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3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omments6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mydocums\EJ articles &amp; shortcourse\EJ analyses\"/>
    </mc:Choice>
  </mc:AlternateContent>
  <xr:revisionPtr revIDLastSave="0" documentId="13_ncr:1_{807B6C37-5224-4C61-A018-6F83918D438D}" xr6:coauthVersionLast="47" xr6:coauthVersionMax="47" xr10:uidLastSave="{00000000-0000-0000-0000-000000000000}"/>
  <bookViews>
    <workbookView xWindow="-120" yWindow="-120" windowWidth="29040" windowHeight="15720" tabRatio="830" activeTab="5" xr2:uid="{4900839C-BA70-4DB7-8A56-52FAA873EB4B}"/>
  </bookViews>
  <sheets>
    <sheet name="Explain" sheetId="1" r:id="rId1"/>
    <sheet name="WOC" sheetId="37" r:id="rId2"/>
    <sheet name="Tables" sheetId="36" r:id="rId3"/>
    <sheet name="studies" sheetId="64" r:id="rId4"/>
    <sheet name="FracVar" sheetId="34" r:id="rId5"/>
    <sheet name="Summary" sheetId="38" r:id="rId6"/>
    <sheet name="ALLexp" sheetId="39" r:id="rId7"/>
    <sheet name="Abs%Er" sheetId="40" r:id="rId8"/>
    <sheet name="107 studies" sheetId="65" r:id="rId9"/>
    <sheet name="biol_agents" sheetId="16" r:id="rId10"/>
    <sheet name="Brexit_Food" sheetId="17" r:id="rId11"/>
    <sheet name="CO2em" sheetId="19" r:id="rId12"/>
    <sheet name="TUDDISPR" sheetId="47" r:id="rId13"/>
    <sheet name="Gas_ 3rd_party" sheetId="48" r:id="rId14"/>
    <sheet name="GAS95(corros)" sheetId="49" r:id="rId15"/>
    <sheet name="Dykering" sheetId="50" r:id="rId16"/>
    <sheet name="CARMA" sheetId="53" r:id="rId17"/>
    <sheet name="OPRISKBANK" sheetId="54" r:id="rId18"/>
    <sheet name="INFOSEC" sheetId="55" r:id="rId19"/>
    <sheet name="DAMS" sheetId="56" r:id="rId20"/>
    <sheet name="PILOTS" sheetId="57" r:id="rId21"/>
    <sheet name="SETE_CIDADES" sheetId="58" r:id="rId22"/>
    <sheet name="TEIDEMAY_05" sheetId="59" r:id="rId23"/>
    <sheet name="VESUVIO" sheetId="60" r:id="rId24"/>
    <sheet name="Volcano_risk" sheetId="61" r:id="rId25"/>
    <sheet name="burkina faso" sheetId="18" r:id="rId26"/>
    <sheet name="CDCALL" sheetId="8" r:id="rId27"/>
    <sheet name="CDC_ROI" sheetId="14" r:id="rId28"/>
    <sheet name="cotopaxi" sheetId="20" r:id="rId29"/>
    <sheet name="eBBP" sheetId="33" r:id="rId30"/>
    <sheet name="Erie Carps" sheetId="22" r:id="rId31"/>
    <sheet name="ethiopia" sheetId="43" r:id="rId32"/>
    <sheet name="Gerstenberger" sheetId="23" r:id="rId33"/>
    <sheet name="ICE_2012" sheetId="29" r:id="rId34"/>
    <sheet name="Ice_2018" sheetId="11" r:id="rId35"/>
    <sheet name="kulumbo" sheetId="46" r:id="rId36"/>
    <sheet name="liander" sheetId="27" r:id="rId37"/>
    <sheet name="Leontaris" sheetId="28" r:id="rId38"/>
    <sheet name="Political_Violence" sheetId="24" r:id="rId39"/>
    <sheet name="PHAC_T4" sheetId="25" r:id="rId40"/>
    <sheet name="piton" sheetId="26" r:id="rId41"/>
    <sheet name="Sheep" sheetId="31" r:id="rId42"/>
    <sheet name="RIVM2023" sheetId="45" r:id="rId43"/>
    <sheet name="SPEED" sheetId="30" r:id="rId44"/>
    <sheet name="stromboli" sheetId="44" r:id="rId45"/>
    <sheet name="Tadini_Clermont" sheetId="32" r:id="rId46"/>
    <sheet name="TdC" sheetId="12" r:id="rId47"/>
    <sheet name="topaz" sheetId="13" r:id="rId48"/>
    <sheet name="USGS" sheetId="5" r:id="rId49"/>
    <sheet name="_xltb_storage_" sheetId="35" state="veryHidden" r:id="rId50"/>
  </sheets>
  <functionGroups builtInGroupCount="19"/>
  <definedNames>
    <definedName name="_xlnm._FilterDatabase" localSheetId="1" hidden="1">WOC!$AA$1:$AB$587</definedName>
    <definedName name="solver_eng" localSheetId="6" hidden="1">1</definedName>
    <definedName name="solver_eng" localSheetId="48" hidden="1">1</definedName>
    <definedName name="solver_neg" localSheetId="6" hidden="1">1</definedName>
    <definedName name="solver_neg" localSheetId="48" hidden="1">1</definedName>
    <definedName name="solver_num" localSheetId="6" hidden="1">0</definedName>
    <definedName name="solver_num" localSheetId="48" hidden="1">0</definedName>
    <definedName name="solver_opt" localSheetId="6" hidden="1">ALLexp!$B$1</definedName>
    <definedName name="solver_opt" localSheetId="48" hidden="1">USGS!$Z$5</definedName>
    <definedName name="solver_typ" localSheetId="6" hidden="1">1</definedName>
    <definedName name="solver_typ" localSheetId="48" hidden="1">1</definedName>
    <definedName name="solver_val" localSheetId="6" hidden="1">0</definedName>
    <definedName name="solver_val" localSheetId="48" hidden="1">0</definedName>
    <definedName name="solver_ver" localSheetId="6" hidden="1">3</definedName>
    <definedName name="solver_ver" localSheetId="48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65" l="1" a="1"/>
  <c r="J17" i="65" s="1"/>
  <c r="I17" i="65" a="1"/>
  <c r="I17" i="65" s="1"/>
  <c r="J16" i="65"/>
  <c r="I16" i="65"/>
  <c r="J13" i="65" a="1"/>
  <c r="J13" i="65" s="1"/>
  <c r="I13" i="65" a="1"/>
  <c r="I13" i="65" s="1"/>
  <c r="J12" i="65"/>
  <c r="I12" i="65"/>
  <c r="H2" i="65" a="1"/>
  <c r="H2" i="65" s="1"/>
  <c r="I3" i="16" l="1"/>
  <c r="R33" i="38"/>
  <c r="R31" i="38"/>
  <c r="AO699" i="39"/>
  <c r="AO698" i="39"/>
  <c r="AO697" i="39"/>
  <c r="AO696" i="39"/>
  <c r="AO695" i="39"/>
  <c r="AO694" i="39"/>
  <c r="AO693" i="39"/>
  <c r="AO692" i="39"/>
  <c r="AO691" i="39"/>
  <c r="AO690" i="39"/>
  <c r="AO689" i="39"/>
  <c r="AO688" i="39"/>
  <c r="AO687" i="39"/>
  <c r="AO686" i="39"/>
  <c r="AO685" i="39"/>
  <c r="AO684" i="39"/>
  <c r="AO683" i="39"/>
  <c r="AO682" i="39"/>
  <c r="AO681" i="39"/>
  <c r="AO680" i="39"/>
  <c r="AO679" i="39"/>
  <c r="AO678" i="39"/>
  <c r="AO677" i="39"/>
  <c r="AO676" i="39"/>
  <c r="AO675" i="39"/>
  <c r="AO674" i="39"/>
  <c r="AO673" i="39"/>
  <c r="AO672" i="39"/>
  <c r="AO671" i="39"/>
  <c r="AO670" i="39"/>
  <c r="AO669" i="39"/>
  <c r="AO668" i="39"/>
  <c r="AO667" i="39"/>
  <c r="AO666" i="39"/>
  <c r="AO665" i="39"/>
  <c r="AO664" i="39"/>
  <c r="AO663" i="39"/>
  <c r="AO662" i="39"/>
  <c r="AO661" i="39"/>
  <c r="AO660" i="39"/>
  <c r="AO659" i="39"/>
  <c r="AO658" i="39"/>
  <c r="AO657" i="39"/>
  <c r="AO656" i="39"/>
  <c r="AO655" i="39"/>
  <c r="AO654" i="39"/>
  <c r="AO653" i="39"/>
  <c r="AO652" i="39"/>
  <c r="AO651" i="39"/>
  <c r="AO650" i="39"/>
  <c r="AO649" i="39"/>
  <c r="AO648" i="39"/>
  <c r="AO647" i="39"/>
  <c r="AO646" i="39"/>
  <c r="AO645" i="39"/>
  <c r="AO644" i="39"/>
  <c r="AO643" i="39"/>
  <c r="AO642" i="39"/>
  <c r="AO641" i="39"/>
  <c r="AO640" i="39"/>
  <c r="AO639" i="39"/>
  <c r="AO638" i="39"/>
  <c r="AO637" i="39"/>
  <c r="AO636" i="39"/>
  <c r="AO635" i="39"/>
  <c r="AO634" i="39"/>
  <c r="AO633" i="39"/>
  <c r="AO632" i="39"/>
  <c r="AO631" i="39"/>
  <c r="AO630" i="39"/>
  <c r="AO629" i="39"/>
  <c r="AO628" i="39"/>
  <c r="AO627" i="39"/>
  <c r="AO626" i="39"/>
  <c r="AO625" i="39"/>
  <c r="AO624" i="39"/>
  <c r="AO623" i="39"/>
  <c r="AO622" i="39"/>
  <c r="AO621" i="39"/>
  <c r="AO620" i="39"/>
  <c r="AO619" i="39"/>
  <c r="AO618" i="39"/>
  <c r="AO617" i="39"/>
  <c r="AO616" i="39"/>
  <c r="AO615" i="39"/>
  <c r="AO614" i="39"/>
  <c r="AO613" i="39"/>
  <c r="AO612" i="39"/>
  <c r="AO611" i="39"/>
  <c r="AO610" i="39"/>
  <c r="AO609" i="39"/>
  <c r="AO608" i="39"/>
  <c r="AO607" i="39"/>
  <c r="AO606" i="39"/>
  <c r="AO605" i="39"/>
  <c r="AO604" i="39"/>
  <c r="AO603" i="39"/>
  <c r="AO602" i="39"/>
  <c r="AO601" i="39"/>
  <c r="AO600" i="39"/>
  <c r="AO599" i="39"/>
  <c r="AO598" i="39"/>
  <c r="AO597" i="39"/>
  <c r="AO596" i="39"/>
  <c r="AO595" i="39"/>
  <c r="AO594" i="39"/>
  <c r="AO593" i="39"/>
  <c r="AO592" i="39"/>
  <c r="AO591" i="39"/>
  <c r="AO590" i="39"/>
  <c r="AO589" i="39"/>
  <c r="AO588" i="39"/>
  <c r="AO587" i="39"/>
  <c r="AO586" i="39"/>
  <c r="AO585" i="39"/>
  <c r="AO584" i="39"/>
  <c r="AO583" i="39"/>
  <c r="AO582" i="39"/>
  <c r="AO581" i="39"/>
  <c r="AO580" i="39"/>
  <c r="AO579" i="39"/>
  <c r="AO578" i="39"/>
  <c r="AO577" i="39"/>
  <c r="AO576" i="39"/>
  <c r="AO575" i="39"/>
  <c r="AO574" i="39"/>
  <c r="AO573" i="39"/>
  <c r="AO572" i="39"/>
  <c r="AO571" i="39"/>
  <c r="AO570" i="39"/>
  <c r="AO569" i="39"/>
  <c r="AO568" i="39"/>
  <c r="AO567" i="39"/>
  <c r="AO566" i="39"/>
  <c r="AO565" i="39"/>
  <c r="AO564" i="39"/>
  <c r="AO563" i="39"/>
  <c r="AO562" i="39"/>
  <c r="AO561" i="39"/>
  <c r="AO560" i="39"/>
  <c r="AO559" i="39"/>
  <c r="AO558" i="39"/>
  <c r="AO557" i="39"/>
  <c r="AO556" i="39"/>
  <c r="AO555" i="39"/>
  <c r="AO554" i="39"/>
  <c r="AO553" i="39"/>
  <c r="AO552" i="39"/>
  <c r="AO551" i="39"/>
  <c r="AO550" i="39"/>
  <c r="AO549" i="39"/>
  <c r="AO548" i="39"/>
  <c r="AO547" i="39"/>
  <c r="AO546" i="39"/>
  <c r="AO545" i="39"/>
  <c r="AO544" i="39"/>
  <c r="AO543" i="39"/>
  <c r="AO542" i="39"/>
  <c r="AO541" i="39"/>
  <c r="AO540" i="39"/>
  <c r="AO539" i="39"/>
  <c r="AO538" i="39"/>
  <c r="AO537" i="39"/>
  <c r="AO536" i="39"/>
  <c r="AO535" i="39"/>
  <c r="AO534" i="39"/>
  <c r="AO533" i="39"/>
  <c r="AO532" i="39"/>
  <c r="AO531" i="39"/>
  <c r="AO530" i="39"/>
  <c r="AO529" i="39"/>
  <c r="AO528" i="39"/>
  <c r="AO527" i="39"/>
  <c r="AO526" i="39"/>
  <c r="AO525" i="39"/>
  <c r="AO524" i="39"/>
  <c r="AO523" i="39"/>
  <c r="AO522" i="39"/>
  <c r="AO521" i="39"/>
  <c r="AO520" i="39"/>
  <c r="AO519" i="39"/>
  <c r="AO518" i="39"/>
  <c r="AO517" i="39"/>
  <c r="AO516" i="39"/>
  <c r="AO515" i="39"/>
  <c r="AO514" i="39"/>
  <c r="AO513" i="39"/>
  <c r="AO512" i="39"/>
  <c r="AO511" i="39"/>
  <c r="AO510" i="39"/>
  <c r="AO509" i="39"/>
  <c r="AO508" i="39"/>
  <c r="AO507" i="39"/>
  <c r="AO506" i="39"/>
  <c r="AO505" i="39"/>
  <c r="AO504" i="39"/>
  <c r="AO503" i="39"/>
  <c r="AO502" i="39"/>
  <c r="AO501" i="39"/>
  <c r="AO500" i="39"/>
  <c r="AO499" i="39"/>
  <c r="AO498" i="39"/>
  <c r="AO497" i="39"/>
  <c r="AO496" i="39"/>
  <c r="AO495" i="39"/>
  <c r="AO494" i="39"/>
  <c r="AO493" i="39"/>
  <c r="AO492" i="39"/>
  <c r="AO491" i="39"/>
  <c r="AO490" i="39"/>
  <c r="AO489" i="39"/>
  <c r="AO488" i="39"/>
  <c r="AO487" i="39"/>
  <c r="AO486" i="39"/>
  <c r="AO485" i="39"/>
  <c r="AO484" i="39"/>
  <c r="AO483" i="39"/>
  <c r="AO482" i="39"/>
  <c r="AO481" i="39"/>
  <c r="AO480" i="39"/>
  <c r="AO479" i="39"/>
  <c r="AO478" i="39"/>
  <c r="AO477" i="39"/>
  <c r="AO476" i="39"/>
  <c r="AO475" i="39"/>
  <c r="AO474" i="39"/>
  <c r="AO473" i="39"/>
  <c r="AO472" i="39"/>
  <c r="AO471" i="39"/>
  <c r="AO470" i="39"/>
  <c r="AO469" i="39"/>
  <c r="AO468" i="39"/>
  <c r="AO467" i="39"/>
  <c r="AO466" i="39"/>
  <c r="AO465" i="39"/>
  <c r="AO464" i="39"/>
  <c r="AO463" i="39"/>
  <c r="AO462" i="39"/>
  <c r="AO461" i="39"/>
  <c r="AO460" i="39"/>
  <c r="AO459" i="39"/>
  <c r="AO458" i="39"/>
  <c r="AO457" i="39"/>
  <c r="AO456" i="39"/>
  <c r="AO455" i="39"/>
  <c r="AO454" i="39"/>
  <c r="AO453" i="39"/>
  <c r="AO452" i="39"/>
  <c r="AO451" i="39"/>
  <c r="AO450" i="39"/>
  <c r="AO449" i="39"/>
  <c r="AO448" i="39"/>
  <c r="AO447" i="39"/>
  <c r="AO446" i="39"/>
  <c r="AO445" i="39"/>
  <c r="AO444" i="39"/>
  <c r="AO443" i="39"/>
  <c r="AO442" i="39"/>
  <c r="AO441" i="39"/>
  <c r="AO440" i="39"/>
  <c r="AO439" i="39"/>
  <c r="AO438" i="39"/>
  <c r="AO437" i="39"/>
  <c r="AO436" i="39"/>
  <c r="AO435" i="39"/>
  <c r="AO434" i="39"/>
  <c r="AO433" i="39"/>
  <c r="AO432" i="39"/>
  <c r="AO431" i="39"/>
  <c r="AO430" i="39"/>
  <c r="AO429" i="39"/>
  <c r="AO428" i="39"/>
  <c r="AO427" i="39"/>
  <c r="AO426" i="39"/>
  <c r="AO425" i="39"/>
  <c r="AO424" i="39"/>
  <c r="AO423" i="39"/>
  <c r="AO422" i="39"/>
  <c r="AO421" i="39"/>
  <c r="AO420" i="39"/>
  <c r="AO419" i="39"/>
  <c r="AO418" i="39"/>
  <c r="AO417" i="39"/>
  <c r="AO416" i="39"/>
  <c r="AO415" i="39"/>
  <c r="AO414" i="39"/>
  <c r="AO413" i="39"/>
  <c r="AO412" i="39"/>
  <c r="AO411" i="39"/>
  <c r="AO410" i="39"/>
  <c r="AO409" i="39"/>
  <c r="AO408" i="39"/>
  <c r="AO407" i="39"/>
  <c r="AO406" i="39"/>
  <c r="AO405" i="39"/>
  <c r="AO404" i="39"/>
  <c r="AO403" i="39"/>
  <c r="AO402" i="39"/>
  <c r="AO401" i="39"/>
  <c r="AO400" i="39"/>
  <c r="AO399" i="39"/>
  <c r="AO398" i="39"/>
  <c r="AO397" i="39"/>
  <c r="AO396" i="39"/>
  <c r="AO395" i="39"/>
  <c r="AO394" i="39"/>
  <c r="AO393" i="39"/>
  <c r="AO392" i="39"/>
  <c r="AO391" i="39"/>
  <c r="AO390" i="39"/>
  <c r="AO389" i="39"/>
  <c r="AO388" i="39"/>
  <c r="AO387" i="39"/>
  <c r="AO386" i="39"/>
  <c r="AO385" i="39"/>
  <c r="AO384" i="39"/>
  <c r="AO383" i="39"/>
  <c r="AO382" i="39"/>
  <c r="AO381" i="39"/>
  <c r="AO380" i="39"/>
  <c r="AO379" i="39"/>
  <c r="AO378" i="39"/>
  <c r="AO377" i="39"/>
  <c r="AO376" i="39"/>
  <c r="AO375" i="39"/>
  <c r="AO374" i="39"/>
  <c r="AO373" i="39"/>
  <c r="AO372" i="39"/>
  <c r="AO371" i="39"/>
  <c r="AO370" i="39"/>
  <c r="AO369" i="39"/>
  <c r="AO368" i="39"/>
  <c r="AO367" i="39"/>
  <c r="AO366" i="39"/>
  <c r="AO365" i="39"/>
  <c r="AO364" i="39"/>
  <c r="AO363" i="39"/>
  <c r="AO362" i="39"/>
  <c r="AO361" i="39"/>
  <c r="AO360" i="39"/>
  <c r="AO359" i="39"/>
  <c r="AO358" i="39"/>
  <c r="AO357" i="39"/>
  <c r="AO356" i="39"/>
  <c r="AO355" i="39"/>
  <c r="AO354" i="39"/>
  <c r="AO353" i="39"/>
  <c r="AO352" i="39"/>
  <c r="AO351" i="39"/>
  <c r="AO350" i="39"/>
  <c r="AO349" i="39"/>
  <c r="AO348" i="39"/>
  <c r="AO347" i="39"/>
  <c r="AO346" i="39"/>
  <c r="AO345" i="39"/>
  <c r="AO344" i="39"/>
  <c r="AO343" i="39"/>
  <c r="AO342" i="39"/>
  <c r="AO341" i="39"/>
  <c r="AO340" i="39"/>
  <c r="AO339" i="39"/>
  <c r="AO338" i="39"/>
  <c r="AO337" i="39"/>
  <c r="AO336" i="39"/>
  <c r="AO335" i="39"/>
  <c r="AO334" i="39"/>
  <c r="AO333" i="39"/>
  <c r="AO332" i="39"/>
  <c r="AO331" i="39"/>
  <c r="AO330" i="39"/>
  <c r="AO329" i="39"/>
  <c r="AO328" i="39"/>
  <c r="AO327" i="39"/>
  <c r="AO326" i="39"/>
  <c r="AO325" i="39"/>
  <c r="AO324" i="39"/>
  <c r="AO323" i="39"/>
  <c r="AO322" i="39"/>
  <c r="AO321" i="39"/>
  <c r="AO320" i="39"/>
  <c r="AO319" i="39"/>
  <c r="AO318" i="39"/>
  <c r="AO317" i="39"/>
  <c r="AO316" i="39"/>
  <c r="AO315" i="39"/>
  <c r="AO314" i="39"/>
  <c r="AO313" i="39"/>
  <c r="AO312" i="39"/>
  <c r="AO311" i="39"/>
  <c r="AO310" i="39"/>
  <c r="AO309" i="39"/>
  <c r="AO308" i="39"/>
  <c r="AO307" i="39"/>
  <c r="AO306" i="39"/>
  <c r="AO305" i="39"/>
  <c r="AO304" i="39"/>
  <c r="AO303" i="39"/>
  <c r="AO302" i="39"/>
  <c r="AO301" i="39"/>
  <c r="AO300" i="39"/>
  <c r="AO299" i="39"/>
  <c r="AO298" i="39"/>
  <c r="AO297" i="39"/>
  <c r="AO296" i="39"/>
  <c r="AO295" i="39"/>
  <c r="AO294" i="39"/>
  <c r="AO293" i="39"/>
  <c r="AO292" i="39"/>
  <c r="AO291" i="39"/>
  <c r="AO290" i="39"/>
  <c r="AO289" i="39"/>
  <c r="AO288" i="39"/>
  <c r="AO287" i="39"/>
  <c r="AO286" i="39"/>
  <c r="AO285" i="39"/>
  <c r="AO284" i="39"/>
  <c r="AO283" i="39"/>
  <c r="AO282" i="39"/>
  <c r="AO281" i="39"/>
  <c r="AO280" i="39"/>
  <c r="AO279" i="39"/>
  <c r="AO278" i="39"/>
  <c r="AO277" i="39"/>
  <c r="AO276" i="39"/>
  <c r="AO275" i="39"/>
  <c r="AO274" i="39"/>
  <c r="AO273" i="39"/>
  <c r="AO272" i="39"/>
  <c r="AO271" i="39"/>
  <c r="AO270" i="39"/>
  <c r="AO269" i="39"/>
  <c r="AO268" i="39"/>
  <c r="AO267" i="39"/>
  <c r="AO266" i="39"/>
  <c r="AO265" i="39"/>
  <c r="AO264" i="39"/>
  <c r="AO263" i="39"/>
  <c r="AO262" i="39"/>
  <c r="AO261" i="39"/>
  <c r="AO260" i="39"/>
  <c r="AO259" i="39"/>
  <c r="AO258" i="39"/>
  <c r="AO257" i="39"/>
  <c r="AO256" i="39"/>
  <c r="AO255" i="39"/>
  <c r="AO254" i="39"/>
  <c r="AO253" i="39"/>
  <c r="AO252" i="39"/>
  <c r="AO251" i="39"/>
  <c r="AO250" i="39"/>
  <c r="AO249" i="39"/>
  <c r="AO248" i="39"/>
  <c r="AO247" i="39"/>
  <c r="AO246" i="39"/>
  <c r="AO245" i="39"/>
  <c r="AO244" i="39"/>
  <c r="AO243" i="39"/>
  <c r="AO242" i="39"/>
  <c r="AO241" i="39"/>
  <c r="AO240" i="39"/>
  <c r="AO239" i="39"/>
  <c r="AO238" i="39"/>
  <c r="AO237" i="39"/>
  <c r="AO236" i="39"/>
  <c r="AO235" i="39"/>
  <c r="AO234" i="39"/>
  <c r="AO233" i="39"/>
  <c r="AO232" i="39"/>
  <c r="AO231" i="39"/>
  <c r="AO230" i="39"/>
  <c r="AO229" i="39"/>
  <c r="AO228" i="39"/>
  <c r="AO227" i="39"/>
  <c r="AO226" i="39"/>
  <c r="AO225" i="39"/>
  <c r="AO224" i="39"/>
  <c r="AO223" i="39"/>
  <c r="AO222" i="39"/>
  <c r="AO221" i="39"/>
  <c r="AO220" i="39"/>
  <c r="AO219" i="39"/>
  <c r="AO218" i="39"/>
  <c r="AO217" i="39"/>
  <c r="AO216" i="39"/>
  <c r="AO215" i="39"/>
  <c r="AO214" i="39"/>
  <c r="AO213" i="39"/>
  <c r="AO212" i="39"/>
  <c r="AO211" i="39"/>
  <c r="AO210" i="39"/>
  <c r="AO209" i="39"/>
  <c r="AO208" i="39"/>
  <c r="AO207" i="39"/>
  <c r="AO206" i="39"/>
  <c r="AO205" i="39"/>
  <c r="AO204" i="39"/>
  <c r="AO203" i="39"/>
  <c r="AO202" i="39"/>
  <c r="AO201" i="39"/>
  <c r="AO200" i="39"/>
  <c r="AO199" i="39"/>
  <c r="AO198" i="39"/>
  <c r="AO197" i="39"/>
  <c r="AO196" i="39"/>
  <c r="AO195" i="39"/>
  <c r="AO194" i="39"/>
  <c r="AO193" i="39"/>
  <c r="AO192" i="39"/>
  <c r="AO191" i="39"/>
  <c r="AO190" i="39"/>
  <c r="AO189" i="39"/>
  <c r="AO188" i="39"/>
  <c r="AO187" i="39"/>
  <c r="AO186" i="39"/>
  <c r="AO185" i="39"/>
  <c r="AO184" i="39"/>
  <c r="AO183" i="39"/>
  <c r="AO182" i="39"/>
  <c r="AO181" i="39"/>
  <c r="AO180" i="39"/>
  <c r="AO179" i="39"/>
  <c r="AO178" i="39"/>
  <c r="AO177" i="39"/>
  <c r="AO176" i="39"/>
  <c r="AO175" i="39"/>
  <c r="AO174" i="39"/>
  <c r="AO173" i="39"/>
  <c r="AO172" i="39"/>
  <c r="AO171" i="39"/>
  <c r="AO170" i="39"/>
  <c r="AO169" i="39"/>
  <c r="AO168" i="39"/>
  <c r="AO167" i="39"/>
  <c r="AO166" i="39"/>
  <c r="AO165" i="39"/>
  <c r="AO164" i="39"/>
  <c r="AO163" i="39"/>
  <c r="AO162" i="39"/>
  <c r="AO161" i="39"/>
  <c r="AO160" i="39"/>
  <c r="AO159" i="39"/>
  <c r="AO158" i="39"/>
  <c r="AO157" i="39"/>
  <c r="AO156" i="39"/>
  <c r="AO155" i="39"/>
  <c r="AO154" i="39"/>
  <c r="AO153" i="39"/>
  <c r="AO152" i="39"/>
  <c r="AO151" i="39"/>
  <c r="AO150" i="39"/>
  <c r="AO149" i="39"/>
  <c r="AO148" i="39"/>
  <c r="AO147" i="39"/>
  <c r="AO146" i="39"/>
  <c r="AO145" i="39"/>
  <c r="AO144" i="39"/>
  <c r="AO143" i="39"/>
  <c r="AO142" i="39"/>
  <c r="AO141" i="39"/>
  <c r="AO140" i="39"/>
  <c r="AO139" i="39"/>
  <c r="AO138" i="39"/>
  <c r="AO137" i="39"/>
  <c r="AO136" i="39"/>
  <c r="AO135" i="39"/>
  <c r="AO134" i="39"/>
  <c r="AO133" i="39"/>
  <c r="AO132" i="39"/>
  <c r="AO131" i="39"/>
  <c r="AO130" i="39"/>
  <c r="AO129" i="39"/>
  <c r="AO128" i="39"/>
  <c r="AO127" i="39"/>
  <c r="AO126" i="39"/>
  <c r="AO125" i="39"/>
  <c r="AO124" i="39"/>
  <c r="AO123" i="39"/>
  <c r="AO122" i="39"/>
  <c r="AO121" i="39"/>
  <c r="AO120" i="39"/>
  <c r="AO119" i="39"/>
  <c r="AO118" i="39"/>
  <c r="AO117" i="39"/>
  <c r="AO116" i="39"/>
  <c r="AO115" i="39"/>
  <c r="AO114" i="39"/>
  <c r="AO113" i="39"/>
  <c r="AO112" i="39"/>
  <c r="AO111" i="39"/>
  <c r="AO110" i="39"/>
  <c r="AO109" i="39"/>
  <c r="AO108" i="39"/>
  <c r="AO107" i="39"/>
  <c r="AO106" i="39"/>
  <c r="AO105" i="39"/>
  <c r="AO104" i="39"/>
  <c r="AO103" i="39"/>
  <c r="AO102" i="39"/>
  <c r="AO101" i="39"/>
  <c r="AO100" i="39"/>
  <c r="AO99" i="39"/>
  <c r="AO98" i="39"/>
  <c r="AO97" i="39"/>
  <c r="AO96" i="39"/>
  <c r="AO95" i="39"/>
  <c r="AO94" i="39"/>
  <c r="AO93" i="39"/>
  <c r="AO92" i="39"/>
  <c r="AO91" i="39"/>
  <c r="AO90" i="39"/>
  <c r="AO89" i="39"/>
  <c r="AO88" i="39"/>
  <c r="AO87" i="39"/>
  <c r="AO86" i="39"/>
  <c r="AO85" i="39"/>
  <c r="AO84" i="39"/>
  <c r="AO83" i="39"/>
  <c r="AO82" i="39"/>
  <c r="AO81" i="39"/>
  <c r="AO80" i="39"/>
  <c r="AO79" i="39"/>
  <c r="AO78" i="39"/>
  <c r="AO77" i="39"/>
  <c r="AO76" i="39"/>
  <c r="AO75" i="39"/>
  <c r="AO74" i="39"/>
  <c r="AO73" i="39"/>
  <c r="AO72" i="39"/>
  <c r="AO71" i="39"/>
  <c r="AO70" i="39"/>
  <c r="AO69" i="39"/>
  <c r="AO68" i="39"/>
  <c r="AO67" i="39"/>
  <c r="AO66" i="39"/>
  <c r="AO65" i="39"/>
  <c r="AO64" i="39"/>
  <c r="AO63" i="39"/>
  <c r="AO62" i="39"/>
  <c r="AO61" i="39"/>
  <c r="AO60" i="39"/>
  <c r="AO59" i="39"/>
  <c r="AO58" i="39"/>
  <c r="AO57" i="39"/>
  <c r="AO56" i="39"/>
  <c r="AO55" i="39"/>
  <c r="AO54" i="39"/>
  <c r="AO53" i="39"/>
  <c r="AO52" i="39"/>
  <c r="AO51" i="39"/>
  <c r="AO50" i="39"/>
  <c r="AO49" i="39"/>
  <c r="AO48" i="39"/>
  <c r="AO47" i="39"/>
  <c r="AO46" i="39"/>
  <c r="AO45" i="39"/>
  <c r="AO44" i="39"/>
  <c r="AO43" i="39"/>
  <c r="AO42" i="39"/>
  <c r="AO41" i="39"/>
  <c r="AO40" i="39"/>
  <c r="AO39" i="39"/>
  <c r="AO38" i="39"/>
  <c r="AO37" i="39"/>
  <c r="AO36" i="39"/>
  <c r="AO35" i="39"/>
  <c r="AO34" i="39"/>
  <c r="AO33" i="39"/>
  <c r="AO32" i="39"/>
  <c r="AO31" i="39"/>
  <c r="AO30" i="39"/>
  <c r="AO29" i="39"/>
  <c r="AO28" i="39"/>
  <c r="AO27" i="39"/>
  <c r="AO26" i="39"/>
  <c r="AO25" i="39"/>
  <c r="AO24" i="39"/>
  <c r="AO23" i="39"/>
  <c r="AO22" i="39"/>
  <c r="AO21" i="39"/>
  <c r="AO20" i="39"/>
  <c r="AO19" i="39"/>
  <c r="AO18" i="39"/>
  <c r="AO17" i="39"/>
  <c r="AO16" i="39"/>
  <c r="AO15" i="39"/>
  <c r="AO14" i="39"/>
  <c r="AO13" i="39"/>
  <c r="AO12" i="39"/>
  <c r="AO11" i="39"/>
  <c r="AO10" i="39"/>
  <c r="AO9" i="39"/>
  <c r="AO8" i="39"/>
  <c r="AO7" i="39"/>
  <c r="AO6" i="39"/>
  <c r="AO5" i="39"/>
  <c r="AO4" i="39"/>
  <c r="AO3" i="39"/>
  <c r="AO2" i="39"/>
  <c r="AZ4" i="39" a="1"/>
  <c r="AZ3" i="39" a="1"/>
  <c r="BB3" i="39" a="1"/>
  <c r="AY3" i="39" a="1"/>
  <c r="BA3" i="39" a="1"/>
  <c r="P33" i="39" a="1"/>
  <c r="BB4" i="39" a="1"/>
  <c r="BA4" i="39" a="1"/>
  <c r="AY4" i="39" a="1"/>
  <c r="P36" i="39" a="1"/>
  <c r="AX4" i="39" a="1"/>
  <c r="P35" i="39" a="1"/>
  <c r="P34" i="39" a="1"/>
  <c r="AX3" i="39" a="1"/>
  <c r="AY4" i="39" l="1"/>
  <c r="AZ4" i="39"/>
  <c r="BA4" i="39"/>
  <c r="BB4" i="39"/>
  <c r="AX4" i="39"/>
  <c r="AX3" i="39"/>
  <c r="P33" i="39"/>
  <c r="P36" i="39"/>
  <c r="P35" i="39"/>
  <c r="P34" i="39"/>
  <c r="AY3" i="39"/>
  <c r="AZ3" i="39"/>
  <c r="BA3" i="39"/>
  <c r="BB3" i="39"/>
  <c r="O6" i="39" l="1"/>
  <c r="O5" i="39"/>
  <c r="O2" i="39"/>
  <c r="O3" i="39"/>
  <c r="AS43" i="38" l="1"/>
  <c r="M47" i="64" l="1"/>
  <c r="M46" i="64"/>
  <c r="M45" i="64"/>
  <c r="L2" i="40"/>
  <c r="J9" i="37" l="1"/>
  <c r="J7" i="37"/>
  <c r="DD25" i="19"/>
  <c r="DD26" i="19"/>
  <c r="DD27" i="19"/>
  <c r="DD28" i="19"/>
  <c r="DD29" i="19"/>
  <c r="DD30" i="19"/>
  <c r="DD31" i="19"/>
  <c r="DD32" i="19"/>
  <c r="DD33" i="19"/>
  <c r="DD34" i="19"/>
  <c r="M41" i="37" l="1"/>
  <c r="M40" i="37"/>
  <c r="M39" i="37"/>
  <c r="M38" i="37"/>
  <c r="M37" i="37"/>
  <c r="M36" i="37"/>
  <c r="M35" i="37"/>
  <c r="M34" i="37"/>
  <c r="M33" i="37"/>
  <c r="M32" i="37"/>
  <c r="M31" i="37"/>
  <c r="M30" i="37"/>
  <c r="M29" i="37"/>
  <c r="M28" i="37"/>
  <c r="M27" i="37"/>
  <c r="M26" i="37"/>
  <c r="M25" i="37"/>
  <c r="M24" i="37"/>
  <c r="M23" i="37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4" i="37"/>
  <c r="M3" i="37"/>
  <c r="M2" i="37"/>
  <c r="T41" i="34"/>
  <c r="T40" i="34"/>
  <c r="T39" i="34"/>
  <c r="T38" i="34"/>
  <c r="T37" i="34"/>
  <c r="T36" i="34"/>
  <c r="T35" i="34"/>
  <c r="T34" i="34"/>
  <c r="T33" i="34"/>
  <c r="T32" i="34"/>
  <c r="T31" i="34"/>
  <c r="T30" i="34"/>
  <c r="T29" i="34"/>
  <c r="T28" i="34"/>
  <c r="T27" i="34"/>
  <c r="T26" i="34"/>
  <c r="T25" i="34"/>
  <c r="T24" i="34"/>
  <c r="T23" i="34"/>
  <c r="T22" i="34"/>
  <c r="T21" i="34"/>
  <c r="T20" i="34"/>
  <c r="T19" i="34"/>
  <c r="Z7" i="34"/>
  <c r="Z6" i="34"/>
  <c r="Z5" i="34"/>
  <c r="Z4" i="34"/>
  <c r="T18" i="34"/>
  <c r="T17" i="34"/>
  <c r="T16" i="34"/>
  <c r="T15" i="34"/>
  <c r="T14" i="34"/>
  <c r="T13" i="34"/>
  <c r="T12" i="34"/>
  <c r="T11" i="34"/>
  <c r="T10" i="34"/>
  <c r="T9" i="34"/>
  <c r="T8" i="34"/>
  <c r="T7" i="34"/>
  <c r="T6" i="34"/>
  <c r="T5" i="34"/>
  <c r="T4" i="34"/>
  <c r="T3" i="34"/>
  <c r="T2" i="34"/>
  <c r="AE13" i="39"/>
  <c r="AE12" i="39"/>
  <c r="AE11" i="39"/>
  <c r="AE10" i="39"/>
  <c r="AE9" i="39"/>
  <c r="AE8" i="39"/>
  <c r="AE7" i="39"/>
  <c r="AE6" i="39"/>
  <c r="AE5" i="39"/>
  <c r="AE4" i="39"/>
  <c r="AP43" i="38"/>
  <c r="AO43" i="38"/>
  <c r="AN43" i="38"/>
  <c r="AM43" i="38"/>
  <c r="AL43" i="38"/>
  <c r="AK43" i="38"/>
  <c r="AJ43" i="38"/>
  <c r="AI43" i="38"/>
  <c r="AH43" i="38"/>
  <c r="AI8" i="39" l="1"/>
  <c r="AI6" i="39"/>
  <c r="AI10" i="39"/>
  <c r="AI9" i="39"/>
  <c r="AH4" i="39"/>
  <c r="AF6" i="39"/>
  <c r="AG6" i="39" s="1"/>
  <c r="AF7" i="39"/>
  <c r="AH7" i="39" s="1"/>
  <c r="AF11" i="39"/>
  <c r="AH11" i="39" s="1"/>
  <c r="AF9" i="39"/>
  <c r="AG9" i="39" s="1"/>
  <c r="AF8" i="39"/>
  <c r="AH8" i="39" s="1"/>
  <c r="AH9" i="39"/>
  <c r="AF12" i="39"/>
  <c r="AH12" i="39" s="1"/>
  <c r="AF10" i="39"/>
  <c r="AH10" i="39" s="1"/>
  <c r="AF5" i="39"/>
  <c r="AG5" i="39" s="1"/>
  <c r="AF4" i="39"/>
  <c r="AG4" i="39" s="1"/>
  <c r="AF13" i="39"/>
  <c r="AH13" i="39" s="1"/>
  <c r="AH5" i="39" l="1"/>
  <c r="AI4" i="39"/>
  <c r="AI5" i="39"/>
  <c r="AG11" i="39"/>
  <c r="AI13" i="39"/>
  <c r="AI12" i="39"/>
  <c r="AI11" i="39"/>
  <c r="AI7" i="39"/>
  <c r="AG7" i="39"/>
  <c r="AG12" i="39"/>
  <c r="AH6" i="39"/>
  <c r="AG8" i="39"/>
  <c r="AG13" i="39"/>
  <c r="AG10" i="39"/>
  <c r="C46" i="64" l="1"/>
  <c r="C45" i="64"/>
  <c r="KK999" i="16"/>
  <c r="KK998" i="16"/>
  <c r="KK997" i="16"/>
  <c r="KK996" i="16"/>
  <c r="KK995" i="16"/>
  <c r="KK994" i="16"/>
  <c r="KK993" i="16"/>
  <c r="KK992" i="16"/>
  <c r="KK991" i="16"/>
  <c r="KK990" i="16"/>
  <c r="KK989" i="16"/>
  <c r="KK988" i="16"/>
  <c r="KK987" i="16"/>
  <c r="KK986" i="16"/>
  <c r="KK985" i="16"/>
  <c r="KK984" i="16"/>
  <c r="KK983" i="16"/>
  <c r="KK982" i="16"/>
  <c r="KK981" i="16"/>
  <c r="KK980" i="16"/>
  <c r="KK979" i="16"/>
  <c r="KK978" i="16"/>
  <c r="KK977" i="16"/>
  <c r="KK976" i="16"/>
  <c r="KK975" i="16"/>
  <c r="KK974" i="16"/>
  <c r="KK973" i="16"/>
  <c r="KK972" i="16"/>
  <c r="KK971" i="16"/>
  <c r="KK970" i="16"/>
  <c r="KK969" i="16"/>
  <c r="KK968" i="16"/>
  <c r="KK967" i="16"/>
  <c r="KK966" i="16"/>
  <c r="KK965" i="16"/>
  <c r="KK964" i="16"/>
  <c r="KK963" i="16"/>
  <c r="KK962" i="16"/>
  <c r="KK961" i="16"/>
  <c r="KK960" i="16"/>
  <c r="KK959" i="16"/>
  <c r="KK958" i="16"/>
  <c r="KK957" i="16"/>
  <c r="KK956" i="16"/>
  <c r="KK955" i="16"/>
  <c r="KK954" i="16"/>
  <c r="KK953" i="16"/>
  <c r="KK952" i="16"/>
  <c r="KK951" i="16"/>
  <c r="KK950" i="16"/>
  <c r="KK949" i="16"/>
  <c r="KK948" i="16"/>
  <c r="KK947" i="16"/>
  <c r="KK946" i="16"/>
  <c r="KK945" i="16"/>
  <c r="KK944" i="16"/>
  <c r="KK943" i="16"/>
  <c r="KK942" i="16"/>
  <c r="KK941" i="16"/>
  <c r="KK940" i="16"/>
  <c r="KK939" i="16"/>
  <c r="KK938" i="16"/>
  <c r="KK937" i="16"/>
  <c r="KK936" i="16"/>
  <c r="KK935" i="16"/>
  <c r="KK934" i="16"/>
  <c r="KK933" i="16"/>
  <c r="KK932" i="16"/>
  <c r="KK931" i="16"/>
  <c r="KK930" i="16"/>
  <c r="KK929" i="16"/>
  <c r="KK928" i="16"/>
  <c r="KK927" i="16"/>
  <c r="KK926" i="16"/>
  <c r="KK925" i="16"/>
  <c r="KK924" i="16"/>
  <c r="KK923" i="16"/>
  <c r="KK922" i="16"/>
  <c r="KK921" i="16"/>
  <c r="KK920" i="16"/>
  <c r="KK919" i="16"/>
  <c r="KK918" i="16"/>
  <c r="KK917" i="16"/>
  <c r="KK916" i="16"/>
  <c r="KK915" i="16"/>
  <c r="KK914" i="16"/>
  <c r="KK913" i="16"/>
  <c r="KK912" i="16"/>
  <c r="KK911" i="16"/>
  <c r="KK910" i="16"/>
  <c r="KK909" i="16"/>
  <c r="KK908" i="16"/>
  <c r="KK907" i="16"/>
  <c r="KK906" i="16"/>
  <c r="KK905" i="16"/>
  <c r="KK904" i="16"/>
  <c r="KK903" i="16"/>
  <c r="KK902" i="16"/>
  <c r="KK901" i="16"/>
  <c r="KK900" i="16"/>
  <c r="KK899" i="16"/>
  <c r="KK898" i="16"/>
  <c r="KK897" i="16"/>
  <c r="KK896" i="16"/>
  <c r="KK895" i="16"/>
  <c r="KK894" i="16"/>
  <c r="KK893" i="16"/>
  <c r="KK892" i="16"/>
  <c r="KK891" i="16"/>
  <c r="KK890" i="16"/>
  <c r="KK889" i="16"/>
  <c r="KK888" i="16"/>
  <c r="KK887" i="16"/>
  <c r="KK886" i="16"/>
  <c r="KK885" i="16"/>
  <c r="KK884" i="16"/>
  <c r="KK883" i="16"/>
  <c r="KK882" i="16"/>
  <c r="KK881" i="16"/>
  <c r="KK880" i="16"/>
  <c r="KK879" i="16"/>
  <c r="KK878" i="16"/>
  <c r="KK877" i="16"/>
  <c r="KK876" i="16"/>
  <c r="KK875" i="16"/>
  <c r="KK874" i="16"/>
  <c r="KK873" i="16"/>
  <c r="KK872" i="16"/>
  <c r="KK871" i="16"/>
  <c r="KK870" i="16"/>
  <c r="KK869" i="16"/>
  <c r="KK868" i="16"/>
  <c r="KK867" i="16"/>
  <c r="KK866" i="16"/>
  <c r="KK865" i="16"/>
  <c r="KK864" i="16"/>
  <c r="KK863" i="16"/>
  <c r="KK862" i="16"/>
  <c r="KK861" i="16"/>
  <c r="KK860" i="16"/>
  <c r="KK859" i="16"/>
  <c r="KK858" i="16"/>
  <c r="KK857" i="16"/>
  <c r="KK856" i="16"/>
  <c r="KK855" i="16"/>
  <c r="KK854" i="16"/>
  <c r="KK853" i="16"/>
  <c r="KK852" i="16"/>
  <c r="KK851" i="16"/>
  <c r="KK850" i="16"/>
  <c r="KK849" i="16"/>
  <c r="KK848" i="16"/>
  <c r="KK847" i="16"/>
  <c r="KK846" i="16"/>
  <c r="KK845" i="16"/>
  <c r="KK844" i="16"/>
  <c r="KK843" i="16"/>
  <c r="KK842" i="16"/>
  <c r="KK841" i="16"/>
  <c r="KK840" i="16"/>
  <c r="KK839" i="16"/>
  <c r="KK838" i="16"/>
  <c r="KK837" i="16"/>
  <c r="KK836" i="16"/>
  <c r="KK835" i="16"/>
  <c r="KK834" i="16"/>
  <c r="KK833" i="16"/>
  <c r="KK832" i="16"/>
  <c r="KK831" i="16"/>
  <c r="KK830" i="16"/>
  <c r="KK829" i="16"/>
  <c r="KK828" i="16"/>
  <c r="KK827" i="16"/>
  <c r="KK826" i="16"/>
  <c r="KK825" i="16"/>
  <c r="KK824" i="16"/>
  <c r="KK823" i="16"/>
  <c r="KK822" i="16"/>
  <c r="KK821" i="16"/>
  <c r="KK820" i="16"/>
  <c r="KK819" i="16"/>
  <c r="KK818" i="16"/>
  <c r="KK817" i="16"/>
  <c r="KK816" i="16"/>
  <c r="KK815" i="16"/>
  <c r="KK814" i="16"/>
  <c r="KK813" i="16"/>
  <c r="KK812" i="16"/>
  <c r="KK811" i="16"/>
  <c r="KK810" i="16"/>
  <c r="KK809" i="16"/>
  <c r="KK808" i="16"/>
  <c r="KK807" i="16"/>
  <c r="KK806" i="16"/>
  <c r="KK805" i="16"/>
  <c r="KK804" i="16"/>
  <c r="KK803" i="16"/>
  <c r="KK802" i="16"/>
  <c r="KK801" i="16"/>
  <c r="KK800" i="16"/>
  <c r="KK799" i="16"/>
  <c r="KK798" i="16"/>
  <c r="KK797" i="16"/>
  <c r="KK796" i="16"/>
  <c r="KK795" i="16"/>
  <c r="KK794" i="16"/>
  <c r="KK793" i="16"/>
  <c r="KK792" i="16"/>
  <c r="KK791" i="16"/>
  <c r="KK790" i="16"/>
  <c r="KK789" i="16"/>
  <c r="KK788" i="16"/>
  <c r="KK787" i="16"/>
  <c r="KK786" i="16"/>
  <c r="KK785" i="16"/>
  <c r="KK784" i="16"/>
  <c r="KK783" i="16"/>
  <c r="KK782" i="16"/>
  <c r="KK781" i="16"/>
  <c r="KK780" i="16"/>
  <c r="KK779" i="16"/>
  <c r="KK778" i="16"/>
  <c r="KK777" i="16"/>
  <c r="KK776" i="16"/>
  <c r="KK775" i="16"/>
  <c r="KK774" i="16"/>
  <c r="KK773" i="16"/>
  <c r="KK772" i="16"/>
  <c r="KK771" i="16"/>
  <c r="KK770" i="16"/>
  <c r="KK769" i="16"/>
  <c r="KK768" i="16"/>
  <c r="KK767" i="16"/>
  <c r="KK766" i="16"/>
  <c r="KK765" i="16"/>
  <c r="KK764" i="16"/>
  <c r="KK763" i="16"/>
  <c r="KK762" i="16"/>
  <c r="KK761" i="16"/>
  <c r="KK760" i="16"/>
  <c r="KK759" i="16"/>
  <c r="KK758" i="16"/>
  <c r="KK757" i="16"/>
  <c r="KK756" i="16"/>
  <c r="KK755" i="16"/>
  <c r="KK754" i="16"/>
  <c r="KK753" i="16"/>
  <c r="KK752" i="16"/>
  <c r="KK751" i="16"/>
  <c r="KK750" i="16"/>
  <c r="KK749" i="16"/>
  <c r="KK748" i="16"/>
  <c r="KK747" i="16"/>
  <c r="KK746" i="16"/>
  <c r="KK745" i="16"/>
  <c r="KK744" i="16"/>
  <c r="KK743" i="16"/>
  <c r="KK742" i="16"/>
  <c r="KK741" i="16"/>
  <c r="KK740" i="16"/>
  <c r="KK739" i="16"/>
  <c r="KK738" i="16"/>
  <c r="KK737" i="16"/>
  <c r="KK736" i="16"/>
  <c r="KK735" i="16"/>
  <c r="KK734" i="16"/>
  <c r="KK733" i="16"/>
  <c r="KK732" i="16"/>
  <c r="KK731" i="16"/>
  <c r="KK730" i="16"/>
  <c r="KK729" i="16"/>
  <c r="KK728" i="16"/>
  <c r="KK727" i="16"/>
  <c r="KK726" i="16"/>
  <c r="KK725" i="16"/>
  <c r="KK724" i="16"/>
  <c r="KK723" i="16"/>
  <c r="KK722" i="16"/>
  <c r="KK721" i="16"/>
  <c r="KK720" i="16"/>
  <c r="KK719" i="16"/>
  <c r="KK718" i="16"/>
  <c r="KK717" i="16"/>
  <c r="KK716" i="16"/>
  <c r="KK715" i="16"/>
  <c r="KK714" i="16"/>
  <c r="KK713" i="16"/>
  <c r="KK712" i="16"/>
  <c r="KK711" i="16"/>
  <c r="KK710" i="16"/>
  <c r="KK709" i="16"/>
  <c r="KK708" i="16"/>
  <c r="KK707" i="16"/>
  <c r="KK706" i="16"/>
  <c r="KK705" i="16"/>
  <c r="KK704" i="16"/>
  <c r="KK703" i="16"/>
  <c r="KK702" i="16"/>
  <c r="KK701" i="16"/>
  <c r="KK700" i="16"/>
  <c r="KK699" i="16"/>
  <c r="KK698" i="16"/>
  <c r="KK697" i="16"/>
  <c r="KK696" i="16"/>
  <c r="KK695" i="16"/>
  <c r="KK694" i="16"/>
  <c r="KK693" i="16"/>
  <c r="KK692" i="16"/>
  <c r="KK691" i="16"/>
  <c r="KK690" i="16"/>
  <c r="KK689" i="16"/>
  <c r="KK688" i="16"/>
  <c r="KK687" i="16"/>
  <c r="KK686" i="16"/>
  <c r="KK685" i="16"/>
  <c r="KK684" i="16"/>
  <c r="KK683" i="16"/>
  <c r="KK682" i="16"/>
  <c r="KK681" i="16"/>
  <c r="KK680" i="16"/>
  <c r="KK679" i="16"/>
  <c r="KK678" i="16"/>
  <c r="KK677" i="16"/>
  <c r="KK676" i="16"/>
  <c r="KK675" i="16"/>
  <c r="KK674" i="16"/>
  <c r="KK673" i="16"/>
  <c r="KK672" i="16"/>
  <c r="KK671" i="16"/>
  <c r="KK670" i="16"/>
  <c r="KK669" i="16"/>
  <c r="KK668" i="16"/>
  <c r="KK667" i="16"/>
  <c r="KK666" i="16"/>
  <c r="KK665" i="16"/>
  <c r="KK664" i="16"/>
  <c r="KK663" i="16"/>
  <c r="KK662" i="16"/>
  <c r="KK661" i="16"/>
  <c r="KK660" i="16"/>
  <c r="KK659" i="16"/>
  <c r="KK658" i="16"/>
  <c r="KK657" i="16"/>
  <c r="KK656" i="16"/>
  <c r="KK655" i="16"/>
  <c r="KK654" i="16"/>
  <c r="KK653" i="16"/>
  <c r="KK652" i="16"/>
  <c r="KK651" i="16"/>
  <c r="KK650" i="16"/>
  <c r="KK649" i="16"/>
  <c r="KK648" i="16"/>
  <c r="KK647" i="16"/>
  <c r="KK646" i="16"/>
  <c r="KK645" i="16"/>
  <c r="KK644" i="16"/>
  <c r="KK643" i="16"/>
  <c r="KK642" i="16"/>
  <c r="KK641" i="16"/>
  <c r="KK640" i="16"/>
  <c r="KK639" i="16"/>
  <c r="KK638" i="16"/>
  <c r="KK637" i="16"/>
  <c r="KK636" i="16"/>
  <c r="KK635" i="16"/>
  <c r="KK634" i="16"/>
  <c r="KK633" i="16"/>
  <c r="KK632" i="16"/>
  <c r="KK631" i="16"/>
  <c r="KK630" i="16"/>
  <c r="KK629" i="16"/>
  <c r="KK628" i="16"/>
  <c r="KK627" i="16"/>
  <c r="KK626" i="16"/>
  <c r="KK625" i="16"/>
  <c r="KK624" i="16"/>
  <c r="KK623" i="16"/>
  <c r="KK622" i="16"/>
  <c r="KK621" i="16"/>
  <c r="KK620" i="16"/>
  <c r="KK619" i="16"/>
  <c r="KK618" i="16"/>
  <c r="KK617" i="16"/>
  <c r="KK616" i="16"/>
  <c r="KK615" i="16"/>
  <c r="KK614" i="16"/>
  <c r="KK613" i="16"/>
  <c r="KK612" i="16"/>
  <c r="KK611" i="16"/>
  <c r="KK610" i="16"/>
  <c r="KK609" i="16"/>
  <c r="KK608" i="16"/>
  <c r="KK607" i="16"/>
  <c r="KK606" i="16"/>
  <c r="KK605" i="16"/>
  <c r="KK604" i="16"/>
  <c r="KK603" i="16"/>
  <c r="KK602" i="16"/>
  <c r="KK601" i="16"/>
  <c r="KK600" i="16"/>
  <c r="KK599" i="16"/>
  <c r="KK598" i="16"/>
  <c r="KK597" i="16"/>
  <c r="KK596" i="16"/>
  <c r="KK595" i="16"/>
  <c r="KK594" i="16"/>
  <c r="KK593" i="16"/>
  <c r="KK592" i="16"/>
  <c r="KK591" i="16"/>
  <c r="KK590" i="16"/>
  <c r="KK589" i="16"/>
  <c r="KK588" i="16"/>
  <c r="KK587" i="16"/>
  <c r="KK586" i="16"/>
  <c r="KK585" i="16"/>
  <c r="KK584" i="16"/>
  <c r="KK583" i="16"/>
  <c r="KK582" i="16"/>
  <c r="KK581" i="16"/>
  <c r="KK580" i="16"/>
  <c r="KK579" i="16"/>
  <c r="KK578" i="16"/>
  <c r="KK577" i="16"/>
  <c r="KK576" i="16"/>
  <c r="KK575" i="16"/>
  <c r="KK574" i="16"/>
  <c r="KK573" i="16"/>
  <c r="KK572" i="16"/>
  <c r="KK571" i="16"/>
  <c r="KK570" i="16"/>
  <c r="KK569" i="16"/>
  <c r="KK568" i="16"/>
  <c r="KK567" i="16"/>
  <c r="KK566" i="16"/>
  <c r="KK565" i="16"/>
  <c r="KK564" i="16"/>
  <c r="KK563" i="16"/>
  <c r="KK562" i="16"/>
  <c r="KK561" i="16"/>
  <c r="KK560" i="16"/>
  <c r="KK559" i="16"/>
  <c r="KK558" i="16"/>
  <c r="KK557" i="16"/>
  <c r="KK556" i="16"/>
  <c r="KK555" i="16"/>
  <c r="KK554" i="16"/>
  <c r="KK553" i="16"/>
  <c r="KK552" i="16"/>
  <c r="KK551" i="16"/>
  <c r="KK550" i="16"/>
  <c r="KK549" i="16"/>
  <c r="KK548" i="16"/>
  <c r="KK547" i="16"/>
  <c r="KK546" i="16"/>
  <c r="KK545" i="16"/>
  <c r="KK544" i="16"/>
  <c r="KK543" i="16"/>
  <c r="KK542" i="16"/>
  <c r="KK541" i="16"/>
  <c r="KK540" i="16"/>
  <c r="KK539" i="16"/>
  <c r="KK538" i="16"/>
  <c r="KK537" i="16"/>
  <c r="KK536" i="16"/>
  <c r="KK535" i="16"/>
  <c r="KK534" i="16"/>
  <c r="KK533" i="16"/>
  <c r="KK532" i="16"/>
  <c r="KK531" i="16"/>
  <c r="KK530" i="16"/>
  <c r="KK529" i="16"/>
  <c r="KK528" i="16"/>
  <c r="KK527" i="16"/>
  <c r="KK526" i="16"/>
  <c r="KK525" i="16"/>
  <c r="KK524" i="16"/>
  <c r="KK523" i="16"/>
  <c r="KK522" i="16"/>
  <c r="KK521" i="16"/>
  <c r="KK520" i="16"/>
  <c r="KK519" i="16"/>
  <c r="KK518" i="16"/>
  <c r="KK517" i="16"/>
  <c r="KK516" i="16"/>
  <c r="KK515" i="16"/>
  <c r="KK514" i="16"/>
  <c r="KK513" i="16"/>
  <c r="KK512" i="16"/>
  <c r="KK511" i="16"/>
  <c r="KK510" i="16"/>
  <c r="KK509" i="16"/>
  <c r="KK508" i="16"/>
  <c r="KK507" i="16"/>
  <c r="KK506" i="16"/>
  <c r="KK505" i="16"/>
  <c r="KK504" i="16"/>
  <c r="KK503" i="16"/>
  <c r="KK502" i="16"/>
  <c r="KK501" i="16"/>
  <c r="KK500" i="16"/>
  <c r="KK499" i="16"/>
  <c r="KK498" i="16"/>
  <c r="KK497" i="16"/>
  <c r="KK496" i="16"/>
  <c r="KK495" i="16"/>
  <c r="KK494" i="16"/>
  <c r="KK493" i="16"/>
  <c r="KK492" i="16"/>
  <c r="KK491" i="16"/>
  <c r="KK490" i="16"/>
  <c r="KK489" i="16"/>
  <c r="KK488" i="16"/>
  <c r="KK487" i="16"/>
  <c r="KK486" i="16"/>
  <c r="KK485" i="16"/>
  <c r="KK484" i="16"/>
  <c r="KK483" i="16"/>
  <c r="KK482" i="16"/>
  <c r="KK481" i="16"/>
  <c r="KK480" i="16"/>
  <c r="KK479" i="16"/>
  <c r="KK478" i="16"/>
  <c r="KK477" i="16"/>
  <c r="KK476" i="16"/>
  <c r="KK475" i="16"/>
  <c r="KK474" i="16"/>
  <c r="KK473" i="16"/>
  <c r="KK472" i="16"/>
  <c r="KK471" i="16"/>
  <c r="KK470" i="16"/>
  <c r="KK469" i="16"/>
  <c r="KK468" i="16"/>
  <c r="KK467" i="16"/>
  <c r="KK466" i="16"/>
  <c r="KK465" i="16"/>
  <c r="KK464" i="16"/>
  <c r="KK463" i="16"/>
  <c r="KK462" i="16"/>
  <c r="KK461" i="16"/>
  <c r="KK460" i="16"/>
  <c r="KK459" i="16"/>
  <c r="KK458" i="16"/>
  <c r="KK457" i="16"/>
  <c r="KK456" i="16"/>
  <c r="KK455" i="16"/>
  <c r="KK454" i="16"/>
  <c r="KK453" i="16"/>
  <c r="KK452" i="16"/>
  <c r="KK451" i="16"/>
  <c r="KK450" i="16"/>
  <c r="KK449" i="16"/>
  <c r="KK448" i="16"/>
  <c r="KK447" i="16"/>
  <c r="KK446" i="16"/>
  <c r="KK445" i="16"/>
  <c r="KK444" i="16"/>
  <c r="KK443" i="16"/>
  <c r="KK442" i="16"/>
  <c r="KK441" i="16"/>
  <c r="KK440" i="16"/>
  <c r="KK439" i="16"/>
  <c r="KK438" i="16"/>
  <c r="KK437" i="16"/>
  <c r="KK436" i="16"/>
  <c r="KK435" i="16"/>
  <c r="KK434" i="16"/>
  <c r="KK433" i="16"/>
  <c r="KK432" i="16"/>
  <c r="KK431" i="16"/>
  <c r="KK430" i="16"/>
  <c r="KK429" i="16"/>
  <c r="KK428" i="16"/>
  <c r="KK427" i="16"/>
  <c r="KK426" i="16"/>
  <c r="KK425" i="16"/>
  <c r="KK424" i="16"/>
  <c r="KK423" i="16"/>
  <c r="KK422" i="16"/>
  <c r="KK421" i="16"/>
  <c r="KK420" i="16"/>
  <c r="KK419" i="16"/>
  <c r="KK418" i="16"/>
  <c r="KK417" i="16"/>
  <c r="KK416" i="16"/>
  <c r="KK415" i="16"/>
  <c r="KK414" i="16"/>
  <c r="KK413" i="16"/>
  <c r="KK412" i="16"/>
  <c r="KK411" i="16"/>
  <c r="KK410" i="16"/>
  <c r="KK409" i="16"/>
  <c r="KK408" i="16"/>
  <c r="KK407" i="16"/>
  <c r="KK406" i="16"/>
  <c r="KK405" i="16"/>
  <c r="KK404" i="16"/>
  <c r="KK403" i="16"/>
  <c r="KK402" i="16"/>
  <c r="KK401" i="16"/>
  <c r="KK400" i="16"/>
  <c r="KK399" i="16"/>
  <c r="KK398" i="16"/>
  <c r="KK397" i="16"/>
  <c r="KK396" i="16"/>
  <c r="KK395" i="16"/>
  <c r="KK394" i="16"/>
  <c r="KK393" i="16"/>
  <c r="KK392" i="16"/>
  <c r="KK391" i="16"/>
  <c r="KK390" i="16"/>
  <c r="KK389" i="16"/>
  <c r="KK388" i="16"/>
  <c r="KK387" i="16"/>
  <c r="KK386" i="16"/>
  <c r="KK385" i="16"/>
  <c r="KK384" i="16"/>
  <c r="KK383" i="16"/>
  <c r="KK382" i="16"/>
  <c r="KK381" i="16"/>
  <c r="KK380" i="16"/>
  <c r="KK379" i="16"/>
  <c r="KK378" i="16"/>
  <c r="KK377" i="16"/>
  <c r="KK376" i="16"/>
  <c r="KK375" i="16"/>
  <c r="KK374" i="16"/>
  <c r="KK373" i="16"/>
  <c r="KK372" i="16"/>
  <c r="KK371" i="16"/>
  <c r="KK370" i="16"/>
  <c r="KK369" i="16"/>
  <c r="KK368" i="16"/>
  <c r="KK367" i="16"/>
  <c r="KK366" i="16"/>
  <c r="KK365" i="16"/>
  <c r="KK364" i="16"/>
  <c r="KK363" i="16"/>
  <c r="KK362" i="16"/>
  <c r="KK361" i="16"/>
  <c r="KK360" i="16"/>
  <c r="KK359" i="16"/>
  <c r="KK358" i="16"/>
  <c r="KK357" i="16"/>
  <c r="KK356" i="16"/>
  <c r="KK355" i="16"/>
  <c r="KK354" i="16"/>
  <c r="KK353" i="16"/>
  <c r="KK352" i="16"/>
  <c r="KK351" i="16"/>
  <c r="KK350" i="16"/>
  <c r="KK349" i="16"/>
  <c r="KK348" i="16"/>
  <c r="KK347" i="16"/>
  <c r="KK346" i="16"/>
  <c r="KK345" i="16"/>
  <c r="KK344" i="16"/>
  <c r="KK343" i="16"/>
  <c r="KK342" i="16"/>
  <c r="KK341" i="16"/>
  <c r="KK340" i="16"/>
  <c r="KK339" i="16"/>
  <c r="KK338" i="16"/>
  <c r="KK337" i="16"/>
  <c r="KK336" i="16"/>
  <c r="KK335" i="16"/>
  <c r="KK334" i="16"/>
  <c r="KK333" i="16"/>
  <c r="KK332" i="16"/>
  <c r="KK331" i="16"/>
  <c r="KK330" i="16"/>
  <c r="KK329" i="16"/>
  <c r="KK328" i="16"/>
  <c r="KK327" i="16"/>
  <c r="KK326" i="16"/>
  <c r="KK325" i="16"/>
  <c r="KK324" i="16"/>
  <c r="KK323" i="16"/>
  <c r="KK322" i="16"/>
  <c r="KK321" i="16"/>
  <c r="KK320" i="16"/>
  <c r="KK319" i="16"/>
  <c r="KK318" i="16"/>
  <c r="KK317" i="16"/>
  <c r="KK316" i="16"/>
  <c r="KK315" i="16"/>
  <c r="KK314" i="16"/>
  <c r="KK313" i="16"/>
  <c r="KK312" i="16"/>
  <c r="KK311" i="16"/>
  <c r="KK310" i="16"/>
  <c r="KK309" i="16"/>
  <c r="KK308" i="16"/>
  <c r="KK307" i="16"/>
  <c r="KK306" i="16"/>
  <c r="KK305" i="16"/>
  <c r="KK304" i="16"/>
  <c r="KK303" i="16"/>
  <c r="KK302" i="16"/>
  <c r="KK301" i="16"/>
  <c r="KK300" i="16"/>
  <c r="KK299" i="16"/>
  <c r="KK298" i="16"/>
  <c r="KK297" i="16"/>
  <c r="KK296" i="16"/>
  <c r="KK295" i="16"/>
  <c r="KK294" i="16"/>
  <c r="KK293" i="16"/>
  <c r="KK292" i="16"/>
  <c r="KK291" i="16"/>
  <c r="KK290" i="16"/>
  <c r="KK289" i="16"/>
  <c r="KK288" i="16"/>
  <c r="KK287" i="16"/>
  <c r="KK286" i="16"/>
  <c r="KK285" i="16"/>
  <c r="KK284" i="16"/>
  <c r="KK283" i="16"/>
  <c r="KK282" i="16"/>
  <c r="KK281" i="16"/>
  <c r="KK280" i="16"/>
  <c r="KK279" i="16"/>
  <c r="KK278" i="16"/>
  <c r="KK277" i="16"/>
  <c r="KK276" i="16"/>
  <c r="KK275" i="16"/>
  <c r="KK274" i="16"/>
  <c r="KK273" i="16"/>
  <c r="KK272" i="16"/>
  <c r="KK271" i="16"/>
  <c r="KK270" i="16"/>
  <c r="KK269" i="16"/>
  <c r="KK268" i="16"/>
  <c r="KK267" i="16"/>
  <c r="KK266" i="16"/>
  <c r="KK265" i="16"/>
  <c r="KK264" i="16"/>
  <c r="KK263" i="16"/>
  <c r="KK262" i="16"/>
  <c r="KK261" i="16"/>
  <c r="KK260" i="16"/>
  <c r="KK259" i="16"/>
  <c r="KK258" i="16"/>
  <c r="KK257" i="16"/>
  <c r="KK256" i="16"/>
  <c r="KK255" i="16"/>
  <c r="KK254" i="16"/>
  <c r="KK253" i="16"/>
  <c r="KK252" i="16"/>
  <c r="KK251" i="16"/>
  <c r="KK250" i="16"/>
  <c r="KK249" i="16"/>
  <c r="KK248" i="16"/>
  <c r="KK247" i="16"/>
  <c r="KK246" i="16"/>
  <c r="KK245" i="16"/>
  <c r="KK244" i="16"/>
  <c r="KK243" i="16"/>
  <c r="KK242" i="16"/>
  <c r="KK241" i="16"/>
  <c r="KK240" i="16"/>
  <c r="KK239" i="16"/>
  <c r="KK238" i="16"/>
  <c r="KK237" i="16"/>
  <c r="KK236" i="16"/>
  <c r="KK235" i="16"/>
  <c r="KK234" i="16"/>
  <c r="KK233" i="16"/>
  <c r="KK232" i="16"/>
  <c r="KK231" i="16"/>
  <c r="KK230" i="16"/>
  <c r="KK229" i="16"/>
  <c r="KK228" i="16"/>
  <c r="KK227" i="16"/>
  <c r="KK226" i="16"/>
  <c r="KK225" i="16"/>
  <c r="KK224" i="16"/>
  <c r="KK223" i="16"/>
  <c r="KK222" i="16"/>
  <c r="KK221" i="16"/>
  <c r="KK220" i="16"/>
  <c r="KK219" i="16"/>
  <c r="KK218" i="16"/>
  <c r="KK217" i="16"/>
  <c r="KK216" i="16"/>
  <c r="KK215" i="16"/>
  <c r="KK214" i="16"/>
  <c r="KK213" i="16"/>
  <c r="KK212" i="16"/>
  <c r="KK211" i="16"/>
  <c r="KK210" i="16"/>
  <c r="KK209" i="16"/>
  <c r="KK208" i="16"/>
  <c r="KK207" i="16"/>
  <c r="KK206" i="16"/>
  <c r="KK205" i="16"/>
  <c r="KK204" i="16"/>
  <c r="KK203" i="16"/>
  <c r="KK202" i="16"/>
  <c r="KK201" i="16"/>
  <c r="KK200" i="16"/>
  <c r="KK199" i="16"/>
  <c r="KK198" i="16"/>
  <c r="KK197" i="16"/>
  <c r="KK196" i="16"/>
  <c r="KK195" i="16"/>
  <c r="KK194" i="16"/>
  <c r="KK193" i="16"/>
  <c r="KK192" i="16"/>
  <c r="KK191" i="16"/>
  <c r="KK190" i="16"/>
  <c r="KK189" i="16"/>
  <c r="KK188" i="16"/>
  <c r="KK187" i="16"/>
  <c r="KK186" i="16"/>
  <c r="KK185" i="16"/>
  <c r="KK184" i="16"/>
  <c r="KK183" i="16"/>
  <c r="KK182" i="16"/>
  <c r="KK181" i="16"/>
  <c r="KK180" i="16"/>
  <c r="KK179" i="16"/>
  <c r="KK178" i="16"/>
  <c r="KK177" i="16"/>
  <c r="KK176" i="16"/>
  <c r="KK175" i="16"/>
  <c r="KK174" i="16"/>
  <c r="KK173" i="16"/>
  <c r="KK172" i="16"/>
  <c r="KK171" i="16"/>
  <c r="KK170" i="16"/>
  <c r="KK169" i="16"/>
  <c r="KK168" i="16"/>
  <c r="KK167" i="16"/>
  <c r="KK166" i="16"/>
  <c r="KK165" i="16"/>
  <c r="KK164" i="16"/>
  <c r="KK163" i="16"/>
  <c r="KK162" i="16"/>
  <c r="KK161" i="16"/>
  <c r="KK160" i="16"/>
  <c r="KK159" i="16"/>
  <c r="KK158" i="16"/>
  <c r="KK157" i="16"/>
  <c r="KK156" i="16"/>
  <c r="KK155" i="16"/>
  <c r="KK154" i="16"/>
  <c r="KK153" i="16"/>
  <c r="KK152" i="16"/>
  <c r="KK151" i="16"/>
  <c r="KK150" i="16"/>
  <c r="KK149" i="16"/>
  <c r="KK148" i="16"/>
  <c r="KK147" i="16"/>
  <c r="KK146" i="16"/>
  <c r="KK145" i="16"/>
  <c r="KK144" i="16"/>
  <c r="KK143" i="16"/>
  <c r="KK142" i="16"/>
  <c r="KK141" i="16"/>
  <c r="KK140" i="16"/>
  <c r="KK139" i="16"/>
  <c r="KK138" i="16"/>
  <c r="KK137" i="16"/>
  <c r="KK136" i="16"/>
  <c r="KK135" i="16"/>
  <c r="KK134" i="16"/>
  <c r="KK133" i="16"/>
  <c r="KK132" i="16"/>
  <c r="KK131" i="16"/>
  <c r="KK130" i="16"/>
  <c r="KK129" i="16"/>
  <c r="KK128" i="16"/>
  <c r="KK127" i="16"/>
  <c r="KK126" i="16"/>
  <c r="KK125" i="16"/>
  <c r="KK124" i="16"/>
  <c r="KK123" i="16"/>
  <c r="KK122" i="16"/>
  <c r="KK121" i="16"/>
  <c r="KK120" i="16"/>
  <c r="KK119" i="16"/>
  <c r="KK118" i="16"/>
  <c r="KK117" i="16"/>
  <c r="KK116" i="16"/>
  <c r="KK115" i="16"/>
  <c r="KK114" i="16"/>
  <c r="KK113" i="16"/>
  <c r="KK112" i="16"/>
  <c r="KK111" i="16"/>
  <c r="KK110" i="16"/>
  <c r="KK109" i="16"/>
  <c r="KK108" i="16"/>
  <c r="KK107" i="16"/>
  <c r="KK106" i="16"/>
  <c r="KK105" i="16"/>
  <c r="KK104" i="16"/>
  <c r="KK103" i="16"/>
  <c r="KK102" i="16"/>
  <c r="KK101" i="16"/>
  <c r="KK100" i="16"/>
  <c r="KK99" i="16"/>
  <c r="KK98" i="16"/>
  <c r="KK97" i="16"/>
  <c r="KK96" i="16"/>
  <c r="KK95" i="16"/>
  <c r="KK94" i="16"/>
  <c r="KK93" i="16"/>
  <c r="KK92" i="16"/>
  <c r="KK91" i="16"/>
  <c r="KK90" i="16"/>
  <c r="KK89" i="16"/>
  <c r="KK88" i="16"/>
  <c r="KK87" i="16"/>
  <c r="KK86" i="16"/>
  <c r="KK85" i="16"/>
  <c r="KK84" i="16"/>
  <c r="KK83" i="16"/>
  <c r="KK82" i="16"/>
  <c r="KK81" i="16"/>
  <c r="KK80" i="16"/>
  <c r="KK79" i="16"/>
  <c r="KK78" i="16"/>
  <c r="KK77" i="16"/>
  <c r="KK76" i="16"/>
  <c r="KK75" i="16"/>
  <c r="KK74" i="16"/>
  <c r="KK73" i="16"/>
  <c r="KK72" i="16"/>
  <c r="KK71" i="16"/>
  <c r="KK70" i="16"/>
  <c r="KK69" i="16"/>
  <c r="KK68" i="16"/>
  <c r="KK67" i="16"/>
  <c r="KK66" i="16"/>
  <c r="KK65" i="16"/>
  <c r="KK64" i="16"/>
  <c r="KK63" i="16"/>
  <c r="KK62" i="16"/>
  <c r="KK61" i="16"/>
  <c r="KK60" i="16"/>
  <c r="KK59" i="16"/>
  <c r="KK58" i="16"/>
  <c r="KK57" i="16"/>
  <c r="KK56" i="16"/>
  <c r="KK55" i="16"/>
  <c r="KK54" i="16"/>
  <c r="KK53" i="16"/>
  <c r="KK52" i="16"/>
  <c r="KK51" i="16"/>
  <c r="KK50" i="16"/>
  <c r="KK49" i="16"/>
  <c r="KK48" i="16"/>
  <c r="KK47" i="16"/>
  <c r="KK46" i="16"/>
  <c r="KK45" i="16"/>
  <c r="KK44" i="16"/>
  <c r="KK43" i="16"/>
  <c r="KK42" i="16"/>
  <c r="KK41" i="16"/>
  <c r="KK40" i="16"/>
  <c r="KK39" i="16"/>
  <c r="KK38" i="16"/>
  <c r="KK37" i="16"/>
  <c r="KK36" i="16"/>
  <c r="KK35" i="16"/>
  <c r="KK34" i="16"/>
  <c r="KK33" i="16"/>
  <c r="KK32" i="16"/>
  <c r="KK31" i="16"/>
  <c r="KK30" i="16"/>
  <c r="KK29" i="16"/>
  <c r="KK28" i="16"/>
  <c r="KK27" i="16"/>
  <c r="KK26" i="16"/>
  <c r="KK25" i="16"/>
  <c r="KK24" i="16"/>
  <c r="KK23" i="16"/>
  <c r="KK22" i="16"/>
  <c r="KK21" i="16"/>
  <c r="KK20" i="16"/>
  <c r="KK19" i="16"/>
  <c r="KK18" i="16"/>
  <c r="KK17" i="16"/>
  <c r="KK16" i="16"/>
  <c r="KK15" i="16"/>
  <c r="KK14" i="16"/>
  <c r="KK13" i="16"/>
  <c r="KK12" i="16"/>
  <c r="KK11" i="16"/>
  <c r="KK10" i="16"/>
  <c r="KK9" i="16"/>
  <c r="KK8" i="16"/>
  <c r="KK7" i="16"/>
  <c r="KK6" i="16"/>
  <c r="KK5" i="16"/>
  <c r="KK4" i="16"/>
  <c r="KK3" i="16"/>
  <c r="KK2" i="16"/>
  <c r="KK1" i="16"/>
  <c r="KP1" i="16"/>
  <c r="KP2" i="16" s="1"/>
  <c r="KP3" i="16" s="1"/>
  <c r="KP4" i="16" s="1"/>
  <c r="KP5" i="16" s="1"/>
  <c r="KP6" i="16" s="1"/>
  <c r="KP7" i="16" s="1"/>
  <c r="KM1001" i="16"/>
  <c r="AR82" i="46"/>
  <c r="AL71" i="46"/>
  <c r="AI82" i="46"/>
  <c r="AH82" i="46"/>
  <c r="AG82" i="46"/>
  <c r="AF82" i="46"/>
  <c r="AE82" i="46"/>
  <c r="AD82" i="46"/>
  <c r="AC82" i="46"/>
  <c r="AB82" i="46"/>
  <c r="AA82" i="46"/>
  <c r="Z82" i="46"/>
  <c r="Y82" i="46"/>
  <c r="X82" i="46"/>
  <c r="W82" i="46"/>
  <c r="V82" i="46"/>
  <c r="U82" i="46"/>
  <c r="T82" i="46"/>
  <c r="S82" i="46"/>
  <c r="R82" i="46"/>
  <c r="Q82" i="46"/>
  <c r="AJ81" i="46"/>
  <c r="AJ80" i="46"/>
  <c r="AJ79" i="46"/>
  <c r="AJ78" i="46"/>
  <c r="AJ77" i="46"/>
  <c r="AJ76" i="46"/>
  <c r="AJ75" i="46"/>
  <c r="AJ74" i="46"/>
  <c r="AJ73" i="46"/>
  <c r="AJ72" i="46"/>
  <c r="AJ71" i="46"/>
  <c r="AJ70" i="46"/>
  <c r="AJ69" i="46"/>
  <c r="N43" i="38"/>
  <c r="M43" i="38"/>
  <c r="K87" i="46" a="1"/>
  <c r="Q22" i="38" a="1"/>
  <c r="L87" i="46" a="1"/>
  <c r="Q20" i="38" a="1"/>
  <c r="Q22" i="38" l="1"/>
  <c r="Q20" i="38"/>
  <c r="KP8" i="16"/>
  <c r="KK1001" i="16"/>
  <c r="L87" i="46"/>
  <c r="K87" i="46"/>
  <c r="AL72" i="46"/>
  <c r="AL70" i="46"/>
  <c r="AM70" i="46" s="1"/>
  <c r="AL69" i="46"/>
  <c r="AM69" i="46" s="1"/>
  <c r="CV25" i="17"/>
  <c r="AD536" i="37"/>
  <c r="AD535" i="37"/>
  <c r="AD534" i="37"/>
  <c r="AD533" i="37"/>
  <c r="AD532" i="37"/>
  <c r="AD531" i="37"/>
  <c r="AD530" i="37"/>
  <c r="AD529" i="37"/>
  <c r="AD528" i="37"/>
  <c r="AD527" i="37"/>
  <c r="AD526" i="37"/>
  <c r="AD525" i="37"/>
  <c r="AD524" i="37"/>
  <c r="AD523" i="37"/>
  <c r="AD522" i="37"/>
  <c r="AD521" i="37"/>
  <c r="AD520" i="37"/>
  <c r="AD519" i="37"/>
  <c r="AD518" i="37"/>
  <c r="AD517" i="37"/>
  <c r="AD516" i="37"/>
  <c r="AD515" i="37"/>
  <c r="AD514" i="37"/>
  <c r="AD513" i="37"/>
  <c r="AD512" i="37"/>
  <c r="AD511" i="37"/>
  <c r="AD510" i="37"/>
  <c r="AD509" i="37"/>
  <c r="AD508" i="37"/>
  <c r="AD507" i="37"/>
  <c r="AD506" i="37"/>
  <c r="AD505" i="37"/>
  <c r="AD504" i="37"/>
  <c r="AD503" i="37"/>
  <c r="AD502" i="37"/>
  <c r="AD501" i="37"/>
  <c r="AD500" i="37"/>
  <c r="AD499" i="37"/>
  <c r="AD498" i="37"/>
  <c r="AD497" i="37"/>
  <c r="AD496" i="37"/>
  <c r="AD495" i="37"/>
  <c r="AD494" i="37"/>
  <c r="AD493" i="37"/>
  <c r="AD492" i="37"/>
  <c r="AD491" i="37"/>
  <c r="AD490" i="37"/>
  <c r="AD489" i="37"/>
  <c r="AD488" i="37"/>
  <c r="AD487" i="37"/>
  <c r="AD486" i="37"/>
  <c r="AD485" i="37"/>
  <c r="AD484" i="37"/>
  <c r="AD483" i="37"/>
  <c r="AD482" i="37"/>
  <c r="AD481" i="37"/>
  <c r="AD480" i="37"/>
  <c r="AD479" i="37"/>
  <c r="AD478" i="37"/>
  <c r="AD477" i="37"/>
  <c r="AD476" i="37"/>
  <c r="AD475" i="37"/>
  <c r="AD474" i="37"/>
  <c r="AD473" i="37"/>
  <c r="AD472" i="37"/>
  <c r="AD471" i="37"/>
  <c r="AD470" i="37"/>
  <c r="AD469" i="37"/>
  <c r="AD468" i="37"/>
  <c r="AD467" i="37"/>
  <c r="AD466" i="37"/>
  <c r="AD465" i="37"/>
  <c r="AD464" i="37"/>
  <c r="AD463" i="37"/>
  <c r="AD462" i="37"/>
  <c r="AD461" i="37"/>
  <c r="AD460" i="37"/>
  <c r="AD459" i="37"/>
  <c r="AD458" i="37"/>
  <c r="AD457" i="37"/>
  <c r="AD456" i="37"/>
  <c r="AD455" i="37"/>
  <c r="AD454" i="37"/>
  <c r="AD453" i="37"/>
  <c r="AD452" i="37"/>
  <c r="AD451" i="37"/>
  <c r="AD450" i="37"/>
  <c r="AD449" i="37"/>
  <c r="AD448" i="37"/>
  <c r="AD447" i="37"/>
  <c r="AD446" i="37"/>
  <c r="AD445" i="37"/>
  <c r="AD444" i="37"/>
  <c r="AD443" i="37"/>
  <c r="AD442" i="37"/>
  <c r="AD441" i="37"/>
  <c r="AD440" i="37"/>
  <c r="AD439" i="37"/>
  <c r="AD438" i="37"/>
  <c r="AD437" i="37"/>
  <c r="AD436" i="37"/>
  <c r="AD435" i="37"/>
  <c r="AD434" i="37"/>
  <c r="AD433" i="37"/>
  <c r="AD432" i="37"/>
  <c r="AD431" i="37"/>
  <c r="AD430" i="37"/>
  <c r="AD429" i="37"/>
  <c r="AD428" i="37"/>
  <c r="AD427" i="37"/>
  <c r="AD426" i="37"/>
  <c r="AD425" i="37"/>
  <c r="AD424" i="37"/>
  <c r="AD423" i="37"/>
  <c r="AD422" i="37"/>
  <c r="AD421" i="37"/>
  <c r="AD420" i="37"/>
  <c r="AD419" i="37"/>
  <c r="AD418" i="37"/>
  <c r="AD417" i="37"/>
  <c r="AD416" i="37"/>
  <c r="AD415" i="37"/>
  <c r="AD414" i="37"/>
  <c r="AD413" i="37"/>
  <c r="AD412" i="37"/>
  <c r="AD411" i="37"/>
  <c r="AD410" i="37"/>
  <c r="AD409" i="37"/>
  <c r="AD408" i="37"/>
  <c r="AD407" i="37"/>
  <c r="AD406" i="37"/>
  <c r="AD405" i="37"/>
  <c r="AD404" i="37"/>
  <c r="AD403" i="37"/>
  <c r="AD402" i="37"/>
  <c r="AD401" i="37"/>
  <c r="AD400" i="37"/>
  <c r="AD399" i="37"/>
  <c r="AD398" i="37"/>
  <c r="AD397" i="37"/>
  <c r="AD396" i="37"/>
  <c r="AD395" i="37"/>
  <c r="AD394" i="37"/>
  <c r="AD393" i="37"/>
  <c r="AD392" i="37"/>
  <c r="AD391" i="37"/>
  <c r="AD390" i="37"/>
  <c r="AD389" i="37"/>
  <c r="AD388" i="37"/>
  <c r="AD387" i="37"/>
  <c r="AD386" i="37"/>
  <c r="AD385" i="37"/>
  <c r="AD384" i="37"/>
  <c r="AD383" i="37"/>
  <c r="AD382" i="37"/>
  <c r="AD381" i="37"/>
  <c r="AD380" i="37"/>
  <c r="AD379" i="37"/>
  <c r="AD378" i="37"/>
  <c r="AD377" i="37"/>
  <c r="AD376" i="37"/>
  <c r="AD375" i="37"/>
  <c r="AD374" i="37"/>
  <c r="AD373" i="37"/>
  <c r="AD372" i="37"/>
  <c r="AD371" i="37"/>
  <c r="AD370" i="37"/>
  <c r="AD369" i="37"/>
  <c r="AD368" i="37"/>
  <c r="AD367" i="37"/>
  <c r="AD366" i="37"/>
  <c r="AD365" i="37"/>
  <c r="AD364" i="37"/>
  <c r="AD363" i="37"/>
  <c r="AD362" i="37"/>
  <c r="AD361" i="37"/>
  <c r="AD360" i="37"/>
  <c r="AD359" i="37"/>
  <c r="AD358" i="37"/>
  <c r="AD357" i="37"/>
  <c r="AD356" i="37"/>
  <c r="AD355" i="37"/>
  <c r="AD354" i="37"/>
  <c r="AD353" i="37"/>
  <c r="AD352" i="37"/>
  <c r="AD351" i="37"/>
  <c r="AD350" i="37"/>
  <c r="AD349" i="37"/>
  <c r="AD348" i="37"/>
  <c r="AD347" i="37"/>
  <c r="AD346" i="37"/>
  <c r="AD345" i="37"/>
  <c r="AD344" i="37"/>
  <c r="AD343" i="37"/>
  <c r="AD342" i="37"/>
  <c r="AD341" i="37"/>
  <c r="AD340" i="37"/>
  <c r="AD339" i="37"/>
  <c r="AD338" i="37"/>
  <c r="AD337" i="37"/>
  <c r="AD336" i="37"/>
  <c r="AD335" i="37"/>
  <c r="AD334" i="37"/>
  <c r="AD333" i="37"/>
  <c r="AD332" i="37"/>
  <c r="AD331" i="37"/>
  <c r="AD330" i="37"/>
  <c r="AD329" i="37"/>
  <c r="AD328" i="37"/>
  <c r="AD327" i="37"/>
  <c r="AD326" i="37"/>
  <c r="AD325" i="37"/>
  <c r="AD324" i="37"/>
  <c r="AD323" i="37"/>
  <c r="AD322" i="37"/>
  <c r="AD321" i="37"/>
  <c r="AD320" i="37"/>
  <c r="AD319" i="37"/>
  <c r="AD318" i="37"/>
  <c r="AD317" i="37"/>
  <c r="AD316" i="37"/>
  <c r="AD315" i="37"/>
  <c r="AD314" i="37"/>
  <c r="AD313" i="37"/>
  <c r="AD312" i="37"/>
  <c r="AD311" i="37"/>
  <c r="AD310" i="37"/>
  <c r="AD309" i="37"/>
  <c r="AD308" i="37"/>
  <c r="AD307" i="37"/>
  <c r="AD306" i="37"/>
  <c r="AD305" i="37"/>
  <c r="AD304" i="37"/>
  <c r="AD303" i="37"/>
  <c r="AD302" i="37"/>
  <c r="AD301" i="37"/>
  <c r="AD300" i="37"/>
  <c r="AD299" i="37"/>
  <c r="AD298" i="37"/>
  <c r="AD297" i="37"/>
  <c r="AD296" i="37"/>
  <c r="AD295" i="37"/>
  <c r="AD294" i="37"/>
  <c r="AD293" i="37"/>
  <c r="AD292" i="37"/>
  <c r="AD291" i="37"/>
  <c r="AD290" i="37"/>
  <c r="AD289" i="37"/>
  <c r="AD288" i="37"/>
  <c r="AD287" i="37"/>
  <c r="AD286" i="37"/>
  <c r="AD285" i="37"/>
  <c r="AD284" i="37"/>
  <c r="AD283" i="37"/>
  <c r="AD282" i="37"/>
  <c r="AD281" i="37"/>
  <c r="AD280" i="37"/>
  <c r="AD279" i="37"/>
  <c r="AD278" i="37"/>
  <c r="AD277" i="37"/>
  <c r="AD276" i="37"/>
  <c r="AD275" i="37"/>
  <c r="AD274" i="37"/>
  <c r="AD273" i="37"/>
  <c r="AD272" i="37"/>
  <c r="AD271" i="37"/>
  <c r="AD270" i="37"/>
  <c r="AD269" i="37"/>
  <c r="AD268" i="37"/>
  <c r="AD267" i="37"/>
  <c r="AD266" i="37"/>
  <c r="AD265" i="37"/>
  <c r="AD264" i="37"/>
  <c r="AD263" i="37"/>
  <c r="AD262" i="37"/>
  <c r="AD261" i="37"/>
  <c r="AD260" i="37"/>
  <c r="AD259" i="37"/>
  <c r="AD258" i="37"/>
  <c r="AD257" i="37"/>
  <c r="AD256" i="37"/>
  <c r="AD255" i="37"/>
  <c r="AD254" i="37"/>
  <c r="AD253" i="37"/>
  <c r="AD252" i="37"/>
  <c r="AD251" i="37"/>
  <c r="AD250" i="37"/>
  <c r="AD249" i="37"/>
  <c r="AD248" i="37"/>
  <c r="AD247" i="37"/>
  <c r="AD246" i="37"/>
  <c r="AD245" i="37"/>
  <c r="AD244" i="37"/>
  <c r="AD243" i="37"/>
  <c r="AD242" i="37"/>
  <c r="AD241" i="37"/>
  <c r="AD240" i="37"/>
  <c r="AD239" i="37"/>
  <c r="AD238" i="37"/>
  <c r="AD237" i="37"/>
  <c r="AD236" i="37"/>
  <c r="AD235" i="37"/>
  <c r="AD234" i="37"/>
  <c r="AD233" i="37"/>
  <c r="AD232" i="37"/>
  <c r="AD231" i="37"/>
  <c r="AD230" i="37"/>
  <c r="AD229" i="37"/>
  <c r="AD228" i="37"/>
  <c r="AD227" i="37"/>
  <c r="AD226" i="37"/>
  <c r="AD225" i="37"/>
  <c r="AD224" i="37"/>
  <c r="AD223" i="37"/>
  <c r="AD222" i="37"/>
  <c r="AD221" i="37"/>
  <c r="AD220" i="37"/>
  <c r="AD219" i="37"/>
  <c r="AD218" i="37"/>
  <c r="AD217" i="37"/>
  <c r="AD216" i="37"/>
  <c r="AD215" i="37"/>
  <c r="AD214" i="37"/>
  <c r="AD213" i="37"/>
  <c r="AD212" i="37"/>
  <c r="AD211" i="37"/>
  <c r="AD210" i="37"/>
  <c r="AD209" i="37"/>
  <c r="AD208" i="37"/>
  <c r="AD207" i="37"/>
  <c r="AD206" i="37"/>
  <c r="AD205" i="37"/>
  <c r="AD204" i="37"/>
  <c r="AD203" i="37"/>
  <c r="AD202" i="37"/>
  <c r="AD201" i="37"/>
  <c r="AD200" i="37"/>
  <c r="AD199" i="37"/>
  <c r="AD198" i="37"/>
  <c r="AD197" i="37"/>
  <c r="AD196" i="37"/>
  <c r="AD195" i="37"/>
  <c r="AD194" i="37"/>
  <c r="AD193" i="37"/>
  <c r="AD192" i="37"/>
  <c r="AD191" i="37"/>
  <c r="AD190" i="37"/>
  <c r="AD189" i="37"/>
  <c r="AD188" i="37"/>
  <c r="AD187" i="37"/>
  <c r="AD186" i="37"/>
  <c r="AD185" i="37"/>
  <c r="AD184" i="37"/>
  <c r="AD183" i="37"/>
  <c r="AD182" i="37"/>
  <c r="AD181" i="37"/>
  <c r="AD180" i="37"/>
  <c r="AD179" i="37"/>
  <c r="AD178" i="37"/>
  <c r="AD177" i="37"/>
  <c r="AD176" i="37"/>
  <c r="AD175" i="37"/>
  <c r="AD174" i="37"/>
  <c r="AD173" i="37"/>
  <c r="AD172" i="37"/>
  <c r="AD171" i="37"/>
  <c r="AD170" i="37"/>
  <c r="AD169" i="37"/>
  <c r="AD168" i="37"/>
  <c r="AD167" i="37"/>
  <c r="AD166" i="37"/>
  <c r="AD165" i="37"/>
  <c r="AD164" i="37"/>
  <c r="AD163" i="37"/>
  <c r="AD162" i="37"/>
  <c r="AD161" i="37"/>
  <c r="AD160" i="37"/>
  <c r="AD159" i="37"/>
  <c r="AD158" i="37"/>
  <c r="AD157" i="37"/>
  <c r="AD156" i="37"/>
  <c r="AD155" i="37"/>
  <c r="AD154" i="37"/>
  <c r="AD153" i="37"/>
  <c r="AD152" i="37"/>
  <c r="AD151" i="37"/>
  <c r="AD150" i="37"/>
  <c r="AD149" i="37"/>
  <c r="AD148" i="37"/>
  <c r="AD147" i="37"/>
  <c r="AD146" i="37"/>
  <c r="AD145" i="37"/>
  <c r="AD144" i="37"/>
  <c r="AD143" i="37"/>
  <c r="AD142" i="37"/>
  <c r="AD141" i="37"/>
  <c r="AD140" i="37"/>
  <c r="AD139" i="37"/>
  <c r="AD138" i="37"/>
  <c r="AD137" i="37"/>
  <c r="AD136" i="37"/>
  <c r="AD135" i="37"/>
  <c r="AD134" i="37"/>
  <c r="AD133" i="37"/>
  <c r="AD132" i="37"/>
  <c r="AD131" i="37"/>
  <c r="AD130" i="37"/>
  <c r="AD129" i="37"/>
  <c r="AD128" i="37"/>
  <c r="AD127" i="37"/>
  <c r="AD126" i="37"/>
  <c r="AD125" i="37"/>
  <c r="AD124" i="37"/>
  <c r="AD123" i="37"/>
  <c r="AD122" i="37"/>
  <c r="AD121" i="37"/>
  <c r="AD120" i="37"/>
  <c r="AD119" i="37"/>
  <c r="AD118" i="37"/>
  <c r="AD117" i="37"/>
  <c r="AD116" i="37"/>
  <c r="AD115" i="37"/>
  <c r="AD114" i="37"/>
  <c r="AD113" i="37"/>
  <c r="AD112" i="37"/>
  <c r="AD111" i="37"/>
  <c r="AD110" i="37"/>
  <c r="AD109" i="37"/>
  <c r="AD108" i="37"/>
  <c r="AD107" i="37"/>
  <c r="AD106" i="37"/>
  <c r="AD105" i="37"/>
  <c r="AD104" i="37"/>
  <c r="AD103" i="37"/>
  <c r="AD102" i="37"/>
  <c r="AD101" i="37"/>
  <c r="AD100" i="37"/>
  <c r="AD99" i="37"/>
  <c r="AD98" i="37"/>
  <c r="AD97" i="37"/>
  <c r="AD96" i="37"/>
  <c r="AD95" i="37"/>
  <c r="AD94" i="37"/>
  <c r="AD93" i="37"/>
  <c r="AD92" i="37"/>
  <c r="AD91" i="37"/>
  <c r="AD90" i="37"/>
  <c r="AD89" i="37"/>
  <c r="AD88" i="37"/>
  <c r="AD87" i="37"/>
  <c r="AD86" i="37"/>
  <c r="AD85" i="37"/>
  <c r="AD84" i="37"/>
  <c r="AD83" i="37"/>
  <c r="AD82" i="37"/>
  <c r="AD81" i="37"/>
  <c r="AD80" i="37"/>
  <c r="AD79" i="37"/>
  <c r="AD78" i="37"/>
  <c r="AD77" i="37"/>
  <c r="AD76" i="37"/>
  <c r="AD75" i="37"/>
  <c r="AD74" i="37"/>
  <c r="AD73" i="37"/>
  <c r="AD72" i="37"/>
  <c r="AD71" i="37"/>
  <c r="AD70" i="37"/>
  <c r="AD69" i="37"/>
  <c r="AD68" i="37"/>
  <c r="AD67" i="37"/>
  <c r="AD66" i="37"/>
  <c r="AD65" i="37"/>
  <c r="AD64" i="37"/>
  <c r="AD63" i="37"/>
  <c r="AD62" i="37"/>
  <c r="AD61" i="37"/>
  <c r="AD60" i="37"/>
  <c r="AD59" i="37"/>
  <c r="AD58" i="37"/>
  <c r="AD57" i="37"/>
  <c r="AD56" i="37"/>
  <c r="AD55" i="37"/>
  <c r="AD54" i="37"/>
  <c r="AD53" i="37"/>
  <c r="AD52" i="37"/>
  <c r="AD51" i="37"/>
  <c r="AD50" i="37"/>
  <c r="AD49" i="37"/>
  <c r="AD48" i="37"/>
  <c r="AD47" i="37"/>
  <c r="AD46" i="37"/>
  <c r="AD45" i="37"/>
  <c r="AD44" i="37"/>
  <c r="AD43" i="37"/>
  <c r="AD42" i="37"/>
  <c r="AD41" i="37"/>
  <c r="AD40" i="37"/>
  <c r="AD39" i="37"/>
  <c r="AD38" i="37"/>
  <c r="AD37" i="37"/>
  <c r="AD36" i="37"/>
  <c r="AD35" i="37"/>
  <c r="AD34" i="37"/>
  <c r="AD33" i="37"/>
  <c r="AD32" i="37"/>
  <c r="AD31" i="37"/>
  <c r="AD30" i="37"/>
  <c r="AD29" i="37"/>
  <c r="AD28" i="37"/>
  <c r="AD27" i="37"/>
  <c r="AD26" i="37"/>
  <c r="AD25" i="37"/>
  <c r="AD24" i="37"/>
  <c r="AD23" i="37"/>
  <c r="AD22" i="37"/>
  <c r="AD21" i="37"/>
  <c r="AD20" i="37"/>
  <c r="AD19" i="37"/>
  <c r="AD18" i="37"/>
  <c r="AD17" i="37"/>
  <c r="AD16" i="37"/>
  <c r="AD15" i="37"/>
  <c r="AD14" i="37"/>
  <c r="AD13" i="37"/>
  <c r="AD12" i="37"/>
  <c r="AD11" i="37"/>
  <c r="AD10" i="37"/>
  <c r="AD9" i="37"/>
  <c r="AD8" i="37"/>
  <c r="AD7" i="37"/>
  <c r="AD6" i="37"/>
  <c r="AD5" i="37"/>
  <c r="AD4" i="37"/>
  <c r="AD3" i="37"/>
  <c r="AD2" i="37"/>
  <c r="AC2" i="37"/>
  <c r="CV25" i="16"/>
  <c r="AR15" i="36"/>
  <c r="GP12" i="19"/>
  <c r="GP11" i="19"/>
  <c r="GP10" i="19"/>
  <c r="GP9" i="19"/>
  <c r="GP8" i="19"/>
  <c r="GP7" i="19"/>
  <c r="GP6" i="19"/>
  <c r="GP5" i="19"/>
  <c r="GP4" i="19"/>
  <c r="GP3" i="19"/>
  <c r="AV25" i="19"/>
  <c r="AV24" i="19"/>
  <c r="AV23" i="19"/>
  <c r="AV22" i="19"/>
  <c r="AV21" i="19"/>
  <c r="AV20" i="19"/>
  <c r="AV19" i="19"/>
  <c r="AV18" i="19"/>
  <c r="AV17" i="19"/>
  <c r="AV16" i="19"/>
  <c r="DG34" i="19"/>
  <c r="DG33" i="19"/>
  <c r="DG32" i="19"/>
  <c r="DG31" i="19"/>
  <c r="DG30" i="19"/>
  <c r="DH30" i="19" s="1"/>
  <c r="DG29" i="19"/>
  <c r="DG28" i="19"/>
  <c r="DG27" i="19"/>
  <c r="DG26" i="19"/>
  <c r="DG25" i="19"/>
  <c r="DB21" i="19"/>
  <c r="DB20" i="19"/>
  <c r="DA21" i="19"/>
  <c r="DC21" i="19" s="1"/>
  <c r="DA20" i="19"/>
  <c r="DC20" i="19" s="1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AI49" i="46"/>
  <c r="AH49" i="46"/>
  <c r="AG49" i="46"/>
  <c r="AF49" i="46"/>
  <c r="AE49" i="46"/>
  <c r="AD49" i="46"/>
  <c r="AC49" i="46"/>
  <c r="AB49" i="46"/>
  <c r="AA49" i="46"/>
  <c r="Z49" i="46"/>
  <c r="Y49" i="46"/>
  <c r="X49" i="46"/>
  <c r="W49" i="46"/>
  <c r="V49" i="46"/>
  <c r="U49" i="46"/>
  <c r="T49" i="46"/>
  <c r="S49" i="46"/>
  <c r="R49" i="46"/>
  <c r="Q49" i="46"/>
  <c r="AR16" i="36" a="1"/>
  <c r="AV26" i="19" l="1"/>
  <c r="DH25" i="19"/>
  <c r="DH34" i="19"/>
  <c r="DH33" i="19"/>
  <c r="DH32" i="19"/>
  <c r="DH31" i="19"/>
  <c r="DH26" i="19"/>
  <c r="DH27" i="19"/>
  <c r="DH28" i="19"/>
  <c r="DE32" i="19"/>
  <c r="DE29" i="19"/>
  <c r="DE34" i="19"/>
  <c r="DE33" i="19"/>
  <c r="DE31" i="19"/>
  <c r="DE30" i="19"/>
  <c r="DE28" i="19"/>
  <c r="DH29" i="19"/>
  <c r="GP13" i="19"/>
  <c r="DE25" i="19"/>
  <c r="DE27" i="19"/>
  <c r="DE26" i="19"/>
  <c r="KP9" i="16"/>
  <c r="AR16" i="36"/>
  <c r="CY21" i="19"/>
  <c r="AN32" i="64"/>
  <c r="AM32" i="64"/>
  <c r="AL32" i="64"/>
  <c r="AK32" i="64"/>
  <c r="AJ32" i="64"/>
  <c r="AI32" i="64"/>
  <c r="AH32" i="64"/>
  <c r="AG32" i="64"/>
  <c r="AF32" i="64"/>
  <c r="AE32" i="64"/>
  <c r="HA13" i="19" a="1"/>
  <c r="HA13" i="19" s="1"/>
  <c r="GZ13" i="19" a="1"/>
  <c r="GZ13" i="19" s="1"/>
  <c r="GU13" i="19" a="1"/>
  <c r="GU13" i="19" s="1"/>
  <c r="GT13" i="19" a="1"/>
  <c r="GT13" i="19" s="1"/>
  <c r="GS13" i="19" a="1"/>
  <c r="GS13" i="19" s="1"/>
  <c r="HB12" i="19"/>
  <c r="HB13" i="19" s="1" a="1"/>
  <c r="HB13" i="19" s="1"/>
  <c r="HA11" i="19"/>
  <c r="GZ10" i="19"/>
  <c r="GY9" i="19"/>
  <c r="GY13" i="19" s="1" a="1"/>
  <c r="GY13" i="19" s="1"/>
  <c r="GX8" i="19"/>
  <c r="GX13" i="19" s="1" a="1"/>
  <c r="GX13" i="19" s="1"/>
  <c r="GW7" i="19"/>
  <c r="GW13" i="19" s="1" a="1"/>
  <c r="GW13" i="19" s="1"/>
  <c r="GV6" i="19"/>
  <c r="GV13" i="19" s="1" a="1"/>
  <c r="GV13" i="19" s="1"/>
  <c r="GU5" i="19"/>
  <c r="GT4" i="19"/>
  <c r="GS3" i="19"/>
  <c r="KP10" i="16" l="1"/>
  <c r="Z16" i="64"/>
  <c r="Y16" i="64"/>
  <c r="X16" i="64"/>
  <c r="W16" i="64"/>
  <c r="V16" i="64"/>
  <c r="U16" i="64"/>
  <c r="T16" i="64"/>
  <c r="S16" i="64"/>
  <c r="R16" i="64"/>
  <c r="Q16" i="64"/>
  <c r="AX35" i="36"/>
  <c r="AX33" i="36"/>
  <c r="M43" i="64"/>
  <c r="L43" i="64"/>
  <c r="K43" i="64"/>
  <c r="J43" i="64"/>
  <c r="I43" i="64"/>
  <c r="H43" i="64"/>
  <c r="G43" i="64"/>
  <c r="F43" i="64"/>
  <c r="E43" i="64"/>
  <c r="D43" i="64"/>
  <c r="C43" i="64"/>
  <c r="AR13" i="36"/>
  <c r="Z20" i="38" a="1"/>
  <c r="U17" i="38" a="1"/>
  <c r="S20" i="38" a="1"/>
  <c r="R20" i="38" a="1"/>
  <c r="T20" i="38" a="1"/>
  <c r="U20" i="38" a="1"/>
  <c r="AR14" i="36" a="1"/>
  <c r="Q17" i="38" a="1"/>
  <c r="V37" i="38" a="1"/>
  <c r="T17" i="38" a="1"/>
  <c r="W37" i="38" a="1"/>
  <c r="U37" i="38" a="1"/>
  <c r="Y20" i="38" a="1"/>
  <c r="Q37" i="38" a="1"/>
  <c r="V20" i="38" a="1"/>
  <c r="T37" i="38" a="1"/>
  <c r="W20" i="38" a="1"/>
  <c r="W17" i="38" a="1"/>
  <c r="S17" i="38" a="1"/>
  <c r="R37" i="38" a="1"/>
  <c r="R17" i="38" a="1"/>
  <c r="S37" i="38" a="1"/>
  <c r="X20" i="38" a="1"/>
  <c r="V17" i="38" a="1"/>
  <c r="KP11" i="16" l="1"/>
  <c r="U20" i="38"/>
  <c r="V20" i="38"/>
  <c r="W20" i="38"/>
  <c r="R20" i="38"/>
  <c r="X20" i="38"/>
  <c r="S20" i="38"/>
  <c r="Y20" i="38"/>
  <c r="T20" i="38"/>
  <c r="Z20" i="38"/>
  <c r="S37" i="38"/>
  <c r="T37" i="38"/>
  <c r="U37" i="38"/>
  <c r="V37" i="38"/>
  <c r="W37" i="38"/>
  <c r="R37" i="38"/>
  <c r="Q37" i="38"/>
  <c r="AR14" i="36"/>
  <c r="S17" i="38"/>
  <c r="R17" i="38"/>
  <c r="T17" i="38"/>
  <c r="U17" i="38"/>
  <c r="Q17" i="38"/>
  <c r="W17" i="38"/>
  <c r="V17" i="38"/>
  <c r="KP12" i="16" l="1"/>
  <c r="L43" i="38"/>
  <c r="AR11" i="36"/>
  <c r="S42" i="34"/>
  <c r="R42" i="34"/>
  <c r="P42" i="34"/>
  <c r="O42" i="34"/>
  <c r="N42" i="34"/>
  <c r="M42" i="34"/>
  <c r="K42" i="34"/>
  <c r="J42" i="34"/>
  <c r="H42" i="34"/>
  <c r="G42" i="34"/>
  <c r="E42" i="34"/>
  <c r="D42" i="34"/>
  <c r="J43" i="38"/>
  <c r="I43" i="38"/>
  <c r="K43" i="38"/>
  <c r="H43" i="38"/>
  <c r="G43" i="38"/>
  <c r="F43" i="38"/>
  <c r="E43" i="38"/>
  <c r="D43" i="38"/>
  <c r="C43" i="38"/>
  <c r="B43" i="38"/>
  <c r="AR12" i="36" a="1"/>
  <c r="KP13" i="16" l="1"/>
  <c r="AR12" i="36"/>
  <c r="KP14" i="16" l="1"/>
  <c r="AQ7" i="36"/>
  <c r="AQ4" i="36"/>
  <c r="AC536" i="37"/>
  <c r="AC535" i="37"/>
  <c r="AC534" i="37"/>
  <c r="AC533" i="37"/>
  <c r="AC532" i="37"/>
  <c r="AC531" i="37"/>
  <c r="AC530" i="37"/>
  <c r="AC529" i="37"/>
  <c r="AC528" i="37"/>
  <c r="AC527" i="37"/>
  <c r="AC526" i="37"/>
  <c r="AC525" i="37"/>
  <c r="AC524" i="37"/>
  <c r="AC523" i="37"/>
  <c r="AC522" i="37"/>
  <c r="AC521" i="37"/>
  <c r="AC520" i="37"/>
  <c r="AC519" i="37"/>
  <c r="AC518" i="37"/>
  <c r="AC517" i="37"/>
  <c r="AC516" i="37"/>
  <c r="AC515" i="37"/>
  <c r="AC514" i="37"/>
  <c r="AC513" i="37"/>
  <c r="AC512" i="37"/>
  <c r="AC511" i="37"/>
  <c r="AC510" i="37"/>
  <c r="AC509" i="37"/>
  <c r="AC508" i="37"/>
  <c r="AC507" i="37"/>
  <c r="AC506" i="37"/>
  <c r="AC505" i="37"/>
  <c r="AC504" i="37"/>
  <c r="AC503" i="37"/>
  <c r="AC502" i="37"/>
  <c r="AC501" i="37"/>
  <c r="AC500" i="37"/>
  <c r="AC499" i="37"/>
  <c r="AC498" i="37"/>
  <c r="AC497" i="37"/>
  <c r="AC496" i="37"/>
  <c r="AC495" i="37"/>
  <c r="AC494" i="37"/>
  <c r="AC493" i="37"/>
  <c r="AC492" i="37"/>
  <c r="AC491" i="37"/>
  <c r="AC490" i="37"/>
  <c r="AC489" i="37"/>
  <c r="AC488" i="37"/>
  <c r="AC487" i="37"/>
  <c r="AC486" i="37"/>
  <c r="AC485" i="37"/>
  <c r="AC484" i="37"/>
  <c r="AC483" i="37"/>
  <c r="AC482" i="37"/>
  <c r="AC481" i="37"/>
  <c r="AC480" i="37"/>
  <c r="AC479" i="37"/>
  <c r="AC478" i="37"/>
  <c r="AC477" i="37"/>
  <c r="AC476" i="37"/>
  <c r="AC475" i="37"/>
  <c r="AC474" i="37"/>
  <c r="AC473" i="37"/>
  <c r="AC472" i="37"/>
  <c r="AC471" i="37"/>
  <c r="AC470" i="37"/>
  <c r="AC469" i="37"/>
  <c r="AC468" i="37"/>
  <c r="AC467" i="37"/>
  <c r="AC466" i="37"/>
  <c r="AC465" i="37"/>
  <c r="AC464" i="37"/>
  <c r="AC463" i="37"/>
  <c r="AC462" i="37"/>
  <c r="AC461" i="37"/>
  <c r="AC460" i="37"/>
  <c r="AC459" i="37"/>
  <c r="AC458" i="37"/>
  <c r="AC457" i="37"/>
  <c r="AC456" i="37"/>
  <c r="AC455" i="37"/>
  <c r="AC454" i="37"/>
  <c r="AC453" i="37"/>
  <c r="AC452" i="37"/>
  <c r="AC451" i="37"/>
  <c r="AC450" i="37"/>
  <c r="AC449" i="37"/>
  <c r="AC448" i="37"/>
  <c r="AC447" i="37"/>
  <c r="AC446" i="37"/>
  <c r="AC445" i="37"/>
  <c r="AC444" i="37"/>
  <c r="AC443" i="37"/>
  <c r="AC442" i="37"/>
  <c r="AC441" i="37"/>
  <c r="AC440" i="37"/>
  <c r="AC439" i="37"/>
  <c r="AC438" i="37"/>
  <c r="AC437" i="37"/>
  <c r="AC436" i="37"/>
  <c r="AC435" i="37"/>
  <c r="AC434" i="37"/>
  <c r="AC433" i="37"/>
  <c r="AC432" i="37"/>
  <c r="AC431" i="37"/>
  <c r="AC430" i="37"/>
  <c r="AC429" i="37"/>
  <c r="AC428" i="37"/>
  <c r="AC427" i="37"/>
  <c r="AC426" i="37"/>
  <c r="AC425" i="37"/>
  <c r="AC424" i="37"/>
  <c r="AC423" i="37"/>
  <c r="AC422" i="37"/>
  <c r="AC421" i="37"/>
  <c r="AC420" i="37"/>
  <c r="AC419" i="37"/>
  <c r="AC418" i="37"/>
  <c r="AC417" i="37"/>
  <c r="AC416" i="37"/>
  <c r="AC415" i="37"/>
  <c r="AC414" i="37"/>
  <c r="AC413" i="37"/>
  <c r="AC412" i="37"/>
  <c r="AC411" i="37"/>
  <c r="AC410" i="37"/>
  <c r="AC409" i="37"/>
  <c r="AC408" i="37"/>
  <c r="AC407" i="37"/>
  <c r="AC406" i="37"/>
  <c r="AC405" i="37"/>
  <c r="AC404" i="37"/>
  <c r="AC403" i="37"/>
  <c r="AC402" i="37"/>
  <c r="AC401" i="37"/>
  <c r="AC400" i="37"/>
  <c r="AC399" i="37"/>
  <c r="AC398" i="37"/>
  <c r="AC397" i="37"/>
  <c r="AC396" i="37"/>
  <c r="AC395" i="37"/>
  <c r="AC394" i="37"/>
  <c r="AC393" i="37"/>
  <c r="AC392" i="37"/>
  <c r="AC391" i="37"/>
  <c r="AC390" i="37"/>
  <c r="AC389" i="37"/>
  <c r="AC388" i="37"/>
  <c r="AC387" i="37"/>
  <c r="AC386" i="37"/>
  <c r="AC385" i="37"/>
  <c r="AC384" i="37"/>
  <c r="AC383" i="37"/>
  <c r="AC382" i="37"/>
  <c r="AC381" i="37"/>
  <c r="AC380" i="37"/>
  <c r="AC379" i="37"/>
  <c r="AC378" i="37"/>
  <c r="AC377" i="37"/>
  <c r="AC376" i="37"/>
  <c r="AC375" i="37"/>
  <c r="AC374" i="37"/>
  <c r="AC373" i="37"/>
  <c r="AC372" i="37"/>
  <c r="AC371" i="37"/>
  <c r="AC370" i="37"/>
  <c r="AC369" i="37"/>
  <c r="AC368" i="37"/>
  <c r="AC367" i="37"/>
  <c r="AC366" i="37"/>
  <c r="AC365" i="37"/>
  <c r="AC364" i="37"/>
  <c r="AC363" i="37"/>
  <c r="AC362" i="37"/>
  <c r="AC361" i="37"/>
  <c r="AC360" i="37"/>
  <c r="AC359" i="37"/>
  <c r="AC358" i="37"/>
  <c r="AC357" i="37"/>
  <c r="AC356" i="37"/>
  <c r="AC355" i="37"/>
  <c r="AC354" i="37"/>
  <c r="AC353" i="37"/>
  <c r="AC352" i="37"/>
  <c r="AC351" i="37"/>
  <c r="AC350" i="37"/>
  <c r="AC349" i="37"/>
  <c r="AC348" i="37"/>
  <c r="AC347" i="37"/>
  <c r="AC346" i="37"/>
  <c r="AC345" i="37"/>
  <c r="AC344" i="37"/>
  <c r="AC343" i="37"/>
  <c r="AC342" i="37"/>
  <c r="AC341" i="37"/>
  <c r="AC340" i="37"/>
  <c r="AC339" i="37"/>
  <c r="AC338" i="37"/>
  <c r="AC337" i="37"/>
  <c r="AC336" i="37"/>
  <c r="AC335" i="37"/>
  <c r="AC334" i="37"/>
  <c r="AC333" i="37"/>
  <c r="AC332" i="37"/>
  <c r="AC331" i="37"/>
  <c r="AC330" i="37"/>
  <c r="AC329" i="37"/>
  <c r="AC328" i="37"/>
  <c r="AC327" i="37"/>
  <c r="AC326" i="37"/>
  <c r="AC325" i="37"/>
  <c r="AC324" i="37"/>
  <c r="AC323" i="37"/>
  <c r="AC322" i="37"/>
  <c r="AC321" i="37"/>
  <c r="AC320" i="37"/>
  <c r="AC319" i="37"/>
  <c r="AC318" i="37"/>
  <c r="AC317" i="37"/>
  <c r="AC316" i="37"/>
  <c r="AC315" i="37"/>
  <c r="AC314" i="37"/>
  <c r="AC313" i="37"/>
  <c r="AC312" i="37"/>
  <c r="AC311" i="37"/>
  <c r="AC310" i="37"/>
  <c r="AC309" i="37"/>
  <c r="AC308" i="37"/>
  <c r="AC307" i="37"/>
  <c r="AC306" i="37"/>
  <c r="AC305" i="37"/>
  <c r="AC304" i="37"/>
  <c r="AC303" i="37"/>
  <c r="AC302" i="37"/>
  <c r="AC301" i="37"/>
  <c r="AC300" i="37"/>
  <c r="AC299" i="37"/>
  <c r="AC298" i="37"/>
  <c r="AC297" i="37"/>
  <c r="AC296" i="37"/>
  <c r="AC295" i="37"/>
  <c r="AC294" i="37"/>
  <c r="AC293" i="37"/>
  <c r="AC292" i="37"/>
  <c r="AC291" i="37"/>
  <c r="AC290" i="37"/>
  <c r="AC289" i="37"/>
  <c r="AC288" i="37"/>
  <c r="AC287" i="37"/>
  <c r="AC286" i="37"/>
  <c r="AC285" i="37"/>
  <c r="AC284" i="37"/>
  <c r="AC283" i="37"/>
  <c r="AC282" i="37"/>
  <c r="AC281" i="37"/>
  <c r="AC280" i="37"/>
  <c r="AC279" i="37"/>
  <c r="AC278" i="37"/>
  <c r="AC277" i="37"/>
  <c r="AC276" i="37"/>
  <c r="AC275" i="37"/>
  <c r="AC274" i="37"/>
  <c r="AC273" i="37"/>
  <c r="AC272" i="37"/>
  <c r="AC271" i="37"/>
  <c r="AC270" i="37"/>
  <c r="AC269" i="37"/>
  <c r="AC268" i="37"/>
  <c r="AC267" i="37"/>
  <c r="AC266" i="37"/>
  <c r="AC265" i="37"/>
  <c r="AC264" i="37"/>
  <c r="AC263" i="37"/>
  <c r="AC262" i="37"/>
  <c r="AC261" i="37"/>
  <c r="AC260" i="37"/>
  <c r="AC259" i="37"/>
  <c r="AC258" i="37"/>
  <c r="AC257" i="37"/>
  <c r="AC256" i="37"/>
  <c r="AC255" i="37"/>
  <c r="AC254" i="37"/>
  <c r="AC253" i="37"/>
  <c r="AC252" i="37"/>
  <c r="AC251" i="37"/>
  <c r="AC250" i="37"/>
  <c r="AC249" i="37"/>
  <c r="AC248" i="37"/>
  <c r="AC247" i="37"/>
  <c r="AC246" i="37"/>
  <c r="AC245" i="37"/>
  <c r="AC244" i="37"/>
  <c r="AC243" i="37"/>
  <c r="AC242" i="37"/>
  <c r="AC241" i="37"/>
  <c r="AC240" i="37"/>
  <c r="AC239" i="37"/>
  <c r="AC238" i="37"/>
  <c r="AC237" i="37"/>
  <c r="AC236" i="37"/>
  <c r="AC235" i="37"/>
  <c r="AC234" i="37"/>
  <c r="AC233" i="37"/>
  <c r="AC232" i="37"/>
  <c r="AC231" i="37"/>
  <c r="AC230" i="37"/>
  <c r="AC229" i="37"/>
  <c r="AC228" i="37"/>
  <c r="AC227" i="37"/>
  <c r="AC226" i="37"/>
  <c r="AC225" i="37"/>
  <c r="AC224" i="37"/>
  <c r="AC223" i="37"/>
  <c r="AC222" i="37"/>
  <c r="AC221" i="37"/>
  <c r="AC220" i="37"/>
  <c r="AC219" i="37"/>
  <c r="AC218" i="37"/>
  <c r="AC217" i="37"/>
  <c r="AC216" i="37"/>
  <c r="AC215" i="37"/>
  <c r="AC214" i="37"/>
  <c r="AC213" i="37"/>
  <c r="AC212" i="37"/>
  <c r="AC211" i="37"/>
  <c r="AC210" i="37"/>
  <c r="AC209" i="37"/>
  <c r="AC208" i="37"/>
  <c r="AC207" i="37"/>
  <c r="AC206" i="37"/>
  <c r="AC205" i="37"/>
  <c r="AC204" i="37"/>
  <c r="AC203" i="37"/>
  <c r="AC202" i="37"/>
  <c r="AC201" i="37"/>
  <c r="AC200" i="37"/>
  <c r="AC199" i="37"/>
  <c r="AC198" i="37"/>
  <c r="AC197" i="37"/>
  <c r="AC196" i="37"/>
  <c r="AC195" i="37"/>
  <c r="AC194" i="37"/>
  <c r="AC193" i="37"/>
  <c r="AC192" i="37"/>
  <c r="AC191" i="37"/>
  <c r="AC190" i="37"/>
  <c r="AC189" i="37"/>
  <c r="AC188" i="37"/>
  <c r="AC187" i="37"/>
  <c r="AC186" i="37"/>
  <c r="AC185" i="37"/>
  <c r="AC184" i="37"/>
  <c r="AC183" i="37"/>
  <c r="AC182" i="37"/>
  <c r="AC181" i="37"/>
  <c r="AC180" i="37"/>
  <c r="AC179" i="37"/>
  <c r="AC178" i="37"/>
  <c r="AC177" i="37"/>
  <c r="AC176" i="37"/>
  <c r="AC175" i="37"/>
  <c r="AC174" i="37"/>
  <c r="AC173" i="37"/>
  <c r="AC172" i="37"/>
  <c r="AC171" i="37"/>
  <c r="AC170" i="37"/>
  <c r="AC169" i="37"/>
  <c r="AC168" i="37"/>
  <c r="AC167" i="37"/>
  <c r="AC166" i="37"/>
  <c r="AC165" i="37"/>
  <c r="AC164" i="37"/>
  <c r="AC163" i="37"/>
  <c r="AC162" i="37"/>
  <c r="AC161" i="37"/>
  <c r="AC160" i="37"/>
  <c r="AC159" i="37"/>
  <c r="AC158" i="37"/>
  <c r="AC157" i="37"/>
  <c r="AC156" i="37"/>
  <c r="AC155" i="37"/>
  <c r="AC154" i="37"/>
  <c r="AC153" i="37"/>
  <c r="AC152" i="37"/>
  <c r="AC151" i="37"/>
  <c r="AC150" i="37"/>
  <c r="AC149" i="37"/>
  <c r="AC148" i="37"/>
  <c r="AC147" i="37"/>
  <c r="AC146" i="37"/>
  <c r="AC145" i="37"/>
  <c r="AC144" i="37"/>
  <c r="AC143" i="37"/>
  <c r="AC142" i="37"/>
  <c r="AC141" i="37"/>
  <c r="AC140" i="37"/>
  <c r="AC139" i="37"/>
  <c r="AC138" i="37"/>
  <c r="AC137" i="37"/>
  <c r="AC136" i="37"/>
  <c r="AC135" i="37"/>
  <c r="AC134" i="37"/>
  <c r="AC133" i="37"/>
  <c r="AC132" i="37"/>
  <c r="AC131" i="37"/>
  <c r="AC130" i="37"/>
  <c r="AC129" i="37"/>
  <c r="AC128" i="37"/>
  <c r="AC127" i="37"/>
  <c r="AC126" i="37"/>
  <c r="AC125" i="37"/>
  <c r="AC124" i="37"/>
  <c r="AC123" i="37"/>
  <c r="AC122" i="37"/>
  <c r="AC121" i="37"/>
  <c r="AC120" i="37"/>
  <c r="AC119" i="37"/>
  <c r="AC118" i="37"/>
  <c r="AC117" i="37"/>
  <c r="AC116" i="37"/>
  <c r="AC115" i="37"/>
  <c r="AC114" i="37"/>
  <c r="AC113" i="37"/>
  <c r="AC112" i="37"/>
  <c r="AC111" i="37"/>
  <c r="AC110" i="37"/>
  <c r="AC109" i="37"/>
  <c r="AC108" i="37"/>
  <c r="AC107" i="37"/>
  <c r="AC106" i="37"/>
  <c r="AC105" i="37"/>
  <c r="AC104" i="37"/>
  <c r="AC103" i="37"/>
  <c r="AC102" i="37"/>
  <c r="AC101" i="37"/>
  <c r="AC100" i="37"/>
  <c r="AC99" i="37"/>
  <c r="AC98" i="37"/>
  <c r="AC97" i="37"/>
  <c r="AC96" i="37"/>
  <c r="AC95" i="37"/>
  <c r="AC94" i="37"/>
  <c r="AC93" i="37"/>
  <c r="AC92" i="37"/>
  <c r="AC91" i="37"/>
  <c r="AC90" i="37"/>
  <c r="AC89" i="37"/>
  <c r="AC88" i="37"/>
  <c r="AC87" i="37"/>
  <c r="AC86" i="37"/>
  <c r="AC85" i="37"/>
  <c r="AC84" i="37"/>
  <c r="AC83" i="37"/>
  <c r="AC82" i="37"/>
  <c r="AC81" i="37"/>
  <c r="AC80" i="37"/>
  <c r="AC79" i="37"/>
  <c r="AC78" i="37"/>
  <c r="AC77" i="37"/>
  <c r="AC76" i="37"/>
  <c r="AC75" i="37"/>
  <c r="AC74" i="37"/>
  <c r="AC73" i="37"/>
  <c r="AC72" i="37"/>
  <c r="AC71" i="37"/>
  <c r="AC70" i="37"/>
  <c r="AC69" i="37"/>
  <c r="AC68" i="37"/>
  <c r="AC67" i="37"/>
  <c r="AC66" i="37"/>
  <c r="AC65" i="37"/>
  <c r="AC64" i="37"/>
  <c r="AC63" i="37"/>
  <c r="AC62" i="37"/>
  <c r="AC61" i="37"/>
  <c r="AC60" i="37"/>
  <c r="AC59" i="37"/>
  <c r="AC58" i="37"/>
  <c r="AC57" i="37"/>
  <c r="AC56" i="37"/>
  <c r="AC55" i="37"/>
  <c r="AC54" i="37"/>
  <c r="AC53" i="37"/>
  <c r="AC52" i="37"/>
  <c r="AC51" i="37"/>
  <c r="AC50" i="37"/>
  <c r="AC49" i="37"/>
  <c r="AC48" i="37"/>
  <c r="AC47" i="37"/>
  <c r="AC46" i="37"/>
  <c r="AC45" i="37"/>
  <c r="AC44" i="37"/>
  <c r="AC43" i="37"/>
  <c r="AC42" i="37"/>
  <c r="AC41" i="37"/>
  <c r="AC40" i="37"/>
  <c r="AC39" i="37"/>
  <c r="AC38" i="37"/>
  <c r="AC37" i="37"/>
  <c r="AC36" i="37"/>
  <c r="AC35" i="37"/>
  <c r="AC34" i="37"/>
  <c r="AC33" i="37"/>
  <c r="AC32" i="37"/>
  <c r="AC31" i="37"/>
  <c r="AC30" i="37"/>
  <c r="AC29" i="37"/>
  <c r="AC28" i="37"/>
  <c r="AC27" i="37"/>
  <c r="AC26" i="37"/>
  <c r="AC25" i="37"/>
  <c r="AC24" i="37"/>
  <c r="AC23" i="37"/>
  <c r="AC22" i="37"/>
  <c r="AC21" i="37"/>
  <c r="AC20" i="37"/>
  <c r="AC19" i="37"/>
  <c r="AC18" i="37"/>
  <c r="AC17" i="37"/>
  <c r="AC16" i="37"/>
  <c r="AC15" i="37"/>
  <c r="AC14" i="37"/>
  <c r="AC13" i="37"/>
  <c r="AC12" i="37"/>
  <c r="AC11" i="37"/>
  <c r="AC10" i="37"/>
  <c r="AC9" i="37"/>
  <c r="AC8" i="37"/>
  <c r="AC7" i="37"/>
  <c r="AC6" i="37"/>
  <c r="AC5" i="37"/>
  <c r="AC4" i="37"/>
  <c r="AL5" i="37"/>
  <c r="AL4" i="37"/>
  <c r="AL3" i="37"/>
  <c r="AL2" i="37"/>
  <c r="B10194" i="40"/>
  <c r="B10193" i="40"/>
  <c r="B10192" i="40"/>
  <c r="HS12" i="29"/>
  <c r="HS11" i="29"/>
  <c r="HS10" i="29"/>
  <c r="HS9" i="29"/>
  <c r="HS8" i="29"/>
  <c r="HS7" i="29"/>
  <c r="HS6" i="29"/>
  <c r="HS5" i="29"/>
  <c r="HS4" i="29"/>
  <c r="HS3" i="29"/>
  <c r="HQ27" i="29"/>
  <c r="HP27" i="29"/>
  <c r="HO27" i="29"/>
  <c r="HN27" i="29"/>
  <c r="HM27" i="29"/>
  <c r="HL27" i="29"/>
  <c r="HK27" i="29"/>
  <c r="HJ27" i="29"/>
  <c r="HI27" i="29"/>
  <c r="HH27" i="29"/>
  <c r="HQ26" i="29"/>
  <c r="HP25" i="29"/>
  <c r="HO24" i="29"/>
  <c r="HN23" i="29"/>
  <c r="HM22" i="29"/>
  <c r="HL21" i="29"/>
  <c r="HK20" i="29"/>
  <c r="HJ19" i="29"/>
  <c r="HI18" i="29"/>
  <c r="HH17" i="29"/>
  <c r="GS16" i="29"/>
  <c r="HR13" i="29"/>
  <c r="HQ13" i="29"/>
  <c r="HP13" i="29"/>
  <c r="HO13" i="29"/>
  <c r="HN13" i="29"/>
  <c r="HM13" i="29"/>
  <c r="HL13" i="29"/>
  <c r="HK13" i="29"/>
  <c r="HJ13" i="29"/>
  <c r="HI13" i="29"/>
  <c r="HH13" i="29"/>
  <c r="DD23" i="29"/>
  <c r="DD22" i="29"/>
  <c r="DD21" i="29"/>
  <c r="DD20" i="29"/>
  <c r="DD19" i="29"/>
  <c r="DD18" i="29"/>
  <c r="DD17" i="29"/>
  <c r="DD16" i="29"/>
  <c r="DD15" i="29"/>
  <c r="DD14" i="29"/>
  <c r="DD2" i="29"/>
  <c r="DD11" i="29"/>
  <c r="DD10" i="29"/>
  <c r="DD9" i="29"/>
  <c r="DD8" i="29"/>
  <c r="DD7" i="29"/>
  <c r="DD6" i="29"/>
  <c r="DD5" i="29"/>
  <c r="DD4" i="29"/>
  <c r="DD3" i="29"/>
  <c r="HB12" i="29" a="1"/>
  <c r="HB12" i="29" s="1"/>
  <c r="HA12" i="29" a="1"/>
  <c r="HA12" i="29" s="1"/>
  <c r="GZ12" i="29" a="1"/>
  <c r="GZ12" i="29" s="1"/>
  <c r="GY12" i="29" a="1"/>
  <c r="GY12" i="29" s="1"/>
  <c r="GX12" i="29" a="1"/>
  <c r="GX12" i="29" s="1"/>
  <c r="GW12" i="29" a="1"/>
  <c r="GW12" i="29" s="1"/>
  <c r="GV12" i="29" a="1"/>
  <c r="GV12" i="29" s="1"/>
  <c r="GU12" i="29" a="1"/>
  <c r="GU12" i="29" s="1"/>
  <c r="GT12" i="29" a="1"/>
  <c r="GT12" i="29" s="1"/>
  <c r="GS12" i="29" a="1"/>
  <c r="GS12" i="29" s="1"/>
  <c r="HB11" i="29"/>
  <c r="HA10" i="29"/>
  <c r="GZ9" i="29"/>
  <c r="GY8" i="29"/>
  <c r="GX7" i="29"/>
  <c r="GW6" i="29"/>
  <c r="GV5" i="29"/>
  <c r="GU4" i="29"/>
  <c r="GT3" i="29"/>
  <c r="GS2" i="29"/>
  <c r="AQ8" i="36" a="1"/>
  <c r="AQ5" i="36" a="1"/>
  <c r="KP15" i="16" l="1"/>
  <c r="AQ8" i="36"/>
  <c r="AQ5" i="36"/>
  <c r="AP38" i="36"/>
  <c r="AP37" i="36"/>
  <c r="AP36" i="36"/>
  <c r="AP35" i="36"/>
  <c r="AP34" i="36"/>
  <c r="AP33" i="36"/>
  <c r="AP32" i="36"/>
  <c r="AP31" i="36"/>
  <c r="AP30" i="36"/>
  <c r="AP29" i="36"/>
  <c r="AP28" i="36"/>
  <c r="AP27" i="36"/>
  <c r="AP26" i="36"/>
  <c r="AP22" i="36"/>
  <c r="AP21" i="36"/>
  <c r="AP20" i="36"/>
  <c r="AP19" i="36"/>
  <c r="AP18" i="36"/>
  <c r="AP17" i="36"/>
  <c r="AP16" i="36"/>
  <c r="AP15" i="36"/>
  <c r="AP14" i="36"/>
  <c r="AP13" i="36"/>
  <c r="AP12" i="36"/>
  <c r="AP11" i="36"/>
  <c r="AP10" i="36"/>
  <c r="AC3" i="37"/>
  <c r="AA270" i="37"/>
  <c r="AA60" i="37"/>
  <c r="AA209" i="37"/>
  <c r="AA458" i="37"/>
  <c r="AA438" i="37"/>
  <c r="AA96" i="37"/>
  <c r="AA218" i="37"/>
  <c r="AA484" i="37"/>
  <c r="AA527" i="37"/>
  <c r="AA248" i="37"/>
  <c r="AA103" i="37"/>
  <c r="AA200" i="37"/>
  <c r="AA84" i="37"/>
  <c r="AA206" i="37"/>
  <c r="AA149" i="37"/>
  <c r="AA39" i="37"/>
  <c r="AA369" i="37"/>
  <c r="AA409" i="37"/>
  <c r="AA205" i="37"/>
  <c r="AA464" i="37"/>
  <c r="AA193" i="37"/>
  <c r="AA322" i="37"/>
  <c r="AA126" i="37"/>
  <c r="AA475" i="37"/>
  <c r="AA136" i="37"/>
  <c r="AA172" i="37"/>
  <c r="AA240" i="37"/>
  <c r="AA222" i="37"/>
  <c r="AA514" i="37"/>
  <c r="AA337" i="37"/>
  <c r="AA377" i="37"/>
  <c r="AA302" i="37"/>
  <c r="AA454" i="37"/>
  <c r="AA186" i="37"/>
  <c r="AA215" i="37"/>
  <c r="AA162" i="37"/>
  <c r="AA271" i="37"/>
  <c r="AA119" i="37"/>
  <c r="AA359" i="37"/>
  <c r="AA384" i="37"/>
  <c r="AA471" i="37"/>
  <c r="AA511" i="37"/>
  <c r="AA332" i="37"/>
  <c r="AA352" i="37"/>
  <c r="AA296" i="37"/>
  <c r="AA301" i="37"/>
  <c r="AA225" i="37"/>
  <c r="AA108" i="37"/>
  <c r="AA446" i="37"/>
  <c r="AA485" i="37"/>
  <c r="AA517" i="37"/>
  <c r="AA372" i="37"/>
  <c r="AA323" i="37"/>
  <c r="AA37" i="37"/>
  <c r="AA133" i="37"/>
  <c r="AA56" i="37"/>
  <c r="AA7" i="37"/>
  <c r="AA338" i="37"/>
  <c r="AA371" i="37"/>
  <c r="AA29" i="37"/>
  <c r="AA49" i="37"/>
  <c r="AA170" i="37"/>
  <c r="AA441" i="37"/>
  <c r="AA480" i="37"/>
  <c r="AA93" i="37"/>
  <c r="AA261" i="37"/>
  <c r="AA58" i="37"/>
  <c r="AA505" i="37"/>
  <c r="AA115" i="37"/>
  <c r="AA304" i="37"/>
  <c r="AA183" i="37"/>
  <c r="AA509" i="37"/>
  <c r="AA373" i="37"/>
  <c r="AA501" i="37"/>
  <c r="AA79" i="37"/>
  <c r="AA495" i="37"/>
  <c r="AA449" i="37"/>
  <c r="AA274" i="37"/>
  <c r="AA329" i="37"/>
  <c r="AA254" i="37"/>
  <c r="AA427" i="37"/>
  <c r="AA353" i="37"/>
  <c r="AA253" i="37"/>
  <c r="AA365" i="37"/>
  <c r="AA252" i="37"/>
  <c r="AA201" i="37"/>
  <c r="AA257" i="37"/>
  <c r="AA167" i="37"/>
  <c r="AA424" i="37"/>
  <c r="AA367" i="37"/>
  <c r="AA233" i="37"/>
  <c r="AA382" i="37"/>
  <c r="AA185" i="37"/>
  <c r="AA152" i="37"/>
  <c r="AA74" i="37"/>
  <c r="AA312" i="37"/>
  <c r="AA127" i="37"/>
  <c r="AA445" i="37"/>
  <c r="AA88" i="37"/>
  <c r="AA166" i="37"/>
  <c r="AA419" i="37"/>
  <c r="AA4" i="37"/>
  <c r="AA156" i="37"/>
  <c r="AA132" i="37"/>
  <c r="AA116" i="37"/>
  <c r="AA64" i="37"/>
  <c r="AA327" i="37"/>
  <c r="AA496" i="37"/>
  <c r="AA497" i="37"/>
  <c r="AA291" i="37"/>
  <c r="AA137" i="37"/>
  <c r="AA99" i="37"/>
  <c r="AA386" i="37"/>
  <c r="AA85" i="37"/>
  <c r="AA47" i="37"/>
  <c r="AA256" i="37"/>
  <c r="AA343" i="37"/>
  <c r="AA422" i="37"/>
  <c r="AA110" i="37"/>
  <c r="AA10" i="37"/>
  <c r="AA391" i="37"/>
  <c r="AA67" i="37"/>
  <c r="AA383" i="37"/>
  <c r="AA104" i="37"/>
  <c r="AA21" i="37"/>
  <c r="AA224" i="37"/>
  <c r="AA426" i="37"/>
  <c r="AA139" i="37"/>
  <c r="AA344" i="37"/>
  <c r="AA405" i="37"/>
  <c r="AA300" i="37"/>
  <c r="AA216" i="37"/>
  <c r="AA18" i="37"/>
  <c r="AA159" i="37"/>
  <c r="AA266" i="37"/>
  <c r="AA199" i="37"/>
  <c r="AA238" i="37"/>
  <c r="AA40" i="37"/>
  <c r="AA227" i="37"/>
  <c r="AA202" i="37"/>
  <c r="AA54" i="37"/>
  <c r="AA325" i="37"/>
  <c r="AA147" i="37"/>
  <c r="AA214" i="37"/>
  <c r="AA408" i="37"/>
  <c r="AA46" i="37"/>
  <c r="AA516" i="37"/>
  <c r="AA26" i="37"/>
  <c r="AA135" i="37"/>
  <c r="AA467" i="37"/>
  <c r="AA220" i="37"/>
  <c r="AA90" i="37"/>
  <c r="AA349" i="37"/>
  <c r="AA6" i="37"/>
  <c r="AA412" i="37"/>
  <c r="AA243" i="37"/>
  <c r="AA491" i="37"/>
  <c r="AA195" i="37"/>
  <c r="AA232" i="37"/>
  <c r="AA334" i="37"/>
  <c r="AA309" i="37"/>
  <c r="AA317" i="37"/>
  <c r="AA43" i="37"/>
  <c r="AA283" i="37"/>
  <c r="AA368" i="37"/>
  <c r="AA533" i="37"/>
  <c r="AA265" i="37"/>
  <c r="AA358" i="37"/>
  <c r="AA494" i="37"/>
  <c r="AA435" i="37"/>
  <c r="AA70" i="37"/>
  <c r="AA148" i="37"/>
  <c r="AA479" i="37"/>
  <c r="AA470" i="37"/>
  <c r="AA72" i="37"/>
  <c r="AA314" i="37"/>
  <c r="AA487" i="37"/>
  <c r="AA299" i="37"/>
  <c r="AA318" i="37"/>
  <c r="AA62" i="37"/>
  <c r="AA122" i="37"/>
  <c r="AA503" i="37"/>
  <c r="AA474" i="37"/>
  <c r="AA450" i="37"/>
  <c r="AA75" i="37"/>
  <c r="AA211" i="37"/>
  <c r="AA513" i="37"/>
  <c r="AA191" i="37"/>
  <c r="AA151" i="37"/>
  <c r="AA324" i="37"/>
  <c r="AA226" i="37"/>
  <c r="AA452" i="37"/>
  <c r="AA392" i="37"/>
  <c r="AA508" i="37"/>
  <c r="AA357" i="37"/>
  <c r="AA234" i="37"/>
  <c r="AA14" i="37"/>
  <c r="AA80" i="37"/>
  <c r="AA536" i="37"/>
  <c r="AA298" i="37"/>
  <c r="AA378" i="37"/>
  <c r="AA196" i="37"/>
  <c r="AA455" i="37"/>
  <c r="AA31" i="37"/>
  <c r="AA100" i="37"/>
  <c r="AA297" i="37"/>
  <c r="AA17" i="37"/>
  <c r="AA425" i="37"/>
  <c r="AA275" i="37"/>
  <c r="AA188" i="37"/>
  <c r="AA140" i="37"/>
  <c r="AA258" i="37"/>
  <c r="AA169" i="37"/>
  <c r="AA476" i="37"/>
  <c r="AA2" i="37"/>
  <c r="AA522" i="37"/>
  <c r="AA281" i="37"/>
  <c r="AA5" i="37"/>
  <c r="AA255" i="37"/>
  <c r="AA379" i="37"/>
  <c r="AA66" i="37"/>
  <c r="AA36" i="37"/>
  <c r="AA521" i="37"/>
  <c r="AA394" i="37"/>
  <c r="AA120" i="37"/>
  <c r="AA305" i="37"/>
  <c r="AA55" i="37"/>
  <c r="AA203" i="37"/>
  <c r="AA16" i="37"/>
  <c r="AA237" i="37"/>
  <c r="AA447" i="37"/>
  <c r="AA187" i="37"/>
  <c r="AA131" i="37"/>
  <c r="AA273" i="37"/>
  <c r="AA462" i="37"/>
  <c r="AA44" i="37"/>
  <c r="AA510" i="37"/>
  <c r="AA432" i="37"/>
  <c r="AA339" i="37"/>
  <c r="AA395" i="37"/>
  <c r="AA3" i="37"/>
  <c r="AA287" i="37"/>
  <c r="AA288" i="37"/>
  <c r="AA57" i="37"/>
  <c r="AA76" i="37"/>
  <c r="AA515" i="37"/>
  <c r="AA182" i="37"/>
  <c r="AA436" i="37"/>
  <c r="AA78" i="37"/>
  <c r="AA97" i="37"/>
  <c r="AA144" i="37"/>
  <c r="AA138" i="37"/>
  <c r="AA101" i="37"/>
  <c r="AA111" i="37"/>
  <c r="AA289" i="37"/>
  <c r="AA109" i="37"/>
  <c r="AA406" i="37"/>
  <c r="AA150" i="37"/>
  <c r="AA532" i="37"/>
  <c r="AA284" i="37"/>
  <c r="AA279" i="37"/>
  <c r="AA448" i="37"/>
  <c r="AA107" i="37"/>
  <c r="AA404" i="37"/>
  <c r="AA146" i="37"/>
  <c r="AA459" i="37"/>
  <c r="AA260" i="37"/>
  <c r="AA33" i="37"/>
  <c r="AA295" i="37"/>
  <c r="AA208" i="37"/>
  <c r="AA245" i="37"/>
  <c r="AA24" i="37"/>
  <c r="AA278" i="37"/>
  <c r="AA486" i="37"/>
  <c r="AA401" i="37"/>
  <c r="AA250" i="37"/>
  <c r="AA531" i="37"/>
  <c r="AA282" i="37"/>
  <c r="AA8" i="37"/>
  <c r="AA468" i="37"/>
  <c r="AA230" i="37"/>
  <c r="AA276" i="37"/>
  <c r="AA50" i="37"/>
  <c r="AA87" i="37"/>
  <c r="AA418" i="37"/>
  <c r="AA143" i="37"/>
  <c r="AA400" i="37"/>
  <c r="AA439" i="37"/>
  <c r="AA210" i="37"/>
  <c r="AA535" i="37"/>
  <c r="AA180" i="37"/>
  <c r="AA141" i="37"/>
  <c r="AA499" i="37"/>
  <c r="AA442" i="37"/>
  <c r="AA61" i="37"/>
  <c r="AA153" i="37"/>
  <c r="AA421" i="37"/>
  <c r="AA164" i="37"/>
  <c r="AA229" i="37"/>
  <c r="AA506" i="37"/>
  <c r="AA175" i="37"/>
  <c r="AA129" i="37"/>
  <c r="AA363" i="37"/>
  <c r="AA407" i="37"/>
  <c r="AA366" i="37"/>
  <c r="AA385" i="37"/>
  <c r="AA161" i="37"/>
  <c r="AA335" i="37"/>
  <c r="AA51" i="37"/>
  <c r="AA213" i="37"/>
  <c r="AA189" i="37"/>
  <c r="AA174" i="37"/>
  <c r="AA504" i="37"/>
  <c r="AA375" i="37"/>
  <c r="AA326" i="37"/>
  <c r="AA376" i="37"/>
  <c r="AA461" i="37"/>
  <c r="AA381" i="37"/>
  <c r="AA207" i="37"/>
  <c r="AA280" i="37"/>
  <c r="AA192" i="37"/>
  <c r="AA417" i="37"/>
  <c r="AA235" i="37"/>
  <c r="AA518" i="37"/>
  <c r="AA507" i="37"/>
  <c r="AA212" i="37"/>
  <c r="AA32" i="37"/>
  <c r="AA121" i="37"/>
  <c r="AA348" i="37"/>
  <c r="AA11" i="37"/>
  <c r="AA71" i="37"/>
  <c r="AA123" i="37"/>
  <c r="AA347" i="37"/>
  <c r="AA190" i="37"/>
  <c r="AA333" i="37"/>
  <c r="AA105" i="37"/>
  <c r="AA231" i="37"/>
  <c r="AA65" i="37"/>
  <c r="AA28" i="37"/>
  <c r="AA94" i="37"/>
  <c r="AA443" i="37"/>
  <c r="AA25" i="37"/>
  <c r="AA453" i="37"/>
  <c r="AA331" i="37"/>
  <c r="AA429" i="37"/>
  <c r="AA160" i="37"/>
  <c r="AA22" i="37"/>
  <c r="AA176" i="37"/>
  <c r="AA117" i="37"/>
  <c r="AA315" i="37"/>
  <c r="AA321" i="37"/>
  <c r="AA77" i="37"/>
  <c r="AA41" i="37"/>
  <c r="AA416" i="37"/>
  <c r="AA313" i="37"/>
  <c r="AA490" i="37"/>
  <c r="AA526" i="37"/>
  <c r="AA481" i="37"/>
  <c r="AA142" i="37"/>
  <c r="AA306" i="37"/>
  <c r="AA145" i="37"/>
  <c r="AA389" i="37"/>
  <c r="AA393" i="37"/>
  <c r="AA52" i="37"/>
  <c r="AA128" i="37"/>
  <c r="AA440" i="37"/>
  <c r="AA523" i="37"/>
  <c r="AA433" i="37"/>
  <c r="AA398" i="37"/>
  <c r="AA524" i="37"/>
  <c r="AA35" i="37"/>
  <c r="AA519" i="37"/>
  <c r="AA198" i="37"/>
  <c r="AA286" i="37"/>
  <c r="AA69" i="37"/>
  <c r="AA165" i="37"/>
  <c r="AA413" i="37"/>
  <c r="AA469" i="37"/>
  <c r="AA19" i="37"/>
  <c r="AA68" i="37"/>
  <c r="AA59" i="37"/>
  <c r="AA423" i="37"/>
  <c r="AA244" i="37"/>
  <c r="AA184" i="37"/>
  <c r="AA457" i="37"/>
  <c r="AA269" i="37"/>
  <c r="AA134" i="37"/>
  <c r="AA171" i="37"/>
  <c r="AA354" i="37"/>
  <c r="AA154" i="37"/>
  <c r="AA364" i="37"/>
  <c r="AA34" i="37"/>
  <c r="AA89" i="37"/>
  <c r="AA194" i="37"/>
  <c r="AA82" i="37"/>
  <c r="AA264" i="37"/>
  <c r="AA157" i="37"/>
  <c r="AA387" i="37"/>
  <c r="AA130" i="37"/>
  <c r="AA430" i="37"/>
  <c r="AA118" i="37"/>
  <c r="AA437" i="37"/>
  <c r="AA525" i="37"/>
  <c r="AA456" i="37"/>
  <c r="AA197" i="37"/>
  <c r="AA181" i="37"/>
  <c r="AA492" i="37"/>
  <c r="AA9" i="37"/>
  <c r="AA246" i="37"/>
  <c r="AA356" i="37"/>
  <c r="AA223" i="37"/>
  <c r="AA124" i="37"/>
  <c r="AA451" i="37"/>
  <c r="AA396" i="37"/>
  <c r="AA350" i="37"/>
  <c r="AA411" i="37"/>
  <c r="AA219" i="37"/>
  <c r="AA414" i="37"/>
  <c r="AA259" i="37"/>
  <c r="AA247" i="37"/>
  <c r="AA221" i="37"/>
  <c r="AA460" i="37"/>
  <c r="AA267" i="37"/>
  <c r="AA351" i="37"/>
  <c r="AA263" i="37"/>
  <c r="AA81" i="37"/>
  <c r="AA355" i="37"/>
  <c r="AA319" i="37"/>
  <c r="AA478" i="37"/>
  <c r="AA228" i="37"/>
  <c r="AA529" i="37"/>
  <c r="AA217" i="37"/>
  <c r="AA268" i="37"/>
  <c r="AA512" i="37"/>
  <c r="AA431" i="37"/>
  <c r="AA285" i="37"/>
  <c r="AA320" i="37"/>
  <c r="AA38" i="37"/>
  <c r="AA91" i="37"/>
  <c r="AA308" i="37"/>
  <c r="AA242" i="37"/>
  <c r="AA428" i="37"/>
  <c r="AA340" i="37"/>
  <c r="AA336" i="37"/>
  <c r="AA473" i="37"/>
  <c r="AA177" i="37"/>
  <c r="AA330" i="37"/>
  <c r="AA42" i="37"/>
  <c r="AA307" i="37"/>
  <c r="AA294" i="37"/>
  <c r="AA163" i="37"/>
  <c r="AA489" i="37"/>
  <c r="AA530" i="37"/>
  <c r="AA27" i="37"/>
  <c r="AA262" i="37"/>
  <c r="AA493" i="37"/>
  <c r="AA520" i="37"/>
  <c r="AA102" i="37"/>
  <c r="AA83" i="37"/>
  <c r="AA498" i="37"/>
  <c r="AA290" i="37"/>
  <c r="AA528" i="37"/>
  <c r="AA482" i="37"/>
  <c r="AA277" i="37"/>
  <c r="AA500" i="37"/>
  <c r="AA95" i="37"/>
  <c r="AA112" i="37"/>
  <c r="AA415" i="37"/>
  <c r="AA483" i="37"/>
  <c r="AA345" i="37"/>
  <c r="AA311" i="37"/>
  <c r="AA534" i="37"/>
  <c r="AA114" i="37"/>
  <c r="AA328" i="37"/>
  <c r="AA86" i="37"/>
  <c r="AA341" i="37"/>
  <c r="AA168" i="37"/>
  <c r="AA502" i="37"/>
  <c r="AA463" i="37"/>
  <c r="AA45" i="37"/>
  <c r="AA399" i="37"/>
  <c r="AA466" i="37"/>
  <c r="AA239" i="37"/>
  <c r="AA303" i="37"/>
  <c r="AA13" i="37"/>
  <c r="AA362" i="37"/>
  <c r="AA15" i="37"/>
  <c r="AA236" i="37"/>
  <c r="AA178" i="37"/>
  <c r="AA204" i="37"/>
  <c r="AA397" i="37"/>
  <c r="AA310" i="37"/>
  <c r="AA444" i="37"/>
  <c r="AA113" i="37"/>
  <c r="AA251" i="37"/>
  <c r="AA361" i="37"/>
  <c r="AA410" i="37"/>
  <c r="AA292" i="37"/>
  <c r="AA63" i="37"/>
  <c r="AA158" i="37"/>
  <c r="AA30" i="37"/>
  <c r="AA12" i="37"/>
  <c r="AA48" i="37"/>
  <c r="AA465" i="37"/>
  <c r="AA472" i="37"/>
  <c r="AA272" i="37"/>
  <c r="AA23" i="37"/>
  <c r="AA388" i="37"/>
  <c r="AA346" i="37"/>
  <c r="AA155" i="37"/>
  <c r="AA92" i="37"/>
  <c r="AA342" i="37"/>
  <c r="AA53" i="37"/>
  <c r="AA316" i="37"/>
  <c r="AA20" i="37"/>
  <c r="AA98" i="37"/>
  <c r="AA370" i="37"/>
  <c r="AA403" i="37"/>
  <c r="AA249" i="37"/>
  <c r="AA241" i="37"/>
  <c r="AA402" i="37"/>
  <c r="AA360" i="37"/>
  <c r="AA173" i="37"/>
  <c r="AA434" i="37"/>
  <c r="AA125" i="37"/>
  <c r="AA374" i="37"/>
  <c r="AA179" i="37"/>
  <c r="AA380" i="37"/>
  <c r="AA488" i="37"/>
  <c r="AA73" i="37"/>
  <c r="AA106" i="37"/>
  <c r="AA477" i="37"/>
  <c r="AA390" i="37"/>
  <c r="AA293" i="37"/>
  <c r="AA420" i="37"/>
  <c r="O4" i="37"/>
  <c r="H587" i="37"/>
  <c r="I587" i="37" s="1"/>
  <c r="H586" i="37"/>
  <c r="I586" i="37" s="1"/>
  <c r="H585" i="37"/>
  <c r="I585" i="37" s="1"/>
  <c r="H584" i="37"/>
  <c r="I584" i="37" s="1"/>
  <c r="H583" i="37"/>
  <c r="I583" i="37" s="1"/>
  <c r="H582" i="37"/>
  <c r="I582" i="37" s="1"/>
  <c r="H581" i="37"/>
  <c r="I581" i="37" s="1"/>
  <c r="H580" i="37"/>
  <c r="I580" i="37" s="1"/>
  <c r="H579" i="37"/>
  <c r="I579" i="37" s="1"/>
  <c r="H578" i="37"/>
  <c r="I578" i="37" s="1"/>
  <c r="H577" i="37"/>
  <c r="I577" i="37" s="1"/>
  <c r="H576" i="37"/>
  <c r="I576" i="37" s="1"/>
  <c r="H575" i="37"/>
  <c r="I575" i="37" s="1"/>
  <c r="H574" i="37"/>
  <c r="I574" i="37" s="1"/>
  <c r="H573" i="37"/>
  <c r="I573" i="37" s="1"/>
  <c r="H572" i="37"/>
  <c r="I572" i="37" s="1"/>
  <c r="H571" i="37"/>
  <c r="I571" i="37" s="1"/>
  <c r="H570" i="37"/>
  <c r="I570" i="37" s="1"/>
  <c r="H569" i="37"/>
  <c r="I569" i="37" s="1"/>
  <c r="H568" i="37"/>
  <c r="I568" i="37" s="1"/>
  <c r="H567" i="37"/>
  <c r="I567" i="37" s="1"/>
  <c r="H566" i="37"/>
  <c r="I566" i="37" s="1"/>
  <c r="H565" i="37"/>
  <c r="I565" i="37" s="1"/>
  <c r="H564" i="37"/>
  <c r="I564" i="37" s="1"/>
  <c r="H563" i="37"/>
  <c r="I563" i="37" s="1"/>
  <c r="H562" i="37"/>
  <c r="I562" i="37" s="1"/>
  <c r="H561" i="37"/>
  <c r="I561" i="37" s="1"/>
  <c r="H560" i="37"/>
  <c r="I560" i="37" s="1"/>
  <c r="H559" i="37"/>
  <c r="I559" i="37" s="1"/>
  <c r="H558" i="37"/>
  <c r="I558" i="37" s="1"/>
  <c r="H557" i="37"/>
  <c r="I557" i="37" s="1"/>
  <c r="H556" i="37"/>
  <c r="I556" i="37" s="1"/>
  <c r="H555" i="37"/>
  <c r="I555" i="37" s="1"/>
  <c r="H554" i="37"/>
  <c r="I554" i="37" s="1"/>
  <c r="H553" i="37"/>
  <c r="I553" i="37" s="1"/>
  <c r="H552" i="37"/>
  <c r="I552" i="37" s="1"/>
  <c r="H551" i="37"/>
  <c r="I551" i="37" s="1"/>
  <c r="H550" i="37"/>
  <c r="I550" i="37" s="1"/>
  <c r="H549" i="37"/>
  <c r="I549" i="37" s="1"/>
  <c r="H548" i="37"/>
  <c r="I548" i="37" s="1"/>
  <c r="H547" i="37"/>
  <c r="I547" i="37" s="1"/>
  <c r="H546" i="37"/>
  <c r="I546" i="37" s="1"/>
  <c r="H545" i="37"/>
  <c r="I545" i="37" s="1"/>
  <c r="H544" i="37"/>
  <c r="I544" i="37" s="1"/>
  <c r="H543" i="37"/>
  <c r="I543" i="37" s="1"/>
  <c r="H542" i="37"/>
  <c r="I542" i="37" s="1"/>
  <c r="H541" i="37"/>
  <c r="I541" i="37" s="1"/>
  <c r="H540" i="37"/>
  <c r="I540" i="37" s="1"/>
  <c r="H539" i="37"/>
  <c r="I539" i="37" s="1"/>
  <c r="H538" i="37"/>
  <c r="I538" i="37" s="1"/>
  <c r="H537" i="37"/>
  <c r="I537" i="37" s="1"/>
  <c r="H536" i="37"/>
  <c r="I536" i="37" s="1"/>
  <c r="H535" i="37"/>
  <c r="I535" i="37" s="1"/>
  <c r="H534" i="37"/>
  <c r="I534" i="37" s="1"/>
  <c r="H533" i="37"/>
  <c r="I533" i="37" s="1"/>
  <c r="H532" i="37"/>
  <c r="I532" i="37" s="1"/>
  <c r="H531" i="37"/>
  <c r="I531" i="37" s="1"/>
  <c r="H530" i="37"/>
  <c r="I530" i="37" s="1"/>
  <c r="H529" i="37"/>
  <c r="I529" i="37" s="1"/>
  <c r="H528" i="37"/>
  <c r="I528" i="37" s="1"/>
  <c r="H527" i="37"/>
  <c r="I527" i="37" s="1"/>
  <c r="H526" i="37"/>
  <c r="I526" i="37" s="1"/>
  <c r="H525" i="37"/>
  <c r="I525" i="37" s="1"/>
  <c r="H524" i="37"/>
  <c r="I524" i="37" s="1"/>
  <c r="H523" i="37"/>
  <c r="I523" i="37" s="1"/>
  <c r="H522" i="37"/>
  <c r="I522" i="37" s="1"/>
  <c r="H521" i="37"/>
  <c r="I521" i="37" s="1"/>
  <c r="H520" i="37"/>
  <c r="I520" i="37" s="1"/>
  <c r="H519" i="37"/>
  <c r="I519" i="37" s="1"/>
  <c r="H518" i="37"/>
  <c r="I518" i="37" s="1"/>
  <c r="H517" i="37"/>
  <c r="I517" i="37" s="1"/>
  <c r="H516" i="37"/>
  <c r="I516" i="37" s="1"/>
  <c r="H515" i="37"/>
  <c r="I515" i="37" s="1"/>
  <c r="H514" i="37"/>
  <c r="I514" i="37" s="1"/>
  <c r="H513" i="37"/>
  <c r="I513" i="37" s="1"/>
  <c r="H512" i="37"/>
  <c r="I512" i="37" s="1"/>
  <c r="H511" i="37"/>
  <c r="I511" i="37" s="1"/>
  <c r="H510" i="37"/>
  <c r="I510" i="37" s="1"/>
  <c r="H509" i="37"/>
  <c r="I509" i="37" s="1"/>
  <c r="H508" i="37"/>
  <c r="I508" i="37" s="1"/>
  <c r="H507" i="37"/>
  <c r="I507" i="37" s="1"/>
  <c r="H506" i="37"/>
  <c r="I506" i="37" s="1"/>
  <c r="H505" i="37"/>
  <c r="I505" i="37" s="1"/>
  <c r="H504" i="37"/>
  <c r="I504" i="37" s="1"/>
  <c r="H503" i="37"/>
  <c r="I503" i="37" s="1"/>
  <c r="H502" i="37"/>
  <c r="I502" i="37" s="1"/>
  <c r="H501" i="37"/>
  <c r="I501" i="37" s="1"/>
  <c r="H500" i="37"/>
  <c r="I500" i="37" s="1"/>
  <c r="H499" i="37"/>
  <c r="I499" i="37" s="1"/>
  <c r="H498" i="37"/>
  <c r="I498" i="37" s="1"/>
  <c r="H497" i="37"/>
  <c r="I497" i="37" s="1"/>
  <c r="H496" i="37"/>
  <c r="I496" i="37" s="1"/>
  <c r="H495" i="37"/>
  <c r="I495" i="37" s="1"/>
  <c r="H494" i="37"/>
  <c r="I494" i="37" s="1"/>
  <c r="H493" i="37"/>
  <c r="I493" i="37" s="1"/>
  <c r="H492" i="37"/>
  <c r="I492" i="37" s="1"/>
  <c r="H491" i="37"/>
  <c r="I491" i="37" s="1"/>
  <c r="H490" i="37"/>
  <c r="I490" i="37" s="1"/>
  <c r="H489" i="37"/>
  <c r="I489" i="37" s="1"/>
  <c r="H488" i="37"/>
  <c r="I488" i="37" s="1"/>
  <c r="H487" i="37"/>
  <c r="I487" i="37" s="1"/>
  <c r="H486" i="37"/>
  <c r="I486" i="37" s="1"/>
  <c r="H485" i="37"/>
  <c r="I485" i="37" s="1"/>
  <c r="H484" i="37"/>
  <c r="I484" i="37" s="1"/>
  <c r="H483" i="37"/>
  <c r="I483" i="37" s="1"/>
  <c r="H482" i="37"/>
  <c r="I482" i="37" s="1"/>
  <c r="H481" i="37"/>
  <c r="I481" i="37" s="1"/>
  <c r="H480" i="37"/>
  <c r="I480" i="37" s="1"/>
  <c r="H479" i="37"/>
  <c r="I479" i="37" s="1"/>
  <c r="H478" i="37"/>
  <c r="I478" i="37" s="1"/>
  <c r="H477" i="37"/>
  <c r="I477" i="37" s="1"/>
  <c r="H476" i="37"/>
  <c r="I476" i="37" s="1"/>
  <c r="H475" i="37"/>
  <c r="I475" i="37" s="1"/>
  <c r="H474" i="37"/>
  <c r="I474" i="37" s="1"/>
  <c r="H473" i="37"/>
  <c r="I473" i="37" s="1"/>
  <c r="H472" i="37"/>
  <c r="I472" i="37" s="1"/>
  <c r="H471" i="37"/>
  <c r="I471" i="37" s="1"/>
  <c r="H470" i="37"/>
  <c r="I470" i="37" s="1"/>
  <c r="H469" i="37"/>
  <c r="I469" i="37" s="1"/>
  <c r="H468" i="37"/>
  <c r="I468" i="37" s="1"/>
  <c r="H467" i="37"/>
  <c r="I467" i="37" s="1"/>
  <c r="H466" i="37"/>
  <c r="I466" i="37" s="1"/>
  <c r="H465" i="37"/>
  <c r="I465" i="37" s="1"/>
  <c r="H464" i="37"/>
  <c r="I464" i="37" s="1"/>
  <c r="H463" i="37"/>
  <c r="I463" i="37" s="1"/>
  <c r="H462" i="37"/>
  <c r="I462" i="37" s="1"/>
  <c r="H461" i="37"/>
  <c r="I461" i="37" s="1"/>
  <c r="H460" i="37"/>
  <c r="I460" i="37" s="1"/>
  <c r="H459" i="37"/>
  <c r="I459" i="37" s="1"/>
  <c r="H458" i="37"/>
  <c r="I458" i="37" s="1"/>
  <c r="H457" i="37"/>
  <c r="I457" i="37" s="1"/>
  <c r="H456" i="37"/>
  <c r="I456" i="37" s="1"/>
  <c r="H455" i="37"/>
  <c r="I455" i="37" s="1"/>
  <c r="H454" i="37"/>
  <c r="I454" i="37" s="1"/>
  <c r="H453" i="37"/>
  <c r="I453" i="37" s="1"/>
  <c r="H452" i="37"/>
  <c r="I452" i="37" s="1"/>
  <c r="H451" i="37"/>
  <c r="I451" i="37" s="1"/>
  <c r="H450" i="37"/>
  <c r="I450" i="37" s="1"/>
  <c r="H449" i="37"/>
  <c r="I449" i="37" s="1"/>
  <c r="H448" i="37"/>
  <c r="I448" i="37" s="1"/>
  <c r="H447" i="37"/>
  <c r="I447" i="37" s="1"/>
  <c r="H446" i="37"/>
  <c r="I446" i="37" s="1"/>
  <c r="H445" i="37"/>
  <c r="I445" i="37" s="1"/>
  <c r="H444" i="37"/>
  <c r="I444" i="37" s="1"/>
  <c r="H443" i="37"/>
  <c r="I443" i="37" s="1"/>
  <c r="H442" i="37"/>
  <c r="I442" i="37" s="1"/>
  <c r="H441" i="37"/>
  <c r="I441" i="37" s="1"/>
  <c r="H440" i="37"/>
  <c r="I440" i="37" s="1"/>
  <c r="H439" i="37"/>
  <c r="I439" i="37" s="1"/>
  <c r="H438" i="37"/>
  <c r="I438" i="37" s="1"/>
  <c r="H437" i="37"/>
  <c r="I437" i="37" s="1"/>
  <c r="H436" i="37"/>
  <c r="I436" i="37" s="1"/>
  <c r="H435" i="37"/>
  <c r="I435" i="37" s="1"/>
  <c r="H434" i="37"/>
  <c r="I434" i="37" s="1"/>
  <c r="H433" i="37"/>
  <c r="I433" i="37" s="1"/>
  <c r="H432" i="37"/>
  <c r="I432" i="37" s="1"/>
  <c r="H431" i="37"/>
  <c r="I431" i="37" s="1"/>
  <c r="H430" i="37"/>
  <c r="I430" i="37" s="1"/>
  <c r="H429" i="37"/>
  <c r="I429" i="37" s="1"/>
  <c r="H428" i="37"/>
  <c r="I428" i="37" s="1"/>
  <c r="H427" i="37"/>
  <c r="I427" i="37" s="1"/>
  <c r="H426" i="37"/>
  <c r="I426" i="37" s="1"/>
  <c r="H425" i="37"/>
  <c r="I425" i="37" s="1"/>
  <c r="H424" i="37"/>
  <c r="I424" i="37" s="1"/>
  <c r="H423" i="37"/>
  <c r="I423" i="37" s="1"/>
  <c r="H422" i="37"/>
  <c r="I422" i="37" s="1"/>
  <c r="H421" i="37"/>
  <c r="I421" i="37" s="1"/>
  <c r="H420" i="37"/>
  <c r="I420" i="37" s="1"/>
  <c r="H419" i="37"/>
  <c r="I419" i="37" s="1"/>
  <c r="H418" i="37"/>
  <c r="I418" i="37" s="1"/>
  <c r="H417" i="37"/>
  <c r="I417" i="37" s="1"/>
  <c r="H416" i="37"/>
  <c r="I416" i="37" s="1"/>
  <c r="H415" i="37"/>
  <c r="I415" i="37" s="1"/>
  <c r="H414" i="37"/>
  <c r="I414" i="37" s="1"/>
  <c r="H413" i="37"/>
  <c r="I413" i="37" s="1"/>
  <c r="H412" i="37"/>
  <c r="I412" i="37" s="1"/>
  <c r="H411" i="37"/>
  <c r="I411" i="37" s="1"/>
  <c r="H410" i="37"/>
  <c r="I410" i="37" s="1"/>
  <c r="H409" i="37"/>
  <c r="I409" i="37" s="1"/>
  <c r="H408" i="37"/>
  <c r="I408" i="37" s="1"/>
  <c r="H407" i="37"/>
  <c r="I407" i="37" s="1"/>
  <c r="H406" i="37"/>
  <c r="I406" i="37" s="1"/>
  <c r="H405" i="37"/>
  <c r="I405" i="37" s="1"/>
  <c r="H404" i="37"/>
  <c r="I404" i="37" s="1"/>
  <c r="H403" i="37"/>
  <c r="I403" i="37" s="1"/>
  <c r="H402" i="37"/>
  <c r="I402" i="37" s="1"/>
  <c r="H401" i="37"/>
  <c r="I401" i="37" s="1"/>
  <c r="H400" i="37"/>
  <c r="I400" i="37" s="1"/>
  <c r="H399" i="37"/>
  <c r="I399" i="37" s="1"/>
  <c r="H398" i="37"/>
  <c r="I398" i="37" s="1"/>
  <c r="H397" i="37"/>
  <c r="I397" i="37" s="1"/>
  <c r="H396" i="37"/>
  <c r="I396" i="37" s="1"/>
  <c r="H395" i="37"/>
  <c r="I395" i="37" s="1"/>
  <c r="H394" i="37"/>
  <c r="I394" i="37" s="1"/>
  <c r="H393" i="37"/>
  <c r="I393" i="37" s="1"/>
  <c r="H392" i="37"/>
  <c r="I392" i="37" s="1"/>
  <c r="H391" i="37"/>
  <c r="I391" i="37" s="1"/>
  <c r="H390" i="37"/>
  <c r="I390" i="37" s="1"/>
  <c r="H389" i="37"/>
  <c r="I389" i="37" s="1"/>
  <c r="H388" i="37"/>
  <c r="I388" i="37" s="1"/>
  <c r="H387" i="37"/>
  <c r="I387" i="37" s="1"/>
  <c r="H386" i="37"/>
  <c r="I386" i="37" s="1"/>
  <c r="H385" i="37"/>
  <c r="I385" i="37" s="1"/>
  <c r="H384" i="37"/>
  <c r="I384" i="37" s="1"/>
  <c r="H383" i="37"/>
  <c r="I383" i="37" s="1"/>
  <c r="H382" i="37"/>
  <c r="I382" i="37" s="1"/>
  <c r="H381" i="37"/>
  <c r="I381" i="37" s="1"/>
  <c r="H380" i="37"/>
  <c r="I380" i="37" s="1"/>
  <c r="H379" i="37"/>
  <c r="I379" i="37" s="1"/>
  <c r="H378" i="37"/>
  <c r="I378" i="37" s="1"/>
  <c r="H377" i="37"/>
  <c r="I377" i="37" s="1"/>
  <c r="H376" i="37"/>
  <c r="I376" i="37" s="1"/>
  <c r="H375" i="37"/>
  <c r="I375" i="37" s="1"/>
  <c r="H374" i="37"/>
  <c r="I374" i="37" s="1"/>
  <c r="H373" i="37"/>
  <c r="I373" i="37" s="1"/>
  <c r="H372" i="37"/>
  <c r="I372" i="37" s="1"/>
  <c r="H371" i="37"/>
  <c r="I371" i="37" s="1"/>
  <c r="H370" i="37"/>
  <c r="I370" i="37" s="1"/>
  <c r="H369" i="37"/>
  <c r="I369" i="37" s="1"/>
  <c r="H368" i="37"/>
  <c r="I368" i="37" s="1"/>
  <c r="H367" i="37"/>
  <c r="I367" i="37" s="1"/>
  <c r="H366" i="37"/>
  <c r="I366" i="37" s="1"/>
  <c r="H365" i="37"/>
  <c r="I365" i="37" s="1"/>
  <c r="H364" i="37"/>
  <c r="I364" i="37" s="1"/>
  <c r="H363" i="37"/>
  <c r="I363" i="37" s="1"/>
  <c r="H362" i="37"/>
  <c r="I362" i="37" s="1"/>
  <c r="H361" i="37"/>
  <c r="I361" i="37" s="1"/>
  <c r="H360" i="37"/>
  <c r="I360" i="37" s="1"/>
  <c r="H359" i="37"/>
  <c r="I359" i="37" s="1"/>
  <c r="H358" i="37"/>
  <c r="I358" i="37" s="1"/>
  <c r="H357" i="37"/>
  <c r="I357" i="37" s="1"/>
  <c r="H356" i="37"/>
  <c r="I356" i="37" s="1"/>
  <c r="H355" i="37"/>
  <c r="I355" i="37" s="1"/>
  <c r="H354" i="37"/>
  <c r="I354" i="37" s="1"/>
  <c r="H353" i="37"/>
  <c r="I353" i="37" s="1"/>
  <c r="H352" i="37"/>
  <c r="I352" i="37" s="1"/>
  <c r="H351" i="37"/>
  <c r="I351" i="37" s="1"/>
  <c r="H350" i="37"/>
  <c r="I350" i="37" s="1"/>
  <c r="H349" i="37"/>
  <c r="I349" i="37" s="1"/>
  <c r="H348" i="37"/>
  <c r="I348" i="37" s="1"/>
  <c r="H347" i="37"/>
  <c r="I347" i="37" s="1"/>
  <c r="H346" i="37"/>
  <c r="I346" i="37" s="1"/>
  <c r="H345" i="37"/>
  <c r="I345" i="37" s="1"/>
  <c r="H344" i="37"/>
  <c r="I344" i="37" s="1"/>
  <c r="H343" i="37"/>
  <c r="I343" i="37" s="1"/>
  <c r="H342" i="37"/>
  <c r="I342" i="37" s="1"/>
  <c r="H341" i="37"/>
  <c r="I341" i="37" s="1"/>
  <c r="H340" i="37"/>
  <c r="I340" i="37" s="1"/>
  <c r="H339" i="37"/>
  <c r="I339" i="37" s="1"/>
  <c r="H338" i="37"/>
  <c r="I338" i="37" s="1"/>
  <c r="H337" i="37"/>
  <c r="I337" i="37" s="1"/>
  <c r="H336" i="37"/>
  <c r="I336" i="37" s="1"/>
  <c r="H335" i="37"/>
  <c r="I335" i="37" s="1"/>
  <c r="H334" i="37"/>
  <c r="I334" i="37" s="1"/>
  <c r="H333" i="37"/>
  <c r="I333" i="37" s="1"/>
  <c r="H332" i="37"/>
  <c r="I332" i="37" s="1"/>
  <c r="H331" i="37"/>
  <c r="I331" i="37" s="1"/>
  <c r="H330" i="37"/>
  <c r="I330" i="37" s="1"/>
  <c r="H329" i="37"/>
  <c r="I329" i="37" s="1"/>
  <c r="H328" i="37"/>
  <c r="I328" i="37" s="1"/>
  <c r="H327" i="37"/>
  <c r="I327" i="37" s="1"/>
  <c r="H326" i="37"/>
  <c r="I326" i="37" s="1"/>
  <c r="H325" i="37"/>
  <c r="I325" i="37" s="1"/>
  <c r="H324" i="37"/>
  <c r="I324" i="37" s="1"/>
  <c r="H323" i="37"/>
  <c r="I323" i="37" s="1"/>
  <c r="H322" i="37"/>
  <c r="I322" i="37" s="1"/>
  <c r="H321" i="37"/>
  <c r="I321" i="37" s="1"/>
  <c r="H320" i="37"/>
  <c r="I320" i="37" s="1"/>
  <c r="H319" i="37"/>
  <c r="I319" i="37" s="1"/>
  <c r="D587" i="37"/>
  <c r="D586" i="37"/>
  <c r="D585" i="37"/>
  <c r="D584" i="37"/>
  <c r="D583" i="37"/>
  <c r="D582" i="37"/>
  <c r="D581" i="37"/>
  <c r="D580" i="37"/>
  <c r="D579" i="37"/>
  <c r="D578" i="37"/>
  <c r="D577" i="37"/>
  <c r="D576" i="37"/>
  <c r="D575" i="37"/>
  <c r="D574" i="37"/>
  <c r="D573" i="37"/>
  <c r="D572" i="37"/>
  <c r="D571" i="37"/>
  <c r="D570" i="37"/>
  <c r="D569" i="37"/>
  <c r="D568" i="37"/>
  <c r="D567" i="37"/>
  <c r="D566" i="37"/>
  <c r="D565" i="37"/>
  <c r="D564" i="37"/>
  <c r="D563" i="37"/>
  <c r="D562" i="37"/>
  <c r="D561" i="37"/>
  <c r="D560" i="37"/>
  <c r="D559" i="37"/>
  <c r="D558" i="37"/>
  <c r="D557" i="37"/>
  <c r="D556" i="37"/>
  <c r="D555" i="37"/>
  <c r="D554" i="37"/>
  <c r="D553" i="37"/>
  <c r="D552" i="37"/>
  <c r="D551" i="37"/>
  <c r="D550" i="37"/>
  <c r="D549" i="37"/>
  <c r="D548" i="37"/>
  <c r="D547" i="37"/>
  <c r="D546" i="37"/>
  <c r="D545" i="37"/>
  <c r="D544" i="37"/>
  <c r="D543" i="37"/>
  <c r="D542" i="37"/>
  <c r="D541" i="37"/>
  <c r="D540" i="37"/>
  <c r="D539" i="37"/>
  <c r="D538" i="37"/>
  <c r="D537" i="37"/>
  <c r="D536" i="37"/>
  <c r="D535" i="37"/>
  <c r="D534" i="37"/>
  <c r="D533" i="37"/>
  <c r="D532" i="37"/>
  <c r="D531" i="37"/>
  <c r="D530" i="37"/>
  <c r="D529" i="37"/>
  <c r="D528" i="37"/>
  <c r="D527" i="37"/>
  <c r="D526" i="37"/>
  <c r="D525" i="37"/>
  <c r="D524" i="37"/>
  <c r="D523" i="37"/>
  <c r="D522" i="37"/>
  <c r="D521" i="37"/>
  <c r="D520" i="37"/>
  <c r="D519" i="37"/>
  <c r="D518" i="37"/>
  <c r="D517" i="37"/>
  <c r="D516" i="37"/>
  <c r="D515" i="37"/>
  <c r="D514" i="37"/>
  <c r="D513" i="37"/>
  <c r="D512" i="37"/>
  <c r="D511" i="37"/>
  <c r="D510" i="37"/>
  <c r="D509" i="37"/>
  <c r="D508" i="37"/>
  <c r="D507" i="37"/>
  <c r="D506" i="37"/>
  <c r="D505" i="37"/>
  <c r="D504" i="37"/>
  <c r="D503" i="37"/>
  <c r="D502" i="37"/>
  <c r="D501" i="37"/>
  <c r="D500" i="37"/>
  <c r="D499" i="37"/>
  <c r="D498" i="37"/>
  <c r="D497" i="37"/>
  <c r="D496" i="37"/>
  <c r="D495" i="37"/>
  <c r="D494" i="37"/>
  <c r="D493" i="37"/>
  <c r="D492" i="37"/>
  <c r="D491" i="37"/>
  <c r="D490" i="37"/>
  <c r="D489" i="37"/>
  <c r="D488" i="37"/>
  <c r="D487" i="37"/>
  <c r="D486" i="37"/>
  <c r="D485" i="37"/>
  <c r="D484" i="37"/>
  <c r="D483" i="37"/>
  <c r="D482" i="37"/>
  <c r="D481" i="37"/>
  <c r="D480" i="37"/>
  <c r="D479" i="37"/>
  <c r="D478" i="37"/>
  <c r="D477" i="37"/>
  <c r="D476" i="37"/>
  <c r="D475" i="37"/>
  <c r="D474" i="37"/>
  <c r="D473" i="37"/>
  <c r="D472" i="37"/>
  <c r="D471" i="37"/>
  <c r="D470" i="37"/>
  <c r="D469" i="37"/>
  <c r="D468" i="37"/>
  <c r="D467" i="37"/>
  <c r="D466" i="37"/>
  <c r="D465" i="37"/>
  <c r="D464" i="37"/>
  <c r="D463" i="37"/>
  <c r="D462" i="37"/>
  <c r="D461" i="37"/>
  <c r="D460" i="37"/>
  <c r="D459" i="37"/>
  <c r="D458" i="37"/>
  <c r="D457" i="37"/>
  <c r="D456" i="37"/>
  <c r="D455" i="37"/>
  <c r="D454" i="37"/>
  <c r="D453" i="37"/>
  <c r="D452" i="37"/>
  <c r="D451" i="37"/>
  <c r="D450" i="37"/>
  <c r="D449" i="37"/>
  <c r="D448" i="37"/>
  <c r="D447" i="37"/>
  <c r="D446" i="37"/>
  <c r="D445" i="37"/>
  <c r="D444" i="37"/>
  <c r="D443" i="37"/>
  <c r="D442" i="37"/>
  <c r="D441" i="37"/>
  <c r="D440" i="37"/>
  <c r="D439" i="37"/>
  <c r="D438" i="37"/>
  <c r="D437" i="37"/>
  <c r="D436" i="37"/>
  <c r="D435" i="37"/>
  <c r="D434" i="37"/>
  <c r="D433" i="37"/>
  <c r="D432" i="37"/>
  <c r="D431" i="37"/>
  <c r="D430" i="37"/>
  <c r="D429" i="37"/>
  <c r="D428" i="37"/>
  <c r="D427" i="37"/>
  <c r="D426" i="37"/>
  <c r="D425" i="37"/>
  <c r="D424" i="37"/>
  <c r="D423" i="37"/>
  <c r="D422" i="37"/>
  <c r="D421" i="37"/>
  <c r="D420" i="37"/>
  <c r="D419" i="37"/>
  <c r="D418" i="37"/>
  <c r="D417" i="37"/>
  <c r="D416" i="37"/>
  <c r="D415" i="37"/>
  <c r="D414" i="37"/>
  <c r="D413" i="37"/>
  <c r="D412" i="37"/>
  <c r="D411" i="37"/>
  <c r="D410" i="37"/>
  <c r="D409" i="37"/>
  <c r="D408" i="37"/>
  <c r="D407" i="37"/>
  <c r="D406" i="37"/>
  <c r="D405" i="37"/>
  <c r="D404" i="37"/>
  <c r="D403" i="37"/>
  <c r="D402" i="37"/>
  <c r="D401" i="37"/>
  <c r="D400" i="37"/>
  <c r="D399" i="37"/>
  <c r="D398" i="37"/>
  <c r="D397" i="37"/>
  <c r="D396" i="37"/>
  <c r="D395" i="37"/>
  <c r="D394" i="37"/>
  <c r="D393" i="37"/>
  <c r="D392" i="37"/>
  <c r="D391" i="37"/>
  <c r="D390" i="37"/>
  <c r="D389" i="37"/>
  <c r="D388" i="37"/>
  <c r="D387" i="37"/>
  <c r="D386" i="37"/>
  <c r="D385" i="37"/>
  <c r="D384" i="37"/>
  <c r="D383" i="37"/>
  <c r="D382" i="37"/>
  <c r="D381" i="37"/>
  <c r="D380" i="37"/>
  <c r="D379" i="37"/>
  <c r="D378" i="37"/>
  <c r="D377" i="37"/>
  <c r="D376" i="37"/>
  <c r="D375" i="37"/>
  <c r="D374" i="37"/>
  <c r="D373" i="37"/>
  <c r="D372" i="37"/>
  <c r="D371" i="37"/>
  <c r="D370" i="37"/>
  <c r="D369" i="37"/>
  <c r="D368" i="37"/>
  <c r="D367" i="37"/>
  <c r="D366" i="37"/>
  <c r="D365" i="37"/>
  <c r="D364" i="37"/>
  <c r="D363" i="37"/>
  <c r="D362" i="37"/>
  <c r="D361" i="37"/>
  <c r="D360" i="37"/>
  <c r="D359" i="37"/>
  <c r="D358" i="37"/>
  <c r="D357" i="37"/>
  <c r="D356" i="37"/>
  <c r="D355" i="37"/>
  <c r="D354" i="37"/>
  <c r="D353" i="37"/>
  <c r="D352" i="37"/>
  <c r="D351" i="37"/>
  <c r="D350" i="37"/>
  <c r="D349" i="37"/>
  <c r="D348" i="37"/>
  <c r="D347" i="37"/>
  <c r="D346" i="37"/>
  <c r="D345" i="37"/>
  <c r="D344" i="37"/>
  <c r="D343" i="37"/>
  <c r="D342" i="37"/>
  <c r="D341" i="37"/>
  <c r="D340" i="37"/>
  <c r="D339" i="37"/>
  <c r="D338" i="37"/>
  <c r="D337" i="37"/>
  <c r="D336" i="37"/>
  <c r="D335" i="37"/>
  <c r="D334" i="37"/>
  <c r="D333" i="37"/>
  <c r="D332" i="37"/>
  <c r="D331" i="37"/>
  <c r="D330" i="37"/>
  <c r="D329" i="37"/>
  <c r="D328" i="37"/>
  <c r="D327" i="37"/>
  <c r="D326" i="37"/>
  <c r="D325" i="37"/>
  <c r="D324" i="37"/>
  <c r="D323" i="37"/>
  <c r="D322" i="37"/>
  <c r="D321" i="37"/>
  <c r="D320" i="37"/>
  <c r="D319" i="37"/>
  <c r="G10190" i="40"/>
  <c r="G10189" i="40"/>
  <c r="G10188" i="40"/>
  <c r="G10187" i="40"/>
  <c r="G10186" i="40"/>
  <c r="G10185" i="40"/>
  <c r="G10184" i="40"/>
  <c r="G10183" i="40"/>
  <c r="G10182" i="40"/>
  <c r="G10181" i="40"/>
  <c r="G10180" i="40"/>
  <c r="G10179" i="40"/>
  <c r="G10178" i="40"/>
  <c r="G10177" i="40"/>
  <c r="G10176" i="40"/>
  <c r="G10175" i="40"/>
  <c r="G10174" i="40"/>
  <c r="G10173" i="40"/>
  <c r="G10172" i="40"/>
  <c r="G10171" i="40"/>
  <c r="G10170" i="40"/>
  <c r="G10169" i="40"/>
  <c r="G10168" i="40"/>
  <c r="G10167" i="40"/>
  <c r="G10166" i="40"/>
  <c r="G10165" i="40"/>
  <c r="G10164" i="40"/>
  <c r="G10163" i="40"/>
  <c r="G10162" i="40"/>
  <c r="G10161" i="40"/>
  <c r="G10160" i="40"/>
  <c r="G10159" i="40"/>
  <c r="G10158" i="40"/>
  <c r="G10157" i="40"/>
  <c r="G10156" i="40"/>
  <c r="G10155" i="40"/>
  <c r="G10154" i="40"/>
  <c r="G10153" i="40"/>
  <c r="G10152" i="40"/>
  <c r="G10151" i="40"/>
  <c r="G10150" i="40"/>
  <c r="G10149" i="40"/>
  <c r="G10148" i="40"/>
  <c r="G10147" i="40"/>
  <c r="G10146" i="40"/>
  <c r="G10145" i="40"/>
  <c r="G10144" i="40"/>
  <c r="G10143" i="40"/>
  <c r="G10142" i="40"/>
  <c r="G10141" i="40"/>
  <c r="G10140" i="40"/>
  <c r="G10139" i="40"/>
  <c r="G10138" i="40"/>
  <c r="G10137" i="40"/>
  <c r="G10136" i="40"/>
  <c r="G10135" i="40"/>
  <c r="G10134" i="40"/>
  <c r="G10133" i="40"/>
  <c r="G10132" i="40"/>
  <c r="G10131" i="40"/>
  <c r="G10130" i="40"/>
  <c r="G10129" i="40"/>
  <c r="G10128" i="40"/>
  <c r="G10127" i="40"/>
  <c r="G10126" i="40"/>
  <c r="G10125" i="40"/>
  <c r="G10124" i="40"/>
  <c r="G10123" i="40"/>
  <c r="G10122" i="40"/>
  <c r="G10121" i="40"/>
  <c r="G10120" i="40"/>
  <c r="G10119" i="40"/>
  <c r="G10118" i="40"/>
  <c r="G10117" i="40"/>
  <c r="G10116" i="40"/>
  <c r="G10115" i="40"/>
  <c r="G10114" i="40"/>
  <c r="G10113" i="40"/>
  <c r="G10112" i="40"/>
  <c r="G10111" i="40"/>
  <c r="G10110" i="40"/>
  <c r="G10109" i="40"/>
  <c r="G10108" i="40"/>
  <c r="G10107" i="40"/>
  <c r="G10106" i="40"/>
  <c r="G10105" i="40"/>
  <c r="G10104" i="40"/>
  <c r="G10103" i="40"/>
  <c r="G10102" i="40"/>
  <c r="G10101" i="40"/>
  <c r="G10100" i="40"/>
  <c r="G10099" i="40"/>
  <c r="G10098" i="40"/>
  <c r="G10097" i="40"/>
  <c r="G10096" i="40"/>
  <c r="G10095" i="40"/>
  <c r="G10094" i="40"/>
  <c r="G10093" i="40"/>
  <c r="G10092" i="40"/>
  <c r="G10091" i="40"/>
  <c r="G10090" i="40"/>
  <c r="G10089" i="40"/>
  <c r="G10088" i="40"/>
  <c r="G10087" i="40"/>
  <c r="G10086" i="40"/>
  <c r="G10085" i="40"/>
  <c r="G10084" i="40"/>
  <c r="G10083" i="40"/>
  <c r="G10082" i="40"/>
  <c r="G10081" i="40"/>
  <c r="G10080" i="40"/>
  <c r="G10079" i="40"/>
  <c r="G10078" i="40"/>
  <c r="G10077" i="40"/>
  <c r="G10076" i="40"/>
  <c r="G10075" i="40"/>
  <c r="G10074" i="40"/>
  <c r="G10073" i="40"/>
  <c r="G10072" i="40"/>
  <c r="G10071" i="40"/>
  <c r="G10070" i="40"/>
  <c r="G10069" i="40"/>
  <c r="G10068" i="40"/>
  <c r="G10067" i="40"/>
  <c r="G10066" i="40"/>
  <c r="G10065" i="40"/>
  <c r="G10064" i="40"/>
  <c r="G10063" i="40"/>
  <c r="G10062" i="40"/>
  <c r="G10061" i="40"/>
  <c r="G10060" i="40"/>
  <c r="G10059" i="40"/>
  <c r="G10058" i="40"/>
  <c r="G10057" i="40"/>
  <c r="G10056" i="40"/>
  <c r="G10055" i="40"/>
  <c r="G10054" i="40"/>
  <c r="G10053" i="40"/>
  <c r="G10052" i="40"/>
  <c r="G10051" i="40"/>
  <c r="G10050" i="40"/>
  <c r="G10049" i="40"/>
  <c r="G10048" i="40"/>
  <c r="G10047" i="40"/>
  <c r="G10046" i="40"/>
  <c r="G10045" i="40"/>
  <c r="G10044" i="40"/>
  <c r="G10043" i="40"/>
  <c r="G10042" i="40"/>
  <c r="G10041" i="40"/>
  <c r="G10040" i="40"/>
  <c r="G10039" i="40"/>
  <c r="G10038" i="40"/>
  <c r="G10037" i="40"/>
  <c r="G10036" i="40"/>
  <c r="G10035" i="40"/>
  <c r="G10034" i="40"/>
  <c r="G10033" i="40"/>
  <c r="G10032" i="40"/>
  <c r="G10031" i="40"/>
  <c r="G10030" i="40"/>
  <c r="G10029" i="40"/>
  <c r="G10028" i="40"/>
  <c r="G10027" i="40"/>
  <c r="G10026" i="40"/>
  <c r="G10025" i="40"/>
  <c r="G10024" i="40"/>
  <c r="G10023" i="40"/>
  <c r="G10022" i="40"/>
  <c r="G10021" i="40"/>
  <c r="G10020" i="40"/>
  <c r="G10019" i="40"/>
  <c r="G10018" i="40"/>
  <c r="G10017" i="40"/>
  <c r="G10016" i="40"/>
  <c r="G10015" i="40"/>
  <c r="G10014" i="40"/>
  <c r="G10013" i="40"/>
  <c r="G10012" i="40"/>
  <c r="G10011" i="40"/>
  <c r="G10010" i="40"/>
  <c r="G10009" i="40"/>
  <c r="G10008" i="40"/>
  <c r="G10007" i="40"/>
  <c r="G10006" i="40"/>
  <c r="G10005" i="40"/>
  <c r="G10004" i="40"/>
  <c r="G10003" i="40"/>
  <c r="G10002" i="40"/>
  <c r="G10001" i="40"/>
  <c r="G10000" i="40"/>
  <c r="G9999" i="40"/>
  <c r="G9998" i="40"/>
  <c r="G9997" i="40"/>
  <c r="G9996" i="40"/>
  <c r="G9995" i="40"/>
  <c r="G9994" i="40"/>
  <c r="G9993" i="40"/>
  <c r="G9992" i="40"/>
  <c r="G9991" i="40"/>
  <c r="G9990" i="40"/>
  <c r="G9989" i="40"/>
  <c r="G9988" i="40"/>
  <c r="G9987" i="40"/>
  <c r="G9986" i="40"/>
  <c r="G9985" i="40"/>
  <c r="G9984" i="40"/>
  <c r="G9983" i="40"/>
  <c r="G9982" i="40"/>
  <c r="G9981" i="40"/>
  <c r="G9980" i="40"/>
  <c r="G9979" i="40"/>
  <c r="G9978" i="40"/>
  <c r="G9977" i="40"/>
  <c r="G9976" i="40"/>
  <c r="G9975" i="40"/>
  <c r="G9974" i="40"/>
  <c r="G9973" i="40"/>
  <c r="G9972" i="40"/>
  <c r="G9971" i="40"/>
  <c r="G9970" i="40"/>
  <c r="G9969" i="40"/>
  <c r="G9968" i="40"/>
  <c r="G9967" i="40"/>
  <c r="G9966" i="40"/>
  <c r="G9965" i="40"/>
  <c r="G9964" i="40"/>
  <c r="G9963" i="40"/>
  <c r="G9962" i="40"/>
  <c r="G9961" i="40"/>
  <c r="G9960" i="40"/>
  <c r="G9959" i="40"/>
  <c r="G9958" i="40"/>
  <c r="G9957" i="40"/>
  <c r="G9956" i="40"/>
  <c r="G9955" i="40"/>
  <c r="G9954" i="40"/>
  <c r="G9953" i="40"/>
  <c r="G9952" i="40"/>
  <c r="G9951" i="40"/>
  <c r="G9950" i="40"/>
  <c r="G9949" i="40"/>
  <c r="G9948" i="40"/>
  <c r="G9947" i="40"/>
  <c r="G9946" i="40"/>
  <c r="G9945" i="40"/>
  <c r="G9944" i="40"/>
  <c r="G9943" i="40"/>
  <c r="G9942" i="40"/>
  <c r="G9941" i="40"/>
  <c r="G9940" i="40"/>
  <c r="G9939" i="40"/>
  <c r="G9938" i="40"/>
  <c r="G9937" i="40"/>
  <c r="G9936" i="40"/>
  <c r="G9935" i="40"/>
  <c r="G9934" i="40"/>
  <c r="G9933" i="40"/>
  <c r="G9932" i="40"/>
  <c r="G9931" i="40"/>
  <c r="G9930" i="40"/>
  <c r="G9929" i="40"/>
  <c r="G9928" i="40"/>
  <c r="G9927" i="40"/>
  <c r="G9926" i="40"/>
  <c r="G9925" i="40"/>
  <c r="G9924" i="40"/>
  <c r="G9923" i="40"/>
  <c r="G9922" i="40"/>
  <c r="G9921" i="40"/>
  <c r="G9920" i="40"/>
  <c r="G9919" i="40"/>
  <c r="G9918" i="40"/>
  <c r="G9917" i="40"/>
  <c r="G9916" i="40"/>
  <c r="G9915" i="40"/>
  <c r="G9914" i="40"/>
  <c r="G9913" i="40"/>
  <c r="G9912" i="40"/>
  <c r="G9911" i="40"/>
  <c r="G9910" i="40"/>
  <c r="G9909" i="40"/>
  <c r="G9908" i="40"/>
  <c r="G9907" i="40"/>
  <c r="G9906" i="40"/>
  <c r="G9905" i="40"/>
  <c r="G9904" i="40"/>
  <c r="G9903" i="40"/>
  <c r="G9902" i="40"/>
  <c r="G9901" i="40"/>
  <c r="G9900" i="40"/>
  <c r="G9899" i="40"/>
  <c r="G9898" i="40"/>
  <c r="G9897" i="40"/>
  <c r="G9896" i="40"/>
  <c r="G9895" i="40"/>
  <c r="G9894" i="40"/>
  <c r="G9893" i="40"/>
  <c r="G9892" i="40"/>
  <c r="G9891" i="40"/>
  <c r="G9890" i="40"/>
  <c r="G9889" i="40"/>
  <c r="G9888" i="40"/>
  <c r="G9887" i="40"/>
  <c r="G9886" i="40"/>
  <c r="G9885" i="40"/>
  <c r="G9884" i="40"/>
  <c r="G9883" i="40"/>
  <c r="G9882" i="40"/>
  <c r="G9881" i="40"/>
  <c r="G9880" i="40"/>
  <c r="G9879" i="40"/>
  <c r="G9878" i="40"/>
  <c r="G9877" i="40"/>
  <c r="G9876" i="40"/>
  <c r="G9875" i="40"/>
  <c r="G9874" i="40"/>
  <c r="G9873" i="40"/>
  <c r="G9872" i="40"/>
  <c r="G9871" i="40"/>
  <c r="G9870" i="40"/>
  <c r="G9869" i="40"/>
  <c r="G9868" i="40"/>
  <c r="G9867" i="40"/>
  <c r="G9866" i="40"/>
  <c r="G9865" i="40"/>
  <c r="G9864" i="40"/>
  <c r="G9863" i="40"/>
  <c r="G9862" i="40"/>
  <c r="G9861" i="40"/>
  <c r="G9860" i="40"/>
  <c r="G9859" i="40"/>
  <c r="G9858" i="40"/>
  <c r="G9857" i="40"/>
  <c r="G9856" i="40"/>
  <c r="G9855" i="40"/>
  <c r="G9854" i="40"/>
  <c r="G9853" i="40"/>
  <c r="G9852" i="40"/>
  <c r="G9851" i="40"/>
  <c r="G9850" i="40"/>
  <c r="G9849" i="40"/>
  <c r="G9848" i="40"/>
  <c r="G9847" i="40"/>
  <c r="G9846" i="40"/>
  <c r="G9845" i="40"/>
  <c r="G9844" i="40"/>
  <c r="G9843" i="40"/>
  <c r="G9842" i="40"/>
  <c r="G9841" i="40"/>
  <c r="G9840" i="40"/>
  <c r="G9839" i="40"/>
  <c r="G9838" i="40"/>
  <c r="G9837" i="40"/>
  <c r="G9836" i="40"/>
  <c r="G9835" i="40"/>
  <c r="G9834" i="40"/>
  <c r="G9833" i="40"/>
  <c r="G9832" i="40"/>
  <c r="G9831" i="40"/>
  <c r="G9830" i="40"/>
  <c r="G9829" i="40"/>
  <c r="G9828" i="40"/>
  <c r="G9827" i="40"/>
  <c r="G9826" i="40"/>
  <c r="G9825" i="40"/>
  <c r="G9824" i="40"/>
  <c r="G9823" i="40"/>
  <c r="G9822" i="40"/>
  <c r="G9821" i="40"/>
  <c r="G9820" i="40"/>
  <c r="G9819" i="40"/>
  <c r="G9818" i="40"/>
  <c r="G9817" i="40"/>
  <c r="G9816" i="40"/>
  <c r="G9815" i="40"/>
  <c r="G9814" i="40"/>
  <c r="G9813" i="40"/>
  <c r="G9812" i="40"/>
  <c r="G9811" i="40"/>
  <c r="G9810" i="40"/>
  <c r="G9809" i="40"/>
  <c r="G9808" i="40"/>
  <c r="G9807" i="40"/>
  <c r="G9806" i="40"/>
  <c r="G9805" i="40"/>
  <c r="G9804" i="40"/>
  <c r="G9803" i="40"/>
  <c r="G9802" i="40"/>
  <c r="G9801" i="40"/>
  <c r="G9800" i="40"/>
  <c r="G9799" i="40"/>
  <c r="G9798" i="40"/>
  <c r="G9797" i="40"/>
  <c r="G9796" i="40"/>
  <c r="G9795" i="40"/>
  <c r="G9794" i="40"/>
  <c r="G9793" i="40"/>
  <c r="G9792" i="40"/>
  <c r="G9791" i="40"/>
  <c r="G9790" i="40"/>
  <c r="G9789" i="40"/>
  <c r="G9788" i="40"/>
  <c r="G9787" i="40"/>
  <c r="G9786" i="40"/>
  <c r="G9785" i="40"/>
  <c r="G9784" i="40"/>
  <c r="G9783" i="40"/>
  <c r="G9782" i="40"/>
  <c r="G9781" i="40"/>
  <c r="G9780" i="40"/>
  <c r="G9779" i="40"/>
  <c r="G9778" i="40"/>
  <c r="G9777" i="40"/>
  <c r="G9776" i="40"/>
  <c r="G9775" i="40"/>
  <c r="G9774" i="40"/>
  <c r="G9773" i="40"/>
  <c r="G9772" i="40"/>
  <c r="G9771" i="40"/>
  <c r="G9770" i="40"/>
  <c r="G9769" i="40"/>
  <c r="G9768" i="40"/>
  <c r="G9767" i="40"/>
  <c r="G9766" i="40"/>
  <c r="G9765" i="40"/>
  <c r="G9764" i="40"/>
  <c r="G9763" i="40"/>
  <c r="G9762" i="40"/>
  <c r="G9761" i="40"/>
  <c r="G9760" i="40"/>
  <c r="G9759" i="40"/>
  <c r="G9758" i="40"/>
  <c r="G9757" i="40"/>
  <c r="G9756" i="40"/>
  <c r="G9755" i="40"/>
  <c r="G9754" i="40"/>
  <c r="G9753" i="40"/>
  <c r="G9752" i="40"/>
  <c r="G9751" i="40"/>
  <c r="G9750" i="40"/>
  <c r="G9749" i="40"/>
  <c r="G9748" i="40"/>
  <c r="G9747" i="40"/>
  <c r="G9746" i="40"/>
  <c r="G9745" i="40"/>
  <c r="G9744" i="40"/>
  <c r="G9743" i="40"/>
  <c r="G9742" i="40"/>
  <c r="G9741" i="40"/>
  <c r="G9740" i="40"/>
  <c r="G9739" i="40"/>
  <c r="G9738" i="40"/>
  <c r="G9737" i="40"/>
  <c r="G9736" i="40"/>
  <c r="G9735" i="40"/>
  <c r="G9734" i="40"/>
  <c r="G9733" i="40"/>
  <c r="G9732" i="40"/>
  <c r="G9731" i="40"/>
  <c r="G9730" i="40"/>
  <c r="G9729" i="40"/>
  <c r="G9728" i="40"/>
  <c r="G9727" i="40"/>
  <c r="G9726" i="40"/>
  <c r="G9725" i="40"/>
  <c r="G9724" i="40"/>
  <c r="G9723" i="40"/>
  <c r="G9722" i="40"/>
  <c r="G9721" i="40"/>
  <c r="G9720" i="40"/>
  <c r="G9719" i="40"/>
  <c r="G9718" i="40"/>
  <c r="G9717" i="40"/>
  <c r="G9716" i="40"/>
  <c r="G9715" i="40"/>
  <c r="G9714" i="40"/>
  <c r="G9713" i="40"/>
  <c r="G9712" i="40"/>
  <c r="G9711" i="40"/>
  <c r="G9710" i="40"/>
  <c r="G9709" i="40"/>
  <c r="G9708" i="40"/>
  <c r="G9707" i="40"/>
  <c r="G9706" i="40"/>
  <c r="G9705" i="40"/>
  <c r="G9704" i="40"/>
  <c r="G9703" i="40"/>
  <c r="G9702" i="40"/>
  <c r="G9701" i="40"/>
  <c r="G9700" i="40"/>
  <c r="G9699" i="40"/>
  <c r="G9698" i="40"/>
  <c r="G9697" i="40"/>
  <c r="G9696" i="40"/>
  <c r="G9695" i="40"/>
  <c r="G9694" i="40"/>
  <c r="G9693" i="40"/>
  <c r="G9692" i="40"/>
  <c r="G9691" i="40"/>
  <c r="G9690" i="40"/>
  <c r="G9689" i="40"/>
  <c r="G9688" i="40"/>
  <c r="G9687" i="40"/>
  <c r="G9686" i="40"/>
  <c r="G9685" i="40"/>
  <c r="G9684" i="40"/>
  <c r="G9683" i="40"/>
  <c r="G9682" i="40"/>
  <c r="G9681" i="40"/>
  <c r="G9680" i="40"/>
  <c r="G9679" i="40"/>
  <c r="G9678" i="40"/>
  <c r="G9677" i="40"/>
  <c r="G9676" i="40"/>
  <c r="G9675" i="40"/>
  <c r="G9674" i="40"/>
  <c r="G9673" i="40"/>
  <c r="G9672" i="40"/>
  <c r="G9671" i="40"/>
  <c r="G9670" i="40"/>
  <c r="G9669" i="40"/>
  <c r="G9668" i="40"/>
  <c r="G9667" i="40"/>
  <c r="G9666" i="40"/>
  <c r="G9665" i="40"/>
  <c r="G9664" i="40"/>
  <c r="G9663" i="40"/>
  <c r="G9662" i="40"/>
  <c r="G9661" i="40"/>
  <c r="G9660" i="40"/>
  <c r="G9659" i="40"/>
  <c r="G9658" i="40"/>
  <c r="G9657" i="40"/>
  <c r="G9656" i="40"/>
  <c r="G9655" i="40"/>
  <c r="G9654" i="40"/>
  <c r="G9653" i="40"/>
  <c r="G9652" i="40"/>
  <c r="G9651" i="40"/>
  <c r="G9650" i="40"/>
  <c r="G9649" i="40"/>
  <c r="G9648" i="40"/>
  <c r="G9647" i="40"/>
  <c r="G9646" i="40"/>
  <c r="G9645" i="40"/>
  <c r="G9644" i="40"/>
  <c r="G9643" i="40"/>
  <c r="G9642" i="40"/>
  <c r="G9641" i="40"/>
  <c r="G9640" i="40"/>
  <c r="G9639" i="40"/>
  <c r="G9638" i="40"/>
  <c r="G9637" i="40"/>
  <c r="G9636" i="40"/>
  <c r="G9635" i="40"/>
  <c r="G9634" i="40"/>
  <c r="G9633" i="40"/>
  <c r="G9632" i="40"/>
  <c r="G9631" i="40"/>
  <c r="G9630" i="40"/>
  <c r="G9629" i="40"/>
  <c r="G9628" i="40"/>
  <c r="G9627" i="40"/>
  <c r="G9626" i="40"/>
  <c r="G9625" i="40"/>
  <c r="G9624" i="40"/>
  <c r="G9623" i="40"/>
  <c r="G9622" i="40"/>
  <c r="G9621" i="40"/>
  <c r="G9620" i="40"/>
  <c r="G9619" i="40"/>
  <c r="G9618" i="40"/>
  <c r="G9617" i="40"/>
  <c r="G9616" i="40"/>
  <c r="G9615" i="40"/>
  <c r="G9614" i="40"/>
  <c r="G9613" i="40"/>
  <c r="G9612" i="40"/>
  <c r="G9611" i="40"/>
  <c r="G9610" i="40"/>
  <c r="G9609" i="40"/>
  <c r="G9608" i="40"/>
  <c r="G9607" i="40"/>
  <c r="G9606" i="40"/>
  <c r="G9605" i="40"/>
  <c r="G9604" i="40"/>
  <c r="G9603" i="40"/>
  <c r="G9602" i="40"/>
  <c r="G9601" i="40"/>
  <c r="G9600" i="40"/>
  <c r="G9599" i="40"/>
  <c r="G9598" i="40"/>
  <c r="G9597" i="40"/>
  <c r="G9596" i="40"/>
  <c r="G9595" i="40"/>
  <c r="G9594" i="40"/>
  <c r="G9593" i="40"/>
  <c r="G9592" i="40"/>
  <c r="G9591" i="40"/>
  <c r="G9590" i="40"/>
  <c r="G9589" i="40"/>
  <c r="G9588" i="40"/>
  <c r="G9587" i="40"/>
  <c r="G9586" i="40"/>
  <c r="G9585" i="40"/>
  <c r="G9584" i="40"/>
  <c r="G9583" i="40"/>
  <c r="G9582" i="40"/>
  <c r="G9581" i="40"/>
  <c r="G9580" i="40"/>
  <c r="G9579" i="40"/>
  <c r="G9578" i="40"/>
  <c r="G9577" i="40"/>
  <c r="G9576" i="40"/>
  <c r="G9575" i="40"/>
  <c r="G9574" i="40"/>
  <c r="G9573" i="40"/>
  <c r="G9572" i="40"/>
  <c r="G9571" i="40"/>
  <c r="G9570" i="40"/>
  <c r="G9569" i="40"/>
  <c r="G9568" i="40"/>
  <c r="G9567" i="40"/>
  <c r="G9566" i="40"/>
  <c r="G9565" i="40"/>
  <c r="G9564" i="40"/>
  <c r="G9563" i="40"/>
  <c r="G9562" i="40"/>
  <c r="G9561" i="40"/>
  <c r="G9560" i="40"/>
  <c r="G9559" i="40"/>
  <c r="G9558" i="40"/>
  <c r="G9557" i="40"/>
  <c r="G9556" i="40"/>
  <c r="G9555" i="40"/>
  <c r="G9554" i="40"/>
  <c r="G9553" i="40"/>
  <c r="G9552" i="40"/>
  <c r="G9551" i="40"/>
  <c r="G9550" i="40"/>
  <c r="G9549" i="40"/>
  <c r="G9548" i="40"/>
  <c r="G9547" i="40"/>
  <c r="G9546" i="40"/>
  <c r="G9545" i="40"/>
  <c r="G9544" i="40"/>
  <c r="G9543" i="40"/>
  <c r="G9542" i="40"/>
  <c r="G9541" i="40"/>
  <c r="G9540" i="40"/>
  <c r="G9539" i="40"/>
  <c r="G9538" i="40"/>
  <c r="G9537" i="40"/>
  <c r="G9536" i="40"/>
  <c r="G9535" i="40"/>
  <c r="G9534" i="40"/>
  <c r="G9533" i="40"/>
  <c r="G9532" i="40"/>
  <c r="G9531" i="40"/>
  <c r="G9530" i="40"/>
  <c r="G9529" i="40"/>
  <c r="G9528" i="40"/>
  <c r="G9527" i="40"/>
  <c r="G9526" i="40"/>
  <c r="G9525" i="40"/>
  <c r="G9524" i="40"/>
  <c r="G9523" i="40"/>
  <c r="G9522" i="40"/>
  <c r="G9521" i="40"/>
  <c r="G9520" i="40"/>
  <c r="G9519" i="40"/>
  <c r="G9518" i="40"/>
  <c r="G9517" i="40"/>
  <c r="G9516" i="40"/>
  <c r="G9515" i="40"/>
  <c r="G9514" i="40"/>
  <c r="G9513" i="40"/>
  <c r="G9512" i="40"/>
  <c r="G9511" i="40"/>
  <c r="G9510" i="40"/>
  <c r="G9509" i="40"/>
  <c r="G9508" i="40"/>
  <c r="G9507" i="40"/>
  <c r="G9506" i="40"/>
  <c r="G9505" i="40"/>
  <c r="G9504" i="40"/>
  <c r="G9503" i="40"/>
  <c r="G9502" i="40"/>
  <c r="G9501" i="40"/>
  <c r="G9500" i="40"/>
  <c r="G9499" i="40"/>
  <c r="G9498" i="40"/>
  <c r="G9497" i="40"/>
  <c r="G9496" i="40"/>
  <c r="G9495" i="40"/>
  <c r="G9494" i="40"/>
  <c r="G9493" i="40"/>
  <c r="G9492" i="40"/>
  <c r="G9491" i="40"/>
  <c r="G9490" i="40"/>
  <c r="G9489" i="40"/>
  <c r="G9488" i="40"/>
  <c r="G9487" i="40"/>
  <c r="G9486" i="40"/>
  <c r="G9485" i="40"/>
  <c r="G9484" i="40"/>
  <c r="G9483" i="40"/>
  <c r="G9482" i="40"/>
  <c r="G9481" i="40"/>
  <c r="G9480" i="40"/>
  <c r="G9479" i="40"/>
  <c r="G9478" i="40"/>
  <c r="G9477" i="40"/>
  <c r="G9476" i="40"/>
  <c r="G9475" i="40"/>
  <c r="G9474" i="40"/>
  <c r="G9473" i="40"/>
  <c r="G9472" i="40"/>
  <c r="G9471" i="40"/>
  <c r="G9470" i="40"/>
  <c r="G9469" i="40"/>
  <c r="G9468" i="40"/>
  <c r="G9467" i="40"/>
  <c r="G9466" i="40"/>
  <c r="G9465" i="40"/>
  <c r="G9464" i="40"/>
  <c r="G9463" i="40"/>
  <c r="G9462" i="40"/>
  <c r="G9461" i="40"/>
  <c r="G9460" i="40"/>
  <c r="G9459" i="40"/>
  <c r="G9458" i="40"/>
  <c r="G9457" i="40"/>
  <c r="G9456" i="40"/>
  <c r="G9455" i="40"/>
  <c r="G9454" i="40"/>
  <c r="G9453" i="40"/>
  <c r="G9452" i="40"/>
  <c r="G9451" i="40"/>
  <c r="G9450" i="40"/>
  <c r="G9449" i="40"/>
  <c r="G9448" i="40"/>
  <c r="G9447" i="40"/>
  <c r="G9446" i="40"/>
  <c r="G9445" i="40"/>
  <c r="G9444" i="40"/>
  <c r="G9443" i="40"/>
  <c r="G9442" i="40"/>
  <c r="G9441" i="40"/>
  <c r="G9440" i="40"/>
  <c r="G9439" i="40"/>
  <c r="G9438" i="40"/>
  <c r="G9437" i="40"/>
  <c r="G9436" i="40"/>
  <c r="G9435" i="40"/>
  <c r="G9434" i="40"/>
  <c r="G9433" i="40"/>
  <c r="G9432" i="40"/>
  <c r="G9431" i="40"/>
  <c r="G9430" i="40"/>
  <c r="G9429" i="40"/>
  <c r="G9428" i="40"/>
  <c r="G9427" i="40"/>
  <c r="G9426" i="40"/>
  <c r="G9425" i="40"/>
  <c r="G9424" i="40"/>
  <c r="G9423" i="40"/>
  <c r="G9422" i="40"/>
  <c r="G9421" i="40"/>
  <c r="G9420" i="40"/>
  <c r="G9419" i="40"/>
  <c r="G9418" i="40"/>
  <c r="G9417" i="40"/>
  <c r="G9416" i="40"/>
  <c r="G9415" i="40"/>
  <c r="G9414" i="40"/>
  <c r="G9413" i="40"/>
  <c r="G9412" i="40"/>
  <c r="G9411" i="40"/>
  <c r="G9410" i="40"/>
  <c r="G9409" i="40"/>
  <c r="G9408" i="40"/>
  <c r="G9407" i="40"/>
  <c r="G9406" i="40"/>
  <c r="G9405" i="40"/>
  <c r="G9404" i="40"/>
  <c r="G9403" i="40"/>
  <c r="G9402" i="40"/>
  <c r="G9401" i="40"/>
  <c r="G9400" i="40"/>
  <c r="G9399" i="40"/>
  <c r="G9398" i="40"/>
  <c r="G9397" i="40"/>
  <c r="G9396" i="40"/>
  <c r="G9395" i="40"/>
  <c r="G9394" i="40"/>
  <c r="G9393" i="40"/>
  <c r="G9392" i="40"/>
  <c r="G9391" i="40"/>
  <c r="G9390" i="40"/>
  <c r="G9389" i="40"/>
  <c r="G9388" i="40"/>
  <c r="G9387" i="40"/>
  <c r="G9386" i="40"/>
  <c r="G9385" i="40"/>
  <c r="G9384" i="40"/>
  <c r="G9383" i="40"/>
  <c r="G9382" i="40"/>
  <c r="G9381" i="40"/>
  <c r="G9380" i="40"/>
  <c r="G9379" i="40"/>
  <c r="G9378" i="40"/>
  <c r="G9377" i="40"/>
  <c r="G9376" i="40"/>
  <c r="G9375" i="40"/>
  <c r="G9374" i="40"/>
  <c r="G9373" i="40"/>
  <c r="G9372" i="40"/>
  <c r="G9371" i="40"/>
  <c r="G9370" i="40"/>
  <c r="G9369" i="40"/>
  <c r="G9368" i="40"/>
  <c r="G9367" i="40"/>
  <c r="G9366" i="40"/>
  <c r="G9365" i="40"/>
  <c r="G9364" i="40"/>
  <c r="G9363" i="40"/>
  <c r="G9362" i="40"/>
  <c r="G9361" i="40"/>
  <c r="G9360" i="40"/>
  <c r="G9359" i="40"/>
  <c r="G9358" i="40"/>
  <c r="G9357" i="40"/>
  <c r="G9356" i="40"/>
  <c r="G9355" i="40"/>
  <c r="G9354" i="40"/>
  <c r="G9353" i="40"/>
  <c r="G9352" i="40"/>
  <c r="G9351" i="40"/>
  <c r="G9350" i="40"/>
  <c r="G9349" i="40"/>
  <c r="G9348" i="40"/>
  <c r="G9347" i="40"/>
  <c r="G9346" i="40"/>
  <c r="G9345" i="40"/>
  <c r="G9344" i="40"/>
  <c r="G9343" i="40"/>
  <c r="G9342" i="40"/>
  <c r="G9341" i="40"/>
  <c r="G9340" i="40"/>
  <c r="G9339" i="40"/>
  <c r="G9338" i="40"/>
  <c r="G9337" i="40"/>
  <c r="G9336" i="40"/>
  <c r="G9335" i="40"/>
  <c r="G9334" i="40"/>
  <c r="G9333" i="40"/>
  <c r="G9332" i="40"/>
  <c r="G9331" i="40"/>
  <c r="G9330" i="40"/>
  <c r="G9329" i="40"/>
  <c r="G9328" i="40"/>
  <c r="G9327" i="40"/>
  <c r="G9326" i="40"/>
  <c r="G9325" i="40"/>
  <c r="G9324" i="40"/>
  <c r="G9323" i="40"/>
  <c r="G9322" i="40"/>
  <c r="G9321" i="40"/>
  <c r="G9320" i="40"/>
  <c r="G9319" i="40"/>
  <c r="G9318" i="40"/>
  <c r="G9317" i="40"/>
  <c r="G9316" i="40"/>
  <c r="G9315" i="40"/>
  <c r="G9314" i="40"/>
  <c r="G9313" i="40"/>
  <c r="G9312" i="40"/>
  <c r="G9311" i="40"/>
  <c r="G9310" i="40"/>
  <c r="G9309" i="40"/>
  <c r="G9308" i="40"/>
  <c r="G9307" i="40"/>
  <c r="G9306" i="40"/>
  <c r="G9305" i="40"/>
  <c r="G9304" i="40"/>
  <c r="G9303" i="40"/>
  <c r="G9302" i="40"/>
  <c r="G9301" i="40"/>
  <c r="G9300" i="40"/>
  <c r="G9299" i="40"/>
  <c r="G9298" i="40"/>
  <c r="G9297" i="40"/>
  <c r="G9296" i="40"/>
  <c r="G9295" i="40"/>
  <c r="G9294" i="40"/>
  <c r="G9293" i="40"/>
  <c r="G9292" i="40"/>
  <c r="G9291" i="40"/>
  <c r="G9290" i="40"/>
  <c r="G9289" i="40"/>
  <c r="G9288" i="40"/>
  <c r="G9287" i="40"/>
  <c r="G9286" i="40"/>
  <c r="G9285" i="40"/>
  <c r="G9284" i="40"/>
  <c r="G9283" i="40"/>
  <c r="G9282" i="40"/>
  <c r="G9281" i="40"/>
  <c r="G9280" i="40"/>
  <c r="G9279" i="40"/>
  <c r="G9278" i="40"/>
  <c r="G9277" i="40"/>
  <c r="G9276" i="40"/>
  <c r="G9275" i="40"/>
  <c r="G9274" i="40"/>
  <c r="G9273" i="40"/>
  <c r="G9272" i="40"/>
  <c r="G9271" i="40"/>
  <c r="G9270" i="40"/>
  <c r="G9269" i="40"/>
  <c r="G9268" i="40"/>
  <c r="G9267" i="40"/>
  <c r="G9266" i="40"/>
  <c r="G9265" i="40"/>
  <c r="G9264" i="40"/>
  <c r="G9263" i="40"/>
  <c r="G9262" i="40"/>
  <c r="G9261" i="40"/>
  <c r="G9260" i="40"/>
  <c r="G9259" i="40"/>
  <c r="G9258" i="40"/>
  <c r="G9257" i="40"/>
  <c r="G9256" i="40"/>
  <c r="G9255" i="40"/>
  <c r="G9254" i="40"/>
  <c r="G9253" i="40"/>
  <c r="G9252" i="40"/>
  <c r="G9251" i="40"/>
  <c r="G9250" i="40"/>
  <c r="G9249" i="40"/>
  <c r="G9248" i="40"/>
  <c r="G9247" i="40"/>
  <c r="G9246" i="40"/>
  <c r="G9245" i="40"/>
  <c r="G9244" i="40"/>
  <c r="G9243" i="40"/>
  <c r="G9242" i="40"/>
  <c r="G9241" i="40"/>
  <c r="G9240" i="40"/>
  <c r="G9239" i="40"/>
  <c r="G9238" i="40"/>
  <c r="G9237" i="40"/>
  <c r="G9236" i="40"/>
  <c r="G9235" i="40"/>
  <c r="G9234" i="40"/>
  <c r="G9233" i="40"/>
  <c r="G9232" i="40"/>
  <c r="G9231" i="40"/>
  <c r="G9230" i="40"/>
  <c r="G9229" i="40"/>
  <c r="G9228" i="40"/>
  <c r="G9227" i="40"/>
  <c r="G9226" i="40"/>
  <c r="G9225" i="40"/>
  <c r="G9224" i="40"/>
  <c r="G9223" i="40"/>
  <c r="G9222" i="40"/>
  <c r="G9221" i="40"/>
  <c r="G9220" i="40"/>
  <c r="G9219" i="40"/>
  <c r="G9218" i="40"/>
  <c r="G9217" i="40"/>
  <c r="G9216" i="40"/>
  <c r="G9215" i="40"/>
  <c r="G9214" i="40"/>
  <c r="G9213" i="40"/>
  <c r="G9212" i="40"/>
  <c r="G9211" i="40"/>
  <c r="G9210" i="40"/>
  <c r="G9209" i="40"/>
  <c r="G9208" i="40"/>
  <c r="G9207" i="40"/>
  <c r="G9206" i="40"/>
  <c r="G9205" i="40"/>
  <c r="G9204" i="40"/>
  <c r="G9203" i="40"/>
  <c r="G9202" i="40"/>
  <c r="G9201" i="40"/>
  <c r="G9200" i="40"/>
  <c r="G9199" i="40"/>
  <c r="G9198" i="40"/>
  <c r="G9197" i="40"/>
  <c r="G9196" i="40"/>
  <c r="G9195" i="40"/>
  <c r="G9194" i="40"/>
  <c r="G9193" i="40"/>
  <c r="G9192" i="40"/>
  <c r="G9191" i="40"/>
  <c r="G9190" i="40"/>
  <c r="G9189" i="40"/>
  <c r="G9188" i="40"/>
  <c r="G9187" i="40"/>
  <c r="G9186" i="40"/>
  <c r="G9185" i="40"/>
  <c r="G9184" i="40"/>
  <c r="G9183" i="40"/>
  <c r="G9182" i="40"/>
  <c r="G9181" i="40"/>
  <c r="G9180" i="40"/>
  <c r="G9179" i="40"/>
  <c r="G9178" i="40"/>
  <c r="G9177" i="40"/>
  <c r="G9176" i="40"/>
  <c r="G9175" i="40"/>
  <c r="G9174" i="40"/>
  <c r="G9173" i="40"/>
  <c r="G9172" i="40"/>
  <c r="G9171" i="40"/>
  <c r="G9170" i="40"/>
  <c r="G9169" i="40"/>
  <c r="G9168" i="40"/>
  <c r="G9167" i="40"/>
  <c r="G9166" i="40"/>
  <c r="G9165" i="40"/>
  <c r="G9164" i="40"/>
  <c r="G9163" i="40"/>
  <c r="G9162" i="40"/>
  <c r="G9161" i="40"/>
  <c r="G9160" i="40"/>
  <c r="G9159" i="40"/>
  <c r="G9158" i="40"/>
  <c r="G9157" i="40"/>
  <c r="G9156" i="40"/>
  <c r="G9155" i="40"/>
  <c r="G9154" i="40"/>
  <c r="G9153" i="40"/>
  <c r="G9152" i="40"/>
  <c r="G9151" i="40"/>
  <c r="G9150" i="40"/>
  <c r="G9149" i="40"/>
  <c r="G9148" i="40"/>
  <c r="G9147" i="40"/>
  <c r="G9146" i="40"/>
  <c r="G9145" i="40"/>
  <c r="G9144" i="40"/>
  <c r="G9143" i="40"/>
  <c r="G9142" i="40"/>
  <c r="G9141" i="40"/>
  <c r="G9140" i="40"/>
  <c r="G9139" i="40"/>
  <c r="G9138" i="40"/>
  <c r="G9137" i="40"/>
  <c r="G9136" i="40"/>
  <c r="G9135" i="40"/>
  <c r="G9134" i="40"/>
  <c r="G9133" i="40"/>
  <c r="G9132" i="40"/>
  <c r="G9131" i="40"/>
  <c r="G9130" i="40"/>
  <c r="G9129" i="40"/>
  <c r="G9128" i="40"/>
  <c r="G9127" i="40"/>
  <c r="G9126" i="40"/>
  <c r="G9125" i="40"/>
  <c r="G9124" i="40"/>
  <c r="G9123" i="40"/>
  <c r="G9122" i="40"/>
  <c r="G9121" i="40"/>
  <c r="G9120" i="40"/>
  <c r="G9119" i="40"/>
  <c r="G9118" i="40"/>
  <c r="G9117" i="40"/>
  <c r="G9116" i="40"/>
  <c r="G9115" i="40"/>
  <c r="G9114" i="40"/>
  <c r="G9113" i="40"/>
  <c r="G9112" i="40"/>
  <c r="G9111" i="40"/>
  <c r="G9110" i="40"/>
  <c r="G9109" i="40"/>
  <c r="G9108" i="40"/>
  <c r="G9107" i="40"/>
  <c r="G9106" i="40"/>
  <c r="G9105" i="40"/>
  <c r="G9104" i="40"/>
  <c r="G9103" i="40"/>
  <c r="G9102" i="40"/>
  <c r="G9101" i="40"/>
  <c r="G9100" i="40"/>
  <c r="G9099" i="40"/>
  <c r="G9098" i="40"/>
  <c r="G9097" i="40"/>
  <c r="G9096" i="40"/>
  <c r="G9095" i="40"/>
  <c r="G9094" i="40"/>
  <c r="G9093" i="40"/>
  <c r="G9092" i="40"/>
  <c r="G9091" i="40"/>
  <c r="G9090" i="40"/>
  <c r="G9089" i="40"/>
  <c r="G9088" i="40"/>
  <c r="G9087" i="40"/>
  <c r="G9086" i="40"/>
  <c r="G9085" i="40"/>
  <c r="G9084" i="40"/>
  <c r="G9083" i="40"/>
  <c r="G9082" i="40"/>
  <c r="G9081" i="40"/>
  <c r="G9080" i="40"/>
  <c r="G9079" i="40"/>
  <c r="G9078" i="40"/>
  <c r="G9077" i="40"/>
  <c r="G9076" i="40"/>
  <c r="G9075" i="40"/>
  <c r="G9074" i="40"/>
  <c r="G9073" i="40"/>
  <c r="G9072" i="40"/>
  <c r="G9071" i="40"/>
  <c r="G9070" i="40"/>
  <c r="G9069" i="40"/>
  <c r="G9068" i="40"/>
  <c r="G9067" i="40"/>
  <c r="G9066" i="40"/>
  <c r="G9065" i="40"/>
  <c r="G9064" i="40"/>
  <c r="G9063" i="40"/>
  <c r="G9062" i="40"/>
  <c r="G9061" i="40"/>
  <c r="G9060" i="40"/>
  <c r="G9059" i="40"/>
  <c r="G9058" i="40"/>
  <c r="G9057" i="40"/>
  <c r="G9056" i="40"/>
  <c r="G9055" i="40"/>
  <c r="G9054" i="40"/>
  <c r="G9053" i="40"/>
  <c r="G9052" i="40"/>
  <c r="G9051" i="40"/>
  <c r="G9050" i="40"/>
  <c r="G9049" i="40"/>
  <c r="G9048" i="40"/>
  <c r="G9047" i="40"/>
  <c r="G9046" i="40"/>
  <c r="G9045" i="40"/>
  <c r="G9044" i="40"/>
  <c r="G9043" i="40"/>
  <c r="G9042" i="40"/>
  <c r="G9041" i="40"/>
  <c r="G9040" i="40"/>
  <c r="G9039" i="40"/>
  <c r="G9038" i="40"/>
  <c r="G9037" i="40"/>
  <c r="G9036" i="40"/>
  <c r="G9035" i="40"/>
  <c r="G9034" i="40"/>
  <c r="G9033" i="40"/>
  <c r="G9032" i="40"/>
  <c r="G9031" i="40"/>
  <c r="G9030" i="40"/>
  <c r="G9029" i="40"/>
  <c r="G9028" i="40"/>
  <c r="G9027" i="40"/>
  <c r="G9026" i="40"/>
  <c r="G9025" i="40"/>
  <c r="G9024" i="40"/>
  <c r="G9023" i="40"/>
  <c r="G9022" i="40"/>
  <c r="G9021" i="40"/>
  <c r="G9020" i="40"/>
  <c r="G9019" i="40"/>
  <c r="G9018" i="40"/>
  <c r="G9017" i="40"/>
  <c r="G9016" i="40"/>
  <c r="G9015" i="40"/>
  <c r="G9014" i="40"/>
  <c r="G9013" i="40"/>
  <c r="G9012" i="40"/>
  <c r="G9011" i="40"/>
  <c r="G9010" i="40"/>
  <c r="G9009" i="40"/>
  <c r="G9008" i="40"/>
  <c r="G9007" i="40"/>
  <c r="G9006" i="40"/>
  <c r="G9005" i="40"/>
  <c r="G9004" i="40"/>
  <c r="G9003" i="40"/>
  <c r="G9002" i="40"/>
  <c r="G9001" i="40"/>
  <c r="G9000" i="40"/>
  <c r="G8999" i="40"/>
  <c r="G8998" i="40"/>
  <c r="G8997" i="40"/>
  <c r="G8996" i="40"/>
  <c r="G8995" i="40"/>
  <c r="G8994" i="40"/>
  <c r="G8993" i="40"/>
  <c r="G8992" i="40"/>
  <c r="G8991" i="40"/>
  <c r="G8990" i="40"/>
  <c r="G8989" i="40"/>
  <c r="G8988" i="40"/>
  <c r="G8987" i="40"/>
  <c r="G8986" i="40"/>
  <c r="G8985" i="40"/>
  <c r="G8984" i="40"/>
  <c r="G8983" i="40"/>
  <c r="G8982" i="40"/>
  <c r="G8981" i="40"/>
  <c r="G8980" i="40"/>
  <c r="G8979" i="40"/>
  <c r="G8978" i="40"/>
  <c r="G8977" i="40"/>
  <c r="G8976" i="40"/>
  <c r="G8975" i="40"/>
  <c r="G8974" i="40"/>
  <c r="G8973" i="40"/>
  <c r="G8972" i="40"/>
  <c r="G8971" i="40"/>
  <c r="G8970" i="40"/>
  <c r="G8969" i="40"/>
  <c r="G8968" i="40"/>
  <c r="G8967" i="40"/>
  <c r="G8966" i="40"/>
  <c r="G8965" i="40"/>
  <c r="G8964" i="40"/>
  <c r="G8963" i="40"/>
  <c r="G8962" i="40"/>
  <c r="G8961" i="40"/>
  <c r="G8960" i="40"/>
  <c r="G8959" i="40"/>
  <c r="G8958" i="40"/>
  <c r="G8957" i="40"/>
  <c r="G8956" i="40"/>
  <c r="G8955" i="40"/>
  <c r="G8954" i="40"/>
  <c r="G8953" i="40"/>
  <c r="G8952" i="40"/>
  <c r="G8951" i="40"/>
  <c r="G8950" i="40"/>
  <c r="G8949" i="40"/>
  <c r="G8948" i="40"/>
  <c r="G8947" i="40"/>
  <c r="G8946" i="40"/>
  <c r="G8945" i="40"/>
  <c r="G8944" i="40"/>
  <c r="G8943" i="40"/>
  <c r="G8942" i="40"/>
  <c r="G8941" i="40"/>
  <c r="G8940" i="40"/>
  <c r="G8939" i="40"/>
  <c r="G8938" i="40"/>
  <c r="G8937" i="40"/>
  <c r="G8936" i="40"/>
  <c r="G8935" i="40"/>
  <c r="G8934" i="40"/>
  <c r="G8933" i="40"/>
  <c r="G8932" i="40"/>
  <c r="G8931" i="40"/>
  <c r="G8930" i="40"/>
  <c r="G8929" i="40"/>
  <c r="G8928" i="40"/>
  <c r="G8927" i="40"/>
  <c r="G8926" i="40"/>
  <c r="G8925" i="40"/>
  <c r="G8924" i="40"/>
  <c r="G8923" i="40"/>
  <c r="G8922" i="40"/>
  <c r="G8921" i="40"/>
  <c r="G8920" i="40"/>
  <c r="G8919" i="40"/>
  <c r="G8918" i="40"/>
  <c r="G8917" i="40"/>
  <c r="G8916" i="40"/>
  <c r="G8915" i="40"/>
  <c r="G8914" i="40"/>
  <c r="G8913" i="40"/>
  <c r="G8912" i="40"/>
  <c r="G8911" i="40"/>
  <c r="G8910" i="40"/>
  <c r="G8909" i="40"/>
  <c r="G8908" i="40"/>
  <c r="G8907" i="40"/>
  <c r="G8906" i="40"/>
  <c r="G8905" i="40"/>
  <c r="G8904" i="40"/>
  <c r="G8903" i="40"/>
  <c r="G8902" i="40"/>
  <c r="G8901" i="40"/>
  <c r="G8900" i="40"/>
  <c r="G8899" i="40"/>
  <c r="G8898" i="40"/>
  <c r="G8897" i="40"/>
  <c r="G8896" i="40"/>
  <c r="G8895" i="40"/>
  <c r="G8894" i="40"/>
  <c r="G8893" i="40"/>
  <c r="G8892" i="40"/>
  <c r="G8891" i="40"/>
  <c r="G8890" i="40"/>
  <c r="G8889" i="40"/>
  <c r="G8888" i="40"/>
  <c r="G8887" i="40"/>
  <c r="G8886" i="40"/>
  <c r="G8885" i="40"/>
  <c r="G8884" i="40"/>
  <c r="G8883" i="40"/>
  <c r="G8882" i="40"/>
  <c r="G8881" i="40"/>
  <c r="G8880" i="40"/>
  <c r="G8879" i="40"/>
  <c r="G8878" i="40"/>
  <c r="G8877" i="40"/>
  <c r="G8876" i="40"/>
  <c r="G8875" i="40"/>
  <c r="G8874" i="40"/>
  <c r="G8873" i="40"/>
  <c r="G8872" i="40"/>
  <c r="G8871" i="40"/>
  <c r="G8870" i="40"/>
  <c r="G8869" i="40"/>
  <c r="G8868" i="40"/>
  <c r="G8867" i="40"/>
  <c r="G8866" i="40"/>
  <c r="G8865" i="40"/>
  <c r="G8864" i="40"/>
  <c r="G8863" i="40"/>
  <c r="G8862" i="40"/>
  <c r="G8861" i="40"/>
  <c r="G8860" i="40"/>
  <c r="G8859" i="40"/>
  <c r="G8858" i="40"/>
  <c r="G8857" i="40"/>
  <c r="G8856" i="40"/>
  <c r="G8855" i="40"/>
  <c r="G8854" i="40"/>
  <c r="G8853" i="40"/>
  <c r="G8852" i="40"/>
  <c r="G8851" i="40"/>
  <c r="G8850" i="40"/>
  <c r="G8849" i="40"/>
  <c r="G8848" i="40"/>
  <c r="G8847" i="40"/>
  <c r="G8846" i="40"/>
  <c r="G8845" i="40"/>
  <c r="G8844" i="40"/>
  <c r="G8843" i="40"/>
  <c r="G8842" i="40"/>
  <c r="G8841" i="40"/>
  <c r="G8840" i="40"/>
  <c r="G8839" i="40"/>
  <c r="G8838" i="40"/>
  <c r="G8837" i="40"/>
  <c r="G8836" i="40"/>
  <c r="G8835" i="40"/>
  <c r="G8834" i="40"/>
  <c r="G8833" i="40"/>
  <c r="G8832" i="40"/>
  <c r="G8831" i="40"/>
  <c r="G8830" i="40"/>
  <c r="G8829" i="40"/>
  <c r="G8828" i="40"/>
  <c r="G8827" i="40"/>
  <c r="G8826" i="40"/>
  <c r="G8825" i="40"/>
  <c r="G8824" i="40"/>
  <c r="G8823" i="40"/>
  <c r="G8822" i="40"/>
  <c r="G8821" i="40"/>
  <c r="G8820" i="40"/>
  <c r="G8819" i="40"/>
  <c r="G8818" i="40"/>
  <c r="G8817" i="40"/>
  <c r="G8816" i="40"/>
  <c r="G8815" i="40"/>
  <c r="G8814" i="40"/>
  <c r="G8813" i="40"/>
  <c r="G8812" i="40"/>
  <c r="G8811" i="40"/>
  <c r="G8810" i="40"/>
  <c r="G8809" i="40"/>
  <c r="G8808" i="40"/>
  <c r="G8807" i="40"/>
  <c r="G8806" i="40"/>
  <c r="G8805" i="40"/>
  <c r="G8804" i="40"/>
  <c r="G8803" i="40"/>
  <c r="G8802" i="40"/>
  <c r="G8801" i="40"/>
  <c r="G8800" i="40"/>
  <c r="G8799" i="40"/>
  <c r="G8798" i="40"/>
  <c r="G8797" i="40"/>
  <c r="G8796" i="40"/>
  <c r="G8795" i="40"/>
  <c r="G8794" i="40"/>
  <c r="G8793" i="40"/>
  <c r="G8792" i="40"/>
  <c r="G8791" i="40"/>
  <c r="G8790" i="40"/>
  <c r="G8789" i="40"/>
  <c r="G8788" i="40"/>
  <c r="G8787" i="40"/>
  <c r="G8786" i="40"/>
  <c r="G8785" i="40"/>
  <c r="G8784" i="40"/>
  <c r="G8783" i="40"/>
  <c r="G8782" i="40"/>
  <c r="G8781" i="40"/>
  <c r="G8780" i="40"/>
  <c r="G8779" i="40"/>
  <c r="G8778" i="40"/>
  <c r="G8777" i="40"/>
  <c r="G8776" i="40"/>
  <c r="G8775" i="40"/>
  <c r="G8774" i="40"/>
  <c r="G8773" i="40"/>
  <c r="G8772" i="40"/>
  <c r="G8771" i="40"/>
  <c r="G8770" i="40"/>
  <c r="G8769" i="40"/>
  <c r="G8768" i="40"/>
  <c r="G8767" i="40"/>
  <c r="G8766" i="40"/>
  <c r="G8765" i="40"/>
  <c r="G8764" i="40"/>
  <c r="G8763" i="40"/>
  <c r="G8762" i="40"/>
  <c r="G8761" i="40"/>
  <c r="G8760" i="40"/>
  <c r="G8759" i="40"/>
  <c r="G8758" i="40"/>
  <c r="G8757" i="40"/>
  <c r="G8756" i="40"/>
  <c r="G8755" i="40"/>
  <c r="G8754" i="40"/>
  <c r="G8753" i="40"/>
  <c r="G8752" i="40"/>
  <c r="G8751" i="40"/>
  <c r="G8750" i="40"/>
  <c r="G8749" i="40"/>
  <c r="G8748" i="40"/>
  <c r="G8747" i="40"/>
  <c r="G8746" i="40"/>
  <c r="G8745" i="40"/>
  <c r="G8744" i="40"/>
  <c r="G8743" i="40"/>
  <c r="G8742" i="40"/>
  <c r="G8741" i="40"/>
  <c r="G8740" i="40"/>
  <c r="G8739" i="40"/>
  <c r="G8738" i="40"/>
  <c r="G8737" i="40"/>
  <c r="G8736" i="40"/>
  <c r="G8735" i="40"/>
  <c r="G8734" i="40"/>
  <c r="G8733" i="40"/>
  <c r="G8732" i="40"/>
  <c r="G8731" i="40"/>
  <c r="G8730" i="40"/>
  <c r="G8729" i="40"/>
  <c r="G8728" i="40"/>
  <c r="G8727" i="40"/>
  <c r="G8726" i="40"/>
  <c r="G8725" i="40"/>
  <c r="G8724" i="40"/>
  <c r="G8723" i="40"/>
  <c r="G8722" i="40"/>
  <c r="G8721" i="40"/>
  <c r="G8720" i="40"/>
  <c r="G8719" i="40"/>
  <c r="G8718" i="40"/>
  <c r="G8717" i="40"/>
  <c r="G8716" i="40"/>
  <c r="G8715" i="40"/>
  <c r="G8714" i="40"/>
  <c r="G8713" i="40"/>
  <c r="G8712" i="40"/>
  <c r="G8711" i="40"/>
  <c r="G8710" i="40"/>
  <c r="G8709" i="40"/>
  <c r="G8708" i="40"/>
  <c r="G8707" i="40"/>
  <c r="G8706" i="40"/>
  <c r="G8705" i="40"/>
  <c r="G8704" i="40"/>
  <c r="G8703" i="40"/>
  <c r="G8702" i="40"/>
  <c r="G8701" i="40"/>
  <c r="G8700" i="40"/>
  <c r="G8699" i="40"/>
  <c r="G8698" i="40"/>
  <c r="G8697" i="40"/>
  <c r="G8696" i="40"/>
  <c r="G8695" i="40"/>
  <c r="G8694" i="40"/>
  <c r="G8693" i="40"/>
  <c r="G8692" i="40"/>
  <c r="G8691" i="40"/>
  <c r="G8690" i="40"/>
  <c r="G8689" i="40"/>
  <c r="G8688" i="40"/>
  <c r="G8687" i="40"/>
  <c r="G8686" i="40"/>
  <c r="G8685" i="40"/>
  <c r="G8684" i="40"/>
  <c r="G8683" i="40"/>
  <c r="G8682" i="40"/>
  <c r="G8681" i="40"/>
  <c r="G8680" i="40"/>
  <c r="G8679" i="40"/>
  <c r="G8678" i="40"/>
  <c r="G8677" i="40"/>
  <c r="G8676" i="40"/>
  <c r="G8675" i="40"/>
  <c r="G8674" i="40"/>
  <c r="G8673" i="40"/>
  <c r="G8672" i="40"/>
  <c r="G8671" i="40"/>
  <c r="G8670" i="40"/>
  <c r="G8669" i="40"/>
  <c r="G8668" i="40"/>
  <c r="G8667" i="40"/>
  <c r="G8666" i="40"/>
  <c r="G8665" i="40"/>
  <c r="G8664" i="40"/>
  <c r="G8663" i="40"/>
  <c r="G8662" i="40"/>
  <c r="G8661" i="40"/>
  <c r="G8660" i="40"/>
  <c r="G8659" i="40"/>
  <c r="G8658" i="40"/>
  <c r="G8657" i="40"/>
  <c r="G8656" i="40"/>
  <c r="G8655" i="40"/>
  <c r="G8654" i="40"/>
  <c r="G8653" i="40"/>
  <c r="G8652" i="40"/>
  <c r="G8651" i="40"/>
  <c r="G8650" i="40"/>
  <c r="G8649" i="40"/>
  <c r="G8648" i="40"/>
  <c r="G8647" i="40"/>
  <c r="G8646" i="40"/>
  <c r="G8645" i="40"/>
  <c r="G8644" i="40"/>
  <c r="G8643" i="40"/>
  <c r="G8642" i="40"/>
  <c r="G8641" i="40"/>
  <c r="G8640" i="40"/>
  <c r="G8639" i="40"/>
  <c r="G8638" i="40"/>
  <c r="G8637" i="40"/>
  <c r="G8636" i="40"/>
  <c r="G8635" i="40"/>
  <c r="G8634" i="40"/>
  <c r="G8633" i="40"/>
  <c r="G8632" i="40"/>
  <c r="G8631" i="40"/>
  <c r="G8630" i="40"/>
  <c r="G8629" i="40"/>
  <c r="G8628" i="40"/>
  <c r="G8627" i="40"/>
  <c r="G8626" i="40"/>
  <c r="G8625" i="40"/>
  <c r="G8624" i="40"/>
  <c r="G8623" i="40"/>
  <c r="G8622" i="40"/>
  <c r="G8621" i="40"/>
  <c r="G8620" i="40"/>
  <c r="G8619" i="40"/>
  <c r="G8618" i="40"/>
  <c r="G8617" i="40"/>
  <c r="G8616" i="40"/>
  <c r="G8615" i="40"/>
  <c r="G8614" i="40"/>
  <c r="G8613" i="40"/>
  <c r="G8612" i="40"/>
  <c r="G8611" i="40"/>
  <c r="G8610" i="40"/>
  <c r="G8609" i="40"/>
  <c r="G8608" i="40"/>
  <c r="G8607" i="40"/>
  <c r="G8606" i="40"/>
  <c r="G8605" i="40"/>
  <c r="G8604" i="40"/>
  <c r="G8603" i="40"/>
  <c r="G8602" i="40"/>
  <c r="G8601" i="40"/>
  <c r="G8600" i="40"/>
  <c r="G8599" i="40"/>
  <c r="G8598" i="40"/>
  <c r="G8597" i="40"/>
  <c r="G8596" i="40"/>
  <c r="G8595" i="40"/>
  <c r="G8594" i="40"/>
  <c r="G8593" i="40"/>
  <c r="G8592" i="40"/>
  <c r="G8591" i="40"/>
  <c r="G8590" i="40"/>
  <c r="G8589" i="40"/>
  <c r="G8588" i="40"/>
  <c r="G8587" i="40"/>
  <c r="G8586" i="40"/>
  <c r="G8585" i="40"/>
  <c r="G8584" i="40"/>
  <c r="G8583" i="40"/>
  <c r="G8582" i="40"/>
  <c r="G8581" i="40"/>
  <c r="G8580" i="40"/>
  <c r="G8579" i="40"/>
  <c r="G8578" i="40"/>
  <c r="G8577" i="40"/>
  <c r="G8576" i="40"/>
  <c r="G8575" i="40"/>
  <c r="G8574" i="40"/>
  <c r="G8573" i="40"/>
  <c r="G8572" i="40"/>
  <c r="G8571" i="40"/>
  <c r="G8570" i="40"/>
  <c r="G8569" i="40"/>
  <c r="G8568" i="40"/>
  <c r="G8567" i="40"/>
  <c r="G8566" i="40"/>
  <c r="G8565" i="40"/>
  <c r="G8564" i="40"/>
  <c r="G8563" i="40"/>
  <c r="G8562" i="40"/>
  <c r="G8561" i="40"/>
  <c r="G8560" i="40"/>
  <c r="G8559" i="40"/>
  <c r="G8558" i="40"/>
  <c r="G8557" i="40"/>
  <c r="G8556" i="40"/>
  <c r="G8555" i="40"/>
  <c r="G8554" i="40"/>
  <c r="G8553" i="40"/>
  <c r="G8552" i="40"/>
  <c r="G8551" i="40"/>
  <c r="G8550" i="40"/>
  <c r="G8549" i="40"/>
  <c r="G8548" i="40"/>
  <c r="G8547" i="40"/>
  <c r="G8546" i="40"/>
  <c r="G8545" i="40"/>
  <c r="G8544" i="40"/>
  <c r="G8543" i="40"/>
  <c r="G8542" i="40"/>
  <c r="G8541" i="40"/>
  <c r="G8540" i="40"/>
  <c r="G8539" i="40"/>
  <c r="G8538" i="40"/>
  <c r="G8537" i="40"/>
  <c r="G8536" i="40"/>
  <c r="G8535" i="40"/>
  <c r="G8534" i="40"/>
  <c r="G8533" i="40"/>
  <c r="G8532" i="40"/>
  <c r="G8531" i="40"/>
  <c r="G8530" i="40"/>
  <c r="G8529" i="40"/>
  <c r="G8528" i="40"/>
  <c r="G8527" i="40"/>
  <c r="G8526" i="40"/>
  <c r="G8525" i="40"/>
  <c r="G8524" i="40"/>
  <c r="G8523" i="40"/>
  <c r="G8522" i="40"/>
  <c r="G8521" i="40"/>
  <c r="G8520" i="40"/>
  <c r="G8519" i="40"/>
  <c r="G8518" i="40"/>
  <c r="G8517" i="40"/>
  <c r="G8516" i="40"/>
  <c r="G8515" i="40"/>
  <c r="G8514" i="40"/>
  <c r="G8513" i="40"/>
  <c r="G8512" i="40"/>
  <c r="G8511" i="40"/>
  <c r="G8510" i="40"/>
  <c r="G8509" i="40"/>
  <c r="G8508" i="40"/>
  <c r="G8507" i="40"/>
  <c r="G8506" i="40"/>
  <c r="G8505" i="40"/>
  <c r="G8504" i="40"/>
  <c r="G8503" i="40"/>
  <c r="G8502" i="40"/>
  <c r="G8501" i="40"/>
  <c r="G8500" i="40"/>
  <c r="G8499" i="40"/>
  <c r="G8498" i="40"/>
  <c r="G8497" i="40"/>
  <c r="G8496" i="40"/>
  <c r="G8495" i="40"/>
  <c r="G8494" i="40"/>
  <c r="G8493" i="40"/>
  <c r="G8492" i="40"/>
  <c r="G8491" i="40"/>
  <c r="G8490" i="40"/>
  <c r="G8489" i="40"/>
  <c r="G8488" i="40"/>
  <c r="G8487" i="40"/>
  <c r="G8486" i="40"/>
  <c r="G8485" i="40"/>
  <c r="G8484" i="40"/>
  <c r="G8483" i="40"/>
  <c r="G8482" i="40"/>
  <c r="G8481" i="40"/>
  <c r="G8480" i="40"/>
  <c r="G8479" i="40"/>
  <c r="G8478" i="40"/>
  <c r="G8477" i="40"/>
  <c r="G8476" i="40"/>
  <c r="G8475" i="40"/>
  <c r="G8474" i="40"/>
  <c r="G8473" i="40"/>
  <c r="G8472" i="40"/>
  <c r="G8471" i="40"/>
  <c r="G8470" i="40"/>
  <c r="G8469" i="40"/>
  <c r="G8468" i="40"/>
  <c r="G8467" i="40"/>
  <c r="G8466" i="40"/>
  <c r="G8465" i="40"/>
  <c r="G8464" i="40"/>
  <c r="G8463" i="40"/>
  <c r="G8462" i="40"/>
  <c r="G8461" i="40"/>
  <c r="G8460" i="40"/>
  <c r="G8459" i="40"/>
  <c r="G8458" i="40"/>
  <c r="G8457" i="40"/>
  <c r="G8456" i="40"/>
  <c r="G8455" i="40"/>
  <c r="G8454" i="40"/>
  <c r="G8453" i="40"/>
  <c r="G8452" i="40"/>
  <c r="G8451" i="40"/>
  <c r="G8450" i="40"/>
  <c r="G8449" i="40"/>
  <c r="G8448" i="40"/>
  <c r="G8447" i="40"/>
  <c r="G8446" i="40"/>
  <c r="G8445" i="40"/>
  <c r="G8444" i="40"/>
  <c r="G8443" i="40"/>
  <c r="G8442" i="40"/>
  <c r="G8441" i="40"/>
  <c r="G8440" i="40"/>
  <c r="G8439" i="40"/>
  <c r="G8438" i="40"/>
  <c r="G8437" i="40"/>
  <c r="G8436" i="40"/>
  <c r="G8435" i="40"/>
  <c r="G8434" i="40"/>
  <c r="G8433" i="40"/>
  <c r="G8432" i="40"/>
  <c r="G8431" i="40"/>
  <c r="G8430" i="40"/>
  <c r="G8429" i="40"/>
  <c r="G8428" i="40"/>
  <c r="G8427" i="40"/>
  <c r="G8426" i="40"/>
  <c r="G8425" i="40"/>
  <c r="G8424" i="40"/>
  <c r="G8423" i="40"/>
  <c r="G8422" i="40"/>
  <c r="G8421" i="40"/>
  <c r="G8420" i="40"/>
  <c r="G8419" i="40"/>
  <c r="G8418" i="40"/>
  <c r="G8417" i="40"/>
  <c r="G8416" i="40"/>
  <c r="G8415" i="40"/>
  <c r="G8414" i="40"/>
  <c r="G8413" i="40"/>
  <c r="G8412" i="40"/>
  <c r="G8411" i="40"/>
  <c r="G8410" i="40"/>
  <c r="G8409" i="40"/>
  <c r="G8408" i="40"/>
  <c r="G8407" i="40"/>
  <c r="G8406" i="40"/>
  <c r="G8405" i="40"/>
  <c r="G8404" i="40"/>
  <c r="G8403" i="40"/>
  <c r="G8402" i="40"/>
  <c r="G8401" i="40"/>
  <c r="G8400" i="40"/>
  <c r="G8399" i="40"/>
  <c r="G8398" i="40"/>
  <c r="G8397" i="40"/>
  <c r="G8396" i="40"/>
  <c r="G8395" i="40"/>
  <c r="G8394" i="40"/>
  <c r="G8393" i="40"/>
  <c r="G8392" i="40"/>
  <c r="G8391" i="40"/>
  <c r="G8390" i="40"/>
  <c r="G8389" i="40"/>
  <c r="G8388" i="40"/>
  <c r="G8387" i="40"/>
  <c r="G8386" i="40"/>
  <c r="G8385" i="40"/>
  <c r="G8384" i="40"/>
  <c r="G8383" i="40"/>
  <c r="G8382" i="40"/>
  <c r="G8381" i="40"/>
  <c r="G8380" i="40"/>
  <c r="G8379" i="40"/>
  <c r="G8378" i="40"/>
  <c r="G8377" i="40"/>
  <c r="G8376" i="40"/>
  <c r="G8375" i="40"/>
  <c r="G8374" i="40"/>
  <c r="G8373" i="40"/>
  <c r="G8372" i="40"/>
  <c r="G8371" i="40"/>
  <c r="G8370" i="40"/>
  <c r="G8369" i="40"/>
  <c r="G8368" i="40"/>
  <c r="G8367" i="40"/>
  <c r="G8366" i="40"/>
  <c r="G8365" i="40"/>
  <c r="G8364" i="40"/>
  <c r="G8363" i="40"/>
  <c r="G8362" i="40"/>
  <c r="G8361" i="40"/>
  <c r="G8360" i="40"/>
  <c r="G8359" i="40"/>
  <c r="G8358" i="40"/>
  <c r="G8357" i="40"/>
  <c r="G8356" i="40"/>
  <c r="G8355" i="40"/>
  <c r="G8354" i="40"/>
  <c r="G8353" i="40"/>
  <c r="G8352" i="40"/>
  <c r="G8351" i="40"/>
  <c r="G8350" i="40"/>
  <c r="G8349" i="40"/>
  <c r="G8348" i="40"/>
  <c r="G8347" i="40"/>
  <c r="G8346" i="40"/>
  <c r="G8345" i="40"/>
  <c r="G8344" i="40"/>
  <c r="G8343" i="40"/>
  <c r="G8342" i="40"/>
  <c r="G8341" i="40"/>
  <c r="G8340" i="40"/>
  <c r="G8339" i="40"/>
  <c r="G8338" i="40"/>
  <c r="G8337" i="40"/>
  <c r="G8336" i="40"/>
  <c r="G8335" i="40"/>
  <c r="G8334" i="40"/>
  <c r="G8333" i="40"/>
  <c r="G8332" i="40"/>
  <c r="G8331" i="40"/>
  <c r="G8330" i="40"/>
  <c r="G8329" i="40"/>
  <c r="G8328" i="40"/>
  <c r="G8327" i="40"/>
  <c r="G8326" i="40"/>
  <c r="G8325" i="40"/>
  <c r="G8324" i="40"/>
  <c r="G8323" i="40"/>
  <c r="G8322" i="40"/>
  <c r="G8321" i="40"/>
  <c r="G8320" i="40"/>
  <c r="G8319" i="40"/>
  <c r="G8318" i="40"/>
  <c r="G8317" i="40"/>
  <c r="G8316" i="40"/>
  <c r="G8315" i="40"/>
  <c r="G8314" i="40"/>
  <c r="G8313" i="40"/>
  <c r="G8312" i="40"/>
  <c r="G8311" i="40"/>
  <c r="G8310" i="40"/>
  <c r="G8309" i="40"/>
  <c r="G8308" i="40"/>
  <c r="G8307" i="40"/>
  <c r="G8306" i="40"/>
  <c r="G8305" i="40"/>
  <c r="G8304" i="40"/>
  <c r="G8303" i="40"/>
  <c r="G8302" i="40"/>
  <c r="G8301" i="40"/>
  <c r="G8300" i="40"/>
  <c r="G8299" i="40"/>
  <c r="G8298" i="40"/>
  <c r="G8297" i="40"/>
  <c r="G8296" i="40"/>
  <c r="G8295" i="40"/>
  <c r="G8294" i="40"/>
  <c r="G8293" i="40"/>
  <c r="G8292" i="40"/>
  <c r="G8291" i="40"/>
  <c r="G8290" i="40"/>
  <c r="G8289" i="40"/>
  <c r="G8288" i="40"/>
  <c r="G8287" i="40"/>
  <c r="G8286" i="40"/>
  <c r="G8285" i="40"/>
  <c r="G8284" i="40"/>
  <c r="G8283" i="40"/>
  <c r="G8282" i="40"/>
  <c r="G8281" i="40"/>
  <c r="G8280" i="40"/>
  <c r="G8279" i="40"/>
  <c r="G8278" i="40"/>
  <c r="G8277" i="40"/>
  <c r="G8276" i="40"/>
  <c r="G8275" i="40"/>
  <c r="G8274" i="40"/>
  <c r="G8273" i="40"/>
  <c r="G8272" i="40"/>
  <c r="G8271" i="40"/>
  <c r="G8270" i="40"/>
  <c r="G8269" i="40"/>
  <c r="G8268" i="40"/>
  <c r="G8267" i="40"/>
  <c r="G8266" i="40"/>
  <c r="G8265" i="40"/>
  <c r="G8264" i="40"/>
  <c r="G8263" i="40"/>
  <c r="G8262" i="40"/>
  <c r="G8261" i="40"/>
  <c r="G8260" i="40"/>
  <c r="G8259" i="40"/>
  <c r="G8258" i="40"/>
  <c r="G8257" i="40"/>
  <c r="G8256" i="40"/>
  <c r="G8255" i="40"/>
  <c r="G8254" i="40"/>
  <c r="G8253" i="40"/>
  <c r="G8252" i="40"/>
  <c r="G8251" i="40"/>
  <c r="G8250" i="40"/>
  <c r="G8249" i="40"/>
  <c r="G8248" i="40"/>
  <c r="G8247" i="40"/>
  <c r="G8246" i="40"/>
  <c r="G8245" i="40"/>
  <c r="G8244" i="40"/>
  <c r="G8243" i="40"/>
  <c r="G8242" i="40"/>
  <c r="G8241" i="40"/>
  <c r="G8240" i="40"/>
  <c r="G8239" i="40"/>
  <c r="G8238" i="40"/>
  <c r="G8237" i="40"/>
  <c r="G8236" i="40"/>
  <c r="G8235" i="40"/>
  <c r="G8234" i="40"/>
  <c r="G8233" i="40"/>
  <c r="G8232" i="40"/>
  <c r="G8231" i="40"/>
  <c r="G8230" i="40"/>
  <c r="G8229" i="40"/>
  <c r="G8228" i="40"/>
  <c r="G8227" i="40"/>
  <c r="G8226" i="40"/>
  <c r="G8225" i="40"/>
  <c r="G8224" i="40"/>
  <c r="G8223" i="40"/>
  <c r="G8222" i="40"/>
  <c r="G8221" i="40"/>
  <c r="G8220" i="40"/>
  <c r="G8219" i="40"/>
  <c r="G8218" i="40"/>
  <c r="G8217" i="40"/>
  <c r="G8216" i="40"/>
  <c r="G8215" i="40"/>
  <c r="G8214" i="40"/>
  <c r="G8213" i="40"/>
  <c r="G8212" i="40"/>
  <c r="G8211" i="40"/>
  <c r="G8210" i="40"/>
  <c r="G8209" i="40"/>
  <c r="G8208" i="40"/>
  <c r="G8207" i="40"/>
  <c r="G8206" i="40"/>
  <c r="G8205" i="40"/>
  <c r="G8204" i="40"/>
  <c r="G8203" i="40"/>
  <c r="G8202" i="40"/>
  <c r="G8201" i="40"/>
  <c r="G8200" i="40"/>
  <c r="G8199" i="40"/>
  <c r="G8198" i="40"/>
  <c r="G8197" i="40"/>
  <c r="G8196" i="40"/>
  <c r="G8195" i="40"/>
  <c r="G8194" i="40"/>
  <c r="G8193" i="40"/>
  <c r="G8192" i="40"/>
  <c r="G8191" i="40"/>
  <c r="G8190" i="40"/>
  <c r="G8189" i="40"/>
  <c r="G8188" i="40"/>
  <c r="G8187" i="40"/>
  <c r="G8186" i="40"/>
  <c r="G8185" i="40"/>
  <c r="G8184" i="40"/>
  <c r="G8183" i="40"/>
  <c r="G8182" i="40"/>
  <c r="G8181" i="40"/>
  <c r="G8180" i="40"/>
  <c r="G8179" i="40"/>
  <c r="G8178" i="40"/>
  <c r="G8177" i="40"/>
  <c r="G8176" i="40"/>
  <c r="G8175" i="40"/>
  <c r="G8174" i="40"/>
  <c r="G8173" i="40"/>
  <c r="G8172" i="40"/>
  <c r="G8171" i="40"/>
  <c r="G8170" i="40"/>
  <c r="G8169" i="40"/>
  <c r="G8168" i="40"/>
  <c r="G8167" i="40"/>
  <c r="G8166" i="40"/>
  <c r="G8165" i="40"/>
  <c r="G8164" i="40"/>
  <c r="G8163" i="40"/>
  <c r="G8162" i="40"/>
  <c r="G8161" i="40"/>
  <c r="G8160" i="40"/>
  <c r="G8159" i="40"/>
  <c r="G8158" i="40"/>
  <c r="G8157" i="40"/>
  <c r="G8156" i="40"/>
  <c r="G8155" i="40"/>
  <c r="G8154" i="40"/>
  <c r="G8153" i="40"/>
  <c r="G8152" i="40"/>
  <c r="G8151" i="40"/>
  <c r="G8150" i="40"/>
  <c r="G8149" i="40"/>
  <c r="G8148" i="40"/>
  <c r="G8147" i="40"/>
  <c r="G8146" i="40"/>
  <c r="G8145" i="40"/>
  <c r="G8144" i="40"/>
  <c r="G8143" i="40"/>
  <c r="G8142" i="40"/>
  <c r="G8141" i="40"/>
  <c r="G8140" i="40"/>
  <c r="G8139" i="40"/>
  <c r="G8138" i="40"/>
  <c r="G8137" i="40"/>
  <c r="G8136" i="40"/>
  <c r="G8135" i="40"/>
  <c r="G8134" i="40"/>
  <c r="G8133" i="40"/>
  <c r="G8132" i="40"/>
  <c r="G8131" i="40"/>
  <c r="G8130" i="40"/>
  <c r="G8129" i="40"/>
  <c r="G8128" i="40"/>
  <c r="G8127" i="40"/>
  <c r="G8126" i="40"/>
  <c r="G8125" i="40"/>
  <c r="G8124" i="40"/>
  <c r="G8123" i="40"/>
  <c r="G8122" i="40"/>
  <c r="G8121" i="40"/>
  <c r="G8120" i="40"/>
  <c r="G8119" i="40"/>
  <c r="G8118" i="40"/>
  <c r="G8117" i="40"/>
  <c r="G8116" i="40"/>
  <c r="G8115" i="40"/>
  <c r="G8114" i="40"/>
  <c r="G8113" i="40"/>
  <c r="G8112" i="40"/>
  <c r="G8111" i="40"/>
  <c r="G8110" i="40"/>
  <c r="G8109" i="40"/>
  <c r="G8108" i="40"/>
  <c r="G8107" i="40"/>
  <c r="G8106" i="40"/>
  <c r="G8105" i="40"/>
  <c r="G8104" i="40"/>
  <c r="G8103" i="40"/>
  <c r="G8102" i="40"/>
  <c r="G8101" i="40"/>
  <c r="G8100" i="40"/>
  <c r="G8099" i="40"/>
  <c r="G8098" i="40"/>
  <c r="G8097" i="40"/>
  <c r="G8096" i="40"/>
  <c r="G8095" i="40"/>
  <c r="G8094" i="40"/>
  <c r="G8093" i="40"/>
  <c r="G8092" i="40"/>
  <c r="G8091" i="40"/>
  <c r="G8090" i="40"/>
  <c r="G8089" i="40"/>
  <c r="G8088" i="40"/>
  <c r="G8087" i="40"/>
  <c r="G8086" i="40"/>
  <c r="G8085" i="40"/>
  <c r="G8084" i="40"/>
  <c r="G8083" i="40"/>
  <c r="G8082" i="40"/>
  <c r="G8081" i="40"/>
  <c r="G8080" i="40"/>
  <c r="G8079" i="40"/>
  <c r="G8078" i="40"/>
  <c r="G8077" i="40"/>
  <c r="G8076" i="40"/>
  <c r="G8075" i="40"/>
  <c r="G8074" i="40"/>
  <c r="G8073" i="40"/>
  <c r="G8072" i="40"/>
  <c r="G8071" i="40"/>
  <c r="G8070" i="40"/>
  <c r="G8069" i="40"/>
  <c r="G8068" i="40"/>
  <c r="G8067" i="40"/>
  <c r="G8066" i="40"/>
  <c r="G8065" i="40"/>
  <c r="G8064" i="40"/>
  <c r="G8063" i="40"/>
  <c r="G8062" i="40"/>
  <c r="G8061" i="40"/>
  <c r="G8060" i="40"/>
  <c r="G8059" i="40"/>
  <c r="G8058" i="40"/>
  <c r="G8057" i="40"/>
  <c r="G8056" i="40"/>
  <c r="G8055" i="40"/>
  <c r="G8054" i="40"/>
  <c r="G8053" i="40"/>
  <c r="G8052" i="40"/>
  <c r="G8051" i="40"/>
  <c r="G8050" i="40"/>
  <c r="G8049" i="40"/>
  <c r="G8048" i="40"/>
  <c r="G8047" i="40"/>
  <c r="G8046" i="40"/>
  <c r="G8045" i="40"/>
  <c r="G8044" i="40"/>
  <c r="G8043" i="40"/>
  <c r="G8042" i="40"/>
  <c r="G8041" i="40"/>
  <c r="G8040" i="40"/>
  <c r="G8039" i="40"/>
  <c r="G8038" i="40"/>
  <c r="G8037" i="40"/>
  <c r="G8036" i="40"/>
  <c r="G8035" i="40"/>
  <c r="G8034" i="40"/>
  <c r="G8033" i="40"/>
  <c r="G8032" i="40"/>
  <c r="G8031" i="40"/>
  <c r="G8030" i="40"/>
  <c r="G8029" i="40"/>
  <c r="G8028" i="40"/>
  <c r="G8027" i="40"/>
  <c r="G8026" i="40"/>
  <c r="G8025" i="40"/>
  <c r="G8024" i="40"/>
  <c r="G8023" i="40"/>
  <c r="G8022" i="40"/>
  <c r="G8021" i="40"/>
  <c r="G8020" i="40"/>
  <c r="G8019" i="40"/>
  <c r="G8018" i="40"/>
  <c r="G8017" i="40"/>
  <c r="G8016" i="40"/>
  <c r="G8015" i="40"/>
  <c r="G8014" i="40"/>
  <c r="G8013" i="40"/>
  <c r="G8012" i="40"/>
  <c r="G8011" i="40"/>
  <c r="G8010" i="40"/>
  <c r="G8009" i="40"/>
  <c r="G8008" i="40"/>
  <c r="G8007" i="40"/>
  <c r="G8006" i="40"/>
  <c r="G8005" i="40"/>
  <c r="G8004" i="40"/>
  <c r="G8003" i="40"/>
  <c r="G8002" i="40"/>
  <c r="G8001" i="40"/>
  <c r="G8000" i="40"/>
  <c r="G7999" i="40"/>
  <c r="G7998" i="40"/>
  <c r="G7997" i="40"/>
  <c r="G7996" i="40"/>
  <c r="G7995" i="40"/>
  <c r="G7994" i="40"/>
  <c r="G7993" i="40"/>
  <c r="G7992" i="40"/>
  <c r="G7991" i="40"/>
  <c r="G7990" i="40"/>
  <c r="G7989" i="40"/>
  <c r="G7988" i="40"/>
  <c r="G7987" i="40"/>
  <c r="G7986" i="40"/>
  <c r="G7985" i="40"/>
  <c r="G7984" i="40"/>
  <c r="G7983" i="40"/>
  <c r="G7982" i="40"/>
  <c r="G7981" i="40"/>
  <c r="G7980" i="40"/>
  <c r="G7979" i="40"/>
  <c r="G7978" i="40"/>
  <c r="G7977" i="40"/>
  <c r="G7976" i="40"/>
  <c r="G7975" i="40"/>
  <c r="G7974" i="40"/>
  <c r="G7973" i="40"/>
  <c r="G7972" i="40"/>
  <c r="G7971" i="40"/>
  <c r="G7970" i="40"/>
  <c r="G7969" i="40"/>
  <c r="G7968" i="40"/>
  <c r="G7967" i="40"/>
  <c r="G7966" i="40"/>
  <c r="G7965" i="40"/>
  <c r="G7964" i="40"/>
  <c r="G7963" i="40"/>
  <c r="G7962" i="40"/>
  <c r="G7961" i="40"/>
  <c r="G7960" i="40"/>
  <c r="G7959" i="40"/>
  <c r="G7958" i="40"/>
  <c r="G7957" i="40"/>
  <c r="G7956" i="40"/>
  <c r="G7955" i="40"/>
  <c r="G7954" i="40"/>
  <c r="G7953" i="40"/>
  <c r="G7952" i="40"/>
  <c r="G7951" i="40"/>
  <c r="G7950" i="40"/>
  <c r="G7949" i="40"/>
  <c r="G7948" i="40"/>
  <c r="G7947" i="40"/>
  <c r="G7946" i="40"/>
  <c r="G7945" i="40"/>
  <c r="G7944" i="40"/>
  <c r="G7943" i="40"/>
  <c r="G7942" i="40"/>
  <c r="G7941" i="40"/>
  <c r="G7940" i="40"/>
  <c r="G7939" i="40"/>
  <c r="G7938" i="40"/>
  <c r="G7937" i="40"/>
  <c r="G7936" i="40"/>
  <c r="G7935" i="40"/>
  <c r="G7934" i="40"/>
  <c r="G7933" i="40"/>
  <c r="G7932" i="40"/>
  <c r="G7931" i="40"/>
  <c r="G7930" i="40"/>
  <c r="G7929" i="40"/>
  <c r="G7928" i="40"/>
  <c r="G7927" i="40"/>
  <c r="G7926" i="40"/>
  <c r="G7925" i="40"/>
  <c r="G7924" i="40"/>
  <c r="G7923" i="40"/>
  <c r="G7922" i="40"/>
  <c r="G7921" i="40"/>
  <c r="G7920" i="40"/>
  <c r="G7919" i="40"/>
  <c r="G7918" i="40"/>
  <c r="G7917" i="40"/>
  <c r="G7916" i="40"/>
  <c r="G7915" i="40"/>
  <c r="G7914" i="40"/>
  <c r="G7913" i="40"/>
  <c r="G7912" i="40"/>
  <c r="G7911" i="40"/>
  <c r="G7910" i="40"/>
  <c r="G7909" i="40"/>
  <c r="G7908" i="40"/>
  <c r="G7907" i="40"/>
  <c r="G7906" i="40"/>
  <c r="G7905" i="40"/>
  <c r="G7904" i="40"/>
  <c r="G7903" i="40"/>
  <c r="G7902" i="40"/>
  <c r="G7901" i="40"/>
  <c r="G7900" i="40"/>
  <c r="G7899" i="40"/>
  <c r="G7898" i="40"/>
  <c r="G7897" i="40"/>
  <c r="G7896" i="40"/>
  <c r="G7895" i="40"/>
  <c r="G7894" i="40"/>
  <c r="G7893" i="40"/>
  <c r="G7892" i="40"/>
  <c r="G7891" i="40"/>
  <c r="G7890" i="40"/>
  <c r="G7889" i="40"/>
  <c r="G7888" i="40"/>
  <c r="G7887" i="40"/>
  <c r="G7886" i="40"/>
  <c r="G7885" i="40"/>
  <c r="G7884" i="40"/>
  <c r="G7883" i="40"/>
  <c r="G7882" i="40"/>
  <c r="G7881" i="40"/>
  <c r="G7880" i="40"/>
  <c r="G7879" i="40"/>
  <c r="G7878" i="40"/>
  <c r="G7877" i="40"/>
  <c r="G7876" i="40"/>
  <c r="G7875" i="40"/>
  <c r="G7874" i="40"/>
  <c r="G7873" i="40"/>
  <c r="G7872" i="40"/>
  <c r="G7871" i="40"/>
  <c r="G7870" i="40"/>
  <c r="G7869" i="40"/>
  <c r="G7868" i="40"/>
  <c r="G7867" i="40"/>
  <c r="G7866" i="40"/>
  <c r="G7865" i="40"/>
  <c r="G7864" i="40"/>
  <c r="G7863" i="40"/>
  <c r="G7862" i="40"/>
  <c r="G7861" i="40"/>
  <c r="G7860" i="40"/>
  <c r="G7859" i="40"/>
  <c r="G7858" i="40"/>
  <c r="G7857" i="40"/>
  <c r="G7856" i="40"/>
  <c r="G7855" i="40"/>
  <c r="G7854" i="40"/>
  <c r="G7853" i="40"/>
  <c r="G7852" i="40"/>
  <c r="G7851" i="40"/>
  <c r="G7850" i="40"/>
  <c r="G7849" i="40"/>
  <c r="G7848" i="40"/>
  <c r="G7847" i="40"/>
  <c r="G7846" i="40"/>
  <c r="G7845" i="40"/>
  <c r="G7844" i="40"/>
  <c r="G7843" i="40"/>
  <c r="G7842" i="40"/>
  <c r="G7841" i="40"/>
  <c r="G7840" i="40"/>
  <c r="G7839" i="40"/>
  <c r="G7838" i="40"/>
  <c r="G7837" i="40"/>
  <c r="G7836" i="40"/>
  <c r="G7835" i="40"/>
  <c r="G7834" i="40"/>
  <c r="G7833" i="40"/>
  <c r="G7832" i="40"/>
  <c r="G7831" i="40"/>
  <c r="G7830" i="40"/>
  <c r="G7829" i="40"/>
  <c r="G7828" i="40"/>
  <c r="G7827" i="40"/>
  <c r="G7826" i="40"/>
  <c r="G7825" i="40"/>
  <c r="G7824" i="40"/>
  <c r="G7823" i="40"/>
  <c r="G7822" i="40"/>
  <c r="G7821" i="40"/>
  <c r="G7820" i="40"/>
  <c r="G7819" i="40"/>
  <c r="G7818" i="40"/>
  <c r="G7817" i="40"/>
  <c r="G7816" i="40"/>
  <c r="G7815" i="40"/>
  <c r="G7814" i="40"/>
  <c r="G7813" i="40"/>
  <c r="G7812" i="40"/>
  <c r="G7811" i="40"/>
  <c r="G7810" i="40"/>
  <c r="G7809" i="40"/>
  <c r="G7808" i="40"/>
  <c r="G7807" i="40"/>
  <c r="G7806" i="40"/>
  <c r="G7805" i="40"/>
  <c r="G7804" i="40"/>
  <c r="G7803" i="40"/>
  <c r="G7802" i="40"/>
  <c r="G7801" i="40"/>
  <c r="G7800" i="40"/>
  <c r="G7799" i="40"/>
  <c r="G7798" i="40"/>
  <c r="G7797" i="40"/>
  <c r="G7796" i="40"/>
  <c r="G7795" i="40"/>
  <c r="G7794" i="40"/>
  <c r="G7793" i="40"/>
  <c r="G7792" i="40"/>
  <c r="G7791" i="40"/>
  <c r="G7790" i="40"/>
  <c r="G7789" i="40"/>
  <c r="G7788" i="40"/>
  <c r="G7787" i="40"/>
  <c r="G7786" i="40"/>
  <c r="G7785" i="40"/>
  <c r="G7784" i="40"/>
  <c r="G7783" i="40"/>
  <c r="G7782" i="40"/>
  <c r="G7781" i="40"/>
  <c r="G7780" i="40"/>
  <c r="G7779" i="40"/>
  <c r="G7778" i="40"/>
  <c r="G7777" i="40"/>
  <c r="G7776" i="40"/>
  <c r="G7775" i="40"/>
  <c r="G7774" i="40"/>
  <c r="G7773" i="40"/>
  <c r="G7772" i="40"/>
  <c r="G7771" i="40"/>
  <c r="G7770" i="40"/>
  <c r="G7769" i="40"/>
  <c r="G7768" i="40"/>
  <c r="G7767" i="40"/>
  <c r="G7766" i="40"/>
  <c r="G7765" i="40"/>
  <c r="G7764" i="40"/>
  <c r="G7763" i="40"/>
  <c r="G7762" i="40"/>
  <c r="G7761" i="40"/>
  <c r="G7760" i="40"/>
  <c r="G7759" i="40"/>
  <c r="G7758" i="40"/>
  <c r="G7757" i="40"/>
  <c r="G7756" i="40"/>
  <c r="G7755" i="40"/>
  <c r="G7754" i="40"/>
  <c r="G7753" i="40"/>
  <c r="G7752" i="40"/>
  <c r="G7751" i="40"/>
  <c r="G7750" i="40"/>
  <c r="G7749" i="40"/>
  <c r="G7748" i="40"/>
  <c r="G7747" i="40"/>
  <c r="G7746" i="40"/>
  <c r="G7745" i="40"/>
  <c r="G7744" i="40"/>
  <c r="G7743" i="40"/>
  <c r="G7742" i="40"/>
  <c r="G7741" i="40"/>
  <c r="G7740" i="40"/>
  <c r="G7739" i="40"/>
  <c r="G7738" i="40"/>
  <c r="G7737" i="40"/>
  <c r="G7736" i="40"/>
  <c r="G7735" i="40"/>
  <c r="G7734" i="40"/>
  <c r="G7733" i="40"/>
  <c r="G7732" i="40"/>
  <c r="G7731" i="40"/>
  <c r="G7730" i="40"/>
  <c r="G7729" i="40"/>
  <c r="G7728" i="40"/>
  <c r="G7727" i="40"/>
  <c r="G7726" i="40"/>
  <c r="G7725" i="40"/>
  <c r="G7724" i="40"/>
  <c r="G7723" i="40"/>
  <c r="G7722" i="40"/>
  <c r="G7721" i="40"/>
  <c r="G7720" i="40"/>
  <c r="G7719" i="40"/>
  <c r="G7718" i="40"/>
  <c r="G7717" i="40"/>
  <c r="G7716" i="40"/>
  <c r="G7715" i="40"/>
  <c r="G7714" i="40"/>
  <c r="G7713" i="40"/>
  <c r="G7712" i="40"/>
  <c r="G7711" i="40"/>
  <c r="G7710" i="40"/>
  <c r="G7709" i="40"/>
  <c r="G7708" i="40"/>
  <c r="G7707" i="40"/>
  <c r="G7706" i="40"/>
  <c r="G7705" i="40"/>
  <c r="G7704" i="40"/>
  <c r="G7703" i="40"/>
  <c r="G7702" i="40"/>
  <c r="G7701" i="40"/>
  <c r="G7700" i="40"/>
  <c r="G7699" i="40"/>
  <c r="G7698" i="40"/>
  <c r="G7697" i="40"/>
  <c r="G7696" i="40"/>
  <c r="G7695" i="40"/>
  <c r="G7694" i="40"/>
  <c r="G7693" i="40"/>
  <c r="G7692" i="40"/>
  <c r="G7691" i="40"/>
  <c r="G7690" i="40"/>
  <c r="G7689" i="40"/>
  <c r="G7688" i="40"/>
  <c r="G7687" i="40"/>
  <c r="G7686" i="40"/>
  <c r="G7685" i="40"/>
  <c r="G7684" i="40"/>
  <c r="G7683" i="40"/>
  <c r="G7682" i="40"/>
  <c r="G7681" i="40"/>
  <c r="G7680" i="40"/>
  <c r="G7679" i="40"/>
  <c r="G7678" i="40"/>
  <c r="G7677" i="40"/>
  <c r="G7676" i="40"/>
  <c r="G7675" i="40"/>
  <c r="G7674" i="40"/>
  <c r="G7673" i="40"/>
  <c r="G7672" i="40"/>
  <c r="G7671" i="40"/>
  <c r="G7670" i="40"/>
  <c r="G7669" i="40"/>
  <c r="G7668" i="40"/>
  <c r="G7667" i="40"/>
  <c r="G7666" i="40"/>
  <c r="G7665" i="40"/>
  <c r="G7664" i="40"/>
  <c r="G7663" i="40"/>
  <c r="G7662" i="40"/>
  <c r="G7661" i="40"/>
  <c r="G7660" i="40"/>
  <c r="G7659" i="40"/>
  <c r="G7658" i="40"/>
  <c r="G7657" i="40"/>
  <c r="G7656" i="40"/>
  <c r="G7655" i="40"/>
  <c r="G7654" i="40"/>
  <c r="G7653" i="40"/>
  <c r="G7652" i="40"/>
  <c r="G7651" i="40"/>
  <c r="G7650" i="40"/>
  <c r="G7649" i="40"/>
  <c r="G7648" i="40"/>
  <c r="G7647" i="40"/>
  <c r="G7646" i="40"/>
  <c r="G7645" i="40"/>
  <c r="G7644" i="40"/>
  <c r="G7643" i="40"/>
  <c r="G7642" i="40"/>
  <c r="G7641" i="40"/>
  <c r="G7640" i="40"/>
  <c r="G7639" i="40"/>
  <c r="G7638" i="40"/>
  <c r="G7637" i="40"/>
  <c r="G7636" i="40"/>
  <c r="G7635" i="40"/>
  <c r="G7634" i="40"/>
  <c r="G7633" i="40"/>
  <c r="G7632" i="40"/>
  <c r="G7631" i="40"/>
  <c r="G7630" i="40"/>
  <c r="G7629" i="40"/>
  <c r="G7628" i="40"/>
  <c r="G7627" i="40"/>
  <c r="G7626" i="40"/>
  <c r="G7625" i="40"/>
  <c r="G7624" i="40"/>
  <c r="G7623" i="40"/>
  <c r="G7622" i="40"/>
  <c r="G7621" i="40"/>
  <c r="G7620" i="40"/>
  <c r="G7619" i="40"/>
  <c r="G7618" i="40"/>
  <c r="G7617" i="40"/>
  <c r="G7616" i="40"/>
  <c r="G7615" i="40"/>
  <c r="G7614" i="40"/>
  <c r="G7613" i="40"/>
  <c r="G7612" i="40"/>
  <c r="G7611" i="40"/>
  <c r="G7610" i="40"/>
  <c r="G7609" i="40"/>
  <c r="G7608" i="40"/>
  <c r="G7607" i="40"/>
  <c r="G7606" i="40"/>
  <c r="G7605" i="40"/>
  <c r="G7604" i="40"/>
  <c r="G7603" i="40"/>
  <c r="G7602" i="40"/>
  <c r="G7601" i="40"/>
  <c r="G7600" i="40"/>
  <c r="G7599" i="40"/>
  <c r="G7598" i="40"/>
  <c r="G7597" i="40"/>
  <c r="G7596" i="40"/>
  <c r="G7595" i="40"/>
  <c r="G7594" i="40"/>
  <c r="G7593" i="40"/>
  <c r="G7592" i="40"/>
  <c r="G7591" i="40"/>
  <c r="G7590" i="40"/>
  <c r="G7589" i="40"/>
  <c r="G7588" i="40"/>
  <c r="G7587" i="40"/>
  <c r="G7586" i="40"/>
  <c r="G7585" i="40"/>
  <c r="G7584" i="40"/>
  <c r="G7583" i="40"/>
  <c r="G7582" i="40"/>
  <c r="G7581" i="40"/>
  <c r="G7580" i="40"/>
  <c r="G7579" i="40"/>
  <c r="G7578" i="40"/>
  <c r="G7577" i="40"/>
  <c r="G7576" i="40"/>
  <c r="G7575" i="40"/>
  <c r="G7574" i="40"/>
  <c r="G7573" i="40"/>
  <c r="G7572" i="40"/>
  <c r="G7571" i="40"/>
  <c r="G7570" i="40"/>
  <c r="G7569" i="40"/>
  <c r="G7568" i="40"/>
  <c r="G7567" i="40"/>
  <c r="G7566" i="40"/>
  <c r="G7565" i="40"/>
  <c r="G7564" i="40"/>
  <c r="G7563" i="40"/>
  <c r="G7562" i="40"/>
  <c r="G7561" i="40"/>
  <c r="G7560" i="40"/>
  <c r="G7559" i="40"/>
  <c r="G7558" i="40"/>
  <c r="G7557" i="40"/>
  <c r="G7556" i="40"/>
  <c r="G7555" i="40"/>
  <c r="G7554" i="40"/>
  <c r="G7553" i="40"/>
  <c r="G7552" i="40"/>
  <c r="G7551" i="40"/>
  <c r="G7550" i="40"/>
  <c r="G7549" i="40"/>
  <c r="G7548" i="40"/>
  <c r="G7547" i="40"/>
  <c r="G7546" i="40"/>
  <c r="G7545" i="40"/>
  <c r="G7544" i="40"/>
  <c r="G7543" i="40"/>
  <c r="G7542" i="40"/>
  <c r="G7541" i="40"/>
  <c r="G7540" i="40"/>
  <c r="G7539" i="40"/>
  <c r="G7538" i="40"/>
  <c r="G7537" i="40"/>
  <c r="G7536" i="40"/>
  <c r="G7535" i="40"/>
  <c r="G7534" i="40"/>
  <c r="G7533" i="40"/>
  <c r="G7532" i="40"/>
  <c r="G7531" i="40"/>
  <c r="G7530" i="40"/>
  <c r="G7529" i="40"/>
  <c r="G7528" i="40"/>
  <c r="G7527" i="40"/>
  <c r="G7526" i="40"/>
  <c r="G7525" i="40"/>
  <c r="G7524" i="40"/>
  <c r="G7523" i="40"/>
  <c r="G7522" i="40"/>
  <c r="G7521" i="40"/>
  <c r="G7520" i="40"/>
  <c r="G7519" i="40"/>
  <c r="G7518" i="40"/>
  <c r="G7517" i="40"/>
  <c r="G7516" i="40"/>
  <c r="G7515" i="40"/>
  <c r="G7514" i="40"/>
  <c r="G7513" i="40"/>
  <c r="G7512" i="40"/>
  <c r="G7511" i="40"/>
  <c r="G7510" i="40"/>
  <c r="G7509" i="40"/>
  <c r="G7508" i="40"/>
  <c r="G7507" i="40"/>
  <c r="G7506" i="40"/>
  <c r="G7505" i="40"/>
  <c r="G7504" i="40"/>
  <c r="G7503" i="40"/>
  <c r="G7502" i="40"/>
  <c r="G7501" i="40"/>
  <c r="G7500" i="40"/>
  <c r="G7499" i="40"/>
  <c r="G7498" i="40"/>
  <c r="G7497" i="40"/>
  <c r="G7496" i="40"/>
  <c r="G7495" i="40"/>
  <c r="G7494" i="40"/>
  <c r="G7493" i="40"/>
  <c r="G7492" i="40"/>
  <c r="G7491" i="40"/>
  <c r="G7490" i="40"/>
  <c r="G7489" i="40"/>
  <c r="G7488" i="40"/>
  <c r="G7487" i="40"/>
  <c r="G7486" i="40"/>
  <c r="G7485" i="40"/>
  <c r="G7484" i="40"/>
  <c r="G7483" i="40"/>
  <c r="G7482" i="40"/>
  <c r="G7481" i="40"/>
  <c r="G7480" i="40"/>
  <c r="G7479" i="40"/>
  <c r="G7478" i="40"/>
  <c r="G7477" i="40"/>
  <c r="G7476" i="40"/>
  <c r="G7475" i="40"/>
  <c r="G7474" i="40"/>
  <c r="G7473" i="40"/>
  <c r="G7472" i="40"/>
  <c r="G7471" i="40"/>
  <c r="G7470" i="40"/>
  <c r="G7469" i="40"/>
  <c r="G7468" i="40"/>
  <c r="G7467" i="40"/>
  <c r="G7466" i="40"/>
  <c r="G7465" i="40"/>
  <c r="G7464" i="40"/>
  <c r="G7463" i="40"/>
  <c r="G7462" i="40"/>
  <c r="G7461" i="40"/>
  <c r="G7460" i="40"/>
  <c r="G7459" i="40"/>
  <c r="G7458" i="40"/>
  <c r="G7457" i="40"/>
  <c r="G7456" i="40"/>
  <c r="G7455" i="40"/>
  <c r="G7454" i="40"/>
  <c r="G7453" i="40"/>
  <c r="G7452" i="40"/>
  <c r="G7451" i="40"/>
  <c r="G7450" i="40"/>
  <c r="G7449" i="40"/>
  <c r="G7448" i="40"/>
  <c r="G7447" i="40"/>
  <c r="G7446" i="40"/>
  <c r="G7445" i="40"/>
  <c r="G7444" i="40"/>
  <c r="G7443" i="40"/>
  <c r="G7442" i="40"/>
  <c r="G7441" i="40"/>
  <c r="G7440" i="40"/>
  <c r="G7439" i="40"/>
  <c r="G7438" i="40"/>
  <c r="G7437" i="40"/>
  <c r="G7436" i="40"/>
  <c r="G7435" i="40"/>
  <c r="G7434" i="40"/>
  <c r="G7433" i="40"/>
  <c r="G7432" i="40"/>
  <c r="G7431" i="40"/>
  <c r="G7430" i="40"/>
  <c r="G7429" i="40"/>
  <c r="G7428" i="40"/>
  <c r="G7427" i="40"/>
  <c r="G7426" i="40"/>
  <c r="G7425" i="40"/>
  <c r="G7424" i="40"/>
  <c r="G7423" i="40"/>
  <c r="G7422" i="40"/>
  <c r="G7421" i="40"/>
  <c r="G7420" i="40"/>
  <c r="G7419" i="40"/>
  <c r="G7418" i="40"/>
  <c r="G7417" i="40"/>
  <c r="G7416" i="40"/>
  <c r="G7415" i="40"/>
  <c r="G7414" i="40"/>
  <c r="G7413" i="40"/>
  <c r="G7412" i="40"/>
  <c r="G7411" i="40"/>
  <c r="G7410" i="40"/>
  <c r="G7409" i="40"/>
  <c r="G7408" i="40"/>
  <c r="G7407" i="40"/>
  <c r="G7406" i="40"/>
  <c r="G7405" i="40"/>
  <c r="G7404" i="40"/>
  <c r="G7403" i="40"/>
  <c r="G7402" i="40"/>
  <c r="G7401" i="40"/>
  <c r="G7400" i="40"/>
  <c r="G7399" i="40"/>
  <c r="G7398" i="40"/>
  <c r="G7397" i="40"/>
  <c r="G7396" i="40"/>
  <c r="G7395" i="40"/>
  <c r="G7394" i="40"/>
  <c r="G7393" i="40"/>
  <c r="G7392" i="40"/>
  <c r="G7391" i="40"/>
  <c r="G7390" i="40"/>
  <c r="G7389" i="40"/>
  <c r="G7388" i="40"/>
  <c r="G7387" i="40"/>
  <c r="G7386" i="40"/>
  <c r="G7385" i="40"/>
  <c r="G7384" i="40"/>
  <c r="G7383" i="40"/>
  <c r="G7382" i="40"/>
  <c r="G7381" i="40"/>
  <c r="G7380" i="40"/>
  <c r="G7379" i="40"/>
  <c r="G7378" i="40"/>
  <c r="G7377" i="40"/>
  <c r="G7376" i="40"/>
  <c r="G7375" i="40"/>
  <c r="G7374" i="40"/>
  <c r="G7373" i="40"/>
  <c r="G7372" i="40"/>
  <c r="G7371" i="40"/>
  <c r="G7370" i="40"/>
  <c r="G7369" i="40"/>
  <c r="G7368" i="40"/>
  <c r="G7367" i="40"/>
  <c r="G7366" i="40"/>
  <c r="G7365" i="40"/>
  <c r="G7364" i="40"/>
  <c r="G7363" i="40"/>
  <c r="G7362" i="40"/>
  <c r="G7361" i="40"/>
  <c r="G7360" i="40"/>
  <c r="G7359" i="40"/>
  <c r="G7358" i="40"/>
  <c r="G7357" i="40"/>
  <c r="G7356" i="40"/>
  <c r="G7355" i="40"/>
  <c r="G7354" i="40"/>
  <c r="G7353" i="40"/>
  <c r="G7352" i="40"/>
  <c r="G7351" i="40"/>
  <c r="G7350" i="40"/>
  <c r="G7349" i="40"/>
  <c r="G7348" i="40"/>
  <c r="G7347" i="40"/>
  <c r="G7346" i="40"/>
  <c r="G7345" i="40"/>
  <c r="G7344" i="40"/>
  <c r="G7343" i="40"/>
  <c r="G7342" i="40"/>
  <c r="G7341" i="40"/>
  <c r="G7340" i="40"/>
  <c r="G7339" i="40"/>
  <c r="G7338" i="40"/>
  <c r="G7337" i="40"/>
  <c r="G7336" i="40"/>
  <c r="G7335" i="40"/>
  <c r="G7334" i="40"/>
  <c r="G7333" i="40"/>
  <c r="G7332" i="40"/>
  <c r="G7331" i="40"/>
  <c r="G7330" i="40"/>
  <c r="G7329" i="40"/>
  <c r="G7328" i="40"/>
  <c r="G7327" i="40"/>
  <c r="G7326" i="40"/>
  <c r="G7325" i="40"/>
  <c r="G7324" i="40"/>
  <c r="G7323" i="40"/>
  <c r="G7322" i="40"/>
  <c r="G7321" i="40"/>
  <c r="G7320" i="40"/>
  <c r="G7319" i="40"/>
  <c r="G7318" i="40"/>
  <c r="G7317" i="40"/>
  <c r="G7316" i="40"/>
  <c r="G7315" i="40"/>
  <c r="G7314" i="40"/>
  <c r="G7313" i="40"/>
  <c r="G7312" i="40"/>
  <c r="G7311" i="40"/>
  <c r="G7310" i="40"/>
  <c r="G7309" i="40"/>
  <c r="G7308" i="40"/>
  <c r="G7307" i="40"/>
  <c r="G7306" i="40"/>
  <c r="G7305" i="40"/>
  <c r="G7304" i="40"/>
  <c r="G7303" i="40"/>
  <c r="G7302" i="40"/>
  <c r="G7301" i="40"/>
  <c r="G7300" i="40"/>
  <c r="G7299" i="40"/>
  <c r="G7298" i="40"/>
  <c r="G7297" i="40"/>
  <c r="G7296" i="40"/>
  <c r="G7295" i="40"/>
  <c r="G7294" i="40"/>
  <c r="G7293" i="40"/>
  <c r="G7292" i="40"/>
  <c r="G7291" i="40"/>
  <c r="G7290" i="40"/>
  <c r="G7289" i="40"/>
  <c r="G7288" i="40"/>
  <c r="G7287" i="40"/>
  <c r="G7286" i="40"/>
  <c r="G7285" i="40"/>
  <c r="G7284" i="40"/>
  <c r="G7283" i="40"/>
  <c r="G7282" i="40"/>
  <c r="G7281" i="40"/>
  <c r="G7280" i="40"/>
  <c r="G7279" i="40"/>
  <c r="G7278" i="40"/>
  <c r="G7277" i="40"/>
  <c r="G7276" i="40"/>
  <c r="G7275" i="40"/>
  <c r="G7274" i="40"/>
  <c r="G7273" i="40"/>
  <c r="G7272" i="40"/>
  <c r="G7271" i="40"/>
  <c r="G7270" i="40"/>
  <c r="G7269" i="40"/>
  <c r="G7268" i="40"/>
  <c r="G7267" i="40"/>
  <c r="G7266" i="40"/>
  <c r="G7265" i="40"/>
  <c r="G7264" i="40"/>
  <c r="G7263" i="40"/>
  <c r="G7262" i="40"/>
  <c r="G7261" i="40"/>
  <c r="G7260" i="40"/>
  <c r="G7259" i="40"/>
  <c r="G7258" i="40"/>
  <c r="G7257" i="40"/>
  <c r="G7256" i="40"/>
  <c r="G7255" i="40"/>
  <c r="G7254" i="40"/>
  <c r="G7253" i="40"/>
  <c r="G7252" i="40"/>
  <c r="G7251" i="40"/>
  <c r="G7250" i="40"/>
  <c r="G7249" i="40"/>
  <c r="G7248" i="40"/>
  <c r="G7247" i="40"/>
  <c r="G7246" i="40"/>
  <c r="G7245" i="40"/>
  <c r="G7244" i="40"/>
  <c r="G7243" i="40"/>
  <c r="G7242" i="40"/>
  <c r="G7241" i="40"/>
  <c r="G7240" i="40"/>
  <c r="G7239" i="40"/>
  <c r="G7238" i="40"/>
  <c r="G7237" i="40"/>
  <c r="G7236" i="40"/>
  <c r="G7235" i="40"/>
  <c r="G7234" i="40"/>
  <c r="G7233" i="40"/>
  <c r="G7232" i="40"/>
  <c r="G7231" i="40"/>
  <c r="G7230" i="40"/>
  <c r="G7229" i="40"/>
  <c r="G7228" i="40"/>
  <c r="G7227" i="40"/>
  <c r="G7226" i="40"/>
  <c r="G7225" i="40"/>
  <c r="G7224" i="40"/>
  <c r="G7223" i="40"/>
  <c r="G7222" i="40"/>
  <c r="G7221" i="40"/>
  <c r="G7220" i="40"/>
  <c r="G7219" i="40"/>
  <c r="G7218" i="40"/>
  <c r="G7217" i="40"/>
  <c r="G7216" i="40"/>
  <c r="G7215" i="40"/>
  <c r="G7214" i="40"/>
  <c r="G7213" i="40"/>
  <c r="G7212" i="40"/>
  <c r="G7211" i="40"/>
  <c r="G7210" i="40"/>
  <c r="G7209" i="40"/>
  <c r="G7208" i="40"/>
  <c r="G7207" i="40"/>
  <c r="G7206" i="40"/>
  <c r="G7205" i="40"/>
  <c r="G7204" i="40"/>
  <c r="G7203" i="40"/>
  <c r="G7202" i="40"/>
  <c r="G7201" i="40"/>
  <c r="G7200" i="40"/>
  <c r="G7199" i="40"/>
  <c r="G7198" i="40"/>
  <c r="G7197" i="40"/>
  <c r="G7196" i="40"/>
  <c r="G7195" i="40"/>
  <c r="G7194" i="40"/>
  <c r="G7193" i="40"/>
  <c r="G7192" i="40"/>
  <c r="G7191" i="40"/>
  <c r="G7190" i="40"/>
  <c r="G7189" i="40"/>
  <c r="G7188" i="40"/>
  <c r="G7187" i="40"/>
  <c r="G7186" i="40"/>
  <c r="G7185" i="40"/>
  <c r="G7184" i="40"/>
  <c r="G7183" i="40"/>
  <c r="G7182" i="40"/>
  <c r="G7181" i="40"/>
  <c r="G7180" i="40"/>
  <c r="G7179" i="40"/>
  <c r="G7178" i="40"/>
  <c r="G7177" i="40"/>
  <c r="G7176" i="40"/>
  <c r="G7175" i="40"/>
  <c r="G7174" i="40"/>
  <c r="G7173" i="40"/>
  <c r="G7172" i="40"/>
  <c r="G7171" i="40"/>
  <c r="G7170" i="40"/>
  <c r="G7169" i="40"/>
  <c r="G7168" i="40"/>
  <c r="G7167" i="40"/>
  <c r="G7166" i="40"/>
  <c r="G7165" i="40"/>
  <c r="G7164" i="40"/>
  <c r="G7163" i="40"/>
  <c r="G7162" i="40"/>
  <c r="G7161" i="40"/>
  <c r="G7160" i="40"/>
  <c r="G7159" i="40"/>
  <c r="G7158" i="40"/>
  <c r="G7157" i="40"/>
  <c r="G7156" i="40"/>
  <c r="G7155" i="40"/>
  <c r="G7154" i="40"/>
  <c r="G7153" i="40"/>
  <c r="G7152" i="40"/>
  <c r="G7151" i="40"/>
  <c r="G7150" i="40"/>
  <c r="G7149" i="40"/>
  <c r="G7148" i="40"/>
  <c r="G7147" i="40"/>
  <c r="G7146" i="40"/>
  <c r="G7145" i="40"/>
  <c r="G7144" i="40"/>
  <c r="G7143" i="40"/>
  <c r="G7142" i="40"/>
  <c r="G7141" i="40"/>
  <c r="G7140" i="40"/>
  <c r="G7139" i="40"/>
  <c r="G7138" i="40"/>
  <c r="G7137" i="40"/>
  <c r="G7136" i="40"/>
  <c r="G7135" i="40"/>
  <c r="G7134" i="40"/>
  <c r="G7133" i="40"/>
  <c r="G7132" i="40"/>
  <c r="G7131" i="40"/>
  <c r="G7130" i="40"/>
  <c r="G7129" i="40"/>
  <c r="G7128" i="40"/>
  <c r="G7127" i="40"/>
  <c r="G7126" i="40"/>
  <c r="G7125" i="40"/>
  <c r="G7124" i="40"/>
  <c r="G7123" i="40"/>
  <c r="G7122" i="40"/>
  <c r="G7121" i="40"/>
  <c r="G7120" i="40"/>
  <c r="G7119" i="40"/>
  <c r="G7118" i="40"/>
  <c r="G7117" i="40"/>
  <c r="G7116" i="40"/>
  <c r="G7115" i="40"/>
  <c r="G7114" i="40"/>
  <c r="G7113" i="40"/>
  <c r="G7112" i="40"/>
  <c r="G7111" i="40"/>
  <c r="G7110" i="40"/>
  <c r="G7109" i="40"/>
  <c r="G7108" i="40"/>
  <c r="G7107" i="40"/>
  <c r="G7106" i="40"/>
  <c r="G7105" i="40"/>
  <c r="G7104" i="40"/>
  <c r="G7103" i="40"/>
  <c r="G7102" i="40"/>
  <c r="G7101" i="40"/>
  <c r="G7100" i="40"/>
  <c r="G7099" i="40"/>
  <c r="G7098" i="40"/>
  <c r="G7097" i="40"/>
  <c r="G7096" i="40"/>
  <c r="G7095" i="40"/>
  <c r="G7094" i="40"/>
  <c r="G7093" i="40"/>
  <c r="G7092" i="40"/>
  <c r="G7091" i="40"/>
  <c r="G7090" i="40"/>
  <c r="G7089" i="40"/>
  <c r="G7088" i="40"/>
  <c r="G7087" i="40"/>
  <c r="G7086" i="40"/>
  <c r="G7085" i="40"/>
  <c r="G7084" i="40"/>
  <c r="G7083" i="40"/>
  <c r="G7082" i="40"/>
  <c r="G7081" i="40"/>
  <c r="G7080" i="40"/>
  <c r="G7079" i="40"/>
  <c r="G7078" i="40"/>
  <c r="G7077" i="40"/>
  <c r="G7076" i="40"/>
  <c r="G7075" i="40"/>
  <c r="G7074" i="40"/>
  <c r="G7073" i="40"/>
  <c r="G7072" i="40"/>
  <c r="G7071" i="40"/>
  <c r="G7070" i="40"/>
  <c r="G7069" i="40"/>
  <c r="G7068" i="40"/>
  <c r="G7067" i="40"/>
  <c r="G7066" i="40"/>
  <c r="G7065" i="40"/>
  <c r="G7064" i="40"/>
  <c r="G7063" i="40"/>
  <c r="G7062" i="40"/>
  <c r="G7061" i="40"/>
  <c r="G7060" i="40"/>
  <c r="G7059" i="40"/>
  <c r="G7058" i="40"/>
  <c r="G7057" i="40"/>
  <c r="G7056" i="40"/>
  <c r="G7055" i="40"/>
  <c r="G7054" i="40"/>
  <c r="G7053" i="40"/>
  <c r="G7052" i="40"/>
  <c r="G7051" i="40"/>
  <c r="G7050" i="40"/>
  <c r="G7049" i="40"/>
  <c r="G7048" i="40"/>
  <c r="G7047" i="40"/>
  <c r="G7046" i="40"/>
  <c r="G7045" i="40"/>
  <c r="G7044" i="40"/>
  <c r="G7043" i="40"/>
  <c r="G7042" i="40"/>
  <c r="G7041" i="40"/>
  <c r="G7040" i="40"/>
  <c r="G7039" i="40"/>
  <c r="G7038" i="40"/>
  <c r="G7037" i="40"/>
  <c r="G7036" i="40"/>
  <c r="G7035" i="40"/>
  <c r="G7034" i="40"/>
  <c r="G7033" i="40"/>
  <c r="G7032" i="40"/>
  <c r="G7031" i="40"/>
  <c r="G7030" i="40"/>
  <c r="G7029" i="40"/>
  <c r="G7028" i="40"/>
  <c r="G7027" i="40"/>
  <c r="G7026" i="40"/>
  <c r="G7025" i="40"/>
  <c r="G7024" i="40"/>
  <c r="G7023" i="40"/>
  <c r="G7022" i="40"/>
  <c r="G7021" i="40"/>
  <c r="G7020" i="40"/>
  <c r="G7019" i="40"/>
  <c r="G7018" i="40"/>
  <c r="G7017" i="40"/>
  <c r="G7016" i="40"/>
  <c r="G7015" i="40"/>
  <c r="G7014" i="40"/>
  <c r="G7013" i="40"/>
  <c r="G7012" i="40"/>
  <c r="G7011" i="40"/>
  <c r="G7010" i="40"/>
  <c r="G7009" i="40"/>
  <c r="G7008" i="40"/>
  <c r="G7007" i="40"/>
  <c r="G7006" i="40"/>
  <c r="G7005" i="40"/>
  <c r="G7004" i="40"/>
  <c r="G7003" i="40"/>
  <c r="G7002" i="40"/>
  <c r="G7001" i="40"/>
  <c r="G7000" i="40"/>
  <c r="G6999" i="40"/>
  <c r="G6998" i="40"/>
  <c r="G6997" i="40"/>
  <c r="G6996" i="40"/>
  <c r="G6995" i="40"/>
  <c r="G6994" i="40"/>
  <c r="G6993" i="40"/>
  <c r="G6992" i="40"/>
  <c r="G6991" i="40"/>
  <c r="G6990" i="40"/>
  <c r="G6989" i="40"/>
  <c r="G6988" i="40"/>
  <c r="G6987" i="40"/>
  <c r="G6986" i="40"/>
  <c r="G6985" i="40"/>
  <c r="G6984" i="40"/>
  <c r="G6983" i="40"/>
  <c r="G6982" i="40"/>
  <c r="G6981" i="40"/>
  <c r="G6980" i="40"/>
  <c r="G6979" i="40"/>
  <c r="G6978" i="40"/>
  <c r="G6977" i="40"/>
  <c r="G6976" i="40"/>
  <c r="G6975" i="40"/>
  <c r="G6974" i="40"/>
  <c r="G6973" i="40"/>
  <c r="G6972" i="40"/>
  <c r="G6971" i="40"/>
  <c r="G6970" i="40"/>
  <c r="G6969" i="40"/>
  <c r="G6968" i="40"/>
  <c r="G6967" i="40"/>
  <c r="G6966" i="40"/>
  <c r="G6965" i="40"/>
  <c r="G6964" i="40"/>
  <c r="G6963" i="40"/>
  <c r="G6962" i="40"/>
  <c r="G6961" i="40"/>
  <c r="G6960" i="40"/>
  <c r="G6959" i="40"/>
  <c r="G6958" i="40"/>
  <c r="G6957" i="40"/>
  <c r="G6956" i="40"/>
  <c r="G6955" i="40"/>
  <c r="G6954" i="40"/>
  <c r="G6953" i="40"/>
  <c r="G6952" i="40"/>
  <c r="G6951" i="40"/>
  <c r="G6950" i="40"/>
  <c r="G6949" i="40"/>
  <c r="G6948" i="40"/>
  <c r="G6947" i="40"/>
  <c r="G6946" i="40"/>
  <c r="G6945" i="40"/>
  <c r="G6944" i="40"/>
  <c r="G6943" i="40"/>
  <c r="G6942" i="40"/>
  <c r="G6941" i="40"/>
  <c r="G6940" i="40"/>
  <c r="G6939" i="40"/>
  <c r="G6938" i="40"/>
  <c r="G6937" i="40"/>
  <c r="G6936" i="40"/>
  <c r="G6935" i="40"/>
  <c r="G6934" i="40"/>
  <c r="G6933" i="40"/>
  <c r="G6932" i="40"/>
  <c r="G6931" i="40"/>
  <c r="G6930" i="40"/>
  <c r="G6929" i="40"/>
  <c r="G6928" i="40"/>
  <c r="G6927" i="40"/>
  <c r="G6926" i="40"/>
  <c r="G6925" i="40"/>
  <c r="G6924" i="40"/>
  <c r="G6923" i="40"/>
  <c r="G6922" i="40"/>
  <c r="G6921" i="40"/>
  <c r="G6920" i="40"/>
  <c r="G6919" i="40"/>
  <c r="G6918" i="40"/>
  <c r="G6917" i="40"/>
  <c r="G6916" i="40"/>
  <c r="G6915" i="40"/>
  <c r="G6914" i="40"/>
  <c r="G6913" i="40"/>
  <c r="G6912" i="40"/>
  <c r="G6911" i="40"/>
  <c r="G6910" i="40"/>
  <c r="G6909" i="40"/>
  <c r="G6908" i="40"/>
  <c r="G6907" i="40"/>
  <c r="G6906" i="40"/>
  <c r="G6905" i="40"/>
  <c r="G6904" i="40"/>
  <c r="G6903" i="40"/>
  <c r="G6902" i="40"/>
  <c r="G6901" i="40"/>
  <c r="G6900" i="40"/>
  <c r="G6899" i="40"/>
  <c r="G6898" i="40"/>
  <c r="G6897" i="40"/>
  <c r="G6896" i="40"/>
  <c r="G6895" i="40"/>
  <c r="G6894" i="40"/>
  <c r="G6893" i="40"/>
  <c r="G6892" i="40"/>
  <c r="G6891" i="40"/>
  <c r="G6890" i="40"/>
  <c r="G6889" i="40"/>
  <c r="G6888" i="40"/>
  <c r="G6887" i="40"/>
  <c r="G6886" i="40"/>
  <c r="G6885" i="40"/>
  <c r="G6884" i="40"/>
  <c r="G6883" i="40"/>
  <c r="G6882" i="40"/>
  <c r="G6881" i="40"/>
  <c r="G6880" i="40"/>
  <c r="G6879" i="40"/>
  <c r="G6878" i="40"/>
  <c r="G6877" i="40"/>
  <c r="G6876" i="40"/>
  <c r="G6875" i="40"/>
  <c r="G6874" i="40"/>
  <c r="G6873" i="40"/>
  <c r="G6872" i="40"/>
  <c r="G6871" i="40"/>
  <c r="G6870" i="40"/>
  <c r="G6869" i="40"/>
  <c r="G6868" i="40"/>
  <c r="G6867" i="40"/>
  <c r="G6866" i="40"/>
  <c r="G6865" i="40"/>
  <c r="G6864" i="40"/>
  <c r="G6863" i="40"/>
  <c r="G6862" i="40"/>
  <c r="G6861" i="40"/>
  <c r="G6860" i="40"/>
  <c r="G6859" i="40"/>
  <c r="G6858" i="40"/>
  <c r="G6857" i="40"/>
  <c r="G6856" i="40"/>
  <c r="G6855" i="40"/>
  <c r="G6854" i="40"/>
  <c r="G6853" i="40"/>
  <c r="G6852" i="40"/>
  <c r="G6851" i="40"/>
  <c r="G6850" i="40"/>
  <c r="G6849" i="40"/>
  <c r="G6848" i="40"/>
  <c r="G6847" i="40"/>
  <c r="G6846" i="40"/>
  <c r="G6845" i="40"/>
  <c r="G6844" i="40"/>
  <c r="G6843" i="40"/>
  <c r="G6842" i="40"/>
  <c r="G6841" i="40"/>
  <c r="G6840" i="40"/>
  <c r="G6839" i="40"/>
  <c r="G6838" i="40"/>
  <c r="G6837" i="40"/>
  <c r="G6836" i="40"/>
  <c r="G6835" i="40"/>
  <c r="G6834" i="40"/>
  <c r="G6833" i="40"/>
  <c r="G6832" i="40"/>
  <c r="G6831" i="40"/>
  <c r="G6830" i="40"/>
  <c r="G6829" i="40"/>
  <c r="G6828" i="40"/>
  <c r="G6827" i="40"/>
  <c r="G6826" i="40"/>
  <c r="G6825" i="40"/>
  <c r="G6824" i="40"/>
  <c r="G6823" i="40"/>
  <c r="G6822" i="40"/>
  <c r="G6821" i="40"/>
  <c r="G6820" i="40"/>
  <c r="G6819" i="40"/>
  <c r="G6818" i="40"/>
  <c r="G6817" i="40"/>
  <c r="G6816" i="40"/>
  <c r="G6815" i="40"/>
  <c r="G6814" i="40"/>
  <c r="G6813" i="40"/>
  <c r="G6812" i="40"/>
  <c r="G6811" i="40"/>
  <c r="G6810" i="40"/>
  <c r="G6809" i="40"/>
  <c r="G6808" i="40"/>
  <c r="G6807" i="40"/>
  <c r="G6806" i="40"/>
  <c r="G6805" i="40"/>
  <c r="G6804" i="40"/>
  <c r="G6803" i="40"/>
  <c r="G6802" i="40"/>
  <c r="G6801" i="40"/>
  <c r="G6800" i="40"/>
  <c r="G6799" i="40"/>
  <c r="G6798" i="40"/>
  <c r="G6797" i="40"/>
  <c r="G6796" i="40"/>
  <c r="G6795" i="40"/>
  <c r="G6794" i="40"/>
  <c r="G6793" i="40"/>
  <c r="G6792" i="40"/>
  <c r="G6791" i="40"/>
  <c r="G6790" i="40"/>
  <c r="G6789" i="40"/>
  <c r="G6788" i="40"/>
  <c r="G6787" i="40"/>
  <c r="G6786" i="40"/>
  <c r="G6785" i="40"/>
  <c r="G6784" i="40"/>
  <c r="G6783" i="40"/>
  <c r="G6782" i="40"/>
  <c r="G6781" i="40"/>
  <c r="G6780" i="40"/>
  <c r="G6779" i="40"/>
  <c r="G6778" i="40"/>
  <c r="G6777" i="40"/>
  <c r="G6776" i="40"/>
  <c r="G6775" i="40"/>
  <c r="G6774" i="40"/>
  <c r="G6773" i="40"/>
  <c r="G6772" i="40"/>
  <c r="G6771" i="40"/>
  <c r="G6770" i="40"/>
  <c r="G6769" i="40"/>
  <c r="G6768" i="40"/>
  <c r="G6767" i="40"/>
  <c r="G6766" i="40"/>
  <c r="G6765" i="40"/>
  <c r="G6764" i="40"/>
  <c r="G6763" i="40"/>
  <c r="G6762" i="40"/>
  <c r="G6761" i="40"/>
  <c r="G6760" i="40"/>
  <c r="G6759" i="40"/>
  <c r="G6758" i="40"/>
  <c r="G6757" i="40"/>
  <c r="G6756" i="40"/>
  <c r="G6755" i="40"/>
  <c r="G6754" i="40"/>
  <c r="G6753" i="40"/>
  <c r="G6752" i="40"/>
  <c r="G6751" i="40"/>
  <c r="G6750" i="40"/>
  <c r="G6749" i="40"/>
  <c r="G6748" i="40"/>
  <c r="G6747" i="40"/>
  <c r="G6746" i="40"/>
  <c r="G6745" i="40"/>
  <c r="G6744" i="40"/>
  <c r="G6743" i="40"/>
  <c r="G6742" i="40"/>
  <c r="G6741" i="40"/>
  <c r="G6740" i="40"/>
  <c r="G6739" i="40"/>
  <c r="G6738" i="40"/>
  <c r="G6737" i="40"/>
  <c r="G6736" i="40"/>
  <c r="G6735" i="40"/>
  <c r="G6734" i="40"/>
  <c r="G6733" i="40"/>
  <c r="G6732" i="40"/>
  <c r="G6731" i="40"/>
  <c r="G6730" i="40"/>
  <c r="G6729" i="40"/>
  <c r="G6728" i="40"/>
  <c r="G6727" i="40"/>
  <c r="G6726" i="40"/>
  <c r="G6725" i="40"/>
  <c r="G6724" i="40"/>
  <c r="G6723" i="40"/>
  <c r="G6722" i="40"/>
  <c r="G6721" i="40"/>
  <c r="G6720" i="40"/>
  <c r="G6719" i="40"/>
  <c r="G6718" i="40"/>
  <c r="G6717" i="40"/>
  <c r="G6716" i="40"/>
  <c r="G6715" i="40"/>
  <c r="G6714" i="40"/>
  <c r="G6713" i="40"/>
  <c r="G6712" i="40"/>
  <c r="G6711" i="40"/>
  <c r="G6710" i="40"/>
  <c r="G6709" i="40"/>
  <c r="G6708" i="40"/>
  <c r="G6707" i="40"/>
  <c r="G6706" i="40"/>
  <c r="G6705" i="40"/>
  <c r="G6704" i="40"/>
  <c r="G6703" i="40"/>
  <c r="G6702" i="40"/>
  <c r="G6701" i="40"/>
  <c r="G6700" i="40"/>
  <c r="G6699" i="40"/>
  <c r="G6698" i="40"/>
  <c r="G6697" i="40"/>
  <c r="G6696" i="40"/>
  <c r="G6695" i="40"/>
  <c r="G6694" i="40"/>
  <c r="G6693" i="40"/>
  <c r="G6692" i="40"/>
  <c r="G6691" i="40"/>
  <c r="G6690" i="40"/>
  <c r="G6689" i="40"/>
  <c r="G6688" i="40"/>
  <c r="G6687" i="40"/>
  <c r="G6686" i="40"/>
  <c r="G6685" i="40"/>
  <c r="G6684" i="40"/>
  <c r="G6683" i="40"/>
  <c r="G6682" i="40"/>
  <c r="G6681" i="40"/>
  <c r="G6680" i="40"/>
  <c r="G6679" i="40"/>
  <c r="G6678" i="40"/>
  <c r="G6677" i="40"/>
  <c r="G6676" i="40"/>
  <c r="G6675" i="40"/>
  <c r="G6674" i="40"/>
  <c r="G6673" i="40"/>
  <c r="G6672" i="40"/>
  <c r="G6671" i="40"/>
  <c r="G6670" i="40"/>
  <c r="G6669" i="40"/>
  <c r="G6668" i="40"/>
  <c r="G6667" i="40"/>
  <c r="G6666" i="40"/>
  <c r="G6665" i="40"/>
  <c r="G6664" i="40"/>
  <c r="G6663" i="40"/>
  <c r="G6662" i="40"/>
  <c r="G6661" i="40"/>
  <c r="G6660" i="40"/>
  <c r="G6659" i="40"/>
  <c r="G6658" i="40"/>
  <c r="G6657" i="40"/>
  <c r="G6656" i="40"/>
  <c r="G6655" i="40"/>
  <c r="G6654" i="40"/>
  <c r="G6653" i="40"/>
  <c r="G6652" i="40"/>
  <c r="G6651" i="40"/>
  <c r="G6650" i="40"/>
  <c r="G6649" i="40"/>
  <c r="G6648" i="40"/>
  <c r="G6647" i="40"/>
  <c r="G6646" i="40"/>
  <c r="G6645" i="40"/>
  <c r="G6644" i="40"/>
  <c r="G6643" i="40"/>
  <c r="G6642" i="40"/>
  <c r="G6641" i="40"/>
  <c r="G6640" i="40"/>
  <c r="G6639" i="40"/>
  <c r="G6638" i="40"/>
  <c r="G6637" i="40"/>
  <c r="G6636" i="40"/>
  <c r="G6635" i="40"/>
  <c r="G6634" i="40"/>
  <c r="G6633" i="40"/>
  <c r="G6632" i="40"/>
  <c r="G6631" i="40"/>
  <c r="G6630" i="40"/>
  <c r="G6629" i="40"/>
  <c r="G6628" i="40"/>
  <c r="G6627" i="40"/>
  <c r="G6626" i="40"/>
  <c r="G6625" i="40"/>
  <c r="G6624" i="40"/>
  <c r="G6623" i="40"/>
  <c r="G6622" i="40"/>
  <c r="G6621" i="40"/>
  <c r="G6620" i="40"/>
  <c r="G6619" i="40"/>
  <c r="G6618" i="40"/>
  <c r="G6617" i="40"/>
  <c r="G6616" i="40"/>
  <c r="G6615" i="40"/>
  <c r="G6614" i="40"/>
  <c r="G6613" i="40"/>
  <c r="G6612" i="40"/>
  <c r="G6611" i="40"/>
  <c r="G6610" i="40"/>
  <c r="G6609" i="40"/>
  <c r="G6608" i="40"/>
  <c r="G6607" i="40"/>
  <c r="G6606" i="40"/>
  <c r="G6605" i="40"/>
  <c r="G6604" i="40"/>
  <c r="G6603" i="40"/>
  <c r="G6602" i="40"/>
  <c r="G6601" i="40"/>
  <c r="G6600" i="40"/>
  <c r="G6599" i="40"/>
  <c r="G6598" i="40"/>
  <c r="G6597" i="40"/>
  <c r="G6596" i="40"/>
  <c r="G6595" i="40"/>
  <c r="G6594" i="40"/>
  <c r="G6593" i="40"/>
  <c r="G6592" i="40"/>
  <c r="G6591" i="40"/>
  <c r="G6590" i="40"/>
  <c r="G6589" i="40"/>
  <c r="G6588" i="40"/>
  <c r="G6587" i="40"/>
  <c r="G6586" i="40"/>
  <c r="G6585" i="40"/>
  <c r="G6584" i="40"/>
  <c r="G6583" i="40"/>
  <c r="G6582" i="40"/>
  <c r="G6581" i="40"/>
  <c r="G6580" i="40"/>
  <c r="G6579" i="40"/>
  <c r="G6578" i="40"/>
  <c r="G6577" i="40"/>
  <c r="G6576" i="40"/>
  <c r="G6575" i="40"/>
  <c r="G6574" i="40"/>
  <c r="G6573" i="40"/>
  <c r="G6572" i="40"/>
  <c r="G6571" i="40"/>
  <c r="G6570" i="40"/>
  <c r="G6569" i="40"/>
  <c r="G6568" i="40"/>
  <c r="G6567" i="40"/>
  <c r="G6566" i="40"/>
  <c r="G6565" i="40"/>
  <c r="G6564" i="40"/>
  <c r="G6563" i="40"/>
  <c r="G6562" i="40"/>
  <c r="G6561" i="40"/>
  <c r="G6560" i="40"/>
  <c r="G6559" i="40"/>
  <c r="G6558" i="40"/>
  <c r="G6557" i="40"/>
  <c r="G6556" i="40"/>
  <c r="G6555" i="40"/>
  <c r="G6554" i="40"/>
  <c r="G6553" i="40"/>
  <c r="G6552" i="40"/>
  <c r="G6551" i="40"/>
  <c r="G6550" i="40"/>
  <c r="G6549" i="40"/>
  <c r="G6548" i="40"/>
  <c r="G6547" i="40"/>
  <c r="G6546" i="40"/>
  <c r="G6545" i="40"/>
  <c r="G6544" i="40"/>
  <c r="G6543" i="40"/>
  <c r="G6542" i="40"/>
  <c r="G6541" i="40"/>
  <c r="G6540" i="40"/>
  <c r="G6539" i="40"/>
  <c r="G6538" i="40"/>
  <c r="G6537" i="40"/>
  <c r="G6536" i="40"/>
  <c r="G6535" i="40"/>
  <c r="G6534" i="40"/>
  <c r="G6533" i="40"/>
  <c r="G6532" i="40"/>
  <c r="G6531" i="40"/>
  <c r="G6530" i="40"/>
  <c r="G6529" i="40"/>
  <c r="G6528" i="40"/>
  <c r="G6527" i="40"/>
  <c r="G6526" i="40"/>
  <c r="G6525" i="40"/>
  <c r="G6524" i="40"/>
  <c r="G6523" i="40"/>
  <c r="G6522" i="40"/>
  <c r="G6521" i="40"/>
  <c r="G6520" i="40"/>
  <c r="G6519" i="40"/>
  <c r="G6518" i="40"/>
  <c r="G6517" i="40"/>
  <c r="G6516" i="40"/>
  <c r="G6515" i="40"/>
  <c r="G6514" i="40"/>
  <c r="G6513" i="40"/>
  <c r="G6512" i="40"/>
  <c r="G6511" i="40"/>
  <c r="G6510" i="40"/>
  <c r="G6509" i="40"/>
  <c r="G6508" i="40"/>
  <c r="G6507" i="40"/>
  <c r="G6506" i="40"/>
  <c r="G6505" i="40"/>
  <c r="G6504" i="40"/>
  <c r="G6503" i="40"/>
  <c r="G6502" i="40"/>
  <c r="G6501" i="40"/>
  <c r="G6500" i="40"/>
  <c r="G6499" i="40"/>
  <c r="G6498" i="40"/>
  <c r="G6497" i="40"/>
  <c r="G6496" i="40"/>
  <c r="G6495" i="40"/>
  <c r="G6494" i="40"/>
  <c r="G6493" i="40"/>
  <c r="G6492" i="40"/>
  <c r="G6491" i="40"/>
  <c r="G6490" i="40"/>
  <c r="G6489" i="40"/>
  <c r="G6488" i="40"/>
  <c r="G6487" i="40"/>
  <c r="G6486" i="40"/>
  <c r="G6485" i="40"/>
  <c r="G6484" i="40"/>
  <c r="G6483" i="40"/>
  <c r="G6482" i="40"/>
  <c r="G6481" i="40"/>
  <c r="G6480" i="40"/>
  <c r="G6479" i="40"/>
  <c r="G6478" i="40"/>
  <c r="G6477" i="40"/>
  <c r="G6476" i="40"/>
  <c r="G6475" i="40"/>
  <c r="G6474" i="40"/>
  <c r="G6473" i="40"/>
  <c r="G6472" i="40"/>
  <c r="G6471" i="40"/>
  <c r="G6470" i="40"/>
  <c r="G6469" i="40"/>
  <c r="G6468" i="40"/>
  <c r="G6467" i="40"/>
  <c r="G6466" i="40"/>
  <c r="G6465" i="40"/>
  <c r="G6464" i="40"/>
  <c r="G6463" i="40"/>
  <c r="G6462" i="40"/>
  <c r="G6461" i="40"/>
  <c r="G6460" i="40"/>
  <c r="G6459" i="40"/>
  <c r="G6458" i="40"/>
  <c r="G6457" i="40"/>
  <c r="G6456" i="40"/>
  <c r="G6455" i="40"/>
  <c r="G6454" i="40"/>
  <c r="G6453" i="40"/>
  <c r="G6452" i="40"/>
  <c r="G6451" i="40"/>
  <c r="G6450" i="40"/>
  <c r="G6449" i="40"/>
  <c r="G6448" i="40"/>
  <c r="G6447" i="40"/>
  <c r="G6446" i="40"/>
  <c r="G6445" i="40"/>
  <c r="G6444" i="40"/>
  <c r="G6443" i="40"/>
  <c r="G6442" i="40"/>
  <c r="G6441" i="40"/>
  <c r="G6440" i="40"/>
  <c r="G6439" i="40"/>
  <c r="G6438" i="40"/>
  <c r="G6437" i="40"/>
  <c r="G6436" i="40"/>
  <c r="G6435" i="40"/>
  <c r="G6434" i="40"/>
  <c r="G6433" i="40"/>
  <c r="G6432" i="40"/>
  <c r="G6431" i="40"/>
  <c r="G6430" i="40"/>
  <c r="G6429" i="40"/>
  <c r="G6428" i="40"/>
  <c r="G6427" i="40"/>
  <c r="G6426" i="40"/>
  <c r="G6425" i="40"/>
  <c r="G6424" i="40"/>
  <c r="G6423" i="40"/>
  <c r="G6422" i="40"/>
  <c r="G6421" i="40"/>
  <c r="G6420" i="40"/>
  <c r="G6419" i="40"/>
  <c r="G6418" i="40"/>
  <c r="G6417" i="40"/>
  <c r="G6416" i="40"/>
  <c r="G6415" i="40"/>
  <c r="G6414" i="40"/>
  <c r="G6413" i="40"/>
  <c r="G6412" i="40"/>
  <c r="G6411" i="40"/>
  <c r="G6410" i="40"/>
  <c r="G6409" i="40"/>
  <c r="G6408" i="40"/>
  <c r="G6407" i="40"/>
  <c r="G6406" i="40"/>
  <c r="G6405" i="40"/>
  <c r="G6404" i="40"/>
  <c r="G6403" i="40"/>
  <c r="G6402" i="40"/>
  <c r="G6401" i="40"/>
  <c r="G6400" i="40"/>
  <c r="G6399" i="40"/>
  <c r="G6398" i="40"/>
  <c r="G6397" i="40"/>
  <c r="G6396" i="40"/>
  <c r="G6395" i="40"/>
  <c r="G6394" i="40"/>
  <c r="G6393" i="40"/>
  <c r="G6392" i="40"/>
  <c r="G6391" i="40"/>
  <c r="G6390" i="40"/>
  <c r="G6389" i="40"/>
  <c r="G6388" i="40"/>
  <c r="G6387" i="40"/>
  <c r="G6386" i="40"/>
  <c r="G6385" i="40"/>
  <c r="G6384" i="40"/>
  <c r="G6383" i="40"/>
  <c r="G6382" i="40"/>
  <c r="G6381" i="40"/>
  <c r="G6380" i="40"/>
  <c r="G6379" i="40"/>
  <c r="G6378" i="40"/>
  <c r="G6377" i="40"/>
  <c r="G6376" i="40"/>
  <c r="G6375" i="40"/>
  <c r="G6374" i="40"/>
  <c r="G6373" i="40"/>
  <c r="G6372" i="40"/>
  <c r="G6371" i="40"/>
  <c r="G6370" i="40"/>
  <c r="G6369" i="40"/>
  <c r="G6368" i="40"/>
  <c r="G6367" i="40"/>
  <c r="G6366" i="40"/>
  <c r="G6365" i="40"/>
  <c r="G6364" i="40"/>
  <c r="G6363" i="40"/>
  <c r="G6362" i="40"/>
  <c r="G6361" i="40"/>
  <c r="G6360" i="40"/>
  <c r="G6359" i="40"/>
  <c r="G6358" i="40"/>
  <c r="G6357" i="40"/>
  <c r="G6356" i="40"/>
  <c r="G6355" i="40"/>
  <c r="G6354" i="40"/>
  <c r="G6353" i="40"/>
  <c r="G6352" i="40"/>
  <c r="G6351" i="40"/>
  <c r="G6350" i="40"/>
  <c r="G6349" i="40"/>
  <c r="G6348" i="40"/>
  <c r="G6347" i="40"/>
  <c r="G6346" i="40"/>
  <c r="G6345" i="40"/>
  <c r="G6344" i="40"/>
  <c r="G6343" i="40"/>
  <c r="G6342" i="40"/>
  <c r="G6341" i="40"/>
  <c r="G6340" i="40"/>
  <c r="G6339" i="40"/>
  <c r="G6338" i="40"/>
  <c r="G6337" i="40"/>
  <c r="G6336" i="40"/>
  <c r="G6335" i="40"/>
  <c r="G6334" i="40"/>
  <c r="G6333" i="40"/>
  <c r="G6332" i="40"/>
  <c r="G6331" i="40"/>
  <c r="G6330" i="40"/>
  <c r="G6329" i="40"/>
  <c r="G6328" i="40"/>
  <c r="G6327" i="40"/>
  <c r="G6326" i="40"/>
  <c r="G6325" i="40"/>
  <c r="G6324" i="40"/>
  <c r="G6323" i="40"/>
  <c r="G6322" i="40"/>
  <c r="G6321" i="40"/>
  <c r="G6320" i="40"/>
  <c r="G6319" i="40"/>
  <c r="G6318" i="40"/>
  <c r="G6317" i="40"/>
  <c r="G6316" i="40"/>
  <c r="G6315" i="40"/>
  <c r="G6314" i="40"/>
  <c r="G6313" i="40"/>
  <c r="G6312" i="40"/>
  <c r="G6311" i="40"/>
  <c r="G6310" i="40"/>
  <c r="G6309" i="40"/>
  <c r="G6308" i="40"/>
  <c r="G6307" i="40"/>
  <c r="G6306" i="40"/>
  <c r="G6305" i="40"/>
  <c r="G6304" i="40"/>
  <c r="G6303" i="40"/>
  <c r="G6302" i="40"/>
  <c r="G6301" i="40"/>
  <c r="G6300" i="40"/>
  <c r="G6299" i="40"/>
  <c r="G6298" i="40"/>
  <c r="G6297" i="40"/>
  <c r="G6296" i="40"/>
  <c r="G6295" i="40"/>
  <c r="G6294" i="40"/>
  <c r="G6293" i="40"/>
  <c r="G6292" i="40"/>
  <c r="G6291" i="40"/>
  <c r="G6290" i="40"/>
  <c r="G6289" i="40"/>
  <c r="G6288" i="40"/>
  <c r="G6287" i="40"/>
  <c r="G6286" i="40"/>
  <c r="G6285" i="40"/>
  <c r="G6284" i="40"/>
  <c r="G6283" i="40"/>
  <c r="G6282" i="40"/>
  <c r="G6281" i="40"/>
  <c r="G6280" i="40"/>
  <c r="G6279" i="40"/>
  <c r="G6278" i="40"/>
  <c r="G6277" i="40"/>
  <c r="G6276" i="40"/>
  <c r="G6275" i="40"/>
  <c r="G6274" i="40"/>
  <c r="G6273" i="40"/>
  <c r="G6272" i="40"/>
  <c r="G6271" i="40"/>
  <c r="G6270" i="40"/>
  <c r="G6269" i="40"/>
  <c r="G6268" i="40"/>
  <c r="G6267" i="40"/>
  <c r="G6266" i="40"/>
  <c r="G6265" i="40"/>
  <c r="G6264" i="40"/>
  <c r="G6263" i="40"/>
  <c r="G6262" i="40"/>
  <c r="G6261" i="40"/>
  <c r="G6260" i="40"/>
  <c r="G6259" i="40"/>
  <c r="G6258" i="40"/>
  <c r="G6257" i="40"/>
  <c r="G6256" i="40"/>
  <c r="G6255" i="40"/>
  <c r="G6254" i="40"/>
  <c r="G6253" i="40"/>
  <c r="G6252" i="40"/>
  <c r="G6251" i="40"/>
  <c r="G6250" i="40"/>
  <c r="G6249" i="40"/>
  <c r="G6248" i="40"/>
  <c r="G6247" i="40"/>
  <c r="G6246" i="40"/>
  <c r="G6245" i="40"/>
  <c r="G6244" i="40"/>
  <c r="G6243" i="40"/>
  <c r="G6242" i="40"/>
  <c r="G6241" i="40"/>
  <c r="G6240" i="40"/>
  <c r="G6239" i="40"/>
  <c r="G6238" i="40"/>
  <c r="G6237" i="40"/>
  <c r="G6236" i="40"/>
  <c r="G6235" i="40"/>
  <c r="G6234" i="40"/>
  <c r="G6233" i="40"/>
  <c r="G6232" i="40"/>
  <c r="G6231" i="40"/>
  <c r="G6230" i="40"/>
  <c r="G6229" i="40"/>
  <c r="G6228" i="40"/>
  <c r="G6227" i="40"/>
  <c r="G6226" i="40"/>
  <c r="G6225" i="40"/>
  <c r="G6224" i="40"/>
  <c r="G6223" i="40"/>
  <c r="G6222" i="40"/>
  <c r="G6221" i="40"/>
  <c r="G6220" i="40"/>
  <c r="G6219" i="40"/>
  <c r="G6218" i="40"/>
  <c r="G6217" i="40"/>
  <c r="G6216" i="40"/>
  <c r="G6215" i="40"/>
  <c r="G6214" i="40"/>
  <c r="G6213" i="40"/>
  <c r="G6212" i="40"/>
  <c r="G6211" i="40"/>
  <c r="G6210" i="40"/>
  <c r="G6209" i="40"/>
  <c r="G6208" i="40"/>
  <c r="G6207" i="40"/>
  <c r="G6206" i="40"/>
  <c r="G6205" i="40"/>
  <c r="G6204" i="40"/>
  <c r="G6203" i="40"/>
  <c r="G6202" i="40"/>
  <c r="G6201" i="40"/>
  <c r="G6200" i="40"/>
  <c r="G6199" i="40"/>
  <c r="G6198" i="40"/>
  <c r="G6197" i="40"/>
  <c r="G6196" i="40"/>
  <c r="G6195" i="40"/>
  <c r="G6194" i="40"/>
  <c r="G6193" i="40"/>
  <c r="G6192" i="40"/>
  <c r="G6191" i="40"/>
  <c r="G6190" i="40"/>
  <c r="G6189" i="40"/>
  <c r="G6188" i="40"/>
  <c r="G6187" i="40"/>
  <c r="G6186" i="40"/>
  <c r="G6185" i="40"/>
  <c r="G6184" i="40"/>
  <c r="G6183" i="40"/>
  <c r="G6182" i="40"/>
  <c r="G6181" i="40"/>
  <c r="G6180" i="40"/>
  <c r="G6179" i="40"/>
  <c r="G6178" i="40"/>
  <c r="G6177" i="40"/>
  <c r="G6176" i="40"/>
  <c r="G6175" i="40"/>
  <c r="G6174" i="40"/>
  <c r="G6173" i="40"/>
  <c r="G6172" i="40"/>
  <c r="G6171" i="40"/>
  <c r="G6170" i="40"/>
  <c r="G6169" i="40"/>
  <c r="G6168" i="40"/>
  <c r="G6167" i="40"/>
  <c r="G6166" i="40"/>
  <c r="G6165" i="40"/>
  <c r="G6164" i="40"/>
  <c r="G6163" i="40"/>
  <c r="G6162" i="40"/>
  <c r="G6161" i="40"/>
  <c r="G6160" i="40"/>
  <c r="G6159" i="40"/>
  <c r="G6158" i="40"/>
  <c r="G6157" i="40"/>
  <c r="G6156" i="40"/>
  <c r="G6155" i="40"/>
  <c r="G6154" i="40"/>
  <c r="G6153" i="40"/>
  <c r="G6152" i="40"/>
  <c r="G6151" i="40"/>
  <c r="G6150" i="40"/>
  <c r="G6149" i="40"/>
  <c r="G6148" i="40"/>
  <c r="G6147" i="40"/>
  <c r="G6146" i="40"/>
  <c r="G6145" i="40"/>
  <c r="G6144" i="40"/>
  <c r="G6143" i="40"/>
  <c r="G6142" i="40"/>
  <c r="G6141" i="40"/>
  <c r="G6140" i="40"/>
  <c r="G6139" i="40"/>
  <c r="G6138" i="40"/>
  <c r="G6137" i="40"/>
  <c r="G6136" i="40"/>
  <c r="G6135" i="40"/>
  <c r="G6134" i="40"/>
  <c r="G6133" i="40"/>
  <c r="G6132" i="40"/>
  <c r="G6131" i="40"/>
  <c r="G6130" i="40"/>
  <c r="G6129" i="40"/>
  <c r="G6128" i="40"/>
  <c r="G6127" i="40"/>
  <c r="G6126" i="40"/>
  <c r="G6125" i="40"/>
  <c r="G6124" i="40"/>
  <c r="G6123" i="40"/>
  <c r="G6122" i="40"/>
  <c r="G6121" i="40"/>
  <c r="G6120" i="40"/>
  <c r="G6119" i="40"/>
  <c r="G6118" i="40"/>
  <c r="G6117" i="40"/>
  <c r="G6116" i="40"/>
  <c r="G6115" i="40"/>
  <c r="G6114" i="40"/>
  <c r="G6113" i="40"/>
  <c r="G6112" i="40"/>
  <c r="G6111" i="40"/>
  <c r="G6110" i="40"/>
  <c r="G6109" i="40"/>
  <c r="G6108" i="40"/>
  <c r="G6107" i="40"/>
  <c r="G6106" i="40"/>
  <c r="G6105" i="40"/>
  <c r="G6104" i="40"/>
  <c r="G6103" i="40"/>
  <c r="G6102" i="40"/>
  <c r="G6101" i="40"/>
  <c r="G6100" i="40"/>
  <c r="G6099" i="40"/>
  <c r="G6098" i="40"/>
  <c r="G6097" i="40"/>
  <c r="G6096" i="40"/>
  <c r="G6095" i="40"/>
  <c r="G6094" i="40"/>
  <c r="G6093" i="40"/>
  <c r="G6092" i="40"/>
  <c r="G6091" i="40"/>
  <c r="G6090" i="40"/>
  <c r="G6089" i="40"/>
  <c r="G6088" i="40"/>
  <c r="G6087" i="40"/>
  <c r="G6086" i="40"/>
  <c r="G6085" i="40"/>
  <c r="G6084" i="40"/>
  <c r="G6083" i="40"/>
  <c r="G6082" i="40"/>
  <c r="G6081" i="40"/>
  <c r="G6080" i="40"/>
  <c r="G6079" i="40"/>
  <c r="G6078" i="40"/>
  <c r="G6077" i="40"/>
  <c r="G6076" i="40"/>
  <c r="G6075" i="40"/>
  <c r="G6074" i="40"/>
  <c r="G6073" i="40"/>
  <c r="G6072" i="40"/>
  <c r="G6071" i="40"/>
  <c r="G6070" i="40"/>
  <c r="G6069" i="40"/>
  <c r="G6068" i="40"/>
  <c r="G6067" i="40"/>
  <c r="G6066" i="40"/>
  <c r="G6065" i="40"/>
  <c r="G6064" i="40"/>
  <c r="G6063" i="40"/>
  <c r="G6062" i="40"/>
  <c r="G6061" i="40"/>
  <c r="G6060" i="40"/>
  <c r="G6059" i="40"/>
  <c r="G6058" i="40"/>
  <c r="G6057" i="40"/>
  <c r="G6056" i="40"/>
  <c r="G6055" i="40"/>
  <c r="G6054" i="40"/>
  <c r="G6053" i="40"/>
  <c r="G6052" i="40"/>
  <c r="G6051" i="40"/>
  <c r="G6050" i="40"/>
  <c r="G6049" i="40"/>
  <c r="G6048" i="40"/>
  <c r="G6047" i="40"/>
  <c r="G6046" i="40"/>
  <c r="G6045" i="40"/>
  <c r="G6044" i="40"/>
  <c r="G6043" i="40"/>
  <c r="G6042" i="40"/>
  <c r="G6041" i="40"/>
  <c r="G6040" i="40"/>
  <c r="G6039" i="40"/>
  <c r="G6038" i="40"/>
  <c r="G6037" i="40"/>
  <c r="G6036" i="40"/>
  <c r="G6035" i="40"/>
  <c r="G6034" i="40"/>
  <c r="G6033" i="40"/>
  <c r="G6032" i="40"/>
  <c r="G6031" i="40"/>
  <c r="G6030" i="40"/>
  <c r="G6029" i="40"/>
  <c r="G6028" i="40"/>
  <c r="G6027" i="40"/>
  <c r="G6026" i="40"/>
  <c r="G6025" i="40"/>
  <c r="G6024" i="40"/>
  <c r="G6023" i="40"/>
  <c r="G6022" i="40"/>
  <c r="G6021" i="40"/>
  <c r="G6020" i="40"/>
  <c r="G6019" i="40"/>
  <c r="G6018" i="40"/>
  <c r="G6017" i="40"/>
  <c r="G6016" i="40"/>
  <c r="G6015" i="40"/>
  <c r="G6014" i="40"/>
  <c r="G6013" i="40"/>
  <c r="G6012" i="40"/>
  <c r="G6011" i="40"/>
  <c r="G6010" i="40"/>
  <c r="G6009" i="40"/>
  <c r="G6008" i="40"/>
  <c r="G6007" i="40"/>
  <c r="G6006" i="40"/>
  <c r="G6005" i="40"/>
  <c r="G6004" i="40"/>
  <c r="G6003" i="40"/>
  <c r="G6002" i="40"/>
  <c r="G6001" i="40"/>
  <c r="G6000" i="40"/>
  <c r="G5999" i="40"/>
  <c r="G5998" i="40"/>
  <c r="G5997" i="40"/>
  <c r="G5996" i="40"/>
  <c r="G5995" i="40"/>
  <c r="G5994" i="40"/>
  <c r="G5993" i="40"/>
  <c r="G5992" i="40"/>
  <c r="G5991" i="40"/>
  <c r="G5990" i="40"/>
  <c r="G5989" i="40"/>
  <c r="G5988" i="40"/>
  <c r="G5987" i="40"/>
  <c r="G5986" i="40"/>
  <c r="G5985" i="40"/>
  <c r="G5984" i="40"/>
  <c r="G5983" i="40"/>
  <c r="G5982" i="40"/>
  <c r="G5981" i="40"/>
  <c r="G5980" i="40"/>
  <c r="G5979" i="40"/>
  <c r="G5978" i="40"/>
  <c r="G5977" i="40"/>
  <c r="G5976" i="40"/>
  <c r="G5975" i="40"/>
  <c r="G5974" i="40"/>
  <c r="G5973" i="40"/>
  <c r="G5972" i="40"/>
  <c r="G5971" i="40"/>
  <c r="G5970" i="40"/>
  <c r="G5969" i="40"/>
  <c r="G5968" i="40"/>
  <c r="G5967" i="40"/>
  <c r="G5966" i="40"/>
  <c r="G5965" i="40"/>
  <c r="G5964" i="40"/>
  <c r="G5963" i="40"/>
  <c r="G5962" i="40"/>
  <c r="G5961" i="40"/>
  <c r="G5960" i="40"/>
  <c r="G5959" i="40"/>
  <c r="G5958" i="40"/>
  <c r="G5957" i="40"/>
  <c r="G5956" i="40"/>
  <c r="G5955" i="40"/>
  <c r="G5954" i="40"/>
  <c r="G5953" i="40"/>
  <c r="G5952" i="40"/>
  <c r="G5951" i="40"/>
  <c r="G5950" i="40"/>
  <c r="G5949" i="40"/>
  <c r="G5948" i="40"/>
  <c r="G5947" i="40"/>
  <c r="G5946" i="40"/>
  <c r="G5945" i="40"/>
  <c r="G5944" i="40"/>
  <c r="G5943" i="40"/>
  <c r="G5942" i="40"/>
  <c r="G5941" i="40"/>
  <c r="G5940" i="40"/>
  <c r="G5939" i="40"/>
  <c r="G5938" i="40"/>
  <c r="G5937" i="40"/>
  <c r="G5936" i="40"/>
  <c r="G5935" i="40"/>
  <c r="G5934" i="40"/>
  <c r="G5933" i="40"/>
  <c r="G5932" i="40"/>
  <c r="G5931" i="40"/>
  <c r="G5930" i="40"/>
  <c r="G5929" i="40"/>
  <c r="G5928" i="40"/>
  <c r="G5927" i="40"/>
  <c r="G5926" i="40"/>
  <c r="G5925" i="40"/>
  <c r="G5924" i="40"/>
  <c r="G5923" i="40"/>
  <c r="G5922" i="40"/>
  <c r="G5921" i="40"/>
  <c r="G5920" i="40"/>
  <c r="G5919" i="40"/>
  <c r="G5918" i="40"/>
  <c r="G5917" i="40"/>
  <c r="G5916" i="40"/>
  <c r="G5915" i="40"/>
  <c r="G5914" i="40"/>
  <c r="G5913" i="40"/>
  <c r="G5912" i="40"/>
  <c r="G5911" i="40"/>
  <c r="G5910" i="40"/>
  <c r="G5909" i="40"/>
  <c r="G5908" i="40"/>
  <c r="G5907" i="40"/>
  <c r="G5906" i="40"/>
  <c r="G5905" i="40"/>
  <c r="G5904" i="40"/>
  <c r="G5903" i="40"/>
  <c r="G5902" i="40"/>
  <c r="G5901" i="40"/>
  <c r="G5900" i="40"/>
  <c r="G5899" i="40"/>
  <c r="G5898" i="40"/>
  <c r="G5897" i="40"/>
  <c r="G5896" i="40"/>
  <c r="G5895" i="40"/>
  <c r="G5894" i="40"/>
  <c r="G5893" i="40"/>
  <c r="G5892" i="40"/>
  <c r="G5891" i="40"/>
  <c r="G5890" i="40"/>
  <c r="G5889" i="40"/>
  <c r="G5888" i="40"/>
  <c r="G5887" i="40"/>
  <c r="G5886" i="40"/>
  <c r="G5885" i="40"/>
  <c r="G5884" i="40"/>
  <c r="G5883" i="40"/>
  <c r="G5882" i="40"/>
  <c r="G5881" i="40"/>
  <c r="G5880" i="40"/>
  <c r="G5879" i="40"/>
  <c r="G5878" i="40"/>
  <c r="G5877" i="40"/>
  <c r="G5876" i="40"/>
  <c r="G5875" i="40"/>
  <c r="G5874" i="40"/>
  <c r="G5873" i="40"/>
  <c r="G5872" i="40"/>
  <c r="G5871" i="40"/>
  <c r="G5870" i="40"/>
  <c r="G5869" i="40"/>
  <c r="G5868" i="40"/>
  <c r="G5867" i="40"/>
  <c r="G5866" i="40"/>
  <c r="G5865" i="40"/>
  <c r="G5864" i="40"/>
  <c r="G5863" i="40"/>
  <c r="G5862" i="40"/>
  <c r="G5861" i="40"/>
  <c r="G5860" i="40"/>
  <c r="G5859" i="40"/>
  <c r="G5858" i="40"/>
  <c r="G5857" i="40"/>
  <c r="G5856" i="40"/>
  <c r="G5855" i="40"/>
  <c r="G5854" i="40"/>
  <c r="G5853" i="40"/>
  <c r="G5852" i="40"/>
  <c r="G5851" i="40"/>
  <c r="G5850" i="40"/>
  <c r="G5849" i="40"/>
  <c r="G5848" i="40"/>
  <c r="G5847" i="40"/>
  <c r="G5846" i="40"/>
  <c r="G5845" i="40"/>
  <c r="G5844" i="40"/>
  <c r="G5843" i="40"/>
  <c r="G5842" i="40"/>
  <c r="G5841" i="40"/>
  <c r="G5840" i="40"/>
  <c r="G5839" i="40"/>
  <c r="G5838" i="40"/>
  <c r="G5837" i="40"/>
  <c r="G5836" i="40"/>
  <c r="G5835" i="40"/>
  <c r="G5834" i="40"/>
  <c r="G5833" i="40"/>
  <c r="G5832" i="40"/>
  <c r="G5831" i="40"/>
  <c r="G5830" i="40"/>
  <c r="G5829" i="40"/>
  <c r="G5828" i="40"/>
  <c r="G5827" i="40"/>
  <c r="G5826" i="40"/>
  <c r="G5825" i="40"/>
  <c r="G5824" i="40"/>
  <c r="G5823" i="40"/>
  <c r="G5822" i="40"/>
  <c r="G5821" i="40"/>
  <c r="G5820" i="40"/>
  <c r="G5819" i="40"/>
  <c r="G5818" i="40"/>
  <c r="G5817" i="40"/>
  <c r="G5816" i="40"/>
  <c r="G5815" i="40"/>
  <c r="G5814" i="40"/>
  <c r="G5813" i="40"/>
  <c r="G5812" i="40"/>
  <c r="G5811" i="40"/>
  <c r="G5810" i="40"/>
  <c r="G5809" i="40"/>
  <c r="G5808" i="40"/>
  <c r="G5807" i="40"/>
  <c r="G5806" i="40"/>
  <c r="G5805" i="40"/>
  <c r="G5804" i="40"/>
  <c r="G5803" i="40"/>
  <c r="G5802" i="40"/>
  <c r="G5801" i="40"/>
  <c r="G5800" i="40"/>
  <c r="G5799" i="40"/>
  <c r="G5798" i="40"/>
  <c r="G5797" i="40"/>
  <c r="G5796" i="40"/>
  <c r="G5795" i="40"/>
  <c r="G5794" i="40"/>
  <c r="G5793" i="40"/>
  <c r="G5792" i="40"/>
  <c r="G5791" i="40"/>
  <c r="G5790" i="40"/>
  <c r="G5789" i="40"/>
  <c r="G5788" i="40"/>
  <c r="G5787" i="40"/>
  <c r="G5786" i="40"/>
  <c r="G5785" i="40"/>
  <c r="G5784" i="40"/>
  <c r="G5783" i="40"/>
  <c r="G5782" i="40"/>
  <c r="G5781" i="40"/>
  <c r="G5780" i="40"/>
  <c r="G5779" i="40"/>
  <c r="G5778" i="40"/>
  <c r="G5777" i="40"/>
  <c r="G5776" i="40"/>
  <c r="G5775" i="40"/>
  <c r="G5774" i="40"/>
  <c r="G5773" i="40"/>
  <c r="G5772" i="40"/>
  <c r="G5771" i="40"/>
  <c r="G5770" i="40"/>
  <c r="G5769" i="40"/>
  <c r="G5768" i="40"/>
  <c r="G5767" i="40"/>
  <c r="G5766" i="40"/>
  <c r="G5765" i="40"/>
  <c r="G5764" i="40"/>
  <c r="G5763" i="40"/>
  <c r="G5762" i="40"/>
  <c r="G5761" i="40"/>
  <c r="G5760" i="40"/>
  <c r="G5759" i="40"/>
  <c r="G5758" i="40"/>
  <c r="G5757" i="40"/>
  <c r="G5756" i="40"/>
  <c r="G5755" i="40"/>
  <c r="G5754" i="40"/>
  <c r="G5753" i="40"/>
  <c r="G5752" i="40"/>
  <c r="G5751" i="40"/>
  <c r="G5750" i="40"/>
  <c r="G5749" i="40"/>
  <c r="G5748" i="40"/>
  <c r="G5747" i="40"/>
  <c r="G5746" i="40"/>
  <c r="G5745" i="40"/>
  <c r="G5744" i="40"/>
  <c r="G5743" i="40"/>
  <c r="G5742" i="40"/>
  <c r="G5741" i="40"/>
  <c r="G5740" i="40"/>
  <c r="G5739" i="40"/>
  <c r="G5738" i="40"/>
  <c r="G5737" i="40"/>
  <c r="G5736" i="40"/>
  <c r="G5735" i="40"/>
  <c r="G5734" i="40"/>
  <c r="G5733" i="40"/>
  <c r="G5732" i="40"/>
  <c r="G5731" i="40"/>
  <c r="G5730" i="40"/>
  <c r="G5729" i="40"/>
  <c r="G5728" i="40"/>
  <c r="G5727" i="40"/>
  <c r="G5726" i="40"/>
  <c r="G5725" i="40"/>
  <c r="G5724" i="40"/>
  <c r="G5723" i="40"/>
  <c r="G5722" i="40"/>
  <c r="G5721" i="40"/>
  <c r="G5720" i="40"/>
  <c r="G5719" i="40"/>
  <c r="G5718" i="40"/>
  <c r="G5717" i="40"/>
  <c r="G5716" i="40"/>
  <c r="G5715" i="40"/>
  <c r="G5714" i="40"/>
  <c r="G5713" i="40"/>
  <c r="G5712" i="40"/>
  <c r="G5711" i="40"/>
  <c r="G5710" i="40"/>
  <c r="G5709" i="40"/>
  <c r="G5708" i="40"/>
  <c r="G5707" i="40"/>
  <c r="G5706" i="40"/>
  <c r="G5705" i="40"/>
  <c r="G5704" i="40"/>
  <c r="G5703" i="40"/>
  <c r="G5702" i="40"/>
  <c r="G5701" i="40"/>
  <c r="G5700" i="40"/>
  <c r="G5699" i="40"/>
  <c r="G5698" i="40"/>
  <c r="G5697" i="40"/>
  <c r="G5696" i="40"/>
  <c r="G5695" i="40"/>
  <c r="G5694" i="40"/>
  <c r="G5693" i="40"/>
  <c r="G5692" i="40"/>
  <c r="G5691" i="40"/>
  <c r="G5690" i="40"/>
  <c r="G5689" i="40"/>
  <c r="G5688" i="40"/>
  <c r="G5687" i="40"/>
  <c r="G5686" i="40"/>
  <c r="G5685" i="40"/>
  <c r="G5684" i="40"/>
  <c r="G5683" i="40"/>
  <c r="G5682" i="40"/>
  <c r="G5681" i="40"/>
  <c r="G5680" i="40"/>
  <c r="G5679" i="40"/>
  <c r="G5678" i="40"/>
  <c r="G5677" i="40"/>
  <c r="G5676" i="40"/>
  <c r="G5675" i="40"/>
  <c r="G5674" i="40"/>
  <c r="G5673" i="40"/>
  <c r="G5672" i="40"/>
  <c r="G5671" i="40"/>
  <c r="G5670" i="40"/>
  <c r="G5669" i="40"/>
  <c r="G5668" i="40"/>
  <c r="G5667" i="40"/>
  <c r="G5666" i="40"/>
  <c r="G5665" i="40"/>
  <c r="G5664" i="40"/>
  <c r="G5663" i="40"/>
  <c r="G5662" i="40"/>
  <c r="G5661" i="40"/>
  <c r="G5660" i="40"/>
  <c r="G5659" i="40"/>
  <c r="G5658" i="40"/>
  <c r="G5657" i="40"/>
  <c r="G5656" i="40"/>
  <c r="G5655" i="40"/>
  <c r="G5654" i="40"/>
  <c r="G5653" i="40"/>
  <c r="G5652" i="40"/>
  <c r="G5651" i="40"/>
  <c r="G5650" i="40"/>
  <c r="G5649" i="40"/>
  <c r="G5648" i="40"/>
  <c r="G5647" i="40"/>
  <c r="G5646" i="40"/>
  <c r="G5645" i="40"/>
  <c r="G5644" i="40"/>
  <c r="G5643" i="40"/>
  <c r="G5642" i="40"/>
  <c r="G5641" i="40"/>
  <c r="G5640" i="40"/>
  <c r="G5639" i="40"/>
  <c r="G5638" i="40"/>
  <c r="G5637" i="40"/>
  <c r="G5636" i="40"/>
  <c r="G5635" i="40"/>
  <c r="G5634" i="40"/>
  <c r="G5633" i="40"/>
  <c r="G5632" i="40"/>
  <c r="G5631" i="40"/>
  <c r="G5630" i="40"/>
  <c r="G5629" i="40"/>
  <c r="G5628" i="40"/>
  <c r="G5627" i="40"/>
  <c r="G5626" i="40"/>
  <c r="G5625" i="40"/>
  <c r="G5624" i="40"/>
  <c r="G5623" i="40"/>
  <c r="G5622" i="40"/>
  <c r="G5621" i="40"/>
  <c r="G5620" i="40"/>
  <c r="G5619" i="40"/>
  <c r="G5618" i="40"/>
  <c r="G5617" i="40"/>
  <c r="G5616" i="40"/>
  <c r="G5615" i="40"/>
  <c r="G5614" i="40"/>
  <c r="G5613" i="40"/>
  <c r="G5612" i="40"/>
  <c r="G5611" i="40"/>
  <c r="G5610" i="40"/>
  <c r="G5609" i="40"/>
  <c r="G5608" i="40"/>
  <c r="G5607" i="40"/>
  <c r="G5606" i="40"/>
  <c r="G5605" i="40"/>
  <c r="G5604" i="40"/>
  <c r="G5603" i="40"/>
  <c r="G5602" i="40"/>
  <c r="G5601" i="40"/>
  <c r="G5600" i="40"/>
  <c r="G5599" i="40"/>
  <c r="G5598" i="40"/>
  <c r="G5597" i="40"/>
  <c r="G5596" i="40"/>
  <c r="G5595" i="40"/>
  <c r="G5594" i="40"/>
  <c r="G5593" i="40"/>
  <c r="G5592" i="40"/>
  <c r="G5591" i="40"/>
  <c r="G5590" i="40"/>
  <c r="G5589" i="40"/>
  <c r="G5588" i="40"/>
  <c r="G5587" i="40"/>
  <c r="G5586" i="40"/>
  <c r="G5585" i="40"/>
  <c r="G5584" i="40"/>
  <c r="G5583" i="40"/>
  <c r="G5582" i="40"/>
  <c r="G5581" i="40"/>
  <c r="G5580" i="40"/>
  <c r="G5579" i="40"/>
  <c r="G5578" i="40"/>
  <c r="G5577" i="40"/>
  <c r="G5576" i="40"/>
  <c r="G5575" i="40"/>
  <c r="G5574" i="40"/>
  <c r="G5573" i="40"/>
  <c r="G5572" i="40"/>
  <c r="G5571" i="40"/>
  <c r="G5570" i="40"/>
  <c r="G5569" i="40"/>
  <c r="G5568" i="40"/>
  <c r="G5567" i="40"/>
  <c r="G5566" i="40"/>
  <c r="G5565" i="40"/>
  <c r="G5564" i="40"/>
  <c r="G5563" i="40"/>
  <c r="G5562" i="40"/>
  <c r="G5561" i="40"/>
  <c r="G5560" i="40"/>
  <c r="G5559" i="40"/>
  <c r="G5558" i="40"/>
  <c r="G5557" i="40"/>
  <c r="G5556" i="40"/>
  <c r="G5555" i="40"/>
  <c r="G5554" i="40"/>
  <c r="G5553" i="40"/>
  <c r="G5552" i="40"/>
  <c r="G5551" i="40"/>
  <c r="G5550" i="40"/>
  <c r="G5549" i="40"/>
  <c r="G5548" i="40"/>
  <c r="G5547" i="40"/>
  <c r="G5546" i="40"/>
  <c r="G5545" i="40"/>
  <c r="G5544" i="40"/>
  <c r="G5543" i="40"/>
  <c r="G5542" i="40"/>
  <c r="G5541" i="40"/>
  <c r="G5540" i="40"/>
  <c r="G5539" i="40"/>
  <c r="G5538" i="40"/>
  <c r="G5537" i="40"/>
  <c r="G5536" i="40"/>
  <c r="G5535" i="40"/>
  <c r="G5534" i="40"/>
  <c r="G5533" i="40"/>
  <c r="G5532" i="40"/>
  <c r="G5531" i="40"/>
  <c r="G5530" i="40"/>
  <c r="G5529" i="40"/>
  <c r="G5528" i="40"/>
  <c r="G5527" i="40"/>
  <c r="G5526" i="40"/>
  <c r="G5525" i="40"/>
  <c r="G5524" i="40"/>
  <c r="G5523" i="40"/>
  <c r="G5522" i="40"/>
  <c r="G5521" i="40"/>
  <c r="G5520" i="40"/>
  <c r="G5519" i="40"/>
  <c r="G5518" i="40"/>
  <c r="G5517" i="40"/>
  <c r="G5516" i="40"/>
  <c r="G5515" i="40"/>
  <c r="G5514" i="40"/>
  <c r="G5513" i="40"/>
  <c r="G5512" i="40"/>
  <c r="G5511" i="40"/>
  <c r="G5510" i="40"/>
  <c r="G5509" i="40"/>
  <c r="G5508" i="40"/>
  <c r="G5507" i="40"/>
  <c r="G5506" i="40"/>
  <c r="G5505" i="40"/>
  <c r="G5504" i="40"/>
  <c r="G5503" i="40"/>
  <c r="G5502" i="40"/>
  <c r="G5501" i="40"/>
  <c r="G5500" i="40"/>
  <c r="G5499" i="40"/>
  <c r="G5498" i="40"/>
  <c r="G5497" i="40"/>
  <c r="G5496" i="40"/>
  <c r="G5495" i="40"/>
  <c r="G5494" i="40"/>
  <c r="G5493" i="40"/>
  <c r="G5492" i="40"/>
  <c r="G5491" i="40"/>
  <c r="G5490" i="40"/>
  <c r="G5489" i="40"/>
  <c r="G5488" i="40"/>
  <c r="G5487" i="40"/>
  <c r="G5486" i="40"/>
  <c r="G5485" i="40"/>
  <c r="G5484" i="40"/>
  <c r="G5483" i="40"/>
  <c r="G5482" i="40"/>
  <c r="G5481" i="40"/>
  <c r="G5480" i="40"/>
  <c r="G5479" i="40"/>
  <c r="G5478" i="40"/>
  <c r="G5477" i="40"/>
  <c r="G5476" i="40"/>
  <c r="G5475" i="40"/>
  <c r="G5474" i="40"/>
  <c r="G5473" i="40"/>
  <c r="G5472" i="40"/>
  <c r="G5471" i="40"/>
  <c r="G5470" i="40"/>
  <c r="G5469" i="40"/>
  <c r="G5468" i="40"/>
  <c r="G5467" i="40"/>
  <c r="G5466" i="40"/>
  <c r="G5465" i="40"/>
  <c r="G5464" i="40"/>
  <c r="G5463" i="40"/>
  <c r="G5462" i="40"/>
  <c r="G5461" i="40"/>
  <c r="G5460" i="40"/>
  <c r="G5459" i="40"/>
  <c r="G5458" i="40"/>
  <c r="G5457" i="40"/>
  <c r="G5456" i="40"/>
  <c r="G5455" i="40"/>
  <c r="G5454" i="40"/>
  <c r="G5453" i="40"/>
  <c r="G5452" i="40"/>
  <c r="G5451" i="40"/>
  <c r="G5450" i="40"/>
  <c r="G5449" i="40"/>
  <c r="G5448" i="40"/>
  <c r="G5447" i="40"/>
  <c r="G5446" i="40"/>
  <c r="G5445" i="40"/>
  <c r="G5444" i="40"/>
  <c r="G5443" i="40"/>
  <c r="G5442" i="40"/>
  <c r="G5441" i="40"/>
  <c r="G5440" i="40"/>
  <c r="G5439" i="40"/>
  <c r="G5438" i="40"/>
  <c r="G5437" i="40"/>
  <c r="G5436" i="40"/>
  <c r="G5435" i="40"/>
  <c r="G5434" i="40"/>
  <c r="G5433" i="40"/>
  <c r="G5432" i="40"/>
  <c r="G5431" i="40"/>
  <c r="G5430" i="40"/>
  <c r="G5429" i="40"/>
  <c r="G5428" i="40"/>
  <c r="G5427" i="40"/>
  <c r="G5426" i="40"/>
  <c r="G5425" i="40"/>
  <c r="G5424" i="40"/>
  <c r="G5423" i="40"/>
  <c r="G5422" i="40"/>
  <c r="G5421" i="40"/>
  <c r="G5420" i="40"/>
  <c r="G5419" i="40"/>
  <c r="G5418" i="40"/>
  <c r="G5417" i="40"/>
  <c r="G5416" i="40"/>
  <c r="G5415" i="40"/>
  <c r="G5414" i="40"/>
  <c r="G5413" i="40"/>
  <c r="G5412" i="40"/>
  <c r="G5411" i="40"/>
  <c r="G5410" i="40"/>
  <c r="G5409" i="40"/>
  <c r="G5408" i="40"/>
  <c r="G5407" i="40"/>
  <c r="G5406" i="40"/>
  <c r="G5405" i="40"/>
  <c r="G5404" i="40"/>
  <c r="G5403" i="40"/>
  <c r="G5402" i="40"/>
  <c r="G5401" i="40"/>
  <c r="G5400" i="40"/>
  <c r="G5399" i="40"/>
  <c r="G5398" i="40"/>
  <c r="G5397" i="40"/>
  <c r="G5396" i="40"/>
  <c r="G5395" i="40"/>
  <c r="G5394" i="40"/>
  <c r="G5393" i="40"/>
  <c r="G5392" i="40"/>
  <c r="G5391" i="40"/>
  <c r="G5390" i="40"/>
  <c r="G5389" i="40"/>
  <c r="G5388" i="40"/>
  <c r="G5387" i="40"/>
  <c r="G5386" i="40"/>
  <c r="G5385" i="40"/>
  <c r="G5384" i="40"/>
  <c r="G5383" i="40"/>
  <c r="G5382" i="40"/>
  <c r="G5381" i="40"/>
  <c r="G5380" i="40"/>
  <c r="G5379" i="40"/>
  <c r="G5378" i="40"/>
  <c r="G5377" i="40"/>
  <c r="G5376" i="40"/>
  <c r="G5375" i="40"/>
  <c r="G5374" i="40"/>
  <c r="G5373" i="40"/>
  <c r="G5372" i="40"/>
  <c r="G5371" i="40"/>
  <c r="G5370" i="40"/>
  <c r="G5369" i="40"/>
  <c r="G5368" i="40"/>
  <c r="G5367" i="40"/>
  <c r="G5366" i="40"/>
  <c r="G5365" i="40"/>
  <c r="G5364" i="40"/>
  <c r="G5363" i="40"/>
  <c r="G5362" i="40"/>
  <c r="G5361" i="40"/>
  <c r="G5360" i="40"/>
  <c r="G5359" i="40"/>
  <c r="G5358" i="40"/>
  <c r="G5357" i="40"/>
  <c r="G5356" i="40"/>
  <c r="G5355" i="40"/>
  <c r="G5354" i="40"/>
  <c r="G5353" i="40"/>
  <c r="G5352" i="40"/>
  <c r="G5351" i="40"/>
  <c r="G5350" i="40"/>
  <c r="G5349" i="40"/>
  <c r="G5348" i="40"/>
  <c r="G5347" i="40"/>
  <c r="G5346" i="40"/>
  <c r="G5345" i="40"/>
  <c r="G5344" i="40"/>
  <c r="G5343" i="40"/>
  <c r="G5342" i="40"/>
  <c r="G5341" i="40"/>
  <c r="G5340" i="40"/>
  <c r="G5339" i="40"/>
  <c r="G5338" i="40"/>
  <c r="G5337" i="40"/>
  <c r="G5336" i="40"/>
  <c r="G5335" i="40"/>
  <c r="G5334" i="40"/>
  <c r="G5333" i="40"/>
  <c r="G5332" i="40"/>
  <c r="G5331" i="40"/>
  <c r="G5330" i="40"/>
  <c r="G5329" i="40"/>
  <c r="G5328" i="40"/>
  <c r="G5327" i="40"/>
  <c r="G5326" i="40"/>
  <c r="G5325" i="40"/>
  <c r="G5324" i="40"/>
  <c r="G5323" i="40"/>
  <c r="G5322" i="40"/>
  <c r="G5321" i="40"/>
  <c r="G5320" i="40"/>
  <c r="G5319" i="40"/>
  <c r="G5318" i="40"/>
  <c r="G5317" i="40"/>
  <c r="G5316" i="40"/>
  <c r="G5315" i="40"/>
  <c r="G5314" i="40"/>
  <c r="G5313" i="40"/>
  <c r="G5312" i="40"/>
  <c r="G5311" i="40"/>
  <c r="G5310" i="40"/>
  <c r="G5309" i="40"/>
  <c r="G5308" i="40"/>
  <c r="G5307" i="40"/>
  <c r="G5306" i="40"/>
  <c r="G5305" i="40"/>
  <c r="G5304" i="40"/>
  <c r="G5303" i="40"/>
  <c r="G5302" i="40"/>
  <c r="G5301" i="40"/>
  <c r="G5300" i="40"/>
  <c r="G5299" i="40"/>
  <c r="G5298" i="40"/>
  <c r="G5297" i="40"/>
  <c r="G5296" i="40"/>
  <c r="G5295" i="40"/>
  <c r="G5294" i="40"/>
  <c r="G5293" i="40"/>
  <c r="G5292" i="40"/>
  <c r="G5291" i="40"/>
  <c r="G5290" i="40"/>
  <c r="G5289" i="40"/>
  <c r="G5288" i="40"/>
  <c r="G5287" i="40"/>
  <c r="G5286" i="40"/>
  <c r="G5285" i="40"/>
  <c r="G5284" i="40"/>
  <c r="G5283" i="40"/>
  <c r="G5282" i="40"/>
  <c r="G5281" i="40"/>
  <c r="G5280" i="40"/>
  <c r="G5279" i="40"/>
  <c r="G5278" i="40"/>
  <c r="G5277" i="40"/>
  <c r="G5276" i="40"/>
  <c r="G5275" i="40"/>
  <c r="G5274" i="40"/>
  <c r="G5273" i="40"/>
  <c r="G5272" i="40"/>
  <c r="G5271" i="40"/>
  <c r="G5270" i="40"/>
  <c r="G5269" i="40"/>
  <c r="G5268" i="40"/>
  <c r="G5267" i="40"/>
  <c r="G5266" i="40"/>
  <c r="G5265" i="40"/>
  <c r="G5264" i="40"/>
  <c r="G5263" i="40"/>
  <c r="G5262" i="40"/>
  <c r="G5261" i="40"/>
  <c r="G5260" i="40"/>
  <c r="G5259" i="40"/>
  <c r="G5258" i="40"/>
  <c r="G5257" i="40"/>
  <c r="G5256" i="40"/>
  <c r="G5255" i="40"/>
  <c r="G5254" i="40"/>
  <c r="G5253" i="40"/>
  <c r="G5252" i="40"/>
  <c r="G5251" i="40"/>
  <c r="G5250" i="40"/>
  <c r="G5249" i="40"/>
  <c r="G5248" i="40"/>
  <c r="G5247" i="40"/>
  <c r="G5246" i="40"/>
  <c r="G5245" i="40"/>
  <c r="G5244" i="40"/>
  <c r="G5243" i="40"/>
  <c r="G5242" i="40"/>
  <c r="G5241" i="40"/>
  <c r="G5240" i="40"/>
  <c r="G5239" i="40"/>
  <c r="G5238" i="40"/>
  <c r="G5237" i="40"/>
  <c r="G5236" i="40"/>
  <c r="G5235" i="40"/>
  <c r="G5234" i="40"/>
  <c r="G5233" i="40"/>
  <c r="G5232" i="40"/>
  <c r="G5231" i="40"/>
  <c r="G5230" i="40"/>
  <c r="G5229" i="40"/>
  <c r="G5228" i="40"/>
  <c r="G5227" i="40"/>
  <c r="G5226" i="40"/>
  <c r="G5225" i="40"/>
  <c r="G5224" i="40"/>
  <c r="G5223" i="40"/>
  <c r="G5222" i="40"/>
  <c r="G5221" i="40"/>
  <c r="G5220" i="40"/>
  <c r="G5219" i="40"/>
  <c r="G5218" i="40"/>
  <c r="G5217" i="40"/>
  <c r="G5216" i="40"/>
  <c r="G5215" i="40"/>
  <c r="G5214" i="40"/>
  <c r="G5213" i="40"/>
  <c r="G5212" i="40"/>
  <c r="G5211" i="40"/>
  <c r="G5210" i="40"/>
  <c r="G5209" i="40"/>
  <c r="G5208" i="40"/>
  <c r="G5207" i="40"/>
  <c r="G5206" i="40"/>
  <c r="G5205" i="40"/>
  <c r="G5204" i="40"/>
  <c r="G5203" i="40"/>
  <c r="G5202" i="40"/>
  <c r="G5201" i="40"/>
  <c r="G5200" i="40"/>
  <c r="G5199" i="40"/>
  <c r="G5198" i="40"/>
  <c r="G5197" i="40"/>
  <c r="G5196" i="40"/>
  <c r="G5195" i="40"/>
  <c r="G5194" i="40"/>
  <c r="G5193" i="40"/>
  <c r="G5192" i="40"/>
  <c r="G5191" i="40"/>
  <c r="G5190" i="40"/>
  <c r="G5189" i="40"/>
  <c r="G5188" i="40"/>
  <c r="G5187" i="40"/>
  <c r="G5186" i="40"/>
  <c r="G5185" i="40"/>
  <c r="G5184" i="40"/>
  <c r="G5183" i="40"/>
  <c r="G5182" i="40"/>
  <c r="G5181" i="40"/>
  <c r="G5180" i="40"/>
  <c r="G5179" i="40"/>
  <c r="G5178" i="40"/>
  <c r="G5177" i="40"/>
  <c r="G5176" i="40"/>
  <c r="G5175" i="40"/>
  <c r="G5174" i="40"/>
  <c r="G5173" i="40"/>
  <c r="G5172" i="40"/>
  <c r="G5171" i="40"/>
  <c r="G5170" i="40"/>
  <c r="G5169" i="40"/>
  <c r="G5168" i="40"/>
  <c r="G5167" i="40"/>
  <c r="G5166" i="40"/>
  <c r="G5165" i="40"/>
  <c r="G5164" i="40"/>
  <c r="G5163" i="40"/>
  <c r="G5162" i="40"/>
  <c r="G5161" i="40"/>
  <c r="G5160" i="40"/>
  <c r="G5159" i="40"/>
  <c r="G5158" i="40"/>
  <c r="G5157" i="40"/>
  <c r="G5156" i="40"/>
  <c r="G5155" i="40"/>
  <c r="G5154" i="40"/>
  <c r="G5153" i="40"/>
  <c r="G5152" i="40"/>
  <c r="G5151" i="40"/>
  <c r="G5150" i="40"/>
  <c r="G5149" i="40"/>
  <c r="G5148" i="40"/>
  <c r="G5147" i="40"/>
  <c r="G5146" i="40"/>
  <c r="G5145" i="40"/>
  <c r="G5144" i="40"/>
  <c r="G5143" i="40"/>
  <c r="G5142" i="40"/>
  <c r="G5141" i="40"/>
  <c r="G5140" i="40"/>
  <c r="G5139" i="40"/>
  <c r="G5138" i="40"/>
  <c r="G5137" i="40"/>
  <c r="G5136" i="40"/>
  <c r="G5135" i="40"/>
  <c r="G5134" i="40"/>
  <c r="G5133" i="40"/>
  <c r="G5132" i="40"/>
  <c r="G5131" i="40"/>
  <c r="G5130" i="40"/>
  <c r="G5129" i="40"/>
  <c r="G5128" i="40"/>
  <c r="G5127" i="40"/>
  <c r="G5126" i="40"/>
  <c r="G5125" i="40"/>
  <c r="G5124" i="40"/>
  <c r="G5123" i="40"/>
  <c r="G5122" i="40"/>
  <c r="G5121" i="40"/>
  <c r="G5120" i="40"/>
  <c r="G5119" i="40"/>
  <c r="G5118" i="40"/>
  <c r="G5117" i="40"/>
  <c r="G5116" i="40"/>
  <c r="G5115" i="40"/>
  <c r="G5114" i="40"/>
  <c r="G5113" i="40"/>
  <c r="G5112" i="40"/>
  <c r="G5111" i="40"/>
  <c r="G5110" i="40"/>
  <c r="G5109" i="40"/>
  <c r="G5108" i="40"/>
  <c r="G5107" i="40"/>
  <c r="G5106" i="40"/>
  <c r="G5105" i="40"/>
  <c r="G5104" i="40"/>
  <c r="G5103" i="40"/>
  <c r="G5102" i="40"/>
  <c r="G5101" i="40"/>
  <c r="G5100" i="40"/>
  <c r="G5099" i="40"/>
  <c r="G5098" i="40"/>
  <c r="G5097" i="40"/>
  <c r="G5096" i="40"/>
  <c r="G5095" i="40"/>
  <c r="G5094" i="40"/>
  <c r="G5093" i="40"/>
  <c r="G5092" i="40"/>
  <c r="G5091" i="40"/>
  <c r="G5090" i="40"/>
  <c r="G5089" i="40"/>
  <c r="G5088" i="40"/>
  <c r="G5087" i="40"/>
  <c r="G5086" i="40"/>
  <c r="G5085" i="40"/>
  <c r="G5084" i="40"/>
  <c r="G5083" i="40"/>
  <c r="G5082" i="40"/>
  <c r="G5081" i="40"/>
  <c r="G5080" i="40"/>
  <c r="G5079" i="40"/>
  <c r="G5078" i="40"/>
  <c r="G5077" i="40"/>
  <c r="G5076" i="40"/>
  <c r="G5075" i="40"/>
  <c r="G5074" i="40"/>
  <c r="G5073" i="40"/>
  <c r="G5072" i="40"/>
  <c r="G5071" i="40"/>
  <c r="G5070" i="40"/>
  <c r="G5069" i="40"/>
  <c r="G5068" i="40"/>
  <c r="G5067" i="40"/>
  <c r="G5066" i="40"/>
  <c r="G5065" i="40"/>
  <c r="G5064" i="40"/>
  <c r="G5063" i="40"/>
  <c r="G5062" i="40"/>
  <c r="G5061" i="40"/>
  <c r="G5060" i="40"/>
  <c r="G5059" i="40"/>
  <c r="G5058" i="40"/>
  <c r="G5057" i="40"/>
  <c r="G5056" i="40"/>
  <c r="G5055" i="40"/>
  <c r="G5054" i="40"/>
  <c r="G5053" i="40"/>
  <c r="G5052" i="40"/>
  <c r="G5051" i="40"/>
  <c r="G5050" i="40"/>
  <c r="G5049" i="40"/>
  <c r="G5048" i="40"/>
  <c r="G5047" i="40"/>
  <c r="G5046" i="40"/>
  <c r="G5045" i="40"/>
  <c r="G5044" i="40"/>
  <c r="G5043" i="40"/>
  <c r="G5042" i="40"/>
  <c r="G5041" i="40"/>
  <c r="G5040" i="40"/>
  <c r="G5039" i="40"/>
  <c r="G5038" i="40"/>
  <c r="G5037" i="40"/>
  <c r="G5036" i="40"/>
  <c r="G5035" i="40"/>
  <c r="G5034" i="40"/>
  <c r="G5033" i="40"/>
  <c r="G5032" i="40"/>
  <c r="G5031" i="40"/>
  <c r="G5030" i="40"/>
  <c r="G5029" i="40"/>
  <c r="G5028" i="40"/>
  <c r="G5027" i="40"/>
  <c r="G5026" i="40"/>
  <c r="G5025" i="40"/>
  <c r="G5024" i="40"/>
  <c r="G5023" i="40"/>
  <c r="G5022" i="40"/>
  <c r="G5021" i="40"/>
  <c r="G5020" i="40"/>
  <c r="G5019" i="40"/>
  <c r="G5018" i="40"/>
  <c r="G5017" i="40"/>
  <c r="G5016" i="40"/>
  <c r="G5015" i="40"/>
  <c r="G5014" i="40"/>
  <c r="G5013" i="40"/>
  <c r="G5012" i="40"/>
  <c r="G5011" i="40"/>
  <c r="G5010" i="40"/>
  <c r="G5009" i="40"/>
  <c r="G5008" i="40"/>
  <c r="G5007" i="40"/>
  <c r="G5006" i="40"/>
  <c r="G5005" i="40"/>
  <c r="G5004" i="40"/>
  <c r="G5003" i="40"/>
  <c r="G5002" i="40"/>
  <c r="G5001" i="40"/>
  <c r="G5000" i="40"/>
  <c r="G4999" i="40"/>
  <c r="G4998" i="40"/>
  <c r="G4997" i="40"/>
  <c r="G4996" i="40"/>
  <c r="G4995" i="40"/>
  <c r="G4994" i="40"/>
  <c r="G4993" i="40"/>
  <c r="G4992" i="40"/>
  <c r="G4991" i="40"/>
  <c r="G4990" i="40"/>
  <c r="G4989" i="40"/>
  <c r="G4988" i="40"/>
  <c r="G4987" i="40"/>
  <c r="G4986" i="40"/>
  <c r="G4985" i="40"/>
  <c r="G4984" i="40"/>
  <c r="G4983" i="40"/>
  <c r="G4982" i="40"/>
  <c r="G4981" i="40"/>
  <c r="G4980" i="40"/>
  <c r="G4979" i="40"/>
  <c r="G4978" i="40"/>
  <c r="G4977" i="40"/>
  <c r="G4976" i="40"/>
  <c r="G4975" i="40"/>
  <c r="G4974" i="40"/>
  <c r="G4973" i="40"/>
  <c r="G4972" i="40"/>
  <c r="G4971" i="40"/>
  <c r="G4970" i="40"/>
  <c r="G4969" i="40"/>
  <c r="G4968" i="40"/>
  <c r="G4967" i="40"/>
  <c r="G4966" i="40"/>
  <c r="G4965" i="40"/>
  <c r="G4964" i="40"/>
  <c r="G4963" i="40"/>
  <c r="G4962" i="40"/>
  <c r="G4961" i="40"/>
  <c r="G4960" i="40"/>
  <c r="G4959" i="40"/>
  <c r="G4958" i="40"/>
  <c r="G4957" i="40"/>
  <c r="G4956" i="40"/>
  <c r="G4955" i="40"/>
  <c r="G4954" i="40"/>
  <c r="G4953" i="40"/>
  <c r="G4952" i="40"/>
  <c r="G4951" i="40"/>
  <c r="G4950" i="40"/>
  <c r="G4949" i="40"/>
  <c r="G4948" i="40"/>
  <c r="G4947" i="40"/>
  <c r="G4946" i="40"/>
  <c r="G4945" i="40"/>
  <c r="G4944" i="40"/>
  <c r="G4943" i="40"/>
  <c r="G4942" i="40"/>
  <c r="G4941" i="40"/>
  <c r="G4940" i="40"/>
  <c r="G4939" i="40"/>
  <c r="G4938" i="40"/>
  <c r="G4937" i="40"/>
  <c r="G4936" i="40"/>
  <c r="G4935" i="40"/>
  <c r="G4934" i="40"/>
  <c r="G4933" i="40"/>
  <c r="G4932" i="40"/>
  <c r="G4931" i="40"/>
  <c r="G4930" i="40"/>
  <c r="G4929" i="40"/>
  <c r="G4928" i="40"/>
  <c r="G4927" i="40"/>
  <c r="G4926" i="40"/>
  <c r="G4925" i="40"/>
  <c r="G4924" i="40"/>
  <c r="G4923" i="40"/>
  <c r="G4922" i="40"/>
  <c r="G4921" i="40"/>
  <c r="G4920" i="40"/>
  <c r="G4919" i="40"/>
  <c r="G4918" i="40"/>
  <c r="G4917" i="40"/>
  <c r="G4916" i="40"/>
  <c r="G4915" i="40"/>
  <c r="G4914" i="40"/>
  <c r="G4913" i="40"/>
  <c r="G4912" i="40"/>
  <c r="G4911" i="40"/>
  <c r="G4910" i="40"/>
  <c r="G4909" i="40"/>
  <c r="G4908" i="40"/>
  <c r="G4907" i="40"/>
  <c r="G4906" i="40"/>
  <c r="G4905" i="40"/>
  <c r="G4904" i="40"/>
  <c r="G4903" i="40"/>
  <c r="G4902" i="40"/>
  <c r="G4901" i="40"/>
  <c r="G4900" i="40"/>
  <c r="G4899" i="40"/>
  <c r="G4898" i="40"/>
  <c r="G4897" i="40"/>
  <c r="G4896" i="40"/>
  <c r="G4895" i="40"/>
  <c r="G4894" i="40"/>
  <c r="G4893" i="40"/>
  <c r="G4892" i="40"/>
  <c r="G4891" i="40"/>
  <c r="G4890" i="40"/>
  <c r="G4889" i="40"/>
  <c r="G4888" i="40"/>
  <c r="G4887" i="40"/>
  <c r="G4886" i="40"/>
  <c r="G4885" i="40"/>
  <c r="G4884" i="40"/>
  <c r="G4883" i="40"/>
  <c r="G4882" i="40"/>
  <c r="G4881" i="40"/>
  <c r="G4880" i="40"/>
  <c r="G4879" i="40"/>
  <c r="G4878" i="40"/>
  <c r="G4877" i="40"/>
  <c r="G4876" i="40"/>
  <c r="G4875" i="40"/>
  <c r="G4874" i="40"/>
  <c r="G4873" i="40"/>
  <c r="G4872" i="40"/>
  <c r="G4871" i="40"/>
  <c r="G4870" i="40"/>
  <c r="G4869" i="40"/>
  <c r="G4868" i="40"/>
  <c r="G4867" i="40"/>
  <c r="G4866" i="40"/>
  <c r="G4865" i="40"/>
  <c r="G4864" i="40"/>
  <c r="G4863" i="40"/>
  <c r="G4862" i="40"/>
  <c r="G4861" i="40"/>
  <c r="G4860" i="40"/>
  <c r="G4859" i="40"/>
  <c r="G4858" i="40"/>
  <c r="G4857" i="40"/>
  <c r="G4856" i="40"/>
  <c r="G4855" i="40"/>
  <c r="G4854" i="40"/>
  <c r="G4853" i="40"/>
  <c r="G4852" i="40"/>
  <c r="G4851" i="40"/>
  <c r="G4850" i="40"/>
  <c r="G4849" i="40"/>
  <c r="G4848" i="40"/>
  <c r="G4847" i="40"/>
  <c r="G4846" i="40"/>
  <c r="G4845" i="40"/>
  <c r="G4844" i="40"/>
  <c r="G4843" i="40"/>
  <c r="G4842" i="40"/>
  <c r="G4841" i="40"/>
  <c r="G4840" i="40"/>
  <c r="G4839" i="40"/>
  <c r="G4838" i="40"/>
  <c r="G4837" i="40"/>
  <c r="G4836" i="40"/>
  <c r="G4835" i="40"/>
  <c r="G4834" i="40"/>
  <c r="G4833" i="40"/>
  <c r="G4832" i="40"/>
  <c r="G4831" i="40"/>
  <c r="G4830" i="40"/>
  <c r="G4829" i="40"/>
  <c r="G4828" i="40"/>
  <c r="G4827" i="40"/>
  <c r="G4826" i="40"/>
  <c r="G4825" i="40"/>
  <c r="G4824" i="40"/>
  <c r="G4823" i="40"/>
  <c r="G4822" i="40"/>
  <c r="G4821" i="40"/>
  <c r="G4820" i="40"/>
  <c r="G4819" i="40"/>
  <c r="G4818" i="40"/>
  <c r="G4817" i="40"/>
  <c r="G4816" i="40"/>
  <c r="G4815" i="40"/>
  <c r="G4814" i="40"/>
  <c r="G4813" i="40"/>
  <c r="G4812" i="40"/>
  <c r="G4811" i="40"/>
  <c r="G4810" i="40"/>
  <c r="G4809" i="40"/>
  <c r="G4808" i="40"/>
  <c r="G4807" i="40"/>
  <c r="G4806" i="40"/>
  <c r="G4805" i="40"/>
  <c r="G4804" i="40"/>
  <c r="G4803" i="40"/>
  <c r="G4802" i="40"/>
  <c r="G4801" i="40"/>
  <c r="G4800" i="40"/>
  <c r="G4799" i="40"/>
  <c r="G4798" i="40"/>
  <c r="G4797" i="40"/>
  <c r="G4796" i="40"/>
  <c r="G4795" i="40"/>
  <c r="G4794" i="40"/>
  <c r="G4793" i="40"/>
  <c r="G4792" i="40"/>
  <c r="G4791" i="40"/>
  <c r="G4790" i="40"/>
  <c r="G4789" i="40"/>
  <c r="G4788" i="40"/>
  <c r="G4787" i="40"/>
  <c r="G4786" i="40"/>
  <c r="G4785" i="40"/>
  <c r="G4784" i="40"/>
  <c r="G4783" i="40"/>
  <c r="G4782" i="40"/>
  <c r="G4781" i="40"/>
  <c r="G4780" i="40"/>
  <c r="G4779" i="40"/>
  <c r="G4778" i="40"/>
  <c r="G4777" i="40"/>
  <c r="G4776" i="40"/>
  <c r="G4775" i="40"/>
  <c r="G4774" i="40"/>
  <c r="G4773" i="40"/>
  <c r="G4772" i="40"/>
  <c r="G4771" i="40"/>
  <c r="G4770" i="40"/>
  <c r="G4769" i="40"/>
  <c r="G4768" i="40"/>
  <c r="G4767" i="40"/>
  <c r="G4766" i="40"/>
  <c r="G4765" i="40"/>
  <c r="G4764" i="40"/>
  <c r="G4763" i="40"/>
  <c r="G4762" i="40"/>
  <c r="G4761" i="40"/>
  <c r="G4760" i="40"/>
  <c r="G4759" i="40"/>
  <c r="G4758" i="40"/>
  <c r="G4757" i="40"/>
  <c r="G4756" i="40"/>
  <c r="G4755" i="40"/>
  <c r="G4754" i="40"/>
  <c r="G4753" i="40"/>
  <c r="G4752" i="40"/>
  <c r="G4751" i="40"/>
  <c r="G4750" i="40"/>
  <c r="G4749" i="40"/>
  <c r="G4748" i="40"/>
  <c r="G4747" i="40"/>
  <c r="G4746" i="40"/>
  <c r="G4745" i="40"/>
  <c r="G4744" i="40"/>
  <c r="G4743" i="40"/>
  <c r="G4742" i="40"/>
  <c r="G4741" i="40"/>
  <c r="G4740" i="40"/>
  <c r="G4739" i="40"/>
  <c r="G4738" i="40"/>
  <c r="G4737" i="40"/>
  <c r="G4736" i="40"/>
  <c r="G4735" i="40"/>
  <c r="G4734" i="40"/>
  <c r="G4733" i="40"/>
  <c r="G4732" i="40"/>
  <c r="G4731" i="40"/>
  <c r="G4730" i="40"/>
  <c r="G4729" i="40"/>
  <c r="G4728" i="40"/>
  <c r="G4727" i="40"/>
  <c r="G4726" i="40"/>
  <c r="G4725" i="40"/>
  <c r="G4724" i="40"/>
  <c r="G4723" i="40"/>
  <c r="G4722" i="40"/>
  <c r="G4721" i="40"/>
  <c r="G4720" i="40"/>
  <c r="G4719" i="40"/>
  <c r="G4718" i="40"/>
  <c r="G4717" i="40"/>
  <c r="G4716" i="40"/>
  <c r="G4715" i="40"/>
  <c r="G4714" i="40"/>
  <c r="G4713" i="40"/>
  <c r="G4712" i="40"/>
  <c r="G4711" i="40"/>
  <c r="G4710" i="40"/>
  <c r="G4709" i="40"/>
  <c r="G4708" i="40"/>
  <c r="G4707" i="40"/>
  <c r="G4706" i="40"/>
  <c r="G4705" i="40"/>
  <c r="G4704" i="40"/>
  <c r="G4703" i="40"/>
  <c r="G4702" i="40"/>
  <c r="G4701" i="40"/>
  <c r="G4700" i="40"/>
  <c r="G4699" i="40"/>
  <c r="G4698" i="40"/>
  <c r="G4697" i="40"/>
  <c r="G4696" i="40"/>
  <c r="G4695" i="40"/>
  <c r="G4694" i="40"/>
  <c r="G4693" i="40"/>
  <c r="G4692" i="40"/>
  <c r="G4691" i="40"/>
  <c r="G4690" i="40"/>
  <c r="G4689" i="40"/>
  <c r="G4688" i="40"/>
  <c r="G4687" i="40"/>
  <c r="G4686" i="40"/>
  <c r="G4685" i="40"/>
  <c r="G4684" i="40"/>
  <c r="G4683" i="40"/>
  <c r="G4682" i="40"/>
  <c r="G4681" i="40"/>
  <c r="G4680" i="40"/>
  <c r="G4679" i="40"/>
  <c r="G4678" i="40"/>
  <c r="G4677" i="40"/>
  <c r="G4676" i="40"/>
  <c r="G4675" i="40"/>
  <c r="G4674" i="40"/>
  <c r="G4673" i="40"/>
  <c r="G4672" i="40"/>
  <c r="G4671" i="40"/>
  <c r="G4670" i="40"/>
  <c r="G4669" i="40"/>
  <c r="G4668" i="40"/>
  <c r="G4667" i="40"/>
  <c r="G4666" i="40"/>
  <c r="G4665" i="40"/>
  <c r="G4664" i="40"/>
  <c r="G4663" i="40"/>
  <c r="G4662" i="40"/>
  <c r="G4661" i="40"/>
  <c r="G4660" i="40"/>
  <c r="G4659" i="40"/>
  <c r="G4658" i="40"/>
  <c r="G4657" i="40"/>
  <c r="G4656" i="40"/>
  <c r="G4655" i="40"/>
  <c r="G4654" i="40"/>
  <c r="G4653" i="40"/>
  <c r="G4652" i="40"/>
  <c r="G4651" i="40"/>
  <c r="G4650" i="40"/>
  <c r="G4649" i="40"/>
  <c r="G4648" i="40"/>
  <c r="G4647" i="40"/>
  <c r="G4646" i="40"/>
  <c r="G4645" i="40"/>
  <c r="G4644" i="40"/>
  <c r="G4643" i="40"/>
  <c r="G4642" i="40"/>
  <c r="G4641" i="40"/>
  <c r="G4640" i="40"/>
  <c r="G4639" i="40"/>
  <c r="G4638" i="40"/>
  <c r="G4637" i="40"/>
  <c r="G4636" i="40"/>
  <c r="G4635" i="40"/>
  <c r="G4634" i="40"/>
  <c r="G4633" i="40"/>
  <c r="G4632" i="40"/>
  <c r="G4631" i="40"/>
  <c r="G4630" i="40"/>
  <c r="G4629" i="40"/>
  <c r="G4628" i="40"/>
  <c r="G4627" i="40"/>
  <c r="G4626" i="40"/>
  <c r="G4625" i="40"/>
  <c r="G4624" i="40"/>
  <c r="G4623" i="40"/>
  <c r="G4622" i="40"/>
  <c r="G4621" i="40"/>
  <c r="G4620" i="40"/>
  <c r="G4619" i="40"/>
  <c r="G4618" i="40"/>
  <c r="G4617" i="40"/>
  <c r="G4616" i="40"/>
  <c r="G4615" i="40"/>
  <c r="G4614" i="40"/>
  <c r="G4613" i="40"/>
  <c r="G4612" i="40"/>
  <c r="G4611" i="40"/>
  <c r="G4610" i="40"/>
  <c r="G4609" i="40"/>
  <c r="G4608" i="40"/>
  <c r="G4607" i="40"/>
  <c r="G4606" i="40"/>
  <c r="G4605" i="40"/>
  <c r="G4604" i="40"/>
  <c r="G4603" i="40"/>
  <c r="G4602" i="40"/>
  <c r="G4601" i="40"/>
  <c r="G4600" i="40"/>
  <c r="G4599" i="40"/>
  <c r="G4598" i="40"/>
  <c r="G4597" i="40"/>
  <c r="G4596" i="40"/>
  <c r="G4595" i="40"/>
  <c r="G4594" i="40"/>
  <c r="G4593" i="40"/>
  <c r="G4592" i="40"/>
  <c r="G4591" i="40"/>
  <c r="G4590" i="40"/>
  <c r="G4589" i="40"/>
  <c r="G4588" i="40"/>
  <c r="G4587" i="40"/>
  <c r="G4586" i="40"/>
  <c r="G4585" i="40"/>
  <c r="G4584" i="40"/>
  <c r="G4583" i="40"/>
  <c r="G4582" i="40"/>
  <c r="G4581" i="40"/>
  <c r="G4580" i="40"/>
  <c r="G4579" i="40"/>
  <c r="G4578" i="40"/>
  <c r="G4577" i="40"/>
  <c r="G4576" i="40"/>
  <c r="G4575" i="40"/>
  <c r="G4574" i="40"/>
  <c r="G4573" i="40"/>
  <c r="G4572" i="40"/>
  <c r="G4571" i="40"/>
  <c r="G4570" i="40"/>
  <c r="G4569" i="40"/>
  <c r="G4568" i="40"/>
  <c r="G4567" i="40"/>
  <c r="G4566" i="40"/>
  <c r="G4565" i="40"/>
  <c r="G4564" i="40"/>
  <c r="G4563" i="40"/>
  <c r="G4562" i="40"/>
  <c r="G4561" i="40"/>
  <c r="G4560" i="40"/>
  <c r="G4559" i="40"/>
  <c r="G4558" i="40"/>
  <c r="G4557" i="40"/>
  <c r="G4556" i="40"/>
  <c r="G4555" i="40"/>
  <c r="G4554" i="40"/>
  <c r="G4553" i="40"/>
  <c r="G4552" i="40"/>
  <c r="G4551" i="40"/>
  <c r="G4550" i="40"/>
  <c r="G4549" i="40"/>
  <c r="G4548" i="40"/>
  <c r="G4547" i="40"/>
  <c r="G4546" i="40"/>
  <c r="G4545" i="40"/>
  <c r="G4544" i="40"/>
  <c r="G4543" i="40"/>
  <c r="G4542" i="40"/>
  <c r="G4541" i="40"/>
  <c r="G4540" i="40"/>
  <c r="G4539" i="40"/>
  <c r="G4538" i="40"/>
  <c r="G4537" i="40"/>
  <c r="G4536" i="40"/>
  <c r="G4535" i="40"/>
  <c r="G4534" i="40"/>
  <c r="G4533" i="40"/>
  <c r="G4532" i="40"/>
  <c r="G4531" i="40"/>
  <c r="G4530" i="40"/>
  <c r="G4529" i="40"/>
  <c r="G4528" i="40"/>
  <c r="G4527" i="40"/>
  <c r="G4526" i="40"/>
  <c r="G4525" i="40"/>
  <c r="G4524" i="40"/>
  <c r="G4523" i="40"/>
  <c r="G4522" i="40"/>
  <c r="G4521" i="40"/>
  <c r="G4520" i="40"/>
  <c r="G4519" i="40"/>
  <c r="G4518" i="40"/>
  <c r="G4517" i="40"/>
  <c r="G4516" i="40"/>
  <c r="G4515" i="40"/>
  <c r="G4514" i="40"/>
  <c r="G4513" i="40"/>
  <c r="G4512" i="40"/>
  <c r="G4511" i="40"/>
  <c r="G4510" i="40"/>
  <c r="G4509" i="40"/>
  <c r="G4508" i="40"/>
  <c r="G4507" i="40"/>
  <c r="G4506" i="40"/>
  <c r="G4505" i="40"/>
  <c r="G4504" i="40"/>
  <c r="G4503" i="40"/>
  <c r="G4502" i="40"/>
  <c r="G4501" i="40"/>
  <c r="G4500" i="40"/>
  <c r="G4499" i="40"/>
  <c r="G4498" i="40"/>
  <c r="G4497" i="40"/>
  <c r="G4496" i="40"/>
  <c r="G4495" i="40"/>
  <c r="G4494" i="40"/>
  <c r="G4493" i="40"/>
  <c r="G4492" i="40"/>
  <c r="G4491" i="40"/>
  <c r="G4490" i="40"/>
  <c r="G4489" i="40"/>
  <c r="G4488" i="40"/>
  <c r="G4487" i="40"/>
  <c r="G4486" i="40"/>
  <c r="G4485" i="40"/>
  <c r="G4484" i="40"/>
  <c r="G4483" i="40"/>
  <c r="G4482" i="40"/>
  <c r="G4481" i="40"/>
  <c r="G4480" i="40"/>
  <c r="G4479" i="40"/>
  <c r="G4478" i="40"/>
  <c r="G4477" i="40"/>
  <c r="G4476" i="40"/>
  <c r="G4475" i="40"/>
  <c r="G4474" i="40"/>
  <c r="G4473" i="40"/>
  <c r="G4472" i="40"/>
  <c r="G4471" i="40"/>
  <c r="G4470" i="40"/>
  <c r="G4469" i="40"/>
  <c r="G4468" i="40"/>
  <c r="G4467" i="40"/>
  <c r="G4466" i="40"/>
  <c r="G4465" i="40"/>
  <c r="G4464" i="40"/>
  <c r="G4463" i="40"/>
  <c r="G4462" i="40"/>
  <c r="G4461" i="40"/>
  <c r="G4460" i="40"/>
  <c r="G4459" i="40"/>
  <c r="G4458" i="40"/>
  <c r="G4457" i="40"/>
  <c r="G4456" i="40"/>
  <c r="G4455" i="40"/>
  <c r="G4454" i="40"/>
  <c r="G4453" i="40"/>
  <c r="G4452" i="40"/>
  <c r="G4451" i="40"/>
  <c r="G4450" i="40"/>
  <c r="G4449" i="40"/>
  <c r="G4448" i="40"/>
  <c r="G4447" i="40"/>
  <c r="G4446" i="40"/>
  <c r="G4445" i="40"/>
  <c r="G4444" i="40"/>
  <c r="G4443" i="40"/>
  <c r="G4442" i="40"/>
  <c r="G4441" i="40"/>
  <c r="G4440" i="40"/>
  <c r="G4439" i="40"/>
  <c r="G4438" i="40"/>
  <c r="G4437" i="40"/>
  <c r="G4436" i="40"/>
  <c r="G4435" i="40"/>
  <c r="G4434" i="40"/>
  <c r="G4433" i="40"/>
  <c r="G4432" i="40"/>
  <c r="G4431" i="40"/>
  <c r="G4430" i="40"/>
  <c r="G4429" i="40"/>
  <c r="G4428" i="40"/>
  <c r="G4427" i="40"/>
  <c r="G4426" i="40"/>
  <c r="G4425" i="40"/>
  <c r="G4424" i="40"/>
  <c r="G4423" i="40"/>
  <c r="G4422" i="40"/>
  <c r="G4421" i="40"/>
  <c r="G4420" i="40"/>
  <c r="G4419" i="40"/>
  <c r="G4418" i="40"/>
  <c r="G4417" i="40"/>
  <c r="G4416" i="40"/>
  <c r="G4415" i="40"/>
  <c r="G4414" i="40"/>
  <c r="G4413" i="40"/>
  <c r="G4412" i="40"/>
  <c r="G4411" i="40"/>
  <c r="G4410" i="40"/>
  <c r="G4409" i="40"/>
  <c r="G4408" i="40"/>
  <c r="G4407" i="40"/>
  <c r="G4406" i="40"/>
  <c r="G4405" i="40"/>
  <c r="G4404" i="40"/>
  <c r="G4403" i="40"/>
  <c r="G4402" i="40"/>
  <c r="G4401" i="40"/>
  <c r="G4400" i="40"/>
  <c r="G4399" i="40"/>
  <c r="G4398" i="40"/>
  <c r="G4397" i="40"/>
  <c r="G4396" i="40"/>
  <c r="G4395" i="40"/>
  <c r="G4394" i="40"/>
  <c r="G4393" i="40"/>
  <c r="G4392" i="40"/>
  <c r="G4391" i="40"/>
  <c r="G4390" i="40"/>
  <c r="G4389" i="40"/>
  <c r="G4388" i="40"/>
  <c r="G4387" i="40"/>
  <c r="G4386" i="40"/>
  <c r="G4385" i="40"/>
  <c r="G4384" i="40"/>
  <c r="G4383" i="40"/>
  <c r="G4382" i="40"/>
  <c r="G4381" i="40"/>
  <c r="G4380" i="40"/>
  <c r="G4379" i="40"/>
  <c r="G4378" i="40"/>
  <c r="G4377" i="40"/>
  <c r="G4376" i="40"/>
  <c r="G4375" i="40"/>
  <c r="G4374" i="40"/>
  <c r="G4373" i="40"/>
  <c r="G4372" i="40"/>
  <c r="G4371" i="40"/>
  <c r="G4370" i="40"/>
  <c r="G4369" i="40"/>
  <c r="G4368" i="40"/>
  <c r="G4367" i="40"/>
  <c r="G4366" i="40"/>
  <c r="G4365" i="40"/>
  <c r="G4364" i="40"/>
  <c r="G4363" i="40"/>
  <c r="G4362" i="40"/>
  <c r="G4361" i="40"/>
  <c r="G4360" i="40"/>
  <c r="G4359" i="40"/>
  <c r="G4358" i="40"/>
  <c r="G4357" i="40"/>
  <c r="G4356" i="40"/>
  <c r="G4355" i="40"/>
  <c r="G4354" i="40"/>
  <c r="G4353" i="40"/>
  <c r="G4352" i="40"/>
  <c r="G4351" i="40"/>
  <c r="G4350" i="40"/>
  <c r="G4349" i="40"/>
  <c r="G4348" i="40"/>
  <c r="G4347" i="40"/>
  <c r="G4346" i="40"/>
  <c r="G4345" i="40"/>
  <c r="G4344" i="40"/>
  <c r="G4343" i="40"/>
  <c r="G4342" i="40"/>
  <c r="G4341" i="40"/>
  <c r="G4340" i="40"/>
  <c r="G4339" i="40"/>
  <c r="G4338" i="40"/>
  <c r="G4337" i="40"/>
  <c r="G4336" i="40"/>
  <c r="G4335" i="40"/>
  <c r="G4334" i="40"/>
  <c r="G4333" i="40"/>
  <c r="G4332" i="40"/>
  <c r="G4331" i="40"/>
  <c r="G4330" i="40"/>
  <c r="G4329" i="40"/>
  <c r="G4328" i="40"/>
  <c r="G4327" i="40"/>
  <c r="G4326" i="40"/>
  <c r="G4325" i="40"/>
  <c r="G4324" i="40"/>
  <c r="G4323" i="40"/>
  <c r="G4322" i="40"/>
  <c r="G4321" i="40"/>
  <c r="G4320" i="40"/>
  <c r="G4319" i="40"/>
  <c r="G4318" i="40"/>
  <c r="G4317" i="40"/>
  <c r="G4316" i="40"/>
  <c r="G4315" i="40"/>
  <c r="G4314" i="40"/>
  <c r="G4313" i="40"/>
  <c r="G4312" i="40"/>
  <c r="G4311" i="40"/>
  <c r="G4310" i="40"/>
  <c r="G4309" i="40"/>
  <c r="G4308" i="40"/>
  <c r="G4307" i="40"/>
  <c r="G4306" i="40"/>
  <c r="G4305" i="40"/>
  <c r="G4304" i="40"/>
  <c r="G4303" i="40"/>
  <c r="G4302" i="40"/>
  <c r="G4301" i="40"/>
  <c r="G4300" i="40"/>
  <c r="G4299" i="40"/>
  <c r="G4298" i="40"/>
  <c r="G4297" i="40"/>
  <c r="G4296" i="40"/>
  <c r="G4295" i="40"/>
  <c r="G4294" i="40"/>
  <c r="G4293" i="40"/>
  <c r="G4292" i="40"/>
  <c r="G4291" i="40"/>
  <c r="G4290" i="40"/>
  <c r="G4289" i="40"/>
  <c r="G4288" i="40"/>
  <c r="G4287" i="40"/>
  <c r="G4286" i="40"/>
  <c r="G4285" i="40"/>
  <c r="G4284" i="40"/>
  <c r="G4283" i="40"/>
  <c r="G4282" i="40"/>
  <c r="G4281" i="40"/>
  <c r="G4280" i="40"/>
  <c r="G4279" i="40"/>
  <c r="G4278" i="40"/>
  <c r="G4277" i="40"/>
  <c r="G4276" i="40"/>
  <c r="G4275" i="40"/>
  <c r="G4274" i="40"/>
  <c r="G4273" i="40"/>
  <c r="G4272" i="40"/>
  <c r="G4271" i="40"/>
  <c r="G4270" i="40"/>
  <c r="G4269" i="40"/>
  <c r="G4268" i="40"/>
  <c r="G4267" i="40"/>
  <c r="G4266" i="40"/>
  <c r="G4265" i="40"/>
  <c r="G4264" i="40"/>
  <c r="G4263" i="40"/>
  <c r="G4262" i="40"/>
  <c r="G4261" i="40"/>
  <c r="G4260" i="40"/>
  <c r="G4259" i="40"/>
  <c r="G4258" i="40"/>
  <c r="G4257" i="40"/>
  <c r="G4256" i="40"/>
  <c r="G4255" i="40"/>
  <c r="G4254" i="40"/>
  <c r="G4253" i="40"/>
  <c r="G4252" i="40"/>
  <c r="G4251" i="40"/>
  <c r="G4250" i="40"/>
  <c r="G4249" i="40"/>
  <c r="G4248" i="40"/>
  <c r="G4247" i="40"/>
  <c r="G4246" i="40"/>
  <c r="G4245" i="40"/>
  <c r="G4244" i="40"/>
  <c r="G4243" i="40"/>
  <c r="G4242" i="40"/>
  <c r="G4241" i="40"/>
  <c r="G4240" i="40"/>
  <c r="G4239" i="40"/>
  <c r="G4238" i="40"/>
  <c r="G4237" i="40"/>
  <c r="G4236" i="40"/>
  <c r="G4235" i="40"/>
  <c r="G4234" i="40"/>
  <c r="G4233" i="40"/>
  <c r="G4232" i="40"/>
  <c r="G4231" i="40"/>
  <c r="G4230" i="40"/>
  <c r="G4229" i="40"/>
  <c r="G4228" i="40"/>
  <c r="G4227" i="40"/>
  <c r="G4226" i="40"/>
  <c r="G4225" i="40"/>
  <c r="G4224" i="40"/>
  <c r="G4223" i="40"/>
  <c r="G4222" i="40"/>
  <c r="G4221" i="40"/>
  <c r="G4220" i="40"/>
  <c r="G4219" i="40"/>
  <c r="G4218" i="40"/>
  <c r="G4217" i="40"/>
  <c r="G4216" i="40"/>
  <c r="G4215" i="40"/>
  <c r="G4214" i="40"/>
  <c r="G4213" i="40"/>
  <c r="G4212" i="40"/>
  <c r="G4211" i="40"/>
  <c r="G4210" i="40"/>
  <c r="G4209" i="40"/>
  <c r="G4208" i="40"/>
  <c r="G4207" i="40"/>
  <c r="G4206" i="40"/>
  <c r="G4205" i="40"/>
  <c r="G4204" i="40"/>
  <c r="G4203" i="40"/>
  <c r="G4202" i="40"/>
  <c r="G4201" i="40"/>
  <c r="G4200" i="40"/>
  <c r="G4199" i="40"/>
  <c r="G4198" i="40"/>
  <c r="G4197" i="40"/>
  <c r="G4196" i="40"/>
  <c r="G4195" i="40"/>
  <c r="G4194" i="40"/>
  <c r="G4193" i="40"/>
  <c r="G4192" i="40"/>
  <c r="G4191" i="40"/>
  <c r="G4190" i="40"/>
  <c r="G4189" i="40"/>
  <c r="G4188" i="40"/>
  <c r="G4187" i="40"/>
  <c r="G4186" i="40"/>
  <c r="G4185" i="40"/>
  <c r="G4184" i="40"/>
  <c r="G4183" i="40"/>
  <c r="G4182" i="40"/>
  <c r="G4181" i="40"/>
  <c r="G4180" i="40"/>
  <c r="G4179" i="40"/>
  <c r="G4178" i="40"/>
  <c r="G4177" i="40"/>
  <c r="G4176" i="40"/>
  <c r="G4175" i="40"/>
  <c r="G4174" i="40"/>
  <c r="G4173" i="40"/>
  <c r="G4172" i="40"/>
  <c r="G4171" i="40"/>
  <c r="G4170" i="40"/>
  <c r="G4169" i="40"/>
  <c r="G4168" i="40"/>
  <c r="G4167" i="40"/>
  <c r="G4166" i="40"/>
  <c r="G4165" i="40"/>
  <c r="G4164" i="40"/>
  <c r="G4163" i="40"/>
  <c r="G4162" i="40"/>
  <c r="G4161" i="40"/>
  <c r="G4160" i="40"/>
  <c r="G4159" i="40"/>
  <c r="G4158" i="40"/>
  <c r="G4157" i="40"/>
  <c r="G4156" i="40"/>
  <c r="G4155" i="40"/>
  <c r="G4154" i="40"/>
  <c r="G4153" i="40"/>
  <c r="G4152" i="40"/>
  <c r="G4151" i="40"/>
  <c r="G4150" i="40"/>
  <c r="G4149" i="40"/>
  <c r="G4148" i="40"/>
  <c r="G4147" i="40"/>
  <c r="G4146" i="40"/>
  <c r="G4145" i="40"/>
  <c r="G4144" i="40"/>
  <c r="G4143" i="40"/>
  <c r="G4142" i="40"/>
  <c r="G4141" i="40"/>
  <c r="G4140" i="40"/>
  <c r="G4139" i="40"/>
  <c r="G4138" i="40"/>
  <c r="G4137" i="40"/>
  <c r="G4136" i="40"/>
  <c r="G4135" i="40"/>
  <c r="G4134" i="40"/>
  <c r="G4133" i="40"/>
  <c r="G4132" i="40"/>
  <c r="G4131" i="40"/>
  <c r="G4130" i="40"/>
  <c r="G4129" i="40"/>
  <c r="G4128" i="40"/>
  <c r="G4127" i="40"/>
  <c r="G4126" i="40"/>
  <c r="G4125" i="40"/>
  <c r="G4124" i="40"/>
  <c r="G4123" i="40"/>
  <c r="G4122" i="40"/>
  <c r="G4121" i="40"/>
  <c r="G4120" i="40"/>
  <c r="G4119" i="40"/>
  <c r="G4118" i="40"/>
  <c r="G4117" i="40"/>
  <c r="G4116" i="40"/>
  <c r="G4115" i="40"/>
  <c r="G4114" i="40"/>
  <c r="G4113" i="40"/>
  <c r="G4112" i="40"/>
  <c r="G4111" i="40"/>
  <c r="G4110" i="40"/>
  <c r="G4109" i="40"/>
  <c r="G4108" i="40"/>
  <c r="G4107" i="40"/>
  <c r="G4106" i="40"/>
  <c r="G4105" i="40"/>
  <c r="G4104" i="40"/>
  <c r="G4103" i="40"/>
  <c r="G4102" i="40"/>
  <c r="G4101" i="40"/>
  <c r="G4100" i="40"/>
  <c r="G4099" i="40"/>
  <c r="G4098" i="40"/>
  <c r="G4097" i="40"/>
  <c r="G4096" i="40"/>
  <c r="G4095" i="40"/>
  <c r="G4094" i="40"/>
  <c r="G4093" i="40"/>
  <c r="G4092" i="40"/>
  <c r="G4091" i="40"/>
  <c r="G4090" i="40"/>
  <c r="G4089" i="40"/>
  <c r="G4088" i="40"/>
  <c r="G4087" i="40"/>
  <c r="G4086" i="40"/>
  <c r="G4085" i="40"/>
  <c r="G4084" i="40"/>
  <c r="G4083" i="40"/>
  <c r="G4082" i="40"/>
  <c r="G4081" i="40"/>
  <c r="G4080" i="40"/>
  <c r="G4079" i="40"/>
  <c r="G4078" i="40"/>
  <c r="G4077" i="40"/>
  <c r="G4076" i="40"/>
  <c r="G4075" i="40"/>
  <c r="G4074" i="40"/>
  <c r="G4073" i="40"/>
  <c r="G4072" i="40"/>
  <c r="G4071" i="40"/>
  <c r="G4070" i="40"/>
  <c r="G4069" i="40"/>
  <c r="G4068" i="40"/>
  <c r="G4067" i="40"/>
  <c r="G4066" i="40"/>
  <c r="G4065" i="40"/>
  <c r="G4064" i="40"/>
  <c r="G4063" i="40"/>
  <c r="G4062" i="40"/>
  <c r="G4061" i="40"/>
  <c r="G4060" i="40"/>
  <c r="G4059" i="40"/>
  <c r="G4058" i="40"/>
  <c r="G4057" i="40"/>
  <c r="G4056" i="40"/>
  <c r="G4055" i="40"/>
  <c r="G4054" i="40"/>
  <c r="G4053" i="40"/>
  <c r="G4052" i="40"/>
  <c r="G4051" i="40"/>
  <c r="G4050" i="40"/>
  <c r="G4049" i="40"/>
  <c r="G4048" i="40"/>
  <c r="G4047" i="40"/>
  <c r="G4046" i="40"/>
  <c r="G4045" i="40"/>
  <c r="G4044" i="40"/>
  <c r="G4043" i="40"/>
  <c r="G4042" i="40"/>
  <c r="G4041" i="40"/>
  <c r="G4040" i="40"/>
  <c r="G4039" i="40"/>
  <c r="G4038" i="40"/>
  <c r="G4037" i="40"/>
  <c r="G4036" i="40"/>
  <c r="G4035" i="40"/>
  <c r="G4034" i="40"/>
  <c r="G4033" i="40"/>
  <c r="G4032" i="40"/>
  <c r="G4031" i="40"/>
  <c r="G4030" i="40"/>
  <c r="G4029" i="40"/>
  <c r="G4028" i="40"/>
  <c r="G4027" i="40"/>
  <c r="G4026" i="40"/>
  <c r="G4025" i="40"/>
  <c r="G4024" i="40"/>
  <c r="G4023" i="40"/>
  <c r="G4022" i="40"/>
  <c r="G4021" i="40"/>
  <c r="G4020" i="40"/>
  <c r="G4019" i="40"/>
  <c r="G4018" i="40"/>
  <c r="G4017" i="40"/>
  <c r="G4016" i="40"/>
  <c r="G4015" i="40"/>
  <c r="G4014" i="40"/>
  <c r="G4013" i="40"/>
  <c r="G4012" i="40"/>
  <c r="G4011" i="40"/>
  <c r="G4010" i="40"/>
  <c r="G4009" i="40"/>
  <c r="G4008" i="40"/>
  <c r="G4007" i="40"/>
  <c r="G4006" i="40"/>
  <c r="G4005" i="40"/>
  <c r="G4004" i="40"/>
  <c r="G4003" i="40"/>
  <c r="G4002" i="40"/>
  <c r="G4001" i="40"/>
  <c r="G4000" i="40"/>
  <c r="G3999" i="40"/>
  <c r="G3998" i="40"/>
  <c r="G3997" i="40"/>
  <c r="G3996" i="40"/>
  <c r="G3995" i="40"/>
  <c r="G3994" i="40"/>
  <c r="G3993" i="40"/>
  <c r="G3992" i="40"/>
  <c r="G3991" i="40"/>
  <c r="G3990" i="40"/>
  <c r="G3989" i="40"/>
  <c r="G3988" i="40"/>
  <c r="G3987" i="40"/>
  <c r="G3986" i="40"/>
  <c r="G3985" i="40"/>
  <c r="G3984" i="40"/>
  <c r="G3983" i="40"/>
  <c r="G3982" i="40"/>
  <c r="G3981" i="40"/>
  <c r="G3980" i="40"/>
  <c r="G3979" i="40"/>
  <c r="G3978" i="40"/>
  <c r="G3977" i="40"/>
  <c r="G3976" i="40"/>
  <c r="G3975" i="40"/>
  <c r="G3974" i="40"/>
  <c r="G3973" i="40"/>
  <c r="G3972" i="40"/>
  <c r="G3971" i="40"/>
  <c r="G3970" i="40"/>
  <c r="G3969" i="40"/>
  <c r="G3968" i="40"/>
  <c r="G3967" i="40"/>
  <c r="G3966" i="40"/>
  <c r="G3965" i="40"/>
  <c r="G3964" i="40"/>
  <c r="G3963" i="40"/>
  <c r="G3962" i="40"/>
  <c r="G3961" i="40"/>
  <c r="G3960" i="40"/>
  <c r="G3959" i="40"/>
  <c r="G3958" i="40"/>
  <c r="G3957" i="40"/>
  <c r="G3956" i="40"/>
  <c r="G3955" i="40"/>
  <c r="G3954" i="40"/>
  <c r="G3953" i="40"/>
  <c r="G3952" i="40"/>
  <c r="G3951" i="40"/>
  <c r="G3950" i="40"/>
  <c r="G3949" i="40"/>
  <c r="G3948" i="40"/>
  <c r="G3947" i="40"/>
  <c r="G3946" i="40"/>
  <c r="G3945" i="40"/>
  <c r="G3944" i="40"/>
  <c r="G3943" i="40"/>
  <c r="G3942" i="40"/>
  <c r="G3941" i="40"/>
  <c r="G3940" i="40"/>
  <c r="G3939" i="40"/>
  <c r="G3938" i="40"/>
  <c r="G3937" i="40"/>
  <c r="G3936" i="40"/>
  <c r="G3935" i="40"/>
  <c r="G3934" i="40"/>
  <c r="G3933" i="40"/>
  <c r="G3932" i="40"/>
  <c r="G3931" i="40"/>
  <c r="G3930" i="40"/>
  <c r="G3929" i="40"/>
  <c r="G3928" i="40"/>
  <c r="G3927" i="40"/>
  <c r="G3926" i="40"/>
  <c r="G3925" i="40"/>
  <c r="G3924" i="40"/>
  <c r="G3923" i="40"/>
  <c r="G3922" i="40"/>
  <c r="G3921" i="40"/>
  <c r="G3920" i="40"/>
  <c r="G3919" i="40"/>
  <c r="G3918" i="40"/>
  <c r="G3917" i="40"/>
  <c r="G3916" i="40"/>
  <c r="G3915" i="40"/>
  <c r="G3914" i="40"/>
  <c r="G3913" i="40"/>
  <c r="G3912" i="40"/>
  <c r="G3911" i="40"/>
  <c r="G3910" i="40"/>
  <c r="G3909" i="40"/>
  <c r="G3908" i="40"/>
  <c r="G3907" i="40"/>
  <c r="G3906" i="40"/>
  <c r="G3905" i="40"/>
  <c r="G3904" i="40"/>
  <c r="G3903" i="40"/>
  <c r="G3902" i="40"/>
  <c r="G3901" i="40"/>
  <c r="G3900" i="40"/>
  <c r="G3899" i="40"/>
  <c r="G3898" i="40"/>
  <c r="G3897" i="40"/>
  <c r="G3896" i="40"/>
  <c r="G3895" i="40"/>
  <c r="G3894" i="40"/>
  <c r="G3893" i="40"/>
  <c r="G3892" i="40"/>
  <c r="G3891" i="40"/>
  <c r="G3890" i="40"/>
  <c r="G3889" i="40"/>
  <c r="G3888" i="40"/>
  <c r="G3887" i="40"/>
  <c r="G3886" i="40"/>
  <c r="G3885" i="40"/>
  <c r="G3884" i="40"/>
  <c r="G3883" i="40"/>
  <c r="G3882" i="40"/>
  <c r="G3881" i="40"/>
  <c r="G3880" i="40"/>
  <c r="G3879" i="40"/>
  <c r="G3878" i="40"/>
  <c r="G3877" i="40"/>
  <c r="G3876" i="40"/>
  <c r="G3875" i="40"/>
  <c r="G3874" i="40"/>
  <c r="G3873" i="40"/>
  <c r="G3872" i="40"/>
  <c r="G3871" i="40"/>
  <c r="G3870" i="40"/>
  <c r="G3869" i="40"/>
  <c r="G3868" i="40"/>
  <c r="G3867" i="40"/>
  <c r="G3866" i="40"/>
  <c r="G3865" i="40"/>
  <c r="G3864" i="40"/>
  <c r="G3863" i="40"/>
  <c r="G3862" i="40"/>
  <c r="G3861" i="40"/>
  <c r="G3860" i="40"/>
  <c r="G3859" i="40"/>
  <c r="G3858" i="40"/>
  <c r="G3857" i="40"/>
  <c r="G3856" i="40"/>
  <c r="G3855" i="40"/>
  <c r="G3854" i="40"/>
  <c r="G3853" i="40"/>
  <c r="G3852" i="40"/>
  <c r="G3851" i="40"/>
  <c r="G3850" i="40"/>
  <c r="G3849" i="40"/>
  <c r="G3848" i="40"/>
  <c r="G3847" i="40"/>
  <c r="G3846" i="40"/>
  <c r="G3845" i="40"/>
  <c r="G3844" i="40"/>
  <c r="G3843" i="40"/>
  <c r="G3842" i="40"/>
  <c r="G3841" i="40"/>
  <c r="G3840" i="40"/>
  <c r="G3839" i="40"/>
  <c r="G3838" i="40"/>
  <c r="G3837" i="40"/>
  <c r="G3836" i="40"/>
  <c r="G3835" i="40"/>
  <c r="G3834" i="40"/>
  <c r="G3833" i="40"/>
  <c r="G3832" i="40"/>
  <c r="G3831" i="40"/>
  <c r="G3830" i="40"/>
  <c r="G3829" i="40"/>
  <c r="G3828" i="40"/>
  <c r="G3827" i="40"/>
  <c r="G3826" i="40"/>
  <c r="G3825" i="40"/>
  <c r="G3824" i="40"/>
  <c r="G3823" i="40"/>
  <c r="G3822" i="40"/>
  <c r="G3821" i="40"/>
  <c r="G3820" i="40"/>
  <c r="G3819" i="40"/>
  <c r="G3818" i="40"/>
  <c r="G3817" i="40"/>
  <c r="G3816" i="40"/>
  <c r="G3815" i="40"/>
  <c r="G3814" i="40"/>
  <c r="G3813" i="40"/>
  <c r="G3812" i="40"/>
  <c r="G3811" i="40"/>
  <c r="G3810" i="40"/>
  <c r="G3809" i="40"/>
  <c r="G3808" i="40"/>
  <c r="G3807" i="40"/>
  <c r="G3806" i="40"/>
  <c r="G3805" i="40"/>
  <c r="G3804" i="40"/>
  <c r="G3803" i="40"/>
  <c r="G3802" i="40"/>
  <c r="G3801" i="40"/>
  <c r="G3800" i="40"/>
  <c r="G3799" i="40"/>
  <c r="G3798" i="40"/>
  <c r="G3797" i="40"/>
  <c r="G3796" i="40"/>
  <c r="G3795" i="40"/>
  <c r="G3794" i="40"/>
  <c r="G3793" i="40"/>
  <c r="G3792" i="40"/>
  <c r="G3791" i="40"/>
  <c r="G3790" i="40"/>
  <c r="G3789" i="40"/>
  <c r="G3788" i="40"/>
  <c r="G3787" i="40"/>
  <c r="G3786" i="40"/>
  <c r="G3785" i="40"/>
  <c r="G3784" i="40"/>
  <c r="G3783" i="40"/>
  <c r="G3782" i="40"/>
  <c r="G3781" i="40"/>
  <c r="G3780" i="40"/>
  <c r="G3779" i="40"/>
  <c r="G3778" i="40"/>
  <c r="G3777" i="40"/>
  <c r="G3776" i="40"/>
  <c r="G3775" i="40"/>
  <c r="G3774" i="40"/>
  <c r="G3773" i="40"/>
  <c r="G3772" i="40"/>
  <c r="G3771" i="40"/>
  <c r="G3770" i="40"/>
  <c r="G3769" i="40"/>
  <c r="G3768" i="40"/>
  <c r="G3767" i="40"/>
  <c r="G3766" i="40"/>
  <c r="G3765" i="40"/>
  <c r="G3764" i="40"/>
  <c r="G3763" i="40"/>
  <c r="G3762" i="40"/>
  <c r="G3761" i="40"/>
  <c r="G3760" i="40"/>
  <c r="G3759" i="40"/>
  <c r="G3758" i="40"/>
  <c r="G3757" i="40"/>
  <c r="G3756" i="40"/>
  <c r="G3755" i="40"/>
  <c r="G3754" i="40"/>
  <c r="G3753" i="40"/>
  <c r="G3752" i="40"/>
  <c r="G3751" i="40"/>
  <c r="G3750" i="40"/>
  <c r="G3749" i="40"/>
  <c r="G3748" i="40"/>
  <c r="G3747" i="40"/>
  <c r="G3746" i="40"/>
  <c r="G3745" i="40"/>
  <c r="G3744" i="40"/>
  <c r="G3743" i="40"/>
  <c r="G3742" i="40"/>
  <c r="G3741" i="40"/>
  <c r="G3740" i="40"/>
  <c r="G3739" i="40"/>
  <c r="G3738" i="40"/>
  <c r="G3737" i="40"/>
  <c r="G3736" i="40"/>
  <c r="G3735" i="40"/>
  <c r="G3734" i="40"/>
  <c r="G3733" i="40"/>
  <c r="G3732" i="40"/>
  <c r="G3731" i="40"/>
  <c r="G3730" i="40"/>
  <c r="G3729" i="40"/>
  <c r="G3728" i="40"/>
  <c r="G3727" i="40"/>
  <c r="G3726" i="40"/>
  <c r="G3725" i="40"/>
  <c r="G3724" i="40"/>
  <c r="G3723" i="40"/>
  <c r="G3722" i="40"/>
  <c r="G3721" i="40"/>
  <c r="G3720" i="40"/>
  <c r="G3719" i="40"/>
  <c r="G3718" i="40"/>
  <c r="G3717" i="40"/>
  <c r="G3716" i="40"/>
  <c r="G3715" i="40"/>
  <c r="G3714" i="40"/>
  <c r="G3713" i="40"/>
  <c r="G3712" i="40"/>
  <c r="G3711" i="40"/>
  <c r="G3710" i="40"/>
  <c r="G3709" i="40"/>
  <c r="G3708" i="40"/>
  <c r="G3707" i="40"/>
  <c r="G3706" i="40"/>
  <c r="G3705" i="40"/>
  <c r="G3704" i="40"/>
  <c r="G3703" i="40"/>
  <c r="G3702" i="40"/>
  <c r="G3701" i="40"/>
  <c r="G3700" i="40"/>
  <c r="G3699" i="40"/>
  <c r="G3698" i="40"/>
  <c r="G3697" i="40"/>
  <c r="G3696" i="40"/>
  <c r="G3695" i="40"/>
  <c r="G3694" i="40"/>
  <c r="G3693" i="40"/>
  <c r="G3692" i="40"/>
  <c r="G3691" i="40"/>
  <c r="G3690" i="40"/>
  <c r="G3689" i="40"/>
  <c r="G3688" i="40"/>
  <c r="G3687" i="40"/>
  <c r="G3686" i="40"/>
  <c r="G3685" i="40"/>
  <c r="G3684" i="40"/>
  <c r="G3683" i="40"/>
  <c r="G3682" i="40"/>
  <c r="G3681" i="40"/>
  <c r="G3680" i="40"/>
  <c r="G3679" i="40"/>
  <c r="G3678" i="40"/>
  <c r="G3677" i="40"/>
  <c r="G3676" i="40"/>
  <c r="G3675" i="40"/>
  <c r="G3674" i="40"/>
  <c r="G3673" i="40"/>
  <c r="G3672" i="40"/>
  <c r="G3671" i="40"/>
  <c r="G3670" i="40"/>
  <c r="G3669" i="40"/>
  <c r="G3668" i="40"/>
  <c r="G3667" i="40"/>
  <c r="G3666" i="40"/>
  <c r="G3665" i="40"/>
  <c r="G3664" i="40"/>
  <c r="G3663" i="40"/>
  <c r="G3662" i="40"/>
  <c r="G3661" i="40"/>
  <c r="G3660" i="40"/>
  <c r="G3659" i="40"/>
  <c r="G3658" i="40"/>
  <c r="G3657" i="40"/>
  <c r="G3656" i="40"/>
  <c r="G3655" i="40"/>
  <c r="G3654" i="40"/>
  <c r="G3653" i="40"/>
  <c r="G3652" i="40"/>
  <c r="G3651" i="40"/>
  <c r="G3650" i="40"/>
  <c r="G3649" i="40"/>
  <c r="G3648" i="40"/>
  <c r="G3647" i="40"/>
  <c r="G3646" i="40"/>
  <c r="G3645" i="40"/>
  <c r="G3644" i="40"/>
  <c r="G3643" i="40"/>
  <c r="G3642" i="40"/>
  <c r="G3641" i="40"/>
  <c r="G3640" i="40"/>
  <c r="G3639" i="40"/>
  <c r="G3638" i="40"/>
  <c r="G3637" i="40"/>
  <c r="G3636" i="40"/>
  <c r="G3635" i="40"/>
  <c r="G3634" i="40"/>
  <c r="G3633" i="40"/>
  <c r="G3632" i="40"/>
  <c r="G3631" i="40"/>
  <c r="G3630" i="40"/>
  <c r="G3629" i="40"/>
  <c r="G3628" i="40"/>
  <c r="G3627" i="40"/>
  <c r="G3626" i="40"/>
  <c r="G3625" i="40"/>
  <c r="G3624" i="40"/>
  <c r="G3623" i="40"/>
  <c r="G3622" i="40"/>
  <c r="G3621" i="40"/>
  <c r="G3620" i="40"/>
  <c r="G3619" i="40"/>
  <c r="G3618" i="40"/>
  <c r="G3617" i="40"/>
  <c r="G3616" i="40"/>
  <c r="G3615" i="40"/>
  <c r="G3614" i="40"/>
  <c r="G3613" i="40"/>
  <c r="G3612" i="40"/>
  <c r="G3611" i="40"/>
  <c r="G3610" i="40"/>
  <c r="G3609" i="40"/>
  <c r="G3608" i="40"/>
  <c r="G3607" i="40"/>
  <c r="G3606" i="40"/>
  <c r="G3605" i="40"/>
  <c r="G3604" i="40"/>
  <c r="G3603" i="40"/>
  <c r="G3602" i="40"/>
  <c r="G3601" i="40"/>
  <c r="G3600" i="40"/>
  <c r="G3599" i="40"/>
  <c r="G3598" i="40"/>
  <c r="G3597" i="40"/>
  <c r="G3596" i="40"/>
  <c r="G3595" i="40"/>
  <c r="G3594" i="40"/>
  <c r="G3593" i="40"/>
  <c r="G3592" i="40"/>
  <c r="G3591" i="40"/>
  <c r="G3590" i="40"/>
  <c r="G3589" i="40"/>
  <c r="G3588" i="40"/>
  <c r="G3587" i="40"/>
  <c r="G3586" i="40"/>
  <c r="G3585" i="40"/>
  <c r="G3584" i="40"/>
  <c r="G3583" i="40"/>
  <c r="G3582" i="40"/>
  <c r="G3581" i="40"/>
  <c r="G3580" i="40"/>
  <c r="G3579" i="40"/>
  <c r="G3578" i="40"/>
  <c r="G3577" i="40"/>
  <c r="G3576" i="40"/>
  <c r="G3575" i="40"/>
  <c r="G3574" i="40"/>
  <c r="G3573" i="40"/>
  <c r="G3572" i="40"/>
  <c r="G3571" i="40"/>
  <c r="G3570" i="40"/>
  <c r="G3569" i="40"/>
  <c r="G3568" i="40"/>
  <c r="G3567" i="40"/>
  <c r="G3566" i="40"/>
  <c r="G3565" i="40"/>
  <c r="G3564" i="40"/>
  <c r="G3563" i="40"/>
  <c r="G3562" i="40"/>
  <c r="G3561" i="40"/>
  <c r="G3560" i="40"/>
  <c r="G3559" i="40"/>
  <c r="G3558" i="40"/>
  <c r="G3557" i="40"/>
  <c r="G3556" i="40"/>
  <c r="G3555" i="40"/>
  <c r="G3554" i="40"/>
  <c r="G3553" i="40"/>
  <c r="G3552" i="40"/>
  <c r="G3551" i="40"/>
  <c r="G3550" i="40"/>
  <c r="G3549" i="40"/>
  <c r="G3548" i="40"/>
  <c r="G3547" i="40"/>
  <c r="G3546" i="40"/>
  <c r="G3545" i="40"/>
  <c r="G3544" i="40"/>
  <c r="G3543" i="40"/>
  <c r="G3542" i="40"/>
  <c r="G3541" i="40"/>
  <c r="G3540" i="40"/>
  <c r="G3539" i="40"/>
  <c r="G3538" i="40"/>
  <c r="G3537" i="40"/>
  <c r="G3536" i="40"/>
  <c r="G3535" i="40"/>
  <c r="G3534" i="40"/>
  <c r="G3533" i="40"/>
  <c r="G3532" i="40"/>
  <c r="G3531" i="40"/>
  <c r="G3530" i="40"/>
  <c r="G3529" i="40"/>
  <c r="G3528" i="40"/>
  <c r="G3527" i="40"/>
  <c r="G3526" i="40"/>
  <c r="G3525" i="40"/>
  <c r="G3524" i="40"/>
  <c r="G3523" i="40"/>
  <c r="G3522" i="40"/>
  <c r="G3521" i="40"/>
  <c r="G3520" i="40"/>
  <c r="G3519" i="40"/>
  <c r="G3518" i="40"/>
  <c r="G3517" i="40"/>
  <c r="G3516" i="40"/>
  <c r="G3515" i="40"/>
  <c r="G3514" i="40"/>
  <c r="G3513" i="40"/>
  <c r="G3512" i="40"/>
  <c r="G3511" i="40"/>
  <c r="G3510" i="40"/>
  <c r="G3509" i="40"/>
  <c r="G3508" i="40"/>
  <c r="G3507" i="40"/>
  <c r="G3506" i="40"/>
  <c r="G3505" i="40"/>
  <c r="G3504" i="40"/>
  <c r="G3503" i="40"/>
  <c r="G3502" i="40"/>
  <c r="G3501" i="40"/>
  <c r="G3500" i="40"/>
  <c r="G3499" i="40"/>
  <c r="G3498" i="40"/>
  <c r="G3497" i="40"/>
  <c r="G3496" i="40"/>
  <c r="G3495" i="40"/>
  <c r="G3494" i="40"/>
  <c r="G3493" i="40"/>
  <c r="G3492" i="40"/>
  <c r="G3491" i="40"/>
  <c r="G3490" i="40"/>
  <c r="G3489" i="40"/>
  <c r="G3488" i="40"/>
  <c r="G3487" i="40"/>
  <c r="G3486" i="40"/>
  <c r="G3485" i="40"/>
  <c r="G3484" i="40"/>
  <c r="G3483" i="40"/>
  <c r="G3482" i="40"/>
  <c r="G3481" i="40"/>
  <c r="G3480" i="40"/>
  <c r="G3479" i="40"/>
  <c r="G3478" i="40"/>
  <c r="G3477" i="40"/>
  <c r="G3476" i="40"/>
  <c r="G3475" i="40"/>
  <c r="G3474" i="40"/>
  <c r="G3473" i="40"/>
  <c r="G3472" i="40"/>
  <c r="G3471" i="40"/>
  <c r="G3470" i="40"/>
  <c r="G3469" i="40"/>
  <c r="G3468" i="40"/>
  <c r="G3467" i="40"/>
  <c r="G3466" i="40"/>
  <c r="G3465" i="40"/>
  <c r="G3464" i="40"/>
  <c r="G3463" i="40"/>
  <c r="G3462" i="40"/>
  <c r="G3461" i="40"/>
  <c r="G3460" i="40"/>
  <c r="G3459" i="40"/>
  <c r="G3458" i="40"/>
  <c r="G3457" i="40"/>
  <c r="G3456" i="40"/>
  <c r="G3455" i="40"/>
  <c r="G3454" i="40"/>
  <c r="G3453" i="40"/>
  <c r="G3452" i="40"/>
  <c r="G3451" i="40"/>
  <c r="G3450" i="40"/>
  <c r="G3449" i="40"/>
  <c r="G3448" i="40"/>
  <c r="G3447" i="40"/>
  <c r="G3446" i="40"/>
  <c r="G3445" i="40"/>
  <c r="G3444" i="40"/>
  <c r="G3443" i="40"/>
  <c r="G3442" i="40"/>
  <c r="G3441" i="40"/>
  <c r="G3440" i="40"/>
  <c r="G3439" i="40"/>
  <c r="G3438" i="40"/>
  <c r="G3437" i="40"/>
  <c r="G3436" i="40"/>
  <c r="G3435" i="40"/>
  <c r="G3434" i="40"/>
  <c r="G3433" i="40"/>
  <c r="G3432" i="40"/>
  <c r="G3431" i="40"/>
  <c r="G3430" i="40"/>
  <c r="G3429" i="40"/>
  <c r="G3428" i="40"/>
  <c r="G3427" i="40"/>
  <c r="G3426" i="40"/>
  <c r="G3425" i="40"/>
  <c r="G3424" i="40"/>
  <c r="G3423" i="40"/>
  <c r="G3422" i="40"/>
  <c r="G3421" i="40"/>
  <c r="G3420" i="40"/>
  <c r="G3419" i="40"/>
  <c r="G3418" i="40"/>
  <c r="G3417" i="40"/>
  <c r="G3416" i="40"/>
  <c r="G3415" i="40"/>
  <c r="G3414" i="40"/>
  <c r="G3413" i="40"/>
  <c r="G3412" i="40"/>
  <c r="G3411" i="40"/>
  <c r="G3410" i="40"/>
  <c r="G3409" i="40"/>
  <c r="G3408" i="40"/>
  <c r="G3407" i="40"/>
  <c r="G3406" i="40"/>
  <c r="G3405" i="40"/>
  <c r="G3404" i="40"/>
  <c r="G3403" i="40"/>
  <c r="G3402" i="40"/>
  <c r="G3401" i="40"/>
  <c r="G3400" i="40"/>
  <c r="G3399" i="40"/>
  <c r="G3398" i="40"/>
  <c r="G3397" i="40"/>
  <c r="G3396" i="40"/>
  <c r="G3395" i="40"/>
  <c r="G3394" i="40"/>
  <c r="G3393" i="40"/>
  <c r="G3392" i="40"/>
  <c r="G3391" i="40"/>
  <c r="G3390" i="40"/>
  <c r="G3389" i="40"/>
  <c r="G3388" i="40"/>
  <c r="G3387" i="40"/>
  <c r="G3386" i="40"/>
  <c r="G3385" i="40"/>
  <c r="G3384" i="40"/>
  <c r="G3383" i="40"/>
  <c r="G3382" i="40"/>
  <c r="G3381" i="40"/>
  <c r="G3380" i="40"/>
  <c r="G3379" i="40"/>
  <c r="G3378" i="40"/>
  <c r="G3377" i="40"/>
  <c r="G3376" i="40"/>
  <c r="G3375" i="40"/>
  <c r="G3374" i="40"/>
  <c r="G3373" i="40"/>
  <c r="G3372" i="40"/>
  <c r="G3371" i="40"/>
  <c r="G3370" i="40"/>
  <c r="G3369" i="40"/>
  <c r="G3368" i="40"/>
  <c r="G3367" i="40"/>
  <c r="G3366" i="40"/>
  <c r="G3365" i="40"/>
  <c r="G3364" i="40"/>
  <c r="G3363" i="40"/>
  <c r="G3362" i="40"/>
  <c r="G3361" i="40"/>
  <c r="G3360" i="40"/>
  <c r="G3359" i="40"/>
  <c r="G3358" i="40"/>
  <c r="G3357" i="40"/>
  <c r="G3356" i="40"/>
  <c r="G3355" i="40"/>
  <c r="G3354" i="40"/>
  <c r="G3353" i="40"/>
  <c r="G3352" i="40"/>
  <c r="G3351" i="40"/>
  <c r="G3350" i="40"/>
  <c r="G3349" i="40"/>
  <c r="G3348" i="40"/>
  <c r="G3347" i="40"/>
  <c r="G3346" i="40"/>
  <c r="G3345" i="40"/>
  <c r="G3344" i="40"/>
  <c r="G3343" i="40"/>
  <c r="G3342" i="40"/>
  <c r="G3341" i="40"/>
  <c r="G3340" i="40"/>
  <c r="G3339" i="40"/>
  <c r="G3338" i="40"/>
  <c r="G3337" i="40"/>
  <c r="G3336" i="40"/>
  <c r="G3335" i="40"/>
  <c r="G3334" i="40"/>
  <c r="G3333" i="40"/>
  <c r="G3332" i="40"/>
  <c r="G3331" i="40"/>
  <c r="G3330" i="40"/>
  <c r="G3329" i="40"/>
  <c r="G3328" i="40"/>
  <c r="G3327" i="40"/>
  <c r="G3326" i="40"/>
  <c r="G3325" i="40"/>
  <c r="G3324" i="40"/>
  <c r="G3323" i="40"/>
  <c r="G3322" i="40"/>
  <c r="G3321" i="40"/>
  <c r="G3320" i="40"/>
  <c r="G3319" i="40"/>
  <c r="G3318" i="40"/>
  <c r="G3317" i="40"/>
  <c r="G3316" i="40"/>
  <c r="G3315" i="40"/>
  <c r="G3314" i="40"/>
  <c r="G3313" i="40"/>
  <c r="G3312" i="40"/>
  <c r="G3311" i="40"/>
  <c r="G3310" i="40"/>
  <c r="G3309" i="40"/>
  <c r="G3308" i="40"/>
  <c r="G3307" i="40"/>
  <c r="G3306" i="40"/>
  <c r="G3305" i="40"/>
  <c r="G3304" i="40"/>
  <c r="G3303" i="40"/>
  <c r="G3302" i="40"/>
  <c r="G3301" i="40"/>
  <c r="G3300" i="40"/>
  <c r="G3299" i="40"/>
  <c r="G3298" i="40"/>
  <c r="G3297" i="40"/>
  <c r="G3296" i="40"/>
  <c r="G3295" i="40"/>
  <c r="G3294" i="40"/>
  <c r="G3293" i="40"/>
  <c r="G3292" i="40"/>
  <c r="G3291" i="40"/>
  <c r="G3290" i="40"/>
  <c r="G3289" i="40"/>
  <c r="G3288" i="40"/>
  <c r="G3287" i="40"/>
  <c r="G3286" i="40"/>
  <c r="G3285" i="40"/>
  <c r="G3284" i="40"/>
  <c r="G3283" i="40"/>
  <c r="G3282" i="40"/>
  <c r="G3281" i="40"/>
  <c r="G3280" i="40"/>
  <c r="G3279" i="40"/>
  <c r="G3278" i="40"/>
  <c r="G3277" i="40"/>
  <c r="G3276" i="40"/>
  <c r="G3275" i="40"/>
  <c r="G3274" i="40"/>
  <c r="G3273" i="40"/>
  <c r="G3272" i="40"/>
  <c r="G3271" i="40"/>
  <c r="G3270" i="40"/>
  <c r="G3269" i="40"/>
  <c r="G3268" i="40"/>
  <c r="G3267" i="40"/>
  <c r="G3266" i="40"/>
  <c r="G3265" i="40"/>
  <c r="G3264" i="40"/>
  <c r="G3263" i="40"/>
  <c r="G3262" i="40"/>
  <c r="G3261" i="40"/>
  <c r="G3260" i="40"/>
  <c r="G3259" i="40"/>
  <c r="G3258" i="40"/>
  <c r="G3257" i="40"/>
  <c r="G3256" i="40"/>
  <c r="G3255" i="40"/>
  <c r="G3254" i="40"/>
  <c r="G3253" i="40"/>
  <c r="G3252" i="40"/>
  <c r="G3251" i="40"/>
  <c r="G3250" i="40"/>
  <c r="G3249" i="40"/>
  <c r="G3248" i="40"/>
  <c r="G3247" i="40"/>
  <c r="G3246" i="40"/>
  <c r="G3245" i="40"/>
  <c r="G3244" i="40"/>
  <c r="G3243" i="40"/>
  <c r="G3242" i="40"/>
  <c r="G3241" i="40"/>
  <c r="G3240" i="40"/>
  <c r="G3239" i="40"/>
  <c r="G3238" i="40"/>
  <c r="G3237" i="40"/>
  <c r="G3236" i="40"/>
  <c r="G3235" i="40"/>
  <c r="G3234" i="40"/>
  <c r="G3233" i="40"/>
  <c r="G3232" i="40"/>
  <c r="G3231" i="40"/>
  <c r="G3230" i="40"/>
  <c r="G3229" i="40"/>
  <c r="G3228" i="40"/>
  <c r="G3227" i="40"/>
  <c r="G3226" i="40"/>
  <c r="G3225" i="40"/>
  <c r="G3224" i="40"/>
  <c r="G3223" i="40"/>
  <c r="G3222" i="40"/>
  <c r="G3221" i="40"/>
  <c r="G3220" i="40"/>
  <c r="G3219" i="40"/>
  <c r="G3218" i="40"/>
  <c r="G3217" i="40"/>
  <c r="G3216" i="40"/>
  <c r="G3215" i="40"/>
  <c r="G3214" i="40"/>
  <c r="G3213" i="40"/>
  <c r="G3212" i="40"/>
  <c r="G3211" i="40"/>
  <c r="G3210" i="40"/>
  <c r="G3209" i="40"/>
  <c r="G3208" i="40"/>
  <c r="G3207" i="40"/>
  <c r="G3206" i="40"/>
  <c r="G3205" i="40"/>
  <c r="G3204" i="40"/>
  <c r="G3203" i="40"/>
  <c r="G3202" i="40"/>
  <c r="G3201" i="40"/>
  <c r="G3200" i="40"/>
  <c r="G3199" i="40"/>
  <c r="G3198" i="40"/>
  <c r="G3197" i="40"/>
  <c r="G3196" i="40"/>
  <c r="G3195" i="40"/>
  <c r="G3194" i="40"/>
  <c r="G3193" i="40"/>
  <c r="G3192" i="40"/>
  <c r="G3191" i="40"/>
  <c r="G3190" i="40"/>
  <c r="G3189" i="40"/>
  <c r="G3188" i="40"/>
  <c r="G3187" i="40"/>
  <c r="G3186" i="40"/>
  <c r="G3185" i="40"/>
  <c r="G3184" i="40"/>
  <c r="G3183" i="40"/>
  <c r="G3182" i="40"/>
  <c r="G3181" i="40"/>
  <c r="G3180" i="40"/>
  <c r="G3179" i="40"/>
  <c r="G3178" i="40"/>
  <c r="G3177" i="40"/>
  <c r="G3176" i="40"/>
  <c r="G3175" i="40"/>
  <c r="G3174" i="40"/>
  <c r="G3173" i="40"/>
  <c r="G3172" i="40"/>
  <c r="G3171" i="40"/>
  <c r="G3170" i="40"/>
  <c r="G3169" i="40"/>
  <c r="G3168" i="40"/>
  <c r="G3167" i="40"/>
  <c r="G3166" i="40"/>
  <c r="G3165" i="40"/>
  <c r="G3164" i="40"/>
  <c r="G3163" i="40"/>
  <c r="G3162" i="40"/>
  <c r="G3161" i="40"/>
  <c r="G3160" i="40"/>
  <c r="G3159" i="40"/>
  <c r="G3158" i="40"/>
  <c r="G3157" i="40"/>
  <c r="G3156" i="40"/>
  <c r="G3155" i="40"/>
  <c r="G3154" i="40"/>
  <c r="G3153" i="40"/>
  <c r="G3152" i="40"/>
  <c r="G3151" i="40"/>
  <c r="G3150" i="40"/>
  <c r="G3149" i="40"/>
  <c r="G3148" i="40"/>
  <c r="G3147" i="40"/>
  <c r="G3146" i="40"/>
  <c r="G3145" i="40"/>
  <c r="G3144" i="40"/>
  <c r="G3143" i="40"/>
  <c r="G3142" i="40"/>
  <c r="G3141" i="40"/>
  <c r="G3140" i="40"/>
  <c r="G3139" i="40"/>
  <c r="G3138" i="40"/>
  <c r="G3137" i="40"/>
  <c r="G3136" i="40"/>
  <c r="G3135" i="40"/>
  <c r="G3134" i="40"/>
  <c r="G3133" i="40"/>
  <c r="G3132" i="40"/>
  <c r="G3131" i="40"/>
  <c r="G3130" i="40"/>
  <c r="G3129" i="40"/>
  <c r="G3128" i="40"/>
  <c r="G3127" i="40"/>
  <c r="G3126" i="40"/>
  <c r="G3125" i="40"/>
  <c r="G3124" i="40"/>
  <c r="G3123" i="40"/>
  <c r="G3122" i="40"/>
  <c r="G3121" i="40"/>
  <c r="G3120" i="40"/>
  <c r="G3119" i="40"/>
  <c r="G3118" i="40"/>
  <c r="G3117" i="40"/>
  <c r="G3116" i="40"/>
  <c r="G3115" i="40"/>
  <c r="G3114" i="40"/>
  <c r="G3113" i="40"/>
  <c r="G3112" i="40"/>
  <c r="G3111" i="40"/>
  <c r="G3110" i="40"/>
  <c r="G3109" i="40"/>
  <c r="G3108" i="40"/>
  <c r="G3107" i="40"/>
  <c r="G3106" i="40"/>
  <c r="G3105" i="40"/>
  <c r="G3104" i="40"/>
  <c r="G3103" i="40"/>
  <c r="G3102" i="40"/>
  <c r="G3101" i="40"/>
  <c r="G3100" i="40"/>
  <c r="G3099" i="40"/>
  <c r="G3098" i="40"/>
  <c r="G3097" i="40"/>
  <c r="G3096" i="40"/>
  <c r="G3095" i="40"/>
  <c r="G3094" i="40"/>
  <c r="G3093" i="40"/>
  <c r="G3092" i="40"/>
  <c r="G3091" i="40"/>
  <c r="G3090" i="40"/>
  <c r="G3089" i="40"/>
  <c r="G3088" i="40"/>
  <c r="G3087" i="40"/>
  <c r="G3086" i="40"/>
  <c r="G3085" i="40"/>
  <c r="G3084" i="40"/>
  <c r="G3083" i="40"/>
  <c r="G3082" i="40"/>
  <c r="G3081" i="40"/>
  <c r="G3080" i="40"/>
  <c r="G3079" i="40"/>
  <c r="G3078" i="40"/>
  <c r="G3077" i="40"/>
  <c r="G3076" i="40"/>
  <c r="G3075" i="40"/>
  <c r="G3074" i="40"/>
  <c r="G3073" i="40"/>
  <c r="G3072" i="40"/>
  <c r="G3071" i="40"/>
  <c r="G3070" i="40"/>
  <c r="G3069" i="40"/>
  <c r="G3068" i="40"/>
  <c r="G3067" i="40"/>
  <c r="G3066" i="40"/>
  <c r="G3065" i="40"/>
  <c r="G3064" i="40"/>
  <c r="G3063" i="40"/>
  <c r="G3062" i="40"/>
  <c r="G3061" i="40"/>
  <c r="G3060" i="40"/>
  <c r="G3059" i="40"/>
  <c r="G3058" i="40"/>
  <c r="G3057" i="40"/>
  <c r="G3056" i="40"/>
  <c r="G3055" i="40"/>
  <c r="G3054" i="40"/>
  <c r="G3053" i="40"/>
  <c r="G3052" i="40"/>
  <c r="G3051" i="40"/>
  <c r="G3050" i="40"/>
  <c r="G3049" i="40"/>
  <c r="G3048" i="40"/>
  <c r="G3047" i="40"/>
  <c r="G3046" i="40"/>
  <c r="G3045" i="40"/>
  <c r="G3044" i="40"/>
  <c r="G3043" i="40"/>
  <c r="G3042" i="40"/>
  <c r="G3041" i="40"/>
  <c r="G3040" i="40"/>
  <c r="G3039" i="40"/>
  <c r="G3038" i="40"/>
  <c r="G3037" i="40"/>
  <c r="G3036" i="40"/>
  <c r="G3035" i="40"/>
  <c r="G3034" i="40"/>
  <c r="G3033" i="40"/>
  <c r="G3032" i="40"/>
  <c r="G3031" i="40"/>
  <c r="G3030" i="40"/>
  <c r="G3029" i="40"/>
  <c r="G3028" i="40"/>
  <c r="G3027" i="40"/>
  <c r="G3026" i="40"/>
  <c r="G3025" i="40"/>
  <c r="G3024" i="40"/>
  <c r="G3023" i="40"/>
  <c r="G3022" i="40"/>
  <c r="G3021" i="40"/>
  <c r="G3020" i="40"/>
  <c r="G3019" i="40"/>
  <c r="G3018" i="40"/>
  <c r="G3017" i="40"/>
  <c r="G3016" i="40"/>
  <c r="G3015" i="40"/>
  <c r="G3014" i="40"/>
  <c r="G3013" i="40"/>
  <c r="G3012" i="40"/>
  <c r="G3011" i="40"/>
  <c r="G3010" i="40"/>
  <c r="G3009" i="40"/>
  <c r="G3008" i="40"/>
  <c r="G3007" i="40"/>
  <c r="G3006" i="40"/>
  <c r="G3005" i="40"/>
  <c r="G3004" i="40"/>
  <c r="G3003" i="40"/>
  <c r="G3002" i="40"/>
  <c r="G3001" i="40"/>
  <c r="G3000" i="40"/>
  <c r="G2999" i="40"/>
  <c r="G2998" i="40"/>
  <c r="G2997" i="40"/>
  <c r="G2996" i="40"/>
  <c r="G2995" i="40"/>
  <c r="G2994" i="40"/>
  <c r="G2993" i="40"/>
  <c r="G2992" i="40"/>
  <c r="G2991" i="40"/>
  <c r="G2990" i="40"/>
  <c r="G2989" i="40"/>
  <c r="G2988" i="40"/>
  <c r="G2987" i="40"/>
  <c r="G2986" i="40"/>
  <c r="G2985" i="40"/>
  <c r="G2984" i="40"/>
  <c r="G2983" i="40"/>
  <c r="G2982" i="40"/>
  <c r="G2981" i="40"/>
  <c r="G2980" i="40"/>
  <c r="G2979" i="40"/>
  <c r="G2978" i="40"/>
  <c r="G2977" i="40"/>
  <c r="G2976" i="40"/>
  <c r="G2975" i="40"/>
  <c r="G2974" i="40"/>
  <c r="G2973" i="40"/>
  <c r="G2972" i="40"/>
  <c r="G2971" i="40"/>
  <c r="G2970" i="40"/>
  <c r="G2969" i="40"/>
  <c r="G2968" i="40"/>
  <c r="G2967" i="40"/>
  <c r="G2966" i="40"/>
  <c r="G2965" i="40"/>
  <c r="G2964" i="40"/>
  <c r="G2963" i="40"/>
  <c r="G2962" i="40"/>
  <c r="G2961" i="40"/>
  <c r="G2960" i="40"/>
  <c r="G2959" i="40"/>
  <c r="G2958" i="40"/>
  <c r="G2957" i="40"/>
  <c r="G2956" i="40"/>
  <c r="G2955" i="40"/>
  <c r="G2954" i="40"/>
  <c r="G2953" i="40"/>
  <c r="G2952" i="40"/>
  <c r="G2951" i="40"/>
  <c r="G2950" i="40"/>
  <c r="G2949" i="40"/>
  <c r="G2948" i="40"/>
  <c r="G2947" i="40"/>
  <c r="G2946" i="40"/>
  <c r="G2945" i="40"/>
  <c r="G2944" i="40"/>
  <c r="G2943" i="40"/>
  <c r="G2942" i="40"/>
  <c r="G2941" i="40"/>
  <c r="G2940" i="40"/>
  <c r="G2939" i="40"/>
  <c r="G2938" i="40"/>
  <c r="G2937" i="40"/>
  <c r="G2936" i="40"/>
  <c r="G2935" i="40"/>
  <c r="G2934" i="40"/>
  <c r="G2933" i="40"/>
  <c r="G2932" i="40"/>
  <c r="G2931" i="40"/>
  <c r="G2930" i="40"/>
  <c r="G2929" i="40"/>
  <c r="G2928" i="40"/>
  <c r="G2927" i="40"/>
  <c r="G2926" i="40"/>
  <c r="G2925" i="40"/>
  <c r="G2924" i="40"/>
  <c r="G2923" i="40"/>
  <c r="G2922" i="40"/>
  <c r="G2921" i="40"/>
  <c r="G2920" i="40"/>
  <c r="G2919" i="40"/>
  <c r="G2918" i="40"/>
  <c r="G2917" i="40"/>
  <c r="G2916" i="40"/>
  <c r="G2915" i="40"/>
  <c r="G2914" i="40"/>
  <c r="G2913" i="40"/>
  <c r="G2912" i="40"/>
  <c r="G2911" i="40"/>
  <c r="G2910" i="40"/>
  <c r="G2909" i="40"/>
  <c r="G2908" i="40"/>
  <c r="G2907" i="40"/>
  <c r="G2906" i="40"/>
  <c r="G2905" i="40"/>
  <c r="G2904" i="40"/>
  <c r="G2903" i="40"/>
  <c r="G2902" i="40"/>
  <c r="G2901" i="40"/>
  <c r="G2900" i="40"/>
  <c r="G2899" i="40"/>
  <c r="G2898" i="40"/>
  <c r="G2897" i="40"/>
  <c r="G2896" i="40"/>
  <c r="G2895" i="40"/>
  <c r="G2894" i="40"/>
  <c r="G2893" i="40"/>
  <c r="G2892" i="40"/>
  <c r="G2891" i="40"/>
  <c r="G2890" i="40"/>
  <c r="G2889" i="40"/>
  <c r="G2888" i="40"/>
  <c r="G2887" i="40"/>
  <c r="G2886" i="40"/>
  <c r="G2885" i="40"/>
  <c r="G2884" i="40"/>
  <c r="G2883" i="40"/>
  <c r="G2882" i="40"/>
  <c r="G2881" i="40"/>
  <c r="G2880" i="40"/>
  <c r="G2879" i="40"/>
  <c r="G2878" i="40"/>
  <c r="G2877" i="40"/>
  <c r="G2876" i="40"/>
  <c r="G2875" i="40"/>
  <c r="G2874" i="40"/>
  <c r="G2873" i="40"/>
  <c r="G2872" i="40"/>
  <c r="G2871" i="40"/>
  <c r="G2870" i="40"/>
  <c r="G2869" i="40"/>
  <c r="G2868" i="40"/>
  <c r="G2867" i="40"/>
  <c r="G2866" i="40"/>
  <c r="G2865" i="40"/>
  <c r="G2864" i="40"/>
  <c r="G2863" i="40"/>
  <c r="G2862" i="40"/>
  <c r="G2861" i="40"/>
  <c r="G2860" i="40"/>
  <c r="G2859" i="40"/>
  <c r="G2858" i="40"/>
  <c r="G2857" i="40"/>
  <c r="G2856" i="40"/>
  <c r="G2855" i="40"/>
  <c r="G2854" i="40"/>
  <c r="G2853" i="40"/>
  <c r="G2852" i="40"/>
  <c r="G2851" i="40"/>
  <c r="G2850" i="40"/>
  <c r="G2849" i="40"/>
  <c r="G2848" i="40"/>
  <c r="G2847" i="40"/>
  <c r="G2846" i="40"/>
  <c r="G2845" i="40"/>
  <c r="G2844" i="40"/>
  <c r="G2843" i="40"/>
  <c r="G2842" i="40"/>
  <c r="G2841" i="40"/>
  <c r="G2840" i="40"/>
  <c r="G2839" i="40"/>
  <c r="G2838" i="40"/>
  <c r="G2837" i="40"/>
  <c r="G2836" i="40"/>
  <c r="G2835" i="40"/>
  <c r="G2834" i="40"/>
  <c r="G2833" i="40"/>
  <c r="G2832" i="40"/>
  <c r="G2831" i="40"/>
  <c r="G2830" i="40"/>
  <c r="G2829" i="40"/>
  <c r="G2828" i="40"/>
  <c r="G2827" i="40"/>
  <c r="G2826" i="40"/>
  <c r="G2825" i="40"/>
  <c r="G2824" i="40"/>
  <c r="G2823" i="40"/>
  <c r="G2822" i="40"/>
  <c r="G2821" i="40"/>
  <c r="G2820" i="40"/>
  <c r="G2819" i="40"/>
  <c r="G2818" i="40"/>
  <c r="G2817" i="40"/>
  <c r="G2816" i="40"/>
  <c r="G2815" i="40"/>
  <c r="G2814" i="40"/>
  <c r="G2813" i="40"/>
  <c r="G2812" i="40"/>
  <c r="G2811" i="40"/>
  <c r="G2810" i="40"/>
  <c r="G2809" i="40"/>
  <c r="G2808" i="40"/>
  <c r="G2807" i="40"/>
  <c r="G2806" i="40"/>
  <c r="G2805" i="40"/>
  <c r="G2804" i="40"/>
  <c r="G2803" i="40"/>
  <c r="G2802" i="40"/>
  <c r="G2801" i="40"/>
  <c r="G2800" i="40"/>
  <c r="G2799" i="40"/>
  <c r="G2798" i="40"/>
  <c r="G2797" i="40"/>
  <c r="G2796" i="40"/>
  <c r="G2795" i="40"/>
  <c r="G2794" i="40"/>
  <c r="G2793" i="40"/>
  <c r="G2792" i="40"/>
  <c r="G2791" i="40"/>
  <c r="G2790" i="40"/>
  <c r="G2789" i="40"/>
  <c r="G2788" i="40"/>
  <c r="G2787" i="40"/>
  <c r="G2786" i="40"/>
  <c r="G2785" i="40"/>
  <c r="G2784" i="40"/>
  <c r="G2783" i="40"/>
  <c r="G2782" i="40"/>
  <c r="G2781" i="40"/>
  <c r="G2780" i="40"/>
  <c r="G2779" i="40"/>
  <c r="G2778" i="40"/>
  <c r="G2777" i="40"/>
  <c r="G2776" i="40"/>
  <c r="G2775" i="40"/>
  <c r="G2774" i="40"/>
  <c r="G2773" i="40"/>
  <c r="G2772" i="40"/>
  <c r="G2771" i="40"/>
  <c r="G2770" i="40"/>
  <c r="G2769" i="40"/>
  <c r="G2768" i="40"/>
  <c r="G2767" i="40"/>
  <c r="G2766" i="40"/>
  <c r="G2765" i="40"/>
  <c r="G2764" i="40"/>
  <c r="G2763" i="40"/>
  <c r="G2762" i="40"/>
  <c r="G2761" i="40"/>
  <c r="G2760" i="40"/>
  <c r="G2759" i="40"/>
  <c r="G2758" i="40"/>
  <c r="G2757" i="40"/>
  <c r="G2756" i="40"/>
  <c r="G2755" i="40"/>
  <c r="G2754" i="40"/>
  <c r="G2753" i="40"/>
  <c r="G2752" i="40"/>
  <c r="G2751" i="40"/>
  <c r="G2750" i="40"/>
  <c r="G2749" i="40"/>
  <c r="G2748" i="40"/>
  <c r="G2747" i="40"/>
  <c r="G2746" i="40"/>
  <c r="G2745" i="40"/>
  <c r="G2744" i="40"/>
  <c r="G2743" i="40"/>
  <c r="G2742" i="40"/>
  <c r="G2741" i="40"/>
  <c r="G2740" i="40"/>
  <c r="G2739" i="40"/>
  <c r="G2738" i="40"/>
  <c r="G2737" i="40"/>
  <c r="G2736" i="40"/>
  <c r="G2735" i="40"/>
  <c r="G2734" i="40"/>
  <c r="G2733" i="40"/>
  <c r="G2732" i="40"/>
  <c r="G2731" i="40"/>
  <c r="G2730" i="40"/>
  <c r="G2729" i="40"/>
  <c r="G2728" i="40"/>
  <c r="G2727" i="40"/>
  <c r="G2726" i="40"/>
  <c r="G2725" i="40"/>
  <c r="G2724" i="40"/>
  <c r="G2723" i="40"/>
  <c r="G2722" i="40"/>
  <c r="G2721" i="40"/>
  <c r="G2720" i="40"/>
  <c r="G2719" i="40"/>
  <c r="G2718" i="40"/>
  <c r="G2717" i="40"/>
  <c r="G2716" i="40"/>
  <c r="G2715" i="40"/>
  <c r="G2714" i="40"/>
  <c r="G2713" i="40"/>
  <c r="G2712" i="40"/>
  <c r="G2711" i="40"/>
  <c r="G2710" i="40"/>
  <c r="G2709" i="40"/>
  <c r="G2708" i="40"/>
  <c r="G2707" i="40"/>
  <c r="G2706" i="40"/>
  <c r="G2705" i="40"/>
  <c r="G2704" i="40"/>
  <c r="G2703" i="40"/>
  <c r="G2702" i="40"/>
  <c r="G2701" i="40"/>
  <c r="G2700" i="40"/>
  <c r="G2699" i="40"/>
  <c r="G2698" i="40"/>
  <c r="G2697" i="40"/>
  <c r="G2696" i="40"/>
  <c r="G2695" i="40"/>
  <c r="G2694" i="40"/>
  <c r="G2693" i="40"/>
  <c r="G2692" i="40"/>
  <c r="G2691" i="40"/>
  <c r="G2690" i="40"/>
  <c r="G2689" i="40"/>
  <c r="G2688" i="40"/>
  <c r="G2687" i="40"/>
  <c r="G2686" i="40"/>
  <c r="G2685" i="40"/>
  <c r="G2684" i="40"/>
  <c r="G2683" i="40"/>
  <c r="G2682" i="40"/>
  <c r="G2681" i="40"/>
  <c r="G2680" i="40"/>
  <c r="G2679" i="40"/>
  <c r="G2678" i="40"/>
  <c r="G2677" i="40"/>
  <c r="G2676" i="40"/>
  <c r="G2675" i="40"/>
  <c r="G2674" i="40"/>
  <c r="G2673" i="40"/>
  <c r="G2672" i="40"/>
  <c r="G2671" i="40"/>
  <c r="G2670" i="40"/>
  <c r="G2669" i="40"/>
  <c r="G2668" i="40"/>
  <c r="G2667" i="40"/>
  <c r="G2666" i="40"/>
  <c r="G2665" i="40"/>
  <c r="G2664" i="40"/>
  <c r="G2663" i="40"/>
  <c r="G2662" i="40"/>
  <c r="G2661" i="40"/>
  <c r="G2660" i="40"/>
  <c r="G2659" i="40"/>
  <c r="G2658" i="40"/>
  <c r="G2657" i="40"/>
  <c r="G2656" i="40"/>
  <c r="G2655" i="40"/>
  <c r="G2654" i="40"/>
  <c r="G2653" i="40"/>
  <c r="G2652" i="40"/>
  <c r="G2651" i="40"/>
  <c r="G2650" i="40"/>
  <c r="G2649" i="40"/>
  <c r="G2648" i="40"/>
  <c r="G2647" i="40"/>
  <c r="G2646" i="40"/>
  <c r="G2645" i="40"/>
  <c r="G2644" i="40"/>
  <c r="G2643" i="40"/>
  <c r="G2642" i="40"/>
  <c r="G2641" i="40"/>
  <c r="G2640" i="40"/>
  <c r="G2639" i="40"/>
  <c r="G2638" i="40"/>
  <c r="G2637" i="40"/>
  <c r="G2636" i="40"/>
  <c r="G2635" i="40"/>
  <c r="G2634" i="40"/>
  <c r="G2633" i="40"/>
  <c r="G2632" i="40"/>
  <c r="G2631" i="40"/>
  <c r="G2630" i="40"/>
  <c r="G2629" i="40"/>
  <c r="G2628" i="40"/>
  <c r="G2627" i="40"/>
  <c r="G2626" i="40"/>
  <c r="G2625" i="40"/>
  <c r="G2624" i="40"/>
  <c r="G2623" i="40"/>
  <c r="G2622" i="40"/>
  <c r="G2621" i="40"/>
  <c r="G2620" i="40"/>
  <c r="G2619" i="40"/>
  <c r="G2618" i="40"/>
  <c r="G2617" i="40"/>
  <c r="G2616" i="40"/>
  <c r="G2615" i="40"/>
  <c r="G2614" i="40"/>
  <c r="G2613" i="40"/>
  <c r="G2612" i="40"/>
  <c r="G2611" i="40"/>
  <c r="G2610" i="40"/>
  <c r="G2609" i="40"/>
  <c r="G2608" i="40"/>
  <c r="G2607" i="40"/>
  <c r="G2606" i="40"/>
  <c r="G2605" i="40"/>
  <c r="G2604" i="40"/>
  <c r="G2603" i="40"/>
  <c r="G2602" i="40"/>
  <c r="G2601" i="40"/>
  <c r="G2600" i="40"/>
  <c r="G2599" i="40"/>
  <c r="G2598" i="40"/>
  <c r="G2597" i="40"/>
  <c r="G2596" i="40"/>
  <c r="G2595" i="40"/>
  <c r="G2594" i="40"/>
  <c r="G2593" i="40"/>
  <c r="G2592" i="40"/>
  <c r="G2591" i="40"/>
  <c r="G2590" i="40"/>
  <c r="G2589" i="40"/>
  <c r="G2588" i="40"/>
  <c r="G2587" i="40"/>
  <c r="G2586" i="40"/>
  <c r="G2585" i="40"/>
  <c r="G2584" i="40"/>
  <c r="G2583" i="40"/>
  <c r="G2582" i="40"/>
  <c r="G2581" i="40"/>
  <c r="G2580" i="40"/>
  <c r="G2579" i="40"/>
  <c r="G2578" i="40"/>
  <c r="G2577" i="40"/>
  <c r="G2576" i="40"/>
  <c r="G2575" i="40"/>
  <c r="G2574" i="40"/>
  <c r="G2573" i="40"/>
  <c r="G2572" i="40"/>
  <c r="G2571" i="40"/>
  <c r="G2570" i="40"/>
  <c r="G2569" i="40"/>
  <c r="G2568" i="40"/>
  <c r="G2567" i="40"/>
  <c r="G2566" i="40"/>
  <c r="G2565" i="40"/>
  <c r="G2564" i="40"/>
  <c r="G2563" i="40"/>
  <c r="G2562" i="40"/>
  <c r="G2561" i="40"/>
  <c r="G2560" i="40"/>
  <c r="G2559" i="40"/>
  <c r="G2558" i="40"/>
  <c r="G2557" i="40"/>
  <c r="G2556" i="40"/>
  <c r="G2555" i="40"/>
  <c r="G2554" i="40"/>
  <c r="G2553" i="40"/>
  <c r="G2552" i="40"/>
  <c r="G2551" i="40"/>
  <c r="G2550" i="40"/>
  <c r="G2549" i="40"/>
  <c r="G2548" i="40"/>
  <c r="G2547" i="40"/>
  <c r="G2546" i="40"/>
  <c r="G2545" i="40"/>
  <c r="G2544" i="40"/>
  <c r="G2543" i="40"/>
  <c r="G2542" i="40"/>
  <c r="G2541" i="40"/>
  <c r="G2540" i="40"/>
  <c r="G2539" i="40"/>
  <c r="G2538" i="40"/>
  <c r="G2537" i="40"/>
  <c r="G2536" i="40"/>
  <c r="G2535" i="40"/>
  <c r="G2534" i="40"/>
  <c r="G2533" i="40"/>
  <c r="G2532" i="40"/>
  <c r="G2531" i="40"/>
  <c r="G2530" i="40"/>
  <c r="G2529" i="40"/>
  <c r="G2528" i="40"/>
  <c r="G2527" i="40"/>
  <c r="G2526" i="40"/>
  <c r="G2525" i="40"/>
  <c r="G2524" i="40"/>
  <c r="G2523" i="40"/>
  <c r="G2522" i="40"/>
  <c r="G2521" i="40"/>
  <c r="G2520" i="40"/>
  <c r="G2519" i="40"/>
  <c r="G2518" i="40"/>
  <c r="G2517" i="40"/>
  <c r="G2516" i="40"/>
  <c r="G2515" i="40"/>
  <c r="G2514" i="40"/>
  <c r="G2513" i="40"/>
  <c r="G2512" i="40"/>
  <c r="G2511" i="40"/>
  <c r="G2510" i="40"/>
  <c r="G2509" i="40"/>
  <c r="G2508" i="40"/>
  <c r="G2507" i="40"/>
  <c r="G2506" i="40"/>
  <c r="G2505" i="40"/>
  <c r="G2504" i="40"/>
  <c r="G2503" i="40"/>
  <c r="G2502" i="40"/>
  <c r="G2501" i="40"/>
  <c r="G2500" i="40"/>
  <c r="G2499" i="40"/>
  <c r="G2498" i="40"/>
  <c r="G2497" i="40"/>
  <c r="G2496" i="40"/>
  <c r="G2495" i="40"/>
  <c r="G2494" i="40"/>
  <c r="G2493" i="40"/>
  <c r="G2492" i="40"/>
  <c r="G2491" i="40"/>
  <c r="G2490" i="40"/>
  <c r="G2489" i="40"/>
  <c r="G2488" i="40"/>
  <c r="G2487" i="40"/>
  <c r="G2486" i="40"/>
  <c r="G2485" i="40"/>
  <c r="G2484" i="40"/>
  <c r="G2483" i="40"/>
  <c r="G2482" i="40"/>
  <c r="G2481" i="40"/>
  <c r="G2480" i="40"/>
  <c r="G2479" i="40"/>
  <c r="G2478" i="40"/>
  <c r="G2477" i="40"/>
  <c r="G2476" i="40"/>
  <c r="G2475" i="40"/>
  <c r="G2474" i="40"/>
  <c r="G2473" i="40"/>
  <c r="G2472" i="40"/>
  <c r="G2471" i="40"/>
  <c r="G2470" i="40"/>
  <c r="G2469" i="40"/>
  <c r="G2468" i="40"/>
  <c r="G2467" i="40"/>
  <c r="G2466" i="40"/>
  <c r="G2465" i="40"/>
  <c r="G2464" i="40"/>
  <c r="G2463" i="40"/>
  <c r="G2462" i="40"/>
  <c r="G2461" i="40"/>
  <c r="G2460" i="40"/>
  <c r="G2459" i="40"/>
  <c r="G2458" i="40"/>
  <c r="G2457" i="40"/>
  <c r="G2456" i="40"/>
  <c r="G2455" i="40"/>
  <c r="G2454" i="40"/>
  <c r="G2453" i="40"/>
  <c r="G2452" i="40"/>
  <c r="G2451" i="40"/>
  <c r="G2450" i="40"/>
  <c r="G2449" i="40"/>
  <c r="G2448" i="40"/>
  <c r="G2447" i="40"/>
  <c r="G2446" i="40"/>
  <c r="G2445" i="40"/>
  <c r="G2444" i="40"/>
  <c r="G2443" i="40"/>
  <c r="G2442" i="40"/>
  <c r="G2441" i="40"/>
  <c r="G2440" i="40"/>
  <c r="G2439" i="40"/>
  <c r="G2438" i="40"/>
  <c r="G2437" i="40"/>
  <c r="G2436" i="40"/>
  <c r="G2435" i="40"/>
  <c r="G2434" i="40"/>
  <c r="G2433" i="40"/>
  <c r="G2432" i="40"/>
  <c r="G2431" i="40"/>
  <c r="G2430" i="40"/>
  <c r="G2429" i="40"/>
  <c r="G2428" i="40"/>
  <c r="G2427" i="40"/>
  <c r="G2426" i="40"/>
  <c r="G2425" i="40"/>
  <c r="G2424" i="40"/>
  <c r="G2423" i="40"/>
  <c r="G2422" i="40"/>
  <c r="G2421" i="40"/>
  <c r="G2420" i="40"/>
  <c r="G2419" i="40"/>
  <c r="G2418" i="40"/>
  <c r="G2417" i="40"/>
  <c r="G2416" i="40"/>
  <c r="G2415" i="40"/>
  <c r="G2414" i="40"/>
  <c r="G2413" i="40"/>
  <c r="G2412" i="40"/>
  <c r="G2411" i="40"/>
  <c r="G2410" i="40"/>
  <c r="G2409" i="40"/>
  <c r="G2408" i="40"/>
  <c r="G2407" i="40"/>
  <c r="G2406" i="40"/>
  <c r="G2405" i="40"/>
  <c r="G2404" i="40"/>
  <c r="G2403" i="40"/>
  <c r="G2402" i="40"/>
  <c r="G2401" i="40"/>
  <c r="G2400" i="40"/>
  <c r="G2399" i="40"/>
  <c r="G2398" i="40"/>
  <c r="G2397" i="40"/>
  <c r="G2396" i="40"/>
  <c r="G2395" i="40"/>
  <c r="G2394" i="40"/>
  <c r="G2393" i="40"/>
  <c r="G2392" i="40"/>
  <c r="G2391" i="40"/>
  <c r="G2390" i="40"/>
  <c r="G2389" i="40"/>
  <c r="G2388" i="40"/>
  <c r="G2387" i="40"/>
  <c r="G2386" i="40"/>
  <c r="G2385" i="40"/>
  <c r="G2384" i="40"/>
  <c r="G2383" i="40"/>
  <c r="G2382" i="40"/>
  <c r="G2381" i="40"/>
  <c r="G2380" i="40"/>
  <c r="G2379" i="40"/>
  <c r="G2378" i="40"/>
  <c r="G2377" i="40"/>
  <c r="G2376" i="40"/>
  <c r="G2375" i="40"/>
  <c r="G2374" i="40"/>
  <c r="G2373" i="40"/>
  <c r="G2372" i="40"/>
  <c r="G2371" i="40"/>
  <c r="G2370" i="40"/>
  <c r="G2369" i="40"/>
  <c r="G2368" i="40"/>
  <c r="G2367" i="40"/>
  <c r="G2366" i="40"/>
  <c r="G2365" i="40"/>
  <c r="G2364" i="40"/>
  <c r="G2363" i="40"/>
  <c r="G2362" i="40"/>
  <c r="G2361" i="40"/>
  <c r="G2360" i="40"/>
  <c r="G2359" i="40"/>
  <c r="G2358" i="40"/>
  <c r="G2357" i="40"/>
  <c r="G2356" i="40"/>
  <c r="G2355" i="40"/>
  <c r="G2354" i="40"/>
  <c r="G2353" i="40"/>
  <c r="G2352" i="40"/>
  <c r="G2351" i="40"/>
  <c r="G2350" i="40"/>
  <c r="G2349" i="40"/>
  <c r="G2348" i="40"/>
  <c r="G2347" i="40"/>
  <c r="G2346" i="40"/>
  <c r="G2345" i="40"/>
  <c r="G2344" i="40"/>
  <c r="G2343" i="40"/>
  <c r="G2342" i="40"/>
  <c r="G2341" i="40"/>
  <c r="G2340" i="40"/>
  <c r="G2339" i="40"/>
  <c r="G2338" i="40"/>
  <c r="G2337" i="40"/>
  <c r="G2336" i="40"/>
  <c r="G2335" i="40"/>
  <c r="G2334" i="40"/>
  <c r="G2333" i="40"/>
  <c r="G2332" i="40"/>
  <c r="G2331" i="40"/>
  <c r="G2330" i="40"/>
  <c r="G2329" i="40"/>
  <c r="G2328" i="40"/>
  <c r="G2327" i="40"/>
  <c r="G2326" i="40"/>
  <c r="G2325" i="40"/>
  <c r="G2324" i="40"/>
  <c r="G2323" i="40"/>
  <c r="G2322" i="40"/>
  <c r="G2321" i="40"/>
  <c r="G2320" i="40"/>
  <c r="G2319" i="40"/>
  <c r="G2318" i="40"/>
  <c r="G2317" i="40"/>
  <c r="G2316" i="40"/>
  <c r="G2315" i="40"/>
  <c r="G2314" i="40"/>
  <c r="G2313" i="40"/>
  <c r="G2312" i="40"/>
  <c r="G2311" i="40"/>
  <c r="G2310" i="40"/>
  <c r="G2309" i="40"/>
  <c r="G2308" i="40"/>
  <c r="G2307" i="40"/>
  <c r="G2306" i="40"/>
  <c r="G2305" i="40"/>
  <c r="G2304" i="40"/>
  <c r="G2303" i="40"/>
  <c r="G2302" i="40"/>
  <c r="G2301" i="40"/>
  <c r="G2300" i="40"/>
  <c r="G2299" i="40"/>
  <c r="G2298" i="40"/>
  <c r="G2297" i="40"/>
  <c r="G2296" i="40"/>
  <c r="G2295" i="40"/>
  <c r="G2294" i="40"/>
  <c r="G2293" i="40"/>
  <c r="G2292" i="40"/>
  <c r="G2291" i="40"/>
  <c r="G2290" i="40"/>
  <c r="G2289" i="40"/>
  <c r="G2288" i="40"/>
  <c r="G2287" i="40"/>
  <c r="G2286" i="40"/>
  <c r="G2285" i="40"/>
  <c r="G2284" i="40"/>
  <c r="G2283" i="40"/>
  <c r="G2282" i="40"/>
  <c r="G2281" i="40"/>
  <c r="G2280" i="40"/>
  <c r="G2279" i="40"/>
  <c r="G2278" i="40"/>
  <c r="G2277" i="40"/>
  <c r="G2276" i="40"/>
  <c r="G2275" i="40"/>
  <c r="G2274" i="40"/>
  <c r="G2273" i="40"/>
  <c r="G2272" i="40"/>
  <c r="G2271" i="40"/>
  <c r="G2270" i="40"/>
  <c r="G2269" i="40"/>
  <c r="G2268" i="40"/>
  <c r="G2267" i="40"/>
  <c r="G2266" i="40"/>
  <c r="G2265" i="40"/>
  <c r="G2264" i="40"/>
  <c r="G2263" i="40"/>
  <c r="G2262" i="40"/>
  <c r="G2261" i="40"/>
  <c r="G2260" i="40"/>
  <c r="G2259" i="40"/>
  <c r="G2258" i="40"/>
  <c r="G2257" i="40"/>
  <c r="G2256" i="40"/>
  <c r="G2255" i="40"/>
  <c r="G2254" i="40"/>
  <c r="G2253" i="40"/>
  <c r="G2252" i="40"/>
  <c r="G2251" i="40"/>
  <c r="G2250" i="40"/>
  <c r="G2249" i="40"/>
  <c r="G2248" i="40"/>
  <c r="G2247" i="40"/>
  <c r="G2246" i="40"/>
  <c r="G2245" i="40"/>
  <c r="G2244" i="40"/>
  <c r="G2243" i="40"/>
  <c r="G2242" i="40"/>
  <c r="G2241" i="40"/>
  <c r="G2240" i="40"/>
  <c r="G2239" i="40"/>
  <c r="G2238" i="40"/>
  <c r="G2237" i="40"/>
  <c r="G2236" i="40"/>
  <c r="G2235" i="40"/>
  <c r="G2234" i="40"/>
  <c r="G2233" i="40"/>
  <c r="G2232" i="40"/>
  <c r="G2231" i="40"/>
  <c r="G2230" i="40"/>
  <c r="G2229" i="40"/>
  <c r="G2228" i="40"/>
  <c r="G2227" i="40"/>
  <c r="G2226" i="40"/>
  <c r="G2225" i="40"/>
  <c r="G2224" i="40"/>
  <c r="G2223" i="40"/>
  <c r="G2222" i="40"/>
  <c r="G2221" i="40"/>
  <c r="G2220" i="40"/>
  <c r="G2219" i="40"/>
  <c r="G2218" i="40"/>
  <c r="G2217" i="40"/>
  <c r="G2216" i="40"/>
  <c r="G2215" i="40"/>
  <c r="G2214" i="40"/>
  <c r="G2213" i="40"/>
  <c r="G2212" i="40"/>
  <c r="G2211" i="40"/>
  <c r="G2210" i="40"/>
  <c r="G2209" i="40"/>
  <c r="G2208" i="40"/>
  <c r="G2207" i="40"/>
  <c r="G2206" i="40"/>
  <c r="G2205" i="40"/>
  <c r="G2204" i="40"/>
  <c r="G2203" i="40"/>
  <c r="G2202" i="40"/>
  <c r="G2201" i="40"/>
  <c r="G2200" i="40"/>
  <c r="G2199" i="40"/>
  <c r="G2198" i="40"/>
  <c r="G2197" i="40"/>
  <c r="G2196" i="40"/>
  <c r="G2195" i="40"/>
  <c r="G2194" i="40"/>
  <c r="G2193" i="40"/>
  <c r="G2192" i="40"/>
  <c r="G2191" i="40"/>
  <c r="G2190" i="40"/>
  <c r="G2189" i="40"/>
  <c r="G2188" i="40"/>
  <c r="G2187" i="40"/>
  <c r="G2186" i="40"/>
  <c r="G2185" i="40"/>
  <c r="G2184" i="40"/>
  <c r="G2183" i="40"/>
  <c r="G2182" i="40"/>
  <c r="G2181" i="40"/>
  <c r="G2180" i="40"/>
  <c r="G2179" i="40"/>
  <c r="G2178" i="40"/>
  <c r="G2177" i="40"/>
  <c r="G2176" i="40"/>
  <c r="G2175" i="40"/>
  <c r="G2174" i="40"/>
  <c r="G2173" i="40"/>
  <c r="G2172" i="40"/>
  <c r="G2171" i="40"/>
  <c r="G2170" i="40"/>
  <c r="G2169" i="40"/>
  <c r="G2168" i="40"/>
  <c r="G2167" i="40"/>
  <c r="G2166" i="40"/>
  <c r="G2165" i="40"/>
  <c r="G2164" i="40"/>
  <c r="G2163" i="40"/>
  <c r="G2162" i="40"/>
  <c r="G2161" i="40"/>
  <c r="G2160" i="40"/>
  <c r="G2159" i="40"/>
  <c r="G2158" i="40"/>
  <c r="G2157" i="40"/>
  <c r="G2156" i="40"/>
  <c r="G2155" i="40"/>
  <c r="G2154" i="40"/>
  <c r="G2153" i="40"/>
  <c r="G2152" i="40"/>
  <c r="G2151" i="40"/>
  <c r="G2150" i="40"/>
  <c r="G2149" i="40"/>
  <c r="G2148" i="40"/>
  <c r="G2147" i="40"/>
  <c r="G2146" i="40"/>
  <c r="G2145" i="40"/>
  <c r="G2144" i="40"/>
  <c r="G2143" i="40"/>
  <c r="G2142" i="40"/>
  <c r="G2141" i="40"/>
  <c r="G2140" i="40"/>
  <c r="G2139" i="40"/>
  <c r="G2138" i="40"/>
  <c r="G2137" i="40"/>
  <c r="G2136" i="40"/>
  <c r="G2135" i="40"/>
  <c r="G2134" i="40"/>
  <c r="G2133" i="40"/>
  <c r="G2132" i="40"/>
  <c r="G2131" i="40"/>
  <c r="G2130" i="40"/>
  <c r="G2129" i="40"/>
  <c r="G2128" i="40"/>
  <c r="G2127" i="40"/>
  <c r="G2126" i="40"/>
  <c r="G2125" i="40"/>
  <c r="G2124" i="40"/>
  <c r="G2123" i="40"/>
  <c r="G2122" i="40"/>
  <c r="G2121" i="40"/>
  <c r="G2120" i="40"/>
  <c r="G2119" i="40"/>
  <c r="G2118" i="40"/>
  <c r="G2117" i="40"/>
  <c r="G2116" i="40"/>
  <c r="G2115" i="40"/>
  <c r="G2114" i="40"/>
  <c r="G2113" i="40"/>
  <c r="G2112" i="40"/>
  <c r="G2111" i="40"/>
  <c r="G2110" i="40"/>
  <c r="G2109" i="40"/>
  <c r="G2108" i="40"/>
  <c r="G2107" i="40"/>
  <c r="G2106" i="40"/>
  <c r="G2105" i="40"/>
  <c r="G2104" i="40"/>
  <c r="G2103" i="40"/>
  <c r="G2102" i="40"/>
  <c r="G2101" i="40"/>
  <c r="G2100" i="40"/>
  <c r="G2099" i="40"/>
  <c r="G2098" i="40"/>
  <c r="G2097" i="40"/>
  <c r="G2096" i="40"/>
  <c r="G2095" i="40"/>
  <c r="G2094" i="40"/>
  <c r="G2093" i="40"/>
  <c r="G2092" i="40"/>
  <c r="G2091" i="40"/>
  <c r="G2090" i="40"/>
  <c r="G2089" i="40"/>
  <c r="G2088" i="40"/>
  <c r="G2087" i="40"/>
  <c r="G2086" i="40"/>
  <c r="G2085" i="40"/>
  <c r="G2084" i="40"/>
  <c r="G2083" i="40"/>
  <c r="G2082" i="40"/>
  <c r="G2081" i="40"/>
  <c r="G2080" i="40"/>
  <c r="G2079" i="40"/>
  <c r="G2078" i="40"/>
  <c r="G2077" i="40"/>
  <c r="G2076" i="40"/>
  <c r="G2075" i="40"/>
  <c r="G2074" i="40"/>
  <c r="G2073" i="40"/>
  <c r="G2072" i="40"/>
  <c r="G2071" i="40"/>
  <c r="G2070" i="40"/>
  <c r="G2069" i="40"/>
  <c r="G2068" i="40"/>
  <c r="G2067" i="40"/>
  <c r="G2066" i="40"/>
  <c r="G2065" i="40"/>
  <c r="G2064" i="40"/>
  <c r="G2063" i="40"/>
  <c r="G2062" i="40"/>
  <c r="G2061" i="40"/>
  <c r="G2060" i="40"/>
  <c r="G2059" i="40"/>
  <c r="G2058" i="40"/>
  <c r="G2057" i="40"/>
  <c r="G2056" i="40"/>
  <c r="G2055" i="40"/>
  <c r="G2054" i="40"/>
  <c r="G2053" i="40"/>
  <c r="G2052" i="40"/>
  <c r="G2051" i="40"/>
  <c r="G2050" i="40"/>
  <c r="G2049" i="40"/>
  <c r="G2048" i="40"/>
  <c r="G2047" i="40"/>
  <c r="G2046" i="40"/>
  <c r="G2045" i="40"/>
  <c r="G2044" i="40"/>
  <c r="G2043" i="40"/>
  <c r="G2042" i="40"/>
  <c r="G2041" i="40"/>
  <c r="G2040" i="40"/>
  <c r="G2039" i="40"/>
  <c r="G2038" i="40"/>
  <c r="G2037" i="40"/>
  <c r="G2036" i="40"/>
  <c r="G2035" i="40"/>
  <c r="G2034" i="40"/>
  <c r="G2033" i="40"/>
  <c r="G2032" i="40"/>
  <c r="G2031" i="40"/>
  <c r="G2030" i="40"/>
  <c r="G2029" i="40"/>
  <c r="G2028" i="40"/>
  <c r="G2027" i="40"/>
  <c r="G2026" i="40"/>
  <c r="G2025" i="40"/>
  <c r="G2024" i="40"/>
  <c r="G2023" i="40"/>
  <c r="G2022" i="40"/>
  <c r="G2021" i="40"/>
  <c r="G2020" i="40"/>
  <c r="G2019" i="40"/>
  <c r="G2018" i="40"/>
  <c r="G2017" i="40"/>
  <c r="G2016" i="40"/>
  <c r="G2015" i="40"/>
  <c r="G2014" i="40"/>
  <c r="G2013" i="40"/>
  <c r="G2012" i="40"/>
  <c r="G2011" i="40"/>
  <c r="G2010" i="40"/>
  <c r="G2009" i="40"/>
  <c r="G2008" i="40"/>
  <c r="G2007" i="40"/>
  <c r="G2006" i="40"/>
  <c r="G2005" i="40"/>
  <c r="G2004" i="40"/>
  <c r="G2003" i="40"/>
  <c r="G2002" i="40"/>
  <c r="G2001" i="40"/>
  <c r="G2000" i="40"/>
  <c r="G1999" i="40"/>
  <c r="G1998" i="40"/>
  <c r="G1997" i="40"/>
  <c r="G1996" i="40"/>
  <c r="G1995" i="40"/>
  <c r="G1994" i="40"/>
  <c r="G1993" i="40"/>
  <c r="G1992" i="40"/>
  <c r="G1991" i="40"/>
  <c r="G1990" i="40"/>
  <c r="G1989" i="40"/>
  <c r="G1988" i="40"/>
  <c r="G1987" i="40"/>
  <c r="G1986" i="40"/>
  <c r="G1985" i="40"/>
  <c r="G1984" i="40"/>
  <c r="G1983" i="40"/>
  <c r="G1982" i="40"/>
  <c r="G1981" i="40"/>
  <c r="G1980" i="40"/>
  <c r="G1979" i="40"/>
  <c r="G1978" i="40"/>
  <c r="G1977" i="40"/>
  <c r="G1976" i="40"/>
  <c r="G1975" i="40"/>
  <c r="G1974" i="40"/>
  <c r="G1973" i="40"/>
  <c r="G1972" i="40"/>
  <c r="G1971" i="40"/>
  <c r="G1970" i="40"/>
  <c r="G1969" i="40"/>
  <c r="G1968" i="40"/>
  <c r="G1967" i="40"/>
  <c r="G1966" i="40"/>
  <c r="G1965" i="40"/>
  <c r="G1964" i="40"/>
  <c r="G1963" i="40"/>
  <c r="G1962" i="40"/>
  <c r="G1961" i="40"/>
  <c r="G1960" i="40"/>
  <c r="G1959" i="40"/>
  <c r="G1958" i="40"/>
  <c r="G1957" i="40"/>
  <c r="G1956" i="40"/>
  <c r="G1955" i="40"/>
  <c r="G1954" i="40"/>
  <c r="G1953" i="40"/>
  <c r="G1952" i="40"/>
  <c r="G1951" i="40"/>
  <c r="G1950" i="40"/>
  <c r="G1949" i="40"/>
  <c r="G1948" i="40"/>
  <c r="G1947" i="40"/>
  <c r="G1946" i="40"/>
  <c r="G1945" i="40"/>
  <c r="G1944" i="40"/>
  <c r="G1943" i="40"/>
  <c r="G1942" i="40"/>
  <c r="G1941" i="40"/>
  <c r="G1940" i="40"/>
  <c r="G1939" i="40"/>
  <c r="G1938" i="40"/>
  <c r="G1937" i="40"/>
  <c r="G1936" i="40"/>
  <c r="G1935" i="40"/>
  <c r="G1934" i="40"/>
  <c r="G1933" i="40"/>
  <c r="G1932" i="40"/>
  <c r="G1931" i="40"/>
  <c r="G1930" i="40"/>
  <c r="G1929" i="40"/>
  <c r="G1928" i="40"/>
  <c r="G1927" i="40"/>
  <c r="G1926" i="40"/>
  <c r="G1925" i="40"/>
  <c r="G1924" i="40"/>
  <c r="G1923" i="40"/>
  <c r="G1922" i="40"/>
  <c r="G1921" i="40"/>
  <c r="G1920" i="40"/>
  <c r="G1919" i="40"/>
  <c r="G1918" i="40"/>
  <c r="G1917" i="40"/>
  <c r="G1916" i="40"/>
  <c r="G1915" i="40"/>
  <c r="G1914" i="40"/>
  <c r="G1913" i="40"/>
  <c r="G1912" i="40"/>
  <c r="G1911" i="40"/>
  <c r="G1910" i="40"/>
  <c r="G1909" i="40"/>
  <c r="G1908" i="40"/>
  <c r="G1907" i="40"/>
  <c r="G1906" i="40"/>
  <c r="G1905" i="40"/>
  <c r="G1904" i="40"/>
  <c r="G1903" i="40"/>
  <c r="G1902" i="40"/>
  <c r="G1901" i="40"/>
  <c r="G1900" i="40"/>
  <c r="G1899" i="40"/>
  <c r="G1898" i="40"/>
  <c r="G1897" i="40"/>
  <c r="G1896" i="40"/>
  <c r="G1895" i="40"/>
  <c r="G1894" i="40"/>
  <c r="G1893" i="40"/>
  <c r="G1892" i="40"/>
  <c r="G1891" i="40"/>
  <c r="G1890" i="40"/>
  <c r="G1889" i="40"/>
  <c r="G1888" i="40"/>
  <c r="G1887" i="40"/>
  <c r="G1886" i="40"/>
  <c r="G1885" i="40"/>
  <c r="G1884" i="40"/>
  <c r="G1883" i="40"/>
  <c r="G1882" i="40"/>
  <c r="G1881" i="40"/>
  <c r="G1880" i="40"/>
  <c r="G1879" i="40"/>
  <c r="G1878" i="40"/>
  <c r="G1877" i="40"/>
  <c r="G1876" i="40"/>
  <c r="G1875" i="40"/>
  <c r="G1874" i="40"/>
  <c r="G1873" i="40"/>
  <c r="G1872" i="40"/>
  <c r="G1871" i="40"/>
  <c r="G1870" i="40"/>
  <c r="G1869" i="40"/>
  <c r="G1868" i="40"/>
  <c r="G1867" i="40"/>
  <c r="G1866" i="40"/>
  <c r="G1865" i="40"/>
  <c r="G1864" i="40"/>
  <c r="G1863" i="40"/>
  <c r="G1862" i="40"/>
  <c r="G1861" i="40"/>
  <c r="G1860" i="40"/>
  <c r="G1859" i="40"/>
  <c r="G1858" i="40"/>
  <c r="G1857" i="40"/>
  <c r="G1856" i="40"/>
  <c r="G1855" i="40"/>
  <c r="G1854" i="40"/>
  <c r="G1853" i="40"/>
  <c r="G1852" i="40"/>
  <c r="G1851" i="40"/>
  <c r="G1850" i="40"/>
  <c r="G1849" i="40"/>
  <c r="G1848" i="40"/>
  <c r="G1847" i="40"/>
  <c r="G1846" i="40"/>
  <c r="G1845" i="40"/>
  <c r="G1844" i="40"/>
  <c r="G1843" i="40"/>
  <c r="G1842" i="40"/>
  <c r="G1841" i="40"/>
  <c r="G1840" i="40"/>
  <c r="G1839" i="40"/>
  <c r="G1838" i="40"/>
  <c r="G1837" i="40"/>
  <c r="G1836" i="40"/>
  <c r="G1835" i="40"/>
  <c r="G1834" i="40"/>
  <c r="G1833" i="40"/>
  <c r="G1832" i="40"/>
  <c r="G1831" i="40"/>
  <c r="G1830" i="40"/>
  <c r="G1829" i="40"/>
  <c r="G1828" i="40"/>
  <c r="G1827" i="40"/>
  <c r="G1826" i="40"/>
  <c r="G1825" i="40"/>
  <c r="G1824" i="40"/>
  <c r="G1823" i="40"/>
  <c r="G1822" i="40"/>
  <c r="G1821" i="40"/>
  <c r="G1820" i="40"/>
  <c r="G1819" i="40"/>
  <c r="G1818" i="40"/>
  <c r="G1817" i="40"/>
  <c r="G1816" i="40"/>
  <c r="G1815" i="40"/>
  <c r="G1814" i="40"/>
  <c r="G1813" i="40"/>
  <c r="G1812" i="40"/>
  <c r="G1811" i="40"/>
  <c r="G1810" i="40"/>
  <c r="G1809" i="40"/>
  <c r="G1808" i="40"/>
  <c r="G1807" i="40"/>
  <c r="G1806" i="40"/>
  <c r="G1805" i="40"/>
  <c r="G1804" i="40"/>
  <c r="G1803" i="40"/>
  <c r="G1802" i="40"/>
  <c r="G1801" i="40"/>
  <c r="G1800" i="40"/>
  <c r="G1799" i="40"/>
  <c r="G1798" i="40"/>
  <c r="G1797" i="40"/>
  <c r="G1796" i="40"/>
  <c r="G1795" i="40"/>
  <c r="G1794" i="40"/>
  <c r="G1793" i="40"/>
  <c r="G1792" i="40"/>
  <c r="G1791" i="40"/>
  <c r="G1790" i="40"/>
  <c r="G1789" i="40"/>
  <c r="G1788" i="40"/>
  <c r="G1787" i="40"/>
  <c r="G1786" i="40"/>
  <c r="G1785" i="40"/>
  <c r="G1784" i="40"/>
  <c r="G1783" i="40"/>
  <c r="G1782" i="40"/>
  <c r="G1781" i="40"/>
  <c r="G1780" i="40"/>
  <c r="G1779" i="40"/>
  <c r="G1778" i="40"/>
  <c r="G1777" i="40"/>
  <c r="G1776" i="40"/>
  <c r="G1775" i="40"/>
  <c r="G1774" i="40"/>
  <c r="G1773" i="40"/>
  <c r="G1772" i="40"/>
  <c r="G1771" i="40"/>
  <c r="G1770" i="40"/>
  <c r="G1769" i="40"/>
  <c r="G1768" i="40"/>
  <c r="G1767" i="40"/>
  <c r="G1766" i="40"/>
  <c r="G1765" i="40"/>
  <c r="G1764" i="40"/>
  <c r="G1763" i="40"/>
  <c r="G1762" i="40"/>
  <c r="G1761" i="40"/>
  <c r="G1760" i="40"/>
  <c r="G1759" i="40"/>
  <c r="G1758" i="40"/>
  <c r="G1757" i="40"/>
  <c r="G1756" i="40"/>
  <c r="G1755" i="40"/>
  <c r="G1754" i="40"/>
  <c r="G1753" i="40"/>
  <c r="G1752" i="40"/>
  <c r="G1751" i="40"/>
  <c r="G1750" i="40"/>
  <c r="G1749" i="40"/>
  <c r="G1748" i="40"/>
  <c r="G1747" i="40"/>
  <c r="G1746" i="40"/>
  <c r="G1745" i="40"/>
  <c r="G1744" i="40"/>
  <c r="G1743" i="40"/>
  <c r="G1742" i="40"/>
  <c r="G1741" i="40"/>
  <c r="G1740" i="40"/>
  <c r="G1739" i="40"/>
  <c r="G1738" i="40"/>
  <c r="G1737" i="40"/>
  <c r="G1736" i="40"/>
  <c r="G1735" i="40"/>
  <c r="G1734" i="40"/>
  <c r="G1733" i="40"/>
  <c r="G1732" i="40"/>
  <c r="G1731" i="40"/>
  <c r="G1730" i="40"/>
  <c r="G1729" i="40"/>
  <c r="G1728" i="40"/>
  <c r="G1727" i="40"/>
  <c r="G1726" i="40"/>
  <c r="G1725" i="40"/>
  <c r="G1724" i="40"/>
  <c r="G1723" i="40"/>
  <c r="G1722" i="40"/>
  <c r="G1721" i="40"/>
  <c r="G1720" i="40"/>
  <c r="G1719" i="40"/>
  <c r="G1718" i="40"/>
  <c r="G1717" i="40"/>
  <c r="G1716" i="40"/>
  <c r="G1715" i="40"/>
  <c r="G1714" i="40"/>
  <c r="G1713" i="40"/>
  <c r="G1712" i="40"/>
  <c r="G1711" i="40"/>
  <c r="G1710" i="40"/>
  <c r="G1709" i="40"/>
  <c r="G1708" i="40"/>
  <c r="G1707" i="40"/>
  <c r="G1706" i="40"/>
  <c r="G1705" i="40"/>
  <c r="G1704" i="40"/>
  <c r="G1703" i="40"/>
  <c r="G1702" i="40"/>
  <c r="G1701" i="40"/>
  <c r="G1700" i="40"/>
  <c r="G1699" i="40"/>
  <c r="G1698" i="40"/>
  <c r="G1697" i="40"/>
  <c r="G1696" i="40"/>
  <c r="G1695" i="40"/>
  <c r="G1694" i="40"/>
  <c r="G1693" i="40"/>
  <c r="G1692" i="40"/>
  <c r="G1691" i="40"/>
  <c r="G1690" i="40"/>
  <c r="G1689" i="40"/>
  <c r="G1688" i="40"/>
  <c r="G1687" i="40"/>
  <c r="G1686" i="40"/>
  <c r="G1685" i="40"/>
  <c r="G1684" i="40"/>
  <c r="G1683" i="40"/>
  <c r="G1682" i="40"/>
  <c r="G1681" i="40"/>
  <c r="G1680" i="40"/>
  <c r="G1679" i="40"/>
  <c r="G1678" i="40"/>
  <c r="G1677" i="40"/>
  <c r="G1676" i="40"/>
  <c r="G1675" i="40"/>
  <c r="G1674" i="40"/>
  <c r="G1673" i="40"/>
  <c r="G1672" i="40"/>
  <c r="G1671" i="40"/>
  <c r="G1670" i="40"/>
  <c r="G1669" i="40"/>
  <c r="G1668" i="40"/>
  <c r="G1667" i="40"/>
  <c r="G1666" i="40"/>
  <c r="G1665" i="40"/>
  <c r="G1664" i="40"/>
  <c r="G1663" i="40"/>
  <c r="G1662" i="40"/>
  <c r="G1661" i="40"/>
  <c r="G1660" i="40"/>
  <c r="G1659" i="40"/>
  <c r="G1658" i="40"/>
  <c r="G1657" i="40"/>
  <c r="G1656" i="40"/>
  <c r="G1655" i="40"/>
  <c r="G1654" i="40"/>
  <c r="G1653" i="40"/>
  <c r="G1652" i="40"/>
  <c r="G1651" i="40"/>
  <c r="G1650" i="40"/>
  <c r="G1649" i="40"/>
  <c r="G1648" i="40"/>
  <c r="G1647" i="40"/>
  <c r="G1646" i="40"/>
  <c r="G1645" i="40"/>
  <c r="G1644" i="40"/>
  <c r="G1643" i="40"/>
  <c r="G1642" i="40"/>
  <c r="G1641" i="40"/>
  <c r="G1640" i="40"/>
  <c r="G1639" i="40"/>
  <c r="G1638" i="40"/>
  <c r="G1637" i="40"/>
  <c r="G1636" i="40"/>
  <c r="G1635" i="40"/>
  <c r="G1634" i="40"/>
  <c r="G1633" i="40"/>
  <c r="G1632" i="40"/>
  <c r="G1631" i="40"/>
  <c r="G1630" i="40"/>
  <c r="G1629" i="40"/>
  <c r="G1628" i="40"/>
  <c r="G1627" i="40"/>
  <c r="G1626" i="40"/>
  <c r="G1625" i="40"/>
  <c r="G1624" i="40"/>
  <c r="G1623" i="40"/>
  <c r="G1622" i="40"/>
  <c r="G1621" i="40"/>
  <c r="G1620" i="40"/>
  <c r="G1619" i="40"/>
  <c r="G1618" i="40"/>
  <c r="G1617" i="40"/>
  <c r="G1616" i="40"/>
  <c r="G1615" i="40"/>
  <c r="G1614" i="40"/>
  <c r="G1613" i="40"/>
  <c r="G1612" i="40"/>
  <c r="G1611" i="40"/>
  <c r="G1610" i="40"/>
  <c r="G1609" i="40"/>
  <c r="G1608" i="40"/>
  <c r="G1607" i="40"/>
  <c r="G1606" i="40"/>
  <c r="G1605" i="40"/>
  <c r="G1604" i="40"/>
  <c r="G1603" i="40"/>
  <c r="G1602" i="40"/>
  <c r="G1601" i="40"/>
  <c r="G1600" i="40"/>
  <c r="G1599" i="40"/>
  <c r="G1598" i="40"/>
  <c r="G1597" i="40"/>
  <c r="G1596" i="40"/>
  <c r="G1595" i="40"/>
  <c r="G1594" i="40"/>
  <c r="G1593" i="40"/>
  <c r="G1592" i="40"/>
  <c r="G1591" i="40"/>
  <c r="G1590" i="40"/>
  <c r="G1589" i="40"/>
  <c r="G1588" i="40"/>
  <c r="G1587" i="40"/>
  <c r="G1586" i="40"/>
  <c r="G1585" i="40"/>
  <c r="G1584" i="40"/>
  <c r="G1583" i="40"/>
  <c r="G1582" i="40"/>
  <c r="G1581" i="40"/>
  <c r="G1580" i="40"/>
  <c r="G1579" i="40"/>
  <c r="G1578" i="40"/>
  <c r="G1577" i="40"/>
  <c r="G1576" i="40"/>
  <c r="G1575" i="40"/>
  <c r="G1574" i="40"/>
  <c r="G1573" i="40"/>
  <c r="G1572" i="40"/>
  <c r="G1571" i="40"/>
  <c r="G1570" i="40"/>
  <c r="G1569" i="40"/>
  <c r="G1568" i="40"/>
  <c r="G1567" i="40"/>
  <c r="G1566" i="40"/>
  <c r="G1565" i="40"/>
  <c r="G1564" i="40"/>
  <c r="G1563" i="40"/>
  <c r="G1562" i="40"/>
  <c r="G1561" i="40"/>
  <c r="G1560" i="40"/>
  <c r="G1559" i="40"/>
  <c r="G1558" i="40"/>
  <c r="G1557" i="40"/>
  <c r="G1556" i="40"/>
  <c r="G1555" i="40"/>
  <c r="G1554" i="40"/>
  <c r="G1553" i="40"/>
  <c r="G1552" i="40"/>
  <c r="G1551" i="40"/>
  <c r="G1550" i="40"/>
  <c r="G1549" i="40"/>
  <c r="G1548" i="40"/>
  <c r="G1547" i="40"/>
  <c r="G1546" i="40"/>
  <c r="G1545" i="40"/>
  <c r="G1544" i="40"/>
  <c r="G1543" i="40"/>
  <c r="G1542" i="40"/>
  <c r="G1541" i="40"/>
  <c r="G1540" i="40"/>
  <c r="G1539" i="40"/>
  <c r="G1538" i="40"/>
  <c r="G1537" i="40"/>
  <c r="G1536" i="40"/>
  <c r="G1535" i="40"/>
  <c r="G1534" i="40"/>
  <c r="G1533" i="40"/>
  <c r="G1532" i="40"/>
  <c r="G1531" i="40"/>
  <c r="G1530" i="40"/>
  <c r="G1529" i="40"/>
  <c r="G1528" i="40"/>
  <c r="G1527" i="40"/>
  <c r="G1526" i="40"/>
  <c r="G1525" i="40"/>
  <c r="G1524" i="40"/>
  <c r="G1523" i="40"/>
  <c r="G1522" i="40"/>
  <c r="G1521" i="40"/>
  <c r="G1520" i="40"/>
  <c r="G1519" i="40"/>
  <c r="G1518" i="40"/>
  <c r="G1517" i="40"/>
  <c r="G1516" i="40"/>
  <c r="G1515" i="40"/>
  <c r="G1514" i="40"/>
  <c r="G1513" i="40"/>
  <c r="G1512" i="40"/>
  <c r="G1511" i="40"/>
  <c r="G1510" i="40"/>
  <c r="G1509" i="40"/>
  <c r="G1508" i="40"/>
  <c r="G1507" i="40"/>
  <c r="G1506" i="40"/>
  <c r="G1505" i="40"/>
  <c r="G1504" i="40"/>
  <c r="G1503" i="40"/>
  <c r="G1502" i="40"/>
  <c r="G1501" i="40"/>
  <c r="G1500" i="40"/>
  <c r="G1499" i="40"/>
  <c r="G1498" i="40"/>
  <c r="G1497" i="40"/>
  <c r="G1496" i="40"/>
  <c r="G1495" i="40"/>
  <c r="G1494" i="40"/>
  <c r="G1493" i="40"/>
  <c r="G1492" i="40"/>
  <c r="G1491" i="40"/>
  <c r="G1490" i="40"/>
  <c r="G1489" i="40"/>
  <c r="G1488" i="40"/>
  <c r="G1487" i="40"/>
  <c r="G1486" i="40"/>
  <c r="G1485" i="40"/>
  <c r="G1484" i="40"/>
  <c r="G1483" i="40"/>
  <c r="G1482" i="40"/>
  <c r="G1481" i="40"/>
  <c r="G1480" i="40"/>
  <c r="G1479" i="40"/>
  <c r="G1478" i="40"/>
  <c r="G1477" i="40"/>
  <c r="G1476" i="40"/>
  <c r="G1475" i="40"/>
  <c r="G1474" i="40"/>
  <c r="G1473" i="40"/>
  <c r="G1472" i="40"/>
  <c r="G1471" i="40"/>
  <c r="G1470" i="40"/>
  <c r="G1469" i="40"/>
  <c r="G1468" i="40"/>
  <c r="G1467" i="40"/>
  <c r="G1466" i="40"/>
  <c r="G1465" i="40"/>
  <c r="G1464" i="40"/>
  <c r="G1463" i="40"/>
  <c r="G1462" i="40"/>
  <c r="G1461" i="40"/>
  <c r="G1460" i="40"/>
  <c r="G1459" i="40"/>
  <c r="G1458" i="40"/>
  <c r="G1457" i="40"/>
  <c r="G1456" i="40"/>
  <c r="G1455" i="40"/>
  <c r="G1454" i="40"/>
  <c r="G1453" i="40"/>
  <c r="G1452" i="40"/>
  <c r="G1451" i="40"/>
  <c r="G1450" i="40"/>
  <c r="G1449" i="40"/>
  <c r="G1448" i="40"/>
  <c r="G1447" i="40"/>
  <c r="G1446" i="40"/>
  <c r="G1445" i="40"/>
  <c r="G1444" i="40"/>
  <c r="G1443" i="40"/>
  <c r="G1442" i="40"/>
  <c r="G1441" i="40"/>
  <c r="G1440" i="40"/>
  <c r="G1439" i="40"/>
  <c r="G1438" i="40"/>
  <c r="G1437" i="40"/>
  <c r="G1436" i="40"/>
  <c r="G1435" i="40"/>
  <c r="G1434" i="40"/>
  <c r="G1433" i="40"/>
  <c r="G1432" i="40"/>
  <c r="G1431" i="40"/>
  <c r="G1430" i="40"/>
  <c r="G1429" i="40"/>
  <c r="G1428" i="40"/>
  <c r="G1427" i="40"/>
  <c r="G1426" i="40"/>
  <c r="G1425" i="40"/>
  <c r="G1424" i="40"/>
  <c r="G1423" i="40"/>
  <c r="G1422" i="40"/>
  <c r="G1421" i="40"/>
  <c r="G1420" i="40"/>
  <c r="G1419" i="40"/>
  <c r="G1418" i="40"/>
  <c r="G1417" i="40"/>
  <c r="G1416" i="40"/>
  <c r="G1415" i="40"/>
  <c r="G1414" i="40"/>
  <c r="G1413" i="40"/>
  <c r="G1412" i="40"/>
  <c r="G1411" i="40"/>
  <c r="G1410" i="40"/>
  <c r="G1409" i="40"/>
  <c r="G1408" i="40"/>
  <c r="G1407" i="40"/>
  <c r="G1406" i="40"/>
  <c r="G1405" i="40"/>
  <c r="G1404" i="40"/>
  <c r="G1403" i="40"/>
  <c r="G1402" i="40"/>
  <c r="G1401" i="40"/>
  <c r="G1400" i="40"/>
  <c r="G1399" i="40"/>
  <c r="G1398" i="40"/>
  <c r="G1397" i="40"/>
  <c r="G1396" i="40"/>
  <c r="G1395" i="40"/>
  <c r="G1394" i="40"/>
  <c r="G1393" i="40"/>
  <c r="G1392" i="40"/>
  <c r="G1391" i="40"/>
  <c r="G1390" i="40"/>
  <c r="G1389" i="40"/>
  <c r="G1388" i="40"/>
  <c r="G1387" i="40"/>
  <c r="G1386" i="40"/>
  <c r="G1385" i="40"/>
  <c r="G1384" i="40"/>
  <c r="G1383" i="40"/>
  <c r="G1382" i="40"/>
  <c r="G1381" i="40"/>
  <c r="G1380" i="40"/>
  <c r="G1379" i="40"/>
  <c r="G1378" i="40"/>
  <c r="G1377" i="40"/>
  <c r="G1376" i="40"/>
  <c r="G1375" i="40"/>
  <c r="G1374" i="40"/>
  <c r="G1373" i="40"/>
  <c r="G1372" i="40"/>
  <c r="G1371" i="40"/>
  <c r="G1370" i="40"/>
  <c r="G1369" i="40"/>
  <c r="G1368" i="40"/>
  <c r="G1367" i="40"/>
  <c r="G1366" i="40"/>
  <c r="G1365" i="40"/>
  <c r="G1364" i="40"/>
  <c r="G1363" i="40"/>
  <c r="G1362" i="40"/>
  <c r="G1361" i="40"/>
  <c r="G1360" i="40"/>
  <c r="G1359" i="40"/>
  <c r="G1358" i="40"/>
  <c r="G1357" i="40"/>
  <c r="G1356" i="40"/>
  <c r="G1355" i="40"/>
  <c r="G1354" i="40"/>
  <c r="G1353" i="40"/>
  <c r="G1352" i="40"/>
  <c r="G1351" i="40"/>
  <c r="G1350" i="40"/>
  <c r="G1349" i="40"/>
  <c r="G1348" i="40"/>
  <c r="G1347" i="40"/>
  <c r="G1346" i="40"/>
  <c r="G1345" i="40"/>
  <c r="G1344" i="40"/>
  <c r="G1343" i="40"/>
  <c r="G1342" i="40"/>
  <c r="G1341" i="40"/>
  <c r="G1340" i="40"/>
  <c r="G1339" i="40"/>
  <c r="G1338" i="40"/>
  <c r="G1337" i="40"/>
  <c r="G1336" i="40"/>
  <c r="G1335" i="40"/>
  <c r="G1334" i="40"/>
  <c r="G1333" i="40"/>
  <c r="G1332" i="40"/>
  <c r="G1331" i="40"/>
  <c r="G1330" i="40"/>
  <c r="G1329" i="40"/>
  <c r="G1328" i="40"/>
  <c r="G1327" i="40"/>
  <c r="G1326" i="40"/>
  <c r="G1325" i="40"/>
  <c r="G1324" i="40"/>
  <c r="G1323" i="40"/>
  <c r="G1322" i="40"/>
  <c r="G1321" i="40"/>
  <c r="G1320" i="40"/>
  <c r="G1319" i="40"/>
  <c r="G1318" i="40"/>
  <c r="G1317" i="40"/>
  <c r="G1316" i="40"/>
  <c r="G1315" i="40"/>
  <c r="G1314" i="40"/>
  <c r="G1313" i="40"/>
  <c r="G1312" i="40"/>
  <c r="G1311" i="40"/>
  <c r="G1310" i="40"/>
  <c r="G1309" i="40"/>
  <c r="G1308" i="40"/>
  <c r="G1307" i="40"/>
  <c r="G1306" i="40"/>
  <c r="G1305" i="40"/>
  <c r="G1304" i="40"/>
  <c r="G1303" i="40"/>
  <c r="G1302" i="40"/>
  <c r="G1301" i="40"/>
  <c r="G1300" i="40"/>
  <c r="G1299" i="40"/>
  <c r="G1298" i="40"/>
  <c r="G1297" i="40"/>
  <c r="G1296" i="40"/>
  <c r="G1295" i="40"/>
  <c r="G1294" i="40"/>
  <c r="G1293" i="40"/>
  <c r="G1292" i="40"/>
  <c r="G1291" i="40"/>
  <c r="G1290" i="40"/>
  <c r="G1289" i="40"/>
  <c r="G1288" i="40"/>
  <c r="G1287" i="40"/>
  <c r="G1286" i="40"/>
  <c r="G1285" i="40"/>
  <c r="G1284" i="40"/>
  <c r="G1283" i="40"/>
  <c r="G1282" i="40"/>
  <c r="G1281" i="40"/>
  <c r="G1280" i="40"/>
  <c r="G1279" i="40"/>
  <c r="G1278" i="40"/>
  <c r="G1277" i="40"/>
  <c r="G1276" i="40"/>
  <c r="G1275" i="40"/>
  <c r="G1274" i="40"/>
  <c r="G1273" i="40"/>
  <c r="G1272" i="40"/>
  <c r="G1271" i="40"/>
  <c r="G1270" i="40"/>
  <c r="G1269" i="40"/>
  <c r="G1268" i="40"/>
  <c r="G1267" i="40"/>
  <c r="G1266" i="40"/>
  <c r="G1265" i="40"/>
  <c r="G1264" i="40"/>
  <c r="G1263" i="40"/>
  <c r="G1262" i="40"/>
  <c r="G1261" i="40"/>
  <c r="G1260" i="40"/>
  <c r="G1259" i="40"/>
  <c r="G1258" i="40"/>
  <c r="G1257" i="40"/>
  <c r="G1256" i="40"/>
  <c r="G1255" i="40"/>
  <c r="G1254" i="40"/>
  <c r="G1253" i="40"/>
  <c r="G1252" i="40"/>
  <c r="G1251" i="40"/>
  <c r="G1250" i="40"/>
  <c r="G1249" i="40"/>
  <c r="G1248" i="40"/>
  <c r="G1247" i="40"/>
  <c r="G1246" i="40"/>
  <c r="G1245" i="40"/>
  <c r="G1244" i="40"/>
  <c r="G1243" i="40"/>
  <c r="G1242" i="40"/>
  <c r="G1241" i="40"/>
  <c r="G1240" i="40"/>
  <c r="G1239" i="40"/>
  <c r="G1238" i="40"/>
  <c r="G1237" i="40"/>
  <c r="G1236" i="40"/>
  <c r="G1235" i="40"/>
  <c r="G1234" i="40"/>
  <c r="G1233" i="40"/>
  <c r="G1232" i="40"/>
  <c r="G1231" i="40"/>
  <c r="G1230" i="40"/>
  <c r="G1229" i="40"/>
  <c r="G1228" i="40"/>
  <c r="G1227" i="40"/>
  <c r="G1226" i="40"/>
  <c r="G1225" i="40"/>
  <c r="G1224" i="40"/>
  <c r="G1223" i="40"/>
  <c r="G1222" i="40"/>
  <c r="G1221" i="40"/>
  <c r="G1220" i="40"/>
  <c r="G1219" i="40"/>
  <c r="G1218" i="40"/>
  <c r="G1217" i="40"/>
  <c r="G1216" i="40"/>
  <c r="G1215" i="40"/>
  <c r="G1214" i="40"/>
  <c r="G1213" i="40"/>
  <c r="G1212" i="40"/>
  <c r="G1211" i="40"/>
  <c r="G1210" i="40"/>
  <c r="G1209" i="40"/>
  <c r="G1208" i="40"/>
  <c r="G1207" i="40"/>
  <c r="G1206" i="40"/>
  <c r="G1205" i="40"/>
  <c r="G1204" i="40"/>
  <c r="G1203" i="40"/>
  <c r="G1202" i="40"/>
  <c r="G1201" i="40"/>
  <c r="G1200" i="40"/>
  <c r="G1199" i="40"/>
  <c r="G1198" i="40"/>
  <c r="G1197" i="40"/>
  <c r="G1196" i="40"/>
  <c r="G1195" i="40"/>
  <c r="G1194" i="40"/>
  <c r="G1193" i="40"/>
  <c r="G1192" i="40"/>
  <c r="G1191" i="40"/>
  <c r="G1190" i="40"/>
  <c r="G1189" i="40"/>
  <c r="G1188" i="40"/>
  <c r="G1187" i="40"/>
  <c r="G1186" i="40"/>
  <c r="G1185" i="40"/>
  <c r="G1184" i="40"/>
  <c r="G1183" i="40"/>
  <c r="G1182" i="40"/>
  <c r="G1181" i="40"/>
  <c r="G1180" i="40"/>
  <c r="G1179" i="40"/>
  <c r="G1178" i="40"/>
  <c r="G1177" i="40"/>
  <c r="G1176" i="40"/>
  <c r="G1175" i="40"/>
  <c r="G1174" i="40"/>
  <c r="G1173" i="40"/>
  <c r="G1172" i="40"/>
  <c r="G1171" i="40"/>
  <c r="G1170" i="40"/>
  <c r="G1169" i="40"/>
  <c r="G1168" i="40"/>
  <c r="G1167" i="40"/>
  <c r="G1166" i="40"/>
  <c r="G1165" i="40"/>
  <c r="G1164" i="40"/>
  <c r="G1163" i="40"/>
  <c r="G1162" i="40"/>
  <c r="G1161" i="40"/>
  <c r="G1160" i="40"/>
  <c r="G1159" i="40"/>
  <c r="G1158" i="40"/>
  <c r="G1157" i="40"/>
  <c r="G1156" i="40"/>
  <c r="G1155" i="40"/>
  <c r="G1154" i="40"/>
  <c r="G1153" i="40"/>
  <c r="G1152" i="40"/>
  <c r="G1151" i="40"/>
  <c r="G1150" i="40"/>
  <c r="G1149" i="40"/>
  <c r="G1148" i="40"/>
  <c r="G1147" i="40"/>
  <c r="G1146" i="40"/>
  <c r="G1145" i="40"/>
  <c r="G1144" i="40"/>
  <c r="G1143" i="40"/>
  <c r="G1142" i="40"/>
  <c r="G1141" i="40"/>
  <c r="G1140" i="40"/>
  <c r="G1139" i="40"/>
  <c r="G1138" i="40"/>
  <c r="G1137" i="40"/>
  <c r="G1136" i="40"/>
  <c r="G1135" i="40"/>
  <c r="G1134" i="40"/>
  <c r="G1133" i="40"/>
  <c r="G1132" i="40"/>
  <c r="G1131" i="40"/>
  <c r="G1130" i="40"/>
  <c r="G1129" i="40"/>
  <c r="G1128" i="40"/>
  <c r="G1127" i="40"/>
  <c r="G1126" i="40"/>
  <c r="G1125" i="40"/>
  <c r="G1124" i="40"/>
  <c r="G1123" i="40"/>
  <c r="G1122" i="40"/>
  <c r="G1121" i="40"/>
  <c r="G1120" i="40"/>
  <c r="G1119" i="40"/>
  <c r="G1118" i="40"/>
  <c r="G1117" i="40"/>
  <c r="G1116" i="40"/>
  <c r="G1115" i="40"/>
  <c r="G1114" i="40"/>
  <c r="G1113" i="40"/>
  <c r="G1112" i="40"/>
  <c r="G1111" i="40"/>
  <c r="G1110" i="40"/>
  <c r="G1109" i="40"/>
  <c r="G1108" i="40"/>
  <c r="G1107" i="40"/>
  <c r="G1106" i="40"/>
  <c r="G1105" i="40"/>
  <c r="G1104" i="40"/>
  <c r="G1103" i="40"/>
  <c r="G1102" i="40"/>
  <c r="G1101" i="40"/>
  <c r="G1100" i="40"/>
  <c r="G1099" i="40"/>
  <c r="G1098" i="40"/>
  <c r="G1097" i="40"/>
  <c r="G1096" i="40"/>
  <c r="G1095" i="40"/>
  <c r="G1094" i="40"/>
  <c r="G1093" i="40"/>
  <c r="G1092" i="40"/>
  <c r="G1091" i="40"/>
  <c r="G1090" i="40"/>
  <c r="G1089" i="40"/>
  <c r="G1088" i="40"/>
  <c r="G1087" i="40"/>
  <c r="G1086" i="40"/>
  <c r="G1085" i="40"/>
  <c r="G1084" i="40"/>
  <c r="G1083" i="40"/>
  <c r="G1082" i="40"/>
  <c r="G1081" i="40"/>
  <c r="G1080" i="40"/>
  <c r="G1079" i="40"/>
  <c r="G1078" i="40"/>
  <c r="G1077" i="40"/>
  <c r="G1076" i="40"/>
  <c r="G1075" i="40"/>
  <c r="G1074" i="40"/>
  <c r="G1073" i="40"/>
  <c r="G1072" i="40"/>
  <c r="G1071" i="40"/>
  <c r="G1070" i="40"/>
  <c r="G1069" i="40"/>
  <c r="G1068" i="40"/>
  <c r="G1067" i="40"/>
  <c r="G1066" i="40"/>
  <c r="G1065" i="40"/>
  <c r="G1064" i="40"/>
  <c r="G1063" i="40"/>
  <c r="G1062" i="40"/>
  <c r="G1061" i="40"/>
  <c r="G1060" i="40"/>
  <c r="G1059" i="40"/>
  <c r="G1058" i="40"/>
  <c r="G1057" i="40"/>
  <c r="G1056" i="40"/>
  <c r="G1055" i="40"/>
  <c r="G1054" i="40"/>
  <c r="G1053" i="40"/>
  <c r="G1052" i="40"/>
  <c r="G1051" i="40"/>
  <c r="G1050" i="40"/>
  <c r="G1049" i="40"/>
  <c r="G1048" i="40"/>
  <c r="G1047" i="40"/>
  <c r="G1046" i="40"/>
  <c r="G1045" i="40"/>
  <c r="G1044" i="40"/>
  <c r="G1043" i="40"/>
  <c r="G1042" i="40"/>
  <c r="G1041" i="40"/>
  <c r="G1040" i="40"/>
  <c r="G1039" i="40"/>
  <c r="G1038" i="40"/>
  <c r="G1037" i="40"/>
  <c r="G1036" i="40"/>
  <c r="G1035" i="40"/>
  <c r="G1034" i="40"/>
  <c r="G1033" i="40"/>
  <c r="G1032" i="40"/>
  <c r="G1031" i="40"/>
  <c r="G1030" i="40"/>
  <c r="G1029" i="40"/>
  <c r="G1028" i="40"/>
  <c r="G1027" i="40"/>
  <c r="G1026" i="40"/>
  <c r="G1025" i="40"/>
  <c r="G1024" i="40"/>
  <c r="G1023" i="40"/>
  <c r="G1022" i="40"/>
  <c r="G1021" i="40"/>
  <c r="G1020" i="40"/>
  <c r="G1019" i="40"/>
  <c r="G1018" i="40"/>
  <c r="G1017" i="40"/>
  <c r="G1016" i="40"/>
  <c r="G1015" i="40"/>
  <c r="G1014" i="40"/>
  <c r="G1013" i="40"/>
  <c r="G1012" i="40"/>
  <c r="G1011" i="40"/>
  <c r="G1010" i="40"/>
  <c r="G1009" i="40"/>
  <c r="G1008" i="40"/>
  <c r="G1007" i="40"/>
  <c r="G1006" i="40"/>
  <c r="G1005" i="40"/>
  <c r="G1004" i="40"/>
  <c r="G1003" i="40"/>
  <c r="G1002" i="40"/>
  <c r="G1001" i="40"/>
  <c r="G1000" i="40"/>
  <c r="G999" i="40"/>
  <c r="G998" i="40"/>
  <c r="G997" i="40"/>
  <c r="G996" i="40"/>
  <c r="G995" i="40"/>
  <c r="G994" i="40"/>
  <c r="G993" i="40"/>
  <c r="G992" i="40"/>
  <c r="G991" i="40"/>
  <c r="G990" i="40"/>
  <c r="G989" i="40"/>
  <c r="G988" i="40"/>
  <c r="G987" i="40"/>
  <c r="G986" i="40"/>
  <c r="G985" i="40"/>
  <c r="G984" i="40"/>
  <c r="G983" i="40"/>
  <c r="G982" i="40"/>
  <c r="G981" i="40"/>
  <c r="G980" i="40"/>
  <c r="G979" i="40"/>
  <c r="G978" i="40"/>
  <c r="G977" i="40"/>
  <c r="G976" i="40"/>
  <c r="G975" i="40"/>
  <c r="G974" i="40"/>
  <c r="G973" i="40"/>
  <c r="G972" i="40"/>
  <c r="G971" i="40"/>
  <c r="G970" i="40"/>
  <c r="G969" i="40"/>
  <c r="G968" i="40"/>
  <c r="G967" i="40"/>
  <c r="G966" i="40"/>
  <c r="G965" i="40"/>
  <c r="G964" i="40"/>
  <c r="G963" i="40"/>
  <c r="G962" i="40"/>
  <c r="G961" i="40"/>
  <c r="G960" i="40"/>
  <c r="G959" i="40"/>
  <c r="G958" i="40"/>
  <c r="G957" i="40"/>
  <c r="G956" i="40"/>
  <c r="G955" i="40"/>
  <c r="G954" i="40"/>
  <c r="G953" i="40"/>
  <c r="G952" i="40"/>
  <c r="G951" i="40"/>
  <c r="G950" i="40"/>
  <c r="G949" i="40"/>
  <c r="G948" i="40"/>
  <c r="G947" i="40"/>
  <c r="G946" i="40"/>
  <c r="G945" i="40"/>
  <c r="G944" i="40"/>
  <c r="G943" i="40"/>
  <c r="G942" i="40"/>
  <c r="G941" i="40"/>
  <c r="G940" i="40"/>
  <c r="G939" i="40"/>
  <c r="G938" i="40"/>
  <c r="G937" i="40"/>
  <c r="G936" i="40"/>
  <c r="G935" i="40"/>
  <c r="G934" i="40"/>
  <c r="G933" i="40"/>
  <c r="G932" i="40"/>
  <c r="G931" i="40"/>
  <c r="G930" i="40"/>
  <c r="G929" i="40"/>
  <c r="G928" i="40"/>
  <c r="G927" i="40"/>
  <c r="G926" i="40"/>
  <c r="G925" i="40"/>
  <c r="G924" i="40"/>
  <c r="G923" i="40"/>
  <c r="G922" i="40"/>
  <c r="G921" i="40"/>
  <c r="G920" i="40"/>
  <c r="G919" i="40"/>
  <c r="G918" i="40"/>
  <c r="G917" i="40"/>
  <c r="G916" i="40"/>
  <c r="G915" i="40"/>
  <c r="G914" i="40"/>
  <c r="G913" i="40"/>
  <c r="G912" i="40"/>
  <c r="G911" i="40"/>
  <c r="G910" i="40"/>
  <c r="G909" i="40"/>
  <c r="G908" i="40"/>
  <c r="G907" i="40"/>
  <c r="G906" i="40"/>
  <c r="G905" i="40"/>
  <c r="G904" i="40"/>
  <c r="G903" i="40"/>
  <c r="G902" i="40"/>
  <c r="G901" i="40"/>
  <c r="G900" i="40"/>
  <c r="G899" i="40"/>
  <c r="G898" i="40"/>
  <c r="G897" i="40"/>
  <c r="G896" i="40"/>
  <c r="G895" i="40"/>
  <c r="G894" i="40"/>
  <c r="G893" i="40"/>
  <c r="G892" i="40"/>
  <c r="G891" i="40"/>
  <c r="G890" i="40"/>
  <c r="G889" i="40"/>
  <c r="G888" i="40"/>
  <c r="G887" i="40"/>
  <c r="G886" i="40"/>
  <c r="G885" i="40"/>
  <c r="G884" i="40"/>
  <c r="G883" i="40"/>
  <c r="G882" i="40"/>
  <c r="G881" i="40"/>
  <c r="G880" i="40"/>
  <c r="G879" i="40"/>
  <c r="G878" i="40"/>
  <c r="G877" i="40"/>
  <c r="G876" i="40"/>
  <c r="G875" i="40"/>
  <c r="G874" i="40"/>
  <c r="G873" i="40"/>
  <c r="G872" i="40"/>
  <c r="G871" i="40"/>
  <c r="G870" i="40"/>
  <c r="G869" i="40"/>
  <c r="G868" i="40"/>
  <c r="G867" i="40"/>
  <c r="G866" i="40"/>
  <c r="G865" i="40"/>
  <c r="G864" i="40"/>
  <c r="G863" i="40"/>
  <c r="G862" i="40"/>
  <c r="G861" i="40"/>
  <c r="G860" i="40"/>
  <c r="G859" i="40"/>
  <c r="G858" i="40"/>
  <c r="G857" i="40"/>
  <c r="G856" i="40"/>
  <c r="G855" i="40"/>
  <c r="G854" i="40"/>
  <c r="G853" i="40"/>
  <c r="G852" i="40"/>
  <c r="G851" i="40"/>
  <c r="G850" i="40"/>
  <c r="G849" i="40"/>
  <c r="G848" i="40"/>
  <c r="G847" i="40"/>
  <c r="G846" i="40"/>
  <c r="G845" i="40"/>
  <c r="G844" i="40"/>
  <c r="G843" i="40"/>
  <c r="G842" i="40"/>
  <c r="G841" i="40"/>
  <c r="G840" i="40"/>
  <c r="G839" i="40"/>
  <c r="G838" i="40"/>
  <c r="G837" i="40"/>
  <c r="G836" i="40"/>
  <c r="G835" i="40"/>
  <c r="G834" i="40"/>
  <c r="G833" i="40"/>
  <c r="G832" i="40"/>
  <c r="G831" i="40"/>
  <c r="G830" i="40"/>
  <c r="G829" i="40"/>
  <c r="G828" i="40"/>
  <c r="G827" i="40"/>
  <c r="G826" i="40"/>
  <c r="G825" i="40"/>
  <c r="G824" i="40"/>
  <c r="G823" i="40"/>
  <c r="G822" i="40"/>
  <c r="G821" i="40"/>
  <c r="G820" i="40"/>
  <c r="G819" i="40"/>
  <c r="G818" i="40"/>
  <c r="G817" i="40"/>
  <c r="G816" i="40"/>
  <c r="G815" i="40"/>
  <c r="G814" i="40"/>
  <c r="G813" i="40"/>
  <c r="G812" i="40"/>
  <c r="G811" i="40"/>
  <c r="G810" i="40"/>
  <c r="G809" i="40"/>
  <c r="G808" i="40"/>
  <c r="G807" i="40"/>
  <c r="G806" i="40"/>
  <c r="G805" i="40"/>
  <c r="G804" i="40"/>
  <c r="G803" i="40"/>
  <c r="G802" i="40"/>
  <c r="G801" i="40"/>
  <c r="G800" i="40"/>
  <c r="G799" i="40"/>
  <c r="G798" i="40"/>
  <c r="G797" i="40"/>
  <c r="G796" i="40"/>
  <c r="G795" i="40"/>
  <c r="G794" i="40"/>
  <c r="G793" i="40"/>
  <c r="G792" i="40"/>
  <c r="G791" i="40"/>
  <c r="G790" i="40"/>
  <c r="G789" i="40"/>
  <c r="G788" i="40"/>
  <c r="G787" i="40"/>
  <c r="G786" i="40"/>
  <c r="G785" i="40"/>
  <c r="G784" i="40"/>
  <c r="G783" i="40"/>
  <c r="G782" i="40"/>
  <c r="G781" i="40"/>
  <c r="G780" i="40"/>
  <c r="G779" i="40"/>
  <c r="G778" i="40"/>
  <c r="G777" i="40"/>
  <c r="G776" i="40"/>
  <c r="G775" i="40"/>
  <c r="G774" i="40"/>
  <c r="G773" i="40"/>
  <c r="G772" i="40"/>
  <c r="G771" i="40"/>
  <c r="G770" i="40"/>
  <c r="G769" i="40"/>
  <c r="G768" i="40"/>
  <c r="G767" i="40"/>
  <c r="G766" i="40"/>
  <c r="G765" i="40"/>
  <c r="G764" i="40"/>
  <c r="G763" i="40"/>
  <c r="G762" i="40"/>
  <c r="G761" i="40"/>
  <c r="G760" i="40"/>
  <c r="G759" i="40"/>
  <c r="G758" i="40"/>
  <c r="G757" i="40"/>
  <c r="G756" i="40"/>
  <c r="G755" i="40"/>
  <c r="G754" i="40"/>
  <c r="G753" i="40"/>
  <c r="G752" i="40"/>
  <c r="G751" i="40"/>
  <c r="G750" i="40"/>
  <c r="G749" i="40"/>
  <c r="G748" i="40"/>
  <c r="G747" i="40"/>
  <c r="G746" i="40"/>
  <c r="G745" i="40"/>
  <c r="G744" i="40"/>
  <c r="G743" i="40"/>
  <c r="G742" i="40"/>
  <c r="G741" i="40"/>
  <c r="G740" i="40"/>
  <c r="G739" i="40"/>
  <c r="G738" i="40"/>
  <c r="G737" i="40"/>
  <c r="G736" i="40"/>
  <c r="G735" i="40"/>
  <c r="G734" i="40"/>
  <c r="G733" i="40"/>
  <c r="G732" i="40"/>
  <c r="G731" i="40"/>
  <c r="G730" i="40"/>
  <c r="G729" i="40"/>
  <c r="G728" i="40"/>
  <c r="G727" i="40"/>
  <c r="G726" i="40"/>
  <c r="G725" i="40"/>
  <c r="G724" i="40"/>
  <c r="G723" i="40"/>
  <c r="G722" i="40"/>
  <c r="G721" i="40"/>
  <c r="G720" i="40"/>
  <c r="G719" i="40"/>
  <c r="G718" i="40"/>
  <c r="G717" i="40"/>
  <c r="G716" i="40"/>
  <c r="G715" i="40"/>
  <c r="G714" i="40"/>
  <c r="G713" i="40"/>
  <c r="G712" i="40"/>
  <c r="G711" i="40"/>
  <c r="G710" i="40"/>
  <c r="G709" i="40"/>
  <c r="G708" i="40"/>
  <c r="G707" i="40"/>
  <c r="G706" i="40"/>
  <c r="G705" i="40"/>
  <c r="G704" i="40"/>
  <c r="G703" i="40"/>
  <c r="G702" i="40"/>
  <c r="G701" i="40"/>
  <c r="G700" i="40"/>
  <c r="G699" i="40"/>
  <c r="G698" i="40"/>
  <c r="G697" i="40"/>
  <c r="G696" i="40"/>
  <c r="G695" i="40"/>
  <c r="G694" i="40"/>
  <c r="G693" i="40"/>
  <c r="G692" i="40"/>
  <c r="G691" i="40"/>
  <c r="G690" i="40"/>
  <c r="G689" i="40"/>
  <c r="G688" i="40"/>
  <c r="G687" i="40"/>
  <c r="G686" i="40"/>
  <c r="G685" i="40"/>
  <c r="G684" i="40"/>
  <c r="G683" i="40"/>
  <c r="G682" i="40"/>
  <c r="G681" i="40"/>
  <c r="G680" i="40"/>
  <c r="G679" i="40"/>
  <c r="G678" i="40"/>
  <c r="G677" i="40"/>
  <c r="G676" i="40"/>
  <c r="G675" i="40"/>
  <c r="G674" i="40"/>
  <c r="G673" i="40"/>
  <c r="G672" i="40"/>
  <c r="G671" i="40"/>
  <c r="G670" i="40"/>
  <c r="G669" i="40"/>
  <c r="G668" i="40"/>
  <c r="G667" i="40"/>
  <c r="G666" i="40"/>
  <c r="G665" i="40"/>
  <c r="G664" i="40"/>
  <c r="G663" i="40"/>
  <c r="G662" i="40"/>
  <c r="G661" i="40"/>
  <c r="G660" i="40"/>
  <c r="G659" i="40"/>
  <c r="G658" i="40"/>
  <c r="G657" i="40"/>
  <c r="G656" i="40"/>
  <c r="G655" i="40"/>
  <c r="G654" i="40"/>
  <c r="G653" i="40"/>
  <c r="G652" i="40"/>
  <c r="G651" i="40"/>
  <c r="G650" i="40"/>
  <c r="G649" i="40"/>
  <c r="G648" i="40"/>
  <c r="G647" i="40"/>
  <c r="G646" i="40"/>
  <c r="G645" i="40"/>
  <c r="G644" i="40"/>
  <c r="G643" i="40"/>
  <c r="G642" i="40"/>
  <c r="G641" i="40"/>
  <c r="G640" i="40"/>
  <c r="G639" i="40"/>
  <c r="G638" i="40"/>
  <c r="G637" i="40"/>
  <c r="G636" i="40"/>
  <c r="G635" i="40"/>
  <c r="G634" i="40"/>
  <c r="G633" i="40"/>
  <c r="G632" i="40"/>
  <c r="G631" i="40"/>
  <c r="G630" i="40"/>
  <c r="G629" i="40"/>
  <c r="G628" i="40"/>
  <c r="G627" i="40"/>
  <c r="G626" i="40"/>
  <c r="G625" i="40"/>
  <c r="G624" i="40"/>
  <c r="G623" i="40"/>
  <c r="G622" i="40"/>
  <c r="G621" i="40"/>
  <c r="G620" i="40"/>
  <c r="G619" i="40"/>
  <c r="G618" i="40"/>
  <c r="G617" i="40"/>
  <c r="G616" i="40"/>
  <c r="G615" i="40"/>
  <c r="G614" i="40"/>
  <c r="G613" i="40"/>
  <c r="G612" i="40"/>
  <c r="G611" i="40"/>
  <c r="G610" i="40"/>
  <c r="G609" i="40"/>
  <c r="G608" i="40"/>
  <c r="G607" i="40"/>
  <c r="G606" i="40"/>
  <c r="G605" i="40"/>
  <c r="G604" i="40"/>
  <c r="G603" i="40"/>
  <c r="G602" i="40"/>
  <c r="G601" i="40"/>
  <c r="G600" i="40"/>
  <c r="G599" i="40"/>
  <c r="G598" i="40"/>
  <c r="G597" i="40"/>
  <c r="G596" i="40"/>
  <c r="G595" i="40"/>
  <c r="G594" i="40"/>
  <c r="G593" i="40"/>
  <c r="G592" i="40"/>
  <c r="G591" i="40"/>
  <c r="G590" i="40"/>
  <c r="G589" i="40"/>
  <c r="G588" i="40"/>
  <c r="G587" i="40"/>
  <c r="G586" i="40"/>
  <c r="G585" i="40"/>
  <c r="G584" i="40"/>
  <c r="G583" i="40"/>
  <c r="G582" i="40"/>
  <c r="G581" i="40"/>
  <c r="G580" i="40"/>
  <c r="G579" i="40"/>
  <c r="G578" i="40"/>
  <c r="G577" i="40"/>
  <c r="G576" i="40"/>
  <c r="G575" i="40"/>
  <c r="G574" i="40"/>
  <c r="G573" i="40"/>
  <c r="G572" i="40"/>
  <c r="G571" i="40"/>
  <c r="G570" i="40"/>
  <c r="G569" i="40"/>
  <c r="G568" i="40"/>
  <c r="G567" i="40"/>
  <c r="G566" i="40"/>
  <c r="G565" i="40"/>
  <c r="G564" i="40"/>
  <c r="G563" i="40"/>
  <c r="G562" i="40"/>
  <c r="G561" i="40"/>
  <c r="G560" i="40"/>
  <c r="G559" i="40"/>
  <c r="G558" i="40"/>
  <c r="G557" i="40"/>
  <c r="G556" i="40"/>
  <c r="G555" i="40"/>
  <c r="G554" i="40"/>
  <c r="G553" i="40"/>
  <c r="G552" i="40"/>
  <c r="G551" i="40"/>
  <c r="G550" i="40"/>
  <c r="G549" i="40"/>
  <c r="G548" i="40"/>
  <c r="G547" i="40"/>
  <c r="G546" i="40"/>
  <c r="G545" i="40"/>
  <c r="G544" i="40"/>
  <c r="G543" i="40"/>
  <c r="G542" i="40"/>
  <c r="G541" i="40"/>
  <c r="G540" i="40"/>
  <c r="G539" i="40"/>
  <c r="G538" i="40"/>
  <c r="G537" i="40"/>
  <c r="G536" i="40"/>
  <c r="G535" i="40"/>
  <c r="G534" i="40"/>
  <c r="G533" i="40"/>
  <c r="G532" i="40"/>
  <c r="G531" i="40"/>
  <c r="G530" i="40"/>
  <c r="G529" i="40"/>
  <c r="G528" i="40"/>
  <c r="G527" i="40"/>
  <c r="G526" i="40"/>
  <c r="G525" i="40"/>
  <c r="G524" i="40"/>
  <c r="G523" i="40"/>
  <c r="G522" i="40"/>
  <c r="G521" i="40"/>
  <c r="G520" i="40"/>
  <c r="G519" i="40"/>
  <c r="G518" i="40"/>
  <c r="G517" i="40"/>
  <c r="G516" i="40"/>
  <c r="G515" i="40"/>
  <c r="G514" i="40"/>
  <c r="G513" i="40"/>
  <c r="G512" i="40"/>
  <c r="G511" i="40"/>
  <c r="G510" i="40"/>
  <c r="G509" i="40"/>
  <c r="G508" i="40"/>
  <c r="G507" i="40"/>
  <c r="G506" i="40"/>
  <c r="G505" i="40"/>
  <c r="G504" i="40"/>
  <c r="G503" i="40"/>
  <c r="G502" i="40"/>
  <c r="G501" i="40"/>
  <c r="G500" i="40"/>
  <c r="G499" i="40"/>
  <c r="G498" i="40"/>
  <c r="G497" i="40"/>
  <c r="G496" i="40"/>
  <c r="G495" i="40"/>
  <c r="G494" i="40"/>
  <c r="G493" i="40"/>
  <c r="G492" i="40"/>
  <c r="G491" i="40"/>
  <c r="G490" i="40"/>
  <c r="G489" i="40"/>
  <c r="G488" i="40"/>
  <c r="G487" i="40"/>
  <c r="G486" i="40"/>
  <c r="G485" i="40"/>
  <c r="G484" i="40"/>
  <c r="G483" i="40"/>
  <c r="G482" i="40"/>
  <c r="G481" i="40"/>
  <c r="G480" i="40"/>
  <c r="G479" i="40"/>
  <c r="G478" i="40"/>
  <c r="G477" i="40"/>
  <c r="G476" i="40"/>
  <c r="G475" i="40"/>
  <c r="G474" i="40"/>
  <c r="G473" i="40"/>
  <c r="G472" i="40"/>
  <c r="G471" i="40"/>
  <c r="G470" i="40"/>
  <c r="G469" i="40"/>
  <c r="G468" i="40"/>
  <c r="G467" i="40"/>
  <c r="G466" i="40"/>
  <c r="G465" i="40"/>
  <c r="G464" i="40"/>
  <c r="G463" i="40"/>
  <c r="G462" i="40"/>
  <c r="G461" i="40"/>
  <c r="G460" i="40"/>
  <c r="G459" i="40"/>
  <c r="G458" i="40"/>
  <c r="G457" i="40"/>
  <c r="G456" i="40"/>
  <c r="G455" i="40"/>
  <c r="G454" i="40"/>
  <c r="G453" i="40"/>
  <c r="G452" i="40"/>
  <c r="G451" i="40"/>
  <c r="G450" i="40"/>
  <c r="G449" i="40"/>
  <c r="G448" i="40"/>
  <c r="G447" i="40"/>
  <c r="G446" i="40"/>
  <c r="G445" i="40"/>
  <c r="G444" i="40"/>
  <c r="G443" i="40"/>
  <c r="G442" i="40"/>
  <c r="G441" i="40"/>
  <c r="G440" i="40"/>
  <c r="G439" i="40"/>
  <c r="G438" i="40"/>
  <c r="G437" i="40"/>
  <c r="G436" i="40"/>
  <c r="G435" i="40"/>
  <c r="G434" i="40"/>
  <c r="G433" i="40"/>
  <c r="G432" i="40"/>
  <c r="G431" i="40"/>
  <c r="G430" i="40"/>
  <c r="G429" i="40"/>
  <c r="G428" i="40"/>
  <c r="G427" i="40"/>
  <c r="G426" i="40"/>
  <c r="G425" i="40"/>
  <c r="G424" i="40"/>
  <c r="G423" i="40"/>
  <c r="G422" i="40"/>
  <c r="G421" i="40"/>
  <c r="G420" i="40"/>
  <c r="G419" i="40"/>
  <c r="G418" i="40"/>
  <c r="G417" i="40"/>
  <c r="G416" i="40"/>
  <c r="G415" i="40"/>
  <c r="G414" i="40"/>
  <c r="G413" i="40"/>
  <c r="G412" i="40"/>
  <c r="G411" i="40"/>
  <c r="G410" i="40"/>
  <c r="G409" i="40"/>
  <c r="G408" i="40"/>
  <c r="G407" i="40"/>
  <c r="G406" i="40"/>
  <c r="G405" i="40"/>
  <c r="G404" i="40"/>
  <c r="G403" i="40"/>
  <c r="G402" i="40"/>
  <c r="G401" i="40"/>
  <c r="G400" i="40"/>
  <c r="G399" i="40"/>
  <c r="G398" i="40"/>
  <c r="G397" i="40"/>
  <c r="G396" i="40"/>
  <c r="G395" i="40"/>
  <c r="G394" i="40"/>
  <c r="G393" i="40"/>
  <c r="G392" i="40"/>
  <c r="G391" i="40"/>
  <c r="G390" i="40"/>
  <c r="G389" i="40"/>
  <c r="G388" i="40"/>
  <c r="G387" i="40"/>
  <c r="G386" i="40"/>
  <c r="G385" i="40"/>
  <c r="G384" i="40"/>
  <c r="G383" i="40"/>
  <c r="G382" i="40"/>
  <c r="G381" i="40"/>
  <c r="G380" i="40"/>
  <c r="G379" i="40"/>
  <c r="G378" i="40"/>
  <c r="G377" i="40"/>
  <c r="G376" i="40"/>
  <c r="G375" i="40"/>
  <c r="G374" i="40"/>
  <c r="G373" i="40"/>
  <c r="G372" i="40"/>
  <c r="G371" i="40"/>
  <c r="G370" i="40"/>
  <c r="G369" i="40"/>
  <c r="G368" i="40"/>
  <c r="G367" i="40"/>
  <c r="G366" i="40"/>
  <c r="G365" i="40"/>
  <c r="G364" i="40"/>
  <c r="G363" i="40"/>
  <c r="G362" i="40"/>
  <c r="G361" i="40"/>
  <c r="G360" i="40"/>
  <c r="G359" i="40"/>
  <c r="G358" i="40"/>
  <c r="G357" i="40"/>
  <c r="G356" i="40"/>
  <c r="G355" i="40"/>
  <c r="G354" i="40"/>
  <c r="G353" i="40"/>
  <c r="G352" i="40"/>
  <c r="G351" i="40"/>
  <c r="G350" i="40"/>
  <c r="G349" i="40"/>
  <c r="G348" i="40"/>
  <c r="G347" i="40"/>
  <c r="G346" i="40"/>
  <c r="G345" i="40"/>
  <c r="G344" i="40"/>
  <c r="G343" i="40"/>
  <c r="G342" i="40"/>
  <c r="G341" i="40"/>
  <c r="G340" i="40"/>
  <c r="G339" i="40"/>
  <c r="G338" i="40"/>
  <c r="G337" i="40"/>
  <c r="G336" i="40"/>
  <c r="G335" i="40"/>
  <c r="G334" i="40"/>
  <c r="G333" i="40"/>
  <c r="G332" i="40"/>
  <c r="G331" i="40"/>
  <c r="G330" i="40"/>
  <c r="G329" i="40"/>
  <c r="G328" i="40"/>
  <c r="G327" i="40"/>
  <c r="G326" i="40"/>
  <c r="G325" i="40"/>
  <c r="G324" i="40"/>
  <c r="G323" i="40"/>
  <c r="G322" i="40"/>
  <c r="G321" i="40"/>
  <c r="G320" i="40"/>
  <c r="G319" i="40"/>
  <c r="G318" i="40"/>
  <c r="G317" i="40"/>
  <c r="G316" i="40"/>
  <c r="G315" i="40"/>
  <c r="G314" i="40"/>
  <c r="G313" i="40"/>
  <c r="G312" i="40"/>
  <c r="G311" i="40"/>
  <c r="G310" i="40"/>
  <c r="G309" i="40"/>
  <c r="G308" i="40"/>
  <c r="G307" i="40"/>
  <c r="G306" i="40"/>
  <c r="G305" i="40"/>
  <c r="G304" i="40"/>
  <c r="G303" i="40"/>
  <c r="G302" i="40"/>
  <c r="G301" i="40"/>
  <c r="G300" i="40"/>
  <c r="G299" i="40"/>
  <c r="G298" i="40"/>
  <c r="G297" i="40"/>
  <c r="G296" i="40"/>
  <c r="G295" i="40"/>
  <c r="G294" i="40"/>
  <c r="G293" i="40"/>
  <c r="G292" i="40"/>
  <c r="G291" i="40"/>
  <c r="G290" i="40"/>
  <c r="G289" i="40"/>
  <c r="G288" i="40"/>
  <c r="G287" i="40"/>
  <c r="G286" i="40"/>
  <c r="G285" i="40"/>
  <c r="G284" i="40"/>
  <c r="G283" i="40"/>
  <c r="G282" i="40"/>
  <c r="G281" i="40"/>
  <c r="G280" i="40"/>
  <c r="G279" i="40"/>
  <c r="G278" i="40"/>
  <c r="G277" i="40"/>
  <c r="G276" i="40"/>
  <c r="G275" i="40"/>
  <c r="G274" i="40"/>
  <c r="G273" i="40"/>
  <c r="G272" i="40"/>
  <c r="G271" i="40"/>
  <c r="G270" i="40"/>
  <c r="G269" i="40"/>
  <c r="G268" i="40"/>
  <c r="G267" i="40"/>
  <c r="G266" i="40"/>
  <c r="G265" i="40"/>
  <c r="G264" i="40"/>
  <c r="G263" i="40"/>
  <c r="G262" i="40"/>
  <c r="G261" i="40"/>
  <c r="G260" i="40"/>
  <c r="G259" i="40"/>
  <c r="G258" i="40"/>
  <c r="G257" i="40"/>
  <c r="G256" i="40"/>
  <c r="G255" i="40"/>
  <c r="G254" i="40"/>
  <c r="G253" i="40"/>
  <c r="G252" i="40"/>
  <c r="G251" i="40"/>
  <c r="G250" i="40"/>
  <c r="G249" i="40"/>
  <c r="G248" i="40"/>
  <c r="G247" i="40"/>
  <c r="G246" i="40"/>
  <c r="G245" i="40"/>
  <c r="G244" i="40"/>
  <c r="G243" i="40"/>
  <c r="G242" i="40"/>
  <c r="G241" i="40"/>
  <c r="G240" i="40"/>
  <c r="G239" i="40"/>
  <c r="G238" i="40"/>
  <c r="G237" i="40"/>
  <c r="G236" i="40"/>
  <c r="G235" i="40"/>
  <c r="G234" i="40"/>
  <c r="G233" i="40"/>
  <c r="G232" i="40"/>
  <c r="G231" i="40"/>
  <c r="G230" i="40"/>
  <c r="G229" i="40"/>
  <c r="G228" i="40"/>
  <c r="G227" i="40"/>
  <c r="G226" i="40"/>
  <c r="G225" i="40"/>
  <c r="G224" i="40"/>
  <c r="G223" i="40"/>
  <c r="G222" i="40"/>
  <c r="G221" i="40"/>
  <c r="G220" i="40"/>
  <c r="G219" i="40"/>
  <c r="G218" i="40"/>
  <c r="G217" i="40"/>
  <c r="G216" i="40"/>
  <c r="G215" i="40"/>
  <c r="G214" i="40"/>
  <c r="G213" i="40"/>
  <c r="G212" i="40"/>
  <c r="G211" i="40"/>
  <c r="G210" i="40"/>
  <c r="G209" i="40"/>
  <c r="G208" i="40"/>
  <c r="G207" i="40"/>
  <c r="G206" i="40"/>
  <c r="G205" i="40"/>
  <c r="G204" i="40"/>
  <c r="G203" i="40"/>
  <c r="G202" i="40"/>
  <c r="G201" i="40"/>
  <c r="G200" i="40"/>
  <c r="G199" i="40"/>
  <c r="G198" i="40"/>
  <c r="G197" i="40"/>
  <c r="G196" i="40"/>
  <c r="G195" i="40"/>
  <c r="G194" i="40"/>
  <c r="G193" i="40"/>
  <c r="G192" i="40"/>
  <c r="G191" i="40"/>
  <c r="G190" i="40"/>
  <c r="G189" i="40"/>
  <c r="G188" i="40"/>
  <c r="G187" i="40"/>
  <c r="G186" i="40"/>
  <c r="G185" i="40"/>
  <c r="G184" i="40"/>
  <c r="G183" i="40"/>
  <c r="G182" i="40"/>
  <c r="G181" i="40"/>
  <c r="G180" i="40"/>
  <c r="G179" i="40"/>
  <c r="G178" i="40"/>
  <c r="G177" i="40"/>
  <c r="G176" i="40"/>
  <c r="G175" i="40"/>
  <c r="G174" i="40"/>
  <c r="G173" i="40"/>
  <c r="G172" i="40"/>
  <c r="G171" i="40"/>
  <c r="G170" i="40"/>
  <c r="G169" i="40"/>
  <c r="G168" i="40"/>
  <c r="G167" i="40"/>
  <c r="G166" i="40"/>
  <c r="G165" i="40"/>
  <c r="G164" i="40"/>
  <c r="G163" i="40"/>
  <c r="G162" i="40"/>
  <c r="G161" i="40"/>
  <c r="G160" i="40"/>
  <c r="G159" i="40"/>
  <c r="G158" i="40"/>
  <c r="G157" i="40"/>
  <c r="G156" i="40"/>
  <c r="G155" i="40"/>
  <c r="G154" i="40"/>
  <c r="G153" i="40"/>
  <c r="G152" i="40"/>
  <c r="G151" i="40"/>
  <c r="G150" i="40"/>
  <c r="G149" i="40"/>
  <c r="G148" i="40"/>
  <c r="G147" i="40"/>
  <c r="G146" i="40"/>
  <c r="G145" i="40"/>
  <c r="G144" i="40"/>
  <c r="G143" i="40"/>
  <c r="G142" i="40"/>
  <c r="G141" i="40"/>
  <c r="G140" i="40"/>
  <c r="G139" i="40"/>
  <c r="G138" i="40"/>
  <c r="G137" i="40"/>
  <c r="G136" i="40"/>
  <c r="G135" i="40"/>
  <c r="G134" i="40"/>
  <c r="G133" i="40"/>
  <c r="G132" i="40"/>
  <c r="G131" i="40"/>
  <c r="G130" i="40"/>
  <c r="G129" i="40"/>
  <c r="G128" i="40"/>
  <c r="G127" i="40"/>
  <c r="G126" i="40"/>
  <c r="G125" i="40"/>
  <c r="G124" i="40"/>
  <c r="G123" i="40"/>
  <c r="G122" i="40"/>
  <c r="G121" i="40"/>
  <c r="G120" i="40"/>
  <c r="G119" i="40"/>
  <c r="G118" i="40"/>
  <c r="G117" i="40"/>
  <c r="G116" i="40"/>
  <c r="G115" i="40"/>
  <c r="G114" i="40"/>
  <c r="G113" i="40"/>
  <c r="G112" i="40"/>
  <c r="G111" i="40"/>
  <c r="G110" i="40"/>
  <c r="G109" i="40"/>
  <c r="G108" i="40"/>
  <c r="G107" i="40"/>
  <c r="G106" i="40"/>
  <c r="G105" i="40"/>
  <c r="G104" i="40"/>
  <c r="G103" i="40"/>
  <c r="G102" i="40"/>
  <c r="G101" i="40"/>
  <c r="G100" i="40"/>
  <c r="G99" i="40"/>
  <c r="G98" i="40"/>
  <c r="G97" i="40"/>
  <c r="G96" i="40"/>
  <c r="G95" i="40"/>
  <c r="G94" i="40"/>
  <c r="G93" i="40"/>
  <c r="G92" i="40"/>
  <c r="G91" i="40"/>
  <c r="G90" i="40"/>
  <c r="G89" i="40"/>
  <c r="G88" i="40"/>
  <c r="G87" i="40"/>
  <c r="G86" i="40"/>
  <c r="G85" i="40"/>
  <c r="G84" i="40"/>
  <c r="G83" i="40"/>
  <c r="G82" i="40"/>
  <c r="G81" i="40"/>
  <c r="G80" i="40"/>
  <c r="G79" i="40"/>
  <c r="G78" i="40"/>
  <c r="G77" i="40"/>
  <c r="G76" i="40"/>
  <c r="G75" i="40"/>
  <c r="G74" i="40"/>
  <c r="G73" i="40"/>
  <c r="G72" i="40"/>
  <c r="G71" i="40"/>
  <c r="G70" i="40"/>
  <c r="G69" i="40"/>
  <c r="G68" i="40"/>
  <c r="G67" i="40"/>
  <c r="G66" i="40"/>
  <c r="G65" i="40"/>
  <c r="G64" i="40"/>
  <c r="G63" i="40"/>
  <c r="G62" i="40"/>
  <c r="G61" i="40"/>
  <c r="G60" i="40"/>
  <c r="G59" i="40"/>
  <c r="G58" i="40"/>
  <c r="G57" i="40"/>
  <c r="G56" i="40"/>
  <c r="G55" i="40"/>
  <c r="G54" i="40"/>
  <c r="G53" i="40"/>
  <c r="G52" i="40"/>
  <c r="G51" i="40"/>
  <c r="G50" i="40"/>
  <c r="G49" i="40"/>
  <c r="G48" i="40"/>
  <c r="G47" i="40"/>
  <c r="G46" i="40"/>
  <c r="G45" i="40"/>
  <c r="G44" i="40"/>
  <c r="G43" i="40"/>
  <c r="G42" i="40"/>
  <c r="G41" i="40"/>
  <c r="G40" i="40"/>
  <c r="G39" i="40"/>
  <c r="G38" i="40"/>
  <c r="G37" i="40"/>
  <c r="G36" i="40"/>
  <c r="G35" i="40"/>
  <c r="G34" i="40"/>
  <c r="G33" i="40"/>
  <c r="G32" i="40"/>
  <c r="G31" i="40"/>
  <c r="G30" i="40"/>
  <c r="G29" i="40"/>
  <c r="G28" i="40"/>
  <c r="G27" i="40"/>
  <c r="G26" i="40"/>
  <c r="G25" i="40"/>
  <c r="G24" i="40"/>
  <c r="G23" i="40"/>
  <c r="G22" i="40"/>
  <c r="G21" i="40"/>
  <c r="G20" i="40"/>
  <c r="G19" i="40"/>
  <c r="G18" i="40"/>
  <c r="G17" i="40"/>
  <c r="G16" i="40"/>
  <c r="G15" i="40"/>
  <c r="G14" i="40"/>
  <c r="G13" i="40"/>
  <c r="G12" i="40"/>
  <c r="G11" i="40"/>
  <c r="G10" i="40"/>
  <c r="G9" i="40"/>
  <c r="G8" i="40"/>
  <c r="G7" i="40"/>
  <c r="G6" i="40"/>
  <c r="G5" i="40"/>
  <c r="G4" i="40"/>
  <c r="G3" i="40"/>
  <c r="G2" i="40"/>
  <c r="E6847" i="40"/>
  <c r="E6730" i="40"/>
  <c r="E8322" i="40"/>
  <c r="E213" i="40"/>
  <c r="E4085" i="40"/>
  <c r="E8219" i="40"/>
  <c r="E1705" i="40"/>
  <c r="E7223" i="40"/>
  <c r="E8544" i="40"/>
  <c r="E1632" i="40"/>
  <c r="E5033" i="40"/>
  <c r="E8667" i="40"/>
  <c r="E4658" i="40"/>
  <c r="E405" i="40"/>
  <c r="E3475" i="40"/>
  <c r="E510" i="40"/>
  <c r="E5986" i="40"/>
  <c r="E3408" i="40"/>
  <c r="E9600" i="40"/>
  <c r="E3661" i="40"/>
  <c r="E9510" i="40"/>
  <c r="E4180" i="40"/>
  <c r="E1728" i="40"/>
  <c r="E2348" i="40"/>
  <c r="E3234" i="40"/>
  <c r="E1840" i="40"/>
  <c r="E5893" i="40"/>
  <c r="E7235" i="40"/>
  <c r="E3692" i="40"/>
  <c r="E5370" i="40"/>
  <c r="E9441" i="40"/>
  <c r="E5496" i="40"/>
  <c r="E2719" i="40"/>
  <c r="E3512" i="40"/>
  <c r="E268" i="40"/>
  <c r="E8055" i="40"/>
  <c r="E370" i="40"/>
  <c r="E2512" i="40"/>
  <c r="E1403" i="40"/>
  <c r="E5965" i="40"/>
  <c r="E7722" i="40"/>
  <c r="E2279" i="40"/>
  <c r="E2749" i="40"/>
  <c r="E969" i="40"/>
  <c r="E1895" i="40"/>
  <c r="E6971" i="40"/>
  <c r="E4350" i="40"/>
  <c r="E8385" i="40"/>
  <c r="E4249" i="40"/>
  <c r="E4139" i="40"/>
  <c r="E8719" i="40"/>
  <c r="E5342" i="40"/>
  <c r="E7041" i="40"/>
  <c r="E7827" i="40"/>
  <c r="E194" i="40"/>
  <c r="E8820" i="40"/>
  <c r="E1426" i="40"/>
  <c r="E3216" i="40"/>
  <c r="E6215" i="40"/>
  <c r="E2708" i="40"/>
  <c r="E5780" i="40"/>
  <c r="E3166" i="40"/>
  <c r="E8688" i="40"/>
  <c r="E1444" i="40"/>
  <c r="E2041" i="40"/>
  <c r="E8083" i="40"/>
  <c r="E2834" i="40"/>
  <c r="E5360" i="40"/>
  <c r="E5718" i="40"/>
  <c r="E3227" i="40"/>
  <c r="E4371" i="40"/>
  <c r="E5137" i="40"/>
  <c r="E4973" i="40"/>
  <c r="E8119" i="40"/>
  <c r="E7164" i="40"/>
  <c r="E6467" i="40"/>
  <c r="E9849" i="40"/>
  <c r="E8078" i="40"/>
  <c r="E1938" i="40"/>
  <c r="E3383" i="40"/>
  <c r="E669" i="40"/>
  <c r="E5118" i="40"/>
  <c r="E2506" i="40"/>
  <c r="E8599" i="40"/>
  <c r="E7324" i="40"/>
  <c r="E3274" i="40"/>
  <c r="E8297" i="40"/>
  <c r="E6714" i="40"/>
  <c r="E453" i="40"/>
  <c r="E5256" i="40"/>
  <c r="E3932" i="40"/>
  <c r="E3366" i="40"/>
  <c r="E1162" i="40"/>
  <c r="E1574" i="40"/>
  <c r="E1132" i="40"/>
  <c r="E7861" i="40"/>
  <c r="E4992" i="40"/>
  <c r="E7914" i="40"/>
  <c r="E9326" i="40"/>
  <c r="E5508" i="40"/>
  <c r="E9719" i="40"/>
  <c r="E8176" i="40"/>
  <c r="E4535" i="40"/>
  <c r="E8164" i="40"/>
  <c r="E3019" i="40"/>
  <c r="E10116" i="40"/>
  <c r="E8715" i="40"/>
  <c r="E8360" i="40"/>
  <c r="E7481" i="40"/>
  <c r="E3375" i="40"/>
  <c r="E5" i="40"/>
  <c r="E7896" i="40"/>
  <c r="E2149" i="40"/>
  <c r="E9032" i="40"/>
  <c r="E1361" i="40"/>
  <c r="E574" i="40"/>
  <c r="E7845" i="40"/>
  <c r="E10030" i="40"/>
  <c r="E9095" i="40"/>
  <c r="E9249" i="40"/>
  <c r="E9013" i="40"/>
  <c r="E800" i="40"/>
  <c r="E1962" i="40"/>
  <c r="E2499" i="40"/>
  <c r="E2681" i="40"/>
  <c r="E5801" i="40"/>
  <c r="E1825" i="40"/>
  <c r="E8233" i="40"/>
  <c r="E9695" i="40"/>
  <c r="E7238" i="40"/>
  <c r="E5736" i="40"/>
  <c r="E89" i="40"/>
  <c r="E7900" i="40"/>
  <c r="E1077" i="40"/>
  <c r="E7858" i="40"/>
  <c r="E663" i="40"/>
  <c r="E8478" i="40"/>
  <c r="E4991" i="40"/>
  <c r="E6487" i="40"/>
  <c r="E3529" i="40"/>
  <c r="E2113" i="40"/>
  <c r="E2968" i="40"/>
  <c r="E2128" i="40"/>
  <c r="E4454" i="40"/>
  <c r="E9483" i="40"/>
  <c r="E2599" i="40"/>
  <c r="E1984" i="40"/>
  <c r="E8423" i="40"/>
  <c r="E3629" i="40"/>
  <c r="E10147" i="40"/>
  <c r="E1661" i="40"/>
  <c r="E682" i="40"/>
  <c r="E4779" i="40"/>
  <c r="E9198" i="40"/>
  <c r="E6929" i="40"/>
  <c r="E1303" i="40"/>
  <c r="E8577" i="40"/>
  <c r="E3334" i="40"/>
  <c r="E6090" i="40"/>
  <c r="E1181" i="40"/>
  <c r="E9397" i="40"/>
  <c r="E5774" i="40"/>
  <c r="E8676" i="40"/>
  <c r="E5388" i="40"/>
  <c r="E3549" i="40"/>
  <c r="E6665" i="40"/>
  <c r="E4290" i="40"/>
  <c r="E4092" i="40"/>
  <c r="E5087" i="40"/>
  <c r="E3645" i="40"/>
  <c r="E5182" i="40"/>
  <c r="E4900" i="40"/>
  <c r="E1729" i="40"/>
  <c r="E7130" i="40"/>
  <c r="E9423" i="40"/>
  <c r="E5694" i="40"/>
  <c r="E5443" i="40"/>
  <c r="E3926" i="40"/>
  <c r="E6120" i="40"/>
  <c r="E4542" i="40"/>
  <c r="E7014" i="40"/>
  <c r="E6763" i="40"/>
  <c r="E8462" i="40"/>
  <c r="E553" i="40"/>
  <c r="E5103" i="40"/>
  <c r="E220" i="40"/>
  <c r="E1212" i="40"/>
  <c r="E9237" i="40"/>
  <c r="E1541" i="40"/>
  <c r="E1112" i="40"/>
  <c r="E1411" i="40"/>
  <c r="E752" i="40"/>
  <c r="E4133" i="40"/>
  <c r="E7026" i="40"/>
  <c r="E7447" i="40"/>
  <c r="E1430" i="40"/>
  <c r="E2623" i="40"/>
  <c r="E3727" i="40"/>
  <c r="E9115" i="40"/>
  <c r="E6234" i="40"/>
  <c r="E8094" i="40"/>
  <c r="E7983" i="40"/>
  <c r="E4682" i="40"/>
  <c r="E9522" i="40"/>
  <c r="E8255" i="40"/>
  <c r="E392" i="40"/>
  <c r="E1347" i="40"/>
  <c r="E8976" i="40"/>
  <c r="E1928" i="40"/>
  <c r="E2534" i="40"/>
  <c r="E8131" i="40"/>
  <c r="E7730" i="40"/>
  <c r="E4016" i="40"/>
  <c r="E7888" i="40"/>
  <c r="E118" i="40"/>
  <c r="E4153" i="40"/>
  <c r="E2598" i="40"/>
  <c r="E5119" i="40"/>
  <c r="E7738" i="40"/>
  <c r="E4203" i="40"/>
  <c r="E3170" i="40"/>
  <c r="E1413" i="40"/>
  <c r="E4411" i="40"/>
  <c r="E7331" i="40"/>
  <c r="E7259" i="40"/>
  <c r="E6870" i="40"/>
  <c r="E3735" i="40"/>
  <c r="E8630" i="40"/>
  <c r="E3842" i="40"/>
  <c r="E311" i="40"/>
  <c r="E5997" i="40"/>
  <c r="E5829" i="40"/>
  <c r="E1653" i="40"/>
  <c r="E4620" i="40"/>
  <c r="E9172" i="40"/>
  <c r="E5762" i="40"/>
  <c r="E5487" i="40"/>
  <c r="E2902" i="40"/>
  <c r="E7592" i="40"/>
  <c r="E6506" i="40"/>
  <c r="E7601" i="40"/>
  <c r="E9094" i="40"/>
  <c r="E3855" i="40"/>
  <c r="E7944" i="40"/>
  <c r="E4518" i="40"/>
  <c r="E4269" i="40"/>
  <c r="E7009" i="40"/>
  <c r="E32" i="40"/>
  <c r="E8966" i="40"/>
  <c r="E8940" i="40"/>
  <c r="E3064" i="40"/>
  <c r="E3778" i="40"/>
  <c r="E7936" i="40"/>
  <c r="E10164" i="40"/>
  <c r="E3756" i="40"/>
  <c r="E4847" i="40"/>
  <c r="E7711" i="40"/>
  <c r="E7035" i="40"/>
  <c r="E8929" i="40"/>
  <c r="E7965" i="40"/>
  <c r="E970" i="40"/>
  <c r="E3660" i="40"/>
  <c r="E8057" i="40"/>
  <c r="E3679" i="40"/>
  <c r="E5771" i="40"/>
  <c r="E6575" i="40"/>
  <c r="E9800" i="40"/>
  <c r="E8456" i="40"/>
  <c r="E2920" i="40"/>
  <c r="E2479" i="40"/>
  <c r="E3012" i="40"/>
  <c r="E7978" i="40"/>
  <c r="E8673" i="40"/>
  <c r="E7721" i="40"/>
  <c r="E3233" i="40"/>
  <c r="E9825" i="40"/>
  <c r="E6152" i="40"/>
  <c r="E6549" i="40"/>
  <c r="E3466" i="40"/>
  <c r="E4621" i="40"/>
  <c r="E8001" i="40"/>
  <c r="E7962" i="40"/>
  <c r="E2469" i="40"/>
  <c r="E126" i="40"/>
  <c r="E7688" i="40"/>
  <c r="E8727" i="40"/>
  <c r="E6857" i="40"/>
  <c r="E7093" i="40"/>
  <c r="E6957" i="40"/>
  <c r="E8226" i="40"/>
  <c r="E733" i="40"/>
  <c r="E6366" i="40"/>
  <c r="E4880" i="40"/>
  <c r="E2633" i="40"/>
  <c r="E7789" i="40"/>
  <c r="E2282" i="40"/>
  <c r="E1716" i="40"/>
  <c r="E7024" i="40"/>
  <c r="E2923" i="40"/>
  <c r="E7661" i="40"/>
  <c r="E6008" i="40"/>
  <c r="E754" i="40"/>
  <c r="E3853" i="40"/>
  <c r="E9548" i="40"/>
  <c r="E1812" i="40"/>
  <c r="E1999" i="40"/>
  <c r="E2364" i="40"/>
  <c r="E4193" i="40"/>
  <c r="E7118" i="40"/>
  <c r="E3964" i="40"/>
  <c r="E5834" i="40"/>
  <c r="E1358" i="40"/>
  <c r="E7134" i="40"/>
  <c r="E6309" i="40"/>
  <c r="E7188" i="40"/>
  <c r="E261" i="40"/>
  <c r="E13" i="40"/>
  <c r="E2299" i="40"/>
  <c r="E374" i="40"/>
  <c r="E666" i="40"/>
  <c r="E5673" i="40"/>
  <c r="E1475" i="40"/>
  <c r="E9217" i="40"/>
  <c r="E8750" i="40"/>
  <c r="E2085" i="40"/>
  <c r="E1974" i="40"/>
  <c r="E332" i="40"/>
  <c r="E2313" i="40"/>
  <c r="E8508" i="40"/>
  <c r="E164" i="40"/>
  <c r="E2281" i="40"/>
  <c r="E3991" i="40"/>
  <c r="E801" i="40"/>
  <c r="E3575" i="40"/>
  <c r="E2523" i="40"/>
  <c r="E4515" i="40"/>
  <c r="E7197" i="40"/>
  <c r="E889" i="40"/>
  <c r="E3174" i="40"/>
  <c r="E8618" i="40"/>
  <c r="E1466" i="40"/>
  <c r="E543" i="40"/>
  <c r="E1340" i="40"/>
  <c r="E6521" i="40"/>
  <c r="E3371" i="40"/>
  <c r="E6710" i="40"/>
  <c r="E9827" i="40"/>
  <c r="E4064" i="40"/>
  <c r="E8752" i="40"/>
  <c r="E4074" i="40"/>
  <c r="E5768" i="40"/>
  <c r="E8390" i="40"/>
  <c r="E9484" i="40"/>
  <c r="E2086" i="40"/>
  <c r="E1875" i="40"/>
  <c r="E603" i="40"/>
  <c r="E1016" i="40"/>
  <c r="E8161" i="40"/>
  <c r="E9901" i="40"/>
  <c r="E8383" i="40"/>
  <c r="E10104" i="40"/>
  <c r="E6397" i="40"/>
  <c r="E6023" i="40"/>
  <c r="E8294" i="40"/>
  <c r="E2131" i="40"/>
  <c r="E419" i="40"/>
  <c r="E10140" i="40"/>
  <c r="E8328" i="40"/>
  <c r="E3180" i="40"/>
  <c r="E5494" i="40"/>
  <c r="E4798" i="40"/>
  <c r="E2587" i="40"/>
  <c r="E4803" i="40"/>
  <c r="E7251" i="40"/>
  <c r="E9348" i="40"/>
  <c r="E4696" i="40"/>
  <c r="E570" i="40"/>
  <c r="E5247" i="40"/>
  <c r="E1636" i="40"/>
  <c r="E2168" i="40"/>
  <c r="E8243" i="40"/>
  <c r="E7287" i="40"/>
  <c r="E3502" i="40"/>
  <c r="E3602" i="40"/>
  <c r="E1209" i="40"/>
  <c r="E7769" i="40"/>
  <c r="E7272" i="40"/>
  <c r="E6486" i="40"/>
  <c r="E5358" i="40"/>
  <c r="E5147" i="40"/>
  <c r="E4906" i="40"/>
  <c r="E2702" i="40"/>
  <c r="E8453" i="40"/>
  <c r="E2780" i="40"/>
  <c r="E8776" i="40"/>
  <c r="E6192" i="40"/>
  <c r="E2017" i="40"/>
  <c r="E16" i="40"/>
  <c r="E2269" i="40"/>
  <c r="E3759" i="40"/>
  <c r="E7591" i="40"/>
  <c r="E8417" i="40"/>
  <c r="E2797" i="40"/>
  <c r="E4824" i="40"/>
  <c r="E676" i="40"/>
  <c r="E4311" i="40"/>
  <c r="E1645" i="40"/>
  <c r="E9084" i="40"/>
  <c r="E9438" i="40"/>
  <c r="E8638" i="40"/>
  <c r="E6992" i="40"/>
  <c r="E8411" i="40"/>
  <c r="E8129" i="40"/>
  <c r="E7" i="40"/>
  <c r="E4232" i="40"/>
  <c r="E5575" i="40"/>
  <c r="E9298" i="40"/>
  <c r="E1211" i="40"/>
  <c r="E6056" i="40"/>
  <c r="E3081" i="40"/>
  <c r="E9918" i="40"/>
  <c r="E5090" i="40"/>
  <c r="E4565" i="40"/>
  <c r="E2275" i="40"/>
  <c r="E480" i="40"/>
  <c r="E1777" i="40"/>
  <c r="E348" i="40"/>
  <c r="E4308" i="40"/>
  <c r="E9979" i="40"/>
  <c r="E3618" i="40"/>
  <c r="E3907" i="40"/>
  <c r="E2327" i="40"/>
  <c r="E8675" i="40"/>
  <c r="E9663" i="40"/>
  <c r="E37" i="40"/>
  <c r="E5204" i="40"/>
  <c r="E4423" i="40"/>
  <c r="E4641" i="40"/>
  <c r="E4456" i="40"/>
  <c r="E994" i="40"/>
  <c r="E1652" i="40"/>
  <c r="E6766" i="40"/>
  <c r="E4530" i="40"/>
  <c r="E1900" i="40"/>
  <c r="E5725" i="40"/>
  <c r="E5781" i="40"/>
  <c r="E4725" i="40"/>
  <c r="E1723" i="40"/>
  <c r="E9927" i="40"/>
  <c r="E2227" i="40"/>
  <c r="E4237" i="40"/>
  <c r="E7836" i="40"/>
  <c r="E8920" i="40"/>
  <c r="E1441" i="40"/>
  <c r="E9558" i="40"/>
  <c r="E3861" i="40"/>
  <c r="E9273" i="40"/>
  <c r="E5705" i="40"/>
  <c r="E4572" i="40"/>
  <c r="E9088" i="40"/>
  <c r="E9052" i="40"/>
  <c r="E6795" i="40"/>
  <c r="E8549" i="40"/>
  <c r="E9655" i="40"/>
  <c r="E9521" i="40"/>
  <c r="E8362" i="40"/>
  <c r="E4319" i="40"/>
  <c r="E8116" i="40"/>
  <c r="E5506" i="40"/>
  <c r="E4665" i="40"/>
  <c r="E7614" i="40"/>
  <c r="E8499" i="40"/>
  <c r="E1717" i="40"/>
  <c r="E9725" i="40"/>
  <c r="E1740" i="40"/>
  <c r="E7616" i="40"/>
  <c r="E1839" i="40"/>
  <c r="E6459" i="40"/>
  <c r="E7052" i="40"/>
  <c r="E732" i="40"/>
  <c r="E7553" i="40"/>
  <c r="E5273" i="40"/>
  <c r="E7362" i="40"/>
  <c r="E266" i="40"/>
  <c r="E6493" i="40"/>
  <c r="E420" i="40"/>
  <c r="E6318" i="40"/>
  <c r="E2511" i="40"/>
  <c r="E10180" i="40"/>
  <c r="E5473" i="40"/>
  <c r="E3241" i="40"/>
  <c r="E2205" i="40"/>
  <c r="E4519" i="40"/>
  <c r="E4187" i="40"/>
  <c r="E8795" i="40"/>
  <c r="E4930" i="40"/>
  <c r="E4331" i="40"/>
  <c r="E8734" i="40"/>
  <c r="E566" i="40"/>
  <c r="E4096" i="40"/>
  <c r="E9984" i="40"/>
  <c r="E1736" i="40"/>
  <c r="E5790" i="40"/>
  <c r="E7633" i="40"/>
  <c r="E7547" i="40"/>
  <c r="E7212" i="40"/>
  <c r="E2256" i="40"/>
  <c r="E6394" i="40"/>
  <c r="E3235" i="40"/>
  <c r="E2028" i="40"/>
  <c r="E4644" i="40"/>
  <c r="E8130" i="40"/>
  <c r="E1925" i="40"/>
  <c r="E7351" i="40"/>
  <c r="E3348" i="40"/>
  <c r="E1374" i="40"/>
  <c r="E153" i="40"/>
  <c r="E6020" i="40"/>
  <c r="E10126" i="40"/>
  <c r="E8097" i="40"/>
  <c r="E1355" i="40"/>
  <c r="E1248" i="40"/>
  <c r="E4981" i="40"/>
  <c r="E10010" i="40"/>
  <c r="E8995" i="40"/>
  <c r="E4161" i="40"/>
  <c r="E5042" i="40"/>
  <c r="E6914" i="40"/>
  <c r="E2755" i="40"/>
  <c r="E5891" i="40"/>
  <c r="E9862" i="40"/>
  <c r="E1178" i="40"/>
  <c r="E2600" i="40"/>
  <c r="E3630" i="40"/>
  <c r="E4898" i="40"/>
  <c r="E3838" i="40"/>
  <c r="E1562" i="40"/>
  <c r="E3100" i="40"/>
  <c r="E7571" i="40"/>
  <c r="E4259" i="40"/>
  <c r="E2560" i="40"/>
  <c r="E3950" i="40"/>
  <c r="E10005" i="40"/>
  <c r="E3156" i="40"/>
  <c r="E9585" i="40"/>
  <c r="E6281" i="40"/>
  <c r="E4245" i="40"/>
  <c r="E2645" i="40"/>
  <c r="E2839" i="40"/>
  <c r="E4419" i="40"/>
  <c r="E4089" i="40"/>
  <c r="E3699" i="40"/>
  <c r="E1215" i="40"/>
  <c r="E5943" i="40"/>
  <c r="E8594" i="40"/>
  <c r="E8181" i="40"/>
  <c r="E5466" i="40"/>
  <c r="E5699" i="40"/>
  <c r="E8366" i="40"/>
  <c r="E3196" i="40"/>
  <c r="E7702" i="40"/>
  <c r="E4428" i="40"/>
  <c r="E6571" i="40"/>
  <c r="E8913" i="40"/>
  <c r="E4856" i="40"/>
  <c r="E3165" i="40"/>
  <c r="E5908" i="40"/>
  <c r="E7542" i="40"/>
  <c r="E4282" i="40"/>
  <c r="E6402" i="40"/>
  <c r="E4261" i="40"/>
  <c r="E4165" i="40"/>
  <c r="E9801" i="40"/>
  <c r="E8635" i="40"/>
  <c r="E1551" i="40"/>
  <c r="E6627" i="40"/>
  <c r="E769" i="40"/>
  <c r="E6664" i="40"/>
  <c r="E1174" i="40"/>
  <c r="E7476" i="40"/>
  <c r="E7671" i="40"/>
  <c r="E8709" i="40"/>
  <c r="E9335" i="40"/>
  <c r="E8984" i="40"/>
  <c r="E9314" i="40"/>
  <c r="E9282" i="40"/>
  <c r="E649" i="40"/>
  <c r="E4220" i="40"/>
  <c r="E3202" i="40"/>
  <c r="E1514" i="40"/>
  <c r="E3380" i="40"/>
  <c r="E1346" i="40"/>
  <c r="E7036" i="40"/>
  <c r="E2621" i="40"/>
  <c r="E2859" i="40"/>
  <c r="E4190" i="40"/>
  <c r="E9078" i="40"/>
  <c r="E9296" i="40"/>
  <c r="E8167" i="40"/>
  <c r="E7173" i="40"/>
  <c r="E6656" i="40"/>
  <c r="E2395" i="40"/>
  <c r="E5886" i="40"/>
  <c r="E5973" i="40"/>
  <c r="E7217" i="40"/>
  <c r="E5794" i="40"/>
  <c r="E6785" i="40"/>
  <c r="E272" i="40"/>
  <c r="E5054" i="40"/>
  <c r="E8607" i="40"/>
  <c r="E1054" i="40"/>
  <c r="E7853" i="40"/>
  <c r="E328" i="40"/>
  <c r="E7044" i="40"/>
  <c r="E6475" i="40"/>
  <c r="E4855" i="40"/>
  <c r="E3316" i="40"/>
  <c r="E7474" i="40"/>
  <c r="E3597" i="40"/>
  <c r="E8897" i="40"/>
  <c r="E2485" i="40"/>
  <c r="E8412" i="40"/>
  <c r="E1948" i="40"/>
  <c r="E4804" i="40"/>
  <c r="E3415" i="40"/>
  <c r="E3570" i="40"/>
  <c r="E1949" i="40"/>
  <c r="E9743" i="40"/>
  <c r="E521" i="40"/>
  <c r="E3301" i="40"/>
  <c r="E9196" i="40"/>
  <c r="E8408" i="40"/>
  <c r="E3267" i="40"/>
  <c r="E4221" i="40"/>
  <c r="E4485" i="40"/>
  <c r="E4451" i="40"/>
  <c r="E5047" i="40"/>
  <c r="E5310" i="40"/>
  <c r="E6169" i="40"/>
  <c r="E8982" i="40"/>
  <c r="E9067" i="40"/>
  <c r="E8342" i="40"/>
  <c r="E6313" i="40"/>
  <c r="E2366" i="40"/>
  <c r="E3203" i="40"/>
  <c r="E6482" i="40"/>
  <c r="E1887" i="40"/>
  <c r="E4233" i="40"/>
  <c r="E3449" i="40"/>
  <c r="E7384" i="40"/>
  <c r="E4809" i="40"/>
  <c r="E1864" i="40"/>
  <c r="E5527" i="40"/>
  <c r="E3093" i="40"/>
  <c r="E9179" i="40"/>
  <c r="E8082" i="40"/>
  <c r="E1193" i="40"/>
  <c r="E1626" i="40"/>
  <c r="E5709" i="40"/>
  <c r="E7654" i="40"/>
  <c r="E5800" i="40"/>
  <c r="E6141" i="40"/>
  <c r="E7332" i="40"/>
  <c r="E156" i="40"/>
  <c r="E8065" i="40"/>
  <c r="E7621" i="40"/>
  <c r="E7742" i="40"/>
  <c r="E5876" i="40"/>
  <c r="E2596" i="40"/>
  <c r="E8736" i="40"/>
  <c r="E5541" i="40"/>
  <c r="E7969" i="40"/>
  <c r="E4553" i="40"/>
  <c r="E6663" i="40"/>
  <c r="E1398" i="40"/>
  <c r="E1526" i="40"/>
  <c r="E9418" i="40"/>
  <c r="E5609" i="40"/>
  <c r="E4744" i="40"/>
  <c r="E4727" i="40"/>
  <c r="E8454" i="40"/>
  <c r="E8717" i="40"/>
  <c r="E9487" i="40"/>
  <c r="E5746" i="40"/>
  <c r="E9112" i="40"/>
  <c r="E2381" i="40"/>
  <c r="E2409" i="40"/>
  <c r="E1770" i="40"/>
  <c r="E989" i="40"/>
  <c r="E2787" i="40"/>
  <c r="E6954" i="40"/>
  <c r="E573" i="40"/>
  <c r="E8809" i="40"/>
  <c r="E3407" i="40"/>
  <c r="E6777" i="40"/>
  <c r="E6668" i="40"/>
  <c r="E3479" i="40"/>
  <c r="E7939" i="40"/>
  <c r="E3967" i="40"/>
  <c r="E1449" i="40"/>
  <c r="E8728" i="40"/>
  <c r="E1824" i="40"/>
  <c r="E1472" i="40"/>
  <c r="E1337" i="40"/>
  <c r="E8876" i="40"/>
  <c r="E898" i="40"/>
  <c r="E8354" i="40"/>
  <c r="E2468" i="40"/>
  <c r="E8953" i="40"/>
  <c r="E9791" i="40"/>
  <c r="E2465" i="40"/>
  <c r="E7484" i="40"/>
  <c r="E588" i="40"/>
  <c r="E3394" i="40"/>
  <c r="E1537" i="40"/>
  <c r="E5233" i="40"/>
  <c r="E8218" i="40"/>
  <c r="E1528" i="40"/>
  <c r="E6876" i="40"/>
  <c r="E6518" i="40"/>
  <c r="E6641" i="40"/>
  <c r="E5884" i="40"/>
  <c r="E5225" i="40"/>
  <c r="E2889" i="40"/>
  <c r="E8367" i="40"/>
  <c r="E8273" i="40"/>
  <c r="E6200" i="40"/>
  <c r="E1987" i="40"/>
  <c r="E3786" i="40"/>
  <c r="E7312" i="40"/>
  <c r="E264" i="40"/>
  <c r="E7464" i="40"/>
  <c r="E4805" i="40"/>
  <c r="E2197" i="40"/>
  <c r="E1702" i="40"/>
  <c r="E6620" i="40"/>
  <c r="E1281" i="40"/>
  <c r="E8381" i="40"/>
  <c r="E6135" i="40"/>
  <c r="E4943" i="40"/>
  <c r="E1205" i="40"/>
  <c r="E5810" i="40"/>
  <c r="E4280" i="40"/>
  <c r="E7158" i="40"/>
  <c r="E4326" i="40"/>
  <c r="E4633" i="40"/>
  <c r="E2934" i="40"/>
  <c r="E6033" i="40"/>
  <c r="E9201" i="40"/>
  <c r="E7531" i="40"/>
  <c r="E971" i="40"/>
  <c r="E4339" i="40"/>
  <c r="E2662" i="40"/>
  <c r="E9742" i="40"/>
  <c r="E2075" i="40"/>
  <c r="E9516" i="40"/>
  <c r="E6373" i="40"/>
  <c r="E9656" i="40"/>
  <c r="E6499" i="40"/>
  <c r="E7448" i="40"/>
  <c r="E5591" i="40"/>
  <c r="E2383" i="40"/>
  <c r="E9582" i="40"/>
  <c r="E8483" i="40"/>
  <c r="E9075" i="40"/>
  <c r="E8305" i="40"/>
  <c r="E8241" i="40"/>
  <c r="E2250" i="40"/>
  <c r="E7371" i="40"/>
  <c r="E1876" i="40"/>
  <c r="E8031" i="40"/>
  <c r="E1166" i="40"/>
  <c r="E8208" i="40"/>
  <c r="E5362" i="40"/>
  <c r="E6572" i="40"/>
  <c r="E3151" i="40"/>
  <c r="E9485" i="40"/>
  <c r="E3109" i="40"/>
  <c r="E9373" i="40"/>
  <c r="E7411" i="40"/>
  <c r="E629" i="40"/>
  <c r="E8123" i="40"/>
  <c r="E31" i="40"/>
  <c r="E4567" i="40"/>
  <c r="E1762" i="40"/>
  <c r="E1043" i="40"/>
  <c r="E6431" i="40"/>
  <c r="E4908" i="40"/>
  <c r="E5253" i="40"/>
  <c r="E5920" i="40"/>
  <c r="E4038" i="40"/>
  <c r="E8902" i="40"/>
  <c r="E8668" i="40"/>
  <c r="E1915" i="40"/>
  <c r="E3406" i="40"/>
  <c r="E4373" i="40"/>
  <c r="E6671" i="40"/>
  <c r="E2329" i="40"/>
  <c r="E9806" i="40"/>
  <c r="E5104" i="40"/>
  <c r="E4119" i="40"/>
  <c r="E4884" i="40"/>
  <c r="E7545" i="40"/>
  <c r="E2158" i="40"/>
  <c r="E42" i="40"/>
  <c r="E1764" i="40"/>
  <c r="E1629" i="40"/>
  <c r="E4585" i="40"/>
  <c r="E9401" i="40"/>
  <c r="E165" i="40"/>
  <c r="E3929" i="40"/>
  <c r="E8111" i="40"/>
  <c r="E5316" i="40"/>
  <c r="E9162" i="40"/>
  <c r="E8293" i="40"/>
  <c r="E4124" i="40"/>
  <c r="E7146" i="40"/>
  <c r="E1106" i="40"/>
  <c r="E5438" i="40"/>
  <c r="E1805" i="40"/>
  <c r="E6075" i="40"/>
  <c r="E8889" i="40"/>
  <c r="E5448" i="40"/>
  <c r="E159" i="40"/>
  <c r="E226" i="40"/>
  <c r="E8938" i="40"/>
  <c r="E7942" i="40"/>
  <c r="E1297" i="40"/>
  <c r="E5950" i="40"/>
  <c r="E1009" i="40"/>
  <c r="E10158" i="40"/>
  <c r="E7691" i="40"/>
  <c r="E4942" i="40"/>
  <c r="E2126" i="40"/>
  <c r="E883" i="40"/>
  <c r="E2748" i="40"/>
  <c r="E2076" i="40"/>
  <c r="E2601" i="40"/>
  <c r="E5529" i="40"/>
  <c r="E4365" i="40"/>
  <c r="E4562" i="40"/>
  <c r="E4447" i="40"/>
  <c r="E6941" i="40"/>
  <c r="E7785" i="40"/>
  <c r="E9233" i="40"/>
  <c r="E1415" i="40"/>
  <c r="E386" i="40"/>
  <c r="E8839" i="40"/>
  <c r="E7540" i="40"/>
  <c r="E1063" i="40"/>
  <c r="E2706" i="40"/>
  <c r="E4614" i="40"/>
  <c r="E7488" i="40"/>
  <c r="E2230" i="40"/>
  <c r="E2674" i="40"/>
  <c r="E3230" i="40"/>
  <c r="E2394" i="40"/>
  <c r="E8597" i="40"/>
  <c r="E633" i="40"/>
  <c r="E1604" i="40"/>
  <c r="E5821" i="40"/>
  <c r="E9036" i="40"/>
  <c r="E4647" i="40"/>
  <c r="E4082" i="40"/>
  <c r="E5707" i="40"/>
  <c r="E4863" i="40"/>
  <c r="E5215" i="40"/>
  <c r="E9377" i="40"/>
  <c r="E2955" i="40"/>
  <c r="E5999" i="40"/>
  <c r="E9361" i="40"/>
  <c r="E1695" i="40"/>
  <c r="E668" i="40"/>
  <c r="E9584" i="40"/>
  <c r="E698" i="40"/>
  <c r="E546" i="40"/>
  <c r="E6298" i="40"/>
  <c r="E3587" i="40"/>
  <c r="E2809" i="40"/>
  <c r="E9815" i="40"/>
  <c r="E10048" i="40"/>
  <c r="E1905" i="40"/>
  <c r="E8855" i="40"/>
  <c r="E4250" i="40"/>
  <c r="E1989" i="40"/>
  <c r="E5398" i="40"/>
  <c r="E5571" i="40"/>
  <c r="E4966" i="40"/>
  <c r="E9155" i="40"/>
  <c r="E6355" i="40"/>
  <c r="E7030" i="40"/>
  <c r="E1835" i="40"/>
  <c r="E1779" i="40"/>
  <c r="E4619" i="40"/>
  <c r="E1931" i="40"/>
  <c r="E6911" i="40"/>
  <c r="E3175" i="40"/>
  <c r="E3238" i="40"/>
  <c r="E4453" i="40"/>
  <c r="E4176" i="40"/>
  <c r="E7473" i="40"/>
  <c r="E6919" i="40"/>
  <c r="E5428" i="40"/>
  <c r="E48" i="40"/>
  <c r="E7241" i="40"/>
  <c r="E556" i="40"/>
  <c r="E10110" i="40"/>
  <c r="E6422" i="40"/>
  <c r="E6454" i="40"/>
  <c r="E7369" i="40"/>
  <c r="E3810" i="40"/>
  <c r="E9814" i="40"/>
  <c r="E3839" i="40"/>
  <c r="E9000" i="40"/>
  <c r="E8022" i="40"/>
  <c r="E25" i="40"/>
  <c r="E9760" i="40"/>
  <c r="E3918" i="40"/>
  <c r="E9787" i="40"/>
  <c r="E2630" i="40"/>
  <c r="E835" i="40"/>
  <c r="E5624" i="40"/>
  <c r="E2410" i="40"/>
  <c r="E3670" i="40"/>
  <c r="E9035" i="40"/>
  <c r="E6948" i="40"/>
  <c r="E6560" i="40"/>
  <c r="E8754" i="40"/>
  <c r="E4714" i="40"/>
  <c r="E4144" i="40"/>
  <c r="E920" i="40"/>
  <c r="E9750" i="40"/>
  <c r="E6982" i="40"/>
  <c r="E8212" i="40"/>
  <c r="E5187" i="40"/>
  <c r="E5480" i="40"/>
  <c r="E1600" i="40"/>
  <c r="E2014" i="40"/>
  <c r="E6970" i="40"/>
  <c r="E75" i="40"/>
  <c r="E320" i="40"/>
  <c r="E9557" i="40"/>
  <c r="E8079" i="40"/>
  <c r="E5581" i="40"/>
  <c r="E1749" i="40"/>
  <c r="E7593" i="40"/>
  <c r="E1090" i="40"/>
  <c r="E5109" i="40"/>
  <c r="E9526" i="40"/>
  <c r="E8664" i="40"/>
  <c r="E7609" i="40"/>
  <c r="E4192" i="40"/>
  <c r="E1656" i="40"/>
  <c r="E6947" i="40"/>
  <c r="E3668" i="40"/>
  <c r="E3783" i="40"/>
  <c r="E2372" i="40"/>
  <c r="E8092" i="40"/>
  <c r="E6124" i="40"/>
  <c r="E5455" i="40"/>
  <c r="E4183" i="40"/>
  <c r="E4545" i="40"/>
  <c r="E2449" i="40"/>
  <c r="E3844" i="40"/>
  <c r="E3895" i="40"/>
  <c r="E54" i="40"/>
  <c r="E10035" i="40"/>
  <c r="E3181" i="40"/>
  <c r="E3848" i="40"/>
  <c r="E9061" i="40"/>
  <c r="E7387" i="40"/>
  <c r="E6775" i="40"/>
  <c r="E2111" i="40"/>
  <c r="E8394" i="40"/>
  <c r="E2639" i="40"/>
  <c r="E1686" i="40"/>
  <c r="E187" i="40"/>
  <c r="E3767" i="40"/>
  <c r="E6435" i="40"/>
  <c r="E3213" i="40"/>
  <c r="E7028" i="40"/>
  <c r="E3424" i="40"/>
  <c r="E5773" i="40"/>
  <c r="E9769" i="40"/>
  <c r="E436" i="40"/>
  <c r="E4716" i="40"/>
  <c r="E7839" i="40"/>
  <c r="E4846" i="40"/>
  <c r="E5160" i="40"/>
  <c r="E4367" i="40"/>
  <c r="E6805" i="40"/>
  <c r="E3190" i="40"/>
  <c r="E2020" i="40"/>
  <c r="E9254" i="40"/>
  <c r="E7382" i="40"/>
  <c r="E1005" i="40"/>
  <c r="E7857" i="40"/>
  <c r="E7255" i="40"/>
  <c r="E5485" i="40"/>
  <c r="E8276" i="40"/>
  <c r="E9818" i="40"/>
  <c r="E1018" i="40"/>
  <c r="E3714" i="40"/>
  <c r="E3863" i="40"/>
  <c r="E4904" i="40"/>
  <c r="E5490" i="40"/>
  <c r="E7472" i="40"/>
  <c r="E6121" i="40"/>
  <c r="E7869" i="40"/>
  <c r="E7198" i="40"/>
  <c r="E7749" i="40"/>
  <c r="E3701" i="40"/>
  <c r="E7034" i="40"/>
  <c r="E481" i="40"/>
  <c r="E8209" i="40"/>
  <c r="E4213" i="40"/>
  <c r="E9579" i="40"/>
  <c r="E3836" i="40"/>
  <c r="E4398" i="40"/>
  <c r="E563" i="40"/>
  <c r="E7112" i="40"/>
  <c r="E2961" i="40"/>
  <c r="E7185" i="40"/>
  <c r="E4702" i="40"/>
  <c r="E8070" i="40"/>
  <c r="E1538" i="40"/>
  <c r="E1046" i="40"/>
  <c r="E3410" i="40"/>
  <c r="E9721" i="40"/>
  <c r="E1066" i="40"/>
  <c r="E9871" i="40"/>
  <c r="E3159" i="40"/>
  <c r="E1627" i="40"/>
  <c r="E6635" i="40"/>
  <c r="E4506" i="40"/>
  <c r="E390" i="40"/>
  <c r="E5076" i="40"/>
  <c r="E7650" i="40"/>
  <c r="E2976" i="40"/>
  <c r="E5919" i="40"/>
  <c r="E5338" i="40"/>
  <c r="E8587" i="40"/>
  <c r="E5004" i="40"/>
  <c r="E1960" i="40"/>
  <c r="E2202" i="40"/>
  <c r="E9301" i="40"/>
  <c r="E2484" i="40"/>
  <c r="E4443" i="40"/>
  <c r="E6860" i="40"/>
  <c r="E2714" i="40"/>
  <c r="E6495" i="40"/>
  <c r="E8632" i="40"/>
  <c r="E9952" i="40"/>
  <c r="E2013" i="40"/>
  <c r="E2500" i="40"/>
  <c r="E8141" i="40"/>
  <c r="E3589" i="40"/>
  <c r="E6742" i="40"/>
  <c r="E7079" i="40"/>
  <c r="E6406" i="40"/>
  <c r="E2491" i="40"/>
  <c r="E2952" i="40"/>
  <c r="E9779" i="40"/>
  <c r="E2788" i="40"/>
  <c r="E2715" i="40"/>
  <c r="E2382" i="40"/>
  <c r="E8349" i="40"/>
  <c r="E9152" i="40"/>
  <c r="E9660" i="40"/>
  <c r="E564" i="40"/>
  <c r="E6898" i="40"/>
  <c r="E8945" i="40"/>
  <c r="E9157" i="40"/>
  <c r="E2150" i="40"/>
  <c r="E776" i="40"/>
  <c r="E7841" i="40"/>
  <c r="E7597" i="40"/>
  <c r="E996" i="40"/>
  <c r="E4287" i="40"/>
  <c r="E9435" i="40"/>
  <c r="E1399" i="40"/>
  <c r="E5243" i="40"/>
  <c r="E1941" i="40"/>
  <c r="E6059" i="40"/>
  <c r="E3898" i="40"/>
  <c r="E2593" i="40"/>
  <c r="E7309" i="40"/>
  <c r="E5846" i="40"/>
  <c r="E5587" i="40"/>
  <c r="E1400" i="40"/>
  <c r="E7655" i="40"/>
  <c r="E3738" i="40"/>
  <c r="E4857" i="40"/>
  <c r="E4312" i="40"/>
  <c r="E9174" i="40"/>
  <c r="E8487" i="40"/>
  <c r="E3072" i="40"/>
  <c r="E3026" i="40"/>
  <c r="E1739" i="40"/>
  <c r="E6064" i="40"/>
  <c r="E9407" i="40"/>
  <c r="E9517" i="40"/>
  <c r="E3287" i="40"/>
  <c r="E5664" i="40"/>
  <c r="E2721" i="40"/>
  <c r="E4525" i="40"/>
  <c r="E5205" i="40"/>
  <c r="E3548" i="40"/>
  <c r="E7023" i="40"/>
  <c r="E8515" i="40"/>
  <c r="E4357" i="40"/>
  <c r="E8787" i="40"/>
  <c r="E2695" i="40"/>
  <c r="E8258" i="40"/>
  <c r="E8890" i="40"/>
  <c r="E8793" i="40"/>
  <c r="E2615" i="40"/>
  <c r="E61" i="40"/>
  <c r="E8303" i="40"/>
  <c r="E2759" i="40"/>
  <c r="E7321" i="40"/>
  <c r="E8915" i="40"/>
  <c r="E6216" i="40"/>
  <c r="E4062" i="40"/>
  <c r="E5236" i="40"/>
  <c r="E9879" i="40"/>
  <c r="E6843" i="40"/>
  <c r="E6882" i="40"/>
  <c r="E4885" i="40"/>
  <c r="E9722" i="40"/>
  <c r="E6446" i="40"/>
  <c r="E4066" i="40"/>
  <c r="E4482" i="40"/>
  <c r="E7582" i="40"/>
  <c r="E5712" i="40"/>
  <c r="E5804" i="40"/>
  <c r="E5121" i="40"/>
  <c r="E9136" i="40"/>
  <c r="E4746" i="40"/>
  <c r="E10102" i="40"/>
  <c r="E4940" i="40"/>
  <c r="E1026" i="40"/>
  <c r="E3954" i="40"/>
  <c r="E7151" i="40"/>
  <c r="E940" i="40"/>
  <c r="E286" i="40"/>
  <c r="E5197" i="40"/>
  <c r="E6917" i="40"/>
  <c r="E638" i="40"/>
  <c r="E190" i="40"/>
  <c r="E5818" i="40"/>
  <c r="E6498" i="40"/>
  <c r="E696" i="40"/>
  <c r="E8182" i="40"/>
  <c r="E9562" i="40"/>
  <c r="E8194" i="40"/>
  <c r="E9357" i="40"/>
  <c r="E697" i="40"/>
  <c r="E80" i="40"/>
  <c r="E3035" i="40"/>
  <c r="E1339" i="40"/>
  <c r="E8365" i="40"/>
  <c r="E8085" i="40"/>
  <c r="E5966" i="40"/>
  <c r="E1115" i="40"/>
  <c r="E3270" i="40"/>
  <c r="E4521" i="40"/>
  <c r="E3091" i="40"/>
  <c r="E8836" i="40"/>
  <c r="E2509" i="40"/>
  <c r="E235" i="40"/>
  <c r="E4998" i="40"/>
  <c r="E6077" i="40"/>
  <c r="E9376" i="40"/>
  <c r="E8075" i="40"/>
  <c r="E8627" i="40"/>
  <c r="E1842" i="40"/>
  <c r="E10072" i="40"/>
  <c r="E886" i="40"/>
  <c r="E6999" i="40"/>
  <c r="E5488" i="40"/>
  <c r="E7354" i="40"/>
  <c r="E5501" i="40"/>
  <c r="E5434" i="40"/>
  <c r="E6853" i="40"/>
  <c r="E4597" i="40"/>
  <c r="E1572" i="40"/>
  <c r="E3937" i="40"/>
  <c r="E1688" i="40"/>
  <c r="E5241" i="40"/>
  <c r="E2411" i="40"/>
  <c r="E4839" i="40"/>
  <c r="E2431" i="40"/>
  <c r="E9907" i="40"/>
  <c r="E4724" i="40"/>
  <c r="E5716" i="40"/>
  <c r="E8479" i="40"/>
  <c r="E4219" i="40"/>
  <c r="E4107" i="40"/>
  <c r="E3296" i="40"/>
  <c r="E6967" i="40"/>
  <c r="E9406" i="40"/>
  <c r="E6150" i="40"/>
  <c r="E3564" i="40"/>
  <c r="E2724" i="40"/>
  <c r="E5823" i="40"/>
  <c r="E1701" i="40"/>
  <c r="E6085" i="40"/>
  <c r="E8427" i="40"/>
  <c r="E3158" i="40"/>
  <c r="E9524" i="40"/>
  <c r="E5855" i="40"/>
  <c r="E9311" i="40"/>
  <c r="E10042" i="40"/>
  <c r="E911" i="40"/>
  <c r="E5658" i="40"/>
  <c r="E7289" i="40"/>
  <c r="E1287" i="40"/>
  <c r="E8611" i="40"/>
  <c r="E2046" i="40"/>
  <c r="E6726" i="40"/>
  <c r="E6242" i="40"/>
  <c r="E3940" i="40"/>
  <c r="E4604" i="40"/>
  <c r="E69" i="40"/>
  <c r="E1663" i="40"/>
  <c r="E2116" i="40"/>
  <c r="E10098" i="40"/>
  <c r="E3913" i="40"/>
  <c r="E3319" i="40"/>
  <c r="E3872" i="40"/>
  <c r="E8918" i="40"/>
  <c r="E5643" i="40"/>
  <c r="E2419" i="40"/>
  <c r="E3082" i="40"/>
  <c r="E5684" i="40"/>
  <c r="E5426" i="40"/>
  <c r="E4690" i="40"/>
  <c r="E9358" i="40"/>
  <c r="E1138" i="40"/>
  <c r="E1377" i="40"/>
  <c r="E2103" i="40"/>
  <c r="E8246" i="40"/>
  <c r="E3450" i="40"/>
  <c r="E5861" i="40"/>
  <c r="E5517" i="40"/>
  <c r="E5386" i="40"/>
  <c r="E1548" i="40"/>
  <c r="E3439" i="40"/>
  <c r="E4033" i="40"/>
  <c r="E9396" i="40"/>
  <c r="E6505" i="40"/>
  <c r="E7317" i="40"/>
  <c r="E6469" i="40"/>
  <c r="E10066" i="40"/>
  <c r="E3045" i="40"/>
  <c r="E8669" i="40"/>
  <c r="E2102" i="40"/>
  <c r="E9914" i="40"/>
  <c r="E9466" i="40"/>
  <c r="E3075" i="40"/>
  <c r="E9386" i="40"/>
  <c r="E8467" i="40"/>
  <c r="E3730" i="40"/>
  <c r="E7047" i="40"/>
  <c r="E255" i="40"/>
  <c r="E2767" i="40"/>
  <c r="E6278" i="40"/>
  <c r="E7747" i="40"/>
  <c r="E6930" i="40"/>
  <c r="E8311" i="40"/>
  <c r="E2438" i="40"/>
  <c r="E1259" i="40"/>
  <c r="E3182" i="40"/>
  <c r="E4430" i="40"/>
  <c r="E4760" i="40"/>
  <c r="E2548" i="40"/>
  <c r="E2270" i="40"/>
  <c r="E2306" i="40"/>
  <c r="E4982" i="40"/>
  <c r="E294" i="40"/>
  <c r="E10006" i="40"/>
  <c r="E718" i="40"/>
  <c r="E1641" i="40"/>
  <c r="E2003" i="40"/>
  <c r="E5120" i="40"/>
  <c r="E5678" i="40"/>
  <c r="E1124" i="40"/>
  <c r="E9119" i="40"/>
  <c r="E142" i="40"/>
  <c r="E8422" i="40"/>
  <c r="E9409" i="40"/>
  <c r="E9371" i="40"/>
  <c r="E720" i="40"/>
  <c r="E865" i="40"/>
  <c r="E2133" i="40"/>
  <c r="E7954" i="40"/>
  <c r="E6165" i="40"/>
  <c r="E2830" i="40"/>
  <c r="E2371" i="40"/>
  <c r="E6001" i="40"/>
  <c r="E172" i="40"/>
  <c r="E3807" i="40"/>
  <c r="E8785" i="40"/>
  <c r="E7286" i="40"/>
  <c r="E4052" i="40"/>
  <c r="E1416" i="40"/>
  <c r="E4886" i="40"/>
  <c r="E6618" i="40"/>
  <c r="E4188" i="40"/>
  <c r="E5265" i="40"/>
  <c r="E9794" i="40"/>
  <c r="E2010" i="40"/>
  <c r="E7700" i="40"/>
  <c r="E6661" i="40"/>
  <c r="E9388" i="40"/>
  <c r="E3456" i="40"/>
  <c r="E1654" i="40"/>
  <c r="E357" i="40"/>
  <c r="E4680" i="40"/>
  <c r="E6336" i="40"/>
  <c r="E5881" i="40"/>
  <c r="E4832" i="40"/>
  <c r="E6619" i="40"/>
  <c r="E1336" i="40"/>
  <c r="E8978" i="40"/>
  <c r="E3294" i="40"/>
  <c r="E7187" i="40"/>
  <c r="E4146" i="40"/>
  <c r="E5892" i="40"/>
  <c r="E5907" i="40"/>
  <c r="E9643" i="40"/>
  <c r="E1163" i="40"/>
  <c r="E4984" i="40"/>
  <c r="E2819" i="40"/>
  <c r="E5382" i="40"/>
  <c r="E5925" i="40"/>
  <c r="E2937" i="40"/>
  <c r="E2629" i="40"/>
  <c r="E941" i="40"/>
  <c r="E8066" i="40"/>
  <c r="E3621" i="40"/>
  <c r="E3989" i="40"/>
  <c r="E3032" i="40"/>
  <c r="E7213" i="40"/>
  <c r="E5387" i="40"/>
  <c r="E5416" i="40"/>
  <c r="E8235" i="40"/>
  <c r="E24" i="40"/>
  <c r="E8098" i="40"/>
  <c r="E7884" i="40"/>
  <c r="E4175" i="40"/>
  <c r="E936" i="40"/>
  <c r="E6611" i="40"/>
  <c r="E3390" i="40"/>
  <c r="E9854" i="40"/>
  <c r="E5877" i="40"/>
  <c r="E6955" i="40"/>
  <c r="E7109" i="40"/>
  <c r="E8579" i="40"/>
  <c r="E484" i="40"/>
  <c r="E1608" i="40"/>
  <c r="E5046" i="40"/>
  <c r="E7140" i="40"/>
  <c r="E9758" i="40"/>
  <c r="E8096" i="40"/>
  <c r="E3971" i="40"/>
  <c r="E418" i="40"/>
  <c r="E1707" i="40"/>
  <c r="E7366" i="40"/>
  <c r="E4895" i="40"/>
  <c r="E3257" i="40"/>
  <c r="E8522" i="40"/>
  <c r="E6581" i="40"/>
  <c r="E9771" i="40"/>
  <c r="E2444" i="40"/>
  <c r="E256" i="40"/>
  <c r="E3871" i="40"/>
  <c r="E3211" i="40"/>
  <c r="E8279" i="40"/>
  <c r="E5125" i="40"/>
  <c r="E8936" i="40"/>
  <c r="E296" i="40"/>
  <c r="E6721" i="40"/>
  <c r="E6015" i="40"/>
  <c r="E8818" i="40"/>
  <c r="E9092" i="40"/>
  <c r="E411" i="40"/>
  <c r="E1034" i="40"/>
  <c r="E770" i="40"/>
  <c r="E3896" i="40"/>
  <c r="E2789" i="40"/>
  <c r="E6299" i="40"/>
  <c r="E2941" i="40"/>
  <c r="E3519" i="40"/>
  <c r="E534" i="40"/>
  <c r="E8881" i="40"/>
  <c r="E3191" i="40"/>
  <c r="E2287" i="40"/>
  <c r="E3540" i="40"/>
  <c r="E7707" i="40"/>
  <c r="E445" i="40"/>
  <c r="E2140" i="40"/>
  <c r="E8429" i="40"/>
  <c r="E182" i="40"/>
  <c r="E4706" i="40"/>
  <c r="E9762" i="40"/>
  <c r="E7677" i="40"/>
  <c r="E7927" i="40"/>
  <c r="E7145" i="40"/>
  <c r="E7326" i="40"/>
  <c r="E4168" i="40"/>
  <c r="E2071" i="40"/>
  <c r="E8644" i="40"/>
  <c r="E7174" i="40"/>
  <c r="E4130" i="40"/>
  <c r="E2888" i="40"/>
  <c r="E9366" i="40"/>
  <c r="E9275" i="40"/>
  <c r="E8099" i="40"/>
  <c r="E2145" i="40"/>
  <c r="E8437" i="40"/>
  <c r="E4437" i="40"/>
  <c r="E3061" i="40"/>
  <c r="E7088" i="40"/>
  <c r="E6851" i="40"/>
  <c r="E8967" i="40"/>
  <c r="E7407" i="40"/>
  <c r="E10000" i="40"/>
  <c r="E217" i="40"/>
  <c r="E5240" i="40"/>
  <c r="E3009" i="40"/>
  <c r="E7334" i="40"/>
  <c r="E985" i="40"/>
  <c r="E7504" i="40"/>
  <c r="E550" i="40"/>
  <c r="E7804" i="40"/>
  <c r="E5515" i="40"/>
  <c r="E5602" i="40"/>
  <c r="E8172" i="40"/>
  <c r="E1679" i="40"/>
  <c r="E3920" i="40"/>
  <c r="E8339" i="40"/>
  <c r="E2292" i="40"/>
  <c r="E8156" i="40"/>
  <c r="E9618" i="40"/>
  <c r="E7502" i="40"/>
  <c r="E8814" i="40"/>
  <c r="E9537" i="40"/>
  <c r="E5220" i="40"/>
  <c r="E6958" i="40"/>
  <c r="E1194" i="40"/>
  <c r="E10060" i="40"/>
  <c r="E5911" i="40"/>
  <c r="E3791" i="40"/>
  <c r="E6116" i="40"/>
  <c r="E7361" i="40"/>
  <c r="E5249" i="40"/>
  <c r="E3313" i="40"/>
  <c r="E6968" i="40"/>
  <c r="E8652" i="40"/>
  <c r="E6310" i="40"/>
  <c r="E8819" i="40"/>
  <c r="E7828" i="40"/>
  <c r="E259" i="40"/>
  <c r="E3728" i="40"/>
  <c r="E1372" i="40"/>
  <c r="E5296" i="40"/>
  <c r="E1143" i="40"/>
  <c r="E5371" i="40"/>
  <c r="E3931" i="40"/>
  <c r="E5700" i="40"/>
  <c r="E9163" i="40"/>
  <c r="E4148" i="40"/>
  <c r="E4260" i="40"/>
  <c r="E4283" i="40"/>
  <c r="E8160" i="40"/>
  <c r="E9003" i="40"/>
  <c r="E6778" i="40"/>
  <c r="E5115" i="40"/>
  <c r="E5085" i="40"/>
  <c r="E5614" i="40"/>
  <c r="E8028" i="40"/>
  <c r="E492" i="40"/>
  <c r="E8449" i="40"/>
  <c r="E7665" i="40"/>
  <c r="E3684" i="40"/>
  <c r="E4733" i="40"/>
  <c r="E9963" i="40"/>
  <c r="E4211" i="40"/>
  <c r="E6082" i="40"/>
  <c r="E6010" i="40"/>
  <c r="E4476" i="40"/>
  <c r="E7266" i="40"/>
  <c r="E4841" i="40"/>
  <c r="E2121" i="40"/>
  <c r="E1387" i="40"/>
  <c r="E495" i="40"/>
  <c r="E2942" i="40"/>
  <c r="E4345" i="40"/>
  <c r="E9128" i="40"/>
  <c r="E7106" i="40"/>
  <c r="E2101" i="40"/>
  <c r="E5133" i="40"/>
  <c r="E215" i="40"/>
  <c r="E900" i="40"/>
  <c r="E2436" i="40"/>
  <c r="E8348" i="40"/>
  <c r="E9120" i="40"/>
  <c r="E252" i="40"/>
  <c r="E793" i="40"/>
  <c r="E6180" i="40"/>
  <c r="E6125" i="40"/>
  <c r="E4962" i="40"/>
  <c r="E3577" i="40"/>
  <c r="E2815" i="40"/>
  <c r="E9204" i="40"/>
  <c r="E1559" i="40"/>
  <c r="E5648" i="40"/>
  <c r="E1866" i="40"/>
  <c r="E5956" i="40"/>
  <c r="E4607" i="40"/>
  <c r="E7279" i="40"/>
  <c r="E1781" i="40"/>
  <c r="E1070" i="40"/>
  <c r="E1675" i="40"/>
  <c r="E9894" i="40"/>
  <c r="E1050" i="40"/>
  <c r="E4384" i="40"/>
  <c r="E9022" i="40"/>
  <c r="E8491" i="40"/>
  <c r="E8312" i="40"/>
  <c r="E1405" i="40"/>
  <c r="E6335" i="40"/>
  <c r="E9832" i="40"/>
  <c r="E902" i="40"/>
  <c r="E5833" i="40"/>
  <c r="E9216" i="40"/>
  <c r="E4627" i="40"/>
  <c r="E701" i="40"/>
  <c r="E9676" i="40"/>
  <c r="E5029" i="40"/>
  <c r="E7454" i="40"/>
  <c r="E6060" i="40"/>
  <c r="E7370" i="40"/>
  <c r="E2549" i="40"/>
  <c r="E2910" i="40"/>
  <c r="E1165" i="40"/>
  <c r="E6166" i="40"/>
  <c r="E9315" i="40"/>
  <c r="E1597" i="40"/>
  <c r="E6686" i="40"/>
  <c r="E2374" i="40"/>
  <c r="E8917" i="40"/>
  <c r="E4754" i="40"/>
  <c r="E7554" i="40"/>
  <c r="E1492" i="40"/>
  <c r="E9463" i="40"/>
  <c r="E6546" i="40"/>
  <c r="E3996" i="40"/>
  <c r="E511" i="40"/>
  <c r="E456" i="40"/>
  <c r="E4954" i="40"/>
  <c r="E5184" i="40"/>
  <c r="E6221" i="40"/>
  <c r="E10021" i="40"/>
  <c r="E9930" i="40"/>
  <c r="E562" i="40"/>
  <c r="E4239" i="40"/>
  <c r="E9009" i="40"/>
  <c r="E7419" i="40"/>
  <c r="E9916" i="40"/>
  <c r="E4915" i="40"/>
  <c r="E8721" i="40"/>
  <c r="E9823" i="40"/>
  <c r="E1446" i="40"/>
  <c r="E5172" i="40"/>
  <c r="E2571" i="40"/>
  <c r="E10073" i="40"/>
  <c r="E3478" i="40"/>
  <c r="E2687" i="40"/>
  <c r="E780" i="40"/>
  <c r="E8213" i="40"/>
  <c r="E225" i="40"/>
  <c r="E5492" i="40"/>
  <c r="E4235" i="40"/>
  <c r="E2147" i="40"/>
  <c r="E10149" i="40"/>
  <c r="E6032" i="40"/>
  <c r="E7535" i="40"/>
  <c r="E2595" i="40"/>
  <c r="E2072" i="40"/>
  <c r="E1912" i="40"/>
  <c r="E9540" i="40"/>
  <c r="E2047" i="40"/>
  <c r="E3811" i="40"/>
  <c r="E3302" i="40"/>
  <c r="E50" i="40"/>
  <c r="E6458" i="40"/>
  <c r="E813" i="40"/>
  <c r="E8321" i="40"/>
  <c r="E5561" i="40"/>
  <c r="E2712" i="40"/>
  <c r="E7784" i="40"/>
  <c r="E2346" i="40"/>
  <c r="E6095" i="40"/>
  <c r="E1883" i="40"/>
  <c r="E4961" i="40"/>
  <c r="E2" i="40"/>
  <c r="E2240" i="40"/>
  <c r="E1412" i="40"/>
  <c r="E2575" i="40"/>
  <c r="E5977" i="40"/>
  <c r="E307" i="40"/>
  <c r="E6428" i="40"/>
  <c r="E3378" i="40"/>
  <c r="E476" i="40"/>
  <c r="E345" i="40"/>
  <c r="E5194" i="40"/>
  <c r="E2426" i="40"/>
  <c r="E2740" i="40"/>
  <c r="E5392" i="40"/>
  <c r="E3785" i="40"/>
  <c r="E2480" i="40"/>
  <c r="E774" i="40"/>
  <c r="E2585" i="40"/>
  <c r="E1831" i="40"/>
  <c r="E10056" i="40"/>
  <c r="E8706" i="40"/>
  <c r="E5715" i="40"/>
  <c r="E2321" i="40"/>
  <c r="E3281" i="40"/>
  <c r="E6553" i="40"/>
  <c r="E2441" i="40"/>
  <c r="E4262" i="40"/>
  <c r="E6058" i="40"/>
  <c r="E5924" i="40"/>
  <c r="E2141" i="40"/>
  <c r="E253" i="40"/>
  <c r="E4747" i="40"/>
  <c r="E9639" i="40"/>
  <c r="E6745" i="40"/>
  <c r="E6987" i="40"/>
  <c r="E2234" i="40"/>
  <c r="E645" i="40"/>
  <c r="E5464" i="40"/>
  <c r="E639" i="40"/>
  <c r="E1239" i="40"/>
  <c r="E2864" i="40"/>
  <c r="E690" i="40"/>
  <c r="E7194" i="40"/>
  <c r="E304" i="40"/>
  <c r="E5547" i="40"/>
  <c r="E1484" i="40"/>
  <c r="E1041" i="40"/>
  <c r="E6725" i="40"/>
  <c r="E7581" i="40"/>
  <c r="E10187" i="40"/>
  <c r="E3432" i="40"/>
  <c r="E1244" i="40"/>
  <c r="E9176" i="40"/>
  <c r="E3050" i="40"/>
  <c r="E8441" i="40"/>
  <c r="E1832" i="40"/>
  <c r="E4179" i="40"/>
  <c r="E4970" i="40"/>
  <c r="E5533" i="40"/>
  <c r="E1060" i="40"/>
  <c r="E175" i="40"/>
  <c r="E1072" i="40"/>
  <c r="E9847" i="40"/>
  <c r="E4797" i="40"/>
  <c r="E8193" i="40"/>
  <c r="E4279" i="40"/>
  <c r="E2843" i="40"/>
  <c r="E3103" i="40"/>
  <c r="E8935" i="40"/>
  <c r="E6906" i="40"/>
  <c r="E3736" i="40"/>
  <c r="E2582" i="40"/>
  <c r="E4511" i="40"/>
  <c r="E3318" i="40"/>
  <c r="E2606" i="40"/>
  <c r="E4875" i="40"/>
  <c r="E3496" i="40"/>
  <c r="E2879" i="40"/>
  <c r="E9594" i="40"/>
  <c r="E1315" i="40"/>
  <c r="E7256" i="40"/>
  <c r="E2763" i="40"/>
  <c r="E5404" i="40"/>
  <c r="E741" i="40"/>
  <c r="E8203" i="40"/>
  <c r="E1917" i="40"/>
  <c r="E1700" i="40"/>
  <c r="E2238" i="40"/>
  <c r="E10157" i="40"/>
  <c r="E2515" i="40"/>
  <c r="E8353" i="40"/>
  <c r="E4265" i="40"/>
  <c r="E474" i="40"/>
  <c r="E101" i="40"/>
  <c r="E8120" i="40"/>
  <c r="E6693" i="40"/>
  <c r="E7751" i="40"/>
  <c r="E2918" i="40"/>
  <c r="E7643" i="40"/>
  <c r="E7587" i="40"/>
  <c r="E787" i="40"/>
  <c r="E5608" i="40"/>
  <c r="E7018" i="40"/>
  <c r="E229" i="40"/>
  <c r="E10166" i="40"/>
  <c r="E5992" i="40"/>
  <c r="E333" i="40"/>
  <c r="E9011" i="40"/>
  <c r="E498" i="40"/>
  <c r="E2529" i="40"/>
  <c r="E7822" i="40"/>
  <c r="E426" i="40"/>
  <c r="E9091" i="40"/>
  <c r="E5504" i="40"/>
  <c r="E9987" i="40"/>
  <c r="E493" i="40"/>
  <c r="E4173" i="40"/>
  <c r="E4950" i="40"/>
  <c r="E6194" i="40"/>
  <c r="E2663" i="40"/>
  <c r="E2302" i="40"/>
  <c r="E7306" i="40"/>
  <c r="E5345" i="40"/>
  <c r="E5250" i="40"/>
  <c r="E7899" i="40"/>
  <c r="E714" i="40"/>
  <c r="E984" i="40"/>
  <c r="E2802" i="40"/>
  <c r="E7698" i="40"/>
  <c r="E5600" i="40"/>
  <c r="E8280" i="40"/>
  <c r="E1241" i="40"/>
  <c r="E5408" i="40"/>
  <c r="E8396" i="40"/>
  <c r="E939" i="40"/>
  <c r="E2324" i="40"/>
  <c r="E7133" i="40"/>
  <c r="E7282" i="40"/>
  <c r="E3578" i="40"/>
  <c r="E9824" i="40"/>
  <c r="E7739" i="40"/>
  <c r="E5851" i="40"/>
  <c r="E9259" i="40"/>
  <c r="E3547" i="40"/>
  <c r="E3306" i="40"/>
  <c r="E6317" i="40"/>
  <c r="E9873" i="40"/>
  <c r="E2002" i="40"/>
  <c r="E3055" i="40"/>
  <c r="E9068" i="40"/>
  <c r="E7432" i="40"/>
  <c r="E9836" i="40"/>
  <c r="E6421" i="40"/>
  <c r="E3085" i="40"/>
  <c r="E6527" i="40"/>
  <c r="E2095" i="40"/>
  <c r="E2992" i="40"/>
  <c r="E2807" i="40"/>
  <c r="E6606" i="40"/>
  <c r="E3925" i="40"/>
  <c r="E4661" i="40"/>
  <c r="E5282" i="40"/>
  <c r="E1095" i="40"/>
  <c r="E4796" i="40"/>
  <c r="E6762" i="40"/>
  <c r="E640" i="40"/>
  <c r="E9" i="40"/>
  <c r="E8914" i="40"/>
  <c r="E8886" i="40"/>
  <c r="E9668" i="40"/>
  <c r="E353" i="40"/>
  <c r="E9240" i="40"/>
  <c r="E9664" i="40"/>
  <c r="E9996" i="40"/>
  <c r="E3195" i="40"/>
  <c r="E848" i="40"/>
  <c r="E2603" i="40"/>
  <c r="E1935" i="40"/>
  <c r="E4654" i="40"/>
  <c r="E2294" i="40"/>
  <c r="E9491" i="40"/>
  <c r="E3197" i="40"/>
  <c r="E2938" i="40"/>
  <c r="E3317" i="40"/>
  <c r="E5095" i="40"/>
  <c r="E3004" i="40"/>
  <c r="E3260" i="40"/>
  <c r="E3264" i="40"/>
  <c r="E8692" i="40"/>
  <c r="E943" i="40"/>
  <c r="E598" i="40"/>
  <c r="E3053" i="40"/>
  <c r="E9040" i="40"/>
  <c r="E5081" i="40"/>
  <c r="E1990" i="40"/>
  <c r="E1206" i="40"/>
  <c r="E4697" i="40"/>
  <c r="E3554" i="40"/>
  <c r="E8163" i="40"/>
  <c r="E146" i="40"/>
  <c r="E1744" i="40"/>
  <c r="E2482" i="40"/>
  <c r="E6920" i="40"/>
  <c r="E9706" i="40"/>
  <c r="E9222" i="40"/>
  <c r="E2448" i="40"/>
  <c r="E5883" i="40"/>
  <c r="E10007" i="40"/>
  <c r="E1531" i="40"/>
  <c r="E6372" i="40"/>
  <c r="E7435" i="40"/>
  <c r="E7649" i="40"/>
  <c r="E7410" i="40"/>
  <c r="E5596" i="40"/>
  <c r="E942" i="40"/>
  <c r="E4291" i="40"/>
  <c r="E2673" i="40"/>
  <c r="E9099" i="40"/>
  <c r="E4045" i="40"/>
  <c r="E8148" i="40"/>
  <c r="E8256" i="40"/>
  <c r="E6529" i="40"/>
  <c r="E2554" i="40"/>
  <c r="E5783" i="40"/>
  <c r="E9674" i="40"/>
  <c r="E293" i="40"/>
  <c r="E4972" i="40"/>
  <c r="E8261" i="40"/>
  <c r="E9747" i="40"/>
  <c r="E1803" i="40"/>
  <c r="E7031" i="40"/>
  <c r="E6222" i="40"/>
  <c r="E2948" i="40"/>
  <c r="E497" i="40"/>
  <c r="E9841" i="40"/>
  <c r="E8613" i="40"/>
  <c r="E1114" i="40"/>
  <c r="E5302" i="40"/>
  <c r="E3229" i="40"/>
  <c r="E6993" i="40"/>
  <c r="E9070" i="40"/>
  <c r="E8853" i="40"/>
  <c r="E5397" i="40"/>
  <c r="E9902" i="40"/>
  <c r="E7608" i="40"/>
  <c r="E569" i="40"/>
  <c r="E4538" i="40"/>
  <c r="E2055" i="40"/>
  <c r="E1252" i="40"/>
  <c r="E277" i="40"/>
  <c r="E9728" i="40"/>
  <c r="E176" i="40"/>
  <c r="E6885" i="40"/>
  <c r="E5565" i="40"/>
  <c r="E1098" i="40"/>
  <c r="E8931" i="40"/>
  <c r="E5141" i="40"/>
  <c r="E5021" i="40"/>
  <c r="E7420" i="40"/>
  <c r="E4313" i="40"/>
  <c r="E743" i="40"/>
  <c r="E2614" i="40"/>
  <c r="E8448" i="40"/>
  <c r="E5043" i="40"/>
  <c r="E4629" i="40"/>
  <c r="E7825" i="40"/>
  <c r="E6432" i="40"/>
  <c r="E2985" i="40"/>
  <c r="E5906" i="40"/>
  <c r="E7820" i="40"/>
  <c r="E3795" i="40"/>
  <c r="E9863" i="40"/>
  <c r="E3755" i="40"/>
  <c r="E8761" i="40"/>
  <c r="E1772" i="40"/>
  <c r="E5882" i="40"/>
  <c r="E5714" i="40"/>
  <c r="E4241" i="40"/>
  <c r="E866" i="40"/>
  <c r="E2966" i="40"/>
  <c r="E10028" i="40"/>
  <c r="E5041" i="40"/>
  <c r="E7862" i="40"/>
  <c r="E535" i="40"/>
  <c r="E1998" i="40"/>
  <c r="E8433" i="40"/>
  <c r="E8654" i="40"/>
  <c r="E5413" i="40"/>
  <c r="E9297" i="40"/>
  <c r="E9744" i="40"/>
  <c r="E8245" i="40"/>
  <c r="E9135" i="40"/>
  <c r="E7964" i="40"/>
  <c r="E289" i="40"/>
  <c r="E4739" i="40"/>
  <c r="E8232" i="40"/>
  <c r="E5921" i="40"/>
  <c r="E6245" i="40"/>
  <c r="E2643" i="40"/>
  <c r="E6889" i="40"/>
  <c r="E6199" i="40"/>
  <c r="E5909" i="40"/>
  <c r="E8637" i="40"/>
  <c r="E4517" i="40"/>
  <c r="E4471" i="40"/>
  <c r="E804" i="40"/>
  <c r="E7116" i="40"/>
  <c r="E1698" i="40"/>
  <c r="E4375" i="40"/>
  <c r="E3457" i="40"/>
  <c r="E8217" i="40"/>
  <c r="E7264" i="40"/>
  <c r="E1665" i="40"/>
  <c r="E735" i="40"/>
  <c r="E6332" i="40"/>
  <c r="E4924" i="40"/>
  <c r="E5158" i="40"/>
  <c r="E3930" i="40"/>
  <c r="E2100" i="40"/>
  <c r="E5007" i="40"/>
  <c r="E933" i="40"/>
  <c r="E8439" i="40"/>
  <c r="E2972" i="40"/>
  <c r="E4255" i="40"/>
  <c r="E4653" i="40"/>
  <c r="E1487" i="40"/>
  <c r="E9679" i="40"/>
  <c r="E7352" i="40"/>
  <c r="E1891" i="40"/>
  <c r="E5857" i="40"/>
  <c r="E4158" i="40"/>
  <c r="E6960" i="40"/>
  <c r="E3923" i="40"/>
  <c r="E1774" i="40"/>
  <c r="E8518" i="40"/>
  <c r="E1007" i="40"/>
  <c r="E7110" i="40"/>
  <c r="E6933" i="40"/>
  <c r="E1743" i="40"/>
  <c r="E982" i="40"/>
  <c r="E99" i="40"/>
  <c r="E2163" i="40"/>
  <c r="E9028" i="40"/>
  <c r="E1903" i="40"/>
  <c r="E3609" i="40"/>
  <c r="E8545" i="40"/>
  <c r="E824" i="40"/>
  <c r="E5595" i="40"/>
  <c r="E8566" i="40"/>
  <c r="E7342" i="40"/>
  <c r="E4005" i="40"/>
  <c r="E4882" i="40"/>
  <c r="E9424" i="40"/>
  <c r="E8665" i="40"/>
  <c r="E9509" i="40"/>
  <c r="E3933" i="40"/>
  <c r="E3965" i="40"/>
  <c r="E9619" i="40"/>
  <c r="E9598" i="40"/>
  <c r="E4859" i="40"/>
  <c r="E5148" i="40"/>
  <c r="E1094" i="40"/>
  <c r="E9248" i="40"/>
  <c r="E2873" i="40"/>
  <c r="E9545" i="40"/>
  <c r="E2778" i="40"/>
  <c r="E6761" i="40"/>
  <c r="E6384" i="40"/>
  <c r="E3307" i="40"/>
  <c r="E1062" i="40"/>
  <c r="E5566" i="40"/>
  <c r="E9195" i="40"/>
  <c r="E892" i="40"/>
  <c r="E8536" i="40"/>
  <c r="E8845" i="40"/>
  <c r="E2693" i="40"/>
  <c r="E719" i="40"/>
  <c r="E7684" i="40"/>
  <c r="E1249" i="40"/>
  <c r="E9633" i="40"/>
  <c r="E6600" i="40"/>
  <c r="E2445" i="40"/>
  <c r="E9829" i="40"/>
  <c r="E7744" i="40"/>
  <c r="E6354" i="40"/>
  <c r="E699" i="40"/>
  <c r="E4555" i="40"/>
  <c r="E8615" i="40"/>
  <c r="E9929" i="40"/>
  <c r="E8210" i="40"/>
  <c r="E3582" i="40"/>
  <c r="E1105" i="40"/>
  <c r="E3747" i="40"/>
  <c r="E8731" i="40"/>
  <c r="E7810" i="40"/>
  <c r="E2177" i="40"/>
  <c r="E4015" i="40"/>
  <c r="E489" i="40"/>
  <c r="E4601" i="40"/>
  <c r="E3903" i="40"/>
  <c r="E4649" i="40"/>
  <c r="E9038" i="40"/>
  <c r="E4801" i="40"/>
  <c r="E6626" i="40"/>
  <c r="E2474" i="40"/>
  <c r="E9029" i="40"/>
  <c r="E2349" i="40"/>
  <c r="E9072" i="40"/>
  <c r="E4600" i="40"/>
  <c r="E7236" i="40"/>
  <c r="E4536" i="40"/>
  <c r="E6190" i="40"/>
  <c r="E5436" i="40"/>
  <c r="E401" i="40"/>
  <c r="E3908" i="40"/>
  <c r="E8990" i="40"/>
  <c r="E3372" i="40"/>
  <c r="E1192" i="40"/>
  <c r="E2016" i="40"/>
  <c r="E9712" i="40"/>
  <c r="E9027" i="40"/>
  <c r="E6623" i="40"/>
  <c r="E7676" i="40"/>
  <c r="E1620" i="40"/>
  <c r="E6073" i="40"/>
  <c r="E10112" i="40"/>
  <c r="E4058" i="40"/>
  <c r="E7625" i="40"/>
  <c r="E8716" i="40"/>
  <c r="E9126" i="40"/>
  <c r="E2083" i="40"/>
  <c r="E2233" i="40"/>
  <c r="E7178" i="40"/>
  <c r="E9030" i="40"/>
  <c r="E9905" i="40"/>
  <c r="E8759" i="40"/>
  <c r="E338" i="40"/>
  <c r="E7623" i="40"/>
  <c r="E4458" i="40"/>
  <c r="E379" i="40"/>
  <c r="E751" i="40"/>
  <c r="E6476" i="40"/>
  <c r="E9891" i="40"/>
  <c r="E4079" i="40"/>
  <c r="E1722" i="40"/>
  <c r="E2225" i="40"/>
  <c r="E6607" i="40"/>
  <c r="E1319" i="40"/>
  <c r="E9389" i="40"/>
  <c r="E3417" i="40"/>
  <c r="E9402" i="40"/>
  <c r="E9192" i="40"/>
  <c r="E4059" i="40"/>
  <c r="E686" i="40"/>
  <c r="E9757" i="40"/>
  <c r="E7367" i="40"/>
  <c r="E1432" i="40"/>
  <c r="E8405" i="40"/>
  <c r="E4409" i="40"/>
  <c r="E6520" i="40"/>
  <c r="E2553" i="40"/>
  <c r="E9588" i="40"/>
  <c r="E1064" i="40"/>
  <c r="E6512" i="40"/>
  <c r="E160" i="40"/>
  <c r="E8012" i="40"/>
  <c r="E9086" i="40"/>
  <c r="E1184" i="40"/>
  <c r="E6388" i="40"/>
  <c r="E1317" i="40"/>
  <c r="E2625" i="40"/>
  <c r="E10141" i="40"/>
  <c r="E79" i="40"/>
  <c r="E6895" i="40"/>
  <c r="E8025" i="40"/>
  <c r="E6319" i="40"/>
  <c r="E2190" i="40"/>
  <c r="E2243" i="40"/>
  <c r="E4843" i="40"/>
  <c r="E8379" i="40"/>
  <c r="E2110" i="40"/>
  <c r="E6316" i="40"/>
  <c r="E1190" i="40"/>
  <c r="E3801" i="40"/>
  <c r="E9026" i="40"/>
  <c r="E1850" i="40"/>
  <c r="E8275" i="40"/>
  <c r="E1296" i="40"/>
  <c r="E7940" i="40"/>
  <c r="E5858" i="40"/>
  <c r="E8723" i="40"/>
  <c r="E4205" i="40"/>
  <c r="E5354" i="40"/>
  <c r="E5516" i="40"/>
  <c r="E7818" i="40"/>
  <c r="E1131" i="40"/>
  <c r="E8939" i="40"/>
  <c r="E7993" i="40"/>
  <c r="E2276" i="40"/>
  <c r="E6846" i="40"/>
  <c r="E2325" i="40"/>
  <c r="E2493" i="40"/>
  <c r="E6887" i="40"/>
  <c r="E10077" i="40"/>
  <c r="E4303" i="40"/>
  <c r="E9820" i="40"/>
  <c r="E7712" i="40"/>
  <c r="E6014" i="40"/>
  <c r="E7281" i="40"/>
  <c r="E6578" i="40"/>
  <c r="E2928" i="40"/>
  <c r="E5874" i="40"/>
  <c r="E2146" i="40"/>
  <c r="E8514" i="40"/>
  <c r="E7383" i="40"/>
  <c r="E6231" i="40"/>
  <c r="E1988" i="40"/>
  <c r="E7008" i="40"/>
  <c r="E5626" i="40"/>
  <c r="E2779" i="40"/>
  <c r="E1957" i="40"/>
  <c r="E1198" i="40"/>
  <c r="E6677" i="40"/>
  <c r="E4340" i="40"/>
  <c r="E10176" i="40"/>
  <c r="E6321" i="40"/>
  <c r="E1583" i="40"/>
  <c r="E7416" i="40"/>
  <c r="E5112" i="40"/>
  <c r="E7156" i="40"/>
  <c r="E9821" i="40"/>
  <c r="E7226" i="40"/>
  <c r="E2775" i="40"/>
  <c r="E8192" i="40"/>
  <c r="E591" i="40"/>
  <c r="E10127" i="40"/>
  <c r="E3470" i="40"/>
  <c r="E2530" i="40"/>
  <c r="E1575" i="40"/>
  <c r="E6277" i="40"/>
  <c r="E6678" i="40"/>
  <c r="E1952" i="40"/>
  <c r="E7796" i="40"/>
  <c r="E1119" i="40"/>
  <c r="E9146" i="40"/>
  <c r="E4613" i="40"/>
  <c r="E6424" i="40"/>
  <c r="E4001" i="40"/>
  <c r="E8873" i="40"/>
  <c r="E4894" i="40"/>
  <c r="E2514" i="40"/>
  <c r="E5750" i="40"/>
  <c r="E7338" i="40"/>
  <c r="E3454" i="40"/>
  <c r="E7154" i="40"/>
  <c r="E1830" i="40"/>
  <c r="E2974" i="40"/>
  <c r="E6081" i="40"/>
  <c r="E991" i="40"/>
  <c r="E9797" i="40"/>
  <c r="E4341" i="40"/>
  <c r="E6205" i="40"/>
  <c r="E3581" i="40"/>
  <c r="E1257" i="40"/>
  <c r="E3592" i="40"/>
  <c r="E8947" i="40"/>
  <c r="E7630" i="40"/>
  <c r="E8288" i="40"/>
  <c r="E2297" i="40"/>
  <c r="E3823" i="40"/>
  <c r="E8895" i="40"/>
  <c r="E6181" i="40"/>
  <c r="E3541" i="40"/>
  <c r="E4306" i="40"/>
  <c r="E1433" i="40"/>
  <c r="E6157" i="40"/>
  <c r="E4563" i="40"/>
  <c r="E4890" i="40"/>
  <c r="E5841" i="40"/>
  <c r="E394" i="40"/>
  <c r="E7086" i="40"/>
  <c r="E9969" i="40"/>
  <c r="E3462" i="40"/>
  <c r="E738" i="40"/>
  <c r="E7989" i="40"/>
  <c r="E3984" i="40"/>
  <c r="E7613" i="40"/>
  <c r="E2418" i="40"/>
  <c r="E9090" i="40"/>
  <c r="E477" i="40"/>
  <c r="E352" i="40"/>
  <c r="E1237" i="40"/>
  <c r="E8008" i="40"/>
  <c r="E9865" i="40"/>
  <c r="E6047" i="40"/>
  <c r="E3276" i="40"/>
  <c r="E6688" i="40"/>
  <c r="E6437" i="40"/>
  <c r="E1075" i="40"/>
  <c r="E7534" i="40"/>
  <c r="E9917" i="40"/>
  <c r="E1231" i="40"/>
  <c r="E9308" i="40"/>
  <c r="E8314" i="40"/>
  <c r="E8749" i="40"/>
  <c r="E2644" i="40"/>
  <c r="E244" i="40"/>
  <c r="E2492" i="40"/>
  <c r="E6223" i="40"/>
  <c r="E2424" i="40"/>
  <c r="E3179" i="40"/>
  <c r="E3740" i="40"/>
  <c r="E3610" i="40"/>
  <c r="E3183" i="40"/>
  <c r="E8788" i="40"/>
  <c r="E3067" i="40"/>
  <c r="E5111" i="40"/>
  <c r="E8102" i="40"/>
  <c r="E9525" i="40"/>
  <c r="E452" i="40"/>
  <c r="E2320" i="40"/>
  <c r="E8093" i="40"/>
  <c r="E1667" i="40"/>
  <c r="E6937" i="40"/>
  <c r="E6673" i="40"/>
  <c r="E7406" i="40"/>
  <c r="E3906" i="40"/>
  <c r="E8511" i="40"/>
  <c r="E7525" i="40"/>
  <c r="E7325" i="40"/>
  <c r="E4660" i="40"/>
  <c r="E1213" i="40"/>
  <c r="E9804" i="40"/>
  <c r="E1265" i="40"/>
  <c r="E6963" i="40"/>
  <c r="E8309" i="40"/>
  <c r="E3688" i="40"/>
  <c r="E8169" i="40"/>
  <c r="E1965" i="40"/>
  <c r="E5751" i="40"/>
  <c r="E964" i="40"/>
  <c r="E6979" i="40"/>
  <c r="E5460" i="40"/>
  <c r="E1195" i="40"/>
  <c r="E2064" i="40"/>
  <c r="E8506" i="40"/>
  <c r="E6962" i="40"/>
  <c r="E5540" i="40"/>
  <c r="E4318" i="40"/>
  <c r="E9322" i="40"/>
  <c r="E6580" i="40"/>
  <c r="E2502" i="40"/>
  <c r="E6859" i="40"/>
  <c r="E5728" i="40"/>
  <c r="E2005" i="40"/>
  <c r="E138" i="40"/>
  <c r="E6907" i="40"/>
  <c r="E9306" i="40"/>
  <c r="E6040" i="40"/>
  <c r="E7832" i="40"/>
  <c r="E3350" i="40"/>
  <c r="E9149" i="40"/>
  <c r="E6238" i="40"/>
  <c r="E8356" i="40"/>
  <c r="E5945" i="40"/>
  <c r="E3426" i="40"/>
  <c r="E2996" i="40"/>
  <c r="E4531" i="40"/>
  <c r="E9122" i="40"/>
  <c r="E6105" i="40"/>
  <c r="E6024" i="40"/>
  <c r="E978" i="40"/>
  <c r="E7099" i="40"/>
  <c r="E6569" i="40"/>
  <c r="E1817" i="40"/>
  <c r="E7588" i="40"/>
  <c r="E4752" i="40"/>
  <c r="E4615" i="40"/>
  <c r="E7821" i="40"/>
  <c r="E6018" i="40"/>
  <c r="E910" i="40"/>
  <c r="E4206" i="40"/>
  <c r="E1261" i="40"/>
  <c r="E6814" i="40"/>
  <c r="E5025" i="40"/>
  <c r="E9730" i="40"/>
  <c r="E6392" i="40"/>
  <c r="E8903" i="40"/>
  <c r="E2373" i="40"/>
  <c r="E2936" i="40"/>
  <c r="E8059" i="40"/>
  <c r="E487" i="40"/>
  <c r="E429" i="40"/>
  <c r="E5763" i="40"/>
  <c r="E4271" i="40"/>
  <c r="E4008" i="40"/>
  <c r="E8840" i="40"/>
  <c r="E8859" i="40"/>
  <c r="E5680" i="40"/>
  <c r="E7516" i="40"/>
  <c r="E9046" i="40"/>
  <c r="E8824" i="40"/>
  <c r="E7791" i="40"/>
  <c r="E3312" i="40"/>
  <c r="E6794" i="40"/>
  <c r="E3822" i="40"/>
  <c r="E2516" i="40"/>
  <c r="E3416" i="40"/>
  <c r="E1422" i="40"/>
  <c r="E9017" i="40"/>
  <c r="E3708" i="40"/>
  <c r="E6051" i="40"/>
  <c r="E1836" i="40"/>
  <c r="E3042" i="40"/>
  <c r="E9183" i="40"/>
  <c r="E4549" i="40"/>
  <c r="E1429" i="40"/>
  <c r="E6691" i="40"/>
  <c r="E513" i="40"/>
  <c r="E3533" i="40"/>
  <c r="E8149" i="40"/>
  <c r="E4673" i="40"/>
  <c r="E8158" i="40"/>
  <c r="E9031" i="40"/>
  <c r="E3480" i="40"/>
  <c r="E76" i="40"/>
  <c r="E2956" i="40"/>
  <c r="E1381" i="40"/>
  <c r="E2640" i="40"/>
  <c r="E2056" i="40"/>
  <c r="E523" i="40"/>
  <c r="E954" i="40"/>
  <c r="E1580" i="40"/>
  <c r="E2209" i="40"/>
  <c r="E12" i="40"/>
  <c r="E9686" i="40"/>
  <c r="E8603" i="40"/>
  <c r="E8661" i="40"/>
  <c r="E9292" i="40"/>
  <c r="E9085" i="40"/>
  <c r="E1511" i="40"/>
  <c r="E3944" i="40"/>
  <c r="E4723" i="40"/>
  <c r="E1447" i="40"/>
  <c r="E5835" i="40"/>
  <c r="E1183" i="40"/>
  <c r="E6588" i="40"/>
  <c r="E4916" i="40"/>
  <c r="E7073" i="40"/>
  <c r="E1907" i="40"/>
  <c r="E665" i="40"/>
  <c r="E5218" i="40"/>
  <c r="E1977" i="40"/>
  <c r="E6108" i="40"/>
  <c r="E2971" i="40"/>
  <c r="E7141" i="40"/>
  <c r="E5572" i="40"/>
  <c r="E857" i="40"/>
  <c r="E8891" i="40"/>
  <c r="E8165" i="40"/>
  <c r="E3226" i="40"/>
  <c r="E8323" i="40"/>
  <c r="E3968" i="40"/>
  <c r="E5808" i="40"/>
  <c r="E448" i="40"/>
  <c r="E161" i="40"/>
  <c r="E576" i="40"/>
  <c r="E7405" i="40"/>
  <c r="E10012" i="40"/>
  <c r="E9065" i="40"/>
  <c r="E10124" i="40"/>
  <c r="E4593" i="40"/>
  <c r="E3303" i="40"/>
  <c r="E9245" i="40"/>
  <c r="E4198" i="40"/>
  <c r="E179" i="40"/>
  <c r="E1118" i="40"/>
  <c r="E5981" i="40"/>
  <c r="E5692" i="40"/>
  <c r="E2375" i="40"/>
  <c r="E7566" i="40"/>
  <c r="E1922" i="40"/>
  <c r="E6160" i="40"/>
  <c r="E5396" i="40"/>
  <c r="E3282" i="40"/>
  <c r="E4823" i="40"/>
  <c r="E9696" i="40"/>
  <c r="E3155" i="40"/>
  <c r="E9457" i="40"/>
  <c r="E3523" i="40"/>
  <c r="E6349" i="40"/>
  <c r="E3476" i="40"/>
  <c r="E1021" i="40"/>
  <c r="E10052" i="40"/>
  <c r="E7493" i="40"/>
  <c r="E2284" i="40"/>
  <c r="E7074" i="40"/>
  <c r="E4964" i="40"/>
  <c r="E8315" i="40"/>
  <c r="E6239" i="40"/>
  <c r="E9959" i="40"/>
  <c r="E8020" i="40"/>
  <c r="E3464" i="40"/>
  <c r="E2782" i="40"/>
  <c r="E2550" i="40"/>
  <c r="E805" i="40"/>
  <c r="E8216" i="40"/>
  <c r="E4076" i="40"/>
  <c r="E9019" i="40"/>
  <c r="E1461" i="40"/>
  <c r="E8578" i="40"/>
  <c r="E6142" i="40"/>
  <c r="E5348" i="40"/>
  <c r="E1101" i="40"/>
  <c r="E5079" i="40"/>
  <c r="E9130" i="40"/>
  <c r="E1454" i="40"/>
  <c r="E5086" i="40"/>
  <c r="E7163" i="40"/>
  <c r="E7171" i="40"/>
  <c r="E5000" i="40"/>
  <c r="E3912" i="40"/>
  <c r="E4298" i="40"/>
  <c r="E1802" i="40"/>
  <c r="E9159" i="40"/>
  <c r="E4204" i="40"/>
  <c r="E8986" i="40"/>
  <c r="E1276" i="40"/>
  <c r="E1480" i="40"/>
  <c r="E7520" i="40"/>
  <c r="E5489" i="40"/>
  <c r="E9169" i="40"/>
  <c r="E694" i="40"/>
  <c r="E7758" i="40"/>
  <c r="E10032" i="40"/>
  <c r="E656" i="40"/>
  <c r="E1983" i="40"/>
  <c r="E7061" i="40"/>
  <c r="E9714" i="40"/>
  <c r="E7759" i="40"/>
  <c r="E4594" i="40"/>
  <c r="E3615" i="40"/>
  <c r="E4355" i="40"/>
  <c r="E6595" i="40"/>
  <c r="E7736" i="40"/>
  <c r="E4694" i="40"/>
  <c r="E3576" i="40"/>
  <c r="E5507" i="40"/>
  <c r="E7743" i="40"/>
  <c r="E4781" i="40"/>
  <c r="E8357" i="40"/>
  <c r="E703" i="40"/>
  <c r="E5356" i="40"/>
  <c r="E283" i="40"/>
  <c r="E7006" i="40"/>
  <c r="E847" i="40"/>
  <c r="E3187" i="40"/>
  <c r="E4503" i="40"/>
  <c r="E2393" i="40"/>
  <c r="E4497" i="40"/>
  <c r="E655" i="40"/>
  <c r="E8460" i="40"/>
  <c r="E3164" i="40"/>
  <c r="E6676" i="40"/>
  <c r="E8198" i="40"/>
  <c r="E3218" i="40"/>
  <c r="E6272" i="40"/>
  <c r="E4652" i="40"/>
  <c r="E4777" i="40"/>
  <c r="E928" i="40"/>
  <c r="E1673" i="40"/>
  <c r="E1366" i="40"/>
  <c r="E761" i="40"/>
  <c r="E6699" i="40"/>
  <c r="E4477" i="40"/>
  <c r="E1586" i="40"/>
  <c r="E878" i="40"/>
  <c r="E2290" i="40"/>
  <c r="E5035" i="40"/>
  <c r="E6703" i="40"/>
  <c r="E9213" i="40"/>
  <c r="E1176" i="40"/>
  <c r="E3820" i="40"/>
  <c r="E6783" i="40"/>
  <c r="E7952" i="40"/>
  <c r="E3068" i="40"/>
  <c r="E139" i="40"/>
  <c r="E9904" i="40"/>
  <c r="E2885" i="40"/>
  <c r="E760" i="40"/>
  <c r="E2404" i="40"/>
  <c r="E3995" i="40"/>
  <c r="E7444" i="40"/>
  <c r="E7400" i="40"/>
  <c r="E5384" i="40"/>
  <c r="E6407" i="40"/>
  <c r="E5521" i="40"/>
  <c r="E7318" i="40"/>
  <c r="E755" i="40"/>
  <c r="E3955" i="40"/>
  <c r="E485" i="40"/>
  <c r="E2618" i="40"/>
  <c r="E1129" i="40"/>
  <c r="E2165" i="40"/>
  <c r="E6667" i="40"/>
  <c r="E8224" i="40"/>
  <c r="E726" i="40"/>
  <c r="E8799" i="40"/>
  <c r="E5510" i="40"/>
  <c r="E292" i="40"/>
  <c r="E8567" i="40"/>
  <c r="E6586" i="40"/>
  <c r="E2396" i="40"/>
  <c r="E5603" i="40"/>
  <c r="E151" i="40"/>
  <c r="E859" i="40"/>
  <c r="E5469" i="40"/>
  <c r="E1566" i="40"/>
  <c r="E4111" i="40"/>
  <c r="E28" i="40"/>
  <c r="E157" i="40"/>
  <c r="E709" i="40"/>
  <c r="E47" i="40"/>
  <c r="E2206" i="40"/>
  <c r="E2863" i="40"/>
  <c r="E8592" i="40"/>
  <c r="E7816" i="40"/>
  <c r="E1295" i="40"/>
  <c r="E6027" i="40"/>
  <c r="E9726" i="40"/>
  <c r="E10137" i="40"/>
  <c r="E6883" i="40"/>
  <c r="E4827" i="40"/>
  <c r="E9382" i="40"/>
  <c r="E1146" i="40"/>
  <c r="E7418" i="40"/>
  <c r="E1919" i="40"/>
  <c r="E3167" i="40"/>
  <c r="E2080" i="40"/>
  <c r="E3494" i="40"/>
  <c r="E4971" i="40"/>
  <c r="E4270" i="40"/>
  <c r="E8431" i="40"/>
  <c r="E5082" i="40"/>
  <c r="E4222" i="40"/>
  <c r="E9447" i="40"/>
  <c r="E8287" i="40"/>
  <c r="E2904" i="40"/>
  <c r="E5686" i="40"/>
  <c r="E8296" i="40"/>
  <c r="E6210" i="40"/>
  <c r="E913" i="40"/>
  <c r="E8758" i="40"/>
  <c r="E7431" i="40"/>
  <c r="E9604" i="40"/>
  <c r="E7735" i="40"/>
  <c r="E4057" i="40"/>
  <c r="E861" i="40"/>
  <c r="E5190" i="40"/>
  <c r="E1918" i="40"/>
  <c r="E5513" i="40"/>
  <c r="E8434" i="40"/>
  <c r="E7412" i="40"/>
  <c r="E6201" i="40"/>
  <c r="E33" i="40"/>
  <c r="E1556" i="40"/>
  <c r="E6523" i="40"/>
  <c r="E9177" i="40"/>
  <c r="E2094" i="40"/>
  <c r="E710" i="40"/>
  <c r="E6782" i="40"/>
  <c r="E6973" i="40"/>
  <c r="E2342" i="40"/>
  <c r="E6147" i="40"/>
  <c r="E6972" i="40"/>
  <c r="E2880" i="40"/>
  <c r="E1553" i="40"/>
  <c r="E7760" i="40"/>
  <c r="E5157" i="40"/>
  <c r="E5478" i="40"/>
  <c r="E10172" i="40"/>
  <c r="E8186" i="40"/>
  <c r="E1951" i="40"/>
  <c r="E4162" i="40"/>
  <c r="E923" i="40"/>
  <c r="E9189" i="40"/>
  <c r="E1327" i="40"/>
  <c r="E744" i="40"/>
  <c r="E2330" i="40"/>
  <c r="E6099" i="40"/>
  <c r="E6747" i="40"/>
  <c r="E3792" i="40"/>
  <c r="E5107" i="40"/>
  <c r="E7527" i="40"/>
  <c r="E4475" i="40"/>
  <c r="E7775" i="40"/>
  <c r="E4861" i="40"/>
  <c r="E8202" i="40"/>
  <c r="E1869" i="40"/>
  <c r="E9855" i="40"/>
  <c r="E652" i="40"/>
  <c r="E5375" i="40"/>
  <c r="E2522" i="40"/>
  <c r="E7932" i="40"/>
  <c r="E2770" i="40"/>
  <c r="E9229" i="40"/>
  <c r="E5369" i="40"/>
  <c r="E3501" i="40"/>
  <c r="E5852" i="40"/>
  <c r="E3741" i="40"/>
  <c r="E6974" i="40"/>
  <c r="E2583" i="40"/>
  <c r="E1122" i="40"/>
  <c r="E8331" i="40"/>
  <c r="E3784" i="40"/>
  <c r="E5760" i="40"/>
  <c r="E5650" i="40"/>
  <c r="E1955" i="40"/>
  <c r="E3099" i="40"/>
  <c r="E5039" i="40"/>
  <c r="E9761" i="40"/>
  <c r="E2397" i="40"/>
  <c r="E2701" i="40"/>
  <c r="E2164" i="40"/>
  <c r="E3776" i="40"/>
  <c r="E2769" i="40"/>
  <c r="E3603" i="40"/>
  <c r="E5471" i="40"/>
  <c r="E3934" i="40"/>
  <c r="E195" i="40"/>
  <c r="E4125" i="40"/>
  <c r="E1826" i="40"/>
  <c r="E8250" i="40"/>
  <c r="E5961" i="40"/>
  <c r="E8140" i="40"/>
  <c r="E7704" i="40"/>
  <c r="E3885" i="40"/>
  <c r="E9852" i="40"/>
  <c r="E4830" i="40"/>
  <c r="E3886" i="40"/>
  <c r="E67" i="40"/>
  <c r="E1220" i="40"/>
  <c r="E7797" i="40"/>
  <c r="E5743" i="40"/>
  <c r="E630" i="40"/>
  <c r="E1051" i="40"/>
  <c r="E585" i="40"/>
  <c r="E8244" i="40"/>
  <c r="E57" i="40"/>
  <c r="E2167" i="40"/>
  <c r="E4048" i="40"/>
  <c r="E3696" i="40"/>
  <c r="E6888" i="40"/>
  <c r="E6409" i="40"/>
  <c r="E6781" i="40"/>
  <c r="E10053" i="40"/>
  <c r="E6418" i="40"/>
  <c r="E4927" i="40"/>
  <c r="E5931" i="40"/>
  <c r="E1083" i="40"/>
  <c r="E7928" i="40"/>
  <c r="E9941" i="40"/>
  <c r="E383" i="40"/>
  <c r="E6257" i="40"/>
  <c r="E8038" i="40"/>
  <c r="E2428" i="40"/>
  <c r="E2785" i="40"/>
  <c r="E2628" i="40"/>
  <c r="E9285" i="40"/>
  <c r="E8894" i="40"/>
  <c r="E4481" i="40"/>
  <c r="E5301" i="40"/>
  <c r="E4184" i="40"/>
  <c r="E7992" i="40"/>
  <c r="E310" i="40"/>
  <c r="E8884" i="40"/>
  <c r="E3511" i="40"/>
  <c r="E8204" i="40"/>
  <c r="E3552" i="40"/>
  <c r="E3365" i="40"/>
  <c r="E6899" i="40"/>
  <c r="E7723" i="40"/>
  <c r="E2440" i="40"/>
  <c r="E1857" i="40"/>
  <c r="E1809" i="40"/>
  <c r="E7510" i="40"/>
  <c r="E5711" i="40"/>
  <c r="E4887" i="40"/>
  <c r="E7131" i="40"/>
  <c r="E7824" i="40"/>
  <c r="E10136" i="40"/>
  <c r="E4643" i="40"/>
  <c r="E9118" i="40"/>
  <c r="E1783" i="40"/>
  <c r="E8037" i="40"/>
  <c r="E1330" i="40"/>
  <c r="E560" i="40"/>
  <c r="E6295" i="40"/>
  <c r="E8685" i="40"/>
  <c r="E5425" i="40"/>
  <c r="E6072" i="40"/>
  <c r="E797" i="40"/>
  <c r="E5126" i="40"/>
  <c r="E7938" i="40"/>
  <c r="E5073" i="40"/>
  <c r="E9414" i="40"/>
  <c r="E21" i="40"/>
  <c r="E1838" i="40"/>
  <c r="E5407" i="40"/>
  <c r="E7191" i="40"/>
  <c r="E6113" i="40"/>
  <c r="E2435" i="40"/>
  <c r="E4483" i="40"/>
  <c r="E3935" i="40"/>
  <c r="E962" i="40"/>
  <c r="E2171" i="40"/>
  <c r="E2729" i="40"/>
  <c r="E1506" i="40"/>
  <c r="E2838" i="40"/>
  <c r="E10011" i="40"/>
  <c r="E4626" i="40"/>
  <c r="E6813" i="40"/>
  <c r="E3936" i="40"/>
  <c r="E6945" i="40"/>
  <c r="E7305" i="40"/>
  <c r="E55" i="40"/>
  <c r="E234" i="40"/>
  <c r="E6708" i="40"/>
  <c r="E6767" i="40"/>
  <c r="E4560" i="40"/>
  <c r="E506" i="40"/>
  <c r="E9440" i="40"/>
  <c r="E3760" i="40"/>
  <c r="E4374" i="40"/>
  <c r="E314" i="40"/>
  <c r="E5927" i="40"/>
  <c r="E2090" i="40"/>
  <c r="E5636" i="40"/>
  <c r="E5509" i="40"/>
  <c r="E249" i="40"/>
  <c r="E7427" i="40"/>
  <c r="E8733" i="40"/>
  <c r="E8184" i="40"/>
  <c r="E7413" i="40"/>
  <c r="E5667" i="40"/>
  <c r="E1681" i="40"/>
  <c r="E8151" i="40"/>
  <c r="E9464" i="40"/>
  <c r="E10163" i="40"/>
  <c r="E4783" i="40"/>
  <c r="E3826" i="40"/>
  <c r="E250" i="40"/>
  <c r="E8227" i="40"/>
  <c r="E73" i="40"/>
  <c r="E6416" i="40"/>
  <c r="E6447" i="40"/>
  <c r="E9365" i="40"/>
  <c r="E7157" i="40"/>
  <c r="E7394" i="40"/>
  <c r="E7605" i="40"/>
  <c r="E7669" i="40"/>
  <c r="E3780" i="40"/>
  <c r="E8372" i="40"/>
  <c r="E9060" i="40"/>
  <c r="E6537" i="40"/>
  <c r="E9428" i="40"/>
  <c r="E4705" i="40"/>
  <c r="E3283" i="40"/>
  <c r="E499" i="40"/>
  <c r="E4397" i="40"/>
  <c r="E9513" i="40"/>
  <c r="E3638" i="40"/>
  <c r="E7668" i="40"/>
  <c r="E4913" i="40"/>
  <c r="E9991" i="40"/>
  <c r="E1568" i="40"/>
  <c r="E5276" i="40"/>
  <c r="E1151" i="40"/>
  <c r="E9220" i="40"/>
  <c r="E1222" i="40"/>
  <c r="E5138" i="40"/>
  <c r="E2731" i="40"/>
  <c r="E10086" i="40"/>
  <c r="E1735" i="40"/>
  <c r="E2994" i="40"/>
  <c r="E5237" i="40"/>
  <c r="E10015" i="40"/>
  <c r="E3829" i="40"/>
  <c r="E3308" i="40"/>
  <c r="E9680" i="40"/>
  <c r="E1316" i="40"/>
  <c r="E243" i="40"/>
  <c r="E5290" i="40"/>
  <c r="E7521" i="40"/>
  <c r="E1569" i="40"/>
  <c r="E8183" i="40"/>
  <c r="E9124" i="40"/>
  <c r="E6457" i="40"/>
  <c r="E8908" i="40"/>
  <c r="E5267" i="40"/>
  <c r="E6522" i="40"/>
  <c r="E2011" i="40"/>
  <c r="E8201" i="40"/>
  <c r="E6848" i="40"/>
  <c r="E832" i="40"/>
  <c r="E3788" i="40"/>
  <c r="E9983" i="40"/>
  <c r="E3402" i="40"/>
  <c r="E679" i="40"/>
  <c r="E2033" i="40"/>
  <c r="E1126" i="40"/>
  <c r="E7388" i="40"/>
  <c r="E2098" i="40"/>
  <c r="E8334" i="40"/>
  <c r="E646" i="40"/>
  <c r="E9156" i="40"/>
  <c r="E890" i="40"/>
  <c r="E3987" i="40"/>
  <c r="E7423" i="40"/>
  <c r="E1748" i="40"/>
  <c r="E5161" i="40"/>
  <c r="E5244" i="40"/>
  <c r="E4353" i="40"/>
  <c r="E9166" i="40"/>
  <c r="E4708" i="40"/>
  <c r="E4719" i="40"/>
  <c r="E1452" i="40"/>
  <c r="E8870" i="40"/>
  <c r="E4381" i="40"/>
  <c r="E7450" i="40"/>
  <c r="E8277" i="40"/>
  <c r="E8247" i="40"/>
  <c r="E9683" i="40"/>
  <c r="E1093" i="40"/>
  <c r="E4024" i="40"/>
  <c r="E1352" i="40"/>
  <c r="E1030" i="40"/>
  <c r="E3200" i="40"/>
  <c r="E7686" i="40"/>
  <c r="E9544" i="40"/>
  <c r="E1789" i="40"/>
  <c r="E2117" i="40"/>
  <c r="E2556" i="40"/>
  <c r="E8861" i="40"/>
  <c r="E3037" i="40"/>
  <c r="E6732" i="40"/>
  <c r="E2713" i="40"/>
  <c r="E3489" i="40"/>
  <c r="E5183" i="40"/>
  <c r="E9182" i="40"/>
  <c r="E8762" i="40"/>
  <c r="E1558" i="40"/>
  <c r="E1497" i="40"/>
  <c r="E7303" i="40"/>
  <c r="E1451" i="40"/>
  <c r="E9123" i="40"/>
  <c r="E5822" i="40"/>
  <c r="E3626" i="40"/>
  <c r="E96" i="40"/>
  <c r="E957" i="40"/>
  <c r="E4418" i="40"/>
  <c r="E6744" i="40"/>
  <c r="E5209" i="40"/>
  <c r="E1911" i="40"/>
  <c r="E7060" i="40"/>
  <c r="E5812" i="40"/>
  <c r="E122" i="40"/>
  <c r="E4876" i="40"/>
  <c r="E5008" i="40"/>
  <c r="E486" i="40"/>
  <c r="E8480" i="40"/>
  <c r="E3793" i="40"/>
  <c r="E5268" i="40"/>
  <c r="E8444" i="40"/>
  <c r="E2946" i="40"/>
  <c r="E9359" i="40"/>
  <c r="E6809" i="40"/>
  <c r="E2043" i="40"/>
  <c r="E6168" i="40"/>
  <c r="E7883" i="40"/>
  <c r="E6517" i="40"/>
  <c r="E214" i="40"/>
  <c r="E8215" i="40"/>
  <c r="E7104" i="40"/>
  <c r="E6361" i="40"/>
  <c r="E704" i="40"/>
  <c r="E7114" i="40"/>
  <c r="E1325" i="40"/>
  <c r="E7027" i="40"/>
  <c r="E9281" i="40"/>
  <c r="E2068" i="40"/>
  <c r="E10169" i="40"/>
  <c r="E4031" i="40"/>
  <c r="E2647" i="40"/>
  <c r="E2317" i="40"/>
  <c r="E4310" i="40"/>
  <c r="E7311" i="40"/>
  <c r="E1834" i="40"/>
  <c r="E8513" i="40"/>
  <c r="E6565" i="40"/>
  <c r="E1438" i="40"/>
  <c r="E6533" i="40"/>
  <c r="E2216" i="40"/>
  <c r="E6162" i="40"/>
  <c r="E7231" i="40"/>
  <c r="E6460" i="40"/>
  <c r="E6444" i="40"/>
  <c r="E1773" i="40"/>
  <c r="E5645" i="40"/>
  <c r="E5949" i="40"/>
  <c r="E3745" i="40"/>
  <c r="E7913" i="40"/>
  <c r="E5270" i="40"/>
  <c r="E6061" i="40"/>
  <c r="E858" i="40"/>
  <c r="E2392" i="40"/>
  <c r="E1694" i="40"/>
  <c r="E4479" i="40"/>
  <c r="E183" i="40"/>
  <c r="E6400" i="40"/>
  <c r="E4642" i="40"/>
  <c r="E9565" i="40"/>
  <c r="E6449" i="40"/>
  <c r="E4527" i="40"/>
  <c r="E7128" i="40"/>
  <c r="E3686" i="40"/>
  <c r="E9369" i="40"/>
  <c r="E224" i="40"/>
  <c r="E5439" i="40"/>
  <c r="E6069" i="40"/>
  <c r="E8332" i="40"/>
  <c r="E1956" i="40"/>
  <c r="E269" i="40"/>
  <c r="E9171" i="40"/>
  <c r="E5333" i="40"/>
  <c r="E1680" i="40"/>
  <c r="E433" i="40"/>
  <c r="E6867" i="40"/>
  <c r="E8142" i="40"/>
  <c r="E1234" i="40"/>
  <c r="E4592" i="40"/>
  <c r="E4407" i="40"/>
  <c r="E6031" i="40"/>
  <c r="E10132" i="40"/>
  <c r="E6547" i="40"/>
  <c r="E8138" i="40"/>
  <c r="E851" i="40"/>
  <c r="E712" i="40"/>
  <c r="E10118" i="40"/>
  <c r="E1137" i="40"/>
  <c r="E4958" i="40"/>
  <c r="E1351" i="40"/>
  <c r="E4728" i="40"/>
  <c r="E7428" i="40"/>
  <c r="E6153" i="40"/>
  <c r="E6807" i="40"/>
  <c r="E3467" i="40"/>
  <c r="E5923" i="40"/>
  <c r="E3731" i="40"/>
  <c r="E1946" i="40"/>
  <c r="E4645" i="40"/>
  <c r="E7075" i="40"/>
  <c r="E7102" i="40"/>
  <c r="E1877" i="40"/>
  <c r="E806" i="40"/>
  <c r="E1501" i="40"/>
  <c r="E7356" i="40"/>
  <c r="E1076" i="40"/>
  <c r="E8916" i="40"/>
  <c r="E1811" i="40"/>
  <c r="E2194" i="40"/>
  <c r="E7838" i="40"/>
  <c r="E742" i="40"/>
  <c r="E3557" i="40"/>
  <c r="E2950" i="40"/>
  <c r="E5848" i="40"/>
  <c r="E5353" i="40"/>
  <c r="E2837" i="40"/>
  <c r="E2417" i="40"/>
  <c r="E6727" i="40"/>
  <c r="E623" i="40"/>
  <c r="E1899" i="40"/>
  <c r="E863" i="40"/>
  <c r="E10120" i="40"/>
  <c r="E4277" i="40"/>
  <c r="E7741" i="40"/>
  <c r="E1944" i="40"/>
  <c r="E6410" i="40"/>
  <c r="E5071" i="40"/>
  <c r="E3008" i="40"/>
  <c r="E818" i="40"/>
  <c r="E4404" i="40"/>
  <c r="E3355" i="40"/>
  <c r="E9426" i="40"/>
  <c r="E9379" i="40"/>
  <c r="E1933" i="40"/>
  <c r="E3065" i="40"/>
  <c r="E8636" i="40"/>
  <c r="E1177" i="40"/>
  <c r="E5214" i="40"/>
  <c r="E8552" i="40"/>
  <c r="E7167" i="40"/>
  <c r="E8834" i="40"/>
  <c r="E9271" i="40"/>
  <c r="E4109" i="40"/>
  <c r="E6007" i="40"/>
  <c r="E1503" i="40"/>
  <c r="E582" i="40"/>
  <c r="E4202" i="40"/>
  <c r="E5305" i="40"/>
  <c r="E7506" i="40"/>
  <c r="E1088" i="40"/>
  <c r="E9682" i="40"/>
  <c r="E1040" i="40"/>
  <c r="E2203" i="40"/>
  <c r="E9780" i="40"/>
  <c r="E2690" i="40"/>
  <c r="E4200" i="40"/>
  <c r="E1294" i="40"/>
  <c r="E5944" i="40"/>
  <c r="E8662" i="40"/>
  <c r="E9973" i="40"/>
  <c r="E4612" i="40"/>
  <c r="E1134" i="40"/>
  <c r="E4960" i="40"/>
  <c r="E251" i="40"/>
  <c r="E3960" i="40"/>
  <c r="E4494" i="40"/>
  <c r="E5123" i="40"/>
  <c r="E4707" i="40"/>
  <c r="E8703" i="40"/>
  <c r="E846" i="40"/>
  <c r="E2260" i="40"/>
  <c r="E5227" i="40"/>
  <c r="E8994" i="40"/>
  <c r="E115" i="40"/>
  <c r="E2231" i="40"/>
  <c r="E4502" i="40"/>
  <c r="E2212" i="40"/>
  <c r="E9856" i="40"/>
  <c r="E4414" i="40"/>
  <c r="E5960" i="40"/>
  <c r="E5018" i="40"/>
  <c r="E7263" i="40"/>
  <c r="E7451" i="40"/>
  <c r="E9338" i="40"/>
  <c r="E6244" i="40"/>
  <c r="E3542" i="40"/>
  <c r="E3204" i="40"/>
  <c r="E3888" i="40"/>
  <c r="E950" i="40"/>
  <c r="E3422" i="40"/>
  <c r="E3764" i="40"/>
  <c r="E6964" i="40"/>
  <c r="E997" i="40"/>
  <c r="E1995" i="40"/>
  <c r="E4978" i="40"/>
  <c r="E4382" i="40"/>
  <c r="E587" i="40"/>
  <c r="E4540" i="40"/>
  <c r="E2107" i="40"/>
  <c r="E7720" i="40"/>
  <c r="E9772" i="40"/>
  <c r="E2616" i="40"/>
  <c r="E3095" i="40"/>
  <c r="E6104" i="40"/>
  <c r="E6877" i="40"/>
  <c r="E9056" i="40"/>
  <c r="E3659" i="40"/>
  <c r="E8633" i="40"/>
  <c r="E6724" i="40"/>
  <c r="E6896" i="40"/>
  <c r="E3129" i="40"/>
  <c r="E9108" i="40"/>
  <c r="E4394" i="40"/>
  <c r="E6057" i="40"/>
  <c r="E444" i="40"/>
  <c r="E8774" i="40"/>
  <c r="E8803" i="40"/>
  <c r="E5326" i="40"/>
  <c r="E8100" i="40"/>
  <c r="E7912" i="40"/>
  <c r="E2455" i="40"/>
  <c r="E2684" i="40"/>
  <c r="E6129" i="40"/>
  <c r="E8265" i="40"/>
  <c r="E3983" i="40"/>
  <c r="E2091" i="40"/>
  <c r="E6694" i="40"/>
  <c r="E6541" i="40"/>
  <c r="E8551" i="40"/>
  <c r="E8971" i="40"/>
  <c r="E3726" i="40"/>
  <c r="E7573" i="40"/>
  <c r="E4721" i="40"/>
  <c r="E6188" i="40"/>
  <c r="E1942" i="40"/>
  <c r="E10076" i="40"/>
  <c r="E1967" i="40"/>
  <c r="E6035" i="40"/>
  <c r="E8905" i="40"/>
  <c r="E8700" i="40"/>
  <c r="E10" i="40"/>
  <c r="E3116" i="40"/>
  <c r="E1979" i="40"/>
  <c r="E437" i="40"/>
  <c r="E2501" i="40"/>
  <c r="E9317" i="40"/>
  <c r="E9654" i="40"/>
  <c r="E5930" i="40"/>
  <c r="E8228" i="40"/>
  <c r="E367" i="40"/>
  <c r="E3636" i="40"/>
  <c r="E6573" i="40"/>
  <c r="E2771" i="40"/>
  <c r="E5028" i="40"/>
  <c r="E9045" i="40"/>
  <c r="E5285" i="40"/>
  <c r="E5860" i="40"/>
  <c r="E2954" i="40"/>
  <c r="E5630" i="40"/>
  <c r="E9964" i="40"/>
  <c r="E1793" i="40"/>
  <c r="E1388" i="40"/>
  <c r="E4160" i="40"/>
  <c r="E7577" i="40"/>
  <c r="E82" i="40"/>
  <c r="E3487" i="40"/>
  <c r="E1442" i="40"/>
  <c r="E10087" i="40"/>
  <c r="E4011" i="40"/>
  <c r="E4196" i="40"/>
  <c r="E4438" i="40"/>
  <c r="E4142" i="40"/>
  <c r="E2513" i="40"/>
  <c r="E3770" i="40"/>
  <c r="E7495" i="40"/>
  <c r="E3160" i="40"/>
  <c r="E3715" i="40"/>
  <c r="E9622" i="40"/>
  <c r="E3217" i="40"/>
  <c r="E9551" i="40"/>
  <c r="E8998" i="40"/>
  <c r="E9612" i="40"/>
  <c r="E5415" i="40"/>
  <c r="E5567" i="40"/>
  <c r="E9631" i="40"/>
  <c r="E908" i="40"/>
  <c r="E3616" i="40"/>
  <c r="E4541" i="40"/>
  <c r="E7717" i="40"/>
  <c r="E9133" i="40"/>
  <c r="E929" i="40"/>
  <c r="E2811" i="40"/>
  <c r="E5180" i="40"/>
  <c r="E850" i="40"/>
  <c r="E8957" i="40"/>
  <c r="E8933" i="40"/>
  <c r="E9809" i="40"/>
  <c r="E3652" i="40"/>
  <c r="E3560" i="40"/>
  <c r="E8576" i="40"/>
  <c r="E2696" i="40"/>
  <c r="E6793" i="40"/>
  <c r="E7098" i="40"/>
  <c r="E10182" i="40"/>
  <c r="E8470" i="40"/>
  <c r="E9597" i="40"/>
  <c r="E9702" i="40"/>
  <c r="E2700" i="40"/>
  <c r="E9048" i="40"/>
  <c r="E4564" i="40"/>
  <c r="E2347" i="40"/>
  <c r="E4778" i="40"/>
  <c r="E3815" i="40"/>
  <c r="E4472" i="40"/>
  <c r="E1725" i="40"/>
  <c r="E2970" i="40"/>
  <c r="E9398" i="40"/>
  <c r="E188" i="40"/>
  <c r="E5994" i="40"/>
  <c r="E1344" i="40"/>
  <c r="E4292" i="40"/>
  <c r="E4063" i="40"/>
  <c r="E8152" i="40"/>
  <c r="E9595" i="40"/>
  <c r="E2675" i="40"/>
  <c r="E2897" i="40"/>
  <c r="E8606" i="40"/>
  <c r="E6647" i="40"/>
  <c r="E9740" i="40"/>
  <c r="E6251" i="40"/>
  <c r="E5055" i="40"/>
  <c r="E8720" i="40"/>
  <c r="E592" i="40"/>
  <c r="E3915" i="40"/>
  <c r="E8972" i="40"/>
  <c r="E8447" i="40"/>
  <c r="E6374" i="40"/>
  <c r="E9383" i="40"/>
  <c r="E9246" i="40"/>
  <c r="E1500" i="40"/>
  <c r="E1469" i="40"/>
  <c r="E6604" i="40"/>
  <c r="E6306" i="40"/>
  <c r="E1468" i="40"/>
  <c r="E5036" i="40"/>
  <c r="E8370" i="40"/>
  <c r="E4320" i="40"/>
  <c r="E9293" i="40"/>
  <c r="E8041" i="40"/>
  <c r="E4498" i="40"/>
  <c r="E5452" i="40"/>
  <c r="E4806" i="40"/>
  <c r="E6466" i="40"/>
  <c r="E3031" i="40"/>
  <c r="E9974" i="40"/>
  <c r="E10063" i="40"/>
  <c r="E1798" i="40"/>
  <c r="E4878" i="40"/>
  <c r="E5787" i="40"/>
  <c r="E765" i="40"/>
  <c r="E4595" i="40"/>
  <c r="E8223" i="40"/>
  <c r="E8153" i="40"/>
  <c r="E2510" i="40"/>
  <c r="E408" i="40"/>
  <c r="E6839" i="40"/>
  <c r="E4191" i="40"/>
  <c r="E9784" i="40"/>
  <c r="E1565" i="40"/>
  <c r="E8320" i="40"/>
  <c r="E2962" i="40"/>
  <c r="E6345" i="40"/>
  <c r="E6111" i="40"/>
  <c r="E1873" i="40"/>
  <c r="E10125" i="40"/>
  <c r="E3077" i="40"/>
  <c r="E5045" i="40"/>
  <c r="E501" i="40"/>
  <c r="E8962" i="40"/>
  <c r="E6980" i="40"/>
  <c r="E3157" i="40"/>
  <c r="E2624" i="40"/>
  <c r="E5619" i="40"/>
  <c r="E4947" i="40"/>
  <c r="E9280" i="40"/>
  <c r="E716" i="40"/>
  <c r="E1326" i="40"/>
  <c r="E362" i="40"/>
  <c r="E637" i="40"/>
  <c r="E6539" i="40"/>
  <c r="E6346" i="40"/>
  <c r="E158" i="40"/>
  <c r="E10101" i="40"/>
  <c r="E3997" i="40"/>
  <c r="E3228" i="40"/>
  <c r="E6856" i="40"/>
  <c r="E4141" i="40"/>
  <c r="E4936" i="40"/>
  <c r="E2066" i="40"/>
  <c r="E8076" i="40"/>
  <c r="E5805" i="40"/>
  <c r="E7142" i="40"/>
  <c r="E1947" i="40"/>
  <c r="E6322" i="40"/>
  <c r="E2957" i="40"/>
  <c r="E1913" i="40"/>
  <c r="E3265" i="40"/>
  <c r="E9768" i="40"/>
  <c r="E1625" i="40"/>
  <c r="E9327" i="40"/>
  <c r="E9767" i="40"/>
  <c r="E8991" i="40"/>
  <c r="E1623" i="40"/>
  <c r="E1147" i="40"/>
  <c r="E9312" i="40"/>
  <c r="E6107" i="40"/>
  <c r="E5724" i="40"/>
  <c r="E2661" i="40"/>
  <c r="E945" i="40"/>
  <c r="E914" i="40"/>
  <c r="E2576" i="40"/>
  <c r="E5078" i="40"/>
  <c r="E7620" i="40"/>
  <c r="E430" i="40"/>
  <c r="E5689" i="40"/>
  <c r="E584" i="40"/>
  <c r="E2119" i="40"/>
  <c r="E3003" i="40"/>
  <c r="E8792" i="40"/>
  <c r="E7016" i="40"/>
  <c r="E5216" i="40"/>
  <c r="E7971" i="40"/>
  <c r="E3850" i="40"/>
  <c r="E4657" i="40"/>
  <c r="E7998" i="40"/>
  <c r="E4722" i="40"/>
  <c r="E9993" i="40"/>
  <c r="E2218" i="40"/>
  <c r="E524" i="40"/>
  <c r="E6628" i="40"/>
  <c r="E2896" i="40"/>
  <c r="E174" i="40"/>
  <c r="E9870" i="40"/>
  <c r="E3914" i="40"/>
  <c r="E6247" i="40"/>
  <c r="E4094" i="40"/>
  <c r="E2840" i="40"/>
  <c r="E6924" i="40"/>
  <c r="E4493" i="40"/>
  <c r="E7297" i="40"/>
  <c r="E149" i="40"/>
  <c r="E5421" i="40"/>
  <c r="E3889" i="40"/>
  <c r="E10085" i="40"/>
  <c r="E2352" i="40"/>
  <c r="E4917" i="40"/>
  <c r="E2898" i="40"/>
  <c r="E10109" i="40"/>
  <c r="E707" i="40"/>
  <c r="E3079" i="40"/>
  <c r="E3288" i="40"/>
  <c r="E9912" i="40"/>
  <c r="E6666" i="40"/>
  <c r="E5617" i="40"/>
  <c r="E68" i="40"/>
  <c r="E4603" i="40"/>
  <c r="E6988" i="40"/>
  <c r="E5955" i="40"/>
  <c r="E8346" i="40"/>
  <c r="E4822" i="40"/>
  <c r="E9316" i="40"/>
  <c r="E3849" i="40"/>
  <c r="E1621" i="40"/>
  <c r="E10008" i="40"/>
  <c r="E4817" i="40"/>
  <c r="E5263" i="40"/>
  <c r="E4679" i="40"/>
  <c r="E6871" i="40"/>
  <c r="E9021" i="40"/>
  <c r="E9583" i="40"/>
  <c r="E2336" i="40"/>
  <c r="E1080" i="40"/>
  <c r="E8680" i="40"/>
  <c r="E10142" i="40"/>
  <c r="E10093" i="40"/>
  <c r="E10095" i="40"/>
  <c r="E730" i="40"/>
  <c r="E10162" i="40"/>
  <c r="E8446" i="40"/>
  <c r="E7578" i="40"/>
  <c r="E8043" i="40"/>
  <c r="E4635" i="40"/>
  <c r="E6393" i="40"/>
  <c r="E4808" i="40"/>
  <c r="E4071" i="40"/>
  <c r="E2666" i="40"/>
  <c r="E2914" i="40"/>
  <c r="E7748" i="40"/>
  <c r="O5" i="37" a="1"/>
  <c r="KP16" i="16" l="1"/>
  <c r="L40" i="37"/>
  <c r="A571" i="37"/>
  <c r="A333" i="37"/>
  <c r="L26" i="37"/>
  <c r="L39" i="37"/>
  <c r="A561" i="37"/>
  <c r="L36" i="37"/>
  <c r="A530" i="37"/>
  <c r="L25" i="37"/>
  <c r="A323" i="37"/>
  <c r="L29" i="37"/>
  <c r="A383" i="37"/>
  <c r="L30" i="37"/>
  <c r="A419" i="37"/>
  <c r="L38" i="37"/>
  <c r="A551" i="37"/>
  <c r="L34" i="37"/>
  <c r="A504" i="37"/>
  <c r="L27" i="37"/>
  <c r="A349" i="37"/>
  <c r="A541" i="37"/>
  <c r="L37" i="37"/>
  <c r="L33" i="37"/>
  <c r="A494" i="37"/>
  <c r="L31" i="37"/>
  <c r="A436" i="37"/>
  <c r="L35" i="37"/>
  <c r="A520" i="37"/>
  <c r="L41" i="37"/>
  <c r="A581" i="37"/>
  <c r="L32" i="37"/>
  <c r="A447" i="37"/>
  <c r="L28" i="37"/>
  <c r="A364" i="37"/>
  <c r="O5" i="37"/>
  <c r="DD46" i="61"/>
  <c r="DD45" i="61"/>
  <c r="DD44" i="61"/>
  <c r="DD43" i="61"/>
  <c r="DD42" i="61"/>
  <c r="DD41" i="61"/>
  <c r="DD40" i="61"/>
  <c r="DD39" i="61"/>
  <c r="DD38" i="61"/>
  <c r="DD37" i="61"/>
  <c r="DD36" i="61"/>
  <c r="DD35" i="61"/>
  <c r="DD34" i="61"/>
  <c r="DD33" i="61"/>
  <c r="DD32" i="61"/>
  <c r="DD31" i="61"/>
  <c r="DD30" i="61"/>
  <c r="DD29" i="61"/>
  <c r="DD28" i="61"/>
  <c r="DD27" i="61"/>
  <c r="DD26" i="61"/>
  <c r="DD25" i="61"/>
  <c r="DD24" i="61"/>
  <c r="DD23" i="61"/>
  <c r="DD22" i="61"/>
  <c r="DD21" i="61"/>
  <c r="DD20" i="61"/>
  <c r="DD19" i="61"/>
  <c r="DD18" i="61"/>
  <c r="DD17" i="61"/>
  <c r="DD16" i="61"/>
  <c r="DD15" i="61"/>
  <c r="DD14" i="61"/>
  <c r="DD13" i="61"/>
  <c r="DD12" i="61"/>
  <c r="DD11" i="61"/>
  <c r="DD10" i="61"/>
  <c r="DD9" i="61"/>
  <c r="DD8" i="61"/>
  <c r="DD7" i="61"/>
  <c r="DD6" i="61"/>
  <c r="DD5" i="61"/>
  <c r="DD4" i="61"/>
  <c r="DD3" i="61"/>
  <c r="DD2" i="61"/>
  <c r="IK47" i="61" a="1"/>
  <c r="IK47" i="61" s="1"/>
  <c r="IJ47" i="61" a="1"/>
  <c r="IJ47" i="61"/>
  <c r="II47" i="61" a="1"/>
  <c r="II47" i="61" s="1"/>
  <c r="IH47" i="61" a="1"/>
  <c r="IH47" i="61"/>
  <c r="IG47" i="61" a="1"/>
  <c r="IG47" i="61" s="1"/>
  <c r="IF47" i="61" a="1"/>
  <c r="IF47" i="61" s="1"/>
  <c r="IE47" i="61" a="1"/>
  <c r="IE47" i="61" s="1"/>
  <c r="ID47" i="61" a="1"/>
  <c r="ID47" i="61"/>
  <c r="IC47" i="61" a="1"/>
  <c r="IC47" i="61" s="1"/>
  <c r="IB47" i="61" a="1"/>
  <c r="IB47" i="61" s="1"/>
  <c r="IA47" i="61" a="1"/>
  <c r="IA47" i="61"/>
  <c r="HZ47" i="61" a="1"/>
  <c r="HZ47" i="61" s="1"/>
  <c r="HY47" i="61" a="1"/>
  <c r="HY47" i="61" s="1"/>
  <c r="HX47" i="61" a="1"/>
  <c r="HX47" i="61"/>
  <c r="HW47" i="61" a="1"/>
  <c r="HW47" i="61" s="1"/>
  <c r="HV47" i="61" a="1"/>
  <c r="HV47" i="61"/>
  <c r="HU47" i="61" a="1"/>
  <c r="HU47" i="61"/>
  <c r="HT47" i="61" a="1"/>
  <c r="HT47" i="61"/>
  <c r="HS47" i="61" a="1"/>
  <c r="HS47" i="61"/>
  <c r="HR47" i="61" a="1"/>
  <c r="HR47" i="61" s="1"/>
  <c r="HQ47" i="61" a="1"/>
  <c r="HQ47" i="61" s="1"/>
  <c r="HP47" i="61" a="1"/>
  <c r="HP47" i="61"/>
  <c r="HO47" i="61" a="1"/>
  <c r="HO47" i="61"/>
  <c r="HN47" i="61" a="1"/>
  <c r="HN47" i="61" s="1"/>
  <c r="HM47" i="61" a="1"/>
  <c r="HM47" i="61" s="1"/>
  <c r="HL47" i="61" a="1"/>
  <c r="HL47" i="61" s="1"/>
  <c r="HK47" i="61" a="1"/>
  <c r="HK47" i="61" s="1"/>
  <c r="HJ47" i="61" a="1"/>
  <c r="HJ47" i="61" s="1"/>
  <c r="HI47" i="61" a="1"/>
  <c r="HI47" i="61" s="1"/>
  <c r="HH47" i="61" a="1"/>
  <c r="HH47" i="61"/>
  <c r="HG47" i="61" a="1"/>
  <c r="HG47" i="61"/>
  <c r="HF47" i="61" a="1"/>
  <c r="HF47" i="61" s="1"/>
  <c r="HE47" i="61" a="1"/>
  <c r="HE47" i="61"/>
  <c r="HD47" i="61" a="1"/>
  <c r="HD47" i="61" s="1"/>
  <c r="HC47" i="61" a="1"/>
  <c r="HC47" i="61"/>
  <c r="HB47" i="61" a="1"/>
  <c r="HB47" i="61" s="1"/>
  <c r="HA47" i="61" a="1"/>
  <c r="HA47" i="61" s="1"/>
  <c r="GZ47" i="61" a="1"/>
  <c r="GZ47" i="61"/>
  <c r="GY47" i="61" a="1"/>
  <c r="GY47" i="61" s="1"/>
  <c r="GX47" i="61" a="1"/>
  <c r="GX47" i="61" s="1"/>
  <c r="GW47" i="61" a="1"/>
  <c r="GW47" i="61" s="1"/>
  <c r="GV47" i="61" a="1"/>
  <c r="GV47" i="61"/>
  <c r="GU47" i="61" a="1"/>
  <c r="GU47" i="61"/>
  <c r="GT47" i="61" a="1"/>
  <c r="GT47" i="61" s="1"/>
  <c r="GS47" i="61" a="1"/>
  <c r="GS47" i="61" s="1"/>
  <c r="IK46" i="61"/>
  <c r="IJ45" i="61"/>
  <c r="II44" i="61"/>
  <c r="IH43" i="61"/>
  <c r="IG42" i="61"/>
  <c r="IF41" i="61"/>
  <c r="IE40" i="61"/>
  <c r="ID39" i="61"/>
  <c r="IC38" i="61"/>
  <c r="IB37" i="61"/>
  <c r="IA36" i="61"/>
  <c r="HZ35" i="61"/>
  <c r="HY34" i="61"/>
  <c r="HX33" i="61"/>
  <c r="HW32" i="61"/>
  <c r="HV31" i="61"/>
  <c r="HU30" i="61"/>
  <c r="HT29" i="61"/>
  <c r="HS28" i="61"/>
  <c r="HR27" i="61"/>
  <c r="HQ26" i="61"/>
  <c r="HP25" i="61"/>
  <c r="HO24" i="61"/>
  <c r="HN23" i="61"/>
  <c r="HM22" i="61"/>
  <c r="HL21" i="61"/>
  <c r="HK20" i="61"/>
  <c r="HJ19" i="61"/>
  <c r="HI18" i="61"/>
  <c r="HH17" i="61"/>
  <c r="HG16" i="61"/>
  <c r="HF15" i="61"/>
  <c r="HE14" i="61"/>
  <c r="HD13" i="61"/>
  <c r="HC12" i="61"/>
  <c r="HB11" i="61"/>
  <c r="HA10" i="61"/>
  <c r="GZ9" i="61"/>
  <c r="GY8" i="61"/>
  <c r="GX7" i="61"/>
  <c r="GW6" i="61"/>
  <c r="GV5" i="61"/>
  <c r="GU4" i="61"/>
  <c r="GT3" i="61"/>
  <c r="GS2" i="61"/>
  <c r="DE46" i="61"/>
  <c r="DE45" i="61"/>
  <c r="DE44" i="61"/>
  <c r="DE43" i="61"/>
  <c r="DE42" i="61"/>
  <c r="DE41" i="61"/>
  <c r="DE40" i="61"/>
  <c r="DE39" i="61"/>
  <c r="DE38" i="61"/>
  <c r="DE37" i="61"/>
  <c r="DE36" i="61"/>
  <c r="DE35" i="61"/>
  <c r="DE34" i="61"/>
  <c r="DE33" i="61"/>
  <c r="DE32" i="61"/>
  <c r="DE31" i="61"/>
  <c r="DE30" i="61"/>
  <c r="DE29" i="61"/>
  <c r="DE28" i="61"/>
  <c r="DE27" i="61"/>
  <c r="DE26" i="61"/>
  <c r="DE25" i="61"/>
  <c r="DE24" i="61"/>
  <c r="DE23" i="61"/>
  <c r="DE22" i="61"/>
  <c r="DE21" i="61"/>
  <c r="DE20" i="61"/>
  <c r="DE19" i="61"/>
  <c r="DE18" i="61"/>
  <c r="DE17" i="61"/>
  <c r="DE16" i="61"/>
  <c r="DE15" i="61"/>
  <c r="DE14" i="61"/>
  <c r="DE13" i="61"/>
  <c r="DE12" i="61"/>
  <c r="DE11" i="61"/>
  <c r="DE10" i="61"/>
  <c r="DE9" i="61"/>
  <c r="DE8" i="61"/>
  <c r="DE7" i="61"/>
  <c r="DE6" i="61"/>
  <c r="DE5" i="61"/>
  <c r="DE4" i="61"/>
  <c r="DE3" i="61"/>
  <c r="DE2" i="61"/>
  <c r="CV24" i="61"/>
  <c r="CV14" i="61"/>
  <c r="CV12" i="61"/>
  <c r="CV10" i="61"/>
  <c r="CV8" i="61"/>
  <c r="DM46" i="61"/>
  <c r="DL46" i="61"/>
  <c r="DK46" i="61"/>
  <c r="DI46" i="61"/>
  <c r="DH46" i="61"/>
  <c r="DM45" i="61"/>
  <c r="DL45" i="61"/>
  <c r="DK45" i="61"/>
  <c r="DI45" i="61"/>
  <c r="DH45" i="61"/>
  <c r="DM44" i="61"/>
  <c r="DL44" i="61"/>
  <c r="DK44" i="61"/>
  <c r="DI44" i="61"/>
  <c r="DH44" i="61"/>
  <c r="DM43" i="61"/>
  <c r="DL43" i="61"/>
  <c r="DK43" i="61"/>
  <c r="DI43" i="61"/>
  <c r="DH43" i="61"/>
  <c r="DM42" i="61"/>
  <c r="DL42" i="61"/>
  <c r="DK42" i="61"/>
  <c r="DI42" i="61"/>
  <c r="DH42" i="61"/>
  <c r="DM41" i="61"/>
  <c r="DL41" i="61"/>
  <c r="DK41" i="61"/>
  <c r="DI41" i="61"/>
  <c r="DH41" i="61"/>
  <c r="DM40" i="61"/>
  <c r="DL40" i="61"/>
  <c r="DK40" i="61"/>
  <c r="DI40" i="61"/>
  <c r="DH40" i="61"/>
  <c r="DM39" i="61"/>
  <c r="DL39" i="61"/>
  <c r="DK39" i="61"/>
  <c r="DI39" i="61"/>
  <c r="DH39" i="61"/>
  <c r="DM38" i="61"/>
  <c r="DL38" i="61"/>
  <c r="DK38" i="61"/>
  <c r="DI38" i="61"/>
  <c r="DH38" i="61"/>
  <c r="DM37" i="61"/>
  <c r="DL37" i="61"/>
  <c r="DK37" i="61"/>
  <c r="DI37" i="61"/>
  <c r="DH37" i="61"/>
  <c r="DM36" i="61"/>
  <c r="DL36" i="61"/>
  <c r="DK36" i="61"/>
  <c r="DI36" i="61"/>
  <c r="DH36" i="61"/>
  <c r="DM35" i="61"/>
  <c r="DL35" i="61"/>
  <c r="DK35" i="61"/>
  <c r="DI35" i="61"/>
  <c r="DH35" i="61"/>
  <c r="DM34" i="61"/>
  <c r="DL34" i="61"/>
  <c r="DK34" i="61"/>
  <c r="DI34" i="61"/>
  <c r="DH34" i="61"/>
  <c r="DM33" i="61"/>
  <c r="DL33" i="61"/>
  <c r="DK33" i="61"/>
  <c r="DI33" i="61"/>
  <c r="DH33" i="61"/>
  <c r="DM32" i="61"/>
  <c r="DL32" i="61"/>
  <c r="DK32" i="61"/>
  <c r="DI32" i="61"/>
  <c r="DH32" i="61"/>
  <c r="DM31" i="61"/>
  <c r="DL31" i="61"/>
  <c r="DK31" i="61"/>
  <c r="DI31" i="61"/>
  <c r="DH31" i="61"/>
  <c r="DM30" i="61"/>
  <c r="DL30" i="61"/>
  <c r="DK30" i="61"/>
  <c r="DI30" i="61"/>
  <c r="DH30" i="61"/>
  <c r="DM29" i="61"/>
  <c r="DL29" i="61"/>
  <c r="DK29" i="61"/>
  <c r="DI29" i="61"/>
  <c r="DH29" i="61"/>
  <c r="DM28" i="61"/>
  <c r="DL28" i="61"/>
  <c r="DK28" i="61"/>
  <c r="DI28" i="61"/>
  <c r="DH28" i="61"/>
  <c r="DM27" i="61"/>
  <c r="DL27" i="61"/>
  <c r="DK27" i="61"/>
  <c r="DI27" i="61"/>
  <c r="DH27" i="61"/>
  <c r="DM26" i="61"/>
  <c r="DL26" i="61"/>
  <c r="DK26" i="61"/>
  <c r="DI26" i="61"/>
  <c r="DH26" i="61"/>
  <c r="DM25" i="61"/>
  <c r="DL25" i="61"/>
  <c r="DK25" i="61"/>
  <c r="DI25" i="61"/>
  <c r="DH25" i="61"/>
  <c r="DM24" i="61"/>
  <c r="DL24" i="61"/>
  <c r="DK24" i="61"/>
  <c r="DI24" i="61"/>
  <c r="DH24" i="61"/>
  <c r="DM23" i="61"/>
  <c r="DL23" i="61"/>
  <c r="DK23" i="61"/>
  <c r="DI23" i="61"/>
  <c r="DH23" i="61"/>
  <c r="DM22" i="61"/>
  <c r="DL22" i="61"/>
  <c r="DK22" i="61"/>
  <c r="DI22" i="61"/>
  <c r="DH22" i="61"/>
  <c r="DM21" i="61"/>
  <c r="DL21" i="61"/>
  <c r="DK21" i="61"/>
  <c r="DI21" i="61"/>
  <c r="DH21" i="61"/>
  <c r="DM20" i="61"/>
  <c r="DL20" i="61"/>
  <c r="DK20" i="61"/>
  <c r="DI20" i="61"/>
  <c r="DH20" i="61"/>
  <c r="DM19" i="61"/>
  <c r="DL19" i="61"/>
  <c r="DK19" i="61"/>
  <c r="DI19" i="61"/>
  <c r="DH19" i="61"/>
  <c r="DM18" i="61"/>
  <c r="DL18" i="61"/>
  <c r="DK18" i="61"/>
  <c r="DI18" i="61"/>
  <c r="DH18" i="61"/>
  <c r="DM17" i="61"/>
  <c r="DL17" i="61"/>
  <c r="DK17" i="61"/>
  <c r="DI17" i="61"/>
  <c r="DH17" i="61"/>
  <c r="DM16" i="61"/>
  <c r="DL16" i="61"/>
  <c r="DK16" i="61"/>
  <c r="DI16" i="61"/>
  <c r="DH16" i="61"/>
  <c r="DM15" i="61"/>
  <c r="DL15" i="61"/>
  <c r="DK15" i="61"/>
  <c r="DI15" i="61"/>
  <c r="DH15" i="61"/>
  <c r="DM14" i="61"/>
  <c r="DL14" i="61"/>
  <c r="DK14" i="61"/>
  <c r="DI14" i="61"/>
  <c r="DH14" i="61"/>
  <c r="DM13" i="61"/>
  <c r="DL13" i="61"/>
  <c r="DK13" i="61"/>
  <c r="DI13" i="61"/>
  <c r="DH13" i="61"/>
  <c r="DM12" i="61"/>
  <c r="DL12" i="61"/>
  <c r="DK12" i="61"/>
  <c r="DI12" i="61"/>
  <c r="DH12" i="61"/>
  <c r="DM11" i="61"/>
  <c r="DL11" i="61"/>
  <c r="DK11" i="61"/>
  <c r="DI11" i="61"/>
  <c r="DH11" i="61"/>
  <c r="DM10" i="61"/>
  <c r="DL10" i="61"/>
  <c r="DK10" i="61"/>
  <c r="DI10" i="61"/>
  <c r="DH10" i="61"/>
  <c r="DM9" i="61"/>
  <c r="DL9" i="61"/>
  <c r="DK9" i="61"/>
  <c r="DI9" i="61"/>
  <c r="DH9" i="61"/>
  <c r="DM8" i="61"/>
  <c r="DL8" i="61"/>
  <c r="DK8" i="61"/>
  <c r="DI8" i="61"/>
  <c r="DH8" i="61"/>
  <c r="DM7" i="61"/>
  <c r="DL7" i="61"/>
  <c r="DK7" i="61"/>
  <c r="DI7" i="61"/>
  <c r="DH7" i="61"/>
  <c r="DM6" i="61"/>
  <c r="DL6" i="61"/>
  <c r="DK6" i="61"/>
  <c r="DI6" i="61"/>
  <c r="DH6" i="61"/>
  <c r="DM5" i="61"/>
  <c r="DL5" i="61"/>
  <c r="DK5" i="61"/>
  <c r="DI5" i="61"/>
  <c r="DH5" i="61"/>
  <c r="DM4" i="61"/>
  <c r="DL4" i="61"/>
  <c r="DK4" i="61"/>
  <c r="DI4" i="61"/>
  <c r="DH4" i="61"/>
  <c r="DM3" i="61"/>
  <c r="DL3" i="61"/>
  <c r="DK3" i="61"/>
  <c r="DI3" i="61"/>
  <c r="DH3" i="61"/>
  <c r="DM2" i="61"/>
  <c r="DL2" i="61"/>
  <c r="DK2" i="61"/>
  <c r="DI2" i="61"/>
  <c r="DH2" i="61"/>
  <c r="AC152" i="61"/>
  <c r="AC151" i="61"/>
  <c r="AC150" i="61"/>
  <c r="AC149" i="61"/>
  <c r="AC148" i="61"/>
  <c r="AA192" i="61"/>
  <c r="AA191" i="61"/>
  <c r="AA190" i="61"/>
  <c r="AA189" i="61"/>
  <c r="AA188" i="61"/>
  <c r="AA187" i="61"/>
  <c r="AA186" i="61"/>
  <c r="AA185" i="61"/>
  <c r="AA184" i="61"/>
  <c r="AA183" i="61"/>
  <c r="AA182" i="61"/>
  <c r="AA181" i="61"/>
  <c r="AA180" i="61"/>
  <c r="AA179" i="61"/>
  <c r="AA178" i="61"/>
  <c r="AA177" i="61"/>
  <c r="AA176" i="61"/>
  <c r="AA175" i="61"/>
  <c r="AA174" i="61"/>
  <c r="AA173" i="61"/>
  <c r="AA172" i="61"/>
  <c r="AA171" i="61"/>
  <c r="AA170" i="61"/>
  <c r="AA169" i="61"/>
  <c r="AA168" i="61"/>
  <c r="AA167" i="61"/>
  <c r="AA166" i="61"/>
  <c r="AA165" i="61"/>
  <c r="AA164" i="61"/>
  <c r="AA163" i="61"/>
  <c r="AA162" i="61"/>
  <c r="AA161" i="61"/>
  <c r="AA160" i="61"/>
  <c r="AA159" i="61"/>
  <c r="AA158" i="61"/>
  <c r="AA157" i="61"/>
  <c r="AA156" i="61"/>
  <c r="AA155" i="61"/>
  <c r="AA154" i="61"/>
  <c r="AA153" i="61"/>
  <c r="AA152" i="61"/>
  <c r="AA151" i="61"/>
  <c r="AA150" i="61"/>
  <c r="AA149" i="61"/>
  <c r="AA148" i="61"/>
  <c r="Z193" i="61"/>
  <c r="Y193" i="61"/>
  <c r="X193" i="61"/>
  <c r="W193" i="61"/>
  <c r="V193" i="61"/>
  <c r="U193" i="61"/>
  <c r="T193" i="61"/>
  <c r="S193" i="61"/>
  <c r="R193" i="61"/>
  <c r="Q193" i="61"/>
  <c r="AD100" i="61"/>
  <c r="AD99" i="61"/>
  <c r="AC105" i="61"/>
  <c r="AC104" i="61"/>
  <c r="AC103" i="61"/>
  <c r="AC102" i="61"/>
  <c r="AC101" i="61"/>
  <c r="AC100" i="61"/>
  <c r="AC99" i="61"/>
  <c r="CY46" i="61"/>
  <c r="AA143" i="61"/>
  <c r="CY45" i="61"/>
  <c r="AA142" i="61"/>
  <c r="CY44" i="61"/>
  <c r="AA141" i="61"/>
  <c r="CY43" i="61"/>
  <c r="AA140" i="61"/>
  <c r="CY42" i="61"/>
  <c r="AA139" i="61"/>
  <c r="CY41" i="61"/>
  <c r="AA138" i="61"/>
  <c r="CY40" i="61"/>
  <c r="AA137" i="61"/>
  <c r="CY39" i="61"/>
  <c r="AA136" i="61"/>
  <c r="CY38" i="61"/>
  <c r="AA135" i="61"/>
  <c r="CY37" i="61"/>
  <c r="AA134" i="61"/>
  <c r="CY36" i="61"/>
  <c r="AA133" i="61"/>
  <c r="CY35" i="61"/>
  <c r="AA132" i="61"/>
  <c r="CY34" i="61"/>
  <c r="AA131" i="61"/>
  <c r="CY33" i="61"/>
  <c r="AA130" i="61"/>
  <c r="CY32" i="61"/>
  <c r="AA129" i="61"/>
  <c r="CY31" i="61"/>
  <c r="AA128" i="61"/>
  <c r="CY30" i="61"/>
  <c r="AA127" i="61"/>
  <c r="CY29" i="61"/>
  <c r="AA126" i="61"/>
  <c r="CY28" i="61"/>
  <c r="AA125" i="61"/>
  <c r="CY27" i="61"/>
  <c r="AA124" i="61"/>
  <c r="CY26" i="61"/>
  <c r="AA123" i="61"/>
  <c r="CY25" i="61"/>
  <c r="AA122" i="61"/>
  <c r="CY24" i="61"/>
  <c r="AA121" i="61"/>
  <c r="CY23" i="61"/>
  <c r="AA120" i="61"/>
  <c r="CY22" i="61"/>
  <c r="AA119" i="61"/>
  <c r="CY21" i="61"/>
  <c r="AA118" i="61"/>
  <c r="CY20" i="61"/>
  <c r="AA117" i="61"/>
  <c r="CY19" i="61"/>
  <c r="AA116" i="61"/>
  <c r="CY18" i="61"/>
  <c r="AA115" i="61"/>
  <c r="CY17" i="61"/>
  <c r="AA114" i="61"/>
  <c r="CY16" i="61"/>
  <c r="AA113" i="61"/>
  <c r="CY15" i="61"/>
  <c r="AA112" i="61"/>
  <c r="CY14" i="61"/>
  <c r="AA111" i="61"/>
  <c r="CY13" i="61"/>
  <c r="AA110" i="61"/>
  <c r="CY12" i="61"/>
  <c r="AA109" i="61"/>
  <c r="CY11" i="61"/>
  <c r="AA108" i="61"/>
  <c r="CY10" i="61"/>
  <c r="AA107" i="61"/>
  <c r="CY9" i="61"/>
  <c r="AA106" i="61"/>
  <c r="CY8" i="61"/>
  <c r="AA105" i="61"/>
  <c r="CY7" i="61"/>
  <c r="AA104" i="61"/>
  <c r="CY6" i="61"/>
  <c r="AA103" i="61"/>
  <c r="CY5" i="61"/>
  <c r="AA102" i="61"/>
  <c r="CY4" i="61"/>
  <c r="AA101" i="61"/>
  <c r="CY3" i="61"/>
  <c r="AA100" i="61"/>
  <c r="CY2" i="61"/>
  <c r="AA99" i="61"/>
  <c r="Z144" i="61"/>
  <c r="Y144" i="61"/>
  <c r="X144" i="61"/>
  <c r="W144" i="61"/>
  <c r="V144" i="61"/>
  <c r="U144" i="61"/>
  <c r="T144" i="61"/>
  <c r="S144" i="61"/>
  <c r="R144" i="61"/>
  <c r="Q144" i="61"/>
  <c r="AC56" i="61"/>
  <c r="AC55" i="61"/>
  <c r="AC54" i="61"/>
  <c r="AC53" i="61"/>
  <c r="AC52" i="61"/>
  <c r="AC51" i="61"/>
  <c r="AC50" i="61"/>
  <c r="CW46" i="61"/>
  <c r="AA94" i="61"/>
  <c r="CW45" i="61"/>
  <c r="AA93" i="61"/>
  <c r="CW44" i="61"/>
  <c r="AA92" i="61"/>
  <c r="CW43" i="61"/>
  <c r="AA91" i="61"/>
  <c r="CW42" i="61"/>
  <c r="AA90" i="61"/>
  <c r="CW41" i="61"/>
  <c r="AA89" i="61"/>
  <c r="CW40" i="61"/>
  <c r="AA88" i="61"/>
  <c r="CW39" i="61"/>
  <c r="AA87" i="61"/>
  <c r="CW38" i="61"/>
  <c r="AA86" i="61"/>
  <c r="CW37" i="61"/>
  <c r="AA85" i="61"/>
  <c r="CW36" i="61"/>
  <c r="AA84" i="61"/>
  <c r="CW35" i="61"/>
  <c r="AA83" i="61"/>
  <c r="CW34" i="61"/>
  <c r="AA82" i="61"/>
  <c r="CW33" i="61"/>
  <c r="AA81" i="61"/>
  <c r="CW32" i="61"/>
  <c r="AA80" i="61"/>
  <c r="CW31" i="61"/>
  <c r="AA79" i="61"/>
  <c r="CW30" i="61"/>
  <c r="AA78" i="61"/>
  <c r="CW29" i="61"/>
  <c r="AA77" i="61"/>
  <c r="CW28" i="61"/>
  <c r="AA76" i="61"/>
  <c r="CW27" i="61"/>
  <c r="AA75" i="61"/>
  <c r="CW26" i="61"/>
  <c r="AA74" i="61"/>
  <c r="CW25" i="61"/>
  <c r="AA73" i="61"/>
  <c r="CW24" i="61"/>
  <c r="AA72" i="61"/>
  <c r="CW23" i="61"/>
  <c r="AA71" i="61"/>
  <c r="CW22" i="61"/>
  <c r="AA70" i="61"/>
  <c r="CW21" i="61"/>
  <c r="AA69" i="61"/>
  <c r="CW20" i="61"/>
  <c r="AA68" i="61"/>
  <c r="CW19" i="61"/>
  <c r="AA67" i="61"/>
  <c r="CW18" i="61"/>
  <c r="AA66" i="61"/>
  <c r="CW17" i="61"/>
  <c r="AA65" i="61"/>
  <c r="CW16" i="61"/>
  <c r="AA64" i="61"/>
  <c r="CW15" i="61"/>
  <c r="AA63" i="61"/>
  <c r="CW14" i="61"/>
  <c r="AA62" i="61"/>
  <c r="CW13" i="61"/>
  <c r="AA61" i="61"/>
  <c r="CW12" i="61"/>
  <c r="AA60" i="61"/>
  <c r="CW11" i="61"/>
  <c r="AA59" i="61"/>
  <c r="CW10" i="61"/>
  <c r="AA58" i="61"/>
  <c r="CW9" i="61"/>
  <c r="AA57" i="61"/>
  <c r="CW8" i="61"/>
  <c r="AA56" i="61"/>
  <c r="CW7" i="61"/>
  <c r="AA55" i="61"/>
  <c r="CW6" i="61"/>
  <c r="AA54" i="61"/>
  <c r="CW5" i="61"/>
  <c r="AA53" i="61"/>
  <c r="CW4" i="61"/>
  <c r="AA52" i="61"/>
  <c r="CW3" i="61"/>
  <c r="AA51" i="61"/>
  <c r="CW2" i="61"/>
  <c r="AA50" i="61"/>
  <c r="Z95" i="61"/>
  <c r="Y95" i="61"/>
  <c r="X95" i="61"/>
  <c r="W95" i="61"/>
  <c r="V95" i="61"/>
  <c r="U95" i="61"/>
  <c r="T95" i="61"/>
  <c r="S95" i="61"/>
  <c r="R95" i="61"/>
  <c r="Q95" i="61"/>
  <c r="AC5" i="61"/>
  <c r="AC4" i="61"/>
  <c r="AC3" i="61"/>
  <c r="AC2" i="61"/>
  <c r="AA46" i="61"/>
  <c r="AA45" i="61"/>
  <c r="AA44" i="61"/>
  <c r="AA43" i="61"/>
  <c r="AA42" i="61"/>
  <c r="AA41" i="61"/>
  <c r="AA40" i="61"/>
  <c r="AA39" i="61"/>
  <c r="AA38" i="61"/>
  <c r="AA37" i="61"/>
  <c r="AA36" i="61"/>
  <c r="AA35" i="61"/>
  <c r="AA34" i="61"/>
  <c r="AA33" i="61"/>
  <c r="AA32" i="61"/>
  <c r="AA31" i="61"/>
  <c r="AA30" i="61"/>
  <c r="AA29" i="61"/>
  <c r="AA28" i="61"/>
  <c r="AA27" i="61"/>
  <c r="AA26" i="61"/>
  <c r="AA25" i="61"/>
  <c r="AA24" i="61"/>
  <c r="AA23" i="61"/>
  <c r="AA22" i="61"/>
  <c r="AA21" i="61"/>
  <c r="AA20" i="61"/>
  <c r="AA19" i="61"/>
  <c r="AA18" i="61"/>
  <c r="AA17" i="61"/>
  <c r="AA16" i="61"/>
  <c r="AA15" i="61"/>
  <c r="AA14" i="61"/>
  <c r="AA13" i="61"/>
  <c r="AA12" i="61"/>
  <c r="AA11" i="61"/>
  <c r="AA10" i="61"/>
  <c r="AA9" i="61"/>
  <c r="AA8" i="61"/>
  <c r="AA7" i="61"/>
  <c r="AA6" i="61"/>
  <c r="AA5" i="61"/>
  <c r="AA4" i="61"/>
  <c r="AA3" i="61"/>
  <c r="AA2" i="61"/>
  <c r="Z47" i="61"/>
  <c r="Y47" i="61"/>
  <c r="X47" i="61"/>
  <c r="W47" i="61"/>
  <c r="V47" i="61"/>
  <c r="U47" i="61"/>
  <c r="T47" i="61"/>
  <c r="S47" i="61"/>
  <c r="R47" i="61"/>
  <c r="Q47" i="61"/>
  <c r="DD15" i="60"/>
  <c r="DD14" i="60"/>
  <c r="DD13" i="60"/>
  <c r="DD12" i="60"/>
  <c r="DD11" i="60"/>
  <c r="DD10" i="60"/>
  <c r="DD9" i="60"/>
  <c r="DD8" i="60"/>
  <c r="DD7" i="60"/>
  <c r="DD6" i="60"/>
  <c r="DD5" i="60"/>
  <c r="DD4" i="60"/>
  <c r="DD3" i="60"/>
  <c r="DD2" i="60"/>
  <c r="HF16" i="60" a="1"/>
  <c r="HF16" i="60" s="1"/>
  <c r="HE16" i="60" a="1"/>
  <c r="HE16" i="60" s="1"/>
  <c r="HD16" i="60" a="1"/>
  <c r="HD16" i="60"/>
  <c r="HC16" i="60" a="1"/>
  <c r="HC16" i="60"/>
  <c r="HB16" i="60" a="1"/>
  <c r="HB16" i="60" s="1"/>
  <c r="HA16" i="60" a="1"/>
  <c r="HA16" i="60" s="1"/>
  <c r="GZ16" i="60" a="1"/>
  <c r="GZ16" i="60"/>
  <c r="GY16" i="60" a="1"/>
  <c r="GY16" i="60" s="1"/>
  <c r="GX16" i="60" a="1"/>
  <c r="GX16" i="60" s="1"/>
  <c r="GW16" i="60" a="1"/>
  <c r="GW16" i="60" s="1"/>
  <c r="GV16" i="60" a="1"/>
  <c r="GV16" i="60" s="1"/>
  <c r="GU16" i="60" a="1"/>
  <c r="GU16" i="60" s="1"/>
  <c r="GT16" i="60" a="1"/>
  <c r="GT16" i="60"/>
  <c r="GS16" i="60" a="1"/>
  <c r="GS16" i="60" s="1"/>
  <c r="HF15" i="60"/>
  <c r="HE14" i="60"/>
  <c r="HD13" i="60"/>
  <c r="HC12" i="60"/>
  <c r="HB11" i="60"/>
  <c r="HA10" i="60"/>
  <c r="GZ9" i="60"/>
  <c r="GY8" i="60"/>
  <c r="GX7" i="60"/>
  <c r="GW6" i="60"/>
  <c r="GV5" i="60"/>
  <c r="GU4" i="60"/>
  <c r="GT3" i="60"/>
  <c r="GS2" i="60"/>
  <c r="DE15" i="60"/>
  <c r="DE14" i="60"/>
  <c r="DE13" i="60"/>
  <c r="DE12" i="60"/>
  <c r="DE11" i="60"/>
  <c r="DE10" i="60"/>
  <c r="DE9" i="60"/>
  <c r="DE8" i="60"/>
  <c r="DE7" i="60"/>
  <c r="DE6" i="60"/>
  <c r="DE5" i="60"/>
  <c r="DE4" i="60"/>
  <c r="DE3" i="60"/>
  <c r="DE2" i="60"/>
  <c r="CV24" i="60"/>
  <c r="CV14" i="60"/>
  <c r="CV12" i="60"/>
  <c r="CV10" i="60"/>
  <c r="CV8" i="60"/>
  <c r="DM15" i="60"/>
  <c r="DL15" i="60"/>
  <c r="DK15" i="60"/>
  <c r="DI15" i="60"/>
  <c r="DH15" i="60"/>
  <c r="DM14" i="60"/>
  <c r="DL14" i="60"/>
  <c r="DK14" i="60"/>
  <c r="DI14" i="60"/>
  <c r="DH14" i="60"/>
  <c r="DM13" i="60"/>
  <c r="DL13" i="60"/>
  <c r="DK13" i="60"/>
  <c r="DI13" i="60"/>
  <c r="DH13" i="60"/>
  <c r="DM12" i="60"/>
  <c r="DL12" i="60"/>
  <c r="DK12" i="60"/>
  <c r="DI12" i="60"/>
  <c r="DH12" i="60"/>
  <c r="DM11" i="60"/>
  <c r="DL11" i="60"/>
  <c r="DK11" i="60"/>
  <c r="DI11" i="60"/>
  <c r="DH11" i="60"/>
  <c r="DM10" i="60"/>
  <c r="DL10" i="60"/>
  <c r="DK10" i="60"/>
  <c r="DI10" i="60"/>
  <c r="DH10" i="60"/>
  <c r="DM9" i="60"/>
  <c r="DL9" i="60"/>
  <c r="DK9" i="60"/>
  <c r="DI9" i="60"/>
  <c r="DH9" i="60"/>
  <c r="DM8" i="60"/>
  <c r="DL8" i="60"/>
  <c r="DK8" i="60"/>
  <c r="DI8" i="60"/>
  <c r="DH8" i="60"/>
  <c r="DM7" i="60"/>
  <c r="DL7" i="60"/>
  <c r="DK7" i="60"/>
  <c r="DI7" i="60"/>
  <c r="DH7" i="60"/>
  <c r="DM6" i="60"/>
  <c r="DL6" i="60"/>
  <c r="DK6" i="60"/>
  <c r="DI6" i="60"/>
  <c r="DH6" i="60"/>
  <c r="DM5" i="60"/>
  <c r="DL5" i="60"/>
  <c r="DK5" i="60"/>
  <c r="DI5" i="60"/>
  <c r="DH5" i="60"/>
  <c r="DM4" i="60"/>
  <c r="DL4" i="60"/>
  <c r="DK4" i="60"/>
  <c r="DI4" i="60"/>
  <c r="DH4" i="60"/>
  <c r="DM3" i="60"/>
  <c r="DL3" i="60"/>
  <c r="DK3" i="60"/>
  <c r="DI3" i="60"/>
  <c r="DH3" i="60"/>
  <c r="DM2" i="60"/>
  <c r="DL2" i="60"/>
  <c r="DK2" i="60"/>
  <c r="DI2" i="60"/>
  <c r="DH2" i="60"/>
  <c r="AC59" i="60"/>
  <c r="AC58" i="60"/>
  <c r="AC57" i="60"/>
  <c r="AC56" i="60"/>
  <c r="AC55" i="60"/>
  <c r="AA68" i="60"/>
  <c r="AA67" i="60"/>
  <c r="AA66" i="60"/>
  <c r="AA65" i="60"/>
  <c r="AA64" i="60"/>
  <c r="AA63" i="60"/>
  <c r="AA62" i="60"/>
  <c r="AA61" i="60"/>
  <c r="AA60" i="60"/>
  <c r="AA59" i="60"/>
  <c r="AA58" i="60"/>
  <c r="AA57" i="60"/>
  <c r="AA56" i="60"/>
  <c r="AA55" i="60"/>
  <c r="Z69" i="60"/>
  <c r="Y69" i="60"/>
  <c r="X69" i="60"/>
  <c r="W69" i="60"/>
  <c r="V69" i="60"/>
  <c r="U69" i="60"/>
  <c r="T69" i="60"/>
  <c r="S69" i="60"/>
  <c r="R69" i="60"/>
  <c r="Q69" i="60"/>
  <c r="AD38" i="60"/>
  <c r="AD37" i="60"/>
  <c r="AC43" i="60"/>
  <c r="AC42" i="60"/>
  <c r="AC41" i="60"/>
  <c r="AC40" i="60"/>
  <c r="AC39" i="60"/>
  <c r="AC38" i="60"/>
  <c r="AC37" i="60"/>
  <c r="CY15" i="60"/>
  <c r="AA50" i="60"/>
  <c r="CY14" i="60"/>
  <c r="AA49" i="60"/>
  <c r="CY13" i="60"/>
  <c r="AA48" i="60"/>
  <c r="CY12" i="60"/>
  <c r="AA47" i="60"/>
  <c r="CY11" i="60"/>
  <c r="AA46" i="60"/>
  <c r="CY10" i="60"/>
  <c r="AA45" i="60"/>
  <c r="CY9" i="60"/>
  <c r="AA44" i="60"/>
  <c r="CY8" i="60"/>
  <c r="AA43" i="60"/>
  <c r="CY7" i="60"/>
  <c r="AA42" i="60"/>
  <c r="CY6" i="60"/>
  <c r="AA41" i="60"/>
  <c r="CY5" i="60"/>
  <c r="AA40" i="60"/>
  <c r="CY4" i="60"/>
  <c r="AA39" i="60"/>
  <c r="CY3" i="60"/>
  <c r="AA38" i="60"/>
  <c r="CY2" i="60"/>
  <c r="AA37" i="60"/>
  <c r="Z51" i="60"/>
  <c r="Y51" i="60"/>
  <c r="X51" i="60"/>
  <c r="W51" i="60"/>
  <c r="V51" i="60"/>
  <c r="U51" i="60"/>
  <c r="T51" i="60"/>
  <c r="S51" i="60"/>
  <c r="R51" i="60"/>
  <c r="Q51" i="60"/>
  <c r="AC25" i="60"/>
  <c r="AC24" i="60"/>
  <c r="AC23" i="60"/>
  <c r="AC22" i="60"/>
  <c r="AC21" i="60"/>
  <c r="AC20" i="60"/>
  <c r="AC19" i="60"/>
  <c r="CW15" i="60"/>
  <c r="AA32" i="60"/>
  <c r="CW14" i="60"/>
  <c r="AA31" i="60"/>
  <c r="CW13" i="60"/>
  <c r="AA30" i="60"/>
  <c r="CW12" i="60"/>
  <c r="AA29" i="60"/>
  <c r="CW11" i="60"/>
  <c r="AA28" i="60"/>
  <c r="CW10" i="60"/>
  <c r="AA27" i="60"/>
  <c r="CW9" i="60"/>
  <c r="AA26" i="60"/>
  <c r="CW8" i="60"/>
  <c r="AA25" i="60"/>
  <c r="CW7" i="60"/>
  <c r="AA24" i="60"/>
  <c r="CW6" i="60"/>
  <c r="AA23" i="60"/>
  <c r="CW5" i="60"/>
  <c r="AA22" i="60"/>
  <c r="CW4" i="60"/>
  <c r="AA21" i="60"/>
  <c r="CW3" i="60"/>
  <c r="AA20" i="60"/>
  <c r="CW2" i="60"/>
  <c r="AA19" i="60"/>
  <c r="Z33" i="60"/>
  <c r="Y33" i="60"/>
  <c r="X33" i="60"/>
  <c r="W33" i="60"/>
  <c r="V33" i="60"/>
  <c r="U33" i="60"/>
  <c r="T33" i="60"/>
  <c r="S33" i="60"/>
  <c r="R33" i="60"/>
  <c r="Q33" i="60"/>
  <c r="AC5" i="60"/>
  <c r="AC4" i="60"/>
  <c r="AC3" i="60"/>
  <c r="AC2" i="60"/>
  <c r="AA15" i="60"/>
  <c r="AA14" i="60"/>
  <c r="AA13" i="60"/>
  <c r="AA12" i="60"/>
  <c r="AA11" i="60"/>
  <c r="AA10" i="60"/>
  <c r="AA9" i="60"/>
  <c r="AA8" i="60"/>
  <c r="AA7" i="60"/>
  <c r="AA6" i="60"/>
  <c r="AA5" i="60"/>
  <c r="AA4" i="60"/>
  <c r="AA3" i="60"/>
  <c r="AA2" i="60"/>
  <c r="Z16" i="60"/>
  <c r="Y16" i="60"/>
  <c r="X16" i="60"/>
  <c r="W16" i="60"/>
  <c r="V16" i="60"/>
  <c r="U16" i="60"/>
  <c r="T16" i="60"/>
  <c r="S16" i="60"/>
  <c r="R16" i="60"/>
  <c r="Q16" i="60"/>
  <c r="DD18" i="59"/>
  <c r="DD17" i="59"/>
  <c r="DD16" i="59"/>
  <c r="DD15" i="59"/>
  <c r="DD14" i="59"/>
  <c r="DD13" i="59"/>
  <c r="DD12" i="59"/>
  <c r="DD11" i="59"/>
  <c r="DD10" i="59"/>
  <c r="DD9" i="59"/>
  <c r="DD8" i="59"/>
  <c r="DD7" i="59"/>
  <c r="DD6" i="59"/>
  <c r="DD5" i="59"/>
  <c r="DD4" i="59"/>
  <c r="DD3" i="59"/>
  <c r="DD2" i="59"/>
  <c r="HI19" i="59" a="1"/>
  <c r="HI19" i="59"/>
  <c r="HH19" i="59" a="1"/>
  <c r="HH19" i="59" s="1"/>
  <c r="HG19" i="59" a="1"/>
  <c r="HG19" i="59" s="1"/>
  <c r="HF19" i="59" a="1"/>
  <c r="HF19" i="59" s="1"/>
  <c r="HE19" i="59" a="1"/>
  <c r="HE19" i="59" s="1"/>
  <c r="HD19" i="59" a="1"/>
  <c r="HD19" i="59" s="1"/>
  <c r="HC19" i="59" a="1"/>
  <c r="HC19" i="59" s="1"/>
  <c r="HB19" i="59" a="1"/>
  <c r="HB19" i="59" s="1"/>
  <c r="HA19" i="59" a="1"/>
  <c r="HA19" i="59" s="1"/>
  <c r="GZ19" i="59" a="1"/>
  <c r="GZ19" i="59" s="1"/>
  <c r="GY19" i="59" a="1"/>
  <c r="GY19" i="59" s="1"/>
  <c r="GX19" i="59" a="1"/>
  <c r="GX19" i="59" s="1"/>
  <c r="GW19" i="59" a="1"/>
  <c r="GW19" i="59" s="1"/>
  <c r="GV19" i="59" a="1"/>
  <c r="GV19" i="59" s="1"/>
  <c r="GU19" i="59" a="1"/>
  <c r="GU19" i="59" s="1"/>
  <c r="GT19" i="59" a="1"/>
  <c r="GT19" i="59" s="1"/>
  <c r="GS19" i="59" a="1"/>
  <c r="GS19" i="59" s="1"/>
  <c r="HI18" i="59"/>
  <c r="HH17" i="59"/>
  <c r="HG16" i="59"/>
  <c r="HF15" i="59"/>
  <c r="HE14" i="59"/>
  <c r="HD13" i="59"/>
  <c r="HC12" i="59"/>
  <c r="HB11" i="59"/>
  <c r="HA10" i="59"/>
  <c r="GZ9" i="59"/>
  <c r="GY8" i="59"/>
  <c r="GX7" i="59"/>
  <c r="GW6" i="59"/>
  <c r="GV5" i="59"/>
  <c r="GU4" i="59"/>
  <c r="GT3" i="59"/>
  <c r="GS2" i="59"/>
  <c r="DE18" i="59"/>
  <c r="DE17" i="59"/>
  <c r="DE16" i="59"/>
  <c r="DE15" i="59"/>
  <c r="DE14" i="59"/>
  <c r="DE13" i="59"/>
  <c r="DE12" i="59"/>
  <c r="DE11" i="59"/>
  <c r="DE10" i="59"/>
  <c r="DE9" i="59"/>
  <c r="DE8" i="59"/>
  <c r="DE7" i="59"/>
  <c r="DE6" i="59"/>
  <c r="DE5" i="59"/>
  <c r="DE4" i="59"/>
  <c r="DE3" i="59"/>
  <c r="DE2" i="59"/>
  <c r="CV24" i="59"/>
  <c r="CV14" i="59"/>
  <c r="CV12" i="59"/>
  <c r="CV10" i="59"/>
  <c r="CV8" i="59"/>
  <c r="DM18" i="59"/>
  <c r="DL18" i="59"/>
  <c r="DK18" i="59"/>
  <c r="DI18" i="59"/>
  <c r="DH18" i="59"/>
  <c r="DM17" i="59"/>
  <c r="DL17" i="59"/>
  <c r="DK17" i="59"/>
  <c r="DI17" i="59"/>
  <c r="DH17" i="59"/>
  <c r="DM16" i="59"/>
  <c r="DL16" i="59"/>
  <c r="DK16" i="59"/>
  <c r="DI16" i="59"/>
  <c r="DH16" i="59"/>
  <c r="DM15" i="59"/>
  <c r="DL15" i="59"/>
  <c r="DK15" i="59"/>
  <c r="DI15" i="59"/>
  <c r="DH15" i="59"/>
  <c r="DM14" i="59"/>
  <c r="DL14" i="59"/>
  <c r="DK14" i="59"/>
  <c r="DI14" i="59"/>
  <c r="DH14" i="59"/>
  <c r="DM13" i="59"/>
  <c r="DL13" i="59"/>
  <c r="DK13" i="59"/>
  <c r="DI13" i="59"/>
  <c r="DH13" i="59"/>
  <c r="DM12" i="59"/>
  <c r="DL12" i="59"/>
  <c r="DK12" i="59"/>
  <c r="DI12" i="59"/>
  <c r="DH12" i="59"/>
  <c r="DM11" i="59"/>
  <c r="DL11" i="59"/>
  <c r="DK11" i="59"/>
  <c r="DI11" i="59"/>
  <c r="DH11" i="59"/>
  <c r="DM10" i="59"/>
  <c r="DL10" i="59"/>
  <c r="DK10" i="59"/>
  <c r="DI10" i="59"/>
  <c r="DH10" i="59"/>
  <c r="DM9" i="59"/>
  <c r="DL9" i="59"/>
  <c r="DK9" i="59"/>
  <c r="DI9" i="59"/>
  <c r="DH9" i="59"/>
  <c r="DM8" i="59"/>
  <c r="DL8" i="59"/>
  <c r="DK8" i="59"/>
  <c r="DI8" i="59"/>
  <c r="DH8" i="59"/>
  <c r="DM7" i="59"/>
  <c r="DL7" i="59"/>
  <c r="DK7" i="59"/>
  <c r="DI7" i="59"/>
  <c r="DH7" i="59"/>
  <c r="DM6" i="59"/>
  <c r="DL6" i="59"/>
  <c r="DK6" i="59"/>
  <c r="DI6" i="59"/>
  <c r="DH6" i="59"/>
  <c r="DM5" i="59"/>
  <c r="DL5" i="59"/>
  <c r="DK5" i="59"/>
  <c r="DI5" i="59"/>
  <c r="DH5" i="59"/>
  <c r="DM4" i="59"/>
  <c r="DL4" i="59"/>
  <c r="DK4" i="59"/>
  <c r="DI4" i="59"/>
  <c r="DH4" i="59"/>
  <c r="DM3" i="59"/>
  <c r="DL3" i="59"/>
  <c r="DK3" i="59"/>
  <c r="DI3" i="59"/>
  <c r="DH3" i="59"/>
  <c r="DM2" i="59"/>
  <c r="DL2" i="59"/>
  <c r="DK2" i="59"/>
  <c r="DI2" i="59"/>
  <c r="DH2" i="59"/>
  <c r="AC68" i="59"/>
  <c r="AC67" i="59"/>
  <c r="AC66" i="59"/>
  <c r="AC65" i="59"/>
  <c r="AC64" i="59"/>
  <c r="AA80" i="59"/>
  <c r="AA79" i="59"/>
  <c r="AA78" i="59"/>
  <c r="AA77" i="59"/>
  <c r="AA76" i="59"/>
  <c r="AA75" i="59"/>
  <c r="AA74" i="59"/>
  <c r="AA73" i="59"/>
  <c r="AA72" i="59"/>
  <c r="AA71" i="59"/>
  <c r="AA70" i="59"/>
  <c r="AA69" i="59"/>
  <c r="AA68" i="59"/>
  <c r="AA67" i="59"/>
  <c r="AA66" i="59"/>
  <c r="AA65" i="59"/>
  <c r="AA64" i="59"/>
  <c r="Z81" i="59"/>
  <c r="Y81" i="59"/>
  <c r="X81" i="59"/>
  <c r="W81" i="59"/>
  <c r="V81" i="59"/>
  <c r="U81" i="59"/>
  <c r="T81" i="59"/>
  <c r="S81" i="59"/>
  <c r="R81" i="59"/>
  <c r="Q81" i="59"/>
  <c r="AD44" i="59"/>
  <c r="AD43" i="59"/>
  <c r="AC49" i="59"/>
  <c r="AC48" i="59"/>
  <c r="AC47" i="59"/>
  <c r="AC46" i="59"/>
  <c r="AC45" i="59"/>
  <c r="AC44" i="59"/>
  <c r="AC43" i="59"/>
  <c r="CY18" i="59"/>
  <c r="AA59" i="59"/>
  <c r="CY17" i="59"/>
  <c r="AA58" i="59"/>
  <c r="CY16" i="59"/>
  <c r="AA57" i="59"/>
  <c r="CY15" i="59"/>
  <c r="AA56" i="59"/>
  <c r="CY14" i="59"/>
  <c r="AA55" i="59"/>
  <c r="CY13" i="59"/>
  <c r="AA54" i="59"/>
  <c r="CY12" i="59"/>
  <c r="AA53" i="59"/>
  <c r="CY11" i="59"/>
  <c r="AA52" i="59"/>
  <c r="CY10" i="59"/>
  <c r="AA51" i="59"/>
  <c r="CY9" i="59"/>
  <c r="AA50" i="59"/>
  <c r="CY8" i="59"/>
  <c r="AA49" i="59"/>
  <c r="CY7" i="59"/>
  <c r="AA48" i="59"/>
  <c r="CY6" i="59"/>
  <c r="AA47" i="59"/>
  <c r="CY5" i="59"/>
  <c r="AA46" i="59"/>
  <c r="CY4" i="59"/>
  <c r="AA45" i="59"/>
  <c r="CY3" i="59"/>
  <c r="AA44" i="59"/>
  <c r="CY2" i="59"/>
  <c r="AA43" i="59"/>
  <c r="Z60" i="59"/>
  <c r="Y60" i="59"/>
  <c r="X60" i="59"/>
  <c r="W60" i="59"/>
  <c r="V60" i="59"/>
  <c r="U60" i="59"/>
  <c r="T60" i="59"/>
  <c r="S60" i="59"/>
  <c r="R60" i="59"/>
  <c r="Q60" i="59"/>
  <c r="AC28" i="59"/>
  <c r="AC27" i="59"/>
  <c r="AC26" i="59"/>
  <c r="AC25" i="59"/>
  <c r="AC24" i="59"/>
  <c r="AC23" i="59"/>
  <c r="AC22" i="59"/>
  <c r="CW18" i="59"/>
  <c r="AA38" i="59"/>
  <c r="CW17" i="59"/>
  <c r="AA37" i="59"/>
  <c r="CW16" i="59"/>
  <c r="AA36" i="59"/>
  <c r="CW15" i="59"/>
  <c r="AA35" i="59"/>
  <c r="CW14" i="59"/>
  <c r="AA34" i="59"/>
  <c r="CW13" i="59"/>
  <c r="AA33" i="59"/>
  <c r="CW12" i="59"/>
  <c r="AA32" i="59"/>
  <c r="CW11" i="59"/>
  <c r="AA31" i="59"/>
  <c r="CW10" i="59"/>
  <c r="AA30" i="59"/>
  <c r="CW9" i="59"/>
  <c r="AA29" i="59"/>
  <c r="CW8" i="59"/>
  <c r="AA28" i="59"/>
  <c r="CW7" i="59"/>
  <c r="AA27" i="59"/>
  <c r="CW6" i="59"/>
  <c r="AA26" i="59"/>
  <c r="CW5" i="59"/>
  <c r="AA25" i="59"/>
  <c r="CW4" i="59"/>
  <c r="AA24" i="59"/>
  <c r="CW3" i="59"/>
  <c r="AA23" i="59"/>
  <c r="CW2" i="59"/>
  <c r="AA22" i="59"/>
  <c r="Z39" i="59"/>
  <c r="Y39" i="59"/>
  <c r="X39" i="59"/>
  <c r="W39" i="59"/>
  <c r="V39" i="59"/>
  <c r="U39" i="59"/>
  <c r="T39" i="59"/>
  <c r="S39" i="59"/>
  <c r="R39" i="59"/>
  <c r="Q39" i="59"/>
  <c r="AC5" i="59"/>
  <c r="AC4" i="59"/>
  <c r="AC3" i="59"/>
  <c r="AC2" i="59"/>
  <c r="AA18" i="59"/>
  <c r="AA17" i="59"/>
  <c r="AA16" i="59"/>
  <c r="AA15" i="59"/>
  <c r="AA14" i="59"/>
  <c r="AA13" i="59"/>
  <c r="AA12" i="59"/>
  <c r="AA11" i="59"/>
  <c r="AA10" i="59"/>
  <c r="AA9" i="59"/>
  <c r="AA8" i="59"/>
  <c r="AA7" i="59"/>
  <c r="AA6" i="59"/>
  <c r="AA5" i="59"/>
  <c r="AA4" i="59"/>
  <c r="AA3" i="59"/>
  <c r="AA2" i="59"/>
  <c r="Z19" i="59"/>
  <c r="Y19" i="59"/>
  <c r="X19" i="59"/>
  <c r="W19" i="59"/>
  <c r="V19" i="59"/>
  <c r="U19" i="59"/>
  <c r="T19" i="59"/>
  <c r="S19" i="59"/>
  <c r="R19" i="59"/>
  <c r="Q19" i="59"/>
  <c r="DD20" i="58"/>
  <c r="DD19" i="58"/>
  <c r="DD18" i="58"/>
  <c r="DD17" i="58"/>
  <c r="DD16" i="58"/>
  <c r="DD15" i="58"/>
  <c r="DD14" i="58"/>
  <c r="DD13" i="58"/>
  <c r="DD12" i="58"/>
  <c r="DD11" i="58"/>
  <c r="DD10" i="58"/>
  <c r="DD9" i="58"/>
  <c r="DD8" i="58"/>
  <c r="DD7" i="58"/>
  <c r="DD6" i="58"/>
  <c r="DD5" i="58"/>
  <c r="DD4" i="58"/>
  <c r="DD3" i="58"/>
  <c r="DD2" i="58"/>
  <c r="HK21" i="58" a="1"/>
  <c r="HK21" i="58"/>
  <c r="HJ21" i="58" a="1"/>
  <c r="HJ21" i="58"/>
  <c r="HI21" i="58" a="1"/>
  <c r="HI21" i="58"/>
  <c r="HH21" i="58" a="1"/>
  <c r="HH21" i="58"/>
  <c r="HG21" i="58" a="1"/>
  <c r="HG21" i="58"/>
  <c r="HF21" i="58" a="1"/>
  <c r="HF21" i="58"/>
  <c r="HE21" i="58" a="1"/>
  <c r="HE21" i="58"/>
  <c r="HD21" i="58" a="1"/>
  <c r="HD21" i="58"/>
  <c r="HC21" i="58" a="1"/>
  <c r="HC21" i="58" s="1"/>
  <c r="HB21" i="58" a="1"/>
  <c r="HB21" i="58"/>
  <c r="HA21" i="58" a="1"/>
  <c r="HA21" i="58"/>
  <c r="GZ21" i="58" a="1"/>
  <c r="GZ21" i="58"/>
  <c r="GY21" i="58" a="1"/>
  <c r="GY21" i="58"/>
  <c r="GX21" i="58" a="1"/>
  <c r="GX21" i="58" s="1"/>
  <c r="GW21" i="58" a="1"/>
  <c r="GW21" i="58"/>
  <c r="GV21" i="58" a="1"/>
  <c r="GV21" i="58"/>
  <c r="GU21" i="58" a="1"/>
  <c r="GU21" i="58" s="1"/>
  <c r="GT21" i="58" a="1"/>
  <c r="GT21" i="58" s="1"/>
  <c r="GS21" i="58" a="1"/>
  <c r="GS21" i="58" s="1"/>
  <c r="HK20" i="58"/>
  <c r="HJ19" i="58"/>
  <c r="HI18" i="58"/>
  <c r="HH17" i="58"/>
  <c r="HG16" i="58"/>
  <c r="HF15" i="58"/>
  <c r="HE14" i="58"/>
  <c r="HD13" i="58"/>
  <c r="HC12" i="58"/>
  <c r="HB11" i="58"/>
  <c r="HA10" i="58"/>
  <c r="GZ9" i="58"/>
  <c r="GY8" i="58"/>
  <c r="GX7" i="58"/>
  <c r="GW6" i="58"/>
  <c r="GV5" i="58"/>
  <c r="GU4" i="58"/>
  <c r="GT3" i="58"/>
  <c r="GS2" i="58"/>
  <c r="DE20" i="58"/>
  <c r="DE19" i="58"/>
  <c r="DE18" i="58"/>
  <c r="DE17" i="58"/>
  <c r="DE16" i="58"/>
  <c r="DE15" i="58"/>
  <c r="DE14" i="58"/>
  <c r="DE13" i="58"/>
  <c r="DE12" i="58"/>
  <c r="DE11" i="58"/>
  <c r="DE10" i="58"/>
  <c r="DE9" i="58"/>
  <c r="DE8" i="58"/>
  <c r="DE7" i="58"/>
  <c r="DE6" i="58"/>
  <c r="DE5" i="58"/>
  <c r="DE4" i="58"/>
  <c r="DE3" i="58"/>
  <c r="DE2" i="58"/>
  <c r="CV24" i="58"/>
  <c r="CV16" i="58"/>
  <c r="CV14" i="58"/>
  <c r="CV12" i="58"/>
  <c r="CV10" i="58"/>
  <c r="CV8" i="58"/>
  <c r="DM20" i="58"/>
  <c r="DL20" i="58"/>
  <c r="DK20" i="58"/>
  <c r="DI20" i="58"/>
  <c r="DH20" i="58"/>
  <c r="DM19" i="58"/>
  <c r="DL19" i="58"/>
  <c r="DK19" i="58"/>
  <c r="DI19" i="58"/>
  <c r="DH19" i="58"/>
  <c r="DM18" i="58"/>
  <c r="DL18" i="58"/>
  <c r="DK18" i="58"/>
  <c r="DI18" i="58"/>
  <c r="DH18" i="58"/>
  <c r="DM17" i="58"/>
  <c r="DL17" i="58"/>
  <c r="DK17" i="58"/>
  <c r="DI17" i="58"/>
  <c r="DH17" i="58"/>
  <c r="DM16" i="58"/>
  <c r="DL16" i="58"/>
  <c r="DK16" i="58"/>
  <c r="DI16" i="58"/>
  <c r="DH16" i="58"/>
  <c r="DM15" i="58"/>
  <c r="DL15" i="58"/>
  <c r="DK15" i="58"/>
  <c r="DI15" i="58"/>
  <c r="DH15" i="58"/>
  <c r="DM14" i="58"/>
  <c r="DL14" i="58"/>
  <c r="DK14" i="58"/>
  <c r="DI14" i="58"/>
  <c r="DH14" i="58"/>
  <c r="DM13" i="58"/>
  <c r="DL13" i="58"/>
  <c r="DK13" i="58"/>
  <c r="DI13" i="58"/>
  <c r="DH13" i="58"/>
  <c r="DM12" i="58"/>
  <c r="DL12" i="58"/>
  <c r="DK12" i="58"/>
  <c r="DI12" i="58"/>
  <c r="DH12" i="58"/>
  <c r="DM11" i="58"/>
  <c r="DL11" i="58"/>
  <c r="DK11" i="58"/>
  <c r="DI11" i="58"/>
  <c r="DH11" i="58"/>
  <c r="DM10" i="58"/>
  <c r="DL10" i="58"/>
  <c r="DK10" i="58"/>
  <c r="DI10" i="58"/>
  <c r="DH10" i="58"/>
  <c r="DM9" i="58"/>
  <c r="DL9" i="58"/>
  <c r="DK9" i="58"/>
  <c r="DI9" i="58"/>
  <c r="DH9" i="58"/>
  <c r="DM8" i="58"/>
  <c r="DL8" i="58"/>
  <c r="DK8" i="58"/>
  <c r="DI8" i="58"/>
  <c r="DH8" i="58"/>
  <c r="DM7" i="58"/>
  <c r="DL7" i="58"/>
  <c r="DK7" i="58"/>
  <c r="DI7" i="58"/>
  <c r="DH7" i="58"/>
  <c r="DM6" i="58"/>
  <c r="DL6" i="58"/>
  <c r="DK6" i="58"/>
  <c r="DI6" i="58"/>
  <c r="DH6" i="58"/>
  <c r="DM5" i="58"/>
  <c r="DL5" i="58"/>
  <c r="DK5" i="58"/>
  <c r="DI5" i="58"/>
  <c r="DH5" i="58"/>
  <c r="DM4" i="58"/>
  <c r="DL4" i="58"/>
  <c r="DK4" i="58"/>
  <c r="DI4" i="58"/>
  <c r="DH4" i="58"/>
  <c r="DM3" i="58"/>
  <c r="DL3" i="58"/>
  <c r="DK3" i="58"/>
  <c r="DI3" i="58"/>
  <c r="DH3" i="58"/>
  <c r="DM2" i="58"/>
  <c r="DL2" i="58"/>
  <c r="DK2" i="58"/>
  <c r="DI2" i="58"/>
  <c r="DH2" i="58"/>
  <c r="AC74" i="58"/>
  <c r="AC73" i="58"/>
  <c r="AC72" i="58"/>
  <c r="AC71" i="58"/>
  <c r="AC70" i="58"/>
  <c r="AA88" i="58"/>
  <c r="AA87" i="58"/>
  <c r="AA86" i="58"/>
  <c r="AA85" i="58"/>
  <c r="AA84" i="58"/>
  <c r="AA83" i="58"/>
  <c r="AA82" i="58"/>
  <c r="AA81" i="58"/>
  <c r="AA80" i="58"/>
  <c r="AA79" i="58"/>
  <c r="AA78" i="58"/>
  <c r="AA77" i="58"/>
  <c r="AA76" i="58"/>
  <c r="AA75" i="58"/>
  <c r="AA74" i="58"/>
  <c r="AA73" i="58"/>
  <c r="AA72" i="58"/>
  <c r="AA71" i="58"/>
  <c r="AA70" i="58"/>
  <c r="Z89" i="58"/>
  <c r="Y89" i="58"/>
  <c r="X89" i="58"/>
  <c r="W89" i="58"/>
  <c r="V89" i="58"/>
  <c r="U89" i="58"/>
  <c r="T89" i="58"/>
  <c r="S89" i="58"/>
  <c r="R89" i="58"/>
  <c r="Q89" i="58"/>
  <c r="AD48" i="58"/>
  <c r="AD47" i="58"/>
  <c r="AC53" i="58"/>
  <c r="AC52" i="58"/>
  <c r="AC51" i="58"/>
  <c r="AC50" i="58"/>
  <c r="AC49" i="58"/>
  <c r="AC48" i="58"/>
  <c r="AC47" i="58"/>
  <c r="CY20" i="58"/>
  <c r="AA65" i="58"/>
  <c r="CY19" i="58"/>
  <c r="AA64" i="58"/>
  <c r="CY18" i="58"/>
  <c r="AA63" i="58"/>
  <c r="CY17" i="58"/>
  <c r="AA62" i="58"/>
  <c r="CY16" i="58"/>
  <c r="AA61" i="58"/>
  <c r="CY15" i="58"/>
  <c r="AA60" i="58"/>
  <c r="CY14" i="58"/>
  <c r="AA59" i="58"/>
  <c r="CY13" i="58"/>
  <c r="AA58" i="58"/>
  <c r="CY12" i="58"/>
  <c r="AA57" i="58"/>
  <c r="CY11" i="58"/>
  <c r="AA56" i="58"/>
  <c r="CY10" i="58"/>
  <c r="AA55" i="58"/>
  <c r="CY9" i="58"/>
  <c r="AA54" i="58"/>
  <c r="CY8" i="58"/>
  <c r="AA53" i="58"/>
  <c r="CY7" i="58"/>
  <c r="AA52" i="58"/>
  <c r="CY6" i="58"/>
  <c r="AA51" i="58"/>
  <c r="CY5" i="58"/>
  <c r="AA50" i="58"/>
  <c r="CY4" i="58"/>
  <c r="AA49" i="58"/>
  <c r="CY3" i="58"/>
  <c r="AA48" i="58"/>
  <c r="CY2" i="58"/>
  <c r="AA47" i="58"/>
  <c r="Z66" i="58"/>
  <c r="Y66" i="58"/>
  <c r="X66" i="58"/>
  <c r="W66" i="58"/>
  <c r="V66" i="58"/>
  <c r="U66" i="58"/>
  <c r="T66" i="58"/>
  <c r="S66" i="58"/>
  <c r="R66" i="58"/>
  <c r="Q66" i="58"/>
  <c r="AC30" i="58"/>
  <c r="AC29" i="58"/>
  <c r="AC28" i="58"/>
  <c r="AC27" i="58"/>
  <c r="AC26" i="58"/>
  <c r="AC25" i="58"/>
  <c r="AC24" i="58"/>
  <c r="CW20" i="58"/>
  <c r="AA42" i="58"/>
  <c r="CW19" i="58"/>
  <c r="AA41" i="58"/>
  <c r="CW18" i="58"/>
  <c r="AA40" i="58"/>
  <c r="CW17" i="58"/>
  <c r="AA39" i="58"/>
  <c r="CW16" i="58"/>
  <c r="AA38" i="58"/>
  <c r="CW15" i="58"/>
  <c r="AA37" i="58"/>
  <c r="CW14" i="58"/>
  <c r="AA36" i="58"/>
  <c r="CW13" i="58"/>
  <c r="AA35" i="58"/>
  <c r="CW12" i="58"/>
  <c r="AA34" i="58"/>
  <c r="CW11" i="58"/>
  <c r="AA33" i="58"/>
  <c r="CW10" i="58"/>
  <c r="AA32" i="58"/>
  <c r="CW9" i="58"/>
  <c r="AA31" i="58"/>
  <c r="CW8" i="58"/>
  <c r="AA30" i="58"/>
  <c r="CW7" i="58"/>
  <c r="AA29" i="58"/>
  <c r="CW6" i="58"/>
  <c r="AA28" i="58"/>
  <c r="CW5" i="58"/>
  <c r="AA27" i="58"/>
  <c r="CW4" i="58"/>
  <c r="AA26" i="58"/>
  <c r="CW3" i="58"/>
  <c r="AA25" i="58"/>
  <c r="CW2" i="58"/>
  <c r="AA24" i="58"/>
  <c r="Z43" i="58"/>
  <c r="Y43" i="58"/>
  <c r="X43" i="58"/>
  <c r="W43" i="58"/>
  <c r="V43" i="58"/>
  <c r="U43" i="58"/>
  <c r="T43" i="58"/>
  <c r="S43" i="58"/>
  <c r="R43" i="58"/>
  <c r="Q43" i="58"/>
  <c r="AC5" i="58"/>
  <c r="AC4" i="58"/>
  <c r="AC3" i="58"/>
  <c r="AC2" i="58"/>
  <c r="AA20" i="58"/>
  <c r="AA19" i="58"/>
  <c r="AA18" i="58"/>
  <c r="AA17" i="58"/>
  <c r="AA16" i="58"/>
  <c r="AA15" i="58"/>
  <c r="AA14" i="58"/>
  <c r="AA13" i="58"/>
  <c r="AA12" i="58"/>
  <c r="AA11" i="58"/>
  <c r="AA10" i="58"/>
  <c r="AA9" i="58"/>
  <c r="AA8" i="58"/>
  <c r="AA7" i="58"/>
  <c r="AA6" i="58"/>
  <c r="AA5" i="58"/>
  <c r="AA4" i="58"/>
  <c r="AA3" i="58"/>
  <c r="AA2" i="58"/>
  <c r="Z21" i="58"/>
  <c r="Y21" i="58"/>
  <c r="X21" i="58"/>
  <c r="W21" i="58"/>
  <c r="V21" i="58"/>
  <c r="U21" i="58"/>
  <c r="T21" i="58"/>
  <c r="S21" i="58"/>
  <c r="R21" i="58"/>
  <c r="Q21" i="58"/>
  <c r="DD32" i="57"/>
  <c r="DD31" i="57"/>
  <c r="DD30" i="57"/>
  <c r="DD29" i="57"/>
  <c r="DD28" i="57"/>
  <c r="DD27" i="57"/>
  <c r="DD26" i="57"/>
  <c r="DD25" i="57"/>
  <c r="DD24" i="57"/>
  <c r="DD23" i="57"/>
  <c r="DD22" i="57"/>
  <c r="DD21" i="57"/>
  <c r="DD20" i="57"/>
  <c r="DD19" i="57"/>
  <c r="DD18" i="57"/>
  <c r="DD17" i="57"/>
  <c r="DD16" i="57"/>
  <c r="DD15" i="57"/>
  <c r="DD14" i="57"/>
  <c r="DD13" i="57"/>
  <c r="DD12" i="57"/>
  <c r="DD11" i="57"/>
  <c r="DD10" i="57"/>
  <c r="DD9" i="57"/>
  <c r="DD8" i="57"/>
  <c r="DD7" i="57"/>
  <c r="DD6" i="57"/>
  <c r="DD5" i="57"/>
  <c r="DD4" i="57"/>
  <c r="DD3" i="57"/>
  <c r="DD2" i="57"/>
  <c r="HW33" i="57" a="1"/>
  <c r="HW33" i="57"/>
  <c r="HV33" i="57" a="1"/>
  <c r="HV33" i="57"/>
  <c r="HU33" i="57" a="1"/>
  <c r="HU33" i="57" s="1"/>
  <c r="HT33" i="57" a="1"/>
  <c r="HT33" i="57" s="1"/>
  <c r="HS33" i="57" a="1"/>
  <c r="HS33" i="57"/>
  <c r="HR33" i="57" a="1"/>
  <c r="HR33" i="57"/>
  <c r="HQ33" i="57" a="1"/>
  <c r="HQ33" i="57"/>
  <c r="HP33" i="57" a="1"/>
  <c r="HP33" i="57"/>
  <c r="HO33" i="57" a="1"/>
  <c r="HO33" i="57" s="1"/>
  <c r="HN33" i="57" a="1"/>
  <c r="HN33" i="57"/>
  <c r="HM33" i="57" a="1"/>
  <c r="HM33" i="57"/>
  <c r="HL33" i="57" a="1"/>
  <c r="HL33" i="57"/>
  <c r="HK33" i="57" a="1"/>
  <c r="HK33" i="57"/>
  <c r="HJ33" i="57" a="1"/>
  <c r="HJ33" i="57" s="1"/>
  <c r="HI33" i="57" a="1"/>
  <c r="HI33" i="57" s="1"/>
  <c r="HH33" i="57" a="1"/>
  <c r="HH33" i="57"/>
  <c r="HG33" i="57" a="1"/>
  <c r="HG33" i="57"/>
  <c r="HF33" i="57" a="1"/>
  <c r="HF33" i="57" s="1"/>
  <c r="HE33" i="57" a="1"/>
  <c r="HE33" i="57" s="1"/>
  <c r="HD33" i="57" a="1"/>
  <c r="HD33" i="57" s="1"/>
  <c r="HC33" i="57" a="1"/>
  <c r="HC33" i="57" s="1"/>
  <c r="HB33" i="57" a="1"/>
  <c r="HB33" i="57"/>
  <c r="HA33" i="57" a="1"/>
  <c r="HA33" i="57" s="1"/>
  <c r="GZ33" i="57" a="1"/>
  <c r="GZ33" i="57"/>
  <c r="GY33" i="57" a="1"/>
  <c r="GY33" i="57"/>
  <c r="GX33" i="57" a="1"/>
  <c r="GX33" i="57"/>
  <c r="GW33" i="57" a="1"/>
  <c r="GW33" i="57" s="1"/>
  <c r="GV33" i="57" a="1"/>
  <c r="GV33" i="57" s="1"/>
  <c r="GU33" i="57" a="1"/>
  <c r="GU33" i="57"/>
  <c r="GT33" i="57" a="1"/>
  <c r="GT33" i="57" s="1"/>
  <c r="GS33" i="57" a="1"/>
  <c r="GS33" i="57"/>
  <c r="HW32" i="57"/>
  <c r="HV31" i="57"/>
  <c r="HU30" i="57"/>
  <c r="HT29" i="57"/>
  <c r="HS28" i="57"/>
  <c r="HR27" i="57"/>
  <c r="HQ26" i="57"/>
  <c r="HP25" i="57"/>
  <c r="HO24" i="57"/>
  <c r="HN23" i="57"/>
  <c r="HM22" i="57"/>
  <c r="HL21" i="57"/>
  <c r="HK20" i="57"/>
  <c r="HJ19" i="57"/>
  <c r="HI18" i="57"/>
  <c r="HH17" i="57"/>
  <c r="HG16" i="57"/>
  <c r="HF15" i="57"/>
  <c r="HE14" i="57"/>
  <c r="HD13" i="57"/>
  <c r="HC12" i="57"/>
  <c r="HB11" i="57"/>
  <c r="HA10" i="57"/>
  <c r="GZ9" i="57"/>
  <c r="GY8" i="57"/>
  <c r="GX7" i="57"/>
  <c r="GW6" i="57"/>
  <c r="GV5" i="57"/>
  <c r="GU4" i="57"/>
  <c r="GT3" i="57"/>
  <c r="GS2" i="57"/>
  <c r="DE32" i="57"/>
  <c r="DE31" i="57"/>
  <c r="DE30" i="57"/>
  <c r="DE29" i="57"/>
  <c r="DE28" i="57"/>
  <c r="DE27" i="57"/>
  <c r="DE26" i="57"/>
  <c r="DE25" i="57"/>
  <c r="DE24" i="57"/>
  <c r="DE23" i="57"/>
  <c r="DE22" i="57"/>
  <c r="DE21" i="57"/>
  <c r="DE20" i="57"/>
  <c r="DE19" i="57"/>
  <c r="DE18" i="57"/>
  <c r="DE17" i="57"/>
  <c r="DE16" i="57"/>
  <c r="DE15" i="57"/>
  <c r="DE14" i="57"/>
  <c r="DE13" i="57"/>
  <c r="DE12" i="57"/>
  <c r="DE11" i="57"/>
  <c r="DE10" i="57"/>
  <c r="DE9" i="57"/>
  <c r="DE8" i="57"/>
  <c r="DE7" i="57"/>
  <c r="DE6" i="57"/>
  <c r="DE5" i="57"/>
  <c r="DE4" i="57"/>
  <c r="DE3" i="57"/>
  <c r="DE2" i="57"/>
  <c r="CV24" i="57"/>
  <c r="CV14" i="57"/>
  <c r="CV12" i="57"/>
  <c r="CV10" i="57"/>
  <c r="CV8" i="57"/>
  <c r="DM32" i="57"/>
  <c r="DL32" i="57"/>
  <c r="DK32" i="57"/>
  <c r="DI32" i="57"/>
  <c r="DH32" i="57"/>
  <c r="DM31" i="57"/>
  <c r="DL31" i="57"/>
  <c r="DK31" i="57"/>
  <c r="DI31" i="57"/>
  <c r="DH31" i="57"/>
  <c r="DM30" i="57"/>
  <c r="DL30" i="57"/>
  <c r="DK30" i="57"/>
  <c r="DI30" i="57"/>
  <c r="DH30" i="57"/>
  <c r="DM29" i="57"/>
  <c r="DL29" i="57"/>
  <c r="DK29" i="57"/>
  <c r="DI29" i="57"/>
  <c r="DH29" i="57"/>
  <c r="DM28" i="57"/>
  <c r="DL28" i="57"/>
  <c r="DK28" i="57"/>
  <c r="DI28" i="57"/>
  <c r="DH28" i="57"/>
  <c r="DM27" i="57"/>
  <c r="DL27" i="57"/>
  <c r="DK27" i="57"/>
  <c r="DI27" i="57"/>
  <c r="DH27" i="57"/>
  <c r="DM26" i="57"/>
  <c r="DL26" i="57"/>
  <c r="DK26" i="57"/>
  <c r="DI26" i="57"/>
  <c r="DH26" i="57"/>
  <c r="DM25" i="57"/>
  <c r="DL25" i="57"/>
  <c r="DK25" i="57"/>
  <c r="DI25" i="57"/>
  <c r="DH25" i="57"/>
  <c r="DM24" i="57"/>
  <c r="DL24" i="57"/>
  <c r="DK24" i="57"/>
  <c r="DI24" i="57"/>
  <c r="DH24" i="57"/>
  <c r="DM23" i="57"/>
  <c r="DL23" i="57"/>
  <c r="DK23" i="57"/>
  <c r="DI23" i="57"/>
  <c r="DH23" i="57"/>
  <c r="DM22" i="57"/>
  <c r="DL22" i="57"/>
  <c r="DK22" i="57"/>
  <c r="DI22" i="57"/>
  <c r="DH22" i="57"/>
  <c r="DM21" i="57"/>
  <c r="DL21" i="57"/>
  <c r="DK21" i="57"/>
  <c r="DI21" i="57"/>
  <c r="DH21" i="57"/>
  <c r="DM20" i="57"/>
  <c r="DL20" i="57"/>
  <c r="DK20" i="57"/>
  <c r="DI20" i="57"/>
  <c r="DH20" i="57"/>
  <c r="DM19" i="57"/>
  <c r="DL19" i="57"/>
  <c r="DK19" i="57"/>
  <c r="DI19" i="57"/>
  <c r="DH19" i="57"/>
  <c r="DM18" i="57"/>
  <c r="DL18" i="57"/>
  <c r="DK18" i="57"/>
  <c r="DI18" i="57"/>
  <c r="DH18" i="57"/>
  <c r="DM17" i="57"/>
  <c r="DL17" i="57"/>
  <c r="DK17" i="57"/>
  <c r="DI17" i="57"/>
  <c r="DH17" i="57"/>
  <c r="DM16" i="57"/>
  <c r="DL16" i="57"/>
  <c r="DK16" i="57"/>
  <c r="DI16" i="57"/>
  <c r="DH16" i="57"/>
  <c r="DM15" i="57"/>
  <c r="DL15" i="57"/>
  <c r="DK15" i="57"/>
  <c r="DI15" i="57"/>
  <c r="DH15" i="57"/>
  <c r="DM14" i="57"/>
  <c r="DL14" i="57"/>
  <c r="DK14" i="57"/>
  <c r="DI14" i="57"/>
  <c r="DH14" i="57"/>
  <c r="DM13" i="57"/>
  <c r="DL13" i="57"/>
  <c r="DK13" i="57"/>
  <c r="DI13" i="57"/>
  <c r="DH13" i="57"/>
  <c r="DM12" i="57"/>
  <c r="DL12" i="57"/>
  <c r="DK12" i="57"/>
  <c r="DI12" i="57"/>
  <c r="DH12" i="57"/>
  <c r="DM11" i="57"/>
  <c r="DL11" i="57"/>
  <c r="DK11" i="57"/>
  <c r="DI11" i="57"/>
  <c r="DH11" i="57"/>
  <c r="DM10" i="57"/>
  <c r="DL10" i="57"/>
  <c r="DK10" i="57"/>
  <c r="DI10" i="57"/>
  <c r="DH10" i="57"/>
  <c r="DM9" i="57"/>
  <c r="DL9" i="57"/>
  <c r="DK9" i="57"/>
  <c r="DI9" i="57"/>
  <c r="DH9" i="57"/>
  <c r="DM8" i="57"/>
  <c r="DL8" i="57"/>
  <c r="DK8" i="57"/>
  <c r="DI8" i="57"/>
  <c r="DH8" i="57"/>
  <c r="DM7" i="57"/>
  <c r="DL7" i="57"/>
  <c r="DK7" i="57"/>
  <c r="DI7" i="57"/>
  <c r="DH7" i="57"/>
  <c r="DM6" i="57"/>
  <c r="DL6" i="57"/>
  <c r="DK6" i="57"/>
  <c r="DI6" i="57"/>
  <c r="DH6" i="57"/>
  <c r="DM5" i="57"/>
  <c r="DL5" i="57"/>
  <c r="DK5" i="57"/>
  <c r="DI5" i="57"/>
  <c r="DH5" i="57"/>
  <c r="DM4" i="57"/>
  <c r="DL4" i="57"/>
  <c r="DK4" i="57"/>
  <c r="DI4" i="57"/>
  <c r="DH4" i="57"/>
  <c r="DM3" i="57"/>
  <c r="DL3" i="57"/>
  <c r="DK3" i="57"/>
  <c r="DI3" i="57"/>
  <c r="DH3" i="57"/>
  <c r="DM2" i="57"/>
  <c r="DL2" i="57"/>
  <c r="DK2" i="57"/>
  <c r="DI2" i="57"/>
  <c r="DH2" i="57"/>
  <c r="AC110" i="57"/>
  <c r="AC109" i="57"/>
  <c r="AC108" i="57"/>
  <c r="AC107" i="57"/>
  <c r="AC106" i="57"/>
  <c r="AA136" i="57"/>
  <c r="AA135" i="57"/>
  <c r="AA134" i="57"/>
  <c r="AA133" i="57"/>
  <c r="AA132" i="57"/>
  <c r="AA131" i="57"/>
  <c r="AA130" i="57"/>
  <c r="AA129" i="57"/>
  <c r="AA128" i="57"/>
  <c r="AA127" i="57"/>
  <c r="AA126" i="57"/>
  <c r="AA125" i="57"/>
  <c r="AA124" i="57"/>
  <c r="AA123" i="57"/>
  <c r="AA122" i="57"/>
  <c r="AA121" i="57"/>
  <c r="AA120" i="57"/>
  <c r="AA119" i="57"/>
  <c r="AA118" i="57"/>
  <c r="AA117" i="57"/>
  <c r="AA116" i="57"/>
  <c r="AA115" i="57"/>
  <c r="AA114" i="57"/>
  <c r="AA113" i="57"/>
  <c r="AA112" i="57"/>
  <c r="AA111" i="57"/>
  <c r="AA110" i="57"/>
  <c r="AA109" i="57"/>
  <c r="AA108" i="57"/>
  <c r="AA107" i="57"/>
  <c r="AA106" i="57"/>
  <c r="Z137" i="57"/>
  <c r="Y137" i="57"/>
  <c r="X137" i="57"/>
  <c r="W137" i="57"/>
  <c r="V137" i="57"/>
  <c r="U137" i="57"/>
  <c r="T137" i="57"/>
  <c r="S137" i="57"/>
  <c r="R137" i="57"/>
  <c r="Q137" i="57"/>
  <c r="AD72" i="57"/>
  <c r="AD71" i="57"/>
  <c r="AC77" i="57"/>
  <c r="AC76" i="57"/>
  <c r="AC75" i="57"/>
  <c r="AC74" i="57"/>
  <c r="AC73" i="57"/>
  <c r="AC72" i="57"/>
  <c r="AC71" i="57"/>
  <c r="CY32" i="57"/>
  <c r="AA101" i="57"/>
  <c r="CY31" i="57"/>
  <c r="AA100" i="57"/>
  <c r="CY30" i="57"/>
  <c r="AA99" i="57"/>
  <c r="CY29" i="57"/>
  <c r="AA98" i="57"/>
  <c r="CY28" i="57"/>
  <c r="AA97" i="57"/>
  <c r="CY27" i="57"/>
  <c r="AA96" i="57"/>
  <c r="CY26" i="57"/>
  <c r="AA95" i="57"/>
  <c r="CY25" i="57"/>
  <c r="AA94" i="57"/>
  <c r="CY24" i="57"/>
  <c r="AA93" i="57"/>
  <c r="CY23" i="57"/>
  <c r="AA92" i="57"/>
  <c r="CY22" i="57"/>
  <c r="AA91" i="57"/>
  <c r="CY21" i="57"/>
  <c r="AA90" i="57"/>
  <c r="CY20" i="57"/>
  <c r="AA89" i="57"/>
  <c r="CY19" i="57"/>
  <c r="AA88" i="57"/>
  <c r="CY18" i="57"/>
  <c r="AA87" i="57"/>
  <c r="CY17" i="57"/>
  <c r="AA86" i="57"/>
  <c r="CY16" i="57"/>
  <c r="AA85" i="57"/>
  <c r="CY15" i="57"/>
  <c r="AA84" i="57"/>
  <c r="CY14" i="57"/>
  <c r="AA83" i="57"/>
  <c r="CY13" i="57"/>
  <c r="AA82" i="57"/>
  <c r="CY12" i="57"/>
  <c r="AA81" i="57"/>
  <c r="CY11" i="57"/>
  <c r="AA80" i="57"/>
  <c r="CY10" i="57"/>
  <c r="AA79" i="57"/>
  <c r="CY9" i="57"/>
  <c r="AA78" i="57"/>
  <c r="CY8" i="57"/>
  <c r="AA77" i="57"/>
  <c r="CY7" i="57"/>
  <c r="AA76" i="57"/>
  <c r="CY6" i="57"/>
  <c r="AA75" i="57"/>
  <c r="CY5" i="57"/>
  <c r="AA74" i="57"/>
  <c r="CY4" i="57"/>
  <c r="AA73" i="57"/>
  <c r="CY3" i="57"/>
  <c r="AA72" i="57"/>
  <c r="CY2" i="57"/>
  <c r="AA71" i="57"/>
  <c r="Z102" i="57"/>
  <c r="Y102" i="57"/>
  <c r="X102" i="57"/>
  <c r="W102" i="57"/>
  <c r="V102" i="57"/>
  <c r="U102" i="57"/>
  <c r="T102" i="57"/>
  <c r="S102" i="57"/>
  <c r="R102" i="57"/>
  <c r="Q102" i="57"/>
  <c r="AC42" i="57"/>
  <c r="AC41" i="57"/>
  <c r="AC40" i="57"/>
  <c r="AC39" i="57"/>
  <c r="AC38" i="57"/>
  <c r="AC37" i="57"/>
  <c r="AC36" i="57"/>
  <c r="CW32" i="57"/>
  <c r="AA66" i="57"/>
  <c r="CW31" i="57"/>
  <c r="AA65" i="57"/>
  <c r="CW30" i="57"/>
  <c r="AA64" i="57"/>
  <c r="CW29" i="57"/>
  <c r="AA63" i="57"/>
  <c r="CW28" i="57"/>
  <c r="AA62" i="57"/>
  <c r="CW27" i="57"/>
  <c r="AA61" i="57"/>
  <c r="CW26" i="57"/>
  <c r="AA60" i="57"/>
  <c r="CW25" i="57"/>
  <c r="AA59" i="57"/>
  <c r="CW24" i="57"/>
  <c r="AA58" i="57"/>
  <c r="CW23" i="57"/>
  <c r="AA57" i="57"/>
  <c r="CW22" i="57"/>
  <c r="AA56" i="57"/>
  <c r="CW21" i="57"/>
  <c r="AA55" i="57"/>
  <c r="CW20" i="57"/>
  <c r="AA54" i="57"/>
  <c r="CW19" i="57"/>
  <c r="AA53" i="57"/>
  <c r="CW18" i="57"/>
  <c r="AA52" i="57"/>
  <c r="CW17" i="57"/>
  <c r="AA51" i="57"/>
  <c r="CW16" i="57"/>
  <c r="AA50" i="57"/>
  <c r="CW15" i="57"/>
  <c r="AA49" i="57"/>
  <c r="CW14" i="57"/>
  <c r="AA48" i="57"/>
  <c r="CW13" i="57"/>
  <c r="AA47" i="57"/>
  <c r="CW12" i="57"/>
  <c r="AA46" i="57"/>
  <c r="CW11" i="57"/>
  <c r="AA45" i="57"/>
  <c r="CW10" i="57"/>
  <c r="AA44" i="57"/>
  <c r="CW9" i="57"/>
  <c r="AA43" i="57"/>
  <c r="CW8" i="57"/>
  <c r="AA42" i="57"/>
  <c r="CW7" i="57"/>
  <c r="AA41" i="57"/>
  <c r="CW6" i="57"/>
  <c r="AA40" i="57"/>
  <c r="CW5" i="57"/>
  <c r="AA39" i="57"/>
  <c r="CW4" i="57"/>
  <c r="AA38" i="57"/>
  <c r="CW3" i="57"/>
  <c r="AA37" i="57"/>
  <c r="CW2" i="57"/>
  <c r="AA36" i="57"/>
  <c r="Z67" i="57"/>
  <c r="Y67" i="57"/>
  <c r="X67" i="57"/>
  <c r="W67" i="57"/>
  <c r="V67" i="57"/>
  <c r="U67" i="57"/>
  <c r="T67" i="57"/>
  <c r="S67" i="57"/>
  <c r="R67" i="57"/>
  <c r="Q67" i="57"/>
  <c r="AC5" i="57"/>
  <c r="AC4" i="57"/>
  <c r="AC3" i="57"/>
  <c r="AC2" i="57"/>
  <c r="AA32" i="57"/>
  <c r="AA31" i="57"/>
  <c r="AA30" i="57"/>
  <c r="AA29" i="57"/>
  <c r="AA28" i="57"/>
  <c r="AA27" i="57"/>
  <c r="AA26" i="57"/>
  <c r="AA25" i="57"/>
  <c r="AA24" i="57"/>
  <c r="AA23" i="57"/>
  <c r="AA22" i="57"/>
  <c r="AA21" i="57"/>
  <c r="AA20" i="57"/>
  <c r="AA19" i="57"/>
  <c r="AA18" i="57"/>
  <c r="AA17" i="57"/>
  <c r="AA16" i="57"/>
  <c r="AA15" i="57"/>
  <c r="AA14" i="57"/>
  <c r="AA13" i="57"/>
  <c r="AA12" i="57"/>
  <c r="AA11" i="57"/>
  <c r="AA10" i="57"/>
  <c r="AA9" i="57"/>
  <c r="AA8" i="57"/>
  <c r="AA7" i="57"/>
  <c r="AA6" i="57"/>
  <c r="AA5" i="57"/>
  <c r="AA4" i="57"/>
  <c r="AA3" i="57"/>
  <c r="AA2" i="57"/>
  <c r="Z33" i="57"/>
  <c r="Y33" i="57"/>
  <c r="X33" i="57"/>
  <c r="W33" i="57"/>
  <c r="V33" i="57"/>
  <c r="U33" i="57"/>
  <c r="T33" i="57"/>
  <c r="S33" i="57"/>
  <c r="R33" i="57"/>
  <c r="Q33" i="57"/>
  <c r="DD12" i="56"/>
  <c r="CV16" i="56" s="1"/>
  <c r="DD11" i="56"/>
  <c r="DD10" i="56"/>
  <c r="DD9" i="56"/>
  <c r="DD8" i="56"/>
  <c r="DD7" i="56"/>
  <c r="DD6" i="56"/>
  <c r="DD5" i="56"/>
  <c r="DD4" i="56"/>
  <c r="DD3" i="56"/>
  <c r="DD2" i="56"/>
  <c r="HC13" i="56" a="1"/>
  <c r="HC13" i="56" s="1"/>
  <c r="HB13" i="56" a="1"/>
  <c r="HB13" i="56" s="1"/>
  <c r="HA13" i="56" a="1"/>
  <c r="HA13" i="56"/>
  <c r="GZ13" i="56" a="1"/>
  <c r="GZ13" i="56"/>
  <c r="GY13" i="56" a="1"/>
  <c r="GY13" i="56"/>
  <c r="GX13" i="56" a="1"/>
  <c r="GX13" i="56"/>
  <c r="GW13" i="56" a="1"/>
  <c r="GW13" i="56"/>
  <c r="GV13" i="56" a="1"/>
  <c r="GV13" i="56"/>
  <c r="GU13" i="56" a="1"/>
  <c r="GU13" i="56" s="1"/>
  <c r="GT13" i="56" a="1"/>
  <c r="GT13" i="56"/>
  <c r="GS13" i="56" a="1"/>
  <c r="GS13" i="56"/>
  <c r="HC12" i="56"/>
  <c r="HB11" i="56"/>
  <c r="HA10" i="56"/>
  <c r="GZ9" i="56"/>
  <c r="GY8" i="56"/>
  <c r="GX7" i="56"/>
  <c r="GW6" i="56"/>
  <c r="GV5" i="56"/>
  <c r="GU4" i="56"/>
  <c r="GT3" i="56"/>
  <c r="GS2" i="56"/>
  <c r="DE12" i="56"/>
  <c r="DE11" i="56"/>
  <c r="DE10" i="56"/>
  <c r="DE9" i="56"/>
  <c r="DE8" i="56"/>
  <c r="DE7" i="56"/>
  <c r="DE6" i="56"/>
  <c r="DE5" i="56"/>
  <c r="DE4" i="56"/>
  <c r="DE3" i="56"/>
  <c r="DE2" i="56"/>
  <c r="DQ1" i="56"/>
  <c r="CV24" i="56"/>
  <c r="CV14" i="56"/>
  <c r="CV12" i="56"/>
  <c r="CV10" i="56"/>
  <c r="CV8" i="56"/>
  <c r="DM12" i="56"/>
  <c r="DL12" i="56"/>
  <c r="DK12" i="56"/>
  <c r="DI12" i="56"/>
  <c r="DH12" i="56"/>
  <c r="DM11" i="56"/>
  <c r="DL11" i="56"/>
  <c r="DK11" i="56"/>
  <c r="DI11" i="56"/>
  <c r="DH11" i="56"/>
  <c r="DM10" i="56"/>
  <c r="DL10" i="56"/>
  <c r="DK10" i="56"/>
  <c r="DI10" i="56"/>
  <c r="DH10" i="56"/>
  <c r="DM9" i="56"/>
  <c r="DL9" i="56"/>
  <c r="DK9" i="56"/>
  <c r="DI9" i="56"/>
  <c r="DH9" i="56"/>
  <c r="DM8" i="56"/>
  <c r="DL8" i="56"/>
  <c r="DK8" i="56"/>
  <c r="DI8" i="56"/>
  <c r="DH8" i="56"/>
  <c r="DM7" i="56"/>
  <c r="DL7" i="56"/>
  <c r="DK7" i="56"/>
  <c r="DI7" i="56"/>
  <c r="DH7" i="56"/>
  <c r="DM6" i="56"/>
  <c r="DL6" i="56"/>
  <c r="DK6" i="56"/>
  <c r="DI6" i="56"/>
  <c r="DH6" i="56"/>
  <c r="DM5" i="56"/>
  <c r="DL5" i="56"/>
  <c r="DK5" i="56"/>
  <c r="DI5" i="56"/>
  <c r="DH5" i="56"/>
  <c r="DM4" i="56"/>
  <c r="DL4" i="56"/>
  <c r="DK4" i="56"/>
  <c r="DI4" i="56"/>
  <c r="DH4" i="56"/>
  <c r="DM3" i="56"/>
  <c r="DL3" i="56"/>
  <c r="DK3" i="56"/>
  <c r="DI3" i="56"/>
  <c r="DH3" i="56"/>
  <c r="DM2" i="56"/>
  <c r="DL2" i="56"/>
  <c r="DK2" i="56"/>
  <c r="DI2" i="56"/>
  <c r="DH2" i="56"/>
  <c r="AD50" i="56"/>
  <c r="AD49" i="56"/>
  <c r="AD48" i="56"/>
  <c r="AD47" i="56"/>
  <c r="AD46" i="56"/>
  <c r="AB56" i="56"/>
  <c r="AB55" i="56"/>
  <c r="AB54" i="56"/>
  <c r="AB53" i="56"/>
  <c r="AB52" i="56"/>
  <c r="AB51" i="56"/>
  <c r="AB50" i="56"/>
  <c r="AB49" i="56"/>
  <c r="AB48" i="56"/>
  <c r="AB47" i="56"/>
  <c r="AB46" i="56"/>
  <c r="AA57" i="56"/>
  <c r="Z57" i="56"/>
  <c r="Y57" i="56"/>
  <c r="X57" i="56"/>
  <c r="W57" i="56"/>
  <c r="V57" i="56"/>
  <c r="U57" i="56"/>
  <c r="T57" i="56"/>
  <c r="S57" i="56"/>
  <c r="R57" i="56"/>
  <c r="Q57" i="56"/>
  <c r="AE32" i="56"/>
  <c r="AE31" i="56"/>
  <c r="AD37" i="56"/>
  <c r="AD36" i="56"/>
  <c r="AD35" i="56"/>
  <c r="AD34" i="56"/>
  <c r="AD33" i="56"/>
  <c r="AD32" i="56"/>
  <c r="AD31" i="56"/>
  <c r="CY12" i="56"/>
  <c r="AB41" i="56"/>
  <c r="CY11" i="56"/>
  <c r="AB40" i="56"/>
  <c r="CY10" i="56"/>
  <c r="AB39" i="56"/>
  <c r="CY9" i="56"/>
  <c r="AB38" i="56"/>
  <c r="CY8" i="56"/>
  <c r="AB37" i="56"/>
  <c r="CY7" i="56"/>
  <c r="AB36" i="56"/>
  <c r="CY6" i="56"/>
  <c r="AB35" i="56"/>
  <c r="CY5" i="56"/>
  <c r="AB34" i="56"/>
  <c r="CY4" i="56"/>
  <c r="AB33" i="56"/>
  <c r="CY3" i="56"/>
  <c r="AB32" i="56"/>
  <c r="CY2" i="56"/>
  <c r="AB31" i="56"/>
  <c r="AA42" i="56"/>
  <c r="Z42" i="56"/>
  <c r="Y42" i="56"/>
  <c r="X42" i="56"/>
  <c r="W42" i="56"/>
  <c r="V42" i="56"/>
  <c r="U42" i="56"/>
  <c r="T42" i="56"/>
  <c r="S42" i="56"/>
  <c r="R42" i="56"/>
  <c r="Q42" i="56"/>
  <c r="AD22" i="56"/>
  <c r="AD21" i="56"/>
  <c r="AD20" i="56"/>
  <c r="AD19" i="56"/>
  <c r="AD18" i="56"/>
  <c r="AD17" i="56"/>
  <c r="AD16" i="56"/>
  <c r="CW12" i="56"/>
  <c r="AB26" i="56"/>
  <c r="CW11" i="56"/>
  <c r="AB25" i="56"/>
  <c r="CW10" i="56"/>
  <c r="AB24" i="56"/>
  <c r="CW9" i="56"/>
  <c r="AB23" i="56"/>
  <c r="CW8" i="56"/>
  <c r="AB22" i="56"/>
  <c r="CW7" i="56"/>
  <c r="AB21" i="56"/>
  <c r="CW6" i="56"/>
  <c r="AB20" i="56"/>
  <c r="CW5" i="56"/>
  <c r="AB19" i="56"/>
  <c r="CW4" i="56"/>
  <c r="AB18" i="56"/>
  <c r="CW3" i="56"/>
  <c r="AB17" i="56"/>
  <c r="CW2" i="56"/>
  <c r="AB16" i="56"/>
  <c r="AA27" i="56"/>
  <c r="Z27" i="56"/>
  <c r="Y27" i="56"/>
  <c r="X27" i="56"/>
  <c r="W27" i="56"/>
  <c r="V27" i="56"/>
  <c r="U27" i="56"/>
  <c r="T27" i="56"/>
  <c r="S27" i="56"/>
  <c r="R27" i="56"/>
  <c r="Q27" i="56"/>
  <c r="AD5" i="56"/>
  <c r="AD4" i="56"/>
  <c r="AD3" i="56"/>
  <c r="AD2" i="56"/>
  <c r="AB12" i="56"/>
  <c r="AB11" i="56"/>
  <c r="AB10" i="56"/>
  <c r="AB9" i="56"/>
  <c r="AB8" i="56"/>
  <c r="AB7" i="56"/>
  <c r="AB6" i="56"/>
  <c r="AB5" i="56"/>
  <c r="AB4" i="56"/>
  <c r="AB3" i="56"/>
  <c r="AB2" i="56"/>
  <c r="AA13" i="56"/>
  <c r="Z13" i="56"/>
  <c r="Y13" i="56"/>
  <c r="X13" i="56"/>
  <c r="W13" i="56"/>
  <c r="V13" i="56"/>
  <c r="U13" i="56"/>
  <c r="T13" i="56"/>
  <c r="S13" i="56"/>
  <c r="R13" i="56"/>
  <c r="Q13" i="56"/>
  <c r="DD14" i="55"/>
  <c r="DD13" i="55"/>
  <c r="DD12" i="55"/>
  <c r="DD11" i="55"/>
  <c r="DD10" i="55"/>
  <c r="DD9" i="55"/>
  <c r="DD8" i="55"/>
  <c r="DD7" i="55"/>
  <c r="DD6" i="55"/>
  <c r="DD5" i="55"/>
  <c r="DD4" i="55"/>
  <c r="DD3" i="55"/>
  <c r="DD2" i="55"/>
  <c r="HE15" i="55" a="1"/>
  <c r="HE15" i="55" s="1"/>
  <c r="HD15" i="55" a="1"/>
  <c r="HD15" i="55" s="1"/>
  <c r="HC15" i="55" a="1"/>
  <c r="HC15" i="55" s="1"/>
  <c r="HB15" i="55" a="1"/>
  <c r="HB15" i="55"/>
  <c r="HA15" i="55" a="1"/>
  <c r="HA15" i="55"/>
  <c r="GZ15" i="55" a="1"/>
  <c r="GZ15" i="55"/>
  <c r="GY15" i="55" a="1"/>
  <c r="GY15" i="55"/>
  <c r="GX15" i="55" a="1"/>
  <c r="GX15" i="55"/>
  <c r="GW15" i="55" a="1"/>
  <c r="GW15" i="55" s="1"/>
  <c r="GV15" i="55" a="1"/>
  <c r="GV15" i="55" s="1"/>
  <c r="GU15" i="55" a="1"/>
  <c r="GU15" i="55" s="1"/>
  <c r="GT15" i="55" a="1"/>
  <c r="GT15" i="55" s="1"/>
  <c r="GS15" i="55" a="1"/>
  <c r="GS15" i="55" s="1"/>
  <c r="HE14" i="55"/>
  <c r="HD13" i="55"/>
  <c r="HC12" i="55"/>
  <c r="HB11" i="55"/>
  <c r="HA10" i="55"/>
  <c r="GZ9" i="55"/>
  <c r="GY8" i="55"/>
  <c r="GX7" i="55"/>
  <c r="GW6" i="55"/>
  <c r="GV5" i="55"/>
  <c r="GU4" i="55"/>
  <c r="GT3" i="55"/>
  <c r="GS2" i="55"/>
  <c r="DE14" i="55"/>
  <c r="DE13" i="55"/>
  <c r="DE12" i="55"/>
  <c r="DE11" i="55"/>
  <c r="DE10" i="55"/>
  <c r="DE9" i="55"/>
  <c r="DE8" i="55"/>
  <c r="DE7" i="55"/>
  <c r="DE6" i="55"/>
  <c r="DE5" i="55"/>
  <c r="DE4" i="55"/>
  <c r="DE3" i="55"/>
  <c r="DE2" i="55"/>
  <c r="CV24" i="55"/>
  <c r="CV14" i="55"/>
  <c r="CV12" i="55"/>
  <c r="CV10" i="55"/>
  <c r="CV8" i="55"/>
  <c r="DM14" i="55"/>
  <c r="DL14" i="55"/>
  <c r="DK14" i="55"/>
  <c r="DI14" i="55"/>
  <c r="DH14" i="55"/>
  <c r="DM13" i="55"/>
  <c r="DL13" i="55"/>
  <c r="DK13" i="55"/>
  <c r="DI13" i="55"/>
  <c r="DH13" i="55"/>
  <c r="DM12" i="55"/>
  <c r="DL12" i="55"/>
  <c r="DK12" i="55"/>
  <c r="DI12" i="55"/>
  <c r="DH12" i="55"/>
  <c r="DM11" i="55"/>
  <c r="DL11" i="55"/>
  <c r="DK11" i="55"/>
  <c r="DI11" i="55"/>
  <c r="DH11" i="55"/>
  <c r="DM10" i="55"/>
  <c r="DL10" i="55"/>
  <c r="DK10" i="55"/>
  <c r="DI10" i="55"/>
  <c r="DH10" i="55"/>
  <c r="DM9" i="55"/>
  <c r="DL9" i="55"/>
  <c r="DK9" i="55"/>
  <c r="DI9" i="55"/>
  <c r="DH9" i="55"/>
  <c r="DM8" i="55"/>
  <c r="DL8" i="55"/>
  <c r="DK8" i="55"/>
  <c r="DI8" i="55"/>
  <c r="DH8" i="55"/>
  <c r="DM7" i="55"/>
  <c r="DL7" i="55"/>
  <c r="DK7" i="55"/>
  <c r="DI7" i="55"/>
  <c r="DH7" i="55"/>
  <c r="DM6" i="55"/>
  <c r="DL6" i="55"/>
  <c r="DK6" i="55"/>
  <c r="DI6" i="55"/>
  <c r="DH6" i="55"/>
  <c r="DM5" i="55"/>
  <c r="DL5" i="55"/>
  <c r="DK5" i="55"/>
  <c r="DI5" i="55"/>
  <c r="DH5" i="55"/>
  <c r="DM4" i="55"/>
  <c r="DL4" i="55"/>
  <c r="DK4" i="55"/>
  <c r="DI4" i="55"/>
  <c r="DH4" i="55"/>
  <c r="DM3" i="55"/>
  <c r="DL3" i="55"/>
  <c r="DK3" i="55"/>
  <c r="DI3" i="55"/>
  <c r="DH3" i="55"/>
  <c r="DM2" i="55"/>
  <c r="DL2" i="55"/>
  <c r="DK2" i="55"/>
  <c r="DI2" i="55"/>
  <c r="DH2" i="55"/>
  <c r="AC56" i="55"/>
  <c r="AC55" i="55"/>
  <c r="AC54" i="55"/>
  <c r="AC53" i="55"/>
  <c r="AC52" i="55"/>
  <c r="AA64" i="55"/>
  <c r="AA63" i="55"/>
  <c r="AA62" i="55"/>
  <c r="AA61" i="55"/>
  <c r="AA60" i="55"/>
  <c r="AA59" i="55"/>
  <c r="AA58" i="55"/>
  <c r="AA57" i="55"/>
  <c r="AA56" i="55"/>
  <c r="AA55" i="55"/>
  <c r="AA54" i="55"/>
  <c r="AA53" i="55"/>
  <c r="AA52" i="55"/>
  <c r="Z65" i="55"/>
  <c r="Y65" i="55"/>
  <c r="X65" i="55"/>
  <c r="W65" i="55"/>
  <c r="V65" i="55"/>
  <c r="U65" i="55"/>
  <c r="T65" i="55"/>
  <c r="S65" i="55"/>
  <c r="R65" i="55"/>
  <c r="Q65" i="55"/>
  <c r="AD36" i="55"/>
  <c r="AD35" i="55"/>
  <c r="AC41" i="55"/>
  <c r="AC40" i="55"/>
  <c r="AC39" i="55"/>
  <c r="AC38" i="55"/>
  <c r="AC37" i="55"/>
  <c r="AC36" i="55"/>
  <c r="AC35" i="55"/>
  <c r="CY14" i="55"/>
  <c r="AA47" i="55"/>
  <c r="CY13" i="55"/>
  <c r="AA46" i="55"/>
  <c r="CY12" i="55"/>
  <c r="AA45" i="55"/>
  <c r="CY11" i="55"/>
  <c r="AA44" i="55"/>
  <c r="CY10" i="55"/>
  <c r="AA43" i="55"/>
  <c r="CY9" i="55"/>
  <c r="AA42" i="55"/>
  <c r="CY8" i="55"/>
  <c r="AA41" i="55"/>
  <c r="CY7" i="55"/>
  <c r="AA40" i="55"/>
  <c r="CY6" i="55"/>
  <c r="AA39" i="55"/>
  <c r="CY5" i="55"/>
  <c r="AA38" i="55"/>
  <c r="CY4" i="55"/>
  <c r="AA37" i="55"/>
  <c r="CY3" i="55"/>
  <c r="AA36" i="55"/>
  <c r="CY2" i="55"/>
  <c r="AA35" i="55"/>
  <c r="Z48" i="55"/>
  <c r="Y48" i="55"/>
  <c r="X48" i="55"/>
  <c r="W48" i="55"/>
  <c r="V48" i="55"/>
  <c r="U48" i="55"/>
  <c r="T48" i="55"/>
  <c r="S48" i="55"/>
  <c r="R48" i="55"/>
  <c r="Q48" i="55"/>
  <c r="AC24" i="55"/>
  <c r="AC23" i="55"/>
  <c r="AC22" i="55"/>
  <c r="AC21" i="55"/>
  <c r="AC20" i="55"/>
  <c r="AC19" i="55"/>
  <c r="AC18" i="55"/>
  <c r="CW14" i="55"/>
  <c r="AA30" i="55"/>
  <c r="CW13" i="55"/>
  <c r="AA29" i="55"/>
  <c r="CW12" i="55"/>
  <c r="AA28" i="55"/>
  <c r="CW11" i="55"/>
  <c r="AA27" i="55"/>
  <c r="CW10" i="55"/>
  <c r="AA26" i="55"/>
  <c r="CW9" i="55"/>
  <c r="AA25" i="55"/>
  <c r="CW8" i="55"/>
  <c r="AA24" i="55"/>
  <c r="CW7" i="55"/>
  <c r="AA23" i="55"/>
  <c r="CW6" i="55"/>
  <c r="AA22" i="55"/>
  <c r="CW5" i="55"/>
  <c r="AA21" i="55"/>
  <c r="CW4" i="55"/>
  <c r="AA20" i="55"/>
  <c r="CW3" i="55"/>
  <c r="AA19" i="55"/>
  <c r="CW2" i="55"/>
  <c r="AA18" i="55"/>
  <c r="Z31" i="55"/>
  <c r="Y31" i="55"/>
  <c r="X31" i="55"/>
  <c r="W31" i="55"/>
  <c r="V31" i="55"/>
  <c r="U31" i="55"/>
  <c r="T31" i="55"/>
  <c r="S31" i="55"/>
  <c r="R31" i="55"/>
  <c r="Q31" i="55"/>
  <c r="AC5" i="55"/>
  <c r="AC4" i="55"/>
  <c r="AC3" i="55"/>
  <c r="AC2" i="55"/>
  <c r="AA14" i="55"/>
  <c r="AA13" i="55"/>
  <c r="AA12" i="55"/>
  <c r="AA11" i="55"/>
  <c r="AA10" i="55"/>
  <c r="AA9" i="55"/>
  <c r="AA8" i="55"/>
  <c r="AA7" i="55"/>
  <c r="AA6" i="55"/>
  <c r="AA5" i="55"/>
  <c r="AA4" i="55"/>
  <c r="AA3" i="55"/>
  <c r="AA2" i="55"/>
  <c r="Z15" i="55"/>
  <c r="Y15" i="55"/>
  <c r="X15" i="55"/>
  <c r="W15" i="55"/>
  <c r="V15" i="55"/>
  <c r="U15" i="55"/>
  <c r="T15" i="55"/>
  <c r="S15" i="55"/>
  <c r="R15" i="55"/>
  <c r="Q15" i="55"/>
  <c r="DD11" i="54"/>
  <c r="DD10" i="54"/>
  <c r="DD9" i="54"/>
  <c r="DD8" i="54"/>
  <c r="DD7" i="54"/>
  <c r="DD6" i="54"/>
  <c r="DD5" i="54"/>
  <c r="DD4" i="54"/>
  <c r="DD3" i="54"/>
  <c r="DD2" i="54"/>
  <c r="HB12" i="54" a="1"/>
  <c r="HB12" i="54" s="1"/>
  <c r="HA12" i="54" a="1"/>
  <c r="HA12" i="54" s="1"/>
  <c r="GZ12" i="54" a="1"/>
  <c r="GZ12" i="54"/>
  <c r="GY12" i="54" a="1"/>
  <c r="GY12" i="54" s="1"/>
  <c r="GX12" i="54" a="1"/>
  <c r="GX12" i="54"/>
  <c r="GW12" i="54" a="1"/>
  <c r="GW12" i="54"/>
  <c r="GV12" i="54" a="1"/>
  <c r="GV12" i="54" s="1"/>
  <c r="GU12" i="54" a="1"/>
  <c r="GU12" i="54"/>
  <c r="GT12" i="54" a="1"/>
  <c r="GT12" i="54" s="1"/>
  <c r="GS12" i="54" a="1"/>
  <c r="GS12" i="54" s="1"/>
  <c r="HB11" i="54"/>
  <c r="HA10" i="54"/>
  <c r="GZ9" i="54"/>
  <c r="GY8" i="54"/>
  <c r="GX7" i="54"/>
  <c r="GW6" i="54"/>
  <c r="GV5" i="54"/>
  <c r="GU4" i="54"/>
  <c r="GT3" i="54"/>
  <c r="GS2" i="54"/>
  <c r="DE11" i="54"/>
  <c r="DE10" i="54"/>
  <c r="DE9" i="54"/>
  <c r="DE8" i="54"/>
  <c r="DE7" i="54"/>
  <c r="DE6" i="54"/>
  <c r="DE5" i="54"/>
  <c r="DE4" i="54"/>
  <c r="DE3" i="54"/>
  <c r="DE2" i="54"/>
  <c r="DQ1" i="54"/>
  <c r="CV24" i="54"/>
  <c r="CV16" i="54"/>
  <c r="CV14" i="54"/>
  <c r="CV12" i="54"/>
  <c r="CV10" i="54"/>
  <c r="CV8" i="54"/>
  <c r="DM11" i="54"/>
  <c r="DL11" i="54"/>
  <c r="DK11" i="54"/>
  <c r="DI11" i="54"/>
  <c r="DH11" i="54"/>
  <c r="DM10" i="54"/>
  <c r="DL10" i="54"/>
  <c r="DK10" i="54"/>
  <c r="DI10" i="54"/>
  <c r="DH10" i="54"/>
  <c r="DM9" i="54"/>
  <c r="DL9" i="54"/>
  <c r="DK9" i="54"/>
  <c r="DI9" i="54"/>
  <c r="DH9" i="54"/>
  <c r="DM8" i="54"/>
  <c r="DL8" i="54"/>
  <c r="DK8" i="54"/>
  <c r="DI8" i="54"/>
  <c r="DH8" i="54"/>
  <c r="DM7" i="54"/>
  <c r="DL7" i="54"/>
  <c r="DK7" i="54"/>
  <c r="DI7" i="54"/>
  <c r="DH7" i="54"/>
  <c r="DM6" i="54"/>
  <c r="DL6" i="54"/>
  <c r="DK6" i="54"/>
  <c r="DI6" i="54"/>
  <c r="DH6" i="54"/>
  <c r="DM5" i="54"/>
  <c r="DL5" i="54"/>
  <c r="DK5" i="54"/>
  <c r="DI5" i="54"/>
  <c r="DH5" i="54"/>
  <c r="DM4" i="54"/>
  <c r="DL4" i="54"/>
  <c r="DK4" i="54"/>
  <c r="DI4" i="54"/>
  <c r="DH4" i="54"/>
  <c r="DM3" i="54"/>
  <c r="DL3" i="54"/>
  <c r="DK3" i="54"/>
  <c r="DI3" i="54"/>
  <c r="DH3" i="54"/>
  <c r="DM2" i="54"/>
  <c r="DL2" i="54"/>
  <c r="DK2" i="54"/>
  <c r="DI2" i="54"/>
  <c r="DH2" i="54"/>
  <c r="AI47" i="54"/>
  <c r="AI46" i="54"/>
  <c r="AI45" i="54"/>
  <c r="AI44" i="54"/>
  <c r="AI43" i="54"/>
  <c r="AG52" i="54"/>
  <c r="AG51" i="54"/>
  <c r="AG50" i="54"/>
  <c r="AG49" i="54"/>
  <c r="AG48" i="54"/>
  <c r="AG47" i="54"/>
  <c r="AG46" i="54"/>
  <c r="AG45" i="54"/>
  <c r="AG44" i="54"/>
  <c r="AG43" i="54"/>
  <c r="AF53" i="54"/>
  <c r="AE53" i="54"/>
  <c r="AD53" i="54"/>
  <c r="AC53" i="54"/>
  <c r="AB53" i="54"/>
  <c r="AA53" i="54"/>
  <c r="Z53" i="54"/>
  <c r="Y53" i="54"/>
  <c r="X53" i="54"/>
  <c r="W53" i="54"/>
  <c r="V53" i="54"/>
  <c r="U53" i="54"/>
  <c r="T53" i="54"/>
  <c r="S53" i="54"/>
  <c r="R53" i="54"/>
  <c r="Q53" i="54"/>
  <c r="AJ30" i="54"/>
  <c r="AJ29" i="54"/>
  <c r="AI35" i="54"/>
  <c r="AI34" i="54"/>
  <c r="AI33" i="54"/>
  <c r="AI32" i="54"/>
  <c r="AI31" i="54"/>
  <c r="AI30" i="54"/>
  <c r="AI29" i="54"/>
  <c r="CY11" i="54"/>
  <c r="AG38" i="54"/>
  <c r="CY10" i="54"/>
  <c r="AG37" i="54"/>
  <c r="CY9" i="54"/>
  <c r="AG36" i="54"/>
  <c r="CY8" i="54"/>
  <c r="AG35" i="54"/>
  <c r="CY7" i="54"/>
  <c r="AG34" i="54"/>
  <c r="CY6" i="54"/>
  <c r="AG33" i="54"/>
  <c r="CY5" i="54"/>
  <c r="AG32" i="54"/>
  <c r="CY4" i="54"/>
  <c r="AG31" i="54"/>
  <c r="CY3" i="54"/>
  <c r="AG30" i="54"/>
  <c r="CY2" i="54"/>
  <c r="AG29" i="54"/>
  <c r="AF39" i="54"/>
  <c r="AE39" i="54"/>
  <c r="AD39" i="54"/>
  <c r="AC39" i="54"/>
  <c r="AB39" i="54"/>
  <c r="AA39" i="54"/>
  <c r="Z39" i="54"/>
  <c r="Y39" i="54"/>
  <c r="X39" i="54"/>
  <c r="W39" i="54"/>
  <c r="V39" i="54"/>
  <c r="U39" i="54"/>
  <c r="T39" i="54"/>
  <c r="S39" i="54"/>
  <c r="R39" i="54"/>
  <c r="Q39" i="54"/>
  <c r="AI21" i="54"/>
  <c r="AI20" i="54"/>
  <c r="AI19" i="54"/>
  <c r="AI18" i="54"/>
  <c r="AI17" i="54"/>
  <c r="AI16" i="54"/>
  <c r="AI15" i="54"/>
  <c r="CW11" i="54"/>
  <c r="AG24" i="54"/>
  <c r="CW10" i="54"/>
  <c r="AG23" i="54"/>
  <c r="CW9" i="54"/>
  <c r="AG22" i="54"/>
  <c r="CW8" i="54"/>
  <c r="AG21" i="54"/>
  <c r="CW7" i="54"/>
  <c r="AG20" i="54"/>
  <c r="CW6" i="54"/>
  <c r="AG19" i="54"/>
  <c r="CW5" i="54"/>
  <c r="AG18" i="54"/>
  <c r="CW4" i="54"/>
  <c r="AG17" i="54"/>
  <c r="CW3" i="54"/>
  <c r="AG16" i="54"/>
  <c r="CW2" i="54"/>
  <c r="AG15" i="54"/>
  <c r="AF25" i="54"/>
  <c r="AE25" i="54"/>
  <c r="AD25" i="54"/>
  <c r="AC25" i="54"/>
  <c r="AB25" i="54"/>
  <c r="AA25" i="54"/>
  <c r="Z25" i="54"/>
  <c r="Y25" i="54"/>
  <c r="X25" i="54"/>
  <c r="W25" i="54"/>
  <c r="V25" i="54"/>
  <c r="U25" i="54"/>
  <c r="T25" i="54"/>
  <c r="S25" i="54"/>
  <c r="R25" i="54"/>
  <c r="Q25" i="54"/>
  <c r="AI5" i="54"/>
  <c r="AI4" i="54"/>
  <c r="AI3" i="54"/>
  <c r="AI2" i="54"/>
  <c r="AG11" i="54"/>
  <c r="AG10" i="54"/>
  <c r="AG9" i="54"/>
  <c r="AG8" i="54"/>
  <c r="AG7" i="54"/>
  <c r="AG6" i="54"/>
  <c r="AG5" i="54"/>
  <c r="AG4" i="54"/>
  <c r="AG3" i="54"/>
  <c r="AG2" i="54"/>
  <c r="AF12" i="54"/>
  <c r="AE12" i="54"/>
  <c r="AD12" i="54"/>
  <c r="AC12" i="54"/>
  <c r="AB12" i="54"/>
  <c r="AA12" i="54"/>
  <c r="Z12" i="54"/>
  <c r="Y12" i="54"/>
  <c r="X12" i="54"/>
  <c r="W12" i="54"/>
  <c r="V12" i="54"/>
  <c r="U12" i="54"/>
  <c r="T12" i="54"/>
  <c r="S12" i="54"/>
  <c r="R12" i="54"/>
  <c r="Q12" i="54"/>
  <c r="DD13" i="53"/>
  <c r="DD12" i="53"/>
  <c r="DD11" i="53"/>
  <c r="DD10" i="53"/>
  <c r="DD9" i="53"/>
  <c r="DD8" i="53"/>
  <c r="DD7" i="53"/>
  <c r="DD6" i="53"/>
  <c r="DD5" i="53"/>
  <c r="DD4" i="53"/>
  <c r="DD3" i="53"/>
  <c r="DD2" i="53"/>
  <c r="HD14" i="53" a="1"/>
  <c r="HD14" i="53"/>
  <c r="HC14" i="53" a="1"/>
  <c r="HC14" i="53" s="1"/>
  <c r="HB14" i="53" a="1"/>
  <c r="HB14" i="53"/>
  <c r="HA14" i="53" a="1"/>
  <c r="HA14" i="53"/>
  <c r="GZ14" i="53" a="1"/>
  <c r="GZ14" i="53" s="1"/>
  <c r="GY14" i="53" a="1"/>
  <c r="GY14" i="53" s="1"/>
  <c r="GX14" i="53" a="1"/>
  <c r="GX14" i="53" s="1"/>
  <c r="GW14" i="53" a="1"/>
  <c r="GW14" i="53" s="1"/>
  <c r="GV14" i="53" a="1"/>
  <c r="GV14" i="53" s="1"/>
  <c r="GU14" i="53" a="1"/>
  <c r="GU14" i="53" s="1"/>
  <c r="GT14" i="53" a="1"/>
  <c r="GT14" i="53" s="1"/>
  <c r="GS14" i="53" a="1"/>
  <c r="GS14" i="53" s="1"/>
  <c r="HD13" i="53"/>
  <c r="HC12" i="53"/>
  <c r="HB11" i="53"/>
  <c r="HA10" i="53"/>
  <c r="GZ9" i="53"/>
  <c r="GY8" i="53"/>
  <c r="GX7" i="53"/>
  <c r="GW6" i="53"/>
  <c r="GV5" i="53"/>
  <c r="GU4" i="53"/>
  <c r="GT3" i="53"/>
  <c r="GS2" i="53"/>
  <c r="DE13" i="53"/>
  <c r="DE12" i="53"/>
  <c r="DE11" i="53"/>
  <c r="DE10" i="53"/>
  <c r="DE9" i="53"/>
  <c r="DE8" i="53"/>
  <c r="DE7" i="53"/>
  <c r="DE6" i="53"/>
  <c r="DE5" i="53"/>
  <c r="DE4" i="53"/>
  <c r="DE3" i="53"/>
  <c r="DE2" i="53"/>
  <c r="DQ1" i="53"/>
  <c r="CV24" i="53"/>
  <c r="CV18" i="53"/>
  <c r="CV14" i="53"/>
  <c r="CV12" i="53"/>
  <c r="CV10" i="53"/>
  <c r="CV8" i="53"/>
  <c r="DM13" i="53"/>
  <c r="DL13" i="53"/>
  <c r="DK13" i="53"/>
  <c r="DI13" i="53"/>
  <c r="DH13" i="53"/>
  <c r="DM12" i="53"/>
  <c r="DL12" i="53"/>
  <c r="DK12" i="53"/>
  <c r="DI12" i="53"/>
  <c r="DH12" i="53"/>
  <c r="DM11" i="53"/>
  <c r="DL11" i="53"/>
  <c r="DK11" i="53"/>
  <c r="DI11" i="53"/>
  <c r="DH11" i="53"/>
  <c r="DM10" i="53"/>
  <c r="DL10" i="53"/>
  <c r="DK10" i="53"/>
  <c r="DI10" i="53"/>
  <c r="DH10" i="53"/>
  <c r="DM9" i="53"/>
  <c r="DL9" i="53"/>
  <c r="DK9" i="53"/>
  <c r="DI9" i="53"/>
  <c r="DH9" i="53"/>
  <c r="DM8" i="53"/>
  <c r="DL8" i="53"/>
  <c r="DK8" i="53"/>
  <c r="DI8" i="53"/>
  <c r="DH8" i="53"/>
  <c r="DM7" i="53"/>
  <c r="DL7" i="53"/>
  <c r="DK7" i="53"/>
  <c r="DI7" i="53"/>
  <c r="DH7" i="53"/>
  <c r="DM6" i="53"/>
  <c r="DL6" i="53"/>
  <c r="DK6" i="53"/>
  <c r="DI6" i="53"/>
  <c r="DH6" i="53"/>
  <c r="DM5" i="53"/>
  <c r="DL5" i="53"/>
  <c r="DK5" i="53"/>
  <c r="DI5" i="53"/>
  <c r="DH5" i="53"/>
  <c r="DM4" i="53"/>
  <c r="DL4" i="53"/>
  <c r="DK4" i="53"/>
  <c r="DI4" i="53"/>
  <c r="DH4" i="53"/>
  <c r="DM3" i="53"/>
  <c r="DL3" i="53"/>
  <c r="DK3" i="53"/>
  <c r="DI3" i="53"/>
  <c r="DH3" i="53"/>
  <c r="DM2" i="53"/>
  <c r="DL2" i="53"/>
  <c r="DK2" i="53"/>
  <c r="DI2" i="53"/>
  <c r="DH2" i="53"/>
  <c r="AC53" i="53"/>
  <c r="AC52" i="53"/>
  <c r="AC51" i="53"/>
  <c r="AC50" i="53"/>
  <c r="AC49" i="53"/>
  <c r="AA60" i="53"/>
  <c r="AA59" i="53"/>
  <c r="AA58" i="53"/>
  <c r="AA57" i="53"/>
  <c r="AA56" i="53"/>
  <c r="AA55" i="53"/>
  <c r="AA54" i="53"/>
  <c r="AA53" i="53"/>
  <c r="AA52" i="53"/>
  <c r="AA51" i="53"/>
  <c r="AA50" i="53"/>
  <c r="AA49" i="53"/>
  <c r="Z61" i="53"/>
  <c r="Y61" i="53"/>
  <c r="X61" i="53"/>
  <c r="W61" i="53"/>
  <c r="V61" i="53"/>
  <c r="U61" i="53"/>
  <c r="T61" i="53"/>
  <c r="S61" i="53"/>
  <c r="R61" i="53"/>
  <c r="Q61" i="53"/>
  <c r="AD34" i="53"/>
  <c r="AD33" i="53"/>
  <c r="AC39" i="53"/>
  <c r="AC38" i="53"/>
  <c r="AC37" i="53"/>
  <c r="AC36" i="53"/>
  <c r="AC35" i="53"/>
  <c r="AC34" i="53"/>
  <c r="AC33" i="53"/>
  <c r="CY13" i="53"/>
  <c r="AA44" i="53"/>
  <c r="CY12" i="53"/>
  <c r="AA43" i="53"/>
  <c r="CY11" i="53"/>
  <c r="AA42" i="53"/>
  <c r="CY10" i="53"/>
  <c r="AA41" i="53"/>
  <c r="CY9" i="53"/>
  <c r="AA40" i="53"/>
  <c r="CY8" i="53"/>
  <c r="AA39" i="53"/>
  <c r="CY7" i="53"/>
  <c r="AA38" i="53"/>
  <c r="CY6" i="53"/>
  <c r="AA37" i="53"/>
  <c r="CY5" i="53"/>
  <c r="AA36" i="53"/>
  <c r="CY4" i="53"/>
  <c r="AA35" i="53"/>
  <c r="CY3" i="53"/>
  <c r="AA34" i="53"/>
  <c r="CY2" i="53"/>
  <c r="AA33" i="53"/>
  <c r="Z45" i="53"/>
  <c r="Y45" i="53"/>
  <c r="X45" i="53"/>
  <c r="W45" i="53"/>
  <c r="V45" i="53"/>
  <c r="U45" i="53"/>
  <c r="T45" i="53"/>
  <c r="S45" i="53"/>
  <c r="R45" i="53"/>
  <c r="Q45" i="53"/>
  <c r="AC23" i="53"/>
  <c r="AC22" i="53"/>
  <c r="AC21" i="53"/>
  <c r="AC20" i="53"/>
  <c r="AC19" i="53"/>
  <c r="AC18" i="53"/>
  <c r="AC17" i="53"/>
  <c r="CW13" i="53"/>
  <c r="AA28" i="53"/>
  <c r="CW12" i="53"/>
  <c r="AA27" i="53"/>
  <c r="CW11" i="53"/>
  <c r="AA26" i="53"/>
  <c r="CW10" i="53"/>
  <c r="AA25" i="53"/>
  <c r="CW9" i="53"/>
  <c r="AA24" i="53"/>
  <c r="CW8" i="53"/>
  <c r="AA23" i="53"/>
  <c r="CW7" i="53"/>
  <c r="AA22" i="53"/>
  <c r="CW6" i="53"/>
  <c r="AA21" i="53"/>
  <c r="CW5" i="53"/>
  <c r="AA20" i="53"/>
  <c r="CW4" i="53"/>
  <c r="AA19" i="53"/>
  <c r="CW3" i="53"/>
  <c r="AA18" i="53"/>
  <c r="CW2" i="53"/>
  <c r="AA17" i="53"/>
  <c r="Z29" i="53"/>
  <c r="Y29" i="53"/>
  <c r="X29" i="53"/>
  <c r="W29" i="53"/>
  <c r="V29" i="53"/>
  <c r="U29" i="53"/>
  <c r="T29" i="53"/>
  <c r="S29" i="53"/>
  <c r="R29" i="53"/>
  <c r="Q29" i="53"/>
  <c r="AC5" i="53"/>
  <c r="AC4" i="53"/>
  <c r="AC3" i="53"/>
  <c r="AC2" i="53"/>
  <c r="AA13" i="53"/>
  <c r="AA12" i="53"/>
  <c r="AA11" i="53"/>
  <c r="AA10" i="53"/>
  <c r="AA9" i="53"/>
  <c r="AA8" i="53"/>
  <c r="AA7" i="53"/>
  <c r="AA6" i="53"/>
  <c r="AA5" i="53"/>
  <c r="AA4" i="53"/>
  <c r="AA3" i="53"/>
  <c r="AA2" i="53"/>
  <c r="Z14" i="53"/>
  <c r="Y14" i="53"/>
  <c r="X14" i="53"/>
  <c r="W14" i="53"/>
  <c r="V14" i="53"/>
  <c r="U14" i="53"/>
  <c r="T14" i="53"/>
  <c r="S14" i="53"/>
  <c r="R14" i="53"/>
  <c r="Q14" i="53"/>
  <c r="DD18" i="50"/>
  <c r="DD17" i="50"/>
  <c r="DD16" i="50"/>
  <c r="DD15" i="50"/>
  <c r="DD14" i="50"/>
  <c r="DD13" i="50"/>
  <c r="DD12" i="50"/>
  <c r="DD11" i="50"/>
  <c r="DD10" i="50"/>
  <c r="DD9" i="50"/>
  <c r="DD8" i="50"/>
  <c r="DD7" i="50"/>
  <c r="DD6" i="50"/>
  <c r="DD5" i="50"/>
  <c r="CV16" i="50" s="1"/>
  <c r="DD4" i="50"/>
  <c r="DD3" i="50"/>
  <c r="DD2" i="50"/>
  <c r="HI19" i="50" a="1"/>
  <c r="HI19" i="50"/>
  <c r="HH19" i="50" a="1"/>
  <c r="HH19" i="50"/>
  <c r="HG19" i="50" a="1"/>
  <c r="HG19" i="50"/>
  <c r="HF19" i="50" a="1"/>
  <c r="HF19" i="50"/>
  <c r="HE19" i="50" a="1"/>
  <c r="HE19" i="50" s="1"/>
  <c r="HD19" i="50" a="1"/>
  <c r="HD19" i="50"/>
  <c r="HC19" i="50" a="1"/>
  <c r="HC19" i="50"/>
  <c r="HB19" i="50" a="1"/>
  <c r="HB19" i="50"/>
  <c r="HA19" i="50" a="1"/>
  <c r="HA19" i="50" s="1"/>
  <c r="GZ19" i="50" a="1"/>
  <c r="GZ19" i="50" s="1"/>
  <c r="GY19" i="50" a="1"/>
  <c r="GY19" i="50" s="1"/>
  <c r="GX19" i="50" a="1"/>
  <c r="GX19" i="50" s="1"/>
  <c r="GW19" i="50" a="1"/>
  <c r="GW19" i="50"/>
  <c r="GV19" i="50" a="1"/>
  <c r="GV19" i="50"/>
  <c r="GU19" i="50" a="1"/>
  <c r="GU19" i="50" s="1"/>
  <c r="GT19" i="50" a="1"/>
  <c r="GT19" i="50" s="1"/>
  <c r="GS19" i="50" a="1"/>
  <c r="GS19" i="50" s="1"/>
  <c r="HI18" i="50"/>
  <c r="HH17" i="50"/>
  <c r="HG16" i="50"/>
  <c r="HF15" i="50"/>
  <c r="HE14" i="50"/>
  <c r="HD13" i="50"/>
  <c r="HC12" i="50"/>
  <c r="HB11" i="50"/>
  <c r="HA10" i="50"/>
  <c r="GZ9" i="50"/>
  <c r="GY8" i="50"/>
  <c r="GX7" i="50"/>
  <c r="GW6" i="50"/>
  <c r="GV5" i="50"/>
  <c r="GU4" i="50"/>
  <c r="GT3" i="50"/>
  <c r="GS2" i="50"/>
  <c r="DE18" i="50"/>
  <c r="DE17" i="50"/>
  <c r="DE16" i="50"/>
  <c r="DE15" i="50"/>
  <c r="DE14" i="50"/>
  <c r="DE13" i="50"/>
  <c r="DE12" i="50"/>
  <c r="DE11" i="50"/>
  <c r="DE10" i="50"/>
  <c r="DE9" i="50"/>
  <c r="DE8" i="50"/>
  <c r="DE7" i="50"/>
  <c r="DE6" i="50"/>
  <c r="DE5" i="50"/>
  <c r="DE4" i="50"/>
  <c r="DE3" i="50"/>
  <c r="DE2" i="50"/>
  <c r="CV24" i="50"/>
  <c r="CV14" i="50"/>
  <c r="CV12" i="50"/>
  <c r="CV10" i="50"/>
  <c r="CV8" i="50"/>
  <c r="DM18" i="50"/>
  <c r="DL18" i="50"/>
  <c r="DK18" i="50"/>
  <c r="DI18" i="50"/>
  <c r="DH18" i="50"/>
  <c r="DM17" i="50"/>
  <c r="DL17" i="50"/>
  <c r="DK17" i="50"/>
  <c r="DI17" i="50"/>
  <c r="DH17" i="50"/>
  <c r="DM16" i="50"/>
  <c r="DL16" i="50"/>
  <c r="DK16" i="50"/>
  <c r="DI16" i="50"/>
  <c r="DH16" i="50"/>
  <c r="DM15" i="50"/>
  <c r="DL15" i="50"/>
  <c r="DK15" i="50"/>
  <c r="DI15" i="50"/>
  <c r="DH15" i="50"/>
  <c r="DM14" i="50"/>
  <c r="DL14" i="50"/>
  <c r="DK14" i="50"/>
  <c r="DI14" i="50"/>
  <c r="DH14" i="50"/>
  <c r="DM13" i="50"/>
  <c r="DL13" i="50"/>
  <c r="DK13" i="50"/>
  <c r="DI13" i="50"/>
  <c r="DH13" i="50"/>
  <c r="DM12" i="50"/>
  <c r="DL12" i="50"/>
  <c r="DK12" i="50"/>
  <c r="DI12" i="50"/>
  <c r="DH12" i="50"/>
  <c r="DM11" i="50"/>
  <c r="DL11" i="50"/>
  <c r="DK11" i="50"/>
  <c r="DI11" i="50"/>
  <c r="DH11" i="50"/>
  <c r="DM10" i="50"/>
  <c r="DL10" i="50"/>
  <c r="DK10" i="50"/>
  <c r="DI10" i="50"/>
  <c r="DH10" i="50"/>
  <c r="DM9" i="50"/>
  <c r="DL9" i="50"/>
  <c r="DK9" i="50"/>
  <c r="DI9" i="50"/>
  <c r="DH9" i="50"/>
  <c r="DM8" i="50"/>
  <c r="DL8" i="50"/>
  <c r="DK8" i="50"/>
  <c r="DI8" i="50"/>
  <c r="DH8" i="50"/>
  <c r="DM7" i="50"/>
  <c r="DL7" i="50"/>
  <c r="DK7" i="50"/>
  <c r="DI7" i="50"/>
  <c r="DH7" i="50"/>
  <c r="DM6" i="50"/>
  <c r="DL6" i="50"/>
  <c r="DK6" i="50"/>
  <c r="DI6" i="50"/>
  <c r="DH6" i="50"/>
  <c r="DM5" i="50"/>
  <c r="DL5" i="50"/>
  <c r="DK5" i="50"/>
  <c r="DI5" i="50"/>
  <c r="DH5" i="50"/>
  <c r="DM4" i="50"/>
  <c r="DL4" i="50"/>
  <c r="DK4" i="50"/>
  <c r="DI4" i="50"/>
  <c r="DH4" i="50"/>
  <c r="DM3" i="50"/>
  <c r="DL3" i="50"/>
  <c r="DK3" i="50"/>
  <c r="DI3" i="50"/>
  <c r="DH3" i="50"/>
  <c r="DM2" i="50"/>
  <c r="DL2" i="50"/>
  <c r="DK2" i="50"/>
  <c r="DI2" i="50"/>
  <c r="DH2" i="50"/>
  <c r="BN68" i="50"/>
  <c r="BN67" i="50"/>
  <c r="BN66" i="50"/>
  <c r="BN65" i="50"/>
  <c r="BN64" i="50"/>
  <c r="BL80" i="50"/>
  <c r="BL79" i="50"/>
  <c r="BL78" i="50"/>
  <c r="BL77" i="50"/>
  <c r="BL76" i="50"/>
  <c r="BL75" i="50"/>
  <c r="BL74" i="50"/>
  <c r="BL73" i="50"/>
  <c r="BL72" i="50"/>
  <c r="BL71" i="50"/>
  <c r="BL70" i="50"/>
  <c r="BL69" i="50"/>
  <c r="BL68" i="50"/>
  <c r="BL67" i="50"/>
  <c r="BL66" i="50"/>
  <c r="BL65" i="50"/>
  <c r="BL64" i="50"/>
  <c r="BK81" i="50"/>
  <c r="BJ81" i="50"/>
  <c r="BI81" i="50"/>
  <c r="BH81" i="50"/>
  <c r="BG81" i="50"/>
  <c r="BF81" i="50"/>
  <c r="BE81" i="50"/>
  <c r="BD81" i="50"/>
  <c r="BC81" i="50"/>
  <c r="BB81" i="50"/>
  <c r="BA81" i="50"/>
  <c r="AZ81" i="50"/>
  <c r="AY81" i="50"/>
  <c r="AX81" i="50"/>
  <c r="AW81" i="50"/>
  <c r="AV81" i="50"/>
  <c r="AU81" i="50"/>
  <c r="AT81" i="50"/>
  <c r="AS81" i="50"/>
  <c r="AR81" i="50"/>
  <c r="AQ81" i="50"/>
  <c r="AP81" i="50"/>
  <c r="AO81" i="50"/>
  <c r="AN81" i="50"/>
  <c r="AM81" i="50"/>
  <c r="AL81" i="50"/>
  <c r="AK81" i="50"/>
  <c r="AJ81" i="50"/>
  <c r="AI81" i="50"/>
  <c r="AH81" i="50"/>
  <c r="AG81" i="50"/>
  <c r="AF81" i="50"/>
  <c r="AE81" i="50"/>
  <c r="AD81" i="50"/>
  <c r="AC81" i="50"/>
  <c r="AB81" i="50"/>
  <c r="AA81" i="50"/>
  <c r="Z81" i="50"/>
  <c r="Y81" i="50"/>
  <c r="X81" i="50"/>
  <c r="W81" i="50"/>
  <c r="V81" i="50"/>
  <c r="U81" i="50"/>
  <c r="T81" i="50"/>
  <c r="S81" i="50"/>
  <c r="R81" i="50"/>
  <c r="Q81" i="50"/>
  <c r="BO44" i="50"/>
  <c r="BO43" i="50"/>
  <c r="BN49" i="50"/>
  <c r="BN48" i="50"/>
  <c r="BN47" i="50"/>
  <c r="BN46" i="50"/>
  <c r="BN45" i="50"/>
  <c r="BN44" i="50"/>
  <c r="BN43" i="50"/>
  <c r="CY18" i="50"/>
  <c r="BL59" i="50"/>
  <c r="CY17" i="50"/>
  <c r="BL58" i="50"/>
  <c r="CY16" i="50"/>
  <c r="BL57" i="50"/>
  <c r="CY15" i="50"/>
  <c r="BL56" i="50"/>
  <c r="CY14" i="50"/>
  <c r="BL55" i="50"/>
  <c r="CY13" i="50"/>
  <c r="BL54" i="50"/>
  <c r="CY12" i="50"/>
  <c r="BL53" i="50"/>
  <c r="CY11" i="50"/>
  <c r="BL52" i="50"/>
  <c r="CY10" i="50"/>
  <c r="BL51" i="50"/>
  <c r="CY9" i="50"/>
  <c r="BL50" i="50"/>
  <c r="CY8" i="50"/>
  <c r="BL49" i="50"/>
  <c r="CY7" i="50"/>
  <c r="BL48" i="50"/>
  <c r="CY6" i="50"/>
  <c r="BL47" i="50"/>
  <c r="CY5" i="50"/>
  <c r="BL46" i="50"/>
  <c r="CY4" i="50"/>
  <c r="BL45" i="50"/>
  <c r="CY3" i="50"/>
  <c r="BL44" i="50"/>
  <c r="CY2" i="50"/>
  <c r="BL43" i="50"/>
  <c r="BK60" i="50"/>
  <c r="BJ60" i="50"/>
  <c r="BI60" i="50"/>
  <c r="BH60" i="50"/>
  <c r="BG60" i="50"/>
  <c r="BF60" i="50"/>
  <c r="BE60" i="50"/>
  <c r="BD60" i="50"/>
  <c r="BC60" i="50"/>
  <c r="BB60" i="50"/>
  <c r="BA60" i="50"/>
  <c r="AZ60" i="50"/>
  <c r="AY60" i="50"/>
  <c r="AX60" i="50"/>
  <c r="AW60" i="50"/>
  <c r="AV60" i="50"/>
  <c r="AU60" i="50"/>
  <c r="AT60" i="50"/>
  <c r="AS60" i="50"/>
  <c r="AR60" i="50"/>
  <c r="AQ60" i="50"/>
  <c r="AP60" i="50"/>
  <c r="AO60" i="50"/>
  <c r="AN60" i="50"/>
  <c r="AM60" i="50"/>
  <c r="AL60" i="50"/>
  <c r="AK60" i="50"/>
  <c r="AJ60" i="50"/>
  <c r="AI60" i="50"/>
  <c r="AH60" i="50"/>
  <c r="AG60" i="50"/>
  <c r="AF60" i="50"/>
  <c r="AE60" i="50"/>
  <c r="AD60" i="50"/>
  <c r="AC60" i="50"/>
  <c r="AB60" i="50"/>
  <c r="AA60" i="50"/>
  <c r="Z60" i="50"/>
  <c r="Y60" i="50"/>
  <c r="X60" i="50"/>
  <c r="W60" i="50"/>
  <c r="V60" i="50"/>
  <c r="U60" i="50"/>
  <c r="T60" i="50"/>
  <c r="S60" i="50"/>
  <c r="R60" i="50"/>
  <c r="Q60" i="50"/>
  <c r="BN28" i="50"/>
  <c r="BN27" i="50"/>
  <c r="BN26" i="50"/>
  <c r="BN25" i="50"/>
  <c r="BN24" i="50"/>
  <c r="BN23" i="50"/>
  <c r="BN22" i="50"/>
  <c r="CW18" i="50"/>
  <c r="BL38" i="50"/>
  <c r="CW17" i="50"/>
  <c r="BL37" i="50"/>
  <c r="CW16" i="50"/>
  <c r="BL36" i="50"/>
  <c r="CW15" i="50"/>
  <c r="BL35" i="50"/>
  <c r="CW14" i="50"/>
  <c r="BL34" i="50"/>
  <c r="CW13" i="50"/>
  <c r="BL33" i="50"/>
  <c r="CW12" i="50"/>
  <c r="BL32" i="50"/>
  <c r="CW11" i="50"/>
  <c r="BL31" i="50"/>
  <c r="CW10" i="50"/>
  <c r="BL30" i="50"/>
  <c r="CW9" i="50"/>
  <c r="BL29" i="50"/>
  <c r="CW8" i="50"/>
  <c r="BL28" i="50"/>
  <c r="CW7" i="50"/>
  <c r="BL27" i="50"/>
  <c r="CW6" i="50"/>
  <c r="BL26" i="50"/>
  <c r="CW5" i="50"/>
  <c r="BL25" i="50"/>
  <c r="CW4" i="50"/>
  <c r="BL24" i="50"/>
  <c r="CW3" i="50"/>
  <c r="BL23" i="50"/>
  <c r="CW2" i="50"/>
  <c r="BL22" i="50"/>
  <c r="BK39" i="50"/>
  <c r="BJ39" i="50"/>
  <c r="BI39" i="50"/>
  <c r="BH39" i="50"/>
  <c r="BG39" i="50"/>
  <c r="BF39" i="50"/>
  <c r="BE39" i="50"/>
  <c r="BD39" i="50"/>
  <c r="BC39" i="50"/>
  <c r="BB39" i="50"/>
  <c r="BA39" i="50"/>
  <c r="AZ39" i="50"/>
  <c r="AY39" i="50"/>
  <c r="AX39" i="50"/>
  <c r="AW39" i="50"/>
  <c r="AV39" i="50"/>
  <c r="AU39" i="50"/>
  <c r="AT39" i="50"/>
  <c r="AS39" i="50"/>
  <c r="AR39" i="50"/>
  <c r="AQ39" i="50"/>
  <c r="AP39" i="50"/>
  <c r="AO39" i="50"/>
  <c r="AN39" i="50"/>
  <c r="AM39" i="50"/>
  <c r="AL39" i="50"/>
  <c r="AK39" i="50"/>
  <c r="AJ39" i="50"/>
  <c r="AI39" i="50"/>
  <c r="AH39" i="50"/>
  <c r="AG39" i="50"/>
  <c r="AF39" i="50"/>
  <c r="AE39" i="50"/>
  <c r="AD39" i="50"/>
  <c r="AC39" i="50"/>
  <c r="AB39" i="50"/>
  <c r="AA39" i="50"/>
  <c r="Z39" i="50"/>
  <c r="Y39" i="50"/>
  <c r="X39" i="50"/>
  <c r="W39" i="50"/>
  <c r="V39" i="50"/>
  <c r="U39" i="50"/>
  <c r="T39" i="50"/>
  <c r="S39" i="50"/>
  <c r="R39" i="50"/>
  <c r="Q39" i="50"/>
  <c r="BN5" i="50"/>
  <c r="BN4" i="50"/>
  <c r="BN3" i="50"/>
  <c r="BN2" i="50"/>
  <c r="BL18" i="50"/>
  <c r="BL17" i="50"/>
  <c r="BL16" i="50"/>
  <c r="BL15" i="50"/>
  <c r="BL14" i="50"/>
  <c r="BL13" i="50"/>
  <c r="BL12" i="50"/>
  <c r="BL11" i="50"/>
  <c r="BL10" i="50"/>
  <c r="BL9" i="50"/>
  <c r="BL8" i="50"/>
  <c r="BL7" i="50"/>
  <c r="BL6" i="50"/>
  <c r="BL5" i="50"/>
  <c r="BL4" i="50"/>
  <c r="BL3" i="50"/>
  <c r="BL2" i="50"/>
  <c r="BK19" i="50"/>
  <c r="BJ19" i="50"/>
  <c r="BI19" i="50"/>
  <c r="BH19" i="50"/>
  <c r="BG19" i="50"/>
  <c r="BF19" i="50"/>
  <c r="BE19" i="50"/>
  <c r="BD19" i="50"/>
  <c r="BC19" i="50"/>
  <c r="BB19" i="50"/>
  <c r="BA19" i="50"/>
  <c r="AZ19" i="50"/>
  <c r="AY19" i="50"/>
  <c r="AX19" i="50"/>
  <c r="AW19" i="50"/>
  <c r="AV19" i="50"/>
  <c r="AU19" i="50"/>
  <c r="AT19" i="50"/>
  <c r="AS19" i="50"/>
  <c r="AR19" i="50"/>
  <c r="AQ19" i="50"/>
  <c r="AP19" i="50"/>
  <c r="AO19" i="50"/>
  <c r="AN19" i="50"/>
  <c r="AM19" i="50"/>
  <c r="AL19" i="50"/>
  <c r="AK19" i="50"/>
  <c r="AJ19" i="50"/>
  <c r="AI19" i="50"/>
  <c r="AH19" i="50"/>
  <c r="AG19" i="50"/>
  <c r="AF19" i="50"/>
  <c r="AE19" i="50"/>
  <c r="AD19" i="50"/>
  <c r="AC19" i="50"/>
  <c r="AB19" i="50"/>
  <c r="AA19" i="50"/>
  <c r="Z19" i="50"/>
  <c r="Y19" i="50"/>
  <c r="X19" i="50"/>
  <c r="W19" i="50"/>
  <c r="V19" i="50"/>
  <c r="U19" i="50"/>
  <c r="T19" i="50"/>
  <c r="S19" i="50"/>
  <c r="R19" i="50"/>
  <c r="Q19" i="50"/>
  <c r="DD14" i="49"/>
  <c r="DD13" i="49"/>
  <c r="DD12" i="49"/>
  <c r="DD11" i="49"/>
  <c r="DD10" i="49"/>
  <c r="DD9" i="49"/>
  <c r="DD8" i="49"/>
  <c r="DD7" i="49"/>
  <c r="DD6" i="49"/>
  <c r="DD5" i="49"/>
  <c r="DD4" i="49"/>
  <c r="DD3" i="49"/>
  <c r="DD2" i="49"/>
  <c r="HE15" i="49" a="1"/>
  <c r="HE15" i="49" s="1"/>
  <c r="HD15" i="49" a="1"/>
  <c r="HD15" i="49"/>
  <c r="HC15" i="49" a="1"/>
  <c r="HC15" i="49"/>
  <c r="HB15" i="49" a="1"/>
  <c r="HB15" i="49" s="1"/>
  <c r="HA15" i="49" a="1"/>
  <c r="HA15" i="49"/>
  <c r="GZ15" i="49" a="1"/>
  <c r="GZ15" i="49" s="1"/>
  <c r="GY15" i="49" a="1"/>
  <c r="GY15" i="49"/>
  <c r="GX15" i="49" a="1"/>
  <c r="GX15" i="49" s="1"/>
  <c r="GW15" i="49" a="1"/>
  <c r="GW15" i="49"/>
  <c r="GV15" i="49" a="1"/>
  <c r="GV15" i="49" s="1"/>
  <c r="GU15" i="49" a="1"/>
  <c r="GU15" i="49" s="1"/>
  <c r="GT15" i="49" a="1"/>
  <c r="GT15" i="49" s="1"/>
  <c r="GS15" i="49" a="1"/>
  <c r="GS15" i="49" s="1"/>
  <c r="HE14" i="49"/>
  <c r="HD13" i="49"/>
  <c r="HC12" i="49"/>
  <c r="HB11" i="49"/>
  <c r="HA10" i="49"/>
  <c r="GZ9" i="49"/>
  <c r="GY8" i="49"/>
  <c r="GX7" i="49"/>
  <c r="GW6" i="49"/>
  <c r="GV5" i="49"/>
  <c r="GU4" i="49"/>
  <c r="GT3" i="49"/>
  <c r="GS2" i="49"/>
  <c r="DE14" i="49"/>
  <c r="DE13" i="49"/>
  <c r="DE12" i="49"/>
  <c r="DE11" i="49"/>
  <c r="DE10" i="49"/>
  <c r="DE9" i="49"/>
  <c r="DE8" i="49"/>
  <c r="DE7" i="49"/>
  <c r="DE6" i="49"/>
  <c r="DE5" i="49"/>
  <c r="DE4" i="49"/>
  <c r="DE3" i="49"/>
  <c r="DE2" i="49"/>
  <c r="CV24" i="49"/>
  <c r="CV14" i="49"/>
  <c r="CV12" i="49"/>
  <c r="CV10" i="49"/>
  <c r="CV8" i="49"/>
  <c r="DM14" i="49"/>
  <c r="DL14" i="49"/>
  <c r="DK14" i="49"/>
  <c r="DI14" i="49"/>
  <c r="DH14" i="49"/>
  <c r="DM13" i="49"/>
  <c r="DL13" i="49"/>
  <c r="DK13" i="49"/>
  <c r="DI13" i="49"/>
  <c r="DH13" i="49"/>
  <c r="DM12" i="49"/>
  <c r="DL12" i="49"/>
  <c r="DK12" i="49"/>
  <c r="DI12" i="49"/>
  <c r="DH12" i="49"/>
  <c r="DM11" i="49"/>
  <c r="DL11" i="49"/>
  <c r="DK11" i="49"/>
  <c r="DI11" i="49"/>
  <c r="DH11" i="49"/>
  <c r="DM10" i="49"/>
  <c r="DL10" i="49"/>
  <c r="DK10" i="49"/>
  <c r="DI10" i="49"/>
  <c r="DH10" i="49"/>
  <c r="DM9" i="49"/>
  <c r="DL9" i="49"/>
  <c r="DK9" i="49"/>
  <c r="DI9" i="49"/>
  <c r="DH9" i="49"/>
  <c r="DM8" i="49"/>
  <c r="DL8" i="49"/>
  <c r="DK8" i="49"/>
  <c r="DI8" i="49"/>
  <c r="DH8" i="49"/>
  <c r="DM7" i="49"/>
  <c r="DL7" i="49"/>
  <c r="DK7" i="49"/>
  <c r="DI7" i="49"/>
  <c r="DH7" i="49"/>
  <c r="DM6" i="49"/>
  <c r="DL6" i="49"/>
  <c r="DK6" i="49"/>
  <c r="DI6" i="49"/>
  <c r="DH6" i="49"/>
  <c r="DM5" i="49"/>
  <c r="DL5" i="49"/>
  <c r="DK5" i="49"/>
  <c r="DI5" i="49"/>
  <c r="DH5" i="49"/>
  <c r="DM4" i="49"/>
  <c r="DL4" i="49"/>
  <c r="DK4" i="49"/>
  <c r="DI4" i="49"/>
  <c r="DH4" i="49"/>
  <c r="DM3" i="49"/>
  <c r="DL3" i="49"/>
  <c r="DK3" i="49"/>
  <c r="DI3" i="49"/>
  <c r="DH3" i="49"/>
  <c r="DM2" i="49"/>
  <c r="DL2" i="49"/>
  <c r="DK2" i="49"/>
  <c r="DI2" i="49"/>
  <c r="DH2" i="49"/>
  <c r="AD56" i="49"/>
  <c r="AD55" i="49"/>
  <c r="AD54" i="49"/>
  <c r="AD53" i="49"/>
  <c r="AD52" i="49"/>
  <c r="AB64" i="49"/>
  <c r="AB63" i="49"/>
  <c r="AB62" i="49"/>
  <c r="AB61" i="49"/>
  <c r="AB60" i="49"/>
  <c r="AB59" i="49"/>
  <c r="AB58" i="49"/>
  <c r="AB57" i="49"/>
  <c r="AB56" i="49"/>
  <c r="AB55" i="49"/>
  <c r="AB54" i="49"/>
  <c r="AB53" i="49"/>
  <c r="AB52" i="49"/>
  <c r="AA65" i="49"/>
  <c r="Z65" i="49"/>
  <c r="Y65" i="49"/>
  <c r="X65" i="49"/>
  <c r="W65" i="49"/>
  <c r="V65" i="49"/>
  <c r="U65" i="49"/>
  <c r="T65" i="49"/>
  <c r="S65" i="49"/>
  <c r="R65" i="49"/>
  <c r="Q65" i="49"/>
  <c r="AE36" i="49"/>
  <c r="AE35" i="49"/>
  <c r="AD41" i="49"/>
  <c r="AD40" i="49"/>
  <c r="AD39" i="49"/>
  <c r="AD38" i="49"/>
  <c r="AD37" i="49"/>
  <c r="AD36" i="49"/>
  <c r="AD35" i="49"/>
  <c r="CY14" i="49"/>
  <c r="AB47" i="49"/>
  <c r="CY13" i="49"/>
  <c r="AB46" i="49"/>
  <c r="CY12" i="49"/>
  <c r="AB45" i="49"/>
  <c r="CY11" i="49"/>
  <c r="AB44" i="49"/>
  <c r="CY10" i="49"/>
  <c r="AB43" i="49"/>
  <c r="CY9" i="49"/>
  <c r="AB42" i="49"/>
  <c r="CY8" i="49"/>
  <c r="AB41" i="49"/>
  <c r="CY7" i="49"/>
  <c r="AB40" i="49"/>
  <c r="CY6" i="49"/>
  <c r="AB39" i="49"/>
  <c r="CY5" i="49"/>
  <c r="AB38" i="49"/>
  <c r="CY4" i="49"/>
  <c r="AB37" i="49"/>
  <c r="CY3" i="49"/>
  <c r="AB36" i="49"/>
  <c r="CY2" i="49"/>
  <c r="AB35" i="49"/>
  <c r="AA48" i="49"/>
  <c r="Z48" i="49"/>
  <c r="Y48" i="49"/>
  <c r="X48" i="49"/>
  <c r="W48" i="49"/>
  <c r="V48" i="49"/>
  <c r="U48" i="49"/>
  <c r="T48" i="49"/>
  <c r="S48" i="49"/>
  <c r="R48" i="49"/>
  <c r="Q48" i="49"/>
  <c r="AD24" i="49"/>
  <c r="AD23" i="49"/>
  <c r="AD22" i="49"/>
  <c r="AD21" i="49"/>
  <c r="AD20" i="49"/>
  <c r="AD19" i="49"/>
  <c r="AD18" i="49"/>
  <c r="CW14" i="49"/>
  <c r="AB30" i="49"/>
  <c r="CW13" i="49"/>
  <c r="AB29" i="49"/>
  <c r="CW12" i="49"/>
  <c r="AB28" i="49"/>
  <c r="CW11" i="49"/>
  <c r="AB27" i="49"/>
  <c r="CW10" i="49"/>
  <c r="AB26" i="49"/>
  <c r="CW9" i="49"/>
  <c r="AB25" i="49"/>
  <c r="CW8" i="49"/>
  <c r="AB24" i="49"/>
  <c r="CW7" i="49"/>
  <c r="AB23" i="49"/>
  <c r="CW6" i="49"/>
  <c r="AB22" i="49"/>
  <c r="CW5" i="49"/>
  <c r="AB21" i="49"/>
  <c r="CW4" i="49"/>
  <c r="AB20" i="49"/>
  <c r="CW3" i="49"/>
  <c r="AB19" i="49"/>
  <c r="CW2" i="49"/>
  <c r="AB18" i="49"/>
  <c r="AA31" i="49"/>
  <c r="Z31" i="49"/>
  <c r="Y31" i="49"/>
  <c r="X31" i="49"/>
  <c r="W31" i="49"/>
  <c r="V31" i="49"/>
  <c r="U31" i="49"/>
  <c r="T31" i="49"/>
  <c r="S31" i="49"/>
  <c r="R31" i="49"/>
  <c r="Q31" i="49"/>
  <c r="AD5" i="49"/>
  <c r="AD4" i="49"/>
  <c r="AD3" i="49"/>
  <c r="AD2" i="49"/>
  <c r="AB14" i="49"/>
  <c r="AB13" i="49"/>
  <c r="AB12" i="49"/>
  <c r="AB11" i="49"/>
  <c r="AB10" i="49"/>
  <c r="AB9" i="49"/>
  <c r="AB8" i="49"/>
  <c r="AB7" i="49"/>
  <c r="AB6" i="49"/>
  <c r="AB5" i="49"/>
  <c r="AB4" i="49"/>
  <c r="AB3" i="49"/>
  <c r="AB2" i="49"/>
  <c r="AA15" i="49"/>
  <c r="Z15" i="49"/>
  <c r="Y15" i="49"/>
  <c r="X15" i="49"/>
  <c r="W15" i="49"/>
  <c r="V15" i="49"/>
  <c r="U15" i="49"/>
  <c r="T15" i="49"/>
  <c r="S15" i="49"/>
  <c r="R15" i="49"/>
  <c r="Q15" i="49"/>
  <c r="HF16" i="48" a="1"/>
  <c r="HF16" i="48" s="1"/>
  <c r="HE16" i="48" a="1"/>
  <c r="HE16" i="48" s="1"/>
  <c r="HD16" i="48" a="1"/>
  <c r="HD16" i="48" s="1"/>
  <c r="HA16" i="48" a="1"/>
  <c r="HA16" i="48" s="1"/>
  <c r="GW16" i="48" a="1"/>
  <c r="GW16" i="48" s="1"/>
  <c r="GV16" i="48" a="1"/>
  <c r="GV16" i="48" s="1"/>
  <c r="GU16" i="48" a="1"/>
  <c r="GU16" i="48" s="1"/>
  <c r="HF15" i="48"/>
  <c r="HE14" i="48"/>
  <c r="HD13" i="48"/>
  <c r="HC12" i="48"/>
  <c r="HC16" i="48" s="1" a="1"/>
  <c r="HC16" i="48" s="1"/>
  <c r="HB11" i="48"/>
  <c r="HB10" i="48"/>
  <c r="HB16" i="48" s="1" a="1"/>
  <c r="HB16" i="48" s="1"/>
  <c r="GZ9" i="48"/>
  <c r="GZ16" i="48" s="1" a="1"/>
  <c r="GZ16" i="48" s="1"/>
  <c r="GY8" i="48"/>
  <c r="GY16" i="48" s="1" a="1"/>
  <c r="GY16" i="48" s="1"/>
  <c r="GX7" i="48"/>
  <c r="GX16" i="48" s="1" a="1"/>
  <c r="GX16" i="48" s="1"/>
  <c r="GW6" i="48"/>
  <c r="GV5" i="48"/>
  <c r="GU4" i="48"/>
  <c r="GT3" i="48"/>
  <c r="GT16" i="48" s="1" a="1"/>
  <c r="GT16" i="48" s="1"/>
  <c r="GS2" i="48"/>
  <c r="GS16" i="48" s="1" a="1"/>
  <c r="GS16" i="48" s="1"/>
  <c r="DE14" i="48"/>
  <c r="DE13" i="48"/>
  <c r="DE12" i="48"/>
  <c r="DE11" i="48"/>
  <c r="DF10" i="48"/>
  <c r="DE2" i="48"/>
  <c r="CV24" i="48"/>
  <c r="CV14" i="48"/>
  <c r="CV12" i="48"/>
  <c r="CW10" i="48"/>
  <c r="DM15" i="48"/>
  <c r="DL15" i="48"/>
  <c r="DK15" i="48"/>
  <c r="DI15" i="48"/>
  <c r="DH15" i="48"/>
  <c r="DM14" i="48"/>
  <c r="DL14" i="48"/>
  <c r="DK14" i="48"/>
  <c r="DI14" i="48"/>
  <c r="DH14" i="48"/>
  <c r="DM13" i="48"/>
  <c r="DL13" i="48"/>
  <c r="DK13" i="48"/>
  <c r="DI13" i="48"/>
  <c r="DH13" i="48"/>
  <c r="DM12" i="48"/>
  <c r="DL12" i="48"/>
  <c r="DK12" i="48"/>
  <c r="DI12" i="48"/>
  <c r="DH12" i="48"/>
  <c r="DM11" i="48"/>
  <c r="DL11" i="48"/>
  <c r="DK11" i="48"/>
  <c r="DI11" i="48"/>
  <c r="DH11" i="48"/>
  <c r="DN10" i="48"/>
  <c r="DM10" i="48"/>
  <c r="DL10" i="48"/>
  <c r="DJ10" i="48"/>
  <c r="DI10" i="48"/>
  <c r="DM9" i="48"/>
  <c r="DL9" i="48"/>
  <c r="DK9" i="48"/>
  <c r="DI9" i="48"/>
  <c r="DH9" i="48"/>
  <c r="DM8" i="48"/>
  <c r="DL8" i="48"/>
  <c r="DK8" i="48"/>
  <c r="DI8" i="48"/>
  <c r="DH8" i="48"/>
  <c r="DM7" i="48"/>
  <c r="DL7" i="48"/>
  <c r="DK7" i="48"/>
  <c r="DI7" i="48"/>
  <c r="DH7" i="48"/>
  <c r="DM6" i="48"/>
  <c r="DL6" i="48"/>
  <c r="DK6" i="48"/>
  <c r="DI6" i="48"/>
  <c r="DH6" i="48"/>
  <c r="DM5" i="48"/>
  <c r="DL5" i="48"/>
  <c r="DK5" i="48"/>
  <c r="DI5" i="48"/>
  <c r="DH5" i="48"/>
  <c r="DM4" i="48"/>
  <c r="DL4" i="48"/>
  <c r="DK4" i="48"/>
  <c r="DI4" i="48"/>
  <c r="DH4" i="48"/>
  <c r="DM3" i="48"/>
  <c r="DL3" i="48"/>
  <c r="DK3" i="48"/>
  <c r="DI3" i="48"/>
  <c r="DH3" i="48"/>
  <c r="DM2" i="48"/>
  <c r="DL2" i="48"/>
  <c r="DK2" i="48"/>
  <c r="DI2" i="48"/>
  <c r="DH2" i="48"/>
  <c r="AJ58" i="48"/>
  <c r="AJ59" i="48" s="1"/>
  <c r="AJ57" i="48"/>
  <c r="AH68" i="48"/>
  <c r="AH67" i="48"/>
  <c r="AH66" i="48"/>
  <c r="AH65" i="48"/>
  <c r="AH64" i="48"/>
  <c r="AH63" i="48"/>
  <c r="AH62" i="48"/>
  <c r="AH61" i="48"/>
  <c r="AH60" i="48"/>
  <c r="AH59" i="48"/>
  <c r="AH58" i="48"/>
  <c r="AH57" i="48"/>
  <c r="AH56" i="48"/>
  <c r="AH55" i="48"/>
  <c r="AJ56" i="48" s="1"/>
  <c r="AG69" i="48"/>
  <c r="AF69" i="48"/>
  <c r="AE69" i="48"/>
  <c r="AD69" i="48"/>
  <c r="AC69" i="48"/>
  <c r="AB69" i="48"/>
  <c r="AA69" i="48"/>
  <c r="Z69" i="48"/>
  <c r="Y69" i="48"/>
  <c r="X69" i="48"/>
  <c r="W69" i="48"/>
  <c r="V69" i="48"/>
  <c r="U69" i="48"/>
  <c r="T69" i="48"/>
  <c r="S69" i="48"/>
  <c r="R69" i="48"/>
  <c r="Q69" i="48"/>
  <c r="AJ55" i="48" s="1"/>
  <c r="CY15" i="48"/>
  <c r="AH50" i="48"/>
  <c r="CY14" i="48"/>
  <c r="AH49" i="48"/>
  <c r="CY13" i="48"/>
  <c r="AH48" i="48"/>
  <c r="CY12" i="48"/>
  <c r="AH47" i="48"/>
  <c r="CY11" i="48"/>
  <c r="AH46" i="48"/>
  <c r="CZ10" i="48"/>
  <c r="AH45" i="48"/>
  <c r="CY9" i="48"/>
  <c r="AH44" i="48"/>
  <c r="CY8" i="48"/>
  <c r="AH43" i="48"/>
  <c r="CY7" i="48"/>
  <c r="AH42" i="48"/>
  <c r="CY6" i="48"/>
  <c r="AH41" i="48"/>
  <c r="CY5" i="48"/>
  <c r="AH40" i="48"/>
  <c r="CY4" i="48"/>
  <c r="AH39" i="48"/>
  <c r="CY3" i="48"/>
  <c r="AH38" i="48"/>
  <c r="CY2" i="48"/>
  <c r="AH37" i="48"/>
  <c r="AJ38" i="48" s="1"/>
  <c r="AK38" i="48" s="1"/>
  <c r="AG51" i="48"/>
  <c r="AF51" i="48"/>
  <c r="AE51" i="48"/>
  <c r="AD51" i="48"/>
  <c r="AC51" i="48"/>
  <c r="AB51" i="48"/>
  <c r="AA51" i="48"/>
  <c r="Z51" i="48"/>
  <c r="Y51" i="48"/>
  <c r="X51" i="48"/>
  <c r="W51" i="48"/>
  <c r="V51" i="48"/>
  <c r="U51" i="48"/>
  <c r="AJ39" i="48" s="1"/>
  <c r="T51" i="48"/>
  <c r="S51" i="48"/>
  <c r="R51" i="48"/>
  <c r="Q51" i="48"/>
  <c r="AJ40" i="48" s="1"/>
  <c r="AJ22" i="48"/>
  <c r="AJ23" i="48" s="1"/>
  <c r="AJ21" i="48"/>
  <c r="CW15" i="48"/>
  <c r="DE15" i="48" s="1"/>
  <c r="AH32" i="48"/>
  <c r="CW14" i="48"/>
  <c r="AH31" i="48"/>
  <c r="CW13" i="48"/>
  <c r="AH30" i="48"/>
  <c r="CW12" i="48"/>
  <c r="AH29" i="48"/>
  <c r="CW11" i="48"/>
  <c r="AH28" i="48"/>
  <c r="CX10" i="48"/>
  <c r="AH27" i="48"/>
  <c r="CW9" i="48"/>
  <c r="DE9" i="48" s="1"/>
  <c r="AH26" i="48"/>
  <c r="CW8" i="48"/>
  <c r="DE8" i="48" s="1"/>
  <c r="AH25" i="48"/>
  <c r="CW7" i="48"/>
  <c r="DE7" i="48" s="1"/>
  <c r="AH24" i="48"/>
  <c r="CW6" i="48"/>
  <c r="DE6" i="48" s="1"/>
  <c r="AH23" i="48"/>
  <c r="CW5" i="48"/>
  <c r="DE5" i="48" s="1"/>
  <c r="AH22" i="48"/>
  <c r="CW4" i="48"/>
  <c r="DE4" i="48" s="1"/>
  <c r="AH21" i="48"/>
  <c r="AJ20" i="48" s="1"/>
  <c r="CW3" i="48"/>
  <c r="DE3" i="48" s="1"/>
  <c r="AH20" i="48"/>
  <c r="CW2" i="48"/>
  <c r="AH19" i="48"/>
  <c r="AG33" i="48"/>
  <c r="AF33" i="48"/>
  <c r="AE33" i="48"/>
  <c r="AD33" i="48"/>
  <c r="AC33" i="48"/>
  <c r="AB33" i="48"/>
  <c r="AA33" i="48"/>
  <c r="Z33" i="48"/>
  <c r="Y33" i="48"/>
  <c r="AJ19" i="48" s="1"/>
  <c r="X33" i="48"/>
  <c r="W33" i="48"/>
  <c r="V33" i="48"/>
  <c r="U33" i="48"/>
  <c r="T33" i="48"/>
  <c r="S33" i="48"/>
  <c r="R33" i="48"/>
  <c r="Q33" i="48"/>
  <c r="AJ5" i="48"/>
  <c r="AJ4" i="48"/>
  <c r="AH15" i="48"/>
  <c r="AH14" i="48"/>
  <c r="AH13" i="48"/>
  <c r="AH12" i="48"/>
  <c r="AH11" i="48"/>
  <c r="AH10" i="48"/>
  <c r="AH9" i="48"/>
  <c r="AH8" i="48"/>
  <c r="AH7" i="48"/>
  <c r="AH6" i="48"/>
  <c r="AH5" i="48"/>
  <c r="AH4" i="48"/>
  <c r="AH3" i="48"/>
  <c r="AH2" i="48"/>
  <c r="AG16" i="48"/>
  <c r="AF16" i="48"/>
  <c r="AE16" i="48"/>
  <c r="AD16" i="48"/>
  <c r="AC16" i="48"/>
  <c r="AB16" i="48"/>
  <c r="AA16" i="48"/>
  <c r="Z16" i="48"/>
  <c r="Y16" i="48"/>
  <c r="X16" i="48"/>
  <c r="W16" i="48"/>
  <c r="V16" i="48"/>
  <c r="U16" i="48"/>
  <c r="T16" i="48"/>
  <c r="S16" i="48"/>
  <c r="R16" i="48"/>
  <c r="Q16" i="48"/>
  <c r="DD12" i="47"/>
  <c r="DD11" i="47"/>
  <c r="DD10" i="47"/>
  <c r="DD9" i="47"/>
  <c r="DD8" i="47"/>
  <c r="DD7" i="47"/>
  <c r="DD6" i="47"/>
  <c r="DD5" i="47"/>
  <c r="DD4" i="47"/>
  <c r="DD3" i="47"/>
  <c r="DD2" i="47"/>
  <c r="HC13" i="47" a="1"/>
  <c r="HC13" i="47" s="1"/>
  <c r="HB13" i="47" a="1"/>
  <c r="HB13" i="47" s="1"/>
  <c r="HA13" i="47" a="1"/>
  <c r="HA13" i="47"/>
  <c r="GZ13" i="47" a="1"/>
  <c r="GZ13" i="47"/>
  <c r="GY13" i="47" a="1"/>
  <c r="GY13" i="47" s="1"/>
  <c r="GX13" i="47" a="1"/>
  <c r="GX13" i="47" s="1"/>
  <c r="GW13" i="47" a="1"/>
  <c r="GW13" i="47"/>
  <c r="GV13" i="47" a="1"/>
  <c r="GV13" i="47"/>
  <c r="GU13" i="47" a="1"/>
  <c r="GU13" i="47"/>
  <c r="GT13" i="47" a="1"/>
  <c r="GT13" i="47"/>
  <c r="GS13" i="47" a="1"/>
  <c r="GS13" i="47"/>
  <c r="HC12" i="47"/>
  <c r="HB11" i="47"/>
  <c r="HA10" i="47"/>
  <c r="GZ9" i="47"/>
  <c r="GY8" i="47"/>
  <c r="GX7" i="47"/>
  <c r="GW6" i="47"/>
  <c r="GV5" i="47"/>
  <c r="GU4" i="47"/>
  <c r="GT3" i="47"/>
  <c r="GS2" i="47"/>
  <c r="DE12" i="47"/>
  <c r="DE11" i="47"/>
  <c r="DE10" i="47"/>
  <c r="DE9" i="47"/>
  <c r="DE8" i="47"/>
  <c r="DE7" i="47"/>
  <c r="DE6" i="47"/>
  <c r="DE5" i="47"/>
  <c r="DE4" i="47"/>
  <c r="DE3" i="47"/>
  <c r="DE2" i="47"/>
  <c r="AJ2" i="48" l="1"/>
  <c r="DE10" i="48"/>
  <c r="CV18" i="48" s="1"/>
  <c r="DD14" i="48"/>
  <c r="DD3" i="48"/>
  <c r="DD9" i="48"/>
  <c r="DD15" i="48"/>
  <c r="AJ42" i="48"/>
  <c r="AJ43" i="48" s="1"/>
  <c r="AJ41" i="48"/>
  <c r="DD7" i="48"/>
  <c r="DD13" i="48"/>
  <c r="DD8" i="48"/>
  <c r="AJ3" i="48"/>
  <c r="AJ24" i="48"/>
  <c r="AJ25" i="48" s="1"/>
  <c r="CV8" i="48"/>
  <c r="DQ1" i="48"/>
  <c r="AJ37" i="48"/>
  <c r="AK37" i="48" s="1"/>
  <c r="KP17" i="16"/>
  <c r="CV16" i="61"/>
  <c r="CV18" i="61"/>
  <c r="AD149" i="61"/>
  <c r="AD148" i="61"/>
  <c r="CV16" i="60"/>
  <c r="CV18" i="60"/>
  <c r="DQ1" i="60"/>
  <c r="AD56" i="60"/>
  <c r="AD55" i="60"/>
  <c r="CV16" i="59"/>
  <c r="CV18" i="59"/>
  <c r="DQ1" i="59"/>
  <c r="AD65" i="59"/>
  <c r="AD64" i="59"/>
  <c r="CV18" i="58"/>
  <c r="DQ1" i="58"/>
  <c r="AD70" i="58"/>
  <c r="AD71" i="58"/>
  <c r="CV16" i="57"/>
  <c r="CV18" i="57"/>
  <c r="DQ1" i="57"/>
  <c r="AD107" i="57"/>
  <c r="AD106" i="57"/>
  <c r="CV18" i="56"/>
  <c r="AE46" i="56"/>
  <c r="AE47" i="56"/>
  <c r="CV16" i="55"/>
  <c r="CV18" i="55"/>
  <c r="DQ1" i="55"/>
  <c r="AD53" i="55"/>
  <c r="AD52" i="55"/>
  <c r="CV18" i="54"/>
  <c r="AJ43" i="54"/>
  <c r="AJ44" i="54"/>
  <c r="CV16" i="53"/>
  <c r="AD50" i="53"/>
  <c r="AD49" i="53"/>
  <c r="CV18" i="50"/>
  <c r="DQ1" i="50"/>
  <c r="BO64" i="50"/>
  <c r="BO65" i="50"/>
  <c r="CV16" i="49"/>
  <c r="CV18" i="49"/>
  <c r="DQ1" i="49"/>
  <c r="AE53" i="49"/>
  <c r="AE52" i="49"/>
  <c r="AK56" i="48"/>
  <c r="AK55" i="48"/>
  <c r="DD5" i="48" l="1"/>
  <c r="DD12" i="48"/>
  <c r="DD11" i="48"/>
  <c r="DD6" i="48"/>
  <c r="DD4" i="48"/>
  <c r="DD2" i="48"/>
  <c r="KP18" i="16"/>
  <c r="DQ1" i="61"/>
  <c r="CV16" i="48" l="1"/>
  <c r="KP19" i="16"/>
  <c r="DQ1" i="47"/>
  <c r="CV24" i="47"/>
  <c r="CV18" i="47"/>
  <c r="CV16" i="47"/>
  <c r="CV14" i="47"/>
  <c r="CV12" i="47"/>
  <c r="CV10" i="47"/>
  <c r="CV8" i="47"/>
  <c r="DM12" i="47"/>
  <c r="DL12" i="47"/>
  <c r="DK12" i="47"/>
  <c r="DI12" i="47"/>
  <c r="DH12" i="47"/>
  <c r="DM11" i="47"/>
  <c r="DL11" i="47"/>
  <c r="DK11" i="47"/>
  <c r="DI11" i="47"/>
  <c r="DH11" i="47"/>
  <c r="DM10" i="47"/>
  <c r="DL10" i="47"/>
  <c r="DK10" i="47"/>
  <c r="DI10" i="47"/>
  <c r="DH10" i="47"/>
  <c r="DM9" i="47"/>
  <c r="DL9" i="47"/>
  <c r="DK9" i="47"/>
  <c r="DI9" i="47"/>
  <c r="DH9" i="47"/>
  <c r="DM8" i="47"/>
  <c r="DL8" i="47"/>
  <c r="DK8" i="47"/>
  <c r="DI8" i="47"/>
  <c r="DH8" i="47"/>
  <c r="DM7" i="47"/>
  <c r="DL7" i="47"/>
  <c r="DK7" i="47"/>
  <c r="DI7" i="47"/>
  <c r="DH7" i="47"/>
  <c r="DM6" i="47"/>
  <c r="DL6" i="47"/>
  <c r="DK6" i="47"/>
  <c r="DI6" i="47"/>
  <c r="DH6" i="47"/>
  <c r="DM5" i="47"/>
  <c r="DL5" i="47"/>
  <c r="DK5" i="47"/>
  <c r="DI5" i="47"/>
  <c r="DH5" i="47"/>
  <c r="DM4" i="47"/>
  <c r="DL4" i="47"/>
  <c r="DK4" i="47"/>
  <c r="DI4" i="47"/>
  <c r="DH4" i="47"/>
  <c r="DM3" i="47"/>
  <c r="DL3" i="47"/>
  <c r="DK3" i="47"/>
  <c r="DI3" i="47"/>
  <c r="DH3" i="47"/>
  <c r="DM2" i="47"/>
  <c r="DL2" i="47"/>
  <c r="DK2" i="47"/>
  <c r="DI2" i="47"/>
  <c r="DH2" i="47"/>
  <c r="BC50" i="47"/>
  <c r="BC49" i="47"/>
  <c r="BC48" i="47"/>
  <c r="BC47" i="47"/>
  <c r="BC46" i="47"/>
  <c r="BA56" i="47"/>
  <c r="BA55" i="47"/>
  <c r="BA54" i="47"/>
  <c r="BA53" i="47"/>
  <c r="BA52" i="47"/>
  <c r="BA51" i="47"/>
  <c r="BA50" i="47"/>
  <c r="BA49" i="47"/>
  <c r="BA48" i="47"/>
  <c r="BA47" i="47"/>
  <c r="BA46" i="47"/>
  <c r="AZ57" i="47"/>
  <c r="AY57" i="47"/>
  <c r="AX57" i="47"/>
  <c r="AW57" i="47"/>
  <c r="AV57" i="47"/>
  <c r="AU57" i="47"/>
  <c r="AT57" i="47"/>
  <c r="AS57" i="47"/>
  <c r="AR57" i="47"/>
  <c r="AQ57" i="47"/>
  <c r="AP57" i="47"/>
  <c r="AO57" i="47"/>
  <c r="AN57" i="47"/>
  <c r="AM57" i="47"/>
  <c r="AL57" i="47"/>
  <c r="AK57" i="47"/>
  <c r="AJ57" i="47"/>
  <c r="AI57" i="47"/>
  <c r="AH57" i="47"/>
  <c r="AG57" i="47"/>
  <c r="AF57" i="47"/>
  <c r="AE57" i="47"/>
  <c r="AD57" i="47"/>
  <c r="AC57" i="47"/>
  <c r="AB57" i="47"/>
  <c r="AA57" i="47"/>
  <c r="Z57" i="47"/>
  <c r="Y57" i="47"/>
  <c r="X57" i="47"/>
  <c r="W57" i="47"/>
  <c r="V57" i="47"/>
  <c r="U57" i="47"/>
  <c r="T57" i="47"/>
  <c r="S57" i="47"/>
  <c r="R57" i="47"/>
  <c r="Q57" i="47"/>
  <c r="BD32" i="47"/>
  <c r="BD31" i="47"/>
  <c r="BC37" i="47"/>
  <c r="BC36" i="47"/>
  <c r="BC35" i="47"/>
  <c r="BC34" i="47"/>
  <c r="BC33" i="47"/>
  <c r="BC32" i="47"/>
  <c r="BC31" i="47"/>
  <c r="CY12" i="47"/>
  <c r="BA41" i="47"/>
  <c r="CY11" i="47"/>
  <c r="BA40" i="47"/>
  <c r="CY10" i="47"/>
  <c r="BA39" i="47"/>
  <c r="CY9" i="47"/>
  <c r="BA38" i="47"/>
  <c r="CY8" i="47"/>
  <c r="BA37" i="47"/>
  <c r="CY7" i="47"/>
  <c r="BA36" i="47"/>
  <c r="CY6" i="47"/>
  <c r="BA35" i="47"/>
  <c r="CY5" i="47"/>
  <c r="BA34" i="47"/>
  <c r="CY4" i="47"/>
  <c r="BA33" i="47"/>
  <c r="CY3" i="47"/>
  <c r="BA32" i="47"/>
  <c r="CY2" i="47"/>
  <c r="BA31" i="47"/>
  <c r="AZ42" i="47"/>
  <c r="AY42" i="47"/>
  <c r="AX42" i="47"/>
  <c r="AW42" i="47"/>
  <c r="AV42" i="47"/>
  <c r="AU42" i="47"/>
  <c r="AT42" i="47"/>
  <c r="AS42" i="47"/>
  <c r="AR42" i="47"/>
  <c r="AQ42" i="47"/>
  <c r="AP42" i="47"/>
  <c r="AO42" i="47"/>
  <c r="AN42" i="47"/>
  <c r="AM42" i="47"/>
  <c r="AL42" i="47"/>
  <c r="AK42" i="47"/>
  <c r="AJ42" i="47"/>
  <c r="AI42" i="47"/>
  <c r="AH42" i="47"/>
  <c r="AG42" i="47"/>
  <c r="AF42" i="47"/>
  <c r="AE42" i="47"/>
  <c r="AD42" i="47"/>
  <c r="AC42" i="47"/>
  <c r="AB42" i="47"/>
  <c r="AA42" i="47"/>
  <c r="Z42" i="47"/>
  <c r="Y42" i="47"/>
  <c r="X42" i="47"/>
  <c r="W42" i="47"/>
  <c r="V42" i="47"/>
  <c r="U42" i="47"/>
  <c r="T42" i="47"/>
  <c r="S42" i="47"/>
  <c r="R42" i="47"/>
  <c r="Q42" i="47"/>
  <c r="BC22" i="47"/>
  <c r="BC21" i="47"/>
  <c r="BC20" i="47"/>
  <c r="BC19" i="47"/>
  <c r="BC18" i="47"/>
  <c r="BC17" i="47"/>
  <c r="BC16" i="47"/>
  <c r="CW12" i="47"/>
  <c r="BA26" i="47"/>
  <c r="CW11" i="47"/>
  <c r="BA25" i="47"/>
  <c r="CW10" i="47"/>
  <c r="BA24" i="47"/>
  <c r="CW9" i="47"/>
  <c r="BA23" i="47"/>
  <c r="CW8" i="47"/>
  <c r="BA22" i="47"/>
  <c r="CW7" i="47"/>
  <c r="BA21" i="47"/>
  <c r="CW6" i="47"/>
  <c r="BA20" i="47"/>
  <c r="CW5" i="47"/>
  <c r="BA19" i="47"/>
  <c r="CW4" i="47"/>
  <c r="BA18" i="47"/>
  <c r="CW3" i="47"/>
  <c r="BA17" i="47"/>
  <c r="CW2" i="47"/>
  <c r="BA16" i="47"/>
  <c r="AZ27" i="47"/>
  <c r="AY27" i="47"/>
  <c r="AX27" i="47"/>
  <c r="AW27" i="47"/>
  <c r="AV27" i="47"/>
  <c r="AU27" i="47"/>
  <c r="AT27" i="47"/>
  <c r="AS27" i="47"/>
  <c r="AR27" i="47"/>
  <c r="AQ27" i="47"/>
  <c r="AP27" i="47"/>
  <c r="AO27" i="47"/>
  <c r="AN27" i="47"/>
  <c r="AM27" i="47"/>
  <c r="AL27" i="47"/>
  <c r="AK27" i="47"/>
  <c r="AJ27" i="47"/>
  <c r="AI27" i="47"/>
  <c r="AH27" i="47"/>
  <c r="AG27" i="47"/>
  <c r="AF27" i="47"/>
  <c r="AE27" i="47"/>
  <c r="AD27" i="47"/>
  <c r="AC27" i="47"/>
  <c r="AB27" i="47"/>
  <c r="AA27" i="47"/>
  <c r="Z27" i="47"/>
  <c r="Y27" i="47"/>
  <c r="X27" i="47"/>
  <c r="W27" i="47"/>
  <c r="V27" i="47"/>
  <c r="U27" i="47"/>
  <c r="T27" i="47"/>
  <c r="S27" i="47"/>
  <c r="R27" i="47"/>
  <c r="Q27" i="47"/>
  <c r="BC5" i="47"/>
  <c r="BC4" i="47"/>
  <c r="BC3" i="47"/>
  <c r="BC2" i="47"/>
  <c r="BA12" i="47"/>
  <c r="BA11" i="47"/>
  <c r="BA10" i="47"/>
  <c r="BA9" i="47"/>
  <c r="BA8" i="47"/>
  <c r="BA7" i="47"/>
  <c r="BA6" i="47"/>
  <c r="BA5" i="47"/>
  <c r="BA4" i="47"/>
  <c r="BA3" i="47"/>
  <c r="BA2" i="47"/>
  <c r="AZ13" i="47"/>
  <c r="AY13" i="47"/>
  <c r="AX13" i="47"/>
  <c r="AW13" i="47"/>
  <c r="AV13" i="47"/>
  <c r="AU13" i="47"/>
  <c r="AT13" i="47"/>
  <c r="AS13" i="47"/>
  <c r="AR13" i="47"/>
  <c r="AQ13" i="47"/>
  <c r="AP13" i="47"/>
  <c r="AO13" i="47"/>
  <c r="AN13" i="47"/>
  <c r="AM13" i="47"/>
  <c r="AL13" i="47"/>
  <c r="AK13" i="47"/>
  <c r="AJ13" i="47"/>
  <c r="AI13" i="47"/>
  <c r="AH13" i="47"/>
  <c r="AG13" i="47"/>
  <c r="AF13" i="47"/>
  <c r="AE13" i="47"/>
  <c r="AD13" i="47"/>
  <c r="AC13" i="47"/>
  <c r="AB13" i="47"/>
  <c r="AA13" i="47"/>
  <c r="Z13" i="47"/>
  <c r="Y13" i="47"/>
  <c r="X13" i="47"/>
  <c r="W13" i="47"/>
  <c r="V13" i="47"/>
  <c r="U13" i="47"/>
  <c r="T13" i="47"/>
  <c r="S13" i="47"/>
  <c r="R13" i="47"/>
  <c r="Q13" i="47"/>
  <c r="KP20" i="16" l="1"/>
  <c r="BD46" i="47"/>
  <c r="BD47" i="47"/>
  <c r="A25" i="49"/>
  <c r="A36" i="49" s="1"/>
  <c r="A47" i="49" s="1"/>
  <c r="A58" i="49" s="1"/>
  <c r="A69" i="49" s="1"/>
  <c r="A80" i="49" s="1"/>
  <c r="A91" i="49" s="1"/>
  <c r="A102" i="49" s="1"/>
  <c r="A113" i="49" s="1"/>
  <c r="A124" i="49" s="1"/>
  <c r="A135" i="49" s="1"/>
  <c r="B23" i="49"/>
  <c r="B34" i="49" s="1"/>
  <c r="B45" i="49" s="1"/>
  <c r="B56" i="49" s="1"/>
  <c r="B67" i="49" s="1"/>
  <c r="B78" i="49" s="1"/>
  <c r="B89" i="49" s="1"/>
  <c r="B100" i="49" s="1"/>
  <c r="B111" i="49" s="1"/>
  <c r="B122" i="49" s="1"/>
  <c r="B133" i="49" s="1"/>
  <c r="B144" i="49" s="1"/>
  <c r="A23" i="49"/>
  <c r="A34" i="49" s="1"/>
  <c r="A45" i="49" s="1"/>
  <c r="A56" i="49" s="1"/>
  <c r="A67" i="49" s="1"/>
  <c r="A78" i="49" s="1"/>
  <c r="A89" i="49" s="1"/>
  <c r="A100" i="49" s="1"/>
  <c r="A111" i="49" s="1"/>
  <c r="A122" i="49" s="1"/>
  <c r="A133" i="49" s="1"/>
  <c r="A144" i="49" s="1"/>
  <c r="A22" i="49"/>
  <c r="A33" i="49" s="1"/>
  <c r="A44" i="49" s="1"/>
  <c r="A55" i="49" s="1"/>
  <c r="A66" i="49" s="1"/>
  <c r="A77" i="49" s="1"/>
  <c r="A88" i="49" s="1"/>
  <c r="A99" i="49" s="1"/>
  <c r="A110" i="49" s="1"/>
  <c r="A121" i="49" s="1"/>
  <c r="A132" i="49" s="1"/>
  <c r="A143" i="49" s="1"/>
  <c r="A21" i="49"/>
  <c r="A32" i="49" s="1"/>
  <c r="A43" i="49" s="1"/>
  <c r="A54" i="49" s="1"/>
  <c r="A65" i="49" s="1"/>
  <c r="A76" i="49" s="1"/>
  <c r="A87" i="49" s="1"/>
  <c r="A98" i="49" s="1"/>
  <c r="A109" i="49" s="1"/>
  <c r="A120" i="49" s="1"/>
  <c r="A131" i="49" s="1"/>
  <c r="A142" i="49" s="1"/>
  <c r="A20" i="49"/>
  <c r="A31" i="49" s="1"/>
  <c r="A42" i="49" s="1"/>
  <c r="A53" i="49" s="1"/>
  <c r="A64" i="49" s="1"/>
  <c r="A75" i="49" s="1"/>
  <c r="A86" i="49" s="1"/>
  <c r="A97" i="49" s="1"/>
  <c r="A108" i="49" s="1"/>
  <c r="A119" i="49" s="1"/>
  <c r="A130" i="49" s="1"/>
  <c r="A141" i="49" s="1"/>
  <c r="A19" i="49"/>
  <c r="A30" i="49" s="1"/>
  <c r="A41" i="49" s="1"/>
  <c r="A52" i="49" s="1"/>
  <c r="A63" i="49" s="1"/>
  <c r="A74" i="49" s="1"/>
  <c r="A85" i="49" s="1"/>
  <c r="A96" i="49" s="1"/>
  <c r="A107" i="49" s="1"/>
  <c r="A118" i="49" s="1"/>
  <c r="A129" i="49" s="1"/>
  <c r="A140" i="49" s="1"/>
  <c r="A18" i="49"/>
  <c r="A29" i="49" s="1"/>
  <c r="A40" i="49" s="1"/>
  <c r="A51" i="49" s="1"/>
  <c r="A62" i="49" s="1"/>
  <c r="A73" i="49" s="1"/>
  <c r="A84" i="49" s="1"/>
  <c r="A95" i="49" s="1"/>
  <c r="A106" i="49" s="1"/>
  <c r="A117" i="49" s="1"/>
  <c r="A128" i="49" s="1"/>
  <c r="A139" i="49" s="1"/>
  <c r="A17" i="49"/>
  <c r="A28" i="49" s="1"/>
  <c r="A39" i="49" s="1"/>
  <c r="A50" i="49" s="1"/>
  <c r="A61" i="49" s="1"/>
  <c r="A72" i="49" s="1"/>
  <c r="A83" i="49" s="1"/>
  <c r="A94" i="49" s="1"/>
  <c r="A105" i="49" s="1"/>
  <c r="A116" i="49" s="1"/>
  <c r="A127" i="49" s="1"/>
  <c r="A138" i="49" s="1"/>
  <c r="A16" i="49"/>
  <c r="A27" i="49" s="1"/>
  <c r="A38" i="49" s="1"/>
  <c r="A49" i="49" s="1"/>
  <c r="A60" i="49" s="1"/>
  <c r="A71" i="49" s="1"/>
  <c r="A82" i="49" s="1"/>
  <c r="A93" i="49" s="1"/>
  <c r="A104" i="49" s="1"/>
  <c r="A115" i="49" s="1"/>
  <c r="A126" i="49" s="1"/>
  <c r="A137" i="49" s="1"/>
  <c r="A15" i="49"/>
  <c r="A26" i="49" s="1"/>
  <c r="A37" i="49" s="1"/>
  <c r="A48" i="49" s="1"/>
  <c r="A59" i="49" s="1"/>
  <c r="A70" i="49" s="1"/>
  <c r="A81" i="49" s="1"/>
  <c r="A92" i="49" s="1"/>
  <c r="A103" i="49" s="1"/>
  <c r="A114" i="49" s="1"/>
  <c r="A125" i="49" s="1"/>
  <c r="A136" i="49" s="1"/>
  <c r="A14" i="49"/>
  <c r="B13" i="49"/>
  <c r="B24" i="49" s="1"/>
  <c r="B35" i="49" s="1"/>
  <c r="B46" i="49" s="1"/>
  <c r="B57" i="49" s="1"/>
  <c r="B68" i="49" s="1"/>
  <c r="B79" i="49" s="1"/>
  <c r="B90" i="49" s="1"/>
  <c r="B101" i="49" s="1"/>
  <c r="B112" i="49" s="1"/>
  <c r="B123" i="49" s="1"/>
  <c r="B134" i="49" s="1"/>
  <c r="A13" i="49"/>
  <c r="A24" i="49" s="1"/>
  <c r="A35" i="49" s="1"/>
  <c r="A46" i="49" s="1"/>
  <c r="A57" i="49" s="1"/>
  <c r="A68" i="49" s="1"/>
  <c r="A79" i="49" s="1"/>
  <c r="A90" i="49" s="1"/>
  <c r="A101" i="49" s="1"/>
  <c r="A112" i="49" s="1"/>
  <c r="A123" i="49" s="1"/>
  <c r="A134" i="49" s="1"/>
  <c r="B3" i="49"/>
  <c r="B14" i="49" s="1"/>
  <c r="B25" i="49" s="1"/>
  <c r="B36" i="49" s="1"/>
  <c r="B47" i="49" s="1"/>
  <c r="B58" i="49" s="1"/>
  <c r="B69" i="49" s="1"/>
  <c r="B80" i="49" s="1"/>
  <c r="B91" i="49" s="1"/>
  <c r="B102" i="49" s="1"/>
  <c r="B113" i="49" s="1"/>
  <c r="B124" i="49" s="1"/>
  <c r="B135" i="49" s="1"/>
  <c r="KP21" i="16" l="1"/>
  <c r="B4" i="49"/>
  <c r="HD14" i="16" a="1"/>
  <c r="HD14" i="16" s="1"/>
  <c r="HC14" i="16" a="1"/>
  <c r="HC14" i="16"/>
  <c r="HB14" i="16" a="1"/>
  <c r="HB14" i="16"/>
  <c r="HA14" i="16" a="1"/>
  <c r="HA14" i="16" s="1"/>
  <c r="GZ14" i="16" a="1"/>
  <c r="GZ14" i="16" s="1"/>
  <c r="GY14" i="16" a="1"/>
  <c r="GY14" i="16"/>
  <c r="GX14" i="16" a="1"/>
  <c r="GX14" i="16" s="1"/>
  <c r="GW14" i="16" a="1"/>
  <c r="GW14" i="16" s="1"/>
  <c r="GV14" i="16" a="1"/>
  <c r="GV14" i="16"/>
  <c r="GU14" i="16" a="1"/>
  <c r="GU14" i="16" s="1"/>
  <c r="GT14" i="16" a="1"/>
  <c r="GT14" i="16"/>
  <c r="GS14" i="16" a="1"/>
  <c r="GS14" i="16" s="1"/>
  <c r="DD14" i="46"/>
  <c r="DD13" i="46"/>
  <c r="DD12" i="46"/>
  <c r="DD11" i="46"/>
  <c r="DD10" i="46"/>
  <c r="DD9" i="46"/>
  <c r="DD8" i="46"/>
  <c r="DD7" i="46"/>
  <c r="CV16" i="46" s="1"/>
  <c r="DD6" i="46"/>
  <c r="DD5" i="46"/>
  <c r="DD4" i="46"/>
  <c r="DD3" i="46"/>
  <c r="DD2" i="46"/>
  <c r="HE15" i="46" a="1"/>
  <c r="HE15" i="46" s="1"/>
  <c r="HD15" i="46" a="1"/>
  <c r="HD15" i="46" s="1"/>
  <c r="HC15" i="46" a="1"/>
  <c r="HC15" i="46" s="1"/>
  <c r="HB15" i="46" a="1"/>
  <c r="HB15" i="46"/>
  <c r="HA15" i="46" a="1"/>
  <c r="HA15" i="46" s="1"/>
  <c r="GZ15" i="46" a="1"/>
  <c r="GZ15" i="46" s="1"/>
  <c r="GY15" i="46" a="1"/>
  <c r="GY15" i="46" s="1"/>
  <c r="GX15" i="46" a="1"/>
  <c r="GX15" i="46"/>
  <c r="GW15" i="46" a="1"/>
  <c r="GW15" i="46"/>
  <c r="GV15" i="46" a="1"/>
  <c r="GV15" i="46"/>
  <c r="GU15" i="46" a="1"/>
  <c r="GU15" i="46" s="1"/>
  <c r="GT15" i="46" a="1"/>
  <c r="GT15" i="46" s="1"/>
  <c r="GS15" i="46" a="1"/>
  <c r="GS15" i="46" s="1"/>
  <c r="HE14" i="46"/>
  <c r="HD13" i="46"/>
  <c r="HC12" i="46"/>
  <c r="HB11" i="46"/>
  <c r="HA10" i="46"/>
  <c r="GZ9" i="46"/>
  <c r="GY8" i="46"/>
  <c r="GX7" i="46"/>
  <c r="GW6" i="46"/>
  <c r="GV5" i="46"/>
  <c r="GU4" i="46"/>
  <c r="GT3" i="46"/>
  <c r="GS2" i="46"/>
  <c r="DE14" i="46"/>
  <c r="DE13" i="46"/>
  <c r="DE12" i="46"/>
  <c r="DE11" i="46"/>
  <c r="DE10" i="46"/>
  <c r="DE9" i="46"/>
  <c r="DE8" i="46"/>
  <c r="DE7" i="46"/>
  <c r="DE6" i="46"/>
  <c r="DE5" i="46"/>
  <c r="DE4" i="46"/>
  <c r="DE3" i="46"/>
  <c r="DE2" i="46"/>
  <c r="CV24" i="46"/>
  <c r="CV14" i="46"/>
  <c r="DQ1" i="46" s="1"/>
  <c r="CV12" i="46"/>
  <c r="CV10" i="46"/>
  <c r="CV8" i="46"/>
  <c r="DM14" i="46"/>
  <c r="DL14" i="46"/>
  <c r="DK14" i="46"/>
  <c r="DI14" i="46"/>
  <c r="DH14" i="46"/>
  <c r="DM13" i="46"/>
  <c r="DL13" i="46"/>
  <c r="DK13" i="46"/>
  <c r="DI13" i="46"/>
  <c r="DH13" i="46"/>
  <c r="DM12" i="46"/>
  <c r="DL12" i="46"/>
  <c r="DK12" i="46"/>
  <c r="DI12" i="46"/>
  <c r="DH12" i="46"/>
  <c r="DM11" i="46"/>
  <c r="DL11" i="46"/>
  <c r="DK11" i="46"/>
  <c r="DI11" i="46"/>
  <c r="DH11" i="46"/>
  <c r="DM10" i="46"/>
  <c r="DL10" i="46"/>
  <c r="DK10" i="46"/>
  <c r="DI10" i="46"/>
  <c r="DH10" i="46"/>
  <c r="DM9" i="46"/>
  <c r="DL9" i="46"/>
  <c r="DK9" i="46"/>
  <c r="DI9" i="46"/>
  <c r="DH9" i="46"/>
  <c r="DM8" i="46"/>
  <c r="DL8" i="46"/>
  <c r="DK8" i="46"/>
  <c r="DI8" i="46"/>
  <c r="DH8" i="46"/>
  <c r="DM7" i="46"/>
  <c r="DL7" i="46"/>
  <c r="DK7" i="46"/>
  <c r="DI7" i="46"/>
  <c r="DH7" i="46"/>
  <c r="DM6" i="46"/>
  <c r="DL6" i="46"/>
  <c r="DK6" i="46"/>
  <c r="DI6" i="46"/>
  <c r="DH6" i="46"/>
  <c r="DM5" i="46"/>
  <c r="DL5" i="46"/>
  <c r="DK5" i="46"/>
  <c r="DI5" i="46"/>
  <c r="DH5" i="46"/>
  <c r="DM4" i="46"/>
  <c r="DL4" i="46"/>
  <c r="DK4" i="46"/>
  <c r="DI4" i="46"/>
  <c r="DH4" i="46"/>
  <c r="DM3" i="46"/>
  <c r="DL3" i="46"/>
  <c r="DK3" i="46"/>
  <c r="DI3" i="46"/>
  <c r="DH3" i="46"/>
  <c r="DM2" i="46"/>
  <c r="DL2" i="46"/>
  <c r="DK2" i="46"/>
  <c r="DI2" i="46"/>
  <c r="DH2" i="46"/>
  <c r="AL56" i="46"/>
  <c r="AL55" i="46"/>
  <c r="AL54" i="46"/>
  <c r="AL53" i="46"/>
  <c r="AL52" i="46"/>
  <c r="AJ64" i="46"/>
  <c r="AJ63" i="46"/>
  <c r="AJ62" i="46"/>
  <c r="AJ61" i="46"/>
  <c r="AJ60" i="46"/>
  <c r="AJ59" i="46"/>
  <c r="AJ58" i="46"/>
  <c r="AJ57" i="46"/>
  <c r="AJ56" i="46"/>
  <c r="AJ55" i="46"/>
  <c r="AJ54" i="46"/>
  <c r="AJ53" i="46"/>
  <c r="AJ52" i="46"/>
  <c r="AI65" i="46"/>
  <c r="AH65" i="46"/>
  <c r="AG65" i="46"/>
  <c r="AF65" i="46"/>
  <c r="AE65" i="46"/>
  <c r="AD65" i="46"/>
  <c r="AC65" i="46"/>
  <c r="AB65" i="46"/>
  <c r="AA65" i="46"/>
  <c r="Z65" i="46"/>
  <c r="Y65" i="46"/>
  <c r="X65" i="46"/>
  <c r="W65" i="46"/>
  <c r="V65" i="46"/>
  <c r="U65" i="46"/>
  <c r="T65" i="46"/>
  <c r="S65" i="46"/>
  <c r="R65" i="46"/>
  <c r="Q65" i="46"/>
  <c r="AM36" i="46"/>
  <c r="AM35" i="46"/>
  <c r="AL41" i="46"/>
  <c r="AL40" i="46"/>
  <c r="AL39" i="46"/>
  <c r="AL38" i="46"/>
  <c r="AL37" i="46"/>
  <c r="AL36" i="46"/>
  <c r="AL35" i="46"/>
  <c r="CY14" i="46"/>
  <c r="AJ47" i="46"/>
  <c r="CY13" i="46"/>
  <c r="AJ46" i="46"/>
  <c r="CY12" i="46"/>
  <c r="AJ45" i="46"/>
  <c r="CY11" i="46"/>
  <c r="AJ44" i="46"/>
  <c r="CY10" i="46"/>
  <c r="AJ43" i="46"/>
  <c r="CY9" i="46"/>
  <c r="AJ42" i="46"/>
  <c r="CY8" i="46"/>
  <c r="AJ41" i="46"/>
  <c r="CY7" i="46"/>
  <c r="AJ40" i="46"/>
  <c r="CY6" i="46"/>
  <c r="AJ39" i="46"/>
  <c r="CY5" i="46"/>
  <c r="AJ38" i="46"/>
  <c r="CY4" i="46"/>
  <c r="AJ37" i="46"/>
  <c r="CY3" i="46"/>
  <c r="AJ36" i="46"/>
  <c r="CY2" i="46"/>
  <c r="AJ35" i="46"/>
  <c r="AI48" i="46"/>
  <c r="AH48" i="46"/>
  <c r="AG48" i="46"/>
  <c r="AF48" i="46"/>
  <c r="AE48" i="46"/>
  <c r="AD48" i="46"/>
  <c r="AC48" i="46"/>
  <c r="AB48" i="46"/>
  <c r="AA48" i="46"/>
  <c r="Z48" i="46"/>
  <c r="Y48" i="46"/>
  <c r="X48" i="46"/>
  <c r="W48" i="46"/>
  <c r="V48" i="46"/>
  <c r="U48" i="46"/>
  <c r="T48" i="46"/>
  <c r="S48" i="46"/>
  <c r="R48" i="46"/>
  <c r="Q48" i="46"/>
  <c r="AL24" i="46"/>
  <c r="AL23" i="46"/>
  <c r="AL22" i="46"/>
  <c r="AL21" i="46"/>
  <c r="AL20" i="46"/>
  <c r="AL19" i="46"/>
  <c r="AL18" i="46"/>
  <c r="CW14" i="46"/>
  <c r="AJ30" i="46"/>
  <c r="CW13" i="46"/>
  <c r="AJ29" i="46"/>
  <c r="CW12" i="46"/>
  <c r="AJ28" i="46"/>
  <c r="CW11" i="46"/>
  <c r="AJ27" i="46"/>
  <c r="CW10" i="46"/>
  <c r="AJ26" i="46"/>
  <c r="CW9" i="46"/>
  <c r="AJ25" i="46"/>
  <c r="CW8" i="46"/>
  <c r="AJ24" i="46"/>
  <c r="CW7" i="46"/>
  <c r="AJ23" i="46"/>
  <c r="CW6" i="46"/>
  <c r="AJ22" i="46"/>
  <c r="CW5" i="46"/>
  <c r="AJ21" i="46"/>
  <c r="CW4" i="46"/>
  <c r="AJ20" i="46"/>
  <c r="CW3" i="46"/>
  <c r="AJ19" i="46"/>
  <c r="CW2" i="46"/>
  <c r="AJ18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AL5" i="46"/>
  <c r="AL4" i="46"/>
  <c r="AL3" i="46"/>
  <c r="AL2" i="46"/>
  <c r="AJ14" i="46"/>
  <c r="AJ13" i="46"/>
  <c r="AJ12" i="46"/>
  <c r="AJ11" i="46"/>
  <c r="AJ10" i="46"/>
  <c r="AJ9" i="46"/>
  <c r="AJ8" i="46"/>
  <c r="AJ7" i="46"/>
  <c r="AJ6" i="46"/>
  <c r="AJ5" i="46"/>
  <c r="AJ4" i="46"/>
  <c r="AJ3" i="46"/>
  <c r="AJ2" i="46"/>
  <c r="AI15" i="46"/>
  <c r="AH15" i="46"/>
  <c r="AG15" i="46"/>
  <c r="AF15" i="46"/>
  <c r="AE15" i="46"/>
  <c r="AD15" i="46"/>
  <c r="AC15" i="46"/>
  <c r="AB15" i="46"/>
  <c r="AA15" i="46"/>
  <c r="Z15" i="46"/>
  <c r="Y15" i="46"/>
  <c r="X15" i="46"/>
  <c r="W15" i="46"/>
  <c r="V15" i="46"/>
  <c r="U15" i="46"/>
  <c r="T15" i="46"/>
  <c r="S15" i="46"/>
  <c r="R15" i="46"/>
  <c r="Q15" i="46"/>
  <c r="DD43" i="45"/>
  <c r="DD42" i="45"/>
  <c r="DD41" i="45"/>
  <c r="DD40" i="45"/>
  <c r="DD39" i="45"/>
  <c r="DD38" i="45"/>
  <c r="DD37" i="45"/>
  <c r="DD36" i="45"/>
  <c r="DD35" i="45"/>
  <c r="DD34" i="45"/>
  <c r="DD33" i="45"/>
  <c r="DD32" i="45"/>
  <c r="DD31" i="45"/>
  <c r="DD30" i="45"/>
  <c r="DD29" i="45"/>
  <c r="DD28" i="45"/>
  <c r="DD27" i="45"/>
  <c r="DD26" i="45"/>
  <c r="DD25" i="45"/>
  <c r="DD24" i="45"/>
  <c r="DD23" i="45"/>
  <c r="DD22" i="45"/>
  <c r="DD21" i="45"/>
  <c r="CV16" i="45" s="1"/>
  <c r="DD20" i="45"/>
  <c r="DD19" i="45"/>
  <c r="DD18" i="45"/>
  <c r="DD17" i="45"/>
  <c r="DD16" i="45"/>
  <c r="DD15" i="45"/>
  <c r="DD14" i="45"/>
  <c r="DD13" i="45"/>
  <c r="DD12" i="45"/>
  <c r="DD11" i="45"/>
  <c r="DD10" i="45"/>
  <c r="DD9" i="45"/>
  <c r="DD8" i="45"/>
  <c r="DD7" i="45"/>
  <c r="DD6" i="45"/>
  <c r="DD5" i="45"/>
  <c r="DD4" i="45"/>
  <c r="DD3" i="45"/>
  <c r="DD2" i="45"/>
  <c r="IH44" i="45" a="1"/>
  <c r="IH44" i="45" s="1"/>
  <c r="IG44" i="45" a="1"/>
  <c r="IG44" i="45" s="1"/>
  <c r="IF44" i="45" a="1"/>
  <c r="IF44" i="45" s="1"/>
  <c r="IE44" i="45" a="1"/>
  <c r="IE44" i="45" s="1"/>
  <c r="ID44" i="45" a="1"/>
  <c r="ID44" i="45" s="1"/>
  <c r="IC44" i="45" a="1"/>
  <c r="IC44" i="45"/>
  <c r="IB44" i="45" a="1"/>
  <c r="IB44" i="45"/>
  <c r="IA44" i="45" a="1"/>
  <c r="IA44" i="45" s="1"/>
  <c r="HZ44" i="45" a="1"/>
  <c r="HZ44" i="45" s="1"/>
  <c r="HY44" i="45" a="1"/>
  <c r="HY44" i="45" s="1"/>
  <c r="HX44" i="45" a="1"/>
  <c r="HX44" i="45"/>
  <c r="HW44" i="45" a="1"/>
  <c r="HW44" i="45" s="1"/>
  <c r="HV44" i="45" a="1"/>
  <c r="HV44" i="45" s="1"/>
  <c r="HU44" i="45" a="1"/>
  <c r="HU44" i="45" s="1"/>
  <c r="HT44" i="45" a="1"/>
  <c r="HT44" i="45"/>
  <c r="HS44" i="45" a="1"/>
  <c r="HS44" i="45" s="1"/>
  <c r="HR44" i="45" a="1"/>
  <c r="HR44" i="45"/>
  <c r="HQ44" i="45" a="1"/>
  <c r="HQ44" i="45" s="1"/>
  <c r="HP44" i="45" a="1"/>
  <c r="HP44" i="45" s="1"/>
  <c r="HO44" i="45" a="1"/>
  <c r="HO44" i="45"/>
  <c r="HN44" i="45" a="1"/>
  <c r="HN44" i="45"/>
  <c r="HM44" i="45" a="1"/>
  <c r="HM44" i="45"/>
  <c r="HL44" i="45" a="1"/>
  <c r="HL44" i="45"/>
  <c r="HK44" i="45" a="1"/>
  <c r="HK44" i="45"/>
  <c r="HJ44" i="45" a="1"/>
  <c r="HJ44" i="45" s="1"/>
  <c r="HI44" i="45" a="1"/>
  <c r="HI44" i="45"/>
  <c r="HH44" i="45" a="1"/>
  <c r="HH44" i="45"/>
  <c r="HG44" i="45" a="1"/>
  <c r="HG44" i="45"/>
  <c r="HF44" i="45" a="1"/>
  <c r="HF44" i="45" s="1"/>
  <c r="HE44" i="45" a="1"/>
  <c r="HE44" i="45" s="1"/>
  <c r="HD44" i="45" a="1"/>
  <c r="HD44" i="45" s="1"/>
  <c r="HC44" i="45" a="1"/>
  <c r="HC44" i="45"/>
  <c r="HB44" i="45" a="1"/>
  <c r="HB44" i="45"/>
  <c r="HA44" i="45" a="1"/>
  <c r="HA44" i="45"/>
  <c r="GZ44" i="45" a="1"/>
  <c r="GZ44" i="45"/>
  <c r="GY44" i="45" a="1"/>
  <c r="GY44" i="45"/>
  <c r="GX44" i="45" a="1"/>
  <c r="GX44" i="45"/>
  <c r="GW44" i="45" a="1"/>
  <c r="GW44" i="45"/>
  <c r="GV44" i="45" a="1"/>
  <c r="GV44" i="45"/>
  <c r="GU44" i="45" a="1"/>
  <c r="GU44" i="45"/>
  <c r="GT44" i="45" a="1"/>
  <c r="GT44" i="45"/>
  <c r="GS44" i="45" a="1"/>
  <c r="GS44" i="45"/>
  <c r="IH43" i="45"/>
  <c r="IG42" i="45"/>
  <c r="IF41" i="45"/>
  <c r="IE40" i="45"/>
  <c r="ID39" i="45"/>
  <c r="IC38" i="45"/>
  <c r="IB37" i="45"/>
  <c r="IA36" i="45"/>
  <c r="HZ35" i="45"/>
  <c r="HY34" i="45"/>
  <c r="HX33" i="45"/>
  <c r="HW32" i="45"/>
  <c r="HV31" i="45"/>
  <c r="HU30" i="45"/>
  <c r="HT29" i="45"/>
  <c r="HS28" i="45"/>
  <c r="HR27" i="45"/>
  <c r="HQ26" i="45"/>
  <c r="HP25" i="45"/>
  <c r="HO24" i="45"/>
  <c r="HN23" i="45"/>
  <c r="HM22" i="45"/>
  <c r="HL21" i="45"/>
  <c r="HK20" i="45"/>
  <c r="HJ19" i="45"/>
  <c r="HI18" i="45"/>
  <c r="HH17" i="45"/>
  <c r="HG16" i="45"/>
  <c r="HF15" i="45"/>
  <c r="HE14" i="45"/>
  <c r="HD13" i="45"/>
  <c r="HC12" i="45"/>
  <c r="HB11" i="45"/>
  <c r="HA10" i="45"/>
  <c r="GZ9" i="45"/>
  <c r="GY8" i="45"/>
  <c r="GX7" i="45"/>
  <c r="GW6" i="45"/>
  <c r="GV5" i="45"/>
  <c r="GU4" i="45"/>
  <c r="GT3" i="45"/>
  <c r="GS2" i="45"/>
  <c r="DE43" i="45"/>
  <c r="DE42" i="45"/>
  <c r="DE41" i="45"/>
  <c r="DE40" i="45"/>
  <c r="DE39" i="45"/>
  <c r="DE38" i="45"/>
  <c r="DE37" i="45"/>
  <c r="DE36" i="45"/>
  <c r="DE35" i="45"/>
  <c r="DE34" i="45"/>
  <c r="DE33" i="45"/>
  <c r="DE32" i="45"/>
  <c r="DE31" i="45"/>
  <c r="DE30" i="45"/>
  <c r="DE29" i="45"/>
  <c r="DE28" i="45"/>
  <c r="DE27" i="45"/>
  <c r="DE26" i="45"/>
  <c r="DE25" i="45"/>
  <c r="DE24" i="45"/>
  <c r="DE23" i="45"/>
  <c r="DE22" i="45"/>
  <c r="DE21" i="45"/>
  <c r="DE20" i="45"/>
  <c r="DE19" i="45"/>
  <c r="DE18" i="45"/>
  <c r="DE17" i="45"/>
  <c r="DE16" i="45"/>
  <c r="DE15" i="45"/>
  <c r="DE14" i="45"/>
  <c r="DE13" i="45"/>
  <c r="DE12" i="45"/>
  <c r="DE11" i="45"/>
  <c r="DE10" i="45"/>
  <c r="DE9" i="45"/>
  <c r="DE8" i="45"/>
  <c r="DE7" i="45"/>
  <c r="DE6" i="45"/>
  <c r="DE5" i="45"/>
  <c r="DE4" i="45"/>
  <c r="DE3" i="45"/>
  <c r="DE2" i="45"/>
  <c r="CV24" i="45"/>
  <c r="CV14" i="45"/>
  <c r="CV12" i="45"/>
  <c r="CV10" i="45"/>
  <c r="CV8" i="45"/>
  <c r="DM43" i="45"/>
  <c r="DL43" i="45"/>
  <c r="DK43" i="45"/>
  <c r="DI43" i="45"/>
  <c r="DH43" i="45"/>
  <c r="DM42" i="45"/>
  <c r="DL42" i="45"/>
  <c r="DK42" i="45"/>
  <c r="DI42" i="45"/>
  <c r="DH42" i="45"/>
  <c r="DM41" i="45"/>
  <c r="DL41" i="45"/>
  <c r="DK41" i="45"/>
  <c r="DI41" i="45"/>
  <c r="DH41" i="45"/>
  <c r="DM40" i="45"/>
  <c r="DL40" i="45"/>
  <c r="DK40" i="45"/>
  <c r="DI40" i="45"/>
  <c r="DH40" i="45"/>
  <c r="DM39" i="45"/>
  <c r="DL39" i="45"/>
  <c r="DK39" i="45"/>
  <c r="DI39" i="45"/>
  <c r="DH39" i="45"/>
  <c r="DM38" i="45"/>
  <c r="DL38" i="45"/>
  <c r="DK38" i="45"/>
  <c r="DI38" i="45"/>
  <c r="DH38" i="45"/>
  <c r="DM37" i="45"/>
  <c r="DL37" i="45"/>
  <c r="DK37" i="45"/>
  <c r="DI37" i="45"/>
  <c r="DH37" i="45"/>
  <c r="DM36" i="45"/>
  <c r="DL36" i="45"/>
  <c r="DK36" i="45"/>
  <c r="DI36" i="45"/>
  <c r="DH36" i="45"/>
  <c r="DM35" i="45"/>
  <c r="DL35" i="45"/>
  <c r="DK35" i="45"/>
  <c r="DI35" i="45"/>
  <c r="DH35" i="45"/>
  <c r="DM34" i="45"/>
  <c r="DL34" i="45"/>
  <c r="DK34" i="45"/>
  <c r="DI34" i="45"/>
  <c r="DH34" i="45"/>
  <c r="DM33" i="45"/>
  <c r="DL33" i="45"/>
  <c r="DK33" i="45"/>
  <c r="DI33" i="45"/>
  <c r="DH33" i="45"/>
  <c r="DM32" i="45"/>
  <c r="DL32" i="45"/>
  <c r="DK32" i="45"/>
  <c r="DI32" i="45"/>
  <c r="DH32" i="45"/>
  <c r="DM31" i="45"/>
  <c r="DL31" i="45"/>
  <c r="DK31" i="45"/>
  <c r="DI31" i="45"/>
  <c r="DH31" i="45"/>
  <c r="DM30" i="45"/>
  <c r="DL30" i="45"/>
  <c r="DK30" i="45"/>
  <c r="DI30" i="45"/>
  <c r="DH30" i="45"/>
  <c r="DM29" i="45"/>
  <c r="DL29" i="45"/>
  <c r="DK29" i="45"/>
  <c r="DI29" i="45"/>
  <c r="DH29" i="45"/>
  <c r="DM28" i="45"/>
  <c r="DL28" i="45"/>
  <c r="DK28" i="45"/>
  <c r="DI28" i="45"/>
  <c r="DH28" i="45"/>
  <c r="DM27" i="45"/>
  <c r="DL27" i="45"/>
  <c r="DK27" i="45"/>
  <c r="DI27" i="45"/>
  <c r="DH27" i="45"/>
  <c r="DM26" i="45"/>
  <c r="DL26" i="45"/>
  <c r="DK26" i="45"/>
  <c r="DI26" i="45"/>
  <c r="DH26" i="45"/>
  <c r="DM25" i="45"/>
  <c r="DL25" i="45"/>
  <c r="DK25" i="45"/>
  <c r="DI25" i="45"/>
  <c r="DH25" i="45"/>
  <c r="DM24" i="45"/>
  <c r="DL24" i="45"/>
  <c r="DK24" i="45"/>
  <c r="DI24" i="45"/>
  <c r="DH24" i="45"/>
  <c r="DM23" i="45"/>
  <c r="DL23" i="45"/>
  <c r="DK23" i="45"/>
  <c r="DI23" i="45"/>
  <c r="DH23" i="45"/>
  <c r="DM22" i="45"/>
  <c r="DL22" i="45"/>
  <c r="DK22" i="45"/>
  <c r="DI22" i="45"/>
  <c r="DH22" i="45"/>
  <c r="DM21" i="45"/>
  <c r="DL21" i="45"/>
  <c r="DK21" i="45"/>
  <c r="DI21" i="45"/>
  <c r="DH21" i="45"/>
  <c r="DM20" i="45"/>
  <c r="DL20" i="45"/>
  <c r="DK20" i="45"/>
  <c r="DI20" i="45"/>
  <c r="DH20" i="45"/>
  <c r="DM19" i="45"/>
  <c r="DL19" i="45"/>
  <c r="DK19" i="45"/>
  <c r="DI19" i="45"/>
  <c r="DH19" i="45"/>
  <c r="DM18" i="45"/>
  <c r="DL18" i="45"/>
  <c r="DK18" i="45"/>
  <c r="DI18" i="45"/>
  <c r="DH18" i="45"/>
  <c r="DM17" i="45"/>
  <c r="DL17" i="45"/>
  <c r="DK17" i="45"/>
  <c r="DI17" i="45"/>
  <c r="DH17" i="45"/>
  <c r="DM16" i="45"/>
  <c r="DL16" i="45"/>
  <c r="DK16" i="45"/>
  <c r="DI16" i="45"/>
  <c r="DH16" i="45"/>
  <c r="DM15" i="45"/>
  <c r="DL15" i="45"/>
  <c r="DK15" i="45"/>
  <c r="DI15" i="45"/>
  <c r="DH15" i="45"/>
  <c r="DM14" i="45"/>
  <c r="DL14" i="45"/>
  <c r="DK14" i="45"/>
  <c r="DI14" i="45"/>
  <c r="DH14" i="45"/>
  <c r="DM13" i="45"/>
  <c r="DL13" i="45"/>
  <c r="DK13" i="45"/>
  <c r="DI13" i="45"/>
  <c r="DH13" i="45"/>
  <c r="DM12" i="45"/>
  <c r="DL12" i="45"/>
  <c r="DK12" i="45"/>
  <c r="DI12" i="45"/>
  <c r="DH12" i="45"/>
  <c r="DM11" i="45"/>
  <c r="DL11" i="45"/>
  <c r="DK11" i="45"/>
  <c r="DI11" i="45"/>
  <c r="DH11" i="45"/>
  <c r="DM10" i="45"/>
  <c r="DL10" i="45"/>
  <c r="DK10" i="45"/>
  <c r="DI10" i="45"/>
  <c r="DH10" i="45"/>
  <c r="DM9" i="45"/>
  <c r="DL9" i="45"/>
  <c r="DK9" i="45"/>
  <c r="DI9" i="45"/>
  <c r="DH9" i="45"/>
  <c r="DM8" i="45"/>
  <c r="DL8" i="45"/>
  <c r="DK8" i="45"/>
  <c r="DI8" i="45"/>
  <c r="DH8" i="45"/>
  <c r="DM7" i="45"/>
  <c r="DL7" i="45"/>
  <c r="DK7" i="45"/>
  <c r="DI7" i="45"/>
  <c r="DH7" i="45"/>
  <c r="DM6" i="45"/>
  <c r="DL6" i="45"/>
  <c r="DK6" i="45"/>
  <c r="DI6" i="45"/>
  <c r="DH6" i="45"/>
  <c r="DM5" i="45"/>
  <c r="DL5" i="45"/>
  <c r="DK5" i="45"/>
  <c r="DI5" i="45"/>
  <c r="DH5" i="45"/>
  <c r="DM4" i="45"/>
  <c r="DL4" i="45"/>
  <c r="DK4" i="45"/>
  <c r="DI4" i="45"/>
  <c r="DH4" i="45"/>
  <c r="DM3" i="45"/>
  <c r="DL3" i="45"/>
  <c r="DK3" i="45"/>
  <c r="DI3" i="45"/>
  <c r="DH3" i="45"/>
  <c r="DM2" i="45"/>
  <c r="DL2" i="45"/>
  <c r="DK2" i="45"/>
  <c r="DI2" i="45"/>
  <c r="DH2" i="45"/>
  <c r="AH143" i="45"/>
  <c r="AH142" i="45"/>
  <c r="AH141" i="45"/>
  <c r="AH140" i="45"/>
  <c r="AH139" i="45"/>
  <c r="AF180" i="45"/>
  <c r="AF179" i="45"/>
  <c r="AF178" i="45"/>
  <c r="AF177" i="45"/>
  <c r="AF176" i="45"/>
  <c r="AF175" i="45"/>
  <c r="AF174" i="45"/>
  <c r="AF173" i="45"/>
  <c r="AF172" i="45"/>
  <c r="AF171" i="45"/>
  <c r="AF170" i="45"/>
  <c r="AF169" i="45"/>
  <c r="AF168" i="45"/>
  <c r="AF167" i="45"/>
  <c r="AF166" i="45"/>
  <c r="AF165" i="45"/>
  <c r="AF164" i="45"/>
  <c r="AF163" i="45"/>
  <c r="AF162" i="45"/>
  <c r="AF161" i="45"/>
  <c r="AF160" i="45"/>
  <c r="AF159" i="45"/>
  <c r="AF158" i="45"/>
  <c r="AF157" i="45"/>
  <c r="AF156" i="45"/>
  <c r="AF155" i="45"/>
  <c r="AF154" i="45"/>
  <c r="AF153" i="45"/>
  <c r="AF152" i="45"/>
  <c r="AF151" i="45"/>
  <c r="AF150" i="45"/>
  <c r="AF149" i="45"/>
  <c r="AF148" i="45"/>
  <c r="AF147" i="45"/>
  <c r="AF146" i="45"/>
  <c r="AF145" i="45"/>
  <c r="AF144" i="45"/>
  <c r="AF143" i="45"/>
  <c r="AF142" i="45"/>
  <c r="AF141" i="45"/>
  <c r="AF140" i="45"/>
  <c r="AF139" i="45"/>
  <c r="AE181" i="45"/>
  <c r="AD181" i="45"/>
  <c r="AC181" i="45"/>
  <c r="AB181" i="45"/>
  <c r="AA181" i="45"/>
  <c r="Z181" i="45"/>
  <c r="Y181" i="45"/>
  <c r="X181" i="45"/>
  <c r="W181" i="45"/>
  <c r="V181" i="45"/>
  <c r="U181" i="45"/>
  <c r="T181" i="45"/>
  <c r="S181" i="45"/>
  <c r="R181" i="45"/>
  <c r="Q181" i="45"/>
  <c r="AI94" i="45"/>
  <c r="AI93" i="45"/>
  <c r="AH99" i="45"/>
  <c r="AH98" i="45"/>
  <c r="AH97" i="45"/>
  <c r="AH96" i="45"/>
  <c r="AH95" i="45"/>
  <c r="AH94" i="45"/>
  <c r="AH93" i="45"/>
  <c r="CY43" i="45"/>
  <c r="AF134" i="45"/>
  <c r="CY42" i="45"/>
  <c r="AF133" i="45"/>
  <c r="CY41" i="45"/>
  <c r="AF132" i="45"/>
  <c r="CY40" i="45"/>
  <c r="AF131" i="45"/>
  <c r="CY39" i="45"/>
  <c r="AF130" i="45"/>
  <c r="CY38" i="45"/>
  <c r="AF129" i="45"/>
  <c r="CY37" i="45"/>
  <c r="AF128" i="45"/>
  <c r="CY36" i="45"/>
  <c r="AF127" i="45"/>
  <c r="CY35" i="45"/>
  <c r="AF126" i="45"/>
  <c r="CY34" i="45"/>
  <c r="AF125" i="45"/>
  <c r="CY33" i="45"/>
  <c r="AF124" i="45"/>
  <c r="CY32" i="45"/>
  <c r="AF123" i="45"/>
  <c r="CY31" i="45"/>
  <c r="AF122" i="45"/>
  <c r="CY30" i="45"/>
  <c r="AF121" i="45"/>
  <c r="CY29" i="45"/>
  <c r="AF120" i="45"/>
  <c r="CY28" i="45"/>
  <c r="AF119" i="45"/>
  <c r="CY27" i="45"/>
  <c r="AF118" i="45"/>
  <c r="CY26" i="45"/>
  <c r="AF117" i="45"/>
  <c r="CY25" i="45"/>
  <c r="AF116" i="45"/>
  <c r="CY24" i="45"/>
  <c r="AF115" i="45"/>
  <c r="CY23" i="45"/>
  <c r="AF114" i="45"/>
  <c r="CY22" i="45"/>
  <c r="AF113" i="45"/>
  <c r="CY21" i="45"/>
  <c r="AF112" i="45"/>
  <c r="CY20" i="45"/>
  <c r="AF111" i="45"/>
  <c r="CY19" i="45"/>
  <c r="AF110" i="45"/>
  <c r="CY18" i="45"/>
  <c r="AF109" i="45"/>
  <c r="CY17" i="45"/>
  <c r="AF108" i="45"/>
  <c r="CY16" i="45"/>
  <c r="AF107" i="45"/>
  <c r="CY15" i="45"/>
  <c r="AF106" i="45"/>
  <c r="CY14" i="45"/>
  <c r="AF105" i="45"/>
  <c r="CY13" i="45"/>
  <c r="AF104" i="45"/>
  <c r="CY12" i="45"/>
  <c r="AF103" i="45"/>
  <c r="CY11" i="45"/>
  <c r="AF102" i="45"/>
  <c r="CY10" i="45"/>
  <c r="AF101" i="45"/>
  <c r="CY9" i="45"/>
  <c r="AF100" i="45"/>
  <c r="CY8" i="45"/>
  <c r="AF99" i="45"/>
  <c r="CY7" i="45"/>
  <c r="AF98" i="45"/>
  <c r="CY6" i="45"/>
  <c r="AF97" i="45"/>
  <c r="CY5" i="45"/>
  <c r="AF96" i="45"/>
  <c r="CY4" i="45"/>
  <c r="AF95" i="45"/>
  <c r="CY3" i="45"/>
  <c r="AF94" i="45"/>
  <c r="CY2" i="45"/>
  <c r="AF93" i="45"/>
  <c r="AE135" i="45"/>
  <c r="AD135" i="45"/>
  <c r="AC135" i="45"/>
  <c r="AB135" i="45"/>
  <c r="AA135" i="45"/>
  <c r="Z135" i="45"/>
  <c r="Y135" i="45"/>
  <c r="X135" i="45"/>
  <c r="W135" i="45"/>
  <c r="V135" i="45"/>
  <c r="U135" i="45"/>
  <c r="T135" i="45"/>
  <c r="S135" i="45"/>
  <c r="R135" i="45"/>
  <c r="Q135" i="45"/>
  <c r="AH53" i="45"/>
  <c r="AH52" i="45"/>
  <c r="AH51" i="45"/>
  <c r="AH50" i="45"/>
  <c r="AH49" i="45"/>
  <c r="AH48" i="45"/>
  <c r="AH47" i="45"/>
  <c r="CW43" i="45"/>
  <c r="AF88" i="45"/>
  <c r="CW42" i="45"/>
  <c r="AF87" i="45"/>
  <c r="CW41" i="45"/>
  <c r="AF86" i="45"/>
  <c r="CW40" i="45"/>
  <c r="AF85" i="45"/>
  <c r="CW39" i="45"/>
  <c r="AF84" i="45"/>
  <c r="CW38" i="45"/>
  <c r="AF83" i="45"/>
  <c r="CW37" i="45"/>
  <c r="AF82" i="45"/>
  <c r="CW36" i="45"/>
  <c r="AF81" i="45"/>
  <c r="CW35" i="45"/>
  <c r="AF80" i="45"/>
  <c r="CW34" i="45"/>
  <c r="AF79" i="45"/>
  <c r="CW33" i="45"/>
  <c r="AF78" i="45"/>
  <c r="CW32" i="45"/>
  <c r="AF77" i="45"/>
  <c r="CW31" i="45"/>
  <c r="AF76" i="45"/>
  <c r="CW30" i="45"/>
  <c r="AF75" i="45"/>
  <c r="CW29" i="45"/>
  <c r="AF74" i="45"/>
  <c r="CW28" i="45"/>
  <c r="AF73" i="45"/>
  <c r="CW27" i="45"/>
  <c r="AF72" i="45"/>
  <c r="CW26" i="45"/>
  <c r="AF71" i="45"/>
  <c r="CW25" i="45"/>
  <c r="AF70" i="45"/>
  <c r="CW24" i="45"/>
  <c r="AF69" i="45"/>
  <c r="CW23" i="45"/>
  <c r="AF68" i="45"/>
  <c r="CW22" i="45"/>
  <c r="AF67" i="45"/>
  <c r="CW21" i="45"/>
  <c r="AF66" i="45"/>
  <c r="CW20" i="45"/>
  <c r="AF65" i="45"/>
  <c r="CW19" i="45"/>
  <c r="AF64" i="45"/>
  <c r="CW18" i="45"/>
  <c r="AF63" i="45"/>
  <c r="CW17" i="45"/>
  <c r="AF62" i="45"/>
  <c r="CW16" i="45"/>
  <c r="AF61" i="45"/>
  <c r="CW15" i="45"/>
  <c r="AF60" i="45"/>
  <c r="CW14" i="45"/>
  <c r="AF59" i="45"/>
  <c r="CW13" i="45"/>
  <c r="AF58" i="45"/>
  <c r="CW12" i="45"/>
  <c r="AF57" i="45"/>
  <c r="CW11" i="45"/>
  <c r="AF56" i="45"/>
  <c r="CW10" i="45"/>
  <c r="AF55" i="45"/>
  <c r="CW9" i="45"/>
  <c r="AF54" i="45"/>
  <c r="CW8" i="45"/>
  <c r="AF53" i="45"/>
  <c r="CW7" i="45"/>
  <c r="AF52" i="45"/>
  <c r="CW6" i="45"/>
  <c r="AF51" i="45"/>
  <c r="CW5" i="45"/>
  <c r="AF50" i="45"/>
  <c r="CW4" i="45"/>
  <c r="AF49" i="45"/>
  <c r="CW3" i="45"/>
  <c r="AF48" i="45"/>
  <c r="CW2" i="45"/>
  <c r="AF47" i="45"/>
  <c r="AE89" i="45"/>
  <c r="AD89" i="45"/>
  <c r="AC89" i="45"/>
  <c r="AB89" i="45"/>
  <c r="AA89" i="45"/>
  <c r="Z89" i="45"/>
  <c r="Y89" i="45"/>
  <c r="X89" i="45"/>
  <c r="W89" i="45"/>
  <c r="V89" i="45"/>
  <c r="U89" i="45"/>
  <c r="T89" i="45"/>
  <c r="S89" i="45"/>
  <c r="R89" i="45"/>
  <c r="Q89" i="45"/>
  <c r="AH5" i="45"/>
  <c r="AH4" i="45"/>
  <c r="AH3" i="45"/>
  <c r="AH2" i="45"/>
  <c r="AF43" i="45"/>
  <c r="AF42" i="45"/>
  <c r="AF41" i="45"/>
  <c r="AF40" i="45"/>
  <c r="AF39" i="45"/>
  <c r="AF38" i="45"/>
  <c r="AF37" i="45"/>
  <c r="AF36" i="45"/>
  <c r="AF35" i="45"/>
  <c r="AF34" i="45"/>
  <c r="AF33" i="45"/>
  <c r="AF32" i="45"/>
  <c r="AF31" i="45"/>
  <c r="AF30" i="45"/>
  <c r="AF29" i="45"/>
  <c r="AF28" i="45"/>
  <c r="AF27" i="45"/>
  <c r="AF26" i="45"/>
  <c r="AF25" i="45"/>
  <c r="AF24" i="45"/>
  <c r="AF23" i="45"/>
  <c r="AF22" i="45"/>
  <c r="AF21" i="45"/>
  <c r="AF20" i="45"/>
  <c r="AF19" i="45"/>
  <c r="AF18" i="45"/>
  <c r="AF17" i="45"/>
  <c r="AF16" i="45"/>
  <c r="AF15" i="45"/>
  <c r="AF14" i="45"/>
  <c r="AF13" i="45"/>
  <c r="AF12" i="45"/>
  <c r="AF11" i="45"/>
  <c r="AF10" i="45"/>
  <c r="AF9" i="45"/>
  <c r="AF8" i="45"/>
  <c r="AF7" i="45"/>
  <c r="AF6" i="45"/>
  <c r="AF5" i="45"/>
  <c r="AF4" i="45"/>
  <c r="AF3" i="45"/>
  <c r="AF2" i="45"/>
  <c r="AE44" i="45"/>
  <c r="AD44" i="45"/>
  <c r="AC44" i="45"/>
  <c r="AB44" i="45"/>
  <c r="AA44" i="45"/>
  <c r="Z44" i="45"/>
  <c r="Y44" i="45"/>
  <c r="X44" i="45"/>
  <c r="W44" i="45"/>
  <c r="V44" i="45"/>
  <c r="U44" i="45"/>
  <c r="T44" i="45"/>
  <c r="S44" i="45"/>
  <c r="R44" i="45"/>
  <c r="Q44" i="45"/>
  <c r="DD22" i="44"/>
  <c r="DD21" i="44"/>
  <c r="DD20" i="44"/>
  <c r="DD19" i="44"/>
  <c r="DD18" i="44"/>
  <c r="DD17" i="44"/>
  <c r="DD16" i="44"/>
  <c r="DD15" i="44"/>
  <c r="DD14" i="44"/>
  <c r="DD13" i="44"/>
  <c r="DD12" i="44"/>
  <c r="DD11" i="44"/>
  <c r="DD10" i="44"/>
  <c r="DD9" i="44"/>
  <c r="DD8" i="44"/>
  <c r="DD7" i="44"/>
  <c r="DD6" i="44"/>
  <c r="DD5" i="44"/>
  <c r="DD4" i="44"/>
  <c r="DD3" i="44"/>
  <c r="DD2" i="44"/>
  <c r="HM23" i="44" a="1"/>
  <c r="HM23" i="44" s="1"/>
  <c r="HL23" i="44" a="1"/>
  <c r="HL23" i="44" s="1"/>
  <c r="HK23" i="44" a="1"/>
  <c r="HK23" i="44"/>
  <c r="HJ23" i="44" a="1"/>
  <c r="HJ23" i="44" s="1"/>
  <c r="HI23" i="44" a="1"/>
  <c r="HI23" i="44" s="1"/>
  <c r="HH23" i="44" a="1"/>
  <c r="HH23" i="44" s="1"/>
  <c r="HG23" i="44" a="1"/>
  <c r="HG23" i="44" s="1"/>
  <c r="HF23" i="44" a="1"/>
  <c r="HF23" i="44" s="1"/>
  <c r="HE23" i="44" a="1"/>
  <c r="HE23" i="44" s="1"/>
  <c r="HD23" i="44" a="1"/>
  <c r="HD23" i="44" s="1"/>
  <c r="HC23" i="44" a="1"/>
  <c r="HC23" i="44" s="1"/>
  <c r="HB23" i="44" a="1"/>
  <c r="HB23" i="44" s="1"/>
  <c r="HA23" i="44" a="1"/>
  <c r="HA23" i="44" s="1"/>
  <c r="GZ23" i="44" a="1"/>
  <c r="GZ23" i="44" s="1"/>
  <c r="GY23" i="44" a="1"/>
  <c r="GY23" i="44" s="1"/>
  <c r="GX23" i="44" a="1"/>
  <c r="GX23" i="44" s="1"/>
  <c r="GW23" i="44" a="1"/>
  <c r="GW23" i="44" s="1"/>
  <c r="GV23" i="44" a="1"/>
  <c r="GV23" i="44" s="1"/>
  <c r="GU23" i="44" a="1"/>
  <c r="GU23" i="44"/>
  <c r="GT23" i="44" a="1"/>
  <c r="GT23" i="44" s="1"/>
  <c r="GS23" i="44" a="1"/>
  <c r="GS23" i="44"/>
  <c r="HM22" i="44"/>
  <c r="HL21" i="44"/>
  <c r="HK20" i="44"/>
  <c r="HJ19" i="44"/>
  <c r="HI18" i="44"/>
  <c r="HH17" i="44"/>
  <c r="HG16" i="44"/>
  <c r="HF15" i="44"/>
  <c r="HE14" i="44"/>
  <c r="HD13" i="44"/>
  <c r="HC12" i="44"/>
  <c r="HB11" i="44"/>
  <c r="HA10" i="44"/>
  <c r="GZ9" i="44"/>
  <c r="GY8" i="44"/>
  <c r="GX7" i="44"/>
  <c r="GW6" i="44"/>
  <c r="GV5" i="44"/>
  <c r="GU4" i="44"/>
  <c r="GT3" i="44"/>
  <c r="GS2" i="44"/>
  <c r="DE22" i="44"/>
  <c r="DE21" i="44"/>
  <c r="DE20" i="44"/>
  <c r="DE19" i="44"/>
  <c r="DE18" i="44"/>
  <c r="DE17" i="44"/>
  <c r="DE16" i="44"/>
  <c r="DE15" i="44"/>
  <c r="DE14" i="44"/>
  <c r="DE13" i="44"/>
  <c r="DE12" i="44"/>
  <c r="DE11" i="44"/>
  <c r="DE10" i="44"/>
  <c r="DE9" i="44"/>
  <c r="DE8" i="44"/>
  <c r="DE7" i="44"/>
  <c r="DE6" i="44"/>
  <c r="DE5" i="44"/>
  <c r="DE4" i="44"/>
  <c r="DE3" i="44"/>
  <c r="DE2" i="44"/>
  <c r="CV24" i="44"/>
  <c r="CV18" i="44"/>
  <c r="CV14" i="44"/>
  <c r="CV12" i="44"/>
  <c r="CV10" i="44"/>
  <c r="CV8" i="44"/>
  <c r="DM22" i="44"/>
  <c r="DL22" i="44"/>
  <c r="DK22" i="44"/>
  <c r="DI22" i="44"/>
  <c r="DH22" i="44"/>
  <c r="DM21" i="44"/>
  <c r="DL21" i="44"/>
  <c r="DK21" i="44"/>
  <c r="DI21" i="44"/>
  <c r="DH21" i="44"/>
  <c r="DM20" i="44"/>
  <c r="DL20" i="44"/>
  <c r="DK20" i="44"/>
  <c r="DI20" i="44"/>
  <c r="DH20" i="44"/>
  <c r="DM19" i="44"/>
  <c r="DL19" i="44"/>
  <c r="DK19" i="44"/>
  <c r="DI19" i="44"/>
  <c r="DH19" i="44"/>
  <c r="DM18" i="44"/>
  <c r="DL18" i="44"/>
  <c r="DK18" i="44"/>
  <c r="DI18" i="44"/>
  <c r="DH18" i="44"/>
  <c r="DM17" i="44"/>
  <c r="DL17" i="44"/>
  <c r="DK17" i="44"/>
  <c r="DI17" i="44"/>
  <c r="DH17" i="44"/>
  <c r="DM16" i="44"/>
  <c r="DL16" i="44"/>
  <c r="DK16" i="44"/>
  <c r="DI16" i="44"/>
  <c r="DH16" i="44"/>
  <c r="DM15" i="44"/>
  <c r="DL15" i="44"/>
  <c r="DK15" i="44"/>
  <c r="DI15" i="44"/>
  <c r="DH15" i="44"/>
  <c r="DM14" i="44"/>
  <c r="DL14" i="44"/>
  <c r="DK14" i="44"/>
  <c r="DI14" i="44"/>
  <c r="DH14" i="44"/>
  <c r="DM13" i="44"/>
  <c r="DL13" i="44"/>
  <c r="DK13" i="44"/>
  <c r="DI13" i="44"/>
  <c r="DH13" i="44"/>
  <c r="DM12" i="44"/>
  <c r="DL12" i="44"/>
  <c r="DK12" i="44"/>
  <c r="DI12" i="44"/>
  <c r="DH12" i="44"/>
  <c r="DM11" i="44"/>
  <c r="DL11" i="44"/>
  <c r="DK11" i="44"/>
  <c r="DI11" i="44"/>
  <c r="DH11" i="44"/>
  <c r="DM10" i="44"/>
  <c r="DL10" i="44"/>
  <c r="DK10" i="44"/>
  <c r="DI10" i="44"/>
  <c r="DH10" i="44"/>
  <c r="DM9" i="44"/>
  <c r="DL9" i="44"/>
  <c r="DK9" i="44"/>
  <c r="DI9" i="44"/>
  <c r="DH9" i="44"/>
  <c r="DM8" i="44"/>
  <c r="DL8" i="44"/>
  <c r="DK8" i="44"/>
  <c r="DI8" i="44"/>
  <c r="DH8" i="44"/>
  <c r="DM7" i="44"/>
  <c r="DL7" i="44"/>
  <c r="DK7" i="44"/>
  <c r="DI7" i="44"/>
  <c r="DH7" i="44"/>
  <c r="DM6" i="44"/>
  <c r="DL6" i="44"/>
  <c r="DK6" i="44"/>
  <c r="DI6" i="44"/>
  <c r="DH6" i="44"/>
  <c r="DM5" i="44"/>
  <c r="DL5" i="44"/>
  <c r="DK5" i="44"/>
  <c r="DI5" i="44"/>
  <c r="DH5" i="44"/>
  <c r="DM4" i="44"/>
  <c r="DL4" i="44"/>
  <c r="DK4" i="44"/>
  <c r="DI4" i="44"/>
  <c r="DH4" i="44"/>
  <c r="DM3" i="44"/>
  <c r="DL3" i="44"/>
  <c r="DK3" i="44"/>
  <c r="DI3" i="44"/>
  <c r="DH3" i="44"/>
  <c r="DM2" i="44"/>
  <c r="DL2" i="44"/>
  <c r="DK2" i="44"/>
  <c r="DI2" i="44"/>
  <c r="DH2" i="44"/>
  <c r="AI80" i="44"/>
  <c r="AI79" i="44"/>
  <c r="AI78" i="44"/>
  <c r="AI77" i="44"/>
  <c r="AI76" i="44"/>
  <c r="AG96" i="44"/>
  <c r="AG95" i="44"/>
  <c r="AG94" i="44"/>
  <c r="AG93" i="44"/>
  <c r="AG92" i="44"/>
  <c r="AG91" i="44"/>
  <c r="AG90" i="44"/>
  <c r="AG89" i="44"/>
  <c r="AG88" i="44"/>
  <c r="AG87" i="44"/>
  <c r="AG86" i="44"/>
  <c r="AG85" i="44"/>
  <c r="AG84" i="44"/>
  <c r="AG83" i="44"/>
  <c r="AG82" i="44"/>
  <c r="AG81" i="44"/>
  <c r="AG80" i="44"/>
  <c r="AG79" i="44"/>
  <c r="AG78" i="44"/>
  <c r="AG77" i="44"/>
  <c r="AG76" i="44"/>
  <c r="AF97" i="44"/>
  <c r="AE97" i="44"/>
  <c r="AD97" i="44"/>
  <c r="AC97" i="44"/>
  <c r="AB97" i="44"/>
  <c r="AA97" i="44"/>
  <c r="Z97" i="44"/>
  <c r="Y97" i="44"/>
  <c r="X97" i="44"/>
  <c r="W97" i="44"/>
  <c r="V97" i="44"/>
  <c r="U97" i="44"/>
  <c r="T97" i="44"/>
  <c r="S97" i="44"/>
  <c r="R97" i="44"/>
  <c r="Q97" i="44"/>
  <c r="AJ52" i="44"/>
  <c r="AJ51" i="44"/>
  <c r="AI57" i="44"/>
  <c r="AI56" i="44"/>
  <c r="AI55" i="44"/>
  <c r="AI54" i="44"/>
  <c r="AI53" i="44"/>
  <c r="AI52" i="44"/>
  <c r="AI51" i="44"/>
  <c r="CY22" i="44"/>
  <c r="AG71" i="44"/>
  <c r="CY21" i="44"/>
  <c r="AG70" i="44"/>
  <c r="CY20" i="44"/>
  <c r="AG69" i="44"/>
  <c r="CY19" i="44"/>
  <c r="AG68" i="44"/>
  <c r="CY18" i="44"/>
  <c r="AG67" i="44"/>
  <c r="CY17" i="44"/>
  <c r="AG66" i="44"/>
  <c r="CY16" i="44"/>
  <c r="AG65" i="44"/>
  <c r="CY15" i="44"/>
  <c r="AG64" i="44"/>
  <c r="CY14" i="44"/>
  <c r="AG63" i="44"/>
  <c r="CY13" i="44"/>
  <c r="AG62" i="44"/>
  <c r="CY12" i="44"/>
  <c r="AG61" i="44"/>
  <c r="CY11" i="44"/>
  <c r="AG60" i="44"/>
  <c r="CY10" i="44"/>
  <c r="AG59" i="44"/>
  <c r="CY9" i="44"/>
  <c r="AG58" i="44"/>
  <c r="CY8" i="44"/>
  <c r="AG57" i="44"/>
  <c r="CY7" i="44"/>
  <c r="AG56" i="44"/>
  <c r="CY6" i="44"/>
  <c r="AG55" i="44"/>
  <c r="CY5" i="44"/>
  <c r="AG54" i="44"/>
  <c r="CY4" i="44"/>
  <c r="AG53" i="44"/>
  <c r="CY3" i="44"/>
  <c r="AG52" i="44"/>
  <c r="CY2" i="44"/>
  <c r="AG51" i="44"/>
  <c r="AF72" i="44"/>
  <c r="AE72" i="44"/>
  <c r="AD72" i="44"/>
  <c r="AC72" i="44"/>
  <c r="AB72" i="44"/>
  <c r="AA72" i="44"/>
  <c r="Z72" i="44"/>
  <c r="Y72" i="44"/>
  <c r="X72" i="44"/>
  <c r="W72" i="44"/>
  <c r="V72" i="44"/>
  <c r="U72" i="44"/>
  <c r="T72" i="44"/>
  <c r="S72" i="44"/>
  <c r="R72" i="44"/>
  <c r="Q72" i="44"/>
  <c r="AI32" i="44"/>
  <c r="AI31" i="44"/>
  <c r="AI30" i="44"/>
  <c r="AI29" i="44"/>
  <c r="AI28" i="44"/>
  <c r="AI27" i="44"/>
  <c r="AI26" i="44"/>
  <c r="CW22" i="44"/>
  <c r="AG46" i="44"/>
  <c r="CW21" i="44"/>
  <c r="AG45" i="44"/>
  <c r="CW20" i="44"/>
  <c r="AG44" i="44"/>
  <c r="CW19" i="44"/>
  <c r="AG43" i="44"/>
  <c r="CW18" i="44"/>
  <c r="AG42" i="44"/>
  <c r="CW17" i="44"/>
  <c r="AG41" i="44"/>
  <c r="CW16" i="44"/>
  <c r="AG40" i="44"/>
  <c r="CW15" i="44"/>
  <c r="AG39" i="44"/>
  <c r="CW14" i="44"/>
  <c r="AG38" i="44"/>
  <c r="CW13" i="44"/>
  <c r="AG37" i="44"/>
  <c r="CW12" i="44"/>
  <c r="AG36" i="44"/>
  <c r="CW11" i="44"/>
  <c r="AG35" i="44"/>
  <c r="CW10" i="44"/>
  <c r="AG34" i="44"/>
  <c r="CW9" i="44"/>
  <c r="AG33" i="44"/>
  <c r="CW8" i="44"/>
  <c r="AG32" i="44"/>
  <c r="CW7" i="44"/>
  <c r="AG31" i="44"/>
  <c r="CW6" i="44"/>
  <c r="AG30" i="44"/>
  <c r="CW5" i="44"/>
  <c r="AG29" i="44"/>
  <c r="CW4" i="44"/>
  <c r="AG28" i="44"/>
  <c r="CW3" i="44"/>
  <c r="AG27" i="44"/>
  <c r="CW2" i="44"/>
  <c r="AG26" i="44"/>
  <c r="AF47" i="44"/>
  <c r="AE47" i="44"/>
  <c r="AD47" i="44"/>
  <c r="AC47" i="44"/>
  <c r="AB47" i="44"/>
  <c r="AA47" i="44"/>
  <c r="Z47" i="44"/>
  <c r="Y47" i="44"/>
  <c r="X47" i="44"/>
  <c r="W47" i="44"/>
  <c r="V47" i="44"/>
  <c r="U47" i="44"/>
  <c r="T47" i="44"/>
  <c r="S47" i="44"/>
  <c r="R47" i="44"/>
  <c r="Q47" i="44"/>
  <c r="AI5" i="44"/>
  <c r="AI4" i="44"/>
  <c r="AI3" i="44"/>
  <c r="AI2" i="44"/>
  <c r="AG22" i="44"/>
  <c r="AG21" i="44"/>
  <c r="AG20" i="44"/>
  <c r="AG19" i="44"/>
  <c r="AG18" i="44"/>
  <c r="AG17" i="44"/>
  <c r="AG16" i="44"/>
  <c r="AG15" i="44"/>
  <c r="AG14" i="44"/>
  <c r="AG13" i="44"/>
  <c r="AG12" i="44"/>
  <c r="AG11" i="44"/>
  <c r="AG10" i="44"/>
  <c r="AG9" i="44"/>
  <c r="AG8" i="44"/>
  <c r="AG7" i="44"/>
  <c r="AG6" i="44"/>
  <c r="AG5" i="44"/>
  <c r="AG4" i="44"/>
  <c r="AG3" i="44"/>
  <c r="AG2" i="44"/>
  <c r="AF23" i="44"/>
  <c r="AE23" i="44"/>
  <c r="AD23" i="44"/>
  <c r="AC23" i="44"/>
  <c r="AB23" i="44"/>
  <c r="AA23" i="44"/>
  <c r="Z23" i="44"/>
  <c r="Y23" i="44"/>
  <c r="X23" i="44"/>
  <c r="W23" i="44"/>
  <c r="V23" i="44"/>
  <c r="U23" i="44"/>
  <c r="T23" i="44"/>
  <c r="S23" i="44"/>
  <c r="R23" i="44"/>
  <c r="Q23" i="44"/>
  <c r="DD12" i="43"/>
  <c r="DD11" i="43"/>
  <c r="DD10" i="43"/>
  <c r="DD9" i="43"/>
  <c r="DD8" i="43"/>
  <c r="DD7" i="43"/>
  <c r="DD6" i="43"/>
  <c r="DD5" i="43"/>
  <c r="DD4" i="43"/>
  <c r="DD3" i="43"/>
  <c r="DD2" i="43"/>
  <c r="HC13" i="43" a="1"/>
  <c r="HC13" i="43"/>
  <c r="HB13" i="43" a="1"/>
  <c r="HB13" i="43" s="1"/>
  <c r="HA13" i="43" a="1"/>
  <c r="HA13" i="43"/>
  <c r="GZ13" i="43" a="1"/>
  <c r="GZ13" i="43" s="1"/>
  <c r="GY13" i="43" a="1"/>
  <c r="GY13" i="43" s="1"/>
  <c r="GX13" i="43" a="1"/>
  <c r="GX13" i="43" s="1"/>
  <c r="GW13" i="43" a="1"/>
  <c r="GW13" i="43" s="1"/>
  <c r="GV13" i="43" a="1"/>
  <c r="GV13" i="43" s="1"/>
  <c r="GU13" i="43" a="1"/>
  <c r="GU13" i="43"/>
  <c r="GT13" i="43" a="1"/>
  <c r="GT13" i="43"/>
  <c r="GS13" i="43" a="1"/>
  <c r="GS13" i="43"/>
  <c r="HC12" i="43"/>
  <c r="HB11" i="43"/>
  <c r="HA10" i="43"/>
  <c r="GZ9" i="43"/>
  <c r="GY8" i="43"/>
  <c r="GX7" i="43"/>
  <c r="GW6" i="43"/>
  <c r="GV5" i="43"/>
  <c r="GU4" i="43"/>
  <c r="GT3" i="43"/>
  <c r="GS2" i="43"/>
  <c r="DE12" i="43"/>
  <c r="DE11" i="43"/>
  <c r="DE10" i="43"/>
  <c r="DE9" i="43"/>
  <c r="DE8" i="43"/>
  <c r="DE7" i="43"/>
  <c r="DE6" i="43"/>
  <c r="DE5" i="43"/>
  <c r="DE4" i="43"/>
  <c r="DE3" i="43"/>
  <c r="DE2" i="43"/>
  <c r="CV24" i="43"/>
  <c r="CV14" i="43"/>
  <c r="CV12" i="43"/>
  <c r="DQ1" i="43" s="1"/>
  <c r="CV10" i="43"/>
  <c r="CV8" i="43"/>
  <c r="DM12" i="43"/>
  <c r="DL12" i="43"/>
  <c r="DK12" i="43"/>
  <c r="DI12" i="43"/>
  <c r="DH12" i="43"/>
  <c r="DM11" i="43"/>
  <c r="DL11" i="43"/>
  <c r="DK11" i="43"/>
  <c r="DI11" i="43"/>
  <c r="DH11" i="43"/>
  <c r="DM10" i="43"/>
  <c r="DL10" i="43"/>
  <c r="DK10" i="43"/>
  <c r="DI10" i="43"/>
  <c r="DH10" i="43"/>
  <c r="DM9" i="43"/>
  <c r="DL9" i="43"/>
  <c r="DK9" i="43"/>
  <c r="DI9" i="43"/>
  <c r="DH9" i="43"/>
  <c r="DM8" i="43"/>
  <c r="DL8" i="43"/>
  <c r="DK8" i="43"/>
  <c r="DI8" i="43"/>
  <c r="DH8" i="43"/>
  <c r="DM7" i="43"/>
  <c r="DL7" i="43"/>
  <c r="DK7" i="43"/>
  <c r="DI7" i="43"/>
  <c r="DH7" i="43"/>
  <c r="DM6" i="43"/>
  <c r="DL6" i="43"/>
  <c r="DK6" i="43"/>
  <c r="DI6" i="43"/>
  <c r="DH6" i="43"/>
  <c r="DM5" i="43"/>
  <c r="DL5" i="43"/>
  <c r="DK5" i="43"/>
  <c r="DI5" i="43"/>
  <c r="DH5" i="43"/>
  <c r="DM4" i="43"/>
  <c r="DL4" i="43"/>
  <c r="DK4" i="43"/>
  <c r="DI4" i="43"/>
  <c r="DH4" i="43"/>
  <c r="DM3" i="43"/>
  <c r="DL3" i="43"/>
  <c r="DK3" i="43"/>
  <c r="DI3" i="43"/>
  <c r="DH3" i="43"/>
  <c r="DM2" i="43"/>
  <c r="DL2" i="43"/>
  <c r="DK2" i="43"/>
  <c r="DI2" i="43"/>
  <c r="DH2" i="43"/>
  <c r="AC50" i="43"/>
  <c r="AC49" i="43"/>
  <c r="AC48" i="43"/>
  <c r="AC47" i="43"/>
  <c r="AC46" i="43"/>
  <c r="AA56" i="43"/>
  <c r="AA55" i="43"/>
  <c r="AA54" i="43"/>
  <c r="AA53" i="43"/>
  <c r="AA52" i="43"/>
  <c r="AA51" i="43"/>
  <c r="AA50" i="43"/>
  <c r="AA49" i="43"/>
  <c r="AA48" i="43"/>
  <c r="AA47" i="43"/>
  <c r="AA46" i="43"/>
  <c r="Z57" i="43"/>
  <c r="Y57" i="43"/>
  <c r="X57" i="43"/>
  <c r="W57" i="43"/>
  <c r="V57" i="43"/>
  <c r="U57" i="43"/>
  <c r="T57" i="43"/>
  <c r="S57" i="43"/>
  <c r="R57" i="43"/>
  <c r="Q57" i="43"/>
  <c r="AD32" i="43"/>
  <c r="AD31" i="43"/>
  <c r="AC37" i="43"/>
  <c r="AC36" i="43"/>
  <c r="AC35" i="43"/>
  <c r="AC34" i="43"/>
  <c r="AC33" i="43"/>
  <c r="AC32" i="43"/>
  <c r="AC31" i="43"/>
  <c r="CY12" i="43"/>
  <c r="AA41" i="43"/>
  <c r="CY11" i="43"/>
  <c r="AA40" i="43"/>
  <c r="CY10" i="43"/>
  <c r="AA39" i="43"/>
  <c r="CY9" i="43"/>
  <c r="AA38" i="43"/>
  <c r="CY8" i="43"/>
  <c r="AA37" i="43"/>
  <c r="CY7" i="43"/>
  <c r="AA36" i="43"/>
  <c r="CY6" i="43"/>
  <c r="AA35" i="43"/>
  <c r="CY5" i="43"/>
  <c r="AA34" i="43"/>
  <c r="CY4" i="43"/>
  <c r="AA33" i="43"/>
  <c r="CY3" i="43"/>
  <c r="AA32" i="43"/>
  <c r="CY2" i="43"/>
  <c r="AA31" i="43"/>
  <c r="Z42" i="43"/>
  <c r="Y42" i="43"/>
  <c r="X42" i="43"/>
  <c r="W42" i="43"/>
  <c r="V42" i="43"/>
  <c r="U42" i="43"/>
  <c r="T42" i="43"/>
  <c r="S42" i="43"/>
  <c r="R42" i="43"/>
  <c r="Q42" i="43"/>
  <c r="AC22" i="43"/>
  <c r="AC21" i="43"/>
  <c r="AC20" i="43"/>
  <c r="AC19" i="43"/>
  <c r="AC18" i="43"/>
  <c r="AC17" i="43"/>
  <c r="AC16" i="43"/>
  <c r="CW12" i="43"/>
  <c r="AA26" i="43"/>
  <c r="CW11" i="43"/>
  <c r="AA25" i="43"/>
  <c r="CW10" i="43"/>
  <c r="AA24" i="43"/>
  <c r="CW9" i="43"/>
  <c r="AA23" i="43"/>
  <c r="CW8" i="43"/>
  <c r="AA22" i="43"/>
  <c r="CW7" i="43"/>
  <c r="AA21" i="43"/>
  <c r="CW6" i="43"/>
  <c r="AA20" i="43"/>
  <c r="CW5" i="43"/>
  <c r="AA19" i="43"/>
  <c r="CW4" i="43"/>
  <c r="AA18" i="43"/>
  <c r="CW3" i="43"/>
  <c r="AA17" i="43"/>
  <c r="CW2" i="43"/>
  <c r="AA16" i="43"/>
  <c r="Z27" i="43"/>
  <c r="Y27" i="43"/>
  <c r="X27" i="43"/>
  <c r="W27" i="43"/>
  <c r="V27" i="43"/>
  <c r="U27" i="43"/>
  <c r="T27" i="43"/>
  <c r="S27" i="43"/>
  <c r="R27" i="43"/>
  <c r="Q27" i="43"/>
  <c r="AC5" i="43"/>
  <c r="AC4" i="43"/>
  <c r="AC3" i="43"/>
  <c r="AC2" i="43"/>
  <c r="AA12" i="43"/>
  <c r="AA11" i="43"/>
  <c r="AA10" i="43"/>
  <c r="AA9" i="43"/>
  <c r="AA8" i="43"/>
  <c r="AA7" i="43"/>
  <c r="AA6" i="43"/>
  <c r="AA5" i="43"/>
  <c r="AA4" i="43"/>
  <c r="AA3" i="43"/>
  <c r="AA2" i="43"/>
  <c r="Z13" i="43"/>
  <c r="Y13" i="43"/>
  <c r="X13" i="43"/>
  <c r="W13" i="43"/>
  <c r="V13" i="43"/>
  <c r="U13" i="43"/>
  <c r="T13" i="43"/>
  <c r="S13" i="43"/>
  <c r="R13" i="43"/>
  <c r="Q13" i="43"/>
  <c r="DD33" i="5"/>
  <c r="DD32" i="5"/>
  <c r="DD31" i="5"/>
  <c r="DD30" i="5"/>
  <c r="DD29" i="5"/>
  <c r="DD28" i="5"/>
  <c r="DD27" i="5"/>
  <c r="DD26" i="5"/>
  <c r="DD25" i="5"/>
  <c r="DD24" i="5"/>
  <c r="DD23" i="5"/>
  <c r="DD22" i="5"/>
  <c r="DD21" i="5"/>
  <c r="DD20" i="5"/>
  <c r="DD19" i="5"/>
  <c r="DD18" i="5"/>
  <c r="DD17" i="5"/>
  <c r="DD16" i="5"/>
  <c r="DD15" i="5"/>
  <c r="DD14" i="5"/>
  <c r="DD13" i="5"/>
  <c r="DD12" i="5"/>
  <c r="DD11" i="5"/>
  <c r="DD10" i="5"/>
  <c r="DD9" i="5"/>
  <c r="DD8" i="5"/>
  <c r="DD7" i="5"/>
  <c r="DD6" i="5"/>
  <c r="DD5" i="5"/>
  <c r="DD4" i="5"/>
  <c r="DD3" i="5"/>
  <c r="DD2" i="5"/>
  <c r="HX34" i="5" a="1"/>
  <c r="HX34" i="5"/>
  <c r="HW34" i="5" a="1"/>
  <c r="HW34" i="5" s="1"/>
  <c r="HV34" i="5" a="1"/>
  <c r="HV34" i="5"/>
  <c r="HU34" i="5" a="1"/>
  <c r="HU34" i="5"/>
  <c r="HT34" i="5" a="1"/>
  <c r="HT34" i="5" s="1"/>
  <c r="HS34" i="5" a="1"/>
  <c r="HS34" i="5" s="1"/>
  <c r="HR34" i="5" a="1"/>
  <c r="HR34" i="5" s="1"/>
  <c r="HQ34" i="5" a="1"/>
  <c r="HQ34" i="5" s="1"/>
  <c r="HP34" i="5" a="1"/>
  <c r="HP34" i="5" s="1"/>
  <c r="HO34" i="5" a="1"/>
  <c r="HO34" i="5" s="1"/>
  <c r="HN34" i="5" a="1"/>
  <c r="HN34" i="5"/>
  <c r="HM34" i="5" a="1"/>
  <c r="HM34" i="5" s="1"/>
  <c r="HL34" i="5" a="1"/>
  <c r="HL34" i="5"/>
  <c r="HK34" i="5" a="1"/>
  <c r="HK34" i="5" s="1"/>
  <c r="HJ34" i="5" a="1"/>
  <c r="HJ34" i="5"/>
  <c r="HI34" i="5" a="1"/>
  <c r="HI34" i="5"/>
  <c r="HH34" i="5" a="1"/>
  <c r="HH34" i="5" s="1"/>
  <c r="HG34" i="5" a="1"/>
  <c r="HG34" i="5" s="1"/>
  <c r="HF34" i="5" a="1"/>
  <c r="HF34" i="5"/>
  <c r="HE34" i="5" a="1"/>
  <c r="HE34" i="5" s="1"/>
  <c r="HD34" i="5" a="1"/>
  <c r="HD34" i="5" s="1"/>
  <c r="HC34" i="5" a="1"/>
  <c r="HC34" i="5"/>
  <c r="HB34" i="5" a="1"/>
  <c r="HB34" i="5"/>
  <c r="HA34" i="5" a="1"/>
  <c r="HA34" i="5"/>
  <c r="GZ34" i="5" a="1"/>
  <c r="GZ34" i="5" s="1"/>
  <c r="GY34" i="5" a="1"/>
  <c r="GY34" i="5" s="1"/>
  <c r="GX34" i="5" a="1"/>
  <c r="GX34" i="5" s="1"/>
  <c r="GW34" i="5" a="1"/>
  <c r="GW34" i="5" s="1"/>
  <c r="GV34" i="5" a="1"/>
  <c r="GV34" i="5"/>
  <c r="GU34" i="5" a="1"/>
  <c r="GU34" i="5" s="1"/>
  <c r="GT34" i="5" a="1"/>
  <c r="GT34" i="5"/>
  <c r="GS34" i="5" a="1"/>
  <c r="GS34" i="5"/>
  <c r="HX33" i="5"/>
  <c r="HW32" i="5"/>
  <c r="HV31" i="5"/>
  <c r="HU30" i="5"/>
  <c r="HT29" i="5"/>
  <c r="HS28" i="5"/>
  <c r="HR27" i="5"/>
  <c r="HQ26" i="5"/>
  <c r="HP25" i="5"/>
  <c r="HO24" i="5"/>
  <c r="HN23" i="5"/>
  <c r="HM22" i="5"/>
  <c r="HL21" i="5"/>
  <c r="HK20" i="5"/>
  <c r="HJ19" i="5"/>
  <c r="HI18" i="5"/>
  <c r="HH17" i="5"/>
  <c r="HG16" i="5"/>
  <c r="HF15" i="5"/>
  <c r="HE14" i="5"/>
  <c r="HD13" i="5"/>
  <c r="HC12" i="5"/>
  <c r="HB11" i="5"/>
  <c r="HA10" i="5"/>
  <c r="GZ9" i="5"/>
  <c r="GY8" i="5"/>
  <c r="GX7" i="5"/>
  <c r="GW6" i="5"/>
  <c r="GV5" i="5"/>
  <c r="GU4" i="5"/>
  <c r="GT3" i="5"/>
  <c r="GS2" i="5"/>
  <c r="DE33" i="5"/>
  <c r="DE32" i="5"/>
  <c r="DE31" i="5"/>
  <c r="DE30" i="5"/>
  <c r="DE29" i="5"/>
  <c r="DE28" i="5"/>
  <c r="DE27" i="5"/>
  <c r="DE26" i="5"/>
  <c r="DE25" i="5"/>
  <c r="DE24" i="5"/>
  <c r="DE23" i="5"/>
  <c r="DE22" i="5"/>
  <c r="DE21" i="5"/>
  <c r="DE20" i="5"/>
  <c r="DE19" i="5"/>
  <c r="DE18" i="5"/>
  <c r="DE17" i="5"/>
  <c r="DE16" i="5"/>
  <c r="DE15" i="5"/>
  <c r="DE14" i="5"/>
  <c r="DE13" i="5"/>
  <c r="DE12" i="5"/>
  <c r="DE11" i="5"/>
  <c r="DE10" i="5"/>
  <c r="DE9" i="5"/>
  <c r="DE8" i="5"/>
  <c r="DE7" i="5"/>
  <c r="DE6" i="5"/>
  <c r="DE5" i="5"/>
  <c r="DE4" i="5"/>
  <c r="DE3" i="5"/>
  <c r="DE2" i="5"/>
  <c r="CV24" i="5"/>
  <c r="CV18" i="5"/>
  <c r="CV14" i="5"/>
  <c r="CV12" i="5"/>
  <c r="CV10" i="5"/>
  <c r="CV8" i="5"/>
  <c r="DM33" i="5"/>
  <c r="DL33" i="5"/>
  <c r="DK33" i="5"/>
  <c r="DI33" i="5"/>
  <c r="DH33" i="5"/>
  <c r="DM32" i="5"/>
  <c r="DL32" i="5"/>
  <c r="DK32" i="5"/>
  <c r="DI32" i="5"/>
  <c r="DH32" i="5"/>
  <c r="DM31" i="5"/>
  <c r="DL31" i="5"/>
  <c r="DK31" i="5"/>
  <c r="DI31" i="5"/>
  <c r="DH31" i="5"/>
  <c r="DM30" i="5"/>
  <c r="DL30" i="5"/>
  <c r="DK30" i="5"/>
  <c r="DI30" i="5"/>
  <c r="DH30" i="5"/>
  <c r="DM29" i="5"/>
  <c r="DL29" i="5"/>
  <c r="DK29" i="5"/>
  <c r="DI29" i="5"/>
  <c r="DH29" i="5"/>
  <c r="DM28" i="5"/>
  <c r="DL28" i="5"/>
  <c r="DK28" i="5"/>
  <c r="DI28" i="5"/>
  <c r="DH28" i="5"/>
  <c r="DM27" i="5"/>
  <c r="DL27" i="5"/>
  <c r="DK27" i="5"/>
  <c r="DI27" i="5"/>
  <c r="DH27" i="5"/>
  <c r="DM26" i="5"/>
  <c r="DL26" i="5"/>
  <c r="DK26" i="5"/>
  <c r="DI26" i="5"/>
  <c r="DH26" i="5"/>
  <c r="DM25" i="5"/>
  <c r="DL25" i="5"/>
  <c r="DK25" i="5"/>
  <c r="DI25" i="5"/>
  <c r="DH25" i="5"/>
  <c r="DM24" i="5"/>
  <c r="DL24" i="5"/>
  <c r="DK24" i="5"/>
  <c r="DI24" i="5"/>
  <c r="DH24" i="5"/>
  <c r="DM23" i="5"/>
  <c r="DL23" i="5"/>
  <c r="DK23" i="5"/>
  <c r="DI23" i="5"/>
  <c r="DH23" i="5"/>
  <c r="DM22" i="5"/>
  <c r="DL22" i="5"/>
  <c r="DK22" i="5"/>
  <c r="DI22" i="5"/>
  <c r="DH22" i="5"/>
  <c r="DM21" i="5"/>
  <c r="DL21" i="5"/>
  <c r="DK21" i="5"/>
  <c r="DI21" i="5"/>
  <c r="DH21" i="5"/>
  <c r="DM20" i="5"/>
  <c r="DL20" i="5"/>
  <c r="DK20" i="5"/>
  <c r="DI20" i="5"/>
  <c r="DH20" i="5"/>
  <c r="DM19" i="5"/>
  <c r="DL19" i="5"/>
  <c r="DK19" i="5"/>
  <c r="DI19" i="5"/>
  <c r="DH19" i="5"/>
  <c r="DM18" i="5"/>
  <c r="DL18" i="5"/>
  <c r="DK18" i="5"/>
  <c r="DI18" i="5"/>
  <c r="DH18" i="5"/>
  <c r="DM17" i="5"/>
  <c r="DL17" i="5"/>
  <c r="DK17" i="5"/>
  <c r="DI17" i="5"/>
  <c r="DH17" i="5"/>
  <c r="DM16" i="5"/>
  <c r="DL16" i="5"/>
  <c r="DK16" i="5"/>
  <c r="DI16" i="5"/>
  <c r="DH16" i="5"/>
  <c r="DM15" i="5"/>
  <c r="DL15" i="5"/>
  <c r="DK15" i="5"/>
  <c r="DI15" i="5"/>
  <c r="DH15" i="5"/>
  <c r="DM14" i="5"/>
  <c r="DL14" i="5"/>
  <c r="DK14" i="5"/>
  <c r="DI14" i="5"/>
  <c r="DH14" i="5"/>
  <c r="DM13" i="5"/>
  <c r="DL13" i="5"/>
  <c r="DK13" i="5"/>
  <c r="DI13" i="5"/>
  <c r="DH13" i="5"/>
  <c r="DM12" i="5"/>
  <c r="DL12" i="5"/>
  <c r="DK12" i="5"/>
  <c r="DI12" i="5"/>
  <c r="DH12" i="5"/>
  <c r="DM11" i="5"/>
  <c r="DL11" i="5"/>
  <c r="DK11" i="5"/>
  <c r="DI11" i="5"/>
  <c r="DH11" i="5"/>
  <c r="DM10" i="5"/>
  <c r="DL10" i="5"/>
  <c r="DK10" i="5"/>
  <c r="DI10" i="5"/>
  <c r="DH10" i="5"/>
  <c r="DM9" i="5"/>
  <c r="DL9" i="5"/>
  <c r="DK9" i="5"/>
  <c r="DI9" i="5"/>
  <c r="DH9" i="5"/>
  <c r="DM8" i="5"/>
  <c r="DL8" i="5"/>
  <c r="DK8" i="5"/>
  <c r="DI8" i="5"/>
  <c r="DH8" i="5"/>
  <c r="DM7" i="5"/>
  <c r="DL7" i="5"/>
  <c r="DK7" i="5"/>
  <c r="DI7" i="5"/>
  <c r="DH7" i="5"/>
  <c r="DM6" i="5"/>
  <c r="DL6" i="5"/>
  <c r="DK6" i="5"/>
  <c r="DI6" i="5"/>
  <c r="DH6" i="5"/>
  <c r="DM5" i="5"/>
  <c r="DL5" i="5"/>
  <c r="DK5" i="5"/>
  <c r="DI5" i="5"/>
  <c r="DH5" i="5"/>
  <c r="DM4" i="5"/>
  <c r="DL4" i="5"/>
  <c r="DK4" i="5"/>
  <c r="DI4" i="5"/>
  <c r="DH4" i="5"/>
  <c r="DM3" i="5"/>
  <c r="DL3" i="5"/>
  <c r="DK3" i="5"/>
  <c r="DI3" i="5"/>
  <c r="DH3" i="5"/>
  <c r="DM2" i="5"/>
  <c r="DL2" i="5"/>
  <c r="DK2" i="5"/>
  <c r="DI2" i="5"/>
  <c r="DH2" i="5"/>
  <c r="AK113" i="5"/>
  <c r="AK112" i="5"/>
  <c r="AK111" i="5"/>
  <c r="AK110" i="5"/>
  <c r="AK109" i="5"/>
  <c r="AI140" i="5"/>
  <c r="AI139" i="5"/>
  <c r="AI138" i="5"/>
  <c r="AI137" i="5"/>
  <c r="AI136" i="5"/>
  <c r="AI135" i="5"/>
  <c r="AI134" i="5"/>
  <c r="AI133" i="5"/>
  <c r="AI132" i="5"/>
  <c r="AI131" i="5"/>
  <c r="AI130" i="5"/>
  <c r="AI129" i="5"/>
  <c r="AI128" i="5"/>
  <c r="AI127" i="5"/>
  <c r="AI126" i="5"/>
  <c r="AI125" i="5"/>
  <c r="AI124" i="5"/>
  <c r="AI123" i="5"/>
  <c r="AI122" i="5"/>
  <c r="AI121" i="5"/>
  <c r="AI120" i="5"/>
  <c r="AI119" i="5"/>
  <c r="AI118" i="5"/>
  <c r="AI117" i="5"/>
  <c r="AI116" i="5"/>
  <c r="AI115" i="5"/>
  <c r="AI114" i="5"/>
  <c r="AI113" i="5"/>
  <c r="AI112" i="5"/>
  <c r="AI111" i="5"/>
  <c r="AI110" i="5"/>
  <c r="AI109" i="5"/>
  <c r="AH141" i="5"/>
  <c r="AG141" i="5"/>
  <c r="AF141" i="5"/>
  <c r="AE141" i="5"/>
  <c r="AD141" i="5"/>
  <c r="AC141" i="5"/>
  <c r="AB141" i="5"/>
  <c r="AA141" i="5"/>
  <c r="Z141" i="5"/>
  <c r="Y141" i="5"/>
  <c r="X141" i="5"/>
  <c r="W141" i="5"/>
  <c r="V141" i="5"/>
  <c r="U141" i="5"/>
  <c r="T141" i="5"/>
  <c r="S141" i="5"/>
  <c r="R141" i="5"/>
  <c r="Q141" i="5"/>
  <c r="AI141" i="5"/>
  <c r="AL74" i="5"/>
  <c r="AL73" i="5"/>
  <c r="AK79" i="5"/>
  <c r="AK78" i="5"/>
  <c r="AK77" i="5"/>
  <c r="AK76" i="5"/>
  <c r="AK75" i="5"/>
  <c r="AK74" i="5"/>
  <c r="AK73" i="5"/>
  <c r="CY33" i="5"/>
  <c r="AI104" i="5"/>
  <c r="CY32" i="5"/>
  <c r="AI103" i="5"/>
  <c r="CY31" i="5"/>
  <c r="AI102" i="5"/>
  <c r="CY30" i="5"/>
  <c r="AI101" i="5"/>
  <c r="CY29" i="5"/>
  <c r="AI100" i="5"/>
  <c r="CY28" i="5"/>
  <c r="AI99" i="5"/>
  <c r="CY27" i="5"/>
  <c r="AI98" i="5"/>
  <c r="CY26" i="5"/>
  <c r="AI97" i="5"/>
  <c r="CY25" i="5"/>
  <c r="AI96" i="5"/>
  <c r="CY24" i="5"/>
  <c r="AI95" i="5"/>
  <c r="CY23" i="5"/>
  <c r="AI94" i="5"/>
  <c r="CY22" i="5"/>
  <c r="AI93" i="5"/>
  <c r="CY21" i="5"/>
  <c r="AI92" i="5"/>
  <c r="CY20" i="5"/>
  <c r="AI91" i="5"/>
  <c r="CY19" i="5"/>
  <c r="AI90" i="5"/>
  <c r="CY18" i="5"/>
  <c r="AI89" i="5"/>
  <c r="CY17" i="5"/>
  <c r="AI88" i="5"/>
  <c r="CY16" i="5"/>
  <c r="AI87" i="5"/>
  <c r="CY15" i="5"/>
  <c r="AI86" i="5"/>
  <c r="CY14" i="5"/>
  <c r="AI85" i="5"/>
  <c r="CY13" i="5"/>
  <c r="AI84" i="5"/>
  <c r="CY12" i="5"/>
  <c r="AI83" i="5"/>
  <c r="CY11" i="5"/>
  <c r="AI82" i="5"/>
  <c r="CY10" i="5"/>
  <c r="AI81" i="5"/>
  <c r="CY9" i="5"/>
  <c r="AI80" i="5"/>
  <c r="CY8" i="5"/>
  <c r="AI79" i="5"/>
  <c r="CY7" i="5"/>
  <c r="AI78" i="5"/>
  <c r="CY6" i="5"/>
  <c r="AI77" i="5"/>
  <c r="CY5" i="5"/>
  <c r="AI76" i="5"/>
  <c r="CY4" i="5"/>
  <c r="AI75" i="5"/>
  <c r="CY3" i="5"/>
  <c r="AI74" i="5"/>
  <c r="CY2" i="5"/>
  <c r="AI73" i="5"/>
  <c r="AH105" i="5"/>
  <c r="AG105" i="5"/>
  <c r="AF105" i="5"/>
  <c r="AE105" i="5"/>
  <c r="AD105" i="5"/>
  <c r="AC105" i="5"/>
  <c r="AB105" i="5"/>
  <c r="AA105" i="5"/>
  <c r="Z105" i="5"/>
  <c r="Y105" i="5"/>
  <c r="X105" i="5"/>
  <c r="W105" i="5"/>
  <c r="V105" i="5"/>
  <c r="U105" i="5"/>
  <c r="T105" i="5"/>
  <c r="S105" i="5"/>
  <c r="R105" i="5"/>
  <c r="Q105" i="5"/>
  <c r="AK43" i="5"/>
  <c r="AK42" i="5"/>
  <c r="AK41" i="5"/>
  <c r="AK40" i="5"/>
  <c r="AK39" i="5"/>
  <c r="AK38" i="5"/>
  <c r="AK37" i="5"/>
  <c r="CW33" i="5"/>
  <c r="AI68" i="5"/>
  <c r="CW32" i="5"/>
  <c r="AI67" i="5"/>
  <c r="CW31" i="5"/>
  <c r="AI66" i="5"/>
  <c r="CW30" i="5"/>
  <c r="AI65" i="5"/>
  <c r="CW29" i="5"/>
  <c r="AI64" i="5"/>
  <c r="CW28" i="5"/>
  <c r="AI63" i="5"/>
  <c r="CW27" i="5"/>
  <c r="AI62" i="5"/>
  <c r="CW26" i="5"/>
  <c r="AI61" i="5"/>
  <c r="CW25" i="5"/>
  <c r="AI60" i="5"/>
  <c r="CW24" i="5"/>
  <c r="AI59" i="5"/>
  <c r="CW23" i="5"/>
  <c r="AI58" i="5"/>
  <c r="CW22" i="5"/>
  <c r="AI57" i="5"/>
  <c r="CW21" i="5"/>
  <c r="AI56" i="5"/>
  <c r="CW20" i="5"/>
  <c r="AI55" i="5"/>
  <c r="CW19" i="5"/>
  <c r="AI54" i="5"/>
  <c r="CW18" i="5"/>
  <c r="AI53" i="5"/>
  <c r="CW17" i="5"/>
  <c r="AI52" i="5"/>
  <c r="CW16" i="5"/>
  <c r="AI51" i="5"/>
  <c r="CW15" i="5"/>
  <c r="AI50" i="5"/>
  <c r="CW14" i="5"/>
  <c r="AI49" i="5"/>
  <c r="CW13" i="5"/>
  <c r="AI48" i="5"/>
  <c r="CW12" i="5"/>
  <c r="AI47" i="5"/>
  <c r="CW11" i="5"/>
  <c r="AI46" i="5"/>
  <c r="CW10" i="5"/>
  <c r="AI45" i="5"/>
  <c r="CW9" i="5"/>
  <c r="AI44" i="5"/>
  <c r="CW8" i="5"/>
  <c r="AI43" i="5"/>
  <c r="CW7" i="5"/>
  <c r="AI42" i="5"/>
  <c r="CW6" i="5"/>
  <c r="AI41" i="5"/>
  <c r="CW5" i="5"/>
  <c r="AI40" i="5"/>
  <c r="CW4" i="5"/>
  <c r="AI39" i="5"/>
  <c r="CW3" i="5"/>
  <c r="AI38" i="5"/>
  <c r="CW2" i="5"/>
  <c r="AI37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AK5" i="5"/>
  <c r="AK4" i="5"/>
  <c r="AK3" i="5"/>
  <c r="AK2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I6" i="5"/>
  <c r="AI5" i="5"/>
  <c r="AI4" i="5"/>
  <c r="AI3" i="5"/>
  <c r="AI2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DD22" i="13"/>
  <c r="DD21" i="13"/>
  <c r="DD20" i="13"/>
  <c r="DD19" i="13"/>
  <c r="DD18" i="13"/>
  <c r="DD17" i="13"/>
  <c r="DD16" i="13"/>
  <c r="DD15" i="13"/>
  <c r="DD14" i="13"/>
  <c r="DD13" i="13"/>
  <c r="DD12" i="13"/>
  <c r="DD11" i="13"/>
  <c r="DD10" i="13"/>
  <c r="DD9" i="13"/>
  <c r="DD8" i="13"/>
  <c r="DD7" i="13"/>
  <c r="DD6" i="13"/>
  <c r="DD5" i="13"/>
  <c r="DD4" i="13"/>
  <c r="DD3" i="13"/>
  <c r="DD2" i="13"/>
  <c r="HM23" i="13" a="1"/>
  <c r="HM23" i="13" s="1"/>
  <c r="HL23" i="13" a="1"/>
  <c r="HL23" i="13"/>
  <c r="HK23" i="13" a="1"/>
  <c r="HK23" i="13"/>
  <c r="HJ23" i="13" a="1"/>
  <c r="HJ23" i="13" s="1"/>
  <c r="HI23" i="13" a="1"/>
  <c r="HI23" i="13"/>
  <c r="HH23" i="13" a="1"/>
  <c r="HH23" i="13" s="1"/>
  <c r="HG23" i="13" a="1"/>
  <c r="HG23" i="13"/>
  <c r="HF23" i="13" a="1"/>
  <c r="HF23" i="13"/>
  <c r="HE23" i="13" a="1"/>
  <c r="HE23" i="13" s="1"/>
  <c r="HD23" i="13" a="1"/>
  <c r="HD23" i="13" s="1"/>
  <c r="HC23" i="13" a="1"/>
  <c r="HC23" i="13" s="1"/>
  <c r="HB23" i="13" a="1"/>
  <c r="HB23" i="13"/>
  <c r="HA23" i="13" a="1"/>
  <c r="HA23" i="13" s="1"/>
  <c r="GZ23" i="13" a="1"/>
  <c r="GZ23" i="13" s="1"/>
  <c r="GY23" i="13" a="1"/>
  <c r="GY23" i="13"/>
  <c r="GX23" i="13" a="1"/>
  <c r="GX23" i="13" s="1"/>
  <c r="GW23" i="13" a="1"/>
  <c r="GW23" i="13"/>
  <c r="GV23" i="13" a="1"/>
  <c r="GV23" i="13"/>
  <c r="GU23" i="13" a="1"/>
  <c r="GU23" i="13"/>
  <c r="GT23" i="13" a="1"/>
  <c r="GT23" i="13" s="1"/>
  <c r="GS23" i="13" a="1"/>
  <c r="GS23" i="13"/>
  <c r="HM22" i="13"/>
  <c r="HL21" i="13"/>
  <c r="HK20" i="13"/>
  <c r="HJ19" i="13"/>
  <c r="HI18" i="13"/>
  <c r="HH17" i="13"/>
  <c r="HG16" i="13"/>
  <c r="HF15" i="13"/>
  <c r="HE14" i="13"/>
  <c r="HD13" i="13"/>
  <c r="HC12" i="13"/>
  <c r="HB11" i="13"/>
  <c r="HA10" i="13"/>
  <c r="GZ9" i="13"/>
  <c r="GY8" i="13"/>
  <c r="GX7" i="13"/>
  <c r="GW6" i="13"/>
  <c r="GV5" i="13"/>
  <c r="GU4" i="13"/>
  <c r="GT3" i="13"/>
  <c r="GS2" i="13"/>
  <c r="DE22" i="13"/>
  <c r="DE21" i="13"/>
  <c r="DE20" i="13"/>
  <c r="DE19" i="13"/>
  <c r="DE18" i="13"/>
  <c r="DE17" i="13"/>
  <c r="DE16" i="13"/>
  <c r="DE15" i="13"/>
  <c r="DE14" i="13"/>
  <c r="DE13" i="13"/>
  <c r="DE12" i="13"/>
  <c r="DE11" i="13"/>
  <c r="DE10" i="13"/>
  <c r="DE9" i="13"/>
  <c r="DE8" i="13"/>
  <c r="DE7" i="13"/>
  <c r="DE6" i="13"/>
  <c r="DE5" i="13"/>
  <c r="DE4" i="13"/>
  <c r="DE3" i="13"/>
  <c r="DE2" i="13"/>
  <c r="CV24" i="13"/>
  <c r="CV14" i="13"/>
  <c r="CV12" i="13"/>
  <c r="CV10" i="13"/>
  <c r="CV8" i="13"/>
  <c r="DM22" i="13"/>
  <c r="DL22" i="13"/>
  <c r="DK22" i="13"/>
  <c r="DI22" i="13"/>
  <c r="DH22" i="13"/>
  <c r="DM21" i="13"/>
  <c r="DL21" i="13"/>
  <c r="DK21" i="13"/>
  <c r="DI21" i="13"/>
  <c r="DH21" i="13"/>
  <c r="DM20" i="13"/>
  <c r="DL20" i="13"/>
  <c r="DK20" i="13"/>
  <c r="DI20" i="13"/>
  <c r="DH20" i="13"/>
  <c r="DM19" i="13"/>
  <c r="DL19" i="13"/>
  <c r="DK19" i="13"/>
  <c r="DI19" i="13"/>
  <c r="DH19" i="13"/>
  <c r="DM18" i="13"/>
  <c r="DL18" i="13"/>
  <c r="DK18" i="13"/>
  <c r="DI18" i="13"/>
  <c r="DH18" i="13"/>
  <c r="DM17" i="13"/>
  <c r="DL17" i="13"/>
  <c r="DK17" i="13"/>
  <c r="DI17" i="13"/>
  <c r="DH17" i="13"/>
  <c r="DM16" i="13"/>
  <c r="DL16" i="13"/>
  <c r="DK16" i="13"/>
  <c r="DI16" i="13"/>
  <c r="DH16" i="13"/>
  <c r="DM15" i="13"/>
  <c r="DL15" i="13"/>
  <c r="DK15" i="13"/>
  <c r="DI15" i="13"/>
  <c r="DH15" i="13"/>
  <c r="DM14" i="13"/>
  <c r="DL14" i="13"/>
  <c r="DK14" i="13"/>
  <c r="DI14" i="13"/>
  <c r="DH14" i="13"/>
  <c r="DM13" i="13"/>
  <c r="DL13" i="13"/>
  <c r="DK13" i="13"/>
  <c r="DI13" i="13"/>
  <c r="DH13" i="13"/>
  <c r="DM12" i="13"/>
  <c r="DL12" i="13"/>
  <c r="DK12" i="13"/>
  <c r="DI12" i="13"/>
  <c r="DH12" i="13"/>
  <c r="DM11" i="13"/>
  <c r="DL11" i="13"/>
  <c r="DK11" i="13"/>
  <c r="DI11" i="13"/>
  <c r="DH11" i="13"/>
  <c r="DM10" i="13"/>
  <c r="DL10" i="13"/>
  <c r="DK10" i="13"/>
  <c r="DI10" i="13"/>
  <c r="DH10" i="13"/>
  <c r="DM9" i="13"/>
  <c r="DL9" i="13"/>
  <c r="DK9" i="13"/>
  <c r="DI9" i="13"/>
  <c r="DH9" i="13"/>
  <c r="DM8" i="13"/>
  <c r="DL8" i="13"/>
  <c r="DK8" i="13"/>
  <c r="DI8" i="13"/>
  <c r="DH8" i="13"/>
  <c r="DM7" i="13"/>
  <c r="DL7" i="13"/>
  <c r="DK7" i="13"/>
  <c r="DI7" i="13"/>
  <c r="DH7" i="13"/>
  <c r="DM6" i="13"/>
  <c r="DL6" i="13"/>
  <c r="DK6" i="13"/>
  <c r="DI6" i="13"/>
  <c r="DH6" i="13"/>
  <c r="DM5" i="13"/>
  <c r="DL5" i="13"/>
  <c r="DK5" i="13"/>
  <c r="DI5" i="13"/>
  <c r="DH5" i="13"/>
  <c r="DM4" i="13"/>
  <c r="DL4" i="13"/>
  <c r="DK4" i="13"/>
  <c r="DI4" i="13"/>
  <c r="DH4" i="13"/>
  <c r="DM3" i="13"/>
  <c r="DL3" i="13"/>
  <c r="DK3" i="13"/>
  <c r="DI3" i="13"/>
  <c r="DH3" i="13"/>
  <c r="DM2" i="13"/>
  <c r="DL2" i="13"/>
  <c r="DK2" i="13"/>
  <c r="DI2" i="13"/>
  <c r="DH2" i="13"/>
  <c r="AI80" i="13"/>
  <c r="AI79" i="13"/>
  <c r="AI78" i="13"/>
  <c r="AI77" i="13"/>
  <c r="AI76" i="13"/>
  <c r="AG96" i="13"/>
  <c r="AG95" i="13"/>
  <c r="AG94" i="13"/>
  <c r="AG93" i="13"/>
  <c r="AG92" i="13"/>
  <c r="AG91" i="13"/>
  <c r="AG90" i="13"/>
  <c r="AG89" i="13"/>
  <c r="AG88" i="13"/>
  <c r="AG87" i="13"/>
  <c r="AG86" i="13"/>
  <c r="AG85" i="13"/>
  <c r="AG84" i="13"/>
  <c r="AG83" i="13"/>
  <c r="AG82" i="13"/>
  <c r="AG81" i="13"/>
  <c r="AG80" i="13"/>
  <c r="AG79" i="13"/>
  <c r="AG78" i="13"/>
  <c r="AG77" i="13"/>
  <c r="AG76" i="13"/>
  <c r="AF97" i="13"/>
  <c r="AE97" i="13"/>
  <c r="AD97" i="13"/>
  <c r="AC97" i="13"/>
  <c r="AB97" i="13"/>
  <c r="AA97" i="13"/>
  <c r="Z97" i="13"/>
  <c r="Y97" i="13"/>
  <c r="X97" i="13"/>
  <c r="W97" i="13"/>
  <c r="V97" i="13"/>
  <c r="U97" i="13"/>
  <c r="T97" i="13"/>
  <c r="S97" i="13"/>
  <c r="R97" i="13"/>
  <c r="Q97" i="13"/>
  <c r="AG97" i="13"/>
  <c r="AJ52" i="13"/>
  <c r="AJ51" i="13"/>
  <c r="AI57" i="13"/>
  <c r="AI56" i="13"/>
  <c r="AI55" i="13"/>
  <c r="AI54" i="13"/>
  <c r="AI53" i="13"/>
  <c r="AI52" i="13"/>
  <c r="AI51" i="13"/>
  <c r="CY22" i="13"/>
  <c r="AG71" i="13"/>
  <c r="CY21" i="13"/>
  <c r="AG70" i="13"/>
  <c r="CY20" i="13"/>
  <c r="AG69" i="13"/>
  <c r="CY19" i="13"/>
  <c r="AG68" i="13"/>
  <c r="CY18" i="13"/>
  <c r="AG67" i="13"/>
  <c r="CY17" i="13"/>
  <c r="AG66" i="13"/>
  <c r="CY16" i="13"/>
  <c r="AG65" i="13"/>
  <c r="CY15" i="13"/>
  <c r="AG64" i="13"/>
  <c r="CY14" i="13"/>
  <c r="AG63" i="13"/>
  <c r="CY13" i="13"/>
  <c r="AG62" i="13"/>
  <c r="CY12" i="13"/>
  <c r="AG61" i="13"/>
  <c r="CY11" i="13"/>
  <c r="AG60" i="13"/>
  <c r="CY10" i="13"/>
  <c r="AG59" i="13"/>
  <c r="CY9" i="13"/>
  <c r="AG58" i="13"/>
  <c r="CY8" i="13"/>
  <c r="AG57" i="13"/>
  <c r="CY7" i="13"/>
  <c r="AG56" i="13"/>
  <c r="CY6" i="13"/>
  <c r="AG55" i="13"/>
  <c r="CY5" i="13"/>
  <c r="AG54" i="13"/>
  <c r="CY4" i="13"/>
  <c r="AG53" i="13"/>
  <c r="CY3" i="13"/>
  <c r="AG52" i="13"/>
  <c r="CY2" i="13"/>
  <c r="AG51" i="13"/>
  <c r="AF72" i="13"/>
  <c r="AE72" i="13"/>
  <c r="AD72" i="13"/>
  <c r="AC72" i="13"/>
  <c r="AB72" i="13"/>
  <c r="AA72" i="13"/>
  <c r="Z72" i="13"/>
  <c r="Y72" i="13"/>
  <c r="X72" i="13"/>
  <c r="W72" i="13"/>
  <c r="V72" i="13"/>
  <c r="U72" i="13"/>
  <c r="T72" i="13"/>
  <c r="S72" i="13"/>
  <c r="R72" i="13"/>
  <c r="Q72" i="13"/>
  <c r="AI32" i="13"/>
  <c r="AI31" i="13"/>
  <c r="AI30" i="13"/>
  <c r="AI29" i="13"/>
  <c r="AI28" i="13"/>
  <c r="AI27" i="13"/>
  <c r="AI26" i="13"/>
  <c r="CW22" i="13"/>
  <c r="AG46" i="13"/>
  <c r="CW21" i="13"/>
  <c r="AG45" i="13"/>
  <c r="CW20" i="13"/>
  <c r="AG44" i="13"/>
  <c r="CW19" i="13"/>
  <c r="AG43" i="13"/>
  <c r="CW18" i="13"/>
  <c r="AG42" i="13"/>
  <c r="CW17" i="13"/>
  <c r="AG41" i="13"/>
  <c r="CW16" i="13"/>
  <c r="AG40" i="13"/>
  <c r="CW15" i="13"/>
  <c r="AG39" i="13"/>
  <c r="CW14" i="13"/>
  <c r="AG38" i="13"/>
  <c r="CW13" i="13"/>
  <c r="AG37" i="13"/>
  <c r="CW12" i="13"/>
  <c r="AG36" i="13"/>
  <c r="CW11" i="13"/>
  <c r="AG35" i="13"/>
  <c r="CW10" i="13"/>
  <c r="AG34" i="13"/>
  <c r="CW9" i="13"/>
  <c r="AG33" i="13"/>
  <c r="CW8" i="13"/>
  <c r="AG32" i="13"/>
  <c r="CW7" i="13"/>
  <c r="AG31" i="13"/>
  <c r="CW6" i="13"/>
  <c r="AG30" i="13"/>
  <c r="CW5" i="13"/>
  <c r="AG29" i="13"/>
  <c r="CW4" i="13"/>
  <c r="AG28" i="13"/>
  <c r="CW3" i="13"/>
  <c r="AG27" i="13"/>
  <c r="CW2" i="13"/>
  <c r="AG26" i="13"/>
  <c r="AF47" i="13"/>
  <c r="AE47" i="13"/>
  <c r="AD47" i="13"/>
  <c r="AC47" i="13"/>
  <c r="AB47" i="13"/>
  <c r="AA47" i="13"/>
  <c r="Z47" i="13"/>
  <c r="Y47" i="13"/>
  <c r="X47" i="13"/>
  <c r="W47" i="13"/>
  <c r="V47" i="13"/>
  <c r="U47" i="13"/>
  <c r="T47" i="13"/>
  <c r="S47" i="13"/>
  <c r="R47" i="13"/>
  <c r="Q47" i="13"/>
  <c r="AI5" i="13"/>
  <c r="AI4" i="13"/>
  <c r="AI3" i="13"/>
  <c r="AI2" i="13"/>
  <c r="AG22" i="13"/>
  <c r="AG21" i="13"/>
  <c r="AG20" i="13"/>
  <c r="AG19" i="13"/>
  <c r="AG18" i="13"/>
  <c r="AG17" i="13"/>
  <c r="AG16" i="13"/>
  <c r="AG15" i="13"/>
  <c r="AG14" i="13"/>
  <c r="AG13" i="13"/>
  <c r="AG12" i="13"/>
  <c r="AG11" i="13"/>
  <c r="AG10" i="13"/>
  <c r="AG9" i="13"/>
  <c r="AG8" i="13"/>
  <c r="AG7" i="13"/>
  <c r="AG6" i="13"/>
  <c r="AG5" i="13"/>
  <c r="AG4" i="13"/>
  <c r="AG3" i="13"/>
  <c r="AG2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Q23" i="13"/>
  <c r="DD19" i="12"/>
  <c r="DD18" i="12"/>
  <c r="DD17" i="12"/>
  <c r="DD16" i="12"/>
  <c r="DD15" i="12"/>
  <c r="DD14" i="12"/>
  <c r="DD13" i="12"/>
  <c r="DD12" i="12"/>
  <c r="DD11" i="12"/>
  <c r="DD10" i="12"/>
  <c r="DD9" i="12"/>
  <c r="DD8" i="12"/>
  <c r="DD7" i="12"/>
  <c r="DD6" i="12"/>
  <c r="DD5" i="12"/>
  <c r="DD4" i="12"/>
  <c r="DD3" i="12"/>
  <c r="DD2" i="12"/>
  <c r="HJ20" i="12" a="1"/>
  <c r="HJ20" i="12"/>
  <c r="HI20" i="12" a="1"/>
  <c r="HI20" i="12" s="1"/>
  <c r="HH20" i="12" a="1"/>
  <c r="HH20" i="12" s="1"/>
  <c r="HG20" i="12" a="1"/>
  <c r="HG20" i="12" s="1"/>
  <c r="HF20" i="12" a="1"/>
  <c r="HF20" i="12" s="1"/>
  <c r="HE20" i="12" a="1"/>
  <c r="HE20" i="12"/>
  <c r="HD20" i="12" a="1"/>
  <c r="HD20" i="12" s="1"/>
  <c r="HC20" i="12" a="1"/>
  <c r="HC20" i="12" s="1"/>
  <c r="HB20" i="12" a="1"/>
  <c r="HB20" i="12"/>
  <c r="HA20" i="12" a="1"/>
  <c r="HA20" i="12"/>
  <c r="GZ20" i="12" a="1"/>
  <c r="GZ20" i="12" s="1"/>
  <c r="GY20" i="12" a="1"/>
  <c r="GY20" i="12"/>
  <c r="GX20" i="12" a="1"/>
  <c r="GX20" i="12"/>
  <c r="GW20" i="12" a="1"/>
  <c r="GW20" i="12"/>
  <c r="GV20" i="12" a="1"/>
  <c r="GV20" i="12"/>
  <c r="GU20" i="12" a="1"/>
  <c r="GU20" i="12"/>
  <c r="GT20" i="12" a="1"/>
  <c r="GT20" i="12"/>
  <c r="GS20" i="12" a="1"/>
  <c r="GS20" i="12"/>
  <c r="HJ19" i="12"/>
  <c r="HI18" i="12"/>
  <c r="HH17" i="12"/>
  <c r="HG16" i="12"/>
  <c r="HF15" i="12"/>
  <c r="HE14" i="12"/>
  <c r="HD13" i="12"/>
  <c r="HC12" i="12"/>
  <c r="HB11" i="12"/>
  <c r="HA10" i="12"/>
  <c r="GZ9" i="12"/>
  <c r="GY8" i="12"/>
  <c r="GX7" i="12"/>
  <c r="GW6" i="12"/>
  <c r="GV5" i="12"/>
  <c r="GU4" i="12"/>
  <c r="GT3" i="12"/>
  <c r="GS2" i="12"/>
  <c r="DE19" i="12"/>
  <c r="DE18" i="12"/>
  <c r="DE17" i="12"/>
  <c r="CV18" i="12" s="1"/>
  <c r="DE16" i="12"/>
  <c r="DE15" i="12"/>
  <c r="DE14" i="12"/>
  <c r="DE13" i="12"/>
  <c r="DE12" i="12"/>
  <c r="DE11" i="12"/>
  <c r="DE10" i="12"/>
  <c r="DE9" i="12"/>
  <c r="DE8" i="12"/>
  <c r="DE7" i="12"/>
  <c r="DE6" i="12"/>
  <c r="DE5" i="12"/>
  <c r="DE4" i="12"/>
  <c r="DE3" i="12"/>
  <c r="DE2" i="12"/>
  <c r="CV24" i="12"/>
  <c r="CV14" i="12"/>
  <c r="CV12" i="12"/>
  <c r="CV10" i="12"/>
  <c r="CV8" i="12"/>
  <c r="DM19" i="12"/>
  <c r="DL19" i="12"/>
  <c r="DK19" i="12"/>
  <c r="DI19" i="12"/>
  <c r="DH19" i="12"/>
  <c r="DM18" i="12"/>
  <c r="DL18" i="12"/>
  <c r="DK18" i="12"/>
  <c r="DI18" i="12"/>
  <c r="DH18" i="12"/>
  <c r="DM17" i="12"/>
  <c r="DL17" i="12"/>
  <c r="DK17" i="12"/>
  <c r="DI17" i="12"/>
  <c r="DH17" i="12"/>
  <c r="DM16" i="12"/>
  <c r="DL16" i="12"/>
  <c r="DK16" i="12"/>
  <c r="DI16" i="12"/>
  <c r="DH16" i="12"/>
  <c r="DM15" i="12"/>
  <c r="DL15" i="12"/>
  <c r="DK15" i="12"/>
  <c r="DI15" i="12"/>
  <c r="DH15" i="12"/>
  <c r="DM14" i="12"/>
  <c r="DL14" i="12"/>
  <c r="DK14" i="12"/>
  <c r="DI14" i="12"/>
  <c r="DH14" i="12"/>
  <c r="DM13" i="12"/>
  <c r="DL13" i="12"/>
  <c r="DK13" i="12"/>
  <c r="DI13" i="12"/>
  <c r="DH13" i="12"/>
  <c r="DM12" i="12"/>
  <c r="DL12" i="12"/>
  <c r="DK12" i="12"/>
  <c r="DI12" i="12"/>
  <c r="DH12" i="12"/>
  <c r="DM11" i="12"/>
  <c r="DL11" i="12"/>
  <c r="DK11" i="12"/>
  <c r="DI11" i="12"/>
  <c r="DH11" i="12"/>
  <c r="DM10" i="12"/>
  <c r="DL10" i="12"/>
  <c r="DK10" i="12"/>
  <c r="DI10" i="12"/>
  <c r="DH10" i="12"/>
  <c r="DM9" i="12"/>
  <c r="DL9" i="12"/>
  <c r="DK9" i="12"/>
  <c r="DI9" i="12"/>
  <c r="DH9" i="12"/>
  <c r="DM8" i="12"/>
  <c r="DL8" i="12"/>
  <c r="DK8" i="12"/>
  <c r="DI8" i="12"/>
  <c r="DH8" i="12"/>
  <c r="DM7" i="12"/>
  <c r="DL7" i="12"/>
  <c r="DK7" i="12"/>
  <c r="DI7" i="12"/>
  <c r="DH7" i="12"/>
  <c r="DM6" i="12"/>
  <c r="DL6" i="12"/>
  <c r="DK6" i="12"/>
  <c r="DI6" i="12"/>
  <c r="DH6" i="12"/>
  <c r="DM5" i="12"/>
  <c r="DL5" i="12"/>
  <c r="DK5" i="12"/>
  <c r="DI5" i="12"/>
  <c r="DH5" i="12"/>
  <c r="DM4" i="12"/>
  <c r="DL4" i="12"/>
  <c r="DK4" i="12"/>
  <c r="DI4" i="12"/>
  <c r="DH4" i="12"/>
  <c r="DM3" i="12"/>
  <c r="DL3" i="12"/>
  <c r="DK3" i="12"/>
  <c r="DI3" i="12"/>
  <c r="DH3" i="12"/>
  <c r="DM2" i="12"/>
  <c r="DL2" i="12"/>
  <c r="DK2" i="12"/>
  <c r="DI2" i="12"/>
  <c r="DH2" i="12"/>
  <c r="AJ71" i="12"/>
  <c r="AJ70" i="12"/>
  <c r="AJ69" i="12"/>
  <c r="AJ68" i="12"/>
  <c r="AJ67" i="12"/>
  <c r="AH84" i="12"/>
  <c r="AH83" i="12"/>
  <c r="AH82" i="12"/>
  <c r="AH81" i="12"/>
  <c r="AH80" i="12"/>
  <c r="AH79" i="12"/>
  <c r="AH78" i="12"/>
  <c r="AH77" i="12"/>
  <c r="AH76" i="12"/>
  <c r="AH75" i="12"/>
  <c r="AH74" i="12"/>
  <c r="AH73" i="12"/>
  <c r="AH72" i="12"/>
  <c r="AH71" i="12"/>
  <c r="AH70" i="12"/>
  <c r="AH69" i="12"/>
  <c r="AH68" i="12"/>
  <c r="AH67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AH85" i="12"/>
  <c r="AK46" i="12"/>
  <c r="AK45" i="12"/>
  <c r="AJ51" i="12"/>
  <c r="AJ50" i="12"/>
  <c r="AJ49" i="12"/>
  <c r="AJ48" i="12"/>
  <c r="AJ47" i="12"/>
  <c r="AJ46" i="12"/>
  <c r="AJ45" i="12"/>
  <c r="CY19" i="12"/>
  <c r="AH62" i="12"/>
  <c r="CY18" i="12"/>
  <c r="AH61" i="12"/>
  <c r="CY17" i="12"/>
  <c r="AH60" i="12"/>
  <c r="CY16" i="12"/>
  <c r="AH59" i="12"/>
  <c r="CY15" i="12"/>
  <c r="AH58" i="12"/>
  <c r="CY14" i="12"/>
  <c r="AH57" i="12"/>
  <c r="CY13" i="12"/>
  <c r="AH56" i="12"/>
  <c r="CY12" i="12"/>
  <c r="AH55" i="12"/>
  <c r="CY11" i="12"/>
  <c r="AH54" i="12"/>
  <c r="CY10" i="12"/>
  <c r="AH53" i="12"/>
  <c r="CY9" i="12"/>
  <c r="AH52" i="12"/>
  <c r="CY8" i="12"/>
  <c r="AH51" i="12"/>
  <c r="CY7" i="12"/>
  <c r="AH50" i="12"/>
  <c r="CY6" i="12"/>
  <c r="AH49" i="12"/>
  <c r="CY5" i="12"/>
  <c r="AH48" i="12"/>
  <c r="CY4" i="12"/>
  <c r="AH47" i="12"/>
  <c r="CY3" i="12"/>
  <c r="AH46" i="12"/>
  <c r="CY2" i="12"/>
  <c r="AH45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Q63" i="12"/>
  <c r="AJ29" i="12"/>
  <c r="AJ28" i="12"/>
  <c r="AJ27" i="12"/>
  <c r="AJ26" i="12"/>
  <c r="AJ25" i="12"/>
  <c r="AJ24" i="12"/>
  <c r="AJ23" i="12"/>
  <c r="CW19" i="12"/>
  <c r="AH40" i="12"/>
  <c r="CW18" i="12"/>
  <c r="AH39" i="12"/>
  <c r="CW17" i="12"/>
  <c r="AH38" i="12"/>
  <c r="CW16" i="12"/>
  <c r="AH37" i="12"/>
  <c r="CW15" i="12"/>
  <c r="AH36" i="12"/>
  <c r="CW14" i="12"/>
  <c r="AH35" i="12"/>
  <c r="CW13" i="12"/>
  <c r="AH34" i="12"/>
  <c r="CW12" i="12"/>
  <c r="AH33" i="12"/>
  <c r="CW11" i="12"/>
  <c r="AH32" i="12"/>
  <c r="CW10" i="12"/>
  <c r="AH31" i="12"/>
  <c r="CW9" i="12"/>
  <c r="AH30" i="12"/>
  <c r="CW8" i="12"/>
  <c r="AH29" i="12"/>
  <c r="CW7" i="12"/>
  <c r="AH28" i="12"/>
  <c r="CW6" i="12"/>
  <c r="AH27" i="12"/>
  <c r="CW5" i="12"/>
  <c r="AH26" i="12"/>
  <c r="CW4" i="12"/>
  <c r="AH25" i="12"/>
  <c r="CW3" i="12"/>
  <c r="AH24" i="12"/>
  <c r="CW2" i="12"/>
  <c r="AH23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AJ5" i="12"/>
  <c r="AJ4" i="12"/>
  <c r="AJ3" i="12"/>
  <c r="AJ2" i="12"/>
  <c r="AH19" i="12"/>
  <c r="AH18" i="12"/>
  <c r="AH17" i="12"/>
  <c r="AH16" i="12"/>
  <c r="AH15" i="12"/>
  <c r="AH14" i="12"/>
  <c r="AH13" i="12"/>
  <c r="AH12" i="12"/>
  <c r="AH11" i="12"/>
  <c r="AH10" i="12"/>
  <c r="AH9" i="12"/>
  <c r="AH8" i="12"/>
  <c r="AH7" i="12"/>
  <c r="AH6" i="12"/>
  <c r="AH5" i="12"/>
  <c r="AH4" i="12"/>
  <c r="AH3" i="12"/>
  <c r="AH2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DD13" i="32"/>
  <c r="DD12" i="32"/>
  <c r="DD11" i="32"/>
  <c r="DD10" i="32"/>
  <c r="DD9" i="32"/>
  <c r="DD8" i="32"/>
  <c r="DD7" i="32"/>
  <c r="DD6" i="32"/>
  <c r="DD5" i="32"/>
  <c r="DD4" i="32"/>
  <c r="DD3" i="32"/>
  <c r="DD2" i="32"/>
  <c r="HD14" i="32" a="1"/>
  <c r="HD14" i="32" s="1"/>
  <c r="HC14" i="32" a="1"/>
  <c r="HC14" i="32"/>
  <c r="HB14" i="32" a="1"/>
  <c r="HB14" i="32"/>
  <c r="HA14" i="32" a="1"/>
  <c r="HA14" i="32"/>
  <c r="GZ14" i="32" a="1"/>
  <c r="GZ14" i="32"/>
  <c r="GY14" i="32" a="1"/>
  <c r="GY14" i="32"/>
  <c r="GX14" i="32" a="1"/>
  <c r="GX14" i="32" s="1"/>
  <c r="GW14" i="32" a="1"/>
  <c r="GW14" i="32" s="1"/>
  <c r="GV14" i="32" a="1"/>
  <c r="GV14" i="32" s="1"/>
  <c r="GU14" i="32" a="1"/>
  <c r="GU14" i="32"/>
  <c r="GT14" i="32" a="1"/>
  <c r="GT14" i="32" s="1"/>
  <c r="GS14" i="32" a="1"/>
  <c r="GS14" i="32"/>
  <c r="HD13" i="32"/>
  <c r="HC12" i="32"/>
  <c r="HB11" i="32"/>
  <c r="HA10" i="32"/>
  <c r="GZ9" i="32"/>
  <c r="GY8" i="32"/>
  <c r="GX7" i="32"/>
  <c r="GW6" i="32"/>
  <c r="GV5" i="32"/>
  <c r="GU4" i="32"/>
  <c r="GT3" i="32"/>
  <c r="GS2" i="32"/>
  <c r="DE13" i="32"/>
  <c r="DE12" i="32"/>
  <c r="DE11" i="32"/>
  <c r="DE10" i="32"/>
  <c r="DE9" i="32"/>
  <c r="DE8" i="32"/>
  <c r="DE7" i="32"/>
  <c r="DE6" i="32"/>
  <c r="DE5" i="32"/>
  <c r="DE4" i="32"/>
  <c r="DE3" i="32"/>
  <c r="DE2" i="32"/>
  <c r="CV24" i="32"/>
  <c r="CV14" i="32"/>
  <c r="CV12" i="32"/>
  <c r="DQ1" i="32" s="1"/>
  <c r="CV10" i="32"/>
  <c r="CV8" i="32"/>
  <c r="DM13" i="32"/>
  <c r="DL13" i="32"/>
  <c r="DK13" i="32"/>
  <c r="DI13" i="32"/>
  <c r="DH13" i="32"/>
  <c r="DM12" i="32"/>
  <c r="DL12" i="32"/>
  <c r="DK12" i="32"/>
  <c r="DI12" i="32"/>
  <c r="DH12" i="32"/>
  <c r="DM11" i="32"/>
  <c r="DL11" i="32"/>
  <c r="DK11" i="32"/>
  <c r="DI11" i="32"/>
  <c r="DH11" i="32"/>
  <c r="DM10" i="32"/>
  <c r="DL10" i="32"/>
  <c r="DK10" i="32"/>
  <c r="DI10" i="32"/>
  <c r="DH10" i="32"/>
  <c r="DM9" i="32"/>
  <c r="DL9" i="32"/>
  <c r="DK9" i="32"/>
  <c r="DI9" i="32"/>
  <c r="DH9" i="32"/>
  <c r="DM8" i="32"/>
  <c r="DL8" i="32"/>
  <c r="DK8" i="32"/>
  <c r="DI8" i="32"/>
  <c r="DH8" i="32"/>
  <c r="DM7" i="32"/>
  <c r="DL7" i="32"/>
  <c r="DK7" i="32"/>
  <c r="DI7" i="32"/>
  <c r="DH7" i="32"/>
  <c r="DM6" i="32"/>
  <c r="DL6" i="32"/>
  <c r="DK6" i="32"/>
  <c r="DI6" i="32"/>
  <c r="DH6" i="32"/>
  <c r="DM5" i="32"/>
  <c r="DL5" i="32"/>
  <c r="DK5" i="32"/>
  <c r="DI5" i="32"/>
  <c r="DH5" i="32"/>
  <c r="DM4" i="32"/>
  <c r="DL4" i="32"/>
  <c r="DK4" i="32"/>
  <c r="DI4" i="32"/>
  <c r="DH4" i="32"/>
  <c r="DM3" i="32"/>
  <c r="DL3" i="32"/>
  <c r="DK3" i="32"/>
  <c r="DI3" i="32"/>
  <c r="DH3" i="32"/>
  <c r="DM2" i="32"/>
  <c r="DL2" i="32"/>
  <c r="DK2" i="32"/>
  <c r="DI2" i="32"/>
  <c r="DH2" i="32"/>
  <c r="AF53" i="32"/>
  <c r="AF52" i="32"/>
  <c r="AF51" i="32"/>
  <c r="AF50" i="32"/>
  <c r="AF49" i="32"/>
  <c r="AD60" i="32"/>
  <c r="AD59" i="32"/>
  <c r="AD58" i="32"/>
  <c r="AD57" i="32"/>
  <c r="AD56" i="32"/>
  <c r="AD55" i="32"/>
  <c r="AD54" i="32"/>
  <c r="AD53" i="32"/>
  <c r="AD52" i="32"/>
  <c r="AD51" i="32"/>
  <c r="AD50" i="32"/>
  <c r="AD49" i="32"/>
  <c r="AC61" i="32"/>
  <c r="AB61" i="32"/>
  <c r="AA61" i="32"/>
  <c r="Z61" i="32"/>
  <c r="Y61" i="32"/>
  <c r="X61" i="32"/>
  <c r="W61" i="32"/>
  <c r="V61" i="32"/>
  <c r="U61" i="32"/>
  <c r="T61" i="32"/>
  <c r="S61" i="32"/>
  <c r="R61" i="32"/>
  <c r="Q61" i="32"/>
  <c r="AD61" i="32"/>
  <c r="AG34" i="32"/>
  <c r="AG33" i="32"/>
  <c r="AF39" i="32"/>
  <c r="AF38" i="32"/>
  <c r="AF37" i="32"/>
  <c r="AF36" i="32"/>
  <c r="AF35" i="32"/>
  <c r="AF34" i="32"/>
  <c r="AF33" i="32"/>
  <c r="CY13" i="32"/>
  <c r="AD44" i="32"/>
  <c r="CY12" i="32"/>
  <c r="AD43" i="32"/>
  <c r="CY11" i="32"/>
  <c r="AD42" i="32"/>
  <c r="CY10" i="32"/>
  <c r="AD41" i="32"/>
  <c r="CY9" i="32"/>
  <c r="AD40" i="32"/>
  <c r="CY8" i="32"/>
  <c r="AD39" i="32"/>
  <c r="CY7" i="32"/>
  <c r="AD38" i="32"/>
  <c r="CY6" i="32"/>
  <c r="AD37" i="32"/>
  <c r="CY5" i="32"/>
  <c r="AD36" i="32"/>
  <c r="CY4" i="32"/>
  <c r="AD35" i="32"/>
  <c r="CY3" i="32"/>
  <c r="AD34" i="32"/>
  <c r="CY2" i="32"/>
  <c r="AD33" i="32"/>
  <c r="AC45" i="32"/>
  <c r="AB45" i="32"/>
  <c r="AA45" i="32"/>
  <c r="Z45" i="32"/>
  <c r="Y45" i="32"/>
  <c r="X45" i="32"/>
  <c r="W45" i="32"/>
  <c r="V45" i="32"/>
  <c r="U45" i="32"/>
  <c r="T45" i="32"/>
  <c r="S45" i="32"/>
  <c r="R45" i="32"/>
  <c r="Q45" i="32"/>
  <c r="AF23" i="32"/>
  <c r="AF22" i="32"/>
  <c r="AF21" i="32"/>
  <c r="AF20" i="32"/>
  <c r="AF19" i="32"/>
  <c r="AF18" i="32"/>
  <c r="AF17" i="32"/>
  <c r="CW13" i="32"/>
  <c r="AD28" i="32"/>
  <c r="CW12" i="32"/>
  <c r="AD27" i="32"/>
  <c r="CW11" i="32"/>
  <c r="AD26" i="32"/>
  <c r="CW10" i="32"/>
  <c r="AD25" i="32"/>
  <c r="CW9" i="32"/>
  <c r="AD24" i="32"/>
  <c r="CW8" i="32"/>
  <c r="AD23" i="32"/>
  <c r="CW7" i="32"/>
  <c r="AD22" i="32"/>
  <c r="CW6" i="32"/>
  <c r="AD21" i="32"/>
  <c r="CW5" i="32"/>
  <c r="AD20" i="32"/>
  <c r="CW4" i="32"/>
  <c r="AD19" i="32"/>
  <c r="CW3" i="32"/>
  <c r="AD18" i="32"/>
  <c r="CW2" i="32"/>
  <c r="AD17" i="32"/>
  <c r="AC29" i="32"/>
  <c r="AB29" i="32"/>
  <c r="AA29" i="32"/>
  <c r="Z29" i="32"/>
  <c r="Y29" i="32"/>
  <c r="X29" i="32"/>
  <c r="W29" i="32"/>
  <c r="V29" i="32"/>
  <c r="U29" i="32"/>
  <c r="T29" i="32"/>
  <c r="S29" i="32"/>
  <c r="R29" i="32"/>
  <c r="Q29" i="32"/>
  <c r="AF5" i="32"/>
  <c r="AF4" i="32"/>
  <c r="AF3" i="32"/>
  <c r="AF2" i="32"/>
  <c r="AD13" i="32"/>
  <c r="AD12" i="32"/>
  <c r="AD11" i="32"/>
  <c r="AD10" i="32"/>
  <c r="AD9" i="32"/>
  <c r="AD8" i="32"/>
  <c r="AD7" i="32"/>
  <c r="AD6" i="32"/>
  <c r="AD5" i="32"/>
  <c r="AD4" i="32"/>
  <c r="AD3" i="32"/>
  <c r="AD2" i="32"/>
  <c r="AC14" i="32"/>
  <c r="AB14" i="32"/>
  <c r="AA14" i="32"/>
  <c r="Z14" i="32"/>
  <c r="Y14" i="32"/>
  <c r="X14" i="32"/>
  <c r="W14" i="32"/>
  <c r="V14" i="32"/>
  <c r="U14" i="32"/>
  <c r="T14" i="32"/>
  <c r="S14" i="32"/>
  <c r="R14" i="32"/>
  <c r="Q14" i="32"/>
  <c r="DD15" i="30"/>
  <c r="DD14" i="30"/>
  <c r="DD13" i="30"/>
  <c r="DD12" i="30"/>
  <c r="DD11" i="30"/>
  <c r="DD10" i="30"/>
  <c r="DD9" i="30"/>
  <c r="DD8" i="30"/>
  <c r="DD7" i="30"/>
  <c r="DD6" i="30"/>
  <c r="DD5" i="30"/>
  <c r="DD4" i="30"/>
  <c r="DD3" i="30"/>
  <c r="DD2" i="30"/>
  <c r="HF16" i="30" a="1"/>
  <c r="HF16" i="30" s="1"/>
  <c r="HE16" i="30" a="1"/>
  <c r="HE16" i="30" s="1"/>
  <c r="HD16" i="30" a="1"/>
  <c r="HD16" i="30" s="1"/>
  <c r="HC16" i="30" a="1"/>
  <c r="HC16" i="30" s="1"/>
  <c r="HB16" i="30" a="1"/>
  <c r="HB16" i="30" s="1"/>
  <c r="HA16" i="30" a="1"/>
  <c r="HA16" i="30"/>
  <c r="GZ16" i="30" a="1"/>
  <c r="GZ16" i="30" s="1"/>
  <c r="GY16" i="30" a="1"/>
  <c r="GY16" i="30" s="1"/>
  <c r="GX16" i="30" a="1"/>
  <c r="GX16" i="30" s="1"/>
  <c r="GW16" i="30" a="1"/>
  <c r="GW16" i="30"/>
  <c r="GV16" i="30" a="1"/>
  <c r="GV16" i="30"/>
  <c r="GU16" i="30" a="1"/>
  <c r="GU16" i="30" s="1"/>
  <c r="GT16" i="30" a="1"/>
  <c r="GT16" i="30" s="1"/>
  <c r="GS16" i="30" a="1"/>
  <c r="GS16" i="30" s="1"/>
  <c r="HF15" i="30"/>
  <c r="HE14" i="30"/>
  <c r="HD13" i="30"/>
  <c r="HC12" i="30"/>
  <c r="HB11" i="30"/>
  <c r="HA10" i="30"/>
  <c r="GZ9" i="30"/>
  <c r="GY8" i="30"/>
  <c r="GX7" i="30"/>
  <c r="GW6" i="30"/>
  <c r="GV5" i="30"/>
  <c r="GU4" i="30"/>
  <c r="GT3" i="30"/>
  <c r="GS2" i="30"/>
  <c r="DE15" i="30"/>
  <c r="DE14" i="30"/>
  <c r="DE13" i="30"/>
  <c r="DE12" i="30"/>
  <c r="DE11" i="30"/>
  <c r="DE10" i="30"/>
  <c r="DE9" i="30"/>
  <c r="DE8" i="30"/>
  <c r="DE7" i="30"/>
  <c r="DE6" i="30"/>
  <c r="DE5" i="30"/>
  <c r="DE4" i="30"/>
  <c r="DE3" i="30"/>
  <c r="DE2" i="30"/>
  <c r="DQ1" i="30"/>
  <c r="CV24" i="30"/>
  <c r="CV16" i="30"/>
  <c r="CV14" i="30"/>
  <c r="CV12" i="30"/>
  <c r="CV10" i="30"/>
  <c r="CV8" i="30"/>
  <c r="DM15" i="30"/>
  <c r="DL15" i="30"/>
  <c r="DK15" i="30"/>
  <c r="DI15" i="30"/>
  <c r="DH15" i="30"/>
  <c r="DM14" i="30"/>
  <c r="DL14" i="30"/>
  <c r="DK14" i="30"/>
  <c r="DI14" i="30"/>
  <c r="DH14" i="30"/>
  <c r="DM13" i="30"/>
  <c r="DL13" i="30"/>
  <c r="DK13" i="30"/>
  <c r="DI13" i="30"/>
  <c r="DH13" i="30"/>
  <c r="DM12" i="30"/>
  <c r="DL12" i="30"/>
  <c r="DK12" i="30"/>
  <c r="DI12" i="30"/>
  <c r="DH12" i="30"/>
  <c r="DM11" i="30"/>
  <c r="DL11" i="30"/>
  <c r="DK11" i="30"/>
  <c r="DI11" i="30"/>
  <c r="DH11" i="30"/>
  <c r="DM10" i="30"/>
  <c r="DL10" i="30"/>
  <c r="DK10" i="30"/>
  <c r="DI10" i="30"/>
  <c r="DH10" i="30"/>
  <c r="DM9" i="30"/>
  <c r="DL9" i="30"/>
  <c r="DK9" i="30"/>
  <c r="DI9" i="30"/>
  <c r="DH9" i="30"/>
  <c r="DM8" i="30"/>
  <c r="DL8" i="30"/>
  <c r="DK8" i="30"/>
  <c r="DI8" i="30"/>
  <c r="DH8" i="30"/>
  <c r="DM7" i="30"/>
  <c r="DL7" i="30"/>
  <c r="DK7" i="30"/>
  <c r="DI7" i="30"/>
  <c r="DH7" i="30"/>
  <c r="DM6" i="30"/>
  <c r="DL6" i="30"/>
  <c r="DK6" i="30"/>
  <c r="DI6" i="30"/>
  <c r="DH6" i="30"/>
  <c r="DM5" i="30"/>
  <c r="DL5" i="30"/>
  <c r="DK5" i="30"/>
  <c r="DI5" i="30"/>
  <c r="DH5" i="30"/>
  <c r="DM4" i="30"/>
  <c r="DL4" i="30"/>
  <c r="DK4" i="30"/>
  <c r="DI4" i="30"/>
  <c r="DH4" i="30"/>
  <c r="DM3" i="30"/>
  <c r="DL3" i="30"/>
  <c r="DK3" i="30"/>
  <c r="DI3" i="30"/>
  <c r="DH3" i="30"/>
  <c r="DM2" i="30"/>
  <c r="DL2" i="30"/>
  <c r="DK2" i="30"/>
  <c r="DI2" i="30"/>
  <c r="DH2" i="30"/>
  <c r="AI59" i="30"/>
  <c r="AI58" i="30"/>
  <c r="AI57" i="30"/>
  <c r="AI56" i="30"/>
  <c r="AI55" i="30"/>
  <c r="AG68" i="30"/>
  <c r="AG67" i="30"/>
  <c r="AG66" i="30"/>
  <c r="AG65" i="30"/>
  <c r="AG64" i="30"/>
  <c r="AG63" i="30"/>
  <c r="AG62" i="30"/>
  <c r="AG61" i="30"/>
  <c r="AG60" i="30"/>
  <c r="AG59" i="30"/>
  <c r="AG58" i="30"/>
  <c r="AG57" i="30"/>
  <c r="AG56" i="30"/>
  <c r="AG55" i="30"/>
  <c r="AF69" i="30"/>
  <c r="AE69" i="30"/>
  <c r="AD69" i="30"/>
  <c r="AC69" i="30"/>
  <c r="AB69" i="30"/>
  <c r="AA69" i="30"/>
  <c r="Z69" i="30"/>
  <c r="Y69" i="30"/>
  <c r="X69" i="30"/>
  <c r="W69" i="30"/>
  <c r="V69" i="30"/>
  <c r="U69" i="30"/>
  <c r="T69" i="30"/>
  <c r="S69" i="30"/>
  <c r="R69" i="30"/>
  <c r="Q69" i="30"/>
  <c r="AG69" i="30"/>
  <c r="AJ38" i="30"/>
  <c r="AJ37" i="30"/>
  <c r="AI43" i="30"/>
  <c r="AI42" i="30"/>
  <c r="AI41" i="30"/>
  <c r="AI40" i="30"/>
  <c r="AI39" i="30"/>
  <c r="AI38" i="30"/>
  <c r="AI37" i="30"/>
  <c r="CY15" i="30"/>
  <c r="AG50" i="30"/>
  <c r="CY14" i="30"/>
  <c r="AG49" i="30"/>
  <c r="CY13" i="30"/>
  <c r="AG48" i="30"/>
  <c r="CY12" i="30"/>
  <c r="AG47" i="30"/>
  <c r="CY11" i="30"/>
  <c r="AG46" i="30"/>
  <c r="CY10" i="30"/>
  <c r="AG45" i="30"/>
  <c r="CY9" i="30"/>
  <c r="AG44" i="30"/>
  <c r="CY8" i="30"/>
  <c r="AG43" i="30"/>
  <c r="CY7" i="30"/>
  <c r="AG42" i="30"/>
  <c r="CY6" i="30"/>
  <c r="AG41" i="30"/>
  <c r="CY5" i="30"/>
  <c r="AG40" i="30"/>
  <c r="CY4" i="30"/>
  <c r="AG39" i="30"/>
  <c r="CY3" i="30"/>
  <c r="AG38" i="30"/>
  <c r="CY2" i="30"/>
  <c r="AG37" i="30"/>
  <c r="AF51" i="30"/>
  <c r="AE51" i="30"/>
  <c r="AD51" i="30"/>
  <c r="AC51" i="30"/>
  <c r="AB51" i="30"/>
  <c r="AA51" i="30"/>
  <c r="Z51" i="30"/>
  <c r="Y51" i="30"/>
  <c r="X51" i="30"/>
  <c r="W51" i="30"/>
  <c r="V51" i="30"/>
  <c r="U51" i="30"/>
  <c r="T51" i="30"/>
  <c r="S51" i="30"/>
  <c r="R51" i="30"/>
  <c r="Q51" i="30"/>
  <c r="AI25" i="30"/>
  <c r="AI24" i="30"/>
  <c r="AI23" i="30"/>
  <c r="AI22" i="30"/>
  <c r="AI21" i="30"/>
  <c r="AI20" i="30"/>
  <c r="AI19" i="30"/>
  <c r="CW15" i="30"/>
  <c r="AG32" i="30"/>
  <c r="CW14" i="30"/>
  <c r="AG31" i="30"/>
  <c r="CW13" i="30"/>
  <c r="AG30" i="30"/>
  <c r="CW12" i="30"/>
  <c r="AG29" i="30"/>
  <c r="CW11" i="30"/>
  <c r="AG28" i="30"/>
  <c r="CW10" i="30"/>
  <c r="AG27" i="30"/>
  <c r="CW9" i="30"/>
  <c r="AG26" i="30"/>
  <c r="CW8" i="30"/>
  <c r="AG25" i="30"/>
  <c r="CW7" i="30"/>
  <c r="AG24" i="30"/>
  <c r="CW6" i="30"/>
  <c r="AG23" i="30"/>
  <c r="CW5" i="30"/>
  <c r="AG22" i="30"/>
  <c r="CW4" i="30"/>
  <c r="AG21" i="30"/>
  <c r="CW3" i="30"/>
  <c r="AG20" i="30"/>
  <c r="CW2" i="30"/>
  <c r="AG19" i="30"/>
  <c r="AF33" i="30"/>
  <c r="AE33" i="30"/>
  <c r="AD33" i="30"/>
  <c r="AC33" i="30"/>
  <c r="AB33" i="30"/>
  <c r="AA33" i="30"/>
  <c r="Z33" i="30"/>
  <c r="Y33" i="30"/>
  <c r="X33" i="30"/>
  <c r="W33" i="30"/>
  <c r="V33" i="30"/>
  <c r="U33" i="30"/>
  <c r="T33" i="30"/>
  <c r="S33" i="30"/>
  <c r="R33" i="30"/>
  <c r="Q33" i="30"/>
  <c r="AI5" i="30"/>
  <c r="AI4" i="30"/>
  <c r="AI3" i="30"/>
  <c r="AI2" i="30"/>
  <c r="AG15" i="30"/>
  <c r="AG14" i="30"/>
  <c r="AG13" i="30"/>
  <c r="AG12" i="30"/>
  <c r="AG11" i="30"/>
  <c r="AG10" i="30"/>
  <c r="AG9" i="30"/>
  <c r="AG8" i="30"/>
  <c r="AG7" i="30"/>
  <c r="AG6" i="30"/>
  <c r="AG5" i="30"/>
  <c r="AG4" i="30"/>
  <c r="AG3" i="30"/>
  <c r="AG2" i="30"/>
  <c r="AF16" i="30"/>
  <c r="AE16" i="30"/>
  <c r="AD16" i="30"/>
  <c r="AC16" i="30"/>
  <c r="AB16" i="30"/>
  <c r="AA16" i="30"/>
  <c r="Z16" i="30"/>
  <c r="Y16" i="30"/>
  <c r="X16" i="30"/>
  <c r="W16" i="30"/>
  <c r="V16" i="30"/>
  <c r="U16" i="30"/>
  <c r="T16" i="30"/>
  <c r="S16" i="30"/>
  <c r="R16" i="30"/>
  <c r="Q16" i="30"/>
  <c r="DD15" i="31"/>
  <c r="DD14" i="31"/>
  <c r="DD13" i="31"/>
  <c r="DD12" i="31"/>
  <c r="DD11" i="31"/>
  <c r="DD10" i="31"/>
  <c r="DD9" i="31"/>
  <c r="DD8" i="31"/>
  <c r="DD7" i="31"/>
  <c r="DD6" i="31"/>
  <c r="DD5" i="31"/>
  <c r="DD4" i="31"/>
  <c r="DD3" i="31"/>
  <c r="DD2" i="31"/>
  <c r="CV16" i="31" s="1"/>
  <c r="HF16" i="31" a="1"/>
  <c r="HF16" i="31" s="1"/>
  <c r="HE16" i="31" a="1"/>
  <c r="HE16" i="31" s="1"/>
  <c r="HD16" i="31" a="1"/>
  <c r="HD16" i="31"/>
  <c r="HC16" i="31" a="1"/>
  <c r="HC16" i="31"/>
  <c r="HB16" i="31" a="1"/>
  <c r="HB16" i="31"/>
  <c r="HA16" i="31" a="1"/>
  <c r="HA16" i="31" s="1"/>
  <c r="GZ16" i="31" a="1"/>
  <c r="GZ16" i="31"/>
  <c r="GY16" i="31" a="1"/>
  <c r="GY16" i="31"/>
  <c r="GX16" i="31" a="1"/>
  <c r="GX16" i="31" s="1"/>
  <c r="GW16" i="31" a="1"/>
  <c r="GW16" i="31"/>
  <c r="GV16" i="31" a="1"/>
  <c r="GV16" i="31"/>
  <c r="GU16" i="31" a="1"/>
  <c r="GU16" i="31" s="1"/>
  <c r="GT16" i="31" a="1"/>
  <c r="GT16" i="31"/>
  <c r="GS16" i="31" a="1"/>
  <c r="GS16" i="31"/>
  <c r="HF15" i="31"/>
  <c r="HE14" i="31"/>
  <c r="HD13" i="31"/>
  <c r="HC12" i="31"/>
  <c r="HB11" i="31"/>
  <c r="HA10" i="31"/>
  <c r="GZ9" i="31"/>
  <c r="GY8" i="31"/>
  <c r="GX7" i="31"/>
  <c r="GW6" i="31"/>
  <c r="GV5" i="31"/>
  <c r="GU4" i="31"/>
  <c r="GT3" i="31"/>
  <c r="GS2" i="31"/>
  <c r="DE15" i="31"/>
  <c r="DE14" i="31"/>
  <c r="DE13" i="31"/>
  <c r="DE12" i="31"/>
  <c r="DE11" i="31"/>
  <c r="DE10" i="31"/>
  <c r="DE9" i="31"/>
  <c r="DE8" i="31"/>
  <c r="DE7" i="31"/>
  <c r="DE6" i="31"/>
  <c r="DE5" i="31"/>
  <c r="DE4" i="31"/>
  <c r="DE3" i="31"/>
  <c r="DE2" i="31"/>
  <c r="CV24" i="31"/>
  <c r="CV18" i="31"/>
  <c r="CV14" i="31"/>
  <c r="CV12" i="31"/>
  <c r="CV10" i="31"/>
  <c r="CV8" i="31"/>
  <c r="DM15" i="31"/>
  <c r="DL15" i="31"/>
  <c r="DK15" i="31"/>
  <c r="DI15" i="31"/>
  <c r="DH15" i="31"/>
  <c r="DM14" i="31"/>
  <c r="DL14" i="31"/>
  <c r="DK14" i="31"/>
  <c r="DI14" i="31"/>
  <c r="DH14" i="31"/>
  <c r="DM13" i="31"/>
  <c r="DL13" i="31"/>
  <c r="DK13" i="31"/>
  <c r="DI13" i="31"/>
  <c r="DH13" i="31"/>
  <c r="DM12" i="31"/>
  <c r="DL12" i="31"/>
  <c r="DK12" i="31"/>
  <c r="DI12" i="31"/>
  <c r="DH12" i="31"/>
  <c r="DM11" i="31"/>
  <c r="DL11" i="31"/>
  <c r="DK11" i="31"/>
  <c r="DI11" i="31"/>
  <c r="DH11" i="31"/>
  <c r="DM10" i="31"/>
  <c r="DL10" i="31"/>
  <c r="DK10" i="31"/>
  <c r="DI10" i="31"/>
  <c r="DH10" i="31"/>
  <c r="DM9" i="31"/>
  <c r="DL9" i="31"/>
  <c r="DK9" i="31"/>
  <c r="DI9" i="31"/>
  <c r="DH9" i="31"/>
  <c r="DM8" i="31"/>
  <c r="DL8" i="31"/>
  <c r="DK8" i="31"/>
  <c r="DI8" i="31"/>
  <c r="DH8" i="31"/>
  <c r="DM7" i="31"/>
  <c r="DL7" i="31"/>
  <c r="DK7" i="31"/>
  <c r="DI7" i="31"/>
  <c r="DH7" i="31"/>
  <c r="DM6" i="31"/>
  <c r="DL6" i="31"/>
  <c r="DK6" i="31"/>
  <c r="DI6" i="31"/>
  <c r="DH6" i="31"/>
  <c r="DM5" i="31"/>
  <c r="DL5" i="31"/>
  <c r="DK5" i="31"/>
  <c r="DI5" i="31"/>
  <c r="DH5" i="31"/>
  <c r="DM4" i="31"/>
  <c r="DL4" i="31"/>
  <c r="DK4" i="31"/>
  <c r="DI4" i="31"/>
  <c r="DH4" i="31"/>
  <c r="DM3" i="31"/>
  <c r="DL3" i="31"/>
  <c r="DK3" i="31"/>
  <c r="DI3" i="31"/>
  <c r="DH3" i="31"/>
  <c r="DM2" i="31"/>
  <c r="DL2" i="31"/>
  <c r="DK2" i="31"/>
  <c r="DI2" i="31"/>
  <c r="DH2" i="31"/>
  <c r="AH59" i="31"/>
  <c r="AH58" i="31"/>
  <c r="AH57" i="31"/>
  <c r="AH56" i="31"/>
  <c r="AH55" i="31"/>
  <c r="AF68" i="31"/>
  <c r="AF67" i="31"/>
  <c r="AF66" i="31"/>
  <c r="AF65" i="31"/>
  <c r="AF64" i="31"/>
  <c r="AF63" i="31"/>
  <c r="AF62" i="31"/>
  <c r="AF61" i="31"/>
  <c r="AF60" i="31"/>
  <c r="AF59" i="31"/>
  <c r="AF58" i="31"/>
  <c r="AF57" i="31"/>
  <c r="AF56" i="31"/>
  <c r="AF55" i="31"/>
  <c r="AE69" i="31"/>
  <c r="AD69" i="31"/>
  <c r="AC69" i="31"/>
  <c r="AB69" i="31"/>
  <c r="AA69" i="31"/>
  <c r="Z69" i="31"/>
  <c r="Y69" i="31"/>
  <c r="X69" i="31"/>
  <c r="W69" i="31"/>
  <c r="V69" i="31"/>
  <c r="U69" i="31"/>
  <c r="T69" i="31"/>
  <c r="S69" i="31"/>
  <c r="R69" i="31"/>
  <c r="Q69" i="31"/>
  <c r="AF69" i="31"/>
  <c r="AI38" i="31"/>
  <c r="AI37" i="31"/>
  <c r="AH43" i="31"/>
  <c r="AH42" i="31"/>
  <c r="AH41" i="31"/>
  <c r="AH40" i="31"/>
  <c r="AH39" i="31"/>
  <c r="AH38" i="31"/>
  <c r="AH37" i="31"/>
  <c r="CY15" i="31"/>
  <c r="AF50" i="31"/>
  <c r="CY14" i="31"/>
  <c r="AF49" i="31"/>
  <c r="CY13" i="31"/>
  <c r="AF48" i="31"/>
  <c r="CY12" i="31"/>
  <c r="AF47" i="31"/>
  <c r="CY11" i="31"/>
  <c r="AF46" i="31"/>
  <c r="CY10" i="31"/>
  <c r="AF45" i="31"/>
  <c r="CY9" i="31"/>
  <c r="AF44" i="31"/>
  <c r="CY8" i="31"/>
  <c r="AF43" i="31"/>
  <c r="CY7" i="31"/>
  <c r="AF42" i="31"/>
  <c r="CY6" i="31"/>
  <c r="AF41" i="31"/>
  <c r="CY5" i="31"/>
  <c r="AF40" i="31"/>
  <c r="CY4" i="31"/>
  <c r="AF39" i="31"/>
  <c r="CY3" i="31"/>
  <c r="AF38" i="31"/>
  <c r="CY2" i="31"/>
  <c r="AF37" i="31"/>
  <c r="AE51" i="31"/>
  <c r="AD51" i="31"/>
  <c r="AC51" i="31"/>
  <c r="AB51" i="31"/>
  <c r="AA51" i="31"/>
  <c r="Z51" i="31"/>
  <c r="Y51" i="31"/>
  <c r="X51" i="31"/>
  <c r="W51" i="31"/>
  <c r="V51" i="31"/>
  <c r="U51" i="31"/>
  <c r="T51" i="31"/>
  <c r="S51" i="31"/>
  <c r="R51" i="31"/>
  <c r="Q51" i="31"/>
  <c r="AH25" i="31"/>
  <c r="AH24" i="31"/>
  <c r="AH23" i="31"/>
  <c r="AH22" i="31"/>
  <c r="AH21" i="31"/>
  <c r="AH20" i="31"/>
  <c r="AH19" i="31"/>
  <c r="CW15" i="31"/>
  <c r="AF32" i="31"/>
  <c r="CW14" i="31"/>
  <c r="AF31" i="31"/>
  <c r="CW13" i="31"/>
  <c r="AF30" i="31"/>
  <c r="CW12" i="31"/>
  <c r="AF29" i="31"/>
  <c r="CW11" i="31"/>
  <c r="AF28" i="31"/>
  <c r="CW10" i="31"/>
  <c r="AF27" i="31"/>
  <c r="CW9" i="31"/>
  <c r="AF26" i="31"/>
  <c r="CW8" i="31"/>
  <c r="AF25" i="31"/>
  <c r="CW7" i="31"/>
  <c r="AF24" i="31"/>
  <c r="CW6" i="31"/>
  <c r="AF23" i="31"/>
  <c r="CW5" i="31"/>
  <c r="AF22" i="31"/>
  <c r="CW4" i="31"/>
  <c r="AF21" i="31"/>
  <c r="CW3" i="31"/>
  <c r="AF20" i="31"/>
  <c r="CW2" i="31"/>
  <c r="AF19" i="31"/>
  <c r="AE33" i="31"/>
  <c r="AD33" i="31"/>
  <c r="AC33" i="31"/>
  <c r="AB33" i="31"/>
  <c r="AA33" i="31"/>
  <c r="Z33" i="31"/>
  <c r="Y33" i="31"/>
  <c r="X33" i="31"/>
  <c r="W33" i="31"/>
  <c r="V33" i="31"/>
  <c r="U33" i="31"/>
  <c r="T33" i="31"/>
  <c r="S33" i="31"/>
  <c r="R33" i="31"/>
  <c r="Q33" i="31"/>
  <c r="AH5" i="31"/>
  <c r="AH4" i="31"/>
  <c r="AH3" i="31"/>
  <c r="AH2" i="31"/>
  <c r="AF15" i="31"/>
  <c r="AF14" i="31"/>
  <c r="AF13" i="31"/>
  <c r="AF12" i="31"/>
  <c r="AF11" i="31"/>
  <c r="AF10" i="31"/>
  <c r="AF9" i="31"/>
  <c r="AF8" i="31"/>
  <c r="AF7" i="31"/>
  <c r="AF6" i="31"/>
  <c r="AF5" i="31"/>
  <c r="AF4" i="31"/>
  <c r="AF3" i="31"/>
  <c r="AF2" i="31"/>
  <c r="AE16" i="31"/>
  <c r="AD16" i="31"/>
  <c r="AC16" i="31"/>
  <c r="AB16" i="31"/>
  <c r="AA16" i="31"/>
  <c r="Z16" i="31"/>
  <c r="Y16" i="31"/>
  <c r="X16" i="31"/>
  <c r="W16" i="31"/>
  <c r="V16" i="31"/>
  <c r="U16" i="31"/>
  <c r="T16" i="31"/>
  <c r="S16" i="31"/>
  <c r="R16" i="31"/>
  <c r="Q16" i="31"/>
  <c r="DD16" i="24"/>
  <c r="DD15" i="24"/>
  <c r="DD14" i="24"/>
  <c r="DD13" i="24"/>
  <c r="DD12" i="24"/>
  <c r="DD11" i="24"/>
  <c r="DD10" i="24"/>
  <c r="DD9" i="24"/>
  <c r="DD8" i="24"/>
  <c r="DD7" i="24"/>
  <c r="DD6" i="24"/>
  <c r="DD5" i="24"/>
  <c r="DD4" i="24"/>
  <c r="DD3" i="24"/>
  <c r="DD2" i="24"/>
  <c r="HG17" i="24" a="1"/>
  <c r="HG17" i="24" s="1"/>
  <c r="HF17" i="24" a="1"/>
  <c r="HF17" i="24" s="1"/>
  <c r="HE17" i="24" a="1"/>
  <c r="HE17" i="24" s="1"/>
  <c r="HD17" i="24" a="1"/>
  <c r="HD17" i="24" s="1"/>
  <c r="HC17" i="24" a="1"/>
  <c r="HC17" i="24" s="1"/>
  <c r="HB17" i="24" a="1"/>
  <c r="HB17" i="24" s="1"/>
  <c r="HA17" i="24" a="1"/>
  <c r="HA17" i="24"/>
  <c r="GZ17" i="24" a="1"/>
  <c r="GZ17" i="24" s="1"/>
  <c r="GY17" i="24" a="1"/>
  <c r="GY17" i="24"/>
  <c r="GX17" i="24" a="1"/>
  <c r="GX17" i="24" s="1"/>
  <c r="GW17" i="24" a="1"/>
  <c r="GW17" i="24"/>
  <c r="GV17" i="24" a="1"/>
  <c r="GV17" i="24" s="1"/>
  <c r="GU17" i="24" a="1"/>
  <c r="GU17" i="24"/>
  <c r="GT17" i="24" a="1"/>
  <c r="GT17" i="24"/>
  <c r="GS17" i="24" a="1"/>
  <c r="GS17" i="24"/>
  <c r="HG16" i="24"/>
  <c r="HF15" i="24"/>
  <c r="HE14" i="24"/>
  <c r="HD13" i="24"/>
  <c r="HC12" i="24"/>
  <c r="HB11" i="24"/>
  <c r="HA10" i="24"/>
  <c r="GZ9" i="24"/>
  <c r="GY8" i="24"/>
  <c r="GX7" i="24"/>
  <c r="GW6" i="24"/>
  <c r="GV5" i="24"/>
  <c r="GU4" i="24"/>
  <c r="GT3" i="24"/>
  <c r="GS2" i="24"/>
  <c r="DE16" i="24"/>
  <c r="DE15" i="24"/>
  <c r="DE14" i="24"/>
  <c r="DE13" i="24"/>
  <c r="DE12" i="24"/>
  <c r="DE11" i="24"/>
  <c r="DE10" i="24"/>
  <c r="DE9" i="24"/>
  <c r="DE8" i="24"/>
  <c r="DE7" i="24"/>
  <c r="DE6" i="24"/>
  <c r="DE5" i="24"/>
  <c r="DE4" i="24"/>
  <c r="DE3" i="24"/>
  <c r="DE2" i="24"/>
  <c r="CV24" i="24"/>
  <c r="CV14" i="24"/>
  <c r="CV12" i="24"/>
  <c r="CV10" i="24"/>
  <c r="CV8" i="24"/>
  <c r="DM16" i="24"/>
  <c r="DL16" i="24"/>
  <c r="DK16" i="24"/>
  <c r="DI16" i="24"/>
  <c r="DH16" i="24"/>
  <c r="DM15" i="24"/>
  <c r="DL15" i="24"/>
  <c r="DK15" i="24"/>
  <c r="DI15" i="24"/>
  <c r="DH15" i="24"/>
  <c r="DM14" i="24"/>
  <c r="DL14" i="24"/>
  <c r="DK14" i="24"/>
  <c r="DI14" i="24"/>
  <c r="DH14" i="24"/>
  <c r="DM13" i="24"/>
  <c r="DL13" i="24"/>
  <c r="DK13" i="24"/>
  <c r="DI13" i="24"/>
  <c r="DH13" i="24"/>
  <c r="DM12" i="24"/>
  <c r="DL12" i="24"/>
  <c r="DK12" i="24"/>
  <c r="DI12" i="24"/>
  <c r="DH12" i="24"/>
  <c r="DM11" i="24"/>
  <c r="DL11" i="24"/>
  <c r="DK11" i="24"/>
  <c r="DI11" i="24"/>
  <c r="DH11" i="24"/>
  <c r="DM10" i="24"/>
  <c r="DL10" i="24"/>
  <c r="DK10" i="24"/>
  <c r="DI10" i="24"/>
  <c r="DH10" i="24"/>
  <c r="DM9" i="24"/>
  <c r="DL9" i="24"/>
  <c r="DK9" i="24"/>
  <c r="DI9" i="24"/>
  <c r="DH9" i="24"/>
  <c r="DM8" i="24"/>
  <c r="DL8" i="24"/>
  <c r="DK8" i="24"/>
  <c r="DI8" i="24"/>
  <c r="DH8" i="24"/>
  <c r="DM7" i="24"/>
  <c r="DL7" i="24"/>
  <c r="DK7" i="24"/>
  <c r="DI7" i="24"/>
  <c r="DH7" i="24"/>
  <c r="DM6" i="24"/>
  <c r="DL6" i="24"/>
  <c r="DK6" i="24"/>
  <c r="DI6" i="24"/>
  <c r="DH6" i="24"/>
  <c r="DM5" i="24"/>
  <c r="DL5" i="24"/>
  <c r="DK5" i="24"/>
  <c r="DI5" i="24"/>
  <c r="DH5" i="24"/>
  <c r="DM4" i="24"/>
  <c r="DL4" i="24"/>
  <c r="DK4" i="24"/>
  <c r="DI4" i="24"/>
  <c r="DH4" i="24"/>
  <c r="DM3" i="24"/>
  <c r="DL3" i="24"/>
  <c r="DK3" i="24"/>
  <c r="DI3" i="24"/>
  <c r="DH3" i="24"/>
  <c r="DM2" i="24"/>
  <c r="DL2" i="24"/>
  <c r="DK2" i="24"/>
  <c r="DI2" i="24"/>
  <c r="DH2" i="24"/>
  <c r="AN62" i="24"/>
  <c r="AN61" i="24"/>
  <c r="AN60" i="24"/>
  <c r="AN59" i="24"/>
  <c r="AN58" i="24"/>
  <c r="AL72" i="24"/>
  <c r="AL71" i="24"/>
  <c r="AL70" i="24"/>
  <c r="AL69" i="24"/>
  <c r="AL68" i="24"/>
  <c r="AL67" i="24"/>
  <c r="AL66" i="24"/>
  <c r="AL65" i="24"/>
  <c r="AL64" i="24"/>
  <c r="AL63" i="24"/>
  <c r="AL62" i="24"/>
  <c r="AL61" i="24"/>
  <c r="AL60" i="24"/>
  <c r="AL59" i="24"/>
  <c r="AL58" i="24"/>
  <c r="AK73" i="24"/>
  <c r="AJ73" i="24"/>
  <c r="AI73" i="24"/>
  <c r="AH73" i="24"/>
  <c r="AG73" i="24"/>
  <c r="AF73" i="24"/>
  <c r="AE73" i="24"/>
  <c r="AD73" i="24"/>
  <c r="AC73" i="24"/>
  <c r="AB73" i="24"/>
  <c r="AA73" i="24"/>
  <c r="Z73" i="24"/>
  <c r="Y73" i="24"/>
  <c r="X73" i="24"/>
  <c r="W73" i="24"/>
  <c r="V73" i="24"/>
  <c r="U73" i="24"/>
  <c r="T73" i="24"/>
  <c r="S73" i="24"/>
  <c r="R73" i="24"/>
  <c r="Q73" i="24"/>
  <c r="AL73" i="24"/>
  <c r="AO63" i="24"/>
  <c r="AO64" i="24" s="1"/>
  <c r="AO62" i="24"/>
  <c r="AO61" i="24"/>
  <c r="AO60" i="24"/>
  <c r="AO40" i="24"/>
  <c r="AO39" i="24"/>
  <c r="AN45" i="24"/>
  <c r="AN44" i="24"/>
  <c r="AN43" i="24"/>
  <c r="AN42" i="24"/>
  <c r="AN41" i="24"/>
  <c r="AN40" i="24"/>
  <c r="AN39" i="24"/>
  <c r="CY16" i="24"/>
  <c r="AL53" i="24"/>
  <c r="CY15" i="24"/>
  <c r="AL52" i="24"/>
  <c r="CY14" i="24"/>
  <c r="AL51" i="24"/>
  <c r="CY13" i="24"/>
  <c r="AL50" i="24"/>
  <c r="CY12" i="24"/>
  <c r="AL49" i="24"/>
  <c r="CY11" i="24"/>
  <c r="AL48" i="24"/>
  <c r="CY10" i="24"/>
  <c r="AL47" i="24"/>
  <c r="CY9" i="24"/>
  <c r="AL46" i="24"/>
  <c r="CY8" i="24"/>
  <c r="AL45" i="24"/>
  <c r="CY7" i="24"/>
  <c r="AL44" i="24"/>
  <c r="CY6" i="24"/>
  <c r="AL43" i="24"/>
  <c r="CY5" i="24"/>
  <c r="AL42" i="24"/>
  <c r="CY4" i="24"/>
  <c r="AL41" i="24"/>
  <c r="CY3" i="24"/>
  <c r="AL40" i="24"/>
  <c r="CY2" i="24"/>
  <c r="AL39" i="24"/>
  <c r="AK54" i="24"/>
  <c r="AJ54" i="24"/>
  <c r="AI54" i="24"/>
  <c r="AH54" i="24"/>
  <c r="AG54" i="24"/>
  <c r="AF54" i="24"/>
  <c r="AE54" i="24"/>
  <c r="AD54" i="24"/>
  <c r="AC54" i="24"/>
  <c r="AB54" i="24"/>
  <c r="AA54" i="24"/>
  <c r="Z54" i="24"/>
  <c r="Y54" i="24"/>
  <c r="X54" i="24"/>
  <c r="W54" i="24"/>
  <c r="V54" i="24"/>
  <c r="U54" i="24"/>
  <c r="T54" i="24"/>
  <c r="S54" i="24"/>
  <c r="R54" i="24"/>
  <c r="Q54" i="24"/>
  <c r="AN26" i="24"/>
  <c r="AN25" i="24"/>
  <c r="AN24" i="24"/>
  <c r="AN23" i="24"/>
  <c r="AN22" i="24"/>
  <c r="AN21" i="24"/>
  <c r="AN20" i="24"/>
  <c r="CW16" i="24"/>
  <c r="AL34" i="24"/>
  <c r="CW15" i="24"/>
  <c r="AL33" i="24"/>
  <c r="CW14" i="24"/>
  <c r="AL32" i="24"/>
  <c r="CW13" i="24"/>
  <c r="AL31" i="24"/>
  <c r="CW12" i="24"/>
  <c r="AL30" i="24"/>
  <c r="CW11" i="24"/>
  <c r="AL29" i="24"/>
  <c r="CW10" i="24"/>
  <c r="AL28" i="24"/>
  <c r="CW9" i="24"/>
  <c r="AL27" i="24"/>
  <c r="CW8" i="24"/>
  <c r="AL26" i="24"/>
  <c r="CW7" i="24"/>
  <c r="AL25" i="24"/>
  <c r="CW6" i="24"/>
  <c r="AL24" i="24"/>
  <c r="CW5" i="24"/>
  <c r="AL23" i="24"/>
  <c r="CW4" i="24"/>
  <c r="AL22" i="24"/>
  <c r="CW3" i="24"/>
  <c r="AL21" i="24"/>
  <c r="CW2" i="24"/>
  <c r="AL20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AN5" i="24"/>
  <c r="AN4" i="24"/>
  <c r="AN3" i="24"/>
  <c r="AN2" i="24"/>
  <c r="AL16" i="24"/>
  <c r="AL15" i="24"/>
  <c r="AL14" i="24"/>
  <c r="AL13" i="24"/>
  <c r="AL12" i="24"/>
  <c r="AL11" i="24"/>
  <c r="AL10" i="24"/>
  <c r="AL9" i="24"/>
  <c r="AL8" i="24"/>
  <c r="AL7" i="24"/>
  <c r="AL6" i="24"/>
  <c r="AL5" i="24"/>
  <c r="AL4" i="24"/>
  <c r="AL3" i="24"/>
  <c r="AL2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V17" i="24"/>
  <c r="U17" i="24"/>
  <c r="T17" i="24"/>
  <c r="S17" i="24"/>
  <c r="R17" i="24"/>
  <c r="Q17" i="24"/>
  <c r="DD29" i="26"/>
  <c r="DD28" i="26"/>
  <c r="DD27" i="26"/>
  <c r="DD26" i="26"/>
  <c r="DD25" i="26"/>
  <c r="DD24" i="26"/>
  <c r="DD23" i="26"/>
  <c r="DD22" i="26"/>
  <c r="DD21" i="26"/>
  <c r="DD20" i="26"/>
  <c r="DD19" i="26"/>
  <c r="DD18" i="26"/>
  <c r="DD17" i="26"/>
  <c r="DD16" i="26"/>
  <c r="DD15" i="26"/>
  <c r="DD14" i="26"/>
  <c r="DD13" i="26"/>
  <c r="DD12" i="26"/>
  <c r="DD11" i="26"/>
  <c r="DD10" i="26"/>
  <c r="DD9" i="26"/>
  <c r="DD8" i="26"/>
  <c r="DD7" i="26"/>
  <c r="DD6" i="26"/>
  <c r="DD5" i="26"/>
  <c r="DD4" i="26"/>
  <c r="DD3" i="26"/>
  <c r="DD2" i="26"/>
  <c r="HT30" i="26" a="1"/>
  <c r="HT30" i="26" s="1"/>
  <c r="HS30" i="26" a="1"/>
  <c r="HS30" i="26" s="1"/>
  <c r="HR30" i="26" a="1"/>
  <c r="HR30" i="26" s="1"/>
  <c r="HQ30" i="26" a="1"/>
  <c r="HQ30" i="26"/>
  <c r="HP30" i="26" a="1"/>
  <c r="HP30" i="26"/>
  <c r="HO30" i="26" a="1"/>
  <c r="HO30" i="26"/>
  <c r="HN30" i="26" a="1"/>
  <c r="HN30" i="26"/>
  <c r="HM30" i="26" a="1"/>
  <c r="HM30" i="26"/>
  <c r="HL30" i="26" a="1"/>
  <c r="HL30" i="26" s="1"/>
  <c r="HK30" i="26" a="1"/>
  <c r="HK30" i="26"/>
  <c r="HJ30" i="26" a="1"/>
  <c r="HJ30" i="26"/>
  <c r="HI30" i="26" a="1"/>
  <c r="HI30" i="26"/>
  <c r="HH30" i="26" a="1"/>
  <c r="HH30" i="26" s="1"/>
  <c r="HG30" i="26" a="1"/>
  <c r="HG30" i="26"/>
  <c r="HF30" i="26" a="1"/>
  <c r="HF30" i="26"/>
  <c r="HE30" i="26" a="1"/>
  <c r="HE30" i="26"/>
  <c r="HD30" i="26" a="1"/>
  <c r="HD30" i="26"/>
  <c r="HC30" i="26" a="1"/>
  <c r="HC30" i="26"/>
  <c r="HB30" i="26" a="1"/>
  <c r="HB30" i="26"/>
  <c r="HA30" i="26" a="1"/>
  <c r="HA30" i="26" s="1"/>
  <c r="GZ30" i="26" a="1"/>
  <c r="GZ30" i="26"/>
  <c r="GY30" i="26" a="1"/>
  <c r="GY30" i="26" s="1"/>
  <c r="GX30" i="26" a="1"/>
  <c r="GX30" i="26"/>
  <c r="GW30" i="26" a="1"/>
  <c r="GW30" i="26"/>
  <c r="GV30" i="26" a="1"/>
  <c r="GV30" i="26" s="1"/>
  <c r="GU30" i="26" a="1"/>
  <c r="GU30" i="26"/>
  <c r="GT30" i="26" a="1"/>
  <c r="GT30" i="26" s="1"/>
  <c r="GS30" i="26" a="1"/>
  <c r="GS30" i="26"/>
  <c r="HT29" i="26"/>
  <c r="HS28" i="26"/>
  <c r="HR27" i="26"/>
  <c r="HQ26" i="26"/>
  <c r="HP25" i="26"/>
  <c r="HO24" i="26"/>
  <c r="HN23" i="26"/>
  <c r="HM22" i="26"/>
  <c r="HL21" i="26"/>
  <c r="HK20" i="26"/>
  <c r="HJ19" i="26"/>
  <c r="HI18" i="26"/>
  <c r="HH17" i="26"/>
  <c r="HG16" i="26"/>
  <c r="HF15" i="26"/>
  <c r="HE14" i="26"/>
  <c r="HD13" i="26"/>
  <c r="HC12" i="26"/>
  <c r="HB11" i="26"/>
  <c r="HA10" i="26"/>
  <c r="GZ9" i="26"/>
  <c r="GY8" i="26"/>
  <c r="GX7" i="26"/>
  <c r="GW6" i="26"/>
  <c r="GV5" i="26"/>
  <c r="GU4" i="26"/>
  <c r="GT3" i="26"/>
  <c r="GS2" i="26"/>
  <c r="DE29" i="26"/>
  <c r="DE28" i="26"/>
  <c r="DE27" i="26"/>
  <c r="DE26" i="26"/>
  <c r="DE25" i="26"/>
  <c r="DE24" i="26"/>
  <c r="DE23" i="26"/>
  <c r="DE22" i="26"/>
  <c r="DE21" i="26"/>
  <c r="DE20" i="26"/>
  <c r="DE19" i="26"/>
  <c r="DE18" i="26"/>
  <c r="DE17" i="26"/>
  <c r="DE16" i="26"/>
  <c r="DE15" i="26"/>
  <c r="DE14" i="26"/>
  <c r="DE13" i="26"/>
  <c r="DE12" i="26"/>
  <c r="DE11" i="26"/>
  <c r="DE10" i="26"/>
  <c r="DE9" i="26"/>
  <c r="DE8" i="26"/>
  <c r="DE7" i="26"/>
  <c r="DE6" i="26"/>
  <c r="DE5" i="26"/>
  <c r="DE4" i="26"/>
  <c r="DE3" i="26"/>
  <c r="DE2" i="26"/>
  <c r="CV24" i="26"/>
  <c r="CV14" i="26"/>
  <c r="CV12" i="26"/>
  <c r="CV10" i="26"/>
  <c r="CV8" i="26"/>
  <c r="DM29" i="26"/>
  <c r="DL29" i="26"/>
  <c r="DK29" i="26"/>
  <c r="DI29" i="26"/>
  <c r="DH29" i="26"/>
  <c r="DM28" i="26"/>
  <c r="DL28" i="26"/>
  <c r="DK28" i="26"/>
  <c r="DI28" i="26"/>
  <c r="DH28" i="26"/>
  <c r="DM27" i="26"/>
  <c r="DL27" i="26"/>
  <c r="DK27" i="26"/>
  <c r="DI27" i="26"/>
  <c r="DH27" i="26"/>
  <c r="DM26" i="26"/>
  <c r="DL26" i="26"/>
  <c r="DK26" i="26"/>
  <c r="DI26" i="26"/>
  <c r="DH26" i="26"/>
  <c r="DM25" i="26"/>
  <c r="DL25" i="26"/>
  <c r="DK25" i="26"/>
  <c r="DI25" i="26"/>
  <c r="DH25" i="26"/>
  <c r="DM24" i="26"/>
  <c r="DL24" i="26"/>
  <c r="DK24" i="26"/>
  <c r="DI24" i="26"/>
  <c r="DH24" i="26"/>
  <c r="DM23" i="26"/>
  <c r="DL23" i="26"/>
  <c r="DK23" i="26"/>
  <c r="DI23" i="26"/>
  <c r="DH23" i="26"/>
  <c r="DM22" i="26"/>
  <c r="DL22" i="26"/>
  <c r="DK22" i="26"/>
  <c r="DI22" i="26"/>
  <c r="DH22" i="26"/>
  <c r="DM21" i="26"/>
  <c r="DL21" i="26"/>
  <c r="DK21" i="26"/>
  <c r="DI21" i="26"/>
  <c r="DH21" i="26"/>
  <c r="DM20" i="26"/>
  <c r="DL20" i="26"/>
  <c r="DK20" i="26"/>
  <c r="DI20" i="26"/>
  <c r="DH20" i="26"/>
  <c r="DM19" i="26"/>
  <c r="DL19" i="26"/>
  <c r="DK19" i="26"/>
  <c r="DI19" i="26"/>
  <c r="DH19" i="26"/>
  <c r="DM18" i="26"/>
  <c r="DL18" i="26"/>
  <c r="DK18" i="26"/>
  <c r="DI18" i="26"/>
  <c r="DH18" i="26"/>
  <c r="DM17" i="26"/>
  <c r="DL17" i="26"/>
  <c r="DK17" i="26"/>
  <c r="DI17" i="26"/>
  <c r="DH17" i="26"/>
  <c r="DM16" i="26"/>
  <c r="DL16" i="26"/>
  <c r="DK16" i="26"/>
  <c r="DI16" i="26"/>
  <c r="DH16" i="26"/>
  <c r="DM15" i="26"/>
  <c r="DL15" i="26"/>
  <c r="DK15" i="26"/>
  <c r="DI15" i="26"/>
  <c r="DH15" i="26"/>
  <c r="DM14" i="26"/>
  <c r="DL14" i="26"/>
  <c r="DK14" i="26"/>
  <c r="DI14" i="26"/>
  <c r="DH14" i="26"/>
  <c r="DM13" i="26"/>
  <c r="DL13" i="26"/>
  <c r="DK13" i="26"/>
  <c r="DI13" i="26"/>
  <c r="DH13" i="26"/>
  <c r="DM12" i="26"/>
  <c r="DL12" i="26"/>
  <c r="DK12" i="26"/>
  <c r="DI12" i="26"/>
  <c r="DH12" i="26"/>
  <c r="DM11" i="26"/>
  <c r="DL11" i="26"/>
  <c r="DK11" i="26"/>
  <c r="DI11" i="26"/>
  <c r="DH11" i="26"/>
  <c r="DM10" i="26"/>
  <c r="DL10" i="26"/>
  <c r="DK10" i="26"/>
  <c r="DI10" i="26"/>
  <c r="DH10" i="26"/>
  <c r="DM9" i="26"/>
  <c r="DL9" i="26"/>
  <c r="DK9" i="26"/>
  <c r="DI9" i="26"/>
  <c r="DH9" i="26"/>
  <c r="DM8" i="26"/>
  <c r="DL8" i="26"/>
  <c r="DK8" i="26"/>
  <c r="DI8" i="26"/>
  <c r="DH8" i="26"/>
  <c r="DM7" i="26"/>
  <c r="DL7" i="26"/>
  <c r="DK7" i="26"/>
  <c r="DI7" i="26"/>
  <c r="DH7" i="26"/>
  <c r="DM6" i="26"/>
  <c r="DL6" i="26"/>
  <c r="DK6" i="26"/>
  <c r="DI6" i="26"/>
  <c r="DH6" i="26"/>
  <c r="DM5" i="26"/>
  <c r="DL5" i="26"/>
  <c r="DK5" i="26"/>
  <c r="DI5" i="26"/>
  <c r="DH5" i="26"/>
  <c r="DM4" i="26"/>
  <c r="DL4" i="26"/>
  <c r="DK4" i="26"/>
  <c r="DI4" i="26"/>
  <c r="DH4" i="26"/>
  <c r="DM3" i="26"/>
  <c r="DL3" i="26"/>
  <c r="DK3" i="26"/>
  <c r="DI3" i="26"/>
  <c r="DH3" i="26"/>
  <c r="DM2" i="26"/>
  <c r="DL2" i="26"/>
  <c r="DK2" i="26"/>
  <c r="DI2" i="26"/>
  <c r="DH2" i="26"/>
  <c r="AH101" i="26"/>
  <c r="AH100" i="26"/>
  <c r="AH99" i="26"/>
  <c r="AH98" i="26"/>
  <c r="AH97" i="26"/>
  <c r="AF124" i="26"/>
  <c r="AF123" i="26"/>
  <c r="AF122" i="26"/>
  <c r="AF121" i="26"/>
  <c r="AF120" i="26"/>
  <c r="AF119" i="26"/>
  <c r="AF118" i="26"/>
  <c r="AF117" i="26"/>
  <c r="AF116" i="26"/>
  <c r="AF115" i="26"/>
  <c r="AF114" i="26"/>
  <c r="AF113" i="26"/>
  <c r="AF112" i="26"/>
  <c r="AF111" i="26"/>
  <c r="AF110" i="26"/>
  <c r="AF109" i="26"/>
  <c r="AF108" i="26"/>
  <c r="AF107" i="26"/>
  <c r="AF106" i="26"/>
  <c r="AF105" i="26"/>
  <c r="AF104" i="26"/>
  <c r="AF103" i="26"/>
  <c r="AF102" i="26"/>
  <c r="AF101" i="26"/>
  <c r="AF100" i="26"/>
  <c r="AF99" i="26"/>
  <c r="AF98" i="26"/>
  <c r="AF97" i="26"/>
  <c r="AE125" i="26"/>
  <c r="AD125" i="26"/>
  <c r="AC125" i="26"/>
  <c r="AB125" i="26"/>
  <c r="AA125" i="26"/>
  <c r="Z125" i="26"/>
  <c r="Y125" i="26"/>
  <c r="X125" i="26"/>
  <c r="W125" i="26"/>
  <c r="V125" i="26"/>
  <c r="U125" i="26"/>
  <c r="T125" i="26"/>
  <c r="S125" i="26"/>
  <c r="R125" i="26"/>
  <c r="Q125" i="26"/>
  <c r="AF125" i="26"/>
  <c r="AI66" i="26"/>
  <c r="AI65" i="26"/>
  <c r="AH71" i="26"/>
  <c r="AH70" i="26"/>
  <c r="AH69" i="26"/>
  <c r="AH68" i="26"/>
  <c r="AH67" i="26"/>
  <c r="AH66" i="26"/>
  <c r="AH65" i="26"/>
  <c r="CY29" i="26"/>
  <c r="AF92" i="26"/>
  <c r="CY28" i="26"/>
  <c r="AF91" i="26"/>
  <c r="CY27" i="26"/>
  <c r="AF90" i="26"/>
  <c r="CY26" i="26"/>
  <c r="AF89" i="26"/>
  <c r="CY25" i="26"/>
  <c r="AF88" i="26"/>
  <c r="CY24" i="26"/>
  <c r="AF87" i="26"/>
  <c r="CY23" i="26"/>
  <c r="AF86" i="26"/>
  <c r="CY22" i="26"/>
  <c r="AF85" i="26"/>
  <c r="CY21" i="26"/>
  <c r="AF84" i="26"/>
  <c r="CY20" i="26"/>
  <c r="AF83" i="26"/>
  <c r="CY19" i="26"/>
  <c r="AF82" i="26"/>
  <c r="CY18" i="26"/>
  <c r="AF81" i="26"/>
  <c r="CY17" i="26"/>
  <c r="AF80" i="26"/>
  <c r="CY16" i="26"/>
  <c r="AF79" i="26"/>
  <c r="CY15" i="26"/>
  <c r="AF78" i="26"/>
  <c r="CY14" i="26"/>
  <c r="AF77" i="26"/>
  <c r="CY13" i="26"/>
  <c r="AF76" i="26"/>
  <c r="CY12" i="26"/>
  <c r="AF75" i="26"/>
  <c r="CY11" i="26"/>
  <c r="AF74" i="26"/>
  <c r="CY10" i="26"/>
  <c r="AF73" i="26"/>
  <c r="CY9" i="26"/>
  <c r="AF72" i="26"/>
  <c r="CY8" i="26"/>
  <c r="AF71" i="26"/>
  <c r="CY7" i="26"/>
  <c r="AF70" i="26"/>
  <c r="CY6" i="26"/>
  <c r="AF69" i="26"/>
  <c r="CY5" i="26"/>
  <c r="AF68" i="26"/>
  <c r="CY4" i="26"/>
  <c r="AF67" i="26"/>
  <c r="CY3" i="26"/>
  <c r="AF66" i="26"/>
  <c r="CY2" i="26"/>
  <c r="AF65" i="26"/>
  <c r="AE93" i="26"/>
  <c r="AD93" i="26"/>
  <c r="AC93" i="26"/>
  <c r="AB93" i="26"/>
  <c r="AA93" i="26"/>
  <c r="Z93" i="26"/>
  <c r="Y93" i="26"/>
  <c r="X93" i="26"/>
  <c r="W93" i="26"/>
  <c r="V93" i="26"/>
  <c r="U93" i="26"/>
  <c r="T93" i="26"/>
  <c r="S93" i="26"/>
  <c r="R93" i="26"/>
  <c r="Q93" i="26"/>
  <c r="AH39" i="26"/>
  <c r="AH38" i="26"/>
  <c r="AH37" i="26"/>
  <c r="AH36" i="26"/>
  <c r="AH35" i="26"/>
  <c r="AH34" i="26"/>
  <c r="AH33" i="26"/>
  <c r="CW29" i="26"/>
  <c r="AF60" i="26"/>
  <c r="CW28" i="26"/>
  <c r="AF59" i="26"/>
  <c r="CW27" i="26"/>
  <c r="AF58" i="26"/>
  <c r="CW26" i="26"/>
  <c r="AF57" i="26"/>
  <c r="CW25" i="26"/>
  <c r="AF56" i="26"/>
  <c r="CW24" i="26"/>
  <c r="AF55" i="26"/>
  <c r="CW23" i="26"/>
  <c r="AF54" i="26"/>
  <c r="CW22" i="26"/>
  <c r="AF53" i="26"/>
  <c r="CW21" i="26"/>
  <c r="AF52" i="26"/>
  <c r="CW20" i="26"/>
  <c r="AF51" i="26"/>
  <c r="CW19" i="26"/>
  <c r="AF50" i="26"/>
  <c r="CW18" i="26"/>
  <c r="AF49" i="26"/>
  <c r="CW17" i="26"/>
  <c r="AF48" i="26"/>
  <c r="CW16" i="26"/>
  <c r="AF47" i="26"/>
  <c r="CW15" i="26"/>
  <c r="AF46" i="26"/>
  <c r="CW14" i="26"/>
  <c r="AF45" i="26"/>
  <c r="CW13" i="26"/>
  <c r="AF44" i="26"/>
  <c r="CW12" i="26"/>
  <c r="AF43" i="26"/>
  <c r="CW11" i="26"/>
  <c r="AF42" i="26"/>
  <c r="CW10" i="26"/>
  <c r="AF41" i="26"/>
  <c r="CW9" i="26"/>
  <c r="AF40" i="26"/>
  <c r="CW8" i="26"/>
  <c r="AF39" i="26"/>
  <c r="CW7" i="26"/>
  <c r="AF38" i="26"/>
  <c r="CW6" i="26"/>
  <c r="AF37" i="26"/>
  <c r="CW5" i="26"/>
  <c r="AF36" i="26"/>
  <c r="CW4" i="26"/>
  <c r="AF35" i="26"/>
  <c r="CW3" i="26"/>
  <c r="AF34" i="26"/>
  <c r="CW2" i="26"/>
  <c r="AF33" i="26"/>
  <c r="AE61" i="26"/>
  <c r="AD61" i="26"/>
  <c r="AC61" i="26"/>
  <c r="AB61" i="26"/>
  <c r="AA61" i="26"/>
  <c r="Z61" i="26"/>
  <c r="Y61" i="26"/>
  <c r="X61" i="26"/>
  <c r="W61" i="26"/>
  <c r="V61" i="26"/>
  <c r="U61" i="26"/>
  <c r="T61" i="26"/>
  <c r="S61" i="26"/>
  <c r="R61" i="26"/>
  <c r="Q61" i="26"/>
  <c r="AH5" i="26"/>
  <c r="AH4" i="26"/>
  <c r="AH3" i="26"/>
  <c r="AH2" i="26"/>
  <c r="AF29" i="26"/>
  <c r="AF28" i="26"/>
  <c r="AF27" i="26"/>
  <c r="AF26" i="26"/>
  <c r="AF25" i="26"/>
  <c r="AF24" i="26"/>
  <c r="AF23" i="26"/>
  <c r="AF22" i="26"/>
  <c r="AF21" i="26"/>
  <c r="AF20" i="26"/>
  <c r="AF19" i="26"/>
  <c r="AF18" i="26"/>
  <c r="AF17" i="26"/>
  <c r="AF16" i="26"/>
  <c r="AF15" i="26"/>
  <c r="AF14" i="26"/>
  <c r="AF13" i="26"/>
  <c r="AF12" i="26"/>
  <c r="AF11" i="26"/>
  <c r="AF10" i="26"/>
  <c r="AF9" i="26"/>
  <c r="AF8" i="26"/>
  <c r="AF7" i="26"/>
  <c r="AF6" i="26"/>
  <c r="AF5" i="26"/>
  <c r="AF4" i="26"/>
  <c r="AF3" i="26"/>
  <c r="AF2" i="26"/>
  <c r="AE30" i="26"/>
  <c r="AD30" i="26"/>
  <c r="AC30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DD11" i="25"/>
  <c r="DD10" i="25"/>
  <c r="DD9" i="25"/>
  <c r="DD8" i="25"/>
  <c r="DD7" i="25"/>
  <c r="DD6" i="25"/>
  <c r="DD5" i="25"/>
  <c r="DD4" i="25"/>
  <c r="DD3" i="25"/>
  <c r="DD2" i="25"/>
  <c r="HB12" i="25" a="1"/>
  <c r="HB12" i="25" s="1"/>
  <c r="HA12" i="25" a="1"/>
  <c r="HA12" i="25"/>
  <c r="GZ12" i="25" a="1"/>
  <c r="GZ12" i="25" s="1"/>
  <c r="GY12" i="25" a="1"/>
  <c r="GY12" i="25"/>
  <c r="GX12" i="25" a="1"/>
  <c r="GX12" i="25"/>
  <c r="GW12" i="25" a="1"/>
  <c r="GW12" i="25" s="1"/>
  <c r="GV12" i="25" a="1"/>
  <c r="GV12" i="25" s="1"/>
  <c r="GU12" i="25" a="1"/>
  <c r="GU12" i="25" s="1"/>
  <c r="GT12" i="25" a="1"/>
  <c r="GT12" i="25"/>
  <c r="GS12" i="25" a="1"/>
  <c r="GS12" i="25"/>
  <c r="HB11" i="25"/>
  <c r="HA10" i="25"/>
  <c r="GZ9" i="25"/>
  <c r="GY8" i="25"/>
  <c r="GX7" i="25"/>
  <c r="GW6" i="25"/>
  <c r="GV5" i="25"/>
  <c r="GU4" i="25"/>
  <c r="GT3" i="25"/>
  <c r="GS2" i="25"/>
  <c r="DE11" i="25"/>
  <c r="DE10" i="25"/>
  <c r="DE9" i="25"/>
  <c r="DE8" i="25"/>
  <c r="DE7" i="25"/>
  <c r="DE6" i="25"/>
  <c r="DE5" i="25"/>
  <c r="DE4" i="25"/>
  <c r="DE3" i="25"/>
  <c r="DE2" i="25"/>
  <c r="DQ1" i="25"/>
  <c r="CV24" i="25"/>
  <c r="CV14" i="25"/>
  <c r="CV12" i="25"/>
  <c r="CV10" i="25"/>
  <c r="CV8" i="25"/>
  <c r="DM11" i="25"/>
  <c r="DL11" i="25"/>
  <c r="DK11" i="25"/>
  <c r="DI11" i="25"/>
  <c r="DH11" i="25"/>
  <c r="DM10" i="25"/>
  <c r="DL10" i="25"/>
  <c r="DK10" i="25"/>
  <c r="DI10" i="25"/>
  <c r="DH10" i="25"/>
  <c r="DM9" i="25"/>
  <c r="DL9" i="25"/>
  <c r="DK9" i="25"/>
  <c r="DI9" i="25"/>
  <c r="DH9" i="25"/>
  <c r="DM8" i="25"/>
  <c r="DL8" i="25"/>
  <c r="DK8" i="25"/>
  <c r="DI8" i="25"/>
  <c r="DH8" i="25"/>
  <c r="DM7" i="25"/>
  <c r="DL7" i="25"/>
  <c r="DK7" i="25"/>
  <c r="DI7" i="25"/>
  <c r="DH7" i="25"/>
  <c r="DM6" i="25"/>
  <c r="DL6" i="25"/>
  <c r="DK6" i="25"/>
  <c r="DI6" i="25"/>
  <c r="DH6" i="25"/>
  <c r="DM5" i="25"/>
  <c r="DL5" i="25"/>
  <c r="DK5" i="25"/>
  <c r="DI5" i="25"/>
  <c r="DH5" i="25"/>
  <c r="DM4" i="25"/>
  <c r="DL4" i="25"/>
  <c r="DK4" i="25"/>
  <c r="DI4" i="25"/>
  <c r="DH4" i="25"/>
  <c r="DM3" i="25"/>
  <c r="DL3" i="25"/>
  <c r="DK3" i="25"/>
  <c r="DI3" i="25"/>
  <c r="DH3" i="25"/>
  <c r="DM2" i="25"/>
  <c r="DL2" i="25"/>
  <c r="DK2" i="25"/>
  <c r="DI2" i="25"/>
  <c r="DH2" i="25"/>
  <c r="AE47" i="25"/>
  <c r="AE46" i="25"/>
  <c r="AE45" i="25"/>
  <c r="AE44" i="25"/>
  <c r="AE43" i="25"/>
  <c r="AC52" i="25"/>
  <c r="AC51" i="25"/>
  <c r="AC50" i="25"/>
  <c r="AC49" i="25"/>
  <c r="AC48" i="25"/>
  <c r="AC47" i="25"/>
  <c r="AC46" i="25"/>
  <c r="AC45" i="25"/>
  <c r="AC44" i="25"/>
  <c r="AC43" i="25"/>
  <c r="AB53" i="25"/>
  <c r="AA53" i="25"/>
  <c r="Z53" i="25"/>
  <c r="Y53" i="25"/>
  <c r="X53" i="25"/>
  <c r="W53" i="25"/>
  <c r="V53" i="25"/>
  <c r="U53" i="25"/>
  <c r="T53" i="25"/>
  <c r="S53" i="25"/>
  <c r="R53" i="25"/>
  <c r="Q53" i="25"/>
  <c r="AC53" i="25"/>
  <c r="AD52" i="25"/>
  <c r="AD51" i="25"/>
  <c r="AD50" i="25"/>
  <c r="AF30" i="25"/>
  <c r="AF29" i="25"/>
  <c r="AE35" i="25"/>
  <c r="AE34" i="25"/>
  <c r="AE33" i="25"/>
  <c r="AE32" i="25"/>
  <c r="AE31" i="25"/>
  <c r="AE30" i="25"/>
  <c r="AE29" i="25"/>
  <c r="CY11" i="25"/>
  <c r="AC38" i="25"/>
  <c r="CY10" i="25"/>
  <c r="AC37" i="25"/>
  <c r="CY9" i="25"/>
  <c r="AC36" i="25"/>
  <c r="CY8" i="25"/>
  <c r="AC35" i="25"/>
  <c r="CY7" i="25"/>
  <c r="AC34" i="25"/>
  <c r="CY6" i="25"/>
  <c r="AC33" i="25"/>
  <c r="CY5" i="25"/>
  <c r="AC32" i="25"/>
  <c r="CY4" i="25"/>
  <c r="AC31" i="25"/>
  <c r="CY3" i="25"/>
  <c r="AC30" i="25"/>
  <c r="CY2" i="25"/>
  <c r="AC29" i="25"/>
  <c r="AB39" i="25"/>
  <c r="AA39" i="25"/>
  <c r="Z39" i="25"/>
  <c r="Y39" i="25"/>
  <c r="X39" i="25"/>
  <c r="W39" i="25"/>
  <c r="V39" i="25"/>
  <c r="U39" i="25"/>
  <c r="T39" i="25"/>
  <c r="S39" i="25"/>
  <c r="R39" i="25"/>
  <c r="Q39" i="25"/>
  <c r="AE21" i="25"/>
  <c r="AE20" i="25"/>
  <c r="AE19" i="25"/>
  <c r="AE18" i="25"/>
  <c r="AE17" i="25"/>
  <c r="AE16" i="25"/>
  <c r="AE15" i="25"/>
  <c r="CW11" i="25"/>
  <c r="AC24" i="25"/>
  <c r="CW10" i="25"/>
  <c r="AC23" i="25"/>
  <c r="CW9" i="25"/>
  <c r="AC22" i="25"/>
  <c r="CW8" i="25"/>
  <c r="AC21" i="25"/>
  <c r="CW7" i="25"/>
  <c r="AC20" i="25"/>
  <c r="CW6" i="25"/>
  <c r="AC19" i="25"/>
  <c r="CW5" i="25"/>
  <c r="AC18" i="25"/>
  <c r="CW4" i="25"/>
  <c r="AC17" i="25"/>
  <c r="CW3" i="25"/>
  <c r="AC16" i="25"/>
  <c r="CW2" i="25"/>
  <c r="AC15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AE5" i="25"/>
  <c r="AE4" i="25"/>
  <c r="AE3" i="25"/>
  <c r="AE2" i="25"/>
  <c r="AC11" i="25"/>
  <c r="AC10" i="25"/>
  <c r="AC9" i="25"/>
  <c r="AC8" i="25"/>
  <c r="AC7" i="25"/>
  <c r="AC6" i="25"/>
  <c r="AC5" i="25"/>
  <c r="AC4" i="25"/>
  <c r="AC3" i="25"/>
  <c r="AC2" i="25"/>
  <c r="AB12" i="25"/>
  <c r="AA12" i="25"/>
  <c r="Z12" i="25"/>
  <c r="Y12" i="25"/>
  <c r="X12" i="25"/>
  <c r="W12" i="25"/>
  <c r="V12" i="25"/>
  <c r="U12" i="25"/>
  <c r="T12" i="25"/>
  <c r="S12" i="25"/>
  <c r="R12" i="25"/>
  <c r="Q12" i="25"/>
  <c r="DD12" i="27"/>
  <c r="DD11" i="27"/>
  <c r="DD10" i="27"/>
  <c r="DD9" i="27"/>
  <c r="DD8" i="27"/>
  <c r="DD7" i="27"/>
  <c r="DD6" i="27"/>
  <c r="DD5" i="27"/>
  <c r="DD4" i="27"/>
  <c r="DD3" i="27"/>
  <c r="DD2" i="27"/>
  <c r="HC13" i="27" a="1"/>
  <c r="HC13" i="27"/>
  <c r="HB13" i="27" a="1"/>
  <c r="HB13" i="27" s="1"/>
  <c r="HA13" i="27" a="1"/>
  <c r="HA13" i="27"/>
  <c r="GZ13" i="27" a="1"/>
  <c r="GZ13" i="27" s="1"/>
  <c r="GY13" i="27" a="1"/>
  <c r="GY13" i="27"/>
  <c r="GX13" i="27" a="1"/>
  <c r="GX13" i="27"/>
  <c r="GW13" i="27" a="1"/>
  <c r="GW13" i="27"/>
  <c r="GV13" i="27" a="1"/>
  <c r="GV13" i="27" s="1"/>
  <c r="GU13" i="27" a="1"/>
  <c r="GU13" i="27"/>
  <c r="GT13" i="27" a="1"/>
  <c r="GT13" i="27"/>
  <c r="GS13" i="27" a="1"/>
  <c r="GS13" i="27"/>
  <c r="HC12" i="27"/>
  <c r="HB11" i="27"/>
  <c r="HA10" i="27"/>
  <c r="GZ9" i="27"/>
  <c r="GY8" i="27"/>
  <c r="GX7" i="27"/>
  <c r="GW6" i="27"/>
  <c r="GV5" i="27"/>
  <c r="GU4" i="27"/>
  <c r="GT3" i="27"/>
  <c r="GS2" i="27"/>
  <c r="DE12" i="27"/>
  <c r="DE11" i="27"/>
  <c r="DE10" i="27"/>
  <c r="DE9" i="27"/>
  <c r="DE8" i="27"/>
  <c r="DE7" i="27"/>
  <c r="DE6" i="27"/>
  <c r="DE5" i="27"/>
  <c r="DE4" i="27"/>
  <c r="DE3" i="27"/>
  <c r="DE2" i="27"/>
  <c r="CV24" i="27"/>
  <c r="CV18" i="27"/>
  <c r="CV14" i="27"/>
  <c r="CV12" i="27"/>
  <c r="DQ1" i="27" s="1"/>
  <c r="CV10" i="27"/>
  <c r="CV8" i="27"/>
  <c r="DM12" i="27"/>
  <c r="DL12" i="27"/>
  <c r="DK12" i="27"/>
  <c r="DI12" i="27"/>
  <c r="DH12" i="27"/>
  <c r="DM11" i="27"/>
  <c r="DL11" i="27"/>
  <c r="DK11" i="27"/>
  <c r="DI11" i="27"/>
  <c r="DH11" i="27"/>
  <c r="DM10" i="27"/>
  <c r="DL10" i="27"/>
  <c r="DK10" i="27"/>
  <c r="DI10" i="27"/>
  <c r="DH10" i="27"/>
  <c r="DM9" i="27"/>
  <c r="DL9" i="27"/>
  <c r="DK9" i="27"/>
  <c r="DI9" i="27"/>
  <c r="DH9" i="27"/>
  <c r="DM8" i="27"/>
  <c r="DL8" i="27"/>
  <c r="DK8" i="27"/>
  <c r="DI8" i="27"/>
  <c r="DH8" i="27"/>
  <c r="DM7" i="27"/>
  <c r="DL7" i="27"/>
  <c r="DK7" i="27"/>
  <c r="DI7" i="27"/>
  <c r="DH7" i="27"/>
  <c r="DM6" i="27"/>
  <c r="DL6" i="27"/>
  <c r="DK6" i="27"/>
  <c r="DI6" i="27"/>
  <c r="DH6" i="27"/>
  <c r="DM5" i="27"/>
  <c r="DL5" i="27"/>
  <c r="DK5" i="27"/>
  <c r="DI5" i="27"/>
  <c r="DH5" i="27"/>
  <c r="DM4" i="27"/>
  <c r="DL4" i="27"/>
  <c r="DK4" i="27"/>
  <c r="DI4" i="27"/>
  <c r="DH4" i="27"/>
  <c r="DM3" i="27"/>
  <c r="DL3" i="27"/>
  <c r="DK3" i="27"/>
  <c r="DI3" i="27"/>
  <c r="DH3" i="27"/>
  <c r="DM2" i="27"/>
  <c r="DL2" i="27"/>
  <c r="DK2" i="27"/>
  <c r="DI2" i="27"/>
  <c r="DH2" i="27"/>
  <c r="AC50" i="27"/>
  <c r="AC49" i="27"/>
  <c r="AC48" i="27"/>
  <c r="AC47" i="27"/>
  <c r="AC46" i="27"/>
  <c r="AA56" i="27"/>
  <c r="AA55" i="27"/>
  <c r="AA54" i="27"/>
  <c r="AA53" i="27"/>
  <c r="AA52" i="27"/>
  <c r="AA51" i="27"/>
  <c r="AA50" i="27"/>
  <c r="AA49" i="27"/>
  <c r="AA48" i="27"/>
  <c r="AA47" i="27"/>
  <c r="AA46" i="27"/>
  <c r="Z57" i="27"/>
  <c r="Y57" i="27"/>
  <c r="X57" i="27"/>
  <c r="W57" i="27"/>
  <c r="V57" i="27"/>
  <c r="U57" i="27"/>
  <c r="T57" i="27"/>
  <c r="S57" i="27"/>
  <c r="R57" i="27"/>
  <c r="Q57" i="27"/>
  <c r="AA57" i="27"/>
  <c r="AD32" i="27"/>
  <c r="AD31" i="27"/>
  <c r="AC37" i="27"/>
  <c r="AC36" i="27"/>
  <c r="AC35" i="27"/>
  <c r="AC34" i="27"/>
  <c r="AC33" i="27"/>
  <c r="AC32" i="27"/>
  <c r="AC31" i="27"/>
  <c r="CY12" i="27"/>
  <c r="AA41" i="27"/>
  <c r="CY11" i="27"/>
  <c r="AA40" i="27"/>
  <c r="CY10" i="27"/>
  <c r="AA39" i="27"/>
  <c r="CY9" i="27"/>
  <c r="AA38" i="27"/>
  <c r="CY8" i="27"/>
  <c r="AA37" i="27"/>
  <c r="CY7" i="27"/>
  <c r="AA36" i="27"/>
  <c r="CY6" i="27"/>
  <c r="AA35" i="27"/>
  <c r="CY5" i="27"/>
  <c r="AA34" i="27"/>
  <c r="CY4" i="27"/>
  <c r="AA33" i="27"/>
  <c r="CY3" i="27"/>
  <c r="AA32" i="27"/>
  <c r="CY2" i="27"/>
  <c r="AA31" i="27"/>
  <c r="Z42" i="27"/>
  <c r="Y42" i="27"/>
  <c r="X42" i="27"/>
  <c r="W42" i="27"/>
  <c r="V42" i="27"/>
  <c r="U42" i="27"/>
  <c r="T42" i="27"/>
  <c r="S42" i="27"/>
  <c r="R42" i="27"/>
  <c r="Q42" i="27"/>
  <c r="AC22" i="27"/>
  <c r="AC21" i="27"/>
  <c r="AC20" i="27"/>
  <c r="AC19" i="27"/>
  <c r="AC18" i="27"/>
  <c r="AC17" i="27"/>
  <c r="AC16" i="27"/>
  <c r="CW12" i="27"/>
  <c r="AA26" i="27"/>
  <c r="CW11" i="27"/>
  <c r="AA25" i="27"/>
  <c r="CW10" i="27"/>
  <c r="AA24" i="27"/>
  <c r="CW9" i="27"/>
  <c r="AA23" i="27"/>
  <c r="CW8" i="27"/>
  <c r="AA22" i="27"/>
  <c r="CW7" i="27"/>
  <c r="AA21" i="27"/>
  <c r="CW6" i="27"/>
  <c r="AA20" i="27"/>
  <c r="CW5" i="27"/>
  <c r="AA19" i="27"/>
  <c r="CW4" i="27"/>
  <c r="AA18" i="27"/>
  <c r="CW3" i="27"/>
  <c r="AA17" i="27"/>
  <c r="CW2" i="27"/>
  <c r="AA16" i="27"/>
  <c r="Z27" i="27"/>
  <c r="Y27" i="27"/>
  <c r="X27" i="27"/>
  <c r="W27" i="27"/>
  <c r="V27" i="27"/>
  <c r="U27" i="27"/>
  <c r="T27" i="27"/>
  <c r="S27" i="27"/>
  <c r="R27" i="27"/>
  <c r="Q27" i="27"/>
  <c r="AC5" i="27"/>
  <c r="AC4" i="27"/>
  <c r="AC3" i="27"/>
  <c r="AC2" i="27"/>
  <c r="AA12" i="27"/>
  <c r="AA11" i="27"/>
  <c r="AA10" i="27"/>
  <c r="AA9" i="27"/>
  <c r="AA8" i="27"/>
  <c r="AA7" i="27"/>
  <c r="AA6" i="27"/>
  <c r="AA5" i="27"/>
  <c r="AA4" i="27"/>
  <c r="AA3" i="27"/>
  <c r="AA2" i="27"/>
  <c r="Z13" i="27"/>
  <c r="Y13" i="27"/>
  <c r="X13" i="27"/>
  <c r="W13" i="27"/>
  <c r="V13" i="27"/>
  <c r="U13" i="27"/>
  <c r="T13" i="27"/>
  <c r="S13" i="27"/>
  <c r="R13" i="27"/>
  <c r="Q13" i="27"/>
  <c r="DD12" i="28"/>
  <c r="DD11" i="28"/>
  <c r="DD10" i="28"/>
  <c r="DD9" i="28"/>
  <c r="DD8" i="28"/>
  <c r="DD7" i="28"/>
  <c r="DD6" i="28"/>
  <c r="DD5" i="28"/>
  <c r="DD4" i="28"/>
  <c r="DD3" i="28"/>
  <c r="DD2" i="28"/>
  <c r="CV16" i="28" s="1"/>
  <c r="HC13" i="28" a="1"/>
  <c r="HC13" i="28"/>
  <c r="HB13" i="28" a="1"/>
  <c r="HB13" i="28" s="1"/>
  <c r="HA13" i="28" a="1"/>
  <c r="HA13" i="28" s="1"/>
  <c r="GZ13" i="28" a="1"/>
  <c r="GZ13" i="28"/>
  <c r="GY13" i="28" a="1"/>
  <c r="GY13" i="28"/>
  <c r="GX13" i="28" a="1"/>
  <c r="GX13" i="28" s="1"/>
  <c r="GW13" i="28" a="1"/>
  <c r="GW13" i="28"/>
  <c r="GV13" i="28" a="1"/>
  <c r="GV13" i="28" s="1"/>
  <c r="GU13" i="28" a="1"/>
  <c r="GU13" i="28"/>
  <c r="GT13" i="28" a="1"/>
  <c r="GT13" i="28"/>
  <c r="GS13" i="28" a="1"/>
  <c r="GS13" i="28"/>
  <c r="HC12" i="28"/>
  <c r="HB11" i="28"/>
  <c r="HA10" i="28"/>
  <c r="GZ9" i="28"/>
  <c r="GY8" i="28"/>
  <c r="GX7" i="28"/>
  <c r="GW6" i="28"/>
  <c r="GV5" i="28"/>
  <c r="GU4" i="28"/>
  <c r="GT3" i="28"/>
  <c r="GS2" i="28"/>
  <c r="DE12" i="28"/>
  <c r="DE11" i="28"/>
  <c r="DE10" i="28"/>
  <c r="DE9" i="28"/>
  <c r="CV18" i="28" s="1"/>
  <c r="DE8" i="28"/>
  <c r="DE7" i="28"/>
  <c r="DE6" i="28"/>
  <c r="DE5" i="28"/>
  <c r="DE4" i="28"/>
  <c r="DE3" i="28"/>
  <c r="DE2" i="28"/>
  <c r="DQ1" i="28"/>
  <c r="CV24" i="28"/>
  <c r="CV14" i="28"/>
  <c r="CV12" i="28"/>
  <c r="CV10" i="28"/>
  <c r="CV8" i="28"/>
  <c r="DM12" i="28"/>
  <c r="DL12" i="28"/>
  <c r="DK12" i="28"/>
  <c r="DI12" i="28"/>
  <c r="DH12" i="28"/>
  <c r="DM11" i="28"/>
  <c r="DL11" i="28"/>
  <c r="DK11" i="28"/>
  <c r="DI11" i="28"/>
  <c r="DH11" i="28"/>
  <c r="DM10" i="28"/>
  <c r="DL10" i="28"/>
  <c r="DK10" i="28"/>
  <c r="DI10" i="28"/>
  <c r="DH10" i="28"/>
  <c r="DM9" i="28"/>
  <c r="DL9" i="28"/>
  <c r="DK9" i="28"/>
  <c r="DI9" i="28"/>
  <c r="DH9" i="28"/>
  <c r="DM8" i="28"/>
  <c r="DL8" i="28"/>
  <c r="DK8" i="28"/>
  <c r="DI8" i="28"/>
  <c r="DH8" i="28"/>
  <c r="DM7" i="28"/>
  <c r="DL7" i="28"/>
  <c r="DK7" i="28"/>
  <c r="DI7" i="28"/>
  <c r="DH7" i="28"/>
  <c r="DM6" i="28"/>
  <c r="DL6" i="28"/>
  <c r="DK6" i="28"/>
  <c r="DI6" i="28"/>
  <c r="DH6" i="28"/>
  <c r="DM5" i="28"/>
  <c r="DL5" i="28"/>
  <c r="DK5" i="28"/>
  <c r="DI5" i="28"/>
  <c r="DH5" i="28"/>
  <c r="DM4" i="28"/>
  <c r="DL4" i="28"/>
  <c r="DK4" i="28"/>
  <c r="DI4" i="28"/>
  <c r="DH4" i="28"/>
  <c r="DM3" i="28"/>
  <c r="DL3" i="28"/>
  <c r="DK3" i="28"/>
  <c r="DI3" i="28"/>
  <c r="DH3" i="28"/>
  <c r="DM2" i="28"/>
  <c r="DL2" i="28"/>
  <c r="DK2" i="28"/>
  <c r="DI2" i="28"/>
  <c r="DH2" i="28"/>
  <c r="AG50" i="28"/>
  <c r="AG49" i="28"/>
  <c r="AG48" i="28"/>
  <c r="AG47" i="28"/>
  <c r="AG46" i="28"/>
  <c r="AE56" i="28"/>
  <c r="AE55" i="28"/>
  <c r="AE54" i="28"/>
  <c r="AE53" i="28"/>
  <c r="AE52" i="28"/>
  <c r="AE51" i="28"/>
  <c r="AE50" i="28"/>
  <c r="AE49" i="28"/>
  <c r="AE48" i="28"/>
  <c r="AE47" i="28"/>
  <c r="AE46" i="28"/>
  <c r="AD57" i="28"/>
  <c r="AC57" i="28"/>
  <c r="AB57" i="28"/>
  <c r="AA57" i="28"/>
  <c r="Z57" i="28"/>
  <c r="Y57" i="28"/>
  <c r="X57" i="28"/>
  <c r="W57" i="28"/>
  <c r="V57" i="28"/>
  <c r="U57" i="28"/>
  <c r="T57" i="28"/>
  <c r="S57" i="28"/>
  <c r="R57" i="28"/>
  <c r="Q57" i="28"/>
  <c r="AE57" i="28"/>
  <c r="AH51" i="28"/>
  <c r="AH52" i="28" s="1"/>
  <c r="AH49" i="28"/>
  <c r="AH50" i="28" s="1"/>
  <c r="AH48" i="28"/>
  <c r="AH32" i="28"/>
  <c r="AH31" i="28"/>
  <c r="AG37" i="28"/>
  <c r="AG36" i="28"/>
  <c r="AG35" i="28"/>
  <c r="AG34" i="28"/>
  <c r="AG33" i="28"/>
  <c r="AG32" i="28"/>
  <c r="AG31" i="28"/>
  <c r="CY12" i="28"/>
  <c r="AE41" i="28"/>
  <c r="CY11" i="28"/>
  <c r="AE40" i="28"/>
  <c r="CY10" i="28"/>
  <c r="AE39" i="28"/>
  <c r="CY9" i="28"/>
  <c r="AE38" i="28"/>
  <c r="CY8" i="28"/>
  <c r="AE37" i="28"/>
  <c r="CY7" i="28"/>
  <c r="AE36" i="28"/>
  <c r="CY6" i="28"/>
  <c r="AE35" i="28"/>
  <c r="CY5" i="28"/>
  <c r="AE34" i="28"/>
  <c r="CY4" i="28"/>
  <c r="AE33" i="28"/>
  <c r="CY3" i="28"/>
  <c r="AE32" i="28"/>
  <c r="CY2" i="28"/>
  <c r="AE31" i="28"/>
  <c r="AD42" i="28"/>
  <c r="AC42" i="28"/>
  <c r="AB42" i="28"/>
  <c r="AA42" i="28"/>
  <c r="Z42" i="28"/>
  <c r="Y42" i="28"/>
  <c r="X42" i="28"/>
  <c r="W42" i="28"/>
  <c r="V42" i="28"/>
  <c r="U42" i="28"/>
  <c r="T42" i="28"/>
  <c r="S42" i="28"/>
  <c r="R42" i="28"/>
  <c r="Q42" i="28"/>
  <c r="AG22" i="28"/>
  <c r="AG21" i="28"/>
  <c r="AG20" i="28"/>
  <c r="AG19" i="28"/>
  <c r="AG18" i="28"/>
  <c r="AG17" i="28"/>
  <c r="AG16" i="28"/>
  <c r="CW12" i="28"/>
  <c r="AE26" i="28"/>
  <c r="CW11" i="28"/>
  <c r="AE25" i="28"/>
  <c r="CW10" i="28"/>
  <c r="AE24" i="28"/>
  <c r="CW9" i="28"/>
  <c r="AE23" i="28"/>
  <c r="CW8" i="28"/>
  <c r="AE22" i="28"/>
  <c r="CW7" i="28"/>
  <c r="AE21" i="28"/>
  <c r="CW6" i="28"/>
  <c r="AE20" i="28"/>
  <c r="CW5" i="28"/>
  <c r="AE19" i="28"/>
  <c r="CW4" i="28"/>
  <c r="AE18" i="28"/>
  <c r="CW3" i="28"/>
  <c r="AE17" i="28"/>
  <c r="CW2" i="28"/>
  <c r="AE16" i="28"/>
  <c r="AD27" i="28"/>
  <c r="AC27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AG5" i="28"/>
  <c r="AG4" i="28"/>
  <c r="AG3" i="28"/>
  <c r="AG2" i="28"/>
  <c r="AE12" i="28"/>
  <c r="AE11" i="28"/>
  <c r="AE10" i="28"/>
  <c r="AE9" i="28"/>
  <c r="AE8" i="28"/>
  <c r="AE7" i="28"/>
  <c r="AE6" i="28"/>
  <c r="AE5" i="28"/>
  <c r="AE4" i="28"/>
  <c r="AE3" i="28"/>
  <c r="AE2" i="28"/>
  <c r="AD13" i="28"/>
  <c r="AC13" i="28"/>
  <c r="AB13" i="28"/>
  <c r="AA13" i="28"/>
  <c r="Z13" i="28"/>
  <c r="Y13" i="28"/>
  <c r="X13" i="28"/>
  <c r="W13" i="28"/>
  <c r="V13" i="28"/>
  <c r="U13" i="28"/>
  <c r="T13" i="28"/>
  <c r="S13" i="28"/>
  <c r="R13" i="28"/>
  <c r="Q13" i="28"/>
  <c r="DD21" i="11"/>
  <c r="HL22" i="11" a="1"/>
  <c r="HL22" i="11"/>
  <c r="HK22" i="11" a="1"/>
  <c r="HK22" i="11"/>
  <c r="HJ22" i="11" a="1"/>
  <c r="HJ22" i="11"/>
  <c r="HI22" i="11" a="1"/>
  <c r="HI22" i="11"/>
  <c r="HH22" i="11" a="1"/>
  <c r="HH22" i="11"/>
  <c r="HG22" i="11" a="1"/>
  <c r="HG22" i="11"/>
  <c r="HF22" i="11" a="1"/>
  <c r="HF22" i="11"/>
  <c r="HE22" i="11" a="1"/>
  <c r="HE22" i="11"/>
  <c r="HD22" i="11" a="1"/>
  <c r="HD22" i="11"/>
  <c r="HC22" i="11" a="1"/>
  <c r="HC22" i="11"/>
  <c r="HB22" i="11" a="1"/>
  <c r="HB22" i="11"/>
  <c r="HA22" i="11" a="1"/>
  <c r="HA22" i="11"/>
  <c r="GZ22" i="11" a="1"/>
  <c r="GZ22" i="11"/>
  <c r="GY22" i="11" a="1"/>
  <c r="GY22" i="11"/>
  <c r="GX22" i="11" a="1"/>
  <c r="GX22" i="11"/>
  <c r="GW22" i="11" a="1"/>
  <c r="GW22" i="11"/>
  <c r="GV22" i="11" a="1"/>
  <c r="GV22" i="11"/>
  <c r="GU22" i="11" a="1"/>
  <c r="GU22" i="11"/>
  <c r="GT22" i="11" a="1"/>
  <c r="GT22" i="11" s="1"/>
  <c r="GS22" i="11" a="1"/>
  <c r="GS22" i="11"/>
  <c r="HL21" i="11"/>
  <c r="HK20" i="11"/>
  <c r="HJ19" i="11"/>
  <c r="HI18" i="11"/>
  <c r="HH17" i="11"/>
  <c r="HG16" i="11"/>
  <c r="HF15" i="11"/>
  <c r="HE14" i="11"/>
  <c r="HD13" i="11"/>
  <c r="HC12" i="11"/>
  <c r="HB11" i="11"/>
  <c r="HA10" i="11"/>
  <c r="GZ9" i="11"/>
  <c r="GY8" i="11"/>
  <c r="GX7" i="11"/>
  <c r="GW6" i="11"/>
  <c r="GV5" i="11"/>
  <c r="GU4" i="11"/>
  <c r="GT3" i="11"/>
  <c r="GS2" i="11"/>
  <c r="DE21" i="11"/>
  <c r="DE20" i="11"/>
  <c r="DE19" i="11"/>
  <c r="DE18" i="11"/>
  <c r="DE17" i="11"/>
  <c r="DE16" i="11"/>
  <c r="DE15" i="11"/>
  <c r="DE14" i="11"/>
  <c r="DE13" i="11"/>
  <c r="DE12" i="11"/>
  <c r="DE11" i="11"/>
  <c r="DE10" i="11"/>
  <c r="DE9" i="11"/>
  <c r="DE8" i="11"/>
  <c r="DE7" i="11"/>
  <c r="DE6" i="11"/>
  <c r="DE5" i="11"/>
  <c r="DE4" i="11"/>
  <c r="DE3" i="11"/>
  <c r="DE2" i="11"/>
  <c r="CV24" i="11"/>
  <c r="CV14" i="11"/>
  <c r="CV12" i="11"/>
  <c r="CV10" i="11"/>
  <c r="CV8" i="11"/>
  <c r="DD20" i="11" s="1"/>
  <c r="DM21" i="11"/>
  <c r="DL21" i="11"/>
  <c r="DK21" i="11"/>
  <c r="DI21" i="11"/>
  <c r="DH21" i="11"/>
  <c r="DM20" i="11"/>
  <c r="DL20" i="11"/>
  <c r="DK20" i="11"/>
  <c r="DI20" i="11"/>
  <c r="DH20" i="11"/>
  <c r="DM19" i="11"/>
  <c r="DL19" i="11"/>
  <c r="DK19" i="11"/>
  <c r="DI19" i="11"/>
  <c r="DH19" i="11"/>
  <c r="DM18" i="11"/>
  <c r="DL18" i="11"/>
  <c r="DK18" i="11"/>
  <c r="DI18" i="11"/>
  <c r="DH18" i="11"/>
  <c r="DM17" i="11"/>
  <c r="DL17" i="11"/>
  <c r="DK17" i="11"/>
  <c r="DI17" i="11"/>
  <c r="DH17" i="11"/>
  <c r="DM16" i="11"/>
  <c r="DL16" i="11"/>
  <c r="DK16" i="11"/>
  <c r="DI16" i="11"/>
  <c r="DH16" i="11"/>
  <c r="DM15" i="11"/>
  <c r="DL15" i="11"/>
  <c r="DK15" i="11"/>
  <c r="DI15" i="11"/>
  <c r="DH15" i="11"/>
  <c r="DM14" i="11"/>
  <c r="DL14" i="11"/>
  <c r="DK14" i="11"/>
  <c r="DI14" i="11"/>
  <c r="DH14" i="11"/>
  <c r="DM13" i="11"/>
  <c r="DL13" i="11"/>
  <c r="DK13" i="11"/>
  <c r="DI13" i="11"/>
  <c r="DH13" i="11"/>
  <c r="DM12" i="11"/>
  <c r="DL12" i="11"/>
  <c r="DK12" i="11"/>
  <c r="DI12" i="11"/>
  <c r="DH12" i="11"/>
  <c r="DM11" i="11"/>
  <c r="DL11" i="11"/>
  <c r="DK11" i="11"/>
  <c r="DI11" i="11"/>
  <c r="DH11" i="11"/>
  <c r="DM10" i="11"/>
  <c r="DL10" i="11"/>
  <c r="DK10" i="11"/>
  <c r="DI10" i="11"/>
  <c r="DH10" i="11"/>
  <c r="DM9" i="11"/>
  <c r="DL9" i="11"/>
  <c r="DK9" i="11"/>
  <c r="DI9" i="11"/>
  <c r="DH9" i="11"/>
  <c r="DM8" i="11"/>
  <c r="DL8" i="11"/>
  <c r="DK8" i="11"/>
  <c r="DI8" i="11"/>
  <c r="DH8" i="11"/>
  <c r="DM7" i="11"/>
  <c r="DL7" i="11"/>
  <c r="DK7" i="11"/>
  <c r="DI7" i="11"/>
  <c r="DH7" i="11"/>
  <c r="DM6" i="11"/>
  <c r="DL6" i="11"/>
  <c r="DK6" i="11"/>
  <c r="DI6" i="11"/>
  <c r="DH6" i="11"/>
  <c r="DM5" i="11"/>
  <c r="DL5" i="11"/>
  <c r="DK5" i="11"/>
  <c r="DI5" i="11"/>
  <c r="DH5" i="11"/>
  <c r="DM4" i="11"/>
  <c r="DL4" i="11"/>
  <c r="DK4" i="11"/>
  <c r="DI4" i="11"/>
  <c r="DH4" i="11"/>
  <c r="DM3" i="11"/>
  <c r="DL3" i="11"/>
  <c r="DK3" i="11"/>
  <c r="DI3" i="11"/>
  <c r="DH3" i="11"/>
  <c r="DM2" i="11"/>
  <c r="DL2" i="11"/>
  <c r="DK2" i="11"/>
  <c r="DI2" i="11"/>
  <c r="DH2" i="11"/>
  <c r="AI77" i="11"/>
  <c r="AI76" i="11"/>
  <c r="AI75" i="11"/>
  <c r="AI74" i="11"/>
  <c r="AI73" i="11"/>
  <c r="AG92" i="11"/>
  <c r="AG91" i="11"/>
  <c r="AG90" i="11"/>
  <c r="AG89" i="11"/>
  <c r="AG88" i="11"/>
  <c r="AG87" i="11"/>
  <c r="AG86" i="11"/>
  <c r="AG85" i="11"/>
  <c r="AG84" i="11"/>
  <c r="AG83" i="11"/>
  <c r="AG82" i="11"/>
  <c r="AG81" i="11"/>
  <c r="AG80" i="11"/>
  <c r="AG79" i="11"/>
  <c r="AG78" i="11"/>
  <c r="AG77" i="11"/>
  <c r="AG76" i="11"/>
  <c r="AG75" i="11"/>
  <c r="AG74" i="11"/>
  <c r="AG73" i="11"/>
  <c r="AF93" i="11"/>
  <c r="AE93" i="11"/>
  <c r="AD93" i="11"/>
  <c r="AC93" i="11"/>
  <c r="AB93" i="11"/>
  <c r="AA93" i="11"/>
  <c r="Z93" i="11"/>
  <c r="Y93" i="11"/>
  <c r="X93" i="11"/>
  <c r="W93" i="11"/>
  <c r="V93" i="11"/>
  <c r="U93" i="11"/>
  <c r="T93" i="11"/>
  <c r="S93" i="11"/>
  <c r="R93" i="11"/>
  <c r="Q93" i="11"/>
  <c r="AG93" i="11"/>
  <c r="AJ50" i="11"/>
  <c r="AJ49" i="11"/>
  <c r="AI55" i="11"/>
  <c r="AI54" i="11"/>
  <c r="AI53" i="11"/>
  <c r="AI52" i="11"/>
  <c r="AI51" i="11"/>
  <c r="AI50" i="11"/>
  <c r="AI49" i="11"/>
  <c r="CY21" i="11"/>
  <c r="AG68" i="11"/>
  <c r="CY20" i="11"/>
  <c r="AG67" i="11"/>
  <c r="CY19" i="11"/>
  <c r="AG66" i="11"/>
  <c r="CY18" i="11"/>
  <c r="AG65" i="11"/>
  <c r="CY17" i="11"/>
  <c r="AG64" i="11"/>
  <c r="CY16" i="11"/>
  <c r="AG63" i="11"/>
  <c r="CY15" i="11"/>
  <c r="AG62" i="11"/>
  <c r="CY14" i="11"/>
  <c r="AG61" i="11"/>
  <c r="CY13" i="11"/>
  <c r="AG60" i="11"/>
  <c r="CY12" i="11"/>
  <c r="AG59" i="11"/>
  <c r="CY11" i="11"/>
  <c r="AG58" i="11"/>
  <c r="CY10" i="11"/>
  <c r="AG57" i="11"/>
  <c r="CY9" i="11"/>
  <c r="AG56" i="11"/>
  <c r="CY8" i="11"/>
  <c r="AG55" i="11"/>
  <c r="CY7" i="11"/>
  <c r="AG54" i="11"/>
  <c r="CY6" i="11"/>
  <c r="AG53" i="11"/>
  <c r="CY5" i="11"/>
  <c r="AG52" i="11"/>
  <c r="CY4" i="11"/>
  <c r="AG51" i="11"/>
  <c r="CY3" i="11"/>
  <c r="AG50" i="11"/>
  <c r="CY2" i="11"/>
  <c r="AG49" i="11"/>
  <c r="AF69" i="11"/>
  <c r="AE69" i="11"/>
  <c r="AD69" i="11"/>
  <c r="AC69" i="11"/>
  <c r="AB69" i="11"/>
  <c r="AA69" i="11"/>
  <c r="Z69" i="11"/>
  <c r="Y69" i="11"/>
  <c r="X69" i="11"/>
  <c r="W69" i="11"/>
  <c r="V69" i="11"/>
  <c r="U69" i="11"/>
  <c r="T69" i="11"/>
  <c r="S69" i="11"/>
  <c r="R69" i="11"/>
  <c r="Q69" i="11"/>
  <c r="AI31" i="11"/>
  <c r="AI30" i="11"/>
  <c r="AI29" i="11"/>
  <c r="AI28" i="11"/>
  <c r="AI27" i="11"/>
  <c r="AI26" i="11"/>
  <c r="AI25" i="11"/>
  <c r="CW21" i="11"/>
  <c r="AG44" i="11"/>
  <c r="CW20" i="11"/>
  <c r="AG43" i="11"/>
  <c r="CW19" i="11"/>
  <c r="AG42" i="11"/>
  <c r="CW18" i="11"/>
  <c r="AG41" i="11"/>
  <c r="CW17" i="11"/>
  <c r="AG40" i="11"/>
  <c r="CW16" i="11"/>
  <c r="AG39" i="11"/>
  <c r="CW15" i="11"/>
  <c r="AG38" i="11"/>
  <c r="CW14" i="11"/>
  <c r="AG37" i="11"/>
  <c r="CW13" i="11"/>
  <c r="AG36" i="11"/>
  <c r="CW12" i="11"/>
  <c r="AG35" i="11"/>
  <c r="CW11" i="11"/>
  <c r="AG34" i="11"/>
  <c r="CW10" i="11"/>
  <c r="AG33" i="11"/>
  <c r="CW9" i="11"/>
  <c r="AG32" i="11"/>
  <c r="CW8" i="11"/>
  <c r="AG31" i="11"/>
  <c r="CW7" i="11"/>
  <c r="AG30" i="11"/>
  <c r="CW6" i="11"/>
  <c r="AG29" i="11"/>
  <c r="CW5" i="11"/>
  <c r="AG28" i="11"/>
  <c r="CW4" i="11"/>
  <c r="AG27" i="11"/>
  <c r="CW3" i="11"/>
  <c r="AG26" i="11"/>
  <c r="CW2" i="11"/>
  <c r="AG25" i="11"/>
  <c r="AF45" i="11"/>
  <c r="AE45" i="11"/>
  <c r="AD45" i="11"/>
  <c r="AC45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I5" i="11"/>
  <c r="AI4" i="11"/>
  <c r="AI3" i="11"/>
  <c r="AI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G6" i="11"/>
  <c r="AG5" i="11"/>
  <c r="AG4" i="11"/>
  <c r="AG3" i="11"/>
  <c r="AG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DE11" i="29"/>
  <c r="DE10" i="29"/>
  <c r="DE9" i="29"/>
  <c r="DE8" i="29"/>
  <c r="DE7" i="29"/>
  <c r="DE6" i="29"/>
  <c r="DE5" i="29"/>
  <c r="DE4" i="29"/>
  <c r="DE3" i="29"/>
  <c r="DE2" i="29"/>
  <c r="DQ1" i="29"/>
  <c r="CV24" i="29"/>
  <c r="CV14" i="29"/>
  <c r="CV12" i="29"/>
  <c r="CV10" i="29"/>
  <c r="CV8" i="29"/>
  <c r="DM11" i="29"/>
  <c r="DL11" i="29"/>
  <c r="DK11" i="29"/>
  <c r="DI11" i="29"/>
  <c r="DH11" i="29"/>
  <c r="DM10" i="29"/>
  <c r="DL10" i="29"/>
  <c r="DK10" i="29"/>
  <c r="DI10" i="29"/>
  <c r="DH10" i="29"/>
  <c r="DM9" i="29"/>
  <c r="DL9" i="29"/>
  <c r="DK9" i="29"/>
  <c r="DI9" i="29"/>
  <c r="DH9" i="29"/>
  <c r="DM8" i="29"/>
  <c r="DL8" i="29"/>
  <c r="DK8" i="29"/>
  <c r="DI8" i="29"/>
  <c r="DH8" i="29"/>
  <c r="DM7" i="29"/>
  <c r="DL7" i="29"/>
  <c r="DK7" i="29"/>
  <c r="DI7" i="29"/>
  <c r="DH7" i="29"/>
  <c r="DM6" i="29"/>
  <c r="DL6" i="29"/>
  <c r="DK6" i="29"/>
  <c r="DI6" i="29"/>
  <c r="DH6" i="29"/>
  <c r="DM5" i="29"/>
  <c r="DL5" i="29"/>
  <c r="DK5" i="29"/>
  <c r="DI5" i="29"/>
  <c r="DH5" i="29"/>
  <c r="DM4" i="29"/>
  <c r="DL4" i="29"/>
  <c r="DK4" i="29"/>
  <c r="DI4" i="29"/>
  <c r="DH4" i="29"/>
  <c r="DM3" i="29"/>
  <c r="DL3" i="29"/>
  <c r="DK3" i="29"/>
  <c r="DI3" i="29"/>
  <c r="DH3" i="29"/>
  <c r="DM2" i="29"/>
  <c r="DL2" i="29"/>
  <c r="DK2" i="29"/>
  <c r="DI2" i="29"/>
  <c r="DH2" i="29"/>
  <c r="AD47" i="29"/>
  <c r="AD46" i="29"/>
  <c r="AD45" i="29"/>
  <c r="AD44" i="29"/>
  <c r="AD43" i="29"/>
  <c r="AB52" i="29"/>
  <c r="AB51" i="29"/>
  <c r="AB50" i="29"/>
  <c r="AB49" i="29"/>
  <c r="AB48" i="29"/>
  <c r="AB47" i="29"/>
  <c r="AB46" i="29"/>
  <c r="AB45" i="29"/>
  <c r="AB44" i="29"/>
  <c r="AB43" i="29"/>
  <c r="AA53" i="29"/>
  <c r="Z53" i="29"/>
  <c r="Y53" i="29"/>
  <c r="X53" i="29"/>
  <c r="W53" i="29"/>
  <c r="V53" i="29"/>
  <c r="U53" i="29"/>
  <c r="T53" i="29"/>
  <c r="S53" i="29"/>
  <c r="R53" i="29"/>
  <c r="Q53" i="29"/>
  <c r="AB53" i="29"/>
  <c r="AE30" i="29"/>
  <c r="AE29" i="29"/>
  <c r="AD35" i="29"/>
  <c r="AD34" i="29"/>
  <c r="AD33" i="29"/>
  <c r="AD32" i="29"/>
  <c r="AD31" i="29"/>
  <c r="AD30" i="29"/>
  <c r="AD29" i="29"/>
  <c r="CY11" i="29"/>
  <c r="AB38" i="29"/>
  <c r="CY10" i="29"/>
  <c r="AB37" i="29"/>
  <c r="CY9" i="29"/>
  <c r="AB36" i="29"/>
  <c r="CY8" i="29"/>
  <c r="AB35" i="29"/>
  <c r="CY7" i="29"/>
  <c r="AB34" i="29"/>
  <c r="CY6" i="29"/>
  <c r="AB33" i="29"/>
  <c r="CY5" i="29"/>
  <c r="AB32" i="29"/>
  <c r="CY4" i="29"/>
  <c r="AB31" i="29"/>
  <c r="CY3" i="29"/>
  <c r="AB30" i="29"/>
  <c r="CY2" i="29"/>
  <c r="AB29" i="29"/>
  <c r="AA39" i="29"/>
  <c r="Z39" i="29"/>
  <c r="Y39" i="29"/>
  <c r="X39" i="29"/>
  <c r="W39" i="29"/>
  <c r="V39" i="29"/>
  <c r="U39" i="29"/>
  <c r="T39" i="29"/>
  <c r="S39" i="29"/>
  <c r="R39" i="29"/>
  <c r="Q39" i="29"/>
  <c r="AD21" i="29"/>
  <c r="AD20" i="29"/>
  <c r="AD19" i="29"/>
  <c r="AD18" i="29"/>
  <c r="AD17" i="29"/>
  <c r="AD16" i="29"/>
  <c r="AD15" i="29"/>
  <c r="CW11" i="29"/>
  <c r="AB24" i="29"/>
  <c r="CW10" i="29"/>
  <c r="AB23" i="29"/>
  <c r="CW9" i="29"/>
  <c r="AB22" i="29"/>
  <c r="CW8" i="29"/>
  <c r="AB21" i="29"/>
  <c r="CW7" i="29"/>
  <c r="AB20" i="29"/>
  <c r="CW6" i="29"/>
  <c r="AB19" i="29"/>
  <c r="CW5" i="29"/>
  <c r="AB18" i="29"/>
  <c r="CW4" i="29"/>
  <c r="AB17" i="29"/>
  <c r="CW3" i="29"/>
  <c r="AB16" i="29"/>
  <c r="CW2" i="29"/>
  <c r="AB15" i="29"/>
  <c r="AA25" i="29"/>
  <c r="Z25" i="29"/>
  <c r="Y25" i="29"/>
  <c r="X25" i="29"/>
  <c r="W25" i="29"/>
  <c r="V25" i="29"/>
  <c r="U25" i="29"/>
  <c r="T25" i="29"/>
  <c r="S25" i="29"/>
  <c r="R25" i="29"/>
  <c r="Q25" i="29"/>
  <c r="AD5" i="29"/>
  <c r="AD4" i="29"/>
  <c r="AD3" i="29"/>
  <c r="AD2" i="29"/>
  <c r="AB11" i="29"/>
  <c r="AB10" i="29"/>
  <c r="AB9" i="29"/>
  <c r="AB8" i="29"/>
  <c r="AB7" i="29"/>
  <c r="AB6" i="29"/>
  <c r="AB5" i="29"/>
  <c r="AB4" i="29"/>
  <c r="AB3" i="29"/>
  <c r="AB2" i="29"/>
  <c r="AA12" i="29"/>
  <c r="Z12" i="29"/>
  <c r="Y12" i="29"/>
  <c r="X12" i="29"/>
  <c r="W12" i="29"/>
  <c r="V12" i="29"/>
  <c r="U12" i="29"/>
  <c r="T12" i="29"/>
  <c r="S12" i="29"/>
  <c r="R12" i="29"/>
  <c r="Q12" i="29"/>
  <c r="DD13" i="23"/>
  <c r="DD12" i="23"/>
  <c r="DD11" i="23"/>
  <c r="DD10" i="23"/>
  <c r="DD9" i="23"/>
  <c r="DD8" i="23"/>
  <c r="DD7" i="23"/>
  <c r="DD6" i="23"/>
  <c r="DD5" i="23"/>
  <c r="DD4" i="23"/>
  <c r="DD3" i="23"/>
  <c r="DD2" i="23"/>
  <c r="HD14" i="23" a="1"/>
  <c r="HD14" i="23"/>
  <c r="HC14" i="23" a="1"/>
  <c r="HC14" i="23"/>
  <c r="HB14" i="23" a="1"/>
  <c r="HB14" i="23"/>
  <c r="HA14" i="23" a="1"/>
  <c r="HA14" i="23"/>
  <c r="GZ14" i="23" a="1"/>
  <c r="GZ14" i="23"/>
  <c r="GY14" i="23" a="1"/>
  <c r="GY14" i="23"/>
  <c r="GX14" i="23" a="1"/>
  <c r="GX14" i="23"/>
  <c r="GW14" i="23" a="1"/>
  <c r="GW14" i="23"/>
  <c r="GV14" i="23" a="1"/>
  <c r="GV14" i="23"/>
  <c r="GU14" i="23" a="1"/>
  <c r="GU14" i="23"/>
  <c r="GT14" i="23" a="1"/>
  <c r="GT14" i="23" s="1"/>
  <c r="GS14" i="23" a="1"/>
  <c r="GS14" i="23" s="1"/>
  <c r="HD13" i="23"/>
  <c r="HC12" i="23"/>
  <c r="HB11" i="23"/>
  <c r="HA10" i="23"/>
  <c r="GZ9" i="23"/>
  <c r="GY8" i="23"/>
  <c r="GX7" i="23"/>
  <c r="GW6" i="23"/>
  <c r="GV5" i="23"/>
  <c r="GU4" i="23"/>
  <c r="GT3" i="23"/>
  <c r="GS2" i="23"/>
  <c r="DE13" i="23"/>
  <c r="DE12" i="23"/>
  <c r="DE11" i="23"/>
  <c r="DE10" i="23"/>
  <c r="DE9" i="23"/>
  <c r="DE8" i="23"/>
  <c r="DE7" i="23"/>
  <c r="DE6" i="23"/>
  <c r="DE5" i="23"/>
  <c r="DE4" i="23"/>
  <c r="DE3" i="23"/>
  <c r="DE2" i="23"/>
  <c r="DQ1" i="23"/>
  <c r="CV24" i="23"/>
  <c r="CV14" i="23"/>
  <c r="CV12" i="23"/>
  <c r="CV10" i="23"/>
  <c r="CV8" i="23"/>
  <c r="DM13" i="23"/>
  <c r="DL13" i="23"/>
  <c r="DK13" i="23"/>
  <c r="DI13" i="23"/>
  <c r="DH13" i="23"/>
  <c r="DM12" i="23"/>
  <c r="DL12" i="23"/>
  <c r="DK12" i="23"/>
  <c r="DI12" i="23"/>
  <c r="DH12" i="23"/>
  <c r="DM11" i="23"/>
  <c r="DL11" i="23"/>
  <c r="DK11" i="23"/>
  <c r="DI11" i="23"/>
  <c r="DH11" i="23"/>
  <c r="DM10" i="23"/>
  <c r="DL10" i="23"/>
  <c r="DK10" i="23"/>
  <c r="DI10" i="23"/>
  <c r="DH10" i="23"/>
  <c r="DM9" i="23"/>
  <c r="DL9" i="23"/>
  <c r="DK9" i="23"/>
  <c r="DI9" i="23"/>
  <c r="DH9" i="23"/>
  <c r="DM8" i="23"/>
  <c r="DL8" i="23"/>
  <c r="DK8" i="23"/>
  <c r="DI8" i="23"/>
  <c r="DH8" i="23"/>
  <c r="DM7" i="23"/>
  <c r="DL7" i="23"/>
  <c r="DK7" i="23"/>
  <c r="DI7" i="23"/>
  <c r="DH7" i="23"/>
  <c r="DM6" i="23"/>
  <c r="DL6" i="23"/>
  <c r="DK6" i="23"/>
  <c r="DI6" i="23"/>
  <c r="DH6" i="23"/>
  <c r="DM5" i="23"/>
  <c r="DL5" i="23"/>
  <c r="DK5" i="23"/>
  <c r="DI5" i="23"/>
  <c r="DH5" i="23"/>
  <c r="DM4" i="23"/>
  <c r="DL4" i="23"/>
  <c r="DK4" i="23"/>
  <c r="DI4" i="23"/>
  <c r="DH4" i="23"/>
  <c r="DM3" i="23"/>
  <c r="DL3" i="23"/>
  <c r="DK3" i="23"/>
  <c r="DI3" i="23"/>
  <c r="DH3" i="23"/>
  <c r="DM2" i="23"/>
  <c r="DL2" i="23"/>
  <c r="DK2" i="23"/>
  <c r="DI2" i="23"/>
  <c r="DH2" i="23"/>
  <c r="AF53" i="23"/>
  <c r="AF52" i="23"/>
  <c r="AF51" i="23"/>
  <c r="AF50" i="23"/>
  <c r="AF49" i="23"/>
  <c r="AD60" i="23"/>
  <c r="AD59" i="23"/>
  <c r="AD58" i="23"/>
  <c r="AD57" i="23"/>
  <c r="AD56" i="23"/>
  <c r="AD55" i="23"/>
  <c r="AD54" i="23"/>
  <c r="AD53" i="23"/>
  <c r="AD52" i="23"/>
  <c r="AD51" i="23"/>
  <c r="AD50" i="23"/>
  <c r="AD49" i="23"/>
  <c r="AC61" i="23"/>
  <c r="AB61" i="23"/>
  <c r="AA61" i="23"/>
  <c r="Z61" i="23"/>
  <c r="Y61" i="23"/>
  <c r="X61" i="23"/>
  <c r="W61" i="23"/>
  <c r="V61" i="23"/>
  <c r="U61" i="23"/>
  <c r="T61" i="23"/>
  <c r="S61" i="23"/>
  <c r="R61" i="23"/>
  <c r="Q61" i="23"/>
  <c r="AD61" i="23"/>
  <c r="AG34" i="23"/>
  <c r="AG33" i="23"/>
  <c r="AF39" i="23"/>
  <c r="AF38" i="23"/>
  <c r="AF37" i="23"/>
  <c r="AF36" i="23"/>
  <c r="AF35" i="23"/>
  <c r="AF34" i="23"/>
  <c r="AF33" i="23"/>
  <c r="CY13" i="23"/>
  <c r="AD44" i="23"/>
  <c r="CY12" i="23"/>
  <c r="AD43" i="23"/>
  <c r="CY11" i="23"/>
  <c r="AD42" i="23"/>
  <c r="CY10" i="23"/>
  <c r="AD41" i="23"/>
  <c r="CY9" i="23"/>
  <c r="AD40" i="23"/>
  <c r="CY8" i="23"/>
  <c r="AD39" i="23"/>
  <c r="CY7" i="23"/>
  <c r="AD38" i="23"/>
  <c r="CY6" i="23"/>
  <c r="AD37" i="23"/>
  <c r="CY5" i="23"/>
  <c r="AD36" i="23"/>
  <c r="CY4" i="23"/>
  <c r="AD35" i="23"/>
  <c r="CY3" i="23"/>
  <c r="AD34" i="23"/>
  <c r="CY2" i="23"/>
  <c r="AD33" i="23"/>
  <c r="AC45" i="23"/>
  <c r="AB45" i="23"/>
  <c r="AA45" i="23"/>
  <c r="Z45" i="23"/>
  <c r="Y45" i="23"/>
  <c r="X45" i="23"/>
  <c r="W45" i="23"/>
  <c r="V45" i="23"/>
  <c r="U45" i="23"/>
  <c r="T45" i="23"/>
  <c r="S45" i="23"/>
  <c r="R45" i="23"/>
  <c r="Q45" i="23"/>
  <c r="AF23" i="23"/>
  <c r="AF22" i="23"/>
  <c r="AF21" i="23"/>
  <c r="AF20" i="23"/>
  <c r="AF19" i="23"/>
  <c r="AF18" i="23"/>
  <c r="AF17" i="23"/>
  <c r="CW13" i="23"/>
  <c r="AD28" i="23"/>
  <c r="CW12" i="23"/>
  <c r="AD27" i="23"/>
  <c r="CW11" i="23"/>
  <c r="AD26" i="23"/>
  <c r="CW10" i="23"/>
  <c r="AD25" i="23"/>
  <c r="CW9" i="23"/>
  <c r="AD24" i="23"/>
  <c r="CW8" i="23"/>
  <c r="AD23" i="23"/>
  <c r="CW7" i="23"/>
  <c r="AD22" i="23"/>
  <c r="CW6" i="23"/>
  <c r="AD21" i="23"/>
  <c r="CW5" i="23"/>
  <c r="AD20" i="23"/>
  <c r="CW4" i="23"/>
  <c r="AD19" i="23"/>
  <c r="CW3" i="23"/>
  <c r="AD18" i="23"/>
  <c r="CW2" i="23"/>
  <c r="AD17" i="23"/>
  <c r="AC29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AF5" i="23"/>
  <c r="AF4" i="23"/>
  <c r="AF3" i="23"/>
  <c r="AF2" i="23"/>
  <c r="AD13" i="23"/>
  <c r="AD12" i="23"/>
  <c r="AD11" i="23"/>
  <c r="AD10" i="23"/>
  <c r="AD9" i="23"/>
  <c r="AD8" i="23"/>
  <c r="AD7" i="23"/>
  <c r="AD6" i="23"/>
  <c r="AD5" i="23"/>
  <c r="AD4" i="23"/>
  <c r="AD3" i="23"/>
  <c r="AD2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DD11" i="22"/>
  <c r="DD10" i="22"/>
  <c r="CV16" i="22" s="1"/>
  <c r="DD9" i="22"/>
  <c r="DD8" i="22"/>
  <c r="DD7" i="22"/>
  <c r="DD6" i="22"/>
  <c r="DD5" i="22"/>
  <c r="DD4" i="22"/>
  <c r="DD3" i="22"/>
  <c r="DD2" i="22"/>
  <c r="HB12" i="22" a="1"/>
  <c r="HB12" i="22" s="1"/>
  <c r="HA12" i="22" a="1"/>
  <c r="HA12" i="22"/>
  <c r="GZ12" i="22" a="1"/>
  <c r="GZ12" i="22" s="1"/>
  <c r="GY12" i="22" a="1"/>
  <c r="GY12" i="22"/>
  <c r="GX12" i="22" a="1"/>
  <c r="GX12" i="22"/>
  <c r="GW12" i="22" a="1"/>
  <c r="GW12" i="22" s="1"/>
  <c r="GV12" i="22" a="1"/>
  <c r="GV12" i="22"/>
  <c r="GU12" i="22" a="1"/>
  <c r="GU12" i="22"/>
  <c r="GT12" i="22" a="1"/>
  <c r="GT12" i="22" s="1"/>
  <c r="GS12" i="22" a="1"/>
  <c r="GS12" i="22" s="1"/>
  <c r="HB11" i="22"/>
  <c r="HA10" i="22"/>
  <c r="GZ9" i="22"/>
  <c r="GY8" i="22"/>
  <c r="GX7" i="22"/>
  <c r="GW6" i="22"/>
  <c r="GV5" i="22"/>
  <c r="GU4" i="22"/>
  <c r="GT3" i="22"/>
  <c r="GS2" i="22"/>
  <c r="DE11" i="22"/>
  <c r="DE10" i="22"/>
  <c r="CV18" i="22" s="1"/>
  <c r="DE9" i="22"/>
  <c r="DE8" i="22"/>
  <c r="DE7" i="22"/>
  <c r="DE6" i="22"/>
  <c r="DE5" i="22"/>
  <c r="DE4" i="22"/>
  <c r="DE3" i="22"/>
  <c r="DE2" i="22"/>
  <c r="DQ1" i="22"/>
  <c r="CV24" i="22"/>
  <c r="CV14" i="22"/>
  <c r="CV12" i="22"/>
  <c r="CV10" i="22"/>
  <c r="CV8" i="22"/>
  <c r="DM11" i="22"/>
  <c r="DL11" i="22"/>
  <c r="DK11" i="22"/>
  <c r="DI11" i="22"/>
  <c r="DH11" i="22"/>
  <c r="DM10" i="22"/>
  <c r="DL10" i="22"/>
  <c r="DK10" i="22"/>
  <c r="DI10" i="22"/>
  <c r="DH10" i="22"/>
  <c r="DM9" i="22"/>
  <c r="DL9" i="22"/>
  <c r="DK9" i="22"/>
  <c r="DI9" i="22"/>
  <c r="DH9" i="22"/>
  <c r="DM8" i="22"/>
  <c r="DL8" i="22"/>
  <c r="DK8" i="22"/>
  <c r="DI8" i="22"/>
  <c r="DH8" i="22"/>
  <c r="DM7" i="22"/>
  <c r="DL7" i="22"/>
  <c r="DK7" i="22"/>
  <c r="DI7" i="22"/>
  <c r="DH7" i="22"/>
  <c r="DM6" i="22"/>
  <c r="DL6" i="22"/>
  <c r="DK6" i="22"/>
  <c r="DI6" i="22"/>
  <c r="DH6" i="22"/>
  <c r="DM5" i="22"/>
  <c r="DL5" i="22"/>
  <c r="DK5" i="22"/>
  <c r="DI5" i="22"/>
  <c r="DH5" i="22"/>
  <c r="DM4" i="22"/>
  <c r="DL4" i="22"/>
  <c r="DK4" i="22"/>
  <c r="DI4" i="22"/>
  <c r="DH4" i="22"/>
  <c r="DM3" i="22"/>
  <c r="DL3" i="22"/>
  <c r="DK3" i="22"/>
  <c r="DI3" i="22"/>
  <c r="DH3" i="22"/>
  <c r="DM2" i="22"/>
  <c r="DL2" i="22"/>
  <c r="DK2" i="22"/>
  <c r="DI2" i="22"/>
  <c r="DH2" i="22"/>
  <c r="AH47" i="22"/>
  <c r="AH46" i="22"/>
  <c r="AH45" i="22"/>
  <c r="AH44" i="22"/>
  <c r="AH43" i="22"/>
  <c r="AF52" i="22"/>
  <c r="AF51" i="22"/>
  <c r="AF50" i="22"/>
  <c r="AF49" i="22"/>
  <c r="AF48" i="22"/>
  <c r="AF47" i="22"/>
  <c r="AF46" i="22"/>
  <c r="AF45" i="22"/>
  <c r="AF44" i="22"/>
  <c r="AF43" i="22"/>
  <c r="AE53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AF53" i="22"/>
  <c r="AI30" i="22"/>
  <c r="AI29" i="22"/>
  <c r="AH35" i="22"/>
  <c r="AH34" i="22"/>
  <c r="AH33" i="22"/>
  <c r="AH32" i="22"/>
  <c r="AH31" i="22"/>
  <c r="AH30" i="22"/>
  <c r="AH29" i="22"/>
  <c r="CY11" i="22"/>
  <c r="AF38" i="22"/>
  <c r="CY10" i="22"/>
  <c r="AF37" i="22"/>
  <c r="CY9" i="22"/>
  <c r="AF36" i="22"/>
  <c r="CY8" i="22"/>
  <c r="AF35" i="22"/>
  <c r="CY7" i="22"/>
  <c r="AF34" i="22"/>
  <c r="CY6" i="22"/>
  <c r="AF33" i="22"/>
  <c r="CY5" i="22"/>
  <c r="AF32" i="22"/>
  <c r="CY4" i="22"/>
  <c r="AF31" i="22"/>
  <c r="CY3" i="22"/>
  <c r="AF30" i="22"/>
  <c r="CY2" i="22"/>
  <c r="AF2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Q39" i="22"/>
  <c r="AH21" i="22"/>
  <c r="AH20" i="22"/>
  <c r="AH19" i="22"/>
  <c r="AH18" i="22"/>
  <c r="AH17" i="22"/>
  <c r="AH16" i="22"/>
  <c r="AH15" i="22"/>
  <c r="CW11" i="22"/>
  <c r="AF24" i="22"/>
  <c r="CW10" i="22"/>
  <c r="AF23" i="22"/>
  <c r="CW9" i="22"/>
  <c r="AF22" i="22"/>
  <c r="CW8" i="22"/>
  <c r="AF21" i="22"/>
  <c r="CW7" i="22"/>
  <c r="AF20" i="22"/>
  <c r="CW6" i="22"/>
  <c r="AF19" i="22"/>
  <c r="CW5" i="22"/>
  <c r="AF18" i="22"/>
  <c r="CW4" i="22"/>
  <c r="AF17" i="22"/>
  <c r="CW3" i="22"/>
  <c r="AF16" i="22"/>
  <c r="CW2" i="22"/>
  <c r="AF1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AH5" i="22"/>
  <c r="AH4" i="22"/>
  <c r="AH3" i="22"/>
  <c r="AH2" i="22"/>
  <c r="AF11" i="22"/>
  <c r="AF10" i="22"/>
  <c r="AF9" i="22"/>
  <c r="AF8" i="22"/>
  <c r="AF7" i="22"/>
  <c r="AF6" i="22"/>
  <c r="AF5" i="22"/>
  <c r="AF4" i="22"/>
  <c r="AF3" i="22"/>
  <c r="AF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HF16" i="33" a="1"/>
  <c r="HF16" i="33"/>
  <c r="HE16" i="33" a="1"/>
  <c r="HE16" i="33" s="1"/>
  <c r="HD16" i="33" a="1"/>
  <c r="HD16" i="33"/>
  <c r="HC16" i="33" a="1"/>
  <c r="HC16" i="33"/>
  <c r="HB16" i="33" a="1"/>
  <c r="HB16" i="33"/>
  <c r="HA16" i="33" a="1"/>
  <c r="HA16" i="33" s="1"/>
  <c r="GZ16" i="33" a="1"/>
  <c r="GZ16" i="33"/>
  <c r="GY16" i="33" a="1"/>
  <c r="GY16" i="33" s="1"/>
  <c r="GX16" i="33" a="1"/>
  <c r="GX16" i="33" s="1"/>
  <c r="GW16" i="33" a="1"/>
  <c r="GW16" i="33" s="1"/>
  <c r="GV16" i="33" a="1"/>
  <c r="GV16" i="33"/>
  <c r="GU16" i="33" a="1"/>
  <c r="GU16" i="33"/>
  <c r="GT16" i="33" a="1"/>
  <c r="GT16" i="33" s="1"/>
  <c r="GS16" i="33" a="1"/>
  <c r="GS16" i="33" s="1"/>
  <c r="HF15" i="33"/>
  <c r="HE14" i="33"/>
  <c r="HD13" i="33"/>
  <c r="HC12" i="33"/>
  <c r="HB11" i="33"/>
  <c r="HA10" i="33"/>
  <c r="GZ9" i="33"/>
  <c r="GY8" i="33"/>
  <c r="GX7" i="33"/>
  <c r="GW6" i="33"/>
  <c r="GV5" i="33"/>
  <c r="GU4" i="33"/>
  <c r="GT3" i="33"/>
  <c r="GS2" i="33"/>
  <c r="AH59" i="33"/>
  <c r="AH58" i="33"/>
  <c r="AH57" i="33"/>
  <c r="AH56" i="33"/>
  <c r="AH55" i="33"/>
  <c r="AF68" i="33"/>
  <c r="AF67" i="33"/>
  <c r="AF66" i="33"/>
  <c r="AF65" i="33"/>
  <c r="AF64" i="33"/>
  <c r="AF63" i="33"/>
  <c r="AF62" i="33"/>
  <c r="AF61" i="33"/>
  <c r="AF60" i="33"/>
  <c r="AF59" i="33"/>
  <c r="AF58" i="33"/>
  <c r="AF57" i="33"/>
  <c r="AF56" i="33"/>
  <c r="AF55" i="33"/>
  <c r="AE69" i="33"/>
  <c r="AD69" i="33"/>
  <c r="AC69" i="33"/>
  <c r="AB69" i="33"/>
  <c r="AA69" i="33"/>
  <c r="Z69" i="33"/>
  <c r="Y69" i="33"/>
  <c r="X69" i="33"/>
  <c r="W69" i="33"/>
  <c r="V69" i="33"/>
  <c r="U69" i="33"/>
  <c r="T69" i="33"/>
  <c r="S69" i="33"/>
  <c r="R69" i="33"/>
  <c r="Q69" i="33"/>
  <c r="AF69" i="33"/>
  <c r="AG68" i="33"/>
  <c r="AG67" i="33"/>
  <c r="AG66" i="33"/>
  <c r="AG65" i="33"/>
  <c r="AG64" i="33"/>
  <c r="AG63" i="33"/>
  <c r="AG62" i="33"/>
  <c r="AI38" i="33"/>
  <c r="AI37" i="33"/>
  <c r="AH43" i="33"/>
  <c r="AH42" i="33"/>
  <c r="AH41" i="33"/>
  <c r="AH40" i="33"/>
  <c r="AH39" i="33"/>
  <c r="AH38" i="33"/>
  <c r="AH37" i="33"/>
  <c r="AF50" i="33"/>
  <c r="AF49" i="33"/>
  <c r="AF48" i="33"/>
  <c r="AF47" i="33"/>
  <c r="AF46" i="33"/>
  <c r="AF45" i="33"/>
  <c r="AF44" i="33"/>
  <c r="AF43" i="33"/>
  <c r="AF42" i="33"/>
  <c r="AF41" i="33"/>
  <c r="AF40" i="33"/>
  <c r="AF39" i="33"/>
  <c r="AF38" i="33"/>
  <c r="AF37" i="33"/>
  <c r="AE51" i="33"/>
  <c r="AD51" i="33"/>
  <c r="AC51" i="33"/>
  <c r="AB51" i="33"/>
  <c r="AA51" i="33"/>
  <c r="Z51" i="33"/>
  <c r="Y51" i="33"/>
  <c r="X51" i="33"/>
  <c r="W51" i="33"/>
  <c r="V51" i="33"/>
  <c r="U51" i="33"/>
  <c r="T51" i="33"/>
  <c r="S51" i="33"/>
  <c r="R51" i="33"/>
  <c r="Q51" i="33"/>
  <c r="AH25" i="33"/>
  <c r="AH24" i="33"/>
  <c r="AH23" i="33"/>
  <c r="AH22" i="33"/>
  <c r="AH21" i="33"/>
  <c r="AH20" i="33"/>
  <c r="AH19" i="33"/>
  <c r="AF32" i="33"/>
  <c r="AF31" i="33"/>
  <c r="AF30" i="33"/>
  <c r="AF29" i="33"/>
  <c r="AF28" i="33"/>
  <c r="AF27" i="33"/>
  <c r="AF26" i="33"/>
  <c r="AF25" i="33"/>
  <c r="AF24" i="33"/>
  <c r="AF23" i="33"/>
  <c r="AF22" i="33"/>
  <c r="AF21" i="33"/>
  <c r="AF20" i="33"/>
  <c r="AF19" i="33"/>
  <c r="AE33" i="33"/>
  <c r="AD33" i="33"/>
  <c r="AC33" i="33"/>
  <c r="AB33" i="33"/>
  <c r="AA33" i="33"/>
  <c r="Z33" i="33"/>
  <c r="Y33" i="33"/>
  <c r="X33" i="33"/>
  <c r="W33" i="33"/>
  <c r="V33" i="33"/>
  <c r="U33" i="33"/>
  <c r="T33" i="33"/>
  <c r="S33" i="33"/>
  <c r="R33" i="33"/>
  <c r="Q33" i="33"/>
  <c r="AH5" i="33"/>
  <c r="AH4" i="33"/>
  <c r="AF15" i="33"/>
  <c r="AF14" i="33"/>
  <c r="AF13" i="33"/>
  <c r="AF12" i="33"/>
  <c r="AF11" i="33"/>
  <c r="AF10" i="33"/>
  <c r="AF9" i="33"/>
  <c r="AF8" i="33"/>
  <c r="AF7" i="33"/>
  <c r="AF6" i="33"/>
  <c r="AF5" i="33"/>
  <c r="AF4" i="33"/>
  <c r="AF3" i="33"/>
  <c r="AF2" i="33"/>
  <c r="AH3" i="33" s="1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DD21" i="20"/>
  <c r="DD20" i="20"/>
  <c r="DD19" i="20"/>
  <c r="DD18" i="20"/>
  <c r="DD17" i="20"/>
  <c r="DD16" i="20"/>
  <c r="DD15" i="20"/>
  <c r="DD14" i="20"/>
  <c r="DD13" i="20"/>
  <c r="DD12" i="20"/>
  <c r="DD11" i="20"/>
  <c r="DD10" i="20"/>
  <c r="DD9" i="20"/>
  <c r="DD8" i="20"/>
  <c r="DD7" i="20"/>
  <c r="DD6" i="20"/>
  <c r="DD5" i="20"/>
  <c r="DD4" i="20"/>
  <c r="DD3" i="20"/>
  <c r="DD2" i="20"/>
  <c r="HL22" i="20" a="1"/>
  <c r="HL22" i="20" s="1"/>
  <c r="HK22" i="20" a="1"/>
  <c r="HK22" i="20" s="1"/>
  <c r="HJ22" i="20" a="1"/>
  <c r="HJ22" i="20"/>
  <c r="HI22" i="20" a="1"/>
  <c r="HI22" i="20"/>
  <c r="HH22" i="20" a="1"/>
  <c r="HH22" i="20"/>
  <c r="HG22" i="20" a="1"/>
  <c r="HG22" i="20" s="1"/>
  <c r="HF22" i="20" a="1"/>
  <c r="HF22" i="20"/>
  <c r="HE22" i="20" a="1"/>
  <c r="HE22" i="20"/>
  <c r="HD22" i="20" a="1"/>
  <c r="HD22" i="20"/>
  <c r="HC22" i="20" a="1"/>
  <c r="HC22" i="20"/>
  <c r="HB22" i="20" a="1"/>
  <c r="HB22" i="20" s="1"/>
  <c r="HA22" i="20" a="1"/>
  <c r="HA22" i="20" s="1"/>
  <c r="GZ22" i="20" a="1"/>
  <c r="GZ22" i="20" s="1"/>
  <c r="GY22" i="20" a="1"/>
  <c r="GY22" i="20" s="1"/>
  <c r="GX22" i="20" a="1"/>
  <c r="GX22" i="20" s="1"/>
  <c r="GW22" i="20" a="1"/>
  <c r="GW22" i="20" s="1"/>
  <c r="GV22" i="20" a="1"/>
  <c r="GV22" i="20"/>
  <c r="GU22" i="20" a="1"/>
  <c r="GU22" i="20"/>
  <c r="GT22" i="20" a="1"/>
  <c r="GT22" i="20" s="1"/>
  <c r="GS22" i="20" a="1"/>
  <c r="GS22" i="20" s="1"/>
  <c r="HL21" i="20"/>
  <c r="HK20" i="20"/>
  <c r="HJ19" i="20"/>
  <c r="HI18" i="20"/>
  <c r="HH17" i="20"/>
  <c r="HG16" i="20"/>
  <c r="HF15" i="20"/>
  <c r="HE14" i="20"/>
  <c r="HD13" i="20"/>
  <c r="HC12" i="20"/>
  <c r="HB11" i="20"/>
  <c r="HA10" i="20"/>
  <c r="GZ9" i="20"/>
  <c r="GY8" i="20"/>
  <c r="GX7" i="20"/>
  <c r="GW6" i="20"/>
  <c r="GV5" i="20"/>
  <c r="GU4" i="20"/>
  <c r="GT3" i="20"/>
  <c r="GS2" i="20"/>
  <c r="DE21" i="20"/>
  <c r="DE20" i="20"/>
  <c r="DE19" i="20"/>
  <c r="DE18" i="20"/>
  <c r="DE17" i="20"/>
  <c r="DE16" i="20"/>
  <c r="DE15" i="20"/>
  <c r="DE14" i="20"/>
  <c r="DE13" i="20"/>
  <c r="DE12" i="20"/>
  <c r="DE11" i="20"/>
  <c r="DE10" i="20"/>
  <c r="DE9" i="20"/>
  <c r="DE8" i="20"/>
  <c r="DE7" i="20"/>
  <c r="DE6" i="20"/>
  <c r="DE5" i="20"/>
  <c r="DE4" i="20"/>
  <c r="DE3" i="20"/>
  <c r="DE2" i="20"/>
  <c r="CV24" i="20"/>
  <c r="CV14" i="20"/>
  <c r="CV12" i="20"/>
  <c r="CV10" i="20"/>
  <c r="CV8" i="20"/>
  <c r="DM21" i="20"/>
  <c r="DL21" i="20"/>
  <c r="DK21" i="20"/>
  <c r="DI21" i="20"/>
  <c r="DH21" i="20"/>
  <c r="DM20" i="20"/>
  <c r="DL20" i="20"/>
  <c r="DK20" i="20"/>
  <c r="DI20" i="20"/>
  <c r="DH20" i="20"/>
  <c r="DM19" i="20"/>
  <c r="DL19" i="20"/>
  <c r="DK19" i="20"/>
  <c r="DI19" i="20"/>
  <c r="DH19" i="20"/>
  <c r="DM18" i="20"/>
  <c r="DL18" i="20"/>
  <c r="DK18" i="20"/>
  <c r="DI18" i="20"/>
  <c r="DH18" i="20"/>
  <c r="DM17" i="20"/>
  <c r="DL17" i="20"/>
  <c r="DK17" i="20"/>
  <c r="DI17" i="20"/>
  <c r="DH17" i="20"/>
  <c r="DM16" i="20"/>
  <c r="DL16" i="20"/>
  <c r="DK16" i="20"/>
  <c r="DI16" i="20"/>
  <c r="DH16" i="20"/>
  <c r="DM15" i="20"/>
  <c r="DL15" i="20"/>
  <c r="DK15" i="20"/>
  <c r="DI15" i="20"/>
  <c r="DH15" i="20"/>
  <c r="DM14" i="20"/>
  <c r="DL14" i="20"/>
  <c r="DK14" i="20"/>
  <c r="DI14" i="20"/>
  <c r="DH14" i="20"/>
  <c r="DM13" i="20"/>
  <c r="DL13" i="20"/>
  <c r="DK13" i="20"/>
  <c r="DI13" i="20"/>
  <c r="DH13" i="20"/>
  <c r="DM12" i="20"/>
  <c r="DL12" i="20"/>
  <c r="DK12" i="20"/>
  <c r="DI12" i="20"/>
  <c r="DH12" i="20"/>
  <c r="DM11" i="20"/>
  <c r="DL11" i="20"/>
  <c r="DK11" i="20"/>
  <c r="DI11" i="20"/>
  <c r="DH11" i="20"/>
  <c r="DM10" i="20"/>
  <c r="DL10" i="20"/>
  <c r="DK10" i="20"/>
  <c r="DI10" i="20"/>
  <c r="DH10" i="20"/>
  <c r="DM9" i="20"/>
  <c r="DL9" i="20"/>
  <c r="DK9" i="20"/>
  <c r="DI9" i="20"/>
  <c r="DH9" i="20"/>
  <c r="DM8" i="20"/>
  <c r="DL8" i="20"/>
  <c r="DK8" i="20"/>
  <c r="DI8" i="20"/>
  <c r="DH8" i="20"/>
  <c r="DM7" i="20"/>
  <c r="DL7" i="20"/>
  <c r="DK7" i="20"/>
  <c r="DI7" i="20"/>
  <c r="DH7" i="20"/>
  <c r="DM6" i="20"/>
  <c r="DL6" i="20"/>
  <c r="DK6" i="20"/>
  <c r="DI6" i="20"/>
  <c r="DH6" i="20"/>
  <c r="DM5" i="20"/>
  <c r="DL5" i="20"/>
  <c r="DK5" i="20"/>
  <c r="DI5" i="20"/>
  <c r="DH5" i="20"/>
  <c r="DM4" i="20"/>
  <c r="DL4" i="20"/>
  <c r="DK4" i="20"/>
  <c r="DI4" i="20"/>
  <c r="DH4" i="20"/>
  <c r="DM3" i="20"/>
  <c r="DL3" i="20"/>
  <c r="DK3" i="20"/>
  <c r="DI3" i="20"/>
  <c r="DH3" i="20"/>
  <c r="DM2" i="20"/>
  <c r="DL2" i="20"/>
  <c r="DK2" i="20"/>
  <c r="DI2" i="20"/>
  <c r="DH2" i="20"/>
  <c r="AG77" i="20"/>
  <c r="AG76" i="20"/>
  <c r="AG75" i="20"/>
  <c r="AG74" i="20"/>
  <c r="AG73" i="20"/>
  <c r="AE92" i="20"/>
  <c r="AE91" i="20"/>
  <c r="AE90" i="20"/>
  <c r="AE89" i="20"/>
  <c r="AE88" i="20"/>
  <c r="AE87" i="20"/>
  <c r="AE86" i="20"/>
  <c r="AE85" i="20"/>
  <c r="AE84" i="20"/>
  <c r="AE83" i="20"/>
  <c r="AE82" i="20"/>
  <c r="AE81" i="20"/>
  <c r="AE80" i="20"/>
  <c r="AE79" i="20"/>
  <c r="AE78" i="20"/>
  <c r="AE77" i="20"/>
  <c r="AE76" i="20"/>
  <c r="AE75" i="20"/>
  <c r="AE74" i="20"/>
  <c r="AE73" i="20"/>
  <c r="AD93" i="20"/>
  <c r="AC93" i="20"/>
  <c r="AB93" i="20"/>
  <c r="AA93" i="20"/>
  <c r="Z93" i="20"/>
  <c r="Y93" i="20"/>
  <c r="X93" i="20"/>
  <c r="W93" i="20"/>
  <c r="V93" i="20"/>
  <c r="U93" i="20"/>
  <c r="T93" i="20"/>
  <c r="S93" i="20"/>
  <c r="R93" i="20"/>
  <c r="Q93" i="20"/>
  <c r="AE93" i="20"/>
  <c r="AH50" i="20"/>
  <c r="AH49" i="20"/>
  <c r="AG55" i="20"/>
  <c r="AG54" i="20"/>
  <c r="AG53" i="20"/>
  <c r="AG52" i="20"/>
  <c r="AG51" i="20"/>
  <c r="AG50" i="20"/>
  <c r="AG49" i="20"/>
  <c r="CY21" i="20"/>
  <c r="AE68" i="20"/>
  <c r="CY20" i="20"/>
  <c r="AE67" i="20"/>
  <c r="CY19" i="20"/>
  <c r="AE66" i="20"/>
  <c r="CY18" i="20"/>
  <c r="AE65" i="20"/>
  <c r="CY17" i="20"/>
  <c r="AE64" i="20"/>
  <c r="CY16" i="20"/>
  <c r="AE63" i="20"/>
  <c r="CY15" i="20"/>
  <c r="AE62" i="20"/>
  <c r="CY14" i="20"/>
  <c r="AE61" i="20"/>
  <c r="CY13" i="20"/>
  <c r="AE60" i="20"/>
  <c r="CY12" i="20"/>
  <c r="AE59" i="20"/>
  <c r="CY11" i="20"/>
  <c r="AE58" i="20"/>
  <c r="CY10" i="20"/>
  <c r="AE57" i="20"/>
  <c r="CY9" i="20"/>
  <c r="AE56" i="20"/>
  <c r="CY8" i="20"/>
  <c r="AE55" i="20"/>
  <c r="CY7" i="20"/>
  <c r="AE54" i="20"/>
  <c r="CY6" i="20"/>
  <c r="AE53" i="20"/>
  <c r="CY5" i="20"/>
  <c r="AE52" i="20"/>
  <c r="CY4" i="20"/>
  <c r="AE51" i="20"/>
  <c r="CY3" i="20"/>
  <c r="AE50" i="20"/>
  <c r="CY2" i="20"/>
  <c r="AE49" i="20"/>
  <c r="AD69" i="20"/>
  <c r="AC69" i="20"/>
  <c r="AB69" i="20"/>
  <c r="AA69" i="20"/>
  <c r="Z69" i="20"/>
  <c r="Y69" i="20"/>
  <c r="X69" i="20"/>
  <c r="W69" i="20"/>
  <c r="V69" i="20"/>
  <c r="U69" i="20"/>
  <c r="T69" i="20"/>
  <c r="S69" i="20"/>
  <c r="R69" i="20"/>
  <c r="Q69" i="20"/>
  <c r="AG31" i="20"/>
  <c r="AG30" i="20"/>
  <c r="AG29" i="20"/>
  <c r="AG28" i="20"/>
  <c r="AG27" i="20"/>
  <c r="AG26" i="20"/>
  <c r="AG25" i="20"/>
  <c r="CW21" i="20"/>
  <c r="AE44" i="20"/>
  <c r="CW20" i="20"/>
  <c r="AE43" i="20"/>
  <c r="CW19" i="20"/>
  <c r="AE42" i="20"/>
  <c r="CW18" i="20"/>
  <c r="AE41" i="20"/>
  <c r="CW17" i="20"/>
  <c r="AE40" i="20"/>
  <c r="CW16" i="20"/>
  <c r="AE39" i="20"/>
  <c r="CW15" i="20"/>
  <c r="AE38" i="20"/>
  <c r="CW14" i="20"/>
  <c r="AE37" i="20"/>
  <c r="CW13" i="20"/>
  <c r="AE36" i="20"/>
  <c r="CW12" i="20"/>
  <c r="AE35" i="20"/>
  <c r="CW11" i="20"/>
  <c r="AE34" i="20"/>
  <c r="CW10" i="20"/>
  <c r="AE33" i="20"/>
  <c r="CW9" i="20"/>
  <c r="AE32" i="20"/>
  <c r="CW8" i="20"/>
  <c r="AE31" i="20"/>
  <c r="CW7" i="20"/>
  <c r="AE30" i="20"/>
  <c r="CW6" i="20"/>
  <c r="AE29" i="20"/>
  <c r="CW5" i="20"/>
  <c r="AE28" i="20"/>
  <c r="CW4" i="20"/>
  <c r="AE27" i="20"/>
  <c r="CW3" i="20"/>
  <c r="AE26" i="20"/>
  <c r="CW2" i="20"/>
  <c r="AE25" i="20"/>
  <c r="AD45" i="20"/>
  <c r="AC45" i="20"/>
  <c r="AB45" i="20"/>
  <c r="AA45" i="20"/>
  <c r="Z45" i="20"/>
  <c r="Y45" i="20"/>
  <c r="X45" i="20"/>
  <c r="W45" i="20"/>
  <c r="V45" i="20"/>
  <c r="U45" i="20"/>
  <c r="T45" i="20"/>
  <c r="S45" i="20"/>
  <c r="R45" i="20"/>
  <c r="Q45" i="20"/>
  <c r="AG5" i="20"/>
  <c r="AG4" i="20"/>
  <c r="AG3" i="20"/>
  <c r="AG2" i="20"/>
  <c r="AE21" i="20"/>
  <c r="AE20" i="20"/>
  <c r="AE19" i="20"/>
  <c r="AE18" i="20"/>
  <c r="AE17" i="20"/>
  <c r="AE16" i="20"/>
  <c r="AE15" i="20"/>
  <c r="AE14" i="20"/>
  <c r="AE13" i="20"/>
  <c r="AE12" i="20"/>
  <c r="AE11" i="20"/>
  <c r="AE10" i="20"/>
  <c r="AE9" i="20"/>
  <c r="AE8" i="20"/>
  <c r="AE7" i="20"/>
  <c r="AE6" i="20"/>
  <c r="AE5" i="20"/>
  <c r="AE4" i="20"/>
  <c r="AE3" i="20"/>
  <c r="AE2" i="20"/>
  <c r="AD22" i="20"/>
  <c r="AC22" i="20"/>
  <c r="AB22" i="20"/>
  <c r="AA22" i="20"/>
  <c r="Z22" i="20"/>
  <c r="Y22" i="20"/>
  <c r="X22" i="20"/>
  <c r="W22" i="20"/>
  <c r="V22" i="20"/>
  <c r="U22" i="20"/>
  <c r="T22" i="20"/>
  <c r="S22" i="20"/>
  <c r="R22" i="20"/>
  <c r="Q22" i="20"/>
  <c r="CV24" i="19"/>
  <c r="CV10" i="19"/>
  <c r="DM11" i="19"/>
  <c r="DL11" i="19"/>
  <c r="DK11" i="19"/>
  <c r="DI11" i="19"/>
  <c r="DH11" i="19"/>
  <c r="DM10" i="19"/>
  <c r="DL10" i="19"/>
  <c r="DK10" i="19"/>
  <c r="DI10" i="19"/>
  <c r="DH10" i="19"/>
  <c r="DM9" i="19"/>
  <c r="DL9" i="19"/>
  <c r="DK9" i="19"/>
  <c r="DI9" i="19"/>
  <c r="DH9" i="19"/>
  <c r="DM8" i="19"/>
  <c r="DL8" i="19"/>
  <c r="DK8" i="19"/>
  <c r="DI8" i="19"/>
  <c r="DH8" i="19"/>
  <c r="DM7" i="19"/>
  <c r="DL7" i="19"/>
  <c r="DK7" i="19"/>
  <c r="DI7" i="19"/>
  <c r="DH7" i="19"/>
  <c r="DM6" i="19"/>
  <c r="DL6" i="19"/>
  <c r="DK6" i="19"/>
  <c r="DI6" i="19"/>
  <c r="DH6" i="19"/>
  <c r="DM5" i="19"/>
  <c r="DL5" i="19"/>
  <c r="DK5" i="19"/>
  <c r="DI5" i="19"/>
  <c r="DH5" i="19"/>
  <c r="DM4" i="19"/>
  <c r="DL4" i="19"/>
  <c r="DK4" i="19"/>
  <c r="DI4" i="19"/>
  <c r="DH4" i="19"/>
  <c r="DM3" i="19"/>
  <c r="DL3" i="19"/>
  <c r="DK3" i="19"/>
  <c r="DI3" i="19"/>
  <c r="DH3" i="19"/>
  <c r="DM2" i="19"/>
  <c r="DL2" i="19"/>
  <c r="DK2" i="19"/>
  <c r="DI2" i="19"/>
  <c r="DH2" i="19"/>
  <c r="AD46" i="19"/>
  <c r="AD47" i="19" s="1"/>
  <c r="AD45" i="19"/>
  <c r="AB52" i="19"/>
  <c r="AB51" i="19"/>
  <c r="AB50" i="19"/>
  <c r="AB49" i="19"/>
  <c r="AB48" i="19"/>
  <c r="AB47" i="19"/>
  <c r="AB46" i="19"/>
  <c r="AB45" i="19"/>
  <c r="AB44" i="19"/>
  <c r="AB43" i="19"/>
  <c r="AA53" i="19"/>
  <c r="Z53" i="19"/>
  <c r="Y53" i="19"/>
  <c r="X53" i="19"/>
  <c r="W53" i="19"/>
  <c r="V53" i="19"/>
  <c r="U53" i="19"/>
  <c r="T53" i="19"/>
  <c r="S53" i="19"/>
  <c r="R53" i="19"/>
  <c r="Q53" i="19"/>
  <c r="CY11" i="19"/>
  <c r="AB38" i="19"/>
  <c r="CY10" i="19"/>
  <c r="AB37" i="19"/>
  <c r="CY9" i="19"/>
  <c r="AB36" i="19"/>
  <c r="CY8" i="19"/>
  <c r="AB35" i="19"/>
  <c r="CY7" i="19"/>
  <c r="AB34" i="19"/>
  <c r="CY6" i="19"/>
  <c r="AB33" i="19"/>
  <c r="CY5" i="19"/>
  <c r="AB32" i="19"/>
  <c r="CY4" i="19"/>
  <c r="AB31" i="19"/>
  <c r="CY3" i="19"/>
  <c r="AB30" i="19"/>
  <c r="CY2" i="19"/>
  <c r="AB29" i="19"/>
  <c r="AA39" i="19"/>
  <c r="Z39" i="19"/>
  <c r="Y39" i="19"/>
  <c r="X39" i="19"/>
  <c r="W39" i="19"/>
  <c r="V39" i="19"/>
  <c r="U39" i="19"/>
  <c r="T39" i="19"/>
  <c r="S39" i="19"/>
  <c r="R39" i="19"/>
  <c r="Q39" i="19"/>
  <c r="AD18" i="19"/>
  <c r="AD20" i="19" s="1"/>
  <c r="AD21" i="19" s="1"/>
  <c r="AD17" i="19"/>
  <c r="CW11" i="19"/>
  <c r="DE11" i="19" s="1"/>
  <c r="AB24" i="19"/>
  <c r="CW10" i="19"/>
  <c r="DE10" i="19" s="1"/>
  <c r="AB23" i="19"/>
  <c r="CW9" i="19"/>
  <c r="DE9" i="19" s="1"/>
  <c r="AB22" i="19"/>
  <c r="CW8" i="19"/>
  <c r="DE8" i="19" s="1"/>
  <c r="AB21" i="19"/>
  <c r="CW7" i="19"/>
  <c r="DE7" i="19" s="1"/>
  <c r="AB20" i="19"/>
  <c r="CW6" i="19"/>
  <c r="DE6" i="19" s="1"/>
  <c r="AB19" i="19"/>
  <c r="CW5" i="19"/>
  <c r="DE5" i="19" s="1"/>
  <c r="AB18" i="19"/>
  <c r="CW4" i="19"/>
  <c r="DE4" i="19" s="1"/>
  <c r="AB17" i="19"/>
  <c r="CW3" i="19"/>
  <c r="DE3" i="19" s="1"/>
  <c r="AB16" i="19"/>
  <c r="CW2" i="19"/>
  <c r="DE2" i="19" s="1"/>
  <c r="AB15" i="19"/>
  <c r="AA25" i="19"/>
  <c r="Z25" i="19"/>
  <c r="Y25" i="19"/>
  <c r="X25" i="19"/>
  <c r="W25" i="19"/>
  <c r="V25" i="19"/>
  <c r="U25" i="19"/>
  <c r="T25" i="19"/>
  <c r="S25" i="19"/>
  <c r="R25" i="19"/>
  <c r="Q25" i="19"/>
  <c r="AD5" i="19"/>
  <c r="AD4" i="19"/>
  <c r="AB11" i="19"/>
  <c r="AB10" i="19"/>
  <c r="AB9" i="19"/>
  <c r="AB8" i="19"/>
  <c r="AB7" i="19"/>
  <c r="AB6" i="19"/>
  <c r="AB5" i="19"/>
  <c r="AB4" i="19"/>
  <c r="AB3" i="19"/>
  <c r="AB2" i="19"/>
  <c r="AA12" i="19"/>
  <c r="Z12" i="19"/>
  <c r="Y12" i="19"/>
  <c r="X12" i="19"/>
  <c r="W12" i="19"/>
  <c r="V12" i="19"/>
  <c r="U12" i="19"/>
  <c r="T12" i="19"/>
  <c r="S12" i="19"/>
  <c r="R12" i="19"/>
  <c r="Q12" i="19"/>
  <c r="DD21" i="14"/>
  <c r="DD20" i="14"/>
  <c r="DD19" i="14"/>
  <c r="DD18" i="14"/>
  <c r="DD17" i="14"/>
  <c r="DD16" i="14"/>
  <c r="DD15" i="14"/>
  <c r="DD14" i="14"/>
  <c r="DD13" i="14"/>
  <c r="DD12" i="14"/>
  <c r="DD11" i="14"/>
  <c r="DD10" i="14"/>
  <c r="DD9" i="14"/>
  <c r="DD8" i="14"/>
  <c r="DD7" i="14"/>
  <c r="DD6" i="14"/>
  <c r="DD5" i="14"/>
  <c r="DD4" i="14"/>
  <c r="DD3" i="14"/>
  <c r="DD2" i="14"/>
  <c r="HL22" i="14" a="1"/>
  <c r="HL22" i="14"/>
  <c r="HK22" i="14" a="1"/>
  <c r="HK22" i="14"/>
  <c r="HJ22" i="14" a="1"/>
  <c r="HJ22" i="14"/>
  <c r="HI22" i="14" a="1"/>
  <c r="HI22" i="14"/>
  <c r="HH22" i="14" a="1"/>
  <c r="HH22" i="14"/>
  <c r="HG22" i="14" a="1"/>
  <c r="HG22" i="14" s="1"/>
  <c r="HF22" i="14" a="1"/>
  <c r="HF22" i="14" s="1"/>
  <c r="HE22" i="14" a="1"/>
  <c r="HE22" i="14"/>
  <c r="HD22" i="14" a="1"/>
  <c r="HD22" i="14"/>
  <c r="HC22" i="14" a="1"/>
  <c r="HC22" i="14" s="1"/>
  <c r="HB22" i="14" a="1"/>
  <c r="HB22" i="14" s="1"/>
  <c r="HA22" i="14" a="1"/>
  <c r="HA22" i="14" s="1"/>
  <c r="GZ22" i="14" a="1"/>
  <c r="GZ22" i="14" s="1"/>
  <c r="GY22" i="14" a="1"/>
  <c r="GY22" i="14"/>
  <c r="GX22" i="14" a="1"/>
  <c r="GX22" i="14"/>
  <c r="GW22" i="14" a="1"/>
  <c r="GW22" i="14"/>
  <c r="GV22" i="14" a="1"/>
  <c r="GV22" i="14" s="1"/>
  <c r="GU22" i="14" a="1"/>
  <c r="GU22" i="14"/>
  <c r="GT22" i="14" a="1"/>
  <c r="GT22" i="14" s="1"/>
  <c r="GS22" i="14" a="1"/>
  <c r="GS22" i="14"/>
  <c r="HL21" i="14"/>
  <c r="HK20" i="14"/>
  <c r="HJ19" i="14"/>
  <c r="HI18" i="14"/>
  <c r="HH17" i="14"/>
  <c r="HG16" i="14"/>
  <c r="HF15" i="14"/>
  <c r="HE14" i="14"/>
  <c r="HD13" i="14"/>
  <c r="HC12" i="14"/>
  <c r="HB11" i="14"/>
  <c r="HA10" i="14"/>
  <c r="GZ9" i="14"/>
  <c r="GY8" i="14"/>
  <c r="GX7" i="14"/>
  <c r="GW6" i="14"/>
  <c r="GV5" i="14"/>
  <c r="GU4" i="14"/>
  <c r="GT3" i="14"/>
  <c r="GS2" i="14"/>
  <c r="DE21" i="14"/>
  <c r="DE20" i="14"/>
  <c r="DE19" i="14"/>
  <c r="DE18" i="14"/>
  <c r="DE17" i="14"/>
  <c r="DE16" i="14"/>
  <c r="DE15" i="14"/>
  <c r="DE14" i="14"/>
  <c r="DE13" i="14"/>
  <c r="DE12" i="14"/>
  <c r="DE11" i="14"/>
  <c r="DE10" i="14"/>
  <c r="DE9" i="14"/>
  <c r="DE8" i="14"/>
  <c r="DE7" i="14"/>
  <c r="DE6" i="14"/>
  <c r="DE5" i="14"/>
  <c r="DE4" i="14"/>
  <c r="DE3" i="14"/>
  <c r="DE2" i="14"/>
  <c r="CV24" i="14"/>
  <c r="CV14" i="14"/>
  <c r="CV12" i="14"/>
  <c r="CV10" i="14"/>
  <c r="CV8" i="14"/>
  <c r="DM21" i="14"/>
  <c r="DL21" i="14"/>
  <c r="DK21" i="14"/>
  <c r="DI21" i="14"/>
  <c r="DH21" i="14"/>
  <c r="DM20" i="14"/>
  <c r="DL20" i="14"/>
  <c r="DK20" i="14"/>
  <c r="DI20" i="14"/>
  <c r="DH20" i="14"/>
  <c r="DM19" i="14"/>
  <c r="DL19" i="14"/>
  <c r="DK19" i="14"/>
  <c r="DI19" i="14"/>
  <c r="DH19" i="14"/>
  <c r="DM18" i="14"/>
  <c r="DL18" i="14"/>
  <c r="DK18" i="14"/>
  <c r="DI18" i="14"/>
  <c r="DH18" i="14"/>
  <c r="DM17" i="14"/>
  <c r="DL17" i="14"/>
  <c r="DK17" i="14"/>
  <c r="DI17" i="14"/>
  <c r="DH17" i="14"/>
  <c r="DM16" i="14"/>
  <c r="DL16" i="14"/>
  <c r="DK16" i="14"/>
  <c r="DI16" i="14"/>
  <c r="DH16" i="14"/>
  <c r="DM15" i="14"/>
  <c r="DL15" i="14"/>
  <c r="DK15" i="14"/>
  <c r="DI15" i="14"/>
  <c r="DH15" i="14"/>
  <c r="DM14" i="14"/>
  <c r="DL14" i="14"/>
  <c r="DK14" i="14"/>
  <c r="DI14" i="14"/>
  <c r="DH14" i="14"/>
  <c r="DM13" i="14"/>
  <c r="DL13" i="14"/>
  <c r="DK13" i="14"/>
  <c r="DI13" i="14"/>
  <c r="DH13" i="14"/>
  <c r="DM12" i="14"/>
  <c r="DL12" i="14"/>
  <c r="DK12" i="14"/>
  <c r="DI12" i="14"/>
  <c r="DH12" i="14"/>
  <c r="DM11" i="14"/>
  <c r="DL11" i="14"/>
  <c r="DK11" i="14"/>
  <c r="DI11" i="14"/>
  <c r="DH11" i="14"/>
  <c r="DM10" i="14"/>
  <c r="DL10" i="14"/>
  <c r="DK10" i="14"/>
  <c r="DI10" i="14"/>
  <c r="DH10" i="14"/>
  <c r="DM9" i="14"/>
  <c r="DL9" i="14"/>
  <c r="DK9" i="14"/>
  <c r="DI9" i="14"/>
  <c r="DH9" i="14"/>
  <c r="DM8" i="14"/>
  <c r="DL8" i="14"/>
  <c r="DK8" i="14"/>
  <c r="DI8" i="14"/>
  <c r="DH8" i="14"/>
  <c r="DM7" i="14"/>
  <c r="DL7" i="14"/>
  <c r="DK7" i="14"/>
  <c r="DI7" i="14"/>
  <c r="DH7" i="14"/>
  <c r="DM6" i="14"/>
  <c r="DL6" i="14"/>
  <c r="DK6" i="14"/>
  <c r="DI6" i="14"/>
  <c r="DH6" i="14"/>
  <c r="DM5" i="14"/>
  <c r="DL5" i="14"/>
  <c r="DK5" i="14"/>
  <c r="DI5" i="14"/>
  <c r="DH5" i="14"/>
  <c r="DM4" i="14"/>
  <c r="DL4" i="14"/>
  <c r="DK4" i="14"/>
  <c r="DI4" i="14"/>
  <c r="DH4" i="14"/>
  <c r="DM3" i="14"/>
  <c r="DL3" i="14"/>
  <c r="DK3" i="14"/>
  <c r="DI3" i="14"/>
  <c r="DH3" i="14"/>
  <c r="DM2" i="14"/>
  <c r="DL2" i="14"/>
  <c r="DK2" i="14"/>
  <c r="DI2" i="14"/>
  <c r="DH2" i="14"/>
  <c r="AC77" i="14"/>
  <c r="AC76" i="14"/>
  <c r="AC75" i="14"/>
  <c r="AC74" i="14"/>
  <c r="AC73" i="14"/>
  <c r="AA92" i="14"/>
  <c r="AA91" i="14"/>
  <c r="AA90" i="14"/>
  <c r="AA89" i="14"/>
  <c r="AA88" i="14"/>
  <c r="AA87" i="14"/>
  <c r="AA86" i="14"/>
  <c r="AA85" i="14"/>
  <c r="AA84" i="14"/>
  <c r="AA83" i="14"/>
  <c r="AA82" i="14"/>
  <c r="AA81" i="14"/>
  <c r="AA80" i="14"/>
  <c r="AA79" i="14"/>
  <c r="AA78" i="14"/>
  <c r="AA77" i="14"/>
  <c r="AA76" i="14"/>
  <c r="AA75" i="14"/>
  <c r="AA74" i="14"/>
  <c r="AA73" i="14"/>
  <c r="Z93" i="14"/>
  <c r="Y93" i="14"/>
  <c r="X93" i="14"/>
  <c r="W93" i="14"/>
  <c r="V93" i="14"/>
  <c r="U93" i="14"/>
  <c r="T93" i="14"/>
  <c r="S93" i="14"/>
  <c r="R93" i="14"/>
  <c r="Q93" i="14"/>
  <c r="AA93" i="14"/>
  <c r="AD77" i="14"/>
  <c r="AD76" i="14"/>
  <c r="AD78" i="14" s="1"/>
  <c r="AD79" i="14" s="1"/>
  <c r="AD75" i="14"/>
  <c r="AD50" i="14"/>
  <c r="AD49" i="14"/>
  <c r="AC55" i="14"/>
  <c r="AC54" i="14"/>
  <c r="AC53" i="14"/>
  <c r="AC52" i="14"/>
  <c r="AC51" i="14"/>
  <c r="AC50" i="14"/>
  <c r="AC49" i="14"/>
  <c r="CY21" i="14"/>
  <c r="AA68" i="14"/>
  <c r="CY20" i="14"/>
  <c r="AA67" i="14"/>
  <c r="CY19" i="14"/>
  <c r="AA66" i="14"/>
  <c r="CY18" i="14"/>
  <c r="AA65" i="14"/>
  <c r="CY17" i="14"/>
  <c r="AA64" i="14"/>
  <c r="CY16" i="14"/>
  <c r="AA63" i="14"/>
  <c r="CY15" i="14"/>
  <c r="AA62" i="14"/>
  <c r="CY14" i="14"/>
  <c r="AA61" i="14"/>
  <c r="CY13" i="14"/>
  <c r="AA60" i="14"/>
  <c r="CY12" i="14"/>
  <c r="AA59" i="14"/>
  <c r="CY11" i="14"/>
  <c r="AA58" i="14"/>
  <c r="CY10" i="14"/>
  <c r="AA57" i="14"/>
  <c r="CY9" i="14"/>
  <c r="AA56" i="14"/>
  <c r="CY8" i="14"/>
  <c r="AA55" i="14"/>
  <c r="CY7" i="14"/>
  <c r="AA54" i="14"/>
  <c r="CY6" i="14"/>
  <c r="AA53" i="14"/>
  <c r="CY5" i="14"/>
  <c r="AA52" i="14"/>
  <c r="CY4" i="14"/>
  <c r="AA51" i="14"/>
  <c r="CY3" i="14"/>
  <c r="AA50" i="14"/>
  <c r="CY2" i="14"/>
  <c r="AA49" i="14"/>
  <c r="Z69" i="14"/>
  <c r="Y69" i="14"/>
  <c r="X69" i="14"/>
  <c r="W69" i="14"/>
  <c r="V69" i="14"/>
  <c r="U69" i="14"/>
  <c r="T69" i="14"/>
  <c r="S69" i="14"/>
  <c r="R69" i="14"/>
  <c r="Q69" i="14"/>
  <c r="AC31" i="14"/>
  <c r="AC30" i="14"/>
  <c r="AC29" i="14"/>
  <c r="AC28" i="14"/>
  <c r="AC27" i="14"/>
  <c r="AC26" i="14"/>
  <c r="AC25" i="14"/>
  <c r="CW21" i="14"/>
  <c r="AA44" i="14"/>
  <c r="CW20" i="14"/>
  <c r="AA43" i="14"/>
  <c r="CW19" i="14"/>
  <c r="AA42" i="14"/>
  <c r="CW18" i="14"/>
  <c r="AA41" i="14"/>
  <c r="CW17" i="14"/>
  <c r="AA40" i="14"/>
  <c r="CW16" i="14"/>
  <c r="AA39" i="14"/>
  <c r="CW15" i="14"/>
  <c r="AA38" i="14"/>
  <c r="CW14" i="14"/>
  <c r="AA37" i="14"/>
  <c r="CW13" i="14"/>
  <c r="AA36" i="14"/>
  <c r="CW12" i="14"/>
  <c r="AA35" i="14"/>
  <c r="CW11" i="14"/>
  <c r="AA34" i="14"/>
  <c r="CW10" i="14"/>
  <c r="AA33" i="14"/>
  <c r="CW9" i="14"/>
  <c r="AA32" i="14"/>
  <c r="CW8" i="14"/>
  <c r="AA31" i="14"/>
  <c r="CW7" i="14"/>
  <c r="AA30" i="14"/>
  <c r="CW6" i="14"/>
  <c r="AA29" i="14"/>
  <c r="CW5" i="14"/>
  <c r="AA28" i="14"/>
  <c r="CW4" i="14"/>
  <c r="AA27" i="14"/>
  <c r="CW3" i="14"/>
  <c r="AA26" i="14"/>
  <c r="CW2" i="14"/>
  <c r="AA25" i="14"/>
  <c r="Z45" i="14"/>
  <c r="Y45" i="14"/>
  <c r="X45" i="14"/>
  <c r="W45" i="14"/>
  <c r="V45" i="14"/>
  <c r="U45" i="14"/>
  <c r="T45" i="14"/>
  <c r="S45" i="14"/>
  <c r="R45" i="14"/>
  <c r="Q45" i="14"/>
  <c r="AC5" i="14"/>
  <c r="AC4" i="14"/>
  <c r="AC3" i="14"/>
  <c r="AC2" i="14"/>
  <c r="AA21" i="14"/>
  <c r="AA20" i="14"/>
  <c r="AA19" i="14"/>
  <c r="AA18" i="14"/>
  <c r="AA17" i="14"/>
  <c r="AA16" i="14"/>
  <c r="AA15" i="14"/>
  <c r="AA14" i="14"/>
  <c r="AA13" i="14"/>
  <c r="AA12" i="14"/>
  <c r="AA11" i="14"/>
  <c r="AA10" i="14"/>
  <c r="AA9" i="14"/>
  <c r="AA8" i="14"/>
  <c r="AA7" i="14"/>
  <c r="AA6" i="14"/>
  <c r="AA5" i="14"/>
  <c r="AA4" i="14"/>
  <c r="AA3" i="14"/>
  <c r="AA2" i="14"/>
  <c r="Z22" i="14"/>
  <c r="Y22" i="14"/>
  <c r="X22" i="14"/>
  <c r="W22" i="14"/>
  <c r="V22" i="14"/>
  <c r="U22" i="14"/>
  <c r="T22" i="14"/>
  <c r="S22" i="14"/>
  <c r="R22" i="14"/>
  <c r="Q22" i="14"/>
  <c r="E7045" i="40"/>
  <c r="E3262" i="40"/>
  <c r="E6653" i="40"/>
  <c r="E8620" i="40"/>
  <c r="E2298" i="40"/>
  <c r="E262" i="40"/>
  <c r="E6233" i="40"/>
  <c r="E5207" i="40"/>
  <c r="E3096" i="40"/>
  <c r="E7963" i="40"/>
  <c r="E1445" i="40"/>
  <c r="E2784" i="40"/>
  <c r="E3758" i="40"/>
  <c r="E6433" i="40"/>
  <c r="E2154" i="40"/>
  <c r="E4496" i="40"/>
  <c r="E1771" i="40"/>
  <c r="E8911" i="40"/>
  <c r="E4693" i="40"/>
  <c r="E2564" i="40"/>
  <c r="E7764" i="40"/>
  <c r="E7931" i="40"/>
  <c r="E5936" i="40"/>
  <c r="E3723" i="40"/>
  <c r="E6884" i="40"/>
  <c r="E2245" i="40"/>
  <c r="E3495" i="40"/>
  <c r="E124" i="40"/>
  <c r="E8091" i="40"/>
  <c r="E7788" i="40"/>
  <c r="E5879" i="40"/>
  <c r="E2257" i="40"/>
  <c r="E10016" i="40"/>
  <c r="E1414" i="40"/>
  <c r="E2029" i="40"/>
  <c r="E662" i="40"/>
  <c r="E7097" i="40"/>
  <c r="E5335" i="40"/>
  <c r="E9878" i="40"/>
  <c r="E3465" i="40"/>
  <c r="E3459" i="40"/>
  <c r="E10190" i="40"/>
  <c r="E27" i="40"/>
  <c r="E2858" i="40"/>
  <c r="E6741" i="40"/>
  <c r="E7304" i="40"/>
  <c r="E3493" i="40"/>
  <c r="E6734" i="40"/>
  <c r="E1210" i="40"/>
  <c r="E3401" i="40"/>
  <c r="E8888" i="40"/>
  <c r="E4135" i="40"/>
  <c r="E5393" i="40"/>
  <c r="E2798" i="40"/>
  <c r="E9648" i="40"/>
  <c r="E1085" i="40"/>
  <c r="E5052" i="40"/>
  <c r="E2559" i="40"/>
  <c r="E2303" i="40"/>
  <c r="E7679" i="40"/>
  <c r="E3225" i="40"/>
  <c r="E5744" i="40"/>
  <c r="E7792" i="40"/>
  <c r="E4933" i="40"/>
  <c r="E9318" i="40"/>
  <c r="E5782" i="40"/>
  <c r="E8343" i="40"/>
  <c r="E7101" i="40"/>
  <c r="E4934" i="40"/>
  <c r="E9381" i="40"/>
  <c r="E7734" i="40"/>
  <c r="E9158" i="40"/>
  <c r="E5067" i="40"/>
  <c r="E359" i="40"/>
  <c r="E9185" i="40"/>
  <c r="E2334" i="40"/>
  <c r="E5366" i="40"/>
  <c r="E1985" i="40"/>
  <c r="E7002" i="40"/>
  <c r="E7512" i="40"/>
  <c r="E205" i="40"/>
  <c r="E3329" i="40"/>
  <c r="E6706" i="40"/>
  <c r="E8771" i="40"/>
  <c r="E7538" i="40"/>
  <c r="E421" i="40"/>
  <c r="E5410" i="40"/>
  <c r="E6511" i="40"/>
  <c r="E9763" i="40"/>
  <c r="E5522" i="40"/>
  <c r="E7627" i="40"/>
  <c r="E3504" i="40"/>
  <c r="E4159" i="40"/>
  <c r="E9051" i="40"/>
  <c r="E3420" i="40"/>
  <c r="E3840" i="40"/>
  <c r="E5131" i="40"/>
  <c r="E1991" i="40"/>
  <c r="E7172" i="40"/>
  <c r="E829" i="40"/>
  <c r="E6810" i="40"/>
  <c r="E5034" i="40"/>
  <c r="E5754" i="40"/>
  <c r="E8505" i="40"/>
  <c r="E2558" i="40"/>
  <c r="E3522" i="40"/>
  <c r="E767" i="40"/>
  <c r="E8179" i="40"/>
  <c r="E1099" i="40"/>
  <c r="E1373" i="40"/>
  <c r="E2004" i="40"/>
  <c r="E7651" i="40"/>
  <c r="E4768" i="40"/>
  <c r="E6998" i="40"/>
  <c r="E9303" i="40"/>
  <c r="E9020" i="40"/>
  <c r="E725" i="40"/>
  <c r="E8843" i="40"/>
  <c r="E1801" i="40"/>
  <c r="E1859" i="40"/>
  <c r="E389" i="40"/>
  <c r="E554" i="40"/>
  <c r="E7753" i="40"/>
  <c r="E8517" i="40"/>
  <c r="E8670" i="40"/>
  <c r="E951" i="40"/>
  <c r="E4426" i="40"/>
  <c r="E6145" i="40"/>
  <c r="E3566" i="40"/>
  <c r="E2707" i="40"/>
  <c r="E6831" i="40"/>
  <c r="E2570" i="40"/>
  <c r="E745" i="40"/>
  <c r="E6016" i="40"/>
  <c r="E9670" i="40"/>
  <c r="E72" i="40"/>
  <c r="E4257" i="40"/>
  <c r="E5191" i="40"/>
  <c r="E2851" i="40"/>
  <c r="E6017" i="40"/>
  <c r="E2178" i="40"/>
  <c r="E6525" i="40"/>
  <c r="E15" i="40"/>
  <c r="E6579" i="40"/>
  <c r="E3149" i="40"/>
  <c r="E6837" i="40"/>
  <c r="E8162" i="40"/>
  <c r="E3483" i="40"/>
  <c r="E3212" i="40"/>
  <c r="E9360" i="40"/>
  <c r="E5592" i="40"/>
  <c r="E4049" i="40"/>
  <c r="E6697" i="40"/>
  <c r="E5311" i="40"/>
  <c r="E3192" i="40"/>
  <c r="E2280" i="40"/>
  <c r="E3413" i="40"/>
  <c r="E5538" i="40"/>
  <c r="E8647" i="40"/>
  <c r="E2845" i="40"/>
  <c r="E5026" i="40"/>
  <c r="E9330" i="40"/>
  <c r="E7250" i="40"/>
  <c r="E10037" i="40"/>
  <c r="E2239" i="40"/>
  <c r="E4402" i="40"/>
  <c r="E1448" i="40"/>
  <c r="E3022" i="40"/>
  <c r="E9127" i="40"/>
  <c r="E4324" i="40"/>
  <c r="E1155" i="40"/>
  <c r="E1404" i="40"/>
  <c r="E1279" i="40"/>
  <c r="E3516" i="40"/>
  <c r="E1453" i="40"/>
  <c r="E517" i="40"/>
  <c r="E6250" i="40"/>
  <c r="E396" i="40"/>
  <c r="E2573" i="40"/>
  <c r="E5589" i="40"/>
  <c r="E8583" i="40"/>
  <c r="E10100" i="40"/>
  <c r="E526" i="40"/>
  <c r="E7536" i="40"/>
  <c r="E2295" i="40"/>
  <c r="E4386" i="40"/>
  <c r="E4053" i="40"/>
  <c r="E2857" i="40"/>
  <c r="E7347" i="40"/>
  <c r="E221" i="40"/>
  <c r="E4910" i="40"/>
  <c r="E5117" i="40"/>
  <c r="E6164" i="40"/>
  <c r="E4091" i="40"/>
  <c r="E7926" i="40"/>
  <c r="E5803" i="40"/>
  <c r="E672" i="40"/>
  <c r="E8770" i="40"/>
  <c r="E9826" i="40"/>
  <c r="E4436" i="40"/>
  <c r="E9442" i="40"/>
  <c r="E3650" i="40"/>
  <c r="E4041" i="40"/>
  <c r="E1968" i="40"/>
  <c r="E6451" i="40"/>
  <c r="E3277" i="40"/>
  <c r="E7386" i="40"/>
  <c r="E1588" i="40"/>
  <c r="E3357" i="40"/>
  <c r="E6012" i="40"/>
  <c r="E2611" i="40"/>
  <c r="E3580" i="40"/>
  <c r="E9230" i="40"/>
  <c r="E4676" i="40"/>
  <c r="E4774" i="40"/>
  <c r="E1264" i="40"/>
  <c r="E1843" i="40"/>
  <c r="E7509" i="40"/>
  <c r="E6926" i="40"/>
  <c r="E9556" i="40"/>
  <c r="E3345" i="40"/>
  <c r="E9475" i="40"/>
  <c r="E6798" i="40"/>
  <c r="E7805" i="40"/>
  <c r="E1719" i="40"/>
  <c r="E1816" i="40"/>
  <c r="E1289" i="40"/>
  <c r="E4919" i="40"/>
  <c r="E6325" i="40"/>
  <c r="E5809" i="40"/>
  <c r="E8061" i="40"/>
  <c r="E2025" i="40"/>
  <c r="E3015" i="40"/>
  <c r="E4465" i="40"/>
  <c r="E1087" i="40"/>
  <c r="E7267" i="40"/>
  <c r="E2865" i="40"/>
  <c r="E5720" i="40"/>
  <c r="E6786" i="40"/>
  <c r="E110" i="40"/>
  <c r="E8112" i="40"/>
  <c r="E2597" i="40"/>
  <c r="E391" i="40"/>
  <c r="E7221" i="40"/>
  <c r="E5582" i="40"/>
  <c r="E1617" i="40"/>
  <c r="E4655" i="40"/>
  <c r="E2261" i="40"/>
  <c r="DD49" i="8"/>
  <c r="DD48" i="8"/>
  <c r="DD47" i="8"/>
  <c r="DD46" i="8"/>
  <c r="DD45" i="8"/>
  <c r="DD44" i="8"/>
  <c r="DD43" i="8"/>
  <c r="DD42" i="8"/>
  <c r="DD41" i="8"/>
  <c r="DD40" i="8"/>
  <c r="DD39" i="8"/>
  <c r="DD38" i="8"/>
  <c r="DD37" i="8"/>
  <c r="DD36" i="8"/>
  <c r="DD35" i="8"/>
  <c r="DD34" i="8"/>
  <c r="DD33" i="8"/>
  <c r="DD32" i="8"/>
  <c r="DD31" i="8"/>
  <c r="DD30" i="8"/>
  <c r="DD29" i="8"/>
  <c r="DD28" i="8"/>
  <c r="DD27" i="8"/>
  <c r="DD26" i="8"/>
  <c r="DD25" i="8"/>
  <c r="DD24" i="8"/>
  <c r="DD23" i="8"/>
  <c r="DD22" i="8"/>
  <c r="DD21" i="8"/>
  <c r="DD20" i="8"/>
  <c r="DD19" i="8"/>
  <c r="DD18" i="8"/>
  <c r="DD17" i="8"/>
  <c r="DD16" i="8"/>
  <c r="DD15" i="8"/>
  <c r="DD14" i="8"/>
  <c r="DD13" i="8"/>
  <c r="DD12" i="8"/>
  <c r="DD11" i="8"/>
  <c r="DD10" i="8"/>
  <c r="DD9" i="8"/>
  <c r="DD8" i="8"/>
  <c r="DD7" i="8"/>
  <c r="DD6" i="8"/>
  <c r="DD5" i="8"/>
  <c r="DD4" i="8"/>
  <c r="DD3" i="8"/>
  <c r="DD2" i="8"/>
  <c r="IN50" i="8" a="1"/>
  <c r="IN50" i="8" s="1"/>
  <c r="IM50" i="8" a="1"/>
  <c r="IM50" i="8"/>
  <c r="IL50" i="8" a="1"/>
  <c r="IL50" i="8"/>
  <c r="IK50" i="8" a="1"/>
  <c r="IK50" i="8" s="1"/>
  <c r="IJ50" i="8" a="1"/>
  <c r="IJ50" i="8"/>
  <c r="II50" i="8" a="1"/>
  <c r="II50" i="8"/>
  <c r="IH50" i="8" a="1"/>
  <c r="IH50" i="8"/>
  <c r="IG50" i="8" a="1"/>
  <c r="IG50" i="8" s="1"/>
  <c r="IF50" i="8" a="1"/>
  <c r="IF50" i="8" s="1"/>
  <c r="IE50" i="8" a="1"/>
  <c r="IE50" i="8" s="1"/>
  <c r="ID50" i="8" a="1"/>
  <c r="ID50" i="8" s="1"/>
  <c r="IC50" i="8" a="1"/>
  <c r="IC50" i="8"/>
  <c r="IB50" i="8" a="1"/>
  <c r="IB50" i="8" s="1"/>
  <c r="IA50" i="8" a="1"/>
  <c r="IA50" i="8"/>
  <c r="HZ50" i="8" a="1"/>
  <c r="HZ50" i="8" s="1"/>
  <c r="HY50" i="8" a="1"/>
  <c r="HY50" i="8" s="1"/>
  <c r="HX50" i="8" a="1"/>
  <c r="HX50" i="8" s="1"/>
  <c r="HW50" i="8" a="1"/>
  <c r="HW50" i="8" s="1"/>
  <c r="HV50" i="8" a="1"/>
  <c r="HV50" i="8" s="1"/>
  <c r="HU50" i="8" a="1"/>
  <c r="HU50" i="8" s="1"/>
  <c r="HT50" i="8" a="1"/>
  <c r="HT50" i="8" s="1"/>
  <c r="HS50" i="8" a="1"/>
  <c r="HS50" i="8" s="1"/>
  <c r="HR50" i="8" a="1"/>
  <c r="HR50" i="8" s="1"/>
  <c r="HQ50" i="8" a="1"/>
  <c r="HQ50" i="8" s="1"/>
  <c r="HP50" i="8" a="1"/>
  <c r="HP50" i="8"/>
  <c r="HO50" i="8" a="1"/>
  <c r="HO50" i="8" s="1"/>
  <c r="HN50" i="8" a="1"/>
  <c r="HN50" i="8" s="1"/>
  <c r="HM50" i="8" a="1"/>
  <c r="HM50" i="8" s="1"/>
  <c r="HL50" i="8" a="1"/>
  <c r="HL50" i="8" s="1"/>
  <c r="HK50" i="8" a="1"/>
  <c r="HK50" i="8" s="1"/>
  <c r="HJ50" i="8" a="1"/>
  <c r="HJ50" i="8" s="1"/>
  <c r="HI50" i="8" a="1"/>
  <c r="HI50" i="8" s="1"/>
  <c r="HH50" i="8" a="1"/>
  <c r="HH50" i="8"/>
  <c r="HG50" i="8" a="1"/>
  <c r="HG50" i="8" s="1"/>
  <c r="HF50" i="8" a="1"/>
  <c r="HF50" i="8" s="1"/>
  <c r="HE50" i="8" a="1"/>
  <c r="HE50" i="8" s="1"/>
  <c r="HD50" i="8" a="1"/>
  <c r="HD50" i="8" s="1"/>
  <c r="HC50" i="8" a="1"/>
  <c r="HC50" i="8" s="1"/>
  <c r="HB50" i="8" a="1"/>
  <c r="HB50" i="8"/>
  <c r="HA50" i="8" a="1"/>
  <c r="HA50" i="8" s="1"/>
  <c r="GZ50" i="8" a="1"/>
  <c r="GZ50" i="8" s="1"/>
  <c r="GY50" i="8" a="1"/>
  <c r="GY50" i="8" s="1"/>
  <c r="GX50" i="8" a="1"/>
  <c r="GX50" i="8" s="1"/>
  <c r="GW50" i="8" a="1"/>
  <c r="GW50" i="8"/>
  <c r="GV50" i="8" a="1"/>
  <c r="GV50" i="8" s="1"/>
  <c r="GU50" i="8" a="1"/>
  <c r="GU50" i="8" s="1"/>
  <c r="GT50" i="8" a="1"/>
  <c r="GT50" i="8" s="1"/>
  <c r="GS50" i="8" a="1"/>
  <c r="GS50" i="8" s="1"/>
  <c r="IN49" i="8"/>
  <c r="IM48" i="8"/>
  <c r="IL47" i="8"/>
  <c r="IK46" i="8"/>
  <c r="IJ45" i="8"/>
  <c r="II44" i="8"/>
  <c r="IH43" i="8"/>
  <c r="IG42" i="8"/>
  <c r="IF41" i="8"/>
  <c r="IE40" i="8"/>
  <c r="ID39" i="8"/>
  <c r="IC38" i="8"/>
  <c r="IB37" i="8"/>
  <c r="IA36" i="8"/>
  <c r="HZ35" i="8"/>
  <c r="HY34" i="8"/>
  <c r="HX33" i="8"/>
  <c r="HW32" i="8"/>
  <c r="HV31" i="8"/>
  <c r="HU30" i="8"/>
  <c r="HT29" i="8"/>
  <c r="HS28" i="8"/>
  <c r="HR27" i="8"/>
  <c r="HQ26" i="8"/>
  <c r="HP25" i="8"/>
  <c r="HO24" i="8"/>
  <c r="HN23" i="8"/>
  <c r="HM22" i="8"/>
  <c r="HL21" i="8"/>
  <c r="HK20" i="8"/>
  <c r="HJ19" i="8"/>
  <c r="HI18" i="8"/>
  <c r="HH17" i="8"/>
  <c r="HG16" i="8"/>
  <c r="HF15" i="8"/>
  <c r="HE14" i="8"/>
  <c r="HD13" i="8"/>
  <c r="HC12" i="8"/>
  <c r="HB11" i="8"/>
  <c r="HA10" i="8"/>
  <c r="GZ9" i="8"/>
  <c r="GY8" i="8"/>
  <c r="GX7" i="8"/>
  <c r="GW6" i="8"/>
  <c r="GV5" i="8"/>
  <c r="GU4" i="8"/>
  <c r="GT3" i="8"/>
  <c r="GS2" i="8"/>
  <c r="DE49" i="8"/>
  <c r="DE48" i="8"/>
  <c r="DE47" i="8"/>
  <c r="DE46" i="8"/>
  <c r="DE45" i="8"/>
  <c r="DE44" i="8"/>
  <c r="DE43" i="8"/>
  <c r="DE42" i="8"/>
  <c r="DE41" i="8"/>
  <c r="DE40" i="8"/>
  <c r="DE39" i="8"/>
  <c r="DE38" i="8"/>
  <c r="DE37" i="8"/>
  <c r="DE36" i="8"/>
  <c r="DE35" i="8"/>
  <c r="DE34" i="8"/>
  <c r="DE33" i="8"/>
  <c r="DE32" i="8"/>
  <c r="DE31" i="8"/>
  <c r="DE30" i="8"/>
  <c r="DE29" i="8"/>
  <c r="DE28" i="8"/>
  <c r="DE27" i="8"/>
  <c r="DE26" i="8"/>
  <c r="DE25" i="8"/>
  <c r="DE24" i="8"/>
  <c r="DE23" i="8"/>
  <c r="DE22" i="8"/>
  <c r="DE21" i="8"/>
  <c r="DE20" i="8"/>
  <c r="DE19" i="8"/>
  <c r="DE18" i="8"/>
  <c r="DE17" i="8"/>
  <c r="DE16" i="8"/>
  <c r="DE15" i="8"/>
  <c r="DE14" i="8"/>
  <c r="DE13" i="8"/>
  <c r="DE12" i="8"/>
  <c r="DE11" i="8"/>
  <c r="DE10" i="8"/>
  <c r="DE9" i="8"/>
  <c r="DE8" i="8"/>
  <c r="DE7" i="8"/>
  <c r="DE6" i="8"/>
  <c r="DE5" i="8"/>
  <c r="DE4" i="8"/>
  <c r="DE3" i="8"/>
  <c r="DE2" i="8"/>
  <c r="CV24" i="8"/>
  <c r="CV14" i="8"/>
  <c r="CV12" i="8"/>
  <c r="CV10" i="8"/>
  <c r="CV8" i="8"/>
  <c r="DM49" i="8"/>
  <c r="DL49" i="8"/>
  <c r="DK49" i="8"/>
  <c r="DI49" i="8"/>
  <c r="DH49" i="8"/>
  <c r="DM48" i="8"/>
  <c r="DL48" i="8"/>
  <c r="DK48" i="8"/>
  <c r="DI48" i="8"/>
  <c r="DH48" i="8"/>
  <c r="DM47" i="8"/>
  <c r="DL47" i="8"/>
  <c r="DK47" i="8"/>
  <c r="DI47" i="8"/>
  <c r="DH47" i="8"/>
  <c r="DM46" i="8"/>
  <c r="DL46" i="8"/>
  <c r="DK46" i="8"/>
  <c r="DI46" i="8"/>
  <c r="DH46" i="8"/>
  <c r="DM45" i="8"/>
  <c r="DL45" i="8"/>
  <c r="DK45" i="8"/>
  <c r="DI45" i="8"/>
  <c r="DH45" i="8"/>
  <c r="DM44" i="8"/>
  <c r="DL44" i="8"/>
  <c r="DK44" i="8"/>
  <c r="DI44" i="8"/>
  <c r="DH44" i="8"/>
  <c r="DM43" i="8"/>
  <c r="DL43" i="8"/>
  <c r="DK43" i="8"/>
  <c r="DI43" i="8"/>
  <c r="DH43" i="8"/>
  <c r="DM42" i="8"/>
  <c r="DL42" i="8"/>
  <c r="DK42" i="8"/>
  <c r="DI42" i="8"/>
  <c r="DH42" i="8"/>
  <c r="DM41" i="8"/>
  <c r="DL41" i="8"/>
  <c r="DK41" i="8"/>
  <c r="DI41" i="8"/>
  <c r="DH41" i="8"/>
  <c r="DM40" i="8"/>
  <c r="DL40" i="8"/>
  <c r="DK40" i="8"/>
  <c r="DI40" i="8"/>
  <c r="DH40" i="8"/>
  <c r="DM39" i="8"/>
  <c r="DL39" i="8"/>
  <c r="DK39" i="8"/>
  <c r="DI39" i="8"/>
  <c r="DH39" i="8"/>
  <c r="DM38" i="8"/>
  <c r="DL38" i="8"/>
  <c r="DK38" i="8"/>
  <c r="DI38" i="8"/>
  <c r="DH38" i="8"/>
  <c r="DM37" i="8"/>
  <c r="DL37" i="8"/>
  <c r="DK37" i="8"/>
  <c r="DI37" i="8"/>
  <c r="DH37" i="8"/>
  <c r="DM36" i="8"/>
  <c r="DL36" i="8"/>
  <c r="DK36" i="8"/>
  <c r="DI36" i="8"/>
  <c r="DH36" i="8"/>
  <c r="DM35" i="8"/>
  <c r="DL35" i="8"/>
  <c r="DK35" i="8"/>
  <c r="DI35" i="8"/>
  <c r="DH35" i="8"/>
  <c r="DM34" i="8"/>
  <c r="DL34" i="8"/>
  <c r="DK34" i="8"/>
  <c r="DI34" i="8"/>
  <c r="DH34" i="8"/>
  <c r="DM33" i="8"/>
  <c r="DL33" i="8"/>
  <c r="DK33" i="8"/>
  <c r="DI33" i="8"/>
  <c r="DH33" i="8"/>
  <c r="DM32" i="8"/>
  <c r="DL32" i="8"/>
  <c r="DK32" i="8"/>
  <c r="DI32" i="8"/>
  <c r="DH32" i="8"/>
  <c r="DM31" i="8"/>
  <c r="DL31" i="8"/>
  <c r="DK31" i="8"/>
  <c r="DI31" i="8"/>
  <c r="DH31" i="8"/>
  <c r="DM30" i="8"/>
  <c r="DL30" i="8"/>
  <c r="DK30" i="8"/>
  <c r="DI30" i="8"/>
  <c r="DH30" i="8"/>
  <c r="DM29" i="8"/>
  <c r="DL29" i="8"/>
  <c r="DK29" i="8"/>
  <c r="DI29" i="8"/>
  <c r="DH29" i="8"/>
  <c r="DM28" i="8"/>
  <c r="DL28" i="8"/>
  <c r="DK28" i="8"/>
  <c r="DI28" i="8"/>
  <c r="DH28" i="8"/>
  <c r="DM27" i="8"/>
  <c r="DL27" i="8"/>
  <c r="DK27" i="8"/>
  <c r="DI27" i="8"/>
  <c r="DH27" i="8"/>
  <c r="DM26" i="8"/>
  <c r="DL26" i="8"/>
  <c r="DK26" i="8"/>
  <c r="DI26" i="8"/>
  <c r="DH26" i="8"/>
  <c r="DM25" i="8"/>
  <c r="DL25" i="8"/>
  <c r="DK25" i="8"/>
  <c r="DI25" i="8"/>
  <c r="DH25" i="8"/>
  <c r="DM24" i="8"/>
  <c r="DL24" i="8"/>
  <c r="DK24" i="8"/>
  <c r="DI24" i="8"/>
  <c r="DH24" i="8"/>
  <c r="DM23" i="8"/>
  <c r="DL23" i="8"/>
  <c r="DK23" i="8"/>
  <c r="DI23" i="8"/>
  <c r="DH23" i="8"/>
  <c r="DM22" i="8"/>
  <c r="DL22" i="8"/>
  <c r="DK22" i="8"/>
  <c r="DI22" i="8"/>
  <c r="DH22" i="8"/>
  <c r="DM21" i="8"/>
  <c r="DL21" i="8"/>
  <c r="DK21" i="8"/>
  <c r="DI21" i="8"/>
  <c r="DH21" i="8"/>
  <c r="DM20" i="8"/>
  <c r="DL20" i="8"/>
  <c r="DK20" i="8"/>
  <c r="DI20" i="8"/>
  <c r="DH20" i="8"/>
  <c r="DM19" i="8"/>
  <c r="DL19" i="8"/>
  <c r="DK19" i="8"/>
  <c r="DI19" i="8"/>
  <c r="DH19" i="8"/>
  <c r="DM18" i="8"/>
  <c r="DL18" i="8"/>
  <c r="DK18" i="8"/>
  <c r="DI18" i="8"/>
  <c r="DH18" i="8"/>
  <c r="DM17" i="8"/>
  <c r="DL17" i="8"/>
  <c r="DK17" i="8"/>
  <c r="DI17" i="8"/>
  <c r="DH17" i="8"/>
  <c r="DM16" i="8"/>
  <c r="DL16" i="8"/>
  <c r="DK16" i="8"/>
  <c r="DI16" i="8"/>
  <c r="DH16" i="8"/>
  <c r="DM15" i="8"/>
  <c r="DL15" i="8"/>
  <c r="DK15" i="8"/>
  <c r="DI15" i="8"/>
  <c r="DH15" i="8"/>
  <c r="DM14" i="8"/>
  <c r="DL14" i="8"/>
  <c r="DK14" i="8"/>
  <c r="DI14" i="8"/>
  <c r="DH14" i="8"/>
  <c r="DM13" i="8"/>
  <c r="DL13" i="8"/>
  <c r="DK13" i="8"/>
  <c r="DI13" i="8"/>
  <c r="DH13" i="8"/>
  <c r="DM12" i="8"/>
  <c r="DL12" i="8"/>
  <c r="DK12" i="8"/>
  <c r="DI12" i="8"/>
  <c r="DH12" i="8"/>
  <c r="DM11" i="8"/>
  <c r="DL11" i="8"/>
  <c r="DK11" i="8"/>
  <c r="DI11" i="8"/>
  <c r="DH11" i="8"/>
  <c r="DM10" i="8"/>
  <c r="DL10" i="8"/>
  <c r="DK10" i="8"/>
  <c r="DI10" i="8"/>
  <c r="DH10" i="8"/>
  <c r="DM9" i="8"/>
  <c r="DL9" i="8"/>
  <c r="DK9" i="8"/>
  <c r="DI9" i="8"/>
  <c r="DH9" i="8"/>
  <c r="DM8" i="8"/>
  <c r="DL8" i="8"/>
  <c r="DK8" i="8"/>
  <c r="DI8" i="8"/>
  <c r="DH8" i="8"/>
  <c r="DM7" i="8"/>
  <c r="DL7" i="8"/>
  <c r="DK7" i="8"/>
  <c r="DI7" i="8"/>
  <c r="DH7" i="8"/>
  <c r="DM6" i="8"/>
  <c r="DL6" i="8"/>
  <c r="DK6" i="8"/>
  <c r="DI6" i="8"/>
  <c r="DH6" i="8"/>
  <c r="DM5" i="8"/>
  <c r="DL5" i="8"/>
  <c r="DK5" i="8"/>
  <c r="DI5" i="8"/>
  <c r="DH5" i="8"/>
  <c r="DM4" i="8"/>
  <c r="DL4" i="8"/>
  <c r="DK4" i="8"/>
  <c r="DI4" i="8"/>
  <c r="DH4" i="8"/>
  <c r="DM3" i="8"/>
  <c r="DL3" i="8"/>
  <c r="DK3" i="8"/>
  <c r="DI3" i="8"/>
  <c r="DH3" i="8"/>
  <c r="DM2" i="8"/>
  <c r="DL2" i="8"/>
  <c r="DK2" i="8"/>
  <c r="DI2" i="8"/>
  <c r="DH2" i="8"/>
  <c r="AG161" i="8"/>
  <c r="AG160" i="8"/>
  <c r="AG159" i="8"/>
  <c r="AG158" i="8"/>
  <c r="AG157" i="8"/>
  <c r="AE204" i="8"/>
  <c r="AE203" i="8"/>
  <c r="AE202" i="8"/>
  <c r="AE201" i="8"/>
  <c r="AE200" i="8"/>
  <c r="AE199" i="8"/>
  <c r="AE198" i="8"/>
  <c r="AE197" i="8"/>
  <c r="AE196" i="8"/>
  <c r="AE195" i="8"/>
  <c r="AE194" i="8"/>
  <c r="AE193" i="8"/>
  <c r="AE192" i="8"/>
  <c r="AE191" i="8"/>
  <c r="AE190" i="8"/>
  <c r="AE189" i="8"/>
  <c r="AE188" i="8"/>
  <c r="AE187" i="8"/>
  <c r="AE186" i="8"/>
  <c r="AE185" i="8"/>
  <c r="AE184" i="8"/>
  <c r="AE183" i="8"/>
  <c r="AE182" i="8"/>
  <c r="AE181" i="8"/>
  <c r="AE180" i="8"/>
  <c r="AE179" i="8"/>
  <c r="AE178" i="8"/>
  <c r="AE177" i="8"/>
  <c r="AE176" i="8"/>
  <c r="AE175" i="8"/>
  <c r="AE174" i="8"/>
  <c r="AE173" i="8"/>
  <c r="AE172" i="8"/>
  <c r="AE171" i="8"/>
  <c r="AE170" i="8"/>
  <c r="AE169" i="8"/>
  <c r="AE168" i="8"/>
  <c r="AE167" i="8"/>
  <c r="AE166" i="8"/>
  <c r="AE165" i="8"/>
  <c r="AE164" i="8"/>
  <c r="AE163" i="8"/>
  <c r="AE162" i="8"/>
  <c r="AE161" i="8"/>
  <c r="AE160" i="8"/>
  <c r="AE159" i="8"/>
  <c r="AE158" i="8"/>
  <c r="AE157" i="8"/>
  <c r="AD205" i="8"/>
  <c r="AC205" i="8"/>
  <c r="AB205" i="8"/>
  <c r="AA205" i="8"/>
  <c r="Z205" i="8"/>
  <c r="Y205" i="8"/>
  <c r="X205" i="8"/>
  <c r="W205" i="8"/>
  <c r="V205" i="8"/>
  <c r="U205" i="8"/>
  <c r="T205" i="8"/>
  <c r="S205" i="8"/>
  <c r="R205" i="8"/>
  <c r="Q205" i="8"/>
  <c r="AE205" i="8"/>
  <c r="AH162" i="8"/>
  <c r="AH163" i="8" s="1"/>
  <c r="AH161" i="8"/>
  <c r="AH160" i="8"/>
  <c r="AH159" i="8"/>
  <c r="AH106" i="8"/>
  <c r="AH105" i="8"/>
  <c r="AG111" i="8"/>
  <c r="AG110" i="8"/>
  <c r="AG109" i="8"/>
  <c r="AG108" i="8"/>
  <c r="AG107" i="8"/>
  <c r="AG106" i="8"/>
  <c r="AG105" i="8"/>
  <c r="CY49" i="8"/>
  <c r="AE152" i="8"/>
  <c r="CY48" i="8"/>
  <c r="AE151" i="8"/>
  <c r="CY47" i="8"/>
  <c r="AE150" i="8"/>
  <c r="CY46" i="8"/>
  <c r="AE149" i="8"/>
  <c r="CY45" i="8"/>
  <c r="AE148" i="8"/>
  <c r="CY44" i="8"/>
  <c r="AE147" i="8"/>
  <c r="CY43" i="8"/>
  <c r="AE146" i="8"/>
  <c r="CY42" i="8"/>
  <c r="AE145" i="8"/>
  <c r="CY41" i="8"/>
  <c r="AE144" i="8"/>
  <c r="CY40" i="8"/>
  <c r="AE143" i="8"/>
  <c r="CY39" i="8"/>
  <c r="AE142" i="8"/>
  <c r="CY38" i="8"/>
  <c r="AE141" i="8"/>
  <c r="CY37" i="8"/>
  <c r="AE140" i="8"/>
  <c r="CY36" i="8"/>
  <c r="AE139" i="8"/>
  <c r="CY35" i="8"/>
  <c r="AE138" i="8"/>
  <c r="CY34" i="8"/>
  <c r="AE137" i="8"/>
  <c r="CY33" i="8"/>
  <c r="AE136" i="8"/>
  <c r="CY32" i="8"/>
  <c r="AE135" i="8"/>
  <c r="CY31" i="8"/>
  <c r="AE134" i="8"/>
  <c r="CY30" i="8"/>
  <c r="AE133" i="8"/>
  <c r="CY29" i="8"/>
  <c r="AE132" i="8"/>
  <c r="CY28" i="8"/>
  <c r="AE131" i="8"/>
  <c r="CY27" i="8"/>
  <c r="AE130" i="8"/>
  <c r="CY26" i="8"/>
  <c r="AE129" i="8"/>
  <c r="CY25" i="8"/>
  <c r="AE128" i="8"/>
  <c r="CY24" i="8"/>
  <c r="AE127" i="8"/>
  <c r="CY23" i="8"/>
  <c r="AE126" i="8"/>
  <c r="CY22" i="8"/>
  <c r="AE125" i="8"/>
  <c r="CY21" i="8"/>
  <c r="AE124" i="8"/>
  <c r="CY20" i="8"/>
  <c r="AE123" i="8"/>
  <c r="CY19" i="8"/>
  <c r="AE122" i="8"/>
  <c r="CY18" i="8"/>
  <c r="AE121" i="8"/>
  <c r="CY17" i="8"/>
  <c r="AE120" i="8"/>
  <c r="CY16" i="8"/>
  <c r="AE119" i="8"/>
  <c r="CY15" i="8"/>
  <c r="AE118" i="8"/>
  <c r="CY14" i="8"/>
  <c r="AE117" i="8"/>
  <c r="CY13" i="8"/>
  <c r="AE116" i="8"/>
  <c r="CY12" i="8"/>
  <c r="AE115" i="8"/>
  <c r="CY11" i="8"/>
  <c r="AE114" i="8"/>
  <c r="CY10" i="8"/>
  <c r="AE113" i="8"/>
  <c r="CY9" i="8"/>
  <c r="AE112" i="8"/>
  <c r="CY8" i="8"/>
  <c r="AE111" i="8"/>
  <c r="CY7" i="8"/>
  <c r="AE110" i="8"/>
  <c r="CY6" i="8"/>
  <c r="AE109" i="8"/>
  <c r="CY5" i="8"/>
  <c r="AE108" i="8"/>
  <c r="CY4" i="8"/>
  <c r="AE107" i="8"/>
  <c r="CY3" i="8"/>
  <c r="AE106" i="8"/>
  <c r="CY2" i="8"/>
  <c r="AE105" i="8"/>
  <c r="AD153" i="8"/>
  <c r="AC153" i="8"/>
  <c r="AB153" i="8"/>
  <c r="AA153" i="8"/>
  <c r="Z153" i="8"/>
  <c r="Y153" i="8"/>
  <c r="X153" i="8"/>
  <c r="W153" i="8"/>
  <c r="V153" i="8"/>
  <c r="U153" i="8"/>
  <c r="T153" i="8"/>
  <c r="S153" i="8"/>
  <c r="R153" i="8"/>
  <c r="Q153" i="8"/>
  <c r="AG59" i="8"/>
  <c r="AG58" i="8"/>
  <c r="AG57" i="8"/>
  <c r="AG56" i="8"/>
  <c r="AG55" i="8"/>
  <c r="AG54" i="8"/>
  <c r="AG53" i="8"/>
  <c r="CW49" i="8"/>
  <c r="AE100" i="8"/>
  <c r="CW48" i="8"/>
  <c r="AE99" i="8"/>
  <c r="CW47" i="8"/>
  <c r="AE98" i="8"/>
  <c r="CW46" i="8"/>
  <c r="AE97" i="8"/>
  <c r="CW45" i="8"/>
  <c r="AE96" i="8"/>
  <c r="CW44" i="8"/>
  <c r="AE95" i="8"/>
  <c r="CW43" i="8"/>
  <c r="AE94" i="8"/>
  <c r="CW42" i="8"/>
  <c r="AE93" i="8"/>
  <c r="CW41" i="8"/>
  <c r="AE92" i="8"/>
  <c r="CW40" i="8"/>
  <c r="AE91" i="8"/>
  <c r="CW39" i="8"/>
  <c r="AE90" i="8"/>
  <c r="CW38" i="8"/>
  <c r="AE89" i="8"/>
  <c r="CW37" i="8"/>
  <c r="AE88" i="8"/>
  <c r="CW36" i="8"/>
  <c r="AE87" i="8"/>
  <c r="CW35" i="8"/>
  <c r="AE86" i="8"/>
  <c r="CW34" i="8"/>
  <c r="AE85" i="8"/>
  <c r="CW33" i="8"/>
  <c r="AE84" i="8"/>
  <c r="CW32" i="8"/>
  <c r="AE83" i="8"/>
  <c r="CW31" i="8"/>
  <c r="AE82" i="8"/>
  <c r="CW30" i="8"/>
  <c r="AE81" i="8"/>
  <c r="CW29" i="8"/>
  <c r="AE80" i="8"/>
  <c r="CW28" i="8"/>
  <c r="AE79" i="8"/>
  <c r="CW27" i="8"/>
  <c r="AE78" i="8"/>
  <c r="CW26" i="8"/>
  <c r="AE77" i="8"/>
  <c r="CW25" i="8"/>
  <c r="AE76" i="8"/>
  <c r="CW24" i="8"/>
  <c r="AE75" i="8"/>
  <c r="CW23" i="8"/>
  <c r="AE74" i="8"/>
  <c r="CW22" i="8"/>
  <c r="AE73" i="8"/>
  <c r="CW21" i="8"/>
  <c r="AE72" i="8"/>
  <c r="CW20" i="8"/>
  <c r="AE71" i="8"/>
  <c r="CW19" i="8"/>
  <c r="AE70" i="8"/>
  <c r="CW18" i="8"/>
  <c r="AE69" i="8"/>
  <c r="CW17" i="8"/>
  <c r="AE68" i="8"/>
  <c r="CW16" i="8"/>
  <c r="AE67" i="8"/>
  <c r="CW15" i="8"/>
  <c r="AE66" i="8"/>
  <c r="CW14" i="8"/>
  <c r="AE65" i="8"/>
  <c r="CW13" i="8"/>
  <c r="AE64" i="8"/>
  <c r="CW12" i="8"/>
  <c r="AE63" i="8"/>
  <c r="CW11" i="8"/>
  <c r="AE62" i="8"/>
  <c r="CW10" i="8"/>
  <c r="AE61" i="8"/>
  <c r="CW9" i="8"/>
  <c r="AE60" i="8"/>
  <c r="CW8" i="8"/>
  <c r="AE59" i="8"/>
  <c r="CW7" i="8"/>
  <c r="AE58" i="8"/>
  <c r="CW6" i="8"/>
  <c r="AE57" i="8"/>
  <c r="CW5" i="8"/>
  <c r="AE56" i="8"/>
  <c r="CW4" i="8"/>
  <c r="AE55" i="8"/>
  <c r="CW3" i="8"/>
  <c r="AE54" i="8"/>
  <c r="CW2" i="8"/>
  <c r="AE53" i="8"/>
  <c r="AD101" i="8"/>
  <c r="AC101" i="8"/>
  <c r="AB101" i="8"/>
  <c r="AA101" i="8"/>
  <c r="Z101" i="8"/>
  <c r="Y101" i="8"/>
  <c r="X101" i="8"/>
  <c r="W101" i="8"/>
  <c r="V101" i="8"/>
  <c r="U101" i="8"/>
  <c r="T101" i="8"/>
  <c r="S101" i="8"/>
  <c r="R101" i="8"/>
  <c r="Q101" i="8"/>
  <c r="AG5" i="8"/>
  <c r="AG4" i="8"/>
  <c r="AG3" i="8"/>
  <c r="AG2" i="8"/>
  <c r="AE49" i="8"/>
  <c r="AE48" i="8"/>
  <c r="AE47" i="8"/>
  <c r="AE46" i="8"/>
  <c r="AE45" i="8"/>
  <c r="AE44" i="8"/>
  <c r="AE43" i="8"/>
  <c r="AE42" i="8"/>
  <c r="AE41" i="8"/>
  <c r="AE40" i="8"/>
  <c r="AE39" i="8"/>
  <c r="AE38" i="8"/>
  <c r="AE37" i="8"/>
  <c r="AE36" i="8"/>
  <c r="AE35" i="8"/>
  <c r="AE34" i="8"/>
  <c r="AE33" i="8"/>
  <c r="AE32" i="8"/>
  <c r="AE31" i="8"/>
  <c r="AE30" i="8"/>
  <c r="AE29" i="8"/>
  <c r="AE28" i="8"/>
  <c r="AE27" i="8"/>
  <c r="AE26" i="8"/>
  <c r="AE25" i="8"/>
  <c r="AE24" i="8"/>
  <c r="AE23" i="8"/>
  <c r="AE22" i="8"/>
  <c r="AE21" i="8"/>
  <c r="AE20" i="8"/>
  <c r="AE19" i="8"/>
  <c r="AE18" i="8"/>
  <c r="AE17" i="8"/>
  <c r="AE16" i="8"/>
  <c r="AE15" i="8"/>
  <c r="AE14" i="8"/>
  <c r="AE13" i="8"/>
  <c r="AE12" i="8"/>
  <c r="AE11" i="8"/>
  <c r="AE10" i="8"/>
  <c r="AE9" i="8"/>
  <c r="AE8" i="8"/>
  <c r="AE7" i="8"/>
  <c r="AE6" i="8"/>
  <c r="AE5" i="8"/>
  <c r="AE4" i="8"/>
  <c r="AE3" i="8"/>
  <c r="AE2" i="8"/>
  <c r="AD50" i="8"/>
  <c r="AC50" i="8"/>
  <c r="AB50" i="8"/>
  <c r="AA50" i="8"/>
  <c r="Z50" i="8"/>
  <c r="Y50" i="8"/>
  <c r="X50" i="8"/>
  <c r="W50" i="8"/>
  <c r="V50" i="8"/>
  <c r="U50" i="8"/>
  <c r="T50" i="8"/>
  <c r="S50" i="8"/>
  <c r="R50" i="8"/>
  <c r="Q50" i="8"/>
  <c r="DD13" i="18"/>
  <c r="DD12" i="18"/>
  <c r="DD11" i="18"/>
  <c r="DD10" i="18"/>
  <c r="DD9" i="18"/>
  <c r="DD8" i="18"/>
  <c r="DD7" i="18"/>
  <c r="DD6" i="18"/>
  <c r="DD5" i="18"/>
  <c r="DD4" i="18"/>
  <c r="DD3" i="18"/>
  <c r="DD2" i="18"/>
  <c r="HD14" i="18" a="1"/>
  <c r="HD14" i="18" s="1"/>
  <c r="HC14" i="18" a="1"/>
  <c r="HC14" i="18"/>
  <c r="HB14" i="18" a="1"/>
  <c r="HB14" i="18"/>
  <c r="HA14" i="18" a="1"/>
  <c r="HA14" i="18"/>
  <c r="GZ14" i="18" a="1"/>
  <c r="GZ14" i="18" s="1"/>
  <c r="GY14" i="18" a="1"/>
  <c r="GY14" i="18"/>
  <c r="GX14" i="18" a="1"/>
  <c r="GX14" i="18" s="1"/>
  <c r="GW14" i="18" a="1"/>
  <c r="GW14" i="18" s="1"/>
  <c r="GV14" i="18" a="1"/>
  <c r="GV14" i="18" s="1"/>
  <c r="GU14" i="18" a="1"/>
  <c r="GU14" i="18"/>
  <c r="GT14" i="18" a="1"/>
  <c r="GT14" i="18" s="1"/>
  <c r="GS14" i="18" a="1"/>
  <c r="GS14" i="18" s="1"/>
  <c r="HD13" i="18"/>
  <c r="HC12" i="18"/>
  <c r="HB11" i="18"/>
  <c r="HA10" i="18"/>
  <c r="GZ9" i="18"/>
  <c r="GY8" i="18"/>
  <c r="GX7" i="18"/>
  <c r="GW6" i="18"/>
  <c r="GV5" i="18"/>
  <c r="GU4" i="18"/>
  <c r="GT3" i="18"/>
  <c r="GS2" i="18"/>
  <c r="DE13" i="18"/>
  <c r="DE12" i="18"/>
  <c r="DE11" i="18"/>
  <c r="DE10" i="18"/>
  <c r="DE9" i="18"/>
  <c r="DE8" i="18"/>
  <c r="DE7" i="18"/>
  <c r="DE6" i="18"/>
  <c r="DE5" i="18"/>
  <c r="DE4" i="18"/>
  <c r="DE3" i="18"/>
  <c r="DE2" i="18"/>
  <c r="CV24" i="18"/>
  <c r="CV18" i="18"/>
  <c r="CV14" i="18"/>
  <c r="CV12" i="18"/>
  <c r="DQ1" i="18" s="1"/>
  <c r="CV10" i="18"/>
  <c r="CV8" i="18"/>
  <c r="DM13" i="18"/>
  <c r="DL13" i="18"/>
  <c r="DK13" i="18"/>
  <c r="DI13" i="18"/>
  <c r="DH13" i="18"/>
  <c r="DM12" i="18"/>
  <c r="DL12" i="18"/>
  <c r="DK12" i="18"/>
  <c r="DI12" i="18"/>
  <c r="DH12" i="18"/>
  <c r="DM11" i="18"/>
  <c r="DL11" i="18"/>
  <c r="DK11" i="18"/>
  <c r="DI11" i="18"/>
  <c r="DH11" i="18"/>
  <c r="DM10" i="18"/>
  <c r="DL10" i="18"/>
  <c r="DK10" i="18"/>
  <c r="DI10" i="18"/>
  <c r="DH10" i="18"/>
  <c r="DM9" i="18"/>
  <c r="DL9" i="18"/>
  <c r="DK9" i="18"/>
  <c r="DI9" i="18"/>
  <c r="DH9" i="18"/>
  <c r="DM8" i="18"/>
  <c r="DL8" i="18"/>
  <c r="DK8" i="18"/>
  <c r="DI8" i="18"/>
  <c r="DH8" i="18"/>
  <c r="DM7" i="18"/>
  <c r="DL7" i="18"/>
  <c r="DK7" i="18"/>
  <c r="DI7" i="18"/>
  <c r="DH7" i="18"/>
  <c r="DM6" i="18"/>
  <c r="DL6" i="18"/>
  <c r="DK6" i="18"/>
  <c r="DI6" i="18"/>
  <c r="DH6" i="18"/>
  <c r="DM5" i="18"/>
  <c r="DL5" i="18"/>
  <c r="DK5" i="18"/>
  <c r="DI5" i="18"/>
  <c r="DH5" i="18"/>
  <c r="DM4" i="18"/>
  <c r="DL4" i="18"/>
  <c r="DK4" i="18"/>
  <c r="DI4" i="18"/>
  <c r="DH4" i="18"/>
  <c r="DM3" i="18"/>
  <c r="DL3" i="18"/>
  <c r="DK3" i="18"/>
  <c r="DI3" i="18"/>
  <c r="DH3" i="18"/>
  <c r="DM2" i="18"/>
  <c r="DL2" i="18"/>
  <c r="DK2" i="18"/>
  <c r="DI2" i="18"/>
  <c r="DH2" i="18"/>
  <c r="AC53" i="18"/>
  <c r="AC52" i="18"/>
  <c r="AC51" i="18"/>
  <c r="AC50" i="18"/>
  <c r="AC49" i="18"/>
  <c r="AA60" i="18"/>
  <c r="AA59" i="18"/>
  <c r="AA58" i="18"/>
  <c r="AA57" i="18"/>
  <c r="AA56" i="18"/>
  <c r="AA55" i="18"/>
  <c r="AA54" i="18"/>
  <c r="AA53" i="18"/>
  <c r="AA52" i="18"/>
  <c r="AA51" i="18"/>
  <c r="AA50" i="18"/>
  <c r="AA49" i="18"/>
  <c r="Z61" i="18"/>
  <c r="Y61" i="18"/>
  <c r="X61" i="18"/>
  <c r="W61" i="18"/>
  <c r="V61" i="18"/>
  <c r="U61" i="18"/>
  <c r="T61" i="18"/>
  <c r="S61" i="18"/>
  <c r="R61" i="18"/>
  <c r="Q61" i="18"/>
  <c r="AA61" i="18"/>
  <c r="AD54" i="18"/>
  <c r="AD55" i="18" s="1"/>
  <c r="AD53" i="18"/>
  <c r="AD52" i="18"/>
  <c r="AD51" i="18"/>
  <c r="AD34" i="18"/>
  <c r="AD33" i="18"/>
  <c r="AC39" i="18"/>
  <c r="AC38" i="18"/>
  <c r="AC37" i="18"/>
  <c r="AC36" i="18"/>
  <c r="AC35" i="18"/>
  <c r="AC34" i="18"/>
  <c r="AC33" i="18"/>
  <c r="CY13" i="18"/>
  <c r="AA44" i="18"/>
  <c r="CY12" i="18"/>
  <c r="AA43" i="18"/>
  <c r="CY11" i="18"/>
  <c r="AA42" i="18"/>
  <c r="CY10" i="18"/>
  <c r="AA41" i="18"/>
  <c r="CY9" i="18"/>
  <c r="AA40" i="18"/>
  <c r="CY8" i="18"/>
  <c r="AA39" i="18"/>
  <c r="CY7" i="18"/>
  <c r="AA38" i="18"/>
  <c r="CY6" i="18"/>
  <c r="AA37" i="18"/>
  <c r="CY5" i="18"/>
  <c r="AA36" i="18"/>
  <c r="CY4" i="18"/>
  <c r="AA35" i="18"/>
  <c r="CY3" i="18"/>
  <c r="AA34" i="18"/>
  <c r="CY2" i="18"/>
  <c r="AA33" i="18"/>
  <c r="Z45" i="18"/>
  <c r="Y45" i="18"/>
  <c r="X45" i="18"/>
  <c r="W45" i="18"/>
  <c r="V45" i="18"/>
  <c r="U45" i="18"/>
  <c r="T45" i="18"/>
  <c r="S45" i="18"/>
  <c r="R45" i="18"/>
  <c r="Q45" i="18"/>
  <c r="AC23" i="18"/>
  <c r="AC22" i="18"/>
  <c r="AC21" i="18"/>
  <c r="AC20" i="18"/>
  <c r="AC19" i="18"/>
  <c r="AC18" i="18"/>
  <c r="AC17" i="18"/>
  <c r="CW13" i="18"/>
  <c r="AA28" i="18"/>
  <c r="CW12" i="18"/>
  <c r="AA27" i="18"/>
  <c r="CW11" i="18"/>
  <c r="AA26" i="18"/>
  <c r="CW10" i="18"/>
  <c r="AA25" i="18"/>
  <c r="CW9" i="18"/>
  <c r="AA24" i="18"/>
  <c r="CW8" i="18"/>
  <c r="AA23" i="18"/>
  <c r="CW7" i="18"/>
  <c r="AA22" i="18"/>
  <c r="CW6" i="18"/>
  <c r="AA21" i="18"/>
  <c r="CW5" i="18"/>
  <c r="AA20" i="18"/>
  <c r="CW4" i="18"/>
  <c r="AA19" i="18"/>
  <c r="CW3" i="18"/>
  <c r="AA18" i="18"/>
  <c r="CW2" i="18"/>
  <c r="AA17" i="18"/>
  <c r="Z29" i="18"/>
  <c r="Y29" i="18"/>
  <c r="X29" i="18"/>
  <c r="W29" i="18"/>
  <c r="V29" i="18"/>
  <c r="U29" i="18"/>
  <c r="T29" i="18"/>
  <c r="S29" i="18"/>
  <c r="R29" i="18"/>
  <c r="Q29" i="18"/>
  <c r="AC5" i="18"/>
  <c r="AC4" i="18"/>
  <c r="AC3" i="18"/>
  <c r="AC2" i="18"/>
  <c r="AA13" i="18"/>
  <c r="AA12" i="18"/>
  <c r="AA11" i="18"/>
  <c r="AA10" i="18"/>
  <c r="AA9" i="18"/>
  <c r="AA8" i="18"/>
  <c r="AA7" i="18"/>
  <c r="AA6" i="18"/>
  <c r="AA5" i="18"/>
  <c r="AA4" i="18"/>
  <c r="AA3" i="18"/>
  <c r="AA2" i="18"/>
  <c r="Z14" i="18"/>
  <c r="Y14" i="18"/>
  <c r="X14" i="18"/>
  <c r="W14" i="18"/>
  <c r="V14" i="18"/>
  <c r="U14" i="18"/>
  <c r="T14" i="18"/>
  <c r="S14" i="18"/>
  <c r="R14" i="18"/>
  <c r="Q14" i="18"/>
  <c r="CV24" i="16"/>
  <c r="CV14" i="16"/>
  <c r="CV12" i="16"/>
  <c r="CV10" i="16"/>
  <c r="DM13" i="16"/>
  <c r="DL13" i="16"/>
  <c r="DK13" i="16"/>
  <c r="DI13" i="16"/>
  <c r="DH13" i="16"/>
  <c r="DM12" i="16"/>
  <c r="DL12" i="16"/>
  <c r="DK12" i="16"/>
  <c r="DI12" i="16"/>
  <c r="DH12" i="16"/>
  <c r="DM11" i="16"/>
  <c r="DL11" i="16"/>
  <c r="DK11" i="16"/>
  <c r="DI11" i="16"/>
  <c r="DH11" i="16"/>
  <c r="DM10" i="16"/>
  <c r="DL10" i="16"/>
  <c r="DK10" i="16"/>
  <c r="DI10" i="16"/>
  <c r="DH10" i="16"/>
  <c r="DM9" i="16"/>
  <c r="DL9" i="16"/>
  <c r="DK9" i="16"/>
  <c r="DI9" i="16"/>
  <c r="DH9" i="16"/>
  <c r="DM8" i="16"/>
  <c r="DL8" i="16"/>
  <c r="DK8" i="16"/>
  <c r="DI8" i="16"/>
  <c r="DH8" i="16"/>
  <c r="DM7" i="16"/>
  <c r="DL7" i="16"/>
  <c r="DK7" i="16"/>
  <c r="DI7" i="16"/>
  <c r="DH7" i="16"/>
  <c r="DM6" i="16"/>
  <c r="DL6" i="16"/>
  <c r="DK6" i="16"/>
  <c r="DI6" i="16"/>
  <c r="DH6" i="16"/>
  <c r="DM5" i="16"/>
  <c r="DL5" i="16"/>
  <c r="DK5" i="16"/>
  <c r="DI5" i="16"/>
  <c r="DH5" i="16"/>
  <c r="DM4" i="16"/>
  <c r="DL4" i="16"/>
  <c r="DK4" i="16"/>
  <c r="DI4" i="16"/>
  <c r="DH4" i="16"/>
  <c r="DM3" i="16"/>
  <c r="DL3" i="16"/>
  <c r="DK3" i="16"/>
  <c r="DI3" i="16"/>
  <c r="DH3" i="16"/>
  <c r="DM2" i="16"/>
  <c r="DL2" i="16"/>
  <c r="DK2" i="16"/>
  <c r="DI2" i="16"/>
  <c r="DH2" i="16"/>
  <c r="AE52" i="16"/>
  <c r="AE53" i="16" s="1"/>
  <c r="AE51" i="16"/>
  <c r="AC60" i="16"/>
  <c r="AC59" i="16"/>
  <c r="AC58" i="16"/>
  <c r="AC57" i="16"/>
  <c r="AC56" i="16"/>
  <c r="AC55" i="16"/>
  <c r="AC54" i="16"/>
  <c r="AC53" i="16"/>
  <c r="AC52" i="16"/>
  <c r="AC51" i="16"/>
  <c r="AC50" i="16"/>
  <c r="AC49" i="16"/>
  <c r="AE50" i="16" s="1"/>
  <c r="AB61" i="16"/>
  <c r="AA61" i="16"/>
  <c r="Z61" i="16"/>
  <c r="Y61" i="16"/>
  <c r="X61" i="16"/>
  <c r="W61" i="16"/>
  <c r="V61" i="16"/>
  <c r="U61" i="16"/>
  <c r="T61" i="16"/>
  <c r="S61" i="16"/>
  <c r="R61" i="16"/>
  <c r="Q61" i="16"/>
  <c r="AE49" i="16" s="1"/>
  <c r="CY13" i="16"/>
  <c r="AC44" i="16"/>
  <c r="CY12" i="16"/>
  <c r="AC43" i="16"/>
  <c r="CY11" i="16"/>
  <c r="AC42" i="16"/>
  <c r="CY10" i="16"/>
  <c r="AC41" i="16"/>
  <c r="CY9" i="16"/>
  <c r="AC40" i="16"/>
  <c r="CY8" i="16"/>
  <c r="AC39" i="16"/>
  <c r="CY7" i="16"/>
  <c r="AC38" i="16"/>
  <c r="CY6" i="16"/>
  <c r="AC37" i="16"/>
  <c r="CY5" i="16"/>
  <c r="AC36" i="16"/>
  <c r="CY4" i="16"/>
  <c r="AC35" i="16"/>
  <c r="CY3" i="16"/>
  <c r="AC34" i="16"/>
  <c r="CY2" i="16"/>
  <c r="AC33" i="16"/>
  <c r="AE34" i="16" s="1"/>
  <c r="AB45" i="16"/>
  <c r="AA45" i="16"/>
  <c r="Z45" i="16"/>
  <c r="Y45" i="16"/>
  <c r="X45" i="16"/>
  <c r="W45" i="16"/>
  <c r="V45" i="16"/>
  <c r="U45" i="16"/>
  <c r="T45" i="16"/>
  <c r="S45" i="16"/>
  <c r="R45" i="16"/>
  <c r="Q45" i="16"/>
  <c r="AE33" i="16" s="1"/>
  <c r="AE20" i="16"/>
  <c r="AE22" i="16" s="1"/>
  <c r="AE23" i="16" s="1"/>
  <c r="AE19" i="16"/>
  <c r="CW13" i="16"/>
  <c r="DE13" i="16" s="1"/>
  <c r="AC28" i="16"/>
  <c r="CW12" i="16"/>
  <c r="DE12" i="16" s="1"/>
  <c r="AC27" i="16"/>
  <c r="CW11" i="16"/>
  <c r="DE11" i="16" s="1"/>
  <c r="AC26" i="16"/>
  <c r="CW10" i="16"/>
  <c r="DE10" i="16" s="1"/>
  <c r="AC25" i="16"/>
  <c r="CW9" i="16"/>
  <c r="DE9" i="16" s="1"/>
  <c r="AC24" i="16"/>
  <c r="CW8" i="16"/>
  <c r="DE8" i="16" s="1"/>
  <c r="AC23" i="16"/>
  <c r="CW7" i="16"/>
  <c r="DE7" i="16" s="1"/>
  <c r="AC22" i="16"/>
  <c r="CW6" i="16"/>
  <c r="DE6" i="16" s="1"/>
  <c r="AC21" i="16"/>
  <c r="CW5" i="16"/>
  <c r="DE5" i="16" s="1"/>
  <c r="AC20" i="16"/>
  <c r="CW4" i="16"/>
  <c r="DE4" i="16" s="1"/>
  <c r="AC19" i="16"/>
  <c r="CW3" i="16"/>
  <c r="DE3" i="16" s="1"/>
  <c r="AC18" i="16"/>
  <c r="CW2" i="16"/>
  <c r="DE2" i="16" s="1"/>
  <c r="AC17" i="16"/>
  <c r="AE18" i="16" s="1"/>
  <c r="AB29" i="16"/>
  <c r="AA29" i="16"/>
  <c r="Z29" i="16"/>
  <c r="Y29" i="16"/>
  <c r="X29" i="16"/>
  <c r="W29" i="16"/>
  <c r="V29" i="16"/>
  <c r="U29" i="16"/>
  <c r="T29" i="16"/>
  <c r="S29" i="16"/>
  <c r="R29" i="16"/>
  <c r="Q29" i="16"/>
  <c r="AE17" i="16" s="1"/>
  <c r="AE5" i="16"/>
  <c r="AE4" i="16"/>
  <c r="AC13" i="16"/>
  <c r="AC12" i="16"/>
  <c r="AC11" i="16"/>
  <c r="AC10" i="16"/>
  <c r="AC9" i="16"/>
  <c r="AC8" i="16"/>
  <c r="AC7" i="16"/>
  <c r="AC6" i="16"/>
  <c r="AC5" i="16"/>
  <c r="AC4" i="16"/>
  <c r="AC3" i="16"/>
  <c r="AC2" i="16"/>
  <c r="AE3" i="16" s="1"/>
  <c r="AB14" i="16"/>
  <c r="AA14" i="16"/>
  <c r="Z14" i="16"/>
  <c r="Y14" i="16"/>
  <c r="X14" i="16"/>
  <c r="W14" i="16"/>
  <c r="V14" i="16"/>
  <c r="U14" i="16"/>
  <c r="T14" i="16"/>
  <c r="S14" i="16"/>
  <c r="R14" i="16"/>
  <c r="Q14" i="16"/>
  <c r="AE2" i="16" s="1"/>
  <c r="DD11" i="17"/>
  <c r="DD10" i="17"/>
  <c r="DD9" i="17"/>
  <c r="DD8" i="17"/>
  <c r="DD7" i="17"/>
  <c r="DD6" i="17"/>
  <c r="DD5" i="17"/>
  <c r="DD4" i="17"/>
  <c r="DD3" i="17"/>
  <c r="DD2" i="17"/>
  <c r="HB12" i="17" a="1"/>
  <c r="HB12" i="17"/>
  <c r="HA12" i="17" a="1"/>
  <c r="HA12" i="17"/>
  <c r="GZ12" i="17" a="1"/>
  <c r="GZ12" i="17"/>
  <c r="GY12" i="17" a="1"/>
  <c r="GY12" i="17" s="1"/>
  <c r="GX12" i="17" a="1"/>
  <c r="GX12" i="17" s="1"/>
  <c r="GW12" i="17" a="1"/>
  <c r="GW12" i="17" s="1"/>
  <c r="GV12" i="17" a="1"/>
  <c r="GV12" i="17"/>
  <c r="GU12" i="17" a="1"/>
  <c r="GU12" i="17" s="1"/>
  <c r="GT12" i="17" a="1"/>
  <c r="GT12" i="17"/>
  <c r="GS12" i="17" a="1"/>
  <c r="GS12" i="17"/>
  <c r="HB11" i="17"/>
  <c r="HA10" i="17"/>
  <c r="GZ9" i="17"/>
  <c r="GY8" i="17"/>
  <c r="GX7" i="17"/>
  <c r="GW6" i="17"/>
  <c r="GV5" i="17"/>
  <c r="GU4" i="17"/>
  <c r="GT3" i="17"/>
  <c r="GS2" i="17"/>
  <c r="DE11" i="17"/>
  <c r="DE10" i="17"/>
  <c r="DE9" i="17"/>
  <c r="DE8" i="17"/>
  <c r="DE7" i="17"/>
  <c r="DE6" i="17"/>
  <c r="DE5" i="17"/>
  <c r="DE4" i="17"/>
  <c r="DE3" i="17"/>
  <c r="DE2" i="17"/>
  <c r="DQ1" i="17"/>
  <c r="CV24" i="17"/>
  <c r="CV14" i="17"/>
  <c r="CV12" i="17"/>
  <c r="CV10" i="17"/>
  <c r="CV8" i="17"/>
  <c r="DM11" i="17"/>
  <c r="DL11" i="17"/>
  <c r="DK11" i="17"/>
  <c r="DI11" i="17"/>
  <c r="DH11" i="17"/>
  <c r="DM10" i="17"/>
  <c r="DL10" i="17"/>
  <c r="DK10" i="17"/>
  <c r="DI10" i="17"/>
  <c r="DH10" i="17"/>
  <c r="DM9" i="17"/>
  <c r="DL9" i="17"/>
  <c r="DK9" i="17"/>
  <c r="DI9" i="17"/>
  <c r="DH9" i="17"/>
  <c r="DM8" i="17"/>
  <c r="DL8" i="17"/>
  <c r="DK8" i="17"/>
  <c r="DI8" i="17"/>
  <c r="DH8" i="17"/>
  <c r="DM7" i="17"/>
  <c r="DL7" i="17"/>
  <c r="DK7" i="17"/>
  <c r="DI7" i="17"/>
  <c r="DH7" i="17"/>
  <c r="DM6" i="17"/>
  <c r="DL6" i="17"/>
  <c r="DK6" i="17"/>
  <c r="DI6" i="17"/>
  <c r="DH6" i="17"/>
  <c r="DM5" i="17"/>
  <c r="DL5" i="17"/>
  <c r="DK5" i="17"/>
  <c r="DI5" i="17"/>
  <c r="DH5" i="17"/>
  <c r="DM4" i="17"/>
  <c r="DL4" i="17"/>
  <c r="DK4" i="17"/>
  <c r="DI4" i="17"/>
  <c r="DH4" i="17"/>
  <c r="DM3" i="17"/>
  <c r="DL3" i="17"/>
  <c r="DK3" i="17"/>
  <c r="DI3" i="17"/>
  <c r="DH3" i="17"/>
  <c r="DM2" i="17"/>
  <c r="DL2" i="17"/>
  <c r="DK2" i="17"/>
  <c r="DI2" i="17"/>
  <c r="DH2" i="17"/>
  <c r="AC47" i="17"/>
  <c r="AC46" i="17"/>
  <c r="AC45" i="17"/>
  <c r="AC44" i="17"/>
  <c r="AC43" i="17"/>
  <c r="AA52" i="17"/>
  <c r="AA51" i="17"/>
  <c r="AA50" i="17"/>
  <c r="AA49" i="17"/>
  <c r="AA48" i="17"/>
  <c r="AA47" i="17"/>
  <c r="AA46" i="17"/>
  <c r="AA45" i="17"/>
  <c r="AA44" i="17"/>
  <c r="AA43" i="17"/>
  <c r="Z53" i="17"/>
  <c r="Y53" i="17"/>
  <c r="X53" i="17"/>
  <c r="W53" i="17"/>
  <c r="V53" i="17"/>
  <c r="U53" i="17"/>
  <c r="T53" i="17"/>
  <c r="S53" i="17"/>
  <c r="R53" i="17"/>
  <c r="Q53" i="17"/>
  <c r="AD30" i="17"/>
  <c r="AD29" i="17"/>
  <c r="AC35" i="17"/>
  <c r="AC34" i="17"/>
  <c r="AC33" i="17"/>
  <c r="AC32" i="17"/>
  <c r="AC31" i="17"/>
  <c r="AC30" i="17"/>
  <c r="AC29" i="17"/>
  <c r="CY11" i="17"/>
  <c r="AA38" i="17"/>
  <c r="CY10" i="17"/>
  <c r="AA37" i="17"/>
  <c r="CY9" i="17"/>
  <c r="AA36" i="17"/>
  <c r="CY8" i="17"/>
  <c r="AA35" i="17"/>
  <c r="CY7" i="17"/>
  <c r="AA34" i="17"/>
  <c r="CY6" i="17"/>
  <c r="AA33" i="17"/>
  <c r="CY5" i="17"/>
  <c r="AA32" i="17"/>
  <c r="CY4" i="17"/>
  <c r="AA31" i="17"/>
  <c r="CY3" i="17"/>
  <c r="AA30" i="17"/>
  <c r="CY2" i="17"/>
  <c r="AA29" i="17"/>
  <c r="Z39" i="17"/>
  <c r="Y39" i="17"/>
  <c r="X39" i="17"/>
  <c r="W39" i="17"/>
  <c r="V39" i="17"/>
  <c r="U39" i="17"/>
  <c r="T39" i="17"/>
  <c r="S39" i="17"/>
  <c r="R39" i="17"/>
  <c r="Q39" i="17"/>
  <c r="AC21" i="17"/>
  <c r="AC20" i="17"/>
  <c r="AC19" i="17"/>
  <c r="AC18" i="17"/>
  <c r="AC17" i="17"/>
  <c r="AC16" i="17"/>
  <c r="AC15" i="17"/>
  <c r="CW11" i="17"/>
  <c r="AA24" i="17"/>
  <c r="CW10" i="17"/>
  <c r="AA23" i="17"/>
  <c r="CW9" i="17"/>
  <c r="AA22" i="17"/>
  <c r="CW8" i="17"/>
  <c r="AA21" i="17"/>
  <c r="CW7" i="17"/>
  <c r="AA20" i="17"/>
  <c r="CW6" i="17"/>
  <c r="AA19" i="17"/>
  <c r="CW5" i="17"/>
  <c r="AA18" i="17"/>
  <c r="CW4" i="17"/>
  <c r="AA17" i="17"/>
  <c r="CW3" i="17"/>
  <c r="AA16" i="17"/>
  <c r="CW2" i="17"/>
  <c r="AA15" i="17"/>
  <c r="Z25" i="17"/>
  <c r="Y25" i="17"/>
  <c r="X25" i="17"/>
  <c r="W25" i="17"/>
  <c r="V25" i="17"/>
  <c r="U25" i="17"/>
  <c r="T25" i="17"/>
  <c r="S25" i="17"/>
  <c r="R25" i="17"/>
  <c r="Q25" i="17"/>
  <c r="AC5" i="17"/>
  <c r="AC4" i="17"/>
  <c r="AC3" i="17"/>
  <c r="AC2" i="17"/>
  <c r="AA11" i="17"/>
  <c r="AA10" i="17"/>
  <c r="AA9" i="17"/>
  <c r="AA8" i="17"/>
  <c r="AA7" i="17"/>
  <c r="AA6" i="17"/>
  <c r="AA5" i="17"/>
  <c r="AA4" i="17"/>
  <c r="AA3" i="17"/>
  <c r="AA2" i="17"/>
  <c r="Z12" i="17"/>
  <c r="Y12" i="17"/>
  <c r="X12" i="17"/>
  <c r="W12" i="17"/>
  <c r="V12" i="17"/>
  <c r="U12" i="17"/>
  <c r="T12" i="17"/>
  <c r="S12" i="17"/>
  <c r="R12" i="17"/>
  <c r="Q12" i="17"/>
  <c r="AH2" i="33" l="1"/>
  <c r="AD3" i="19"/>
  <c r="AD43" i="19"/>
  <c r="AD44" i="19"/>
  <c r="AE44" i="19" s="1"/>
  <c r="AD32" i="19"/>
  <c r="AD34" i="19" s="1"/>
  <c r="AD35" i="19" s="1"/>
  <c r="AB53" i="19"/>
  <c r="AD16" i="19"/>
  <c r="AD2" i="19"/>
  <c r="AD15" i="19"/>
  <c r="AD29" i="19"/>
  <c r="AD19" i="19"/>
  <c r="AD31" i="19"/>
  <c r="KP22" i="16"/>
  <c r="DD7" i="16"/>
  <c r="DD13" i="16"/>
  <c r="DD2" i="16"/>
  <c r="DD4" i="16"/>
  <c r="DD10" i="16"/>
  <c r="DD11" i="16"/>
  <c r="DD8" i="16"/>
  <c r="CV8" i="16"/>
  <c r="DD5" i="16" s="1"/>
  <c r="AE21" i="16"/>
  <c r="AE35" i="16"/>
  <c r="AF33" i="16" s="1"/>
  <c r="AE36" i="16"/>
  <c r="DQ1" i="16"/>
  <c r="DD9" i="11"/>
  <c r="DD10" i="11"/>
  <c r="DD11" i="11"/>
  <c r="DD12" i="11"/>
  <c r="DD13" i="11"/>
  <c r="DD2" i="11"/>
  <c r="DD14" i="11"/>
  <c r="DD3" i="11"/>
  <c r="DD15" i="11"/>
  <c r="DD4" i="11"/>
  <c r="DD16" i="11"/>
  <c r="DD5" i="11"/>
  <c r="DD17" i="11"/>
  <c r="DD6" i="11"/>
  <c r="DD18" i="11"/>
  <c r="DD7" i="11"/>
  <c r="DD19" i="11"/>
  <c r="DD8" i="11"/>
  <c r="B5" i="49"/>
  <c r="B15" i="49"/>
  <c r="B26" i="49" s="1"/>
  <c r="B37" i="49" s="1"/>
  <c r="B48" i="49" s="1"/>
  <c r="B59" i="49" s="1"/>
  <c r="B70" i="49" s="1"/>
  <c r="B81" i="49" s="1"/>
  <c r="B92" i="49" s="1"/>
  <c r="B103" i="49" s="1"/>
  <c r="B114" i="49" s="1"/>
  <c r="B125" i="49" s="1"/>
  <c r="B136" i="49" s="1"/>
  <c r="CV18" i="46"/>
  <c r="AM52" i="46"/>
  <c r="AM53" i="46"/>
  <c r="CV18" i="45"/>
  <c r="DQ1" i="45"/>
  <c r="AI140" i="45"/>
  <c r="AI139" i="45"/>
  <c r="CV16" i="44"/>
  <c r="DQ1" i="44" s="1"/>
  <c r="AJ77" i="44"/>
  <c r="AJ76" i="44"/>
  <c r="CV16" i="43"/>
  <c r="CV18" i="43"/>
  <c r="AD47" i="43"/>
  <c r="AD46" i="43"/>
  <c r="CV16" i="5"/>
  <c r="DQ1" i="5" s="1"/>
  <c r="AL110" i="5"/>
  <c r="AL109" i="5"/>
  <c r="CV16" i="13"/>
  <c r="CV18" i="13"/>
  <c r="DQ1" i="13" s="1"/>
  <c r="AJ76" i="13"/>
  <c r="AJ77" i="13"/>
  <c r="CV16" i="12"/>
  <c r="DQ1" i="12"/>
  <c r="AK68" i="12"/>
  <c r="AK67" i="12"/>
  <c r="CV16" i="32"/>
  <c r="CV18" i="32"/>
  <c r="AG50" i="32"/>
  <c r="AG49" i="32"/>
  <c r="CV18" i="30"/>
  <c r="AJ55" i="30"/>
  <c r="AJ56" i="30"/>
  <c r="DQ1" i="31"/>
  <c r="AI55" i="31"/>
  <c r="AI56" i="31"/>
  <c r="CV16" i="24"/>
  <c r="DQ1" i="24"/>
  <c r="CV18" i="24"/>
  <c r="AO58" i="24"/>
  <c r="AO59" i="24"/>
  <c r="CV16" i="26"/>
  <c r="CV18" i="26"/>
  <c r="DQ1" i="26"/>
  <c r="AI98" i="26"/>
  <c r="AI97" i="26"/>
  <c r="CV16" i="25"/>
  <c r="CV18" i="25"/>
  <c r="AF43" i="25"/>
  <c r="AF44" i="25"/>
  <c r="CV16" i="27"/>
  <c r="AD46" i="27"/>
  <c r="AD47" i="27"/>
  <c r="AH46" i="28"/>
  <c r="AH47" i="28"/>
  <c r="CV18" i="11"/>
  <c r="AJ74" i="11"/>
  <c r="AJ73" i="11"/>
  <c r="CV16" i="29"/>
  <c r="CV18" i="29"/>
  <c r="AE44" i="29"/>
  <c r="AE43" i="29"/>
  <c r="CV16" i="23"/>
  <c r="CV18" i="23"/>
  <c r="AG50" i="23"/>
  <c r="AG49" i="23"/>
  <c r="AI44" i="22"/>
  <c r="AI43" i="22"/>
  <c r="AI56" i="33"/>
  <c r="AI55" i="33"/>
  <c r="CV16" i="20"/>
  <c r="CV18" i="20"/>
  <c r="DQ1" i="20"/>
  <c r="AH74" i="20"/>
  <c r="AH73" i="20"/>
  <c r="CV18" i="19"/>
  <c r="CY20" i="19" s="1"/>
  <c r="CV12" i="19" s="1"/>
  <c r="AE43" i="19"/>
  <c r="CV16" i="14"/>
  <c r="CV18" i="14"/>
  <c r="DQ1" i="14"/>
  <c r="AD74" i="14"/>
  <c r="AD73" i="14"/>
  <c r="CV16" i="8"/>
  <c r="CV18" i="8"/>
  <c r="DQ1" i="8"/>
  <c r="AH158" i="8"/>
  <c r="AH157" i="8"/>
  <c r="CV16" i="18"/>
  <c r="AD50" i="18"/>
  <c r="AD49" i="18"/>
  <c r="CV18" i="16"/>
  <c r="AF50" i="16"/>
  <c r="AF49" i="16"/>
  <c r="CV16" i="17"/>
  <c r="CV18" i="17"/>
  <c r="AD43" i="17"/>
  <c r="AD44" i="17"/>
  <c r="AD33" i="19" l="1"/>
  <c r="AE29" i="19"/>
  <c r="KP23" i="16"/>
  <c r="AF34" i="16"/>
  <c r="AE38" i="16"/>
  <c r="AE39" i="16" s="1"/>
  <c r="AE37" i="16"/>
  <c r="DD12" i="16"/>
  <c r="DD9" i="16"/>
  <c r="DD6" i="16"/>
  <c r="DD3" i="16"/>
  <c r="CV16" i="16" s="1"/>
  <c r="CV16" i="11"/>
  <c r="DQ1" i="11" s="1"/>
  <c r="B6" i="49"/>
  <c r="B16" i="49"/>
  <c r="B27" i="49" s="1"/>
  <c r="B38" i="49" s="1"/>
  <c r="B49" i="49" s="1"/>
  <c r="B60" i="49" s="1"/>
  <c r="B71" i="49" s="1"/>
  <c r="B82" i="49" s="1"/>
  <c r="B93" i="49" s="1"/>
  <c r="B104" i="49" s="1"/>
  <c r="B115" i="49" s="1"/>
  <c r="B126" i="49" s="1"/>
  <c r="B137" i="49" s="1"/>
  <c r="KP24" i="16" l="1"/>
  <c r="B17" i="49"/>
  <c r="B28" i="49" s="1"/>
  <c r="B39" i="49" s="1"/>
  <c r="B50" i="49" s="1"/>
  <c r="B61" i="49" s="1"/>
  <c r="B72" i="49" s="1"/>
  <c r="B83" i="49" s="1"/>
  <c r="B94" i="49" s="1"/>
  <c r="B105" i="49" s="1"/>
  <c r="B116" i="49" s="1"/>
  <c r="B127" i="49" s="1"/>
  <c r="B138" i="49" s="1"/>
  <c r="B7" i="49"/>
  <c r="I2" i="16"/>
  <c r="I13" i="16"/>
  <c r="I12" i="16"/>
  <c r="I11" i="16"/>
  <c r="I10" i="16"/>
  <c r="I9" i="16"/>
  <c r="I8" i="16"/>
  <c r="I7" i="16"/>
  <c r="I6" i="16"/>
  <c r="I5" i="16"/>
  <c r="I4" i="16"/>
  <c r="KP25" i="16" l="1"/>
  <c r="B18" i="49"/>
  <c r="B29" i="49" s="1"/>
  <c r="B40" i="49" s="1"/>
  <c r="B51" i="49" s="1"/>
  <c r="B62" i="49" s="1"/>
  <c r="B73" i="49" s="1"/>
  <c r="B84" i="49" s="1"/>
  <c r="B95" i="49" s="1"/>
  <c r="B106" i="49" s="1"/>
  <c r="B117" i="49" s="1"/>
  <c r="B128" i="49" s="1"/>
  <c r="B139" i="49" s="1"/>
  <c r="B8" i="49"/>
  <c r="T2" i="40"/>
  <c r="T6575" i="40"/>
  <c r="T6574" i="40"/>
  <c r="T6573" i="40"/>
  <c r="T6572" i="40"/>
  <c r="T6571" i="40"/>
  <c r="T6570" i="40"/>
  <c r="T6569" i="40"/>
  <c r="T6568" i="40"/>
  <c r="T6567" i="40"/>
  <c r="T6566" i="40"/>
  <c r="T6565" i="40"/>
  <c r="T6564" i="40"/>
  <c r="T6563" i="40"/>
  <c r="T6562" i="40"/>
  <c r="T6561" i="40"/>
  <c r="T6560" i="40"/>
  <c r="T6559" i="40"/>
  <c r="T6558" i="40"/>
  <c r="T6557" i="40"/>
  <c r="T6556" i="40"/>
  <c r="T6555" i="40"/>
  <c r="T6554" i="40"/>
  <c r="T6553" i="40"/>
  <c r="T6552" i="40"/>
  <c r="T6551" i="40"/>
  <c r="T6550" i="40"/>
  <c r="T6549" i="40"/>
  <c r="T6548" i="40"/>
  <c r="T6547" i="40"/>
  <c r="T6546" i="40"/>
  <c r="T6545" i="40"/>
  <c r="T6544" i="40"/>
  <c r="T6543" i="40"/>
  <c r="T6542" i="40"/>
  <c r="T6541" i="40"/>
  <c r="T6540" i="40"/>
  <c r="T6539" i="40"/>
  <c r="T6538" i="40"/>
  <c r="T6537" i="40"/>
  <c r="T6536" i="40"/>
  <c r="T6535" i="40"/>
  <c r="T6534" i="40"/>
  <c r="T6533" i="40"/>
  <c r="T6532" i="40"/>
  <c r="T6531" i="40"/>
  <c r="T6530" i="40"/>
  <c r="T6529" i="40"/>
  <c r="T6528" i="40"/>
  <c r="T6527" i="40"/>
  <c r="T6526" i="40"/>
  <c r="T6525" i="40"/>
  <c r="T6524" i="40"/>
  <c r="T6523" i="40"/>
  <c r="T6522" i="40"/>
  <c r="T6521" i="40"/>
  <c r="T6520" i="40"/>
  <c r="T6519" i="40"/>
  <c r="T6518" i="40"/>
  <c r="T6517" i="40"/>
  <c r="T6516" i="40"/>
  <c r="T6515" i="40"/>
  <c r="T6514" i="40"/>
  <c r="T6513" i="40"/>
  <c r="T6512" i="40"/>
  <c r="T6511" i="40"/>
  <c r="T6510" i="40"/>
  <c r="T6509" i="40"/>
  <c r="T6508" i="40"/>
  <c r="T6507" i="40"/>
  <c r="T6506" i="40"/>
  <c r="T6505" i="40"/>
  <c r="T6504" i="40"/>
  <c r="T6503" i="40"/>
  <c r="T6502" i="40"/>
  <c r="T6501" i="40"/>
  <c r="T6500" i="40"/>
  <c r="T6499" i="40"/>
  <c r="T6498" i="40"/>
  <c r="T6497" i="40"/>
  <c r="T6496" i="40"/>
  <c r="T6495" i="40"/>
  <c r="T6494" i="40"/>
  <c r="T6493" i="40"/>
  <c r="T6492" i="40"/>
  <c r="T6491" i="40"/>
  <c r="T6490" i="40"/>
  <c r="T6489" i="40"/>
  <c r="T6488" i="40"/>
  <c r="T6487" i="40"/>
  <c r="T6486" i="40"/>
  <c r="T6485" i="40"/>
  <c r="T6484" i="40"/>
  <c r="T6483" i="40"/>
  <c r="T6482" i="40"/>
  <c r="T6481" i="40"/>
  <c r="T6480" i="40"/>
  <c r="T6479" i="40"/>
  <c r="T6478" i="40"/>
  <c r="T6477" i="40"/>
  <c r="T6476" i="40"/>
  <c r="T6475" i="40"/>
  <c r="T6474" i="40"/>
  <c r="T6473" i="40"/>
  <c r="T6472" i="40"/>
  <c r="T6471" i="40"/>
  <c r="T6470" i="40"/>
  <c r="T6469" i="40"/>
  <c r="T6468" i="40"/>
  <c r="T6467" i="40"/>
  <c r="T6466" i="40"/>
  <c r="T6465" i="40"/>
  <c r="T6464" i="40"/>
  <c r="T6463" i="40"/>
  <c r="T6462" i="40"/>
  <c r="T6461" i="40"/>
  <c r="T6460" i="40"/>
  <c r="T6459" i="40"/>
  <c r="T6458" i="40"/>
  <c r="T6457" i="40"/>
  <c r="T6456" i="40"/>
  <c r="T6455" i="40"/>
  <c r="T6454" i="40"/>
  <c r="T6453" i="40"/>
  <c r="T6452" i="40"/>
  <c r="T6451" i="40"/>
  <c r="T6450" i="40"/>
  <c r="T6449" i="40"/>
  <c r="T6448" i="40"/>
  <c r="T6447" i="40"/>
  <c r="T6446" i="40"/>
  <c r="T6445" i="40"/>
  <c r="T6444" i="40"/>
  <c r="T6443" i="40"/>
  <c r="T6442" i="40"/>
  <c r="T6441" i="40"/>
  <c r="T6440" i="40"/>
  <c r="T6439" i="40"/>
  <c r="T6438" i="40"/>
  <c r="T6437" i="40"/>
  <c r="T6436" i="40"/>
  <c r="T6435" i="40"/>
  <c r="T6434" i="40"/>
  <c r="T6433" i="40"/>
  <c r="T6432" i="40"/>
  <c r="T6431" i="40"/>
  <c r="T6430" i="40"/>
  <c r="T6429" i="40"/>
  <c r="T6428" i="40"/>
  <c r="T6427" i="40"/>
  <c r="T6426" i="40"/>
  <c r="T6425" i="40"/>
  <c r="T6424" i="40"/>
  <c r="T6423" i="40"/>
  <c r="T6422" i="40"/>
  <c r="T6421" i="40"/>
  <c r="T6420" i="40"/>
  <c r="T6419" i="40"/>
  <c r="T6418" i="40"/>
  <c r="T6417" i="40"/>
  <c r="T6416" i="40"/>
  <c r="T6415" i="40"/>
  <c r="T6414" i="40"/>
  <c r="T6413" i="40"/>
  <c r="T6412" i="40"/>
  <c r="T6411" i="40"/>
  <c r="T6410" i="40"/>
  <c r="T6409" i="40"/>
  <c r="T6408" i="40"/>
  <c r="T6407" i="40"/>
  <c r="T6406" i="40"/>
  <c r="T6405" i="40"/>
  <c r="T6404" i="40"/>
  <c r="T6403" i="40"/>
  <c r="T6402" i="40"/>
  <c r="T6401" i="40"/>
  <c r="T6400" i="40"/>
  <c r="T6399" i="40"/>
  <c r="T6398" i="40"/>
  <c r="T6397" i="40"/>
  <c r="T6396" i="40"/>
  <c r="T6395" i="40"/>
  <c r="T6394" i="40"/>
  <c r="T6393" i="40"/>
  <c r="T6392" i="40"/>
  <c r="T6391" i="40"/>
  <c r="T6390" i="40"/>
  <c r="T6389" i="40"/>
  <c r="T6388" i="40"/>
  <c r="T6387" i="40"/>
  <c r="T6386" i="40"/>
  <c r="T6385" i="40"/>
  <c r="T6384" i="40"/>
  <c r="T6383" i="40"/>
  <c r="T6382" i="40"/>
  <c r="T6381" i="40"/>
  <c r="T6380" i="40"/>
  <c r="T6379" i="40"/>
  <c r="T6378" i="40"/>
  <c r="T6377" i="40"/>
  <c r="T6376" i="40"/>
  <c r="T6375" i="40"/>
  <c r="T6374" i="40"/>
  <c r="T6373" i="40"/>
  <c r="T6372" i="40"/>
  <c r="T6371" i="40"/>
  <c r="T6370" i="40"/>
  <c r="T6369" i="40"/>
  <c r="T6368" i="40"/>
  <c r="T6367" i="40"/>
  <c r="T6366" i="40"/>
  <c r="T6365" i="40"/>
  <c r="T6364" i="40"/>
  <c r="T6363" i="40"/>
  <c r="T6362" i="40"/>
  <c r="T6361" i="40"/>
  <c r="T6360" i="40"/>
  <c r="T6359" i="40"/>
  <c r="T6358" i="40"/>
  <c r="T6357" i="40"/>
  <c r="T6356" i="40"/>
  <c r="T6355" i="40"/>
  <c r="T6354" i="40"/>
  <c r="T6353" i="40"/>
  <c r="T6352" i="40"/>
  <c r="T6351" i="40"/>
  <c r="T6350" i="40"/>
  <c r="T6349" i="40"/>
  <c r="T6348" i="40"/>
  <c r="T6347" i="40"/>
  <c r="T6346" i="40"/>
  <c r="T6345" i="40"/>
  <c r="T6344" i="40"/>
  <c r="T6343" i="40"/>
  <c r="T6342" i="40"/>
  <c r="T6341" i="40"/>
  <c r="T6340" i="40"/>
  <c r="T6339" i="40"/>
  <c r="T6338" i="40"/>
  <c r="T6337" i="40"/>
  <c r="T6336" i="40"/>
  <c r="T6335" i="40"/>
  <c r="T6334" i="40"/>
  <c r="T6333" i="40"/>
  <c r="T6332" i="40"/>
  <c r="T6331" i="40"/>
  <c r="T6330" i="40"/>
  <c r="T6329" i="40"/>
  <c r="T6328" i="40"/>
  <c r="T6327" i="40"/>
  <c r="T6326" i="40"/>
  <c r="T6325" i="40"/>
  <c r="T6324" i="40"/>
  <c r="T6323" i="40"/>
  <c r="T6322" i="40"/>
  <c r="T6321" i="40"/>
  <c r="T6320" i="40"/>
  <c r="T6319" i="40"/>
  <c r="T6318" i="40"/>
  <c r="T6317" i="40"/>
  <c r="T6316" i="40"/>
  <c r="T6315" i="40"/>
  <c r="T6314" i="40"/>
  <c r="T6313" i="40"/>
  <c r="T6312" i="40"/>
  <c r="T6311" i="40"/>
  <c r="T6310" i="40"/>
  <c r="T6309" i="40"/>
  <c r="T6308" i="40"/>
  <c r="T6307" i="40"/>
  <c r="T6306" i="40"/>
  <c r="T6305" i="40"/>
  <c r="T6304" i="40"/>
  <c r="T6303" i="40"/>
  <c r="T6302" i="40"/>
  <c r="T6301" i="40"/>
  <c r="T6300" i="40"/>
  <c r="T6299" i="40"/>
  <c r="T6298" i="40"/>
  <c r="T6297" i="40"/>
  <c r="T6296" i="40"/>
  <c r="T6295" i="40"/>
  <c r="T6294" i="40"/>
  <c r="T6293" i="40"/>
  <c r="T6292" i="40"/>
  <c r="T6291" i="40"/>
  <c r="T6290" i="40"/>
  <c r="T6289" i="40"/>
  <c r="T6288" i="40"/>
  <c r="T6287" i="40"/>
  <c r="T6286" i="40"/>
  <c r="T6285" i="40"/>
  <c r="T6284" i="40"/>
  <c r="T6283" i="40"/>
  <c r="T6282" i="40"/>
  <c r="T6281" i="40"/>
  <c r="T6280" i="40"/>
  <c r="T6279" i="40"/>
  <c r="T6278" i="40"/>
  <c r="T6277" i="40"/>
  <c r="T6276" i="40"/>
  <c r="T6275" i="40"/>
  <c r="T6274" i="40"/>
  <c r="T6273" i="40"/>
  <c r="T6272" i="40"/>
  <c r="T6271" i="40"/>
  <c r="T6270" i="40"/>
  <c r="T6269" i="40"/>
  <c r="T6268" i="40"/>
  <c r="T6267" i="40"/>
  <c r="T6266" i="40"/>
  <c r="T6265" i="40"/>
  <c r="T6264" i="40"/>
  <c r="T6263" i="40"/>
  <c r="T6262" i="40"/>
  <c r="T6261" i="40"/>
  <c r="T6260" i="40"/>
  <c r="T6259" i="40"/>
  <c r="T6258" i="40"/>
  <c r="T6257" i="40"/>
  <c r="T6256" i="40"/>
  <c r="T6255" i="40"/>
  <c r="T6254" i="40"/>
  <c r="T6253" i="40"/>
  <c r="T6252" i="40"/>
  <c r="T6251" i="40"/>
  <c r="T6250" i="40"/>
  <c r="T6249" i="40"/>
  <c r="T6248" i="40"/>
  <c r="T6247" i="40"/>
  <c r="T6246" i="40"/>
  <c r="T6245" i="40"/>
  <c r="T6244" i="40"/>
  <c r="T6243" i="40"/>
  <c r="T6242" i="40"/>
  <c r="T6241" i="40"/>
  <c r="T6240" i="40"/>
  <c r="T6239" i="40"/>
  <c r="T6238" i="40"/>
  <c r="T6237" i="40"/>
  <c r="T6236" i="40"/>
  <c r="T6235" i="40"/>
  <c r="T6234" i="40"/>
  <c r="T6233" i="40"/>
  <c r="T6232" i="40"/>
  <c r="T6231" i="40"/>
  <c r="T6230" i="40"/>
  <c r="T6229" i="40"/>
  <c r="T6228" i="40"/>
  <c r="T6227" i="40"/>
  <c r="T6226" i="40"/>
  <c r="T6225" i="40"/>
  <c r="T6224" i="40"/>
  <c r="T6223" i="40"/>
  <c r="T6222" i="40"/>
  <c r="T6221" i="40"/>
  <c r="T6220" i="40"/>
  <c r="T6219" i="40"/>
  <c r="T6218" i="40"/>
  <c r="T6217" i="40"/>
  <c r="T6216" i="40"/>
  <c r="T6215" i="40"/>
  <c r="T6214" i="40"/>
  <c r="T6213" i="40"/>
  <c r="T6212" i="40"/>
  <c r="T6211" i="40"/>
  <c r="T6210" i="40"/>
  <c r="T6209" i="40"/>
  <c r="T6208" i="40"/>
  <c r="T6207" i="40"/>
  <c r="T6206" i="40"/>
  <c r="T6205" i="40"/>
  <c r="T6204" i="40"/>
  <c r="T6203" i="40"/>
  <c r="T6202" i="40"/>
  <c r="T6201" i="40"/>
  <c r="T6200" i="40"/>
  <c r="T6199" i="40"/>
  <c r="T6198" i="40"/>
  <c r="T6197" i="40"/>
  <c r="T6196" i="40"/>
  <c r="T6195" i="40"/>
  <c r="T6194" i="40"/>
  <c r="T6193" i="40"/>
  <c r="T6192" i="40"/>
  <c r="T6191" i="40"/>
  <c r="T6190" i="40"/>
  <c r="T6189" i="40"/>
  <c r="T6188" i="40"/>
  <c r="T6187" i="40"/>
  <c r="T6186" i="40"/>
  <c r="T6185" i="40"/>
  <c r="T6184" i="40"/>
  <c r="T6183" i="40"/>
  <c r="T6182" i="40"/>
  <c r="T6181" i="40"/>
  <c r="T6180" i="40"/>
  <c r="T6179" i="40"/>
  <c r="T6178" i="40"/>
  <c r="T6177" i="40"/>
  <c r="T6176" i="40"/>
  <c r="T6175" i="40"/>
  <c r="T6174" i="40"/>
  <c r="T6173" i="40"/>
  <c r="T6172" i="40"/>
  <c r="T6171" i="40"/>
  <c r="T6170" i="40"/>
  <c r="T6169" i="40"/>
  <c r="T6168" i="40"/>
  <c r="T6167" i="40"/>
  <c r="T6166" i="40"/>
  <c r="T6165" i="40"/>
  <c r="T6164" i="40"/>
  <c r="T6163" i="40"/>
  <c r="T6162" i="40"/>
  <c r="T6161" i="40"/>
  <c r="T6160" i="40"/>
  <c r="T6159" i="40"/>
  <c r="T6158" i="40"/>
  <c r="T6157" i="40"/>
  <c r="T6156" i="40"/>
  <c r="T6155" i="40"/>
  <c r="T6154" i="40"/>
  <c r="T6153" i="40"/>
  <c r="T6152" i="40"/>
  <c r="T6151" i="40"/>
  <c r="T6150" i="40"/>
  <c r="T6149" i="40"/>
  <c r="T6148" i="40"/>
  <c r="T6147" i="40"/>
  <c r="T6146" i="40"/>
  <c r="T6145" i="40"/>
  <c r="T6144" i="40"/>
  <c r="T6143" i="40"/>
  <c r="T6142" i="40"/>
  <c r="T6141" i="40"/>
  <c r="T6140" i="40"/>
  <c r="T6139" i="40"/>
  <c r="T6138" i="40"/>
  <c r="T6137" i="40"/>
  <c r="T6136" i="40"/>
  <c r="T6135" i="40"/>
  <c r="T6134" i="40"/>
  <c r="T6133" i="40"/>
  <c r="T6132" i="40"/>
  <c r="T6131" i="40"/>
  <c r="T6130" i="40"/>
  <c r="T6129" i="40"/>
  <c r="T6128" i="40"/>
  <c r="T6127" i="40"/>
  <c r="T6126" i="40"/>
  <c r="T6125" i="40"/>
  <c r="T6124" i="40"/>
  <c r="T6123" i="40"/>
  <c r="T6122" i="40"/>
  <c r="T6121" i="40"/>
  <c r="T6120" i="40"/>
  <c r="T6119" i="40"/>
  <c r="T6118" i="40"/>
  <c r="T6117" i="40"/>
  <c r="T6116" i="40"/>
  <c r="T6115" i="40"/>
  <c r="T6114" i="40"/>
  <c r="T6113" i="40"/>
  <c r="T6112" i="40"/>
  <c r="T6111" i="40"/>
  <c r="T6110" i="40"/>
  <c r="T6109" i="40"/>
  <c r="T6108" i="40"/>
  <c r="T6107" i="40"/>
  <c r="T6106" i="40"/>
  <c r="T6105" i="40"/>
  <c r="T6104" i="40"/>
  <c r="T6103" i="40"/>
  <c r="T6102" i="40"/>
  <c r="T6101" i="40"/>
  <c r="T6100" i="40"/>
  <c r="T6099" i="40"/>
  <c r="T6098" i="40"/>
  <c r="T6097" i="40"/>
  <c r="T6096" i="40"/>
  <c r="T6095" i="40"/>
  <c r="T6094" i="40"/>
  <c r="T6093" i="40"/>
  <c r="T6092" i="40"/>
  <c r="T6091" i="40"/>
  <c r="T6090" i="40"/>
  <c r="T6089" i="40"/>
  <c r="T6088" i="40"/>
  <c r="T6087" i="40"/>
  <c r="T6086" i="40"/>
  <c r="T6085" i="40"/>
  <c r="T6084" i="40"/>
  <c r="T6083" i="40"/>
  <c r="T6082" i="40"/>
  <c r="T6081" i="40"/>
  <c r="T6080" i="40"/>
  <c r="T6079" i="40"/>
  <c r="T6078" i="40"/>
  <c r="T6077" i="40"/>
  <c r="T6076" i="40"/>
  <c r="T6075" i="40"/>
  <c r="T6074" i="40"/>
  <c r="T6073" i="40"/>
  <c r="T6072" i="40"/>
  <c r="T6071" i="40"/>
  <c r="T6070" i="40"/>
  <c r="T6069" i="40"/>
  <c r="T6068" i="40"/>
  <c r="T6067" i="40"/>
  <c r="T6066" i="40"/>
  <c r="T6065" i="40"/>
  <c r="T6064" i="40"/>
  <c r="T6063" i="40"/>
  <c r="T6062" i="40"/>
  <c r="T6061" i="40"/>
  <c r="T6060" i="40"/>
  <c r="T6059" i="40"/>
  <c r="T6058" i="40"/>
  <c r="T6057" i="40"/>
  <c r="T6056" i="40"/>
  <c r="T6055" i="40"/>
  <c r="T6054" i="40"/>
  <c r="T6053" i="40"/>
  <c r="T6052" i="40"/>
  <c r="T6051" i="40"/>
  <c r="T6050" i="40"/>
  <c r="T6049" i="40"/>
  <c r="T6048" i="40"/>
  <c r="T6047" i="40"/>
  <c r="T6046" i="40"/>
  <c r="T6045" i="40"/>
  <c r="T6044" i="40"/>
  <c r="T6043" i="40"/>
  <c r="T6042" i="40"/>
  <c r="T6041" i="40"/>
  <c r="T6040" i="40"/>
  <c r="T6039" i="40"/>
  <c r="T6038" i="40"/>
  <c r="T6037" i="40"/>
  <c r="T6036" i="40"/>
  <c r="T6035" i="40"/>
  <c r="T6034" i="40"/>
  <c r="T6033" i="40"/>
  <c r="T6032" i="40"/>
  <c r="T6031" i="40"/>
  <c r="T6030" i="40"/>
  <c r="T6029" i="40"/>
  <c r="T6028" i="40"/>
  <c r="T6027" i="40"/>
  <c r="T6026" i="40"/>
  <c r="T6025" i="40"/>
  <c r="T6024" i="40"/>
  <c r="T6023" i="40"/>
  <c r="T6022" i="40"/>
  <c r="T6021" i="40"/>
  <c r="T6020" i="40"/>
  <c r="T6019" i="40"/>
  <c r="T6018" i="40"/>
  <c r="T6017" i="40"/>
  <c r="T6016" i="40"/>
  <c r="T6015" i="40"/>
  <c r="T6014" i="40"/>
  <c r="T6013" i="40"/>
  <c r="T6012" i="40"/>
  <c r="T6011" i="40"/>
  <c r="T6010" i="40"/>
  <c r="T6009" i="40"/>
  <c r="T6008" i="40"/>
  <c r="T6007" i="40"/>
  <c r="T6006" i="40"/>
  <c r="T6005" i="40"/>
  <c r="T6004" i="40"/>
  <c r="T6003" i="40"/>
  <c r="T6002" i="40"/>
  <c r="T6001" i="40"/>
  <c r="T6000" i="40"/>
  <c r="T5999" i="40"/>
  <c r="T5998" i="40"/>
  <c r="T5997" i="40"/>
  <c r="T5996" i="40"/>
  <c r="T5995" i="40"/>
  <c r="T5994" i="40"/>
  <c r="T5993" i="40"/>
  <c r="T5992" i="40"/>
  <c r="T5991" i="40"/>
  <c r="T5990" i="40"/>
  <c r="T5989" i="40"/>
  <c r="T5988" i="40"/>
  <c r="T5987" i="40"/>
  <c r="T5986" i="40"/>
  <c r="T5985" i="40"/>
  <c r="T5984" i="40"/>
  <c r="T5983" i="40"/>
  <c r="T5982" i="40"/>
  <c r="T5981" i="40"/>
  <c r="T5980" i="40"/>
  <c r="T5979" i="40"/>
  <c r="T5978" i="40"/>
  <c r="T5977" i="40"/>
  <c r="T5976" i="40"/>
  <c r="T5975" i="40"/>
  <c r="T5974" i="40"/>
  <c r="T5973" i="40"/>
  <c r="T5972" i="40"/>
  <c r="T5971" i="40"/>
  <c r="T5970" i="40"/>
  <c r="T5969" i="40"/>
  <c r="T5968" i="40"/>
  <c r="T5967" i="40"/>
  <c r="T5966" i="40"/>
  <c r="T5965" i="40"/>
  <c r="T5964" i="40"/>
  <c r="T5963" i="40"/>
  <c r="T5962" i="40"/>
  <c r="T5961" i="40"/>
  <c r="T5960" i="40"/>
  <c r="T5959" i="40"/>
  <c r="T5958" i="40"/>
  <c r="T5957" i="40"/>
  <c r="T5956" i="40"/>
  <c r="T5955" i="40"/>
  <c r="T5954" i="40"/>
  <c r="T5953" i="40"/>
  <c r="T5952" i="40"/>
  <c r="T5951" i="40"/>
  <c r="T5950" i="40"/>
  <c r="T5949" i="40"/>
  <c r="T5948" i="40"/>
  <c r="T5947" i="40"/>
  <c r="T5946" i="40"/>
  <c r="T5945" i="40"/>
  <c r="T5944" i="40"/>
  <c r="T5943" i="40"/>
  <c r="T5942" i="40"/>
  <c r="T5941" i="40"/>
  <c r="T5940" i="40"/>
  <c r="T5939" i="40"/>
  <c r="T5938" i="40"/>
  <c r="T5937" i="40"/>
  <c r="T5936" i="40"/>
  <c r="T5935" i="40"/>
  <c r="T5934" i="40"/>
  <c r="T5933" i="40"/>
  <c r="T5932" i="40"/>
  <c r="T5931" i="40"/>
  <c r="T5930" i="40"/>
  <c r="T5929" i="40"/>
  <c r="T5928" i="40"/>
  <c r="T5927" i="40"/>
  <c r="T5926" i="40"/>
  <c r="T5925" i="40"/>
  <c r="T5924" i="40"/>
  <c r="T5923" i="40"/>
  <c r="T5922" i="40"/>
  <c r="T5921" i="40"/>
  <c r="T5920" i="40"/>
  <c r="T5919" i="40"/>
  <c r="T5918" i="40"/>
  <c r="T5917" i="40"/>
  <c r="T5916" i="40"/>
  <c r="T5915" i="40"/>
  <c r="T5914" i="40"/>
  <c r="T5913" i="40"/>
  <c r="T5912" i="40"/>
  <c r="T5911" i="40"/>
  <c r="T5910" i="40"/>
  <c r="T5909" i="40"/>
  <c r="T5908" i="40"/>
  <c r="T5907" i="40"/>
  <c r="T5906" i="40"/>
  <c r="T5905" i="40"/>
  <c r="T5904" i="40"/>
  <c r="T5903" i="40"/>
  <c r="T5902" i="40"/>
  <c r="T5901" i="40"/>
  <c r="T5900" i="40"/>
  <c r="T5899" i="40"/>
  <c r="T5898" i="40"/>
  <c r="T5897" i="40"/>
  <c r="T5896" i="40"/>
  <c r="T5895" i="40"/>
  <c r="T5894" i="40"/>
  <c r="T5893" i="40"/>
  <c r="T5892" i="40"/>
  <c r="T5891" i="40"/>
  <c r="T5890" i="40"/>
  <c r="T5889" i="40"/>
  <c r="T5888" i="40"/>
  <c r="T5887" i="40"/>
  <c r="T5886" i="40"/>
  <c r="T5885" i="40"/>
  <c r="T5884" i="40"/>
  <c r="T5883" i="40"/>
  <c r="T5882" i="40"/>
  <c r="T5881" i="40"/>
  <c r="T5880" i="40"/>
  <c r="T5879" i="40"/>
  <c r="T5878" i="40"/>
  <c r="T5877" i="40"/>
  <c r="T5876" i="40"/>
  <c r="T5875" i="40"/>
  <c r="T5874" i="40"/>
  <c r="T5873" i="40"/>
  <c r="T5872" i="40"/>
  <c r="T5871" i="40"/>
  <c r="T5870" i="40"/>
  <c r="T5869" i="40"/>
  <c r="T5868" i="40"/>
  <c r="T5867" i="40"/>
  <c r="T5866" i="40"/>
  <c r="T5865" i="40"/>
  <c r="T5864" i="40"/>
  <c r="T5863" i="40"/>
  <c r="T5862" i="40"/>
  <c r="T5861" i="40"/>
  <c r="T5860" i="40"/>
  <c r="T5859" i="40"/>
  <c r="T5858" i="40"/>
  <c r="T5857" i="40"/>
  <c r="T5856" i="40"/>
  <c r="T5855" i="40"/>
  <c r="T5854" i="40"/>
  <c r="T5853" i="40"/>
  <c r="T5852" i="40"/>
  <c r="T5851" i="40"/>
  <c r="T5850" i="40"/>
  <c r="T5849" i="40"/>
  <c r="T5848" i="40"/>
  <c r="T5847" i="40"/>
  <c r="T5846" i="40"/>
  <c r="T5845" i="40"/>
  <c r="T5844" i="40"/>
  <c r="T5843" i="40"/>
  <c r="T5842" i="40"/>
  <c r="T5841" i="40"/>
  <c r="T5840" i="40"/>
  <c r="T5839" i="40"/>
  <c r="T5838" i="40"/>
  <c r="T5837" i="40"/>
  <c r="T5836" i="40"/>
  <c r="T5835" i="40"/>
  <c r="T5834" i="40"/>
  <c r="T5833" i="40"/>
  <c r="T5832" i="40"/>
  <c r="T5831" i="40"/>
  <c r="T5830" i="40"/>
  <c r="T5829" i="40"/>
  <c r="T5828" i="40"/>
  <c r="T5827" i="40"/>
  <c r="T5826" i="40"/>
  <c r="T5825" i="40"/>
  <c r="T5824" i="40"/>
  <c r="T5823" i="40"/>
  <c r="T5822" i="40"/>
  <c r="T5821" i="40"/>
  <c r="T5820" i="40"/>
  <c r="T5819" i="40"/>
  <c r="T5818" i="40"/>
  <c r="T5817" i="40"/>
  <c r="T5816" i="40"/>
  <c r="T5815" i="40"/>
  <c r="T5814" i="40"/>
  <c r="T5813" i="40"/>
  <c r="T5812" i="40"/>
  <c r="T5811" i="40"/>
  <c r="T5810" i="40"/>
  <c r="T5809" i="40"/>
  <c r="T5808" i="40"/>
  <c r="T5807" i="40"/>
  <c r="T5806" i="40"/>
  <c r="T5805" i="40"/>
  <c r="T5804" i="40"/>
  <c r="T5803" i="40"/>
  <c r="T5802" i="40"/>
  <c r="T5801" i="40"/>
  <c r="T5800" i="40"/>
  <c r="T5799" i="40"/>
  <c r="T5798" i="40"/>
  <c r="T5797" i="40"/>
  <c r="T5796" i="40"/>
  <c r="T5795" i="40"/>
  <c r="T5794" i="40"/>
  <c r="T5793" i="40"/>
  <c r="T5792" i="40"/>
  <c r="T5791" i="40"/>
  <c r="T5790" i="40"/>
  <c r="T5789" i="40"/>
  <c r="T5788" i="40"/>
  <c r="T5787" i="40"/>
  <c r="T5786" i="40"/>
  <c r="T5785" i="40"/>
  <c r="T5784" i="40"/>
  <c r="T5783" i="40"/>
  <c r="T5782" i="40"/>
  <c r="T5781" i="40"/>
  <c r="T5780" i="40"/>
  <c r="T5779" i="40"/>
  <c r="T5778" i="40"/>
  <c r="T5777" i="40"/>
  <c r="T5776" i="40"/>
  <c r="T5775" i="40"/>
  <c r="T5774" i="40"/>
  <c r="T5773" i="40"/>
  <c r="T5772" i="40"/>
  <c r="T5771" i="40"/>
  <c r="T5770" i="40"/>
  <c r="T5769" i="40"/>
  <c r="T5768" i="40"/>
  <c r="T5767" i="40"/>
  <c r="T5766" i="40"/>
  <c r="T5765" i="40"/>
  <c r="T5764" i="40"/>
  <c r="T5763" i="40"/>
  <c r="T5762" i="40"/>
  <c r="T5761" i="40"/>
  <c r="T5760" i="40"/>
  <c r="T5759" i="40"/>
  <c r="T5758" i="40"/>
  <c r="T5757" i="40"/>
  <c r="T5756" i="40"/>
  <c r="T5755" i="40"/>
  <c r="T5754" i="40"/>
  <c r="T5753" i="40"/>
  <c r="T5752" i="40"/>
  <c r="T5751" i="40"/>
  <c r="T5750" i="40"/>
  <c r="T5749" i="40"/>
  <c r="T5748" i="40"/>
  <c r="T5747" i="40"/>
  <c r="T5746" i="40"/>
  <c r="T5745" i="40"/>
  <c r="T5744" i="40"/>
  <c r="T5743" i="40"/>
  <c r="T5742" i="40"/>
  <c r="T5741" i="40"/>
  <c r="T5740" i="40"/>
  <c r="T5739" i="40"/>
  <c r="T5738" i="40"/>
  <c r="T5737" i="40"/>
  <c r="T5736" i="40"/>
  <c r="T5735" i="40"/>
  <c r="T5734" i="40"/>
  <c r="T5733" i="40"/>
  <c r="T5732" i="40"/>
  <c r="T5731" i="40"/>
  <c r="T5730" i="40"/>
  <c r="T5729" i="40"/>
  <c r="T5728" i="40"/>
  <c r="T5727" i="40"/>
  <c r="T5726" i="40"/>
  <c r="T5725" i="40"/>
  <c r="T5724" i="40"/>
  <c r="T5723" i="40"/>
  <c r="T5722" i="40"/>
  <c r="T5721" i="40"/>
  <c r="T5720" i="40"/>
  <c r="T5719" i="40"/>
  <c r="T5718" i="40"/>
  <c r="T5717" i="40"/>
  <c r="T5716" i="40"/>
  <c r="T5715" i="40"/>
  <c r="T5714" i="40"/>
  <c r="T5713" i="40"/>
  <c r="T5712" i="40"/>
  <c r="T5711" i="40"/>
  <c r="T5710" i="40"/>
  <c r="T5709" i="40"/>
  <c r="T5708" i="40"/>
  <c r="T5707" i="40"/>
  <c r="T5706" i="40"/>
  <c r="T5705" i="40"/>
  <c r="T5704" i="40"/>
  <c r="T5703" i="40"/>
  <c r="T5702" i="40"/>
  <c r="T5701" i="40"/>
  <c r="T5700" i="40"/>
  <c r="T5699" i="40"/>
  <c r="T5698" i="40"/>
  <c r="T5697" i="40"/>
  <c r="T5696" i="40"/>
  <c r="T5695" i="40"/>
  <c r="T5694" i="40"/>
  <c r="T5693" i="40"/>
  <c r="T5692" i="40"/>
  <c r="T5691" i="40"/>
  <c r="T5690" i="40"/>
  <c r="T5689" i="40"/>
  <c r="T5688" i="40"/>
  <c r="T5687" i="40"/>
  <c r="T5686" i="40"/>
  <c r="T5685" i="40"/>
  <c r="T5684" i="40"/>
  <c r="T5683" i="40"/>
  <c r="T5682" i="40"/>
  <c r="T5681" i="40"/>
  <c r="T5680" i="40"/>
  <c r="T5679" i="40"/>
  <c r="T5678" i="40"/>
  <c r="T5677" i="40"/>
  <c r="T5676" i="40"/>
  <c r="T5675" i="40"/>
  <c r="T5674" i="40"/>
  <c r="T5673" i="40"/>
  <c r="T5672" i="40"/>
  <c r="T5671" i="40"/>
  <c r="T5670" i="40"/>
  <c r="T5669" i="40"/>
  <c r="T5668" i="40"/>
  <c r="T5667" i="40"/>
  <c r="T5666" i="40"/>
  <c r="T5665" i="40"/>
  <c r="T5664" i="40"/>
  <c r="T5663" i="40"/>
  <c r="T5662" i="40"/>
  <c r="T5661" i="40"/>
  <c r="T5660" i="40"/>
  <c r="T5659" i="40"/>
  <c r="T5658" i="40"/>
  <c r="T5657" i="40"/>
  <c r="T5656" i="40"/>
  <c r="T5655" i="40"/>
  <c r="T5654" i="40"/>
  <c r="T5653" i="40"/>
  <c r="T5652" i="40"/>
  <c r="T5651" i="40"/>
  <c r="T5650" i="40"/>
  <c r="T5649" i="40"/>
  <c r="T5648" i="40"/>
  <c r="T5647" i="40"/>
  <c r="T5646" i="40"/>
  <c r="T5645" i="40"/>
  <c r="T5644" i="40"/>
  <c r="T5643" i="40"/>
  <c r="T5642" i="40"/>
  <c r="T5641" i="40"/>
  <c r="T5640" i="40"/>
  <c r="T5639" i="40"/>
  <c r="T5638" i="40"/>
  <c r="T5637" i="40"/>
  <c r="T5636" i="40"/>
  <c r="T5635" i="40"/>
  <c r="T5634" i="40"/>
  <c r="T5633" i="40"/>
  <c r="T5632" i="40"/>
  <c r="T5631" i="40"/>
  <c r="T5630" i="40"/>
  <c r="T5629" i="40"/>
  <c r="T5628" i="40"/>
  <c r="T5627" i="40"/>
  <c r="T5626" i="40"/>
  <c r="T5625" i="40"/>
  <c r="T5624" i="40"/>
  <c r="T5623" i="40"/>
  <c r="T5622" i="40"/>
  <c r="T5621" i="40"/>
  <c r="T5620" i="40"/>
  <c r="T5619" i="40"/>
  <c r="T5618" i="40"/>
  <c r="T5617" i="40"/>
  <c r="T5616" i="40"/>
  <c r="T5615" i="40"/>
  <c r="T5614" i="40"/>
  <c r="T5613" i="40"/>
  <c r="T5612" i="40"/>
  <c r="T5611" i="40"/>
  <c r="T5610" i="40"/>
  <c r="T5609" i="40"/>
  <c r="T5608" i="40"/>
  <c r="T5607" i="40"/>
  <c r="T5606" i="40"/>
  <c r="T5605" i="40"/>
  <c r="T5604" i="40"/>
  <c r="T5603" i="40"/>
  <c r="T5602" i="40"/>
  <c r="T5601" i="40"/>
  <c r="T5600" i="40"/>
  <c r="T5599" i="40"/>
  <c r="T5598" i="40"/>
  <c r="T5597" i="40"/>
  <c r="T5596" i="40"/>
  <c r="T5595" i="40"/>
  <c r="T5594" i="40"/>
  <c r="T5593" i="40"/>
  <c r="T5592" i="40"/>
  <c r="T5591" i="40"/>
  <c r="T5590" i="40"/>
  <c r="T5589" i="40"/>
  <c r="T5588" i="40"/>
  <c r="T5587" i="40"/>
  <c r="T5586" i="40"/>
  <c r="T5585" i="40"/>
  <c r="T5584" i="40"/>
  <c r="T5583" i="40"/>
  <c r="T5582" i="40"/>
  <c r="T5581" i="40"/>
  <c r="T5580" i="40"/>
  <c r="T5579" i="40"/>
  <c r="T5578" i="40"/>
  <c r="T5577" i="40"/>
  <c r="T5576" i="40"/>
  <c r="T5575" i="40"/>
  <c r="T5574" i="40"/>
  <c r="T5573" i="40"/>
  <c r="T5572" i="40"/>
  <c r="T5571" i="40"/>
  <c r="T5570" i="40"/>
  <c r="T5569" i="40"/>
  <c r="T5568" i="40"/>
  <c r="T5567" i="40"/>
  <c r="T5566" i="40"/>
  <c r="T5565" i="40"/>
  <c r="T5564" i="40"/>
  <c r="T5563" i="40"/>
  <c r="T5562" i="40"/>
  <c r="T5561" i="40"/>
  <c r="T5560" i="40"/>
  <c r="T5559" i="40"/>
  <c r="T5558" i="40"/>
  <c r="T5557" i="40"/>
  <c r="T5556" i="40"/>
  <c r="T5555" i="40"/>
  <c r="T5554" i="40"/>
  <c r="T5553" i="40"/>
  <c r="T5552" i="40"/>
  <c r="T5551" i="40"/>
  <c r="T5550" i="40"/>
  <c r="T5549" i="40"/>
  <c r="T5548" i="40"/>
  <c r="T5547" i="40"/>
  <c r="T5546" i="40"/>
  <c r="T5545" i="40"/>
  <c r="T5544" i="40"/>
  <c r="T5543" i="40"/>
  <c r="T5542" i="40"/>
  <c r="T5541" i="40"/>
  <c r="T5540" i="40"/>
  <c r="T5539" i="40"/>
  <c r="T5538" i="40"/>
  <c r="T5537" i="40"/>
  <c r="T5536" i="40"/>
  <c r="T5535" i="40"/>
  <c r="T5534" i="40"/>
  <c r="T5533" i="40"/>
  <c r="T5532" i="40"/>
  <c r="T5531" i="40"/>
  <c r="T5530" i="40"/>
  <c r="T5529" i="40"/>
  <c r="T5528" i="40"/>
  <c r="T5527" i="40"/>
  <c r="T5526" i="40"/>
  <c r="T5525" i="40"/>
  <c r="T5524" i="40"/>
  <c r="T5523" i="40"/>
  <c r="T5522" i="40"/>
  <c r="T5521" i="40"/>
  <c r="T5520" i="40"/>
  <c r="T5519" i="40"/>
  <c r="T5518" i="40"/>
  <c r="T5517" i="40"/>
  <c r="T5516" i="40"/>
  <c r="T5515" i="40"/>
  <c r="T5514" i="40"/>
  <c r="T5513" i="40"/>
  <c r="T5512" i="40"/>
  <c r="T5511" i="40"/>
  <c r="T5510" i="40"/>
  <c r="T5509" i="40"/>
  <c r="T5508" i="40"/>
  <c r="T5507" i="40"/>
  <c r="T5506" i="40"/>
  <c r="T5505" i="40"/>
  <c r="T5504" i="40"/>
  <c r="T5503" i="40"/>
  <c r="T5502" i="40"/>
  <c r="T5501" i="40"/>
  <c r="T5500" i="40"/>
  <c r="T5499" i="40"/>
  <c r="T5498" i="40"/>
  <c r="T5497" i="40"/>
  <c r="T5496" i="40"/>
  <c r="T5495" i="40"/>
  <c r="T5494" i="40"/>
  <c r="T5493" i="40"/>
  <c r="T5492" i="40"/>
  <c r="T5491" i="40"/>
  <c r="T5490" i="40"/>
  <c r="T5489" i="40"/>
  <c r="T5488" i="40"/>
  <c r="T5487" i="40"/>
  <c r="T5486" i="40"/>
  <c r="T5485" i="40"/>
  <c r="T5484" i="40"/>
  <c r="T5483" i="40"/>
  <c r="T5482" i="40"/>
  <c r="T5481" i="40"/>
  <c r="T5480" i="40"/>
  <c r="T5479" i="40"/>
  <c r="T5478" i="40"/>
  <c r="T5477" i="40"/>
  <c r="T5476" i="40"/>
  <c r="T5475" i="40"/>
  <c r="T5474" i="40"/>
  <c r="T5473" i="40"/>
  <c r="T5472" i="40"/>
  <c r="T5471" i="40"/>
  <c r="T5470" i="40"/>
  <c r="T5469" i="40"/>
  <c r="T5468" i="40"/>
  <c r="T5467" i="40"/>
  <c r="T5466" i="40"/>
  <c r="T5465" i="40"/>
  <c r="T5464" i="40"/>
  <c r="T5463" i="40"/>
  <c r="T5462" i="40"/>
  <c r="T5461" i="40"/>
  <c r="T5460" i="40"/>
  <c r="T5459" i="40"/>
  <c r="T5458" i="40"/>
  <c r="T5457" i="40"/>
  <c r="T5456" i="40"/>
  <c r="T5455" i="40"/>
  <c r="T5454" i="40"/>
  <c r="T5453" i="40"/>
  <c r="T5452" i="40"/>
  <c r="T5451" i="40"/>
  <c r="T5450" i="40"/>
  <c r="T5449" i="40"/>
  <c r="T5448" i="40"/>
  <c r="T5447" i="40"/>
  <c r="T5446" i="40"/>
  <c r="T5445" i="40"/>
  <c r="T5444" i="40"/>
  <c r="T5443" i="40"/>
  <c r="T5442" i="40"/>
  <c r="T5441" i="40"/>
  <c r="T5440" i="40"/>
  <c r="T5439" i="40"/>
  <c r="T5438" i="40"/>
  <c r="T5437" i="40"/>
  <c r="T5436" i="40"/>
  <c r="T5435" i="40"/>
  <c r="T5434" i="40"/>
  <c r="T5433" i="40"/>
  <c r="T5432" i="40"/>
  <c r="T5431" i="40"/>
  <c r="T5430" i="40"/>
  <c r="T5429" i="40"/>
  <c r="T5428" i="40"/>
  <c r="T5427" i="40"/>
  <c r="T5426" i="40"/>
  <c r="T5425" i="40"/>
  <c r="T5424" i="40"/>
  <c r="T5423" i="40"/>
  <c r="T5422" i="40"/>
  <c r="T5421" i="40"/>
  <c r="T5420" i="40"/>
  <c r="T5419" i="40"/>
  <c r="T5418" i="40"/>
  <c r="T5417" i="40"/>
  <c r="T5416" i="40"/>
  <c r="T5415" i="40"/>
  <c r="T5414" i="40"/>
  <c r="T5413" i="40"/>
  <c r="T5412" i="40"/>
  <c r="T5411" i="40"/>
  <c r="T5410" i="40"/>
  <c r="T5409" i="40"/>
  <c r="T5408" i="40"/>
  <c r="T5407" i="40"/>
  <c r="T5406" i="40"/>
  <c r="T5405" i="40"/>
  <c r="T5404" i="40"/>
  <c r="T5403" i="40"/>
  <c r="T5402" i="40"/>
  <c r="T5401" i="40"/>
  <c r="T5400" i="40"/>
  <c r="T5399" i="40"/>
  <c r="T5398" i="40"/>
  <c r="T5397" i="40"/>
  <c r="T5396" i="40"/>
  <c r="T5395" i="40"/>
  <c r="T5394" i="40"/>
  <c r="T5393" i="40"/>
  <c r="T5392" i="40"/>
  <c r="T5391" i="40"/>
  <c r="T5390" i="40"/>
  <c r="T5389" i="40"/>
  <c r="T5388" i="40"/>
  <c r="T5387" i="40"/>
  <c r="T5386" i="40"/>
  <c r="T5385" i="40"/>
  <c r="T5384" i="40"/>
  <c r="T5383" i="40"/>
  <c r="T5382" i="40"/>
  <c r="T5381" i="40"/>
  <c r="T5380" i="40"/>
  <c r="T5379" i="40"/>
  <c r="T5378" i="40"/>
  <c r="T5377" i="40"/>
  <c r="T5376" i="40"/>
  <c r="T5375" i="40"/>
  <c r="T5374" i="40"/>
  <c r="T5373" i="40"/>
  <c r="T5372" i="40"/>
  <c r="T5371" i="40"/>
  <c r="T5370" i="40"/>
  <c r="T5369" i="40"/>
  <c r="T5368" i="40"/>
  <c r="T5367" i="40"/>
  <c r="T5366" i="40"/>
  <c r="T5365" i="40"/>
  <c r="T5364" i="40"/>
  <c r="T5363" i="40"/>
  <c r="T5362" i="40"/>
  <c r="T5361" i="40"/>
  <c r="T5360" i="40"/>
  <c r="T5359" i="40"/>
  <c r="T5358" i="40"/>
  <c r="T5357" i="40"/>
  <c r="T5356" i="40"/>
  <c r="T5355" i="40"/>
  <c r="T5354" i="40"/>
  <c r="T5353" i="40"/>
  <c r="T5352" i="40"/>
  <c r="T5351" i="40"/>
  <c r="T5350" i="40"/>
  <c r="T5349" i="40"/>
  <c r="T5348" i="40"/>
  <c r="T5347" i="40"/>
  <c r="T5346" i="40"/>
  <c r="T5345" i="40"/>
  <c r="T5344" i="40"/>
  <c r="T5343" i="40"/>
  <c r="T5342" i="40"/>
  <c r="T5341" i="40"/>
  <c r="T5340" i="40"/>
  <c r="T5339" i="40"/>
  <c r="T5338" i="40"/>
  <c r="T5337" i="40"/>
  <c r="T5336" i="40"/>
  <c r="T5335" i="40"/>
  <c r="T5334" i="40"/>
  <c r="T5333" i="40"/>
  <c r="T5332" i="40"/>
  <c r="T5331" i="40"/>
  <c r="T5330" i="40"/>
  <c r="T5329" i="40"/>
  <c r="T5328" i="40"/>
  <c r="T5327" i="40"/>
  <c r="T5326" i="40"/>
  <c r="T5325" i="40"/>
  <c r="T5324" i="40"/>
  <c r="T5323" i="40"/>
  <c r="T5322" i="40"/>
  <c r="T5321" i="40"/>
  <c r="T5320" i="40"/>
  <c r="T5319" i="40"/>
  <c r="T5318" i="40"/>
  <c r="T5317" i="40"/>
  <c r="T5316" i="40"/>
  <c r="T5315" i="40"/>
  <c r="T5314" i="40"/>
  <c r="T5313" i="40"/>
  <c r="T5312" i="40"/>
  <c r="T5311" i="40"/>
  <c r="T5310" i="40"/>
  <c r="T5309" i="40"/>
  <c r="T5308" i="40"/>
  <c r="T5307" i="40"/>
  <c r="T5306" i="40"/>
  <c r="T5305" i="40"/>
  <c r="T5304" i="40"/>
  <c r="T5303" i="40"/>
  <c r="T5302" i="40"/>
  <c r="T5301" i="40"/>
  <c r="T5300" i="40"/>
  <c r="T5299" i="40"/>
  <c r="T5298" i="40"/>
  <c r="T5297" i="40"/>
  <c r="T5296" i="40"/>
  <c r="T5295" i="40"/>
  <c r="T5294" i="40"/>
  <c r="T5293" i="40"/>
  <c r="T5292" i="40"/>
  <c r="T5291" i="40"/>
  <c r="T5290" i="40"/>
  <c r="T5289" i="40"/>
  <c r="T5288" i="40"/>
  <c r="T5287" i="40"/>
  <c r="T5286" i="40"/>
  <c r="T5285" i="40"/>
  <c r="T5284" i="40"/>
  <c r="T5283" i="40"/>
  <c r="T5282" i="40"/>
  <c r="T5281" i="40"/>
  <c r="T5280" i="40"/>
  <c r="T5279" i="40"/>
  <c r="T5278" i="40"/>
  <c r="T5277" i="40"/>
  <c r="T5276" i="40"/>
  <c r="T5275" i="40"/>
  <c r="T5274" i="40"/>
  <c r="T5273" i="40"/>
  <c r="T5272" i="40"/>
  <c r="T5271" i="40"/>
  <c r="T5270" i="40"/>
  <c r="T5269" i="40"/>
  <c r="T5268" i="40"/>
  <c r="T5267" i="40"/>
  <c r="T5266" i="40"/>
  <c r="T5265" i="40"/>
  <c r="T5264" i="40"/>
  <c r="T5263" i="40"/>
  <c r="T5262" i="40"/>
  <c r="T5261" i="40"/>
  <c r="T5260" i="40"/>
  <c r="T5259" i="40"/>
  <c r="T5258" i="40"/>
  <c r="T5257" i="40"/>
  <c r="T5256" i="40"/>
  <c r="T5255" i="40"/>
  <c r="T5254" i="40"/>
  <c r="T5253" i="40"/>
  <c r="T5252" i="40"/>
  <c r="T5251" i="40"/>
  <c r="T5250" i="40"/>
  <c r="T5249" i="40"/>
  <c r="T5248" i="40"/>
  <c r="T5247" i="40"/>
  <c r="T5246" i="40"/>
  <c r="T5245" i="40"/>
  <c r="T5244" i="40"/>
  <c r="T5243" i="40"/>
  <c r="T5242" i="40"/>
  <c r="T5241" i="40"/>
  <c r="T5240" i="40"/>
  <c r="T5239" i="40"/>
  <c r="T5238" i="40"/>
  <c r="T5237" i="40"/>
  <c r="T5236" i="40"/>
  <c r="T5235" i="40"/>
  <c r="T5234" i="40"/>
  <c r="T5233" i="40"/>
  <c r="T5232" i="40"/>
  <c r="T5231" i="40"/>
  <c r="T5230" i="40"/>
  <c r="T5229" i="40"/>
  <c r="T5228" i="40"/>
  <c r="T5227" i="40"/>
  <c r="T5226" i="40"/>
  <c r="T5225" i="40"/>
  <c r="T5224" i="40"/>
  <c r="T5223" i="40"/>
  <c r="T5222" i="40"/>
  <c r="T5221" i="40"/>
  <c r="T5220" i="40"/>
  <c r="T5219" i="40"/>
  <c r="T5218" i="40"/>
  <c r="T5217" i="40"/>
  <c r="T5216" i="40"/>
  <c r="T5215" i="40"/>
  <c r="T5214" i="40"/>
  <c r="T5213" i="40"/>
  <c r="T5212" i="40"/>
  <c r="T5211" i="40"/>
  <c r="T5210" i="40"/>
  <c r="T5209" i="40"/>
  <c r="T5208" i="40"/>
  <c r="T5207" i="40"/>
  <c r="T5206" i="40"/>
  <c r="T5205" i="40"/>
  <c r="T5204" i="40"/>
  <c r="T5203" i="40"/>
  <c r="T5202" i="40"/>
  <c r="T5201" i="40"/>
  <c r="T5200" i="40"/>
  <c r="T5199" i="40"/>
  <c r="T5198" i="40"/>
  <c r="T5197" i="40"/>
  <c r="T5196" i="40"/>
  <c r="T5195" i="40"/>
  <c r="T5194" i="40"/>
  <c r="T5193" i="40"/>
  <c r="T5192" i="40"/>
  <c r="T5191" i="40"/>
  <c r="T5190" i="40"/>
  <c r="T5189" i="40"/>
  <c r="T5188" i="40"/>
  <c r="T5187" i="40"/>
  <c r="T5186" i="40"/>
  <c r="T5185" i="40"/>
  <c r="T5184" i="40"/>
  <c r="T5183" i="40"/>
  <c r="T5182" i="40"/>
  <c r="T5181" i="40"/>
  <c r="T5180" i="40"/>
  <c r="T5179" i="40"/>
  <c r="T5178" i="40"/>
  <c r="T5177" i="40"/>
  <c r="T5176" i="40"/>
  <c r="T5175" i="40"/>
  <c r="T5174" i="40"/>
  <c r="T5173" i="40"/>
  <c r="T5172" i="40"/>
  <c r="T5171" i="40"/>
  <c r="T5170" i="40"/>
  <c r="T5169" i="40"/>
  <c r="T5168" i="40"/>
  <c r="T5167" i="40"/>
  <c r="T5166" i="40"/>
  <c r="T5165" i="40"/>
  <c r="T5164" i="40"/>
  <c r="T5163" i="40"/>
  <c r="T5162" i="40"/>
  <c r="T5161" i="40"/>
  <c r="T5160" i="40"/>
  <c r="T5159" i="40"/>
  <c r="T5158" i="40"/>
  <c r="T5157" i="40"/>
  <c r="T5156" i="40"/>
  <c r="T5155" i="40"/>
  <c r="T5154" i="40"/>
  <c r="T5153" i="40"/>
  <c r="T5152" i="40"/>
  <c r="T5151" i="40"/>
  <c r="T5150" i="40"/>
  <c r="T5149" i="40"/>
  <c r="T5148" i="40"/>
  <c r="T5147" i="40"/>
  <c r="T5146" i="40"/>
  <c r="T5145" i="40"/>
  <c r="T5144" i="40"/>
  <c r="T5143" i="40"/>
  <c r="T5142" i="40"/>
  <c r="T5141" i="40"/>
  <c r="T5140" i="40"/>
  <c r="T5139" i="40"/>
  <c r="T5138" i="40"/>
  <c r="T5137" i="40"/>
  <c r="T5136" i="40"/>
  <c r="T5135" i="40"/>
  <c r="T5134" i="40"/>
  <c r="T5133" i="40"/>
  <c r="T5132" i="40"/>
  <c r="T5131" i="40"/>
  <c r="T5130" i="40"/>
  <c r="T5129" i="40"/>
  <c r="T5128" i="40"/>
  <c r="T5127" i="40"/>
  <c r="T5126" i="40"/>
  <c r="T5125" i="40"/>
  <c r="T5124" i="40"/>
  <c r="T5123" i="40"/>
  <c r="T5122" i="40"/>
  <c r="T5121" i="40"/>
  <c r="T5120" i="40"/>
  <c r="T5119" i="40"/>
  <c r="T5118" i="40"/>
  <c r="T5117" i="40"/>
  <c r="T5116" i="40"/>
  <c r="T5115" i="40"/>
  <c r="T5114" i="40"/>
  <c r="T5113" i="40"/>
  <c r="T5112" i="40"/>
  <c r="T5111" i="40"/>
  <c r="T5110" i="40"/>
  <c r="T5109" i="40"/>
  <c r="T5108" i="40"/>
  <c r="T5107" i="40"/>
  <c r="T5106" i="40"/>
  <c r="T5105" i="40"/>
  <c r="T5104" i="40"/>
  <c r="T5103" i="40"/>
  <c r="T5102" i="40"/>
  <c r="T5101" i="40"/>
  <c r="T5100" i="40"/>
  <c r="T5099" i="40"/>
  <c r="T5098" i="40"/>
  <c r="T5097" i="40"/>
  <c r="T5096" i="40"/>
  <c r="T5095" i="40"/>
  <c r="T5094" i="40"/>
  <c r="T5093" i="40"/>
  <c r="T5092" i="40"/>
  <c r="T5091" i="40"/>
  <c r="T5090" i="40"/>
  <c r="T5089" i="40"/>
  <c r="T5088" i="40"/>
  <c r="T5087" i="40"/>
  <c r="T5086" i="40"/>
  <c r="T5085" i="40"/>
  <c r="T5084" i="40"/>
  <c r="T5083" i="40"/>
  <c r="T5082" i="40"/>
  <c r="T5081" i="40"/>
  <c r="T5080" i="40"/>
  <c r="T5079" i="40"/>
  <c r="T5078" i="40"/>
  <c r="T5077" i="40"/>
  <c r="T5076" i="40"/>
  <c r="T5075" i="40"/>
  <c r="T5074" i="40"/>
  <c r="T5073" i="40"/>
  <c r="T5072" i="40"/>
  <c r="T5071" i="40"/>
  <c r="T5070" i="40"/>
  <c r="T5069" i="40"/>
  <c r="T5068" i="40"/>
  <c r="T5067" i="40"/>
  <c r="T5066" i="40"/>
  <c r="T5065" i="40"/>
  <c r="T5064" i="40"/>
  <c r="T5063" i="40"/>
  <c r="T5062" i="40"/>
  <c r="T5061" i="40"/>
  <c r="T5060" i="40"/>
  <c r="T5059" i="40"/>
  <c r="T5058" i="40"/>
  <c r="T5057" i="40"/>
  <c r="T5056" i="40"/>
  <c r="T5055" i="40"/>
  <c r="T5054" i="40"/>
  <c r="T5053" i="40"/>
  <c r="T5052" i="40"/>
  <c r="T5051" i="40"/>
  <c r="T5050" i="40"/>
  <c r="T5049" i="40"/>
  <c r="T5048" i="40"/>
  <c r="T5047" i="40"/>
  <c r="T5046" i="40"/>
  <c r="T5045" i="40"/>
  <c r="T5044" i="40"/>
  <c r="T5043" i="40"/>
  <c r="T5042" i="40"/>
  <c r="T5041" i="40"/>
  <c r="T5040" i="40"/>
  <c r="T5039" i="40"/>
  <c r="T5038" i="40"/>
  <c r="T5037" i="40"/>
  <c r="T5036" i="40"/>
  <c r="T5035" i="40"/>
  <c r="T5034" i="40"/>
  <c r="T5033" i="40"/>
  <c r="T5032" i="40"/>
  <c r="T5031" i="40"/>
  <c r="T5030" i="40"/>
  <c r="T5029" i="40"/>
  <c r="T5028" i="40"/>
  <c r="T5027" i="40"/>
  <c r="T5026" i="40"/>
  <c r="T5025" i="40"/>
  <c r="T5024" i="40"/>
  <c r="T5023" i="40"/>
  <c r="T5022" i="40"/>
  <c r="T5021" i="40"/>
  <c r="T5020" i="40"/>
  <c r="T5019" i="40"/>
  <c r="T5018" i="40"/>
  <c r="T5017" i="40"/>
  <c r="T5016" i="40"/>
  <c r="T5015" i="40"/>
  <c r="T5014" i="40"/>
  <c r="T5013" i="40"/>
  <c r="T5012" i="40"/>
  <c r="T5011" i="40"/>
  <c r="T5010" i="40"/>
  <c r="T5009" i="40"/>
  <c r="T5008" i="40"/>
  <c r="T5007" i="40"/>
  <c r="T5006" i="40"/>
  <c r="T5005" i="40"/>
  <c r="T5004" i="40"/>
  <c r="T5003" i="40"/>
  <c r="T5002" i="40"/>
  <c r="T5001" i="40"/>
  <c r="T5000" i="40"/>
  <c r="T4999" i="40"/>
  <c r="T4998" i="40"/>
  <c r="T4997" i="40"/>
  <c r="T4996" i="40"/>
  <c r="T4995" i="40"/>
  <c r="T4994" i="40"/>
  <c r="T4993" i="40"/>
  <c r="T4992" i="40"/>
  <c r="T4991" i="40"/>
  <c r="T4990" i="40"/>
  <c r="T4989" i="40"/>
  <c r="T4988" i="40"/>
  <c r="T4987" i="40"/>
  <c r="T4986" i="40"/>
  <c r="T4985" i="40"/>
  <c r="T4984" i="40"/>
  <c r="T4983" i="40"/>
  <c r="T4982" i="40"/>
  <c r="T4981" i="40"/>
  <c r="T4980" i="40"/>
  <c r="T4979" i="40"/>
  <c r="T4978" i="40"/>
  <c r="T4977" i="40"/>
  <c r="T4976" i="40"/>
  <c r="T4975" i="40"/>
  <c r="T4974" i="40"/>
  <c r="T4973" i="40"/>
  <c r="T4972" i="40"/>
  <c r="T4971" i="40"/>
  <c r="T4970" i="40"/>
  <c r="T4969" i="40"/>
  <c r="T4968" i="40"/>
  <c r="T4967" i="40"/>
  <c r="T4966" i="40"/>
  <c r="T4965" i="40"/>
  <c r="T4964" i="40"/>
  <c r="T4963" i="40"/>
  <c r="T4962" i="40"/>
  <c r="T4961" i="40"/>
  <c r="T4960" i="40"/>
  <c r="T4959" i="40"/>
  <c r="T4958" i="40"/>
  <c r="T4957" i="40"/>
  <c r="T4956" i="40"/>
  <c r="T4955" i="40"/>
  <c r="T4954" i="40"/>
  <c r="T4953" i="40"/>
  <c r="T4952" i="40"/>
  <c r="T4951" i="40"/>
  <c r="T4950" i="40"/>
  <c r="T4949" i="40"/>
  <c r="T4948" i="40"/>
  <c r="T4947" i="40"/>
  <c r="T4946" i="40"/>
  <c r="T4945" i="40"/>
  <c r="T4944" i="40"/>
  <c r="T4943" i="40"/>
  <c r="T4942" i="40"/>
  <c r="T4941" i="40"/>
  <c r="T4940" i="40"/>
  <c r="T4939" i="40"/>
  <c r="T4938" i="40"/>
  <c r="T4937" i="40"/>
  <c r="T4936" i="40"/>
  <c r="T4935" i="40"/>
  <c r="T4934" i="40"/>
  <c r="T4933" i="40"/>
  <c r="T4932" i="40"/>
  <c r="T4931" i="40"/>
  <c r="T4930" i="40"/>
  <c r="T4929" i="40"/>
  <c r="T4928" i="40"/>
  <c r="T4927" i="40"/>
  <c r="T4926" i="40"/>
  <c r="T4925" i="40"/>
  <c r="T4924" i="40"/>
  <c r="T4923" i="40"/>
  <c r="T4922" i="40"/>
  <c r="T4921" i="40"/>
  <c r="T4920" i="40"/>
  <c r="T4919" i="40"/>
  <c r="T4918" i="40"/>
  <c r="T4917" i="40"/>
  <c r="T4916" i="40"/>
  <c r="T4915" i="40"/>
  <c r="T4914" i="40"/>
  <c r="T4913" i="40"/>
  <c r="T4912" i="40"/>
  <c r="T4911" i="40"/>
  <c r="T4910" i="40"/>
  <c r="T4909" i="40"/>
  <c r="T4908" i="40"/>
  <c r="T4907" i="40"/>
  <c r="T4906" i="40"/>
  <c r="T4905" i="40"/>
  <c r="T4904" i="40"/>
  <c r="T4903" i="40"/>
  <c r="T4902" i="40"/>
  <c r="T4901" i="40"/>
  <c r="T4900" i="40"/>
  <c r="T4899" i="40"/>
  <c r="T4898" i="40"/>
  <c r="T4897" i="40"/>
  <c r="T4896" i="40"/>
  <c r="T4895" i="40"/>
  <c r="T4894" i="40"/>
  <c r="T4893" i="40"/>
  <c r="T4892" i="40"/>
  <c r="T4891" i="40"/>
  <c r="T4890" i="40"/>
  <c r="T4889" i="40"/>
  <c r="T4888" i="40"/>
  <c r="T4887" i="40"/>
  <c r="T4886" i="40"/>
  <c r="T4885" i="40"/>
  <c r="T4884" i="40"/>
  <c r="T4883" i="40"/>
  <c r="T4882" i="40"/>
  <c r="T4881" i="40"/>
  <c r="T4880" i="40"/>
  <c r="T4879" i="40"/>
  <c r="T4878" i="40"/>
  <c r="T4877" i="40"/>
  <c r="T4876" i="40"/>
  <c r="T4875" i="40"/>
  <c r="T4874" i="40"/>
  <c r="T4873" i="40"/>
  <c r="T4872" i="40"/>
  <c r="T4871" i="40"/>
  <c r="T4870" i="40"/>
  <c r="T4869" i="40"/>
  <c r="T4868" i="40"/>
  <c r="T4867" i="40"/>
  <c r="T4866" i="40"/>
  <c r="T4865" i="40"/>
  <c r="T4864" i="40"/>
  <c r="T4863" i="40"/>
  <c r="T4862" i="40"/>
  <c r="T4861" i="40"/>
  <c r="T4860" i="40"/>
  <c r="T4859" i="40"/>
  <c r="T4858" i="40"/>
  <c r="T4857" i="40"/>
  <c r="T4856" i="40"/>
  <c r="T4855" i="40"/>
  <c r="T4854" i="40"/>
  <c r="T4853" i="40"/>
  <c r="T4852" i="40"/>
  <c r="T4851" i="40"/>
  <c r="T4850" i="40"/>
  <c r="T4849" i="40"/>
  <c r="T4848" i="40"/>
  <c r="T4847" i="40"/>
  <c r="T4846" i="40"/>
  <c r="T4845" i="40"/>
  <c r="T4844" i="40"/>
  <c r="T4843" i="40"/>
  <c r="T4842" i="40"/>
  <c r="T4841" i="40"/>
  <c r="T4840" i="40"/>
  <c r="T4839" i="40"/>
  <c r="T4838" i="40"/>
  <c r="T4837" i="40"/>
  <c r="T4836" i="40"/>
  <c r="T4835" i="40"/>
  <c r="T4834" i="40"/>
  <c r="T4833" i="40"/>
  <c r="T4832" i="40"/>
  <c r="T4831" i="40"/>
  <c r="T4830" i="40"/>
  <c r="T4829" i="40"/>
  <c r="T4828" i="40"/>
  <c r="T4827" i="40"/>
  <c r="T4826" i="40"/>
  <c r="T4825" i="40"/>
  <c r="T4824" i="40"/>
  <c r="T4823" i="40"/>
  <c r="T4822" i="40"/>
  <c r="T4821" i="40"/>
  <c r="T4820" i="40"/>
  <c r="T4819" i="40"/>
  <c r="T4818" i="40"/>
  <c r="T4817" i="40"/>
  <c r="T4816" i="40"/>
  <c r="T4815" i="40"/>
  <c r="T4814" i="40"/>
  <c r="T4813" i="40"/>
  <c r="T4812" i="40"/>
  <c r="T4811" i="40"/>
  <c r="T4810" i="40"/>
  <c r="T4809" i="40"/>
  <c r="T4808" i="40"/>
  <c r="T4807" i="40"/>
  <c r="T4806" i="40"/>
  <c r="T4805" i="40"/>
  <c r="T4804" i="40"/>
  <c r="T4803" i="40"/>
  <c r="T4802" i="40"/>
  <c r="T4801" i="40"/>
  <c r="T4800" i="40"/>
  <c r="T4799" i="40"/>
  <c r="T4798" i="40"/>
  <c r="T4797" i="40"/>
  <c r="T4796" i="40"/>
  <c r="T4795" i="40"/>
  <c r="T4794" i="40"/>
  <c r="T4793" i="40"/>
  <c r="T4792" i="40"/>
  <c r="T4791" i="40"/>
  <c r="T4790" i="40"/>
  <c r="T4789" i="40"/>
  <c r="T4788" i="40"/>
  <c r="T4787" i="40"/>
  <c r="T4786" i="40"/>
  <c r="T4785" i="40"/>
  <c r="T4784" i="40"/>
  <c r="T4783" i="40"/>
  <c r="T4782" i="40"/>
  <c r="T4781" i="40"/>
  <c r="T4780" i="40"/>
  <c r="T4779" i="40"/>
  <c r="T4778" i="40"/>
  <c r="T4777" i="40"/>
  <c r="T4776" i="40"/>
  <c r="T4775" i="40"/>
  <c r="T4774" i="40"/>
  <c r="T4773" i="40"/>
  <c r="T4772" i="40"/>
  <c r="T4771" i="40"/>
  <c r="T4770" i="40"/>
  <c r="T4769" i="40"/>
  <c r="T4768" i="40"/>
  <c r="T4767" i="40"/>
  <c r="T4766" i="40"/>
  <c r="T4765" i="40"/>
  <c r="T4764" i="40"/>
  <c r="T4763" i="40"/>
  <c r="T4762" i="40"/>
  <c r="T4761" i="40"/>
  <c r="T4760" i="40"/>
  <c r="T4759" i="40"/>
  <c r="T4758" i="40"/>
  <c r="T4757" i="40"/>
  <c r="T4756" i="40"/>
  <c r="T4755" i="40"/>
  <c r="T4754" i="40"/>
  <c r="T4753" i="40"/>
  <c r="T4752" i="40"/>
  <c r="T4751" i="40"/>
  <c r="T4750" i="40"/>
  <c r="T4749" i="40"/>
  <c r="T4748" i="40"/>
  <c r="T4747" i="40"/>
  <c r="T4746" i="40"/>
  <c r="T4745" i="40"/>
  <c r="T4744" i="40"/>
  <c r="T4743" i="40"/>
  <c r="T4742" i="40"/>
  <c r="T4741" i="40"/>
  <c r="T4740" i="40"/>
  <c r="T4739" i="40"/>
  <c r="T4738" i="40"/>
  <c r="T4737" i="40"/>
  <c r="T4736" i="40"/>
  <c r="T4735" i="40"/>
  <c r="T4734" i="40"/>
  <c r="T4733" i="40"/>
  <c r="T4732" i="40"/>
  <c r="T4731" i="40"/>
  <c r="T4730" i="40"/>
  <c r="T4729" i="40"/>
  <c r="T4728" i="40"/>
  <c r="T4727" i="40"/>
  <c r="T4726" i="40"/>
  <c r="T4725" i="40"/>
  <c r="T4724" i="40"/>
  <c r="T4723" i="40"/>
  <c r="T4722" i="40"/>
  <c r="T4721" i="40"/>
  <c r="T4720" i="40"/>
  <c r="T4719" i="40"/>
  <c r="T4718" i="40"/>
  <c r="T4717" i="40"/>
  <c r="T4716" i="40"/>
  <c r="T4715" i="40"/>
  <c r="T4714" i="40"/>
  <c r="T4713" i="40"/>
  <c r="T4712" i="40"/>
  <c r="T4711" i="40"/>
  <c r="T4710" i="40"/>
  <c r="T4709" i="40"/>
  <c r="T4708" i="40"/>
  <c r="T4707" i="40"/>
  <c r="T4706" i="40"/>
  <c r="T4705" i="40"/>
  <c r="T4704" i="40"/>
  <c r="T4703" i="40"/>
  <c r="T4702" i="40"/>
  <c r="T4701" i="40"/>
  <c r="T4700" i="40"/>
  <c r="T4699" i="40"/>
  <c r="T4698" i="40"/>
  <c r="T4697" i="40"/>
  <c r="T4696" i="40"/>
  <c r="T4695" i="40"/>
  <c r="T4694" i="40"/>
  <c r="T4693" i="40"/>
  <c r="T4692" i="40"/>
  <c r="T4691" i="40"/>
  <c r="T4690" i="40"/>
  <c r="T4689" i="40"/>
  <c r="T4688" i="40"/>
  <c r="T4687" i="40"/>
  <c r="T4686" i="40"/>
  <c r="T4685" i="40"/>
  <c r="T4684" i="40"/>
  <c r="T4683" i="40"/>
  <c r="T4682" i="40"/>
  <c r="T4681" i="40"/>
  <c r="T4680" i="40"/>
  <c r="T4679" i="40"/>
  <c r="T4678" i="40"/>
  <c r="T4677" i="40"/>
  <c r="T4676" i="40"/>
  <c r="T4675" i="40"/>
  <c r="T4674" i="40"/>
  <c r="T4673" i="40"/>
  <c r="T4672" i="40"/>
  <c r="T4671" i="40"/>
  <c r="T4670" i="40"/>
  <c r="T4669" i="40"/>
  <c r="T4668" i="40"/>
  <c r="T4667" i="40"/>
  <c r="T4666" i="40"/>
  <c r="T4665" i="40"/>
  <c r="T4664" i="40"/>
  <c r="T4663" i="40"/>
  <c r="T4662" i="40"/>
  <c r="T4661" i="40"/>
  <c r="T4660" i="40"/>
  <c r="T4659" i="40"/>
  <c r="T4658" i="40"/>
  <c r="T4657" i="40"/>
  <c r="T4656" i="40"/>
  <c r="T4655" i="40"/>
  <c r="T4654" i="40"/>
  <c r="T4653" i="40"/>
  <c r="T4652" i="40"/>
  <c r="T4651" i="40"/>
  <c r="T4650" i="40"/>
  <c r="T4649" i="40"/>
  <c r="T4648" i="40"/>
  <c r="T4647" i="40"/>
  <c r="T4646" i="40"/>
  <c r="T4645" i="40"/>
  <c r="T4644" i="40"/>
  <c r="T4643" i="40"/>
  <c r="T4642" i="40"/>
  <c r="T4641" i="40"/>
  <c r="T4640" i="40"/>
  <c r="T4639" i="40"/>
  <c r="T4638" i="40"/>
  <c r="T4637" i="40"/>
  <c r="T4636" i="40"/>
  <c r="T4635" i="40"/>
  <c r="T4634" i="40"/>
  <c r="T4633" i="40"/>
  <c r="T4632" i="40"/>
  <c r="T4631" i="40"/>
  <c r="T4630" i="40"/>
  <c r="T4629" i="40"/>
  <c r="T4628" i="40"/>
  <c r="T4627" i="40"/>
  <c r="T4626" i="40"/>
  <c r="T4625" i="40"/>
  <c r="T4624" i="40"/>
  <c r="T4623" i="40"/>
  <c r="T4622" i="40"/>
  <c r="T4621" i="40"/>
  <c r="T4620" i="40"/>
  <c r="T4619" i="40"/>
  <c r="T4618" i="40"/>
  <c r="T4617" i="40"/>
  <c r="T4616" i="40"/>
  <c r="T4615" i="40"/>
  <c r="T4614" i="40"/>
  <c r="T4613" i="40"/>
  <c r="T4612" i="40"/>
  <c r="T4611" i="40"/>
  <c r="T4610" i="40"/>
  <c r="T4609" i="40"/>
  <c r="T4608" i="40"/>
  <c r="T4607" i="40"/>
  <c r="T4606" i="40"/>
  <c r="T4605" i="40"/>
  <c r="T4604" i="40"/>
  <c r="T4603" i="40"/>
  <c r="T4602" i="40"/>
  <c r="T4601" i="40"/>
  <c r="T4600" i="40"/>
  <c r="T4599" i="40"/>
  <c r="T4598" i="40"/>
  <c r="T4597" i="40"/>
  <c r="T4596" i="40"/>
  <c r="T4595" i="40"/>
  <c r="T4594" i="40"/>
  <c r="T4593" i="40"/>
  <c r="T4592" i="40"/>
  <c r="T4591" i="40"/>
  <c r="T4590" i="40"/>
  <c r="T4589" i="40"/>
  <c r="T4588" i="40"/>
  <c r="T4587" i="40"/>
  <c r="T4586" i="40"/>
  <c r="T4585" i="40"/>
  <c r="T4584" i="40"/>
  <c r="T4583" i="40"/>
  <c r="T4582" i="40"/>
  <c r="T4581" i="40"/>
  <c r="T4580" i="40"/>
  <c r="T4579" i="40"/>
  <c r="T4578" i="40"/>
  <c r="T4577" i="40"/>
  <c r="T4576" i="40"/>
  <c r="T4575" i="40"/>
  <c r="T4574" i="40"/>
  <c r="T4573" i="40"/>
  <c r="T4572" i="40"/>
  <c r="T4571" i="40"/>
  <c r="T4570" i="40"/>
  <c r="T4569" i="40"/>
  <c r="T4568" i="40"/>
  <c r="T4567" i="40"/>
  <c r="T4566" i="40"/>
  <c r="T4565" i="40"/>
  <c r="T4564" i="40"/>
  <c r="T4563" i="40"/>
  <c r="T4562" i="40"/>
  <c r="T4561" i="40"/>
  <c r="T4560" i="40"/>
  <c r="T4559" i="40"/>
  <c r="T4558" i="40"/>
  <c r="T4557" i="40"/>
  <c r="T4556" i="40"/>
  <c r="T4555" i="40"/>
  <c r="T4554" i="40"/>
  <c r="T4553" i="40"/>
  <c r="T4552" i="40"/>
  <c r="T4551" i="40"/>
  <c r="T4550" i="40"/>
  <c r="T4549" i="40"/>
  <c r="T4548" i="40"/>
  <c r="T4547" i="40"/>
  <c r="T4546" i="40"/>
  <c r="T4545" i="40"/>
  <c r="T4544" i="40"/>
  <c r="T4543" i="40"/>
  <c r="T4542" i="40"/>
  <c r="T4541" i="40"/>
  <c r="T4540" i="40"/>
  <c r="T4539" i="40"/>
  <c r="T4538" i="40"/>
  <c r="T4537" i="40"/>
  <c r="T4536" i="40"/>
  <c r="T4535" i="40"/>
  <c r="T4534" i="40"/>
  <c r="T4533" i="40"/>
  <c r="T4532" i="40"/>
  <c r="T4531" i="40"/>
  <c r="T4530" i="40"/>
  <c r="T4529" i="40"/>
  <c r="T4528" i="40"/>
  <c r="T4527" i="40"/>
  <c r="T4526" i="40"/>
  <c r="T4525" i="40"/>
  <c r="T4524" i="40"/>
  <c r="T4523" i="40"/>
  <c r="T4522" i="40"/>
  <c r="T4521" i="40"/>
  <c r="T4520" i="40"/>
  <c r="T4519" i="40"/>
  <c r="T4518" i="40"/>
  <c r="T4517" i="40"/>
  <c r="T4516" i="40"/>
  <c r="T4515" i="40"/>
  <c r="T4514" i="40"/>
  <c r="T4513" i="40"/>
  <c r="T4512" i="40"/>
  <c r="T4511" i="40"/>
  <c r="T4510" i="40"/>
  <c r="T4509" i="40"/>
  <c r="T4508" i="40"/>
  <c r="T4507" i="40"/>
  <c r="T4506" i="40"/>
  <c r="T4505" i="40"/>
  <c r="T4504" i="40"/>
  <c r="T4503" i="40"/>
  <c r="T4502" i="40"/>
  <c r="T4501" i="40"/>
  <c r="T4500" i="40"/>
  <c r="T4499" i="40"/>
  <c r="T4498" i="40"/>
  <c r="T4497" i="40"/>
  <c r="T4496" i="40"/>
  <c r="T4495" i="40"/>
  <c r="T4494" i="40"/>
  <c r="T4493" i="40"/>
  <c r="T4492" i="40"/>
  <c r="T4491" i="40"/>
  <c r="T4490" i="40"/>
  <c r="T4489" i="40"/>
  <c r="T4488" i="40"/>
  <c r="T4487" i="40"/>
  <c r="T4486" i="40"/>
  <c r="T4485" i="40"/>
  <c r="T4484" i="40"/>
  <c r="T4483" i="40"/>
  <c r="T4482" i="40"/>
  <c r="T4481" i="40"/>
  <c r="T4480" i="40"/>
  <c r="T4479" i="40"/>
  <c r="T4478" i="40"/>
  <c r="T4477" i="40"/>
  <c r="T4476" i="40"/>
  <c r="T4475" i="40"/>
  <c r="T4474" i="40"/>
  <c r="T4473" i="40"/>
  <c r="T4472" i="40"/>
  <c r="T4471" i="40"/>
  <c r="T4470" i="40"/>
  <c r="T4469" i="40"/>
  <c r="T4468" i="40"/>
  <c r="T4467" i="40"/>
  <c r="T4466" i="40"/>
  <c r="T4465" i="40"/>
  <c r="T4464" i="40"/>
  <c r="T4463" i="40"/>
  <c r="T4462" i="40"/>
  <c r="T4461" i="40"/>
  <c r="T4460" i="40"/>
  <c r="T4459" i="40"/>
  <c r="T4458" i="40"/>
  <c r="T4457" i="40"/>
  <c r="T4456" i="40"/>
  <c r="T4455" i="40"/>
  <c r="T4454" i="40"/>
  <c r="T4453" i="40"/>
  <c r="T4452" i="40"/>
  <c r="T4451" i="40"/>
  <c r="T4450" i="40"/>
  <c r="T4449" i="40"/>
  <c r="T4448" i="40"/>
  <c r="T4447" i="40"/>
  <c r="T4446" i="40"/>
  <c r="T4445" i="40"/>
  <c r="T4444" i="40"/>
  <c r="T4443" i="40"/>
  <c r="T4442" i="40"/>
  <c r="T4441" i="40"/>
  <c r="T4440" i="40"/>
  <c r="T4439" i="40"/>
  <c r="T4438" i="40"/>
  <c r="T4437" i="40"/>
  <c r="T4436" i="40"/>
  <c r="T4435" i="40"/>
  <c r="T4434" i="40"/>
  <c r="T4433" i="40"/>
  <c r="T4432" i="40"/>
  <c r="T4431" i="40"/>
  <c r="T4430" i="40"/>
  <c r="T4429" i="40"/>
  <c r="T4428" i="40"/>
  <c r="T4427" i="40"/>
  <c r="T4426" i="40"/>
  <c r="T4425" i="40"/>
  <c r="T4424" i="40"/>
  <c r="T4423" i="40"/>
  <c r="T4422" i="40"/>
  <c r="T4421" i="40"/>
  <c r="T4420" i="40"/>
  <c r="T4419" i="40"/>
  <c r="T4418" i="40"/>
  <c r="T4417" i="40"/>
  <c r="T4416" i="40"/>
  <c r="T4415" i="40"/>
  <c r="T4414" i="40"/>
  <c r="T4413" i="40"/>
  <c r="T4412" i="40"/>
  <c r="T4411" i="40"/>
  <c r="T4410" i="40"/>
  <c r="T4409" i="40"/>
  <c r="T4408" i="40"/>
  <c r="T4407" i="40"/>
  <c r="T4406" i="40"/>
  <c r="T4405" i="40"/>
  <c r="T4404" i="40"/>
  <c r="T4403" i="40"/>
  <c r="T4402" i="40"/>
  <c r="T4401" i="40"/>
  <c r="T4400" i="40"/>
  <c r="T4399" i="40"/>
  <c r="T4398" i="40"/>
  <c r="T4397" i="40"/>
  <c r="T4396" i="40"/>
  <c r="T4395" i="40"/>
  <c r="T4394" i="40"/>
  <c r="T4393" i="40"/>
  <c r="T4392" i="40"/>
  <c r="T4391" i="40"/>
  <c r="T4390" i="40"/>
  <c r="T4389" i="40"/>
  <c r="T4388" i="40"/>
  <c r="T4387" i="40"/>
  <c r="T4386" i="40"/>
  <c r="T4385" i="40"/>
  <c r="T4384" i="40"/>
  <c r="T4383" i="40"/>
  <c r="T4382" i="40"/>
  <c r="T4381" i="40"/>
  <c r="T4380" i="40"/>
  <c r="T4379" i="40"/>
  <c r="T4378" i="40"/>
  <c r="T4377" i="40"/>
  <c r="T4376" i="40"/>
  <c r="T4375" i="40"/>
  <c r="T4374" i="40"/>
  <c r="T4373" i="40"/>
  <c r="T4372" i="40"/>
  <c r="T4371" i="40"/>
  <c r="T4370" i="40"/>
  <c r="T4369" i="40"/>
  <c r="T4368" i="40"/>
  <c r="T4367" i="40"/>
  <c r="T4366" i="40"/>
  <c r="T4365" i="40"/>
  <c r="T4364" i="40"/>
  <c r="T4363" i="40"/>
  <c r="T4362" i="40"/>
  <c r="T4361" i="40"/>
  <c r="T4360" i="40"/>
  <c r="T4359" i="40"/>
  <c r="T4358" i="40"/>
  <c r="T4357" i="40"/>
  <c r="T4356" i="40"/>
  <c r="T4355" i="40"/>
  <c r="T4354" i="40"/>
  <c r="T4353" i="40"/>
  <c r="T4352" i="40"/>
  <c r="T4351" i="40"/>
  <c r="T4350" i="40"/>
  <c r="T4349" i="40"/>
  <c r="T4348" i="40"/>
  <c r="T4347" i="40"/>
  <c r="T4346" i="40"/>
  <c r="T4345" i="40"/>
  <c r="T4344" i="40"/>
  <c r="T4343" i="40"/>
  <c r="T4342" i="40"/>
  <c r="T4341" i="40"/>
  <c r="T4340" i="40"/>
  <c r="T4339" i="40"/>
  <c r="T4338" i="40"/>
  <c r="T4337" i="40"/>
  <c r="T4336" i="40"/>
  <c r="T4335" i="40"/>
  <c r="T4334" i="40"/>
  <c r="T4333" i="40"/>
  <c r="T4332" i="40"/>
  <c r="T4331" i="40"/>
  <c r="T4330" i="40"/>
  <c r="T4329" i="40"/>
  <c r="T4328" i="40"/>
  <c r="T4327" i="40"/>
  <c r="T4326" i="40"/>
  <c r="T4325" i="40"/>
  <c r="T4324" i="40"/>
  <c r="T4323" i="40"/>
  <c r="T4322" i="40"/>
  <c r="T4321" i="40"/>
  <c r="T4320" i="40"/>
  <c r="T4319" i="40"/>
  <c r="T4318" i="40"/>
  <c r="T4317" i="40"/>
  <c r="T4316" i="40"/>
  <c r="T4315" i="40"/>
  <c r="T4314" i="40"/>
  <c r="T4313" i="40"/>
  <c r="T4312" i="40"/>
  <c r="T4311" i="40"/>
  <c r="T4310" i="40"/>
  <c r="T4309" i="40"/>
  <c r="T4308" i="40"/>
  <c r="T4307" i="40"/>
  <c r="T4306" i="40"/>
  <c r="T4305" i="40"/>
  <c r="T4304" i="40"/>
  <c r="T4303" i="40"/>
  <c r="T4302" i="40"/>
  <c r="T4301" i="40"/>
  <c r="T4300" i="40"/>
  <c r="T4299" i="40"/>
  <c r="T4298" i="40"/>
  <c r="T4297" i="40"/>
  <c r="T4296" i="40"/>
  <c r="T4295" i="40"/>
  <c r="T4294" i="40"/>
  <c r="T4293" i="40"/>
  <c r="T4292" i="40"/>
  <c r="T4291" i="40"/>
  <c r="T4290" i="40"/>
  <c r="T4289" i="40"/>
  <c r="T4288" i="40"/>
  <c r="T4287" i="40"/>
  <c r="T4286" i="40"/>
  <c r="T4285" i="40"/>
  <c r="T4284" i="40"/>
  <c r="T4283" i="40"/>
  <c r="T4282" i="40"/>
  <c r="T4281" i="40"/>
  <c r="T4280" i="40"/>
  <c r="T4279" i="40"/>
  <c r="T4278" i="40"/>
  <c r="T4277" i="40"/>
  <c r="T4276" i="40"/>
  <c r="T4275" i="40"/>
  <c r="T4274" i="40"/>
  <c r="T4273" i="40"/>
  <c r="T4272" i="40"/>
  <c r="T4271" i="40"/>
  <c r="T4270" i="40"/>
  <c r="T4269" i="40"/>
  <c r="T4268" i="40"/>
  <c r="T4267" i="40"/>
  <c r="T4266" i="40"/>
  <c r="T4265" i="40"/>
  <c r="T4264" i="40"/>
  <c r="T4263" i="40"/>
  <c r="T4262" i="40"/>
  <c r="T4261" i="40"/>
  <c r="T4260" i="40"/>
  <c r="T4259" i="40"/>
  <c r="T4258" i="40"/>
  <c r="T4257" i="40"/>
  <c r="T4256" i="40"/>
  <c r="T4255" i="40"/>
  <c r="T4254" i="40"/>
  <c r="T4253" i="40"/>
  <c r="T4252" i="40"/>
  <c r="T4251" i="40"/>
  <c r="T4250" i="40"/>
  <c r="T4249" i="40"/>
  <c r="T4248" i="40"/>
  <c r="T4247" i="40"/>
  <c r="T4246" i="40"/>
  <c r="T4245" i="40"/>
  <c r="T4244" i="40"/>
  <c r="T4243" i="40"/>
  <c r="T4242" i="40"/>
  <c r="T4241" i="40"/>
  <c r="T4240" i="40"/>
  <c r="T4239" i="40"/>
  <c r="T4238" i="40"/>
  <c r="T4237" i="40"/>
  <c r="T4236" i="40"/>
  <c r="T4235" i="40"/>
  <c r="T4234" i="40"/>
  <c r="T4233" i="40"/>
  <c r="T4232" i="40"/>
  <c r="T4231" i="40"/>
  <c r="T4230" i="40"/>
  <c r="T4229" i="40"/>
  <c r="T4228" i="40"/>
  <c r="T4227" i="40"/>
  <c r="T4226" i="40"/>
  <c r="T4225" i="40"/>
  <c r="T4224" i="40"/>
  <c r="T4223" i="40"/>
  <c r="T4222" i="40"/>
  <c r="T4221" i="40"/>
  <c r="T4220" i="40"/>
  <c r="T4219" i="40"/>
  <c r="T4218" i="40"/>
  <c r="T4217" i="40"/>
  <c r="T4216" i="40"/>
  <c r="T4215" i="40"/>
  <c r="T4214" i="40"/>
  <c r="T4213" i="40"/>
  <c r="T4212" i="40"/>
  <c r="T4211" i="40"/>
  <c r="T4210" i="40"/>
  <c r="T4209" i="40"/>
  <c r="T4208" i="40"/>
  <c r="T4207" i="40"/>
  <c r="T4206" i="40"/>
  <c r="T4205" i="40"/>
  <c r="T4204" i="40"/>
  <c r="T4203" i="40"/>
  <c r="T4202" i="40"/>
  <c r="T4201" i="40"/>
  <c r="T4200" i="40"/>
  <c r="T4199" i="40"/>
  <c r="T4198" i="40"/>
  <c r="T4197" i="40"/>
  <c r="T4196" i="40"/>
  <c r="T4195" i="40"/>
  <c r="T4194" i="40"/>
  <c r="T4193" i="40"/>
  <c r="T4192" i="40"/>
  <c r="T4191" i="40"/>
  <c r="T4190" i="40"/>
  <c r="T4189" i="40"/>
  <c r="T4188" i="40"/>
  <c r="T4187" i="40"/>
  <c r="T4186" i="40"/>
  <c r="T4185" i="40"/>
  <c r="T4184" i="40"/>
  <c r="T4183" i="40"/>
  <c r="T4182" i="40"/>
  <c r="T4181" i="40"/>
  <c r="T4180" i="40"/>
  <c r="T4179" i="40"/>
  <c r="T4178" i="40"/>
  <c r="T4177" i="40"/>
  <c r="T4176" i="40"/>
  <c r="T4175" i="40"/>
  <c r="T4174" i="40"/>
  <c r="T4173" i="40"/>
  <c r="T4172" i="40"/>
  <c r="T4171" i="40"/>
  <c r="T4170" i="40"/>
  <c r="T4169" i="40"/>
  <c r="T4168" i="40"/>
  <c r="T4167" i="40"/>
  <c r="T4166" i="40"/>
  <c r="T4165" i="40"/>
  <c r="T4164" i="40"/>
  <c r="T4163" i="40"/>
  <c r="T4162" i="40"/>
  <c r="T4161" i="40"/>
  <c r="T4160" i="40"/>
  <c r="T4159" i="40"/>
  <c r="T4158" i="40"/>
  <c r="T4157" i="40"/>
  <c r="T4156" i="40"/>
  <c r="T4155" i="40"/>
  <c r="T4154" i="40"/>
  <c r="T4153" i="40"/>
  <c r="T4152" i="40"/>
  <c r="T4151" i="40"/>
  <c r="T4150" i="40"/>
  <c r="T4149" i="40"/>
  <c r="T4148" i="40"/>
  <c r="T4147" i="40"/>
  <c r="T4146" i="40"/>
  <c r="T4145" i="40"/>
  <c r="T4144" i="40"/>
  <c r="T4143" i="40"/>
  <c r="T4142" i="40"/>
  <c r="T4141" i="40"/>
  <c r="T4140" i="40"/>
  <c r="T4139" i="40"/>
  <c r="T4138" i="40"/>
  <c r="T4137" i="40"/>
  <c r="T4136" i="40"/>
  <c r="T4135" i="40"/>
  <c r="T4134" i="40"/>
  <c r="T4133" i="40"/>
  <c r="T4132" i="40"/>
  <c r="T4131" i="40"/>
  <c r="T4130" i="40"/>
  <c r="T4129" i="40"/>
  <c r="T4128" i="40"/>
  <c r="T4127" i="40"/>
  <c r="T4126" i="40"/>
  <c r="T4125" i="40"/>
  <c r="T4124" i="40"/>
  <c r="T4123" i="40"/>
  <c r="T4122" i="40"/>
  <c r="T4121" i="40"/>
  <c r="T4120" i="40"/>
  <c r="T4119" i="40"/>
  <c r="T4118" i="40"/>
  <c r="T4117" i="40"/>
  <c r="T4116" i="40"/>
  <c r="T4115" i="40"/>
  <c r="T4114" i="40"/>
  <c r="T4113" i="40"/>
  <c r="T4112" i="40"/>
  <c r="T4111" i="40"/>
  <c r="T4110" i="40"/>
  <c r="T4109" i="40"/>
  <c r="T4108" i="40"/>
  <c r="T4107" i="40"/>
  <c r="T4106" i="40"/>
  <c r="T4105" i="40"/>
  <c r="T4104" i="40"/>
  <c r="T4103" i="40"/>
  <c r="T4102" i="40"/>
  <c r="T4101" i="40"/>
  <c r="T4100" i="40"/>
  <c r="T4099" i="40"/>
  <c r="T4098" i="40"/>
  <c r="T4097" i="40"/>
  <c r="T4096" i="40"/>
  <c r="T4095" i="40"/>
  <c r="T4094" i="40"/>
  <c r="T4093" i="40"/>
  <c r="T4092" i="40"/>
  <c r="T4091" i="40"/>
  <c r="T4090" i="40"/>
  <c r="T4089" i="40"/>
  <c r="T4088" i="40"/>
  <c r="T4087" i="40"/>
  <c r="T4086" i="40"/>
  <c r="T4085" i="40"/>
  <c r="T4084" i="40"/>
  <c r="T4083" i="40"/>
  <c r="T4082" i="40"/>
  <c r="T4081" i="40"/>
  <c r="T4080" i="40"/>
  <c r="T4079" i="40"/>
  <c r="T4078" i="40"/>
  <c r="T4077" i="40"/>
  <c r="T4076" i="40"/>
  <c r="T4075" i="40"/>
  <c r="T4074" i="40"/>
  <c r="T4073" i="40"/>
  <c r="T4072" i="40"/>
  <c r="T4071" i="40"/>
  <c r="T4070" i="40"/>
  <c r="T4069" i="40"/>
  <c r="T4068" i="40"/>
  <c r="T4067" i="40"/>
  <c r="T4066" i="40"/>
  <c r="T4065" i="40"/>
  <c r="T4064" i="40"/>
  <c r="T4063" i="40"/>
  <c r="T4062" i="40"/>
  <c r="T4061" i="40"/>
  <c r="T4060" i="40"/>
  <c r="T4059" i="40"/>
  <c r="T4058" i="40"/>
  <c r="T4057" i="40"/>
  <c r="T4056" i="40"/>
  <c r="T4055" i="40"/>
  <c r="T4054" i="40"/>
  <c r="T4053" i="40"/>
  <c r="T4052" i="40"/>
  <c r="T4051" i="40"/>
  <c r="T4050" i="40"/>
  <c r="T4049" i="40"/>
  <c r="T4048" i="40"/>
  <c r="T4047" i="40"/>
  <c r="T4046" i="40"/>
  <c r="T4045" i="40"/>
  <c r="T4044" i="40"/>
  <c r="T4043" i="40"/>
  <c r="T4042" i="40"/>
  <c r="T4041" i="40"/>
  <c r="T4040" i="40"/>
  <c r="T4039" i="40"/>
  <c r="T4038" i="40"/>
  <c r="T4037" i="40"/>
  <c r="T4036" i="40"/>
  <c r="T4035" i="40"/>
  <c r="T4034" i="40"/>
  <c r="T4033" i="40"/>
  <c r="T4032" i="40"/>
  <c r="T4031" i="40"/>
  <c r="T4030" i="40"/>
  <c r="T4029" i="40"/>
  <c r="T4028" i="40"/>
  <c r="T4027" i="40"/>
  <c r="T4026" i="40"/>
  <c r="T4025" i="40"/>
  <c r="T4024" i="40"/>
  <c r="T4023" i="40"/>
  <c r="T4022" i="40"/>
  <c r="T4021" i="40"/>
  <c r="T4020" i="40"/>
  <c r="T4019" i="40"/>
  <c r="T4018" i="40"/>
  <c r="T4017" i="40"/>
  <c r="T4016" i="40"/>
  <c r="T4015" i="40"/>
  <c r="T4014" i="40"/>
  <c r="T4013" i="40"/>
  <c r="T4012" i="40"/>
  <c r="T4011" i="40"/>
  <c r="T4010" i="40"/>
  <c r="T4009" i="40"/>
  <c r="T4008" i="40"/>
  <c r="T4007" i="40"/>
  <c r="T4006" i="40"/>
  <c r="T4005" i="40"/>
  <c r="T4004" i="40"/>
  <c r="T4003" i="40"/>
  <c r="T4002" i="40"/>
  <c r="T4001" i="40"/>
  <c r="T4000" i="40"/>
  <c r="T3999" i="40"/>
  <c r="T3998" i="40"/>
  <c r="T3997" i="40"/>
  <c r="T3996" i="40"/>
  <c r="T3995" i="40"/>
  <c r="T3994" i="40"/>
  <c r="T3993" i="40"/>
  <c r="T3992" i="40"/>
  <c r="T3991" i="40"/>
  <c r="T3990" i="40"/>
  <c r="T3989" i="40"/>
  <c r="T3988" i="40"/>
  <c r="T3987" i="40"/>
  <c r="T3986" i="40"/>
  <c r="T3985" i="40"/>
  <c r="T3984" i="40"/>
  <c r="T3983" i="40"/>
  <c r="T3982" i="40"/>
  <c r="T3981" i="40"/>
  <c r="T3980" i="40"/>
  <c r="T3979" i="40"/>
  <c r="T3978" i="40"/>
  <c r="T3977" i="40"/>
  <c r="T3976" i="40"/>
  <c r="T3975" i="40"/>
  <c r="T3974" i="40"/>
  <c r="T3973" i="40"/>
  <c r="T3972" i="40"/>
  <c r="T3971" i="40"/>
  <c r="T3970" i="40"/>
  <c r="T3969" i="40"/>
  <c r="T3968" i="40"/>
  <c r="T3967" i="40"/>
  <c r="T3966" i="40"/>
  <c r="T3965" i="40"/>
  <c r="T3964" i="40"/>
  <c r="T3963" i="40"/>
  <c r="T3962" i="40"/>
  <c r="T3961" i="40"/>
  <c r="T3960" i="40"/>
  <c r="T3959" i="40"/>
  <c r="T3958" i="40"/>
  <c r="T3957" i="40"/>
  <c r="T3956" i="40"/>
  <c r="T3955" i="40"/>
  <c r="T3954" i="40"/>
  <c r="T3953" i="40"/>
  <c r="T3952" i="40"/>
  <c r="T3951" i="40"/>
  <c r="T3950" i="40"/>
  <c r="T3949" i="40"/>
  <c r="T3948" i="40"/>
  <c r="T3947" i="40"/>
  <c r="T3946" i="40"/>
  <c r="T3945" i="40"/>
  <c r="T3944" i="40"/>
  <c r="T3943" i="40"/>
  <c r="T3942" i="40"/>
  <c r="T3941" i="40"/>
  <c r="T3940" i="40"/>
  <c r="T3939" i="40"/>
  <c r="T3938" i="40"/>
  <c r="T3937" i="40"/>
  <c r="T3936" i="40"/>
  <c r="T3935" i="40"/>
  <c r="T3934" i="40"/>
  <c r="T3933" i="40"/>
  <c r="T3932" i="40"/>
  <c r="T3931" i="40"/>
  <c r="T3930" i="40"/>
  <c r="T3929" i="40"/>
  <c r="T3928" i="40"/>
  <c r="T3927" i="40"/>
  <c r="T3926" i="40"/>
  <c r="T3925" i="40"/>
  <c r="T3924" i="40"/>
  <c r="T3923" i="40"/>
  <c r="T3922" i="40"/>
  <c r="T3921" i="40"/>
  <c r="T3920" i="40"/>
  <c r="T3919" i="40"/>
  <c r="T3918" i="40"/>
  <c r="T3917" i="40"/>
  <c r="T3916" i="40"/>
  <c r="T3915" i="40"/>
  <c r="T3914" i="40"/>
  <c r="T3913" i="40"/>
  <c r="T3912" i="40"/>
  <c r="T3911" i="40"/>
  <c r="T3910" i="40"/>
  <c r="T3909" i="40"/>
  <c r="T3908" i="40"/>
  <c r="T3907" i="40"/>
  <c r="T3906" i="40"/>
  <c r="T3905" i="40"/>
  <c r="T3904" i="40"/>
  <c r="T3903" i="40"/>
  <c r="T3902" i="40"/>
  <c r="T3901" i="40"/>
  <c r="T3900" i="40"/>
  <c r="T3899" i="40"/>
  <c r="T3898" i="40"/>
  <c r="T3897" i="40"/>
  <c r="T3896" i="40"/>
  <c r="T3895" i="40"/>
  <c r="T3894" i="40"/>
  <c r="T3893" i="40"/>
  <c r="T3892" i="40"/>
  <c r="T3891" i="40"/>
  <c r="T3890" i="40"/>
  <c r="T3889" i="40"/>
  <c r="T3888" i="40"/>
  <c r="T3887" i="40"/>
  <c r="T3886" i="40"/>
  <c r="T3885" i="40"/>
  <c r="T3884" i="40"/>
  <c r="T3883" i="40"/>
  <c r="T3882" i="40"/>
  <c r="T3881" i="40"/>
  <c r="T3880" i="40"/>
  <c r="T3879" i="40"/>
  <c r="T3878" i="40"/>
  <c r="T3877" i="40"/>
  <c r="T3876" i="40"/>
  <c r="T3875" i="40"/>
  <c r="T3874" i="40"/>
  <c r="T3873" i="40"/>
  <c r="T3872" i="40"/>
  <c r="T3871" i="40"/>
  <c r="T3870" i="40"/>
  <c r="T3869" i="40"/>
  <c r="T3868" i="40"/>
  <c r="T3867" i="40"/>
  <c r="T3866" i="40"/>
  <c r="T3865" i="40"/>
  <c r="T3864" i="40"/>
  <c r="T3863" i="40"/>
  <c r="T3862" i="40"/>
  <c r="T3861" i="40"/>
  <c r="T3860" i="40"/>
  <c r="T3859" i="40"/>
  <c r="T3858" i="40"/>
  <c r="T3857" i="40"/>
  <c r="T3856" i="40"/>
  <c r="T3855" i="40"/>
  <c r="T3854" i="40"/>
  <c r="T3853" i="40"/>
  <c r="T3852" i="40"/>
  <c r="T3851" i="40"/>
  <c r="T3850" i="40"/>
  <c r="T3849" i="40"/>
  <c r="T3848" i="40"/>
  <c r="T3847" i="40"/>
  <c r="T3846" i="40"/>
  <c r="T3845" i="40"/>
  <c r="T3844" i="40"/>
  <c r="T3843" i="40"/>
  <c r="T3842" i="40"/>
  <c r="T3841" i="40"/>
  <c r="T3840" i="40"/>
  <c r="T3839" i="40"/>
  <c r="T3838" i="40"/>
  <c r="T3837" i="40"/>
  <c r="T3836" i="40"/>
  <c r="T3835" i="40"/>
  <c r="T3834" i="40"/>
  <c r="T3833" i="40"/>
  <c r="T3832" i="40"/>
  <c r="T3831" i="40"/>
  <c r="T3830" i="40"/>
  <c r="T3829" i="40"/>
  <c r="T3828" i="40"/>
  <c r="T3827" i="40"/>
  <c r="T3826" i="40"/>
  <c r="T3825" i="40"/>
  <c r="T3824" i="40"/>
  <c r="T3823" i="40"/>
  <c r="T3822" i="40"/>
  <c r="T3821" i="40"/>
  <c r="T3820" i="40"/>
  <c r="T3819" i="40"/>
  <c r="T3818" i="40"/>
  <c r="T3817" i="40"/>
  <c r="T3816" i="40"/>
  <c r="T3815" i="40"/>
  <c r="T3814" i="40"/>
  <c r="T3813" i="40"/>
  <c r="T3812" i="40"/>
  <c r="T3811" i="40"/>
  <c r="T3810" i="40"/>
  <c r="T3809" i="40"/>
  <c r="T3808" i="40"/>
  <c r="T3807" i="40"/>
  <c r="T3806" i="40"/>
  <c r="T3805" i="40"/>
  <c r="T3804" i="40"/>
  <c r="T3803" i="40"/>
  <c r="T3802" i="40"/>
  <c r="T3801" i="40"/>
  <c r="T3800" i="40"/>
  <c r="T3799" i="40"/>
  <c r="T3798" i="40"/>
  <c r="T3797" i="40"/>
  <c r="T3796" i="40"/>
  <c r="T3795" i="40"/>
  <c r="T3794" i="40"/>
  <c r="T3793" i="40"/>
  <c r="T3792" i="40"/>
  <c r="T3791" i="40"/>
  <c r="T3790" i="40"/>
  <c r="T3789" i="40"/>
  <c r="T3788" i="40"/>
  <c r="T3787" i="40"/>
  <c r="T3786" i="40"/>
  <c r="T3785" i="40"/>
  <c r="T3784" i="40"/>
  <c r="T3783" i="40"/>
  <c r="T3782" i="40"/>
  <c r="T3781" i="40"/>
  <c r="T3780" i="40"/>
  <c r="T3779" i="40"/>
  <c r="T3778" i="40"/>
  <c r="T3777" i="40"/>
  <c r="T3776" i="40"/>
  <c r="T3775" i="40"/>
  <c r="T3774" i="40"/>
  <c r="T3773" i="40"/>
  <c r="T3772" i="40"/>
  <c r="T3771" i="40"/>
  <c r="T3770" i="40"/>
  <c r="T3769" i="40"/>
  <c r="T3768" i="40"/>
  <c r="T3767" i="40"/>
  <c r="T3766" i="40"/>
  <c r="T3765" i="40"/>
  <c r="T3764" i="40"/>
  <c r="T3763" i="40"/>
  <c r="T3762" i="40"/>
  <c r="T3761" i="40"/>
  <c r="T3760" i="40"/>
  <c r="T3759" i="40"/>
  <c r="T3758" i="40"/>
  <c r="T3757" i="40"/>
  <c r="T3756" i="40"/>
  <c r="T3755" i="40"/>
  <c r="T3754" i="40"/>
  <c r="T3753" i="40"/>
  <c r="T3752" i="40"/>
  <c r="T3751" i="40"/>
  <c r="T3750" i="40"/>
  <c r="T3749" i="40"/>
  <c r="T3748" i="40"/>
  <c r="T3747" i="40"/>
  <c r="T3746" i="40"/>
  <c r="T3745" i="40"/>
  <c r="T3744" i="40"/>
  <c r="T3743" i="40"/>
  <c r="T3742" i="40"/>
  <c r="T3741" i="40"/>
  <c r="T3740" i="40"/>
  <c r="T3739" i="40"/>
  <c r="T3738" i="40"/>
  <c r="T3737" i="40"/>
  <c r="T3736" i="40"/>
  <c r="T3735" i="40"/>
  <c r="T3734" i="40"/>
  <c r="T3733" i="40"/>
  <c r="T3732" i="40"/>
  <c r="T3731" i="40"/>
  <c r="T3730" i="40"/>
  <c r="T3729" i="40"/>
  <c r="T3728" i="40"/>
  <c r="T3727" i="40"/>
  <c r="T3726" i="40"/>
  <c r="T3725" i="40"/>
  <c r="T3724" i="40"/>
  <c r="T3723" i="40"/>
  <c r="T3722" i="40"/>
  <c r="T3721" i="40"/>
  <c r="T3720" i="40"/>
  <c r="T3719" i="40"/>
  <c r="T3718" i="40"/>
  <c r="T3717" i="40"/>
  <c r="T3716" i="40"/>
  <c r="T3715" i="40"/>
  <c r="T3714" i="40"/>
  <c r="T3713" i="40"/>
  <c r="T3712" i="40"/>
  <c r="T3711" i="40"/>
  <c r="T3710" i="40"/>
  <c r="T3709" i="40"/>
  <c r="T3708" i="40"/>
  <c r="T3707" i="40"/>
  <c r="T3706" i="40"/>
  <c r="T3705" i="40"/>
  <c r="T3704" i="40"/>
  <c r="T3703" i="40"/>
  <c r="T3702" i="40"/>
  <c r="T3701" i="40"/>
  <c r="T3700" i="40"/>
  <c r="T3699" i="40"/>
  <c r="T3698" i="40"/>
  <c r="T3697" i="40"/>
  <c r="T3696" i="40"/>
  <c r="T3695" i="40"/>
  <c r="T3694" i="40"/>
  <c r="T3693" i="40"/>
  <c r="T3692" i="40"/>
  <c r="T3691" i="40"/>
  <c r="T3690" i="40"/>
  <c r="T3689" i="40"/>
  <c r="T3688" i="40"/>
  <c r="T3687" i="40"/>
  <c r="T3686" i="40"/>
  <c r="T3685" i="40"/>
  <c r="T3684" i="40"/>
  <c r="T3683" i="40"/>
  <c r="T3682" i="40"/>
  <c r="T3681" i="40"/>
  <c r="T3680" i="40"/>
  <c r="T3679" i="40"/>
  <c r="T3678" i="40"/>
  <c r="T3677" i="40"/>
  <c r="T3676" i="40"/>
  <c r="T3675" i="40"/>
  <c r="T3674" i="40"/>
  <c r="T3673" i="40"/>
  <c r="T3672" i="40"/>
  <c r="T3671" i="40"/>
  <c r="T3670" i="40"/>
  <c r="T3669" i="40"/>
  <c r="T3668" i="40"/>
  <c r="T3667" i="40"/>
  <c r="T3666" i="40"/>
  <c r="T3665" i="40"/>
  <c r="T3664" i="40"/>
  <c r="T3663" i="40"/>
  <c r="T3662" i="40"/>
  <c r="T3661" i="40"/>
  <c r="T3660" i="40"/>
  <c r="T3659" i="40"/>
  <c r="T3658" i="40"/>
  <c r="T3657" i="40"/>
  <c r="T3656" i="40"/>
  <c r="T3655" i="40"/>
  <c r="T3654" i="40"/>
  <c r="T3653" i="40"/>
  <c r="T3652" i="40"/>
  <c r="T3651" i="40"/>
  <c r="T3650" i="40"/>
  <c r="T3649" i="40"/>
  <c r="T3648" i="40"/>
  <c r="T3647" i="40"/>
  <c r="T3646" i="40"/>
  <c r="T3645" i="40"/>
  <c r="T3644" i="40"/>
  <c r="T3643" i="40"/>
  <c r="T3642" i="40"/>
  <c r="T3641" i="40"/>
  <c r="T3640" i="40"/>
  <c r="T3639" i="40"/>
  <c r="T3638" i="40"/>
  <c r="T3637" i="40"/>
  <c r="T3636" i="40"/>
  <c r="T3635" i="40"/>
  <c r="T3634" i="40"/>
  <c r="T3633" i="40"/>
  <c r="T3632" i="40"/>
  <c r="T3631" i="40"/>
  <c r="T3630" i="40"/>
  <c r="T3629" i="40"/>
  <c r="T3628" i="40"/>
  <c r="T3627" i="40"/>
  <c r="T3626" i="40"/>
  <c r="T3625" i="40"/>
  <c r="T3624" i="40"/>
  <c r="T3623" i="40"/>
  <c r="T3622" i="40"/>
  <c r="T3621" i="40"/>
  <c r="T3620" i="40"/>
  <c r="T3619" i="40"/>
  <c r="T3618" i="40"/>
  <c r="T3617" i="40"/>
  <c r="T3616" i="40"/>
  <c r="T3615" i="40"/>
  <c r="T3614" i="40"/>
  <c r="T3613" i="40"/>
  <c r="T3612" i="40"/>
  <c r="T3611" i="40"/>
  <c r="T3610" i="40"/>
  <c r="T3609" i="40"/>
  <c r="T3608" i="40"/>
  <c r="T3607" i="40"/>
  <c r="T3606" i="40"/>
  <c r="T3605" i="40"/>
  <c r="T3604" i="40"/>
  <c r="T3603" i="40"/>
  <c r="T3602" i="40"/>
  <c r="T3601" i="40"/>
  <c r="T3600" i="40"/>
  <c r="T3599" i="40"/>
  <c r="T3598" i="40"/>
  <c r="T3597" i="40"/>
  <c r="T3596" i="40"/>
  <c r="T3595" i="40"/>
  <c r="T3594" i="40"/>
  <c r="T3593" i="40"/>
  <c r="T3592" i="40"/>
  <c r="T3591" i="40"/>
  <c r="T3590" i="40"/>
  <c r="T3589" i="40"/>
  <c r="T3588" i="40"/>
  <c r="T3587" i="40"/>
  <c r="T3586" i="40"/>
  <c r="T3585" i="40"/>
  <c r="T3584" i="40"/>
  <c r="T3583" i="40"/>
  <c r="T3582" i="40"/>
  <c r="T3581" i="40"/>
  <c r="T3580" i="40"/>
  <c r="T3579" i="40"/>
  <c r="T3578" i="40"/>
  <c r="T3577" i="40"/>
  <c r="T3576" i="40"/>
  <c r="T3575" i="40"/>
  <c r="T3574" i="40"/>
  <c r="T3573" i="40"/>
  <c r="T3572" i="40"/>
  <c r="T3571" i="40"/>
  <c r="T3570" i="40"/>
  <c r="T3569" i="40"/>
  <c r="T3568" i="40"/>
  <c r="T3567" i="40"/>
  <c r="T3566" i="40"/>
  <c r="T3565" i="40"/>
  <c r="T3564" i="40"/>
  <c r="T3563" i="40"/>
  <c r="T3562" i="40"/>
  <c r="T3561" i="40"/>
  <c r="T3560" i="40"/>
  <c r="T3559" i="40"/>
  <c r="T3558" i="40"/>
  <c r="T3557" i="40"/>
  <c r="T3556" i="40"/>
  <c r="T3555" i="40"/>
  <c r="T3554" i="40"/>
  <c r="T3553" i="40"/>
  <c r="T3552" i="40"/>
  <c r="T3551" i="40"/>
  <c r="T3550" i="40"/>
  <c r="T3549" i="40"/>
  <c r="T3548" i="40"/>
  <c r="T3547" i="40"/>
  <c r="T3546" i="40"/>
  <c r="T3545" i="40"/>
  <c r="T3544" i="40"/>
  <c r="T3543" i="40"/>
  <c r="T3542" i="40"/>
  <c r="T3541" i="40"/>
  <c r="T3540" i="40"/>
  <c r="T3539" i="40"/>
  <c r="T3538" i="40"/>
  <c r="T3537" i="40"/>
  <c r="T3536" i="40"/>
  <c r="T3535" i="40"/>
  <c r="T3534" i="40"/>
  <c r="T3533" i="40"/>
  <c r="T3532" i="40"/>
  <c r="T3531" i="40"/>
  <c r="T3530" i="40"/>
  <c r="T3529" i="40"/>
  <c r="T3528" i="40"/>
  <c r="T3527" i="40"/>
  <c r="T3526" i="40"/>
  <c r="T3525" i="40"/>
  <c r="T3524" i="40"/>
  <c r="T3523" i="40"/>
  <c r="T3522" i="40"/>
  <c r="T3521" i="40"/>
  <c r="T3520" i="40"/>
  <c r="T3519" i="40"/>
  <c r="T3518" i="40"/>
  <c r="T3517" i="40"/>
  <c r="T3516" i="40"/>
  <c r="T3515" i="40"/>
  <c r="T3514" i="40"/>
  <c r="T3513" i="40"/>
  <c r="T3512" i="40"/>
  <c r="T3511" i="40"/>
  <c r="T3510" i="40"/>
  <c r="T3509" i="40"/>
  <c r="T3508" i="40"/>
  <c r="T3507" i="40"/>
  <c r="T3506" i="40"/>
  <c r="T3505" i="40"/>
  <c r="T3504" i="40"/>
  <c r="T3503" i="40"/>
  <c r="T3502" i="40"/>
  <c r="T3501" i="40"/>
  <c r="T3500" i="40"/>
  <c r="T3499" i="40"/>
  <c r="T3498" i="40"/>
  <c r="T3497" i="40"/>
  <c r="T3496" i="40"/>
  <c r="T3495" i="40"/>
  <c r="T3494" i="40"/>
  <c r="T3493" i="40"/>
  <c r="T3492" i="40"/>
  <c r="T3491" i="40"/>
  <c r="T3490" i="40"/>
  <c r="T3489" i="40"/>
  <c r="T3488" i="40"/>
  <c r="T3487" i="40"/>
  <c r="T3486" i="40"/>
  <c r="T3485" i="40"/>
  <c r="T3484" i="40"/>
  <c r="T3483" i="40"/>
  <c r="T3482" i="40"/>
  <c r="T3481" i="40"/>
  <c r="T3480" i="40"/>
  <c r="T3479" i="40"/>
  <c r="T3478" i="40"/>
  <c r="T3477" i="40"/>
  <c r="T3476" i="40"/>
  <c r="T3475" i="40"/>
  <c r="T3474" i="40"/>
  <c r="T3473" i="40"/>
  <c r="T3472" i="40"/>
  <c r="T3471" i="40"/>
  <c r="T3470" i="40"/>
  <c r="T3469" i="40"/>
  <c r="T3468" i="40"/>
  <c r="T3467" i="40"/>
  <c r="T3466" i="40"/>
  <c r="T3465" i="40"/>
  <c r="T3464" i="40"/>
  <c r="T3463" i="40"/>
  <c r="T3462" i="40"/>
  <c r="T3461" i="40"/>
  <c r="T3460" i="40"/>
  <c r="T3459" i="40"/>
  <c r="T3458" i="40"/>
  <c r="T3457" i="40"/>
  <c r="T3456" i="40"/>
  <c r="T3455" i="40"/>
  <c r="T3454" i="40"/>
  <c r="T3453" i="40"/>
  <c r="T3452" i="40"/>
  <c r="T3451" i="40"/>
  <c r="T3450" i="40"/>
  <c r="T3449" i="40"/>
  <c r="T3448" i="40"/>
  <c r="T3447" i="40"/>
  <c r="T3446" i="40"/>
  <c r="T3445" i="40"/>
  <c r="T3444" i="40"/>
  <c r="T3443" i="40"/>
  <c r="T3442" i="40"/>
  <c r="T3441" i="40"/>
  <c r="T3440" i="40"/>
  <c r="T3439" i="40"/>
  <c r="T3438" i="40"/>
  <c r="T3437" i="40"/>
  <c r="T3436" i="40"/>
  <c r="T3435" i="40"/>
  <c r="T3434" i="40"/>
  <c r="T3433" i="40"/>
  <c r="T3432" i="40"/>
  <c r="T3431" i="40"/>
  <c r="T3430" i="40"/>
  <c r="T3429" i="40"/>
  <c r="T3428" i="40"/>
  <c r="T3427" i="40"/>
  <c r="T3426" i="40"/>
  <c r="T3425" i="40"/>
  <c r="T3424" i="40"/>
  <c r="T3423" i="40"/>
  <c r="T3422" i="40"/>
  <c r="T3421" i="40"/>
  <c r="T3420" i="40"/>
  <c r="T3419" i="40"/>
  <c r="T3418" i="40"/>
  <c r="T3417" i="40"/>
  <c r="T3416" i="40"/>
  <c r="T3415" i="40"/>
  <c r="T3414" i="40"/>
  <c r="T3413" i="40"/>
  <c r="T3412" i="40"/>
  <c r="T3411" i="40"/>
  <c r="T3410" i="40"/>
  <c r="T3409" i="40"/>
  <c r="T3408" i="40"/>
  <c r="T3407" i="40"/>
  <c r="T3406" i="40"/>
  <c r="T3405" i="40"/>
  <c r="T3404" i="40"/>
  <c r="T3403" i="40"/>
  <c r="T3402" i="40"/>
  <c r="T3401" i="40"/>
  <c r="T3400" i="40"/>
  <c r="T3399" i="40"/>
  <c r="T3398" i="40"/>
  <c r="T3397" i="40"/>
  <c r="T3396" i="40"/>
  <c r="T3395" i="40"/>
  <c r="T3394" i="40"/>
  <c r="T3393" i="40"/>
  <c r="T3392" i="40"/>
  <c r="T3391" i="40"/>
  <c r="T3390" i="40"/>
  <c r="T3389" i="40"/>
  <c r="T3388" i="40"/>
  <c r="T3387" i="40"/>
  <c r="T3386" i="40"/>
  <c r="T3385" i="40"/>
  <c r="T3384" i="40"/>
  <c r="T3383" i="40"/>
  <c r="T3382" i="40"/>
  <c r="T3381" i="40"/>
  <c r="T3380" i="40"/>
  <c r="T3379" i="40"/>
  <c r="T3378" i="40"/>
  <c r="T3377" i="40"/>
  <c r="T3376" i="40"/>
  <c r="T3375" i="40"/>
  <c r="T3374" i="40"/>
  <c r="T3373" i="40"/>
  <c r="T3372" i="40"/>
  <c r="T3371" i="40"/>
  <c r="T3370" i="40"/>
  <c r="T3369" i="40"/>
  <c r="T3368" i="40"/>
  <c r="T3367" i="40"/>
  <c r="T3366" i="40"/>
  <c r="T3365" i="40"/>
  <c r="T3364" i="40"/>
  <c r="T3363" i="40"/>
  <c r="T3362" i="40"/>
  <c r="T3361" i="40"/>
  <c r="T3360" i="40"/>
  <c r="T3359" i="40"/>
  <c r="T3358" i="40"/>
  <c r="T3357" i="40"/>
  <c r="T3356" i="40"/>
  <c r="T3355" i="40"/>
  <c r="T3354" i="40"/>
  <c r="T3353" i="40"/>
  <c r="T3352" i="40"/>
  <c r="T3351" i="40"/>
  <c r="T3350" i="40"/>
  <c r="T3349" i="40"/>
  <c r="T3348" i="40"/>
  <c r="T3347" i="40"/>
  <c r="T3346" i="40"/>
  <c r="T3345" i="40"/>
  <c r="T3344" i="40"/>
  <c r="T3343" i="40"/>
  <c r="T3342" i="40"/>
  <c r="T3341" i="40"/>
  <c r="T3340" i="40"/>
  <c r="T3339" i="40"/>
  <c r="T3338" i="40"/>
  <c r="T3337" i="40"/>
  <c r="T3336" i="40"/>
  <c r="T3335" i="40"/>
  <c r="T3334" i="40"/>
  <c r="T3333" i="40"/>
  <c r="T3332" i="40"/>
  <c r="T3331" i="40"/>
  <c r="T3330" i="40"/>
  <c r="T3329" i="40"/>
  <c r="T3328" i="40"/>
  <c r="T3327" i="40"/>
  <c r="T3326" i="40"/>
  <c r="T3325" i="40"/>
  <c r="T3324" i="40"/>
  <c r="T3323" i="40"/>
  <c r="T3322" i="40"/>
  <c r="T3321" i="40"/>
  <c r="T3320" i="40"/>
  <c r="T3319" i="40"/>
  <c r="T3318" i="40"/>
  <c r="T3317" i="40"/>
  <c r="T3316" i="40"/>
  <c r="T3315" i="40"/>
  <c r="T3314" i="40"/>
  <c r="T3313" i="40"/>
  <c r="T3312" i="40"/>
  <c r="T3311" i="40"/>
  <c r="T3310" i="40"/>
  <c r="T3309" i="40"/>
  <c r="T3308" i="40"/>
  <c r="T3307" i="40"/>
  <c r="T3306" i="40"/>
  <c r="T3305" i="40"/>
  <c r="T3304" i="40"/>
  <c r="T3303" i="40"/>
  <c r="T3302" i="40"/>
  <c r="T3301" i="40"/>
  <c r="T3300" i="40"/>
  <c r="T3299" i="40"/>
  <c r="T3298" i="40"/>
  <c r="T3297" i="40"/>
  <c r="T3296" i="40"/>
  <c r="T3295" i="40"/>
  <c r="T3294" i="40"/>
  <c r="T3293" i="40"/>
  <c r="T3292" i="40"/>
  <c r="T3291" i="40"/>
  <c r="T3290" i="40"/>
  <c r="T3289" i="40"/>
  <c r="T3288" i="40"/>
  <c r="T3287" i="40"/>
  <c r="T3286" i="40"/>
  <c r="T3285" i="40"/>
  <c r="T3284" i="40"/>
  <c r="T3283" i="40"/>
  <c r="T3282" i="40"/>
  <c r="T3281" i="40"/>
  <c r="T3280" i="40"/>
  <c r="T3279" i="40"/>
  <c r="T3278" i="40"/>
  <c r="T3277" i="40"/>
  <c r="T3276" i="40"/>
  <c r="T3275" i="40"/>
  <c r="T3274" i="40"/>
  <c r="T3273" i="40"/>
  <c r="T3272" i="40"/>
  <c r="T3271" i="40"/>
  <c r="T3270" i="40"/>
  <c r="T3269" i="40"/>
  <c r="T3268" i="40"/>
  <c r="T3267" i="40"/>
  <c r="T3266" i="40"/>
  <c r="T3265" i="40"/>
  <c r="T3264" i="40"/>
  <c r="T3263" i="40"/>
  <c r="T3262" i="40"/>
  <c r="T3261" i="40"/>
  <c r="T3260" i="40"/>
  <c r="T3259" i="40"/>
  <c r="T3258" i="40"/>
  <c r="T3257" i="40"/>
  <c r="T3256" i="40"/>
  <c r="T3255" i="40"/>
  <c r="T3254" i="40"/>
  <c r="T3253" i="40"/>
  <c r="T3252" i="40"/>
  <c r="T3251" i="40"/>
  <c r="T3250" i="40"/>
  <c r="T3249" i="40"/>
  <c r="T3248" i="40"/>
  <c r="T3247" i="40"/>
  <c r="T3246" i="40"/>
  <c r="T3245" i="40"/>
  <c r="T3244" i="40"/>
  <c r="T3243" i="40"/>
  <c r="T3242" i="40"/>
  <c r="T3241" i="40"/>
  <c r="T3240" i="40"/>
  <c r="T3239" i="40"/>
  <c r="T3238" i="40"/>
  <c r="T3237" i="40"/>
  <c r="T3236" i="40"/>
  <c r="T3235" i="40"/>
  <c r="T3234" i="40"/>
  <c r="T3233" i="40"/>
  <c r="T3232" i="40"/>
  <c r="T3231" i="40"/>
  <c r="T3230" i="40"/>
  <c r="T3229" i="40"/>
  <c r="T3228" i="40"/>
  <c r="T3227" i="40"/>
  <c r="T3226" i="40"/>
  <c r="T3225" i="40"/>
  <c r="T3224" i="40"/>
  <c r="T3223" i="40"/>
  <c r="T3222" i="40"/>
  <c r="T3221" i="40"/>
  <c r="T3220" i="40"/>
  <c r="T3219" i="40"/>
  <c r="T3218" i="40"/>
  <c r="T3217" i="40"/>
  <c r="T3216" i="40"/>
  <c r="T3215" i="40"/>
  <c r="T3214" i="40"/>
  <c r="T3213" i="40"/>
  <c r="T3212" i="40"/>
  <c r="T3211" i="40"/>
  <c r="T3210" i="40"/>
  <c r="T3209" i="40"/>
  <c r="T3208" i="40"/>
  <c r="T3207" i="40"/>
  <c r="T3206" i="40"/>
  <c r="T3205" i="40"/>
  <c r="T3204" i="40"/>
  <c r="T3203" i="40"/>
  <c r="T3202" i="40"/>
  <c r="T3201" i="40"/>
  <c r="T3200" i="40"/>
  <c r="T3199" i="40"/>
  <c r="T3198" i="40"/>
  <c r="T3197" i="40"/>
  <c r="T3196" i="40"/>
  <c r="T3195" i="40"/>
  <c r="T3194" i="40"/>
  <c r="T3193" i="40"/>
  <c r="T3192" i="40"/>
  <c r="T3191" i="40"/>
  <c r="T3190" i="40"/>
  <c r="T3189" i="40"/>
  <c r="T3188" i="40"/>
  <c r="T3187" i="40"/>
  <c r="T3186" i="40"/>
  <c r="T3185" i="40"/>
  <c r="T3184" i="40"/>
  <c r="T3183" i="40"/>
  <c r="T3182" i="40"/>
  <c r="T3181" i="40"/>
  <c r="T3180" i="40"/>
  <c r="T3179" i="40"/>
  <c r="T3178" i="40"/>
  <c r="T3177" i="40"/>
  <c r="T3176" i="40"/>
  <c r="T3175" i="40"/>
  <c r="T3174" i="40"/>
  <c r="T3173" i="40"/>
  <c r="T3172" i="40"/>
  <c r="T3171" i="40"/>
  <c r="T3170" i="40"/>
  <c r="T3169" i="40"/>
  <c r="T3168" i="40"/>
  <c r="T3167" i="40"/>
  <c r="T3166" i="40"/>
  <c r="T3165" i="40"/>
  <c r="T3164" i="40"/>
  <c r="T3163" i="40"/>
  <c r="T3162" i="40"/>
  <c r="T3161" i="40"/>
  <c r="T3160" i="40"/>
  <c r="T3159" i="40"/>
  <c r="T3158" i="40"/>
  <c r="T3157" i="40"/>
  <c r="T3156" i="40"/>
  <c r="T3155" i="40"/>
  <c r="T3154" i="40"/>
  <c r="T3153" i="40"/>
  <c r="T3152" i="40"/>
  <c r="T3151" i="40"/>
  <c r="T3150" i="40"/>
  <c r="T3149" i="40"/>
  <c r="T3148" i="40"/>
  <c r="T3147" i="40"/>
  <c r="T3146" i="40"/>
  <c r="T3145" i="40"/>
  <c r="T3144" i="40"/>
  <c r="T3143" i="40"/>
  <c r="T3142" i="40"/>
  <c r="T3141" i="40"/>
  <c r="T3140" i="40"/>
  <c r="T3139" i="40"/>
  <c r="T3138" i="40"/>
  <c r="T3137" i="40"/>
  <c r="T3136" i="40"/>
  <c r="T3135" i="40"/>
  <c r="T3134" i="40"/>
  <c r="T3133" i="40"/>
  <c r="T3132" i="40"/>
  <c r="T3131" i="40"/>
  <c r="T3130" i="40"/>
  <c r="T3129" i="40"/>
  <c r="T3128" i="40"/>
  <c r="T3127" i="40"/>
  <c r="T3126" i="40"/>
  <c r="T3125" i="40"/>
  <c r="T3124" i="40"/>
  <c r="T3123" i="40"/>
  <c r="T3122" i="40"/>
  <c r="T3121" i="40"/>
  <c r="T3120" i="40"/>
  <c r="T3119" i="40"/>
  <c r="T3118" i="40"/>
  <c r="T3117" i="40"/>
  <c r="T3116" i="40"/>
  <c r="T3115" i="40"/>
  <c r="T3114" i="40"/>
  <c r="T3113" i="40"/>
  <c r="T3112" i="40"/>
  <c r="T3111" i="40"/>
  <c r="T3110" i="40"/>
  <c r="T3109" i="40"/>
  <c r="T3108" i="40"/>
  <c r="T3107" i="40"/>
  <c r="T3106" i="40"/>
  <c r="T3105" i="40"/>
  <c r="T3104" i="40"/>
  <c r="T3103" i="40"/>
  <c r="T3102" i="40"/>
  <c r="T3101" i="40"/>
  <c r="T3100" i="40"/>
  <c r="T3099" i="40"/>
  <c r="T3098" i="40"/>
  <c r="T3097" i="40"/>
  <c r="T3096" i="40"/>
  <c r="T3095" i="40"/>
  <c r="T3094" i="40"/>
  <c r="T3093" i="40"/>
  <c r="T3092" i="40"/>
  <c r="T3091" i="40"/>
  <c r="T3090" i="40"/>
  <c r="T3089" i="40"/>
  <c r="T3088" i="40"/>
  <c r="T3087" i="40"/>
  <c r="T3086" i="40"/>
  <c r="T3085" i="40"/>
  <c r="T3084" i="40"/>
  <c r="T3083" i="40"/>
  <c r="T3082" i="40"/>
  <c r="T3081" i="40"/>
  <c r="T3080" i="40"/>
  <c r="T3079" i="40"/>
  <c r="T3078" i="40"/>
  <c r="T3077" i="40"/>
  <c r="T3076" i="40"/>
  <c r="T3075" i="40"/>
  <c r="T3074" i="40"/>
  <c r="T3073" i="40"/>
  <c r="T3072" i="40"/>
  <c r="T3071" i="40"/>
  <c r="T3070" i="40"/>
  <c r="T3069" i="40"/>
  <c r="T3068" i="40"/>
  <c r="T3067" i="40"/>
  <c r="T3066" i="40"/>
  <c r="T3065" i="40"/>
  <c r="T3064" i="40"/>
  <c r="T3063" i="40"/>
  <c r="T3062" i="40"/>
  <c r="T3061" i="40"/>
  <c r="T3060" i="40"/>
  <c r="T3059" i="40"/>
  <c r="T3058" i="40"/>
  <c r="T3057" i="40"/>
  <c r="T3056" i="40"/>
  <c r="T3055" i="40"/>
  <c r="T3054" i="40"/>
  <c r="T3053" i="40"/>
  <c r="T3052" i="40"/>
  <c r="T3051" i="40"/>
  <c r="T3050" i="40"/>
  <c r="T3049" i="40"/>
  <c r="T3048" i="40"/>
  <c r="T3047" i="40"/>
  <c r="T3046" i="40"/>
  <c r="T3045" i="40"/>
  <c r="T3044" i="40"/>
  <c r="T3043" i="40"/>
  <c r="T3042" i="40"/>
  <c r="T3041" i="40"/>
  <c r="T3040" i="40"/>
  <c r="T3039" i="40"/>
  <c r="T3038" i="40"/>
  <c r="T3037" i="40"/>
  <c r="T3036" i="40"/>
  <c r="T3035" i="40"/>
  <c r="T3034" i="40"/>
  <c r="T3033" i="40"/>
  <c r="T3032" i="40"/>
  <c r="T3031" i="40"/>
  <c r="T3030" i="40"/>
  <c r="T3029" i="40"/>
  <c r="T3028" i="40"/>
  <c r="T3027" i="40"/>
  <c r="T3026" i="40"/>
  <c r="T3025" i="40"/>
  <c r="T3024" i="40"/>
  <c r="T3023" i="40"/>
  <c r="T3022" i="40"/>
  <c r="T3021" i="40"/>
  <c r="T3020" i="40"/>
  <c r="T3019" i="40"/>
  <c r="T3018" i="40"/>
  <c r="T3017" i="40"/>
  <c r="T3016" i="40"/>
  <c r="T3015" i="40"/>
  <c r="T3014" i="40"/>
  <c r="T3013" i="40"/>
  <c r="T3012" i="40"/>
  <c r="T3011" i="40"/>
  <c r="T3010" i="40"/>
  <c r="T3009" i="40"/>
  <c r="T3008" i="40"/>
  <c r="T3007" i="40"/>
  <c r="T3006" i="40"/>
  <c r="T3005" i="40"/>
  <c r="T3004" i="40"/>
  <c r="T3003" i="40"/>
  <c r="T3002" i="40"/>
  <c r="T3001" i="40"/>
  <c r="T3000" i="40"/>
  <c r="T2999" i="40"/>
  <c r="T2998" i="40"/>
  <c r="T2997" i="40"/>
  <c r="T2996" i="40"/>
  <c r="T2995" i="40"/>
  <c r="T2994" i="40"/>
  <c r="T2993" i="40"/>
  <c r="T2992" i="40"/>
  <c r="T2991" i="40"/>
  <c r="T2990" i="40"/>
  <c r="T2989" i="40"/>
  <c r="T2988" i="40"/>
  <c r="T2987" i="40"/>
  <c r="T2986" i="40"/>
  <c r="T2985" i="40"/>
  <c r="T2984" i="40"/>
  <c r="T2983" i="40"/>
  <c r="T2982" i="40"/>
  <c r="T2981" i="40"/>
  <c r="T2980" i="40"/>
  <c r="T2979" i="40"/>
  <c r="T2978" i="40"/>
  <c r="T2977" i="40"/>
  <c r="T2976" i="40"/>
  <c r="T2975" i="40"/>
  <c r="T2974" i="40"/>
  <c r="T2973" i="40"/>
  <c r="T2972" i="40"/>
  <c r="T2971" i="40"/>
  <c r="T2970" i="40"/>
  <c r="T2969" i="40"/>
  <c r="T2968" i="40"/>
  <c r="T2967" i="40"/>
  <c r="T2966" i="40"/>
  <c r="T2965" i="40"/>
  <c r="T2964" i="40"/>
  <c r="T2963" i="40"/>
  <c r="T2962" i="40"/>
  <c r="T2961" i="40"/>
  <c r="T2960" i="40"/>
  <c r="T2959" i="40"/>
  <c r="T2958" i="40"/>
  <c r="T2957" i="40"/>
  <c r="T2956" i="40"/>
  <c r="T2955" i="40"/>
  <c r="T2954" i="40"/>
  <c r="T2953" i="40"/>
  <c r="T2952" i="40"/>
  <c r="T2951" i="40"/>
  <c r="T2950" i="40"/>
  <c r="T2949" i="40"/>
  <c r="T2948" i="40"/>
  <c r="T2947" i="40"/>
  <c r="T2946" i="40"/>
  <c r="T2945" i="40"/>
  <c r="T2944" i="40"/>
  <c r="T2943" i="40"/>
  <c r="T2942" i="40"/>
  <c r="T2941" i="40"/>
  <c r="T2940" i="40"/>
  <c r="T2939" i="40"/>
  <c r="T2938" i="40"/>
  <c r="T2937" i="40"/>
  <c r="T2936" i="40"/>
  <c r="T2935" i="40"/>
  <c r="T2934" i="40"/>
  <c r="T2933" i="40"/>
  <c r="T2932" i="40"/>
  <c r="T2931" i="40"/>
  <c r="T2930" i="40"/>
  <c r="T2929" i="40"/>
  <c r="T2928" i="40"/>
  <c r="T2927" i="40"/>
  <c r="T2926" i="40"/>
  <c r="T2925" i="40"/>
  <c r="T2924" i="40"/>
  <c r="T2923" i="40"/>
  <c r="T2922" i="40"/>
  <c r="T2921" i="40"/>
  <c r="T2920" i="40"/>
  <c r="T2919" i="40"/>
  <c r="T2918" i="40"/>
  <c r="T2917" i="40"/>
  <c r="T2916" i="40"/>
  <c r="T2915" i="40"/>
  <c r="T2914" i="40"/>
  <c r="T2913" i="40"/>
  <c r="T2912" i="40"/>
  <c r="T2911" i="40"/>
  <c r="T2910" i="40"/>
  <c r="T2909" i="40"/>
  <c r="T2908" i="40"/>
  <c r="T2907" i="40"/>
  <c r="T2906" i="40"/>
  <c r="T2905" i="40"/>
  <c r="T2904" i="40"/>
  <c r="T2903" i="40"/>
  <c r="T2902" i="40"/>
  <c r="T2901" i="40"/>
  <c r="T2900" i="40"/>
  <c r="T2899" i="40"/>
  <c r="T2898" i="40"/>
  <c r="T2897" i="40"/>
  <c r="T2896" i="40"/>
  <c r="T2895" i="40"/>
  <c r="T2894" i="40"/>
  <c r="T2893" i="40"/>
  <c r="T2892" i="40"/>
  <c r="T2891" i="40"/>
  <c r="T2890" i="40"/>
  <c r="T2889" i="40"/>
  <c r="T2888" i="40"/>
  <c r="T2887" i="40"/>
  <c r="T2886" i="40"/>
  <c r="T2885" i="40"/>
  <c r="T2884" i="40"/>
  <c r="T2883" i="40"/>
  <c r="T2882" i="40"/>
  <c r="T2881" i="40"/>
  <c r="T2880" i="40"/>
  <c r="T2879" i="40"/>
  <c r="T2878" i="40"/>
  <c r="T2877" i="40"/>
  <c r="T2876" i="40"/>
  <c r="T2875" i="40"/>
  <c r="T2874" i="40"/>
  <c r="T2873" i="40"/>
  <c r="T2872" i="40"/>
  <c r="T2871" i="40"/>
  <c r="T2870" i="40"/>
  <c r="T2869" i="40"/>
  <c r="T2868" i="40"/>
  <c r="T2867" i="40"/>
  <c r="T2866" i="40"/>
  <c r="T2865" i="40"/>
  <c r="T2864" i="40"/>
  <c r="T2863" i="40"/>
  <c r="T2862" i="40"/>
  <c r="T2861" i="40"/>
  <c r="T2860" i="40"/>
  <c r="T2859" i="40"/>
  <c r="T2858" i="40"/>
  <c r="T2857" i="40"/>
  <c r="T2856" i="40"/>
  <c r="T2855" i="40"/>
  <c r="T2854" i="40"/>
  <c r="T2853" i="40"/>
  <c r="T2852" i="40"/>
  <c r="T2851" i="40"/>
  <c r="T2850" i="40"/>
  <c r="T2849" i="40"/>
  <c r="T2848" i="40"/>
  <c r="T2847" i="40"/>
  <c r="T2846" i="40"/>
  <c r="T2845" i="40"/>
  <c r="T2844" i="40"/>
  <c r="T2843" i="40"/>
  <c r="T2842" i="40"/>
  <c r="T2841" i="40"/>
  <c r="T2840" i="40"/>
  <c r="T2839" i="40"/>
  <c r="T2838" i="40"/>
  <c r="T2837" i="40"/>
  <c r="T2836" i="40"/>
  <c r="T2835" i="40"/>
  <c r="T2834" i="40"/>
  <c r="T2833" i="40"/>
  <c r="T2832" i="40"/>
  <c r="T2831" i="40"/>
  <c r="T2830" i="40"/>
  <c r="T2829" i="40"/>
  <c r="T2828" i="40"/>
  <c r="T2827" i="40"/>
  <c r="T2826" i="40"/>
  <c r="T2825" i="40"/>
  <c r="T2824" i="40"/>
  <c r="T2823" i="40"/>
  <c r="T2822" i="40"/>
  <c r="T2821" i="40"/>
  <c r="T2820" i="40"/>
  <c r="T2819" i="40"/>
  <c r="T2818" i="40"/>
  <c r="T2817" i="40"/>
  <c r="T2816" i="40"/>
  <c r="T2815" i="40"/>
  <c r="T2814" i="40"/>
  <c r="T2813" i="40"/>
  <c r="T2812" i="40"/>
  <c r="T2811" i="40"/>
  <c r="T2810" i="40"/>
  <c r="T2809" i="40"/>
  <c r="T2808" i="40"/>
  <c r="T2807" i="40"/>
  <c r="T2806" i="40"/>
  <c r="T2805" i="40"/>
  <c r="T2804" i="40"/>
  <c r="T2803" i="40"/>
  <c r="T2802" i="40"/>
  <c r="T2801" i="40"/>
  <c r="T2800" i="40"/>
  <c r="T2799" i="40"/>
  <c r="T2798" i="40"/>
  <c r="T2797" i="40"/>
  <c r="T2796" i="40"/>
  <c r="T2795" i="40"/>
  <c r="T2794" i="40"/>
  <c r="T2793" i="40"/>
  <c r="T2792" i="40"/>
  <c r="T2791" i="40"/>
  <c r="T2790" i="40"/>
  <c r="T2789" i="40"/>
  <c r="T2788" i="40"/>
  <c r="T2787" i="40"/>
  <c r="T2786" i="40"/>
  <c r="T2785" i="40"/>
  <c r="T2784" i="40"/>
  <c r="T2783" i="40"/>
  <c r="T2782" i="40"/>
  <c r="T2781" i="40"/>
  <c r="T2780" i="40"/>
  <c r="T2779" i="40"/>
  <c r="T2778" i="40"/>
  <c r="T2777" i="40"/>
  <c r="T2776" i="40"/>
  <c r="T2775" i="40"/>
  <c r="T2774" i="40"/>
  <c r="T2773" i="40"/>
  <c r="T2772" i="40"/>
  <c r="T2771" i="40"/>
  <c r="T2770" i="40"/>
  <c r="T2769" i="40"/>
  <c r="T2768" i="40"/>
  <c r="T2767" i="40"/>
  <c r="T2766" i="40"/>
  <c r="T2765" i="40"/>
  <c r="T2764" i="40"/>
  <c r="T2763" i="40"/>
  <c r="T2762" i="40"/>
  <c r="T2761" i="40"/>
  <c r="T2760" i="40"/>
  <c r="T2759" i="40"/>
  <c r="T2758" i="40"/>
  <c r="T2757" i="40"/>
  <c r="T2756" i="40"/>
  <c r="T2755" i="40"/>
  <c r="T2754" i="40"/>
  <c r="T2753" i="40"/>
  <c r="T2752" i="40"/>
  <c r="T2751" i="40"/>
  <c r="T2750" i="40"/>
  <c r="T2749" i="40"/>
  <c r="T2748" i="40"/>
  <c r="T2747" i="40"/>
  <c r="T2746" i="40"/>
  <c r="T2745" i="40"/>
  <c r="T2744" i="40"/>
  <c r="T2743" i="40"/>
  <c r="T2742" i="40"/>
  <c r="T2741" i="40"/>
  <c r="T2740" i="40"/>
  <c r="T2739" i="40"/>
  <c r="T2738" i="40"/>
  <c r="T2737" i="40"/>
  <c r="T2736" i="40"/>
  <c r="T2735" i="40"/>
  <c r="T2734" i="40"/>
  <c r="T2733" i="40"/>
  <c r="T2732" i="40"/>
  <c r="T2731" i="40"/>
  <c r="T2730" i="40"/>
  <c r="T2729" i="40"/>
  <c r="T2728" i="40"/>
  <c r="T2727" i="40"/>
  <c r="T2726" i="40"/>
  <c r="T2725" i="40"/>
  <c r="T2724" i="40"/>
  <c r="T2723" i="40"/>
  <c r="T2722" i="40"/>
  <c r="T2721" i="40"/>
  <c r="T2720" i="40"/>
  <c r="T2719" i="40"/>
  <c r="T2718" i="40"/>
  <c r="T2717" i="40"/>
  <c r="T2716" i="40"/>
  <c r="T2715" i="40"/>
  <c r="T2714" i="40"/>
  <c r="T2713" i="40"/>
  <c r="T2712" i="40"/>
  <c r="T2711" i="40"/>
  <c r="T2710" i="40"/>
  <c r="T2709" i="40"/>
  <c r="T2708" i="40"/>
  <c r="T2707" i="40"/>
  <c r="T2706" i="40"/>
  <c r="T2705" i="40"/>
  <c r="T2704" i="40"/>
  <c r="T2703" i="40"/>
  <c r="T2702" i="40"/>
  <c r="T2701" i="40"/>
  <c r="T2700" i="40"/>
  <c r="T2699" i="40"/>
  <c r="T2698" i="40"/>
  <c r="T2697" i="40"/>
  <c r="T2696" i="40"/>
  <c r="T2695" i="40"/>
  <c r="T2694" i="40"/>
  <c r="T2693" i="40"/>
  <c r="T2692" i="40"/>
  <c r="T2691" i="40"/>
  <c r="T2690" i="40"/>
  <c r="T2689" i="40"/>
  <c r="T2688" i="40"/>
  <c r="T2687" i="40"/>
  <c r="T2686" i="40"/>
  <c r="T2685" i="40"/>
  <c r="T2684" i="40"/>
  <c r="T2683" i="40"/>
  <c r="T2682" i="40"/>
  <c r="T2681" i="40"/>
  <c r="T2680" i="40"/>
  <c r="T2679" i="40"/>
  <c r="T2678" i="40"/>
  <c r="T2677" i="40"/>
  <c r="T2676" i="40"/>
  <c r="T2675" i="40"/>
  <c r="T2674" i="40"/>
  <c r="T2673" i="40"/>
  <c r="T2672" i="40"/>
  <c r="T2671" i="40"/>
  <c r="T2670" i="40"/>
  <c r="T2669" i="40"/>
  <c r="T2668" i="40"/>
  <c r="T2667" i="40"/>
  <c r="T2666" i="40"/>
  <c r="T2665" i="40"/>
  <c r="T2664" i="40"/>
  <c r="T2663" i="40"/>
  <c r="T2662" i="40"/>
  <c r="T2661" i="40"/>
  <c r="T2660" i="40"/>
  <c r="T2659" i="40"/>
  <c r="T2658" i="40"/>
  <c r="T2657" i="40"/>
  <c r="T2656" i="40"/>
  <c r="T2655" i="40"/>
  <c r="T2654" i="40"/>
  <c r="T2653" i="40"/>
  <c r="T2652" i="40"/>
  <c r="T2651" i="40"/>
  <c r="T2650" i="40"/>
  <c r="T2649" i="40"/>
  <c r="T2648" i="40"/>
  <c r="T2647" i="40"/>
  <c r="T2646" i="40"/>
  <c r="T2645" i="40"/>
  <c r="T2644" i="40"/>
  <c r="T2643" i="40"/>
  <c r="T2642" i="40"/>
  <c r="T2641" i="40"/>
  <c r="T2640" i="40"/>
  <c r="T2639" i="40"/>
  <c r="T2638" i="40"/>
  <c r="T2637" i="40"/>
  <c r="T2636" i="40"/>
  <c r="T2635" i="40"/>
  <c r="T2634" i="40"/>
  <c r="T2633" i="40"/>
  <c r="T2632" i="40"/>
  <c r="T2631" i="40"/>
  <c r="T2630" i="40"/>
  <c r="T2629" i="40"/>
  <c r="T2628" i="40"/>
  <c r="T2627" i="40"/>
  <c r="T2626" i="40"/>
  <c r="T2625" i="40"/>
  <c r="T2624" i="40"/>
  <c r="T2623" i="40"/>
  <c r="T2622" i="40"/>
  <c r="T2621" i="40"/>
  <c r="T2620" i="40"/>
  <c r="T2619" i="40"/>
  <c r="T2618" i="40"/>
  <c r="T2617" i="40"/>
  <c r="T2616" i="40"/>
  <c r="T2615" i="40"/>
  <c r="T2614" i="40"/>
  <c r="T2613" i="40"/>
  <c r="T2612" i="40"/>
  <c r="T2611" i="40"/>
  <c r="T2610" i="40"/>
  <c r="T2609" i="40"/>
  <c r="T2608" i="40"/>
  <c r="T2607" i="40"/>
  <c r="T2606" i="40"/>
  <c r="T2605" i="40"/>
  <c r="T2604" i="40"/>
  <c r="T2603" i="40"/>
  <c r="T2602" i="40"/>
  <c r="T2601" i="40"/>
  <c r="T2600" i="40"/>
  <c r="T2599" i="40"/>
  <c r="T2598" i="40"/>
  <c r="T2597" i="40"/>
  <c r="T2596" i="40"/>
  <c r="T2595" i="40"/>
  <c r="T2594" i="40"/>
  <c r="T2593" i="40"/>
  <c r="T2592" i="40"/>
  <c r="T2591" i="40"/>
  <c r="T2590" i="40"/>
  <c r="T2589" i="40"/>
  <c r="T2588" i="40"/>
  <c r="T2587" i="40"/>
  <c r="T2586" i="40"/>
  <c r="T2585" i="40"/>
  <c r="T2584" i="40"/>
  <c r="T2583" i="40"/>
  <c r="T2582" i="40"/>
  <c r="T2581" i="40"/>
  <c r="T2580" i="40"/>
  <c r="T2579" i="40"/>
  <c r="T2578" i="40"/>
  <c r="T2577" i="40"/>
  <c r="T2576" i="40"/>
  <c r="T2575" i="40"/>
  <c r="T2574" i="40"/>
  <c r="T2573" i="40"/>
  <c r="T2572" i="40"/>
  <c r="T2571" i="40"/>
  <c r="T2570" i="40"/>
  <c r="T2569" i="40"/>
  <c r="T2568" i="40"/>
  <c r="T2567" i="40"/>
  <c r="T2566" i="40"/>
  <c r="T2565" i="40"/>
  <c r="T2564" i="40"/>
  <c r="T2563" i="40"/>
  <c r="T2562" i="40"/>
  <c r="T2561" i="40"/>
  <c r="T2560" i="40"/>
  <c r="T2559" i="40"/>
  <c r="T2558" i="40"/>
  <c r="T2557" i="40"/>
  <c r="T2556" i="40"/>
  <c r="T2555" i="40"/>
  <c r="T2554" i="40"/>
  <c r="T2553" i="40"/>
  <c r="T2552" i="40"/>
  <c r="T2551" i="40"/>
  <c r="T2550" i="40"/>
  <c r="T2549" i="40"/>
  <c r="T2548" i="40"/>
  <c r="T2547" i="40"/>
  <c r="T2546" i="40"/>
  <c r="T2545" i="40"/>
  <c r="T2544" i="40"/>
  <c r="T2543" i="40"/>
  <c r="T2542" i="40"/>
  <c r="T2541" i="40"/>
  <c r="T2540" i="40"/>
  <c r="T2539" i="40"/>
  <c r="T2538" i="40"/>
  <c r="T2537" i="40"/>
  <c r="T2536" i="40"/>
  <c r="T2535" i="40"/>
  <c r="T2534" i="40"/>
  <c r="T2533" i="40"/>
  <c r="T2532" i="40"/>
  <c r="T2531" i="40"/>
  <c r="T2530" i="40"/>
  <c r="T2529" i="40"/>
  <c r="T2528" i="40"/>
  <c r="T2527" i="40"/>
  <c r="T2526" i="40"/>
  <c r="T2525" i="40"/>
  <c r="T2524" i="40"/>
  <c r="T2523" i="40"/>
  <c r="T2522" i="40"/>
  <c r="T2521" i="40"/>
  <c r="T2520" i="40"/>
  <c r="T2519" i="40"/>
  <c r="T2518" i="40"/>
  <c r="T2517" i="40"/>
  <c r="T2516" i="40"/>
  <c r="T2515" i="40"/>
  <c r="T2514" i="40"/>
  <c r="T2513" i="40"/>
  <c r="T2512" i="40"/>
  <c r="T2511" i="40"/>
  <c r="T2510" i="40"/>
  <c r="T2509" i="40"/>
  <c r="T2508" i="40"/>
  <c r="T2507" i="40"/>
  <c r="T2506" i="40"/>
  <c r="T2505" i="40"/>
  <c r="T2504" i="40"/>
  <c r="T2503" i="40"/>
  <c r="T2502" i="40"/>
  <c r="T2501" i="40"/>
  <c r="T2500" i="40"/>
  <c r="T2499" i="40"/>
  <c r="T2498" i="40"/>
  <c r="T2497" i="40"/>
  <c r="T2496" i="40"/>
  <c r="T2495" i="40"/>
  <c r="T2494" i="40"/>
  <c r="T2493" i="40"/>
  <c r="T2492" i="40"/>
  <c r="T2491" i="40"/>
  <c r="T2490" i="40"/>
  <c r="T2489" i="40"/>
  <c r="T2488" i="40"/>
  <c r="T2487" i="40"/>
  <c r="T2486" i="40"/>
  <c r="T2485" i="40"/>
  <c r="T2484" i="40"/>
  <c r="T2483" i="40"/>
  <c r="T2482" i="40"/>
  <c r="T2481" i="40"/>
  <c r="T2480" i="40"/>
  <c r="T2479" i="40"/>
  <c r="T2478" i="40"/>
  <c r="T2477" i="40"/>
  <c r="T2476" i="40"/>
  <c r="T2475" i="40"/>
  <c r="T2474" i="40"/>
  <c r="T2473" i="40"/>
  <c r="T2472" i="40"/>
  <c r="T2471" i="40"/>
  <c r="T2470" i="40"/>
  <c r="T2469" i="40"/>
  <c r="T2468" i="40"/>
  <c r="T2467" i="40"/>
  <c r="T2466" i="40"/>
  <c r="T2465" i="40"/>
  <c r="T2464" i="40"/>
  <c r="T2463" i="40"/>
  <c r="T2462" i="40"/>
  <c r="T2461" i="40"/>
  <c r="T2460" i="40"/>
  <c r="T2459" i="40"/>
  <c r="T2458" i="40"/>
  <c r="T2457" i="40"/>
  <c r="T2456" i="40"/>
  <c r="T2455" i="40"/>
  <c r="T2454" i="40"/>
  <c r="T2453" i="40"/>
  <c r="T2452" i="40"/>
  <c r="T2451" i="40"/>
  <c r="T2450" i="40"/>
  <c r="T2449" i="40"/>
  <c r="T2448" i="40"/>
  <c r="T2447" i="40"/>
  <c r="T2446" i="40"/>
  <c r="T2445" i="40"/>
  <c r="T2444" i="40"/>
  <c r="T2443" i="40"/>
  <c r="T2442" i="40"/>
  <c r="T2441" i="40"/>
  <c r="T2440" i="40"/>
  <c r="T2439" i="40"/>
  <c r="T2438" i="40"/>
  <c r="T2437" i="40"/>
  <c r="T2436" i="40"/>
  <c r="T2435" i="40"/>
  <c r="T2434" i="40"/>
  <c r="T2433" i="40"/>
  <c r="T2432" i="40"/>
  <c r="T2431" i="40"/>
  <c r="T2430" i="40"/>
  <c r="T2429" i="40"/>
  <c r="T2428" i="40"/>
  <c r="T2427" i="40"/>
  <c r="T2426" i="40"/>
  <c r="T2425" i="40"/>
  <c r="T2424" i="40"/>
  <c r="T2423" i="40"/>
  <c r="T2422" i="40"/>
  <c r="T2421" i="40"/>
  <c r="T2420" i="40"/>
  <c r="T2419" i="40"/>
  <c r="T2418" i="40"/>
  <c r="T2417" i="40"/>
  <c r="T2416" i="40"/>
  <c r="T2415" i="40"/>
  <c r="T2414" i="40"/>
  <c r="T2413" i="40"/>
  <c r="T2412" i="40"/>
  <c r="T2411" i="40"/>
  <c r="T2410" i="40"/>
  <c r="T2409" i="40"/>
  <c r="T2408" i="40"/>
  <c r="T2407" i="40"/>
  <c r="T2406" i="40"/>
  <c r="T2405" i="40"/>
  <c r="T2404" i="40"/>
  <c r="T2403" i="40"/>
  <c r="T2402" i="40"/>
  <c r="T2401" i="40"/>
  <c r="T2400" i="40"/>
  <c r="T2399" i="40"/>
  <c r="T2398" i="40"/>
  <c r="T2397" i="40"/>
  <c r="T2396" i="40"/>
  <c r="T2395" i="40"/>
  <c r="T2394" i="40"/>
  <c r="T2393" i="40"/>
  <c r="T2392" i="40"/>
  <c r="T2391" i="40"/>
  <c r="T2390" i="40"/>
  <c r="T2389" i="40"/>
  <c r="T2388" i="40"/>
  <c r="T2387" i="40"/>
  <c r="T2386" i="40"/>
  <c r="T2385" i="40"/>
  <c r="T2384" i="40"/>
  <c r="T2383" i="40"/>
  <c r="T2382" i="40"/>
  <c r="T2381" i="40"/>
  <c r="T2380" i="40"/>
  <c r="T2379" i="40"/>
  <c r="T2378" i="40"/>
  <c r="T2377" i="40"/>
  <c r="T2376" i="40"/>
  <c r="T2375" i="40"/>
  <c r="T2374" i="40"/>
  <c r="T2373" i="40"/>
  <c r="T2372" i="40"/>
  <c r="T2371" i="40"/>
  <c r="T2370" i="40"/>
  <c r="T2369" i="40"/>
  <c r="T2368" i="40"/>
  <c r="T2367" i="40"/>
  <c r="T2366" i="40"/>
  <c r="T2365" i="40"/>
  <c r="T2364" i="40"/>
  <c r="T2363" i="40"/>
  <c r="T2362" i="40"/>
  <c r="T2361" i="40"/>
  <c r="T2360" i="40"/>
  <c r="T2359" i="40"/>
  <c r="T2358" i="40"/>
  <c r="T2357" i="40"/>
  <c r="T2356" i="40"/>
  <c r="T2355" i="40"/>
  <c r="T2354" i="40"/>
  <c r="T2353" i="40"/>
  <c r="T2352" i="40"/>
  <c r="T2351" i="40"/>
  <c r="T2350" i="40"/>
  <c r="T2349" i="40"/>
  <c r="T2348" i="40"/>
  <c r="T2347" i="40"/>
  <c r="T2346" i="40"/>
  <c r="T2345" i="40"/>
  <c r="T2344" i="40"/>
  <c r="T2343" i="40"/>
  <c r="T2342" i="40"/>
  <c r="T2341" i="40"/>
  <c r="T2340" i="40"/>
  <c r="T2339" i="40"/>
  <c r="T2338" i="40"/>
  <c r="T2337" i="40"/>
  <c r="T2336" i="40"/>
  <c r="T2335" i="40"/>
  <c r="T2334" i="40"/>
  <c r="T2333" i="40"/>
  <c r="T2332" i="40"/>
  <c r="T2331" i="40"/>
  <c r="T2330" i="40"/>
  <c r="T2329" i="40"/>
  <c r="T2328" i="40"/>
  <c r="T2327" i="40"/>
  <c r="T2326" i="40"/>
  <c r="T2325" i="40"/>
  <c r="T2324" i="40"/>
  <c r="T2323" i="40"/>
  <c r="T2322" i="40"/>
  <c r="T2321" i="40"/>
  <c r="T2320" i="40"/>
  <c r="T2319" i="40"/>
  <c r="T2318" i="40"/>
  <c r="T2317" i="40"/>
  <c r="T2316" i="40"/>
  <c r="T2315" i="40"/>
  <c r="T2314" i="40"/>
  <c r="T2313" i="40"/>
  <c r="T2312" i="40"/>
  <c r="T2311" i="40"/>
  <c r="T2310" i="40"/>
  <c r="T2309" i="40"/>
  <c r="T2308" i="40"/>
  <c r="T2307" i="40"/>
  <c r="T2306" i="40"/>
  <c r="T2305" i="40"/>
  <c r="T2304" i="40"/>
  <c r="T2303" i="40"/>
  <c r="T2302" i="40"/>
  <c r="T2301" i="40"/>
  <c r="T2300" i="40"/>
  <c r="T2299" i="40"/>
  <c r="T2298" i="40"/>
  <c r="T2297" i="40"/>
  <c r="T2296" i="40"/>
  <c r="T2295" i="40"/>
  <c r="T2294" i="40"/>
  <c r="T2293" i="40"/>
  <c r="T2292" i="40"/>
  <c r="T2291" i="40"/>
  <c r="T2290" i="40"/>
  <c r="T2289" i="40"/>
  <c r="T2288" i="40"/>
  <c r="T2287" i="40"/>
  <c r="T2286" i="40"/>
  <c r="T2285" i="40"/>
  <c r="T2284" i="40"/>
  <c r="T2283" i="40"/>
  <c r="T2282" i="40"/>
  <c r="T2281" i="40"/>
  <c r="T2280" i="40"/>
  <c r="T2279" i="40"/>
  <c r="T2278" i="40"/>
  <c r="T2277" i="40"/>
  <c r="T2276" i="40"/>
  <c r="T2275" i="40"/>
  <c r="T2274" i="40"/>
  <c r="T2273" i="40"/>
  <c r="T2272" i="40"/>
  <c r="T2271" i="40"/>
  <c r="T2270" i="40"/>
  <c r="T2269" i="40"/>
  <c r="T2268" i="40"/>
  <c r="T2267" i="40"/>
  <c r="T2266" i="40"/>
  <c r="T2265" i="40"/>
  <c r="T2264" i="40"/>
  <c r="T2263" i="40"/>
  <c r="T2262" i="40"/>
  <c r="T2261" i="40"/>
  <c r="T2260" i="40"/>
  <c r="T2259" i="40"/>
  <c r="T2258" i="40"/>
  <c r="T2257" i="40"/>
  <c r="T2256" i="40"/>
  <c r="T2255" i="40"/>
  <c r="T2254" i="40"/>
  <c r="T2253" i="40"/>
  <c r="T2252" i="40"/>
  <c r="T2251" i="40"/>
  <c r="T2250" i="40"/>
  <c r="T2249" i="40"/>
  <c r="T2248" i="40"/>
  <c r="T2247" i="40"/>
  <c r="T2246" i="40"/>
  <c r="T2245" i="40"/>
  <c r="T2244" i="40"/>
  <c r="T2243" i="40"/>
  <c r="T2242" i="40"/>
  <c r="T2241" i="40"/>
  <c r="T2240" i="40"/>
  <c r="T2239" i="40"/>
  <c r="T2238" i="40"/>
  <c r="T2237" i="40"/>
  <c r="T2236" i="40"/>
  <c r="T2235" i="40"/>
  <c r="T2234" i="40"/>
  <c r="T2233" i="40"/>
  <c r="T2232" i="40"/>
  <c r="T2231" i="40"/>
  <c r="T2230" i="40"/>
  <c r="T2229" i="40"/>
  <c r="T2228" i="40"/>
  <c r="T2227" i="40"/>
  <c r="T2226" i="40"/>
  <c r="T2225" i="40"/>
  <c r="T2224" i="40"/>
  <c r="T2223" i="40"/>
  <c r="T2222" i="40"/>
  <c r="T2221" i="40"/>
  <c r="T2220" i="40"/>
  <c r="T2219" i="40"/>
  <c r="T2218" i="40"/>
  <c r="T2217" i="40"/>
  <c r="T2216" i="40"/>
  <c r="T2215" i="40"/>
  <c r="T2214" i="40"/>
  <c r="T2213" i="40"/>
  <c r="T2212" i="40"/>
  <c r="T2211" i="40"/>
  <c r="T2210" i="40"/>
  <c r="T2209" i="40"/>
  <c r="T2208" i="40"/>
  <c r="T2207" i="40"/>
  <c r="T2206" i="40"/>
  <c r="T2205" i="40"/>
  <c r="T2204" i="40"/>
  <c r="T2203" i="40"/>
  <c r="T2202" i="40"/>
  <c r="T2201" i="40"/>
  <c r="T2200" i="40"/>
  <c r="T2199" i="40"/>
  <c r="T2198" i="40"/>
  <c r="T2197" i="40"/>
  <c r="T2196" i="40"/>
  <c r="T2195" i="40"/>
  <c r="T2194" i="40"/>
  <c r="T2193" i="40"/>
  <c r="T2192" i="40"/>
  <c r="T2191" i="40"/>
  <c r="T2190" i="40"/>
  <c r="T2189" i="40"/>
  <c r="T2188" i="40"/>
  <c r="T2187" i="40"/>
  <c r="T2186" i="40"/>
  <c r="T2185" i="40"/>
  <c r="T2184" i="40"/>
  <c r="T2183" i="40"/>
  <c r="T2182" i="40"/>
  <c r="T2181" i="40"/>
  <c r="T2180" i="40"/>
  <c r="T2179" i="40"/>
  <c r="T2178" i="40"/>
  <c r="T2177" i="40"/>
  <c r="T2176" i="40"/>
  <c r="T2175" i="40"/>
  <c r="T2174" i="40"/>
  <c r="T2173" i="40"/>
  <c r="T2172" i="40"/>
  <c r="T2171" i="40"/>
  <c r="T2170" i="40"/>
  <c r="T2169" i="40"/>
  <c r="T2168" i="40"/>
  <c r="T2167" i="40"/>
  <c r="T2166" i="40"/>
  <c r="T2165" i="40"/>
  <c r="T2164" i="40"/>
  <c r="T2163" i="40"/>
  <c r="T2162" i="40"/>
  <c r="T2161" i="40"/>
  <c r="T2160" i="40"/>
  <c r="T2159" i="40"/>
  <c r="T2158" i="40"/>
  <c r="T2157" i="40"/>
  <c r="T2156" i="40"/>
  <c r="T2155" i="40"/>
  <c r="T2154" i="40"/>
  <c r="T2153" i="40"/>
  <c r="T2152" i="40"/>
  <c r="T2151" i="40"/>
  <c r="T2150" i="40"/>
  <c r="T2149" i="40"/>
  <c r="T2148" i="40"/>
  <c r="T2147" i="40"/>
  <c r="T2146" i="40"/>
  <c r="T2145" i="40"/>
  <c r="T2144" i="40"/>
  <c r="T2143" i="40"/>
  <c r="T2142" i="40"/>
  <c r="T2141" i="40"/>
  <c r="T2140" i="40"/>
  <c r="T2139" i="40"/>
  <c r="T2138" i="40"/>
  <c r="T2137" i="40"/>
  <c r="T2136" i="40"/>
  <c r="T2135" i="40"/>
  <c r="T2134" i="40"/>
  <c r="T2133" i="40"/>
  <c r="T2132" i="40"/>
  <c r="T2131" i="40"/>
  <c r="T2130" i="40"/>
  <c r="T2129" i="40"/>
  <c r="T2128" i="40"/>
  <c r="T2127" i="40"/>
  <c r="T2126" i="40"/>
  <c r="T2125" i="40"/>
  <c r="T2124" i="40"/>
  <c r="T2123" i="40"/>
  <c r="T2122" i="40"/>
  <c r="T2121" i="40"/>
  <c r="T2120" i="40"/>
  <c r="T2119" i="40"/>
  <c r="T2118" i="40"/>
  <c r="T2117" i="40"/>
  <c r="T2116" i="40"/>
  <c r="T2115" i="40"/>
  <c r="T2114" i="40"/>
  <c r="T2113" i="40"/>
  <c r="T2112" i="40"/>
  <c r="T2111" i="40"/>
  <c r="T2110" i="40"/>
  <c r="T2109" i="40"/>
  <c r="T2108" i="40"/>
  <c r="T2107" i="40"/>
  <c r="T2106" i="40"/>
  <c r="T2105" i="40"/>
  <c r="T2104" i="40"/>
  <c r="T2103" i="40"/>
  <c r="T2102" i="40"/>
  <c r="T2101" i="40"/>
  <c r="T2100" i="40"/>
  <c r="T2099" i="40"/>
  <c r="T2098" i="40"/>
  <c r="T2097" i="40"/>
  <c r="T2096" i="40"/>
  <c r="T2095" i="40"/>
  <c r="T2094" i="40"/>
  <c r="T2093" i="40"/>
  <c r="T2092" i="40"/>
  <c r="T2091" i="40"/>
  <c r="T2090" i="40"/>
  <c r="T2089" i="40"/>
  <c r="T2088" i="40"/>
  <c r="T2087" i="40"/>
  <c r="T2086" i="40"/>
  <c r="T2085" i="40"/>
  <c r="T2084" i="40"/>
  <c r="T2083" i="40"/>
  <c r="T2082" i="40"/>
  <c r="T2081" i="40"/>
  <c r="T2080" i="40"/>
  <c r="T2079" i="40"/>
  <c r="T2078" i="40"/>
  <c r="T2077" i="40"/>
  <c r="T2076" i="40"/>
  <c r="T2075" i="40"/>
  <c r="T2074" i="40"/>
  <c r="T2073" i="40"/>
  <c r="T2072" i="40"/>
  <c r="T2071" i="40"/>
  <c r="T2070" i="40"/>
  <c r="T2069" i="40"/>
  <c r="T2068" i="40"/>
  <c r="T2067" i="40"/>
  <c r="T2066" i="40"/>
  <c r="T2065" i="40"/>
  <c r="T2064" i="40"/>
  <c r="T2063" i="40"/>
  <c r="T2062" i="40"/>
  <c r="T2061" i="40"/>
  <c r="T2060" i="40"/>
  <c r="T2059" i="40"/>
  <c r="T2058" i="40"/>
  <c r="T2057" i="40"/>
  <c r="T2056" i="40"/>
  <c r="T2055" i="40"/>
  <c r="T2054" i="40"/>
  <c r="T2053" i="40"/>
  <c r="T2052" i="40"/>
  <c r="T2051" i="40"/>
  <c r="T2050" i="40"/>
  <c r="T2049" i="40"/>
  <c r="T2048" i="40"/>
  <c r="T2047" i="40"/>
  <c r="T2046" i="40"/>
  <c r="T2045" i="40"/>
  <c r="T2044" i="40"/>
  <c r="T2043" i="40"/>
  <c r="T2042" i="40"/>
  <c r="T2041" i="40"/>
  <c r="T2040" i="40"/>
  <c r="T2039" i="40"/>
  <c r="T2038" i="40"/>
  <c r="T2037" i="40"/>
  <c r="T2036" i="40"/>
  <c r="T2035" i="40"/>
  <c r="T2034" i="40"/>
  <c r="T2033" i="40"/>
  <c r="T2032" i="40"/>
  <c r="T2031" i="40"/>
  <c r="T2030" i="40"/>
  <c r="T2029" i="40"/>
  <c r="T2028" i="40"/>
  <c r="T2027" i="40"/>
  <c r="T2026" i="40"/>
  <c r="T2025" i="40"/>
  <c r="T2024" i="40"/>
  <c r="T2023" i="40"/>
  <c r="T2022" i="40"/>
  <c r="T2021" i="40"/>
  <c r="T2020" i="40"/>
  <c r="T2019" i="40"/>
  <c r="T2018" i="40"/>
  <c r="T2017" i="40"/>
  <c r="T2016" i="40"/>
  <c r="T2015" i="40"/>
  <c r="T2014" i="40"/>
  <c r="T2013" i="40"/>
  <c r="T2012" i="40"/>
  <c r="T2011" i="40"/>
  <c r="T2010" i="40"/>
  <c r="T2009" i="40"/>
  <c r="T2008" i="40"/>
  <c r="T2007" i="40"/>
  <c r="T2006" i="40"/>
  <c r="T2005" i="40"/>
  <c r="T2004" i="40"/>
  <c r="T2003" i="40"/>
  <c r="T2002" i="40"/>
  <c r="T2001" i="40"/>
  <c r="T2000" i="40"/>
  <c r="T1999" i="40"/>
  <c r="T1998" i="40"/>
  <c r="T1997" i="40"/>
  <c r="T1996" i="40"/>
  <c r="T1995" i="40"/>
  <c r="T1994" i="40"/>
  <c r="T1993" i="40"/>
  <c r="T1992" i="40"/>
  <c r="T1991" i="40"/>
  <c r="T1990" i="40"/>
  <c r="T1989" i="40"/>
  <c r="T1988" i="40"/>
  <c r="T1987" i="40"/>
  <c r="T1986" i="40"/>
  <c r="T1985" i="40"/>
  <c r="T1984" i="40"/>
  <c r="T1983" i="40"/>
  <c r="T1982" i="40"/>
  <c r="T1981" i="40"/>
  <c r="T1980" i="40"/>
  <c r="T1979" i="40"/>
  <c r="T1978" i="40"/>
  <c r="T1977" i="40"/>
  <c r="T1976" i="40"/>
  <c r="T1975" i="40"/>
  <c r="T1974" i="40"/>
  <c r="T1973" i="40"/>
  <c r="T1972" i="40"/>
  <c r="T1971" i="40"/>
  <c r="T1970" i="40"/>
  <c r="T1969" i="40"/>
  <c r="T1968" i="40"/>
  <c r="T1967" i="40"/>
  <c r="T1966" i="40"/>
  <c r="T1965" i="40"/>
  <c r="T1964" i="40"/>
  <c r="T1963" i="40"/>
  <c r="T1962" i="40"/>
  <c r="T1961" i="40"/>
  <c r="T1960" i="40"/>
  <c r="T1959" i="40"/>
  <c r="T1958" i="40"/>
  <c r="T1957" i="40"/>
  <c r="T1956" i="40"/>
  <c r="T1955" i="40"/>
  <c r="T1954" i="40"/>
  <c r="T1953" i="40"/>
  <c r="T1952" i="40"/>
  <c r="T1951" i="40"/>
  <c r="T1950" i="40"/>
  <c r="T1949" i="40"/>
  <c r="T1948" i="40"/>
  <c r="T1947" i="40"/>
  <c r="T1946" i="40"/>
  <c r="T1945" i="40"/>
  <c r="T1944" i="40"/>
  <c r="T1943" i="40"/>
  <c r="T1942" i="40"/>
  <c r="T1941" i="40"/>
  <c r="T1940" i="40"/>
  <c r="T1939" i="40"/>
  <c r="T1938" i="40"/>
  <c r="T1937" i="40"/>
  <c r="T1936" i="40"/>
  <c r="T1935" i="40"/>
  <c r="T1934" i="40"/>
  <c r="T1933" i="40"/>
  <c r="T1932" i="40"/>
  <c r="T1931" i="40"/>
  <c r="T1930" i="40"/>
  <c r="T1929" i="40"/>
  <c r="T1928" i="40"/>
  <c r="T1927" i="40"/>
  <c r="T1926" i="40"/>
  <c r="T1925" i="40"/>
  <c r="T1924" i="40"/>
  <c r="T1923" i="40"/>
  <c r="T1922" i="40"/>
  <c r="T1921" i="40"/>
  <c r="T1920" i="40"/>
  <c r="T1919" i="40"/>
  <c r="T1918" i="40"/>
  <c r="T1917" i="40"/>
  <c r="T1916" i="40"/>
  <c r="T1915" i="40"/>
  <c r="T1914" i="40"/>
  <c r="T1913" i="40"/>
  <c r="T1912" i="40"/>
  <c r="T1911" i="40"/>
  <c r="T1910" i="40"/>
  <c r="T1909" i="40"/>
  <c r="T1908" i="40"/>
  <c r="T1907" i="40"/>
  <c r="T1906" i="40"/>
  <c r="T1905" i="40"/>
  <c r="T1904" i="40"/>
  <c r="T1903" i="40"/>
  <c r="T1902" i="40"/>
  <c r="T1901" i="40"/>
  <c r="T1900" i="40"/>
  <c r="T1899" i="40"/>
  <c r="T1898" i="40"/>
  <c r="T1897" i="40"/>
  <c r="T1896" i="40"/>
  <c r="T1895" i="40"/>
  <c r="T1894" i="40"/>
  <c r="T1893" i="40"/>
  <c r="T1892" i="40"/>
  <c r="T1891" i="40"/>
  <c r="T1890" i="40"/>
  <c r="T1889" i="40"/>
  <c r="T1888" i="40"/>
  <c r="T1887" i="40"/>
  <c r="T1886" i="40"/>
  <c r="T1885" i="40"/>
  <c r="T1884" i="40"/>
  <c r="T1883" i="40"/>
  <c r="T1882" i="40"/>
  <c r="T1881" i="40"/>
  <c r="T1880" i="40"/>
  <c r="T1879" i="40"/>
  <c r="T1878" i="40"/>
  <c r="T1877" i="40"/>
  <c r="T1876" i="40"/>
  <c r="T1875" i="40"/>
  <c r="T1874" i="40"/>
  <c r="T1873" i="40"/>
  <c r="T1872" i="40"/>
  <c r="T1871" i="40"/>
  <c r="T1870" i="40"/>
  <c r="T1869" i="40"/>
  <c r="T1868" i="40"/>
  <c r="T1867" i="40"/>
  <c r="T1866" i="40"/>
  <c r="T1865" i="40"/>
  <c r="T1864" i="40"/>
  <c r="T1863" i="40"/>
  <c r="T1862" i="40"/>
  <c r="T1861" i="40"/>
  <c r="T1860" i="40"/>
  <c r="T1859" i="40"/>
  <c r="T1858" i="40"/>
  <c r="T1857" i="40"/>
  <c r="T1856" i="40"/>
  <c r="T1855" i="40"/>
  <c r="T1854" i="40"/>
  <c r="T1853" i="40"/>
  <c r="T1852" i="40"/>
  <c r="T1851" i="40"/>
  <c r="T1850" i="40"/>
  <c r="T1849" i="40"/>
  <c r="T1848" i="40"/>
  <c r="T1847" i="40"/>
  <c r="T1846" i="40"/>
  <c r="T1845" i="40"/>
  <c r="T1844" i="40"/>
  <c r="T1843" i="40"/>
  <c r="T1842" i="40"/>
  <c r="T1841" i="40"/>
  <c r="T1840" i="40"/>
  <c r="T1839" i="40"/>
  <c r="T1838" i="40"/>
  <c r="T1837" i="40"/>
  <c r="T1836" i="40"/>
  <c r="T1835" i="40"/>
  <c r="T1834" i="40"/>
  <c r="T1833" i="40"/>
  <c r="T1832" i="40"/>
  <c r="T1831" i="40"/>
  <c r="T1830" i="40"/>
  <c r="T1829" i="40"/>
  <c r="T1828" i="40"/>
  <c r="T1827" i="40"/>
  <c r="T1826" i="40"/>
  <c r="T1825" i="40"/>
  <c r="T1824" i="40"/>
  <c r="T1823" i="40"/>
  <c r="T1822" i="40"/>
  <c r="T1821" i="40"/>
  <c r="T1820" i="40"/>
  <c r="T1819" i="40"/>
  <c r="T1818" i="40"/>
  <c r="T1817" i="40"/>
  <c r="T1816" i="40"/>
  <c r="T1815" i="40"/>
  <c r="T1814" i="40"/>
  <c r="T1813" i="40"/>
  <c r="T1812" i="40"/>
  <c r="T1811" i="40"/>
  <c r="T1810" i="40"/>
  <c r="T1809" i="40"/>
  <c r="T1808" i="40"/>
  <c r="T1807" i="40"/>
  <c r="T1806" i="40"/>
  <c r="T1805" i="40"/>
  <c r="T1804" i="40"/>
  <c r="T1803" i="40"/>
  <c r="T1802" i="40"/>
  <c r="T1801" i="40"/>
  <c r="T1800" i="40"/>
  <c r="T1799" i="40"/>
  <c r="T1798" i="40"/>
  <c r="T1797" i="40"/>
  <c r="T1796" i="40"/>
  <c r="T1795" i="40"/>
  <c r="T1794" i="40"/>
  <c r="T1793" i="40"/>
  <c r="T1792" i="40"/>
  <c r="T1791" i="40"/>
  <c r="T1790" i="40"/>
  <c r="T1789" i="40"/>
  <c r="T1788" i="40"/>
  <c r="T1787" i="40"/>
  <c r="T1786" i="40"/>
  <c r="T1785" i="40"/>
  <c r="T1784" i="40"/>
  <c r="T1783" i="40"/>
  <c r="T1782" i="40"/>
  <c r="T1781" i="40"/>
  <c r="T1780" i="40"/>
  <c r="T1779" i="40"/>
  <c r="T1778" i="40"/>
  <c r="T1777" i="40"/>
  <c r="T1776" i="40"/>
  <c r="T1775" i="40"/>
  <c r="T1774" i="40"/>
  <c r="T1773" i="40"/>
  <c r="T1772" i="40"/>
  <c r="T1771" i="40"/>
  <c r="T1770" i="40"/>
  <c r="T1769" i="40"/>
  <c r="T1768" i="40"/>
  <c r="T1767" i="40"/>
  <c r="T1766" i="40"/>
  <c r="T1765" i="40"/>
  <c r="T1764" i="40"/>
  <c r="T1763" i="40"/>
  <c r="T1762" i="40"/>
  <c r="T1761" i="40"/>
  <c r="T1760" i="40"/>
  <c r="T1759" i="40"/>
  <c r="T1758" i="40"/>
  <c r="T1757" i="40"/>
  <c r="T1756" i="40"/>
  <c r="T1755" i="40"/>
  <c r="T1754" i="40"/>
  <c r="T1753" i="40"/>
  <c r="T1752" i="40"/>
  <c r="T1751" i="40"/>
  <c r="T1750" i="40"/>
  <c r="T1749" i="40"/>
  <c r="T1748" i="40"/>
  <c r="T1747" i="40"/>
  <c r="T1746" i="40"/>
  <c r="T1745" i="40"/>
  <c r="T1744" i="40"/>
  <c r="T1743" i="40"/>
  <c r="T1742" i="40"/>
  <c r="T1741" i="40"/>
  <c r="T1740" i="40"/>
  <c r="T1739" i="40"/>
  <c r="T1738" i="40"/>
  <c r="T1737" i="40"/>
  <c r="T1736" i="40"/>
  <c r="T1735" i="40"/>
  <c r="T1734" i="40"/>
  <c r="T1733" i="40"/>
  <c r="T1732" i="40"/>
  <c r="T1731" i="40"/>
  <c r="T1730" i="40"/>
  <c r="T1729" i="40"/>
  <c r="T1728" i="40"/>
  <c r="T1727" i="40"/>
  <c r="T1726" i="40"/>
  <c r="T1725" i="40"/>
  <c r="T1724" i="40"/>
  <c r="T1723" i="40"/>
  <c r="T1722" i="40"/>
  <c r="T1721" i="40"/>
  <c r="T1720" i="40"/>
  <c r="T1719" i="40"/>
  <c r="T1718" i="40"/>
  <c r="T1717" i="40"/>
  <c r="T1716" i="40"/>
  <c r="T1715" i="40"/>
  <c r="T1714" i="40"/>
  <c r="T1713" i="40"/>
  <c r="T1712" i="40"/>
  <c r="T1711" i="40"/>
  <c r="T1710" i="40"/>
  <c r="T1709" i="40"/>
  <c r="T1708" i="40"/>
  <c r="T1707" i="40"/>
  <c r="T1706" i="40"/>
  <c r="T1705" i="40"/>
  <c r="T1704" i="40"/>
  <c r="T1703" i="40"/>
  <c r="T1702" i="40"/>
  <c r="T1701" i="40"/>
  <c r="T1700" i="40"/>
  <c r="T1699" i="40"/>
  <c r="T1698" i="40"/>
  <c r="T1697" i="40"/>
  <c r="T1696" i="40"/>
  <c r="T1695" i="40"/>
  <c r="T1694" i="40"/>
  <c r="T1693" i="40"/>
  <c r="T1692" i="40"/>
  <c r="T1691" i="40"/>
  <c r="T1690" i="40"/>
  <c r="T1689" i="40"/>
  <c r="T1688" i="40"/>
  <c r="T1687" i="40"/>
  <c r="T1686" i="40"/>
  <c r="T1685" i="40"/>
  <c r="T1684" i="40"/>
  <c r="T1683" i="40"/>
  <c r="T1682" i="40"/>
  <c r="T1681" i="40"/>
  <c r="T1680" i="40"/>
  <c r="T1679" i="40"/>
  <c r="T1678" i="40"/>
  <c r="T1677" i="40"/>
  <c r="T1676" i="40"/>
  <c r="T1675" i="40"/>
  <c r="T1674" i="40"/>
  <c r="T1673" i="40"/>
  <c r="T1672" i="40"/>
  <c r="T1671" i="40"/>
  <c r="T1670" i="40"/>
  <c r="T1669" i="40"/>
  <c r="T1668" i="40"/>
  <c r="T1667" i="40"/>
  <c r="T1666" i="40"/>
  <c r="T1665" i="40"/>
  <c r="T1664" i="40"/>
  <c r="T1663" i="40"/>
  <c r="T1662" i="40"/>
  <c r="T1661" i="40"/>
  <c r="T1660" i="40"/>
  <c r="T1659" i="40"/>
  <c r="T1658" i="40"/>
  <c r="T1657" i="40"/>
  <c r="T1656" i="40"/>
  <c r="T1655" i="40"/>
  <c r="T1654" i="40"/>
  <c r="T1653" i="40"/>
  <c r="T1652" i="40"/>
  <c r="T1651" i="40"/>
  <c r="T1650" i="40"/>
  <c r="T1649" i="40"/>
  <c r="T1648" i="40"/>
  <c r="T1647" i="40"/>
  <c r="T1646" i="40"/>
  <c r="T1645" i="40"/>
  <c r="T1644" i="40"/>
  <c r="T1643" i="40"/>
  <c r="T1642" i="40"/>
  <c r="T1641" i="40"/>
  <c r="T1640" i="40"/>
  <c r="T1639" i="40"/>
  <c r="T1638" i="40"/>
  <c r="T1637" i="40"/>
  <c r="T1636" i="40"/>
  <c r="T1635" i="40"/>
  <c r="T1634" i="40"/>
  <c r="T1633" i="40"/>
  <c r="T1632" i="40"/>
  <c r="T1631" i="40"/>
  <c r="T1630" i="40"/>
  <c r="T1629" i="40"/>
  <c r="T1628" i="40"/>
  <c r="T1627" i="40"/>
  <c r="T1626" i="40"/>
  <c r="T1625" i="40"/>
  <c r="T1624" i="40"/>
  <c r="T1623" i="40"/>
  <c r="T1622" i="40"/>
  <c r="T1621" i="40"/>
  <c r="T1620" i="40"/>
  <c r="T1619" i="40"/>
  <c r="T1618" i="40"/>
  <c r="T1617" i="40"/>
  <c r="T1616" i="40"/>
  <c r="T1615" i="40"/>
  <c r="T1614" i="40"/>
  <c r="T1613" i="40"/>
  <c r="T1612" i="40"/>
  <c r="T1611" i="40"/>
  <c r="T1610" i="40"/>
  <c r="T1609" i="40"/>
  <c r="T1608" i="40"/>
  <c r="T1607" i="40"/>
  <c r="T1606" i="40"/>
  <c r="T1605" i="40"/>
  <c r="T1604" i="40"/>
  <c r="T1603" i="40"/>
  <c r="T1602" i="40"/>
  <c r="T1601" i="40"/>
  <c r="T1600" i="40"/>
  <c r="T1599" i="40"/>
  <c r="T1598" i="40"/>
  <c r="T1597" i="40"/>
  <c r="T1596" i="40"/>
  <c r="T1595" i="40"/>
  <c r="T1594" i="40"/>
  <c r="T1593" i="40"/>
  <c r="T1592" i="40"/>
  <c r="T1591" i="40"/>
  <c r="T1590" i="40"/>
  <c r="T1589" i="40"/>
  <c r="T1588" i="40"/>
  <c r="T1587" i="40"/>
  <c r="T1586" i="40"/>
  <c r="T1585" i="40"/>
  <c r="T1584" i="40"/>
  <c r="T1583" i="40"/>
  <c r="T1582" i="40"/>
  <c r="T1581" i="40"/>
  <c r="T1580" i="40"/>
  <c r="T1579" i="40"/>
  <c r="T1578" i="40"/>
  <c r="T1577" i="40"/>
  <c r="T1576" i="40"/>
  <c r="T1575" i="40"/>
  <c r="T1574" i="40"/>
  <c r="T1573" i="40"/>
  <c r="T1572" i="40"/>
  <c r="T1571" i="40"/>
  <c r="T1570" i="40"/>
  <c r="T1569" i="40"/>
  <c r="T1568" i="40"/>
  <c r="T1567" i="40"/>
  <c r="T1566" i="40"/>
  <c r="T1565" i="40"/>
  <c r="T1564" i="40"/>
  <c r="T1563" i="40"/>
  <c r="T1562" i="40"/>
  <c r="T1561" i="40"/>
  <c r="T1560" i="40"/>
  <c r="T1559" i="40"/>
  <c r="T1558" i="40"/>
  <c r="T1557" i="40"/>
  <c r="T1556" i="40"/>
  <c r="T1555" i="40"/>
  <c r="T1554" i="40"/>
  <c r="T1553" i="40"/>
  <c r="T1552" i="40"/>
  <c r="T1551" i="40"/>
  <c r="T1550" i="40"/>
  <c r="T1549" i="40"/>
  <c r="T1548" i="40"/>
  <c r="T1547" i="40"/>
  <c r="T1546" i="40"/>
  <c r="T1545" i="40"/>
  <c r="T1544" i="40"/>
  <c r="T1543" i="40"/>
  <c r="T1542" i="40"/>
  <c r="T1541" i="40"/>
  <c r="T1540" i="40"/>
  <c r="T1539" i="40"/>
  <c r="T1538" i="40"/>
  <c r="T1537" i="40"/>
  <c r="T1536" i="40"/>
  <c r="T1535" i="40"/>
  <c r="T1534" i="40"/>
  <c r="T1533" i="40"/>
  <c r="T1532" i="40"/>
  <c r="T1531" i="40"/>
  <c r="T1530" i="40"/>
  <c r="T1529" i="40"/>
  <c r="T1528" i="40"/>
  <c r="T1527" i="40"/>
  <c r="T1526" i="40"/>
  <c r="T1525" i="40"/>
  <c r="T1524" i="40"/>
  <c r="T1523" i="40"/>
  <c r="T1522" i="40"/>
  <c r="T1521" i="40"/>
  <c r="T1520" i="40"/>
  <c r="T1519" i="40"/>
  <c r="T1518" i="40"/>
  <c r="T1517" i="40"/>
  <c r="T1516" i="40"/>
  <c r="T1515" i="40"/>
  <c r="T1514" i="40"/>
  <c r="T1513" i="40"/>
  <c r="T1512" i="40"/>
  <c r="T1511" i="40"/>
  <c r="T1510" i="40"/>
  <c r="T1509" i="40"/>
  <c r="T1508" i="40"/>
  <c r="T1507" i="40"/>
  <c r="T1506" i="40"/>
  <c r="T1505" i="40"/>
  <c r="T1504" i="40"/>
  <c r="T1503" i="40"/>
  <c r="T1502" i="40"/>
  <c r="T1501" i="40"/>
  <c r="T1500" i="40"/>
  <c r="T1499" i="40"/>
  <c r="T1498" i="40"/>
  <c r="T1497" i="40"/>
  <c r="T1496" i="40"/>
  <c r="T1495" i="40"/>
  <c r="T1494" i="40"/>
  <c r="T1493" i="40"/>
  <c r="T1492" i="40"/>
  <c r="T1491" i="40"/>
  <c r="T1490" i="40"/>
  <c r="T1489" i="40"/>
  <c r="T1488" i="40"/>
  <c r="T1487" i="40"/>
  <c r="T1486" i="40"/>
  <c r="T1485" i="40"/>
  <c r="T1484" i="40"/>
  <c r="T1483" i="40"/>
  <c r="T1482" i="40"/>
  <c r="T1481" i="40"/>
  <c r="T1480" i="40"/>
  <c r="T1479" i="40"/>
  <c r="T1478" i="40"/>
  <c r="T1477" i="40"/>
  <c r="T1476" i="40"/>
  <c r="T1475" i="40"/>
  <c r="T1474" i="40"/>
  <c r="T1473" i="40"/>
  <c r="T1472" i="40"/>
  <c r="T1471" i="40"/>
  <c r="T1470" i="40"/>
  <c r="T1469" i="40"/>
  <c r="T1468" i="40"/>
  <c r="T1467" i="40"/>
  <c r="T1466" i="40"/>
  <c r="T1465" i="40"/>
  <c r="T1464" i="40"/>
  <c r="T1463" i="40"/>
  <c r="T1462" i="40"/>
  <c r="T1461" i="40"/>
  <c r="T1460" i="40"/>
  <c r="T1459" i="40"/>
  <c r="T1458" i="40"/>
  <c r="T1457" i="40"/>
  <c r="T1456" i="40"/>
  <c r="T1455" i="40"/>
  <c r="T1454" i="40"/>
  <c r="T1453" i="40"/>
  <c r="T1452" i="40"/>
  <c r="T1451" i="40"/>
  <c r="T1450" i="40"/>
  <c r="T1449" i="40"/>
  <c r="T1448" i="40"/>
  <c r="T1447" i="40"/>
  <c r="T1446" i="40"/>
  <c r="T1445" i="40"/>
  <c r="T1444" i="40"/>
  <c r="T1443" i="40"/>
  <c r="T1442" i="40"/>
  <c r="T1441" i="40"/>
  <c r="T1440" i="40"/>
  <c r="T1439" i="40"/>
  <c r="T1438" i="40"/>
  <c r="T1437" i="40"/>
  <c r="T1436" i="40"/>
  <c r="T1435" i="40"/>
  <c r="T1434" i="40"/>
  <c r="T1433" i="40"/>
  <c r="T1432" i="40"/>
  <c r="T1431" i="40"/>
  <c r="T1430" i="40"/>
  <c r="T1429" i="40"/>
  <c r="T1428" i="40"/>
  <c r="T1427" i="40"/>
  <c r="T1426" i="40"/>
  <c r="T1425" i="40"/>
  <c r="T1424" i="40"/>
  <c r="T1423" i="40"/>
  <c r="T1422" i="40"/>
  <c r="T1421" i="40"/>
  <c r="T1420" i="40"/>
  <c r="T1419" i="40"/>
  <c r="T1418" i="40"/>
  <c r="T1417" i="40"/>
  <c r="T1416" i="40"/>
  <c r="T1415" i="40"/>
  <c r="T1414" i="40"/>
  <c r="T1413" i="40"/>
  <c r="T1412" i="40"/>
  <c r="T1411" i="40"/>
  <c r="T1410" i="40"/>
  <c r="T1409" i="40"/>
  <c r="T1408" i="40"/>
  <c r="T1407" i="40"/>
  <c r="T1406" i="40"/>
  <c r="T1405" i="40"/>
  <c r="T1404" i="40"/>
  <c r="T1403" i="40"/>
  <c r="T1402" i="40"/>
  <c r="T1401" i="40"/>
  <c r="T1400" i="40"/>
  <c r="T1399" i="40"/>
  <c r="T1398" i="40"/>
  <c r="T1397" i="40"/>
  <c r="T1396" i="40"/>
  <c r="T1395" i="40"/>
  <c r="T1394" i="40"/>
  <c r="T1393" i="40"/>
  <c r="T1392" i="40"/>
  <c r="T1391" i="40"/>
  <c r="T1390" i="40"/>
  <c r="T1389" i="40"/>
  <c r="T1388" i="40"/>
  <c r="T1387" i="40"/>
  <c r="T1386" i="40"/>
  <c r="T1385" i="40"/>
  <c r="T1384" i="40"/>
  <c r="T1383" i="40"/>
  <c r="T1382" i="40"/>
  <c r="T1381" i="40"/>
  <c r="T1380" i="40"/>
  <c r="T1379" i="40"/>
  <c r="T1378" i="40"/>
  <c r="T1377" i="40"/>
  <c r="T1376" i="40"/>
  <c r="T1375" i="40"/>
  <c r="T1374" i="40"/>
  <c r="T1373" i="40"/>
  <c r="T1372" i="40"/>
  <c r="T1371" i="40"/>
  <c r="T1370" i="40"/>
  <c r="T1369" i="40"/>
  <c r="T1368" i="40"/>
  <c r="T1367" i="40"/>
  <c r="T1366" i="40"/>
  <c r="T1365" i="40"/>
  <c r="T1364" i="40"/>
  <c r="T1363" i="40"/>
  <c r="T1362" i="40"/>
  <c r="T1361" i="40"/>
  <c r="T1360" i="40"/>
  <c r="T1359" i="40"/>
  <c r="T1358" i="40"/>
  <c r="T1357" i="40"/>
  <c r="T1356" i="40"/>
  <c r="T1355" i="40"/>
  <c r="T1354" i="40"/>
  <c r="T1353" i="40"/>
  <c r="T1352" i="40"/>
  <c r="T1351" i="40"/>
  <c r="T1350" i="40"/>
  <c r="T1349" i="40"/>
  <c r="T1348" i="40"/>
  <c r="T1347" i="40"/>
  <c r="T1346" i="40"/>
  <c r="T1345" i="40"/>
  <c r="T1344" i="40"/>
  <c r="T1343" i="40"/>
  <c r="T1342" i="40"/>
  <c r="T1341" i="40"/>
  <c r="T1340" i="40"/>
  <c r="T1339" i="40"/>
  <c r="T1338" i="40"/>
  <c r="T1337" i="40"/>
  <c r="T1336" i="40"/>
  <c r="T1335" i="40"/>
  <c r="T1334" i="40"/>
  <c r="T1333" i="40"/>
  <c r="T1332" i="40"/>
  <c r="T1331" i="40"/>
  <c r="T1330" i="40"/>
  <c r="T1329" i="40"/>
  <c r="T1328" i="40"/>
  <c r="T1327" i="40"/>
  <c r="T1326" i="40"/>
  <c r="T1325" i="40"/>
  <c r="T1324" i="40"/>
  <c r="T1323" i="40"/>
  <c r="T1322" i="40"/>
  <c r="T1321" i="40"/>
  <c r="T1320" i="40"/>
  <c r="T1319" i="40"/>
  <c r="T1318" i="40"/>
  <c r="T1317" i="40"/>
  <c r="T1316" i="40"/>
  <c r="T1315" i="40"/>
  <c r="T1314" i="40"/>
  <c r="T1313" i="40"/>
  <c r="T1312" i="40"/>
  <c r="T1311" i="40"/>
  <c r="T1310" i="40"/>
  <c r="T1309" i="40"/>
  <c r="T1308" i="40"/>
  <c r="T1307" i="40"/>
  <c r="T1306" i="40"/>
  <c r="T1305" i="40"/>
  <c r="T1304" i="40"/>
  <c r="T1303" i="40"/>
  <c r="T1302" i="40"/>
  <c r="T1301" i="40"/>
  <c r="T1300" i="40"/>
  <c r="T1299" i="40"/>
  <c r="T1298" i="40"/>
  <c r="T1297" i="40"/>
  <c r="T1296" i="40"/>
  <c r="T1295" i="40"/>
  <c r="T1294" i="40"/>
  <c r="T1293" i="40"/>
  <c r="T1292" i="40"/>
  <c r="T1291" i="40"/>
  <c r="T1290" i="40"/>
  <c r="T1289" i="40"/>
  <c r="T1288" i="40"/>
  <c r="T1287" i="40"/>
  <c r="T1286" i="40"/>
  <c r="T1285" i="40"/>
  <c r="T1284" i="40"/>
  <c r="T1283" i="40"/>
  <c r="T1282" i="40"/>
  <c r="T1281" i="40"/>
  <c r="T1280" i="40"/>
  <c r="T1279" i="40"/>
  <c r="T1278" i="40"/>
  <c r="T1277" i="40"/>
  <c r="T1276" i="40"/>
  <c r="T1275" i="40"/>
  <c r="T1274" i="40"/>
  <c r="T1273" i="40"/>
  <c r="T1272" i="40"/>
  <c r="T1271" i="40"/>
  <c r="T1270" i="40"/>
  <c r="T1269" i="40"/>
  <c r="T1268" i="40"/>
  <c r="T1267" i="40"/>
  <c r="T1266" i="40"/>
  <c r="T1265" i="40"/>
  <c r="T1264" i="40"/>
  <c r="T1263" i="40"/>
  <c r="T1262" i="40"/>
  <c r="T1261" i="40"/>
  <c r="T1260" i="40"/>
  <c r="T1259" i="40"/>
  <c r="T1258" i="40"/>
  <c r="T1257" i="40"/>
  <c r="T1256" i="40"/>
  <c r="T1255" i="40"/>
  <c r="T1254" i="40"/>
  <c r="T1253" i="40"/>
  <c r="T1252" i="40"/>
  <c r="T1251" i="40"/>
  <c r="T1250" i="40"/>
  <c r="T1249" i="40"/>
  <c r="T1248" i="40"/>
  <c r="T1247" i="40"/>
  <c r="T1246" i="40"/>
  <c r="T1245" i="40"/>
  <c r="T1244" i="40"/>
  <c r="T1243" i="40"/>
  <c r="T1242" i="40"/>
  <c r="T1241" i="40"/>
  <c r="T1240" i="40"/>
  <c r="T1239" i="40"/>
  <c r="T1238" i="40"/>
  <c r="T1237" i="40"/>
  <c r="T1236" i="40"/>
  <c r="T1235" i="40"/>
  <c r="T1234" i="40"/>
  <c r="T1233" i="40"/>
  <c r="T1232" i="40"/>
  <c r="T1231" i="40"/>
  <c r="T1230" i="40"/>
  <c r="T1229" i="40"/>
  <c r="T1228" i="40"/>
  <c r="T1227" i="40"/>
  <c r="T1226" i="40"/>
  <c r="T1225" i="40"/>
  <c r="T1224" i="40"/>
  <c r="T1223" i="40"/>
  <c r="T1222" i="40"/>
  <c r="T1221" i="40"/>
  <c r="T1220" i="40"/>
  <c r="T1219" i="40"/>
  <c r="T1218" i="40"/>
  <c r="T1217" i="40"/>
  <c r="T1216" i="40"/>
  <c r="T1215" i="40"/>
  <c r="T1214" i="40"/>
  <c r="T1213" i="40"/>
  <c r="T1212" i="40"/>
  <c r="T1211" i="40"/>
  <c r="T1210" i="40"/>
  <c r="T1209" i="40"/>
  <c r="T1208" i="40"/>
  <c r="T1207" i="40"/>
  <c r="T1206" i="40"/>
  <c r="T1205" i="40"/>
  <c r="T1204" i="40"/>
  <c r="T1203" i="40"/>
  <c r="T1202" i="40"/>
  <c r="T1201" i="40"/>
  <c r="T1200" i="40"/>
  <c r="T1199" i="40"/>
  <c r="T1198" i="40"/>
  <c r="T1197" i="40"/>
  <c r="T1196" i="40"/>
  <c r="T1195" i="40"/>
  <c r="T1194" i="40"/>
  <c r="T1193" i="40"/>
  <c r="T1192" i="40"/>
  <c r="T1191" i="40"/>
  <c r="T1190" i="40"/>
  <c r="T1189" i="40"/>
  <c r="T1188" i="40"/>
  <c r="T1187" i="40"/>
  <c r="T1186" i="40"/>
  <c r="T1185" i="40"/>
  <c r="T1184" i="40"/>
  <c r="T1183" i="40"/>
  <c r="T1182" i="40"/>
  <c r="T1181" i="40"/>
  <c r="T1180" i="40"/>
  <c r="T1179" i="40"/>
  <c r="T1178" i="40"/>
  <c r="T1177" i="40"/>
  <c r="T1176" i="40"/>
  <c r="T1175" i="40"/>
  <c r="T1174" i="40"/>
  <c r="T1173" i="40"/>
  <c r="T1172" i="40"/>
  <c r="T1171" i="40"/>
  <c r="T1170" i="40"/>
  <c r="T1169" i="40"/>
  <c r="T1168" i="40"/>
  <c r="T1167" i="40"/>
  <c r="T1166" i="40"/>
  <c r="T1165" i="40"/>
  <c r="T1164" i="40"/>
  <c r="T1163" i="40"/>
  <c r="T1162" i="40"/>
  <c r="T1161" i="40"/>
  <c r="T1160" i="40"/>
  <c r="T1159" i="40"/>
  <c r="T1158" i="40"/>
  <c r="T1157" i="40"/>
  <c r="T1156" i="40"/>
  <c r="T1155" i="40"/>
  <c r="T1154" i="40"/>
  <c r="T1153" i="40"/>
  <c r="T1152" i="40"/>
  <c r="T1151" i="40"/>
  <c r="T1150" i="40"/>
  <c r="T1149" i="40"/>
  <c r="T1148" i="40"/>
  <c r="T1147" i="40"/>
  <c r="T1146" i="40"/>
  <c r="T1145" i="40"/>
  <c r="T1144" i="40"/>
  <c r="T1143" i="40"/>
  <c r="T1142" i="40"/>
  <c r="T1141" i="40"/>
  <c r="T1140" i="40"/>
  <c r="T1139" i="40"/>
  <c r="T1138" i="40"/>
  <c r="T1137" i="40"/>
  <c r="T1136" i="40"/>
  <c r="T1135" i="40"/>
  <c r="T1134" i="40"/>
  <c r="T1133" i="40"/>
  <c r="T1132" i="40"/>
  <c r="T1131" i="40"/>
  <c r="T1130" i="40"/>
  <c r="T1129" i="40"/>
  <c r="T1128" i="40"/>
  <c r="T1127" i="40"/>
  <c r="T1126" i="40"/>
  <c r="T1125" i="40"/>
  <c r="T1124" i="40"/>
  <c r="T1123" i="40"/>
  <c r="T1122" i="40"/>
  <c r="T1121" i="40"/>
  <c r="T1120" i="40"/>
  <c r="T1119" i="40"/>
  <c r="T1118" i="40"/>
  <c r="T1117" i="40"/>
  <c r="T1116" i="40"/>
  <c r="T1115" i="40"/>
  <c r="T1114" i="40"/>
  <c r="T1113" i="40"/>
  <c r="T1112" i="40"/>
  <c r="T1111" i="40"/>
  <c r="T1110" i="40"/>
  <c r="T1109" i="40"/>
  <c r="T1108" i="40"/>
  <c r="T1107" i="40"/>
  <c r="T1106" i="40"/>
  <c r="T1105" i="40"/>
  <c r="T1104" i="40"/>
  <c r="T1103" i="40"/>
  <c r="T1102" i="40"/>
  <c r="T1101" i="40"/>
  <c r="T1100" i="40"/>
  <c r="T1099" i="40"/>
  <c r="T1098" i="40"/>
  <c r="T1097" i="40"/>
  <c r="T1096" i="40"/>
  <c r="T1095" i="40"/>
  <c r="T1094" i="40"/>
  <c r="T1093" i="40"/>
  <c r="T1092" i="40"/>
  <c r="T1091" i="40"/>
  <c r="T1090" i="40"/>
  <c r="T1089" i="40"/>
  <c r="T1088" i="40"/>
  <c r="T1087" i="40"/>
  <c r="T1086" i="40"/>
  <c r="T1085" i="40"/>
  <c r="T1084" i="40"/>
  <c r="T1083" i="40"/>
  <c r="T1082" i="40"/>
  <c r="T1081" i="40"/>
  <c r="T1080" i="40"/>
  <c r="T1079" i="40"/>
  <c r="T1078" i="40"/>
  <c r="T1077" i="40"/>
  <c r="T1076" i="40"/>
  <c r="T1075" i="40"/>
  <c r="T1074" i="40"/>
  <c r="T1073" i="40"/>
  <c r="T1072" i="40"/>
  <c r="T1071" i="40"/>
  <c r="T1070" i="40"/>
  <c r="T1069" i="40"/>
  <c r="T1068" i="40"/>
  <c r="T1067" i="40"/>
  <c r="T1066" i="40"/>
  <c r="T1065" i="40"/>
  <c r="T1064" i="40"/>
  <c r="T1063" i="40"/>
  <c r="T1062" i="40"/>
  <c r="T1061" i="40"/>
  <c r="T1060" i="40"/>
  <c r="T1059" i="40"/>
  <c r="T1058" i="40"/>
  <c r="T1057" i="40"/>
  <c r="T1056" i="40"/>
  <c r="T1055" i="40"/>
  <c r="T1054" i="40"/>
  <c r="T1053" i="40"/>
  <c r="T1052" i="40"/>
  <c r="T1051" i="40"/>
  <c r="T1050" i="40"/>
  <c r="T1049" i="40"/>
  <c r="T1048" i="40"/>
  <c r="T1047" i="40"/>
  <c r="T1046" i="40"/>
  <c r="T1045" i="40"/>
  <c r="T1044" i="40"/>
  <c r="T1043" i="40"/>
  <c r="T1042" i="40"/>
  <c r="T1041" i="40"/>
  <c r="T1040" i="40"/>
  <c r="T1039" i="40"/>
  <c r="T1038" i="40"/>
  <c r="T1037" i="40"/>
  <c r="T1036" i="40"/>
  <c r="T1035" i="40"/>
  <c r="T1034" i="40"/>
  <c r="T1033" i="40"/>
  <c r="T1032" i="40"/>
  <c r="T1031" i="40"/>
  <c r="T1030" i="40"/>
  <c r="T1029" i="40"/>
  <c r="T1028" i="40"/>
  <c r="T1027" i="40"/>
  <c r="T1026" i="40"/>
  <c r="T1025" i="40"/>
  <c r="T1024" i="40"/>
  <c r="T1023" i="40"/>
  <c r="T1022" i="40"/>
  <c r="T1021" i="40"/>
  <c r="T1020" i="40"/>
  <c r="T1019" i="40"/>
  <c r="T1018" i="40"/>
  <c r="T1017" i="40"/>
  <c r="T1016" i="40"/>
  <c r="T1015" i="40"/>
  <c r="T1014" i="40"/>
  <c r="T1013" i="40"/>
  <c r="T1012" i="40"/>
  <c r="T1011" i="40"/>
  <c r="T1010" i="40"/>
  <c r="T1009" i="40"/>
  <c r="T1008" i="40"/>
  <c r="T1007" i="40"/>
  <c r="T1006" i="40"/>
  <c r="T1005" i="40"/>
  <c r="T1004" i="40"/>
  <c r="T1003" i="40"/>
  <c r="T1002" i="40"/>
  <c r="T1001" i="40"/>
  <c r="T1000" i="40"/>
  <c r="T999" i="40"/>
  <c r="T998" i="40"/>
  <c r="T997" i="40"/>
  <c r="T996" i="40"/>
  <c r="T995" i="40"/>
  <c r="T994" i="40"/>
  <c r="T993" i="40"/>
  <c r="T992" i="40"/>
  <c r="T991" i="40"/>
  <c r="T990" i="40"/>
  <c r="T989" i="40"/>
  <c r="T988" i="40"/>
  <c r="T987" i="40"/>
  <c r="T986" i="40"/>
  <c r="T985" i="40"/>
  <c r="T984" i="40"/>
  <c r="T983" i="40"/>
  <c r="T982" i="40"/>
  <c r="T981" i="40"/>
  <c r="T980" i="40"/>
  <c r="T979" i="40"/>
  <c r="T978" i="40"/>
  <c r="T977" i="40"/>
  <c r="T976" i="40"/>
  <c r="T975" i="40"/>
  <c r="T974" i="40"/>
  <c r="T973" i="40"/>
  <c r="T972" i="40"/>
  <c r="T971" i="40"/>
  <c r="T970" i="40"/>
  <c r="T969" i="40"/>
  <c r="T968" i="40"/>
  <c r="T967" i="40"/>
  <c r="T966" i="40"/>
  <c r="T965" i="40"/>
  <c r="T964" i="40"/>
  <c r="T963" i="40"/>
  <c r="T962" i="40"/>
  <c r="T961" i="40"/>
  <c r="T960" i="40"/>
  <c r="T959" i="40"/>
  <c r="T958" i="40"/>
  <c r="T957" i="40"/>
  <c r="T956" i="40"/>
  <c r="T955" i="40"/>
  <c r="T954" i="40"/>
  <c r="T953" i="40"/>
  <c r="T952" i="40"/>
  <c r="T951" i="40"/>
  <c r="T950" i="40"/>
  <c r="T949" i="40"/>
  <c r="T948" i="40"/>
  <c r="T947" i="40"/>
  <c r="T946" i="40"/>
  <c r="T945" i="40"/>
  <c r="T944" i="40"/>
  <c r="T943" i="40"/>
  <c r="T942" i="40"/>
  <c r="T941" i="40"/>
  <c r="T940" i="40"/>
  <c r="T939" i="40"/>
  <c r="T938" i="40"/>
  <c r="T937" i="40"/>
  <c r="T936" i="40"/>
  <c r="T935" i="40"/>
  <c r="T934" i="40"/>
  <c r="T933" i="40"/>
  <c r="T932" i="40"/>
  <c r="T931" i="40"/>
  <c r="T930" i="40"/>
  <c r="T929" i="40"/>
  <c r="T928" i="40"/>
  <c r="T927" i="40"/>
  <c r="T926" i="40"/>
  <c r="T925" i="40"/>
  <c r="T924" i="40"/>
  <c r="T923" i="40"/>
  <c r="T922" i="40"/>
  <c r="T921" i="40"/>
  <c r="T920" i="40"/>
  <c r="T919" i="40"/>
  <c r="T918" i="40"/>
  <c r="T917" i="40"/>
  <c r="T916" i="40"/>
  <c r="T915" i="40"/>
  <c r="T914" i="40"/>
  <c r="T913" i="40"/>
  <c r="T912" i="40"/>
  <c r="T911" i="40"/>
  <c r="T910" i="40"/>
  <c r="T909" i="40"/>
  <c r="T908" i="40"/>
  <c r="T907" i="40"/>
  <c r="T906" i="40"/>
  <c r="T905" i="40"/>
  <c r="T904" i="40"/>
  <c r="T903" i="40"/>
  <c r="T902" i="40"/>
  <c r="T901" i="40"/>
  <c r="T900" i="40"/>
  <c r="T899" i="40"/>
  <c r="T898" i="40"/>
  <c r="T897" i="40"/>
  <c r="T896" i="40"/>
  <c r="T895" i="40"/>
  <c r="T894" i="40"/>
  <c r="T893" i="40"/>
  <c r="T892" i="40"/>
  <c r="T891" i="40"/>
  <c r="T890" i="40"/>
  <c r="T889" i="40"/>
  <c r="T888" i="40"/>
  <c r="T887" i="40"/>
  <c r="T886" i="40"/>
  <c r="T885" i="40"/>
  <c r="T884" i="40"/>
  <c r="T883" i="40"/>
  <c r="T882" i="40"/>
  <c r="T881" i="40"/>
  <c r="T880" i="40"/>
  <c r="T879" i="40"/>
  <c r="T878" i="40"/>
  <c r="T877" i="40"/>
  <c r="T876" i="40"/>
  <c r="T875" i="40"/>
  <c r="T874" i="40"/>
  <c r="T873" i="40"/>
  <c r="T872" i="40"/>
  <c r="T871" i="40"/>
  <c r="T870" i="40"/>
  <c r="T869" i="40"/>
  <c r="T868" i="40"/>
  <c r="T867" i="40"/>
  <c r="T866" i="40"/>
  <c r="T865" i="40"/>
  <c r="T864" i="40"/>
  <c r="T863" i="40"/>
  <c r="T862" i="40"/>
  <c r="T861" i="40"/>
  <c r="T860" i="40"/>
  <c r="T859" i="40"/>
  <c r="T858" i="40"/>
  <c r="T857" i="40"/>
  <c r="T856" i="40"/>
  <c r="T855" i="40"/>
  <c r="T854" i="40"/>
  <c r="T853" i="40"/>
  <c r="T852" i="40"/>
  <c r="T851" i="40"/>
  <c r="T850" i="40"/>
  <c r="T849" i="40"/>
  <c r="T848" i="40"/>
  <c r="T847" i="40"/>
  <c r="T846" i="40"/>
  <c r="T845" i="40"/>
  <c r="T844" i="40"/>
  <c r="T843" i="40"/>
  <c r="T842" i="40"/>
  <c r="T841" i="40"/>
  <c r="T840" i="40"/>
  <c r="T839" i="40"/>
  <c r="T838" i="40"/>
  <c r="T837" i="40"/>
  <c r="T836" i="40"/>
  <c r="T835" i="40"/>
  <c r="T834" i="40"/>
  <c r="T833" i="40"/>
  <c r="T832" i="40"/>
  <c r="T831" i="40"/>
  <c r="T830" i="40"/>
  <c r="T829" i="40"/>
  <c r="T828" i="40"/>
  <c r="T827" i="40"/>
  <c r="T826" i="40"/>
  <c r="T825" i="40"/>
  <c r="T824" i="40"/>
  <c r="T823" i="40"/>
  <c r="T822" i="40"/>
  <c r="T821" i="40"/>
  <c r="T820" i="40"/>
  <c r="T819" i="40"/>
  <c r="T818" i="40"/>
  <c r="T817" i="40"/>
  <c r="T816" i="40"/>
  <c r="T815" i="40"/>
  <c r="T814" i="40"/>
  <c r="T813" i="40"/>
  <c r="T812" i="40"/>
  <c r="T811" i="40"/>
  <c r="T810" i="40"/>
  <c r="T809" i="40"/>
  <c r="T808" i="40"/>
  <c r="T807" i="40"/>
  <c r="T806" i="40"/>
  <c r="T805" i="40"/>
  <c r="T804" i="40"/>
  <c r="T803" i="40"/>
  <c r="T802" i="40"/>
  <c r="T801" i="40"/>
  <c r="T800" i="40"/>
  <c r="T799" i="40"/>
  <c r="T798" i="40"/>
  <c r="T797" i="40"/>
  <c r="T796" i="40"/>
  <c r="T795" i="40"/>
  <c r="T794" i="40"/>
  <c r="T793" i="40"/>
  <c r="T792" i="40"/>
  <c r="T791" i="40"/>
  <c r="T790" i="40"/>
  <c r="T789" i="40"/>
  <c r="T788" i="40"/>
  <c r="T787" i="40"/>
  <c r="T786" i="40"/>
  <c r="T785" i="40"/>
  <c r="T784" i="40"/>
  <c r="T783" i="40"/>
  <c r="T782" i="40"/>
  <c r="T781" i="40"/>
  <c r="T780" i="40"/>
  <c r="T779" i="40"/>
  <c r="T778" i="40"/>
  <c r="T777" i="40"/>
  <c r="T776" i="40"/>
  <c r="T775" i="40"/>
  <c r="T774" i="40"/>
  <c r="T773" i="40"/>
  <c r="T772" i="40"/>
  <c r="T771" i="40"/>
  <c r="T770" i="40"/>
  <c r="T769" i="40"/>
  <c r="T768" i="40"/>
  <c r="T767" i="40"/>
  <c r="T766" i="40"/>
  <c r="T765" i="40"/>
  <c r="T764" i="40"/>
  <c r="T763" i="40"/>
  <c r="T762" i="40"/>
  <c r="T761" i="40"/>
  <c r="T760" i="40"/>
  <c r="T759" i="40"/>
  <c r="T758" i="40"/>
  <c r="T757" i="40"/>
  <c r="T756" i="40"/>
  <c r="T755" i="40"/>
  <c r="T754" i="40"/>
  <c r="T753" i="40"/>
  <c r="T752" i="40"/>
  <c r="T751" i="40"/>
  <c r="T750" i="40"/>
  <c r="T749" i="40"/>
  <c r="T748" i="40"/>
  <c r="T747" i="40"/>
  <c r="T746" i="40"/>
  <c r="T745" i="40"/>
  <c r="T744" i="40"/>
  <c r="T743" i="40"/>
  <c r="T742" i="40"/>
  <c r="T741" i="40"/>
  <c r="T740" i="40"/>
  <c r="T739" i="40"/>
  <c r="T738" i="40"/>
  <c r="T737" i="40"/>
  <c r="T736" i="40"/>
  <c r="T735" i="40"/>
  <c r="T734" i="40"/>
  <c r="T733" i="40"/>
  <c r="T732" i="40"/>
  <c r="T731" i="40"/>
  <c r="T730" i="40"/>
  <c r="T729" i="40"/>
  <c r="T728" i="40"/>
  <c r="T727" i="40"/>
  <c r="T726" i="40"/>
  <c r="T725" i="40"/>
  <c r="T724" i="40"/>
  <c r="T723" i="40"/>
  <c r="T722" i="40"/>
  <c r="T721" i="40"/>
  <c r="T720" i="40"/>
  <c r="T719" i="40"/>
  <c r="T718" i="40"/>
  <c r="T717" i="40"/>
  <c r="T716" i="40"/>
  <c r="T715" i="40"/>
  <c r="T714" i="40"/>
  <c r="T713" i="40"/>
  <c r="T712" i="40"/>
  <c r="T711" i="40"/>
  <c r="T710" i="40"/>
  <c r="T709" i="40"/>
  <c r="T708" i="40"/>
  <c r="T707" i="40"/>
  <c r="T706" i="40"/>
  <c r="T705" i="40"/>
  <c r="T704" i="40"/>
  <c r="T703" i="40"/>
  <c r="T702" i="40"/>
  <c r="T701" i="40"/>
  <c r="T700" i="40"/>
  <c r="T699" i="40"/>
  <c r="T698" i="40"/>
  <c r="T697" i="40"/>
  <c r="T696" i="40"/>
  <c r="T695" i="40"/>
  <c r="T694" i="40"/>
  <c r="T693" i="40"/>
  <c r="T692" i="40"/>
  <c r="T691" i="40"/>
  <c r="T690" i="40"/>
  <c r="T689" i="40"/>
  <c r="T688" i="40"/>
  <c r="T687" i="40"/>
  <c r="T686" i="40"/>
  <c r="T685" i="40"/>
  <c r="T684" i="40"/>
  <c r="T683" i="40"/>
  <c r="T682" i="40"/>
  <c r="T681" i="40"/>
  <c r="T680" i="40"/>
  <c r="T679" i="40"/>
  <c r="T678" i="40"/>
  <c r="T677" i="40"/>
  <c r="T676" i="40"/>
  <c r="T675" i="40"/>
  <c r="T674" i="40"/>
  <c r="T673" i="40"/>
  <c r="T672" i="40"/>
  <c r="T671" i="40"/>
  <c r="T670" i="40"/>
  <c r="T669" i="40"/>
  <c r="T668" i="40"/>
  <c r="T667" i="40"/>
  <c r="T666" i="40"/>
  <c r="T665" i="40"/>
  <c r="T664" i="40"/>
  <c r="T663" i="40"/>
  <c r="T662" i="40"/>
  <c r="T661" i="40"/>
  <c r="T660" i="40"/>
  <c r="T659" i="40"/>
  <c r="T658" i="40"/>
  <c r="T657" i="40"/>
  <c r="T656" i="40"/>
  <c r="T655" i="40"/>
  <c r="T654" i="40"/>
  <c r="T653" i="40"/>
  <c r="T652" i="40"/>
  <c r="T651" i="40"/>
  <c r="T650" i="40"/>
  <c r="T649" i="40"/>
  <c r="T648" i="40"/>
  <c r="T647" i="40"/>
  <c r="T646" i="40"/>
  <c r="T645" i="40"/>
  <c r="T644" i="40"/>
  <c r="T643" i="40"/>
  <c r="T642" i="40"/>
  <c r="T641" i="40"/>
  <c r="T640" i="40"/>
  <c r="T639" i="40"/>
  <c r="T638" i="40"/>
  <c r="T637" i="40"/>
  <c r="T636" i="40"/>
  <c r="T635" i="40"/>
  <c r="T634" i="40"/>
  <c r="T633" i="40"/>
  <c r="T632" i="40"/>
  <c r="T631" i="40"/>
  <c r="T630" i="40"/>
  <c r="T629" i="40"/>
  <c r="T628" i="40"/>
  <c r="T627" i="40"/>
  <c r="T626" i="40"/>
  <c r="T625" i="40"/>
  <c r="T624" i="40"/>
  <c r="T623" i="40"/>
  <c r="T622" i="40"/>
  <c r="T621" i="40"/>
  <c r="T620" i="40"/>
  <c r="T619" i="40"/>
  <c r="T618" i="40"/>
  <c r="T617" i="40"/>
  <c r="T616" i="40"/>
  <c r="T615" i="40"/>
  <c r="T614" i="40"/>
  <c r="T613" i="40"/>
  <c r="T612" i="40"/>
  <c r="T611" i="40"/>
  <c r="T610" i="40"/>
  <c r="T609" i="40"/>
  <c r="T608" i="40"/>
  <c r="T607" i="40"/>
  <c r="T606" i="40"/>
  <c r="T605" i="40"/>
  <c r="T604" i="40"/>
  <c r="T603" i="40"/>
  <c r="T602" i="40"/>
  <c r="T601" i="40"/>
  <c r="T600" i="40"/>
  <c r="T599" i="40"/>
  <c r="T598" i="40"/>
  <c r="T597" i="40"/>
  <c r="T596" i="40"/>
  <c r="T595" i="40"/>
  <c r="T594" i="40"/>
  <c r="T593" i="40"/>
  <c r="T592" i="40"/>
  <c r="T591" i="40"/>
  <c r="T590" i="40"/>
  <c r="T589" i="40"/>
  <c r="T588" i="40"/>
  <c r="T587" i="40"/>
  <c r="T586" i="40"/>
  <c r="T585" i="40"/>
  <c r="T584" i="40"/>
  <c r="T583" i="40"/>
  <c r="T582" i="40"/>
  <c r="T581" i="40"/>
  <c r="T580" i="40"/>
  <c r="T579" i="40"/>
  <c r="T578" i="40"/>
  <c r="T577" i="40"/>
  <c r="T576" i="40"/>
  <c r="T575" i="40"/>
  <c r="T574" i="40"/>
  <c r="T573" i="40"/>
  <c r="T572" i="40"/>
  <c r="T571" i="40"/>
  <c r="T570" i="40"/>
  <c r="T569" i="40"/>
  <c r="T568" i="40"/>
  <c r="T567" i="40"/>
  <c r="T566" i="40"/>
  <c r="T565" i="40"/>
  <c r="T564" i="40"/>
  <c r="T563" i="40"/>
  <c r="T562" i="40"/>
  <c r="T561" i="40"/>
  <c r="T560" i="40"/>
  <c r="T559" i="40"/>
  <c r="T558" i="40"/>
  <c r="T557" i="40"/>
  <c r="T556" i="40"/>
  <c r="T555" i="40"/>
  <c r="T554" i="40"/>
  <c r="T553" i="40"/>
  <c r="T552" i="40"/>
  <c r="T551" i="40"/>
  <c r="T550" i="40"/>
  <c r="T549" i="40"/>
  <c r="T548" i="40"/>
  <c r="T547" i="40"/>
  <c r="T546" i="40"/>
  <c r="T545" i="40"/>
  <c r="T544" i="40"/>
  <c r="T543" i="40"/>
  <c r="T542" i="40"/>
  <c r="T541" i="40"/>
  <c r="T540" i="40"/>
  <c r="T539" i="40"/>
  <c r="T538" i="40"/>
  <c r="T537" i="40"/>
  <c r="T536" i="40"/>
  <c r="T535" i="40"/>
  <c r="T534" i="40"/>
  <c r="T533" i="40"/>
  <c r="T532" i="40"/>
  <c r="T531" i="40"/>
  <c r="T530" i="40"/>
  <c r="T529" i="40"/>
  <c r="T528" i="40"/>
  <c r="T527" i="40"/>
  <c r="T526" i="40"/>
  <c r="T525" i="40"/>
  <c r="T524" i="40"/>
  <c r="T523" i="40"/>
  <c r="T522" i="40"/>
  <c r="T521" i="40"/>
  <c r="T520" i="40"/>
  <c r="T519" i="40"/>
  <c r="T518" i="40"/>
  <c r="T517" i="40"/>
  <c r="T516" i="40"/>
  <c r="T515" i="40"/>
  <c r="T514" i="40"/>
  <c r="T513" i="40"/>
  <c r="T512" i="40"/>
  <c r="T511" i="40"/>
  <c r="T510" i="40"/>
  <c r="T509" i="40"/>
  <c r="T508" i="40"/>
  <c r="T507" i="40"/>
  <c r="T506" i="40"/>
  <c r="T505" i="40"/>
  <c r="T504" i="40"/>
  <c r="T503" i="40"/>
  <c r="T502" i="40"/>
  <c r="T501" i="40"/>
  <c r="T500" i="40"/>
  <c r="T499" i="40"/>
  <c r="T498" i="40"/>
  <c r="T497" i="40"/>
  <c r="T496" i="40"/>
  <c r="T495" i="40"/>
  <c r="T494" i="40"/>
  <c r="T493" i="40"/>
  <c r="T492" i="40"/>
  <c r="T491" i="40"/>
  <c r="T490" i="40"/>
  <c r="T489" i="40"/>
  <c r="T488" i="40"/>
  <c r="T487" i="40"/>
  <c r="T486" i="40"/>
  <c r="T485" i="40"/>
  <c r="T484" i="40"/>
  <c r="T483" i="40"/>
  <c r="T482" i="40"/>
  <c r="T481" i="40"/>
  <c r="T480" i="40"/>
  <c r="T479" i="40"/>
  <c r="T478" i="40"/>
  <c r="T477" i="40"/>
  <c r="T476" i="40"/>
  <c r="T475" i="40"/>
  <c r="T474" i="40"/>
  <c r="T473" i="40"/>
  <c r="T472" i="40"/>
  <c r="T471" i="40"/>
  <c r="T470" i="40"/>
  <c r="T469" i="40"/>
  <c r="T468" i="40"/>
  <c r="T467" i="40"/>
  <c r="T466" i="40"/>
  <c r="T465" i="40"/>
  <c r="T464" i="40"/>
  <c r="T463" i="40"/>
  <c r="T462" i="40"/>
  <c r="T461" i="40"/>
  <c r="T460" i="40"/>
  <c r="T459" i="40"/>
  <c r="T458" i="40"/>
  <c r="T457" i="40"/>
  <c r="T456" i="40"/>
  <c r="T455" i="40"/>
  <c r="T454" i="40"/>
  <c r="T453" i="40"/>
  <c r="T452" i="40"/>
  <c r="T451" i="40"/>
  <c r="T450" i="40"/>
  <c r="T449" i="40"/>
  <c r="T448" i="40"/>
  <c r="T447" i="40"/>
  <c r="T446" i="40"/>
  <c r="T445" i="40"/>
  <c r="T444" i="40"/>
  <c r="T443" i="40"/>
  <c r="T442" i="40"/>
  <c r="T441" i="40"/>
  <c r="T440" i="40"/>
  <c r="T439" i="40"/>
  <c r="T438" i="40"/>
  <c r="T437" i="40"/>
  <c r="T436" i="40"/>
  <c r="T435" i="40"/>
  <c r="T434" i="40"/>
  <c r="T433" i="40"/>
  <c r="T432" i="40"/>
  <c r="T431" i="40"/>
  <c r="T430" i="40"/>
  <c r="T429" i="40"/>
  <c r="T428" i="40"/>
  <c r="T427" i="40"/>
  <c r="T426" i="40"/>
  <c r="T425" i="40"/>
  <c r="T424" i="40"/>
  <c r="T423" i="40"/>
  <c r="T422" i="40"/>
  <c r="T421" i="40"/>
  <c r="T420" i="40"/>
  <c r="T419" i="40"/>
  <c r="T418" i="40"/>
  <c r="T417" i="40"/>
  <c r="T416" i="40"/>
  <c r="T415" i="40"/>
  <c r="T414" i="40"/>
  <c r="T413" i="40"/>
  <c r="T412" i="40"/>
  <c r="T411" i="40"/>
  <c r="T410" i="40"/>
  <c r="T409" i="40"/>
  <c r="T408" i="40"/>
  <c r="T407" i="40"/>
  <c r="T406" i="40"/>
  <c r="T405" i="40"/>
  <c r="T404" i="40"/>
  <c r="T403" i="40"/>
  <c r="T402" i="40"/>
  <c r="T401" i="40"/>
  <c r="T400" i="40"/>
  <c r="T399" i="40"/>
  <c r="T398" i="40"/>
  <c r="T397" i="40"/>
  <c r="T396" i="40"/>
  <c r="T395" i="40"/>
  <c r="T394" i="40"/>
  <c r="T393" i="40"/>
  <c r="T392" i="40"/>
  <c r="T391" i="40"/>
  <c r="T390" i="40"/>
  <c r="T389" i="40"/>
  <c r="T388" i="40"/>
  <c r="T387" i="40"/>
  <c r="T386" i="40"/>
  <c r="T385" i="40"/>
  <c r="T384" i="40"/>
  <c r="T383" i="40"/>
  <c r="T382" i="40"/>
  <c r="T381" i="40"/>
  <c r="T380" i="40"/>
  <c r="T379" i="40"/>
  <c r="T378" i="40"/>
  <c r="T377" i="40"/>
  <c r="T376" i="40"/>
  <c r="T375" i="40"/>
  <c r="T374" i="40"/>
  <c r="T373" i="40"/>
  <c r="T372" i="40"/>
  <c r="T371" i="40"/>
  <c r="T370" i="40"/>
  <c r="T369" i="40"/>
  <c r="T368" i="40"/>
  <c r="T367" i="40"/>
  <c r="T366" i="40"/>
  <c r="T365" i="40"/>
  <c r="T364" i="40"/>
  <c r="T363" i="40"/>
  <c r="T362" i="40"/>
  <c r="T361" i="40"/>
  <c r="T360" i="40"/>
  <c r="T359" i="40"/>
  <c r="T358" i="40"/>
  <c r="T357" i="40"/>
  <c r="T356" i="40"/>
  <c r="T355" i="40"/>
  <c r="T354" i="40"/>
  <c r="T353" i="40"/>
  <c r="T352" i="40"/>
  <c r="T351" i="40"/>
  <c r="T350" i="40"/>
  <c r="T349" i="40"/>
  <c r="T348" i="40"/>
  <c r="T347" i="40"/>
  <c r="T346" i="40"/>
  <c r="T345" i="40"/>
  <c r="T344" i="40"/>
  <c r="T343" i="40"/>
  <c r="T342" i="40"/>
  <c r="T341" i="40"/>
  <c r="T340" i="40"/>
  <c r="T339" i="40"/>
  <c r="T338" i="40"/>
  <c r="T337" i="40"/>
  <c r="T336" i="40"/>
  <c r="T335" i="40"/>
  <c r="T334" i="40"/>
  <c r="T333" i="40"/>
  <c r="T332" i="40"/>
  <c r="T331" i="40"/>
  <c r="T330" i="40"/>
  <c r="T329" i="40"/>
  <c r="T328" i="40"/>
  <c r="T327" i="40"/>
  <c r="T326" i="40"/>
  <c r="T325" i="40"/>
  <c r="T324" i="40"/>
  <c r="T323" i="40"/>
  <c r="T322" i="40"/>
  <c r="T321" i="40"/>
  <c r="T320" i="40"/>
  <c r="T319" i="40"/>
  <c r="T318" i="40"/>
  <c r="T317" i="40"/>
  <c r="T316" i="40"/>
  <c r="T315" i="40"/>
  <c r="T314" i="40"/>
  <c r="T313" i="40"/>
  <c r="T312" i="40"/>
  <c r="T311" i="40"/>
  <c r="T310" i="40"/>
  <c r="T309" i="40"/>
  <c r="T308" i="40"/>
  <c r="T307" i="40"/>
  <c r="T306" i="40"/>
  <c r="T305" i="40"/>
  <c r="T304" i="40"/>
  <c r="T303" i="40"/>
  <c r="T302" i="40"/>
  <c r="T301" i="40"/>
  <c r="T300" i="40"/>
  <c r="T299" i="40"/>
  <c r="T298" i="40"/>
  <c r="T297" i="40"/>
  <c r="T296" i="40"/>
  <c r="T295" i="40"/>
  <c r="T294" i="40"/>
  <c r="T293" i="40"/>
  <c r="T292" i="40"/>
  <c r="T291" i="40"/>
  <c r="T290" i="40"/>
  <c r="T289" i="40"/>
  <c r="T288" i="40"/>
  <c r="T287" i="40"/>
  <c r="T286" i="40"/>
  <c r="T285" i="40"/>
  <c r="T284" i="40"/>
  <c r="T283" i="40"/>
  <c r="T282" i="40"/>
  <c r="T281" i="40"/>
  <c r="T280" i="40"/>
  <c r="T279" i="40"/>
  <c r="T278" i="40"/>
  <c r="T277" i="40"/>
  <c r="T276" i="40"/>
  <c r="T275" i="40"/>
  <c r="T274" i="40"/>
  <c r="T273" i="40"/>
  <c r="T272" i="40"/>
  <c r="T271" i="40"/>
  <c r="T270" i="40"/>
  <c r="T269" i="40"/>
  <c r="T268" i="40"/>
  <c r="T267" i="40"/>
  <c r="T266" i="40"/>
  <c r="T265" i="40"/>
  <c r="T264" i="40"/>
  <c r="T263" i="40"/>
  <c r="T262" i="40"/>
  <c r="T261" i="40"/>
  <c r="T260" i="40"/>
  <c r="T259" i="40"/>
  <c r="T258" i="40"/>
  <c r="T257" i="40"/>
  <c r="T256" i="40"/>
  <c r="T255" i="40"/>
  <c r="T254" i="40"/>
  <c r="T253" i="40"/>
  <c r="T252" i="40"/>
  <c r="T251" i="40"/>
  <c r="T250" i="40"/>
  <c r="T249" i="40"/>
  <c r="T248" i="40"/>
  <c r="T247" i="40"/>
  <c r="T246" i="40"/>
  <c r="T245" i="40"/>
  <c r="T244" i="40"/>
  <c r="T243" i="40"/>
  <c r="T242" i="40"/>
  <c r="T241" i="40"/>
  <c r="T240" i="40"/>
  <c r="T239" i="40"/>
  <c r="T238" i="40"/>
  <c r="T237" i="40"/>
  <c r="T236" i="40"/>
  <c r="T235" i="40"/>
  <c r="T234" i="40"/>
  <c r="T233" i="40"/>
  <c r="T232" i="40"/>
  <c r="T231" i="40"/>
  <c r="T230" i="40"/>
  <c r="T229" i="40"/>
  <c r="T228" i="40"/>
  <c r="T227" i="40"/>
  <c r="T226" i="40"/>
  <c r="T225" i="40"/>
  <c r="T224" i="40"/>
  <c r="T223" i="40"/>
  <c r="T222" i="40"/>
  <c r="T221" i="40"/>
  <c r="T220" i="40"/>
  <c r="T219" i="40"/>
  <c r="T218" i="40"/>
  <c r="T217" i="40"/>
  <c r="T216" i="40"/>
  <c r="T215" i="40"/>
  <c r="T214" i="40"/>
  <c r="T213" i="40"/>
  <c r="T212" i="40"/>
  <c r="T211" i="40"/>
  <c r="T210" i="40"/>
  <c r="T209" i="40"/>
  <c r="T208" i="40"/>
  <c r="T207" i="40"/>
  <c r="T206" i="40"/>
  <c r="T205" i="40"/>
  <c r="T204" i="40"/>
  <c r="T203" i="40"/>
  <c r="T202" i="40"/>
  <c r="T201" i="40"/>
  <c r="T200" i="40"/>
  <c r="T199" i="40"/>
  <c r="T198" i="40"/>
  <c r="T197" i="40"/>
  <c r="T196" i="40"/>
  <c r="T195" i="40"/>
  <c r="T194" i="40"/>
  <c r="T193" i="40"/>
  <c r="T192" i="40"/>
  <c r="T191" i="40"/>
  <c r="T190" i="40"/>
  <c r="T189" i="40"/>
  <c r="T188" i="40"/>
  <c r="T187" i="40"/>
  <c r="T186" i="40"/>
  <c r="T185" i="40"/>
  <c r="T184" i="40"/>
  <c r="T183" i="40"/>
  <c r="T182" i="40"/>
  <c r="T181" i="40"/>
  <c r="T180" i="40"/>
  <c r="T179" i="40"/>
  <c r="T178" i="40"/>
  <c r="T177" i="40"/>
  <c r="T176" i="40"/>
  <c r="T175" i="40"/>
  <c r="T174" i="40"/>
  <c r="T173" i="40"/>
  <c r="T172" i="40"/>
  <c r="T171" i="40"/>
  <c r="T170" i="40"/>
  <c r="T169" i="40"/>
  <c r="T168" i="40"/>
  <c r="T167" i="40"/>
  <c r="T166" i="40"/>
  <c r="T165" i="40"/>
  <c r="T164" i="40"/>
  <c r="T163" i="40"/>
  <c r="T162" i="40"/>
  <c r="T161" i="40"/>
  <c r="T160" i="40"/>
  <c r="T159" i="40"/>
  <c r="T158" i="40"/>
  <c r="T157" i="40"/>
  <c r="T156" i="40"/>
  <c r="T155" i="40"/>
  <c r="T154" i="40"/>
  <c r="T153" i="40"/>
  <c r="T152" i="40"/>
  <c r="T151" i="40"/>
  <c r="T150" i="40"/>
  <c r="T149" i="40"/>
  <c r="T148" i="40"/>
  <c r="T147" i="40"/>
  <c r="T146" i="40"/>
  <c r="T145" i="40"/>
  <c r="T144" i="40"/>
  <c r="T143" i="40"/>
  <c r="T142" i="40"/>
  <c r="T141" i="40"/>
  <c r="T140" i="40"/>
  <c r="T139" i="40"/>
  <c r="T138" i="40"/>
  <c r="T137" i="40"/>
  <c r="T136" i="40"/>
  <c r="T135" i="40"/>
  <c r="T134" i="40"/>
  <c r="T133" i="40"/>
  <c r="T132" i="40"/>
  <c r="T131" i="40"/>
  <c r="T130" i="40"/>
  <c r="T129" i="40"/>
  <c r="T128" i="40"/>
  <c r="T127" i="40"/>
  <c r="T126" i="40"/>
  <c r="T125" i="40"/>
  <c r="T124" i="40"/>
  <c r="T123" i="40"/>
  <c r="T122" i="40"/>
  <c r="T121" i="40"/>
  <c r="T120" i="40"/>
  <c r="T119" i="40"/>
  <c r="T118" i="40"/>
  <c r="T117" i="40"/>
  <c r="T116" i="40"/>
  <c r="T115" i="40"/>
  <c r="T114" i="40"/>
  <c r="T113" i="40"/>
  <c r="T112" i="40"/>
  <c r="T111" i="40"/>
  <c r="T110" i="40"/>
  <c r="T109" i="40"/>
  <c r="T108" i="40"/>
  <c r="T107" i="40"/>
  <c r="T106" i="40"/>
  <c r="T105" i="40"/>
  <c r="T104" i="40"/>
  <c r="T103" i="40"/>
  <c r="T102" i="40"/>
  <c r="T101" i="40"/>
  <c r="T100" i="40"/>
  <c r="T99" i="40"/>
  <c r="T98" i="40"/>
  <c r="T97" i="40"/>
  <c r="T96" i="40"/>
  <c r="T95" i="40"/>
  <c r="T94" i="40"/>
  <c r="T93" i="40"/>
  <c r="T92" i="40"/>
  <c r="T91" i="40"/>
  <c r="T90" i="40"/>
  <c r="T89" i="40"/>
  <c r="T88" i="40"/>
  <c r="T87" i="40"/>
  <c r="T86" i="40"/>
  <c r="T85" i="40"/>
  <c r="T84" i="40"/>
  <c r="T83" i="40"/>
  <c r="T82" i="40"/>
  <c r="T81" i="40"/>
  <c r="T80" i="40"/>
  <c r="T79" i="40"/>
  <c r="T78" i="40"/>
  <c r="T77" i="40"/>
  <c r="T76" i="40"/>
  <c r="T75" i="40"/>
  <c r="T74" i="40"/>
  <c r="T73" i="40"/>
  <c r="T72" i="40"/>
  <c r="T71" i="40"/>
  <c r="T70" i="40"/>
  <c r="T69" i="40"/>
  <c r="T68" i="40"/>
  <c r="T67" i="40"/>
  <c r="T66" i="40"/>
  <c r="T65" i="40"/>
  <c r="T64" i="40"/>
  <c r="T63" i="40"/>
  <c r="T62" i="40"/>
  <c r="T61" i="40"/>
  <c r="T60" i="40"/>
  <c r="T59" i="40"/>
  <c r="T58" i="40"/>
  <c r="T57" i="40"/>
  <c r="T56" i="40"/>
  <c r="T55" i="40"/>
  <c r="T54" i="40"/>
  <c r="T53" i="40"/>
  <c r="T52" i="40"/>
  <c r="T51" i="40"/>
  <c r="T50" i="40"/>
  <c r="T49" i="40"/>
  <c r="T48" i="40"/>
  <c r="T47" i="40"/>
  <c r="T46" i="40"/>
  <c r="T45" i="40"/>
  <c r="T44" i="40"/>
  <c r="T43" i="40"/>
  <c r="T42" i="40"/>
  <c r="T41" i="40"/>
  <c r="T40" i="40"/>
  <c r="T39" i="40"/>
  <c r="T38" i="40"/>
  <c r="T37" i="40"/>
  <c r="T36" i="40"/>
  <c r="T35" i="40"/>
  <c r="T34" i="40"/>
  <c r="T33" i="40"/>
  <c r="T32" i="40"/>
  <c r="T31" i="40"/>
  <c r="T30" i="40"/>
  <c r="T29" i="40"/>
  <c r="T28" i="40"/>
  <c r="T27" i="40"/>
  <c r="T26" i="40"/>
  <c r="T25" i="40"/>
  <c r="T24" i="40"/>
  <c r="T23" i="40"/>
  <c r="T22" i="40"/>
  <c r="T21" i="40"/>
  <c r="T20" i="40"/>
  <c r="T19" i="40"/>
  <c r="T18" i="40"/>
  <c r="T17" i="40"/>
  <c r="T16" i="40"/>
  <c r="T15" i="40"/>
  <c r="T14" i="40"/>
  <c r="T13" i="40"/>
  <c r="T12" i="40"/>
  <c r="T11" i="40"/>
  <c r="T10" i="40"/>
  <c r="T9" i="40"/>
  <c r="T8" i="40"/>
  <c r="T7" i="40"/>
  <c r="T6" i="40"/>
  <c r="T5" i="40"/>
  <c r="T4" i="40"/>
  <c r="T3" i="40"/>
  <c r="E4328" i="40"/>
  <c r="E872" i="40"/>
  <c r="E3639" i="40"/>
  <c r="E3539" i="40"/>
  <c r="E7453" i="40"/>
  <c r="E757" i="40"/>
  <c r="E4844" i="40"/>
  <c r="E4757" i="40"/>
  <c r="E7871" i="40"/>
  <c r="E4738" i="40"/>
  <c r="E8048" i="40"/>
  <c r="E1304" i="40"/>
  <c r="E3431" i="40"/>
  <c r="E5690" i="40"/>
  <c r="E5932" i="40"/>
  <c r="E7917" i="40"/>
  <c r="E3232" i="40"/>
  <c r="E4836" i="40"/>
  <c r="E2804" i="40"/>
  <c r="E4117" i="40"/>
  <c r="E932" i="40"/>
  <c r="E2310" i="40"/>
  <c r="E4273" i="40"/>
  <c r="E9235" i="40"/>
  <c r="E5710" i="40"/>
  <c r="E5203" i="40"/>
  <c r="E3328" i="40"/>
  <c r="E3901" i="40"/>
  <c r="E4566" i="40"/>
  <c r="E5792" i="40"/>
  <c r="E2725" i="40"/>
  <c r="E531" i="40"/>
  <c r="E9375" i="40"/>
  <c r="E6343" i="40"/>
  <c r="E6173" i="40"/>
  <c r="E4837" i="40"/>
  <c r="E1235" i="40"/>
  <c r="E7539" i="40"/>
  <c r="E749" i="40"/>
  <c r="E3354" i="40"/>
  <c r="E5865" i="40"/>
  <c r="E6631" i="40"/>
  <c r="E5598" i="40"/>
  <c r="E7364" i="40"/>
  <c r="E4941" i="40"/>
  <c r="E9561" i="40"/>
  <c r="E9560" i="40"/>
  <c r="E7879" i="40"/>
  <c r="E4329" i="40"/>
  <c r="E9340" i="40"/>
  <c r="E4731" i="40"/>
  <c r="E2508" i="40"/>
  <c r="E10161" i="40"/>
  <c r="E6904" i="40"/>
  <c r="E1708" i="40"/>
  <c r="E2278" i="40"/>
  <c r="E2594" i="40"/>
  <c r="E106" i="40"/>
  <c r="E1768" i="40"/>
  <c r="E4544" i="40"/>
  <c r="E1730" i="40"/>
  <c r="E9692" i="40"/>
  <c r="E4608" i="40"/>
  <c r="E4029" i="40"/>
  <c r="E7568" i="40"/>
  <c r="E4514" i="40"/>
  <c r="E6776" i="40"/>
  <c r="E5151" i="40"/>
  <c r="E8019" i="40"/>
  <c r="E2916" i="40"/>
  <c r="E4605" i="40"/>
  <c r="E7873" i="40"/>
  <c r="E8782" i="40"/>
  <c r="E3440" i="40"/>
  <c r="E4852" i="40"/>
  <c r="E6143" i="40"/>
  <c r="E2829" i="40"/>
  <c r="E4022" i="40"/>
  <c r="E8336" i="40"/>
  <c r="E8883" i="40"/>
  <c r="E1156" i="40"/>
  <c r="E1868" i="40"/>
  <c r="E2405" i="40"/>
  <c r="E6543" i="40"/>
  <c r="E8146" i="40"/>
  <c r="E6897" i="40"/>
  <c r="E4167" i="40"/>
  <c r="E9549" i="40"/>
  <c r="E9575" i="40"/>
  <c r="E14" i="40"/>
  <c r="E3974" i="40"/>
  <c r="E2653" i="40"/>
  <c r="E7229" i="40"/>
  <c r="E3922" i="40"/>
  <c r="E2001" i="40"/>
  <c r="E6100" i="40"/>
  <c r="E3119" i="40"/>
  <c r="E5542" i="40"/>
  <c r="E2166" i="40"/>
  <c r="E3310" i="40"/>
  <c r="E6497" i="40"/>
  <c r="E9839" i="40"/>
  <c r="E8804" i="40"/>
  <c r="E4201" i="40"/>
  <c r="E3707" i="40"/>
  <c r="E4664" i="40"/>
  <c r="E8711" i="40"/>
  <c r="E3208" i="40"/>
  <c r="E2406" i="40"/>
  <c r="E4491" i="40"/>
  <c r="E2893" i="40"/>
  <c r="E1552" i="40"/>
  <c r="E7683" i="40"/>
  <c r="E9258" i="40"/>
  <c r="E1609" i="40"/>
  <c r="E5185" i="40"/>
  <c r="E2183" i="40"/>
  <c r="E9626" i="40"/>
  <c r="E2561" i="40"/>
  <c r="E10017" i="40"/>
  <c r="E9453" i="40"/>
  <c r="E3443" i="40"/>
  <c r="E3916" i="40"/>
  <c r="E1671" i="40"/>
  <c r="E4218" i="40"/>
  <c r="E1208" i="40"/>
  <c r="E8526" i="40"/>
  <c r="E4688" i="40"/>
  <c r="E7181" i="40"/>
  <c r="E9014" i="40"/>
  <c r="E3943" i="40"/>
  <c r="E7084" i="40"/>
  <c r="E5974" i="40"/>
  <c r="E8033" i="40"/>
  <c r="E9775" i="40"/>
  <c r="E6009" i="40"/>
  <c r="E4889" i="40"/>
  <c r="E7629" i="40"/>
  <c r="E8299" i="40"/>
  <c r="E8822" i="40"/>
  <c r="E1036" i="40"/>
  <c r="E6253" i="40"/>
  <c r="E2750" i="40"/>
  <c r="E3956" i="40"/>
  <c r="E4751" i="40"/>
  <c r="E8338" i="40"/>
  <c r="E3358" i="40"/>
  <c r="E3998" i="40"/>
  <c r="E3765" i="40"/>
  <c r="E2069" i="40"/>
  <c r="E8992" i="40"/>
  <c r="E8257" i="40"/>
  <c r="E9008" i="40"/>
  <c r="E4147" i="40"/>
  <c r="E148" i="40"/>
  <c r="E9738" i="40"/>
  <c r="E5038" i="40"/>
  <c r="E8054" i="40"/>
  <c r="E8177" i="40"/>
  <c r="E5845" i="40"/>
  <c r="E1634" i="40"/>
  <c r="E9563" i="40"/>
  <c r="E6282" i="40"/>
  <c r="E8838" i="40"/>
  <c r="E3102" i="40"/>
  <c r="E7438" i="40"/>
  <c r="E9470" i="40"/>
  <c r="E402" i="40"/>
  <c r="E7293" i="40"/>
  <c r="E975" i="40"/>
  <c r="E5106" i="40"/>
  <c r="E4667" i="40"/>
  <c r="E8368" i="40"/>
  <c r="E2060" i="40"/>
  <c r="E3946" i="40"/>
  <c r="E3525" i="40"/>
  <c r="E500" i="40"/>
  <c r="E9817" i="40"/>
  <c r="E3874" i="40"/>
  <c r="E3178" i="40"/>
  <c r="E416" i="40"/>
  <c r="E802" i="40"/>
  <c r="E413" i="40"/>
  <c r="E9269" i="40"/>
  <c r="E7498" i="40"/>
  <c r="E1603" i="40"/>
  <c r="E8559" i="40"/>
  <c r="E7907" i="40"/>
  <c r="E1666" i="40"/>
  <c r="E5902" i="40"/>
  <c r="E9659" i="40"/>
  <c r="E5430" i="40"/>
  <c r="E8387" i="40"/>
  <c r="E9218" i="40"/>
  <c r="E3667" i="40"/>
  <c r="E4858" i="40"/>
  <c r="E7210" i="40"/>
  <c r="E4634" i="40"/>
  <c r="E5726" i="40"/>
  <c r="E2305" i="40"/>
  <c r="E5173" i="40"/>
  <c r="E4989" i="40"/>
  <c r="E2963" i="40"/>
  <c r="E1904" i="40"/>
  <c r="E3364" i="40"/>
  <c r="E748" i="40"/>
  <c r="E3481" i="40"/>
  <c r="E625" i="40"/>
  <c r="E3471" i="40"/>
  <c r="E8369" i="40"/>
  <c r="E5737" i="40"/>
  <c r="E7261" i="40"/>
  <c r="E7186" i="40"/>
  <c r="E3193" i="40"/>
  <c r="E4551" i="40"/>
  <c r="E8879" i="40"/>
  <c r="E7727" i="40"/>
  <c r="E9860" i="40"/>
  <c r="E1284" i="40"/>
  <c r="E5403" i="40"/>
  <c r="E8707" i="40"/>
  <c r="E2846" i="40"/>
  <c r="E2736" i="40"/>
  <c r="E4888" i="40"/>
  <c r="E3799" i="40"/>
  <c r="E8959" i="40"/>
  <c r="E382" i="40"/>
  <c r="E8877" i="40"/>
  <c r="E8686" i="40"/>
  <c r="E7863" i="40"/>
  <c r="E4588" i="40"/>
  <c r="E4370" i="40"/>
  <c r="E7675" i="40"/>
  <c r="E5998" i="40"/>
  <c r="E3694" i="40"/>
  <c r="E1353" i="40"/>
  <c r="E5885" i="40"/>
  <c r="E912" i="40"/>
  <c r="E4867" i="40"/>
  <c r="E8666" i="40"/>
  <c r="E6717" i="40"/>
  <c r="E579" i="40"/>
  <c r="E6625" i="40"/>
  <c r="E1462" i="40"/>
  <c r="E1102" i="40"/>
  <c r="E5261" i="40"/>
  <c r="E4753" i="40"/>
  <c r="E4122" i="40"/>
  <c r="E8326" i="40"/>
  <c r="E3941" i="40"/>
  <c r="E1827" i="40"/>
  <c r="E8211" i="40"/>
  <c r="E6139" i="40"/>
  <c r="E8168" i="40"/>
  <c r="E2454" i="40"/>
  <c r="E6365" i="40"/>
  <c r="E2074" i="40"/>
  <c r="E968" i="40"/>
  <c r="E9043" i="40"/>
  <c r="E4864" i="40"/>
  <c r="E8263" i="40"/>
  <c r="E6347" i="40"/>
  <c r="E3340" i="40"/>
  <c r="E9773" i="40"/>
  <c r="E6021" i="40"/>
  <c r="E1570" i="40"/>
  <c r="E3742" i="40"/>
  <c r="E9520" i="40"/>
  <c r="E2964" i="40"/>
  <c r="E530" i="40"/>
  <c r="E702" i="40"/>
  <c r="E9446" i="40"/>
  <c r="E5239" i="40"/>
  <c r="E8950" i="40"/>
  <c r="E7182" i="40"/>
  <c r="E5453" i="40"/>
  <c r="E8473" i="40"/>
  <c r="E5331" i="40"/>
  <c r="E1854" i="40"/>
  <c r="E2572" i="40"/>
  <c r="E5458" i="40"/>
  <c r="E7565" i="40"/>
  <c r="E3817" i="40"/>
  <c r="E7042" i="40"/>
  <c r="E1630" i="40"/>
  <c r="E8677" i="40"/>
  <c r="E7358" i="40"/>
  <c r="E9385" i="40"/>
  <c r="E7336" i="40"/>
  <c r="E7490" i="40"/>
  <c r="E7214" i="40"/>
  <c r="E5010" i="40"/>
  <c r="E2581" i="40"/>
  <c r="E4994" i="40"/>
  <c r="E1180" i="40"/>
  <c r="E4648" i="40"/>
  <c r="E5954" i="40"/>
  <c r="E5020" i="40"/>
  <c r="E4258" i="40"/>
  <c r="E1936" i="40"/>
  <c r="E1672" i="40"/>
  <c r="E5497" i="40"/>
  <c r="E5839" i="40"/>
  <c r="E7421" i="40"/>
  <c r="E3463" i="40"/>
  <c r="E5344" i="40"/>
  <c r="E5959" i="40"/>
  <c r="E5143" i="40"/>
  <c r="E2547" i="40"/>
  <c r="E4687" i="40"/>
  <c r="E6542" i="40"/>
  <c r="E9467" i="40"/>
  <c r="E7439" i="40"/>
  <c r="E2162" i="40"/>
  <c r="E3803" i="40"/>
  <c r="E6966" i="40"/>
  <c r="E4299" i="40"/>
  <c r="E2932" i="40"/>
  <c r="E1485" i="40"/>
  <c r="E10054" i="40"/>
  <c r="E3392" i="40"/>
  <c r="E5708" i="40"/>
  <c r="E2175" i="40"/>
  <c r="E240" i="40"/>
  <c r="E3790" i="40"/>
  <c r="E3881" i="40"/>
  <c r="E8127" i="40"/>
  <c r="E9481" i="40"/>
  <c r="E1571" i="40"/>
  <c r="E8580" i="40"/>
  <c r="E8882" i="40"/>
  <c r="E9277" i="40"/>
  <c r="E5461" i="40"/>
  <c r="E4963" i="40"/>
  <c r="E2505" i="40"/>
  <c r="E3893" i="40"/>
  <c r="E956" i="40"/>
  <c r="E5827" i="40"/>
  <c r="E4849" i="40"/>
  <c r="E8872" i="40"/>
  <c r="E3038" i="40"/>
  <c r="E6801" i="40"/>
  <c r="E8531" i="40"/>
  <c r="E3279" i="40"/>
  <c r="E6617" i="40"/>
  <c r="E1536" i="40"/>
  <c r="E921" i="40"/>
  <c r="E5659" i="40"/>
  <c r="E3697" i="40"/>
  <c r="E5472" i="40"/>
  <c r="E6912" i="40"/>
  <c r="E3890" i="40"/>
  <c r="E6773" i="40"/>
  <c r="E6326" i="40"/>
  <c r="E10038" i="40"/>
  <c r="E8392" i="40"/>
  <c r="E1214" i="40"/>
  <c r="E6197" i="40"/>
  <c r="E3634" i="40"/>
  <c r="E9844" i="40"/>
  <c r="E1271" i="40"/>
  <c r="E7880" i="40"/>
  <c r="E5797" i="40"/>
  <c r="E4429" i="40"/>
  <c r="E128" i="40"/>
  <c r="E1409" i="40"/>
  <c r="E3247" i="40"/>
  <c r="E4388" i="40"/>
  <c r="E5219" i="40"/>
  <c r="E6265" i="40"/>
  <c r="E3114" i="40"/>
  <c r="E1943" i="40"/>
  <c r="E9995" i="40"/>
  <c r="E1791" i="40"/>
  <c r="E9200" i="40"/>
  <c r="E2421" i="40"/>
  <c r="E3418" i="40"/>
  <c r="E8036" i="40"/>
  <c r="E4951" i="40"/>
  <c r="E3725" i="40"/>
  <c r="E4068" i="40"/>
  <c r="E4243" i="40"/>
  <c r="E4602" i="40"/>
  <c r="E2323" i="40"/>
  <c r="E5012" i="40"/>
  <c r="E677" i="40"/>
  <c r="E3330" i="40"/>
  <c r="E3436" i="40"/>
  <c r="E1640" i="40"/>
  <c r="E4651" i="40"/>
  <c r="E9055" i="40"/>
  <c r="E228" i="40"/>
  <c r="E7485" i="40"/>
  <c r="E8301" i="40"/>
  <c r="E2665" i="40"/>
  <c r="E9614" i="40"/>
  <c r="E3083" i="40"/>
  <c r="E536" i="40"/>
  <c r="E568" i="40"/>
  <c r="E2477" i="40"/>
  <c r="E6255" i="40"/>
  <c r="E9756" i="40"/>
  <c r="E8963" i="40"/>
  <c r="E8032" i="40"/>
  <c r="E8874" i="40"/>
  <c r="E5226" i="40"/>
  <c r="E8018" i="40"/>
  <c r="E520" i="40"/>
  <c r="E9567" i="40"/>
  <c r="E6426" i="40"/>
  <c r="E5916" i="40"/>
  <c r="E1616" i="40"/>
  <c r="E5206" i="40"/>
  <c r="E4344" i="40"/>
  <c r="E6603" i="40"/>
  <c r="E9294" i="40"/>
  <c r="E1022" i="40"/>
  <c r="E5150" i="40"/>
  <c r="E4860" i="40"/>
  <c r="E4556" i="40"/>
  <c r="E1386" i="40"/>
  <c r="E5372" i="40"/>
  <c r="E5339" i="40"/>
  <c r="E706" i="40"/>
  <c r="E3832" i="40"/>
  <c r="E9715" i="40"/>
  <c r="E7339" i="40"/>
  <c r="E6657" i="40"/>
  <c r="E4455" i="40"/>
  <c r="E4113" i="40"/>
  <c r="E1920" i="40"/>
  <c r="E2350" i="40"/>
  <c r="E9573" i="40"/>
  <c r="E3757" i="40"/>
  <c r="E2973" i="40"/>
  <c r="E10082" i="40"/>
  <c r="E5444" i="40"/>
  <c r="E7847" i="40"/>
  <c r="E6123" i="40"/>
  <c r="E2856" i="40"/>
  <c r="E3777" i="40"/>
  <c r="E8516" i="40"/>
  <c r="E8476" i="40"/>
  <c r="E3497" i="40"/>
  <c r="E2685" i="40"/>
  <c r="E9261" i="40"/>
  <c r="E1582" i="40"/>
  <c r="E2833" i="40"/>
  <c r="E8729" i="40"/>
  <c r="E9005" i="40"/>
  <c r="E361" i="40"/>
  <c r="E8180" i="40"/>
  <c r="E4226" i="40"/>
  <c r="E9697" i="40"/>
  <c r="E1657" i="40"/>
  <c r="E7233" i="40"/>
  <c r="E5351" i="40"/>
  <c r="E7648" i="40"/>
  <c r="E6172" i="40"/>
  <c r="E6716" i="40"/>
  <c r="E608" i="40"/>
  <c r="E5083" i="40"/>
  <c r="E3412" i="40"/>
  <c r="E3359" i="40"/>
  <c r="E7933" i="40"/>
  <c r="E6376" i="40"/>
  <c r="E1704" i="40"/>
  <c r="E4656" i="40"/>
  <c r="E5361" i="40"/>
  <c r="E1676" i="40"/>
  <c r="E7718" i="40"/>
  <c r="E2990" i="40"/>
  <c r="E8898" i="40"/>
  <c r="E4902" i="40"/>
  <c r="E4532" i="40"/>
  <c r="E9421" i="40"/>
  <c r="E8064" i="40"/>
  <c r="E2389" i="40"/>
  <c r="E6189" i="40"/>
  <c r="E9175" i="40"/>
  <c r="E103" i="40"/>
  <c r="E4195" i="40"/>
  <c r="E4194" i="40"/>
  <c r="E7762" i="40"/>
  <c r="E9666" i="40"/>
  <c r="E8624" i="40"/>
  <c r="E1982" i="40"/>
  <c r="E5560" i="40"/>
  <c r="E3561" i="40"/>
  <c r="E5380" i="40"/>
  <c r="E9957" i="40"/>
  <c r="E2825" i="40"/>
  <c r="E600" i="40"/>
  <c r="E5376" i="40"/>
  <c r="E9307" i="40"/>
  <c r="E7690" i="40"/>
  <c r="E2881" i="40"/>
  <c r="E4448" i="40"/>
  <c r="E4445" i="40"/>
  <c r="E9260" i="40"/>
  <c r="E8555" i="40"/>
  <c r="E3718" i="40"/>
  <c r="E5646" i="40"/>
  <c r="E7434" i="40"/>
  <c r="E8598" i="40"/>
  <c r="E3959" i="40"/>
  <c r="E8002" i="40"/>
  <c r="E7380" i="40"/>
  <c r="E7672" i="40"/>
  <c r="E3395" i="40"/>
  <c r="E7710" i="40"/>
  <c r="E403" i="40"/>
  <c r="E5862" i="40"/>
  <c r="E7768" i="40"/>
  <c r="E6417" i="40"/>
  <c r="E1335" i="40"/>
  <c r="E1767" i="40"/>
  <c r="E3814" i="40"/>
  <c r="E4505" i="40"/>
  <c r="E9919" i="40"/>
  <c r="E6720" i="40"/>
  <c r="E2430" i="40"/>
  <c r="E1601" i="40"/>
  <c r="E4060" i="40"/>
  <c r="E2697" i="40"/>
  <c r="E10055" i="40"/>
  <c r="E2868" i="40"/>
  <c r="E9490" i="40"/>
  <c r="E407" i="40"/>
  <c r="E7859" i="40"/>
  <c r="E1029" i="40"/>
  <c r="E5130" i="40"/>
  <c r="E7346" i="40"/>
  <c r="E9168" i="40"/>
  <c r="E3986" i="40"/>
  <c r="E8266" i="40"/>
  <c r="E8220" i="40"/>
  <c r="E1761" i="40"/>
  <c r="E7005" i="40"/>
  <c r="E7977" i="40"/>
  <c r="E6267" i="40"/>
  <c r="E572" i="40"/>
  <c r="E5733" i="40"/>
  <c r="E8251" i="40"/>
  <c r="E8593" i="40"/>
  <c r="E9921" i="40"/>
  <c r="E5346" i="40"/>
  <c r="E5597" i="40"/>
  <c r="E8375" i="40"/>
  <c r="E8510" i="40"/>
  <c r="E109" i="40"/>
  <c r="E9339" i="40"/>
  <c r="E3275" i="40"/>
  <c r="E7776" i="40"/>
  <c r="E7958" i="40"/>
  <c r="E8539" i="40"/>
  <c r="E92" i="40"/>
  <c r="E1489" i="40"/>
  <c r="E6939" i="40"/>
  <c r="E3484" i="40"/>
  <c r="E9889" i="40"/>
  <c r="E1173" i="40"/>
  <c r="E3528" i="40"/>
  <c r="E2855" i="40"/>
  <c r="E1250" i="40"/>
  <c r="E5761" i="40"/>
  <c r="E9717" i="40"/>
  <c r="E1507" i="40"/>
  <c r="E8004" i="40"/>
  <c r="E5585" i="40"/>
  <c r="E1628" i="40"/>
  <c r="E2038" i="40"/>
  <c r="E3154" i="40"/>
  <c r="E2822" i="40"/>
  <c r="E8875" i="40"/>
  <c r="E9933" i="40"/>
  <c r="E5159" i="40"/>
  <c r="E2604" i="40"/>
  <c r="E4591" i="40"/>
  <c r="E6674" i="40"/>
  <c r="E4149" i="40"/>
  <c r="E1065" i="40"/>
  <c r="E71" i="40"/>
  <c r="E602" i="40"/>
  <c r="E3442" i="40"/>
  <c r="E3534" i="40"/>
  <c r="E5952" i="40"/>
  <c r="E4410" i="40"/>
  <c r="E6266" i="40"/>
  <c r="E2953" i="40"/>
  <c r="E2481" i="40"/>
  <c r="E9813" i="40"/>
  <c r="E1591" i="40"/>
  <c r="E9810" i="40"/>
  <c r="E2354" i="40"/>
  <c r="E1751" i="40"/>
  <c r="E3514" i="40"/>
  <c r="E6550" i="40"/>
  <c r="E1765" i="40"/>
  <c r="E8108" i="40"/>
  <c r="E2039" i="40"/>
  <c r="E9087" i="40"/>
  <c r="E5669" i="40"/>
  <c r="E7247" i="40"/>
  <c r="E2456" i="40"/>
  <c r="E3110" i="40"/>
  <c r="E4755" i="40"/>
  <c r="E5674" i="40"/>
  <c r="E9161" i="40"/>
  <c r="E1512" i="40"/>
  <c r="E2062" i="40"/>
  <c r="E2569" i="40"/>
  <c r="E777" i="40"/>
  <c r="E7943" i="40"/>
  <c r="E10094" i="40"/>
  <c r="E8170" i="40"/>
  <c r="E1357" i="40"/>
  <c r="E1037" i="40"/>
  <c r="E4709" i="40"/>
  <c r="E8934" i="40"/>
  <c r="E8269" i="40"/>
  <c r="E3949" i="40"/>
  <c r="E7459" i="40"/>
  <c r="E1133" i="40"/>
  <c r="E6874" i="40"/>
  <c r="E9925" i="40"/>
  <c r="E152" i="40"/>
  <c r="E2772" i="40"/>
  <c r="E5887" i="40"/>
  <c r="E5843" i="40"/>
  <c r="E6489" i="40"/>
  <c r="E1852" i="40"/>
  <c r="E789" i="40"/>
  <c r="E5990" i="40"/>
  <c r="E5154" i="40"/>
  <c r="E1613" i="40"/>
  <c r="E5672" i="40"/>
  <c r="E2705" i="40"/>
  <c r="E5327" i="40"/>
  <c r="E2114" i="40"/>
  <c r="E3382" i="40"/>
  <c r="E9066" i="40"/>
  <c r="E4104" i="40"/>
  <c r="E9239" i="40"/>
  <c r="E828" i="40"/>
  <c r="E2892" i="40"/>
  <c r="E1886" i="40"/>
  <c r="E2201" i="40"/>
  <c r="E3543" i="40"/>
  <c r="E58" i="40"/>
  <c r="E8955" i="40"/>
  <c r="E3007" i="40"/>
  <c r="E9129" i="40"/>
  <c r="E3973" i="40"/>
  <c r="E4771" i="40"/>
  <c r="E1286" i="40"/>
  <c r="E2304" i="40"/>
  <c r="E496" i="40"/>
  <c r="E6414" i="40"/>
  <c r="E8088" i="40"/>
  <c r="E10091" i="40"/>
  <c r="E4214" i="40"/>
  <c r="E4968" i="40"/>
  <c r="E4749" i="40"/>
  <c r="E423" i="40"/>
  <c r="E4579" i="40"/>
  <c r="E373" i="40"/>
  <c r="E9749" i="40"/>
  <c r="E7244" i="40"/>
  <c r="E7377" i="40"/>
  <c r="E5498" i="40"/>
  <c r="E5230" i="40"/>
  <c r="E4929" i="40"/>
  <c r="E9822" i="40"/>
  <c r="E7443" i="40"/>
  <c r="E8133" i="40"/>
  <c r="E2070" i="40"/>
  <c r="E7556" i="40"/>
  <c r="E547" i="40"/>
  <c r="E3339" i="40"/>
  <c r="E1846" i="40"/>
  <c r="E736" i="40"/>
  <c r="E8581" i="40"/>
  <c r="E1356" i="40"/>
  <c r="E8775" i="40"/>
  <c r="E1251" i="40"/>
  <c r="E6500" i="40"/>
  <c r="E874" i="40"/>
  <c r="E8548" i="40"/>
  <c r="E6852" i="40"/>
  <c r="E6288" i="40"/>
  <c r="E2450" i="40"/>
  <c r="E9132" i="40"/>
  <c r="E3607" i="40"/>
  <c r="E557" i="40"/>
  <c r="E9781" i="40"/>
  <c r="E4609" i="40"/>
  <c r="E5284" i="40"/>
  <c r="E9184" i="40"/>
  <c r="E9349" i="40"/>
  <c r="E1731" i="40"/>
  <c r="E2883" i="40"/>
  <c r="E823" i="40"/>
  <c r="E8401" i="40"/>
  <c r="E5336" i="40"/>
  <c r="E1128" i="40"/>
  <c r="E1201" i="40"/>
  <c r="E6294" i="40"/>
  <c r="E5208" i="40"/>
  <c r="E6369" i="40"/>
  <c r="E6412" i="40"/>
  <c r="E727" i="40"/>
  <c r="E5975" i="40"/>
  <c r="E1578" i="40"/>
  <c r="E7945" i="40"/>
  <c r="E1693" i="40"/>
  <c r="E2063" i="40"/>
  <c r="E10019" i="40"/>
  <c r="E2081" i="40"/>
  <c r="E1966" i="40"/>
  <c r="E5188" i="40"/>
  <c r="E7562" i="40"/>
  <c r="E7870" i="40"/>
  <c r="E1909" i="40"/>
  <c r="E2236" i="40"/>
  <c r="E245" i="40"/>
  <c r="E1408" i="40"/>
  <c r="E594" i="40"/>
  <c r="E4955" i="40"/>
  <c r="E1885" i="40"/>
  <c r="E7925" i="40"/>
  <c r="E9640" i="40"/>
  <c r="E1753" i="40"/>
  <c r="E8582" i="40"/>
  <c r="E10089" i="40"/>
  <c r="E8756" i="40"/>
  <c r="E3975" i="40"/>
  <c r="E1395" i="40"/>
  <c r="E5655" i="40"/>
  <c r="E1662" i="40"/>
  <c r="E5621" i="40"/>
  <c r="E4578" i="40"/>
  <c r="E8358" i="40"/>
  <c r="E325" i="40"/>
  <c r="E6630" i="40"/>
  <c r="E2466" i="40"/>
  <c r="E9645" i="40"/>
  <c r="E1024" i="40"/>
  <c r="E8007" i="40"/>
  <c r="E2433" i="40"/>
  <c r="E5695" i="40"/>
  <c r="E2108" i="40"/>
  <c r="E8748" i="40"/>
  <c r="E9150" i="40"/>
  <c r="E1590" i="40"/>
  <c r="E6387" i="40"/>
  <c r="E3978" i="40"/>
  <c r="E191" i="40"/>
  <c r="E4489" i="40"/>
  <c r="E9002" i="40"/>
  <c r="E815" i="40"/>
  <c r="E3503" i="40"/>
  <c r="E5880" i="40"/>
  <c r="E4699" i="40"/>
  <c r="E6360" i="40"/>
  <c r="E3111" i="40"/>
  <c r="E4740" i="40"/>
  <c r="E5628" i="40"/>
  <c r="E796" i="40"/>
  <c r="E64" i="40"/>
  <c r="E2251" i="40"/>
  <c r="E5463" i="40"/>
  <c r="E9203" i="40"/>
  <c r="E2264" i="40"/>
  <c r="E700" i="40"/>
  <c r="E2752" i="40"/>
  <c r="E8588" i="40"/>
  <c r="E10062" i="40"/>
  <c r="E4186" i="40"/>
  <c r="E8016" i="40"/>
  <c r="E7180" i="40"/>
  <c r="E9898" i="40"/>
  <c r="E5245" i="40"/>
  <c r="E8621" i="40"/>
  <c r="E10133" i="40"/>
  <c r="E1299" i="40"/>
  <c r="E6594" i="40"/>
  <c r="E3724" i="40"/>
  <c r="E6509" i="40"/>
  <c r="E9024" i="40"/>
  <c r="E4675" i="40"/>
  <c r="E7368" i="40"/>
  <c r="E3076" i="40"/>
  <c r="E7108" i="40"/>
  <c r="E8631" i="40"/>
  <c r="E8126" i="40"/>
  <c r="E2735" i="40"/>
  <c r="E7867" i="40"/>
  <c r="E4920" i="40"/>
  <c r="E3948" i="40"/>
  <c r="E8617" i="40"/>
  <c r="E6490" i="40"/>
  <c r="E2127" i="40"/>
  <c r="E9896" i="40"/>
  <c r="E7773" i="40"/>
  <c r="E9347" i="40"/>
  <c r="E1410" i="40"/>
  <c r="E280" i="40"/>
  <c r="E10057" i="40"/>
  <c r="E1879" i="40"/>
  <c r="E1808" i="40"/>
  <c r="E8648" i="40"/>
  <c r="E4874" i="40"/>
  <c r="E8260" i="40"/>
  <c r="E3389" i="40"/>
  <c r="E3637" i="40"/>
  <c r="E3490" i="40"/>
  <c r="E880" i="40"/>
  <c r="E4415" i="40"/>
  <c r="E6765" i="40"/>
  <c r="E2160" i="40"/>
  <c r="E3843" i="40"/>
  <c r="E7330" i="40"/>
  <c r="E2273" i="40"/>
  <c r="E8295" i="40"/>
  <c r="E10064" i="40"/>
  <c r="E8689" i="40"/>
  <c r="E9010" i="40"/>
  <c r="E2365" i="40"/>
  <c r="E781" i="40"/>
  <c r="E8035" i="40"/>
  <c r="E1342" i="40"/>
  <c r="E3343" i="40"/>
  <c r="E8816" i="40"/>
  <c r="E4825" i="40"/>
  <c r="E3963" i="40"/>
  <c r="E504" i="40"/>
  <c r="E9170" i="40"/>
  <c r="E441" i="40"/>
  <c r="E196" i="40"/>
  <c r="E2309" i="40"/>
  <c r="E2906" i="40"/>
  <c r="E1563" i="40"/>
  <c r="E2521" i="40"/>
  <c r="E5795" i="40"/>
  <c r="E5277" i="40"/>
  <c r="E8345" i="40"/>
  <c r="E8806" i="40"/>
  <c r="E6953" i="40"/>
  <c r="E4692" i="40"/>
  <c r="E6161" i="40"/>
  <c r="E2267" i="40"/>
  <c r="E7239" i="40"/>
  <c r="E4921" i="40"/>
  <c r="E8481" i="40"/>
  <c r="E4590" i="40"/>
  <c r="E7430" i="40"/>
  <c r="E1959" i="40"/>
  <c r="E270" i="40"/>
  <c r="E5175" i="40"/>
  <c r="E7291" i="40"/>
  <c r="E9154" i="40"/>
  <c r="E3429" i="40"/>
  <c r="E8090" i="40"/>
  <c r="E9867" i="40"/>
  <c r="E6094" i="40"/>
  <c r="E5337" i="40"/>
  <c r="E2939" i="40"/>
  <c r="E7224" i="40"/>
  <c r="E7528" i="40"/>
  <c r="E3286" i="40"/>
  <c r="E6334" i="40"/>
  <c r="E4379" i="40"/>
  <c r="E9363" i="40"/>
  <c r="E6076" i="40"/>
  <c r="E6427" i="40"/>
  <c r="E4539" i="40"/>
  <c r="E5555" i="40"/>
  <c r="E9538" i="40"/>
  <c r="E2671" i="40"/>
  <c r="E446" i="40"/>
  <c r="E5479" i="40"/>
  <c r="E7486" i="40"/>
  <c r="E1298" i="40"/>
  <c r="E9151" i="40"/>
  <c r="E2054" i="40"/>
  <c r="E2826" i="40"/>
  <c r="E1097" i="40"/>
  <c r="E8230" i="40"/>
  <c r="E8530" i="40"/>
  <c r="E3507" i="40"/>
  <c r="E6062" i="40"/>
  <c r="E533" i="40"/>
  <c r="E6390" i="40"/>
  <c r="E5677" i="40"/>
  <c r="E3117" i="40"/>
  <c r="E9243" i="40"/>
  <c r="E2836" i="40"/>
  <c r="E7986" i="40"/>
  <c r="E894" i="40"/>
  <c r="E5340" i="40"/>
  <c r="E7494" i="40"/>
  <c r="E1349" i="40"/>
  <c r="E7274" i="40"/>
  <c r="E7817" i="40"/>
  <c r="E1033" i="40"/>
  <c r="E10154" i="40"/>
  <c r="E9807" i="40"/>
  <c r="E7337" i="40"/>
  <c r="E2680" i="40"/>
  <c r="E833" i="40"/>
  <c r="E1240" i="40"/>
  <c r="E1071" i="40"/>
  <c r="E3161" i="40"/>
  <c r="E1269" i="40"/>
  <c r="E9205" i="40"/>
  <c r="E5941" i="40"/>
  <c r="E8965" i="40"/>
  <c r="E5564" i="40"/>
  <c r="E2425" i="40"/>
  <c r="E8399" i="40"/>
  <c r="E180" i="40"/>
  <c r="E53" i="40"/>
  <c r="E636" i="40"/>
  <c r="E9242" i="40"/>
  <c r="E10009" i="40"/>
  <c r="E1020" i="40"/>
  <c r="E7155" i="40"/>
  <c r="E3441" i="40"/>
  <c r="E7315" i="40"/>
  <c r="E5820" i="40"/>
  <c r="E8420" i="40"/>
  <c r="E8988" i="40"/>
  <c r="E7389" i="40"/>
  <c r="E6207" i="40"/>
  <c r="E6071" i="40"/>
  <c r="E9412" i="40"/>
  <c r="E7147" i="40"/>
  <c r="E1478" i="40"/>
  <c r="E1379" i="40"/>
  <c r="E8682" i="40"/>
  <c r="E2077" i="40"/>
  <c r="E9083" i="40"/>
  <c r="E8013" i="40"/>
  <c r="E2544" i="40"/>
  <c r="E5127" i="40"/>
  <c r="E6707" i="40"/>
  <c r="E3014" i="40"/>
  <c r="E8197" i="40"/>
  <c r="E965" i="40"/>
  <c r="E2703" i="40"/>
  <c r="E9881" i="40"/>
  <c r="E7979" i="40"/>
  <c r="E1334" i="40"/>
  <c r="E3880" i="40"/>
  <c r="E3024" i="40"/>
  <c r="E347" i="40"/>
  <c r="E6890" i="40"/>
  <c r="E6080" i="40"/>
  <c r="E9897" i="40"/>
  <c r="E5293" i="40"/>
  <c r="E2796" i="40"/>
  <c r="E3809" i="40"/>
  <c r="E5899" i="40"/>
  <c r="E3311" i="40"/>
  <c r="E1263" i="40"/>
  <c r="E2658" i="40"/>
  <c r="E44" i="40"/>
  <c r="E10177" i="40"/>
  <c r="E9283" i="40"/>
  <c r="E6034" i="40"/>
  <c r="E9309" i="40"/>
  <c r="E7584" i="40"/>
  <c r="E1893" i="40"/>
  <c r="E4240" i="40"/>
  <c r="E4790" i="40"/>
  <c r="E6934" i="40"/>
  <c r="E8185" i="40"/>
  <c r="E5550" i="40"/>
  <c r="E6861" i="40"/>
  <c r="E3138" i="40"/>
  <c r="E2620" i="40"/>
  <c r="E425" i="40"/>
  <c r="E3498" i="40"/>
  <c r="E6423" i="40"/>
  <c r="E2648" i="40"/>
  <c r="E5275" i="40"/>
  <c r="E334" i="40"/>
  <c r="E9270" i="40"/>
  <c r="E5826" i="40"/>
  <c r="E871" i="40"/>
  <c r="E4499" i="40"/>
  <c r="E860" i="40"/>
  <c r="E10188" i="40"/>
  <c r="E8196" i="40"/>
  <c r="E3651" i="40"/>
  <c r="E8335" i="40"/>
  <c r="E1638" i="40"/>
  <c r="E2144" i="40"/>
  <c r="E8983" i="40"/>
  <c r="E143" i="40"/>
  <c r="E271" i="40"/>
  <c r="E4713" i="40"/>
  <c r="E1637" i="40"/>
  <c r="E8237" i="40"/>
  <c r="E3349" i="40"/>
  <c r="E8110" i="40"/>
  <c r="E8174" i="40"/>
  <c r="E5612" i="40"/>
  <c r="E1750" i="40"/>
  <c r="E7574" i="40"/>
  <c r="E5349" i="40"/>
  <c r="E768" i="40"/>
  <c r="E1350" i="40"/>
  <c r="E6557" i="40"/>
  <c r="E8072" i="40"/>
  <c r="E9552" i="40"/>
  <c r="E993" i="40"/>
  <c r="E7966" i="40"/>
  <c r="E321" i="40"/>
  <c r="E2979" i="40"/>
  <c r="E3006" i="40"/>
  <c r="E5420" i="40"/>
  <c r="E9234" i="40"/>
  <c r="E4405" i="40"/>
  <c r="E4093" i="40"/>
  <c r="E8290" i="40"/>
  <c r="E7772" i="40"/>
  <c r="E2632" i="40"/>
  <c r="E7646" i="40"/>
  <c r="E1150" i="40"/>
  <c r="E9473" i="40"/>
  <c r="E1464" i="40"/>
  <c r="E9731" i="40"/>
  <c r="E3321" i="40"/>
  <c r="E9906" i="40"/>
  <c r="E4893" i="40"/>
  <c r="E1741" i="40"/>
  <c r="E2943" i="40"/>
  <c r="E4234" i="40"/>
  <c r="E1130" i="40"/>
  <c r="E7200" i="40"/>
  <c r="E5562" i="40"/>
  <c r="E3710" i="40"/>
  <c r="E3749" i="40"/>
  <c r="E8591" i="40"/>
  <c r="E7393" i="40"/>
  <c r="E8663" i="40"/>
  <c r="E642" i="40"/>
  <c r="E4377" i="40"/>
  <c r="E8854" i="40"/>
  <c r="E4784" i="40"/>
  <c r="E8455" i="40"/>
  <c r="E3386" i="40"/>
  <c r="E6430" i="40"/>
  <c r="E1267" i="40"/>
  <c r="E9219" i="40"/>
  <c r="E3163" i="40"/>
  <c r="E4103" i="40"/>
  <c r="E6328" i="40"/>
  <c r="E2105" i="40"/>
  <c r="E8769" i="40"/>
  <c r="E5738" i="40"/>
  <c r="E3585" i="40"/>
  <c r="E7372" i="40"/>
  <c r="E9505" i="40"/>
  <c r="E4278" i="40"/>
  <c r="E7770" i="40"/>
  <c r="E6556" i="40"/>
  <c r="E611" i="40"/>
  <c r="E9186" i="40"/>
  <c r="E2172" i="40"/>
  <c r="E3132" i="40"/>
  <c r="E1733" i="40"/>
  <c r="E1168" i="40"/>
  <c r="E7054" i="40"/>
  <c r="X10" i="1"/>
  <c r="X11" i="1" s="1"/>
  <c r="X6" i="1"/>
  <c r="X7" i="1" s="1"/>
  <c r="Y7" i="1" s="1"/>
  <c r="J11" i="43"/>
  <c r="J10" i="43"/>
  <c r="J9" i="43"/>
  <c r="J8" i="43"/>
  <c r="J7" i="43"/>
  <c r="J6" i="43"/>
  <c r="J5" i="43"/>
  <c r="J4" i="43"/>
  <c r="J3" i="43"/>
  <c r="J2" i="43"/>
  <c r="KP26" i="16" l="1"/>
  <c r="B9" i="49"/>
  <c r="B19" i="49"/>
  <c r="B30" i="49" s="1"/>
  <c r="B41" i="49" s="1"/>
  <c r="B52" i="49" s="1"/>
  <c r="B63" i="49" s="1"/>
  <c r="B74" i="49" s="1"/>
  <c r="B85" i="49" s="1"/>
  <c r="B96" i="49" s="1"/>
  <c r="B107" i="49" s="1"/>
  <c r="B118" i="49" s="1"/>
  <c r="B129" i="49" s="1"/>
  <c r="B140" i="49" s="1"/>
  <c r="U5021" i="40"/>
  <c r="U168" i="40"/>
  <c r="U710" i="40"/>
  <c r="U1455" i="40"/>
  <c r="U2385" i="40"/>
  <c r="U3451" i="40"/>
  <c r="U169" i="40"/>
  <c r="U711" i="40"/>
  <c r="U1543" i="40"/>
  <c r="U2479" i="40"/>
  <c r="U3571" i="40"/>
  <c r="U170" i="40"/>
  <c r="U712" i="40"/>
  <c r="U1564" i="40"/>
  <c r="U2493" i="40"/>
  <c r="U3573" i="40"/>
  <c r="U246" i="40"/>
  <c r="U773" i="40"/>
  <c r="U1566" i="40"/>
  <c r="U2522" i="40"/>
  <c r="U3600" i="40"/>
  <c r="U247" i="40"/>
  <c r="U788" i="40"/>
  <c r="U1649" i="40"/>
  <c r="U2633" i="40"/>
  <c r="U3807" i="40"/>
  <c r="U428" i="40"/>
  <c r="U999" i="40"/>
  <c r="U1903" i="40"/>
  <c r="U2883" i="40"/>
  <c r="U4297" i="40"/>
  <c r="U437" i="40"/>
  <c r="U1000" i="40"/>
  <c r="U1904" i="40"/>
  <c r="U2922" i="40"/>
  <c r="U4304" i="40"/>
  <c r="U438" i="40"/>
  <c r="U1096" i="40"/>
  <c r="U2012" i="40"/>
  <c r="U3007" i="40"/>
  <c r="U4573" i="40"/>
  <c r="U440" i="40"/>
  <c r="U1097" i="40"/>
  <c r="U2013" i="40"/>
  <c r="U3032" i="40"/>
  <c r="U4580" i="40"/>
  <c r="U5536" i="40"/>
  <c r="U509" i="40"/>
  <c r="U1122" i="40"/>
  <c r="U2033" i="40"/>
  <c r="U3037" i="40"/>
  <c r="U4581" i="40"/>
  <c r="U5" i="40"/>
  <c r="U520" i="40"/>
  <c r="U1216" i="40"/>
  <c r="U2120" i="40"/>
  <c r="U3145" i="40"/>
  <c r="U4963" i="40"/>
  <c r="U158" i="40"/>
  <c r="U692" i="40"/>
  <c r="U1432" i="40"/>
  <c r="U2379" i="40"/>
  <c r="U3437" i="40"/>
  <c r="U279" i="40"/>
  <c r="U542" i="40"/>
  <c r="U815" i="40"/>
  <c r="U1218" i="40"/>
  <c r="U1683" i="40"/>
  <c r="U2161" i="40"/>
  <c r="U2643" i="40"/>
  <c r="U3147" i="40"/>
  <c r="U5036" i="40"/>
  <c r="U77" i="40"/>
  <c r="U348" i="40"/>
  <c r="U604" i="40"/>
  <c r="U892" i="40"/>
  <c r="U1313" i="40"/>
  <c r="U1758" i="40"/>
  <c r="U2264" i="40"/>
  <c r="U2751" i="40"/>
  <c r="U3249" i="40"/>
  <c r="U5493" i="40"/>
  <c r="U4011" i="40"/>
  <c r="U88" i="40"/>
  <c r="U356" i="40"/>
  <c r="U619" i="40"/>
  <c r="U913" i="40"/>
  <c r="U1326" i="40"/>
  <c r="U1819" i="40"/>
  <c r="U2269" i="40"/>
  <c r="U2776" i="40"/>
  <c r="U3296" i="40"/>
  <c r="U4048" i="40"/>
  <c r="U5630" i="40"/>
  <c r="U102" i="40"/>
  <c r="U360" i="40"/>
  <c r="U631" i="40"/>
  <c r="U987" i="40"/>
  <c r="U1425" i="40"/>
  <c r="U1902" i="40"/>
  <c r="U2370" i="40"/>
  <c r="U2882" i="40"/>
  <c r="U3413" i="40"/>
  <c r="U4284" i="40"/>
  <c r="U269" i="40"/>
  <c r="U541" i="40"/>
  <c r="U798" i="40"/>
  <c r="U1217" i="40"/>
  <c r="U1674" i="40"/>
  <c r="U2130" i="40"/>
  <c r="U2634" i="40"/>
  <c r="U3146" i="40"/>
  <c r="U3810" i="40"/>
  <c r="U3836" i="40"/>
  <c r="U3992" i="40"/>
  <c r="U86" i="40"/>
  <c r="U350" i="40"/>
  <c r="U605" i="40"/>
  <c r="U894" i="40"/>
  <c r="U1314" i="40"/>
  <c r="U1779" i="40"/>
  <c r="U2265" i="40"/>
  <c r="U2752" i="40"/>
  <c r="U3291" i="40"/>
  <c r="U5815" i="40"/>
  <c r="U5082" i="40"/>
  <c r="U4732" i="40"/>
  <c r="U4363" i="40"/>
  <c r="U4121" i="40"/>
  <c r="U3840" i="40"/>
  <c r="U3667" i="40"/>
  <c r="U3481" i="40"/>
  <c r="U3332" i="40"/>
  <c r="U3165" i="40"/>
  <c r="U3057" i="40"/>
  <c r="U2925" i="40"/>
  <c r="U2780" i="40"/>
  <c r="U2667" i="40"/>
  <c r="U2546" i="40"/>
  <c r="U2409" i="40"/>
  <c r="U2288" i="40"/>
  <c r="U2186" i="40"/>
  <c r="U2046" i="40"/>
  <c r="U1938" i="40"/>
  <c r="U1821" i="40"/>
  <c r="U1688" i="40"/>
  <c r="U1579" i="40"/>
  <c r="U1458" i="40"/>
  <c r="U1347" i="40"/>
  <c r="U1230" i="40"/>
  <c r="U1143" i="40"/>
  <c r="U1022" i="40"/>
  <c r="U925" i="40"/>
  <c r="U825" i="40"/>
  <c r="U713" i="40"/>
  <c r="U632" i="40"/>
  <c r="U548" i="40"/>
  <c r="U444" i="40"/>
  <c r="U361" i="40"/>
  <c r="U280" i="40"/>
  <c r="U186" i="40"/>
  <c r="U103" i="40"/>
  <c r="U25" i="40"/>
  <c r="U5631" i="40"/>
  <c r="U5081" i="40"/>
  <c r="U4623" i="40"/>
  <c r="U4342" i="40"/>
  <c r="U4049" i="40"/>
  <c r="U3839" i="40"/>
  <c r="U3614" i="40"/>
  <c r="U3456" i="40"/>
  <c r="U3319" i="40"/>
  <c r="U3153" i="40"/>
  <c r="U3056" i="40"/>
  <c r="U2923" i="40"/>
  <c r="U2777" i="40"/>
  <c r="U2655" i="40"/>
  <c r="U2524" i="40"/>
  <c r="U2397" i="40"/>
  <c r="U2270" i="40"/>
  <c r="U2185" i="40"/>
  <c r="U2034" i="40"/>
  <c r="U1929" i="40"/>
  <c r="U1820" i="40"/>
  <c r="U1687" i="40"/>
  <c r="U1578" i="40"/>
  <c r="U1456" i="40"/>
  <c r="U1346" i="40"/>
  <c r="U1229" i="40"/>
  <c r="U1132" i="40"/>
  <c r="U1016" i="40"/>
  <c r="U923" i="40"/>
  <c r="U6495" i="40"/>
  <c r="U6390" i="40"/>
  <c r="U6007" i="40"/>
  <c r="U5690" i="40"/>
  <c r="U5483" i="40"/>
  <c r="U5247" i="40"/>
  <c r="U5057" i="40"/>
  <c r="U4894" i="40"/>
  <c r="U4786" i="40"/>
  <c r="U4645" i="40"/>
  <c r="U4504" i="40"/>
  <c r="U4412" i="40"/>
  <c r="U4298" i="40"/>
  <c r="U4189" i="40"/>
  <c r="U4075" i="40"/>
  <c r="U3990" i="40"/>
  <c r="U3893" i="40"/>
  <c r="U3808" i="40"/>
  <c r="U3732" i="40"/>
  <c r="U3652" i="40"/>
  <c r="U3572" i="40"/>
  <c r="U3503" i="40"/>
  <c r="U3450" i="40"/>
  <c r="U3365" i="40"/>
  <c r="U3295" i="40"/>
  <c r="U3245" i="40"/>
  <c r="U3181" i="40"/>
  <c r="U3114" i="40"/>
  <c r="U3039" i="40"/>
  <c r="U2991" i="40"/>
  <c r="U2924" i="40"/>
  <c r="U2860" i="40"/>
  <c r="U2801" i="40"/>
  <c r="U2737" i="40"/>
  <c r="U2670" i="40"/>
  <c r="U2606" i="40"/>
  <c r="U2547" i="40"/>
  <c r="U2480" i="40"/>
  <c r="U2416" i="40"/>
  <c r="U2368" i="40"/>
  <c r="U2301" i="40"/>
  <c r="U2226" i="40"/>
  <c r="U2162" i="40"/>
  <c r="U2114" i="40"/>
  <c r="U2047" i="40"/>
  <c r="U1983" i="40"/>
  <c r="U1927" i="40"/>
  <c r="U1857" i="40"/>
  <c r="U1793" i="40"/>
  <c r="U1729" i="40"/>
  <c r="U1673" i="40"/>
  <c r="U1609" i="40"/>
  <c r="U1539" i="40"/>
  <c r="U1491" i="40"/>
  <c r="U1419" i="40"/>
  <c r="U1353" i="40"/>
  <c r="U1295" i="40"/>
  <c r="U1252" i="40"/>
  <c r="U1190" i="40"/>
  <c r="U1124" i="40"/>
  <c r="U1082" i="40"/>
  <c r="U1023" i="40"/>
  <c r="U964" i="40"/>
  <c r="U902" i="40"/>
  <c r="U853" i="40"/>
  <c r="U795" i="40"/>
  <c r="U745" i="40"/>
  <c r="U701" i="40"/>
  <c r="U652" i="40"/>
  <c r="U603" i="40"/>
  <c r="U554" i="40"/>
  <c r="U518" i="40"/>
  <c r="U461" i="40"/>
  <c r="U412" i="40"/>
  <c r="U376" i="40"/>
  <c r="U327" i="40"/>
  <c r="U278" i="40"/>
  <c r="U221" i="40"/>
  <c r="U185" i="40"/>
  <c r="U136" i="40"/>
  <c r="U87" i="40"/>
  <c r="U43" i="40"/>
  <c r="U6374" i="40"/>
  <c r="U6006" i="40"/>
  <c r="U5689" i="40"/>
  <c r="U5420" i="40"/>
  <c r="U6447" i="40"/>
  <c r="U6080" i="40"/>
  <c r="U5709" i="40"/>
  <c r="U5402" i="40"/>
  <c r="U5175" i="40"/>
  <c r="U4973" i="40"/>
  <c r="U4842" i="40"/>
  <c r="U4697" i="40"/>
  <c r="U4570" i="40"/>
  <c r="U4416" i="40"/>
  <c r="U4302" i="40"/>
  <c r="U4190" i="40"/>
  <c r="U4064" i="40"/>
  <c r="U3957" i="40"/>
  <c r="U3884" i="40"/>
  <c r="U3789" i="40"/>
  <c r="U3697" i="40"/>
  <c r="U3615" i="40"/>
  <c r="U3529" i="40"/>
  <c r="U3455" i="40"/>
  <c r="U3384" i="40"/>
  <c r="U3318" i="40"/>
  <c r="U3246" i="40"/>
  <c r="U3177" i="40"/>
  <c r="U3101" i="40"/>
  <c r="U3033" i="40"/>
  <c r="U2968" i="40"/>
  <c r="U2889" i="40"/>
  <c r="U2824" i="40"/>
  <c r="U2769" i="40"/>
  <c r="U2696" i="40"/>
  <c r="U2625" i="40"/>
  <c r="U2560" i="40"/>
  <c r="U2481" i="40"/>
  <c r="U2415" i="40"/>
  <c r="U2347" i="40"/>
  <c r="U2271" i="40"/>
  <c r="U2222" i="40"/>
  <c r="U2154" i="40"/>
  <c r="U2078" i="40"/>
  <c r="U2010" i="40"/>
  <c r="U1945" i="40"/>
  <c r="U1866" i="40"/>
  <c r="U1801" i="40"/>
  <c r="U1746" i="40"/>
  <c r="U1672" i="40"/>
  <c r="U1601" i="40"/>
  <c r="U1533" i="40"/>
  <c r="U1457" i="40"/>
  <c r="U1389" i="40"/>
  <c r="U1327" i="40"/>
  <c r="U1257" i="40"/>
  <c r="U1214" i="40"/>
  <c r="U1154" i="40"/>
  <c r="U1084" i="40"/>
  <c r="U1024" i="40"/>
  <c r="U959" i="40"/>
  <c r="U893" i="40"/>
  <c r="U830" i="40"/>
  <c r="U774" i="40"/>
  <c r="U732" i="40"/>
  <c r="U679" i="40"/>
  <c r="U629" i="40"/>
  <c r="U571" i="40"/>
  <c r="U521" i="40"/>
  <c r="U471" i="40"/>
  <c r="U413" i="40"/>
  <c r="U362" i="40"/>
  <c r="U317" i="40"/>
  <c r="U267" i="40"/>
  <c r="U217" i="40"/>
  <c r="U164" i="40"/>
  <c r="U109" i="40"/>
  <c r="U56" i="40"/>
  <c r="U6" i="40"/>
  <c r="U6446" i="40"/>
  <c r="U6064" i="40"/>
  <c r="U5634" i="40"/>
  <c r="U5374" i="40"/>
  <c r="U5174" i="40"/>
  <c r="U4972" i="40"/>
  <c r="U4801" i="40"/>
  <c r="U4696" i="40"/>
  <c r="U4569" i="40"/>
  <c r="U4414" i="40"/>
  <c r="U6000" i="40"/>
  <c r="U5542" i="40"/>
  <c r="U5285" i="40"/>
  <c r="U5035" i="40"/>
  <c r="U4843" i="40"/>
  <c r="U4660" i="40"/>
  <c r="U4502" i="40"/>
  <c r="U4362" i="40"/>
  <c r="U4225" i="40"/>
  <c r="U4120" i="40"/>
  <c r="U3991" i="40"/>
  <c r="U3891" i="40"/>
  <c r="U3788" i="40"/>
  <c r="U3695" i="40"/>
  <c r="U3599" i="40"/>
  <c r="U3521" i="40"/>
  <c r="U3424" i="40"/>
  <c r="U3343" i="40"/>
  <c r="U3265" i="40"/>
  <c r="U3185" i="40"/>
  <c r="U3116" i="40"/>
  <c r="U3038" i="40"/>
  <c r="U2969" i="40"/>
  <c r="U2888" i="40"/>
  <c r="U2816" i="40"/>
  <c r="U2739" i="40"/>
  <c r="U2669" i="40"/>
  <c r="U2589" i="40"/>
  <c r="U2523" i="40"/>
  <c r="U2451" i="40"/>
  <c r="U2377" i="40"/>
  <c r="U2305" i="40"/>
  <c r="U2224" i="40"/>
  <c r="U2155" i="40"/>
  <c r="U2077" i="40"/>
  <c r="U2008" i="40"/>
  <c r="U1928" i="40"/>
  <c r="U1855" i="40"/>
  <c r="U1778" i="40"/>
  <c r="U1709" i="40"/>
  <c r="U1629" i="40"/>
  <c r="U1563" i="40"/>
  <c r="U1471" i="40"/>
  <c r="U1394" i="40"/>
  <c r="U1328" i="40"/>
  <c r="U1256" i="40"/>
  <c r="U1195" i="40"/>
  <c r="U1123" i="40"/>
  <c r="U1059" i="40"/>
  <c r="U988" i="40"/>
  <c r="U927" i="40"/>
  <c r="U866" i="40"/>
  <c r="U796" i="40"/>
  <c r="U740" i="40"/>
  <c r="U684" i="40"/>
  <c r="U630" i="40"/>
  <c r="U570" i="40"/>
  <c r="U519" i="40"/>
  <c r="U459" i="40"/>
  <c r="U408" i="40"/>
  <c r="U349" i="40"/>
  <c r="U295" i="40"/>
  <c r="U236" i="40"/>
  <c r="U184" i="40"/>
  <c r="U125" i="40"/>
  <c r="U74" i="40"/>
  <c r="U20" i="40"/>
  <c r="U6393" i="40"/>
  <c r="U5992" i="40"/>
  <c r="U5541" i="40"/>
  <c r="U5249" i="40"/>
  <c r="U5022" i="40"/>
  <c r="U4798" i="40"/>
  <c r="U4659" i="40"/>
  <c r="U4488" i="40"/>
  <c r="U4344" i="40"/>
  <c r="U4223" i="40"/>
  <c r="U4111" i="40"/>
  <c r="U3989" i="40"/>
  <c r="U3858" i="40"/>
  <c r="U3758" i="40"/>
  <c r="U3671" i="40"/>
  <c r="U3575" i="40"/>
  <c r="U3501" i="40"/>
  <c r="U3414" i="40"/>
  <c r="U5893" i="40"/>
  <c r="U5489" i="40"/>
  <c r="U5137" i="40"/>
  <c r="U4876" i="40"/>
  <c r="U4708" i="40"/>
  <c r="U4486" i="40"/>
  <c r="U4303" i="40"/>
  <c r="U4165" i="40"/>
  <c r="U4016" i="40"/>
  <c r="U3897" i="40"/>
  <c r="U3756" i="40"/>
  <c r="U3653" i="40"/>
  <c r="U3561" i="40"/>
  <c r="U3453" i="40"/>
  <c r="U3363" i="40"/>
  <c r="U3283" i="40"/>
  <c r="U3184" i="40"/>
  <c r="U3102" i="40"/>
  <c r="U3031" i="40"/>
  <c r="U2953" i="40"/>
  <c r="U2861" i="40"/>
  <c r="U2779" i="40"/>
  <c r="U2706" i="40"/>
  <c r="U2624" i="40"/>
  <c r="U2526" i="40"/>
  <c r="U2456" i="40"/>
  <c r="U2378" i="40"/>
  <c r="U2289" i="40"/>
  <c r="U2202" i="40"/>
  <c r="U2121" i="40"/>
  <c r="U2048" i="40"/>
  <c r="U1969" i="40"/>
  <c r="U1899" i="40"/>
  <c r="U1818" i="40"/>
  <c r="U1713" i="40"/>
  <c r="U1646" i="40"/>
  <c r="U1565" i="40"/>
  <c r="U1495" i="40"/>
  <c r="U1393" i="40"/>
  <c r="U1315" i="40"/>
  <c r="U1253" i="40"/>
  <c r="U1180" i="40"/>
  <c r="U1098" i="40"/>
  <c r="U1026" i="40"/>
  <c r="U952" i="40"/>
  <c r="U885" i="40"/>
  <c r="U813" i="40"/>
  <c r="U746" i="40"/>
  <c r="U685" i="40"/>
  <c r="U620" i="40"/>
  <c r="U568" i="40"/>
  <c r="U494" i="40"/>
  <c r="U439" i="40"/>
  <c r="U379" i="40"/>
  <c r="U326" i="40"/>
  <c r="U252" i="40"/>
  <c r="U197" i="40"/>
  <c r="U137" i="40"/>
  <c r="U76" i="40"/>
  <c r="U24" i="40"/>
  <c r="U5872" i="40"/>
  <c r="U5484" i="40"/>
  <c r="U5127" i="40"/>
  <c r="U4875" i="40"/>
  <c r="U4661" i="40"/>
  <c r="U4485" i="40"/>
  <c r="U4300" i="40"/>
  <c r="U4163" i="40"/>
  <c r="U4015" i="40"/>
  <c r="U3892" i="40"/>
  <c r="U3751" i="40"/>
  <c r="U3651" i="40"/>
  <c r="U3543" i="40"/>
  <c r="U3452" i="40"/>
  <c r="U3362" i="40"/>
  <c r="U3261" i="40"/>
  <c r="U3183" i="40"/>
  <c r="U3100" i="40"/>
  <c r="U3027" i="40"/>
  <c r="U2930" i="40"/>
  <c r="U2859" i="40"/>
  <c r="U2778" i="40"/>
  <c r="U2697" i="40"/>
  <c r="U2623" i="40"/>
  <c r="U2525" i="40"/>
  <c r="U6392" i="40"/>
  <c r="U5814" i="40"/>
  <c r="U5301" i="40"/>
  <c r="U4940" i="40"/>
  <c r="U4710" i="40"/>
  <c r="U4450" i="40"/>
  <c r="U4254" i="40"/>
  <c r="U4094" i="40"/>
  <c r="U3924" i="40"/>
  <c r="U3799" i="40"/>
  <c r="U3647" i="40"/>
  <c r="U3527" i="40"/>
  <c r="U3404" i="40"/>
  <c r="U3294" i="40"/>
  <c r="U3209" i="40"/>
  <c r="U3099" i="40"/>
  <c r="U2994" i="40"/>
  <c r="U2910" i="40"/>
  <c r="U2814" i="40"/>
  <c r="U2714" i="40"/>
  <c r="U2605" i="40"/>
  <c r="U2521" i="40"/>
  <c r="U2417" i="40"/>
  <c r="U2333" i="40"/>
  <c r="U2259" i="40"/>
  <c r="U2157" i="40"/>
  <c r="U2073" i="40"/>
  <c r="U1971" i="40"/>
  <c r="U1900" i="40"/>
  <c r="U1794" i="40"/>
  <c r="U1711" i="40"/>
  <c r="U1617" i="40"/>
  <c r="U1537" i="40"/>
  <c r="U1454" i="40"/>
  <c r="U1355" i="40"/>
  <c r="U1287" i="40"/>
  <c r="U1196" i="40"/>
  <c r="U1118" i="40"/>
  <c r="U1045" i="40"/>
  <c r="U965" i="40"/>
  <c r="U884" i="40"/>
  <c r="U797" i="40"/>
  <c r="U733" i="40"/>
  <c r="U663" i="40"/>
  <c r="U601" i="40"/>
  <c r="U540" i="40"/>
  <c r="U470" i="40"/>
  <c r="U404" i="40"/>
  <c r="U330" i="40"/>
  <c r="U268" i="40"/>
  <c r="U198" i="40"/>
  <c r="U135" i="40"/>
  <c r="U60" i="40"/>
  <c r="U6391" i="40"/>
  <c r="U5809" i="40"/>
  <c r="U5300" i="40"/>
  <c r="U4939" i="40"/>
  <c r="U4709" i="40"/>
  <c r="U4449" i="40"/>
  <c r="U4250" i="40"/>
  <c r="U4063" i="40"/>
  <c r="U3923" i="40"/>
  <c r="U3791" i="40"/>
  <c r="U3626" i="40"/>
  <c r="U3522" i="40"/>
  <c r="U3403" i="40"/>
  <c r="U3293" i="40"/>
  <c r="U3208" i="40"/>
  <c r="U3079" i="40"/>
  <c r="U2993" i="40"/>
  <c r="U2898" i="40"/>
  <c r="U2802" i="40"/>
  <c r="U2713" i="40"/>
  <c r="U2601" i="40"/>
  <c r="U2514" i="40"/>
  <c r="U2414" i="40"/>
  <c r="U2332" i="40"/>
  <c r="U2239" i="40"/>
  <c r="U2156" i="40"/>
  <c r="U2056" i="40"/>
  <c r="U1970" i="40"/>
  <c r="U1887" i="40"/>
  <c r="U1792" i="40"/>
  <c r="U1710" i="40"/>
  <c r="U1611" i="40"/>
  <c r="U1521" i="40"/>
  <c r="U1434" i="40"/>
  <c r="U1352" i="40"/>
  <c r="U1276" i="40"/>
  <c r="U1194" i="40"/>
  <c r="U1117" i="40"/>
  <c r="U1027" i="40"/>
  <c r="U951" i="40"/>
  <c r="U868" i="40"/>
  <c r="U794" i="40"/>
  <c r="U715" i="40"/>
  <c r="U662" i="40"/>
  <c r="U600" i="40"/>
  <c r="U523" i="40"/>
  <c r="U460" i="40"/>
  <c r="U390" i="40"/>
  <c r="U329" i="40"/>
  <c r="U266" i="40"/>
  <c r="U188" i="40"/>
  <c r="U134" i="40"/>
  <c r="U55" i="40"/>
  <c r="U6281" i="40"/>
  <c r="U5791" i="40"/>
  <c r="U5246" i="40"/>
  <c r="U4938" i="40"/>
  <c r="U4625" i="40"/>
  <c r="U4442" i="40"/>
  <c r="U4227" i="40"/>
  <c r="U4062" i="40"/>
  <c r="U3900" i="40"/>
  <c r="U3750" i="40"/>
  <c r="U3617" i="40"/>
  <c r="U3500" i="40"/>
  <c r="U3402" i="40"/>
  <c r="U3292" i="40"/>
  <c r="U3182" i="40"/>
  <c r="U3075" i="40"/>
  <c r="U2992" i="40"/>
  <c r="U2887" i="40"/>
  <c r="U2781" i="40"/>
  <c r="U2695" i="40"/>
  <c r="U2588" i="40"/>
  <c r="U2497" i="40"/>
  <c r="U2413" i="40"/>
  <c r="U2331" i="40"/>
  <c r="U2238" i="40"/>
  <c r="U2142" i="40"/>
  <c r="U2049" i="40"/>
  <c r="U1965" i="40"/>
  <c r="U1875" i="40"/>
  <c r="U1791" i="40"/>
  <c r="U1689" i="40"/>
  <c r="U1610" i="40"/>
  <c r="U1520" i="40"/>
  <c r="U1433" i="40"/>
  <c r="U1348" i="40"/>
  <c r="U1275" i="40"/>
  <c r="U1182" i="40"/>
  <c r="U1115" i="40"/>
  <c r="U1025" i="40"/>
  <c r="U950" i="40"/>
  <c r="U867" i="40"/>
  <c r="U793" i="40"/>
  <c r="U714" i="40"/>
  <c r="U653" i="40"/>
  <c r="U596" i="40"/>
  <c r="U522" i="40"/>
  <c r="U458" i="40"/>
  <c r="U389" i="40"/>
  <c r="U328" i="40"/>
  <c r="U248" i="40"/>
  <c r="U187" i="40"/>
  <c r="U116" i="40"/>
  <c r="U54" i="40"/>
  <c r="U6258" i="40"/>
  <c r="U5632" i="40"/>
  <c r="U5245" i="40"/>
  <c r="U4926" i="40"/>
  <c r="U4624" i="40"/>
  <c r="U4413" i="40"/>
  <c r="U4226" i="40"/>
  <c r="U4050" i="40"/>
  <c r="U3899" i="40"/>
  <c r="U3749" i="40"/>
  <c r="U3616" i="40"/>
  <c r="U26" i="40"/>
  <c r="U104" i="40"/>
  <c r="U212" i="40"/>
  <c r="U294" i="40"/>
  <c r="U377" i="40"/>
  <c r="U472" i="40"/>
  <c r="U552" i="40"/>
  <c r="U636" i="40"/>
  <c r="U734" i="40"/>
  <c r="U827" i="40"/>
  <c r="U926" i="40"/>
  <c r="U1046" i="40"/>
  <c r="U1155" i="40"/>
  <c r="U1247" i="40"/>
  <c r="U1362" i="40"/>
  <c r="U1470" i="40"/>
  <c r="U1580" i="40"/>
  <c r="U1712" i="40"/>
  <c r="U1833" i="40"/>
  <c r="U1946" i="40"/>
  <c r="U2079" i="40"/>
  <c r="U2187" i="40"/>
  <c r="U2306" i="40"/>
  <c r="U2440" i="40"/>
  <c r="U2559" i="40"/>
  <c r="U2668" i="40"/>
  <c r="U2815" i="40"/>
  <c r="U2929" i="40"/>
  <c r="U3069" i="40"/>
  <c r="U3210" i="40"/>
  <c r="U3333" i="40"/>
  <c r="U3482" i="40"/>
  <c r="U3669" i="40"/>
  <c r="U3841" i="40"/>
  <c r="U4122" i="40"/>
  <c r="U4365" i="40"/>
  <c r="U4741" i="40"/>
  <c r="U5125" i="40"/>
  <c r="U5871" i="40"/>
  <c r="U27" i="40"/>
  <c r="U108" i="40"/>
  <c r="U216" i="40"/>
  <c r="U296" i="40"/>
  <c r="U378" i="40"/>
  <c r="U486" i="40"/>
  <c r="U553" i="40"/>
  <c r="U650" i="40"/>
  <c r="U744" i="40"/>
  <c r="U829" i="40"/>
  <c r="U928" i="40"/>
  <c r="U1057" i="40"/>
  <c r="U1156" i="40"/>
  <c r="U1254" i="40"/>
  <c r="U1374" i="40"/>
  <c r="U1496" i="40"/>
  <c r="U1600" i="40"/>
  <c r="U1725" i="40"/>
  <c r="U1837" i="40"/>
  <c r="U1947" i="40"/>
  <c r="U2091" i="40"/>
  <c r="U2193" i="40"/>
  <c r="U2307" i="40"/>
  <c r="U2441" i="40"/>
  <c r="U2561" i="40"/>
  <c r="U2671" i="40"/>
  <c r="U2817" i="40"/>
  <c r="U2954" i="40"/>
  <c r="U3073" i="40"/>
  <c r="U3219" i="40"/>
  <c r="U3335" i="40"/>
  <c r="U3483" i="40"/>
  <c r="U3696" i="40"/>
  <c r="U3842" i="40"/>
  <c r="U4123" i="40"/>
  <c r="U4368" i="40"/>
  <c r="U4771" i="40"/>
  <c r="U5138" i="40"/>
  <c r="U6063" i="40"/>
  <c r="U28" i="40"/>
  <c r="U110" i="40"/>
  <c r="U218" i="40"/>
  <c r="U300" i="40"/>
  <c r="U380" i="40"/>
  <c r="U487" i="40"/>
  <c r="U569" i="40"/>
  <c r="U651" i="40"/>
  <c r="U760" i="40"/>
  <c r="U834" i="40"/>
  <c r="U929" i="40"/>
  <c r="U1058" i="40"/>
  <c r="U1157" i="40"/>
  <c r="U1255" i="40"/>
  <c r="U1386" i="40"/>
  <c r="U1497" i="40"/>
  <c r="U1602" i="40"/>
  <c r="U1753" i="40"/>
  <c r="U1838" i="40"/>
  <c r="U1964" i="40"/>
  <c r="U2092" i="40"/>
  <c r="U2200" i="40"/>
  <c r="U2311" i="40"/>
  <c r="U2442" i="40"/>
  <c r="U2562" i="40"/>
  <c r="U2672" i="40"/>
  <c r="U2841" i="40"/>
  <c r="U2955" i="40"/>
  <c r="U3074" i="40"/>
  <c r="U3223" i="40"/>
  <c r="U3336" i="40"/>
  <c r="U3493" i="40"/>
  <c r="U3701" i="40"/>
  <c r="U3857" i="40"/>
  <c r="U4124" i="40"/>
  <c r="U4381" i="40"/>
  <c r="U4789" i="40"/>
  <c r="U5177" i="40"/>
  <c r="U6181" i="40"/>
  <c r="U29" i="40"/>
  <c r="U138" i="40"/>
  <c r="U219" i="40"/>
  <c r="U301" i="40"/>
  <c r="U409" i="40"/>
  <c r="U488" i="40"/>
  <c r="U572" i="40"/>
  <c r="U664" i="40"/>
  <c r="U761" i="40"/>
  <c r="U851" i="40"/>
  <c r="U966" i="40"/>
  <c r="U1060" i="40"/>
  <c r="U1158" i="40"/>
  <c r="U1288" i="40"/>
  <c r="U1387" i="40"/>
  <c r="U1501" i="40"/>
  <c r="U1641" i="40"/>
  <c r="U1754" i="40"/>
  <c r="U1856" i="40"/>
  <c r="U1984" i="40"/>
  <c r="U2093" i="40"/>
  <c r="U2201" i="40"/>
  <c r="U2334" i="40"/>
  <c r="U2455" i="40"/>
  <c r="U2569" i="40"/>
  <c r="U2715" i="40"/>
  <c r="U2845" i="40"/>
  <c r="U2961" i="40"/>
  <c r="U3115" i="40"/>
  <c r="U3224" i="40"/>
  <c r="U3364" i="40"/>
  <c r="U3528" i="40"/>
  <c r="U3702" i="40"/>
  <c r="U3939" i="40"/>
  <c r="U4166" i="40"/>
  <c r="U4503" i="40"/>
  <c r="U4790" i="40"/>
  <c r="U5354" i="40"/>
  <c r="U6194" i="40"/>
  <c r="U44" i="40"/>
  <c r="U139" i="40"/>
  <c r="U220" i="40"/>
  <c r="U302" i="40"/>
  <c r="U410" i="40"/>
  <c r="U492" i="40"/>
  <c r="U581" i="40"/>
  <c r="U678" i="40"/>
  <c r="U762" i="40"/>
  <c r="U854" i="40"/>
  <c r="U983" i="40"/>
  <c r="U1064" i="40"/>
  <c r="U1159" i="40"/>
  <c r="U1289" i="40"/>
  <c r="U1388" i="40"/>
  <c r="U1502" i="40"/>
  <c r="U1645" i="40"/>
  <c r="U1755" i="40"/>
  <c r="U1864" i="40"/>
  <c r="U2001" i="40"/>
  <c r="U2113" i="40"/>
  <c r="U2223" i="40"/>
  <c r="U2346" i="40"/>
  <c r="U2457" i="40"/>
  <c r="U2586" i="40"/>
  <c r="U2732" i="40"/>
  <c r="U2846" i="40"/>
  <c r="U2970" i="40"/>
  <c r="U3136" i="40"/>
  <c r="U3225" i="40"/>
  <c r="U3378" i="40"/>
  <c r="U3542" i="40"/>
  <c r="U3703" i="40"/>
  <c r="U3947" i="40"/>
  <c r="U4180" i="40"/>
  <c r="U4520" i="40"/>
  <c r="U4797" i="40"/>
  <c r="U5355" i="40"/>
  <c r="U6195" i="40"/>
  <c r="U53" i="40"/>
  <c r="U156" i="40"/>
  <c r="U235" i="40"/>
  <c r="U308" i="40"/>
  <c r="U411" i="40"/>
  <c r="U493" i="40"/>
  <c r="U582" i="40"/>
  <c r="U680" i="40"/>
  <c r="U763" i="40"/>
  <c r="U855" i="40"/>
  <c r="U985" i="40"/>
  <c r="U1083" i="40"/>
  <c r="U1181" i="40"/>
  <c r="U1290" i="40"/>
  <c r="U1417" i="40"/>
  <c r="U1503" i="40"/>
  <c r="U1647" i="40"/>
  <c r="U1756" i="40"/>
  <c r="U1865" i="40"/>
  <c r="U2009" i="40"/>
  <c r="U2115" i="40"/>
  <c r="U2225" i="40"/>
  <c r="U2348" i="40"/>
  <c r="U2477" i="40"/>
  <c r="U2587" i="40"/>
  <c r="U2733" i="40"/>
  <c r="U2847" i="40"/>
  <c r="U2990" i="40"/>
  <c r="U3137" i="40"/>
  <c r="U3247" i="40"/>
  <c r="U3383" i="40"/>
  <c r="U3569" i="40"/>
  <c r="U3715" i="40"/>
  <c r="U3949" i="40"/>
  <c r="U4191" i="40"/>
  <c r="U4546" i="40"/>
  <c r="U4868" i="40"/>
  <c r="U5373" i="40"/>
  <c r="U6196" i="40"/>
  <c r="U75" i="40"/>
  <c r="U157" i="40"/>
  <c r="U245" i="40"/>
  <c r="U331" i="40"/>
  <c r="U427" i="40"/>
  <c r="U500" i="40"/>
  <c r="U602" i="40"/>
  <c r="U686" i="40"/>
  <c r="U764" i="40"/>
  <c r="U887" i="40"/>
  <c r="U986" i="40"/>
  <c r="U1085" i="40"/>
  <c r="U1215" i="40"/>
  <c r="U1312" i="40"/>
  <c r="U1418" i="40"/>
  <c r="U1538" i="40"/>
  <c r="U1648" i="40"/>
  <c r="U1757" i="40"/>
  <c r="U1901" i="40"/>
  <c r="U2011" i="40"/>
  <c r="U2119" i="40"/>
  <c r="U2263" i="40"/>
  <c r="U2369" i="40"/>
  <c r="U2478" i="40"/>
  <c r="U2632" i="40"/>
  <c r="U2738" i="40"/>
  <c r="U2881" i="40"/>
  <c r="U3006" i="40"/>
  <c r="U3138" i="40"/>
  <c r="U3248" i="40"/>
  <c r="U3412" i="40"/>
  <c r="U3570" i="40"/>
  <c r="U3748" i="40"/>
  <c r="U3950" i="40"/>
  <c r="U4221" i="40"/>
  <c r="U4572" i="40"/>
  <c r="U4874" i="40"/>
  <c r="U5418" i="40"/>
  <c r="U6255" i="40"/>
  <c r="U7" i="40"/>
  <c r="U89" i="40"/>
  <c r="U171" i="40"/>
  <c r="U281" i="40"/>
  <c r="U332" i="40"/>
  <c r="U422" i="40"/>
  <c r="U504" i="40"/>
  <c r="U583" i="40"/>
  <c r="U637" i="40"/>
  <c r="U696" i="40"/>
  <c r="U747" i="40"/>
  <c r="U808" i="40"/>
  <c r="U835" i="40"/>
  <c r="U930" i="40"/>
  <c r="U967" i="40"/>
  <c r="U1038" i="40"/>
  <c r="U1099" i="40"/>
  <c r="U1160" i="40"/>
  <c r="U1197" i="40"/>
  <c r="U1297" i="40"/>
  <c r="U1329" i="40"/>
  <c r="U1395" i="40"/>
  <c r="U1472" i="40"/>
  <c r="U1544" i="40"/>
  <c r="U1581" i="40"/>
  <c r="U1693" i="40"/>
  <c r="U1730" i="40"/>
  <c r="U1802" i="40"/>
  <c r="U1879" i="40"/>
  <c r="U1905" i="40"/>
  <c r="U1985" i="40"/>
  <c r="U2057" i="40"/>
  <c r="U2094" i="40"/>
  <c r="U2163" i="40"/>
  <c r="U2240" i="40"/>
  <c r="U2283" i="40"/>
  <c r="U2349" i="40"/>
  <c r="U2418" i="40"/>
  <c r="U2498" i="40"/>
  <c r="U2538" i="40"/>
  <c r="U2647" i="40"/>
  <c r="U2673" i="40"/>
  <c r="U2793" i="40"/>
  <c r="U2931" i="40"/>
  <c r="U3080" i="40"/>
  <c r="U3344" i="40"/>
  <c r="U6282" i="40"/>
  <c r="U8" i="40"/>
  <c r="U39" i="40"/>
  <c r="U62" i="40"/>
  <c r="U90" i="40"/>
  <c r="U121" i="40"/>
  <c r="U149" i="40"/>
  <c r="U172" i="40"/>
  <c r="U200" i="40"/>
  <c r="U231" i="40"/>
  <c r="U254" i="40"/>
  <c r="U282" i="40"/>
  <c r="U313" i="40"/>
  <c r="U341" i="40"/>
  <c r="U364" i="40"/>
  <c r="U392" i="40"/>
  <c r="U423" i="40"/>
  <c r="U446" i="40"/>
  <c r="U474" i="40"/>
  <c r="U505" i="40"/>
  <c r="U533" i="40"/>
  <c r="U556" i="40"/>
  <c r="U584" i="40"/>
  <c r="U615" i="40"/>
  <c r="U638" i="40"/>
  <c r="U666" i="40"/>
  <c r="U697" i="40"/>
  <c r="U725" i="40"/>
  <c r="U748" i="40"/>
  <c r="U776" i="40"/>
  <c r="U809" i="40"/>
  <c r="U836" i="40"/>
  <c r="U870" i="40"/>
  <c r="U907" i="40"/>
  <c r="U941" i="40"/>
  <c r="U968" i="40"/>
  <c r="U1002" i="40"/>
  <c r="U1039" i="40"/>
  <c r="U1067" i="40"/>
  <c r="U1100" i="40"/>
  <c r="U1137" i="40"/>
  <c r="U1171" i="40"/>
  <c r="U1199" i="40"/>
  <c r="U1232" i="40"/>
  <c r="U1269" i="40"/>
  <c r="U1298" i="40"/>
  <c r="U1331" i="40"/>
  <c r="U1370" i="40"/>
  <c r="U1407" i="40"/>
  <c r="U1436" i="40"/>
  <c r="U1473" i="40"/>
  <c r="U1516" i="40"/>
  <c r="U1545" i="40"/>
  <c r="U1585" i="40"/>
  <c r="U1625" i="40"/>
  <c r="U1662" i="40"/>
  <c r="U1694" i="40"/>
  <c r="U1731" i="40"/>
  <c r="U1771" i="40"/>
  <c r="U1803" i="40"/>
  <c r="U1840" i="40"/>
  <c r="U1880" i="40"/>
  <c r="U1917" i="40"/>
  <c r="U1949" i="40"/>
  <c r="U1986" i="40"/>
  <c r="U2029" i="40"/>
  <c r="U2058" i="40"/>
  <c r="U2095" i="40"/>
  <c r="U2138" i="40"/>
  <c r="U2175" i="40"/>
  <c r="U2204" i="40"/>
  <c r="U2241" i="40"/>
  <c r="U2284" i="40"/>
  <c r="U2313" i="40"/>
  <c r="U2353" i="40"/>
  <c r="U2393" i="40"/>
  <c r="U2430" i="40"/>
  <c r="U2462" i="40"/>
  <c r="U2499" i="40"/>
  <c r="U2539" i="40"/>
  <c r="U2571" i="40"/>
  <c r="U2608" i="40"/>
  <c r="U2685" i="40"/>
  <c r="U2717" i="40"/>
  <c r="U2754" i="40"/>
  <c r="U2797" i="40"/>
  <c r="U2826" i="40"/>
  <c r="U2863" i="40"/>
  <c r="U2906" i="40"/>
  <c r="U2943" i="40"/>
  <c r="U2972" i="40"/>
  <c r="U3009" i="40"/>
  <c r="U3052" i="40"/>
  <c r="U3081" i="40"/>
  <c r="U3121" i="40"/>
  <c r="U3161" i="40"/>
  <c r="U3198" i="40"/>
  <c r="U3230" i="40"/>
  <c r="U3267" i="40"/>
  <c r="U3345" i="40"/>
  <c r="U3386" i="40"/>
  <c r="U3429" i="40"/>
  <c r="U3470" i="40"/>
  <c r="U3505" i="40"/>
  <c r="U3545" i="40"/>
  <c r="U3593" i="40"/>
  <c r="U3628" i="40"/>
  <c r="U3673" i="40"/>
  <c r="U3726" i="40"/>
  <c r="U3775" i="40"/>
  <c r="U3813" i="40"/>
  <c r="U3860" i="40"/>
  <c r="U3918" i="40"/>
  <c r="U3961" i="40"/>
  <c r="U4023" i="40"/>
  <c r="U4088" i="40"/>
  <c r="U4147" i="40"/>
  <c r="U4196" i="40"/>
  <c r="U4256" i="40"/>
  <c r="U4329" i="40"/>
  <c r="U4383" i="40"/>
  <c r="U4459" i="40"/>
  <c r="U4532" i="40"/>
  <c r="U4605" i="40"/>
  <c r="U4670" i="40"/>
  <c r="U4743" i="40"/>
  <c r="U4838" i="40"/>
  <c r="U4898" i="40"/>
  <c r="U4976" i="40"/>
  <c r="U5084" i="40"/>
  <c r="U5200" i="40"/>
  <c r="U5305" i="40"/>
  <c r="U5434" i="40"/>
  <c r="U5561" i="40"/>
  <c r="U5725" i="40"/>
  <c r="U5920" i="40"/>
  <c r="U6110" i="40"/>
  <c r="U6303" i="40"/>
  <c r="U6471" i="40"/>
  <c r="U12" i="40"/>
  <c r="U40" i="40"/>
  <c r="U68" i="40"/>
  <c r="U91" i="40"/>
  <c r="U122" i="40"/>
  <c r="U150" i="40"/>
  <c r="U173" i="40"/>
  <c r="U204" i="40"/>
  <c r="U232" i="40"/>
  <c r="U260" i="40"/>
  <c r="U283" i="40"/>
  <c r="U314" i="40"/>
  <c r="U342" i="40"/>
  <c r="U365" i="40"/>
  <c r="U396" i="40"/>
  <c r="U424" i="40"/>
  <c r="U452" i="40"/>
  <c r="U475" i="40"/>
  <c r="U506" i="40"/>
  <c r="U534" i="40"/>
  <c r="U557" i="40"/>
  <c r="U588" i="40"/>
  <c r="U616" i="40"/>
  <c r="U644" i="40"/>
  <c r="U667" i="40"/>
  <c r="U698" i="40"/>
  <c r="U726" i="40"/>
  <c r="U749" i="40"/>
  <c r="U780" i="40"/>
  <c r="U810" i="40"/>
  <c r="U844" i="40"/>
  <c r="U871" i="40"/>
  <c r="U908" i="40"/>
  <c r="U942" i="40"/>
  <c r="U969" i="40"/>
  <c r="U1007" i="40"/>
  <c r="U1040" i="40"/>
  <c r="U1074" i="40"/>
  <c r="U1101" i="40"/>
  <c r="U1139" i="40"/>
  <c r="U1172" i="40"/>
  <c r="U1201" i="40"/>
  <c r="U1238" i="40"/>
  <c r="U1271" i="40"/>
  <c r="U1304" i="40"/>
  <c r="U1333" i="40"/>
  <c r="U1371" i="40"/>
  <c r="U1408" i="40"/>
  <c r="U1437" i="40"/>
  <c r="U1480" i="40"/>
  <c r="U1517" i="40"/>
  <c r="U1554" i="40"/>
  <c r="U1586" i="40"/>
  <c r="U1626" i="40"/>
  <c r="U1663" i="40"/>
  <c r="U1695" i="40"/>
  <c r="U1735" i="40"/>
  <c r="U1772" i="40"/>
  <c r="U1809" i="40"/>
  <c r="U1841" i="40"/>
  <c r="U1881" i="40"/>
  <c r="U1921" i="40"/>
  <c r="U1950" i="40"/>
  <c r="U1993" i="40"/>
  <c r="U2030" i="40"/>
  <c r="U2067" i="40"/>
  <c r="U2096" i="40"/>
  <c r="U2139" i="40"/>
  <c r="U2176" i="40"/>
  <c r="U2205" i="40"/>
  <c r="U2248" i="40"/>
  <c r="U2285" i="40"/>
  <c r="U2322" i="40"/>
  <c r="U2354" i="40"/>
  <c r="U2394" i="40"/>
  <c r="U2431" i="40"/>
  <c r="U2463" i="40"/>
  <c r="U2503" i="40"/>
  <c r="U2540" i="40"/>
  <c r="U2577" i="40"/>
  <c r="U2609" i="40"/>
  <c r="U2649" i="40"/>
  <c r="U2689" i="40"/>
  <c r="U2718" i="40"/>
  <c r="U2761" i="40"/>
  <c r="U2798" i="40"/>
  <c r="U2835" i="40"/>
  <c r="U2864" i="40"/>
  <c r="U2907" i="40"/>
  <c r="U2944" i="40"/>
  <c r="U2973" i="40"/>
  <c r="U3016" i="40"/>
  <c r="U3053" i="40"/>
  <c r="U3090" i="40"/>
  <c r="U3122" i="40"/>
  <c r="U3162" i="40"/>
  <c r="U3199" i="40"/>
  <c r="U3231" i="40"/>
  <c r="U3271" i="40"/>
  <c r="U3312" i="40"/>
  <c r="U3352" i="40"/>
  <c r="U3387" i="40"/>
  <c r="U3431" i="40"/>
  <c r="U3474" i="40"/>
  <c r="U3506" i="40"/>
  <c r="U3553" i="40"/>
  <c r="U3594" i="40"/>
  <c r="U3639" i="40"/>
  <c r="U3674" i="40"/>
  <c r="U3727" i="40"/>
  <c r="U3776" i="40"/>
  <c r="U3815" i="40"/>
  <c r="U3870" i="40"/>
  <c r="U3919" i="40"/>
  <c r="U3975" i="40"/>
  <c r="U4024" i="40"/>
  <c r="U4089" i="40"/>
  <c r="U4148" i="40"/>
  <c r="U4197" i="40"/>
  <c r="U4266" i="40"/>
  <c r="U4330" i="40"/>
  <c r="U4396" i="40"/>
  <c r="U4460" i="40"/>
  <c r="U4533" i="40"/>
  <c r="U4616" i="40"/>
  <c r="U4671" i="40"/>
  <c r="U4758" i="40"/>
  <c r="U4839" i="40"/>
  <c r="U4915" i="40"/>
  <c r="U4977" i="40"/>
  <c r="U5085" i="40"/>
  <c r="U5201" i="40"/>
  <c r="U5307" i="40"/>
  <c r="U5435" i="40"/>
  <c r="U5566" i="40"/>
  <c r="U5726" i="40"/>
  <c r="U5922" i="40"/>
  <c r="U6111" i="40"/>
  <c r="U6304" i="40"/>
  <c r="U2" i="40"/>
  <c r="U6575" i="40"/>
  <c r="U6563" i="40"/>
  <c r="U6551" i="40"/>
  <c r="U6539" i="40"/>
  <c r="U6527" i="40"/>
  <c r="U6515" i="40"/>
  <c r="U6503" i="40"/>
  <c r="U6491" i="40"/>
  <c r="U6479" i="40"/>
  <c r="U6467" i="40"/>
  <c r="U6455" i="40"/>
  <c r="U6443" i="40"/>
  <c r="U6431" i="40"/>
  <c r="U6419" i="40"/>
  <c r="U6407" i="40"/>
  <c r="U6395" i="40"/>
  <c r="U6383" i="40"/>
  <c r="U6371" i="40"/>
  <c r="U6359" i="40"/>
  <c r="U6347" i="40"/>
  <c r="U6335" i="40"/>
  <c r="U6323" i="40"/>
  <c r="U6311" i="40"/>
  <c r="U6299" i="40"/>
  <c r="U6287" i="40"/>
  <c r="U6275" i="40"/>
  <c r="U6263" i="40"/>
  <c r="U6251" i="40"/>
  <c r="U6239" i="40"/>
  <c r="U6227" i="40"/>
  <c r="U6215" i="40"/>
  <c r="U6203" i="40"/>
  <c r="U6191" i="40"/>
  <c r="U6179" i="40"/>
  <c r="U6167" i="40"/>
  <c r="U6155" i="40"/>
  <c r="U6143" i="40"/>
  <c r="U6131" i="40"/>
  <c r="U6119" i="40"/>
  <c r="U6107" i="40"/>
  <c r="U6095" i="40"/>
  <c r="U6083" i="40"/>
  <c r="U6071" i="40"/>
  <c r="U6059" i="40"/>
  <c r="U6047" i="40"/>
  <c r="U6035" i="40"/>
  <c r="U6023" i="40"/>
  <c r="U6011" i="40"/>
  <c r="U5999" i="40"/>
  <c r="U5987" i="40"/>
  <c r="U5975" i="40"/>
  <c r="U5963" i="40"/>
  <c r="U5951" i="40"/>
  <c r="U5939" i="40"/>
  <c r="U5927" i="40"/>
  <c r="U5915" i="40"/>
  <c r="U5903" i="40"/>
  <c r="U5891" i="40"/>
  <c r="U5879" i="40"/>
  <c r="U5867" i="40"/>
  <c r="U5855" i="40"/>
  <c r="U5843" i="40"/>
  <c r="U5831" i="40"/>
  <c r="U5819" i="40"/>
  <c r="U5807" i="40"/>
  <c r="U5795" i="40"/>
  <c r="U5783" i="40"/>
  <c r="U5771" i="40"/>
  <c r="U5759" i="40"/>
  <c r="U5747" i="40"/>
  <c r="U5735" i="40"/>
  <c r="U5723" i="40"/>
  <c r="U5711" i="40"/>
  <c r="U5699" i="40"/>
  <c r="U5687" i="40"/>
  <c r="U5675" i="40"/>
  <c r="U5663" i="40"/>
  <c r="U5651" i="40"/>
  <c r="U5639" i="40"/>
  <c r="U5627" i="40"/>
  <c r="U5615" i="40"/>
  <c r="U5603" i="40"/>
  <c r="U5591" i="40"/>
  <c r="U5579" i="40"/>
  <c r="U5567" i="40"/>
  <c r="U6574" i="40"/>
  <c r="U6562" i="40"/>
  <c r="U6550" i="40"/>
  <c r="U6538" i="40"/>
  <c r="U6526" i="40"/>
  <c r="U6514" i="40"/>
  <c r="U6502" i="40"/>
  <c r="U6490" i="40"/>
  <c r="U6478" i="40"/>
  <c r="U6466" i="40"/>
  <c r="U6454" i="40"/>
  <c r="U6442" i="40"/>
  <c r="U6430" i="40"/>
  <c r="U6418" i="40"/>
  <c r="U6406" i="40"/>
  <c r="U6394" i="40"/>
  <c r="U6382" i="40"/>
  <c r="U6370" i="40"/>
  <c r="U6358" i="40"/>
  <c r="U6346" i="40"/>
  <c r="U6334" i="40"/>
  <c r="U6322" i="40"/>
  <c r="U6310" i="40"/>
  <c r="U6298" i="40"/>
  <c r="U6286" i="40"/>
  <c r="U6274" i="40"/>
  <c r="U6262" i="40"/>
  <c r="U6250" i="40"/>
  <c r="U6238" i="40"/>
  <c r="U6226" i="40"/>
  <c r="U6214" i="40"/>
  <c r="U6202" i="40"/>
  <c r="U6190" i="40"/>
  <c r="U6178" i="40"/>
  <c r="U6166" i="40"/>
  <c r="U6154" i="40"/>
  <c r="U6142" i="40"/>
  <c r="U6130" i="40"/>
  <c r="U6118" i="40"/>
  <c r="U6106" i="40"/>
  <c r="U6094" i="40"/>
  <c r="U6082" i="40"/>
  <c r="U6070" i="40"/>
  <c r="U6058" i="40"/>
  <c r="U6046" i="40"/>
  <c r="U6034" i="40"/>
  <c r="U6022" i="40"/>
  <c r="U6010" i="40"/>
  <c r="U5998" i="40"/>
  <c r="U5986" i="40"/>
  <c r="U5974" i="40"/>
  <c r="U5962" i="40"/>
  <c r="U5950" i="40"/>
  <c r="U5938" i="40"/>
  <c r="U5926" i="40"/>
  <c r="U5914" i="40"/>
  <c r="U5902" i="40"/>
  <c r="U5890" i="40"/>
  <c r="U5878" i="40"/>
  <c r="U5866" i="40"/>
  <c r="U5854" i="40"/>
  <c r="U5842" i="40"/>
  <c r="U5830" i="40"/>
  <c r="U5818" i="40"/>
  <c r="U5806" i="40"/>
  <c r="U5794" i="40"/>
  <c r="U5782" i="40"/>
  <c r="U5770" i="40"/>
  <c r="U5758" i="40"/>
  <c r="U5746" i="40"/>
  <c r="U5734" i="40"/>
  <c r="U5722" i="40"/>
  <c r="U5710" i="40"/>
  <c r="U5698" i="40"/>
  <c r="U6573" i="40"/>
  <c r="U6559" i="40"/>
  <c r="U6545" i="40"/>
  <c r="U6531" i="40"/>
  <c r="U6517" i="40"/>
  <c r="U6501" i="40"/>
  <c r="U6487" i="40"/>
  <c r="U6473" i="40"/>
  <c r="U6459" i="40"/>
  <c r="U6445" i="40"/>
  <c r="U6429" i="40"/>
  <c r="U6415" i="40"/>
  <c r="U6401" i="40"/>
  <c r="U6387" i="40"/>
  <c r="U6373" i="40"/>
  <c r="U6357" i="40"/>
  <c r="U6343" i="40"/>
  <c r="U6329" i="40"/>
  <c r="U6315" i="40"/>
  <c r="U6301" i="40"/>
  <c r="U6285" i="40"/>
  <c r="U6271" i="40"/>
  <c r="U6257" i="40"/>
  <c r="U6243" i="40"/>
  <c r="U6229" i="40"/>
  <c r="U6213" i="40"/>
  <c r="U6199" i="40"/>
  <c r="U6185" i="40"/>
  <c r="U6171" i="40"/>
  <c r="U6157" i="40"/>
  <c r="U6141" i="40"/>
  <c r="U6127" i="40"/>
  <c r="U6113" i="40"/>
  <c r="U6099" i="40"/>
  <c r="U6085" i="40"/>
  <c r="U6069" i="40"/>
  <c r="U6055" i="40"/>
  <c r="U6041" i="40"/>
  <c r="U6027" i="40"/>
  <c r="U6013" i="40"/>
  <c r="U5997" i="40"/>
  <c r="U5983" i="40"/>
  <c r="U5969" i="40"/>
  <c r="U5955" i="40"/>
  <c r="U5941" i="40"/>
  <c r="U5925" i="40"/>
  <c r="U5911" i="40"/>
  <c r="U5897" i="40"/>
  <c r="U5883" i="40"/>
  <c r="U5869" i="40"/>
  <c r="U5853" i="40"/>
  <c r="U5839" i="40"/>
  <c r="U5825" i="40"/>
  <c r="U5811" i="40"/>
  <c r="U5797" i="40"/>
  <c r="U6572" i="40"/>
  <c r="U6558" i="40"/>
  <c r="U6544" i="40"/>
  <c r="U6530" i="40"/>
  <c r="U6516" i="40"/>
  <c r="U6500" i="40"/>
  <c r="U6486" i="40"/>
  <c r="U6472" i="40"/>
  <c r="U6458" i="40"/>
  <c r="U6444" i="40"/>
  <c r="U6428" i="40"/>
  <c r="U6414" i="40"/>
  <c r="U6400" i="40"/>
  <c r="U6386" i="40"/>
  <c r="U6372" i="40"/>
  <c r="U6356" i="40"/>
  <c r="U6342" i="40"/>
  <c r="U6328" i="40"/>
  <c r="U6314" i="40"/>
  <c r="U6300" i="40"/>
  <c r="U6284" i="40"/>
  <c r="U6270" i="40"/>
  <c r="U6256" i="40"/>
  <c r="U6242" i="40"/>
  <c r="U6228" i="40"/>
  <c r="U6212" i="40"/>
  <c r="U6198" i="40"/>
  <c r="U6184" i="40"/>
  <c r="U6170" i="40"/>
  <c r="U6156" i="40"/>
  <c r="U6140" i="40"/>
  <c r="U6126" i="40"/>
  <c r="U6112" i="40"/>
  <c r="U6098" i="40"/>
  <c r="U6084" i="40"/>
  <c r="U6068" i="40"/>
  <c r="U6054" i="40"/>
  <c r="U6040" i="40"/>
  <c r="U6026" i="40"/>
  <c r="U6012" i="40"/>
  <c r="U5996" i="40"/>
  <c r="U5982" i="40"/>
  <c r="U5968" i="40"/>
  <c r="U5954" i="40"/>
  <c r="U5940" i="40"/>
  <c r="U5924" i="40"/>
  <c r="U5910" i="40"/>
  <c r="U5896" i="40"/>
  <c r="U5882" i="40"/>
  <c r="U5868" i="40"/>
  <c r="U5852" i="40"/>
  <c r="U5838" i="40"/>
  <c r="U5824" i="40"/>
  <c r="U5810" i="40"/>
  <c r="U5796" i="40"/>
  <c r="U5780" i="40"/>
  <c r="U5766" i="40"/>
  <c r="U5752" i="40"/>
  <c r="U5738" i="40"/>
  <c r="U5724" i="40"/>
  <c r="U5708" i="40"/>
  <c r="U5694" i="40"/>
  <c r="U5681" i="40"/>
  <c r="U5668" i="40"/>
  <c r="U5655" i="40"/>
  <c r="U5642" i="40"/>
  <c r="U5629" i="40"/>
  <c r="U5616" i="40"/>
  <c r="U5602" i="40"/>
  <c r="U5589" i="40"/>
  <c r="U5576" i="40"/>
  <c r="U5563" i="40"/>
  <c r="U5551" i="40"/>
  <c r="U5539" i="40"/>
  <c r="U5527" i="40"/>
  <c r="U5515" i="40"/>
  <c r="U5503" i="40"/>
  <c r="U5491" i="40"/>
  <c r="U5479" i="40"/>
  <c r="U5467" i="40"/>
  <c r="U5455" i="40"/>
  <c r="U5443" i="40"/>
  <c r="U5431" i="40"/>
  <c r="U5419" i="40"/>
  <c r="U5407" i="40"/>
  <c r="U6571" i="40"/>
  <c r="U6555" i="40"/>
  <c r="U6537" i="40"/>
  <c r="U6521" i="40"/>
  <c r="U6505" i="40"/>
  <c r="U6485" i="40"/>
  <c r="U6469" i="40"/>
  <c r="U6451" i="40"/>
  <c r="U6435" i="40"/>
  <c r="U6417" i="40"/>
  <c r="U6399" i="40"/>
  <c r="U6381" i="40"/>
  <c r="U6365" i="40"/>
  <c r="U6349" i="40"/>
  <c r="U6331" i="40"/>
  <c r="U6313" i="40"/>
  <c r="U6295" i="40"/>
  <c r="U6279" i="40"/>
  <c r="U6261" i="40"/>
  <c r="U6245" i="40"/>
  <c r="U6225" i="40"/>
  <c r="U6209" i="40"/>
  <c r="U6193" i="40"/>
  <c r="U6175" i="40"/>
  <c r="U6159" i="40"/>
  <c r="U6139" i="40"/>
  <c r="U6123" i="40"/>
  <c r="U6105" i="40"/>
  <c r="U6089" i="40"/>
  <c r="U6073" i="40"/>
  <c r="U6053" i="40"/>
  <c r="U6037" i="40"/>
  <c r="U6019" i="40"/>
  <c r="U6003" i="40"/>
  <c r="U5985" i="40"/>
  <c r="U5967" i="40"/>
  <c r="U5949" i="40"/>
  <c r="U5933" i="40"/>
  <c r="U5917" i="40"/>
  <c r="U5899" i="40"/>
  <c r="U5881" i="40"/>
  <c r="U5863" i="40"/>
  <c r="U5847" i="40"/>
  <c r="U5829" i="40"/>
  <c r="U5813" i="40"/>
  <c r="U5793" i="40"/>
  <c r="U5778" i="40"/>
  <c r="U5763" i="40"/>
  <c r="U5748" i="40"/>
  <c r="U5731" i="40"/>
  <c r="U5716" i="40"/>
  <c r="U5701" i="40"/>
  <c r="U5685" i="40"/>
  <c r="U5671" i="40"/>
  <c r="U5657" i="40"/>
  <c r="U5643" i="40"/>
  <c r="U5628" i="40"/>
  <c r="U5613" i="40"/>
  <c r="U5599" i="40"/>
  <c r="U5585" i="40"/>
  <c r="U5571" i="40"/>
  <c r="U5557" i="40"/>
  <c r="U5544" i="40"/>
  <c r="U5531" i="40"/>
  <c r="U5518" i="40"/>
  <c r="U5505" i="40"/>
  <c r="U5492" i="40"/>
  <c r="U5478" i="40"/>
  <c r="U5465" i="40"/>
  <c r="U5452" i="40"/>
  <c r="U5439" i="40"/>
  <c r="U5426" i="40"/>
  <c r="U5413" i="40"/>
  <c r="U5400" i="40"/>
  <c r="U5388" i="40"/>
  <c r="U5376" i="40"/>
  <c r="U5364" i="40"/>
  <c r="U5352" i="40"/>
  <c r="U5340" i="40"/>
  <c r="U5328" i="40"/>
  <c r="U5316" i="40"/>
  <c r="U5304" i="40"/>
  <c r="U5292" i="40"/>
  <c r="U5280" i="40"/>
  <c r="U5268" i="40"/>
  <c r="U5256" i="40"/>
  <c r="U5244" i="40"/>
  <c r="U5232" i="40"/>
  <c r="U5220" i="40"/>
  <c r="U5208" i="40"/>
  <c r="U5196" i="40"/>
  <c r="U5184" i="40"/>
  <c r="U5172" i="40"/>
  <c r="U5160" i="40"/>
  <c r="U5148" i="40"/>
  <c r="U5136" i="40"/>
  <c r="U5124" i="40"/>
  <c r="U5112" i="40"/>
  <c r="U5100" i="40"/>
  <c r="U5088" i="40"/>
  <c r="U5076" i="40"/>
  <c r="U5064" i="40"/>
  <c r="U5052" i="40"/>
  <c r="U5040" i="40"/>
  <c r="U5028" i="40"/>
  <c r="U5016" i="40"/>
  <c r="U5004" i="40"/>
  <c r="U4992" i="40"/>
  <c r="U4980" i="40"/>
  <c r="U4968" i="40"/>
  <c r="U4956" i="40"/>
  <c r="U4944" i="40"/>
  <c r="U4932" i="40"/>
  <c r="U4920" i="40"/>
  <c r="U4908" i="40"/>
  <c r="U4896" i="40"/>
  <c r="U4884" i="40"/>
  <c r="U4872" i="40"/>
  <c r="U4860" i="40"/>
  <c r="U4848" i="40"/>
  <c r="U4836" i="40"/>
  <c r="U4824" i="40"/>
  <c r="U4812" i="40"/>
  <c r="U4800" i="40"/>
  <c r="U4788" i="40"/>
  <c r="U4776" i="40"/>
  <c r="U4764" i="40"/>
  <c r="U4752" i="40"/>
  <c r="U4740" i="40"/>
  <c r="U4728" i="40"/>
  <c r="U4716" i="40"/>
  <c r="U6570" i="40"/>
  <c r="U6554" i="40"/>
  <c r="U6536" i="40"/>
  <c r="U6520" i="40"/>
  <c r="U6504" i="40"/>
  <c r="U6484" i="40"/>
  <c r="U6468" i="40"/>
  <c r="U6450" i="40"/>
  <c r="U6434" i="40"/>
  <c r="U6416" i="40"/>
  <c r="U6398" i="40"/>
  <c r="U6380" i="40"/>
  <c r="U6364" i="40"/>
  <c r="U6348" i="40"/>
  <c r="U6330" i="40"/>
  <c r="U6312" i="40"/>
  <c r="U6294" i="40"/>
  <c r="U6278" i="40"/>
  <c r="U6260" i="40"/>
  <c r="U6244" i="40"/>
  <c r="U6224" i="40"/>
  <c r="U6208" i="40"/>
  <c r="U6192" i="40"/>
  <c r="U6174" i="40"/>
  <c r="U6158" i="40"/>
  <c r="U6138" i="40"/>
  <c r="U6122" i="40"/>
  <c r="U6104" i="40"/>
  <c r="U6088" i="40"/>
  <c r="U6072" i="40"/>
  <c r="U6052" i="40"/>
  <c r="U6036" i="40"/>
  <c r="U6018" i="40"/>
  <c r="U6002" i="40"/>
  <c r="U5984" i="40"/>
  <c r="U5966" i="40"/>
  <c r="U5948" i="40"/>
  <c r="U5932" i="40"/>
  <c r="U5916" i="40"/>
  <c r="U5898" i="40"/>
  <c r="U5880" i="40"/>
  <c r="U5862" i="40"/>
  <c r="U5846" i="40"/>
  <c r="U5828" i="40"/>
  <c r="U5812" i="40"/>
  <c r="U5792" i="40"/>
  <c r="U5777" i="40"/>
  <c r="U5762" i="40"/>
  <c r="U5745" i="40"/>
  <c r="U5730" i="40"/>
  <c r="U5715" i="40"/>
  <c r="U5700" i="40"/>
  <c r="U5684" i="40"/>
  <c r="U5670" i="40"/>
  <c r="U5656" i="40"/>
  <c r="U5641" i="40"/>
  <c r="U5626" i="40"/>
  <c r="U5612" i="40"/>
  <c r="U5598" i="40"/>
  <c r="U5584" i="40"/>
  <c r="U5570" i="40"/>
  <c r="U5556" i="40"/>
  <c r="U5543" i="40"/>
  <c r="U5530" i="40"/>
  <c r="U5517" i="40"/>
  <c r="U5504" i="40"/>
  <c r="U5490" i="40"/>
  <c r="U5477" i="40"/>
  <c r="U5464" i="40"/>
  <c r="U5451" i="40"/>
  <c r="U5438" i="40"/>
  <c r="U5425" i="40"/>
  <c r="U5412" i="40"/>
  <c r="U5399" i="40"/>
  <c r="U5387" i="40"/>
  <c r="U5375" i="40"/>
  <c r="U5363" i="40"/>
  <c r="U5351" i="40"/>
  <c r="U5339" i="40"/>
  <c r="U5327" i="40"/>
  <c r="U5315" i="40"/>
  <c r="U5303" i="40"/>
  <c r="U5291" i="40"/>
  <c r="U5279" i="40"/>
  <c r="U5267" i="40"/>
  <c r="U5255" i="40"/>
  <c r="U5243" i="40"/>
  <c r="U5231" i="40"/>
  <c r="U5219" i="40"/>
  <c r="U5207" i="40"/>
  <c r="U5195" i="40"/>
  <c r="U5183" i="40"/>
  <c r="U5171" i="40"/>
  <c r="U5159" i="40"/>
  <c r="U5147" i="40"/>
  <c r="U5135" i="40"/>
  <c r="U5123" i="40"/>
  <c r="U5111" i="40"/>
  <c r="U5099" i="40"/>
  <c r="U5087" i="40"/>
  <c r="U5075" i="40"/>
  <c r="U5063" i="40"/>
  <c r="U5051" i="40"/>
  <c r="U5039" i="40"/>
  <c r="U5027" i="40"/>
  <c r="U5015" i="40"/>
  <c r="U5003" i="40"/>
  <c r="U4991" i="40"/>
  <c r="U4979" i="40"/>
  <c r="U4967" i="40"/>
  <c r="U4955" i="40"/>
  <c r="U4943" i="40"/>
  <c r="U4931" i="40"/>
  <c r="U4919" i="40"/>
  <c r="U4907" i="40"/>
  <c r="U4895" i="40"/>
  <c r="U4883" i="40"/>
  <c r="U4871" i="40"/>
  <c r="U4859" i="40"/>
  <c r="U4847" i="40"/>
  <c r="U4835" i="40"/>
  <c r="U4823" i="40"/>
  <c r="U4811" i="40"/>
  <c r="U4799" i="40"/>
  <c r="U4787" i="40"/>
  <c r="U4775" i="40"/>
  <c r="U4763" i="40"/>
  <c r="U4751" i="40"/>
  <c r="U4739" i="40"/>
  <c r="U4727" i="40"/>
  <c r="U4715" i="40"/>
  <c r="U4703" i="40"/>
  <c r="U4691" i="40"/>
  <c r="U4679" i="40"/>
  <c r="U4667" i="40"/>
  <c r="U4655" i="40"/>
  <c r="U4643" i="40"/>
  <c r="U4631" i="40"/>
  <c r="U4619" i="40"/>
  <c r="U4607" i="40"/>
  <c r="U4595" i="40"/>
  <c r="U4583" i="40"/>
  <c r="U4571" i="40"/>
  <c r="U4559" i="40"/>
  <c r="U4547" i="40"/>
  <c r="U4535" i="40"/>
  <c r="U4523" i="40"/>
  <c r="U4511" i="40"/>
  <c r="U4499" i="40"/>
  <c r="U4487" i="40"/>
  <c r="U4475" i="40"/>
  <c r="U4463" i="40"/>
  <c r="U4451" i="40"/>
  <c r="U4439" i="40"/>
  <c r="U4427" i="40"/>
  <c r="U4415" i="40"/>
  <c r="U4403" i="40"/>
  <c r="U4391" i="40"/>
  <c r="U4379" i="40"/>
  <c r="U4367" i="40"/>
  <c r="U4355" i="40"/>
  <c r="U4343" i="40"/>
  <c r="U4331" i="40"/>
  <c r="U4319" i="40"/>
  <c r="U4307" i="40"/>
  <c r="U4295" i="40"/>
  <c r="U4283" i="40"/>
  <c r="U4271" i="40"/>
  <c r="U4259" i="40"/>
  <c r="U4247" i="40"/>
  <c r="U6565" i="40"/>
  <c r="U6543" i="40"/>
  <c r="U6523" i="40"/>
  <c r="U6499" i="40"/>
  <c r="U6481" i="40"/>
  <c r="U6461" i="40"/>
  <c r="U6439" i="40"/>
  <c r="U6421" i="40"/>
  <c r="U6397" i="40"/>
  <c r="U6377" i="40"/>
  <c r="U6355" i="40"/>
  <c r="U6337" i="40"/>
  <c r="U6317" i="40"/>
  <c r="U6293" i="40"/>
  <c r="U6273" i="40"/>
  <c r="U6253" i="40"/>
  <c r="U6233" i="40"/>
  <c r="U6211" i="40"/>
  <c r="U6189" i="40"/>
  <c r="U6169" i="40"/>
  <c r="U6149" i="40"/>
  <c r="U6129" i="40"/>
  <c r="U6109" i="40"/>
  <c r="U6087" i="40"/>
  <c r="U6065" i="40"/>
  <c r="U6045" i="40"/>
  <c r="U6025" i="40"/>
  <c r="U6005" i="40"/>
  <c r="U5981" i="40"/>
  <c r="U5961" i="40"/>
  <c r="U5943" i="40"/>
  <c r="U5921" i="40"/>
  <c r="U5901" i="40"/>
  <c r="U5877" i="40"/>
  <c r="U5859" i="40"/>
  <c r="U5837" i="40"/>
  <c r="U5817" i="40"/>
  <c r="U5799" i="40"/>
  <c r="U5776" i="40"/>
  <c r="U5757" i="40"/>
  <c r="U5740" i="40"/>
  <c r="U5720" i="40"/>
  <c r="U5703" i="40"/>
  <c r="U5683" i="40"/>
  <c r="U5666" i="40"/>
  <c r="U5649" i="40"/>
  <c r="U5633" i="40"/>
  <c r="U5617" i="40"/>
  <c r="U5597" i="40"/>
  <c r="U5581" i="40"/>
  <c r="U5564" i="40"/>
  <c r="U5548" i="40"/>
  <c r="U5533" i="40"/>
  <c r="U5516" i="40"/>
  <c r="U5500" i="40"/>
  <c r="U5485" i="40"/>
  <c r="U5470" i="40"/>
  <c r="U5454" i="40"/>
  <c r="U5437" i="40"/>
  <c r="U5422" i="40"/>
  <c r="U5406" i="40"/>
  <c r="U5392" i="40"/>
  <c r="U5378" i="40"/>
  <c r="U5362" i="40"/>
  <c r="U5348" i="40"/>
  <c r="U5334" i="40"/>
  <c r="U5320" i="40"/>
  <c r="U5306" i="40"/>
  <c r="U5290" i="40"/>
  <c r="U5276" i="40"/>
  <c r="U5262" i="40"/>
  <c r="U5248" i="40"/>
  <c r="U5234" i="40"/>
  <c r="U5218" i="40"/>
  <c r="U5204" i="40"/>
  <c r="U5190" i="40"/>
  <c r="U5176" i="40"/>
  <c r="U5162" i="40"/>
  <c r="U5146" i="40"/>
  <c r="U5132" i="40"/>
  <c r="U5118" i="40"/>
  <c r="U5104" i="40"/>
  <c r="U5090" i="40"/>
  <c r="U5074" i="40"/>
  <c r="U5060" i="40"/>
  <c r="U6568" i="40"/>
  <c r="U6547" i="40"/>
  <c r="U6524" i="40"/>
  <c r="U6498" i="40"/>
  <c r="U6477" i="40"/>
  <c r="U6456" i="40"/>
  <c r="U6433" i="40"/>
  <c r="U6410" i="40"/>
  <c r="U6389" i="40"/>
  <c r="U6366" i="40"/>
  <c r="U6341" i="40"/>
  <c r="U6320" i="40"/>
  <c r="U6297" i="40"/>
  <c r="U6276" i="40"/>
  <c r="U6252" i="40"/>
  <c r="U6231" i="40"/>
  <c r="U6206" i="40"/>
  <c r="U6183" i="40"/>
  <c r="U6162" i="40"/>
  <c r="U6137" i="40"/>
  <c r="U6116" i="40"/>
  <c r="U6093" i="40"/>
  <c r="U6074" i="40"/>
  <c r="U6049" i="40"/>
  <c r="U6028" i="40"/>
  <c r="U6004" i="40"/>
  <c r="U5979" i="40"/>
  <c r="U5958" i="40"/>
  <c r="U5935" i="40"/>
  <c r="U5912" i="40"/>
  <c r="U5889" i="40"/>
  <c r="U5870" i="40"/>
  <c r="U5845" i="40"/>
  <c r="U5822" i="40"/>
  <c r="U5801" i="40"/>
  <c r="U5779" i="40"/>
  <c r="U5756" i="40"/>
  <c r="U5737" i="40"/>
  <c r="U5717" i="40"/>
  <c r="U5695" i="40"/>
  <c r="U5677" i="40"/>
  <c r="U5659" i="40"/>
  <c r="U5638" i="40"/>
  <c r="U5621" i="40"/>
  <c r="U5604" i="40"/>
  <c r="U5583" i="40"/>
  <c r="U5565" i="40"/>
  <c r="U5547" i="40"/>
  <c r="U5529" i="40"/>
  <c r="U5512" i="40"/>
  <c r="U5496" i="40"/>
  <c r="U5480" i="40"/>
  <c r="U5461" i="40"/>
  <c r="U5445" i="40"/>
  <c r="U5428" i="40"/>
  <c r="U5410" i="40"/>
  <c r="U5394" i="40"/>
  <c r="U5379" i="40"/>
  <c r="U5361" i="40"/>
  <c r="U5346" i="40"/>
  <c r="U5331" i="40"/>
  <c r="U5314" i="40"/>
  <c r="U5299" i="40"/>
  <c r="U5284" i="40"/>
  <c r="U5269" i="40"/>
  <c r="U5252" i="40"/>
  <c r="U5237" i="40"/>
  <c r="U5222" i="40"/>
  <c r="U5205" i="40"/>
  <c r="U6567" i="40"/>
  <c r="U6546" i="40"/>
  <c r="U6522" i="40"/>
  <c r="U6497" i="40"/>
  <c r="U6476" i="40"/>
  <c r="U6453" i="40"/>
  <c r="U6432" i="40"/>
  <c r="U6409" i="40"/>
  <c r="U6388" i="40"/>
  <c r="U6363" i="40"/>
  <c r="U6340" i="40"/>
  <c r="U6319" i="40"/>
  <c r="U6296" i="40"/>
  <c r="U6272" i="40"/>
  <c r="U6249" i="40"/>
  <c r="U6230" i="40"/>
  <c r="U6205" i="40"/>
  <c r="U6182" i="40"/>
  <c r="U6161" i="40"/>
  <c r="U6136" i="40"/>
  <c r="U6115" i="40"/>
  <c r="U6092" i="40"/>
  <c r="U6067" i="40"/>
  <c r="U6048" i="40"/>
  <c r="U6024" i="40"/>
  <c r="U6001" i="40"/>
  <c r="U5978" i="40"/>
  <c r="U5957" i="40"/>
  <c r="U5934" i="40"/>
  <c r="U5909" i="40"/>
  <c r="U5888" i="40"/>
  <c r="U5865" i="40"/>
  <c r="U5844" i="40"/>
  <c r="U5821" i="40"/>
  <c r="U5800" i="40"/>
  <c r="U5775" i="40"/>
  <c r="U5755" i="40"/>
  <c r="U5736" i="40"/>
  <c r="U5714" i="40"/>
  <c r="U5693" i="40"/>
  <c r="U5676" i="40"/>
  <c r="U5658" i="40"/>
  <c r="U5637" i="40"/>
  <c r="U5620" i="40"/>
  <c r="U5601" i="40"/>
  <c r="U5582" i="40"/>
  <c r="U5562" i="40"/>
  <c r="U5546" i="40"/>
  <c r="U5528" i="40"/>
  <c r="U5511" i="40"/>
  <c r="U5495" i="40"/>
  <c r="U5476" i="40"/>
  <c r="U5460" i="40"/>
  <c r="U5444" i="40"/>
  <c r="U5427" i="40"/>
  <c r="U5409" i="40"/>
  <c r="U5393" i="40"/>
  <c r="U5377" i="40"/>
  <c r="U5360" i="40"/>
  <c r="U5345" i="40"/>
  <c r="U5330" i="40"/>
  <c r="U5313" i="40"/>
  <c r="U5298" i="40"/>
  <c r="U5283" i="40"/>
  <c r="U5266" i="40"/>
  <c r="U5251" i="40"/>
  <c r="U5236" i="40"/>
  <c r="U5221" i="40"/>
  <c r="U5203" i="40"/>
  <c r="U5188" i="40"/>
  <c r="U5173" i="40"/>
  <c r="U5156" i="40"/>
  <c r="U5141" i="40"/>
  <c r="U5126" i="40"/>
  <c r="U5109" i="40"/>
  <c r="U5094" i="40"/>
  <c r="U5079" i="40"/>
  <c r="U5062" i="40"/>
  <c r="U5047" i="40"/>
  <c r="U5033" i="40"/>
  <c r="U5019" i="40"/>
  <c r="U5005" i="40"/>
  <c r="U4989" i="40"/>
  <c r="U4975" i="40"/>
  <c r="U4961" i="40"/>
  <c r="U6569" i="40"/>
  <c r="U6541" i="40"/>
  <c r="U6512" i="40"/>
  <c r="U6489" i="40"/>
  <c r="U6462" i="40"/>
  <c r="U6436" i="40"/>
  <c r="U6405" i="40"/>
  <c r="U6378" i="40"/>
  <c r="U6352" i="40"/>
  <c r="U6325" i="40"/>
  <c r="U6302" i="40"/>
  <c r="U6268" i="40"/>
  <c r="U6241" i="40"/>
  <c r="U6218" i="40"/>
  <c r="U6188" i="40"/>
  <c r="U6163" i="40"/>
  <c r="U6134" i="40"/>
  <c r="U6108" i="40"/>
  <c r="U6079" i="40"/>
  <c r="U6056" i="40"/>
  <c r="U6029" i="40"/>
  <c r="U5995" i="40"/>
  <c r="U5972" i="40"/>
  <c r="U5945" i="40"/>
  <c r="U5919" i="40"/>
  <c r="U5892" i="40"/>
  <c r="U5861" i="40"/>
  <c r="U5835" i="40"/>
  <c r="U5808" i="40"/>
  <c r="U5785" i="40"/>
  <c r="U5760" i="40"/>
  <c r="U5732" i="40"/>
  <c r="U5707" i="40"/>
  <c r="U5686" i="40"/>
  <c r="U5662" i="40"/>
  <c r="U5640" i="40"/>
  <c r="U5618" i="40"/>
  <c r="U5594" i="40"/>
  <c r="U5573" i="40"/>
  <c r="U5552" i="40"/>
  <c r="U5532" i="40"/>
  <c r="U5509" i="40"/>
  <c r="U5488" i="40"/>
  <c r="U5469" i="40"/>
  <c r="U5448" i="40"/>
  <c r="U5429" i="40"/>
  <c r="U5405" i="40"/>
  <c r="U5386" i="40"/>
  <c r="U5369" i="40"/>
  <c r="U5350" i="40"/>
  <c r="U5332" i="40"/>
  <c r="U5311" i="40"/>
  <c r="U5294" i="40"/>
  <c r="U5274" i="40"/>
  <c r="U5257" i="40"/>
  <c r="U5238" i="40"/>
  <c r="U5216" i="40"/>
  <c r="U5199" i="40"/>
  <c r="U5181" i="40"/>
  <c r="U5165" i="40"/>
  <c r="U5149" i="40"/>
  <c r="U5130" i="40"/>
  <c r="U5114" i="40"/>
  <c r="U5096" i="40"/>
  <c r="U5080" i="40"/>
  <c r="U5061" i="40"/>
  <c r="U5045" i="40"/>
  <c r="U5030" i="40"/>
  <c r="U5013" i="40"/>
  <c r="U4998" i="40"/>
  <c r="U4983" i="40"/>
  <c r="U4966" i="40"/>
  <c r="U4951" i="40"/>
  <c r="U4937" i="40"/>
  <c r="U4923" i="40"/>
  <c r="U4909" i="40"/>
  <c r="U4893" i="40"/>
  <c r="U4879" i="40"/>
  <c r="U4865" i="40"/>
  <c r="U4851" i="40"/>
  <c r="U4837" i="40"/>
  <c r="U4821" i="40"/>
  <c r="U4807" i="40"/>
  <c r="U4793" i="40"/>
  <c r="U4779" i="40"/>
  <c r="U4765" i="40"/>
  <c r="U4749" i="40"/>
  <c r="U4735" i="40"/>
  <c r="U4721" i="40"/>
  <c r="U4707" i="40"/>
  <c r="U4694" i="40"/>
  <c r="U4681" i="40"/>
  <c r="U4668" i="40"/>
  <c r="U4654" i="40"/>
  <c r="U4641" i="40"/>
  <c r="U4628" i="40"/>
  <c r="U4615" i="40"/>
  <c r="U4602" i="40"/>
  <c r="U4589" i="40"/>
  <c r="U4576" i="40"/>
  <c r="U4563" i="40"/>
  <c r="U4550" i="40"/>
  <c r="U4537" i="40"/>
  <c r="U4524" i="40"/>
  <c r="U4510" i="40"/>
  <c r="U4497" i="40"/>
  <c r="U4484" i="40"/>
  <c r="U4471" i="40"/>
  <c r="U4458" i="40"/>
  <c r="U4445" i="40"/>
  <c r="U4432" i="40"/>
  <c r="U4419" i="40"/>
  <c r="U4406" i="40"/>
  <c r="U4393" i="40"/>
  <c r="U4380" i="40"/>
  <c r="U4366" i="40"/>
  <c r="U4353" i="40"/>
  <c r="U4340" i="40"/>
  <c r="U4327" i="40"/>
  <c r="U4314" i="40"/>
  <c r="U4301" i="40"/>
  <c r="U4288" i="40"/>
  <c r="U4275" i="40"/>
  <c r="U4262" i="40"/>
  <c r="U4249" i="40"/>
  <c r="U4236" i="40"/>
  <c r="U4224" i="40"/>
  <c r="U4212" i="40"/>
  <c r="U4200" i="40"/>
  <c r="U4188" i="40"/>
  <c r="U4176" i="40"/>
  <c r="U4164" i="40"/>
  <c r="U4152" i="40"/>
  <c r="U4140" i="40"/>
  <c r="U4128" i="40"/>
  <c r="U4116" i="40"/>
  <c r="U4104" i="40"/>
  <c r="U4092" i="40"/>
  <c r="U4080" i="40"/>
  <c r="U4068" i="40"/>
  <c r="U4056" i="40"/>
  <c r="U4044" i="40"/>
  <c r="U4032" i="40"/>
  <c r="U4020" i="40"/>
  <c r="U4008" i="40"/>
  <c r="U3996" i="40"/>
  <c r="U3984" i="40"/>
  <c r="U3972" i="40"/>
  <c r="U3960" i="40"/>
  <c r="U3948" i="40"/>
  <c r="U6566" i="40"/>
  <c r="U6540" i="40"/>
  <c r="U6511" i="40"/>
  <c r="U6488" i="40"/>
  <c r="U6460" i="40"/>
  <c r="U6427" i="40"/>
  <c r="U6404" i="40"/>
  <c r="U6376" i="40"/>
  <c r="U6351" i="40"/>
  <c r="U6324" i="40"/>
  <c r="U6292" i="40"/>
  <c r="U6267" i="40"/>
  <c r="U6240" i="40"/>
  <c r="U6217" i="40"/>
  <c r="U6187" i="40"/>
  <c r="U6160" i="40"/>
  <c r="U6133" i="40"/>
  <c r="U6103" i="40"/>
  <c r="U6078" i="40"/>
  <c r="U6051" i="40"/>
  <c r="U6021" i="40"/>
  <c r="U5994" i="40"/>
  <c r="U5971" i="40"/>
  <c r="U5944" i="40"/>
  <c r="U5918" i="40"/>
  <c r="U5887" i="40"/>
  <c r="U5860" i="40"/>
  <c r="U5834" i="40"/>
  <c r="U5805" i="40"/>
  <c r="U5784" i="40"/>
  <c r="U5754" i="40"/>
  <c r="U5729" i="40"/>
  <c r="U5706" i="40"/>
  <c r="U5682" i="40"/>
  <c r="U5661" i="40"/>
  <c r="U5636" i="40"/>
  <c r="U5614" i="40"/>
  <c r="U5593" i="40"/>
  <c r="U5572" i="40"/>
  <c r="U5550" i="40"/>
  <c r="U5526" i="40"/>
  <c r="U5508" i="40"/>
  <c r="U5487" i="40"/>
  <c r="U5468" i="40"/>
  <c r="U5447" i="40"/>
  <c r="U5424" i="40"/>
  <c r="U5404" i="40"/>
  <c r="U5385" i="40"/>
  <c r="U5368" i="40"/>
  <c r="U5349" i="40"/>
  <c r="U5329" i="40"/>
  <c r="U5310" i="40"/>
  <c r="U5293" i="40"/>
  <c r="U5273" i="40"/>
  <c r="U5254" i="40"/>
  <c r="U5235" i="40"/>
  <c r="U5215" i="40"/>
  <c r="U5198" i="40"/>
  <c r="U5180" i="40"/>
  <c r="U5164" i="40"/>
  <c r="U5145" i="40"/>
  <c r="U5129" i="40"/>
  <c r="U5113" i="40"/>
  <c r="U5095" i="40"/>
  <c r="U5078" i="40"/>
  <c r="U5059" i="40"/>
  <c r="U5044" i="40"/>
  <c r="U5029" i="40"/>
  <c r="U5012" i="40"/>
  <c r="U4997" i="40"/>
  <c r="U4982" i="40"/>
  <c r="U4965" i="40"/>
  <c r="U4950" i="40"/>
  <c r="U4936" i="40"/>
  <c r="U4922" i="40"/>
  <c r="U4906" i="40"/>
  <c r="U4892" i="40"/>
  <c r="U4878" i="40"/>
  <c r="U4864" i="40"/>
  <c r="U4850" i="40"/>
  <c r="U4834" i="40"/>
  <c r="U4820" i="40"/>
  <c r="U4806" i="40"/>
  <c r="U4792" i="40"/>
  <c r="U4778" i="40"/>
  <c r="U4762" i="40"/>
  <c r="U4748" i="40"/>
  <c r="U4734" i="40"/>
  <c r="U4720" i="40"/>
  <c r="U4706" i="40"/>
  <c r="U4693" i="40"/>
  <c r="U4680" i="40"/>
  <c r="U4666" i="40"/>
  <c r="U4653" i="40"/>
  <c r="U4640" i="40"/>
  <c r="U4627" i="40"/>
  <c r="U4614" i="40"/>
  <c r="U4601" i="40"/>
  <c r="U4588" i="40"/>
  <c r="U4575" i="40"/>
  <c r="U4562" i="40"/>
  <c r="U4549" i="40"/>
  <c r="U4536" i="40"/>
  <c r="U4522" i="40"/>
  <c r="U4509" i="40"/>
  <c r="U4496" i="40"/>
  <c r="U4483" i="40"/>
  <c r="U4470" i="40"/>
  <c r="U4457" i="40"/>
  <c r="U4444" i="40"/>
  <c r="U4431" i="40"/>
  <c r="U4418" i="40"/>
  <c r="U4405" i="40"/>
  <c r="U4392" i="40"/>
  <c r="U6564" i="40"/>
  <c r="U6535" i="40"/>
  <c r="U6510" i="40"/>
  <c r="U6483" i="40"/>
  <c r="U6457" i="40"/>
  <c r="U6426" i="40"/>
  <c r="U6403" i="40"/>
  <c r="U6375" i="40"/>
  <c r="U6350" i="40"/>
  <c r="U6321" i="40"/>
  <c r="U6291" i="40"/>
  <c r="U6266" i="40"/>
  <c r="U6237" i="40"/>
  <c r="U6216" i="40"/>
  <c r="U6186" i="40"/>
  <c r="U6153" i="40"/>
  <c r="U6132" i="40"/>
  <c r="U6102" i="40"/>
  <c r="U6077" i="40"/>
  <c r="U6050" i="40"/>
  <c r="U6020" i="40"/>
  <c r="U5993" i="40"/>
  <c r="U5970" i="40"/>
  <c r="U5942" i="40"/>
  <c r="U5913" i="40"/>
  <c r="U5886" i="40"/>
  <c r="U5858" i="40"/>
  <c r="U5833" i="40"/>
  <c r="U5804" i="40"/>
  <c r="U5781" i="40"/>
  <c r="U5753" i="40"/>
  <c r="U5728" i="40"/>
  <c r="U5705" i="40"/>
  <c r="U5680" i="40"/>
  <c r="U5660" i="40"/>
  <c r="U5635" i="40"/>
  <c r="U5611" i="40"/>
  <c r="U5592" i="40"/>
  <c r="U5569" i="40"/>
  <c r="U5549" i="40"/>
  <c r="U5525" i="40"/>
  <c r="U5507" i="40"/>
  <c r="U5486" i="40"/>
  <c r="U5466" i="40"/>
  <c r="U5446" i="40"/>
  <c r="U5423" i="40"/>
  <c r="U5403" i="40"/>
  <c r="U5384" i="40"/>
  <c r="U5367" i="40"/>
  <c r="U5347" i="40"/>
  <c r="U5326" i="40"/>
  <c r="U5309" i="40"/>
  <c r="U5289" i="40"/>
  <c r="U5272" i="40"/>
  <c r="U5253" i="40"/>
  <c r="U5233" i="40"/>
  <c r="U5214" i="40"/>
  <c r="U5197" i="40"/>
  <c r="U5179" i="40"/>
  <c r="U5163" i="40"/>
  <c r="U5144" i="40"/>
  <c r="U5128" i="40"/>
  <c r="U5110" i="40"/>
  <c r="U5093" i="40"/>
  <c r="U5077" i="40"/>
  <c r="U5058" i="40"/>
  <c r="U5043" i="40"/>
  <c r="U5026" i="40"/>
  <c r="U5011" i="40"/>
  <c r="U4996" i="40"/>
  <c r="U4981" i="40"/>
  <c r="U4964" i="40"/>
  <c r="U4949" i="40"/>
  <c r="U4935" i="40"/>
  <c r="U4921" i="40"/>
  <c r="U4905" i="40"/>
  <c r="U4891" i="40"/>
  <c r="U4877" i="40"/>
  <c r="U4863" i="40"/>
  <c r="U4849" i="40"/>
  <c r="U4833" i="40"/>
  <c r="U4819" i="40"/>
  <c r="U4805" i="40"/>
  <c r="U4791" i="40"/>
  <c r="U4777" i="40"/>
  <c r="U4761" i="40"/>
  <c r="U4747" i="40"/>
  <c r="U4733" i="40"/>
  <c r="U4719" i="40"/>
  <c r="U4705" i="40"/>
  <c r="U4692" i="40"/>
  <c r="U4678" i="40"/>
  <c r="U4665" i="40"/>
  <c r="U4652" i="40"/>
  <c r="U4639" i="40"/>
  <c r="U4626" i="40"/>
  <c r="U4613" i="40"/>
  <c r="U4600" i="40"/>
  <c r="U4587" i="40"/>
  <c r="U4574" i="40"/>
  <c r="U4561" i="40"/>
  <c r="U4548" i="40"/>
  <c r="U4534" i="40"/>
  <c r="U4521" i="40"/>
  <c r="U4508" i="40"/>
  <c r="U4495" i="40"/>
  <c r="U4482" i="40"/>
  <c r="U4469" i="40"/>
  <c r="U4456" i="40"/>
  <c r="U4443" i="40"/>
  <c r="U4430" i="40"/>
  <c r="U4417" i="40"/>
  <c r="U4404" i="40"/>
  <c r="U4390" i="40"/>
  <c r="U4377" i="40"/>
  <c r="U4364" i="40"/>
  <c r="U4351" i="40"/>
  <c r="U4338" i="40"/>
  <c r="U4325" i="40"/>
  <c r="U4312" i="40"/>
  <c r="U4299" i="40"/>
  <c r="U4286" i="40"/>
  <c r="U4273" i="40"/>
  <c r="U4260" i="40"/>
  <c r="U4246" i="40"/>
  <c r="U4234" i="40"/>
  <c r="U4222" i="40"/>
  <c r="U4210" i="40"/>
  <c r="U4198" i="40"/>
  <c r="U4186" i="40"/>
  <c r="U4174" i="40"/>
  <c r="U4162" i="40"/>
  <c r="U4150" i="40"/>
  <c r="U4138" i="40"/>
  <c r="U4126" i="40"/>
  <c r="U4114" i="40"/>
  <c r="U4102" i="40"/>
  <c r="U4090" i="40"/>
  <c r="U4078" i="40"/>
  <c r="U4066" i="40"/>
  <c r="U4054" i="40"/>
  <c r="U4042" i="40"/>
  <c r="U4030" i="40"/>
  <c r="U4018" i="40"/>
  <c r="U4006" i="40"/>
  <c r="U3994" i="40"/>
  <c r="U3982" i="40"/>
  <c r="U3970" i="40"/>
  <c r="U3958" i="40"/>
  <c r="U3946" i="40"/>
  <c r="U3934" i="40"/>
  <c r="U3922" i="40"/>
  <c r="U3910" i="40"/>
  <c r="U3898" i="40"/>
  <c r="U3886" i="40"/>
  <c r="U3874" i="40"/>
  <c r="U3862" i="40"/>
  <c r="U3850" i="40"/>
  <c r="U3838" i="40"/>
  <c r="U3826" i="40"/>
  <c r="U3814" i="40"/>
  <c r="U3802" i="40"/>
  <c r="U3790" i="40"/>
  <c r="U3778" i="40"/>
  <c r="U3766" i="40"/>
  <c r="U3754" i="40"/>
  <c r="U3742" i="40"/>
  <c r="U3730" i="40"/>
  <c r="U3718" i="40"/>
  <c r="U3706" i="40"/>
  <c r="U6561" i="40"/>
  <c r="U6529" i="40"/>
  <c r="U6494" i="40"/>
  <c r="U6452" i="40"/>
  <c r="U6422" i="40"/>
  <c r="U6385" i="40"/>
  <c r="U6345" i="40"/>
  <c r="U6308" i="40"/>
  <c r="U6280" i="40"/>
  <c r="U6236" i="40"/>
  <c r="U6201" i="40"/>
  <c r="U6168" i="40"/>
  <c r="U6128" i="40"/>
  <c r="U6096" i="40"/>
  <c r="U6061" i="40"/>
  <c r="U6017" i="40"/>
  <c r="U5989" i="40"/>
  <c r="U5952" i="40"/>
  <c r="U5908" i="40"/>
  <c r="U5875" i="40"/>
  <c r="U5841" i="40"/>
  <c r="U5803" i="40"/>
  <c r="U5769" i="40"/>
  <c r="U5741" i="40"/>
  <c r="U5704" i="40"/>
  <c r="U5673" i="40"/>
  <c r="U5646" i="40"/>
  <c r="U5610" i="40"/>
  <c r="U5586" i="40"/>
  <c r="U5555" i="40"/>
  <c r="U5524" i="40"/>
  <c r="U5499" i="40"/>
  <c r="U5473" i="40"/>
  <c r="U5442" i="40"/>
  <c r="U5417" i="40"/>
  <c r="U5391" i="40"/>
  <c r="U5366" i="40"/>
  <c r="U5341" i="40"/>
  <c r="U5318" i="40"/>
  <c r="U5288" i="40"/>
  <c r="U5264" i="40"/>
  <c r="U5241" i="40"/>
  <c r="U5213" i="40"/>
  <c r="U5191" i="40"/>
  <c r="U5168" i="40"/>
  <c r="U5143" i="40"/>
  <c r="U5121" i="40"/>
  <c r="U5101" i="40"/>
  <c r="U5073" i="40"/>
  <c r="U5054" i="40"/>
  <c r="U5034" i="40"/>
  <c r="U5010" i="40"/>
  <c r="U4990" i="40"/>
  <c r="U4971" i="40"/>
  <c r="U4948" i="40"/>
  <c r="U4929" i="40"/>
  <c r="U4912" i="40"/>
  <c r="U4890" i="40"/>
  <c r="U4873" i="40"/>
  <c r="U4854" i="40"/>
  <c r="U4832" i="40"/>
  <c r="U4815" i="40"/>
  <c r="U4796" i="40"/>
  <c r="U4774" i="40"/>
  <c r="U4757" i="40"/>
  <c r="U4738" i="40"/>
  <c r="U4718" i="40"/>
  <c r="U4700" i="40"/>
  <c r="U4684" i="40"/>
  <c r="U4664" i="40"/>
  <c r="U4648" i="40"/>
  <c r="U4632" i="40"/>
  <c r="U4612" i="40"/>
  <c r="U4596" i="40"/>
  <c r="U4579" i="40"/>
  <c r="U4560" i="40"/>
  <c r="U4543" i="40"/>
  <c r="U4527" i="40"/>
  <c r="U4507" i="40"/>
  <c r="U4491" i="40"/>
  <c r="U4474" i="40"/>
  <c r="U4455" i="40"/>
  <c r="U4438" i="40"/>
  <c r="U4422" i="40"/>
  <c r="U4402" i="40"/>
  <c r="U4386" i="40"/>
  <c r="U4371" i="40"/>
  <c r="U4356" i="40"/>
  <c r="U4339" i="40"/>
  <c r="U4323" i="40"/>
  <c r="U4308" i="40"/>
  <c r="U4292" i="40"/>
  <c r="U4277" i="40"/>
  <c r="U4261" i="40"/>
  <c r="U4244" i="40"/>
  <c r="U4230" i="40"/>
  <c r="U4216" i="40"/>
  <c r="U4202" i="40"/>
  <c r="U4187" i="40"/>
  <c r="U4172" i="40"/>
  <c r="U4158" i="40"/>
  <c r="U4144" i="40"/>
  <c r="U4130" i="40"/>
  <c r="U4115" i="40"/>
  <c r="U4100" i="40"/>
  <c r="U4086" i="40"/>
  <c r="U4072" i="40"/>
  <c r="U4058" i="40"/>
  <c r="U4043" i="40"/>
  <c r="U4028" i="40"/>
  <c r="U4014" i="40"/>
  <c r="U4000" i="40"/>
  <c r="U3986" i="40"/>
  <c r="U3971" i="40"/>
  <c r="U3956" i="40"/>
  <c r="U3942" i="40"/>
  <c r="U3929" i="40"/>
  <c r="U3916" i="40"/>
  <c r="U3903" i="40"/>
  <c r="U3890" i="40"/>
  <c r="U3877" i="40"/>
  <c r="U3864" i="40"/>
  <c r="U3851" i="40"/>
  <c r="U3837" i="40"/>
  <c r="U3824" i="40"/>
  <c r="U3811" i="40"/>
  <c r="U3798" i="40"/>
  <c r="U3785" i="40"/>
  <c r="U3772" i="40"/>
  <c r="U3759" i="40"/>
  <c r="U3746" i="40"/>
  <c r="U3733" i="40"/>
  <c r="U3720" i="40"/>
  <c r="U3707" i="40"/>
  <c r="U3694" i="40"/>
  <c r="U3682" i="40"/>
  <c r="U3670" i="40"/>
  <c r="U3658" i="40"/>
  <c r="U3646" i="40"/>
  <c r="U3634" i="40"/>
  <c r="U3622" i="40"/>
  <c r="U3610" i="40"/>
  <c r="U3598" i="40"/>
  <c r="U3586" i="40"/>
  <c r="U3574" i="40"/>
  <c r="U3562" i="40"/>
  <c r="U3550" i="40"/>
  <c r="U3538" i="40"/>
  <c r="U3526" i="40"/>
  <c r="U3514" i="40"/>
  <c r="U3502" i="40"/>
  <c r="U3490" i="40"/>
  <c r="U3478" i="40"/>
  <c r="U3466" i="40"/>
  <c r="U3454" i="40"/>
  <c r="U3442" i="40"/>
  <c r="U3430" i="40"/>
  <c r="U3418" i="40"/>
  <c r="U3406" i="40"/>
  <c r="U3394" i="40"/>
  <c r="U3382" i="40"/>
  <c r="U3370" i="40"/>
  <c r="U3358" i="40"/>
  <c r="U3346" i="40"/>
  <c r="U3334" i="40"/>
  <c r="U3322" i="40"/>
  <c r="U3310" i="40"/>
  <c r="U3298" i="40"/>
  <c r="U3286" i="40"/>
  <c r="U3274" i="40"/>
  <c r="U6560" i="40"/>
  <c r="U6528" i="40"/>
  <c r="U6493" i="40"/>
  <c r="U6449" i="40"/>
  <c r="U6420" i="40"/>
  <c r="U6384" i="40"/>
  <c r="U6344" i="40"/>
  <c r="U6307" i="40"/>
  <c r="U6277" i="40"/>
  <c r="U6235" i="40"/>
  <c r="U6200" i="40"/>
  <c r="U6165" i="40"/>
  <c r="U6125" i="40"/>
  <c r="U6091" i="40"/>
  <c r="U6060" i="40"/>
  <c r="U6016" i="40"/>
  <c r="U5988" i="40"/>
  <c r="U5947" i="40"/>
  <c r="U5907" i="40"/>
  <c r="U5874" i="40"/>
  <c r="U5840" i="40"/>
  <c r="U5802" i="40"/>
  <c r="U5768" i="40"/>
  <c r="U5739" i="40"/>
  <c r="U5702" i="40"/>
  <c r="U5672" i="40"/>
  <c r="U5645" i="40"/>
  <c r="U5609" i="40"/>
  <c r="U5580" i="40"/>
  <c r="U5554" i="40"/>
  <c r="U5523" i="40"/>
  <c r="U5498" i="40"/>
  <c r="U5472" i="40"/>
  <c r="U5441" i="40"/>
  <c r="U5416" i="40"/>
  <c r="U5390" i="40"/>
  <c r="U5365" i="40"/>
  <c r="U5338" i="40"/>
  <c r="U5317" i="40"/>
  <c r="U5287" i="40"/>
  <c r="U5263" i="40"/>
  <c r="U5240" i="40"/>
  <c r="U5212" i="40"/>
  <c r="U5189" i="40"/>
  <c r="U5167" i="40"/>
  <c r="U5142" i="40"/>
  <c r="U5120" i="40"/>
  <c r="U5098" i="40"/>
  <c r="U5072" i="40"/>
  <c r="U5053" i="40"/>
  <c r="U5032" i="40"/>
  <c r="U5009" i="40"/>
  <c r="U4988" i="40"/>
  <c r="U4970" i="40"/>
  <c r="U4947" i="40"/>
  <c r="U4928" i="40"/>
  <c r="U4911" i="40"/>
  <c r="U4889" i="40"/>
  <c r="U4870" i="40"/>
  <c r="U4853" i="40"/>
  <c r="U4831" i="40"/>
  <c r="U4814" i="40"/>
  <c r="U4795" i="40"/>
  <c r="U4773" i="40"/>
  <c r="U4756" i="40"/>
  <c r="U4737" i="40"/>
  <c r="U4717" i="40"/>
  <c r="U4699" i="40"/>
  <c r="U4683" i="40"/>
  <c r="U4663" i="40"/>
  <c r="U4647" i="40"/>
  <c r="U4630" i="40"/>
  <c r="U4611" i="40"/>
  <c r="U4594" i="40"/>
  <c r="U4578" i="40"/>
  <c r="U4558" i="40"/>
  <c r="U4542" i="40"/>
  <c r="U4526" i="40"/>
  <c r="U4506" i="40"/>
  <c r="U4490" i="40"/>
  <c r="U4473" i="40"/>
  <c r="U4454" i="40"/>
  <c r="U4437" i="40"/>
  <c r="U4421" i="40"/>
  <c r="U4401" i="40"/>
  <c r="U4385" i="40"/>
  <c r="U4370" i="40"/>
  <c r="U4354" i="40"/>
  <c r="U4337" i="40"/>
  <c r="U4322" i="40"/>
  <c r="U4306" i="40"/>
  <c r="U4291" i="40"/>
  <c r="U4276" i="40"/>
  <c r="U4258" i="40"/>
  <c r="U4243" i="40"/>
  <c r="U4229" i="40"/>
  <c r="U4215" i="40"/>
  <c r="U4201" i="40"/>
  <c r="U4185" i="40"/>
  <c r="U4171" i="40"/>
  <c r="U4157" i="40"/>
  <c r="U4143" i="40"/>
  <c r="U4129" i="40"/>
  <c r="U4113" i="40"/>
  <c r="U4099" i="40"/>
  <c r="U4085" i="40"/>
  <c r="U4071" i="40"/>
  <c r="U4057" i="40"/>
  <c r="U4041" i="40"/>
  <c r="U4027" i="40"/>
  <c r="U4013" i="40"/>
  <c r="U3999" i="40"/>
  <c r="U3985" i="40"/>
  <c r="U3969" i="40"/>
  <c r="U3955" i="40"/>
  <c r="U3941" i="40"/>
  <c r="U6557" i="40"/>
  <c r="U6525" i="40"/>
  <c r="U6492" i="40"/>
  <c r="U6448" i="40"/>
  <c r="U6413" i="40"/>
  <c r="U6379" i="40"/>
  <c r="U6339" i="40"/>
  <c r="U6306" i="40"/>
  <c r="U6269" i="40"/>
  <c r="U6234" i="40"/>
  <c r="U6197" i="40"/>
  <c r="U6164" i="40"/>
  <c r="U6124" i="40"/>
  <c r="U6090" i="40"/>
  <c r="U6057" i="40"/>
  <c r="U6015" i="40"/>
  <c r="U5980" i="40"/>
  <c r="U5946" i="40"/>
  <c r="U5906" i="40"/>
  <c r="U5873" i="40"/>
  <c r="U5836" i="40"/>
  <c r="U5798" i="40"/>
  <c r="U5767" i="40"/>
  <c r="U5733" i="40"/>
  <c r="U5697" i="40"/>
  <c r="U5669" i="40"/>
  <c r="U5644" i="40"/>
  <c r="U5608" i="40"/>
  <c r="U5578" i="40"/>
  <c r="U5553" i="40"/>
  <c r="U5522" i="40"/>
  <c r="U5497" i="40"/>
  <c r="U5471" i="40"/>
  <c r="U5440" i="40"/>
  <c r="U5415" i="40"/>
  <c r="U5389" i="40"/>
  <c r="U5359" i="40"/>
  <c r="U5337" i="40"/>
  <c r="U5312" i="40"/>
  <c r="U5286" i="40"/>
  <c r="U5261" i="40"/>
  <c r="U5239" i="40"/>
  <c r="U5211" i="40"/>
  <c r="U5187" i="40"/>
  <c r="U5166" i="40"/>
  <c r="U5140" i="40"/>
  <c r="U5119" i="40"/>
  <c r="U5097" i="40"/>
  <c r="U5071" i="40"/>
  <c r="U5050" i="40"/>
  <c r="U5031" i="40"/>
  <c r="U5008" i="40"/>
  <c r="U4987" i="40"/>
  <c r="U4969" i="40"/>
  <c r="U4946" i="40"/>
  <c r="U4927" i="40"/>
  <c r="U4910" i="40"/>
  <c r="U4888" i="40"/>
  <c r="U4869" i="40"/>
  <c r="U4852" i="40"/>
  <c r="U4830" i="40"/>
  <c r="U4813" i="40"/>
  <c r="U4794" i="40"/>
  <c r="U4772" i="40"/>
  <c r="U4755" i="40"/>
  <c r="U4736" i="40"/>
  <c r="U4714" i="40"/>
  <c r="U4698" i="40"/>
  <c r="U4682" i="40"/>
  <c r="U4662" i="40"/>
  <c r="U4646" i="40"/>
  <c r="U4629" i="40"/>
  <c r="U4610" i="40"/>
  <c r="U4593" i="40"/>
  <c r="U4577" i="40"/>
  <c r="U4557" i="40"/>
  <c r="U4541" i="40"/>
  <c r="U4525" i="40"/>
  <c r="U4505" i="40"/>
  <c r="U4489" i="40"/>
  <c r="U4472" i="40"/>
  <c r="U4453" i="40"/>
  <c r="U4436" i="40"/>
  <c r="U4420" i="40"/>
  <c r="U4400" i="40"/>
  <c r="U4384" i="40"/>
  <c r="U4369" i="40"/>
  <c r="U4352" i="40"/>
  <c r="U4336" i="40"/>
  <c r="U4321" i="40"/>
  <c r="U4305" i="40"/>
  <c r="U4290" i="40"/>
  <c r="U4274" i="40"/>
  <c r="U4257" i="40"/>
  <c r="U4242" i="40"/>
  <c r="U4228" i="40"/>
  <c r="U4214" i="40"/>
  <c r="U4199" i="40"/>
  <c r="U4184" i="40"/>
  <c r="U4170" i="40"/>
  <c r="U4156" i="40"/>
  <c r="U4142" i="40"/>
  <c r="U4127" i="40"/>
  <c r="U4112" i="40"/>
  <c r="U4098" i="40"/>
  <c r="U4084" i="40"/>
  <c r="U4070" i="40"/>
  <c r="U4055" i="40"/>
  <c r="U4040" i="40"/>
  <c r="U4026" i="40"/>
  <c r="U4012" i="40"/>
  <c r="U3998" i="40"/>
  <c r="U3983" i="40"/>
  <c r="U3968" i="40"/>
  <c r="U3954" i="40"/>
  <c r="U3940" i="40"/>
  <c r="U3927" i="40"/>
  <c r="U3914" i="40"/>
  <c r="U3901" i="40"/>
  <c r="U3888" i="40"/>
  <c r="U3875" i="40"/>
  <c r="U3861" i="40"/>
  <c r="U3848" i="40"/>
  <c r="U3835" i="40"/>
  <c r="U3822" i="40"/>
  <c r="U3809" i="40"/>
  <c r="U3796" i="40"/>
  <c r="U3783" i="40"/>
  <c r="U3770" i="40"/>
  <c r="U3757" i="40"/>
  <c r="U3744" i="40"/>
  <c r="U3731" i="40"/>
  <c r="U3717" i="40"/>
  <c r="U3704" i="40"/>
  <c r="U3692" i="40"/>
  <c r="U3680" i="40"/>
  <c r="U3668" i="40"/>
  <c r="U3656" i="40"/>
  <c r="U3644" i="40"/>
  <c r="U3632" i="40"/>
  <c r="U3620" i="40"/>
  <c r="U3608" i="40"/>
  <c r="U3596" i="40"/>
  <c r="U3584" i="40"/>
  <c r="U6556" i="40"/>
  <c r="U6509" i="40"/>
  <c r="U6465" i="40"/>
  <c r="U6412" i="40"/>
  <c r="U6367" i="40"/>
  <c r="U6318" i="40"/>
  <c r="U6265" i="40"/>
  <c r="U6221" i="40"/>
  <c r="U6176" i="40"/>
  <c r="U6121" i="40"/>
  <c r="U6076" i="40"/>
  <c r="U6032" i="40"/>
  <c r="U5977" i="40"/>
  <c r="U5930" i="40"/>
  <c r="U5885" i="40"/>
  <c r="U5832" i="40"/>
  <c r="U5788" i="40"/>
  <c r="U5744" i="40"/>
  <c r="U5696" i="40"/>
  <c r="U5654" i="40"/>
  <c r="U5623" i="40"/>
  <c r="U5577" i="40"/>
  <c r="U5540" i="40"/>
  <c r="U5506" i="40"/>
  <c r="U5463" i="40"/>
  <c r="U5433" i="40"/>
  <c r="U5397" i="40"/>
  <c r="U5358" i="40"/>
  <c r="U5325" i="40"/>
  <c r="U5297" i="40"/>
  <c r="U5260" i="40"/>
  <c r="U5227" i="40"/>
  <c r="U5194" i="40"/>
  <c r="U5161" i="40"/>
  <c r="U5134" i="40"/>
  <c r="U5105" i="40"/>
  <c r="U5070" i="40"/>
  <c r="U5042" i="40"/>
  <c r="U5018" i="40"/>
  <c r="U4986" i="40"/>
  <c r="U4959" i="40"/>
  <c r="U4934" i="40"/>
  <c r="U4904" i="40"/>
  <c r="U4882" i="40"/>
  <c r="U4857" i="40"/>
  <c r="U4829" i="40"/>
  <c r="U4804" i="40"/>
  <c r="U4782" i="40"/>
  <c r="U4754" i="40"/>
  <c r="U4729" i="40"/>
  <c r="U4704" i="40"/>
  <c r="U4677" i="40"/>
  <c r="U4658" i="40"/>
  <c r="U4635" i="40"/>
  <c r="U4609" i="40"/>
  <c r="U4586" i="40"/>
  <c r="U4566" i="40"/>
  <c r="U4540" i="40"/>
  <c r="U4517" i="40"/>
  <c r="U4494" i="40"/>
  <c r="U4468" i="40"/>
  <c r="U4448" i="40"/>
  <c r="U4425" i="40"/>
  <c r="U4399" i="40"/>
  <c r="U4378" i="40"/>
  <c r="U4359" i="40"/>
  <c r="U4335" i="40"/>
  <c r="U4316" i="40"/>
  <c r="U4296" i="40"/>
  <c r="U4272" i="40"/>
  <c r="U4253" i="40"/>
  <c r="U4233" i="40"/>
  <c r="U4213" i="40"/>
  <c r="U4194" i="40"/>
  <c r="U4177" i="40"/>
  <c r="U4155" i="40"/>
  <c r="U4136" i="40"/>
  <c r="U4119" i="40"/>
  <c r="U4097" i="40"/>
  <c r="U4079" i="40"/>
  <c r="U4061" i="40"/>
  <c r="U4039" i="40"/>
  <c r="U4022" i="40"/>
  <c r="U4003" i="40"/>
  <c r="U3981" i="40"/>
  <c r="U3964" i="40"/>
  <c r="U3945" i="40"/>
  <c r="U3928" i="40"/>
  <c r="U3912" i="40"/>
  <c r="U3896" i="40"/>
  <c r="U3881" i="40"/>
  <c r="U3866" i="40"/>
  <c r="U3849" i="40"/>
  <c r="U3833" i="40"/>
  <c r="U3818" i="40"/>
  <c r="U3803" i="40"/>
  <c r="U3787" i="40"/>
  <c r="U3771" i="40"/>
  <c r="U3755" i="40"/>
  <c r="U3739" i="40"/>
  <c r="U3724" i="40"/>
  <c r="U3709" i="40"/>
  <c r="U3693" i="40"/>
  <c r="U3678" i="40"/>
  <c r="U3664" i="40"/>
  <c r="U3650" i="40"/>
  <c r="U3636" i="40"/>
  <c r="U3621" i="40"/>
  <c r="U3606" i="40"/>
  <c r="U3592" i="40"/>
  <c r="U3578" i="40"/>
  <c r="U3565" i="40"/>
  <c r="U3552" i="40"/>
  <c r="U3539" i="40"/>
  <c r="U3525" i="40"/>
  <c r="U3512" i="40"/>
  <c r="U3499" i="40"/>
  <c r="U3486" i="40"/>
  <c r="U3473" i="40"/>
  <c r="U3460" i="40"/>
  <c r="U3447" i="40"/>
  <c r="U3434" i="40"/>
  <c r="U3421" i="40"/>
  <c r="U3408" i="40"/>
  <c r="U3395" i="40"/>
  <c r="U3381" i="40"/>
  <c r="U3368" i="40"/>
  <c r="U3355" i="40"/>
  <c r="U3342" i="40"/>
  <c r="U3329" i="40"/>
  <c r="U3316" i="40"/>
  <c r="U3303" i="40"/>
  <c r="U3290" i="40"/>
  <c r="U3277" i="40"/>
  <c r="U3264" i="40"/>
  <c r="U3252" i="40"/>
  <c r="U3240" i="40"/>
  <c r="U3228" i="40"/>
  <c r="U3216" i="40"/>
  <c r="U3204" i="40"/>
  <c r="U3192" i="40"/>
  <c r="U3180" i="40"/>
  <c r="U3168" i="40"/>
  <c r="U3156" i="40"/>
  <c r="U3144" i="40"/>
  <c r="U3132" i="40"/>
  <c r="U3120" i="40"/>
  <c r="U3108" i="40"/>
  <c r="U3096" i="40"/>
  <c r="U3084" i="40"/>
  <c r="U3072" i="40"/>
  <c r="U3060" i="40"/>
  <c r="U3048" i="40"/>
  <c r="U3036" i="40"/>
  <c r="U3024" i="40"/>
  <c r="U3012" i="40"/>
  <c r="U3000" i="40"/>
  <c r="U2988" i="40"/>
  <c r="U2976" i="40"/>
  <c r="U2964" i="40"/>
  <c r="U2952" i="40"/>
  <c r="U2940" i="40"/>
  <c r="U2928" i="40"/>
  <c r="U2916" i="40"/>
  <c r="U2904" i="40"/>
  <c r="U2892" i="40"/>
  <c r="U2880" i="40"/>
  <c r="U2868" i="40"/>
  <c r="U2856" i="40"/>
  <c r="U2844" i="40"/>
  <c r="U2832" i="40"/>
  <c r="U2820" i="40"/>
  <c r="U2808" i="40"/>
  <c r="U2796" i="40"/>
  <c r="U2784" i="40"/>
  <c r="U2772" i="40"/>
  <c r="U2760" i="40"/>
  <c r="U2748" i="40"/>
  <c r="U2736" i="40"/>
  <c r="U2724" i="40"/>
  <c r="U2712" i="40"/>
  <c r="U2700" i="40"/>
  <c r="U2688" i="40"/>
  <c r="U2676" i="40"/>
  <c r="U2664" i="40"/>
  <c r="U2652" i="40"/>
  <c r="U2640" i="40"/>
  <c r="U2628" i="40"/>
  <c r="U2616" i="40"/>
  <c r="U2604" i="40"/>
  <c r="U2592" i="40"/>
  <c r="U2580" i="40"/>
  <c r="U2568" i="40"/>
  <c r="U2556" i="40"/>
  <c r="U2544" i="40"/>
  <c r="U2532" i="40"/>
  <c r="U2520" i="40"/>
  <c r="U2508" i="40"/>
  <c r="U2496" i="40"/>
  <c r="U2484" i="40"/>
  <c r="U2472" i="40"/>
  <c r="U2460" i="40"/>
  <c r="U2448" i="40"/>
  <c r="U2436" i="40"/>
  <c r="U2424" i="40"/>
  <c r="U2412" i="40"/>
  <c r="U2400" i="40"/>
  <c r="U2388" i="40"/>
  <c r="U2376" i="40"/>
  <c r="U2364" i="40"/>
  <c r="U2352" i="40"/>
  <c r="U2340" i="40"/>
  <c r="U2328" i="40"/>
  <c r="U2316" i="40"/>
  <c r="U2304" i="40"/>
  <c r="U2292" i="40"/>
  <c r="U2280" i="40"/>
  <c r="U2268" i="40"/>
  <c r="U2256" i="40"/>
  <c r="U2244" i="40"/>
  <c r="U2232" i="40"/>
  <c r="U2220" i="40"/>
  <c r="U2208" i="40"/>
  <c r="U2196" i="40"/>
  <c r="U2184" i="40"/>
  <c r="U2172" i="40"/>
  <c r="U2160" i="40"/>
  <c r="U2148" i="40"/>
  <c r="U2136" i="40"/>
  <c r="U2124" i="40"/>
  <c r="U2112" i="40"/>
  <c r="U2100" i="40"/>
  <c r="U2088" i="40"/>
  <c r="U2076" i="40"/>
  <c r="U2064" i="40"/>
  <c r="U2052" i="40"/>
  <c r="U2040" i="40"/>
  <c r="U2028" i="40"/>
  <c r="U2016" i="40"/>
  <c r="U2004" i="40"/>
  <c r="U1992" i="40"/>
  <c r="U1980" i="40"/>
  <c r="U1968" i="40"/>
  <c r="U1956" i="40"/>
  <c r="U1944" i="40"/>
  <c r="U1932" i="40"/>
  <c r="U1920" i="40"/>
  <c r="U1908" i="40"/>
  <c r="U1896" i="40"/>
  <c r="U1884" i="40"/>
  <c r="U1872" i="40"/>
  <c r="U1860" i="40"/>
  <c r="U1848" i="40"/>
  <c r="U1836" i="40"/>
  <c r="U1824" i="40"/>
  <c r="U1812" i="40"/>
  <c r="U1800" i="40"/>
  <c r="U1788" i="40"/>
  <c r="U1776" i="40"/>
  <c r="U1764" i="40"/>
  <c r="U1752" i="40"/>
  <c r="U1740" i="40"/>
  <c r="U1728" i="40"/>
  <c r="U1716" i="40"/>
  <c r="U1704" i="40"/>
  <c r="U1692" i="40"/>
  <c r="U1680" i="40"/>
  <c r="U1668" i="40"/>
  <c r="U1656" i="40"/>
  <c r="U1644" i="40"/>
  <c r="U1632" i="40"/>
  <c r="U1620" i="40"/>
  <c r="U1608" i="40"/>
  <c r="U1596" i="40"/>
  <c r="U1584" i="40"/>
  <c r="U1572" i="40"/>
  <c r="U1560" i="40"/>
  <c r="U1548" i="40"/>
  <c r="U1536" i="40"/>
  <c r="U1524" i="40"/>
  <c r="U1512" i="40"/>
  <c r="U1500" i="40"/>
  <c r="U1488" i="40"/>
  <c r="U1476" i="40"/>
  <c r="U1464" i="40"/>
  <c r="U1452" i="40"/>
  <c r="U1440" i="40"/>
  <c r="U1428" i="40"/>
  <c r="U1416" i="40"/>
  <c r="U1404" i="40"/>
  <c r="U1392" i="40"/>
  <c r="U1380" i="40"/>
  <c r="U1368" i="40"/>
  <c r="U1356" i="40"/>
  <c r="U1344" i="40"/>
  <c r="U1332" i="40"/>
  <c r="U1320" i="40"/>
  <c r="U1308" i="40"/>
  <c r="U1296" i="40"/>
  <c r="U1284" i="40"/>
  <c r="U1272" i="40"/>
  <c r="U1260" i="40"/>
  <c r="U1248" i="40"/>
  <c r="U1236" i="40"/>
  <c r="U1224" i="40"/>
  <c r="U1212" i="40"/>
  <c r="U1200" i="40"/>
  <c r="U1188" i="40"/>
  <c r="U1176" i="40"/>
  <c r="U1164" i="40"/>
  <c r="U1152" i="40"/>
  <c r="U1140" i="40"/>
  <c r="U1128" i="40"/>
  <c r="U1116" i="40"/>
  <c r="U1104" i="40"/>
  <c r="U1092" i="40"/>
  <c r="U1080" i="40"/>
  <c r="U1068" i="40"/>
  <c r="U1056" i="40"/>
  <c r="U1044" i="40"/>
  <c r="U1032" i="40"/>
  <c r="U1020" i="40"/>
  <c r="U1008" i="40"/>
  <c r="U996" i="40"/>
  <c r="U984" i="40"/>
  <c r="U972" i="40"/>
  <c r="U960" i="40"/>
  <c r="U948" i="40"/>
  <c r="U936" i="40"/>
  <c r="U924" i="40"/>
  <c r="U912" i="40"/>
  <c r="U900" i="40"/>
  <c r="U888" i="40"/>
  <c r="U876" i="40"/>
  <c r="U864" i="40"/>
  <c r="U852" i="40"/>
  <c r="U840" i="40"/>
  <c r="U828" i="40"/>
  <c r="U816" i="40"/>
  <c r="U804" i="40"/>
  <c r="U792" i="40"/>
  <c r="U6553" i="40"/>
  <c r="U6508" i="40"/>
  <c r="U6464" i="40"/>
  <c r="U6411" i="40"/>
  <c r="U6362" i="40"/>
  <c r="U6316" i="40"/>
  <c r="U6264" i="40"/>
  <c r="U6220" i="40"/>
  <c r="U6173" i="40"/>
  <c r="U6120" i="40"/>
  <c r="U6075" i="40"/>
  <c r="U6031" i="40"/>
  <c r="U5976" i="40"/>
  <c r="U5929" i="40"/>
  <c r="U5884" i="40"/>
  <c r="U5827" i="40"/>
  <c r="U5787" i="40"/>
  <c r="U5743" i="40"/>
  <c r="U5692" i="40"/>
  <c r="U5653" i="40"/>
  <c r="U5622" i="40"/>
  <c r="U5575" i="40"/>
  <c r="U5538" i="40"/>
  <c r="U5502" i="40"/>
  <c r="U5462" i="40"/>
  <c r="U5432" i="40"/>
  <c r="U5396" i="40"/>
  <c r="U5357" i="40"/>
  <c r="U5324" i="40"/>
  <c r="U5296" i="40"/>
  <c r="U5259" i="40"/>
  <c r="U5226" i="40"/>
  <c r="U5193" i="40"/>
  <c r="U5158" i="40"/>
  <c r="U5133" i="40"/>
  <c r="U5103" i="40"/>
  <c r="U5069" i="40"/>
  <c r="U5041" i="40"/>
  <c r="U5017" i="40"/>
  <c r="U4985" i="40"/>
  <c r="U4958" i="40"/>
  <c r="U4933" i="40"/>
  <c r="U4903" i="40"/>
  <c r="U4881" i="40"/>
  <c r="U4856" i="40"/>
  <c r="U4828" i="40"/>
  <c r="U4803" i="40"/>
  <c r="U4781" i="40"/>
  <c r="U4753" i="40"/>
  <c r="U4726" i="40"/>
  <c r="U4702" i="40"/>
  <c r="U4676" i="40"/>
  <c r="U4657" i="40"/>
  <c r="U4634" i="40"/>
  <c r="U4608" i="40"/>
  <c r="U4585" i="40"/>
  <c r="U4565" i="40"/>
  <c r="U4539" i="40"/>
  <c r="U4516" i="40"/>
  <c r="U4493" i="40"/>
  <c r="U4467" i="40"/>
  <c r="U4447" i="40"/>
  <c r="U4424" i="40"/>
  <c r="U4398" i="40"/>
  <c r="U4376" i="40"/>
  <c r="U4358" i="40"/>
  <c r="U4334" i="40"/>
  <c r="U4315" i="40"/>
  <c r="U4294" i="40"/>
  <c r="U4270" i="40"/>
  <c r="U4252" i="40"/>
  <c r="U4232" i="40"/>
  <c r="U4211" i="40"/>
  <c r="U4193" i="40"/>
  <c r="U4175" i="40"/>
  <c r="U4154" i="40"/>
  <c r="U4135" i="40"/>
  <c r="U4118" i="40"/>
  <c r="U4096" i="40"/>
  <c r="U4077" i="40"/>
  <c r="U4060" i="40"/>
  <c r="U4038" i="40"/>
  <c r="U4021" i="40"/>
  <c r="U4002" i="40"/>
  <c r="U3980" i="40"/>
  <c r="U3963" i="40"/>
  <c r="U3944" i="40"/>
  <c r="U3926" i="40"/>
  <c r="U3911" i="40"/>
  <c r="U3895" i="40"/>
  <c r="U3880" i="40"/>
  <c r="U3865" i="40"/>
  <c r="U3847" i="40"/>
  <c r="U3832" i="40"/>
  <c r="U3817" i="40"/>
  <c r="U3801" i="40"/>
  <c r="U3786" i="40"/>
  <c r="U3769" i="40"/>
  <c r="U3753" i="40"/>
  <c r="U3738" i="40"/>
  <c r="U3723" i="40"/>
  <c r="U3708" i="40"/>
  <c r="U3691" i="40"/>
  <c r="U3677" i="40"/>
  <c r="U3663" i="40"/>
  <c r="U3649" i="40"/>
  <c r="U3635" i="40"/>
  <c r="U3619" i="40"/>
  <c r="U3605" i="40"/>
  <c r="U3591" i="40"/>
  <c r="U3577" i="40"/>
  <c r="U3564" i="40"/>
  <c r="U3551" i="40"/>
  <c r="U3537" i="40"/>
  <c r="U3524" i="40"/>
  <c r="U3511" i="40"/>
  <c r="U3498" i="40"/>
  <c r="U3485" i="40"/>
  <c r="U3472" i="40"/>
  <c r="U3459" i="40"/>
  <c r="U3446" i="40"/>
  <c r="U3433" i="40"/>
  <c r="U3420" i="40"/>
  <c r="U3407" i="40"/>
  <c r="U3393" i="40"/>
  <c r="U3380" i="40"/>
  <c r="U3367" i="40"/>
  <c r="U3354" i="40"/>
  <c r="U3341" i="40"/>
  <c r="U3328" i="40"/>
  <c r="U3315" i="40"/>
  <c r="U3302" i="40"/>
  <c r="U3289" i="40"/>
  <c r="U3276" i="40"/>
  <c r="U3263" i="40"/>
  <c r="U3251" i="40"/>
  <c r="U3239" i="40"/>
  <c r="U3227" i="40"/>
  <c r="U3215" i="40"/>
  <c r="U3203" i="40"/>
  <c r="U3191" i="40"/>
  <c r="U3179" i="40"/>
  <c r="U3167" i="40"/>
  <c r="U3155" i="40"/>
  <c r="U3143" i="40"/>
  <c r="U3131" i="40"/>
  <c r="U3119" i="40"/>
  <c r="U3107" i="40"/>
  <c r="U3095" i="40"/>
  <c r="U3083" i="40"/>
  <c r="U3071" i="40"/>
  <c r="U3059" i="40"/>
  <c r="U3047" i="40"/>
  <c r="U3035" i="40"/>
  <c r="U3023" i="40"/>
  <c r="U3011" i="40"/>
  <c r="U2999" i="40"/>
  <c r="U2987" i="40"/>
  <c r="U2975" i="40"/>
  <c r="U2963" i="40"/>
  <c r="U2951" i="40"/>
  <c r="U2939" i="40"/>
  <c r="U2927" i="40"/>
  <c r="U2915" i="40"/>
  <c r="U2903" i="40"/>
  <c r="U2891" i="40"/>
  <c r="U2879" i="40"/>
  <c r="U2867" i="40"/>
  <c r="U2855" i="40"/>
  <c r="U2843" i="40"/>
  <c r="U2831" i="40"/>
  <c r="U2819" i="40"/>
  <c r="U2807" i="40"/>
  <c r="U2795" i="40"/>
  <c r="U2783" i="40"/>
  <c r="U2771" i="40"/>
  <c r="U2759" i="40"/>
  <c r="U2747" i="40"/>
  <c r="U2735" i="40"/>
  <c r="U2723" i="40"/>
  <c r="U2711" i="40"/>
  <c r="U2699" i="40"/>
  <c r="U2687" i="40"/>
  <c r="U2675" i="40"/>
  <c r="U2663" i="40"/>
  <c r="U2651" i="40"/>
  <c r="U2639" i="40"/>
  <c r="U2627" i="40"/>
  <c r="U2615" i="40"/>
  <c r="U2603" i="40"/>
  <c r="U2591" i="40"/>
  <c r="U2579" i="40"/>
  <c r="U2567" i="40"/>
  <c r="U2555" i="40"/>
  <c r="U2543" i="40"/>
  <c r="U2531" i="40"/>
  <c r="U2519" i="40"/>
  <c r="U2507" i="40"/>
  <c r="U2495" i="40"/>
  <c r="U2483" i="40"/>
  <c r="U2471" i="40"/>
  <c r="U2459" i="40"/>
  <c r="U2447" i="40"/>
  <c r="U2435" i="40"/>
  <c r="U2423" i="40"/>
  <c r="U2411" i="40"/>
  <c r="U2399" i="40"/>
  <c r="U2387" i="40"/>
  <c r="U2375" i="40"/>
  <c r="U2363" i="40"/>
  <c r="U2351" i="40"/>
  <c r="U2339" i="40"/>
  <c r="U2327" i="40"/>
  <c r="U2315" i="40"/>
  <c r="U2303" i="40"/>
  <c r="U2291" i="40"/>
  <c r="U2279" i="40"/>
  <c r="U2267" i="40"/>
  <c r="U2255" i="40"/>
  <c r="U2243" i="40"/>
  <c r="U2231" i="40"/>
  <c r="U2219" i="40"/>
  <c r="U2207" i="40"/>
  <c r="U2195" i="40"/>
  <c r="U2183" i="40"/>
  <c r="U2171" i="40"/>
  <c r="U2159" i="40"/>
  <c r="U2147" i="40"/>
  <c r="U2135" i="40"/>
  <c r="U2123" i="40"/>
  <c r="U2111" i="40"/>
  <c r="U2099" i="40"/>
  <c r="U2087" i="40"/>
  <c r="U2075" i="40"/>
  <c r="U2063" i="40"/>
  <c r="U2051" i="40"/>
  <c r="U2039" i="40"/>
  <c r="U2027" i="40"/>
  <c r="U2015" i="40"/>
  <c r="U2003" i="40"/>
  <c r="U1991" i="40"/>
  <c r="U1979" i="40"/>
  <c r="U1967" i="40"/>
  <c r="U1955" i="40"/>
  <c r="U1943" i="40"/>
  <c r="U1931" i="40"/>
  <c r="U1919" i="40"/>
  <c r="U1907" i="40"/>
  <c r="U1895" i="40"/>
  <c r="U1883" i="40"/>
  <c r="U1871" i="40"/>
  <c r="U1859" i="40"/>
  <c r="U1847" i="40"/>
  <c r="U1835" i="40"/>
  <c r="U1823" i="40"/>
  <c r="U1811" i="40"/>
  <c r="U1799" i="40"/>
  <c r="U1787" i="40"/>
  <c r="U1775" i="40"/>
  <c r="U1763" i="40"/>
  <c r="U1751" i="40"/>
  <c r="U1739" i="40"/>
  <c r="U1727" i="40"/>
  <c r="U1715" i="40"/>
  <c r="U1703" i="40"/>
  <c r="U1691" i="40"/>
  <c r="U1679" i="40"/>
  <c r="U1667" i="40"/>
  <c r="U1655" i="40"/>
  <c r="U1643" i="40"/>
  <c r="U1631" i="40"/>
  <c r="U1619" i="40"/>
  <c r="U1607" i="40"/>
  <c r="U1595" i="40"/>
  <c r="U1583" i="40"/>
  <c r="U1571" i="40"/>
  <c r="U1559" i="40"/>
  <c r="U1547" i="40"/>
  <c r="U1535" i="40"/>
  <c r="U1523" i="40"/>
  <c r="U1511" i="40"/>
  <c r="U1499" i="40"/>
  <c r="U1487" i="40"/>
  <c r="U1475" i="40"/>
  <c r="U1463" i="40"/>
  <c r="U1451" i="40"/>
  <c r="U1439" i="40"/>
  <c r="U1427" i="40"/>
  <c r="U1415" i="40"/>
  <c r="U1403" i="40"/>
  <c r="U1391" i="40"/>
  <c r="U1379" i="40"/>
  <c r="U1367" i="40"/>
  <c r="U6552" i="40"/>
  <c r="U6507" i="40"/>
  <c r="U6463" i="40"/>
  <c r="U6408" i="40"/>
  <c r="U6361" i="40"/>
  <c r="U6309" i="40"/>
  <c r="U6259" i="40"/>
  <c r="U6219" i="40"/>
  <c r="U6172" i="40"/>
  <c r="U6117" i="40"/>
  <c r="U6066" i="40"/>
  <c r="U6030" i="40"/>
  <c r="U5973" i="40"/>
  <c r="U5928" i="40"/>
  <c r="U5876" i="40"/>
  <c r="U5826" i="40"/>
  <c r="U5786" i="40"/>
  <c r="U5742" i="40"/>
  <c r="U5691" i="40"/>
  <c r="U5652" i="40"/>
  <c r="U5619" i="40"/>
  <c r="U5574" i="40"/>
  <c r="U5537" i="40"/>
  <c r="U5501" i="40"/>
  <c r="U5459" i="40"/>
  <c r="U5430" i="40"/>
  <c r="U5395" i="40"/>
  <c r="U5356" i="40"/>
  <c r="U5323" i="40"/>
  <c r="U5295" i="40"/>
  <c r="U5258" i="40"/>
  <c r="U5225" i="40"/>
  <c r="U5192" i="40"/>
  <c r="U5157" i="40"/>
  <c r="U5131" i="40"/>
  <c r="U5102" i="40"/>
  <c r="U5068" i="40"/>
  <c r="U5038" i="40"/>
  <c r="U5014" i="40"/>
  <c r="U4984" i="40"/>
  <c r="U4957" i="40"/>
  <c r="U4930" i="40"/>
  <c r="U4902" i="40"/>
  <c r="U4880" i="40"/>
  <c r="U4855" i="40"/>
  <c r="U4827" i="40"/>
  <c r="U4802" i="40"/>
  <c r="U4780" i="40"/>
  <c r="U4750" i="40"/>
  <c r="U4725" i="40"/>
  <c r="U4701" i="40"/>
  <c r="U4675" i="40"/>
  <c r="U4656" i="40"/>
  <c r="U4633" i="40"/>
  <c r="U4606" i="40"/>
  <c r="U4584" i="40"/>
  <c r="U4564" i="40"/>
  <c r="U4538" i="40"/>
  <c r="U4515" i="40"/>
  <c r="U4492" i="40"/>
  <c r="U4466" i="40"/>
  <c r="U4446" i="40"/>
  <c r="U4423" i="40"/>
  <c r="U4397" i="40"/>
  <c r="U4375" i="40"/>
  <c r="U4357" i="40"/>
  <c r="U4333" i="40"/>
  <c r="U4313" i="40"/>
  <c r="U4293" i="40"/>
  <c r="U4269" i="40"/>
  <c r="U4251" i="40"/>
  <c r="U4231" i="40"/>
  <c r="U4209" i="40"/>
  <c r="U4192" i="40"/>
  <c r="U4173" i="40"/>
  <c r="U4153" i="40"/>
  <c r="U4134" i="40"/>
  <c r="U4117" i="40"/>
  <c r="U4095" i="40"/>
  <c r="U4076" i="40"/>
  <c r="U4059" i="40"/>
  <c r="U4037" i="40"/>
  <c r="U4019" i="40"/>
  <c r="U4001" i="40"/>
  <c r="U3979" i="40"/>
  <c r="U3962" i="40"/>
  <c r="U3943" i="40"/>
  <c r="U3925" i="40"/>
  <c r="U3909" i="40"/>
  <c r="U3894" i="40"/>
  <c r="U3879" i="40"/>
  <c r="U3863" i="40"/>
  <c r="U3846" i="40"/>
  <c r="U3831" i="40"/>
  <c r="U3816" i="40"/>
  <c r="U3800" i="40"/>
  <c r="U3784" i="40"/>
  <c r="U3768" i="40"/>
  <c r="U3752" i="40"/>
  <c r="U3737" i="40"/>
  <c r="U3722" i="40"/>
  <c r="U3705" i="40"/>
  <c r="U3690" i="40"/>
  <c r="U3676" i="40"/>
  <c r="U3662" i="40"/>
  <c r="U3648" i="40"/>
  <c r="U3633" i="40"/>
  <c r="U3618" i="40"/>
  <c r="U3604" i="40"/>
  <c r="U3590" i="40"/>
  <c r="U3576" i="40"/>
  <c r="U3563" i="40"/>
  <c r="U3549" i="40"/>
  <c r="U3536" i="40"/>
  <c r="U3523" i="40"/>
  <c r="U3510" i="40"/>
  <c r="U3497" i="40"/>
  <c r="U3484" i="40"/>
  <c r="U3471" i="40"/>
  <c r="U3458" i="40"/>
  <c r="U3445" i="40"/>
  <c r="U3432" i="40"/>
  <c r="U3419" i="40"/>
  <c r="U3405" i="40"/>
  <c r="U3392" i="40"/>
  <c r="U3379" i="40"/>
  <c r="U3366" i="40"/>
  <c r="U3353" i="40"/>
  <c r="U3340" i="40"/>
  <c r="U3327" i="40"/>
  <c r="U3314" i="40"/>
  <c r="U3301" i="40"/>
  <c r="U3288" i="40"/>
  <c r="U3275" i="40"/>
  <c r="U3262" i="40"/>
  <c r="U3250" i="40"/>
  <c r="U3238" i="40"/>
  <c r="U3226" i="40"/>
  <c r="U3214" i="40"/>
  <c r="U3202" i="40"/>
  <c r="U3190" i="40"/>
  <c r="U3178" i="40"/>
  <c r="U3166" i="40"/>
  <c r="U3154" i="40"/>
  <c r="U3142" i="40"/>
  <c r="U3130" i="40"/>
  <c r="U3118" i="40"/>
  <c r="U3106" i="40"/>
  <c r="U3094" i="40"/>
  <c r="U3082" i="40"/>
  <c r="U3070" i="40"/>
  <c r="U3058" i="40"/>
  <c r="U3046" i="40"/>
  <c r="U3034" i="40"/>
  <c r="U3022" i="40"/>
  <c r="U3010" i="40"/>
  <c r="U2998" i="40"/>
  <c r="U2986" i="40"/>
  <c r="U2974" i="40"/>
  <c r="U2962" i="40"/>
  <c r="U2950" i="40"/>
  <c r="U2938" i="40"/>
  <c r="U2926" i="40"/>
  <c r="U2914" i="40"/>
  <c r="U2902" i="40"/>
  <c r="U2890" i="40"/>
  <c r="U2878" i="40"/>
  <c r="U2866" i="40"/>
  <c r="U2854" i="40"/>
  <c r="U2842" i="40"/>
  <c r="U2830" i="40"/>
  <c r="U2818" i="40"/>
  <c r="U2806" i="40"/>
  <c r="U2794" i="40"/>
  <c r="U2782" i="40"/>
  <c r="U2770" i="40"/>
  <c r="U2758" i="40"/>
  <c r="U2746" i="40"/>
  <c r="U2734" i="40"/>
  <c r="U2722" i="40"/>
  <c r="U2710" i="40"/>
  <c r="U2698" i="40"/>
  <c r="U2686" i="40"/>
  <c r="U2674" i="40"/>
  <c r="U2662" i="40"/>
  <c r="U2650" i="40"/>
  <c r="U2638" i="40"/>
  <c r="U2626" i="40"/>
  <c r="U2614" i="40"/>
  <c r="U2602" i="40"/>
  <c r="U2590" i="40"/>
  <c r="U2578" i="40"/>
  <c r="U2566" i="40"/>
  <c r="U2554" i="40"/>
  <c r="U2542" i="40"/>
  <c r="U2530" i="40"/>
  <c r="U2518" i="40"/>
  <c r="U2506" i="40"/>
  <c r="U2494" i="40"/>
  <c r="U2482" i="40"/>
  <c r="U2470" i="40"/>
  <c r="U2458" i="40"/>
  <c r="U2446" i="40"/>
  <c r="U2434" i="40"/>
  <c r="U2422" i="40"/>
  <c r="U2410" i="40"/>
  <c r="U2398" i="40"/>
  <c r="U2386" i="40"/>
  <c r="U2374" i="40"/>
  <c r="U2362" i="40"/>
  <c r="U2350" i="40"/>
  <c r="U2338" i="40"/>
  <c r="U2326" i="40"/>
  <c r="U2314" i="40"/>
  <c r="U2302" i="40"/>
  <c r="U2290" i="40"/>
  <c r="U2278" i="40"/>
  <c r="U2266" i="40"/>
  <c r="U2254" i="40"/>
  <c r="U2242" i="40"/>
  <c r="U2230" i="40"/>
  <c r="U2218" i="40"/>
  <c r="U2206" i="40"/>
  <c r="U2194" i="40"/>
  <c r="U2182" i="40"/>
  <c r="U2170" i="40"/>
  <c r="U2158" i="40"/>
  <c r="U2146" i="40"/>
  <c r="U2134" i="40"/>
  <c r="U2122" i="40"/>
  <c r="U2110" i="40"/>
  <c r="U2098" i="40"/>
  <c r="U2086" i="40"/>
  <c r="U2074" i="40"/>
  <c r="U2062" i="40"/>
  <c r="U2050" i="40"/>
  <c r="U2038" i="40"/>
  <c r="U2026" i="40"/>
  <c r="U2014" i="40"/>
  <c r="U2002" i="40"/>
  <c r="U1990" i="40"/>
  <c r="U1978" i="40"/>
  <c r="U1966" i="40"/>
  <c r="U1954" i="40"/>
  <c r="U1942" i="40"/>
  <c r="U1930" i="40"/>
  <c r="U1918" i="40"/>
  <c r="U1906" i="40"/>
  <c r="U1894" i="40"/>
  <c r="U1882" i="40"/>
  <c r="U1870" i="40"/>
  <c r="U1858" i="40"/>
  <c r="U1846" i="40"/>
  <c r="U1834" i="40"/>
  <c r="U1822" i="40"/>
  <c r="U1810" i="40"/>
  <c r="U1798" i="40"/>
  <c r="U1786" i="40"/>
  <c r="U1774" i="40"/>
  <c r="U1762" i="40"/>
  <c r="U1750" i="40"/>
  <c r="U1738" i="40"/>
  <c r="U1726" i="40"/>
  <c r="U1714" i="40"/>
  <c r="U1702" i="40"/>
  <c r="U1690" i="40"/>
  <c r="U1678" i="40"/>
  <c r="U1666" i="40"/>
  <c r="U1654" i="40"/>
  <c r="U1642" i="40"/>
  <c r="U1630" i="40"/>
  <c r="U1618" i="40"/>
  <c r="U1606" i="40"/>
  <c r="U1594" i="40"/>
  <c r="U1582" i="40"/>
  <c r="U1570" i="40"/>
  <c r="U1558" i="40"/>
  <c r="U1546" i="40"/>
  <c r="U1534" i="40"/>
  <c r="U1522" i="40"/>
  <c r="U1510" i="40"/>
  <c r="U1498" i="40"/>
  <c r="U1486" i="40"/>
  <c r="U1474" i="40"/>
  <c r="U1462" i="40"/>
  <c r="U1450" i="40"/>
  <c r="U1438" i="40"/>
  <c r="U1426" i="40"/>
  <c r="U1414" i="40"/>
  <c r="U1402" i="40"/>
  <c r="U1390" i="40"/>
  <c r="U1378" i="40"/>
  <c r="U1366" i="40"/>
  <c r="U1354" i="40"/>
  <c r="U1342" i="40"/>
  <c r="U1330" i="40"/>
  <c r="U1318" i="40"/>
  <c r="U1306" i="40"/>
  <c r="U1294" i="40"/>
  <c r="U1282" i="40"/>
  <c r="U1270" i="40"/>
  <c r="U1258" i="40"/>
  <c r="U1246" i="40"/>
  <c r="U1234" i="40"/>
  <c r="U1222" i="40"/>
  <c r="U1210" i="40"/>
  <c r="U1198" i="40"/>
  <c r="U1186" i="40"/>
  <c r="U1174" i="40"/>
  <c r="U1162" i="40"/>
  <c r="U1150" i="40"/>
  <c r="U1138" i="40"/>
  <c r="U1126" i="40"/>
  <c r="U1114" i="40"/>
  <c r="U1102" i="40"/>
  <c r="U1090" i="40"/>
  <c r="U1078" i="40"/>
  <c r="U1066" i="40"/>
  <c r="U1054" i="40"/>
  <c r="U1042" i="40"/>
  <c r="U1030" i="40"/>
  <c r="U1018" i="40"/>
  <c r="U1006" i="40"/>
  <c r="U994" i="40"/>
  <c r="U982" i="40"/>
  <c r="U970" i="40"/>
  <c r="U958" i="40"/>
  <c r="U946" i="40"/>
  <c r="U934" i="40"/>
  <c r="U922" i="40"/>
  <c r="U910" i="40"/>
  <c r="U898" i="40"/>
  <c r="U886" i="40"/>
  <c r="U874" i="40"/>
  <c r="U862" i="40"/>
  <c r="U850" i="40"/>
  <c r="U838" i="40"/>
  <c r="U826" i="40"/>
  <c r="U814" i="40"/>
  <c r="U6549" i="40"/>
  <c r="U6482" i="40"/>
  <c r="U6425" i="40"/>
  <c r="U6360" i="40"/>
  <c r="U6290" i="40"/>
  <c r="U6232" i="40"/>
  <c r="U6152" i="40"/>
  <c r="U6101" i="40"/>
  <c r="U6039" i="40"/>
  <c r="U5965" i="40"/>
  <c r="U5905" i="40"/>
  <c r="U5850" i="40"/>
  <c r="U5774" i="40"/>
  <c r="U5721" i="40"/>
  <c r="U5667" i="40"/>
  <c r="U5607" i="40"/>
  <c r="U5560" i="40"/>
  <c r="U5514" i="40"/>
  <c r="U5458" i="40"/>
  <c r="U5414" i="40"/>
  <c r="U5372" i="40"/>
  <c r="U5322" i="40"/>
  <c r="U5278" i="40"/>
  <c r="U5230" i="40"/>
  <c r="U5186" i="40"/>
  <c r="U5152" i="40"/>
  <c r="U5108" i="40"/>
  <c r="U5067" i="40"/>
  <c r="U5025" i="40"/>
  <c r="U4995" i="40"/>
  <c r="U4954" i="40"/>
  <c r="U4918" i="40"/>
  <c r="U4887" i="40"/>
  <c r="U4846" i="40"/>
  <c r="U4818" i="40"/>
  <c r="U4785" i="40"/>
  <c r="U4746" i="40"/>
  <c r="U4713" i="40"/>
  <c r="U4687" i="40"/>
  <c r="U4651" i="40"/>
  <c r="U4622" i="40"/>
  <c r="U4592" i="40"/>
  <c r="U4556" i="40"/>
  <c r="U4530" i="40"/>
  <c r="U4501" i="40"/>
  <c r="U4465" i="40"/>
  <c r="U4435" i="40"/>
  <c r="U4409" i="40"/>
  <c r="U4374" i="40"/>
  <c r="U4347" i="40"/>
  <c r="U4320" i="40"/>
  <c r="U4289" i="40"/>
  <c r="U4265" i="40"/>
  <c r="U4238" i="40"/>
  <c r="U4208" i="40"/>
  <c r="U4183" i="40"/>
  <c r="U4161" i="40"/>
  <c r="U4133" i="40"/>
  <c r="U4108" i="40"/>
  <c r="U4083" i="40"/>
  <c r="U4053" i="40"/>
  <c r="U4033" i="40"/>
  <c r="U4007" i="40"/>
  <c r="U3978" i="40"/>
  <c r="U3953" i="40"/>
  <c r="U3932" i="40"/>
  <c r="U3908" i="40"/>
  <c r="U3889" i="40"/>
  <c r="U3869" i="40"/>
  <c r="U3845" i="40"/>
  <c r="U3827" i="40"/>
  <c r="U3806" i="40"/>
  <c r="U3782" i="40"/>
  <c r="U3763" i="40"/>
  <c r="U3743" i="40"/>
  <c r="U3721" i="40"/>
  <c r="U3700" i="40"/>
  <c r="U3683" i="40"/>
  <c r="U3661" i="40"/>
  <c r="U3642" i="40"/>
  <c r="U3625" i="40"/>
  <c r="U3603" i="40"/>
  <c r="U3585" i="40"/>
  <c r="U3568" i="40"/>
  <c r="U3548" i="40"/>
  <c r="U3532" i="40"/>
  <c r="U3516" i="40"/>
  <c r="U3496" i="40"/>
  <c r="U3480" i="40"/>
  <c r="U3463" i="40"/>
  <c r="U3444" i="40"/>
  <c r="U3427" i="40"/>
  <c r="U3411" i="40"/>
  <c r="U3391" i="40"/>
  <c r="U3375" i="40"/>
  <c r="U3359" i="40"/>
  <c r="U3339" i="40"/>
  <c r="U3323" i="40"/>
  <c r="U3306" i="40"/>
  <c r="U3287" i="40"/>
  <c r="U3270" i="40"/>
  <c r="U3255" i="40"/>
  <c r="U3237" i="40"/>
  <c r="U3222" i="40"/>
  <c r="U3207" i="40"/>
  <c r="U3189" i="40"/>
  <c r="U3174" i="40"/>
  <c r="U3159" i="40"/>
  <c r="U3141" i="40"/>
  <c r="U3126" i="40"/>
  <c r="U3111" i="40"/>
  <c r="U3093" i="40"/>
  <c r="U3078" i="40"/>
  <c r="U3063" i="40"/>
  <c r="U3045" i="40"/>
  <c r="U3030" i="40"/>
  <c r="U3015" i="40"/>
  <c r="U2997" i="40"/>
  <c r="U2982" i="40"/>
  <c r="U2967" i="40"/>
  <c r="U2949" i="40"/>
  <c r="U2934" i="40"/>
  <c r="U2919" i="40"/>
  <c r="U2901" i="40"/>
  <c r="U2886" i="40"/>
  <c r="U2871" i="40"/>
  <c r="U2853" i="40"/>
  <c r="U2838" i="40"/>
  <c r="U2823" i="40"/>
  <c r="U2805" i="40"/>
  <c r="U2790" i="40"/>
  <c r="U2775" i="40"/>
  <c r="U2757" i="40"/>
  <c r="U2742" i="40"/>
  <c r="U2727" i="40"/>
  <c r="U2709" i="40"/>
  <c r="U2694" i="40"/>
  <c r="U2679" i="40"/>
  <c r="U2661" i="40"/>
  <c r="U2646" i="40"/>
  <c r="U2631" i="40"/>
  <c r="U2613" i="40"/>
  <c r="U2598" i="40"/>
  <c r="U2583" i="40"/>
  <c r="U2565" i="40"/>
  <c r="U2550" i="40"/>
  <c r="U2535" i="40"/>
  <c r="U2517" i="40"/>
  <c r="U2502" i="40"/>
  <c r="U2487" i="40"/>
  <c r="U2469" i="40"/>
  <c r="U2454" i="40"/>
  <c r="U2439" i="40"/>
  <c r="U2421" i="40"/>
  <c r="U2406" i="40"/>
  <c r="U2391" i="40"/>
  <c r="U2373" i="40"/>
  <c r="U2358" i="40"/>
  <c r="U2343" i="40"/>
  <c r="U2325" i="40"/>
  <c r="U2310" i="40"/>
  <c r="U2295" i="40"/>
  <c r="U2277" i="40"/>
  <c r="U2262" i="40"/>
  <c r="U2247" i="40"/>
  <c r="U2229" i="40"/>
  <c r="U2214" i="40"/>
  <c r="U2199" i="40"/>
  <c r="U2181" i="40"/>
  <c r="U2166" i="40"/>
  <c r="U2151" i="40"/>
  <c r="U2133" i="40"/>
  <c r="U2118" i="40"/>
  <c r="U2103" i="40"/>
  <c r="U2085" i="40"/>
  <c r="U2070" i="40"/>
  <c r="U2055" i="40"/>
  <c r="U2037" i="40"/>
  <c r="U2022" i="40"/>
  <c r="U2007" i="40"/>
  <c r="U1989" i="40"/>
  <c r="U1974" i="40"/>
  <c r="U1959" i="40"/>
  <c r="U1941" i="40"/>
  <c r="U1926" i="40"/>
  <c r="U1911" i="40"/>
  <c r="U1893" i="40"/>
  <c r="U1878" i="40"/>
  <c r="U1863" i="40"/>
  <c r="U1845" i="40"/>
  <c r="U1830" i="40"/>
  <c r="U1815" i="40"/>
  <c r="U1797" i="40"/>
  <c r="U1782" i="40"/>
  <c r="U1767" i="40"/>
  <c r="U1749" i="40"/>
  <c r="U1734" i="40"/>
  <c r="U1719" i="40"/>
  <c r="U1701" i="40"/>
  <c r="U1686" i="40"/>
  <c r="U1671" i="40"/>
  <c r="U1653" i="40"/>
  <c r="U1638" i="40"/>
  <c r="U1623" i="40"/>
  <c r="U1605" i="40"/>
  <c r="U1590" i="40"/>
  <c r="U1575" i="40"/>
  <c r="U1557" i="40"/>
  <c r="U1542" i="40"/>
  <c r="U1527" i="40"/>
  <c r="U1509" i="40"/>
  <c r="U1494" i="40"/>
  <c r="U1479" i="40"/>
  <c r="U1461" i="40"/>
  <c r="U1446" i="40"/>
  <c r="U1431" i="40"/>
  <c r="U1413" i="40"/>
  <c r="U1398" i="40"/>
  <c r="U1383" i="40"/>
  <c r="U1365" i="40"/>
  <c r="U1351" i="40"/>
  <c r="U1337" i="40"/>
  <c r="U1323" i="40"/>
  <c r="U1309" i="40"/>
  <c r="U1293" i="40"/>
  <c r="U1279" i="40"/>
  <c r="U1265" i="40"/>
  <c r="U1251" i="40"/>
  <c r="U1237" i="40"/>
  <c r="U1221" i="40"/>
  <c r="U1207" i="40"/>
  <c r="U1193" i="40"/>
  <c r="U1179" i="40"/>
  <c r="U1165" i="40"/>
  <c r="U1149" i="40"/>
  <c r="U1135" i="40"/>
  <c r="U1121" i="40"/>
  <c r="U1107" i="40"/>
  <c r="U1093" i="40"/>
  <c r="U1077" i="40"/>
  <c r="U1063" i="40"/>
  <c r="U1049" i="40"/>
  <c r="U1035" i="40"/>
  <c r="U1021" i="40"/>
  <c r="U1005" i="40"/>
  <c r="U991" i="40"/>
  <c r="U977" i="40"/>
  <c r="U963" i="40"/>
  <c r="U949" i="40"/>
  <c r="U933" i="40"/>
  <c r="U919" i="40"/>
  <c r="U905" i="40"/>
  <c r="U891" i="40"/>
  <c r="U877" i="40"/>
  <c r="U861" i="40"/>
  <c r="U847" i="40"/>
  <c r="U833" i="40"/>
  <c r="U819" i="40"/>
  <c r="U805" i="40"/>
  <c r="U791" i="40"/>
  <c r="U779" i="40"/>
  <c r="U767" i="40"/>
  <c r="U755" i="40"/>
  <c r="U743" i="40"/>
  <c r="U731" i="40"/>
  <c r="U719" i="40"/>
  <c r="U707" i="40"/>
  <c r="U695" i="40"/>
  <c r="U683" i="40"/>
  <c r="U671" i="40"/>
  <c r="U659" i="40"/>
  <c r="U647" i="40"/>
  <c r="U635" i="40"/>
  <c r="U623" i="40"/>
  <c r="U611" i="40"/>
  <c r="U599" i="40"/>
  <c r="U587" i="40"/>
  <c r="U575" i="40"/>
  <c r="U563" i="40"/>
  <c r="U551" i="40"/>
  <c r="U539" i="40"/>
  <c r="U527" i="40"/>
  <c r="U515" i="40"/>
  <c r="U503" i="40"/>
  <c r="U491" i="40"/>
  <c r="U479" i="40"/>
  <c r="U467" i="40"/>
  <c r="U455" i="40"/>
  <c r="U443" i="40"/>
  <c r="U431" i="40"/>
  <c r="U419" i="40"/>
  <c r="U407" i="40"/>
  <c r="U395" i="40"/>
  <c r="U383" i="40"/>
  <c r="U371" i="40"/>
  <c r="U359" i="40"/>
  <c r="U347" i="40"/>
  <c r="U335" i="40"/>
  <c r="U323" i="40"/>
  <c r="U311" i="40"/>
  <c r="U299" i="40"/>
  <c r="U287" i="40"/>
  <c r="U275" i="40"/>
  <c r="U263" i="40"/>
  <c r="U251" i="40"/>
  <c r="U239" i="40"/>
  <c r="U227" i="40"/>
  <c r="U215" i="40"/>
  <c r="U203" i="40"/>
  <c r="U191" i="40"/>
  <c r="U179" i="40"/>
  <c r="U167" i="40"/>
  <c r="U155" i="40"/>
  <c r="U143" i="40"/>
  <c r="U131" i="40"/>
  <c r="U119" i="40"/>
  <c r="U107" i="40"/>
  <c r="U95" i="40"/>
  <c r="U83" i="40"/>
  <c r="U71" i="40"/>
  <c r="U59" i="40"/>
  <c r="U47" i="40"/>
  <c r="U35" i="40"/>
  <c r="U23" i="40"/>
  <c r="U11" i="40"/>
  <c r="U6548" i="40"/>
  <c r="U6480" i="40"/>
  <c r="U6424" i="40"/>
  <c r="U6354" i="40"/>
  <c r="U6289" i="40"/>
  <c r="U6223" i="40"/>
  <c r="U6151" i="40"/>
  <c r="U6100" i="40"/>
  <c r="U6038" i="40"/>
  <c r="U5964" i="40"/>
  <c r="U5904" i="40"/>
  <c r="U5849" i="40"/>
  <c r="U5773" i="40"/>
  <c r="U5719" i="40"/>
  <c r="U5665" i="40"/>
  <c r="U5606" i="40"/>
  <c r="U5559" i="40"/>
  <c r="U5513" i="40"/>
  <c r="U5457" i="40"/>
  <c r="U5411" i="40"/>
  <c r="U5371" i="40"/>
  <c r="U5321" i="40"/>
  <c r="U5277" i="40"/>
  <c r="U5229" i="40"/>
  <c r="U5185" i="40"/>
  <c r="U5151" i="40"/>
  <c r="U5107" i="40"/>
  <c r="U5066" i="40"/>
  <c r="U5024" i="40"/>
  <c r="U4994" i="40"/>
  <c r="U4953" i="40"/>
  <c r="U4917" i="40"/>
  <c r="U4886" i="40"/>
  <c r="U4845" i="40"/>
  <c r="U4817" i="40"/>
  <c r="U4784" i="40"/>
  <c r="U4745" i="40"/>
  <c r="U4712" i="40"/>
  <c r="U4686" i="40"/>
  <c r="U4650" i="40"/>
  <c r="U4621" i="40"/>
  <c r="U4591" i="40"/>
  <c r="U4555" i="40"/>
  <c r="U4529" i="40"/>
  <c r="U4500" i="40"/>
  <c r="U4464" i="40"/>
  <c r="U4434" i="40"/>
  <c r="U4408" i="40"/>
  <c r="U4373" i="40"/>
  <c r="U4346" i="40"/>
  <c r="U4318" i="40"/>
  <c r="U4287" i="40"/>
  <c r="U4264" i="40"/>
  <c r="U4237" i="40"/>
  <c r="U4207" i="40"/>
  <c r="U4182" i="40"/>
  <c r="U4160" i="40"/>
  <c r="U4132" i="40"/>
  <c r="U4107" i="40"/>
  <c r="U4082" i="40"/>
  <c r="U4052" i="40"/>
  <c r="U4031" i="40"/>
  <c r="U4005" i="40"/>
  <c r="U3977" i="40"/>
  <c r="U3952" i="40"/>
  <c r="U3931" i="40"/>
  <c r="U3907" i="40"/>
  <c r="U3887" i="40"/>
  <c r="U3868" i="40"/>
  <c r="U3844" i="40"/>
  <c r="U3825" i="40"/>
  <c r="U3805" i="40"/>
  <c r="U3781" i="40"/>
  <c r="U3762" i="40"/>
  <c r="U3741" i="40"/>
  <c r="U3719" i="40"/>
  <c r="U3699" i="40"/>
  <c r="U3681" i="40"/>
  <c r="U3660" i="40"/>
  <c r="U3641" i="40"/>
  <c r="U3624" i="40"/>
  <c r="U3602" i="40"/>
  <c r="U3583" i="40"/>
  <c r="U3567" i="40"/>
  <c r="U3547" i="40"/>
  <c r="U3531" i="40"/>
  <c r="U3515" i="40"/>
  <c r="U3495" i="40"/>
  <c r="U3479" i="40"/>
  <c r="U3462" i="40"/>
  <c r="U3443" i="40"/>
  <c r="U3426" i="40"/>
  <c r="U3410" i="40"/>
  <c r="U3390" i="40"/>
  <c r="U3374" i="40"/>
  <c r="U3357" i="40"/>
  <c r="U3338" i="40"/>
  <c r="U3321" i="40"/>
  <c r="U3305" i="40"/>
  <c r="U3285" i="40"/>
  <c r="U3269" i="40"/>
  <c r="U3254" i="40"/>
  <c r="U3236" i="40"/>
  <c r="U3221" i="40"/>
  <c r="U3206" i="40"/>
  <c r="U3188" i="40"/>
  <c r="U3173" i="40"/>
  <c r="U3158" i="40"/>
  <c r="U3140" i="40"/>
  <c r="U3125" i="40"/>
  <c r="U3110" i="40"/>
  <c r="U3092" i="40"/>
  <c r="U3077" i="40"/>
  <c r="U3062" i="40"/>
  <c r="U3044" i="40"/>
  <c r="U3029" i="40"/>
  <c r="U3014" i="40"/>
  <c r="U2996" i="40"/>
  <c r="U2981" i="40"/>
  <c r="U2966" i="40"/>
  <c r="U2948" i="40"/>
  <c r="U2933" i="40"/>
  <c r="U2918" i="40"/>
  <c r="U2900" i="40"/>
  <c r="U2885" i="40"/>
  <c r="U2870" i="40"/>
  <c r="U2852" i="40"/>
  <c r="U2837" i="40"/>
  <c r="U2822" i="40"/>
  <c r="U2804" i="40"/>
  <c r="U2789" i="40"/>
  <c r="U2774" i="40"/>
  <c r="U2756" i="40"/>
  <c r="U2741" i="40"/>
  <c r="U2726" i="40"/>
  <c r="U2708" i="40"/>
  <c r="U2693" i="40"/>
  <c r="U2678" i="40"/>
  <c r="U2660" i="40"/>
  <c r="U2645" i="40"/>
  <c r="U2630" i="40"/>
  <c r="U2612" i="40"/>
  <c r="U2597" i="40"/>
  <c r="U2582" i="40"/>
  <c r="U2564" i="40"/>
  <c r="U2549" i="40"/>
  <c r="U2534" i="40"/>
  <c r="U2516" i="40"/>
  <c r="U2501" i="40"/>
  <c r="U2486" i="40"/>
  <c r="U2468" i="40"/>
  <c r="U2453" i="40"/>
  <c r="U2438" i="40"/>
  <c r="U2420" i="40"/>
  <c r="U2405" i="40"/>
  <c r="U2390" i="40"/>
  <c r="U2372" i="40"/>
  <c r="U2357" i="40"/>
  <c r="U2342" i="40"/>
  <c r="U2324" i="40"/>
  <c r="U2309" i="40"/>
  <c r="U2294" i="40"/>
  <c r="U2276" i="40"/>
  <c r="U2261" i="40"/>
  <c r="U2246" i="40"/>
  <c r="U2228" i="40"/>
  <c r="U2213" i="40"/>
  <c r="U2198" i="40"/>
  <c r="U2180" i="40"/>
  <c r="U2165" i="40"/>
  <c r="U2150" i="40"/>
  <c r="U2132" i="40"/>
  <c r="U2117" i="40"/>
  <c r="U2102" i="40"/>
  <c r="U2084" i="40"/>
  <c r="U2069" i="40"/>
  <c r="U2054" i="40"/>
  <c r="U2036" i="40"/>
  <c r="U2021" i="40"/>
  <c r="U2006" i="40"/>
  <c r="U1988" i="40"/>
  <c r="U1973" i="40"/>
  <c r="U1958" i="40"/>
  <c r="U1940" i="40"/>
  <c r="U1925" i="40"/>
  <c r="U1910" i="40"/>
  <c r="U1892" i="40"/>
  <c r="U1877" i="40"/>
  <c r="U1862" i="40"/>
  <c r="U1844" i="40"/>
  <c r="U1829" i="40"/>
  <c r="U1814" i="40"/>
  <c r="U1796" i="40"/>
  <c r="U1781" i="40"/>
  <c r="U1766" i="40"/>
  <c r="U1748" i="40"/>
  <c r="U1733" i="40"/>
  <c r="U1718" i="40"/>
  <c r="U1700" i="40"/>
  <c r="U1685" i="40"/>
  <c r="U1670" i="40"/>
  <c r="U1652" i="40"/>
  <c r="U1637" i="40"/>
  <c r="U1622" i="40"/>
  <c r="U1604" i="40"/>
  <c r="U1589" i="40"/>
  <c r="U1574" i="40"/>
  <c r="U1556" i="40"/>
  <c r="U1541" i="40"/>
  <c r="U1526" i="40"/>
  <c r="U1508" i="40"/>
  <c r="U1493" i="40"/>
  <c r="U1478" i="40"/>
  <c r="U1460" i="40"/>
  <c r="U1445" i="40"/>
  <c r="U1430" i="40"/>
  <c r="U1412" i="40"/>
  <c r="U1397" i="40"/>
  <c r="U1382" i="40"/>
  <c r="U1364" i="40"/>
  <c r="U1350" i="40"/>
  <c r="U1336" i="40"/>
  <c r="U1322" i="40"/>
  <c r="U1307" i="40"/>
  <c r="U1292" i="40"/>
  <c r="U1278" i="40"/>
  <c r="U1264" i="40"/>
  <c r="U1250" i="40"/>
  <c r="U1235" i="40"/>
  <c r="U1220" i="40"/>
  <c r="U1206" i="40"/>
  <c r="U1192" i="40"/>
  <c r="U1178" i="40"/>
  <c r="U1163" i="40"/>
  <c r="U1148" i="40"/>
  <c r="U1134" i="40"/>
  <c r="U1120" i="40"/>
  <c r="U1106" i="40"/>
  <c r="U1091" i="40"/>
  <c r="U1076" i="40"/>
  <c r="U1062" i="40"/>
  <c r="U1048" i="40"/>
  <c r="U1034" i="40"/>
  <c r="U1019" i="40"/>
  <c r="U1004" i="40"/>
  <c r="U990" i="40"/>
  <c r="U976" i="40"/>
  <c r="U962" i="40"/>
  <c r="U947" i="40"/>
  <c r="U932" i="40"/>
  <c r="U918" i="40"/>
  <c r="U904" i="40"/>
  <c r="U890" i="40"/>
  <c r="U875" i="40"/>
  <c r="U860" i="40"/>
  <c r="U846" i="40"/>
  <c r="U832" i="40"/>
  <c r="U818" i="40"/>
  <c r="U803" i="40"/>
  <c r="U790" i="40"/>
  <c r="U778" i="40"/>
  <c r="U766" i="40"/>
  <c r="U754" i="40"/>
  <c r="U742" i="40"/>
  <c r="U730" i="40"/>
  <c r="U718" i="40"/>
  <c r="U706" i="40"/>
  <c r="U694" i="40"/>
  <c r="U682" i="40"/>
  <c r="U670" i="40"/>
  <c r="U658" i="40"/>
  <c r="U646" i="40"/>
  <c r="U634" i="40"/>
  <c r="U622" i="40"/>
  <c r="U610" i="40"/>
  <c r="U598" i="40"/>
  <c r="U586" i="40"/>
  <c r="U574" i="40"/>
  <c r="U562" i="40"/>
  <c r="U550" i="40"/>
  <c r="U538" i="40"/>
  <c r="U526" i="40"/>
  <c r="U514" i="40"/>
  <c r="U502" i="40"/>
  <c r="U490" i="40"/>
  <c r="U478" i="40"/>
  <c r="U466" i="40"/>
  <c r="U454" i="40"/>
  <c r="U442" i="40"/>
  <c r="U430" i="40"/>
  <c r="U418" i="40"/>
  <c r="U406" i="40"/>
  <c r="U394" i="40"/>
  <c r="U382" i="40"/>
  <c r="U370" i="40"/>
  <c r="U358" i="40"/>
  <c r="U346" i="40"/>
  <c r="U334" i="40"/>
  <c r="U322" i="40"/>
  <c r="U310" i="40"/>
  <c r="U298" i="40"/>
  <c r="U286" i="40"/>
  <c r="U274" i="40"/>
  <c r="U262" i="40"/>
  <c r="U250" i="40"/>
  <c r="U238" i="40"/>
  <c r="U226" i="40"/>
  <c r="U214" i="40"/>
  <c r="U202" i="40"/>
  <c r="U190" i="40"/>
  <c r="U178" i="40"/>
  <c r="U166" i="40"/>
  <c r="U154" i="40"/>
  <c r="U142" i="40"/>
  <c r="U130" i="40"/>
  <c r="U118" i="40"/>
  <c r="U106" i="40"/>
  <c r="U94" i="40"/>
  <c r="U82" i="40"/>
  <c r="U70" i="40"/>
  <c r="U58" i="40"/>
  <c r="U46" i="40"/>
  <c r="U34" i="40"/>
  <c r="U22" i="40"/>
  <c r="U10" i="40"/>
  <c r="U6542" i="40"/>
  <c r="U6475" i="40"/>
  <c r="U6423" i="40"/>
  <c r="U6353" i="40"/>
  <c r="U6288" i="40"/>
  <c r="U6222" i="40"/>
  <c r="U6150" i="40"/>
  <c r="U6097" i="40"/>
  <c r="U6033" i="40"/>
  <c r="U5960" i="40"/>
  <c r="U5900" i="40"/>
  <c r="U5848" i="40"/>
  <c r="U5772" i="40"/>
  <c r="U5718" i="40"/>
  <c r="U5664" i="40"/>
  <c r="U5605" i="40"/>
  <c r="U5558" i="40"/>
  <c r="U5510" i="40"/>
  <c r="U5456" i="40"/>
  <c r="U5408" i="40"/>
  <c r="U5370" i="40"/>
  <c r="U5319" i="40"/>
  <c r="U5275" i="40"/>
  <c r="U5228" i="40"/>
  <c r="U5182" i="40"/>
  <c r="U5150" i="40"/>
  <c r="U5106" i="40"/>
  <c r="U5065" i="40"/>
  <c r="U5023" i="40"/>
  <c r="U4993" i="40"/>
  <c r="U4952" i="40"/>
  <c r="U4916" i="40"/>
  <c r="U4885" i="40"/>
  <c r="U4844" i="40"/>
  <c r="U4816" i="40"/>
  <c r="U4783" i="40"/>
  <c r="U4744" i="40"/>
  <c r="U4711" i="40"/>
  <c r="U4685" i="40"/>
  <c r="U4649" i="40"/>
  <c r="U4620" i="40"/>
  <c r="U4590" i="40"/>
  <c r="U4554" i="40"/>
  <c r="U4528" i="40"/>
  <c r="U4498" i="40"/>
  <c r="U4462" i="40"/>
  <c r="U4433" i="40"/>
  <c r="U4407" i="40"/>
  <c r="U4372" i="40"/>
  <c r="U4345" i="40"/>
  <c r="U4317" i="40"/>
  <c r="U4285" i="40"/>
  <c r="U4263" i="40"/>
  <c r="U4235" i="40"/>
  <c r="U4206" i="40"/>
  <c r="U4181" i="40"/>
  <c r="U4159" i="40"/>
  <c r="U4131" i="40"/>
  <c r="U4106" i="40"/>
  <c r="U4081" i="40"/>
  <c r="U4051" i="40"/>
  <c r="U4029" i="40"/>
  <c r="U4004" i="40"/>
  <c r="U3976" i="40"/>
  <c r="U3951" i="40"/>
  <c r="U3930" i="40"/>
  <c r="U3906" i="40"/>
  <c r="U3885" i="40"/>
  <c r="U3867" i="40"/>
  <c r="U3843" i="40"/>
  <c r="U3823" i="40"/>
  <c r="U3804" i="40"/>
  <c r="U3780" i="40"/>
  <c r="U3761" i="40"/>
  <c r="U3740" i="40"/>
  <c r="U3716" i="40"/>
  <c r="U3698" i="40"/>
  <c r="U3679" i="40"/>
  <c r="U3659" i="40"/>
  <c r="U3640" i="40"/>
  <c r="U3623" i="40"/>
  <c r="U3601" i="40"/>
  <c r="U3582" i="40"/>
  <c r="U3566" i="40"/>
  <c r="U3546" i="40"/>
  <c r="U3530" i="40"/>
  <c r="U3513" i="40"/>
  <c r="U3494" i="40"/>
  <c r="U3477" i="40"/>
  <c r="U3461" i="40"/>
  <c r="U3441" i="40"/>
  <c r="U3425" i="40"/>
  <c r="U3409" i="40"/>
  <c r="U3389" i="40"/>
  <c r="U3373" i="40"/>
  <c r="U3356" i="40"/>
  <c r="U3337" i="40"/>
  <c r="U3320" i="40"/>
  <c r="U3304" i="40"/>
  <c r="U3284" i="40"/>
  <c r="U3268" i="40"/>
  <c r="U3253" i="40"/>
  <c r="U3235" i="40"/>
  <c r="U3220" i="40"/>
  <c r="U3205" i="40"/>
  <c r="U3187" i="40"/>
  <c r="U3172" i="40"/>
  <c r="U3157" i="40"/>
  <c r="U3139" i="40"/>
  <c r="U3124" i="40"/>
  <c r="U3109" i="40"/>
  <c r="U3091" i="40"/>
  <c r="U3076" i="40"/>
  <c r="U3061" i="40"/>
  <c r="U3043" i="40"/>
  <c r="U3028" i="40"/>
  <c r="U3013" i="40"/>
  <c r="U2995" i="40"/>
  <c r="U2980" i="40"/>
  <c r="U2965" i="40"/>
  <c r="U2947" i="40"/>
  <c r="U2932" i="40"/>
  <c r="U2917" i="40"/>
  <c r="U2899" i="40"/>
  <c r="U2884" i="40"/>
  <c r="U2869" i="40"/>
  <c r="U2851" i="40"/>
  <c r="U2836" i="40"/>
  <c r="U2821" i="40"/>
  <c r="U2803" i="40"/>
  <c r="U2788" i="40"/>
  <c r="U2773" i="40"/>
  <c r="U2755" i="40"/>
  <c r="U2740" i="40"/>
  <c r="U2725" i="40"/>
  <c r="U2707" i="40"/>
  <c r="U2692" i="40"/>
  <c r="U2677" i="40"/>
  <c r="U2659" i="40"/>
  <c r="U2644" i="40"/>
  <c r="U2629" i="40"/>
  <c r="U2611" i="40"/>
  <c r="U2596" i="40"/>
  <c r="U2581" i="40"/>
  <c r="U2563" i="40"/>
  <c r="U2548" i="40"/>
  <c r="U2533" i="40"/>
  <c r="U2515" i="40"/>
  <c r="U2500" i="40"/>
  <c r="U2485" i="40"/>
  <c r="U2467" i="40"/>
  <c r="U2452" i="40"/>
  <c r="U2437" i="40"/>
  <c r="U2419" i="40"/>
  <c r="U2404" i="40"/>
  <c r="U2389" i="40"/>
  <c r="U2371" i="40"/>
  <c r="U2356" i="40"/>
  <c r="U2341" i="40"/>
  <c r="U2323" i="40"/>
  <c r="U2308" i="40"/>
  <c r="U2293" i="40"/>
  <c r="U2275" i="40"/>
  <c r="U2260" i="40"/>
  <c r="U2245" i="40"/>
  <c r="U2227" i="40"/>
  <c r="U2212" i="40"/>
  <c r="U2197" i="40"/>
  <c r="U2179" i="40"/>
  <c r="U2164" i="40"/>
  <c r="U2149" i="40"/>
  <c r="U2131" i="40"/>
  <c r="U2116" i="40"/>
  <c r="U2101" i="40"/>
  <c r="U2083" i="40"/>
  <c r="U2068" i="40"/>
  <c r="U2053" i="40"/>
  <c r="U2035" i="40"/>
  <c r="U2020" i="40"/>
  <c r="U2005" i="40"/>
  <c r="U1987" i="40"/>
  <c r="U1972" i="40"/>
  <c r="U1957" i="40"/>
  <c r="U1939" i="40"/>
  <c r="U1924" i="40"/>
  <c r="U1909" i="40"/>
  <c r="U1891" i="40"/>
  <c r="U1876" i="40"/>
  <c r="U1861" i="40"/>
  <c r="U1843" i="40"/>
  <c r="U1828" i="40"/>
  <c r="U1813" i="40"/>
  <c r="U1795" i="40"/>
  <c r="U1780" i="40"/>
  <c r="U1765" i="40"/>
  <c r="U1747" i="40"/>
  <c r="U1732" i="40"/>
  <c r="U1717" i="40"/>
  <c r="U1699" i="40"/>
  <c r="U1684" i="40"/>
  <c r="U1669" i="40"/>
  <c r="U1651" i="40"/>
  <c r="U1636" i="40"/>
  <c r="U1621" i="40"/>
  <c r="U1603" i="40"/>
  <c r="U1588" i="40"/>
  <c r="U1573" i="40"/>
  <c r="U1555" i="40"/>
  <c r="U1540" i="40"/>
  <c r="U1525" i="40"/>
  <c r="U1507" i="40"/>
  <c r="U1492" i="40"/>
  <c r="U1477" i="40"/>
  <c r="U1459" i="40"/>
  <c r="U1444" i="40"/>
  <c r="U1429" i="40"/>
  <c r="U1411" i="40"/>
  <c r="U1396" i="40"/>
  <c r="U1381" i="40"/>
  <c r="U1363" i="40"/>
  <c r="U1349" i="40"/>
  <c r="U1335" i="40"/>
  <c r="U1321" i="40"/>
  <c r="U1305" i="40"/>
  <c r="U1291" i="40"/>
  <c r="U1277" i="40"/>
  <c r="U1263" i="40"/>
  <c r="U1249" i="40"/>
  <c r="U1233" i="40"/>
  <c r="U1219" i="40"/>
  <c r="U1205" i="40"/>
  <c r="U1191" i="40"/>
  <c r="U1177" i="40"/>
  <c r="U1161" i="40"/>
  <c r="U1147" i="40"/>
  <c r="U1133" i="40"/>
  <c r="U1119" i="40"/>
  <c r="U1105" i="40"/>
  <c r="U1089" i="40"/>
  <c r="U1075" i="40"/>
  <c r="U1061" i="40"/>
  <c r="U1047" i="40"/>
  <c r="U1033" i="40"/>
  <c r="U1017" i="40"/>
  <c r="U1003" i="40"/>
  <c r="U989" i="40"/>
  <c r="U975" i="40"/>
  <c r="U961" i="40"/>
  <c r="U945" i="40"/>
  <c r="U931" i="40"/>
  <c r="U917" i="40"/>
  <c r="U903" i="40"/>
  <c r="U889" i="40"/>
  <c r="U873" i="40"/>
  <c r="U859" i="40"/>
  <c r="U845" i="40"/>
  <c r="U831" i="40"/>
  <c r="U817" i="40"/>
  <c r="U802" i="40"/>
  <c r="U789" i="40"/>
  <c r="U777" i="40"/>
  <c r="U765" i="40"/>
  <c r="U753" i="40"/>
  <c r="U741" i="40"/>
  <c r="U729" i="40"/>
  <c r="U717" i="40"/>
  <c r="U705" i="40"/>
  <c r="U693" i="40"/>
  <c r="U681" i="40"/>
  <c r="U669" i="40"/>
  <c r="U657" i="40"/>
  <c r="U645" i="40"/>
  <c r="U633" i="40"/>
  <c r="U621" i="40"/>
  <c r="U609" i="40"/>
  <c r="U597" i="40"/>
  <c r="U585" i="40"/>
  <c r="U573" i="40"/>
  <c r="U561" i="40"/>
  <c r="U549" i="40"/>
  <c r="U537" i="40"/>
  <c r="U525" i="40"/>
  <c r="U513" i="40"/>
  <c r="U501" i="40"/>
  <c r="U489" i="40"/>
  <c r="U477" i="40"/>
  <c r="U465" i="40"/>
  <c r="U453" i="40"/>
  <c r="U441" i="40"/>
  <c r="U429" i="40"/>
  <c r="U417" i="40"/>
  <c r="U405" i="40"/>
  <c r="U393" i="40"/>
  <c r="U381" i="40"/>
  <c r="U369" i="40"/>
  <c r="U357" i="40"/>
  <c r="U345" i="40"/>
  <c r="U333" i="40"/>
  <c r="U321" i="40"/>
  <c r="U309" i="40"/>
  <c r="U297" i="40"/>
  <c r="U285" i="40"/>
  <c r="U273" i="40"/>
  <c r="U261" i="40"/>
  <c r="U249" i="40"/>
  <c r="U237" i="40"/>
  <c r="U225" i="40"/>
  <c r="U213" i="40"/>
  <c r="U201" i="40"/>
  <c r="U189" i="40"/>
  <c r="U177" i="40"/>
  <c r="U165" i="40"/>
  <c r="U153" i="40"/>
  <c r="U141" i="40"/>
  <c r="U129" i="40"/>
  <c r="U117" i="40"/>
  <c r="U105" i="40"/>
  <c r="U93" i="40"/>
  <c r="U81" i="40"/>
  <c r="U69" i="40"/>
  <c r="U57" i="40"/>
  <c r="U45" i="40"/>
  <c r="U33" i="40"/>
  <c r="U21" i="40"/>
  <c r="U9" i="40"/>
  <c r="U6534" i="40"/>
  <c r="U6474" i="40"/>
  <c r="U6402" i="40"/>
  <c r="U6338" i="40"/>
  <c r="U6283" i="40"/>
  <c r="U6210" i="40"/>
  <c r="U6148" i="40"/>
  <c r="U6086" i="40"/>
  <c r="U6014" i="40"/>
  <c r="U5959" i="40"/>
  <c r="U5895" i="40"/>
  <c r="U5823" i="40"/>
  <c r="U5765" i="40"/>
  <c r="U5713" i="40"/>
  <c r="U5650" i="40"/>
  <c r="U5600" i="40"/>
  <c r="U6533" i="40"/>
  <c r="U6441" i="40"/>
  <c r="U6336" i="40"/>
  <c r="U6254" i="40"/>
  <c r="U6147" i="40"/>
  <c r="U6062" i="40"/>
  <c r="U5956" i="40"/>
  <c r="U5864" i="40"/>
  <c r="U5764" i="40"/>
  <c r="U5688" i="40"/>
  <c r="U5596" i="40"/>
  <c r="U5535" i="40"/>
  <c r="U5475" i="40"/>
  <c r="U5401" i="40"/>
  <c r="U5343" i="40"/>
  <c r="U5282" i="40"/>
  <c r="U5223" i="40"/>
  <c r="U5170" i="40"/>
  <c r="U5116" i="40"/>
  <c r="U5056" i="40"/>
  <c r="U5006" i="40"/>
  <c r="U4962" i="40"/>
  <c r="U4914" i="40"/>
  <c r="U4867" i="40"/>
  <c r="U4825" i="40"/>
  <c r="U4770" i="40"/>
  <c r="U4731" i="40"/>
  <c r="U4689" i="40"/>
  <c r="U4644" i="40"/>
  <c r="U4604" i="40"/>
  <c r="U4568" i="40"/>
  <c r="U4519" i="40"/>
  <c r="U4480" i="40"/>
  <c r="U4441" i="40"/>
  <c r="U4395" i="40"/>
  <c r="U4361" i="40"/>
  <c r="U4326" i="40"/>
  <c r="U4282" i="40"/>
  <c r="U4248" i="40"/>
  <c r="U4218" i="40"/>
  <c r="U4179" i="40"/>
  <c r="U4146" i="40"/>
  <c r="U4110" i="40"/>
  <c r="U4074" i="40"/>
  <c r="U4046" i="40"/>
  <c r="U4010" i="40"/>
  <c r="U3974" i="40"/>
  <c r="U3938" i="40"/>
  <c r="U3915" i="40"/>
  <c r="U3883" i="40"/>
  <c r="U3856" i="40"/>
  <c r="U3829" i="40"/>
  <c r="U3797" i="40"/>
  <c r="U3774" i="40"/>
  <c r="U3747" i="40"/>
  <c r="U3714" i="40"/>
  <c r="U3688" i="40"/>
  <c r="U3666" i="40"/>
  <c r="U3638" i="40"/>
  <c r="U3613" i="40"/>
  <c r="U3588" i="40"/>
  <c r="U3560" i="40"/>
  <c r="U3541" i="40"/>
  <c r="U3518" i="40"/>
  <c r="U3492" i="40"/>
  <c r="U3469" i="40"/>
  <c r="U3449" i="40"/>
  <c r="U3423" i="40"/>
  <c r="U3400" i="40"/>
  <c r="U3377" i="40"/>
  <c r="U3351" i="40"/>
  <c r="U3331" i="40"/>
  <c r="U3308" i="40"/>
  <c r="U3282" i="40"/>
  <c r="U3260" i="40"/>
  <c r="U3242" i="40"/>
  <c r="U3218" i="40"/>
  <c r="U3197" i="40"/>
  <c r="U3176" i="40"/>
  <c r="U3152" i="40"/>
  <c r="U3134" i="40"/>
  <c r="U3113" i="40"/>
  <c r="U3089" i="40"/>
  <c r="U3068" i="40"/>
  <c r="U3050" i="40"/>
  <c r="U3026" i="40"/>
  <c r="U3005" i="40"/>
  <c r="U2984" i="40"/>
  <c r="U2960" i="40"/>
  <c r="U2942" i="40"/>
  <c r="U2921" i="40"/>
  <c r="U2897" i="40"/>
  <c r="U2876" i="40"/>
  <c r="U2858" i="40"/>
  <c r="U2834" i="40"/>
  <c r="U2813" i="40"/>
  <c r="U2792" i="40"/>
  <c r="U2768" i="40"/>
  <c r="U2750" i="40"/>
  <c r="U2729" i="40"/>
  <c r="U2705" i="40"/>
  <c r="U2684" i="40"/>
  <c r="U2666" i="40"/>
  <c r="U2642" i="40"/>
  <c r="U2621" i="40"/>
  <c r="U2600" i="40"/>
  <c r="U2576" i="40"/>
  <c r="U2558" i="40"/>
  <c r="U2537" i="40"/>
  <c r="U2513" i="40"/>
  <c r="U2492" i="40"/>
  <c r="U2474" i="40"/>
  <c r="U2450" i="40"/>
  <c r="U2429" i="40"/>
  <c r="U2408" i="40"/>
  <c r="U2384" i="40"/>
  <c r="U2366" i="40"/>
  <c r="U2345" i="40"/>
  <c r="U2321" i="40"/>
  <c r="U2300" i="40"/>
  <c r="U2282" i="40"/>
  <c r="U2258" i="40"/>
  <c r="U2237" i="40"/>
  <c r="U2216" i="40"/>
  <c r="U2192" i="40"/>
  <c r="U2174" i="40"/>
  <c r="U2153" i="40"/>
  <c r="U2129" i="40"/>
  <c r="U2108" i="40"/>
  <c r="U2090" i="40"/>
  <c r="U2066" i="40"/>
  <c r="U2045" i="40"/>
  <c r="U2024" i="40"/>
  <c r="U2000" i="40"/>
  <c r="U1982" i="40"/>
  <c r="U1961" i="40"/>
  <c r="U1937" i="40"/>
  <c r="U1916" i="40"/>
  <c r="U1898" i="40"/>
  <c r="U1874" i="40"/>
  <c r="U1853" i="40"/>
  <c r="U1832" i="40"/>
  <c r="U1808" i="40"/>
  <c r="U1790" i="40"/>
  <c r="U1769" i="40"/>
  <c r="U1745" i="40"/>
  <c r="U1724" i="40"/>
  <c r="U1706" i="40"/>
  <c r="U1682" i="40"/>
  <c r="U1661" i="40"/>
  <c r="U1640" i="40"/>
  <c r="U1616" i="40"/>
  <c r="U1598" i="40"/>
  <c r="U1577" i="40"/>
  <c r="U1553" i="40"/>
  <c r="U1532" i="40"/>
  <c r="U1514" i="40"/>
  <c r="U1490" i="40"/>
  <c r="U1469" i="40"/>
  <c r="U1448" i="40"/>
  <c r="U1424" i="40"/>
  <c r="U1406" i="40"/>
  <c r="U1385" i="40"/>
  <c r="U1361" i="40"/>
  <c r="U1343" i="40"/>
  <c r="U1325" i="40"/>
  <c r="U1303" i="40"/>
  <c r="U1286" i="40"/>
  <c r="U1267" i="40"/>
  <c r="U1245" i="40"/>
  <c r="U1228" i="40"/>
  <c r="U1209" i="40"/>
  <c r="U1189" i="40"/>
  <c r="U1170" i="40"/>
  <c r="U1153" i="40"/>
  <c r="U1131" i="40"/>
  <c r="U1112" i="40"/>
  <c r="U1095" i="40"/>
  <c r="U1073" i="40"/>
  <c r="U1055" i="40"/>
  <c r="U1037" i="40"/>
  <c r="U1015" i="40"/>
  <c r="U998" i="40"/>
  <c r="U979" i="40"/>
  <c r="U957" i="40"/>
  <c r="U940" i="40"/>
  <c r="U921" i="40"/>
  <c r="U901" i="40"/>
  <c r="U882" i="40"/>
  <c r="U865" i="40"/>
  <c r="U843" i="40"/>
  <c r="U824" i="40"/>
  <c r="U807" i="40"/>
  <c r="U787" i="40"/>
  <c r="U772" i="40"/>
  <c r="U757" i="40"/>
  <c r="U739" i="40"/>
  <c r="U724" i="40"/>
  <c r="U709" i="40"/>
  <c r="U691" i="40"/>
  <c r="U676" i="40"/>
  <c r="U661" i="40"/>
  <c r="U643" i="40"/>
  <c r="U628" i="40"/>
  <c r="U613" i="40"/>
  <c r="U595" i="40"/>
  <c r="U580" i="40"/>
  <c r="U565" i="40"/>
  <c r="U547" i="40"/>
  <c r="U532" i="40"/>
  <c r="U517" i="40"/>
  <c r="U499" i="40"/>
  <c r="U484" i="40"/>
  <c r="U469" i="40"/>
  <c r="U451" i="40"/>
  <c r="U436" i="40"/>
  <c r="U421" i="40"/>
  <c r="U403" i="40"/>
  <c r="U388" i="40"/>
  <c r="U373" i="40"/>
  <c r="U355" i="40"/>
  <c r="U340" i="40"/>
  <c r="U325" i="40"/>
  <c r="U307" i="40"/>
  <c r="U292" i="40"/>
  <c r="U277" i="40"/>
  <c r="U259" i="40"/>
  <c r="U244" i="40"/>
  <c r="U229" i="40"/>
  <c r="U211" i="40"/>
  <c r="U196" i="40"/>
  <c r="U181" i="40"/>
  <c r="U163" i="40"/>
  <c r="U148" i="40"/>
  <c r="U133" i="40"/>
  <c r="U115" i="40"/>
  <c r="U100" i="40"/>
  <c r="U85" i="40"/>
  <c r="U67" i="40"/>
  <c r="U52" i="40"/>
  <c r="U37" i="40"/>
  <c r="U19" i="40"/>
  <c r="U4" i="40"/>
  <c r="U6326" i="40"/>
  <c r="U4476" i="40"/>
  <c r="U4278" i="40"/>
  <c r="U4167" i="40"/>
  <c r="U4065" i="40"/>
  <c r="U4034" i="40"/>
  <c r="U3933" i="40"/>
  <c r="U3902" i="40"/>
  <c r="U3819" i="40"/>
  <c r="U3792" i="40"/>
  <c r="U3764" i="40"/>
  <c r="U3734" i="40"/>
  <c r="U3654" i="40"/>
  <c r="U3629" i="40"/>
  <c r="U3607" i="40"/>
  <c r="U3579" i="40"/>
  <c r="U3507" i="40"/>
  <c r="U3487" i="40"/>
  <c r="U3464" i="40"/>
  <c r="U3438" i="40"/>
  <c r="U3396" i="40"/>
  <c r="U3347" i="40"/>
  <c r="U3324" i="40"/>
  <c r="U3297" i="40"/>
  <c r="U3256" i="40"/>
  <c r="U3211" i="40"/>
  <c r="U3193" i="40"/>
  <c r="U3148" i="40"/>
  <c r="U3103" i="40"/>
  <c r="U3064" i="40"/>
  <c r="U3019" i="40"/>
  <c r="U2977" i="40"/>
  <c r="U2911" i="40"/>
  <c r="U2848" i="40"/>
  <c r="U2743" i="40"/>
  <c r="U2635" i="40"/>
  <c r="U2527" i="40"/>
  <c r="U2425" i="40"/>
  <c r="U2317" i="40"/>
  <c r="U2209" i="40"/>
  <c r="U2104" i="40"/>
  <c r="U2017" i="40"/>
  <c r="U1951" i="40"/>
  <c r="U1867" i="40"/>
  <c r="U1783" i="40"/>
  <c r="U1741" i="40"/>
  <c r="U1696" i="40"/>
  <c r="U1657" i="40"/>
  <c r="U1612" i="40"/>
  <c r="U1567" i="40"/>
  <c r="U1528" i="40"/>
  <c r="U1483" i="40"/>
  <c r="U1465" i="40"/>
  <c r="U1399" i="40"/>
  <c r="U1316" i="40"/>
  <c r="U1223" i="40"/>
  <c r="U1144" i="40"/>
  <c r="U1069" i="40"/>
  <c r="U992" i="40"/>
  <c r="U935" i="40"/>
  <c r="U914" i="40"/>
  <c r="U878" i="40"/>
  <c r="U837" i="40"/>
  <c r="U799" i="40"/>
  <c r="U783" i="40"/>
  <c r="U735" i="40"/>
  <c r="U702" i="40"/>
  <c r="U672" i="40"/>
  <c r="U639" i="40"/>
  <c r="U606" i="40"/>
  <c r="U591" i="40"/>
  <c r="U558" i="40"/>
  <c r="U528" i="40"/>
  <c r="U480" i="40"/>
  <c r="U432" i="40"/>
  <c r="U366" i="40"/>
  <c r="U318" i="40"/>
  <c r="U255" i="40"/>
  <c r="U222" i="40"/>
  <c r="U126" i="40"/>
  <c r="U63" i="40"/>
  <c r="U15" i="40"/>
  <c r="U6532" i="40"/>
  <c r="U6440" i="40"/>
  <c r="U6333" i="40"/>
  <c r="U6248" i="40"/>
  <c r="U6146" i="40"/>
  <c r="U6044" i="40"/>
  <c r="U5953" i="40"/>
  <c r="U5857" i="40"/>
  <c r="U5761" i="40"/>
  <c r="U5679" i="40"/>
  <c r="U5595" i="40"/>
  <c r="U5534" i="40"/>
  <c r="U5474" i="40"/>
  <c r="U5398" i="40"/>
  <c r="U5342" i="40"/>
  <c r="U5281" i="40"/>
  <c r="U5217" i="40"/>
  <c r="U5169" i="40"/>
  <c r="U5115" i="40"/>
  <c r="U5055" i="40"/>
  <c r="U5002" i="40"/>
  <c r="U4960" i="40"/>
  <c r="U4913" i="40"/>
  <c r="U4866" i="40"/>
  <c r="U4822" i="40"/>
  <c r="U4769" i="40"/>
  <c r="U4730" i="40"/>
  <c r="U4688" i="40"/>
  <c r="U4642" i="40"/>
  <c r="U4603" i="40"/>
  <c r="U4567" i="40"/>
  <c r="U4518" i="40"/>
  <c r="U4479" i="40"/>
  <c r="U4440" i="40"/>
  <c r="U4394" i="40"/>
  <c r="U4360" i="40"/>
  <c r="U4324" i="40"/>
  <c r="U4281" i="40"/>
  <c r="U4245" i="40"/>
  <c r="U4217" i="40"/>
  <c r="U4178" i="40"/>
  <c r="U4145" i="40"/>
  <c r="U4109" i="40"/>
  <c r="U4073" i="40"/>
  <c r="U4045" i="40"/>
  <c r="U4009" i="40"/>
  <c r="U3973" i="40"/>
  <c r="U3937" i="40"/>
  <c r="U3913" i="40"/>
  <c r="U3882" i="40"/>
  <c r="U3855" i="40"/>
  <c r="U3828" i="40"/>
  <c r="U3795" i="40"/>
  <c r="U3773" i="40"/>
  <c r="U3745" i="40"/>
  <c r="U3713" i="40"/>
  <c r="U3687" i="40"/>
  <c r="U3665" i="40"/>
  <c r="U3637" i="40"/>
  <c r="U3612" i="40"/>
  <c r="U3587" i="40"/>
  <c r="U3559" i="40"/>
  <c r="U3540" i="40"/>
  <c r="U3517" i="40"/>
  <c r="U3491" i="40"/>
  <c r="U3468" i="40"/>
  <c r="U3448" i="40"/>
  <c r="U3422" i="40"/>
  <c r="U3399" i="40"/>
  <c r="U3376" i="40"/>
  <c r="U3350" i="40"/>
  <c r="U3330" i="40"/>
  <c r="U3307" i="40"/>
  <c r="U3281" i="40"/>
  <c r="U3259" i="40"/>
  <c r="U3241" i="40"/>
  <c r="U3217" i="40"/>
  <c r="U3196" i="40"/>
  <c r="U3175" i="40"/>
  <c r="U3151" i="40"/>
  <c r="U3133" i="40"/>
  <c r="U3112" i="40"/>
  <c r="U3088" i="40"/>
  <c r="U3067" i="40"/>
  <c r="U3049" i="40"/>
  <c r="U3025" i="40"/>
  <c r="U3004" i="40"/>
  <c r="U2983" i="40"/>
  <c r="U2959" i="40"/>
  <c r="U2941" i="40"/>
  <c r="U2920" i="40"/>
  <c r="U2896" i="40"/>
  <c r="U2875" i="40"/>
  <c r="U2857" i="40"/>
  <c r="U2833" i="40"/>
  <c r="U2812" i="40"/>
  <c r="U2791" i="40"/>
  <c r="U2767" i="40"/>
  <c r="U2749" i="40"/>
  <c r="U2728" i="40"/>
  <c r="U2704" i="40"/>
  <c r="U2683" i="40"/>
  <c r="U2665" i="40"/>
  <c r="U2641" i="40"/>
  <c r="U2620" i="40"/>
  <c r="U2599" i="40"/>
  <c r="U2575" i="40"/>
  <c r="U2557" i="40"/>
  <c r="U2536" i="40"/>
  <c r="U2512" i="40"/>
  <c r="U2491" i="40"/>
  <c r="U2473" i="40"/>
  <c r="U2449" i="40"/>
  <c r="U2428" i="40"/>
  <c r="U2407" i="40"/>
  <c r="U2383" i="40"/>
  <c r="U2365" i="40"/>
  <c r="U2344" i="40"/>
  <c r="U2320" i="40"/>
  <c r="U2299" i="40"/>
  <c r="U2281" i="40"/>
  <c r="U2257" i="40"/>
  <c r="U2236" i="40"/>
  <c r="U2215" i="40"/>
  <c r="U2191" i="40"/>
  <c r="U2173" i="40"/>
  <c r="U2152" i="40"/>
  <c r="U2128" i="40"/>
  <c r="U2107" i="40"/>
  <c r="U2089" i="40"/>
  <c r="U2065" i="40"/>
  <c r="U2044" i="40"/>
  <c r="U2023" i="40"/>
  <c r="U1999" i="40"/>
  <c r="U1981" i="40"/>
  <c r="U1960" i="40"/>
  <c r="U1936" i="40"/>
  <c r="U1915" i="40"/>
  <c r="U1897" i="40"/>
  <c r="U1873" i="40"/>
  <c r="U1852" i="40"/>
  <c r="U1831" i="40"/>
  <c r="U1807" i="40"/>
  <c r="U1789" i="40"/>
  <c r="U1768" i="40"/>
  <c r="U1744" i="40"/>
  <c r="U1723" i="40"/>
  <c r="U1705" i="40"/>
  <c r="U1681" i="40"/>
  <c r="U1660" i="40"/>
  <c r="U1639" i="40"/>
  <c r="U1615" i="40"/>
  <c r="U1597" i="40"/>
  <c r="U1576" i="40"/>
  <c r="U1552" i="40"/>
  <c r="U1531" i="40"/>
  <c r="U1513" i="40"/>
  <c r="U1489" i="40"/>
  <c r="U1468" i="40"/>
  <c r="U1447" i="40"/>
  <c r="U1423" i="40"/>
  <c r="U1405" i="40"/>
  <c r="U1384" i="40"/>
  <c r="U1360" i="40"/>
  <c r="U1341" i="40"/>
  <c r="U1324" i="40"/>
  <c r="U1302" i="40"/>
  <c r="U1285" i="40"/>
  <c r="U1266" i="40"/>
  <c r="U1244" i="40"/>
  <c r="U1227" i="40"/>
  <c r="U1208" i="40"/>
  <c r="U1187" i="40"/>
  <c r="U1169" i="40"/>
  <c r="U1151" i="40"/>
  <c r="U1130" i="40"/>
  <c r="U1111" i="40"/>
  <c r="U1094" i="40"/>
  <c r="U1072" i="40"/>
  <c r="U1053" i="40"/>
  <c r="U1036" i="40"/>
  <c r="U1014" i="40"/>
  <c r="U997" i="40"/>
  <c r="U978" i="40"/>
  <c r="U956" i="40"/>
  <c r="U939" i="40"/>
  <c r="U920" i="40"/>
  <c r="U899" i="40"/>
  <c r="U881" i="40"/>
  <c r="U863" i="40"/>
  <c r="U842" i="40"/>
  <c r="U823" i="40"/>
  <c r="U806" i="40"/>
  <c r="U786" i="40"/>
  <c r="U771" i="40"/>
  <c r="U756" i="40"/>
  <c r="U738" i="40"/>
  <c r="U723" i="40"/>
  <c r="U708" i="40"/>
  <c r="U690" i="40"/>
  <c r="U675" i="40"/>
  <c r="U660" i="40"/>
  <c r="U642" i="40"/>
  <c r="U627" i="40"/>
  <c r="U612" i="40"/>
  <c r="U594" i="40"/>
  <c r="U579" i="40"/>
  <c r="U564" i="40"/>
  <c r="U546" i="40"/>
  <c r="U531" i="40"/>
  <c r="U516" i="40"/>
  <c r="U498" i="40"/>
  <c r="U483" i="40"/>
  <c r="U468" i="40"/>
  <c r="U450" i="40"/>
  <c r="U435" i="40"/>
  <c r="U420" i="40"/>
  <c r="U402" i="40"/>
  <c r="U387" i="40"/>
  <c r="U372" i="40"/>
  <c r="U354" i="40"/>
  <c r="U339" i="40"/>
  <c r="U324" i="40"/>
  <c r="U306" i="40"/>
  <c r="U291" i="40"/>
  <c r="U276" i="40"/>
  <c r="U258" i="40"/>
  <c r="U243" i="40"/>
  <c r="U228" i="40"/>
  <c r="U210" i="40"/>
  <c r="U195" i="40"/>
  <c r="U180" i="40"/>
  <c r="U162" i="40"/>
  <c r="U147" i="40"/>
  <c r="U132" i="40"/>
  <c r="U114" i="40"/>
  <c r="U99" i="40"/>
  <c r="U84" i="40"/>
  <c r="U66" i="40"/>
  <c r="U51" i="40"/>
  <c r="U36" i="40"/>
  <c r="U18" i="40"/>
  <c r="U3" i="40"/>
  <c r="U6396" i="40"/>
  <c r="U6207" i="40"/>
  <c r="U6135" i="40"/>
  <c r="U6009" i="40"/>
  <c r="U5931" i="40"/>
  <c r="U5820" i="40"/>
  <c r="U5749" i="40"/>
  <c r="U5648" i="40"/>
  <c r="U5587" i="40"/>
  <c r="U5519" i="40"/>
  <c r="U5449" i="40"/>
  <c r="U5381" i="40"/>
  <c r="U5333" i="40"/>
  <c r="U5265" i="40"/>
  <c r="U5206" i="40"/>
  <c r="U5153" i="40"/>
  <c r="U5089" i="40"/>
  <c r="U5046" i="40"/>
  <c r="U4999" i="40"/>
  <c r="U4941" i="40"/>
  <c r="U4899" i="40"/>
  <c r="U4858" i="40"/>
  <c r="U4808" i="40"/>
  <c r="U4766" i="40"/>
  <c r="U4722" i="40"/>
  <c r="U4672" i="40"/>
  <c r="U4636" i="40"/>
  <c r="U4597" i="40"/>
  <c r="U4551" i="40"/>
  <c r="U4512" i="40"/>
  <c r="U4426" i="40"/>
  <c r="U4348" i="40"/>
  <c r="U4309" i="40"/>
  <c r="U4239" i="40"/>
  <c r="U4137" i="40"/>
  <c r="U3993" i="40"/>
  <c r="U3852" i="40"/>
  <c r="U3684" i="40"/>
  <c r="U3533" i="40"/>
  <c r="U3369" i="40"/>
  <c r="U3232" i="40"/>
  <c r="U3127" i="40"/>
  <c r="U3040" i="40"/>
  <c r="U2956" i="40"/>
  <c r="U2893" i="40"/>
  <c r="U2785" i="40"/>
  <c r="U2680" i="40"/>
  <c r="U2572" i="40"/>
  <c r="U2464" i="40"/>
  <c r="U2359" i="40"/>
  <c r="U2251" i="40"/>
  <c r="U2143" i="40"/>
  <c r="U2041" i="40"/>
  <c r="U1912" i="40"/>
  <c r="U1804" i="40"/>
  <c r="U1720" i="40"/>
  <c r="U1633" i="40"/>
  <c r="U1549" i="40"/>
  <c r="U1420" i="40"/>
  <c r="U1357" i="40"/>
  <c r="U1280" i="40"/>
  <c r="U1183" i="40"/>
  <c r="U1050" i="40"/>
  <c r="U953" i="40"/>
  <c r="U856" i="40"/>
  <c r="U768" i="40"/>
  <c r="U687" i="40"/>
  <c r="U654" i="40"/>
  <c r="U576" i="40"/>
  <c r="U510" i="40"/>
  <c r="U447" i="40"/>
  <c r="U399" i="40"/>
  <c r="U351" i="40"/>
  <c r="U288" i="40"/>
  <c r="U240" i="40"/>
  <c r="U192" i="40"/>
  <c r="U144" i="40"/>
  <c r="U96" i="40"/>
  <c r="U48" i="40"/>
  <c r="U6305" i="40"/>
  <c r="U6204" i="40"/>
  <c r="U6114" i="40"/>
  <c r="U6008" i="40"/>
  <c r="U5923" i="40"/>
  <c r="U5816" i="40"/>
  <c r="U5727" i="40"/>
  <c r="U5647" i="40"/>
  <c r="U5568" i="40"/>
  <c r="U5494" i="40"/>
  <c r="U5436" i="40"/>
  <c r="U5380" i="40"/>
  <c r="U5308" i="40"/>
  <c r="U5250" i="40"/>
  <c r="U5202" i="40"/>
  <c r="U5139" i="40"/>
  <c r="U5086" i="40"/>
  <c r="U5037" i="40"/>
  <c r="U4978" i="40"/>
  <c r="U6519" i="40"/>
  <c r="U6438" i="40"/>
  <c r="U6332" i="40"/>
  <c r="U6247" i="40"/>
  <c r="U6145" i="40"/>
  <c r="U6043" i="40"/>
  <c r="U5937" i="40"/>
  <c r="U5856" i="40"/>
  <c r="U5751" i="40"/>
  <c r="U5678" i="40"/>
  <c r="U5590" i="40"/>
  <c r="U5521" i="40"/>
  <c r="U5453" i="40"/>
  <c r="U5383" i="40"/>
  <c r="U5336" i="40"/>
  <c r="U5271" i="40"/>
  <c r="U5210" i="40"/>
  <c r="U5155" i="40"/>
  <c r="U5092" i="40"/>
  <c r="U5049" i="40"/>
  <c r="U5001" i="40"/>
  <c r="U4945" i="40"/>
  <c r="U4901" i="40"/>
  <c r="U4862" i="40"/>
  <c r="U4810" i="40"/>
  <c r="U4768" i="40"/>
  <c r="U4724" i="40"/>
  <c r="U4674" i="40"/>
  <c r="U4638" i="40"/>
  <c r="U4599" i="40"/>
  <c r="U4553" i="40"/>
  <c r="U4514" i="40"/>
  <c r="U4478" i="40"/>
  <c r="U4429" i="40"/>
  <c r="U4389" i="40"/>
  <c r="U4350" i="40"/>
  <c r="U4311" i="40"/>
  <c r="U4280" i="40"/>
  <c r="U4241" i="40"/>
  <c r="U4205" i="40"/>
  <c r="U4169" i="40"/>
  <c r="U4141" i="40"/>
  <c r="U4105" i="40"/>
  <c r="U4069" i="40"/>
  <c r="U4036" i="40"/>
  <c r="U3997" i="40"/>
  <c r="U3967" i="40"/>
  <c r="U3936" i="40"/>
  <c r="U3905" i="40"/>
  <c r="U3878" i="40"/>
  <c r="U3854" i="40"/>
  <c r="U3821" i="40"/>
  <c r="U3794" i="40"/>
  <c r="U3767" i="40"/>
  <c r="U3736" i="40"/>
  <c r="U3712" i="40"/>
  <c r="U3686" i="40"/>
  <c r="U3657" i="40"/>
  <c r="U3631" i="40"/>
  <c r="U3611" i="40"/>
  <c r="U3581" i="40"/>
  <c r="U3558" i="40"/>
  <c r="U3535" i="40"/>
  <c r="U3509" i="40"/>
  <c r="U3489" i="40"/>
  <c r="U3467" i="40"/>
  <c r="U3440" i="40"/>
  <c r="U3417" i="40"/>
  <c r="U3398" i="40"/>
  <c r="U3372" i="40"/>
  <c r="U3349" i="40"/>
  <c r="U3326" i="40"/>
  <c r="U3300" i="40"/>
  <c r="U3280" i="40"/>
  <c r="U3258" i="40"/>
  <c r="U3234" i="40"/>
  <c r="U3213" i="40"/>
  <c r="U3195" i="40"/>
  <c r="U3171" i="40"/>
  <c r="U3150" i="40"/>
  <c r="U3129" i="40"/>
  <c r="U3105" i="40"/>
  <c r="U3087" i="40"/>
  <c r="U3066" i="40"/>
  <c r="U3042" i="40"/>
  <c r="U3021" i="40"/>
  <c r="U3003" i="40"/>
  <c r="U2979" i="40"/>
  <c r="U2958" i="40"/>
  <c r="U2937" i="40"/>
  <c r="U2913" i="40"/>
  <c r="U2895" i="40"/>
  <c r="U2874" i="40"/>
  <c r="U2850" i="40"/>
  <c r="U2829" i="40"/>
  <c r="U2811" i="40"/>
  <c r="U2787" i="40"/>
  <c r="U2766" i="40"/>
  <c r="U2745" i="40"/>
  <c r="U2721" i="40"/>
  <c r="U2703" i="40"/>
  <c r="U2682" i="40"/>
  <c r="U2658" i="40"/>
  <c r="U2637" i="40"/>
  <c r="U2619" i="40"/>
  <c r="U2595" i="40"/>
  <c r="U2574" i="40"/>
  <c r="U2553" i="40"/>
  <c r="U2529" i="40"/>
  <c r="U2511" i="40"/>
  <c r="U2490" i="40"/>
  <c r="U2466" i="40"/>
  <c r="U2445" i="40"/>
  <c r="U2427" i="40"/>
  <c r="U2403" i="40"/>
  <c r="U2382" i="40"/>
  <c r="U2361" i="40"/>
  <c r="U2337" i="40"/>
  <c r="U2319" i="40"/>
  <c r="U2298" i="40"/>
  <c r="U2274" i="40"/>
  <c r="U2253" i="40"/>
  <c r="U2235" i="40"/>
  <c r="U2211" i="40"/>
  <c r="U2190" i="40"/>
  <c r="U2169" i="40"/>
  <c r="U2145" i="40"/>
  <c r="U2127" i="40"/>
  <c r="U2106" i="40"/>
  <c r="U2082" i="40"/>
  <c r="U2061" i="40"/>
  <c r="U2043" i="40"/>
  <c r="U2019" i="40"/>
  <c r="U1998" i="40"/>
  <c r="U1977" i="40"/>
  <c r="U1953" i="40"/>
  <c r="U1935" i="40"/>
  <c r="U1914" i="40"/>
  <c r="U1890" i="40"/>
  <c r="U1869" i="40"/>
  <c r="U1851" i="40"/>
  <c r="U1827" i="40"/>
  <c r="U1806" i="40"/>
  <c r="U1785" i="40"/>
  <c r="U1761" i="40"/>
  <c r="U1743" i="40"/>
  <c r="U1722" i="40"/>
  <c r="U1698" i="40"/>
  <c r="U1677" i="40"/>
  <c r="U1659" i="40"/>
  <c r="U1635" i="40"/>
  <c r="U1614" i="40"/>
  <c r="U1593" i="40"/>
  <c r="U1569" i="40"/>
  <c r="U1551" i="40"/>
  <c r="U1530" i="40"/>
  <c r="U1506" i="40"/>
  <c r="U1485" i="40"/>
  <c r="U1467" i="40"/>
  <c r="U1443" i="40"/>
  <c r="U1422" i="40"/>
  <c r="U1401" i="40"/>
  <c r="U1377" i="40"/>
  <c r="U1359" i="40"/>
  <c r="U1340" i="40"/>
  <c r="U1319" i="40"/>
  <c r="U1301" i="40"/>
  <c r="U1283" i="40"/>
  <c r="U1262" i="40"/>
  <c r="U1243" i="40"/>
  <c r="U1226" i="40"/>
  <c r="U1204" i="40"/>
  <c r="U1185" i="40"/>
  <c r="U1168" i="40"/>
  <c r="U1146" i="40"/>
  <c r="U1129" i="40"/>
  <c r="U1110" i="40"/>
  <c r="U1088" i="40"/>
  <c r="U1071" i="40"/>
  <c r="U1052" i="40"/>
  <c r="U1031" i="40"/>
  <c r="U1013" i="40"/>
  <c r="U995" i="40"/>
  <c r="U974" i="40"/>
  <c r="U955" i="40"/>
  <c r="U938" i="40"/>
  <c r="U916" i="40"/>
  <c r="U897" i="40"/>
  <c r="U880" i="40"/>
  <c r="U858" i="40"/>
  <c r="U841" i="40"/>
  <c r="U822" i="40"/>
  <c r="U801" i="40"/>
  <c r="U785" i="40"/>
  <c r="U770" i="40"/>
  <c r="U752" i="40"/>
  <c r="U737" i="40"/>
  <c r="U722" i="40"/>
  <c r="U704" i="40"/>
  <c r="U689" i="40"/>
  <c r="U674" i="40"/>
  <c r="U656" i="40"/>
  <c r="U641" i="40"/>
  <c r="U626" i="40"/>
  <c r="U608" i="40"/>
  <c r="U593" i="40"/>
  <c r="U578" i="40"/>
  <c r="U560" i="40"/>
  <c r="U545" i="40"/>
  <c r="U530" i="40"/>
  <c r="U512" i="40"/>
  <c r="U497" i="40"/>
  <c r="U482" i="40"/>
  <c r="U464" i="40"/>
  <c r="U449" i="40"/>
  <c r="U434" i="40"/>
  <c r="U416" i="40"/>
  <c r="U401" i="40"/>
  <c r="U386" i="40"/>
  <c r="U368" i="40"/>
  <c r="U353" i="40"/>
  <c r="U338" i="40"/>
  <c r="U320" i="40"/>
  <c r="U305" i="40"/>
  <c r="U290" i="40"/>
  <c r="U272" i="40"/>
  <c r="U257" i="40"/>
  <c r="U242" i="40"/>
  <c r="U224" i="40"/>
  <c r="U209" i="40"/>
  <c r="U194" i="40"/>
  <c r="U176" i="40"/>
  <c r="U161" i="40"/>
  <c r="U146" i="40"/>
  <c r="U128" i="40"/>
  <c r="U113" i="40"/>
  <c r="U98" i="40"/>
  <c r="U80" i="40"/>
  <c r="U65" i="40"/>
  <c r="U50" i="40"/>
  <c r="U32" i="40"/>
  <c r="U17" i="40"/>
  <c r="U6518" i="40"/>
  <c r="U6437" i="40"/>
  <c r="U6327" i="40"/>
  <c r="U6246" i="40"/>
  <c r="U6144" i="40"/>
  <c r="U6042" i="40"/>
  <c r="U5936" i="40"/>
  <c r="U5851" i="40"/>
  <c r="U5750" i="40"/>
  <c r="U5674" i="40"/>
  <c r="U5588" i="40"/>
  <c r="U5520" i="40"/>
  <c r="U5450" i="40"/>
  <c r="U5382" i="40"/>
  <c r="U5335" i="40"/>
  <c r="U5270" i="40"/>
  <c r="U5209" i="40"/>
  <c r="U5154" i="40"/>
  <c r="U5091" i="40"/>
  <c r="U5048" i="40"/>
  <c r="U5000" i="40"/>
  <c r="U4942" i="40"/>
  <c r="U4900" i="40"/>
  <c r="U4861" i="40"/>
  <c r="U4809" i="40"/>
  <c r="U4767" i="40"/>
  <c r="U4723" i="40"/>
  <c r="U4673" i="40"/>
  <c r="U4637" i="40"/>
  <c r="U4598" i="40"/>
  <c r="U4552" i="40"/>
  <c r="U4513" i="40"/>
  <c r="U4477" i="40"/>
  <c r="U4428" i="40"/>
  <c r="U4388" i="40"/>
  <c r="U4349" i="40"/>
  <c r="U4310" i="40"/>
  <c r="U4279" i="40"/>
  <c r="U4240" i="40"/>
  <c r="U4204" i="40"/>
  <c r="U4168" i="40"/>
  <c r="U4139" i="40"/>
  <c r="U4103" i="40"/>
  <c r="U4067" i="40"/>
  <c r="U4035" i="40"/>
  <c r="U3995" i="40"/>
  <c r="U3966" i="40"/>
  <c r="U3935" i="40"/>
  <c r="U3904" i="40"/>
  <c r="U3876" i="40"/>
  <c r="U3853" i="40"/>
  <c r="U3820" i="40"/>
  <c r="U3793" i="40"/>
  <c r="U3765" i="40"/>
  <c r="U3735" i="40"/>
  <c r="U3711" i="40"/>
  <c r="U3685" i="40"/>
  <c r="U3655" i="40"/>
  <c r="U3630" i="40"/>
  <c r="U3609" i="40"/>
  <c r="U3580" i="40"/>
  <c r="U3557" i="40"/>
  <c r="U3534" i="40"/>
  <c r="U3508" i="40"/>
  <c r="U3488" i="40"/>
  <c r="U3465" i="40"/>
  <c r="U3439" i="40"/>
  <c r="U3416" i="40"/>
  <c r="U3397" i="40"/>
  <c r="U3371" i="40"/>
  <c r="U3348" i="40"/>
  <c r="U3325" i="40"/>
  <c r="U3299" i="40"/>
  <c r="U3279" i="40"/>
  <c r="U3257" i="40"/>
  <c r="U3233" i="40"/>
  <c r="U3212" i="40"/>
  <c r="U3194" i="40"/>
  <c r="U3170" i="40"/>
  <c r="U3149" i="40"/>
  <c r="U3128" i="40"/>
  <c r="U3104" i="40"/>
  <c r="U3086" i="40"/>
  <c r="U3065" i="40"/>
  <c r="U3041" i="40"/>
  <c r="U3020" i="40"/>
  <c r="U3002" i="40"/>
  <c r="U2978" i="40"/>
  <c r="U2957" i="40"/>
  <c r="U2936" i="40"/>
  <c r="U2912" i="40"/>
  <c r="U2894" i="40"/>
  <c r="U2873" i="40"/>
  <c r="U2849" i="40"/>
  <c r="U2828" i="40"/>
  <c r="U2810" i="40"/>
  <c r="U2786" i="40"/>
  <c r="U2765" i="40"/>
  <c r="U2744" i="40"/>
  <c r="U2720" i="40"/>
  <c r="U2702" i="40"/>
  <c r="U2681" i="40"/>
  <c r="U2657" i="40"/>
  <c r="U2636" i="40"/>
  <c r="U2618" i="40"/>
  <c r="U2594" i="40"/>
  <c r="U2573" i="40"/>
  <c r="U2552" i="40"/>
  <c r="U2528" i="40"/>
  <c r="U2510" i="40"/>
  <c r="U2489" i="40"/>
  <c r="U2465" i="40"/>
  <c r="U2444" i="40"/>
  <c r="U2426" i="40"/>
  <c r="U2402" i="40"/>
  <c r="U2381" i="40"/>
  <c r="U2360" i="40"/>
  <c r="U2336" i="40"/>
  <c r="U2318" i="40"/>
  <c r="U2297" i="40"/>
  <c r="U2273" i="40"/>
  <c r="U2252" i="40"/>
  <c r="U2234" i="40"/>
  <c r="U2210" i="40"/>
  <c r="U2189" i="40"/>
  <c r="U2168" i="40"/>
  <c r="U2144" i="40"/>
  <c r="U2126" i="40"/>
  <c r="U2105" i="40"/>
  <c r="U2081" i="40"/>
  <c r="U2060" i="40"/>
  <c r="U2042" i="40"/>
  <c r="U2018" i="40"/>
  <c r="U1997" i="40"/>
  <c r="U1976" i="40"/>
  <c r="U1952" i="40"/>
  <c r="U1934" i="40"/>
  <c r="U1913" i="40"/>
  <c r="U1889" i="40"/>
  <c r="U1868" i="40"/>
  <c r="U1850" i="40"/>
  <c r="U1826" i="40"/>
  <c r="U1805" i="40"/>
  <c r="U1784" i="40"/>
  <c r="U1760" i="40"/>
  <c r="U1742" i="40"/>
  <c r="U1721" i="40"/>
  <c r="U1697" i="40"/>
  <c r="U1676" i="40"/>
  <c r="U1658" i="40"/>
  <c r="U1634" i="40"/>
  <c r="U1613" i="40"/>
  <c r="U1592" i="40"/>
  <c r="U1568" i="40"/>
  <c r="U1550" i="40"/>
  <c r="U1529" i="40"/>
  <c r="U1505" i="40"/>
  <c r="U1484" i="40"/>
  <c r="U1466" i="40"/>
  <c r="U1442" i="40"/>
  <c r="U1421" i="40"/>
  <c r="U1400" i="40"/>
  <c r="U1376" i="40"/>
  <c r="U1358" i="40"/>
  <c r="U1339" i="40"/>
  <c r="U1317" i="40"/>
  <c r="U1300" i="40"/>
  <c r="U1281" i="40"/>
  <c r="U1261" i="40"/>
  <c r="U1242" i="40"/>
  <c r="U1225" i="40"/>
  <c r="U1203" i="40"/>
  <c r="U1184" i="40"/>
  <c r="U1167" i="40"/>
  <c r="U1145" i="40"/>
  <c r="U1127" i="40"/>
  <c r="U1109" i="40"/>
  <c r="U1087" i="40"/>
  <c r="U1070" i="40"/>
  <c r="U1051" i="40"/>
  <c r="U1029" i="40"/>
  <c r="U1012" i="40"/>
  <c r="U993" i="40"/>
  <c r="U973" i="40"/>
  <c r="U954" i="40"/>
  <c r="U937" i="40"/>
  <c r="U915" i="40"/>
  <c r="U896" i="40"/>
  <c r="U879" i="40"/>
  <c r="U857" i="40"/>
  <c r="U839" i="40"/>
  <c r="U821" i="40"/>
  <c r="U800" i="40"/>
  <c r="U784" i="40"/>
  <c r="U769" i="40"/>
  <c r="U751" i="40"/>
  <c r="U736" i="40"/>
  <c r="U721" i="40"/>
  <c r="U703" i="40"/>
  <c r="U688" i="40"/>
  <c r="U673" i="40"/>
  <c r="U655" i="40"/>
  <c r="U640" i="40"/>
  <c r="U625" i="40"/>
  <c r="U607" i="40"/>
  <c r="U592" i="40"/>
  <c r="U577" i="40"/>
  <c r="U559" i="40"/>
  <c r="U544" i="40"/>
  <c r="U529" i="40"/>
  <c r="U511" i="40"/>
  <c r="U496" i="40"/>
  <c r="U481" i="40"/>
  <c r="U463" i="40"/>
  <c r="U448" i="40"/>
  <c r="U433" i="40"/>
  <c r="U415" i="40"/>
  <c r="U400" i="40"/>
  <c r="U385" i="40"/>
  <c r="U367" i="40"/>
  <c r="U352" i="40"/>
  <c r="U337" i="40"/>
  <c r="U319" i="40"/>
  <c r="U304" i="40"/>
  <c r="U289" i="40"/>
  <c r="U271" i="40"/>
  <c r="U256" i="40"/>
  <c r="U241" i="40"/>
  <c r="U223" i="40"/>
  <c r="U208" i="40"/>
  <c r="U193" i="40"/>
  <c r="U175" i="40"/>
  <c r="U160" i="40"/>
  <c r="U145" i="40"/>
  <c r="U127" i="40"/>
  <c r="U112" i="40"/>
  <c r="U97" i="40"/>
  <c r="U79" i="40"/>
  <c r="U64" i="40"/>
  <c r="U49" i="40"/>
  <c r="U31" i="40"/>
  <c r="U16" i="40"/>
  <c r="U6513" i="40"/>
  <c r="U4387" i="40"/>
  <c r="U4203" i="40"/>
  <c r="U4101" i="40"/>
  <c r="U3965" i="40"/>
  <c r="U3873" i="40"/>
  <c r="U3710" i="40"/>
  <c r="U3556" i="40"/>
  <c r="U3415" i="40"/>
  <c r="U3278" i="40"/>
  <c r="U3169" i="40"/>
  <c r="U3085" i="40"/>
  <c r="U3001" i="40"/>
  <c r="U2935" i="40"/>
  <c r="U2872" i="40"/>
  <c r="U2827" i="40"/>
  <c r="U2809" i="40"/>
  <c r="U2764" i="40"/>
  <c r="U2719" i="40"/>
  <c r="U2701" i="40"/>
  <c r="U2656" i="40"/>
  <c r="U2617" i="40"/>
  <c r="U2593" i="40"/>
  <c r="U2551" i="40"/>
  <c r="U2509" i="40"/>
  <c r="U2488" i="40"/>
  <c r="U2443" i="40"/>
  <c r="U2401" i="40"/>
  <c r="U2380" i="40"/>
  <c r="U2335" i="40"/>
  <c r="U2296" i="40"/>
  <c r="U2272" i="40"/>
  <c r="U2233" i="40"/>
  <c r="U2188" i="40"/>
  <c r="U2167" i="40"/>
  <c r="U2125" i="40"/>
  <c r="U2080" i="40"/>
  <c r="U2059" i="40"/>
  <c r="U1996" i="40"/>
  <c r="U1975" i="40"/>
  <c r="U1933" i="40"/>
  <c r="U1888" i="40"/>
  <c r="U1849" i="40"/>
  <c r="U1825" i="40"/>
  <c r="U1759" i="40"/>
  <c r="U1675" i="40"/>
  <c r="U1591" i="40"/>
  <c r="U1504" i="40"/>
  <c r="U1441" i="40"/>
  <c r="U1375" i="40"/>
  <c r="U1338" i="40"/>
  <c r="U1299" i="40"/>
  <c r="U1259" i="40"/>
  <c r="U1241" i="40"/>
  <c r="U1202" i="40"/>
  <c r="U1166" i="40"/>
  <c r="U1125" i="40"/>
  <c r="U1108" i="40"/>
  <c r="U1086" i="40"/>
  <c r="U1028" i="40"/>
  <c r="U1011" i="40"/>
  <c r="U971" i="40"/>
  <c r="U895" i="40"/>
  <c r="U820" i="40"/>
  <c r="U750" i="40"/>
  <c r="U720" i="40"/>
  <c r="U624" i="40"/>
  <c r="U543" i="40"/>
  <c r="U495" i="40"/>
  <c r="U462" i="40"/>
  <c r="U414" i="40"/>
  <c r="U384" i="40"/>
  <c r="U336" i="40"/>
  <c r="U303" i="40"/>
  <c r="U270" i="40"/>
  <c r="U207" i="40"/>
  <c r="U174" i="40"/>
  <c r="U159" i="40"/>
  <c r="U111" i="40"/>
  <c r="U78" i="40"/>
  <c r="U30" i="40"/>
  <c r="U61" i="40"/>
  <c r="U140" i="40"/>
  <c r="U230" i="40"/>
  <c r="U312" i="40"/>
  <c r="U391" i="40"/>
  <c r="U473" i="40"/>
  <c r="U555" i="40"/>
  <c r="U716" i="40"/>
  <c r="U906" i="40"/>
  <c r="U1065" i="40"/>
  <c r="U1268" i="40"/>
  <c r="U1435" i="40"/>
  <c r="U1650" i="40"/>
  <c r="U1839" i="40"/>
  <c r="U2025" i="40"/>
  <c r="U2203" i="40"/>
  <c r="U2392" i="40"/>
  <c r="U2570" i="40"/>
  <c r="U2753" i="40"/>
  <c r="U2825" i="40"/>
  <c r="U2905" i="40"/>
  <c r="U2971" i="40"/>
  <c r="U3051" i="40"/>
  <c r="U3117" i="40"/>
  <c r="U3160" i="40"/>
  <c r="U3186" i="40"/>
  <c r="U3229" i="40"/>
  <c r="U3309" i="40"/>
  <c r="U3385" i="40"/>
  <c r="U3428" i="40"/>
  <c r="U3457" i="40"/>
  <c r="U3504" i="40"/>
  <c r="U3544" i="40"/>
  <c r="U3589" i="40"/>
  <c r="U3627" i="40"/>
  <c r="U3672" i="40"/>
  <c r="U3725" i="40"/>
  <c r="U3760" i="40"/>
  <c r="U3812" i="40"/>
  <c r="U3859" i="40"/>
  <c r="U3917" i="40"/>
  <c r="U3959" i="40"/>
  <c r="U4017" i="40"/>
  <c r="U4087" i="40"/>
  <c r="U4125" i="40"/>
  <c r="U4195" i="40"/>
  <c r="U4255" i="40"/>
  <c r="U4328" i="40"/>
  <c r="U4382" i="40"/>
  <c r="U4452" i="40"/>
  <c r="U4531" i="40"/>
  <c r="U4582" i="40"/>
  <c r="U4669" i="40"/>
  <c r="U4742" i="40"/>
  <c r="U4826" i="40"/>
  <c r="U4897" i="40"/>
  <c r="U4974" i="40"/>
  <c r="U5083" i="40"/>
  <c r="U5178" i="40"/>
  <c r="U5302" i="40"/>
  <c r="U5421" i="40"/>
  <c r="U5545" i="40"/>
  <c r="U5712" i="40"/>
  <c r="U5894" i="40"/>
  <c r="U6081" i="40"/>
  <c r="U2648" i="40"/>
  <c r="U13" i="40"/>
  <c r="U41" i="40"/>
  <c r="U72" i="40"/>
  <c r="U92" i="40"/>
  <c r="U123" i="40"/>
  <c r="U151" i="40"/>
  <c r="U182" i="40"/>
  <c r="U205" i="40"/>
  <c r="U233" i="40"/>
  <c r="U264" i="40"/>
  <c r="U284" i="40"/>
  <c r="U315" i="40"/>
  <c r="U343" i="40"/>
  <c r="U374" i="40"/>
  <c r="U397" i="40"/>
  <c r="U425" i="40"/>
  <c r="U456" i="40"/>
  <c r="U476" i="40"/>
  <c r="U507" i="40"/>
  <c r="U535" i="40"/>
  <c r="U566" i="40"/>
  <c r="U589" i="40"/>
  <c r="U617" i="40"/>
  <c r="U648" i="40"/>
  <c r="U668" i="40"/>
  <c r="U699" i="40"/>
  <c r="U727" i="40"/>
  <c r="U758" i="40"/>
  <c r="U781" i="40"/>
  <c r="U811" i="40"/>
  <c r="U848" i="40"/>
  <c r="U872" i="40"/>
  <c r="U909" i="40"/>
  <c r="U943" i="40"/>
  <c r="U980" i="40"/>
  <c r="U1009" i="40"/>
  <c r="U1041" i="40"/>
  <c r="U1079" i="40"/>
  <c r="U1103" i="40"/>
  <c r="U1141" i="40"/>
  <c r="U1173" i="40"/>
  <c r="U1211" i="40"/>
  <c r="U1239" i="40"/>
  <c r="U1273" i="40"/>
  <c r="U1310" i="40"/>
  <c r="U1334" i="40"/>
  <c r="U1372" i="40"/>
  <c r="U1409" i="40"/>
  <c r="U1449" i="40"/>
  <c r="U1481" i="40"/>
  <c r="U1518" i="40"/>
  <c r="U1561" i="40"/>
  <c r="U1587" i="40"/>
  <c r="U1627" i="40"/>
  <c r="U1664" i="40"/>
  <c r="U1707" i="40"/>
  <c r="U1736" i="40"/>
  <c r="U1773" i="40"/>
  <c r="U1816" i="40"/>
  <c r="U1842" i="40"/>
  <c r="U1885" i="40"/>
  <c r="U1922" i="40"/>
  <c r="U1962" i="40"/>
  <c r="U1994" i="40"/>
  <c r="U2031" i="40"/>
  <c r="U2071" i="40"/>
  <c r="U2097" i="40"/>
  <c r="U2140" i="40"/>
  <c r="U2177" i="40"/>
  <c r="U2217" i="40"/>
  <c r="U2249" i="40"/>
  <c r="U2286" i="40"/>
  <c r="U2329" i="40"/>
  <c r="U2355" i="40"/>
  <c r="U2395" i="40"/>
  <c r="U2432" i="40"/>
  <c r="U2475" i="40"/>
  <c r="U2504" i="40"/>
  <c r="U2541" i="40"/>
  <c r="U2584" i="40"/>
  <c r="U2610" i="40"/>
  <c r="U2653" i="40"/>
  <c r="U2690" i="40"/>
  <c r="U2730" i="40"/>
  <c r="U2762" i="40"/>
  <c r="U2799" i="40"/>
  <c r="U2839" i="40"/>
  <c r="U2865" i="40"/>
  <c r="U2908" i="40"/>
  <c r="U2945" i="40"/>
  <c r="U2985" i="40"/>
  <c r="U3017" i="40"/>
  <c r="U3054" i="40"/>
  <c r="U3097" i="40"/>
  <c r="U3123" i="40"/>
  <c r="U3163" i="40"/>
  <c r="U3200" i="40"/>
  <c r="U3243" i="40"/>
  <c r="U3272" i="40"/>
  <c r="U3313" i="40"/>
  <c r="U3360" i="40"/>
  <c r="U3388" i="40"/>
  <c r="U3435" i="40"/>
  <c r="U3475" i="40"/>
  <c r="U3519" i="40"/>
  <c r="U3554" i="40"/>
  <c r="U3595" i="40"/>
  <c r="U3643" i="40"/>
  <c r="U3675" i="40"/>
  <c r="U3728" i="40"/>
  <c r="U3777" i="40"/>
  <c r="U3830" i="40"/>
  <c r="U3871" i="40"/>
  <c r="U3920" i="40"/>
  <c r="U3987" i="40"/>
  <c r="U4025" i="40"/>
  <c r="U4091" i="40"/>
  <c r="U4149" i="40"/>
  <c r="U4219" i="40"/>
  <c r="U4267" i="40"/>
  <c r="U4332" i="40"/>
  <c r="U4410" i="40"/>
  <c r="U4461" i="40"/>
  <c r="U4544" i="40"/>
  <c r="U4617" i="40"/>
  <c r="U4690" i="40"/>
  <c r="U4759" i="40"/>
  <c r="U4840" i="40"/>
  <c r="U4924" i="40"/>
  <c r="U5007" i="40"/>
  <c r="U5117" i="40"/>
  <c r="U5224" i="40"/>
  <c r="U5344" i="40"/>
  <c r="U5481" i="40"/>
  <c r="U5624" i="40"/>
  <c r="U5789" i="40"/>
  <c r="U5990" i="40"/>
  <c r="U6177" i="40"/>
  <c r="U6368" i="40"/>
  <c r="U6496" i="40"/>
  <c r="U38" i="40"/>
  <c r="U120" i="40"/>
  <c r="U199" i="40"/>
  <c r="U253" i="40"/>
  <c r="U363" i="40"/>
  <c r="U445" i="40"/>
  <c r="U524" i="40"/>
  <c r="U614" i="40"/>
  <c r="U665" i="40"/>
  <c r="U775" i="40"/>
  <c r="U869" i="40"/>
  <c r="U1001" i="40"/>
  <c r="U1136" i="40"/>
  <c r="U1231" i="40"/>
  <c r="U1369" i="40"/>
  <c r="U1515" i="40"/>
  <c r="U1624" i="40"/>
  <c r="U1770" i="40"/>
  <c r="U1948" i="40"/>
  <c r="U2137" i="40"/>
  <c r="U2312" i="40"/>
  <c r="U2461" i="40"/>
  <c r="U2607" i="40"/>
  <c r="U2716" i="40"/>
  <c r="U2862" i="40"/>
  <c r="U3008" i="40"/>
  <c r="U3266" i="40"/>
  <c r="U6470" i="40"/>
  <c r="U3311" i="40"/>
  <c r="U14" i="40"/>
  <c r="U42" i="40"/>
  <c r="U73" i="40"/>
  <c r="U101" i="40"/>
  <c r="U124" i="40"/>
  <c r="U152" i="40"/>
  <c r="U183" i="40"/>
  <c r="U206" i="40"/>
  <c r="U234" i="40"/>
  <c r="U265" i="40"/>
  <c r="U293" i="40"/>
  <c r="U316" i="40"/>
  <c r="U344" i="40"/>
  <c r="U375" i="40"/>
  <c r="U398" i="40"/>
  <c r="U426" i="40"/>
  <c r="U457" i="40"/>
  <c r="U485" i="40"/>
  <c r="U508" i="40"/>
  <c r="U536" i="40"/>
  <c r="U567" i="40"/>
  <c r="U590" i="40"/>
  <c r="U618" i="40"/>
  <c r="U649" i="40"/>
  <c r="U677" i="40"/>
  <c r="U700" i="40"/>
  <c r="U728" i="40"/>
  <c r="U759" i="40"/>
  <c r="U782" i="40"/>
  <c r="U812" i="40"/>
  <c r="U849" i="40"/>
  <c r="U883" i="40"/>
  <c r="U911" i="40"/>
  <c r="U944" i="40"/>
  <c r="U981" i="40"/>
  <c r="U1010" i="40"/>
  <c r="U1043" i="40"/>
  <c r="U1081" i="40"/>
  <c r="U1113" i="40"/>
  <c r="U1142" i="40"/>
  <c r="U1175" i="40"/>
  <c r="U1213" i="40"/>
  <c r="U1240" i="40"/>
  <c r="U1274" i="40"/>
  <c r="U1311" i="40"/>
  <c r="U1345" i="40"/>
  <c r="U1373" i="40"/>
  <c r="U1410" i="40"/>
  <c r="U1453" i="40"/>
  <c r="U1482" i="40"/>
  <c r="U1519" i="40"/>
  <c r="U1562" i="40"/>
  <c r="U1599" i="40"/>
  <c r="U1628" i="40"/>
  <c r="U1665" i="40"/>
  <c r="U1708" i="40"/>
  <c r="U1737" i="40"/>
  <c r="U1777" i="40"/>
  <c r="U1817" i="40"/>
  <c r="U1854" i="40"/>
  <c r="U1886" i="40"/>
  <c r="U1923" i="40"/>
  <c r="U1963" i="40"/>
  <c r="U1995" i="40"/>
  <c r="U2032" i="40"/>
  <c r="U2072" i="40"/>
  <c r="U2109" i="40"/>
  <c r="U2141" i="40"/>
  <c r="U2178" i="40"/>
  <c r="U2221" i="40"/>
  <c r="U2250" i="40"/>
  <c r="U2287" i="40"/>
  <c r="U2330" i="40"/>
  <c r="U2367" i="40"/>
  <c r="U2396" i="40"/>
  <c r="U2433" i="40"/>
  <c r="U2476" i="40"/>
  <c r="U2505" i="40"/>
  <c r="U2545" i="40"/>
  <c r="U2585" i="40"/>
  <c r="U2622" i="40"/>
  <c r="U2654" i="40"/>
  <c r="U2691" i="40"/>
  <c r="U2731" i="40"/>
  <c r="U2763" i="40"/>
  <c r="U2800" i="40"/>
  <c r="U2840" i="40"/>
  <c r="U2877" i="40"/>
  <c r="U2909" i="40"/>
  <c r="U2946" i="40"/>
  <c r="U2989" i="40"/>
  <c r="U3018" i="40"/>
  <c r="U3055" i="40"/>
  <c r="U3098" i="40"/>
  <c r="U3135" i="40"/>
  <c r="U3164" i="40"/>
  <c r="U3201" i="40"/>
  <c r="U3244" i="40"/>
  <c r="U3273" i="40"/>
  <c r="U3317" i="40"/>
  <c r="U3361" i="40"/>
  <c r="U3401" i="40"/>
  <c r="U3436" i="40"/>
  <c r="U3476" i="40"/>
  <c r="U3520" i="40"/>
  <c r="U3555" i="40"/>
  <c r="U3597" i="40"/>
  <c r="U3645" i="40"/>
  <c r="U3689" i="40"/>
  <c r="U3729" i="40"/>
  <c r="U3779" i="40"/>
  <c r="U3834" i="40"/>
  <c r="U3872" i="40"/>
  <c r="U3921" i="40"/>
  <c r="U3988" i="40"/>
  <c r="U4047" i="40"/>
  <c r="U4093" i="40"/>
  <c r="U4151" i="40"/>
  <c r="U4220" i="40"/>
  <c r="U4268" i="40"/>
  <c r="U4341" i="40"/>
  <c r="U4411" i="40"/>
  <c r="U4481" i="40"/>
  <c r="U4545" i="40"/>
  <c r="U4618" i="40"/>
  <c r="U4695" i="40"/>
  <c r="U4760" i="40"/>
  <c r="U4841" i="40"/>
  <c r="U4925" i="40"/>
  <c r="U5020" i="40"/>
  <c r="U5122" i="40"/>
  <c r="U5242" i="40"/>
  <c r="U5353" i="40"/>
  <c r="U5482" i="40"/>
  <c r="U5625" i="40"/>
  <c r="U5790" i="40"/>
  <c r="U5991" i="40"/>
  <c r="U6180" i="40"/>
  <c r="U6369" i="40"/>
  <c r="U6506" i="40"/>
  <c r="KP27" i="16" l="1"/>
  <c r="B10" i="49"/>
  <c r="B20" i="49"/>
  <c r="B31" i="49" s="1"/>
  <c r="B42" i="49" s="1"/>
  <c r="B53" i="49" s="1"/>
  <c r="B64" i="49" s="1"/>
  <c r="B75" i="49" s="1"/>
  <c r="B86" i="49" s="1"/>
  <c r="B97" i="49" s="1"/>
  <c r="B108" i="49" s="1"/>
  <c r="B119" i="49" s="1"/>
  <c r="B130" i="49" s="1"/>
  <c r="B141" i="49" s="1"/>
  <c r="KP28" i="16" l="1"/>
  <c r="B11" i="49"/>
  <c r="B22" i="49" s="1"/>
  <c r="B33" i="49" s="1"/>
  <c r="B44" i="49" s="1"/>
  <c r="B55" i="49" s="1"/>
  <c r="B66" i="49" s="1"/>
  <c r="B77" i="49" s="1"/>
  <c r="B88" i="49" s="1"/>
  <c r="B99" i="49" s="1"/>
  <c r="B110" i="49" s="1"/>
  <c r="B121" i="49" s="1"/>
  <c r="B132" i="49" s="1"/>
  <c r="B143" i="49" s="1"/>
  <c r="B21" i="49"/>
  <c r="B32" i="49" s="1"/>
  <c r="B43" i="49" s="1"/>
  <c r="B54" i="49" s="1"/>
  <c r="B65" i="49" s="1"/>
  <c r="B76" i="49" s="1"/>
  <c r="B87" i="49" s="1"/>
  <c r="B98" i="49" s="1"/>
  <c r="B109" i="49" s="1"/>
  <c r="B120" i="49" s="1"/>
  <c r="B131" i="49" s="1"/>
  <c r="B142" i="49" s="1"/>
  <c r="AC62" i="16"/>
  <c r="E7477" i="40"/>
  <c r="E9649" i="40"/>
  <c r="E6739" i="40"/>
  <c r="E5491" i="40"/>
  <c r="E1333" i="40"/>
  <c r="E8928" i="40"/>
  <c r="E8655" i="40"/>
  <c r="E2660" i="40"/>
  <c r="E7011" i="40"/>
  <c r="E5470" i="40"/>
  <c r="E5075" i="40"/>
  <c r="E2312" i="40"/>
  <c r="E3819" i="40"/>
  <c r="E6229" i="40"/>
  <c r="E3526" i="40"/>
  <c r="E5211" i="40"/>
  <c r="E9208" i="40"/>
  <c r="E5116" i="40"/>
  <c r="E5024" i="40"/>
  <c r="E51" i="40"/>
  <c r="E4663" i="40"/>
  <c r="E5468" i="40"/>
  <c r="E6918" i="40"/>
  <c r="E6127" i="40"/>
  <c r="E9928" i="40"/>
  <c r="E4630" i="40"/>
  <c r="E6501" i="40"/>
  <c r="E8546" i="40"/>
  <c r="E3492" i="40"/>
  <c r="E5523" i="40"/>
  <c r="E6743" i="40"/>
  <c r="E753" i="40"/>
  <c r="E2766" i="40"/>
  <c r="E7557" i="40"/>
  <c r="E9266" i="40"/>
  <c r="E7641" i="40"/>
  <c r="E2367" i="40"/>
  <c r="E3325" i="40"/>
  <c r="E2773" i="40"/>
  <c r="E4470" i="40"/>
  <c r="E83" i="40"/>
  <c r="E7159" i="40"/>
  <c r="E3139" i="40"/>
  <c r="E2794" i="40"/>
  <c r="E7881" i="40"/>
  <c r="E8847" i="40"/>
  <c r="E9711" i="40"/>
  <c r="E7624" i="40"/>
  <c r="E5094" i="40"/>
  <c r="E8374" i="40"/>
  <c r="E852" i="40"/>
  <c r="E6733" i="40"/>
  <c r="E1145" i="40"/>
  <c r="E2137" i="40"/>
  <c r="E52" i="40"/>
  <c r="E2827" i="40"/>
  <c r="E937" i="40"/>
  <c r="E4359" i="40"/>
  <c r="E1117" i="40"/>
  <c r="E9564" i="40"/>
  <c r="E7865" i="40"/>
  <c r="E3477" i="40"/>
  <c r="E5199" i="40"/>
  <c r="E6996" i="40"/>
  <c r="E9134" i="40"/>
  <c r="E7922" i="40"/>
  <c r="E3384" i="40"/>
  <c r="E1727" i="40"/>
  <c r="E2369" i="40"/>
  <c r="E1861" i="40"/>
  <c r="E9748" i="40"/>
  <c r="E7638" i="40"/>
  <c r="E1596" i="40"/>
  <c r="E6849" i="40"/>
  <c r="E4767" i="40"/>
  <c r="E9708" i="40"/>
  <c r="E8428" i="40"/>
  <c r="E10144" i="40"/>
  <c r="E7666" i="40"/>
  <c r="E9232" i="40"/>
  <c r="E4380" i="40"/>
  <c r="E3404" i="40"/>
  <c r="E6986" i="40"/>
  <c r="E5445" i="40"/>
  <c r="E2215" i="40"/>
  <c r="E1216" i="40"/>
  <c r="E3346" i="40"/>
  <c r="E2296" i="40"/>
  <c r="E312" i="40"/>
  <c r="E7656" i="40"/>
  <c r="E1032" i="40"/>
  <c r="E3524" i="40"/>
  <c r="E3640" i="40"/>
  <c r="E1644" i="40"/>
  <c r="E8743" i="40"/>
  <c r="E6258" i="40"/>
  <c r="E1881" i="40"/>
  <c r="E2986" i="40"/>
  <c r="E5635" i="40"/>
  <c r="E305" i="40"/>
  <c r="E772" i="40"/>
  <c r="E664" i="40"/>
  <c r="E967" i="40"/>
  <c r="E8355" i="40"/>
  <c r="E4199" i="40"/>
  <c r="E468" i="40"/>
  <c r="E8330" i="40"/>
  <c r="E9617" i="40"/>
  <c r="E9593" i="40"/>
  <c r="E387" i="40"/>
  <c r="E1103" i="40"/>
  <c r="E4065" i="40"/>
  <c r="E4897" i="40"/>
  <c r="E7576" i="40"/>
  <c r="E6534" i="40"/>
  <c r="E3291" i="40"/>
  <c r="E952" i="40"/>
  <c r="E8704" i="40"/>
  <c r="E5873" i="40"/>
  <c r="E8029" i="40"/>
  <c r="E3405" i="40"/>
  <c r="E9938" i="40"/>
  <c r="E2764" i="40"/>
  <c r="E7902" i="40"/>
  <c r="E2626" i="40"/>
  <c r="E4786" i="40"/>
  <c r="E5027" i="40"/>
  <c r="E3125" i="40"/>
  <c r="E5811" i="40"/>
  <c r="E9678" i="40"/>
  <c r="E10046" i="40"/>
  <c r="E5231" i="40"/>
  <c r="E4993" i="40"/>
  <c r="E6408" i="40"/>
  <c r="E1710" i="40"/>
  <c r="E7719" i="40"/>
  <c r="E3273" i="40"/>
  <c r="E9323" i="40"/>
  <c r="E6218" i="40"/>
  <c r="E3682" i="40"/>
  <c r="E2810" i="40"/>
  <c r="E7687" i="40"/>
  <c r="E4425" i="40"/>
  <c r="E6382" i="40"/>
  <c r="E4018" i="40"/>
  <c r="E6307" i="40"/>
  <c r="E4695" i="40"/>
  <c r="E8136" i="40"/>
  <c r="E9250" i="40"/>
  <c r="E3353" i="40"/>
  <c r="E93" i="40"/>
  <c r="E3958" i="40"/>
  <c r="E2768" i="40"/>
  <c r="E3857" i="40"/>
  <c r="E8640" i="40"/>
  <c r="E7680" i="40"/>
  <c r="E7461" i="40"/>
  <c r="E5983" i="40"/>
  <c r="E9802" i="40"/>
  <c r="E3332" i="40"/>
  <c r="E2021" i="40"/>
  <c r="E3762" i="40"/>
  <c r="E7466" i="40"/>
  <c r="E8191" i="40"/>
  <c r="E795" i="40"/>
  <c r="E1107" i="40"/>
  <c r="E5849" i="40"/>
  <c r="E6246" i="40"/>
  <c r="E4769" i="40"/>
  <c r="E4006" i="40"/>
  <c r="E3236" i="40"/>
  <c r="E653" i="40"/>
  <c r="E10039" i="40"/>
  <c r="E9931" i="40"/>
  <c r="E10068" i="40"/>
  <c r="E3633" i="40"/>
  <c r="E9989" i="40"/>
  <c r="E9746" i="40"/>
  <c r="E7046" i="40"/>
  <c r="E1436" i="40"/>
  <c r="E7206" i="40"/>
  <c r="E8896" i="40"/>
  <c r="E3568" i="40"/>
  <c r="E7513" i="40"/>
  <c r="E9188" i="40"/>
  <c r="E3242" i="40"/>
  <c r="E7283" i="40"/>
  <c r="E8848" i="40"/>
  <c r="E8930" i="40"/>
  <c r="E7314" i="40"/>
  <c r="E9877" i="40"/>
  <c r="E7889" i="40"/>
  <c r="E4689" i="40"/>
  <c r="E6908" i="40"/>
  <c r="E2682" i="40"/>
  <c r="E7705" i="40"/>
  <c r="E98" i="40"/>
  <c r="E5767" i="40"/>
  <c r="E1794" i="40"/>
  <c r="E8389" i="40"/>
  <c r="E979" i="40"/>
  <c r="E5437" i="40"/>
  <c r="E7937" i="40"/>
  <c r="E9251" i="40"/>
  <c r="E3546" i="40"/>
  <c r="E5449" i="40"/>
  <c r="E7555" i="40"/>
  <c r="E5866" i="40"/>
  <c r="E624" i="40"/>
  <c r="E1642" i="40"/>
  <c r="E7268" i="40"/>
  <c r="E8040" i="40"/>
  <c r="E4289" i="40"/>
  <c r="E2232" i="40"/>
  <c r="E8137" i="40"/>
  <c r="E5009" i="40"/>
  <c r="E6217" i="40"/>
  <c r="E6821" i="40"/>
  <c r="E6084" i="40"/>
  <c r="E9701" i="40"/>
  <c r="E3368" i="40"/>
  <c r="E5544" i="40"/>
  <c r="E7396" i="40"/>
  <c r="E91" i="40"/>
  <c r="E1576" i="40"/>
  <c r="E351" i="40"/>
  <c r="E4138" i="40"/>
  <c r="E6344" i="40"/>
  <c r="E6438" i="40"/>
  <c r="E1742" i="40"/>
  <c r="E8710" i="40"/>
  <c r="E8671" i="40"/>
  <c r="E728" i="40"/>
  <c r="E8807" i="40"/>
  <c r="E3285" i="40"/>
  <c r="E8206" i="40"/>
  <c r="E1401" i="40"/>
  <c r="E826" i="40"/>
  <c r="E2580" i="40"/>
  <c r="E8901" i="40"/>
  <c r="E4896" i="40"/>
  <c r="E3240" i="40"/>
  <c r="E3482" i="40"/>
  <c r="E9355" i="40"/>
  <c r="E10001" i="40"/>
  <c r="E990" i="40"/>
  <c r="E3681" i="40"/>
  <c r="E512" i="40"/>
  <c r="E5483" i="40"/>
  <c r="E9145" i="40"/>
  <c r="E5136" i="40"/>
  <c r="E9812" i="40"/>
  <c r="E127" i="40"/>
  <c r="E906" i="40"/>
  <c r="E3624" i="40"/>
  <c r="E4821" i="40"/>
  <c r="E926" i="40"/>
  <c r="E792" i="40"/>
  <c r="E7583" i="40"/>
  <c r="E9577" i="40"/>
  <c r="E5223" i="40"/>
  <c r="E9342" i="40"/>
  <c r="E2732" i="40"/>
  <c r="E6296" i="40"/>
  <c r="E571" i="40"/>
  <c r="E1392" i="40"/>
  <c r="E490" i="40"/>
  <c r="E4055" i="40"/>
  <c r="E8906" i="40"/>
  <c r="E6285" i="40"/>
  <c r="E2545" i="40"/>
  <c r="E762" i="40"/>
  <c r="E4520" i="40"/>
  <c r="E6636" i="40"/>
  <c r="E3691" i="40"/>
  <c r="E10123" i="40"/>
  <c r="E5668" i="40"/>
  <c r="E3396" i="40"/>
  <c r="E2905" i="40"/>
  <c r="E9591" i="40"/>
  <c r="E7441" i="40"/>
  <c r="E3013" i="40"/>
  <c r="E505" i="40"/>
  <c r="E9601" i="40"/>
  <c r="E6445" i="40"/>
  <c r="E6341" i="40"/>
  <c r="E5511" i="40"/>
  <c r="E6826" i="40"/>
  <c r="E2153" i="40"/>
  <c r="E5412" i="40"/>
  <c r="E2995" i="40"/>
  <c r="E10026" i="40"/>
  <c r="E3538" i="40"/>
  <c r="E9321" i="40"/>
  <c r="E9915" i="40"/>
  <c r="E4401" i="40"/>
  <c r="E1431" i="40"/>
  <c r="E4466" i="40"/>
  <c r="E3657" i="40"/>
  <c r="E2289" i="40"/>
  <c r="E3678" i="40"/>
  <c r="E2738" i="40"/>
  <c r="E2751" i="40"/>
  <c r="E4229" i="40"/>
  <c r="E2744" i="40"/>
  <c r="E5367" i="40"/>
  <c r="E8034" i="40"/>
  <c r="E2650" i="40"/>
  <c r="E9044" i="40"/>
  <c r="E8403" i="40"/>
  <c r="E9960" i="40"/>
  <c r="E2271" i="40"/>
  <c r="E6338" i="40"/>
  <c r="E6658" i="40"/>
  <c r="E3400" i="40"/>
  <c r="E3411" i="40"/>
  <c r="E9405" i="40"/>
  <c r="E5030" i="40"/>
  <c r="E5328" i="40"/>
  <c r="E4157" i="40"/>
  <c r="E10128" i="40"/>
  <c r="E1878" i="40"/>
  <c r="E3866" i="40"/>
  <c r="E3148" i="40"/>
  <c r="E7446" i="40"/>
  <c r="E4773" i="40"/>
  <c r="E9846" i="40"/>
  <c r="E1061" i="40"/>
  <c r="E3453" i="40"/>
  <c r="E9503" i="40"/>
  <c r="E6182" i="40"/>
  <c r="E193" i="40"/>
  <c r="E5584" i="40"/>
  <c r="E4044" i="40"/>
  <c r="E7774" i="40"/>
  <c r="E7160" i="40"/>
  <c r="E3171" i="40"/>
  <c r="E3752" i="40"/>
  <c r="E1275" i="40"/>
  <c r="E3779" i="40"/>
  <c r="E1288" i="40"/>
  <c r="E6232" i="40"/>
  <c r="E10036" i="40"/>
  <c r="E1329" i="40"/>
  <c r="E3434" i="40"/>
  <c r="E6183" i="40"/>
  <c r="E3722" i="40"/>
  <c r="E3393" i="40"/>
  <c r="E4748" i="40"/>
  <c r="E4372" i="40"/>
  <c r="E6779" i="40"/>
  <c r="E8105" i="40"/>
  <c r="E1784" i="40"/>
  <c r="E7947" i="40"/>
  <c r="E8712" i="40"/>
  <c r="E2322" i="40"/>
  <c r="E9724" i="40"/>
  <c r="E7260" i="40"/>
  <c r="E4150" i="40"/>
  <c r="E1427" i="40"/>
  <c r="E3338" i="40"/>
  <c r="E6038" i="40"/>
  <c r="E2437" i="40"/>
  <c r="E4932" i="40"/>
  <c r="E9477" i="40"/>
  <c r="E1204" i="40"/>
  <c r="E1291" i="40"/>
  <c r="E6450" i="40"/>
  <c r="E2828" i="40"/>
  <c r="E934" i="40"/>
  <c r="E9948" i="40"/>
  <c r="E8306" i="40"/>
  <c r="E8081" i="40"/>
  <c r="E10050" i="40"/>
  <c r="E1367" i="40"/>
  <c r="E5871" i="40"/>
  <c r="E6834" i="40"/>
  <c r="E2253" i="40"/>
  <c r="E2000" i="40"/>
  <c r="E10013" i="40"/>
  <c r="E2741" i="40"/>
  <c r="E3244" i="40"/>
  <c r="E904" i="40"/>
  <c r="E953" i="40"/>
  <c r="E9077" i="40"/>
  <c r="E4321" i="40"/>
  <c r="E6179" i="40"/>
  <c r="E4734" i="40"/>
  <c r="E2235" i="40"/>
  <c r="E6224" i="40"/>
  <c r="E3020" i="40"/>
  <c r="E8488" i="40"/>
  <c r="E2882" i="40"/>
  <c r="E1230" i="40"/>
  <c r="E5579" i="40"/>
  <c r="E6608" i="40"/>
  <c r="E5292" i="40"/>
  <c r="E10189" i="40"/>
  <c r="E1171" i="40"/>
  <c r="E107" i="40"/>
  <c r="E4366" i="40"/>
  <c r="E3092" i="40"/>
  <c r="E3104" i="40"/>
  <c r="E3300" i="40"/>
  <c r="E9422" i="40"/>
  <c r="E2711" i="40"/>
  <c r="E9131" i="40"/>
  <c r="E3458" i="40"/>
  <c r="E4422" i="40"/>
  <c r="E5272" i="40"/>
  <c r="E7967" i="40"/>
  <c r="E3010" i="40"/>
  <c r="E529" i="40"/>
  <c r="E7960" i="40"/>
  <c r="E8842" i="40"/>
  <c r="E1406" i="40"/>
  <c r="E7196" i="40"/>
  <c r="E7307" i="40"/>
  <c r="E74" i="40"/>
  <c r="E9207" i="40"/>
  <c r="E9578" i="40"/>
  <c r="E845" i="40"/>
  <c r="E2869" i="40"/>
  <c r="E2124" i="40"/>
  <c r="E4325" i="40"/>
  <c r="E514" i="40"/>
  <c r="E7482" i="40"/>
  <c r="E6558" i="40"/>
  <c r="E9228" i="40"/>
  <c r="E3902" i="40"/>
  <c r="E6079" i="40"/>
  <c r="E6268" i="40"/>
  <c r="E2420" i="40"/>
  <c r="E4631" i="40"/>
  <c r="E6036" i="40"/>
  <c r="E1228" i="40"/>
  <c r="E9272" i="40"/>
  <c r="E5627" i="40"/>
  <c r="E2649" i="40"/>
  <c r="E3185" i="40"/>
  <c r="E3254" i="40"/>
  <c r="E3904" i="40"/>
  <c r="E2965" i="40"/>
  <c r="E5914" i="40"/>
  <c r="E7278" i="40"/>
  <c r="E4449" i="40"/>
  <c r="E3423" i="40"/>
  <c r="E5023" i="40"/>
  <c r="E8109" i="40"/>
  <c r="E1123" i="40"/>
  <c r="E3243" i="40"/>
  <c r="E5647" i="40"/>
  <c r="E2552" i="40"/>
  <c r="E7501" i="40"/>
  <c r="E8997" i="40"/>
  <c r="E2300" i="40"/>
  <c r="E4550" i="40"/>
  <c r="E1141" i="40"/>
  <c r="E2586" i="40"/>
  <c r="E5551" i="40"/>
  <c r="E4742" i="40"/>
  <c r="E8388" i="40"/>
  <c r="E9951" i="40"/>
  <c r="E9972" i="40"/>
  <c r="E3094" i="40"/>
  <c r="E7699" i="40"/>
  <c r="E90" i="40"/>
  <c r="E1139" i="40"/>
  <c r="E3588" i="40"/>
  <c r="E7475" i="40"/>
  <c r="E9887" i="40"/>
  <c r="E9790" i="40"/>
  <c r="E5588" i="40"/>
  <c r="E558" i="40"/>
  <c r="E4242" i="40"/>
  <c r="E1391" i="40"/>
  <c r="E864" i="40"/>
  <c r="E7664" i="40"/>
  <c r="E4606" i="40"/>
  <c r="E5312" i="40"/>
  <c r="E9886" i="40"/>
  <c r="E785" i="40"/>
  <c r="E918" i="40"/>
  <c r="E4212" i="40"/>
  <c r="E5984" i="40"/>
  <c r="E6838" i="40"/>
  <c r="E10090" i="40"/>
  <c r="E8284" i="40"/>
  <c r="E717" i="40"/>
  <c r="E1921" i="40"/>
  <c r="E9507" i="40"/>
  <c r="E1091" i="40"/>
  <c r="E404" i="40"/>
  <c r="E7782" i="40"/>
  <c r="E7300" i="40"/>
  <c r="E891" i="40"/>
  <c r="E5912" i="40"/>
  <c r="E916" i="40"/>
  <c r="E2835" i="40"/>
  <c r="E8634" i="40"/>
  <c r="E3734" i="40"/>
  <c r="E2901" i="40"/>
  <c r="E8302" i="40"/>
  <c r="E2568" i="40"/>
  <c r="E2265" i="40"/>
  <c r="E7363" i="40"/>
  <c r="E4276" i="40"/>
  <c r="E8981" i="40"/>
  <c r="E144" i="40"/>
  <c r="E4132" i="40"/>
  <c r="E1504" i="40"/>
  <c r="E9621" i="40"/>
  <c r="E8732" i="40"/>
  <c r="E6496" i="40"/>
  <c r="E9336" i="40"/>
  <c r="E9737" i="40"/>
  <c r="E9705" i="40"/>
  <c r="E807" i="40"/>
  <c r="E575" i="40"/>
  <c r="E6158" i="40"/>
  <c r="E3729" i="40"/>
  <c r="E1845" i="40"/>
  <c r="E5089" i="40"/>
  <c r="E5978" i="40"/>
  <c r="E6167" i="40"/>
  <c r="E1953" i="40"/>
  <c r="E7295" i="40"/>
  <c r="E1929" i="40"/>
  <c r="E393" i="40"/>
  <c r="E459" i="40"/>
  <c r="E2229" i="40"/>
  <c r="E4628" i="40"/>
  <c r="E7696" i="40"/>
  <c r="E7778" i="40"/>
  <c r="E1311" i="40"/>
  <c r="E5200" i="40"/>
  <c r="E1648" i="40"/>
  <c r="E9755" i="40"/>
  <c r="E7921" i="40"/>
  <c r="E884" i="40"/>
  <c r="E3509" i="40"/>
  <c r="E675" i="40"/>
  <c r="E1996" i="40"/>
  <c r="E6532" i="40"/>
  <c r="E2991" i="40"/>
  <c r="E4726" i="40"/>
  <c r="E9669" i="40"/>
  <c r="E5318" i="40"/>
  <c r="E6591" i="40"/>
  <c r="E8285" i="40"/>
  <c r="E7437" i="40"/>
  <c r="E9924" i="40"/>
  <c r="E6470" i="40"/>
  <c r="E6050" i="40"/>
  <c r="E5970" i="40"/>
  <c r="E7365" i="40"/>
  <c r="E6835" i="40"/>
  <c r="E8718" i="40"/>
  <c r="E4938" i="40"/>
  <c r="E6729" i="40"/>
  <c r="E8742" i="40"/>
  <c r="E5867" i="40"/>
  <c r="E7790" i="40"/>
  <c r="E10080" i="40"/>
  <c r="E2328" i="40"/>
  <c r="E6213" i="40"/>
  <c r="E9962" i="40"/>
  <c r="E6685" i="40"/>
  <c r="E3683" i="40"/>
  <c r="E3517" i="40"/>
  <c r="E7985" i="40"/>
  <c r="E3837" i="40"/>
  <c r="E3249" i="40"/>
  <c r="E7148" i="40"/>
  <c r="E3455" i="40"/>
  <c r="E3772" i="40"/>
  <c r="E4671" i="40"/>
  <c r="E5431" i="40"/>
  <c r="E4309" i="40"/>
  <c r="E8867" i="40"/>
  <c r="E9384" i="40"/>
  <c r="E9946" i="40"/>
  <c r="E589" i="40"/>
  <c r="E6228" i="40"/>
  <c r="E7976" i="40"/>
  <c r="E1418" i="40"/>
  <c r="E4266" i="40"/>
  <c r="E4467" i="40"/>
  <c r="E7205" i="40"/>
  <c r="E3892" i="40"/>
  <c r="E340" i="40"/>
  <c r="E7659" i="40"/>
  <c r="E9796" i="40"/>
  <c r="E7843" i="40"/>
  <c r="E8340" i="40"/>
  <c r="E4736" i="40"/>
  <c r="E6070" i="40"/>
  <c r="E435" i="40"/>
  <c r="E2272" i="40"/>
  <c r="E3613" i="40"/>
  <c r="E830" i="40"/>
  <c r="E6802" i="40"/>
  <c r="E7819" i="40"/>
  <c r="E9729" i="40"/>
  <c r="E5989" i="40"/>
  <c r="E5837" i="40"/>
  <c r="E1035" i="40"/>
  <c r="E1385" i="40"/>
  <c r="E3047" i="40"/>
  <c r="E6029" i="40"/>
  <c r="E4444" i="40"/>
  <c r="E3058" i="40"/>
  <c r="E9868" i="40"/>
  <c r="E7622" i="40"/>
  <c r="E1012" i="40"/>
  <c r="E7934" i="40"/>
  <c r="E644" i="40"/>
  <c r="E9641" i="40"/>
  <c r="E3251" i="40"/>
  <c r="E9638" i="40"/>
  <c r="E8893" i="40"/>
  <c r="E7901" i="40"/>
  <c r="E6086" i="40"/>
  <c r="E3223" i="40"/>
  <c r="E7849" i="40"/>
  <c r="E7919" i="40"/>
  <c r="E5701" i="40"/>
  <c r="E620" i="40"/>
  <c r="E960" i="40"/>
  <c r="E8701" i="40"/>
  <c r="E2333" i="40"/>
  <c r="E5629" i="40"/>
  <c r="E8835" i="40"/>
  <c r="E1152" i="40"/>
  <c r="E3806" i="40"/>
  <c r="E2610" i="40"/>
  <c r="E7177" i="40"/>
  <c r="E5996" i="40"/>
  <c r="E9427" i="40"/>
  <c r="E4120" i="40"/>
  <c r="E5456" i="40"/>
  <c r="E6613" i="40"/>
  <c r="E3911" i="40"/>
  <c r="E4561" i="40"/>
  <c r="E1272" i="40"/>
  <c r="E3452" i="40"/>
  <c r="E10155" i="40"/>
  <c r="E8780" i="40"/>
  <c r="E2969" i="40"/>
  <c r="E3428" i="40"/>
  <c r="E838" i="40"/>
  <c r="E555" i="40"/>
  <c r="E3951" i="40"/>
  <c r="E10148" i="40"/>
  <c r="E4711" i="40"/>
  <c r="E7844" i="40"/>
  <c r="E2517" i="40"/>
  <c r="E6564" i="40"/>
  <c r="E3562" i="40"/>
  <c r="E483" i="40"/>
  <c r="E6622" i="40"/>
  <c r="E8253" i="40"/>
  <c r="E8844" i="40"/>
  <c r="E9458" i="40"/>
  <c r="E8049" i="40"/>
  <c r="E4909" i="40"/>
  <c r="E3508" i="40"/>
  <c r="E3513" i="40"/>
  <c r="E9922" i="40"/>
  <c r="E1142" i="40"/>
  <c r="E4669" i="40"/>
  <c r="E2460" i="40"/>
  <c r="E211" i="40"/>
  <c r="E9536" i="40"/>
  <c r="E8801" i="40"/>
  <c r="E467" i="40"/>
  <c r="E9693" i="40"/>
  <c r="E9528" i="40"/>
  <c r="E6078" i="40"/>
  <c r="E2574" i="40"/>
  <c r="E1343" i="40"/>
  <c r="E907" i="40"/>
  <c r="E9533" i="40"/>
  <c r="E10179" i="40"/>
  <c r="E7507" i="40"/>
  <c r="E6949" i="40"/>
  <c r="E7814" i="40"/>
  <c r="E8735" i="40"/>
  <c r="E9105" i="40"/>
  <c r="E2198" i="40"/>
  <c r="E10018" i="40"/>
  <c r="E4164" i="40"/>
  <c r="E3647" i="40"/>
  <c r="E2026" i="40"/>
  <c r="E8144" i="40"/>
  <c r="E449" i="40"/>
  <c r="E4571" i="40"/>
  <c r="E5681" i="40"/>
  <c r="E5632" i="40"/>
  <c r="E2476" i="40"/>
  <c r="E5142" i="40"/>
  <c r="E3985" i="40"/>
  <c r="E9718" i="40"/>
  <c r="E354" i="40"/>
  <c r="E9274" i="40"/>
  <c r="E7007" i="40"/>
  <c r="E8987" i="40"/>
  <c r="E5895" i="40"/>
  <c r="E1554" i="40"/>
  <c r="E8563" i="40"/>
  <c r="E6873" i="40"/>
  <c r="E7975" i="40"/>
  <c r="E97" i="40"/>
  <c r="E6436" i="40"/>
  <c r="E6022" i="40"/>
  <c r="E8534" i="40"/>
  <c r="E5155" i="40"/>
  <c r="E3802" i="40"/>
  <c r="E4528" i="40"/>
  <c r="E6" i="40"/>
  <c r="E4231" i="40"/>
  <c r="E7706" i="40"/>
  <c r="E4182" i="40"/>
  <c r="E7065" i="40"/>
  <c r="E1479" i="40"/>
  <c r="E5170" i="40"/>
  <c r="E6548" i="40"/>
  <c r="E6854" i="40"/>
  <c r="E2655" i="40"/>
  <c r="E8402" i="40"/>
  <c r="E4223" i="40"/>
  <c r="E2192" i="40"/>
  <c r="E4813" i="40"/>
  <c r="E1815" i="40"/>
  <c r="E10043" i="40"/>
  <c r="E9049" i="40"/>
  <c r="E7780" i="40"/>
  <c r="E4272" i="40"/>
  <c r="E6420" i="40"/>
  <c r="E1450" i="40"/>
  <c r="E4389" i="40"/>
  <c r="E4637" i="40"/>
  <c r="E181" i="40"/>
  <c r="E4019" i="40"/>
  <c r="E8751" i="40"/>
  <c r="E6701" i="40"/>
  <c r="E8794" i="40"/>
  <c r="E5295" i="40"/>
  <c r="E4871" i="40"/>
  <c r="E6202" i="40"/>
  <c r="E2351" i="40"/>
  <c r="E1505" i="40"/>
  <c r="E6098" i="40"/>
  <c r="E4872" i="40"/>
  <c r="E7532" i="40"/>
  <c r="E9514" i="40"/>
  <c r="E6746" i="40"/>
  <c r="E6226" i="40"/>
  <c r="E7470" i="40"/>
  <c r="E4500" i="40"/>
  <c r="E7801" i="40"/>
  <c r="E1685" i="40"/>
  <c r="E3361" i="40"/>
  <c r="E2746" i="40"/>
  <c r="E4865" i="40"/>
  <c r="E6462" i="40"/>
  <c r="E9256" i="40"/>
  <c r="E7855" i="40"/>
  <c r="E6862" i="40"/>
  <c r="E8465" i="40"/>
  <c r="E322" i="40"/>
  <c r="E3825" i="40"/>
  <c r="E695" i="40"/>
  <c r="E2520" i="40"/>
  <c r="E4928" i="40"/>
  <c r="E6249" i="40"/>
  <c r="E8063" i="40"/>
  <c r="E4185" i="40"/>
  <c r="E1169" i="40"/>
  <c r="E4810" i="40"/>
  <c r="E6048" i="40"/>
  <c r="E5423" i="40"/>
  <c r="E384" i="40"/>
  <c r="E1837" i="40"/>
  <c r="E9212" i="40"/>
  <c r="E5001" i="40"/>
  <c r="E8550" i="40"/>
  <c r="E327" i="40"/>
  <c r="E7599" i="40"/>
  <c r="E6132" i="40"/>
  <c r="E6301" i="40"/>
  <c r="E3891" i="40"/>
  <c r="E3614" i="40"/>
  <c r="E4433" i="40"/>
  <c r="E879" i="40"/>
  <c r="E1813" i="40"/>
  <c r="E3323" i="40"/>
  <c r="E81" i="40"/>
  <c r="E3834" i="40"/>
  <c r="E6324" i="40"/>
  <c r="E9861" i="40"/>
  <c r="E2407" i="40"/>
  <c r="E8779" i="40"/>
  <c r="E2453" i="40"/>
  <c r="E2872" i="40"/>
  <c r="E4547" i="40"/>
  <c r="E925" i="40"/>
  <c r="E8866" i="40"/>
  <c r="E4741" i="40"/>
  <c r="E1307" i="40"/>
  <c r="E10174" i="40"/>
  <c r="E3029" i="40"/>
  <c r="E4050" i="40"/>
  <c r="E2471" i="40"/>
  <c r="E2762" i="40"/>
  <c r="E1393" i="40"/>
  <c r="E763" i="40"/>
  <c r="E2379" i="40"/>
  <c r="E5177" i="40"/>
  <c r="E315" i="40"/>
  <c r="E4508" i="40"/>
  <c r="E6049" i="40"/>
  <c r="E5729" i="40"/>
  <c r="E2210" i="40"/>
  <c r="E4014" i="40"/>
  <c r="E4336" i="40"/>
  <c r="E6063" i="40"/>
  <c r="E7057" i="40"/>
  <c r="E4238" i="40"/>
  <c r="E3627" i="40"/>
  <c r="E8482" i="40"/>
  <c r="E6670" i="40"/>
  <c r="E5905" i="40"/>
  <c r="E9613" i="40"/>
  <c r="E1819" i="40"/>
  <c r="E9054" i="40"/>
  <c r="E4416" i="40"/>
  <c r="E7875" i="40"/>
  <c r="E8538" i="40"/>
  <c r="E9374" i="40"/>
  <c r="E400" i="40"/>
  <c r="E4957" i="40"/>
  <c r="E6944" i="40"/>
  <c r="E5232" i="40"/>
  <c r="E7208" i="40"/>
  <c r="E7139" i="40"/>
  <c r="E7391" i="40"/>
  <c r="E2983" i="40"/>
  <c r="E2266" i="40"/>
  <c r="E509" i="40"/>
  <c r="E2135" i="40"/>
  <c r="E8562" i="40"/>
  <c r="E3635" i="40"/>
  <c r="E3590" i="40"/>
  <c r="E10033" i="40"/>
  <c r="E9142" i="40"/>
  <c r="E5991" i="40"/>
  <c r="E3563" i="40"/>
  <c r="E9394" i="40"/>
  <c r="E7766" i="40"/>
  <c r="E4172" i="40"/>
  <c r="E1737" i="40"/>
  <c r="E1963" i="40"/>
  <c r="E8904" i="40"/>
  <c r="E1073" i="40"/>
  <c r="E46" i="40"/>
  <c r="E2490" i="40"/>
  <c r="E4143" i="40"/>
  <c r="E3268" i="40"/>
  <c r="E1456" i="40"/>
  <c r="E5557" i="40"/>
  <c r="E2220" i="40"/>
  <c r="E10061" i="40"/>
  <c r="E5739" i="40"/>
  <c r="E7077" i="40"/>
  <c r="E977" i="40"/>
  <c r="E7522" i="40"/>
  <c r="E9452" i="40"/>
  <c r="E10051" i="40"/>
  <c r="E6863" i="40"/>
  <c r="E7523" i="40"/>
  <c r="E6441" i="40"/>
  <c r="E931" i="40"/>
  <c r="E605" i="40"/>
  <c r="E8596" i="40"/>
  <c r="E3910" i="40"/>
  <c r="E8519" i="40"/>
  <c r="E9411" i="40"/>
  <c r="E1345" i="40"/>
  <c r="E10071" i="40"/>
  <c r="E2926" i="40"/>
  <c r="E5145" i="40"/>
  <c r="E5759" i="40"/>
  <c r="E10029" i="40"/>
  <c r="E5221" i="40"/>
  <c r="E3284" i="40"/>
  <c r="E6146" i="40"/>
  <c r="E1232" i="40"/>
  <c r="E65" i="40"/>
  <c r="E6832" i="40"/>
  <c r="E6936" i="40"/>
  <c r="E1892" i="40"/>
  <c r="E8062" i="40"/>
  <c r="E2637" i="40"/>
  <c r="E3796" i="40"/>
  <c r="E5274" i="40"/>
  <c r="E8745" i="40"/>
  <c r="E2099" i="40"/>
  <c r="E6274" i="40"/>
  <c r="E7685" i="40"/>
  <c r="E2987" i="40"/>
  <c r="E7612" i="40"/>
  <c r="E8318" i="40"/>
  <c r="E1814" i="40"/>
  <c r="E4274" i="40"/>
  <c r="E7153" i="40"/>
  <c r="E820" i="40"/>
  <c r="E7892" i="40"/>
  <c r="E3152" i="40"/>
  <c r="E5446" i="40"/>
  <c r="E9431" i="40"/>
  <c r="E9909" i="40"/>
  <c r="E5229" i="40"/>
  <c r="E6000" i="40"/>
  <c r="E6554" i="40"/>
  <c r="E7946" i="40"/>
  <c r="E657" i="40"/>
  <c r="E45" i="40"/>
  <c r="E10170" i="40"/>
  <c r="E4151" i="40"/>
  <c r="E6764" i="40"/>
  <c r="E284" i="40"/>
  <c r="E8659" i="40"/>
  <c r="E1266" i="40"/>
  <c r="E56" i="40"/>
  <c r="E2291" i="40"/>
  <c r="E2657" i="40"/>
  <c r="E7341" i="40"/>
  <c r="E7569" i="40"/>
  <c r="E4054" i="40"/>
  <c r="E1549" i="40"/>
  <c r="E8989" i="40"/>
  <c r="E1971" i="40"/>
  <c r="E276" i="40"/>
  <c r="E7310" i="40"/>
  <c r="E3970" i="40"/>
  <c r="E2051" i="40"/>
  <c r="E1858" i="40"/>
  <c r="E2642" i="40"/>
  <c r="E2427" i="40"/>
  <c r="E4364" i="40"/>
  <c r="E6903" i="40"/>
  <c r="E7258" i="40"/>
  <c r="E4997" i="40"/>
  <c r="E7092" i="40"/>
  <c r="E3594" i="40"/>
  <c r="E10097" i="40"/>
  <c r="E8450" i="40"/>
  <c r="E5377" i="40"/>
  <c r="E9501" i="40"/>
  <c r="E2691" i="40"/>
  <c r="E2447" i="40"/>
  <c r="E3982" i="40"/>
  <c r="E3591" i="40"/>
  <c r="E8445" i="40"/>
  <c r="E4036" i="40"/>
  <c r="E7491" i="40"/>
  <c r="E9519" i="40"/>
  <c r="E5379" i="40"/>
  <c r="E3398" i="40"/>
  <c r="E5074" i="40"/>
  <c r="E2688" i="40"/>
  <c r="E6723" i="40"/>
  <c r="E7090" i="40"/>
  <c r="E734" i="40"/>
  <c r="E7237" i="40"/>
  <c r="E2765" i="40"/>
  <c r="E2244" i="40"/>
  <c r="E4732" i="40"/>
  <c r="E7161" i="40"/>
  <c r="E9606" i="40"/>
  <c r="E8107" i="40"/>
  <c r="E6187" i="40"/>
  <c r="E3628" i="40"/>
  <c r="E6273" i="40"/>
  <c r="E1283" i="40"/>
  <c r="E6491" i="40"/>
  <c r="E9343" i="40"/>
  <c r="E2217" i="40"/>
  <c r="E759" i="40"/>
  <c r="E7319" i="40"/>
  <c r="E5548" i="40"/>
  <c r="E2035" i="40"/>
  <c r="E7049" i="40"/>
  <c r="E6252" i="40"/>
  <c r="E3222" i="40"/>
  <c r="E1380" i="40"/>
  <c r="E8415" i="40"/>
  <c r="E1154" i="40"/>
  <c r="E6311" i="40"/>
  <c r="E9436" i="40"/>
  <c r="E5702" i="40"/>
  <c r="E200" i="40"/>
  <c r="E4363" i="40"/>
  <c r="E1757" i="40"/>
  <c r="E7511" i="40"/>
  <c r="E6757" i="40"/>
  <c r="E2541" i="40"/>
  <c r="E9445" i="40"/>
  <c r="E7468" i="40"/>
  <c r="E1470" i="40"/>
  <c r="E5169" i="40"/>
  <c r="E6241" i="40"/>
  <c r="E1262" i="40"/>
  <c r="E7670" i="40"/>
  <c r="E2774" i="40"/>
  <c r="E5365" i="40"/>
  <c r="E4000" i="40"/>
  <c r="E2452" i="40"/>
  <c r="E5644" i="40"/>
  <c r="E462" i="40"/>
  <c r="E816" i="40"/>
  <c r="E6191" i="40"/>
  <c r="E6138" i="40"/>
  <c r="E6969" i="40"/>
  <c r="E6280" i="40"/>
  <c r="E7634" i="40"/>
  <c r="E1607" i="40"/>
  <c r="E7204" i="40"/>
  <c r="E8068" i="40"/>
  <c r="E5525" i="40"/>
  <c r="E168" i="40"/>
  <c r="E683" i="40"/>
  <c r="E8810" i="40"/>
  <c r="E1027" i="40"/>
  <c r="E8800" i="40"/>
  <c r="E7658" i="40"/>
  <c r="E3599" i="40"/>
  <c r="E4480" i="40"/>
  <c r="E8646" i="40"/>
  <c r="E6869" i="40"/>
  <c r="E7632" i="40"/>
  <c r="E3063" i="40"/>
  <c r="E2988" i="40"/>
  <c r="E6259" i="40"/>
  <c r="E1226" i="40"/>
  <c r="E8289" i="40"/>
  <c r="E4435" i="40"/>
  <c r="E8106" i="40"/>
  <c r="E6377" i="40"/>
  <c r="E2758" i="40"/>
  <c r="E1612" i="40"/>
  <c r="E9954" i="40"/>
  <c r="E1306" i="40"/>
  <c r="E6039" i="40"/>
  <c r="E3720" i="40"/>
  <c r="E2676" i="40"/>
  <c r="E7636" i="40"/>
  <c r="E1668" i="40"/>
  <c r="E1720" i="40"/>
  <c r="E242" i="40"/>
  <c r="E8009" i="40"/>
  <c r="E59" i="40"/>
  <c r="E842" i="40"/>
  <c r="E6719" i="40"/>
  <c r="E6005" i="40"/>
  <c r="E4217" i="40"/>
  <c r="E2136" i="40"/>
  <c r="E6507" i="40"/>
  <c r="E988" i="40"/>
  <c r="E9527" i="40"/>
  <c r="E297" i="40"/>
  <c r="E3049" i="40"/>
  <c r="E5740" i="40"/>
  <c r="E3057" i="40"/>
  <c r="E6439" i="40"/>
  <c r="E5451" i="40"/>
  <c r="E2458" i="40"/>
  <c r="E507" i="40"/>
  <c r="E8121" i="40"/>
  <c r="E34" i="40"/>
  <c r="E3360" i="40"/>
  <c r="E4495" i="40"/>
  <c r="E3266" i="40"/>
  <c r="E1804" i="40"/>
  <c r="E2191" i="40"/>
  <c r="E5813" i="40"/>
  <c r="E8234" i="40"/>
  <c r="E4681" i="40"/>
  <c r="E5703" i="40"/>
  <c r="E7390" i="40"/>
  <c r="E9482" i="40"/>
  <c r="E2870" i="40"/>
  <c r="E6879" i="40"/>
  <c r="E3250" i="40"/>
  <c r="E3033" i="40"/>
  <c r="E3101" i="40"/>
  <c r="E9687" i="40"/>
  <c r="E9478" i="40"/>
  <c r="E794" i="40"/>
  <c r="E9793" i="40"/>
  <c r="E1471" i="40"/>
  <c r="E3623" i="40"/>
  <c r="E8504" i="40"/>
  <c r="E4128" i="40"/>
  <c r="E2730" i="40"/>
  <c r="E1172" i="40"/>
  <c r="E2179" i="40"/>
  <c r="E5271" i="40"/>
  <c r="E9433" i="40"/>
  <c r="E5594" i="40"/>
  <c r="E5304" i="40"/>
  <c r="E2814" i="40"/>
  <c r="E6510" i="40"/>
  <c r="E9819" i="40"/>
  <c r="E7105" i="40"/>
  <c r="E1019" i="40"/>
  <c r="E1973" i="40"/>
  <c r="E3945" i="40"/>
  <c r="E2416" i="40"/>
  <c r="E2361" i="40"/>
  <c r="E10146" i="40"/>
  <c r="E3558" i="40"/>
  <c r="E5264" i="40"/>
  <c r="E7111" i="40"/>
  <c r="E2867" i="40"/>
  <c r="E6696" i="40"/>
  <c r="E3653" i="40"/>
  <c r="E227" i="40"/>
  <c r="E7524" i="40"/>
  <c r="E2399" i="40"/>
  <c r="E1755" i="40"/>
  <c r="E285" i="40"/>
  <c r="E5429" i="40"/>
  <c r="E4067" i="40"/>
  <c r="E6621" i="40"/>
  <c r="E457" i="40"/>
  <c r="E3658" i="40"/>
  <c r="E10022" i="40"/>
  <c r="E5987" i="40"/>
  <c r="E4879" i="40"/>
  <c r="E8283" i="40"/>
  <c r="E2413" i="40"/>
  <c r="E2489" i="40"/>
  <c r="E6901" i="40"/>
  <c r="E1760" i="40"/>
  <c r="E3206" i="40"/>
  <c r="E8541" i="40"/>
  <c r="E8236" i="40"/>
  <c r="E1670" i="40"/>
  <c r="E8789" i="40"/>
  <c r="E1721" i="40"/>
  <c r="E2565" i="40"/>
  <c r="E2359" i="40"/>
  <c r="E2911" i="40"/>
  <c r="E8351" i="40"/>
  <c r="E10138" i="40"/>
  <c r="E4009" i="40"/>
  <c r="E9329" i="40"/>
  <c r="E6654" i="40"/>
  <c r="E3078" i="40"/>
  <c r="E10175" i="40"/>
  <c r="E3953" i="40"/>
  <c r="E5747" i="40"/>
  <c r="E7763" i="40"/>
  <c r="E10081" i="40"/>
  <c r="E5032" i="40"/>
  <c r="E5824" i="40"/>
  <c r="E9225" i="40"/>
  <c r="E5146" i="40"/>
  <c r="E6931" i="40"/>
  <c r="E9982" i="40"/>
  <c r="E1203" i="40"/>
  <c r="E9076" i="40"/>
  <c r="E8817" i="40"/>
  <c r="E5570" i="40"/>
  <c r="E1255" i="40"/>
  <c r="E545" i="40"/>
  <c r="E7169" i="40"/>
  <c r="E1712" i="40"/>
  <c r="E7004" i="40"/>
  <c r="E8639" i="40"/>
  <c r="E6230" i="40"/>
  <c r="E2841" i="40"/>
  <c r="E7812" i="40"/>
  <c r="E4400" i="40"/>
  <c r="E8609" i="40"/>
  <c r="E4246" i="40"/>
  <c r="E4977" i="40"/>
  <c r="E2408" i="40"/>
  <c r="E8268" i="40"/>
  <c r="E6567" i="40"/>
  <c r="E7403" i="40"/>
  <c r="E1111" i="40"/>
  <c r="E4021" i="40"/>
  <c r="E5721" i="40"/>
  <c r="E9828" i="40"/>
  <c r="E5558" i="40"/>
  <c r="E275" i="40"/>
  <c r="E3073" i="40"/>
  <c r="E8459" i="40"/>
  <c r="E8993" i="40"/>
  <c r="E7709" i="40"/>
  <c r="E1285" i="40"/>
  <c r="E4980" i="40"/>
  <c r="E5979" i="40"/>
  <c r="E66" i="40"/>
  <c r="E1434" i="40"/>
  <c r="E8571" i="40"/>
  <c r="E163" i="40"/>
  <c r="E1258" i="40"/>
  <c r="E8442" i="40"/>
  <c r="E7645" i="40"/>
  <c r="E2532" i="40"/>
  <c r="E9263" i="40"/>
  <c r="E7020" i="40"/>
  <c r="E7697" i="40"/>
  <c r="E5269" i="40"/>
  <c r="E9284" i="40"/>
  <c r="E7610" i="40"/>
  <c r="E9289" i="40"/>
  <c r="E478" i="40"/>
  <c r="E5502" i="40"/>
  <c r="E3827" i="40"/>
  <c r="E4390" i="40"/>
  <c r="E2672" i="40"/>
  <c r="E612" i="40"/>
  <c r="E6632" i="40"/>
  <c r="E6935" i="40"/>
  <c r="E2301" i="40"/>
  <c r="E7462" i="40"/>
  <c r="E2754" i="40"/>
  <c r="E7949" i="40"/>
  <c r="E2249" i="40"/>
  <c r="E4826" i="40"/>
  <c r="E5368" i="40"/>
  <c r="E7327" i="40"/>
  <c r="E5982" i="40"/>
  <c r="E4486" i="40"/>
  <c r="E1191" i="40"/>
  <c r="E2947" i="40"/>
  <c r="E1164" i="40"/>
  <c r="E10184" i="40"/>
  <c r="E113" i="40"/>
  <c r="E4776" i="40"/>
  <c r="E1997" i="40"/>
  <c r="E8393" i="40"/>
  <c r="E1089" i="40"/>
  <c r="E6237" i="40"/>
  <c r="E1581" i="40"/>
  <c r="E8542" i="40"/>
  <c r="E9956" i="40"/>
  <c r="E2935" i="40"/>
  <c r="E7598" i="40"/>
  <c r="E6385" i="40"/>
  <c r="E7068" i="40"/>
  <c r="E899" i="40"/>
  <c r="E9331" i="40"/>
  <c r="E6711" i="40"/>
  <c r="E9876" i="40"/>
  <c r="E4851" i="40"/>
  <c r="E8145" i="40"/>
  <c r="E3500" i="40"/>
  <c r="E8472" i="40"/>
  <c r="E681" i="40"/>
  <c r="E1324" i="40"/>
  <c r="E6923" i="40"/>
  <c r="E5976" i="40"/>
  <c r="E7166" i="40"/>
  <c r="E4051" i="40"/>
  <c r="E4956" i="40"/>
  <c r="E5505" i="40"/>
  <c r="E1314" i="40"/>
  <c r="E7078" i="40"/>
  <c r="E8554" i="40"/>
  <c r="E722" i="40"/>
  <c r="E8690" i="40"/>
  <c r="E4983" i="40"/>
  <c r="E7639" i="40"/>
  <c r="E3124" i="40"/>
  <c r="E5723" i="40"/>
  <c r="E648" i="40"/>
  <c r="E8073" i="40"/>
  <c r="E2646" i="40"/>
  <c r="E8568" i="40"/>
  <c r="E3716" i="40"/>
  <c r="E3830" i="40"/>
  <c r="E4424" i="40"/>
  <c r="E9173" i="40"/>
  <c r="E7745" i="40"/>
  <c r="E693" i="40"/>
  <c r="E8060" i="40"/>
  <c r="E7617" i="40"/>
  <c r="E313" i="40"/>
  <c r="E5102" i="40"/>
  <c r="E9332" i="40"/>
  <c r="E4227" i="40"/>
  <c r="E7519" i="40"/>
  <c r="E4780" i="40"/>
  <c r="E5853" i="40"/>
  <c r="E6463" i="40"/>
  <c r="E7344" i="40"/>
  <c r="E5770" i="40"/>
  <c r="E4473" i="40"/>
  <c r="E9652" i="40"/>
  <c r="E2538" i="40"/>
  <c r="E4108" i="40"/>
  <c r="E4625" i="40"/>
  <c r="E2818" i="40"/>
  <c r="E223" i="40"/>
  <c r="E2977" i="40"/>
  <c r="E4145" i="40"/>
  <c r="E2008" i="40"/>
  <c r="E5620" i="40"/>
  <c r="E6204" i="40"/>
  <c r="E2537" i="40"/>
  <c r="E9625" i="40"/>
  <c r="E4323" i="40"/>
  <c r="E6378" i="40"/>
  <c r="E95" i="40"/>
  <c r="E6093" i="40"/>
  <c r="E5108" i="40"/>
  <c r="E7905" i="40"/>
  <c r="E5341" i="40"/>
  <c r="E9620" i="40"/>
  <c r="E2337" i="40"/>
  <c r="E4042" i="40"/>
  <c r="E6074" i="40"/>
  <c r="E7589" i="40"/>
  <c r="E4926" i="40"/>
  <c r="E2747" i="40"/>
  <c r="E9351" i="40"/>
  <c r="E3804" i="40"/>
  <c r="E2053" i="40"/>
  <c r="E5058" i="40"/>
  <c r="E4580" i="40"/>
  <c r="E4636" i="40"/>
  <c r="E8525" i="40"/>
  <c r="E3491" i="40"/>
  <c r="E3743" i="40"/>
  <c r="E5935" i="40"/>
  <c r="E2745" i="40"/>
  <c r="E4039" i="40"/>
  <c r="E2546" i="40"/>
  <c r="E5212" i="40"/>
  <c r="E3835" i="40"/>
  <c r="E8565" i="40"/>
  <c r="E1954" i="40"/>
  <c r="E6756" i="40"/>
  <c r="E549" i="40"/>
  <c r="E9479" i="40"/>
  <c r="E1914" i="40"/>
  <c r="E1752" i="40"/>
  <c r="E7175" i="40"/>
  <c r="E3649" i="40"/>
  <c r="E6652" i="40"/>
  <c r="E5537" i="40"/>
  <c r="E5980" i="40"/>
  <c r="E8409" i="40"/>
  <c r="E4083" i="40"/>
  <c r="E1023" i="40"/>
  <c r="E4720" i="40"/>
  <c r="E2398" i="40"/>
  <c r="E8281" i="40"/>
  <c r="E4080" i="40"/>
  <c r="E2138" i="40"/>
  <c r="E3210" i="40"/>
  <c r="E4969" i="40"/>
  <c r="E9942" i="40"/>
  <c r="E355" i="40"/>
  <c r="E4793" i="40"/>
  <c r="E7916" i="40"/>
  <c r="E5817" i="40"/>
  <c r="E3642" i="40"/>
  <c r="E4677" i="40"/>
  <c r="E3298" i="40"/>
  <c r="E1268" i="40"/>
  <c r="E9202" i="40"/>
  <c r="E1483" i="40"/>
  <c r="E5129" i="40"/>
  <c r="E3025" i="40"/>
  <c r="E4075" i="40"/>
  <c r="E10067" i="40"/>
  <c r="E6700" i="40"/>
  <c r="E39" i="40"/>
  <c r="E8724" i="40"/>
  <c r="E1639" i="40"/>
  <c r="E2555" i="40"/>
  <c r="E6866" i="40"/>
  <c r="E2152" i="40"/>
  <c r="E5459" i="40"/>
  <c r="E4828" i="40"/>
  <c r="E938" i="40"/>
  <c r="E7579" i="40"/>
  <c r="E5634" i="40"/>
  <c r="E6850" i="40"/>
  <c r="E3331" i="40"/>
  <c r="E1144" i="40"/>
  <c r="E5096" i="40"/>
  <c r="E9647" i="40"/>
  <c r="E7422" i="40"/>
  <c r="E8585" i="40"/>
  <c r="E395" i="40"/>
  <c r="E6134" i="40"/>
  <c r="E8679" i="40"/>
  <c r="E6845" i="40"/>
  <c r="E6198" i="40"/>
  <c r="E7122" i="40"/>
  <c r="E3994" i="40"/>
  <c r="E4967" i="40"/>
  <c r="E5713" i="40"/>
  <c r="E3928" i="40"/>
  <c r="E6315" i="40"/>
  <c r="E9279" i="40"/>
  <c r="E7056" i="40"/>
  <c r="E1865" i="40"/>
  <c r="E3766" i="40"/>
  <c r="E5350" i="40"/>
  <c r="E1659" i="40"/>
  <c r="E9741" i="40"/>
  <c r="E3041" i="40"/>
  <c r="E8527" i="40"/>
  <c r="E7143" i="40"/>
  <c r="E1225" i="40"/>
  <c r="E1365" i="40"/>
  <c r="E3120" i="40"/>
  <c r="E9667" i="40"/>
  <c r="E2186" i="40"/>
  <c r="E3957" i="40"/>
  <c r="E9608" i="40"/>
  <c r="E9610" i="40"/>
  <c r="E6682" i="40"/>
  <c r="E5056" i="40"/>
  <c r="E3530" i="40"/>
  <c r="E5053" i="40"/>
  <c r="E5816" i="40"/>
  <c r="E2651" i="40"/>
  <c r="E6916" i="40"/>
  <c r="E9278" i="40"/>
  <c r="E3188" i="40"/>
  <c r="E1309" i="40"/>
  <c r="E4432" i="40"/>
  <c r="E9288" i="40"/>
  <c r="E216" i="40"/>
  <c r="E5971" i="40"/>
  <c r="E3289" i="40"/>
  <c r="E924" i="40"/>
  <c r="E6566" i="40"/>
  <c r="E5731" i="40"/>
  <c r="E6574" i="40"/>
  <c r="E6749" i="40"/>
  <c r="E9792" i="40"/>
  <c r="E8376" i="40"/>
  <c r="E5765" i="40"/>
  <c r="E1726" i="40"/>
  <c r="E5100" i="40"/>
  <c r="E6087" i="40"/>
  <c r="E5654" i="40"/>
  <c r="E4004" i="40"/>
  <c r="E5287" i="40"/>
  <c r="E7193" i="40"/>
  <c r="E1375" i="40"/>
  <c r="E2683" i="40"/>
  <c r="E1338" i="40"/>
  <c r="E7126" i="40"/>
  <c r="E8187" i="40"/>
  <c r="E8910" i="40"/>
  <c r="E9892" i="40"/>
  <c r="E2494" i="40"/>
  <c r="E4296" i="40"/>
  <c r="E4469" i="40"/>
  <c r="E329" i="40"/>
  <c r="E1544" i="40"/>
  <c r="E5957" i="40"/>
  <c r="E287" i="40"/>
  <c r="E8317" i="40"/>
  <c r="E810" i="40"/>
  <c r="E9958" i="40"/>
  <c r="E9096" i="40"/>
  <c r="E9981" i="40"/>
  <c r="E263" i="40"/>
  <c r="E8760" i="40"/>
  <c r="E578" i="40"/>
  <c r="E5665" i="40"/>
  <c r="E9344" i="40"/>
  <c r="E8452" i="40"/>
  <c r="E1305" i="40"/>
  <c r="E775" i="40"/>
  <c r="E5593" i="40"/>
  <c r="E4293" i="40"/>
  <c r="E5528" i="40"/>
  <c r="E3414" i="40"/>
  <c r="E8307" i="40"/>
  <c r="E6758" i="40"/>
  <c r="E7956" i="40"/>
  <c r="E586" i="40"/>
  <c r="E22" i="40"/>
  <c r="E4623" i="40"/>
  <c r="E7835" i="40"/>
  <c r="E5586" i="40"/>
  <c r="E3845" i="40"/>
  <c r="E184" i="40"/>
  <c r="E5518" i="40"/>
  <c r="E2720" i="40"/>
  <c r="E1889" i="40"/>
  <c r="E6722" i="40"/>
  <c r="E8558" i="40"/>
  <c r="E3816" i="40"/>
  <c r="E6817" i="40"/>
  <c r="E6379" i="40"/>
  <c r="E3304" i="40"/>
  <c r="E5139" i="40"/>
  <c r="E9732" i="40"/>
  <c r="E8977" i="40"/>
  <c r="E8414" i="40"/>
  <c r="E2805" i="40"/>
  <c r="E5964" i="40"/>
  <c r="E470" i="40"/>
  <c r="E3391" i="40"/>
  <c r="E7408" i="40"/>
  <c r="E518" i="40"/>
  <c r="E6353" i="40"/>
  <c r="E6695" i="40"/>
  <c r="E7915" i="40"/>
  <c r="E9998" i="40"/>
  <c r="E4020" i="40"/>
  <c r="E8919" i="40"/>
  <c r="E2176" i="40"/>
  <c r="E3" i="40"/>
  <c r="E9449" i="40"/>
  <c r="E8958" i="40"/>
  <c r="E7851" i="40"/>
  <c r="E6066" i="40"/>
  <c r="E8271" i="40"/>
  <c r="E888" i="40"/>
  <c r="E8052" i="40"/>
  <c r="E6293" i="40"/>
  <c r="E3521" i="40"/>
  <c r="E9178" i="40"/>
  <c r="E5890" i="40"/>
  <c r="E4440" i="40"/>
  <c r="E6736" i="40"/>
  <c r="E7802" i="40"/>
  <c r="E9476" i="40"/>
  <c r="E3097" i="40"/>
  <c r="E10153" i="40"/>
  <c r="E502" i="40"/>
  <c r="E2343" i="40"/>
  <c r="E9698" i="40"/>
  <c r="E4975" i="40"/>
  <c r="E7025" i="40"/>
  <c r="E9971" i="40"/>
  <c r="E6492" i="40"/>
  <c r="E3397" i="40"/>
  <c r="E7276" i="40"/>
  <c r="E1004" i="40"/>
  <c r="E8832" i="40"/>
  <c r="E2917" i="40"/>
  <c r="E1135" i="40"/>
  <c r="E9999" i="40"/>
  <c r="E3680" i="40"/>
  <c r="E4922" i="40"/>
  <c r="E6114" i="40"/>
  <c r="E18" i="40"/>
  <c r="E2067" i="40"/>
  <c r="E1561" i="40"/>
  <c r="E9197" i="40"/>
  <c r="E5539" i="40"/>
  <c r="E9845" i="40"/>
  <c r="E6115" i="40"/>
  <c r="E1253" i="40"/>
  <c r="E1010" i="40"/>
  <c r="E6538" i="40"/>
  <c r="E4358" i="40"/>
  <c r="E1011" i="40"/>
  <c r="E2997" i="40"/>
  <c r="E5262" i="40"/>
  <c r="E1312" i="40"/>
  <c r="E4034" i="40"/>
  <c r="E9574" i="40"/>
  <c r="E2109" i="40"/>
  <c r="E4126" i="40"/>
  <c r="E1078" i="40"/>
  <c r="E6823" i="40"/>
  <c r="E4622" i="40"/>
  <c r="E7273" i="40"/>
  <c r="E1545" i="40"/>
  <c r="E8498" i="40"/>
  <c r="E7619" i="40"/>
  <c r="E6593" i="40"/>
  <c r="E1417" i="40"/>
  <c r="E9945" i="40"/>
  <c r="E6340" i="40"/>
  <c r="E4301" i="40"/>
  <c r="E5319" i="40"/>
  <c r="E5093" i="40"/>
  <c r="E6528" i="40"/>
  <c r="E8308" i="40"/>
  <c r="E7794" i="40"/>
  <c r="E7043" i="40"/>
  <c r="E9774" i="40"/>
  <c r="E1795" i="40"/>
  <c r="E1486" i="40"/>
  <c r="E6052" i="40"/>
  <c r="E3263" i="40"/>
  <c r="E4866" i="40"/>
  <c r="E2602" i="40"/>
  <c r="E660" i="40"/>
  <c r="E9439" i="40"/>
  <c r="E3011" i="40"/>
  <c r="E5286" i="40"/>
  <c r="E2189" i="40"/>
  <c r="E2082" i="40"/>
  <c r="E2808" i="40"/>
  <c r="E4294" i="40"/>
  <c r="E8391" i="40"/>
  <c r="E4084" i="40"/>
  <c r="E1714" i="40"/>
  <c r="E4986" i="40"/>
  <c r="E5766" i="40"/>
  <c r="E3769" i="40"/>
  <c r="E8786" i="40"/>
  <c r="E1939" i="40"/>
  <c r="E7375" i="40"/>
  <c r="E1930" i="40"/>
  <c r="E111" i="40"/>
  <c r="E8310" i="40"/>
  <c r="E2132" i="40"/>
  <c r="E944" i="40"/>
  <c r="E2524" i="40"/>
  <c r="E7269" i="40"/>
  <c r="E9837" i="40"/>
  <c r="E995" i="40"/>
  <c r="E7813" i="40"/>
  <c r="E973" i="40"/>
  <c r="E4659" i="40"/>
  <c r="E9882" i="40"/>
  <c r="E9255" i="40"/>
  <c r="E9596" i="40"/>
  <c r="E1976" i="40"/>
  <c r="E8395" i="40"/>
  <c r="E4686" i="40"/>
  <c r="E4254" i="40"/>
  <c r="E8608" i="40"/>
  <c r="E8039" i="40"/>
  <c r="E8812" i="40"/>
  <c r="E4764" i="40"/>
  <c r="E6675" i="40"/>
  <c r="E8270" i="40"/>
  <c r="E7192" i="40"/>
  <c r="E4640" i="40"/>
  <c r="E3571" i="40"/>
  <c r="E6330" i="40"/>
  <c r="E3569" i="40"/>
  <c r="E5110" i="40"/>
  <c r="E469" i="40"/>
  <c r="E3002" i="40"/>
  <c r="E2181" i="40"/>
  <c r="E4244" i="40"/>
  <c r="E5554" i="40"/>
  <c r="E169" i="40"/>
  <c r="E9110" i="40"/>
  <c r="E2388" i="40"/>
  <c r="E9884" i="40"/>
  <c r="E2718" i="40"/>
  <c r="E8912" i="40"/>
  <c r="E1841" i="40"/>
  <c r="E8364" i="40"/>
  <c r="E4903" i="40"/>
  <c r="E5114" i="40"/>
  <c r="E2958" i="40"/>
  <c r="E2959" i="40"/>
  <c r="E2470" i="40"/>
  <c r="E1517" i="40"/>
  <c r="E5752" i="40"/>
  <c r="E7245" i="40"/>
  <c r="E9302" i="40"/>
  <c r="E1459" i="40"/>
  <c r="E7252" i="40"/>
  <c r="E9570" i="40"/>
  <c r="E601" i="40"/>
  <c r="E5532" i="40"/>
  <c r="E5401" i="40"/>
  <c r="E7890" i="40"/>
  <c r="E8397" i="40"/>
  <c r="E4189" i="40"/>
  <c r="E6225" i="40"/>
  <c r="E4522" i="40"/>
  <c r="E6928" i="40"/>
  <c r="E5298" i="40"/>
  <c r="E7225" i="40"/>
  <c r="E9001" i="40"/>
  <c r="E2578" i="40"/>
  <c r="E5758" i="40"/>
  <c r="E4811" i="40"/>
  <c r="E8501" i="40"/>
  <c r="E1188" i="40"/>
  <c r="E6615" i="40"/>
  <c r="E2048" i="40"/>
  <c r="E7184" i="40"/>
  <c r="E3831" i="40"/>
  <c r="E4869" i="40"/>
  <c r="E2806" i="40"/>
  <c r="E8135" i="40"/>
  <c r="E1547" i="40"/>
  <c r="E9571" i="40"/>
  <c r="E1532" i="40"/>
  <c r="E9037" i="40"/>
  <c r="E5806" i="40"/>
  <c r="E5901" i="40"/>
  <c r="E2960" i="40"/>
  <c r="E3883" i="40"/>
  <c r="E9462" i="40"/>
  <c r="E1787" i="40"/>
  <c r="E5059" i="40"/>
  <c r="E4338" i="40"/>
  <c r="E8410" i="40"/>
  <c r="E2446" i="40"/>
  <c r="E3062" i="40"/>
  <c r="E5092" i="40"/>
  <c r="E1567" i="40"/>
  <c r="E2219" i="40"/>
  <c r="E87" i="40"/>
  <c r="E641" i="40"/>
  <c r="E4035" i="40"/>
  <c r="E5097" i="40"/>
  <c r="E799" i="40"/>
  <c r="E7575" i="40"/>
  <c r="E6672" i="40"/>
  <c r="E7533" i="40"/>
  <c r="E9350" i="40"/>
  <c r="E7335" i="40"/>
  <c r="E1964" i="40"/>
  <c r="E7176" i="40"/>
  <c r="E5234" i="40"/>
  <c r="E2853" i="40"/>
  <c r="E3123" i="40"/>
  <c r="E2222" i="40"/>
  <c r="E7343" i="40"/>
  <c r="E8042" i="40"/>
  <c r="E8143" i="40"/>
  <c r="E1008" i="40"/>
  <c r="E7360" i="40"/>
  <c r="E3656" i="40"/>
  <c r="E5832" i="40"/>
  <c r="E3868" i="40"/>
  <c r="E7322" i="40"/>
  <c r="E8440" i="40"/>
  <c r="E1800" i="40"/>
  <c r="E8653" i="40"/>
  <c r="E9788" i="40"/>
  <c r="E9890" i="40"/>
  <c r="E4369" i="40"/>
  <c r="E3782" i="40"/>
  <c r="E6193" i="40"/>
  <c r="E887" i="40"/>
  <c r="E6289" i="40"/>
  <c r="E8658" i="40"/>
  <c r="E5289" i="40"/>
  <c r="E2385" i="40"/>
  <c r="E7288" i="40"/>
  <c r="E6243" i="40"/>
  <c r="E9636" i="40"/>
  <c r="E2636" i="40"/>
  <c r="E7988" i="40"/>
  <c r="E6386" i="40"/>
  <c r="E6583" i="40"/>
  <c r="E3750" i="40"/>
  <c r="E8011" i="40"/>
  <c r="E8469" i="40"/>
  <c r="E3259" i="40"/>
  <c r="E4552" i="40"/>
  <c r="E6119" i="40"/>
  <c r="E6383" i="40"/>
  <c r="E8586" i="40"/>
  <c r="E849" i="40"/>
  <c r="E5080" i="40"/>
  <c r="E7313" i="40"/>
  <c r="E7280" i="40"/>
  <c r="E2308" i="40"/>
  <c r="E8622" i="40"/>
  <c r="E4598" i="40"/>
  <c r="E5222" i="40"/>
  <c r="E279" i="40"/>
  <c r="E2032" i="40"/>
  <c r="E3938" i="40"/>
  <c r="E1799" i="40"/>
  <c r="E6976" i="40"/>
  <c r="E561" i="40"/>
  <c r="E6637" i="40"/>
  <c r="E4990" i="40"/>
  <c r="E3387" i="40"/>
  <c r="E3469" i="40"/>
  <c r="E5019" i="40"/>
  <c r="E10105" i="40"/>
  <c r="E4356" i="40"/>
  <c r="E7353" i="40"/>
  <c r="E8970" i="40"/>
  <c r="E3763" i="40"/>
  <c r="E6363" i="40"/>
  <c r="E5778" i="40"/>
  <c r="E3246" i="40"/>
  <c r="E5417" i="40"/>
  <c r="E460" i="40"/>
  <c r="E7452" i="40"/>
  <c r="E9589" i="40"/>
  <c r="E7856" i="40"/>
  <c r="E6320" i="40"/>
  <c r="E6263" i="40"/>
  <c r="E1025" i="40"/>
  <c r="E7807" i="40"/>
  <c r="E8708" i="40"/>
  <c r="E5037" i="40"/>
  <c r="E8495" i="40"/>
  <c r="E7379" i="40"/>
  <c r="E5657" i="40"/>
  <c r="E336" i="40"/>
  <c r="E8737" i="40"/>
  <c r="E8132" i="40"/>
  <c r="E1872" i="40"/>
  <c r="E5068" i="40"/>
  <c r="E4284" i="40"/>
  <c r="E8175" i="40"/>
  <c r="E9976" i="40"/>
  <c r="E1790" i="40"/>
  <c r="E7757" i="40"/>
  <c r="E5064" i="40"/>
  <c r="E3256" i="40"/>
  <c r="E8000" i="40"/>
  <c r="E102" i="40"/>
  <c r="E7012" i="40"/>
  <c r="E8300" i="40"/>
  <c r="E2259" i="40"/>
  <c r="E7218" i="40"/>
  <c r="E4116" i="40"/>
  <c r="E3685" i="40"/>
  <c r="E2984" i="40"/>
  <c r="E2925" i="40"/>
  <c r="E10070" i="40"/>
  <c r="E6555" i="40"/>
  <c r="E3739" i="40"/>
  <c r="E5465" i="40"/>
  <c r="E8540" i="40"/>
  <c r="E4899" i="40"/>
  <c r="E162" i="40"/>
  <c r="E1496" i="40"/>
  <c r="E4396" i="40"/>
  <c r="E9012" i="40"/>
  <c r="E7374" i="40"/>
  <c r="E5266" i="40"/>
  <c r="E198" i="40"/>
  <c r="E6331" i="40"/>
  <c r="E5486" i="40"/>
  <c r="E9378" i="40"/>
  <c r="E7242" i="40"/>
  <c r="E4952" i="40"/>
  <c r="E10069" i="40"/>
  <c r="E9923" i="40"/>
  <c r="E5002" i="40"/>
  <c r="E1516" i="40"/>
  <c r="E2125" i="40"/>
  <c r="E6212" i="40"/>
  <c r="E1778" i="40"/>
  <c r="E3675" i="40"/>
  <c r="E7455" i="40"/>
  <c r="E1926" i="40"/>
  <c r="E6359" i="40"/>
  <c r="E7069" i="40"/>
  <c r="E3711" i="40"/>
  <c r="E8753" i="40"/>
  <c r="E8155" i="40"/>
  <c r="E4820" i="40"/>
  <c r="E7637" i="40"/>
  <c r="E9651" i="40"/>
  <c r="E9080" i="40"/>
  <c r="E9553" i="40"/>
  <c r="E6097" i="40"/>
  <c r="E3705" i="40"/>
  <c r="E2634" i="40"/>
  <c r="E9265" i="40"/>
  <c r="E3214" i="40"/>
  <c r="E1683" i="40"/>
  <c r="E5213" i="40"/>
  <c r="E7345" i="40"/>
  <c r="E2182" i="40"/>
  <c r="E364" i="40"/>
  <c r="E1513" i="40"/>
  <c r="E4537" i="40"/>
  <c r="E3499" i="40"/>
  <c r="E3515" i="40"/>
  <c r="E9299" i="40"/>
  <c r="E5552" i="40"/>
  <c r="E4087" i="40"/>
  <c r="E6030" i="40"/>
  <c r="E2223" i="40"/>
  <c r="E6415" i="40"/>
  <c r="E1348" i="40"/>
  <c r="E9955" i="40"/>
  <c r="E9187" i="40"/>
  <c r="E8023" i="40"/>
  <c r="E5926" i="40"/>
  <c r="E798" i="40"/>
  <c r="E9295" i="40"/>
  <c r="E8702" i="40"/>
  <c r="E6314" i="40"/>
  <c r="E1823" i="40"/>
  <c r="E651" i="40"/>
  <c r="E3961" i="40"/>
  <c r="E7968" i="40"/>
  <c r="E9074" i="40"/>
  <c r="E3341" i="40"/>
  <c r="E9778" i="40"/>
  <c r="E5484" i="40"/>
  <c r="E155" i="40"/>
  <c r="E5969" i="40"/>
  <c r="E5297" i="40"/>
  <c r="E1187" i="40"/>
  <c r="E9992" i="40"/>
  <c r="E1407" i="40"/>
  <c r="E9502" i="40"/>
  <c r="E8687" i="40"/>
  <c r="E3704" i="40"/>
  <c r="E2475" i="40"/>
  <c r="E3505" i="40"/>
  <c r="E6563" i="40"/>
  <c r="E1923" i="40"/>
  <c r="E9114" i="40"/>
  <c r="E4985" i="40"/>
  <c r="E3878" i="40"/>
  <c r="E6472" i="40"/>
  <c r="E3833" i="40"/>
  <c r="E9474" i="40"/>
  <c r="E10114" i="40"/>
  <c r="E409" i="40"/>
  <c r="E7183" i="40"/>
  <c r="E4263" i="40"/>
  <c r="E5217" i="40"/>
  <c r="E2034" i="40"/>
  <c r="E9857" i="40"/>
  <c r="E788" i="40"/>
  <c r="E6440" i="40"/>
  <c r="E1649" i="40"/>
  <c r="E5875" i="40"/>
  <c r="E2093" i="40"/>
  <c r="E8763" i="40"/>
  <c r="E4391" i="40"/>
  <c r="E7429" i="40"/>
  <c r="E100" i="40"/>
  <c r="E4945" i="40"/>
  <c r="E343" i="40"/>
  <c r="E472" i="40"/>
  <c r="E5283" i="40"/>
  <c r="E7249" i="40"/>
  <c r="E3693" i="40"/>
  <c r="E4618" i="40"/>
  <c r="E8058" i="40"/>
  <c r="E7329" i="40"/>
  <c r="E1376" i="40"/>
  <c r="E5481" i="40"/>
  <c r="E715" i="40"/>
  <c r="E2874" i="40"/>
  <c r="E8952" i="40"/>
  <c r="E3173" i="40"/>
  <c r="E885" i="40"/>
  <c r="E6088" i="40"/>
  <c r="E8747" i="40"/>
  <c r="E2894" i="40"/>
  <c r="E339" i="40"/>
  <c r="E4799" i="40"/>
  <c r="E7787" i="40"/>
  <c r="E7911" i="40"/>
  <c r="E5315" i="40"/>
  <c r="E6163" i="40"/>
  <c r="E20" i="40"/>
  <c r="E9541" i="40"/>
  <c r="E617" i="40"/>
  <c r="E7752" i="40"/>
  <c r="E2130" i="40"/>
  <c r="E9209" i="40"/>
  <c r="E6698" i="40"/>
  <c r="E7168" i="40"/>
  <c r="E2821" i="40"/>
  <c r="E8547" i="40"/>
  <c r="E9064" i="40"/>
  <c r="E8887" i="40"/>
  <c r="E3374" i="40"/>
  <c r="E8384" i="40"/>
  <c r="E4573" i="40"/>
  <c r="E1539" i="40"/>
  <c r="E5060" i="40"/>
  <c r="E5186" i="40"/>
  <c r="E1031" i="40"/>
  <c r="E349" i="40"/>
  <c r="E7984" i="40"/>
  <c r="E9460" i="40"/>
  <c r="E6170" i="40"/>
  <c r="E4333" i="40"/>
  <c r="E9805" i="40"/>
  <c r="E9736" i="40"/>
  <c r="E2670" i="40"/>
  <c r="E2886" i="40"/>
  <c r="E2277" i="40"/>
  <c r="E7558" i="40"/>
  <c r="E5903" i="40"/>
  <c r="E3751" i="40"/>
  <c r="E8238" i="40"/>
  <c r="E5474" i="40"/>
  <c r="E4944" i="40"/>
  <c r="E8419" i="40"/>
  <c r="E4072" i="40"/>
  <c r="E821" i="40"/>
  <c r="E2422" i="40"/>
  <c r="E7806" i="40"/>
  <c r="E8956" i="40"/>
  <c r="E7202" i="40"/>
  <c r="E2199" i="40"/>
  <c r="E4487" i="40"/>
  <c r="E7082" i="40"/>
  <c r="E9883" i="40"/>
  <c r="E4845" i="40"/>
  <c r="E7750" i="40"/>
  <c r="E7483" i="40"/>
  <c r="E3044" i="40"/>
  <c r="E8524" i="40"/>
  <c r="E8139" i="40"/>
  <c r="E7243" i="40"/>
  <c r="E3071" i="40"/>
  <c r="E5946" i="40"/>
  <c r="E3567" i="40"/>
  <c r="E9961" i="40"/>
  <c r="E7294" i="40"/>
  <c r="E8697" i="40"/>
  <c r="E1045" i="40"/>
  <c r="E4225" i="40"/>
  <c r="E5352" i="40"/>
  <c r="E9587" i="40"/>
  <c r="E5238" i="40"/>
  <c r="E231" i="40"/>
  <c r="E104" i="40"/>
  <c r="E5962" i="40"/>
  <c r="E5748" i="40"/>
  <c r="E3977" i="40"/>
  <c r="E8684" i="40"/>
  <c r="E5294" i="40"/>
  <c r="E8885" i="40"/>
  <c r="E6760" i="40"/>
  <c r="E7970" i="40"/>
  <c r="E4197" i="40"/>
  <c r="E6771" i="40"/>
  <c r="E6768" i="40"/>
  <c r="E136" i="40"/>
  <c r="E9811" i="40"/>
  <c r="E2483" i="40"/>
  <c r="E4431" i="40"/>
  <c r="E4770" i="40"/>
  <c r="E619" i="40"/>
  <c r="E6825" i="40"/>
  <c r="E6984" i="40"/>
  <c r="E4003" i="40"/>
  <c r="E4854" i="40"/>
  <c r="E366" i="40"/>
  <c r="E4348" i="40"/>
  <c r="E8363" i="40"/>
  <c r="E1908" i="40"/>
  <c r="E9167" i="40"/>
  <c r="E8190" i="40"/>
  <c r="E8101" i="40"/>
  <c r="E2734" i="40"/>
  <c r="E8941" i="40"/>
  <c r="E7227" i="40"/>
  <c r="E10044" i="40"/>
  <c r="E5477" i="40"/>
  <c r="E5069" i="40"/>
  <c r="E9531" i="40"/>
  <c r="E6291" i="40"/>
  <c r="E185" i="40"/>
  <c r="E4923" i="40"/>
  <c r="E6865" i="40"/>
  <c r="E5915" i="40"/>
  <c r="E1224" i="40"/>
  <c r="E5531" i="40"/>
  <c r="E8373" i="40"/>
  <c r="E3625" i="40"/>
  <c r="E4392" i="40"/>
  <c r="E7800" i="40"/>
  <c r="E4789" i="40"/>
  <c r="E8406" i="40"/>
  <c r="E114" i="40"/>
  <c r="E7149" i="40"/>
  <c r="E1715" i="40"/>
  <c r="E9888" i="40"/>
  <c r="E6370" i="40"/>
  <c r="E6956" i="40"/>
  <c r="E4412" i="40"/>
  <c r="E552" i="40"/>
  <c r="E5196" i="40"/>
  <c r="E2288" i="40"/>
  <c r="E9121" i="40"/>
  <c r="E6815" i="40"/>
  <c r="E1833" i="40"/>
  <c r="E2155" i="40"/>
  <c r="E8943" i="40"/>
  <c r="E1477" i="40"/>
  <c r="E9399" i="40"/>
  <c r="E8856" i="40"/>
  <c r="E2184" i="40"/>
  <c r="E7765" i="40"/>
  <c r="E4510" i="40"/>
  <c r="E548" i="40"/>
  <c r="E9138" i="40"/>
  <c r="E4835" i="40"/>
  <c r="E7199" i="40"/>
  <c r="E5918" i="40"/>
  <c r="E3664" i="40"/>
  <c r="E2355" i="40"/>
  <c r="E5411" i="40"/>
  <c r="E1058" i="40"/>
  <c r="E3367" i="40"/>
  <c r="E1233" i="40"/>
  <c r="E8496" i="40"/>
  <c r="E9586" i="40"/>
  <c r="E3070" i="40"/>
  <c r="E9025" i="40"/>
  <c r="E3327" i="40"/>
  <c r="E6646" i="40"/>
  <c r="E9875" i="40"/>
  <c r="E3713" i="40"/>
  <c r="E8996" i="40"/>
  <c r="E7560" i="40"/>
  <c r="E3899" i="40"/>
  <c r="E9107" i="40"/>
  <c r="E680" i="40"/>
  <c r="E3619" i="40"/>
  <c r="E3520" i="40"/>
  <c r="E2761" i="40"/>
  <c r="E4070" i="40"/>
  <c r="E541" i="40"/>
  <c r="E1769" i="40"/>
  <c r="E3074" i="40"/>
  <c r="E4098" i="40"/>
  <c r="E2566" i="40"/>
  <c r="E1460" i="40"/>
  <c r="E4317" i="40"/>
  <c r="E834" i="40"/>
  <c r="E2207" i="40"/>
  <c r="E3671" i="40"/>
  <c r="E6474" i="40"/>
  <c r="E2079" i="40"/>
  <c r="E2196" i="40"/>
  <c r="E5796" i="40"/>
  <c r="E10130" i="40"/>
  <c r="E3168" i="40"/>
  <c r="E1564" i="40"/>
  <c r="E3034" i="40"/>
  <c r="E2844" i="40"/>
  <c r="E9430" i="40"/>
  <c r="E5967" i="40"/>
  <c r="E5454" i="40"/>
  <c r="E6629" i="40"/>
  <c r="E1293" i="40"/>
  <c r="E135" i="40"/>
  <c r="E2588" i="40"/>
  <c r="E2049" i="40"/>
  <c r="E9926" i="40"/>
  <c r="E622" i="40"/>
  <c r="E1934" i="40"/>
  <c r="E7951" i="40"/>
  <c r="E9341" i="40"/>
  <c r="E1136" i="40"/>
  <c r="E2800" i="40"/>
  <c r="E7021" i="40"/>
  <c r="E6478" i="40"/>
  <c r="E288" i="40"/>
  <c r="E8999" i="40"/>
  <c r="E5503" i="40"/>
  <c r="E1322" i="40"/>
  <c r="E6840" i="40"/>
  <c r="E9328" i="40"/>
  <c r="E6808" i="40"/>
  <c r="E8278" i="40"/>
  <c r="E2248" i="40"/>
  <c r="E6940" i="40"/>
  <c r="E2439" i="40"/>
  <c r="E326" i="40"/>
  <c r="E9214" i="40"/>
  <c r="E8921" i="40"/>
  <c r="E692" i="40"/>
  <c r="E3427" i="40"/>
  <c r="E3593" i="40"/>
  <c r="E5391" i="40"/>
  <c r="E7378" i="40"/>
  <c r="E9831" i="40"/>
  <c r="E3882" i="40"/>
  <c r="E3023" i="40"/>
  <c r="E9673" i="40"/>
  <c r="E7136" i="40"/>
  <c r="E6650" i="40"/>
  <c r="E388" i="40"/>
  <c r="E2799" i="40"/>
  <c r="E4892" i="40"/>
  <c r="E8157" i="40"/>
  <c r="E6738" i="40"/>
  <c r="E6922" i="40"/>
  <c r="E855" i="40"/>
  <c r="E8645" i="40"/>
  <c r="E208" i="40"/>
  <c r="E9420" i="40"/>
  <c r="E4795" i="40"/>
  <c r="E1002" i="40"/>
  <c r="E7908" i="40"/>
  <c r="E6371" i="40"/>
  <c r="E6584" i="40"/>
  <c r="E8569" i="40"/>
  <c r="E3135" i="40"/>
  <c r="E9739" i="40"/>
  <c r="E8868" i="40"/>
  <c r="E8831" i="40"/>
  <c r="E9041" i="40"/>
  <c r="E3947" i="40"/>
  <c r="E2652" i="40"/>
  <c r="E1100" i="40"/>
  <c r="E9262" i="40"/>
  <c r="E4873" i="40"/>
  <c r="E9713" i="40"/>
  <c r="E117" i="40"/>
  <c r="E5040" i="40"/>
  <c r="E1860" i="40"/>
  <c r="E8240" i="40"/>
  <c r="E6819" i="40"/>
  <c r="E5395" i="40"/>
  <c r="E3080" i="40"/>
  <c r="E2065" i="40"/>
  <c r="E2757" i="40"/>
  <c r="E3121" i="40"/>
  <c r="E647" i="40"/>
  <c r="E397" i="40"/>
  <c r="E6981" i="40"/>
  <c r="E7701" i="40"/>
  <c r="E3870" i="40"/>
  <c r="E8426" i="40"/>
  <c r="E7826" i="40"/>
  <c r="E2386" i="40"/>
  <c r="E6091" i="40"/>
  <c r="E3981" i="40"/>
  <c r="E2459" i="40"/>
  <c r="E1594" i="40"/>
  <c r="E5869" i="40"/>
  <c r="E4106" i="40"/>
  <c r="E2315" i="40"/>
  <c r="E527" i="40"/>
  <c r="E3379" i="40"/>
  <c r="E6994" i="40"/>
  <c r="E6891" i="40"/>
  <c r="E369" i="40"/>
  <c r="E145" i="40"/>
  <c r="E9346" i="40"/>
  <c r="E9057" i="40"/>
  <c r="E7033" i="40"/>
  <c r="E4624" i="40"/>
  <c r="E9581" i="40"/>
  <c r="E3744" i="40"/>
  <c r="E2860" i="40"/>
  <c r="E278" i="40"/>
  <c r="E8046" i="40"/>
  <c r="E273" i="40"/>
  <c r="E8725" i="40"/>
  <c r="E4224" i="40"/>
  <c r="E2999" i="40"/>
  <c r="E3805" i="40"/>
  <c r="E4342" i="40"/>
  <c r="E2213" i="40"/>
  <c r="E2664" i="40"/>
  <c r="E6186" i="40"/>
  <c r="E7478" i="40"/>
  <c r="E8796" i="40"/>
  <c r="E6836" i="40"/>
  <c r="E330" i="40"/>
  <c r="E9039" i="40"/>
  <c r="E5198" i="40"/>
  <c r="E360" i="40"/>
  <c r="E6642" i="40"/>
  <c r="E519" i="40"/>
  <c r="E5098" i="40"/>
  <c r="E7032" i="40"/>
  <c r="E2370" i="40"/>
  <c r="E684" i="40"/>
  <c r="E8324" i="40"/>
  <c r="E4228" i="40"/>
  <c r="E4718" i="40"/>
  <c r="E966" i="40"/>
  <c r="E670" i="40"/>
  <c r="E10152" i="40"/>
  <c r="E6464" i="40"/>
  <c r="E7972" i="40"/>
  <c r="E10156" i="40"/>
  <c r="E7725" i="40"/>
  <c r="E3737" i="40"/>
  <c r="E5633" i="40"/>
  <c r="E5652" i="40"/>
  <c r="E5065" i="40"/>
  <c r="E2089" i="40"/>
  <c r="E2318" i="40"/>
  <c r="E9547" i="40"/>
  <c r="E9033" i="40"/>
  <c r="E5599" i="40"/>
  <c r="E1782" i="40"/>
  <c r="E7876" i="40"/>
  <c r="E9627" i="40"/>
  <c r="E5779" i="40"/>
  <c r="E8205" i="40"/>
  <c r="E4812" i="40"/>
  <c r="E3245" i="40"/>
  <c r="E5545" i="40"/>
  <c r="E1383" i="40"/>
  <c r="E3347" i="40"/>
  <c r="E711" i="40"/>
  <c r="E6799" i="40"/>
  <c r="E4833" i="40"/>
  <c r="E8466" i="40"/>
  <c r="E8115" i="40"/>
  <c r="E9062" i="40"/>
  <c r="E1849" i="40"/>
  <c r="E8178" i="40"/>
  <c r="E9472" i="40"/>
  <c r="E7402" i="40"/>
  <c r="E6271" i="40"/>
  <c r="E2390" i="40"/>
  <c r="E4027" i="40"/>
  <c r="E4911" i="40"/>
  <c r="E7152" i="40"/>
  <c r="E7399" i="40"/>
  <c r="E4554" i="40"/>
  <c r="E3703" i="40"/>
  <c r="E5144" i="40"/>
  <c r="E4170" i="40"/>
  <c r="E377" i="40"/>
  <c r="E7320" i="40"/>
  <c r="E2242" i="40"/>
  <c r="E6648" i="40"/>
  <c r="E3362" i="40"/>
  <c r="E43" i="40"/>
  <c r="E6136" i="40"/>
  <c r="E9206" i="40"/>
  <c r="E5355" i="40"/>
  <c r="E9194" i="40"/>
  <c r="E7053" i="40"/>
  <c r="E5049" i="40"/>
  <c r="E3648" i="40"/>
  <c r="E3137" i="40"/>
  <c r="E1961" i="40"/>
  <c r="E1246" i="40"/>
  <c r="E8730" i="40"/>
  <c r="E6530" i="40"/>
  <c r="E3559" i="40"/>
  <c r="E4215" i="40"/>
  <c r="E8461" i="40"/>
  <c r="E7230" i="40"/>
  <c r="E7950" i="40"/>
  <c r="E5514" i="40"/>
  <c r="E6660" i="40"/>
  <c r="E5322" i="40"/>
  <c r="E8274" i="40"/>
  <c r="E86" i="40"/>
  <c r="E8067" i="40"/>
  <c r="E6403" i="40"/>
  <c r="E7038" i="40"/>
  <c r="E8629" i="40"/>
  <c r="E8361" i="40"/>
  <c r="E4666" i="40"/>
  <c r="E3797" i="40"/>
  <c r="E274" i="40"/>
  <c r="E7732" i="40"/>
  <c r="E6348" i="40"/>
  <c r="E2679" i="40"/>
  <c r="E1684" i="40"/>
  <c r="E8777" i="40"/>
  <c r="E1619" i="40"/>
  <c r="E5433" i="40"/>
  <c r="E773" i="40"/>
  <c r="E7667" i="40"/>
  <c r="E4678" i="40"/>
  <c r="E7015" i="40"/>
  <c r="E5181" i="40"/>
  <c r="E2813" i="40"/>
  <c r="E7552" i="40"/>
  <c r="E7673" i="40"/>
  <c r="E2654" i="40"/>
  <c r="E2908" i="40"/>
  <c r="E8030" i="40"/>
  <c r="E2326" i="40"/>
  <c r="E6829" i="40"/>
  <c r="E8790" i="40"/>
  <c r="E9978" i="40"/>
  <c r="E1207" i="40"/>
  <c r="E4131" i="40"/>
  <c r="E4393" i="40"/>
  <c r="E6535" i="40"/>
  <c r="E9495" i="40"/>
  <c r="E6645" i="40"/>
  <c r="E6875" i="40"/>
  <c r="E1788" i="40"/>
  <c r="E1458" i="40"/>
  <c r="E5381" i="40"/>
  <c r="E6220" i="40"/>
  <c r="E9985" i="40"/>
  <c r="E5313" i="40"/>
  <c r="E8173" i="40"/>
  <c r="E1457" i="40"/>
  <c r="E9125" i="40"/>
  <c r="E3447" i="40"/>
  <c r="E8693" i="40"/>
  <c r="E1692" i="40"/>
  <c r="E688" i="40"/>
  <c r="E9733" i="40"/>
  <c r="E1882" i="40"/>
  <c r="E4463" i="40"/>
  <c r="E7414" i="40"/>
  <c r="E756" i="40"/>
  <c r="E7999" i="40"/>
  <c r="E267" i="40"/>
  <c r="E7953" i="40"/>
  <c r="E3654" i="40"/>
  <c r="E2129" i="40"/>
  <c r="E5963" i="40"/>
  <c r="E8778" i="40"/>
  <c r="E2226" i="40"/>
  <c r="E5251" i="40"/>
  <c r="E6791" i="40"/>
  <c r="E9662" i="40"/>
  <c r="E7570" i="40"/>
  <c r="E3665" i="40"/>
  <c r="E8484" i="40"/>
  <c r="E5314" i="40"/>
  <c r="E9391" i="40"/>
  <c r="E4427" i="40"/>
  <c r="E8757" i="40"/>
  <c r="E4112" i="40"/>
  <c r="E8249" i="40"/>
  <c r="E6704" i="40"/>
  <c r="E6269" i="40"/>
  <c r="E4007" i="40"/>
  <c r="E9480" i="40"/>
  <c r="E9529" i="40"/>
  <c r="E5569" i="40"/>
  <c r="E4078" i="40"/>
  <c r="E150" i="40"/>
  <c r="E3472" i="40"/>
  <c r="E6718" i="40"/>
  <c r="E1302" i="40"/>
  <c r="E4101" i="40"/>
  <c r="E5495" i="40"/>
  <c r="E9913" i="40"/>
  <c r="E3897" i="40"/>
  <c r="E5011" i="40"/>
  <c r="E8726" i="40"/>
  <c r="E6481" i="40"/>
  <c r="E8784" i="40"/>
  <c r="E917" i="40"/>
  <c r="E5922" i="40"/>
  <c r="E260" i="40"/>
  <c r="E1646" i="40"/>
  <c r="E4337" i="40"/>
  <c r="E7271" i="40"/>
  <c r="E440" i="40"/>
  <c r="E5332" i="40"/>
  <c r="E5942" i="40"/>
  <c r="E463" i="40"/>
  <c r="E4026" i="40"/>
  <c r="E212" i="40"/>
  <c r="E2579" i="40"/>
  <c r="E976" i="40"/>
  <c r="E7107" i="40"/>
  <c r="E9287" i="40"/>
  <c r="E8200" i="40"/>
  <c r="E4646" i="40"/>
  <c r="E2526" i="40"/>
  <c r="E6184" i="40"/>
  <c r="E8660" i="40"/>
  <c r="E218" i="40"/>
  <c r="E3644" i="40"/>
  <c r="E3130" i="40"/>
  <c r="E4862" i="40"/>
  <c r="E3352" i="40"/>
  <c r="E6275" i="40"/>
  <c r="E5819" i="40"/>
  <c r="E8937" i="40"/>
  <c r="E5099" i="40"/>
  <c r="E1455" i="40"/>
  <c r="E3608" i="40"/>
  <c r="E6709" i="40"/>
  <c r="E7120" i="40"/>
  <c r="E77" i="40"/>
  <c r="E10045" i="40"/>
  <c r="E7885" i="40"/>
  <c r="E4136" i="40"/>
  <c r="E2921" i="40"/>
  <c r="E2876" i="40"/>
  <c r="E1236" i="40"/>
  <c r="E5948" i="40"/>
  <c r="E1546" i="40"/>
  <c r="E4995" i="40"/>
  <c r="E1515" i="40"/>
  <c r="E5753" i="40"/>
  <c r="E8189" i="40"/>
  <c r="E9410" i="40"/>
  <c r="E5389" i="40"/>
  <c r="E2619" i="40"/>
  <c r="E7246" i="40"/>
  <c r="E5868" i="40"/>
  <c r="E3220" i="40"/>
  <c r="E2486" i="40"/>
  <c r="E10031" i="40"/>
  <c r="E247" i="40"/>
  <c r="E7866" i="40"/>
  <c r="E4548" i="40"/>
  <c r="E689" i="40"/>
  <c r="E559" i="40"/>
  <c r="E5524" i="40"/>
  <c r="E9211" i="40"/>
  <c r="E1829" i="40"/>
  <c r="E2415" i="40"/>
  <c r="E7333" i="40"/>
  <c r="E8010" i="40"/>
  <c r="E438" i="40"/>
  <c r="E2922" i="40"/>
  <c r="E4462" i="40"/>
  <c r="E3376" i="40"/>
  <c r="E2504" i="40"/>
  <c r="E8512" i="40"/>
  <c r="E1856" i="40"/>
  <c r="E2214" i="40"/>
  <c r="E3468" i="40"/>
  <c r="E5577" i="40"/>
  <c r="E2727" i="40"/>
  <c r="E8114" i="40"/>
  <c r="E8691" i="40"/>
  <c r="E7572" i="40"/>
  <c r="E7518" i="40"/>
  <c r="E123" i="40"/>
  <c r="E4040" i="40"/>
  <c r="E5105" i="40"/>
  <c r="E7340" i="40"/>
  <c r="E324" i="40"/>
  <c r="E4077" i="40"/>
  <c r="E1390" i="40"/>
  <c r="E10106" i="40"/>
  <c r="E6753" i="40"/>
  <c r="E6395" i="40"/>
  <c r="E6965" i="40"/>
  <c r="E8344" i="40"/>
  <c r="E8865" i="40"/>
  <c r="E4650" i="40"/>
  <c r="E2461" i="40"/>
  <c r="E4668" i="40"/>
  <c r="E8878" i="40"/>
  <c r="E4" i="40"/>
  <c r="E8602" i="40"/>
  <c r="E7062" i="40"/>
  <c r="E522" i="40"/>
  <c r="E385" i="40"/>
  <c r="E3584" i="40"/>
  <c r="E1017" i="40"/>
  <c r="E7059" i="40"/>
  <c r="E2221" i="40"/>
  <c r="E3252" i="40"/>
  <c r="E5317" i="40"/>
  <c r="E4816" i="40"/>
  <c r="E85" i="40"/>
  <c r="E7262" i="40"/>
  <c r="E4512" i="40"/>
  <c r="E4252" i="40"/>
  <c r="E5149" i="40"/>
  <c r="E3864" i="40"/>
  <c r="E3643" i="40"/>
  <c r="E9215" i="40"/>
  <c r="E38" i="40"/>
  <c r="E63" i="40"/>
  <c r="E8095" i="40"/>
  <c r="E5280" i="40"/>
  <c r="E4069" i="40"/>
  <c r="E9782" i="40"/>
  <c r="E8949" i="40"/>
  <c r="E201" i="40"/>
  <c r="E9333" i="40"/>
  <c r="E2142" i="40"/>
  <c r="E4251" i="40"/>
  <c r="E3574" i="40"/>
  <c r="E9765" i="40"/>
  <c r="E9267" i="40"/>
  <c r="E7657" i="40"/>
  <c r="E8134" i="40"/>
  <c r="E88" i="40"/>
  <c r="E2903" i="40"/>
  <c r="E10099" i="40"/>
  <c r="E9404" i="40"/>
  <c r="E10041" i="40"/>
  <c r="E1127" i="40"/>
  <c r="E2507" i="40"/>
  <c r="E6025" i="40"/>
  <c r="E2536" i="40"/>
  <c r="E5255" i="40"/>
  <c r="E4513" i="40"/>
  <c r="E7529" i="40"/>
  <c r="E2283" i="40"/>
  <c r="E9830" i="40"/>
  <c r="E4883" i="40"/>
  <c r="E3176" i="40"/>
  <c r="E5613" i="40"/>
  <c r="E2286" i="40"/>
  <c r="E2384" i="40"/>
  <c r="E5447" i="40"/>
  <c r="E567" i="40"/>
  <c r="E4737" i="40"/>
  <c r="E9257" i="40"/>
  <c r="E1614" i="40"/>
  <c r="E8980" i="40"/>
  <c r="E9816" i="40"/>
  <c r="E2709" i="40"/>
  <c r="E5697" i="40"/>
  <c r="E5442" i="40"/>
  <c r="E1354" i="40"/>
  <c r="E8772" i="40"/>
  <c r="E461" i="40"/>
  <c r="E9803" i="40"/>
  <c r="E3992" i="40"/>
  <c r="E3518" i="40"/>
  <c r="E5164" i="40"/>
  <c r="E5066" i="40"/>
  <c r="E9354" i="40"/>
  <c r="E2401" i="40"/>
  <c r="E3430" i="40"/>
  <c r="E5625" i="40"/>
  <c r="E935" i="40"/>
  <c r="E841" i="40"/>
  <c r="E7961" i="40"/>
  <c r="E3555" i="40"/>
  <c r="E5802" i="40"/>
  <c r="E881" i="40"/>
  <c r="E544" i="40"/>
  <c r="E4417" i="40"/>
  <c r="E5601" i="40"/>
  <c r="E6502" i="40"/>
  <c r="E2686" i="40"/>
  <c r="E6878" i="40"/>
  <c r="E8857" i="40"/>
  <c r="E6828" i="40"/>
  <c r="E2820" i="40"/>
  <c r="E7586" i="40"/>
  <c r="E2096" i="40"/>
  <c r="E9286" i="40"/>
  <c r="E6284" i="40"/>
  <c r="E9253" i="40"/>
  <c r="E8575" i="40"/>
  <c r="E9496" i="40"/>
  <c r="E3605" i="40"/>
  <c r="E6351" i="40"/>
  <c r="E2169" i="40"/>
  <c r="E9895" i="40"/>
  <c r="E5062" i="40"/>
  <c r="E1847" i="40"/>
  <c r="E4316" i="40"/>
  <c r="E3194" i="40"/>
  <c r="E9970" i="40"/>
  <c r="E8171" i="40"/>
  <c r="E8932" i="40"/>
  <c r="E1763" i="40"/>
  <c r="E9611" i="40"/>
  <c r="E3056" i="40"/>
  <c r="E209" i="40"/>
  <c r="E5323" i="40"/>
  <c r="E2112" i="40"/>
  <c r="E4516" i="40"/>
  <c r="E8077" i="40"/>
  <c r="E2909" i="40"/>
  <c r="E4163" i="40"/>
  <c r="E6305" i="40"/>
  <c r="E3147" i="40"/>
  <c r="E5734" i="40"/>
  <c r="E5651" i="40"/>
  <c r="E10165" i="40"/>
  <c r="E7457" i="40"/>
  <c r="E3663" i="40"/>
  <c r="E4286" i="40"/>
  <c r="E4949" i="40"/>
  <c r="E9523" i="40"/>
  <c r="E949" i="40"/>
  <c r="E5606" i="40"/>
  <c r="E7290" i="40"/>
  <c r="E8493" i="40"/>
  <c r="E5440" i="40"/>
  <c r="E1592" i="40"/>
  <c r="E6900" i="40"/>
  <c r="E7401" i="40"/>
  <c r="E4114" i="40"/>
  <c r="E7607" i="40"/>
  <c r="E4632" i="40"/>
  <c r="E10115" i="40"/>
  <c r="E381" i="40"/>
  <c r="E632" i="40"/>
  <c r="E599" i="40"/>
  <c r="E1084" i="40"/>
  <c r="E4335" i="40"/>
  <c r="E454" i="40"/>
  <c r="E4354" i="40"/>
  <c r="E6413" i="40"/>
  <c r="E6279" i="40"/>
  <c r="E8254" i="40"/>
  <c r="E8521" i="40"/>
  <c r="E4327" i="40"/>
  <c r="E1969" i="40"/>
  <c r="E7119" i="40"/>
  <c r="E10075" i="40"/>
  <c r="E8601" i="40"/>
  <c r="E2525" i="40"/>
  <c r="E6368" i="40"/>
  <c r="E94" i="40"/>
  <c r="E723" i="40"/>
  <c r="E8862" i="40"/>
  <c r="E7980" i="40"/>
  <c r="E7083" i="40"/>
  <c r="E4583" i="40"/>
  <c r="E4976" i="40"/>
  <c r="E9139" i="40"/>
  <c r="E4275" i="40"/>
  <c r="E1368" i="40"/>
  <c r="E9602" i="40"/>
  <c r="E7561" i="40"/>
  <c r="E7253" i="40"/>
  <c r="E9840" i="40"/>
  <c r="E6754" i="40"/>
  <c r="E791" i="40"/>
  <c r="E6610" i="40"/>
  <c r="E4584" i="40"/>
  <c r="E3363" i="40"/>
  <c r="E3370" i="40"/>
  <c r="E7039" i="40"/>
  <c r="E5611" i="40"/>
  <c r="E3421" i="40"/>
  <c r="E4766" i="40"/>
  <c r="E713" i="40"/>
  <c r="E3894" i="40"/>
  <c r="E7786" i="40"/>
  <c r="E6178" i="40"/>
  <c r="E3356" i="40"/>
  <c r="E5662" i="40"/>
  <c r="E6712" i="40"/>
  <c r="E246" i="40"/>
  <c r="E1238" i="40"/>
  <c r="E7397" i="40"/>
  <c r="E5051" i="40"/>
  <c r="E1622" i="40"/>
  <c r="E2432" i="40"/>
  <c r="E1221" i="40"/>
  <c r="E8413" i="40"/>
  <c r="E6713" i="40"/>
  <c r="E7087" i="40"/>
  <c r="E1370" i="40"/>
  <c r="E8313" i="40"/>
  <c r="E6559" i="40"/>
  <c r="E2345" i="40"/>
  <c r="E9512" i="40"/>
  <c r="E2694" i="40"/>
  <c r="E5610" i="40"/>
  <c r="E7426" i="40"/>
  <c r="E4762" i="40"/>
  <c r="E8610" i="40"/>
  <c r="E9221" i="40"/>
  <c r="E129" i="40"/>
  <c r="E2019" i="40"/>
  <c r="E528" i="40"/>
  <c r="E5419" i="40"/>
  <c r="E9104" i="40"/>
  <c r="E1384" i="40"/>
  <c r="E6006" i="40"/>
  <c r="E1697" i="40"/>
  <c r="E9432" i="40"/>
  <c r="E7228" i="40"/>
  <c r="E9164" i="40"/>
  <c r="E2442" i="40"/>
  <c r="E6342" i="40"/>
  <c r="E3299" i="40"/>
  <c r="E6598" i="40"/>
  <c r="E5422" i="40"/>
  <c r="E659" i="40"/>
  <c r="E4061" i="40"/>
  <c r="E5343" i="40"/>
  <c r="E84" i="40"/>
  <c r="E5536" i="40"/>
  <c r="E6329" i="40"/>
  <c r="E1862" i="40"/>
  <c r="E6951" i="40"/>
  <c r="E8961" i="40"/>
  <c r="E583" i="40"/>
  <c r="E8188" i="40"/>
  <c r="E8056" i="40"/>
  <c r="E537" i="40"/>
  <c r="E8698" i="40"/>
  <c r="E2174" i="40"/>
  <c r="E6824" i="40"/>
  <c r="E10079" i="40"/>
  <c r="E4745" i="40"/>
  <c r="E5163" i="40"/>
  <c r="E4557" i="40"/>
  <c r="E4558" i="40"/>
  <c r="E6892" i="40"/>
  <c r="E6473" i="40"/>
  <c r="E4118" i="40"/>
  <c r="E3774" i="40"/>
  <c r="E7595" i="40"/>
  <c r="E8951" i="40"/>
  <c r="E6357" i="40"/>
  <c r="E811" i="40"/>
  <c r="E596" i="40"/>
  <c r="E6551" i="40"/>
  <c r="E7442" i="40"/>
  <c r="E4315" i="40"/>
  <c r="E2716" i="40"/>
  <c r="E9165" i="40"/>
  <c r="E9703" i="40"/>
  <c r="E9290" i="40"/>
  <c r="E5929" i="40"/>
  <c r="E3676" i="40"/>
  <c r="E9236" i="40"/>
  <c r="E1746" i="40"/>
  <c r="E8927" i="40"/>
  <c r="E7713" i="40"/>
  <c r="E3140" i="40"/>
  <c r="E4105" i="40"/>
  <c r="E6796" i="40"/>
  <c r="E4914" i="40"/>
  <c r="E4543" i="40"/>
  <c r="E1120" i="40"/>
  <c r="E7123" i="40"/>
  <c r="E5432" i="40"/>
  <c r="E7733" i="40"/>
  <c r="E9699" i="40"/>
  <c r="E3646" i="40"/>
  <c r="E8347" i="40"/>
  <c r="E2527" i="40"/>
  <c r="E5224" i="40"/>
  <c r="E4281" i="40"/>
  <c r="E112" i="40"/>
  <c r="E6350" i="40"/>
  <c r="E9646" i="40"/>
  <c r="E1104" i="40"/>
  <c r="E7955" i="40"/>
  <c r="E2040" i="40"/>
  <c r="E376" i="40"/>
  <c r="E3999" i="40"/>
  <c r="E8808" i="40"/>
  <c r="E667" i="40"/>
  <c r="E3632" i="40"/>
  <c r="E4488" i="40"/>
  <c r="E1699" i="40"/>
  <c r="E8811" i="40"/>
  <c r="E4230" i="40"/>
  <c r="E5070" i="40"/>
  <c r="E8871" i="40"/>
  <c r="E1579" i="40"/>
  <c r="E3297" i="40"/>
  <c r="E2188" i="40"/>
  <c r="E3952" i="40"/>
  <c r="E3617" i="40"/>
  <c r="E2463" i="40"/>
  <c r="E3231" i="40"/>
  <c r="E6640" i="40"/>
  <c r="E7755" i="40"/>
  <c r="E8378" i="40"/>
  <c r="E654" i="40"/>
  <c r="E6655" i="40"/>
  <c r="E9082" i="40"/>
  <c r="E10131" i="40"/>
  <c r="E3215" i="40"/>
  <c r="E5128" i="40"/>
  <c r="E2786" i="40"/>
  <c r="E7716" i="40"/>
  <c r="E616" i="40"/>
  <c r="E3980" i="40"/>
  <c r="E6381" i="40"/>
  <c r="E7415" i="40"/>
  <c r="E6995" i="40"/>
  <c r="E844" i="40"/>
  <c r="E3113" i="40"/>
  <c r="E10113" i="40"/>
  <c r="E29" i="40"/>
  <c r="E9671" i="40"/>
  <c r="E8657" i="40"/>
  <c r="E6915" i="40"/>
  <c r="E1651" i="40"/>
  <c r="E4785" i="40"/>
  <c r="E897" i="40"/>
  <c r="E5140" i="40"/>
  <c r="E5894" i="40"/>
  <c r="E1179" i="40"/>
  <c r="E6468" i="40"/>
  <c r="E399" i="40"/>
  <c r="E5618" i="40"/>
  <c r="E5057" i="40"/>
  <c r="E2940" i="40"/>
  <c r="E7094" i="40"/>
  <c r="E9866" i="40"/>
  <c r="E7874" i="40"/>
  <c r="E5228" i="40"/>
  <c r="E2698" i="40"/>
  <c r="E4121" i="40"/>
  <c r="E4368" i="40"/>
  <c r="E1219" i="40"/>
  <c r="E758" i="40"/>
  <c r="E6989" i="40"/>
  <c r="E5174" i="40"/>
  <c r="E6286" i="40"/>
  <c r="E4691" i="40"/>
  <c r="E7463" i="40"/>
  <c r="E7544" i="40"/>
  <c r="E7663" i="40"/>
  <c r="E4460" i="40"/>
  <c r="E2733" i="40"/>
  <c r="E7179" i="40"/>
  <c r="E9953" i="40"/>
  <c r="E372" i="40"/>
  <c r="E691" i="40"/>
  <c r="E6864" i="40"/>
  <c r="E9515" i="40"/>
  <c r="E6772" i="40"/>
  <c r="E1402" i="40"/>
  <c r="E6633" i="40"/>
  <c r="E10025" i="40"/>
  <c r="E3927" i="40"/>
  <c r="E1189" i="40"/>
  <c r="E8738" i="40"/>
  <c r="E8014" i="40"/>
  <c r="E3261" i="40"/>
  <c r="E9494" i="40"/>
  <c r="E2391" i="40"/>
  <c r="E9932" i="40"/>
  <c r="E4351" i="40"/>
  <c r="E4349" i="40"/>
  <c r="E9975" i="40"/>
  <c r="E4639" i="40"/>
  <c r="E7207" i="40"/>
  <c r="E5050" i="40"/>
  <c r="E371" i="40"/>
  <c r="E1185" i="40"/>
  <c r="E2104" i="40"/>
  <c r="E9681" i="40"/>
  <c r="E2148" i="40"/>
  <c r="E3089" i="40"/>
  <c r="E1424" i="40"/>
  <c r="E9672" i="40"/>
  <c r="E1116" i="40"/>
  <c r="E9751" i="40"/>
  <c r="E3090" i="40"/>
  <c r="E5113" i="40"/>
  <c r="E4362" i="40"/>
  <c r="E23" i="40"/>
  <c r="E508" i="40"/>
  <c r="E6788" i="40"/>
  <c r="E447" i="40"/>
  <c r="E4248" i="40"/>
  <c r="E2998" i="40"/>
  <c r="E6977" i="40"/>
  <c r="E4385" i="40"/>
  <c r="E4568" i="40"/>
  <c r="E9710" i="40"/>
  <c r="E724" i="40"/>
  <c r="E9580" i="40"/>
  <c r="E6411" i="40"/>
  <c r="E3719" i="40"/>
  <c r="E6590" i="40"/>
  <c r="E1048" i="40"/>
  <c r="E6337" i="40"/>
  <c r="E7063" i="40"/>
  <c r="E9872" i="40"/>
  <c r="E2608" i="40"/>
  <c r="E3001" i="40"/>
  <c r="E5749" i="40"/>
  <c r="E6687" i="40"/>
  <c r="E2007" i="40"/>
  <c r="E10059" i="40"/>
  <c r="E3600" i="40"/>
  <c r="E7909" i="40"/>
  <c r="E3988" i="40"/>
  <c r="E450" i="40"/>
  <c r="E7618" i="40"/>
  <c r="E9226" i="40"/>
  <c r="E2913" i="40"/>
  <c r="E1028" i="40"/>
  <c r="E1958" i="40"/>
  <c r="E9709" i="40"/>
  <c r="E9140" i="40"/>
  <c r="E3039" i="40"/>
  <c r="E8968" i="40"/>
  <c r="E8561" i="40"/>
  <c r="E6830" i="40"/>
  <c r="E2891" i="40"/>
  <c r="E337" i="40"/>
  <c r="E6909" i="40"/>
  <c r="E7270" i="40"/>
  <c r="E8584" i="40"/>
  <c r="E2589" i="40"/>
  <c r="E5972" i="40"/>
  <c r="E6110" i="40"/>
  <c r="E542" i="40"/>
  <c r="E5254" i="40"/>
  <c r="E5210" i="40"/>
  <c r="E1000" i="40"/>
  <c r="E930" i="40"/>
  <c r="E825" i="40"/>
  <c r="E3326" i="40"/>
  <c r="E7050" i="40"/>
  <c r="E5526" i="40"/>
  <c r="E4253" i="40"/>
  <c r="E6362" i="40"/>
  <c r="E9071" i="40"/>
  <c r="E7868" i="40"/>
  <c r="E9609" i="40"/>
  <c r="E7285" i="40"/>
  <c r="E9833" i="40"/>
  <c r="E431" i="40"/>
  <c r="E2211" i="40"/>
  <c r="E2061" i="40"/>
  <c r="E503" i="40"/>
  <c r="E1437" i="40"/>
  <c r="E7003" i="40"/>
  <c r="E9559" i="40"/>
  <c r="E8605" i="40"/>
  <c r="E4683" i="40"/>
  <c r="E3141" i="40"/>
  <c r="E2488" i="40"/>
  <c r="E3403" i="40"/>
  <c r="E9448" i="40"/>
  <c r="E5844" i="40"/>
  <c r="E5605" i="40"/>
  <c r="E4507" i="40"/>
  <c r="E4403" i="40"/>
  <c r="E465" i="40"/>
  <c r="E3860" i="40"/>
  <c r="E778" i="40"/>
  <c r="E177" i="40"/>
  <c r="E3865" i="40"/>
  <c r="E6002" i="40"/>
  <c r="E4616" i="40"/>
  <c r="E4710" i="40"/>
  <c r="E4523" i="40"/>
  <c r="E8979" i="40"/>
  <c r="E9455" i="40"/>
  <c r="E5888" i="40"/>
  <c r="E131" i="40"/>
  <c r="E6790" i="40"/>
  <c r="E8432" i="40"/>
  <c r="E4100" i="40"/>
  <c r="E1706" i="40"/>
  <c r="E5897" i="40"/>
  <c r="E3088" i="40"/>
  <c r="E232" i="40"/>
  <c r="E8272" i="40"/>
  <c r="E7138" i="40"/>
  <c r="E238" i="40"/>
  <c r="E5688" i="40"/>
  <c r="E1902" i="40"/>
  <c r="E1081" i="40"/>
  <c r="E417" i="40"/>
  <c r="E3942" i="40"/>
  <c r="E1196" i="40"/>
  <c r="E3184" i="40"/>
  <c r="E8316" i="40"/>
  <c r="E9305" i="40"/>
  <c r="E8722" i="40"/>
  <c r="E1669" i="40"/>
  <c r="E3771" i="40"/>
  <c r="E3324" i="40"/>
  <c r="E8696" i="40"/>
  <c r="E3336" i="40"/>
  <c r="E4478" i="40"/>
  <c r="E1229" i="40"/>
  <c r="E7991" i="40"/>
  <c r="E4925" i="40"/>
  <c r="E5467" i="40"/>
  <c r="E7850" i="40"/>
  <c r="E3781" i="40"/>
  <c r="E1530" i="40"/>
  <c r="E10002" i="40"/>
  <c r="E1153" i="40"/>
  <c r="E5679" i="40"/>
  <c r="E1474" i="40"/>
  <c r="E9400" i="40"/>
  <c r="E8458" i="40"/>
  <c r="E7010" i="40"/>
  <c r="E3775" i="40"/>
  <c r="E593" i="40"/>
  <c r="E2993" i="40"/>
  <c r="E5003" i="40"/>
  <c r="E2659" i="40"/>
  <c r="E116" i="40"/>
  <c r="E4088" i="40"/>
  <c r="E4134" i="40"/>
  <c r="E2622" i="40"/>
  <c r="E7308" i="40"/>
  <c r="E9141" i="40"/>
  <c r="E9499" i="40"/>
  <c r="E5631" i="40"/>
  <c r="E7726" i="40"/>
  <c r="E3255" i="40"/>
  <c r="E9650" i="40"/>
  <c r="E9684" i="40"/>
  <c r="E538" i="40"/>
  <c r="E3717" i="40"/>
  <c r="E4582" i="40"/>
  <c r="E8382" i="40"/>
  <c r="E2314" i="40"/>
  <c r="E9707" i="40"/>
  <c r="E6488" i="40"/>
  <c r="E9353" i="40"/>
  <c r="E7647" i="40"/>
  <c r="E8438" i="40"/>
  <c r="E2058" i="40"/>
  <c r="E631" i="40"/>
  <c r="E7550" i="40"/>
  <c r="E170" i="40"/>
  <c r="E3813" i="40"/>
  <c r="E3990" i="40"/>
  <c r="E10150" i="40"/>
  <c r="E4959" i="40"/>
  <c r="E7781" i="40"/>
  <c r="E1724" i="40"/>
  <c r="E2919" i="40"/>
  <c r="E3060" i="40"/>
  <c r="E60" i="40"/>
  <c r="E8656" i="40"/>
  <c r="E643" i="40"/>
  <c r="E178" i="40"/>
  <c r="E8628" i="40"/>
  <c r="E2728" i="40"/>
  <c r="E2567" i="40"/>
  <c r="E1320" i="40"/>
  <c r="E9690" i="40"/>
  <c r="E1738" i="40"/>
  <c r="E5786" i="40"/>
  <c r="E5242" i="40"/>
  <c r="E6804" i="40"/>
  <c r="E4010" i="40"/>
  <c r="E8625" i="40"/>
  <c r="E4765" i="40"/>
  <c r="E5424" i="40"/>
  <c r="E7728" i="40"/>
  <c r="E2331" i="40"/>
  <c r="E5917" i="40"/>
  <c r="E1660" i="40"/>
  <c r="E2801" i="40"/>
  <c r="E7731" i="40"/>
  <c r="E3201" i="40"/>
  <c r="E1932" i="40"/>
  <c r="E1423" i="40"/>
  <c r="E4304" i="40"/>
  <c r="E236" i="40"/>
  <c r="E927" i="40"/>
  <c r="E5450" i="40"/>
  <c r="E6148" i="40"/>
  <c r="E2023" i="40"/>
  <c r="E5324" i="40"/>
  <c r="E1363" i="40"/>
  <c r="E8744" i="40"/>
  <c r="E5863" i="40"/>
  <c r="E2783" i="40"/>
  <c r="E8304" i="40"/>
  <c r="E3409" i="40"/>
  <c r="E1981" i="40"/>
  <c r="E1674" i="40"/>
  <c r="E8543" i="40"/>
  <c r="E2247" i="40"/>
  <c r="E4208" i="40"/>
  <c r="E2543" i="40"/>
  <c r="E905" i="40"/>
  <c r="E3280" i="40"/>
  <c r="E8286" i="40"/>
  <c r="E207" i="40"/>
  <c r="E4791" i="40"/>
  <c r="E8619" i="40"/>
  <c r="E4850" i="40"/>
  <c r="E9223" i="40"/>
  <c r="E5939" i="40"/>
  <c r="E7929" i="40"/>
  <c r="E6128" i="40"/>
  <c r="E5321" i="40"/>
  <c r="E2817" i="40"/>
  <c r="E8923" i="40"/>
  <c r="E7514" i="40"/>
  <c r="E4129" i="40"/>
  <c r="E9497" i="40"/>
  <c r="E7404" i="40"/>
  <c r="E2088" i="40"/>
  <c r="E9759" i="40"/>
  <c r="E2848" i="40"/>
  <c r="E673" i="40"/>
  <c r="E7064" i="40"/>
  <c r="E4701" i="40"/>
  <c r="E2073" i="40"/>
  <c r="E6391" i="40"/>
  <c r="E1182" i="40"/>
  <c r="E8944" i="40"/>
  <c r="E740" i="40"/>
  <c r="E9434" i="40"/>
  <c r="E4209" i="40"/>
  <c r="E7144" i="40"/>
  <c r="E1481" i="40"/>
  <c r="E2338" i="40"/>
  <c r="E9764" i="40"/>
  <c r="E6452" i="40"/>
  <c r="E6461" i="40"/>
  <c r="E2760" i="40"/>
  <c r="E3858" i="40"/>
  <c r="E6276" i="40"/>
  <c r="E8520" i="40"/>
  <c r="E764" i="40"/>
  <c r="E1519" i="40"/>
  <c r="E9337" i="40"/>
  <c r="E6728" i="40"/>
  <c r="E7981" i="40"/>
  <c r="E9555" i="40"/>
  <c r="E2030" i="40"/>
  <c r="E9456" i="40"/>
  <c r="E1186" i="40"/>
  <c r="E1108" i="40"/>
  <c r="E4137" i="40"/>
  <c r="E867" i="40"/>
  <c r="E737" i="40"/>
  <c r="E4166" i="40"/>
  <c r="E8907" i="40"/>
  <c r="E5840" i="40"/>
  <c r="E999" i="40"/>
  <c r="E6308" i="40"/>
  <c r="E6260" i="40"/>
  <c r="E4935" i="40"/>
  <c r="E4174" i="40"/>
  <c r="E7808" i="40"/>
  <c r="E2241" i="40"/>
  <c r="E6044" i="40"/>
  <c r="E239" i="40"/>
  <c r="E4775" i="40"/>
  <c r="E8764" i="40"/>
  <c r="E6524" i="40"/>
  <c r="E6042" i="40"/>
  <c r="E5640" i="40"/>
  <c r="E6797" i="40"/>
  <c r="E5363" i="40"/>
  <c r="E6552" i="40"/>
  <c r="E6380" i="40"/>
  <c r="E674" i="40"/>
  <c r="E9869" i="40"/>
  <c r="E3993" i="40"/>
  <c r="E9665" i="40"/>
  <c r="E6130" i="40"/>
  <c r="E8477" i="40"/>
  <c r="E8262" i="40"/>
  <c r="E2118" i="40"/>
  <c r="E4999" i="40"/>
  <c r="E7216" i="40"/>
  <c r="E3579" i="40"/>
  <c r="E3295" i="40"/>
  <c r="E171" i="40"/>
  <c r="E812" i="40"/>
  <c r="E2059" i="40"/>
  <c r="E7910" i="40"/>
  <c r="E6644" i="40"/>
  <c r="E1606" i="40"/>
  <c r="E78" i="40"/>
  <c r="E2577" i="40"/>
  <c r="E7203" i="40"/>
  <c r="E766" i="40"/>
  <c r="E5791" i="40"/>
  <c r="E8537" i="40"/>
  <c r="E6131" i="40"/>
  <c r="E6028" i="40"/>
  <c r="E9965" i="40"/>
  <c r="E6597" i="40"/>
  <c r="E432" i="40"/>
  <c r="E4901" i="40"/>
  <c r="E1560" i="40"/>
  <c r="E2457" i="40"/>
  <c r="E6043" i="40"/>
  <c r="E5152" i="40"/>
  <c r="E8398" i="40"/>
  <c r="E628" i="40"/>
  <c r="E3631" i="40"/>
  <c r="E6684" i="40"/>
  <c r="E3269" i="40"/>
  <c r="E5257" i="40"/>
  <c r="E7117" i="40"/>
  <c r="E10145" i="40"/>
  <c r="E7631" i="40"/>
  <c r="E7503" i="40"/>
  <c r="E6975" i="40"/>
  <c r="E7891" i="40"/>
  <c r="E291" i="40"/>
  <c r="E2120" i="40"/>
  <c r="E8225" i="40"/>
  <c r="E7296" i="40"/>
  <c r="E5549" i="40"/>
  <c r="E1341" i="40"/>
  <c r="E6494" i="40"/>
  <c r="E5777" i="40"/>
  <c r="E1158" i="40"/>
  <c r="E4297" i="40"/>
  <c r="E9599" i="40"/>
  <c r="E9677" i="40"/>
  <c r="E6927" i="40"/>
  <c r="E708" i="40"/>
  <c r="E3084" i="40"/>
  <c r="E1490" i="40"/>
  <c r="E7500" i="40"/>
  <c r="E4046" i="40"/>
  <c r="E8589" i="40"/>
  <c r="E5947" i="40"/>
  <c r="E7737" i="40"/>
  <c r="E5013" i="40"/>
  <c r="E5201" i="40"/>
  <c r="E9319" i="40"/>
  <c r="E1502" i="40"/>
  <c r="E108" i="40"/>
  <c r="E6515" i="40"/>
  <c r="E8922" i="40"/>
  <c r="E8150" i="40"/>
  <c r="E4210" i="40"/>
  <c r="E5347" i="40"/>
  <c r="E8705" i="40"/>
  <c r="E5189" i="40"/>
  <c r="E1369" i="40"/>
  <c r="E1543" i="40"/>
  <c r="E3732" i="40"/>
  <c r="E9874" i="40"/>
  <c r="E5896" i="40"/>
  <c r="E817" i="40"/>
  <c r="E5291" i="40"/>
  <c r="E5405" i="40"/>
  <c r="E1273" i="40"/>
  <c r="E5583" i="40"/>
  <c r="E1278" i="40"/>
  <c r="E2335" i="40"/>
  <c r="E9053" i="40"/>
  <c r="E303" i="40"/>
  <c r="E6398" i="40"/>
  <c r="E2832" i="40"/>
  <c r="E4996" i="40"/>
  <c r="E7852" i="40"/>
  <c r="E1978" i="40"/>
  <c r="E577" i="40"/>
  <c r="E9935" i="40"/>
  <c r="E5722" i="40"/>
  <c r="E3641" i="40"/>
  <c r="E4413" i="40"/>
  <c r="E1624" i="40"/>
  <c r="E6055" i="40"/>
  <c r="E7974" i="40"/>
  <c r="E7072" i="40"/>
  <c r="E9848" i="40"/>
  <c r="E1360" i="40"/>
  <c r="E7596" i="40"/>
  <c r="E6504" i="40"/>
  <c r="E5904" i="40"/>
  <c r="E8805" i="40"/>
  <c r="E2341" i="40"/>
  <c r="E8560" i="40"/>
  <c r="E5530" i="40"/>
  <c r="E779" i="40"/>
  <c r="E626" i="40"/>
  <c r="E1465" i="40"/>
  <c r="E5934" i="40"/>
  <c r="E6833" i="40"/>
  <c r="E7445" i="40"/>
  <c r="E9834" i="40"/>
  <c r="E6195" i="40"/>
  <c r="E3698" i="40"/>
  <c r="E3921" i="40"/>
  <c r="E3606" i="40"/>
  <c r="E6254" i="40"/>
  <c r="E10004" i="40"/>
  <c r="E6577" i="40"/>
  <c r="E6562" i="40"/>
  <c r="E6149" i="40"/>
  <c r="E8497" i="40"/>
  <c r="E6669" i="40"/>
  <c r="E2519" i="40"/>
  <c r="E4703" i="40"/>
  <c r="E7089" i="40"/>
  <c r="E3573" i="40"/>
  <c r="E6352" i="40"/>
  <c r="E1425" i="40"/>
  <c r="E6419" i="40"/>
  <c r="E4073" i="40"/>
  <c r="E2087" i="40"/>
  <c r="E2854" i="40"/>
  <c r="E2246" i="40"/>
  <c r="E8350" i="40"/>
  <c r="E9050" i="40"/>
  <c r="E4207" i="40"/>
  <c r="E5836" i="40"/>
  <c r="E6544" i="40"/>
  <c r="E1161" i="40"/>
  <c r="E7635" i="40"/>
  <c r="E8821" i="40"/>
  <c r="E9532" i="40"/>
  <c r="E8425" i="40"/>
  <c r="E105" i="40"/>
  <c r="E8695" i="40"/>
  <c r="E6858" i="40"/>
  <c r="E6425" i="40"/>
  <c r="E3565" i="40"/>
  <c r="E3433" i="40"/>
  <c r="E5856" i="40"/>
  <c r="E9356" i="40"/>
  <c r="E3551" i="40"/>
  <c r="E1806" i="40"/>
  <c r="E7257" i="40"/>
  <c r="E7170" i="40"/>
  <c r="E7508" i="40"/>
  <c r="E9592" i="40"/>
  <c r="E26" i="40"/>
  <c r="E2173" i="40"/>
  <c r="E1927" i="40"/>
  <c r="E3046" i="40"/>
  <c r="E6938" i="40"/>
  <c r="E9454" i="40"/>
  <c r="E7385" i="40"/>
  <c r="E8900" i="40"/>
  <c r="E173" i="40"/>
  <c r="E4672" i="40"/>
  <c r="E6612" i="40"/>
  <c r="E8741" i="40"/>
  <c r="E6155" i="40"/>
  <c r="E8827" i="40"/>
  <c r="E6943" i="40"/>
  <c r="E5559" i="40"/>
  <c r="E2143" i="40"/>
  <c r="E488" i="40"/>
  <c r="E1074" i="40"/>
  <c r="E2563" i="40"/>
  <c r="E8556" i="40"/>
  <c r="E8424" i="40"/>
  <c r="E4461" i="40"/>
  <c r="E3351" i="40"/>
  <c r="E5135" i="40"/>
  <c r="E4974" i="40"/>
  <c r="E9543" i="40"/>
  <c r="E316" i="40"/>
  <c r="E2861" i="40"/>
  <c r="E7559" i="40"/>
  <c r="E3051" i="40"/>
  <c r="E5735" i="40"/>
  <c r="E3239" i="40"/>
  <c r="E7957" i="40"/>
  <c r="E2895" i="40"/>
  <c r="E5307" i="40"/>
  <c r="E6503" i="40"/>
  <c r="E1491" i="40"/>
  <c r="E8564" i="40"/>
  <c r="E8535" i="40"/>
  <c r="E4334" i="40"/>
  <c r="E6151" i="40"/>
  <c r="E627" i="40"/>
  <c r="E1916" i="40"/>
  <c r="E6465" i="40"/>
  <c r="E7887" i="40"/>
  <c r="E9911" i="40"/>
  <c r="E9783" i="40"/>
  <c r="E7137" i="40"/>
  <c r="E7626" i="40"/>
  <c r="E8359" i="40"/>
  <c r="E1394" i="40"/>
  <c r="E2462" i="40"/>
  <c r="E7660" i="40"/>
  <c r="E3754" i="40"/>
  <c r="E6868" i="40"/>
  <c r="E3333" i="40"/>
  <c r="E3753" i="40"/>
  <c r="E8024" i="40"/>
  <c r="E8643" i="40"/>
  <c r="E6312" i="40"/>
  <c r="E2307" i="40"/>
  <c r="E9313" i="40"/>
  <c r="E8298" i="40"/>
  <c r="E9425" i="40"/>
  <c r="E6112" i="40"/>
  <c r="E7489" i="40"/>
  <c r="E9081" i="40"/>
  <c r="E3748" i="40"/>
  <c r="E2159" i="40"/>
  <c r="E2031" i="40"/>
  <c r="E5519" i="40"/>
  <c r="E1256" i="40"/>
  <c r="E3846" i="40"/>
  <c r="E3550" i="40"/>
  <c r="E9700" i="40"/>
  <c r="E5831" i="40"/>
  <c r="E8746" i="40"/>
  <c r="E8852" i="40"/>
  <c r="E7132" i="40"/>
  <c r="E3086" i="40"/>
  <c r="E3976" i="40"/>
  <c r="E2824" i="40"/>
  <c r="E7299" i="40"/>
  <c r="E9244" i="40"/>
  <c r="E8570" i="40"/>
  <c r="E133" i="40"/>
  <c r="E1038" i="40"/>
  <c r="E2613" i="40"/>
  <c r="E1227" i="40"/>
  <c r="E1488" i="40"/>
  <c r="E6990" i="40"/>
  <c r="E4772" i="40"/>
  <c r="E3105" i="40"/>
  <c r="E8463" i="40"/>
  <c r="E1522" i="40"/>
  <c r="E6536" i="40"/>
  <c r="E5913" i="40"/>
  <c r="E10023" i="40"/>
  <c r="E3305" i="40"/>
  <c r="E2024" i="40"/>
  <c r="E7209" i="40"/>
  <c r="E120" i="40"/>
  <c r="E876" i="40"/>
  <c r="E1972" i="40"/>
  <c r="E4376" i="40"/>
  <c r="E8282" i="40"/>
  <c r="E7469" i="40"/>
  <c r="E955" i="40"/>
  <c r="E40" i="40"/>
  <c r="E5088" i="40"/>
  <c r="E10103" i="40"/>
  <c r="E7906" i="40"/>
  <c r="E2362" i="40"/>
  <c r="E5400" i="40"/>
  <c r="E7546" i="40"/>
  <c r="E2443" i="40"/>
  <c r="E3377" i="40"/>
  <c r="E1498" i="40"/>
  <c r="E5499" i="40"/>
  <c r="E6942" i="40"/>
  <c r="E8166" i="40"/>
  <c r="E8352" i="40"/>
  <c r="E6302" i="40"/>
  <c r="E2319" i="40"/>
  <c r="E2912" i="40"/>
  <c r="E3595" i="40"/>
  <c r="E3794" i="40"/>
  <c r="E6404" i="40"/>
  <c r="E8573" i="40"/>
  <c r="E4788" i="40"/>
  <c r="E5649" i="40"/>
  <c r="E125" i="40"/>
  <c r="E4987" i="40"/>
  <c r="E6471" i="40"/>
  <c r="E10173" i="40"/>
  <c r="E1199" i="40"/>
  <c r="E8830" i="40"/>
  <c r="E3030" i="40"/>
  <c r="E853" i="40"/>
  <c r="E7055" i="40"/>
  <c r="E3446" i="40"/>
  <c r="E3789" i="40"/>
  <c r="E9977" i="40"/>
  <c r="E7783" i="40"/>
  <c r="E1658" i="40"/>
  <c r="E10151" i="40"/>
  <c r="E8612" i="40"/>
  <c r="E9944" i="40"/>
  <c r="E2434" i="40"/>
  <c r="E8791" i="40"/>
  <c r="E6206" i="40"/>
  <c r="E6101" i="40"/>
  <c r="E6456" i="40"/>
  <c r="E9966" i="40"/>
  <c r="E10119" i="40"/>
  <c r="E9853" i="40"/>
  <c r="E9380" i="40"/>
  <c r="E10135" i="40"/>
  <c r="E3666" i="40"/>
  <c r="E7714" i="40"/>
  <c r="E5016" i="40"/>
  <c r="E4931" i="40"/>
  <c r="E6894" i="40"/>
  <c r="E3292" i="40"/>
  <c r="E6429" i="40"/>
  <c r="E5357" i="40"/>
  <c r="E6639" i="40"/>
  <c r="E9393" i="40"/>
  <c r="E2884" i="40"/>
  <c r="E1709" i="40"/>
  <c r="E4819" i="40"/>
  <c r="E9368" i="40"/>
  <c r="E4023" i="40"/>
  <c r="E4729" i="40"/>
  <c r="E731" i="40"/>
  <c r="E3205" i="40"/>
  <c r="E3862" i="40"/>
  <c r="E8714" i="40"/>
  <c r="E2776" i="40"/>
  <c r="E6602" i="40"/>
  <c r="E6236" i="40"/>
  <c r="E10171" i="40"/>
  <c r="E9885" i="40"/>
  <c r="E9603" i="40"/>
  <c r="E6516" i="40"/>
  <c r="E8623" i="40"/>
  <c r="E4459" i="40"/>
  <c r="E428" i="40"/>
  <c r="E3144" i="40"/>
  <c r="E3385" i="40"/>
  <c r="E827" i="40"/>
  <c r="E3598" i="40"/>
  <c r="E1247" i="40"/>
  <c r="E5615" i="40"/>
  <c r="E8069" i="40"/>
  <c r="E8006" i="40"/>
  <c r="E2533" i="40"/>
  <c r="E8948" i="40"/>
  <c r="E6219" i="40"/>
  <c r="E2584" i="40"/>
  <c r="E9362" i="40"/>
  <c r="E8380" i="40"/>
  <c r="E7941" i="40"/>
  <c r="E2742" i="40"/>
  <c r="E3553" i="40"/>
  <c r="E8080" i="40"/>
  <c r="E6292" i="40"/>
  <c r="E5755" i="40"/>
  <c r="E7359" i="40"/>
  <c r="E8572" i="40"/>
  <c r="E8259" i="40"/>
  <c r="E3018" i="40"/>
  <c r="E1631" i="40"/>
  <c r="E3808" i="40"/>
  <c r="E750" i="40"/>
  <c r="E6065" i="40"/>
  <c r="E9488" i="40"/>
  <c r="E2332" i="40"/>
  <c r="E671" i="40"/>
  <c r="E7729" i="40"/>
  <c r="E6605" i="40"/>
  <c r="E3021" i="40"/>
  <c r="E9100" i="40"/>
  <c r="E1986" i="40"/>
  <c r="E1200" i="40"/>
  <c r="E2791" i="40"/>
  <c r="E4314" i="40"/>
  <c r="E3869" i="40"/>
  <c r="E9098" i="40"/>
  <c r="E8386" i="40"/>
  <c r="E2756" i="40"/>
  <c r="E7959" i="40"/>
  <c r="E4330" i="40"/>
  <c r="E7997" i="40"/>
  <c r="E10178" i="40"/>
  <c r="E1140" i="40"/>
  <c r="E618" i="40"/>
  <c r="E9079" i="40"/>
  <c r="E9034" i="40"/>
  <c r="E808" i="40"/>
  <c r="E1328" i="40"/>
  <c r="E1318" i="40"/>
  <c r="E7642" i="40"/>
  <c r="E678" i="40"/>
  <c r="E3527" i="40"/>
  <c r="E6638" i="40"/>
  <c r="E4979" i="40"/>
  <c r="E8457" i="40"/>
  <c r="E2451" i="40"/>
  <c r="E9688" i="40"/>
  <c r="E9661" i="40"/>
  <c r="E2274" i="40"/>
  <c r="E3706" i="40"/>
  <c r="E9023" i="40"/>
  <c r="E9632" i="40"/>
  <c r="E6333" i="40"/>
  <c r="E2542" i="40"/>
  <c r="E7798" i="40"/>
  <c r="E2899" i="40"/>
  <c r="E7815" i="40"/>
  <c r="E875" i="40"/>
  <c r="E2156" i="40"/>
  <c r="E8400" i="40"/>
  <c r="E7248" i="40"/>
  <c r="E4156" i="40"/>
  <c r="E2050" i="40"/>
  <c r="E2638" i="40"/>
  <c r="E7232" i="40"/>
  <c r="E2540" i="40"/>
  <c r="E2180" i="40"/>
  <c r="E2078" i="40"/>
  <c r="E6816" i="40"/>
  <c r="E5756" i="40"/>
  <c r="E3586" i="40"/>
  <c r="E8122" i="40"/>
  <c r="E9364" i="40"/>
  <c r="E9451" i="40"/>
  <c r="E856" i="40"/>
  <c r="E1068" i="40"/>
  <c r="E5842" i="40"/>
  <c r="E565" i="40"/>
  <c r="E5308" i="40"/>
  <c r="E4534" i="40"/>
  <c r="E6480" i="40"/>
  <c r="E5933" i="40"/>
  <c r="E4870" i="40"/>
  <c r="E5900" i="40"/>
  <c r="E5937" i="40"/>
  <c r="E959" i="40"/>
  <c r="E7811" i="40"/>
  <c r="E7541" i="40"/>
  <c r="E3884" i="40"/>
  <c r="E7995" i="40"/>
  <c r="E5178" i="40"/>
  <c r="E4670" i="40"/>
  <c r="E1605" i="40"/>
  <c r="E7125" i="40"/>
  <c r="E9735" i="40"/>
  <c r="E4698" i="40"/>
  <c r="E5578" i="40"/>
  <c r="E3052" i="40"/>
  <c r="E685" i="40"/>
  <c r="E1855" i="40"/>
  <c r="E650" i="40"/>
  <c r="E7467" i="40"/>
  <c r="E7220" i="40"/>
  <c r="E1797" i="40"/>
  <c r="E5359" i="40"/>
  <c r="E9795" i="40"/>
  <c r="E6886" i="40"/>
  <c r="E2478" i="40"/>
  <c r="E8672" i="40"/>
  <c r="E1796" i="40"/>
  <c r="E154" i="40"/>
  <c r="E6649" i="40"/>
  <c r="E2187" i="40"/>
  <c r="E1533" i="40"/>
  <c r="E8650" i="40"/>
  <c r="E3690" i="40"/>
  <c r="E3199" i="40"/>
  <c r="E8490" i="40"/>
  <c r="E2847" i="40"/>
  <c r="E7051" i="40"/>
  <c r="E7302" i="40"/>
  <c r="E7996" i="40"/>
  <c r="E10139" i="40"/>
  <c r="E9345" i="40"/>
  <c r="E210" i="40"/>
  <c r="E5258" i="40"/>
  <c r="E7222" i="40"/>
  <c r="E8833" i="40"/>
  <c r="E4216" i="40"/>
  <c r="E7563" i="40"/>
  <c r="E5864" i="40"/>
  <c r="E4576" i="40"/>
  <c r="E203" i="40"/>
  <c r="E8740" i="40"/>
  <c r="E2157" i="40"/>
  <c r="E721" i="40"/>
  <c r="E7604" i="40"/>
  <c r="E2723" i="40"/>
  <c r="E3852" i="40"/>
  <c r="E5870" i="40"/>
  <c r="E2363" i="40"/>
  <c r="E7692" i="40"/>
  <c r="E6818" i="40"/>
  <c r="E4526" i="40"/>
  <c r="E7767" i="40"/>
  <c r="E2978" i="40"/>
  <c r="E2790" i="40"/>
  <c r="E3189" i="40"/>
  <c r="E7458" i="40"/>
  <c r="E6185" i="40"/>
  <c r="E4032" i="40"/>
  <c r="E8616" i="40"/>
  <c r="E7357" i="40"/>
  <c r="E4756" i="40"/>
  <c r="E9629" i="40"/>
  <c r="E1396" i="40"/>
  <c r="E7678" i="40"/>
  <c r="E8823" i="40"/>
  <c r="E1331" i="40"/>
  <c r="E1113" i="40"/>
  <c r="E10074" i="40"/>
  <c r="E8614" i="40"/>
  <c r="E455" i="40"/>
  <c r="E295" i="40"/>
  <c r="E7460" i="40"/>
  <c r="E2562" i="40"/>
  <c r="E1758" i="40"/>
  <c r="E3186" i="40"/>
  <c r="E7837" i="40"/>
  <c r="E5418" i="40"/>
  <c r="E8207" i="40"/>
  <c r="E9443" i="40"/>
  <c r="E5785" i="40"/>
  <c r="E1052" i="40"/>
  <c r="E895" i="40"/>
  <c r="E9471" i="40"/>
  <c r="E6812" i="40"/>
  <c r="E2237" i="40"/>
  <c r="E6841" i="40"/>
  <c r="E2989" i="40"/>
  <c r="E604" i="40"/>
  <c r="E822" i="40"/>
  <c r="E1542" i="40"/>
  <c r="E3761" i="40"/>
  <c r="E9486" i="40"/>
  <c r="E4504" i="40"/>
  <c r="E2316" i="40"/>
  <c r="E1888" i="40"/>
  <c r="E1148" i="40"/>
  <c r="E9842" i="40"/>
  <c r="E2907" i="40"/>
  <c r="E2831" i="40"/>
  <c r="E2473" i="40"/>
  <c r="E1980" i="40"/>
  <c r="E1593" i="40"/>
  <c r="E3133" i="40"/>
  <c r="E2412" i="40"/>
  <c r="E1756" i="40"/>
  <c r="E9568" i="40"/>
  <c r="E3556" i="40"/>
  <c r="E3662" i="40"/>
  <c r="E473" i="40"/>
  <c r="E3150" i="40"/>
  <c r="E6102" i="40"/>
  <c r="E6262" i="40"/>
  <c r="E9069" i="40"/>
  <c r="E471" i="40"/>
  <c r="E3510" i="40"/>
  <c r="E7708" i="40"/>
  <c r="E961" i="40"/>
  <c r="E8841" i="40"/>
  <c r="E8849" i="40"/>
  <c r="E6399" i="40"/>
  <c r="E8502" i="40"/>
  <c r="E1611" i="40"/>
  <c r="E7292" i="40"/>
  <c r="E9227" i="40"/>
  <c r="E7894" i="40"/>
  <c r="E980" i="40"/>
  <c r="E1482" i="40"/>
  <c r="E8154" i="40"/>
  <c r="E1175" i="40"/>
  <c r="E1585" i="40"/>
  <c r="E4581" i="40"/>
  <c r="E6752" i="40"/>
  <c r="E458" i="40"/>
  <c r="E7091" i="40"/>
  <c r="E2866" i="40"/>
  <c r="E1463" i="40"/>
  <c r="E983" i="40"/>
  <c r="E8651" i="40"/>
  <c r="E6570" i="40"/>
  <c r="E8826" i="40"/>
  <c r="E3773" i="40"/>
  <c r="E3787" i="40"/>
  <c r="E4834" i="40"/>
  <c r="E9986" i="40"/>
  <c r="E1754" i="40"/>
  <c r="E6176" i="40"/>
  <c r="E6737" i="40"/>
  <c r="E1690" i="40"/>
  <c r="E9058" i="40"/>
  <c r="E1082" i="40"/>
  <c r="E551" i="40"/>
  <c r="E2228" i="40"/>
  <c r="E70" i="40"/>
  <c r="E1780" i="40"/>
  <c r="E4267" i="40"/>
  <c r="E6103" i="40"/>
  <c r="E10186" i="40"/>
  <c r="E9605" i="40"/>
  <c r="E119" i="40"/>
  <c r="E5409" i="40"/>
  <c r="E7799" i="40"/>
  <c r="E5044" i="40"/>
  <c r="E192" i="40"/>
  <c r="E6592" i="40"/>
  <c r="E7115" i="40"/>
  <c r="E5788" i="40"/>
  <c r="E2311" i="40"/>
  <c r="E6196" i="40"/>
  <c r="E10122" i="40"/>
  <c r="E5162" i="40"/>
  <c r="E2254" i="40"/>
  <c r="E4638" i="40"/>
  <c r="E8125" i="40"/>
  <c r="E350" i="40"/>
  <c r="E2678" i="40"/>
  <c r="E5378" i="40"/>
  <c r="E10078" i="40"/>
  <c r="E4300" i="40"/>
  <c r="E2380" i="40"/>
  <c r="E5704" i="40"/>
  <c r="E1015" i="40"/>
  <c r="E5168" i="40"/>
  <c r="E7095" i="40"/>
  <c r="E9789" i="40"/>
  <c r="E317" i="40"/>
  <c r="E4559" i="40"/>
  <c r="E7681" i="40"/>
  <c r="E4490" i="40"/>
  <c r="E6484" i="40"/>
  <c r="E893" i="40"/>
  <c r="E6881" i="40"/>
  <c r="E1828" i="40"/>
  <c r="E1896" i="40"/>
  <c r="E6755" i="40"/>
  <c r="E3146" i="40"/>
  <c r="E5048" i="40"/>
  <c r="E5462" i="40"/>
  <c r="E7277" i="40"/>
  <c r="E6599" i="40"/>
  <c r="E8221" i="40"/>
  <c r="E7877" i="40"/>
  <c r="E10143" i="40"/>
  <c r="E2539" i="40"/>
  <c r="E7456" i="40"/>
  <c r="E204" i="40"/>
  <c r="E3425" i="40"/>
  <c r="E6214" i="40"/>
  <c r="E3445" i="40"/>
  <c r="E5878" i="40"/>
  <c r="E915" i="40"/>
  <c r="E6455" i="40"/>
  <c r="E9190" i="40"/>
  <c r="E1945" i="40"/>
  <c r="E1110" i="40"/>
  <c r="E4570" i="40"/>
  <c r="E8015" i="40"/>
  <c r="E9689" i="40"/>
  <c r="E9160" i="40"/>
  <c r="E2743" i="40"/>
  <c r="E2052" i="40"/>
  <c r="E8159" i="40"/>
  <c r="E8319" i="40"/>
  <c r="E10040" i="40"/>
  <c r="E1664" i="40"/>
  <c r="E986" i="40"/>
  <c r="E1703" i="40"/>
  <c r="E7602" i="40"/>
  <c r="E6705" i="40"/>
  <c r="E4912" i="40"/>
  <c r="E3048" i="40"/>
  <c r="E8329" i="40"/>
  <c r="E8147" i="40"/>
  <c r="E8969" i="40"/>
  <c r="E7190" i="40"/>
  <c r="E8509" i="40"/>
  <c r="E1785" i="40"/>
  <c r="E947" i="40"/>
  <c r="E2945" i="40"/>
  <c r="E8528" i="40"/>
  <c r="E4468" i="40"/>
  <c r="E5958" i="40"/>
  <c r="E5872" i="40"/>
  <c r="E6154" i="40"/>
  <c r="E8474" i="40"/>
  <c r="E7517" i="40"/>
  <c r="E8678" i="40"/>
  <c r="E9624" i="40"/>
  <c r="E4794" i="40"/>
  <c r="E6872" i="40"/>
  <c r="E8291" i="40"/>
  <c r="E6287" i="40"/>
  <c r="E5427" i="40"/>
  <c r="E840" i="40"/>
  <c r="E6997" i="40"/>
  <c r="E6256" i="40"/>
  <c r="E10117" i="40"/>
  <c r="E8117" i="40"/>
  <c r="E8430" i="40"/>
  <c r="E8858" i="40"/>
  <c r="E4717" i="40"/>
  <c r="E482" i="40"/>
  <c r="E7834" i="40"/>
  <c r="E7298" i="40"/>
  <c r="E2850" i="40"/>
  <c r="E5968" i="40"/>
  <c r="E3335" i="40"/>
  <c r="E5706" i="40"/>
  <c r="E3145" i="40"/>
  <c r="E1527" i="40"/>
  <c r="E6092" i="40"/>
  <c r="E7070" i="40"/>
  <c r="E7548" i="40"/>
  <c r="E3036" i="40"/>
  <c r="E7771" i="40"/>
  <c r="E5320" i="40"/>
  <c r="E8864" i="40"/>
  <c r="E412" i="40"/>
  <c r="E4236" i="40"/>
  <c r="E8574" i="40"/>
  <c r="E7505" i="40"/>
  <c r="E2022" i="40"/>
  <c r="E4735" i="40"/>
  <c r="E9657" i="40"/>
  <c r="E3474" i="40"/>
  <c r="E442" i="40"/>
  <c r="E5898" i="40"/>
  <c r="E1440" i="40"/>
  <c r="E7895" i="40"/>
  <c r="E3315" i="40"/>
  <c r="E2357" i="40"/>
  <c r="E8523" i="40"/>
  <c r="E2816" i="40"/>
  <c r="E3126" i="40"/>
  <c r="E4838" i="40"/>
  <c r="E7395" i="40"/>
  <c r="E5742" i="40"/>
  <c r="E1994" i="40"/>
  <c r="E7840" i="40"/>
  <c r="E992" i="40"/>
  <c r="E7499" i="40"/>
  <c r="E6046" i="40"/>
  <c r="E9900" i="40"/>
  <c r="E6750" i="40"/>
  <c r="E1924" i="40"/>
  <c r="E4343" i="40"/>
  <c r="E306" i="40"/>
  <c r="E6019" i="40"/>
  <c r="E1863" i="40"/>
  <c r="E1420" i="40"/>
  <c r="E9635" i="40"/>
  <c r="E7081" i="40"/>
  <c r="E7492" i="40"/>
  <c r="E6323" i="40"/>
  <c r="E5252" i="40"/>
  <c r="E6159" i="40"/>
  <c r="E2551" i="40"/>
  <c r="E8471" i="40"/>
  <c r="E4056" i="40"/>
  <c r="E3337" i="40"/>
  <c r="E8880" i="40"/>
  <c r="E4090" i="40"/>
  <c r="E7487" i="40"/>
  <c r="E7254" i="40"/>
  <c r="E1890" i="40"/>
  <c r="E7001" i="40"/>
  <c r="E516" i="40"/>
  <c r="E9720" i="40"/>
  <c r="E1371" i="40"/>
  <c r="E2933" i="40"/>
  <c r="E8404" i="40"/>
  <c r="E5696" i="40"/>
  <c r="E341" i="40"/>
  <c r="E6651" i="40"/>
  <c r="E4814" i="40"/>
  <c r="E3207" i="40"/>
  <c r="E7040" i="40"/>
  <c r="E491" i="40"/>
  <c r="E9007" i="40"/>
  <c r="E6068" i="40"/>
  <c r="E5799" i="40"/>
  <c r="E5814" i="40"/>
  <c r="E9634" i="40"/>
  <c r="E3873" i="40"/>
  <c r="E2340" i="40"/>
  <c r="E5656" i="40"/>
  <c r="E1807" i="40"/>
  <c r="E4037" i="40"/>
  <c r="E62" i="40"/>
  <c r="E5166" i="40"/>
  <c r="E747" i="40"/>
  <c r="E8053" i="40"/>
  <c r="E6448" i="40"/>
  <c r="E9546" i="40"/>
  <c r="E6389" i="40"/>
  <c r="E8802" i="40"/>
  <c r="E6203" i="40"/>
  <c r="E5641" i="40"/>
  <c r="E6175" i="40"/>
  <c r="E2980" i="40"/>
  <c r="E1696" i="40"/>
  <c r="E9264" i="40"/>
  <c r="E5031" i="40"/>
  <c r="E3237" i="40"/>
  <c r="E4546" i="40"/>
  <c r="E8267" i="40"/>
  <c r="E2877" i="40"/>
  <c r="E6880" i="40"/>
  <c r="E147" i="40"/>
  <c r="E1170" i="40"/>
  <c r="E2122" i="40"/>
  <c r="E2139" i="40"/>
  <c r="E6715" i="40"/>
  <c r="E10003" i="40"/>
  <c r="E2528" i="40"/>
  <c r="E5556" i="40"/>
  <c r="E4305" i="40"/>
  <c r="E7930" i="40"/>
  <c r="E1937" i="40"/>
  <c r="E5546" i="40"/>
  <c r="E5543" i="40"/>
  <c r="E1844" i="40"/>
  <c r="E8600" i="40"/>
  <c r="E2609" i="40"/>
  <c r="E7113" i="40"/>
  <c r="E5248" i="40"/>
  <c r="E4509" i="40"/>
  <c r="E8051" i="40"/>
  <c r="E2927" i="40"/>
  <c r="E4442" i="40"/>
  <c r="E3879" i="40"/>
  <c r="E10024" i="40"/>
  <c r="E5399" i="40"/>
  <c r="E5493" i="40"/>
  <c r="E2092" i="40"/>
  <c r="E3437" i="40"/>
  <c r="E9106" i="40"/>
  <c r="E6820" i="40"/>
  <c r="E5435" i="40"/>
  <c r="E615" i="40"/>
  <c r="E6531" i="40"/>
  <c r="E4464" i="40"/>
  <c r="E1282" i="40"/>
  <c r="E854" i="40"/>
  <c r="E9461" i="40"/>
  <c r="E7682" i="40"/>
  <c r="E10049" i="40"/>
  <c r="E4596" i="40"/>
  <c r="E167" i="40"/>
  <c r="E309" i="40"/>
  <c r="E7829" i="40"/>
  <c r="E7603" i="40"/>
  <c r="E8964" i="40"/>
  <c r="E2208" i="40"/>
  <c r="E9413" i="40"/>
  <c r="E9753" i="40"/>
  <c r="E3824" i="40"/>
  <c r="E4761" i="40"/>
  <c r="E137" i="40"/>
  <c r="E998" i="40"/>
  <c r="E606" i="40"/>
  <c r="E9630" i="40"/>
  <c r="E9542" i="40"/>
  <c r="E7777" i="40"/>
  <c r="E1732" i="40"/>
  <c r="E5373" i="40"/>
  <c r="E3900" i="40"/>
  <c r="E4439" i="40"/>
  <c r="E1493" i="40"/>
  <c r="E2097" i="40"/>
  <c r="E5385" i="40"/>
  <c r="E1584" i="40"/>
  <c r="E9694" i="40"/>
  <c r="E6692" i="40"/>
  <c r="E4028" i="40"/>
  <c r="E3596" i="40"/>
  <c r="E7433" i="40"/>
  <c r="E9073" i="40"/>
  <c r="E6932" i="40"/>
  <c r="E2344" i="40"/>
  <c r="E5757" i="40"/>
  <c r="E8443" i="40"/>
  <c r="E1079" i="40"/>
  <c r="E6735" i="40"/>
  <c r="E5414" i="40"/>
  <c r="E6235" i="40"/>
  <c r="E862" i="40"/>
  <c r="E580" i="40"/>
  <c r="E7323" i="40"/>
  <c r="E2503" i="40"/>
  <c r="E1313" i="40"/>
  <c r="E6358" i="40"/>
  <c r="E8325" i="40"/>
  <c r="E1555" i="40"/>
  <c r="E8590" i="40"/>
  <c r="E4081" i="40"/>
  <c r="E6576" i="40"/>
  <c r="E9691" i="40"/>
  <c r="E4102" i="40"/>
  <c r="E3821" i="40"/>
  <c r="E4452" i="40"/>
  <c r="E3040" i="40"/>
  <c r="E3112" i="40"/>
  <c r="E5176" i="40"/>
  <c r="E2949" i="40"/>
  <c r="E3043" i="40"/>
  <c r="E9511" i="40"/>
  <c r="E2699" i="40"/>
  <c r="E7019" i="40"/>
  <c r="E6177" i="40"/>
  <c r="E540" i="40"/>
  <c r="E6208" i="40"/>
  <c r="E8214" i="40"/>
  <c r="E8239" i="40"/>
  <c r="E2015" i="40"/>
  <c r="E3966" i="40"/>
  <c r="E8815" i="40"/>
  <c r="E9534" i="40"/>
  <c r="E2358" i="40"/>
  <c r="E9116" i="40"/>
  <c r="E2803" i="40"/>
  <c r="E1006" i="40"/>
  <c r="E1678" i="40"/>
  <c r="E4154" i="40"/>
  <c r="E8436" i="40"/>
  <c r="E9238" i="40"/>
  <c r="E5663" i="40"/>
  <c r="E2262" i="40"/>
  <c r="E6026" i="40"/>
  <c r="E302" i="40"/>
  <c r="E1003" i="40"/>
  <c r="E882" i="40"/>
  <c r="E3290" i="40"/>
  <c r="E7918" i="40"/>
  <c r="E4891" i="40"/>
  <c r="E4533" i="40"/>
  <c r="E5457" i="40"/>
  <c r="E5017" i="40"/>
  <c r="E9450" i="40"/>
  <c r="E9018" i="40"/>
  <c r="E7127" i="40"/>
  <c r="E1047" i="40"/>
  <c r="E2710" i="40"/>
  <c r="E3674" i="40"/>
  <c r="E4043" i="40"/>
  <c r="E9101" i="40"/>
  <c r="E8642" i="40"/>
  <c r="E1775" i="40"/>
  <c r="E7449" i="40"/>
  <c r="E6787" i="40"/>
  <c r="E4178" i="40"/>
  <c r="E3209" i="40"/>
  <c r="E2258" i="40"/>
  <c r="E4586" i="40"/>
  <c r="E7652" i="40"/>
  <c r="E4807" i="40"/>
  <c r="E7480" i="40"/>
  <c r="E1308" i="40"/>
  <c r="E5179" i="40"/>
  <c r="E2982" i="40"/>
  <c r="E9304" i="40"/>
  <c r="E6401" i="40"/>
  <c r="E525" i="40"/>
  <c r="E9642" i="40"/>
  <c r="E4450" i="40"/>
  <c r="E9059" i="40"/>
  <c r="E9417" i="40"/>
  <c r="E10160" i="40"/>
  <c r="E9180" i="40"/>
  <c r="E8021" i="40"/>
  <c r="E5101" i="40"/>
  <c r="E258" i="40"/>
  <c r="E4307" i="40"/>
  <c r="E2627" i="40"/>
  <c r="E368" i="40"/>
  <c r="E3108" i="40"/>
  <c r="E6405" i="40"/>
  <c r="E6434" i="40"/>
  <c r="E8768" i="40"/>
  <c r="E6300" i="40"/>
  <c r="E5167" i="40"/>
  <c r="E5687" i="40"/>
  <c r="E7048" i="40"/>
  <c r="E3695" i="40"/>
  <c r="E7924" i="40"/>
  <c r="E7594" i="40"/>
  <c r="E7846" i="40"/>
  <c r="E8086" i="40"/>
  <c r="E981" i="40"/>
  <c r="E479" i="40"/>
  <c r="E4881" i="40"/>
  <c r="E613" i="40"/>
  <c r="E922" i="40"/>
  <c r="E206" i="40"/>
  <c r="E3435" i="40"/>
  <c r="E2944" i="40"/>
  <c r="E3851" i="40"/>
  <c r="E6634" i="40"/>
  <c r="E7854" i="40"/>
  <c r="E9572" i="40"/>
  <c r="E9089" i="40"/>
  <c r="E248" i="40"/>
  <c r="E464" i="40"/>
  <c r="E346" i="40"/>
  <c r="E8231" i="40"/>
  <c r="E958" i="40"/>
  <c r="E8851" i="40"/>
  <c r="E3583" i="40"/>
  <c r="E3536" i="40"/>
  <c r="E9117" i="40"/>
  <c r="E8713" i="40"/>
  <c r="E6842" i="40"/>
  <c r="E3342" i="40"/>
  <c r="E6905" i="40"/>
  <c r="E5638" i="40"/>
  <c r="E1940" i="40"/>
  <c r="E635" i="40"/>
  <c r="E335" i="40"/>
  <c r="E7973" i="40"/>
  <c r="E4484" i="40"/>
  <c r="E7211" i="40"/>
  <c r="E974" i="40"/>
  <c r="E1970" i="40"/>
  <c r="E7376" i="40"/>
  <c r="E9370" i="40"/>
  <c r="E140" i="40"/>
  <c r="E8103" i="40"/>
  <c r="E6800" i="40"/>
  <c r="E9704" i="40"/>
  <c r="E8975" i="40"/>
  <c r="E5063" i="40"/>
  <c r="E9006" i="40"/>
  <c r="E3381" i="40"/>
  <c r="E2631" i="40"/>
  <c r="E7923" i="40"/>
  <c r="E7590" i="40"/>
  <c r="E9109" i="40"/>
  <c r="E7898" i="40"/>
  <c r="E10107" i="40"/>
  <c r="E3388" i="40"/>
  <c r="E9419" i="40"/>
  <c r="E5329" i="40"/>
  <c r="E2255" i="40"/>
  <c r="E7350" i="40"/>
  <c r="E3485" i="40"/>
  <c r="E1167" i="40"/>
  <c r="E7465" i="40"/>
  <c r="E6442" i="40"/>
  <c r="E6806" i="40"/>
  <c r="E2669" i="40"/>
  <c r="E6303" i="40"/>
  <c r="E166" i="40"/>
  <c r="E3532" i="40"/>
  <c r="E6037" i="40"/>
  <c r="E4361" i="40"/>
  <c r="E5406" i="40"/>
  <c r="E1734" i="40"/>
  <c r="E2823" i="40"/>
  <c r="E3369" i="40"/>
  <c r="E5476" i="40"/>
  <c r="E8783" i="40"/>
  <c r="E8503" i="40"/>
  <c r="E3016" i="40"/>
  <c r="E1202" i="40"/>
  <c r="E9429" i="40"/>
  <c r="E1053" i="40"/>
  <c r="E2792" i="40"/>
  <c r="E8407" i="40"/>
  <c r="E1766" i="40"/>
  <c r="E7864" i="40"/>
  <c r="E3153" i="40"/>
  <c r="E1871" i="40"/>
  <c r="E614" i="40"/>
  <c r="E4730" i="40"/>
  <c r="E7526" i="40"/>
  <c r="E2656" i="40"/>
  <c r="E9658" i="40"/>
  <c r="E5928" i="40"/>
  <c r="E7100" i="40"/>
  <c r="E3172" i="40"/>
  <c r="E3115" i="40"/>
  <c r="E8124" i="40"/>
  <c r="E8869" i="40"/>
  <c r="E901" i="40"/>
  <c r="E1521" i="40"/>
  <c r="E1280" i="40"/>
  <c r="E5303" i="40"/>
  <c r="E3700" i="40"/>
  <c r="E8500" i="40"/>
  <c r="E1635" i="40"/>
  <c r="E5441" i="40"/>
  <c r="E4127" i="40"/>
  <c r="E4013" i="40"/>
  <c r="E434" i="40"/>
  <c r="E7440" i="40"/>
  <c r="E9153" i="40"/>
  <c r="E1378" i="40"/>
  <c r="E4877" i="40"/>
  <c r="E8047" i="40"/>
  <c r="E1589" i="40"/>
  <c r="E8475" i="40"/>
  <c r="E2252" i="40"/>
  <c r="E2852" i="40"/>
  <c r="E4332" i="40"/>
  <c r="E2777" i="40"/>
  <c r="E424" i="40"/>
  <c r="E771" i="40"/>
  <c r="E4399" i="40"/>
  <c r="E8418" i="40"/>
  <c r="E6083" i="40"/>
  <c r="E9851" i="40"/>
  <c r="E9465" i="40"/>
  <c r="E8974" i="40"/>
  <c r="E4662" i="40"/>
  <c r="E8954" i="40"/>
  <c r="E5574" i="40"/>
  <c r="E4012" i="40"/>
  <c r="E2378" i="40"/>
  <c r="E1884" i="40"/>
  <c r="E9994" i="40"/>
  <c r="E9403" i="40"/>
  <c r="E7316" i="40"/>
  <c r="E9004" i="40"/>
  <c r="E439" i="40"/>
  <c r="E11" i="40"/>
  <c r="E6453" i="40"/>
  <c r="E10183" i="40"/>
  <c r="E1059" i="40"/>
  <c r="E6140" i="40"/>
  <c r="E2737" i="40"/>
  <c r="E6240" i="40"/>
  <c r="E3828" i="40"/>
  <c r="E8926" i="40"/>
  <c r="E9947" i="40"/>
  <c r="E1525" i="40"/>
  <c r="E4684" i="40"/>
  <c r="E870" i="40"/>
  <c r="E7628" i="40"/>
  <c r="E6227" i="40"/>
  <c r="E5675" i="40"/>
  <c r="E5642" i="40"/>
  <c r="E7537" i="40"/>
  <c r="E2464" i="40"/>
  <c r="E8468" i="40"/>
  <c r="E5727" i="40"/>
  <c r="E7756" i="40"/>
  <c r="E3143" i="40"/>
  <c r="E3059" i="40"/>
  <c r="E9147" i="40"/>
  <c r="E1159" i="40"/>
  <c r="E1397" i="40"/>
  <c r="E8973" i="40"/>
  <c r="E1599" i="40"/>
  <c r="E7409" i="40"/>
  <c r="E5691" i="40"/>
  <c r="E9459" i="40"/>
  <c r="E6596" i="40"/>
  <c r="E1508" i="40"/>
  <c r="E7740" i="40"/>
  <c r="E3322" i="40"/>
  <c r="E4574" i="40"/>
  <c r="E3909" i="40"/>
  <c r="E6133" i="40"/>
  <c r="E9137" i="40"/>
  <c r="E9920" i="40"/>
  <c r="E7746" i="40"/>
  <c r="E7823" i="40"/>
  <c r="E8451" i="40"/>
  <c r="E658" i="40"/>
  <c r="E1044" i="40"/>
  <c r="E3461" i="40"/>
  <c r="E7201" i="40"/>
  <c r="E3177" i="40"/>
  <c r="E4264" i="40"/>
  <c r="E1759" i="40"/>
  <c r="E515" i="40"/>
  <c r="E7349" i="40"/>
  <c r="E4842" i="40"/>
  <c r="E3142" i="40"/>
  <c r="E8050" i="40"/>
  <c r="E9506" i="40"/>
  <c r="E301" i="40"/>
  <c r="E1655" i="40"/>
  <c r="E6211" i="40"/>
  <c r="E7779" i="40"/>
  <c r="E4155" i="40"/>
  <c r="E5402" i="40"/>
  <c r="E9653" i="40"/>
  <c r="E1792" i="40"/>
  <c r="E9808" i="40"/>
  <c r="E2027" i="40"/>
  <c r="E3344" i="40"/>
  <c r="E3924" i="40"/>
  <c r="E9111" i="40"/>
  <c r="E9770" i="40"/>
  <c r="E6327" i="40"/>
  <c r="E7425" i="40"/>
  <c r="E9786" i="40"/>
  <c r="E9838" i="40"/>
  <c r="E7674" i="40"/>
  <c r="E6156" i="40"/>
  <c r="E3854" i="40"/>
  <c r="E5985" i="40"/>
  <c r="E8681" i="40"/>
  <c r="E9910" i="40"/>
  <c r="E10111" i="40"/>
  <c r="E803" i="40"/>
  <c r="E9727" i="40"/>
  <c r="E3905" i="40"/>
  <c r="E4611" i="40"/>
  <c r="E1901" i="40"/>
  <c r="E1310" i="40"/>
  <c r="E6396" i="40"/>
  <c r="E7935" i="40"/>
  <c r="E5278" i="40"/>
  <c r="E375" i="40"/>
  <c r="E9785" i="40"/>
  <c r="E9395" i="40"/>
  <c r="E4905" i="40"/>
  <c r="E3488" i="40"/>
  <c r="E7103" i="40"/>
  <c r="E6680" i="40"/>
  <c r="E9324" i="40"/>
  <c r="E6910" i="40"/>
  <c r="E8626" i="40"/>
  <c r="E8292" i="40"/>
  <c r="E6803" i="40"/>
  <c r="E8435" i="40"/>
  <c r="E1056" i="40"/>
  <c r="E3027" i="40"/>
  <c r="E873" i="40"/>
  <c r="E4115" i="40"/>
  <c r="E5850" i="40"/>
  <c r="E3127" i="40"/>
  <c r="E4589" i="40"/>
  <c r="E9390" i="40"/>
  <c r="E5192" i="40"/>
  <c r="E9940" i="40"/>
  <c r="E9799" i="40"/>
  <c r="E9535" i="40"/>
  <c r="E254" i="40"/>
  <c r="E8485" i="40"/>
  <c r="E4750" i="40"/>
  <c r="E9291" i="40"/>
  <c r="E1254" i="40"/>
  <c r="E1711" i="40"/>
  <c r="E4387" i="40"/>
  <c r="E6789" i="40"/>
  <c r="E7496" i="40"/>
  <c r="E7615" i="40"/>
  <c r="E1598" i="40"/>
  <c r="E3444" i="40"/>
  <c r="E948" i="40"/>
  <c r="E5077" i="40"/>
  <c r="E7695" i="40"/>
  <c r="E5573" i="40"/>
  <c r="E5604" i="40"/>
  <c r="E3219" i="40"/>
  <c r="E3293" i="40"/>
  <c r="E9939" i="40"/>
  <c r="E6614" i="40"/>
  <c r="E7219" i="40"/>
  <c r="E2722" i="40"/>
  <c r="E3473" i="40"/>
  <c r="E6118" i="40"/>
  <c r="E8017" i="40"/>
  <c r="E5383" i="40"/>
  <c r="E9387" i="40"/>
  <c r="E8985" i="40"/>
  <c r="E7265" i="40"/>
  <c r="E7029" i="40"/>
  <c r="E7080" i="40"/>
  <c r="E1435" i="40"/>
  <c r="E5334" i="40"/>
  <c r="E10096" i="40"/>
  <c r="E2668" i="40"/>
  <c r="E6067" i="40"/>
  <c r="E4868" i="40"/>
  <c r="E10168" i="40"/>
  <c r="E2878" i="40"/>
  <c r="E6144" i="40"/>
  <c r="E7417" i="40"/>
  <c r="E3733" i="40"/>
  <c r="E10092" i="40"/>
  <c r="E2429" i="40"/>
  <c r="E6585" i="40"/>
  <c r="E6952" i="40"/>
  <c r="E2185" i="40"/>
  <c r="E3877" i="40"/>
  <c r="E9859" i="40"/>
  <c r="E6827" i="40"/>
  <c r="E6702" i="40"/>
  <c r="E7848" i="40"/>
  <c r="E5661" i="40"/>
  <c r="E398" i="40"/>
  <c r="E7195" i="40"/>
  <c r="E1992" i="40"/>
  <c r="E7436" i="40"/>
  <c r="E3309" i="40"/>
  <c r="E6679" i="40"/>
  <c r="E17" i="40"/>
  <c r="E30" i="40"/>
  <c r="E1067" i="40"/>
  <c r="E282" i="40"/>
  <c r="E2285" i="40"/>
  <c r="E1540" i="40"/>
  <c r="E3687" i="40"/>
  <c r="E5940" i="40"/>
  <c r="E6582" i="40"/>
  <c r="E4002" i="40"/>
  <c r="E1687" i="40"/>
  <c r="E2931" i="40"/>
  <c r="E8113" i="40"/>
  <c r="E8003" i="40"/>
  <c r="E3253" i="40"/>
  <c r="E4383" i="40"/>
  <c r="E10065" i="40"/>
  <c r="E2871" i="40"/>
  <c r="E9210" i="40"/>
  <c r="E5235" i="40"/>
  <c r="E4800" i="40"/>
  <c r="E9224" i="40"/>
  <c r="E3939" i="40"/>
  <c r="E3107" i="40"/>
  <c r="E6304" i="40"/>
  <c r="E2981" i="40"/>
  <c r="E1820" i="40"/>
  <c r="E9590" i="40"/>
  <c r="E9539" i="40"/>
  <c r="E5394" i="40"/>
  <c r="E4802" i="40"/>
  <c r="E3859" i="40"/>
  <c r="E7301" i="40"/>
  <c r="E4700" i="40"/>
  <c r="E3689" i="40"/>
  <c r="E2812" i="40"/>
  <c r="E1277" i="40"/>
  <c r="E9415" i="40"/>
  <c r="E9615" i="40"/>
  <c r="E3818" i="40"/>
  <c r="E6339" i="40"/>
  <c r="E8863" i="40"/>
  <c r="E1364" i="40"/>
  <c r="E4047" i="40"/>
  <c r="E3136" i="40"/>
  <c r="E8464" i="40"/>
  <c r="E5299" i="40"/>
  <c r="E4965" i="40"/>
  <c r="E1499" i="40"/>
  <c r="E1618" i="40"/>
  <c r="E4177" i="40"/>
  <c r="E2018" i="40"/>
  <c r="E9469" i="40"/>
  <c r="E831" i="40"/>
  <c r="E896" i="40"/>
  <c r="E5512" i="40"/>
  <c r="E4763" i="40"/>
  <c r="E8195" i="40"/>
  <c r="E532" i="40"/>
  <c r="E2591" i="40"/>
  <c r="E836" i="40"/>
  <c r="E6477" i="40"/>
  <c r="E5259" i="40"/>
  <c r="E6662" i="40"/>
  <c r="E5953" i="40"/>
  <c r="E1894" i="40"/>
  <c r="E4818" i="40"/>
  <c r="E5306" i="40"/>
  <c r="E1818" i="40"/>
  <c r="E2592" i="40"/>
  <c r="E5653" i="40"/>
  <c r="E443" i="40"/>
  <c r="E2057" i="40"/>
  <c r="E1810" i="40"/>
  <c r="E8532" i="40"/>
  <c r="E298" i="40"/>
  <c r="E1301" i="40"/>
  <c r="E868" i="40"/>
  <c r="E4610" i="40"/>
  <c r="E3320" i="40"/>
  <c r="E6483" i="40"/>
  <c r="E4095" i="40"/>
  <c r="E634" i="40"/>
  <c r="E4420" i="40"/>
  <c r="E7373" i="40"/>
  <c r="E2667" i="40"/>
  <c r="E9858" i="40"/>
  <c r="E3271" i="40"/>
  <c r="E7165" i="40"/>
  <c r="E4704" i="40"/>
  <c r="E8416" i="40"/>
  <c r="E6375" i="40"/>
  <c r="E2224" i="40"/>
  <c r="E1218" i="40"/>
  <c r="E9864" i="40"/>
  <c r="E3198" i="40"/>
  <c r="E3399" i="40"/>
  <c r="E6364" i="40"/>
  <c r="E5988" i="40"/>
  <c r="E4268" i="40"/>
  <c r="E6921" i="40"/>
  <c r="E1587" i="40"/>
  <c r="E8087" i="40"/>
  <c r="E1906" i="40"/>
  <c r="E1270" i="40"/>
  <c r="E5807" i="40"/>
  <c r="E9310" i="40"/>
  <c r="E1086" i="40"/>
  <c r="E415" i="40"/>
  <c r="E5830" i="40"/>
  <c r="E4086" i="40"/>
  <c r="E1713" i="40"/>
  <c r="E1421" i="40"/>
  <c r="E2739" i="40"/>
  <c r="E4247" i="40"/>
  <c r="E3800" i="40"/>
  <c r="E2356" i="40"/>
  <c r="E3314" i="40"/>
  <c r="E1677" i="40"/>
  <c r="E8649" i="40"/>
  <c r="E1633" i="40"/>
  <c r="E2498" i="40"/>
  <c r="E7189" i="40"/>
  <c r="E7096" i="40"/>
  <c r="E3917" i="40"/>
  <c r="E9745" i="40"/>
  <c r="E265" i="40"/>
  <c r="E5910" i="40"/>
  <c r="E9776" i="40"/>
  <c r="E10058" i="40"/>
  <c r="E6003" i="40"/>
  <c r="E2467" i="40"/>
  <c r="E9752" i="40"/>
  <c r="E5061" i="40"/>
  <c r="E3876" i="40"/>
  <c r="E4441" i="40"/>
  <c r="E7754" i="40"/>
  <c r="E5670" i="40"/>
  <c r="E7640" i="40"/>
  <c r="E2951" i="40"/>
  <c r="E130" i="40"/>
  <c r="E8199" i="40"/>
  <c r="E3847" i="40"/>
  <c r="E9143" i="40"/>
  <c r="E4715" i="40"/>
  <c r="E8798" i="40"/>
  <c r="E6991" i="40"/>
  <c r="E3620" i="40"/>
  <c r="E6978" i="40"/>
  <c r="E9193" i="40"/>
  <c r="E1550" i="40"/>
  <c r="E1096" i="40"/>
  <c r="E4408" i="40"/>
  <c r="E6961" i="40"/>
  <c r="E9723" i="40"/>
  <c r="E2967" i="40"/>
  <c r="E8767" i="40"/>
  <c r="E1745" i="40"/>
  <c r="E2402" i="40"/>
  <c r="E5693" i="40"/>
  <c r="E6117" i="40"/>
  <c r="E8828" i="40"/>
  <c r="E783" i="40"/>
  <c r="E4831" i="40"/>
  <c r="E475" i="40"/>
  <c r="E8045" i="40"/>
  <c r="E4743" i="40"/>
  <c r="E8421" i="40"/>
  <c r="E8" i="40"/>
  <c r="E9103" i="40"/>
  <c r="E8489" i="40"/>
  <c r="E7831" i="40"/>
  <c r="E6731" i="40"/>
  <c r="E5202" i="40"/>
  <c r="E451" i="40"/>
  <c r="E5006" i="40"/>
  <c r="E9300" i="40"/>
  <c r="E4492" i="40"/>
  <c r="E5475" i="40"/>
  <c r="E6122" i="40"/>
  <c r="E5995" i="40"/>
  <c r="E6540" i="40"/>
  <c r="E3709" i="40"/>
  <c r="E6902" i="40"/>
  <c r="E7071" i="40"/>
  <c r="E9903" i="40"/>
  <c r="E5666" i="40"/>
  <c r="E4946" i="40"/>
  <c r="E4759" i="40"/>
  <c r="E6589" i="40"/>
  <c r="E4346" i="40"/>
  <c r="E1069" i="40"/>
  <c r="E9148" i="40"/>
  <c r="E2268" i="40"/>
  <c r="E1092" i="40"/>
  <c r="E2360" i="40"/>
  <c r="E5772" i="40"/>
  <c r="E10020" i="40"/>
  <c r="E7689" i="40"/>
  <c r="E2726" i="40"/>
  <c r="E7793" i="40"/>
  <c r="E7471" i="40"/>
  <c r="E6109" i="40"/>
  <c r="E1494" i="40"/>
  <c r="E9325" i="40"/>
  <c r="E5784" i="40"/>
  <c r="E3655" i="40"/>
  <c r="E5854" i="40"/>
  <c r="E5364" i="40"/>
  <c r="E5698" i="40"/>
  <c r="E6011" i="40"/>
  <c r="E790" i="40"/>
  <c r="E4907" i="40"/>
  <c r="E3702" i="40"/>
  <c r="E809" i="40"/>
  <c r="E6780" i="40"/>
  <c r="E323" i="40"/>
  <c r="E1419" i="40"/>
  <c r="E3712" i="40"/>
  <c r="E7585" i="40"/>
  <c r="E5171" i="40"/>
  <c r="E1822" i="40"/>
  <c r="E10159" i="40"/>
  <c r="E1157" i="40"/>
  <c r="E4181" i="40"/>
  <c r="E3106" i="40"/>
  <c r="E4171" i="40"/>
  <c r="E2134" i="40"/>
  <c r="E9042" i="40"/>
  <c r="E5775" i="40"/>
  <c r="E7600" i="40"/>
  <c r="E6643" i="40"/>
  <c r="E8337" i="40"/>
  <c r="E2692" i="40"/>
  <c r="E3506" i="40"/>
  <c r="E3373" i="40"/>
  <c r="E8773" i="40"/>
  <c r="E1557" i="40"/>
  <c r="E9623" i="40"/>
  <c r="E6659" i="40"/>
  <c r="E1223" i="40"/>
  <c r="E8327" i="40"/>
  <c r="E6270" i="40"/>
  <c r="E4352" i="40"/>
  <c r="E7882" i="40"/>
  <c r="E819" i="40"/>
  <c r="E3438" i="40"/>
  <c r="E4575" i="40"/>
  <c r="E1867" i="40"/>
  <c r="E189" i="40"/>
  <c r="E10167" i="40"/>
  <c r="E4017" i="40"/>
  <c r="E5022" i="40"/>
  <c r="E1057" i="40"/>
  <c r="E9997" i="40"/>
  <c r="E3962" i="40"/>
  <c r="E7240" i="40"/>
  <c r="E746" i="40"/>
  <c r="E1473" i="40"/>
  <c r="E186" i="40"/>
  <c r="E4288" i="40"/>
  <c r="E4347" i="40"/>
  <c r="E1870" i="40"/>
  <c r="E919" i="40"/>
  <c r="E9047" i="40"/>
  <c r="E8027" i="40"/>
  <c r="E2717" i="40"/>
  <c r="E7058" i="40"/>
  <c r="E1993" i="40"/>
  <c r="E5279" i="40"/>
  <c r="E4434" i="40"/>
  <c r="E6983" i="40"/>
  <c r="E7066" i="40"/>
  <c r="E5330" i="40"/>
  <c r="E1149" i="40"/>
  <c r="E8739" i="40"/>
  <c r="E1382" i="40"/>
  <c r="E9063" i="40"/>
  <c r="E4169" i="40"/>
  <c r="E2929" i="40"/>
  <c r="E1292" i="40"/>
  <c r="E3224" i="40"/>
  <c r="E9937" i="40"/>
  <c r="E1518" i="40"/>
  <c r="E1476" i="40"/>
  <c r="E5951" i="40"/>
  <c r="E466" i="40"/>
  <c r="E3258" i="40"/>
  <c r="E9252" i="40"/>
  <c r="E2036" i="40"/>
  <c r="E1001" i="40"/>
  <c r="E6367" i="40"/>
  <c r="E9934" i="40"/>
  <c r="E4030" i="40"/>
  <c r="E10181" i="40"/>
  <c r="E5165" i="40"/>
  <c r="E4918" i="40"/>
  <c r="E6925" i="40"/>
  <c r="E5660" i="40"/>
  <c r="E6106" i="40"/>
  <c r="E1197" i="40"/>
  <c r="E8248" i="40"/>
  <c r="E6855" i="40"/>
  <c r="E363" i="40"/>
  <c r="E9492" i="40"/>
  <c r="E839" i="40"/>
  <c r="E8925" i="40"/>
  <c r="E9685" i="40"/>
  <c r="E9093" i="40"/>
  <c r="E3122" i="40"/>
  <c r="E1467" i="40"/>
  <c r="E9990" i="40"/>
  <c r="E8595" i="40"/>
  <c r="E2487" i="40"/>
  <c r="E687" i="40"/>
  <c r="E1217" i="40"/>
  <c r="E7543" i="40"/>
  <c r="E3979" i="40"/>
  <c r="E7348" i="40"/>
  <c r="E6683" i="40"/>
  <c r="E5745" i="40"/>
  <c r="E903" i="40"/>
  <c r="E5288" i="40"/>
  <c r="E8529" i="40"/>
  <c r="E3451" i="40"/>
  <c r="E7215" i="40"/>
  <c r="E4792" i="40"/>
  <c r="E877" i="40"/>
  <c r="E3118" i="40"/>
  <c r="E1689" i="40"/>
  <c r="E782" i="40"/>
  <c r="E4474" i="40"/>
  <c r="E3572" i="40"/>
  <c r="E1718" i="40"/>
  <c r="E9530" i="40"/>
  <c r="E1874" i="40"/>
  <c r="E2890" i="40"/>
  <c r="E5563" i="40"/>
  <c r="E9352" i="40"/>
  <c r="E9500" i="40"/>
  <c r="E1014" i="40"/>
  <c r="E414" i="40"/>
  <c r="E3768" i="40"/>
  <c r="E3867" i="40"/>
  <c r="E9231" i="40"/>
  <c r="E4110" i="40"/>
  <c r="E5193" i="40"/>
  <c r="E1524" i="40"/>
  <c r="E7284" i="40"/>
  <c r="E9637" i="40"/>
  <c r="E7606" i="40"/>
  <c r="E2612" i="40"/>
  <c r="E4501" i="40"/>
  <c r="E7724" i="40"/>
  <c r="E4948" i="40"/>
  <c r="E9518" i="40"/>
  <c r="E3544" i="40"/>
  <c r="E7920" i="40"/>
  <c r="E1260" i="40"/>
  <c r="E2115" i="40"/>
  <c r="E6689" i="40"/>
  <c r="E9843" i="40"/>
  <c r="E3545" i="40"/>
  <c r="E4853" i="40"/>
  <c r="E1747" i="40"/>
  <c r="E1595" i="40"/>
  <c r="E2495" i="40"/>
  <c r="E1428" i="40"/>
  <c r="E7833" i="40"/>
  <c r="E1300" i="40"/>
  <c r="E8005" i="40"/>
  <c r="E7129" i="40"/>
  <c r="E8341" i="40"/>
  <c r="E281" i="40"/>
  <c r="E1332" i="40"/>
  <c r="E4123" i="40"/>
  <c r="E5741" i="40"/>
  <c r="E3669" i="40"/>
  <c r="E2887" i="40"/>
  <c r="E1950" i="40"/>
  <c r="E6508" i="40"/>
  <c r="E2263" i="40"/>
  <c r="E5534" i="40"/>
  <c r="E1610" i="40"/>
  <c r="E1323" i="40"/>
  <c r="E8089" i="40"/>
  <c r="E9850" i="40"/>
  <c r="E5838" i="40"/>
  <c r="E2875" i="40"/>
  <c r="E1776" i="40"/>
  <c r="E7803" i="40"/>
  <c r="E7653" i="40"/>
  <c r="E237" i="40"/>
  <c r="E2045" i="40"/>
  <c r="E5993" i="40"/>
  <c r="E8683" i="40"/>
  <c r="E4758" i="40"/>
  <c r="E1851" i="40"/>
  <c r="E2677" i="40"/>
  <c r="E5084" i="40"/>
  <c r="E6893" i="40"/>
  <c r="E6283" i="40"/>
  <c r="E4782" i="40"/>
  <c r="E4360" i="40"/>
  <c r="E9777" i="40"/>
  <c r="E6519" i="40"/>
  <c r="E2368" i="40"/>
  <c r="E1880" i="40"/>
  <c r="E2531" i="40"/>
  <c r="E6601" i="40"/>
  <c r="E1242" i="40"/>
  <c r="E2689" i="40"/>
  <c r="E2151" i="40"/>
  <c r="E5281" i="40"/>
  <c r="E8242" i="40"/>
  <c r="E9372" i="40"/>
  <c r="E7994" i="40"/>
  <c r="E7662" i="40"/>
  <c r="E3601" i="40"/>
  <c r="E8044" i="40"/>
  <c r="E2924" i="40"/>
  <c r="E2006" i="40"/>
  <c r="E7162" i="40"/>
  <c r="E3919" i="40"/>
  <c r="E257" i="40"/>
  <c r="E8674" i="40"/>
  <c r="E5195" i="40"/>
  <c r="E7497" i="40"/>
  <c r="E5683" i="40"/>
  <c r="E6822" i="40"/>
  <c r="E2535" i="40"/>
  <c r="E6513" i="40"/>
  <c r="E8118" i="40"/>
  <c r="E2204" i="40"/>
  <c r="E406" i="40"/>
  <c r="E8924" i="40"/>
  <c r="E1821" i="40"/>
  <c r="E6053" i="40"/>
  <c r="E5374" i="40"/>
  <c r="E6261" i="40"/>
  <c r="E141" i="40"/>
  <c r="E300" i="40"/>
  <c r="E197" i="40"/>
  <c r="E41" i="40"/>
  <c r="E356" i="40"/>
  <c r="E9880" i="40"/>
  <c r="E5764" i="40"/>
  <c r="E5828" i="40"/>
  <c r="E5769" i="40"/>
  <c r="E8837" i="40"/>
  <c r="E814" i="40"/>
  <c r="E6514" i="40"/>
  <c r="E7549" i="40"/>
  <c r="E7392" i="40"/>
  <c r="E6041" i="40"/>
  <c r="E4815" i="40"/>
  <c r="E2862" i="40"/>
  <c r="E6946" i="40"/>
  <c r="E1853" i="40"/>
  <c r="E9247" i="40"/>
  <c r="E2793" i="40"/>
  <c r="E4097" i="40"/>
  <c r="E3875" i="40"/>
  <c r="E1523" i="40"/>
  <c r="E8494" i="40"/>
  <c r="E7897" i="40"/>
  <c r="E8846" i="40"/>
  <c r="E1290" i="40"/>
  <c r="E2497" i="40"/>
  <c r="E2496" i="40"/>
  <c r="E5676" i="40"/>
  <c r="E6844" i="40"/>
  <c r="E8533" i="40"/>
  <c r="E378" i="40"/>
  <c r="E4529" i="40"/>
  <c r="E8071" i="40"/>
  <c r="E3460" i="40"/>
  <c r="E5590" i="40"/>
  <c r="E7479" i="40"/>
  <c r="E9980" i="40"/>
  <c r="E6485" i="40"/>
  <c r="E7644" i="40"/>
  <c r="E6811" i="40"/>
  <c r="E661" i="40"/>
  <c r="E230" i="40"/>
  <c r="E8797" i="40"/>
  <c r="E1643" i="40"/>
  <c r="E8755" i="40"/>
  <c r="E5938" i="40"/>
  <c r="E1160" i="40"/>
  <c r="E1975" i="40"/>
  <c r="E9468" i="40"/>
  <c r="E6740" i="40"/>
  <c r="E4937" i="40"/>
  <c r="E3069" i="40"/>
  <c r="E10108" i="40"/>
  <c r="E6759" i="40"/>
  <c r="E9607" i="40"/>
  <c r="E5246" i="40"/>
  <c r="E10083" i="40"/>
  <c r="E7860" i="40"/>
  <c r="E7275" i="40"/>
  <c r="E9498" i="40"/>
  <c r="E2106" i="40"/>
  <c r="E9444" i="40"/>
  <c r="E8222" i="40"/>
  <c r="E2641" i="40"/>
  <c r="E5671" i="40"/>
  <c r="E3856" i="40"/>
  <c r="E2009" i="40"/>
  <c r="E5124" i="40"/>
  <c r="E2123" i="40"/>
  <c r="E8553" i="40"/>
  <c r="E9097" i="40"/>
  <c r="E7564" i="40"/>
  <c r="E7085" i="40"/>
  <c r="E7000" i="40"/>
  <c r="E6013" i="40"/>
  <c r="E1898" i="40"/>
  <c r="E8765" i="40"/>
  <c r="E8899" i="40"/>
  <c r="E36" i="40"/>
  <c r="E1510" i="40"/>
  <c r="E9015" i="40"/>
  <c r="E9113" i="40"/>
  <c r="E6545" i="40"/>
  <c r="E241" i="40"/>
  <c r="E7886" i="40"/>
  <c r="E9392" i="40"/>
  <c r="E6913" i="40"/>
  <c r="E5015" i="40"/>
  <c r="E7121" i="40"/>
  <c r="E539" i="40"/>
  <c r="E8377" i="40"/>
  <c r="E9734" i="40"/>
  <c r="E729" i="40"/>
  <c r="E3028" i="40"/>
  <c r="E5005" i="40"/>
  <c r="E1042" i="40"/>
  <c r="E6174" i="40"/>
  <c r="E8084" i="40"/>
  <c r="E6568" i="40"/>
  <c r="E946" i="40"/>
  <c r="E9716" i="40"/>
  <c r="E9943" i="40"/>
  <c r="E3169" i="40"/>
  <c r="E10088" i="40"/>
  <c r="E4256" i="40"/>
  <c r="E8486" i="40"/>
  <c r="E2012" i="40"/>
  <c r="E3066" i="40"/>
  <c r="E10129" i="40"/>
  <c r="E9835" i="40"/>
  <c r="E9504" i="40"/>
  <c r="E49" i="40"/>
  <c r="E581" i="40"/>
  <c r="E6297" i="40"/>
  <c r="E7017" i="40"/>
  <c r="E7761" i="40"/>
  <c r="E202" i="40"/>
  <c r="E5685" i="40"/>
  <c r="E9644" i="40"/>
  <c r="E3098" i="40"/>
  <c r="E8604" i="40"/>
  <c r="E2044" i="40"/>
  <c r="E6681" i="40"/>
  <c r="E8942" i="40"/>
  <c r="E1602" i="40"/>
  <c r="E9576" i="40"/>
  <c r="E2200" i="40"/>
  <c r="E9320" i="40"/>
  <c r="E9016" i="40"/>
  <c r="E843" i="40"/>
  <c r="E422" i="40"/>
  <c r="E4712" i="40"/>
  <c r="E7067" i="40"/>
  <c r="E5825" i="40"/>
  <c r="E9144" i="40"/>
  <c r="E8557" i="40"/>
  <c r="E4421" i="40"/>
  <c r="E7903" i="40"/>
  <c r="E3248" i="40"/>
  <c r="E1121" i="40"/>
  <c r="E9908" i="40"/>
  <c r="E4395" i="40"/>
  <c r="E1049" i="40"/>
  <c r="E4848" i="40"/>
  <c r="E8507" i="40"/>
  <c r="E1359" i="40"/>
  <c r="E410" i="40"/>
  <c r="E5889" i="40"/>
  <c r="E3746" i="40"/>
  <c r="E4099" i="40"/>
  <c r="E10034" i="40"/>
  <c r="E7150" i="40"/>
  <c r="E9950" i="40"/>
  <c r="E7234" i="40"/>
  <c r="E6587" i="40"/>
  <c r="E8829" i="40"/>
  <c r="E7893" i="40"/>
  <c r="E7515" i="40"/>
  <c r="E5309" i="40"/>
  <c r="E1910" i="40"/>
  <c r="E9199" i="40"/>
  <c r="E4599" i="40"/>
  <c r="E4577" i="40"/>
  <c r="E6479" i="40"/>
  <c r="E4285" i="40"/>
  <c r="E1577" i="40"/>
  <c r="E3221" i="40"/>
  <c r="E8699" i="40"/>
  <c r="E9988" i="40"/>
  <c r="E2605" i="40"/>
  <c r="E5637" i="40"/>
  <c r="E5717" i="40"/>
  <c r="E5623" i="40"/>
  <c r="E9437" i="40"/>
  <c r="E3087" i="40"/>
  <c r="E4295" i="40"/>
  <c r="E3128" i="40"/>
  <c r="E3622" i="40"/>
  <c r="E5500" i="40"/>
  <c r="E1535" i="40"/>
  <c r="E7013" i="40"/>
  <c r="E9675" i="40"/>
  <c r="E7037" i="40"/>
  <c r="E5622" i="40"/>
  <c r="E5815" i="40"/>
  <c r="E319" i="40"/>
  <c r="E7830" i="40"/>
  <c r="E987" i="40"/>
  <c r="E1529" i="40"/>
  <c r="E7703" i="40"/>
  <c r="E5520" i="40"/>
  <c r="E1443" i="40"/>
  <c r="E9754" i="40"/>
  <c r="E5134" i="40"/>
  <c r="E7982" i="40"/>
  <c r="E609" i="40"/>
  <c r="E909" i="40"/>
  <c r="E9566" i="40"/>
  <c r="E2376" i="40"/>
  <c r="E4140" i="40"/>
  <c r="E132" i="40"/>
  <c r="E3535" i="40"/>
  <c r="E2042" i="40"/>
  <c r="E3841" i="40"/>
  <c r="E2423" i="40"/>
  <c r="E6959" i="40"/>
  <c r="E2084" i="40"/>
  <c r="E1691" i="40"/>
  <c r="E3017" i="40"/>
  <c r="E2339" i="40"/>
  <c r="E1125" i="40"/>
  <c r="E5798" i="40"/>
  <c r="E4524" i="40"/>
  <c r="E10121" i="40"/>
  <c r="E9408" i="40"/>
  <c r="E6248" i="40"/>
  <c r="E7424" i="40"/>
  <c r="E1439" i="40"/>
  <c r="E7328" i="40"/>
  <c r="E9936" i="40"/>
  <c r="E5776" i="40"/>
  <c r="E7567" i="40"/>
  <c r="E1682" i="40"/>
  <c r="E1243" i="40"/>
  <c r="E2193" i="40"/>
  <c r="E4587" i="40"/>
  <c r="E9766" i="40"/>
  <c r="E7715" i="40"/>
  <c r="E9967" i="40"/>
  <c r="E2170" i="40"/>
  <c r="E6774" i="40"/>
  <c r="E5847" i="40"/>
  <c r="E2195" i="40"/>
  <c r="E5639" i="40"/>
  <c r="E2915" i="40"/>
  <c r="E2353" i="40"/>
  <c r="E6209" i="40"/>
  <c r="E5719" i="40"/>
  <c r="E3612" i="40"/>
  <c r="E2472" i="40"/>
  <c r="E5732" i="40"/>
  <c r="E6356" i="40"/>
  <c r="E9554" i="40"/>
  <c r="E7381" i="40"/>
  <c r="E6748" i="40"/>
  <c r="E7795" i="40"/>
  <c r="E342" i="40"/>
  <c r="E963" i="40"/>
  <c r="E233" i="40"/>
  <c r="E3611" i="40"/>
  <c r="E705" i="40"/>
  <c r="E7124" i="40"/>
  <c r="E6264" i="40"/>
  <c r="E1848" i="40"/>
  <c r="E299" i="40"/>
  <c r="E9334" i="40"/>
  <c r="E7904" i="40"/>
  <c r="E8946" i="40"/>
  <c r="E8766" i="40"/>
  <c r="E5580" i="40"/>
  <c r="E6096" i="40"/>
  <c r="E2635" i="40"/>
  <c r="E9489" i="40"/>
  <c r="E2377" i="40"/>
  <c r="E2849" i="40"/>
  <c r="E1274" i="40"/>
  <c r="E3537" i="40"/>
  <c r="E10027" i="40"/>
  <c r="E2414" i="40"/>
  <c r="E8960" i="40"/>
  <c r="E3721" i="40"/>
  <c r="E5132" i="40"/>
  <c r="E7355" i="40"/>
  <c r="E3672" i="40"/>
  <c r="E1013" i="40"/>
  <c r="E7990" i="40"/>
  <c r="E6004" i="40"/>
  <c r="E427" i="40"/>
  <c r="E3000" i="40"/>
  <c r="E6690" i="40"/>
  <c r="E2590" i="40"/>
  <c r="E2930" i="40"/>
  <c r="E2037" i="40"/>
  <c r="E610" i="40"/>
  <c r="E4569" i="40"/>
  <c r="E3272" i="40"/>
  <c r="E7580" i="40"/>
  <c r="E1039" i="40"/>
  <c r="E8892" i="40"/>
  <c r="E494" i="40"/>
  <c r="E2400" i="40"/>
  <c r="E2403" i="40"/>
  <c r="E2753" i="40"/>
  <c r="E7694" i="40"/>
  <c r="E7842" i="40"/>
  <c r="E4787" i="40"/>
  <c r="E4829" i="40"/>
  <c r="E199" i="40"/>
  <c r="E308" i="40"/>
  <c r="E5682" i="40"/>
  <c r="E3972" i="40"/>
  <c r="E2617" i="40"/>
  <c r="E1786" i="40"/>
  <c r="E2518" i="40"/>
  <c r="E344" i="40"/>
  <c r="E5568" i="40"/>
  <c r="E5553" i="40"/>
  <c r="E1389" i="40"/>
  <c r="E1321" i="40"/>
  <c r="E7022" i="40"/>
  <c r="E5072" i="40"/>
  <c r="E3604" i="40"/>
  <c r="E7135" i="40"/>
  <c r="E6290" i="40"/>
  <c r="E121" i="40"/>
  <c r="E3486" i="40"/>
  <c r="E4939" i="40"/>
  <c r="E8694" i="40"/>
  <c r="E3131" i="40"/>
  <c r="E6769" i="40"/>
  <c r="E8813" i="40"/>
  <c r="E5390" i="40"/>
  <c r="E3054" i="40"/>
  <c r="E2557" i="40"/>
  <c r="E8333" i="40"/>
  <c r="E9276" i="40"/>
  <c r="E219" i="40"/>
  <c r="E4322" i="40"/>
  <c r="E6045" i="40"/>
  <c r="E6985" i="40"/>
  <c r="E5535" i="40"/>
  <c r="E4446" i="40"/>
  <c r="E4152" i="40"/>
  <c r="E6784" i="40"/>
  <c r="E3531" i="40"/>
  <c r="E5260" i="40"/>
  <c r="E5789" i="40"/>
  <c r="E4674" i="40"/>
  <c r="E1650" i="40"/>
  <c r="E869" i="40"/>
  <c r="E9181" i="40"/>
  <c r="E7398" i="40"/>
  <c r="E318" i="40"/>
  <c r="E5859" i="40"/>
  <c r="E6137" i="40"/>
  <c r="E8229" i="40"/>
  <c r="E6054" i="40"/>
  <c r="E4302" i="40"/>
  <c r="E4617" i="40"/>
  <c r="E6126" i="40"/>
  <c r="E2293" i="40"/>
  <c r="E5156" i="40"/>
  <c r="E3448" i="40"/>
  <c r="E597" i="40"/>
  <c r="E5576" i="40"/>
  <c r="E9493" i="40"/>
  <c r="E9416" i="40"/>
  <c r="E7809" i="40"/>
  <c r="E5153" i="40"/>
  <c r="E1055" i="40"/>
  <c r="E35" i="40"/>
  <c r="E3673" i="40"/>
  <c r="E8781" i="40"/>
  <c r="E2161" i="40"/>
  <c r="E9949" i="40"/>
  <c r="E9798" i="40"/>
  <c r="E3162" i="40"/>
  <c r="E4988" i="40"/>
  <c r="E5616" i="40"/>
  <c r="E2842" i="40"/>
  <c r="E1520" i="40"/>
  <c r="E7551" i="40"/>
  <c r="E3419" i="40"/>
  <c r="E5482" i="40"/>
  <c r="E6624" i="40"/>
  <c r="E9628" i="40"/>
  <c r="E1647" i="40"/>
  <c r="E6561" i="40"/>
  <c r="E9367" i="40"/>
  <c r="E595" i="40"/>
  <c r="E4685" i="40"/>
  <c r="E6609" i="40"/>
  <c r="E4406" i="40"/>
  <c r="E6751" i="40"/>
  <c r="E6526" i="40"/>
  <c r="E5122" i="40"/>
  <c r="E3005" i="40"/>
  <c r="E8825" i="40"/>
  <c r="E607" i="40"/>
  <c r="E1109" i="40"/>
  <c r="E134" i="40"/>
  <c r="E4840" i="40"/>
  <c r="E3969" i="40"/>
  <c r="E7878" i="40"/>
  <c r="E7948" i="40"/>
  <c r="E1362" i="40"/>
  <c r="E7076" i="40"/>
  <c r="E9968" i="40"/>
  <c r="E5300" i="40"/>
  <c r="E4025" i="40"/>
  <c r="E8492" i="40"/>
  <c r="E786" i="40"/>
  <c r="E3134" i="40"/>
  <c r="E10047" i="40"/>
  <c r="E2900" i="40"/>
  <c r="E1245" i="40"/>
  <c r="E784" i="40"/>
  <c r="E8074" i="40"/>
  <c r="E8641" i="40"/>
  <c r="E4378" i="40"/>
  <c r="E621" i="40"/>
  <c r="E8371" i="40"/>
  <c r="E6171" i="40"/>
  <c r="E5091" i="40"/>
  <c r="E6089" i="40"/>
  <c r="E6770" i="40"/>
  <c r="E3812" i="40"/>
  <c r="E4457" i="40"/>
  <c r="E7872" i="40"/>
  <c r="E5793" i="40"/>
  <c r="E590" i="40"/>
  <c r="E8128" i="40"/>
  <c r="E9241" i="40"/>
  <c r="E365" i="40"/>
  <c r="E7693" i="40"/>
  <c r="E358" i="40"/>
  <c r="E9569" i="40"/>
  <c r="E3677" i="40"/>
  <c r="E7987" i="40"/>
  <c r="E8909" i="40"/>
  <c r="E9508" i="40"/>
  <c r="E10185" i="40"/>
  <c r="E1509" i="40"/>
  <c r="E6792" i="40"/>
  <c r="E8252" i="40"/>
  <c r="E2795" i="40"/>
  <c r="E972" i="40"/>
  <c r="E5607" i="40"/>
  <c r="E4953" i="40"/>
  <c r="E8104" i="40"/>
  <c r="E2781" i="40"/>
  <c r="E6950" i="40"/>
  <c r="E6443" i="40"/>
  <c r="E7530" i="40"/>
  <c r="E1495" i="40"/>
  <c r="E2975" i="40"/>
  <c r="E8860" i="40"/>
  <c r="E9899" i="40"/>
  <c r="E2387" i="40"/>
  <c r="E3798" i="40"/>
  <c r="E5325" i="40"/>
  <c r="E290" i="40"/>
  <c r="E8850" i="40"/>
  <c r="E9550" i="40"/>
  <c r="E9102" i="40"/>
  <c r="E1615" i="40"/>
  <c r="E8264" i="40"/>
  <c r="E2607" i="40"/>
  <c r="E837" i="40"/>
  <c r="E5014" i="40"/>
  <c r="E19" i="40"/>
  <c r="E8026" i="40"/>
  <c r="E5730" i="40"/>
  <c r="E10134" i="40"/>
  <c r="E2704" i="40"/>
  <c r="E331" i="40"/>
  <c r="E6616" i="40"/>
  <c r="E1573" i="40"/>
  <c r="E10014" i="40"/>
  <c r="E9191" i="40"/>
  <c r="E9616" i="40"/>
  <c r="E9268" i="40"/>
  <c r="E380" i="40"/>
  <c r="E3278" i="40"/>
  <c r="E1897" i="40"/>
  <c r="E10084" i="40"/>
  <c r="E9893" i="40"/>
  <c r="E3887" i="40"/>
  <c r="E1534" i="40"/>
  <c r="E739" i="40"/>
  <c r="E222" i="40"/>
  <c r="E7611" i="40"/>
  <c r="KP29" i="16" l="1"/>
  <c r="H296" i="37"/>
  <c r="I296" i="37" s="1"/>
  <c r="H278" i="37"/>
  <c r="I278" i="37" s="1"/>
  <c r="H32" i="37"/>
  <c r="I32" i="37" s="1"/>
  <c r="H289" i="37"/>
  <c r="I289" i="37" s="1"/>
  <c r="H184" i="37"/>
  <c r="I184" i="37" s="1"/>
  <c r="H283" i="37"/>
  <c r="I283" i="37" s="1"/>
  <c r="H303" i="37"/>
  <c r="I303" i="37" s="1"/>
  <c r="H277" i="37"/>
  <c r="I277" i="37" s="1"/>
  <c r="H216" i="37"/>
  <c r="I216" i="37" s="1"/>
  <c r="H30" i="37"/>
  <c r="I30" i="37" s="1"/>
  <c r="H29" i="37"/>
  <c r="I29" i="37" s="1"/>
  <c r="H281" i="37"/>
  <c r="I281" i="37" s="1"/>
  <c r="H8" i="37"/>
  <c r="I8" i="37" s="1"/>
  <c r="H47" i="37"/>
  <c r="I47" i="37" s="1"/>
  <c r="H235" i="37"/>
  <c r="I235" i="37" s="1"/>
  <c r="H26" i="37"/>
  <c r="I26" i="37" s="1"/>
  <c r="H154" i="37"/>
  <c r="I154" i="37" s="1"/>
  <c r="H40" i="37"/>
  <c r="I40" i="37" s="1"/>
  <c r="H221" i="37"/>
  <c r="I221" i="37" s="1"/>
  <c r="H316" i="37"/>
  <c r="I316" i="37" s="1"/>
  <c r="H44" i="37"/>
  <c r="I44" i="37" s="1"/>
  <c r="H45" i="37"/>
  <c r="I45" i="37" s="1"/>
  <c r="H261" i="37"/>
  <c r="I261" i="37" s="1"/>
  <c r="H185" i="37"/>
  <c r="I185" i="37" s="1"/>
  <c r="H222" i="37"/>
  <c r="I222" i="37" s="1"/>
  <c r="H180" i="37"/>
  <c r="I180" i="37" s="1"/>
  <c r="H287" i="37"/>
  <c r="I287" i="37" s="1"/>
  <c r="H243" i="37"/>
  <c r="I243" i="37" s="1"/>
  <c r="H74" i="37"/>
  <c r="I74" i="37" s="1"/>
  <c r="H220" i="37"/>
  <c r="I220" i="37" s="1"/>
  <c r="H155" i="37"/>
  <c r="I155" i="37" s="1"/>
  <c r="H31" i="37"/>
  <c r="I31" i="37" s="1"/>
  <c r="H318" i="37"/>
  <c r="I318" i="37" s="1"/>
  <c r="H209" i="37"/>
  <c r="I209" i="37" s="1"/>
  <c r="H25" i="37"/>
  <c r="I25" i="37" s="1"/>
  <c r="H3" i="37"/>
  <c r="I3" i="37" s="1"/>
  <c r="H11" i="37"/>
  <c r="I11" i="37" s="1"/>
  <c r="H308" i="37"/>
  <c r="I308" i="37" s="1"/>
  <c r="H295" i="37"/>
  <c r="I295" i="37" s="1"/>
  <c r="H24" i="37"/>
  <c r="I24" i="37" s="1"/>
  <c r="H105" i="37"/>
  <c r="I105" i="37" s="1"/>
  <c r="H109" i="37"/>
  <c r="I109" i="37" s="1"/>
  <c r="H293" i="37"/>
  <c r="I293" i="37" s="1"/>
  <c r="H21" i="37"/>
  <c r="I21" i="37" s="1"/>
  <c r="H207" i="37"/>
  <c r="I207" i="37" s="1"/>
  <c r="H291" i="37"/>
  <c r="I291" i="37" s="1"/>
  <c r="H125" i="37"/>
  <c r="I125" i="37" s="1"/>
  <c r="H174" i="37"/>
  <c r="I174" i="37" s="1"/>
  <c r="H54" i="37"/>
  <c r="I54" i="37" s="1"/>
  <c r="H200" i="37"/>
  <c r="I200" i="37" s="1"/>
  <c r="H53" i="37"/>
  <c r="I53" i="37" s="1"/>
  <c r="H183" i="37"/>
  <c r="I183" i="37" s="1"/>
  <c r="H60" i="37"/>
  <c r="I60" i="37" s="1"/>
  <c r="H208" i="37"/>
  <c r="I208" i="37" s="1"/>
  <c r="H196" i="37"/>
  <c r="I196" i="37" s="1"/>
  <c r="H148" i="37"/>
  <c r="I148" i="37" s="1"/>
  <c r="H170" i="37"/>
  <c r="I170" i="37" s="1"/>
  <c r="H314" i="37"/>
  <c r="I314" i="37" s="1"/>
  <c r="H231" i="37"/>
  <c r="I231" i="37" s="1"/>
  <c r="H27" i="37"/>
  <c r="I27" i="37" s="1"/>
  <c r="H299" i="37"/>
  <c r="I299" i="37" s="1"/>
  <c r="H130" i="37"/>
  <c r="I130" i="37" s="1"/>
  <c r="H149" i="37"/>
  <c r="I149" i="37" s="1"/>
  <c r="H244" i="37"/>
  <c r="I244" i="37" s="1"/>
  <c r="H250" i="37"/>
  <c r="I250" i="37" s="1"/>
  <c r="H247" i="37"/>
  <c r="I247" i="37" s="1"/>
  <c r="H173" i="37"/>
  <c r="I173" i="37" s="1"/>
  <c r="H290" i="37"/>
  <c r="I290" i="37" s="1"/>
  <c r="H49" i="37"/>
  <c r="I49" i="37" s="1"/>
  <c r="H280" i="37"/>
  <c r="I280" i="37" s="1"/>
  <c r="H116" i="37"/>
  <c r="I116" i="37" s="1"/>
  <c r="H92" i="37"/>
  <c r="I92" i="37" s="1"/>
  <c r="H284" i="37"/>
  <c r="I284" i="37" s="1"/>
  <c r="H13" i="37"/>
  <c r="I13" i="37" s="1"/>
  <c r="H128" i="37"/>
  <c r="I128" i="37" s="1"/>
  <c r="H259" i="37"/>
  <c r="I259" i="37" s="1"/>
  <c r="H312" i="37"/>
  <c r="I312" i="37" s="1"/>
  <c r="H226" i="37"/>
  <c r="I226" i="37" s="1"/>
  <c r="H150" i="37"/>
  <c r="I150" i="37" s="1"/>
  <c r="H50" i="37"/>
  <c r="I50" i="37" s="1"/>
  <c r="H270" i="37"/>
  <c r="I270" i="37" s="1"/>
  <c r="H72" i="37"/>
  <c r="I72" i="37" s="1"/>
  <c r="H234" i="37"/>
  <c r="I234" i="37" s="1"/>
  <c r="H275" i="37"/>
  <c r="I275" i="37" s="1"/>
  <c r="H307" i="37"/>
  <c r="I307" i="37" s="1"/>
  <c r="H89" i="37"/>
  <c r="I89" i="37" s="1"/>
  <c r="H240" i="37"/>
  <c r="I240" i="37" s="1"/>
  <c r="H38" i="37"/>
  <c r="I38" i="37" s="1"/>
  <c r="H225" i="37"/>
  <c r="I225" i="37" s="1"/>
  <c r="H79" i="37"/>
  <c r="I79" i="37" s="1"/>
  <c r="H121" i="37"/>
  <c r="I121" i="37" s="1"/>
  <c r="H124" i="37"/>
  <c r="I124" i="37" s="1"/>
  <c r="H48" i="37"/>
  <c r="I48" i="37" s="1"/>
  <c r="H41" i="37"/>
  <c r="I41" i="37" s="1"/>
  <c r="H139" i="37"/>
  <c r="I139" i="37" s="1"/>
  <c r="H144" i="37"/>
  <c r="I144" i="37" s="1"/>
  <c r="H210" i="37"/>
  <c r="I210" i="37" s="1"/>
  <c r="H42" i="37"/>
  <c r="I42" i="37" s="1"/>
  <c r="H242" i="37"/>
  <c r="I242" i="37" s="1"/>
  <c r="H266" i="37"/>
  <c r="I266" i="37" s="1"/>
  <c r="H91" i="37"/>
  <c r="I91" i="37" s="1"/>
  <c r="H286" i="37"/>
  <c r="I286" i="37" s="1"/>
  <c r="H145" i="37"/>
  <c r="I145" i="37" s="1"/>
  <c r="H195" i="37"/>
  <c r="I195" i="37" s="1"/>
  <c r="H227" i="37"/>
  <c r="I227" i="37" s="1"/>
  <c r="H193" i="37"/>
  <c r="I193" i="37" s="1"/>
  <c r="H115" i="37"/>
  <c r="I115" i="37" s="1"/>
  <c r="H112" i="37"/>
  <c r="I112" i="37" s="1"/>
  <c r="H56" i="37"/>
  <c r="I56" i="37" s="1"/>
  <c r="H230" i="37"/>
  <c r="I230" i="37" s="1"/>
  <c r="H132" i="37"/>
  <c r="I132" i="37" s="1"/>
  <c r="H167" i="37"/>
  <c r="I167" i="37" s="1"/>
  <c r="H99" i="37"/>
  <c r="I99" i="37" s="1"/>
  <c r="H18" i="37"/>
  <c r="I18" i="37" s="1"/>
  <c r="H126" i="37"/>
  <c r="I126" i="37" s="1"/>
  <c r="H162" i="37"/>
  <c r="I162" i="37" s="1"/>
  <c r="H176" i="37"/>
  <c r="I176" i="37" s="1"/>
  <c r="H83" i="37"/>
  <c r="I83" i="37" s="1"/>
  <c r="H217" i="37"/>
  <c r="I217" i="37" s="1"/>
  <c r="H123" i="37"/>
  <c r="I123" i="37" s="1"/>
  <c r="H218" i="37"/>
  <c r="I218" i="37" s="1"/>
  <c r="H175" i="37"/>
  <c r="I175" i="37" s="1"/>
  <c r="H9" i="37"/>
  <c r="I9" i="37" s="1"/>
  <c r="H212" i="37"/>
  <c r="I212" i="37" s="1"/>
  <c r="H297" i="37"/>
  <c r="I297" i="37" s="1"/>
  <c r="H84" i="37"/>
  <c r="I84" i="37" s="1"/>
  <c r="H260" i="37"/>
  <c r="I260" i="37" s="1"/>
  <c r="H68" i="37"/>
  <c r="I68" i="37" s="1"/>
  <c r="H17" i="37"/>
  <c r="I17" i="37" s="1"/>
  <c r="H78" i="37"/>
  <c r="I78" i="37" s="1"/>
  <c r="H108" i="37"/>
  <c r="I108" i="37" s="1"/>
  <c r="H59" i="37"/>
  <c r="I59" i="37" s="1"/>
  <c r="H164" i="37"/>
  <c r="I164" i="37" s="1"/>
  <c r="H4" i="37"/>
  <c r="I4" i="37" s="1"/>
  <c r="H257" i="37"/>
  <c r="I257" i="37" s="1"/>
  <c r="H188" i="37"/>
  <c r="I188" i="37" s="1"/>
  <c r="H120" i="37"/>
  <c r="I120" i="37" s="1"/>
  <c r="H70" i="37"/>
  <c r="I70" i="37" s="1"/>
  <c r="H272" i="37"/>
  <c r="I272" i="37" s="1"/>
  <c r="H34" i="37"/>
  <c r="I34" i="37" s="1"/>
  <c r="H232" i="37"/>
  <c r="I232" i="37" s="1"/>
  <c r="H73" i="37"/>
  <c r="I73" i="37" s="1"/>
  <c r="H94" i="37"/>
  <c r="I94" i="37" s="1"/>
  <c r="H71" i="37"/>
  <c r="I71" i="37" s="1"/>
  <c r="H114" i="37"/>
  <c r="I114" i="37" s="1"/>
  <c r="H194" i="37"/>
  <c r="I194" i="37" s="1"/>
  <c r="H241" i="37"/>
  <c r="I241" i="37" s="1"/>
  <c r="H258" i="37"/>
  <c r="I258" i="37" s="1"/>
  <c r="H93" i="37"/>
  <c r="I93" i="37" s="1"/>
  <c r="H76" i="37"/>
  <c r="I76" i="37" s="1"/>
  <c r="H172" i="37"/>
  <c r="I172" i="37" s="1"/>
  <c r="H171" i="37"/>
  <c r="I171" i="37" s="1"/>
  <c r="H204" i="37"/>
  <c r="I204" i="37" s="1"/>
  <c r="H263" i="37"/>
  <c r="I263" i="37" s="1"/>
  <c r="H187" i="37"/>
  <c r="I187" i="37" s="1"/>
  <c r="H19" i="37"/>
  <c r="I19" i="37" s="1"/>
  <c r="H28" i="37"/>
  <c r="I28" i="37" s="1"/>
  <c r="H239" i="37"/>
  <c r="I239" i="37" s="1"/>
  <c r="H249" i="37"/>
  <c r="I249" i="37" s="1"/>
  <c r="H43" i="37"/>
  <c r="I43" i="37" s="1"/>
  <c r="H86" i="37"/>
  <c r="I86" i="37" s="1"/>
  <c r="H201" i="37"/>
  <c r="I201" i="37" s="1"/>
  <c r="H57" i="37"/>
  <c r="I57" i="37" s="1"/>
  <c r="H147" i="37"/>
  <c r="I147" i="37" s="1"/>
  <c r="H118" i="37"/>
  <c r="I118" i="37" s="1"/>
  <c r="H117" i="37"/>
  <c r="I117" i="37" s="1"/>
  <c r="H229" i="37"/>
  <c r="I229" i="37" s="1"/>
  <c r="H14" i="37"/>
  <c r="I14" i="37" s="1"/>
  <c r="H2" i="37"/>
  <c r="I2" i="37" s="1"/>
  <c r="H16" i="37"/>
  <c r="I16" i="37" s="1"/>
  <c r="H313" i="37"/>
  <c r="I313" i="37" s="1"/>
  <c r="H55" i="37"/>
  <c r="I55" i="37" s="1"/>
  <c r="H245" i="37"/>
  <c r="I245" i="37" s="1"/>
  <c r="H203" i="37"/>
  <c r="I203" i="37" s="1"/>
  <c r="H192" i="37"/>
  <c r="I192" i="37" s="1"/>
  <c r="H136" i="37"/>
  <c r="I136" i="37" s="1"/>
  <c r="H279" i="37"/>
  <c r="I279" i="37" s="1"/>
  <c r="H202" i="37"/>
  <c r="I202" i="37" s="1"/>
  <c r="H80" i="37"/>
  <c r="I80" i="37" s="1"/>
  <c r="H88" i="37"/>
  <c r="I88" i="37" s="1"/>
  <c r="H189" i="37"/>
  <c r="I189" i="37" s="1"/>
  <c r="H288" i="37"/>
  <c r="I288" i="37" s="1"/>
  <c r="H63" i="37"/>
  <c r="I63" i="37" s="1"/>
  <c r="H159" i="37"/>
  <c r="I159" i="37" s="1"/>
  <c r="H101" i="37"/>
  <c r="I101" i="37" s="1"/>
  <c r="H135" i="37"/>
  <c r="I135" i="37" s="1"/>
  <c r="H107" i="37"/>
  <c r="I107" i="37" s="1"/>
  <c r="H22" i="37"/>
  <c r="I22" i="37" s="1"/>
  <c r="H100" i="37"/>
  <c r="I100" i="37" s="1"/>
  <c r="H98" i="37"/>
  <c r="I98" i="37" s="1"/>
  <c r="H75" i="37"/>
  <c r="I75" i="37" s="1"/>
  <c r="H106" i="37"/>
  <c r="I106" i="37" s="1"/>
  <c r="H267" i="37"/>
  <c r="I267" i="37" s="1"/>
  <c r="H82" i="37"/>
  <c r="I82" i="37" s="1"/>
  <c r="H140" i="37"/>
  <c r="I140" i="37" s="1"/>
  <c r="H186" i="37"/>
  <c r="I186" i="37" s="1"/>
  <c r="H317" i="37"/>
  <c r="I317" i="37" s="1"/>
  <c r="H271" i="37"/>
  <c r="I271" i="37" s="1"/>
  <c r="H61" i="37"/>
  <c r="I61" i="37" s="1"/>
  <c r="H119" i="37"/>
  <c r="I119" i="37" s="1"/>
  <c r="H262" i="37"/>
  <c r="I262" i="37" s="1"/>
  <c r="H191" i="37"/>
  <c r="I191" i="37" s="1"/>
  <c r="H39" i="37"/>
  <c r="I39" i="37" s="1"/>
  <c r="H264" i="37"/>
  <c r="I264" i="37" s="1"/>
  <c r="H211" i="37"/>
  <c r="I211" i="37" s="1"/>
  <c r="H190" i="37"/>
  <c r="I190" i="37" s="1"/>
  <c r="H69" i="37"/>
  <c r="I69" i="37" s="1"/>
  <c r="H169" i="37"/>
  <c r="I169" i="37" s="1"/>
  <c r="H305" i="37"/>
  <c r="I305" i="37" s="1"/>
  <c r="H178" i="37"/>
  <c r="I178" i="37" s="1"/>
  <c r="H90" i="37"/>
  <c r="I90" i="37" s="1"/>
  <c r="H111" i="37"/>
  <c r="I111" i="37" s="1"/>
  <c r="H285" i="37"/>
  <c r="I285" i="37" s="1"/>
  <c r="H302" i="37"/>
  <c r="I302" i="37" s="1"/>
  <c r="H256" i="37"/>
  <c r="I256" i="37" s="1"/>
  <c r="H197" i="37"/>
  <c r="I197" i="37" s="1"/>
  <c r="H58" i="37"/>
  <c r="I58" i="37" s="1"/>
  <c r="H292" i="37"/>
  <c r="I292" i="37" s="1"/>
  <c r="H20" i="37"/>
  <c r="I20" i="37" s="1"/>
  <c r="H309" i="37"/>
  <c r="I309" i="37" s="1"/>
  <c r="H37" i="37"/>
  <c r="I37" i="37" s="1"/>
  <c r="H77" i="37"/>
  <c r="I77" i="37" s="1"/>
  <c r="H156" i="37"/>
  <c r="I156" i="37" s="1"/>
  <c r="H110" i="37"/>
  <c r="I110" i="37" s="1"/>
  <c r="H104" i="37"/>
  <c r="I104" i="37" s="1"/>
  <c r="H282" i="37"/>
  <c r="I282" i="37" s="1"/>
  <c r="H251" i="37"/>
  <c r="I251" i="37" s="1"/>
  <c r="H102" i="37"/>
  <c r="I102" i="37" s="1"/>
  <c r="H85" i="37"/>
  <c r="I85" i="37" s="1"/>
  <c r="H12" i="37"/>
  <c r="I12" i="37" s="1"/>
  <c r="H228" i="37"/>
  <c r="I228" i="37" s="1"/>
  <c r="H165" i="37"/>
  <c r="I165" i="37" s="1"/>
  <c r="H96" i="37"/>
  <c r="I96" i="37" s="1"/>
  <c r="H64" i="37"/>
  <c r="I64" i="37" s="1"/>
  <c r="H168" i="37"/>
  <c r="I168" i="37" s="1"/>
  <c r="H129" i="37"/>
  <c r="I129" i="37" s="1"/>
  <c r="H97" i="37"/>
  <c r="I97" i="37" s="1"/>
  <c r="H133" i="37"/>
  <c r="I133" i="37" s="1"/>
  <c r="H310" i="37"/>
  <c r="I310" i="37" s="1"/>
  <c r="H198" i="37"/>
  <c r="I198" i="37" s="1"/>
  <c r="H246" i="37"/>
  <c r="I246" i="37" s="1"/>
  <c r="H268" i="37"/>
  <c r="I268" i="37" s="1"/>
  <c r="H35" i="37"/>
  <c r="I35" i="37" s="1"/>
  <c r="H298" i="37"/>
  <c r="I298" i="37" s="1"/>
  <c r="H301" i="37"/>
  <c r="I301" i="37" s="1"/>
  <c r="H181" i="37"/>
  <c r="I181" i="37" s="1"/>
  <c r="H273" i="37"/>
  <c r="I273" i="37" s="1"/>
  <c r="H127" i="37"/>
  <c r="I127" i="37" s="1"/>
  <c r="H213" i="37"/>
  <c r="I213" i="37" s="1"/>
  <c r="H236" i="37"/>
  <c r="I236" i="37" s="1"/>
  <c r="H179" i="37"/>
  <c r="I179" i="37" s="1"/>
  <c r="H199" i="37"/>
  <c r="I199" i="37" s="1"/>
  <c r="H166" i="37"/>
  <c r="I166" i="37" s="1"/>
  <c r="H87" i="37"/>
  <c r="I87" i="37" s="1"/>
  <c r="H33" i="37"/>
  <c r="I33" i="37" s="1"/>
  <c r="H113" i="37"/>
  <c r="I113" i="37" s="1"/>
  <c r="H254" i="37"/>
  <c r="I254" i="37" s="1"/>
  <c r="H95" i="37"/>
  <c r="I95" i="37" s="1"/>
  <c r="H304" i="37"/>
  <c r="I304" i="37" s="1"/>
  <c r="H52" i="37"/>
  <c r="I52" i="37" s="1"/>
  <c r="H182" i="37"/>
  <c r="I182" i="37" s="1"/>
  <c r="H248" i="37"/>
  <c r="I248" i="37" s="1"/>
  <c r="H315" i="37"/>
  <c r="I315" i="37" s="1"/>
  <c r="H51" i="37"/>
  <c r="I51" i="37" s="1"/>
  <c r="H81" i="37"/>
  <c r="I81" i="37" s="1"/>
  <c r="H15" i="37"/>
  <c r="I15" i="37" s="1"/>
  <c r="H233" i="37"/>
  <c r="I233" i="37" s="1"/>
  <c r="H5" i="37"/>
  <c r="I5" i="37" s="1"/>
  <c r="H177" i="37"/>
  <c r="I177" i="37" s="1"/>
  <c r="H10" i="37"/>
  <c r="I10" i="37" s="1"/>
  <c r="H146" i="37"/>
  <c r="I146" i="37" s="1"/>
  <c r="H36" i="37"/>
  <c r="I36" i="37" s="1"/>
  <c r="H224" i="37"/>
  <c r="I224" i="37" s="1"/>
  <c r="H205" i="37"/>
  <c r="I205" i="37" s="1"/>
  <c r="H141" i="37"/>
  <c r="I141" i="37" s="1"/>
  <c r="H274" i="37"/>
  <c r="I274" i="37" s="1"/>
  <c r="H23" i="37"/>
  <c r="I23" i="37" s="1"/>
  <c r="H160" i="37"/>
  <c r="I160" i="37" s="1"/>
  <c r="H269" i="37"/>
  <c r="I269" i="37" s="1"/>
  <c r="H66" i="37"/>
  <c r="I66" i="37" s="1"/>
  <c r="H153" i="37"/>
  <c r="I153" i="37" s="1"/>
  <c r="H238" i="37"/>
  <c r="I238" i="37" s="1"/>
  <c r="H103" i="37"/>
  <c r="I103" i="37" s="1"/>
  <c r="H143" i="37"/>
  <c r="I143" i="37" s="1"/>
  <c r="H163" i="37"/>
  <c r="I163" i="37" s="1"/>
  <c r="H152" i="37"/>
  <c r="I152" i="37" s="1"/>
  <c r="H276" i="37"/>
  <c r="I276" i="37" s="1"/>
  <c r="H294" i="37"/>
  <c r="I294" i="37" s="1"/>
  <c r="H311" i="37"/>
  <c r="I311" i="37" s="1"/>
  <c r="H223" i="37"/>
  <c r="I223" i="37" s="1"/>
  <c r="H161" i="37"/>
  <c r="I161" i="37" s="1"/>
  <c r="H214" i="37"/>
  <c r="I214" i="37" s="1"/>
  <c r="H142" i="37"/>
  <c r="I142" i="37" s="1"/>
  <c r="H157" i="37"/>
  <c r="I157" i="37" s="1"/>
  <c r="H46" i="37"/>
  <c r="I46" i="37" s="1"/>
  <c r="H7" i="37"/>
  <c r="I7" i="37" s="1"/>
  <c r="H215" i="37"/>
  <c r="I215" i="37" s="1"/>
  <c r="H219" i="37"/>
  <c r="I219" i="37" s="1"/>
  <c r="H253" i="37"/>
  <c r="I253" i="37" s="1"/>
  <c r="H6" i="37"/>
  <c r="I6" i="37" s="1"/>
  <c r="H67" i="37"/>
  <c r="I67" i="37" s="1"/>
  <c r="H306" i="37"/>
  <c r="I306" i="37" s="1"/>
  <c r="H237" i="37"/>
  <c r="I237" i="37" s="1"/>
  <c r="H134" i="37"/>
  <c r="I134" i="37" s="1"/>
  <c r="H151" i="37"/>
  <c r="I151" i="37" s="1"/>
  <c r="H122" i="37"/>
  <c r="I122" i="37" s="1"/>
  <c r="H206" i="37"/>
  <c r="I206" i="37" s="1"/>
  <c r="H252" i="37"/>
  <c r="I252" i="37" s="1"/>
  <c r="H137" i="37"/>
  <c r="I137" i="37" s="1"/>
  <c r="H158" i="37"/>
  <c r="I158" i="37" s="1"/>
  <c r="H265" i="37"/>
  <c r="I265" i="37" s="1"/>
  <c r="H255" i="37"/>
  <c r="I255" i="37" s="1"/>
  <c r="H62" i="37"/>
  <c r="I62" i="37" s="1"/>
  <c r="H138" i="37"/>
  <c r="I138" i="37" s="1"/>
  <c r="H131" i="37"/>
  <c r="I131" i="37" s="1"/>
  <c r="H300" i="37"/>
  <c r="I300" i="37" s="1"/>
  <c r="H65" i="37"/>
  <c r="I65" i="37" s="1"/>
  <c r="J5" i="37" a="1"/>
  <c r="KP30" i="16" l="1"/>
  <c r="J5" i="37"/>
  <c r="L3" i="37"/>
  <c r="A17" i="37"/>
  <c r="L21" i="37"/>
  <c r="A259" i="37"/>
  <c r="A305" i="37"/>
  <c r="L24" i="37"/>
  <c r="L10" i="37"/>
  <c r="A101" i="37"/>
  <c r="L9" i="37"/>
  <c r="A86" i="37"/>
  <c r="L6" i="37"/>
  <c r="A47" i="37"/>
  <c r="L5" i="37"/>
  <c r="A37" i="37"/>
  <c r="L12" i="37"/>
  <c r="A129" i="37"/>
  <c r="L23" i="37"/>
  <c r="A289" i="37"/>
  <c r="L14" i="37"/>
  <c r="A156" i="37"/>
  <c r="L16" i="37"/>
  <c r="A180" i="37"/>
  <c r="L19" i="37"/>
  <c r="A228" i="37"/>
  <c r="L18" i="37"/>
  <c r="A207" i="37"/>
  <c r="L11" i="37"/>
  <c r="A116" i="37"/>
  <c r="L15" i="37"/>
  <c r="A170" i="37"/>
  <c r="L4" i="37"/>
  <c r="A27" i="37"/>
  <c r="A140" i="37"/>
  <c r="L13" i="37"/>
  <c r="L22" i="37"/>
  <c r="A272" i="37"/>
  <c r="L8" i="37"/>
  <c r="A72" i="37"/>
  <c r="L20" i="37"/>
  <c r="A243" i="37"/>
  <c r="L7" i="37"/>
  <c r="A61" i="37"/>
  <c r="A192" i="37"/>
  <c r="L17" i="37"/>
  <c r="J3" i="37"/>
  <c r="L2" i="37"/>
  <c r="A5" i="37"/>
  <c r="D318" i="37"/>
  <c r="D317" i="37"/>
  <c r="D316" i="37"/>
  <c r="D315" i="37"/>
  <c r="D314" i="37"/>
  <c r="D313" i="37"/>
  <c r="D312" i="37"/>
  <c r="D311" i="37"/>
  <c r="D310" i="37"/>
  <c r="D309" i="37"/>
  <c r="D308" i="37"/>
  <c r="D307" i="37"/>
  <c r="D306" i="37"/>
  <c r="D305" i="37"/>
  <c r="D304" i="37"/>
  <c r="D303" i="37"/>
  <c r="D302" i="37"/>
  <c r="D301" i="37"/>
  <c r="D300" i="37"/>
  <c r="D299" i="37"/>
  <c r="D298" i="37"/>
  <c r="D297" i="37"/>
  <c r="D296" i="37"/>
  <c r="D295" i="37"/>
  <c r="D294" i="37"/>
  <c r="D293" i="37"/>
  <c r="D292" i="37"/>
  <c r="D291" i="37"/>
  <c r="D290" i="37"/>
  <c r="D289" i="37"/>
  <c r="D288" i="37"/>
  <c r="D287" i="37"/>
  <c r="D286" i="37"/>
  <c r="D285" i="37"/>
  <c r="D284" i="37"/>
  <c r="D283" i="37"/>
  <c r="D282" i="37"/>
  <c r="D281" i="37"/>
  <c r="D280" i="37"/>
  <c r="D279" i="37"/>
  <c r="D278" i="37"/>
  <c r="D277" i="37"/>
  <c r="D276" i="37"/>
  <c r="D275" i="37"/>
  <c r="D274" i="37"/>
  <c r="D273" i="37"/>
  <c r="D272" i="37"/>
  <c r="D271" i="37"/>
  <c r="D270" i="37"/>
  <c r="D269" i="37"/>
  <c r="D268" i="37"/>
  <c r="D267" i="37"/>
  <c r="D266" i="37"/>
  <c r="D265" i="37"/>
  <c r="D264" i="37"/>
  <c r="D263" i="37"/>
  <c r="D262" i="37"/>
  <c r="D261" i="37"/>
  <c r="D260" i="37"/>
  <c r="D259" i="37"/>
  <c r="D258" i="37"/>
  <c r="D257" i="37"/>
  <c r="D256" i="37"/>
  <c r="D255" i="37"/>
  <c r="D254" i="37"/>
  <c r="D253" i="37"/>
  <c r="D252" i="37"/>
  <c r="D251" i="37"/>
  <c r="D250" i="37"/>
  <c r="D249" i="37"/>
  <c r="D248" i="37"/>
  <c r="D247" i="37"/>
  <c r="D246" i="37"/>
  <c r="D245" i="37"/>
  <c r="D244" i="37"/>
  <c r="D243" i="37"/>
  <c r="D242" i="37"/>
  <c r="D241" i="37"/>
  <c r="D240" i="37"/>
  <c r="D239" i="37"/>
  <c r="D238" i="37"/>
  <c r="D237" i="37"/>
  <c r="D236" i="37"/>
  <c r="D235" i="37"/>
  <c r="D234" i="37"/>
  <c r="D233" i="37"/>
  <c r="D232" i="37"/>
  <c r="D231" i="37"/>
  <c r="D230" i="37"/>
  <c r="D229" i="37"/>
  <c r="D228" i="37"/>
  <c r="D227" i="37"/>
  <c r="D226" i="37"/>
  <c r="D225" i="37"/>
  <c r="D224" i="37"/>
  <c r="D223" i="37"/>
  <c r="D222" i="37"/>
  <c r="D221" i="37"/>
  <c r="D220" i="37"/>
  <c r="D219" i="37"/>
  <c r="D218" i="37"/>
  <c r="D217" i="37"/>
  <c r="D216" i="37"/>
  <c r="D215" i="37"/>
  <c r="D214" i="37"/>
  <c r="D213" i="37"/>
  <c r="D212" i="37"/>
  <c r="D211" i="37"/>
  <c r="D210" i="37"/>
  <c r="D209" i="37"/>
  <c r="D208" i="37"/>
  <c r="D207" i="37"/>
  <c r="D206" i="37"/>
  <c r="D205" i="37"/>
  <c r="D204" i="37"/>
  <c r="D203" i="37"/>
  <c r="D202" i="37"/>
  <c r="D201" i="37"/>
  <c r="D200" i="37"/>
  <c r="D199" i="37"/>
  <c r="D198" i="37"/>
  <c r="D197" i="37"/>
  <c r="D196" i="37"/>
  <c r="D195" i="37"/>
  <c r="D194" i="37"/>
  <c r="D193" i="37"/>
  <c r="D192" i="37"/>
  <c r="D191" i="37"/>
  <c r="D190" i="37"/>
  <c r="D189" i="37"/>
  <c r="D188" i="37"/>
  <c r="D187" i="37"/>
  <c r="D186" i="37"/>
  <c r="D185" i="37"/>
  <c r="D184" i="37"/>
  <c r="D183" i="37"/>
  <c r="D182" i="37"/>
  <c r="D181" i="37"/>
  <c r="D180" i="37"/>
  <c r="D179" i="37"/>
  <c r="D178" i="37"/>
  <c r="D177" i="37"/>
  <c r="D176" i="37"/>
  <c r="D175" i="37"/>
  <c r="D174" i="37"/>
  <c r="D173" i="37"/>
  <c r="D172" i="37"/>
  <c r="D171" i="37"/>
  <c r="D170" i="37"/>
  <c r="D169" i="37"/>
  <c r="D168" i="37"/>
  <c r="D167" i="37"/>
  <c r="D166" i="37"/>
  <c r="D165" i="37"/>
  <c r="D164" i="37"/>
  <c r="D163" i="37"/>
  <c r="D162" i="37"/>
  <c r="D161" i="37"/>
  <c r="D160" i="37"/>
  <c r="D159" i="37"/>
  <c r="D158" i="37"/>
  <c r="D157" i="37"/>
  <c r="D156" i="37"/>
  <c r="D155" i="37"/>
  <c r="D154" i="37"/>
  <c r="D153" i="37"/>
  <c r="D152" i="37"/>
  <c r="D151" i="37"/>
  <c r="D150" i="37"/>
  <c r="D149" i="37"/>
  <c r="D148" i="37"/>
  <c r="D147" i="37"/>
  <c r="D146" i="37"/>
  <c r="D145" i="37"/>
  <c r="D144" i="37"/>
  <c r="D143" i="37"/>
  <c r="D142" i="37"/>
  <c r="D141" i="37"/>
  <c r="D140" i="37"/>
  <c r="D139" i="37"/>
  <c r="D138" i="37"/>
  <c r="D137" i="37"/>
  <c r="D136" i="37"/>
  <c r="D135" i="37"/>
  <c r="D134" i="37"/>
  <c r="D133" i="37"/>
  <c r="D132" i="37"/>
  <c r="D131" i="37"/>
  <c r="D130" i="37"/>
  <c r="D129" i="37"/>
  <c r="D128" i="37"/>
  <c r="D127" i="37"/>
  <c r="D126" i="37"/>
  <c r="D125" i="37"/>
  <c r="D124" i="37"/>
  <c r="D123" i="37"/>
  <c r="D122" i="37"/>
  <c r="D121" i="37"/>
  <c r="D120" i="37"/>
  <c r="D119" i="37"/>
  <c r="D118" i="37"/>
  <c r="D117" i="37"/>
  <c r="D116" i="37"/>
  <c r="D115" i="37"/>
  <c r="D114" i="37"/>
  <c r="D113" i="37"/>
  <c r="D112" i="37"/>
  <c r="D111" i="37"/>
  <c r="D110" i="37"/>
  <c r="D109" i="37"/>
  <c r="D108" i="37"/>
  <c r="D107" i="37"/>
  <c r="D106" i="37"/>
  <c r="D105" i="37"/>
  <c r="D104" i="37"/>
  <c r="D103" i="37"/>
  <c r="D102" i="37"/>
  <c r="D101" i="37"/>
  <c r="D100" i="37"/>
  <c r="D99" i="37"/>
  <c r="D98" i="37"/>
  <c r="D97" i="37"/>
  <c r="D96" i="37"/>
  <c r="D95" i="37"/>
  <c r="D94" i="37"/>
  <c r="D93" i="37"/>
  <c r="D92" i="37"/>
  <c r="D91" i="37"/>
  <c r="D90" i="37"/>
  <c r="D89" i="37"/>
  <c r="D88" i="37"/>
  <c r="D87" i="37"/>
  <c r="D86" i="37"/>
  <c r="D85" i="37"/>
  <c r="D84" i="37"/>
  <c r="D83" i="37"/>
  <c r="D82" i="37"/>
  <c r="D81" i="37"/>
  <c r="D80" i="37"/>
  <c r="D79" i="37"/>
  <c r="D78" i="37"/>
  <c r="D77" i="37"/>
  <c r="D76" i="37"/>
  <c r="D75" i="37"/>
  <c r="D74" i="37"/>
  <c r="D73" i="37"/>
  <c r="D72" i="37"/>
  <c r="D71" i="37"/>
  <c r="D70" i="37"/>
  <c r="D69" i="37"/>
  <c r="D68" i="37"/>
  <c r="D67" i="37"/>
  <c r="D66" i="37"/>
  <c r="D65" i="37"/>
  <c r="D64" i="37"/>
  <c r="D63" i="37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21" i="37"/>
  <c r="D20" i="37"/>
  <c r="D19" i="37"/>
  <c r="D18" i="37"/>
  <c r="D17" i="37"/>
  <c r="D16" i="37"/>
  <c r="D15" i="37"/>
  <c r="D14" i="37"/>
  <c r="D13" i="37"/>
  <c r="D12" i="37"/>
  <c r="D11" i="37"/>
  <c r="D10" i="37"/>
  <c r="D9" i="37"/>
  <c r="D8" i="37"/>
  <c r="D7" i="37"/>
  <c r="D6" i="37"/>
  <c r="D5" i="37"/>
  <c r="D4" i="37"/>
  <c r="D3" i="37"/>
  <c r="D2" i="37"/>
  <c r="KP31" i="16" l="1"/>
  <c r="E36" i="37"/>
  <c r="E69" i="37"/>
  <c r="E60" i="37"/>
  <c r="E24" i="37"/>
  <c r="E34" i="37"/>
  <c r="E16" i="37"/>
  <c r="E14" i="37"/>
  <c r="E58" i="37"/>
  <c r="E85" i="37"/>
  <c r="E83" i="37"/>
  <c r="E2" i="37"/>
  <c r="E46" i="37"/>
  <c r="E44" i="37"/>
  <c r="E71" i="37"/>
  <c r="E302" i="37"/>
  <c r="E98" i="37"/>
  <c r="E126" i="37"/>
  <c r="E167" i="37"/>
  <c r="E137" i="37"/>
  <c r="E256" i="37"/>
  <c r="E269" i="37"/>
  <c r="E153" i="37"/>
  <c r="E177" i="37"/>
  <c r="E225" i="37"/>
  <c r="E286" i="37"/>
  <c r="E113" i="37"/>
  <c r="E204" i="37"/>
  <c r="E240" i="37"/>
  <c r="E189" i="37"/>
  <c r="KP32" i="16" l="1"/>
  <c r="AI105" i="5"/>
  <c r="AI69" i="5"/>
  <c r="AI34" i="5"/>
  <c r="AG72" i="13"/>
  <c r="AG47" i="13"/>
  <c r="AG23" i="13"/>
  <c r="AH63" i="12"/>
  <c r="AH41" i="12"/>
  <c r="AH20" i="12"/>
  <c r="AD45" i="32"/>
  <c r="AD29" i="32"/>
  <c r="AD14" i="32"/>
  <c r="AG51" i="30"/>
  <c r="AG33" i="30"/>
  <c r="AG16" i="30"/>
  <c r="AF51" i="31"/>
  <c r="AF33" i="31"/>
  <c r="AF16" i="31"/>
  <c r="AL54" i="24"/>
  <c r="AO23" i="24"/>
  <c r="AO25" i="24" s="1"/>
  <c r="AO26" i="24" s="1"/>
  <c r="AO22" i="24"/>
  <c r="AL35" i="24"/>
  <c r="AO5" i="24"/>
  <c r="AO4" i="24"/>
  <c r="AL17" i="24"/>
  <c r="AF93" i="26"/>
  <c r="AF61" i="26"/>
  <c r="AF30" i="26"/>
  <c r="AD38" i="25"/>
  <c r="AD37" i="25"/>
  <c r="AD36" i="25"/>
  <c r="AC39" i="25"/>
  <c r="AD24" i="25"/>
  <c r="AD23" i="25"/>
  <c r="AD22" i="25"/>
  <c r="AC25" i="25"/>
  <c r="AD11" i="25"/>
  <c r="AD10" i="25"/>
  <c r="AD9" i="25"/>
  <c r="AD8" i="25"/>
  <c r="AD7" i="25"/>
  <c r="AD6" i="25"/>
  <c r="AC12" i="25"/>
  <c r="AA42" i="27"/>
  <c r="AA27" i="27"/>
  <c r="AA13" i="27"/>
  <c r="AE42" i="28"/>
  <c r="AH19" i="28"/>
  <c r="AH20" i="28" s="1"/>
  <c r="AH18" i="28"/>
  <c r="AE27" i="28"/>
  <c r="AH5" i="28"/>
  <c r="AH4" i="28"/>
  <c r="AE13" i="28"/>
  <c r="AG69" i="11"/>
  <c r="AG45" i="11"/>
  <c r="AG22" i="11"/>
  <c r="AB39" i="29"/>
  <c r="AB25" i="29"/>
  <c r="AD45" i="23"/>
  <c r="AD29" i="23"/>
  <c r="AD14" i="23"/>
  <c r="AF39" i="22"/>
  <c r="AF25" i="22"/>
  <c r="AF12" i="22"/>
  <c r="AG50" i="33"/>
  <c r="AG49" i="33"/>
  <c r="AG48" i="33"/>
  <c r="AG47" i="33"/>
  <c r="AG46" i="33"/>
  <c r="AG45" i="33"/>
  <c r="AG44" i="33"/>
  <c r="AF51" i="33"/>
  <c r="AG32" i="33"/>
  <c r="AG31" i="33"/>
  <c r="AG30" i="33"/>
  <c r="AG29" i="33"/>
  <c r="AG28" i="33"/>
  <c r="AG27" i="33"/>
  <c r="AG26" i="33"/>
  <c r="AF33" i="33"/>
  <c r="AG15" i="33"/>
  <c r="AG14" i="33"/>
  <c r="AG13" i="33"/>
  <c r="AG12" i="33"/>
  <c r="AG11" i="33"/>
  <c r="AG10" i="33"/>
  <c r="AG9" i="33"/>
  <c r="AG8" i="33"/>
  <c r="AG7" i="33"/>
  <c r="AG6" i="33"/>
  <c r="AF16" i="33"/>
  <c r="AE69" i="20"/>
  <c r="AE45" i="20"/>
  <c r="AE22" i="20"/>
  <c r="AB39" i="19"/>
  <c r="AD30" i="19" s="1"/>
  <c r="AE30" i="19" s="1"/>
  <c r="AB25" i="19"/>
  <c r="AB12" i="19"/>
  <c r="AE153" i="8"/>
  <c r="AH56" i="8"/>
  <c r="AH58" i="8" s="1"/>
  <c r="AH59" i="8" s="1"/>
  <c r="AH55" i="8"/>
  <c r="AE101" i="8"/>
  <c r="AH5" i="8"/>
  <c r="AH4" i="8"/>
  <c r="AE50" i="8"/>
  <c r="AA69" i="14"/>
  <c r="AD28" i="14"/>
  <c r="AD30" i="14" s="1"/>
  <c r="AD31" i="14" s="1"/>
  <c r="AD27" i="14"/>
  <c r="AA45" i="14"/>
  <c r="AD5" i="14"/>
  <c r="AD4" i="14"/>
  <c r="AA22" i="14"/>
  <c r="AA45" i="18"/>
  <c r="AD20" i="18"/>
  <c r="AD22" i="18" s="1"/>
  <c r="AD23" i="18" s="1"/>
  <c r="AD19" i="18"/>
  <c r="AA29" i="18"/>
  <c r="AD5" i="18"/>
  <c r="AD4" i="18"/>
  <c r="AA14" i="18"/>
  <c r="KP33" i="16" l="1"/>
  <c r="AO41" i="24"/>
  <c r="AO42" i="24"/>
  <c r="AO44" i="24" s="1"/>
  <c r="AO45" i="24" s="1"/>
  <c r="AO24" i="24"/>
  <c r="AH33" i="28"/>
  <c r="AH34" i="28"/>
  <c r="AH35" i="28" s="1"/>
  <c r="AH21" i="28"/>
  <c r="AH22" i="28" s="1"/>
  <c r="AD51" i="14"/>
  <c r="AD52" i="14"/>
  <c r="AD54" i="14" s="1"/>
  <c r="AD55" i="14" s="1"/>
  <c r="AD29" i="14"/>
  <c r="AD35" i="18"/>
  <c r="AD36" i="18"/>
  <c r="AD21" i="18"/>
  <c r="AH108" i="8"/>
  <c r="AH110" i="8" s="1"/>
  <c r="AH111" i="8" s="1"/>
  <c r="AH107" i="8"/>
  <c r="AH57" i="8"/>
  <c r="KP34" i="16" l="1"/>
  <c r="AO43" i="24"/>
  <c r="AH36" i="28"/>
  <c r="AH37" i="28" s="1"/>
  <c r="AD53" i="14"/>
  <c r="AD38" i="18"/>
  <c r="AD39" i="18" s="1"/>
  <c r="AD37" i="18"/>
  <c r="AH109" i="8"/>
  <c r="KP35" i="16" l="1"/>
  <c r="CV8" i="19"/>
  <c r="DD11" i="19" l="1"/>
  <c r="DD2" i="19"/>
  <c r="KP36" i="16"/>
  <c r="DQ1" i="19"/>
  <c r="DD4" i="19"/>
  <c r="DD10" i="19"/>
  <c r="DD5" i="19"/>
  <c r="CV14" i="19"/>
  <c r="DD3" i="19"/>
  <c r="DD7" i="19"/>
  <c r="DD9" i="19"/>
  <c r="DD6" i="19"/>
  <c r="DD8" i="19"/>
  <c r="KP37" i="16" l="1"/>
  <c r="CV16" i="19"/>
  <c r="KP38" i="16" l="1"/>
  <c r="KP39" i="16" l="1"/>
  <c r="KP40" i="16" l="1"/>
  <c r="KP41" i="16" l="1"/>
  <c r="KP42" i="16" l="1"/>
  <c r="KP43" i="16" l="1"/>
  <c r="KP44" i="16" l="1"/>
  <c r="KP45" i="16" l="1"/>
  <c r="KP46" i="16" l="1"/>
  <c r="KP47" i="16" l="1"/>
  <c r="KP48" i="16" l="1"/>
  <c r="KP49" i="16" l="1"/>
  <c r="KP50" i="16" l="1"/>
  <c r="KP51" i="16" l="1"/>
  <c r="KP52" i="16" l="1"/>
  <c r="KP53" i="16" l="1"/>
  <c r="KP54" i="16" l="1"/>
  <c r="KP55" i="16" l="1"/>
  <c r="KP56" i="16" l="1"/>
  <c r="KP57" i="16" l="1"/>
  <c r="KP58" i="16" l="1"/>
  <c r="KP59" i="16" l="1"/>
  <c r="KP60" i="16" l="1"/>
  <c r="KP61" i="16" l="1"/>
  <c r="KP62" i="16" l="1"/>
  <c r="KP63" i="16" l="1"/>
  <c r="KP64" i="16" l="1"/>
  <c r="KP65" i="16" l="1"/>
  <c r="KP66" i="16" l="1"/>
  <c r="KP67" i="16" l="1"/>
  <c r="KP68" i="16" l="1"/>
  <c r="KP69" i="16" l="1"/>
  <c r="KP70" i="16" l="1"/>
  <c r="KP71" i="16" l="1"/>
  <c r="KP72" i="16" l="1"/>
  <c r="KP73" i="16" l="1"/>
  <c r="KP74" i="16" l="1"/>
  <c r="KP75" i="16" l="1"/>
  <c r="KP76" i="16" l="1"/>
  <c r="KP77" i="16" l="1"/>
  <c r="KP78" i="16" l="1"/>
  <c r="KP79" i="16" l="1"/>
  <c r="KP80" i="16" l="1"/>
  <c r="KP81" i="16" l="1"/>
  <c r="KP82" i="16" l="1"/>
  <c r="KP83" i="16" l="1"/>
  <c r="KP84" i="16" l="1"/>
  <c r="KP85" i="16" l="1"/>
  <c r="KP86" i="16" l="1"/>
  <c r="KP87" i="16" l="1"/>
  <c r="KP88" i="16" l="1"/>
  <c r="KP89" i="16" l="1"/>
  <c r="KP90" i="16" l="1"/>
  <c r="KP91" i="16" l="1"/>
  <c r="KP92" i="16" l="1"/>
  <c r="KP93" i="16" l="1"/>
  <c r="KP94" i="16" l="1"/>
  <c r="KP95" i="16" l="1"/>
  <c r="KP96" i="16" l="1"/>
  <c r="KP97" i="16" l="1"/>
  <c r="KP98" i="16" l="1"/>
  <c r="KP99" i="16" l="1"/>
  <c r="KP100" i="16" l="1"/>
  <c r="KP101" i="16" l="1"/>
  <c r="KP102" i="16" l="1"/>
  <c r="KP103" i="16" l="1"/>
  <c r="KP104" i="16" l="1"/>
  <c r="KP105" i="16" l="1"/>
  <c r="KP106" i="16" l="1"/>
  <c r="KP107" i="16" l="1"/>
  <c r="KP108" i="16" l="1"/>
  <c r="KP109" i="16" l="1"/>
  <c r="KP110" i="16" l="1"/>
  <c r="KP111" i="16" l="1"/>
  <c r="KP112" i="16" l="1"/>
  <c r="KP113" i="16" l="1"/>
  <c r="KP114" i="16" l="1"/>
  <c r="KP115" i="16" l="1"/>
  <c r="KP116" i="16" l="1"/>
  <c r="KP117" i="16" l="1"/>
  <c r="KP118" i="16" l="1"/>
  <c r="KP119" i="16" l="1"/>
  <c r="KP120" i="16" l="1"/>
  <c r="KP121" i="16" l="1"/>
  <c r="KP122" i="16" l="1"/>
  <c r="KP123" i="16" l="1"/>
  <c r="KP124" i="16" l="1"/>
  <c r="KP125" i="16" l="1"/>
  <c r="KP126" i="16" l="1"/>
  <c r="KP127" i="16" l="1"/>
  <c r="KP128" i="16" l="1"/>
  <c r="KP129" i="16" l="1"/>
  <c r="KP130" i="16" l="1"/>
  <c r="KP131" i="16" l="1"/>
  <c r="KP132" i="16" l="1"/>
  <c r="KP133" i="16" l="1"/>
  <c r="KP134" i="16" l="1"/>
  <c r="KP135" i="16" l="1"/>
  <c r="KP136" i="16" l="1"/>
  <c r="KP137" i="16" l="1"/>
  <c r="KP138" i="16" l="1"/>
  <c r="KP139" i="16" l="1"/>
  <c r="KP140" i="16" l="1"/>
  <c r="KP141" i="16" l="1"/>
  <c r="KP142" i="16" l="1"/>
  <c r="KP143" i="16" l="1"/>
  <c r="KP144" i="16" l="1"/>
  <c r="KP145" i="16" l="1"/>
  <c r="KP146" i="16" l="1"/>
  <c r="KP147" i="16" l="1"/>
  <c r="KP148" i="16" l="1"/>
  <c r="KP149" i="16" l="1"/>
  <c r="KP150" i="16" l="1"/>
  <c r="KP151" i="16" l="1"/>
  <c r="KP152" i="16" l="1"/>
  <c r="KP153" i="16" l="1"/>
  <c r="KP154" i="16" l="1"/>
  <c r="KP155" i="16" l="1"/>
  <c r="KP156" i="16" l="1"/>
  <c r="KP157" i="16" l="1"/>
  <c r="KP158" i="16" l="1"/>
  <c r="KP159" i="16" l="1"/>
  <c r="KP160" i="16" l="1"/>
  <c r="KP161" i="16" l="1"/>
  <c r="KP162" i="16" l="1"/>
  <c r="KP163" i="16" l="1"/>
  <c r="KP164" i="16" l="1"/>
  <c r="KP165" i="16" l="1"/>
  <c r="KP166" i="16" l="1"/>
  <c r="KP167" i="16" l="1"/>
  <c r="KP168" i="16" l="1"/>
  <c r="KP169" i="16" l="1"/>
  <c r="KP170" i="16" l="1"/>
  <c r="KP171" i="16" l="1"/>
  <c r="KP172" i="16" l="1"/>
  <c r="KP173" i="16" l="1"/>
  <c r="KP174" i="16" l="1"/>
  <c r="KP175" i="16" l="1"/>
  <c r="KP176" i="16" l="1"/>
  <c r="KP177" i="16" l="1"/>
  <c r="KP178" i="16" l="1"/>
  <c r="KP179" i="16" l="1"/>
  <c r="KP180" i="16" l="1"/>
  <c r="KP181" i="16" l="1"/>
  <c r="KP182" i="16" l="1"/>
  <c r="KP183" i="16" l="1"/>
  <c r="KP184" i="16" l="1"/>
  <c r="KP185" i="16" l="1"/>
  <c r="KP186" i="16" l="1"/>
  <c r="KP187" i="16" l="1"/>
  <c r="KP188" i="16" l="1"/>
  <c r="KP189" i="16" l="1"/>
  <c r="KP190" i="16" l="1"/>
  <c r="KP191" i="16" l="1"/>
  <c r="KP192" i="16" l="1"/>
  <c r="KP193" i="16" l="1"/>
  <c r="KP194" i="16" l="1"/>
  <c r="KP195" i="16" l="1"/>
  <c r="KP196" i="16" l="1"/>
  <c r="KP197" i="16" l="1"/>
  <c r="KP198" i="16" l="1"/>
  <c r="KP199" i="16" l="1"/>
  <c r="KP200" i="16" l="1"/>
  <c r="KP201" i="16" l="1"/>
  <c r="KP202" i="16" l="1"/>
  <c r="KP203" i="16" l="1"/>
  <c r="KP204" i="16" l="1"/>
  <c r="KP205" i="16" l="1"/>
  <c r="KP206" i="16" l="1"/>
  <c r="KP207" i="16" l="1"/>
  <c r="KP208" i="16" l="1"/>
  <c r="KP209" i="16" l="1"/>
  <c r="KP210" i="16" l="1"/>
  <c r="KP211" i="16" l="1"/>
  <c r="KP212" i="16" l="1"/>
  <c r="KP213" i="16" l="1"/>
  <c r="KP214" i="16" l="1"/>
  <c r="KP215" i="16" l="1"/>
  <c r="KP216" i="16" l="1"/>
  <c r="KP217" i="16" l="1"/>
  <c r="KP218" i="16" l="1"/>
  <c r="KP219" i="16" l="1"/>
  <c r="KP220" i="16" l="1"/>
  <c r="KP221" i="16" l="1"/>
  <c r="KP222" i="16" l="1"/>
  <c r="KP223" i="16" l="1"/>
  <c r="KP224" i="16" l="1"/>
  <c r="KP225" i="16" l="1"/>
  <c r="KP226" i="16" l="1"/>
  <c r="KP227" i="16" l="1"/>
  <c r="KP228" i="16" l="1"/>
  <c r="KP229" i="16" l="1"/>
  <c r="KP230" i="16" l="1"/>
  <c r="KP231" i="16" l="1"/>
  <c r="KP232" i="16" l="1"/>
  <c r="KP233" i="16" l="1"/>
  <c r="KP234" i="16" l="1"/>
  <c r="KP235" i="16" l="1"/>
  <c r="KP236" i="16" l="1"/>
  <c r="KP237" i="16" l="1"/>
  <c r="KP238" i="16" l="1"/>
  <c r="KP239" i="16" l="1"/>
  <c r="KP240" i="16" l="1"/>
  <c r="KP241" i="16" l="1"/>
  <c r="KP242" i="16" l="1"/>
  <c r="KP243" i="16" l="1"/>
  <c r="KP244" i="16" l="1"/>
  <c r="KP245" i="16" l="1"/>
  <c r="KP246" i="16" l="1"/>
  <c r="KP247" i="16" l="1"/>
  <c r="KP248" i="16" l="1"/>
  <c r="KP249" i="16" l="1"/>
  <c r="KP250" i="16" l="1"/>
  <c r="KP251" i="16" l="1"/>
  <c r="KP252" i="16" l="1"/>
  <c r="KP253" i="16" l="1"/>
  <c r="KP254" i="16" l="1"/>
  <c r="KP255" i="16" l="1"/>
  <c r="KP256" i="16" l="1"/>
  <c r="KP257" i="16" l="1"/>
  <c r="KP258" i="16" l="1"/>
  <c r="KP259" i="16" l="1"/>
  <c r="KP260" i="16" l="1"/>
  <c r="KP261" i="16" l="1"/>
  <c r="KP262" i="16" l="1"/>
  <c r="KP263" i="16" l="1"/>
  <c r="KP264" i="16" l="1"/>
  <c r="KP265" i="16" l="1"/>
  <c r="KP266" i="16" l="1"/>
  <c r="KP267" i="16" l="1"/>
  <c r="KP268" i="16" l="1"/>
  <c r="KP269" i="16" l="1"/>
  <c r="KP270" i="16" l="1"/>
  <c r="KP271" i="16" l="1"/>
  <c r="KP272" i="16" l="1"/>
  <c r="KP273" i="16" l="1"/>
  <c r="KP274" i="16" l="1"/>
  <c r="KP275" i="16" l="1"/>
  <c r="KP276" i="16" l="1"/>
  <c r="KP277" i="16" l="1"/>
  <c r="KP278" i="16" l="1"/>
  <c r="KP279" i="16" l="1"/>
  <c r="KP280" i="16" l="1"/>
  <c r="KP281" i="16" l="1"/>
  <c r="KP282" i="16" l="1"/>
  <c r="KP283" i="16" l="1"/>
  <c r="KP284" i="16" l="1"/>
  <c r="KP285" i="16" l="1"/>
  <c r="KP286" i="16" l="1"/>
  <c r="KP287" i="16" l="1"/>
  <c r="KP288" i="16" l="1"/>
  <c r="KP289" i="16" l="1"/>
  <c r="KP290" i="16" l="1"/>
  <c r="KP291" i="16" l="1"/>
  <c r="KP292" i="16" l="1"/>
  <c r="KP293" i="16" l="1"/>
  <c r="KP294" i="16" l="1"/>
  <c r="KP295" i="16" l="1"/>
  <c r="KP296" i="16" l="1"/>
  <c r="KP297" i="16" l="1"/>
  <c r="KP298" i="16" l="1"/>
  <c r="KP299" i="16" l="1"/>
  <c r="KP300" i="16" l="1"/>
  <c r="KP301" i="16" l="1"/>
  <c r="KP302" i="16" l="1"/>
  <c r="KP303" i="16" l="1"/>
  <c r="KP304" i="16" l="1"/>
  <c r="KP305" i="16" l="1"/>
  <c r="KP306" i="16" l="1"/>
  <c r="KP307" i="16" l="1"/>
  <c r="KP308" i="16" l="1"/>
  <c r="KP309" i="16" l="1"/>
  <c r="KP310" i="16" l="1"/>
  <c r="KP311" i="16" l="1"/>
  <c r="KP312" i="16" l="1"/>
  <c r="KP313" i="16" l="1"/>
  <c r="KP314" i="16" l="1"/>
  <c r="KP315" i="16" l="1"/>
  <c r="KP316" i="16" l="1"/>
  <c r="KP317" i="16" l="1"/>
  <c r="KP318" i="16" l="1"/>
  <c r="KP319" i="16" l="1"/>
  <c r="KP320" i="16" l="1"/>
  <c r="KP321" i="16" l="1"/>
  <c r="KP322" i="16" l="1"/>
  <c r="KP323" i="16" l="1"/>
  <c r="KP324" i="16" l="1"/>
  <c r="KP325" i="16" l="1"/>
  <c r="KP326" i="16" l="1"/>
  <c r="KP327" i="16" l="1"/>
  <c r="KP328" i="16" l="1"/>
  <c r="KP329" i="16" l="1"/>
  <c r="KP330" i="16" l="1"/>
  <c r="KP331" i="16" l="1"/>
  <c r="KP332" i="16" l="1"/>
  <c r="KP333" i="16" l="1"/>
  <c r="KP334" i="16" l="1"/>
  <c r="KP335" i="16" l="1"/>
  <c r="KP336" i="16" l="1"/>
  <c r="KP337" i="16" l="1"/>
  <c r="KP338" i="16" l="1"/>
  <c r="KP339" i="16" l="1"/>
  <c r="KP340" i="16" l="1"/>
  <c r="KP341" i="16" l="1"/>
  <c r="KP342" i="16" l="1"/>
  <c r="KP343" i="16" l="1"/>
  <c r="KP344" i="16" l="1"/>
  <c r="KP345" i="16" l="1"/>
  <c r="KP346" i="16" l="1"/>
  <c r="KP347" i="16" l="1"/>
  <c r="KP348" i="16" l="1"/>
  <c r="KP349" i="16" l="1"/>
  <c r="KP350" i="16" l="1"/>
  <c r="KP351" i="16" l="1"/>
  <c r="KP352" i="16" l="1"/>
  <c r="KP353" i="16" l="1"/>
  <c r="KP354" i="16" l="1"/>
  <c r="KP355" i="16" l="1"/>
  <c r="KP356" i="16" l="1"/>
  <c r="KP357" i="16" l="1"/>
  <c r="KP358" i="16" l="1"/>
  <c r="KP359" i="16" l="1"/>
  <c r="KP360" i="16" l="1"/>
  <c r="KP361" i="16" l="1"/>
  <c r="KP362" i="16" l="1"/>
  <c r="KP363" i="16" l="1"/>
  <c r="KP364" i="16" l="1"/>
  <c r="KP365" i="16" l="1"/>
  <c r="KP366" i="16" l="1"/>
  <c r="KP367" i="16" l="1"/>
  <c r="KP368" i="16" l="1"/>
  <c r="KP369" i="16" l="1"/>
  <c r="KP370" i="16" l="1"/>
  <c r="KP371" i="16" l="1"/>
  <c r="KP372" i="16" l="1"/>
  <c r="KP373" i="16" l="1"/>
  <c r="KP374" i="16" l="1"/>
  <c r="KP375" i="16" l="1"/>
  <c r="KP376" i="16" l="1"/>
  <c r="KP377" i="16" l="1"/>
  <c r="KP378" i="16" l="1"/>
  <c r="KP379" i="16" l="1"/>
  <c r="KP380" i="16" l="1"/>
  <c r="KP381" i="16" l="1"/>
  <c r="KP382" i="16" l="1"/>
  <c r="KP383" i="16" l="1"/>
  <c r="KP384" i="16" l="1"/>
  <c r="KP385" i="16" l="1"/>
  <c r="KP386" i="16" l="1"/>
  <c r="KP387" i="16" l="1"/>
  <c r="KP388" i="16" l="1"/>
  <c r="KP389" i="16" l="1"/>
  <c r="KP390" i="16" l="1"/>
  <c r="KP391" i="16" l="1"/>
  <c r="KP392" i="16" l="1"/>
  <c r="KP393" i="16" l="1"/>
  <c r="KP394" i="16" l="1"/>
  <c r="KP395" i="16" l="1"/>
  <c r="KP396" i="16" l="1"/>
  <c r="KP397" i="16" l="1"/>
  <c r="KP398" i="16" l="1"/>
  <c r="KP399" i="16" l="1"/>
  <c r="KP400" i="16" l="1"/>
  <c r="KP401" i="16" l="1"/>
  <c r="KP402" i="16" l="1"/>
  <c r="KP403" i="16" l="1"/>
  <c r="KP404" i="16" l="1"/>
  <c r="KP405" i="16" l="1"/>
  <c r="KP406" i="16" l="1"/>
  <c r="KP407" i="16" l="1"/>
  <c r="KP408" i="16" l="1"/>
  <c r="KP409" i="16" l="1"/>
  <c r="KP410" i="16" l="1"/>
  <c r="KP411" i="16" l="1"/>
  <c r="KP412" i="16" l="1"/>
  <c r="KP413" i="16" l="1"/>
  <c r="KP414" i="16" l="1"/>
  <c r="KP415" i="16" l="1"/>
  <c r="KP416" i="16" l="1"/>
  <c r="KP417" i="16" l="1"/>
  <c r="KP418" i="16" l="1"/>
  <c r="KP419" i="16" l="1"/>
  <c r="KP420" i="16" l="1"/>
  <c r="KP421" i="16" l="1"/>
  <c r="KP422" i="16" l="1"/>
  <c r="KP423" i="16" l="1"/>
  <c r="KP424" i="16" l="1"/>
  <c r="KP425" i="16" l="1"/>
  <c r="KP426" i="16" l="1"/>
  <c r="KP427" i="16" l="1"/>
  <c r="KP428" i="16" l="1"/>
  <c r="KP429" i="16" l="1"/>
  <c r="KP430" i="16" l="1"/>
  <c r="KP431" i="16" l="1"/>
  <c r="KP432" i="16" l="1"/>
  <c r="KP433" i="16" l="1"/>
  <c r="KP434" i="16" l="1"/>
  <c r="KP435" i="16" l="1"/>
  <c r="KP436" i="16" l="1"/>
  <c r="KP437" i="16" l="1"/>
  <c r="KP438" i="16" l="1"/>
  <c r="KP439" i="16" l="1"/>
  <c r="KP440" i="16" l="1"/>
  <c r="KP441" i="16" l="1"/>
  <c r="KP442" i="16" l="1"/>
  <c r="KP443" i="16" l="1"/>
  <c r="KP444" i="16" l="1"/>
  <c r="KP445" i="16" l="1"/>
  <c r="KP446" i="16" l="1"/>
  <c r="KP447" i="16" l="1"/>
  <c r="KP448" i="16" l="1"/>
  <c r="KP449" i="16" l="1"/>
  <c r="KP450" i="16" l="1"/>
  <c r="KP451" i="16" l="1"/>
  <c r="KP452" i="16" l="1"/>
  <c r="KP453" i="16" l="1"/>
  <c r="KP454" i="16" l="1"/>
  <c r="KP455" i="16" l="1"/>
  <c r="KP456" i="16" l="1"/>
  <c r="KP457" i="16" l="1"/>
  <c r="KP458" i="16" l="1"/>
  <c r="KP459" i="16" l="1"/>
  <c r="KP460" i="16" l="1"/>
  <c r="KP461" i="16" l="1"/>
  <c r="KP462" i="16" l="1"/>
  <c r="KP463" i="16" l="1"/>
  <c r="KP464" i="16" l="1"/>
  <c r="KP465" i="16" l="1"/>
  <c r="KP466" i="16" l="1"/>
  <c r="KP467" i="16" l="1"/>
  <c r="KP468" i="16" l="1"/>
  <c r="KP469" i="16" l="1"/>
  <c r="KP470" i="16" l="1"/>
  <c r="KP471" i="16" l="1"/>
  <c r="KP472" i="16" l="1"/>
  <c r="KP473" i="16" l="1"/>
  <c r="KP474" i="16" l="1"/>
  <c r="KP475" i="16" l="1"/>
  <c r="KP476" i="16" l="1"/>
  <c r="KP477" i="16" l="1"/>
  <c r="KP478" i="16" l="1"/>
  <c r="KP479" i="16" l="1"/>
  <c r="KP480" i="16" l="1"/>
  <c r="KP481" i="16" l="1"/>
  <c r="KP482" i="16" l="1"/>
  <c r="KP483" i="16" l="1"/>
  <c r="KP484" i="16" l="1"/>
  <c r="KP485" i="16" l="1"/>
  <c r="KP486" i="16" l="1"/>
  <c r="KP487" i="16" l="1"/>
  <c r="KP488" i="16" l="1"/>
  <c r="KP489" i="16" l="1"/>
  <c r="KP490" i="16" l="1"/>
  <c r="KP491" i="16" l="1"/>
  <c r="KP492" i="16" l="1"/>
  <c r="KP493" i="16" l="1"/>
  <c r="KP494" i="16" l="1"/>
  <c r="KP495" i="16" l="1"/>
  <c r="KP496" i="16" l="1"/>
  <c r="KP497" i="16" l="1"/>
  <c r="KP498" i="16" l="1"/>
  <c r="KP499" i="16" l="1"/>
  <c r="KP500" i="16" l="1"/>
  <c r="KP501" i="16" l="1"/>
  <c r="KP502" i="16" l="1"/>
  <c r="KP503" i="16" l="1"/>
  <c r="KP504" i="16" l="1"/>
  <c r="KP505" i="16" l="1"/>
  <c r="KP506" i="16" l="1"/>
  <c r="KP507" i="16" l="1"/>
  <c r="KP508" i="16" l="1"/>
  <c r="KP509" i="16" l="1"/>
  <c r="KP510" i="16" l="1"/>
  <c r="KP511" i="16" l="1"/>
  <c r="KP512" i="16" l="1"/>
  <c r="KP513" i="16" l="1"/>
  <c r="KP514" i="16" l="1"/>
  <c r="KP515" i="16" l="1"/>
  <c r="KP516" i="16" l="1"/>
  <c r="KP517" i="16" l="1"/>
  <c r="KP518" i="16" l="1"/>
  <c r="KP519" i="16" l="1"/>
  <c r="KP520" i="16" l="1"/>
  <c r="KP521" i="16" l="1"/>
  <c r="KP522" i="16" l="1"/>
  <c r="KP523" i="16" l="1"/>
  <c r="KP524" i="16" l="1"/>
  <c r="KP525" i="16" l="1"/>
  <c r="KP526" i="16" l="1"/>
  <c r="KP527" i="16" l="1"/>
  <c r="KP528" i="16" l="1"/>
  <c r="KP529" i="16" l="1"/>
  <c r="KP530" i="16" l="1"/>
  <c r="KP531" i="16" l="1"/>
  <c r="KP532" i="16" l="1"/>
  <c r="KP533" i="16" l="1"/>
  <c r="KP534" i="16" l="1"/>
  <c r="KP535" i="16" l="1"/>
  <c r="KP536" i="16" l="1"/>
  <c r="KP537" i="16" l="1"/>
  <c r="KP538" i="16" l="1"/>
  <c r="KP539" i="16" l="1"/>
  <c r="KP540" i="16" l="1"/>
  <c r="KP541" i="16" l="1"/>
  <c r="KP542" i="16" l="1"/>
  <c r="KP543" i="16" l="1"/>
  <c r="KP544" i="16" l="1"/>
  <c r="KP545" i="16" l="1"/>
  <c r="KP546" i="16" l="1"/>
  <c r="KP547" i="16" l="1"/>
  <c r="KP548" i="16" l="1"/>
  <c r="KP549" i="16" l="1"/>
  <c r="KP550" i="16" l="1"/>
  <c r="KP551" i="16" l="1"/>
  <c r="KP552" i="16" l="1"/>
  <c r="KP553" i="16" l="1"/>
  <c r="KP554" i="16" l="1"/>
  <c r="KP555" i="16" l="1"/>
  <c r="KP556" i="16" l="1"/>
  <c r="KP557" i="16" l="1"/>
  <c r="KP558" i="16" l="1"/>
  <c r="KP559" i="16" l="1"/>
  <c r="KP560" i="16" l="1"/>
  <c r="KP561" i="16" l="1"/>
  <c r="KP562" i="16" l="1"/>
  <c r="KP563" i="16" l="1"/>
  <c r="KP564" i="16" l="1"/>
  <c r="KP565" i="16" l="1"/>
  <c r="KP566" i="16" l="1"/>
  <c r="KP567" i="16" l="1"/>
  <c r="KP568" i="16" l="1"/>
  <c r="KP569" i="16" l="1"/>
  <c r="KP570" i="16" l="1"/>
  <c r="KP571" i="16" l="1"/>
  <c r="KP572" i="16" l="1"/>
  <c r="KP573" i="16" l="1"/>
  <c r="KP574" i="16" l="1"/>
  <c r="KP575" i="16" l="1"/>
  <c r="KP576" i="16" l="1"/>
  <c r="KP577" i="16" l="1"/>
  <c r="KP578" i="16" l="1"/>
  <c r="KP579" i="16" l="1"/>
  <c r="KP580" i="16" l="1"/>
  <c r="KP581" i="16" l="1"/>
  <c r="KP582" i="16" l="1"/>
  <c r="KP583" i="16" l="1"/>
  <c r="KP584" i="16" l="1"/>
  <c r="KP585" i="16" l="1"/>
  <c r="KP586" i="16" l="1"/>
  <c r="KP587" i="16" l="1"/>
  <c r="KP588" i="16" l="1"/>
  <c r="KP589" i="16" l="1"/>
  <c r="KP590" i="16" l="1"/>
  <c r="KP591" i="16" l="1"/>
  <c r="KP592" i="16" l="1"/>
  <c r="KP593" i="16" l="1"/>
  <c r="KP594" i="16" l="1"/>
  <c r="KP595" i="16" l="1"/>
  <c r="KP596" i="16" l="1"/>
  <c r="KP597" i="16" l="1"/>
  <c r="KP598" i="16" l="1"/>
  <c r="KP599" i="16" l="1"/>
  <c r="KP600" i="16" l="1"/>
  <c r="KP601" i="16" l="1"/>
  <c r="KP602" i="16" l="1"/>
  <c r="KP603" i="16" l="1"/>
  <c r="KP604" i="16" l="1"/>
  <c r="KP605" i="16" l="1"/>
  <c r="KP606" i="16" l="1"/>
  <c r="KP607" i="16" l="1"/>
  <c r="KP608" i="16" l="1"/>
  <c r="KP609" i="16" l="1"/>
  <c r="KP610" i="16" l="1"/>
  <c r="KP611" i="16" l="1"/>
  <c r="KP612" i="16" l="1"/>
  <c r="KP613" i="16" l="1"/>
  <c r="KP614" i="16" l="1"/>
  <c r="KP615" i="16" l="1"/>
  <c r="KP616" i="16" l="1"/>
  <c r="KP617" i="16" l="1"/>
  <c r="KP618" i="16" l="1"/>
  <c r="KP619" i="16" l="1"/>
  <c r="KP620" i="16" l="1"/>
  <c r="KP621" i="16" l="1"/>
  <c r="KP622" i="16" l="1"/>
  <c r="KP623" i="16" l="1"/>
  <c r="KP624" i="16" l="1"/>
  <c r="KP625" i="16" l="1"/>
  <c r="KP626" i="16" l="1"/>
  <c r="KP627" i="16" l="1"/>
  <c r="KP628" i="16" l="1"/>
  <c r="KP629" i="16" l="1"/>
  <c r="KP630" i="16" l="1"/>
  <c r="KP631" i="16" l="1"/>
  <c r="KP632" i="16" l="1"/>
  <c r="KP633" i="16" l="1"/>
  <c r="KP634" i="16" l="1"/>
  <c r="KP635" i="16" l="1"/>
  <c r="KP636" i="16" l="1"/>
  <c r="KP637" i="16" l="1"/>
  <c r="KP638" i="16" l="1"/>
  <c r="KP639" i="16" l="1"/>
  <c r="KP640" i="16" l="1"/>
  <c r="KP641" i="16" l="1"/>
  <c r="KP642" i="16" l="1"/>
  <c r="KP643" i="16" l="1"/>
  <c r="KP644" i="16" l="1"/>
  <c r="KP645" i="16" l="1"/>
  <c r="KP646" i="16" l="1"/>
  <c r="KP647" i="16" l="1"/>
  <c r="KP648" i="16" l="1"/>
  <c r="KP649" i="16" l="1"/>
  <c r="KP650" i="16" l="1"/>
  <c r="KP651" i="16" l="1"/>
  <c r="KP652" i="16" l="1"/>
  <c r="KP653" i="16" l="1"/>
  <c r="KP654" i="16" l="1"/>
  <c r="KP655" i="16" l="1"/>
  <c r="KP656" i="16" l="1"/>
  <c r="KP657" i="16" l="1"/>
  <c r="KP658" i="16" l="1"/>
  <c r="KP659" i="16" l="1"/>
  <c r="KP660" i="16" l="1"/>
  <c r="KP661" i="16" l="1"/>
  <c r="KP662" i="16" l="1"/>
  <c r="KP663" i="16" l="1"/>
  <c r="KP664" i="16" l="1"/>
  <c r="KP665" i="16" l="1"/>
  <c r="KP666" i="16" l="1"/>
  <c r="KP667" i="16" l="1"/>
  <c r="KP668" i="16" l="1"/>
  <c r="KP669" i="16" l="1"/>
  <c r="KP670" i="16" l="1"/>
  <c r="KP671" i="16" l="1"/>
  <c r="KP672" i="16" l="1"/>
  <c r="KP673" i="16" l="1"/>
  <c r="KP674" i="16" l="1"/>
  <c r="KP675" i="16" l="1"/>
  <c r="KP676" i="16" l="1"/>
  <c r="KP677" i="16" l="1"/>
  <c r="KP678" i="16" l="1"/>
  <c r="KP679" i="16" l="1"/>
  <c r="KP680" i="16" l="1"/>
  <c r="KP681" i="16" l="1"/>
  <c r="KP682" i="16" l="1"/>
  <c r="KP683" i="16" l="1"/>
  <c r="KP684" i="16" l="1"/>
  <c r="KP685" i="16" l="1"/>
  <c r="KP686" i="16" l="1"/>
  <c r="KP687" i="16" l="1"/>
  <c r="KP688" i="16" l="1"/>
  <c r="KP689" i="16" l="1"/>
  <c r="KP690" i="16" l="1"/>
  <c r="KP691" i="16" l="1"/>
  <c r="KP692" i="16" l="1"/>
  <c r="KP693" i="16" l="1"/>
  <c r="KP694" i="16" l="1"/>
  <c r="KP695" i="16" l="1"/>
  <c r="KP696" i="16" l="1"/>
  <c r="KP697" i="16" l="1"/>
  <c r="KP698" i="16" l="1"/>
  <c r="KP699" i="16" l="1"/>
  <c r="KP700" i="16" l="1"/>
  <c r="KP701" i="16" l="1"/>
  <c r="KP702" i="16" l="1"/>
  <c r="KP703" i="16" l="1"/>
  <c r="KP704" i="16" l="1"/>
  <c r="KP705" i="16" l="1"/>
  <c r="KP706" i="16" l="1"/>
  <c r="KP707" i="16" l="1"/>
  <c r="KP708" i="16" l="1"/>
  <c r="KP709" i="16" l="1"/>
  <c r="KP710" i="16" l="1"/>
  <c r="KP711" i="16" l="1"/>
  <c r="KP712" i="16" l="1"/>
  <c r="KP713" i="16" l="1"/>
  <c r="KP714" i="16" l="1"/>
  <c r="KP715" i="16" l="1"/>
  <c r="KP716" i="16" l="1"/>
  <c r="KP717" i="16" l="1"/>
  <c r="KP718" i="16" l="1"/>
  <c r="KP719" i="16" l="1"/>
  <c r="KP720" i="16" l="1"/>
  <c r="KP721" i="16" l="1"/>
  <c r="KP722" i="16" l="1"/>
  <c r="KP723" i="16" l="1"/>
  <c r="KP724" i="16" l="1"/>
  <c r="KP725" i="16" l="1"/>
  <c r="KP726" i="16" l="1"/>
  <c r="KP727" i="16" l="1"/>
  <c r="KP728" i="16" l="1"/>
  <c r="KP729" i="16" l="1"/>
  <c r="KP730" i="16" l="1"/>
  <c r="KP731" i="16" l="1"/>
  <c r="KP732" i="16" l="1"/>
  <c r="KP733" i="16" l="1"/>
  <c r="KP734" i="16" l="1"/>
  <c r="KP735" i="16" l="1"/>
  <c r="KP736" i="16" l="1"/>
  <c r="KP737" i="16" l="1"/>
  <c r="KP738" i="16" l="1"/>
  <c r="KP739" i="16" l="1"/>
  <c r="KP740" i="16" l="1"/>
  <c r="KP741" i="16" l="1"/>
  <c r="KP742" i="16" l="1"/>
  <c r="KP743" i="16" l="1"/>
  <c r="KP744" i="16" l="1"/>
  <c r="KP745" i="16" l="1"/>
  <c r="KP746" i="16" l="1"/>
  <c r="KP747" i="16" l="1"/>
  <c r="KP748" i="16" l="1"/>
  <c r="KP749" i="16" l="1"/>
  <c r="KP750" i="16" l="1"/>
  <c r="KP751" i="16" l="1"/>
  <c r="KP752" i="16" l="1"/>
  <c r="KP753" i="16" l="1"/>
  <c r="KP754" i="16" l="1"/>
  <c r="KP755" i="16" l="1"/>
  <c r="KP756" i="16" l="1"/>
  <c r="KP757" i="16" l="1"/>
  <c r="KP758" i="16" l="1"/>
  <c r="KP759" i="16" l="1"/>
  <c r="KP760" i="16" l="1"/>
  <c r="KP761" i="16" l="1"/>
  <c r="KP762" i="16" l="1"/>
  <c r="KP763" i="16" l="1"/>
  <c r="KP764" i="16" l="1"/>
  <c r="KP765" i="16" l="1"/>
  <c r="KP766" i="16" l="1"/>
  <c r="KP767" i="16" l="1"/>
  <c r="KP768" i="16" l="1"/>
  <c r="KP769" i="16" l="1"/>
  <c r="KP770" i="16" l="1"/>
  <c r="KP771" i="16" l="1"/>
  <c r="KP772" i="16" l="1"/>
  <c r="KP773" i="16" l="1"/>
  <c r="KP774" i="16" l="1"/>
  <c r="KP775" i="16" l="1"/>
  <c r="KP776" i="16" l="1"/>
  <c r="KP777" i="16" l="1"/>
  <c r="KP778" i="16" l="1"/>
  <c r="KP779" i="16" l="1"/>
  <c r="KP780" i="16" l="1"/>
  <c r="KP781" i="16" l="1"/>
  <c r="KP782" i="16" l="1"/>
  <c r="KP783" i="16" l="1"/>
  <c r="KP784" i="16" l="1"/>
  <c r="KP785" i="16" l="1"/>
  <c r="KP786" i="16" l="1"/>
  <c r="KP787" i="16" l="1"/>
  <c r="KP788" i="16" l="1"/>
  <c r="KP789" i="16" l="1"/>
  <c r="KP790" i="16" l="1"/>
  <c r="KP791" i="16" l="1"/>
  <c r="KP792" i="16" l="1"/>
  <c r="KP793" i="16" l="1"/>
  <c r="KP794" i="16" l="1"/>
  <c r="KP795" i="16" l="1"/>
  <c r="KP796" i="16" l="1"/>
  <c r="KP797" i="16" l="1"/>
  <c r="KP798" i="16" l="1"/>
  <c r="KP799" i="16" l="1"/>
  <c r="KP800" i="16" l="1"/>
  <c r="KP801" i="16" l="1"/>
  <c r="KP802" i="16" l="1"/>
  <c r="KP803" i="16" l="1"/>
  <c r="KP804" i="16" l="1"/>
  <c r="KP805" i="16" l="1"/>
  <c r="KP806" i="16" l="1"/>
  <c r="KP807" i="16" l="1"/>
  <c r="KP808" i="16" l="1"/>
  <c r="KP809" i="16" l="1"/>
  <c r="KP810" i="16" l="1"/>
  <c r="KP811" i="16" l="1"/>
  <c r="KP812" i="16" l="1"/>
  <c r="KP813" i="16" l="1"/>
  <c r="KP814" i="16" l="1"/>
  <c r="KP815" i="16" l="1"/>
  <c r="KP816" i="16" l="1"/>
  <c r="KP817" i="16" l="1"/>
  <c r="KP818" i="16" l="1"/>
  <c r="KP819" i="16" l="1"/>
  <c r="KP820" i="16" l="1"/>
  <c r="KP821" i="16" l="1"/>
  <c r="KP822" i="16" l="1"/>
  <c r="KP823" i="16" l="1"/>
  <c r="KP824" i="16" l="1"/>
  <c r="KP825" i="16" l="1"/>
  <c r="KP826" i="16" l="1"/>
  <c r="KP827" i="16" l="1"/>
  <c r="KP828" i="16" l="1"/>
  <c r="KP829" i="16" l="1"/>
  <c r="KP830" i="16" l="1"/>
  <c r="KP831" i="16" l="1"/>
  <c r="KP832" i="16" l="1"/>
  <c r="KP833" i="16" l="1"/>
  <c r="KP834" i="16" l="1"/>
  <c r="KP835" i="16" l="1"/>
  <c r="KP836" i="16" l="1"/>
  <c r="KP837" i="16" l="1"/>
  <c r="KP838" i="16" l="1"/>
  <c r="KP839" i="16" l="1"/>
  <c r="KP840" i="16" l="1"/>
  <c r="KP841" i="16" l="1"/>
  <c r="KP842" i="16" l="1"/>
  <c r="KP843" i="16" l="1"/>
  <c r="KP844" i="16" l="1"/>
  <c r="KP845" i="16" l="1"/>
  <c r="KP846" i="16" l="1"/>
  <c r="KP847" i="16" l="1"/>
  <c r="KP848" i="16" l="1"/>
  <c r="KP849" i="16" l="1"/>
  <c r="KP850" i="16" l="1"/>
  <c r="KP851" i="16" l="1"/>
  <c r="KP852" i="16" l="1"/>
  <c r="KP853" i="16" l="1"/>
  <c r="KP854" i="16" l="1"/>
  <c r="KP855" i="16" l="1"/>
  <c r="KP856" i="16" l="1"/>
  <c r="KP857" i="16" l="1"/>
  <c r="KP858" i="16" l="1"/>
  <c r="KP859" i="16" l="1"/>
  <c r="KP860" i="16" l="1"/>
  <c r="KP861" i="16" l="1"/>
  <c r="KP862" i="16" l="1"/>
  <c r="KP863" i="16" l="1"/>
  <c r="KP864" i="16" l="1"/>
  <c r="KP865" i="16" l="1"/>
  <c r="KP866" i="16" l="1"/>
  <c r="KP867" i="16" l="1"/>
  <c r="KP868" i="16" l="1"/>
  <c r="KP869" i="16" l="1"/>
  <c r="KP870" i="16" l="1"/>
  <c r="KP871" i="16" l="1"/>
  <c r="KP872" i="16" l="1"/>
  <c r="KP873" i="16" l="1"/>
  <c r="KP874" i="16" l="1"/>
  <c r="KP875" i="16" l="1"/>
  <c r="KP876" i="16" l="1"/>
  <c r="KP877" i="16" l="1"/>
  <c r="KP878" i="16" l="1"/>
  <c r="KP879" i="16" l="1"/>
  <c r="KP880" i="16" l="1"/>
  <c r="KP881" i="16" l="1"/>
  <c r="KP882" i="16" l="1"/>
  <c r="KP883" i="16" l="1"/>
  <c r="KP884" i="16" l="1"/>
  <c r="KP885" i="16" l="1"/>
  <c r="KP886" i="16" l="1"/>
  <c r="KP887" i="16" l="1"/>
  <c r="KP888" i="16" l="1"/>
  <c r="KP889" i="16" l="1"/>
  <c r="KP890" i="16" l="1"/>
  <c r="KP891" i="16" l="1"/>
  <c r="KP892" i="16" l="1"/>
  <c r="KP893" i="16" l="1"/>
  <c r="KP894" i="16" l="1"/>
  <c r="KP895" i="16" l="1"/>
  <c r="KP896" i="16" l="1"/>
  <c r="KP897" i="16" l="1"/>
  <c r="KP898" i="16" l="1"/>
  <c r="KP899" i="16" l="1"/>
  <c r="KP900" i="16" l="1"/>
  <c r="KP901" i="16" l="1"/>
  <c r="KP902" i="16" l="1"/>
  <c r="KP903" i="16" l="1"/>
  <c r="KP904" i="16" l="1"/>
  <c r="KP905" i="16" l="1"/>
  <c r="KP906" i="16" l="1"/>
  <c r="KP907" i="16" l="1"/>
  <c r="KP908" i="16" l="1"/>
  <c r="KP909" i="16" l="1"/>
  <c r="KP910" i="16" l="1"/>
  <c r="KP911" i="16" l="1"/>
  <c r="KP912" i="16" l="1"/>
  <c r="KP913" i="16" l="1"/>
  <c r="KP914" i="16" l="1"/>
  <c r="KP915" i="16" l="1"/>
  <c r="KP916" i="16" l="1"/>
  <c r="KP917" i="16" l="1"/>
  <c r="KP918" i="16" l="1"/>
  <c r="KP919" i="16" l="1"/>
  <c r="KP920" i="16" l="1"/>
  <c r="KP921" i="16" l="1"/>
  <c r="KP922" i="16" l="1"/>
  <c r="KP923" i="16" l="1"/>
  <c r="KP924" i="16" l="1"/>
  <c r="KP925" i="16" l="1"/>
  <c r="KP926" i="16" l="1"/>
  <c r="KP927" i="16" l="1"/>
  <c r="KP928" i="16" l="1"/>
  <c r="KP929" i="16" l="1"/>
  <c r="KP930" i="16" l="1"/>
  <c r="KP931" i="16" l="1"/>
  <c r="KP932" i="16" l="1"/>
  <c r="KP933" i="16" l="1"/>
  <c r="KP934" i="16" l="1"/>
  <c r="KP935" i="16" l="1"/>
  <c r="KP936" i="16" l="1"/>
  <c r="KP937" i="16" l="1"/>
  <c r="KP938" i="16" l="1"/>
  <c r="KP939" i="16" l="1"/>
  <c r="KP940" i="16" l="1"/>
  <c r="KP941" i="16" l="1"/>
  <c r="KP942" i="16" l="1"/>
  <c r="KP943" i="16" l="1"/>
  <c r="KP944" i="16" l="1"/>
  <c r="KP945" i="16" l="1"/>
  <c r="KP946" i="16" l="1"/>
  <c r="KP947" i="16" l="1"/>
  <c r="KP948" i="16" l="1"/>
  <c r="KP949" i="16" l="1"/>
  <c r="KP950" i="16" l="1"/>
  <c r="KP951" i="16" l="1"/>
  <c r="KP952" i="16" l="1"/>
  <c r="KP953" i="16" l="1"/>
  <c r="KP954" i="16" l="1"/>
  <c r="KP955" i="16" l="1"/>
  <c r="KP956" i="16" l="1"/>
  <c r="KP957" i="16" l="1"/>
  <c r="KP958" i="16" l="1"/>
  <c r="KP959" i="16" l="1"/>
  <c r="KP960" i="16" l="1"/>
  <c r="KP961" i="16" l="1"/>
  <c r="KP962" i="16" l="1"/>
  <c r="KP963" i="16" l="1"/>
  <c r="KP964" i="16" l="1"/>
  <c r="KP965" i="16" l="1"/>
  <c r="KP966" i="16" l="1"/>
  <c r="KP967" i="16" l="1"/>
  <c r="KP968" i="16" l="1"/>
  <c r="KP969" i="16" l="1"/>
  <c r="KP970" i="16" l="1"/>
  <c r="KP971" i="16" l="1"/>
  <c r="KP972" i="16" l="1"/>
  <c r="KP973" i="16" l="1"/>
  <c r="KP974" i="16" l="1"/>
  <c r="KP975" i="16" l="1"/>
  <c r="KP976" i="16" l="1"/>
  <c r="KP977" i="16" l="1"/>
  <c r="KP978" i="16" l="1"/>
  <c r="KP979" i="16" l="1"/>
  <c r="KP980" i="16" l="1"/>
  <c r="KP981" i="16" l="1"/>
  <c r="KP982" i="16" l="1"/>
  <c r="KP983" i="16" l="1"/>
  <c r="KP984" i="16" l="1"/>
  <c r="KP985" i="16" l="1"/>
  <c r="KP986" i="16" l="1"/>
  <c r="KP987" i="16" l="1"/>
  <c r="KP988" i="16" l="1"/>
  <c r="KP989" i="16" l="1"/>
  <c r="KP990" i="16" l="1"/>
  <c r="KP991" i="16" l="1"/>
  <c r="KP992" i="16" l="1"/>
  <c r="KP993" i="16" l="1"/>
  <c r="KP994" i="16" l="1"/>
  <c r="KP995" i="16" l="1"/>
  <c r="KP996" i="16" l="1"/>
  <c r="KP997" i="16" l="1"/>
  <c r="KP998" i="16" l="1"/>
  <c r="KP999" i="16" l="1"/>
  <c r="KP1000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</author>
    <author>RMC</author>
  </authors>
  <commentList>
    <comment ref="W2" authorId="0" shapeId="0" xr:uid="{1915B539-F2D5-469B-ADF3-F3B8039B6C03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M. G. Kendall, Sheila F. H. Kendall and B. Babington Smith, (1939)  The Distribution of Spearman's Coefficient of Rank Correlation in a Universe in which all Rankings Occur an Equal Number of Times: Biometrika , Jan., 1939, Vol. 30, No. 3/4 (Jan., 1939), pp. 251-273 Published by: Oxford University Press on behalf of Biometrika Trust, Stable URL: https://www.jstor.org/stable/2332649</t>
        </r>
      </text>
    </comment>
    <comment ref="W9" authorId="0" shapeId="0" xr:uid="{28BA5061-CB41-49FC-B8DA-29CCB6F12371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https://www.sciencedirect.com/topics/mathematics/rank-correlation-coefficient 
</t>
        </r>
      </text>
    </comment>
    <comment ref="B30" authorId="1" shapeId="0" xr:uid="{E99A0169-71EF-4BE4-A95F-F5835D1AC8B8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one expert assessed 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RMC</author>
    <author>roger</author>
  </authors>
  <commentList>
    <comment ref="B1" authorId="0" shapeId="0" xr:uid="{7C99EF87-9CD5-4828-BE8E-8A1136ABF4E5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ave of medians per vbl</t>
        </r>
      </text>
    </comment>
    <comment ref="Q1" authorId="0" shapeId="0" xr:uid="{AD1A1FE8-9D3C-4094-8DB0-0F5E98775330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ave of medians  col B
</t>
        </r>
      </text>
    </comment>
    <comment ref="W1" authorId="0" shapeId="0" xr:uid="{0AAD90BC-EA1F-4E7A-81F5-A57F697A682D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ave of medians per vbl</t>
        </r>
      </text>
    </comment>
    <comment ref="AC1" authorId="1" shapeId="0" xr:uid="{FB54476E-3CB4-4EFF-86CE-01200F5E1A29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535 forecasts w rls &gt;= 0.1</t>
        </r>
      </text>
    </comment>
    <comment ref="AK1" authorId="1" shapeId="0" xr:uid="{447F0477-BE75-4B46-B1F2-C2FF1EC5FF20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all 586 forecasts</t>
        </r>
      </text>
    </comment>
    <comment ref="A3" authorId="1" shapeId="0" xr:uid="{C57C7BAC-CE01-46D5-9068-3F32506A7C4C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nr vbls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</author>
    <author>RMC</author>
  </authors>
  <commentList>
    <comment ref="A4" authorId="0" shapeId="0" xr:uid="{4AC8E7CB-F4BE-41BF-829A-C603B61F1216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mean of experts' MAPES, averaged over vbls</t>
        </r>
      </text>
    </comment>
    <comment ref="R9" authorId="1" shapeId="0" xr:uid="{44FCD977-E9DE-40BE-B268-3F9A6D3AB057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one expert assessed 19</t>
        </r>
      </text>
    </comment>
    <comment ref="R25" authorId="1" shapeId="0" xr:uid="{4260D936-9FA4-4B8D-8DDA-CF1D18046986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one expert assessed 19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</author>
  </authors>
  <commentList>
    <comment ref="AA7" authorId="0" shapeId="0" xr:uid="{84CCB899-68EC-4094-A69D-88B3099CE7E1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mean of experts' MAPES, averaged over vbls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</author>
    <author>RMC</author>
  </authors>
  <commentList>
    <comment ref="K2" authorId="0" shapeId="0" xr:uid="{E05D5B5D-00CA-4503-B7E6-29CED59BEAEB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mean of experts' MAPES, averaged over vbls</t>
        </r>
      </text>
    </comment>
    <comment ref="AO2" authorId="0" shapeId="0" xr:uid="{74E1C5B2-E08A-4B60-AA1F-07D79C61318F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mean of experts' MAPES, averaged over vbls</t>
        </r>
      </text>
    </comment>
    <comment ref="A19" authorId="1" shapeId="0" xr:uid="{61AFC15C-B074-4718-B280-7D4F010E19C7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one expert assessed 19</t>
        </r>
      </text>
    </comment>
    <comment ref="Y19" authorId="0" shapeId="0" xr:uid="{87D49A13-658B-45E1-84B5-1821F1E8F264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mean of experts' MAPES, averaged over vbls</t>
        </r>
      </text>
    </comment>
    <comment ref="AG29" authorId="1" shapeId="0" xr:uid="{9AB9DBB5-09B7-4CA9-86BE-986919AC4351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one expert assessed 19</t>
        </r>
      </text>
    </comment>
    <comment ref="K45" authorId="0" shapeId="0" xr:uid="{DE46F26B-4711-4E43-A362-D43B18CA8484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mean of experts' MAPES, averaged over vbls</t>
        </r>
      </text>
    </comment>
    <comment ref="A47" authorId="1" shapeId="0" xr:uid="{7EF8B1C0-1E6B-4CEF-8AA0-D103DA841137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one expert assessed 19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</author>
  </authors>
  <commentList>
    <comment ref="X1" authorId="0" shapeId="0" xr:uid="{70D3313A-E7C0-4F35-AC8C-586661F15C09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deleted outlier 1.67E7, next largestg 5E4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</author>
    <author>RMC</author>
  </authors>
  <commentList>
    <comment ref="KM1" authorId="0" shapeId="0" xr:uid="{40BA51F5-F758-4E76-B046-8D24C06A479D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exd vb 1
</t>
        </r>
      </text>
    </comment>
    <comment ref="KN1" authorId="0" shapeId="0" xr:uid="{B94713BE-E7A2-42B1-8475-D79162C5EACB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value vb 1</t>
        </r>
      </text>
    </comment>
    <comment ref="KO1" authorId="0" shapeId="0" xr:uid="{3B71973F-F182-420C-9F21-24D9D699072F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ewd</t>
        </r>
      </text>
    </comment>
    <comment ref="KP1" authorId="0" shapeId="0" xr:uid="{74C5D87F-5956-4B75-ADCE-C0092C4CBA12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cumulative vb 1</t>
        </r>
      </text>
    </comment>
    <comment ref="KS1" authorId="0" shapeId="0" xr:uid="{A55DF2A4-DDEA-49E8-80E2-592A826C84FB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these re the values on IR for the ew quantiles</t>
        </r>
      </text>
    </comment>
    <comment ref="KT1" authorId="0" shapeId="0" xr:uid="{368BD58D-ACAF-4F24-99A6-9702CF3ACEE3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these are interpolated quantiles for ew</t>
        </r>
      </text>
    </comment>
    <comment ref="KY1" authorId="0" shapeId="0" xr:uid="{05C5527A-0D53-4669-9214-A2ED7D67C377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ewd(2,7,r)</t>
        </r>
      </text>
    </comment>
    <comment ref="KZ1" authorId="0" shapeId="0" xr:uid="{3B7D7B80-9E58-4716-AF81-6633EAEBB899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ew4Ri   (7,r)</t>
        </r>
      </text>
    </comment>
    <comment ref="P62" authorId="0" shapeId="0" xr:uid="{648D2853-2FEC-48BA-9916-BE52C0387A30}">
      <text>
        <r>
          <rPr>
            <b/>
            <sz val="9"/>
            <color indexed="81"/>
            <rFont val="Tahoma"/>
            <family val="2"/>
          </rPr>
          <t>roger:</t>
        </r>
        <r>
          <rPr>
            <sz val="9"/>
            <color indexed="81"/>
            <rFont val="Tahoma"/>
            <family val="2"/>
          </rPr>
          <t xml:space="preserve">
from WOC</t>
        </r>
      </text>
    </comment>
    <comment ref="H64" authorId="1" shapeId="0" xr:uid="{DFA3DCE4-B9C7-4030-A26B-9042F1977C14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ave of medians per vbl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RMC</author>
  </authors>
  <commentList>
    <comment ref="AS1" authorId="0" shapeId="0" xr:uid="{568E857B-F6F1-441D-AC88-D63AE79140E1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variable wise</t>
        </r>
      </text>
    </comment>
    <comment ref="AT1" authorId="0" shapeId="0" xr:uid="{CCD95C2A-15E5-486F-9116-B024BC1908F7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variable wise</t>
        </r>
      </text>
    </comment>
    <comment ref="AV1" authorId="0" shapeId="0" xr:uid="{09347158-23E1-4823-8920-97F0A341BFFF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per expert is not intger, choose "n" to see integers
</t>
        </r>
      </text>
    </comment>
    <comment ref="AW1" authorId="0" shapeId="0" xr:uid="{95BAB1EA-CE78-4974-9CE1-0C1AC0E0000B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per expert is not intger, choose "n" to see integers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RMC</author>
  </authors>
  <commentList>
    <comment ref="A1" authorId="0" shapeId="0" xr:uid="{5FF0E325-18A6-4DB6-85C7-A6BDC4878E9E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one expert assessed 19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RMC</author>
  </authors>
  <commentList>
    <comment ref="AS1" authorId="0" shapeId="0" xr:uid="{DDFFB8F4-4FE3-4A91-86EF-E712C89B497A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variable wise</t>
        </r>
      </text>
    </comment>
    <comment ref="AT1" authorId="0" shapeId="0" xr:uid="{3307F066-05DD-48E3-80B1-A163A0C7FC3B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variable wise</t>
        </r>
      </text>
    </comment>
    <comment ref="AV1" authorId="0" shapeId="0" xr:uid="{E44BFEF3-9E72-4148-AE50-AA8E149B59FC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per expert is not intger, choose "n" to see integers
</t>
        </r>
      </text>
    </comment>
    <comment ref="AW1" authorId="0" shapeId="0" xr:uid="{C0512EA3-8F63-4652-BAAA-1F3B6E380B46}">
      <text>
        <r>
          <rPr>
            <b/>
            <sz val="9"/>
            <color indexed="81"/>
            <rFont val="Tahoma"/>
            <family val="2"/>
          </rPr>
          <t>RMC:</t>
        </r>
        <r>
          <rPr>
            <sz val="9"/>
            <color indexed="81"/>
            <rFont val="Tahoma"/>
            <family val="2"/>
          </rPr>
          <t xml:space="preserve">
per expert is not intger, choose "n" to see integers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FC2CF5-6751-4A58-A0C3-7795099A6FEC}" keepAlive="1" name="Query - stromboli" description="Connection to the 'stromboli' query in the workbook." type="5" refreshedVersion="0" background="1">
    <dbPr connection="Provider=Microsoft.Mashup.OleDb.1;Data Source=$Workbook$;Location=stromboli;Extended Properties=&quot;&quot;" command="SELECT * FROM [strombol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<sst xmlns="http://schemas.openxmlformats.org/spreadsheetml/2006/main" count="36907" uniqueCount="780">
  <si>
    <t>`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</si>
  <si>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</si>
  <si>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</si>
  <si>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</si>
  <si>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</si>
  <si>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</si>
  <si>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</si>
  <si>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</si>
  <si>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</si>
  <si>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</si>
  <si>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exp10</t>
  </si>
  <si>
    <t>exp11</t>
  </si>
  <si>
    <t>exp12</t>
  </si>
  <si>
    <t>exp13</t>
  </si>
  <si>
    <t>exp14</t>
  </si>
  <si>
    <t>exp15</t>
  </si>
  <si>
    <t>exp16</t>
  </si>
  <si>
    <t>exp17</t>
  </si>
  <si>
    <t>exp18</t>
  </si>
  <si>
    <t>exp19</t>
  </si>
  <si>
    <t>exp20</t>
  </si>
  <si>
    <t>exp21</t>
  </si>
  <si>
    <t>exp22</t>
  </si>
  <si>
    <t>exp23</t>
  </si>
  <si>
    <t>exp24</t>
  </si>
  <si>
    <t>exp25</t>
  </si>
  <si>
    <t>exp26</t>
  </si>
  <si>
    <t>exp27</t>
  </si>
  <si>
    <t>exp28</t>
  </si>
  <si>
    <t>exp29</t>
  </si>
  <si>
    <t>exp30</t>
  </si>
  <si>
    <t>exp31</t>
  </si>
  <si>
    <t>exp32</t>
  </si>
  <si>
    <t>usgs</t>
  </si>
  <si>
    <t>vbl</t>
  </si>
  <si>
    <t>RLS</t>
  </si>
  <si>
    <t>i</t>
  </si>
  <si>
    <t>g</t>
  </si>
  <si>
    <t>gn</t>
  </si>
  <si>
    <t>ew</t>
  </si>
  <si>
    <t>PwQ</t>
  </si>
  <si>
    <t>EwQ</t>
  </si>
  <si>
    <t>Frac Var</t>
  </si>
  <si>
    <t>ExpSumTail</t>
  </si>
  <si>
    <t>SumCovTail</t>
  </si>
  <si>
    <t>#&lt;5%</t>
  </si>
  <si>
    <t>#&gt;95%</t>
  </si>
  <si>
    <t>#Tail</t>
  </si>
  <si>
    <t>LocBias</t>
  </si>
  <si>
    <t>Stdev</t>
  </si>
  <si>
    <t>#exprt=</t>
  </si>
  <si>
    <t>sd003.........</t>
  </si>
  <si>
    <t>VE(e|v)</t>
  </si>
  <si>
    <t>sd004.........</t>
  </si>
  <si>
    <t>VE(v|e)</t>
  </si>
  <si>
    <t>SumTail</t>
  </si>
  <si>
    <t>sd005.........</t>
  </si>
  <si>
    <t>VARP</t>
  </si>
  <si>
    <t>sd006.........</t>
  </si>
  <si>
    <t>AVE%tile@rls</t>
  </si>
  <si>
    <t>sd007.........</t>
  </si>
  <si>
    <t>sd008.........</t>
  </si>
  <si>
    <t>sd009.........</t>
  </si>
  <si>
    <t>sd010.........</t>
  </si>
  <si>
    <t>sd011.........</t>
  </si>
  <si>
    <t>sd012.........</t>
  </si>
  <si>
    <t>sd013.........</t>
  </si>
  <si>
    <t>sd014.........</t>
  </si>
  <si>
    <t>sd015.........</t>
  </si>
  <si>
    <t>sd016.........</t>
  </si>
  <si>
    <t>sd017.........</t>
  </si>
  <si>
    <t>sd018.........</t>
  </si>
  <si>
    <t>sd019.........</t>
  </si>
  <si>
    <t>sd020.........</t>
  </si>
  <si>
    <t>make dep matrix crt m</t>
  </si>
  <si>
    <t>then fillcormtrx for %tile@rls and fill covmatrix for HiLo and Tails</t>
  </si>
  <si>
    <t>AVE HiLo</t>
  </si>
  <si>
    <t>AVE tail</t>
  </si>
  <si>
    <t>%tile rls</t>
  </si>
  <si>
    <t>E(e|v)</t>
  </si>
  <si>
    <t>E(v|e)</t>
  </si>
  <si>
    <t>vbl1</t>
  </si>
  <si>
    <t>vbl2</t>
  </si>
  <si>
    <t>vbl3</t>
  </si>
  <si>
    <t>vbl4</t>
  </si>
  <si>
    <t>vbl5</t>
  </si>
  <si>
    <t>vbl6</t>
  </si>
  <si>
    <t>vbl7</t>
  </si>
  <si>
    <t>vbl8</t>
  </si>
  <si>
    <t>vbl9</t>
  </si>
  <si>
    <t>vbl10</t>
  </si>
  <si>
    <t>vbl11</t>
  </si>
  <si>
    <t>vbl12</t>
  </si>
  <si>
    <t>vbl13</t>
  </si>
  <si>
    <t>vbl14</t>
  </si>
  <si>
    <t>vbl15</t>
  </si>
  <si>
    <t>vbl16</t>
  </si>
  <si>
    <t>vbl17</t>
  </si>
  <si>
    <t>vbl18</t>
  </si>
  <si>
    <t>tail</t>
  </si>
  <si>
    <t>CDCall</t>
  </si>
  <si>
    <t>rls</t>
  </si>
  <si>
    <t>CAL011........</t>
  </si>
  <si>
    <t>CAL022........</t>
  </si>
  <si>
    <t>CAL033........</t>
  </si>
  <si>
    <t>CAL044........</t>
  </si>
  <si>
    <t>CAL055........</t>
  </si>
  <si>
    <t>CAL066........</t>
  </si>
  <si>
    <t>CAL077........</t>
  </si>
  <si>
    <t>CAL088........</t>
  </si>
  <si>
    <t>CAL099........</t>
  </si>
  <si>
    <t>CAL1010.......</t>
  </si>
  <si>
    <t>CAL1111.......</t>
  </si>
  <si>
    <t>CAL1212.......</t>
  </si>
  <si>
    <t>CAL1313.......</t>
  </si>
  <si>
    <t>CAL1414.......</t>
  </si>
  <si>
    <t>exp33</t>
  </si>
  <si>
    <t>exp34</t>
  </si>
  <si>
    <t>exp35</t>
  </si>
  <si>
    <t>exp36</t>
  </si>
  <si>
    <t>exp37</t>
  </si>
  <si>
    <t>exp38</t>
  </si>
  <si>
    <t>exp39</t>
  </si>
  <si>
    <t>exp40</t>
  </si>
  <si>
    <t>exp41</t>
  </si>
  <si>
    <t>exp42</t>
  </si>
  <si>
    <t>exp43</t>
  </si>
  <si>
    <t>exp44</t>
  </si>
  <si>
    <t>exp45</t>
  </si>
  <si>
    <t>exp46</t>
  </si>
  <si>
    <t>exp47</t>
  </si>
  <si>
    <t>exp48</t>
  </si>
  <si>
    <t>HiLo</t>
  </si>
  <si>
    <t>ICE_2018</t>
  </si>
  <si>
    <t>SEED1........</t>
  </si>
  <si>
    <t>SEED2........</t>
  </si>
  <si>
    <t>SEED3........</t>
  </si>
  <si>
    <t>SEED4........</t>
  </si>
  <si>
    <t>SEED5........</t>
  </si>
  <si>
    <t>SEED6........</t>
  </si>
  <si>
    <t>SEED7........</t>
  </si>
  <si>
    <t>SEED8........</t>
  </si>
  <si>
    <t>SEED9........</t>
  </si>
  <si>
    <t>SEED10.......</t>
  </si>
  <si>
    <t>SEED11.......</t>
  </si>
  <si>
    <t>SEED12.......</t>
  </si>
  <si>
    <t>SEED13.......</t>
  </si>
  <si>
    <t>SEED14.......</t>
  </si>
  <si>
    <t>SEED15.......</t>
  </si>
  <si>
    <t>SEED16.......</t>
  </si>
  <si>
    <t>TdC</t>
  </si>
  <si>
    <t>Fogo Ltithics</t>
  </si>
  <si>
    <t>Taal Surge</t>
  </si>
  <si>
    <t>Laki SO2</t>
  </si>
  <si>
    <t>Laki Lava</t>
  </si>
  <si>
    <t>Santa Maria Co</t>
  </si>
  <si>
    <t>S. Maria Fall</t>
  </si>
  <si>
    <t>Colima Dome</t>
  </si>
  <si>
    <t>Submarine erup</t>
  </si>
  <si>
    <t>Collapse load</t>
  </si>
  <si>
    <t>Melt Prod Rate</t>
  </si>
  <si>
    <t>Hierro</t>
  </si>
  <si>
    <t>Scoria cone</t>
  </si>
  <si>
    <t>Effusion rate</t>
  </si>
  <si>
    <t>Lava Flow Leng</t>
  </si>
  <si>
    <t>Melt Prod Hawa</t>
  </si>
  <si>
    <t>Hekla earthqua</t>
  </si>
  <si>
    <t>Window Asama</t>
  </si>
  <si>
    <t>topaz</t>
  </si>
  <si>
    <t>SubsidOffset</t>
  </si>
  <si>
    <t>AgeGeothermH2O</t>
  </si>
  <si>
    <t>AvCalderaDiam</t>
  </si>
  <si>
    <t>AskjaDuration</t>
  </si>
  <si>
    <t>ErosionLawK</t>
  </si>
  <si>
    <t>GlacIsosRate</t>
  </si>
  <si>
    <t>IzuVentNos</t>
  </si>
  <si>
    <t>PermaDepth1C</t>
  </si>
  <si>
    <t>HypoDiff</t>
  </si>
  <si>
    <t>1DayUplift</t>
  </si>
  <si>
    <t>MagmaProduct</t>
  </si>
  <si>
    <t>MinEoceneConv</t>
  </si>
  <si>
    <t>NeogeneThick</t>
  </si>
  <si>
    <t>ActiveFaults</t>
  </si>
  <si>
    <t>CrustDiffs</t>
  </si>
  <si>
    <t>IwoJimaUplift</t>
  </si>
  <si>
    <t>CDC_ROI</t>
  </si>
  <si>
    <t>IMR</t>
  </si>
  <si>
    <t>AsthmaChange</t>
  </si>
  <si>
    <t>COdeaths</t>
  </si>
  <si>
    <t>CancerRisk</t>
  </si>
  <si>
    <t>EBLL</t>
  </si>
  <si>
    <t>Ozone</t>
  </si>
  <si>
    <t>HeartDis</t>
  </si>
  <si>
    <t>TrafficDeaths</t>
  </si>
  <si>
    <t>DownSynd</t>
  </si>
  <si>
    <t>HealthInsRatio</t>
  </si>
  <si>
    <t>nrex+4</t>
  </si>
  <si>
    <t>2nrex+5</t>
  </si>
  <si>
    <t>2nrex+8</t>
  </si>
  <si>
    <t>3nrex+9</t>
  </si>
  <si>
    <t>Ave|cov|</t>
  </si>
  <si>
    <t>#exp</t>
  </si>
  <si>
    <t>#vbl</t>
  </si>
  <si>
    <t>SumHiLo</t>
  </si>
  <si>
    <t>USGS</t>
  </si>
  <si>
    <t>CDCALL</t>
  </si>
  <si>
    <t>Ice_2018</t>
  </si>
  <si>
    <t>CDC_Roi</t>
  </si>
  <si>
    <t>ExpSumHilo</t>
  </si>
  <si>
    <t>Nr Exp</t>
  </si>
  <si>
    <t>Nr Vbl</t>
  </si>
  <si>
    <t>Mean SA</t>
  </si>
  <si>
    <t>Ave Agr Tail</t>
  </si>
  <si>
    <t>AveAgrHiLo</t>
  </si>
  <si>
    <t>SA</t>
  </si>
  <si>
    <t>Inf</t>
  </si>
  <si>
    <t>SUM HiLo</t>
  </si>
  <si>
    <t>SUM tail</t>
  </si>
  <si>
    <t>MAPE</t>
  </si>
  <si>
    <t>#vbl=</t>
  </si>
  <si>
    <t>P(1)</t>
  </si>
  <si>
    <t>AveDens@rls</t>
  </si>
  <si>
    <t>burkina faso</t>
  </si>
  <si>
    <t>Brexit_Food</t>
  </si>
  <si>
    <t>S02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</si>
  <si>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</si>
  <si>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</si>
  <si>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</si>
  <si>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</si>
  <si>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</si>
  <si>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</si>
  <si>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</si>
  <si>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</si>
  <si>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</si>
  <si>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biol_agents</t>
  </si>
  <si>
    <t>Dead dogs</t>
  </si>
  <si>
    <t>VEE mortality</t>
  </si>
  <si>
    <t>Typhoid infect</t>
  </si>
  <si>
    <t>No. doctors</t>
  </si>
  <si>
    <t>Anthrax wipe</t>
  </si>
  <si>
    <t>CSFV days</t>
  </si>
  <si>
    <t>RAND study</t>
  </si>
  <si>
    <t>Courier time</t>
  </si>
  <si>
    <t>Anthrax cost</t>
  </si>
  <si>
    <t>Brucell. dead</t>
  </si>
  <si>
    <t>% eczema vacc.</t>
  </si>
  <si>
    <t>Y pestis ID50</t>
  </si>
  <si>
    <t>CO2em</t>
  </si>
  <si>
    <t>cotopaxi</t>
  </si>
  <si>
    <t>Q1_s</t>
  </si>
  <si>
    <t>Q2_s</t>
  </si>
  <si>
    <t>Q3_s</t>
  </si>
  <si>
    <t>Q4_s</t>
  </si>
  <si>
    <t>Q5_s</t>
  </si>
  <si>
    <t>Q6_s</t>
  </si>
  <si>
    <t>Q7_s</t>
  </si>
  <si>
    <t>Q8_s</t>
  </si>
  <si>
    <t>Q9_s</t>
  </si>
  <si>
    <t>Q10_s</t>
  </si>
  <si>
    <t>Q12_s</t>
  </si>
  <si>
    <t>Q13_s</t>
  </si>
  <si>
    <t>Q15_s</t>
  </si>
  <si>
    <t>Q11_s</t>
  </si>
  <si>
    <t>Erie Carps</t>
  </si>
  <si>
    <t>WY11</t>
  </si>
  <si>
    <t>RG11</t>
  </si>
  <si>
    <t>RS11</t>
  </si>
  <si>
    <t>GS11</t>
  </si>
  <si>
    <t>SMBa11</t>
  </si>
  <si>
    <t>WBy11</t>
  </si>
  <si>
    <t>WBa11</t>
  </si>
  <si>
    <t>YPy11</t>
  </si>
  <si>
    <t>YPa11</t>
  </si>
  <si>
    <t>RS_WYy11</t>
  </si>
  <si>
    <t>RS_WYa11</t>
  </si>
  <si>
    <t>RG_WYy11</t>
  </si>
  <si>
    <t>RG_SMBa11</t>
  </si>
  <si>
    <t>RG_YPa1</t>
  </si>
  <si>
    <t>pool12</t>
  </si>
  <si>
    <t>Gerstenberger</t>
  </si>
  <si>
    <t>subducted dist</t>
  </si>
  <si>
    <t>Rock uplift</t>
  </si>
  <si>
    <t>scaling SRL</t>
  </si>
  <si>
    <t>PGA %g diff.</t>
  </si>
  <si>
    <t>M&gt;=6.0 100yrs</t>
  </si>
  <si>
    <t>Global ave rat</t>
  </si>
  <si>
    <t>Omori</t>
  </si>
  <si>
    <t>Inerevent time</t>
  </si>
  <si>
    <t>stress drop</t>
  </si>
  <si>
    <t>time variation</t>
  </si>
  <si>
    <t>Chi-Chi AS</t>
  </si>
  <si>
    <t>Max PGA NR</t>
  </si>
  <si>
    <t>Decl. diff.</t>
  </si>
  <si>
    <t>Political_Violence</t>
  </si>
  <si>
    <t>PHAC_T4</t>
  </si>
  <si>
    <t>piton</t>
  </si>
  <si>
    <t>Q14_s</t>
  </si>
  <si>
    <t>Q16_s</t>
  </si>
  <si>
    <t>Leontaris</t>
  </si>
  <si>
    <t>liander</t>
  </si>
  <si>
    <t>ratio_damage</t>
  </si>
  <si>
    <t>repported_digg</t>
  </si>
  <si>
    <t>leak_3rdp</t>
  </si>
  <si>
    <t>min_tensil_str</t>
  </si>
  <si>
    <t>gci_km_ams</t>
  </si>
  <si>
    <t>150mm diameter</t>
  </si>
  <si>
    <t>fatalities_gas</t>
  </si>
  <si>
    <t>Australia_leak</t>
  </si>
  <si>
    <t>leak_corrosion</t>
  </si>
  <si>
    <t>injury_Germany</t>
  </si>
  <si>
    <t>ICE_2012</t>
  </si>
  <si>
    <t>S1</t>
  </si>
  <si>
    <t>S2</t>
  </si>
  <si>
    <t>S3</t>
  </si>
  <si>
    <t>S4</t>
  </si>
  <si>
    <t>S5</t>
  </si>
  <si>
    <t>S6</t>
  </si>
  <si>
    <t>S8</t>
  </si>
  <si>
    <t>S14</t>
  </si>
  <si>
    <t>S16</t>
  </si>
  <si>
    <t>Sheep</t>
  </si>
  <si>
    <t>SPEED</t>
  </si>
  <si>
    <t>CF intervals</t>
  </si>
  <si>
    <t>% vent Serapis</t>
  </si>
  <si>
    <t>%isopachs</t>
  </si>
  <si>
    <t>HCO3</t>
  </si>
  <si>
    <t>Ves 10cm isoph</t>
  </si>
  <si>
    <t>%2km PDCs</t>
  </si>
  <si>
    <t>%trachytic</t>
  </si>
  <si>
    <t>Area lava flow</t>
  </si>
  <si>
    <t>Vol magma</t>
  </si>
  <si>
    <t>Area CFc depre</t>
  </si>
  <si>
    <t>Gas ratio diff</t>
  </si>
  <si>
    <t>Magma Evac tim</t>
  </si>
  <si>
    <t>Surf. drop</t>
  </si>
  <si>
    <t>Height change</t>
  </si>
  <si>
    <t>Crit vesic</t>
  </si>
  <si>
    <t>Time +1degC</t>
  </si>
  <si>
    <t>Tadini_Clermont</t>
  </si>
  <si>
    <t>eBBP</t>
  </si>
  <si>
    <t>vbl19</t>
  </si>
  <si>
    <t>vbl20</t>
  </si>
  <si>
    <t>vbl21</t>
  </si>
  <si>
    <t>XL Toolbox Settings</t>
  </si>
  <si>
    <t>export_preset</t>
  </si>
  <si>
    <t>export_path</t>
  </si>
  <si>
    <t>SumCovHiLo</t>
  </si>
  <si>
    <t>VE(e|v)/V</t>
  </si>
  <si>
    <t>VE(v|e)/V</t>
  </si>
  <si>
    <t>Tail</t>
  </si>
  <si>
    <t>dens@%tile</t>
  </si>
  <si>
    <t>Tail NetAgr</t>
  </si>
  <si>
    <t>Hilo IndNetAgr</t>
  </si>
  <si>
    <t>HiLo Net Agr</t>
  </si>
  <si>
    <t>Tail IndNet Agr</t>
  </si>
  <si>
    <t>WOC</t>
  </si>
  <si>
    <t>WOC/RLS</t>
  </si>
  <si>
    <t>HiLo NetAgr</t>
  </si>
  <si>
    <t>nrex=12</t>
  </si>
  <si>
    <t>nrex=10</t>
  </si>
  <si>
    <t>nrex=20</t>
  </si>
  <si>
    <t>nrex=48</t>
  </si>
  <si>
    <t>nrex=14</t>
  </si>
  <si>
    <t>nrex=11</t>
  </si>
  <si>
    <t>nrex=28</t>
  </si>
  <si>
    <t>nrex=15</t>
  </si>
  <si>
    <t>nrex=18</t>
  </si>
  <si>
    <t>nrex=21</t>
  </si>
  <si>
    <t>nrex=32</t>
  </si>
  <si>
    <t>Net Agreement</t>
  </si>
  <si>
    <t>IndEx'dTailNetAgr</t>
  </si>
  <si>
    <t>IndEx'dHiLoNetAgr</t>
  </si>
  <si>
    <t>nrvb</t>
  </si>
  <si>
    <t>exp'dInd NetAgr</t>
  </si>
  <si>
    <t>AveCorVbl</t>
  </si>
  <si>
    <t>AveCorExp</t>
  </si>
  <si>
    <t>AveCor vbl</t>
  </si>
  <si>
    <t>AveCor exp</t>
  </si>
  <si>
    <t>nr</t>
  </si>
  <si>
    <t>MAPEcvxty</t>
  </si>
  <si>
    <t>Spearman</t>
  </si>
  <si>
    <t>&lt;?xml version="1.0" encoding="utf-16"?&gt;_x000D_
&lt;Preset xmlns:xsd="http://www.w3.org/2001/XMLSchema" xmlns:xsi="http://www.w3.org/2001/XMLSchema-instance"&gt;_x000D_
  &lt;Name&gt;Png, 1200 dpi, RGB, Transparent canvas&lt;/Name&gt;_x000D_
  &lt;Dpi&gt;1200&lt;/Dpi&gt;_x000D_
  &lt;FileType&gt;Png&lt;/FileType&gt;_x000D_
  &lt;ColorSpace&gt;Rgb&lt;/ColorSpace&gt;_x000D_
  &lt;Transparency&gt;TransparentCanvas&lt;/Transparency&gt;_x000D_
  &lt;UseColorProfile&gt;false&lt;/UseColorProfile&gt;_x000D_
  &lt;ColorProfile&gt;sRGB Color Space Profile&lt;/ColorProfile&gt;_x000D_
&lt;/Preset&gt;</t>
  </si>
  <si>
    <t>3*nrex+12</t>
  </si>
  <si>
    <t>2*nrex+8</t>
  </si>
  <si>
    <t>AVE MAPE</t>
  </si>
  <si>
    <t>SUM MAPE</t>
  </si>
  <si>
    <t>running ave</t>
  </si>
  <si>
    <t>Pearson</t>
  </si>
  <si>
    <t>nrex_4</t>
  </si>
  <si>
    <t>ethiopia</t>
  </si>
  <si>
    <t>stromboli</t>
  </si>
  <si>
    <t>RIVM2023</t>
  </si>
  <si>
    <t>nrex=42</t>
  </si>
  <si>
    <t>t=</t>
  </si>
  <si>
    <t xml:space="preserve">r*(n-2)^.5/(1-r^2)^.5 </t>
  </si>
  <si>
    <t>r=</t>
  </si>
  <si>
    <t>n=</t>
  </si>
  <si>
    <t>P(&gt;t)</t>
  </si>
  <si>
    <t>Student t approx for dist spearman rho</t>
  </si>
  <si>
    <t>x</t>
  </si>
  <si>
    <t>P(&gt;x)</t>
  </si>
  <si>
    <t>Normal approx to spearman rho dist</t>
  </si>
  <si>
    <t>hit f9 to refresh</t>
  </si>
  <si>
    <t>SQ1</t>
  </si>
  <si>
    <t>SQ2</t>
  </si>
  <si>
    <t>SQ3</t>
  </si>
  <si>
    <t>SQ4</t>
  </si>
  <si>
    <t>SQ5</t>
  </si>
  <si>
    <t>SQ6</t>
  </si>
  <si>
    <t>SQ7</t>
  </si>
  <si>
    <t>SQ8</t>
  </si>
  <si>
    <t>SQ9</t>
  </si>
  <si>
    <t>SQ10</t>
  </si>
  <si>
    <t>SQ11</t>
  </si>
  <si>
    <t>SQ12</t>
  </si>
  <si>
    <t>SQ13</t>
  </si>
  <si>
    <t>SQ14</t>
  </si>
  <si>
    <t>SQ15</t>
  </si>
  <si>
    <t>SQ16</t>
  </si>
  <si>
    <t>SQ17</t>
  </si>
  <si>
    <t>SQ18</t>
  </si>
  <si>
    <t>SQ19</t>
  </si>
  <si>
    <t>Kulumbo</t>
  </si>
  <si>
    <t>5%</t>
  </si>
  <si>
    <t>50%</t>
  </si>
  <si>
    <t>90%</t>
  </si>
  <si>
    <t>kulumbo</t>
  </si>
  <si>
    <t>nrex=13</t>
  </si>
  <si>
    <t>nrexp</t>
  </si>
  <si>
    <t>STUDY</t>
  </si>
  <si>
    <t>@EXPERT LEVEL</t>
  </si>
  <si>
    <t>Ave|cor|-1</t>
  </si>
  <si>
    <t>#SA &gt;.01</t>
  </si>
  <si>
    <t>ρ(TailNetAgr,SA)</t>
  </si>
  <si>
    <t>TUDDISPR</t>
  </si>
  <si>
    <t>Gas_ 3rd_party</t>
  </si>
  <si>
    <t>GAS95(corros)</t>
  </si>
  <si>
    <t>Dykering</t>
  </si>
  <si>
    <t>CARMA</t>
  </si>
  <si>
    <t>OPRISKBANK</t>
  </si>
  <si>
    <t>INFOSEC</t>
  </si>
  <si>
    <t>DAMS</t>
  </si>
  <si>
    <t>PILOTS</t>
  </si>
  <si>
    <t>SETE_CIDADES</t>
  </si>
  <si>
    <t>TEIDEMAY_05</t>
  </si>
  <si>
    <t>VESUVIO</t>
  </si>
  <si>
    <t>Volcano_risk</t>
  </si>
  <si>
    <t>vbl22</t>
  </si>
  <si>
    <t>vbl23</t>
  </si>
  <si>
    <t>vbl24</t>
  </si>
  <si>
    <t>vbl25</t>
  </si>
  <si>
    <t>vbl26</t>
  </si>
  <si>
    <t>vbl27</t>
  </si>
  <si>
    <t>vbl28</t>
  </si>
  <si>
    <t>vbl29</t>
  </si>
  <si>
    <t>vbl30</t>
  </si>
  <si>
    <t>vbl31</t>
  </si>
  <si>
    <t>vbl32</t>
  </si>
  <si>
    <t>vbl33</t>
  </si>
  <si>
    <t>vbl34</t>
  </si>
  <si>
    <t>vbl35</t>
  </si>
  <si>
    <t>vbl36</t>
  </si>
  <si>
    <t>vbl37</t>
  </si>
  <si>
    <t>vbl38</t>
  </si>
  <si>
    <t>vbl39</t>
  </si>
  <si>
    <t>vbl40</t>
  </si>
  <si>
    <t>vbl41</t>
  </si>
  <si>
    <t>vbl42</t>
  </si>
  <si>
    <t>vbl43</t>
  </si>
  <si>
    <t>vbl44</t>
  </si>
  <si>
    <t>vbl45</t>
  </si>
  <si>
    <t>vbl46</t>
  </si>
  <si>
    <t>vbl47</t>
  </si>
  <si>
    <t>Pearson Correlation SA</t>
  </si>
  <si>
    <t>Pearson correlaion MAPE</t>
  </si>
  <si>
    <t>nrex=17</t>
  </si>
  <si>
    <t>nrex=31</t>
  </si>
  <si>
    <t>nrex=19</t>
  </si>
  <si>
    <t>nrex=45</t>
  </si>
  <si>
    <t>0.26 significantr</t>
  </si>
  <si>
    <t>40 studies &gt;10 experts &amp; &gt;10 calibvbls</t>
  </si>
  <si>
    <t>ave</t>
  </si>
  <si>
    <r>
      <t>nC + (</t>
    </r>
    <r>
      <rPr>
        <u/>
        <sz val="11"/>
        <color rgb="FF000000"/>
        <rFont val="Times New Roman"/>
        <family val="1"/>
      </rPr>
      <t>x</t>
    </r>
    <r>
      <rPr>
        <u/>
        <vertAlign val="subscript"/>
        <sz val="11"/>
        <color rgb="FF000000"/>
        <rFont val="Times New Roman"/>
        <family val="1"/>
      </rPr>
      <t>1</t>
    </r>
    <r>
      <rPr>
        <sz val="11"/>
        <color rgb="FF000000"/>
        <rFont val="Times New Roman"/>
        <family val="1"/>
      </rPr>
      <t>/n)(</t>
    </r>
    <r>
      <rPr>
        <sz val="11"/>
        <color rgb="FF000000"/>
        <rFont val="Symbol"/>
        <family val="1"/>
        <charset val="2"/>
      </rPr>
      <t>S</t>
    </r>
    <r>
      <rPr>
        <vertAlign val="subscript"/>
        <sz val="11"/>
        <color rgb="FF000000"/>
        <rFont val="Times New Roman"/>
        <family val="1"/>
      </rPr>
      <t xml:space="preserve">i  </t>
    </r>
    <r>
      <rPr>
        <vertAlign val="subscript"/>
        <sz val="11"/>
        <color rgb="FF000000"/>
        <rFont val="Symbol"/>
        <family val="1"/>
        <charset val="2"/>
      </rPr>
      <t>³</t>
    </r>
    <r>
      <rPr>
        <vertAlign val="subscript"/>
        <sz val="11"/>
        <color rgb="FF000000"/>
        <rFont val="Times New Roman"/>
        <family val="1"/>
      </rPr>
      <t xml:space="preserve"> 1 </t>
    </r>
    <r>
      <rPr>
        <u/>
        <vertAlign val="subscript"/>
        <sz val="11"/>
        <color rgb="FF000000"/>
        <rFont val="Times New Roman"/>
        <family val="1"/>
      </rPr>
      <t xml:space="preserve"> </t>
    </r>
    <r>
      <rPr>
        <u/>
        <sz val="11"/>
        <color rgb="FF000000"/>
        <rFont val="Times New Roman"/>
        <family val="1"/>
      </rPr>
      <t>x</t>
    </r>
    <r>
      <rPr>
        <vertAlign val="subscript"/>
        <sz val="11"/>
        <color rgb="FF000000"/>
        <rFont val="Times New Roman"/>
        <family val="1"/>
      </rPr>
      <t>i</t>
    </r>
    <r>
      <rPr>
        <sz val="11"/>
        <color rgb="FF000000"/>
        <rFont val="Times New Roman"/>
        <family val="1"/>
      </rPr>
      <t>) − n.</t>
    </r>
  </si>
  <si>
    <t>sum</t>
  </si>
  <si>
    <t>SUM</t>
  </si>
  <si>
    <t>median</t>
  </si>
  <si>
    <t>max</t>
  </si>
  <si>
    <t>min</t>
  </si>
  <si>
    <t>WOC forecast</t>
  </si>
  <si>
    <t>WOCMAPE</t>
  </si>
  <si>
    <t>mean sa &amp; WOC MAPE</t>
  </si>
  <si>
    <t>nrex &amp; WOC MAPE</t>
  </si>
  <si>
    <t>WOC MAPE</t>
  </si>
  <si>
    <t>exprt MAPE</t>
  </si>
  <si>
    <t>nrex</t>
  </si>
  <si>
    <t>correl(F,H)</t>
  </si>
  <si>
    <t>spearman(F,H)</t>
  </si>
  <si>
    <t>AVE</t>
  </si>
  <si>
    <t>Tai Net Agr</t>
  </si>
  <si>
    <t>TailNetAgr</t>
  </si>
  <si>
    <t>Pearson(AT, AU)</t>
  </si>
  <si>
    <t>rank(AT,AU)</t>
  </si>
  <si>
    <t>Spearman correlation with WOC panel MAPE</t>
  </si>
  <si>
    <t>WOC Panel MAPE</t>
  </si>
  <si>
    <t xml:space="preserve">40 studies; Spearman correlation with </t>
  </si>
  <si>
    <t>&gt;0.27</t>
  </si>
  <si>
    <t>+</t>
  </si>
  <si>
    <t>?</t>
  </si>
  <si>
    <t>AVERAGE</t>
  </si>
  <si>
    <t>expert MAPE</t>
  </si>
  <si>
    <t>Spearman corel nrex and:</t>
  </si>
  <si>
    <r>
      <rPr>
        <b/>
        <sz val="16"/>
        <color theme="1"/>
        <rFont val="Symbol"/>
        <family val="1"/>
        <charset val="2"/>
      </rPr>
      <t>-</t>
    </r>
  </si>
  <si>
    <t>Qualitative relations:  helpful (+), harmful (-) too weak (?)</t>
  </si>
  <si>
    <t>Spearman correlation with mean SA</t>
  </si>
  <si>
    <t>Pearson correl</t>
  </si>
  <si>
    <t>#&lt;.05</t>
  </si>
  <si>
    <t>avecor |&lt;.05</t>
  </si>
  <si>
    <t>$CV$4*CX2+CW2*$CV$6/$CV$4-$CV$4)</t>
  </si>
  <si>
    <t>NetAgr/nrex&amp;nrvb</t>
  </si>
  <si>
    <t>sumCov</t>
  </si>
  <si>
    <t xml:space="preserve">NetAgr </t>
  </si>
  <si>
    <t>Cov</t>
  </si>
  <si>
    <t>netagrperexp</t>
  </si>
  <si>
    <t>HILO</t>
  </si>
  <si>
    <t>TAIL</t>
  </si>
  <si>
    <t>true p</t>
  </si>
  <si>
    <t>if indep</t>
  </si>
  <si>
    <t>assume obs'd net agr were indep, then P=cy, but we obsrv cz...</t>
  </si>
  <si>
    <t>explained by vbls</t>
  </si>
  <si>
    <t>explained by experts</t>
  </si>
  <si>
    <t>dens@rls</t>
  </si>
  <si>
    <t>nrvb*SumCovar +expsum hilo*allexpsumHilo / nrvb  -  nrvb</t>
  </si>
  <si>
    <t>mu</t>
  </si>
  <si>
    <t>sigma</t>
  </si>
  <si>
    <t>Normal Approx</t>
  </si>
  <si>
    <t>true q</t>
  </si>
  <si>
    <t>Normal CDF</t>
  </si>
  <si>
    <t>CO2em,  10 experts, 11 variables</t>
  </si>
  <si>
    <t>ExpSumNA Hilo</t>
  </si>
  <si>
    <t>ExpSumNA Tail</t>
  </si>
  <si>
    <t>expert</t>
  </si>
  <si>
    <t>HiLo Covar</t>
  </si>
  <si>
    <t>NetAgr</t>
  </si>
  <si>
    <t>bestSA</t>
  </si>
  <si>
    <t>significant  at</t>
  </si>
  <si>
    <t>WOC MAPEs running averages</t>
  </si>
  <si>
    <t>running geomeans</t>
  </si>
  <si>
    <t>MAPEbestSA</t>
  </si>
  <si>
    <t xml:space="preserve">        Dead_dogs</t>
  </si>
  <si>
    <t>ew log scale</t>
  </si>
  <si>
    <t>IR</t>
  </si>
  <si>
    <t>3*nrex+9</t>
  </si>
  <si>
    <t xml:space="preserve"> ew uni scale</t>
  </si>
  <si>
    <t>AVE RI</t>
  </si>
  <si>
    <t>nrex+5</t>
  </si>
  <si>
    <t>2nrex+9</t>
  </si>
  <si>
    <t>3nrex+13</t>
  </si>
  <si>
    <t>RelInf</t>
  </si>
  <si>
    <t>4nrex+17</t>
  </si>
  <si>
    <t>VAR</t>
  </si>
  <si>
    <t>relInf|ew  per vbl</t>
  </si>
  <si>
    <t>Kulumbo UNI</t>
  </si>
  <si>
    <t>IR 0.1</t>
  </si>
  <si>
    <t>excal</t>
  </si>
  <si>
    <t>200,000; 0.01</t>
  </si>
  <si>
    <t>z</t>
  </si>
  <si>
    <t>stdev</t>
  </si>
  <si>
    <t>#&lt;0.05</t>
  </si>
  <si>
    <t xml:space="preserve">WOC MAPE </t>
  </si>
  <si>
    <t>rnkCor best SA,MAPE besst SA</t>
  </si>
  <si>
    <t>Rank Correlation Matrix</t>
  </si>
  <si>
    <t>Spearman(Mean SA,13)</t>
  </si>
  <si>
    <t>pearson(Mean SA, 13)</t>
  </si>
  <si>
    <t>pearson(nrex, 14)</t>
  </si>
  <si>
    <t>Spearman(nrex, 14)</t>
  </si>
  <si>
    <t>Tail Net Agr</t>
  </si>
  <si>
    <t>Sum</t>
  </si>
  <si>
    <t>variables</t>
  </si>
  <si>
    <t>experts</t>
  </si>
  <si>
    <t>Fraction of Variance explained by</t>
  </si>
  <si>
    <t>csv_path</t>
  </si>
  <si>
    <t>C:\mydocums\EJ articles &amp; shortcourse\EJ analyses</t>
  </si>
  <si>
    <t>Stdev dens@rls</t>
  </si>
  <si>
    <t>Stdev Dens@rls</t>
  </si>
  <si>
    <t>%-tile</t>
  </si>
  <si>
    <t>Unbiasd ind tail</t>
  </si>
  <si>
    <t>symmertic MAPE</t>
  </si>
  <si>
    <t>SymWOCMape</t>
  </si>
  <si>
    <t>%WOC&gt;rls</t>
  </si>
  <si>
    <t>%WOCMAPE&gt;1</t>
  </si>
  <si>
    <t>40WOCMAPE</t>
  </si>
  <si>
    <t>nrvb 12</t>
  </si>
  <si>
    <t>#rls=4ccast</t>
  </si>
  <si>
    <t>sum-2</t>
  </si>
  <si>
    <t>WOC panel MAPE</t>
  </si>
  <si>
    <t>policy</t>
  </si>
  <si>
    <t>public health</t>
  </si>
  <si>
    <t>engineering</t>
  </si>
  <si>
    <t>volcano</t>
  </si>
  <si>
    <t>ecosystems</t>
  </si>
  <si>
    <t>infosec</t>
  </si>
  <si>
    <t>financial</t>
  </si>
  <si>
    <t>biol_agents P</t>
  </si>
  <si>
    <t>burkina faso PH</t>
  </si>
  <si>
    <t>CARMA PH</t>
  </si>
  <si>
    <t>CDC_ROI PH</t>
  </si>
  <si>
    <t>CDCall PH</t>
  </si>
  <si>
    <t>CO2 E</t>
  </si>
  <si>
    <t>cotopaxi V</t>
  </si>
  <si>
    <t>DAMS E</t>
  </si>
  <si>
    <t>Dykering E</t>
  </si>
  <si>
    <t>eBBP P</t>
  </si>
  <si>
    <t>ethiopia PH</t>
  </si>
  <si>
    <t>Sheep PH</t>
  </si>
  <si>
    <t>Gas_ 3rd_party E</t>
  </si>
  <si>
    <t>GAS95(corros) E</t>
  </si>
  <si>
    <t>Gerstenberger V</t>
  </si>
  <si>
    <t>ICE_2012 E</t>
  </si>
  <si>
    <t>ICE_2018 E</t>
  </si>
  <si>
    <t>INFOSEC I</t>
  </si>
  <si>
    <t>Kulumbo V</t>
  </si>
  <si>
    <t>Leontaris E</t>
  </si>
  <si>
    <t>liander E</t>
  </si>
  <si>
    <t>OPRISKBANK F</t>
  </si>
  <si>
    <t>PHAC_T4 V</t>
  </si>
  <si>
    <t>PILOTS P</t>
  </si>
  <si>
    <t>piton V</t>
  </si>
  <si>
    <t>RIVM2023 PH</t>
  </si>
  <si>
    <t>SETE_CIDADES V</t>
  </si>
  <si>
    <t>SPEED E</t>
  </si>
  <si>
    <t>Stromboli V</t>
  </si>
  <si>
    <t>Tadini_Clermont V</t>
  </si>
  <si>
    <t>TdC V</t>
  </si>
  <si>
    <t>TEIDEMAY_05 V</t>
  </si>
  <si>
    <t>Topaz V</t>
  </si>
  <si>
    <t>TUDDISPR E</t>
  </si>
  <si>
    <t>usgs E</t>
  </si>
  <si>
    <t>VESUVIO V</t>
  </si>
  <si>
    <t>Volcano_risk V</t>
  </si>
  <si>
    <t>Political_Violence P</t>
  </si>
  <si>
    <t>Erie Carps E</t>
  </si>
  <si>
    <t>number</t>
  </si>
  <si>
    <t>MinMax Hilo agr</t>
  </si>
  <si>
    <t>MinMax tail agr</t>
  </si>
  <si>
    <t>Av tail net agr</t>
  </si>
  <si>
    <t>AV HiLo net  agr</t>
  </si>
  <si>
    <t>10%</t>
  </si>
  <si>
    <t>signf @</t>
  </si>
  <si>
    <t>RnkMape</t>
  </si>
  <si>
    <t>nr experts</t>
  </si>
  <si>
    <t>Rank Correl with MAPE; 698 experts</t>
  </si>
  <si>
    <t>r(M,nrex|SA)</t>
  </si>
  <si>
    <t>r(M,HiLo|SA)</t>
  </si>
  <si>
    <t>Partial rank correl 698 experts</t>
  </si>
  <si>
    <t>MAPE, Tail</t>
  </si>
  <si>
    <t>MAPE HiLo</t>
  </si>
  <si>
    <t>MAPE SA</t>
  </si>
  <si>
    <t>HiLo SA</t>
  </si>
  <si>
    <t>Hi SA</t>
  </si>
  <si>
    <t>Lo MAPE</t>
  </si>
  <si>
    <t>Hi nrex</t>
  </si>
  <si>
    <t>xx</t>
  </si>
  <si>
    <t>C:\mydocums\586Woc&amp;Rls.png</t>
  </si>
  <si>
    <t>(Lo HiLo ageement)</t>
  </si>
  <si>
    <t>Hi HiLo diversity</t>
  </si>
  <si>
    <t>Rank Correlaion  698 experts</t>
  </si>
  <si>
    <t>(check code)</t>
  </si>
  <si>
    <t>t:</t>
  </si>
  <si>
    <t>10ex</t>
  </si>
  <si>
    <t>12 vb</t>
  </si>
  <si>
    <t>Example calculation net Agreement</t>
  </si>
  <si>
    <t>rank correl (B,C)</t>
  </si>
  <si>
    <t>correl (B,C)</t>
  </si>
  <si>
    <t>expts Abs%Er</t>
  </si>
  <si>
    <t>Table1</t>
  </si>
  <si>
    <t>Study</t>
  </si>
  <si>
    <t>Name</t>
  </si>
  <si>
    <t>nexp</t>
  </si>
  <si>
    <t>nvbl</t>
  </si>
  <si>
    <t>Panel MAPE</t>
  </si>
  <si>
    <t># assessments</t>
  </si>
  <si>
    <t>DSM-1</t>
  </si>
  <si>
    <t>DSM -2</t>
  </si>
  <si>
    <t>ESTEC-1</t>
  </si>
  <si>
    <t>ESTEC-2</t>
  </si>
  <si>
    <t>ESTEC-3</t>
  </si>
  <si>
    <t>AOT(Daily)</t>
  </si>
  <si>
    <t>AOT(Risk)</t>
  </si>
  <si>
    <t>GRONDS5</t>
  </si>
  <si>
    <t>107 Studies</t>
  </si>
  <si>
    <t>signif @</t>
  </si>
  <si>
    <t>TNODISPR</t>
  </si>
  <si>
    <t>rho nrex:</t>
  </si>
  <si>
    <t>TUDDEPOS</t>
  </si>
  <si>
    <t>Product Moment correl</t>
  </si>
  <si>
    <t>ACNEXPTS</t>
  </si>
  <si>
    <t>Rank correl</t>
  </si>
  <si>
    <t>NH3EXPTS</t>
  </si>
  <si>
    <t>SO3EXPTS</t>
  </si>
  <si>
    <t>rho nrvbl</t>
  </si>
  <si>
    <t>WATERPOL</t>
  </si>
  <si>
    <t>EUNRCDIS</t>
  </si>
  <si>
    <t>EUNRCDD</t>
  </si>
  <si>
    <t>EUNRCA_S</t>
  </si>
  <si>
    <t>EUNRCWD</t>
  </si>
  <si>
    <t>EUNRCINT</t>
  </si>
  <si>
    <t>EUNRCEAR</t>
  </si>
  <si>
    <t>EUNRCSOI</t>
  </si>
  <si>
    <t>GAS95(envir)</t>
  </si>
  <si>
    <t>MVBLBARR</t>
  </si>
  <si>
    <t>REALESTR</t>
  </si>
  <si>
    <t>RIVRCHNL</t>
  </si>
  <si>
    <t>MONT1</t>
  </si>
  <si>
    <t>THRMBLD</t>
  </si>
  <si>
    <t>DIKRING</t>
  </si>
  <si>
    <t>CARME-GREECE</t>
  </si>
  <si>
    <t>40 Studies, nrex&gt;10,nrvb&gt;10</t>
  </si>
  <si>
    <t>rho nrex</t>
  </si>
  <si>
    <t>Expert MAPE</t>
  </si>
  <si>
    <t>PM25</t>
  </si>
  <si>
    <t>LADDERS</t>
  </si>
  <si>
    <t>rho nrvb</t>
  </si>
  <si>
    <t>MVOSEEDS</t>
  </si>
  <si>
    <t>SETE CIDADES</t>
  </si>
  <si>
    <t>VESUVIOPISA21MAR05</t>
  </si>
  <si>
    <t>VOLCRISK</t>
  </si>
  <si>
    <t>HiLo agrm't</t>
  </si>
  <si>
    <t>SARS</t>
  </si>
  <si>
    <t>Tail agrm't</t>
  </si>
  <si>
    <t>GUADELOUPE</t>
  </si>
  <si>
    <t>UMD</t>
  </si>
  <si>
    <t>Arsenic D-R</t>
  </si>
  <si>
    <t>Biol agents</t>
  </si>
  <si>
    <t>GeoPol</t>
  </si>
  <si>
    <t>ATCEP</t>
  </si>
  <si>
    <t>Daniela</t>
  </si>
  <si>
    <t>eBBp</t>
  </si>
  <si>
    <t>Eff_Erupt</t>
  </si>
  <si>
    <t>FCEP</t>
  </si>
  <si>
    <t>Hemophilia</t>
  </si>
  <si>
    <t>Liander</t>
  </si>
  <si>
    <t>TOPAZ</t>
  </si>
  <si>
    <t>GL-NIS</t>
  </si>
  <si>
    <t>Goodheart</t>
  </si>
  <si>
    <t>Ice_2012</t>
  </si>
  <si>
    <t>Puig-gdp</t>
  </si>
  <si>
    <t>Puig-oil</t>
  </si>
  <si>
    <t>CDC_All</t>
  </si>
  <si>
    <t>CWD</t>
  </si>
  <si>
    <t>Nebraska</t>
  </si>
  <si>
    <t>San Diego</t>
  </si>
  <si>
    <t>BFIQ</t>
  </si>
  <si>
    <t>France</t>
  </si>
  <si>
    <t>Italy</t>
  </si>
  <si>
    <t>Spain</t>
  </si>
  <si>
    <t>UK</t>
  </si>
  <si>
    <t>Arkansas</t>
  </si>
  <si>
    <t>coveringkids</t>
  </si>
  <si>
    <t>dcpn_Fistula</t>
  </si>
  <si>
    <t>Florida</t>
  </si>
  <si>
    <t>Illinois</t>
  </si>
  <si>
    <t>Obesity</t>
  </si>
  <si>
    <t>Tobacco</t>
  </si>
  <si>
    <t>Washington</t>
  </si>
  <si>
    <t>CDC ROI</t>
  </si>
  <si>
    <t>IQEarn</t>
  </si>
  <si>
    <t>Brexit food</t>
  </si>
  <si>
    <t>Tadini_Quito</t>
  </si>
  <si>
    <t>PoliticalViolence</t>
  </si>
  <si>
    <t>GDP 2300</t>
  </si>
  <si>
    <t>Nogal</t>
  </si>
  <si>
    <t>Peyras30</t>
  </si>
  <si>
    <t>rwanda</t>
  </si>
  <si>
    <t>rijn_faalkansen</t>
  </si>
  <si>
    <t>Cotopaxi_2019</t>
  </si>
  <si>
    <t>PitonDeLaFournaise_2021</t>
  </si>
  <si>
    <t>Stromboli</t>
  </si>
  <si>
    <t>RVM</t>
  </si>
  <si>
    <t>Create</t>
  </si>
  <si>
    <t>Brexit_Food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</si>
</sst>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.0000000"/>
    <numFmt numFmtId="167" formatCode="0.0000E+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color rgb="FF000000"/>
      <name val="Times New Roman"/>
      <family val="1"/>
    </font>
    <font>
      <u/>
      <sz val="11"/>
      <color rgb="FF000000"/>
      <name val="Times New Roman"/>
      <family val="1"/>
    </font>
    <font>
      <u/>
      <vertAlign val="subscript"/>
      <sz val="11"/>
      <color rgb="FF000000"/>
      <name val="Times New Roman"/>
      <family val="1"/>
    </font>
    <font>
      <sz val="11"/>
      <color rgb="FF000000"/>
      <name val="Symbol"/>
      <family val="1"/>
      <charset val="2"/>
    </font>
    <font>
      <vertAlign val="subscript"/>
      <sz val="11"/>
      <color rgb="FF000000"/>
      <name val="Times New Roman"/>
      <family val="1"/>
    </font>
    <font>
      <vertAlign val="subscript"/>
      <sz val="11"/>
      <color rgb="FF000000"/>
      <name val="Symbol"/>
      <family val="1"/>
      <charset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Symbol"/>
      <family val="1"/>
      <charset val="2"/>
    </font>
    <font>
      <sz val="11"/>
      <color rgb="FF9C5700"/>
      <name val="Calibri"/>
      <family val="2"/>
      <scheme val="minor"/>
    </font>
    <font>
      <b/>
      <i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</fills>
  <borders count="131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n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n">
        <color rgb="FFFF0000"/>
      </right>
      <top style="thick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ck">
        <color rgb="FFFF0000"/>
      </top>
      <bottom style="thin">
        <color rgb="FFFF0000"/>
      </bottom>
      <diagonal/>
    </border>
    <border>
      <left style="thin">
        <color rgb="FFFF0000"/>
      </left>
      <right style="thick">
        <color rgb="FFFF0000"/>
      </right>
      <top style="thick">
        <color rgb="FFFF0000"/>
      </top>
      <bottom style="thin">
        <color rgb="FFFF0000"/>
      </bottom>
      <diagonal/>
    </border>
    <border>
      <left style="thick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ck">
        <color rgb="FFFF0000"/>
      </right>
      <top style="thin">
        <color rgb="FFFF0000"/>
      </top>
      <bottom style="thin">
        <color rgb="FFFF0000"/>
      </bottom>
      <diagonal/>
    </border>
    <border>
      <left style="thick">
        <color rgb="FFFF0000"/>
      </left>
      <right style="thin">
        <color rgb="FFFF0000"/>
      </right>
      <top style="thin">
        <color rgb="FFFF0000"/>
      </top>
      <bottom style="thick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ck">
        <color rgb="FFFF0000"/>
      </bottom>
      <diagonal/>
    </border>
    <border>
      <left style="thin">
        <color rgb="FFFF0000"/>
      </left>
      <right style="thick">
        <color rgb="FFFF0000"/>
      </right>
      <top style="thin">
        <color rgb="FFFF0000"/>
      </top>
      <bottom style="thick">
        <color rgb="FFFF0000"/>
      </bottom>
      <diagonal/>
    </border>
    <border>
      <left style="thick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ck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 style="thin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/>
      <right style="thick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ck">
        <color rgb="FFC00000"/>
      </right>
      <top style="thin">
        <color indexed="64"/>
      </top>
      <bottom style="thick">
        <color rgb="FFC00000"/>
      </bottom>
      <diagonal/>
    </border>
    <border>
      <left style="thick">
        <color rgb="FFC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C00000"/>
      </right>
      <top/>
      <bottom style="thin">
        <color indexed="64"/>
      </bottom>
      <diagonal/>
    </border>
    <border>
      <left style="thick">
        <color rgb="FFC00000"/>
      </left>
      <right style="thin">
        <color indexed="64"/>
      </right>
      <top style="thick">
        <color rgb="FFC00000"/>
      </top>
      <bottom style="thick">
        <color rgb="FFC00000"/>
      </bottom>
      <diagonal/>
    </border>
    <border>
      <left style="thin">
        <color indexed="64"/>
      </left>
      <right style="thin">
        <color indexed="64"/>
      </right>
      <top style="thick">
        <color rgb="FFC00000"/>
      </top>
      <bottom style="thick">
        <color rgb="FFC00000"/>
      </bottom>
      <diagonal/>
    </border>
    <border>
      <left style="thin">
        <color indexed="64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1" tint="4.9989318521683403E-2"/>
      </left>
      <right style="medium">
        <color theme="1" tint="4.9989318521683403E-2"/>
      </right>
      <top style="medium">
        <color theme="1" tint="4.9989318521683403E-2"/>
      </top>
      <bottom style="thin">
        <color theme="1" tint="4.9989318521683403E-2"/>
      </bottom>
      <diagonal/>
    </border>
    <border>
      <left style="medium">
        <color theme="1" tint="4.9989318521683403E-2"/>
      </left>
      <right style="medium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theme="1" tint="4.9989318521683403E-2"/>
      </left>
      <right style="medium">
        <color theme="1" tint="4.9989318521683403E-2"/>
      </right>
      <top style="thin">
        <color theme="1" tint="4.9989318521683403E-2"/>
      </top>
      <bottom style="medium">
        <color theme="1" tint="4.9989318521683403E-2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C00000"/>
      </left>
      <right/>
      <top style="thick">
        <color rgb="FFC00000"/>
      </top>
      <bottom style="thick">
        <color rgb="FFC00000"/>
      </bottom>
      <diagonal/>
    </border>
    <border>
      <left/>
      <right/>
      <top style="thick">
        <color rgb="FFC00000"/>
      </top>
      <bottom style="thick">
        <color rgb="FFC00000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/>
      <diagonal/>
    </border>
    <border>
      <left style="thick">
        <color rgb="FFC00000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 style="thick">
        <color rgb="FFC00000"/>
      </top>
      <bottom style="thin">
        <color indexed="64"/>
      </bottom>
      <diagonal/>
    </border>
    <border>
      <left style="thick">
        <color rgb="FFC00000"/>
      </left>
      <right style="thick">
        <color rgb="FFC00000"/>
      </right>
      <top/>
      <bottom/>
      <diagonal/>
    </border>
    <border>
      <left style="thin">
        <color indexed="64"/>
      </left>
      <right style="thick">
        <color rgb="FFC00000"/>
      </right>
      <top style="thin">
        <color indexed="64"/>
      </top>
      <bottom/>
      <diagonal/>
    </border>
    <border>
      <left style="thick">
        <color rgb="FFC00000"/>
      </left>
      <right style="thick">
        <color rgb="FFC00000"/>
      </right>
      <top style="thin">
        <color indexed="64"/>
      </top>
      <bottom style="thick">
        <color rgb="FFC00000"/>
      </bottom>
      <diagonal/>
    </border>
    <border>
      <left style="thick">
        <color rgb="FFC00000"/>
      </left>
      <right/>
      <top/>
      <bottom/>
      <diagonal/>
    </border>
    <border>
      <left style="thick">
        <color rgb="FFC00000"/>
      </left>
      <right style="thick">
        <color rgb="FFC00000"/>
      </right>
      <top/>
      <bottom style="thick">
        <color rgb="FFC00000"/>
      </bottom>
      <diagonal/>
    </border>
    <border>
      <left/>
      <right/>
      <top style="thick">
        <color rgb="FFC00000"/>
      </top>
      <bottom/>
      <diagonal/>
    </border>
    <border>
      <left style="thick">
        <color rgb="FFC00000"/>
      </left>
      <right style="medium">
        <color auto="1"/>
      </right>
      <top style="thick">
        <color rgb="FFC00000"/>
      </top>
      <bottom style="thick">
        <color rgb="FFC00000"/>
      </bottom>
      <diagonal/>
    </border>
    <border>
      <left style="medium">
        <color auto="1"/>
      </left>
      <right style="medium">
        <color auto="1"/>
      </right>
      <top style="thick">
        <color rgb="FFC00000"/>
      </top>
      <bottom style="thick">
        <color rgb="FFC00000"/>
      </bottom>
      <diagonal/>
    </border>
    <border>
      <left style="medium">
        <color auto="1"/>
      </left>
      <right/>
      <top style="thick">
        <color rgb="FFC00000"/>
      </top>
      <bottom style="thick">
        <color rgb="FFC00000"/>
      </bottom>
      <diagonal/>
    </border>
    <border>
      <left style="thick">
        <color rgb="FFC00000"/>
      </left>
      <right style="medium">
        <color auto="1"/>
      </right>
      <top/>
      <bottom style="medium">
        <color auto="1"/>
      </bottom>
      <diagonal/>
    </border>
    <border>
      <left style="thick">
        <color rgb="FFC0000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rgb="FFC00000"/>
      </left>
      <right/>
      <top style="medium">
        <color auto="1"/>
      </top>
      <bottom style="thick">
        <color auto="1"/>
      </bottom>
      <diagonal/>
    </border>
    <border>
      <left style="thick">
        <color rgb="FFC00000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rgb="FFC00000"/>
      </left>
      <right style="medium">
        <color auto="1"/>
      </right>
      <top style="medium">
        <color auto="1"/>
      </top>
      <bottom style="thick">
        <color rgb="FFC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rgb="FFC00000"/>
      </bottom>
      <diagonal/>
    </border>
    <border>
      <left style="medium">
        <color auto="1"/>
      </left>
      <right/>
      <top style="medium">
        <color auto="1"/>
      </top>
      <bottom style="thick">
        <color rgb="FFC00000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n">
        <color indexed="64"/>
      </left>
      <right/>
      <top style="thick">
        <color rgb="FFC00000"/>
      </top>
      <bottom style="thin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rgb="FFC00000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0" fontId="30" fillId="8" borderId="0" applyNumberFormat="0" applyBorder="0" applyAlignment="0" applyProtection="0"/>
  </cellStyleXfs>
  <cellXfs count="461">
    <xf numFmtId="0" fontId="0" fillId="0" borderId="0" xfId="0"/>
    <xf numFmtId="0" fontId="2" fillId="0" borderId="1" xfId="0" applyFont="1" applyBorder="1" applyAlignment="1">
      <alignment horizontal="center"/>
    </xf>
    <xf numFmtId="0" fontId="3" fillId="0" borderId="0" xfId="0" applyFont="1"/>
    <xf numFmtId="9" fontId="3" fillId="0" borderId="0" xfId="0" applyNumberFormat="1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1" fontId="3" fillId="0" borderId="0" xfId="0" applyNumberFormat="1" applyFont="1"/>
    <xf numFmtId="2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1" fontId="0" fillId="0" borderId="0" xfId="0" applyNumberFormat="1"/>
    <xf numFmtId="9" fontId="0" fillId="0" borderId="0" xfId="0" applyNumberFormat="1" applyAlignment="1">
      <alignment horizontal="center"/>
    </xf>
    <xf numFmtId="0" fontId="8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  <xf numFmtId="11" fontId="10" fillId="0" borderId="0" xfId="0" applyNumberFormat="1" applyFont="1"/>
    <xf numFmtId="0" fontId="10" fillId="0" borderId="0" xfId="0" applyFont="1"/>
    <xf numFmtId="164" fontId="3" fillId="0" borderId="0" xfId="0" applyNumberFormat="1" applyFont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6" fontId="0" fillId="0" borderId="0" xfId="0" applyNumberFormat="1" applyAlignment="1">
      <alignment horizontal="center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165" fontId="1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49" fontId="0" fillId="0" borderId="0" xfId="0" applyNumberFormat="1"/>
    <xf numFmtId="164" fontId="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/>
    <xf numFmtId="0" fontId="12" fillId="0" borderId="0" xfId="0" applyFont="1"/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  <xf numFmtId="164" fontId="0" fillId="3" borderId="19" xfId="0" applyNumberFormat="1" applyFill="1" applyBorder="1" applyAlignment="1">
      <alignment horizontal="center"/>
    </xf>
    <xf numFmtId="164" fontId="0" fillId="3" borderId="21" xfId="0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13" fillId="0" borderId="0" xfId="0" applyFont="1"/>
    <xf numFmtId="0" fontId="14" fillId="0" borderId="0" xfId="1"/>
    <xf numFmtId="0" fontId="0" fillId="0" borderId="2" xfId="0" applyBorder="1"/>
    <xf numFmtId="0" fontId="1" fillId="0" borderId="0" xfId="0" applyFont="1"/>
    <xf numFmtId="0" fontId="0" fillId="3" borderId="19" xfId="0" applyFill="1" applyBorder="1" applyAlignment="1">
      <alignment horizontal="center"/>
    </xf>
    <xf numFmtId="11" fontId="0" fillId="3" borderId="19" xfId="0" applyNumberFormat="1" applyFill="1" applyBorder="1" applyAlignment="1">
      <alignment horizontal="center"/>
    </xf>
    <xf numFmtId="0" fontId="1" fillId="2" borderId="23" xfId="0" quotePrefix="1" applyFont="1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6" xfId="0" applyBorder="1"/>
    <xf numFmtId="166" fontId="0" fillId="0" borderId="0" xfId="0" applyNumberFormat="1"/>
    <xf numFmtId="0" fontId="0" fillId="4" borderId="0" xfId="0" applyFill="1"/>
    <xf numFmtId="164" fontId="0" fillId="0" borderId="0" xfId="0" applyNumberFormat="1"/>
    <xf numFmtId="0" fontId="1" fillId="0" borderId="27" xfId="0" applyFont="1" applyBorder="1"/>
    <xf numFmtId="0" fontId="0" fillId="0" borderId="28" xfId="0" applyBorder="1"/>
    <xf numFmtId="0" fontId="0" fillId="0" borderId="29" xfId="0" applyBorder="1"/>
    <xf numFmtId="0" fontId="0" fillId="0" borderId="27" xfId="0" applyBorder="1"/>
    <xf numFmtId="0" fontId="1" fillId="0" borderId="30" xfId="0" applyFont="1" applyBorder="1"/>
    <xf numFmtId="0" fontId="0" fillId="0" borderId="31" xfId="0" applyBorder="1"/>
    <xf numFmtId="0" fontId="0" fillId="0" borderId="32" xfId="0" applyBorder="1"/>
    <xf numFmtId="0" fontId="0" fillId="0" borderId="7" xfId="0" applyBorder="1"/>
    <xf numFmtId="0" fontId="0" fillId="0" borderId="8" xfId="0" applyBorder="1" applyAlignment="1">
      <alignment horizontal="center"/>
    </xf>
    <xf numFmtId="164" fontId="0" fillId="3" borderId="36" xfId="0" applyNumberFormat="1" applyFill="1" applyBorder="1" applyAlignment="1">
      <alignment horizontal="center"/>
    </xf>
    <xf numFmtId="164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16" fillId="0" borderId="1" xfId="0" applyFont="1" applyBorder="1" applyAlignment="1">
      <alignment horizontal="center"/>
    </xf>
    <xf numFmtId="0" fontId="0" fillId="4" borderId="2" xfId="0" applyFill="1" applyBorder="1"/>
    <xf numFmtId="0" fontId="17" fillId="4" borderId="0" xfId="0" applyFont="1" applyFill="1" applyAlignment="1">
      <alignment horizontal="center"/>
    </xf>
    <xf numFmtId="0" fontId="2" fillId="0" borderId="6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0" borderId="38" xfId="0" applyFont="1" applyBorder="1" applyAlignment="1">
      <alignment horizontal="center"/>
    </xf>
    <xf numFmtId="0" fontId="0" fillId="5" borderId="6" xfId="0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1" fontId="0" fillId="5" borderId="6" xfId="0" applyNumberForma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2" fillId="5" borderId="37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9" fontId="8" fillId="0" borderId="0" xfId="0" applyNumberFormat="1" applyFont="1" applyAlignment="1">
      <alignment horizontal="center"/>
    </xf>
    <xf numFmtId="0" fontId="3" fillId="5" borderId="0" xfId="0" applyFont="1" applyFill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2" fillId="5" borderId="38" xfId="0" applyFont="1" applyFill="1" applyBorder="1" applyAlignment="1">
      <alignment horizontal="center"/>
    </xf>
    <xf numFmtId="0" fontId="0" fillId="6" borderId="0" xfId="0" applyFill="1"/>
    <xf numFmtId="9" fontId="0" fillId="6" borderId="0" xfId="0" applyNumberFormat="1" applyFill="1" applyAlignment="1">
      <alignment horizontal="center"/>
    </xf>
    <xf numFmtId="11" fontId="0" fillId="6" borderId="0" xfId="0" applyNumberFormat="1" applyFill="1"/>
    <xf numFmtId="49" fontId="0" fillId="7" borderId="0" xfId="0" applyNumberFormat="1" applyFill="1" applyAlignment="1">
      <alignment horizontal="center"/>
    </xf>
    <xf numFmtId="0" fontId="0" fillId="7" borderId="0" xfId="0" applyFill="1"/>
    <xf numFmtId="9" fontId="0" fillId="7" borderId="0" xfId="0" applyNumberFormat="1" applyFill="1" applyAlignment="1">
      <alignment horizontal="center"/>
    </xf>
    <xf numFmtId="11" fontId="0" fillId="7" borderId="0" xfId="0" applyNumberFormat="1" applyFill="1"/>
    <xf numFmtId="0" fontId="2" fillId="7" borderId="0" xfId="0" applyFont="1" applyFill="1"/>
    <xf numFmtId="0" fontId="0" fillId="0" borderId="38" xfId="0" applyBorder="1" applyAlignment="1">
      <alignment horizontal="center"/>
    </xf>
    <xf numFmtId="0" fontId="18" fillId="0" borderId="0" xfId="0" applyFont="1"/>
    <xf numFmtId="0" fontId="15" fillId="0" borderId="0" xfId="0" applyFont="1"/>
    <xf numFmtId="0" fontId="19" fillId="0" borderId="0" xfId="0" applyFont="1"/>
    <xf numFmtId="164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4" borderId="1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" fillId="0" borderId="7" xfId="0" applyFont="1" applyBorder="1"/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9" xfId="0" applyBorder="1"/>
    <xf numFmtId="164" fontId="0" fillId="4" borderId="0" xfId="0" applyNumberFormat="1" applyFill="1" applyAlignment="1">
      <alignment horizontal="center"/>
    </xf>
    <xf numFmtId="164" fontId="1" fillId="0" borderId="0" xfId="0" applyNumberFormat="1" applyFont="1"/>
    <xf numFmtId="49" fontId="20" fillId="7" borderId="0" xfId="0" applyNumberFormat="1" applyFont="1" applyFill="1" applyAlignment="1">
      <alignment horizontal="center"/>
    </xf>
    <xf numFmtId="164" fontId="1" fillId="4" borderId="0" xfId="0" applyNumberFormat="1" applyFont="1" applyFill="1"/>
    <xf numFmtId="0" fontId="1" fillId="0" borderId="6" xfId="0" applyFont="1" applyBorder="1"/>
    <xf numFmtId="0" fontId="21" fillId="0" borderId="0" xfId="0" applyFont="1"/>
    <xf numFmtId="164" fontId="0" fillId="0" borderId="49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0" fontId="0" fillId="0" borderId="0" xfId="0" applyAlignment="1">
      <alignment horizontal="left"/>
    </xf>
    <xf numFmtId="2" fontId="0" fillId="0" borderId="6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0" fontId="27" fillId="0" borderId="0" xfId="0" applyFont="1" applyAlignment="1">
      <alignment horizontal="right"/>
    </xf>
    <xf numFmtId="164" fontId="0" fillId="2" borderId="54" xfId="0" applyNumberFormat="1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1" fillId="0" borderId="2" xfId="0" applyFont="1" applyBorder="1"/>
    <xf numFmtId="0" fontId="0" fillId="0" borderId="42" xfId="0" applyBorder="1"/>
    <xf numFmtId="0" fontId="0" fillId="0" borderId="50" xfId="0" applyBorder="1"/>
    <xf numFmtId="0" fontId="1" fillId="0" borderId="43" xfId="0" applyFont="1" applyBorder="1"/>
    <xf numFmtId="0" fontId="2" fillId="0" borderId="43" xfId="0" applyFont="1" applyBorder="1" applyAlignment="1">
      <alignment horizontal="center"/>
    </xf>
    <xf numFmtId="2" fontId="28" fillId="0" borderId="6" xfId="0" quotePrefix="1" applyNumberFormat="1" applyFont="1" applyBorder="1" applyAlignment="1">
      <alignment horizontal="center"/>
    </xf>
    <xf numFmtId="0" fontId="28" fillId="0" borderId="51" xfId="0" applyFont="1" applyBorder="1" applyAlignment="1">
      <alignment horizontal="center"/>
    </xf>
    <xf numFmtId="2" fontId="28" fillId="0" borderId="51" xfId="0" quotePrefix="1" applyNumberFormat="1" applyFont="1" applyBorder="1" applyAlignment="1">
      <alignment horizontal="center"/>
    </xf>
    <xf numFmtId="2" fontId="28" fillId="0" borderId="52" xfId="0" quotePrefix="1" applyNumberFormat="1" applyFont="1" applyBorder="1" applyAlignment="1">
      <alignment horizontal="center"/>
    </xf>
    <xf numFmtId="2" fontId="1" fillId="0" borderId="51" xfId="0" applyNumberFormat="1" applyFont="1" applyBorder="1" applyAlignment="1">
      <alignment horizontal="center"/>
    </xf>
    <xf numFmtId="2" fontId="1" fillId="0" borderId="52" xfId="0" applyNumberFormat="1" applyFont="1" applyBorder="1" applyAlignment="1">
      <alignment horizontal="center"/>
    </xf>
    <xf numFmtId="2" fontId="1" fillId="2" borderId="39" xfId="0" applyNumberFormat="1" applyFont="1" applyFill="1" applyBorder="1"/>
    <xf numFmtId="2" fontId="0" fillId="2" borderId="40" xfId="0" applyNumberFormat="1" applyFill="1" applyBorder="1" applyAlignment="1">
      <alignment horizontal="center"/>
    </xf>
    <xf numFmtId="2" fontId="0" fillId="2" borderId="41" xfId="0" applyNumberFormat="1" applyFill="1" applyBorder="1" applyAlignment="1">
      <alignment horizontal="center"/>
    </xf>
    <xf numFmtId="2" fontId="0" fillId="0" borderId="42" xfId="0" applyNumberFormat="1" applyBorder="1"/>
    <xf numFmtId="2" fontId="3" fillId="0" borderId="42" xfId="0" applyNumberFormat="1" applyFont="1" applyBorder="1"/>
    <xf numFmtId="2" fontId="1" fillId="0" borderId="50" xfId="0" applyNumberFormat="1" applyFont="1" applyBorder="1"/>
    <xf numFmtId="0" fontId="1" fillId="0" borderId="51" xfId="0" applyFont="1" applyBorder="1" applyAlignment="1">
      <alignment horizontal="center"/>
    </xf>
    <xf numFmtId="164" fontId="0" fillId="0" borderId="0" xfId="0" quotePrefix="1" applyNumberFormat="1" applyAlignment="1">
      <alignment horizontal="center"/>
    </xf>
    <xf numFmtId="0" fontId="5" fillId="0" borderId="0" xfId="0" quotePrefix="1" applyFont="1"/>
    <xf numFmtId="0" fontId="0" fillId="0" borderId="58" xfId="0" applyBorder="1" applyAlignment="1">
      <alignment horizontal="center"/>
    </xf>
    <xf numFmtId="164" fontId="0" fillId="2" borderId="60" xfId="0" applyNumberFormat="1" applyFill="1" applyBorder="1" applyAlignment="1">
      <alignment horizontal="center"/>
    </xf>
    <xf numFmtId="164" fontId="0" fillId="2" borderId="55" xfId="0" applyNumberFormat="1" applyFill="1" applyBorder="1" applyAlignment="1">
      <alignment horizontal="center"/>
    </xf>
    <xf numFmtId="0" fontId="0" fillId="0" borderId="61" xfId="0" applyBorder="1"/>
    <xf numFmtId="0" fontId="0" fillId="0" borderId="62" xfId="0" applyBorder="1"/>
    <xf numFmtId="0" fontId="0" fillId="0" borderId="63" xfId="0" applyBorder="1"/>
    <xf numFmtId="0" fontId="1" fillId="0" borderId="42" xfId="0" applyFont="1" applyBorder="1"/>
    <xf numFmtId="0" fontId="0" fillId="0" borderId="51" xfId="0" applyBorder="1" applyAlignment="1">
      <alignment horizontal="center"/>
    </xf>
    <xf numFmtId="0" fontId="1" fillId="0" borderId="6" xfId="0" applyFont="1" applyBorder="1" applyAlignment="1">
      <alignment horizontal="left"/>
    </xf>
    <xf numFmtId="0" fontId="8" fillId="0" borderId="6" xfId="0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2" fontId="3" fillId="0" borderId="6" xfId="0" applyNumberFormat="1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2" fontId="8" fillId="0" borderId="6" xfId="0" applyNumberFormat="1" applyFont="1" applyBorder="1" applyAlignment="1">
      <alignment horizontal="center"/>
    </xf>
    <xf numFmtId="0" fontId="0" fillId="0" borderId="50" xfId="0" applyBorder="1" applyAlignment="1">
      <alignment horizontal="center"/>
    </xf>
    <xf numFmtId="11" fontId="0" fillId="0" borderId="43" xfId="0" applyNumberFormat="1" applyBorder="1" applyAlignment="1">
      <alignment horizontal="center"/>
    </xf>
    <xf numFmtId="11" fontId="0" fillId="0" borderId="52" xfId="0" applyNumberFormat="1" applyBorder="1" applyAlignment="1">
      <alignment horizontal="center"/>
    </xf>
    <xf numFmtId="2" fontId="0" fillId="0" borderId="51" xfId="0" applyNumberForma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16" fillId="0" borderId="6" xfId="0" applyFont="1" applyBorder="1" applyAlignment="1">
      <alignment horizontal="center"/>
    </xf>
    <xf numFmtId="0" fontId="1" fillId="0" borderId="42" xfId="0" applyFont="1" applyBorder="1" applyAlignment="1">
      <alignment horizontal="right"/>
    </xf>
    <xf numFmtId="0" fontId="1" fillId="0" borderId="50" xfId="0" applyFont="1" applyBorder="1"/>
    <xf numFmtId="0" fontId="1" fillId="3" borderId="6" xfId="0" applyFont="1" applyFill="1" applyBorder="1"/>
    <xf numFmtId="164" fontId="0" fillId="3" borderId="6" xfId="0" applyNumberForma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30" fillId="0" borderId="0" xfId="2" applyFill="1"/>
    <xf numFmtId="0" fontId="17" fillId="0" borderId="0" xfId="2" applyFont="1" applyFill="1"/>
    <xf numFmtId="0" fontId="30" fillId="4" borderId="0" xfId="2" applyFill="1"/>
    <xf numFmtId="9" fontId="0" fillId="0" borderId="0" xfId="0" applyNumberFormat="1"/>
    <xf numFmtId="167" fontId="0" fillId="0" borderId="0" xfId="0" applyNumberFormat="1"/>
    <xf numFmtId="11" fontId="17" fillId="0" borderId="0" xfId="2" applyNumberFormat="1" applyFont="1" applyFill="1"/>
    <xf numFmtId="11" fontId="17" fillId="4" borderId="0" xfId="2" applyNumberFormat="1" applyFont="1" applyFill="1"/>
    <xf numFmtId="167" fontId="17" fillId="0" borderId="0" xfId="2" applyNumberFormat="1" applyFont="1" applyFill="1"/>
    <xf numFmtId="3" fontId="0" fillId="0" borderId="0" xfId="0" applyNumberFormat="1"/>
    <xf numFmtId="0" fontId="0" fillId="2" borderId="0" xfId="0" applyFill="1"/>
    <xf numFmtId="11" fontId="0" fillId="4" borderId="0" xfId="0" applyNumberFormat="1" applyFill="1"/>
    <xf numFmtId="11" fontId="0" fillId="2" borderId="0" xfId="0" applyNumberFormat="1" applyFill="1"/>
    <xf numFmtId="11" fontId="17" fillId="2" borderId="0" xfId="2" applyNumberFormat="1" applyFont="1" applyFill="1"/>
    <xf numFmtId="11" fontId="3" fillId="4" borderId="0" xfId="0" applyNumberFormat="1" applyFont="1" applyFill="1"/>
    <xf numFmtId="164" fontId="0" fillId="3" borderId="0" xfId="0" applyNumberFormat="1" applyFill="1" applyAlignment="1">
      <alignment horizontal="center"/>
    </xf>
    <xf numFmtId="0" fontId="0" fillId="0" borderId="52" xfId="0" applyBorder="1"/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1" fillId="0" borderId="6" xfId="0" applyNumberFormat="1" applyFont="1" applyBorder="1" applyAlignment="1">
      <alignment horizontal="center"/>
    </xf>
    <xf numFmtId="164" fontId="1" fillId="3" borderId="6" xfId="0" applyNumberFormat="1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2" fontId="1" fillId="3" borderId="6" xfId="0" applyNumberFormat="1" applyFont="1" applyFill="1" applyBorder="1" applyAlignment="1">
      <alignment horizontal="center"/>
    </xf>
    <xf numFmtId="2" fontId="1" fillId="0" borderId="0" xfId="0" quotePrefix="1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67" xfId="0" quotePrefix="1" applyNumberFormat="1" applyFont="1" applyBorder="1" applyAlignment="1">
      <alignment horizontal="center"/>
    </xf>
    <xf numFmtId="2" fontId="0" fillId="0" borderId="68" xfId="0" applyNumberFormat="1" applyBorder="1" applyAlignment="1">
      <alignment horizontal="center"/>
    </xf>
    <xf numFmtId="2" fontId="1" fillId="0" borderId="67" xfId="0" applyNumberFormat="1" applyFont="1" applyBorder="1" applyAlignment="1">
      <alignment horizontal="center"/>
    </xf>
    <xf numFmtId="2" fontId="1" fillId="0" borderId="69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2" fontId="0" fillId="0" borderId="72" xfId="0" applyNumberFormat="1" applyBorder="1" applyAlignment="1">
      <alignment horizontal="center"/>
    </xf>
    <xf numFmtId="2" fontId="1" fillId="0" borderId="73" xfId="0" applyNumberFormat="1" applyFont="1" applyBorder="1" applyAlignment="1">
      <alignment horizontal="center"/>
    </xf>
    <xf numFmtId="2" fontId="1" fillId="0" borderId="74" xfId="0" applyNumberFormat="1" applyFont="1" applyBorder="1" applyAlignment="1">
      <alignment horizontal="center"/>
    </xf>
    <xf numFmtId="11" fontId="1" fillId="3" borderId="6" xfId="0" applyNumberFormat="1" applyFont="1" applyFill="1" applyBorder="1" applyAlignment="1">
      <alignment horizontal="center"/>
    </xf>
    <xf numFmtId="11" fontId="0" fillId="0" borderId="6" xfId="0" applyNumberFormat="1" applyBorder="1" applyAlignment="1">
      <alignment horizontal="center"/>
    </xf>
    <xf numFmtId="11" fontId="1" fillId="0" borderId="6" xfId="0" applyNumberFormat="1" applyFont="1" applyBorder="1" applyAlignment="1">
      <alignment horizontal="center"/>
    </xf>
    <xf numFmtId="0" fontId="0" fillId="0" borderId="38" xfId="0" applyBorder="1"/>
    <xf numFmtId="0" fontId="0" fillId="0" borderId="21" xfId="0" applyBorder="1"/>
    <xf numFmtId="0" fontId="0" fillId="0" borderId="79" xfId="0" applyBorder="1"/>
    <xf numFmtId="0" fontId="0" fillId="0" borderId="18" xfId="0" applyBorder="1"/>
    <xf numFmtId="0" fontId="0" fillId="0" borderId="73" xfId="0" applyBorder="1"/>
    <xf numFmtId="0" fontId="0" fillId="0" borderId="59" xfId="0" applyBorder="1"/>
    <xf numFmtId="0" fontId="0" fillId="0" borderId="60" xfId="0" applyBorder="1"/>
    <xf numFmtId="0" fontId="0" fillId="0" borderId="54" xfId="0" applyBorder="1"/>
    <xf numFmtId="0" fontId="1" fillId="0" borderId="55" xfId="0" applyFont="1" applyBorder="1"/>
    <xf numFmtId="0" fontId="1" fillId="0" borderId="80" xfId="0" applyFont="1" applyBorder="1"/>
    <xf numFmtId="0" fontId="1" fillId="0" borderId="52" xfId="0" applyFont="1" applyBorder="1"/>
    <xf numFmtId="0" fontId="1" fillId="0" borderId="22" xfId="0" applyFont="1" applyBorder="1"/>
    <xf numFmtId="0" fontId="1" fillId="0" borderId="78" xfId="0" applyFont="1" applyBorder="1"/>
    <xf numFmtId="0" fontId="1" fillId="0" borderId="51" xfId="0" applyFont="1" applyBorder="1"/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 applyAlignment="1">
      <alignment horizontal="center"/>
    </xf>
    <xf numFmtId="0" fontId="5" fillId="0" borderId="6" xfId="0" quotePrefix="1" applyFont="1" applyBorder="1" applyAlignment="1">
      <alignment horizontal="center"/>
    </xf>
    <xf numFmtId="2" fontId="28" fillId="0" borderId="43" xfId="0" quotePrefix="1" applyNumberFormat="1" applyFont="1" applyBorder="1" applyAlignment="1">
      <alignment horizontal="center"/>
    </xf>
    <xf numFmtId="0" fontId="5" fillId="0" borderId="51" xfId="0" quotePrefix="1" applyFont="1" applyBorder="1" applyAlignment="1">
      <alignment horizontal="center"/>
    </xf>
    <xf numFmtId="0" fontId="0" fillId="9" borderId="0" xfId="0" applyFill="1"/>
    <xf numFmtId="0" fontId="33" fillId="0" borderId="6" xfId="0" applyFont="1" applyBorder="1"/>
    <xf numFmtId="0" fontId="34" fillId="0" borderId="6" xfId="0" applyFont="1" applyBorder="1"/>
    <xf numFmtId="49" fontId="33" fillId="0" borderId="6" xfId="0" applyNumberFormat="1" applyFont="1" applyBorder="1"/>
    <xf numFmtId="0" fontId="35" fillId="0" borderId="6" xfId="0" applyFont="1" applyBorder="1"/>
    <xf numFmtId="164" fontId="0" fillId="0" borderId="6" xfId="0" applyNumberFormat="1" applyBorder="1" applyAlignment="1">
      <alignment horizontal="center"/>
    </xf>
    <xf numFmtId="0" fontId="1" fillId="0" borderId="39" xfId="0" applyFont="1" applyBorder="1"/>
    <xf numFmtId="0" fontId="0" fillId="0" borderId="40" xfId="0" applyBorder="1"/>
    <xf numFmtId="0" fontId="0" fillId="0" borderId="41" xfId="0" applyBorder="1"/>
    <xf numFmtId="164" fontId="0" fillId="0" borderId="42" xfId="0" applyNumberFormat="1" applyBorder="1" applyAlignment="1">
      <alignment horizontal="center"/>
    </xf>
    <xf numFmtId="0" fontId="0" fillId="0" borderId="51" xfId="0" applyBorder="1"/>
    <xf numFmtId="0" fontId="1" fillId="0" borderId="84" xfId="0" applyFont="1" applyBorder="1" applyAlignment="1">
      <alignment horizontal="center"/>
    </xf>
    <xf numFmtId="0" fontId="1" fillId="0" borderId="85" xfId="0" applyFont="1" applyBorder="1" applyAlignment="1">
      <alignment horizontal="center"/>
    </xf>
    <xf numFmtId="0" fontId="1" fillId="0" borderId="86" xfId="0" applyFon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90" xfId="0" applyBorder="1" applyAlignment="1">
      <alignment horizontal="center"/>
    </xf>
    <xf numFmtId="164" fontId="0" fillId="0" borderId="91" xfId="0" applyNumberFormat="1" applyBorder="1" applyAlignment="1">
      <alignment horizontal="center"/>
    </xf>
    <xf numFmtId="0" fontId="0" fillId="0" borderId="87" xfId="0" quotePrefix="1" applyBorder="1" applyAlignment="1">
      <alignment horizontal="center"/>
    </xf>
    <xf numFmtId="9" fontId="0" fillId="0" borderId="87" xfId="0" applyNumberForma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2" fontId="28" fillId="0" borderId="0" xfId="0" quotePrefix="1" applyNumberFormat="1" applyFont="1" applyAlignment="1">
      <alignment horizontal="center"/>
    </xf>
    <xf numFmtId="0" fontId="5" fillId="0" borderId="0" xfId="0" quotePrefix="1" applyFont="1" applyAlignment="1">
      <alignment horizontal="center"/>
    </xf>
    <xf numFmtId="0" fontId="1" fillId="10" borderId="42" xfId="0" applyFont="1" applyFill="1" applyBorder="1" applyAlignment="1">
      <alignment horizontal="right"/>
    </xf>
    <xf numFmtId="0" fontId="2" fillId="10" borderId="6" xfId="0" applyFont="1" applyFill="1" applyBorder="1" applyAlignment="1">
      <alignment horizontal="center"/>
    </xf>
    <xf numFmtId="0" fontId="2" fillId="10" borderId="43" xfId="0" applyFont="1" applyFill="1" applyBorder="1" applyAlignment="1">
      <alignment horizontal="center"/>
    </xf>
    <xf numFmtId="0" fontId="2" fillId="10" borderId="51" xfId="0" applyFont="1" applyFill="1" applyBorder="1" applyAlignment="1">
      <alignment horizontal="center"/>
    </xf>
    <xf numFmtId="0" fontId="2" fillId="10" borderId="52" xfId="0" applyFont="1" applyFill="1" applyBorder="1" applyAlignment="1">
      <alignment horizontal="center"/>
    </xf>
    <xf numFmtId="0" fontId="1" fillId="10" borderId="94" xfId="0" applyFont="1" applyFill="1" applyBorder="1" applyAlignment="1">
      <alignment horizontal="right"/>
    </xf>
    <xf numFmtId="0" fontId="1" fillId="0" borderId="94" xfId="0" applyFont="1" applyBorder="1"/>
    <xf numFmtId="2" fontId="0" fillId="0" borderId="95" xfId="0" applyNumberFormat="1" applyBorder="1" applyAlignment="1">
      <alignment horizontal="center"/>
    </xf>
    <xf numFmtId="0" fontId="1" fillId="10" borderId="96" xfId="0" applyFont="1" applyFill="1" applyBorder="1" applyAlignment="1">
      <alignment horizontal="right"/>
    </xf>
    <xf numFmtId="11" fontId="0" fillId="10" borderId="95" xfId="0" quotePrefix="1" applyNumberFormat="1" applyFill="1" applyBorder="1" applyAlignment="1">
      <alignment horizontal="center"/>
    </xf>
    <xf numFmtId="0" fontId="0" fillId="10" borderId="97" xfId="0" applyFill="1" applyBorder="1"/>
    <xf numFmtId="0" fontId="1" fillId="10" borderId="64" xfId="0" applyFont="1" applyFill="1" applyBorder="1" applyAlignment="1">
      <alignment horizontal="right"/>
    </xf>
    <xf numFmtId="0" fontId="0" fillId="10" borderId="56" xfId="0" applyFill="1" applyBorder="1" applyAlignment="1">
      <alignment horizontal="center"/>
    </xf>
    <xf numFmtId="11" fontId="17" fillId="0" borderId="0" xfId="0" applyNumberFormat="1" applyFont="1" applyAlignment="1">
      <alignment horizontal="center"/>
    </xf>
    <xf numFmtId="0" fontId="0" fillId="4" borderId="0" xfId="0" applyFill="1" applyAlignment="1">
      <alignment horizontal="center"/>
    </xf>
    <xf numFmtId="11" fontId="0" fillId="4" borderId="0" xfId="0" applyNumberFormat="1" applyFill="1" applyAlignment="1">
      <alignment horizontal="center"/>
    </xf>
    <xf numFmtId="0" fontId="11" fillId="0" borderId="0" xfId="0" applyFont="1"/>
    <xf numFmtId="2" fontId="17" fillId="0" borderId="0" xfId="0" applyNumberFormat="1" applyFont="1"/>
    <xf numFmtId="0" fontId="27" fillId="0" borderId="0" xfId="0" quotePrefix="1" applyFont="1" applyAlignment="1">
      <alignment horizontal="left"/>
    </xf>
    <xf numFmtId="0" fontId="27" fillId="0" borderId="0" xfId="0" quotePrefix="1" applyFont="1"/>
    <xf numFmtId="0" fontId="27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/>
    <xf numFmtId="164" fontId="1" fillId="0" borderId="51" xfId="0" applyNumberFormat="1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0" fillId="0" borderId="84" xfId="0" applyBorder="1" applyAlignment="1">
      <alignment horizontal="center"/>
    </xf>
    <xf numFmtId="164" fontId="1" fillId="3" borderId="85" xfId="0" applyNumberFormat="1" applyFont="1" applyFill="1" applyBorder="1" applyAlignment="1">
      <alignment horizontal="center"/>
    </xf>
    <xf numFmtId="11" fontId="1" fillId="3" borderId="85" xfId="0" applyNumberFormat="1" applyFont="1" applyFill="1" applyBorder="1" applyAlignment="1">
      <alignment horizontal="center"/>
    </xf>
    <xf numFmtId="164" fontId="1" fillId="3" borderId="86" xfId="0" applyNumberFormat="1" applyFont="1" applyFill="1" applyBorder="1" applyAlignment="1">
      <alignment horizontal="center"/>
    </xf>
    <xf numFmtId="0" fontId="1" fillId="0" borderId="87" xfId="0" applyFont="1" applyBorder="1" applyAlignment="1">
      <alignment horizontal="center"/>
    </xf>
    <xf numFmtId="0" fontId="0" fillId="0" borderId="88" xfId="0" applyBorder="1" applyAlignment="1">
      <alignment horizontal="center"/>
    </xf>
    <xf numFmtId="0" fontId="1" fillId="0" borderId="89" xfId="0" applyFont="1" applyBorder="1" applyAlignment="1">
      <alignment horizontal="center"/>
    </xf>
    <xf numFmtId="0" fontId="0" fillId="0" borderId="91" xfId="0" applyBorder="1" applyAlignment="1">
      <alignment horizontal="center"/>
    </xf>
    <xf numFmtId="0" fontId="11" fillId="0" borderId="41" xfId="0" applyFont="1" applyBorder="1" applyAlignment="1">
      <alignment horizontal="center"/>
    </xf>
    <xf numFmtId="0" fontId="17" fillId="0" borderId="42" xfId="0" applyFont="1" applyBorder="1" applyAlignment="1">
      <alignment horizontal="center"/>
    </xf>
    <xf numFmtId="0" fontId="17" fillId="0" borderId="43" xfId="0" applyFont="1" applyBorder="1" applyAlignment="1">
      <alignment horizontal="center"/>
    </xf>
    <xf numFmtId="0" fontId="17" fillId="0" borderId="50" xfId="0" applyFont="1" applyBorder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0" fontId="1" fillId="10" borderId="0" xfId="0" applyFon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0" borderId="2" xfId="0" applyFill="1" applyBorder="1"/>
    <xf numFmtId="0" fontId="0" fillId="10" borderId="39" xfId="0" applyFill="1" applyBorder="1"/>
    <xf numFmtId="0" fontId="0" fillId="10" borderId="40" xfId="0" applyFill="1" applyBorder="1" applyAlignment="1">
      <alignment horizontal="center"/>
    </xf>
    <xf numFmtId="0" fontId="0" fillId="10" borderId="41" xfId="0" applyFill="1" applyBorder="1" applyAlignment="1">
      <alignment horizontal="center"/>
    </xf>
    <xf numFmtId="0" fontId="0" fillId="10" borderId="42" xfId="0" applyFill="1" applyBorder="1"/>
    <xf numFmtId="0" fontId="0" fillId="10" borderId="6" xfId="0" applyFill="1" applyBorder="1" applyAlignment="1">
      <alignment horizontal="center"/>
    </xf>
    <xf numFmtId="0" fontId="0" fillId="10" borderId="43" xfId="0" applyFill="1" applyBorder="1" applyAlignment="1">
      <alignment horizontal="center"/>
    </xf>
    <xf numFmtId="2" fontId="0" fillId="10" borderId="6" xfId="0" applyNumberFormat="1" applyFill="1" applyBorder="1" applyAlignment="1">
      <alignment horizontal="center"/>
    </xf>
    <xf numFmtId="2" fontId="0" fillId="10" borderId="43" xfId="0" applyNumberFormat="1" applyFill="1" applyBorder="1" applyAlignment="1">
      <alignment horizontal="center"/>
    </xf>
    <xf numFmtId="0" fontId="0" fillId="10" borderId="50" xfId="0" applyFill="1" applyBorder="1"/>
    <xf numFmtId="0" fontId="0" fillId="10" borderId="51" xfId="0" applyFill="1" applyBorder="1" applyAlignment="1">
      <alignment horizontal="center"/>
    </xf>
    <xf numFmtId="0" fontId="0" fillId="10" borderId="52" xfId="0" applyFill="1" applyBorder="1" applyAlignment="1">
      <alignment horizontal="center"/>
    </xf>
    <xf numFmtId="0" fontId="1" fillId="10" borderId="0" xfId="0" applyFont="1" applyFill="1"/>
    <xf numFmtId="0" fontId="1" fillId="10" borderId="42" xfId="0" applyFont="1" applyFill="1" applyBorder="1"/>
    <xf numFmtId="0" fontId="3" fillId="10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  <xf numFmtId="0" fontId="1" fillId="10" borderId="64" xfId="0" applyFont="1" applyFill="1" applyBorder="1"/>
    <xf numFmtId="0" fontId="0" fillId="10" borderId="57" xfId="0" applyFill="1" applyBorder="1" applyAlignment="1">
      <alignment horizontal="center"/>
    </xf>
    <xf numFmtId="2" fontId="0" fillId="10" borderId="54" xfId="0" applyNumberFormat="1" applyFill="1" applyBorder="1" applyAlignment="1">
      <alignment horizontal="center"/>
    </xf>
    <xf numFmtId="2" fontId="0" fillId="10" borderId="55" xfId="0" applyNumberFormat="1" applyFill="1" applyBorder="1" applyAlignment="1">
      <alignment horizontal="center"/>
    </xf>
    <xf numFmtId="0" fontId="3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2" fontId="17" fillId="0" borderId="6" xfId="0" applyNumberFormat="1" applyFont="1" applyBorder="1" applyAlignment="1">
      <alignment horizontal="center"/>
    </xf>
    <xf numFmtId="11" fontId="17" fillId="0" borderId="43" xfId="0" applyNumberFormat="1" applyFont="1" applyBorder="1" applyAlignment="1">
      <alignment horizontal="center"/>
    </xf>
    <xf numFmtId="0" fontId="17" fillId="0" borderId="51" xfId="0" applyFont="1" applyBorder="1"/>
    <xf numFmtId="0" fontId="0" fillId="0" borderId="39" xfId="0" applyBorder="1"/>
    <xf numFmtId="0" fontId="11" fillId="0" borderId="41" xfId="0" applyFont="1" applyBorder="1"/>
    <xf numFmtId="0" fontId="0" fillId="0" borderId="43" xfId="0" applyBorder="1"/>
    <xf numFmtId="11" fontId="17" fillId="0" borderId="52" xfId="0" applyNumberFormat="1" applyFont="1" applyBorder="1" applyAlignment="1">
      <alignment horizontal="center"/>
    </xf>
    <xf numFmtId="0" fontId="1" fillId="0" borderId="103" xfId="0" applyFont="1" applyBorder="1" applyAlignment="1">
      <alignment horizontal="center"/>
    </xf>
    <xf numFmtId="0" fontId="1" fillId="0" borderId="104" xfId="0" applyFont="1" applyBorder="1"/>
    <xf numFmtId="0" fontId="1" fillId="0" borderId="105" xfId="0" applyFont="1" applyBorder="1"/>
    <xf numFmtId="0" fontId="1" fillId="0" borderId="106" xfId="0" applyFont="1" applyBorder="1"/>
    <xf numFmtId="0" fontId="0" fillId="0" borderId="107" xfId="0" applyBorder="1" applyAlignment="1">
      <alignment horizontal="center"/>
    </xf>
    <xf numFmtId="0" fontId="36" fillId="0" borderId="67" xfId="0" applyFont="1" applyBorder="1"/>
    <xf numFmtId="2" fontId="0" fillId="0" borderId="56" xfId="0" applyNumberFormat="1" applyBorder="1" applyAlignment="1">
      <alignment horizontal="center"/>
    </xf>
    <xf numFmtId="2" fontId="0" fillId="0" borderId="108" xfId="0" applyNumberFormat="1" applyBorder="1" applyAlignment="1">
      <alignment horizontal="center"/>
    </xf>
    <xf numFmtId="0" fontId="36" fillId="0" borderId="69" xfId="0" applyFont="1" applyBorder="1"/>
    <xf numFmtId="2" fontId="0" fillId="11" borderId="70" xfId="0" applyNumberFormat="1" applyFill="1" applyBorder="1" applyAlignment="1">
      <alignment horizontal="center"/>
    </xf>
    <xf numFmtId="2" fontId="0" fillId="11" borderId="71" xfId="0" applyNumberFormat="1" applyFill="1" applyBorder="1" applyAlignment="1">
      <alignment horizontal="center"/>
    </xf>
    <xf numFmtId="0" fontId="0" fillId="11" borderId="109" xfId="0" applyFill="1" applyBorder="1" applyAlignment="1">
      <alignment horizontal="center"/>
    </xf>
    <xf numFmtId="0" fontId="0" fillId="0" borderId="110" xfId="0" applyBorder="1"/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0" fontId="1" fillId="0" borderId="116" xfId="0" applyFont="1" applyBorder="1"/>
    <xf numFmtId="0" fontId="1" fillId="0" borderId="63" xfId="0" applyFont="1" applyBorder="1"/>
    <xf numFmtId="0" fontId="1" fillId="0" borderId="9" xfId="0" applyFont="1" applyBorder="1"/>
    <xf numFmtId="0" fontId="0" fillId="0" borderId="117" xfId="0" applyBorder="1"/>
    <xf numFmtId="2" fontId="0" fillId="0" borderId="6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18" xfId="0" applyBorder="1"/>
    <xf numFmtId="2" fontId="0" fillId="11" borderId="6" xfId="0" applyNumberFormat="1" applyFill="1" applyBorder="1" applyAlignment="1">
      <alignment horizontal="center"/>
    </xf>
    <xf numFmtId="2" fontId="0" fillId="11" borderId="37" xfId="0" applyNumberFormat="1" applyFill="1" applyBorder="1" applyAlignment="1">
      <alignment horizontal="center"/>
    </xf>
    <xf numFmtId="0" fontId="0" fillId="11" borderId="119" xfId="0" applyFill="1" applyBorder="1" applyAlignment="1">
      <alignment horizontal="center"/>
    </xf>
    <xf numFmtId="0" fontId="1" fillId="0" borderId="120" xfId="0" applyFont="1" applyBorder="1"/>
    <xf numFmtId="2" fontId="1" fillId="0" borderId="121" xfId="0" applyNumberFormat="1" applyFont="1" applyBorder="1" applyAlignment="1">
      <alignment horizontal="center"/>
    </xf>
    <xf numFmtId="2" fontId="1" fillId="0" borderId="122" xfId="0" applyNumberFormat="1" applyFont="1" applyBorder="1" applyAlignment="1">
      <alignment horizontal="center"/>
    </xf>
    <xf numFmtId="2" fontId="0" fillId="0" borderId="59" xfId="0" applyNumberFormat="1" applyBorder="1" applyAlignment="1">
      <alignment horizontal="center"/>
    </xf>
    <xf numFmtId="2" fontId="0" fillId="0" borderId="123" xfId="0" applyNumberFormat="1" applyBorder="1" applyAlignment="1">
      <alignment horizontal="center"/>
    </xf>
    <xf numFmtId="0" fontId="0" fillId="0" borderId="124" xfId="0" applyBorder="1"/>
    <xf numFmtId="2" fontId="0" fillId="0" borderId="125" xfId="0" applyNumberFormat="1" applyBorder="1" applyAlignment="1">
      <alignment horizontal="center"/>
    </xf>
    <xf numFmtId="2" fontId="0" fillId="0" borderId="126" xfId="0" applyNumberFormat="1" applyBorder="1" applyAlignment="1">
      <alignment horizontal="center"/>
    </xf>
    <xf numFmtId="0" fontId="0" fillId="0" borderId="101" xfId="0" applyBorder="1"/>
    <xf numFmtId="0" fontId="0" fillId="0" borderId="102" xfId="0" applyBorder="1"/>
    <xf numFmtId="0" fontId="0" fillId="0" borderId="127" xfId="0" applyBorder="1"/>
    <xf numFmtId="2" fontId="0" fillId="0" borderId="104" xfId="0" applyNumberFormat="1" applyBorder="1"/>
    <xf numFmtId="0" fontId="1" fillId="0" borderId="128" xfId="0" applyFont="1" applyBorder="1"/>
    <xf numFmtId="0" fontId="1" fillId="0" borderId="129" xfId="0" applyFont="1" applyBorder="1"/>
    <xf numFmtId="2" fontId="1" fillId="0" borderId="67" xfId="0" applyNumberFormat="1" applyFont="1" applyBorder="1"/>
    <xf numFmtId="2" fontId="0" fillId="6" borderId="6" xfId="0" applyNumberFormat="1" applyFill="1" applyBorder="1" applyAlignment="1">
      <alignment horizontal="center"/>
    </xf>
    <xf numFmtId="2" fontId="0" fillId="6" borderId="37" xfId="0" applyNumberFormat="1" applyFill="1" applyBorder="1" applyAlignment="1">
      <alignment horizontal="center"/>
    </xf>
    <xf numFmtId="2" fontId="0" fillId="6" borderId="119" xfId="0" applyNumberFormat="1" applyFill="1" applyBorder="1" applyAlignment="1">
      <alignment horizontal="center"/>
    </xf>
    <xf numFmtId="2" fontId="1" fillId="0" borderId="69" xfId="0" applyNumberFormat="1" applyFont="1" applyBorder="1"/>
    <xf numFmtId="2" fontId="0" fillId="0" borderId="130" xfId="0" applyNumberFormat="1" applyBorder="1" applyAlignment="1">
      <alignment horizontal="center"/>
    </xf>
    <xf numFmtId="2" fontId="0" fillId="0" borderId="109" xfId="0" applyNumberFormat="1" applyBorder="1" applyAlignment="1">
      <alignment horizontal="center"/>
    </xf>
    <xf numFmtId="2" fontId="0" fillId="4" borderId="0" xfId="0" applyNumberFormat="1" applyFill="1"/>
    <xf numFmtId="0" fontId="0" fillId="0" borderId="127" xfId="0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10" borderId="53" xfId="0" applyFont="1" applyFill="1" applyBorder="1" applyAlignment="1">
      <alignment horizontal="center"/>
    </xf>
    <xf numFmtId="0" fontId="1" fillId="10" borderId="54" xfId="0" applyFont="1" applyFill="1" applyBorder="1" applyAlignment="1">
      <alignment horizontal="center"/>
    </xf>
    <xf numFmtId="0" fontId="0" fillId="10" borderId="0" xfId="0" applyFill="1"/>
    <xf numFmtId="0" fontId="4" fillId="0" borderId="0" xfId="0" applyFont="1" applyAlignment="1">
      <alignment horizontal="center"/>
    </xf>
    <xf numFmtId="0" fontId="1" fillId="0" borderId="75" xfId="0" applyFont="1" applyBorder="1" applyAlignment="1">
      <alignment horizontal="center"/>
    </xf>
    <xf numFmtId="0" fontId="1" fillId="0" borderId="76" xfId="0" applyFont="1" applyBorder="1" applyAlignment="1">
      <alignment horizontal="center"/>
    </xf>
    <xf numFmtId="0" fontId="1" fillId="0" borderId="77" xfId="0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0" borderId="92" xfId="0" applyFont="1" applyBorder="1" applyAlignment="1">
      <alignment horizontal="center"/>
    </xf>
    <xf numFmtId="0" fontId="1" fillId="0" borderId="9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39" xfId="0" applyFont="1" applyFill="1" applyBorder="1" applyAlignment="1">
      <alignment horizontal="center"/>
    </xf>
    <xf numFmtId="0" fontId="1" fillId="2" borderId="41" xfId="0" applyFont="1" applyFill="1" applyBorder="1" applyAlignment="1">
      <alignment horizontal="center"/>
    </xf>
    <xf numFmtId="0" fontId="11" fillId="0" borderId="2" xfId="0" quotePrefix="1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" fillId="0" borderId="98" xfId="0" applyFont="1" applyBorder="1" applyAlignment="1">
      <alignment horizontal="center"/>
    </xf>
    <xf numFmtId="0" fontId="1" fillId="0" borderId="99" xfId="0" applyFont="1" applyBorder="1" applyAlignment="1">
      <alignment horizontal="center"/>
    </xf>
    <xf numFmtId="0" fontId="1" fillId="0" borderId="100" xfId="0" applyFont="1" applyBorder="1" applyAlignment="1">
      <alignment horizontal="center"/>
    </xf>
    <xf numFmtId="0" fontId="1" fillId="0" borderId="101" xfId="0" applyFont="1" applyBorder="1" applyAlignment="1">
      <alignment horizontal="center"/>
    </xf>
    <xf numFmtId="0" fontId="1" fillId="0" borderId="102" xfId="0" applyFont="1" applyBorder="1" applyAlignment="1">
      <alignment horizontal="center"/>
    </xf>
    <xf numFmtId="0" fontId="1" fillId="0" borderId="113" xfId="0" applyFont="1" applyBorder="1" applyAlignment="1">
      <alignment horizontal="center"/>
    </xf>
    <xf numFmtId="0" fontId="1" fillId="0" borderId="114" xfId="0" applyFont="1" applyBorder="1" applyAlignment="1">
      <alignment horizontal="center"/>
    </xf>
    <xf numFmtId="0" fontId="1" fillId="0" borderId="115" xfId="0" applyFont="1" applyBorder="1" applyAlignment="1">
      <alignment horizontal="center"/>
    </xf>
    <xf numFmtId="0" fontId="0" fillId="0" borderId="0" xfId="0" applyAlignment="1">
      <alignment horizontal="center"/>
    </xf>
    <xf numFmtId="0" fontId="17" fillId="0" borderId="0" xfId="2" applyFont="1" applyFill="1" applyAlignment="1">
      <alignment horizontal="center"/>
    </xf>
    <xf numFmtId="0" fontId="1" fillId="0" borderId="6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</cellXfs>
  <cellStyles count="3">
    <cellStyle name="Hyperlink" xfId="1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L" b="1"/>
              <a:t>586 WOC </a:t>
            </a:r>
            <a:r>
              <a:rPr lang="en-US" b="1"/>
              <a:t>Forecast</a:t>
            </a:r>
            <a:r>
              <a:rPr lang="en-NL" b="1"/>
              <a:t>s</a:t>
            </a:r>
            <a:r>
              <a:rPr lang="en-US" b="1" baseline="0"/>
              <a:t>  and Realizations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56800736387154"/>
          <c:y val="0.13931524573123111"/>
          <c:w val="0.80677793589411262"/>
          <c:h val="0.7522427768828388"/>
        </c:manualLayout>
      </c:layout>
      <c:scatterChart>
        <c:scatterStyle val="lineMarker"/>
        <c:varyColors val="0"/>
        <c:ser>
          <c:idx val="0"/>
          <c:order val="0"/>
          <c:tx>
            <c:strRef>
              <c:f>WOC!$R$1</c:f>
              <c:strCache>
                <c:ptCount val="1"/>
                <c:pt idx="0">
                  <c:v>RLS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WOC!$R$2:$R$587</c:f>
              <c:numCache>
                <c:formatCode>General</c:formatCode>
                <c:ptCount val="586"/>
                <c:pt idx="0">
                  <c:v>-549.79999999999995</c:v>
                </c:pt>
                <c:pt idx="1">
                  <c:v>-399.26</c:v>
                </c:pt>
                <c:pt idx="2">
                  <c:v>-155.922</c:v>
                </c:pt>
                <c:pt idx="3">
                  <c:v>-13.9</c:v>
                </c:pt>
                <c:pt idx="4">
                  <c:v>-8.4</c:v>
                </c:pt>
                <c:pt idx="5">
                  <c:v>-6.5</c:v>
                </c:pt>
                <c:pt idx="6">
                  <c:v>-5</c:v>
                </c:pt>
                <c:pt idx="7">
                  <c:v>-2.645</c:v>
                </c:pt>
                <c:pt idx="8">
                  <c:v>-0.70182</c:v>
                </c:pt>
                <c:pt idx="9">
                  <c:v>-0.42120000000000002</c:v>
                </c:pt>
                <c:pt idx="10">
                  <c:v>-0.27500000000000002</c:v>
                </c:pt>
                <c:pt idx="11">
                  <c:v>2.67E-7</c:v>
                </c:pt>
                <c:pt idx="12">
                  <c:v>2.9900000000000002E-7</c:v>
                </c:pt>
                <c:pt idx="13">
                  <c:v>5.9999999999999997E-7</c:v>
                </c:pt>
                <c:pt idx="14">
                  <c:v>5.9999999999999997E-7</c:v>
                </c:pt>
                <c:pt idx="15">
                  <c:v>6.3099999999999997E-7</c:v>
                </c:pt>
                <c:pt idx="16">
                  <c:v>6.5300000000000004E-7</c:v>
                </c:pt>
                <c:pt idx="17">
                  <c:v>1.1000000000000001E-6</c:v>
                </c:pt>
                <c:pt idx="18">
                  <c:v>1.84E-6</c:v>
                </c:pt>
                <c:pt idx="19">
                  <c:v>2.6000000000000001E-6</c:v>
                </c:pt>
                <c:pt idx="20">
                  <c:v>3.0400000000000001E-6</c:v>
                </c:pt>
                <c:pt idx="21">
                  <c:v>4.16E-6</c:v>
                </c:pt>
                <c:pt idx="22">
                  <c:v>8.1999999999999994E-6</c:v>
                </c:pt>
                <c:pt idx="23">
                  <c:v>9.2299999999999997E-6</c:v>
                </c:pt>
                <c:pt idx="24">
                  <c:v>1.63E-5</c:v>
                </c:pt>
                <c:pt idx="25">
                  <c:v>1.9400000000000001E-5</c:v>
                </c:pt>
                <c:pt idx="26">
                  <c:v>1.9599999999999999E-5</c:v>
                </c:pt>
                <c:pt idx="27">
                  <c:v>1.98E-5</c:v>
                </c:pt>
                <c:pt idx="28">
                  <c:v>4.0500000000000002E-5</c:v>
                </c:pt>
                <c:pt idx="29">
                  <c:v>9.3999999999999994E-5</c:v>
                </c:pt>
                <c:pt idx="30">
                  <c:v>1E-4</c:v>
                </c:pt>
                <c:pt idx="31">
                  <c:v>2.5000000000000001E-4</c:v>
                </c:pt>
                <c:pt idx="32">
                  <c:v>2.7E-4</c:v>
                </c:pt>
                <c:pt idx="33">
                  <c:v>3.2000000000000003E-4</c:v>
                </c:pt>
                <c:pt idx="34">
                  <c:v>5.5000000000000003E-4</c:v>
                </c:pt>
                <c:pt idx="35">
                  <c:v>1.4E-3</c:v>
                </c:pt>
                <c:pt idx="36">
                  <c:v>3.0000000000000001E-3</c:v>
                </c:pt>
                <c:pt idx="37">
                  <c:v>4.1000000000000003E-3</c:v>
                </c:pt>
                <c:pt idx="38">
                  <c:v>5.0000000000000001E-3</c:v>
                </c:pt>
                <c:pt idx="39">
                  <c:v>8.6E-3</c:v>
                </c:pt>
                <c:pt idx="40">
                  <c:v>0.01</c:v>
                </c:pt>
                <c:pt idx="41">
                  <c:v>1.2E-2</c:v>
                </c:pt>
                <c:pt idx="42">
                  <c:v>1.7999999999999999E-2</c:v>
                </c:pt>
                <c:pt idx="43">
                  <c:v>0.03</c:v>
                </c:pt>
                <c:pt idx="44">
                  <c:v>0.03</c:v>
                </c:pt>
                <c:pt idx="45">
                  <c:v>0.04</c:v>
                </c:pt>
                <c:pt idx="46">
                  <c:v>0.05</c:v>
                </c:pt>
                <c:pt idx="47">
                  <c:v>5.5E-2</c:v>
                </c:pt>
                <c:pt idx="48">
                  <c:v>5.6000000000000001E-2</c:v>
                </c:pt>
                <c:pt idx="49">
                  <c:v>0.09</c:v>
                </c:pt>
                <c:pt idx="50">
                  <c:v>9.1999999999999998E-2</c:v>
                </c:pt>
                <c:pt idx="51">
                  <c:v>0.1</c:v>
                </c:pt>
                <c:pt idx="52">
                  <c:v>0.11</c:v>
                </c:pt>
                <c:pt idx="53">
                  <c:v>0.11</c:v>
                </c:pt>
                <c:pt idx="54">
                  <c:v>0.115</c:v>
                </c:pt>
                <c:pt idx="55">
                  <c:v>0.124</c:v>
                </c:pt>
                <c:pt idx="56">
                  <c:v>0.15</c:v>
                </c:pt>
                <c:pt idx="57">
                  <c:v>0.16</c:v>
                </c:pt>
                <c:pt idx="58">
                  <c:v>0.16</c:v>
                </c:pt>
                <c:pt idx="59">
                  <c:v>0.18</c:v>
                </c:pt>
                <c:pt idx="60">
                  <c:v>0.18</c:v>
                </c:pt>
                <c:pt idx="61">
                  <c:v>0.182</c:v>
                </c:pt>
                <c:pt idx="62">
                  <c:v>0.2</c:v>
                </c:pt>
                <c:pt idx="63">
                  <c:v>0.2</c:v>
                </c:pt>
                <c:pt idx="64">
                  <c:v>0.22</c:v>
                </c:pt>
                <c:pt idx="65">
                  <c:v>0.25</c:v>
                </c:pt>
                <c:pt idx="66">
                  <c:v>0.27</c:v>
                </c:pt>
                <c:pt idx="67">
                  <c:v>0.2727</c:v>
                </c:pt>
                <c:pt idx="68">
                  <c:v>0.27400000000000002</c:v>
                </c:pt>
                <c:pt idx="69">
                  <c:v>0.28899999999999998</c:v>
                </c:pt>
                <c:pt idx="70">
                  <c:v>0.28899999999999998</c:v>
                </c:pt>
                <c:pt idx="71">
                  <c:v>0.30399999999999999</c:v>
                </c:pt>
                <c:pt idx="72">
                  <c:v>0.32</c:v>
                </c:pt>
                <c:pt idx="73">
                  <c:v>0.32</c:v>
                </c:pt>
                <c:pt idx="74">
                  <c:v>0.33300000000000002</c:v>
                </c:pt>
                <c:pt idx="75">
                  <c:v>0.34420000000000001</c:v>
                </c:pt>
                <c:pt idx="76">
                  <c:v>0.35</c:v>
                </c:pt>
                <c:pt idx="77">
                  <c:v>0.4</c:v>
                </c:pt>
                <c:pt idx="78">
                  <c:v>0.41099999999999998</c:v>
                </c:pt>
                <c:pt idx="79">
                  <c:v>0.44</c:v>
                </c:pt>
                <c:pt idx="80">
                  <c:v>0.5</c:v>
                </c:pt>
                <c:pt idx="81">
                  <c:v>0.61799999999999999</c:v>
                </c:pt>
                <c:pt idx="82">
                  <c:v>0.65</c:v>
                </c:pt>
                <c:pt idx="83">
                  <c:v>0.65300000000000002</c:v>
                </c:pt>
                <c:pt idx="84">
                  <c:v>0.66</c:v>
                </c:pt>
                <c:pt idx="85">
                  <c:v>0.68</c:v>
                </c:pt>
                <c:pt idx="86">
                  <c:v>0.69</c:v>
                </c:pt>
                <c:pt idx="87">
                  <c:v>0.7</c:v>
                </c:pt>
                <c:pt idx="88">
                  <c:v>0.7</c:v>
                </c:pt>
                <c:pt idx="89">
                  <c:v>0.82</c:v>
                </c:pt>
                <c:pt idx="90">
                  <c:v>0.88</c:v>
                </c:pt>
                <c:pt idx="91">
                  <c:v>0.89</c:v>
                </c:pt>
                <c:pt idx="92">
                  <c:v>0.92</c:v>
                </c:pt>
                <c:pt idx="93">
                  <c:v>0.93300000000000005</c:v>
                </c:pt>
                <c:pt idx="94">
                  <c:v>0.94</c:v>
                </c:pt>
                <c:pt idx="95">
                  <c:v>0.95</c:v>
                </c:pt>
                <c:pt idx="96">
                  <c:v>0.97</c:v>
                </c:pt>
                <c:pt idx="97">
                  <c:v>0.97970000000000002</c:v>
                </c:pt>
                <c:pt idx="98">
                  <c:v>0.99</c:v>
                </c:pt>
                <c:pt idx="99">
                  <c:v>0.99250000000000005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1.01</c:v>
                </c:pt>
                <c:pt idx="104">
                  <c:v>1.01</c:v>
                </c:pt>
                <c:pt idx="105">
                  <c:v>1.02</c:v>
                </c:pt>
                <c:pt idx="106">
                  <c:v>1.03</c:v>
                </c:pt>
                <c:pt idx="107">
                  <c:v>1.0589999999999999</c:v>
                </c:pt>
                <c:pt idx="108">
                  <c:v>1.0900000000000001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1.1000000000000001</c:v>
                </c:pt>
                <c:pt idx="112">
                  <c:v>1.1000000000000001</c:v>
                </c:pt>
                <c:pt idx="113">
                  <c:v>1.1200000000000001</c:v>
                </c:pt>
                <c:pt idx="114">
                  <c:v>1.1359999999999999</c:v>
                </c:pt>
                <c:pt idx="115">
                  <c:v>1.167</c:v>
                </c:pt>
                <c:pt idx="116">
                  <c:v>1.18</c:v>
                </c:pt>
                <c:pt idx="117">
                  <c:v>1.19</c:v>
                </c:pt>
                <c:pt idx="118">
                  <c:v>1.2</c:v>
                </c:pt>
                <c:pt idx="119">
                  <c:v>1.2</c:v>
                </c:pt>
                <c:pt idx="120">
                  <c:v>1.23</c:v>
                </c:pt>
                <c:pt idx="121">
                  <c:v>1.2869999999999999</c:v>
                </c:pt>
                <c:pt idx="122">
                  <c:v>1.29</c:v>
                </c:pt>
                <c:pt idx="123">
                  <c:v>1.3140000000000001</c:v>
                </c:pt>
                <c:pt idx="124">
                  <c:v>1.3360000000000001</c:v>
                </c:pt>
                <c:pt idx="125">
                  <c:v>1.35</c:v>
                </c:pt>
                <c:pt idx="126">
                  <c:v>1.39</c:v>
                </c:pt>
                <c:pt idx="127">
                  <c:v>1.4</c:v>
                </c:pt>
                <c:pt idx="128">
                  <c:v>1.42</c:v>
                </c:pt>
                <c:pt idx="129">
                  <c:v>1.4550000000000001</c:v>
                </c:pt>
                <c:pt idx="130">
                  <c:v>1.46</c:v>
                </c:pt>
                <c:pt idx="131">
                  <c:v>1.4870000000000001</c:v>
                </c:pt>
                <c:pt idx="132">
                  <c:v>1.49</c:v>
                </c:pt>
                <c:pt idx="133">
                  <c:v>1.5</c:v>
                </c:pt>
                <c:pt idx="134">
                  <c:v>1.53</c:v>
                </c:pt>
                <c:pt idx="135">
                  <c:v>1.5549999999999999</c:v>
                </c:pt>
                <c:pt idx="136">
                  <c:v>1.575</c:v>
                </c:pt>
                <c:pt idx="137">
                  <c:v>1.6759999999999999</c:v>
                </c:pt>
                <c:pt idx="138">
                  <c:v>1.9</c:v>
                </c:pt>
                <c:pt idx="139">
                  <c:v>1.9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2.17</c:v>
                </c:pt>
                <c:pt idx="147">
                  <c:v>2.2599999999999998</c:v>
                </c:pt>
                <c:pt idx="148">
                  <c:v>2.4</c:v>
                </c:pt>
                <c:pt idx="149">
                  <c:v>2.44</c:v>
                </c:pt>
                <c:pt idx="150">
                  <c:v>2.5</c:v>
                </c:pt>
                <c:pt idx="151">
                  <c:v>2.5299999999999998</c:v>
                </c:pt>
                <c:pt idx="152">
                  <c:v>2.59</c:v>
                </c:pt>
                <c:pt idx="153">
                  <c:v>2.7</c:v>
                </c:pt>
                <c:pt idx="154">
                  <c:v>2.8</c:v>
                </c:pt>
                <c:pt idx="155">
                  <c:v>2.8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3.2</c:v>
                </c:pt>
                <c:pt idx="160">
                  <c:v>3.2</c:v>
                </c:pt>
                <c:pt idx="161">
                  <c:v>3.4</c:v>
                </c:pt>
                <c:pt idx="162">
                  <c:v>3.5</c:v>
                </c:pt>
                <c:pt idx="163">
                  <c:v>3.5</c:v>
                </c:pt>
                <c:pt idx="164">
                  <c:v>3.6</c:v>
                </c:pt>
                <c:pt idx="165">
                  <c:v>3.6</c:v>
                </c:pt>
                <c:pt idx="166">
                  <c:v>3.65</c:v>
                </c:pt>
                <c:pt idx="167">
                  <c:v>3.7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4.04</c:v>
                </c:pt>
                <c:pt idx="173">
                  <c:v>4.4000000000000004</c:v>
                </c:pt>
                <c:pt idx="174">
                  <c:v>4.5</c:v>
                </c:pt>
                <c:pt idx="175">
                  <c:v>4.5999999999999996</c:v>
                </c:pt>
                <c:pt idx="176">
                  <c:v>4.8</c:v>
                </c:pt>
                <c:pt idx="177">
                  <c:v>4.9000000000000004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5.3</c:v>
                </c:pt>
                <c:pt idx="182">
                  <c:v>5.6</c:v>
                </c:pt>
                <c:pt idx="183">
                  <c:v>5.69</c:v>
                </c:pt>
                <c:pt idx="184">
                  <c:v>5.69</c:v>
                </c:pt>
                <c:pt idx="185">
                  <c:v>5.7</c:v>
                </c:pt>
                <c:pt idx="186">
                  <c:v>5.7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6.1</c:v>
                </c:pt>
                <c:pt idx="191">
                  <c:v>6.1</c:v>
                </c:pt>
                <c:pt idx="192">
                  <c:v>6.1470000000000002</c:v>
                </c:pt>
                <c:pt idx="193">
                  <c:v>6.2</c:v>
                </c:pt>
                <c:pt idx="194">
                  <c:v>6.4</c:v>
                </c:pt>
                <c:pt idx="195">
                  <c:v>6.5</c:v>
                </c:pt>
                <c:pt idx="196">
                  <c:v>6.65</c:v>
                </c:pt>
                <c:pt idx="197">
                  <c:v>6.85</c:v>
                </c:pt>
                <c:pt idx="198">
                  <c:v>7</c:v>
                </c:pt>
                <c:pt idx="199">
                  <c:v>7.3</c:v>
                </c:pt>
                <c:pt idx="200">
                  <c:v>7.33</c:v>
                </c:pt>
                <c:pt idx="201">
                  <c:v>7.5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8.1</c:v>
                </c:pt>
                <c:pt idx="210">
                  <c:v>9</c:v>
                </c:pt>
                <c:pt idx="211">
                  <c:v>9</c:v>
                </c:pt>
                <c:pt idx="212">
                  <c:v>9</c:v>
                </c:pt>
                <c:pt idx="213">
                  <c:v>9.9</c:v>
                </c:pt>
                <c:pt idx="214">
                  <c:v>9.9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10.199999999999999</c:v>
                </c:pt>
                <c:pt idx="223">
                  <c:v>10.199999999999999</c:v>
                </c:pt>
                <c:pt idx="224">
                  <c:v>10.41</c:v>
                </c:pt>
                <c:pt idx="225">
                  <c:v>10.6</c:v>
                </c:pt>
                <c:pt idx="226">
                  <c:v>10.6</c:v>
                </c:pt>
                <c:pt idx="227">
                  <c:v>11</c:v>
                </c:pt>
                <c:pt idx="228">
                  <c:v>11.4</c:v>
                </c:pt>
                <c:pt idx="229">
                  <c:v>11.5</c:v>
                </c:pt>
                <c:pt idx="230">
                  <c:v>11.5</c:v>
                </c:pt>
                <c:pt idx="231">
                  <c:v>11.85</c:v>
                </c:pt>
                <c:pt idx="232">
                  <c:v>11.9</c:v>
                </c:pt>
                <c:pt idx="233">
                  <c:v>11.93</c:v>
                </c:pt>
                <c:pt idx="234">
                  <c:v>12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12.1</c:v>
                </c:pt>
                <c:pt idx="247">
                  <c:v>12.9</c:v>
                </c:pt>
                <c:pt idx="248">
                  <c:v>13</c:v>
                </c:pt>
                <c:pt idx="249">
                  <c:v>13</c:v>
                </c:pt>
                <c:pt idx="250">
                  <c:v>13.8</c:v>
                </c:pt>
                <c:pt idx="251">
                  <c:v>13.8</c:v>
                </c:pt>
                <c:pt idx="252">
                  <c:v>14</c:v>
                </c:pt>
                <c:pt idx="253">
                  <c:v>14</c:v>
                </c:pt>
                <c:pt idx="254">
                  <c:v>14.47</c:v>
                </c:pt>
                <c:pt idx="255">
                  <c:v>14.7</c:v>
                </c:pt>
                <c:pt idx="256">
                  <c:v>14.7</c:v>
                </c:pt>
                <c:pt idx="257">
                  <c:v>15</c:v>
                </c:pt>
                <c:pt idx="258">
                  <c:v>15</c:v>
                </c:pt>
                <c:pt idx="259">
                  <c:v>15.2957</c:v>
                </c:pt>
                <c:pt idx="260">
                  <c:v>15.4</c:v>
                </c:pt>
                <c:pt idx="261">
                  <c:v>15.53</c:v>
                </c:pt>
                <c:pt idx="262">
                  <c:v>15.8</c:v>
                </c:pt>
                <c:pt idx="263">
                  <c:v>15.9</c:v>
                </c:pt>
                <c:pt idx="264">
                  <c:v>16</c:v>
                </c:pt>
                <c:pt idx="265">
                  <c:v>16.3</c:v>
                </c:pt>
                <c:pt idx="266">
                  <c:v>17</c:v>
                </c:pt>
                <c:pt idx="267">
                  <c:v>17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18</c:v>
                </c:pt>
                <c:pt idx="272">
                  <c:v>18.2</c:v>
                </c:pt>
                <c:pt idx="273">
                  <c:v>19</c:v>
                </c:pt>
                <c:pt idx="274">
                  <c:v>19.78</c:v>
                </c:pt>
                <c:pt idx="275">
                  <c:v>20</c:v>
                </c:pt>
                <c:pt idx="276">
                  <c:v>20</c:v>
                </c:pt>
                <c:pt idx="277">
                  <c:v>20</c:v>
                </c:pt>
                <c:pt idx="278">
                  <c:v>20.6</c:v>
                </c:pt>
                <c:pt idx="279">
                  <c:v>21</c:v>
                </c:pt>
                <c:pt idx="280">
                  <c:v>21</c:v>
                </c:pt>
                <c:pt idx="281">
                  <c:v>21</c:v>
                </c:pt>
                <c:pt idx="282">
                  <c:v>21</c:v>
                </c:pt>
                <c:pt idx="283">
                  <c:v>21</c:v>
                </c:pt>
                <c:pt idx="284">
                  <c:v>21</c:v>
                </c:pt>
                <c:pt idx="285">
                  <c:v>21</c:v>
                </c:pt>
                <c:pt idx="286">
                  <c:v>21</c:v>
                </c:pt>
                <c:pt idx="287">
                  <c:v>22</c:v>
                </c:pt>
                <c:pt idx="288">
                  <c:v>22</c:v>
                </c:pt>
                <c:pt idx="289">
                  <c:v>22</c:v>
                </c:pt>
                <c:pt idx="290">
                  <c:v>23</c:v>
                </c:pt>
                <c:pt idx="291">
                  <c:v>24</c:v>
                </c:pt>
                <c:pt idx="292">
                  <c:v>25</c:v>
                </c:pt>
                <c:pt idx="293">
                  <c:v>25</c:v>
                </c:pt>
                <c:pt idx="294">
                  <c:v>25</c:v>
                </c:pt>
                <c:pt idx="295">
                  <c:v>25</c:v>
                </c:pt>
                <c:pt idx="296">
                  <c:v>26</c:v>
                </c:pt>
                <c:pt idx="297">
                  <c:v>27</c:v>
                </c:pt>
                <c:pt idx="298">
                  <c:v>27</c:v>
                </c:pt>
                <c:pt idx="299">
                  <c:v>27.51</c:v>
                </c:pt>
                <c:pt idx="300">
                  <c:v>27.51</c:v>
                </c:pt>
                <c:pt idx="301">
                  <c:v>27.8</c:v>
                </c:pt>
                <c:pt idx="302">
                  <c:v>28</c:v>
                </c:pt>
                <c:pt idx="303">
                  <c:v>29</c:v>
                </c:pt>
                <c:pt idx="304">
                  <c:v>31.65</c:v>
                </c:pt>
                <c:pt idx="305">
                  <c:v>32.6</c:v>
                </c:pt>
                <c:pt idx="306">
                  <c:v>32.6</c:v>
                </c:pt>
                <c:pt idx="307">
                  <c:v>33</c:v>
                </c:pt>
                <c:pt idx="308">
                  <c:v>33</c:v>
                </c:pt>
                <c:pt idx="309">
                  <c:v>33.6</c:v>
                </c:pt>
                <c:pt idx="310">
                  <c:v>34</c:v>
                </c:pt>
                <c:pt idx="311">
                  <c:v>34</c:v>
                </c:pt>
                <c:pt idx="312">
                  <c:v>34.700000000000003</c:v>
                </c:pt>
                <c:pt idx="313">
                  <c:v>35</c:v>
                </c:pt>
                <c:pt idx="314">
                  <c:v>35.1</c:v>
                </c:pt>
                <c:pt idx="315">
                  <c:v>37</c:v>
                </c:pt>
                <c:pt idx="316">
                  <c:v>37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41</c:v>
                </c:pt>
                <c:pt idx="326">
                  <c:v>41</c:v>
                </c:pt>
                <c:pt idx="327">
                  <c:v>41.24</c:v>
                </c:pt>
                <c:pt idx="328">
                  <c:v>42</c:v>
                </c:pt>
                <c:pt idx="329">
                  <c:v>43</c:v>
                </c:pt>
                <c:pt idx="330">
                  <c:v>43.81</c:v>
                </c:pt>
                <c:pt idx="331">
                  <c:v>44</c:v>
                </c:pt>
                <c:pt idx="332">
                  <c:v>44</c:v>
                </c:pt>
                <c:pt idx="333">
                  <c:v>44</c:v>
                </c:pt>
                <c:pt idx="334">
                  <c:v>44</c:v>
                </c:pt>
                <c:pt idx="335">
                  <c:v>44</c:v>
                </c:pt>
                <c:pt idx="336">
                  <c:v>45</c:v>
                </c:pt>
                <c:pt idx="337">
                  <c:v>45</c:v>
                </c:pt>
                <c:pt idx="338">
                  <c:v>46</c:v>
                </c:pt>
                <c:pt idx="339">
                  <c:v>46</c:v>
                </c:pt>
                <c:pt idx="340">
                  <c:v>46.9</c:v>
                </c:pt>
                <c:pt idx="341">
                  <c:v>47</c:v>
                </c:pt>
                <c:pt idx="342">
                  <c:v>47.2</c:v>
                </c:pt>
                <c:pt idx="343">
                  <c:v>48</c:v>
                </c:pt>
                <c:pt idx="344">
                  <c:v>48</c:v>
                </c:pt>
                <c:pt idx="345">
                  <c:v>49</c:v>
                </c:pt>
                <c:pt idx="346">
                  <c:v>49</c:v>
                </c:pt>
                <c:pt idx="347">
                  <c:v>50</c:v>
                </c:pt>
                <c:pt idx="348">
                  <c:v>51</c:v>
                </c:pt>
                <c:pt idx="349">
                  <c:v>51</c:v>
                </c:pt>
                <c:pt idx="350">
                  <c:v>51.5</c:v>
                </c:pt>
                <c:pt idx="351">
                  <c:v>52.5</c:v>
                </c:pt>
                <c:pt idx="352">
                  <c:v>53.5</c:v>
                </c:pt>
                <c:pt idx="353">
                  <c:v>55</c:v>
                </c:pt>
                <c:pt idx="354">
                  <c:v>55</c:v>
                </c:pt>
                <c:pt idx="355">
                  <c:v>55</c:v>
                </c:pt>
                <c:pt idx="356">
                  <c:v>55</c:v>
                </c:pt>
                <c:pt idx="357">
                  <c:v>55</c:v>
                </c:pt>
                <c:pt idx="358">
                  <c:v>56.3</c:v>
                </c:pt>
                <c:pt idx="359">
                  <c:v>57</c:v>
                </c:pt>
                <c:pt idx="360">
                  <c:v>58.19</c:v>
                </c:pt>
                <c:pt idx="361">
                  <c:v>58.19</c:v>
                </c:pt>
                <c:pt idx="362">
                  <c:v>58.3</c:v>
                </c:pt>
                <c:pt idx="363">
                  <c:v>59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61</c:v>
                </c:pt>
                <c:pt idx="371">
                  <c:v>62</c:v>
                </c:pt>
                <c:pt idx="372">
                  <c:v>63</c:v>
                </c:pt>
                <c:pt idx="373">
                  <c:v>64</c:v>
                </c:pt>
                <c:pt idx="374">
                  <c:v>65.23</c:v>
                </c:pt>
                <c:pt idx="375">
                  <c:v>65.400000000000006</c:v>
                </c:pt>
                <c:pt idx="376">
                  <c:v>66</c:v>
                </c:pt>
                <c:pt idx="377">
                  <c:v>67</c:v>
                </c:pt>
                <c:pt idx="378">
                  <c:v>67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70</c:v>
                </c:pt>
                <c:pt idx="383">
                  <c:v>70.7</c:v>
                </c:pt>
                <c:pt idx="384">
                  <c:v>70.7</c:v>
                </c:pt>
                <c:pt idx="385">
                  <c:v>71</c:v>
                </c:pt>
                <c:pt idx="386">
                  <c:v>71</c:v>
                </c:pt>
                <c:pt idx="387">
                  <c:v>72</c:v>
                </c:pt>
                <c:pt idx="388">
                  <c:v>73</c:v>
                </c:pt>
                <c:pt idx="389">
                  <c:v>75</c:v>
                </c:pt>
                <c:pt idx="390">
                  <c:v>76.11</c:v>
                </c:pt>
                <c:pt idx="391">
                  <c:v>77</c:v>
                </c:pt>
                <c:pt idx="392">
                  <c:v>77.86</c:v>
                </c:pt>
                <c:pt idx="393">
                  <c:v>80</c:v>
                </c:pt>
                <c:pt idx="394">
                  <c:v>80</c:v>
                </c:pt>
                <c:pt idx="395">
                  <c:v>82</c:v>
                </c:pt>
                <c:pt idx="396">
                  <c:v>83.41</c:v>
                </c:pt>
                <c:pt idx="397">
                  <c:v>83.8</c:v>
                </c:pt>
                <c:pt idx="398">
                  <c:v>84</c:v>
                </c:pt>
                <c:pt idx="399">
                  <c:v>84.4</c:v>
                </c:pt>
                <c:pt idx="400">
                  <c:v>86.5</c:v>
                </c:pt>
                <c:pt idx="401">
                  <c:v>87</c:v>
                </c:pt>
                <c:pt idx="402">
                  <c:v>87.5</c:v>
                </c:pt>
                <c:pt idx="403">
                  <c:v>88.7</c:v>
                </c:pt>
                <c:pt idx="404">
                  <c:v>90</c:v>
                </c:pt>
                <c:pt idx="405">
                  <c:v>90</c:v>
                </c:pt>
                <c:pt idx="406">
                  <c:v>93</c:v>
                </c:pt>
                <c:pt idx="407">
                  <c:v>93</c:v>
                </c:pt>
                <c:pt idx="408">
                  <c:v>94</c:v>
                </c:pt>
                <c:pt idx="409">
                  <c:v>95</c:v>
                </c:pt>
                <c:pt idx="410">
                  <c:v>97</c:v>
                </c:pt>
                <c:pt idx="411">
                  <c:v>98</c:v>
                </c:pt>
                <c:pt idx="412">
                  <c:v>98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100.83</c:v>
                </c:pt>
                <c:pt idx="419">
                  <c:v>103</c:v>
                </c:pt>
                <c:pt idx="420">
                  <c:v>111.3</c:v>
                </c:pt>
                <c:pt idx="421">
                  <c:v>115</c:v>
                </c:pt>
                <c:pt idx="422">
                  <c:v>115</c:v>
                </c:pt>
                <c:pt idx="423">
                  <c:v>119</c:v>
                </c:pt>
                <c:pt idx="424">
                  <c:v>122</c:v>
                </c:pt>
                <c:pt idx="425">
                  <c:v>122.85</c:v>
                </c:pt>
                <c:pt idx="426">
                  <c:v>124.7</c:v>
                </c:pt>
                <c:pt idx="427">
                  <c:v>127</c:v>
                </c:pt>
                <c:pt idx="428">
                  <c:v>130</c:v>
                </c:pt>
                <c:pt idx="429">
                  <c:v>134</c:v>
                </c:pt>
                <c:pt idx="430">
                  <c:v>138</c:v>
                </c:pt>
                <c:pt idx="431">
                  <c:v>145</c:v>
                </c:pt>
                <c:pt idx="432">
                  <c:v>150.4</c:v>
                </c:pt>
                <c:pt idx="433">
                  <c:v>164.3</c:v>
                </c:pt>
                <c:pt idx="434">
                  <c:v>166</c:v>
                </c:pt>
                <c:pt idx="435">
                  <c:v>172.5</c:v>
                </c:pt>
                <c:pt idx="436">
                  <c:v>175</c:v>
                </c:pt>
                <c:pt idx="437">
                  <c:v>185</c:v>
                </c:pt>
                <c:pt idx="438">
                  <c:v>194.2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200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210</c:v>
                </c:pt>
                <c:pt idx="447">
                  <c:v>218.3</c:v>
                </c:pt>
                <c:pt idx="448">
                  <c:v>234</c:v>
                </c:pt>
                <c:pt idx="449">
                  <c:v>242</c:v>
                </c:pt>
                <c:pt idx="450">
                  <c:v>248</c:v>
                </c:pt>
                <c:pt idx="451">
                  <c:v>250</c:v>
                </c:pt>
                <c:pt idx="452">
                  <c:v>250</c:v>
                </c:pt>
                <c:pt idx="453">
                  <c:v>250</c:v>
                </c:pt>
                <c:pt idx="454">
                  <c:v>250</c:v>
                </c:pt>
                <c:pt idx="455">
                  <c:v>250</c:v>
                </c:pt>
                <c:pt idx="456">
                  <c:v>262</c:v>
                </c:pt>
                <c:pt idx="457">
                  <c:v>268</c:v>
                </c:pt>
                <c:pt idx="458">
                  <c:v>268</c:v>
                </c:pt>
                <c:pt idx="459">
                  <c:v>272</c:v>
                </c:pt>
                <c:pt idx="460">
                  <c:v>281</c:v>
                </c:pt>
                <c:pt idx="461">
                  <c:v>284.89999999999998</c:v>
                </c:pt>
                <c:pt idx="462">
                  <c:v>286</c:v>
                </c:pt>
                <c:pt idx="463">
                  <c:v>293.10000000000002</c:v>
                </c:pt>
                <c:pt idx="464">
                  <c:v>296</c:v>
                </c:pt>
                <c:pt idx="465">
                  <c:v>300</c:v>
                </c:pt>
                <c:pt idx="466">
                  <c:v>324</c:v>
                </c:pt>
                <c:pt idx="467">
                  <c:v>329.9</c:v>
                </c:pt>
                <c:pt idx="468">
                  <c:v>330</c:v>
                </c:pt>
                <c:pt idx="469">
                  <c:v>331</c:v>
                </c:pt>
                <c:pt idx="470">
                  <c:v>340</c:v>
                </c:pt>
                <c:pt idx="471">
                  <c:v>340.7</c:v>
                </c:pt>
                <c:pt idx="472">
                  <c:v>370</c:v>
                </c:pt>
                <c:pt idx="473">
                  <c:v>373.7</c:v>
                </c:pt>
                <c:pt idx="474">
                  <c:v>380</c:v>
                </c:pt>
                <c:pt idx="475">
                  <c:v>413</c:v>
                </c:pt>
                <c:pt idx="476">
                  <c:v>421</c:v>
                </c:pt>
                <c:pt idx="477">
                  <c:v>449.6</c:v>
                </c:pt>
                <c:pt idx="478">
                  <c:v>474.6</c:v>
                </c:pt>
                <c:pt idx="479">
                  <c:v>478.5</c:v>
                </c:pt>
                <c:pt idx="480">
                  <c:v>482</c:v>
                </c:pt>
                <c:pt idx="481">
                  <c:v>500</c:v>
                </c:pt>
                <c:pt idx="482">
                  <c:v>503.8</c:v>
                </c:pt>
                <c:pt idx="483">
                  <c:v>597</c:v>
                </c:pt>
                <c:pt idx="484">
                  <c:v>607</c:v>
                </c:pt>
                <c:pt idx="485">
                  <c:v>618.1</c:v>
                </c:pt>
                <c:pt idx="486">
                  <c:v>707</c:v>
                </c:pt>
                <c:pt idx="487">
                  <c:v>712</c:v>
                </c:pt>
                <c:pt idx="488">
                  <c:v>837</c:v>
                </c:pt>
                <c:pt idx="489">
                  <c:v>837</c:v>
                </c:pt>
                <c:pt idx="490">
                  <c:v>841</c:v>
                </c:pt>
                <c:pt idx="491">
                  <c:v>890</c:v>
                </c:pt>
                <c:pt idx="492">
                  <c:v>900</c:v>
                </c:pt>
                <c:pt idx="493">
                  <c:v>900</c:v>
                </c:pt>
                <c:pt idx="494">
                  <c:v>918</c:v>
                </c:pt>
                <c:pt idx="495">
                  <c:v>985.6</c:v>
                </c:pt>
                <c:pt idx="496">
                  <c:v>1000</c:v>
                </c:pt>
                <c:pt idx="497">
                  <c:v>1020</c:v>
                </c:pt>
                <c:pt idx="498">
                  <c:v>1086</c:v>
                </c:pt>
                <c:pt idx="499">
                  <c:v>1134</c:v>
                </c:pt>
                <c:pt idx="500">
                  <c:v>1149</c:v>
                </c:pt>
                <c:pt idx="501">
                  <c:v>1150</c:v>
                </c:pt>
                <c:pt idx="502">
                  <c:v>1165</c:v>
                </c:pt>
                <c:pt idx="503">
                  <c:v>1200</c:v>
                </c:pt>
                <c:pt idx="504">
                  <c:v>1203</c:v>
                </c:pt>
                <c:pt idx="505">
                  <c:v>1205</c:v>
                </c:pt>
                <c:pt idx="506">
                  <c:v>1500</c:v>
                </c:pt>
                <c:pt idx="507">
                  <c:v>1602</c:v>
                </c:pt>
                <c:pt idx="508">
                  <c:v>1650</c:v>
                </c:pt>
                <c:pt idx="509">
                  <c:v>1700</c:v>
                </c:pt>
                <c:pt idx="510">
                  <c:v>1840</c:v>
                </c:pt>
                <c:pt idx="511">
                  <c:v>1979</c:v>
                </c:pt>
                <c:pt idx="512">
                  <c:v>1998</c:v>
                </c:pt>
                <c:pt idx="513">
                  <c:v>2000</c:v>
                </c:pt>
                <c:pt idx="514">
                  <c:v>2257</c:v>
                </c:pt>
                <c:pt idx="515">
                  <c:v>2434</c:v>
                </c:pt>
                <c:pt idx="516">
                  <c:v>2631</c:v>
                </c:pt>
                <c:pt idx="517">
                  <c:v>2700</c:v>
                </c:pt>
                <c:pt idx="518">
                  <c:v>2851</c:v>
                </c:pt>
                <c:pt idx="519">
                  <c:v>2980</c:v>
                </c:pt>
                <c:pt idx="520">
                  <c:v>2980</c:v>
                </c:pt>
                <c:pt idx="521">
                  <c:v>3070</c:v>
                </c:pt>
                <c:pt idx="522">
                  <c:v>3600</c:v>
                </c:pt>
                <c:pt idx="523">
                  <c:v>3600</c:v>
                </c:pt>
                <c:pt idx="524">
                  <c:v>3600</c:v>
                </c:pt>
                <c:pt idx="525">
                  <c:v>3600</c:v>
                </c:pt>
                <c:pt idx="526">
                  <c:v>3605</c:v>
                </c:pt>
                <c:pt idx="527">
                  <c:v>3791</c:v>
                </c:pt>
                <c:pt idx="528">
                  <c:v>4696</c:v>
                </c:pt>
                <c:pt idx="529">
                  <c:v>5110</c:v>
                </c:pt>
                <c:pt idx="530">
                  <c:v>5110</c:v>
                </c:pt>
                <c:pt idx="531">
                  <c:v>5110</c:v>
                </c:pt>
                <c:pt idx="532">
                  <c:v>5110</c:v>
                </c:pt>
                <c:pt idx="533">
                  <c:v>5616</c:v>
                </c:pt>
                <c:pt idx="534">
                  <c:v>5911</c:v>
                </c:pt>
                <c:pt idx="535">
                  <c:v>5911</c:v>
                </c:pt>
                <c:pt idx="536">
                  <c:v>6000</c:v>
                </c:pt>
                <c:pt idx="537">
                  <c:v>6000</c:v>
                </c:pt>
                <c:pt idx="538">
                  <c:v>6470</c:v>
                </c:pt>
                <c:pt idx="539">
                  <c:v>6901</c:v>
                </c:pt>
                <c:pt idx="540">
                  <c:v>8208</c:v>
                </c:pt>
                <c:pt idx="541">
                  <c:v>9200</c:v>
                </c:pt>
                <c:pt idx="542">
                  <c:v>9365</c:v>
                </c:pt>
                <c:pt idx="543">
                  <c:v>9562</c:v>
                </c:pt>
                <c:pt idx="544">
                  <c:v>10000</c:v>
                </c:pt>
                <c:pt idx="545">
                  <c:v>10000</c:v>
                </c:pt>
                <c:pt idx="546">
                  <c:v>11310</c:v>
                </c:pt>
                <c:pt idx="547">
                  <c:v>11310</c:v>
                </c:pt>
                <c:pt idx="548">
                  <c:v>11722</c:v>
                </c:pt>
                <c:pt idx="549">
                  <c:v>11840</c:v>
                </c:pt>
                <c:pt idx="550">
                  <c:v>11841</c:v>
                </c:pt>
                <c:pt idx="551">
                  <c:v>12095</c:v>
                </c:pt>
                <c:pt idx="552">
                  <c:v>12569.9</c:v>
                </c:pt>
                <c:pt idx="553">
                  <c:v>14167</c:v>
                </c:pt>
                <c:pt idx="554">
                  <c:v>16353</c:v>
                </c:pt>
                <c:pt idx="555">
                  <c:v>21224</c:v>
                </c:pt>
                <c:pt idx="556">
                  <c:v>21563</c:v>
                </c:pt>
                <c:pt idx="557">
                  <c:v>28616</c:v>
                </c:pt>
                <c:pt idx="558">
                  <c:v>28616</c:v>
                </c:pt>
                <c:pt idx="559">
                  <c:v>57000</c:v>
                </c:pt>
                <c:pt idx="560">
                  <c:v>74067</c:v>
                </c:pt>
                <c:pt idx="561">
                  <c:v>75000</c:v>
                </c:pt>
                <c:pt idx="562">
                  <c:v>117109</c:v>
                </c:pt>
                <c:pt idx="563">
                  <c:v>157900</c:v>
                </c:pt>
                <c:pt idx="564">
                  <c:v>169000</c:v>
                </c:pt>
                <c:pt idx="565">
                  <c:v>178684</c:v>
                </c:pt>
                <c:pt idx="566">
                  <c:v>864653</c:v>
                </c:pt>
                <c:pt idx="567">
                  <c:v>1000000</c:v>
                </c:pt>
                <c:pt idx="568">
                  <c:v>1260000</c:v>
                </c:pt>
                <c:pt idx="569">
                  <c:v>2000000</c:v>
                </c:pt>
                <c:pt idx="570">
                  <c:v>2064780</c:v>
                </c:pt>
                <c:pt idx="571">
                  <c:v>2064780</c:v>
                </c:pt>
                <c:pt idx="572">
                  <c:v>3540000</c:v>
                </c:pt>
                <c:pt idx="573">
                  <c:v>3802000</c:v>
                </c:pt>
                <c:pt idx="574">
                  <c:v>4000000</c:v>
                </c:pt>
                <c:pt idx="575">
                  <c:v>4200000</c:v>
                </c:pt>
                <c:pt idx="576">
                  <c:v>6000000</c:v>
                </c:pt>
                <c:pt idx="577">
                  <c:v>8987000</c:v>
                </c:pt>
                <c:pt idx="578">
                  <c:v>10000000</c:v>
                </c:pt>
                <c:pt idx="579">
                  <c:v>18000000</c:v>
                </c:pt>
                <c:pt idx="580">
                  <c:v>36000000</c:v>
                </c:pt>
                <c:pt idx="581">
                  <c:v>36000000</c:v>
                </c:pt>
                <c:pt idx="582">
                  <c:v>50000000</c:v>
                </c:pt>
                <c:pt idx="583">
                  <c:v>79000000</c:v>
                </c:pt>
                <c:pt idx="584">
                  <c:v>140000000</c:v>
                </c:pt>
                <c:pt idx="585">
                  <c:v>1810000000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E4-4B15-B8A4-0CC9807EDB36}"/>
            </c:ext>
          </c:extLst>
        </c:ser>
        <c:ser>
          <c:idx val="1"/>
          <c:order val="1"/>
          <c:tx>
            <c:strRef>
              <c:f>WOC!$Q$1</c:f>
              <c:strCache>
                <c:ptCount val="1"/>
                <c:pt idx="0">
                  <c:v>WOC forecast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WOC!$Q$2:$Q$587</c:f>
              <c:numCache>
                <c:formatCode>General</c:formatCode>
                <c:ptCount val="586"/>
                <c:pt idx="0">
                  <c:v>62.5</c:v>
                </c:pt>
                <c:pt idx="1">
                  <c:v>-373.5</c:v>
                </c:pt>
                <c:pt idx="2">
                  <c:v>-77.650000000000006</c:v>
                </c:pt>
                <c:pt idx="3">
                  <c:v>-14.85</c:v>
                </c:pt>
                <c:pt idx="4">
                  <c:v>-3.7287499999999998</c:v>
                </c:pt>
                <c:pt idx="5">
                  <c:v>1.6904761904761907</c:v>
                </c:pt>
                <c:pt idx="6">
                  <c:v>0.66999999999999993</c:v>
                </c:pt>
                <c:pt idx="7">
                  <c:v>-0.60099999999999998</c:v>
                </c:pt>
                <c:pt idx="8">
                  <c:v>-0.33</c:v>
                </c:pt>
                <c:pt idx="9">
                  <c:v>-0.38809999999999995</c:v>
                </c:pt>
                <c:pt idx="10">
                  <c:v>1.9000000000000017E-2</c:v>
                </c:pt>
                <c:pt idx="11">
                  <c:v>2.9572727272727272E-7</c:v>
                </c:pt>
                <c:pt idx="12">
                  <c:v>7.2627272727272714E-7</c:v>
                </c:pt>
                <c:pt idx="13">
                  <c:v>8.8727272727272737E-7</c:v>
                </c:pt>
                <c:pt idx="14">
                  <c:v>5.6272727272727272E-7</c:v>
                </c:pt>
                <c:pt idx="15">
                  <c:v>9.1909090909090894E-7</c:v>
                </c:pt>
                <c:pt idx="16">
                  <c:v>1.4090909090909088E-6</c:v>
                </c:pt>
                <c:pt idx="17">
                  <c:v>1.3267272727272726E-6</c:v>
                </c:pt>
                <c:pt idx="18">
                  <c:v>2.1445454545454548E-6</c:v>
                </c:pt>
                <c:pt idx="19">
                  <c:v>2.4872727272727274E-6</c:v>
                </c:pt>
                <c:pt idx="20">
                  <c:v>1.2454545454545456E-6</c:v>
                </c:pt>
                <c:pt idx="21">
                  <c:v>2.1381818181818182E-6</c:v>
                </c:pt>
                <c:pt idx="22">
                  <c:v>2.1454545454545456E-6</c:v>
                </c:pt>
                <c:pt idx="23">
                  <c:v>1.8436363636363635E-6</c:v>
                </c:pt>
                <c:pt idx="24">
                  <c:v>1.2234545454545455E-5</c:v>
                </c:pt>
                <c:pt idx="25">
                  <c:v>4.3181818181818185E-6</c:v>
                </c:pt>
                <c:pt idx="26">
                  <c:v>3.8636363636363636E-6</c:v>
                </c:pt>
                <c:pt idx="27">
                  <c:v>1.7845454545454549E-5</c:v>
                </c:pt>
                <c:pt idx="28">
                  <c:v>1.8000000000000004E-5</c:v>
                </c:pt>
                <c:pt idx="29">
                  <c:v>2.6721428571428572E-4</c:v>
                </c:pt>
                <c:pt idx="30">
                  <c:v>1.3114285714285718E-4</c:v>
                </c:pt>
                <c:pt idx="31">
                  <c:v>1.9042857142857143E-4</c:v>
                </c:pt>
                <c:pt idx="32">
                  <c:v>1.6185714285714287E-4</c:v>
                </c:pt>
                <c:pt idx="33">
                  <c:v>3.4935714285714301E-4</c:v>
                </c:pt>
                <c:pt idx="34">
                  <c:v>4.550714285714286E-4</c:v>
                </c:pt>
                <c:pt idx="35">
                  <c:v>3.8071428571428582E-4</c:v>
                </c:pt>
                <c:pt idx="36">
                  <c:v>7.0071428571428596E-4</c:v>
                </c:pt>
                <c:pt idx="37">
                  <c:v>4.350714285714286E-4</c:v>
                </c:pt>
                <c:pt idx="38">
                  <c:v>8.9047619047619028E-2</c:v>
                </c:pt>
                <c:pt idx="39">
                  <c:v>1.2760714285714285E-3</c:v>
                </c:pt>
                <c:pt idx="40">
                  <c:v>0.31461692307692307</c:v>
                </c:pt>
                <c:pt idx="41">
                  <c:v>5.6435714285714297E-2</c:v>
                </c:pt>
                <c:pt idx="42">
                  <c:v>1.2192857142857142E-3</c:v>
                </c:pt>
                <c:pt idx="43">
                  <c:v>0.15812500000000004</c:v>
                </c:pt>
                <c:pt idx="44">
                  <c:v>0.21692307692307694</c:v>
                </c:pt>
                <c:pt idx="45">
                  <c:v>0.31153999999999998</c:v>
                </c:pt>
                <c:pt idx="46">
                  <c:v>0.14384615384615385</c:v>
                </c:pt>
                <c:pt idx="47">
                  <c:v>0.35307692307692307</c:v>
                </c:pt>
                <c:pt idx="48">
                  <c:v>2.6278571428571432E-3</c:v>
                </c:pt>
                <c:pt idx="49">
                  <c:v>0.15036363636363639</c:v>
                </c:pt>
                <c:pt idx="50">
                  <c:v>0.16400000000000001</c:v>
                </c:pt>
                <c:pt idx="51">
                  <c:v>0.38523809523809527</c:v>
                </c:pt>
                <c:pt idx="52">
                  <c:v>2.5363750000000005</c:v>
                </c:pt>
                <c:pt idx="53">
                  <c:v>0.58846153846153859</c:v>
                </c:pt>
                <c:pt idx="54">
                  <c:v>0.35</c:v>
                </c:pt>
                <c:pt idx="55">
                  <c:v>0.74272718181818154</c:v>
                </c:pt>
                <c:pt idx="56">
                  <c:v>1.138095238095238</c:v>
                </c:pt>
                <c:pt idx="57">
                  <c:v>0.17883333333333337</c:v>
                </c:pt>
                <c:pt idx="58">
                  <c:v>0.19454545454545458</c:v>
                </c:pt>
                <c:pt idx="59">
                  <c:v>69.427777777777777</c:v>
                </c:pt>
                <c:pt idx="60">
                  <c:v>1.0029411764705882</c:v>
                </c:pt>
                <c:pt idx="61">
                  <c:v>1.8751214285714282</c:v>
                </c:pt>
                <c:pt idx="62">
                  <c:v>1.2976923076923081</c:v>
                </c:pt>
                <c:pt idx="63">
                  <c:v>9.7318181818181806</c:v>
                </c:pt>
                <c:pt idx="64">
                  <c:v>1.0029411764705882</c:v>
                </c:pt>
                <c:pt idx="65">
                  <c:v>0.58083333333333331</c:v>
                </c:pt>
                <c:pt idx="66">
                  <c:v>0.15937708333333331</c:v>
                </c:pt>
                <c:pt idx="67">
                  <c:v>0.45566785714285707</c:v>
                </c:pt>
                <c:pt idx="68">
                  <c:v>0.26809999999999995</c:v>
                </c:pt>
                <c:pt idx="69">
                  <c:v>0.18166666666666667</c:v>
                </c:pt>
                <c:pt idx="70">
                  <c:v>0.24272727272727276</c:v>
                </c:pt>
                <c:pt idx="71">
                  <c:v>0.10791875000000004</c:v>
                </c:pt>
                <c:pt idx="72">
                  <c:v>0.25714285714285723</c:v>
                </c:pt>
                <c:pt idx="73">
                  <c:v>1.0029411764705882</c:v>
                </c:pt>
                <c:pt idx="74">
                  <c:v>8.754999999999999</c:v>
                </c:pt>
                <c:pt idx="75">
                  <c:v>-9.5000000000000001E-2</c:v>
                </c:pt>
                <c:pt idx="76">
                  <c:v>1.0029411764705882</c:v>
                </c:pt>
                <c:pt idx="77">
                  <c:v>12.5</c:v>
                </c:pt>
                <c:pt idx="78">
                  <c:v>0.44312499999999999</c:v>
                </c:pt>
                <c:pt idx="79">
                  <c:v>1.0029411764705882</c:v>
                </c:pt>
                <c:pt idx="80">
                  <c:v>1.1462384615384615</c:v>
                </c:pt>
                <c:pt idx="81">
                  <c:v>2.0874047619047618</c:v>
                </c:pt>
                <c:pt idx="82">
                  <c:v>0.48077076923076922</c:v>
                </c:pt>
                <c:pt idx="83">
                  <c:v>0.62870000000000004</c:v>
                </c:pt>
                <c:pt idx="84">
                  <c:v>2.2457142857142851</c:v>
                </c:pt>
                <c:pt idx="85">
                  <c:v>4.6999999999999993</c:v>
                </c:pt>
                <c:pt idx="86">
                  <c:v>1.2439393636363636</c:v>
                </c:pt>
                <c:pt idx="87">
                  <c:v>0.60384615384615381</c:v>
                </c:pt>
                <c:pt idx="88">
                  <c:v>4.3729090909090909</c:v>
                </c:pt>
                <c:pt idx="89">
                  <c:v>0.47500002083333337</c:v>
                </c:pt>
                <c:pt idx="90">
                  <c:v>1.0058823529411764</c:v>
                </c:pt>
                <c:pt idx="91">
                  <c:v>1.0058823529411764</c:v>
                </c:pt>
                <c:pt idx="92">
                  <c:v>1.0076470588235296</c:v>
                </c:pt>
                <c:pt idx="93">
                  <c:v>26.61538461538461</c:v>
                </c:pt>
                <c:pt idx="94">
                  <c:v>0.96470588235294141</c:v>
                </c:pt>
                <c:pt idx="95">
                  <c:v>1.0058823529411764</c:v>
                </c:pt>
                <c:pt idx="96">
                  <c:v>1.0076470588235296</c:v>
                </c:pt>
                <c:pt idx="97">
                  <c:v>1.0076470588235296</c:v>
                </c:pt>
                <c:pt idx="98">
                  <c:v>0.96470588235294141</c:v>
                </c:pt>
                <c:pt idx="99">
                  <c:v>1.0076470588235296</c:v>
                </c:pt>
                <c:pt idx="100">
                  <c:v>3.545454545454545</c:v>
                </c:pt>
                <c:pt idx="101">
                  <c:v>75.266666666666666</c:v>
                </c:pt>
                <c:pt idx="102">
                  <c:v>1.0076470588235296</c:v>
                </c:pt>
                <c:pt idx="103">
                  <c:v>1.0058823529411764</c:v>
                </c:pt>
                <c:pt idx="104">
                  <c:v>1.0058823529411764</c:v>
                </c:pt>
                <c:pt idx="105">
                  <c:v>1.0058823529411764</c:v>
                </c:pt>
                <c:pt idx="106">
                  <c:v>1.0058823529411764</c:v>
                </c:pt>
                <c:pt idx="107">
                  <c:v>1.0076470588235296</c:v>
                </c:pt>
                <c:pt idx="108">
                  <c:v>0.96470588235294141</c:v>
                </c:pt>
                <c:pt idx="109">
                  <c:v>0.96470588235294141</c:v>
                </c:pt>
                <c:pt idx="110">
                  <c:v>5.4799999999999995</c:v>
                </c:pt>
                <c:pt idx="111">
                  <c:v>23.857150000000001</c:v>
                </c:pt>
                <c:pt idx="112">
                  <c:v>0.96470588235294141</c:v>
                </c:pt>
                <c:pt idx="113">
                  <c:v>0.96470588235294141</c:v>
                </c:pt>
                <c:pt idx="114">
                  <c:v>1.0076470588235296</c:v>
                </c:pt>
                <c:pt idx="115">
                  <c:v>1.0076470588235296</c:v>
                </c:pt>
                <c:pt idx="116">
                  <c:v>1.0076470588235296</c:v>
                </c:pt>
                <c:pt idx="117">
                  <c:v>0.96470588235294141</c:v>
                </c:pt>
                <c:pt idx="118">
                  <c:v>65.12222222222222</c:v>
                </c:pt>
                <c:pt idx="119">
                  <c:v>1.0076470588235296</c:v>
                </c:pt>
                <c:pt idx="120">
                  <c:v>1.3450000000000002</c:v>
                </c:pt>
                <c:pt idx="121">
                  <c:v>1.0076470588235296</c:v>
                </c:pt>
                <c:pt idx="122">
                  <c:v>14.73076923076923</c:v>
                </c:pt>
                <c:pt idx="123">
                  <c:v>1.0076470588235296</c:v>
                </c:pt>
                <c:pt idx="124">
                  <c:v>1.0076470588235296</c:v>
                </c:pt>
                <c:pt idx="125">
                  <c:v>1.0076470588235296</c:v>
                </c:pt>
                <c:pt idx="126">
                  <c:v>1.0076470588235296</c:v>
                </c:pt>
                <c:pt idx="127">
                  <c:v>76.071435714300719</c:v>
                </c:pt>
                <c:pt idx="128">
                  <c:v>1.3660000000000001</c:v>
                </c:pt>
                <c:pt idx="129">
                  <c:v>1.0076470588235296</c:v>
                </c:pt>
                <c:pt idx="130">
                  <c:v>3.3883333333333341</c:v>
                </c:pt>
                <c:pt idx="131">
                  <c:v>1.0076470588235296</c:v>
                </c:pt>
                <c:pt idx="132">
                  <c:v>5.2323076923076934</c:v>
                </c:pt>
                <c:pt idx="133">
                  <c:v>1.0076470588235296</c:v>
                </c:pt>
                <c:pt idx="134">
                  <c:v>3.8250000000000002</c:v>
                </c:pt>
                <c:pt idx="135">
                  <c:v>1.0076470588235296</c:v>
                </c:pt>
                <c:pt idx="136">
                  <c:v>1.0076470588235296</c:v>
                </c:pt>
                <c:pt idx="137">
                  <c:v>1.0076470588235296</c:v>
                </c:pt>
                <c:pt idx="138">
                  <c:v>1.3999999999999997</c:v>
                </c:pt>
                <c:pt idx="139">
                  <c:v>4.1754999999999995</c:v>
                </c:pt>
                <c:pt idx="140">
                  <c:v>2.5</c:v>
                </c:pt>
                <c:pt idx="141">
                  <c:v>12.166666666666666</c:v>
                </c:pt>
                <c:pt idx="142">
                  <c:v>3.7178571428571443</c:v>
                </c:pt>
                <c:pt idx="143">
                  <c:v>17.285721428571428</c:v>
                </c:pt>
                <c:pt idx="144">
                  <c:v>248</c:v>
                </c:pt>
                <c:pt idx="145">
                  <c:v>0.29311692307692305</c:v>
                </c:pt>
                <c:pt idx="146">
                  <c:v>4.6161538461538472</c:v>
                </c:pt>
                <c:pt idx="147">
                  <c:v>7.1510416666666652</c:v>
                </c:pt>
                <c:pt idx="148">
                  <c:v>1.4785714285714284</c:v>
                </c:pt>
                <c:pt idx="149">
                  <c:v>2.4370967741935483</c:v>
                </c:pt>
                <c:pt idx="150">
                  <c:v>6.9999999999999991</c:v>
                </c:pt>
                <c:pt idx="151">
                  <c:v>3.0015384615384617</c:v>
                </c:pt>
                <c:pt idx="152">
                  <c:v>19.100000000000001</c:v>
                </c:pt>
                <c:pt idx="153">
                  <c:v>48.5</c:v>
                </c:pt>
                <c:pt idx="154">
                  <c:v>1.6721428571428572</c:v>
                </c:pt>
                <c:pt idx="155">
                  <c:v>44.5</c:v>
                </c:pt>
                <c:pt idx="156">
                  <c:v>105.51041666666664</c:v>
                </c:pt>
                <c:pt idx="157">
                  <c:v>37.6</c:v>
                </c:pt>
                <c:pt idx="158">
                  <c:v>17.904761904761905</c:v>
                </c:pt>
                <c:pt idx="159">
                  <c:v>9.6428571428571423</c:v>
                </c:pt>
                <c:pt idx="160">
                  <c:v>3.7286428571428578</c:v>
                </c:pt>
                <c:pt idx="161">
                  <c:v>4.8899999999999997</c:v>
                </c:pt>
                <c:pt idx="162">
                  <c:v>10201.916666666666</c:v>
                </c:pt>
                <c:pt idx="163">
                  <c:v>1027.7272727272727</c:v>
                </c:pt>
                <c:pt idx="164">
                  <c:v>10.117647058823527</c:v>
                </c:pt>
                <c:pt idx="165">
                  <c:v>4.75</c:v>
                </c:pt>
                <c:pt idx="166">
                  <c:v>6.5392307692307714</c:v>
                </c:pt>
                <c:pt idx="167">
                  <c:v>4.0435714285714282</c:v>
                </c:pt>
                <c:pt idx="168">
                  <c:v>9.5833333333333321</c:v>
                </c:pt>
                <c:pt idx="169">
                  <c:v>7.4767857142857155</c:v>
                </c:pt>
                <c:pt idx="170">
                  <c:v>3.6285714285714286</c:v>
                </c:pt>
                <c:pt idx="171">
                  <c:v>10807.976190476193</c:v>
                </c:pt>
                <c:pt idx="172">
                  <c:v>4.0784615384615384</c:v>
                </c:pt>
                <c:pt idx="173">
                  <c:v>11.538888888888891</c:v>
                </c:pt>
                <c:pt idx="174">
                  <c:v>597.2777777777776</c:v>
                </c:pt>
                <c:pt idx="175">
                  <c:v>8.31</c:v>
                </c:pt>
                <c:pt idx="176">
                  <c:v>4.07</c:v>
                </c:pt>
                <c:pt idx="177">
                  <c:v>2.75</c:v>
                </c:pt>
                <c:pt idx="178">
                  <c:v>7.921383333333333</c:v>
                </c:pt>
                <c:pt idx="179">
                  <c:v>173.92857142857144</c:v>
                </c:pt>
                <c:pt idx="180">
                  <c:v>2.2821428571428575</c:v>
                </c:pt>
                <c:pt idx="181">
                  <c:v>10.428571428571429</c:v>
                </c:pt>
                <c:pt idx="182">
                  <c:v>10.727272727272727</c:v>
                </c:pt>
                <c:pt idx="183">
                  <c:v>13.8</c:v>
                </c:pt>
                <c:pt idx="184">
                  <c:v>11.458333333333334</c:v>
                </c:pt>
                <c:pt idx="185">
                  <c:v>24.6</c:v>
                </c:pt>
                <c:pt idx="186">
                  <c:v>8.5238095238095219</c:v>
                </c:pt>
                <c:pt idx="187">
                  <c:v>2.8555555555555556</c:v>
                </c:pt>
                <c:pt idx="188">
                  <c:v>16.388888888888889</c:v>
                </c:pt>
                <c:pt idx="189">
                  <c:v>4.0942857142857143</c:v>
                </c:pt>
                <c:pt idx="190">
                  <c:v>7.9849999999999994</c:v>
                </c:pt>
                <c:pt idx="191">
                  <c:v>10.09181818181818</c:v>
                </c:pt>
                <c:pt idx="192">
                  <c:v>5.4692307692307693</c:v>
                </c:pt>
                <c:pt idx="193">
                  <c:v>9.0290322580645146</c:v>
                </c:pt>
                <c:pt idx="194">
                  <c:v>10.117647058823527</c:v>
                </c:pt>
                <c:pt idx="195">
                  <c:v>17787.809523809523</c:v>
                </c:pt>
                <c:pt idx="196">
                  <c:v>8.8999999999999986</c:v>
                </c:pt>
                <c:pt idx="197">
                  <c:v>8.1538461538461551</c:v>
                </c:pt>
                <c:pt idx="198">
                  <c:v>7.9</c:v>
                </c:pt>
                <c:pt idx="199">
                  <c:v>10.117647058823527</c:v>
                </c:pt>
                <c:pt idx="200">
                  <c:v>10.759</c:v>
                </c:pt>
                <c:pt idx="201">
                  <c:v>10.117647058823527</c:v>
                </c:pt>
                <c:pt idx="202">
                  <c:v>83.75</c:v>
                </c:pt>
                <c:pt idx="203">
                  <c:v>13.357142857142856</c:v>
                </c:pt>
                <c:pt idx="204">
                  <c:v>1.0999999999999999</c:v>
                </c:pt>
                <c:pt idx="205">
                  <c:v>6.5454545454545467</c:v>
                </c:pt>
                <c:pt idx="206">
                  <c:v>7.1809523809523803</c:v>
                </c:pt>
                <c:pt idx="207">
                  <c:v>14.923076923076925</c:v>
                </c:pt>
                <c:pt idx="208">
                  <c:v>4.4999999999999991</c:v>
                </c:pt>
                <c:pt idx="209">
                  <c:v>8.9507142857142856</c:v>
                </c:pt>
                <c:pt idx="210">
                  <c:v>60.928571428571416</c:v>
                </c:pt>
                <c:pt idx="211">
                  <c:v>9.390625</c:v>
                </c:pt>
                <c:pt idx="212">
                  <c:v>21.928573809523805</c:v>
                </c:pt>
                <c:pt idx="213">
                  <c:v>14.571435714285714</c:v>
                </c:pt>
                <c:pt idx="214">
                  <c:v>12.564285714285715</c:v>
                </c:pt>
                <c:pt idx="215">
                  <c:v>2.2450000000000001</c:v>
                </c:pt>
                <c:pt idx="216">
                  <c:v>4.8181818181818175</c:v>
                </c:pt>
                <c:pt idx="217">
                  <c:v>15.454545454545453</c:v>
                </c:pt>
                <c:pt idx="218">
                  <c:v>6.6999999999999993</c:v>
                </c:pt>
                <c:pt idx="219">
                  <c:v>20.292857142857141</c:v>
                </c:pt>
                <c:pt idx="220">
                  <c:v>19.595238095238084</c:v>
                </c:pt>
                <c:pt idx="221">
                  <c:v>208.1</c:v>
                </c:pt>
                <c:pt idx="222">
                  <c:v>8.2222222222222214</c:v>
                </c:pt>
                <c:pt idx="223">
                  <c:v>9.109375</c:v>
                </c:pt>
                <c:pt idx="224">
                  <c:v>9.6390624999999996</c:v>
                </c:pt>
                <c:pt idx="225">
                  <c:v>10.3</c:v>
                </c:pt>
                <c:pt idx="226">
                  <c:v>14.742857142857144</c:v>
                </c:pt>
                <c:pt idx="227">
                  <c:v>284.26666666666665</c:v>
                </c:pt>
                <c:pt idx="228">
                  <c:v>71.90523809523809</c:v>
                </c:pt>
                <c:pt idx="229">
                  <c:v>61.81546428571427</c:v>
                </c:pt>
                <c:pt idx="230">
                  <c:v>30.714285714285715</c:v>
                </c:pt>
                <c:pt idx="231">
                  <c:v>3.4090000000000003</c:v>
                </c:pt>
                <c:pt idx="232">
                  <c:v>15.5</c:v>
                </c:pt>
                <c:pt idx="233">
                  <c:v>17.25</c:v>
                </c:pt>
                <c:pt idx="234">
                  <c:v>136.56666666666669</c:v>
                </c:pt>
                <c:pt idx="235">
                  <c:v>176</c:v>
                </c:pt>
                <c:pt idx="236">
                  <c:v>14.73892857142857</c:v>
                </c:pt>
                <c:pt idx="237">
                  <c:v>247.75000000000006</c:v>
                </c:pt>
                <c:pt idx="238">
                  <c:v>37.166666666666671</c:v>
                </c:pt>
                <c:pt idx="239">
                  <c:v>33.791875000000005</c:v>
                </c:pt>
                <c:pt idx="240">
                  <c:v>155.81818181818181</c:v>
                </c:pt>
                <c:pt idx="241">
                  <c:v>17</c:v>
                </c:pt>
                <c:pt idx="242">
                  <c:v>105263350.76368421</c:v>
                </c:pt>
                <c:pt idx="243">
                  <c:v>23.944705882352945</c:v>
                </c:pt>
                <c:pt idx="244">
                  <c:v>7156.0007142857139</c:v>
                </c:pt>
                <c:pt idx="245">
                  <c:v>22405.15288888889</c:v>
                </c:pt>
                <c:pt idx="246">
                  <c:v>45.000000714285711</c:v>
                </c:pt>
                <c:pt idx="247">
                  <c:v>7.4357142857142851</c:v>
                </c:pt>
                <c:pt idx="248">
                  <c:v>8.2727272727272716</c:v>
                </c:pt>
                <c:pt idx="249">
                  <c:v>24.838709677419356</c:v>
                </c:pt>
                <c:pt idx="250">
                  <c:v>25.416666666666668</c:v>
                </c:pt>
                <c:pt idx="251">
                  <c:v>23.06451612903226</c:v>
                </c:pt>
                <c:pt idx="252">
                  <c:v>14.153846153846155</c:v>
                </c:pt>
                <c:pt idx="253">
                  <c:v>9.4545454545454533</c:v>
                </c:pt>
                <c:pt idx="254">
                  <c:v>30.3</c:v>
                </c:pt>
                <c:pt idx="255">
                  <c:v>19.25</c:v>
                </c:pt>
                <c:pt idx="256">
                  <c:v>3263.5625</c:v>
                </c:pt>
                <c:pt idx="257">
                  <c:v>13</c:v>
                </c:pt>
                <c:pt idx="258">
                  <c:v>8.9312500000000004</c:v>
                </c:pt>
                <c:pt idx="259">
                  <c:v>65.921427272727271</c:v>
                </c:pt>
                <c:pt idx="260">
                  <c:v>343.92875000000004</c:v>
                </c:pt>
                <c:pt idx="261">
                  <c:v>16.583333333333336</c:v>
                </c:pt>
                <c:pt idx="262">
                  <c:v>15.84821428571429</c:v>
                </c:pt>
                <c:pt idx="263">
                  <c:v>15.809523809523807</c:v>
                </c:pt>
                <c:pt idx="264">
                  <c:v>33.6</c:v>
                </c:pt>
                <c:pt idx="265">
                  <c:v>17.149999999999999</c:v>
                </c:pt>
                <c:pt idx="266">
                  <c:v>1082.3333333333333</c:v>
                </c:pt>
                <c:pt idx="267">
                  <c:v>885.4545454545455</c:v>
                </c:pt>
                <c:pt idx="268">
                  <c:v>17.8</c:v>
                </c:pt>
                <c:pt idx="269">
                  <c:v>7.8181818181818175</c:v>
                </c:pt>
                <c:pt idx="270">
                  <c:v>24.1</c:v>
                </c:pt>
                <c:pt idx="271">
                  <c:v>323.13333333333333</c:v>
                </c:pt>
                <c:pt idx="272">
                  <c:v>145.07142857142856</c:v>
                </c:pt>
                <c:pt idx="273">
                  <c:v>21.967741935483868</c:v>
                </c:pt>
                <c:pt idx="274">
                  <c:v>17.3</c:v>
                </c:pt>
                <c:pt idx="275">
                  <c:v>14.999999999999998</c:v>
                </c:pt>
                <c:pt idx="276">
                  <c:v>17.571428571428569</c:v>
                </c:pt>
                <c:pt idx="277">
                  <c:v>61856.666666666664</c:v>
                </c:pt>
                <c:pt idx="278">
                  <c:v>52.35</c:v>
                </c:pt>
                <c:pt idx="279">
                  <c:v>38.302083333333329</c:v>
                </c:pt>
                <c:pt idx="280">
                  <c:v>44.174999999999997</c:v>
                </c:pt>
                <c:pt idx="281">
                  <c:v>30.46153846153846</c:v>
                </c:pt>
                <c:pt idx="282">
                  <c:v>27.461538461538467</c:v>
                </c:pt>
                <c:pt idx="283">
                  <c:v>27.000000000000004</c:v>
                </c:pt>
                <c:pt idx="284">
                  <c:v>25.29411764705883</c:v>
                </c:pt>
                <c:pt idx="285">
                  <c:v>34.785714285714278</c:v>
                </c:pt>
                <c:pt idx="286">
                  <c:v>32.311111111111117</c:v>
                </c:pt>
                <c:pt idx="287">
                  <c:v>21.2</c:v>
                </c:pt>
                <c:pt idx="288">
                  <c:v>26.5</c:v>
                </c:pt>
                <c:pt idx="289">
                  <c:v>387.60276923076924</c:v>
                </c:pt>
                <c:pt idx="290">
                  <c:v>126</c:v>
                </c:pt>
                <c:pt idx="291">
                  <c:v>466.15384615384608</c:v>
                </c:pt>
                <c:pt idx="292">
                  <c:v>38.5</c:v>
                </c:pt>
                <c:pt idx="293">
                  <c:v>31.65</c:v>
                </c:pt>
                <c:pt idx="294">
                  <c:v>29.416666666666664</c:v>
                </c:pt>
                <c:pt idx="295">
                  <c:v>21.590656249999999</c:v>
                </c:pt>
                <c:pt idx="296">
                  <c:v>34.476190476190474</c:v>
                </c:pt>
                <c:pt idx="297">
                  <c:v>44.333333333333329</c:v>
                </c:pt>
                <c:pt idx="298">
                  <c:v>34.230769230769226</c:v>
                </c:pt>
                <c:pt idx="299">
                  <c:v>34.975000000000001</c:v>
                </c:pt>
                <c:pt idx="300">
                  <c:v>40.416666666666664</c:v>
                </c:pt>
                <c:pt idx="301">
                  <c:v>16.05</c:v>
                </c:pt>
                <c:pt idx="302">
                  <c:v>28.785714285714288</c:v>
                </c:pt>
                <c:pt idx="303">
                  <c:v>26.466666666666665</c:v>
                </c:pt>
                <c:pt idx="304">
                  <c:v>21.85</c:v>
                </c:pt>
                <c:pt idx="305">
                  <c:v>25.642857142857142</c:v>
                </c:pt>
                <c:pt idx="306">
                  <c:v>90.615384615384599</c:v>
                </c:pt>
                <c:pt idx="307">
                  <c:v>34.285714285714278</c:v>
                </c:pt>
                <c:pt idx="308">
                  <c:v>10.753846153846156</c:v>
                </c:pt>
                <c:pt idx="309">
                  <c:v>14.115</c:v>
                </c:pt>
                <c:pt idx="310">
                  <c:v>365.73333333333329</c:v>
                </c:pt>
                <c:pt idx="311">
                  <c:v>22.777777777777775</c:v>
                </c:pt>
                <c:pt idx="312">
                  <c:v>33.1</c:v>
                </c:pt>
                <c:pt idx="313">
                  <c:v>51.904761904761891</c:v>
                </c:pt>
                <c:pt idx="314">
                  <c:v>17.111111111111111</c:v>
                </c:pt>
                <c:pt idx="315">
                  <c:v>44.285714285714285</c:v>
                </c:pt>
                <c:pt idx="316">
                  <c:v>26.642857142857142</c:v>
                </c:pt>
                <c:pt idx="317">
                  <c:v>46.5</c:v>
                </c:pt>
                <c:pt idx="318">
                  <c:v>36.363636363636367</c:v>
                </c:pt>
                <c:pt idx="319">
                  <c:v>45.416666666666671</c:v>
                </c:pt>
                <c:pt idx="320">
                  <c:v>33.09375</c:v>
                </c:pt>
                <c:pt idx="321">
                  <c:v>38.789473684210535</c:v>
                </c:pt>
                <c:pt idx="322">
                  <c:v>26.176470588235293</c:v>
                </c:pt>
                <c:pt idx="323">
                  <c:v>25.714285714285719</c:v>
                </c:pt>
                <c:pt idx="324">
                  <c:v>26.355555555555554</c:v>
                </c:pt>
                <c:pt idx="325">
                  <c:v>71.5</c:v>
                </c:pt>
                <c:pt idx="326">
                  <c:v>12.643571428571427</c:v>
                </c:pt>
                <c:pt idx="327">
                  <c:v>34.1</c:v>
                </c:pt>
                <c:pt idx="328">
                  <c:v>10.142857142857144</c:v>
                </c:pt>
                <c:pt idx="329">
                  <c:v>67.733333333333334</c:v>
                </c:pt>
                <c:pt idx="330">
                  <c:v>50.909090909090914</c:v>
                </c:pt>
                <c:pt idx="331">
                  <c:v>399.3125</c:v>
                </c:pt>
                <c:pt idx="332">
                  <c:v>2693.6842105263158</c:v>
                </c:pt>
                <c:pt idx="333">
                  <c:v>135.88235294117646</c:v>
                </c:pt>
                <c:pt idx="334">
                  <c:v>293.71428571428572</c:v>
                </c:pt>
                <c:pt idx="335">
                  <c:v>1604.9333333333325</c:v>
                </c:pt>
                <c:pt idx="336">
                  <c:v>58.809523809523796</c:v>
                </c:pt>
                <c:pt idx="337">
                  <c:v>177.90909090909091</c:v>
                </c:pt>
                <c:pt idx="338">
                  <c:v>7.916666666666667</c:v>
                </c:pt>
                <c:pt idx="339">
                  <c:v>33.404687500000001</c:v>
                </c:pt>
                <c:pt idx="340">
                  <c:v>36.083333333333336</c:v>
                </c:pt>
                <c:pt idx="341">
                  <c:v>49.75</c:v>
                </c:pt>
                <c:pt idx="342">
                  <c:v>37.035000000000004</c:v>
                </c:pt>
                <c:pt idx="343">
                  <c:v>45.099999999999994</c:v>
                </c:pt>
                <c:pt idx="344">
                  <c:v>180.35714285714286</c:v>
                </c:pt>
                <c:pt idx="345">
                  <c:v>127.34375</c:v>
                </c:pt>
                <c:pt idx="346">
                  <c:v>71.774193548387089</c:v>
                </c:pt>
                <c:pt idx="347">
                  <c:v>69.166666666666671</c:v>
                </c:pt>
                <c:pt idx="348">
                  <c:v>29.450000000000003</c:v>
                </c:pt>
                <c:pt idx="349">
                  <c:v>36.000000000000007</c:v>
                </c:pt>
                <c:pt idx="350">
                  <c:v>53.161290322580641</c:v>
                </c:pt>
                <c:pt idx="351">
                  <c:v>247.30769230769235</c:v>
                </c:pt>
                <c:pt idx="352">
                  <c:v>29.25</c:v>
                </c:pt>
                <c:pt idx="353">
                  <c:v>26.55</c:v>
                </c:pt>
                <c:pt idx="354">
                  <c:v>300.84210526315792</c:v>
                </c:pt>
                <c:pt idx="355">
                  <c:v>105.70588235294117</c:v>
                </c:pt>
                <c:pt idx="356">
                  <c:v>283.21428571428567</c:v>
                </c:pt>
                <c:pt idx="357">
                  <c:v>244.60000000000005</c:v>
                </c:pt>
                <c:pt idx="358">
                  <c:v>94.272727272727266</c:v>
                </c:pt>
                <c:pt idx="359">
                  <c:v>1371.15625</c:v>
                </c:pt>
                <c:pt idx="360">
                  <c:v>47.85</c:v>
                </c:pt>
                <c:pt idx="361">
                  <c:v>53.333333333333329</c:v>
                </c:pt>
                <c:pt idx="362">
                  <c:v>93.454545454545453</c:v>
                </c:pt>
                <c:pt idx="363">
                  <c:v>89</c:v>
                </c:pt>
                <c:pt idx="364">
                  <c:v>56</c:v>
                </c:pt>
                <c:pt idx="365">
                  <c:v>38.285714285714285</c:v>
                </c:pt>
                <c:pt idx="366">
                  <c:v>363.31578947368422</c:v>
                </c:pt>
                <c:pt idx="367">
                  <c:v>43.852941176470587</c:v>
                </c:pt>
                <c:pt idx="368">
                  <c:v>174.78571428571428</c:v>
                </c:pt>
                <c:pt idx="369">
                  <c:v>261.97000000000008</c:v>
                </c:pt>
                <c:pt idx="370">
                  <c:v>21.249999999999996</c:v>
                </c:pt>
                <c:pt idx="371">
                  <c:v>51.428571428571431</c:v>
                </c:pt>
                <c:pt idx="372">
                  <c:v>32.733333333333334</c:v>
                </c:pt>
                <c:pt idx="373">
                  <c:v>101.17647058823528</c:v>
                </c:pt>
                <c:pt idx="374">
                  <c:v>53</c:v>
                </c:pt>
                <c:pt idx="375">
                  <c:v>86.75</c:v>
                </c:pt>
                <c:pt idx="376">
                  <c:v>68.07692307692308</c:v>
                </c:pt>
                <c:pt idx="377">
                  <c:v>1.9357142857142855</c:v>
                </c:pt>
                <c:pt idx="378">
                  <c:v>28.54545454545455</c:v>
                </c:pt>
                <c:pt idx="379">
                  <c:v>62.5</c:v>
                </c:pt>
                <c:pt idx="380">
                  <c:v>60.099999999999994</c:v>
                </c:pt>
                <c:pt idx="381">
                  <c:v>57.419354838709666</c:v>
                </c:pt>
                <c:pt idx="382">
                  <c:v>265.5</c:v>
                </c:pt>
                <c:pt idx="383">
                  <c:v>4522.083333333333</c:v>
                </c:pt>
                <c:pt idx="384">
                  <c:v>848.63636363636363</c:v>
                </c:pt>
                <c:pt idx="385">
                  <c:v>464.33333333333331</c:v>
                </c:pt>
                <c:pt idx="386">
                  <c:v>87</c:v>
                </c:pt>
                <c:pt idx="387">
                  <c:v>3974.6794615384615</c:v>
                </c:pt>
                <c:pt idx="388">
                  <c:v>69.099999999999994</c:v>
                </c:pt>
                <c:pt idx="389">
                  <c:v>28.46153846153846</c:v>
                </c:pt>
                <c:pt idx="390">
                  <c:v>61.800000000000004</c:v>
                </c:pt>
                <c:pt idx="391">
                  <c:v>101.17647058823528</c:v>
                </c:pt>
                <c:pt idx="392">
                  <c:v>82.5</c:v>
                </c:pt>
                <c:pt idx="393">
                  <c:v>23.083333333333336</c:v>
                </c:pt>
                <c:pt idx="394">
                  <c:v>665.18181818181813</c:v>
                </c:pt>
                <c:pt idx="395">
                  <c:v>87.5</c:v>
                </c:pt>
                <c:pt idx="396">
                  <c:v>90.63636363636364</c:v>
                </c:pt>
                <c:pt idx="397">
                  <c:v>34.761904761904752</c:v>
                </c:pt>
                <c:pt idx="398">
                  <c:v>33.599999999999994</c:v>
                </c:pt>
                <c:pt idx="399">
                  <c:v>37.549999999999997</c:v>
                </c:pt>
                <c:pt idx="400">
                  <c:v>64.964285714285722</c:v>
                </c:pt>
                <c:pt idx="401">
                  <c:v>34.9</c:v>
                </c:pt>
                <c:pt idx="402">
                  <c:v>63.785714285714285</c:v>
                </c:pt>
                <c:pt idx="403">
                  <c:v>89.3</c:v>
                </c:pt>
                <c:pt idx="404">
                  <c:v>1066.3636363636363</c:v>
                </c:pt>
                <c:pt idx="405">
                  <c:v>71.523809523809518</c:v>
                </c:pt>
                <c:pt idx="406">
                  <c:v>429.4</c:v>
                </c:pt>
                <c:pt idx="407">
                  <c:v>101.17647058823528</c:v>
                </c:pt>
                <c:pt idx="408">
                  <c:v>61.121428571428567</c:v>
                </c:pt>
                <c:pt idx="409">
                  <c:v>60.357142857142854</c:v>
                </c:pt>
                <c:pt idx="410">
                  <c:v>93.548387096774192</c:v>
                </c:pt>
                <c:pt idx="411">
                  <c:v>76.900000000000006</c:v>
                </c:pt>
                <c:pt idx="412">
                  <c:v>386.28571428571428</c:v>
                </c:pt>
                <c:pt idx="413">
                  <c:v>294.16666666666669</c:v>
                </c:pt>
                <c:pt idx="414">
                  <c:v>100.30555555555554</c:v>
                </c:pt>
                <c:pt idx="415">
                  <c:v>1532.6057142857144</c:v>
                </c:pt>
                <c:pt idx="416">
                  <c:v>1124.53125</c:v>
                </c:pt>
                <c:pt idx="417">
                  <c:v>8680.0000000000018</c:v>
                </c:pt>
                <c:pt idx="418">
                  <c:v>98.5</c:v>
                </c:pt>
                <c:pt idx="419">
                  <c:v>66.600000000000009</c:v>
                </c:pt>
                <c:pt idx="420">
                  <c:v>208.55</c:v>
                </c:pt>
                <c:pt idx="421">
                  <c:v>3141.818181818182</c:v>
                </c:pt>
                <c:pt idx="422">
                  <c:v>35.63636363636364</c:v>
                </c:pt>
                <c:pt idx="423">
                  <c:v>174.1</c:v>
                </c:pt>
                <c:pt idx="424">
                  <c:v>112.85</c:v>
                </c:pt>
                <c:pt idx="425">
                  <c:v>444.64285714285717</c:v>
                </c:pt>
                <c:pt idx="426">
                  <c:v>472</c:v>
                </c:pt>
                <c:pt idx="427">
                  <c:v>532.8125</c:v>
                </c:pt>
                <c:pt idx="428">
                  <c:v>397.07692307692309</c:v>
                </c:pt>
                <c:pt idx="429">
                  <c:v>98.1</c:v>
                </c:pt>
                <c:pt idx="430">
                  <c:v>159.75</c:v>
                </c:pt>
                <c:pt idx="431">
                  <c:v>2201.7150000000006</c:v>
                </c:pt>
                <c:pt idx="432">
                  <c:v>264.54545454545456</c:v>
                </c:pt>
                <c:pt idx="433">
                  <c:v>243</c:v>
                </c:pt>
                <c:pt idx="434">
                  <c:v>108</c:v>
                </c:pt>
                <c:pt idx="435">
                  <c:v>265.81818181818181</c:v>
                </c:pt>
                <c:pt idx="436">
                  <c:v>272.1875</c:v>
                </c:pt>
                <c:pt idx="437">
                  <c:v>169.75</c:v>
                </c:pt>
                <c:pt idx="438">
                  <c:v>296.5454545454545</c:v>
                </c:pt>
                <c:pt idx="439">
                  <c:v>552.51041666666674</c:v>
                </c:pt>
                <c:pt idx="440">
                  <c:v>144.1142857142857</c:v>
                </c:pt>
                <c:pt idx="441">
                  <c:v>978.53846153846166</c:v>
                </c:pt>
                <c:pt idx="442">
                  <c:v>335.26315789473676</c:v>
                </c:pt>
                <c:pt idx="443">
                  <c:v>122.64705882352941</c:v>
                </c:pt>
                <c:pt idx="444">
                  <c:v>210.71428571428572</c:v>
                </c:pt>
                <c:pt idx="445">
                  <c:v>297.24444444444453</c:v>
                </c:pt>
                <c:pt idx="446">
                  <c:v>78.63636363636364</c:v>
                </c:pt>
                <c:pt idx="447">
                  <c:v>354.18181818181813</c:v>
                </c:pt>
                <c:pt idx="448">
                  <c:v>591.71428571428578</c:v>
                </c:pt>
                <c:pt idx="449">
                  <c:v>265.71428571428572</c:v>
                </c:pt>
                <c:pt idx="450">
                  <c:v>236.38709677419351</c:v>
                </c:pt>
                <c:pt idx="451">
                  <c:v>169.09761904761905</c:v>
                </c:pt>
                <c:pt idx="452">
                  <c:v>314.57894736842104</c:v>
                </c:pt>
                <c:pt idx="453">
                  <c:v>231.1764705882353</c:v>
                </c:pt>
                <c:pt idx="454">
                  <c:v>287.14285714285722</c:v>
                </c:pt>
                <c:pt idx="455">
                  <c:v>152.20000000000007</c:v>
                </c:pt>
                <c:pt idx="456">
                  <c:v>144.00833333333335</c:v>
                </c:pt>
                <c:pt idx="457">
                  <c:v>256.25</c:v>
                </c:pt>
                <c:pt idx="458">
                  <c:v>246.25</c:v>
                </c:pt>
                <c:pt idx="459">
                  <c:v>207.27272727272725</c:v>
                </c:pt>
                <c:pt idx="460">
                  <c:v>716.5</c:v>
                </c:pt>
                <c:pt idx="461">
                  <c:v>259</c:v>
                </c:pt>
                <c:pt idx="462">
                  <c:v>94.066666666666649</c:v>
                </c:pt>
                <c:pt idx="463">
                  <c:v>436.27272727272731</c:v>
                </c:pt>
                <c:pt idx="464">
                  <c:v>423.09090909090912</c:v>
                </c:pt>
                <c:pt idx="465">
                  <c:v>1532.5</c:v>
                </c:pt>
                <c:pt idx="466">
                  <c:v>274.61538461538458</c:v>
                </c:pt>
                <c:pt idx="467">
                  <c:v>437.00000000000006</c:v>
                </c:pt>
                <c:pt idx="468">
                  <c:v>240.2</c:v>
                </c:pt>
                <c:pt idx="469">
                  <c:v>219</c:v>
                </c:pt>
                <c:pt idx="470">
                  <c:v>985</c:v>
                </c:pt>
                <c:pt idx="471">
                  <c:v>274.90909090909093</c:v>
                </c:pt>
                <c:pt idx="472">
                  <c:v>360.88095238095241</c:v>
                </c:pt>
                <c:pt idx="473">
                  <c:v>408.81818181818181</c:v>
                </c:pt>
                <c:pt idx="474">
                  <c:v>1118.1111111111111</c:v>
                </c:pt>
                <c:pt idx="475">
                  <c:v>4173.5</c:v>
                </c:pt>
                <c:pt idx="476">
                  <c:v>479.06666666666666</c:v>
                </c:pt>
                <c:pt idx="477">
                  <c:v>581.72727272727286</c:v>
                </c:pt>
                <c:pt idx="478">
                  <c:v>354.36363636363632</c:v>
                </c:pt>
                <c:pt idx="479">
                  <c:v>1342.65</c:v>
                </c:pt>
                <c:pt idx="480">
                  <c:v>17897.333333333336</c:v>
                </c:pt>
                <c:pt idx="481">
                  <c:v>850393.33333333349</c:v>
                </c:pt>
                <c:pt idx="482">
                  <c:v>381.27272727272725</c:v>
                </c:pt>
                <c:pt idx="483">
                  <c:v>635.71428571428578</c:v>
                </c:pt>
                <c:pt idx="484">
                  <c:v>515.142857142857</c:v>
                </c:pt>
                <c:pt idx="485">
                  <c:v>756.09090909090901</c:v>
                </c:pt>
                <c:pt idx="486">
                  <c:v>735.29166666666663</c:v>
                </c:pt>
                <c:pt idx="487">
                  <c:v>1227.2727272727275</c:v>
                </c:pt>
                <c:pt idx="488">
                  <c:v>2236.8000000000002</c:v>
                </c:pt>
                <c:pt idx="489">
                  <c:v>2360</c:v>
                </c:pt>
                <c:pt idx="490">
                  <c:v>319.06666666666666</c:v>
                </c:pt>
                <c:pt idx="491">
                  <c:v>551.83333333333326</c:v>
                </c:pt>
                <c:pt idx="492">
                  <c:v>134.92857142857144</c:v>
                </c:pt>
                <c:pt idx="493">
                  <c:v>806.92307692307691</c:v>
                </c:pt>
                <c:pt idx="494">
                  <c:v>910.04761904761892</c:v>
                </c:pt>
                <c:pt idx="495">
                  <c:v>1131.818181818182</c:v>
                </c:pt>
                <c:pt idx="496">
                  <c:v>417.5</c:v>
                </c:pt>
                <c:pt idx="497">
                  <c:v>1461.8181818181815</c:v>
                </c:pt>
                <c:pt idx="498">
                  <c:v>608.32142857142856</c:v>
                </c:pt>
                <c:pt idx="499">
                  <c:v>579.20000000000005</c:v>
                </c:pt>
                <c:pt idx="500">
                  <c:v>12365</c:v>
                </c:pt>
                <c:pt idx="501">
                  <c:v>556.66666666666663</c:v>
                </c:pt>
                <c:pt idx="502">
                  <c:v>984.0952380952383</c:v>
                </c:pt>
                <c:pt idx="503">
                  <c:v>698.20937500000002</c:v>
                </c:pt>
                <c:pt idx="504">
                  <c:v>700.07142857142867</c:v>
                </c:pt>
                <c:pt idx="505">
                  <c:v>1183.6363636363637</c:v>
                </c:pt>
                <c:pt idx="506">
                  <c:v>5912.7380952380954</c:v>
                </c:pt>
                <c:pt idx="507">
                  <c:v>530.53333333333342</c:v>
                </c:pt>
                <c:pt idx="508">
                  <c:v>624</c:v>
                </c:pt>
                <c:pt idx="509">
                  <c:v>1690.4761904761901</c:v>
                </c:pt>
                <c:pt idx="510">
                  <c:v>1892.8214285714289</c:v>
                </c:pt>
                <c:pt idx="511">
                  <c:v>1977.8571428571427</c:v>
                </c:pt>
                <c:pt idx="512">
                  <c:v>1997.9999999999998</c:v>
                </c:pt>
                <c:pt idx="513">
                  <c:v>1152.5</c:v>
                </c:pt>
                <c:pt idx="514">
                  <c:v>9421.4285714285706</c:v>
                </c:pt>
                <c:pt idx="515">
                  <c:v>16255</c:v>
                </c:pt>
                <c:pt idx="516">
                  <c:v>1408.5</c:v>
                </c:pt>
                <c:pt idx="517">
                  <c:v>1119.3125</c:v>
                </c:pt>
                <c:pt idx="518">
                  <c:v>5167.8571428571431</c:v>
                </c:pt>
                <c:pt idx="519">
                  <c:v>2988</c:v>
                </c:pt>
                <c:pt idx="520">
                  <c:v>2808.3333333333335</c:v>
                </c:pt>
                <c:pt idx="521">
                  <c:v>2819.2500000000005</c:v>
                </c:pt>
                <c:pt idx="522">
                  <c:v>2185.8684210526317</c:v>
                </c:pt>
                <c:pt idx="523">
                  <c:v>13136.411764705879</c:v>
                </c:pt>
                <c:pt idx="524">
                  <c:v>36440.435714285726</c:v>
                </c:pt>
                <c:pt idx="525">
                  <c:v>4477439.7799999956</c:v>
                </c:pt>
                <c:pt idx="526">
                  <c:v>2896</c:v>
                </c:pt>
                <c:pt idx="527">
                  <c:v>6965.0999999999995</c:v>
                </c:pt>
                <c:pt idx="528">
                  <c:v>3892.5</c:v>
                </c:pt>
                <c:pt idx="529">
                  <c:v>33094.947368421053</c:v>
                </c:pt>
                <c:pt idx="530">
                  <c:v>5076.4705882352946</c:v>
                </c:pt>
                <c:pt idx="531">
                  <c:v>2053.5714285714289</c:v>
                </c:pt>
                <c:pt idx="532">
                  <c:v>13633.666666666668</c:v>
                </c:pt>
                <c:pt idx="533">
                  <c:v>614.72727272727275</c:v>
                </c:pt>
                <c:pt idx="534">
                  <c:v>5375.05</c:v>
                </c:pt>
                <c:pt idx="535">
                  <c:v>5034.1666666666661</c:v>
                </c:pt>
                <c:pt idx="536">
                  <c:v>4762010836.8142843</c:v>
                </c:pt>
                <c:pt idx="537">
                  <c:v>1674.03125</c:v>
                </c:pt>
                <c:pt idx="538">
                  <c:v>2554.545454545455</c:v>
                </c:pt>
                <c:pt idx="539">
                  <c:v>3163.636363636364</c:v>
                </c:pt>
                <c:pt idx="540">
                  <c:v>1258.0000000000002</c:v>
                </c:pt>
                <c:pt idx="541">
                  <c:v>10035.714285714283</c:v>
                </c:pt>
                <c:pt idx="542">
                  <c:v>8532.6071428571413</c:v>
                </c:pt>
                <c:pt idx="543">
                  <c:v>3607.2727272727275</c:v>
                </c:pt>
                <c:pt idx="544">
                  <c:v>277174.58333333337</c:v>
                </c:pt>
                <c:pt idx="545">
                  <c:v>26391.818181818187</c:v>
                </c:pt>
                <c:pt idx="546">
                  <c:v>121302.50000000001</c:v>
                </c:pt>
                <c:pt idx="547">
                  <c:v>55795.454545454544</c:v>
                </c:pt>
                <c:pt idx="548">
                  <c:v>13197</c:v>
                </c:pt>
                <c:pt idx="549">
                  <c:v>48692.666666666672</c:v>
                </c:pt>
                <c:pt idx="550">
                  <c:v>4050</c:v>
                </c:pt>
                <c:pt idx="551">
                  <c:v>10326</c:v>
                </c:pt>
                <c:pt idx="552">
                  <c:v>53361200</c:v>
                </c:pt>
                <c:pt idx="553">
                  <c:v>14320</c:v>
                </c:pt>
                <c:pt idx="554">
                  <c:v>36257.5</c:v>
                </c:pt>
                <c:pt idx="555">
                  <c:v>25307.357142857152</c:v>
                </c:pt>
                <c:pt idx="556">
                  <c:v>70585</c:v>
                </c:pt>
                <c:pt idx="557">
                  <c:v>216900</c:v>
                </c:pt>
                <c:pt idx="558">
                  <c:v>100136.36363636362</c:v>
                </c:pt>
                <c:pt idx="559">
                  <c:v>99734.619047619068</c:v>
                </c:pt>
                <c:pt idx="560">
                  <c:v>130860</c:v>
                </c:pt>
                <c:pt idx="561">
                  <c:v>3178572.8571428573</c:v>
                </c:pt>
                <c:pt idx="562">
                  <c:v>87272.727272727265</c:v>
                </c:pt>
                <c:pt idx="563">
                  <c:v>101316100.59999999</c:v>
                </c:pt>
                <c:pt idx="564">
                  <c:v>474750.00000000006</c:v>
                </c:pt>
                <c:pt idx="565">
                  <c:v>161448500</c:v>
                </c:pt>
                <c:pt idx="566">
                  <c:v>786785.71428571409</c:v>
                </c:pt>
                <c:pt idx="567">
                  <c:v>7624761.9047619049</c:v>
                </c:pt>
                <c:pt idx="568">
                  <c:v>836218458.33333349</c:v>
                </c:pt>
                <c:pt idx="569">
                  <c:v>19459916.666666664</c:v>
                </c:pt>
                <c:pt idx="570">
                  <c:v>2731300</c:v>
                </c:pt>
                <c:pt idx="571">
                  <c:v>2785499.9999999995</c:v>
                </c:pt>
                <c:pt idx="572">
                  <c:v>84350716.666666642</c:v>
                </c:pt>
                <c:pt idx="573">
                  <c:v>7100000.0000000009</c:v>
                </c:pt>
                <c:pt idx="574">
                  <c:v>2348100</c:v>
                </c:pt>
                <c:pt idx="575">
                  <c:v>10471428.571428571</c:v>
                </c:pt>
                <c:pt idx="576">
                  <c:v>5265714.2857142854</c:v>
                </c:pt>
                <c:pt idx="577">
                  <c:v>6910714.2857142873</c:v>
                </c:pt>
                <c:pt idx="578">
                  <c:v>8450000</c:v>
                </c:pt>
                <c:pt idx="579">
                  <c:v>82967694.249999985</c:v>
                </c:pt>
                <c:pt idx="580">
                  <c:v>52065025</c:v>
                </c:pt>
                <c:pt idx="581">
                  <c:v>3275000</c:v>
                </c:pt>
                <c:pt idx="582">
                  <c:v>70917350.000000015</c:v>
                </c:pt>
                <c:pt idx="583">
                  <c:v>177584062.50000003</c:v>
                </c:pt>
                <c:pt idx="584">
                  <c:v>117093190.47619048</c:v>
                </c:pt>
                <c:pt idx="585">
                  <c:v>1087000000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E4-4B15-B8A4-0CC9807ED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045344"/>
        <c:axId val="312880384"/>
      </c:scatterChart>
      <c:valAx>
        <c:axId val="1724045344"/>
        <c:scaling>
          <c:orientation val="minMax"/>
          <c:max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variable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80384"/>
        <c:crosses val="autoZero"/>
        <c:crossBetween val="midCat"/>
      </c:valAx>
      <c:valAx>
        <c:axId val="312880384"/>
        <c:scaling>
          <c:logBase val="10"/>
          <c:orientation val="minMax"/>
          <c:max val="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MAPE</a:t>
                </a:r>
              </a:p>
            </c:rich>
          </c:tx>
          <c:layout>
            <c:manualLayout>
              <c:xMode val="edge"/>
              <c:yMode val="edge"/>
              <c:x val="5.3747797980225461E-3"/>
              <c:y val="0.43719201495339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04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4312721507445378"/>
          <c:y val="0.12888414967680417"/>
          <c:w val="0.419132243944214"/>
          <c:h val="9.091134079393339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L"/>
              <a:t>535 </a:t>
            </a:r>
            <a:r>
              <a:rPr lang="en-US"/>
              <a:t>WOC MAPEs running averages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765232553954255"/>
          <c:y val="0.16727480244021359"/>
          <c:w val="0.77520918319260879"/>
          <c:h val="0.68300199255464245"/>
        </c:manualLayout>
      </c:layout>
      <c:scatterChart>
        <c:scatterStyle val="lineMarker"/>
        <c:varyColors val="0"/>
        <c:ser>
          <c:idx val="0"/>
          <c:order val="0"/>
          <c:tx>
            <c:strRef>
              <c:f>WOC!$AC$1</c:f>
              <c:strCache>
                <c:ptCount val="1"/>
                <c:pt idx="0">
                  <c:v>WOC MAPEs running averages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WOC!$AC$2:$AC$587</c:f>
              <c:numCache>
                <c:formatCode>General</c:formatCode>
                <c:ptCount val="586"/>
                <c:pt idx="0">
                  <c:v>26.717458333333337</c:v>
                </c:pt>
                <c:pt idx="1">
                  <c:v>13.404064135369088</c:v>
                </c:pt>
                <c:pt idx="2">
                  <c:v>9.2390520161719838</c:v>
                </c:pt>
                <c:pt idx="3">
                  <c:v>6.9441875479625361</c:v>
                </c:pt>
                <c:pt idx="4">
                  <c:v>5.6251608656736645</c:v>
                </c:pt>
                <c:pt idx="5">
                  <c:v>4.7260728133160663</c:v>
                </c:pt>
                <c:pt idx="6">
                  <c:v>4.0566361973637948</c:v>
                </c:pt>
                <c:pt idx="7">
                  <c:v>3.5609114863579165</c:v>
                </c:pt>
                <c:pt idx="8">
                  <c:v>3.1844916412846316</c:v>
                </c:pt>
                <c:pt idx="9">
                  <c:v>2.9078486759449107</c:v>
                </c:pt>
                <c:pt idx="10">
                  <c:v>3.0412495021294785</c:v>
                </c:pt>
                <c:pt idx="11">
                  <c:v>34.846968422219511</c:v>
                </c:pt>
                <c:pt idx="12">
                  <c:v>32.351247574556275</c:v>
                </c:pt>
                <c:pt idx="13">
                  <c:v>30.049967985897492</c:v>
                </c:pt>
                <c:pt idx="14">
                  <c:v>28.074685565631697</c:v>
                </c:pt>
                <c:pt idx="15">
                  <c:v>26.369490847389834</c:v>
                </c:pt>
                <c:pt idx="16">
                  <c:v>24.848772134441766</c:v>
                </c:pt>
                <c:pt idx="17">
                  <c:v>173.52350966136433</c:v>
                </c:pt>
                <c:pt idx="18">
                  <c:v>164.46034248620481</c:v>
                </c:pt>
                <c:pt idx="19">
                  <c:v>156.26459808916729</c:v>
                </c:pt>
                <c:pt idx="20">
                  <c:v>155.09620746881305</c:v>
                </c:pt>
                <c:pt idx="21">
                  <c:v>148.04880825011858</c:v>
                </c:pt>
                <c:pt idx="22">
                  <c:v>141.61853057195785</c:v>
                </c:pt>
                <c:pt idx="23">
                  <c:v>135.72281798860246</c:v>
                </c:pt>
                <c:pt idx="24">
                  <c:v>131.71293557208867</c:v>
                </c:pt>
                <c:pt idx="25">
                  <c:v>126.66520198059918</c:v>
                </c:pt>
                <c:pt idx="26">
                  <c:v>121.98189483653658</c:v>
                </c:pt>
                <c:pt idx="27">
                  <c:v>117.63219653895352</c:v>
                </c:pt>
                <c:pt idx="28">
                  <c:v>135.66719834422076</c:v>
                </c:pt>
                <c:pt idx="29">
                  <c:v>131.15088152480723</c:v>
                </c:pt>
                <c:pt idx="30">
                  <c:v>146.12451092262452</c:v>
                </c:pt>
                <c:pt idx="31">
                  <c:v>141.57264033827653</c:v>
                </c:pt>
                <c:pt idx="32">
                  <c:v>137.30821896114051</c:v>
                </c:pt>
                <c:pt idx="33">
                  <c:v>133.28129529544478</c:v>
                </c:pt>
                <c:pt idx="34">
                  <c:v>129.48094736263374</c:v>
                </c:pt>
                <c:pt idx="35">
                  <c:v>125.888799382228</c:v>
                </c:pt>
                <c:pt idx="36">
                  <c:v>122.50461901714415</c:v>
                </c:pt>
                <c:pt idx="37">
                  <c:v>119.28739220090351</c:v>
                </c:pt>
                <c:pt idx="38">
                  <c:v>116.4914414393419</c:v>
                </c:pt>
                <c:pt idx="39">
                  <c:v>113.65270103827898</c:v>
                </c:pt>
                <c:pt idx="40">
                  <c:v>110.8989700412168</c:v>
                </c:pt>
                <c:pt idx="41">
                  <c:v>108.25859112489154</c:v>
                </c:pt>
                <c:pt idx="42">
                  <c:v>105.751560994673</c:v>
                </c:pt>
                <c:pt idx="43">
                  <c:v>118.408694679378</c:v>
                </c:pt>
                <c:pt idx="44">
                  <c:v>115.82481682375783</c:v>
                </c:pt>
                <c:pt idx="45">
                  <c:v>113.31280170176574</c:v>
                </c:pt>
                <c:pt idx="46">
                  <c:v>110.91067772938774</c:v>
                </c:pt>
                <c:pt idx="47">
                  <c:v>108.60172365904511</c:v>
                </c:pt>
                <c:pt idx="48">
                  <c:v>106.44220040482143</c:v>
                </c:pt>
                <c:pt idx="49">
                  <c:v>104.31878351413687</c:v>
                </c:pt>
                <c:pt idx="50">
                  <c:v>102.29488579817341</c:v>
                </c:pt>
                <c:pt idx="51">
                  <c:v>100.33582237974444</c:v>
                </c:pt>
                <c:pt idx="52">
                  <c:v>98.489850519706778</c:v>
                </c:pt>
                <c:pt idx="53">
                  <c:v>96.674109794432695</c:v>
                </c:pt>
                <c:pt idx="54">
                  <c:v>94.977601737564228</c:v>
                </c:pt>
                <c:pt idx="55">
                  <c:v>93.299676114436551</c:v>
                </c:pt>
                <c:pt idx="56">
                  <c:v>91.663370623970891</c:v>
                </c:pt>
                <c:pt idx="57">
                  <c:v>90.339741081193068</c:v>
                </c:pt>
                <c:pt idx="58">
                  <c:v>88.886048781932786</c:v>
                </c:pt>
                <c:pt idx="59">
                  <c:v>87.406058579865757</c:v>
                </c:pt>
                <c:pt idx="60">
                  <c:v>86.019932717120113</c:v>
                </c:pt>
                <c:pt idx="61">
                  <c:v>84.637713841605645</c:v>
                </c:pt>
                <c:pt idx="62">
                  <c:v>110.27499880708281</c:v>
                </c:pt>
                <c:pt idx="63">
                  <c:v>108.56919525429358</c:v>
                </c:pt>
                <c:pt idx="64">
                  <c:v>107.32238719828119</c:v>
                </c:pt>
                <c:pt idx="65">
                  <c:v>105.70516072277412</c:v>
                </c:pt>
                <c:pt idx="66">
                  <c:v>104.21015692248326</c:v>
                </c:pt>
                <c:pt idx="67">
                  <c:v>102.67993818917364</c:v>
                </c:pt>
                <c:pt idx="68">
                  <c:v>101.19900292816556</c:v>
                </c:pt>
                <c:pt idx="69">
                  <c:v>99.762199302614434</c:v>
                </c:pt>
                <c:pt idx="70">
                  <c:v>98.374241245906347</c:v>
                </c:pt>
                <c:pt idx="71">
                  <c:v>97.01173527223132</c:v>
                </c:pt>
                <c:pt idx="72">
                  <c:v>95.687699759695874</c:v>
                </c:pt>
                <c:pt idx="73">
                  <c:v>94.39871085765138</c:v>
                </c:pt>
                <c:pt idx="74">
                  <c:v>10675.37303207796</c:v>
                </c:pt>
                <c:pt idx="75">
                  <c:v>10534.934485317208</c:v>
                </c:pt>
                <c:pt idx="76">
                  <c:v>10398.126394057677</c:v>
                </c:pt>
                <c:pt idx="77">
                  <c:v>10264.819294855013</c:v>
                </c:pt>
                <c:pt idx="78">
                  <c:v>10134.885717283008</c:v>
                </c:pt>
                <c:pt idx="79">
                  <c:v>10008.199679374018</c:v>
                </c:pt>
                <c:pt idx="80">
                  <c:v>9884.6447323174889</c:v>
                </c:pt>
                <c:pt idx="81">
                  <c:v>9764.1016861762</c:v>
                </c:pt>
                <c:pt idx="82">
                  <c:v>9646.4636968418909</c:v>
                </c:pt>
                <c:pt idx="83">
                  <c:v>9531.6363630102805</c:v>
                </c:pt>
                <c:pt idx="84">
                  <c:v>9419.5065842774293</c:v>
                </c:pt>
                <c:pt idx="85">
                  <c:v>9309.9874254901515</c:v>
                </c:pt>
                <c:pt idx="86">
                  <c:v>9202.9766751654279</c:v>
                </c:pt>
                <c:pt idx="87">
                  <c:v>9098.3991229855183</c:v>
                </c:pt>
                <c:pt idx="88">
                  <c:v>8996.1735823601302</c:v>
                </c:pt>
                <c:pt idx="89">
                  <c:v>8896.2452025169787</c:v>
                </c:pt>
                <c:pt idx="90">
                  <c:v>8798.4854778757435</c:v>
                </c:pt>
                <c:pt idx="91">
                  <c:v>8702.8502932457668</c:v>
                </c:pt>
                <c:pt idx="92">
                  <c:v>8609.2754081468793</c:v>
                </c:pt>
                <c:pt idx="93">
                  <c:v>8517.7912179726227</c:v>
                </c:pt>
                <c:pt idx="94">
                  <c:v>8428.1318192492745</c:v>
                </c:pt>
                <c:pt idx="95">
                  <c:v>8340.3415691140508</c:v>
                </c:pt>
                <c:pt idx="96">
                  <c:v>8254.4721028674267</c:v>
                </c:pt>
                <c:pt idx="97">
                  <c:v>8170.2494942931162</c:v>
                </c:pt>
                <c:pt idx="98">
                  <c:v>8087.7551539595415</c:v>
                </c:pt>
                <c:pt idx="99">
                  <c:v>8006.8824066527504</c:v>
                </c:pt>
                <c:pt idx="100">
                  <c:v>7927.6151604484212</c:v>
                </c:pt>
                <c:pt idx="101">
                  <c:v>7849.9222832965943</c:v>
                </c:pt>
                <c:pt idx="102">
                  <c:v>92938.223008446002</c:v>
                </c:pt>
                <c:pt idx="103">
                  <c:v>92044.58779003899</c:v>
                </c:pt>
                <c:pt idx="104">
                  <c:v>91167.973307021195</c:v>
                </c:pt>
                <c:pt idx="105">
                  <c:v>90307.898592534475</c:v>
                </c:pt>
                <c:pt idx="106">
                  <c:v>89463.910075406471</c:v>
                </c:pt>
                <c:pt idx="107">
                  <c:v>88635.542438513861</c:v>
                </c:pt>
                <c:pt idx="108">
                  <c:v>87822.378063308468</c:v>
                </c:pt>
                <c:pt idx="109">
                  <c:v>87024.056180529427</c:v>
                </c:pt>
                <c:pt idx="110">
                  <c:v>86240.058722764123</c:v>
                </c:pt>
                <c:pt idx="111">
                  <c:v>85470.058322032564</c:v>
                </c:pt>
                <c:pt idx="112">
                  <c:v>84713.686446294552</c:v>
                </c:pt>
                <c:pt idx="113">
                  <c:v>83986.953197415423</c:v>
                </c:pt>
                <c:pt idx="114">
                  <c:v>83256.633155302989</c:v>
                </c:pt>
                <c:pt idx="115">
                  <c:v>82538.908102331232</c:v>
                </c:pt>
                <c:pt idx="116">
                  <c:v>81833.481381953898</c:v>
                </c:pt>
                <c:pt idx="117">
                  <c:v>81140.004203418954</c:v>
                </c:pt>
                <c:pt idx="118">
                  <c:v>80482.641422998073</c:v>
                </c:pt>
                <c:pt idx="119">
                  <c:v>79811.955783320198</c:v>
                </c:pt>
                <c:pt idx="120">
                  <c:v>79152.368521134282</c:v>
                </c:pt>
                <c:pt idx="121">
                  <c:v>78503.582078739913</c:v>
                </c:pt>
                <c:pt idx="122">
                  <c:v>77865.343324490983</c:v>
                </c:pt>
                <c:pt idx="123">
                  <c:v>77237.397016953531</c:v>
                </c:pt>
                <c:pt idx="124">
                  <c:v>76619.570819563931</c:v>
                </c:pt>
                <c:pt idx="125">
                  <c:v>76011.719067027705</c:v>
                </c:pt>
                <c:pt idx="126">
                  <c:v>75413.204164551891</c:v>
                </c:pt>
                <c:pt idx="127">
                  <c:v>74824.041408544595</c:v>
                </c:pt>
                <c:pt idx="128">
                  <c:v>74244.012706841837</c:v>
                </c:pt>
                <c:pt idx="129">
                  <c:v>73672.90789190233</c:v>
                </c:pt>
                <c:pt idx="130">
                  <c:v>73110.978977427454</c:v>
                </c:pt>
                <c:pt idx="131">
                  <c:v>72557.111894826288</c:v>
                </c:pt>
                <c:pt idx="132">
                  <c:v>72011.57206088127</c:v>
                </c:pt>
                <c:pt idx="133">
                  <c:v>71474.174565593406</c:v>
                </c:pt>
                <c:pt idx="134">
                  <c:v>70944.742532362085</c:v>
                </c:pt>
                <c:pt idx="135">
                  <c:v>70423.091384174419</c:v>
                </c:pt>
                <c:pt idx="136">
                  <c:v>69909.188695800316</c:v>
                </c:pt>
                <c:pt idx="137">
                  <c:v>69402.791097701062</c:v>
                </c:pt>
                <c:pt idx="138">
                  <c:v>68903.510534819347</c:v>
                </c:pt>
                <c:pt idx="139">
                  <c:v>68411.345455624309</c:v>
                </c:pt>
                <c:pt idx="140">
                  <c:v>67926.161720304342</c:v>
                </c:pt>
                <c:pt idx="141">
                  <c:v>67447.809286897071</c:v>
                </c:pt>
                <c:pt idx="142">
                  <c:v>66976.149706160882</c:v>
                </c:pt>
                <c:pt idx="143">
                  <c:v>66511.040703139122</c:v>
                </c:pt>
                <c:pt idx="144">
                  <c:v>66052.349552832849</c:v>
                </c:pt>
                <c:pt idx="145">
                  <c:v>65599.937496462677</c:v>
                </c:pt>
                <c:pt idx="146">
                  <c:v>65153.682158433156</c:v>
                </c:pt>
                <c:pt idx="147">
                  <c:v>64713.494520637694</c:v>
                </c:pt>
                <c:pt idx="148">
                  <c:v>64279.190290148377</c:v>
                </c:pt>
                <c:pt idx="149">
                  <c:v>63850.663308534909</c:v>
                </c:pt>
                <c:pt idx="150">
                  <c:v>63427.817588106263</c:v>
                </c:pt>
                <c:pt idx="151">
                  <c:v>63010.54009859122</c:v>
                </c:pt>
                <c:pt idx="152">
                  <c:v>62598.766015115958</c:v>
                </c:pt>
                <c:pt idx="153">
                  <c:v>62192.281092414152</c:v>
                </c:pt>
                <c:pt idx="154">
                  <c:v>61791.043046195802</c:v>
                </c:pt>
                <c:pt idx="155">
                  <c:v>61394.951385017877</c:v>
                </c:pt>
                <c:pt idx="156">
                  <c:v>61003.901488988035</c:v>
                </c:pt>
                <c:pt idx="157">
                  <c:v>60617.802459143335</c:v>
                </c:pt>
                <c:pt idx="158">
                  <c:v>60236.558444160532</c:v>
                </c:pt>
                <c:pt idx="159">
                  <c:v>59860.081489966775</c:v>
                </c:pt>
                <c:pt idx="160">
                  <c:v>59488.280540162188</c:v>
                </c:pt>
                <c:pt idx="161">
                  <c:v>59121.069414377336</c:v>
                </c:pt>
                <c:pt idx="162">
                  <c:v>58758.369781686153</c:v>
                </c:pt>
                <c:pt idx="163">
                  <c:v>58400.087871732103</c:v>
                </c:pt>
                <c:pt idx="164">
                  <c:v>58046.151486307463</c:v>
                </c:pt>
                <c:pt idx="165">
                  <c:v>57696.488454674851</c:v>
                </c:pt>
                <c:pt idx="166">
                  <c:v>57351.001279526448</c:v>
                </c:pt>
                <c:pt idx="167">
                  <c:v>57009.62671833879</c:v>
                </c:pt>
                <c:pt idx="168">
                  <c:v>56672.295504853617</c:v>
                </c:pt>
                <c:pt idx="169">
                  <c:v>56338.932471946915</c:v>
                </c:pt>
                <c:pt idx="170">
                  <c:v>56009.473970318737</c:v>
                </c:pt>
                <c:pt idx="171">
                  <c:v>55683.838095019222</c:v>
                </c:pt>
                <c:pt idx="172">
                  <c:v>55361.97698202038</c:v>
                </c:pt>
                <c:pt idx="173">
                  <c:v>55043.805875697239</c:v>
                </c:pt>
                <c:pt idx="174">
                  <c:v>54729.284387576365</c:v>
                </c:pt>
                <c:pt idx="175">
                  <c:v>54418.336815010029</c:v>
                </c:pt>
                <c:pt idx="176">
                  <c:v>54110.888742954739</c:v>
                </c:pt>
                <c:pt idx="177">
                  <c:v>53806.949622169304</c:v>
                </c:pt>
                <c:pt idx="178">
                  <c:v>53506.55398962622</c:v>
                </c:pt>
                <c:pt idx="179">
                  <c:v>53209.304975692081</c:v>
                </c:pt>
                <c:pt idx="180">
                  <c:v>52915.367515947401</c:v>
                </c:pt>
                <c:pt idx="181">
                  <c:v>52624.626953662708</c:v>
                </c:pt>
                <c:pt idx="182">
                  <c:v>52337.062971177416</c:v>
                </c:pt>
                <c:pt idx="183">
                  <c:v>52052.622441998406</c:v>
                </c:pt>
                <c:pt idx="184">
                  <c:v>51771.258862442148</c:v>
                </c:pt>
                <c:pt idx="185">
                  <c:v>51509.541520887804</c:v>
                </c:pt>
                <c:pt idx="186">
                  <c:v>51234.09115772543</c:v>
                </c:pt>
                <c:pt idx="187">
                  <c:v>50961.571234483461</c:v>
                </c:pt>
                <c:pt idx="188">
                  <c:v>50691.934313163998</c:v>
                </c:pt>
                <c:pt idx="189">
                  <c:v>50425.135371603486</c:v>
                </c:pt>
                <c:pt idx="190">
                  <c:v>50161.13111732476</c:v>
                </c:pt>
                <c:pt idx="191">
                  <c:v>49899.88393651283</c:v>
                </c:pt>
                <c:pt idx="192">
                  <c:v>49641.335512117264</c:v>
                </c:pt>
                <c:pt idx="193">
                  <c:v>49385.454012958544</c:v>
                </c:pt>
                <c:pt idx="194">
                  <c:v>49132.296022293805</c:v>
                </c:pt>
                <c:pt idx="195">
                  <c:v>48881.621522048743</c:v>
                </c:pt>
                <c:pt idx="196">
                  <c:v>48633.513543004585</c:v>
                </c:pt>
                <c:pt idx="197">
                  <c:v>48387.891446049332</c:v>
                </c:pt>
                <c:pt idx="198">
                  <c:v>48144.737817900561</c:v>
                </c:pt>
                <c:pt idx="199">
                  <c:v>47904.01466343116</c:v>
                </c:pt>
                <c:pt idx="200">
                  <c:v>47665.688412544907</c:v>
                </c:pt>
                <c:pt idx="201">
                  <c:v>47429.719690510174</c:v>
                </c:pt>
                <c:pt idx="202">
                  <c:v>47196.078578480265</c:v>
                </c:pt>
                <c:pt idx="203">
                  <c:v>46964.726966683971</c:v>
                </c:pt>
                <c:pt idx="204">
                  <c:v>46735.633019546716</c:v>
                </c:pt>
                <c:pt idx="205">
                  <c:v>46508.81140564385</c:v>
                </c:pt>
                <c:pt idx="206">
                  <c:v>46284.489933474877</c:v>
                </c:pt>
                <c:pt idx="207">
                  <c:v>46061.970684863089</c:v>
                </c:pt>
                <c:pt idx="208">
                  <c:v>45841.581552281488</c:v>
                </c:pt>
                <c:pt idx="209">
                  <c:v>45623.290606762035</c:v>
                </c:pt>
                <c:pt idx="210">
                  <c:v>45407.06683164656</c:v>
                </c:pt>
                <c:pt idx="211">
                  <c:v>45205.786262066089</c:v>
                </c:pt>
                <c:pt idx="212">
                  <c:v>44993.555437410301</c:v>
                </c:pt>
                <c:pt idx="213">
                  <c:v>44783.340892659384</c:v>
                </c:pt>
                <c:pt idx="214">
                  <c:v>44575.109849747787</c:v>
                </c:pt>
                <c:pt idx="215">
                  <c:v>44368.743682522843</c:v>
                </c:pt>
                <c:pt idx="216">
                  <c:v>44164.280625703206</c:v>
                </c:pt>
                <c:pt idx="217">
                  <c:v>43961.694729975869</c:v>
                </c:pt>
                <c:pt idx="218">
                  <c:v>43760.964027133297</c:v>
                </c:pt>
                <c:pt idx="219">
                  <c:v>43562.051578610473</c:v>
                </c:pt>
                <c:pt idx="220">
                  <c:v>43364.938643219219</c:v>
                </c:pt>
                <c:pt idx="221">
                  <c:v>43169.604742336211</c:v>
                </c:pt>
                <c:pt idx="222">
                  <c:v>42976.02278339547</c:v>
                </c:pt>
                <c:pt idx="223">
                  <c:v>42784.169419167934</c:v>
                </c:pt>
                <c:pt idx="224">
                  <c:v>42598.028852892159</c:v>
                </c:pt>
                <c:pt idx="225">
                  <c:v>42409.542386093177</c:v>
                </c:pt>
                <c:pt idx="226">
                  <c:v>42222.790885942333</c:v>
                </c:pt>
                <c:pt idx="227">
                  <c:v>42037.606535327861</c:v>
                </c:pt>
                <c:pt idx="228">
                  <c:v>41854.044087383685</c:v>
                </c:pt>
                <c:pt idx="229">
                  <c:v>41672.071519169229</c:v>
                </c:pt>
                <c:pt idx="230">
                  <c:v>41491.719904302037</c:v>
                </c:pt>
                <c:pt idx="231">
                  <c:v>41312.877452216286</c:v>
                </c:pt>
                <c:pt idx="232">
                  <c:v>41135.570842979309</c:v>
                </c:pt>
                <c:pt idx="233">
                  <c:v>40959.780119583738</c:v>
                </c:pt>
                <c:pt idx="234">
                  <c:v>40785.489122620973</c:v>
                </c:pt>
                <c:pt idx="235">
                  <c:v>40612.67114301079</c:v>
                </c:pt>
                <c:pt idx="236">
                  <c:v>40441.313300635215</c:v>
                </c:pt>
                <c:pt idx="237">
                  <c:v>40271.404894146443</c:v>
                </c:pt>
                <c:pt idx="238">
                  <c:v>40102.905331912283</c:v>
                </c:pt>
                <c:pt idx="239">
                  <c:v>39935.809989313486</c:v>
                </c:pt>
                <c:pt idx="240">
                  <c:v>39770.108703050777</c:v>
                </c:pt>
                <c:pt idx="241">
                  <c:v>39605.770547559077</c:v>
                </c:pt>
                <c:pt idx="242">
                  <c:v>39442.810945723802</c:v>
                </c:pt>
                <c:pt idx="243">
                  <c:v>39281.161286592338</c:v>
                </c:pt>
                <c:pt idx="244">
                  <c:v>39120.830194987</c:v>
                </c:pt>
                <c:pt idx="245">
                  <c:v>38961.803070652481</c:v>
                </c:pt>
                <c:pt idx="246">
                  <c:v>38804.063762268393</c:v>
                </c:pt>
                <c:pt idx="247">
                  <c:v>38647.59579815733</c:v>
                </c:pt>
                <c:pt idx="248">
                  <c:v>38492.391717092542</c:v>
                </c:pt>
                <c:pt idx="249">
                  <c:v>38338.422651740853</c:v>
                </c:pt>
                <c:pt idx="250">
                  <c:v>38185.682501750307</c:v>
                </c:pt>
                <c:pt idx="251">
                  <c:v>38034.154485689804</c:v>
                </c:pt>
                <c:pt idx="252">
                  <c:v>37883.842837434211</c:v>
                </c:pt>
                <c:pt idx="253">
                  <c:v>37734.699917846425</c:v>
                </c:pt>
                <c:pt idx="254">
                  <c:v>37586.745700589672</c:v>
                </c:pt>
                <c:pt idx="255">
                  <c:v>37439.924722047515</c:v>
                </c:pt>
                <c:pt idx="256">
                  <c:v>37294.246097377363</c:v>
                </c:pt>
                <c:pt idx="257">
                  <c:v>37149.697430792861</c:v>
                </c:pt>
                <c:pt idx="258">
                  <c:v>37006.262538846429</c:v>
                </c:pt>
                <c:pt idx="259">
                  <c:v>36863.939503817564</c:v>
                </c:pt>
                <c:pt idx="260">
                  <c:v>36722.699426900908</c:v>
                </c:pt>
                <c:pt idx="261">
                  <c:v>36587.279708753282</c:v>
                </c:pt>
                <c:pt idx="262">
                  <c:v>36448.165095312208</c:v>
                </c:pt>
                <c:pt idx="263">
                  <c:v>36310.104672259091</c:v>
                </c:pt>
                <c:pt idx="264">
                  <c:v>36173.086955437386</c:v>
                </c:pt>
                <c:pt idx="265">
                  <c:v>36037.099220257514</c:v>
                </c:pt>
                <c:pt idx="266">
                  <c:v>35902.129194642133</c:v>
                </c:pt>
                <c:pt idx="267">
                  <c:v>35768.16744377611</c:v>
                </c:pt>
                <c:pt idx="268">
                  <c:v>35635.200395540996</c:v>
                </c:pt>
                <c:pt idx="269">
                  <c:v>35503.223492254554</c:v>
                </c:pt>
                <c:pt idx="270">
                  <c:v>35372.217430963407</c:v>
                </c:pt>
                <c:pt idx="271">
                  <c:v>35242.172554338576</c:v>
                </c:pt>
                <c:pt idx="272">
                  <c:v>35113.082744236322</c:v>
                </c:pt>
                <c:pt idx="273">
                  <c:v>34984.93305475267</c:v>
                </c:pt>
                <c:pt idx="274">
                  <c:v>34857.753004375219</c:v>
                </c:pt>
                <c:pt idx="275">
                  <c:v>34731.459419930572</c:v>
                </c:pt>
                <c:pt idx="276">
                  <c:v>34606.075418086388</c:v>
                </c:pt>
                <c:pt idx="277">
                  <c:v>34481.600522474095</c:v>
                </c:pt>
                <c:pt idx="278">
                  <c:v>34358.011807410061</c:v>
                </c:pt>
                <c:pt idx="279">
                  <c:v>34235.305071782772</c:v>
                </c:pt>
                <c:pt idx="280">
                  <c:v>34113.472092765449</c:v>
                </c:pt>
                <c:pt idx="281">
                  <c:v>33992.504150961162</c:v>
                </c:pt>
                <c:pt idx="282">
                  <c:v>33872.389349231686</c:v>
                </c:pt>
                <c:pt idx="283">
                  <c:v>33753.120922639129</c:v>
                </c:pt>
                <c:pt idx="284">
                  <c:v>33634.689499054053</c:v>
                </c:pt>
                <c:pt idx="285">
                  <c:v>33517.086497421435</c:v>
                </c:pt>
                <c:pt idx="286">
                  <c:v>33400.303001786291</c:v>
                </c:pt>
                <c:pt idx="287">
                  <c:v>33284.330949680996</c:v>
                </c:pt>
                <c:pt idx="288">
                  <c:v>33169.163045086047</c:v>
                </c:pt>
                <c:pt idx="289">
                  <c:v>33054.788114430849</c:v>
                </c:pt>
                <c:pt idx="290">
                  <c:v>32941.198613027926</c:v>
                </c:pt>
                <c:pt idx="291">
                  <c:v>32828.38724765036</c:v>
                </c:pt>
                <c:pt idx="292">
                  <c:v>32716.345626987331</c:v>
                </c:pt>
                <c:pt idx="293">
                  <c:v>32605.071693465601</c:v>
                </c:pt>
                <c:pt idx="294">
                  <c:v>32494.546720082515</c:v>
                </c:pt>
                <c:pt idx="295">
                  <c:v>32384.767977653315</c:v>
                </c:pt>
                <c:pt idx="296">
                  <c:v>32275.729085666106</c:v>
                </c:pt>
                <c:pt idx="297">
                  <c:v>32167.49069382891</c:v>
                </c:pt>
                <c:pt idx="298">
                  <c:v>32059.907576643735</c:v>
                </c:pt>
                <c:pt idx="299">
                  <c:v>31953.042719221165</c:v>
                </c:pt>
                <c:pt idx="300">
                  <c:v>31846.888678013751</c:v>
                </c:pt>
                <c:pt idx="301">
                  <c:v>31741.435919469739</c:v>
                </c:pt>
                <c:pt idx="302">
                  <c:v>31636.679216765217</c:v>
                </c:pt>
                <c:pt idx="303">
                  <c:v>31532.665858511689</c:v>
                </c:pt>
                <c:pt idx="304">
                  <c:v>31429.291737085521</c:v>
                </c:pt>
                <c:pt idx="305">
                  <c:v>31326.582821723681</c:v>
                </c:pt>
                <c:pt idx="306">
                  <c:v>31224.547750609221</c:v>
                </c:pt>
                <c:pt idx="307">
                  <c:v>31123.27904269908</c:v>
                </c:pt>
                <c:pt idx="308">
                  <c:v>31022.557092491545</c:v>
                </c:pt>
                <c:pt idx="309">
                  <c:v>30922.486257118737</c:v>
                </c:pt>
                <c:pt idx="310">
                  <c:v>30823.057511143386</c:v>
                </c:pt>
                <c:pt idx="311">
                  <c:v>30724.274498096376</c:v>
                </c:pt>
                <c:pt idx="312">
                  <c:v>30626.113901128199</c:v>
                </c:pt>
                <c:pt idx="313">
                  <c:v>30528.592768515911</c:v>
                </c:pt>
                <c:pt idx="314">
                  <c:v>30431.678689784363</c:v>
                </c:pt>
                <c:pt idx="315">
                  <c:v>30335.376504112082</c:v>
                </c:pt>
                <c:pt idx="316">
                  <c:v>30239.686041953999</c:v>
                </c:pt>
                <c:pt idx="317">
                  <c:v>30144.594288597462</c:v>
                </c:pt>
                <c:pt idx="318">
                  <c:v>30050.098197131985</c:v>
                </c:pt>
                <c:pt idx="319">
                  <c:v>29956.192022706429</c:v>
                </c:pt>
                <c:pt idx="320">
                  <c:v>29862.871942419784</c:v>
                </c:pt>
                <c:pt idx="321">
                  <c:v>29770.200998145388</c:v>
                </c:pt>
                <c:pt idx="322">
                  <c:v>29678.201007071904</c:v>
                </c:pt>
                <c:pt idx="323">
                  <c:v>29586.605472789353</c:v>
                </c:pt>
                <c:pt idx="324">
                  <c:v>29495.573700293891</c:v>
                </c:pt>
                <c:pt idx="325">
                  <c:v>29405.288709393193</c:v>
                </c:pt>
                <c:pt idx="326">
                  <c:v>29315.364655219673</c:v>
                </c:pt>
                <c:pt idx="327">
                  <c:v>29225.990369229901</c:v>
                </c:pt>
                <c:pt idx="328">
                  <c:v>29137.157571755037</c:v>
                </c:pt>
                <c:pt idx="329">
                  <c:v>29048.867473984741</c:v>
                </c:pt>
                <c:pt idx="330">
                  <c:v>28961.106676186533</c:v>
                </c:pt>
                <c:pt idx="331">
                  <c:v>28873.876598832932</c:v>
                </c:pt>
                <c:pt idx="332">
                  <c:v>28787.169059497101</c:v>
                </c:pt>
                <c:pt idx="333">
                  <c:v>28700.980703977013</c:v>
                </c:pt>
                <c:pt idx="334">
                  <c:v>28615.465145214454</c:v>
                </c:pt>
                <c:pt idx="335">
                  <c:v>28530.302068418423</c:v>
                </c:pt>
                <c:pt idx="336">
                  <c:v>28445.659259089807</c:v>
                </c:pt>
                <c:pt idx="337">
                  <c:v>28361.500747768336</c:v>
                </c:pt>
                <c:pt idx="338">
                  <c:v>28277.844442886588</c:v>
                </c:pt>
                <c:pt idx="339">
                  <c:v>28194.675542604567</c:v>
                </c:pt>
                <c:pt idx="340">
                  <c:v>28112.035221532835</c:v>
                </c:pt>
                <c:pt idx="341">
                  <c:v>28029.836289825114</c:v>
                </c:pt>
                <c:pt idx="342">
                  <c:v>27948.128747728391</c:v>
                </c:pt>
                <c:pt idx="343">
                  <c:v>27866.88445734878</c:v>
                </c:pt>
                <c:pt idx="344">
                  <c:v>27786.959100555414</c:v>
                </c:pt>
                <c:pt idx="345">
                  <c:v>27706.65023048476</c:v>
                </c:pt>
                <c:pt idx="346">
                  <c:v>27626.804444517944</c:v>
                </c:pt>
                <c:pt idx="347">
                  <c:v>27547.419062838893</c:v>
                </c:pt>
                <c:pt idx="348">
                  <c:v>27468.492111642328</c:v>
                </c:pt>
                <c:pt idx="349">
                  <c:v>27390.011633162871</c:v>
                </c:pt>
                <c:pt idx="350">
                  <c:v>27311.978619250727</c:v>
                </c:pt>
                <c:pt idx="351">
                  <c:v>27234.390529732234</c:v>
                </c:pt>
                <c:pt idx="352">
                  <c:v>27157.240158610643</c:v>
                </c:pt>
                <c:pt idx="353">
                  <c:v>27080.52916895938</c:v>
                </c:pt>
                <c:pt idx="354">
                  <c:v>27004.247161910665</c:v>
                </c:pt>
                <c:pt idx="355">
                  <c:v>26928.392615180976</c:v>
                </c:pt>
                <c:pt idx="356">
                  <c:v>26852.996514994149</c:v>
                </c:pt>
                <c:pt idx="357">
                  <c:v>26777.988438210523</c:v>
                </c:pt>
                <c:pt idx="358">
                  <c:v>26715.220105740857</c:v>
                </c:pt>
                <c:pt idx="359">
                  <c:v>26641.013139671228</c:v>
                </c:pt>
                <c:pt idx="360">
                  <c:v>26567.215768211488</c:v>
                </c:pt>
                <c:pt idx="361">
                  <c:v>26493.825914938472</c:v>
                </c:pt>
                <c:pt idx="362">
                  <c:v>26421.449014496273</c:v>
                </c:pt>
                <c:pt idx="363">
                  <c:v>26348.882711634269</c:v>
                </c:pt>
                <c:pt idx="364">
                  <c:v>26276.694063884188</c:v>
                </c:pt>
                <c:pt idx="365">
                  <c:v>26205.03939584488</c:v>
                </c:pt>
                <c:pt idx="366">
                  <c:v>26133.64008740192</c:v>
                </c:pt>
                <c:pt idx="367">
                  <c:v>26062.626163093842</c:v>
                </c:pt>
                <c:pt idx="368">
                  <c:v>25991.995959824526</c:v>
                </c:pt>
                <c:pt idx="369">
                  <c:v>25921.748006804806</c:v>
                </c:pt>
                <c:pt idx="370">
                  <c:v>25851.895801060604</c:v>
                </c:pt>
                <c:pt idx="371">
                  <c:v>25782.406324330648</c:v>
                </c:pt>
                <c:pt idx="372">
                  <c:v>25713.286035590721</c:v>
                </c:pt>
                <c:pt idx="373">
                  <c:v>25644.533963600134</c:v>
                </c:pt>
                <c:pt idx="374">
                  <c:v>25576.148929195373</c:v>
                </c:pt>
                <c:pt idx="375">
                  <c:v>25508.128398429373</c:v>
                </c:pt>
                <c:pt idx="376">
                  <c:v>25440.476056189549</c:v>
                </c:pt>
                <c:pt idx="377">
                  <c:v>25373.175237995209</c:v>
                </c:pt>
                <c:pt idx="378">
                  <c:v>25306.227785940053</c:v>
                </c:pt>
                <c:pt idx="379">
                  <c:v>25239.632525206784</c:v>
                </c:pt>
                <c:pt idx="380">
                  <c:v>25173.409683823913</c:v>
                </c:pt>
                <c:pt idx="381">
                  <c:v>25107.525073294371</c:v>
                </c:pt>
                <c:pt idx="382">
                  <c:v>25041.970572658418</c:v>
                </c:pt>
                <c:pt idx="383">
                  <c:v>24976.758050085773</c:v>
                </c:pt>
                <c:pt idx="384">
                  <c:v>24911.883570636775</c:v>
                </c:pt>
                <c:pt idx="385">
                  <c:v>24847.345808689701</c:v>
                </c:pt>
                <c:pt idx="386">
                  <c:v>24783.151396608675</c:v>
                </c:pt>
                <c:pt idx="387">
                  <c:v>24719.277586273969</c:v>
                </c:pt>
                <c:pt idx="388">
                  <c:v>24655.732537452626</c:v>
                </c:pt>
                <c:pt idx="389">
                  <c:v>24592.513385197348</c:v>
                </c:pt>
                <c:pt idx="390">
                  <c:v>24529.618417159385</c:v>
                </c:pt>
                <c:pt idx="391">
                  <c:v>24467.052893863329</c:v>
                </c:pt>
                <c:pt idx="392">
                  <c:v>24404.796262253731</c:v>
                </c:pt>
                <c:pt idx="393">
                  <c:v>24342.918206827304</c:v>
                </c:pt>
                <c:pt idx="394">
                  <c:v>24281.291575363448</c:v>
                </c:pt>
                <c:pt idx="395">
                  <c:v>24219.977372996847</c:v>
                </c:pt>
                <c:pt idx="396">
                  <c:v>24158.970219318358</c:v>
                </c:pt>
                <c:pt idx="397">
                  <c:v>24098.280519914191</c:v>
                </c:pt>
                <c:pt idx="398">
                  <c:v>24037.884172559956</c:v>
                </c:pt>
                <c:pt idx="399">
                  <c:v>23977.7915957324</c:v>
                </c:pt>
                <c:pt idx="400">
                  <c:v>23917.998056840301</c:v>
                </c:pt>
                <c:pt idx="401">
                  <c:v>23858.502826809392</c:v>
                </c:pt>
                <c:pt idx="402">
                  <c:v>23799.301935356834</c:v>
                </c:pt>
                <c:pt idx="403">
                  <c:v>23740.393236235701</c:v>
                </c:pt>
                <c:pt idx="404">
                  <c:v>23681.776378014292</c:v>
                </c:pt>
                <c:pt idx="405">
                  <c:v>23623.448357378787</c:v>
                </c:pt>
                <c:pt idx="406">
                  <c:v>23565.410259197666</c:v>
                </c:pt>
                <c:pt idx="407">
                  <c:v>23507.6603499171</c:v>
                </c:pt>
                <c:pt idx="408">
                  <c:v>23450.184424280076</c:v>
                </c:pt>
                <c:pt idx="409">
                  <c:v>23392.988947175494</c:v>
                </c:pt>
                <c:pt idx="410">
                  <c:v>23336.073914870871</c:v>
                </c:pt>
                <c:pt idx="411">
                  <c:v>23279.434841048365</c:v>
                </c:pt>
                <c:pt idx="412">
                  <c:v>23223.069353485065</c:v>
                </c:pt>
                <c:pt idx="413">
                  <c:v>23166.983701221448</c:v>
                </c:pt>
                <c:pt idx="414">
                  <c:v>23111.159703498204</c:v>
                </c:pt>
                <c:pt idx="415">
                  <c:v>23055.604820161177</c:v>
                </c:pt>
                <c:pt idx="416">
                  <c:v>23000.315983933557</c:v>
                </c:pt>
                <c:pt idx="417">
                  <c:v>22945.292038704782</c:v>
                </c:pt>
                <c:pt idx="418">
                  <c:v>22890.534211767736</c:v>
                </c:pt>
                <c:pt idx="419">
                  <c:v>22836.085458774349</c:v>
                </c:pt>
                <c:pt idx="420">
                  <c:v>22781.844564170675</c:v>
                </c:pt>
                <c:pt idx="421">
                  <c:v>22727.862174213697</c:v>
                </c:pt>
                <c:pt idx="422">
                  <c:v>22674.132091562751</c:v>
                </c:pt>
                <c:pt idx="423">
                  <c:v>22620.656095206825</c:v>
                </c:pt>
                <c:pt idx="424">
                  <c:v>22567.432328147013</c:v>
                </c:pt>
                <c:pt idx="425">
                  <c:v>22514.50363723587</c:v>
                </c:pt>
                <c:pt idx="426">
                  <c:v>22461.779555594228</c:v>
                </c:pt>
                <c:pt idx="427">
                  <c:v>22409.300023922278</c:v>
                </c:pt>
                <c:pt idx="428">
                  <c:v>22357.063918504617</c:v>
                </c:pt>
                <c:pt idx="429">
                  <c:v>22305.07097449162</c:v>
                </c:pt>
                <c:pt idx="430">
                  <c:v>22253.319124006004</c:v>
                </c:pt>
                <c:pt idx="431">
                  <c:v>22201.807431382025</c:v>
                </c:pt>
                <c:pt idx="432">
                  <c:v>22150.534485393106</c:v>
                </c:pt>
                <c:pt idx="433">
                  <c:v>22099.497941581551</c:v>
                </c:pt>
                <c:pt idx="434">
                  <c:v>22048.694563099492</c:v>
                </c:pt>
                <c:pt idx="435">
                  <c:v>21998.125132133373</c:v>
                </c:pt>
                <c:pt idx="436">
                  <c:v>21947.797591179606</c:v>
                </c:pt>
                <c:pt idx="437">
                  <c:v>21897.969286176911</c:v>
                </c:pt>
                <c:pt idx="438">
                  <c:v>21848.089724676371</c:v>
                </c:pt>
                <c:pt idx="439">
                  <c:v>21798.435505177818</c:v>
                </c:pt>
                <c:pt idx="440">
                  <c:v>21749.00639271981</c:v>
                </c:pt>
                <c:pt idx="441">
                  <c:v>21699.802014219473</c:v>
                </c:pt>
                <c:pt idx="442">
                  <c:v>21650.823629712449</c:v>
                </c:pt>
                <c:pt idx="443">
                  <c:v>21602.10856080705</c:v>
                </c:pt>
                <c:pt idx="444">
                  <c:v>21553.566955024471</c:v>
                </c:pt>
                <c:pt idx="445">
                  <c:v>21505.246511186451</c:v>
                </c:pt>
                <c:pt idx="446">
                  <c:v>21457.137550255313</c:v>
                </c:pt>
                <c:pt idx="447">
                  <c:v>21409.24402284958</c:v>
                </c:pt>
                <c:pt idx="448">
                  <c:v>21361.562358359195</c:v>
                </c:pt>
                <c:pt idx="449">
                  <c:v>21314.210745873497</c:v>
                </c:pt>
                <c:pt idx="450">
                  <c:v>21266.950957322802</c:v>
                </c:pt>
                <c:pt idx="451">
                  <c:v>21219.900228507591</c:v>
                </c:pt>
                <c:pt idx="452">
                  <c:v>21173.05732479797</c:v>
                </c:pt>
                <c:pt idx="453">
                  <c:v>21126.422540788761</c:v>
                </c:pt>
                <c:pt idx="454">
                  <c:v>21079.993475054234</c:v>
                </c:pt>
                <c:pt idx="455">
                  <c:v>21033.777429070196</c:v>
                </c:pt>
                <c:pt idx="456">
                  <c:v>20987.806999884684</c:v>
                </c:pt>
                <c:pt idx="457">
                  <c:v>20941.982930743743</c:v>
                </c:pt>
                <c:pt idx="458">
                  <c:v>20896.378324685476</c:v>
                </c:pt>
                <c:pt idx="459">
                  <c:v>20850.952087058755</c:v>
                </c:pt>
                <c:pt idx="460">
                  <c:v>20805.729448669201</c:v>
                </c:pt>
                <c:pt idx="461">
                  <c:v>20760.715538314922</c:v>
                </c:pt>
                <c:pt idx="462">
                  <c:v>20715.877426229697</c:v>
                </c:pt>
                <c:pt idx="463">
                  <c:v>20671.231530522698</c:v>
                </c:pt>
                <c:pt idx="464">
                  <c:v>20626.779148230395</c:v>
                </c:pt>
                <c:pt idx="465">
                  <c:v>20582.546111949596</c:v>
                </c:pt>
                <c:pt idx="466">
                  <c:v>20538.473163105646</c:v>
                </c:pt>
                <c:pt idx="467">
                  <c:v>20494.623782336112</c:v>
                </c:pt>
                <c:pt idx="468">
                  <c:v>20450.928780745904</c:v>
                </c:pt>
                <c:pt idx="469">
                  <c:v>20407.416997883851</c:v>
                </c:pt>
                <c:pt idx="470">
                  <c:v>20364.09301188789</c:v>
                </c:pt>
                <c:pt idx="471">
                  <c:v>20320.949701586116</c:v>
                </c:pt>
                <c:pt idx="472">
                  <c:v>20277.993611325517</c:v>
                </c:pt>
                <c:pt idx="473">
                  <c:v>20235.213393805658</c:v>
                </c:pt>
                <c:pt idx="474">
                  <c:v>20192.613019468463</c:v>
                </c:pt>
                <c:pt idx="475">
                  <c:v>20150.192180934675</c:v>
                </c:pt>
                <c:pt idx="476">
                  <c:v>20107.948659083795</c:v>
                </c:pt>
                <c:pt idx="477">
                  <c:v>20065.889583693894</c:v>
                </c:pt>
                <c:pt idx="478">
                  <c:v>20023.999353169958</c:v>
                </c:pt>
                <c:pt idx="479">
                  <c:v>19982.461437850856</c:v>
                </c:pt>
                <c:pt idx="480">
                  <c:v>19940.934647510403</c:v>
                </c:pt>
                <c:pt idx="481">
                  <c:v>19899.56353584239</c:v>
                </c:pt>
                <c:pt idx="482">
                  <c:v>19858.363767225987</c:v>
                </c:pt>
                <c:pt idx="483">
                  <c:v>19817.335994824967</c:v>
                </c:pt>
                <c:pt idx="484">
                  <c:v>19776.47606312382</c:v>
                </c:pt>
                <c:pt idx="485">
                  <c:v>19735.7840776093</c:v>
                </c:pt>
                <c:pt idx="486">
                  <c:v>19695.266846838658</c:v>
                </c:pt>
                <c:pt idx="487">
                  <c:v>19654.911672289123</c:v>
                </c:pt>
                <c:pt idx="488">
                  <c:v>19614.719614456542</c:v>
                </c:pt>
                <c:pt idx="489">
                  <c:v>19574.692837390387</c:v>
                </c:pt>
                <c:pt idx="490">
                  <c:v>19534.8263107237</c:v>
                </c:pt>
                <c:pt idx="491">
                  <c:v>19495.121959917931</c:v>
                </c:pt>
                <c:pt idx="492">
                  <c:v>19455.579044744591</c:v>
                </c:pt>
                <c:pt idx="493">
                  <c:v>19416.195293015</c:v>
                </c:pt>
                <c:pt idx="494">
                  <c:v>19376.971473399481</c:v>
                </c:pt>
                <c:pt idx="495">
                  <c:v>19337.915015295792</c:v>
                </c:pt>
                <c:pt idx="496">
                  <c:v>19299.074482345273</c:v>
                </c:pt>
                <c:pt idx="497">
                  <c:v>19260.321983515983</c:v>
                </c:pt>
                <c:pt idx="498">
                  <c:v>19221.725663916557</c:v>
                </c:pt>
                <c:pt idx="499">
                  <c:v>19183.282712588723</c:v>
                </c:pt>
                <c:pt idx="500">
                  <c:v>19144.993361104611</c:v>
                </c:pt>
                <c:pt idx="501">
                  <c:v>19106.866376347407</c:v>
                </c:pt>
                <c:pt idx="502">
                  <c:v>19068.880564568455</c:v>
                </c:pt>
                <c:pt idx="503">
                  <c:v>19031.045600175737</c:v>
                </c:pt>
                <c:pt idx="504">
                  <c:v>18993.442303881191</c:v>
                </c:pt>
                <c:pt idx="505">
                  <c:v>18955.951420618196</c:v>
                </c:pt>
                <c:pt idx="506">
                  <c:v>18918.568781791244</c:v>
                </c:pt>
                <c:pt idx="507">
                  <c:v>18881.331633051934</c:v>
                </c:pt>
                <c:pt idx="508">
                  <c:v>18844.246610714225</c:v>
                </c:pt>
                <c:pt idx="509">
                  <c:v>18807.304200113416</c:v>
                </c:pt>
                <c:pt idx="510">
                  <c:v>18770.510411673495</c:v>
                </c:pt>
                <c:pt idx="511">
                  <c:v>18733.850568973423</c:v>
                </c:pt>
                <c:pt idx="512">
                  <c:v>18697.332500958903</c:v>
                </c:pt>
                <c:pt idx="513">
                  <c:v>18660.957574911939</c:v>
                </c:pt>
                <c:pt idx="514">
                  <c:v>18624.723124009532</c:v>
                </c:pt>
                <c:pt idx="515">
                  <c:v>18588.631204150835</c:v>
                </c:pt>
                <c:pt idx="516">
                  <c:v>18552.695276991442</c:v>
                </c:pt>
                <c:pt idx="517">
                  <c:v>18516.880156814259</c:v>
                </c:pt>
                <c:pt idx="518">
                  <c:v>18481.202381846851</c:v>
                </c:pt>
                <c:pt idx="519">
                  <c:v>18445.661657169479</c:v>
                </c:pt>
                <c:pt idx="520">
                  <c:v>18410.257324001934</c:v>
                </c:pt>
                <c:pt idx="521">
                  <c:v>18374.988814317145</c:v>
                </c:pt>
                <c:pt idx="522">
                  <c:v>18339.855171260962</c:v>
                </c:pt>
                <c:pt idx="523">
                  <c:v>18304.855537014708</c:v>
                </c:pt>
                <c:pt idx="524">
                  <c:v>18269.989890658489</c:v>
                </c:pt>
                <c:pt idx="525">
                  <c:v>18235.346676210294</c:v>
                </c:pt>
                <c:pt idx="526">
                  <c:v>18200.744609663907</c:v>
                </c:pt>
                <c:pt idx="527">
                  <c:v>18166.284430178312</c:v>
                </c:pt>
                <c:pt idx="528">
                  <c:v>18132.062647842871</c:v>
                </c:pt>
                <c:pt idx="529">
                  <c:v>18097.854270157783</c:v>
                </c:pt>
                <c:pt idx="530">
                  <c:v>18063.772817660159</c:v>
                </c:pt>
                <c:pt idx="531">
                  <c:v>18029.827912614433</c:v>
                </c:pt>
                <c:pt idx="532">
                  <c:v>17996.001462496955</c:v>
                </c:pt>
                <c:pt idx="533">
                  <c:v>17962.302588617134</c:v>
                </c:pt>
                <c:pt idx="534">
                  <c:v>17928.749748887632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A5-493F-878D-481E464D4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51136"/>
        <c:axId val="476463616"/>
      </c:scatterChart>
      <c:valAx>
        <c:axId val="476451136"/>
        <c:scaling>
          <c:orientation val="minMax"/>
          <c:max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variable number</a:t>
                </a:r>
              </a:p>
            </c:rich>
          </c:tx>
          <c:layout>
            <c:manualLayout>
              <c:xMode val="edge"/>
              <c:yMode val="edge"/>
              <c:x val="0.47228786919530552"/>
              <c:y val="0.931425722385397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63616"/>
        <c:crosses val="autoZero"/>
        <c:crossBetween val="midCat"/>
      </c:valAx>
      <c:valAx>
        <c:axId val="476463616"/>
        <c:scaling>
          <c:logBase val="10"/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MAPE</a:t>
                </a:r>
              </a:p>
            </c:rich>
          </c:tx>
          <c:layout>
            <c:manualLayout>
              <c:xMode val="edge"/>
              <c:yMode val="edge"/>
              <c:x val="1.5311978758468079E-2"/>
              <c:y val="0.411811434941191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51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L" b="1"/>
              <a:t>WOC </a:t>
            </a:r>
            <a:r>
              <a:rPr lang="en-US" b="1"/>
              <a:t>MAPE</a:t>
            </a:r>
            <a:r>
              <a:rPr lang="en-NL" b="1"/>
              <a:t> vs Nr Experts, 586 variables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81862729658792655"/>
          <c:h val="0.66438283756197136"/>
        </c:manualLayout>
      </c:layout>
      <c:scatterChart>
        <c:scatterStyle val="lineMarker"/>
        <c:varyColors val="0"/>
        <c:ser>
          <c:idx val="0"/>
          <c:order val="0"/>
          <c:tx>
            <c:strRef>
              <c:f>WOC!$H$1</c:f>
              <c:strCache>
                <c:ptCount val="1"/>
                <c:pt idx="0">
                  <c:v>MAPE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WOC!$F$2:$F$587</c:f>
              <c:numCache>
                <c:formatCode>General</c:formatCode>
                <c:ptCount val="586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48</c:v>
                </c:pt>
                <c:pt idx="43">
                  <c:v>48</c:v>
                </c:pt>
                <c:pt idx="44">
                  <c:v>48</c:v>
                </c:pt>
                <c:pt idx="45">
                  <c:v>48</c:v>
                </c:pt>
                <c:pt idx="46">
                  <c:v>48</c:v>
                </c:pt>
                <c:pt idx="47">
                  <c:v>48</c:v>
                </c:pt>
                <c:pt idx="48">
                  <c:v>48</c:v>
                </c:pt>
                <c:pt idx="49">
                  <c:v>48</c:v>
                </c:pt>
                <c:pt idx="50">
                  <c:v>48</c:v>
                </c:pt>
                <c:pt idx="51">
                  <c:v>48</c:v>
                </c:pt>
                <c:pt idx="52">
                  <c:v>48</c:v>
                </c:pt>
                <c:pt idx="53">
                  <c:v>48</c:v>
                </c:pt>
                <c:pt idx="54">
                  <c:v>48</c:v>
                </c:pt>
                <c:pt idx="55">
                  <c:v>48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14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</c:v>
                </c:pt>
                <c:pt idx="167">
                  <c:v>11</c:v>
                </c:pt>
                <c:pt idx="168">
                  <c:v>11</c:v>
                </c:pt>
                <c:pt idx="169">
                  <c:v>11</c:v>
                </c:pt>
                <c:pt idx="170">
                  <c:v>11</c:v>
                </c:pt>
                <c:pt idx="171">
                  <c:v>11</c:v>
                </c:pt>
                <c:pt idx="172">
                  <c:v>11</c:v>
                </c:pt>
                <c:pt idx="173">
                  <c:v>11</c:v>
                </c:pt>
                <c:pt idx="174">
                  <c:v>11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28</c:v>
                </c:pt>
                <c:pt idx="188">
                  <c:v>28</c:v>
                </c:pt>
                <c:pt idx="189">
                  <c:v>28</c:v>
                </c:pt>
                <c:pt idx="190">
                  <c:v>28</c:v>
                </c:pt>
                <c:pt idx="191">
                  <c:v>28</c:v>
                </c:pt>
                <c:pt idx="192">
                  <c:v>28</c:v>
                </c:pt>
                <c:pt idx="193">
                  <c:v>28</c:v>
                </c:pt>
                <c:pt idx="194">
                  <c:v>28</c:v>
                </c:pt>
                <c:pt idx="195">
                  <c:v>28</c:v>
                </c:pt>
                <c:pt idx="196">
                  <c:v>28</c:v>
                </c:pt>
                <c:pt idx="197">
                  <c:v>28</c:v>
                </c:pt>
                <c:pt idx="198">
                  <c:v>28</c:v>
                </c:pt>
                <c:pt idx="199">
                  <c:v>28</c:v>
                </c:pt>
                <c:pt idx="200">
                  <c:v>28</c:v>
                </c:pt>
                <c:pt idx="201">
                  <c:v>28</c:v>
                </c:pt>
                <c:pt idx="202">
                  <c:v>15</c:v>
                </c:pt>
                <c:pt idx="203">
                  <c:v>15</c:v>
                </c:pt>
                <c:pt idx="204">
                  <c:v>15</c:v>
                </c:pt>
                <c:pt idx="205">
                  <c:v>15</c:v>
                </c:pt>
                <c:pt idx="206">
                  <c:v>15</c:v>
                </c:pt>
                <c:pt idx="207">
                  <c:v>15</c:v>
                </c:pt>
                <c:pt idx="208">
                  <c:v>15</c:v>
                </c:pt>
                <c:pt idx="209">
                  <c:v>15</c:v>
                </c:pt>
                <c:pt idx="210">
                  <c:v>15</c:v>
                </c:pt>
                <c:pt idx="211">
                  <c:v>15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14</c:v>
                </c:pt>
                <c:pt idx="224">
                  <c:v>14</c:v>
                </c:pt>
                <c:pt idx="225">
                  <c:v>14</c:v>
                </c:pt>
                <c:pt idx="226">
                  <c:v>14</c:v>
                </c:pt>
                <c:pt idx="227">
                  <c:v>14</c:v>
                </c:pt>
                <c:pt idx="228">
                  <c:v>14</c:v>
                </c:pt>
                <c:pt idx="229">
                  <c:v>14</c:v>
                </c:pt>
                <c:pt idx="230">
                  <c:v>14</c:v>
                </c:pt>
                <c:pt idx="231">
                  <c:v>14</c:v>
                </c:pt>
                <c:pt idx="232">
                  <c:v>14</c:v>
                </c:pt>
                <c:pt idx="233">
                  <c:v>14</c:v>
                </c:pt>
                <c:pt idx="234">
                  <c:v>14</c:v>
                </c:pt>
                <c:pt idx="235">
                  <c:v>14</c:v>
                </c:pt>
                <c:pt idx="236">
                  <c:v>14</c:v>
                </c:pt>
                <c:pt idx="237">
                  <c:v>14</c:v>
                </c:pt>
                <c:pt idx="238">
                  <c:v>14</c:v>
                </c:pt>
                <c:pt idx="239">
                  <c:v>14</c:v>
                </c:pt>
                <c:pt idx="240">
                  <c:v>14</c:v>
                </c:pt>
                <c:pt idx="241">
                  <c:v>14</c:v>
                </c:pt>
                <c:pt idx="242">
                  <c:v>14</c:v>
                </c:pt>
                <c:pt idx="243">
                  <c:v>14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12</c:v>
                </c:pt>
                <c:pt idx="255">
                  <c:v>12</c:v>
                </c:pt>
                <c:pt idx="256">
                  <c:v>12</c:v>
                </c:pt>
                <c:pt idx="257">
                  <c:v>12</c:v>
                </c:pt>
                <c:pt idx="258">
                  <c:v>12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18</c:v>
                </c:pt>
                <c:pt idx="272">
                  <c:v>18</c:v>
                </c:pt>
                <c:pt idx="273">
                  <c:v>18</c:v>
                </c:pt>
                <c:pt idx="274">
                  <c:v>18</c:v>
                </c:pt>
                <c:pt idx="275">
                  <c:v>18</c:v>
                </c:pt>
                <c:pt idx="276">
                  <c:v>18</c:v>
                </c:pt>
                <c:pt idx="277">
                  <c:v>18</c:v>
                </c:pt>
                <c:pt idx="278">
                  <c:v>18</c:v>
                </c:pt>
                <c:pt idx="279">
                  <c:v>18</c:v>
                </c:pt>
                <c:pt idx="280">
                  <c:v>18</c:v>
                </c:pt>
                <c:pt idx="281">
                  <c:v>18</c:v>
                </c:pt>
                <c:pt idx="282">
                  <c:v>18</c:v>
                </c:pt>
                <c:pt idx="283">
                  <c:v>18</c:v>
                </c:pt>
                <c:pt idx="284">
                  <c:v>21</c:v>
                </c:pt>
                <c:pt idx="285">
                  <c:v>21</c:v>
                </c:pt>
                <c:pt idx="286">
                  <c:v>21</c:v>
                </c:pt>
                <c:pt idx="287">
                  <c:v>21</c:v>
                </c:pt>
                <c:pt idx="288">
                  <c:v>21</c:v>
                </c:pt>
                <c:pt idx="289">
                  <c:v>21</c:v>
                </c:pt>
                <c:pt idx="290">
                  <c:v>21</c:v>
                </c:pt>
                <c:pt idx="291">
                  <c:v>21</c:v>
                </c:pt>
                <c:pt idx="292">
                  <c:v>21</c:v>
                </c:pt>
                <c:pt idx="293">
                  <c:v>21</c:v>
                </c:pt>
                <c:pt idx="294">
                  <c:v>21</c:v>
                </c:pt>
                <c:pt idx="295">
                  <c:v>21</c:v>
                </c:pt>
                <c:pt idx="296">
                  <c:v>21</c:v>
                </c:pt>
                <c:pt idx="297">
                  <c:v>21</c:v>
                </c:pt>
                <c:pt idx="298">
                  <c:v>21</c:v>
                </c:pt>
                <c:pt idx="299">
                  <c:v>21</c:v>
                </c:pt>
                <c:pt idx="300">
                  <c:v>32</c:v>
                </c:pt>
                <c:pt idx="301">
                  <c:v>32</c:v>
                </c:pt>
                <c:pt idx="302">
                  <c:v>32</c:v>
                </c:pt>
                <c:pt idx="303">
                  <c:v>32</c:v>
                </c:pt>
                <c:pt idx="304">
                  <c:v>32</c:v>
                </c:pt>
                <c:pt idx="305">
                  <c:v>32</c:v>
                </c:pt>
                <c:pt idx="306">
                  <c:v>32</c:v>
                </c:pt>
                <c:pt idx="307">
                  <c:v>32</c:v>
                </c:pt>
                <c:pt idx="308">
                  <c:v>32</c:v>
                </c:pt>
                <c:pt idx="309">
                  <c:v>32</c:v>
                </c:pt>
                <c:pt idx="310">
                  <c:v>32</c:v>
                </c:pt>
                <c:pt idx="311">
                  <c:v>32</c:v>
                </c:pt>
                <c:pt idx="312">
                  <c:v>32</c:v>
                </c:pt>
                <c:pt idx="313">
                  <c:v>32</c:v>
                </c:pt>
                <c:pt idx="314">
                  <c:v>32</c:v>
                </c:pt>
                <c:pt idx="315">
                  <c:v>32</c:v>
                </c:pt>
                <c:pt idx="316">
                  <c:v>32</c:v>
                </c:pt>
                <c:pt idx="317">
                  <c:v>32</c:v>
                </c:pt>
                <c:pt idx="318">
                  <c:v>11</c:v>
                </c:pt>
                <c:pt idx="319">
                  <c:v>11</c:v>
                </c:pt>
                <c:pt idx="320">
                  <c:v>11</c:v>
                </c:pt>
                <c:pt idx="321">
                  <c:v>11</c:v>
                </c:pt>
                <c:pt idx="322">
                  <c:v>11</c:v>
                </c:pt>
                <c:pt idx="323">
                  <c:v>11</c:v>
                </c:pt>
                <c:pt idx="324">
                  <c:v>11</c:v>
                </c:pt>
                <c:pt idx="325">
                  <c:v>11</c:v>
                </c:pt>
                <c:pt idx="326">
                  <c:v>11</c:v>
                </c:pt>
                <c:pt idx="327">
                  <c:v>11</c:v>
                </c:pt>
                <c:pt idx="328">
                  <c:v>21</c:v>
                </c:pt>
                <c:pt idx="329">
                  <c:v>21</c:v>
                </c:pt>
                <c:pt idx="330">
                  <c:v>21</c:v>
                </c:pt>
                <c:pt idx="331">
                  <c:v>21</c:v>
                </c:pt>
                <c:pt idx="332">
                  <c:v>21</c:v>
                </c:pt>
                <c:pt idx="333">
                  <c:v>21</c:v>
                </c:pt>
                <c:pt idx="334">
                  <c:v>21</c:v>
                </c:pt>
                <c:pt idx="335">
                  <c:v>21</c:v>
                </c:pt>
                <c:pt idx="336">
                  <c:v>21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21</c:v>
                </c:pt>
                <c:pt idx="342">
                  <c:v>21</c:v>
                </c:pt>
                <c:pt idx="343">
                  <c:v>21</c:v>
                </c:pt>
                <c:pt idx="344">
                  <c:v>42</c:v>
                </c:pt>
                <c:pt idx="345">
                  <c:v>42</c:v>
                </c:pt>
                <c:pt idx="346">
                  <c:v>42</c:v>
                </c:pt>
                <c:pt idx="347">
                  <c:v>42</c:v>
                </c:pt>
                <c:pt idx="348">
                  <c:v>42</c:v>
                </c:pt>
                <c:pt idx="349">
                  <c:v>42</c:v>
                </c:pt>
                <c:pt idx="350">
                  <c:v>42</c:v>
                </c:pt>
                <c:pt idx="351">
                  <c:v>42</c:v>
                </c:pt>
                <c:pt idx="352">
                  <c:v>42</c:v>
                </c:pt>
                <c:pt idx="353">
                  <c:v>42</c:v>
                </c:pt>
                <c:pt idx="354">
                  <c:v>42</c:v>
                </c:pt>
                <c:pt idx="355">
                  <c:v>42</c:v>
                </c:pt>
                <c:pt idx="356">
                  <c:v>42</c:v>
                </c:pt>
                <c:pt idx="357">
                  <c:v>42</c:v>
                </c:pt>
                <c:pt idx="358">
                  <c:v>42</c:v>
                </c:pt>
                <c:pt idx="359">
                  <c:v>13</c:v>
                </c:pt>
                <c:pt idx="360">
                  <c:v>13</c:v>
                </c:pt>
                <c:pt idx="361">
                  <c:v>13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11</c:v>
                </c:pt>
                <c:pt idx="383">
                  <c:v>11</c:v>
                </c:pt>
                <c:pt idx="384">
                  <c:v>11</c:v>
                </c:pt>
                <c:pt idx="385">
                  <c:v>11</c:v>
                </c:pt>
                <c:pt idx="386">
                  <c:v>11</c:v>
                </c:pt>
                <c:pt idx="387">
                  <c:v>11</c:v>
                </c:pt>
                <c:pt idx="388">
                  <c:v>11</c:v>
                </c:pt>
                <c:pt idx="389">
                  <c:v>11</c:v>
                </c:pt>
                <c:pt idx="390">
                  <c:v>11</c:v>
                </c:pt>
                <c:pt idx="391">
                  <c:v>11</c:v>
                </c:pt>
                <c:pt idx="392">
                  <c:v>11</c:v>
                </c:pt>
                <c:pt idx="393">
                  <c:v>11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11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</c:v>
                </c:pt>
                <c:pt idx="413">
                  <c:v>11</c:v>
                </c:pt>
                <c:pt idx="414">
                  <c:v>14</c:v>
                </c:pt>
                <c:pt idx="415">
                  <c:v>14</c:v>
                </c:pt>
                <c:pt idx="416">
                  <c:v>14</c:v>
                </c:pt>
                <c:pt idx="417">
                  <c:v>14</c:v>
                </c:pt>
                <c:pt idx="418">
                  <c:v>14</c:v>
                </c:pt>
                <c:pt idx="419">
                  <c:v>14</c:v>
                </c:pt>
                <c:pt idx="420">
                  <c:v>14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14</c:v>
                </c:pt>
                <c:pt idx="425">
                  <c:v>14</c:v>
                </c:pt>
                <c:pt idx="426">
                  <c:v>14</c:v>
                </c:pt>
                <c:pt idx="427">
                  <c:v>14</c:v>
                </c:pt>
                <c:pt idx="428">
                  <c:v>14</c:v>
                </c:pt>
                <c:pt idx="429">
                  <c:v>14</c:v>
                </c:pt>
                <c:pt idx="430">
                  <c:v>14</c:v>
                </c:pt>
                <c:pt idx="431">
                  <c:v>13</c:v>
                </c:pt>
                <c:pt idx="432">
                  <c:v>13</c:v>
                </c:pt>
                <c:pt idx="433">
                  <c:v>13</c:v>
                </c:pt>
                <c:pt idx="434">
                  <c:v>13</c:v>
                </c:pt>
                <c:pt idx="435">
                  <c:v>13</c:v>
                </c:pt>
                <c:pt idx="436">
                  <c:v>13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</c:v>
                </c:pt>
                <c:pt idx="441">
                  <c:v>13</c:v>
                </c:pt>
                <c:pt idx="442">
                  <c:v>17</c:v>
                </c:pt>
                <c:pt idx="443">
                  <c:v>17</c:v>
                </c:pt>
                <c:pt idx="444">
                  <c:v>17</c:v>
                </c:pt>
                <c:pt idx="445">
                  <c:v>17</c:v>
                </c:pt>
                <c:pt idx="446">
                  <c:v>17</c:v>
                </c:pt>
                <c:pt idx="447">
                  <c:v>17</c:v>
                </c:pt>
                <c:pt idx="448">
                  <c:v>17</c:v>
                </c:pt>
                <c:pt idx="449">
                  <c:v>17</c:v>
                </c:pt>
                <c:pt idx="450">
                  <c:v>17</c:v>
                </c:pt>
                <c:pt idx="451">
                  <c:v>17</c:v>
                </c:pt>
                <c:pt idx="452">
                  <c:v>17</c:v>
                </c:pt>
                <c:pt idx="453">
                  <c:v>17</c:v>
                </c:pt>
                <c:pt idx="454">
                  <c:v>17</c:v>
                </c:pt>
                <c:pt idx="455">
                  <c:v>17</c:v>
                </c:pt>
                <c:pt idx="456">
                  <c:v>17</c:v>
                </c:pt>
                <c:pt idx="457">
                  <c:v>17</c:v>
                </c:pt>
                <c:pt idx="458">
                  <c:v>17</c:v>
                </c:pt>
                <c:pt idx="459">
                  <c:v>17</c:v>
                </c:pt>
                <c:pt idx="460">
                  <c:v>17</c:v>
                </c:pt>
                <c:pt idx="461">
                  <c:v>17</c:v>
                </c:pt>
                <c:pt idx="462">
                  <c:v>17</c:v>
                </c:pt>
                <c:pt idx="463">
                  <c:v>17</c:v>
                </c:pt>
                <c:pt idx="464">
                  <c:v>17</c:v>
                </c:pt>
                <c:pt idx="465">
                  <c:v>17</c:v>
                </c:pt>
                <c:pt idx="466">
                  <c:v>17</c:v>
                </c:pt>
                <c:pt idx="467">
                  <c:v>17</c:v>
                </c:pt>
                <c:pt idx="468">
                  <c:v>17</c:v>
                </c:pt>
                <c:pt idx="469">
                  <c:v>17</c:v>
                </c:pt>
                <c:pt idx="470">
                  <c:v>17</c:v>
                </c:pt>
                <c:pt idx="471">
                  <c:v>17</c:v>
                </c:pt>
                <c:pt idx="472">
                  <c:v>17</c:v>
                </c:pt>
                <c:pt idx="473">
                  <c:v>17</c:v>
                </c:pt>
                <c:pt idx="474">
                  <c:v>17</c:v>
                </c:pt>
                <c:pt idx="475">
                  <c:v>17</c:v>
                </c:pt>
                <c:pt idx="476">
                  <c:v>17</c:v>
                </c:pt>
                <c:pt idx="477">
                  <c:v>17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17</c:v>
                </c:pt>
                <c:pt idx="486">
                  <c:v>17</c:v>
                </c:pt>
                <c:pt idx="487">
                  <c:v>17</c:v>
                </c:pt>
                <c:pt idx="488">
                  <c:v>17</c:v>
                </c:pt>
                <c:pt idx="489">
                  <c:v>12</c:v>
                </c:pt>
                <c:pt idx="490">
                  <c:v>12</c:v>
                </c:pt>
                <c:pt idx="491">
                  <c:v>12</c:v>
                </c:pt>
                <c:pt idx="492">
                  <c:v>12</c:v>
                </c:pt>
                <c:pt idx="493">
                  <c:v>12</c:v>
                </c:pt>
                <c:pt idx="494">
                  <c:v>12</c:v>
                </c:pt>
                <c:pt idx="495">
                  <c:v>12</c:v>
                </c:pt>
                <c:pt idx="496">
                  <c:v>12</c:v>
                </c:pt>
                <c:pt idx="497">
                  <c:v>12</c:v>
                </c:pt>
                <c:pt idx="498">
                  <c:v>12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13</c:v>
                </c:pt>
                <c:pt idx="516">
                  <c:v>13</c:v>
                </c:pt>
                <c:pt idx="517">
                  <c:v>13</c:v>
                </c:pt>
                <c:pt idx="518">
                  <c:v>13</c:v>
                </c:pt>
                <c:pt idx="519">
                  <c:v>13</c:v>
                </c:pt>
                <c:pt idx="520">
                  <c:v>13</c:v>
                </c:pt>
                <c:pt idx="521">
                  <c:v>13</c:v>
                </c:pt>
                <c:pt idx="522">
                  <c:v>13</c:v>
                </c:pt>
                <c:pt idx="523">
                  <c:v>13</c:v>
                </c:pt>
                <c:pt idx="524">
                  <c:v>13</c:v>
                </c:pt>
                <c:pt idx="525">
                  <c:v>11</c:v>
                </c:pt>
                <c:pt idx="526">
                  <c:v>11</c:v>
                </c:pt>
                <c:pt idx="527">
                  <c:v>11</c:v>
                </c:pt>
                <c:pt idx="528">
                  <c:v>11</c:v>
                </c:pt>
                <c:pt idx="529">
                  <c:v>11</c:v>
                </c:pt>
                <c:pt idx="530">
                  <c:v>11</c:v>
                </c:pt>
                <c:pt idx="531">
                  <c:v>11</c:v>
                </c:pt>
                <c:pt idx="532">
                  <c:v>11</c:v>
                </c:pt>
                <c:pt idx="533">
                  <c:v>11</c:v>
                </c:pt>
                <c:pt idx="534">
                  <c:v>11</c:v>
                </c:pt>
                <c:pt idx="535">
                  <c:v>11</c:v>
                </c:pt>
                <c:pt idx="536">
                  <c:v>31</c:v>
                </c:pt>
                <c:pt idx="537">
                  <c:v>31</c:v>
                </c:pt>
                <c:pt idx="538">
                  <c:v>31</c:v>
                </c:pt>
                <c:pt idx="539">
                  <c:v>31</c:v>
                </c:pt>
                <c:pt idx="540">
                  <c:v>31</c:v>
                </c:pt>
                <c:pt idx="541">
                  <c:v>31</c:v>
                </c:pt>
                <c:pt idx="542">
                  <c:v>31</c:v>
                </c:pt>
                <c:pt idx="543">
                  <c:v>31</c:v>
                </c:pt>
                <c:pt idx="544">
                  <c:v>31</c:v>
                </c:pt>
                <c:pt idx="545">
                  <c:v>31</c:v>
                </c:pt>
                <c:pt idx="546">
                  <c:v>19</c:v>
                </c:pt>
                <c:pt idx="547">
                  <c:v>19</c:v>
                </c:pt>
                <c:pt idx="548">
                  <c:v>19</c:v>
                </c:pt>
                <c:pt idx="549">
                  <c:v>19</c:v>
                </c:pt>
                <c:pt idx="550">
                  <c:v>19</c:v>
                </c:pt>
                <c:pt idx="551">
                  <c:v>19</c:v>
                </c:pt>
                <c:pt idx="552">
                  <c:v>19</c:v>
                </c:pt>
                <c:pt idx="553">
                  <c:v>19</c:v>
                </c:pt>
                <c:pt idx="554">
                  <c:v>19</c:v>
                </c:pt>
                <c:pt idx="555">
                  <c:v>19</c:v>
                </c:pt>
                <c:pt idx="556">
                  <c:v>17</c:v>
                </c:pt>
                <c:pt idx="557">
                  <c:v>17</c:v>
                </c:pt>
                <c:pt idx="558">
                  <c:v>17</c:v>
                </c:pt>
                <c:pt idx="559">
                  <c:v>17</c:v>
                </c:pt>
                <c:pt idx="560">
                  <c:v>17</c:v>
                </c:pt>
                <c:pt idx="561">
                  <c:v>17</c:v>
                </c:pt>
                <c:pt idx="562">
                  <c:v>17</c:v>
                </c:pt>
                <c:pt idx="563">
                  <c:v>17</c:v>
                </c:pt>
                <c:pt idx="564">
                  <c:v>17</c:v>
                </c:pt>
                <c:pt idx="565">
                  <c:v>17</c:v>
                </c:pt>
                <c:pt idx="566">
                  <c:v>14</c:v>
                </c:pt>
                <c:pt idx="567">
                  <c:v>14</c:v>
                </c:pt>
                <c:pt idx="568">
                  <c:v>14</c:v>
                </c:pt>
                <c:pt idx="569">
                  <c:v>14</c:v>
                </c:pt>
                <c:pt idx="570">
                  <c:v>14</c:v>
                </c:pt>
                <c:pt idx="571">
                  <c:v>14</c:v>
                </c:pt>
                <c:pt idx="572">
                  <c:v>14</c:v>
                </c:pt>
                <c:pt idx="573">
                  <c:v>14</c:v>
                </c:pt>
                <c:pt idx="574">
                  <c:v>14</c:v>
                </c:pt>
                <c:pt idx="575">
                  <c:v>14</c:v>
                </c:pt>
                <c:pt idx="576">
                  <c:v>45</c:v>
                </c:pt>
                <c:pt idx="577">
                  <c:v>45</c:v>
                </c:pt>
                <c:pt idx="578">
                  <c:v>45</c:v>
                </c:pt>
                <c:pt idx="579">
                  <c:v>45</c:v>
                </c:pt>
                <c:pt idx="580">
                  <c:v>45</c:v>
                </c:pt>
                <c:pt idx="581">
                  <c:v>45</c:v>
                </c:pt>
                <c:pt idx="582">
                  <c:v>45</c:v>
                </c:pt>
                <c:pt idx="583">
                  <c:v>45</c:v>
                </c:pt>
                <c:pt idx="584">
                  <c:v>45</c:v>
                </c:pt>
                <c:pt idx="585">
                  <c:v>45</c:v>
                </c:pt>
              </c:numCache>
            </c:numRef>
          </c:xVal>
          <c:yVal>
            <c:numRef>
              <c:f>WOC!$H$2:$H$587</c:f>
              <c:numCache>
                <c:formatCode>General</c:formatCode>
                <c:ptCount val="586"/>
                <c:pt idx="0">
                  <c:v>5.8510638297872342E-2</c:v>
                </c:pt>
                <c:pt idx="1">
                  <c:v>9.46875</c:v>
                </c:pt>
                <c:pt idx="2">
                  <c:v>0.38333333333333341</c:v>
                </c:pt>
                <c:pt idx="3">
                  <c:v>0.42375000000000002</c:v>
                </c:pt>
                <c:pt idx="4">
                  <c:v>0.7114583333333333</c:v>
                </c:pt>
                <c:pt idx="5">
                  <c:v>0.65163934426229508</c:v>
                </c:pt>
                <c:pt idx="6">
                  <c:v>36.131396957123101</c:v>
                </c:pt>
                <c:pt idx="7">
                  <c:v>0.54</c:v>
                </c:pt>
                <c:pt idx="8">
                  <c:v>0.45034987277353683</c:v>
                </c:pt>
                <c:pt idx="9">
                  <c:v>9.1053268765133168</c:v>
                </c:pt>
                <c:pt idx="10">
                  <c:v>0.23063255152807385</c:v>
                </c:pt>
                <c:pt idx="11">
                  <c:v>1.9416666666666669</c:v>
                </c:pt>
                <c:pt idx="12">
                  <c:v>5.9594143334189581E-2</c:v>
                </c:pt>
                <c:pt idx="13">
                  <c:v>0.4226618705035971</c:v>
                </c:pt>
                <c:pt idx="14">
                  <c:v>5.2147239263803546E-2</c:v>
                </c:pt>
                <c:pt idx="15">
                  <c:v>0.46302521008403358</c:v>
                </c:pt>
                <c:pt idx="16">
                  <c:v>0.76677872736846364</c:v>
                </c:pt>
                <c:pt idx="17">
                  <c:v>0.12583176932264117</c:v>
                </c:pt>
                <c:pt idx="18">
                  <c:v>0.171103066439523</c:v>
                </c:pt>
                <c:pt idx="19">
                  <c:v>5.6783073130649138</c:v>
                </c:pt>
                <c:pt idx="20">
                  <c:v>3.6363636363636397E-2</c:v>
                </c:pt>
                <c:pt idx="21">
                  <c:v>0.51727272727272722</c:v>
                </c:pt>
                <c:pt idx="22">
                  <c:v>6.579675705898798</c:v>
                </c:pt>
                <c:pt idx="23">
                  <c:v>9.7252431476569416</c:v>
                </c:pt>
                <c:pt idx="24">
                  <c:v>26.717458333333337</c:v>
                </c:pt>
                <c:pt idx="25">
                  <c:v>3.1125563063063066</c:v>
                </c:pt>
                <c:pt idx="26">
                  <c:v>0.11770833333333355</c:v>
                </c:pt>
                <c:pt idx="27">
                  <c:v>62.666666666666664</c:v>
                </c:pt>
                <c:pt idx="28">
                  <c:v>62.961574728901461</c:v>
                </c:pt>
                <c:pt idx="29">
                  <c:v>10.380555555555558</c:v>
                </c:pt>
                <c:pt idx="30">
                  <c:v>2913.833333333333</c:v>
                </c:pt>
                <c:pt idx="31">
                  <c:v>0.37139561707035751</c:v>
                </c:pt>
                <c:pt idx="32">
                  <c:v>0.30901639344262294</c:v>
                </c:pt>
                <c:pt idx="33">
                  <c:v>0.30963665086887826</c:v>
                </c:pt>
                <c:pt idx="34">
                  <c:v>0.46465222348916763</c:v>
                </c:pt>
                <c:pt idx="35">
                  <c:v>0.17313288069835112</c:v>
                </c:pt>
                <c:pt idx="36">
                  <c:v>1.5</c:v>
                </c:pt>
                <c:pt idx="37">
                  <c:v>8.2432432432432437E-2</c:v>
                </c:pt>
                <c:pt idx="38">
                  <c:v>25.291291291291287</c:v>
                </c:pt>
                <c:pt idx="39">
                  <c:v>1.2171772763407327</c:v>
                </c:pt>
                <c:pt idx="40">
                  <c:v>1.0939875604699378</c:v>
                </c:pt>
                <c:pt idx="41">
                  <c:v>9.3495934959349769E-2</c:v>
                </c:pt>
                <c:pt idx="42">
                  <c:v>22.05795454545455</c:v>
                </c:pt>
                <c:pt idx="43">
                  <c:v>21.333035714285717</c:v>
                </c:pt>
                <c:pt idx="44">
                  <c:v>0.64500411184210515</c:v>
                </c:pt>
                <c:pt idx="45">
                  <c:v>34.170138888888879</c:v>
                </c:pt>
                <c:pt idx="46">
                  <c:v>1.3207762557077631</c:v>
                </c:pt>
                <c:pt idx="47">
                  <c:v>2.1641777286135691</c:v>
                </c:pt>
                <c:pt idx="48">
                  <c:v>1.7625520833333337</c:v>
                </c:pt>
                <c:pt idx="49">
                  <c:v>0.42073168191056903</c:v>
                </c:pt>
                <c:pt idx="50">
                  <c:v>0.40971450617283967</c:v>
                </c:pt>
                <c:pt idx="51">
                  <c:v>4.2708333333333348</c:v>
                </c:pt>
                <c:pt idx="52">
                  <c:v>4.4782608695652177</c:v>
                </c:pt>
                <c:pt idx="53">
                  <c:v>4.001650165016496E-2</c:v>
                </c:pt>
                <c:pt idx="54">
                  <c:v>0.8239087301587299</c:v>
                </c:pt>
                <c:pt idx="55">
                  <c:v>7.8163017031630214E-2</c:v>
                </c:pt>
                <c:pt idx="56">
                  <c:v>0.15208333333333324</c:v>
                </c:pt>
                <c:pt idx="57">
                  <c:v>0.438235294117647</c:v>
                </c:pt>
                <c:pt idx="58">
                  <c:v>3.9818181818181806</c:v>
                </c:pt>
                <c:pt idx="59">
                  <c:v>7.8584995251662085E-2</c:v>
                </c:pt>
                <c:pt idx="60">
                  <c:v>1.0690909090909091</c:v>
                </c:pt>
                <c:pt idx="61">
                  <c:v>1.1111111111111072E-2</c:v>
                </c:pt>
                <c:pt idx="62">
                  <c:v>0.25000000000000011</c:v>
                </c:pt>
                <c:pt idx="63">
                  <c:v>1.2760023242300988</c:v>
                </c:pt>
                <c:pt idx="64">
                  <c:v>0.52979396426434122</c:v>
                </c:pt>
                <c:pt idx="65">
                  <c:v>0.71232067510548513</c:v>
                </c:pt>
                <c:pt idx="66">
                  <c:v>0.46780354706684862</c:v>
                </c:pt>
                <c:pt idx="67">
                  <c:v>9.0669937404838405E-2</c:v>
                </c:pt>
                <c:pt idx="68">
                  <c:v>0.32280436656689815</c:v>
                </c:pt>
                <c:pt idx="69">
                  <c:v>0.26599999999999996</c:v>
                </c:pt>
                <c:pt idx="70">
                  <c:v>1.6724014336917565</c:v>
                </c:pt>
                <c:pt idx="71">
                  <c:v>0.27135587059251182</c:v>
                </c:pt>
                <c:pt idx="72">
                  <c:v>13.666666666666666</c:v>
                </c:pt>
                <c:pt idx="73">
                  <c:v>4.3843283582089554E-2</c:v>
                </c:pt>
                <c:pt idx="74">
                  <c:v>0.16250000000000001</c:v>
                </c:pt>
                <c:pt idx="75">
                  <c:v>0.17769376181474475</c:v>
                </c:pt>
                <c:pt idx="76">
                  <c:v>0.44625069444444443</c:v>
                </c:pt>
                <c:pt idx="77">
                  <c:v>1.4253075571177503</c:v>
                </c:pt>
                <c:pt idx="78">
                  <c:v>2.6845637583892616E-3</c:v>
                </c:pt>
                <c:pt idx="79">
                  <c:v>0.42254901960784308</c:v>
                </c:pt>
                <c:pt idx="80">
                  <c:v>6.0416666666666785E-2</c:v>
                </c:pt>
                <c:pt idx="81">
                  <c:v>0.66964285714285698</c:v>
                </c:pt>
                <c:pt idx="82">
                  <c:v>0.47186219336219332</c:v>
                </c:pt>
                <c:pt idx="83">
                  <c:v>0.21536016949152539</c:v>
                </c:pt>
                <c:pt idx="84">
                  <c:v>9.2857142857142694E-2</c:v>
                </c:pt>
                <c:pt idx="85">
                  <c:v>0.36466165413533835</c:v>
                </c:pt>
                <c:pt idx="86">
                  <c:v>1.13800638359976E-16</c:v>
                </c:pt>
                <c:pt idx="87">
                  <c:v>1.54126213592233</c:v>
                </c:pt>
                <c:pt idx="88">
                  <c:v>0.12142857142857152</c:v>
                </c:pt>
                <c:pt idx="89">
                  <c:v>0.96765498652291115</c:v>
                </c:pt>
                <c:pt idx="90">
                  <c:v>2.0133928571428568</c:v>
                </c:pt>
                <c:pt idx="91">
                  <c:v>0.16520089285714301</c:v>
                </c:pt>
                <c:pt idx="92">
                  <c:v>0.26911976911976915</c:v>
                </c:pt>
                <c:pt idx="93">
                  <c:v>0.40280612244897956</c:v>
                </c:pt>
                <c:pt idx="94">
                  <c:v>0.24896779521056969</c:v>
                </c:pt>
                <c:pt idx="95">
                  <c:v>0.27102040816326534</c:v>
                </c:pt>
                <c:pt idx="96">
                  <c:v>3.8028169014084387E-2</c:v>
                </c:pt>
                <c:pt idx="97">
                  <c:v>0.78260869565217406</c:v>
                </c:pt>
                <c:pt idx="98">
                  <c:v>3.7212863705972418E-2</c:v>
                </c:pt>
                <c:pt idx="99">
                  <c:v>2.1532846715328728E-2</c:v>
                </c:pt>
                <c:pt idx="100">
                  <c:v>0.21530612244897954</c:v>
                </c:pt>
                <c:pt idx="101">
                  <c:v>0.5550947867298579</c:v>
                </c:pt>
                <c:pt idx="102">
                  <c:v>0.18801734331888051</c:v>
                </c:pt>
                <c:pt idx="103">
                  <c:v>6.3745173745173753</c:v>
                </c:pt>
                <c:pt idx="104">
                  <c:v>4.610951008645537E-2</c:v>
                </c:pt>
                <c:pt idx="105">
                  <c:v>2.830188679245273E-2</c:v>
                </c:pt>
                <c:pt idx="106">
                  <c:v>0.44593461860854988</c:v>
                </c:pt>
                <c:pt idx="107">
                  <c:v>5.9117647058823515</c:v>
                </c:pt>
                <c:pt idx="108">
                  <c:v>0.18749041851908635</c:v>
                </c:pt>
                <c:pt idx="109">
                  <c:v>0.12537917087967645</c:v>
                </c:pt>
                <c:pt idx="110">
                  <c:v>0.83727248747032434</c:v>
                </c:pt>
                <c:pt idx="111">
                  <c:v>0.37996254681647951</c:v>
                </c:pt>
                <c:pt idx="112">
                  <c:v>0.25</c:v>
                </c:pt>
                <c:pt idx="113">
                  <c:v>0.84178743961352653</c:v>
                </c:pt>
                <c:pt idx="114">
                  <c:v>2.043478260869565</c:v>
                </c:pt>
                <c:pt idx="115">
                  <c:v>6.7073170731707321E-2</c:v>
                </c:pt>
                <c:pt idx="116">
                  <c:v>6.7825713672462096E-2</c:v>
                </c:pt>
                <c:pt idx="117">
                  <c:v>8.0882352941176475E-2</c:v>
                </c:pt>
                <c:pt idx="118">
                  <c:v>0.32645259938837912</c:v>
                </c:pt>
                <c:pt idx="119">
                  <c:v>1.395833333333333</c:v>
                </c:pt>
                <c:pt idx="120">
                  <c:v>0.82789855072463769</c:v>
                </c:pt>
                <c:pt idx="121">
                  <c:v>0.58427666666666656</c:v>
                </c:pt>
                <c:pt idx="122">
                  <c:v>1.3233333333333333</c:v>
                </c:pt>
                <c:pt idx="123">
                  <c:v>5.083333333333333</c:v>
                </c:pt>
                <c:pt idx="124">
                  <c:v>0.74390243902439024</c:v>
                </c:pt>
                <c:pt idx="125">
                  <c:v>0.33836858006042297</c:v>
                </c:pt>
                <c:pt idx="126">
                  <c:v>1.8970588235294117</c:v>
                </c:pt>
                <c:pt idx="127">
                  <c:v>0.26315789473684226</c:v>
                </c:pt>
                <c:pt idx="128">
                  <c:v>2.7928571428571427</c:v>
                </c:pt>
                <c:pt idx="129">
                  <c:v>1.1339999999999999</c:v>
                </c:pt>
                <c:pt idx="130">
                  <c:v>0.80652173913043501</c:v>
                </c:pt>
                <c:pt idx="131">
                  <c:v>0.27212121212121215</c:v>
                </c:pt>
                <c:pt idx="132">
                  <c:v>0.77277882797731567</c:v>
                </c:pt>
                <c:pt idx="133">
                  <c:v>2.3108201924030531E-2</c:v>
                </c:pt>
                <c:pt idx="134">
                  <c:v>6.7643742953776131E-3</c:v>
                </c:pt>
                <c:pt idx="135">
                  <c:v>0.86250000000000004</c:v>
                </c:pt>
                <c:pt idx="136">
                  <c:v>1.1136777009821754</c:v>
                </c:pt>
                <c:pt idx="137">
                  <c:v>1.1976315789473684</c:v>
                </c:pt>
                <c:pt idx="138">
                  <c:v>6.4519360817512375E-2</c:v>
                </c:pt>
                <c:pt idx="139">
                  <c:v>0.5019945870371082</c:v>
                </c:pt>
                <c:pt idx="140">
                  <c:v>0.62181818181818183</c:v>
                </c:pt>
                <c:pt idx="141">
                  <c:v>0.55610119047619055</c:v>
                </c:pt>
                <c:pt idx="142">
                  <c:v>1.1035714285714284</c:v>
                </c:pt>
                <c:pt idx="143">
                  <c:v>0.87376460017969471</c:v>
                </c:pt>
                <c:pt idx="144">
                  <c:v>0.45327102803738317</c:v>
                </c:pt>
                <c:pt idx="145">
                  <c:v>6.8345323741007144E-2</c:v>
                </c:pt>
                <c:pt idx="146">
                  <c:v>3.3157894736842106</c:v>
                </c:pt>
                <c:pt idx="147">
                  <c:v>2.7850842020850042</c:v>
                </c:pt>
                <c:pt idx="148">
                  <c:v>1.8059561128526647</c:v>
                </c:pt>
                <c:pt idx="149">
                  <c:v>0.77549999999999997</c:v>
                </c:pt>
                <c:pt idx="150">
                  <c:v>0.57991071428571428</c:v>
                </c:pt>
                <c:pt idx="151">
                  <c:v>0.54156841564463643</c:v>
                </c:pt>
                <c:pt idx="152">
                  <c:v>26.320158102766801</c:v>
                </c:pt>
                <c:pt idx="153">
                  <c:v>10.848484848484848</c:v>
                </c:pt>
                <c:pt idx="154">
                  <c:v>0.18181818181818166</c:v>
                </c:pt>
                <c:pt idx="155">
                  <c:v>0.62274913958662126</c:v>
                </c:pt>
                <c:pt idx="156">
                  <c:v>0.89054001554001549</c:v>
                </c:pt>
                <c:pt idx="157">
                  <c:v>1.7729158807996897E-2</c:v>
                </c:pt>
                <c:pt idx="158">
                  <c:v>0.5181818181818183</c:v>
                </c:pt>
                <c:pt idx="159">
                  <c:v>0.60517071799915689</c:v>
                </c:pt>
                <c:pt idx="160">
                  <c:v>0.72369765066394309</c:v>
                </c:pt>
                <c:pt idx="161">
                  <c:v>0.56565656565656575</c:v>
                </c:pt>
                <c:pt idx="162">
                  <c:v>0.43315508021390348</c:v>
                </c:pt>
                <c:pt idx="163">
                  <c:v>0.23796791443850274</c:v>
                </c:pt>
                <c:pt idx="164">
                  <c:v>0.3636363636363637</c:v>
                </c:pt>
                <c:pt idx="165">
                  <c:v>0.80281067193675892</c:v>
                </c:pt>
                <c:pt idx="166">
                  <c:v>0.25477352489793897</c:v>
                </c:pt>
                <c:pt idx="167">
                  <c:v>9.0909090909090828E-2</c:v>
                </c:pt>
                <c:pt idx="168">
                  <c:v>3.309801269162397</c:v>
                </c:pt>
                <c:pt idx="169">
                  <c:v>0.14835448642266838</c:v>
                </c:pt>
                <c:pt idx="170">
                  <c:v>0.16204270506941135</c:v>
                </c:pt>
                <c:pt idx="171">
                  <c:v>2.545454545454545</c:v>
                </c:pt>
                <c:pt idx="172">
                  <c:v>4.9897353372433999</c:v>
                </c:pt>
                <c:pt idx="173">
                  <c:v>0.5454545454545453</c:v>
                </c:pt>
                <c:pt idx="174">
                  <c:v>0.67070707070707114</c:v>
                </c:pt>
                <c:pt idx="175">
                  <c:v>0.43877551020408168</c:v>
                </c:pt>
                <c:pt idx="176">
                  <c:v>0.11617647058823538</c:v>
                </c:pt>
                <c:pt idx="177">
                  <c:v>0.35339805825242709</c:v>
                </c:pt>
                <c:pt idx="178">
                  <c:v>14.892857142857144</c:v>
                </c:pt>
                <c:pt idx="179">
                  <c:v>0.33000000000000007</c:v>
                </c:pt>
                <c:pt idx="180">
                  <c:v>0.41297499999999998</c:v>
                </c:pt>
                <c:pt idx="181">
                  <c:v>4.1083333333333334</c:v>
                </c:pt>
                <c:pt idx="182">
                  <c:v>640.64724889170361</c:v>
                </c:pt>
                <c:pt idx="183">
                  <c:v>16.962962962962962</c:v>
                </c:pt>
                <c:pt idx="184">
                  <c:v>6.6666666666666666E-2</c:v>
                </c:pt>
                <c:pt idx="185">
                  <c:v>0.12857142857142861</c:v>
                </c:pt>
                <c:pt idx="186">
                  <c:v>0.33888888888888896</c:v>
                </c:pt>
                <c:pt idx="187">
                  <c:v>5.7749223994812417E-4</c:v>
                </c:pt>
                <c:pt idx="188">
                  <c:v>8.8883380367630396E-2</c:v>
                </c:pt>
                <c:pt idx="189">
                  <c:v>8.1677524429967285E-2</c:v>
                </c:pt>
                <c:pt idx="190">
                  <c:v>2.8061224489796009E-2</c:v>
                </c:pt>
                <c:pt idx="191">
                  <c:v>0.85892857142857215</c:v>
                </c:pt>
                <c:pt idx="192">
                  <c:v>0.22824404761904749</c:v>
                </c:pt>
                <c:pt idx="193">
                  <c:v>0.86919642857142887</c:v>
                </c:pt>
                <c:pt idx="194">
                  <c:v>3.6093163472222214</c:v>
                </c:pt>
                <c:pt idx="195">
                  <c:v>0.15132972464109226</c:v>
                </c:pt>
                <c:pt idx="196">
                  <c:v>0.27942857142857153</c:v>
                </c:pt>
                <c:pt idx="197">
                  <c:v>0.3619047619047619</c:v>
                </c:pt>
                <c:pt idx="198">
                  <c:v>4.3752577639751538</c:v>
                </c:pt>
                <c:pt idx="199">
                  <c:v>9.0838509316769844E-2</c:v>
                </c:pt>
                <c:pt idx="200">
                  <c:v>3.0515370705246404E-3</c:v>
                </c:pt>
                <c:pt idx="201">
                  <c:v>2.8707298136646138E-2</c:v>
                </c:pt>
                <c:pt idx="202">
                  <c:v>0.13792557403008709</c:v>
                </c:pt>
                <c:pt idx="203">
                  <c:v>0.48924162257495585</c:v>
                </c:pt>
                <c:pt idx="204">
                  <c:v>0.84673489278752434</c:v>
                </c:pt>
                <c:pt idx="205">
                  <c:v>5.539906103286385</c:v>
                </c:pt>
                <c:pt idx="206">
                  <c:v>3.6172043010752684</c:v>
                </c:pt>
                <c:pt idx="207">
                  <c:v>9.7568627450980383</c:v>
                </c:pt>
                <c:pt idx="208">
                  <c:v>1.1000000000000001</c:v>
                </c:pt>
                <c:pt idx="209">
                  <c:v>8.7356321839080514E-2</c:v>
                </c:pt>
                <c:pt idx="210">
                  <c:v>0.50847457627118642</c:v>
                </c:pt>
                <c:pt idx="211">
                  <c:v>0.3493975903614458</c:v>
                </c:pt>
                <c:pt idx="212">
                  <c:v>0.62061038446294103</c:v>
                </c:pt>
                <c:pt idx="213">
                  <c:v>0.66883062838119023</c:v>
                </c:pt>
                <c:pt idx="214">
                  <c:v>74.266666666666666</c:v>
                </c:pt>
                <c:pt idx="215">
                  <c:v>0.64197530864197516</c:v>
                </c:pt>
                <c:pt idx="216">
                  <c:v>0.57519379844961238</c:v>
                </c:pt>
                <c:pt idx="217">
                  <c:v>0.67109557109557116</c:v>
                </c:pt>
                <c:pt idx="218">
                  <c:v>11.533333333333333</c:v>
                </c:pt>
                <c:pt idx="219">
                  <c:v>24.84242424242424</c:v>
                </c:pt>
                <c:pt idx="220">
                  <c:v>16.951851851851853</c:v>
                </c:pt>
                <c:pt idx="221">
                  <c:v>0.60000000000000009</c:v>
                </c:pt>
                <c:pt idx="222">
                  <c:v>0.48042328042328042</c:v>
                </c:pt>
                <c:pt idx="223">
                  <c:v>1.4931972789115644</c:v>
                </c:pt>
                <c:pt idx="224">
                  <c:v>1.8091715976331364</c:v>
                </c:pt>
                <c:pt idx="225">
                  <c:v>0.86743819042609183</c:v>
                </c:pt>
                <c:pt idx="226">
                  <c:v>0.2310321257689677</c:v>
                </c:pt>
                <c:pt idx="227">
                  <c:v>6.4848049772673E-2</c:v>
                </c:pt>
                <c:pt idx="228">
                  <c:v>0.81264719146164266</c:v>
                </c:pt>
                <c:pt idx="229">
                  <c:v>3.1743148300525346</c:v>
                </c:pt>
                <c:pt idx="230">
                  <c:v>0.30252100840336132</c:v>
                </c:pt>
                <c:pt idx="231">
                  <c:v>0.42358803986710969</c:v>
                </c:pt>
                <c:pt idx="232">
                  <c:v>1.6708074534161492</c:v>
                </c:pt>
                <c:pt idx="233">
                  <c:v>33.785714285714292</c:v>
                </c:pt>
                <c:pt idx="234">
                  <c:v>0.34977203647416416</c:v>
                </c:pt>
                <c:pt idx="235">
                  <c:v>0.75850340136054417</c:v>
                </c:pt>
                <c:pt idx="236">
                  <c:v>0.54357142857142848</c:v>
                </c:pt>
                <c:pt idx="237">
                  <c:v>0.10502645502645507</c:v>
                </c:pt>
                <c:pt idx="238">
                  <c:v>1.528693528693529</c:v>
                </c:pt>
                <c:pt idx="239">
                  <c:v>0.19691119691119688</c:v>
                </c:pt>
                <c:pt idx="240">
                  <c:v>1.0292857142857141</c:v>
                </c:pt>
                <c:pt idx="241">
                  <c:v>14.184241379310349</c:v>
                </c:pt>
                <c:pt idx="242">
                  <c:v>2.7574404761904763</c:v>
                </c:pt>
                <c:pt idx="243">
                  <c:v>3.8961038961038717E-2</c:v>
                </c:pt>
                <c:pt idx="244">
                  <c:v>0.27992277992277992</c:v>
                </c:pt>
                <c:pt idx="245">
                  <c:v>2.6193964765393343</c:v>
                </c:pt>
                <c:pt idx="246">
                  <c:v>0.41806198788742421</c:v>
                </c:pt>
                <c:pt idx="247">
                  <c:v>9.7992916174734393E-2</c:v>
                </c:pt>
                <c:pt idx="248">
                  <c:v>2.7190083234946867</c:v>
                </c:pt>
                <c:pt idx="249">
                  <c:v>0.21340929009640672</c:v>
                </c:pt>
                <c:pt idx="250">
                  <c:v>0.8500793650793651</c:v>
                </c:pt>
                <c:pt idx="251">
                  <c:v>0.69162020905923349</c:v>
                </c:pt>
                <c:pt idx="252">
                  <c:v>0.38392857142857145</c:v>
                </c:pt>
                <c:pt idx="253">
                  <c:v>0.97110874200426445</c:v>
                </c:pt>
                <c:pt idx="254">
                  <c:v>0.14833925449726509</c:v>
                </c:pt>
                <c:pt idx="255">
                  <c:v>0.34905413651817607</c:v>
                </c:pt>
                <c:pt idx="256">
                  <c:v>0.17666666666666658</c:v>
                </c:pt>
                <c:pt idx="257">
                  <c:v>1.8195937873357229</c:v>
                </c:pt>
                <c:pt idx="258">
                  <c:v>0.46916272870471326</c:v>
                </c:pt>
                <c:pt idx="259">
                  <c:v>19.645833333333339</c:v>
                </c:pt>
                <c:pt idx="260">
                  <c:v>8.1156716417910446E-2</c:v>
                </c:pt>
                <c:pt idx="261">
                  <c:v>0.1354166666666668</c:v>
                </c:pt>
                <c:pt idx="262">
                  <c:v>8.3462221458440788E-2</c:v>
                </c:pt>
                <c:pt idx="263">
                  <c:v>0.90902777777777777</c:v>
                </c:pt>
                <c:pt idx="264">
                  <c:v>1.0137668424135911</c:v>
                </c:pt>
                <c:pt idx="265">
                  <c:v>5.7606263982102855E-2</c:v>
                </c:pt>
                <c:pt idx="266">
                  <c:v>0.29411764705882337</c:v>
                </c:pt>
                <c:pt idx="267">
                  <c:v>0.52407407407407403</c:v>
                </c:pt>
                <c:pt idx="268">
                  <c:v>1.7314814814814816</c:v>
                </c:pt>
                <c:pt idx="269">
                  <c:v>7.5000000000000053E-2</c:v>
                </c:pt>
                <c:pt idx="270">
                  <c:v>0.30952380952380959</c:v>
                </c:pt>
                <c:pt idx="271">
                  <c:v>0.33006535947712429</c:v>
                </c:pt>
                <c:pt idx="272">
                  <c:v>0.51250395694840145</c:v>
                </c:pt>
                <c:pt idx="273">
                  <c:v>1.6224747474747478</c:v>
                </c:pt>
                <c:pt idx="274">
                  <c:v>0.58250000000000002</c:v>
                </c:pt>
                <c:pt idx="275">
                  <c:v>131.72839506172835</c:v>
                </c:pt>
                <c:pt idx="276">
                  <c:v>3091.833333333333</c:v>
                </c:pt>
                <c:pt idx="277">
                  <c:v>3.0555555555554291E-3</c:v>
                </c:pt>
                <c:pt idx="278">
                  <c:v>2.0972222222222228</c:v>
                </c:pt>
                <c:pt idx="279">
                  <c:v>53.268518518518519</c:v>
                </c:pt>
                <c:pt idx="280">
                  <c:v>0.19389978213507628</c:v>
                </c:pt>
                <c:pt idx="281">
                  <c:v>384.70987654320987</c:v>
                </c:pt>
                <c:pt idx="282">
                  <c:v>1.9423976608187135</c:v>
                </c:pt>
                <c:pt idx="283">
                  <c:v>0.13333333333333333</c:v>
                </c:pt>
                <c:pt idx="284">
                  <c:v>0.95952380952380845</c:v>
                </c:pt>
                <c:pt idx="285">
                  <c:v>14.326057142857143</c:v>
                </c:pt>
                <c:pt idx="286">
                  <c:v>5.6903264450436294E-3</c:v>
                </c:pt>
                <c:pt idx="287">
                  <c:v>2735.5860805860802</c:v>
                </c:pt>
                <c:pt idx="288">
                  <c:v>2.4025974025974013</c:v>
                </c:pt>
                <c:pt idx="289">
                  <c:v>5.3074770258980779</c:v>
                </c:pt>
                <c:pt idx="290">
                  <c:v>0.17050691244239627</c:v>
                </c:pt>
                <c:pt idx="291">
                  <c:v>5.7698412698412689</c:v>
                </c:pt>
                <c:pt idx="292">
                  <c:v>0.58518013410614855</c:v>
                </c:pt>
                <c:pt idx="293">
                  <c:v>6.9709576138147558</c:v>
                </c:pt>
                <c:pt idx="294">
                  <c:v>793667.47280238068</c:v>
                </c:pt>
                <c:pt idx="295">
                  <c:v>0.48299319727891116</c:v>
                </c:pt>
                <c:pt idx="296">
                  <c:v>0.31761904761904763</c:v>
                </c:pt>
                <c:pt idx="297">
                  <c:v>2.9416909620991252</c:v>
                </c:pt>
                <c:pt idx="298">
                  <c:v>1.26007326007326</c:v>
                </c:pt>
                <c:pt idx="299">
                  <c:v>0.32360952380952379</c:v>
                </c:pt>
                <c:pt idx="300">
                  <c:v>0.13637375000000007</c:v>
                </c:pt>
                <c:pt idx="301">
                  <c:v>221.01105442176873</c:v>
                </c:pt>
                <c:pt idx="302">
                  <c:v>0.40458333333333329</c:v>
                </c:pt>
                <c:pt idx="303">
                  <c:v>0.10692401960784308</c:v>
                </c:pt>
                <c:pt idx="304">
                  <c:v>0.72099479166666669</c:v>
                </c:pt>
                <c:pt idx="305">
                  <c:v>1.5988520408163265</c:v>
                </c:pt>
                <c:pt idx="306">
                  <c:v>8.0752840909090917</c:v>
                </c:pt>
                <c:pt idx="307">
                  <c:v>0.17265625000000001</c:v>
                </c:pt>
                <c:pt idx="308">
                  <c:v>0.2738111413043478</c:v>
                </c:pt>
                <c:pt idx="309">
                  <c:v>0.58543981481481477</c:v>
                </c:pt>
                <c:pt idx="310">
                  <c:v>1.8159895833333337</c:v>
                </c:pt>
                <c:pt idx="311">
                  <c:v>4.3402777777777776E-2</c:v>
                </c:pt>
                <c:pt idx="312">
                  <c:v>3.1953740157480315</c:v>
                </c:pt>
                <c:pt idx="313">
                  <c:v>0.41815885416666665</c:v>
                </c:pt>
                <c:pt idx="314">
                  <c:v>23.055372807017545</c:v>
                </c:pt>
                <c:pt idx="315">
                  <c:v>7.405739673390975E-2</c:v>
                </c:pt>
                <c:pt idx="316">
                  <c:v>10.245312500000001</c:v>
                </c:pt>
                <c:pt idx="317">
                  <c:v>0.55535714285714288</c:v>
                </c:pt>
                <c:pt idx="318">
                  <c:v>2.4993137977482394</c:v>
                </c:pt>
                <c:pt idx="319">
                  <c:v>3.9332851056988987</c:v>
                </c:pt>
                <c:pt idx="320">
                  <c:v>1.6391818181818187</c:v>
                </c:pt>
                <c:pt idx="321">
                  <c:v>0.65796807702052196</c:v>
                </c:pt>
                <c:pt idx="322">
                  <c:v>0.21590909090909108</c:v>
                </c:pt>
                <c:pt idx="323">
                  <c:v>51.085561497326204</c:v>
                </c:pt>
                <c:pt idx="324">
                  <c:v>11.003343191462003</c:v>
                </c:pt>
                <c:pt idx="325">
                  <c:v>11.984848484848484</c:v>
                </c:pt>
                <c:pt idx="326">
                  <c:v>292.63636363636363</c:v>
                </c:pt>
                <c:pt idx="327">
                  <c:v>0.16011324315822567</c:v>
                </c:pt>
                <c:pt idx="328">
                  <c:v>8.6627243489989948E-3</c:v>
                </c:pt>
                <c:pt idx="329">
                  <c:v>6.6247619047619049</c:v>
                </c:pt>
                <c:pt idx="330">
                  <c:v>41.380971428571428</c:v>
                </c:pt>
                <c:pt idx="331">
                  <c:v>0.12238095238095242</c:v>
                </c:pt>
                <c:pt idx="332">
                  <c:v>5.6022408963587412E-3</c:v>
                </c:pt>
                <c:pt idx="333">
                  <c:v>0.20529100529100536</c:v>
                </c:pt>
                <c:pt idx="334">
                  <c:v>0.10238095238095246</c:v>
                </c:pt>
                <c:pt idx="335">
                  <c:v>0.16362006802721088</c:v>
                </c:pt>
                <c:pt idx="336">
                  <c:v>0.49540517961570557</c:v>
                </c:pt>
                <c:pt idx="337">
                  <c:v>0.155</c:v>
                </c:pt>
                <c:pt idx="338">
                  <c:v>4.9682539682539684</c:v>
                </c:pt>
                <c:pt idx="339">
                  <c:v>9.285714285714286E-2</c:v>
                </c:pt>
                <c:pt idx="340">
                  <c:v>0.19642857142857117</c:v>
                </c:pt>
                <c:pt idx="341">
                  <c:v>0.32600732600732596</c:v>
                </c:pt>
                <c:pt idx="342">
                  <c:v>0.39944751381215471</c:v>
                </c:pt>
                <c:pt idx="343">
                  <c:v>0.30687830687830658</c:v>
                </c:pt>
                <c:pt idx="344">
                  <c:v>9.005611003984941E-2</c:v>
                </c:pt>
                <c:pt idx="345">
                  <c:v>2.4646074646074573E-2</c:v>
                </c:pt>
                <c:pt idx="346">
                  <c:v>0.74973015873015914</c:v>
                </c:pt>
                <c:pt idx="347">
                  <c:v>1.4365082010582004</c:v>
                </c:pt>
                <c:pt idx="348">
                  <c:v>0.19239338215497326</c:v>
                </c:pt>
                <c:pt idx="349">
                  <c:v>0.15528305742897999</c:v>
                </c:pt>
                <c:pt idx="350">
                  <c:v>2700.9940476190482</c:v>
                </c:pt>
                <c:pt idx="351">
                  <c:v>9.3028649921507043</c:v>
                </c:pt>
                <c:pt idx="352">
                  <c:v>2.3776776082601323</c:v>
                </c:pt>
                <c:pt idx="353">
                  <c:v>16.809523809523803</c:v>
                </c:pt>
                <c:pt idx="354">
                  <c:v>6.587301587301587</c:v>
                </c:pt>
                <c:pt idx="355">
                  <c:v>2.8523809523809529</c:v>
                </c:pt>
                <c:pt idx="356">
                  <c:v>3.7029761904761918</c:v>
                </c:pt>
                <c:pt idx="357">
                  <c:v>0.67094923778092064</c:v>
                </c:pt>
                <c:pt idx="358">
                  <c:v>2.9418253968253971</c:v>
                </c:pt>
                <c:pt idx="359">
                  <c:v>0.62051282051282053</c:v>
                </c:pt>
                <c:pt idx="360">
                  <c:v>30.249999999999996</c:v>
                </c:pt>
                <c:pt idx="361">
                  <c:v>0.45054945054945045</c:v>
                </c:pt>
                <c:pt idx="362">
                  <c:v>18.42307692307692</c:v>
                </c:pt>
                <c:pt idx="363">
                  <c:v>0.86538461538461564</c:v>
                </c:pt>
                <c:pt idx="364">
                  <c:v>1.7796130250117974</c:v>
                </c:pt>
                <c:pt idx="365">
                  <c:v>0.10341880341880344</c:v>
                </c:pt>
                <c:pt idx="366">
                  <c:v>1.0989010989011077E-2</c:v>
                </c:pt>
                <c:pt idx="367">
                  <c:v>0.6741258741258741</c:v>
                </c:pt>
                <c:pt idx="368">
                  <c:v>3.146853146853152E-2</c:v>
                </c:pt>
                <c:pt idx="369">
                  <c:v>3.8926923076923083</c:v>
                </c:pt>
                <c:pt idx="370">
                  <c:v>0.41666666666666669</c:v>
                </c:pt>
                <c:pt idx="371">
                  <c:v>0.30769230769230793</c:v>
                </c:pt>
                <c:pt idx="372">
                  <c:v>0.26780626780626765</c:v>
                </c:pt>
                <c:pt idx="373">
                  <c:v>0.59885057471264369</c:v>
                </c:pt>
                <c:pt idx="374">
                  <c:v>0.15242165242165251</c:v>
                </c:pt>
                <c:pt idx="375">
                  <c:v>3.7106227106227112</c:v>
                </c:pt>
                <c:pt idx="376">
                  <c:v>0.11026016443293166</c:v>
                </c:pt>
                <c:pt idx="377">
                  <c:v>0.19034250421111759</c:v>
                </c:pt>
                <c:pt idx="378">
                  <c:v>9.3974262291093999E-2</c:v>
                </c:pt>
                <c:pt idx="379">
                  <c:v>0.22325013604741786</c:v>
                </c:pt>
                <c:pt idx="380">
                  <c:v>0.47878787878787904</c:v>
                </c:pt>
                <c:pt idx="381">
                  <c:v>0.10759278175008513</c:v>
                </c:pt>
                <c:pt idx="382">
                  <c:v>8.6636657911085532E-2</c:v>
                </c:pt>
                <c:pt idx="383">
                  <c:v>0.1931051044640712</c:v>
                </c:pt>
                <c:pt idx="384">
                  <c:v>0.243206178497961</c:v>
                </c:pt>
                <c:pt idx="385">
                  <c:v>0.24941438929168988</c:v>
                </c:pt>
                <c:pt idx="386">
                  <c:v>0.20611570247933869</c:v>
                </c:pt>
                <c:pt idx="387">
                  <c:v>1.4290057768318631</c:v>
                </c:pt>
                <c:pt idx="388">
                  <c:v>0.60299391860283802</c:v>
                </c:pt>
                <c:pt idx="389">
                  <c:v>0.54097496706192361</c:v>
                </c:pt>
                <c:pt idx="390">
                  <c:v>0.25334252767881099</c:v>
                </c:pt>
                <c:pt idx="391">
                  <c:v>9.8714416896234919E-2</c:v>
                </c:pt>
                <c:pt idx="392">
                  <c:v>0.16551383399209502</c:v>
                </c:pt>
                <c:pt idx="393">
                  <c:v>1.1578727551162462</c:v>
                </c:pt>
                <c:pt idx="394">
                  <c:v>0.67447117713547555</c:v>
                </c:pt>
                <c:pt idx="395">
                  <c:v>0.75894584139264998</c:v>
                </c:pt>
                <c:pt idx="396">
                  <c:v>0.62245450381043566</c:v>
                </c:pt>
                <c:pt idx="397">
                  <c:v>0.55555555555555547</c:v>
                </c:pt>
                <c:pt idx="398">
                  <c:v>0.48601398601398599</c:v>
                </c:pt>
                <c:pt idx="399">
                  <c:v>0.59031100478468901</c:v>
                </c:pt>
                <c:pt idx="400">
                  <c:v>0.47900182592818008</c:v>
                </c:pt>
                <c:pt idx="401">
                  <c:v>0.48847740454700539</c:v>
                </c:pt>
                <c:pt idx="402">
                  <c:v>0.29387738595923674</c:v>
                </c:pt>
                <c:pt idx="403">
                  <c:v>4.335664335664334E-2</c:v>
                </c:pt>
                <c:pt idx="404">
                  <c:v>0.45656245497766873</c:v>
                </c:pt>
                <c:pt idx="405">
                  <c:v>6.2121212121212091E-2</c:v>
                </c:pt>
                <c:pt idx="406">
                  <c:v>9.0909090909090842E-2</c:v>
                </c:pt>
                <c:pt idx="407">
                  <c:v>0.32464383146408027</c:v>
                </c:pt>
                <c:pt idx="408">
                  <c:v>0.77741330834114331</c:v>
                </c:pt>
                <c:pt idx="409">
                  <c:v>0.80025608194622277</c:v>
                </c:pt>
                <c:pt idx="410">
                  <c:v>0.52701057953375141</c:v>
                </c:pt>
                <c:pt idx="411">
                  <c:v>0.42936117936117946</c:v>
                </c:pt>
                <c:pt idx="412">
                  <c:v>0.80287569573283857</c:v>
                </c:pt>
                <c:pt idx="413">
                  <c:v>0.73835920177383585</c:v>
                </c:pt>
                <c:pt idx="414">
                  <c:v>0.93226190476190474</c:v>
                </c:pt>
                <c:pt idx="415">
                  <c:v>0.89388501742160276</c:v>
                </c:pt>
                <c:pt idx="416">
                  <c:v>0.95307397959183682</c:v>
                </c:pt>
                <c:pt idx="417">
                  <c:v>0.85161960132890369</c:v>
                </c:pt>
                <c:pt idx="418">
                  <c:v>0.72806122448979582</c:v>
                </c:pt>
                <c:pt idx="419">
                  <c:v>0.23828571428571432</c:v>
                </c:pt>
                <c:pt idx="420">
                  <c:v>0.76642857142857135</c:v>
                </c:pt>
                <c:pt idx="421">
                  <c:v>0.17259740259740261</c:v>
                </c:pt>
                <c:pt idx="422">
                  <c:v>0.40052910052910051</c:v>
                </c:pt>
                <c:pt idx="423">
                  <c:v>0.31142857142857172</c:v>
                </c:pt>
                <c:pt idx="424">
                  <c:v>9.174107142857181E-2</c:v>
                </c:pt>
                <c:pt idx="425">
                  <c:v>1.8427051671732524</c:v>
                </c:pt>
                <c:pt idx="426">
                  <c:v>7.6428607142857139</c:v>
                </c:pt>
                <c:pt idx="427">
                  <c:v>20.688318181818179</c:v>
                </c:pt>
                <c:pt idx="428">
                  <c:v>53.336739795929084</c:v>
                </c:pt>
                <c:pt idx="429">
                  <c:v>0.43985135490660354</c:v>
                </c:pt>
                <c:pt idx="430">
                  <c:v>0.39083557951482495</c:v>
                </c:pt>
                <c:pt idx="431">
                  <c:v>5.4195804195804191</c:v>
                </c:pt>
                <c:pt idx="432">
                  <c:v>4.3496503496503509</c:v>
                </c:pt>
                <c:pt idx="433">
                  <c:v>6.2307692307692317</c:v>
                </c:pt>
                <c:pt idx="434">
                  <c:v>1.8769230769230767</c:v>
                </c:pt>
                <c:pt idx="435">
                  <c:v>10.419200954084674</c:v>
                </c:pt>
                <c:pt idx="436">
                  <c:v>27.526671613488325</c:v>
                </c:pt>
                <c:pt idx="437">
                  <c:v>0.79157007376185518</c:v>
                </c:pt>
                <c:pt idx="438">
                  <c:v>1.1272598369372568</c:v>
                </c:pt>
                <c:pt idx="439">
                  <c:v>0.18637883855275175</c:v>
                </c:pt>
                <c:pt idx="440">
                  <c:v>9.5201827875094867E-3</c:v>
                </c:pt>
                <c:pt idx="441">
                  <c:v>2.5116159008776466</c:v>
                </c:pt>
                <c:pt idx="442">
                  <c:v>9.5268542199488604E-2</c:v>
                </c:pt>
                <c:pt idx="443">
                  <c:v>0.27507405840033838</c:v>
                </c:pt>
                <c:pt idx="444">
                  <c:v>0.16029411764705867</c:v>
                </c:pt>
                <c:pt idx="445">
                  <c:v>0.14606181455633083</c:v>
                </c:pt>
                <c:pt idx="446">
                  <c:v>0.25359477124183</c:v>
                </c:pt>
                <c:pt idx="447">
                  <c:v>3.8811400848999575E-2</c:v>
                </c:pt>
                <c:pt idx="448">
                  <c:v>7.6470588235295622E-3</c:v>
                </c:pt>
                <c:pt idx="449">
                  <c:v>0.11298674399337179</c:v>
                </c:pt>
                <c:pt idx="450">
                  <c:v>0.21705745235156984</c:v>
                </c:pt>
                <c:pt idx="451">
                  <c:v>0.35199546056364656</c:v>
                </c:pt>
                <c:pt idx="452">
                  <c:v>0.32236243522291225</c:v>
                </c:pt>
                <c:pt idx="453">
                  <c:v>2.8526139454454983E-2</c:v>
                </c:pt>
                <c:pt idx="454">
                  <c:v>0.24577315956322643</c:v>
                </c:pt>
                <c:pt idx="455">
                  <c:v>0.39877860452056707</c:v>
                </c:pt>
                <c:pt idx="456">
                  <c:v>4.8491918013664197E-2</c:v>
                </c:pt>
                <c:pt idx="457">
                  <c:v>0.23314531291968835</c:v>
                </c:pt>
                <c:pt idx="458">
                  <c:v>0.13654922123090871</c:v>
                </c:pt>
                <c:pt idx="459">
                  <c:v>0.36022408963585423</c:v>
                </c:pt>
                <c:pt idx="460">
                  <c:v>0.30745906610066698</c:v>
                </c:pt>
                <c:pt idx="461">
                  <c:v>0.32823529411764696</c:v>
                </c:pt>
                <c:pt idx="462">
                  <c:v>1.5261520225218653E-2</c:v>
                </c:pt>
                <c:pt idx="463">
                  <c:v>0.12299465240641697</c:v>
                </c:pt>
                <c:pt idx="464">
                  <c:v>2.6282853566959009E-2</c:v>
                </c:pt>
                <c:pt idx="465">
                  <c:v>0.11494873178629235</c:v>
                </c:pt>
                <c:pt idx="466">
                  <c:v>2.5549613784907655E-2</c:v>
                </c:pt>
                <c:pt idx="467">
                  <c:v>0.18932278793870466</c:v>
                </c:pt>
                <c:pt idx="468">
                  <c:v>0.11494873178629235</c:v>
                </c:pt>
                <c:pt idx="469">
                  <c:v>0.13865546218487382</c:v>
                </c:pt>
                <c:pt idx="470">
                  <c:v>5.8823529411764733E-2</c:v>
                </c:pt>
                <c:pt idx="471">
                  <c:v>2.341519131924619E-2</c:v>
                </c:pt>
                <c:pt idx="472">
                  <c:v>1.3840830449827026E-2</c:v>
                </c:pt>
                <c:pt idx="473">
                  <c:v>0.14304812834224595</c:v>
                </c:pt>
                <c:pt idx="474">
                  <c:v>0.13020489094514207</c:v>
                </c:pt>
                <c:pt idx="475">
                  <c:v>4.0768782760629303E-3</c:v>
                </c:pt>
                <c:pt idx="476">
                  <c:v>4.0768782760629303E-3</c:v>
                </c:pt>
                <c:pt idx="477">
                  <c:v>1.8655462184873952</c:v>
                </c:pt>
                <c:pt idx="478">
                  <c:v>4.5718954248366019</c:v>
                </c:pt>
                <c:pt idx="479">
                  <c:v>2.1341911764705879</c:v>
                </c:pt>
                <c:pt idx="480">
                  <c:v>3.5588235294117649</c:v>
                </c:pt>
                <c:pt idx="481">
                  <c:v>1.2794117647058825</c:v>
                </c:pt>
                <c:pt idx="482">
                  <c:v>0.58088235294117607</c:v>
                </c:pt>
                <c:pt idx="483">
                  <c:v>1.8104575163398686</c:v>
                </c:pt>
                <c:pt idx="484">
                  <c:v>0.38597904915390785</c:v>
                </c:pt>
                <c:pt idx="485">
                  <c:v>0.34901960784313696</c:v>
                </c:pt>
                <c:pt idx="486">
                  <c:v>8.7919038583175013E-2</c:v>
                </c:pt>
                <c:pt idx="487">
                  <c:v>0.31398013750954906</c:v>
                </c:pt>
                <c:pt idx="488">
                  <c:v>0.58088235294117618</c:v>
                </c:pt>
                <c:pt idx="489">
                  <c:v>0.4183470000000003</c:v>
                </c:pt>
                <c:pt idx="490">
                  <c:v>22.827886064030125</c:v>
                </c:pt>
                <c:pt idx="491">
                  <c:v>1.247899525316456</c:v>
                </c:pt>
                <c:pt idx="492">
                  <c:v>662.66544312169322</c:v>
                </c:pt>
                <c:pt idx="493">
                  <c:v>8.7299583333333324</c:v>
                </c:pt>
                <c:pt idx="494">
                  <c:v>0.51594202898550723</c:v>
                </c:pt>
                <c:pt idx="495">
                  <c:v>0.20454545454545456</c:v>
                </c:pt>
                <c:pt idx="496">
                  <c:v>0.43750000000000011</c:v>
                </c:pt>
                <c:pt idx="497">
                  <c:v>1699.7866666666671</c:v>
                </c:pt>
                <c:pt idx="498">
                  <c:v>85.800000000000011</c:v>
                </c:pt>
                <c:pt idx="499">
                  <c:v>19.809999999999999</c:v>
                </c:pt>
                <c:pt idx="500">
                  <c:v>902.54200711871238</c:v>
                </c:pt>
                <c:pt idx="501">
                  <c:v>5.3424657534246654E-2</c:v>
                </c:pt>
                <c:pt idx="502">
                  <c:v>0.31944444444444442</c:v>
                </c:pt>
                <c:pt idx="503">
                  <c:v>0.22535211267605634</c:v>
                </c:pt>
                <c:pt idx="504">
                  <c:v>0.19667128987517338</c:v>
                </c:pt>
                <c:pt idx="505">
                  <c:v>1.5498220640569396</c:v>
                </c:pt>
                <c:pt idx="506">
                  <c:v>0.14625878462174452</c:v>
                </c:pt>
                <c:pt idx="507">
                  <c:v>123</c:v>
                </c:pt>
                <c:pt idx="508">
                  <c:v>4244.1570815996947</c:v>
                </c:pt>
                <c:pt idx="509">
                  <c:v>0.26791044776119405</c:v>
                </c:pt>
                <c:pt idx="510">
                  <c:v>0.33834586466165384</c:v>
                </c:pt>
                <c:pt idx="511">
                  <c:v>0.15760869565217392</c:v>
                </c:pt>
                <c:pt idx="512">
                  <c:v>2.2734313407225342</c:v>
                </c:pt>
                <c:pt idx="513">
                  <c:v>9.7615317667536985</c:v>
                </c:pt>
                <c:pt idx="514">
                  <c:v>1.0799745888332039E-2</c:v>
                </c:pt>
                <c:pt idx="515">
                  <c:v>2.0544378698224852</c:v>
                </c:pt>
                <c:pt idx="516">
                  <c:v>0.2603526627218935</c:v>
                </c:pt>
                <c:pt idx="517">
                  <c:v>6.7885</c:v>
                </c:pt>
                <c:pt idx="518">
                  <c:v>30.461692307692307</c:v>
                </c:pt>
                <c:pt idx="519">
                  <c:v>54.203881410256407</c:v>
                </c:pt>
                <c:pt idx="520">
                  <c:v>16.618307692307692</c:v>
                </c:pt>
                <c:pt idx="521">
                  <c:v>5.4884615384615403</c:v>
                </c:pt>
                <c:pt idx="522">
                  <c:v>1.2924769230769231</c:v>
                </c:pt>
                <c:pt idx="523">
                  <c:v>0.85344153846153847</c:v>
                </c:pt>
                <c:pt idx="524">
                  <c:v>0.13736263736263735</c:v>
                </c:pt>
                <c:pt idx="525">
                  <c:v>0.91558441558441561</c:v>
                </c:pt>
                <c:pt idx="526">
                  <c:v>0.69011857707509883</c:v>
                </c:pt>
                <c:pt idx="527">
                  <c:v>0.62554112554112562</c:v>
                </c:pt>
                <c:pt idx="528">
                  <c:v>47.659090909090907</c:v>
                </c:pt>
                <c:pt idx="529">
                  <c:v>7.314772727272727</c:v>
                </c:pt>
                <c:pt idx="530">
                  <c:v>2.9535353535353535</c:v>
                </c:pt>
                <c:pt idx="531">
                  <c:v>0.57394843962008135</c:v>
                </c:pt>
                <c:pt idx="532">
                  <c:v>0.65439642324888203</c:v>
                </c:pt>
                <c:pt idx="533">
                  <c:v>5.2470129870129867</c:v>
                </c:pt>
                <c:pt idx="534">
                  <c:v>1.7999999999999996</c:v>
                </c:pt>
                <c:pt idx="535">
                  <c:v>0.32467532467532478</c:v>
                </c:pt>
                <c:pt idx="536">
                  <c:v>3.2258064516128941E-2</c:v>
                </c:pt>
                <c:pt idx="537">
                  <c:v>0.91066997518610426</c:v>
                </c:pt>
                <c:pt idx="538">
                  <c:v>1.1898466419883759E-3</c:v>
                </c:pt>
                <c:pt idx="539">
                  <c:v>4.6826222684703593E-2</c:v>
                </c:pt>
                <c:pt idx="540">
                  <c:v>3.5583638177585648E-2</c:v>
                </c:pt>
                <c:pt idx="541">
                  <c:v>0.15559772296015198</c:v>
                </c:pt>
                <c:pt idx="542">
                  <c:v>0.67134174848059847</c:v>
                </c:pt>
                <c:pt idx="543">
                  <c:v>0.15619694397283518</c:v>
                </c:pt>
                <c:pt idx="544">
                  <c:v>0.46477946017116506</c:v>
                </c:pt>
                <c:pt idx="545">
                  <c:v>0.45629552549427649</c:v>
                </c:pt>
                <c:pt idx="546">
                  <c:v>60.220095693779903</c:v>
                </c:pt>
                <c:pt idx="547">
                  <c:v>3.0263157894736638E-2</c:v>
                </c:pt>
                <c:pt idx="548">
                  <c:v>4.4698564593301437</c:v>
                </c:pt>
                <c:pt idx="549">
                  <c:v>8771944.8969736844</c:v>
                </c:pt>
                <c:pt idx="550">
                  <c:v>0.39281432748538009</c:v>
                </c:pt>
                <c:pt idx="551">
                  <c:v>5.476506334328973</c:v>
                </c:pt>
                <c:pt idx="552">
                  <c:v>5.0552631578947373</c:v>
                </c:pt>
                <c:pt idx="553">
                  <c:v>0.28571428571428586</c:v>
                </c:pt>
                <c:pt idx="554">
                  <c:v>0.67631578947368387</c:v>
                </c:pt>
                <c:pt idx="555">
                  <c:v>0.25831578947368417</c:v>
                </c:pt>
                <c:pt idx="556">
                  <c:v>2.0882352941176467</c:v>
                </c:pt>
                <c:pt idx="557">
                  <c:v>0.34558823529411764</c:v>
                </c:pt>
                <c:pt idx="558">
                  <c:v>0.92192513368983953</c:v>
                </c:pt>
                <c:pt idx="559">
                  <c:v>0.9953921568627454</c:v>
                </c:pt>
                <c:pt idx="560">
                  <c:v>2.6490032679738555</c:v>
                </c:pt>
                <c:pt idx="561">
                  <c:v>6.561528721077378E-3</c:v>
                </c:pt>
                <c:pt idx="562">
                  <c:v>0.26911764705882357</c:v>
                </c:pt>
                <c:pt idx="563">
                  <c:v>0.20448179271708714</c:v>
                </c:pt>
                <c:pt idx="564">
                  <c:v>0.38676470588235295</c:v>
                </c:pt>
                <c:pt idx="565">
                  <c:v>7.5294117647058789E-2</c:v>
                </c:pt>
                <c:pt idx="566">
                  <c:v>5.6753246753246751</c:v>
                </c:pt>
                <c:pt idx="567">
                  <c:v>0.35714285714285704</c:v>
                </c:pt>
                <c:pt idx="568">
                  <c:v>4.1493506493506489</c:v>
                </c:pt>
                <c:pt idx="569">
                  <c:v>595.33339285714283</c:v>
                </c:pt>
                <c:pt idx="570">
                  <c:v>9.122343253968257</c:v>
                </c:pt>
                <c:pt idx="571">
                  <c:v>0.59812692200167727</c:v>
                </c:pt>
                <c:pt idx="572">
                  <c:v>1.913095238095238</c:v>
                </c:pt>
                <c:pt idx="573">
                  <c:v>0.65646258503401322</c:v>
                </c:pt>
                <c:pt idx="574">
                  <c:v>5.357142857142861E-2</c:v>
                </c:pt>
                <c:pt idx="575">
                  <c:v>0.14857142857142891</c:v>
                </c:pt>
                <c:pt idx="576">
                  <c:v>35.475757575757555</c:v>
                </c:pt>
                <c:pt idx="577">
                  <c:v>0.34111111111111114</c:v>
                </c:pt>
                <c:pt idx="578">
                  <c:v>3.4472727272727282</c:v>
                </c:pt>
                <c:pt idx="579">
                  <c:v>1866.0960740740741</c:v>
                </c:pt>
                <c:pt idx="580">
                  <c:v>1242.7332722222211</c:v>
                </c:pt>
                <c:pt idx="581">
                  <c:v>1.6680365296803656</c:v>
                </c:pt>
                <c:pt idx="582">
                  <c:v>3.3661666666666679</c:v>
                </c:pt>
                <c:pt idx="583">
                  <c:v>0.53862433862433889</c:v>
                </c:pt>
                <c:pt idx="584">
                  <c:v>0.48622222222222261</c:v>
                </c:pt>
                <c:pt idx="585">
                  <c:v>0.39119999999999971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5-4DB3-9C4D-79290B9DA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711552"/>
        <c:axId val="222708640"/>
      </c:scatterChart>
      <c:valAx>
        <c:axId val="222711552"/>
        <c:scaling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L">
                    <a:solidFill>
                      <a:sysClr val="windowText" lastClr="000000"/>
                    </a:solidFill>
                  </a:rPr>
                  <a:t>Nr Experts</a:t>
                </a:r>
                <a:endParaRPr lang="en-US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8583902012248467"/>
              <c:y val="0.906458151064450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708640"/>
        <c:crosses val="autoZero"/>
        <c:crossBetween val="midCat"/>
      </c:valAx>
      <c:valAx>
        <c:axId val="222708640"/>
        <c:scaling>
          <c:logBase val="10"/>
          <c:orientation val="minMax"/>
          <c:min val="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L">
                    <a:solidFill>
                      <a:sysClr val="windowText" lastClr="000000"/>
                    </a:solidFill>
                  </a:rPr>
                  <a:t>MAPE</a:t>
                </a:r>
                <a:endParaRPr 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71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L" b="1"/>
              <a:t>40 studies </a:t>
            </a:r>
            <a:r>
              <a:rPr lang="el-GR" sz="1400" b="1" i="0" u="none" strike="noStrike" baseline="0">
                <a:effectLst/>
              </a:rPr>
              <a:t>ρ(</a:t>
            </a:r>
            <a:r>
              <a:rPr lang="en-US" sz="1400" b="1" i="0" u="none" strike="noStrike" baseline="0">
                <a:effectLst/>
              </a:rPr>
              <a:t>TailNetAgr, SA)</a:t>
            </a:r>
            <a:r>
              <a:rPr lang="en-US" sz="1400" b="1" i="0" u="none" strike="noStrike" baseline="0"/>
              <a:t> </a:t>
            </a:r>
            <a:r>
              <a:rPr lang="en-NL" sz="1400" b="1" i="0" u="none" strike="noStrike" baseline="0"/>
              <a:t>v SA</a:t>
            </a:r>
            <a:endParaRPr lang="en-US" b="1"/>
          </a:p>
        </c:rich>
      </c:tx>
      <c:layout>
        <c:manualLayout>
          <c:xMode val="edge"/>
          <c:yMode val="edge"/>
          <c:x val="0.35649999999999998"/>
          <c:y val="2.47678018575851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Tables!$AU$1</c:f>
              <c:strCache>
                <c:ptCount val="1"/>
                <c:pt idx="0">
                  <c:v>ρ(TailNetAgr,SA)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Tables!$AT$2:$AT$41</c:f>
              <c:numCache>
                <c:formatCode>General</c:formatCode>
                <c:ptCount val="40"/>
                <c:pt idx="0">
                  <c:v>6.6744758100563794E-5</c:v>
                </c:pt>
                <c:pt idx="1">
                  <c:v>3.1827467430083577E-4</c:v>
                </c:pt>
                <c:pt idx="2">
                  <c:v>8.1389789394452447E-4</c:v>
                </c:pt>
                <c:pt idx="3">
                  <c:v>3.1497231280801165E-3</c:v>
                </c:pt>
                <c:pt idx="4">
                  <c:v>3.7726987872481539E-3</c:v>
                </c:pt>
                <c:pt idx="5">
                  <c:v>3.7854248124769632E-3</c:v>
                </c:pt>
                <c:pt idx="6">
                  <c:v>4.0210130283006833E-3</c:v>
                </c:pt>
                <c:pt idx="7">
                  <c:v>4.0521553237883598E-3</c:v>
                </c:pt>
                <c:pt idx="8">
                  <c:v>8.3169881848785959E-3</c:v>
                </c:pt>
                <c:pt idx="9">
                  <c:v>9.7117577848724081E-3</c:v>
                </c:pt>
                <c:pt idx="10">
                  <c:v>1.0152319070103479E-2</c:v>
                </c:pt>
                <c:pt idx="11">
                  <c:v>1.2040795324548669E-2</c:v>
                </c:pt>
                <c:pt idx="12">
                  <c:v>1.5082459519249589E-2</c:v>
                </c:pt>
                <c:pt idx="13">
                  <c:v>1.7774269457289136E-2</c:v>
                </c:pt>
                <c:pt idx="14">
                  <c:v>1.8250479767350451E-2</c:v>
                </c:pt>
                <c:pt idx="15">
                  <c:v>2.0564646816423445E-2</c:v>
                </c:pt>
                <c:pt idx="16">
                  <c:v>3.0838570266232438E-2</c:v>
                </c:pt>
                <c:pt idx="17">
                  <c:v>3.686554838691674E-2</c:v>
                </c:pt>
                <c:pt idx="18">
                  <c:v>3.9075120941893575E-2</c:v>
                </c:pt>
                <c:pt idx="19">
                  <c:v>3.9536824294808488E-2</c:v>
                </c:pt>
                <c:pt idx="20">
                  <c:v>4.4451908629364927E-2</c:v>
                </c:pt>
                <c:pt idx="21">
                  <c:v>4.6187321224526443E-2</c:v>
                </c:pt>
                <c:pt idx="22">
                  <c:v>4.849568727137437E-2</c:v>
                </c:pt>
                <c:pt idx="23">
                  <c:v>5.3085052652700179E-2</c:v>
                </c:pt>
                <c:pt idx="24">
                  <c:v>5.3272767698951069E-2</c:v>
                </c:pt>
                <c:pt idx="25">
                  <c:v>5.6429844641687425E-2</c:v>
                </c:pt>
                <c:pt idx="26">
                  <c:v>5.6959448164295552E-2</c:v>
                </c:pt>
                <c:pt idx="27">
                  <c:v>6.3488118237626387E-2</c:v>
                </c:pt>
                <c:pt idx="28">
                  <c:v>7.0039518749822463E-2</c:v>
                </c:pt>
                <c:pt idx="29">
                  <c:v>8.218933068793588E-2</c:v>
                </c:pt>
                <c:pt idx="30">
                  <c:v>8.5339697753849114E-2</c:v>
                </c:pt>
                <c:pt idx="31">
                  <c:v>0.10296799640118298</c:v>
                </c:pt>
                <c:pt idx="32">
                  <c:v>0.10780441792024349</c:v>
                </c:pt>
                <c:pt idx="33">
                  <c:v>0.1385223755735536</c:v>
                </c:pt>
                <c:pt idx="34">
                  <c:v>0.14324257978412486</c:v>
                </c:pt>
                <c:pt idx="35">
                  <c:v>0.19999354512149345</c:v>
                </c:pt>
                <c:pt idx="36">
                  <c:v>0.2148280636183848</c:v>
                </c:pt>
                <c:pt idx="37">
                  <c:v>0.22678422407603915</c:v>
                </c:pt>
                <c:pt idx="38">
                  <c:v>0.23016696130900813</c:v>
                </c:pt>
                <c:pt idx="39">
                  <c:v>0.26046247233874542</c:v>
                </c:pt>
              </c:numCache>
            </c:numRef>
          </c:xVal>
          <c:yVal>
            <c:numRef>
              <c:f>Tables!$AU$2:$AU$41</c:f>
              <c:numCache>
                <c:formatCode>0.000</c:formatCode>
                <c:ptCount val="40"/>
                <c:pt idx="0">
                  <c:v>-0.69960966512384737</c:v>
                </c:pt>
                <c:pt idx="1">
                  <c:v>-0.29826701861088167</c:v>
                </c:pt>
                <c:pt idx="2">
                  <c:v>-0.34971012208196556</c:v>
                </c:pt>
                <c:pt idx="3">
                  <c:v>-0.37690172019761786</c:v>
                </c:pt>
                <c:pt idx="4">
                  <c:v>-0.74222721686221926</c:v>
                </c:pt>
                <c:pt idx="5">
                  <c:v>-0.6348626011012708</c:v>
                </c:pt>
                <c:pt idx="6">
                  <c:v>0.33540143124231614</c:v>
                </c:pt>
                <c:pt idx="7">
                  <c:v>-0.53888516082127136</c:v>
                </c:pt>
                <c:pt idx="8">
                  <c:v>-0.46996482038805099</c:v>
                </c:pt>
                <c:pt idx="9">
                  <c:v>0.56063691674632532</c:v>
                </c:pt>
                <c:pt idx="10">
                  <c:v>-0.8346560468234826</c:v>
                </c:pt>
                <c:pt idx="11">
                  <c:v>-0.34651098841967576</c:v>
                </c:pt>
                <c:pt idx="12">
                  <c:v>-0.60828699471996772</c:v>
                </c:pt>
                <c:pt idx="13">
                  <c:v>-0.33379900600883489</c:v>
                </c:pt>
                <c:pt idx="14">
                  <c:v>-0.3317692159392191</c:v>
                </c:pt>
                <c:pt idx="15">
                  <c:v>-7.571978248727014E-2</c:v>
                </c:pt>
                <c:pt idx="16">
                  <c:v>-0.60578756419613311</c:v>
                </c:pt>
                <c:pt idx="17">
                  <c:v>-0.4323440446416974</c:v>
                </c:pt>
                <c:pt idx="18">
                  <c:v>-0.58184139592009776</c:v>
                </c:pt>
                <c:pt idx="19">
                  <c:v>0.2003559815495117</c:v>
                </c:pt>
                <c:pt idx="20">
                  <c:v>-0.12964982084511603</c:v>
                </c:pt>
                <c:pt idx="21">
                  <c:v>0.40599072389463448</c:v>
                </c:pt>
                <c:pt idx="22">
                  <c:v>-0.13099762244402569</c:v>
                </c:pt>
                <c:pt idx="23">
                  <c:v>-0.74712078427341688</c:v>
                </c:pt>
                <c:pt idx="24">
                  <c:v>3.6254684415073762E-2</c:v>
                </c:pt>
                <c:pt idx="25">
                  <c:v>-0.15003403025539525</c:v>
                </c:pt>
                <c:pt idx="26">
                  <c:v>-0.29727726787792258</c:v>
                </c:pt>
                <c:pt idx="27">
                  <c:v>0.34374067753923182</c:v>
                </c:pt>
                <c:pt idx="28">
                  <c:v>-0.28381879171683067</c:v>
                </c:pt>
                <c:pt idx="29">
                  <c:v>-0.16714351512155348</c:v>
                </c:pt>
                <c:pt idx="30">
                  <c:v>-0.18606452119943856</c:v>
                </c:pt>
                <c:pt idx="31">
                  <c:v>-0.32670726693328933</c:v>
                </c:pt>
                <c:pt idx="32">
                  <c:v>0.55722303068461265</c:v>
                </c:pt>
                <c:pt idx="33">
                  <c:v>0.6490707765915269</c:v>
                </c:pt>
                <c:pt idx="34">
                  <c:v>0.45536706474496541</c:v>
                </c:pt>
                <c:pt idx="35">
                  <c:v>0.63698962837411666</c:v>
                </c:pt>
                <c:pt idx="36">
                  <c:v>0.6567252724697058</c:v>
                </c:pt>
                <c:pt idx="37">
                  <c:v>0.48614869881921441</c:v>
                </c:pt>
                <c:pt idx="38">
                  <c:v>0.6171173090544132</c:v>
                </c:pt>
                <c:pt idx="39">
                  <c:v>0.58422051354068938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6-421B-82CA-48BA41E14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510015"/>
        <c:axId val="286564927"/>
      </c:scatterChart>
      <c:valAx>
        <c:axId val="286510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L" sz="1200" b="1"/>
                  <a:t>Mean</a:t>
                </a:r>
                <a:r>
                  <a:rPr lang="en-NL" sz="1200" b="1" baseline="0"/>
                  <a:t> Exp SA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564927"/>
        <c:crosses val="autoZero"/>
        <c:crossBetween val="midCat"/>
      </c:valAx>
      <c:valAx>
        <c:axId val="286564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Correlation </a:t>
                </a:r>
                <a:r>
                  <a:rPr lang="el-GR" sz="1200" b="1"/>
                  <a:t>(</a:t>
                </a:r>
                <a:r>
                  <a:rPr lang="en-US" sz="1200" b="1"/>
                  <a:t>TailNetAgr,SA)</a:t>
                </a:r>
              </a:p>
            </c:rich>
          </c:tx>
          <c:layout>
            <c:manualLayout>
              <c:xMode val="edge"/>
              <c:yMode val="edge"/>
              <c:x val="1.66708198300923E-2"/>
              <c:y val="0.210508358731509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5100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L" b="1"/>
              <a:t>40 studies Tail Net Agr v mean SA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Tables!$AV$1</c:f>
              <c:strCache>
                <c:ptCount val="1"/>
                <c:pt idx="0">
                  <c:v>TailNetAgr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Tables!$AT$2:$AT$41</c:f>
              <c:numCache>
                <c:formatCode>General</c:formatCode>
                <c:ptCount val="40"/>
                <c:pt idx="0">
                  <c:v>6.6744758100563794E-5</c:v>
                </c:pt>
                <c:pt idx="1">
                  <c:v>3.1827467430083577E-4</c:v>
                </c:pt>
                <c:pt idx="2">
                  <c:v>8.1389789394452447E-4</c:v>
                </c:pt>
                <c:pt idx="3">
                  <c:v>3.1497231280801165E-3</c:v>
                </c:pt>
                <c:pt idx="4">
                  <c:v>3.7726987872481539E-3</c:v>
                </c:pt>
                <c:pt idx="5">
                  <c:v>3.7854248124769632E-3</c:v>
                </c:pt>
                <c:pt idx="6">
                  <c:v>4.0210130283006833E-3</c:v>
                </c:pt>
                <c:pt idx="7">
                  <c:v>4.0521553237883598E-3</c:v>
                </c:pt>
                <c:pt idx="8">
                  <c:v>8.3169881848785959E-3</c:v>
                </c:pt>
                <c:pt idx="9">
                  <c:v>9.7117577848724081E-3</c:v>
                </c:pt>
                <c:pt idx="10">
                  <c:v>1.0152319070103479E-2</c:v>
                </c:pt>
                <c:pt idx="11">
                  <c:v>1.2040795324548669E-2</c:v>
                </c:pt>
                <c:pt idx="12">
                  <c:v>1.5082459519249589E-2</c:v>
                </c:pt>
                <c:pt idx="13">
                  <c:v>1.7774269457289136E-2</c:v>
                </c:pt>
                <c:pt idx="14">
                  <c:v>1.8250479767350451E-2</c:v>
                </c:pt>
                <c:pt idx="15">
                  <c:v>2.0564646816423445E-2</c:v>
                </c:pt>
                <c:pt idx="16">
                  <c:v>3.0838570266232438E-2</c:v>
                </c:pt>
                <c:pt idx="17">
                  <c:v>3.686554838691674E-2</c:v>
                </c:pt>
                <c:pt idx="18">
                  <c:v>3.9075120941893575E-2</c:v>
                </c:pt>
                <c:pt idx="19">
                  <c:v>3.9536824294808488E-2</c:v>
                </c:pt>
                <c:pt idx="20">
                  <c:v>4.4451908629364927E-2</c:v>
                </c:pt>
                <c:pt idx="21">
                  <c:v>4.6187321224526443E-2</c:v>
                </c:pt>
                <c:pt idx="22">
                  <c:v>4.849568727137437E-2</c:v>
                </c:pt>
                <c:pt idx="23">
                  <c:v>5.3085052652700179E-2</c:v>
                </c:pt>
                <c:pt idx="24">
                  <c:v>5.3272767698951069E-2</c:v>
                </c:pt>
                <c:pt idx="25">
                  <c:v>5.6429844641687425E-2</c:v>
                </c:pt>
                <c:pt idx="26">
                  <c:v>5.6959448164295552E-2</c:v>
                </c:pt>
                <c:pt idx="27">
                  <c:v>6.3488118237626387E-2</c:v>
                </c:pt>
                <c:pt idx="28">
                  <c:v>7.0039518749822463E-2</c:v>
                </c:pt>
                <c:pt idx="29">
                  <c:v>8.218933068793588E-2</c:v>
                </c:pt>
                <c:pt idx="30">
                  <c:v>8.5339697753849114E-2</c:v>
                </c:pt>
                <c:pt idx="31">
                  <c:v>0.10296799640118298</c:v>
                </c:pt>
                <c:pt idx="32">
                  <c:v>0.10780441792024349</c:v>
                </c:pt>
                <c:pt idx="33">
                  <c:v>0.1385223755735536</c:v>
                </c:pt>
                <c:pt idx="34">
                  <c:v>0.14324257978412486</c:v>
                </c:pt>
                <c:pt idx="35">
                  <c:v>0.19999354512149345</c:v>
                </c:pt>
                <c:pt idx="36">
                  <c:v>0.2148280636183848</c:v>
                </c:pt>
                <c:pt idx="37">
                  <c:v>0.22678422407603915</c:v>
                </c:pt>
                <c:pt idx="38">
                  <c:v>0.23016696130900813</c:v>
                </c:pt>
                <c:pt idx="39">
                  <c:v>0.26046247233874542</c:v>
                </c:pt>
              </c:numCache>
            </c:numRef>
          </c:xVal>
          <c:yVal>
            <c:numRef>
              <c:f>Tables!$AV$2:$AV$41</c:f>
              <c:numCache>
                <c:formatCode>General</c:formatCode>
                <c:ptCount val="40"/>
                <c:pt idx="0">
                  <c:v>0.13657407407407407</c:v>
                </c:pt>
                <c:pt idx="1">
                  <c:v>0.11199999999999996</c:v>
                </c:pt>
                <c:pt idx="2">
                  <c:v>0.22222222222222224</c:v>
                </c:pt>
                <c:pt idx="3">
                  <c:v>6.2000000000000034E-2</c:v>
                </c:pt>
                <c:pt idx="4">
                  <c:v>0.23400297619047619</c:v>
                </c:pt>
                <c:pt idx="5">
                  <c:v>0.1690909090909091</c:v>
                </c:pt>
                <c:pt idx="6">
                  <c:v>0.14785714285714283</c:v>
                </c:pt>
                <c:pt idx="7">
                  <c:v>0.20476190476190476</c:v>
                </c:pt>
                <c:pt idx="8">
                  <c:v>0.30266666666666669</c:v>
                </c:pt>
                <c:pt idx="9">
                  <c:v>0.13675213675213674</c:v>
                </c:pt>
                <c:pt idx="10">
                  <c:v>8.1818181818181804E-2</c:v>
                </c:pt>
                <c:pt idx="11">
                  <c:v>0.12250000000000001</c:v>
                </c:pt>
                <c:pt idx="12">
                  <c:v>7.7922077922077934E-2</c:v>
                </c:pt>
                <c:pt idx="13">
                  <c:v>0.19504132231404958</c:v>
                </c:pt>
                <c:pt idx="14">
                  <c:v>0.20666666666666669</c:v>
                </c:pt>
                <c:pt idx="15">
                  <c:v>3.9115646258503396E-2</c:v>
                </c:pt>
                <c:pt idx="16">
                  <c:v>0.27301587301587305</c:v>
                </c:pt>
                <c:pt idx="17">
                  <c:v>5.7823129251700689E-2</c:v>
                </c:pt>
                <c:pt idx="18">
                  <c:v>0.10459183673469387</c:v>
                </c:pt>
                <c:pt idx="19">
                  <c:v>0.17948717948717952</c:v>
                </c:pt>
                <c:pt idx="20">
                  <c:v>-3.2679738562091487E-3</c:v>
                </c:pt>
                <c:pt idx="21">
                  <c:v>0.12018140589569158</c:v>
                </c:pt>
                <c:pt idx="22">
                  <c:v>9.8958333333333356E-2</c:v>
                </c:pt>
                <c:pt idx="23">
                  <c:v>0.22809917355371903</c:v>
                </c:pt>
                <c:pt idx="24">
                  <c:v>8.0498866213151915E-2</c:v>
                </c:pt>
                <c:pt idx="25">
                  <c:v>0.15835222978080118</c:v>
                </c:pt>
                <c:pt idx="26">
                  <c:v>0.17066334475241357</c:v>
                </c:pt>
                <c:pt idx="27">
                  <c:v>9.5500459136822757E-2</c:v>
                </c:pt>
                <c:pt idx="28">
                  <c:v>0.17827130852340936</c:v>
                </c:pt>
                <c:pt idx="29">
                  <c:v>0.21301775147928997</c:v>
                </c:pt>
                <c:pt idx="30">
                  <c:v>0.37340793639107717</c:v>
                </c:pt>
                <c:pt idx="31">
                  <c:v>6.3888888888888898E-2</c:v>
                </c:pt>
                <c:pt idx="32">
                  <c:v>1.7499999999999998E-2</c:v>
                </c:pt>
                <c:pt idx="33">
                  <c:v>0.13254437869822489</c:v>
                </c:pt>
                <c:pt idx="34">
                  <c:v>0.1998497370398197</c:v>
                </c:pt>
                <c:pt idx="35">
                  <c:v>0.12695109261186266</c:v>
                </c:pt>
                <c:pt idx="36">
                  <c:v>0.1850415512465374</c:v>
                </c:pt>
                <c:pt idx="37">
                  <c:v>5.536332179930796E-2</c:v>
                </c:pt>
                <c:pt idx="38">
                  <c:v>-6.1224489795918468E-3</c:v>
                </c:pt>
                <c:pt idx="39">
                  <c:v>5.4123456790123453E-2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F-4359-BC8F-AC0998435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54927"/>
        <c:axId val="2108555343"/>
      </c:scatterChart>
      <c:valAx>
        <c:axId val="2108554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L" b="1"/>
                  <a:t>Mean</a:t>
                </a:r>
                <a:r>
                  <a:rPr lang="en-NL" b="1" baseline="0"/>
                  <a:t> Exp SA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48748264182361623"/>
              <c:y val="0.904938220832796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555343"/>
        <c:crosses val="autoZero"/>
        <c:crossBetween val="midCat"/>
      </c:valAx>
      <c:valAx>
        <c:axId val="21085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L" sz="1200" b="1"/>
                  <a:t>Tail Net Agreement</a:t>
                </a:r>
              </a:p>
              <a:p>
                <a:pPr>
                  <a:defRPr sz="1200" b="1"/>
                </a:pP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554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Fractional Variance dens@rls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097255084575113E-2"/>
          <c:y val="0.14399045727332882"/>
          <c:w val="0.92057492025343046"/>
          <c:h val="0.588410744721735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FracVar!$D$1</c:f>
              <c:strCache>
                <c:ptCount val="1"/>
                <c:pt idx="0">
                  <c:v>VE(e|v)/V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FracVar!$C$2:$C$41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FracVar!$D$2:$D$41</c:f>
              <c:numCache>
                <c:formatCode>General</c:formatCode>
                <c:ptCount val="40"/>
                <c:pt idx="0">
                  <c:v>0.45298147879060802</c:v>
                </c:pt>
                <c:pt idx="1">
                  <c:v>0.14965306138092785</c:v>
                </c:pt>
                <c:pt idx="2">
                  <c:v>0.33548885251169058</c:v>
                </c:pt>
                <c:pt idx="3">
                  <c:v>0.32984750057879925</c:v>
                </c:pt>
                <c:pt idx="4">
                  <c:v>0.5141498024707174</c:v>
                </c:pt>
                <c:pt idx="5">
                  <c:v>0.65620527450394039</c:v>
                </c:pt>
                <c:pt idx="6">
                  <c:v>0.25110659145373848</c:v>
                </c:pt>
                <c:pt idx="7">
                  <c:v>0.32030218886880768</c:v>
                </c:pt>
                <c:pt idx="8">
                  <c:v>0.47409466835218789</c:v>
                </c:pt>
                <c:pt idx="9">
                  <c:v>0.42528372926164332</c:v>
                </c:pt>
                <c:pt idx="10">
                  <c:v>0.39201253364508409</c:v>
                </c:pt>
                <c:pt idx="11">
                  <c:v>0.552967337976488</c:v>
                </c:pt>
                <c:pt idx="12">
                  <c:v>0.54375354291703215</c:v>
                </c:pt>
                <c:pt idx="13">
                  <c:v>0.31389986489480809</c:v>
                </c:pt>
                <c:pt idx="14">
                  <c:v>0.4885334788700777</c:v>
                </c:pt>
                <c:pt idx="15">
                  <c:v>0.1768000138603778</c:v>
                </c:pt>
                <c:pt idx="16">
                  <c:v>0.38925953612422398</c:v>
                </c:pt>
                <c:pt idx="17">
                  <c:v>0.42657108626330342</c:v>
                </c:pt>
                <c:pt idx="18">
                  <c:v>0.44466450976969157</c:v>
                </c:pt>
                <c:pt idx="19">
                  <c:v>0.26248321821489229</c:v>
                </c:pt>
                <c:pt idx="20">
                  <c:v>0.44223307786478411</c:v>
                </c:pt>
                <c:pt idx="21">
                  <c:v>0.33764892549206788</c:v>
                </c:pt>
                <c:pt idx="22">
                  <c:v>0.3484586689744732</c:v>
                </c:pt>
                <c:pt idx="23">
                  <c:v>0.4156987276319995</c:v>
                </c:pt>
                <c:pt idx="24">
                  <c:v>0.29546347231601205</c:v>
                </c:pt>
                <c:pt idx="25">
                  <c:v>0.47715474218825626</c:v>
                </c:pt>
                <c:pt idx="26">
                  <c:v>0.44441577882873379</c:v>
                </c:pt>
                <c:pt idx="27">
                  <c:v>0.56425979551608163</c:v>
                </c:pt>
                <c:pt idx="28">
                  <c:v>0.4912685752931128</c:v>
                </c:pt>
                <c:pt idx="29">
                  <c:v>0.36088058546419866</c:v>
                </c:pt>
                <c:pt idx="30">
                  <c:v>0.85009414508735814</c:v>
                </c:pt>
                <c:pt idx="31">
                  <c:v>0.37728236302502832</c:v>
                </c:pt>
                <c:pt idx="32">
                  <c:v>0.29784782595141701</c:v>
                </c:pt>
                <c:pt idx="33">
                  <c:v>0.52236783872482595</c:v>
                </c:pt>
                <c:pt idx="34">
                  <c:v>0.39804548838236387</c:v>
                </c:pt>
                <c:pt idx="35">
                  <c:v>0.38156963388365989</c:v>
                </c:pt>
                <c:pt idx="36">
                  <c:v>0.25591507897352178</c:v>
                </c:pt>
                <c:pt idx="37">
                  <c:v>0.1642696513410295</c:v>
                </c:pt>
                <c:pt idx="38">
                  <c:v>0.26851798615561012</c:v>
                </c:pt>
                <c:pt idx="39">
                  <c:v>0.22183427755375179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9-4D6E-BF0E-0F6C090EEC04}"/>
            </c:ext>
          </c:extLst>
        </c:ser>
        <c:ser>
          <c:idx val="1"/>
          <c:order val="1"/>
          <c:tx>
            <c:strRef>
              <c:f>FracVar!$E$1</c:f>
              <c:strCache>
                <c:ptCount val="1"/>
                <c:pt idx="0">
                  <c:v>VE(v|e)/V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ysClr val="window" lastClr="FFFFFF"/>
              </a:bgClr>
            </a:patt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FracVar!$C$2:$C$41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FracVar!$E$2:$E$41</c:f>
              <c:numCache>
                <c:formatCode>General</c:formatCode>
                <c:ptCount val="40"/>
                <c:pt idx="0">
                  <c:v>4.2881732899247349E-2</c:v>
                </c:pt>
                <c:pt idx="1">
                  <c:v>0.18778547000717286</c:v>
                </c:pt>
                <c:pt idx="2">
                  <c:v>0.11628382485114806</c:v>
                </c:pt>
                <c:pt idx="3">
                  <c:v>0.11656054641285406</c:v>
                </c:pt>
                <c:pt idx="4">
                  <c:v>4.5817116143675042E-2</c:v>
                </c:pt>
                <c:pt idx="5">
                  <c:v>2.2576205244917876E-2</c:v>
                </c:pt>
                <c:pt idx="6">
                  <c:v>4.4631904205283214E-2</c:v>
                </c:pt>
                <c:pt idx="7">
                  <c:v>9.1331240728130161E-2</c:v>
                </c:pt>
                <c:pt idx="8">
                  <c:v>8.4541065480899374E-2</c:v>
                </c:pt>
                <c:pt idx="9">
                  <c:v>2.7914944032235919E-2</c:v>
                </c:pt>
                <c:pt idx="10">
                  <c:v>9.5002423051187668E-2</c:v>
                </c:pt>
                <c:pt idx="11">
                  <c:v>1.7525419535299423E-2</c:v>
                </c:pt>
                <c:pt idx="12">
                  <c:v>0.14516374652126621</c:v>
                </c:pt>
                <c:pt idx="13">
                  <c:v>7.1833644242562042E-2</c:v>
                </c:pt>
                <c:pt idx="14">
                  <c:v>6.439728765919836E-2</c:v>
                </c:pt>
                <c:pt idx="15">
                  <c:v>4.3550958839887549E-2</c:v>
                </c:pt>
                <c:pt idx="16">
                  <c:v>0.1933002202623936</c:v>
                </c:pt>
                <c:pt idx="17">
                  <c:v>2.416677145896835E-2</c:v>
                </c:pt>
                <c:pt idx="18">
                  <c:v>2.8701679186380627E-2</c:v>
                </c:pt>
                <c:pt idx="19">
                  <c:v>6.8929039844847106E-2</c:v>
                </c:pt>
                <c:pt idx="20">
                  <c:v>4.4036328005890586E-2</c:v>
                </c:pt>
                <c:pt idx="21">
                  <c:v>4.9768321620689317E-2</c:v>
                </c:pt>
                <c:pt idx="22">
                  <c:v>3.5745439991495757E-2</c:v>
                </c:pt>
                <c:pt idx="23">
                  <c:v>9.6085396837361309E-2</c:v>
                </c:pt>
                <c:pt idx="24">
                  <c:v>3.2360218087862672E-2</c:v>
                </c:pt>
                <c:pt idx="25">
                  <c:v>8.5907320029093112E-2</c:v>
                </c:pt>
                <c:pt idx="26">
                  <c:v>3.4867365364661639E-2</c:v>
                </c:pt>
                <c:pt idx="27">
                  <c:v>0.10563536359929057</c:v>
                </c:pt>
                <c:pt idx="28">
                  <c:v>0.11167580116608862</c:v>
                </c:pt>
                <c:pt idx="29">
                  <c:v>0.21472328378983524</c:v>
                </c:pt>
                <c:pt idx="30">
                  <c:v>2.0796282913608098E-2</c:v>
                </c:pt>
                <c:pt idx="31">
                  <c:v>0.15277676893989442</c:v>
                </c:pt>
                <c:pt idx="32">
                  <c:v>0.10249921640432766</c:v>
                </c:pt>
                <c:pt idx="33">
                  <c:v>6.5287974879527602E-2</c:v>
                </c:pt>
                <c:pt idx="34">
                  <c:v>3.2939225041785668E-2</c:v>
                </c:pt>
                <c:pt idx="35">
                  <c:v>8.1387736644330952E-2</c:v>
                </c:pt>
                <c:pt idx="36">
                  <c:v>0.1037066234979358</c:v>
                </c:pt>
                <c:pt idx="37">
                  <c:v>8.3691881475837268E-2</c:v>
                </c:pt>
                <c:pt idx="38">
                  <c:v>5.7678373782472148E-2</c:v>
                </c:pt>
                <c:pt idx="39">
                  <c:v>7.5081808822440907E-2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B9-4D6E-BF0E-0F6C090EE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5803648"/>
        <c:axId val="1285614992"/>
      </c:barChart>
      <c:catAx>
        <c:axId val="109580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5614992"/>
        <c:crosses val="autoZero"/>
        <c:auto val="1"/>
        <c:lblAlgn val="ctr"/>
        <c:lblOffset val="100"/>
        <c:noMultiLvlLbl val="0"/>
      </c:catAx>
      <c:valAx>
        <c:axId val="128561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0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738612847612142"/>
          <c:y val="7.759657116311959E-2"/>
          <c:w val="0.29686076438501835"/>
          <c:h val="7.8268548397699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Fractional Variance HiLo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616958801220588E-2"/>
          <c:y val="0.14378043638041987"/>
          <c:w val="0.92057492025343046"/>
          <c:h val="0.6486669067713921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FracVar!$G$1</c:f>
              <c:strCache>
                <c:ptCount val="1"/>
                <c:pt idx="0">
                  <c:v>VE(e|v)/V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0"/>
          <c:cat>
            <c:strRef>
              <c:f>FracVar!$C$2:$C$41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FracVar!$G$2:$G$41</c:f>
              <c:numCache>
                <c:formatCode>General</c:formatCode>
                <c:ptCount val="40"/>
                <c:pt idx="0">
                  <c:v>0.3725641520355007</c:v>
                </c:pt>
                <c:pt idx="1">
                  <c:v>0.13406593406593414</c:v>
                </c:pt>
                <c:pt idx="2">
                  <c:v>0.28907168037602815</c:v>
                </c:pt>
                <c:pt idx="3">
                  <c:v>0.26240409207161125</c:v>
                </c:pt>
                <c:pt idx="4">
                  <c:v>0.39463201906217676</c:v>
                </c:pt>
                <c:pt idx="5">
                  <c:v>0.48991935483870969</c:v>
                </c:pt>
                <c:pt idx="6">
                  <c:v>0.24531024531024528</c:v>
                </c:pt>
                <c:pt idx="7">
                  <c:v>0.23501505337104278</c:v>
                </c:pt>
                <c:pt idx="8">
                  <c:v>0.25753228120516503</c:v>
                </c:pt>
                <c:pt idx="9">
                  <c:v>0.27694338999834955</c:v>
                </c:pt>
                <c:pt idx="10">
                  <c:v>0.39133333333333337</c:v>
                </c:pt>
                <c:pt idx="11">
                  <c:v>0.45079515037002055</c:v>
                </c:pt>
                <c:pt idx="12">
                  <c:v>0.38076923076923097</c:v>
                </c:pt>
                <c:pt idx="13">
                  <c:v>0.35238095238095241</c:v>
                </c:pt>
                <c:pt idx="14">
                  <c:v>0.42410714285714285</c:v>
                </c:pt>
                <c:pt idx="15">
                  <c:v>0.20941144314868806</c:v>
                </c:pt>
                <c:pt idx="16">
                  <c:v>0.34832392963823433</c:v>
                </c:pt>
                <c:pt idx="17">
                  <c:v>0.32868672046955227</c:v>
                </c:pt>
                <c:pt idx="18">
                  <c:v>0.39444444444444443</c:v>
                </c:pt>
                <c:pt idx="19">
                  <c:v>0.29528619528619526</c:v>
                </c:pt>
                <c:pt idx="20">
                  <c:v>0.34299516908212557</c:v>
                </c:pt>
                <c:pt idx="21">
                  <c:v>0.34580498866213155</c:v>
                </c:pt>
                <c:pt idx="22">
                  <c:v>0.28850461091855506</c:v>
                </c:pt>
                <c:pt idx="23">
                  <c:v>0.30940170940170947</c:v>
                </c:pt>
                <c:pt idx="24">
                  <c:v>0.26442016866526702</c:v>
                </c:pt>
                <c:pt idx="25" formatCode="@">
                  <c:v>0.36651241569125614</c:v>
                </c:pt>
                <c:pt idx="26">
                  <c:v>0.3128573328014892</c:v>
                </c:pt>
                <c:pt idx="27">
                  <c:v>0.49365793780687378</c:v>
                </c:pt>
                <c:pt idx="28">
                  <c:v>0.3726100489106271</c:v>
                </c:pt>
                <c:pt idx="29">
                  <c:v>0.32741617357001956</c:v>
                </c:pt>
                <c:pt idx="30">
                  <c:v>0.85702878436442453</c:v>
                </c:pt>
                <c:pt idx="31">
                  <c:v>0.3037794828076158</c:v>
                </c:pt>
                <c:pt idx="32">
                  <c:v>0.23738084075636823</c:v>
                </c:pt>
                <c:pt idx="33">
                  <c:v>0.42028985507246386</c:v>
                </c:pt>
                <c:pt idx="34">
                  <c:v>0.33516483516483525</c:v>
                </c:pt>
                <c:pt idx="35">
                  <c:v>0.32724814063556451</c:v>
                </c:pt>
                <c:pt idx="36">
                  <c:v>0.20224089635854345</c:v>
                </c:pt>
                <c:pt idx="37">
                  <c:v>0.15100250626566419</c:v>
                </c:pt>
                <c:pt idx="38">
                  <c:v>0.22203532380151392</c:v>
                </c:pt>
                <c:pt idx="39">
                  <c:v>0.18151356652500819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B9-4D6E-BF0E-0F6C090EEC04}"/>
            </c:ext>
          </c:extLst>
        </c:ser>
        <c:ser>
          <c:idx val="2"/>
          <c:order val="2"/>
          <c:tx>
            <c:strRef>
              <c:f>FracVar!$H$1</c:f>
              <c:strCache>
                <c:ptCount val="1"/>
                <c:pt idx="0">
                  <c:v>VE(v|e)/V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ysClr val="window" lastClr="FFFFFF"/>
              </a:bgClr>
            </a:patt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FracVar!$C$2:$C$41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FracVar!$H$2:$H$41</c:f>
              <c:numCache>
                <c:formatCode>General</c:formatCode>
                <c:ptCount val="40"/>
                <c:pt idx="0">
                  <c:v>8.0841211653482528E-2</c:v>
                </c:pt>
                <c:pt idx="1">
                  <c:v>0.14285714285714285</c:v>
                </c:pt>
                <c:pt idx="2">
                  <c:v>9.7532314923619315E-2</c:v>
                </c:pt>
                <c:pt idx="3">
                  <c:v>9.3606138107416914E-2</c:v>
                </c:pt>
                <c:pt idx="4">
                  <c:v>4.7466618711504718E-2</c:v>
                </c:pt>
                <c:pt idx="5">
                  <c:v>1.8817204301075269E-2</c:v>
                </c:pt>
                <c:pt idx="6">
                  <c:v>6.4110492681921261E-2</c:v>
                </c:pt>
                <c:pt idx="7">
                  <c:v>5.9939786515828854E-2</c:v>
                </c:pt>
                <c:pt idx="8">
                  <c:v>5.308464849354376E-2</c:v>
                </c:pt>
                <c:pt idx="9">
                  <c:v>6.9153325631292284E-2</c:v>
                </c:pt>
                <c:pt idx="10">
                  <c:v>5.3333333333333316E-2</c:v>
                </c:pt>
                <c:pt idx="11">
                  <c:v>3.3223114470162178E-2</c:v>
                </c:pt>
                <c:pt idx="12">
                  <c:v>0.12423076923076919</c:v>
                </c:pt>
                <c:pt idx="13">
                  <c:v>7.3904761904761918E-2</c:v>
                </c:pt>
                <c:pt idx="14">
                  <c:v>6.8080357142857151E-2</c:v>
                </c:pt>
                <c:pt idx="15">
                  <c:v>5.8673469387755126E-2</c:v>
                </c:pt>
                <c:pt idx="16">
                  <c:v>0.1798041818785264</c:v>
                </c:pt>
                <c:pt idx="17">
                  <c:v>3.9618488628026423E-2</c:v>
                </c:pt>
                <c:pt idx="18">
                  <c:v>2.7777777777777776E-2</c:v>
                </c:pt>
                <c:pt idx="19">
                  <c:v>6.2626262626262641E-2</c:v>
                </c:pt>
                <c:pt idx="20">
                  <c:v>5.5900621118012445E-2</c:v>
                </c:pt>
                <c:pt idx="21">
                  <c:v>4.0178571428571432E-2</c:v>
                </c:pt>
                <c:pt idx="22">
                  <c:v>4.1829852725884971E-2</c:v>
                </c:pt>
                <c:pt idx="23">
                  <c:v>0.11623931623931624</c:v>
                </c:pt>
                <c:pt idx="24">
                  <c:v>5.0243746219264848E-2</c:v>
                </c:pt>
                <c:pt idx="25">
                  <c:v>7.0985693978162887E-2</c:v>
                </c:pt>
                <c:pt idx="26">
                  <c:v>1.9944156362185869E-2</c:v>
                </c:pt>
                <c:pt idx="27">
                  <c:v>0.11727700490998363</c:v>
                </c:pt>
                <c:pt idx="28">
                  <c:v>9.6131614050689193E-2</c:v>
                </c:pt>
                <c:pt idx="29">
                  <c:v>0.19230769230769224</c:v>
                </c:pt>
                <c:pt idx="30">
                  <c:v>1.2281835811247581E-2</c:v>
                </c:pt>
                <c:pt idx="31">
                  <c:v>0.15089514066496165</c:v>
                </c:pt>
                <c:pt idx="32">
                  <c:v>9.8296608845132055E-2</c:v>
                </c:pt>
                <c:pt idx="33">
                  <c:v>5.1793775243525804E-2</c:v>
                </c:pt>
                <c:pt idx="34">
                  <c:v>3.2967032967032961E-2</c:v>
                </c:pt>
                <c:pt idx="35">
                  <c:v>7.51352265043949E-2</c:v>
                </c:pt>
                <c:pt idx="36">
                  <c:v>9.9495798319327755E-2</c:v>
                </c:pt>
                <c:pt idx="37">
                  <c:v>7.3308270676691753E-2</c:v>
                </c:pt>
                <c:pt idx="38">
                  <c:v>5.2144659377628272E-2</c:v>
                </c:pt>
                <c:pt idx="39">
                  <c:v>6.7710035959463913E-2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D-422C-A5C7-9037FE0EE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5803648"/>
        <c:axId val="128561499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FracVar!$F$1</c15:sqref>
                        </c15:formulaRef>
                      </c:ext>
                    </c:extLst>
                    <c:strCache>
                      <c:ptCount val="1"/>
                      <c:pt idx="0">
                        <c:v>HiLo</c:v>
                      </c:pt>
                    </c:strCache>
                  </c:strRef>
                </c:tx>
                <c:spPr>
                  <a:solidFill>
                    <a:srgbClr val="0070C0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FracVar!$C$2:$C$41</c15:sqref>
                        </c15:formulaRef>
                      </c:ext>
                    </c:extLst>
                    <c:strCache>
                      <c:ptCount val="40"/>
                      <c:pt idx="0">
                        <c:v>biol_agents</c:v>
                      </c:pt>
                      <c:pt idx="1">
                        <c:v>Brexit_Food</c:v>
                      </c:pt>
                      <c:pt idx="2">
                        <c:v>burkina faso</c:v>
                      </c:pt>
                      <c:pt idx="3">
                        <c:v>CDC_Roi</c:v>
                      </c:pt>
                      <c:pt idx="4">
                        <c:v>CDCALL</c:v>
                      </c:pt>
                      <c:pt idx="5">
                        <c:v>CO2em</c:v>
                      </c:pt>
                      <c:pt idx="6">
                        <c:v>cotopaxi</c:v>
                      </c:pt>
                      <c:pt idx="7">
                        <c:v>eBBP</c:v>
                      </c:pt>
                      <c:pt idx="8">
                        <c:v>Erie Carps</c:v>
                      </c:pt>
                      <c:pt idx="9">
                        <c:v>Gerstenberger</c:v>
                      </c:pt>
                      <c:pt idx="10">
                        <c:v>ICE_2012</c:v>
                      </c:pt>
                      <c:pt idx="11">
                        <c:v>Ice_2018</c:v>
                      </c:pt>
                      <c:pt idx="12">
                        <c:v>Leontaris</c:v>
                      </c:pt>
                      <c:pt idx="13">
                        <c:v>liander</c:v>
                      </c:pt>
                      <c:pt idx="14">
                        <c:v>PHAC_T4</c:v>
                      </c:pt>
                      <c:pt idx="15">
                        <c:v>piton</c:v>
                      </c:pt>
                      <c:pt idx="16">
                        <c:v>Political_Violence</c:v>
                      </c:pt>
                      <c:pt idx="17">
                        <c:v>Sheep</c:v>
                      </c:pt>
                      <c:pt idx="18">
                        <c:v>SPEED</c:v>
                      </c:pt>
                      <c:pt idx="19">
                        <c:v>Tadini_Clermont</c:v>
                      </c:pt>
                      <c:pt idx="20">
                        <c:v>TdC</c:v>
                      </c:pt>
                      <c:pt idx="21">
                        <c:v>topaz</c:v>
                      </c:pt>
                      <c:pt idx="22">
                        <c:v>USGS</c:v>
                      </c:pt>
                      <c:pt idx="23">
                        <c:v>ethiopia</c:v>
                      </c:pt>
                      <c:pt idx="24">
                        <c:v>stromboli</c:v>
                      </c:pt>
                      <c:pt idx="25">
                        <c:v>RIVM2023</c:v>
                      </c:pt>
                      <c:pt idx="26">
                        <c:v>kulumbo</c:v>
                      </c:pt>
                      <c:pt idx="27">
                        <c:v>TUDDISPR</c:v>
                      </c:pt>
                      <c:pt idx="28">
                        <c:v>Gas_ 3rd_party</c:v>
                      </c:pt>
                      <c:pt idx="29">
                        <c:v>GAS95(corros)</c:v>
                      </c:pt>
                      <c:pt idx="30">
                        <c:v>Dykering</c:v>
                      </c:pt>
                      <c:pt idx="31">
                        <c:v>CARMA</c:v>
                      </c:pt>
                      <c:pt idx="32">
                        <c:v>OPRISKBANK</c:v>
                      </c:pt>
                      <c:pt idx="33">
                        <c:v>INFOSEC</c:v>
                      </c:pt>
                      <c:pt idx="34">
                        <c:v>DAMS</c:v>
                      </c:pt>
                      <c:pt idx="35">
                        <c:v>PILOTS</c:v>
                      </c:pt>
                      <c:pt idx="36">
                        <c:v>SETE_CIDADES</c:v>
                      </c:pt>
                      <c:pt idx="37">
                        <c:v>TEIDEMAY_05</c:v>
                      </c:pt>
                      <c:pt idx="38">
                        <c:v>VESUVIO</c:v>
                      </c:pt>
                      <c:pt idx="39">
                        <c:v>Volcano_risk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FracVar!$F$2:$F$41</c15:sqref>
                        </c15:formulaRef>
                      </c:ext>
                    </c:extLst>
                    <c:numCache>
                      <c:formatCode>General</c:formatCode>
                      <c:ptCount val="4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 formatCode="@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FB9-4D6E-BF0E-0F6C090EEC04}"/>
                  </c:ext>
                </c:extLst>
              </c15:ser>
            </c15:filteredBarSeries>
          </c:ext>
        </c:extLst>
      </c:barChart>
      <c:catAx>
        <c:axId val="109580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5614992"/>
        <c:crosses val="autoZero"/>
        <c:auto val="1"/>
        <c:lblAlgn val="ctr"/>
        <c:lblOffset val="100"/>
        <c:noMultiLvlLbl val="0"/>
      </c:catAx>
      <c:valAx>
        <c:axId val="128561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0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738612847612142"/>
          <c:y val="7.759657116311959E-2"/>
          <c:w val="0.29686076438501835"/>
          <c:h val="7.8268548397699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Fractional variance Tail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099255636014341E-2"/>
          <c:y val="0.17943526175157282"/>
          <c:w val="0.92057492025343046"/>
          <c:h val="0.648666906771392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FracVar!$J$1</c:f>
              <c:strCache>
                <c:ptCount val="1"/>
                <c:pt idx="0">
                  <c:v>VE(e|v)/V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FracVar!$C$2:$C$41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FracVar!$J$2:$J$41</c:f>
              <c:numCache>
                <c:formatCode>General</c:formatCode>
                <c:ptCount val="40"/>
                <c:pt idx="0">
                  <c:v>0.22999539850530751</c:v>
                </c:pt>
                <c:pt idx="1">
                  <c:v>0.14552157883322497</c:v>
                </c:pt>
                <c:pt idx="2">
                  <c:v>0.12044095226926245</c:v>
                </c:pt>
                <c:pt idx="3">
                  <c:v>0.11657613561750139</c:v>
                </c:pt>
                <c:pt idx="4">
                  <c:v>0.20725484726094878</c:v>
                </c:pt>
                <c:pt idx="5">
                  <c:v>0.27905308464849354</c:v>
                </c:pt>
                <c:pt idx="6">
                  <c:v>8.9785414682579986E-2</c:v>
                </c:pt>
                <c:pt idx="7">
                  <c:v>0.21863197650020971</c:v>
                </c:pt>
                <c:pt idx="8">
                  <c:v>0.31796037674569688</c:v>
                </c:pt>
                <c:pt idx="9">
                  <c:v>0.1825307950727883</c:v>
                </c:pt>
                <c:pt idx="10">
                  <c:v>0.19527896995708158</c:v>
                </c:pt>
                <c:pt idx="11">
                  <c:v>0.1660105193537211</c:v>
                </c:pt>
                <c:pt idx="12">
                  <c:v>0.17406143344709901</c:v>
                </c:pt>
                <c:pt idx="13">
                  <c:v>0.14507772020725396</c:v>
                </c:pt>
                <c:pt idx="14">
                  <c:v>0.31428571428571439</c:v>
                </c:pt>
                <c:pt idx="15">
                  <c:v>7.6949927119120659E-2</c:v>
                </c:pt>
                <c:pt idx="16">
                  <c:v>0.12060301507537696</c:v>
                </c:pt>
                <c:pt idx="17">
                  <c:v>0.13513513513513509</c:v>
                </c:pt>
                <c:pt idx="18">
                  <c:v>0.1682913371344491</c:v>
                </c:pt>
                <c:pt idx="19">
                  <c:v>0.10967741935483877</c:v>
                </c:pt>
                <c:pt idx="20">
                  <c:v>5.5032585083273008E-2</c:v>
                </c:pt>
                <c:pt idx="21">
                  <c:v>0.16551679800772148</c:v>
                </c:pt>
                <c:pt idx="22">
                  <c:v>0.11245617272559513</c:v>
                </c:pt>
                <c:pt idx="23">
                  <c:v>0.1708138173302107</c:v>
                </c:pt>
                <c:pt idx="24">
                  <c:v>0.13337291086000624</c:v>
                </c:pt>
                <c:pt idx="25">
                  <c:v>0.1819874515247823</c:v>
                </c:pt>
                <c:pt idx="26">
                  <c:v>0.24745263412764076</c:v>
                </c:pt>
                <c:pt idx="27">
                  <c:v>0.16705600820466085</c:v>
                </c:pt>
                <c:pt idx="28">
                  <c:v>0.18426103646833014</c:v>
                </c:pt>
                <c:pt idx="29">
                  <c:v>0.26415094339622652</c:v>
                </c:pt>
                <c:pt idx="30">
                  <c:v>0.41081203472237143</c:v>
                </c:pt>
                <c:pt idx="31">
                  <c:v>0.12612377541096378</c:v>
                </c:pt>
                <c:pt idx="32">
                  <c:v>0.10944324435124018</c:v>
                </c:pt>
                <c:pt idx="33">
                  <c:v>0.18177364037236654</c:v>
                </c:pt>
                <c:pt idx="34">
                  <c:v>0.27041389882473177</c:v>
                </c:pt>
                <c:pt idx="35">
                  <c:v>0.15304212337289952</c:v>
                </c:pt>
                <c:pt idx="36">
                  <c:v>0.17806841046277666</c:v>
                </c:pt>
                <c:pt idx="37">
                  <c:v>7.6541784786704925E-2</c:v>
                </c:pt>
                <c:pt idx="38">
                  <c:v>5.6503825779870502E-2</c:v>
                </c:pt>
                <c:pt idx="39">
                  <c:v>4.0463598083663226E-2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9-4D6E-BF0E-0F6C090EEC04}"/>
            </c:ext>
          </c:extLst>
        </c:ser>
        <c:ser>
          <c:idx val="1"/>
          <c:order val="1"/>
          <c:tx>
            <c:strRef>
              <c:f>FracVar!$K$1</c:f>
              <c:strCache>
                <c:ptCount val="1"/>
                <c:pt idx="0">
                  <c:v>VE(v|e)/V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chemeClr val="bg1"/>
              </a:bgClr>
            </a:patt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FracVar!$C$2:$C$41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FracVar!$K$2:$K$41</c:f>
              <c:numCache>
                <c:formatCode>General</c:formatCode>
                <c:ptCount val="40"/>
                <c:pt idx="0">
                  <c:v>0.36594640052044486</c:v>
                </c:pt>
                <c:pt idx="1">
                  <c:v>0.5584791568619063</c:v>
                </c:pt>
                <c:pt idx="2">
                  <c:v>0.75583440834994708</c:v>
                </c:pt>
                <c:pt idx="3">
                  <c:v>0.57472790942915708</c:v>
                </c:pt>
                <c:pt idx="4">
                  <c:v>0.57265561365068141</c:v>
                </c:pt>
                <c:pt idx="5">
                  <c:v>0.47703632450762995</c:v>
                </c:pt>
                <c:pt idx="6">
                  <c:v>0.35196059133264063</c:v>
                </c:pt>
                <c:pt idx="7">
                  <c:v>0.55799937054133431</c:v>
                </c:pt>
                <c:pt idx="8">
                  <c:v>0.63655001623903917</c:v>
                </c:pt>
                <c:pt idx="9">
                  <c:v>0.59022094926350233</c:v>
                </c:pt>
                <c:pt idx="10">
                  <c:v>0.52002861230329034</c:v>
                </c:pt>
                <c:pt idx="11">
                  <c:v>0.52931403735315408</c:v>
                </c:pt>
                <c:pt idx="12">
                  <c:v>0.56857935153583639</c:v>
                </c:pt>
                <c:pt idx="13">
                  <c:v>0.50784398388025331</c:v>
                </c:pt>
                <c:pt idx="14">
                  <c:v>0.54824175824175825</c:v>
                </c:pt>
                <c:pt idx="15">
                  <c:v>0.57953388556893959</c:v>
                </c:pt>
                <c:pt idx="16">
                  <c:v>0.38126530086329086</c:v>
                </c:pt>
                <c:pt idx="17">
                  <c:v>0.57196267696267677</c:v>
                </c:pt>
                <c:pt idx="18">
                  <c:v>0.33251333455949966</c:v>
                </c:pt>
                <c:pt idx="19">
                  <c:v>0.60164185277088478</c:v>
                </c:pt>
                <c:pt idx="20">
                  <c:v>0.57250772623797286</c:v>
                </c:pt>
                <c:pt idx="21">
                  <c:v>0.39249799520201956</c:v>
                </c:pt>
                <c:pt idx="22">
                  <c:v>0.4314176201021096</c:v>
                </c:pt>
                <c:pt idx="23">
                  <c:v>0.80004360664591834</c:v>
                </c:pt>
                <c:pt idx="24">
                  <c:v>0.56545727593551842</c:v>
                </c:pt>
                <c:pt idx="25">
                  <c:v>0.56961674015244335</c:v>
                </c:pt>
                <c:pt idx="26">
                  <c:v>0.40097712234405747</c:v>
                </c:pt>
                <c:pt idx="27">
                  <c:v>0.74599231685482825</c:v>
                </c:pt>
                <c:pt idx="28">
                  <c:v>0.70805206305444779</c:v>
                </c:pt>
                <c:pt idx="29">
                  <c:v>0.54686303562486793</c:v>
                </c:pt>
                <c:pt idx="30">
                  <c:v>0.5615239447368966</c:v>
                </c:pt>
                <c:pt idx="31">
                  <c:v>0.58537023032948265</c:v>
                </c:pt>
                <c:pt idx="32">
                  <c:v>0.57699866289630397</c:v>
                </c:pt>
                <c:pt idx="33">
                  <c:v>0.63146780438594563</c:v>
                </c:pt>
                <c:pt idx="34">
                  <c:v>0.60464176389732738</c:v>
                </c:pt>
                <c:pt idx="35">
                  <c:v>0.58364926237178838</c:v>
                </c:pt>
                <c:pt idx="36">
                  <c:v>0.28188823936386226</c:v>
                </c:pt>
                <c:pt idx="37">
                  <c:v>0.41808345698190319</c:v>
                </c:pt>
                <c:pt idx="38">
                  <c:v>0.49082239745139289</c:v>
                </c:pt>
                <c:pt idx="39">
                  <c:v>0.49699209966326396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B9-4D6E-BF0E-0F6C090EE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5803648"/>
        <c:axId val="1285614992"/>
      </c:barChart>
      <c:catAx>
        <c:axId val="109580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5614992"/>
        <c:crosses val="autoZero"/>
        <c:auto val="1"/>
        <c:lblAlgn val="ctr"/>
        <c:lblOffset val="100"/>
        <c:noMultiLvlLbl val="0"/>
      </c:catAx>
      <c:valAx>
        <c:axId val="128561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0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738612847612142"/>
          <c:y val="7.759657116311959E-2"/>
          <c:w val="0.29686076438501835"/>
          <c:h val="7.8268548397699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HiLo Net Agrmt &amp; Indep Ex'd Net Agrmt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099255636014341E-2"/>
          <c:y val="0.17943526175157282"/>
          <c:w val="0.92057492025343046"/>
          <c:h val="0.648666906771392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FracVar!$M$1</c:f>
              <c:strCache>
                <c:ptCount val="1"/>
                <c:pt idx="0">
                  <c:v>HiLo Net Agr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FracVar!$C$2:$C$41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FracVar!$M$2:$M$41</c:f>
              <c:numCache>
                <c:formatCode>General</c:formatCode>
                <c:ptCount val="40"/>
                <c:pt idx="0">
                  <c:v>0.28935185185185192</c:v>
                </c:pt>
                <c:pt idx="1">
                  <c:v>0.11199999999999999</c:v>
                </c:pt>
                <c:pt idx="2">
                  <c:v>0.24444444444444446</c:v>
                </c:pt>
                <c:pt idx="3">
                  <c:v>0.22900000000000004</c:v>
                </c:pt>
                <c:pt idx="4">
                  <c:v>0.38281249999999983</c:v>
                </c:pt>
                <c:pt idx="5">
                  <c:v>0.39818181818181819</c:v>
                </c:pt>
                <c:pt idx="6">
                  <c:v>0.20285714285714285</c:v>
                </c:pt>
                <c:pt idx="7">
                  <c:v>0.16802721088435374</c:v>
                </c:pt>
                <c:pt idx="8">
                  <c:v>0.16399999999999998</c:v>
                </c:pt>
                <c:pt idx="9">
                  <c:v>0.19658119658119655</c:v>
                </c:pt>
                <c:pt idx="10">
                  <c:v>0.29636363636363633</c:v>
                </c:pt>
                <c:pt idx="11">
                  <c:v>0.40500000000000008</c:v>
                </c:pt>
                <c:pt idx="12">
                  <c:v>0.36599763872491148</c:v>
                </c:pt>
                <c:pt idx="13">
                  <c:v>0.34710743801652894</c:v>
                </c:pt>
                <c:pt idx="14">
                  <c:v>0.32666666666666672</c:v>
                </c:pt>
                <c:pt idx="15">
                  <c:v>0.17721088435374152</c:v>
                </c:pt>
                <c:pt idx="16">
                  <c:v>0.30010582010582004</c:v>
                </c:pt>
                <c:pt idx="17">
                  <c:v>0.26462585034013603</c:v>
                </c:pt>
                <c:pt idx="18">
                  <c:v>0.37244897959183676</c:v>
                </c:pt>
                <c:pt idx="19">
                  <c:v>0.22863247863247857</c:v>
                </c:pt>
                <c:pt idx="20">
                  <c:v>0.29375453885257807</c:v>
                </c:pt>
                <c:pt idx="21">
                  <c:v>0.29818594104308388</c:v>
                </c:pt>
                <c:pt idx="22">
                  <c:v>0.283203125</c:v>
                </c:pt>
                <c:pt idx="23">
                  <c:v>0.24132231404958676</c:v>
                </c:pt>
                <c:pt idx="24">
                  <c:v>0.21995464852607707</c:v>
                </c:pt>
                <c:pt idx="25">
                  <c:v>0.34293272864701457</c:v>
                </c:pt>
                <c:pt idx="26">
                  <c:v>0.24540641544690134</c:v>
                </c:pt>
                <c:pt idx="27">
                  <c:v>0.40404040404040414</c:v>
                </c:pt>
                <c:pt idx="28">
                  <c:v>0.43037214885954383</c:v>
                </c:pt>
                <c:pt idx="29">
                  <c:v>0.38945669714900472</c:v>
                </c:pt>
                <c:pt idx="30">
                  <c:v>0.79982330854744865</c:v>
                </c:pt>
                <c:pt idx="31">
                  <c:v>0.23611111111111113</c:v>
                </c:pt>
                <c:pt idx="32">
                  <c:v>0.13749999999999998</c:v>
                </c:pt>
                <c:pt idx="33">
                  <c:v>0.34556213017751486</c:v>
                </c:pt>
                <c:pt idx="34">
                  <c:v>0.24793388429752064</c:v>
                </c:pt>
                <c:pt idx="35">
                  <c:v>0.30509885535900105</c:v>
                </c:pt>
                <c:pt idx="36">
                  <c:v>0.1584487534626039</c:v>
                </c:pt>
                <c:pt idx="37">
                  <c:v>0.19100346020761247</c:v>
                </c:pt>
                <c:pt idx="38">
                  <c:v>0.17346938775510204</c:v>
                </c:pt>
                <c:pt idx="39">
                  <c:v>0.18646913580246918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9-4D6E-BF0E-0F6C090EEC04}"/>
            </c:ext>
          </c:extLst>
        </c:ser>
        <c:ser>
          <c:idx val="1"/>
          <c:order val="1"/>
          <c:tx>
            <c:strRef>
              <c:f>FracVar!$N$1</c:f>
              <c:strCache>
                <c:ptCount val="1"/>
                <c:pt idx="0">
                  <c:v>Hilo IndNetAgr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ysClr val="window" lastClr="FFFFFF"/>
              </a:bgClr>
            </a:patt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FracVar!$C$2:$C$41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FracVar!$N$2:$N$41</c:f>
              <c:numCache>
                <c:formatCode>General</c:formatCode>
                <c:ptCount val="40"/>
                <c:pt idx="0">
                  <c:v>1.9290123456789987E-4</c:v>
                </c:pt>
                <c:pt idx="1">
                  <c:v>9.0000000000000024E-2</c:v>
                </c:pt>
                <c:pt idx="2">
                  <c:v>5.4444444444444469E-2</c:v>
                </c:pt>
                <c:pt idx="3">
                  <c:v>2.2499999999999975E-2</c:v>
                </c:pt>
                <c:pt idx="4">
                  <c:v>1.488981009070295E-2</c:v>
                </c:pt>
                <c:pt idx="5">
                  <c:v>1.6198347107437998E-2</c:v>
                </c:pt>
                <c:pt idx="6">
                  <c:v>1.0000000000000007E-2</c:v>
                </c:pt>
                <c:pt idx="7">
                  <c:v>5.8049886621315116E-3</c:v>
                </c:pt>
                <c:pt idx="8">
                  <c:v>8.7111111111110983E-3</c:v>
                </c:pt>
                <c:pt idx="9">
                  <c:v>4.1091387245233389E-3</c:v>
                </c:pt>
                <c:pt idx="10">
                  <c:v>8.2644628099173504E-3</c:v>
                </c:pt>
                <c:pt idx="11">
                  <c:v>7.6562499999999938E-3</c:v>
                </c:pt>
                <c:pt idx="12">
                  <c:v>0.12295496711081128</c:v>
                </c:pt>
                <c:pt idx="13">
                  <c:v>0.13223140495867775</c:v>
                </c:pt>
                <c:pt idx="14">
                  <c:v>4.4444444444444427E-3</c:v>
                </c:pt>
                <c:pt idx="15">
                  <c:v>4.4444444444444427E-3</c:v>
                </c:pt>
                <c:pt idx="16">
                  <c:v>2.8309397833207382E-2</c:v>
                </c:pt>
                <c:pt idx="17">
                  <c:v>1.0975056689342419E-2</c:v>
                </c:pt>
                <c:pt idx="18">
                  <c:v>8.1632653061224414E-2</c:v>
                </c:pt>
                <c:pt idx="19">
                  <c:v>2.3668639053254423E-2</c:v>
                </c:pt>
                <c:pt idx="20">
                  <c:v>9.6116878123798724E-3</c:v>
                </c:pt>
                <c:pt idx="21">
                  <c:v>0</c:v>
                </c:pt>
                <c:pt idx="22">
                  <c:v>3.6470389660493867E-2</c:v>
                </c:pt>
                <c:pt idx="23">
                  <c:v>3.3057851239669443E-2</c:v>
                </c:pt>
                <c:pt idx="24">
                  <c:v>4.2871315192743748E-3</c:v>
                </c:pt>
                <c:pt idx="25">
                  <c:v>3.6281179138321947E-4</c:v>
                </c:pt>
                <c:pt idx="26">
                  <c:v>1.378485141536492E-2</c:v>
                </c:pt>
                <c:pt idx="27">
                  <c:v>2.5507601265177069E-3</c:v>
                </c:pt>
                <c:pt idx="28">
                  <c:v>0.20591766118211985</c:v>
                </c:pt>
                <c:pt idx="29">
                  <c:v>0.20661157024793392</c:v>
                </c:pt>
                <c:pt idx="30">
                  <c:v>1.1317338162064292E-2</c:v>
                </c:pt>
                <c:pt idx="31">
                  <c:v>2.2499999999999975E-2</c:v>
                </c:pt>
                <c:pt idx="32">
                  <c:v>1.5624999999999889E-4</c:v>
                </c:pt>
                <c:pt idx="33">
                  <c:v>3.7869822485207105E-3</c:v>
                </c:pt>
                <c:pt idx="34">
                  <c:v>5.5324089884570687E-3</c:v>
                </c:pt>
                <c:pt idx="35">
                  <c:v>1.5026014568158164E-2</c:v>
                </c:pt>
                <c:pt idx="36">
                  <c:v>1.1080332409972275E-2</c:v>
                </c:pt>
                <c:pt idx="37">
                  <c:v>0.11640138408304507</c:v>
                </c:pt>
                <c:pt idx="38">
                  <c:v>2.9387755102040836E-2</c:v>
                </c:pt>
                <c:pt idx="39">
                  <c:v>3.3204938271604964E-2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B9-4D6E-BF0E-0F6C090EE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5803648"/>
        <c:axId val="1285614992"/>
      </c:barChart>
      <c:catAx>
        <c:axId val="109580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5614992"/>
        <c:crosses val="autoZero"/>
        <c:auto val="1"/>
        <c:lblAlgn val="ctr"/>
        <c:lblOffset val="100"/>
        <c:noMultiLvlLbl val="0"/>
      </c:catAx>
      <c:valAx>
        <c:axId val="128561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0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999645063218424"/>
          <c:y val="0.17639293137496131"/>
          <c:w val="0.29686076438501835"/>
          <c:h val="7.8268548397699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Tail Net Agrmt &amp; Indep Ex'd Net Agrmt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586516678293218E-2"/>
          <c:y val="0.11138937647117281"/>
          <c:w val="0.8760766188403013"/>
          <c:h val="0.62461937560459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FracVar!$O$1</c:f>
              <c:strCache>
                <c:ptCount val="1"/>
                <c:pt idx="0">
                  <c:v>Tail NetAgr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FracVar!$I$2:$I$41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FracVar!$O$2:$O$41</c:f>
              <c:numCache>
                <c:formatCode>General</c:formatCode>
                <c:ptCount val="40"/>
                <c:pt idx="0">
                  <c:v>0.13657407407407407</c:v>
                </c:pt>
                <c:pt idx="1">
                  <c:v>0.11199999999999996</c:v>
                </c:pt>
                <c:pt idx="2">
                  <c:v>0.22222222222222224</c:v>
                </c:pt>
                <c:pt idx="3">
                  <c:v>6.2000000000000034E-2</c:v>
                </c:pt>
                <c:pt idx="4">
                  <c:v>0.23400297619047619</c:v>
                </c:pt>
                <c:pt idx="5">
                  <c:v>0.1690909090909091</c:v>
                </c:pt>
                <c:pt idx="6">
                  <c:v>0.14785714285714283</c:v>
                </c:pt>
                <c:pt idx="7">
                  <c:v>0.20476190476190476</c:v>
                </c:pt>
                <c:pt idx="8">
                  <c:v>0.30266666666666669</c:v>
                </c:pt>
                <c:pt idx="9">
                  <c:v>0.13675213675213674</c:v>
                </c:pt>
                <c:pt idx="10">
                  <c:v>8.1818181818181804E-2</c:v>
                </c:pt>
                <c:pt idx="11">
                  <c:v>0.12250000000000001</c:v>
                </c:pt>
                <c:pt idx="12">
                  <c:v>7.7922077922077934E-2</c:v>
                </c:pt>
                <c:pt idx="13">
                  <c:v>0.19504132231404958</c:v>
                </c:pt>
                <c:pt idx="14">
                  <c:v>0.20666666666666669</c:v>
                </c:pt>
                <c:pt idx="15">
                  <c:v>3.9115646258503396E-2</c:v>
                </c:pt>
                <c:pt idx="16">
                  <c:v>0.27301587301587305</c:v>
                </c:pt>
                <c:pt idx="17">
                  <c:v>5.7823129251700689E-2</c:v>
                </c:pt>
                <c:pt idx="18">
                  <c:v>0.10459183673469387</c:v>
                </c:pt>
                <c:pt idx="19">
                  <c:v>0.17948717948717952</c:v>
                </c:pt>
                <c:pt idx="20">
                  <c:v>-3.2679738562091487E-3</c:v>
                </c:pt>
                <c:pt idx="21">
                  <c:v>0.12018140589569158</c:v>
                </c:pt>
                <c:pt idx="22">
                  <c:v>9.8958333333333356E-2</c:v>
                </c:pt>
                <c:pt idx="23">
                  <c:v>0.22809917355371903</c:v>
                </c:pt>
                <c:pt idx="24">
                  <c:v>8.0498866213151915E-2</c:v>
                </c:pt>
                <c:pt idx="25">
                  <c:v>0.15835222978080118</c:v>
                </c:pt>
                <c:pt idx="26">
                  <c:v>0.17066334475241357</c:v>
                </c:pt>
                <c:pt idx="27">
                  <c:v>9.5500459136822757E-2</c:v>
                </c:pt>
                <c:pt idx="28">
                  <c:v>0.17827130852340936</c:v>
                </c:pt>
                <c:pt idx="29">
                  <c:v>0.21301775147928997</c:v>
                </c:pt>
                <c:pt idx="30">
                  <c:v>0.37340793639107717</c:v>
                </c:pt>
                <c:pt idx="31">
                  <c:v>6.3888888888888898E-2</c:v>
                </c:pt>
                <c:pt idx="32">
                  <c:v>1.7499999999999998E-2</c:v>
                </c:pt>
                <c:pt idx="33">
                  <c:v>0.13254437869822489</c:v>
                </c:pt>
                <c:pt idx="34">
                  <c:v>0.1998497370398197</c:v>
                </c:pt>
                <c:pt idx="35">
                  <c:v>0.12695109261186266</c:v>
                </c:pt>
                <c:pt idx="36">
                  <c:v>0.1850415512465374</c:v>
                </c:pt>
                <c:pt idx="37">
                  <c:v>5.536332179930796E-2</c:v>
                </c:pt>
                <c:pt idx="38">
                  <c:v>-6.1224489795918468E-3</c:v>
                </c:pt>
                <c:pt idx="39">
                  <c:v>5.4123456790123453E-2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9-4A4F-9ED1-39E2499BA0BA}"/>
            </c:ext>
          </c:extLst>
        </c:ser>
        <c:ser>
          <c:idx val="1"/>
          <c:order val="1"/>
          <c:tx>
            <c:strRef>
              <c:f>FracVar!$P$1</c:f>
              <c:strCache>
                <c:ptCount val="1"/>
                <c:pt idx="0">
                  <c:v>Tail IndNet Agr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chemeClr val="bg1"/>
              </a:bgClr>
            </a:patt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FracVar!$I$2:$I$41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FracVar!$P$2:$P$41</c:f>
              <c:numCache>
                <c:formatCode>General</c:formatCode>
                <c:ptCount val="40"/>
                <c:pt idx="0">
                  <c:v>4.8225308641975271E-3</c:v>
                </c:pt>
                <c:pt idx="1">
                  <c:v>9.0000000000000024E-2</c:v>
                </c:pt>
                <c:pt idx="2">
                  <c:v>0.21777777777777788</c:v>
                </c:pt>
                <c:pt idx="3">
                  <c:v>4.0000000000000072E-4</c:v>
                </c:pt>
                <c:pt idx="4">
                  <c:v>6.3996952947845798E-2</c:v>
                </c:pt>
                <c:pt idx="5">
                  <c:v>1.1900826446281E-2</c:v>
                </c:pt>
                <c:pt idx="6">
                  <c:v>0.12250000000000007</c:v>
                </c:pt>
                <c:pt idx="7">
                  <c:v>8.71655328798185E-2</c:v>
                </c:pt>
                <c:pt idx="8">
                  <c:v>0.14951111111111115</c:v>
                </c:pt>
                <c:pt idx="9">
                  <c:v>5.9335963182117042E-2</c:v>
                </c:pt>
                <c:pt idx="10">
                  <c:v>1.3223140495867778E-3</c:v>
                </c:pt>
                <c:pt idx="11">
                  <c:v>1.5625E-2</c:v>
                </c:pt>
                <c:pt idx="12">
                  <c:v>8.2644628099173504E-3</c:v>
                </c:pt>
                <c:pt idx="13">
                  <c:v>0.17487603305785113</c:v>
                </c:pt>
                <c:pt idx="14">
                  <c:v>1.7777777777777771E-2</c:v>
                </c:pt>
                <c:pt idx="15">
                  <c:v>3.6281179138321736E-4</c:v>
                </c:pt>
                <c:pt idx="16">
                  <c:v>0.25478458049886621</c:v>
                </c:pt>
                <c:pt idx="17">
                  <c:v>2.2675736961451295E-3</c:v>
                </c:pt>
                <c:pt idx="18">
                  <c:v>2.0408163265306103E-2</c:v>
                </c:pt>
                <c:pt idx="19">
                  <c:v>0.17899408284023655</c:v>
                </c:pt>
                <c:pt idx="20">
                  <c:v>0</c:v>
                </c:pt>
                <c:pt idx="21">
                  <c:v>1.0239512471655336E-2</c:v>
                </c:pt>
                <c:pt idx="22">
                  <c:v>2.3341049382716035E-2</c:v>
                </c:pt>
                <c:pt idx="23">
                  <c:v>0.1904132231404958</c:v>
                </c:pt>
                <c:pt idx="24">
                  <c:v>3.5430839002267324E-5</c:v>
                </c:pt>
                <c:pt idx="25">
                  <c:v>4.4444444444444427E-3</c:v>
                </c:pt>
                <c:pt idx="26">
                  <c:v>1.7849825435591479E-2</c:v>
                </c:pt>
                <c:pt idx="27">
                  <c:v>3.6832976226915587E-2</c:v>
                </c:pt>
                <c:pt idx="28">
                  <c:v>9.1518960525386647E-2</c:v>
                </c:pt>
                <c:pt idx="29">
                  <c:v>5.3254437869822514E-2</c:v>
                </c:pt>
                <c:pt idx="30">
                  <c:v>5.8347339681485387E-2</c:v>
                </c:pt>
                <c:pt idx="31">
                  <c:v>3.3611111111111119E-2</c:v>
                </c:pt>
                <c:pt idx="32">
                  <c:v>1.8906249999999989E-2</c:v>
                </c:pt>
                <c:pt idx="33">
                  <c:v>4.6390532544378728E-2</c:v>
                </c:pt>
                <c:pt idx="34">
                  <c:v>4.9791680896113619E-2</c:v>
                </c:pt>
                <c:pt idx="35">
                  <c:v>1.2029136316337175E-2</c:v>
                </c:pt>
                <c:pt idx="36">
                  <c:v>8.0775623268698055E-2</c:v>
                </c:pt>
                <c:pt idx="37">
                  <c:v>4.4844290657439501E-2</c:v>
                </c:pt>
                <c:pt idx="38">
                  <c:v>1.3061224489795914E-2</c:v>
                </c:pt>
                <c:pt idx="39">
                  <c:v>3.824197530864195E-2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99-4A4F-9ED1-39E2499BA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7876112"/>
        <c:axId val="161717680"/>
      </c:barChart>
      <c:catAx>
        <c:axId val="173787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17680"/>
        <c:crosses val="autoZero"/>
        <c:auto val="1"/>
        <c:lblAlgn val="ctr"/>
        <c:lblOffset val="100"/>
        <c:noMultiLvlLbl val="0"/>
      </c:catAx>
      <c:valAx>
        <c:axId val="16171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87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6161418286889677E-2"/>
          <c:y val="0.10610814907393863"/>
          <c:w val="0.51200397018767507"/>
          <c:h val="9.370066811586431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Fractional variance MAPE</a:t>
            </a:r>
          </a:p>
        </c:rich>
      </c:tx>
      <c:layout>
        <c:manualLayout>
          <c:xMode val="edge"/>
          <c:yMode val="edge"/>
          <c:x val="0.29907732359365224"/>
          <c:y val="2.2211391820611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91197342802017E-2"/>
          <c:y val="0.18456188657079831"/>
          <c:w val="0.93484075604711492"/>
          <c:h val="0.640254466895267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FracVar!$R$1</c:f>
              <c:strCache>
                <c:ptCount val="1"/>
                <c:pt idx="0">
                  <c:v>VE(e|v)/V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FracVar!$Q$2:$Q$41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FracVar!$R$2:$R$41</c:f>
              <c:numCache>
                <c:formatCode>General</c:formatCode>
                <c:ptCount val="40"/>
                <c:pt idx="0">
                  <c:v>0.10197360981806716</c:v>
                </c:pt>
                <c:pt idx="1">
                  <c:v>0.12435664170375024</c:v>
                </c:pt>
                <c:pt idx="2">
                  <c:v>0.12068404419180295</c:v>
                </c:pt>
                <c:pt idx="3">
                  <c:v>0.40767597810118406</c:v>
                </c:pt>
                <c:pt idx="4">
                  <c:v>5.7366453676628501E-2</c:v>
                </c:pt>
                <c:pt idx="5">
                  <c:v>0.70277561103897546</c:v>
                </c:pt>
                <c:pt idx="6">
                  <c:v>0.14002162980900468</c:v>
                </c:pt>
                <c:pt idx="7">
                  <c:v>0.24318709628113902</c:v>
                </c:pt>
                <c:pt idx="8">
                  <c:v>0.39771108651461035</c:v>
                </c:pt>
                <c:pt idx="9">
                  <c:v>0.53155854785906675</c:v>
                </c:pt>
                <c:pt idx="10">
                  <c:v>0.20691792152929339</c:v>
                </c:pt>
                <c:pt idx="11">
                  <c:v>0.16472950493610455</c:v>
                </c:pt>
                <c:pt idx="12">
                  <c:v>0.27742489248191748</c:v>
                </c:pt>
                <c:pt idx="13">
                  <c:v>0.14096152898976422</c:v>
                </c:pt>
                <c:pt idx="14">
                  <c:v>9.3959209926175569E-2</c:v>
                </c:pt>
                <c:pt idx="15">
                  <c:v>5.3669185103267424E-2</c:v>
                </c:pt>
                <c:pt idx="16">
                  <c:v>0.25055148382085557</c:v>
                </c:pt>
                <c:pt idx="17">
                  <c:v>0.24278756494264103</c:v>
                </c:pt>
                <c:pt idx="18">
                  <c:v>6.7562183484660768E-2</c:v>
                </c:pt>
                <c:pt idx="19">
                  <c:v>0.18942258647952415</c:v>
                </c:pt>
                <c:pt idx="20">
                  <c:v>6.3123535653947405E-2</c:v>
                </c:pt>
                <c:pt idx="21">
                  <c:v>4.4758579956033058E-2</c:v>
                </c:pt>
                <c:pt idx="22">
                  <c:v>3.1337837284864223E-2</c:v>
                </c:pt>
                <c:pt idx="23">
                  <c:v>0.32771067139516508</c:v>
                </c:pt>
                <c:pt idx="24">
                  <c:v>7.3159973765414901E-2</c:v>
                </c:pt>
                <c:pt idx="25">
                  <c:v>2.2569961431538377E-2</c:v>
                </c:pt>
                <c:pt idx="26">
                  <c:v>0.2852462454817406</c:v>
                </c:pt>
                <c:pt idx="27">
                  <c:v>0.26681794449313978</c:v>
                </c:pt>
                <c:pt idx="28">
                  <c:v>0.31730568462323838</c:v>
                </c:pt>
                <c:pt idx="29">
                  <c:v>0.31781309182609357</c:v>
                </c:pt>
                <c:pt idx="30">
                  <c:v>0.69217660405343306</c:v>
                </c:pt>
                <c:pt idx="31">
                  <c:v>7.1440200531635384E-2</c:v>
                </c:pt>
                <c:pt idx="32">
                  <c:v>0.10425825208061937</c:v>
                </c:pt>
                <c:pt idx="33">
                  <c:v>8.2543856724665687E-2</c:v>
                </c:pt>
                <c:pt idx="34">
                  <c:v>0.29354537887179116</c:v>
                </c:pt>
                <c:pt idx="35">
                  <c:v>9.3504045329797753E-2</c:v>
                </c:pt>
                <c:pt idx="36">
                  <c:v>9.5744839560301637E-2</c:v>
                </c:pt>
                <c:pt idx="37">
                  <c:v>8.6023363343277731E-2</c:v>
                </c:pt>
                <c:pt idx="38">
                  <c:v>6.4350687448590072E-2</c:v>
                </c:pt>
                <c:pt idx="39">
                  <c:v>2.1499268373350595E-2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3C-4E14-A709-4DF72739B961}"/>
            </c:ext>
          </c:extLst>
        </c:ser>
        <c:ser>
          <c:idx val="1"/>
          <c:order val="1"/>
          <c:tx>
            <c:strRef>
              <c:f>FracVar!$S$1</c:f>
              <c:strCache>
                <c:ptCount val="1"/>
                <c:pt idx="0">
                  <c:v>VE(v|e)/V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chemeClr val="bg1"/>
              </a:bgClr>
            </a:patt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FracVar!$Q$2:$Q$41</c:f>
              <c:strCache>
                <c:ptCount val="40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</c:strCache>
            </c:strRef>
          </c:cat>
          <c:val>
            <c:numRef>
              <c:f>FracVar!$S$2:$S$41</c:f>
              <c:numCache>
                <c:formatCode>General</c:formatCode>
                <c:ptCount val="40"/>
                <c:pt idx="0">
                  <c:v>6.7580200458356568E-2</c:v>
                </c:pt>
                <c:pt idx="1">
                  <c:v>8.4107428883710533E-2</c:v>
                </c:pt>
                <c:pt idx="2">
                  <c:v>8.8240393033817158E-2</c:v>
                </c:pt>
                <c:pt idx="3">
                  <c:v>6.5692103472969748E-2</c:v>
                </c:pt>
                <c:pt idx="4">
                  <c:v>0.12990983966733721</c:v>
                </c:pt>
                <c:pt idx="5">
                  <c:v>4.1587708918314314E-2</c:v>
                </c:pt>
                <c:pt idx="6">
                  <c:v>6.3163315466724698E-2</c:v>
                </c:pt>
                <c:pt idx="7">
                  <c:v>9.1679248698838048E-2</c:v>
                </c:pt>
                <c:pt idx="8">
                  <c:v>5.8500166021777801E-2</c:v>
                </c:pt>
                <c:pt idx="9">
                  <c:v>4.9188171222949779E-2</c:v>
                </c:pt>
                <c:pt idx="10">
                  <c:v>0.1107684512315629</c:v>
                </c:pt>
                <c:pt idx="11">
                  <c:v>4.6989160088675194E-2</c:v>
                </c:pt>
                <c:pt idx="12">
                  <c:v>9.6846972427214892E-2</c:v>
                </c:pt>
                <c:pt idx="13">
                  <c:v>6.5531334284069903E-2</c:v>
                </c:pt>
                <c:pt idx="14">
                  <c:v>7.5440713058278638E-2</c:v>
                </c:pt>
                <c:pt idx="15">
                  <c:v>6.8747308611132305E-2</c:v>
                </c:pt>
                <c:pt idx="16">
                  <c:v>7.006105750558507E-2</c:v>
                </c:pt>
                <c:pt idx="17">
                  <c:v>5.0763649983396816E-2</c:v>
                </c:pt>
                <c:pt idx="18">
                  <c:v>6.0443769667141836E-2</c:v>
                </c:pt>
                <c:pt idx="19">
                  <c:v>6.4903049854137917E-2</c:v>
                </c:pt>
                <c:pt idx="20">
                  <c:v>5.5595295712156587E-2</c:v>
                </c:pt>
                <c:pt idx="21">
                  <c:v>5.9682579852594897E-2</c:v>
                </c:pt>
                <c:pt idx="22">
                  <c:v>5.3195457163155546E-2</c:v>
                </c:pt>
                <c:pt idx="23">
                  <c:v>6.2694623397459417E-2</c:v>
                </c:pt>
                <c:pt idx="24">
                  <c:v>5.8869612248895586E-2</c:v>
                </c:pt>
                <c:pt idx="25">
                  <c:v>6.5286094959281532E-2</c:v>
                </c:pt>
                <c:pt idx="26">
                  <c:v>6.0804911294971564E-2</c:v>
                </c:pt>
                <c:pt idx="27">
                  <c:v>0.12312581312761968</c:v>
                </c:pt>
                <c:pt idx="28">
                  <c:v>6.9639964273124202E-2</c:v>
                </c:pt>
                <c:pt idx="29">
                  <c:v>0.11041707399034467</c:v>
                </c:pt>
                <c:pt idx="30">
                  <c:v>5.4666237282894374E-2</c:v>
                </c:pt>
                <c:pt idx="31">
                  <c:v>0.17146382275131627</c:v>
                </c:pt>
                <c:pt idx="32">
                  <c:v>7.9094977522799925E-2</c:v>
                </c:pt>
                <c:pt idx="33">
                  <c:v>0.10649480264690703</c:v>
                </c:pt>
                <c:pt idx="34">
                  <c:v>0.10200964745166065</c:v>
                </c:pt>
                <c:pt idx="35">
                  <c:v>0.12471269075113937</c:v>
                </c:pt>
                <c:pt idx="36">
                  <c:v>9.042533081637652E-2</c:v>
                </c:pt>
                <c:pt idx="37">
                  <c:v>8.3508136765564289E-2</c:v>
                </c:pt>
                <c:pt idx="38">
                  <c:v>9.3038399377993061E-2</c:v>
                </c:pt>
                <c:pt idx="39">
                  <c:v>9.5977454280998048E-2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3C-4E14-A709-4DF72739B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2050592"/>
        <c:axId val="612053920"/>
      </c:barChart>
      <c:catAx>
        <c:axId val="61205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053920"/>
        <c:crosses val="autoZero"/>
        <c:auto val="1"/>
        <c:lblAlgn val="ctr"/>
        <c:lblOffset val="100"/>
        <c:noMultiLvlLbl val="0"/>
      </c:catAx>
      <c:valAx>
        <c:axId val="612053920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05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052956033557761"/>
          <c:y val="9.6573401012918197E-2"/>
          <c:w val="0.23694952370011044"/>
          <c:h val="7.08839208002242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HiLo and Tail net agreement per expert per variable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387556759025031E-2"/>
          <c:y val="0.13498304899387575"/>
          <c:w val="0.92510983638357425"/>
          <c:h val="0.65721294574961908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FracVar!$O$1</c:f>
              <c:strCache>
                <c:ptCount val="1"/>
                <c:pt idx="0">
                  <c:v>Tail NetAgr</c:v>
                </c:pt>
              </c:strCache>
            </c:strRef>
          </c:tx>
          <c:spPr>
            <a:pattFill prst="wdUpDiag">
              <a:fgClr>
                <a:srgbClr val="C00000"/>
              </a:fgClr>
              <a:bgClr>
                <a:schemeClr val="bg1"/>
              </a:bgClr>
            </a:patt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FracVar!$C$2:$C$42</c:f>
              <c:strCache>
                <c:ptCount val="41"/>
                <c:pt idx="0">
                  <c:v>biol_agents</c:v>
                </c:pt>
                <c:pt idx="1">
                  <c:v>Brexit_Food</c:v>
                </c:pt>
                <c:pt idx="2">
                  <c:v>burkina faso</c:v>
                </c:pt>
                <c:pt idx="3">
                  <c:v>CDC_Roi</c:v>
                </c:pt>
                <c:pt idx="4">
                  <c:v>CDCALL</c:v>
                </c:pt>
                <c:pt idx="5">
                  <c:v>CO2em</c:v>
                </c:pt>
                <c:pt idx="6">
                  <c:v>cotopaxi</c:v>
                </c:pt>
                <c:pt idx="7">
                  <c:v>eBBP</c:v>
                </c:pt>
                <c:pt idx="8">
                  <c:v>Erie Carps</c:v>
                </c:pt>
                <c:pt idx="9">
                  <c:v>Gerstenberger</c:v>
                </c:pt>
                <c:pt idx="10">
                  <c:v>ICE_2012</c:v>
                </c:pt>
                <c:pt idx="11">
                  <c:v>Ice_2018</c:v>
                </c:pt>
                <c:pt idx="12">
                  <c:v>Leontaris</c:v>
                </c:pt>
                <c:pt idx="13">
                  <c:v>liander</c:v>
                </c:pt>
                <c:pt idx="14">
                  <c:v>PHAC_T4</c:v>
                </c:pt>
                <c:pt idx="15">
                  <c:v>piton</c:v>
                </c:pt>
                <c:pt idx="16">
                  <c:v>Political_Violence</c:v>
                </c:pt>
                <c:pt idx="17">
                  <c:v>Sheep</c:v>
                </c:pt>
                <c:pt idx="18">
                  <c:v>SPEED</c:v>
                </c:pt>
                <c:pt idx="19">
                  <c:v>Tadini_Clermont</c:v>
                </c:pt>
                <c:pt idx="20">
                  <c:v>TdC</c:v>
                </c:pt>
                <c:pt idx="21">
                  <c:v>topaz</c:v>
                </c:pt>
                <c:pt idx="22">
                  <c:v>USGS</c:v>
                </c:pt>
                <c:pt idx="23">
                  <c:v>ethiopia</c:v>
                </c:pt>
                <c:pt idx="24">
                  <c:v>stromboli</c:v>
                </c:pt>
                <c:pt idx="25">
                  <c:v>RIVM2023</c:v>
                </c:pt>
                <c:pt idx="26">
                  <c:v>kulumbo</c:v>
                </c:pt>
                <c:pt idx="27">
                  <c:v>TUDDISPR</c:v>
                </c:pt>
                <c:pt idx="28">
                  <c:v>Gas_ 3rd_party</c:v>
                </c:pt>
                <c:pt idx="29">
                  <c:v>GAS95(corros)</c:v>
                </c:pt>
                <c:pt idx="30">
                  <c:v>Dykering</c:v>
                </c:pt>
                <c:pt idx="31">
                  <c:v>CARMA</c:v>
                </c:pt>
                <c:pt idx="32">
                  <c:v>OPRISKBANK</c:v>
                </c:pt>
                <c:pt idx="33">
                  <c:v>INFOSEC</c:v>
                </c:pt>
                <c:pt idx="34">
                  <c:v>DAMS</c:v>
                </c:pt>
                <c:pt idx="35">
                  <c:v>PILOTS</c:v>
                </c:pt>
                <c:pt idx="36">
                  <c:v>SETE_CIDADES</c:v>
                </c:pt>
                <c:pt idx="37">
                  <c:v>TEIDEMAY_05</c:v>
                </c:pt>
                <c:pt idx="38">
                  <c:v>VESUVIO</c:v>
                </c:pt>
                <c:pt idx="39">
                  <c:v>Volcano_risk</c:v>
                </c:pt>
                <c:pt idx="40">
                  <c:v>AVE</c:v>
                </c:pt>
              </c:strCache>
            </c:strRef>
          </c:cat>
          <c:val>
            <c:numRef>
              <c:f>FracVar!$O$2:$O$41</c:f>
              <c:numCache>
                <c:formatCode>General</c:formatCode>
                <c:ptCount val="40"/>
                <c:pt idx="0">
                  <c:v>0.13657407407407407</c:v>
                </c:pt>
                <c:pt idx="1">
                  <c:v>0.11199999999999996</c:v>
                </c:pt>
                <c:pt idx="2">
                  <c:v>0.22222222222222224</c:v>
                </c:pt>
                <c:pt idx="3">
                  <c:v>6.2000000000000034E-2</c:v>
                </c:pt>
                <c:pt idx="4">
                  <c:v>0.23400297619047619</c:v>
                </c:pt>
                <c:pt idx="5">
                  <c:v>0.1690909090909091</c:v>
                </c:pt>
                <c:pt idx="6">
                  <c:v>0.14785714285714283</c:v>
                </c:pt>
                <c:pt idx="7">
                  <c:v>0.20476190476190476</c:v>
                </c:pt>
                <c:pt idx="8">
                  <c:v>0.30266666666666669</c:v>
                </c:pt>
                <c:pt idx="9">
                  <c:v>0.13675213675213674</c:v>
                </c:pt>
                <c:pt idx="10">
                  <c:v>8.1818181818181804E-2</c:v>
                </c:pt>
                <c:pt idx="11">
                  <c:v>0.12250000000000001</c:v>
                </c:pt>
                <c:pt idx="12">
                  <c:v>7.7922077922077934E-2</c:v>
                </c:pt>
                <c:pt idx="13">
                  <c:v>0.19504132231404958</c:v>
                </c:pt>
                <c:pt idx="14">
                  <c:v>0.20666666666666669</c:v>
                </c:pt>
                <c:pt idx="15">
                  <c:v>3.9115646258503396E-2</c:v>
                </c:pt>
                <c:pt idx="16">
                  <c:v>0.27301587301587305</c:v>
                </c:pt>
                <c:pt idx="17">
                  <c:v>5.7823129251700689E-2</c:v>
                </c:pt>
                <c:pt idx="18">
                  <c:v>0.10459183673469387</c:v>
                </c:pt>
                <c:pt idx="19">
                  <c:v>0.17948717948717952</c:v>
                </c:pt>
                <c:pt idx="20">
                  <c:v>-3.2679738562091487E-3</c:v>
                </c:pt>
                <c:pt idx="21">
                  <c:v>0.12018140589569158</c:v>
                </c:pt>
                <c:pt idx="22">
                  <c:v>9.8958333333333356E-2</c:v>
                </c:pt>
                <c:pt idx="23">
                  <c:v>0.22809917355371903</c:v>
                </c:pt>
                <c:pt idx="24">
                  <c:v>8.0498866213151915E-2</c:v>
                </c:pt>
                <c:pt idx="25">
                  <c:v>0.15835222978080118</c:v>
                </c:pt>
                <c:pt idx="26">
                  <c:v>0.17066334475241357</c:v>
                </c:pt>
                <c:pt idx="27">
                  <c:v>9.5500459136822757E-2</c:v>
                </c:pt>
                <c:pt idx="28">
                  <c:v>0.17827130852340936</c:v>
                </c:pt>
                <c:pt idx="29">
                  <c:v>0.21301775147928997</c:v>
                </c:pt>
                <c:pt idx="30">
                  <c:v>0.37340793639107717</c:v>
                </c:pt>
                <c:pt idx="31">
                  <c:v>6.3888888888888898E-2</c:v>
                </c:pt>
                <c:pt idx="32">
                  <c:v>1.7499999999999998E-2</c:v>
                </c:pt>
                <c:pt idx="33">
                  <c:v>0.13254437869822489</c:v>
                </c:pt>
                <c:pt idx="34">
                  <c:v>0.1998497370398197</c:v>
                </c:pt>
                <c:pt idx="35">
                  <c:v>0.12695109261186266</c:v>
                </c:pt>
                <c:pt idx="36">
                  <c:v>0.1850415512465374</c:v>
                </c:pt>
                <c:pt idx="37">
                  <c:v>5.536332179930796E-2</c:v>
                </c:pt>
                <c:pt idx="38">
                  <c:v>-6.1224489795918468E-3</c:v>
                </c:pt>
                <c:pt idx="39">
                  <c:v>5.4123456790123453E-2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F8-4327-A721-C8C9768E5111}"/>
            </c:ext>
          </c:extLst>
        </c:ser>
        <c:ser>
          <c:idx val="0"/>
          <c:order val="1"/>
          <c:tx>
            <c:strRef>
              <c:f>FracVar!$M$1</c:f>
              <c:strCache>
                <c:ptCount val="1"/>
                <c:pt idx="0">
                  <c:v>HiLo Net Agr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FracVar!$M$2:$M$41</c:f>
              <c:numCache>
                <c:formatCode>General</c:formatCode>
                <c:ptCount val="40"/>
                <c:pt idx="0">
                  <c:v>0.28935185185185192</c:v>
                </c:pt>
                <c:pt idx="1">
                  <c:v>0.11199999999999999</c:v>
                </c:pt>
                <c:pt idx="2">
                  <c:v>0.24444444444444446</c:v>
                </c:pt>
                <c:pt idx="3">
                  <c:v>0.22900000000000004</c:v>
                </c:pt>
                <c:pt idx="4">
                  <c:v>0.38281249999999983</c:v>
                </c:pt>
                <c:pt idx="5">
                  <c:v>0.39818181818181819</c:v>
                </c:pt>
                <c:pt idx="6">
                  <c:v>0.20285714285714285</c:v>
                </c:pt>
                <c:pt idx="7">
                  <c:v>0.16802721088435374</c:v>
                </c:pt>
                <c:pt idx="8">
                  <c:v>0.16399999999999998</c:v>
                </c:pt>
                <c:pt idx="9">
                  <c:v>0.19658119658119655</c:v>
                </c:pt>
                <c:pt idx="10">
                  <c:v>0.29636363636363633</c:v>
                </c:pt>
                <c:pt idx="11">
                  <c:v>0.40500000000000008</c:v>
                </c:pt>
                <c:pt idx="12">
                  <c:v>0.36599763872491148</c:v>
                </c:pt>
                <c:pt idx="13">
                  <c:v>0.34710743801652894</c:v>
                </c:pt>
                <c:pt idx="14">
                  <c:v>0.32666666666666672</c:v>
                </c:pt>
                <c:pt idx="15">
                  <c:v>0.17721088435374152</c:v>
                </c:pt>
                <c:pt idx="16">
                  <c:v>0.30010582010582004</c:v>
                </c:pt>
                <c:pt idx="17">
                  <c:v>0.26462585034013603</c:v>
                </c:pt>
                <c:pt idx="18">
                  <c:v>0.37244897959183676</c:v>
                </c:pt>
                <c:pt idx="19">
                  <c:v>0.22863247863247857</c:v>
                </c:pt>
                <c:pt idx="20">
                  <c:v>0.29375453885257807</c:v>
                </c:pt>
                <c:pt idx="21">
                  <c:v>0.29818594104308388</c:v>
                </c:pt>
                <c:pt idx="22">
                  <c:v>0.283203125</c:v>
                </c:pt>
                <c:pt idx="23">
                  <c:v>0.24132231404958676</c:v>
                </c:pt>
                <c:pt idx="24">
                  <c:v>0.21995464852607707</c:v>
                </c:pt>
                <c:pt idx="25">
                  <c:v>0.34293272864701457</c:v>
                </c:pt>
                <c:pt idx="26">
                  <c:v>0.24540641544690134</c:v>
                </c:pt>
                <c:pt idx="27">
                  <c:v>0.40404040404040414</c:v>
                </c:pt>
                <c:pt idx="28">
                  <c:v>0.43037214885954383</c:v>
                </c:pt>
                <c:pt idx="29">
                  <c:v>0.38945669714900472</c:v>
                </c:pt>
                <c:pt idx="30">
                  <c:v>0.79982330854744865</c:v>
                </c:pt>
                <c:pt idx="31">
                  <c:v>0.23611111111111113</c:v>
                </c:pt>
                <c:pt idx="32">
                  <c:v>0.13749999999999998</c:v>
                </c:pt>
                <c:pt idx="33">
                  <c:v>0.34556213017751486</c:v>
                </c:pt>
                <c:pt idx="34">
                  <c:v>0.24793388429752064</c:v>
                </c:pt>
                <c:pt idx="35">
                  <c:v>0.30509885535900105</c:v>
                </c:pt>
                <c:pt idx="36">
                  <c:v>0.1584487534626039</c:v>
                </c:pt>
                <c:pt idx="37">
                  <c:v>0.19100346020761247</c:v>
                </c:pt>
                <c:pt idx="38">
                  <c:v>0.17346938775510204</c:v>
                </c:pt>
                <c:pt idx="39">
                  <c:v>0.18646913580246918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F8-4327-A721-C8C9768E5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408447"/>
        <c:axId val="453414271"/>
      </c:barChart>
      <c:catAx>
        <c:axId val="45340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14271"/>
        <c:crosses val="autoZero"/>
        <c:auto val="1"/>
        <c:lblAlgn val="ctr"/>
        <c:lblOffset val="100"/>
        <c:noMultiLvlLbl val="0"/>
      </c:catAx>
      <c:valAx>
        <c:axId val="453414271"/>
        <c:scaling>
          <c:orientation val="minMax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08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124708858002708"/>
          <c:y val="0.20737349545394981"/>
          <c:w val="0.32436396713948662"/>
          <c:h val="7.2422694103639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WOC MAPE and Best SA Expert MAPE</a:t>
            </a:r>
          </a:p>
        </c:rich>
      </c:tx>
      <c:layout>
        <c:manualLayout>
          <c:xMode val="edge"/>
          <c:yMode val="edge"/>
          <c:x val="0.2545427899346471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41086123733584"/>
          <c:y val="0.16708333333333336"/>
          <c:w val="0.84035837090355769"/>
          <c:h val="0.652021361913094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Summary!$L$2</c:f>
              <c:strCache>
                <c:ptCount val="1"/>
                <c:pt idx="0">
                  <c:v>WOC MAPE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Summary!$L$3:$L$42</c:f>
              <c:numCache>
                <c:formatCode>General</c:formatCode>
                <c:ptCount val="40"/>
                <c:pt idx="0">
                  <c:v>5.0080678811526278</c:v>
                </c:pt>
                <c:pt idx="1">
                  <c:v>0.82930857030175287</c:v>
                </c:pt>
                <c:pt idx="2">
                  <c:v>309.6466167728056</c:v>
                </c:pt>
                <c:pt idx="3">
                  <c:v>3.0534822643992756</c:v>
                </c:pt>
                <c:pt idx="4">
                  <c:v>6.7125191405677427</c:v>
                </c:pt>
                <c:pt idx="5">
                  <c:v>0.81516766685360154</c:v>
                </c:pt>
                <c:pt idx="6">
                  <c:v>1.3593674158510427</c:v>
                </c:pt>
                <c:pt idx="7">
                  <c:v>0.52101583705369692</c:v>
                </c:pt>
                <c:pt idx="8">
                  <c:v>1.0529714000227701</c:v>
                </c:pt>
                <c:pt idx="9">
                  <c:v>1.020933638571123</c:v>
                </c:pt>
                <c:pt idx="10">
                  <c:v>0.82278538505968901</c:v>
                </c:pt>
                <c:pt idx="11">
                  <c:v>1.0424647177197277</c:v>
                </c:pt>
                <c:pt idx="12">
                  <c:v>3.0621795695313829</c:v>
                </c:pt>
                <c:pt idx="13">
                  <c:v>1.3520043247257827</c:v>
                </c:pt>
                <c:pt idx="14">
                  <c:v>56.566404529502393</c:v>
                </c:pt>
                <c:pt idx="15">
                  <c:v>0.73702687885614215</c:v>
                </c:pt>
                <c:pt idx="16">
                  <c:v>7.3469289901454582</c:v>
                </c:pt>
                <c:pt idx="17">
                  <c:v>3.0928102248573404</c:v>
                </c:pt>
                <c:pt idx="18">
                  <c:v>1.8112538747524445</c:v>
                </c:pt>
                <c:pt idx="19">
                  <c:v>1.9371695417562458</c:v>
                </c:pt>
                <c:pt idx="20">
                  <c:v>215.97633267293139</c:v>
                </c:pt>
                <c:pt idx="21">
                  <c:v>49777.805168787192</c:v>
                </c:pt>
                <c:pt idx="22">
                  <c:v>15.138277707325308</c:v>
                </c:pt>
                <c:pt idx="23">
                  <c:v>37.58158879427171</c:v>
                </c:pt>
                <c:pt idx="24">
                  <c:v>3.4721218303444994</c:v>
                </c:pt>
                <c:pt idx="25">
                  <c:v>183.25921095852038</c:v>
                </c:pt>
                <c:pt idx="26">
                  <c:v>3.308236537410338</c:v>
                </c:pt>
                <c:pt idx="27">
                  <c:v>0.44812442367626443</c:v>
                </c:pt>
                <c:pt idx="28" formatCode="0.000">
                  <c:v>5.334189585465861</c:v>
                </c:pt>
                <c:pt idx="29">
                  <c:v>5.4953764070375533</c:v>
                </c:pt>
                <c:pt idx="30">
                  <c:v>0.48325054279425517</c:v>
                </c:pt>
                <c:pt idx="31">
                  <c:v>248.26341881945714</c:v>
                </c:pt>
                <c:pt idx="32">
                  <c:v>331.55060562081587</c:v>
                </c:pt>
                <c:pt idx="33">
                  <c:v>11.815891458016342</c:v>
                </c:pt>
                <c:pt idx="34">
                  <c:v>6.25078875296881</c:v>
                </c:pt>
                <c:pt idx="35">
                  <c:v>0.29307391482855383</c:v>
                </c:pt>
                <c:pt idx="36">
                  <c:v>877202.17621186783</c:v>
                </c:pt>
                <c:pt idx="37">
                  <c:v>0.79423638799646046</c:v>
                </c:pt>
                <c:pt idx="38">
                  <c:v>61.800738189520303</c:v>
                </c:pt>
                <c:pt idx="39">
                  <c:v>315.454373746763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7-49F3-A80A-835C05AC1963}"/>
            </c:ext>
          </c:extLst>
        </c:ser>
        <c:ser>
          <c:idx val="1"/>
          <c:order val="1"/>
          <c:tx>
            <c:strRef>
              <c:f>Summary!$N$2</c:f>
              <c:strCache>
                <c:ptCount val="1"/>
                <c:pt idx="0">
                  <c:v>MAPEbestSA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Summary!$N$3:$N$42</c:f>
              <c:numCache>
                <c:formatCode>General</c:formatCode>
                <c:ptCount val="40"/>
                <c:pt idx="0">
                  <c:v>1.2265576392847308</c:v>
                </c:pt>
                <c:pt idx="1">
                  <c:v>0.88886649538860785</c:v>
                </c:pt>
                <c:pt idx="2">
                  <c:v>36.429620698565195</c:v>
                </c:pt>
                <c:pt idx="3">
                  <c:v>0.74236289194826655</c:v>
                </c:pt>
                <c:pt idx="4">
                  <c:v>0.77086008493189229</c:v>
                </c:pt>
                <c:pt idx="5">
                  <c:v>0.83819890447738321</c:v>
                </c:pt>
                <c:pt idx="6">
                  <c:v>0.56028229277418851</c:v>
                </c:pt>
                <c:pt idx="7">
                  <c:v>0.13966416005688742</c:v>
                </c:pt>
                <c:pt idx="8">
                  <c:v>1.086650503609526</c:v>
                </c:pt>
                <c:pt idx="9">
                  <c:v>1.5841792960108354</c:v>
                </c:pt>
                <c:pt idx="10">
                  <c:v>0.51180807033599429</c:v>
                </c:pt>
                <c:pt idx="11">
                  <c:v>1.7619138930900531</c:v>
                </c:pt>
                <c:pt idx="12">
                  <c:v>5.7783192627620599</c:v>
                </c:pt>
                <c:pt idx="13">
                  <c:v>1.6997120588808354</c:v>
                </c:pt>
                <c:pt idx="14">
                  <c:v>4.2490443563438287</c:v>
                </c:pt>
                <c:pt idx="15">
                  <c:v>0.32948026318041568</c:v>
                </c:pt>
                <c:pt idx="16">
                  <c:v>6.0143057018432637</c:v>
                </c:pt>
                <c:pt idx="17">
                  <c:v>3.8143620389946187</c:v>
                </c:pt>
                <c:pt idx="18">
                  <c:v>1.2152698331605183</c:v>
                </c:pt>
                <c:pt idx="19">
                  <c:v>0.27320619194701889</c:v>
                </c:pt>
                <c:pt idx="20">
                  <c:v>2.5691406914337387</c:v>
                </c:pt>
                <c:pt idx="21">
                  <c:v>10.487017430265471</c:v>
                </c:pt>
                <c:pt idx="22">
                  <c:v>2.2086747617810296</c:v>
                </c:pt>
                <c:pt idx="23">
                  <c:v>13.263735455814953</c:v>
                </c:pt>
                <c:pt idx="24">
                  <c:v>4.6362973239091492</c:v>
                </c:pt>
                <c:pt idx="25">
                  <c:v>1.4165695372171332</c:v>
                </c:pt>
                <c:pt idx="26">
                  <c:v>1.1001060038041268</c:v>
                </c:pt>
                <c:pt idx="27">
                  <c:v>0.48906328630741924</c:v>
                </c:pt>
                <c:pt idx="28" formatCode="0.000">
                  <c:v>0.5232118087275911</c:v>
                </c:pt>
                <c:pt idx="29">
                  <c:v>2.2100990029316989</c:v>
                </c:pt>
                <c:pt idx="30">
                  <c:v>0.47765579539811459</c:v>
                </c:pt>
                <c:pt idx="31">
                  <c:v>0.56677238738944102</c:v>
                </c:pt>
                <c:pt idx="32">
                  <c:v>113.10636010047497</c:v>
                </c:pt>
                <c:pt idx="33">
                  <c:v>5.7488011988011989</c:v>
                </c:pt>
                <c:pt idx="34">
                  <c:v>10.332613490510749</c:v>
                </c:pt>
                <c:pt idx="35">
                  <c:v>0.75347320700918874</c:v>
                </c:pt>
                <c:pt idx="36">
                  <c:v>3.5353056000316272</c:v>
                </c:pt>
                <c:pt idx="37">
                  <c:v>3.5353056000316272</c:v>
                </c:pt>
                <c:pt idx="38">
                  <c:v>3.5353056000316272</c:v>
                </c:pt>
                <c:pt idx="39">
                  <c:v>0.98888651683172246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27-49F3-A80A-835C05AC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510351"/>
        <c:axId val="1790926239"/>
      </c:barChart>
      <c:catAx>
        <c:axId val="555103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Panel</a:t>
                </a:r>
                <a:r>
                  <a:rPr lang="en-US" sz="1100" b="1" baseline="0"/>
                  <a:t> number</a:t>
                </a:r>
                <a:endParaRPr lang="en-US" sz="1100" b="1"/>
              </a:p>
            </c:rich>
          </c:tx>
          <c:layout>
            <c:manualLayout>
              <c:xMode val="edge"/>
              <c:yMode val="edge"/>
              <c:x val="0.44768278149434887"/>
              <c:y val="0.903355934674832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926239"/>
        <c:crosses val="autoZero"/>
        <c:auto val="1"/>
        <c:lblAlgn val="ctr"/>
        <c:lblOffset val="100"/>
        <c:noMultiLvlLbl val="0"/>
      </c:catAx>
      <c:valAx>
        <c:axId val="1790926239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Log MAPE</a:t>
                </a:r>
              </a:p>
            </c:rich>
          </c:tx>
          <c:layout>
            <c:manualLayout>
              <c:xMode val="edge"/>
              <c:yMode val="edge"/>
              <c:x val="8.9522142409229639E-3"/>
              <c:y val="0.30882327209098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10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073248099208427E-2"/>
          <c:y val="0.11119082411491016"/>
          <c:w val="0.81260420350629015"/>
          <c:h val="8.9331802274715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40 Panels:  best exprt SA vs MAPE best </a:t>
            </a:r>
            <a:r>
              <a:rPr lang="en-US" sz="1400" b="1" i="0" u="none" strike="noStrike" baseline="0">
                <a:effectLst/>
              </a:rPr>
              <a:t>exprt</a:t>
            </a:r>
            <a:r>
              <a:rPr lang="en-US" b="1"/>
              <a:t> SA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400" b="0" i="0" baseline="0">
                <a:effectLst/>
              </a:rPr>
              <a:t>Rank Correlation -0.45  </a:t>
            </a:r>
            <a:r>
              <a:rPr lang="en-US" b="0" baseline="0"/>
              <a:t>significant @ 0.002</a:t>
            </a:r>
            <a:endParaRPr lang="en-US" b="0"/>
          </a:p>
        </c:rich>
      </c:tx>
      <c:layout>
        <c:manualLayout>
          <c:xMode val="edge"/>
          <c:yMode val="edge"/>
          <c:x val="0.2175813952034639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387889212612331"/>
          <c:y val="0.1902314814814815"/>
          <c:w val="0.83196843357849615"/>
          <c:h val="0.60051727909011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Summary!$N$2</c:f>
              <c:strCache>
                <c:ptCount val="1"/>
                <c:pt idx="0">
                  <c:v>MAPEbestSA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Summary!$M$3:$M$42</c:f>
              <c:numCache>
                <c:formatCode>General</c:formatCode>
                <c:ptCount val="40"/>
                <c:pt idx="0">
                  <c:v>0.3111455846375793</c:v>
                </c:pt>
                <c:pt idx="1">
                  <c:v>7.5009108496406837E-2</c:v>
                </c:pt>
                <c:pt idx="2">
                  <c:v>4.7038146300717468E-2</c:v>
                </c:pt>
                <c:pt idx="3">
                  <c:v>0.49257657345701999</c:v>
                </c:pt>
                <c:pt idx="4">
                  <c:v>0.96812639779047627</c:v>
                </c:pt>
                <c:pt idx="5">
                  <c:v>0.39937991280955865</c:v>
                </c:pt>
                <c:pt idx="6">
                  <c:v>0.89857407974715864</c:v>
                </c:pt>
                <c:pt idx="7">
                  <c:v>0.83312633556130966</c:v>
                </c:pt>
                <c:pt idx="8">
                  <c:v>0.66082863793894731</c:v>
                </c:pt>
                <c:pt idx="9">
                  <c:v>0.15186480966835708</c:v>
                </c:pt>
                <c:pt idx="10">
                  <c:v>0.39937991280955865</c:v>
                </c:pt>
                <c:pt idx="11">
                  <c:v>0.51732477281159284</c:v>
                </c:pt>
                <c:pt idx="12">
                  <c:v>0.56908439021128066</c:v>
                </c:pt>
                <c:pt idx="13">
                  <c:v>2.8095485675159282E-3</c:v>
                </c:pt>
                <c:pt idx="14">
                  <c:v>3.5994510097394565E-2</c:v>
                </c:pt>
                <c:pt idx="15">
                  <c:v>0.43136310320675397</c:v>
                </c:pt>
                <c:pt idx="16">
                  <c:v>9.784054902608945E-4</c:v>
                </c:pt>
                <c:pt idx="17">
                  <c:v>0.64320164723637041</c:v>
                </c:pt>
                <c:pt idx="18">
                  <c:v>0.22739366507869765</c:v>
                </c:pt>
                <c:pt idx="19">
                  <c:v>0.754320837277342</c:v>
                </c:pt>
                <c:pt idx="20">
                  <c:v>0.98897895086053844</c:v>
                </c:pt>
                <c:pt idx="21">
                  <c:v>0.4110805145766202</c:v>
                </c:pt>
                <c:pt idx="22">
                  <c:v>5.5536725865257597E-2</c:v>
                </c:pt>
                <c:pt idx="23">
                  <c:v>6.289187781229123E-3</c:v>
                </c:pt>
                <c:pt idx="24">
                  <c:v>0.34910638389472731</c:v>
                </c:pt>
                <c:pt idx="25">
                  <c:v>0.96975859201369463</c:v>
                </c:pt>
                <c:pt idx="26">
                  <c:v>8.0360611181859054E-2</c:v>
                </c:pt>
                <c:pt idx="27">
                  <c:v>1.5450514150113712E-2</c:v>
                </c:pt>
                <c:pt idx="28" formatCode="0.000">
                  <c:v>5.1769641505701375E-2</c:v>
                </c:pt>
                <c:pt idx="29">
                  <c:v>0.1686673655771016</c:v>
                </c:pt>
                <c:pt idx="30">
                  <c:v>0.75513258487965307</c:v>
                </c:pt>
                <c:pt idx="31">
                  <c:v>0.82830817167965698</c:v>
                </c:pt>
                <c:pt idx="32">
                  <c:v>0.1472373100357951</c:v>
                </c:pt>
                <c:pt idx="33">
                  <c:v>0.31351841945850567</c:v>
                </c:pt>
                <c:pt idx="34">
                  <c:v>1.8456585827269441E-2</c:v>
                </c:pt>
                <c:pt idx="35">
                  <c:v>0.47350087928328943</c:v>
                </c:pt>
                <c:pt idx="36">
                  <c:v>0.3005163747700732</c:v>
                </c:pt>
                <c:pt idx="37">
                  <c:v>6.0845125519153165E-2</c:v>
                </c:pt>
                <c:pt idx="38">
                  <c:v>6.0845125519153165E-2</c:v>
                </c:pt>
                <c:pt idx="39">
                  <c:v>0.82830817167965698</c:v>
                </c:pt>
              </c:numCache>
            </c:numRef>
          </c:xVal>
          <c:yVal>
            <c:numRef>
              <c:f>Summary!$N$3:$N$42</c:f>
              <c:numCache>
                <c:formatCode>General</c:formatCode>
                <c:ptCount val="40"/>
                <c:pt idx="0">
                  <c:v>1.2265576392847308</c:v>
                </c:pt>
                <c:pt idx="1">
                  <c:v>0.88886649538860785</c:v>
                </c:pt>
                <c:pt idx="2">
                  <c:v>36.429620698565195</c:v>
                </c:pt>
                <c:pt idx="3">
                  <c:v>0.74236289194826655</c:v>
                </c:pt>
                <c:pt idx="4">
                  <c:v>0.77086008493189229</c:v>
                </c:pt>
                <c:pt idx="5">
                  <c:v>0.83819890447738321</c:v>
                </c:pt>
                <c:pt idx="6">
                  <c:v>0.56028229277418851</c:v>
                </c:pt>
                <c:pt idx="7">
                  <c:v>0.13966416005688742</c:v>
                </c:pt>
                <c:pt idx="8">
                  <c:v>1.086650503609526</c:v>
                </c:pt>
                <c:pt idx="9">
                  <c:v>1.5841792960108354</c:v>
                </c:pt>
                <c:pt idx="10">
                  <c:v>0.51180807033599429</c:v>
                </c:pt>
                <c:pt idx="11">
                  <c:v>1.7619138930900531</c:v>
                </c:pt>
                <c:pt idx="12">
                  <c:v>5.7783192627620599</c:v>
                </c:pt>
                <c:pt idx="13">
                  <c:v>1.6997120588808354</c:v>
                </c:pt>
                <c:pt idx="14">
                  <c:v>4.2490443563438287</c:v>
                </c:pt>
                <c:pt idx="15">
                  <c:v>0.32948026318041568</c:v>
                </c:pt>
                <c:pt idx="16">
                  <c:v>6.0143057018432637</c:v>
                </c:pt>
                <c:pt idx="17">
                  <c:v>3.8143620389946187</c:v>
                </c:pt>
                <c:pt idx="18">
                  <c:v>1.2152698331605183</c:v>
                </c:pt>
                <c:pt idx="19">
                  <c:v>0.27320619194701889</c:v>
                </c:pt>
                <c:pt idx="20">
                  <c:v>2.5691406914337387</c:v>
                </c:pt>
                <c:pt idx="21">
                  <c:v>10.487017430265471</c:v>
                </c:pt>
                <c:pt idx="22">
                  <c:v>2.2086747617810296</c:v>
                </c:pt>
                <c:pt idx="23">
                  <c:v>13.263735455814953</c:v>
                </c:pt>
                <c:pt idx="24">
                  <c:v>4.6362973239091492</c:v>
                </c:pt>
                <c:pt idx="25">
                  <c:v>1.4165695372171332</c:v>
                </c:pt>
                <c:pt idx="26">
                  <c:v>1.1001060038041268</c:v>
                </c:pt>
                <c:pt idx="27">
                  <c:v>0.48906328630741924</c:v>
                </c:pt>
                <c:pt idx="28" formatCode="0.000">
                  <c:v>0.5232118087275911</c:v>
                </c:pt>
                <c:pt idx="29">
                  <c:v>2.2100990029316989</c:v>
                </c:pt>
                <c:pt idx="30">
                  <c:v>0.47765579539811459</c:v>
                </c:pt>
                <c:pt idx="31">
                  <c:v>0.56677238738944102</c:v>
                </c:pt>
                <c:pt idx="32">
                  <c:v>113.10636010047497</c:v>
                </c:pt>
                <c:pt idx="33">
                  <c:v>5.7488011988011989</c:v>
                </c:pt>
                <c:pt idx="34">
                  <c:v>10.332613490510749</c:v>
                </c:pt>
                <c:pt idx="35">
                  <c:v>0.75347320700918874</c:v>
                </c:pt>
                <c:pt idx="36">
                  <c:v>3.5353056000316272</c:v>
                </c:pt>
                <c:pt idx="37">
                  <c:v>3.5353056000316272</c:v>
                </c:pt>
                <c:pt idx="38">
                  <c:v>3.5353056000316272</c:v>
                </c:pt>
                <c:pt idx="39">
                  <c:v>0.98888651683172246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B-4F9A-B3A6-C95AE4A35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72047"/>
        <c:axId val="427764559"/>
      </c:scatterChart>
      <c:valAx>
        <c:axId val="42777204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best expert's SA  per panel</a:t>
                </a:r>
              </a:p>
            </c:rich>
          </c:tx>
          <c:layout>
            <c:manualLayout>
              <c:xMode val="edge"/>
              <c:yMode val="edge"/>
              <c:x val="0.41569313210848646"/>
              <c:y val="0.898148148148148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64559"/>
        <c:crosses val="autoZero"/>
        <c:crossBetween val="midCat"/>
      </c:valAx>
      <c:valAx>
        <c:axId val="42776455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MAPE</a:t>
                </a:r>
                <a:r>
                  <a:rPr lang="en-US" sz="1400" b="1" baseline="0"/>
                  <a:t> of expert w best SA</a:t>
                </a:r>
                <a:endParaRPr lang="en-US" sz="1400" b="1"/>
              </a:p>
            </c:rich>
          </c:tx>
          <c:layout>
            <c:manualLayout>
              <c:xMode val="edge"/>
              <c:yMode val="edge"/>
              <c:x val="1.1680446194225721E-2"/>
              <c:y val="0.180972222222222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72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698</a:t>
            </a:r>
            <a:r>
              <a:rPr lang="en-US" b="1" baseline="0"/>
              <a:t> Experts' </a:t>
            </a:r>
            <a:r>
              <a:rPr lang="en-US" b="1"/>
              <a:t>Mean Tail and Hilo Net Agreement  per</a:t>
            </a:r>
            <a:r>
              <a:rPr lang="en-US" b="1" baseline="0"/>
              <a:t> MAPE Decile</a:t>
            </a:r>
            <a:endParaRPr lang="en-US" b="1"/>
          </a:p>
        </c:rich>
      </c:tx>
      <c:layout>
        <c:manualLayout>
          <c:xMode val="edge"/>
          <c:yMode val="edge"/>
          <c:x val="0.10673369776870251"/>
          <c:y val="2.8424072615672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77474386405969"/>
          <c:y val="0.17171296296296296"/>
          <c:w val="0.83466967557673277"/>
          <c:h val="0.663781227940209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ALLexp!$AG$3</c:f>
              <c:strCache>
                <c:ptCount val="1"/>
                <c:pt idx="0">
                  <c:v>Av tail net agr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ALLexp!$AD$4:$AD$13</c15:sqref>
                  </c15:fullRef>
                </c:ext>
              </c:extLst>
              <c:f>ALLexp!$AD$4:$AD$13</c:f>
              <c:strCache>
                <c:ptCount val="10"/>
                <c:pt idx="0">
                  <c:v>10%</c:v>
                </c:pt>
                <c:pt idx="1">
                  <c:v>20%</c:v>
                </c:pt>
                <c:pt idx="2">
                  <c:v>30%</c:v>
                </c:pt>
                <c:pt idx="3">
                  <c:v>40%</c:v>
                </c:pt>
                <c:pt idx="4">
                  <c:v>50%</c:v>
                </c:pt>
                <c:pt idx="5">
                  <c:v>60%</c:v>
                </c:pt>
                <c:pt idx="6">
                  <c:v>70%</c:v>
                </c:pt>
                <c:pt idx="7">
                  <c:v>80%</c:v>
                </c:pt>
                <c:pt idx="8">
                  <c:v>90%</c:v>
                </c:pt>
                <c:pt idx="9">
                  <c:v>100%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ALLexp!$AG$4:$AG$14</c15:sqref>
                  </c15:fullRef>
                </c:ext>
              </c:extLst>
              <c:f>ALLexp!$AG$4:$AG$13</c:f>
              <c:numCache>
                <c:formatCode>0.000</c:formatCode>
                <c:ptCount val="10"/>
                <c:pt idx="0">
                  <c:v>0.15729487958036603</c:v>
                </c:pt>
                <c:pt idx="1">
                  <c:v>0.14378604764138039</c:v>
                </c:pt>
                <c:pt idx="2">
                  <c:v>0.14956387016447215</c:v>
                </c:pt>
                <c:pt idx="3">
                  <c:v>0.12198350184767302</c:v>
                </c:pt>
                <c:pt idx="4">
                  <c:v>0.12488763823473137</c:v>
                </c:pt>
                <c:pt idx="5">
                  <c:v>0.14869426357266161</c:v>
                </c:pt>
                <c:pt idx="6">
                  <c:v>0.10969839302333889</c:v>
                </c:pt>
                <c:pt idx="7">
                  <c:v>0.13080745883858944</c:v>
                </c:pt>
                <c:pt idx="8">
                  <c:v>0.1425468042700512</c:v>
                </c:pt>
                <c:pt idx="9">
                  <c:v>0.12858938033227371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0E-4DF6-86F4-FCF22AAD1D25}"/>
            </c:ext>
          </c:extLst>
        </c:ser>
        <c:ser>
          <c:idx val="1"/>
          <c:order val="1"/>
          <c:tx>
            <c:strRef>
              <c:f>ALLexp!$AH$3</c:f>
              <c:strCache>
                <c:ptCount val="1"/>
                <c:pt idx="0">
                  <c:v>AV HiLo net  agr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rgbClr val="FF0000"/>
              </a:solidFill>
            </a:ln>
            <a:effectLst/>
          </c:spPr>
          <c:invertIfNegative val="0"/>
          <c:trendline>
            <c:spPr>
              <a:ln w="3810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ALLexp!$AD$4:$AD$13</c15:sqref>
                  </c15:fullRef>
                </c:ext>
              </c:extLst>
              <c:f>ALLexp!$AD$4:$AD$13</c:f>
              <c:strCache>
                <c:ptCount val="10"/>
                <c:pt idx="0">
                  <c:v>10%</c:v>
                </c:pt>
                <c:pt idx="1">
                  <c:v>20%</c:v>
                </c:pt>
                <c:pt idx="2">
                  <c:v>30%</c:v>
                </c:pt>
                <c:pt idx="3">
                  <c:v>40%</c:v>
                </c:pt>
                <c:pt idx="4">
                  <c:v>50%</c:v>
                </c:pt>
                <c:pt idx="5">
                  <c:v>60%</c:v>
                </c:pt>
                <c:pt idx="6">
                  <c:v>70%</c:v>
                </c:pt>
                <c:pt idx="7">
                  <c:v>80%</c:v>
                </c:pt>
                <c:pt idx="8">
                  <c:v>90%</c:v>
                </c:pt>
                <c:pt idx="9">
                  <c:v>100%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ALLexp!$AH$4:$AH$14</c15:sqref>
                  </c15:fullRef>
                </c:ext>
              </c:extLst>
              <c:f>ALLexp!$AH$4:$AH$13</c:f>
              <c:numCache>
                <c:formatCode>0.000</c:formatCode>
                <c:ptCount val="10"/>
                <c:pt idx="0">
                  <c:v>0.35663778483669406</c:v>
                </c:pt>
                <c:pt idx="1">
                  <c:v>0.30717145528570916</c:v>
                </c:pt>
                <c:pt idx="2">
                  <c:v>0.27738276341261203</c:v>
                </c:pt>
                <c:pt idx="3">
                  <c:v>0.28266680074048978</c:v>
                </c:pt>
                <c:pt idx="4">
                  <c:v>0.28750574009624275</c:v>
                </c:pt>
                <c:pt idx="5">
                  <c:v>0.28601367215391288</c:v>
                </c:pt>
                <c:pt idx="6">
                  <c:v>0.2513982507723253</c:v>
                </c:pt>
                <c:pt idx="7">
                  <c:v>0.28309023536696337</c:v>
                </c:pt>
                <c:pt idx="8">
                  <c:v>0.28004975940923438</c:v>
                </c:pt>
                <c:pt idx="9">
                  <c:v>0.26317440159505651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0E-4DF6-86F4-FCF22AAD1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658271"/>
        <c:axId val="545657439"/>
      </c:barChart>
      <c:catAx>
        <c:axId val="545658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Decile of MAPE distribution of 698 experts</a:t>
                </a:r>
              </a:p>
            </c:rich>
          </c:tx>
          <c:layout>
            <c:manualLayout>
              <c:xMode val="edge"/>
              <c:yMode val="edge"/>
              <c:x val="0.23442507657257239"/>
              <c:y val="0.920418713119457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57439"/>
        <c:crosses val="autoZero"/>
        <c:auto val="1"/>
        <c:lblAlgn val="ctr"/>
        <c:lblOffset val="100"/>
        <c:noMultiLvlLbl val="0"/>
      </c:catAx>
      <c:valAx>
        <c:axId val="54565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Average net agreement</a:t>
                </a:r>
              </a:p>
            </c:rich>
          </c:tx>
          <c:layout>
            <c:manualLayout>
              <c:xMode val="edge"/>
              <c:yMode val="edge"/>
              <c:x val="1.5954565599198993E-2"/>
              <c:y val="0.272276038031185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65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153199600200303"/>
          <c:y val="0.10325835393772011"/>
          <c:w val="0.38846800399799697"/>
          <c:h val="0.1852562594262658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621046971992781E-2"/>
          <c:y val="0.12030078353384341"/>
          <c:w val="0.86159984673580414"/>
          <c:h val="0.72465645074798557"/>
        </c:manualLayout>
      </c:layout>
      <c:scatterChart>
        <c:scatterStyle val="lineMarker"/>
        <c:varyColors val="0"/>
        <c:ser>
          <c:idx val="0"/>
          <c:order val="0"/>
          <c:tx>
            <c:strRef>
              <c:f>'Abs%Er'!$G$1</c:f>
              <c:strCache>
                <c:ptCount val="1"/>
                <c:pt idx="0">
                  <c:v>running ave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'Abs%Er'!$G$2:$G$10189</c:f>
              <c:numCache>
                <c:formatCode>General</c:formatCode>
                <c:ptCount val="10188"/>
                <c:pt idx="0">
                  <c:v>1.3809523809523809</c:v>
                </c:pt>
                <c:pt idx="1">
                  <c:v>25.19047619047619</c:v>
                </c:pt>
                <c:pt idx="2">
                  <c:v>16.876984126984127</c:v>
                </c:pt>
                <c:pt idx="3">
                  <c:v>12.699404761904761</c:v>
                </c:pt>
                <c:pt idx="4">
                  <c:v>10.331880409385592</c:v>
                </c:pt>
                <c:pt idx="5">
                  <c:v>8.6687238705664242</c:v>
                </c:pt>
                <c:pt idx="6">
                  <c:v>7.4317491733567937</c:v>
                </c:pt>
                <c:pt idx="7">
                  <c:v>6.5277805266871951</c:v>
                </c:pt>
                <c:pt idx="8">
                  <c:v>5.8025926153462555</c:v>
                </c:pt>
                <c:pt idx="9">
                  <c:v>5.2291709606492365</c:v>
                </c:pt>
                <c:pt idx="10">
                  <c:v>4.7874156927446361</c:v>
                </c:pt>
                <c:pt idx="11">
                  <c:v>4.463707103462518</c:v>
                </c:pt>
                <c:pt idx="12">
                  <c:v>4.1358799722264887</c:v>
                </c:pt>
                <c:pt idx="13">
                  <c:v>3.8630939550072001</c:v>
                </c:pt>
                <c:pt idx="14">
                  <c:v>3.6899988024511643</c:v>
                </c:pt>
                <c:pt idx="15">
                  <c:v>3.4595401007022217</c:v>
                </c:pt>
                <c:pt idx="16">
                  <c:v>3.5280965653667971</c:v>
                </c:pt>
                <c:pt idx="17">
                  <c:v>3.3862578672908636</c:v>
                </c:pt>
                <c:pt idx="18">
                  <c:v>3.2441029629763283</c:v>
                </c:pt>
                <c:pt idx="19">
                  <c:v>3.1048707878004849</c:v>
                </c:pt>
                <c:pt idx="20">
                  <c:v>2.9570197979052235</c:v>
                </c:pt>
                <c:pt idx="21">
                  <c:v>2.8479517218137955</c:v>
                </c:pt>
                <c:pt idx="22">
                  <c:v>2.7248404922837586</c:v>
                </c:pt>
                <c:pt idx="23">
                  <c:v>2.6191006601226792</c:v>
                </c:pt>
                <c:pt idx="24">
                  <c:v>2.52181630851452</c:v>
                </c:pt>
                <c:pt idx="25">
                  <c:v>2.484041932790213</c:v>
                </c:pt>
                <c:pt idx="26">
                  <c:v>2.4079133955969247</c:v>
                </c:pt>
                <c:pt idx="27">
                  <c:v>2.3521101356301757</c:v>
                </c:pt>
                <c:pt idx="28">
                  <c:v>2.3054751117961847</c:v>
                </c:pt>
                <c:pt idx="29">
                  <c:v>2.3071494313358647</c:v>
                </c:pt>
                <c:pt idx="30">
                  <c:v>2.2369685376024866</c:v>
                </c:pt>
                <c:pt idx="31">
                  <c:v>2.1979660485801866</c:v>
                </c:pt>
                <c:pt idx="32">
                  <c:v>2.2020680875120999</c:v>
                </c:pt>
                <c:pt idx="33">
                  <c:v>2.1446543202323323</c:v>
                </c:pt>
                <c:pt idx="34">
                  <c:v>2.1352899513242858</c:v>
                </c:pt>
                <c:pt idx="35">
                  <c:v>2.0953078167120323</c:v>
                </c:pt>
                <c:pt idx="36">
                  <c:v>2.0453858055653091</c:v>
                </c:pt>
                <c:pt idx="37">
                  <c:v>1.993049436302667</c:v>
                </c:pt>
                <c:pt idx="38">
                  <c:v>1.9419456046025987</c:v>
                </c:pt>
                <c:pt idx="39">
                  <c:v>1.9121469644875337</c:v>
                </c:pt>
                <c:pt idx="40">
                  <c:v>1.8759050753097091</c:v>
                </c:pt>
                <c:pt idx="41">
                  <c:v>1.8351166377469643</c:v>
                </c:pt>
                <c:pt idx="42">
                  <c:v>1.7977140211414848</c:v>
                </c:pt>
                <c:pt idx="43">
                  <c:v>1.7570819067996104</c:v>
                </c:pt>
                <c:pt idx="44">
                  <c:v>1.7374449249044854</c:v>
                </c:pt>
                <c:pt idx="45">
                  <c:v>1.708370035232649</c:v>
                </c:pt>
                <c:pt idx="46">
                  <c:v>1.6773408855468479</c:v>
                </c:pt>
                <c:pt idx="47">
                  <c:v>1.6516555430238811</c:v>
                </c:pt>
                <c:pt idx="48">
                  <c:v>1.6330325816312021</c:v>
                </c:pt>
                <c:pt idx="49">
                  <c:v>1.607871929998578</c:v>
                </c:pt>
                <c:pt idx="50">
                  <c:v>1.6155607156848806</c:v>
                </c:pt>
                <c:pt idx="51">
                  <c:v>1.6198943382853461</c:v>
                </c:pt>
                <c:pt idx="52">
                  <c:v>1.5903814816522786</c:v>
                </c:pt>
                <c:pt idx="53">
                  <c:v>1.5692498868498075</c:v>
                </c:pt>
                <c:pt idx="54">
                  <c:v>1.544157874165069</c:v>
                </c:pt>
                <c:pt idx="55">
                  <c:v>1.5218431376240136</c:v>
                </c:pt>
                <c:pt idx="56">
                  <c:v>1.4951441352095571</c:v>
                </c:pt>
                <c:pt idx="57">
                  <c:v>1.4806389975998433</c:v>
                </c:pt>
                <c:pt idx="58">
                  <c:v>1.4705738019257815</c:v>
                </c:pt>
                <c:pt idx="59">
                  <c:v>1.4488420163381297</c:v>
                </c:pt>
                <c:pt idx="60">
                  <c:v>1.4346094288486522</c:v>
                </c:pt>
                <c:pt idx="61">
                  <c:v>1.415502825157545</c:v>
                </c:pt>
                <c:pt idx="62">
                  <c:v>1.4312740645850586</c:v>
                </c:pt>
                <c:pt idx="63">
                  <c:v>1.4152348120878218</c:v>
                </c:pt>
                <c:pt idx="64">
                  <c:v>1.3954121313384751</c:v>
                </c:pt>
                <c:pt idx="65">
                  <c:v>1.3875270990454678</c:v>
                </c:pt>
                <c:pt idx="66">
                  <c:v>1.3925979293175166</c:v>
                </c:pt>
                <c:pt idx="67">
                  <c:v>1.3803906068275531</c:v>
                </c:pt>
                <c:pt idx="68">
                  <c:v>1.3608070648966064</c:v>
                </c:pt>
                <c:pt idx="69">
                  <c:v>1.3537479163504644</c:v>
                </c:pt>
                <c:pt idx="70">
                  <c:v>2.7290472414722888</c:v>
                </c:pt>
                <c:pt idx="71">
                  <c:v>2.7032965853407291</c:v>
                </c:pt>
                <c:pt idx="72">
                  <c:v>2.6751990144873421</c:v>
                </c:pt>
                <c:pt idx="73">
                  <c:v>2.644178859918985</c:v>
                </c:pt>
                <c:pt idx="74">
                  <c:v>2.6190227317105745</c:v>
                </c:pt>
                <c:pt idx="75">
                  <c:v>2.6766671694512247</c:v>
                </c:pt>
                <c:pt idx="76">
                  <c:v>2.6466278083367465</c:v>
                </c:pt>
                <c:pt idx="77">
                  <c:v>2.6225896767338019</c:v>
                </c:pt>
                <c:pt idx="78">
                  <c:v>2.5907633813646305</c:v>
                </c:pt>
                <c:pt idx="79">
                  <c:v>2.568448283542017</c:v>
                </c:pt>
                <c:pt idx="80">
                  <c:v>2.5384875751191225</c:v>
                </c:pt>
                <c:pt idx="81">
                  <c:v>2.5090376718325231</c:v>
                </c:pt>
                <c:pt idx="82">
                  <c:v>2.4955710052782285</c:v>
                </c:pt>
                <c:pt idx="83">
                  <c:v>2.4678459536280908</c:v>
                </c:pt>
                <c:pt idx="84">
                  <c:v>2.4676157172568067</c:v>
                </c:pt>
                <c:pt idx="85">
                  <c:v>2.4410758273489974</c:v>
                </c:pt>
                <c:pt idx="86">
                  <c:v>2.4186918625067788</c:v>
                </c:pt>
                <c:pt idx="87">
                  <c:v>2.442974404473242</c:v>
                </c:pt>
                <c:pt idx="88">
                  <c:v>2.4292580878187362</c:v>
                </c:pt>
                <c:pt idx="89">
                  <c:v>2.4068542851904389</c:v>
                </c:pt>
                <c:pt idx="90">
                  <c:v>2.3842276016933632</c:v>
                </c:pt>
                <c:pt idx="91">
                  <c:v>2.3655584610952469</c:v>
                </c:pt>
                <c:pt idx="92">
                  <c:v>2.3510193681672544</c:v>
                </c:pt>
                <c:pt idx="93">
                  <c:v>2.3366468216973901</c:v>
                </c:pt>
                <c:pt idx="94">
                  <c:v>2.3244823823299274</c:v>
                </c:pt>
                <c:pt idx="95">
                  <c:v>2.3021822894867796</c:v>
                </c:pt>
                <c:pt idx="96">
                  <c:v>2.2786469313284763</c:v>
                </c:pt>
                <c:pt idx="97">
                  <c:v>2.2607404271701195</c:v>
                </c:pt>
                <c:pt idx="98">
                  <c:v>2.2429551703300175</c:v>
                </c:pt>
                <c:pt idx="99">
                  <c:v>2.2345256186267175</c:v>
                </c:pt>
                <c:pt idx="100">
                  <c:v>2.216361998640314</c:v>
                </c:pt>
                <c:pt idx="101">
                  <c:v>2.1972104031918724</c:v>
                </c:pt>
                <c:pt idx="102">
                  <c:v>2.1778910504732205</c:v>
                </c:pt>
                <c:pt idx="103">
                  <c:v>2.1654662738889998</c:v>
                </c:pt>
                <c:pt idx="104">
                  <c:v>2.1449138587716492</c:v>
                </c:pt>
                <c:pt idx="105">
                  <c:v>2.1742071242549352</c:v>
                </c:pt>
                <c:pt idx="106">
                  <c:v>2.1538874315048893</c:v>
                </c:pt>
                <c:pt idx="107">
                  <c:v>2.1457285411458376</c:v>
                </c:pt>
                <c:pt idx="108">
                  <c:v>2.1306301141628481</c:v>
                </c:pt>
                <c:pt idx="109">
                  <c:v>2.1142039216298287</c:v>
                </c:pt>
                <c:pt idx="110">
                  <c:v>2.0955118611334536</c:v>
                </c:pt>
                <c:pt idx="111">
                  <c:v>2.0806284644141497</c:v>
                </c:pt>
                <c:pt idx="112">
                  <c:v>2.0630203283654325</c:v>
                </c:pt>
                <c:pt idx="113">
                  <c:v>2.0472377261953989</c:v>
                </c:pt>
                <c:pt idx="114">
                  <c:v>2.0297061372794323</c:v>
                </c:pt>
                <c:pt idx="115">
                  <c:v>2.0206138429925407</c:v>
                </c:pt>
                <c:pt idx="116">
                  <c:v>2.0060378685610885</c:v>
                </c:pt>
                <c:pt idx="117">
                  <c:v>2.0000128185496653</c:v>
                </c:pt>
                <c:pt idx="118">
                  <c:v>2.0152358008687004</c:v>
                </c:pt>
                <c:pt idx="119">
                  <c:v>2.0060445083760809</c:v>
                </c:pt>
                <c:pt idx="120">
                  <c:v>1.992522347263044</c:v>
                </c:pt>
                <c:pt idx="121">
                  <c:v>1.982110051156152</c:v>
                </c:pt>
                <c:pt idx="122">
                  <c:v>1.9849655249949911</c:v>
                </c:pt>
                <c:pt idx="123">
                  <c:v>2.0516190288256766</c:v>
                </c:pt>
                <c:pt idx="124">
                  <c:v>2.0359017287689842</c:v>
                </c:pt>
                <c:pt idx="125">
                  <c:v>2.0219705685372329</c:v>
                </c:pt>
                <c:pt idx="126">
                  <c:v>2.01987556809057</c:v>
                </c:pt>
                <c:pt idx="127">
                  <c:v>2.0054511786446145</c:v>
                </c:pt>
                <c:pt idx="128">
                  <c:v>2.4049860884648466</c:v>
                </c:pt>
                <c:pt idx="129">
                  <c:v>2.4269544229014044</c:v>
                </c:pt>
                <c:pt idx="130">
                  <c:v>2.4109725825230224</c:v>
                </c:pt>
                <c:pt idx="131">
                  <c:v>2.3953006832553827</c:v>
                </c:pt>
                <c:pt idx="132">
                  <c:v>2.3810503021782745</c:v>
                </c:pt>
                <c:pt idx="133">
                  <c:v>2.3701469417142578</c:v>
                </c:pt>
                <c:pt idx="134">
                  <c:v>2.3526708129994662</c:v>
                </c:pt>
                <c:pt idx="135">
                  <c:v>2.339878404270106</c:v>
                </c:pt>
                <c:pt idx="136">
                  <c:v>2.323264910715098</c:v>
                </c:pt>
                <c:pt idx="137">
                  <c:v>2.3118156335307205</c:v>
                </c:pt>
                <c:pt idx="138">
                  <c:v>2.3016929448345422</c:v>
                </c:pt>
                <c:pt idx="139">
                  <c:v>2.2914552884616639</c:v>
                </c:pt>
                <c:pt idx="140">
                  <c:v>2.2768837280993122</c:v>
                </c:pt>
                <c:pt idx="141">
                  <c:v>2.4298634201549509</c:v>
                </c:pt>
                <c:pt idx="142">
                  <c:v>2.4152023705967576</c:v>
                </c:pt>
                <c:pt idx="143">
                  <c:v>2.40408856812605</c:v>
                </c:pt>
                <c:pt idx="144">
                  <c:v>2.3900164839571554</c:v>
                </c:pt>
                <c:pt idx="145">
                  <c:v>2.3759296130624716</c:v>
                </c:pt>
                <c:pt idx="146">
                  <c:v>2.3620344002751987</c:v>
                </c:pt>
                <c:pt idx="147">
                  <c:v>2.3562098435165821</c:v>
                </c:pt>
                <c:pt idx="148">
                  <c:v>2.3467010119452896</c:v>
                </c:pt>
                <c:pt idx="149">
                  <c:v>2.3427046901806725</c:v>
                </c:pt>
                <c:pt idx="150">
                  <c:v>2.3288457187225222</c:v>
                </c:pt>
                <c:pt idx="151">
                  <c:v>2.3224965274358147</c:v>
                </c:pt>
                <c:pt idx="152">
                  <c:v>2.3097677919623778</c:v>
                </c:pt>
                <c:pt idx="153">
                  <c:v>2.2961698600308678</c:v>
                </c:pt>
                <c:pt idx="154">
                  <c:v>2.2825408510589766</c:v>
                </c:pt>
                <c:pt idx="155">
                  <c:v>2.270494700018745</c:v>
                </c:pt>
                <c:pt idx="156">
                  <c:v>2.2563681833240228</c:v>
                </c:pt>
                <c:pt idx="157">
                  <c:v>2.2429232927441118</c:v>
                </c:pt>
                <c:pt idx="158">
                  <c:v>2.2312389529696732</c:v>
                </c:pt>
                <c:pt idx="159">
                  <c:v>2.2230437095136129</c:v>
                </c:pt>
                <c:pt idx="160">
                  <c:v>2.2162753220839218</c:v>
                </c:pt>
                <c:pt idx="161">
                  <c:v>2.205240112864709</c:v>
                </c:pt>
                <c:pt idx="162">
                  <c:v>2.2537423889275701</c:v>
                </c:pt>
                <c:pt idx="163">
                  <c:v>2.2448532180642733</c:v>
                </c:pt>
                <c:pt idx="164">
                  <c:v>2.2334703972097874</c:v>
                </c:pt>
                <c:pt idx="165">
                  <c:v>2.2260338285518975</c:v>
                </c:pt>
                <c:pt idx="166">
                  <c:v>2.2129038854667566</c:v>
                </c:pt>
                <c:pt idx="167">
                  <c:v>2.19976806765004</c:v>
                </c:pt>
                <c:pt idx="168">
                  <c:v>2.1891393144209266</c:v>
                </c:pt>
                <c:pt idx="169">
                  <c:v>2.1814313647995554</c:v>
                </c:pt>
                <c:pt idx="170">
                  <c:v>2.1732228642906564</c:v>
                </c:pt>
                <c:pt idx="171">
                  <c:v>2.1966008976628997</c:v>
                </c:pt>
                <c:pt idx="172">
                  <c:v>2.1885529461374342</c:v>
                </c:pt>
                <c:pt idx="173">
                  <c:v>2.1774204407342768</c:v>
                </c:pt>
                <c:pt idx="174">
                  <c:v>2.1705139754371254</c:v>
                </c:pt>
                <c:pt idx="175">
                  <c:v>2.1604462976019678</c:v>
                </c:pt>
                <c:pt idx="176">
                  <c:v>2.1497120054220611</c:v>
                </c:pt>
                <c:pt idx="177">
                  <c:v>2.1416006028800334</c:v>
                </c:pt>
                <c:pt idx="178">
                  <c:v>2.1303981617263106</c:v>
                </c:pt>
                <c:pt idx="179">
                  <c:v>2.1241181719389419</c:v>
                </c:pt>
                <c:pt idx="180">
                  <c:v>2.1131310366568425</c:v>
                </c:pt>
                <c:pt idx="181">
                  <c:v>2.107014932059827</c:v>
                </c:pt>
                <c:pt idx="182">
                  <c:v>2.1014408423859434</c:v>
                </c:pt>
                <c:pt idx="183">
                  <c:v>2.090139956949487</c:v>
                </c:pt>
                <c:pt idx="184">
                  <c:v>2.0793119383807821</c:v>
                </c:pt>
                <c:pt idx="185">
                  <c:v>2.0681689247840898</c:v>
                </c:pt>
                <c:pt idx="186">
                  <c:v>2.0608591701771051</c:v>
                </c:pt>
                <c:pt idx="187">
                  <c:v>2.0506570317339139</c:v>
                </c:pt>
                <c:pt idx="188">
                  <c:v>2.0404043660940863</c:v>
                </c:pt>
                <c:pt idx="189">
                  <c:v>2.032504730926278</c:v>
                </c:pt>
                <c:pt idx="190">
                  <c:v>2.023008632858601</c:v>
                </c:pt>
                <c:pt idx="191">
                  <c:v>2.0376457406735735</c:v>
                </c:pt>
                <c:pt idx="192">
                  <c:v>2.0281242601519489</c:v>
                </c:pt>
                <c:pt idx="193">
                  <c:v>2.0199893154836368</c:v>
                </c:pt>
                <c:pt idx="194">
                  <c:v>2.0130491993358577</c:v>
                </c:pt>
                <c:pt idx="195">
                  <c:v>2.0147974416759125</c:v>
                </c:pt>
                <c:pt idx="196">
                  <c:v>2.0096083039690948</c:v>
                </c:pt>
                <c:pt idx="197">
                  <c:v>2.0011422687638634</c:v>
                </c:pt>
                <c:pt idx="198">
                  <c:v>1.9961114030916833</c:v>
                </c:pt>
                <c:pt idx="199">
                  <c:v>1.9871622640175231</c:v>
                </c:pt>
                <c:pt idx="200">
                  <c:v>1.9777281686289236</c:v>
                </c:pt>
                <c:pt idx="201">
                  <c:v>1.9726629076681144</c:v>
                </c:pt>
                <c:pt idx="202">
                  <c:v>2.0222728355163975</c:v>
                </c:pt>
                <c:pt idx="203">
                  <c:v>2.0129231749816494</c:v>
                </c:pt>
                <c:pt idx="204">
                  <c:v>2.0055104076414314</c:v>
                </c:pt>
                <c:pt idx="205">
                  <c:v>1.9965163656245377</c:v>
                </c:pt>
                <c:pt idx="206">
                  <c:v>1.9912821970865491</c:v>
                </c:pt>
                <c:pt idx="207">
                  <c:v>1.9858296041060504</c:v>
                </c:pt>
                <c:pt idx="208">
                  <c:v>1.9893082724458719</c:v>
                </c:pt>
                <c:pt idx="209">
                  <c:v>1.9798353759104153</c:v>
                </c:pt>
                <c:pt idx="210">
                  <c:v>1.9805233599108398</c:v>
                </c:pt>
                <c:pt idx="211">
                  <c:v>1.9732236727920229</c:v>
                </c:pt>
                <c:pt idx="212">
                  <c:v>1.964630402698432</c:v>
                </c:pt>
                <c:pt idx="213">
                  <c:v>1.9571346728619303</c:v>
                </c:pt>
                <c:pt idx="214">
                  <c:v>1.9493606245496156</c:v>
                </c:pt>
                <c:pt idx="215">
                  <c:v>1.9411074117816389</c:v>
                </c:pt>
                <c:pt idx="216">
                  <c:v>1.9364785627572503</c:v>
                </c:pt>
                <c:pt idx="217">
                  <c:v>1.9301786922680728</c:v>
                </c:pt>
                <c:pt idx="218">
                  <c:v>1.9298451953040305</c:v>
                </c:pt>
                <c:pt idx="219">
                  <c:v>1.9313277319435727</c:v>
                </c:pt>
                <c:pt idx="220">
                  <c:v>1.9270804703819695</c:v>
                </c:pt>
                <c:pt idx="221">
                  <c:v>32.267325776648441</c:v>
                </c:pt>
                <c:pt idx="222">
                  <c:v>32.143057748751161</c:v>
                </c:pt>
                <c:pt idx="223">
                  <c:v>32.173669098087096</c:v>
                </c:pt>
                <c:pt idx="224">
                  <c:v>32.032897235428926</c:v>
                </c:pt>
                <c:pt idx="225">
                  <c:v>31.908857867130571</c:v>
                </c:pt>
                <c:pt idx="226">
                  <c:v>31.771814440403123</c:v>
                </c:pt>
                <c:pt idx="227">
                  <c:v>31.63273113306693</c:v>
                </c:pt>
                <c:pt idx="228">
                  <c:v>31.49555550451695</c:v>
                </c:pt>
                <c:pt idx="229">
                  <c:v>31.361421510332551</c:v>
                </c:pt>
                <c:pt idx="230">
                  <c:v>31.227415250094882</c:v>
                </c:pt>
                <c:pt idx="231">
                  <c:v>31.093459915868795</c:v>
                </c:pt>
                <c:pt idx="232">
                  <c:v>30.972410254808796</c:v>
                </c:pt>
                <c:pt idx="233">
                  <c:v>30.840133321425583</c:v>
                </c:pt>
                <c:pt idx="234">
                  <c:v>30.709709248527925</c:v>
                </c:pt>
                <c:pt idx="235">
                  <c:v>30.585939294085012</c:v>
                </c:pt>
                <c:pt idx="236">
                  <c:v>30.460922449647633</c:v>
                </c:pt>
                <c:pt idx="237">
                  <c:v>30.3350362208676</c:v>
                </c:pt>
                <c:pt idx="238">
                  <c:v>30.208681942271351</c:v>
                </c:pt>
                <c:pt idx="239">
                  <c:v>30.087431999395946</c:v>
                </c:pt>
                <c:pt idx="240">
                  <c:v>29.962785472625086</c:v>
                </c:pt>
                <c:pt idx="241">
                  <c:v>29.842981190728832</c:v>
                </c:pt>
                <c:pt idx="242">
                  <c:v>29.721836255395633</c:v>
                </c:pt>
                <c:pt idx="243">
                  <c:v>29.600132248742053</c:v>
                </c:pt>
                <c:pt idx="244">
                  <c:v>29.481700575899541</c:v>
                </c:pt>
                <c:pt idx="245">
                  <c:v>29.372814200281713</c:v>
                </c:pt>
                <c:pt idx="246">
                  <c:v>29.255857250076403</c:v>
                </c:pt>
                <c:pt idx="247">
                  <c:v>29.138879128176367</c:v>
                </c:pt>
                <c:pt idx="248">
                  <c:v>29.025871581476864</c:v>
                </c:pt>
                <c:pt idx="249">
                  <c:v>28.913163180217122</c:v>
                </c:pt>
                <c:pt idx="250">
                  <c:v>28.798967310973229</c:v>
                </c:pt>
                <c:pt idx="251">
                  <c:v>28.688124848098997</c:v>
                </c:pt>
                <c:pt idx="252">
                  <c:v>28.57868417003008</c:v>
                </c:pt>
                <c:pt idx="253">
                  <c:v>28.467482001381665</c:v>
                </c:pt>
                <c:pt idx="254">
                  <c:v>28.355966797458048</c:v>
                </c:pt>
                <c:pt idx="255">
                  <c:v>28.245619828941194</c:v>
                </c:pt>
                <c:pt idx="256">
                  <c:v>28.144793811448555</c:v>
                </c:pt>
                <c:pt idx="257">
                  <c:v>28.044642614985449</c:v>
                </c:pt>
                <c:pt idx="258">
                  <c:v>27.936697919352365</c:v>
                </c:pt>
                <c:pt idx="259">
                  <c:v>27.836086688038616</c:v>
                </c:pt>
                <c:pt idx="260">
                  <c:v>27.730190111808472</c:v>
                </c:pt>
                <c:pt idx="261">
                  <c:v>27.627784806038207</c:v>
                </c:pt>
                <c:pt idx="262">
                  <c:v>27.52823499290891</c:v>
                </c:pt>
                <c:pt idx="263">
                  <c:v>27.426087903953846</c:v>
                </c:pt>
                <c:pt idx="264">
                  <c:v>27.324702000653687</c:v>
                </c:pt>
                <c:pt idx="265">
                  <c:v>27.223694813145428</c:v>
                </c:pt>
                <c:pt idx="266">
                  <c:v>27.160548526817678</c:v>
                </c:pt>
                <c:pt idx="267">
                  <c:v>27.061292584537014</c:v>
                </c:pt>
                <c:pt idx="268">
                  <c:v>26.962105046903943</c:v>
                </c:pt>
                <c:pt idx="269">
                  <c:v>26.865304979902529</c:v>
                </c:pt>
                <c:pt idx="270">
                  <c:v>26.767419113903323</c:v>
                </c:pt>
                <c:pt idx="271">
                  <c:v>210.48886242598456</c:v>
                </c:pt>
                <c:pt idx="272">
                  <c:v>209.71841603220997</c:v>
                </c:pt>
                <c:pt idx="273">
                  <c:v>208.95665858318731</c:v>
                </c:pt>
                <c:pt idx="274">
                  <c:v>208.19761441450345</c:v>
                </c:pt>
                <c:pt idx="275">
                  <c:v>207.54621640831277</c:v>
                </c:pt>
                <c:pt idx="276">
                  <c:v>206.79739414322714</c:v>
                </c:pt>
                <c:pt idx="277">
                  <c:v>206.05610720806527</c:v>
                </c:pt>
                <c:pt idx="278">
                  <c:v>205.32046703886073</c:v>
                </c:pt>
                <c:pt idx="279">
                  <c:v>204.58773870413094</c:v>
                </c:pt>
                <c:pt idx="280">
                  <c:v>203.85973823843347</c:v>
                </c:pt>
                <c:pt idx="281">
                  <c:v>203.14248823792568</c:v>
                </c:pt>
                <c:pt idx="282">
                  <c:v>202.42676991517172</c:v>
                </c:pt>
                <c:pt idx="283">
                  <c:v>201.71503522408679</c:v>
                </c:pt>
                <c:pt idx="284">
                  <c:v>201.00726317066895</c:v>
                </c:pt>
                <c:pt idx="285">
                  <c:v>200.30560607333561</c:v>
                </c:pt>
                <c:pt idx="286">
                  <c:v>199.61165921295066</c:v>
                </c:pt>
                <c:pt idx="287">
                  <c:v>198.91972058142423</c:v>
                </c:pt>
                <c:pt idx="288">
                  <c:v>198.23164394886044</c:v>
                </c:pt>
                <c:pt idx="289">
                  <c:v>197.55038540650804</c:v>
                </c:pt>
                <c:pt idx="290">
                  <c:v>196.87372430467562</c:v>
                </c:pt>
                <c:pt idx="291">
                  <c:v>196.19966230037062</c:v>
                </c:pt>
                <c:pt idx="292">
                  <c:v>195.53800247454456</c:v>
                </c:pt>
                <c:pt idx="293">
                  <c:v>194.87494804435903</c:v>
                </c:pt>
                <c:pt idx="294">
                  <c:v>194.21466316655074</c:v>
                </c:pt>
                <c:pt idx="295">
                  <c:v>193.5598319240442</c:v>
                </c:pt>
                <c:pt idx="296">
                  <c:v>192.91041343164855</c:v>
                </c:pt>
                <c:pt idx="297">
                  <c:v>192.26325000716895</c:v>
                </c:pt>
                <c:pt idx="298">
                  <c:v>191.62295423729486</c:v>
                </c:pt>
                <c:pt idx="299">
                  <c:v>190.98697528414618</c:v>
                </c:pt>
                <c:pt idx="300">
                  <c:v>190.38236739283673</c:v>
                </c:pt>
                <c:pt idx="301">
                  <c:v>189.76304771963845</c:v>
                </c:pt>
                <c:pt idx="302">
                  <c:v>189.13841719911159</c:v>
                </c:pt>
                <c:pt idx="303">
                  <c:v>188.51668405610664</c:v>
                </c:pt>
                <c:pt idx="304">
                  <c:v>187.90089164936529</c:v>
                </c:pt>
                <c:pt idx="305">
                  <c:v>187.30642987920422</c:v>
                </c:pt>
                <c:pt idx="306">
                  <c:v>186.70772653922148</c:v>
                </c:pt>
                <c:pt idx="307">
                  <c:v>186.10304869643014</c:v>
                </c:pt>
                <c:pt idx="308">
                  <c:v>185.50291883446215</c:v>
                </c:pt>
                <c:pt idx="309">
                  <c:v>184.90455426077065</c:v>
                </c:pt>
                <c:pt idx="310">
                  <c:v>184.31314090301899</c:v>
                </c:pt>
                <c:pt idx="311">
                  <c:v>183.72403530756682</c:v>
                </c:pt>
                <c:pt idx="312">
                  <c:v>183.13987971020507</c:v>
                </c:pt>
                <c:pt idx="313">
                  <c:v>182.55690861724815</c:v>
                </c:pt>
                <c:pt idx="314">
                  <c:v>181.97802791105374</c:v>
                </c:pt>
                <c:pt idx="315">
                  <c:v>181.40519184823734</c:v>
                </c:pt>
                <c:pt idx="316">
                  <c:v>180.83387656043229</c:v>
                </c:pt>
                <c:pt idx="317">
                  <c:v>180.26522292729521</c:v>
                </c:pt>
                <c:pt idx="318">
                  <c:v>179.70274051477494</c:v>
                </c:pt>
                <c:pt idx="319">
                  <c:v>179.14869785975719</c:v>
                </c:pt>
                <c:pt idx="320">
                  <c:v>178.59275400863484</c:v>
                </c:pt>
                <c:pt idx="321">
                  <c:v>178.03858396512976</c:v>
                </c:pt>
                <c:pt idx="322">
                  <c:v>177.48763654978058</c:v>
                </c:pt>
                <c:pt idx="323">
                  <c:v>176.94091544931828</c:v>
                </c:pt>
                <c:pt idx="324">
                  <c:v>176.39840494024347</c:v>
                </c:pt>
                <c:pt idx="325">
                  <c:v>176.98067951715208</c:v>
                </c:pt>
                <c:pt idx="326">
                  <c:v>176.44117438101398</c:v>
                </c:pt>
                <c:pt idx="327">
                  <c:v>175.90476836155969</c:v>
                </c:pt>
                <c:pt idx="328">
                  <c:v>175.37292633338666</c:v>
                </c:pt>
                <c:pt idx="329">
                  <c:v>174.84636805859509</c:v>
                </c:pt>
                <c:pt idx="330">
                  <c:v>174.31880501075341</c:v>
                </c:pt>
                <c:pt idx="331">
                  <c:v>173.79374836915477</c:v>
                </c:pt>
                <c:pt idx="332">
                  <c:v>173.31712200894111</c:v>
                </c:pt>
                <c:pt idx="333">
                  <c:v>172.79845568199022</c:v>
                </c:pt>
                <c:pt idx="334">
                  <c:v>172.28517218696481</c:v>
                </c:pt>
                <c:pt idx="335">
                  <c:v>171.77487351235555</c:v>
                </c:pt>
                <c:pt idx="336">
                  <c:v>171.26542554671329</c:v>
                </c:pt>
                <c:pt idx="337">
                  <c:v>170.77085931970029</c:v>
                </c:pt>
                <c:pt idx="338">
                  <c:v>170.27005491605314</c:v>
                </c:pt>
                <c:pt idx="339">
                  <c:v>169.77689923189462</c:v>
                </c:pt>
                <c:pt idx="340">
                  <c:v>169.28148785768423</c:v>
                </c:pt>
                <c:pt idx="341">
                  <c:v>168.78861435517638</c:v>
                </c:pt>
                <c:pt idx="342">
                  <c:v>168.30170229518399</c:v>
                </c:pt>
                <c:pt idx="343">
                  <c:v>167.81317990479101</c:v>
                </c:pt>
                <c:pt idx="344">
                  <c:v>167.32966344129886</c:v>
                </c:pt>
                <c:pt idx="345">
                  <c:v>166.84668040380242</c:v>
                </c:pt>
                <c:pt idx="346">
                  <c:v>166.36585423549175</c:v>
                </c:pt>
                <c:pt idx="347">
                  <c:v>165.88872571475602</c:v>
                </c:pt>
                <c:pt idx="348">
                  <c:v>165.41339985310915</c:v>
                </c:pt>
                <c:pt idx="349">
                  <c:v>164.94364728210027</c:v>
                </c:pt>
                <c:pt idx="350">
                  <c:v>164.47605336339964</c:v>
                </c:pt>
                <c:pt idx="351">
                  <c:v>164.0158323619967</c:v>
                </c:pt>
                <c:pt idx="352">
                  <c:v>163.56376139952278</c:v>
                </c:pt>
                <c:pt idx="353">
                  <c:v>163.10179024875004</c:v>
                </c:pt>
                <c:pt idx="354">
                  <c:v>162.64413070737672</c:v>
                </c:pt>
                <c:pt idx="355">
                  <c:v>162.18809134484775</c:v>
                </c:pt>
                <c:pt idx="356">
                  <c:v>161.7350517032549</c:v>
                </c:pt>
                <c:pt idx="357">
                  <c:v>161.28607107200077</c:v>
                </c:pt>
                <c:pt idx="358">
                  <c:v>160.83773475517998</c:v>
                </c:pt>
                <c:pt idx="359">
                  <c:v>160.52707438086003</c:v>
                </c:pt>
                <c:pt idx="360">
                  <c:v>160.08290469609815</c:v>
                </c:pt>
                <c:pt idx="361">
                  <c:v>159.64155058029851</c:v>
                </c:pt>
                <c:pt idx="362">
                  <c:v>159.20762068889275</c:v>
                </c:pt>
                <c:pt idx="363">
                  <c:v>158.77030467096702</c:v>
                </c:pt>
                <c:pt idx="364">
                  <c:v>158.33629537921993</c:v>
                </c:pt>
                <c:pt idx="365">
                  <c:v>157.92417435359366</c:v>
                </c:pt>
                <c:pt idx="366">
                  <c:v>157.49410019056407</c:v>
                </c:pt>
                <c:pt idx="367">
                  <c:v>157.06619982045456</c:v>
                </c:pt>
                <c:pt idx="368">
                  <c:v>156.75075393114889</c:v>
                </c:pt>
                <c:pt idx="369">
                  <c:v>156.32935247394335</c:v>
                </c:pt>
                <c:pt idx="370">
                  <c:v>155.90797955622384</c:v>
                </c:pt>
                <c:pt idx="371">
                  <c:v>155.48931576317938</c:v>
                </c:pt>
                <c:pt idx="372">
                  <c:v>155.07459909893495</c:v>
                </c:pt>
                <c:pt idx="373">
                  <c:v>154.65998133844332</c:v>
                </c:pt>
                <c:pt idx="374">
                  <c:v>154.24774826992788</c:v>
                </c:pt>
                <c:pt idx="375">
                  <c:v>153.83849007417453</c:v>
                </c:pt>
                <c:pt idx="376">
                  <c:v>153.4324359826276</c:v>
                </c:pt>
                <c:pt idx="377">
                  <c:v>153.02771295621119</c:v>
                </c:pt>
                <c:pt idx="378">
                  <c:v>152.62678738924737</c:v>
                </c:pt>
                <c:pt idx="379">
                  <c:v>152.22566426453884</c:v>
                </c:pt>
                <c:pt idx="380">
                  <c:v>151.82612183864765</c:v>
                </c:pt>
                <c:pt idx="381">
                  <c:v>151.4522314673423</c:v>
                </c:pt>
                <c:pt idx="382">
                  <c:v>151.057032192208</c:v>
                </c:pt>
                <c:pt idx="383">
                  <c:v>150.66365450420747</c:v>
                </c:pt>
                <c:pt idx="384">
                  <c:v>150.27255646417294</c:v>
                </c:pt>
                <c:pt idx="385">
                  <c:v>149.88397642615993</c:v>
                </c:pt>
                <c:pt idx="386">
                  <c:v>149.49716819040549</c:v>
                </c:pt>
                <c:pt idx="387">
                  <c:v>149.11207945051385</c:v>
                </c:pt>
                <c:pt idx="388">
                  <c:v>148.73077774057865</c:v>
                </c:pt>
                <c:pt idx="389">
                  <c:v>148.36109768369397</c:v>
                </c:pt>
                <c:pt idx="390">
                  <c:v>147.98291387394073</c:v>
                </c:pt>
                <c:pt idx="391">
                  <c:v>147.60581794150454</c:v>
                </c:pt>
                <c:pt idx="392">
                  <c:v>147.23217002784062</c:v>
                </c:pt>
                <c:pt idx="393">
                  <c:v>146.85848431711005</c:v>
                </c:pt>
                <c:pt idx="394">
                  <c:v>146.48816747917644</c:v>
                </c:pt>
                <c:pt idx="395">
                  <c:v>146.11829737908545</c:v>
                </c:pt>
                <c:pt idx="396">
                  <c:v>145.75255859475524</c:v>
                </c:pt>
                <c:pt idx="397">
                  <c:v>148.72360937524775</c:v>
                </c:pt>
                <c:pt idx="398">
                  <c:v>148.35093012910411</c:v>
                </c:pt>
                <c:pt idx="399">
                  <c:v>147.98025571342913</c:v>
                </c:pt>
                <c:pt idx="400">
                  <c:v>147.61215991765243</c:v>
                </c:pt>
                <c:pt idx="401">
                  <c:v>147.24692000314514</c:v>
                </c:pt>
                <c:pt idx="402">
                  <c:v>146.88178749444128</c:v>
                </c:pt>
                <c:pt idx="403">
                  <c:v>146.51953884552765</c:v>
                </c:pt>
                <c:pt idx="404">
                  <c:v>146.15788206736417</c:v>
                </c:pt>
                <c:pt idx="405">
                  <c:v>145.79932406555622</c:v>
                </c:pt>
                <c:pt idx="406">
                  <c:v>145.44870744784168</c:v>
                </c:pt>
                <c:pt idx="407">
                  <c:v>145.09253448102416</c:v>
                </c:pt>
                <c:pt idx="408">
                  <c:v>144.73900750185297</c:v>
                </c:pt>
                <c:pt idx="409">
                  <c:v>144.38830557992696</c:v>
                </c:pt>
                <c:pt idx="410">
                  <c:v>144.03803858685797</c:v>
                </c:pt>
                <c:pt idx="411">
                  <c:v>143.6889905040525</c:v>
                </c:pt>
                <c:pt idx="412">
                  <c:v>143.34124822334397</c:v>
                </c:pt>
                <c:pt idx="413">
                  <c:v>142.99715114423265</c:v>
                </c:pt>
                <c:pt idx="414">
                  <c:v>142.65480397743468</c:v>
                </c:pt>
                <c:pt idx="415">
                  <c:v>142.3119537905024</c:v>
                </c:pt>
                <c:pt idx="416">
                  <c:v>141.97282562024233</c:v>
                </c:pt>
                <c:pt idx="417">
                  <c:v>141.6345520376224</c:v>
                </c:pt>
                <c:pt idx="418">
                  <c:v>141.30010203275933</c:v>
                </c:pt>
                <c:pt idx="419">
                  <c:v>140.96449897642745</c:v>
                </c:pt>
                <c:pt idx="420">
                  <c:v>140.63179183447542</c:v>
                </c:pt>
                <c:pt idx="421">
                  <c:v>140.29936200839552</c:v>
                </c:pt>
                <c:pt idx="422">
                  <c:v>139.96984959658926</c:v>
                </c:pt>
                <c:pt idx="423">
                  <c:v>139.64194900791804</c:v>
                </c:pt>
                <c:pt idx="424">
                  <c:v>139.31539652285741</c:v>
                </c:pt>
                <c:pt idx="425">
                  <c:v>138.9903042468801</c:v>
                </c:pt>
                <c:pt idx="426">
                  <c:v>138.66690774981481</c:v>
                </c:pt>
                <c:pt idx="427">
                  <c:v>138.34458396714496</c:v>
                </c:pt>
                <c:pt idx="428">
                  <c:v>138.02358578455571</c:v>
                </c:pt>
                <c:pt idx="429">
                  <c:v>137.7037022925231</c:v>
                </c:pt>
                <c:pt idx="430">
                  <c:v>137.3865005768539</c:v>
                </c:pt>
                <c:pt idx="431">
                  <c:v>137.07076447771101</c:v>
                </c:pt>
                <c:pt idx="432">
                  <c:v>136.76239193745178</c:v>
                </c:pt>
                <c:pt idx="433">
                  <c:v>136.44765524327946</c:v>
                </c:pt>
                <c:pt idx="434">
                  <c:v>136.77229664885044</c:v>
                </c:pt>
                <c:pt idx="435">
                  <c:v>136.46067386274015</c:v>
                </c:pt>
                <c:pt idx="436">
                  <c:v>136.18425737030063</c:v>
                </c:pt>
                <c:pt idx="437">
                  <c:v>135.87535658700247</c:v>
                </c:pt>
                <c:pt idx="438">
                  <c:v>135.56744548077327</c:v>
                </c:pt>
                <c:pt idx="439">
                  <c:v>135.25952192531943</c:v>
                </c:pt>
                <c:pt idx="440">
                  <c:v>134.95423872283487</c:v>
                </c:pt>
                <c:pt idx="441">
                  <c:v>134.64988813663129</c:v>
                </c:pt>
                <c:pt idx="442">
                  <c:v>134.3462853330584</c:v>
                </c:pt>
                <c:pt idx="443">
                  <c:v>134.04788636351807</c:v>
                </c:pt>
                <c:pt idx="444">
                  <c:v>133.75189860389966</c:v>
                </c:pt>
                <c:pt idx="445">
                  <c:v>133.45350122287448</c:v>
                </c:pt>
                <c:pt idx="446">
                  <c:v>133.15628981074278</c:v>
                </c:pt>
                <c:pt idx="447">
                  <c:v>132.86126856671606</c:v>
                </c:pt>
                <c:pt idx="448">
                  <c:v>132.56642890592062</c:v>
                </c:pt>
                <c:pt idx="449">
                  <c:v>132.27364369526779</c:v>
                </c:pt>
                <c:pt idx="450">
                  <c:v>132.01074400271276</c:v>
                </c:pt>
                <c:pt idx="451">
                  <c:v>131.7207589496094</c:v>
                </c:pt>
                <c:pt idx="452">
                  <c:v>131.43169044701145</c:v>
                </c:pt>
                <c:pt idx="453">
                  <c:v>131.14807923274518</c:v>
                </c:pt>
                <c:pt idx="454">
                  <c:v>130.86282738952164</c:v>
                </c:pt>
                <c:pt idx="455">
                  <c:v>130.57584750489551</c:v>
                </c:pt>
                <c:pt idx="456">
                  <c:v>130.29151603034728</c:v>
                </c:pt>
                <c:pt idx="457">
                  <c:v>130.73041597855109</c:v>
                </c:pt>
                <c:pt idx="458">
                  <c:v>130.44692620641376</c:v>
                </c:pt>
                <c:pt idx="459">
                  <c:v>130.16384042729365</c:v>
                </c:pt>
                <c:pt idx="460">
                  <c:v>129.88284731630202</c:v>
                </c:pt>
                <c:pt idx="461">
                  <c:v>129.60279786323645</c:v>
                </c:pt>
                <c:pt idx="462">
                  <c:v>129.33151752227914</c:v>
                </c:pt>
                <c:pt idx="463">
                  <c:v>129.05480220110974</c:v>
                </c:pt>
                <c:pt idx="464">
                  <c:v>128.77740226043474</c:v>
                </c:pt>
                <c:pt idx="465">
                  <c:v>128.50284417260835</c:v>
                </c:pt>
                <c:pt idx="466">
                  <c:v>128.22892522546917</c:v>
                </c:pt>
                <c:pt idx="467">
                  <c:v>127.95920529977371</c:v>
                </c:pt>
                <c:pt idx="468">
                  <c:v>127.68743727141599</c:v>
                </c:pt>
                <c:pt idx="469">
                  <c:v>127.42781861055481</c:v>
                </c:pt>
                <c:pt idx="470">
                  <c:v>127.15909948635216</c:v>
                </c:pt>
                <c:pt idx="471">
                  <c:v>126.89088635184719</c:v>
                </c:pt>
                <c:pt idx="472">
                  <c:v>126.627997645257</c:v>
                </c:pt>
                <c:pt idx="473">
                  <c:v>126.36295967554126</c:v>
                </c:pt>
                <c:pt idx="474">
                  <c:v>126.09857353190057</c:v>
                </c:pt>
                <c:pt idx="475">
                  <c:v>125.83456092243979</c:v>
                </c:pt>
                <c:pt idx="476">
                  <c:v>125.57323749998122</c:v>
                </c:pt>
                <c:pt idx="477">
                  <c:v>125.31890018303565</c:v>
                </c:pt>
                <c:pt idx="478">
                  <c:v>125.05767163709996</c:v>
                </c:pt>
                <c:pt idx="479">
                  <c:v>124.79900556948866</c:v>
                </c:pt>
                <c:pt idx="480">
                  <c:v>124.54060966189746</c:v>
                </c:pt>
                <c:pt idx="481">
                  <c:v>124.28317988969324</c:v>
                </c:pt>
                <c:pt idx="482">
                  <c:v>124.02640158611057</c:v>
                </c:pt>
                <c:pt idx="483">
                  <c:v>123.77160712488502</c:v>
                </c:pt>
                <c:pt idx="484">
                  <c:v>123.5183666978234</c:v>
                </c:pt>
                <c:pt idx="485">
                  <c:v>123.26458472492428</c:v>
                </c:pt>
                <c:pt idx="486">
                  <c:v>123.01258036519847</c:v>
                </c:pt>
                <c:pt idx="487">
                  <c:v>122.76115103759183</c:v>
                </c:pt>
                <c:pt idx="488">
                  <c:v>122.53780605499033</c:v>
                </c:pt>
                <c:pt idx="489">
                  <c:v>122.28863592925453</c:v>
                </c:pt>
                <c:pt idx="490">
                  <c:v>122.04005952972931</c:v>
                </c:pt>
                <c:pt idx="491">
                  <c:v>121.79360129632671</c:v>
                </c:pt>
                <c:pt idx="492">
                  <c:v>121.54655545191227</c:v>
                </c:pt>
                <c:pt idx="493">
                  <c:v>121.30302270668642</c:v>
                </c:pt>
                <c:pt idx="494">
                  <c:v>121.05964959684127</c:v>
                </c:pt>
                <c:pt idx="495">
                  <c:v>120.8172914323315</c:v>
                </c:pt>
                <c:pt idx="496">
                  <c:v>120.57421349519414</c:v>
                </c:pt>
                <c:pt idx="497">
                  <c:v>120.33343528871114</c:v>
                </c:pt>
                <c:pt idx="498">
                  <c:v>120.09255979882656</c:v>
                </c:pt>
                <c:pt idx="499">
                  <c:v>119.85436399546822</c:v>
                </c:pt>
                <c:pt idx="500">
                  <c:v>119.61569401095508</c:v>
                </c:pt>
                <c:pt idx="501">
                  <c:v>119.37957377056142</c:v>
                </c:pt>
                <c:pt idx="502">
                  <c:v>119.1432647352964</c:v>
                </c:pt>
                <c:pt idx="503">
                  <c:v>118.93406357977587</c:v>
                </c:pt>
                <c:pt idx="504">
                  <c:v>118.69987071460139</c:v>
                </c:pt>
                <c:pt idx="505">
                  <c:v>118.46545784070244</c:v>
                </c:pt>
                <c:pt idx="506">
                  <c:v>118.2331238630039</c:v>
                </c:pt>
                <c:pt idx="507">
                  <c:v>118.00042009131126</c:v>
                </c:pt>
                <c:pt idx="508">
                  <c:v>117.76937800861712</c:v>
                </c:pt>
                <c:pt idx="509">
                  <c:v>117.5387353672302</c:v>
                </c:pt>
                <c:pt idx="510">
                  <c:v>117.30901678994185</c:v>
                </c:pt>
                <c:pt idx="511">
                  <c:v>117.08052658898163</c:v>
                </c:pt>
                <c:pt idx="512">
                  <c:v>121.50472109405634</c:v>
                </c:pt>
                <c:pt idx="513">
                  <c:v>121.26855756404196</c:v>
                </c:pt>
                <c:pt idx="514">
                  <c:v>121.03454094741275</c:v>
                </c:pt>
                <c:pt idx="515">
                  <c:v>120.84648951146815</c:v>
                </c:pt>
                <c:pt idx="516">
                  <c:v>120.61274388378639</c:v>
                </c:pt>
                <c:pt idx="517">
                  <c:v>120.38118775016261</c:v>
                </c:pt>
                <c:pt idx="518">
                  <c:v>120.14941457355519</c:v>
                </c:pt>
                <c:pt idx="519">
                  <c:v>119.91918218289176</c:v>
                </c:pt>
                <c:pt idx="520">
                  <c:v>119.68950862641647</c:v>
                </c:pt>
                <c:pt idx="521">
                  <c:v>119.53493102368387</c:v>
                </c:pt>
                <c:pt idx="522">
                  <c:v>119.30823066951346</c:v>
                </c:pt>
                <c:pt idx="523">
                  <c:v>119.08056210142298</c:v>
                </c:pt>
                <c:pt idx="524">
                  <c:v>118.85383722122981</c:v>
                </c:pt>
                <c:pt idx="525">
                  <c:v>118.62940026833773</c:v>
                </c:pt>
                <c:pt idx="526">
                  <c:v>118.40615240782434</c:v>
                </c:pt>
                <c:pt idx="527">
                  <c:v>118.18195523076115</c:v>
                </c:pt>
                <c:pt idx="528">
                  <c:v>117.95991991789633</c:v>
                </c:pt>
                <c:pt idx="529">
                  <c:v>117.73821128981594</c:v>
                </c:pt>
                <c:pt idx="530">
                  <c:v>117.51679595154258</c:v>
                </c:pt>
                <c:pt idx="531">
                  <c:v>117.29742219635321</c:v>
                </c:pt>
                <c:pt idx="532">
                  <c:v>117.07762001051175</c:v>
                </c:pt>
                <c:pt idx="533">
                  <c:v>116.85998895686406</c:v>
                </c:pt>
                <c:pt idx="534">
                  <c:v>116.64157795135608</c:v>
                </c:pt>
                <c:pt idx="535">
                  <c:v>116.42517267840272</c:v>
                </c:pt>
                <c:pt idx="536">
                  <c:v>116.20882013399731</c:v>
                </c:pt>
                <c:pt idx="537">
                  <c:v>115.99338431186365</c:v>
                </c:pt>
                <c:pt idx="538">
                  <c:v>115.77846865665397</c:v>
                </c:pt>
                <c:pt idx="539">
                  <c:v>115.56431661032009</c:v>
                </c:pt>
                <c:pt idx="540">
                  <c:v>115.35097469692469</c:v>
                </c:pt>
                <c:pt idx="541">
                  <c:v>115.17089909785288</c:v>
                </c:pt>
                <c:pt idx="542">
                  <c:v>114.95923869931933</c:v>
                </c:pt>
                <c:pt idx="543">
                  <c:v>114.75067392229852</c:v>
                </c:pt>
                <c:pt idx="544">
                  <c:v>115.20551005021423</c:v>
                </c:pt>
                <c:pt idx="545">
                  <c:v>114.99633227437948</c:v>
                </c:pt>
                <c:pt idx="546">
                  <c:v>114.78712965596196</c:v>
                </c:pt>
                <c:pt idx="547">
                  <c:v>114.57766673055671</c:v>
                </c:pt>
                <c:pt idx="548">
                  <c:v>114.36987498787811</c:v>
                </c:pt>
                <c:pt idx="549">
                  <c:v>114.16336256695153</c:v>
                </c:pt>
                <c:pt idx="550">
                  <c:v>113.96051228487514</c:v>
                </c:pt>
                <c:pt idx="551">
                  <c:v>113.7540620814605</c:v>
                </c:pt>
                <c:pt idx="552">
                  <c:v>113.54929185894838</c:v>
                </c:pt>
                <c:pt idx="553">
                  <c:v>113.34459294704405</c:v>
                </c:pt>
                <c:pt idx="554">
                  <c:v>113.14046328692136</c:v>
                </c:pt>
                <c:pt idx="555">
                  <c:v>112.93704166856045</c:v>
                </c:pt>
                <c:pt idx="556">
                  <c:v>112.7369751664625</c:v>
                </c:pt>
                <c:pt idx="557">
                  <c:v>112.55554689555487</c:v>
                </c:pt>
                <c:pt idx="558">
                  <c:v>112.35549043579654</c:v>
                </c:pt>
                <c:pt idx="559">
                  <c:v>112.15656991716119</c:v>
                </c:pt>
                <c:pt idx="560">
                  <c:v>111.95733628641311</c:v>
                </c:pt>
                <c:pt idx="561">
                  <c:v>111.76006882550458</c:v>
                </c:pt>
                <c:pt idx="562">
                  <c:v>111.56202120638159</c:v>
                </c:pt>
                <c:pt idx="563">
                  <c:v>111.36539823733953</c:v>
                </c:pt>
                <c:pt idx="564">
                  <c:v>111.16866395075272</c:v>
                </c:pt>
                <c:pt idx="565">
                  <c:v>110.97337720108064</c:v>
                </c:pt>
                <c:pt idx="566">
                  <c:v>110.77920016897997</c:v>
                </c:pt>
                <c:pt idx="567">
                  <c:v>110.58776709256621</c:v>
                </c:pt>
                <c:pt idx="568">
                  <c:v>110.3948038229249</c:v>
                </c:pt>
                <c:pt idx="569">
                  <c:v>110.20171352382036</c:v>
                </c:pt>
                <c:pt idx="570">
                  <c:v>110.01159057445108</c:v>
                </c:pt>
                <c:pt idx="571">
                  <c:v>109.8208651830039</c:v>
                </c:pt>
                <c:pt idx="572">
                  <c:v>109.63036919955479</c:v>
                </c:pt>
                <c:pt idx="573">
                  <c:v>109.44005105652776</c:v>
                </c:pt>
                <c:pt idx="574">
                  <c:v>109.25109565934149</c:v>
                </c:pt>
                <c:pt idx="575">
                  <c:v>109.06216766588528</c:v>
                </c:pt>
                <c:pt idx="576">
                  <c:v>108.87401832850941</c:v>
                </c:pt>
                <c:pt idx="577">
                  <c:v>108.68652002690298</c:v>
                </c:pt>
                <c:pt idx="578">
                  <c:v>108.49916718696043</c:v>
                </c:pt>
                <c:pt idx="579">
                  <c:v>108.31218175913398</c:v>
                </c:pt>
                <c:pt idx="580">
                  <c:v>108.12633683904225</c:v>
                </c:pt>
                <c:pt idx="581">
                  <c:v>107.94124570942758</c:v>
                </c:pt>
                <c:pt idx="582">
                  <c:v>107.7586706739054</c:v>
                </c:pt>
                <c:pt idx="583">
                  <c:v>107.57534936988537</c:v>
                </c:pt>
                <c:pt idx="584">
                  <c:v>107.39316928549241</c:v>
                </c:pt>
                <c:pt idx="585">
                  <c:v>107.21156357378034</c:v>
                </c:pt>
                <c:pt idx="586">
                  <c:v>107.02948117936249</c:v>
                </c:pt>
                <c:pt idx="587">
                  <c:v>106.85158181942182</c:v>
                </c:pt>
                <c:pt idx="588">
                  <c:v>106.6714507568505</c:v>
                </c:pt>
                <c:pt idx="589">
                  <c:v>106.49093417364681</c:v>
                </c:pt>
                <c:pt idx="590">
                  <c:v>106.31163277830021</c:v>
                </c:pt>
                <c:pt idx="591">
                  <c:v>106.13208543888271</c:v>
                </c:pt>
                <c:pt idx="592">
                  <c:v>105.95367595592536</c:v>
                </c:pt>
                <c:pt idx="593">
                  <c:v>105.78462563466817</c:v>
                </c:pt>
                <c:pt idx="594">
                  <c:v>105.60789454894541</c:v>
                </c:pt>
                <c:pt idx="595">
                  <c:v>105.43208885792822</c:v>
                </c:pt>
                <c:pt idx="596">
                  <c:v>105.25678004455268</c:v>
                </c:pt>
                <c:pt idx="597">
                  <c:v>105.0823707133745</c:v>
                </c:pt>
                <c:pt idx="598">
                  <c:v>104.94920446756534</c:v>
                </c:pt>
                <c:pt idx="599">
                  <c:v>104.77484468234162</c:v>
                </c:pt>
                <c:pt idx="600">
                  <c:v>104.60127498979107</c:v>
                </c:pt>
                <c:pt idx="601">
                  <c:v>104.4276534052251</c:v>
                </c:pt>
                <c:pt idx="602">
                  <c:v>104.25597365149299</c:v>
                </c:pt>
                <c:pt idx="603">
                  <c:v>104.08364036178301</c:v>
                </c:pt>
                <c:pt idx="604">
                  <c:v>104.18543048790679</c:v>
                </c:pt>
                <c:pt idx="605">
                  <c:v>104.0150691703021</c:v>
                </c:pt>
                <c:pt idx="606">
                  <c:v>103.84511024250918</c:v>
                </c:pt>
                <c:pt idx="607">
                  <c:v>103.67625614372514</c:v>
                </c:pt>
                <c:pt idx="608">
                  <c:v>103.51183775029612</c:v>
                </c:pt>
                <c:pt idx="609">
                  <c:v>103.34321034874976</c:v>
                </c:pt>
                <c:pt idx="610">
                  <c:v>103.17569782044666</c:v>
                </c:pt>
                <c:pt idx="611">
                  <c:v>103.00835502133141</c:v>
                </c:pt>
                <c:pt idx="612">
                  <c:v>102.84228688745819</c:v>
                </c:pt>
                <c:pt idx="613">
                  <c:v>102.67632948934254</c:v>
                </c:pt>
                <c:pt idx="614">
                  <c:v>102.5107900352418</c:v>
                </c:pt>
                <c:pt idx="615">
                  <c:v>102.34565192525881</c:v>
                </c:pt>
                <c:pt idx="616">
                  <c:v>102.17986096845766</c:v>
                </c:pt>
                <c:pt idx="617">
                  <c:v>102.04145837599013</c:v>
                </c:pt>
                <c:pt idx="618">
                  <c:v>101.89875146803691</c:v>
                </c:pt>
                <c:pt idx="619">
                  <c:v>101.73444703018524</c:v>
                </c:pt>
                <c:pt idx="620">
                  <c:v>101.57223374994339</c:v>
                </c:pt>
                <c:pt idx="621">
                  <c:v>101.40973819729075</c:v>
                </c:pt>
                <c:pt idx="622">
                  <c:v>101.24730148641807</c:v>
                </c:pt>
                <c:pt idx="623">
                  <c:v>101.08619088421914</c:v>
                </c:pt>
                <c:pt idx="624">
                  <c:v>100.92484085759226</c:v>
                </c:pt>
                <c:pt idx="625">
                  <c:v>100.76432194248429</c:v>
                </c:pt>
                <c:pt idx="626">
                  <c:v>100.60442230043377</c:v>
                </c:pt>
                <c:pt idx="627">
                  <c:v>100.44517958976428</c:v>
                </c:pt>
                <c:pt idx="628">
                  <c:v>100.29017512049765</c:v>
                </c:pt>
                <c:pt idx="629">
                  <c:v>100.13143788107737</c:v>
                </c:pt>
                <c:pt idx="630">
                  <c:v>99.973939564308623</c:v>
                </c:pt>
                <c:pt idx="631">
                  <c:v>99.81601666415412</c:v>
                </c:pt>
                <c:pt idx="632">
                  <c:v>99.659006482107387</c:v>
                </c:pt>
                <c:pt idx="633">
                  <c:v>99.503144871437357</c:v>
                </c:pt>
                <c:pt idx="634">
                  <c:v>99.34706715106428</c:v>
                </c:pt>
                <c:pt idx="635">
                  <c:v>99.191254152399082</c:v>
                </c:pt>
                <c:pt idx="636">
                  <c:v>99.037445574253113</c:v>
                </c:pt>
                <c:pt idx="637">
                  <c:v>98.883603753033839</c:v>
                </c:pt>
                <c:pt idx="638">
                  <c:v>98.730290862444846</c:v>
                </c:pt>
                <c:pt idx="639">
                  <c:v>98.576595219480211</c:v>
                </c:pt>
                <c:pt idx="640">
                  <c:v>98.42341450166829</c:v>
                </c:pt>
                <c:pt idx="641">
                  <c:v>98.294509910024985</c:v>
                </c:pt>
                <c:pt idx="642">
                  <c:v>98.142343662736039</c:v>
                </c:pt>
                <c:pt idx="643">
                  <c:v>97.992403777428521</c:v>
                </c:pt>
                <c:pt idx="644">
                  <c:v>97.854431058393743</c:v>
                </c:pt>
                <c:pt idx="645">
                  <c:v>97.70361703419897</c:v>
                </c:pt>
                <c:pt idx="646">
                  <c:v>97.55685719334241</c:v>
                </c:pt>
                <c:pt idx="647">
                  <c:v>97.407848411665441</c:v>
                </c:pt>
                <c:pt idx="648">
                  <c:v>97.257924366126886</c:v>
                </c:pt>
                <c:pt idx="649">
                  <c:v>97.108712769049916</c:v>
                </c:pt>
                <c:pt idx="650">
                  <c:v>96.960983951270919</c:v>
                </c:pt>
                <c:pt idx="651">
                  <c:v>96.818809371429623</c:v>
                </c:pt>
                <c:pt idx="652">
                  <c:v>96.672070875345611</c:v>
                </c:pt>
                <c:pt idx="653">
                  <c:v>96.564332058034296</c:v>
                </c:pt>
                <c:pt idx="654">
                  <c:v>96.416978297713044</c:v>
                </c:pt>
                <c:pt idx="655">
                  <c:v>96.270721307378182</c:v>
                </c:pt>
                <c:pt idx="656">
                  <c:v>96.128009055661963</c:v>
                </c:pt>
                <c:pt idx="657">
                  <c:v>95.982308942280966</c:v>
                </c:pt>
                <c:pt idx="658">
                  <c:v>95.846523951473259</c:v>
                </c:pt>
                <c:pt idx="659">
                  <c:v>95.701518766654161</c:v>
                </c:pt>
                <c:pt idx="660">
                  <c:v>95.559005122529115</c:v>
                </c:pt>
                <c:pt idx="661">
                  <c:v>95.415476730918868</c:v>
                </c:pt>
                <c:pt idx="662">
                  <c:v>95.276086871596206</c:v>
                </c:pt>
                <c:pt idx="663">
                  <c:v>95.135395690851553</c:v>
                </c:pt>
                <c:pt idx="664">
                  <c:v>94.994248821049865</c:v>
                </c:pt>
                <c:pt idx="665">
                  <c:v>94.851693840205868</c:v>
                </c:pt>
                <c:pt idx="666">
                  <c:v>94.709896685482022</c:v>
                </c:pt>
                <c:pt idx="667">
                  <c:v>94.568115403018723</c:v>
                </c:pt>
                <c:pt idx="668">
                  <c:v>94.923519316218005</c:v>
                </c:pt>
                <c:pt idx="669">
                  <c:v>94.782091177935087</c:v>
                </c:pt>
                <c:pt idx="670">
                  <c:v>94.64088229068787</c:v>
                </c:pt>
                <c:pt idx="671">
                  <c:v>94.500058168433554</c:v>
                </c:pt>
                <c:pt idx="672">
                  <c:v>94.361127918554743</c:v>
                </c:pt>
                <c:pt idx="673">
                  <c:v>94.222544506641825</c:v>
                </c:pt>
                <c:pt idx="674">
                  <c:v>94.083325922187541</c:v>
                </c:pt>
                <c:pt idx="675">
                  <c:v>93.950066564314483</c:v>
                </c:pt>
                <c:pt idx="676">
                  <c:v>93.812621857424801</c:v>
                </c:pt>
                <c:pt idx="677">
                  <c:v>93.674676566021105</c:v>
                </c:pt>
                <c:pt idx="678">
                  <c:v>93.538174833228737</c:v>
                </c:pt>
                <c:pt idx="679">
                  <c:v>93.400938136613732</c:v>
                </c:pt>
                <c:pt idx="680">
                  <c:v>93.264152618057764</c:v>
                </c:pt>
                <c:pt idx="681">
                  <c:v>93.128865900305641</c:v>
                </c:pt>
                <c:pt idx="682">
                  <c:v>92.99339171889963</c:v>
                </c:pt>
                <c:pt idx="683">
                  <c:v>92.86199915662182</c:v>
                </c:pt>
                <c:pt idx="684">
                  <c:v>92.72658725683344</c:v>
                </c:pt>
                <c:pt idx="685">
                  <c:v>93.214699270411558</c:v>
                </c:pt>
                <c:pt idx="686">
                  <c:v>93.080051082475919</c:v>
                </c:pt>
                <c:pt idx="687">
                  <c:v>92.945926453613367</c:v>
                </c:pt>
                <c:pt idx="688">
                  <c:v>92.812091049955484</c:v>
                </c:pt>
                <c:pt idx="689">
                  <c:v>92.686213413273123</c:v>
                </c:pt>
                <c:pt idx="690">
                  <c:v>92.553525144947116</c:v>
                </c:pt>
                <c:pt idx="691">
                  <c:v>92.423988106189753</c:v>
                </c:pt>
                <c:pt idx="692">
                  <c:v>92.291800795528843</c:v>
                </c:pt>
                <c:pt idx="693">
                  <c:v>92.161185193451345</c:v>
                </c:pt>
                <c:pt idx="694">
                  <c:v>92.031636725547088</c:v>
                </c:pt>
                <c:pt idx="695">
                  <c:v>91.900350319810741</c:v>
                </c:pt>
                <c:pt idx="696">
                  <c:v>91.769827472760696</c:v>
                </c:pt>
                <c:pt idx="697">
                  <c:v>91.638993212501944</c:v>
                </c:pt>
                <c:pt idx="698">
                  <c:v>91.507927972203518</c:v>
                </c:pt>
                <c:pt idx="699">
                  <c:v>91.383710297322594</c:v>
                </c:pt>
                <c:pt idx="700">
                  <c:v>91.25451553487018</c:v>
                </c:pt>
                <c:pt idx="701">
                  <c:v>91.126854122237077</c:v>
                </c:pt>
                <c:pt idx="702">
                  <c:v>90.998650204566758</c:v>
                </c:pt>
                <c:pt idx="703">
                  <c:v>90.870292798731214</c:v>
                </c:pt>
                <c:pt idx="704">
                  <c:v>90.741863312553889</c:v>
                </c:pt>
                <c:pt idx="705">
                  <c:v>90.614750191714577</c:v>
                </c:pt>
                <c:pt idx="706">
                  <c:v>90.487682338229519</c:v>
                </c:pt>
                <c:pt idx="707">
                  <c:v>90.359878222590183</c:v>
                </c:pt>
                <c:pt idx="708">
                  <c:v>90.233771201119666</c:v>
                </c:pt>
                <c:pt idx="709">
                  <c:v>90.110906734639215</c:v>
                </c:pt>
                <c:pt idx="710">
                  <c:v>89.98539678611418</c:v>
                </c:pt>
                <c:pt idx="711">
                  <c:v>89.860197843998847</c:v>
                </c:pt>
                <c:pt idx="712">
                  <c:v>89.736270497794081</c:v>
                </c:pt>
                <c:pt idx="713">
                  <c:v>89.611102985425561</c:v>
                </c:pt>
                <c:pt idx="714">
                  <c:v>89.512346198033356</c:v>
                </c:pt>
                <c:pt idx="715">
                  <c:v>89.388592588685214</c:v>
                </c:pt>
                <c:pt idx="716">
                  <c:v>89.264223123811888</c:v>
                </c:pt>
                <c:pt idx="717">
                  <c:v>89.139942768256518</c:v>
                </c:pt>
                <c:pt idx="718">
                  <c:v>89.017182068996078</c:v>
                </c:pt>
                <c:pt idx="719">
                  <c:v>88.894737570090726</c:v>
                </c:pt>
                <c:pt idx="720">
                  <c:v>88.771476499021645</c:v>
                </c:pt>
                <c:pt idx="721">
                  <c:v>88.648599774710789</c:v>
                </c:pt>
                <c:pt idx="722">
                  <c:v>88.526104252684078</c:v>
                </c:pt>
                <c:pt idx="723">
                  <c:v>88.425469670382938</c:v>
                </c:pt>
                <c:pt idx="724">
                  <c:v>88.304613681939358</c:v>
                </c:pt>
                <c:pt idx="725">
                  <c:v>88.183236504152518</c:v>
                </c:pt>
                <c:pt idx="726">
                  <c:v>88.062103308115269</c:v>
                </c:pt>
                <c:pt idx="727">
                  <c:v>87.941291505646859</c:v>
                </c:pt>
                <c:pt idx="728">
                  <c:v>87.822279882431729</c:v>
                </c:pt>
                <c:pt idx="729">
                  <c:v>87.70317401957908</c:v>
                </c:pt>
                <c:pt idx="730">
                  <c:v>87.583542203938137</c:v>
                </c:pt>
                <c:pt idx="731">
                  <c:v>87.472772337539325</c:v>
                </c:pt>
                <c:pt idx="732">
                  <c:v>87.354718111144649</c:v>
                </c:pt>
                <c:pt idx="733">
                  <c:v>87.235706233609037</c:v>
                </c:pt>
                <c:pt idx="734">
                  <c:v>87.251712075468063</c:v>
                </c:pt>
                <c:pt idx="735">
                  <c:v>87.150332525958405</c:v>
                </c:pt>
                <c:pt idx="736">
                  <c:v>87.033326195077407</c:v>
                </c:pt>
                <c:pt idx="737">
                  <c:v>86.915421427662864</c:v>
                </c:pt>
                <c:pt idx="738">
                  <c:v>86.798372221934173</c:v>
                </c:pt>
                <c:pt idx="739">
                  <c:v>86.681752800012646</c:v>
                </c:pt>
                <c:pt idx="740">
                  <c:v>86.565468587752378</c:v>
                </c:pt>
                <c:pt idx="741">
                  <c:v>86.462430370128857</c:v>
                </c:pt>
                <c:pt idx="742">
                  <c:v>86.347403172083233</c:v>
                </c:pt>
                <c:pt idx="743">
                  <c:v>86.231409840603675</c:v>
                </c:pt>
                <c:pt idx="744">
                  <c:v>86.116082733135272</c:v>
                </c:pt>
                <c:pt idx="745">
                  <c:v>86.000882180662217</c:v>
                </c:pt>
                <c:pt idx="746">
                  <c:v>85.885921160340047</c:v>
                </c:pt>
                <c:pt idx="747">
                  <c:v>85.776893636507154</c:v>
                </c:pt>
                <c:pt idx="748">
                  <c:v>85.673174030972305</c:v>
                </c:pt>
                <c:pt idx="749">
                  <c:v>85.559747820553724</c:v>
                </c:pt>
                <c:pt idx="750">
                  <c:v>85.446236458311489</c:v>
                </c:pt>
                <c:pt idx="751">
                  <c:v>85.33346133571041</c:v>
                </c:pt>
                <c:pt idx="752">
                  <c:v>85.220627871803359</c:v>
                </c:pt>
                <c:pt idx="753">
                  <c:v>85.47468244727547</c:v>
                </c:pt>
                <c:pt idx="754">
                  <c:v>85.361539997280971</c:v>
                </c:pt>
                <c:pt idx="755">
                  <c:v>85.249302251149061</c:v>
                </c:pt>
                <c:pt idx="756">
                  <c:v>85.13743423944517</c:v>
                </c:pt>
                <c:pt idx="757">
                  <c:v>85.02672815498974</c:v>
                </c:pt>
                <c:pt idx="758">
                  <c:v>84.914945474244533</c:v>
                </c:pt>
                <c:pt idx="759">
                  <c:v>84.806385139290384</c:v>
                </c:pt>
                <c:pt idx="760">
                  <c:v>84.696396805543472</c:v>
                </c:pt>
                <c:pt idx="761">
                  <c:v>84.585586913750461</c:v>
                </c:pt>
                <c:pt idx="762">
                  <c:v>84.475094059217227</c:v>
                </c:pt>
                <c:pt idx="763">
                  <c:v>84.365990848716081</c:v>
                </c:pt>
                <c:pt idx="764">
                  <c:v>84.25577730718696</c:v>
                </c:pt>
                <c:pt idx="765">
                  <c:v>84.168652948455019</c:v>
                </c:pt>
                <c:pt idx="766">
                  <c:v>84.060047691745993</c:v>
                </c:pt>
                <c:pt idx="767">
                  <c:v>83.95094616218995</c:v>
                </c:pt>
                <c:pt idx="768">
                  <c:v>83.842102279014156</c:v>
                </c:pt>
                <c:pt idx="769">
                  <c:v>83.733906553415622</c:v>
                </c:pt>
                <c:pt idx="770">
                  <c:v>83.64021795866411</c:v>
                </c:pt>
                <c:pt idx="771">
                  <c:v>83.533101402447116</c:v>
                </c:pt>
                <c:pt idx="772">
                  <c:v>83.42597219264087</c:v>
                </c:pt>
                <c:pt idx="773">
                  <c:v>83.318186698851918</c:v>
                </c:pt>
                <c:pt idx="774">
                  <c:v>83.210972868029089</c:v>
                </c:pt>
                <c:pt idx="775">
                  <c:v>83.103751849754005</c:v>
                </c:pt>
                <c:pt idx="776">
                  <c:v>83.001360218731747</c:v>
                </c:pt>
                <c:pt idx="777">
                  <c:v>82.894964426067588</c:v>
                </c:pt>
                <c:pt idx="778">
                  <c:v>82.789762747911993</c:v>
                </c:pt>
                <c:pt idx="779">
                  <c:v>82.754568216400585</c:v>
                </c:pt>
                <c:pt idx="780">
                  <c:v>82.649888871693278</c:v>
                </c:pt>
                <c:pt idx="781">
                  <c:v>82.544198476716687</c:v>
                </c:pt>
                <c:pt idx="782">
                  <c:v>82.439672041880527</c:v>
                </c:pt>
                <c:pt idx="783">
                  <c:v>82.336451374610178</c:v>
                </c:pt>
                <c:pt idx="784">
                  <c:v>82.231708001172208</c:v>
                </c:pt>
                <c:pt idx="785">
                  <c:v>82.127308313790323</c:v>
                </c:pt>
                <c:pt idx="786">
                  <c:v>82.024570599633961</c:v>
                </c:pt>
                <c:pt idx="787">
                  <c:v>81.920672086655841</c:v>
                </c:pt>
                <c:pt idx="788">
                  <c:v>81.817758968956937</c:v>
                </c:pt>
                <c:pt idx="789">
                  <c:v>81.714904210768381</c:v>
                </c:pt>
                <c:pt idx="790">
                  <c:v>81.612861791889031</c:v>
                </c:pt>
                <c:pt idx="791">
                  <c:v>81.511288313195564</c:v>
                </c:pt>
                <c:pt idx="792">
                  <c:v>81.558562855045253</c:v>
                </c:pt>
                <c:pt idx="793">
                  <c:v>81.455948252970046</c:v>
                </c:pt>
                <c:pt idx="794">
                  <c:v>81.353627703106071</c:v>
                </c:pt>
                <c:pt idx="795">
                  <c:v>81.251497103682112</c:v>
                </c:pt>
                <c:pt idx="796">
                  <c:v>81.149839979625753</c:v>
                </c:pt>
                <c:pt idx="797">
                  <c:v>81.049093025524471</c:v>
                </c:pt>
                <c:pt idx="798">
                  <c:v>80.949482717535076</c:v>
                </c:pt>
                <c:pt idx="799">
                  <c:v>80.849318591410892</c:v>
                </c:pt>
                <c:pt idx="800">
                  <c:v>80.749614212534112</c:v>
                </c:pt>
                <c:pt idx="801">
                  <c:v>80.649967977023891</c:v>
                </c:pt>
                <c:pt idx="802">
                  <c:v>80.54967402443809</c:v>
                </c:pt>
                <c:pt idx="803">
                  <c:v>80.449512250580753</c:v>
                </c:pt>
                <c:pt idx="804">
                  <c:v>80.350709183782854</c:v>
                </c:pt>
                <c:pt idx="805">
                  <c:v>80.252242059357002</c:v>
                </c:pt>
                <c:pt idx="806">
                  <c:v>80.1530034281393</c:v>
                </c:pt>
                <c:pt idx="807">
                  <c:v>80.054973033357498</c:v>
                </c:pt>
                <c:pt idx="808">
                  <c:v>79.956745815339175</c:v>
                </c:pt>
                <c:pt idx="809">
                  <c:v>79.858061040162298</c:v>
                </c:pt>
                <c:pt idx="810">
                  <c:v>79.759797915164157</c:v>
                </c:pt>
                <c:pt idx="811">
                  <c:v>104.29088190787947</c:v>
                </c:pt>
                <c:pt idx="812">
                  <c:v>104.16321784649216</c:v>
                </c:pt>
                <c:pt idx="813">
                  <c:v>104.03715863587996</c:v>
                </c:pt>
                <c:pt idx="814">
                  <c:v>103.90967299784374</c:v>
                </c:pt>
                <c:pt idx="815">
                  <c:v>104.86708007278983</c:v>
                </c:pt>
                <c:pt idx="816">
                  <c:v>104.7399374460839</c:v>
                </c:pt>
                <c:pt idx="817">
                  <c:v>104.611994452638</c:v>
                </c:pt>
                <c:pt idx="818">
                  <c:v>104.48572828114516</c:v>
                </c:pt>
                <c:pt idx="819">
                  <c:v>104.35891641738766</c:v>
                </c:pt>
                <c:pt idx="820">
                  <c:v>104.23390832519509</c:v>
                </c:pt>
                <c:pt idx="821">
                  <c:v>104.11264512231232</c:v>
                </c:pt>
                <c:pt idx="822">
                  <c:v>103.9867000541377</c:v>
                </c:pt>
                <c:pt idx="823">
                  <c:v>103.86131166410436</c:v>
                </c:pt>
                <c:pt idx="824">
                  <c:v>103.7465756277026</c:v>
                </c:pt>
                <c:pt idx="825">
                  <c:v>103.66103607983723</c:v>
                </c:pt>
                <c:pt idx="826">
                  <c:v>103.53908745556842</c:v>
                </c:pt>
                <c:pt idx="827">
                  <c:v>103.41443619275388</c:v>
                </c:pt>
                <c:pt idx="828">
                  <c:v>103.28996240207121</c:v>
                </c:pt>
                <c:pt idx="829">
                  <c:v>103.41147191380711</c:v>
                </c:pt>
                <c:pt idx="830">
                  <c:v>103.28733055169663</c:v>
                </c:pt>
                <c:pt idx="831">
                  <c:v>103.16348760632198</c:v>
                </c:pt>
                <c:pt idx="832">
                  <c:v>103.03991567663304</c:v>
                </c:pt>
                <c:pt idx="833">
                  <c:v>102.91651540314938</c:v>
                </c:pt>
                <c:pt idx="834">
                  <c:v>102.79406049448293</c:v>
                </c:pt>
                <c:pt idx="835">
                  <c:v>102.67169917810197</c:v>
                </c:pt>
                <c:pt idx="836">
                  <c:v>102.54916562007689</c:v>
                </c:pt>
                <c:pt idx="837">
                  <c:v>102.42709773915441</c:v>
                </c:pt>
                <c:pt idx="838">
                  <c:v>102.30521403108233</c:v>
                </c:pt>
                <c:pt idx="839">
                  <c:v>102.18348662078897</c:v>
                </c:pt>
                <c:pt idx="840">
                  <c:v>102.06436237986057</c:v>
                </c:pt>
                <c:pt idx="841">
                  <c:v>101.9439015737519</c:v>
                </c:pt>
                <c:pt idx="842">
                  <c:v>101.82334263330455</c:v>
                </c:pt>
                <c:pt idx="843">
                  <c:v>101.70924120735329</c:v>
                </c:pt>
                <c:pt idx="844">
                  <c:v>101.58898943222988</c:v>
                </c:pt>
                <c:pt idx="845">
                  <c:v>101.47007733200331</c:v>
                </c:pt>
                <c:pt idx="846">
                  <c:v>101.35048553370794</c:v>
                </c:pt>
                <c:pt idx="847">
                  <c:v>101.23213251357799</c:v>
                </c:pt>
                <c:pt idx="848">
                  <c:v>101.11309191776301</c:v>
                </c:pt>
                <c:pt idx="849">
                  <c:v>100.99460592727152</c:v>
                </c:pt>
                <c:pt idx="850">
                  <c:v>100.88558358171863</c:v>
                </c:pt>
                <c:pt idx="851">
                  <c:v>100.76834372096805</c:v>
                </c:pt>
                <c:pt idx="852">
                  <c:v>100.65068671692838</c:v>
                </c:pt>
                <c:pt idx="853">
                  <c:v>100.53321909001549</c:v>
                </c:pt>
                <c:pt idx="854">
                  <c:v>100.41669457868771</c:v>
                </c:pt>
                <c:pt idx="855">
                  <c:v>100.30042377764822</c:v>
                </c:pt>
                <c:pt idx="856">
                  <c:v>100.18426225632075</c:v>
                </c:pt>
                <c:pt idx="857">
                  <c:v>100.06752116763421</c:v>
                </c:pt>
                <c:pt idx="858">
                  <c:v>99.95256338607787</c:v>
                </c:pt>
                <c:pt idx="859">
                  <c:v>99.837461608844094</c:v>
                </c:pt>
                <c:pt idx="860">
                  <c:v>99.817131610846971</c:v>
                </c:pt>
                <c:pt idx="861">
                  <c:v>99.703965534565498</c:v>
                </c:pt>
                <c:pt idx="862">
                  <c:v>99.829980111529551</c:v>
                </c:pt>
                <c:pt idx="863">
                  <c:v>99.714899116030097</c:v>
                </c:pt>
                <c:pt idx="864">
                  <c:v>99.600567650945862</c:v>
                </c:pt>
                <c:pt idx="865">
                  <c:v>99.487796991384258</c:v>
                </c:pt>
                <c:pt idx="866">
                  <c:v>99.374168877463646</c:v>
                </c:pt>
                <c:pt idx="867">
                  <c:v>99.261062464238222</c:v>
                </c:pt>
                <c:pt idx="868">
                  <c:v>99.147178958866604</c:v>
                </c:pt>
                <c:pt idx="869">
                  <c:v>99.034445380198065</c:v>
                </c:pt>
                <c:pt idx="870">
                  <c:v>98.921263398471325</c:v>
                </c:pt>
                <c:pt idx="871">
                  <c:v>98.808586108641279</c:v>
                </c:pt>
                <c:pt idx="872">
                  <c:v>98.696491508287735</c:v>
                </c:pt>
                <c:pt idx="873">
                  <c:v>98.584084697976422</c:v>
                </c:pt>
                <c:pt idx="874">
                  <c:v>98.471702886893013</c:v>
                </c:pt>
                <c:pt idx="875">
                  <c:v>98.360184753668037</c:v>
                </c:pt>
                <c:pt idx="876">
                  <c:v>98.248388726004961</c:v>
                </c:pt>
                <c:pt idx="877">
                  <c:v>98.137247812497748</c:v>
                </c:pt>
                <c:pt idx="878">
                  <c:v>98.025960796683805</c:v>
                </c:pt>
                <c:pt idx="879">
                  <c:v>97.915419932142129</c:v>
                </c:pt>
                <c:pt idx="880">
                  <c:v>98.044346810766257</c:v>
                </c:pt>
                <c:pt idx="881">
                  <c:v>97.933479364562729</c:v>
                </c:pt>
                <c:pt idx="882">
                  <c:v>97.82262676382301</c:v>
                </c:pt>
                <c:pt idx="883">
                  <c:v>97.712423549242487</c:v>
                </c:pt>
                <c:pt idx="884">
                  <c:v>97.60213020376662</c:v>
                </c:pt>
                <c:pt idx="885">
                  <c:v>97.493420930721413</c:v>
                </c:pt>
                <c:pt idx="886">
                  <c:v>97.384402550469261</c:v>
                </c:pt>
                <c:pt idx="887">
                  <c:v>97.274918402396636</c:v>
                </c:pt>
                <c:pt idx="888">
                  <c:v>97.165735087220654</c:v>
                </c:pt>
                <c:pt idx="889">
                  <c:v>97.057576690386426</c:v>
                </c:pt>
                <c:pt idx="890">
                  <c:v>96.949560122624845</c:v>
                </c:pt>
                <c:pt idx="891">
                  <c:v>96.841292678541194</c:v>
                </c:pt>
                <c:pt idx="892">
                  <c:v>96.73353412372289</c:v>
                </c:pt>
                <c:pt idx="893">
                  <c:v>96.625483597450682</c:v>
                </c:pt>
                <c:pt idx="894">
                  <c:v>96.517708383002883</c:v>
                </c:pt>
                <c:pt idx="895">
                  <c:v>96.414452012039717</c:v>
                </c:pt>
                <c:pt idx="896">
                  <c:v>96.307802678692951</c:v>
                </c:pt>
                <c:pt idx="897">
                  <c:v>96.201347565588748</c:v>
                </c:pt>
                <c:pt idx="898">
                  <c:v>96.100080988932945</c:v>
                </c:pt>
                <c:pt idx="899">
                  <c:v>95.994275343389674</c:v>
                </c:pt>
                <c:pt idx="900">
                  <c:v>95.899235788473192</c:v>
                </c:pt>
                <c:pt idx="901">
                  <c:v>95.793017691746385</c:v>
                </c:pt>
                <c:pt idx="902">
                  <c:v>95.687204491067803</c:v>
                </c:pt>
                <c:pt idx="903">
                  <c:v>95.582155795160645</c:v>
                </c:pt>
                <c:pt idx="904">
                  <c:v>95.476724315460658</c:v>
                </c:pt>
                <c:pt idx="905">
                  <c:v>95.371341617540722</c:v>
                </c:pt>
                <c:pt idx="906">
                  <c:v>95.266522056771663</c:v>
                </c:pt>
                <c:pt idx="907">
                  <c:v>95.163254961995491</c:v>
                </c:pt>
                <c:pt idx="908">
                  <c:v>95.059619824925804</c:v>
                </c:pt>
                <c:pt idx="909">
                  <c:v>94.956257605337981</c:v>
                </c:pt>
                <c:pt idx="910">
                  <c:v>94.853000151496886</c:v>
                </c:pt>
                <c:pt idx="911">
                  <c:v>94.749925411428691</c:v>
                </c:pt>
                <c:pt idx="912">
                  <c:v>94.647102207720152</c:v>
                </c:pt>
                <c:pt idx="913">
                  <c:v>94.544424853007101</c:v>
                </c:pt>
                <c:pt idx="914">
                  <c:v>94.452148007387549</c:v>
                </c:pt>
                <c:pt idx="915">
                  <c:v>94.349580160217911</c:v>
                </c:pt>
                <c:pt idx="916">
                  <c:v>94.247373604126409</c:v>
                </c:pt>
                <c:pt idx="917">
                  <c:v>94.146886269045652</c:v>
                </c:pt>
                <c:pt idx="918">
                  <c:v>94.044781621066974</c:v>
                </c:pt>
                <c:pt idx="919">
                  <c:v>93.943645988870159</c:v>
                </c:pt>
                <c:pt idx="920">
                  <c:v>93.842295667492451</c:v>
                </c:pt>
                <c:pt idx="921">
                  <c:v>93.741193576990085</c:v>
                </c:pt>
                <c:pt idx="922">
                  <c:v>93.648052446164058</c:v>
                </c:pt>
                <c:pt idx="923">
                  <c:v>93.54707894157076</c:v>
                </c:pt>
                <c:pt idx="924">
                  <c:v>93.458379396769061</c:v>
                </c:pt>
                <c:pt idx="925">
                  <c:v>93.375318360324528</c:v>
                </c:pt>
                <c:pt idx="926">
                  <c:v>93.275344985610033</c:v>
                </c:pt>
                <c:pt idx="927">
                  <c:v>93.17543772108759</c:v>
                </c:pt>
                <c:pt idx="928">
                  <c:v>93.075515641825874</c:v>
                </c:pt>
                <c:pt idx="929">
                  <c:v>92.975495636371349</c:v>
                </c:pt>
                <c:pt idx="930">
                  <c:v>92.877240539017563</c:v>
                </c:pt>
                <c:pt idx="931">
                  <c:v>92.777597470832035</c:v>
                </c:pt>
                <c:pt idx="932">
                  <c:v>92.680002003136451</c:v>
                </c:pt>
                <c:pt idx="933">
                  <c:v>92.581238191930709</c:v>
                </c:pt>
                <c:pt idx="934">
                  <c:v>92.48299489643783</c:v>
                </c:pt>
                <c:pt idx="935">
                  <c:v>92.405377736648177</c:v>
                </c:pt>
                <c:pt idx="936">
                  <c:v>92.307293021881208</c:v>
                </c:pt>
                <c:pt idx="937">
                  <c:v>92.213148786250201</c:v>
                </c:pt>
                <c:pt idx="938">
                  <c:v>92.116542664007127</c:v>
                </c:pt>
                <c:pt idx="939">
                  <c:v>92.018597660367334</c:v>
                </c:pt>
                <c:pt idx="940">
                  <c:v>91.935703311116171</c:v>
                </c:pt>
                <c:pt idx="941">
                  <c:v>91.839012480824621</c:v>
                </c:pt>
                <c:pt idx="942">
                  <c:v>91.742297052569626</c:v>
                </c:pt>
                <c:pt idx="943">
                  <c:v>91.645536144674949</c:v>
                </c:pt>
                <c:pt idx="944">
                  <c:v>91.549312599245965</c:v>
                </c:pt>
                <c:pt idx="945">
                  <c:v>91.455946890486373</c:v>
                </c:pt>
                <c:pt idx="946">
                  <c:v>91.359975910212825</c:v>
                </c:pt>
                <c:pt idx="947">
                  <c:v>91.263885921559293</c:v>
                </c:pt>
                <c:pt idx="948">
                  <c:v>91.204297301741306</c:v>
                </c:pt>
                <c:pt idx="949">
                  <c:v>91.108994532651764</c:v>
                </c:pt>
                <c:pt idx="950">
                  <c:v>91.013341648780269</c:v>
                </c:pt>
                <c:pt idx="951">
                  <c:v>90.918439679261255</c:v>
                </c:pt>
                <c:pt idx="952">
                  <c:v>90.823503692655976</c:v>
                </c:pt>
                <c:pt idx="953">
                  <c:v>90.728378504376536</c:v>
                </c:pt>
                <c:pt idx="954">
                  <c:v>90.6334532633755</c:v>
                </c:pt>
                <c:pt idx="955">
                  <c:v>90.539459618528923</c:v>
                </c:pt>
                <c:pt idx="956">
                  <c:v>90.445755152589271</c:v>
                </c:pt>
                <c:pt idx="957">
                  <c:v>90.351384547805353</c:v>
                </c:pt>
                <c:pt idx="958">
                  <c:v>90.259803775314225</c:v>
                </c:pt>
                <c:pt idx="959">
                  <c:v>90.166330552844187</c:v>
                </c:pt>
                <c:pt idx="960">
                  <c:v>90.073155390978584</c:v>
                </c:pt>
                <c:pt idx="961">
                  <c:v>89.980300588537901</c:v>
                </c:pt>
                <c:pt idx="962">
                  <c:v>89.886883462114838</c:v>
                </c:pt>
                <c:pt idx="963">
                  <c:v>89.793871134065967</c:v>
                </c:pt>
                <c:pt idx="964">
                  <c:v>89.702662747168262</c:v>
                </c:pt>
                <c:pt idx="965">
                  <c:v>89.815806988630811</c:v>
                </c:pt>
                <c:pt idx="966">
                  <c:v>89.724980774398077</c:v>
                </c:pt>
                <c:pt idx="967">
                  <c:v>89.637713232275757</c:v>
                </c:pt>
                <c:pt idx="968">
                  <c:v>89.551475536869631</c:v>
                </c:pt>
                <c:pt idx="969">
                  <c:v>89.464996352467367</c:v>
                </c:pt>
                <c:pt idx="970">
                  <c:v>89.372859384030221</c:v>
                </c:pt>
                <c:pt idx="971">
                  <c:v>89.287084837338838</c:v>
                </c:pt>
                <c:pt idx="972">
                  <c:v>89.195413536468919</c:v>
                </c:pt>
                <c:pt idx="973">
                  <c:v>89.103913187944897</c:v>
                </c:pt>
                <c:pt idx="974">
                  <c:v>89.012617799127426</c:v>
                </c:pt>
                <c:pt idx="975">
                  <c:v>88.921672494005378</c:v>
                </c:pt>
                <c:pt idx="976">
                  <c:v>88.830797049934091</c:v>
                </c:pt>
                <c:pt idx="977">
                  <c:v>88.743701309382729</c:v>
                </c:pt>
                <c:pt idx="978">
                  <c:v>88.653734981862087</c:v>
                </c:pt>
                <c:pt idx="979">
                  <c:v>88.564849183885414</c:v>
                </c:pt>
                <c:pt idx="980">
                  <c:v>88.474763176756554</c:v>
                </c:pt>
                <c:pt idx="981">
                  <c:v>88.384710951791291</c:v>
                </c:pt>
                <c:pt idx="982">
                  <c:v>88.295565876602097</c:v>
                </c:pt>
                <c:pt idx="983">
                  <c:v>88.206596805589285</c:v>
                </c:pt>
                <c:pt idx="984">
                  <c:v>88.132952206463486</c:v>
                </c:pt>
                <c:pt idx="985">
                  <c:v>88.043680562350545</c:v>
                </c:pt>
                <c:pt idx="986">
                  <c:v>87.955489284059297</c:v>
                </c:pt>
                <c:pt idx="987">
                  <c:v>87.866698534248513</c:v>
                </c:pt>
                <c:pt idx="988">
                  <c:v>87.777854551908518</c:v>
                </c:pt>
                <c:pt idx="989">
                  <c:v>87.689526752697844</c:v>
                </c:pt>
                <c:pt idx="990">
                  <c:v>87.633667828964875</c:v>
                </c:pt>
                <c:pt idx="991">
                  <c:v>87.547847599298578</c:v>
                </c:pt>
                <c:pt idx="992">
                  <c:v>87.460681186811868</c:v>
                </c:pt>
                <c:pt idx="993">
                  <c:v>87.372707318559847</c:v>
                </c:pt>
                <c:pt idx="994">
                  <c:v>87.289018206497303</c:v>
                </c:pt>
                <c:pt idx="995">
                  <c:v>87.202307344844201</c:v>
                </c:pt>
                <c:pt idx="996">
                  <c:v>87.115717717597207</c:v>
                </c:pt>
                <c:pt idx="997">
                  <c:v>87.028928421286992</c:v>
                </c:pt>
                <c:pt idx="998">
                  <c:v>86.941812376821233</c:v>
                </c:pt>
                <c:pt idx="999">
                  <c:v>86.863982923994982</c:v>
                </c:pt>
                <c:pt idx="1000">
                  <c:v>86.777518120650967</c:v>
                </c:pt>
                <c:pt idx="1001">
                  <c:v>86.69159993889383</c:v>
                </c:pt>
                <c:pt idx="1002">
                  <c:v>86.605666140350564</c:v>
                </c:pt>
                <c:pt idx="1003">
                  <c:v>86.520356104320115</c:v>
                </c:pt>
                <c:pt idx="1004">
                  <c:v>86.434813461430252</c:v>
                </c:pt>
                <c:pt idx="1005">
                  <c:v>86.349023820596429</c:v>
                </c:pt>
                <c:pt idx="1006">
                  <c:v>86.264222948336197</c:v>
                </c:pt>
                <c:pt idx="1007">
                  <c:v>86.178710783868667</c:v>
                </c:pt>
                <c:pt idx="1008">
                  <c:v>86.093342058281749</c:v>
                </c:pt>
                <c:pt idx="1009">
                  <c:v>86.008321916860666</c:v>
                </c:pt>
                <c:pt idx="1010">
                  <c:v>85.93709706827822</c:v>
                </c:pt>
                <c:pt idx="1011">
                  <c:v>85.852267920977539</c:v>
                </c:pt>
                <c:pt idx="1012">
                  <c:v>85.767964536352892</c:v>
                </c:pt>
                <c:pt idx="1013">
                  <c:v>85.684288042727289</c:v>
                </c:pt>
                <c:pt idx="1014">
                  <c:v>85.599921514965089</c:v>
                </c:pt>
                <c:pt idx="1015">
                  <c:v>85.521118391143673</c:v>
                </c:pt>
                <c:pt idx="1016">
                  <c:v>85.437176821804172</c:v>
                </c:pt>
                <c:pt idx="1017">
                  <c:v>85.355214958521458</c:v>
                </c:pt>
                <c:pt idx="1018">
                  <c:v>85.271718563134982</c:v>
                </c:pt>
                <c:pt idx="1019">
                  <c:v>85.200507430853847</c:v>
                </c:pt>
                <c:pt idx="1020">
                  <c:v>85.117180386852638</c:v>
                </c:pt>
                <c:pt idx="1021">
                  <c:v>85.034189016611094</c:v>
                </c:pt>
                <c:pt idx="1022">
                  <c:v>84.951209120673553</c:v>
                </c:pt>
                <c:pt idx="1023">
                  <c:v>84.87134140343332</c:v>
                </c:pt>
                <c:pt idx="1024">
                  <c:v>84.788575828898431</c:v>
                </c:pt>
                <c:pt idx="1025">
                  <c:v>84.706308909035357</c:v>
                </c:pt>
                <c:pt idx="1026">
                  <c:v>84.624600073280888</c:v>
                </c:pt>
                <c:pt idx="1027">
                  <c:v>84.543253087542453</c:v>
                </c:pt>
                <c:pt idx="1028">
                  <c:v>84.461208836057821</c:v>
                </c:pt>
                <c:pt idx="1029">
                  <c:v>84.382649851309665</c:v>
                </c:pt>
                <c:pt idx="1030">
                  <c:v>84.301257261922174</c:v>
                </c:pt>
                <c:pt idx="1031">
                  <c:v>84.219812245195499</c:v>
                </c:pt>
                <c:pt idx="1032">
                  <c:v>84.138590918547848</c:v>
                </c:pt>
                <c:pt idx="1033">
                  <c:v>84.058669650734942</c:v>
                </c:pt>
                <c:pt idx="1034">
                  <c:v>83.977540996522535</c:v>
                </c:pt>
                <c:pt idx="1035">
                  <c:v>83.896691431182603</c:v>
                </c:pt>
                <c:pt idx="1036">
                  <c:v>83.836740207745862</c:v>
                </c:pt>
                <c:pt idx="1037">
                  <c:v>83.756187470766335</c:v>
                </c:pt>
                <c:pt idx="1038">
                  <c:v>83.676070978027525</c:v>
                </c:pt>
                <c:pt idx="1039">
                  <c:v>83.596574755933275</c:v>
                </c:pt>
                <c:pt idx="1040">
                  <c:v>83.524331460632496</c:v>
                </c:pt>
                <c:pt idx="1041">
                  <c:v>83.445056670363172</c:v>
                </c:pt>
                <c:pt idx="1042">
                  <c:v>83.365915979202214</c:v>
                </c:pt>
                <c:pt idx="1043">
                  <c:v>83.2868457028069</c:v>
                </c:pt>
                <c:pt idx="1044">
                  <c:v>83.211935808360195</c:v>
                </c:pt>
                <c:pt idx="1045">
                  <c:v>83.137073070313036</c:v>
                </c:pt>
                <c:pt idx="1046">
                  <c:v>83.071793605760888</c:v>
                </c:pt>
                <c:pt idx="1047">
                  <c:v>82.992891293166565</c:v>
                </c:pt>
                <c:pt idx="1048">
                  <c:v>82.914274437333049</c:v>
                </c:pt>
                <c:pt idx="1049">
                  <c:v>82.835483064853051</c:v>
                </c:pt>
                <c:pt idx="1050">
                  <c:v>82.75684842463005</c:v>
                </c:pt>
                <c:pt idx="1051">
                  <c:v>82.679132778683524</c:v>
                </c:pt>
                <c:pt idx="1052">
                  <c:v>82.600665066243124</c:v>
                </c:pt>
                <c:pt idx="1053">
                  <c:v>82.522549318235932</c:v>
                </c:pt>
                <c:pt idx="1054">
                  <c:v>82.465424450591613</c:v>
                </c:pt>
                <c:pt idx="1055">
                  <c:v>82.388019005775973</c:v>
                </c:pt>
                <c:pt idx="1056">
                  <c:v>82.310190790544041</c:v>
                </c:pt>
                <c:pt idx="1057">
                  <c:v>82.232416120764626</c:v>
                </c:pt>
                <c:pt idx="1058">
                  <c:v>82.158542262293651</c:v>
                </c:pt>
                <c:pt idx="1059">
                  <c:v>82.081975015134859</c:v>
                </c:pt>
                <c:pt idx="1060">
                  <c:v>82.0054244100304</c:v>
                </c:pt>
                <c:pt idx="1061">
                  <c:v>81.932614987969941</c:v>
                </c:pt>
                <c:pt idx="1062">
                  <c:v>81.856467654961506</c:v>
                </c:pt>
                <c:pt idx="1063">
                  <c:v>81.77956395212324</c:v>
                </c:pt>
                <c:pt idx="1064">
                  <c:v>81.702794040283806</c:v>
                </c:pt>
                <c:pt idx="1065">
                  <c:v>81.626337385461781</c:v>
                </c:pt>
                <c:pt idx="1066">
                  <c:v>81.550619661872574</c:v>
                </c:pt>
                <c:pt idx="1067">
                  <c:v>81.475080692151721</c:v>
                </c:pt>
                <c:pt idx="1068">
                  <c:v>81.399176344762736</c:v>
                </c:pt>
                <c:pt idx="1069">
                  <c:v>81.324036927618096</c:v>
                </c:pt>
                <c:pt idx="1070">
                  <c:v>81.248114380543754</c:v>
                </c:pt>
                <c:pt idx="1071">
                  <c:v>81.172774422656317</c:v>
                </c:pt>
                <c:pt idx="1072">
                  <c:v>81.097473607723742</c:v>
                </c:pt>
                <c:pt idx="1073">
                  <c:v>81.022891434235788</c:v>
                </c:pt>
                <c:pt idx="1074">
                  <c:v>80.947598110861932</c:v>
                </c:pt>
                <c:pt idx="1075">
                  <c:v>80.875317734405243</c:v>
                </c:pt>
                <c:pt idx="1076">
                  <c:v>80.800224588876546</c:v>
                </c:pt>
                <c:pt idx="1077">
                  <c:v>80.726089485519765</c:v>
                </c:pt>
                <c:pt idx="1078">
                  <c:v>80.652132645711688</c:v>
                </c:pt>
                <c:pt idx="1079">
                  <c:v>80.577490820149876</c:v>
                </c:pt>
                <c:pt idx="1080">
                  <c:v>80.503073794492138</c:v>
                </c:pt>
                <c:pt idx="1081">
                  <c:v>80.429109478795297</c:v>
                </c:pt>
                <c:pt idx="1082">
                  <c:v>80.355763719511003</c:v>
                </c:pt>
                <c:pt idx="1083">
                  <c:v>80.282269011282679</c:v>
                </c:pt>
                <c:pt idx="1084">
                  <c:v>80.209118276956957</c:v>
                </c:pt>
                <c:pt idx="1085">
                  <c:v>80.137916045712643</c:v>
                </c:pt>
                <c:pt idx="1086">
                  <c:v>80.065110235183013</c:v>
                </c:pt>
                <c:pt idx="1087">
                  <c:v>79.994779669291717</c:v>
                </c:pt>
                <c:pt idx="1088">
                  <c:v>79.921397025960033</c:v>
                </c:pt>
                <c:pt idx="1089">
                  <c:v>79.848348681256127</c:v>
                </c:pt>
                <c:pt idx="1090">
                  <c:v>79.775389608221062</c:v>
                </c:pt>
                <c:pt idx="1091">
                  <c:v>79.702487847285568</c:v>
                </c:pt>
                <c:pt idx="1092">
                  <c:v>79.630170716542935</c:v>
                </c:pt>
                <c:pt idx="1093">
                  <c:v>79.558291515570971</c:v>
                </c:pt>
                <c:pt idx="1094">
                  <c:v>79.485826535958651</c:v>
                </c:pt>
                <c:pt idx="1095">
                  <c:v>79.413455039727538</c:v>
                </c:pt>
                <c:pt idx="1096">
                  <c:v>79.341138826206674</c:v>
                </c:pt>
                <c:pt idx="1097">
                  <c:v>79.268961932094385</c:v>
                </c:pt>
                <c:pt idx="1098">
                  <c:v>79.197304012861963</c:v>
                </c:pt>
                <c:pt idx="1099">
                  <c:v>79.126177675880569</c:v>
                </c:pt>
                <c:pt idx="1100">
                  <c:v>79.054884055684937</c:v>
                </c:pt>
                <c:pt idx="1101">
                  <c:v>78.983514810076727</c:v>
                </c:pt>
                <c:pt idx="1102">
                  <c:v>78.9121540087271</c:v>
                </c:pt>
                <c:pt idx="1103">
                  <c:v>78.841429426078889</c:v>
                </c:pt>
                <c:pt idx="1104">
                  <c:v>78.772765918877241</c:v>
                </c:pt>
                <c:pt idx="1105">
                  <c:v>78.701915104037283</c:v>
                </c:pt>
                <c:pt idx="1106">
                  <c:v>78.631116237316903</c:v>
                </c:pt>
                <c:pt idx="1107">
                  <c:v>78.560254062646067</c:v>
                </c:pt>
                <c:pt idx="1108">
                  <c:v>78.489415240227089</c:v>
                </c:pt>
                <c:pt idx="1109">
                  <c:v>78.42017957463321</c:v>
                </c:pt>
                <c:pt idx="1110">
                  <c:v>78.349658646637536</c:v>
                </c:pt>
                <c:pt idx="1111">
                  <c:v>78.280005763118908</c:v>
                </c:pt>
                <c:pt idx="1112">
                  <c:v>78.210392101157439</c:v>
                </c:pt>
                <c:pt idx="1113">
                  <c:v>78.141177443219135</c:v>
                </c:pt>
                <c:pt idx="1114">
                  <c:v>78.071907115381947</c:v>
                </c:pt>
                <c:pt idx="1115">
                  <c:v>78.002845626671288</c:v>
                </c:pt>
                <c:pt idx="1116">
                  <c:v>77.933212123175807</c:v>
                </c:pt>
                <c:pt idx="1117">
                  <c:v>77.877899784151509</c:v>
                </c:pt>
                <c:pt idx="1118">
                  <c:v>77.808359659232707</c:v>
                </c:pt>
                <c:pt idx="1119">
                  <c:v>77.739133768750207</c:v>
                </c:pt>
                <c:pt idx="1120">
                  <c:v>77.670099172481343</c:v>
                </c:pt>
                <c:pt idx="1121">
                  <c:v>77.604439547550427</c:v>
                </c:pt>
                <c:pt idx="1122">
                  <c:v>77.535584303073534</c:v>
                </c:pt>
                <c:pt idx="1123">
                  <c:v>77.467216345508533</c:v>
                </c:pt>
                <c:pt idx="1124">
                  <c:v>77.413743139116903</c:v>
                </c:pt>
                <c:pt idx="1125">
                  <c:v>77.345409964246741</c:v>
                </c:pt>
                <c:pt idx="1126">
                  <c:v>77.276901493680739</c:v>
                </c:pt>
                <c:pt idx="1127">
                  <c:v>77.209148790097558</c:v>
                </c:pt>
                <c:pt idx="1128">
                  <c:v>77.141141192788851</c:v>
                </c:pt>
                <c:pt idx="1129">
                  <c:v>77.073435135682843</c:v>
                </c:pt>
                <c:pt idx="1130">
                  <c:v>77.006084618321495</c:v>
                </c:pt>
                <c:pt idx="1131">
                  <c:v>76.947213197601798</c:v>
                </c:pt>
                <c:pt idx="1132">
                  <c:v>76.880172599249278</c:v>
                </c:pt>
                <c:pt idx="1133">
                  <c:v>76.812850610217339</c:v>
                </c:pt>
                <c:pt idx="1134">
                  <c:v>76.745199751718104</c:v>
                </c:pt>
                <c:pt idx="1135">
                  <c:v>76.678287897476565</c:v>
                </c:pt>
                <c:pt idx="1136">
                  <c:v>76.771212299794826</c:v>
                </c:pt>
                <c:pt idx="1137">
                  <c:v>76.703830662528674</c:v>
                </c:pt>
                <c:pt idx="1138">
                  <c:v>76.637484218853686</c:v>
                </c:pt>
                <c:pt idx="1139">
                  <c:v>76.570603916375688</c:v>
                </c:pt>
                <c:pt idx="1140">
                  <c:v>76.503537321398696</c:v>
                </c:pt>
                <c:pt idx="1141">
                  <c:v>76.437130254275459</c:v>
                </c:pt>
                <c:pt idx="1142">
                  <c:v>76.373257577034948</c:v>
                </c:pt>
                <c:pt idx="1143">
                  <c:v>76.368685548683388</c:v>
                </c:pt>
                <c:pt idx="1144">
                  <c:v>76.386570852240297</c:v>
                </c:pt>
                <c:pt idx="1145">
                  <c:v>76.396212041854099</c:v>
                </c:pt>
                <c:pt idx="1146">
                  <c:v>76.329760654361834</c:v>
                </c:pt>
                <c:pt idx="1147">
                  <c:v>76.281072907471284</c:v>
                </c:pt>
                <c:pt idx="1148">
                  <c:v>76.214865721645339</c:v>
                </c:pt>
                <c:pt idx="1149">
                  <c:v>76.1488564947133</c:v>
                </c:pt>
                <c:pt idx="1150">
                  <c:v>76.178363231999484</c:v>
                </c:pt>
                <c:pt idx="1151">
                  <c:v>76.112814884286522</c:v>
                </c:pt>
                <c:pt idx="1152">
                  <c:v>76.047235686641869</c:v>
                </c:pt>
                <c:pt idx="1153">
                  <c:v>75.981441101311901</c:v>
                </c:pt>
                <c:pt idx="1154">
                  <c:v>75.916405803078561</c:v>
                </c:pt>
                <c:pt idx="1155">
                  <c:v>75.850780931323342</c:v>
                </c:pt>
                <c:pt idx="1156">
                  <c:v>75.785748804820486</c:v>
                </c:pt>
                <c:pt idx="1157">
                  <c:v>75.904487980538008</c:v>
                </c:pt>
                <c:pt idx="1158">
                  <c:v>75.839856212355244</c:v>
                </c:pt>
                <c:pt idx="1159">
                  <c:v>75.774983602573883</c:v>
                </c:pt>
                <c:pt idx="1160">
                  <c:v>75.71553222822584</c:v>
                </c:pt>
                <c:pt idx="1161">
                  <c:v>75.650523386146432</c:v>
                </c:pt>
                <c:pt idx="1162">
                  <c:v>75.585782534725226</c:v>
                </c:pt>
                <c:pt idx="1163">
                  <c:v>75.521030273138237</c:v>
                </c:pt>
                <c:pt idx="1164">
                  <c:v>75.456521076416195</c:v>
                </c:pt>
                <c:pt idx="1165">
                  <c:v>75.398096387099656</c:v>
                </c:pt>
                <c:pt idx="1166">
                  <c:v>75.334239939790763</c:v>
                </c:pt>
                <c:pt idx="1167">
                  <c:v>75.269812139163662</c:v>
                </c:pt>
                <c:pt idx="1168">
                  <c:v>75.20713479772725</c:v>
                </c:pt>
                <c:pt idx="1169">
                  <c:v>75.142925766966229</c:v>
                </c:pt>
                <c:pt idx="1170">
                  <c:v>75.079609861102043</c:v>
                </c:pt>
                <c:pt idx="1171">
                  <c:v>75.015656451316318</c:v>
                </c:pt>
                <c:pt idx="1172">
                  <c:v>74.952130742491661</c:v>
                </c:pt>
                <c:pt idx="1173">
                  <c:v>74.888911616401231</c:v>
                </c:pt>
                <c:pt idx="1174">
                  <c:v>74.825566443394365</c:v>
                </c:pt>
                <c:pt idx="1175">
                  <c:v>74.762258138595556</c:v>
                </c:pt>
                <c:pt idx="1176">
                  <c:v>74.69921671281935</c:v>
                </c:pt>
                <c:pt idx="1177">
                  <c:v>74.64428444989592</c:v>
                </c:pt>
                <c:pt idx="1178">
                  <c:v>74.581809324078449</c:v>
                </c:pt>
                <c:pt idx="1179">
                  <c:v>74.519430672108896</c:v>
                </c:pt>
                <c:pt idx="1180">
                  <c:v>74.458216765063597</c:v>
                </c:pt>
                <c:pt idx="1181">
                  <c:v>74.396727391977919</c:v>
                </c:pt>
                <c:pt idx="1182">
                  <c:v>74.334265035263229</c:v>
                </c:pt>
                <c:pt idx="1183">
                  <c:v>74.272206655045224</c:v>
                </c:pt>
                <c:pt idx="1184">
                  <c:v>74.211206360674353</c:v>
                </c:pt>
                <c:pt idx="1185">
                  <c:v>74.150322546713411</c:v>
                </c:pt>
                <c:pt idx="1186">
                  <c:v>74.087853867230081</c:v>
                </c:pt>
                <c:pt idx="1187">
                  <c:v>74.02597768330854</c:v>
                </c:pt>
                <c:pt idx="1188">
                  <c:v>73.96450924118632</c:v>
                </c:pt>
                <c:pt idx="1189">
                  <c:v>73.902879401487851</c:v>
                </c:pt>
                <c:pt idx="1190">
                  <c:v>73.840846538120047</c:v>
                </c:pt>
                <c:pt idx="1191">
                  <c:v>73.779352199450031</c:v>
                </c:pt>
                <c:pt idx="1192">
                  <c:v>73.717609002560181</c:v>
                </c:pt>
                <c:pt idx="1193">
                  <c:v>73.66206218428006</c:v>
                </c:pt>
                <c:pt idx="1194">
                  <c:v>73.600761217939578</c:v>
                </c:pt>
                <c:pt idx="1195">
                  <c:v>73.539230944420979</c:v>
                </c:pt>
                <c:pt idx="1196">
                  <c:v>73.478220562614084</c:v>
                </c:pt>
                <c:pt idx="1197">
                  <c:v>73.41728188452386</c:v>
                </c:pt>
                <c:pt idx="1198">
                  <c:v>73.357111280177065</c:v>
                </c:pt>
                <c:pt idx="1199">
                  <c:v>73.296033545599613</c:v>
                </c:pt>
                <c:pt idx="1200">
                  <c:v>73.235398783455508</c:v>
                </c:pt>
                <c:pt idx="1201">
                  <c:v>73.175291302684357</c:v>
                </c:pt>
                <c:pt idx="1202">
                  <c:v>73.114741046683235</c:v>
                </c:pt>
                <c:pt idx="1203">
                  <c:v>73.054546079036484</c:v>
                </c:pt>
                <c:pt idx="1204">
                  <c:v>73.034583800132722</c:v>
                </c:pt>
                <c:pt idx="1205">
                  <c:v>72.974156835012835</c:v>
                </c:pt>
                <c:pt idx="1206">
                  <c:v>72.913715726724035</c:v>
                </c:pt>
                <c:pt idx="1207">
                  <c:v>72.854110372447934</c:v>
                </c:pt>
                <c:pt idx="1208">
                  <c:v>72.793925756003318</c:v>
                </c:pt>
                <c:pt idx="1209">
                  <c:v>72.733840618263585</c:v>
                </c:pt>
                <c:pt idx="1210">
                  <c:v>72.674589247421395</c:v>
                </c:pt>
                <c:pt idx="1211">
                  <c:v>72.61480783071157</c:v>
                </c:pt>
                <c:pt idx="1212">
                  <c:v>72.554987405112428</c:v>
                </c:pt>
                <c:pt idx="1213">
                  <c:v>72.495222176607399</c:v>
                </c:pt>
                <c:pt idx="1214">
                  <c:v>72.436349565762441</c:v>
                </c:pt>
                <c:pt idx="1215">
                  <c:v>72.376835960576273</c:v>
                </c:pt>
                <c:pt idx="1216">
                  <c:v>72.317980713279169</c:v>
                </c:pt>
                <c:pt idx="1217">
                  <c:v>72.259478147562277</c:v>
                </c:pt>
                <c:pt idx="1218">
                  <c:v>72.207583579762797</c:v>
                </c:pt>
                <c:pt idx="1219">
                  <c:v>72.148497444961762</c:v>
                </c:pt>
                <c:pt idx="1220">
                  <c:v>72.089720764013322</c:v>
                </c:pt>
                <c:pt idx="1221">
                  <c:v>72.031464036710531</c:v>
                </c:pt>
                <c:pt idx="1222">
                  <c:v>71.973057279525975</c:v>
                </c:pt>
                <c:pt idx="1223">
                  <c:v>71.91456213468976</c:v>
                </c:pt>
                <c:pt idx="1224">
                  <c:v>71.855901849630214</c:v>
                </c:pt>
                <c:pt idx="1225">
                  <c:v>71.800554458235723</c:v>
                </c:pt>
                <c:pt idx="1226">
                  <c:v>71.742055292354593</c:v>
                </c:pt>
                <c:pt idx="1227">
                  <c:v>71.683861904933764</c:v>
                </c:pt>
                <c:pt idx="1228">
                  <c:v>71.625663396253458</c:v>
                </c:pt>
                <c:pt idx="1229">
                  <c:v>71.56764635762427</c:v>
                </c:pt>
                <c:pt idx="1230">
                  <c:v>71.511085456010093</c:v>
                </c:pt>
                <c:pt idx="1231">
                  <c:v>71.453141064816606</c:v>
                </c:pt>
                <c:pt idx="1232">
                  <c:v>71.395409460540762</c:v>
                </c:pt>
                <c:pt idx="1233">
                  <c:v>71.338362914323596</c:v>
                </c:pt>
                <c:pt idx="1234">
                  <c:v>71.2865369794402</c:v>
                </c:pt>
                <c:pt idx="1235">
                  <c:v>71.229353570182766</c:v>
                </c:pt>
                <c:pt idx="1236">
                  <c:v>71.172573371712147</c:v>
                </c:pt>
                <c:pt idx="1237">
                  <c:v>71.115859487174191</c:v>
                </c:pt>
                <c:pt idx="1238">
                  <c:v>71.058973520147774</c:v>
                </c:pt>
                <c:pt idx="1239">
                  <c:v>71.002474339889588</c:v>
                </c:pt>
                <c:pt idx="1240">
                  <c:v>70.949490879502903</c:v>
                </c:pt>
                <c:pt idx="1241">
                  <c:v>70.899612062369641</c:v>
                </c:pt>
                <c:pt idx="1242">
                  <c:v>70.843645627350298</c:v>
                </c:pt>
                <c:pt idx="1243">
                  <c:v>70.787190046641655</c:v>
                </c:pt>
                <c:pt idx="1244">
                  <c:v>70.730332865881309</c:v>
                </c:pt>
                <c:pt idx="1245">
                  <c:v>70.674353465507409</c:v>
                </c:pt>
                <c:pt idx="1246">
                  <c:v>70.617946221006548</c:v>
                </c:pt>
                <c:pt idx="1247">
                  <c:v>70.563291689506613</c:v>
                </c:pt>
                <c:pt idx="1248">
                  <c:v>70.507138991139172</c:v>
                </c:pt>
                <c:pt idx="1249">
                  <c:v>70.451055271647505</c:v>
                </c:pt>
                <c:pt idx="1250">
                  <c:v>70.394747394523975</c:v>
                </c:pt>
                <c:pt idx="1251">
                  <c:v>70.338521557946876</c:v>
                </c:pt>
                <c:pt idx="1252">
                  <c:v>70.282477762815645</c:v>
                </c:pt>
                <c:pt idx="1253">
                  <c:v>70.238392852318981</c:v>
                </c:pt>
                <c:pt idx="1254">
                  <c:v>70.182434054038325</c:v>
                </c:pt>
                <c:pt idx="1255">
                  <c:v>70.127042123654164</c:v>
                </c:pt>
                <c:pt idx="1256">
                  <c:v>70.071490177345794</c:v>
                </c:pt>
                <c:pt idx="1257">
                  <c:v>70.016534700257282</c:v>
                </c:pt>
                <c:pt idx="1258">
                  <c:v>69.96151759565025</c:v>
                </c:pt>
                <c:pt idx="1259">
                  <c:v>69.9063100420029</c:v>
                </c:pt>
                <c:pt idx="1260">
                  <c:v>69.850872841335175</c:v>
                </c:pt>
                <c:pt idx="1261">
                  <c:v>69.796791325613043</c:v>
                </c:pt>
                <c:pt idx="1262">
                  <c:v>69.742015865034872</c:v>
                </c:pt>
                <c:pt idx="1263">
                  <c:v>69.704447667320039</c:v>
                </c:pt>
                <c:pt idx="1264">
                  <c:v>69.650206889842977</c:v>
                </c:pt>
                <c:pt idx="1265">
                  <c:v>69.595696685166786</c:v>
                </c:pt>
                <c:pt idx="1266">
                  <c:v>69.54535926222519</c:v>
                </c:pt>
                <c:pt idx="1267">
                  <c:v>69.490805405695355</c:v>
                </c:pt>
                <c:pt idx="1268">
                  <c:v>69.436075819905966</c:v>
                </c:pt>
                <c:pt idx="1269">
                  <c:v>69.382177393769709</c:v>
                </c:pt>
                <c:pt idx="1270">
                  <c:v>69.327588741217568</c:v>
                </c:pt>
                <c:pt idx="1271">
                  <c:v>69.273340891833215</c:v>
                </c:pt>
                <c:pt idx="1272">
                  <c:v>69.219240342262864</c:v>
                </c:pt>
                <c:pt idx="1273">
                  <c:v>69.165615851683583</c:v>
                </c:pt>
                <c:pt idx="1274">
                  <c:v>69.112151088704096</c:v>
                </c:pt>
                <c:pt idx="1275">
                  <c:v>69.058046012673827</c:v>
                </c:pt>
                <c:pt idx="1276">
                  <c:v>69.00426326165551</c:v>
                </c:pt>
                <c:pt idx="1277">
                  <c:v>68.955355387428853</c:v>
                </c:pt>
                <c:pt idx="1278">
                  <c:v>68.902072460531059</c:v>
                </c:pt>
                <c:pt idx="1279">
                  <c:v>68.848964176880457</c:v>
                </c:pt>
                <c:pt idx="1280">
                  <c:v>68.796581888488859</c:v>
                </c:pt>
                <c:pt idx="1281">
                  <c:v>68.742918408076619</c:v>
                </c:pt>
                <c:pt idx="1282">
                  <c:v>68.689883591016795</c:v>
                </c:pt>
                <c:pt idx="1283">
                  <c:v>68.636762777176969</c:v>
                </c:pt>
                <c:pt idx="1284">
                  <c:v>68.583838938151644</c:v>
                </c:pt>
                <c:pt idx="1285">
                  <c:v>68.530627435208956</c:v>
                </c:pt>
                <c:pt idx="1286">
                  <c:v>68.478452085516437</c:v>
                </c:pt>
                <c:pt idx="1287">
                  <c:v>68.425976024669225</c:v>
                </c:pt>
                <c:pt idx="1288">
                  <c:v>68.374598231011603</c:v>
                </c:pt>
                <c:pt idx="1289">
                  <c:v>68.321848491009519</c:v>
                </c:pt>
                <c:pt idx="1290">
                  <c:v>68.269504505123265</c:v>
                </c:pt>
                <c:pt idx="1291">
                  <c:v>68.216822343934425</c:v>
                </c:pt>
                <c:pt idx="1292">
                  <c:v>68.1640701469763</c:v>
                </c:pt>
                <c:pt idx="1293">
                  <c:v>68.111498503614172</c:v>
                </c:pt>
                <c:pt idx="1294">
                  <c:v>68.059531952503121</c:v>
                </c:pt>
                <c:pt idx="1295">
                  <c:v>68.007097878755587</c:v>
                </c:pt>
                <c:pt idx="1296">
                  <c:v>67.954732428510511</c:v>
                </c:pt>
                <c:pt idx="1297">
                  <c:v>67.903087796439237</c:v>
                </c:pt>
                <c:pt idx="1298">
                  <c:v>67.851458064166195</c:v>
                </c:pt>
                <c:pt idx="1299">
                  <c:v>67.799599250270688</c:v>
                </c:pt>
                <c:pt idx="1300">
                  <c:v>67.747669477589753</c:v>
                </c:pt>
                <c:pt idx="1301">
                  <c:v>67.697062314286811</c:v>
                </c:pt>
                <c:pt idx="1302">
                  <c:v>67.650630740224784</c:v>
                </c:pt>
                <c:pt idx="1303">
                  <c:v>67.599046372620776</c:v>
                </c:pt>
                <c:pt idx="1304">
                  <c:v>67.547833821121969</c:v>
                </c:pt>
                <c:pt idx="1305">
                  <c:v>67.496313500494736</c:v>
                </c:pt>
                <c:pt idx="1306">
                  <c:v>67.444712689900669</c:v>
                </c:pt>
                <c:pt idx="1307">
                  <c:v>67.393166074029523</c:v>
                </c:pt>
                <c:pt idx="1308">
                  <c:v>67.341681993992609</c:v>
                </c:pt>
                <c:pt idx="1309">
                  <c:v>67.293584017915762</c:v>
                </c:pt>
                <c:pt idx="1310">
                  <c:v>67.243080394205165</c:v>
                </c:pt>
                <c:pt idx="1311">
                  <c:v>67.191912734690618</c:v>
                </c:pt>
                <c:pt idx="1312">
                  <c:v>67.141086085036733</c:v>
                </c:pt>
                <c:pt idx="1313">
                  <c:v>67.090239835294724</c:v>
                </c:pt>
                <c:pt idx="1314">
                  <c:v>67.039282719566785</c:v>
                </c:pt>
                <c:pt idx="1315">
                  <c:v>66.998135003889985</c:v>
                </c:pt>
                <c:pt idx="1316">
                  <c:v>66.947815840107168</c:v>
                </c:pt>
                <c:pt idx="1317">
                  <c:v>66.897028347808231</c:v>
                </c:pt>
                <c:pt idx="1318">
                  <c:v>66.848205733442938</c:v>
                </c:pt>
                <c:pt idx="1319">
                  <c:v>66.798283774184412</c:v>
                </c:pt>
                <c:pt idx="1320">
                  <c:v>66.748422116885834</c:v>
                </c:pt>
                <c:pt idx="1321">
                  <c:v>66.698561989212948</c:v>
                </c:pt>
                <c:pt idx="1322">
                  <c:v>66.648888420459485</c:v>
                </c:pt>
                <c:pt idx="1323">
                  <c:v>66.598960860607249</c:v>
                </c:pt>
                <c:pt idx="1324">
                  <c:v>66.623414475052073</c:v>
                </c:pt>
                <c:pt idx="1325">
                  <c:v>66.573645406541203</c:v>
                </c:pt>
                <c:pt idx="1326">
                  <c:v>66.525367431050086</c:v>
                </c:pt>
                <c:pt idx="1327">
                  <c:v>66.475649533888145</c:v>
                </c:pt>
                <c:pt idx="1328">
                  <c:v>66.425818345375063</c:v>
                </c:pt>
                <c:pt idx="1329">
                  <c:v>66.376489295354617</c:v>
                </c:pt>
                <c:pt idx="1330">
                  <c:v>66.331171740308832</c:v>
                </c:pt>
                <c:pt idx="1331">
                  <c:v>66.281547351012463</c:v>
                </c:pt>
                <c:pt idx="1332">
                  <c:v>66.232550864454495</c:v>
                </c:pt>
                <c:pt idx="1333">
                  <c:v>66.1830512011378</c:v>
                </c:pt>
                <c:pt idx="1334">
                  <c:v>66.133725569776146</c:v>
                </c:pt>
                <c:pt idx="1335">
                  <c:v>66.084367196229408</c:v>
                </c:pt>
                <c:pt idx="1336">
                  <c:v>66.035037403848236</c:v>
                </c:pt>
                <c:pt idx="1337">
                  <c:v>65.98643124734312</c:v>
                </c:pt>
                <c:pt idx="1338">
                  <c:v>65.937425763564377</c:v>
                </c:pt>
                <c:pt idx="1339">
                  <c:v>65.888279649302817</c:v>
                </c:pt>
                <c:pt idx="1340">
                  <c:v>65.839288343457937</c:v>
                </c:pt>
                <c:pt idx="1341">
                  <c:v>65.79023851263301</c:v>
                </c:pt>
                <c:pt idx="1342">
                  <c:v>65.741976979861136</c:v>
                </c:pt>
                <c:pt idx="1343">
                  <c:v>65.69380545267704</c:v>
                </c:pt>
                <c:pt idx="1344">
                  <c:v>65.651653924459438</c:v>
                </c:pt>
                <c:pt idx="1345">
                  <c:v>65.607707673401151</c:v>
                </c:pt>
                <c:pt idx="1346">
                  <c:v>65.559661037332461</c:v>
                </c:pt>
                <c:pt idx="1347">
                  <c:v>65.511693929738001</c:v>
                </c:pt>
                <c:pt idx="1348">
                  <c:v>65.463865254948416</c:v>
                </c:pt>
                <c:pt idx="1349">
                  <c:v>65.415950844955645</c:v>
                </c:pt>
                <c:pt idx="1350">
                  <c:v>65.368059160921106</c:v>
                </c:pt>
                <c:pt idx="1351">
                  <c:v>65.32024419277117</c:v>
                </c:pt>
                <c:pt idx="1352">
                  <c:v>65.272096540439662</c:v>
                </c:pt>
                <c:pt idx="1353">
                  <c:v>65.22388967445707</c:v>
                </c:pt>
                <c:pt idx="1354">
                  <c:v>65.189776102741604</c:v>
                </c:pt>
                <c:pt idx="1355">
                  <c:v>65.142156246230613</c:v>
                </c:pt>
                <c:pt idx="1356">
                  <c:v>65.095455490536438</c:v>
                </c:pt>
                <c:pt idx="1357">
                  <c:v>65.047558329081838</c:v>
                </c:pt>
                <c:pt idx="1358">
                  <c:v>64.999793347306863</c:v>
                </c:pt>
                <c:pt idx="1359">
                  <c:v>64.952095289538704</c:v>
                </c:pt>
                <c:pt idx="1360">
                  <c:v>64.904635496235869</c:v>
                </c:pt>
                <c:pt idx="1361">
                  <c:v>64.859121001983752</c:v>
                </c:pt>
                <c:pt idx="1362">
                  <c:v>64.811557018684198</c:v>
                </c:pt>
                <c:pt idx="1363">
                  <c:v>64.76407667230049</c:v>
                </c:pt>
                <c:pt idx="1364">
                  <c:v>64.716630828951196</c:v>
                </c:pt>
                <c:pt idx="1365">
                  <c:v>64.697649253240755</c:v>
                </c:pt>
                <c:pt idx="1366">
                  <c:v>64.650933955936139</c:v>
                </c:pt>
                <c:pt idx="1367">
                  <c:v>64.603888393469532</c:v>
                </c:pt>
                <c:pt idx="1368">
                  <c:v>64.5567050571632</c:v>
                </c:pt>
                <c:pt idx="1369">
                  <c:v>64.510302984171418</c:v>
                </c:pt>
                <c:pt idx="1370">
                  <c:v>64.463432957929115</c:v>
                </c:pt>
                <c:pt idx="1371">
                  <c:v>64.417074834928002</c:v>
                </c:pt>
                <c:pt idx="1372">
                  <c:v>64.370204299569153</c:v>
                </c:pt>
                <c:pt idx="1373">
                  <c:v>64.32367726593472</c:v>
                </c:pt>
                <c:pt idx="1374">
                  <c:v>64.277208098052995</c:v>
                </c:pt>
                <c:pt idx="1375">
                  <c:v>64.230989617761054</c:v>
                </c:pt>
                <c:pt idx="1376">
                  <c:v>64.187248884560063</c:v>
                </c:pt>
                <c:pt idx="1377">
                  <c:v>64.144879851326309</c:v>
                </c:pt>
                <c:pt idx="1378">
                  <c:v>64.099482819440908</c:v>
                </c:pt>
                <c:pt idx="1379">
                  <c:v>64.053396237687679</c:v>
                </c:pt>
                <c:pt idx="1380">
                  <c:v>64.007303988420716</c:v>
                </c:pt>
                <c:pt idx="1381">
                  <c:v>63.961680859884133</c:v>
                </c:pt>
                <c:pt idx="1382">
                  <c:v>63.917601553405547</c:v>
                </c:pt>
                <c:pt idx="1383">
                  <c:v>63.871548609991848</c:v>
                </c:pt>
                <c:pt idx="1384">
                  <c:v>63.825566380995284</c:v>
                </c:pt>
                <c:pt idx="1385">
                  <c:v>63.780478189763194</c:v>
                </c:pt>
                <c:pt idx="1386">
                  <c:v>63.738079658733191</c:v>
                </c:pt>
                <c:pt idx="1387">
                  <c:v>63.692519082610183</c:v>
                </c:pt>
                <c:pt idx="1388">
                  <c:v>63.646782695800738</c:v>
                </c:pt>
                <c:pt idx="1389">
                  <c:v>63.60153321184692</c:v>
                </c:pt>
                <c:pt idx="1390">
                  <c:v>63.555845792128601</c:v>
                </c:pt>
                <c:pt idx="1391">
                  <c:v>63.510674508768474</c:v>
                </c:pt>
                <c:pt idx="1392">
                  <c:v>63.465192634293786</c:v>
                </c:pt>
                <c:pt idx="1393">
                  <c:v>63.419670657278559</c:v>
                </c:pt>
                <c:pt idx="1394">
                  <c:v>63.374571860617479</c:v>
                </c:pt>
                <c:pt idx="1395">
                  <c:v>63.329771546486185</c:v>
                </c:pt>
                <c:pt idx="1396">
                  <c:v>63.286765267641165</c:v>
                </c:pt>
                <c:pt idx="1397">
                  <c:v>63.242210476081098</c:v>
                </c:pt>
                <c:pt idx="1398">
                  <c:v>63.19765960915467</c:v>
                </c:pt>
                <c:pt idx="1399">
                  <c:v>63.152644474139734</c:v>
                </c:pt>
                <c:pt idx="1400">
                  <c:v>63.121129381724217</c:v>
                </c:pt>
                <c:pt idx="1401">
                  <c:v>63.077014972231346</c:v>
                </c:pt>
                <c:pt idx="1402">
                  <c:v>63.032660536398609</c:v>
                </c:pt>
                <c:pt idx="1403">
                  <c:v>62.988121604392624</c:v>
                </c:pt>
                <c:pt idx="1404">
                  <c:v>62.943717247378828</c:v>
                </c:pt>
                <c:pt idx="1405">
                  <c:v>62.899269759614363</c:v>
                </c:pt>
                <c:pt idx="1406">
                  <c:v>62.854596133815683</c:v>
                </c:pt>
                <c:pt idx="1407">
                  <c:v>62.809975771656426</c:v>
                </c:pt>
                <c:pt idx="1408">
                  <c:v>62.765935161993617</c:v>
                </c:pt>
                <c:pt idx="1409">
                  <c:v>62.759127170152965</c:v>
                </c:pt>
                <c:pt idx="1410">
                  <c:v>62.715090360256184</c:v>
                </c:pt>
                <c:pt idx="1411">
                  <c:v>62.671146717413698</c:v>
                </c:pt>
                <c:pt idx="1412">
                  <c:v>62.626970392772925</c:v>
                </c:pt>
                <c:pt idx="1413">
                  <c:v>62.583466648546306</c:v>
                </c:pt>
                <c:pt idx="1414">
                  <c:v>62.539742845765915</c:v>
                </c:pt>
                <c:pt idx="1415">
                  <c:v>62.49592946804998</c:v>
                </c:pt>
                <c:pt idx="1416">
                  <c:v>62.452495502299762</c:v>
                </c:pt>
                <c:pt idx="1417">
                  <c:v>62.408488335079284</c:v>
                </c:pt>
                <c:pt idx="1418">
                  <c:v>62.364528249017624</c:v>
                </c:pt>
                <c:pt idx="1419">
                  <c:v>62.320726938044146</c:v>
                </c:pt>
                <c:pt idx="1420">
                  <c:v>62.276939206670249</c:v>
                </c:pt>
                <c:pt idx="1421">
                  <c:v>62.233495508212677</c:v>
                </c:pt>
                <c:pt idx="1422">
                  <c:v>62.190328771324033</c:v>
                </c:pt>
                <c:pt idx="1423">
                  <c:v>62.146831349434059</c:v>
                </c:pt>
                <c:pt idx="1424">
                  <c:v>62.103920710782326</c:v>
                </c:pt>
                <c:pt idx="1425">
                  <c:v>62.060487908604117</c:v>
                </c:pt>
                <c:pt idx="1426">
                  <c:v>62.017190693754948</c:v>
                </c:pt>
                <c:pt idx="1427">
                  <c:v>61.973850501193425</c:v>
                </c:pt>
                <c:pt idx="1428">
                  <c:v>61.930633122407578</c:v>
                </c:pt>
                <c:pt idx="1429">
                  <c:v>61.888024288056243</c:v>
                </c:pt>
                <c:pt idx="1430">
                  <c:v>61.844935696481166</c:v>
                </c:pt>
                <c:pt idx="1431">
                  <c:v>61.802032053728816</c:v>
                </c:pt>
                <c:pt idx="1432">
                  <c:v>61.75905940206691</c:v>
                </c:pt>
                <c:pt idx="1433">
                  <c:v>61.716540695400582</c:v>
                </c:pt>
                <c:pt idx="1434">
                  <c:v>61.673585018615405</c:v>
                </c:pt>
                <c:pt idx="1435">
                  <c:v>61.631101092186469</c:v>
                </c:pt>
                <c:pt idx="1436">
                  <c:v>61.588471619623789</c:v>
                </c:pt>
                <c:pt idx="1437">
                  <c:v>61.545877985641177</c:v>
                </c:pt>
                <c:pt idx="1438">
                  <c:v>61.503143277458932</c:v>
                </c:pt>
                <c:pt idx="1439">
                  <c:v>61.460446377851767</c:v>
                </c:pt>
                <c:pt idx="1440">
                  <c:v>61.418026452074855</c:v>
                </c:pt>
                <c:pt idx="1441">
                  <c:v>61.375780941359132</c:v>
                </c:pt>
                <c:pt idx="1442">
                  <c:v>61.337905838643024</c:v>
                </c:pt>
                <c:pt idx="1443">
                  <c:v>61.29588974503362</c:v>
                </c:pt>
                <c:pt idx="1444">
                  <c:v>61.254263014678017</c:v>
                </c:pt>
                <c:pt idx="1445">
                  <c:v>61.21237134652516</c:v>
                </c:pt>
                <c:pt idx="1446">
                  <c:v>61.170588949948758</c:v>
                </c:pt>
                <c:pt idx="1447">
                  <c:v>61.128423518524606</c:v>
                </c:pt>
                <c:pt idx="1448">
                  <c:v>61.253150032905985</c:v>
                </c:pt>
                <c:pt idx="1449">
                  <c:v>61.242191747616836</c:v>
                </c:pt>
                <c:pt idx="1450">
                  <c:v>61.200524219669234</c:v>
                </c:pt>
                <c:pt idx="1451">
                  <c:v>61.159752508774147</c:v>
                </c:pt>
                <c:pt idx="1452">
                  <c:v>61.12075749672406</c:v>
                </c:pt>
                <c:pt idx="1453">
                  <c:v>61.080325980793248</c:v>
                </c:pt>
                <c:pt idx="1454">
                  <c:v>61.045906512765214</c:v>
                </c:pt>
                <c:pt idx="1455">
                  <c:v>61.004597511039407</c:v>
                </c:pt>
                <c:pt idx="1456">
                  <c:v>60.963178799121458</c:v>
                </c:pt>
                <c:pt idx="1457">
                  <c:v>60.922051333095546</c:v>
                </c:pt>
                <c:pt idx="1458">
                  <c:v>60.88052133714006</c:v>
                </c:pt>
                <c:pt idx="1459">
                  <c:v>60.838884616423464</c:v>
                </c:pt>
                <c:pt idx="1460">
                  <c:v>60.797527862179969</c:v>
                </c:pt>
                <c:pt idx="1461">
                  <c:v>60.756111645757137</c:v>
                </c:pt>
                <c:pt idx="1462">
                  <c:v>60.714689914039916</c:v>
                </c:pt>
                <c:pt idx="1463">
                  <c:v>60.673256186596404</c:v>
                </c:pt>
                <c:pt idx="1464">
                  <c:v>60.632441677254022</c:v>
                </c:pt>
                <c:pt idx="1465">
                  <c:v>60.591230749189748</c:v>
                </c:pt>
                <c:pt idx="1466">
                  <c:v>60.550427819799253</c:v>
                </c:pt>
                <c:pt idx="1467">
                  <c:v>60.509216786937635</c:v>
                </c:pt>
                <c:pt idx="1468">
                  <c:v>60.468032773461232</c:v>
                </c:pt>
                <c:pt idx="1469">
                  <c:v>60.427029722858258</c:v>
                </c:pt>
                <c:pt idx="1470">
                  <c:v>60.386630276713859</c:v>
                </c:pt>
                <c:pt idx="1471">
                  <c:v>60.345676895535696</c:v>
                </c:pt>
                <c:pt idx="1472">
                  <c:v>60.305082673337033</c:v>
                </c:pt>
                <c:pt idx="1473">
                  <c:v>60.26479428617737</c:v>
                </c:pt>
                <c:pt idx="1474">
                  <c:v>60.223950091978701</c:v>
                </c:pt>
                <c:pt idx="1475">
                  <c:v>60.183689963190098</c:v>
                </c:pt>
                <c:pt idx="1476">
                  <c:v>60.143469304973841</c:v>
                </c:pt>
                <c:pt idx="1477">
                  <c:v>60.102946470844017</c:v>
                </c:pt>
                <c:pt idx="1478">
                  <c:v>60.062310944496588</c:v>
                </c:pt>
                <c:pt idx="1479">
                  <c:v>60.021953527191748</c:v>
                </c:pt>
                <c:pt idx="1480">
                  <c:v>59.981486920550097</c:v>
                </c:pt>
                <c:pt idx="1481">
                  <c:v>59.941392397330283</c:v>
                </c:pt>
                <c:pt idx="1482">
                  <c:v>59.901642301310503</c:v>
                </c:pt>
                <c:pt idx="1483">
                  <c:v>59.861411304137718</c:v>
                </c:pt>
                <c:pt idx="1484">
                  <c:v>59.821325056345927</c:v>
                </c:pt>
                <c:pt idx="1485">
                  <c:v>59.781615371975846</c:v>
                </c:pt>
                <c:pt idx="1486">
                  <c:v>59.745325235086938</c:v>
                </c:pt>
                <c:pt idx="1487">
                  <c:v>59.705397821174465</c:v>
                </c:pt>
                <c:pt idx="1488">
                  <c:v>59.665965193533779</c:v>
                </c:pt>
                <c:pt idx="1489">
                  <c:v>59.627007530732115</c:v>
                </c:pt>
                <c:pt idx="1490">
                  <c:v>59.587500632470203</c:v>
                </c:pt>
                <c:pt idx="1491">
                  <c:v>59.71445270979428</c:v>
                </c:pt>
                <c:pt idx="1492">
                  <c:v>59.674616482254159</c:v>
                </c:pt>
                <c:pt idx="1493">
                  <c:v>59.634851560100579</c:v>
                </c:pt>
                <c:pt idx="1494">
                  <c:v>59.595240734084911</c:v>
                </c:pt>
                <c:pt idx="1495">
                  <c:v>59.556090858612279</c:v>
                </c:pt>
                <c:pt idx="1496">
                  <c:v>59.516790702331363</c:v>
                </c:pt>
                <c:pt idx="1497">
                  <c:v>59.477352823972574</c:v>
                </c:pt>
                <c:pt idx="1498">
                  <c:v>59.438202711741226</c:v>
                </c:pt>
                <c:pt idx="1499">
                  <c:v>59.407185938918907</c:v>
                </c:pt>
                <c:pt idx="1500">
                  <c:v>59.367774089525888</c:v>
                </c:pt>
                <c:pt idx="1501">
                  <c:v>59.32851681069716</c:v>
                </c:pt>
                <c:pt idx="1502">
                  <c:v>59.289303761819667</c:v>
                </c:pt>
                <c:pt idx="1503">
                  <c:v>59.250058833179693</c:v>
                </c:pt>
                <c:pt idx="1504">
                  <c:v>59.210696734958383</c:v>
                </c:pt>
                <c:pt idx="1505">
                  <c:v>59.171863120079443</c:v>
                </c:pt>
                <c:pt idx="1506">
                  <c:v>59.134146776491683</c:v>
                </c:pt>
                <c:pt idx="1507">
                  <c:v>59.095448919065483</c:v>
                </c:pt>
                <c:pt idx="1508">
                  <c:v>59.056572290597536</c:v>
                </c:pt>
                <c:pt idx="1509">
                  <c:v>59.017628860249367</c:v>
                </c:pt>
                <c:pt idx="1510">
                  <c:v>58.979120975341928</c:v>
                </c:pt>
                <c:pt idx="1511">
                  <c:v>58.940666216969205</c:v>
                </c:pt>
                <c:pt idx="1512">
                  <c:v>58.902517873284637</c:v>
                </c:pt>
                <c:pt idx="1513">
                  <c:v>58.866254651439668</c:v>
                </c:pt>
                <c:pt idx="1514">
                  <c:v>58.829489246829262</c:v>
                </c:pt>
                <c:pt idx="1515">
                  <c:v>58.791004873636872</c:v>
                </c:pt>
                <c:pt idx="1516">
                  <c:v>58.752502226046644</c:v>
                </c:pt>
                <c:pt idx="1517">
                  <c:v>58.714450270941327</c:v>
                </c:pt>
                <c:pt idx="1518">
                  <c:v>58.675906634598817</c:v>
                </c:pt>
                <c:pt idx="1519">
                  <c:v>58.637412649012695</c:v>
                </c:pt>
                <c:pt idx="1520">
                  <c:v>58.59951822912511</c:v>
                </c:pt>
                <c:pt idx="1521">
                  <c:v>58.562330635019244</c:v>
                </c:pt>
                <c:pt idx="1522">
                  <c:v>58.524295057676134</c:v>
                </c:pt>
                <c:pt idx="1523">
                  <c:v>58.486248462758809</c:v>
                </c:pt>
                <c:pt idx="1524">
                  <c:v>58.448323053930771</c:v>
                </c:pt>
                <c:pt idx="1525">
                  <c:v>58.410951515126563</c:v>
                </c:pt>
                <c:pt idx="1526">
                  <c:v>58.373790883267716</c:v>
                </c:pt>
                <c:pt idx="1527">
                  <c:v>58.338205941590189</c:v>
                </c:pt>
                <c:pt idx="1528">
                  <c:v>58.300143508556189</c:v>
                </c:pt>
                <c:pt idx="1529">
                  <c:v>58.262092806137098</c:v>
                </c:pt>
                <c:pt idx="1530">
                  <c:v>58.225126492525426</c:v>
                </c:pt>
                <c:pt idx="1531">
                  <c:v>58.187139733564706</c:v>
                </c:pt>
                <c:pt idx="1532">
                  <c:v>58.149574737000087</c:v>
                </c:pt>
                <c:pt idx="1533">
                  <c:v>58.113460281500089</c:v>
                </c:pt>
                <c:pt idx="1534">
                  <c:v>58.075778720815748</c:v>
                </c:pt>
                <c:pt idx="1535">
                  <c:v>58.038024545772032</c:v>
                </c:pt>
                <c:pt idx="1536">
                  <c:v>58.004776974783574</c:v>
                </c:pt>
                <c:pt idx="1537">
                  <c:v>57.967142916611159</c:v>
                </c:pt>
                <c:pt idx="1538">
                  <c:v>57.930452115495754</c:v>
                </c:pt>
                <c:pt idx="1539">
                  <c:v>57.892888554906044</c:v>
                </c:pt>
                <c:pt idx="1540">
                  <c:v>57.855965043710611</c:v>
                </c:pt>
                <c:pt idx="1541">
                  <c:v>57.818460909547326</c:v>
                </c:pt>
                <c:pt idx="1542">
                  <c:v>57.78304172986951</c:v>
                </c:pt>
                <c:pt idx="1543">
                  <c:v>57.746175471276032</c:v>
                </c:pt>
                <c:pt idx="1544">
                  <c:v>57.708923776920713</c:v>
                </c:pt>
                <c:pt idx="1545">
                  <c:v>57.671644569314175</c:v>
                </c:pt>
                <c:pt idx="1546">
                  <c:v>57.634535011024205</c:v>
                </c:pt>
                <c:pt idx="1547">
                  <c:v>57.597949394092019</c:v>
                </c:pt>
                <c:pt idx="1548">
                  <c:v>130.18762147324367</c:v>
                </c:pt>
                <c:pt idx="1549">
                  <c:v>130.10392167829076</c:v>
                </c:pt>
                <c:pt idx="1550">
                  <c:v>130.02798964196262</c:v>
                </c:pt>
                <c:pt idx="1551">
                  <c:v>129.94442349743386</c:v>
                </c:pt>
                <c:pt idx="1552">
                  <c:v>129.860803500853</c:v>
                </c:pt>
                <c:pt idx="1553">
                  <c:v>129.77736669036338</c:v>
                </c:pt>
                <c:pt idx="1554">
                  <c:v>129.6939133758915</c:v>
                </c:pt>
                <c:pt idx="1555">
                  <c:v>129.61113769483759</c:v>
                </c:pt>
                <c:pt idx="1556">
                  <c:v>129.52816880192412</c:v>
                </c:pt>
                <c:pt idx="1557">
                  <c:v>129.4451300839215</c:v>
                </c:pt>
                <c:pt idx="1558">
                  <c:v>129.36261512253591</c:v>
                </c:pt>
                <c:pt idx="1559">
                  <c:v>129.28011771967957</c:v>
                </c:pt>
                <c:pt idx="1560">
                  <c:v>129.19738629489845</c:v>
                </c:pt>
                <c:pt idx="1561">
                  <c:v>129.11574812917098</c:v>
                </c:pt>
                <c:pt idx="1562">
                  <c:v>129.03380936168298</c:v>
                </c:pt>
                <c:pt idx="1563">
                  <c:v>128.9515381933748</c:v>
                </c:pt>
                <c:pt idx="1564">
                  <c:v>128.86922169203223</c:v>
                </c:pt>
                <c:pt idx="1565">
                  <c:v>128.79596645158489</c:v>
                </c:pt>
                <c:pt idx="1566">
                  <c:v>128.71417843619872</c:v>
                </c:pt>
                <c:pt idx="1567">
                  <c:v>128.63246233600557</c:v>
                </c:pt>
                <c:pt idx="1568">
                  <c:v>128.55109570630702</c:v>
                </c:pt>
                <c:pt idx="1569">
                  <c:v>128.46927395436367</c:v>
                </c:pt>
                <c:pt idx="1570">
                  <c:v>128.38769977572704</c:v>
                </c:pt>
                <c:pt idx="1571">
                  <c:v>128.30603450932398</c:v>
                </c:pt>
                <c:pt idx="1572">
                  <c:v>128.2245727370146</c:v>
                </c:pt>
                <c:pt idx="1573">
                  <c:v>128.14392849052496</c:v>
                </c:pt>
                <c:pt idx="1574">
                  <c:v>128.06316448359587</c:v>
                </c:pt>
                <c:pt idx="1575">
                  <c:v>127.98208859662185</c:v>
                </c:pt>
                <c:pt idx="1576">
                  <c:v>127.90132183354588</c:v>
                </c:pt>
                <c:pt idx="1577">
                  <c:v>127.83836840450739</c:v>
                </c:pt>
                <c:pt idx="1578">
                  <c:v>127.75763032519895</c:v>
                </c:pt>
                <c:pt idx="1579">
                  <c:v>127.6770084072716</c:v>
                </c:pt>
                <c:pt idx="1580">
                  <c:v>127.59672844367745</c:v>
                </c:pt>
                <c:pt idx="1581">
                  <c:v>127.51860156096969</c:v>
                </c:pt>
                <c:pt idx="1582">
                  <c:v>127.43864996420382</c:v>
                </c:pt>
                <c:pt idx="1583">
                  <c:v>127.35877707912542</c:v>
                </c:pt>
                <c:pt idx="1584">
                  <c:v>127.27847127281308</c:v>
                </c:pt>
                <c:pt idx="1585">
                  <c:v>127.1985656747666</c:v>
                </c:pt>
                <c:pt idx="1586">
                  <c:v>127.11901834111042</c:v>
                </c:pt>
                <c:pt idx="1587">
                  <c:v>127.03917420526102</c:v>
                </c:pt>
                <c:pt idx="1588">
                  <c:v>126.95924884916916</c:v>
                </c:pt>
                <c:pt idx="1589">
                  <c:v>126.88151909016895</c:v>
                </c:pt>
                <c:pt idx="1590">
                  <c:v>126.80207298050868</c:v>
                </c:pt>
                <c:pt idx="1591">
                  <c:v>126.72264369430903</c:v>
                </c:pt>
                <c:pt idx="1592">
                  <c:v>126.64339626040267</c:v>
                </c:pt>
                <c:pt idx="1593">
                  <c:v>126.56415531753751</c:v>
                </c:pt>
                <c:pt idx="1594">
                  <c:v>126.48516916343937</c:v>
                </c:pt>
                <c:pt idx="1595">
                  <c:v>126.40633551525843</c:v>
                </c:pt>
                <c:pt idx="1596">
                  <c:v>126.32820769331175</c:v>
                </c:pt>
                <c:pt idx="1597">
                  <c:v>126.24926963166713</c:v>
                </c:pt>
                <c:pt idx="1598">
                  <c:v>126.17083565024228</c:v>
                </c:pt>
                <c:pt idx="1599">
                  <c:v>126.09211825247526</c:v>
                </c:pt>
                <c:pt idx="1600">
                  <c:v>126.01351605494092</c:v>
                </c:pt>
                <c:pt idx="1601">
                  <c:v>125.93545327785446</c:v>
                </c:pt>
                <c:pt idx="1602">
                  <c:v>125.85747732446841</c:v>
                </c:pt>
                <c:pt idx="1603">
                  <c:v>125.77958947896333</c:v>
                </c:pt>
                <c:pt idx="1604">
                  <c:v>125.70161779486202</c:v>
                </c:pt>
                <c:pt idx="1605">
                  <c:v>125.62396818541892</c:v>
                </c:pt>
                <c:pt idx="1606">
                  <c:v>125.54582625203355</c:v>
                </c:pt>
                <c:pt idx="1607">
                  <c:v>125.47037036876577</c:v>
                </c:pt>
                <c:pt idx="1608">
                  <c:v>125.39307420342541</c:v>
                </c:pt>
                <c:pt idx="1609">
                  <c:v>125.31575881330569</c:v>
                </c:pt>
                <c:pt idx="1610">
                  <c:v>125.23807470893162</c:v>
                </c:pt>
                <c:pt idx="1611">
                  <c:v>125.16047472664248</c:v>
                </c:pt>
                <c:pt idx="1612">
                  <c:v>125.08639301054825</c:v>
                </c:pt>
                <c:pt idx="1613">
                  <c:v>125.0093112742271</c:v>
                </c:pt>
                <c:pt idx="1614">
                  <c:v>124.93231892462489</c:v>
                </c:pt>
                <c:pt idx="1615">
                  <c:v>124.85561781967979</c:v>
                </c:pt>
                <c:pt idx="1616">
                  <c:v>124.77840855181176</c:v>
                </c:pt>
                <c:pt idx="1617">
                  <c:v>124.70273174388934</c:v>
                </c:pt>
                <c:pt idx="1618">
                  <c:v>124.62611143861103</c:v>
                </c:pt>
                <c:pt idx="1619">
                  <c:v>124.55010766611805</c:v>
                </c:pt>
                <c:pt idx="1620">
                  <c:v>124.4734779472206</c:v>
                </c:pt>
                <c:pt idx="1621">
                  <c:v>124.39719343553921</c:v>
                </c:pt>
                <c:pt idx="1622">
                  <c:v>124.32057068021138</c:v>
                </c:pt>
                <c:pt idx="1623">
                  <c:v>124.25040015415438</c:v>
                </c:pt>
                <c:pt idx="1624">
                  <c:v>124.17449221559797</c:v>
                </c:pt>
                <c:pt idx="1625">
                  <c:v>124.09960574492976</c:v>
                </c:pt>
                <c:pt idx="1626">
                  <c:v>124.02336298268884</c:v>
                </c:pt>
                <c:pt idx="1627">
                  <c:v>123.94763763028571</c:v>
                </c:pt>
                <c:pt idx="1628">
                  <c:v>123.87210274886102</c:v>
                </c:pt>
                <c:pt idx="1629">
                  <c:v>123.80302826972331</c:v>
                </c:pt>
                <c:pt idx="1630">
                  <c:v>123.72770130657891</c:v>
                </c:pt>
                <c:pt idx="1631">
                  <c:v>123.66947579247368</c:v>
                </c:pt>
                <c:pt idx="1632">
                  <c:v>123.59375926733676</c:v>
                </c:pt>
                <c:pt idx="1633">
                  <c:v>123.51812764820214</c:v>
                </c:pt>
                <c:pt idx="1634">
                  <c:v>123.44267163189352</c:v>
                </c:pt>
                <c:pt idx="1635">
                  <c:v>123.36766221936013</c:v>
                </c:pt>
                <c:pt idx="1636">
                  <c:v>123.29230414439807</c:v>
                </c:pt>
                <c:pt idx="1637">
                  <c:v>123.2175336179474</c:v>
                </c:pt>
                <c:pt idx="1638">
                  <c:v>123.14243006297461</c:v>
                </c:pt>
                <c:pt idx="1639">
                  <c:v>123.06801648105056</c:v>
                </c:pt>
                <c:pt idx="1640">
                  <c:v>122.99400105092936</c:v>
                </c:pt>
                <c:pt idx="1641">
                  <c:v>122.91964185039384</c:v>
                </c:pt>
                <c:pt idx="1642">
                  <c:v>122.84543212045178</c:v>
                </c:pt>
                <c:pt idx="1643">
                  <c:v>122.77170022417071</c:v>
                </c:pt>
                <c:pt idx="1644">
                  <c:v>122.69717659355958</c:v>
                </c:pt>
                <c:pt idx="1645">
                  <c:v>122.62276526752592</c:v>
                </c:pt>
                <c:pt idx="1646">
                  <c:v>122.5561534145877</c:v>
                </c:pt>
                <c:pt idx="1647">
                  <c:v>122.48321624910432</c:v>
                </c:pt>
                <c:pt idx="1648">
                  <c:v>122.41715332508754</c:v>
                </c:pt>
                <c:pt idx="1649">
                  <c:v>122.34316313115315</c:v>
                </c:pt>
                <c:pt idx="1650">
                  <c:v>122.2696182927458</c:v>
                </c:pt>
                <c:pt idx="1651">
                  <c:v>122.19602427906516</c:v>
                </c:pt>
                <c:pt idx="1652">
                  <c:v>122.12245002225856</c:v>
                </c:pt>
                <c:pt idx="1653">
                  <c:v>122.04883778892706</c:v>
                </c:pt>
                <c:pt idx="1654">
                  <c:v>121.97549773747247</c:v>
                </c:pt>
                <c:pt idx="1655">
                  <c:v>121.90193428676476</c:v>
                </c:pt>
                <c:pt idx="1656">
                  <c:v>121.83530668610889</c:v>
                </c:pt>
                <c:pt idx="1657">
                  <c:v>121.76226918535419</c:v>
                </c:pt>
                <c:pt idx="1658">
                  <c:v>121.68892057407726</c:v>
                </c:pt>
                <c:pt idx="1659">
                  <c:v>121.61589748230691</c:v>
                </c:pt>
                <c:pt idx="1660">
                  <c:v>121.54333121852066</c:v>
                </c:pt>
                <c:pt idx="1661">
                  <c:v>121.4705012960065</c:v>
                </c:pt>
                <c:pt idx="1662">
                  <c:v>121.39794075739279</c:v>
                </c:pt>
                <c:pt idx="1663">
                  <c:v>121.33039391799532</c:v>
                </c:pt>
                <c:pt idx="1664">
                  <c:v>121.25764958090605</c:v>
                </c:pt>
                <c:pt idx="1665">
                  <c:v>121.18509096771223</c:v>
                </c:pt>
                <c:pt idx="1666">
                  <c:v>121.11288970222192</c:v>
                </c:pt>
                <c:pt idx="1667">
                  <c:v>121.04041328286939</c:v>
                </c:pt>
                <c:pt idx="1668">
                  <c:v>120.96937539607086</c:v>
                </c:pt>
                <c:pt idx="1669">
                  <c:v>120.90132986190156</c:v>
                </c:pt>
                <c:pt idx="1670">
                  <c:v>120.8642853796383</c:v>
                </c:pt>
                <c:pt idx="1671">
                  <c:v>120.79221172980427</c:v>
                </c:pt>
                <c:pt idx="1672">
                  <c:v>120.72039106012527</c:v>
                </c:pt>
                <c:pt idx="1673">
                  <c:v>120.64841442757157</c:v>
                </c:pt>
                <c:pt idx="1674">
                  <c:v>120.57702321091074</c:v>
                </c:pt>
                <c:pt idx="1675">
                  <c:v>120.50555720660829</c:v>
                </c:pt>
                <c:pt idx="1676">
                  <c:v>120.43370177834197</c:v>
                </c:pt>
                <c:pt idx="1677">
                  <c:v>120.36201137170066</c:v>
                </c:pt>
                <c:pt idx="1678">
                  <c:v>120.29088963241502</c:v>
                </c:pt>
                <c:pt idx="1679">
                  <c:v>120.21988315049097</c:v>
                </c:pt>
                <c:pt idx="1680">
                  <c:v>120.14838969543804</c:v>
                </c:pt>
                <c:pt idx="1681">
                  <c:v>120.0769590249901</c:v>
                </c:pt>
                <c:pt idx="1682">
                  <c:v>120.00619916186983</c:v>
                </c:pt>
                <c:pt idx="1683">
                  <c:v>119.93495493899168</c:v>
                </c:pt>
                <c:pt idx="1684">
                  <c:v>119.86383801687742</c:v>
                </c:pt>
                <c:pt idx="1685">
                  <c:v>119.79317575988478</c:v>
                </c:pt>
                <c:pt idx="1686">
                  <c:v>119.73046492659498</c:v>
                </c:pt>
                <c:pt idx="1687">
                  <c:v>119.65966786696423</c:v>
                </c:pt>
                <c:pt idx="1688">
                  <c:v>119.67931646730715</c:v>
                </c:pt>
                <c:pt idx="1689">
                  <c:v>119.60851860421116</c:v>
                </c:pt>
                <c:pt idx="1690">
                  <c:v>119.53834469873523</c:v>
                </c:pt>
                <c:pt idx="1691">
                  <c:v>119.46802800565088</c:v>
                </c:pt>
                <c:pt idx="1692">
                  <c:v>119.39780871968151</c:v>
                </c:pt>
                <c:pt idx="1693">
                  <c:v>119.37592886408154</c:v>
                </c:pt>
                <c:pt idx="1694">
                  <c:v>119.30559891588247</c:v>
                </c:pt>
                <c:pt idx="1695">
                  <c:v>119.23587863350282</c:v>
                </c:pt>
                <c:pt idx="1696">
                  <c:v>119.16591052588143</c:v>
                </c:pt>
                <c:pt idx="1697">
                  <c:v>119.15708371963974</c:v>
                </c:pt>
                <c:pt idx="1698">
                  <c:v>119.08720231158144</c:v>
                </c:pt>
                <c:pt idx="1699">
                  <c:v>119.01751866316286</c:v>
                </c:pt>
                <c:pt idx="1700">
                  <c:v>118.94799743218034</c:v>
                </c:pt>
                <c:pt idx="1701">
                  <c:v>118.87864209483483</c:v>
                </c:pt>
                <c:pt idx="1702">
                  <c:v>118.80884524709248</c:v>
                </c:pt>
                <c:pt idx="1703">
                  <c:v>118.73959353131872</c:v>
                </c:pt>
                <c:pt idx="1704">
                  <c:v>118.67050546733815</c:v>
                </c:pt>
                <c:pt idx="1705">
                  <c:v>118.60270329531743</c:v>
                </c:pt>
                <c:pt idx="1706">
                  <c:v>118.54062576769061</c:v>
                </c:pt>
                <c:pt idx="1707">
                  <c:v>118.47126595990747</c:v>
                </c:pt>
                <c:pt idx="1708">
                  <c:v>118.40217803365826</c:v>
                </c:pt>
                <c:pt idx="1709">
                  <c:v>118.33305395293682</c:v>
                </c:pt>
                <c:pt idx="1710">
                  <c:v>118.26393030948098</c:v>
                </c:pt>
                <c:pt idx="1711">
                  <c:v>118.19528899504787</c:v>
                </c:pt>
                <c:pt idx="1712">
                  <c:v>118.12681664457901</c:v>
                </c:pt>
                <c:pt idx="1713">
                  <c:v>118.06013746898557</c:v>
                </c:pt>
                <c:pt idx="1714">
                  <c:v>117.99129773868296</c:v>
                </c:pt>
                <c:pt idx="1715">
                  <c:v>117.92307684397758</c:v>
                </c:pt>
                <c:pt idx="1716">
                  <c:v>117.85441133052383</c:v>
                </c:pt>
                <c:pt idx="1717">
                  <c:v>117.78602405929831</c:v>
                </c:pt>
                <c:pt idx="1718">
                  <c:v>117.71768168522586</c:v>
                </c:pt>
                <c:pt idx="1719">
                  <c:v>117.64955829735389</c:v>
                </c:pt>
                <c:pt idx="1720">
                  <c:v>117.58177703163781</c:v>
                </c:pt>
                <c:pt idx="1721">
                  <c:v>117.51465637134069</c:v>
                </c:pt>
                <c:pt idx="1722">
                  <c:v>117.44660332600577</c:v>
                </c:pt>
                <c:pt idx="1723">
                  <c:v>117.37905672816976</c:v>
                </c:pt>
                <c:pt idx="1724">
                  <c:v>117.31140360505479</c:v>
                </c:pt>
                <c:pt idx="1725">
                  <c:v>117.24459514410168</c:v>
                </c:pt>
                <c:pt idx="1726">
                  <c:v>117.17687248716389</c:v>
                </c:pt>
                <c:pt idx="1727">
                  <c:v>117.10921183136071</c:v>
                </c:pt>
                <c:pt idx="1728">
                  <c:v>117.04197013608137</c:v>
                </c:pt>
                <c:pt idx="1729">
                  <c:v>116.97435435372913</c:v>
                </c:pt>
                <c:pt idx="1730">
                  <c:v>116.90735540070366</c:v>
                </c:pt>
                <c:pt idx="1731">
                  <c:v>116.84153490104968</c:v>
                </c:pt>
                <c:pt idx="1732">
                  <c:v>116.77439598646072</c:v>
                </c:pt>
                <c:pt idx="1733">
                  <c:v>116.72954339361962</c:v>
                </c:pt>
                <c:pt idx="1734">
                  <c:v>132.67193430680933</c:v>
                </c:pt>
                <c:pt idx="1735">
                  <c:v>132.59572343624879</c:v>
                </c:pt>
                <c:pt idx="1736">
                  <c:v>132.51951531810602</c:v>
                </c:pt>
                <c:pt idx="1737">
                  <c:v>132.44364049716185</c:v>
                </c:pt>
                <c:pt idx="1738">
                  <c:v>132.37804889535855</c:v>
                </c:pt>
                <c:pt idx="1739">
                  <c:v>132.30198019973969</c:v>
                </c:pt>
                <c:pt idx="1740">
                  <c:v>132.22637117416065</c:v>
                </c:pt>
                <c:pt idx="1741">
                  <c:v>132.15054453378303</c:v>
                </c:pt>
                <c:pt idx="1742">
                  <c:v>132.07539008151571</c:v>
                </c:pt>
                <c:pt idx="1743">
                  <c:v>131.99996834253582</c:v>
                </c:pt>
                <c:pt idx="1744">
                  <c:v>131.96673053832808</c:v>
                </c:pt>
                <c:pt idx="1745">
                  <c:v>131.89132867003187</c:v>
                </c:pt>
                <c:pt idx="1746">
                  <c:v>131.81648346308666</c:v>
                </c:pt>
                <c:pt idx="1747">
                  <c:v>131.7413313269239</c:v>
                </c:pt>
                <c:pt idx="1748">
                  <c:v>131.66615046281473</c:v>
                </c:pt>
                <c:pt idx="1749">
                  <c:v>131.59138168456766</c:v>
                </c:pt>
                <c:pt idx="1750">
                  <c:v>131.51671279374048</c:v>
                </c:pt>
                <c:pt idx="1751">
                  <c:v>131.44166280140021</c:v>
                </c:pt>
                <c:pt idx="1752">
                  <c:v>131.36689007839033</c:v>
                </c:pt>
                <c:pt idx="1753">
                  <c:v>131.29221492251136</c:v>
                </c:pt>
                <c:pt idx="1754">
                  <c:v>131.21757474380834</c:v>
                </c:pt>
                <c:pt idx="1755">
                  <c:v>131.14489009608027</c:v>
                </c:pt>
                <c:pt idx="1756">
                  <c:v>131.07076613524535</c:v>
                </c:pt>
                <c:pt idx="1757">
                  <c:v>130.99693334863412</c:v>
                </c:pt>
                <c:pt idx="1758">
                  <c:v>130.92253511181434</c:v>
                </c:pt>
                <c:pt idx="1759">
                  <c:v>130.84826699740594</c:v>
                </c:pt>
                <c:pt idx="1760">
                  <c:v>130.77405427558205</c:v>
                </c:pt>
                <c:pt idx="1761">
                  <c:v>130.70002435450246</c:v>
                </c:pt>
                <c:pt idx="1762">
                  <c:v>130.62637061683597</c:v>
                </c:pt>
                <c:pt idx="1763">
                  <c:v>130.55250279302356</c:v>
                </c:pt>
                <c:pt idx="1764">
                  <c:v>130.4785353693448</c:v>
                </c:pt>
                <c:pt idx="1765">
                  <c:v>130.40498874527134</c:v>
                </c:pt>
                <c:pt idx="1766">
                  <c:v>130.33170918174827</c:v>
                </c:pt>
                <c:pt idx="1767">
                  <c:v>130.25819087980798</c:v>
                </c:pt>
                <c:pt idx="1768">
                  <c:v>130.85856890411921</c:v>
                </c:pt>
                <c:pt idx="1769">
                  <c:v>130.78474320672728</c:v>
                </c:pt>
                <c:pt idx="1770">
                  <c:v>130.7114570067466</c:v>
                </c:pt>
                <c:pt idx="1771">
                  <c:v>130.63825641024167</c:v>
                </c:pt>
                <c:pt idx="1772">
                  <c:v>130.56509326505824</c:v>
                </c:pt>
                <c:pt idx="1773">
                  <c:v>130.49158072440929</c:v>
                </c:pt>
                <c:pt idx="1774">
                  <c:v>130.41861645357866</c:v>
                </c:pt>
                <c:pt idx="1775">
                  <c:v>130.34518368599379</c:v>
                </c:pt>
                <c:pt idx="1776">
                  <c:v>130.27239517460291</c:v>
                </c:pt>
                <c:pt idx="1777">
                  <c:v>130.19916979481008</c:v>
                </c:pt>
                <c:pt idx="1778">
                  <c:v>130.17703320797665</c:v>
                </c:pt>
                <c:pt idx="1779">
                  <c:v>130.10455954496291</c:v>
                </c:pt>
                <c:pt idx="1780">
                  <c:v>130.03178510728466</c:v>
                </c:pt>
                <c:pt idx="1781">
                  <c:v>129.95890905877701</c:v>
                </c:pt>
                <c:pt idx="1782">
                  <c:v>129.88641387702785</c:v>
                </c:pt>
                <c:pt idx="1783">
                  <c:v>129.81365396852752</c:v>
                </c:pt>
                <c:pt idx="1784">
                  <c:v>129.74122408719472</c:v>
                </c:pt>
                <c:pt idx="1785">
                  <c:v>129.66877618796877</c:v>
                </c:pt>
                <c:pt idx="1786">
                  <c:v>129.60125029194865</c:v>
                </c:pt>
                <c:pt idx="1787">
                  <c:v>129.52886805922486</c:v>
                </c:pt>
                <c:pt idx="1788">
                  <c:v>129.45698915030411</c:v>
                </c:pt>
                <c:pt idx="1789">
                  <c:v>129.38721181310032</c:v>
                </c:pt>
                <c:pt idx="1790">
                  <c:v>129.31543192057879</c:v>
                </c:pt>
                <c:pt idx="1791">
                  <c:v>129.44507585513057</c:v>
                </c:pt>
                <c:pt idx="1792">
                  <c:v>129.3731600292214</c:v>
                </c:pt>
                <c:pt idx="1793">
                  <c:v>129.30154870201693</c:v>
                </c:pt>
                <c:pt idx="1794">
                  <c:v>129.23005582306646</c:v>
                </c:pt>
                <c:pt idx="1795">
                  <c:v>129.15813056235299</c:v>
                </c:pt>
                <c:pt idx="1796">
                  <c:v>129.08650920169202</c:v>
                </c:pt>
                <c:pt idx="1797">
                  <c:v>129.0151579425104</c:v>
                </c:pt>
                <c:pt idx="1798">
                  <c:v>128.94381358938321</c:v>
                </c:pt>
                <c:pt idx="1799">
                  <c:v>128.87231702627798</c:v>
                </c:pt>
                <c:pt idx="1800">
                  <c:v>128.80483285987435</c:v>
                </c:pt>
                <c:pt idx="1801">
                  <c:v>128.73349277504644</c:v>
                </c:pt>
                <c:pt idx="1802">
                  <c:v>128.66228608248511</c:v>
                </c:pt>
                <c:pt idx="1803">
                  <c:v>128.59110410572097</c:v>
                </c:pt>
                <c:pt idx="1804">
                  <c:v>128.51995483290156</c:v>
                </c:pt>
                <c:pt idx="1805">
                  <c:v>128.44924227990003</c:v>
                </c:pt>
                <c:pt idx="1806">
                  <c:v>128.37816221038989</c:v>
                </c:pt>
                <c:pt idx="1807">
                  <c:v>128.30736433327368</c:v>
                </c:pt>
                <c:pt idx="1808">
                  <c:v>128.23677353517209</c:v>
                </c:pt>
                <c:pt idx="1809">
                  <c:v>128.16632350682241</c:v>
                </c:pt>
                <c:pt idx="1810">
                  <c:v>128.096014142972</c:v>
                </c:pt>
                <c:pt idx="1811">
                  <c:v>128.02579033124283</c:v>
                </c:pt>
                <c:pt idx="1812">
                  <c:v>127.95531947939014</c:v>
                </c:pt>
                <c:pt idx="1813">
                  <c:v>127.88526877037908</c:v>
                </c:pt>
                <c:pt idx="1814">
                  <c:v>127.81506584045573</c:v>
                </c:pt>
                <c:pt idx="1815">
                  <c:v>127.74474816421366</c:v>
                </c:pt>
                <c:pt idx="1816">
                  <c:v>127.67466947216174</c:v>
                </c:pt>
                <c:pt idx="1817">
                  <c:v>127.60461470199949</c:v>
                </c:pt>
                <c:pt idx="1818">
                  <c:v>127.53460626030476</c:v>
                </c:pt>
                <c:pt idx="1819">
                  <c:v>127.4661859398845</c:v>
                </c:pt>
                <c:pt idx="1820">
                  <c:v>127.39651304081521</c:v>
                </c:pt>
                <c:pt idx="1821">
                  <c:v>127.32723609240833</c:v>
                </c:pt>
                <c:pt idx="1822">
                  <c:v>127.25764323632882</c:v>
                </c:pt>
                <c:pt idx="1823">
                  <c:v>127.18794025373494</c:v>
                </c:pt>
                <c:pt idx="1824">
                  <c:v>127.119867981791</c:v>
                </c:pt>
                <c:pt idx="1825">
                  <c:v>127.05061650242894</c:v>
                </c:pt>
                <c:pt idx="1826">
                  <c:v>126.98108007121526</c:v>
                </c:pt>
                <c:pt idx="1827">
                  <c:v>126.91196002173956</c:v>
                </c:pt>
                <c:pt idx="1828">
                  <c:v>126.84310286602633</c:v>
                </c:pt>
                <c:pt idx="1829">
                  <c:v>126.78350696757256</c:v>
                </c:pt>
                <c:pt idx="1830">
                  <c:v>126.71454242742766</c:v>
                </c:pt>
                <c:pt idx="1831">
                  <c:v>126.6488560228168</c:v>
                </c:pt>
                <c:pt idx="1832">
                  <c:v>126.5819444810695</c:v>
                </c:pt>
                <c:pt idx="1833">
                  <c:v>126.51389422659661</c:v>
                </c:pt>
                <c:pt idx="1834">
                  <c:v>126.44508556489274</c:v>
                </c:pt>
                <c:pt idx="1835">
                  <c:v>126.37654248996633</c:v>
                </c:pt>
                <c:pt idx="1836">
                  <c:v>126.30823325242051</c:v>
                </c:pt>
                <c:pt idx="1837">
                  <c:v>126.25751653633698</c:v>
                </c:pt>
                <c:pt idx="1838">
                  <c:v>126.18903098991488</c:v>
                </c:pt>
                <c:pt idx="1839">
                  <c:v>126.12047263973921</c:v>
                </c:pt>
                <c:pt idx="1840">
                  <c:v>126.05240068284634</c:v>
                </c:pt>
                <c:pt idx="1841">
                  <c:v>125.98436017915873</c:v>
                </c:pt>
                <c:pt idx="1842">
                  <c:v>125.91624111351089</c:v>
                </c:pt>
                <c:pt idx="1843">
                  <c:v>125.84831165574198</c:v>
                </c:pt>
                <c:pt idx="1844">
                  <c:v>125.78076363978886</c:v>
                </c:pt>
                <c:pt idx="1845">
                  <c:v>125.71266889721717</c:v>
                </c:pt>
                <c:pt idx="1846">
                  <c:v>125.64495378527654</c:v>
                </c:pt>
                <c:pt idx="1847">
                  <c:v>125.57702259172829</c:v>
                </c:pt>
                <c:pt idx="1848">
                  <c:v>125.50953907491285</c:v>
                </c:pt>
                <c:pt idx="1849">
                  <c:v>125.4416960808183</c:v>
                </c:pt>
                <c:pt idx="1850">
                  <c:v>125.37420006940098</c:v>
                </c:pt>
                <c:pt idx="1851">
                  <c:v>125.30698337869876</c:v>
                </c:pt>
                <c:pt idx="1852">
                  <c:v>125.23945476952959</c:v>
                </c:pt>
                <c:pt idx="1853">
                  <c:v>125.1740390321598</c:v>
                </c:pt>
                <c:pt idx="1854">
                  <c:v>125.10670757906882</c:v>
                </c:pt>
                <c:pt idx="1855">
                  <c:v>125.03971145686128</c:v>
                </c:pt>
                <c:pt idx="1856">
                  <c:v>124.97248386608264</c:v>
                </c:pt>
                <c:pt idx="1857">
                  <c:v>124.90566203456241</c:v>
                </c:pt>
                <c:pt idx="1858">
                  <c:v>124.84208825601881</c:v>
                </c:pt>
                <c:pt idx="1859">
                  <c:v>124.77498338439032</c:v>
                </c:pt>
                <c:pt idx="1860">
                  <c:v>124.70815360390692</c:v>
                </c:pt>
                <c:pt idx="1861">
                  <c:v>124.64139304880278</c:v>
                </c:pt>
                <c:pt idx="1862">
                  <c:v>124.57472802002964</c:v>
                </c:pt>
                <c:pt idx="1863">
                  <c:v>124.5081760820277</c:v>
                </c:pt>
                <c:pt idx="1864">
                  <c:v>124.44155051683947</c:v>
                </c:pt>
                <c:pt idx="1865">
                  <c:v>124.37585683642162</c:v>
                </c:pt>
                <c:pt idx="1866">
                  <c:v>124.31478976600235</c:v>
                </c:pt>
                <c:pt idx="1867">
                  <c:v>124.24825648039149</c:v>
                </c:pt>
                <c:pt idx="1868">
                  <c:v>124.18284810346245</c:v>
                </c:pt>
                <c:pt idx="1869">
                  <c:v>124.11737599217717</c:v>
                </c:pt>
                <c:pt idx="1870">
                  <c:v>124.0510761313537</c:v>
                </c:pt>
                <c:pt idx="1871">
                  <c:v>123.98502320606984</c:v>
                </c:pt>
                <c:pt idx="1872">
                  <c:v>123.9196281055861</c:v>
                </c:pt>
                <c:pt idx="1873">
                  <c:v>123.85432213108155</c:v>
                </c:pt>
                <c:pt idx="1874">
                  <c:v>123.78921464075978</c:v>
                </c:pt>
                <c:pt idx="1875">
                  <c:v>123.72376077431697</c:v>
                </c:pt>
                <c:pt idx="1876">
                  <c:v>123.66861567393374</c:v>
                </c:pt>
                <c:pt idx="1877">
                  <c:v>123.60888797655679</c:v>
                </c:pt>
                <c:pt idx="1878">
                  <c:v>123.54358508881235</c:v>
                </c:pt>
                <c:pt idx="1879">
                  <c:v>123.47811324660508</c:v>
                </c:pt>
                <c:pt idx="1880">
                  <c:v>123.41289362233788</c:v>
                </c:pt>
                <c:pt idx="1881">
                  <c:v>123.34734619298432</c:v>
                </c:pt>
                <c:pt idx="1882">
                  <c:v>123.33549992114871</c:v>
                </c:pt>
                <c:pt idx="1883">
                  <c:v>123.2700813736968</c:v>
                </c:pt>
                <c:pt idx="1884">
                  <c:v>123.20469693167534</c:v>
                </c:pt>
                <c:pt idx="1885">
                  <c:v>123.1396082873914</c:v>
                </c:pt>
                <c:pt idx="1886">
                  <c:v>123.07487896152122</c:v>
                </c:pt>
                <c:pt idx="1887">
                  <c:v>123.01000879257974</c:v>
                </c:pt>
                <c:pt idx="1888">
                  <c:v>122.9453434321057</c:v>
                </c:pt>
                <c:pt idx="1889">
                  <c:v>122.88048868056158</c:v>
                </c:pt>
                <c:pt idx="1890">
                  <c:v>122.81867985524134</c:v>
                </c:pt>
                <c:pt idx="1891">
                  <c:v>122.75417620720886</c:v>
                </c:pt>
                <c:pt idx="1892">
                  <c:v>122.69031089640586</c:v>
                </c:pt>
                <c:pt idx="1893">
                  <c:v>122.626021745633</c:v>
                </c:pt>
                <c:pt idx="1894">
                  <c:v>122.56140342910581</c:v>
                </c:pt>
                <c:pt idx="1895">
                  <c:v>122.49677226729128</c:v>
                </c:pt>
                <c:pt idx="1896">
                  <c:v>122.43264649765429</c:v>
                </c:pt>
                <c:pt idx="1897">
                  <c:v>122.36893066704435</c:v>
                </c:pt>
                <c:pt idx="1898">
                  <c:v>122.30457981712314</c:v>
                </c:pt>
                <c:pt idx="1899">
                  <c:v>122.24036771579918</c:v>
                </c:pt>
                <c:pt idx="1900">
                  <c:v>122.17606452394448</c:v>
                </c:pt>
                <c:pt idx="1901">
                  <c:v>122.16274764360661</c:v>
                </c:pt>
                <c:pt idx="1902">
                  <c:v>122.09856812630235</c:v>
                </c:pt>
                <c:pt idx="1903">
                  <c:v>122.03469521031296</c:v>
                </c:pt>
                <c:pt idx="1904">
                  <c:v>121.97106181866037</c:v>
                </c:pt>
                <c:pt idx="1905">
                  <c:v>121.90710608243413</c:v>
                </c:pt>
                <c:pt idx="1906">
                  <c:v>121.84323880102525</c:v>
                </c:pt>
                <c:pt idx="1907">
                  <c:v>121.7794943100394</c:v>
                </c:pt>
                <c:pt idx="1908">
                  <c:v>121.71662879744598</c:v>
                </c:pt>
                <c:pt idx="1909">
                  <c:v>121.6532442660929</c:v>
                </c:pt>
                <c:pt idx="1910">
                  <c:v>121.59010285098766</c:v>
                </c:pt>
                <c:pt idx="1911">
                  <c:v>121.52692811100283</c:v>
                </c:pt>
                <c:pt idx="1912">
                  <c:v>121.46371762226623</c:v>
                </c:pt>
                <c:pt idx="1913">
                  <c:v>121.40051911742671</c:v>
                </c:pt>
                <c:pt idx="1914">
                  <c:v>121.33733346775703</c:v>
                </c:pt>
                <c:pt idx="1915">
                  <c:v>121.27426596594714</c:v>
                </c:pt>
                <c:pt idx="1916">
                  <c:v>121.21133041240513</c:v>
                </c:pt>
                <c:pt idx="1917">
                  <c:v>121.14865505765414</c:v>
                </c:pt>
                <c:pt idx="1918">
                  <c:v>121.08553909681825</c:v>
                </c:pt>
                <c:pt idx="1919">
                  <c:v>121.02268334188582</c:v>
                </c:pt>
                <c:pt idx="1920">
                  <c:v>120.96003054819752</c:v>
                </c:pt>
                <c:pt idx="1921">
                  <c:v>120.89719452251646</c:v>
                </c:pt>
                <c:pt idx="1922">
                  <c:v>120.83483366874879</c:v>
                </c:pt>
                <c:pt idx="1923">
                  <c:v>120.77216445128023</c:v>
                </c:pt>
                <c:pt idx="1924">
                  <c:v>120.70963345676009</c:v>
                </c:pt>
                <c:pt idx="1925">
                  <c:v>120.64698981063222</c:v>
                </c:pt>
                <c:pt idx="1926">
                  <c:v>120.58468076806767</c:v>
                </c:pt>
                <c:pt idx="1927">
                  <c:v>120.52239618260705</c:v>
                </c:pt>
                <c:pt idx="1928">
                  <c:v>120.46050943349367</c:v>
                </c:pt>
                <c:pt idx="1929">
                  <c:v>120.39821751845147</c:v>
                </c:pt>
                <c:pt idx="1930">
                  <c:v>120.33612626132125</c:v>
                </c:pt>
                <c:pt idx="1931">
                  <c:v>120.27384048168288</c:v>
                </c:pt>
                <c:pt idx="1932">
                  <c:v>120.21185683914682</c:v>
                </c:pt>
                <c:pt idx="1933">
                  <c:v>120.14981322764525</c:v>
                </c:pt>
                <c:pt idx="1934">
                  <c:v>120.08774438885551</c:v>
                </c:pt>
                <c:pt idx="1935">
                  <c:v>120.0260150952315</c:v>
                </c:pt>
                <c:pt idx="1936">
                  <c:v>119.96454952890187</c:v>
                </c:pt>
                <c:pt idx="1937">
                  <c:v>119.90315421466012</c:v>
                </c:pt>
                <c:pt idx="1938">
                  <c:v>119.84153109706799</c:v>
                </c:pt>
                <c:pt idx="1939">
                  <c:v>119.78010762743033</c:v>
                </c:pt>
                <c:pt idx="1940">
                  <c:v>119.71858828768532</c:v>
                </c:pt>
                <c:pt idx="1941">
                  <c:v>119.65944938614031</c:v>
                </c:pt>
                <c:pt idx="1942">
                  <c:v>119.5981813214354</c:v>
                </c:pt>
                <c:pt idx="1943">
                  <c:v>119.53666703854188</c:v>
                </c:pt>
                <c:pt idx="1944">
                  <c:v>119.47557885459082</c:v>
                </c:pt>
                <c:pt idx="1945">
                  <c:v>119.41425152733466</c:v>
                </c:pt>
                <c:pt idx="1946">
                  <c:v>119.3531565679428</c:v>
                </c:pt>
                <c:pt idx="1947">
                  <c:v>119.2982182603275</c:v>
                </c:pt>
                <c:pt idx="1948">
                  <c:v>119.23752127815186</c:v>
                </c:pt>
                <c:pt idx="1949">
                  <c:v>119.17649189722511</c:v>
                </c:pt>
                <c:pt idx="1950">
                  <c:v>119.11617590957917</c:v>
                </c:pt>
                <c:pt idx="1951">
                  <c:v>119.05525019916914</c:v>
                </c:pt>
                <c:pt idx="1952">
                  <c:v>118.99440817102352</c:v>
                </c:pt>
                <c:pt idx="1953">
                  <c:v>118.93389638893237</c:v>
                </c:pt>
                <c:pt idx="1954">
                  <c:v>118.87389520354027</c:v>
                </c:pt>
                <c:pt idx="1955">
                  <c:v>118.81376880858276</c:v>
                </c:pt>
                <c:pt idx="1956">
                  <c:v>118.75359568730082</c:v>
                </c:pt>
                <c:pt idx="1957">
                  <c:v>118.69952791059069</c:v>
                </c:pt>
                <c:pt idx="1958">
                  <c:v>118.63897306257361</c:v>
                </c:pt>
                <c:pt idx="1959">
                  <c:v>118.5787264209884</c:v>
                </c:pt>
                <c:pt idx="1960">
                  <c:v>118.51876786595476</c:v>
                </c:pt>
                <c:pt idx="1961">
                  <c:v>118.4918299958226</c:v>
                </c:pt>
                <c:pt idx="1962">
                  <c:v>118.4318749117697</c:v>
                </c:pt>
                <c:pt idx="1963">
                  <c:v>118.37170084104069</c:v>
                </c:pt>
                <c:pt idx="1964">
                  <c:v>118.31180006029037</c:v>
                </c:pt>
                <c:pt idx="1965">
                  <c:v>118.25162111824547</c:v>
                </c:pt>
                <c:pt idx="1966">
                  <c:v>118.19199846985488</c:v>
                </c:pt>
                <c:pt idx="1967">
                  <c:v>118.13228922801365</c:v>
                </c:pt>
                <c:pt idx="1968">
                  <c:v>118.07280101408374</c:v>
                </c:pt>
                <c:pt idx="1969">
                  <c:v>118.01289798300411</c:v>
                </c:pt>
                <c:pt idx="1970">
                  <c:v>117.95321361061293</c:v>
                </c:pt>
                <c:pt idx="1971">
                  <c:v>117.8934040269346</c:v>
                </c:pt>
                <c:pt idx="1972">
                  <c:v>117.83372863014135</c:v>
                </c:pt>
                <c:pt idx="1973">
                  <c:v>117.77454234410784</c:v>
                </c:pt>
                <c:pt idx="1974">
                  <c:v>117.71862274460872</c:v>
                </c:pt>
                <c:pt idx="1975">
                  <c:v>117.65905846581242</c:v>
                </c:pt>
                <c:pt idx="1976">
                  <c:v>117.59969908143698</c:v>
                </c:pt>
                <c:pt idx="1977">
                  <c:v>117.54052961779621</c:v>
                </c:pt>
                <c:pt idx="1978">
                  <c:v>117.48227814733004</c:v>
                </c:pt>
                <c:pt idx="1979">
                  <c:v>117.42344444865326</c:v>
                </c:pt>
                <c:pt idx="1980">
                  <c:v>117.3646734885654</c:v>
                </c:pt>
                <c:pt idx="1981">
                  <c:v>117.30577414181249</c:v>
                </c:pt>
                <c:pt idx="1982">
                  <c:v>117.24661843120138</c:v>
                </c:pt>
                <c:pt idx="1983">
                  <c:v>117.18767280283751</c:v>
                </c:pt>
                <c:pt idx="1984">
                  <c:v>117.12879527974978</c:v>
                </c:pt>
                <c:pt idx="1985">
                  <c:v>117.06996909884356</c:v>
                </c:pt>
                <c:pt idx="1986">
                  <c:v>117.01138666178659</c:v>
                </c:pt>
                <c:pt idx="1987">
                  <c:v>116.95254062206176</c:v>
                </c:pt>
                <c:pt idx="1988">
                  <c:v>116.89700892743026</c:v>
                </c:pt>
                <c:pt idx="1989">
                  <c:v>116.83838132001721</c:v>
                </c:pt>
                <c:pt idx="1990">
                  <c:v>116.77984248140748</c:v>
                </c:pt>
                <c:pt idx="1991">
                  <c:v>116.72130665214384</c:v>
                </c:pt>
                <c:pt idx="1992">
                  <c:v>116.6628765298862</c:v>
                </c:pt>
                <c:pt idx="1993">
                  <c:v>116.60487107525738</c:v>
                </c:pt>
                <c:pt idx="1994">
                  <c:v>116.54645291346419</c:v>
                </c:pt>
                <c:pt idx="1995">
                  <c:v>116.50147862732408</c:v>
                </c:pt>
                <c:pt idx="1996">
                  <c:v>116.44377770025618</c:v>
                </c:pt>
                <c:pt idx="1997">
                  <c:v>116.38615569249876</c:v>
                </c:pt>
                <c:pt idx="1998">
                  <c:v>116.3280446702525</c:v>
                </c:pt>
                <c:pt idx="1999">
                  <c:v>116.27012138865811</c:v>
                </c:pt>
                <c:pt idx="2000">
                  <c:v>116.21225600139816</c:v>
                </c:pt>
                <c:pt idx="2001">
                  <c:v>116.15432355992154</c:v>
                </c:pt>
                <c:pt idx="2002">
                  <c:v>116.09683263452968</c:v>
                </c:pt>
                <c:pt idx="2003">
                  <c:v>116.03914958431284</c:v>
                </c:pt>
                <c:pt idx="2004">
                  <c:v>115.98132003793209</c:v>
                </c:pt>
                <c:pt idx="2005">
                  <c:v>115.9236426977036</c:v>
                </c:pt>
                <c:pt idx="2006">
                  <c:v>115.86633146566686</c:v>
                </c:pt>
                <c:pt idx="2007">
                  <c:v>115.80872871095289</c:v>
                </c:pt>
                <c:pt idx="2008">
                  <c:v>115.75120818894645</c:v>
                </c:pt>
                <c:pt idx="2009">
                  <c:v>115.69561057293204</c:v>
                </c:pt>
                <c:pt idx="2010">
                  <c:v>115.64068983172224</c:v>
                </c:pt>
                <c:pt idx="2011">
                  <c:v>115.58348414947132</c:v>
                </c:pt>
                <c:pt idx="2012">
                  <c:v>115.52648291541792</c:v>
                </c:pt>
                <c:pt idx="2013">
                  <c:v>115.46929853604439</c:v>
                </c:pt>
                <c:pt idx="2014">
                  <c:v>115.41213546693753</c:v>
                </c:pt>
                <c:pt idx="2015">
                  <c:v>115.35498216035981</c:v>
                </c:pt>
                <c:pt idx="2016">
                  <c:v>115.29817721717902</c:v>
                </c:pt>
                <c:pt idx="2017">
                  <c:v>115.24104871379316</c:v>
                </c:pt>
                <c:pt idx="2018">
                  <c:v>115.18439235081053</c:v>
                </c:pt>
                <c:pt idx="2019">
                  <c:v>115.12756866721737</c:v>
                </c:pt>
                <c:pt idx="2020">
                  <c:v>115.07072126312296</c:v>
                </c:pt>
                <c:pt idx="2021">
                  <c:v>115.01397675870665</c:v>
                </c:pt>
                <c:pt idx="2022">
                  <c:v>114.95734566557941</c:v>
                </c:pt>
                <c:pt idx="2023">
                  <c:v>114.90079559361025</c:v>
                </c:pt>
                <c:pt idx="2024">
                  <c:v>114.84430137356402</c:v>
                </c:pt>
                <c:pt idx="2025">
                  <c:v>114.78782766677973</c:v>
                </c:pt>
                <c:pt idx="2026">
                  <c:v>114.73163142657928</c:v>
                </c:pt>
                <c:pt idx="2027">
                  <c:v>114.67555058980309</c:v>
                </c:pt>
                <c:pt idx="2028">
                  <c:v>114.61909285516916</c:v>
                </c:pt>
                <c:pt idx="2029">
                  <c:v>114.56263024785135</c:v>
                </c:pt>
                <c:pt idx="2030">
                  <c:v>114.50636996673374</c:v>
                </c:pt>
                <c:pt idx="2031">
                  <c:v>114.45031368230129</c:v>
                </c:pt>
                <c:pt idx="2032">
                  <c:v>114.3941403848678</c:v>
                </c:pt>
                <c:pt idx="2033">
                  <c:v>114.33833696727392</c:v>
                </c:pt>
                <c:pt idx="2034">
                  <c:v>114.28262458368489</c:v>
                </c:pt>
                <c:pt idx="2035">
                  <c:v>114.22697764358753</c:v>
                </c:pt>
                <c:pt idx="2036">
                  <c:v>114.1763016604537</c:v>
                </c:pt>
                <c:pt idx="2037">
                  <c:v>114.12032702764681</c:v>
                </c:pt>
                <c:pt idx="2038">
                  <c:v>114.06458118087237</c:v>
                </c:pt>
                <c:pt idx="2039">
                  <c:v>114.01553727588912</c:v>
                </c:pt>
                <c:pt idx="2040">
                  <c:v>113.96037651898394</c:v>
                </c:pt>
                <c:pt idx="2041">
                  <c:v>113.90496007602655</c:v>
                </c:pt>
                <c:pt idx="2042">
                  <c:v>113.84945104025756</c:v>
                </c:pt>
                <c:pt idx="2043">
                  <c:v>113.79417978241008</c:v>
                </c:pt>
                <c:pt idx="2044">
                  <c:v>113.73877920549937</c:v>
                </c:pt>
                <c:pt idx="2045">
                  <c:v>113.68318840432366</c:v>
                </c:pt>
                <c:pt idx="2046">
                  <c:v>113.63113995280226</c:v>
                </c:pt>
                <c:pt idx="2047">
                  <c:v>113.60229445260829</c:v>
                </c:pt>
                <c:pt idx="2048">
                  <c:v>113.54688142845258</c:v>
                </c:pt>
                <c:pt idx="2049">
                  <c:v>113.49167008939658</c:v>
                </c:pt>
                <c:pt idx="2050">
                  <c:v>113.43651258879895</c:v>
                </c:pt>
                <c:pt idx="2051">
                  <c:v>113.38125038068475</c:v>
                </c:pt>
                <c:pt idx="2052">
                  <c:v>113.32618345846346</c:v>
                </c:pt>
                <c:pt idx="2053">
                  <c:v>113.27113848291454</c:v>
                </c:pt>
                <c:pt idx="2054">
                  <c:v>113.21611805165723</c:v>
                </c:pt>
                <c:pt idx="2055">
                  <c:v>113.16129503704067</c:v>
                </c:pt>
                <c:pt idx="2056">
                  <c:v>113.10637948281752</c:v>
                </c:pt>
                <c:pt idx="2057">
                  <c:v>113.05147867703026</c:v>
                </c:pt>
                <c:pt idx="2058">
                  <c:v>112.9969612031706</c:v>
                </c:pt>
                <c:pt idx="2059">
                  <c:v>112.94272613815582</c:v>
                </c:pt>
                <c:pt idx="2060">
                  <c:v>116.18813048667462</c:v>
                </c:pt>
                <c:pt idx="2061">
                  <c:v>116.13179731292433</c:v>
                </c:pt>
                <c:pt idx="2062">
                  <c:v>116.07550463366456</c:v>
                </c:pt>
                <c:pt idx="2063">
                  <c:v>116.01955138529553</c:v>
                </c:pt>
                <c:pt idx="2064">
                  <c:v>115.96438490772096</c:v>
                </c:pt>
                <c:pt idx="2065">
                  <c:v>115.90839419218602</c:v>
                </c:pt>
                <c:pt idx="2066">
                  <c:v>115.85260880554249</c:v>
                </c:pt>
                <c:pt idx="2067">
                  <c:v>115.79700309528835</c:v>
                </c:pt>
                <c:pt idx="2068">
                  <c:v>115.74148013584163</c:v>
                </c:pt>
                <c:pt idx="2069">
                  <c:v>115.68910905042979</c:v>
                </c:pt>
                <c:pt idx="2070">
                  <c:v>115.63364996027185</c:v>
                </c:pt>
                <c:pt idx="2071">
                  <c:v>115.57803860376357</c:v>
                </c:pt>
                <c:pt idx="2072">
                  <c:v>115.52262380608545</c:v>
                </c:pt>
                <c:pt idx="2073">
                  <c:v>115.4669836788887</c:v>
                </c:pt>
                <c:pt idx="2074">
                  <c:v>115.41161466082004</c:v>
                </c:pt>
                <c:pt idx="2075">
                  <c:v>115.35630238657751</c:v>
                </c:pt>
                <c:pt idx="2076">
                  <c:v>115.30101349597047</c:v>
                </c:pt>
                <c:pt idx="2077">
                  <c:v>115.24600741625407</c:v>
                </c:pt>
                <c:pt idx="2078">
                  <c:v>115.19121536522813</c:v>
                </c:pt>
                <c:pt idx="2079">
                  <c:v>115.13631574245639</c:v>
                </c:pt>
                <c:pt idx="2080">
                  <c:v>115.08146888241677</c:v>
                </c:pt>
                <c:pt idx="2081">
                  <c:v>115.02628588880873</c:v>
                </c:pt>
                <c:pt idx="2082">
                  <c:v>114.97138448735787</c:v>
                </c:pt>
                <c:pt idx="2083">
                  <c:v>114.91622758033125</c:v>
                </c:pt>
                <c:pt idx="2084">
                  <c:v>114.86151955751095</c:v>
                </c:pt>
                <c:pt idx="2085">
                  <c:v>114.80653640655656</c:v>
                </c:pt>
                <c:pt idx="2086">
                  <c:v>114.75152985077256</c:v>
                </c:pt>
                <c:pt idx="2087">
                  <c:v>114.69662827058426</c:v>
                </c:pt>
                <c:pt idx="2088">
                  <c:v>114.64197572228429</c:v>
                </c:pt>
                <c:pt idx="2089">
                  <c:v>114.58760077377282</c:v>
                </c:pt>
                <c:pt idx="2090">
                  <c:v>114.53303951084897</c:v>
                </c:pt>
                <c:pt idx="2091">
                  <c:v>114.4783057648679</c:v>
                </c:pt>
                <c:pt idx="2092">
                  <c:v>114.42445935875844</c:v>
                </c:pt>
                <c:pt idx="2093">
                  <c:v>114.37027305215605</c:v>
                </c:pt>
                <c:pt idx="2094">
                  <c:v>114.31586249952458</c:v>
                </c:pt>
                <c:pt idx="2095">
                  <c:v>114.26151475266155</c:v>
                </c:pt>
                <c:pt idx="2096">
                  <c:v>114.20728344450029</c:v>
                </c:pt>
                <c:pt idx="2097">
                  <c:v>114.15327885771899</c:v>
                </c:pt>
                <c:pt idx="2098">
                  <c:v>114.09894178188921</c:v>
                </c:pt>
                <c:pt idx="2099">
                  <c:v>114.04461828953741</c:v>
                </c:pt>
                <c:pt idx="2100">
                  <c:v>113.99033717659619</c:v>
                </c:pt>
                <c:pt idx="2101">
                  <c:v>113.93648433620135</c:v>
                </c:pt>
                <c:pt idx="2102">
                  <c:v>113.88239683827186</c:v>
                </c:pt>
                <c:pt idx="2103">
                  <c:v>113.82842231505975</c:v>
                </c:pt>
                <c:pt idx="2104">
                  <c:v>113.77481815560684</c:v>
                </c:pt>
                <c:pt idx="2105">
                  <c:v>113.7208166365622</c:v>
                </c:pt>
                <c:pt idx="2106">
                  <c:v>113.66689736109437</c:v>
                </c:pt>
                <c:pt idx="2107">
                  <c:v>113.61297568302933</c:v>
                </c:pt>
                <c:pt idx="2108">
                  <c:v>113.56850928077723</c:v>
                </c:pt>
                <c:pt idx="2109">
                  <c:v>113.51505473219142</c:v>
                </c:pt>
                <c:pt idx="2110">
                  <c:v>113.46148463114754</c:v>
                </c:pt>
                <c:pt idx="2111">
                  <c:v>113.40822803455683</c:v>
                </c:pt>
                <c:pt idx="2112">
                  <c:v>113.35617102398955</c:v>
                </c:pt>
                <c:pt idx="2113">
                  <c:v>113.3143402552582</c:v>
                </c:pt>
                <c:pt idx="2114">
                  <c:v>113.26107894386878</c:v>
                </c:pt>
                <c:pt idx="2115">
                  <c:v>113.20758214648042</c:v>
                </c:pt>
                <c:pt idx="2116">
                  <c:v>113.15457849276089</c:v>
                </c:pt>
                <c:pt idx="2117">
                  <c:v>113.10151647778282</c:v>
                </c:pt>
                <c:pt idx="2118">
                  <c:v>113.04851906557056</c:v>
                </c:pt>
                <c:pt idx="2119">
                  <c:v>112.99557165091697</c:v>
                </c:pt>
                <c:pt idx="2120">
                  <c:v>112.94244441995315</c:v>
                </c:pt>
                <c:pt idx="2121">
                  <c:v>112.88935211605099</c:v>
                </c:pt>
                <c:pt idx="2122">
                  <c:v>112.83654776474135</c:v>
                </c:pt>
                <c:pt idx="2123">
                  <c:v>112.78410071983811</c:v>
                </c:pt>
                <c:pt idx="2124">
                  <c:v>113.04765933307402</c:v>
                </c:pt>
                <c:pt idx="2125">
                  <c:v>112.99487742996973</c:v>
                </c:pt>
                <c:pt idx="2126">
                  <c:v>112.94198844199137</c:v>
                </c:pt>
                <c:pt idx="2127">
                  <c:v>112.88911559565048</c:v>
                </c:pt>
                <c:pt idx="2128">
                  <c:v>112.83611489922762</c:v>
                </c:pt>
                <c:pt idx="2129">
                  <c:v>112.78357838206054</c:v>
                </c:pt>
                <c:pt idx="2130">
                  <c:v>112.73107552969917</c:v>
                </c:pt>
                <c:pt idx="2131">
                  <c:v>112.67837568188975</c:v>
                </c:pt>
                <c:pt idx="2132">
                  <c:v>112.64148942981197</c:v>
                </c:pt>
                <c:pt idx="2133">
                  <c:v>112.58921594093147</c:v>
                </c:pt>
                <c:pt idx="2134">
                  <c:v>112.53658029937232</c:v>
                </c:pt>
                <c:pt idx="2135">
                  <c:v>112.48422510370452</c:v>
                </c:pt>
                <c:pt idx="2136">
                  <c:v>112.43167770154079</c:v>
                </c:pt>
                <c:pt idx="2137">
                  <c:v>112.37955460626411</c:v>
                </c:pt>
                <c:pt idx="2138">
                  <c:v>112.32743604832928</c:v>
                </c:pt>
                <c:pt idx="2139">
                  <c:v>112.27515653399001</c:v>
                </c:pt>
                <c:pt idx="2140">
                  <c:v>112.22274520445522</c:v>
                </c:pt>
                <c:pt idx="2141">
                  <c:v>112.17455531407032</c:v>
                </c:pt>
                <c:pt idx="2142">
                  <c:v>112.12241066456706</c:v>
                </c:pt>
                <c:pt idx="2143">
                  <c:v>112.07012663892539</c:v>
                </c:pt>
                <c:pt idx="2144">
                  <c:v>112.0182874190471</c:v>
                </c:pt>
                <c:pt idx="2145">
                  <c:v>111.96643826367942</c:v>
                </c:pt>
                <c:pt idx="2146">
                  <c:v>111.91504801714177</c:v>
                </c:pt>
                <c:pt idx="2147">
                  <c:v>111.86338831136099</c:v>
                </c:pt>
                <c:pt idx="2148">
                  <c:v>111.81170599933266</c:v>
                </c:pt>
                <c:pt idx="2149">
                  <c:v>111.75972503448597</c:v>
                </c:pt>
                <c:pt idx="2150">
                  <c:v>111.70786091313103</c:v>
                </c:pt>
                <c:pt idx="2151">
                  <c:v>111.65638188854314</c:v>
                </c:pt>
                <c:pt idx="2152">
                  <c:v>111.60792715163872</c:v>
                </c:pt>
                <c:pt idx="2153">
                  <c:v>111.59605355589269</c:v>
                </c:pt>
                <c:pt idx="2154">
                  <c:v>111.55076536398741</c:v>
                </c:pt>
                <c:pt idx="2155">
                  <c:v>111.49948581766463</c:v>
                </c:pt>
                <c:pt idx="2156">
                  <c:v>111.4477991000649</c:v>
                </c:pt>
                <c:pt idx="2157">
                  <c:v>111.39618316260454</c:v>
                </c:pt>
                <c:pt idx="2158">
                  <c:v>111.34476065998176</c:v>
                </c:pt>
                <c:pt idx="2159">
                  <c:v>111.29322725629456</c:v>
                </c:pt>
                <c:pt idx="2160">
                  <c:v>111.24176612118555</c:v>
                </c:pt>
                <c:pt idx="2161">
                  <c:v>111.1903760182786</c:v>
                </c:pt>
                <c:pt idx="2162">
                  <c:v>111.1390427576666</c:v>
                </c:pt>
                <c:pt idx="2163">
                  <c:v>38620.021295202481</c:v>
                </c:pt>
                <c:pt idx="2164">
                  <c:v>38602.183769328381</c:v>
                </c:pt>
                <c:pt idx="2165">
                  <c:v>38584.362077837461</c:v>
                </c:pt>
                <c:pt idx="2166">
                  <c:v>38566.556676019369</c:v>
                </c:pt>
                <c:pt idx="2167">
                  <c:v>38548.7679506153</c:v>
                </c:pt>
                <c:pt idx="2168">
                  <c:v>38530.995428123853</c:v>
                </c:pt>
                <c:pt idx="2169">
                  <c:v>38513.239393364354</c:v>
                </c:pt>
                <c:pt idx="2170">
                  <c:v>38495.499943960152</c:v>
                </c:pt>
                <c:pt idx="2171">
                  <c:v>38477.776585201806</c:v>
                </c:pt>
                <c:pt idx="2172">
                  <c:v>38460.078114614967</c:v>
                </c:pt>
                <c:pt idx="2173">
                  <c:v>38442.399759149797</c:v>
                </c:pt>
                <c:pt idx="2174">
                  <c:v>38424.725200441171</c:v>
                </c:pt>
                <c:pt idx="2175">
                  <c:v>38407.066778933615</c:v>
                </c:pt>
                <c:pt idx="2176">
                  <c:v>38389.42493815862</c:v>
                </c:pt>
                <c:pt idx="2177">
                  <c:v>38371.79903944159</c:v>
                </c:pt>
                <c:pt idx="2178">
                  <c:v>38354.189587980298</c:v>
                </c:pt>
                <c:pt idx="2179">
                  <c:v>38336.595955797078</c:v>
                </c:pt>
                <c:pt idx="2180">
                  <c:v>38319.030956887189</c:v>
                </c:pt>
                <c:pt idx="2181">
                  <c:v>38301.469810074028</c:v>
                </c:pt>
                <c:pt idx="2182">
                  <c:v>38283.951744511767</c:v>
                </c:pt>
                <c:pt idx="2183">
                  <c:v>38266.422672952671</c:v>
                </c:pt>
                <c:pt idx="2184">
                  <c:v>38248.909858492247</c:v>
                </c:pt>
                <c:pt idx="2185">
                  <c:v>38231.413081130384</c:v>
                </c:pt>
                <c:pt idx="2186">
                  <c:v>38213.932945155786</c:v>
                </c:pt>
                <c:pt idx="2187">
                  <c:v>38196.46772044438</c:v>
                </c:pt>
                <c:pt idx="2188">
                  <c:v>38179.01863906064</c:v>
                </c:pt>
                <c:pt idx="2189">
                  <c:v>38161.585708175226</c:v>
                </c:pt>
                <c:pt idx="2190">
                  <c:v>38144.168321229045</c:v>
                </c:pt>
                <c:pt idx="2191">
                  <c:v>38126.766860620213</c:v>
                </c:pt>
                <c:pt idx="2192">
                  <c:v>38109.381194017107</c:v>
                </c:pt>
                <c:pt idx="2193">
                  <c:v>38092.011706360179</c:v>
                </c:pt>
                <c:pt idx="2194">
                  <c:v>38074.666556682234</c:v>
                </c:pt>
                <c:pt idx="2195">
                  <c:v>38069.688046020194</c:v>
                </c:pt>
                <c:pt idx="2196">
                  <c:v>38052.360436203453</c:v>
                </c:pt>
                <c:pt idx="2197">
                  <c:v>38035.048207197484</c:v>
                </c:pt>
                <c:pt idx="2198">
                  <c:v>38017.751762658816</c:v>
                </c:pt>
                <c:pt idx="2199">
                  <c:v>38000.471016908115</c:v>
                </c:pt>
                <c:pt idx="2200">
                  <c:v>37983.206327163447</c:v>
                </c:pt>
                <c:pt idx="2201">
                  <c:v>37965.956943045749</c:v>
                </c:pt>
                <c:pt idx="2202">
                  <c:v>37948.723190956</c:v>
                </c:pt>
                <c:pt idx="2203">
                  <c:v>37931.505116439461</c:v>
                </c:pt>
                <c:pt idx="2204">
                  <c:v>37914.314198296968</c:v>
                </c:pt>
                <c:pt idx="2205">
                  <c:v>37897.128226867324</c:v>
                </c:pt>
                <c:pt idx="2206">
                  <c:v>37879.957064444134</c:v>
                </c:pt>
                <c:pt idx="2207">
                  <c:v>37862.801649482826</c:v>
                </c:pt>
                <c:pt idx="2208">
                  <c:v>37845.661408763728</c:v>
                </c:pt>
                <c:pt idx="2209">
                  <c:v>37828.537127583288</c:v>
                </c:pt>
                <c:pt idx="2210">
                  <c:v>37811.428207256802</c:v>
                </c:pt>
                <c:pt idx="2211">
                  <c:v>37794.334715752615</c:v>
                </c:pt>
                <c:pt idx="2212">
                  <c:v>37777.256401815997</c:v>
                </c:pt>
                <c:pt idx="2213">
                  <c:v>37760.193507082877</c:v>
                </c:pt>
                <c:pt idx="2214">
                  <c:v>37743.14613270462</c:v>
                </c:pt>
                <c:pt idx="2215">
                  <c:v>37726.114204819554</c:v>
                </c:pt>
                <c:pt idx="2216">
                  <c:v>37709.097640779262</c:v>
                </c:pt>
                <c:pt idx="2217">
                  <c:v>37692.096258332473</c:v>
                </c:pt>
                <c:pt idx="2218">
                  <c:v>37675.110986371881</c:v>
                </c:pt>
                <c:pt idx="2219">
                  <c:v>37658.140332440744</c:v>
                </c:pt>
                <c:pt idx="2220">
                  <c:v>37641.18516569944</c:v>
                </c:pt>
                <c:pt idx="2221">
                  <c:v>37624.244938352138</c:v>
                </c:pt>
                <c:pt idx="2222">
                  <c:v>37607.319990991891</c:v>
                </c:pt>
                <c:pt idx="2223">
                  <c:v>37590.410449629031</c:v>
                </c:pt>
                <c:pt idx="2224">
                  <c:v>37573.517408381158</c:v>
                </c:pt>
                <c:pt idx="2225">
                  <c:v>37556.638073358095</c:v>
                </c:pt>
                <c:pt idx="2226">
                  <c:v>37539.773993995717</c:v>
                </c:pt>
                <c:pt idx="2227">
                  <c:v>37522.924932831156</c:v>
                </c:pt>
                <c:pt idx="2228">
                  <c:v>37506.091408859502</c:v>
                </c:pt>
                <c:pt idx="2229">
                  <c:v>37489.273171145884</c:v>
                </c:pt>
                <c:pt idx="2230">
                  <c:v>37472.469527266134</c:v>
                </c:pt>
                <c:pt idx="2231">
                  <c:v>37455.680876044244</c:v>
                </c:pt>
                <c:pt idx="2232">
                  <c:v>37438.907321390092</c:v>
                </c:pt>
                <c:pt idx="2233">
                  <c:v>37422.148983287414</c:v>
                </c:pt>
                <c:pt idx="2234">
                  <c:v>37405.405403121214</c:v>
                </c:pt>
                <c:pt idx="2235">
                  <c:v>37388.676807102769</c:v>
                </c:pt>
                <c:pt idx="2236">
                  <c:v>37371.963089669596</c:v>
                </c:pt>
                <c:pt idx="2237">
                  <c:v>37355.264388589756</c:v>
                </c:pt>
                <c:pt idx="2238">
                  <c:v>37338.580765661878</c:v>
                </c:pt>
                <c:pt idx="2239">
                  <c:v>37321.912071461549</c:v>
                </c:pt>
                <c:pt idx="2240">
                  <c:v>37305.262563012155</c:v>
                </c:pt>
                <c:pt idx="2241">
                  <c:v>37288.623287766684</c:v>
                </c:pt>
                <c:pt idx="2242">
                  <c:v>37271.998965432722</c:v>
                </c:pt>
                <c:pt idx="2243">
                  <c:v>37255.3896532293</c:v>
                </c:pt>
                <c:pt idx="2244">
                  <c:v>37238.795047593114</c:v>
                </c:pt>
                <c:pt idx="2245">
                  <c:v>37222.215410251119</c:v>
                </c:pt>
                <c:pt idx="2246">
                  <c:v>37205.650227603037</c:v>
                </c:pt>
                <c:pt idx="2247">
                  <c:v>37189.101450811395</c:v>
                </c:pt>
                <c:pt idx="2248">
                  <c:v>37172.568131654378</c:v>
                </c:pt>
                <c:pt idx="2249">
                  <c:v>37156.047212484751</c:v>
                </c:pt>
                <c:pt idx="2250">
                  <c:v>37139.541193998528</c:v>
                </c:pt>
                <c:pt idx="2251">
                  <c:v>37123.049829572126</c:v>
                </c:pt>
                <c:pt idx="2252">
                  <c:v>37106.572813817023</c:v>
                </c:pt>
                <c:pt idx="2253">
                  <c:v>37090.110842971837</c:v>
                </c:pt>
                <c:pt idx="2254">
                  <c:v>37073.66334283883</c:v>
                </c:pt>
                <c:pt idx="2255">
                  <c:v>37057.230129182135</c:v>
                </c:pt>
                <c:pt idx="2256">
                  <c:v>37040.811487599276</c:v>
                </c:pt>
                <c:pt idx="2257">
                  <c:v>37024.407429932209</c:v>
                </c:pt>
                <c:pt idx="2258">
                  <c:v>37008.01841893133</c:v>
                </c:pt>
                <c:pt idx="2259">
                  <c:v>36991.643484527674</c:v>
                </c:pt>
                <c:pt idx="2260">
                  <c:v>36975.28303480726</c:v>
                </c:pt>
                <c:pt idx="2261">
                  <c:v>36958.936976878525</c:v>
                </c:pt>
                <c:pt idx="2262">
                  <c:v>36942.605586256839</c:v>
                </c:pt>
                <c:pt idx="2263">
                  <c:v>36926.288622658663</c:v>
                </c:pt>
                <c:pt idx="2264">
                  <c:v>36909.985978675155</c:v>
                </c:pt>
                <c:pt idx="2265">
                  <c:v>36893.697547087038</c:v>
                </c:pt>
                <c:pt idx="2266">
                  <c:v>36877.423522821045</c:v>
                </c:pt>
                <c:pt idx="2267">
                  <c:v>36861.164055827277</c:v>
                </c:pt>
                <c:pt idx="2268">
                  <c:v>36844.919128628775</c:v>
                </c:pt>
                <c:pt idx="2269">
                  <c:v>36828.688091159354</c:v>
                </c:pt>
                <c:pt idx="2270">
                  <c:v>36812.471877410127</c:v>
                </c:pt>
                <c:pt idx="2271">
                  <c:v>36796.269742878794</c:v>
                </c:pt>
                <c:pt idx="2272">
                  <c:v>36780.081629265565</c:v>
                </c:pt>
                <c:pt idx="2273">
                  <c:v>36763.907503535156</c:v>
                </c:pt>
                <c:pt idx="2274">
                  <c:v>36747.74789584129</c:v>
                </c:pt>
                <c:pt idx="2275">
                  <c:v>36731.602369794018</c:v>
                </c:pt>
                <c:pt idx="2276">
                  <c:v>36715.472768401924</c:v>
                </c:pt>
                <c:pt idx="2277">
                  <c:v>36699.355402269342</c:v>
                </c:pt>
                <c:pt idx="2278">
                  <c:v>36683.253337590853</c:v>
                </c:pt>
                <c:pt idx="2279">
                  <c:v>36667.166189440839</c:v>
                </c:pt>
                <c:pt idx="2280">
                  <c:v>36651.091903995417</c:v>
                </c:pt>
                <c:pt idx="2281">
                  <c:v>36635.031286116697</c:v>
                </c:pt>
                <c:pt idx="2282">
                  <c:v>36618.984720604698</c:v>
                </c:pt>
                <c:pt idx="2283">
                  <c:v>36602.952057730552</c:v>
                </c:pt>
                <c:pt idx="2284">
                  <c:v>36586.933645743906</c:v>
                </c:pt>
                <c:pt idx="2285">
                  <c:v>36570.928942595325</c:v>
                </c:pt>
                <c:pt idx="2286">
                  <c:v>36554.938250685584</c:v>
                </c:pt>
                <c:pt idx="2287">
                  <c:v>36538.961845452301</c:v>
                </c:pt>
                <c:pt idx="2288">
                  <c:v>36522.999066916513</c:v>
                </c:pt>
                <c:pt idx="2289">
                  <c:v>36507.050215985444</c:v>
                </c:pt>
                <c:pt idx="2290">
                  <c:v>36491.115258449005</c:v>
                </c:pt>
                <c:pt idx="2291">
                  <c:v>36475.194563564502</c:v>
                </c:pt>
                <c:pt idx="2292">
                  <c:v>36459.287794117779</c:v>
                </c:pt>
                <c:pt idx="2293">
                  <c:v>36443.394667156725</c:v>
                </c:pt>
                <c:pt idx="2294">
                  <c:v>36427.51561655882</c:v>
                </c:pt>
                <c:pt idx="2295">
                  <c:v>36411.650079165986</c:v>
                </c:pt>
                <c:pt idx="2296">
                  <c:v>36395.798660003456</c:v>
                </c:pt>
                <c:pt idx="2297">
                  <c:v>36379.960992298897</c:v>
                </c:pt>
                <c:pt idx="2298">
                  <c:v>36364.136822031862</c:v>
                </c:pt>
                <c:pt idx="2299">
                  <c:v>36348.326431659232</c:v>
                </c:pt>
                <c:pt idx="2300">
                  <c:v>36332.529682908695</c:v>
                </c:pt>
                <c:pt idx="2301">
                  <c:v>36316.746667897103</c:v>
                </c:pt>
                <c:pt idx="2302">
                  <c:v>36300.977618106437</c:v>
                </c:pt>
                <c:pt idx="2303">
                  <c:v>36285.222013163591</c:v>
                </c:pt>
                <c:pt idx="2304">
                  <c:v>36269.480148728289</c:v>
                </c:pt>
                <c:pt idx="2305">
                  <c:v>36253.751888087521</c:v>
                </c:pt>
                <c:pt idx="2306">
                  <c:v>36238.038081460691</c:v>
                </c:pt>
                <c:pt idx="2307">
                  <c:v>36222.33722204301</c:v>
                </c:pt>
                <c:pt idx="2308">
                  <c:v>36206.651300965706</c:v>
                </c:pt>
                <c:pt idx="2309">
                  <c:v>36190.979518295731</c:v>
                </c:pt>
                <c:pt idx="2310">
                  <c:v>36175.319366227443</c:v>
                </c:pt>
                <c:pt idx="2311">
                  <c:v>36159.672976651505</c:v>
                </c:pt>
                <c:pt idx="2312">
                  <c:v>36144.039914404791</c:v>
                </c:pt>
                <c:pt idx="2313">
                  <c:v>36128.420346741324</c:v>
                </c:pt>
                <c:pt idx="2314">
                  <c:v>36112.814152709841</c:v>
                </c:pt>
                <c:pt idx="2315">
                  <c:v>36097.221521631618</c:v>
                </c:pt>
                <c:pt idx="2316">
                  <c:v>36081.642557373911</c:v>
                </c:pt>
                <c:pt idx="2317">
                  <c:v>36066.078312190497</c:v>
                </c:pt>
                <c:pt idx="2318">
                  <c:v>36050.525920111533</c:v>
                </c:pt>
                <c:pt idx="2319">
                  <c:v>36034.987115835625</c:v>
                </c:pt>
                <c:pt idx="2320">
                  <c:v>36019.462778431131</c:v>
                </c:pt>
                <c:pt idx="2321">
                  <c:v>36003.951525440127</c:v>
                </c:pt>
                <c:pt idx="2322">
                  <c:v>35988.452765994531</c:v>
                </c:pt>
                <c:pt idx="2323">
                  <c:v>35972.967213653836</c:v>
                </c:pt>
                <c:pt idx="2324">
                  <c:v>35957.495184744737</c:v>
                </c:pt>
                <c:pt idx="2325">
                  <c:v>35942.036569487995</c:v>
                </c:pt>
                <c:pt idx="2326">
                  <c:v>35926.591323862944</c:v>
                </c:pt>
                <c:pt idx="2327">
                  <c:v>35911.159248552009</c:v>
                </c:pt>
                <c:pt idx="2328">
                  <c:v>35895.740429522884</c:v>
                </c:pt>
                <c:pt idx="2329">
                  <c:v>35880.334875690467</c:v>
                </c:pt>
                <c:pt idx="2330">
                  <c:v>35864.943115922753</c:v>
                </c:pt>
                <c:pt idx="2331">
                  <c:v>35849.563944389221</c:v>
                </c:pt>
                <c:pt idx="2332">
                  <c:v>35834.19782182412</c:v>
                </c:pt>
                <c:pt idx="2333">
                  <c:v>35818.844742222813</c:v>
                </c:pt>
                <c:pt idx="2334">
                  <c:v>35803.505039696916</c:v>
                </c:pt>
                <c:pt idx="2335">
                  <c:v>35788.178268133117</c:v>
                </c:pt>
                <c:pt idx="2336">
                  <c:v>35772.865054412141</c:v>
                </c:pt>
                <c:pt idx="2337">
                  <c:v>35757.566842665277</c:v>
                </c:pt>
                <c:pt idx="2338">
                  <c:v>35742.279416973557</c:v>
                </c:pt>
                <c:pt idx="2339">
                  <c:v>35727.00532992799</c:v>
                </c:pt>
                <c:pt idx="2340">
                  <c:v>35711.744239987391</c:v>
                </c:pt>
                <c:pt idx="2341">
                  <c:v>35696.49656446735</c:v>
                </c:pt>
                <c:pt idx="2342">
                  <c:v>35681.261773339698</c:v>
                </c:pt>
                <c:pt idx="2343">
                  <c:v>35666.039392037084</c:v>
                </c:pt>
                <c:pt idx="2344">
                  <c:v>35650.830331296609</c:v>
                </c:pt>
                <c:pt idx="2345">
                  <c:v>35635.633903235954</c:v>
                </c:pt>
                <c:pt idx="2346">
                  <c:v>35620.455675468627</c:v>
                </c:pt>
                <c:pt idx="2347">
                  <c:v>35605.285162365406</c:v>
                </c:pt>
                <c:pt idx="2348">
                  <c:v>35590.12753063671</c:v>
                </c:pt>
                <c:pt idx="2349">
                  <c:v>35574.983079205238</c:v>
                </c:pt>
                <c:pt idx="2350">
                  <c:v>35559.874173197473</c:v>
                </c:pt>
                <c:pt idx="2351">
                  <c:v>35544.755187412884</c:v>
                </c:pt>
                <c:pt idx="2352">
                  <c:v>35529.649456024592</c:v>
                </c:pt>
                <c:pt idx="2353">
                  <c:v>35514.557327819406</c:v>
                </c:pt>
                <c:pt idx="2354">
                  <c:v>35499.477201374713</c:v>
                </c:pt>
                <c:pt idx="2355">
                  <c:v>35484.409865267735</c:v>
                </c:pt>
                <c:pt idx="2356">
                  <c:v>35469.354999355055</c:v>
                </c:pt>
                <c:pt idx="2357">
                  <c:v>35454.313024932235</c:v>
                </c:pt>
                <c:pt idx="2358">
                  <c:v>35439.284011356598</c:v>
                </c:pt>
                <c:pt idx="2359">
                  <c:v>35424.268001182296</c:v>
                </c:pt>
                <c:pt idx="2360">
                  <c:v>35409.264270330226</c:v>
                </c:pt>
                <c:pt idx="2361">
                  <c:v>35394.273287362266</c:v>
                </c:pt>
                <c:pt idx="2362">
                  <c:v>35379.294824975179</c:v>
                </c:pt>
                <c:pt idx="2363">
                  <c:v>35364.329031759822</c:v>
                </c:pt>
                <c:pt idx="2364">
                  <c:v>35349.37588165432</c:v>
                </c:pt>
                <c:pt idx="2365">
                  <c:v>35334.437276617122</c:v>
                </c:pt>
                <c:pt idx="2366">
                  <c:v>35319.530036534052</c:v>
                </c:pt>
                <c:pt idx="2367">
                  <c:v>35304.614768980871</c:v>
                </c:pt>
                <c:pt idx="2368">
                  <c:v>35289.712125134531</c:v>
                </c:pt>
                <c:pt idx="2369">
                  <c:v>35274.821951242069</c:v>
                </c:pt>
                <c:pt idx="2370">
                  <c:v>35259.944691878409</c:v>
                </c:pt>
                <c:pt idx="2371">
                  <c:v>35245.079789840864</c:v>
                </c:pt>
                <c:pt idx="2372">
                  <c:v>35230.22738931136</c:v>
                </c:pt>
                <c:pt idx="2373">
                  <c:v>35215.38753437261</c:v>
                </c:pt>
                <c:pt idx="2374">
                  <c:v>35200.601686989714</c:v>
                </c:pt>
                <c:pt idx="2375">
                  <c:v>35185.786655537493</c:v>
                </c:pt>
                <c:pt idx="2376">
                  <c:v>35170.984055961198</c:v>
                </c:pt>
                <c:pt idx="2377">
                  <c:v>35156.194769656962</c:v>
                </c:pt>
                <c:pt idx="2378">
                  <c:v>35141.419773226204</c:v>
                </c:pt>
                <c:pt idx="2379">
                  <c:v>35126.654680884509</c:v>
                </c:pt>
                <c:pt idx="2380">
                  <c:v>35111.901990185834</c:v>
                </c:pt>
                <c:pt idx="2381">
                  <c:v>35097.162168636147</c:v>
                </c:pt>
                <c:pt idx="2382">
                  <c:v>35082.434362438653</c:v>
                </c:pt>
                <c:pt idx="2383">
                  <c:v>35067.718623571527</c:v>
                </c:pt>
                <c:pt idx="2384">
                  <c:v>35053.015282429573</c:v>
                </c:pt>
                <c:pt idx="2385">
                  <c:v>35038.324293538979</c:v>
                </c:pt>
                <c:pt idx="2386">
                  <c:v>35023.645641165771</c:v>
                </c:pt>
                <c:pt idx="2387">
                  <c:v>35008.979242536421</c:v>
                </c:pt>
                <c:pt idx="2388">
                  <c:v>34994.32538686051</c:v>
                </c:pt>
                <c:pt idx="2389">
                  <c:v>34982.502431275403</c:v>
                </c:pt>
                <c:pt idx="2390">
                  <c:v>34967.871933120659</c:v>
                </c:pt>
                <c:pt idx="2391">
                  <c:v>34953.25363381752</c:v>
                </c:pt>
                <c:pt idx="2392">
                  <c:v>34938.647591048932</c:v>
                </c:pt>
                <c:pt idx="2393">
                  <c:v>34924.053962147074</c:v>
                </c:pt>
                <c:pt idx="2394">
                  <c:v>34909.472241634001</c:v>
                </c:pt>
                <c:pt idx="2395">
                  <c:v>34894.902414599375</c:v>
                </c:pt>
                <c:pt idx="2396">
                  <c:v>34880.345008502336</c:v>
                </c:pt>
                <c:pt idx="2397">
                  <c:v>34865.806413250371</c:v>
                </c:pt>
                <c:pt idx="2398">
                  <c:v>34851.277153016046</c:v>
                </c:pt>
                <c:pt idx="2399">
                  <c:v>34836.755966107055</c:v>
                </c:pt>
                <c:pt idx="2400">
                  <c:v>34822.247101573994</c:v>
                </c:pt>
                <c:pt idx="2401">
                  <c:v>34807.750063040541</c:v>
                </c:pt>
                <c:pt idx="2402">
                  <c:v>34793.265484442651</c:v>
                </c:pt>
                <c:pt idx="2403">
                  <c:v>34778.792456846313</c:v>
                </c:pt>
                <c:pt idx="2404">
                  <c:v>34764.331815492114</c:v>
                </c:pt>
                <c:pt idx="2405">
                  <c:v>34749.883199835975</c:v>
                </c:pt>
                <c:pt idx="2406">
                  <c:v>34735.446466751979</c:v>
                </c:pt>
                <c:pt idx="2407">
                  <c:v>34721.022919820003</c:v>
                </c:pt>
                <c:pt idx="2408">
                  <c:v>34706.610290961631</c:v>
                </c:pt>
                <c:pt idx="2409">
                  <c:v>34692.209218630946</c:v>
                </c:pt>
                <c:pt idx="2410">
                  <c:v>34677.820444587553</c:v>
                </c:pt>
                <c:pt idx="2411">
                  <c:v>34663.44345593288</c:v>
                </c:pt>
                <c:pt idx="2412">
                  <c:v>34649.078571480663</c:v>
                </c:pt>
                <c:pt idx="2413">
                  <c:v>34634.725275561337</c:v>
                </c:pt>
                <c:pt idx="2414">
                  <c:v>34620.384026424697</c:v>
                </c:pt>
                <c:pt idx="2415">
                  <c:v>34606.054473298471</c:v>
                </c:pt>
                <c:pt idx="2416">
                  <c:v>34591.737437015676</c:v>
                </c:pt>
                <c:pt idx="2417">
                  <c:v>34577.431657941786</c:v>
                </c:pt>
                <c:pt idx="2418">
                  <c:v>34563.138176479224</c:v>
                </c:pt>
                <c:pt idx="2419">
                  <c:v>34548.856248966425</c:v>
                </c:pt>
                <c:pt idx="2420">
                  <c:v>34534.585965509606</c:v>
                </c:pt>
                <c:pt idx="2421">
                  <c:v>34520.327377462032</c:v>
                </c:pt>
                <c:pt idx="2422">
                  <c:v>34506.080673014047</c:v>
                </c:pt>
                <c:pt idx="2423">
                  <c:v>34491.845656234749</c:v>
                </c:pt>
                <c:pt idx="2424">
                  <c:v>34477.622324662414</c:v>
                </c:pt>
                <c:pt idx="2425">
                  <c:v>34463.41100969851</c:v>
                </c:pt>
                <c:pt idx="2426">
                  <c:v>34449.211048710196</c:v>
                </c:pt>
                <c:pt idx="2427">
                  <c:v>34435.022832874332</c:v>
                </c:pt>
                <c:pt idx="2428">
                  <c:v>34420.846616415984</c:v>
                </c:pt>
                <c:pt idx="2429">
                  <c:v>34406.681897913004</c:v>
                </c:pt>
                <c:pt idx="2430">
                  <c:v>34392.528724850024</c:v>
                </c:pt>
                <c:pt idx="2431">
                  <c:v>34378.3871998947</c:v>
                </c:pt>
                <c:pt idx="2432">
                  <c:v>34364.257197309089</c:v>
                </c:pt>
                <c:pt idx="2433">
                  <c:v>34350.139897721041</c:v>
                </c:pt>
                <c:pt idx="2434">
                  <c:v>34336.033126733215</c:v>
                </c:pt>
                <c:pt idx="2435">
                  <c:v>34321.937875039155</c:v>
                </c:pt>
                <c:pt idx="2436">
                  <c:v>34307.854208150202</c:v>
                </c:pt>
                <c:pt idx="2437">
                  <c:v>34293.782487802317</c:v>
                </c:pt>
                <c:pt idx="2438">
                  <c:v>34279.722021160262</c:v>
                </c:pt>
                <c:pt idx="2439">
                  <c:v>34265.672966695121</c:v>
                </c:pt>
                <c:pt idx="2440">
                  <c:v>34251.635436114899</c:v>
                </c:pt>
                <c:pt idx="2441">
                  <c:v>34237.610126840758</c:v>
                </c:pt>
                <c:pt idx="2442">
                  <c:v>34223.595647475304</c:v>
                </c:pt>
                <c:pt idx="2443">
                  <c:v>34209.592688387289</c:v>
                </c:pt>
                <c:pt idx="2444">
                  <c:v>34195.601109445786</c:v>
                </c:pt>
                <c:pt idx="2445">
                  <c:v>34181.621063387429</c:v>
                </c:pt>
                <c:pt idx="2446">
                  <c:v>34167.65229614413</c:v>
                </c:pt>
                <c:pt idx="2447">
                  <c:v>34153.695114073911</c:v>
                </c:pt>
                <c:pt idx="2448">
                  <c:v>34139.750462447693</c:v>
                </c:pt>
                <c:pt idx="2449">
                  <c:v>34125.816161540024</c:v>
                </c:pt>
                <c:pt idx="2450">
                  <c:v>34111.893041931071</c:v>
                </c:pt>
                <c:pt idx="2451">
                  <c:v>34097.9812139813</c:v>
                </c:pt>
                <c:pt idx="2452">
                  <c:v>34084.081982612646</c:v>
                </c:pt>
                <c:pt idx="2453">
                  <c:v>34070.194792383285</c:v>
                </c:pt>
                <c:pt idx="2454">
                  <c:v>34056.317294701868</c:v>
                </c:pt>
                <c:pt idx="2455">
                  <c:v>34042.451121288599</c:v>
                </c:pt>
                <c:pt idx="2456">
                  <c:v>34028.595865218282</c:v>
                </c:pt>
                <c:pt idx="2457">
                  <c:v>34014.752118595599</c:v>
                </c:pt>
                <c:pt idx="2458">
                  <c:v>34000.919448577879</c:v>
                </c:pt>
                <c:pt idx="2459">
                  <c:v>33987.098038232929</c:v>
                </c:pt>
                <c:pt idx="2460">
                  <c:v>33973.288093811672</c:v>
                </c:pt>
                <c:pt idx="2461">
                  <c:v>33959.48905596308</c:v>
                </c:pt>
                <c:pt idx="2462">
                  <c:v>33945.701252182851</c:v>
                </c:pt>
                <c:pt idx="2463">
                  <c:v>33931.924816000959</c:v>
                </c:pt>
                <c:pt idx="2464">
                  <c:v>33918.159341089609</c:v>
                </c:pt>
                <c:pt idx="2465">
                  <c:v>33904.405151375067</c:v>
                </c:pt>
                <c:pt idx="2466">
                  <c:v>33890.662218970414</c:v>
                </c:pt>
                <c:pt idx="2467">
                  <c:v>33876.932007374395</c:v>
                </c:pt>
                <c:pt idx="2468">
                  <c:v>33863.216019479441</c:v>
                </c:pt>
                <c:pt idx="2469">
                  <c:v>33849.506244341421</c:v>
                </c:pt>
                <c:pt idx="2470">
                  <c:v>33835.807536836626</c:v>
                </c:pt>
                <c:pt idx="2471">
                  <c:v>33822.120309042817</c:v>
                </c:pt>
                <c:pt idx="2472">
                  <c:v>33808.444091098732</c:v>
                </c:pt>
                <c:pt idx="2473">
                  <c:v>33794.778845374043</c:v>
                </c:pt>
                <c:pt idx="2474">
                  <c:v>33781.124432672281</c:v>
                </c:pt>
                <c:pt idx="2475">
                  <c:v>33767.481061077357</c:v>
                </c:pt>
                <c:pt idx="2476">
                  <c:v>33753.848680662442</c:v>
                </c:pt>
                <c:pt idx="2477">
                  <c:v>33740.227514543411</c:v>
                </c:pt>
                <c:pt idx="2478">
                  <c:v>33726.617242958877</c:v>
                </c:pt>
                <c:pt idx="2479">
                  <c:v>33713.018203748004</c:v>
                </c:pt>
                <c:pt idx="2480">
                  <c:v>33699.434817274763</c:v>
                </c:pt>
                <c:pt idx="2481">
                  <c:v>33685.85731778395</c:v>
                </c:pt>
                <c:pt idx="2482">
                  <c:v>33672.291121503746</c:v>
                </c:pt>
                <c:pt idx="2483">
                  <c:v>33658.73567240312</c:v>
                </c:pt>
                <c:pt idx="2484">
                  <c:v>33645.191244452355</c:v>
                </c:pt>
                <c:pt idx="2485">
                  <c:v>33631.657692307461</c:v>
                </c:pt>
                <c:pt idx="2486">
                  <c:v>33618.13488204575</c:v>
                </c:pt>
                <c:pt idx="2487">
                  <c:v>33604.622903931318</c:v>
                </c:pt>
                <c:pt idx="2488">
                  <c:v>33591.121783171737</c:v>
                </c:pt>
                <c:pt idx="2489">
                  <c:v>33577.631372817043</c:v>
                </c:pt>
                <c:pt idx="2490">
                  <c:v>33564.151823800799</c:v>
                </c:pt>
                <c:pt idx="2491">
                  <c:v>33550.683430832229</c:v>
                </c:pt>
                <c:pt idx="2492">
                  <c:v>33537.225833020551</c:v>
                </c:pt>
                <c:pt idx="2493">
                  <c:v>33523.778702005337</c:v>
                </c:pt>
                <c:pt idx="2494">
                  <c:v>33510.343119359241</c:v>
                </c:pt>
                <c:pt idx="2495">
                  <c:v>33496.917577434899</c:v>
                </c:pt>
                <c:pt idx="2496">
                  <c:v>33483.502717715215</c:v>
                </c:pt>
                <c:pt idx="2497">
                  <c:v>33470.099794289388</c:v>
                </c:pt>
                <c:pt idx="2498">
                  <c:v>33456.739343524692</c:v>
                </c:pt>
                <c:pt idx="2499">
                  <c:v>33443.356679886048</c:v>
                </c:pt>
                <c:pt idx="2500">
                  <c:v>33429.984900880365</c:v>
                </c:pt>
                <c:pt idx="2501">
                  <c:v>33416.62381174224</c:v>
                </c:pt>
                <c:pt idx="2502">
                  <c:v>33403.27356584595</c:v>
                </c:pt>
                <c:pt idx="2503">
                  <c:v>33389.933634595327</c:v>
                </c:pt>
                <c:pt idx="2504">
                  <c:v>33376.607549674969</c:v>
                </c:pt>
                <c:pt idx="2505">
                  <c:v>33363.289181848988</c:v>
                </c:pt>
                <c:pt idx="2506">
                  <c:v>33349.981199492868</c:v>
                </c:pt>
                <c:pt idx="2507">
                  <c:v>33336.684057866274</c:v>
                </c:pt>
                <c:pt idx="2508">
                  <c:v>33323.397361803494</c:v>
                </c:pt>
                <c:pt idx="2509">
                  <c:v>33310.121207476084</c:v>
                </c:pt>
                <c:pt idx="2510">
                  <c:v>33296.855803061175</c:v>
                </c:pt>
                <c:pt idx="2511">
                  <c:v>33283.600944928548</c:v>
                </c:pt>
                <c:pt idx="2512">
                  <c:v>33270.357575423179</c:v>
                </c:pt>
                <c:pt idx="2513">
                  <c:v>33257.123626716289</c:v>
                </c:pt>
                <c:pt idx="2514">
                  <c:v>33243.900184585065</c:v>
                </c:pt>
                <c:pt idx="2515">
                  <c:v>33230.687471588688</c:v>
                </c:pt>
                <c:pt idx="2516">
                  <c:v>33217.489873599712</c:v>
                </c:pt>
                <c:pt idx="2517">
                  <c:v>33204.297926337233</c:v>
                </c:pt>
                <c:pt idx="2518">
                  <c:v>33191.116566675846</c:v>
                </c:pt>
                <c:pt idx="2519">
                  <c:v>33177.949060101768</c:v>
                </c:pt>
                <c:pt idx="2520">
                  <c:v>33164.789713901067</c:v>
                </c:pt>
                <c:pt idx="2521">
                  <c:v>33151.639916234963</c:v>
                </c:pt>
                <c:pt idx="2522">
                  <c:v>33138.502664163992</c:v>
                </c:pt>
                <c:pt idx="2523">
                  <c:v>33125.373361546313</c:v>
                </c:pt>
                <c:pt idx="2524">
                  <c:v>33112.254599818974</c:v>
                </c:pt>
                <c:pt idx="2525">
                  <c:v>33099.146171563822</c:v>
                </c:pt>
                <c:pt idx="2526">
                  <c:v>33086.048091656434</c:v>
                </c:pt>
                <c:pt idx="2527">
                  <c:v>33072.960256177139</c:v>
                </c:pt>
                <c:pt idx="2528">
                  <c:v>33059.903565909008</c:v>
                </c:pt>
                <c:pt idx="2529">
                  <c:v>33046.836725347464</c:v>
                </c:pt>
                <c:pt idx="2530">
                  <c:v>33033.780074940551</c:v>
                </c:pt>
                <c:pt idx="2531">
                  <c:v>33020.733769938211</c:v>
                </c:pt>
                <c:pt idx="2532">
                  <c:v>33007.697565325223</c:v>
                </c:pt>
                <c:pt idx="2533">
                  <c:v>32994.671664715614</c:v>
                </c:pt>
                <c:pt idx="2534">
                  <c:v>32981.65601514373</c:v>
                </c:pt>
                <c:pt idx="2535">
                  <c:v>32968.650866872777</c:v>
                </c:pt>
                <c:pt idx="2536">
                  <c:v>32955.725164070362</c:v>
                </c:pt>
                <c:pt idx="2537">
                  <c:v>32942.740566546432</c:v>
                </c:pt>
                <c:pt idx="2538">
                  <c:v>32929.766090330595</c:v>
                </c:pt>
                <c:pt idx="2539">
                  <c:v>32916.802009192674</c:v>
                </c:pt>
                <c:pt idx="2540">
                  <c:v>32903.847774206406</c:v>
                </c:pt>
                <c:pt idx="2541">
                  <c:v>32890.904069338503</c:v>
                </c:pt>
                <c:pt idx="2542">
                  <c:v>32877.970240727598</c:v>
                </c:pt>
                <c:pt idx="2543">
                  <c:v>32865.046844651217</c:v>
                </c:pt>
                <c:pt idx="2544">
                  <c:v>32852.133466716186</c:v>
                </c:pt>
                <c:pt idx="2545">
                  <c:v>32839.230110754863</c:v>
                </c:pt>
                <c:pt idx="2546">
                  <c:v>32826.336973471029</c:v>
                </c:pt>
                <c:pt idx="2547">
                  <c:v>32813.453859123576</c:v>
                </c:pt>
                <c:pt idx="2548">
                  <c:v>32800.581119854956</c:v>
                </c:pt>
                <c:pt idx="2549">
                  <c:v>32787.718961346414</c:v>
                </c:pt>
                <c:pt idx="2550">
                  <c:v>32774.866394484074</c:v>
                </c:pt>
                <c:pt idx="2551">
                  <c:v>32762.023735238588</c:v>
                </c:pt>
                <c:pt idx="2552">
                  <c:v>32749.191164905933</c:v>
                </c:pt>
                <c:pt idx="2553">
                  <c:v>32736.368520135486</c:v>
                </c:pt>
                <c:pt idx="2554">
                  <c:v>32723.55585569299</c:v>
                </c:pt>
                <c:pt idx="2555">
                  <c:v>32710.75358678299</c:v>
                </c:pt>
                <c:pt idx="2556">
                  <c:v>32697.960977883809</c:v>
                </c:pt>
                <c:pt idx="2557">
                  <c:v>32685.17835044914</c:v>
                </c:pt>
                <c:pt idx="2558">
                  <c:v>32672.406066161013</c:v>
                </c:pt>
                <c:pt idx="2559">
                  <c:v>32659.643727143692</c:v>
                </c:pt>
                <c:pt idx="2560">
                  <c:v>32646.891117537747</c:v>
                </c:pt>
                <c:pt idx="2561">
                  <c:v>32634.148554433494</c:v>
                </c:pt>
                <c:pt idx="2562">
                  <c:v>32621.415843960629</c:v>
                </c:pt>
                <c:pt idx="2563">
                  <c:v>32608.69335825706</c:v>
                </c:pt>
                <c:pt idx="2564">
                  <c:v>32595.980511590384</c:v>
                </c:pt>
                <c:pt idx="2565">
                  <c:v>32583.277913299098</c:v>
                </c:pt>
                <c:pt idx="2566">
                  <c:v>32570.585075942003</c:v>
                </c:pt>
                <c:pt idx="2567">
                  <c:v>32557.902008397097</c:v>
                </c:pt>
                <c:pt idx="2568">
                  <c:v>32545.235194514051</c:v>
                </c:pt>
                <c:pt idx="2569">
                  <c:v>32532.572064171927</c:v>
                </c:pt>
                <c:pt idx="2570">
                  <c:v>32519.92773431422</c:v>
                </c:pt>
                <c:pt idx="2571">
                  <c:v>32507.283997268023</c:v>
                </c:pt>
                <c:pt idx="2572">
                  <c:v>32494.65116244592</c:v>
                </c:pt>
                <c:pt idx="2573">
                  <c:v>32482.026986079643</c:v>
                </c:pt>
                <c:pt idx="2574">
                  <c:v>32469.412618334729</c:v>
                </c:pt>
                <c:pt idx="2575">
                  <c:v>32456.808420566224</c:v>
                </c:pt>
                <c:pt idx="2576">
                  <c:v>32444.213730196807</c:v>
                </c:pt>
                <c:pt idx="2577">
                  <c:v>32431.6412397403</c:v>
                </c:pt>
                <c:pt idx="2578">
                  <c:v>32419.066737514731</c:v>
                </c:pt>
                <c:pt idx="2579">
                  <c:v>32406.501305250968</c:v>
                </c:pt>
                <c:pt idx="2580">
                  <c:v>32393.945683029946</c:v>
                </c:pt>
                <c:pt idx="2581">
                  <c:v>32381.399906235591</c:v>
                </c:pt>
                <c:pt idx="2582">
                  <c:v>32368.863939265393</c:v>
                </c:pt>
                <c:pt idx="2583">
                  <c:v>32356.337572931829</c:v>
                </c:pt>
                <c:pt idx="2584">
                  <c:v>32343.82110684066</c:v>
                </c:pt>
                <c:pt idx="2585">
                  <c:v>32331.314215461374</c:v>
                </c:pt>
                <c:pt idx="2586">
                  <c:v>32318.817008890386</c:v>
                </c:pt>
                <c:pt idx="2587">
                  <c:v>32306.32906553604</c:v>
                </c:pt>
                <c:pt idx="2588">
                  <c:v>32293.86003152077</c:v>
                </c:pt>
                <c:pt idx="2589">
                  <c:v>32281.391506779793</c:v>
                </c:pt>
                <c:pt idx="2590">
                  <c:v>32268.932765431942</c:v>
                </c:pt>
                <c:pt idx="2591">
                  <c:v>32256.483331494659</c:v>
                </c:pt>
                <c:pt idx="2592">
                  <c:v>64381.850030299844</c:v>
                </c:pt>
                <c:pt idx="2593">
                  <c:v>64357.030533615165</c:v>
                </c:pt>
                <c:pt idx="2594">
                  <c:v>64332.230200718455</c:v>
                </c:pt>
                <c:pt idx="2595">
                  <c:v>64307.44969735849</c:v>
                </c:pt>
                <c:pt idx="2596">
                  <c:v>64282.687533867444</c:v>
                </c:pt>
                <c:pt idx="2597">
                  <c:v>64257.944751906754</c:v>
                </c:pt>
                <c:pt idx="2598">
                  <c:v>64233.220806932841</c:v>
                </c:pt>
                <c:pt idx="2599">
                  <c:v>64208.515776480519</c:v>
                </c:pt>
                <c:pt idx="2600">
                  <c:v>64183.830905619376</c:v>
                </c:pt>
                <c:pt idx="2601">
                  <c:v>64159.163816713983</c:v>
                </c:pt>
                <c:pt idx="2602">
                  <c:v>64134.515783489485</c:v>
                </c:pt>
                <c:pt idx="2603">
                  <c:v>64109.886725968936</c:v>
                </c:pt>
                <c:pt idx="2604">
                  <c:v>64085.276477394364</c:v>
                </c:pt>
                <c:pt idx="2605">
                  <c:v>64060.693729844948</c:v>
                </c:pt>
                <c:pt idx="2606">
                  <c:v>64036.121540394808</c:v>
                </c:pt>
                <c:pt idx="2607">
                  <c:v>64011.568085745719</c:v>
                </c:pt>
                <c:pt idx="2608">
                  <c:v>63987.033329289479</c:v>
                </c:pt>
                <c:pt idx="2609">
                  <c:v>63962.517242810463</c:v>
                </c:pt>
                <c:pt idx="2610">
                  <c:v>63938.019919253195</c:v>
                </c:pt>
                <c:pt idx="2611">
                  <c:v>63913.541392156563</c:v>
                </c:pt>
                <c:pt idx="2612">
                  <c:v>63889.082091771605</c:v>
                </c:pt>
                <c:pt idx="2613">
                  <c:v>63864.643917923255</c:v>
                </c:pt>
                <c:pt idx="2614">
                  <c:v>63840.221587553111</c:v>
                </c:pt>
                <c:pt idx="2615">
                  <c:v>63815.818215386615</c:v>
                </c:pt>
                <c:pt idx="2616">
                  <c:v>63791.433385632932</c:v>
                </c:pt>
                <c:pt idx="2617">
                  <c:v>63767.066973593603</c:v>
                </c:pt>
                <c:pt idx="2618">
                  <c:v>63742.719204800407</c:v>
                </c:pt>
                <c:pt idx="2619">
                  <c:v>63718.390010741023</c:v>
                </c:pt>
                <c:pt idx="2620">
                  <c:v>63694.079674981913</c:v>
                </c:pt>
                <c:pt idx="2621">
                  <c:v>63669.787937065114</c:v>
                </c:pt>
                <c:pt idx="2622">
                  <c:v>63645.514285545076</c:v>
                </c:pt>
                <c:pt idx="2623">
                  <c:v>63621.259706930156</c:v>
                </c:pt>
                <c:pt idx="2624">
                  <c:v>63597.023078482693</c:v>
                </c:pt>
                <c:pt idx="2625">
                  <c:v>63572.805150388238</c:v>
                </c:pt>
                <c:pt idx="2626">
                  <c:v>63548.605754740063</c:v>
                </c:pt>
                <c:pt idx="2627">
                  <c:v>63524.424438677706</c:v>
                </c:pt>
                <c:pt idx="2628">
                  <c:v>63500.26209829744</c:v>
                </c:pt>
                <c:pt idx="2629">
                  <c:v>63476.117759923145</c:v>
                </c:pt>
                <c:pt idx="2630">
                  <c:v>63451.991673786775</c:v>
                </c:pt>
                <c:pt idx="2631">
                  <c:v>63427.883860867471</c:v>
                </c:pt>
                <c:pt idx="2632">
                  <c:v>63403.795314584037</c:v>
                </c:pt>
                <c:pt idx="2633">
                  <c:v>63379.724249016836</c:v>
                </c:pt>
                <c:pt idx="2634">
                  <c:v>63355.671234540932</c:v>
                </c:pt>
                <c:pt idx="2635">
                  <c:v>63331.6368112458</c:v>
                </c:pt>
                <c:pt idx="2636">
                  <c:v>63307.620375509512</c:v>
                </c:pt>
                <c:pt idx="2637">
                  <c:v>63283.622080312976</c:v>
                </c:pt>
                <c:pt idx="2638">
                  <c:v>63259.64218057305</c:v>
                </c:pt>
                <c:pt idx="2639">
                  <c:v>63235.680512023333</c:v>
                </c:pt>
                <c:pt idx="2640">
                  <c:v>63211.73701946545</c:v>
                </c:pt>
                <c:pt idx="2641">
                  <c:v>63187.811604625989</c:v>
                </c:pt>
                <c:pt idx="2642">
                  <c:v>63163.904089830437</c:v>
                </c:pt>
                <c:pt idx="2643">
                  <c:v>63140.015343027539</c:v>
                </c:pt>
                <c:pt idx="2644">
                  <c:v>63116.143881650212</c:v>
                </c:pt>
                <c:pt idx="2645">
                  <c:v>63092.29097852212</c:v>
                </c:pt>
                <c:pt idx="2646">
                  <c:v>63068.455915080587</c:v>
                </c:pt>
                <c:pt idx="2647">
                  <c:v>63044.638884901178</c:v>
                </c:pt>
                <c:pt idx="2648">
                  <c:v>63020.839771093277</c:v>
                </c:pt>
                <c:pt idx="2649">
                  <c:v>62997.05864557319</c:v>
                </c:pt>
                <c:pt idx="2650">
                  <c:v>62973.29523748497</c:v>
                </c:pt>
                <c:pt idx="2651">
                  <c:v>62949.550130957738</c:v>
                </c:pt>
                <c:pt idx="2652">
                  <c:v>62925.822558349013</c:v>
                </c:pt>
                <c:pt idx="2653">
                  <c:v>62902.113116404034</c:v>
                </c:pt>
                <c:pt idx="2654">
                  <c:v>62878.421339126464</c:v>
                </c:pt>
                <c:pt idx="2655">
                  <c:v>62854.747517086129</c:v>
                </c:pt>
                <c:pt idx="2656">
                  <c:v>62831.091263252485</c:v>
                </c:pt>
                <c:pt idx="2657">
                  <c:v>62807.453006423893</c:v>
                </c:pt>
                <c:pt idx="2658">
                  <c:v>62783.832351491699</c:v>
                </c:pt>
                <c:pt idx="2659">
                  <c:v>62760.229429782892</c:v>
                </c:pt>
                <c:pt idx="2660">
                  <c:v>62736.644283104819</c:v>
                </c:pt>
                <c:pt idx="2661">
                  <c:v>62713.077363237804</c:v>
                </c:pt>
                <c:pt idx="2662">
                  <c:v>62689.528079127165</c:v>
                </c:pt>
                <c:pt idx="2663">
                  <c:v>62665.996245096787</c:v>
                </c:pt>
                <c:pt idx="2664">
                  <c:v>62642.484195704776</c:v>
                </c:pt>
                <c:pt idx="2665">
                  <c:v>62618.987681669554</c:v>
                </c:pt>
                <c:pt idx="2666">
                  <c:v>62595.512470426715</c:v>
                </c:pt>
                <c:pt idx="2667">
                  <c:v>62572.051022672807</c:v>
                </c:pt>
                <c:pt idx="2668">
                  <c:v>62548.607082354058</c:v>
                </c:pt>
                <c:pt idx="2669">
                  <c:v>62525.180778203365</c:v>
                </c:pt>
                <c:pt idx="2670">
                  <c:v>62501.77188465833</c:v>
                </c:pt>
                <c:pt idx="2671">
                  <c:v>62478.380622251942</c:v>
                </c:pt>
                <c:pt idx="2672">
                  <c:v>62455.007113476939</c:v>
                </c:pt>
                <c:pt idx="2673">
                  <c:v>62431.651526174464</c:v>
                </c:pt>
                <c:pt idx="2674">
                  <c:v>62408.312865167791</c:v>
                </c:pt>
                <c:pt idx="2675">
                  <c:v>62384.991456108386</c:v>
                </c:pt>
                <c:pt idx="2676">
                  <c:v>62361.687705097509</c:v>
                </c:pt>
                <c:pt idx="2677">
                  <c:v>62338.401227238995</c:v>
                </c:pt>
                <c:pt idx="2678">
                  <c:v>62315.132507109382</c:v>
                </c:pt>
                <c:pt idx="2679">
                  <c:v>62291.912201802887</c:v>
                </c:pt>
                <c:pt idx="2680">
                  <c:v>62268.686572484796</c:v>
                </c:pt>
                <c:pt idx="2681">
                  <c:v>62245.469654211949</c:v>
                </c:pt>
                <c:pt idx="2682">
                  <c:v>62222.269742728036</c:v>
                </c:pt>
                <c:pt idx="2683">
                  <c:v>62199.588827141204</c:v>
                </c:pt>
                <c:pt idx="2684">
                  <c:v>62176.439648823856</c:v>
                </c:pt>
                <c:pt idx="2685">
                  <c:v>62153.29151883546</c:v>
                </c:pt>
                <c:pt idx="2686">
                  <c:v>62130.160471683856</c:v>
                </c:pt>
                <c:pt idx="2687">
                  <c:v>62107.054655761625</c:v>
                </c:pt>
                <c:pt idx="2688">
                  <c:v>62083.958027857734</c:v>
                </c:pt>
                <c:pt idx="2689">
                  <c:v>62060.878504198758</c:v>
                </c:pt>
                <c:pt idx="2690">
                  <c:v>62037.817201853948</c:v>
                </c:pt>
                <c:pt idx="2691">
                  <c:v>62014.772199970328</c:v>
                </c:pt>
                <c:pt idx="2692">
                  <c:v>61991.744176259912</c:v>
                </c:pt>
                <c:pt idx="2693">
                  <c:v>61968.733165459926</c:v>
                </c:pt>
                <c:pt idx="2694">
                  <c:v>61945.739433302057</c:v>
                </c:pt>
                <c:pt idx="2695">
                  <c:v>61922.762773341303</c:v>
                </c:pt>
                <c:pt idx="2696">
                  <c:v>61899.803066466993</c:v>
                </c:pt>
                <c:pt idx="2697">
                  <c:v>61876.868187643253</c:v>
                </c:pt>
                <c:pt idx="2698">
                  <c:v>61853.942502669852</c:v>
                </c:pt>
                <c:pt idx="2699">
                  <c:v>61831.033752921387</c:v>
                </c:pt>
                <c:pt idx="2700">
                  <c:v>61808.141991629331</c:v>
                </c:pt>
                <c:pt idx="2701">
                  <c:v>61785.267360577243</c:v>
                </c:pt>
                <c:pt idx="2702">
                  <c:v>61762.409801699599</c:v>
                </c:pt>
                <c:pt idx="2703">
                  <c:v>61739.569040678267</c:v>
                </c:pt>
                <c:pt idx="2704">
                  <c:v>61716.745078001491</c:v>
                </c:pt>
                <c:pt idx="2705">
                  <c:v>61693.937724912445</c:v>
                </c:pt>
                <c:pt idx="2706">
                  <c:v>61671.152376657948</c:v>
                </c:pt>
                <c:pt idx="2707">
                  <c:v>61648.378803058185</c:v>
                </c:pt>
                <c:pt idx="2708">
                  <c:v>61625.621945537649</c:v>
                </c:pt>
                <c:pt idx="2709">
                  <c:v>61602.882098459449</c:v>
                </c:pt>
                <c:pt idx="2710">
                  <c:v>61580.158866405422</c:v>
                </c:pt>
                <c:pt idx="2711">
                  <c:v>61557.452379606104</c:v>
                </c:pt>
                <c:pt idx="2712">
                  <c:v>61534.76293678824</c:v>
                </c:pt>
                <c:pt idx="2713">
                  <c:v>61512.091585037655</c:v>
                </c:pt>
                <c:pt idx="2714">
                  <c:v>61489.435469953089</c:v>
                </c:pt>
                <c:pt idx="2715">
                  <c:v>61466.796125155604</c:v>
                </c:pt>
                <c:pt idx="2716">
                  <c:v>61444.173507095977</c:v>
                </c:pt>
                <c:pt idx="2717">
                  <c:v>61421.567115261314</c:v>
                </c:pt>
                <c:pt idx="2718">
                  <c:v>61398.977780782239</c:v>
                </c:pt>
                <c:pt idx="2719">
                  <c:v>61376.40492130402</c:v>
                </c:pt>
                <c:pt idx="2720">
                  <c:v>61353.848873923904</c:v>
                </c:pt>
                <c:pt idx="2721">
                  <c:v>61331.309069047369</c:v>
                </c:pt>
                <c:pt idx="2722">
                  <c:v>61308.785705845148</c:v>
                </c:pt>
                <c:pt idx="2723">
                  <c:v>61286.279048523909</c:v>
                </c:pt>
                <c:pt idx="2724">
                  <c:v>61263.788966259519</c:v>
                </c:pt>
                <c:pt idx="2725">
                  <c:v>61241.31530111334</c:v>
                </c:pt>
                <c:pt idx="2726">
                  <c:v>61218.858277578351</c:v>
                </c:pt>
                <c:pt idx="2727">
                  <c:v>61196.417460928096</c:v>
                </c:pt>
                <c:pt idx="2728">
                  <c:v>61173.99325152504</c:v>
                </c:pt>
                <c:pt idx="2729">
                  <c:v>61151.585214105027</c:v>
                </c:pt>
                <c:pt idx="2730">
                  <c:v>61129.200485895228</c:v>
                </c:pt>
                <c:pt idx="2731">
                  <c:v>61106.831518593724</c:v>
                </c:pt>
                <c:pt idx="2732">
                  <c:v>61084.472851815372</c:v>
                </c:pt>
                <c:pt idx="2733">
                  <c:v>61062.130359916388</c:v>
                </c:pt>
                <c:pt idx="2734">
                  <c:v>61039.804524318606</c:v>
                </c:pt>
                <c:pt idx="2735">
                  <c:v>61017.49468097122</c:v>
                </c:pt>
                <c:pt idx="2736">
                  <c:v>60995.201303888956</c:v>
                </c:pt>
                <c:pt idx="2737">
                  <c:v>60972.925481645019</c:v>
                </c:pt>
                <c:pt idx="2738">
                  <c:v>60950.664561725767</c:v>
                </c:pt>
                <c:pt idx="2739">
                  <c:v>60928.419925645612</c:v>
                </c:pt>
                <c:pt idx="2740">
                  <c:v>60906.191899404956</c:v>
                </c:pt>
                <c:pt idx="2741">
                  <c:v>60883.979939689882</c:v>
                </c:pt>
                <c:pt idx="2742">
                  <c:v>60861.78626198956</c:v>
                </c:pt>
                <c:pt idx="2743">
                  <c:v>60839.813009641242</c:v>
                </c:pt>
                <c:pt idx="2744">
                  <c:v>60817.649326497522</c:v>
                </c:pt>
                <c:pt idx="2745">
                  <c:v>60795.501911770043</c:v>
                </c:pt>
                <c:pt idx="2746">
                  <c:v>60773.371077719596</c:v>
                </c:pt>
                <c:pt idx="2747">
                  <c:v>60751.255752849007</c:v>
                </c:pt>
                <c:pt idx="2748">
                  <c:v>60729.156500749566</c:v>
                </c:pt>
                <c:pt idx="2749">
                  <c:v>60707.0734438402</c:v>
                </c:pt>
                <c:pt idx="2750">
                  <c:v>60685.006175997238</c:v>
                </c:pt>
                <c:pt idx="2751">
                  <c:v>60662.955094018835</c:v>
                </c:pt>
                <c:pt idx="2752">
                  <c:v>60640.919876040622</c:v>
                </c:pt>
                <c:pt idx="2753">
                  <c:v>60618.900664067121</c:v>
                </c:pt>
                <c:pt idx="2754">
                  <c:v>60596.898720252408</c:v>
                </c:pt>
                <c:pt idx="2755">
                  <c:v>60574.911500004964</c:v>
                </c:pt>
                <c:pt idx="2756">
                  <c:v>60552.94027711777</c:v>
                </c:pt>
                <c:pt idx="2757">
                  <c:v>60530.985258887704</c:v>
                </c:pt>
                <c:pt idx="2758">
                  <c:v>60509.04582722803</c:v>
                </c:pt>
                <c:pt idx="2759">
                  <c:v>60487.1225497544</c:v>
                </c:pt>
                <c:pt idx="2760">
                  <c:v>60465.215044303572</c:v>
                </c:pt>
                <c:pt idx="2761">
                  <c:v>60443.32339029284</c:v>
                </c:pt>
                <c:pt idx="2762">
                  <c:v>60421.44759463946</c:v>
                </c:pt>
                <c:pt idx="2763">
                  <c:v>60399.587457086142</c:v>
                </c:pt>
                <c:pt idx="2764">
                  <c:v>60377.743187415654</c:v>
                </c:pt>
                <c:pt idx="2765">
                  <c:v>60355.914717262262</c:v>
                </c:pt>
                <c:pt idx="2766">
                  <c:v>60334.103600832299</c:v>
                </c:pt>
                <c:pt idx="2767">
                  <c:v>60312.306798915764</c:v>
                </c:pt>
                <c:pt idx="2768">
                  <c:v>60290.525647562339</c:v>
                </c:pt>
                <c:pt idx="2769">
                  <c:v>60268.760369668758</c:v>
                </c:pt>
                <c:pt idx="2770">
                  <c:v>60247.010680278472</c:v>
                </c:pt>
                <c:pt idx="2771">
                  <c:v>60225.276910191795</c:v>
                </c:pt>
                <c:pt idx="2772">
                  <c:v>60203.558959629154</c:v>
                </c:pt>
                <c:pt idx="2773">
                  <c:v>60181.856482008487</c:v>
                </c:pt>
                <c:pt idx="2774">
                  <c:v>60160.169528305414</c:v>
                </c:pt>
                <c:pt idx="2775">
                  <c:v>60138.498061129045</c:v>
                </c:pt>
                <c:pt idx="2776">
                  <c:v>60116.842144413138</c:v>
                </c:pt>
                <c:pt idx="2777">
                  <c:v>60095.202652400512</c:v>
                </c:pt>
                <c:pt idx="2778">
                  <c:v>60073.578198820607</c:v>
                </c:pt>
                <c:pt idx="2779">
                  <c:v>60051.970636718717</c:v>
                </c:pt>
                <c:pt idx="2780">
                  <c:v>60030.376980135989</c:v>
                </c:pt>
                <c:pt idx="2781">
                  <c:v>60008.798871383733</c:v>
                </c:pt>
                <c:pt idx="2782">
                  <c:v>59987.236580896155</c:v>
                </c:pt>
                <c:pt idx="2783">
                  <c:v>59965.68979987366</c:v>
                </c:pt>
                <c:pt idx="2784">
                  <c:v>59944.158339619746</c:v>
                </c:pt>
                <c:pt idx="2785">
                  <c:v>59922.642633108757</c:v>
                </c:pt>
                <c:pt idx="2786">
                  <c:v>59901.141893405846</c:v>
                </c:pt>
                <c:pt idx="2787">
                  <c:v>59879.656958313921</c:v>
                </c:pt>
                <c:pt idx="2788">
                  <c:v>59858.187476696483</c:v>
                </c:pt>
                <c:pt idx="2789">
                  <c:v>59836.733039936014</c:v>
                </c:pt>
                <c:pt idx="2790">
                  <c:v>59815.293866507163</c:v>
                </c:pt>
                <c:pt idx="2791">
                  <c:v>59793.870156843601</c:v>
                </c:pt>
                <c:pt idx="2792">
                  <c:v>59772.461864558274</c:v>
                </c:pt>
                <c:pt idx="2793">
                  <c:v>59751.068902568935</c:v>
                </c:pt>
                <c:pt idx="2794">
                  <c:v>59729.691203498252</c:v>
                </c:pt>
                <c:pt idx="2795">
                  <c:v>59708.328722746191</c:v>
                </c:pt>
                <c:pt idx="2796">
                  <c:v>59686.981743960743</c:v>
                </c:pt>
                <c:pt idx="2797">
                  <c:v>59665.649845145555</c:v>
                </c:pt>
                <c:pt idx="2798">
                  <c:v>59644.333080066994</c:v>
                </c:pt>
                <c:pt idx="2799">
                  <c:v>59623.0315870876</c:v>
                </c:pt>
                <c:pt idx="2800">
                  <c:v>59601.745341403439</c:v>
                </c:pt>
                <c:pt idx="2801">
                  <c:v>59580.474405640387</c:v>
                </c:pt>
                <c:pt idx="2802">
                  <c:v>59559.218477950504</c:v>
                </c:pt>
                <c:pt idx="2803">
                  <c:v>59537.978230313063</c:v>
                </c:pt>
                <c:pt idx="2804">
                  <c:v>59516.752589804484</c:v>
                </c:pt>
                <c:pt idx="2805">
                  <c:v>59495.542815182322</c:v>
                </c:pt>
                <c:pt idx="2806">
                  <c:v>59474.34757370915</c:v>
                </c:pt>
                <c:pt idx="2807">
                  <c:v>59453.167444749328</c:v>
                </c:pt>
                <c:pt idx="2808">
                  <c:v>59432.002462865588</c:v>
                </c:pt>
                <c:pt idx="2809">
                  <c:v>59410.8527190077</c:v>
                </c:pt>
                <c:pt idx="2810">
                  <c:v>59389.717627720653</c:v>
                </c:pt>
                <c:pt idx="2811">
                  <c:v>59368.598506942653</c:v>
                </c:pt>
                <c:pt idx="2812">
                  <c:v>59347.493450690206</c:v>
                </c:pt>
                <c:pt idx="2813">
                  <c:v>59326.403652022593</c:v>
                </c:pt>
                <c:pt idx="2814">
                  <c:v>59305.328864994386</c:v>
                </c:pt>
                <c:pt idx="2815">
                  <c:v>59284.269031141295</c:v>
                </c:pt>
                <c:pt idx="2816">
                  <c:v>59263.224183849634</c:v>
                </c:pt>
                <c:pt idx="2817">
                  <c:v>59242.193945709405</c:v>
                </c:pt>
                <c:pt idx="2818">
                  <c:v>59221.178978009608</c:v>
                </c:pt>
                <c:pt idx="2819">
                  <c:v>59200.178863149493</c:v>
                </c:pt>
                <c:pt idx="2820">
                  <c:v>59179.19337359014</c:v>
                </c:pt>
                <c:pt idx="2821">
                  <c:v>59158.222810942367</c:v>
                </c:pt>
                <c:pt idx="2822">
                  <c:v>59137.267099709301</c:v>
                </c:pt>
                <c:pt idx="2823">
                  <c:v>59116.326494238965</c:v>
                </c:pt>
                <c:pt idx="2824">
                  <c:v>59095.400596954867</c:v>
                </c:pt>
                <c:pt idx="2825">
                  <c:v>59074.489591789628</c:v>
                </c:pt>
                <c:pt idx="2826">
                  <c:v>59053.593300599627</c:v>
                </c:pt>
                <c:pt idx="2827">
                  <c:v>59032.716504883363</c:v>
                </c:pt>
                <c:pt idx="2828">
                  <c:v>59011.849648953284</c:v>
                </c:pt>
                <c:pt idx="2829">
                  <c:v>58990.997729171555</c:v>
                </c:pt>
                <c:pt idx="2830">
                  <c:v>58970.16056407235</c:v>
                </c:pt>
                <c:pt idx="2831">
                  <c:v>58949.337899678256</c:v>
                </c:pt>
                <c:pt idx="2832">
                  <c:v>58928.530136368958</c:v>
                </c:pt>
                <c:pt idx="2833">
                  <c:v>58907.736767794202</c:v>
                </c:pt>
                <c:pt idx="2834">
                  <c:v>58886.958345062762</c:v>
                </c:pt>
                <c:pt idx="2835">
                  <c:v>58866.194372914761</c:v>
                </c:pt>
                <c:pt idx="2836">
                  <c:v>58845.445014554869</c:v>
                </c:pt>
                <c:pt idx="2837">
                  <c:v>58824.711289120358</c:v>
                </c:pt>
                <c:pt idx="2838">
                  <c:v>58803.991792796078</c:v>
                </c:pt>
                <c:pt idx="2839">
                  <c:v>58783.286183890166</c:v>
                </c:pt>
                <c:pt idx="2840">
                  <c:v>58762.597040871609</c:v>
                </c:pt>
                <c:pt idx="2841">
                  <c:v>58741.920551784984</c:v>
                </c:pt>
                <c:pt idx="2842">
                  <c:v>58721.258703442567</c:v>
                </c:pt>
                <c:pt idx="2843">
                  <c:v>58700.611548483546</c:v>
                </c:pt>
                <c:pt idx="2844">
                  <c:v>58680.007584260304</c:v>
                </c:pt>
                <c:pt idx="2845">
                  <c:v>58659.389306909507</c:v>
                </c:pt>
                <c:pt idx="2846">
                  <c:v>58638.785890060732</c:v>
                </c:pt>
                <c:pt idx="2847">
                  <c:v>58618.196626229954</c:v>
                </c:pt>
                <c:pt idx="2848">
                  <c:v>58597.621912333307</c:v>
                </c:pt>
                <c:pt idx="2849">
                  <c:v>58577.062839086138</c:v>
                </c:pt>
                <c:pt idx="2850">
                  <c:v>58556.516788538327</c:v>
                </c:pt>
                <c:pt idx="2851">
                  <c:v>58535.985225849501</c:v>
                </c:pt>
                <c:pt idx="2852">
                  <c:v>58515.468121844649</c:v>
                </c:pt>
                <c:pt idx="2853">
                  <c:v>58494.966556279884</c:v>
                </c:pt>
                <c:pt idx="2854">
                  <c:v>58474.478914754036</c:v>
                </c:pt>
                <c:pt idx="2855">
                  <c:v>58454.004721092773</c:v>
                </c:pt>
                <c:pt idx="2856">
                  <c:v>58433.544796444163</c:v>
                </c:pt>
                <c:pt idx="2857">
                  <c:v>58413.13771677819</c:v>
                </c:pt>
                <c:pt idx="2858">
                  <c:v>58392.706732149287</c:v>
                </c:pt>
                <c:pt idx="2859">
                  <c:v>58372.289746939532</c:v>
                </c:pt>
                <c:pt idx="2860">
                  <c:v>58351.887207706066</c:v>
                </c:pt>
                <c:pt idx="2861">
                  <c:v>58331.550769128953</c:v>
                </c:pt>
                <c:pt idx="2862">
                  <c:v>58311.176589804185</c:v>
                </c:pt>
                <c:pt idx="2863">
                  <c:v>58290.816550073563</c:v>
                </c:pt>
                <c:pt idx="2864">
                  <c:v>58270.470918933344</c:v>
                </c:pt>
                <c:pt idx="2865">
                  <c:v>58250.139578237569</c:v>
                </c:pt>
                <c:pt idx="2866">
                  <c:v>58229.822442161356</c:v>
                </c:pt>
                <c:pt idx="2867">
                  <c:v>58209.519505291712</c:v>
                </c:pt>
                <c:pt idx="2868">
                  <c:v>58189.230376813386</c:v>
                </c:pt>
                <c:pt idx="2869">
                  <c:v>58168.955605380223</c:v>
                </c:pt>
                <c:pt idx="2870">
                  <c:v>58148.694870757332</c:v>
                </c:pt>
                <c:pt idx="2871">
                  <c:v>58128.448453697405</c:v>
                </c:pt>
                <c:pt idx="2872">
                  <c:v>58108.217989915167</c:v>
                </c:pt>
                <c:pt idx="2873">
                  <c:v>58088.001998965308</c:v>
                </c:pt>
                <c:pt idx="2874">
                  <c:v>58067.797677388204</c:v>
                </c:pt>
                <c:pt idx="2875">
                  <c:v>58047.607255074072</c:v>
                </c:pt>
                <c:pt idx="2876">
                  <c:v>58027.431712555306</c:v>
                </c:pt>
                <c:pt idx="2877">
                  <c:v>58007.269644055952</c:v>
                </c:pt>
                <c:pt idx="2878">
                  <c:v>57987.122045476339</c:v>
                </c:pt>
                <c:pt idx="2879">
                  <c:v>57966.987741239267</c:v>
                </c:pt>
                <c:pt idx="2880">
                  <c:v>57946.867887170578</c:v>
                </c:pt>
                <c:pt idx="2881">
                  <c:v>57926.761447616009</c:v>
                </c:pt>
                <c:pt idx="2882">
                  <c:v>57906.669622730617</c:v>
                </c:pt>
                <c:pt idx="2883">
                  <c:v>57915.48573358728</c:v>
                </c:pt>
                <c:pt idx="2884">
                  <c:v>57895.411128480315</c:v>
                </c:pt>
                <c:pt idx="2885">
                  <c:v>57875.352568632406</c:v>
                </c:pt>
                <c:pt idx="2886">
                  <c:v>57855.306031545937</c:v>
                </c:pt>
                <c:pt idx="2887">
                  <c:v>57835.273146262625</c:v>
                </c:pt>
                <c:pt idx="2888">
                  <c:v>57815.254582122798</c:v>
                </c:pt>
                <c:pt idx="2889">
                  <c:v>57795.250687803724</c:v>
                </c:pt>
                <c:pt idx="2890">
                  <c:v>57775.263226479685</c:v>
                </c:pt>
                <c:pt idx="2891">
                  <c:v>57755.285950121979</c:v>
                </c:pt>
                <c:pt idx="2892">
                  <c:v>57735.323190999748</c:v>
                </c:pt>
                <c:pt idx="2893">
                  <c:v>57715.374179356404</c:v>
                </c:pt>
                <c:pt idx="2894">
                  <c:v>57695.438730589784</c:v>
                </c:pt>
                <c:pt idx="2895">
                  <c:v>57675.516385216863</c:v>
                </c:pt>
                <c:pt idx="2896">
                  <c:v>57655.607818981029</c:v>
                </c:pt>
                <c:pt idx="2897">
                  <c:v>57635.712854240177</c:v>
                </c:pt>
                <c:pt idx="2898">
                  <c:v>57615.831955269212</c:v>
                </c:pt>
                <c:pt idx="2899">
                  <c:v>57595.964523758958</c:v>
                </c:pt>
                <c:pt idx="2900">
                  <c:v>57576.110765605721</c:v>
                </c:pt>
                <c:pt idx="2901">
                  <c:v>57556.271055737241</c:v>
                </c:pt>
                <c:pt idx="2902">
                  <c:v>57536.445379635836</c:v>
                </c:pt>
                <c:pt idx="2903">
                  <c:v>57516.632895924849</c:v>
                </c:pt>
                <c:pt idx="2904">
                  <c:v>57496.833925909043</c:v>
                </c:pt>
                <c:pt idx="2905">
                  <c:v>57477.511784953007</c:v>
                </c:pt>
                <c:pt idx="2906">
                  <c:v>57457.73998018066</c:v>
                </c:pt>
                <c:pt idx="2907">
                  <c:v>57437.981692479181</c:v>
                </c:pt>
                <c:pt idx="2908">
                  <c:v>57418.236815804798</c:v>
                </c:pt>
                <c:pt idx="2909">
                  <c:v>57398.50702843014</c:v>
                </c:pt>
                <c:pt idx="2910">
                  <c:v>57378.789231443385</c:v>
                </c:pt>
                <c:pt idx="2911">
                  <c:v>57359.085751626015</c:v>
                </c:pt>
                <c:pt idx="2912">
                  <c:v>57339.395025312377</c:v>
                </c:pt>
                <c:pt idx="2913">
                  <c:v>57319.719376901339</c:v>
                </c:pt>
                <c:pt idx="2914">
                  <c:v>57300.058752758327</c:v>
                </c:pt>
                <c:pt idx="2915">
                  <c:v>57280.408768462272</c:v>
                </c:pt>
                <c:pt idx="2916">
                  <c:v>57260.772124238443</c:v>
                </c:pt>
                <c:pt idx="2917">
                  <c:v>57241.148896992556</c:v>
                </c:pt>
                <c:pt idx="2918">
                  <c:v>57221.539051567415</c:v>
                </c:pt>
                <c:pt idx="2919">
                  <c:v>57201.944003947021</c:v>
                </c:pt>
                <c:pt idx="2920">
                  <c:v>57182.361036008493</c:v>
                </c:pt>
                <c:pt idx="2921">
                  <c:v>57162.791779151543</c:v>
                </c:pt>
                <c:pt idx="2922">
                  <c:v>57143.235928668204</c:v>
                </c:pt>
                <c:pt idx="2923">
                  <c:v>57123.693210249614</c:v>
                </c:pt>
                <c:pt idx="2924">
                  <c:v>57104.163931740615</c:v>
                </c:pt>
                <c:pt idx="2925">
                  <c:v>57084.647869790824</c:v>
                </c:pt>
                <c:pt idx="2926">
                  <c:v>57065.145180174331</c:v>
                </c:pt>
                <c:pt idx="2927">
                  <c:v>57045.656404509471</c:v>
                </c:pt>
                <c:pt idx="2928">
                  <c:v>57026.18037469549</c:v>
                </c:pt>
                <c:pt idx="2929">
                  <c:v>57006.722292656348</c:v>
                </c:pt>
                <c:pt idx="2930">
                  <c:v>56987.272711526137</c:v>
                </c:pt>
                <c:pt idx="2931">
                  <c:v>56967.836709786803</c:v>
                </c:pt>
                <c:pt idx="2932">
                  <c:v>56948.41382374768</c:v>
                </c:pt>
                <c:pt idx="2933">
                  <c:v>56929.004320411186</c:v>
                </c:pt>
                <c:pt idx="2934">
                  <c:v>56909.608066715569</c:v>
                </c:pt>
                <c:pt idx="2935">
                  <c:v>56890.224798754607</c:v>
                </c:pt>
                <c:pt idx="2936">
                  <c:v>56870.855127389696</c:v>
                </c:pt>
                <c:pt idx="2937">
                  <c:v>56851.498138143012</c:v>
                </c:pt>
                <c:pt idx="2938">
                  <c:v>56832.154389957934</c:v>
                </c:pt>
                <c:pt idx="2939">
                  <c:v>56812.825425879717</c:v>
                </c:pt>
                <c:pt idx="2940">
                  <c:v>56793.508005244803</c:v>
                </c:pt>
                <c:pt idx="2941">
                  <c:v>56774.212547978328</c:v>
                </c:pt>
                <c:pt idx="2942">
                  <c:v>56754.921611811114</c:v>
                </c:pt>
                <c:pt idx="2943">
                  <c:v>56735.643460488369</c:v>
                </c:pt>
                <c:pt idx="2944">
                  <c:v>56716.378682856062</c:v>
                </c:pt>
                <c:pt idx="2945">
                  <c:v>56697.126816854849</c:v>
                </c:pt>
                <c:pt idx="2946">
                  <c:v>56677.887999927974</c:v>
                </c:pt>
                <c:pt idx="2947">
                  <c:v>56658.662319918956</c:v>
                </c:pt>
                <c:pt idx="2948">
                  <c:v>56639.449560055138</c:v>
                </c:pt>
                <c:pt idx="2949">
                  <c:v>56620.250084288149</c:v>
                </c:pt>
                <c:pt idx="2950">
                  <c:v>56601.063766359221</c:v>
                </c:pt>
                <c:pt idx="2951">
                  <c:v>56581.890395411028</c:v>
                </c:pt>
                <c:pt idx="2952">
                  <c:v>56562.729654674084</c:v>
                </c:pt>
                <c:pt idx="2953">
                  <c:v>56543.581853195719</c:v>
                </c:pt>
                <c:pt idx="2954">
                  <c:v>56524.447148884057</c:v>
                </c:pt>
                <c:pt idx="2955">
                  <c:v>56505.325428893615</c:v>
                </c:pt>
                <c:pt idx="2956">
                  <c:v>56486.216724586397</c:v>
                </c:pt>
                <c:pt idx="2957">
                  <c:v>56467.122146432535</c:v>
                </c:pt>
                <c:pt idx="2958">
                  <c:v>56448.057199798037</c:v>
                </c:pt>
                <c:pt idx="2959">
                  <c:v>56428.987235756336</c:v>
                </c:pt>
                <c:pt idx="2960">
                  <c:v>56409.929981821042</c:v>
                </c:pt>
                <c:pt idx="2961">
                  <c:v>56390.885502986355</c:v>
                </c:pt>
                <c:pt idx="2962">
                  <c:v>56371.85381702517</c:v>
                </c:pt>
                <c:pt idx="2963">
                  <c:v>56352.835029187663</c:v>
                </c:pt>
                <c:pt idx="2964">
                  <c:v>56333.82905147499</c:v>
                </c:pt>
                <c:pt idx="2965">
                  <c:v>56314.835988244144</c:v>
                </c:pt>
                <c:pt idx="2966">
                  <c:v>56295.855640119342</c:v>
                </c:pt>
                <c:pt idx="2967">
                  <c:v>56276.888162124822</c:v>
                </c:pt>
                <c:pt idx="2968">
                  <c:v>56257.93371264603</c:v>
                </c:pt>
                <c:pt idx="2969">
                  <c:v>56238.992331026631</c:v>
                </c:pt>
                <c:pt idx="2970">
                  <c:v>56220.063325417621</c:v>
                </c:pt>
                <c:pt idx="2971">
                  <c:v>56201.14684573689</c:v>
                </c:pt>
                <c:pt idx="2972">
                  <c:v>56182.244188020377</c:v>
                </c:pt>
                <c:pt idx="2973">
                  <c:v>56163.353331642094</c:v>
                </c:pt>
                <c:pt idx="2974">
                  <c:v>56144.474971116913</c:v>
                </c:pt>
                <c:pt idx="2975">
                  <c:v>56125.609284122642</c:v>
                </c:pt>
                <c:pt idx="2976">
                  <c:v>56106.756291417194</c:v>
                </c:pt>
                <c:pt idx="2977">
                  <c:v>56087.916077753187</c:v>
                </c:pt>
                <c:pt idx="2978">
                  <c:v>56069.08839528331</c:v>
                </c:pt>
                <c:pt idx="2979">
                  <c:v>56050.273320877735</c:v>
                </c:pt>
                <c:pt idx="2980">
                  <c:v>56031.470989862399</c:v>
                </c:pt>
                <c:pt idx="2981">
                  <c:v>56012.681132067089</c:v>
                </c:pt>
                <c:pt idx="2982">
                  <c:v>55993.903922403602</c:v>
                </c:pt>
                <c:pt idx="2983">
                  <c:v>55975.13940887434</c:v>
                </c:pt>
                <c:pt idx="2984">
                  <c:v>55956.388024148837</c:v>
                </c:pt>
                <c:pt idx="2985">
                  <c:v>55937.648741925193</c:v>
                </c:pt>
                <c:pt idx="2986">
                  <c:v>55919.095287548742</c:v>
                </c:pt>
                <c:pt idx="2987">
                  <c:v>55900.381325865426</c:v>
                </c:pt>
                <c:pt idx="2988">
                  <c:v>55881.679545239895</c:v>
                </c:pt>
                <c:pt idx="2989">
                  <c:v>55862.993270513594</c:v>
                </c:pt>
                <c:pt idx="2990">
                  <c:v>55844.316559289749</c:v>
                </c:pt>
                <c:pt idx="2991">
                  <c:v>55825.652204791731</c:v>
                </c:pt>
                <c:pt idx="2992">
                  <c:v>55807.000153436973</c:v>
                </c:pt>
                <c:pt idx="2993">
                  <c:v>55788.3606268972</c:v>
                </c:pt>
                <c:pt idx="2994">
                  <c:v>55769.733463227043</c:v>
                </c:pt>
                <c:pt idx="2995">
                  <c:v>55751.118928284995</c:v>
                </c:pt>
                <c:pt idx="2996">
                  <c:v>55732.517120167446</c:v>
                </c:pt>
                <c:pt idx="2997">
                  <c:v>55713.927374450068</c:v>
                </c:pt>
                <c:pt idx="2998">
                  <c:v>55695.350039546945</c:v>
                </c:pt>
                <c:pt idx="2999">
                  <c:v>55676.787129216304</c:v>
                </c:pt>
                <c:pt idx="3000">
                  <c:v>55658.234408606979</c:v>
                </c:pt>
                <c:pt idx="3001">
                  <c:v>55639.694285147678</c:v>
                </c:pt>
                <c:pt idx="3002">
                  <c:v>55621.166545227337</c:v>
                </c:pt>
                <c:pt idx="3003">
                  <c:v>55602.650854171079</c:v>
                </c:pt>
                <c:pt idx="3004">
                  <c:v>55584.147629773172</c:v>
                </c:pt>
                <c:pt idx="3005">
                  <c:v>55565.656749823145</c:v>
                </c:pt>
                <c:pt idx="3006">
                  <c:v>55547.178191659899</c:v>
                </c:pt>
                <c:pt idx="3007">
                  <c:v>55528.711795738222</c:v>
                </c:pt>
                <c:pt idx="3008">
                  <c:v>55510.258385822905</c:v>
                </c:pt>
                <c:pt idx="3009">
                  <c:v>55491.816717098816</c:v>
                </c:pt>
                <c:pt idx="3010">
                  <c:v>55473.387988163988</c:v>
                </c:pt>
                <c:pt idx="3011">
                  <c:v>55454.970750009437</c:v>
                </c:pt>
                <c:pt idx="3012">
                  <c:v>55436.565544634897</c:v>
                </c:pt>
                <c:pt idx="3013">
                  <c:v>55418.371262768727</c:v>
                </c:pt>
                <c:pt idx="3014">
                  <c:v>55399.990499452055</c:v>
                </c:pt>
                <c:pt idx="3015">
                  <c:v>55381.621802336856</c:v>
                </c:pt>
                <c:pt idx="3016">
                  <c:v>55363.265586956557</c:v>
                </c:pt>
                <c:pt idx="3017">
                  <c:v>55344.923108851755</c:v>
                </c:pt>
                <c:pt idx="3018">
                  <c:v>55326.591236328786</c:v>
                </c:pt>
                <c:pt idx="3019">
                  <c:v>55308.27149585318</c:v>
                </c:pt>
                <c:pt idx="3020">
                  <c:v>55289.963809161403</c:v>
                </c:pt>
                <c:pt idx="3021">
                  <c:v>55271.668020655772</c:v>
                </c:pt>
                <c:pt idx="3022">
                  <c:v>55253.385589305501</c:v>
                </c:pt>
                <c:pt idx="3023">
                  <c:v>55235.114247055659</c:v>
                </c:pt>
                <c:pt idx="3024">
                  <c:v>55216.854940507175</c:v>
                </c:pt>
                <c:pt idx="3025">
                  <c:v>55198.607765960383</c:v>
                </c:pt>
                <c:pt idx="3026">
                  <c:v>55180.372665233335</c:v>
                </c:pt>
                <c:pt idx="3027">
                  <c:v>55162.149352043976</c:v>
                </c:pt>
                <c:pt idx="3028">
                  <c:v>55143.938341211666</c:v>
                </c:pt>
                <c:pt idx="3029">
                  <c:v>55125.739079868225</c:v>
                </c:pt>
                <c:pt idx="3030">
                  <c:v>55107.551856386213</c:v>
                </c:pt>
                <c:pt idx="3031">
                  <c:v>55089.376552055684</c:v>
                </c:pt>
                <c:pt idx="3032">
                  <c:v>55071.213497911696</c:v>
                </c:pt>
                <c:pt idx="3033">
                  <c:v>55053.062443048664</c:v>
                </c:pt>
                <c:pt idx="3034">
                  <c:v>55034.923336118401</c:v>
                </c:pt>
                <c:pt idx="3035">
                  <c:v>55016.796302740229</c:v>
                </c:pt>
                <c:pt idx="3036">
                  <c:v>54998.681304172635</c:v>
                </c:pt>
                <c:pt idx="3037">
                  <c:v>54980.577899681972</c:v>
                </c:pt>
                <c:pt idx="3038">
                  <c:v>54962.486424010262</c:v>
                </c:pt>
                <c:pt idx="3039">
                  <c:v>54944.406876579349</c:v>
                </c:pt>
                <c:pt idx="3040">
                  <c:v>54926.339191445535</c:v>
                </c:pt>
                <c:pt idx="3041">
                  <c:v>54908.283387415919</c:v>
                </c:pt>
                <c:pt idx="3042">
                  <c:v>54890.239446234678</c:v>
                </c:pt>
                <c:pt idx="3043">
                  <c:v>54872.207261815092</c:v>
                </c:pt>
                <c:pt idx="3044">
                  <c:v>54854.187165316238</c:v>
                </c:pt>
                <c:pt idx="3045">
                  <c:v>54836.18644727116</c:v>
                </c:pt>
                <c:pt idx="3046">
                  <c:v>54818.189808650932</c:v>
                </c:pt>
                <c:pt idx="3047">
                  <c:v>54800.204920262266</c:v>
                </c:pt>
                <c:pt idx="3048">
                  <c:v>54782.231833934165</c:v>
                </c:pt>
                <c:pt idx="3049">
                  <c:v>54764.270453241283</c:v>
                </c:pt>
                <c:pt idx="3050">
                  <c:v>54746.333549639392</c:v>
                </c:pt>
                <c:pt idx="3051">
                  <c:v>54728.395721664012</c:v>
                </c:pt>
                <c:pt idx="3052">
                  <c:v>54710.469749708442</c:v>
                </c:pt>
                <c:pt idx="3053">
                  <c:v>54692.555921159954</c:v>
                </c:pt>
                <c:pt idx="3054">
                  <c:v>54674.658733316304</c:v>
                </c:pt>
                <c:pt idx="3055">
                  <c:v>54656.767992747664</c:v>
                </c:pt>
                <c:pt idx="3056">
                  <c:v>54638.889410210446</c:v>
                </c:pt>
                <c:pt idx="3057">
                  <c:v>54621.022980653834</c:v>
                </c:pt>
                <c:pt idx="3058">
                  <c:v>54603.16738307925</c:v>
                </c:pt>
                <c:pt idx="3059">
                  <c:v>54585.3234002194</c:v>
                </c:pt>
                <c:pt idx="3060">
                  <c:v>54567.490976039138</c:v>
                </c:pt>
                <c:pt idx="3061">
                  <c:v>54549.670313617673</c:v>
                </c:pt>
                <c:pt idx="3062">
                  <c:v>54531.861099548274</c:v>
                </c:pt>
                <c:pt idx="3063">
                  <c:v>54514.063654605838</c:v>
                </c:pt>
                <c:pt idx="3064">
                  <c:v>54496.277868627054</c:v>
                </c:pt>
                <c:pt idx="3065">
                  <c:v>54478.510565758195</c:v>
                </c:pt>
                <c:pt idx="3066">
                  <c:v>54460.747839153832</c:v>
                </c:pt>
                <c:pt idx="3067">
                  <c:v>54442.996877323989</c:v>
                </c:pt>
                <c:pt idx="3068">
                  <c:v>54425.257506718888</c:v>
                </c:pt>
                <c:pt idx="3069">
                  <c:v>54407.529455945005</c:v>
                </c:pt>
                <c:pt idx="3070">
                  <c:v>54389.813054122635</c:v>
                </c:pt>
                <c:pt idx="3071">
                  <c:v>54372.108277454769</c:v>
                </c:pt>
                <c:pt idx="3072">
                  <c:v>54354.415418869903</c:v>
                </c:pt>
                <c:pt idx="3073">
                  <c:v>54336.734411902151</c:v>
                </c:pt>
                <c:pt idx="3074">
                  <c:v>54319.064076986237</c:v>
                </c:pt>
                <c:pt idx="3075">
                  <c:v>54301.406383853275</c:v>
                </c:pt>
                <c:pt idx="3076">
                  <c:v>54283.758980485589</c:v>
                </c:pt>
                <c:pt idx="3077">
                  <c:v>54266.122938165943</c:v>
                </c:pt>
                <c:pt idx="3078">
                  <c:v>54248.499643934651</c:v>
                </c:pt>
                <c:pt idx="3079">
                  <c:v>54230.886743869043</c:v>
                </c:pt>
                <c:pt idx="3080">
                  <c:v>54213.285287606835</c:v>
                </c:pt>
                <c:pt idx="3081">
                  <c:v>54195.695306320449</c:v>
                </c:pt>
                <c:pt idx="3082">
                  <c:v>54178.116428393048</c:v>
                </c:pt>
                <c:pt idx="3083">
                  <c:v>54160.549186855678</c:v>
                </c:pt>
                <c:pt idx="3084">
                  <c:v>54142.993560539828</c:v>
                </c:pt>
                <c:pt idx="3085">
                  <c:v>54125.449330610943</c:v>
                </c:pt>
                <c:pt idx="3086">
                  <c:v>54107.919738991048</c:v>
                </c:pt>
                <c:pt idx="3087">
                  <c:v>54090.397746547111</c:v>
                </c:pt>
                <c:pt idx="3088">
                  <c:v>54072.887582174648</c:v>
                </c:pt>
                <c:pt idx="3089">
                  <c:v>54055.388427617305</c:v>
                </c:pt>
                <c:pt idx="3090">
                  <c:v>54037.900707801993</c:v>
                </c:pt>
                <c:pt idx="3091">
                  <c:v>54020.424034965341</c:v>
                </c:pt>
                <c:pt idx="3092">
                  <c:v>54002.958662168399</c:v>
                </c:pt>
                <c:pt idx="3093">
                  <c:v>53985.504751425462</c:v>
                </c:pt>
                <c:pt idx="3094">
                  <c:v>53968.06215430599</c:v>
                </c:pt>
                <c:pt idx="3095">
                  <c:v>53950.630914834765</c:v>
                </c:pt>
                <c:pt idx="3096">
                  <c:v>53933.210757125627</c:v>
                </c:pt>
                <c:pt idx="3097">
                  <c:v>53915.802161320353</c:v>
                </c:pt>
                <c:pt idx="3098">
                  <c:v>53898.404582656593</c:v>
                </c:pt>
                <c:pt idx="3099">
                  <c:v>53881.01864569445</c:v>
                </c:pt>
                <c:pt idx="3100">
                  <c:v>53863.645257823257</c:v>
                </c:pt>
                <c:pt idx="3101">
                  <c:v>53846.281100462977</c:v>
                </c:pt>
                <c:pt idx="3102">
                  <c:v>53828.929484701082</c:v>
                </c:pt>
                <c:pt idx="3103">
                  <c:v>53811.587905184962</c:v>
                </c:pt>
                <c:pt idx="3104">
                  <c:v>53794.257442091504</c:v>
                </c:pt>
                <c:pt idx="3105">
                  <c:v>53776.93814180854</c:v>
                </c:pt>
                <c:pt idx="3106">
                  <c:v>53759.629847159311</c:v>
                </c:pt>
                <c:pt idx="3107">
                  <c:v>53742.332740458878</c:v>
                </c:pt>
                <c:pt idx="3108">
                  <c:v>53725.046903831731</c:v>
                </c:pt>
                <c:pt idx="3109">
                  <c:v>53707.772280785728</c:v>
                </c:pt>
                <c:pt idx="3110">
                  <c:v>53690.508549531158</c:v>
                </c:pt>
                <c:pt idx="3111">
                  <c:v>53673.256127832145</c:v>
                </c:pt>
                <c:pt idx="3112">
                  <c:v>53656.020087167395</c:v>
                </c:pt>
                <c:pt idx="3113">
                  <c:v>53638.790105489716</c:v>
                </c:pt>
                <c:pt idx="3114">
                  <c:v>53621.570842785026</c:v>
                </c:pt>
                <c:pt idx="3115">
                  <c:v>53604.362593691272</c:v>
                </c:pt>
                <c:pt idx="3116">
                  <c:v>53587.165490944935</c:v>
                </c:pt>
                <c:pt idx="3117">
                  <c:v>53569.979115745475</c:v>
                </c:pt>
                <c:pt idx="3118">
                  <c:v>53552.803825871881</c:v>
                </c:pt>
                <c:pt idx="3119">
                  <c:v>53535.639572508888</c:v>
                </c:pt>
                <c:pt idx="3120">
                  <c:v>53518.486240671846</c:v>
                </c:pt>
                <c:pt idx="3121">
                  <c:v>53501.343996520445</c:v>
                </c:pt>
                <c:pt idx="3122">
                  <c:v>53484.212950398134</c:v>
                </c:pt>
                <c:pt idx="3123">
                  <c:v>53467.092696080319</c:v>
                </c:pt>
                <c:pt idx="3124">
                  <c:v>53449.983254243663</c:v>
                </c:pt>
                <c:pt idx="3125">
                  <c:v>53432.88473736147</c:v>
                </c:pt>
                <c:pt idx="3126">
                  <c:v>53415.797430122147</c:v>
                </c:pt>
                <c:pt idx="3127">
                  <c:v>53398.720886782277</c:v>
                </c:pt>
                <c:pt idx="3128">
                  <c:v>53381.655246784372</c:v>
                </c:pt>
                <c:pt idx="3129">
                  <c:v>53364.60049198581</c:v>
                </c:pt>
                <c:pt idx="3130">
                  <c:v>53347.557261791386</c:v>
                </c:pt>
                <c:pt idx="3131">
                  <c:v>53330.524464187001</c:v>
                </c:pt>
                <c:pt idx="3132">
                  <c:v>53313.50240363364</c:v>
                </c:pt>
                <c:pt idx="3133">
                  <c:v>53296.491089362615</c:v>
                </c:pt>
                <c:pt idx="3134">
                  <c:v>53279.490849066882</c:v>
                </c:pt>
                <c:pt idx="3135">
                  <c:v>53262.501309821208</c:v>
                </c:pt>
                <c:pt idx="3136">
                  <c:v>53245.522618879637</c:v>
                </c:pt>
                <c:pt idx="3137">
                  <c:v>53228.55465224744</c:v>
                </c:pt>
                <c:pt idx="3138">
                  <c:v>53211.597535972964</c:v>
                </c:pt>
                <c:pt idx="3139">
                  <c:v>53194.65131669971</c:v>
                </c:pt>
                <c:pt idx="3140">
                  <c:v>53177.715864850652</c:v>
                </c:pt>
                <c:pt idx="3141">
                  <c:v>53160.791334021611</c:v>
                </c:pt>
                <c:pt idx="3142">
                  <c:v>53143.930015323756</c:v>
                </c:pt>
                <c:pt idx="3143">
                  <c:v>53127.026957144495</c:v>
                </c:pt>
                <c:pt idx="3144">
                  <c:v>53110.134712219056</c:v>
                </c:pt>
                <c:pt idx="3145">
                  <c:v>53093.253130117067</c:v>
                </c:pt>
                <c:pt idx="3146">
                  <c:v>53076.382197623047</c:v>
                </c:pt>
                <c:pt idx="3147">
                  <c:v>53059.521947582027</c:v>
                </c:pt>
                <c:pt idx="3148">
                  <c:v>53042.672313553026</c:v>
                </c:pt>
                <c:pt idx="3149">
                  <c:v>53025.833401707452</c:v>
                </c:pt>
                <c:pt idx="3150">
                  <c:v>53009.005155348998</c:v>
                </c:pt>
                <c:pt idx="3151">
                  <c:v>52992.187893508257</c:v>
                </c:pt>
                <c:pt idx="3152">
                  <c:v>52975.380990192563</c:v>
                </c:pt>
                <c:pt idx="3153">
                  <c:v>52958.585029193768</c:v>
                </c:pt>
                <c:pt idx="3154">
                  <c:v>52941.799447912555</c:v>
                </c:pt>
                <c:pt idx="3155">
                  <c:v>52925.024558987359</c:v>
                </c:pt>
                <c:pt idx="3156">
                  <c:v>52908.260471385533</c:v>
                </c:pt>
                <c:pt idx="3157">
                  <c:v>52891.506765002232</c:v>
                </c:pt>
                <c:pt idx="3158">
                  <c:v>52874.763729834274</c:v>
                </c:pt>
                <c:pt idx="3159">
                  <c:v>52858.031499750985</c:v>
                </c:pt>
                <c:pt idx="3160">
                  <c:v>52841.309660839739</c:v>
                </c:pt>
                <c:pt idx="3161">
                  <c:v>52824.598377244882</c:v>
                </c:pt>
                <c:pt idx="3162">
                  <c:v>52807.897613177665</c:v>
                </c:pt>
                <c:pt idx="3163">
                  <c:v>52791.207579664951</c:v>
                </c:pt>
                <c:pt idx="3164">
                  <c:v>52774.528136268782</c:v>
                </c:pt>
                <c:pt idx="3165">
                  <c:v>52757.859189560273</c:v>
                </c:pt>
                <c:pt idx="3166">
                  <c:v>52741.200778402417</c:v>
                </c:pt>
                <c:pt idx="3167">
                  <c:v>52724.553108002794</c:v>
                </c:pt>
                <c:pt idx="3168">
                  <c:v>52707.919308813849</c:v>
                </c:pt>
                <c:pt idx="3169">
                  <c:v>52691.292273937252</c:v>
                </c:pt>
                <c:pt idx="3170">
                  <c:v>52674.675660133107</c:v>
                </c:pt>
                <c:pt idx="3171">
                  <c:v>52658.069730437812</c:v>
                </c:pt>
                <c:pt idx="3172">
                  <c:v>52641.474085063121</c:v>
                </c:pt>
                <c:pt idx="3173">
                  <c:v>52624.889107018236</c:v>
                </c:pt>
                <c:pt idx="3174">
                  <c:v>52608.314560434519</c:v>
                </c:pt>
                <c:pt idx="3175">
                  <c:v>52591.750377823628</c:v>
                </c:pt>
                <c:pt idx="3176">
                  <c:v>52575.196519231577</c:v>
                </c:pt>
                <c:pt idx="3177">
                  <c:v>52558.653173707731</c:v>
                </c:pt>
                <c:pt idx="3178">
                  <c:v>52542.120396749626</c:v>
                </c:pt>
                <c:pt idx="3179">
                  <c:v>52525.597860707348</c:v>
                </c:pt>
                <c:pt idx="3180">
                  <c:v>52509.085674436566</c:v>
                </c:pt>
                <c:pt idx="3181">
                  <c:v>52492.583814283273</c:v>
                </c:pt>
                <c:pt idx="3182">
                  <c:v>52476.092455573504</c:v>
                </c:pt>
                <c:pt idx="3183">
                  <c:v>52459.637129216018</c:v>
                </c:pt>
                <c:pt idx="3184">
                  <c:v>52443.166873395356</c:v>
                </c:pt>
                <c:pt idx="3185">
                  <c:v>52426.706397450333</c:v>
                </c:pt>
                <c:pt idx="3186">
                  <c:v>52410.257477965723</c:v>
                </c:pt>
                <c:pt idx="3187">
                  <c:v>52393.817632184124</c:v>
                </c:pt>
                <c:pt idx="3188">
                  <c:v>52377.388249154748</c:v>
                </c:pt>
                <c:pt idx="3189">
                  <c:v>52360.969075095207</c:v>
                </c:pt>
                <c:pt idx="3190">
                  <c:v>52344.560365819962</c:v>
                </c:pt>
                <c:pt idx="3191">
                  <c:v>52328.161963915409</c:v>
                </c:pt>
                <c:pt idx="3192">
                  <c:v>52311.7737951608</c:v>
                </c:pt>
                <c:pt idx="3193">
                  <c:v>52295.395895382972</c:v>
                </c:pt>
                <c:pt idx="3194">
                  <c:v>52279.030001376588</c:v>
                </c:pt>
                <c:pt idx="3195">
                  <c:v>52262.672357446245</c:v>
                </c:pt>
                <c:pt idx="3196">
                  <c:v>52246.325080691153</c:v>
                </c:pt>
                <c:pt idx="3197">
                  <c:v>52229.988005931722</c:v>
                </c:pt>
                <c:pt idx="3198">
                  <c:v>52213.661093599301</c:v>
                </c:pt>
                <c:pt idx="3199">
                  <c:v>52197.344599333679</c:v>
                </c:pt>
                <c:pt idx="3200">
                  <c:v>52181.038155118535</c:v>
                </c:pt>
                <c:pt idx="3201">
                  <c:v>52164.744706808582</c:v>
                </c:pt>
                <c:pt idx="3202">
                  <c:v>52148.458735241606</c:v>
                </c:pt>
                <c:pt idx="3203">
                  <c:v>52132.183469575553</c:v>
                </c:pt>
                <c:pt idx="3204">
                  <c:v>52115.919692448631</c:v>
                </c:pt>
                <c:pt idx="3205">
                  <c:v>52099.665584621915</c:v>
                </c:pt>
                <c:pt idx="3206">
                  <c:v>52083.420035773168</c:v>
                </c:pt>
                <c:pt idx="3207">
                  <c:v>52067.184815096756</c:v>
                </c:pt>
                <c:pt idx="3208">
                  <c:v>52050.959765128224</c:v>
                </c:pt>
                <c:pt idx="3209">
                  <c:v>52034.744519637257</c:v>
                </c:pt>
                <c:pt idx="3210">
                  <c:v>52018.539543211773</c:v>
                </c:pt>
                <c:pt idx="3211">
                  <c:v>52002.344612145753</c:v>
                </c:pt>
                <c:pt idx="3212">
                  <c:v>51986.159812494712</c:v>
                </c:pt>
                <c:pt idx="3213">
                  <c:v>51969.984951486869</c:v>
                </c:pt>
                <c:pt idx="3214">
                  <c:v>51953.820174851935</c:v>
                </c:pt>
                <c:pt idx="3215">
                  <c:v>51937.665398933255</c:v>
                </c:pt>
                <c:pt idx="3216">
                  <c:v>51921.520669691607</c:v>
                </c:pt>
                <c:pt idx="3217">
                  <c:v>51905.388749036021</c:v>
                </c:pt>
                <c:pt idx="3218">
                  <c:v>51889.264055420288</c:v>
                </c:pt>
                <c:pt idx="3219">
                  <c:v>51873.149601434816</c:v>
                </c:pt>
                <c:pt idx="3220">
                  <c:v>51857.045110199768</c:v>
                </c:pt>
                <c:pt idx="3221">
                  <c:v>51840.950663899406</c:v>
                </c:pt>
                <c:pt idx="3222">
                  <c:v>51824.866130649672</c:v>
                </c:pt>
                <c:pt idx="3223">
                  <c:v>51808.791438199274</c:v>
                </c:pt>
                <c:pt idx="3224">
                  <c:v>51792.726731365889</c:v>
                </c:pt>
                <c:pt idx="3225">
                  <c:v>51776.67199885891</c:v>
                </c:pt>
                <c:pt idx="3226">
                  <c:v>51760.627451188571</c:v>
                </c:pt>
                <c:pt idx="3227">
                  <c:v>51744.592801351704</c:v>
                </c:pt>
                <c:pt idx="3228">
                  <c:v>51728.570629533388</c:v>
                </c:pt>
                <c:pt idx="3229">
                  <c:v>51712.557862568625</c:v>
                </c:pt>
                <c:pt idx="3230">
                  <c:v>51696.552970008248</c:v>
                </c:pt>
                <c:pt idx="3231">
                  <c:v>51680.557996935844</c:v>
                </c:pt>
                <c:pt idx="3232">
                  <c:v>51664.573908474064</c:v>
                </c:pt>
                <c:pt idx="3233">
                  <c:v>51648.598512429999</c:v>
                </c:pt>
                <c:pt idx="3234">
                  <c:v>51632.633111016767</c:v>
                </c:pt>
                <c:pt idx="3235">
                  <c:v>51616.678650846487</c:v>
                </c:pt>
                <c:pt idx="3236">
                  <c:v>51600.733095707721</c:v>
                </c:pt>
                <c:pt idx="3237">
                  <c:v>51584.797380655029</c:v>
                </c:pt>
                <c:pt idx="3238">
                  <c:v>51568.871346836248</c:v>
                </c:pt>
                <c:pt idx="3239">
                  <c:v>51552.955897900152</c:v>
                </c:pt>
                <c:pt idx="3240">
                  <c:v>51537.049404288031</c:v>
                </c:pt>
                <c:pt idx="3241">
                  <c:v>51521.152929865617</c:v>
                </c:pt>
                <c:pt idx="3242">
                  <c:v>51505.266354956628</c:v>
                </c:pt>
                <c:pt idx="3243">
                  <c:v>51489.389442209569</c:v>
                </c:pt>
                <c:pt idx="3244">
                  <c:v>51473.522208651113</c:v>
                </c:pt>
                <c:pt idx="3245">
                  <c:v>51457.664691497012</c:v>
                </c:pt>
                <c:pt idx="3246">
                  <c:v>51441.817135101883</c:v>
                </c:pt>
                <c:pt idx="3247">
                  <c:v>51426.004486148136</c:v>
                </c:pt>
                <c:pt idx="3248">
                  <c:v>51410.181462298911</c:v>
                </c:pt>
                <c:pt idx="3249">
                  <c:v>51394.363084291836</c:v>
                </c:pt>
                <c:pt idx="3250">
                  <c:v>51378.554331310777</c:v>
                </c:pt>
                <c:pt idx="3251">
                  <c:v>51362.755383176918</c:v>
                </c:pt>
                <c:pt idx="3252">
                  <c:v>51346.966317865743</c:v>
                </c:pt>
                <c:pt idx="3253">
                  <c:v>51331.193194296087</c:v>
                </c:pt>
                <c:pt idx="3254">
                  <c:v>51315.423412537915</c:v>
                </c:pt>
                <c:pt idx="3255">
                  <c:v>51299.663436836498</c:v>
                </c:pt>
                <c:pt idx="3256">
                  <c:v>51283.913018878375</c:v>
                </c:pt>
                <c:pt idx="3257">
                  <c:v>51268.179466693335</c:v>
                </c:pt>
                <c:pt idx="3258">
                  <c:v>51252.473469107157</c:v>
                </c:pt>
                <c:pt idx="3259">
                  <c:v>51236.751906052763</c:v>
                </c:pt>
                <c:pt idx="3260">
                  <c:v>51221.039930613922</c:v>
                </c:pt>
                <c:pt idx="3261">
                  <c:v>51205.337639607191</c:v>
                </c:pt>
                <c:pt idx="3262">
                  <c:v>51189.645211783893</c:v>
                </c:pt>
                <c:pt idx="3263">
                  <c:v>51173.962346110413</c:v>
                </c:pt>
                <c:pt idx="3264">
                  <c:v>51158.288923941618</c:v>
                </c:pt>
                <c:pt idx="3265">
                  <c:v>51142.625294448677</c:v>
                </c:pt>
                <c:pt idx="3266">
                  <c:v>51126.970989216534</c:v>
                </c:pt>
                <c:pt idx="3267">
                  <c:v>51111.326447250161</c:v>
                </c:pt>
                <c:pt idx="3268">
                  <c:v>51095.691481986396</c:v>
                </c:pt>
                <c:pt idx="3269">
                  <c:v>51080.065946117043</c:v>
                </c:pt>
                <c:pt idx="3270">
                  <c:v>51064.450071007115</c:v>
                </c:pt>
                <c:pt idx="3271">
                  <c:v>51048.843843907176</c:v>
                </c:pt>
                <c:pt idx="3272">
                  <c:v>51033.247131551958</c:v>
                </c:pt>
                <c:pt idx="3273">
                  <c:v>51017.659782455485</c:v>
                </c:pt>
                <c:pt idx="3274">
                  <c:v>51002.082213129914</c:v>
                </c:pt>
                <c:pt idx="3275">
                  <c:v>50986.514233502094</c:v>
                </c:pt>
                <c:pt idx="3276">
                  <c:v>50970.955706797395</c:v>
                </c:pt>
                <c:pt idx="3277">
                  <c:v>50955.406410863769</c:v>
                </c:pt>
                <c:pt idx="3278">
                  <c:v>50939.868176504773</c:v>
                </c:pt>
                <c:pt idx="3279">
                  <c:v>50924.338026992969</c:v>
                </c:pt>
                <c:pt idx="3280">
                  <c:v>50908.817062661074</c:v>
                </c:pt>
                <c:pt idx="3281">
                  <c:v>50893.305997133146</c:v>
                </c:pt>
                <c:pt idx="3282">
                  <c:v>50877.80414555702</c:v>
                </c:pt>
                <c:pt idx="3283">
                  <c:v>50862.31175876515</c:v>
                </c:pt>
                <c:pt idx="3284">
                  <c:v>50846.828645814021</c:v>
                </c:pt>
                <c:pt idx="3285">
                  <c:v>50831.355172716518</c:v>
                </c:pt>
                <c:pt idx="3286">
                  <c:v>50815.895577795302</c:v>
                </c:pt>
                <c:pt idx="3287">
                  <c:v>50800.441215954772</c:v>
                </c:pt>
                <c:pt idx="3288">
                  <c:v>50784.995784349638</c:v>
                </c:pt>
                <c:pt idx="3289">
                  <c:v>50769.559825308606</c:v>
                </c:pt>
                <c:pt idx="3290">
                  <c:v>50754.133310624529</c:v>
                </c:pt>
                <c:pt idx="3291">
                  <c:v>50738.715958308472</c:v>
                </c:pt>
                <c:pt idx="3292">
                  <c:v>50723.30804186665</c:v>
                </c:pt>
                <c:pt idx="3293">
                  <c:v>50707.914100951282</c:v>
                </c:pt>
                <c:pt idx="3294">
                  <c:v>50692.524900920645</c:v>
                </c:pt>
                <c:pt idx="3295">
                  <c:v>50677.145145186143</c:v>
                </c:pt>
                <c:pt idx="3296">
                  <c:v>50661.774611822206</c:v>
                </c:pt>
                <c:pt idx="3297">
                  <c:v>50646.413293211386</c:v>
                </c:pt>
                <c:pt idx="3298">
                  <c:v>50631.061424980646</c:v>
                </c:pt>
                <c:pt idx="3299">
                  <c:v>50615.718957882164</c:v>
                </c:pt>
                <c:pt idx="3300">
                  <c:v>50600.385667094059</c:v>
                </c:pt>
                <c:pt idx="3301">
                  <c:v>50585.06161674927</c:v>
                </c:pt>
                <c:pt idx="3302">
                  <c:v>50569.754365007524</c:v>
                </c:pt>
                <c:pt idx="3303">
                  <c:v>50554.45062405098</c:v>
                </c:pt>
                <c:pt idx="3304">
                  <c:v>50539.154352372687</c:v>
                </c:pt>
                <c:pt idx="3305">
                  <c:v>50523.867789585456</c:v>
                </c:pt>
                <c:pt idx="3306">
                  <c:v>50508.590000338532</c:v>
                </c:pt>
                <c:pt idx="3307">
                  <c:v>50493.321989465832</c:v>
                </c:pt>
                <c:pt idx="3308">
                  <c:v>50478.06259932094</c:v>
                </c:pt>
                <c:pt idx="3309">
                  <c:v>50462.812454043429</c:v>
                </c:pt>
                <c:pt idx="3310">
                  <c:v>50447.571567501414</c:v>
                </c:pt>
                <c:pt idx="3311">
                  <c:v>50432.33992259467</c:v>
                </c:pt>
                <c:pt idx="3312">
                  <c:v>50417.118004417011</c:v>
                </c:pt>
                <c:pt idx="3313">
                  <c:v>50401.904837560753</c:v>
                </c:pt>
                <c:pt idx="3314">
                  <c:v>50386.700795362543</c:v>
                </c:pt>
                <c:pt idx="3315">
                  <c:v>50371.505854037743</c:v>
                </c:pt>
                <c:pt idx="3316">
                  <c:v>50356.320242786402</c:v>
                </c:pt>
                <c:pt idx="3317">
                  <c:v>50341.15327867867</c:v>
                </c:pt>
                <c:pt idx="3318">
                  <c:v>50325.992258490078</c:v>
                </c:pt>
                <c:pt idx="3319">
                  <c:v>50310.834894994907</c:v>
                </c:pt>
                <c:pt idx="3320">
                  <c:v>50295.685645677469</c:v>
                </c:pt>
                <c:pt idx="3321">
                  <c:v>50280.545761857771</c:v>
                </c:pt>
                <c:pt idx="3322">
                  <c:v>50265.415047460039</c:v>
                </c:pt>
                <c:pt idx="3323">
                  <c:v>50250.294995388955</c:v>
                </c:pt>
                <c:pt idx="3324">
                  <c:v>50235.182246069679</c:v>
                </c:pt>
                <c:pt idx="3325">
                  <c:v>50220.078498601164</c:v>
                </c:pt>
                <c:pt idx="3326">
                  <c:v>50204.983863666253</c:v>
                </c:pt>
                <c:pt idx="3327">
                  <c:v>50189.899456532665</c:v>
                </c:pt>
                <c:pt idx="3328">
                  <c:v>50174.82312746792</c:v>
                </c:pt>
                <c:pt idx="3329">
                  <c:v>50159.75583609545</c:v>
                </c:pt>
                <c:pt idx="3330">
                  <c:v>50144.702471989745</c:v>
                </c:pt>
                <c:pt idx="3331">
                  <c:v>50129.657243156616</c:v>
                </c:pt>
                <c:pt idx="3332">
                  <c:v>50114.616916951047</c:v>
                </c:pt>
                <c:pt idx="3333">
                  <c:v>50099.585865993133</c:v>
                </c:pt>
                <c:pt idx="3334">
                  <c:v>50084.563761041914</c:v>
                </c:pt>
                <c:pt idx="3335">
                  <c:v>50069.550552480447</c:v>
                </c:pt>
                <c:pt idx="3336">
                  <c:v>50054.546302116687</c:v>
                </c:pt>
                <c:pt idx="3337">
                  <c:v>50039.551076902178</c:v>
                </c:pt>
                <c:pt idx="3338">
                  <c:v>50024.564987929945</c:v>
                </c:pt>
                <c:pt idx="3339">
                  <c:v>50009.587869839561</c:v>
                </c:pt>
                <c:pt idx="3340">
                  <c:v>49994.619602845632</c:v>
                </c:pt>
                <c:pt idx="3341">
                  <c:v>49979.660147369905</c:v>
                </c:pt>
                <c:pt idx="3342">
                  <c:v>49964.709971502372</c:v>
                </c:pt>
                <c:pt idx="3343">
                  <c:v>49949.768483771659</c:v>
                </c:pt>
                <c:pt idx="3344">
                  <c:v>49934.835991947919</c:v>
                </c:pt>
                <c:pt idx="3345">
                  <c:v>49919.912301175267</c:v>
                </c:pt>
                <c:pt idx="3346">
                  <c:v>49904.997697360552</c:v>
                </c:pt>
                <c:pt idx="3347">
                  <c:v>49890.091867873743</c:v>
                </c:pt>
                <c:pt idx="3348">
                  <c:v>49875.194924368909</c:v>
                </c:pt>
                <c:pt idx="3349">
                  <c:v>49860.306874990943</c:v>
                </c:pt>
                <c:pt idx="3350">
                  <c:v>49845.427689092583</c:v>
                </c:pt>
                <c:pt idx="3351">
                  <c:v>49830.55952251867</c:v>
                </c:pt>
                <c:pt idx="3352">
                  <c:v>49815.698269388718</c:v>
                </c:pt>
                <c:pt idx="3353">
                  <c:v>49800.84565968033</c:v>
                </c:pt>
                <c:pt idx="3354">
                  <c:v>49786.001892138956</c:v>
                </c:pt>
                <c:pt idx="3355">
                  <c:v>49771.166994588937</c:v>
                </c:pt>
                <c:pt idx="3356">
                  <c:v>49756.34121238294</c:v>
                </c:pt>
                <c:pt idx="3357">
                  <c:v>49741.540204146841</c:v>
                </c:pt>
                <c:pt idx="3358">
                  <c:v>49726.731862236673</c:v>
                </c:pt>
                <c:pt idx="3359">
                  <c:v>49711.934402669496</c:v>
                </c:pt>
                <c:pt idx="3360">
                  <c:v>49697.143834068091</c:v>
                </c:pt>
                <c:pt idx="3361">
                  <c:v>49682.361948467369</c:v>
                </c:pt>
                <c:pt idx="3362">
                  <c:v>49667.590586819679</c:v>
                </c:pt>
                <c:pt idx="3363">
                  <c:v>49652.826219599832</c:v>
                </c:pt>
                <c:pt idx="3364">
                  <c:v>49638.071416278544</c:v>
                </c:pt>
                <c:pt idx="3365">
                  <c:v>49623.324681941078</c:v>
                </c:pt>
                <c:pt idx="3366">
                  <c:v>49608.586836772694</c:v>
                </c:pt>
                <c:pt idx="3367">
                  <c:v>49593.857662093142</c:v>
                </c:pt>
                <c:pt idx="3368">
                  <c:v>49579.137023009753</c:v>
                </c:pt>
                <c:pt idx="3369">
                  <c:v>49564.425112913908</c:v>
                </c:pt>
                <c:pt idx="3370">
                  <c:v>49549.722174043811</c:v>
                </c:pt>
                <c:pt idx="3371">
                  <c:v>49535.027939088512</c:v>
                </c:pt>
                <c:pt idx="3372">
                  <c:v>49520.342213068638</c:v>
                </c:pt>
                <c:pt idx="3373">
                  <c:v>49505.665530489146</c:v>
                </c:pt>
                <c:pt idx="3374">
                  <c:v>49490.997371703714</c:v>
                </c:pt>
                <c:pt idx="3375">
                  <c:v>49476.337994685862</c:v>
                </c:pt>
                <c:pt idx="3376">
                  <c:v>49461.687021491089</c:v>
                </c:pt>
                <c:pt idx="3377">
                  <c:v>49447.044894198654</c:v>
                </c:pt>
                <c:pt idx="3378">
                  <c:v>49432.411374317417</c:v>
                </c:pt>
                <c:pt idx="3379">
                  <c:v>49417.786454330395</c:v>
                </c:pt>
                <c:pt idx="3380">
                  <c:v>49403.170206191578</c:v>
                </c:pt>
                <c:pt idx="3381">
                  <c:v>49388.562554379445</c:v>
                </c:pt>
                <c:pt idx="3382">
                  <c:v>49373.963581991222</c:v>
                </c:pt>
                <c:pt idx="3383">
                  <c:v>49359.373461894633</c:v>
                </c:pt>
                <c:pt idx="3384">
                  <c:v>49344.79174152184</c:v>
                </c:pt>
                <c:pt idx="3385">
                  <c:v>49330.238401320028</c:v>
                </c:pt>
                <c:pt idx="3386">
                  <c:v>49315.674082367732</c:v>
                </c:pt>
                <c:pt idx="3387">
                  <c:v>49301.11811322681</c:v>
                </c:pt>
                <c:pt idx="3388">
                  <c:v>49286.571072710125</c:v>
                </c:pt>
                <c:pt idx="3389">
                  <c:v>49272.032833802681</c:v>
                </c:pt>
                <c:pt idx="3390">
                  <c:v>49257.502597048391</c:v>
                </c:pt>
                <c:pt idx="3391">
                  <c:v>49242.998339224985</c:v>
                </c:pt>
                <c:pt idx="3392">
                  <c:v>49228.486403374933</c:v>
                </c:pt>
                <c:pt idx="3393">
                  <c:v>49213.981872640557</c:v>
                </c:pt>
                <c:pt idx="3394">
                  <c:v>49199.497436913894</c:v>
                </c:pt>
                <c:pt idx="3395">
                  <c:v>49185.009953126159</c:v>
                </c:pt>
                <c:pt idx="3396">
                  <c:v>49170.531022711155</c:v>
                </c:pt>
                <c:pt idx="3397">
                  <c:v>49156.063448627276</c:v>
                </c:pt>
                <c:pt idx="3398">
                  <c:v>49141.601628535456</c:v>
                </c:pt>
                <c:pt idx="3399">
                  <c:v>49127.148230000646</c:v>
                </c:pt>
                <c:pt idx="3400">
                  <c:v>49112.703373251657</c:v>
                </c:pt>
                <c:pt idx="3401">
                  <c:v>49098.267448735518</c:v>
                </c:pt>
                <c:pt idx="3402">
                  <c:v>49083.839752800486</c:v>
                </c:pt>
                <c:pt idx="3403">
                  <c:v>49069.420510549498</c:v>
                </c:pt>
                <c:pt idx="3404">
                  <c:v>49055.009651205561</c:v>
                </c:pt>
                <c:pt idx="3405">
                  <c:v>49040.607396997395</c:v>
                </c:pt>
                <c:pt idx="3406">
                  <c:v>49026.213608923303</c:v>
                </c:pt>
                <c:pt idx="3407">
                  <c:v>49011.82801115758</c:v>
                </c:pt>
                <c:pt idx="3408">
                  <c:v>48997.451104086904</c:v>
                </c:pt>
                <c:pt idx="3409">
                  <c:v>48983.082538890194</c:v>
                </c:pt>
                <c:pt idx="3410">
                  <c:v>48968.722319734843</c:v>
                </c:pt>
                <c:pt idx="3411">
                  <c:v>48954.370579117494</c:v>
                </c:pt>
                <c:pt idx="3412">
                  <c:v>48940.027659773434</c:v>
                </c:pt>
                <c:pt idx="3413">
                  <c:v>48925.692595329165</c:v>
                </c:pt>
                <c:pt idx="3414">
                  <c:v>48911.366038185588</c:v>
                </c:pt>
                <c:pt idx="3415">
                  <c:v>48897.047962115219</c:v>
                </c:pt>
                <c:pt idx="3416">
                  <c:v>48882.738131305414</c:v>
                </c:pt>
                <c:pt idx="3417">
                  <c:v>48868.439934075657</c:v>
                </c:pt>
                <c:pt idx="3418">
                  <c:v>48854.146843611277</c:v>
                </c:pt>
                <c:pt idx="3419">
                  <c:v>48839.862007534983</c:v>
                </c:pt>
                <c:pt idx="3420">
                  <c:v>48825.585609505251</c:v>
                </c:pt>
                <c:pt idx="3421">
                  <c:v>48811.317615523534</c:v>
                </c:pt>
                <c:pt idx="3422">
                  <c:v>48797.067254938614</c:v>
                </c:pt>
                <c:pt idx="3423">
                  <c:v>48782.815921044064</c:v>
                </c:pt>
                <c:pt idx="3424">
                  <c:v>48768.57283654069</c:v>
                </c:pt>
                <c:pt idx="3425">
                  <c:v>48754.338187921348</c:v>
                </c:pt>
                <c:pt idx="3426">
                  <c:v>48740.111684543226</c:v>
                </c:pt>
                <c:pt idx="3427">
                  <c:v>48725.893463366592</c:v>
                </c:pt>
                <c:pt idx="3428">
                  <c:v>48711.683573706294</c:v>
                </c:pt>
                <c:pt idx="3429">
                  <c:v>48697.487673797907</c:v>
                </c:pt>
                <c:pt idx="3430">
                  <c:v>48683.294437795485</c:v>
                </c:pt>
                <c:pt idx="3431">
                  <c:v>48669.109401537389</c:v>
                </c:pt>
                <c:pt idx="3432">
                  <c:v>48654.932598071158</c:v>
                </c:pt>
                <c:pt idx="3433">
                  <c:v>48640.764036668668</c:v>
                </c:pt>
                <c:pt idx="3434">
                  <c:v>48626.603744274835</c:v>
                </c:pt>
                <c:pt idx="3435">
                  <c:v>48612.451745221158</c:v>
                </c:pt>
                <c:pt idx="3436">
                  <c:v>48598.30803619128</c:v>
                </c:pt>
                <c:pt idx="3437">
                  <c:v>48584.172402672899</c:v>
                </c:pt>
                <c:pt idx="3438">
                  <c:v>48570.045087721024</c:v>
                </c:pt>
                <c:pt idx="3439">
                  <c:v>48555.925913845676</c:v>
                </c:pt>
                <c:pt idx="3440">
                  <c:v>48541.815175422591</c:v>
                </c:pt>
                <c:pt idx="3441">
                  <c:v>48527.738238997423</c:v>
                </c:pt>
                <c:pt idx="3442">
                  <c:v>48513.643887595921</c:v>
                </c:pt>
                <c:pt idx="3443">
                  <c:v>48499.557521774899</c:v>
                </c:pt>
                <c:pt idx="3444">
                  <c:v>48485.479301001244</c:v>
                </c:pt>
                <c:pt idx="3445">
                  <c:v>48471.409487649784</c:v>
                </c:pt>
                <c:pt idx="3446">
                  <c:v>48457.347594508537</c:v>
                </c:pt>
                <c:pt idx="3447">
                  <c:v>48443.293900463235</c:v>
                </c:pt>
                <c:pt idx="3448">
                  <c:v>48429.248294809287</c:v>
                </c:pt>
                <c:pt idx="3449">
                  <c:v>48415.210928153792</c:v>
                </c:pt>
                <c:pt idx="3450">
                  <c:v>48401.181802993502</c:v>
                </c:pt>
                <c:pt idx="3451">
                  <c:v>48387.160852052584</c:v>
                </c:pt>
                <c:pt idx="3452">
                  <c:v>48373.147773323348</c:v>
                </c:pt>
                <c:pt idx="3453">
                  <c:v>48359.142811576865</c:v>
                </c:pt>
                <c:pt idx="3454">
                  <c:v>48345.145965865842</c:v>
                </c:pt>
                <c:pt idx="3455">
                  <c:v>48331.157442484604</c:v>
                </c:pt>
                <c:pt idx="3456">
                  <c:v>48317.176844297072</c:v>
                </c:pt>
                <c:pt idx="3457">
                  <c:v>48303.204332054127</c:v>
                </c:pt>
                <c:pt idx="3458">
                  <c:v>48289.240237133039</c:v>
                </c:pt>
                <c:pt idx="3459">
                  <c:v>48275.284098332166</c:v>
                </c:pt>
                <c:pt idx="3460">
                  <c:v>48261.335817955383</c:v>
                </c:pt>
                <c:pt idx="3461">
                  <c:v>48247.395657407156</c:v>
                </c:pt>
                <c:pt idx="3462">
                  <c:v>48233.463565822574</c:v>
                </c:pt>
                <c:pt idx="3463">
                  <c:v>48219.539500128056</c:v>
                </c:pt>
                <c:pt idx="3464">
                  <c:v>48205.62354356236</c:v>
                </c:pt>
                <c:pt idx="3465">
                  <c:v>48191.715441876964</c:v>
                </c:pt>
                <c:pt idx="3466">
                  <c:v>48177.815644820643</c:v>
                </c:pt>
                <c:pt idx="3467">
                  <c:v>48163.923587156001</c:v>
                </c:pt>
                <c:pt idx="3468">
                  <c:v>48150.03967766909</c:v>
                </c:pt>
                <c:pt idx="3469">
                  <c:v>48136.171302481809</c:v>
                </c:pt>
                <c:pt idx="3470">
                  <c:v>48122.303309718503</c:v>
                </c:pt>
                <c:pt idx="3471">
                  <c:v>48108.443276988473</c:v>
                </c:pt>
                <c:pt idx="3472">
                  <c:v>48094.591213649859</c:v>
                </c:pt>
                <c:pt idx="3473">
                  <c:v>48080.747059587207</c:v>
                </c:pt>
                <c:pt idx="3474">
                  <c:v>48066.910914563428</c:v>
                </c:pt>
                <c:pt idx="3475">
                  <c:v>48053.083915784184</c:v>
                </c:pt>
                <c:pt idx="3476">
                  <c:v>48039.263773731895</c:v>
                </c:pt>
                <c:pt idx="3477">
                  <c:v>48025.451873638107</c:v>
                </c:pt>
                <c:pt idx="3478">
                  <c:v>48011.647612844143</c:v>
                </c:pt>
                <c:pt idx="3479">
                  <c:v>47997.851239467745</c:v>
                </c:pt>
                <c:pt idx="3480">
                  <c:v>47984.062771723213</c:v>
                </c:pt>
                <c:pt idx="3481">
                  <c:v>47970.282249490243</c:v>
                </c:pt>
                <c:pt idx="3482">
                  <c:v>47956.509626379586</c:v>
                </c:pt>
                <c:pt idx="3483">
                  <c:v>47942.744891788752</c:v>
                </c:pt>
                <c:pt idx="3484">
                  <c:v>47928.988292469068</c:v>
                </c:pt>
                <c:pt idx="3485">
                  <c:v>47915.239301872294</c:v>
                </c:pt>
                <c:pt idx="3486">
                  <c:v>47901.498448974104</c:v>
                </c:pt>
                <c:pt idx="3487">
                  <c:v>47887.765651253641</c:v>
                </c:pt>
                <c:pt idx="3488">
                  <c:v>47874.040321720204</c:v>
                </c:pt>
                <c:pt idx="3489">
                  <c:v>47860.322857705127</c:v>
                </c:pt>
                <c:pt idx="3490">
                  <c:v>47846.613226408161</c:v>
                </c:pt>
                <c:pt idx="3491">
                  <c:v>47832.911513218816</c:v>
                </c:pt>
                <c:pt idx="3492">
                  <c:v>47819.217818268437</c:v>
                </c:pt>
                <c:pt idx="3493">
                  <c:v>47805.531743500935</c:v>
                </c:pt>
                <c:pt idx="3494">
                  <c:v>47791.853737748672</c:v>
                </c:pt>
                <c:pt idx="3495">
                  <c:v>47778.183484121975</c:v>
                </c:pt>
                <c:pt idx="3496">
                  <c:v>47764.520899482537</c:v>
                </c:pt>
                <c:pt idx="3497">
                  <c:v>47750.86623650496</c:v>
                </c:pt>
                <c:pt idx="3498">
                  <c:v>47737.219271694194</c:v>
                </c:pt>
                <c:pt idx="3499">
                  <c:v>47723.580829673469</c:v>
                </c:pt>
                <c:pt idx="3500">
                  <c:v>47709.9500314455</c:v>
                </c:pt>
                <c:pt idx="3501">
                  <c:v>47696.326932391079</c:v>
                </c:pt>
                <c:pt idx="3502">
                  <c:v>47682.711219285113</c:v>
                </c:pt>
                <c:pt idx="3503">
                  <c:v>47669.104387287836</c:v>
                </c:pt>
                <c:pt idx="3504">
                  <c:v>47655.504201172997</c:v>
                </c:pt>
                <c:pt idx="3505">
                  <c:v>47641.911651669252</c:v>
                </c:pt>
                <c:pt idx="3506">
                  <c:v>47628.328763804857</c:v>
                </c:pt>
                <c:pt idx="3507">
                  <c:v>47614.751886408434</c:v>
                </c:pt>
                <c:pt idx="3508">
                  <c:v>47601.187028836546</c:v>
                </c:pt>
                <c:pt idx="3509">
                  <c:v>47587.625716196999</c:v>
                </c:pt>
                <c:pt idx="3510">
                  <c:v>47574.071904699471</c:v>
                </c:pt>
                <c:pt idx="3511">
                  <c:v>47560.525756662828</c:v>
                </c:pt>
                <c:pt idx="3512">
                  <c:v>47546.98736443097</c:v>
                </c:pt>
                <c:pt idx="3513">
                  <c:v>47533.45691334505</c:v>
                </c:pt>
                <c:pt idx="3514">
                  <c:v>47519.934072724223</c:v>
                </c:pt>
                <c:pt idx="3515">
                  <c:v>47506.418846451052</c:v>
                </c:pt>
                <c:pt idx="3516">
                  <c:v>47492.911192528263</c:v>
                </c:pt>
                <c:pt idx="3517">
                  <c:v>47479.411502024413</c:v>
                </c:pt>
                <c:pt idx="3518">
                  <c:v>47465.919419394479</c:v>
                </c:pt>
                <c:pt idx="3519">
                  <c:v>47452.435019938217</c:v>
                </c:pt>
                <c:pt idx="3520">
                  <c:v>47438.958319342441</c:v>
                </c:pt>
                <c:pt idx="3521">
                  <c:v>47425.488995572043</c:v>
                </c:pt>
                <c:pt idx="3522">
                  <c:v>47412.0273183096</c:v>
                </c:pt>
                <c:pt idx="3523">
                  <c:v>47398.573451306678</c:v>
                </c:pt>
                <c:pt idx="3524">
                  <c:v>47385.127408548084</c:v>
                </c:pt>
                <c:pt idx="3525">
                  <c:v>47371.688736527227</c:v>
                </c:pt>
                <c:pt idx="3526">
                  <c:v>47358.257589871777</c:v>
                </c:pt>
                <c:pt idx="3527">
                  <c:v>47344.834090708653</c:v>
                </c:pt>
                <c:pt idx="3528">
                  <c:v>47331.418369083425</c:v>
                </c:pt>
                <c:pt idx="3529">
                  <c:v>47318.01009192504</c:v>
                </c:pt>
                <c:pt idx="3530">
                  <c:v>47304.610560083063</c:v>
                </c:pt>
                <c:pt idx="3531">
                  <c:v>47291.217647157013</c:v>
                </c:pt>
                <c:pt idx="3532">
                  <c:v>47277.832134095261</c:v>
                </c:pt>
                <c:pt idx="3533">
                  <c:v>47264.454402470285</c:v>
                </c:pt>
                <c:pt idx="3534">
                  <c:v>47251.084162235471</c:v>
                </c:pt>
                <c:pt idx="3535">
                  <c:v>47237.721535268211</c:v>
                </c:pt>
                <c:pt idx="3536">
                  <c:v>47224.368301397153</c:v>
                </c:pt>
                <c:pt idx="3537">
                  <c:v>47211.020563445534</c:v>
                </c:pt>
                <c:pt idx="3538">
                  <c:v>47197.680371867507</c:v>
                </c:pt>
                <c:pt idx="3539">
                  <c:v>47184.348823739856</c:v>
                </c:pt>
                <c:pt idx="3540">
                  <c:v>47171.023850944322</c:v>
                </c:pt>
                <c:pt idx="3541">
                  <c:v>47157.706430947503</c:v>
                </c:pt>
                <c:pt idx="3542">
                  <c:v>47144.39660224368</c:v>
                </c:pt>
                <c:pt idx="3543">
                  <c:v>47131.094203927496</c:v>
                </c:pt>
                <c:pt idx="3544">
                  <c:v>47117.799388135754</c:v>
                </c:pt>
                <c:pt idx="3545">
                  <c:v>47104.511984661003</c:v>
                </c:pt>
                <c:pt idx="3546">
                  <c:v>47091.23196106586</c:v>
                </c:pt>
                <c:pt idx="3547">
                  <c:v>47077.959840234878</c:v>
                </c:pt>
                <c:pt idx="3548">
                  <c:v>47064.701084676519</c:v>
                </c:pt>
                <c:pt idx="3549">
                  <c:v>47051.448023338118</c:v>
                </c:pt>
                <c:pt idx="3550">
                  <c:v>47038.197859897875</c:v>
                </c:pt>
                <c:pt idx="3551">
                  <c:v>47024.95518679521</c:v>
                </c:pt>
                <c:pt idx="3552">
                  <c:v>47011.719912211302</c:v>
                </c:pt>
                <c:pt idx="3553">
                  <c:v>46998.492199397348</c:v>
                </c:pt>
                <c:pt idx="3554">
                  <c:v>46985.272538334881</c:v>
                </c:pt>
                <c:pt idx="3555">
                  <c:v>46972.059857643551</c:v>
                </c:pt>
                <c:pt idx="3556">
                  <c:v>46958.855886906997</c:v>
                </c:pt>
                <c:pt idx="3557">
                  <c:v>46945.657806476243</c:v>
                </c:pt>
                <c:pt idx="3558">
                  <c:v>46932.467259185862</c:v>
                </c:pt>
                <c:pt idx="3559">
                  <c:v>46919.284025850029</c:v>
                </c:pt>
                <c:pt idx="3560">
                  <c:v>46906.108286007024</c:v>
                </c:pt>
                <c:pt idx="3561">
                  <c:v>46892.939810912692</c:v>
                </c:pt>
                <c:pt idx="3562">
                  <c:v>46879.78000991579</c:v>
                </c:pt>
                <c:pt idx="3563">
                  <c:v>46866.627434155431</c:v>
                </c:pt>
                <c:pt idx="3564">
                  <c:v>46853.483639643746</c:v>
                </c:pt>
                <c:pt idx="3565">
                  <c:v>46840.345557196466</c:v>
                </c:pt>
                <c:pt idx="3566">
                  <c:v>46827.214189636063</c:v>
                </c:pt>
                <c:pt idx="3567">
                  <c:v>46814.090058023685</c:v>
                </c:pt>
                <c:pt idx="3568">
                  <c:v>46800.973585606196</c:v>
                </c:pt>
                <c:pt idx="3569">
                  <c:v>46787.86414782361</c:v>
                </c:pt>
                <c:pt idx="3570">
                  <c:v>46774.762069586926</c:v>
                </c:pt>
                <c:pt idx="3571">
                  <c:v>46761.667371359159</c:v>
                </c:pt>
                <c:pt idx="3572">
                  <c:v>46748.580078288753</c:v>
                </c:pt>
                <c:pt idx="3573">
                  <c:v>46735.577335619331</c:v>
                </c:pt>
                <c:pt idx="3574">
                  <c:v>46722.504838462519</c:v>
                </c:pt>
                <c:pt idx="3575">
                  <c:v>46709.439620586636</c:v>
                </c:pt>
                <c:pt idx="3576">
                  <c:v>46696.381534773398</c:v>
                </c:pt>
                <c:pt idx="3577">
                  <c:v>46683.330593181738</c:v>
                </c:pt>
                <c:pt idx="3578">
                  <c:v>46670.287021875709</c:v>
                </c:pt>
                <c:pt idx="3579">
                  <c:v>46657.250644415108</c:v>
                </c:pt>
                <c:pt idx="3580">
                  <c:v>46644.221659633185</c:v>
                </c:pt>
                <c:pt idx="3581">
                  <c:v>46631.200096211032</c:v>
                </c:pt>
                <c:pt idx="3582">
                  <c:v>46618.18700637469</c:v>
                </c:pt>
                <c:pt idx="3583">
                  <c:v>46605.179852877431</c:v>
                </c:pt>
                <c:pt idx="3584">
                  <c:v>46592.180121497862</c:v>
                </c:pt>
                <c:pt idx="3585">
                  <c:v>46579.187935183996</c:v>
                </c:pt>
                <c:pt idx="3586">
                  <c:v>46566.20240945433</c:v>
                </c:pt>
                <c:pt idx="3587">
                  <c:v>46553.224510232074</c:v>
                </c:pt>
                <c:pt idx="3588">
                  <c:v>46540.25352047773</c:v>
                </c:pt>
                <c:pt idx="3589">
                  <c:v>46527.289762849847</c:v>
                </c:pt>
                <c:pt idx="3590">
                  <c:v>46514.334586084915</c:v>
                </c:pt>
                <c:pt idx="3591">
                  <c:v>46501.385357231738</c:v>
                </c:pt>
                <c:pt idx="3592">
                  <c:v>46488.443325867818</c:v>
                </c:pt>
                <c:pt idx="3593">
                  <c:v>46475.508316795684</c:v>
                </c:pt>
                <c:pt idx="3594">
                  <c:v>46462.580804284844</c:v>
                </c:pt>
                <c:pt idx="3595">
                  <c:v>46449.660290511318</c:v>
                </c:pt>
                <c:pt idx="3596">
                  <c:v>46436.747123763889</c:v>
                </c:pt>
                <c:pt idx="3597">
                  <c:v>46423.841133735048</c:v>
                </c:pt>
                <c:pt idx="3598">
                  <c:v>46410.942424002918</c:v>
                </c:pt>
                <c:pt idx="3599">
                  <c:v>46398.050564996251</c:v>
                </c:pt>
                <c:pt idx="3600">
                  <c:v>46385.165843002826</c:v>
                </c:pt>
                <c:pt idx="3601">
                  <c:v>46372.288228943136</c:v>
                </c:pt>
                <c:pt idx="3602">
                  <c:v>46359.417768259984</c:v>
                </c:pt>
                <c:pt idx="3603">
                  <c:v>46346.554844080216</c:v>
                </c:pt>
                <c:pt idx="3604">
                  <c:v>46333.698720747183</c:v>
                </c:pt>
                <c:pt idx="3605">
                  <c:v>46320.849782824465</c:v>
                </c:pt>
                <c:pt idx="3606">
                  <c:v>46308.007868611705</c:v>
                </c:pt>
                <c:pt idx="3607">
                  <c:v>46295.173139086699</c:v>
                </c:pt>
                <c:pt idx="3608">
                  <c:v>46282.345556773689</c:v>
                </c:pt>
                <c:pt idx="3609">
                  <c:v>46269.525038714281</c:v>
                </c:pt>
                <c:pt idx="3610">
                  <c:v>46256.711626661927</c:v>
                </c:pt>
                <c:pt idx="3611">
                  <c:v>46243.905274511009</c:v>
                </c:pt>
                <c:pt idx="3612">
                  <c:v>46231.105973058402</c:v>
                </c:pt>
                <c:pt idx="3613">
                  <c:v>46218.313815899281</c:v>
                </c:pt>
                <c:pt idx="3614">
                  <c:v>46205.528722174269</c:v>
                </c:pt>
                <c:pt idx="3615">
                  <c:v>46194.286749506507</c:v>
                </c:pt>
                <c:pt idx="3616">
                  <c:v>46181.515477700268</c:v>
                </c:pt>
                <c:pt idx="3617">
                  <c:v>46168.751167634087</c:v>
                </c:pt>
                <c:pt idx="3618">
                  <c:v>46155.994021050363</c:v>
                </c:pt>
                <c:pt idx="3619">
                  <c:v>46143.243992969386</c:v>
                </c:pt>
                <c:pt idx="3620">
                  <c:v>46130.505087328318</c:v>
                </c:pt>
                <c:pt idx="3621">
                  <c:v>46117.770270904424</c:v>
                </c:pt>
                <c:pt idx="3622">
                  <c:v>46105.041173396588</c:v>
                </c:pt>
                <c:pt idx="3623">
                  <c:v>46092.319110631935</c:v>
                </c:pt>
                <c:pt idx="3624">
                  <c:v>46079.60419636748</c:v>
                </c:pt>
                <c:pt idx="3625">
                  <c:v>46066.896247977231</c:v>
                </c:pt>
                <c:pt idx="3626">
                  <c:v>46054.334515762872</c:v>
                </c:pt>
                <c:pt idx="3627">
                  <c:v>46041.640532296566</c:v>
                </c:pt>
                <c:pt idx="3628">
                  <c:v>46028.95342911929</c:v>
                </c:pt>
                <c:pt idx="3629">
                  <c:v>46016.274378587848</c:v>
                </c:pt>
                <c:pt idx="3630">
                  <c:v>46003.601481894904</c:v>
                </c:pt>
                <c:pt idx="3631">
                  <c:v>45990.935321825025</c:v>
                </c:pt>
                <c:pt idx="3632">
                  <c:v>45978.276113112137</c:v>
                </c:pt>
                <c:pt idx="3633">
                  <c:v>45965.624055261855</c:v>
                </c:pt>
                <c:pt idx="3634">
                  <c:v>45952.978974197402</c:v>
                </c:pt>
                <c:pt idx="3635">
                  <c:v>45940.340643869233</c:v>
                </c:pt>
                <c:pt idx="3636">
                  <c:v>45927.709326388103</c:v>
                </c:pt>
                <c:pt idx="3637">
                  <c:v>45915.08489532704</c:v>
                </c:pt>
                <c:pt idx="3638">
                  <c:v>45902.467520928614</c:v>
                </c:pt>
                <c:pt idx="3639">
                  <c:v>45889.857002468983</c:v>
                </c:pt>
                <c:pt idx="3640">
                  <c:v>45877.253390862388</c:v>
                </c:pt>
                <c:pt idx="3641">
                  <c:v>45864.656671507815</c:v>
                </c:pt>
                <c:pt idx="3642">
                  <c:v>45852.066953801797</c:v>
                </c:pt>
                <c:pt idx="3643">
                  <c:v>45839.484125045266</c:v>
                </c:pt>
                <c:pt idx="3644">
                  <c:v>45826.908157540121</c:v>
                </c:pt>
                <c:pt idx="3645">
                  <c:v>45814.339339020044</c:v>
                </c:pt>
                <c:pt idx="3646">
                  <c:v>45801.77755143051</c:v>
                </c:pt>
                <c:pt idx="3647">
                  <c:v>45789.222508360086</c:v>
                </c:pt>
                <c:pt idx="3648">
                  <c:v>45776.674586911606</c:v>
                </c:pt>
                <c:pt idx="3649">
                  <c:v>45764.13313496999</c:v>
                </c:pt>
                <c:pt idx="3650">
                  <c:v>45751.599546053258</c:v>
                </c:pt>
                <c:pt idx="3651">
                  <c:v>45739.072002379704</c:v>
                </c:pt>
                <c:pt idx="3652">
                  <c:v>45726.551109018779</c:v>
                </c:pt>
                <c:pt idx="3653">
                  <c:v>45714.039600778764</c:v>
                </c:pt>
                <c:pt idx="3654">
                  <c:v>45701.532610972936</c:v>
                </c:pt>
                <c:pt idx="3655">
                  <c:v>45689.032291626223</c:v>
                </c:pt>
                <c:pt idx="3656">
                  <c:v>45676.53934687416</c:v>
                </c:pt>
                <c:pt idx="3657">
                  <c:v>45664.052860380049</c:v>
                </c:pt>
                <c:pt idx="3658">
                  <c:v>45651.572950470138</c:v>
                </c:pt>
                <c:pt idx="3659">
                  <c:v>45639.099851142622</c:v>
                </c:pt>
                <c:pt idx="3660">
                  <c:v>45626.633603345712</c:v>
                </c:pt>
                <c:pt idx="3661">
                  <c:v>45614.174257687759</c:v>
                </c:pt>
                <c:pt idx="3662">
                  <c:v>45601.722171299683</c:v>
                </c:pt>
                <c:pt idx="3663">
                  <c:v>45589.27679328974</c:v>
                </c:pt>
                <c:pt idx="3664">
                  <c:v>45576.837700723401</c:v>
                </c:pt>
                <c:pt idx="3665">
                  <c:v>45564.405809711883</c:v>
                </c:pt>
                <c:pt idx="3666">
                  <c:v>45551.980496594617</c:v>
                </c:pt>
                <c:pt idx="3667">
                  <c:v>45539.561834752327</c:v>
                </c:pt>
                <c:pt idx="3668">
                  <c:v>45527.149891588604</c:v>
                </c:pt>
                <c:pt idx="3669">
                  <c:v>45514.744822488406</c:v>
                </c:pt>
                <c:pt idx="3670">
                  <c:v>45502.346431090285</c:v>
                </c:pt>
                <c:pt idx="3671">
                  <c:v>45489.954867878056</c:v>
                </c:pt>
                <c:pt idx="3672">
                  <c:v>45477.569931440667</c:v>
                </c:pt>
                <c:pt idx="3673">
                  <c:v>45465.191986440273</c:v>
                </c:pt>
                <c:pt idx="3674">
                  <c:v>45452.820586906899</c:v>
                </c:pt>
                <c:pt idx="3675">
                  <c:v>45440.456202566063</c:v>
                </c:pt>
                <c:pt idx="3676">
                  <c:v>45428.0983166812</c:v>
                </c:pt>
                <c:pt idx="3677">
                  <c:v>45415.757615670685</c:v>
                </c:pt>
                <c:pt idx="3678">
                  <c:v>45403.413280901535</c:v>
                </c:pt>
                <c:pt idx="3679">
                  <c:v>45391.075438362641</c:v>
                </c:pt>
                <c:pt idx="3680">
                  <c:v>45378.744359732278</c:v>
                </c:pt>
                <c:pt idx="3681">
                  <c:v>45366.419935866594</c:v>
                </c:pt>
                <c:pt idx="3682">
                  <c:v>45354.102350557776</c:v>
                </c:pt>
                <c:pt idx="3683">
                  <c:v>45341.791591685935</c:v>
                </c:pt>
                <c:pt idx="3684">
                  <c:v>45329.487182283789</c:v>
                </c:pt>
                <c:pt idx="3685">
                  <c:v>45317.189450443519</c:v>
                </c:pt>
                <c:pt idx="3686">
                  <c:v>45304.898639161591</c:v>
                </c:pt>
                <c:pt idx="3687">
                  <c:v>45292.614337453415</c:v>
                </c:pt>
                <c:pt idx="3688">
                  <c:v>45280.336656689666</c:v>
                </c:pt>
                <c:pt idx="3689">
                  <c:v>45268.065674334117</c:v>
                </c:pt>
                <c:pt idx="3690">
                  <c:v>45255.801732710854</c:v>
                </c:pt>
                <c:pt idx="3691">
                  <c:v>45243.544545885597</c:v>
                </c:pt>
                <c:pt idx="3692">
                  <c:v>45231.293435406988</c:v>
                </c:pt>
                <c:pt idx="3693">
                  <c:v>45219.049576399266</c:v>
                </c:pt>
                <c:pt idx="3694">
                  <c:v>45206.811844343312</c:v>
                </c:pt>
                <c:pt idx="3695">
                  <c:v>45194.580826404337</c:v>
                </c:pt>
                <c:pt idx="3696">
                  <c:v>45182.356374627838</c:v>
                </c:pt>
                <c:pt idx="3697">
                  <c:v>45170.1385159813</c:v>
                </c:pt>
                <c:pt idx="3698">
                  <c:v>45157.927169555907</c:v>
                </c:pt>
                <c:pt idx="3699">
                  <c:v>45145.722540591167</c:v>
                </c:pt>
                <c:pt idx="3700">
                  <c:v>45133.524305003753</c:v>
                </c:pt>
                <c:pt idx="3701">
                  <c:v>45121.33269930278</c:v>
                </c:pt>
                <c:pt idx="3702">
                  <c:v>45109.147894361027</c:v>
                </c:pt>
                <c:pt idx="3703">
                  <c:v>45096.969466203802</c:v>
                </c:pt>
                <c:pt idx="3704">
                  <c:v>45084.797633015907</c:v>
                </c:pt>
                <c:pt idx="3705">
                  <c:v>45072.632310155168</c:v>
                </c:pt>
                <c:pt idx="3706">
                  <c:v>45060.473758589651</c:v>
                </c:pt>
                <c:pt idx="3707">
                  <c:v>45048.321662106755</c:v>
                </c:pt>
                <c:pt idx="3708">
                  <c:v>45036.176078118413</c:v>
                </c:pt>
                <c:pt idx="3709">
                  <c:v>45024.037426285438</c:v>
                </c:pt>
                <c:pt idx="3710">
                  <c:v>45011.90591525707</c:v>
                </c:pt>
                <c:pt idx="3711">
                  <c:v>44999.779942353816</c:v>
                </c:pt>
                <c:pt idx="3712">
                  <c:v>44987.660691090052</c:v>
                </c:pt>
                <c:pt idx="3713">
                  <c:v>44975.547894214717</c:v>
                </c:pt>
                <c:pt idx="3714">
                  <c:v>44963.44146621714</c:v>
                </c:pt>
                <c:pt idx="3715">
                  <c:v>44951.341707168671</c:v>
                </c:pt>
                <c:pt idx="3716">
                  <c:v>44939.248348491747</c:v>
                </c:pt>
                <c:pt idx="3717">
                  <c:v>44927.162840359808</c:v>
                </c:pt>
                <c:pt idx="3718">
                  <c:v>44915.087665687832</c:v>
                </c:pt>
                <c:pt idx="3719">
                  <c:v>44903.016315956913</c:v>
                </c:pt>
                <c:pt idx="3720">
                  <c:v>44890.949114792806</c:v>
                </c:pt>
                <c:pt idx="3721">
                  <c:v>44878.899014888972</c:v>
                </c:pt>
                <c:pt idx="3722">
                  <c:v>44866.844713067432</c:v>
                </c:pt>
                <c:pt idx="3723">
                  <c:v>44854.797258794322</c:v>
                </c:pt>
                <c:pt idx="3724">
                  <c:v>44842.756925451169</c:v>
                </c:pt>
                <c:pt idx="3725">
                  <c:v>44830.721981972019</c:v>
                </c:pt>
                <c:pt idx="3726">
                  <c:v>44818.693496212312</c:v>
                </c:pt>
                <c:pt idx="3727">
                  <c:v>44806.67145143704</c:v>
                </c:pt>
                <c:pt idx="3728">
                  <c:v>44794.658670680961</c:v>
                </c:pt>
                <c:pt idx="3729">
                  <c:v>44782.649643929813</c:v>
                </c:pt>
                <c:pt idx="3730">
                  <c:v>44770.646887026152</c:v>
                </c:pt>
                <c:pt idx="3731">
                  <c:v>44758.650632853794</c:v>
                </c:pt>
                <c:pt idx="3732">
                  <c:v>44746.66168760867</c:v>
                </c:pt>
                <c:pt idx="3733">
                  <c:v>44734.678820623136</c:v>
                </c:pt>
                <c:pt idx="3734">
                  <c:v>44722.701783306889</c:v>
                </c:pt>
                <c:pt idx="3735">
                  <c:v>44710.731083329199</c:v>
                </c:pt>
                <c:pt idx="3736">
                  <c:v>44698.766866275895</c:v>
                </c:pt>
                <c:pt idx="3737">
                  <c:v>44686.809471788103</c:v>
                </c:pt>
                <c:pt idx="3738">
                  <c:v>44674.859365921453</c:v>
                </c:pt>
                <c:pt idx="3739">
                  <c:v>44662.914287496082</c:v>
                </c:pt>
                <c:pt idx="3740">
                  <c:v>44650.975527504212</c:v>
                </c:pt>
                <c:pt idx="3741">
                  <c:v>44639.043210072348</c:v>
                </c:pt>
                <c:pt idx="3742">
                  <c:v>44627.117205788149</c:v>
                </c:pt>
                <c:pt idx="3743">
                  <c:v>44615.197658813668</c:v>
                </c:pt>
                <c:pt idx="3744">
                  <c:v>44603.284418538533</c:v>
                </c:pt>
                <c:pt idx="3745">
                  <c:v>44591.377529569625</c:v>
                </c:pt>
                <c:pt idx="3746">
                  <c:v>44579.477011835865</c:v>
                </c:pt>
                <c:pt idx="3747">
                  <c:v>44567.583069196633</c:v>
                </c:pt>
                <c:pt idx="3748">
                  <c:v>44555.695210282473</c:v>
                </c:pt>
                <c:pt idx="3749">
                  <c:v>44543.813878025896</c:v>
                </c:pt>
                <c:pt idx="3750">
                  <c:v>44531.939057913485</c:v>
                </c:pt>
                <c:pt idx="3751">
                  <c:v>44520.070420771182</c:v>
                </c:pt>
                <c:pt idx="3752">
                  <c:v>44508.208270207382</c:v>
                </c:pt>
                <c:pt idx="3753">
                  <c:v>44496.383134029602</c:v>
                </c:pt>
                <c:pt idx="3754">
                  <c:v>44484.533835962633</c:v>
                </c:pt>
                <c:pt idx="3755">
                  <c:v>44472.693500887588</c:v>
                </c:pt>
                <c:pt idx="3756">
                  <c:v>44460.856434668109</c:v>
                </c:pt>
                <c:pt idx="3757">
                  <c:v>44449.025453018985</c:v>
                </c:pt>
                <c:pt idx="3758">
                  <c:v>44437.202064415447</c:v>
                </c:pt>
                <c:pt idx="3759">
                  <c:v>44425.482177848164</c:v>
                </c:pt>
                <c:pt idx="3760">
                  <c:v>44413.67035653584</c:v>
                </c:pt>
                <c:pt idx="3761">
                  <c:v>44401.8650058766</c:v>
                </c:pt>
                <c:pt idx="3762">
                  <c:v>44390.065678239545</c:v>
                </c:pt>
                <c:pt idx="3763">
                  <c:v>44378.272597678835</c:v>
                </c:pt>
                <c:pt idx="3764">
                  <c:v>44366.485616200742</c:v>
                </c:pt>
                <c:pt idx="3765">
                  <c:v>44354.704995130764</c:v>
                </c:pt>
                <c:pt idx="3766">
                  <c:v>44342.93284089792</c:v>
                </c:pt>
                <c:pt idx="3767">
                  <c:v>44331.164693955041</c:v>
                </c:pt>
                <c:pt idx="3768">
                  <c:v>44319.402824840166</c:v>
                </c:pt>
                <c:pt idx="3769">
                  <c:v>44307.647059280971</c:v>
                </c:pt>
                <c:pt idx="3770">
                  <c:v>44295.897666663819</c:v>
                </c:pt>
                <c:pt idx="3771">
                  <c:v>44284.15464560219</c:v>
                </c:pt>
                <c:pt idx="3772">
                  <c:v>44272.417563877709</c:v>
                </c:pt>
                <c:pt idx="3773">
                  <c:v>44260.686722504717</c:v>
                </c:pt>
                <c:pt idx="3774">
                  <c:v>44248.962138661955</c:v>
                </c:pt>
                <c:pt idx="3775">
                  <c:v>44237.243928349802</c:v>
                </c:pt>
                <c:pt idx="3776">
                  <c:v>44225.532030506409</c:v>
                </c:pt>
                <c:pt idx="3777">
                  <c:v>44213.826035276339</c:v>
                </c:pt>
                <c:pt idx="3778">
                  <c:v>44202.126160697015</c:v>
                </c:pt>
                <c:pt idx="3779">
                  <c:v>44190.432604912203</c:v>
                </c:pt>
                <c:pt idx="3780">
                  <c:v>44178.745363421207</c:v>
                </c:pt>
                <c:pt idx="3781">
                  <c:v>44167.064218623294</c:v>
                </c:pt>
                <c:pt idx="3782">
                  <c:v>44155.389190728274</c:v>
                </c:pt>
                <c:pt idx="3783">
                  <c:v>44143.720423041523</c:v>
                </c:pt>
                <c:pt idx="3784">
                  <c:v>44132.057678086749</c:v>
                </c:pt>
                <c:pt idx="3785">
                  <c:v>44120.401079775205</c:v>
                </c:pt>
                <c:pt idx="3786">
                  <c:v>44108.750804866366</c:v>
                </c:pt>
                <c:pt idx="3787">
                  <c:v>44097.106472448984</c:v>
                </c:pt>
                <c:pt idx="3788">
                  <c:v>44085.469600854252</c:v>
                </c:pt>
                <c:pt idx="3789">
                  <c:v>44073.837829137541</c:v>
                </c:pt>
                <c:pt idx="3790">
                  <c:v>44062.212116213777</c:v>
                </c:pt>
                <c:pt idx="3791">
                  <c:v>44050.592357469133</c:v>
                </c:pt>
                <c:pt idx="3792">
                  <c:v>44038.978778074677</c:v>
                </c:pt>
                <c:pt idx="3793">
                  <c:v>44027.373492105107</c:v>
                </c:pt>
                <c:pt idx="3794">
                  <c:v>44015.772120082591</c:v>
                </c:pt>
                <c:pt idx="3795">
                  <c:v>44004.176848111631</c:v>
                </c:pt>
                <c:pt idx="3796">
                  <c:v>43992.587765078526</c:v>
                </c:pt>
                <c:pt idx="3797">
                  <c:v>43981.004885192568</c:v>
                </c:pt>
                <c:pt idx="3798">
                  <c:v>43969.429820293422</c:v>
                </c:pt>
                <c:pt idx="3799">
                  <c:v>43957.859133020138</c:v>
                </c:pt>
                <c:pt idx="3800">
                  <c:v>43946.294529196668</c:v>
                </c:pt>
                <c:pt idx="3801">
                  <c:v>43934.7358574346</c:v>
                </c:pt>
                <c:pt idx="3802">
                  <c:v>43923.183213837605</c:v>
                </c:pt>
                <c:pt idx="3803">
                  <c:v>43911.636742109964</c:v>
                </c:pt>
                <c:pt idx="3804">
                  <c:v>43900.096463071306</c:v>
                </c:pt>
                <c:pt idx="3805">
                  <c:v>43888.56203561747</c:v>
                </c:pt>
                <c:pt idx="3806">
                  <c:v>43877.033707872324</c:v>
                </c:pt>
                <c:pt idx="3807">
                  <c:v>43865.511517755331</c:v>
                </c:pt>
                <c:pt idx="3808">
                  <c:v>43853.995947313204</c:v>
                </c:pt>
                <c:pt idx="3809">
                  <c:v>43842.485857971529</c:v>
                </c:pt>
                <c:pt idx="3810">
                  <c:v>43830.981781374059</c:v>
                </c:pt>
                <c:pt idx="3811">
                  <c:v>43819.484302876845</c:v>
                </c:pt>
                <c:pt idx="3812">
                  <c:v>43807.992715392349</c:v>
                </c:pt>
                <c:pt idx="3813">
                  <c:v>43796.506846533804</c:v>
                </c:pt>
                <c:pt idx="3814">
                  <c:v>43785.026778584266</c:v>
                </c:pt>
                <c:pt idx="3815">
                  <c:v>43773.552758638791</c:v>
                </c:pt>
                <c:pt idx="3816">
                  <c:v>43762.084721920197</c:v>
                </c:pt>
                <c:pt idx="3817">
                  <c:v>43750.62281664645</c:v>
                </c:pt>
                <c:pt idx="3818">
                  <c:v>43739.167036906525</c:v>
                </c:pt>
                <c:pt idx="3819">
                  <c:v>43727.717479342646</c:v>
                </c:pt>
                <c:pt idx="3820">
                  <c:v>43716.273608503216</c:v>
                </c:pt>
                <c:pt idx="3821">
                  <c:v>43704.835998263603</c:v>
                </c:pt>
                <c:pt idx="3822">
                  <c:v>43693.403924920574</c:v>
                </c:pt>
                <c:pt idx="3823">
                  <c:v>43681.977856333266</c:v>
                </c:pt>
                <c:pt idx="3824">
                  <c:v>43670.557742091085</c:v>
                </c:pt>
                <c:pt idx="3825">
                  <c:v>43659.143639178874</c:v>
                </c:pt>
                <c:pt idx="3826">
                  <c:v>43647.736076524408</c:v>
                </c:pt>
                <c:pt idx="3827">
                  <c:v>43636.333983810109</c:v>
                </c:pt>
                <c:pt idx="3828">
                  <c:v>43624.937865689804</c:v>
                </c:pt>
                <c:pt idx="3829">
                  <c:v>43613.548139790473</c:v>
                </c:pt>
                <c:pt idx="3830">
                  <c:v>43602.163857748339</c:v>
                </c:pt>
                <c:pt idx="3831">
                  <c:v>43590.785525783998</c:v>
                </c:pt>
                <c:pt idx="3832">
                  <c:v>43579.413268928853</c:v>
                </c:pt>
                <c:pt idx="3833">
                  <c:v>43568.046710727831</c:v>
                </c:pt>
                <c:pt idx="3834">
                  <c:v>43556.686082892193</c:v>
                </c:pt>
                <c:pt idx="3835">
                  <c:v>43545.331612394155</c:v>
                </c:pt>
                <c:pt idx="3836">
                  <c:v>43533.98302701793</c:v>
                </c:pt>
                <c:pt idx="3837">
                  <c:v>43522.640209658101</c:v>
                </c:pt>
                <c:pt idx="3838">
                  <c:v>43511.303496332534</c:v>
                </c:pt>
                <c:pt idx="3839">
                  <c:v>43499.972596555272</c:v>
                </c:pt>
                <c:pt idx="3840">
                  <c:v>43488.650806812358</c:v>
                </c:pt>
                <c:pt idx="3841">
                  <c:v>43477.331566736349</c:v>
                </c:pt>
                <c:pt idx="3842">
                  <c:v>43466.018295074806</c:v>
                </c:pt>
                <c:pt idx="3843">
                  <c:v>43454.710994370049</c:v>
                </c:pt>
                <c:pt idx="3844">
                  <c:v>43443.409616489451</c:v>
                </c:pt>
                <c:pt idx="3845">
                  <c:v>43432.113917822237</c:v>
                </c:pt>
                <c:pt idx="3846">
                  <c:v>43420.824242952483</c:v>
                </c:pt>
                <c:pt idx="3847">
                  <c:v>43409.540263269424</c:v>
                </c:pt>
                <c:pt idx="3848">
                  <c:v>43398.263003895241</c:v>
                </c:pt>
                <c:pt idx="3849">
                  <c:v>43386.990941203556</c:v>
                </c:pt>
                <c:pt idx="3850">
                  <c:v>43375.724895511106</c:v>
                </c:pt>
                <c:pt idx="3851">
                  <c:v>43364.464580550346</c:v>
                </c:pt>
                <c:pt idx="3852">
                  <c:v>43353.209865533085</c:v>
                </c:pt>
                <c:pt idx="3853">
                  <c:v>43341.961283293211</c:v>
                </c:pt>
                <c:pt idx="3854">
                  <c:v>43330.720567007011</c:v>
                </c:pt>
                <c:pt idx="3855">
                  <c:v>43319.483541445028</c:v>
                </c:pt>
                <c:pt idx="3856">
                  <c:v>43308.252926059635</c:v>
                </c:pt>
                <c:pt idx="3857">
                  <c:v>43297.027452258168</c:v>
                </c:pt>
                <c:pt idx="3858">
                  <c:v>43285.807754064066</c:v>
                </c:pt>
                <c:pt idx="3859">
                  <c:v>43274.593881397021</c:v>
                </c:pt>
                <c:pt idx="3860">
                  <c:v>43263.386035273892</c:v>
                </c:pt>
                <c:pt idx="3861">
                  <c:v>43252.183790072755</c:v>
                </c:pt>
                <c:pt idx="3862">
                  <c:v>43240.987496055131</c:v>
                </c:pt>
                <c:pt idx="3863">
                  <c:v>43229.810480657601</c:v>
                </c:pt>
                <c:pt idx="3864">
                  <c:v>43218.625536239095</c:v>
                </c:pt>
                <c:pt idx="3865">
                  <c:v>43207.446400202629</c:v>
                </c:pt>
                <c:pt idx="3866">
                  <c:v>43196.273196237402</c:v>
                </c:pt>
                <c:pt idx="3867">
                  <c:v>43185.10581041043</c:v>
                </c:pt>
                <c:pt idx="3868">
                  <c:v>43173.9441120747</c:v>
                </c:pt>
                <c:pt idx="3869">
                  <c:v>43162.788143578495</c:v>
                </c:pt>
                <c:pt idx="3870">
                  <c:v>43151.638083474769</c:v>
                </c:pt>
                <c:pt idx="3871">
                  <c:v>43140.493733320385</c:v>
                </c:pt>
                <c:pt idx="3872">
                  <c:v>43129.355160190171</c:v>
                </c:pt>
                <c:pt idx="3873">
                  <c:v>43118.222197542127</c:v>
                </c:pt>
                <c:pt idx="3874">
                  <c:v>43107.0951545239</c:v>
                </c:pt>
                <c:pt idx="3875">
                  <c:v>43095.974712832307</c:v>
                </c:pt>
                <c:pt idx="3876">
                  <c:v>43084.859552988913</c:v>
                </c:pt>
                <c:pt idx="3877">
                  <c:v>43073.749681884939</c:v>
                </c:pt>
                <c:pt idx="3878">
                  <c:v>43062.645360481132</c:v>
                </c:pt>
                <c:pt idx="3879">
                  <c:v>43051.546947540191</c:v>
                </c:pt>
                <c:pt idx="3880">
                  <c:v>43040.455399756749</c:v>
                </c:pt>
                <c:pt idx="3881">
                  <c:v>43029.368329657729</c:v>
                </c:pt>
                <c:pt idx="3882">
                  <c:v>43018.315123606</c:v>
                </c:pt>
                <c:pt idx="3883">
                  <c:v>43007.239463313992</c:v>
                </c:pt>
                <c:pt idx="3884">
                  <c:v>42996.169456941425</c:v>
                </c:pt>
                <c:pt idx="3885">
                  <c:v>42985.105196871162</c:v>
                </c:pt>
                <c:pt idx="3886">
                  <c:v>42974.046528337378</c:v>
                </c:pt>
                <c:pt idx="3887">
                  <c:v>42962.993532831119</c:v>
                </c:pt>
                <c:pt idx="3888">
                  <c:v>42951.946264416059</c:v>
                </c:pt>
                <c:pt idx="3889">
                  <c:v>42940.904675830512</c:v>
                </c:pt>
                <c:pt idx="3890">
                  <c:v>42929.881313025107</c:v>
                </c:pt>
                <c:pt idx="3891">
                  <c:v>42918.851042990005</c:v>
                </c:pt>
                <c:pt idx="3892">
                  <c:v>42907.827449092496</c:v>
                </c:pt>
                <c:pt idx="3893">
                  <c:v>42896.808504345368</c:v>
                </c:pt>
                <c:pt idx="3894">
                  <c:v>42885.795297648758</c:v>
                </c:pt>
                <c:pt idx="3895">
                  <c:v>42874.787844055303</c:v>
                </c:pt>
                <c:pt idx="3896">
                  <c:v>42863.785931170853</c:v>
                </c:pt>
                <c:pt idx="3897">
                  <c:v>42852.789601123135</c:v>
                </c:pt>
                <c:pt idx="3898">
                  <c:v>42841.799144698125</c:v>
                </c:pt>
                <c:pt idx="3899">
                  <c:v>42830.814317321456</c:v>
                </c:pt>
                <c:pt idx="3900">
                  <c:v>42819.835051537077</c:v>
                </c:pt>
                <c:pt idx="3901">
                  <c:v>42808.861273678187</c:v>
                </c:pt>
                <c:pt idx="3902">
                  <c:v>42797.893199220845</c:v>
                </c:pt>
                <c:pt idx="3903">
                  <c:v>42786.930624118584</c:v>
                </c:pt>
                <c:pt idx="3904">
                  <c:v>42775.976649113145</c:v>
                </c:pt>
                <c:pt idx="3905">
                  <c:v>42765.025407925823</c:v>
                </c:pt>
                <c:pt idx="3906">
                  <c:v>42754.079918599789</c:v>
                </c:pt>
                <c:pt idx="3907">
                  <c:v>42743.139860619936</c:v>
                </c:pt>
                <c:pt idx="3908">
                  <c:v>42732.20533799228</c:v>
                </c:pt>
                <c:pt idx="3909">
                  <c:v>42721.276494829472</c:v>
                </c:pt>
                <c:pt idx="3910">
                  <c:v>42710.353301316776</c:v>
                </c:pt>
                <c:pt idx="3911">
                  <c:v>42699.435726342002</c:v>
                </c:pt>
                <c:pt idx="3912">
                  <c:v>42688.523731523106</c:v>
                </c:pt>
                <c:pt idx="3913">
                  <c:v>42677.617181836016</c:v>
                </c:pt>
                <c:pt idx="3914">
                  <c:v>42666.716359832601</c:v>
                </c:pt>
                <c:pt idx="3915">
                  <c:v>42655.821200580162</c:v>
                </c:pt>
                <c:pt idx="3916">
                  <c:v>42644.931524501379</c:v>
                </c:pt>
                <c:pt idx="3917">
                  <c:v>42634.047215868384</c:v>
                </c:pt>
                <c:pt idx="3918">
                  <c:v>42623.1684867902</c:v>
                </c:pt>
                <c:pt idx="3919">
                  <c:v>42612.295645742284</c:v>
                </c:pt>
                <c:pt idx="3920">
                  <c:v>42601.59090316495</c:v>
                </c:pt>
                <c:pt idx="3921">
                  <c:v>42590.729202271737</c:v>
                </c:pt>
                <c:pt idx="3922">
                  <c:v>42579.872597400572</c:v>
                </c:pt>
                <c:pt idx="3923">
                  <c:v>42569.021839857916</c:v>
                </c:pt>
                <c:pt idx="3924">
                  <c:v>42558.176360446865</c:v>
                </c:pt>
                <c:pt idx="3925">
                  <c:v>42547.336442253742</c:v>
                </c:pt>
                <c:pt idx="3926">
                  <c:v>42536.502116786949</c:v>
                </c:pt>
                <c:pt idx="3927">
                  <c:v>42525.673877889683</c:v>
                </c:pt>
                <c:pt idx="3928">
                  <c:v>42514.850507641786</c:v>
                </c:pt>
                <c:pt idx="3929">
                  <c:v>42504.032754747386</c:v>
                </c:pt>
                <c:pt idx="3930">
                  <c:v>42493.220289459307</c:v>
                </c:pt>
                <c:pt idx="3931">
                  <c:v>42482.413303765745</c:v>
                </c:pt>
                <c:pt idx="3932">
                  <c:v>42471.612000304944</c:v>
                </c:pt>
                <c:pt idx="3933">
                  <c:v>42460.816215607359</c:v>
                </c:pt>
                <c:pt idx="3934">
                  <c:v>42450.025697403937</c:v>
                </c:pt>
                <c:pt idx="3935">
                  <c:v>42439.24069341577</c:v>
                </c:pt>
                <c:pt idx="3936">
                  <c:v>42428.461252887435</c:v>
                </c:pt>
                <c:pt idx="3937">
                  <c:v>42417.690693910059</c:v>
                </c:pt>
                <c:pt idx="3938">
                  <c:v>42406.922134031774</c:v>
                </c:pt>
                <c:pt idx="3939">
                  <c:v>42396.159176526999</c:v>
                </c:pt>
                <c:pt idx="3940">
                  <c:v>42385.401620951394</c:v>
                </c:pt>
                <c:pt idx="3941">
                  <c:v>42374.649435752421</c:v>
                </c:pt>
                <c:pt idx="3942">
                  <c:v>42363.902694835415</c:v>
                </c:pt>
                <c:pt idx="3943">
                  <c:v>42353.161646634129</c:v>
                </c:pt>
                <c:pt idx="3944">
                  <c:v>42342.425760515616</c:v>
                </c:pt>
                <c:pt idx="3945">
                  <c:v>42331.695437882328</c:v>
                </c:pt>
                <c:pt idx="3946">
                  <c:v>42320.970452078604</c:v>
                </c:pt>
                <c:pt idx="3947">
                  <c:v>42310.251107967139</c:v>
                </c:pt>
                <c:pt idx="3948">
                  <c:v>42299.537023952289</c:v>
                </c:pt>
                <c:pt idx="3949">
                  <c:v>42288.828286174408</c:v>
                </c:pt>
                <c:pt idx="3950">
                  <c:v>42278.125019603634</c:v>
                </c:pt>
                <c:pt idx="3951">
                  <c:v>42267.427315904351</c:v>
                </c:pt>
                <c:pt idx="3952">
                  <c:v>42256.734840344689</c:v>
                </c:pt>
                <c:pt idx="3953">
                  <c:v>42246.047977955219</c:v>
                </c:pt>
                <c:pt idx="3954">
                  <c:v>42235.366357690946</c:v>
                </c:pt>
                <c:pt idx="3955">
                  <c:v>42224.690189361005</c:v>
                </c:pt>
                <c:pt idx="3956">
                  <c:v>42214.019304804686</c:v>
                </c:pt>
                <c:pt idx="3957">
                  <c:v>42203.354001796906</c:v>
                </c:pt>
                <c:pt idx="3958">
                  <c:v>42192.694063982402</c:v>
                </c:pt>
                <c:pt idx="3959">
                  <c:v>42182.041233805372</c:v>
                </c:pt>
                <c:pt idx="3960">
                  <c:v>42171.392090179907</c:v>
                </c:pt>
                <c:pt idx="3961">
                  <c:v>42160.748250682132</c:v>
                </c:pt>
                <c:pt idx="3962">
                  <c:v>42150.109818839199</c:v>
                </c:pt>
                <c:pt idx="3963">
                  <c:v>42139.476754840529</c:v>
                </c:pt>
                <c:pt idx="3964">
                  <c:v>42128.8491415354</c:v>
                </c:pt>
                <c:pt idx="3965">
                  <c:v>42118.226645313691</c:v>
                </c:pt>
                <c:pt idx="3966">
                  <c:v>42107.609567907646</c:v>
                </c:pt>
                <c:pt idx="3967">
                  <c:v>42096.998022981257</c:v>
                </c:pt>
                <c:pt idx="3968">
                  <c:v>42086.394680907782</c:v>
                </c:pt>
                <c:pt idx="3969">
                  <c:v>42075.793775900449</c:v>
                </c:pt>
                <c:pt idx="3970">
                  <c:v>42065.199330225325</c:v>
                </c:pt>
                <c:pt idx="3971">
                  <c:v>42054.608897362734</c:v>
                </c:pt>
                <c:pt idx="3972">
                  <c:v>42044.024053057306</c:v>
                </c:pt>
                <c:pt idx="3973">
                  <c:v>42033.444774898911</c:v>
                </c:pt>
                <c:pt idx="3974">
                  <c:v>42022.870536527087</c:v>
                </c:pt>
                <c:pt idx="3975">
                  <c:v>42012.302071144135</c:v>
                </c:pt>
                <c:pt idx="3976">
                  <c:v>42001.738275813012</c:v>
                </c:pt>
                <c:pt idx="3977">
                  <c:v>41991.180002081819</c:v>
                </c:pt>
                <c:pt idx="3978">
                  <c:v>41980.626808195004</c:v>
                </c:pt>
                <c:pt idx="3979">
                  <c:v>41970.078995764139</c:v>
                </c:pt>
                <c:pt idx="3980">
                  <c:v>41959.536514092113</c:v>
                </c:pt>
                <c:pt idx="3981">
                  <c:v>41948.999440661239</c:v>
                </c:pt>
                <c:pt idx="3982">
                  <c:v>41938.467513443735</c:v>
                </c:pt>
                <c:pt idx="3983">
                  <c:v>41927.94089095261</c:v>
                </c:pt>
                <c:pt idx="3984">
                  <c:v>41917.419931297831</c:v>
                </c:pt>
                <c:pt idx="3985">
                  <c:v>41906.90378679955</c:v>
                </c:pt>
                <c:pt idx="3986">
                  <c:v>41896.39381623923</c:v>
                </c:pt>
                <c:pt idx="3987">
                  <c:v>41885.888443333119</c:v>
                </c:pt>
                <c:pt idx="3988">
                  <c:v>41875.388184739444</c:v>
                </c:pt>
                <c:pt idx="3989">
                  <c:v>41864.893099981367</c:v>
                </c:pt>
                <c:pt idx="3990">
                  <c:v>41854.403885348445</c:v>
                </c:pt>
                <c:pt idx="3991">
                  <c:v>41843.919372368691</c:v>
                </c:pt>
                <c:pt idx="3992">
                  <c:v>41833.440347710704</c:v>
                </c:pt>
                <c:pt idx="3993">
                  <c:v>41822.96647166265</c:v>
                </c:pt>
                <c:pt idx="3994">
                  <c:v>41812.497694072743</c:v>
                </c:pt>
                <c:pt idx="3995">
                  <c:v>41802.034432424436</c:v>
                </c:pt>
                <c:pt idx="3996">
                  <c:v>41791.576116664881</c:v>
                </c:pt>
                <c:pt idx="3997">
                  <c:v>41781.123031807569</c:v>
                </c:pt>
                <c:pt idx="3998">
                  <c:v>41770.67535788114</c:v>
                </c:pt>
                <c:pt idx="3999">
                  <c:v>41760.236416314394</c:v>
                </c:pt>
                <c:pt idx="4000">
                  <c:v>41749.799097363459</c:v>
                </c:pt>
                <c:pt idx="4001">
                  <c:v>41739.367113449494</c:v>
                </c:pt>
                <c:pt idx="4002">
                  <c:v>41728.940216843584</c:v>
                </c:pt>
                <c:pt idx="4003">
                  <c:v>41718.518581995646</c:v>
                </c:pt>
                <c:pt idx="4004">
                  <c:v>41708.102903051193</c:v>
                </c:pt>
                <c:pt idx="4005">
                  <c:v>41697.691514678263</c:v>
                </c:pt>
                <c:pt idx="4006">
                  <c:v>41687.355518029028</c:v>
                </c:pt>
                <c:pt idx="4007">
                  <c:v>41676.957974237106</c:v>
                </c:pt>
                <c:pt idx="4008">
                  <c:v>41666.562442870942</c:v>
                </c:pt>
                <c:pt idx="4009">
                  <c:v>41656.172028296656</c:v>
                </c:pt>
                <c:pt idx="4010">
                  <c:v>41645.786567933719</c:v>
                </c:pt>
                <c:pt idx="4011">
                  <c:v>41635.421618314504</c:v>
                </c:pt>
                <c:pt idx="4012">
                  <c:v>41625.0466400859</c:v>
                </c:pt>
                <c:pt idx="4013">
                  <c:v>41614.677171565701</c:v>
                </c:pt>
                <c:pt idx="4014">
                  <c:v>41604.312405879384</c:v>
                </c:pt>
                <c:pt idx="4015">
                  <c:v>41593.952966611309</c:v>
                </c:pt>
                <c:pt idx="4016">
                  <c:v>41583.605348603327</c:v>
                </c:pt>
                <c:pt idx="4017">
                  <c:v>41573.256051639582</c:v>
                </c:pt>
                <c:pt idx="4018">
                  <c:v>41562.911872940727</c:v>
                </c:pt>
                <c:pt idx="4019">
                  <c:v>41552.573074288644</c:v>
                </c:pt>
                <c:pt idx="4020">
                  <c:v>41542.239432638737</c:v>
                </c:pt>
                <c:pt idx="4021">
                  <c:v>41531.911022858592</c:v>
                </c:pt>
                <c:pt idx="4022">
                  <c:v>41521.587528330747</c:v>
                </c:pt>
                <c:pt idx="4023">
                  <c:v>41511.269042613218</c:v>
                </c:pt>
                <c:pt idx="4024">
                  <c:v>41500.955921940105</c:v>
                </c:pt>
                <c:pt idx="4025">
                  <c:v>41490.647693914616</c:v>
                </c:pt>
                <c:pt idx="4026">
                  <c:v>41480.344788722396</c:v>
                </c:pt>
                <c:pt idx="4027">
                  <c:v>41470.046798979725</c:v>
                </c:pt>
                <c:pt idx="4028">
                  <c:v>41459.754002162175</c:v>
                </c:pt>
                <c:pt idx="4029">
                  <c:v>41449.467477746264</c:v>
                </c:pt>
                <c:pt idx="4030">
                  <c:v>41439.184958934209</c:v>
                </c:pt>
                <c:pt idx="4031">
                  <c:v>41428.907535309285</c:v>
                </c:pt>
                <c:pt idx="4032">
                  <c:v>41418.635144931788</c:v>
                </c:pt>
                <c:pt idx="4033">
                  <c:v>41408.367791072851</c:v>
                </c:pt>
                <c:pt idx="4034">
                  <c:v>41398.105699568601</c:v>
                </c:pt>
                <c:pt idx="4035">
                  <c:v>41387.848636709445</c:v>
                </c:pt>
                <c:pt idx="4036">
                  <c:v>41377.596719074107</c:v>
                </c:pt>
                <c:pt idx="4037">
                  <c:v>41367.349801970457</c:v>
                </c:pt>
                <c:pt idx="4038">
                  <c:v>41357.108071393093</c:v>
                </c:pt>
                <c:pt idx="4039">
                  <c:v>41346.871163454627</c:v>
                </c:pt>
                <c:pt idx="4040">
                  <c:v>41336.639527251922</c:v>
                </c:pt>
                <c:pt idx="4041">
                  <c:v>41326.412913481363</c:v>
                </c:pt>
                <c:pt idx="4042">
                  <c:v>41316.191208942131</c:v>
                </c:pt>
                <c:pt idx="4043">
                  <c:v>41305.974578169298</c:v>
                </c:pt>
                <c:pt idx="4044">
                  <c:v>41295.764778108773</c:v>
                </c:pt>
                <c:pt idx="4045">
                  <c:v>41285.558356594993</c:v>
                </c:pt>
                <c:pt idx="4046">
                  <c:v>41275.357044380886</c:v>
                </c:pt>
                <c:pt idx="4047">
                  <c:v>41265.160806502106</c:v>
                </c:pt>
                <c:pt idx="4048">
                  <c:v>41254.969800567625</c:v>
                </c:pt>
                <c:pt idx="4049">
                  <c:v>41244.783450369214</c:v>
                </c:pt>
                <c:pt idx="4050">
                  <c:v>41234.602276967496</c:v>
                </c:pt>
                <c:pt idx="4051">
                  <c:v>41224.425957019121</c:v>
                </c:pt>
                <c:pt idx="4052">
                  <c:v>41214.254703637176</c:v>
                </c:pt>
                <c:pt idx="4053">
                  <c:v>41204.090194172371</c:v>
                </c:pt>
                <c:pt idx="4054">
                  <c:v>41193.928971765265</c:v>
                </c:pt>
                <c:pt idx="4055">
                  <c:v>41183.772677640074</c:v>
                </c:pt>
                <c:pt idx="4056">
                  <c:v>41173.621443690696</c:v>
                </c:pt>
                <c:pt idx="4057">
                  <c:v>41163.477601316925</c:v>
                </c:pt>
                <c:pt idx="4058">
                  <c:v>41153.336410836564</c:v>
                </c:pt>
                <c:pt idx="4059">
                  <c:v>41143.200182656554</c:v>
                </c:pt>
                <c:pt idx="4060">
                  <c:v>41133.068889927054</c:v>
                </c:pt>
                <c:pt idx="4061">
                  <c:v>41122.943875643359</c:v>
                </c:pt>
                <c:pt idx="4062">
                  <c:v>41112.822646259468</c:v>
                </c:pt>
                <c:pt idx="4063">
                  <c:v>41102.706363620135</c:v>
                </c:pt>
                <c:pt idx="4064">
                  <c:v>41092.595193542984</c:v>
                </c:pt>
                <c:pt idx="4065">
                  <c:v>41082.488836863849</c:v>
                </c:pt>
                <c:pt idx="4066">
                  <c:v>41072.387536436785</c:v>
                </c:pt>
                <c:pt idx="4067">
                  <c:v>41062.291202234126</c:v>
                </c:pt>
                <c:pt idx="4068">
                  <c:v>41052.199872474906</c:v>
                </c:pt>
                <c:pt idx="4069">
                  <c:v>41042.113336879702</c:v>
                </c:pt>
                <c:pt idx="4070">
                  <c:v>41032.031803371916</c:v>
                </c:pt>
                <c:pt idx="4071">
                  <c:v>41021.955364502544</c:v>
                </c:pt>
                <c:pt idx="4072">
                  <c:v>41011.883737728102</c:v>
                </c:pt>
                <c:pt idx="4073">
                  <c:v>41001.817003247234</c:v>
                </c:pt>
                <c:pt idx="4074">
                  <c:v>40991.755438007247</c:v>
                </c:pt>
                <c:pt idx="4075">
                  <c:v>40981.698607159662</c:v>
                </c:pt>
                <c:pt idx="4076">
                  <c:v>40971.646893277873</c:v>
                </c:pt>
                <c:pt idx="4077">
                  <c:v>40961.599897963184</c:v>
                </c:pt>
                <c:pt idx="4078">
                  <c:v>40951.557846364907</c:v>
                </c:pt>
                <c:pt idx="4079">
                  <c:v>40941.520970731763</c:v>
                </c:pt>
                <c:pt idx="4080">
                  <c:v>40931.488998138186</c:v>
                </c:pt>
                <c:pt idx="4081">
                  <c:v>40921.462053258678</c:v>
                </c:pt>
                <c:pt idx="4082">
                  <c:v>40911.439693379521</c:v>
                </c:pt>
                <c:pt idx="4083">
                  <c:v>40901.422207353709</c:v>
                </c:pt>
                <c:pt idx="4084">
                  <c:v>40891.409628835645</c:v>
                </c:pt>
                <c:pt idx="4085">
                  <c:v>40881.402678271348</c:v>
                </c:pt>
                <c:pt idx="4086">
                  <c:v>40871.400400943188</c:v>
                </c:pt>
                <c:pt idx="4087">
                  <c:v>40861.402673384458</c:v>
                </c:pt>
                <c:pt idx="4088">
                  <c:v>40851.409668953856</c:v>
                </c:pt>
                <c:pt idx="4089">
                  <c:v>40841.421782100224</c:v>
                </c:pt>
                <c:pt idx="4090">
                  <c:v>40831.438545292083</c:v>
                </c:pt>
                <c:pt idx="4091">
                  <c:v>40821.460223639144</c:v>
                </c:pt>
                <c:pt idx="4092">
                  <c:v>40811.486793855998</c:v>
                </c:pt>
                <c:pt idx="4093">
                  <c:v>40801.51820045754</c:v>
                </c:pt>
                <c:pt idx="4094">
                  <c:v>40791.554584243488</c:v>
                </c:pt>
                <c:pt idx="4095">
                  <c:v>40781.595945971509</c:v>
                </c:pt>
                <c:pt idx="4096">
                  <c:v>40771.642079434314</c:v>
                </c:pt>
                <c:pt idx="4097">
                  <c:v>40761.69316726266</c:v>
                </c:pt>
                <c:pt idx="4098">
                  <c:v>40751.749057642919</c:v>
                </c:pt>
                <c:pt idx="4099">
                  <c:v>40741.809705901855</c:v>
                </c:pt>
                <c:pt idx="4100">
                  <c:v>40731.875224139869</c:v>
                </c:pt>
                <c:pt idx="4101">
                  <c:v>40721.950760963024</c:v>
                </c:pt>
                <c:pt idx="4102">
                  <c:v>40712.026721144262</c:v>
                </c:pt>
                <c:pt idx="4103">
                  <c:v>40702.106946779291</c:v>
                </c:pt>
                <c:pt idx="4104">
                  <c:v>40692.191857795093</c:v>
                </c:pt>
                <c:pt idx="4105">
                  <c:v>40682.281639628447</c:v>
                </c:pt>
                <c:pt idx="4106">
                  <c:v>40672.376214344877</c:v>
                </c:pt>
                <c:pt idx="4107">
                  <c:v>40662.47564455714</c:v>
                </c:pt>
                <c:pt idx="4108">
                  <c:v>40652.579908931584</c:v>
                </c:pt>
                <c:pt idx="4109">
                  <c:v>40642.696375636107</c:v>
                </c:pt>
                <c:pt idx="4110">
                  <c:v>40632.810125855955</c:v>
                </c:pt>
                <c:pt idx="4111">
                  <c:v>40622.929038222668</c:v>
                </c:pt>
                <c:pt idx="4112">
                  <c:v>40613.052347749872</c:v>
                </c:pt>
                <c:pt idx="4113">
                  <c:v>40603.1805036484</c:v>
                </c:pt>
                <c:pt idx="4114">
                  <c:v>40593.315845229801</c:v>
                </c:pt>
                <c:pt idx="4115">
                  <c:v>40583.453742254766</c:v>
                </c:pt>
                <c:pt idx="4116">
                  <c:v>40573.596321607947</c:v>
                </c:pt>
                <c:pt idx="4117">
                  <c:v>40563.743581151597</c:v>
                </c:pt>
                <c:pt idx="4118">
                  <c:v>40553.895783891465</c:v>
                </c:pt>
                <c:pt idx="4119">
                  <c:v>40544.052811613816</c:v>
                </c:pt>
                <c:pt idx="4120">
                  <c:v>40534.214628451569</c:v>
                </c:pt>
                <c:pt idx="4121">
                  <c:v>40524.384223571862</c:v>
                </c:pt>
                <c:pt idx="4122">
                  <c:v>40514.555384585088</c:v>
                </c:pt>
                <c:pt idx="4123">
                  <c:v>40504.731431152497</c:v>
                </c:pt>
                <c:pt idx="4124">
                  <c:v>40494.912120567686</c:v>
                </c:pt>
                <c:pt idx="4125">
                  <c:v>40485.097630891883</c:v>
                </c:pt>
                <c:pt idx="4126">
                  <c:v>40475.288060348903</c:v>
                </c:pt>
                <c:pt idx="4127">
                  <c:v>40465.483040631436</c:v>
                </c:pt>
                <c:pt idx="4128">
                  <c:v>40455.68273034149</c:v>
                </c:pt>
                <c:pt idx="4129">
                  <c:v>40445.887337868182</c:v>
                </c:pt>
                <c:pt idx="4130">
                  <c:v>40436.09665119565</c:v>
                </c:pt>
                <c:pt idx="4131">
                  <c:v>40426.310571429305</c:v>
                </c:pt>
                <c:pt idx="4132">
                  <c:v>40416.529269688384</c:v>
                </c:pt>
                <c:pt idx="4133">
                  <c:v>40406.752892022756</c:v>
                </c:pt>
                <c:pt idx="4134">
                  <c:v>40396.98113166423</c:v>
                </c:pt>
                <c:pt idx="4135">
                  <c:v>40387.21406333043</c:v>
                </c:pt>
                <c:pt idx="4136">
                  <c:v>40377.45185957881</c:v>
                </c:pt>
                <c:pt idx="4137">
                  <c:v>40367.694170740513</c:v>
                </c:pt>
                <c:pt idx="4138">
                  <c:v>40357.941176802757</c:v>
                </c:pt>
                <c:pt idx="4139">
                  <c:v>40348.193059813697</c:v>
                </c:pt>
                <c:pt idx="4140">
                  <c:v>40338.449505914592</c:v>
                </c:pt>
                <c:pt idx="4141">
                  <c:v>40328.710759655318</c:v>
                </c:pt>
                <c:pt idx="4142">
                  <c:v>40318.976619677407</c:v>
                </c:pt>
                <c:pt idx="4143">
                  <c:v>40309.247356669352</c:v>
                </c:pt>
                <c:pt idx="4144">
                  <c:v>40299.522809525268</c:v>
                </c:pt>
                <c:pt idx="4145">
                  <c:v>40289.802713940408</c:v>
                </c:pt>
                <c:pt idx="4146">
                  <c:v>40280.087360204037</c:v>
                </c:pt>
                <c:pt idx="4147">
                  <c:v>40270.378034109744</c:v>
                </c:pt>
                <c:pt idx="4148">
                  <c:v>40260.672447345853</c:v>
                </c:pt>
                <c:pt idx="4149">
                  <c:v>40250.971310886329</c:v>
                </c:pt>
                <c:pt idx="4150">
                  <c:v>40241.274859111327</c:v>
                </c:pt>
                <c:pt idx="4151">
                  <c:v>40231.582857516922</c:v>
                </c:pt>
                <c:pt idx="4152">
                  <c:v>40221.895638750066</c:v>
                </c:pt>
                <c:pt idx="4153">
                  <c:v>40212.216387925808</c:v>
                </c:pt>
                <c:pt idx="4154">
                  <c:v>40202.538662361134</c:v>
                </c:pt>
                <c:pt idx="4155">
                  <c:v>40192.865412010244</c:v>
                </c:pt>
                <c:pt idx="4156">
                  <c:v>40183.196860050477</c:v>
                </c:pt>
                <c:pt idx="4157">
                  <c:v>40173.533394901817</c:v>
                </c:pt>
                <c:pt idx="4158">
                  <c:v>40163.874035552632</c:v>
                </c:pt>
                <c:pt idx="4159">
                  <c:v>40154.219318236399</c:v>
                </c:pt>
                <c:pt idx="4160">
                  <c:v>40144.569421740787</c:v>
                </c:pt>
                <c:pt idx="4161">
                  <c:v>40134.923982187269</c:v>
                </c:pt>
                <c:pt idx="4162">
                  <c:v>40125.283339033922</c:v>
                </c:pt>
                <c:pt idx="4163">
                  <c:v>40115.647274207469</c:v>
                </c:pt>
                <c:pt idx="4164">
                  <c:v>40106.015708433151</c:v>
                </c:pt>
                <c:pt idx="4165">
                  <c:v>40096.389108407122</c:v>
                </c:pt>
                <c:pt idx="4166">
                  <c:v>40086.766792806346</c:v>
                </c:pt>
                <c:pt idx="4167">
                  <c:v>40077.149126429314</c:v>
                </c:pt>
                <c:pt idx="4168">
                  <c:v>40067.536033970748</c:v>
                </c:pt>
                <c:pt idx="4169">
                  <c:v>40057.927519556812</c:v>
                </c:pt>
                <c:pt idx="4170">
                  <c:v>40048.324264337542</c:v>
                </c:pt>
                <c:pt idx="4171">
                  <c:v>40038.725166189921</c:v>
                </c:pt>
                <c:pt idx="4172">
                  <c:v>40029.130539483573</c:v>
                </c:pt>
                <c:pt idx="4173">
                  <c:v>40019.540467531799</c:v>
                </c:pt>
                <c:pt idx="4174">
                  <c:v>40009.954969684848</c:v>
                </c:pt>
                <c:pt idx="4175">
                  <c:v>40000.374267064813</c:v>
                </c:pt>
                <c:pt idx="4176">
                  <c:v>39990.798231264052</c:v>
                </c:pt>
                <c:pt idx="4177">
                  <c:v>39981.254394219424</c:v>
                </c:pt>
                <c:pt idx="4178">
                  <c:v>39971.687637431576</c:v>
                </c:pt>
                <c:pt idx="4179">
                  <c:v>39962.128055787121</c:v>
                </c:pt>
                <c:pt idx="4180">
                  <c:v>39952.570103470891</c:v>
                </c:pt>
                <c:pt idx="4181">
                  <c:v>39943.016781732265</c:v>
                </c:pt>
                <c:pt idx="4182">
                  <c:v>39933.467889604333</c:v>
                </c:pt>
                <c:pt idx="4183">
                  <c:v>39923.923774164388</c:v>
                </c:pt>
                <c:pt idx="4184">
                  <c:v>39914.384092981723</c:v>
                </c:pt>
                <c:pt idx="4185">
                  <c:v>39904.848944248806</c:v>
                </c:pt>
                <c:pt idx="4186">
                  <c:v>39895.318582003274</c:v>
                </c:pt>
                <c:pt idx="4187">
                  <c:v>39885.792498905561</c:v>
                </c:pt>
                <c:pt idx="4188">
                  <c:v>39876.271182561431</c:v>
                </c:pt>
                <c:pt idx="4189">
                  <c:v>39866.754185293896</c:v>
                </c:pt>
                <c:pt idx="4190">
                  <c:v>39857.242969787978</c:v>
                </c:pt>
                <c:pt idx="4191">
                  <c:v>39847.735254384883</c:v>
                </c:pt>
                <c:pt idx="4192">
                  <c:v>39838.232058124202</c:v>
                </c:pt>
                <c:pt idx="4193">
                  <c:v>39828.733373799419</c:v>
                </c:pt>
                <c:pt idx="4194">
                  <c:v>39819.23915845406</c:v>
                </c:pt>
                <c:pt idx="4195">
                  <c:v>39809.749408892938</c:v>
                </c:pt>
                <c:pt idx="4196">
                  <c:v>39800.265074985648</c:v>
                </c:pt>
                <c:pt idx="4197">
                  <c:v>39790.787641666218</c:v>
                </c:pt>
                <c:pt idx="4198">
                  <c:v>39781.311401838182</c:v>
                </c:pt>
                <c:pt idx="4199">
                  <c:v>39771.839895155201</c:v>
                </c:pt>
                <c:pt idx="4200">
                  <c:v>39762.372848633218</c:v>
                </c:pt>
                <c:pt idx="4201">
                  <c:v>39752.910275214766</c:v>
                </c:pt>
                <c:pt idx="4202">
                  <c:v>39743.452575886848</c:v>
                </c:pt>
                <c:pt idx="4203">
                  <c:v>39733.999011208158</c:v>
                </c:pt>
                <c:pt idx="4204">
                  <c:v>39724.549828511255</c:v>
                </c:pt>
                <c:pt idx="4205">
                  <c:v>39715.105312780906</c:v>
                </c:pt>
                <c:pt idx="4206">
                  <c:v>39705.667342271634</c:v>
                </c:pt>
                <c:pt idx="4207">
                  <c:v>39696.231777692716</c:v>
                </c:pt>
                <c:pt idx="4208">
                  <c:v>39686.800585742851</c:v>
                </c:pt>
                <c:pt idx="4209">
                  <c:v>39677.374850341359</c:v>
                </c:pt>
                <c:pt idx="4210">
                  <c:v>39667.952929613813</c:v>
                </c:pt>
                <c:pt idx="4211">
                  <c:v>39658.535134521313</c:v>
                </c:pt>
                <c:pt idx="4212">
                  <c:v>39649.122316624045</c:v>
                </c:pt>
                <c:pt idx="4213">
                  <c:v>39639.714028727911</c:v>
                </c:pt>
                <c:pt idx="4214">
                  <c:v>39630.310340148535</c:v>
                </c:pt>
                <c:pt idx="4215">
                  <c:v>39620.910436146718</c:v>
                </c:pt>
                <c:pt idx="4216">
                  <c:v>39611.515008804345</c:v>
                </c:pt>
                <c:pt idx="4217">
                  <c:v>39602.124002401113</c:v>
                </c:pt>
                <c:pt idx="4218">
                  <c:v>39592.737608603777</c:v>
                </c:pt>
                <c:pt idx="4219">
                  <c:v>39583.355537198091</c:v>
                </c:pt>
                <c:pt idx="4220">
                  <c:v>39573.978468840542</c:v>
                </c:pt>
                <c:pt idx="4221">
                  <c:v>39564.612849433746</c:v>
                </c:pt>
                <c:pt idx="4222">
                  <c:v>39555.244121239288</c:v>
                </c:pt>
                <c:pt idx="4223">
                  <c:v>39545.963193840616</c:v>
                </c:pt>
                <c:pt idx="4224">
                  <c:v>39536.603376985397</c:v>
                </c:pt>
                <c:pt idx="4225">
                  <c:v>39527.24805180548</c:v>
                </c:pt>
                <c:pt idx="4226">
                  <c:v>39517.896927974689</c:v>
                </c:pt>
                <c:pt idx="4227">
                  <c:v>39508.550630214995</c:v>
                </c:pt>
                <c:pt idx="4228">
                  <c:v>39499.208470112215</c:v>
                </c:pt>
                <c:pt idx="4229">
                  <c:v>39489.870737613368</c:v>
                </c:pt>
                <c:pt idx="4230">
                  <c:v>39480.537447961891</c:v>
                </c:pt>
                <c:pt idx="4231">
                  <c:v>39471.215180999301</c:v>
                </c:pt>
                <c:pt idx="4232">
                  <c:v>39461.890694582602</c:v>
                </c:pt>
                <c:pt idx="4233">
                  <c:v>39452.570474376276</c:v>
                </c:pt>
                <c:pt idx="4234">
                  <c:v>39443.254873319755</c:v>
                </c:pt>
                <c:pt idx="4235">
                  <c:v>39433.943498937864</c:v>
                </c:pt>
                <c:pt idx="4236">
                  <c:v>39424.636514397163</c:v>
                </c:pt>
                <c:pt idx="4237">
                  <c:v>39415.33397032669</c:v>
                </c:pt>
                <c:pt idx="4238">
                  <c:v>39406.03579526009</c:v>
                </c:pt>
                <c:pt idx="4239">
                  <c:v>39396.742058868738</c:v>
                </c:pt>
                <c:pt idx="4240">
                  <c:v>39387.461761283535</c:v>
                </c:pt>
                <c:pt idx="4241">
                  <c:v>39378.176866361027</c:v>
                </c:pt>
                <c:pt idx="4242">
                  <c:v>39368.896361364634</c:v>
                </c:pt>
                <c:pt idx="4243">
                  <c:v>39359.620150808536</c:v>
                </c:pt>
                <c:pt idx="4244">
                  <c:v>39350.348155484433</c:v>
                </c:pt>
                <c:pt idx="4245">
                  <c:v>39341.083824783665</c:v>
                </c:pt>
                <c:pt idx="4246">
                  <c:v>39331.821369774516</c:v>
                </c:pt>
                <c:pt idx="4247">
                  <c:v>39322.562467275202</c:v>
                </c:pt>
                <c:pt idx="4248">
                  <c:v>39313.307944428234</c:v>
                </c:pt>
                <c:pt idx="4249">
                  <c:v>39304.057781589509</c:v>
                </c:pt>
                <c:pt idx="4250">
                  <c:v>39294.811943485161</c:v>
                </c:pt>
                <c:pt idx="4251">
                  <c:v>39285.570493514126</c:v>
                </c:pt>
                <c:pt idx="4252">
                  <c:v>39276.333528381736</c:v>
                </c:pt>
                <c:pt idx="4253">
                  <c:v>39267.101114647434</c:v>
                </c:pt>
                <c:pt idx="4254">
                  <c:v>39257.87382883906</c:v>
                </c:pt>
                <c:pt idx="4255">
                  <c:v>39248.649821830404</c:v>
                </c:pt>
                <c:pt idx="4256">
                  <c:v>39239.430065598113</c:v>
                </c:pt>
                <c:pt idx="4257">
                  <c:v>39230.214746183927</c:v>
                </c:pt>
                <c:pt idx="4258">
                  <c:v>39221.003667236291</c:v>
                </c:pt>
                <c:pt idx="4259">
                  <c:v>39211.79698002075</c:v>
                </c:pt>
                <c:pt idx="4260">
                  <c:v>39202.594811870207</c:v>
                </c:pt>
                <c:pt idx="4261">
                  <c:v>39193.396799635295</c:v>
                </c:pt>
                <c:pt idx="4262">
                  <c:v>39184.203035410428</c:v>
                </c:pt>
                <c:pt idx="4263">
                  <c:v>39175.013541265165</c:v>
                </c:pt>
                <c:pt idx="4264">
                  <c:v>39165.836365916424</c:v>
                </c:pt>
                <c:pt idx="4265">
                  <c:v>39156.655452511994</c:v>
                </c:pt>
                <c:pt idx="4266">
                  <c:v>39147.478838004165</c:v>
                </c:pt>
                <c:pt idx="4267">
                  <c:v>39138.3067183682</c:v>
                </c:pt>
                <c:pt idx="4268">
                  <c:v>39129.138693861911</c:v>
                </c:pt>
                <c:pt idx="4269">
                  <c:v>39119.974963778091</c:v>
                </c:pt>
                <c:pt idx="4270">
                  <c:v>39110.815697806705</c:v>
                </c:pt>
                <c:pt idx="4271">
                  <c:v>39101.660618071379</c:v>
                </c:pt>
                <c:pt idx="4272">
                  <c:v>39092.509817164631</c:v>
                </c:pt>
                <c:pt idx="4273">
                  <c:v>39083.363284461018</c:v>
                </c:pt>
                <c:pt idx="4274">
                  <c:v>39074.221064979269</c:v>
                </c:pt>
                <c:pt idx="4275">
                  <c:v>39065.083174178289</c:v>
                </c:pt>
                <c:pt idx="4276">
                  <c:v>39055.949488133003</c:v>
                </c:pt>
                <c:pt idx="4277">
                  <c:v>39046.820156010173</c:v>
                </c:pt>
                <c:pt idx="4278">
                  <c:v>39037.731880888197</c:v>
                </c:pt>
                <c:pt idx="4279">
                  <c:v>39028.61098225115</c:v>
                </c:pt>
                <c:pt idx="4280">
                  <c:v>39019.494674013709</c:v>
                </c:pt>
                <c:pt idx="4281">
                  <c:v>39010.382402954856</c:v>
                </c:pt>
                <c:pt idx="4282">
                  <c:v>39001.274601008488</c:v>
                </c:pt>
                <c:pt idx="4283">
                  <c:v>38992.170895452698</c:v>
                </c:pt>
                <c:pt idx="4284">
                  <c:v>38983.071425175644</c:v>
                </c:pt>
                <c:pt idx="4285">
                  <c:v>38973.976209713437</c:v>
                </c:pt>
                <c:pt idx="4286">
                  <c:v>38964.885233224122</c:v>
                </c:pt>
                <c:pt idx="4287">
                  <c:v>38955.798308926758</c:v>
                </c:pt>
                <c:pt idx="4288">
                  <c:v>38946.715783903659</c:v>
                </c:pt>
                <c:pt idx="4289">
                  <c:v>38937.637382788525</c:v>
                </c:pt>
                <c:pt idx="4290">
                  <c:v>38928.563309111356</c:v>
                </c:pt>
                <c:pt idx="4291">
                  <c:v>38919.493427714297</c:v>
                </c:pt>
                <c:pt idx="4292">
                  <c:v>38910.427973852733</c:v>
                </c:pt>
                <c:pt idx="4293">
                  <c:v>38901.366395354162</c:v>
                </c:pt>
                <c:pt idx="4294">
                  <c:v>38892.309105005486</c:v>
                </c:pt>
                <c:pt idx="4295">
                  <c:v>38883.255999223751</c:v>
                </c:pt>
                <c:pt idx="4296">
                  <c:v>38874.207075580693</c:v>
                </c:pt>
                <c:pt idx="4297">
                  <c:v>38865.162421936839</c:v>
                </c:pt>
                <c:pt idx="4298">
                  <c:v>38856.122095716339</c:v>
                </c:pt>
                <c:pt idx="4299">
                  <c:v>38847.085935530515</c:v>
                </c:pt>
                <c:pt idx="4300">
                  <c:v>38838.053896418394</c:v>
                </c:pt>
                <c:pt idx="4301">
                  <c:v>38829.026036377385</c:v>
                </c:pt>
                <c:pt idx="4302">
                  <c:v>38820.002526190474</c:v>
                </c:pt>
                <c:pt idx="4303">
                  <c:v>38810.983024584872</c:v>
                </c:pt>
                <c:pt idx="4304">
                  <c:v>38801.967905608974</c:v>
                </c:pt>
                <c:pt idx="4305">
                  <c:v>38792.956774877275</c:v>
                </c:pt>
                <c:pt idx="4306">
                  <c:v>38783.949968993998</c:v>
                </c:pt>
                <c:pt idx="4307">
                  <c:v>38774.947271114717</c:v>
                </c:pt>
                <c:pt idx="4308">
                  <c:v>38765.948701571899</c:v>
                </c:pt>
                <c:pt idx="4309">
                  <c:v>38756.954426931159</c:v>
                </c:pt>
                <c:pt idx="4310">
                  <c:v>38747.964382193844</c:v>
                </c:pt>
                <c:pt idx="4311">
                  <c:v>38738.978439375001</c:v>
                </c:pt>
                <c:pt idx="4312">
                  <c:v>38729.99655031164</c:v>
                </c:pt>
                <c:pt idx="4313">
                  <c:v>38721.018932251485</c:v>
                </c:pt>
                <c:pt idx="4314">
                  <c:v>38712.045348886284</c:v>
                </c:pt>
                <c:pt idx="4315">
                  <c:v>38703.078007517222</c:v>
                </c:pt>
                <c:pt idx="4316">
                  <c:v>38694.112793709595</c:v>
                </c:pt>
                <c:pt idx="4317">
                  <c:v>38685.151813442411</c:v>
                </c:pt>
                <c:pt idx="4318">
                  <c:v>38676.195074364165</c:v>
                </c:pt>
                <c:pt idx="4319">
                  <c:v>38667.242482636189</c:v>
                </c:pt>
                <c:pt idx="4320">
                  <c:v>38658.293850484653</c:v>
                </c:pt>
                <c:pt idx="4321">
                  <c:v>38649.358721566605</c:v>
                </c:pt>
                <c:pt idx="4322">
                  <c:v>38640.418445539064</c:v>
                </c:pt>
                <c:pt idx="4323">
                  <c:v>38631.482394738203</c:v>
                </c:pt>
                <c:pt idx="4324">
                  <c:v>38622.550491294329</c:v>
                </c:pt>
                <c:pt idx="4325">
                  <c:v>38613.622601675444</c:v>
                </c:pt>
                <c:pt idx="4326">
                  <c:v>38604.698912186221</c:v>
                </c:pt>
                <c:pt idx="4327">
                  <c:v>38595.779201353158</c:v>
                </c:pt>
                <c:pt idx="4328">
                  <c:v>38586.863913942361</c:v>
                </c:pt>
                <c:pt idx="4329">
                  <c:v>38577.952577128563</c:v>
                </c:pt>
                <c:pt idx="4330">
                  <c:v>38569.045263244851</c:v>
                </c:pt>
                <c:pt idx="4331">
                  <c:v>38560.143392883328</c:v>
                </c:pt>
                <c:pt idx="4332">
                  <c:v>38551.244287062618</c:v>
                </c:pt>
                <c:pt idx="4333">
                  <c:v>38542.34926779224</c:v>
                </c:pt>
                <c:pt idx="4334">
                  <c:v>38533.45852878056</c:v>
                </c:pt>
                <c:pt idx="4335">
                  <c:v>38524.571888206585</c:v>
                </c:pt>
                <c:pt idx="4336">
                  <c:v>38515.689120928713</c:v>
                </c:pt>
                <c:pt idx="4337">
                  <c:v>38506.811758962933</c:v>
                </c:pt>
                <c:pt idx="4338">
                  <c:v>38497.937247398295</c:v>
                </c:pt>
                <c:pt idx="4339">
                  <c:v>38489.066812548663</c:v>
                </c:pt>
                <c:pt idx="4340">
                  <c:v>38480.200445318558</c:v>
                </c:pt>
                <c:pt idx="4341">
                  <c:v>38471.338126266746</c:v>
                </c:pt>
                <c:pt idx="4342">
                  <c:v>38462.480054114538</c:v>
                </c:pt>
                <c:pt idx="4343">
                  <c:v>38453.625999002274</c:v>
                </c:pt>
                <c:pt idx="4344">
                  <c:v>38444.775919971136</c:v>
                </c:pt>
                <c:pt idx="4345">
                  <c:v>38435.929932655039</c:v>
                </c:pt>
                <c:pt idx="4346">
                  <c:v>38427.088021664582</c:v>
                </c:pt>
                <c:pt idx="4347">
                  <c:v>38418.258539598886</c:v>
                </c:pt>
                <c:pt idx="4348">
                  <c:v>38409.424925215004</c:v>
                </c:pt>
                <c:pt idx="4349">
                  <c:v>38400.595220436531</c:v>
                </c:pt>
                <c:pt idx="4350">
                  <c:v>38391.770056236273</c:v>
                </c:pt>
                <c:pt idx="4351">
                  <c:v>38382.948430841469</c:v>
                </c:pt>
                <c:pt idx="4352">
                  <c:v>38374.131075355399</c:v>
                </c:pt>
                <c:pt idx="4353">
                  <c:v>38365.317557797956</c:v>
                </c:pt>
                <c:pt idx="4354">
                  <c:v>38356.508152899107</c:v>
                </c:pt>
                <c:pt idx="4355">
                  <c:v>38347.702843928855</c:v>
                </c:pt>
                <c:pt idx="4356">
                  <c:v>38338.90274984335</c:v>
                </c:pt>
                <c:pt idx="4357">
                  <c:v>38330.105571607965</c:v>
                </c:pt>
                <c:pt idx="4358">
                  <c:v>38321.312418230671</c:v>
                </c:pt>
                <c:pt idx="4359">
                  <c:v>38312.523192344299</c:v>
                </c:pt>
                <c:pt idx="4360">
                  <c:v>38303.740871433438</c:v>
                </c:pt>
                <c:pt idx="4361">
                  <c:v>38294.96027995355</c:v>
                </c:pt>
                <c:pt idx="4362">
                  <c:v>38286.183415346641</c:v>
                </c:pt>
                <c:pt idx="4363">
                  <c:v>38277.410355956963</c:v>
                </c:pt>
                <c:pt idx="4364">
                  <c:v>38268.641373057544</c:v>
                </c:pt>
                <c:pt idx="4365">
                  <c:v>38260.493352728256</c:v>
                </c:pt>
                <c:pt idx="4366">
                  <c:v>38251.732303234909</c:v>
                </c:pt>
                <c:pt idx="4367">
                  <c:v>38242.975045594023</c:v>
                </c:pt>
                <c:pt idx="4368">
                  <c:v>38234.221799974082</c:v>
                </c:pt>
                <c:pt idx="4369">
                  <c:v>38225.472721758983</c:v>
                </c:pt>
                <c:pt idx="4370">
                  <c:v>38216.727503293019</c:v>
                </c:pt>
                <c:pt idx="4371">
                  <c:v>38207.988514743593</c:v>
                </c:pt>
                <c:pt idx="4372">
                  <c:v>38199.251314256057</c:v>
                </c:pt>
                <c:pt idx="4373">
                  <c:v>38190.518108339013</c:v>
                </c:pt>
                <c:pt idx="4374">
                  <c:v>38181.788923247579</c:v>
                </c:pt>
                <c:pt idx="4375">
                  <c:v>38173.063694789162</c:v>
                </c:pt>
                <c:pt idx="4376">
                  <c:v>38164.34303824477</c:v>
                </c:pt>
                <c:pt idx="4377">
                  <c:v>38155.625838931432</c:v>
                </c:pt>
                <c:pt idx="4378">
                  <c:v>38146.912671730643</c:v>
                </c:pt>
                <c:pt idx="4379">
                  <c:v>38138.203508434424</c:v>
                </c:pt>
                <c:pt idx="4380">
                  <c:v>38129.498334048978</c:v>
                </c:pt>
                <c:pt idx="4381">
                  <c:v>38120.796999422309</c:v>
                </c:pt>
                <c:pt idx="4382">
                  <c:v>38112.099595858948</c:v>
                </c:pt>
                <c:pt idx="4383">
                  <c:v>38103.40637058617</c:v>
                </c:pt>
                <c:pt idx="4384">
                  <c:v>38094.717080458067</c:v>
                </c:pt>
                <c:pt idx="4385">
                  <c:v>38086.031595902146</c:v>
                </c:pt>
                <c:pt idx="4386">
                  <c:v>38077.361198911974</c:v>
                </c:pt>
                <c:pt idx="4387">
                  <c:v>38068.683770103147</c:v>
                </c:pt>
                <c:pt idx="4388">
                  <c:v>38060.010294648579</c:v>
                </c:pt>
                <c:pt idx="4389">
                  <c:v>38051.340794527227</c:v>
                </c:pt>
                <c:pt idx="4390">
                  <c:v>38042.675234888535</c:v>
                </c:pt>
                <c:pt idx="4391">
                  <c:v>38034.013450974453</c:v>
                </c:pt>
                <c:pt idx="4392">
                  <c:v>38025.355602921998</c:v>
                </c:pt>
                <c:pt idx="4393">
                  <c:v>38016.702137901535</c:v>
                </c:pt>
                <c:pt idx="4394">
                  <c:v>38008.052196692988</c:v>
                </c:pt>
                <c:pt idx="4395">
                  <c:v>37999.406329082689</c:v>
                </c:pt>
                <c:pt idx="4396">
                  <c:v>37990.764484416097</c:v>
                </c:pt>
                <c:pt idx="4397">
                  <c:v>37982.126301150594</c:v>
                </c:pt>
                <c:pt idx="4398">
                  <c:v>37973.492113160646</c:v>
                </c:pt>
                <c:pt idx="4399">
                  <c:v>37964.86194720419</c:v>
                </c:pt>
                <c:pt idx="4400">
                  <c:v>37956.242126273231</c:v>
                </c:pt>
                <c:pt idx="4401">
                  <c:v>37947.619836485486</c:v>
                </c:pt>
                <c:pt idx="4402">
                  <c:v>37939.001675528496</c:v>
                </c:pt>
                <c:pt idx="4403">
                  <c:v>37930.387202767561</c:v>
                </c:pt>
                <c:pt idx="4404">
                  <c:v>37921.776479802662</c:v>
                </c:pt>
                <c:pt idx="4405">
                  <c:v>37913.169813399007</c:v>
                </c:pt>
                <c:pt idx="4406">
                  <c:v>37904.566914314586</c:v>
                </c:pt>
                <c:pt idx="4407">
                  <c:v>37895.969028661733</c:v>
                </c:pt>
                <c:pt idx="4408">
                  <c:v>37887.37390357018</c:v>
                </c:pt>
                <c:pt idx="4409">
                  <c:v>37878.783229215631</c:v>
                </c:pt>
                <c:pt idx="4410">
                  <c:v>37870.195928551555</c:v>
                </c:pt>
                <c:pt idx="4411">
                  <c:v>37861.612616917708</c:v>
                </c:pt>
                <c:pt idx="4412">
                  <c:v>37853.035848441934</c:v>
                </c:pt>
                <c:pt idx="4413">
                  <c:v>37844.460246189243</c:v>
                </c:pt>
                <c:pt idx="4414">
                  <c:v>37835.916540584214</c:v>
                </c:pt>
                <c:pt idx="4415">
                  <c:v>37827.348675680267</c:v>
                </c:pt>
                <c:pt idx="4416">
                  <c:v>37818.788529233017</c:v>
                </c:pt>
                <c:pt idx="4417">
                  <c:v>37810.228447917223</c:v>
                </c:pt>
                <c:pt idx="4418">
                  <c:v>37801.672689801235</c:v>
                </c:pt>
                <c:pt idx="4419">
                  <c:v>37793.120279279065</c:v>
                </c:pt>
                <c:pt idx="4420">
                  <c:v>37784.572449916341</c:v>
                </c:pt>
                <c:pt idx="4421">
                  <c:v>37776.027808174309</c:v>
                </c:pt>
                <c:pt idx="4422">
                  <c:v>37767.487147919237</c:v>
                </c:pt>
                <c:pt idx="4423">
                  <c:v>37758.950252204115</c:v>
                </c:pt>
                <c:pt idx="4424">
                  <c:v>37750.417608079326</c:v>
                </c:pt>
                <c:pt idx="4425">
                  <c:v>37741.888528533549</c:v>
                </c:pt>
                <c:pt idx="4426">
                  <c:v>37733.363310269648</c:v>
                </c:pt>
                <c:pt idx="4427">
                  <c:v>37724.841897023092</c:v>
                </c:pt>
                <c:pt idx="4428">
                  <c:v>37716.329627459527</c:v>
                </c:pt>
                <c:pt idx="4429">
                  <c:v>37707.815783299833</c:v>
                </c:pt>
                <c:pt idx="4430">
                  <c:v>37699.305972024456</c:v>
                </c:pt>
                <c:pt idx="4431">
                  <c:v>37690.799827994277</c:v>
                </c:pt>
                <c:pt idx="4432">
                  <c:v>37682.297595573968</c:v>
                </c:pt>
                <c:pt idx="4433">
                  <c:v>37673.80057735146</c:v>
                </c:pt>
                <c:pt idx="4434">
                  <c:v>37665.305948895832</c:v>
                </c:pt>
                <c:pt idx="4435">
                  <c:v>37656.815174509073</c:v>
                </c:pt>
                <c:pt idx="4436">
                  <c:v>37648.328375706813</c:v>
                </c:pt>
                <c:pt idx="4437">
                  <c:v>37639.845312201098</c:v>
                </c:pt>
                <c:pt idx="4438">
                  <c:v>37631.366184762242</c:v>
                </c:pt>
                <c:pt idx="4439">
                  <c:v>37622.896682868777</c:v>
                </c:pt>
                <c:pt idx="4440">
                  <c:v>37614.424978349009</c:v>
                </c:pt>
                <c:pt idx="4441">
                  <c:v>37605.957206704479</c:v>
                </c:pt>
                <c:pt idx="4442">
                  <c:v>37597.49441305003</c:v>
                </c:pt>
                <c:pt idx="4443">
                  <c:v>37589.034425039063</c:v>
                </c:pt>
                <c:pt idx="4444">
                  <c:v>37580.578174324764</c:v>
                </c:pt>
                <c:pt idx="4445">
                  <c:v>37572.125661047146</c:v>
                </c:pt>
                <c:pt idx="4446">
                  <c:v>37563.676931010566</c:v>
                </c:pt>
                <c:pt idx="4447">
                  <c:v>37555.232425166927</c:v>
                </c:pt>
                <c:pt idx="4448">
                  <c:v>37546.791180828521</c:v>
                </c:pt>
                <c:pt idx="4449">
                  <c:v>37538.353812023845</c:v>
                </c:pt>
                <c:pt idx="4450">
                  <c:v>37529.921145599117</c:v>
                </c:pt>
                <c:pt idx="4451">
                  <c:v>37521.491393919205</c:v>
                </c:pt>
                <c:pt idx="4452">
                  <c:v>37513.065287376907</c:v>
                </c:pt>
                <c:pt idx="4453">
                  <c:v>37504.643265748033</c:v>
                </c:pt>
                <c:pt idx="4454">
                  <c:v>37496.224718450823</c:v>
                </c:pt>
                <c:pt idx="4455">
                  <c:v>37487.811966045425</c:v>
                </c:pt>
                <c:pt idx="4456">
                  <c:v>37479.401090939922</c:v>
                </c:pt>
                <c:pt idx="4457">
                  <c:v>37470.995437936122</c:v>
                </c:pt>
                <c:pt idx="4458">
                  <c:v>37462.592168760049</c:v>
                </c:pt>
                <c:pt idx="4459">
                  <c:v>37454.192489063156</c:v>
                </c:pt>
                <c:pt idx="4460">
                  <c:v>37445.796682632077</c:v>
                </c:pt>
                <c:pt idx="4461">
                  <c:v>37437.404574523105</c:v>
                </c:pt>
                <c:pt idx="4462">
                  <c:v>37429.016207557499</c:v>
                </c:pt>
                <c:pt idx="4463">
                  <c:v>37420.631758399184</c:v>
                </c:pt>
                <c:pt idx="4464">
                  <c:v>37412.25289350369</c:v>
                </c:pt>
                <c:pt idx="4465">
                  <c:v>37403.875786102442</c:v>
                </c:pt>
                <c:pt idx="4466">
                  <c:v>37395.50241826733</c:v>
                </c:pt>
                <c:pt idx="4467">
                  <c:v>37387.133013070765</c:v>
                </c:pt>
                <c:pt idx="4468">
                  <c:v>37378.767327393398</c:v>
                </c:pt>
                <c:pt idx="4469">
                  <c:v>37370.405253220524</c:v>
                </c:pt>
                <c:pt idx="4470">
                  <c:v>37362.046873333253</c:v>
                </c:pt>
                <c:pt idx="4471">
                  <c:v>37353.692893233354</c:v>
                </c:pt>
                <c:pt idx="4472">
                  <c:v>37345.342302378624</c:v>
                </c:pt>
                <c:pt idx="4473">
                  <c:v>37336.995138349208</c:v>
                </c:pt>
                <c:pt idx="4474">
                  <c:v>37328.653280624028</c:v>
                </c:pt>
                <c:pt idx="4475">
                  <c:v>37320.313769167231</c:v>
                </c:pt>
                <c:pt idx="4476">
                  <c:v>37311.977811383018</c:v>
                </c:pt>
                <c:pt idx="4477">
                  <c:v>37303.645574935457</c:v>
                </c:pt>
                <c:pt idx="4478">
                  <c:v>37295.317271371736</c:v>
                </c:pt>
                <c:pt idx="4479">
                  <c:v>37286.992535373662</c:v>
                </c:pt>
                <c:pt idx="4480">
                  <c:v>37278.671525090052</c:v>
                </c:pt>
                <c:pt idx="4481">
                  <c:v>37270.354119311036</c:v>
                </c:pt>
                <c:pt idx="4482">
                  <c:v>37262.040510193285</c:v>
                </c:pt>
                <c:pt idx="4483">
                  <c:v>37253.73053026518</c:v>
                </c:pt>
                <c:pt idx="4484">
                  <c:v>37245.424256161132</c:v>
                </c:pt>
                <c:pt idx="4485">
                  <c:v>37237.121776389358</c:v>
                </c:pt>
                <c:pt idx="4486">
                  <c:v>37228.823081553703</c:v>
                </c:pt>
                <c:pt idx="4487">
                  <c:v>37220.528057334544</c:v>
                </c:pt>
                <c:pt idx="4488">
                  <c:v>37212.236731125711</c:v>
                </c:pt>
                <c:pt idx="4489">
                  <c:v>37203.948927844838</c:v>
                </c:pt>
                <c:pt idx="4490">
                  <c:v>37195.664850578927</c:v>
                </c:pt>
                <c:pt idx="4491">
                  <c:v>37187.384483504531</c:v>
                </c:pt>
                <c:pt idx="4492">
                  <c:v>37179.107774390643</c:v>
                </c:pt>
                <c:pt idx="4493">
                  <c:v>37170.834746150016</c:v>
                </c:pt>
                <c:pt idx="4494">
                  <c:v>37162.565518054653</c:v>
                </c:pt>
                <c:pt idx="4495">
                  <c:v>37154.299952026209</c:v>
                </c:pt>
                <c:pt idx="4496">
                  <c:v>37146.037935159191</c:v>
                </c:pt>
                <c:pt idx="4497">
                  <c:v>37137.779706140594</c:v>
                </c:pt>
                <c:pt idx="4498">
                  <c:v>37129.525089459799</c:v>
                </c:pt>
                <c:pt idx="4499">
                  <c:v>37121.274123100047</c:v>
                </c:pt>
                <c:pt idx="4500">
                  <c:v>37113.026783814756</c:v>
                </c:pt>
                <c:pt idx="4501">
                  <c:v>37104.783186428605</c:v>
                </c:pt>
                <c:pt idx="4502">
                  <c:v>37096.543394389264</c:v>
                </c:pt>
                <c:pt idx="4503">
                  <c:v>37088.30709234011</c:v>
                </c:pt>
                <c:pt idx="4504">
                  <c:v>37080.07441541861</c:v>
                </c:pt>
                <c:pt idx="4505">
                  <c:v>37071.845485483769</c:v>
                </c:pt>
                <c:pt idx="4506">
                  <c:v>37063.62031305152</c:v>
                </c:pt>
                <c:pt idx="4507">
                  <c:v>37055.398589581258</c:v>
                </c:pt>
                <c:pt idx="4508">
                  <c:v>37047.180630685398</c:v>
                </c:pt>
                <c:pt idx="4509">
                  <c:v>37038.966220554095</c:v>
                </c:pt>
                <c:pt idx="4510">
                  <c:v>37030.75562738406</c:v>
                </c:pt>
                <c:pt idx="4511">
                  <c:v>37022.548459283549</c:v>
                </c:pt>
                <c:pt idx="4512">
                  <c:v>37014.344926928454</c:v>
                </c:pt>
                <c:pt idx="4513">
                  <c:v>37006.147021539233</c:v>
                </c:pt>
                <c:pt idx="4514">
                  <c:v>36997.950825017942</c:v>
                </c:pt>
                <c:pt idx="4515">
                  <c:v>36989.75821127079</c:v>
                </c:pt>
                <c:pt idx="4516">
                  <c:v>36981.56923145063</c:v>
                </c:pt>
                <c:pt idx="4517">
                  <c:v>36973.383994052492</c:v>
                </c:pt>
                <c:pt idx="4518">
                  <c:v>36965.202396250563</c:v>
                </c:pt>
                <c:pt idx="4519">
                  <c:v>36957.024354690657</c:v>
                </c:pt>
                <c:pt idx="4520">
                  <c:v>36948.850005015585</c:v>
                </c:pt>
                <c:pt idx="4521">
                  <c:v>36940.679098314118</c:v>
                </c:pt>
                <c:pt idx="4522">
                  <c:v>36932.511804660055</c:v>
                </c:pt>
                <c:pt idx="4523">
                  <c:v>36924.348451033911</c:v>
                </c:pt>
                <c:pt idx="4524">
                  <c:v>36916.188468740082</c:v>
                </c:pt>
                <c:pt idx="4525">
                  <c:v>36908.032069573921</c:v>
                </c:pt>
                <c:pt idx="4526">
                  <c:v>36899.879421929487</c:v>
                </c:pt>
                <c:pt idx="4527">
                  <c:v>36891.730302504737</c:v>
                </c:pt>
                <c:pt idx="4528">
                  <c:v>36883.584915537365</c:v>
                </c:pt>
                <c:pt idx="4529">
                  <c:v>36875.44286725462</c:v>
                </c:pt>
                <c:pt idx="4530">
                  <c:v>36867.304538972145</c:v>
                </c:pt>
                <c:pt idx="4531">
                  <c:v>36859.169691649018</c:v>
                </c:pt>
                <c:pt idx="4532">
                  <c:v>36851.038561492249</c:v>
                </c:pt>
                <c:pt idx="4533">
                  <c:v>36842.911019221254</c:v>
                </c:pt>
                <c:pt idx="4534">
                  <c:v>36834.787113630831</c:v>
                </c:pt>
                <c:pt idx="4535">
                  <c:v>36826.666702009657</c:v>
                </c:pt>
                <c:pt idx="4536">
                  <c:v>36818.549749194564</c:v>
                </c:pt>
                <c:pt idx="4537">
                  <c:v>36810.436399022125</c:v>
                </c:pt>
                <c:pt idx="4538">
                  <c:v>36802.326729636748</c:v>
                </c:pt>
                <c:pt idx="4539">
                  <c:v>36794.220599847715</c:v>
                </c:pt>
                <c:pt idx="4540">
                  <c:v>36786.118933905345</c:v>
                </c:pt>
                <c:pt idx="4541">
                  <c:v>36778.019905811874</c:v>
                </c:pt>
                <c:pt idx="4542">
                  <c:v>36769.924446093501</c:v>
                </c:pt>
                <c:pt idx="4543">
                  <c:v>36761.832940933709</c:v>
                </c:pt>
                <c:pt idx="4544">
                  <c:v>36753.744617589451</c:v>
                </c:pt>
                <c:pt idx="4545">
                  <c:v>36745.661161435382</c:v>
                </c:pt>
                <c:pt idx="4546">
                  <c:v>36737.580649736818</c:v>
                </c:pt>
                <c:pt idx="4547">
                  <c:v>36729.502907079062</c:v>
                </c:pt>
                <c:pt idx="4548">
                  <c:v>36721.428714309863</c:v>
                </c:pt>
                <c:pt idx="4549">
                  <c:v>36713.358227622259</c:v>
                </c:pt>
                <c:pt idx="4550">
                  <c:v>36705.291204856483</c:v>
                </c:pt>
                <c:pt idx="4551">
                  <c:v>36697.227789832628</c:v>
                </c:pt>
                <c:pt idx="4552">
                  <c:v>36689.167832581239</c:v>
                </c:pt>
                <c:pt idx="4553">
                  <c:v>36681.111381785566</c:v>
                </c:pt>
                <c:pt idx="4554">
                  <c:v>36673.059825549673</c:v>
                </c:pt>
                <c:pt idx="4555">
                  <c:v>36665.010456923264</c:v>
                </c:pt>
                <c:pt idx="4556">
                  <c:v>36656.964597513412</c:v>
                </c:pt>
                <c:pt idx="4557">
                  <c:v>36648.922286033252</c:v>
                </c:pt>
                <c:pt idx="4558">
                  <c:v>36640.883685936395</c:v>
                </c:pt>
                <c:pt idx="4559">
                  <c:v>36632.849500917546</c:v>
                </c:pt>
                <c:pt idx="4560">
                  <c:v>36624.817892944222</c:v>
                </c:pt>
                <c:pt idx="4561">
                  <c:v>36616.789655791014</c:v>
                </c:pt>
                <c:pt idx="4562">
                  <c:v>36608.765152980915</c:v>
                </c:pt>
                <c:pt idx="4563">
                  <c:v>36600.744130419313</c:v>
                </c:pt>
                <c:pt idx="4564">
                  <c:v>36592.726628966862</c:v>
                </c:pt>
                <c:pt idx="4565">
                  <c:v>36584.712631635688</c:v>
                </c:pt>
                <c:pt idx="4566">
                  <c:v>36576.702026724008</c:v>
                </c:pt>
                <c:pt idx="4567">
                  <c:v>36568.695064532119</c:v>
                </c:pt>
                <c:pt idx="4568">
                  <c:v>36560.691538217565</c:v>
                </c:pt>
                <c:pt idx="4569">
                  <c:v>36552.693742411808</c:v>
                </c:pt>
                <c:pt idx="4570">
                  <c:v>36544.699059904167</c:v>
                </c:pt>
                <c:pt idx="4571">
                  <c:v>36536.705986514287</c:v>
                </c:pt>
                <c:pt idx="4572">
                  <c:v>36528.716456463058</c:v>
                </c:pt>
                <c:pt idx="4573">
                  <c:v>36520.730446280701</c:v>
                </c:pt>
                <c:pt idx="4574">
                  <c:v>36512.748100827957</c:v>
                </c:pt>
                <c:pt idx="4575">
                  <c:v>36504.769118506978</c:v>
                </c:pt>
                <c:pt idx="4576">
                  <c:v>36496.79363907317</c:v>
                </c:pt>
                <c:pt idx="4577">
                  <c:v>36488.823937535584</c:v>
                </c:pt>
                <c:pt idx="4578">
                  <c:v>36480.857716977051</c:v>
                </c:pt>
                <c:pt idx="4579">
                  <c:v>36472.89246420042</c:v>
                </c:pt>
                <c:pt idx="4580">
                  <c:v>36464.93083738003</c:v>
                </c:pt>
                <c:pt idx="4581">
                  <c:v>36456.972764481507</c:v>
                </c:pt>
                <c:pt idx="4582">
                  <c:v>36449.017968569977</c:v>
                </c:pt>
                <c:pt idx="4583">
                  <c:v>36441.066735421817</c:v>
                </c:pt>
                <c:pt idx="4584">
                  <c:v>36433.119029596499</c:v>
                </c:pt>
                <c:pt idx="4585">
                  <c:v>36425.177504669482</c:v>
                </c:pt>
                <c:pt idx="4586">
                  <c:v>36417.236545980864</c:v>
                </c:pt>
                <c:pt idx="4587">
                  <c:v>36409.299121566604</c:v>
                </c:pt>
                <c:pt idx="4588">
                  <c:v>36401.365275604177</c:v>
                </c:pt>
                <c:pt idx="4589">
                  <c:v>36393.434869226054</c:v>
                </c:pt>
                <c:pt idx="4590">
                  <c:v>36385.507780537046</c:v>
                </c:pt>
                <c:pt idx="4591">
                  <c:v>36377.58420101527</c:v>
                </c:pt>
                <c:pt idx="4592">
                  <c:v>36369.674646431988</c:v>
                </c:pt>
                <c:pt idx="4593">
                  <c:v>36361.757989971869</c:v>
                </c:pt>
                <c:pt idx="4594">
                  <c:v>36353.844866972075</c:v>
                </c:pt>
                <c:pt idx="4595">
                  <c:v>36345.934998835022</c:v>
                </c:pt>
                <c:pt idx="4596">
                  <c:v>36338.028685457663</c:v>
                </c:pt>
                <c:pt idx="4597">
                  <c:v>36330.126112885788</c:v>
                </c:pt>
                <c:pt idx="4598">
                  <c:v>36322.226560992691</c:v>
                </c:pt>
                <c:pt idx="4599">
                  <c:v>36314.330546828023</c:v>
                </c:pt>
                <c:pt idx="4600">
                  <c:v>36306.437873539391</c:v>
                </c:pt>
                <c:pt idx="4601">
                  <c:v>36298.548814748145</c:v>
                </c:pt>
                <c:pt idx="4602">
                  <c:v>36290.662984336195</c:v>
                </c:pt>
                <c:pt idx="4603">
                  <c:v>36282.780781255322</c:v>
                </c:pt>
                <c:pt idx="4604">
                  <c:v>36274.901932886809</c:v>
                </c:pt>
                <c:pt idx="4605">
                  <c:v>36267.027182141501</c:v>
                </c:pt>
                <c:pt idx="4606">
                  <c:v>36259.155178804955</c:v>
                </c:pt>
                <c:pt idx="4607">
                  <c:v>36251.286510869744</c:v>
                </c:pt>
                <c:pt idx="4608">
                  <c:v>36243.42142757323</c:v>
                </c:pt>
                <c:pt idx="4609">
                  <c:v>36235.559730796253</c:v>
                </c:pt>
                <c:pt idx="4610">
                  <c:v>36227.701303115151</c:v>
                </c:pt>
                <c:pt idx="4611">
                  <c:v>36219.846734005943</c:v>
                </c:pt>
                <c:pt idx="4612">
                  <c:v>36211.995214981376</c:v>
                </c:pt>
                <c:pt idx="4613">
                  <c:v>36204.146948764537</c:v>
                </c:pt>
                <c:pt idx="4614">
                  <c:v>36196.302245200342</c:v>
                </c:pt>
                <c:pt idx="4615">
                  <c:v>36188.46096919883</c:v>
                </c:pt>
                <c:pt idx="4616">
                  <c:v>36180.623041763443</c:v>
                </c:pt>
                <c:pt idx="4617">
                  <c:v>36172.788521859758</c:v>
                </c:pt>
                <c:pt idx="4618">
                  <c:v>36164.957223112411</c:v>
                </c:pt>
                <c:pt idx="4619">
                  <c:v>36157.129531558639</c:v>
                </c:pt>
                <c:pt idx="4620">
                  <c:v>36149.305095772695</c:v>
                </c:pt>
                <c:pt idx="4621">
                  <c:v>36141.485092506628</c:v>
                </c:pt>
                <c:pt idx="4622">
                  <c:v>36133.667522108692</c:v>
                </c:pt>
                <c:pt idx="4623">
                  <c:v>36125.853240328703</c:v>
                </c:pt>
                <c:pt idx="4624">
                  <c:v>36118.063014508851</c:v>
                </c:pt>
                <c:pt idx="4625">
                  <c:v>36110.255947585822</c:v>
                </c:pt>
                <c:pt idx="4626">
                  <c:v>36102.454076838556</c:v>
                </c:pt>
                <c:pt idx="4627">
                  <c:v>36094.65339673165</c:v>
                </c:pt>
                <c:pt idx="4628">
                  <c:v>36086.856092267997</c:v>
                </c:pt>
                <c:pt idx="4629">
                  <c:v>36079.062105416466</c:v>
                </c:pt>
                <c:pt idx="4630">
                  <c:v>36071.271356173711</c:v>
                </c:pt>
                <c:pt idx="4631">
                  <c:v>36063.484155485909</c:v>
                </c:pt>
                <c:pt idx="4632">
                  <c:v>36055.700219651342</c:v>
                </c:pt>
                <c:pt idx="4633">
                  <c:v>36047.919576531</c:v>
                </c:pt>
                <c:pt idx="4634">
                  <c:v>36040.142631159106</c:v>
                </c:pt>
                <c:pt idx="4635">
                  <c:v>36032.368815521091</c:v>
                </c:pt>
                <c:pt idx="4636">
                  <c:v>36024.604359403624</c:v>
                </c:pt>
                <c:pt idx="4637">
                  <c:v>36016.837183915275</c:v>
                </c:pt>
                <c:pt idx="4638">
                  <c:v>36009.076171372937</c:v>
                </c:pt>
                <c:pt idx="4639">
                  <c:v>36001.315618558219</c:v>
                </c:pt>
                <c:pt idx="4640">
                  <c:v>35993.558484164685</c:v>
                </c:pt>
                <c:pt idx="4641">
                  <c:v>35985.840282566773</c:v>
                </c:pt>
                <c:pt idx="4642">
                  <c:v>35978.089853903715</c:v>
                </c:pt>
                <c:pt idx="4643">
                  <c:v>35970.343016678024</c:v>
                </c:pt>
                <c:pt idx="4644">
                  <c:v>35962.599369096388</c:v>
                </c:pt>
                <c:pt idx="4645">
                  <c:v>35954.858961713173</c:v>
                </c:pt>
                <c:pt idx="4646">
                  <c:v>35947.121783203373</c:v>
                </c:pt>
                <c:pt idx="4647">
                  <c:v>35939.387994886034</c:v>
                </c:pt>
                <c:pt idx="4648">
                  <c:v>35931.657557003397</c:v>
                </c:pt>
                <c:pt idx="4649">
                  <c:v>35923.930513391548</c:v>
                </c:pt>
                <c:pt idx="4650">
                  <c:v>35916.206783139496</c:v>
                </c:pt>
                <c:pt idx="4651">
                  <c:v>35908.486328113024</c:v>
                </c:pt>
                <c:pt idx="4652">
                  <c:v>35900.769105605374</c:v>
                </c:pt>
                <c:pt idx="4653">
                  <c:v>35893.055151003879</c:v>
                </c:pt>
                <c:pt idx="4654">
                  <c:v>35885.344564958214</c:v>
                </c:pt>
                <c:pt idx="4655">
                  <c:v>35877.642982744474</c:v>
                </c:pt>
                <c:pt idx="4656">
                  <c:v>35869.938995947785</c:v>
                </c:pt>
                <c:pt idx="4657">
                  <c:v>35862.238641541051</c:v>
                </c:pt>
                <c:pt idx="4658">
                  <c:v>35854.541440808913</c:v>
                </c:pt>
                <c:pt idx="4659">
                  <c:v>35846.847401066108</c:v>
                </c:pt>
                <c:pt idx="4660">
                  <c:v>35839.156611737621</c:v>
                </c:pt>
                <c:pt idx="4661">
                  <c:v>35831.469161736371</c:v>
                </c:pt>
                <c:pt idx="4662">
                  <c:v>35823.785114869315</c:v>
                </c:pt>
                <c:pt idx="4663">
                  <c:v>35816.104378330303</c:v>
                </c:pt>
                <c:pt idx="4664">
                  <c:v>35808.426842557885</c:v>
                </c:pt>
                <c:pt idx="4665">
                  <c:v>35800.752511901526</c:v>
                </c:pt>
                <c:pt idx="4666">
                  <c:v>35793.081540168452</c:v>
                </c:pt>
                <c:pt idx="4667">
                  <c:v>35785.413918801663</c:v>
                </c:pt>
                <c:pt idx="4668">
                  <c:v>35777.749528014458</c:v>
                </c:pt>
                <c:pt idx="4669">
                  <c:v>35770.088475288256</c:v>
                </c:pt>
                <c:pt idx="4670">
                  <c:v>35762.430618961502</c:v>
                </c:pt>
                <c:pt idx="4671">
                  <c:v>35754.776143705349</c:v>
                </c:pt>
                <c:pt idx="4672">
                  <c:v>35747.124928409699</c:v>
                </c:pt>
                <c:pt idx="4673">
                  <c:v>35739.476884280099</c:v>
                </c:pt>
                <c:pt idx="4674">
                  <c:v>35731.832134727803</c:v>
                </c:pt>
                <c:pt idx="4675">
                  <c:v>35724.19092078181</c:v>
                </c:pt>
                <c:pt idx="4676">
                  <c:v>35716.554574636677</c:v>
                </c:pt>
                <c:pt idx="4677">
                  <c:v>35708.91962252793</c:v>
                </c:pt>
                <c:pt idx="4678">
                  <c:v>35701.287916403569</c:v>
                </c:pt>
                <c:pt idx="4679">
                  <c:v>35693.659643649764</c:v>
                </c:pt>
                <c:pt idx="4680">
                  <c:v>35686.03444204016</c:v>
                </c:pt>
                <c:pt idx="4681">
                  <c:v>35678.412554485934</c:v>
                </c:pt>
                <c:pt idx="4682">
                  <c:v>35670.793907781066</c:v>
                </c:pt>
                <c:pt idx="4683">
                  <c:v>35663.178640080856</c:v>
                </c:pt>
                <c:pt idx="4684">
                  <c:v>35655.56661178777</c:v>
                </c:pt>
                <c:pt idx="4685">
                  <c:v>35647.958004226348</c:v>
                </c:pt>
                <c:pt idx="4686">
                  <c:v>35640.352411287458</c:v>
                </c:pt>
                <c:pt idx="4687">
                  <c:v>35632.75159021427</c:v>
                </c:pt>
                <c:pt idx="4688">
                  <c:v>35625.160551290945</c:v>
                </c:pt>
                <c:pt idx="4689">
                  <c:v>35617.564691075248</c:v>
                </c:pt>
                <c:pt idx="4690">
                  <c:v>35609.971991805163</c:v>
                </c:pt>
                <c:pt idx="4691">
                  <c:v>35602.382643554563</c:v>
                </c:pt>
                <c:pt idx="4692">
                  <c:v>35594.796371470271</c:v>
                </c:pt>
                <c:pt idx="4693">
                  <c:v>35587.213374690269</c:v>
                </c:pt>
                <c:pt idx="4694">
                  <c:v>35579.633573105042</c:v>
                </c:pt>
                <c:pt idx="4695">
                  <c:v>35572.057841935304</c:v>
                </c:pt>
                <c:pt idx="4696">
                  <c:v>35564.484690230762</c:v>
                </c:pt>
                <c:pt idx="4697">
                  <c:v>35556.915763448393</c:v>
                </c:pt>
                <c:pt idx="4698">
                  <c:v>35549.349703485968</c:v>
                </c:pt>
                <c:pt idx="4699">
                  <c:v>35541.786142992583</c:v>
                </c:pt>
                <c:pt idx="4700">
                  <c:v>35534.232547415122</c:v>
                </c:pt>
                <c:pt idx="4701">
                  <c:v>35526.67560893992</c:v>
                </c:pt>
                <c:pt idx="4702">
                  <c:v>35519.121598889295</c:v>
                </c:pt>
                <c:pt idx="4703">
                  <c:v>35511.570859698302</c:v>
                </c:pt>
                <c:pt idx="4704">
                  <c:v>35504.023412827664</c:v>
                </c:pt>
                <c:pt idx="4705">
                  <c:v>35496.479047241635</c:v>
                </c:pt>
                <c:pt idx="4706">
                  <c:v>35488.937978114685</c:v>
                </c:pt>
                <c:pt idx="4707">
                  <c:v>35481.400056604631</c:v>
                </c:pt>
                <c:pt idx="4708">
                  <c:v>35473.865287133303</c:v>
                </c:pt>
                <c:pt idx="4709">
                  <c:v>35466.33498513118</c:v>
                </c:pt>
                <c:pt idx="4710">
                  <c:v>35458.806609230734</c:v>
                </c:pt>
                <c:pt idx="4711">
                  <c:v>35451.281490951056</c:v>
                </c:pt>
                <c:pt idx="4712">
                  <c:v>35443.759950399093</c:v>
                </c:pt>
                <c:pt idx="4713">
                  <c:v>35436.241123238338</c:v>
                </c:pt>
                <c:pt idx="4714">
                  <c:v>35428.726076864026</c:v>
                </c:pt>
                <c:pt idx="4715">
                  <c:v>35421.213653260711</c:v>
                </c:pt>
                <c:pt idx="4716">
                  <c:v>35413.704442120717</c:v>
                </c:pt>
                <c:pt idx="4717">
                  <c:v>35406.198751722397</c:v>
                </c:pt>
                <c:pt idx="4718">
                  <c:v>35398.695852984558</c:v>
                </c:pt>
                <c:pt idx="4719">
                  <c:v>35391.196154650941</c:v>
                </c:pt>
                <c:pt idx="4720">
                  <c:v>35383.700455401915</c:v>
                </c:pt>
                <c:pt idx="4721">
                  <c:v>35376.207226193052</c:v>
                </c:pt>
                <c:pt idx="4722">
                  <c:v>35368.717030196</c:v>
                </c:pt>
                <c:pt idx="4723">
                  <c:v>35361.230172230251</c:v>
                </c:pt>
                <c:pt idx="4724">
                  <c:v>35353.746465668228</c:v>
                </c:pt>
                <c:pt idx="4725">
                  <c:v>35346.265964934915</c:v>
                </c:pt>
                <c:pt idx="4726">
                  <c:v>35338.788649631941</c:v>
                </c:pt>
                <c:pt idx="4727">
                  <c:v>35331.314363461621</c:v>
                </c:pt>
                <c:pt idx="4728">
                  <c:v>35323.843167979358</c:v>
                </c:pt>
                <c:pt idx="4729">
                  <c:v>35316.375162335091</c:v>
                </c:pt>
                <c:pt idx="4730">
                  <c:v>35308.910398814696</c:v>
                </c:pt>
                <c:pt idx="4731">
                  <c:v>35301.448758529958</c:v>
                </c:pt>
                <c:pt idx="4732">
                  <c:v>35293.990382402124</c:v>
                </c:pt>
                <c:pt idx="4733">
                  <c:v>35286.535037529437</c:v>
                </c:pt>
                <c:pt idx="4734">
                  <c:v>35279.082898997942</c:v>
                </c:pt>
                <c:pt idx="4735">
                  <c:v>35271.633838701135</c:v>
                </c:pt>
                <c:pt idx="4736">
                  <c:v>35264.188245140693</c:v>
                </c:pt>
                <c:pt idx="4737">
                  <c:v>35256.746246777431</c:v>
                </c:pt>
                <c:pt idx="4738">
                  <c:v>35249.306580269702</c:v>
                </c:pt>
                <c:pt idx="4739">
                  <c:v>35241.870164306616</c:v>
                </c:pt>
                <c:pt idx="4740">
                  <c:v>35234.437130553939</c:v>
                </c:pt>
                <c:pt idx="4741">
                  <c:v>35227.007044697646</c:v>
                </c:pt>
                <c:pt idx="4742">
                  <c:v>35219.579918510906</c:v>
                </c:pt>
                <c:pt idx="4743">
                  <c:v>35212.156902403673</c:v>
                </c:pt>
                <c:pt idx="4744">
                  <c:v>35204.736090272774</c:v>
                </c:pt>
                <c:pt idx="4745">
                  <c:v>35197.3188178864</c:v>
                </c:pt>
                <c:pt idx="4746">
                  <c:v>35189.904197293807</c:v>
                </c:pt>
                <c:pt idx="4747">
                  <c:v>35182.492833730772</c:v>
                </c:pt>
                <c:pt idx="4748">
                  <c:v>35175.084433470984</c:v>
                </c:pt>
                <c:pt idx="4749">
                  <c:v>35167.679152537625</c:v>
                </c:pt>
                <c:pt idx="4750">
                  <c:v>35160.277159442623</c:v>
                </c:pt>
                <c:pt idx="4751">
                  <c:v>35152.878123300521</c:v>
                </c:pt>
                <c:pt idx="4752">
                  <c:v>35145.482679414563</c:v>
                </c:pt>
                <c:pt idx="4753">
                  <c:v>35138.090031255946</c:v>
                </c:pt>
                <c:pt idx="4754">
                  <c:v>35130.700526634348</c:v>
                </c:pt>
                <c:pt idx="4755">
                  <c:v>35123.313946118971</c:v>
                </c:pt>
                <c:pt idx="4756">
                  <c:v>35115.930446076331</c:v>
                </c:pt>
                <c:pt idx="4757">
                  <c:v>35108.55875678853</c:v>
                </c:pt>
                <c:pt idx="4758">
                  <c:v>35101.18147757015</c:v>
                </c:pt>
                <c:pt idx="4759">
                  <c:v>35093.807442245736</c:v>
                </c:pt>
                <c:pt idx="4760">
                  <c:v>35086.43646819779</c:v>
                </c:pt>
                <c:pt idx="4761">
                  <c:v>35079.068602468215</c:v>
                </c:pt>
                <c:pt idx="4762">
                  <c:v>35071.703709326561</c:v>
                </c:pt>
                <c:pt idx="4763">
                  <c:v>35064.341947810048</c:v>
                </c:pt>
                <c:pt idx="4764">
                  <c:v>35056.983230142592</c:v>
                </c:pt>
                <c:pt idx="4765">
                  <c:v>35049.627589515199</c:v>
                </c:pt>
                <c:pt idx="4766">
                  <c:v>35042.275062022592</c:v>
                </c:pt>
                <c:pt idx="4767">
                  <c:v>35034.925595694112</c:v>
                </c:pt>
                <c:pt idx="4768">
                  <c:v>35027.579297303622</c:v>
                </c:pt>
                <c:pt idx="4769">
                  <c:v>35020.236150681863</c:v>
                </c:pt>
                <c:pt idx="4770">
                  <c:v>35012.895986967291</c:v>
                </c:pt>
                <c:pt idx="4771">
                  <c:v>35005.558885964158</c:v>
                </c:pt>
                <c:pt idx="4772">
                  <c:v>34998.225016513927</c:v>
                </c:pt>
                <c:pt idx="4773">
                  <c:v>34990.894204368662</c:v>
                </c:pt>
                <c:pt idx="4774">
                  <c:v>34983.566374499467</c:v>
                </c:pt>
                <c:pt idx="4775">
                  <c:v>34976.241585172524</c:v>
                </c:pt>
                <c:pt idx="4776">
                  <c:v>34968.924808621305</c:v>
                </c:pt>
                <c:pt idx="4777">
                  <c:v>34961.606176388443</c:v>
                </c:pt>
                <c:pt idx="4778">
                  <c:v>34954.29068545386</c:v>
                </c:pt>
                <c:pt idx="4779">
                  <c:v>34946.978239703763</c:v>
                </c:pt>
                <c:pt idx="4780">
                  <c:v>34939.668795507096</c:v>
                </c:pt>
                <c:pt idx="4781">
                  <c:v>34932.362350756885</c:v>
                </c:pt>
                <c:pt idx="4782">
                  <c:v>34925.059091850184</c:v>
                </c:pt>
                <c:pt idx="4783">
                  <c:v>34917.758809808394</c:v>
                </c:pt>
                <c:pt idx="4784">
                  <c:v>34910.461637855158</c:v>
                </c:pt>
                <c:pt idx="4785">
                  <c:v>34903.167422683458</c:v>
                </c:pt>
                <c:pt idx="4786">
                  <c:v>34895.876184565932</c:v>
                </c:pt>
                <c:pt idx="4787">
                  <c:v>34888.589278190455</c:v>
                </c:pt>
                <c:pt idx="4788">
                  <c:v>34881.30424440925</c:v>
                </c:pt>
                <c:pt idx="4789">
                  <c:v>34874.025089350951</c:v>
                </c:pt>
                <c:pt idx="4790">
                  <c:v>34866.746158350601</c:v>
                </c:pt>
                <c:pt idx="4791">
                  <c:v>34859.470295381579</c:v>
                </c:pt>
                <c:pt idx="4792">
                  <c:v>34852.197310264994</c:v>
                </c:pt>
                <c:pt idx="4793">
                  <c:v>34844.927421234119</c:v>
                </c:pt>
                <c:pt idx="4794">
                  <c:v>34837.662096569038</c:v>
                </c:pt>
                <c:pt idx="4795">
                  <c:v>34830.398197049319</c:v>
                </c:pt>
                <c:pt idx="4796">
                  <c:v>34823.137326047225</c:v>
                </c:pt>
                <c:pt idx="4797">
                  <c:v>34815.879519950395</c:v>
                </c:pt>
                <c:pt idx="4798">
                  <c:v>34808.624832437665</c:v>
                </c:pt>
                <c:pt idx="4799">
                  <c:v>34801.373173097571</c:v>
                </c:pt>
                <c:pt idx="4800">
                  <c:v>34794.124482222949</c:v>
                </c:pt>
                <c:pt idx="4801">
                  <c:v>34786.880156844672</c:v>
                </c:pt>
                <c:pt idx="4802">
                  <c:v>34779.637441783561</c:v>
                </c:pt>
                <c:pt idx="4803">
                  <c:v>34772.397802799991</c:v>
                </c:pt>
                <c:pt idx="4804">
                  <c:v>34765.161146902756</c:v>
                </c:pt>
                <c:pt idx="4805">
                  <c:v>34757.927500378726</c:v>
                </c:pt>
                <c:pt idx="4806">
                  <c:v>34750.696922575436</c:v>
                </c:pt>
                <c:pt idx="4807">
                  <c:v>34743.469609941334</c:v>
                </c:pt>
                <c:pt idx="4808">
                  <c:v>34736.244985360354</c:v>
                </c:pt>
                <c:pt idx="4809">
                  <c:v>34729.023389700815</c:v>
                </c:pt>
                <c:pt idx="4810">
                  <c:v>34721.804743010609</c:v>
                </c:pt>
                <c:pt idx="4811">
                  <c:v>34714.589279908629</c:v>
                </c:pt>
                <c:pt idx="4812">
                  <c:v>34707.384191755729</c:v>
                </c:pt>
                <c:pt idx="4813">
                  <c:v>34700.174552398872</c:v>
                </c:pt>
                <c:pt idx="4814">
                  <c:v>34692.967940089584</c:v>
                </c:pt>
                <c:pt idx="4815">
                  <c:v>34685.764261345845</c:v>
                </c:pt>
                <c:pt idx="4816">
                  <c:v>34678.563610838864</c:v>
                </c:pt>
                <c:pt idx="4817">
                  <c:v>34671.36593608914</c:v>
                </c:pt>
                <c:pt idx="4818">
                  <c:v>34664.17122279117</c:v>
                </c:pt>
                <c:pt idx="4819">
                  <c:v>34656.979683568978</c:v>
                </c:pt>
                <c:pt idx="4820">
                  <c:v>34649.790930263938</c:v>
                </c:pt>
                <c:pt idx="4821">
                  <c:v>34642.605210452602</c:v>
                </c:pt>
                <c:pt idx="4822">
                  <c:v>34635.422609052868</c:v>
                </c:pt>
                <c:pt idx="4823">
                  <c:v>34628.242829628653</c:v>
                </c:pt>
                <c:pt idx="4824">
                  <c:v>34621.066148085927</c:v>
                </c:pt>
                <c:pt idx="4825">
                  <c:v>34613.897257462617</c:v>
                </c:pt>
                <c:pt idx="4826">
                  <c:v>34606.814944260033</c:v>
                </c:pt>
                <c:pt idx="4827">
                  <c:v>34599.647009182561</c:v>
                </c:pt>
                <c:pt idx="4828">
                  <c:v>34592.482224132</c:v>
                </c:pt>
                <c:pt idx="4829">
                  <c:v>34585.320276541563</c:v>
                </c:pt>
                <c:pt idx="4830">
                  <c:v>34578.161352353105</c:v>
                </c:pt>
                <c:pt idx="4831">
                  <c:v>34571.005291660767</c:v>
                </c:pt>
                <c:pt idx="4832">
                  <c:v>34563.852587660389</c:v>
                </c:pt>
                <c:pt idx="4833">
                  <c:v>34556.707396806509</c:v>
                </c:pt>
                <c:pt idx="4834">
                  <c:v>34549.560910156586</c:v>
                </c:pt>
                <c:pt idx="4835">
                  <c:v>34542.416856342796</c:v>
                </c:pt>
                <c:pt idx="4836">
                  <c:v>34535.275585403841</c:v>
                </c:pt>
                <c:pt idx="4837">
                  <c:v>34528.137368463322</c:v>
                </c:pt>
                <c:pt idx="4838">
                  <c:v>34521.001993227794</c:v>
                </c:pt>
                <c:pt idx="4839">
                  <c:v>34513.872838248186</c:v>
                </c:pt>
                <c:pt idx="4840">
                  <c:v>34506.743345821364</c:v>
                </c:pt>
                <c:pt idx="4841">
                  <c:v>34499.616799262149</c:v>
                </c:pt>
                <c:pt idx="4842">
                  <c:v>34492.493304034499</c:v>
                </c:pt>
                <c:pt idx="4843">
                  <c:v>34485.372822434736</c:v>
                </c:pt>
                <c:pt idx="4844">
                  <c:v>34478.255275338852</c:v>
                </c:pt>
                <c:pt idx="4845">
                  <c:v>34471.140577298422</c:v>
                </c:pt>
                <c:pt idx="4846">
                  <c:v>34464.02872859277</c:v>
                </c:pt>
                <c:pt idx="4847">
                  <c:v>34456.919927803043</c:v>
                </c:pt>
                <c:pt idx="4848">
                  <c:v>34449.814066815663</c:v>
                </c:pt>
                <c:pt idx="4849">
                  <c:v>34442.712324113883</c:v>
                </c:pt>
                <c:pt idx="4850">
                  <c:v>34435.612197887516</c:v>
                </c:pt>
                <c:pt idx="4851">
                  <c:v>34428.515003588625</c:v>
                </c:pt>
                <c:pt idx="4852">
                  <c:v>34421.420741342117</c:v>
                </c:pt>
                <c:pt idx="4853">
                  <c:v>34414.329486159542</c:v>
                </c:pt>
                <c:pt idx="4854">
                  <c:v>34407.241073692057</c:v>
                </c:pt>
                <c:pt idx="4855">
                  <c:v>34400.155754964639</c:v>
                </c:pt>
                <c:pt idx="4856">
                  <c:v>34393.073367361532</c:v>
                </c:pt>
                <c:pt idx="4857">
                  <c:v>34385.993805409322</c:v>
                </c:pt>
                <c:pt idx="4858">
                  <c:v>34378.917110518996</c:v>
                </c:pt>
                <c:pt idx="4859">
                  <c:v>34371.84345644962</c:v>
                </c:pt>
                <c:pt idx="4860">
                  <c:v>34364.772648715072</c:v>
                </c:pt>
                <c:pt idx="4861">
                  <c:v>34357.704787893315</c:v>
                </c:pt>
                <c:pt idx="4862">
                  <c:v>34352.271475770889</c:v>
                </c:pt>
                <c:pt idx="4863">
                  <c:v>34345.21042763305</c:v>
                </c:pt>
                <c:pt idx="4864">
                  <c:v>34338.150976363235</c:v>
                </c:pt>
                <c:pt idx="4865">
                  <c:v>34331.094276614705</c:v>
                </c:pt>
                <c:pt idx="4866">
                  <c:v>34324.040425314801</c:v>
                </c:pt>
                <c:pt idx="4867">
                  <c:v>34316.998510683472</c:v>
                </c:pt>
                <c:pt idx="4868">
                  <c:v>34309.950589661079</c:v>
                </c:pt>
                <c:pt idx="4869">
                  <c:v>34302.908642243623</c:v>
                </c:pt>
                <c:pt idx="4870">
                  <c:v>34295.866423113468</c:v>
                </c:pt>
                <c:pt idx="4871">
                  <c:v>34288.829168846896</c:v>
                </c:pt>
                <c:pt idx="4872">
                  <c:v>34281.792841150702</c:v>
                </c:pt>
                <c:pt idx="4873">
                  <c:v>34274.759349628126</c:v>
                </c:pt>
                <c:pt idx="4874">
                  <c:v>34267.728746345194</c:v>
                </c:pt>
                <c:pt idx="4875">
                  <c:v>34260.700963431518</c:v>
                </c:pt>
                <c:pt idx="4876">
                  <c:v>34253.676111608227</c:v>
                </c:pt>
                <c:pt idx="4877">
                  <c:v>34246.654114660378</c:v>
                </c:pt>
                <c:pt idx="4878">
                  <c:v>34239.634930911474</c:v>
                </c:pt>
                <c:pt idx="4879">
                  <c:v>34232.620021483643</c:v>
                </c:pt>
                <c:pt idx="4880">
                  <c:v>34225.607123848975</c:v>
                </c:pt>
                <c:pt idx="4881">
                  <c:v>34218.596755736755</c:v>
                </c:pt>
                <c:pt idx="4882">
                  <c:v>34211.589175678928</c:v>
                </c:pt>
                <c:pt idx="4883">
                  <c:v>34204.584347817603</c:v>
                </c:pt>
                <c:pt idx="4884">
                  <c:v>34197.582577643232</c:v>
                </c:pt>
                <c:pt idx="4885">
                  <c:v>34190.583500909284</c:v>
                </c:pt>
                <c:pt idx="4886">
                  <c:v>34183.587351944247</c:v>
                </c:pt>
                <c:pt idx="4887">
                  <c:v>34176.594362948934</c:v>
                </c:pt>
                <c:pt idx="4888">
                  <c:v>34169.603861393429</c:v>
                </c:pt>
                <c:pt idx="4889">
                  <c:v>34162.616365716254</c:v>
                </c:pt>
                <c:pt idx="4890">
                  <c:v>34155.631647699178</c:v>
                </c:pt>
                <c:pt idx="4891">
                  <c:v>34148.649715949119</c:v>
                </c:pt>
                <c:pt idx="4892">
                  <c:v>34141.670700563402</c:v>
                </c:pt>
                <c:pt idx="4893">
                  <c:v>34134.694484197462</c:v>
                </c:pt>
                <c:pt idx="4894">
                  <c:v>34127.721725886731</c:v>
                </c:pt>
                <c:pt idx="4895">
                  <c:v>34120.751768329123</c:v>
                </c:pt>
                <c:pt idx="4896">
                  <c:v>34113.78414493351</c:v>
                </c:pt>
                <c:pt idx="4897">
                  <c:v>34106.819422043271</c:v>
                </c:pt>
                <c:pt idx="4898">
                  <c:v>34099.857442689681</c:v>
                </c:pt>
                <c:pt idx="4899">
                  <c:v>34092.898294692815</c:v>
                </c:pt>
                <c:pt idx="4900">
                  <c:v>34085.942179962214</c:v>
                </c:pt>
                <c:pt idx="4901">
                  <c:v>34078.988737385036</c:v>
                </c:pt>
                <c:pt idx="4902">
                  <c:v>34072.039932829175</c:v>
                </c:pt>
                <c:pt idx="4903">
                  <c:v>34065.092208536189</c:v>
                </c:pt>
                <c:pt idx="4904">
                  <c:v>34058.147834683587</c:v>
                </c:pt>
                <c:pt idx="4905">
                  <c:v>34051.205978215046</c:v>
                </c:pt>
                <c:pt idx="4906">
                  <c:v>34044.266864504381</c:v>
                </c:pt>
                <c:pt idx="4907">
                  <c:v>34037.330525348145</c:v>
                </c:pt>
                <c:pt idx="4908">
                  <c:v>34030.396906035065</c:v>
                </c:pt>
                <c:pt idx="4909">
                  <c:v>34023.466987012551</c:v>
                </c:pt>
                <c:pt idx="4910">
                  <c:v>34016.539133708691</c:v>
                </c:pt>
                <c:pt idx="4911">
                  <c:v>34009.613952211403</c:v>
                </c:pt>
                <c:pt idx="4912">
                  <c:v>34002.691899998164</c:v>
                </c:pt>
                <c:pt idx="4913">
                  <c:v>33995.775841780458</c:v>
                </c:pt>
                <c:pt idx="4914">
                  <c:v>33988.859109966244</c:v>
                </c:pt>
                <c:pt idx="4915">
                  <c:v>33981.945268948482</c:v>
                </c:pt>
                <c:pt idx="4916">
                  <c:v>33975.034290993979</c:v>
                </c:pt>
                <c:pt idx="4917">
                  <c:v>33968.126174849785</c:v>
                </c:pt>
                <c:pt idx="4918">
                  <c:v>33961.220782254779</c:v>
                </c:pt>
                <c:pt idx="4919">
                  <c:v>33954.352735057459</c:v>
                </c:pt>
                <c:pt idx="4920">
                  <c:v>33947.452884974366</c:v>
                </c:pt>
                <c:pt idx="4921">
                  <c:v>33940.556443239642</c:v>
                </c:pt>
                <c:pt idx="4922">
                  <c:v>33933.662931875995</c:v>
                </c:pt>
                <c:pt idx="4923">
                  <c:v>33926.771560557943</c:v>
                </c:pt>
                <c:pt idx="4924">
                  <c:v>33919.883042105408</c:v>
                </c:pt>
                <c:pt idx="4925">
                  <c:v>33912.997763371728</c:v>
                </c:pt>
                <c:pt idx="4926">
                  <c:v>33906.116091408388</c:v>
                </c:pt>
                <c:pt idx="4927">
                  <c:v>33899.235798152789</c:v>
                </c:pt>
                <c:pt idx="4928">
                  <c:v>33892.358305137801</c:v>
                </c:pt>
                <c:pt idx="4929">
                  <c:v>33885.483919316044</c:v>
                </c:pt>
                <c:pt idx="4930">
                  <c:v>33878.612277749526</c:v>
                </c:pt>
                <c:pt idx="4931">
                  <c:v>33871.74319946568</c:v>
                </c:pt>
                <c:pt idx="4932">
                  <c:v>33864.877247063596</c:v>
                </c:pt>
                <c:pt idx="4933">
                  <c:v>33858.040493128916</c:v>
                </c:pt>
                <c:pt idx="4934">
                  <c:v>33851.179738976301</c:v>
                </c:pt>
                <c:pt idx="4935">
                  <c:v>33844.321726925875</c:v>
                </c:pt>
                <c:pt idx="4936">
                  <c:v>33837.469659868904</c:v>
                </c:pt>
                <c:pt idx="4937">
                  <c:v>33830.617207694035</c:v>
                </c:pt>
                <c:pt idx="4938">
                  <c:v>33823.768419951128</c:v>
                </c:pt>
                <c:pt idx="4939">
                  <c:v>33816.921539281459</c:v>
                </c:pt>
                <c:pt idx="4940">
                  <c:v>33810.077584107428</c:v>
                </c:pt>
                <c:pt idx="4941">
                  <c:v>33803.236410982354</c:v>
                </c:pt>
                <c:pt idx="4942">
                  <c:v>33796.397968965342</c:v>
                </c:pt>
                <c:pt idx="4943">
                  <c:v>33789.562320350968</c:v>
                </c:pt>
                <c:pt idx="4944">
                  <c:v>33782.729286943664</c:v>
                </c:pt>
                <c:pt idx="4945">
                  <c:v>33775.899125340962</c:v>
                </c:pt>
                <c:pt idx="4946">
                  <c:v>33769.071613894557</c:v>
                </c:pt>
                <c:pt idx="4947">
                  <c:v>33762.246843268746</c:v>
                </c:pt>
                <c:pt idx="4948">
                  <c:v>33755.425617396191</c:v>
                </c:pt>
                <c:pt idx="4949">
                  <c:v>33748.6064482738</c:v>
                </c:pt>
                <c:pt idx="4950">
                  <c:v>33741.791406238866</c:v>
                </c:pt>
                <c:pt idx="4951">
                  <c:v>33734.977734141379</c:v>
                </c:pt>
                <c:pt idx="4952">
                  <c:v>33728.16700615194</c:v>
                </c:pt>
                <c:pt idx="4953">
                  <c:v>33721.35893321655</c:v>
                </c:pt>
                <c:pt idx="4954">
                  <c:v>33714.553563098845</c:v>
                </c:pt>
                <c:pt idx="4955">
                  <c:v>33707.750922482133</c:v>
                </c:pt>
                <c:pt idx="4956">
                  <c:v>33700.950925658282</c:v>
                </c:pt>
                <c:pt idx="4957">
                  <c:v>33694.153806779839</c:v>
                </c:pt>
                <c:pt idx="4958">
                  <c:v>33687.359311154352</c:v>
                </c:pt>
                <c:pt idx="4959">
                  <c:v>33680.567528509971</c:v>
                </c:pt>
                <c:pt idx="4960">
                  <c:v>33673.77848656405</c:v>
                </c:pt>
                <c:pt idx="4961">
                  <c:v>33666.992203663802</c:v>
                </c:pt>
                <c:pt idx="4962">
                  <c:v>33660.20907675058</c:v>
                </c:pt>
                <c:pt idx="4963">
                  <c:v>33653.428344554923</c:v>
                </c:pt>
                <c:pt idx="4964">
                  <c:v>33646.650223573255</c:v>
                </c:pt>
                <c:pt idx="4965">
                  <c:v>33639.874822823644</c:v>
                </c:pt>
                <c:pt idx="4966">
                  <c:v>33633.102215316198</c:v>
                </c:pt>
                <c:pt idx="4967">
                  <c:v>33626.332510479973</c:v>
                </c:pt>
                <c:pt idx="4968">
                  <c:v>33619.565308564946</c:v>
                </c:pt>
                <c:pt idx="4969">
                  <c:v>33612.802086760646</c:v>
                </c:pt>
                <c:pt idx="4970">
                  <c:v>33606.040438453441</c:v>
                </c:pt>
                <c:pt idx="4971">
                  <c:v>33599.281379636377</c:v>
                </c:pt>
                <c:pt idx="4972">
                  <c:v>33592.525324533861</c:v>
                </c:pt>
                <c:pt idx="4973">
                  <c:v>33585.772337268507</c:v>
                </c:pt>
                <c:pt idx="4974">
                  <c:v>33579.021444372134</c:v>
                </c:pt>
                <c:pt idx="4975">
                  <c:v>33572.273444126527</c:v>
                </c:pt>
                <c:pt idx="4976">
                  <c:v>33565.528148528429</c:v>
                </c:pt>
                <c:pt idx="4977">
                  <c:v>33558.785523127641</c:v>
                </c:pt>
                <c:pt idx="4978">
                  <c:v>33552.045482103793</c:v>
                </c:pt>
                <c:pt idx="4979">
                  <c:v>33545.308248396861</c:v>
                </c:pt>
                <c:pt idx="4980">
                  <c:v>33538.573595064525</c:v>
                </c:pt>
                <c:pt idx="4981">
                  <c:v>33531.8417958684</c:v>
                </c:pt>
                <c:pt idx="4982">
                  <c:v>33525.112551356578</c:v>
                </c:pt>
                <c:pt idx="4983">
                  <c:v>33518.386108764622</c:v>
                </c:pt>
                <c:pt idx="4984">
                  <c:v>33511.662321647556</c:v>
                </c:pt>
                <c:pt idx="4985">
                  <c:v>33504.941193969389</c:v>
                </c:pt>
                <c:pt idx="4986">
                  <c:v>33498.22292969648</c:v>
                </c:pt>
                <c:pt idx="4987">
                  <c:v>33491.5073677619</c:v>
                </c:pt>
                <c:pt idx="4988">
                  <c:v>33484.79434076621</c:v>
                </c:pt>
                <c:pt idx="4989">
                  <c:v>33478.096434084691</c:v>
                </c:pt>
                <c:pt idx="4990">
                  <c:v>33471.388785630501</c:v>
                </c:pt>
                <c:pt idx="4991">
                  <c:v>33464.68394376275</c:v>
                </c:pt>
                <c:pt idx="4992">
                  <c:v>33457.981823171838</c:v>
                </c:pt>
                <c:pt idx="4993">
                  <c:v>33451.282326060973</c:v>
                </c:pt>
                <c:pt idx="4994">
                  <c:v>33444.585374155191</c:v>
                </c:pt>
                <c:pt idx="4995">
                  <c:v>33437.891266829465</c:v>
                </c:pt>
                <c:pt idx="4996">
                  <c:v>33431.199711738278</c:v>
                </c:pt>
                <c:pt idx="4997">
                  <c:v>33424.510992736905</c:v>
                </c:pt>
                <c:pt idx="4998">
                  <c:v>33417.82475527106</c:v>
                </c:pt>
                <c:pt idx="4999">
                  <c:v>33411.141243531019</c:v>
                </c:pt>
                <c:pt idx="5000">
                  <c:v>33404.460538520092</c:v>
                </c:pt>
                <c:pt idx="5001">
                  <c:v>33397.782409750223</c:v>
                </c:pt>
                <c:pt idx="5002">
                  <c:v>33391.10738529131</c:v>
                </c:pt>
                <c:pt idx="5003">
                  <c:v>33384.434730509507</c:v>
                </c:pt>
                <c:pt idx="5004">
                  <c:v>33377.7645351873</c:v>
                </c:pt>
                <c:pt idx="5005">
                  <c:v>33371.097063914051</c:v>
                </c:pt>
                <c:pt idx="5006">
                  <c:v>33364.432197536415</c:v>
                </c:pt>
                <c:pt idx="5007">
                  <c:v>33357.770152824589</c:v>
                </c:pt>
                <c:pt idx="5008">
                  <c:v>33351.110643974469</c:v>
                </c:pt>
                <c:pt idx="5009">
                  <c:v>33344.454194086109</c:v>
                </c:pt>
                <c:pt idx="5010">
                  <c:v>33337.799970759472</c:v>
                </c:pt>
                <c:pt idx="5011">
                  <c:v>33331.148437190983</c:v>
                </c:pt>
                <c:pt idx="5012">
                  <c:v>33324.499512888549</c:v>
                </c:pt>
                <c:pt idx="5013">
                  <c:v>33317.853342263719</c:v>
                </c:pt>
                <c:pt idx="5014">
                  <c:v>33311.209831714928</c:v>
                </c:pt>
                <c:pt idx="5015">
                  <c:v>33304.568968910513</c:v>
                </c:pt>
                <c:pt idx="5016">
                  <c:v>33297.930798666057</c:v>
                </c:pt>
                <c:pt idx="5017">
                  <c:v>33291.295164124007</c:v>
                </c:pt>
                <c:pt idx="5018">
                  <c:v>33284.662209309376</c:v>
                </c:pt>
                <c:pt idx="5019">
                  <c:v>33278.03179851071</c:v>
                </c:pt>
                <c:pt idx="5020">
                  <c:v>33271.404131057017</c:v>
                </c:pt>
                <c:pt idx="5021">
                  <c:v>33264.779178593075</c:v>
                </c:pt>
                <c:pt idx="5022">
                  <c:v>33258.156818842501</c:v>
                </c:pt>
                <c:pt idx="5023">
                  <c:v>33251.537029135987</c:v>
                </c:pt>
                <c:pt idx="5024">
                  <c:v>33244.919950130519</c:v>
                </c:pt>
                <c:pt idx="5025">
                  <c:v>33238.305434636932</c:v>
                </c:pt>
                <c:pt idx="5026">
                  <c:v>33231.693659488752</c:v>
                </c:pt>
                <c:pt idx="5027">
                  <c:v>33225.084604193777</c:v>
                </c:pt>
                <c:pt idx="5028">
                  <c:v>33218.478096130813</c:v>
                </c:pt>
                <c:pt idx="5029">
                  <c:v>33211.874024938741</c:v>
                </c:pt>
                <c:pt idx="5030">
                  <c:v>33205.272698358553</c:v>
                </c:pt>
                <c:pt idx="5031">
                  <c:v>33198.673909401536</c:v>
                </c:pt>
                <c:pt idx="5032">
                  <c:v>33192.077908225518</c:v>
                </c:pt>
                <c:pt idx="5033">
                  <c:v>33185.484331141954</c:v>
                </c:pt>
                <c:pt idx="5034">
                  <c:v>33178.893496207224</c:v>
                </c:pt>
                <c:pt idx="5035">
                  <c:v>33172.305340763334</c:v>
                </c:pt>
                <c:pt idx="5036">
                  <c:v>33165.719619855146</c:v>
                </c:pt>
                <c:pt idx="5037">
                  <c:v>33159.136542898406</c:v>
                </c:pt>
                <c:pt idx="5038">
                  <c:v>33152.556201270912</c:v>
                </c:pt>
                <c:pt idx="5039">
                  <c:v>33145.978509895001</c:v>
                </c:pt>
                <c:pt idx="5040">
                  <c:v>33139.40341234587</c:v>
                </c:pt>
                <c:pt idx="5041">
                  <c:v>33132.830923899681</c:v>
                </c:pt>
                <c:pt idx="5042">
                  <c:v>33126.260893311286</c:v>
                </c:pt>
                <c:pt idx="5043">
                  <c:v>33119.693546825183</c:v>
                </c:pt>
                <c:pt idx="5044">
                  <c:v>33113.128823954983</c:v>
                </c:pt>
                <c:pt idx="5045">
                  <c:v>33106.566858468745</c:v>
                </c:pt>
                <c:pt idx="5046">
                  <c:v>33100.007304900595</c:v>
                </c:pt>
                <c:pt idx="5047">
                  <c:v>33093.450420852641</c:v>
                </c:pt>
                <c:pt idx="5048">
                  <c:v>33086.896010891622</c:v>
                </c:pt>
                <c:pt idx="5049">
                  <c:v>33080.344328921514</c:v>
                </c:pt>
                <c:pt idx="5050">
                  <c:v>33073.795227091578</c:v>
                </c:pt>
                <c:pt idx="5051">
                  <c:v>33067.248736909904</c:v>
                </c:pt>
                <c:pt idx="5052">
                  <c:v>33060.704661766453</c:v>
                </c:pt>
                <c:pt idx="5053">
                  <c:v>33054.163491785679</c:v>
                </c:pt>
                <c:pt idx="5054">
                  <c:v>33047.624601693155</c:v>
                </c:pt>
                <c:pt idx="5055">
                  <c:v>33041.088314496083</c:v>
                </c:pt>
                <c:pt idx="5056">
                  <c:v>33034.554770685616</c:v>
                </c:pt>
                <c:pt idx="5057">
                  <c:v>33028.02365401815</c:v>
                </c:pt>
                <c:pt idx="5058">
                  <c:v>33021.495120841224</c:v>
                </c:pt>
                <c:pt idx="5059">
                  <c:v>33014.969133663188</c:v>
                </c:pt>
                <c:pt idx="5060">
                  <c:v>33008.445847153176</c:v>
                </c:pt>
                <c:pt idx="5061">
                  <c:v>33001.925213082861</c:v>
                </c:pt>
                <c:pt idx="5062">
                  <c:v>32995.407089727851</c:v>
                </c:pt>
                <c:pt idx="5063">
                  <c:v>32988.89150195109</c:v>
                </c:pt>
                <c:pt idx="5064">
                  <c:v>32982.378887636791</c:v>
                </c:pt>
                <c:pt idx="5065">
                  <c:v>32975.86853353343</c:v>
                </c:pt>
                <c:pt idx="5066">
                  <c:v>32969.360652104537</c:v>
                </c:pt>
                <c:pt idx="5067">
                  <c:v>32962.855374332459</c:v>
                </c:pt>
                <c:pt idx="5068">
                  <c:v>32956.352564258836</c:v>
                </c:pt>
                <c:pt idx="5069">
                  <c:v>32949.852441288887</c:v>
                </c:pt>
                <c:pt idx="5070">
                  <c:v>32943.354794527499</c:v>
                </c:pt>
                <c:pt idx="5071">
                  <c:v>32936.859785038563</c:v>
                </c:pt>
                <c:pt idx="5072">
                  <c:v>32930.370668469186</c:v>
                </c:pt>
                <c:pt idx="5073">
                  <c:v>32923.880712352686</c:v>
                </c:pt>
                <c:pt idx="5074">
                  <c:v>32917.393291426546</c:v>
                </c:pt>
                <c:pt idx="5075">
                  <c:v>32910.908409285155</c:v>
                </c:pt>
                <c:pt idx="5076">
                  <c:v>32904.426121501827</c:v>
                </c:pt>
                <c:pt idx="5077">
                  <c:v>32897.946360548398</c:v>
                </c:pt>
                <c:pt idx="5078">
                  <c:v>32891.469637933442</c:v>
                </c:pt>
                <c:pt idx="5079">
                  <c:v>32884.995012230931</c:v>
                </c:pt>
                <c:pt idx="5080">
                  <c:v>32878.522959806614</c:v>
                </c:pt>
                <c:pt idx="5081">
                  <c:v>32872.05335670551</c:v>
                </c:pt>
                <c:pt idx="5082">
                  <c:v>32865.592660261806</c:v>
                </c:pt>
                <c:pt idx="5083">
                  <c:v>32859.128362976771</c:v>
                </c:pt>
                <c:pt idx="5084">
                  <c:v>32852.666476376384</c:v>
                </c:pt>
                <c:pt idx="5085">
                  <c:v>32846.207055476567</c:v>
                </c:pt>
                <c:pt idx="5086">
                  <c:v>32839.750350072827</c:v>
                </c:pt>
                <c:pt idx="5087">
                  <c:v>32833.29616040759</c:v>
                </c:pt>
                <c:pt idx="5088">
                  <c:v>32826.844452684098</c:v>
                </c:pt>
                <c:pt idx="5089">
                  <c:v>32820.395200835315</c:v>
                </c:pt>
                <c:pt idx="5090">
                  <c:v>32813.948630330713</c:v>
                </c:pt>
                <c:pt idx="5091">
                  <c:v>32807.504734601855</c:v>
                </c:pt>
                <c:pt idx="5092">
                  <c:v>32801.063060556873</c:v>
                </c:pt>
                <c:pt idx="5093">
                  <c:v>32794.6280470649</c:v>
                </c:pt>
                <c:pt idx="5094">
                  <c:v>32788.191480225432</c:v>
                </c:pt>
                <c:pt idx="5095">
                  <c:v>32781.757425774842</c:v>
                </c:pt>
                <c:pt idx="5096">
                  <c:v>32775.325999514695</c:v>
                </c:pt>
                <c:pt idx="5097">
                  <c:v>32768.89708622083</c:v>
                </c:pt>
                <c:pt idx="5098">
                  <c:v>32762.470679239283</c:v>
                </c:pt>
                <c:pt idx="5099">
                  <c:v>32756.046822243356</c:v>
                </c:pt>
                <c:pt idx="5100">
                  <c:v>32749.62535014471</c:v>
                </c:pt>
                <c:pt idx="5101">
                  <c:v>32743.206523680019</c:v>
                </c:pt>
                <c:pt idx="5102">
                  <c:v>32736.790072797572</c:v>
                </c:pt>
                <c:pt idx="5103">
                  <c:v>32730.376418786444</c:v>
                </c:pt>
                <c:pt idx="5104">
                  <c:v>32723.965070701364</c:v>
                </c:pt>
                <c:pt idx="5105">
                  <c:v>32717.556247350949</c:v>
                </c:pt>
                <c:pt idx="5106">
                  <c:v>32711.15010749441</c:v>
                </c:pt>
                <c:pt idx="5107">
                  <c:v>32704.746364977938</c:v>
                </c:pt>
                <c:pt idx="5108">
                  <c:v>32698.344983218602</c:v>
                </c:pt>
                <c:pt idx="5109">
                  <c:v>32691.946176850935</c:v>
                </c:pt>
                <c:pt idx="5110">
                  <c:v>32685.549875415683</c:v>
                </c:pt>
                <c:pt idx="5111">
                  <c:v>32679.156174344589</c:v>
                </c:pt>
                <c:pt idx="5112">
                  <c:v>32672.764858236402</c:v>
                </c:pt>
                <c:pt idx="5113">
                  <c:v>32666.376313534503</c:v>
                </c:pt>
                <c:pt idx="5114">
                  <c:v>32659.990127549849</c:v>
                </c:pt>
                <c:pt idx="5115">
                  <c:v>32653.606236176391</c:v>
                </c:pt>
                <c:pt idx="5116">
                  <c:v>32647.224914081904</c:v>
                </c:pt>
                <c:pt idx="5117">
                  <c:v>32640.846174030961</c:v>
                </c:pt>
                <c:pt idx="5118">
                  <c:v>32634.470088954309</c:v>
                </c:pt>
                <c:pt idx="5119">
                  <c:v>32628.096317713596</c:v>
                </c:pt>
                <c:pt idx="5120">
                  <c:v>32621.724904823805</c:v>
                </c:pt>
                <c:pt idx="5121">
                  <c:v>32615.356016849761</c:v>
                </c:pt>
                <c:pt idx="5122">
                  <c:v>32608.98986107143</c:v>
                </c:pt>
                <c:pt idx="5123">
                  <c:v>32602.626035344336</c:v>
                </c:pt>
                <c:pt idx="5124">
                  <c:v>32596.264596117926</c:v>
                </c:pt>
                <c:pt idx="5125">
                  <c:v>32589.905620951835</c:v>
                </c:pt>
                <c:pt idx="5126">
                  <c:v>32583.549144333745</c:v>
                </c:pt>
                <c:pt idx="5127">
                  <c:v>32577.195221586539</c:v>
                </c:pt>
                <c:pt idx="5128">
                  <c:v>32570.843753450434</c:v>
                </c:pt>
                <c:pt idx="5129">
                  <c:v>32564.494733722477</c:v>
                </c:pt>
                <c:pt idx="5130">
                  <c:v>32558.148179364765</c:v>
                </c:pt>
                <c:pt idx="5131">
                  <c:v>32551.804228538178</c:v>
                </c:pt>
                <c:pt idx="5132">
                  <c:v>32545.462728602262</c:v>
                </c:pt>
                <c:pt idx="5133">
                  <c:v>32539.123537753407</c:v>
                </c:pt>
                <c:pt idx="5134">
                  <c:v>32532.786987357038</c:v>
                </c:pt>
                <c:pt idx="5135">
                  <c:v>32526.452969783037</c:v>
                </c:pt>
                <c:pt idx="5136">
                  <c:v>32520.121194336145</c:v>
                </c:pt>
                <c:pt idx="5137">
                  <c:v>32513.79197818516</c:v>
                </c:pt>
                <c:pt idx="5138">
                  <c:v>32507.465242437251</c:v>
                </c:pt>
                <c:pt idx="5139">
                  <c:v>32501.140835042992</c:v>
                </c:pt>
                <c:pt idx="5140">
                  <c:v>32494.818964160553</c:v>
                </c:pt>
                <c:pt idx="5141">
                  <c:v>32488.499960083511</c:v>
                </c:pt>
                <c:pt idx="5142">
                  <c:v>32482.183174698948</c:v>
                </c:pt>
                <c:pt idx="5143">
                  <c:v>32476.100387712399</c:v>
                </c:pt>
                <c:pt idx="5144">
                  <c:v>32469.788340973559</c:v>
                </c:pt>
                <c:pt idx="5145">
                  <c:v>32463.478640161313</c:v>
                </c:pt>
                <c:pt idx="5146">
                  <c:v>32457.171568344686</c:v>
                </c:pt>
                <c:pt idx="5147">
                  <c:v>32450.86695013307</c:v>
                </c:pt>
                <c:pt idx="5148">
                  <c:v>32444.564708542443</c:v>
                </c:pt>
                <c:pt idx="5149">
                  <c:v>32438.264922514893</c:v>
                </c:pt>
                <c:pt idx="5150">
                  <c:v>32431.967465498248</c:v>
                </c:pt>
                <c:pt idx="5151">
                  <c:v>32425.688421606137</c:v>
                </c:pt>
                <c:pt idx="5152">
                  <c:v>32419.401464800081</c:v>
                </c:pt>
                <c:pt idx="5153">
                  <c:v>32413.111841113005</c:v>
                </c:pt>
                <c:pt idx="5154">
                  <c:v>32406.825301473604</c:v>
                </c:pt>
                <c:pt idx="5155">
                  <c:v>32400.540046495222</c:v>
                </c:pt>
                <c:pt idx="5156">
                  <c:v>32394.257364694466</c:v>
                </c:pt>
                <c:pt idx="5157">
                  <c:v>32387.977144374127</c:v>
                </c:pt>
                <c:pt idx="5158">
                  <c:v>32381.699212188745</c:v>
                </c:pt>
                <c:pt idx="5159">
                  <c:v>32375.471944899564</c:v>
                </c:pt>
                <c:pt idx="5160">
                  <c:v>32369.199019714211</c:v>
                </c:pt>
                <c:pt idx="5161">
                  <c:v>32362.929168542767</c:v>
                </c:pt>
                <c:pt idx="5162">
                  <c:v>32356.661049761689</c:v>
                </c:pt>
                <c:pt idx="5163">
                  <c:v>32350.395396380562</c:v>
                </c:pt>
                <c:pt idx="5164">
                  <c:v>32344.132224277968</c:v>
                </c:pt>
                <c:pt idx="5165">
                  <c:v>32337.871285712587</c:v>
                </c:pt>
                <c:pt idx="5166">
                  <c:v>32331.61297385412</c:v>
                </c:pt>
                <c:pt idx="5167">
                  <c:v>32325.357003739715</c:v>
                </c:pt>
                <c:pt idx="5168">
                  <c:v>32319.103404009838</c:v>
                </c:pt>
                <c:pt idx="5169">
                  <c:v>32312.852132737851</c:v>
                </c:pt>
                <c:pt idx="5170">
                  <c:v>32306.603382609184</c:v>
                </c:pt>
                <c:pt idx="5171">
                  <c:v>32300.357080470902</c:v>
                </c:pt>
                <c:pt idx="5172">
                  <c:v>32294.113367560436</c:v>
                </c:pt>
                <c:pt idx="5173">
                  <c:v>32287.871770641519</c:v>
                </c:pt>
                <c:pt idx="5174">
                  <c:v>32281.63261232213</c:v>
                </c:pt>
                <c:pt idx="5175">
                  <c:v>32275.395959379475</c:v>
                </c:pt>
                <c:pt idx="5176">
                  <c:v>32269.161706619598</c:v>
                </c:pt>
                <c:pt idx="5177">
                  <c:v>32262.941428420527</c:v>
                </c:pt>
                <c:pt idx="5178">
                  <c:v>32256.712013199751</c:v>
                </c:pt>
                <c:pt idx="5179">
                  <c:v>32250.485040159881</c:v>
                </c:pt>
                <c:pt idx="5180">
                  <c:v>32244.260386717571</c:v>
                </c:pt>
                <c:pt idx="5181">
                  <c:v>32238.038052602031</c:v>
                </c:pt>
                <c:pt idx="5182">
                  <c:v>32231.818256206265</c:v>
                </c:pt>
                <c:pt idx="5183">
                  <c:v>32225.600709435006</c:v>
                </c:pt>
                <c:pt idx="5184">
                  <c:v>32219.385723762985</c:v>
                </c:pt>
                <c:pt idx="5185">
                  <c:v>32213.173024530686</c:v>
                </c:pt>
                <c:pt idx="5186">
                  <c:v>32206.962896476212</c:v>
                </c:pt>
                <c:pt idx="5187">
                  <c:v>32200.756431679169</c:v>
                </c:pt>
                <c:pt idx="5188">
                  <c:v>32194.551009006234</c:v>
                </c:pt>
                <c:pt idx="5189">
                  <c:v>32188.347830721828</c:v>
                </c:pt>
                <c:pt idx="5190">
                  <c:v>32182.147106376688</c:v>
                </c:pt>
                <c:pt idx="5191">
                  <c:v>32175.951472749839</c:v>
                </c:pt>
                <c:pt idx="5192">
                  <c:v>32169.755567517201</c:v>
                </c:pt>
                <c:pt idx="5193">
                  <c:v>32163.561953200588</c:v>
                </c:pt>
                <c:pt idx="5194">
                  <c:v>32157.371108743762</c:v>
                </c:pt>
                <c:pt idx="5195">
                  <c:v>32151.182409850175</c:v>
                </c:pt>
                <c:pt idx="5196">
                  <c:v>32144.998935587486</c:v>
                </c:pt>
                <c:pt idx="5197">
                  <c:v>32138.82143808774</c:v>
                </c:pt>
                <c:pt idx="5198">
                  <c:v>32132.639830195203</c:v>
                </c:pt>
                <c:pt idx="5199">
                  <c:v>32126.460668689397</c:v>
                </c:pt>
                <c:pt idx="5200">
                  <c:v>32120.283691826353</c:v>
                </c:pt>
                <c:pt idx="5201">
                  <c:v>32114.109165934038</c:v>
                </c:pt>
                <c:pt idx="5202">
                  <c:v>32107.937245797526</c:v>
                </c:pt>
                <c:pt idx="5203">
                  <c:v>32101.7675191938</c:v>
                </c:pt>
                <c:pt idx="5204">
                  <c:v>32095.600034579358</c:v>
                </c:pt>
                <c:pt idx="5205">
                  <c:v>32089.43493300314</c:v>
                </c:pt>
                <c:pt idx="5206">
                  <c:v>32083.272295860897</c:v>
                </c:pt>
                <c:pt idx="5207">
                  <c:v>32077.114793499939</c:v>
                </c:pt>
                <c:pt idx="5208">
                  <c:v>32070.956900469897</c:v>
                </c:pt>
                <c:pt idx="5209">
                  <c:v>32064.801395839826</c:v>
                </c:pt>
                <c:pt idx="5210">
                  <c:v>32058.648130625428</c:v>
                </c:pt>
                <c:pt idx="5211">
                  <c:v>32052.497235679697</c:v>
                </c:pt>
                <c:pt idx="5212">
                  <c:v>32046.348846123939</c:v>
                </c:pt>
                <c:pt idx="5213">
                  <c:v>32040.20265553418</c:v>
                </c:pt>
                <c:pt idx="5214">
                  <c:v>32034.060155411567</c:v>
                </c:pt>
                <c:pt idx="5215">
                  <c:v>32027.918882724218</c:v>
                </c:pt>
                <c:pt idx="5216">
                  <c:v>32021.779929478536</c:v>
                </c:pt>
                <c:pt idx="5217">
                  <c:v>32015.643169558483</c:v>
                </c:pt>
                <c:pt idx="5218">
                  <c:v>32009.508729403366</c:v>
                </c:pt>
                <c:pt idx="5219">
                  <c:v>32003.424340757887</c:v>
                </c:pt>
                <c:pt idx="5220">
                  <c:v>31997.29478062164</c:v>
                </c:pt>
                <c:pt idx="5221">
                  <c:v>31991.167568761011</c:v>
                </c:pt>
                <c:pt idx="5222">
                  <c:v>31985.042704206397</c:v>
                </c:pt>
                <c:pt idx="5223">
                  <c:v>31978.919993888594</c:v>
                </c:pt>
                <c:pt idx="5224">
                  <c:v>31972.799798674452</c:v>
                </c:pt>
                <c:pt idx="5225">
                  <c:v>31966.681793956541</c:v>
                </c:pt>
                <c:pt idx="5226">
                  <c:v>31960.569396792627</c:v>
                </c:pt>
                <c:pt idx="5227">
                  <c:v>31954.456179817847</c:v>
                </c:pt>
                <c:pt idx="5228">
                  <c:v>31948.345294431732</c:v>
                </c:pt>
                <c:pt idx="5229">
                  <c:v>31942.237703742598</c:v>
                </c:pt>
                <c:pt idx="5230">
                  <c:v>31936.131519076291</c:v>
                </c:pt>
                <c:pt idx="5231">
                  <c:v>31930.027552440803</c:v>
                </c:pt>
                <c:pt idx="5232">
                  <c:v>31923.926148542454</c:v>
                </c:pt>
                <c:pt idx="5233">
                  <c:v>31917.826842709772</c:v>
                </c:pt>
                <c:pt idx="5234">
                  <c:v>31911.7299321381</c:v>
                </c:pt>
                <c:pt idx="5235">
                  <c:v>31905.635340721605</c:v>
                </c:pt>
                <c:pt idx="5236">
                  <c:v>31899.54301388899</c:v>
                </c:pt>
                <c:pt idx="5237">
                  <c:v>31893.453118205063</c:v>
                </c:pt>
                <c:pt idx="5238">
                  <c:v>31887.365529228136</c:v>
                </c:pt>
                <c:pt idx="5239">
                  <c:v>31881.280417667669</c:v>
                </c:pt>
                <c:pt idx="5240">
                  <c:v>31875.197540747798</c:v>
                </c:pt>
                <c:pt idx="5241">
                  <c:v>31869.116940921544</c:v>
                </c:pt>
                <c:pt idx="5242">
                  <c:v>31863.038536697506</c:v>
                </c:pt>
                <c:pt idx="5243">
                  <c:v>31856.962537739328</c:v>
                </c:pt>
                <c:pt idx="5244">
                  <c:v>31850.888936051815</c:v>
                </c:pt>
                <c:pt idx="5245">
                  <c:v>31844.817590202503</c:v>
                </c:pt>
                <c:pt idx="5246">
                  <c:v>31838.748481257513</c:v>
                </c:pt>
                <c:pt idx="5247">
                  <c:v>31832.68179900118</c:v>
                </c:pt>
                <c:pt idx="5248">
                  <c:v>31826.617321931117</c:v>
                </c:pt>
                <c:pt idx="5249">
                  <c:v>31820.555226679451</c:v>
                </c:pt>
                <c:pt idx="5250">
                  <c:v>31814.495661368292</c:v>
                </c:pt>
                <c:pt idx="5251">
                  <c:v>31808.438251766074</c:v>
                </c:pt>
                <c:pt idx="5252">
                  <c:v>31802.383148348639</c:v>
                </c:pt>
                <c:pt idx="5253">
                  <c:v>31796.333779648918</c:v>
                </c:pt>
                <c:pt idx="5254">
                  <c:v>31790.283694203245</c:v>
                </c:pt>
                <c:pt idx="5255">
                  <c:v>31784.235385851989</c:v>
                </c:pt>
                <c:pt idx="5256">
                  <c:v>31778.189361565979</c:v>
                </c:pt>
                <c:pt idx="5257">
                  <c:v>31772.145692950013</c:v>
                </c:pt>
                <c:pt idx="5258">
                  <c:v>31766.104364618972</c:v>
                </c:pt>
                <c:pt idx="5259">
                  <c:v>31760.093508275892</c:v>
                </c:pt>
                <c:pt idx="5260">
                  <c:v>31754.056900500131</c:v>
                </c:pt>
                <c:pt idx="5261">
                  <c:v>31748.022369905808</c:v>
                </c:pt>
                <c:pt idx="5262">
                  <c:v>31741.990152538467</c:v>
                </c:pt>
                <c:pt idx="5263">
                  <c:v>31735.960168948186</c:v>
                </c:pt>
                <c:pt idx="5264">
                  <c:v>31729.932521013317</c:v>
                </c:pt>
                <c:pt idx="5265">
                  <c:v>31723.907391404311</c:v>
                </c:pt>
                <c:pt idx="5266">
                  <c:v>31717.884326641823</c:v>
                </c:pt>
                <c:pt idx="5267">
                  <c:v>31711.86351726019</c:v>
                </c:pt>
                <c:pt idx="5268">
                  <c:v>31705.845117581797</c:v>
                </c:pt>
                <c:pt idx="5269">
                  <c:v>31699.829350007305</c:v>
                </c:pt>
                <c:pt idx="5270">
                  <c:v>31693.815434463664</c:v>
                </c:pt>
                <c:pt idx="5271">
                  <c:v>31687.803852907284</c:v>
                </c:pt>
                <c:pt idx="5272">
                  <c:v>31681.794578980891</c:v>
                </c:pt>
                <c:pt idx="5273">
                  <c:v>31675.787855195216</c:v>
                </c:pt>
                <c:pt idx="5274">
                  <c:v>31670.204051283752</c:v>
                </c:pt>
                <c:pt idx="5275">
                  <c:v>31664.201443731774</c:v>
                </c:pt>
                <c:pt idx="5276">
                  <c:v>31658.201547684072</c:v>
                </c:pt>
                <c:pt idx="5277">
                  <c:v>31652.500946513883</c:v>
                </c:pt>
                <c:pt idx="5278">
                  <c:v>31646.505403675565</c:v>
                </c:pt>
                <c:pt idx="5279">
                  <c:v>31640.512418836712</c:v>
                </c:pt>
                <c:pt idx="5280">
                  <c:v>31634.521053317352</c:v>
                </c:pt>
                <c:pt idx="5281">
                  <c:v>31628.532087559735</c:v>
                </c:pt>
                <c:pt idx="5282">
                  <c:v>31622.547413683613</c:v>
                </c:pt>
                <c:pt idx="5283">
                  <c:v>31616.562923257101</c:v>
                </c:pt>
                <c:pt idx="5284">
                  <c:v>31610.580795968312</c:v>
                </c:pt>
                <c:pt idx="5285">
                  <c:v>31604.600849418439</c:v>
                </c:pt>
                <c:pt idx="5286">
                  <c:v>31598.623214175121</c:v>
                </c:pt>
                <c:pt idx="5287">
                  <c:v>31592.647683359311</c:v>
                </c:pt>
                <c:pt idx="5288">
                  <c:v>31586.674565735579</c:v>
                </c:pt>
                <c:pt idx="5289">
                  <c:v>31580.703824386706</c:v>
                </c:pt>
                <c:pt idx="5290">
                  <c:v>31574.735128395201</c:v>
                </c:pt>
                <c:pt idx="5291">
                  <c:v>31568.768680736332</c:v>
                </c:pt>
                <c:pt idx="5292">
                  <c:v>31562.804431977456</c:v>
                </c:pt>
                <c:pt idx="5293">
                  <c:v>31556.842450959528</c:v>
                </c:pt>
                <c:pt idx="5294">
                  <c:v>31550.882791279357</c:v>
                </c:pt>
                <c:pt idx="5295">
                  <c:v>31544.925436774454</c:v>
                </c:pt>
                <c:pt idx="5296">
                  <c:v>31538.970266574743</c:v>
                </c:pt>
                <c:pt idx="5297">
                  <c:v>31533.017434638179</c:v>
                </c:pt>
                <c:pt idx="5298">
                  <c:v>31527.066732514792</c:v>
                </c:pt>
                <c:pt idx="5299">
                  <c:v>31521.118348541841</c:v>
                </c:pt>
                <c:pt idx="5300">
                  <c:v>31515.172139068753</c:v>
                </c:pt>
                <c:pt idx="5301">
                  <c:v>31509.228130184933</c:v>
                </c:pt>
                <c:pt idx="5302">
                  <c:v>31503.286539315846</c:v>
                </c:pt>
                <c:pt idx="5303">
                  <c:v>31497.347005654588</c:v>
                </c:pt>
                <c:pt idx="5304">
                  <c:v>31491.410869151568</c:v>
                </c:pt>
                <c:pt idx="5305">
                  <c:v>31485.475996444336</c:v>
                </c:pt>
                <c:pt idx="5306">
                  <c:v>31479.543357836701</c:v>
                </c:pt>
                <c:pt idx="5307">
                  <c:v>31473.612961574861</c:v>
                </c:pt>
                <c:pt idx="5308">
                  <c:v>31467.684676561585</c:v>
                </c:pt>
                <c:pt idx="5309">
                  <c:v>31461.758723703475</c:v>
                </c:pt>
                <c:pt idx="5310">
                  <c:v>31455.83494711071</c:v>
                </c:pt>
                <c:pt idx="5311">
                  <c:v>31449.915926977596</c:v>
                </c:pt>
                <c:pt idx="5312">
                  <c:v>31443.996687054831</c:v>
                </c:pt>
                <c:pt idx="5313">
                  <c:v>31438.079492716664</c:v>
                </c:pt>
                <c:pt idx="5314">
                  <c:v>31432.164735118247</c:v>
                </c:pt>
                <c:pt idx="5315">
                  <c:v>31426.251987801632</c:v>
                </c:pt>
                <c:pt idx="5316">
                  <c:v>31420.342964909949</c:v>
                </c:pt>
                <c:pt idx="5317">
                  <c:v>31414.434779396259</c:v>
                </c:pt>
                <c:pt idx="5318">
                  <c:v>31408.531171479768</c:v>
                </c:pt>
                <c:pt idx="5319">
                  <c:v>31402.629260288959</c:v>
                </c:pt>
                <c:pt idx="5320">
                  <c:v>31396.72763527646</c:v>
                </c:pt>
                <c:pt idx="5321">
                  <c:v>31390.8282125716</c:v>
                </c:pt>
                <c:pt idx="5322">
                  <c:v>31384.931190632455</c:v>
                </c:pt>
                <c:pt idx="5323">
                  <c:v>31379.037514601157</c:v>
                </c:pt>
                <c:pt idx="5324">
                  <c:v>31373.144843236914</c:v>
                </c:pt>
                <c:pt idx="5325">
                  <c:v>31367.254465684669</c:v>
                </c:pt>
                <c:pt idx="5326">
                  <c:v>31361.366278249774</c:v>
                </c:pt>
                <c:pt idx="5327">
                  <c:v>31355.480182852203</c:v>
                </c:pt>
                <c:pt idx="5328">
                  <c:v>31349.596285365496</c:v>
                </c:pt>
                <c:pt idx="5329">
                  <c:v>31343.71456004474</c:v>
                </c:pt>
                <c:pt idx="5330">
                  <c:v>31337.835129549185</c:v>
                </c:pt>
                <c:pt idx="5331">
                  <c:v>31331.957860076876</c:v>
                </c:pt>
                <c:pt idx="5332">
                  <c:v>31326.082855325712</c:v>
                </c:pt>
                <c:pt idx="5333">
                  <c:v>31320.210585137822</c:v>
                </c:pt>
                <c:pt idx="5334">
                  <c:v>31314.339883923709</c:v>
                </c:pt>
                <c:pt idx="5335">
                  <c:v>31308.471520002433</c:v>
                </c:pt>
                <c:pt idx="5336">
                  <c:v>31302.605320073635</c:v>
                </c:pt>
                <c:pt idx="5337">
                  <c:v>31296.741252109274</c:v>
                </c:pt>
                <c:pt idx="5338">
                  <c:v>31290.880046013128</c:v>
                </c:pt>
                <c:pt idx="5339">
                  <c:v>31285.020767602513</c:v>
                </c:pt>
                <c:pt idx="5340">
                  <c:v>31279.16363703748</c:v>
                </c:pt>
                <c:pt idx="5341">
                  <c:v>31273.308355843164</c:v>
                </c:pt>
                <c:pt idx="5342">
                  <c:v>31267.455307615601</c:v>
                </c:pt>
                <c:pt idx="5343">
                  <c:v>31261.604363490107</c:v>
                </c:pt>
                <c:pt idx="5344">
                  <c:v>31255.755810186656</c:v>
                </c:pt>
                <c:pt idx="5345">
                  <c:v>31249.909251994126</c:v>
                </c:pt>
                <c:pt idx="5346">
                  <c:v>31244.064881612303</c:v>
                </c:pt>
                <c:pt idx="5347">
                  <c:v>31238.222810143536</c:v>
                </c:pt>
                <c:pt idx="5348">
                  <c:v>31232.382818795762</c:v>
                </c:pt>
                <c:pt idx="5349">
                  <c:v>31226.545539204933</c:v>
                </c:pt>
                <c:pt idx="5350">
                  <c:v>31220.709917541961</c:v>
                </c:pt>
                <c:pt idx="5351">
                  <c:v>31214.876453413308</c:v>
                </c:pt>
                <c:pt idx="5352">
                  <c:v>31209.045236266993</c:v>
                </c:pt>
                <c:pt idx="5353">
                  <c:v>31203.216303053057</c:v>
                </c:pt>
                <c:pt idx="5354">
                  <c:v>31197.389394260386</c:v>
                </c:pt>
                <c:pt idx="5355">
                  <c:v>31191.565434918273</c:v>
                </c:pt>
                <c:pt idx="5356">
                  <c:v>31185.74286427176</c:v>
                </c:pt>
                <c:pt idx="5357">
                  <c:v>31179.922610762456</c:v>
                </c:pt>
                <c:pt idx="5358">
                  <c:v>31174.104429056075</c:v>
                </c:pt>
                <c:pt idx="5359">
                  <c:v>31168.288365400698</c:v>
                </c:pt>
                <c:pt idx="5360">
                  <c:v>31162.474817327107</c:v>
                </c:pt>
                <c:pt idx="5361">
                  <c:v>31156.663209989943</c:v>
                </c:pt>
                <c:pt idx="5362">
                  <c:v>31150.85383770266</c:v>
                </c:pt>
                <c:pt idx="5363">
                  <c:v>31145.046575050161</c:v>
                </c:pt>
                <c:pt idx="5364">
                  <c:v>31139.241437101686</c:v>
                </c:pt>
                <c:pt idx="5365">
                  <c:v>31133.438445179978</c:v>
                </c:pt>
                <c:pt idx="5366">
                  <c:v>31127.638204265008</c:v>
                </c:pt>
                <c:pt idx="5367">
                  <c:v>31121.839465304205</c:v>
                </c:pt>
                <c:pt idx="5368">
                  <c:v>31118.552835319406</c:v>
                </c:pt>
                <c:pt idx="5369">
                  <c:v>31112.758058255102</c:v>
                </c:pt>
                <c:pt idx="5370">
                  <c:v>31106.965513466745</c:v>
                </c:pt>
                <c:pt idx="5371">
                  <c:v>31101.175098559332</c:v>
                </c:pt>
                <c:pt idx="5372">
                  <c:v>31095.386702858872</c:v>
                </c:pt>
                <c:pt idx="5373">
                  <c:v>31089.600438120717</c:v>
                </c:pt>
                <c:pt idx="5374">
                  <c:v>31083.816326411295</c:v>
                </c:pt>
                <c:pt idx="5375">
                  <c:v>31078.034538659573</c:v>
                </c:pt>
                <c:pt idx="5376">
                  <c:v>31072.254785165311</c:v>
                </c:pt>
                <c:pt idx="5377">
                  <c:v>31066.478488874527</c:v>
                </c:pt>
                <c:pt idx="5378">
                  <c:v>31060.703240848121</c:v>
                </c:pt>
                <c:pt idx="5379">
                  <c:v>31054.929976019252</c:v>
                </c:pt>
                <c:pt idx="5380">
                  <c:v>31049.158891136551</c:v>
                </c:pt>
                <c:pt idx="5381">
                  <c:v>31043.389926304299</c:v>
                </c:pt>
                <c:pt idx="5382">
                  <c:v>31037.622996150076</c:v>
                </c:pt>
                <c:pt idx="5383">
                  <c:v>31031.858393067581</c:v>
                </c:pt>
                <c:pt idx="5384">
                  <c:v>31026.095824855576</c:v>
                </c:pt>
                <c:pt idx="5385">
                  <c:v>31020.350630357996</c:v>
                </c:pt>
                <c:pt idx="5386">
                  <c:v>31014.592311272034</c:v>
                </c:pt>
                <c:pt idx="5387">
                  <c:v>31008.891570308548</c:v>
                </c:pt>
                <c:pt idx="5388">
                  <c:v>31003.137570532439</c:v>
                </c:pt>
                <c:pt idx="5389">
                  <c:v>30997.385643339388</c:v>
                </c:pt>
                <c:pt idx="5390">
                  <c:v>30991.635891538404</c:v>
                </c:pt>
                <c:pt idx="5391">
                  <c:v>30985.88825000637</c:v>
                </c:pt>
                <c:pt idx="5392">
                  <c:v>30980.142865021578</c:v>
                </c:pt>
                <c:pt idx="5393">
                  <c:v>30974.39951261798</c:v>
                </c:pt>
                <c:pt idx="5394">
                  <c:v>30968.658304799763</c:v>
                </c:pt>
                <c:pt idx="5395">
                  <c:v>30962.919130134556</c:v>
                </c:pt>
                <c:pt idx="5396">
                  <c:v>30957.182077788606</c:v>
                </c:pt>
                <c:pt idx="5397">
                  <c:v>30951.447225987387</c:v>
                </c:pt>
                <c:pt idx="5398">
                  <c:v>30945.714443159413</c:v>
                </c:pt>
                <c:pt idx="5399">
                  <c:v>30939.983914800265</c:v>
                </c:pt>
                <c:pt idx="5400">
                  <c:v>30934.255719296692</c:v>
                </c:pt>
                <c:pt idx="5401">
                  <c:v>30928.529290425391</c:v>
                </c:pt>
                <c:pt idx="5402">
                  <c:v>30922.804992267153</c:v>
                </c:pt>
                <c:pt idx="5403">
                  <c:v>30917.082966871858</c:v>
                </c:pt>
                <c:pt idx="5404">
                  <c:v>30911.363739750763</c:v>
                </c:pt>
                <c:pt idx="5405">
                  <c:v>30905.645941325824</c:v>
                </c:pt>
                <c:pt idx="5406">
                  <c:v>30899.930237842931</c:v>
                </c:pt>
                <c:pt idx="5407">
                  <c:v>30894.216666982455</c:v>
                </c:pt>
                <c:pt idx="5408">
                  <c:v>30888.505041893786</c:v>
                </c:pt>
                <c:pt idx="5409">
                  <c:v>30882.795629378343</c:v>
                </c:pt>
                <c:pt idx="5410">
                  <c:v>30877.088302621749</c:v>
                </c:pt>
                <c:pt idx="5411">
                  <c:v>30871.383073859975</c:v>
                </c:pt>
                <c:pt idx="5412">
                  <c:v>30865.67988097731</c:v>
                </c:pt>
                <c:pt idx="5413">
                  <c:v>30859.978897540772</c:v>
                </c:pt>
                <c:pt idx="5414">
                  <c:v>30854.287427138021</c:v>
                </c:pt>
                <c:pt idx="5415">
                  <c:v>30848.590722941724</c:v>
                </c:pt>
                <c:pt idx="5416">
                  <c:v>30842.895985869</c:v>
                </c:pt>
                <c:pt idx="5417">
                  <c:v>30837.203364887137</c:v>
                </c:pt>
                <c:pt idx="5418">
                  <c:v>30831.51282550583</c:v>
                </c:pt>
                <c:pt idx="5419">
                  <c:v>30825.824533632815</c:v>
                </c:pt>
                <c:pt idx="5420">
                  <c:v>30820.138238260966</c:v>
                </c:pt>
                <c:pt idx="5421">
                  <c:v>30814.454037184198</c:v>
                </c:pt>
                <c:pt idx="5422">
                  <c:v>30808.771933054399</c:v>
                </c:pt>
                <c:pt idx="5423">
                  <c:v>30803.092156066628</c:v>
                </c:pt>
                <c:pt idx="5424">
                  <c:v>30797.414234906617</c:v>
                </c:pt>
                <c:pt idx="5425">
                  <c:v>30791.738485876966</c:v>
                </c:pt>
                <c:pt idx="5426">
                  <c:v>30786.064719659869</c:v>
                </c:pt>
                <c:pt idx="5427">
                  <c:v>30780.393066100256</c:v>
                </c:pt>
                <c:pt idx="5428">
                  <c:v>30774.723736008873</c:v>
                </c:pt>
                <c:pt idx="5429">
                  <c:v>30769.056283021895</c:v>
                </c:pt>
                <c:pt idx="5430">
                  <c:v>30763.390980815486</c:v>
                </c:pt>
                <c:pt idx="5431">
                  <c:v>30757.727789320968</c:v>
                </c:pt>
                <c:pt idx="5432">
                  <c:v>30752.066530959433</c:v>
                </c:pt>
                <c:pt idx="5433">
                  <c:v>30746.407497377877</c:v>
                </c:pt>
                <c:pt idx="5434">
                  <c:v>30740.750458894698</c:v>
                </c:pt>
                <c:pt idx="5435">
                  <c:v>30735.095703475472</c:v>
                </c:pt>
                <c:pt idx="5436">
                  <c:v>30729.442784398223</c:v>
                </c:pt>
                <c:pt idx="5437">
                  <c:v>30723.791951703828</c:v>
                </c:pt>
                <c:pt idx="5438">
                  <c:v>30718.14359411021</c:v>
                </c:pt>
                <c:pt idx="5439">
                  <c:v>30712.49687653776</c:v>
                </c:pt>
                <c:pt idx="5440">
                  <c:v>30706.852234582875</c:v>
                </c:pt>
                <c:pt idx="5441">
                  <c:v>30701.209758846406</c:v>
                </c:pt>
                <c:pt idx="5442">
                  <c:v>30695.569655087664</c:v>
                </c:pt>
                <c:pt idx="5443">
                  <c:v>30689.9748894242</c:v>
                </c:pt>
                <c:pt idx="5444">
                  <c:v>30684.338552953603</c:v>
                </c:pt>
                <c:pt idx="5445">
                  <c:v>30678.704386246609</c:v>
                </c:pt>
                <c:pt idx="5446">
                  <c:v>30673.072187469446</c:v>
                </c:pt>
                <c:pt idx="5447">
                  <c:v>30667.443686700823</c:v>
                </c:pt>
                <c:pt idx="5448">
                  <c:v>30661.815738581769</c:v>
                </c:pt>
                <c:pt idx="5449">
                  <c:v>30656.192069950848</c:v>
                </c:pt>
                <c:pt idx="5450">
                  <c:v>30650.568295883644</c:v>
                </c:pt>
                <c:pt idx="5451">
                  <c:v>30644.946443806119</c:v>
                </c:pt>
                <c:pt idx="5452">
                  <c:v>30639.32674516059</c:v>
                </c:pt>
                <c:pt idx="5453">
                  <c:v>30633.709029181911</c:v>
                </c:pt>
                <c:pt idx="5454">
                  <c:v>30628.093610478121</c:v>
                </c:pt>
                <c:pt idx="5455">
                  <c:v>30622.480056930475</c:v>
                </c:pt>
                <c:pt idx="5456">
                  <c:v>30616.871768046862</c:v>
                </c:pt>
                <c:pt idx="5457">
                  <c:v>30611.262299774848</c:v>
                </c:pt>
                <c:pt idx="5458">
                  <c:v>30605.654838359755</c:v>
                </c:pt>
                <c:pt idx="5459">
                  <c:v>30600.049572206088</c:v>
                </c:pt>
                <c:pt idx="5460">
                  <c:v>30594.446276920338</c:v>
                </c:pt>
                <c:pt idx="5461">
                  <c:v>30588.845121045015</c:v>
                </c:pt>
                <c:pt idx="5462">
                  <c:v>30583.246012116299</c:v>
                </c:pt>
                <c:pt idx="5463">
                  <c:v>30577.679976713538</c:v>
                </c:pt>
                <c:pt idx="5464">
                  <c:v>30572.085524750739</c:v>
                </c:pt>
                <c:pt idx="5465">
                  <c:v>30566.492419932129</c:v>
                </c:pt>
                <c:pt idx="5466">
                  <c:v>30560.901501141932</c:v>
                </c:pt>
                <c:pt idx="5467">
                  <c:v>30555.312505357328</c:v>
                </c:pt>
                <c:pt idx="5468">
                  <c:v>30549.726037824556</c:v>
                </c:pt>
                <c:pt idx="5469">
                  <c:v>30544.141317834517</c:v>
                </c:pt>
                <c:pt idx="5470">
                  <c:v>30538.558948739686</c:v>
                </c:pt>
                <c:pt idx="5471">
                  <c:v>30532.978231643789</c:v>
                </c:pt>
                <c:pt idx="5472">
                  <c:v>30527.39940778798</c:v>
                </c:pt>
                <c:pt idx="5473">
                  <c:v>30521.822615600755</c:v>
                </c:pt>
                <c:pt idx="5474">
                  <c:v>30516.247921034072</c:v>
                </c:pt>
                <c:pt idx="5475">
                  <c:v>30510.675197002169</c:v>
                </c:pt>
                <c:pt idx="5476">
                  <c:v>30505.104558060651</c:v>
                </c:pt>
                <c:pt idx="5477">
                  <c:v>30499.536050735078</c:v>
                </c:pt>
                <c:pt idx="5478">
                  <c:v>30493.969601551809</c:v>
                </c:pt>
                <c:pt idx="5479">
                  <c:v>30488.405013237843</c:v>
                </c:pt>
                <c:pt idx="5480">
                  <c:v>30482.842579216456</c:v>
                </c:pt>
                <c:pt idx="5481">
                  <c:v>30477.282115383136</c:v>
                </c:pt>
                <c:pt idx="5482">
                  <c:v>30471.723671322943</c:v>
                </c:pt>
                <c:pt idx="5483">
                  <c:v>30466.16765110059</c:v>
                </c:pt>
                <c:pt idx="5484">
                  <c:v>30460.613320930224</c:v>
                </c:pt>
                <c:pt idx="5485">
                  <c:v>30455.062534688714</c:v>
                </c:pt>
                <c:pt idx="5486">
                  <c:v>30449.517011678527</c:v>
                </c:pt>
                <c:pt idx="5487">
                  <c:v>30443.968666741996</c:v>
                </c:pt>
                <c:pt idx="5488">
                  <c:v>30438.422413265333</c:v>
                </c:pt>
                <c:pt idx="5489">
                  <c:v>30432.878106434462</c:v>
                </c:pt>
                <c:pt idx="5490">
                  <c:v>30427.335824769871</c:v>
                </c:pt>
                <c:pt idx="5491">
                  <c:v>30421.795542781176</c:v>
                </c:pt>
                <c:pt idx="5492">
                  <c:v>30416.257328175911</c:v>
                </c:pt>
                <c:pt idx="5493">
                  <c:v>30410.721169215558</c:v>
                </c:pt>
                <c:pt idx="5494">
                  <c:v>30405.187037367956</c:v>
                </c:pt>
                <c:pt idx="5495">
                  <c:v>30399.654799454078</c:v>
                </c:pt>
                <c:pt idx="5496">
                  <c:v>30394.12464727736</c:v>
                </c:pt>
                <c:pt idx="5497">
                  <c:v>30388.596624386715</c:v>
                </c:pt>
                <c:pt idx="5498">
                  <c:v>30383.070597035894</c:v>
                </c:pt>
                <c:pt idx="5499">
                  <c:v>30377.546403643835</c:v>
                </c:pt>
                <c:pt idx="5500">
                  <c:v>30372.024338612569</c:v>
                </c:pt>
                <c:pt idx="5501">
                  <c:v>30366.504174015765</c:v>
                </c:pt>
                <c:pt idx="5502">
                  <c:v>30360.986001351033</c:v>
                </c:pt>
                <c:pt idx="5503">
                  <c:v>30355.469838279663</c:v>
                </c:pt>
                <c:pt idx="5504">
                  <c:v>30349.955711151906</c:v>
                </c:pt>
                <c:pt idx="5505">
                  <c:v>30344.443617564892</c:v>
                </c:pt>
                <c:pt idx="5506">
                  <c:v>30338.933495244648</c:v>
                </c:pt>
                <c:pt idx="5507">
                  <c:v>30333.425448840215</c:v>
                </c:pt>
                <c:pt idx="5508">
                  <c:v>30328.125383163602</c:v>
                </c:pt>
                <c:pt idx="5509">
                  <c:v>30322.622142548229</c:v>
                </c:pt>
                <c:pt idx="5510">
                  <c:v>30317.119942921563</c:v>
                </c:pt>
                <c:pt idx="5511">
                  <c:v>30311.619781739642</c:v>
                </c:pt>
                <c:pt idx="5512">
                  <c:v>30306.121845991096</c:v>
                </c:pt>
                <c:pt idx="5513">
                  <c:v>30300.625792579296</c:v>
                </c:pt>
                <c:pt idx="5514">
                  <c:v>30295.131688692542</c:v>
                </c:pt>
                <c:pt idx="5515">
                  <c:v>30289.639636577514</c:v>
                </c:pt>
                <c:pt idx="5516">
                  <c:v>30284.14948881646</c:v>
                </c:pt>
                <c:pt idx="5517">
                  <c:v>30278.661331968178</c:v>
                </c:pt>
                <c:pt idx="5518">
                  <c:v>30273.175153876582</c:v>
                </c:pt>
                <c:pt idx="5519">
                  <c:v>30267.690994048568</c:v>
                </c:pt>
                <c:pt idx="5520">
                  <c:v>30262.20886074904</c:v>
                </c:pt>
                <c:pt idx="5521">
                  <c:v>30256.728622515173</c:v>
                </c:pt>
                <c:pt idx="5522">
                  <c:v>30251.250308704337</c:v>
                </c:pt>
                <c:pt idx="5523">
                  <c:v>30245.774167516072</c:v>
                </c:pt>
                <c:pt idx="5524">
                  <c:v>30240.299993542394</c:v>
                </c:pt>
                <c:pt idx="5525">
                  <c:v>30234.828011096946</c:v>
                </c:pt>
                <c:pt idx="5526">
                  <c:v>30229.357801655915</c:v>
                </c:pt>
                <c:pt idx="5527">
                  <c:v>30223.889444539305</c:v>
                </c:pt>
                <c:pt idx="5528">
                  <c:v>30218.42319577017</c:v>
                </c:pt>
                <c:pt idx="5529">
                  <c:v>30212.958748945992</c:v>
                </c:pt>
                <c:pt idx="5530">
                  <c:v>30207.496995420599</c:v>
                </c:pt>
                <c:pt idx="5531">
                  <c:v>30202.036602294953</c:v>
                </c:pt>
                <c:pt idx="5532">
                  <c:v>30196.578106673333</c:v>
                </c:pt>
                <c:pt idx="5533">
                  <c:v>30191.121666709041</c:v>
                </c:pt>
                <c:pt idx="5534">
                  <c:v>30185.667164018647</c:v>
                </c:pt>
                <c:pt idx="5535">
                  <c:v>30180.214654271535</c:v>
                </c:pt>
                <c:pt idx="5536">
                  <c:v>30174.76411884544</c:v>
                </c:pt>
                <c:pt idx="5537">
                  <c:v>30169.315458130786</c:v>
                </c:pt>
                <c:pt idx="5538">
                  <c:v>30163.868928767741</c:v>
                </c:pt>
                <c:pt idx="5539">
                  <c:v>30158.424187083849</c:v>
                </c:pt>
                <c:pt idx="5540">
                  <c:v>30152.981470813549</c:v>
                </c:pt>
                <c:pt idx="5541">
                  <c:v>30147.540728533557</c:v>
                </c:pt>
                <c:pt idx="5542">
                  <c:v>30142.101939539294</c:v>
                </c:pt>
                <c:pt idx="5543">
                  <c:v>30136.66513790594</c:v>
                </c:pt>
                <c:pt idx="5544">
                  <c:v>30131.230485171105</c:v>
                </c:pt>
                <c:pt idx="5545">
                  <c:v>30125.797555043955</c:v>
                </c:pt>
                <c:pt idx="5546">
                  <c:v>30120.366765126397</c:v>
                </c:pt>
                <c:pt idx="5547">
                  <c:v>30114.937717254943</c:v>
                </c:pt>
                <c:pt idx="5548">
                  <c:v>30109.510775391864</c:v>
                </c:pt>
                <c:pt idx="5549">
                  <c:v>30104.085788860499</c:v>
                </c:pt>
                <c:pt idx="5550">
                  <c:v>30098.662727297495</c:v>
                </c:pt>
                <c:pt idx="5551">
                  <c:v>30093.245821186672</c:v>
                </c:pt>
                <c:pt idx="5552">
                  <c:v>30087.82671815146</c:v>
                </c:pt>
                <c:pt idx="5553">
                  <c:v>30082.409464511176</c:v>
                </c:pt>
                <c:pt idx="5554">
                  <c:v>30076.994175853095</c:v>
                </c:pt>
                <c:pt idx="5555">
                  <c:v>30071.580916408548</c:v>
                </c:pt>
                <c:pt idx="5556">
                  <c:v>30066.169511216871</c:v>
                </c:pt>
                <c:pt idx="5557">
                  <c:v>30060.760053941627</c:v>
                </c:pt>
                <c:pt idx="5558">
                  <c:v>30055.352620352984</c:v>
                </c:pt>
                <c:pt idx="5559">
                  <c:v>30049.946997032155</c:v>
                </c:pt>
                <c:pt idx="5560">
                  <c:v>30044.543464035025</c:v>
                </c:pt>
                <c:pt idx="5561">
                  <c:v>30039.141748201866</c:v>
                </c:pt>
                <c:pt idx="5562">
                  <c:v>30033.742072099318</c:v>
                </c:pt>
                <c:pt idx="5563">
                  <c:v>30028.344280312711</c:v>
                </c:pt>
                <c:pt idx="5564">
                  <c:v>30022.948441268632</c:v>
                </c:pt>
                <c:pt idx="5565">
                  <c:v>30017.55455891458</c:v>
                </c:pt>
                <c:pt idx="5566">
                  <c:v>30012.162681361733</c:v>
                </c:pt>
                <c:pt idx="5567">
                  <c:v>30006.772675104869</c:v>
                </c:pt>
                <c:pt idx="5568">
                  <c:v>30001.384511742323</c:v>
                </c:pt>
                <c:pt idx="5569">
                  <c:v>29995.998268691696</c:v>
                </c:pt>
                <c:pt idx="5570">
                  <c:v>29990.614000283207</c:v>
                </c:pt>
                <c:pt idx="5571">
                  <c:v>29985.231738275277</c:v>
                </c:pt>
                <c:pt idx="5572">
                  <c:v>29979.851321072401</c:v>
                </c:pt>
                <c:pt idx="5573">
                  <c:v>29974.478366045299</c:v>
                </c:pt>
                <c:pt idx="5574">
                  <c:v>29969.102012561223</c:v>
                </c:pt>
                <c:pt idx="5575">
                  <c:v>29963.727635822885</c:v>
                </c:pt>
                <c:pt idx="5576">
                  <c:v>29958.354905877401</c:v>
                </c:pt>
                <c:pt idx="5577">
                  <c:v>29952.98426139804</c:v>
                </c:pt>
                <c:pt idx="5578">
                  <c:v>29947.615385278459</c:v>
                </c:pt>
                <c:pt idx="5579">
                  <c:v>29942.248467864647</c:v>
                </c:pt>
                <c:pt idx="5580">
                  <c:v>29936.883623988397</c:v>
                </c:pt>
                <c:pt idx="5581">
                  <c:v>29931.520692490012</c:v>
                </c:pt>
                <c:pt idx="5582">
                  <c:v>29926.159588937717</c:v>
                </c:pt>
                <c:pt idx="5583">
                  <c:v>29920.800381660658</c:v>
                </c:pt>
                <c:pt idx="5584">
                  <c:v>29915.44304342772</c:v>
                </c:pt>
                <c:pt idx="5585">
                  <c:v>29910.087634203806</c:v>
                </c:pt>
                <c:pt idx="5586">
                  <c:v>29904.734257631957</c:v>
                </c:pt>
                <c:pt idx="5587">
                  <c:v>29899.388743269461</c:v>
                </c:pt>
                <c:pt idx="5588">
                  <c:v>29894.039240936079</c:v>
                </c:pt>
                <c:pt idx="5589">
                  <c:v>29888.691509184573</c:v>
                </c:pt>
                <c:pt idx="5590">
                  <c:v>29883.345671652605</c:v>
                </c:pt>
                <c:pt idx="5591">
                  <c:v>29878.001727159197</c:v>
                </c:pt>
                <c:pt idx="5592">
                  <c:v>29872.659837435051</c:v>
                </c:pt>
                <c:pt idx="5593">
                  <c:v>29867.31986626481</c:v>
                </c:pt>
                <c:pt idx="5594">
                  <c:v>29861.981722113786</c:v>
                </c:pt>
                <c:pt idx="5595">
                  <c:v>29856.645513006108</c:v>
                </c:pt>
                <c:pt idx="5596">
                  <c:v>29851.313742406728</c:v>
                </c:pt>
                <c:pt idx="5597">
                  <c:v>29845.981265366769</c:v>
                </c:pt>
                <c:pt idx="5598">
                  <c:v>29840.650736716292</c:v>
                </c:pt>
                <c:pt idx="5599">
                  <c:v>29835.322226912118</c:v>
                </c:pt>
                <c:pt idx="5600">
                  <c:v>29829.996075015602</c:v>
                </c:pt>
                <c:pt idx="5601">
                  <c:v>29824.675971785109</c:v>
                </c:pt>
                <c:pt idx="5602">
                  <c:v>29819.356596528207</c:v>
                </c:pt>
                <c:pt idx="5603">
                  <c:v>29814.035527713077</c:v>
                </c:pt>
                <c:pt idx="5604">
                  <c:v>29808.71643494238</c:v>
                </c:pt>
                <c:pt idx="5605">
                  <c:v>29803.399218907121</c:v>
                </c:pt>
                <c:pt idx="5606">
                  <c:v>29798.08385304984</c:v>
                </c:pt>
                <c:pt idx="5607">
                  <c:v>29792.770713989026</c:v>
                </c:pt>
                <c:pt idx="5608">
                  <c:v>29787.459129071056</c:v>
                </c:pt>
                <c:pt idx="5609">
                  <c:v>29782.149425254935</c:v>
                </c:pt>
                <c:pt idx="5610">
                  <c:v>29776.841680533347</c:v>
                </c:pt>
                <c:pt idx="5611">
                  <c:v>29771.536757135218</c:v>
                </c:pt>
                <c:pt idx="5612">
                  <c:v>29766.232739711271</c:v>
                </c:pt>
                <c:pt idx="5613">
                  <c:v>29760.93063507033</c:v>
                </c:pt>
                <c:pt idx="5614">
                  <c:v>29755.630944247816</c:v>
                </c:pt>
                <c:pt idx="5615">
                  <c:v>29750.332754383573</c:v>
                </c:pt>
                <c:pt idx="5616">
                  <c:v>29745.036400382218</c:v>
                </c:pt>
                <c:pt idx="5617">
                  <c:v>29739.74188345415</c:v>
                </c:pt>
                <c:pt idx="5618">
                  <c:v>29734.449172672259</c:v>
                </c:pt>
                <c:pt idx="5619">
                  <c:v>29729.158462416308</c:v>
                </c:pt>
                <c:pt idx="5620">
                  <c:v>29723.869617733439</c:v>
                </c:pt>
                <c:pt idx="5621">
                  <c:v>29718.582567183959</c:v>
                </c:pt>
                <c:pt idx="5622">
                  <c:v>29713.299227519936</c:v>
                </c:pt>
                <c:pt idx="5623">
                  <c:v>29708.016010668813</c:v>
                </c:pt>
                <c:pt idx="5624">
                  <c:v>29702.734749702813</c:v>
                </c:pt>
                <c:pt idx="5625">
                  <c:v>29697.455378804509</c:v>
                </c:pt>
                <c:pt idx="5626">
                  <c:v>29692.178167090173</c:v>
                </c:pt>
                <c:pt idx="5627">
                  <c:v>29686.902588564073</c:v>
                </c:pt>
                <c:pt idx="5628">
                  <c:v>29681.628684593241</c:v>
                </c:pt>
                <c:pt idx="5629">
                  <c:v>29676.356992109297</c:v>
                </c:pt>
                <c:pt idx="5630">
                  <c:v>29671.086841047589</c:v>
                </c:pt>
                <c:pt idx="5631">
                  <c:v>29665.819660501831</c:v>
                </c:pt>
                <c:pt idx="5632">
                  <c:v>29660.553337694655</c:v>
                </c:pt>
                <c:pt idx="5633">
                  <c:v>29655.289083863456</c:v>
                </c:pt>
                <c:pt idx="5634">
                  <c:v>29650.026467245993</c:v>
                </c:pt>
                <c:pt idx="5635">
                  <c:v>29644.765748082122</c:v>
                </c:pt>
                <c:pt idx="5636">
                  <c:v>29639.595308886081</c:v>
                </c:pt>
                <c:pt idx="5637">
                  <c:v>29634.338218133715</c:v>
                </c:pt>
                <c:pt idx="5638">
                  <c:v>29629.083085067392</c:v>
                </c:pt>
                <c:pt idx="5639">
                  <c:v>29623.8297090497</c:v>
                </c:pt>
                <c:pt idx="5640">
                  <c:v>29618.578358276958</c:v>
                </c:pt>
                <c:pt idx="5641">
                  <c:v>29613.328791713902</c:v>
                </c:pt>
                <c:pt idx="5642">
                  <c:v>29608.081085709615</c:v>
                </c:pt>
                <c:pt idx="5643">
                  <c:v>29602.835382706005</c:v>
                </c:pt>
                <c:pt idx="5644">
                  <c:v>29597.591357432681</c:v>
                </c:pt>
                <c:pt idx="5645">
                  <c:v>29592.351909205481</c:v>
                </c:pt>
                <c:pt idx="5646">
                  <c:v>29587.11165614154</c:v>
                </c:pt>
                <c:pt idx="5647">
                  <c:v>29581.87321126616</c:v>
                </c:pt>
                <c:pt idx="5648">
                  <c:v>29576.636696270365</c:v>
                </c:pt>
                <c:pt idx="5649">
                  <c:v>29571.401903333637</c:v>
                </c:pt>
                <c:pt idx="5650">
                  <c:v>29566.169204590791</c:v>
                </c:pt>
                <c:pt idx="5651">
                  <c:v>29560.938109474591</c:v>
                </c:pt>
                <c:pt idx="5652">
                  <c:v>29555.708881277464</c:v>
                </c:pt>
                <c:pt idx="5653">
                  <c:v>29550.481525438008</c:v>
                </c:pt>
                <c:pt idx="5654">
                  <c:v>29545.255976096643</c:v>
                </c:pt>
                <c:pt idx="5655">
                  <c:v>29540.032304012228</c:v>
                </c:pt>
                <c:pt idx="5656">
                  <c:v>29534.810595024675</c:v>
                </c:pt>
                <c:pt idx="5657">
                  <c:v>29529.590636579866</c:v>
                </c:pt>
                <c:pt idx="5658">
                  <c:v>29524.37262053485</c:v>
                </c:pt>
                <c:pt idx="5659">
                  <c:v>29519.963796497908</c:v>
                </c:pt>
                <c:pt idx="5660">
                  <c:v>29514.749441472912</c:v>
                </c:pt>
                <c:pt idx="5661">
                  <c:v>29509.536968465363</c:v>
                </c:pt>
                <c:pt idx="5662">
                  <c:v>29504.32640657794</c:v>
                </c:pt>
                <c:pt idx="5663">
                  <c:v>29499.117463886101</c:v>
                </c:pt>
                <c:pt idx="5664">
                  <c:v>29493.910364509858</c:v>
                </c:pt>
                <c:pt idx="5665">
                  <c:v>29488.716063351279</c:v>
                </c:pt>
                <c:pt idx="5666">
                  <c:v>29483.512494463026</c:v>
                </c:pt>
                <c:pt idx="5667">
                  <c:v>29478.310970174396</c:v>
                </c:pt>
                <c:pt idx="5668">
                  <c:v>29473.111592759309</c:v>
                </c:pt>
                <c:pt idx="5669">
                  <c:v>29467.913647982085</c:v>
                </c:pt>
                <c:pt idx="5670">
                  <c:v>29462.717443511487</c:v>
                </c:pt>
                <c:pt idx="5671">
                  <c:v>29457.523499978561</c:v>
                </c:pt>
                <c:pt idx="5672">
                  <c:v>29452.331132399191</c:v>
                </c:pt>
                <c:pt idx="5673">
                  <c:v>29447.140401674413</c:v>
                </c:pt>
                <c:pt idx="5674">
                  <c:v>29441.951507624188</c:v>
                </c:pt>
                <c:pt idx="5675">
                  <c:v>29436.764530799843</c:v>
                </c:pt>
                <c:pt idx="5676">
                  <c:v>29431.579366495818</c:v>
                </c:pt>
                <c:pt idx="5677">
                  <c:v>29426.396005308598</c:v>
                </c:pt>
                <c:pt idx="5678">
                  <c:v>29421.214490309787</c:v>
                </c:pt>
                <c:pt idx="5679">
                  <c:v>29416.03477727354</c:v>
                </c:pt>
                <c:pt idx="5680">
                  <c:v>29410.856854915572</c:v>
                </c:pt>
                <c:pt idx="5681">
                  <c:v>29405.68075537392</c:v>
                </c:pt>
                <c:pt idx="5682">
                  <c:v>29400.506491337306</c:v>
                </c:pt>
                <c:pt idx="5683">
                  <c:v>29395.334140037303</c:v>
                </c:pt>
                <c:pt idx="5684">
                  <c:v>29390.163458552859</c:v>
                </c:pt>
                <c:pt idx="5685">
                  <c:v>29384.99470742574</c:v>
                </c:pt>
                <c:pt idx="5686">
                  <c:v>29379.827729085926</c:v>
                </c:pt>
                <c:pt idx="5687">
                  <c:v>29374.662627036636</c:v>
                </c:pt>
                <c:pt idx="5688">
                  <c:v>29369.499330154867</c:v>
                </c:pt>
                <c:pt idx="5689">
                  <c:v>29364.344547811852</c:v>
                </c:pt>
                <c:pt idx="5690">
                  <c:v>29359.184935638044</c:v>
                </c:pt>
                <c:pt idx="5691">
                  <c:v>29354.027129516897</c:v>
                </c:pt>
                <c:pt idx="5692">
                  <c:v>29348.871145741159</c:v>
                </c:pt>
                <c:pt idx="5693">
                  <c:v>29343.71694042701</c:v>
                </c:pt>
                <c:pt idx="5694">
                  <c:v>29338.56445866984</c:v>
                </c:pt>
                <c:pt idx="5695">
                  <c:v>29333.414100618807</c:v>
                </c:pt>
                <c:pt idx="5696">
                  <c:v>29328.268512747891</c:v>
                </c:pt>
                <c:pt idx="5697">
                  <c:v>29323.121514246643</c:v>
                </c:pt>
                <c:pt idx="5698">
                  <c:v>29317.976516223051</c:v>
                </c:pt>
                <c:pt idx="5699">
                  <c:v>29312.833113910263</c:v>
                </c:pt>
                <c:pt idx="5700">
                  <c:v>29307.691723999171</c:v>
                </c:pt>
                <c:pt idx="5701">
                  <c:v>29302.551957682448</c:v>
                </c:pt>
                <c:pt idx="5702">
                  <c:v>29297.413885691923</c:v>
                </c:pt>
                <c:pt idx="5703">
                  <c:v>29292.281482813669</c:v>
                </c:pt>
                <c:pt idx="5704">
                  <c:v>29287.155063416772</c:v>
                </c:pt>
                <c:pt idx="5705">
                  <c:v>29282.022389799451</c:v>
                </c:pt>
                <c:pt idx="5706">
                  <c:v>29276.891582753567</c:v>
                </c:pt>
                <c:pt idx="5707">
                  <c:v>29271.762649706059</c:v>
                </c:pt>
                <c:pt idx="5708">
                  <c:v>29266.636353766444</c:v>
                </c:pt>
                <c:pt idx="5709">
                  <c:v>29261.510848275419</c:v>
                </c:pt>
                <c:pt idx="5710">
                  <c:v>29256.387311454408</c:v>
                </c:pt>
                <c:pt idx="5711">
                  <c:v>29251.265492741535</c:v>
                </c:pt>
                <c:pt idx="5712">
                  <c:v>29246.145416214309</c:v>
                </c:pt>
                <c:pt idx="5713">
                  <c:v>29241.027122056486</c:v>
                </c:pt>
                <c:pt idx="5714">
                  <c:v>29235.910601050011</c:v>
                </c:pt>
                <c:pt idx="5715">
                  <c:v>29230.796362433852</c:v>
                </c:pt>
                <c:pt idx="5716">
                  <c:v>29225.685170331119</c:v>
                </c:pt>
                <c:pt idx="5717">
                  <c:v>29220.574172574852</c:v>
                </c:pt>
                <c:pt idx="5718">
                  <c:v>29215.464845622722</c:v>
                </c:pt>
                <c:pt idx="5719">
                  <c:v>29210.357273541737</c:v>
                </c:pt>
                <c:pt idx="5720">
                  <c:v>29205.251481324722</c:v>
                </c:pt>
                <c:pt idx="5721">
                  <c:v>29200.147479640837</c:v>
                </c:pt>
                <c:pt idx="5722">
                  <c:v>29195.045319160534</c:v>
                </c:pt>
                <c:pt idx="5723">
                  <c:v>29189.945011940632</c:v>
                </c:pt>
                <c:pt idx="5724">
                  <c:v>29184.846448037526</c:v>
                </c:pt>
                <c:pt idx="5725">
                  <c:v>29179.749872888176</c:v>
                </c:pt>
                <c:pt idx="5726">
                  <c:v>29174.654812603516</c:v>
                </c:pt>
                <c:pt idx="5727">
                  <c:v>29169.561607328971</c:v>
                </c:pt>
                <c:pt idx="5728">
                  <c:v>29164.470161188168</c:v>
                </c:pt>
                <c:pt idx="5729">
                  <c:v>29159.380450750621</c:v>
                </c:pt>
                <c:pt idx="5730">
                  <c:v>29154.292451475278</c:v>
                </c:pt>
                <c:pt idx="5731">
                  <c:v>29149.206267454236</c:v>
                </c:pt>
                <c:pt idx="5732">
                  <c:v>29144.121809263972</c:v>
                </c:pt>
                <c:pt idx="5733">
                  <c:v>29139.039138379296</c:v>
                </c:pt>
                <c:pt idx="5734">
                  <c:v>29133.958295419143</c:v>
                </c:pt>
                <c:pt idx="5735">
                  <c:v>29128.88214889243</c:v>
                </c:pt>
                <c:pt idx="5736">
                  <c:v>29123.804794500084</c:v>
                </c:pt>
                <c:pt idx="5737">
                  <c:v>29118.763873483265</c:v>
                </c:pt>
                <c:pt idx="5738">
                  <c:v>29113.69020117672</c:v>
                </c:pt>
                <c:pt idx="5739">
                  <c:v>29108.618303929128</c:v>
                </c:pt>
                <c:pt idx="5740">
                  <c:v>29103.548153828888</c:v>
                </c:pt>
                <c:pt idx="5741">
                  <c:v>29098.479784549472</c:v>
                </c:pt>
                <c:pt idx="5742">
                  <c:v>29093.413050761363</c:v>
                </c:pt>
                <c:pt idx="5743">
                  <c:v>29088.349956567286</c:v>
                </c:pt>
                <c:pt idx="5744">
                  <c:v>29083.287001933466</c:v>
                </c:pt>
                <c:pt idx="5745">
                  <c:v>29078.225552129541</c:v>
                </c:pt>
                <c:pt idx="5746">
                  <c:v>29073.165900916276</c:v>
                </c:pt>
                <c:pt idx="5747">
                  <c:v>29068.108077394249</c:v>
                </c:pt>
                <c:pt idx="5748">
                  <c:v>29063.05190685956</c:v>
                </c:pt>
                <c:pt idx="5749">
                  <c:v>29057.997529654669</c:v>
                </c:pt>
                <c:pt idx="5750">
                  <c:v>29052.945151233722</c:v>
                </c:pt>
                <c:pt idx="5751">
                  <c:v>29047.8943947271</c:v>
                </c:pt>
                <c:pt idx="5752">
                  <c:v>29042.845343447112</c:v>
                </c:pt>
                <c:pt idx="5753">
                  <c:v>29037.798053524795</c:v>
                </c:pt>
                <c:pt idx="5754">
                  <c:v>29032.752392630671</c:v>
                </c:pt>
                <c:pt idx="5755">
                  <c:v>29027.709749538692</c:v>
                </c:pt>
                <c:pt idx="5756">
                  <c:v>29022.667677322341</c:v>
                </c:pt>
                <c:pt idx="5757">
                  <c:v>29017.627390800608</c:v>
                </c:pt>
                <c:pt idx="5758">
                  <c:v>29012.588740179101</c:v>
                </c:pt>
                <c:pt idx="5759">
                  <c:v>29007.551930067959</c:v>
                </c:pt>
                <c:pt idx="5760">
                  <c:v>29002.517031277806</c:v>
                </c:pt>
                <c:pt idx="5761">
                  <c:v>28997.483627014593</c:v>
                </c:pt>
                <c:pt idx="5762">
                  <c:v>28992.452222602478</c:v>
                </c:pt>
                <c:pt idx="5763">
                  <c:v>28987.427232932478</c:v>
                </c:pt>
                <c:pt idx="5764">
                  <c:v>28982.399063148972</c:v>
                </c:pt>
                <c:pt idx="5765">
                  <c:v>28977.373904333537</c:v>
                </c:pt>
                <c:pt idx="5766">
                  <c:v>28972.349338393418</c:v>
                </c:pt>
                <c:pt idx="5767">
                  <c:v>28967.326394662938</c:v>
                </c:pt>
                <c:pt idx="5768">
                  <c:v>28962.305417248768</c:v>
                </c:pt>
                <c:pt idx="5769">
                  <c:v>28957.286124889757</c:v>
                </c:pt>
                <c:pt idx="5770">
                  <c:v>28952.268455450245</c:v>
                </c:pt>
                <c:pt idx="5771">
                  <c:v>28947.25253585141</c:v>
                </c:pt>
                <c:pt idx="5772">
                  <c:v>28942.238311674686</c:v>
                </c:pt>
                <c:pt idx="5773">
                  <c:v>28937.225890768615</c:v>
                </c:pt>
                <c:pt idx="5774">
                  <c:v>28932.215161752516</c:v>
                </c:pt>
                <c:pt idx="5775">
                  <c:v>28927.206140281101</c:v>
                </c:pt>
                <c:pt idx="5776">
                  <c:v>28922.19899667018</c:v>
                </c:pt>
                <c:pt idx="5777">
                  <c:v>28917.194981613644</c:v>
                </c:pt>
                <c:pt idx="5778">
                  <c:v>28912.191289307233</c:v>
                </c:pt>
                <c:pt idx="5779">
                  <c:v>28907.189269193852</c:v>
                </c:pt>
                <c:pt idx="5780">
                  <c:v>28902.189062993024</c:v>
                </c:pt>
                <c:pt idx="5781">
                  <c:v>28897.19045186352</c:v>
                </c:pt>
                <c:pt idx="5782">
                  <c:v>28892.193790882739</c:v>
                </c:pt>
                <c:pt idx="5783">
                  <c:v>28887.198639597027</c:v>
                </c:pt>
                <c:pt idx="5784">
                  <c:v>28882.205173972205</c:v>
                </c:pt>
                <c:pt idx="5785">
                  <c:v>28877.213508468827</c:v>
                </c:pt>
                <c:pt idx="5786">
                  <c:v>28872.223801240441</c:v>
                </c:pt>
                <c:pt idx="5787">
                  <c:v>28867.235646231362</c:v>
                </c:pt>
                <c:pt idx="5788">
                  <c:v>28862.249094747975</c:v>
                </c:pt>
                <c:pt idx="5789">
                  <c:v>28857.265579472922</c:v>
                </c:pt>
                <c:pt idx="5790">
                  <c:v>28852.282625651565</c:v>
                </c:pt>
                <c:pt idx="5791">
                  <c:v>28847.301338365825</c:v>
                </c:pt>
                <c:pt idx="5792">
                  <c:v>28842.321709527059</c:v>
                </c:pt>
                <c:pt idx="5793">
                  <c:v>28837.343823582967</c:v>
                </c:pt>
                <c:pt idx="5794">
                  <c:v>28832.367582910429</c:v>
                </c:pt>
                <c:pt idx="5795">
                  <c:v>28827.394013171666</c:v>
                </c:pt>
                <c:pt idx="5796">
                  <c:v>28822.421703188968</c:v>
                </c:pt>
                <c:pt idx="5797">
                  <c:v>28817.450670609371</c:v>
                </c:pt>
                <c:pt idx="5798">
                  <c:v>28812.481654284034</c:v>
                </c:pt>
                <c:pt idx="5799">
                  <c:v>28807.514143653985</c:v>
                </c:pt>
                <c:pt idx="5800">
                  <c:v>28802.565253093107</c:v>
                </c:pt>
                <c:pt idx="5801">
                  <c:v>28797.601055414631</c:v>
                </c:pt>
                <c:pt idx="5802">
                  <c:v>28792.638676813454</c:v>
                </c:pt>
                <c:pt idx="5803">
                  <c:v>28787.677857626833</c:v>
                </c:pt>
                <c:pt idx="5804">
                  <c:v>28782.718768705046</c:v>
                </c:pt>
                <c:pt idx="5805">
                  <c:v>28777.761600470687</c:v>
                </c:pt>
                <c:pt idx="5806">
                  <c:v>28772.805931035302</c:v>
                </c:pt>
                <c:pt idx="5807">
                  <c:v>28767.852000089875</c:v>
                </c:pt>
                <c:pt idx="5808">
                  <c:v>28762.89971019487</c:v>
                </c:pt>
                <c:pt idx="5809">
                  <c:v>28757.949125046816</c:v>
                </c:pt>
                <c:pt idx="5810">
                  <c:v>28753.001636109289</c:v>
                </c:pt>
                <c:pt idx="5811">
                  <c:v>28748.054622751395</c:v>
                </c:pt>
                <c:pt idx="5812">
                  <c:v>28743.109147685464</c:v>
                </c:pt>
                <c:pt idx="5813">
                  <c:v>28738.166289751949</c:v>
                </c:pt>
                <c:pt idx="5814">
                  <c:v>28733.224346750529</c:v>
                </c:pt>
                <c:pt idx="5815">
                  <c:v>28728.284046229837</c:v>
                </c:pt>
                <c:pt idx="5816">
                  <c:v>28723.345468054988</c:v>
                </c:pt>
                <c:pt idx="5817">
                  <c:v>28718.408529478504</c:v>
                </c:pt>
                <c:pt idx="5818">
                  <c:v>28713.473413711192</c:v>
                </c:pt>
                <c:pt idx="5819">
                  <c:v>28708.542519081115</c:v>
                </c:pt>
                <c:pt idx="5820">
                  <c:v>28703.610646984424</c:v>
                </c:pt>
                <c:pt idx="5821">
                  <c:v>28698.680586756498</c:v>
                </c:pt>
                <c:pt idx="5822">
                  <c:v>28693.752087153291</c:v>
                </c:pt>
                <c:pt idx="5823">
                  <c:v>28688.854979995471</c:v>
                </c:pt>
                <c:pt idx="5824">
                  <c:v>28683.92989759547</c:v>
                </c:pt>
                <c:pt idx="5825">
                  <c:v>28679.007149586956</c:v>
                </c:pt>
                <c:pt idx="5826">
                  <c:v>28674.085433355118</c:v>
                </c:pt>
                <c:pt idx="5827">
                  <c:v>28669.165527652756</c:v>
                </c:pt>
                <c:pt idx="5828">
                  <c:v>28664.247263511665</c:v>
                </c:pt>
                <c:pt idx="5829">
                  <c:v>28659.330604085168</c:v>
                </c:pt>
                <c:pt idx="5830">
                  <c:v>28654.415771510376</c:v>
                </c:pt>
                <c:pt idx="5831">
                  <c:v>28649.502585384551</c:v>
                </c:pt>
                <c:pt idx="5832">
                  <c:v>28644.590971846916</c:v>
                </c:pt>
                <c:pt idx="5833">
                  <c:v>28639.681059041297</c:v>
                </c:pt>
                <c:pt idx="5834">
                  <c:v>28634.772818647401</c:v>
                </c:pt>
                <c:pt idx="5835">
                  <c:v>28629.86735723228</c:v>
                </c:pt>
                <c:pt idx="5836">
                  <c:v>28624.962479560239</c:v>
                </c:pt>
                <c:pt idx="5837">
                  <c:v>28620.06938219479</c:v>
                </c:pt>
                <c:pt idx="5838">
                  <c:v>28615.167960253439</c:v>
                </c:pt>
                <c:pt idx="5839">
                  <c:v>28610.268140183191</c:v>
                </c:pt>
                <c:pt idx="5840">
                  <c:v>28605.370040533289</c:v>
                </c:pt>
                <c:pt idx="5841">
                  <c:v>28600.474110678028</c:v>
                </c:pt>
                <c:pt idx="5842">
                  <c:v>28595.579316285679</c:v>
                </c:pt>
                <c:pt idx="5843">
                  <c:v>28590.686304455685</c:v>
                </c:pt>
                <c:pt idx="5844">
                  <c:v>28585.794946143491</c:v>
                </c:pt>
                <c:pt idx="5845">
                  <c:v>28580.90515468402</c:v>
                </c:pt>
                <c:pt idx="5846">
                  <c:v>28576.01717991268</c:v>
                </c:pt>
                <c:pt idx="5847">
                  <c:v>28571.130870151796</c:v>
                </c:pt>
                <c:pt idx="5848">
                  <c:v>28566.246162135736</c:v>
                </c:pt>
                <c:pt idx="5849">
                  <c:v>28561.365151395774</c:v>
                </c:pt>
                <c:pt idx="5850">
                  <c:v>28556.491956456412</c:v>
                </c:pt>
                <c:pt idx="5851">
                  <c:v>28551.612232579046</c:v>
                </c:pt>
                <c:pt idx="5852">
                  <c:v>28546.734985820793</c:v>
                </c:pt>
                <c:pt idx="5853">
                  <c:v>28541.858543370192</c:v>
                </c:pt>
                <c:pt idx="5854">
                  <c:v>28536.983862150144</c:v>
                </c:pt>
                <c:pt idx="5855">
                  <c:v>28532.110801967796</c:v>
                </c:pt>
                <c:pt idx="5856">
                  <c:v>28527.239386561829</c:v>
                </c:pt>
                <c:pt idx="5857">
                  <c:v>28522.369748564808</c:v>
                </c:pt>
                <c:pt idx="5858">
                  <c:v>28517.502667682162</c:v>
                </c:pt>
                <c:pt idx="5859">
                  <c:v>28512.636369666565</c:v>
                </c:pt>
                <c:pt idx="5860">
                  <c:v>28507.771629446419</c:v>
                </c:pt>
                <c:pt idx="5861">
                  <c:v>28502.908662403446</c:v>
                </c:pt>
                <c:pt idx="5862">
                  <c:v>28498.047306291453</c:v>
                </c:pt>
                <c:pt idx="5863">
                  <c:v>28493.187555282759</c:v>
                </c:pt>
                <c:pt idx="5864">
                  <c:v>28488.329513538854</c:v>
                </c:pt>
                <c:pt idx="5865">
                  <c:v>28483.473138465517</c:v>
                </c:pt>
                <c:pt idx="5866">
                  <c:v>28478.618446947115</c:v>
                </c:pt>
                <c:pt idx="5867">
                  <c:v>28473.765367798009</c:v>
                </c:pt>
                <c:pt idx="5868">
                  <c:v>28468.913839948407</c:v>
                </c:pt>
                <c:pt idx="5869">
                  <c:v>28470.84018577855</c:v>
                </c:pt>
                <c:pt idx="5870">
                  <c:v>28465.990948251878</c:v>
                </c:pt>
                <c:pt idx="5871">
                  <c:v>28461.143325474586</c:v>
                </c:pt>
                <c:pt idx="5872">
                  <c:v>28456.297239869837</c:v>
                </c:pt>
                <c:pt idx="5873">
                  <c:v>28451.452885509963</c:v>
                </c:pt>
                <c:pt idx="5874">
                  <c:v>28446.61018743728</c:v>
                </c:pt>
                <c:pt idx="5875">
                  <c:v>28441.769145940038</c:v>
                </c:pt>
                <c:pt idx="5876">
                  <c:v>28436.929810887374</c:v>
                </c:pt>
                <c:pt idx="5877">
                  <c:v>28432.092122694154</c:v>
                </c:pt>
                <c:pt idx="5878">
                  <c:v>28427.255941319003</c:v>
                </c:pt>
                <c:pt idx="5879">
                  <c:v>28422.421466411164</c:v>
                </c:pt>
                <c:pt idx="5880">
                  <c:v>28417.588679220822</c:v>
                </c:pt>
                <c:pt idx="5881">
                  <c:v>28412.757400951825</c:v>
                </c:pt>
                <c:pt idx="5882">
                  <c:v>28407.927819650271</c:v>
                </c:pt>
                <c:pt idx="5883">
                  <c:v>28403.099990036091</c:v>
                </c:pt>
                <c:pt idx="5884">
                  <c:v>28398.273851163918</c:v>
                </c:pt>
                <c:pt idx="5885">
                  <c:v>28393.449168293548</c:v>
                </c:pt>
                <c:pt idx="5886">
                  <c:v>28388.62609384692</c:v>
                </c:pt>
                <c:pt idx="5887">
                  <c:v>28383.804717421695</c:v>
                </c:pt>
                <c:pt idx="5888">
                  <c:v>28378.985012265231</c:v>
                </c:pt>
                <c:pt idx="5889">
                  <c:v>28374.167163730526</c:v>
                </c:pt>
                <c:pt idx="5890">
                  <c:v>28369.35071601715</c:v>
                </c:pt>
                <c:pt idx="5891">
                  <c:v>28364.535982358626</c:v>
                </c:pt>
                <c:pt idx="5892">
                  <c:v>28359.72285436693</c:v>
                </c:pt>
                <c:pt idx="5893">
                  <c:v>28354.911273601476</c:v>
                </c:pt>
                <c:pt idx="5894">
                  <c:v>28350.101738814388</c:v>
                </c:pt>
                <c:pt idx="5895">
                  <c:v>28345.293524927067</c:v>
                </c:pt>
                <c:pt idx="5896">
                  <c:v>28340.486882614805</c:v>
                </c:pt>
                <c:pt idx="5897">
                  <c:v>28335.681793973137</c:v>
                </c:pt>
                <c:pt idx="5898">
                  <c:v>28330.878406654276</c:v>
                </c:pt>
                <c:pt idx="5899">
                  <c:v>28326.077065950431</c:v>
                </c:pt>
                <c:pt idx="5900">
                  <c:v>28321.276876292537</c:v>
                </c:pt>
                <c:pt idx="5901">
                  <c:v>28316.478435225439</c:v>
                </c:pt>
                <c:pt idx="5902">
                  <c:v>28311.681612562203</c:v>
                </c:pt>
                <c:pt idx="5903">
                  <c:v>28306.886273535685</c:v>
                </c:pt>
                <c:pt idx="5904">
                  <c:v>28302.092709173892</c:v>
                </c:pt>
                <c:pt idx="5905">
                  <c:v>28297.300705991773</c:v>
                </c:pt>
                <c:pt idx="5906">
                  <c:v>28292.515710668828</c:v>
                </c:pt>
                <c:pt idx="5907">
                  <c:v>28287.726892899223</c:v>
                </c:pt>
                <c:pt idx="5908">
                  <c:v>28282.939774426166</c:v>
                </c:pt>
                <c:pt idx="5909">
                  <c:v>28278.154403905963</c:v>
                </c:pt>
                <c:pt idx="5910">
                  <c:v>28273.370515804592</c:v>
                </c:pt>
                <c:pt idx="5911">
                  <c:v>28268.588187230584</c:v>
                </c:pt>
                <c:pt idx="5912">
                  <c:v>28263.814726966728</c:v>
                </c:pt>
                <c:pt idx="5913">
                  <c:v>28259.035653627707</c:v>
                </c:pt>
                <c:pt idx="5914">
                  <c:v>28254.258668169216</c:v>
                </c:pt>
                <c:pt idx="5915">
                  <c:v>28249.482866397146</c:v>
                </c:pt>
                <c:pt idx="5916">
                  <c:v>28244.713015097652</c:v>
                </c:pt>
                <c:pt idx="5917">
                  <c:v>28239.940362209971</c:v>
                </c:pt>
                <c:pt idx="5918">
                  <c:v>28235.169320814341</c:v>
                </c:pt>
                <c:pt idx="5919">
                  <c:v>28230.401048969608</c:v>
                </c:pt>
                <c:pt idx="5920">
                  <c:v>28225.633247745325</c:v>
                </c:pt>
                <c:pt idx="5921">
                  <c:v>28220.867183037633</c:v>
                </c:pt>
                <c:pt idx="5922">
                  <c:v>28216.102564419023</c:v>
                </c:pt>
                <c:pt idx="5923">
                  <c:v>28211.339612433134</c:v>
                </c:pt>
                <c:pt idx="5924">
                  <c:v>28206.57827139127</c:v>
                </c:pt>
                <c:pt idx="5925">
                  <c:v>28201.818493195977</c:v>
                </c:pt>
                <c:pt idx="5926">
                  <c:v>28197.060326867897</c:v>
                </c:pt>
                <c:pt idx="5927">
                  <c:v>28192.30388534852</c:v>
                </c:pt>
                <c:pt idx="5928">
                  <c:v>28187.548901990671</c:v>
                </c:pt>
                <c:pt idx="5929">
                  <c:v>28182.796701501298</c:v>
                </c:pt>
                <c:pt idx="5930">
                  <c:v>28178.044958544666</c:v>
                </c:pt>
                <c:pt idx="5931">
                  <c:v>28173.294844738943</c:v>
                </c:pt>
                <c:pt idx="5932">
                  <c:v>28168.546432374365</c:v>
                </c:pt>
                <c:pt idx="5933">
                  <c:v>28163.79947552321</c:v>
                </c:pt>
                <c:pt idx="5934">
                  <c:v>28159.054169361774</c:v>
                </c:pt>
                <c:pt idx="5935">
                  <c:v>28154.310550235277</c:v>
                </c:pt>
                <c:pt idx="5936">
                  <c:v>28150.634924781178</c:v>
                </c:pt>
                <c:pt idx="5937">
                  <c:v>28145.894243687115</c:v>
                </c:pt>
                <c:pt idx="5938">
                  <c:v>28141.155228548141</c:v>
                </c:pt>
                <c:pt idx="5939">
                  <c:v>28136.417668344522</c:v>
                </c:pt>
                <c:pt idx="5940">
                  <c:v>28131.689942764933</c:v>
                </c:pt>
                <c:pt idx="5941">
                  <c:v>28126.955721208516</c:v>
                </c:pt>
                <c:pt idx="5942">
                  <c:v>28122.223043205562</c:v>
                </c:pt>
                <c:pt idx="5943">
                  <c:v>28117.491857584722</c:v>
                </c:pt>
                <c:pt idx="5944">
                  <c:v>28112.762334844447</c:v>
                </c:pt>
                <c:pt idx="5945">
                  <c:v>28108.101426278212</c:v>
                </c:pt>
                <c:pt idx="5946">
                  <c:v>28103.375099548321</c:v>
                </c:pt>
                <c:pt idx="5947">
                  <c:v>28098.659976554016</c:v>
                </c:pt>
                <c:pt idx="5948">
                  <c:v>28093.936819724877</c:v>
                </c:pt>
                <c:pt idx="5949">
                  <c:v>28089.215202228246</c:v>
                </c:pt>
                <c:pt idx="5950">
                  <c:v>28084.495203034458</c:v>
                </c:pt>
                <c:pt idx="5951">
                  <c:v>28079.77670585653</c:v>
                </c:pt>
                <c:pt idx="5952">
                  <c:v>28075.059823464177</c:v>
                </c:pt>
                <c:pt idx="5953">
                  <c:v>28070.346007571756</c:v>
                </c:pt>
                <c:pt idx="5954">
                  <c:v>28065.632515379049</c:v>
                </c:pt>
                <c:pt idx="5955">
                  <c:v>28060.92046399257</c:v>
                </c:pt>
                <c:pt idx="5956">
                  <c:v>28056.209971143671</c:v>
                </c:pt>
                <c:pt idx="5957">
                  <c:v>28051.500991811674</c:v>
                </c:pt>
                <c:pt idx="5958">
                  <c:v>28046.793725325384</c:v>
                </c:pt>
                <c:pt idx="5959">
                  <c:v>28042.088013290933</c:v>
                </c:pt>
                <c:pt idx="5960">
                  <c:v>28037.383805328263</c:v>
                </c:pt>
                <c:pt idx="5961">
                  <c:v>28032.681264776722</c:v>
                </c:pt>
                <c:pt idx="5962">
                  <c:v>28027.980517457454</c:v>
                </c:pt>
                <c:pt idx="5963">
                  <c:v>28023.281279824201</c:v>
                </c:pt>
                <c:pt idx="5964">
                  <c:v>28018.583466502772</c:v>
                </c:pt>
                <c:pt idx="5965">
                  <c:v>28014.56460855047</c:v>
                </c:pt>
                <c:pt idx="5966">
                  <c:v>28009.869693676686</c:v>
                </c:pt>
                <c:pt idx="5967">
                  <c:v>28005.177300408082</c:v>
                </c:pt>
                <c:pt idx="5968">
                  <c:v>28000.485697576718</c:v>
                </c:pt>
                <c:pt idx="5969">
                  <c:v>27995.795666425067</c:v>
                </c:pt>
                <c:pt idx="5970">
                  <c:v>27991.107189508904</c:v>
                </c:pt>
                <c:pt idx="5971">
                  <c:v>27986.42025930302</c:v>
                </c:pt>
                <c:pt idx="5972">
                  <c:v>27981.741300612364</c:v>
                </c:pt>
                <c:pt idx="5973">
                  <c:v>27977.057430073473</c:v>
                </c:pt>
                <c:pt idx="5974">
                  <c:v>27972.375077365512</c:v>
                </c:pt>
                <c:pt idx="5975">
                  <c:v>27967.694437796992</c:v>
                </c:pt>
                <c:pt idx="5976">
                  <c:v>27963.015385129514</c:v>
                </c:pt>
                <c:pt idx="5977">
                  <c:v>27958.337864991488</c:v>
                </c:pt>
                <c:pt idx="5978">
                  <c:v>27953.6619355201</c:v>
                </c:pt>
                <c:pt idx="5979">
                  <c:v>27948.987466347466</c:v>
                </c:pt>
                <c:pt idx="5980">
                  <c:v>27944.315412075914</c:v>
                </c:pt>
                <c:pt idx="5981">
                  <c:v>27939.644089647692</c:v>
                </c:pt>
                <c:pt idx="5982">
                  <c:v>27934.974284518215</c:v>
                </c:pt>
                <c:pt idx="5983">
                  <c:v>27930.306069397138</c:v>
                </c:pt>
                <c:pt idx="5984">
                  <c:v>27925.639435133246</c:v>
                </c:pt>
                <c:pt idx="5985">
                  <c:v>27920.974407311594</c:v>
                </c:pt>
                <c:pt idx="5986">
                  <c:v>27916.311196843253</c:v>
                </c:pt>
                <c:pt idx="5987">
                  <c:v>27911.649530581195</c:v>
                </c:pt>
                <c:pt idx="5988">
                  <c:v>27906.989532591222</c:v>
                </c:pt>
                <c:pt idx="5989">
                  <c:v>27902.3306983332</c:v>
                </c:pt>
                <c:pt idx="5990">
                  <c:v>27897.673428917627</c:v>
                </c:pt>
                <c:pt idx="5991">
                  <c:v>27893.017772542727</c:v>
                </c:pt>
                <c:pt idx="5992">
                  <c:v>27888.363549530332</c:v>
                </c:pt>
                <c:pt idx="5993">
                  <c:v>27883.71095404217</c:v>
                </c:pt>
                <c:pt idx="5994">
                  <c:v>27879.059959317336</c:v>
                </c:pt>
                <c:pt idx="5995">
                  <c:v>27874.410372326729</c:v>
                </c:pt>
                <c:pt idx="5996">
                  <c:v>27869.762316504737</c:v>
                </c:pt>
                <c:pt idx="5997">
                  <c:v>27865.115913378213</c:v>
                </c:pt>
                <c:pt idx="5998">
                  <c:v>27860.471016461554</c:v>
                </c:pt>
                <c:pt idx="5999">
                  <c:v>27855.827710686084</c:v>
                </c:pt>
                <c:pt idx="6000">
                  <c:v>27851.189929031243</c:v>
                </c:pt>
                <c:pt idx="6001">
                  <c:v>27846.549621450562</c:v>
                </c:pt>
                <c:pt idx="6002">
                  <c:v>27841.911013186207</c:v>
                </c:pt>
                <c:pt idx="6003">
                  <c:v>27837.274248124868</c:v>
                </c:pt>
                <c:pt idx="6004">
                  <c:v>27832.638630057751</c:v>
                </c:pt>
                <c:pt idx="6005">
                  <c:v>27828.004536471479</c:v>
                </c:pt>
                <c:pt idx="6006">
                  <c:v>27823.37741952575</c:v>
                </c:pt>
                <c:pt idx="6007">
                  <c:v>27818.746397515693</c:v>
                </c:pt>
                <c:pt idx="6008">
                  <c:v>27814.116964688026</c:v>
                </c:pt>
                <c:pt idx="6009">
                  <c:v>27809.489017196796</c:v>
                </c:pt>
                <c:pt idx="6010">
                  <c:v>27804.862658603652</c:v>
                </c:pt>
                <c:pt idx="6011">
                  <c:v>27800.237834523687</c:v>
                </c:pt>
                <c:pt idx="6012">
                  <c:v>27795.615178428066</c:v>
                </c:pt>
                <c:pt idx="6013">
                  <c:v>27790.993361463126</c:v>
                </c:pt>
                <c:pt idx="6014">
                  <c:v>27786.373593806875</c:v>
                </c:pt>
                <c:pt idx="6015">
                  <c:v>27781.754959011803</c:v>
                </c:pt>
                <c:pt idx="6016">
                  <c:v>27777.137900765822</c:v>
                </c:pt>
                <c:pt idx="6017">
                  <c:v>27772.522532280531</c:v>
                </c:pt>
                <c:pt idx="6018">
                  <c:v>27767.908514581199</c:v>
                </c:pt>
                <c:pt idx="6019">
                  <c:v>27763.386346147792</c:v>
                </c:pt>
                <c:pt idx="6020">
                  <c:v>27758.775419333946</c:v>
                </c:pt>
                <c:pt idx="6021">
                  <c:v>27754.165969192352</c:v>
                </c:pt>
                <c:pt idx="6022">
                  <c:v>27749.558603100839</c:v>
                </c:pt>
                <c:pt idx="6023">
                  <c:v>27744.952161917252</c:v>
                </c:pt>
                <c:pt idx="6024">
                  <c:v>27740.347327713942</c:v>
                </c:pt>
                <c:pt idx="6025">
                  <c:v>27735.781333578354</c:v>
                </c:pt>
                <c:pt idx="6026">
                  <c:v>27731.179522616527</c:v>
                </c:pt>
                <c:pt idx="6027">
                  <c:v>27726.579463302562</c:v>
                </c:pt>
                <c:pt idx="6028">
                  <c:v>27721.980826801766</c:v>
                </c:pt>
                <c:pt idx="6029">
                  <c:v>27717.383532882188</c:v>
                </c:pt>
                <c:pt idx="6030">
                  <c:v>27712.78771856688</c:v>
                </c:pt>
                <c:pt idx="6031">
                  <c:v>27708.193551410055</c:v>
                </c:pt>
                <c:pt idx="6032">
                  <c:v>27703.600932494915</c:v>
                </c:pt>
                <c:pt idx="6033">
                  <c:v>27699.009682754695</c:v>
                </c:pt>
                <c:pt idx="6034">
                  <c:v>27694.420025569718</c:v>
                </c:pt>
                <c:pt idx="6035">
                  <c:v>27689.835334084735</c:v>
                </c:pt>
                <c:pt idx="6036">
                  <c:v>27685.248810921894</c:v>
                </c:pt>
                <c:pt idx="6037">
                  <c:v>27680.663717203504</c:v>
                </c:pt>
                <c:pt idx="6038">
                  <c:v>27676.080193605012</c:v>
                </c:pt>
                <c:pt idx="6039">
                  <c:v>27671.498091532143</c:v>
                </c:pt>
                <c:pt idx="6040">
                  <c:v>27666.917482953286</c:v>
                </c:pt>
                <c:pt idx="6041">
                  <c:v>27662.338392954938</c:v>
                </c:pt>
                <c:pt idx="6042">
                  <c:v>27657.761088002233</c:v>
                </c:pt>
                <c:pt idx="6043">
                  <c:v>27653.186508073708</c:v>
                </c:pt>
                <c:pt idx="6044">
                  <c:v>27648.611973266004</c:v>
                </c:pt>
                <c:pt idx="6045">
                  <c:v>27644.03906248452</c:v>
                </c:pt>
                <c:pt idx="6046">
                  <c:v>27639.467551330003</c:v>
                </c:pt>
                <c:pt idx="6047">
                  <c:v>27634.897555066269</c:v>
                </c:pt>
                <c:pt idx="6048">
                  <c:v>27630.329146935852</c:v>
                </c:pt>
                <c:pt idx="6049">
                  <c:v>27625.762315631582</c:v>
                </c:pt>
                <c:pt idx="6050">
                  <c:v>27621.197149355074</c:v>
                </c:pt>
                <c:pt idx="6051">
                  <c:v>27616.63575965205</c:v>
                </c:pt>
                <c:pt idx="6052">
                  <c:v>27612.07328885085</c:v>
                </c:pt>
                <c:pt idx="6053">
                  <c:v>27607.51246295797</c:v>
                </c:pt>
                <c:pt idx="6054">
                  <c:v>27602.953692053961</c:v>
                </c:pt>
                <c:pt idx="6055">
                  <c:v>27598.39575213311</c:v>
                </c:pt>
                <c:pt idx="6056">
                  <c:v>27593.839326153808</c:v>
                </c:pt>
                <c:pt idx="6057">
                  <c:v>27589.284480331291</c:v>
                </c:pt>
                <c:pt idx="6058">
                  <c:v>27584.731206637352</c:v>
                </c:pt>
                <c:pt idx="6059">
                  <c:v>27580.179374693955</c:v>
                </c:pt>
                <c:pt idx="6060">
                  <c:v>27575.629034901474</c:v>
                </c:pt>
                <c:pt idx="6061">
                  <c:v>27571.080184846225</c:v>
                </c:pt>
                <c:pt idx="6062">
                  <c:v>27566.532767548531</c:v>
                </c:pt>
                <c:pt idx="6063">
                  <c:v>27561.98699889733</c:v>
                </c:pt>
                <c:pt idx="6064">
                  <c:v>27557.443107867341</c:v>
                </c:pt>
                <c:pt idx="6065">
                  <c:v>27552.900341150253</c:v>
                </c:pt>
                <c:pt idx="6066">
                  <c:v>27548.359563114787</c:v>
                </c:pt>
                <c:pt idx="6067">
                  <c:v>27543.821205936241</c:v>
                </c:pt>
                <c:pt idx="6068">
                  <c:v>27539.282762289095</c:v>
                </c:pt>
                <c:pt idx="6069">
                  <c:v>27534.745945409853</c:v>
                </c:pt>
                <c:pt idx="6070">
                  <c:v>27530.210583973723</c:v>
                </c:pt>
                <c:pt idx="6071">
                  <c:v>27525.676630234309</c:v>
                </c:pt>
                <c:pt idx="6072">
                  <c:v>27521.144355787215</c:v>
                </c:pt>
                <c:pt idx="6073">
                  <c:v>27516.613686176923</c:v>
                </c:pt>
                <c:pt idx="6074">
                  <c:v>27512.085683924051</c:v>
                </c:pt>
                <c:pt idx="6075">
                  <c:v>27507.557700148616</c:v>
                </c:pt>
                <c:pt idx="6076">
                  <c:v>27503.031230229222</c:v>
                </c:pt>
                <c:pt idx="6077">
                  <c:v>27498.506279794583</c:v>
                </c:pt>
                <c:pt idx="6078">
                  <c:v>27493.983909826889</c:v>
                </c:pt>
                <c:pt idx="6079">
                  <c:v>27489.462424251276</c:v>
                </c:pt>
                <c:pt idx="6080">
                  <c:v>27484.942006158159</c:v>
                </c:pt>
                <c:pt idx="6081">
                  <c:v>27480.423025229818</c:v>
                </c:pt>
                <c:pt idx="6082">
                  <c:v>27475.90547527773</c:v>
                </c:pt>
                <c:pt idx="6083">
                  <c:v>27471.389429952123</c:v>
                </c:pt>
                <c:pt idx="6084">
                  <c:v>27466.875848513646</c:v>
                </c:pt>
                <c:pt idx="6085">
                  <c:v>27462.362792072625</c:v>
                </c:pt>
                <c:pt idx="6086">
                  <c:v>27457.851157767389</c:v>
                </c:pt>
                <c:pt idx="6087">
                  <c:v>27453.34113817049</c:v>
                </c:pt>
                <c:pt idx="6088">
                  <c:v>27448.832470059107</c:v>
                </c:pt>
                <c:pt idx="6089">
                  <c:v>27444.325273304956</c:v>
                </c:pt>
                <c:pt idx="6090">
                  <c:v>27439.81970070766</c:v>
                </c:pt>
                <c:pt idx="6091">
                  <c:v>27435.315503448845</c:v>
                </c:pt>
                <c:pt idx="6092">
                  <c:v>27430.812802082233</c:v>
                </c:pt>
                <c:pt idx="6093">
                  <c:v>27426.311594536226</c:v>
                </c:pt>
                <c:pt idx="6094">
                  <c:v>27421.811951980155</c:v>
                </c:pt>
                <c:pt idx="6095">
                  <c:v>27417.313623247872</c:v>
                </c:pt>
                <c:pt idx="6096">
                  <c:v>27412.816776495645</c:v>
                </c:pt>
                <c:pt idx="6097">
                  <c:v>27408.321507536995</c:v>
                </c:pt>
                <c:pt idx="6098">
                  <c:v>27403.832358248994</c:v>
                </c:pt>
                <c:pt idx="6099">
                  <c:v>27399.340065688866</c:v>
                </c:pt>
                <c:pt idx="6100">
                  <c:v>27394.849106818896</c:v>
                </c:pt>
                <c:pt idx="6101">
                  <c:v>27390.359767725808</c:v>
                </c:pt>
                <c:pt idx="6102">
                  <c:v>27385.871966304308</c:v>
                </c:pt>
                <c:pt idx="6103">
                  <c:v>27381.385545059995</c:v>
                </c:pt>
                <c:pt idx="6104">
                  <c:v>27376.900488466905</c:v>
                </c:pt>
                <c:pt idx="6105">
                  <c:v>27372.416923041343</c:v>
                </c:pt>
                <c:pt idx="6106">
                  <c:v>27367.93484008083</c:v>
                </c:pt>
                <c:pt idx="6107">
                  <c:v>27363.454175101964</c:v>
                </c:pt>
                <c:pt idx="6108">
                  <c:v>27358.975031910926</c:v>
                </c:pt>
                <c:pt idx="6109">
                  <c:v>27354.497457437621</c:v>
                </c:pt>
                <c:pt idx="6110">
                  <c:v>27350.025112901956</c:v>
                </c:pt>
                <c:pt idx="6111">
                  <c:v>27345.550310188431</c:v>
                </c:pt>
                <c:pt idx="6112">
                  <c:v>27341.077441865156</c:v>
                </c:pt>
                <c:pt idx="6113">
                  <c:v>27336.605561354547</c:v>
                </c:pt>
                <c:pt idx="6114">
                  <c:v>27332.135723234052</c:v>
                </c:pt>
                <c:pt idx="6115">
                  <c:v>27327.66676871766</c:v>
                </c:pt>
                <c:pt idx="6116">
                  <c:v>27323.199314611284</c:v>
                </c:pt>
                <c:pt idx="6117">
                  <c:v>27318.733375888216</c:v>
                </c:pt>
                <c:pt idx="6118">
                  <c:v>27314.268995500101</c:v>
                </c:pt>
                <c:pt idx="6119">
                  <c:v>27309.805900964035</c:v>
                </c:pt>
                <c:pt idx="6120">
                  <c:v>27305.344488465918</c:v>
                </c:pt>
                <c:pt idx="6121">
                  <c:v>27300.88431133045</c:v>
                </c:pt>
                <c:pt idx="6122">
                  <c:v>27296.42571297778</c:v>
                </c:pt>
                <c:pt idx="6123">
                  <c:v>27291.968577373562</c:v>
                </c:pt>
                <c:pt idx="6124">
                  <c:v>27287.512763909679</c:v>
                </c:pt>
                <c:pt idx="6125">
                  <c:v>27283.058464882448</c:v>
                </c:pt>
                <c:pt idx="6126">
                  <c:v>27278.605638327699</c:v>
                </c:pt>
                <c:pt idx="6127">
                  <c:v>27274.155754593248</c:v>
                </c:pt>
                <c:pt idx="6128">
                  <c:v>27269.705752171074</c:v>
                </c:pt>
                <c:pt idx="6129">
                  <c:v>27265.257677761765</c:v>
                </c:pt>
                <c:pt idx="6130">
                  <c:v>27260.810579475299</c:v>
                </c:pt>
                <c:pt idx="6131">
                  <c:v>27256.365128328525</c:v>
                </c:pt>
                <c:pt idx="6132">
                  <c:v>27251.920954982961</c:v>
                </c:pt>
                <c:pt idx="6133">
                  <c:v>27247.478336633601</c:v>
                </c:pt>
                <c:pt idx="6134">
                  <c:v>27243.065453220377</c:v>
                </c:pt>
                <c:pt idx="6135">
                  <c:v>27238.629120400867</c:v>
                </c:pt>
                <c:pt idx="6136">
                  <c:v>27234.190900359623</c:v>
                </c:pt>
                <c:pt idx="6137">
                  <c:v>27229.756665469187</c:v>
                </c:pt>
                <c:pt idx="6138">
                  <c:v>27225.32116466379</c:v>
                </c:pt>
                <c:pt idx="6139">
                  <c:v>27220.887133173794</c:v>
                </c:pt>
                <c:pt idx="6140">
                  <c:v>27216.454603470007</c:v>
                </c:pt>
                <c:pt idx="6141">
                  <c:v>27212.023590658147</c:v>
                </c:pt>
                <c:pt idx="6142">
                  <c:v>27207.593901720134</c:v>
                </c:pt>
                <c:pt idx="6143">
                  <c:v>27203.165601124841</c:v>
                </c:pt>
                <c:pt idx="6144">
                  <c:v>27198.738752824527</c:v>
                </c:pt>
                <c:pt idx="6145">
                  <c:v>27194.313376359703</c:v>
                </c:pt>
                <c:pt idx="6146">
                  <c:v>27189.889844169611</c:v>
                </c:pt>
                <c:pt idx="6147">
                  <c:v>27185.467290376844</c:v>
                </c:pt>
                <c:pt idx="6148">
                  <c:v>27181.046221330678</c:v>
                </c:pt>
                <c:pt idx="6149">
                  <c:v>27176.626647419347</c:v>
                </c:pt>
                <c:pt idx="6150">
                  <c:v>27172.208591089438</c:v>
                </c:pt>
                <c:pt idx="6151">
                  <c:v>27167.791863425089</c:v>
                </c:pt>
                <c:pt idx="6152">
                  <c:v>27163.376636403569</c:v>
                </c:pt>
                <c:pt idx="6153">
                  <c:v>27158.962855017478</c:v>
                </c:pt>
                <c:pt idx="6154">
                  <c:v>27154.550544526141</c:v>
                </c:pt>
                <c:pt idx="6155">
                  <c:v>27150.139547036772</c:v>
                </c:pt>
                <c:pt idx="6156">
                  <c:v>27145.729929245641</c:v>
                </c:pt>
                <c:pt idx="6157">
                  <c:v>27141.321870218322</c:v>
                </c:pt>
                <c:pt idx="6158">
                  <c:v>27136.91551221786</c:v>
                </c:pt>
                <c:pt idx="6159">
                  <c:v>27132.510170430327</c:v>
                </c:pt>
                <c:pt idx="6160">
                  <c:v>27128.10631118068</c:v>
                </c:pt>
                <c:pt idx="6161">
                  <c:v>27123.703832431391</c:v>
                </c:pt>
                <c:pt idx="6162">
                  <c:v>27119.302803908933</c:v>
                </c:pt>
                <c:pt idx="6163">
                  <c:v>27114.903337291933</c:v>
                </c:pt>
                <c:pt idx="6164">
                  <c:v>27110.508215223748</c:v>
                </c:pt>
                <c:pt idx="6165">
                  <c:v>27106.111449803113</c:v>
                </c:pt>
                <c:pt idx="6166">
                  <c:v>27101.716174709094</c:v>
                </c:pt>
                <c:pt idx="6167">
                  <c:v>27097.323511893777</c:v>
                </c:pt>
                <c:pt idx="6168">
                  <c:v>27092.931067384368</c:v>
                </c:pt>
                <c:pt idx="6169">
                  <c:v>27088.540093953674</c:v>
                </c:pt>
                <c:pt idx="6170">
                  <c:v>27084.150561746275</c:v>
                </c:pt>
                <c:pt idx="6171">
                  <c:v>27079.762458393216</c:v>
                </c:pt>
                <c:pt idx="6172">
                  <c:v>27075.375758929142</c:v>
                </c:pt>
                <c:pt idx="6173">
                  <c:v>27070.990399503764</c:v>
                </c:pt>
                <c:pt idx="6174">
                  <c:v>27066.606509747384</c:v>
                </c:pt>
                <c:pt idx="6175">
                  <c:v>27062.224069440173</c:v>
                </c:pt>
                <c:pt idx="6176">
                  <c:v>27057.843087722602</c:v>
                </c:pt>
                <c:pt idx="6177">
                  <c:v>27053.463522960861</c:v>
                </c:pt>
                <c:pt idx="6178">
                  <c:v>27049.085280660303</c:v>
                </c:pt>
                <c:pt idx="6179">
                  <c:v>27044.708507901236</c:v>
                </c:pt>
                <c:pt idx="6180">
                  <c:v>27040.333049478992</c:v>
                </c:pt>
                <c:pt idx="6181">
                  <c:v>27035.959138953651</c:v>
                </c:pt>
                <c:pt idx="6182">
                  <c:v>27031.5866579496</c:v>
                </c:pt>
                <c:pt idx="6183">
                  <c:v>27027.223367739709</c:v>
                </c:pt>
                <c:pt idx="6184">
                  <c:v>27022.853992314631</c:v>
                </c:pt>
                <c:pt idx="6185">
                  <c:v>27018.485631796015</c:v>
                </c:pt>
                <c:pt idx="6186">
                  <c:v>27014.118755986772</c:v>
                </c:pt>
                <c:pt idx="6187">
                  <c:v>27009.753336336609</c:v>
                </c:pt>
                <c:pt idx="6188">
                  <c:v>27005.38928937108</c:v>
                </c:pt>
                <c:pt idx="6189">
                  <c:v>27001.026560713843</c:v>
                </c:pt>
                <c:pt idx="6190">
                  <c:v>26996.665271609272</c:v>
                </c:pt>
                <c:pt idx="6191">
                  <c:v>26992.305359090686</c:v>
                </c:pt>
                <c:pt idx="6192">
                  <c:v>26987.946850636126</c:v>
                </c:pt>
                <c:pt idx="6193">
                  <c:v>26983.589741022039</c:v>
                </c:pt>
                <c:pt idx="6194">
                  <c:v>26979.234136970463</c:v>
                </c:pt>
                <c:pt idx="6195">
                  <c:v>26974.879878093685</c:v>
                </c:pt>
                <c:pt idx="6196">
                  <c:v>26970.527049325236</c:v>
                </c:pt>
                <c:pt idx="6197">
                  <c:v>26966.175708319042</c:v>
                </c:pt>
                <c:pt idx="6198">
                  <c:v>26961.826013706221</c:v>
                </c:pt>
                <c:pt idx="6199">
                  <c:v>26957.477441352294</c:v>
                </c:pt>
                <c:pt idx="6200">
                  <c:v>26953.130222767977</c:v>
                </c:pt>
                <c:pt idx="6201">
                  <c:v>26948.784426415848</c:v>
                </c:pt>
                <c:pt idx="6202">
                  <c:v>26944.440105212172</c:v>
                </c:pt>
                <c:pt idx="6203">
                  <c:v>26940.097031355912</c:v>
                </c:pt>
                <c:pt idx="6204">
                  <c:v>26935.755504034176</c:v>
                </c:pt>
                <c:pt idx="6205">
                  <c:v>26931.415361886146</c:v>
                </c:pt>
                <c:pt idx="6206">
                  <c:v>26927.076637001031</c:v>
                </c:pt>
                <c:pt idx="6207">
                  <c:v>26922.739191041659</c:v>
                </c:pt>
                <c:pt idx="6208">
                  <c:v>26918.403219414504</c:v>
                </c:pt>
                <c:pt idx="6209">
                  <c:v>26914.068620740611</c:v>
                </c:pt>
                <c:pt idx="6210">
                  <c:v>26909.735370278406</c:v>
                </c:pt>
                <c:pt idx="6211">
                  <c:v>26905.403479104389</c:v>
                </c:pt>
                <c:pt idx="6212">
                  <c:v>26901.074158301915</c:v>
                </c:pt>
                <c:pt idx="6213">
                  <c:v>26896.748046167559</c:v>
                </c:pt>
                <c:pt idx="6214">
                  <c:v>26892.420411727304</c:v>
                </c:pt>
                <c:pt idx="6215">
                  <c:v>26888.094129486035</c:v>
                </c:pt>
                <c:pt idx="6216">
                  <c:v>26883.769253847044</c:v>
                </c:pt>
                <c:pt idx="6217">
                  <c:v>26879.445714243659</c:v>
                </c:pt>
                <c:pt idx="6218">
                  <c:v>26875.123566661532</c:v>
                </c:pt>
                <c:pt idx="6219">
                  <c:v>26870.802807245669</c:v>
                </c:pt>
                <c:pt idx="6220">
                  <c:v>26866.484883630939</c:v>
                </c:pt>
                <c:pt idx="6221">
                  <c:v>26862.167060602391</c:v>
                </c:pt>
                <c:pt idx="6222">
                  <c:v>26857.850724692871</c:v>
                </c:pt>
                <c:pt idx="6223">
                  <c:v>26853.535718149698</c:v>
                </c:pt>
                <c:pt idx="6224">
                  <c:v>26849.2220354819</c:v>
                </c:pt>
                <c:pt idx="6225">
                  <c:v>26844.909600204759</c:v>
                </c:pt>
                <c:pt idx="6226">
                  <c:v>26840.598971264371</c:v>
                </c:pt>
                <c:pt idx="6227">
                  <c:v>26836.289365646313</c:v>
                </c:pt>
                <c:pt idx="6228">
                  <c:v>26831.981147735631</c:v>
                </c:pt>
                <c:pt idx="6229">
                  <c:v>26827.674743319083</c:v>
                </c:pt>
                <c:pt idx="6230">
                  <c:v>26823.371984062924</c:v>
                </c:pt>
                <c:pt idx="6231">
                  <c:v>26819.067892093939</c:v>
                </c:pt>
                <c:pt idx="6232">
                  <c:v>26814.765197903005</c:v>
                </c:pt>
                <c:pt idx="6233">
                  <c:v>26810.463935158958</c:v>
                </c:pt>
                <c:pt idx="6234">
                  <c:v>26806.163940943214</c:v>
                </c:pt>
                <c:pt idx="6235">
                  <c:v>26801.865432362163</c:v>
                </c:pt>
                <c:pt idx="6236">
                  <c:v>26797.568596474339</c:v>
                </c:pt>
                <c:pt idx="6237">
                  <c:v>26793.272940506115</c:v>
                </c:pt>
                <c:pt idx="6238">
                  <c:v>26789.023575693675</c:v>
                </c:pt>
                <c:pt idx="6239">
                  <c:v>26784.730526048919</c:v>
                </c:pt>
                <c:pt idx="6240">
                  <c:v>26780.438890647682</c:v>
                </c:pt>
                <c:pt idx="6241">
                  <c:v>26776.149065100653</c:v>
                </c:pt>
                <c:pt idx="6242">
                  <c:v>26771.860109960904</c:v>
                </c:pt>
                <c:pt idx="6243">
                  <c:v>26767.572565137489</c:v>
                </c:pt>
                <c:pt idx="6244">
                  <c:v>26763.286483773085</c:v>
                </c:pt>
                <c:pt idx="6245">
                  <c:v>26759.00164118264</c:v>
                </c:pt>
                <c:pt idx="6246">
                  <c:v>26754.718251559698</c:v>
                </c:pt>
                <c:pt idx="6247">
                  <c:v>26750.436228210157</c:v>
                </c:pt>
                <c:pt idx="6248">
                  <c:v>26746.15557461336</c:v>
                </c:pt>
                <c:pt idx="6249">
                  <c:v>26741.876733018125</c:v>
                </c:pt>
                <c:pt idx="6250">
                  <c:v>26737.59884811152</c:v>
                </c:pt>
                <c:pt idx="6251">
                  <c:v>26733.322273843067</c:v>
                </c:pt>
                <c:pt idx="6252">
                  <c:v>26729.047101028867</c:v>
                </c:pt>
                <c:pt idx="6253">
                  <c:v>26724.773271894166</c:v>
                </c:pt>
                <c:pt idx="6254">
                  <c:v>26720.500854104896</c:v>
                </c:pt>
                <c:pt idx="6255">
                  <c:v>26716.229716613176</c:v>
                </c:pt>
                <c:pt idx="6256">
                  <c:v>26711.960060273617</c:v>
                </c:pt>
                <c:pt idx="6257">
                  <c:v>26707.691685972553</c:v>
                </c:pt>
                <c:pt idx="6258">
                  <c:v>26703.424628286921</c:v>
                </c:pt>
                <c:pt idx="6259">
                  <c:v>26699.15894543895</c:v>
                </c:pt>
                <c:pt idx="6260">
                  <c:v>26694.894824859901</c:v>
                </c:pt>
                <c:pt idx="6261">
                  <c:v>26690.632018276559</c:v>
                </c:pt>
                <c:pt idx="6262">
                  <c:v>26686.370521067831</c:v>
                </c:pt>
                <c:pt idx="6263">
                  <c:v>26682.110267609347</c:v>
                </c:pt>
                <c:pt idx="6264">
                  <c:v>26677.851989833194</c:v>
                </c:pt>
                <c:pt idx="6265">
                  <c:v>26673.5945483098</c:v>
                </c:pt>
                <c:pt idx="6266">
                  <c:v>26669.338350041362</c:v>
                </c:pt>
                <c:pt idx="6267">
                  <c:v>26665.083668536303</c:v>
                </c:pt>
                <c:pt idx="6268">
                  <c:v>26660.830333824739</c:v>
                </c:pt>
                <c:pt idx="6269">
                  <c:v>26656.578483298974</c:v>
                </c:pt>
                <c:pt idx="6270">
                  <c:v>26652.327859193414</c:v>
                </c:pt>
                <c:pt idx="6271">
                  <c:v>26648.078550967562</c:v>
                </c:pt>
                <c:pt idx="6272">
                  <c:v>26643.830601872487</c:v>
                </c:pt>
                <c:pt idx="6273">
                  <c:v>26639.583919095192</c:v>
                </c:pt>
                <c:pt idx="6274">
                  <c:v>26635.346375841153</c:v>
                </c:pt>
                <c:pt idx="6275">
                  <c:v>26631.102855007386</c:v>
                </c:pt>
                <c:pt idx="6276">
                  <c:v>26626.860281761124</c:v>
                </c:pt>
                <c:pt idx="6277">
                  <c:v>26622.619032487226</c:v>
                </c:pt>
                <c:pt idx="6278">
                  <c:v>26618.37916133778</c:v>
                </c:pt>
                <c:pt idx="6279">
                  <c:v>26614.140706208964</c:v>
                </c:pt>
                <c:pt idx="6280">
                  <c:v>26609.903594249816</c:v>
                </c:pt>
                <c:pt idx="6281">
                  <c:v>26605.667792977249</c:v>
                </c:pt>
                <c:pt idx="6282">
                  <c:v>26601.43324454609</c:v>
                </c:pt>
                <c:pt idx="6283">
                  <c:v>26597.200560183832</c:v>
                </c:pt>
                <c:pt idx="6284">
                  <c:v>26592.969873274233</c:v>
                </c:pt>
                <c:pt idx="6285">
                  <c:v>26588.739427360779</c:v>
                </c:pt>
                <c:pt idx="6286">
                  <c:v>26584.510636825704</c:v>
                </c:pt>
                <c:pt idx="6287">
                  <c:v>26580.282839778982</c:v>
                </c:pt>
                <c:pt idx="6288">
                  <c:v>26576.056379251211</c:v>
                </c:pt>
                <c:pt idx="6289">
                  <c:v>26571.831260987419</c:v>
                </c:pt>
                <c:pt idx="6290">
                  <c:v>26567.607571389424</c:v>
                </c:pt>
                <c:pt idx="6291">
                  <c:v>26563.38520598512</c:v>
                </c:pt>
                <c:pt idx="6292">
                  <c:v>26559.16410903167</c:v>
                </c:pt>
                <c:pt idx="6293">
                  <c:v>26554.945515009476</c:v>
                </c:pt>
                <c:pt idx="6294">
                  <c:v>26550.727142461034</c:v>
                </c:pt>
                <c:pt idx="6295">
                  <c:v>26546.510163533159</c:v>
                </c:pt>
                <c:pt idx="6296">
                  <c:v>26542.29955898652</c:v>
                </c:pt>
                <c:pt idx="6297">
                  <c:v>26538.085792781538</c:v>
                </c:pt>
                <c:pt idx="6298">
                  <c:v>26533.872789520927</c:v>
                </c:pt>
                <c:pt idx="6299">
                  <c:v>26529.661165722137</c:v>
                </c:pt>
                <c:pt idx="6300">
                  <c:v>26525.450810374652</c:v>
                </c:pt>
                <c:pt idx="6301">
                  <c:v>26521.241962345201</c:v>
                </c:pt>
                <c:pt idx="6302">
                  <c:v>26517.034681373862</c:v>
                </c:pt>
                <c:pt idx="6303">
                  <c:v>26512.828323373349</c:v>
                </c:pt>
                <c:pt idx="6304">
                  <c:v>26508.623315153465</c:v>
                </c:pt>
                <c:pt idx="6305">
                  <c:v>26504.419600704503</c:v>
                </c:pt>
                <c:pt idx="6306">
                  <c:v>26500.21735401373</c:v>
                </c:pt>
                <c:pt idx="6307">
                  <c:v>26496.016463442327</c:v>
                </c:pt>
                <c:pt idx="6308">
                  <c:v>26491.81676312206</c:v>
                </c:pt>
                <c:pt idx="6309">
                  <c:v>26487.618439601571</c:v>
                </c:pt>
                <c:pt idx="6310">
                  <c:v>26483.421544923938</c:v>
                </c:pt>
                <c:pt idx="6311">
                  <c:v>26479.226294362321</c:v>
                </c:pt>
                <c:pt idx="6312">
                  <c:v>26475.031929305271</c:v>
                </c:pt>
                <c:pt idx="6313">
                  <c:v>26470.838873115088</c:v>
                </c:pt>
                <c:pt idx="6314">
                  <c:v>26466.653572686515</c:v>
                </c:pt>
                <c:pt idx="6315">
                  <c:v>26462.463175890414</c:v>
                </c:pt>
                <c:pt idx="6316">
                  <c:v>26458.2741503582</c:v>
                </c:pt>
                <c:pt idx="6317">
                  <c:v>26454.087230706271</c:v>
                </c:pt>
                <c:pt idx="6318">
                  <c:v>26449.900834562781</c:v>
                </c:pt>
                <c:pt idx="6319">
                  <c:v>26445.715881899083</c:v>
                </c:pt>
                <c:pt idx="6320">
                  <c:v>26441.532210784913</c:v>
                </c:pt>
                <c:pt idx="6321">
                  <c:v>26437.350014904539</c:v>
                </c:pt>
                <c:pt idx="6322">
                  <c:v>26433.168880782468</c:v>
                </c:pt>
                <c:pt idx="6323">
                  <c:v>26428.989072689365</c:v>
                </c:pt>
                <c:pt idx="6324">
                  <c:v>26424.810637877697</c:v>
                </c:pt>
                <c:pt idx="6325">
                  <c:v>26420.634050198798</c:v>
                </c:pt>
                <c:pt idx="6326">
                  <c:v>26416.458294066317</c:v>
                </c:pt>
                <c:pt idx="6327">
                  <c:v>26412.283857332346</c:v>
                </c:pt>
                <c:pt idx="6328">
                  <c:v>26408.110677400735</c:v>
                </c:pt>
                <c:pt idx="6329">
                  <c:v>26403.938856511337</c:v>
                </c:pt>
                <c:pt idx="6330">
                  <c:v>26399.768432763842</c:v>
                </c:pt>
                <c:pt idx="6331">
                  <c:v>26395.599539033672</c:v>
                </c:pt>
                <c:pt idx="6332">
                  <c:v>26391.43175121332</c:v>
                </c:pt>
                <c:pt idx="6333">
                  <c:v>26387.265437390899</c:v>
                </c:pt>
                <c:pt idx="6334">
                  <c:v>26383.100200509845</c:v>
                </c:pt>
                <c:pt idx="6335">
                  <c:v>26378.936986102515</c:v>
                </c:pt>
                <c:pt idx="6336">
                  <c:v>26374.774379666331</c:v>
                </c:pt>
                <c:pt idx="6337">
                  <c:v>26370.61305617317</c:v>
                </c:pt>
                <c:pt idx="6338">
                  <c:v>26366.453023614482</c:v>
                </c:pt>
                <c:pt idx="6339">
                  <c:v>26362.300428500348</c:v>
                </c:pt>
                <c:pt idx="6340">
                  <c:v>26358.143018981053</c:v>
                </c:pt>
                <c:pt idx="6341">
                  <c:v>26353.987030480042</c:v>
                </c:pt>
                <c:pt idx="6342">
                  <c:v>26349.832347570202</c:v>
                </c:pt>
                <c:pt idx="6343">
                  <c:v>26345.678885392572</c:v>
                </c:pt>
                <c:pt idx="6344">
                  <c:v>26341.526694729189</c:v>
                </c:pt>
                <c:pt idx="6345">
                  <c:v>26337.375886866797</c:v>
                </c:pt>
                <c:pt idx="6346">
                  <c:v>26333.226312028826</c:v>
                </c:pt>
                <c:pt idx="6347">
                  <c:v>26329.078241205771</c:v>
                </c:pt>
                <c:pt idx="6348">
                  <c:v>26324.93137504713</c:v>
                </c:pt>
                <c:pt idx="6349">
                  <c:v>26320.785775617991</c:v>
                </c:pt>
                <c:pt idx="6350">
                  <c:v>26316.641475123222</c:v>
                </c:pt>
                <c:pt idx="6351">
                  <c:v>26312.498584462781</c:v>
                </c:pt>
                <c:pt idx="6352">
                  <c:v>26308.356992235975</c:v>
                </c:pt>
                <c:pt idx="6353">
                  <c:v>26304.216677946988</c:v>
                </c:pt>
                <c:pt idx="6354">
                  <c:v>26300.077550617651</c:v>
                </c:pt>
                <c:pt idx="6355">
                  <c:v>26295.939810285581</c:v>
                </c:pt>
                <c:pt idx="6356">
                  <c:v>26291.803282085588</c:v>
                </c:pt>
                <c:pt idx="6357">
                  <c:v>26287.668051273737</c:v>
                </c:pt>
                <c:pt idx="6358">
                  <c:v>26283.534220789181</c:v>
                </c:pt>
                <c:pt idx="6359">
                  <c:v>26279.402063423953</c:v>
                </c:pt>
                <c:pt idx="6360">
                  <c:v>26275.270836353247</c:v>
                </c:pt>
                <c:pt idx="6361">
                  <c:v>26271.140803213297</c:v>
                </c:pt>
                <c:pt idx="6362">
                  <c:v>26267.012360079501</c:v>
                </c:pt>
                <c:pt idx="6363">
                  <c:v>26262.885551097716</c:v>
                </c:pt>
                <c:pt idx="6364">
                  <c:v>26258.759500652621</c:v>
                </c:pt>
                <c:pt idx="6365">
                  <c:v>26254.634708606234</c:v>
                </c:pt>
                <c:pt idx="6366">
                  <c:v>26250.51149880352</c:v>
                </c:pt>
                <c:pt idx="6367">
                  <c:v>26246.389450467075</c:v>
                </c:pt>
                <c:pt idx="6368">
                  <c:v>26242.268569724343</c:v>
                </c:pt>
                <c:pt idx="6369">
                  <c:v>26238.149270629146</c:v>
                </c:pt>
                <c:pt idx="6370">
                  <c:v>26234.031068472927</c:v>
                </c:pt>
                <c:pt idx="6371">
                  <c:v>26229.914137985092</c:v>
                </c:pt>
                <c:pt idx="6372">
                  <c:v>26225.798421493851</c:v>
                </c:pt>
                <c:pt idx="6373">
                  <c:v>26221.683988962974</c:v>
                </c:pt>
                <c:pt idx="6374">
                  <c:v>26217.570793618888</c:v>
                </c:pt>
                <c:pt idx="6375">
                  <c:v>26213.459034903175</c:v>
                </c:pt>
                <c:pt idx="6376">
                  <c:v>26209.348500843025</c:v>
                </c:pt>
                <c:pt idx="6377">
                  <c:v>26205.239225343576</c:v>
                </c:pt>
                <c:pt idx="6378">
                  <c:v>26201.131191370729</c:v>
                </c:pt>
                <c:pt idx="6379">
                  <c:v>26197.02448606665</c:v>
                </c:pt>
                <c:pt idx="6380">
                  <c:v>26192.919118368252</c:v>
                </c:pt>
                <c:pt idx="6381">
                  <c:v>26188.819480466602</c:v>
                </c:pt>
                <c:pt idx="6382">
                  <c:v>26184.716583936348</c:v>
                </c:pt>
                <c:pt idx="6383">
                  <c:v>26180.615093243377</c:v>
                </c:pt>
                <c:pt idx="6384">
                  <c:v>26176.514840292202</c:v>
                </c:pt>
                <c:pt idx="6385">
                  <c:v>26172.415912402477</c:v>
                </c:pt>
                <c:pt idx="6386">
                  <c:v>26168.318296082416</c:v>
                </c:pt>
                <c:pt idx="6387">
                  <c:v>26164.229486079901</c:v>
                </c:pt>
                <c:pt idx="6388">
                  <c:v>26160.1343359128</c:v>
                </c:pt>
                <c:pt idx="6389">
                  <c:v>26156.040533151918</c:v>
                </c:pt>
                <c:pt idx="6390">
                  <c:v>26151.947996120231</c:v>
                </c:pt>
                <c:pt idx="6391">
                  <c:v>26147.856738298815</c:v>
                </c:pt>
                <c:pt idx="6392">
                  <c:v>26143.766729200292</c:v>
                </c:pt>
                <c:pt idx="6393">
                  <c:v>26139.677960604524</c:v>
                </c:pt>
                <c:pt idx="6394">
                  <c:v>26135.590489570699</c:v>
                </c:pt>
                <c:pt idx="6395">
                  <c:v>26131.504700484642</c:v>
                </c:pt>
                <c:pt idx="6396">
                  <c:v>26127.419739230332</c:v>
                </c:pt>
                <c:pt idx="6397">
                  <c:v>26123.336200867147</c:v>
                </c:pt>
                <c:pt idx="6398">
                  <c:v>26119.254091710587</c:v>
                </c:pt>
                <c:pt idx="6399">
                  <c:v>26115.173721126408</c:v>
                </c:pt>
                <c:pt idx="6400">
                  <c:v>26111.093947656351</c:v>
                </c:pt>
                <c:pt idx="6401">
                  <c:v>26107.01550855632</c:v>
                </c:pt>
                <c:pt idx="6402">
                  <c:v>26102.938226182749</c:v>
                </c:pt>
                <c:pt idx="6403">
                  <c:v>26098.862324812901</c:v>
                </c:pt>
                <c:pt idx="6404">
                  <c:v>26094.787588760904</c:v>
                </c:pt>
                <c:pt idx="6405">
                  <c:v>26090.714114319991</c:v>
                </c:pt>
                <c:pt idx="6406">
                  <c:v>26086.64286102364</c:v>
                </c:pt>
                <c:pt idx="6407">
                  <c:v>26082.571978643868</c:v>
                </c:pt>
                <c:pt idx="6408">
                  <c:v>26078.502453964982</c:v>
                </c:pt>
                <c:pt idx="6409">
                  <c:v>26074.434093297801</c:v>
                </c:pt>
                <c:pt idx="6410">
                  <c:v>26070.371996782444</c:v>
                </c:pt>
                <c:pt idx="6411">
                  <c:v>26066.306268247135</c:v>
                </c:pt>
                <c:pt idx="6412">
                  <c:v>26062.241687343958</c:v>
                </c:pt>
                <c:pt idx="6413">
                  <c:v>26058.178462907086</c:v>
                </c:pt>
                <c:pt idx="6414">
                  <c:v>26054.116424175532</c:v>
                </c:pt>
                <c:pt idx="6415">
                  <c:v>26050.05567244691</c:v>
                </c:pt>
                <c:pt idx="6416">
                  <c:v>26045.996202963906</c:v>
                </c:pt>
                <c:pt idx="6417">
                  <c:v>26041.938014340947</c:v>
                </c:pt>
                <c:pt idx="6418">
                  <c:v>26037.881034384434</c:v>
                </c:pt>
                <c:pt idx="6419">
                  <c:v>26033.830326019786</c:v>
                </c:pt>
                <c:pt idx="6420">
                  <c:v>26029.775843801122</c:v>
                </c:pt>
                <c:pt idx="6421">
                  <c:v>26025.7226687576</c:v>
                </c:pt>
                <c:pt idx="6422">
                  <c:v>26021.670711312676</c:v>
                </c:pt>
                <c:pt idx="6423">
                  <c:v>26017.62037859506</c:v>
                </c:pt>
                <c:pt idx="6424">
                  <c:v>26013.571021337691</c:v>
                </c:pt>
                <c:pt idx="6425">
                  <c:v>26009.522982741153</c:v>
                </c:pt>
                <c:pt idx="6426">
                  <c:v>26005.476275156059</c:v>
                </c:pt>
                <c:pt idx="6427">
                  <c:v>26001.430632760505</c:v>
                </c:pt>
                <c:pt idx="6428">
                  <c:v>25997.386362140198</c:v>
                </c:pt>
                <c:pt idx="6429">
                  <c:v>25993.343239764912</c:v>
                </c:pt>
                <c:pt idx="6430">
                  <c:v>25989.301367675038</c:v>
                </c:pt>
                <c:pt idx="6431">
                  <c:v>25985.261293683569</c:v>
                </c:pt>
                <c:pt idx="6432">
                  <c:v>25981.222079635339</c:v>
                </c:pt>
                <c:pt idx="6433">
                  <c:v>25977.184277011831</c:v>
                </c:pt>
                <c:pt idx="6434">
                  <c:v>25973.14748046872</c:v>
                </c:pt>
                <c:pt idx="6435">
                  <c:v>25969.111927322843</c:v>
                </c:pt>
                <c:pt idx="6436">
                  <c:v>25965.07769553435</c:v>
                </c:pt>
                <c:pt idx="6437">
                  <c:v>25961.044678278915</c:v>
                </c:pt>
                <c:pt idx="6438">
                  <c:v>25957.01293763415</c:v>
                </c:pt>
                <c:pt idx="6439">
                  <c:v>25952.982413769976</c:v>
                </c:pt>
                <c:pt idx="6440">
                  <c:v>25948.95447052921</c:v>
                </c:pt>
                <c:pt idx="6441">
                  <c:v>25944.926380783047</c:v>
                </c:pt>
                <c:pt idx="6442">
                  <c:v>25940.899671401869</c:v>
                </c:pt>
                <c:pt idx="6443">
                  <c:v>25936.876254320643</c:v>
                </c:pt>
                <c:pt idx="6444">
                  <c:v>25932.852022163261</c:v>
                </c:pt>
                <c:pt idx="6445">
                  <c:v>25928.828971631232</c:v>
                </c:pt>
                <c:pt idx="6446">
                  <c:v>25924.807304791695</c:v>
                </c:pt>
                <c:pt idx="6447">
                  <c:v>25920.786716287785</c:v>
                </c:pt>
                <c:pt idx="6448">
                  <c:v>25916.76738690733</c:v>
                </c:pt>
                <c:pt idx="6449">
                  <c:v>25912.749356875906</c:v>
                </c:pt>
                <c:pt idx="6450">
                  <c:v>25908.732507282773</c:v>
                </c:pt>
                <c:pt idx="6451">
                  <c:v>25904.716983392682</c:v>
                </c:pt>
                <c:pt idx="6452">
                  <c:v>25900.702626124432</c:v>
                </c:pt>
                <c:pt idx="6453">
                  <c:v>25896.689718993024</c:v>
                </c:pt>
                <c:pt idx="6454">
                  <c:v>25892.677904717646</c:v>
                </c:pt>
                <c:pt idx="6455">
                  <c:v>25888.667415777869</c:v>
                </c:pt>
                <c:pt idx="6456">
                  <c:v>25884.65811696793</c:v>
                </c:pt>
                <c:pt idx="6457">
                  <c:v>25880.656142823293</c:v>
                </c:pt>
                <c:pt idx="6458">
                  <c:v>25876.649267743123</c:v>
                </c:pt>
                <c:pt idx="6459">
                  <c:v>25872.643732734439</c:v>
                </c:pt>
                <c:pt idx="6460">
                  <c:v>25868.639401176089</c:v>
                </c:pt>
                <c:pt idx="6461">
                  <c:v>25864.636331011876</c:v>
                </c:pt>
                <c:pt idx="6462">
                  <c:v>25860.634523047353</c:v>
                </c:pt>
                <c:pt idx="6463">
                  <c:v>25856.633883424358</c:v>
                </c:pt>
                <c:pt idx="6464">
                  <c:v>25852.63446596366</c:v>
                </c:pt>
                <c:pt idx="6465">
                  <c:v>25848.636377815503</c:v>
                </c:pt>
                <c:pt idx="6466">
                  <c:v>25844.639462933799</c:v>
                </c:pt>
                <c:pt idx="6467">
                  <c:v>25840.64374941244</c:v>
                </c:pt>
                <c:pt idx="6468">
                  <c:v>25836.649368179584</c:v>
                </c:pt>
                <c:pt idx="6469">
                  <c:v>25832.656126207108</c:v>
                </c:pt>
                <c:pt idx="6470">
                  <c:v>25828.664159811011</c:v>
                </c:pt>
                <c:pt idx="6471">
                  <c:v>25824.673327895096</c:v>
                </c:pt>
                <c:pt idx="6472">
                  <c:v>25820.683754797421</c:v>
                </c:pt>
                <c:pt idx="6473">
                  <c:v>25816.695528108972</c:v>
                </c:pt>
                <c:pt idx="6474">
                  <c:v>25812.708548096907</c:v>
                </c:pt>
                <c:pt idx="6475">
                  <c:v>25808.722644985712</c:v>
                </c:pt>
                <c:pt idx="6476">
                  <c:v>25804.738149109868</c:v>
                </c:pt>
                <c:pt idx="6477">
                  <c:v>25800.75477796212</c:v>
                </c:pt>
                <c:pt idx="6478">
                  <c:v>25796.772594862599</c:v>
                </c:pt>
                <c:pt idx="6479">
                  <c:v>25792.791737463445</c:v>
                </c:pt>
                <c:pt idx="6480">
                  <c:v>25788.811982928</c:v>
                </c:pt>
                <c:pt idx="6481">
                  <c:v>25784.833455932796</c:v>
                </c:pt>
                <c:pt idx="6482">
                  <c:v>25780.856233434577</c:v>
                </c:pt>
                <c:pt idx="6483">
                  <c:v>25776.880165096019</c:v>
                </c:pt>
                <c:pt idx="6484">
                  <c:v>25772.905322724273</c:v>
                </c:pt>
                <c:pt idx="6485">
                  <c:v>25768.933089402854</c:v>
                </c:pt>
                <c:pt idx="6486">
                  <c:v>25764.960815736293</c:v>
                </c:pt>
                <c:pt idx="6487">
                  <c:v>25760.989731334575</c:v>
                </c:pt>
                <c:pt idx="6488">
                  <c:v>25757.019825801512</c:v>
                </c:pt>
                <c:pt idx="6489">
                  <c:v>25753.051139943906</c:v>
                </c:pt>
                <c:pt idx="6490">
                  <c:v>25749.083782890753</c:v>
                </c:pt>
                <c:pt idx="6491">
                  <c:v>25745.117526752936</c:v>
                </c:pt>
                <c:pt idx="6492">
                  <c:v>25741.152559219685</c:v>
                </c:pt>
                <c:pt idx="6493">
                  <c:v>25737.189077819716</c:v>
                </c:pt>
                <c:pt idx="6494">
                  <c:v>25733.226596516877</c:v>
                </c:pt>
                <c:pt idx="6495">
                  <c:v>25729.265343192292</c:v>
                </c:pt>
                <c:pt idx="6496">
                  <c:v>25725.30531120165</c:v>
                </c:pt>
                <c:pt idx="6497">
                  <c:v>25721.346589148798</c:v>
                </c:pt>
                <c:pt idx="6498">
                  <c:v>25717.388989903029</c:v>
                </c:pt>
                <c:pt idx="6499">
                  <c:v>25713.432566422063</c:v>
                </c:pt>
                <c:pt idx="6500">
                  <c:v>25709.477364776198</c:v>
                </c:pt>
                <c:pt idx="6501">
                  <c:v>25705.523354107976</c:v>
                </c:pt>
                <c:pt idx="6502">
                  <c:v>25701.570482609575</c:v>
                </c:pt>
                <c:pt idx="6503">
                  <c:v>25697.618977307819</c:v>
                </c:pt>
                <c:pt idx="6504">
                  <c:v>25693.668638751224</c:v>
                </c:pt>
                <c:pt idx="6505">
                  <c:v>25689.719412092949</c:v>
                </c:pt>
                <c:pt idx="6506">
                  <c:v>25685.771427671632</c:v>
                </c:pt>
                <c:pt idx="6507">
                  <c:v>25681.824669626967</c:v>
                </c:pt>
                <c:pt idx="6508">
                  <c:v>25677.879101663082</c:v>
                </c:pt>
                <c:pt idx="6509">
                  <c:v>25673.934891842662</c:v>
                </c:pt>
                <c:pt idx="6510">
                  <c:v>25669.991728750687</c:v>
                </c:pt>
                <c:pt idx="6511">
                  <c:v>25666.05005693404</c:v>
                </c:pt>
                <c:pt idx="6512">
                  <c:v>25662.155223515198</c:v>
                </c:pt>
                <c:pt idx="6513">
                  <c:v>25658.215754574754</c:v>
                </c:pt>
                <c:pt idx="6514">
                  <c:v>25654.278540255218</c:v>
                </c:pt>
                <c:pt idx="6515">
                  <c:v>25650.341526508968</c:v>
                </c:pt>
                <c:pt idx="6516">
                  <c:v>25646.40561562869</c:v>
                </c:pt>
                <c:pt idx="6517">
                  <c:v>25642.471228066406</c:v>
                </c:pt>
                <c:pt idx="6518">
                  <c:v>25638.537779217466</c:v>
                </c:pt>
                <c:pt idx="6519">
                  <c:v>25634.605626914199</c:v>
                </c:pt>
                <c:pt idx="6520">
                  <c:v>25630.675095710943</c:v>
                </c:pt>
                <c:pt idx="6521">
                  <c:v>25626.745413193094</c:v>
                </c:pt>
                <c:pt idx="6522">
                  <c:v>25622.816834434092</c:v>
                </c:pt>
                <c:pt idx="6523">
                  <c:v>25618.889651442918</c:v>
                </c:pt>
                <c:pt idx="6524">
                  <c:v>25614.963388994252</c:v>
                </c:pt>
                <c:pt idx="6525">
                  <c:v>25611.038376727065</c:v>
                </c:pt>
                <c:pt idx="6526">
                  <c:v>25607.11451724797</c:v>
                </c:pt>
                <c:pt idx="6527">
                  <c:v>25603.191882141527</c:v>
                </c:pt>
                <c:pt idx="6528">
                  <c:v>25599.270571747285</c:v>
                </c:pt>
                <c:pt idx="6529">
                  <c:v>25595.353643217572</c:v>
                </c:pt>
                <c:pt idx="6530">
                  <c:v>25591.434655436413</c:v>
                </c:pt>
                <c:pt idx="6531">
                  <c:v>25587.516994409321</c:v>
                </c:pt>
                <c:pt idx="6532">
                  <c:v>25583.600400925516</c:v>
                </c:pt>
                <c:pt idx="6533">
                  <c:v>25579.687978662343</c:v>
                </c:pt>
                <c:pt idx="6534">
                  <c:v>25575.773856553904</c:v>
                </c:pt>
                <c:pt idx="6535">
                  <c:v>25571.865996416731</c:v>
                </c:pt>
                <c:pt idx="6536">
                  <c:v>25567.954299807694</c:v>
                </c:pt>
                <c:pt idx="6537">
                  <c:v>25564.043781152679</c:v>
                </c:pt>
                <c:pt idx="6538">
                  <c:v>25560.134455288691</c:v>
                </c:pt>
                <c:pt idx="6539">
                  <c:v>25556.226233671579</c:v>
                </c:pt>
                <c:pt idx="6540">
                  <c:v>25552.319260433851</c:v>
                </c:pt>
                <c:pt idx="6541">
                  <c:v>25548.413422501202</c:v>
                </c:pt>
                <c:pt idx="6542">
                  <c:v>25544.508817876929</c:v>
                </c:pt>
                <c:pt idx="6543">
                  <c:v>25540.605546358303</c:v>
                </c:pt>
                <c:pt idx="6544">
                  <c:v>25536.704540745341</c:v>
                </c:pt>
                <c:pt idx="6545">
                  <c:v>25532.803466530026</c:v>
                </c:pt>
                <c:pt idx="6546">
                  <c:v>25528.90396241111</c:v>
                </c:pt>
                <c:pt idx="6547">
                  <c:v>25525.005230508279</c:v>
                </c:pt>
                <c:pt idx="6548">
                  <c:v>25521.108553372251</c:v>
                </c:pt>
                <c:pt idx="6549">
                  <c:v>25517.212277257233</c:v>
                </c:pt>
                <c:pt idx="6550">
                  <c:v>25513.317140241466</c:v>
                </c:pt>
                <c:pt idx="6551">
                  <c:v>25509.423202923474</c:v>
                </c:pt>
                <c:pt idx="6552">
                  <c:v>25505.530455601191</c:v>
                </c:pt>
                <c:pt idx="6553">
                  <c:v>25501.639037147947</c:v>
                </c:pt>
                <c:pt idx="6554">
                  <c:v>25497.748687018619</c:v>
                </c:pt>
                <c:pt idx="6555">
                  <c:v>25493.859606894599</c:v>
                </c:pt>
                <c:pt idx="6556">
                  <c:v>25489.971593006463</c:v>
                </c:pt>
                <c:pt idx="6557">
                  <c:v>25486.084881876082</c:v>
                </c:pt>
                <c:pt idx="6558">
                  <c:v>25482.199243354404</c:v>
                </c:pt>
                <c:pt idx="6559">
                  <c:v>25478.314763809369</c:v>
                </c:pt>
                <c:pt idx="6560">
                  <c:v>25474.431556535004</c:v>
                </c:pt>
                <c:pt idx="6561">
                  <c:v>25470.549594878517</c:v>
                </c:pt>
                <c:pt idx="6562">
                  <c:v>25466.668729264708</c:v>
                </c:pt>
                <c:pt idx="6563">
                  <c:v>25462.788982368267</c:v>
                </c:pt>
                <c:pt idx="6564">
                  <c:v>25458.910618979229</c:v>
                </c:pt>
                <c:pt idx="6565">
                  <c:v>25455.033233871251</c:v>
                </c:pt>
                <c:pt idx="6566">
                  <c:v>25451.157071751848</c:v>
                </c:pt>
                <c:pt idx="6567">
                  <c:v>25447.282077529708</c:v>
                </c:pt>
                <c:pt idx="6568">
                  <c:v>25443.408379126209</c:v>
                </c:pt>
                <c:pt idx="6569">
                  <c:v>25439.54953739146</c:v>
                </c:pt>
                <c:pt idx="6570">
                  <c:v>25435.678176584108</c:v>
                </c:pt>
                <c:pt idx="6571">
                  <c:v>25431.807866529925</c:v>
                </c:pt>
                <c:pt idx="6572">
                  <c:v>25427.938881829188</c:v>
                </c:pt>
                <c:pt idx="6573">
                  <c:v>25424.070977121479</c:v>
                </c:pt>
                <c:pt idx="6574">
                  <c:v>25420.204318739361</c:v>
                </c:pt>
                <c:pt idx="6575">
                  <c:v>25416.338841282348</c:v>
                </c:pt>
                <c:pt idx="6576">
                  <c:v>25412.474993434764</c:v>
                </c:pt>
                <c:pt idx="6577">
                  <c:v>25408.611823990908</c:v>
                </c:pt>
                <c:pt idx="6578">
                  <c:v>25404.749958688586</c:v>
                </c:pt>
                <c:pt idx="6579">
                  <c:v>25400.889314687782</c:v>
                </c:pt>
                <c:pt idx="6580">
                  <c:v>25397.031120157531</c:v>
                </c:pt>
                <c:pt idx="6581">
                  <c:v>25393.172612889681</c:v>
                </c:pt>
                <c:pt idx="6582">
                  <c:v>25389.315243680845</c:v>
                </c:pt>
                <c:pt idx="6583">
                  <c:v>25385.459159522154</c:v>
                </c:pt>
                <c:pt idx="6584">
                  <c:v>25381.604295850899</c:v>
                </c:pt>
                <c:pt idx="6585">
                  <c:v>25377.750424423062</c:v>
                </c:pt>
                <c:pt idx="6586">
                  <c:v>25373.897722142949</c:v>
                </c:pt>
                <c:pt idx="6587">
                  <c:v>25370.046290592327</c:v>
                </c:pt>
                <c:pt idx="6588">
                  <c:v>25366.195950260797</c:v>
                </c:pt>
                <c:pt idx="6589">
                  <c:v>25362.346820157789</c:v>
                </c:pt>
                <c:pt idx="6590">
                  <c:v>25358.499210262453</c:v>
                </c:pt>
                <c:pt idx="6591">
                  <c:v>25354.652471447971</c:v>
                </c:pt>
                <c:pt idx="6592">
                  <c:v>25350.8248463378</c:v>
                </c:pt>
                <c:pt idx="6593">
                  <c:v>25346.980407534251</c:v>
                </c:pt>
                <c:pt idx="6594">
                  <c:v>25343.137125629033</c:v>
                </c:pt>
                <c:pt idx="6595">
                  <c:v>25339.295051804926</c:v>
                </c:pt>
                <c:pt idx="6596">
                  <c:v>25335.454089370611</c:v>
                </c:pt>
                <c:pt idx="6597">
                  <c:v>25331.614281955113</c:v>
                </c:pt>
                <c:pt idx="6598">
                  <c:v>25327.775627469797</c:v>
                </c:pt>
                <c:pt idx="6599">
                  <c:v>25323.938123586846</c:v>
                </c:pt>
                <c:pt idx="6600">
                  <c:v>25320.101816294107</c:v>
                </c:pt>
                <c:pt idx="6601">
                  <c:v>25316.267152456861</c:v>
                </c:pt>
                <c:pt idx="6602">
                  <c:v>25312.433149906832</c:v>
                </c:pt>
                <c:pt idx="6603">
                  <c:v>25308.600283541535</c:v>
                </c:pt>
                <c:pt idx="6604">
                  <c:v>25304.768605960831</c:v>
                </c:pt>
                <c:pt idx="6605">
                  <c:v>25300.938032450998</c:v>
                </c:pt>
                <c:pt idx="6606">
                  <c:v>25297.10862590016</c:v>
                </c:pt>
                <c:pt idx="6607">
                  <c:v>25293.280426716618</c:v>
                </c:pt>
                <c:pt idx="6608">
                  <c:v>25289.453409525333</c:v>
                </c:pt>
                <c:pt idx="6609">
                  <c:v>25285.627559286881</c:v>
                </c:pt>
                <c:pt idx="6610">
                  <c:v>25281.803005125741</c:v>
                </c:pt>
                <c:pt idx="6611">
                  <c:v>25277.980025717508</c:v>
                </c:pt>
                <c:pt idx="6612">
                  <c:v>25274.157581203297</c:v>
                </c:pt>
                <c:pt idx="6613">
                  <c:v>25270.341423074795</c:v>
                </c:pt>
                <c:pt idx="6614">
                  <c:v>25266.521303434118</c:v>
                </c:pt>
                <c:pt idx="6615">
                  <c:v>25262.702448188735</c:v>
                </c:pt>
                <c:pt idx="6616">
                  <c:v>25258.884842966952</c:v>
                </c:pt>
                <c:pt idx="6617">
                  <c:v>25255.068223921477</c:v>
                </c:pt>
                <c:pt idx="6618">
                  <c:v>25251.2528147624</c:v>
                </c:pt>
                <c:pt idx="6619">
                  <c:v>25247.438435307056</c:v>
                </c:pt>
                <c:pt idx="6620">
                  <c:v>25243.627017853942</c:v>
                </c:pt>
                <c:pt idx="6621">
                  <c:v>25239.815075606388</c:v>
                </c:pt>
                <c:pt idx="6622">
                  <c:v>25236.004236096254</c:v>
                </c:pt>
                <c:pt idx="6623">
                  <c:v>25232.194597439513</c:v>
                </c:pt>
                <c:pt idx="6624">
                  <c:v>25228.386088066312</c:v>
                </c:pt>
                <c:pt idx="6625">
                  <c:v>25224.578621514895</c:v>
                </c:pt>
                <c:pt idx="6626">
                  <c:v>25220.772300153043</c:v>
                </c:pt>
                <c:pt idx="6627">
                  <c:v>25216.967165871469</c:v>
                </c:pt>
                <c:pt idx="6628">
                  <c:v>25213.163160519289</c:v>
                </c:pt>
                <c:pt idx="6629">
                  <c:v>25209.360289563308</c:v>
                </c:pt>
                <c:pt idx="6630">
                  <c:v>25205.558857039545</c:v>
                </c:pt>
                <c:pt idx="6631">
                  <c:v>25201.758337783584</c:v>
                </c:pt>
                <c:pt idx="6632">
                  <c:v>25197.958886957837</c:v>
                </c:pt>
                <c:pt idx="6633">
                  <c:v>25194.160584383353</c:v>
                </c:pt>
                <c:pt idx="6634">
                  <c:v>25190.363458563432</c:v>
                </c:pt>
                <c:pt idx="6635">
                  <c:v>25186.567559910847</c:v>
                </c:pt>
                <c:pt idx="6636">
                  <c:v>25182.77282391597</c:v>
                </c:pt>
                <c:pt idx="6637">
                  <c:v>25178.97919401394</c:v>
                </c:pt>
                <c:pt idx="6638">
                  <c:v>25175.186708319205</c:v>
                </c:pt>
                <c:pt idx="6639">
                  <c:v>25171.395293686681</c:v>
                </c:pt>
                <c:pt idx="6640">
                  <c:v>25167.605141556931</c:v>
                </c:pt>
                <c:pt idx="6641">
                  <c:v>25163.815999710867</c:v>
                </c:pt>
                <c:pt idx="6642">
                  <c:v>25160.028128978778</c:v>
                </c:pt>
                <c:pt idx="6643">
                  <c:v>25156.241467255441</c:v>
                </c:pt>
                <c:pt idx="6644">
                  <c:v>25152.455855593504</c:v>
                </c:pt>
                <c:pt idx="6645">
                  <c:v>25148.671325760919</c:v>
                </c:pt>
                <c:pt idx="6646">
                  <c:v>25144.887881548686</c:v>
                </c:pt>
                <c:pt idx="6647">
                  <c:v>25141.105803284157</c:v>
                </c:pt>
                <c:pt idx="6648">
                  <c:v>25137.324632310585</c:v>
                </c:pt>
                <c:pt idx="6649">
                  <c:v>25133.544720793467</c:v>
                </c:pt>
                <c:pt idx="6650">
                  <c:v>25129.765822310274</c:v>
                </c:pt>
                <c:pt idx="6651">
                  <c:v>25125.988089281411</c:v>
                </c:pt>
                <c:pt idx="6652">
                  <c:v>25122.211599263479</c:v>
                </c:pt>
                <c:pt idx="6653">
                  <c:v>25118.436108359034</c:v>
                </c:pt>
                <c:pt idx="6654">
                  <c:v>25114.661775360033</c:v>
                </c:pt>
                <c:pt idx="6655">
                  <c:v>25110.888549101208</c:v>
                </c:pt>
                <c:pt idx="6656">
                  <c:v>25107.116451987367</c:v>
                </c:pt>
                <c:pt idx="6657">
                  <c:v>25103.345547666533</c:v>
                </c:pt>
                <c:pt idx="6658">
                  <c:v>25099.575860277218</c:v>
                </c:pt>
                <c:pt idx="6659">
                  <c:v>25095.807155193092</c:v>
                </c:pt>
                <c:pt idx="6660">
                  <c:v>25092.039662520274</c:v>
                </c:pt>
                <c:pt idx="6661">
                  <c:v>25088.273220061172</c:v>
                </c:pt>
                <c:pt idx="6662">
                  <c:v>25084.507958184135</c:v>
                </c:pt>
                <c:pt idx="6663">
                  <c:v>25080.743840824649</c:v>
                </c:pt>
                <c:pt idx="6664">
                  <c:v>25076.980841932276</c:v>
                </c:pt>
                <c:pt idx="6665">
                  <c:v>25073.219041353201</c:v>
                </c:pt>
                <c:pt idx="6666">
                  <c:v>25069.458351448087</c:v>
                </c:pt>
                <c:pt idx="6667">
                  <c:v>25065.69877627707</c:v>
                </c:pt>
                <c:pt idx="6668">
                  <c:v>25061.940336914402</c:v>
                </c:pt>
                <c:pt idx="6669">
                  <c:v>25058.183774145251</c:v>
                </c:pt>
                <c:pt idx="6670">
                  <c:v>25054.427525640654</c:v>
                </c:pt>
                <c:pt idx="6671">
                  <c:v>25050.672490949397</c:v>
                </c:pt>
                <c:pt idx="6672">
                  <c:v>25046.918496076767</c:v>
                </c:pt>
                <c:pt idx="6673">
                  <c:v>25043.16564747371</c:v>
                </c:pt>
                <c:pt idx="6674">
                  <c:v>25039.41394814818</c:v>
                </c:pt>
                <c:pt idx="6675">
                  <c:v>25035.663334309469</c:v>
                </c:pt>
                <c:pt idx="6676">
                  <c:v>25031.913910416355</c:v>
                </c:pt>
                <c:pt idx="6677">
                  <c:v>25028.165520592494</c:v>
                </c:pt>
                <c:pt idx="6678">
                  <c:v>25024.41828269996</c:v>
                </c:pt>
                <c:pt idx="6679">
                  <c:v>25020.672302826395</c:v>
                </c:pt>
                <c:pt idx="6680">
                  <c:v>25016.927381339945</c:v>
                </c:pt>
                <c:pt idx="6681">
                  <c:v>25013.183553037838</c:v>
                </c:pt>
                <c:pt idx="6682">
                  <c:v>25009.440952020232</c:v>
                </c:pt>
                <c:pt idx="6683">
                  <c:v>25005.699285675222</c:v>
                </c:pt>
                <c:pt idx="6684">
                  <c:v>25001.958929956723</c:v>
                </c:pt>
                <c:pt idx="6685">
                  <c:v>24998.219601543671</c:v>
                </c:pt>
                <c:pt idx="6686">
                  <c:v>24994.48140759498</c:v>
                </c:pt>
                <c:pt idx="6687">
                  <c:v>24990.744231846238</c:v>
                </c:pt>
                <c:pt idx="6688">
                  <c:v>24987.008259441642</c:v>
                </c:pt>
                <c:pt idx="6689">
                  <c:v>24983.273305541374</c:v>
                </c:pt>
                <c:pt idx="6690">
                  <c:v>24979.539447496343</c:v>
                </c:pt>
                <c:pt idx="6691">
                  <c:v>24975.806754350149</c:v>
                </c:pt>
                <c:pt idx="6692">
                  <c:v>24972.075239234746</c:v>
                </c:pt>
                <c:pt idx="6693">
                  <c:v>24968.34472741625</c:v>
                </c:pt>
                <c:pt idx="6694">
                  <c:v>24964.616669951363</c:v>
                </c:pt>
                <c:pt idx="6695">
                  <c:v>24960.888387602547</c:v>
                </c:pt>
                <c:pt idx="6696">
                  <c:v>24957.161299313637</c:v>
                </c:pt>
                <c:pt idx="6697">
                  <c:v>24953.435426719934</c:v>
                </c:pt>
                <c:pt idx="6698">
                  <c:v>24949.71062668609</c:v>
                </c:pt>
                <c:pt idx="6699">
                  <c:v>24945.986789279123</c:v>
                </c:pt>
                <c:pt idx="6700">
                  <c:v>24942.264153623826</c:v>
                </c:pt>
                <c:pt idx="6701">
                  <c:v>24938.542670386214</c:v>
                </c:pt>
                <c:pt idx="6702">
                  <c:v>24934.822286571176</c:v>
                </c:pt>
                <c:pt idx="6703">
                  <c:v>24931.102996806429</c:v>
                </c:pt>
                <c:pt idx="6704">
                  <c:v>24927.384848464975</c:v>
                </c:pt>
                <c:pt idx="6705">
                  <c:v>24923.729656371059</c:v>
                </c:pt>
                <c:pt idx="6706">
                  <c:v>24920.013584852371</c:v>
                </c:pt>
                <c:pt idx="6707">
                  <c:v>24916.298628033172</c:v>
                </c:pt>
                <c:pt idx="6708">
                  <c:v>24912.585006779384</c:v>
                </c:pt>
                <c:pt idx="6709">
                  <c:v>24908.872260237829</c:v>
                </c:pt>
                <c:pt idx="6710">
                  <c:v>24905.160760186562</c:v>
                </c:pt>
                <c:pt idx="6711">
                  <c:v>24901.450242592175</c:v>
                </c:pt>
                <c:pt idx="6712">
                  <c:v>24897.740928320014</c:v>
                </c:pt>
                <c:pt idx="6713">
                  <c:v>24894.032614746462</c:v>
                </c:pt>
                <c:pt idx="6714">
                  <c:v>24890.325501133826</c:v>
                </c:pt>
                <c:pt idx="6715">
                  <c:v>24886.619526446346</c:v>
                </c:pt>
                <c:pt idx="6716">
                  <c:v>24882.914625519377</c:v>
                </c:pt>
                <c:pt idx="6717">
                  <c:v>24879.210741161933</c:v>
                </c:pt>
                <c:pt idx="6718">
                  <c:v>24875.507967235175</c:v>
                </c:pt>
                <c:pt idx="6719">
                  <c:v>24871.806260539888</c:v>
                </c:pt>
                <c:pt idx="6720">
                  <c:v>24868.10566045954</c:v>
                </c:pt>
                <c:pt idx="6721">
                  <c:v>24864.406206125401</c:v>
                </c:pt>
                <c:pt idx="6722">
                  <c:v>24860.707872344436</c:v>
                </c:pt>
                <c:pt idx="6723">
                  <c:v>24857.01056948987</c:v>
                </c:pt>
                <c:pt idx="6724">
                  <c:v>24853.314384522906</c:v>
                </c:pt>
                <c:pt idx="6725">
                  <c:v>24849.619357480904</c:v>
                </c:pt>
                <c:pt idx="6726">
                  <c:v>24845.925411455479</c:v>
                </c:pt>
                <c:pt idx="6727">
                  <c:v>24842.232508639983</c:v>
                </c:pt>
                <c:pt idx="6728">
                  <c:v>24838.540756698108</c:v>
                </c:pt>
                <c:pt idx="6729">
                  <c:v>24834.86880390278</c:v>
                </c:pt>
                <c:pt idx="6730">
                  <c:v>24831.180515564654</c:v>
                </c:pt>
                <c:pt idx="6731">
                  <c:v>24827.491993894426</c:v>
                </c:pt>
                <c:pt idx="6732">
                  <c:v>24823.804581279433</c:v>
                </c:pt>
                <c:pt idx="6733">
                  <c:v>24820.118388637919</c:v>
                </c:pt>
                <c:pt idx="6734">
                  <c:v>24816.43318209421</c:v>
                </c:pt>
                <c:pt idx="6735">
                  <c:v>24812.750133975231</c:v>
                </c:pt>
                <c:pt idx="6736">
                  <c:v>24809.067086504256</c:v>
                </c:pt>
                <c:pt idx="6737">
                  <c:v>24805.385257723523</c:v>
                </c:pt>
                <c:pt idx="6738">
                  <c:v>24801.704576238073</c:v>
                </c:pt>
                <c:pt idx="6739">
                  <c:v>24798.024876691095</c:v>
                </c:pt>
                <c:pt idx="6740">
                  <c:v>24794.346331362951</c:v>
                </c:pt>
                <c:pt idx="6741">
                  <c:v>24790.668878223467</c:v>
                </c:pt>
                <c:pt idx="6742">
                  <c:v>24786.992466972442</c:v>
                </c:pt>
                <c:pt idx="6743">
                  <c:v>24783.317057191118</c:v>
                </c:pt>
                <c:pt idx="6744">
                  <c:v>24779.642766741796</c:v>
                </c:pt>
                <c:pt idx="6745">
                  <c:v>24775.969683052983</c:v>
                </c:pt>
                <c:pt idx="6746">
                  <c:v>24772.303152625511</c:v>
                </c:pt>
                <c:pt idx="6747">
                  <c:v>24768.632094215369</c:v>
                </c:pt>
                <c:pt idx="6748">
                  <c:v>24764.962172929125</c:v>
                </c:pt>
                <c:pt idx="6749">
                  <c:v>24761.29336371832</c:v>
                </c:pt>
                <c:pt idx="6750">
                  <c:v>24757.625647307948</c:v>
                </c:pt>
                <c:pt idx="6751">
                  <c:v>24753.958950812357</c:v>
                </c:pt>
                <c:pt idx="6752">
                  <c:v>24750.293432573781</c:v>
                </c:pt>
                <c:pt idx="6753">
                  <c:v>24746.645197110134</c:v>
                </c:pt>
                <c:pt idx="6754">
                  <c:v>24742.984553853716</c:v>
                </c:pt>
                <c:pt idx="6755">
                  <c:v>24739.322774020406</c:v>
                </c:pt>
                <c:pt idx="6756">
                  <c:v>24735.661492353862</c:v>
                </c:pt>
                <c:pt idx="6757">
                  <c:v>24732.001321195803</c:v>
                </c:pt>
                <c:pt idx="6758">
                  <c:v>24728.342495730318</c:v>
                </c:pt>
                <c:pt idx="6759">
                  <c:v>24724.684518536669</c:v>
                </c:pt>
                <c:pt idx="6760">
                  <c:v>24721.028741692146</c:v>
                </c:pt>
                <c:pt idx="6761">
                  <c:v>24717.372915692686</c:v>
                </c:pt>
                <c:pt idx="6762">
                  <c:v>24713.718232162559</c:v>
                </c:pt>
                <c:pt idx="6763">
                  <c:v>24710.064637554799</c:v>
                </c:pt>
                <c:pt idx="6764">
                  <c:v>24706.412053474356</c:v>
                </c:pt>
                <c:pt idx="6765">
                  <c:v>24702.76050365475</c:v>
                </c:pt>
                <c:pt idx="6766">
                  <c:v>24699.110061545449</c:v>
                </c:pt>
                <c:pt idx="6767">
                  <c:v>24695.460764353531</c:v>
                </c:pt>
                <c:pt idx="6768">
                  <c:v>24691.812569318383</c:v>
                </c:pt>
                <c:pt idx="6769">
                  <c:v>24688.165942841384</c:v>
                </c:pt>
                <c:pt idx="6770">
                  <c:v>24684.520242987386</c:v>
                </c:pt>
                <c:pt idx="6771">
                  <c:v>24680.876486306497</c:v>
                </c:pt>
                <c:pt idx="6772">
                  <c:v>24677.232624184398</c:v>
                </c:pt>
                <c:pt idx="6773">
                  <c:v>24673.58983538151</c:v>
                </c:pt>
                <c:pt idx="6774">
                  <c:v>24669.948117324624</c:v>
                </c:pt>
                <c:pt idx="6775">
                  <c:v>24666.307393479285</c:v>
                </c:pt>
                <c:pt idx="6776">
                  <c:v>24662.667782924935</c:v>
                </c:pt>
                <c:pt idx="6777">
                  <c:v>24659.029259731193</c:v>
                </c:pt>
                <c:pt idx="6778">
                  <c:v>24655.391784303196</c:v>
                </c:pt>
                <c:pt idx="6779">
                  <c:v>24651.755430394111</c:v>
                </c:pt>
                <c:pt idx="6780">
                  <c:v>24648.120073451126</c:v>
                </c:pt>
                <c:pt idx="6781">
                  <c:v>24644.485765334168</c:v>
                </c:pt>
                <c:pt idx="6782">
                  <c:v>24640.852544349465</c:v>
                </c:pt>
                <c:pt idx="6783">
                  <c:v>24637.220346558035</c:v>
                </c:pt>
                <c:pt idx="6784">
                  <c:v>24633.589265200157</c:v>
                </c:pt>
                <c:pt idx="6785">
                  <c:v>24629.959268045164</c:v>
                </c:pt>
                <c:pt idx="6786">
                  <c:v>24626.330452738395</c:v>
                </c:pt>
                <c:pt idx="6787">
                  <c:v>24622.702576708012</c:v>
                </c:pt>
                <c:pt idx="6788">
                  <c:v>24619.075750061063</c:v>
                </c:pt>
                <c:pt idx="6789">
                  <c:v>24615.450444354134</c:v>
                </c:pt>
                <c:pt idx="6790">
                  <c:v>24611.82581365011</c:v>
                </c:pt>
                <c:pt idx="6791">
                  <c:v>24608.202686388755</c:v>
                </c:pt>
                <c:pt idx="6792">
                  <c:v>24604.594677749512</c:v>
                </c:pt>
                <c:pt idx="6793">
                  <c:v>24600.973167745859</c:v>
                </c:pt>
                <c:pt idx="6794">
                  <c:v>24597.352736644734</c:v>
                </c:pt>
                <c:pt idx="6795">
                  <c:v>24593.73343812551</c:v>
                </c:pt>
                <c:pt idx="6796">
                  <c:v>24590.115128230405</c:v>
                </c:pt>
                <c:pt idx="6797">
                  <c:v>24586.497948984157</c:v>
                </c:pt>
                <c:pt idx="6798">
                  <c:v>24582.881775784368</c:v>
                </c:pt>
                <c:pt idx="6799">
                  <c:v>24579.266662451326</c:v>
                </c:pt>
                <c:pt idx="6800">
                  <c:v>24575.652973988766</c:v>
                </c:pt>
                <c:pt idx="6801">
                  <c:v>24572.040110431313</c:v>
                </c:pt>
                <c:pt idx="6802">
                  <c:v>24568.428250577083</c:v>
                </c:pt>
                <c:pt idx="6803">
                  <c:v>24564.817391501743</c:v>
                </c:pt>
                <c:pt idx="6804">
                  <c:v>24561.207588773428</c:v>
                </c:pt>
                <c:pt idx="6805">
                  <c:v>24557.598876972032</c:v>
                </c:pt>
                <c:pt idx="6806">
                  <c:v>24553.991220397707</c:v>
                </c:pt>
                <c:pt idx="6807">
                  <c:v>24550.38462184781</c:v>
                </c:pt>
                <c:pt idx="6808">
                  <c:v>24546.77944033538</c:v>
                </c:pt>
                <c:pt idx="6809">
                  <c:v>24543.17517423147</c:v>
                </c:pt>
                <c:pt idx="6810">
                  <c:v>24539.571776442834</c:v>
                </c:pt>
                <c:pt idx="6811">
                  <c:v>24535.969493655415</c:v>
                </c:pt>
                <c:pt idx="6812">
                  <c:v>24532.369762333878</c:v>
                </c:pt>
                <c:pt idx="6813">
                  <c:v>24528.769576851049</c:v>
                </c:pt>
                <c:pt idx="6814">
                  <c:v>24525.170637808224</c:v>
                </c:pt>
                <c:pt idx="6815">
                  <c:v>24521.582363529007</c:v>
                </c:pt>
                <c:pt idx="6816">
                  <c:v>24517.985306477654</c:v>
                </c:pt>
                <c:pt idx="6817">
                  <c:v>24514.389240856432</c:v>
                </c:pt>
                <c:pt idx="6818">
                  <c:v>24510.794319662818</c:v>
                </c:pt>
                <c:pt idx="6819">
                  <c:v>24507.210878746846</c:v>
                </c:pt>
                <c:pt idx="6820">
                  <c:v>24503.617993829441</c:v>
                </c:pt>
                <c:pt idx="6821">
                  <c:v>24500.026998713824</c:v>
                </c:pt>
                <c:pt idx="6822">
                  <c:v>24496.437444659099</c:v>
                </c:pt>
                <c:pt idx="6823">
                  <c:v>24492.847723729079</c:v>
                </c:pt>
                <c:pt idx="6824">
                  <c:v>24489.259163476516</c:v>
                </c:pt>
                <c:pt idx="6825">
                  <c:v>24485.671557279005</c:v>
                </c:pt>
                <c:pt idx="6826">
                  <c:v>24482.085103996851</c:v>
                </c:pt>
                <c:pt idx="6827">
                  <c:v>24478.499659000168</c:v>
                </c:pt>
                <c:pt idx="6828">
                  <c:v>24474.91517831809</c:v>
                </c:pt>
                <c:pt idx="6829">
                  <c:v>24471.331803825116</c:v>
                </c:pt>
                <c:pt idx="6830">
                  <c:v>24467.749458857987</c:v>
                </c:pt>
                <c:pt idx="6831">
                  <c:v>24464.168145492375</c:v>
                </c:pt>
                <c:pt idx="6832">
                  <c:v>24460.587881198029</c:v>
                </c:pt>
                <c:pt idx="6833">
                  <c:v>24457.00871726291</c:v>
                </c:pt>
                <c:pt idx="6834">
                  <c:v>24453.430533017952</c:v>
                </c:pt>
                <c:pt idx="6835">
                  <c:v>24449.853448283739</c:v>
                </c:pt>
                <c:pt idx="6836">
                  <c:v>24446.277339837303</c:v>
                </c:pt>
                <c:pt idx="6837">
                  <c:v>24442.702841902872</c:v>
                </c:pt>
                <c:pt idx="6838">
                  <c:v>24439.146956123972</c:v>
                </c:pt>
                <c:pt idx="6839">
                  <c:v>24435.574060145231</c:v>
                </c:pt>
                <c:pt idx="6840">
                  <c:v>24432.002184825811</c:v>
                </c:pt>
                <c:pt idx="6841">
                  <c:v>24428.431420597299</c:v>
                </c:pt>
                <c:pt idx="6842">
                  <c:v>24424.861589594559</c:v>
                </c:pt>
                <c:pt idx="6843">
                  <c:v>24421.292832834326</c:v>
                </c:pt>
                <c:pt idx="6844">
                  <c:v>24417.725092626624</c:v>
                </c:pt>
                <c:pt idx="6845">
                  <c:v>24414.158392480229</c:v>
                </c:pt>
                <c:pt idx="6846">
                  <c:v>24410.593547770746</c:v>
                </c:pt>
                <c:pt idx="6847">
                  <c:v>24407.029060421071</c:v>
                </c:pt>
                <c:pt idx="6848">
                  <c:v>24403.465559668068</c:v>
                </c:pt>
                <c:pt idx="6849">
                  <c:v>24399.903022116778</c:v>
                </c:pt>
                <c:pt idx="6850">
                  <c:v>24396.34177189866</c:v>
                </c:pt>
                <c:pt idx="6851">
                  <c:v>24392.781446779398</c:v>
                </c:pt>
                <c:pt idx="6852">
                  <c:v>24389.222101916675</c:v>
                </c:pt>
                <c:pt idx="6853">
                  <c:v>24385.663858713655</c:v>
                </c:pt>
                <c:pt idx="6854">
                  <c:v>24382.106630012324</c:v>
                </c:pt>
                <c:pt idx="6855">
                  <c:v>24378.550452987405</c:v>
                </c:pt>
                <c:pt idx="6856">
                  <c:v>24374.995180701291</c:v>
                </c:pt>
                <c:pt idx="6857">
                  <c:v>24371.441200651614</c:v>
                </c:pt>
                <c:pt idx="6858">
                  <c:v>24367.888114229088</c:v>
                </c:pt>
                <c:pt idx="6859">
                  <c:v>24364.336129478805</c:v>
                </c:pt>
                <c:pt idx="6860">
                  <c:v>24360.784994639936</c:v>
                </c:pt>
                <c:pt idx="6861">
                  <c:v>24357.235011399684</c:v>
                </c:pt>
                <c:pt idx="6862">
                  <c:v>24353.685994690073</c:v>
                </c:pt>
                <c:pt idx="6863">
                  <c:v>24350.139338044952</c:v>
                </c:pt>
                <c:pt idx="6864">
                  <c:v>24346.592367507012</c:v>
                </c:pt>
                <c:pt idx="6865">
                  <c:v>24343.046488664568</c:v>
                </c:pt>
                <c:pt idx="6866">
                  <c:v>24339.501693413564</c:v>
                </c:pt>
                <c:pt idx="6867">
                  <c:v>24335.95793952675</c:v>
                </c:pt>
                <c:pt idx="6868">
                  <c:v>24332.415190365875</c:v>
                </c:pt>
                <c:pt idx="6869">
                  <c:v>24328.873372637398</c:v>
                </c:pt>
                <c:pt idx="6870">
                  <c:v>24325.333061227193</c:v>
                </c:pt>
                <c:pt idx="6871">
                  <c:v>24321.793396111469</c:v>
                </c:pt>
                <c:pt idx="6872">
                  <c:v>24318.263064397997</c:v>
                </c:pt>
                <c:pt idx="6873">
                  <c:v>24314.727754650437</c:v>
                </c:pt>
                <c:pt idx="6874">
                  <c:v>24311.191687072729</c:v>
                </c:pt>
                <c:pt idx="6875">
                  <c:v>24307.65616132805</c:v>
                </c:pt>
                <c:pt idx="6876">
                  <c:v>24304.12163891795</c:v>
                </c:pt>
                <c:pt idx="6877">
                  <c:v>24300.588194344709</c:v>
                </c:pt>
                <c:pt idx="6878">
                  <c:v>24297.055709507618</c:v>
                </c:pt>
                <c:pt idx="6879">
                  <c:v>24293.524257611854</c:v>
                </c:pt>
                <c:pt idx="6880">
                  <c:v>24289.993819403709</c:v>
                </c:pt>
                <c:pt idx="6881">
                  <c:v>24286.464604292021</c:v>
                </c:pt>
                <c:pt idx="6882">
                  <c:v>24282.936625410806</c:v>
                </c:pt>
                <c:pt idx="6883">
                  <c:v>24279.40920124219</c:v>
                </c:pt>
                <c:pt idx="6884">
                  <c:v>24275.882924992511</c:v>
                </c:pt>
                <c:pt idx="6885">
                  <c:v>24272.357622518957</c:v>
                </c:pt>
                <c:pt idx="6886">
                  <c:v>24268.833377007901</c:v>
                </c:pt>
                <c:pt idx="6887">
                  <c:v>24265.31010787006</c:v>
                </c:pt>
                <c:pt idx="6888">
                  <c:v>24261.787810687802</c:v>
                </c:pt>
                <c:pt idx="6889">
                  <c:v>24258.26652556772</c:v>
                </c:pt>
                <c:pt idx="6890">
                  <c:v>24254.746374917799</c:v>
                </c:pt>
                <c:pt idx="6891">
                  <c:v>24251.227168392128</c:v>
                </c:pt>
                <c:pt idx="6892">
                  <c:v>24247.709073633912</c:v>
                </c:pt>
                <c:pt idx="6893">
                  <c:v>24244.191992248121</c:v>
                </c:pt>
                <c:pt idx="6894">
                  <c:v>24240.675867549478</c:v>
                </c:pt>
                <c:pt idx="6895">
                  <c:v>24237.160775341305</c:v>
                </c:pt>
                <c:pt idx="6896">
                  <c:v>24233.646709693148</c:v>
                </c:pt>
                <c:pt idx="6897">
                  <c:v>24230.133713608458</c:v>
                </c:pt>
                <c:pt idx="6898">
                  <c:v>24226.621736669476</c:v>
                </c:pt>
                <c:pt idx="6899">
                  <c:v>24223.110661975639</c:v>
                </c:pt>
                <c:pt idx="6900">
                  <c:v>24219.601088695323</c:v>
                </c:pt>
                <c:pt idx="6901">
                  <c:v>24216.0930057355</c:v>
                </c:pt>
                <c:pt idx="6902">
                  <c:v>24212.592123074959</c:v>
                </c:pt>
                <c:pt idx="6903">
                  <c:v>24209.085084818427</c:v>
                </c:pt>
                <c:pt idx="6904">
                  <c:v>24205.579204412821</c:v>
                </c:pt>
                <c:pt idx="6905">
                  <c:v>24202.074222369334</c:v>
                </c:pt>
                <c:pt idx="6906">
                  <c:v>24198.570343304724</c:v>
                </c:pt>
                <c:pt idx="6907">
                  <c:v>24195.067433670232</c:v>
                </c:pt>
                <c:pt idx="6908">
                  <c:v>24191.565547873135</c:v>
                </c:pt>
                <c:pt idx="6909">
                  <c:v>24188.064638814201</c:v>
                </c:pt>
                <c:pt idx="6910">
                  <c:v>24184.566004081338</c:v>
                </c:pt>
                <c:pt idx="6911">
                  <c:v>24181.067145363366</c:v>
                </c:pt>
                <c:pt idx="6912">
                  <c:v>24177.569356372551</c:v>
                </c:pt>
                <c:pt idx="6913">
                  <c:v>24174.072521138689</c:v>
                </c:pt>
                <c:pt idx="6914">
                  <c:v>24170.57676296671</c:v>
                </c:pt>
                <c:pt idx="6915">
                  <c:v>24167.082101780627</c:v>
                </c:pt>
                <c:pt idx="6916">
                  <c:v>24163.588324550357</c:v>
                </c:pt>
                <c:pt idx="6917">
                  <c:v>24160.096189782424</c:v>
                </c:pt>
                <c:pt idx="6918">
                  <c:v>24156.604398714731</c:v>
                </c:pt>
                <c:pt idx="6919">
                  <c:v>24153.113592041827</c:v>
                </c:pt>
                <c:pt idx="6920">
                  <c:v>24149.623827462612</c:v>
                </c:pt>
                <c:pt idx="6921">
                  <c:v>24146.135058501604</c:v>
                </c:pt>
                <c:pt idx="6922">
                  <c:v>24142.647248096222</c:v>
                </c:pt>
                <c:pt idx="6923">
                  <c:v>24139.160477840865</c:v>
                </c:pt>
                <c:pt idx="6924">
                  <c:v>24135.675161934476</c:v>
                </c:pt>
                <c:pt idx="6925">
                  <c:v>24132.190373631252</c:v>
                </c:pt>
                <c:pt idx="6926">
                  <c:v>24128.706695217272</c:v>
                </c:pt>
                <c:pt idx="6927">
                  <c:v>24125.224012380204</c:v>
                </c:pt>
                <c:pt idx="6928">
                  <c:v>24121.742251247459</c:v>
                </c:pt>
                <c:pt idx="6929">
                  <c:v>24118.26156693992</c:v>
                </c:pt>
                <c:pt idx="6930">
                  <c:v>24114.781801903719</c:v>
                </c:pt>
                <c:pt idx="6931">
                  <c:v>24111.303075446431</c:v>
                </c:pt>
                <c:pt idx="6932">
                  <c:v>24107.825386345125</c:v>
                </c:pt>
                <c:pt idx="6933">
                  <c:v>24104.348927262003</c:v>
                </c:pt>
                <c:pt idx="6934">
                  <c:v>24100.873178196718</c:v>
                </c:pt>
                <c:pt idx="6935">
                  <c:v>24097.398715945394</c:v>
                </c:pt>
                <c:pt idx="6936">
                  <c:v>24093.924990696829</c:v>
                </c:pt>
                <c:pt idx="6937">
                  <c:v>24090.452308071952</c:v>
                </c:pt>
                <c:pt idx="6938">
                  <c:v>24086.980609127619</c:v>
                </c:pt>
                <c:pt idx="6939">
                  <c:v>24083.510599686237</c:v>
                </c:pt>
                <c:pt idx="6940">
                  <c:v>24080.040997110686</c:v>
                </c:pt>
                <c:pt idx="6941">
                  <c:v>24076.572371024915</c:v>
                </c:pt>
                <c:pt idx="6942">
                  <c:v>24073.10491137188</c:v>
                </c:pt>
                <c:pt idx="6943">
                  <c:v>24069.638240943186</c:v>
                </c:pt>
                <c:pt idx="6944">
                  <c:v>24066.172634285023</c:v>
                </c:pt>
                <c:pt idx="6945">
                  <c:v>24062.708019299833</c:v>
                </c:pt>
                <c:pt idx="6946">
                  <c:v>24059.244383962858</c:v>
                </c:pt>
                <c:pt idx="6947">
                  <c:v>24055.781697666953</c:v>
                </c:pt>
                <c:pt idx="6948">
                  <c:v>24052.320002555127</c:v>
                </c:pt>
                <c:pt idx="6949">
                  <c:v>24048.85985049115</c:v>
                </c:pt>
                <c:pt idx="6950">
                  <c:v>24045.40009152385</c:v>
                </c:pt>
                <c:pt idx="6951">
                  <c:v>24041.941347340133</c:v>
                </c:pt>
                <c:pt idx="6952">
                  <c:v>24038.483593705805</c:v>
                </c:pt>
                <c:pt idx="6953">
                  <c:v>24035.026810356219</c:v>
                </c:pt>
                <c:pt idx="6954">
                  <c:v>24031.571078750731</c:v>
                </c:pt>
                <c:pt idx="6955">
                  <c:v>24028.11641686811</c:v>
                </c:pt>
                <c:pt idx="6956">
                  <c:v>24024.662636538917</c:v>
                </c:pt>
                <c:pt idx="6957">
                  <c:v>24021.209899044661</c:v>
                </c:pt>
                <c:pt idx="6958">
                  <c:v>24017.758079904877</c:v>
                </c:pt>
                <c:pt idx="6959">
                  <c:v>24014.307263337843</c:v>
                </c:pt>
                <c:pt idx="6960">
                  <c:v>24010.857443462504</c:v>
                </c:pt>
                <c:pt idx="6961">
                  <c:v>24007.408741999374</c:v>
                </c:pt>
                <c:pt idx="6962">
                  <c:v>24003.961342591741</c:v>
                </c:pt>
                <c:pt idx="6963">
                  <c:v>24000.514515756109</c:v>
                </c:pt>
                <c:pt idx="6964">
                  <c:v>23997.068756313791</c:v>
                </c:pt>
                <c:pt idx="6965">
                  <c:v>23993.623971823938</c:v>
                </c:pt>
                <c:pt idx="6966">
                  <c:v>23990.180403823717</c:v>
                </c:pt>
                <c:pt idx="6967">
                  <c:v>23986.737532066567</c:v>
                </c:pt>
                <c:pt idx="6968">
                  <c:v>23983.295650889006</c:v>
                </c:pt>
                <c:pt idx="6969">
                  <c:v>23979.854836425548</c:v>
                </c:pt>
                <c:pt idx="6970">
                  <c:v>23976.415025691669</c:v>
                </c:pt>
                <c:pt idx="6971">
                  <c:v>23972.976080752396</c:v>
                </c:pt>
                <c:pt idx="6972">
                  <c:v>23969.538169889121</c:v>
                </c:pt>
                <c:pt idx="6973">
                  <c:v>23966.101483451876</c:v>
                </c:pt>
                <c:pt idx="6974">
                  <c:v>23962.665528072852</c:v>
                </c:pt>
                <c:pt idx="6975">
                  <c:v>23959.230532493089</c:v>
                </c:pt>
                <c:pt idx="6976">
                  <c:v>23955.816936520045</c:v>
                </c:pt>
                <c:pt idx="6977">
                  <c:v>23952.383911259243</c:v>
                </c:pt>
                <c:pt idx="6978">
                  <c:v>23948.951896277169</c:v>
                </c:pt>
                <c:pt idx="6979">
                  <c:v>23945.520957466815</c:v>
                </c:pt>
                <c:pt idx="6980">
                  <c:v>23942.090965924417</c:v>
                </c:pt>
                <c:pt idx="6981">
                  <c:v>23938.661965688789</c:v>
                </c:pt>
                <c:pt idx="6982">
                  <c:v>23935.234339094037</c:v>
                </c:pt>
                <c:pt idx="6983">
                  <c:v>23931.807367777827</c:v>
                </c:pt>
                <c:pt idx="6984">
                  <c:v>23928.381334925652</c:v>
                </c:pt>
                <c:pt idx="6985">
                  <c:v>23924.956169470002</c:v>
                </c:pt>
                <c:pt idx="6986">
                  <c:v>23921.532066683474</c:v>
                </c:pt>
                <c:pt idx="6987">
                  <c:v>23918.10894754525</c:v>
                </c:pt>
                <c:pt idx="6988">
                  <c:v>23914.687126262157</c:v>
                </c:pt>
                <c:pt idx="6989">
                  <c:v>23911.265862100019</c:v>
                </c:pt>
                <c:pt idx="6990">
                  <c:v>23907.845704883759</c:v>
                </c:pt>
                <c:pt idx="6991">
                  <c:v>23904.42661834024</c:v>
                </c:pt>
                <c:pt idx="6992">
                  <c:v>23901.008332954116</c:v>
                </c:pt>
                <c:pt idx="6993">
                  <c:v>23897.591069974373</c:v>
                </c:pt>
                <c:pt idx="6994">
                  <c:v>23894.174781498208</c:v>
                </c:pt>
                <c:pt idx="6995">
                  <c:v>23890.760126726698</c:v>
                </c:pt>
                <c:pt idx="6996">
                  <c:v>23887.345983504354</c:v>
                </c:pt>
                <c:pt idx="6997">
                  <c:v>23883.932557659209</c:v>
                </c:pt>
                <c:pt idx="6998">
                  <c:v>23880.520832703474</c:v>
                </c:pt>
                <c:pt idx="6999">
                  <c:v>23877.109544013088</c:v>
                </c:pt>
                <c:pt idx="7000">
                  <c:v>23873.699028567447</c:v>
                </c:pt>
                <c:pt idx="7001">
                  <c:v>23870.289486711972</c:v>
                </c:pt>
                <c:pt idx="7002">
                  <c:v>23866.880967375222</c:v>
                </c:pt>
                <c:pt idx="7003">
                  <c:v>23863.473366363065</c:v>
                </c:pt>
                <c:pt idx="7004">
                  <c:v>23860.067367958942</c:v>
                </c:pt>
                <c:pt idx="7005">
                  <c:v>23856.661726435843</c:v>
                </c:pt>
                <c:pt idx="7006">
                  <c:v>23853.257672321248</c:v>
                </c:pt>
                <c:pt idx="7007">
                  <c:v>23849.857378703622</c:v>
                </c:pt>
                <c:pt idx="7008">
                  <c:v>23846.454726297852</c:v>
                </c:pt>
                <c:pt idx="7009">
                  <c:v>23843.052953744347</c:v>
                </c:pt>
                <c:pt idx="7010">
                  <c:v>23839.652244111294</c:v>
                </c:pt>
                <c:pt idx="7011">
                  <c:v>23836.252413500322</c:v>
                </c:pt>
                <c:pt idx="7012">
                  <c:v>23832.853666184332</c:v>
                </c:pt>
                <c:pt idx="7013">
                  <c:v>23829.456071564116</c:v>
                </c:pt>
                <c:pt idx="7014">
                  <c:v>23826.059150189922</c:v>
                </c:pt>
                <c:pt idx="7015">
                  <c:v>23822.663273872775</c:v>
                </c:pt>
                <c:pt idx="7016">
                  <c:v>23819.268281705521</c:v>
                </c:pt>
                <c:pt idx="7017">
                  <c:v>23815.874382224003</c:v>
                </c:pt>
                <c:pt idx="7018">
                  <c:v>23812.485930728224</c:v>
                </c:pt>
                <c:pt idx="7019">
                  <c:v>23809.093909940369</c:v>
                </c:pt>
                <c:pt idx="7020">
                  <c:v>23805.702788089828</c:v>
                </c:pt>
                <c:pt idx="7021">
                  <c:v>23802.312654086709</c:v>
                </c:pt>
                <c:pt idx="7022">
                  <c:v>23798.924007761845</c:v>
                </c:pt>
                <c:pt idx="7023">
                  <c:v>23795.535790978938</c:v>
                </c:pt>
                <c:pt idx="7024">
                  <c:v>23792.148660681934</c:v>
                </c:pt>
                <c:pt idx="7025">
                  <c:v>23788.762382714838</c:v>
                </c:pt>
                <c:pt idx="7026">
                  <c:v>23785.377107430268</c:v>
                </c:pt>
                <c:pt idx="7027">
                  <c:v>23781.992859327798</c:v>
                </c:pt>
                <c:pt idx="7028">
                  <c:v>23778.609456689246</c:v>
                </c:pt>
                <c:pt idx="7029">
                  <c:v>23775.227076067273</c:v>
                </c:pt>
                <c:pt idx="7030">
                  <c:v>23771.845680188591</c:v>
                </c:pt>
                <c:pt idx="7031">
                  <c:v>23768.465225711308</c:v>
                </c:pt>
                <c:pt idx="7032">
                  <c:v>23765.08566382702</c:v>
                </c:pt>
                <c:pt idx="7033">
                  <c:v>23761.707808316096</c:v>
                </c:pt>
                <c:pt idx="7034">
                  <c:v>23758.33025323931</c:v>
                </c:pt>
                <c:pt idx="7035">
                  <c:v>23754.953701055922</c:v>
                </c:pt>
                <c:pt idx="7036">
                  <c:v>23751.577996060325</c:v>
                </c:pt>
                <c:pt idx="7037">
                  <c:v>23748.203344139572</c:v>
                </c:pt>
                <c:pt idx="7038">
                  <c:v>23744.829672301043</c:v>
                </c:pt>
                <c:pt idx="7039">
                  <c:v>23741.456850851377</c:v>
                </c:pt>
                <c:pt idx="7040">
                  <c:v>23738.085105334521</c:v>
                </c:pt>
                <c:pt idx="7041">
                  <c:v>23734.714269777021</c:v>
                </c:pt>
                <c:pt idx="7042">
                  <c:v>23731.346048715481</c:v>
                </c:pt>
                <c:pt idx="7043">
                  <c:v>23727.977153327927</c:v>
                </c:pt>
                <c:pt idx="7044">
                  <c:v>23724.60922960786</c:v>
                </c:pt>
                <c:pt idx="7045">
                  <c:v>23721.242262327229</c:v>
                </c:pt>
                <c:pt idx="7046">
                  <c:v>23717.876322108146</c:v>
                </c:pt>
                <c:pt idx="7047">
                  <c:v>23714.512170151738</c:v>
                </c:pt>
                <c:pt idx="7048">
                  <c:v>23711.148060041065</c:v>
                </c:pt>
                <c:pt idx="7049">
                  <c:v>23707.784965753588</c:v>
                </c:pt>
                <c:pt idx="7050">
                  <c:v>23704.422703481352</c:v>
                </c:pt>
                <c:pt idx="7051">
                  <c:v>23701.061457076445</c:v>
                </c:pt>
                <c:pt idx="7052">
                  <c:v>23697.701061426571</c:v>
                </c:pt>
                <c:pt idx="7053">
                  <c:v>23694.342693248007</c:v>
                </c:pt>
                <c:pt idx="7054">
                  <c:v>23690.984360357037</c:v>
                </c:pt>
                <c:pt idx="7055">
                  <c:v>23687.626865408005</c:v>
                </c:pt>
                <c:pt idx="7056">
                  <c:v>23684.270384206218</c:v>
                </c:pt>
                <c:pt idx="7057">
                  <c:v>23680.914826024939</c:v>
                </c:pt>
                <c:pt idx="7058">
                  <c:v>23677.560123744523</c:v>
                </c:pt>
                <c:pt idx="7059">
                  <c:v>23674.206417172816</c:v>
                </c:pt>
                <c:pt idx="7060">
                  <c:v>23670.853706206741</c:v>
                </c:pt>
                <c:pt idx="7061">
                  <c:v>23667.502070167913</c:v>
                </c:pt>
                <c:pt idx="7062">
                  <c:v>23664.15119741693</c:v>
                </c:pt>
                <c:pt idx="7063">
                  <c:v>23660.801254502974</c:v>
                </c:pt>
                <c:pt idx="7064">
                  <c:v>23657.452239449398</c:v>
                </c:pt>
                <c:pt idx="7065">
                  <c:v>23654.104288854138</c:v>
                </c:pt>
                <c:pt idx="7066">
                  <c:v>23650.757183804522</c:v>
                </c:pt>
                <c:pt idx="7067">
                  <c:v>23647.415584504797</c:v>
                </c:pt>
                <c:pt idx="7068">
                  <c:v>23644.070397085048</c:v>
                </c:pt>
                <c:pt idx="7069">
                  <c:v>23640.726139131664</c:v>
                </c:pt>
                <c:pt idx="7070">
                  <c:v>23637.382846604229</c:v>
                </c:pt>
                <c:pt idx="7071">
                  <c:v>23634.040547277051</c:v>
                </c:pt>
                <c:pt idx="7072">
                  <c:v>23630.699102268245</c:v>
                </c:pt>
                <c:pt idx="7073">
                  <c:v>23627.358707993113</c:v>
                </c:pt>
                <c:pt idx="7074">
                  <c:v>23624.019387563243</c:v>
                </c:pt>
                <c:pt idx="7075">
                  <c:v>23620.68118832371</c:v>
                </c:pt>
                <c:pt idx="7076">
                  <c:v>23617.34355141794</c:v>
                </c:pt>
                <c:pt idx="7077">
                  <c:v>23614.008097398244</c:v>
                </c:pt>
                <c:pt idx="7078">
                  <c:v>23610.672322212224</c:v>
                </c:pt>
                <c:pt idx="7079">
                  <c:v>23607.337619592952</c:v>
                </c:pt>
                <c:pt idx="7080">
                  <c:v>23604.003841810616</c:v>
                </c:pt>
                <c:pt idx="7081">
                  <c:v>23600.670969198101</c:v>
                </c:pt>
                <c:pt idx="7082">
                  <c:v>23597.339015714446</c:v>
                </c:pt>
                <c:pt idx="7083">
                  <c:v>23594.00795587472</c:v>
                </c:pt>
                <c:pt idx="7084">
                  <c:v>23590.677855951519</c:v>
                </c:pt>
                <c:pt idx="7085">
                  <c:v>23587.348668754381</c:v>
                </c:pt>
                <c:pt idx="7086">
                  <c:v>23584.020518808178</c:v>
                </c:pt>
                <c:pt idx="7087">
                  <c:v>23580.693413768844</c:v>
                </c:pt>
                <c:pt idx="7088">
                  <c:v>23577.367120439209</c:v>
                </c:pt>
                <c:pt idx="7089">
                  <c:v>23574.041846362001</c:v>
                </c:pt>
                <c:pt idx="7090">
                  <c:v>23570.717364546399</c:v>
                </c:pt>
                <c:pt idx="7091">
                  <c:v>23567.393840108547</c:v>
                </c:pt>
                <c:pt idx="7092">
                  <c:v>23564.071249388337</c:v>
                </c:pt>
                <c:pt idx="7093">
                  <c:v>23560.749647154138</c:v>
                </c:pt>
                <c:pt idx="7094">
                  <c:v>23557.428953556435</c:v>
                </c:pt>
                <c:pt idx="7095">
                  <c:v>23554.109276420928</c:v>
                </c:pt>
                <c:pt idx="7096">
                  <c:v>23550.790406148997</c:v>
                </c:pt>
                <c:pt idx="7097">
                  <c:v>23547.472499035466</c:v>
                </c:pt>
                <c:pt idx="7098">
                  <c:v>23544.155612928589</c:v>
                </c:pt>
                <c:pt idx="7099">
                  <c:v>23540.839666431537</c:v>
                </c:pt>
                <c:pt idx="7100">
                  <c:v>23537.524598406526</c:v>
                </c:pt>
                <c:pt idx="7101">
                  <c:v>23534.210652391543</c:v>
                </c:pt>
                <c:pt idx="7102">
                  <c:v>23530.897440511249</c:v>
                </c:pt>
                <c:pt idx="7103">
                  <c:v>23527.585207991335</c:v>
                </c:pt>
                <c:pt idx="7104">
                  <c:v>23524.273866818196</c:v>
                </c:pt>
                <c:pt idx="7105">
                  <c:v>23520.963456760946</c:v>
                </c:pt>
                <c:pt idx="7106">
                  <c:v>23517.654236256738</c:v>
                </c:pt>
                <c:pt idx="7107">
                  <c:v>23514.345619659442</c:v>
                </c:pt>
                <c:pt idx="7108">
                  <c:v>23511.037970072473</c:v>
                </c:pt>
                <c:pt idx="7109">
                  <c:v>23507.731215704724</c:v>
                </c:pt>
                <c:pt idx="7110">
                  <c:v>23504.425600289775</c:v>
                </c:pt>
                <c:pt idx="7111">
                  <c:v>23501.120736296023</c:v>
                </c:pt>
                <c:pt idx="7112">
                  <c:v>23497.816772265916</c:v>
                </c:pt>
                <c:pt idx="7113">
                  <c:v>23494.513873507691</c:v>
                </c:pt>
                <c:pt idx="7114">
                  <c:v>23491.212749877708</c:v>
                </c:pt>
                <c:pt idx="7115">
                  <c:v>23487.911592649198</c:v>
                </c:pt>
                <c:pt idx="7116">
                  <c:v>23484.611441958987</c:v>
                </c:pt>
                <c:pt idx="7117">
                  <c:v>23481.312156662461</c:v>
                </c:pt>
                <c:pt idx="7118">
                  <c:v>23478.01388990023</c:v>
                </c:pt>
                <c:pt idx="7119">
                  <c:v>23474.71650871681</c:v>
                </c:pt>
                <c:pt idx="7120">
                  <c:v>23471.420069418306</c:v>
                </c:pt>
                <c:pt idx="7121">
                  <c:v>23468.124841150737</c:v>
                </c:pt>
                <c:pt idx="7122">
                  <c:v>23464.830214611196</c:v>
                </c:pt>
                <c:pt idx="7123">
                  <c:v>23461.53644829262</c:v>
                </c:pt>
                <c:pt idx="7124">
                  <c:v>23458.244162475316</c:v>
                </c:pt>
                <c:pt idx="7125">
                  <c:v>23454.952317591738</c:v>
                </c:pt>
                <c:pt idx="7126">
                  <c:v>23451.661356143079</c:v>
                </c:pt>
                <c:pt idx="7127">
                  <c:v>23448.371350341153</c:v>
                </c:pt>
                <c:pt idx="7128">
                  <c:v>23445.099591139253</c:v>
                </c:pt>
                <c:pt idx="7129">
                  <c:v>23441.811385157114</c:v>
                </c:pt>
                <c:pt idx="7130">
                  <c:v>23438.524214860499</c:v>
                </c:pt>
                <c:pt idx="7131">
                  <c:v>23435.237834781117</c:v>
                </c:pt>
                <c:pt idx="7132">
                  <c:v>23431.952367539452</c:v>
                </c:pt>
                <c:pt idx="7133">
                  <c:v>23428.667830131613</c:v>
                </c:pt>
                <c:pt idx="7134">
                  <c:v>23425.384493536567</c:v>
                </c:pt>
                <c:pt idx="7135">
                  <c:v>23422.101866620927</c:v>
                </c:pt>
                <c:pt idx="7136">
                  <c:v>23418.820094033352</c:v>
                </c:pt>
                <c:pt idx="7137">
                  <c:v>23415.539361321942</c:v>
                </c:pt>
                <c:pt idx="7138">
                  <c:v>23412.25997494271</c:v>
                </c:pt>
                <c:pt idx="7139">
                  <c:v>23408.982032369189</c:v>
                </c:pt>
                <c:pt idx="7140">
                  <c:v>23405.70420689246</c:v>
                </c:pt>
                <c:pt idx="7141">
                  <c:v>23402.427090434132</c:v>
                </c:pt>
                <c:pt idx="7142">
                  <c:v>23399.150868638844</c:v>
                </c:pt>
                <c:pt idx="7143">
                  <c:v>23395.875540861278</c:v>
                </c:pt>
                <c:pt idx="7144">
                  <c:v>23392.60110061763</c:v>
                </c:pt>
                <c:pt idx="7145">
                  <c:v>23389.327611798624</c:v>
                </c:pt>
                <c:pt idx="7146">
                  <c:v>23386.055046850328</c:v>
                </c:pt>
                <c:pt idx="7147">
                  <c:v>23382.783454804005</c:v>
                </c:pt>
                <c:pt idx="7148">
                  <c:v>23379.512758971377</c:v>
                </c:pt>
                <c:pt idx="7149">
                  <c:v>23376.242916118881</c:v>
                </c:pt>
                <c:pt idx="7150">
                  <c:v>23372.982054786662</c:v>
                </c:pt>
                <c:pt idx="7151">
                  <c:v>23369.714077956396</c:v>
                </c:pt>
                <c:pt idx="7152">
                  <c:v>23366.447097098298</c:v>
                </c:pt>
                <c:pt idx="7153">
                  <c:v>23363.181015591857</c:v>
                </c:pt>
                <c:pt idx="7154">
                  <c:v>23359.915930893661</c:v>
                </c:pt>
                <c:pt idx="7155">
                  <c:v>23356.674699861767</c:v>
                </c:pt>
                <c:pt idx="7156">
                  <c:v>23353.411344885855</c:v>
                </c:pt>
                <c:pt idx="7157">
                  <c:v>23350.148819061898</c:v>
                </c:pt>
                <c:pt idx="7158">
                  <c:v>23346.887187261578</c:v>
                </c:pt>
                <c:pt idx="7159">
                  <c:v>23343.626563372836</c:v>
                </c:pt>
                <c:pt idx="7160">
                  <c:v>23340.366755565796</c:v>
                </c:pt>
                <c:pt idx="7161">
                  <c:v>23337.107913301897</c:v>
                </c:pt>
                <c:pt idx="7162">
                  <c:v>23333.849937531202</c:v>
                </c:pt>
                <c:pt idx="7163">
                  <c:v>23330.592931322524</c:v>
                </c:pt>
                <c:pt idx="7164">
                  <c:v>23327.336839771702</c:v>
                </c:pt>
                <c:pt idx="7165">
                  <c:v>23324.08164112442</c:v>
                </c:pt>
                <c:pt idx="7166">
                  <c:v>23320.827346289854</c:v>
                </c:pt>
                <c:pt idx="7167">
                  <c:v>23317.573926608242</c:v>
                </c:pt>
                <c:pt idx="7168">
                  <c:v>23314.321496818215</c:v>
                </c:pt>
                <c:pt idx="7169">
                  <c:v>23311.069983359801</c:v>
                </c:pt>
                <c:pt idx="7170">
                  <c:v>23307.81931043489</c:v>
                </c:pt>
                <c:pt idx="7171">
                  <c:v>23304.569569227337</c:v>
                </c:pt>
                <c:pt idx="7172">
                  <c:v>23301.320928200632</c:v>
                </c:pt>
                <c:pt idx="7173">
                  <c:v>23298.072924566528</c:v>
                </c:pt>
                <c:pt idx="7174">
                  <c:v>23294.826596168212</c:v>
                </c:pt>
                <c:pt idx="7175">
                  <c:v>23291.580665804064</c:v>
                </c:pt>
                <c:pt idx="7176">
                  <c:v>23288.33540390274</c:v>
                </c:pt>
                <c:pt idx="7177">
                  <c:v>23285.091241785456</c:v>
                </c:pt>
                <c:pt idx="7178">
                  <c:v>23281.847845596323</c:v>
                </c:pt>
                <c:pt idx="7179">
                  <c:v>23278.605264270202</c:v>
                </c:pt>
                <c:pt idx="7180">
                  <c:v>23275.363653733468</c:v>
                </c:pt>
                <c:pt idx="7181">
                  <c:v>23272.123839697331</c:v>
                </c:pt>
                <c:pt idx="7182">
                  <c:v>23268.884066856823</c:v>
                </c:pt>
                <c:pt idx="7183">
                  <c:v>23265.645214646585</c:v>
                </c:pt>
                <c:pt idx="7184">
                  <c:v>23262.416732362013</c:v>
                </c:pt>
                <c:pt idx="7185">
                  <c:v>23259.179581411227</c:v>
                </c:pt>
                <c:pt idx="7186">
                  <c:v>23255.943312219886</c:v>
                </c:pt>
                <c:pt idx="7187">
                  <c:v>23252.707965764599</c:v>
                </c:pt>
                <c:pt idx="7188">
                  <c:v>23249.473508114497</c:v>
                </c:pt>
                <c:pt idx="7189">
                  <c:v>23246.248728583698</c:v>
                </c:pt>
                <c:pt idx="7190">
                  <c:v>23243.016088423046</c:v>
                </c:pt>
                <c:pt idx="7191">
                  <c:v>23239.784342012921</c:v>
                </c:pt>
                <c:pt idx="7192">
                  <c:v>23236.554451491051</c:v>
                </c:pt>
                <c:pt idx="7193">
                  <c:v>23233.324510100101</c:v>
                </c:pt>
                <c:pt idx="7194">
                  <c:v>23230.095465880677</c:v>
                </c:pt>
                <c:pt idx="7195">
                  <c:v>23226.867319889476</c:v>
                </c:pt>
                <c:pt idx="7196">
                  <c:v>23223.640149645908</c:v>
                </c:pt>
                <c:pt idx="7197">
                  <c:v>23220.414303556765</c:v>
                </c:pt>
                <c:pt idx="7198">
                  <c:v>23217.188832754768</c:v>
                </c:pt>
                <c:pt idx="7199">
                  <c:v>23213.964294332873</c:v>
                </c:pt>
                <c:pt idx="7200">
                  <c:v>23210.740580363381</c:v>
                </c:pt>
                <c:pt idx="7201">
                  <c:v>23207.517783356012</c:v>
                </c:pt>
                <c:pt idx="7202">
                  <c:v>23204.295889497887</c:v>
                </c:pt>
                <c:pt idx="7203">
                  <c:v>23201.074932490294</c:v>
                </c:pt>
                <c:pt idx="7204">
                  <c:v>23197.854797176973</c:v>
                </c:pt>
                <c:pt idx="7205">
                  <c:v>23194.635575459622</c:v>
                </c:pt>
                <c:pt idx="7206">
                  <c:v>23191.417308185846</c:v>
                </c:pt>
                <c:pt idx="7207">
                  <c:v>23188.199852954411</c:v>
                </c:pt>
                <c:pt idx="7208">
                  <c:v>23184.983466891757</c:v>
                </c:pt>
                <c:pt idx="7209">
                  <c:v>23181.767933932046</c:v>
                </c:pt>
                <c:pt idx="7210">
                  <c:v>23178.554126147559</c:v>
                </c:pt>
                <c:pt idx="7211">
                  <c:v>23175.340332044187</c:v>
                </c:pt>
                <c:pt idx="7212">
                  <c:v>23172.127436146526</c:v>
                </c:pt>
                <c:pt idx="7213">
                  <c:v>23168.915369044527</c:v>
                </c:pt>
                <c:pt idx="7214">
                  <c:v>23165.704272229945</c:v>
                </c:pt>
                <c:pt idx="7215">
                  <c:v>23162.494051294216</c:v>
                </c:pt>
                <c:pt idx="7216">
                  <c:v>23159.284641051257</c:v>
                </c:pt>
                <c:pt idx="7217">
                  <c:v>23156.079223773999</c:v>
                </c:pt>
                <c:pt idx="7218">
                  <c:v>23152.871694760142</c:v>
                </c:pt>
                <c:pt idx="7219">
                  <c:v>23149.664931598356</c:v>
                </c:pt>
                <c:pt idx="7220">
                  <c:v>23146.459189136025</c:v>
                </c:pt>
                <c:pt idx="7221">
                  <c:v>23143.25431412394</c:v>
                </c:pt>
                <c:pt idx="7222">
                  <c:v>23140.050330932303</c:v>
                </c:pt>
                <c:pt idx="7223">
                  <c:v>23136.847120431146</c:v>
                </c:pt>
                <c:pt idx="7224">
                  <c:v>23133.644806703029</c:v>
                </c:pt>
                <c:pt idx="7225">
                  <c:v>23130.443414742935</c:v>
                </c:pt>
                <c:pt idx="7226">
                  <c:v>23127.243018674075</c:v>
                </c:pt>
                <c:pt idx="7227">
                  <c:v>23124.043436998367</c:v>
                </c:pt>
                <c:pt idx="7228">
                  <c:v>23120.844659524872</c:v>
                </c:pt>
                <c:pt idx="7229">
                  <c:v>23117.646824855503</c:v>
                </c:pt>
                <c:pt idx="7230">
                  <c:v>23114.449933933996</c:v>
                </c:pt>
                <c:pt idx="7231">
                  <c:v>23111.254248837922</c:v>
                </c:pt>
                <c:pt idx="7232">
                  <c:v>23108.059008538603</c:v>
                </c:pt>
                <c:pt idx="7233">
                  <c:v>23104.864777999457</c:v>
                </c:pt>
                <c:pt idx="7234">
                  <c:v>23101.671380844738</c:v>
                </c:pt>
                <c:pt idx="7235">
                  <c:v>23098.478796747433</c:v>
                </c:pt>
                <c:pt idx="7236">
                  <c:v>23095.287091940794</c:v>
                </c:pt>
                <c:pt idx="7237">
                  <c:v>23092.096668192251</c:v>
                </c:pt>
                <c:pt idx="7238">
                  <c:v>23088.906729494447</c:v>
                </c:pt>
                <c:pt idx="7239">
                  <c:v>23085.717774857232</c:v>
                </c:pt>
                <c:pt idx="7240">
                  <c:v>23082.529626605377</c:v>
                </c:pt>
                <c:pt idx="7241">
                  <c:v>23079.342415941665</c:v>
                </c:pt>
                <c:pt idx="7242">
                  <c:v>23076.155993209763</c:v>
                </c:pt>
                <c:pt idx="7243">
                  <c:v>23072.970439448658</c:v>
                </c:pt>
                <c:pt idx="7244">
                  <c:v>23069.78597437881</c:v>
                </c:pt>
                <c:pt idx="7245">
                  <c:v>23066.602189752037</c:v>
                </c:pt>
                <c:pt idx="7246">
                  <c:v>23063.420514273941</c:v>
                </c:pt>
                <c:pt idx="7247">
                  <c:v>23060.238585936098</c:v>
                </c:pt>
                <c:pt idx="7248">
                  <c:v>23057.057452181656</c:v>
                </c:pt>
                <c:pt idx="7249">
                  <c:v>23053.877236106749</c:v>
                </c:pt>
                <c:pt idx="7250">
                  <c:v>23050.697875480248</c:v>
                </c:pt>
                <c:pt idx="7251">
                  <c:v>23047.519403167946</c:v>
                </c:pt>
                <c:pt idx="7252">
                  <c:v>23044.341750907293</c:v>
                </c:pt>
                <c:pt idx="7253">
                  <c:v>23041.165076343259</c:v>
                </c:pt>
                <c:pt idx="7254">
                  <c:v>23037.989412834722</c:v>
                </c:pt>
                <c:pt idx="7255">
                  <c:v>23034.814505631341</c:v>
                </c:pt>
                <c:pt idx="7256">
                  <c:v>23031.640480849892</c:v>
                </c:pt>
                <c:pt idx="7257">
                  <c:v>23028.467331909083</c:v>
                </c:pt>
                <c:pt idx="7258">
                  <c:v>23025.294936992384</c:v>
                </c:pt>
                <c:pt idx="7259">
                  <c:v>23022.123546505198</c:v>
                </c:pt>
                <c:pt idx="7260">
                  <c:v>23018.953022968595</c:v>
                </c:pt>
                <c:pt idx="7261">
                  <c:v>23015.783448054939</c:v>
                </c:pt>
                <c:pt idx="7262">
                  <c:v>23012.61486067855</c:v>
                </c:pt>
                <c:pt idx="7263">
                  <c:v>23009.446873512294</c:v>
                </c:pt>
                <c:pt idx="7264">
                  <c:v>23006.279713464493</c:v>
                </c:pt>
                <c:pt idx="7265">
                  <c:v>23003.118926275743</c:v>
                </c:pt>
                <c:pt idx="7266">
                  <c:v>22999.953956795631</c:v>
                </c:pt>
                <c:pt idx="7267">
                  <c:v>22996.789410176123</c:v>
                </c:pt>
                <c:pt idx="7268">
                  <c:v>22993.625829602734</c:v>
                </c:pt>
                <c:pt idx="7269">
                  <c:v>22990.463107530384</c:v>
                </c:pt>
                <c:pt idx="7270">
                  <c:v>22987.301171028361</c:v>
                </c:pt>
                <c:pt idx="7271">
                  <c:v>22984.14152615286</c:v>
                </c:pt>
                <c:pt idx="7272">
                  <c:v>22980.981493249801</c:v>
                </c:pt>
                <c:pt idx="7273">
                  <c:v>22977.822195546578</c:v>
                </c:pt>
                <c:pt idx="7274">
                  <c:v>22974.663800743063</c:v>
                </c:pt>
                <c:pt idx="7275">
                  <c:v>22971.506337580791</c:v>
                </c:pt>
                <c:pt idx="7276">
                  <c:v>22968.349747227039</c:v>
                </c:pt>
                <c:pt idx="7277">
                  <c:v>25255.200161752931</c:v>
                </c:pt>
                <c:pt idx="7278">
                  <c:v>25251.731241391892</c:v>
                </c:pt>
                <c:pt idx="7279">
                  <c:v>25248.262732623549</c:v>
                </c:pt>
                <c:pt idx="7280">
                  <c:v>25244.795115339082</c:v>
                </c:pt>
                <c:pt idx="7281">
                  <c:v>25241.328394829372</c:v>
                </c:pt>
                <c:pt idx="7282">
                  <c:v>25237.862927980343</c:v>
                </c:pt>
                <c:pt idx="7283">
                  <c:v>25234.398110382008</c:v>
                </c:pt>
                <c:pt idx="7284">
                  <c:v>25230.934326490587</c:v>
                </c:pt>
                <c:pt idx="7285">
                  <c:v>25227.471441985403</c:v>
                </c:pt>
                <c:pt idx="7286">
                  <c:v>25224.009538855356</c:v>
                </c:pt>
                <c:pt idx="7287">
                  <c:v>25220.5485489862</c:v>
                </c:pt>
                <c:pt idx="7288">
                  <c:v>25217.088877076614</c:v>
                </c:pt>
                <c:pt idx="7289">
                  <c:v>25213.630128194138</c:v>
                </c:pt>
                <c:pt idx="7290">
                  <c:v>25210.171942742458</c:v>
                </c:pt>
                <c:pt idx="7291">
                  <c:v>25206.714815022686</c:v>
                </c:pt>
                <c:pt idx="7292">
                  <c:v>25203.258599973531</c:v>
                </c:pt>
                <c:pt idx="7293">
                  <c:v>25199.803261237194</c:v>
                </c:pt>
                <c:pt idx="7294">
                  <c:v>25196.348897678032</c:v>
                </c:pt>
                <c:pt idx="7295">
                  <c:v>25192.895512313131</c:v>
                </c:pt>
                <c:pt idx="7296">
                  <c:v>25189.443011900319</c:v>
                </c:pt>
                <c:pt idx="7297">
                  <c:v>25185.991583242434</c:v>
                </c:pt>
                <c:pt idx="7298">
                  <c:v>25182.541110931539</c:v>
                </c:pt>
                <c:pt idx="7299">
                  <c:v>25179.122132697168</c:v>
                </c:pt>
                <c:pt idx="7300">
                  <c:v>25175.673414548302</c:v>
                </c:pt>
                <c:pt idx="7301">
                  <c:v>25172.225681601038</c:v>
                </c:pt>
                <c:pt idx="7302">
                  <c:v>25168.779004506079</c:v>
                </c:pt>
                <c:pt idx="7303">
                  <c:v>25165.33319458396</c:v>
                </c:pt>
                <c:pt idx="7304">
                  <c:v>25161.888303286451</c:v>
                </c:pt>
                <c:pt idx="7305">
                  <c:v>25158.444351287642</c:v>
                </c:pt>
                <c:pt idx="7306">
                  <c:v>25155.001342989402</c:v>
                </c:pt>
                <c:pt idx="7307">
                  <c:v>25151.55935516</c:v>
                </c:pt>
                <c:pt idx="7308">
                  <c:v>25148.119409975276</c:v>
                </c:pt>
                <c:pt idx="7309">
                  <c:v>25144.67917759643</c:v>
                </c:pt>
                <c:pt idx="7310">
                  <c:v>25141.23991389032</c:v>
                </c:pt>
                <c:pt idx="7311">
                  <c:v>25137.80166407736</c:v>
                </c:pt>
                <c:pt idx="7312">
                  <c:v>25134.364253704567</c:v>
                </c:pt>
                <c:pt idx="7313">
                  <c:v>25130.927831256511</c:v>
                </c:pt>
                <c:pt idx="7314">
                  <c:v>25127.49235847636</c:v>
                </c:pt>
                <c:pt idx="7315">
                  <c:v>25124.057831062124</c:v>
                </c:pt>
                <c:pt idx="7316">
                  <c:v>25120.624306462189</c:v>
                </c:pt>
                <c:pt idx="7317">
                  <c:v>25117.191604467742</c:v>
                </c:pt>
                <c:pt idx="7318">
                  <c:v>25113.759862616007</c:v>
                </c:pt>
                <c:pt idx="7319">
                  <c:v>25110.329152996219</c:v>
                </c:pt>
                <c:pt idx="7320">
                  <c:v>25106.899271330796</c:v>
                </c:pt>
                <c:pt idx="7321">
                  <c:v>25103.470380758368</c:v>
                </c:pt>
                <c:pt idx="7322">
                  <c:v>25100.042349844702</c:v>
                </c:pt>
                <c:pt idx="7323">
                  <c:v>25096.61527365871</c:v>
                </c:pt>
                <c:pt idx="7324">
                  <c:v>25093.189512262095</c:v>
                </c:pt>
                <c:pt idx="7325">
                  <c:v>25089.764423451918</c:v>
                </c:pt>
                <c:pt idx="7326">
                  <c:v>25086.340262331949</c:v>
                </c:pt>
                <c:pt idx="7327">
                  <c:v>25082.917066099832</c:v>
                </c:pt>
                <c:pt idx="7328">
                  <c:v>25079.494760868012</c:v>
                </c:pt>
                <c:pt idx="7329">
                  <c:v>25076.073387242654</c:v>
                </c:pt>
                <c:pt idx="7330">
                  <c:v>25072.847565123069</c:v>
                </c:pt>
                <c:pt idx="7331">
                  <c:v>25069.428402260193</c:v>
                </c:pt>
                <c:pt idx="7332">
                  <c:v>25066.009695816963</c:v>
                </c:pt>
                <c:pt idx="7333">
                  <c:v>25062.592003217847</c:v>
                </c:pt>
                <c:pt idx="7334">
                  <c:v>25059.175229726141</c:v>
                </c:pt>
                <c:pt idx="7335">
                  <c:v>25055.759429131707</c:v>
                </c:pt>
                <c:pt idx="7336">
                  <c:v>25052.344517425241</c:v>
                </c:pt>
                <c:pt idx="7337">
                  <c:v>25048.930502684219</c:v>
                </c:pt>
                <c:pt idx="7338">
                  <c:v>25045.528595453081</c:v>
                </c:pt>
                <c:pt idx="7339">
                  <c:v>25042.116401635449</c:v>
                </c:pt>
                <c:pt idx="7340">
                  <c:v>25038.705198431875</c:v>
                </c:pt>
                <c:pt idx="7341">
                  <c:v>25035.294864372136</c:v>
                </c:pt>
                <c:pt idx="7342">
                  <c:v>25031.885673827575</c:v>
                </c:pt>
                <c:pt idx="7343">
                  <c:v>25028.47724226203</c:v>
                </c:pt>
                <c:pt idx="7344">
                  <c:v>25025.069808328437</c:v>
                </c:pt>
                <c:pt idx="7345">
                  <c:v>25021.663356234636</c:v>
                </c:pt>
                <c:pt idx="7346">
                  <c:v>25018.257744022652</c:v>
                </c:pt>
                <c:pt idx="7347">
                  <c:v>25014.853071667003</c:v>
                </c:pt>
                <c:pt idx="7348">
                  <c:v>25011.449265568164</c:v>
                </c:pt>
                <c:pt idx="7349">
                  <c:v>25008.046365197573</c:v>
                </c:pt>
                <c:pt idx="7350">
                  <c:v>25004.644390509719</c:v>
                </c:pt>
                <c:pt idx="7351">
                  <c:v>25001.247721432301</c:v>
                </c:pt>
                <c:pt idx="7352">
                  <c:v>24997.849024327112</c:v>
                </c:pt>
                <c:pt idx="7353">
                  <c:v>24994.449812822451</c:v>
                </c:pt>
                <c:pt idx="7354">
                  <c:v>24991.051529912118</c:v>
                </c:pt>
                <c:pt idx="7355">
                  <c:v>24987.654239510193</c:v>
                </c:pt>
                <c:pt idx="7356">
                  <c:v>24984.257902111865</c:v>
                </c:pt>
                <c:pt idx="7357">
                  <c:v>24980.862382471765</c:v>
                </c:pt>
                <c:pt idx="7358">
                  <c:v>24977.467887342646</c:v>
                </c:pt>
                <c:pt idx="7359">
                  <c:v>24974.074209640559</c:v>
                </c:pt>
                <c:pt idx="7360">
                  <c:v>24970.68146843489</c:v>
                </c:pt>
                <c:pt idx="7361">
                  <c:v>24967.289685431842</c:v>
                </c:pt>
                <c:pt idx="7362">
                  <c:v>24963.898795438799</c:v>
                </c:pt>
                <c:pt idx="7363">
                  <c:v>24960.509177188469</c:v>
                </c:pt>
                <c:pt idx="7364">
                  <c:v>24957.120223580387</c:v>
                </c:pt>
                <c:pt idx="7365">
                  <c:v>24953.732072586146</c:v>
                </c:pt>
                <c:pt idx="7366">
                  <c:v>24950.344965687149</c:v>
                </c:pt>
                <c:pt idx="7367">
                  <c:v>24946.958721799296</c:v>
                </c:pt>
                <c:pt idx="7368">
                  <c:v>24943.574214134394</c:v>
                </c:pt>
                <c:pt idx="7369">
                  <c:v>24940.189742970892</c:v>
                </c:pt>
                <c:pt idx="7370">
                  <c:v>24936.806211120071</c:v>
                </c:pt>
                <c:pt idx="7371">
                  <c:v>24933.42434194692</c:v>
                </c:pt>
                <c:pt idx="7372">
                  <c:v>24930.042735556519</c:v>
                </c:pt>
                <c:pt idx="7373">
                  <c:v>24926.662045374502</c:v>
                </c:pt>
                <c:pt idx="7374">
                  <c:v>24923.282289831033</c:v>
                </c:pt>
                <c:pt idx="7375">
                  <c:v>24919.903448685447</c:v>
                </c:pt>
                <c:pt idx="7376">
                  <c:v>24916.525449132834</c:v>
                </c:pt>
                <c:pt idx="7377">
                  <c:v>24913.150532604668</c:v>
                </c:pt>
                <c:pt idx="7378">
                  <c:v>24909.785467257163</c:v>
                </c:pt>
                <c:pt idx="7379">
                  <c:v>24906.410169187653</c:v>
                </c:pt>
                <c:pt idx="7380">
                  <c:v>24903.036131278757</c:v>
                </c:pt>
                <c:pt idx="7381">
                  <c:v>24899.662785826131</c:v>
                </c:pt>
                <c:pt idx="7382">
                  <c:v>24896.291271420607</c:v>
                </c:pt>
                <c:pt idx="7383">
                  <c:v>24892.922246080932</c:v>
                </c:pt>
                <c:pt idx="7384">
                  <c:v>24889.55159595318</c:v>
                </c:pt>
                <c:pt idx="7385">
                  <c:v>24886.182309249154</c:v>
                </c:pt>
                <c:pt idx="7386">
                  <c:v>24882.813481804995</c:v>
                </c:pt>
                <c:pt idx="7387">
                  <c:v>24879.445607016642</c:v>
                </c:pt>
                <c:pt idx="7388">
                  <c:v>24876.078600458153</c:v>
                </c:pt>
                <c:pt idx="7389">
                  <c:v>24872.712461721057</c:v>
                </c:pt>
                <c:pt idx="7390">
                  <c:v>24869.34721306758</c:v>
                </c:pt>
                <c:pt idx="7391">
                  <c:v>24865.982888925919</c:v>
                </c:pt>
                <c:pt idx="7392">
                  <c:v>24862.619451088449</c:v>
                </c:pt>
                <c:pt idx="7393">
                  <c:v>24859.257036674284</c:v>
                </c:pt>
                <c:pt idx="7394">
                  <c:v>24855.89544262008</c:v>
                </c:pt>
                <c:pt idx="7395">
                  <c:v>24852.537966221673</c:v>
                </c:pt>
                <c:pt idx="7396">
                  <c:v>24849.178166399852</c:v>
                </c:pt>
                <c:pt idx="7397">
                  <c:v>24845.819313527318</c:v>
                </c:pt>
                <c:pt idx="7398">
                  <c:v>24842.462394961953</c:v>
                </c:pt>
                <c:pt idx="7399">
                  <c:v>24839.105427070743</c:v>
                </c:pt>
                <c:pt idx="7400">
                  <c:v>24835.749700759829</c:v>
                </c:pt>
                <c:pt idx="7401">
                  <c:v>24832.394475861052</c:v>
                </c:pt>
                <c:pt idx="7402">
                  <c:v>24829.040241837567</c:v>
                </c:pt>
                <c:pt idx="7403">
                  <c:v>24825.686903744398</c:v>
                </c:pt>
                <c:pt idx="7404">
                  <c:v>24822.334386944432</c:v>
                </c:pt>
                <c:pt idx="7405">
                  <c:v>24818.982779209909</c:v>
                </c:pt>
                <c:pt idx="7406">
                  <c:v>24815.632037560925</c:v>
                </c:pt>
                <c:pt idx="7407">
                  <c:v>24812.282234413655</c:v>
                </c:pt>
                <c:pt idx="7408">
                  <c:v>24808.933427555479</c:v>
                </c:pt>
                <c:pt idx="7409">
                  <c:v>24805.585528307496</c:v>
                </c:pt>
                <c:pt idx="7410">
                  <c:v>24802.238492310476</c:v>
                </c:pt>
                <c:pt idx="7411">
                  <c:v>24798.892280927044</c:v>
                </c:pt>
                <c:pt idx="7412">
                  <c:v>24795.547009032613</c:v>
                </c:pt>
                <c:pt idx="7413">
                  <c:v>24792.20261602103</c:v>
                </c:pt>
                <c:pt idx="7414">
                  <c:v>24788.859186275462</c:v>
                </c:pt>
                <c:pt idx="7415">
                  <c:v>24785.518340143492</c:v>
                </c:pt>
                <c:pt idx="7416">
                  <c:v>24782.176892342475</c:v>
                </c:pt>
                <c:pt idx="7417">
                  <c:v>24778.836095654213</c:v>
                </c:pt>
                <c:pt idx="7418">
                  <c:v>24775.497366793454</c:v>
                </c:pt>
                <c:pt idx="7419">
                  <c:v>24772.159339295686</c:v>
                </c:pt>
                <c:pt idx="7420">
                  <c:v>24768.821328035545</c:v>
                </c:pt>
                <c:pt idx="7421">
                  <c:v>24765.484199050363</c:v>
                </c:pt>
                <c:pt idx="7422">
                  <c:v>24762.150441243673</c:v>
                </c:pt>
                <c:pt idx="7423">
                  <c:v>24758.815294300912</c:v>
                </c:pt>
                <c:pt idx="7424">
                  <c:v>24755.485536501867</c:v>
                </c:pt>
                <c:pt idx="7425">
                  <c:v>24752.151947014052</c:v>
                </c:pt>
                <c:pt idx="7426">
                  <c:v>24748.8192254817</c:v>
                </c:pt>
                <c:pt idx="7427">
                  <c:v>24745.487441380676</c:v>
                </c:pt>
                <c:pt idx="7428">
                  <c:v>24742.156591004932</c:v>
                </c:pt>
                <c:pt idx="7429">
                  <c:v>24738.826623765228</c:v>
                </c:pt>
                <c:pt idx="7430">
                  <c:v>24735.497497710232</c:v>
                </c:pt>
                <c:pt idx="7431">
                  <c:v>24732.17846473751</c:v>
                </c:pt>
                <c:pt idx="7432">
                  <c:v>24728.851520238019</c:v>
                </c:pt>
                <c:pt idx="7433">
                  <c:v>24725.525659193558</c:v>
                </c:pt>
                <c:pt idx="7434">
                  <c:v>24722.200107338798</c:v>
                </c:pt>
                <c:pt idx="7435">
                  <c:v>24718.875519172132</c:v>
                </c:pt>
                <c:pt idx="7436">
                  <c:v>24715.5518461295</c:v>
                </c:pt>
                <c:pt idx="7437">
                  <c:v>24712.229081168622</c:v>
                </c:pt>
                <c:pt idx="7438">
                  <c:v>24708.907174113752</c:v>
                </c:pt>
                <c:pt idx="7439">
                  <c:v>24705.58619969698</c:v>
                </c:pt>
                <c:pt idx="7440">
                  <c:v>24702.266060249556</c:v>
                </c:pt>
                <c:pt idx="7441">
                  <c:v>24698.946836108164</c:v>
                </c:pt>
                <c:pt idx="7442">
                  <c:v>24695.628452443649</c:v>
                </c:pt>
                <c:pt idx="7443">
                  <c:v>24692.311003373234</c:v>
                </c:pt>
                <c:pt idx="7444">
                  <c:v>24688.994649361564</c:v>
                </c:pt>
                <c:pt idx="7445">
                  <c:v>24685.682133292619</c:v>
                </c:pt>
                <c:pt idx="7446">
                  <c:v>24682.367462075767</c:v>
                </c:pt>
                <c:pt idx="7447">
                  <c:v>24679.053504293668</c:v>
                </c:pt>
                <c:pt idx="7448">
                  <c:v>24675.740460057874</c:v>
                </c:pt>
                <c:pt idx="7449">
                  <c:v>24672.428292332912</c:v>
                </c:pt>
                <c:pt idx="7450">
                  <c:v>24669.118358474203</c:v>
                </c:pt>
                <c:pt idx="7451">
                  <c:v>24665.808109480466</c:v>
                </c:pt>
                <c:pt idx="7452">
                  <c:v>24662.49868559503</c:v>
                </c:pt>
                <c:pt idx="7453">
                  <c:v>24659.190062310223</c:v>
                </c:pt>
                <c:pt idx="7454">
                  <c:v>24655.882324163518</c:v>
                </c:pt>
                <c:pt idx="7455">
                  <c:v>24652.575507765327</c:v>
                </c:pt>
                <c:pt idx="7456">
                  <c:v>24649.269767006161</c:v>
                </c:pt>
                <c:pt idx="7457">
                  <c:v>24645.964693415499</c:v>
                </c:pt>
                <c:pt idx="7458">
                  <c:v>24642.662915068075</c:v>
                </c:pt>
                <c:pt idx="7459">
                  <c:v>24639.359676071417</c:v>
                </c:pt>
                <c:pt idx="7460">
                  <c:v>24636.057305789142</c:v>
                </c:pt>
                <c:pt idx="7461">
                  <c:v>24632.755789898343</c:v>
                </c:pt>
                <c:pt idx="7462">
                  <c:v>24629.455273238837</c:v>
                </c:pt>
                <c:pt idx="7463">
                  <c:v>24626.1555213457</c:v>
                </c:pt>
                <c:pt idx="7464">
                  <c:v>24622.85668174093</c:v>
                </c:pt>
                <c:pt idx="7465">
                  <c:v>24619.558684583048</c:v>
                </c:pt>
                <c:pt idx="7466">
                  <c:v>24616.261917265212</c:v>
                </c:pt>
                <c:pt idx="7467">
                  <c:v>24612.965933765696</c:v>
                </c:pt>
                <c:pt idx="7468">
                  <c:v>24609.670608787746</c:v>
                </c:pt>
                <c:pt idx="7469">
                  <c:v>24606.376273364887</c:v>
                </c:pt>
                <c:pt idx="7470">
                  <c:v>24603.082806718274</c:v>
                </c:pt>
                <c:pt idx="7471">
                  <c:v>24599.790124284806</c:v>
                </c:pt>
                <c:pt idx="7472">
                  <c:v>24596.498389529559</c:v>
                </c:pt>
                <c:pt idx="7473">
                  <c:v>24593.207922184767</c:v>
                </c:pt>
                <c:pt idx="7474">
                  <c:v>24589.918362675951</c:v>
                </c:pt>
                <c:pt idx="7475">
                  <c:v>24586.629207789101</c:v>
                </c:pt>
                <c:pt idx="7476">
                  <c:v>24583.340979388238</c:v>
                </c:pt>
                <c:pt idx="7477">
                  <c:v>24580.053668314118</c:v>
                </c:pt>
                <c:pt idx="7478">
                  <c:v>24576.767131219149</c:v>
                </c:pt>
                <c:pt idx="7479">
                  <c:v>24573.481481230567</c:v>
                </c:pt>
                <c:pt idx="7480">
                  <c:v>24570.196712097331</c:v>
                </c:pt>
                <c:pt idx="7481">
                  <c:v>24566.912823425129</c:v>
                </c:pt>
                <c:pt idx="7482">
                  <c:v>24563.629903286834</c:v>
                </c:pt>
                <c:pt idx="7483">
                  <c:v>24560.347879559533</c:v>
                </c:pt>
                <c:pt idx="7484">
                  <c:v>24557.066915692303</c:v>
                </c:pt>
                <c:pt idx="7485">
                  <c:v>24553.78765988538</c:v>
                </c:pt>
                <c:pt idx="7486">
                  <c:v>24550.514681701876</c:v>
                </c:pt>
                <c:pt idx="7487">
                  <c:v>24547.236109028036</c:v>
                </c:pt>
                <c:pt idx="7488">
                  <c:v>24543.9608738686</c:v>
                </c:pt>
                <c:pt idx="7489">
                  <c:v>24540.684009933502</c:v>
                </c:pt>
                <c:pt idx="7490">
                  <c:v>24537.408099909768</c:v>
                </c:pt>
                <c:pt idx="7491">
                  <c:v>24534.133073081488</c:v>
                </c:pt>
                <c:pt idx="7492">
                  <c:v>24530.858810954629</c:v>
                </c:pt>
                <c:pt idx="7493">
                  <c:v>24527.585646238855</c:v>
                </c:pt>
                <c:pt idx="7494">
                  <c:v>24524.313242105487</c:v>
                </c:pt>
                <c:pt idx="7495">
                  <c:v>24521.041707553963</c:v>
                </c:pt>
                <c:pt idx="7496">
                  <c:v>24517.770937053931</c:v>
                </c:pt>
                <c:pt idx="7497">
                  <c:v>24514.501134671624</c:v>
                </c:pt>
                <c:pt idx="7498">
                  <c:v>24511.232231999977</c:v>
                </c:pt>
                <c:pt idx="7499">
                  <c:v>24507.96417881349</c:v>
                </c:pt>
                <c:pt idx="7500">
                  <c:v>24504.696974772407</c:v>
                </c:pt>
                <c:pt idx="7501">
                  <c:v>24501.430646980829</c:v>
                </c:pt>
                <c:pt idx="7502">
                  <c:v>24498.165162421719</c:v>
                </c:pt>
                <c:pt idx="7503">
                  <c:v>24494.90059755071</c:v>
                </c:pt>
                <c:pt idx="7504">
                  <c:v>24491.636830307016</c:v>
                </c:pt>
                <c:pt idx="7505">
                  <c:v>24488.374000397078</c:v>
                </c:pt>
                <c:pt idx="7506">
                  <c:v>24485.11194650688</c:v>
                </c:pt>
                <c:pt idx="7507">
                  <c:v>24481.850823445278</c:v>
                </c:pt>
                <c:pt idx="7508">
                  <c:v>24478.590507931553</c:v>
                </c:pt>
                <c:pt idx="7509">
                  <c:v>24475.331174466213</c:v>
                </c:pt>
                <c:pt idx="7510">
                  <c:v>24472.072652781841</c:v>
                </c:pt>
                <c:pt idx="7511">
                  <c:v>24468.814931001907</c:v>
                </c:pt>
                <c:pt idx="7512">
                  <c:v>24465.558080752857</c:v>
                </c:pt>
                <c:pt idx="7513">
                  <c:v>24462.302215665823</c:v>
                </c:pt>
                <c:pt idx="7514">
                  <c:v>24459.047205677394</c:v>
                </c:pt>
                <c:pt idx="7515">
                  <c:v>24455.792953908287</c:v>
                </c:pt>
                <c:pt idx="7516">
                  <c:v>24452.539600619646</c:v>
                </c:pt>
                <c:pt idx="7517">
                  <c:v>24449.287181245563</c:v>
                </c:pt>
                <c:pt idx="7518">
                  <c:v>24446.035779838297</c:v>
                </c:pt>
                <c:pt idx="7519">
                  <c:v>24442.785088023604</c:v>
                </c:pt>
                <c:pt idx="7520">
                  <c:v>24439.535523396</c:v>
                </c:pt>
                <c:pt idx="7521">
                  <c:v>24436.286575573158</c:v>
                </c:pt>
                <c:pt idx="7522">
                  <c:v>24433.038453825331</c:v>
                </c:pt>
                <c:pt idx="7523">
                  <c:v>24429.791173329075</c:v>
                </c:pt>
                <c:pt idx="7524">
                  <c:v>24426.5448123362</c:v>
                </c:pt>
                <c:pt idx="7525">
                  <c:v>24423.299300241622</c:v>
                </c:pt>
                <c:pt idx="7526">
                  <c:v>24420.054576834737</c:v>
                </c:pt>
                <c:pt idx="7527">
                  <c:v>24416.810746524316</c:v>
                </c:pt>
                <c:pt idx="7528">
                  <c:v>24413.567722262738</c:v>
                </c:pt>
                <c:pt idx="7529">
                  <c:v>24410.325605509639</c:v>
                </c:pt>
                <c:pt idx="7530">
                  <c:v>24407.084406669823</c:v>
                </c:pt>
                <c:pt idx="7531">
                  <c:v>24403.844052809465</c:v>
                </c:pt>
                <c:pt idx="7532">
                  <c:v>24400.604467460496</c:v>
                </c:pt>
                <c:pt idx="7533">
                  <c:v>24397.366631977424</c:v>
                </c:pt>
                <c:pt idx="7534">
                  <c:v>24394.128930462139</c:v>
                </c:pt>
                <c:pt idx="7535">
                  <c:v>24390.891985199862</c:v>
                </c:pt>
                <c:pt idx="7536">
                  <c:v>24387.655837612474</c:v>
                </c:pt>
                <c:pt idx="7537">
                  <c:v>24384.42065288121</c:v>
                </c:pt>
                <c:pt idx="7538">
                  <c:v>24381.200756186176</c:v>
                </c:pt>
                <c:pt idx="7539">
                  <c:v>24377.967241497026</c:v>
                </c:pt>
                <c:pt idx="7540">
                  <c:v>24374.734874356651</c:v>
                </c:pt>
                <c:pt idx="7541">
                  <c:v>24371.503052354397</c:v>
                </c:pt>
                <c:pt idx="7542">
                  <c:v>24368.272043603247</c:v>
                </c:pt>
                <c:pt idx="7543">
                  <c:v>24365.041908969106</c:v>
                </c:pt>
                <c:pt idx="7544">
                  <c:v>24361.812627741176</c:v>
                </c:pt>
                <c:pt idx="7545">
                  <c:v>24358.584220289846</c:v>
                </c:pt>
                <c:pt idx="7546">
                  <c:v>24355.356663952854</c:v>
                </c:pt>
                <c:pt idx="7547">
                  <c:v>24352.132290071659</c:v>
                </c:pt>
                <c:pt idx="7548">
                  <c:v>24348.906525207869</c:v>
                </c:pt>
                <c:pt idx="7549">
                  <c:v>24345.681542319009</c:v>
                </c:pt>
                <c:pt idx="7550">
                  <c:v>24342.457460054582</c:v>
                </c:pt>
                <c:pt idx="7551">
                  <c:v>24339.234378724163</c:v>
                </c:pt>
                <c:pt idx="7552">
                  <c:v>24336.011944566937</c:v>
                </c:pt>
                <c:pt idx="7553">
                  <c:v>24332.790368060796</c:v>
                </c:pt>
                <c:pt idx="7554">
                  <c:v>24329.56970910247</c:v>
                </c:pt>
                <c:pt idx="7555">
                  <c:v>24326.349922363719</c:v>
                </c:pt>
                <c:pt idx="7556">
                  <c:v>24323.131403120322</c:v>
                </c:pt>
                <c:pt idx="7557">
                  <c:v>24319.913281105804</c:v>
                </c:pt>
                <c:pt idx="7558">
                  <c:v>24316.696063266838</c:v>
                </c:pt>
                <c:pt idx="7559">
                  <c:v>24313.480759554765</c:v>
                </c:pt>
                <c:pt idx="7560">
                  <c:v>24310.265248278538</c:v>
                </c:pt>
                <c:pt idx="7561">
                  <c:v>24307.050488459539</c:v>
                </c:pt>
                <c:pt idx="7562">
                  <c:v>24303.836657854699</c:v>
                </c:pt>
                <c:pt idx="7563">
                  <c:v>24300.623634243981</c:v>
                </c:pt>
                <c:pt idx="7564">
                  <c:v>24297.411432281682</c:v>
                </c:pt>
                <c:pt idx="7565">
                  <c:v>24294.200059510898</c:v>
                </c:pt>
                <c:pt idx="7566">
                  <c:v>24290.989514025103</c:v>
                </c:pt>
                <c:pt idx="7567">
                  <c:v>24287.779894759122</c:v>
                </c:pt>
                <c:pt idx="7568">
                  <c:v>24284.571177564747</c:v>
                </c:pt>
                <c:pt idx="7569">
                  <c:v>24281.363265006385</c:v>
                </c:pt>
                <c:pt idx="7570">
                  <c:v>24278.156199017962</c:v>
                </c:pt>
                <c:pt idx="7571">
                  <c:v>24274.949898172297</c:v>
                </c:pt>
                <c:pt idx="7572">
                  <c:v>24271.744620350328</c:v>
                </c:pt>
                <c:pt idx="7573">
                  <c:v>24268.540534712574</c:v>
                </c:pt>
                <c:pt idx="7574">
                  <c:v>24265.336854994017</c:v>
                </c:pt>
                <c:pt idx="7575">
                  <c:v>24262.133933022662</c:v>
                </c:pt>
                <c:pt idx="7576">
                  <c:v>24258.93198813573</c:v>
                </c:pt>
                <c:pt idx="7577">
                  <c:v>24255.730782255141</c:v>
                </c:pt>
                <c:pt idx="7578">
                  <c:v>24252.53047013417</c:v>
                </c:pt>
                <c:pt idx="7579">
                  <c:v>24249.331059455355</c:v>
                </c:pt>
                <c:pt idx="7580">
                  <c:v>24246.132415215277</c:v>
                </c:pt>
                <c:pt idx="7581">
                  <c:v>24242.934689792652</c:v>
                </c:pt>
                <c:pt idx="7582">
                  <c:v>24239.737720543795</c:v>
                </c:pt>
                <c:pt idx="7583">
                  <c:v>24236.541605800685</c:v>
                </c:pt>
                <c:pt idx="7584">
                  <c:v>24233.34640727445</c:v>
                </c:pt>
                <c:pt idx="7585">
                  <c:v>24230.151946459711</c:v>
                </c:pt>
                <c:pt idx="7586">
                  <c:v>24226.95837166777</c:v>
                </c:pt>
                <c:pt idx="7587">
                  <c:v>24223.765639911344</c:v>
                </c:pt>
                <c:pt idx="7588">
                  <c:v>24220.573779983046</c:v>
                </c:pt>
                <c:pt idx="7589">
                  <c:v>24217.396045812897</c:v>
                </c:pt>
                <c:pt idx="7590">
                  <c:v>24214.205770956098</c:v>
                </c:pt>
                <c:pt idx="7591">
                  <c:v>24211.016333947278</c:v>
                </c:pt>
                <c:pt idx="7592">
                  <c:v>24207.827762528133</c:v>
                </c:pt>
                <c:pt idx="7593">
                  <c:v>24204.640012313368</c:v>
                </c:pt>
                <c:pt idx="7594">
                  <c:v>24201.457351789471</c:v>
                </c:pt>
                <c:pt idx="7595">
                  <c:v>24198.271272622569</c:v>
                </c:pt>
                <c:pt idx="7596">
                  <c:v>24195.086054167132</c:v>
                </c:pt>
                <c:pt idx="7597">
                  <c:v>24191.901703342868</c:v>
                </c:pt>
                <c:pt idx="7598">
                  <c:v>24188.71837613306</c:v>
                </c:pt>
                <c:pt idx="7599">
                  <c:v>24185.535776449924</c:v>
                </c:pt>
                <c:pt idx="7600">
                  <c:v>24182.353975488237</c:v>
                </c:pt>
                <c:pt idx="7601">
                  <c:v>24179.172982194043</c:v>
                </c:pt>
                <c:pt idx="7602">
                  <c:v>24175.99283317626</c:v>
                </c:pt>
                <c:pt idx="7603">
                  <c:v>24172.813464439831</c:v>
                </c:pt>
                <c:pt idx="7604">
                  <c:v>24169.635886513322</c:v>
                </c:pt>
                <c:pt idx="7605">
                  <c:v>24166.458925006635</c:v>
                </c:pt>
                <c:pt idx="7606">
                  <c:v>24163.282075754847</c:v>
                </c:pt>
                <c:pt idx="7607">
                  <c:v>24160.106039730166</c:v>
                </c:pt>
                <c:pt idx="7608">
                  <c:v>24156.930969939167</c:v>
                </c:pt>
                <c:pt idx="7609">
                  <c:v>24153.756733864855</c:v>
                </c:pt>
                <c:pt idx="7610">
                  <c:v>24150.583265963589</c:v>
                </c:pt>
                <c:pt idx="7611">
                  <c:v>24147.410581760374</c:v>
                </c:pt>
                <c:pt idx="7612">
                  <c:v>24144.238724028706</c:v>
                </c:pt>
                <c:pt idx="7613">
                  <c:v>24141.067703775028</c:v>
                </c:pt>
                <c:pt idx="7614">
                  <c:v>24137.89755304085</c:v>
                </c:pt>
                <c:pt idx="7615">
                  <c:v>24134.728303317192</c:v>
                </c:pt>
                <c:pt idx="7616">
                  <c:v>24131.55983745218</c:v>
                </c:pt>
                <c:pt idx="7617">
                  <c:v>24128.392218024383</c:v>
                </c:pt>
                <c:pt idx="7618">
                  <c:v>24125.225431950723</c:v>
                </c:pt>
                <c:pt idx="7619">
                  <c:v>24122.059498798866</c:v>
                </c:pt>
                <c:pt idx="7620">
                  <c:v>24118.894289574513</c:v>
                </c:pt>
                <c:pt idx="7621">
                  <c:v>24115.730071250273</c:v>
                </c:pt>
                <c:pt idx="7622">
                  <c:v>24112.56652692637</c:v>
                </c:pt>
                <c:pt idx="7623">
                  <c:v>24109.404159001722</c:v>
                </c:pt>
                <c:pt idx="7624">
                  <c:v>24106.24243684674</c:v>
                </c:pt>
                <c:pt idx="7625">
                  <c:v>24103.081473616377</c:v>
                </c:pt>
                <c:pt idx="7626">
                  <c:v>24099.921285612709</c:v>
                </c:pt>
                <c:pt idx="7627">
                  <c:v>24096.761887164015</c:v>
                </c:pt>
                <c:pt idx="7628">
                  <c:v>24093.60334703714</c:v>
                </c:pt>
                <c:pt idx="7629">
                  <c:v>24090.445605964273</c:v>
                </c:pt>
                <c:pt idx="7630">
                  <c:v>24087.288698214677</c:v>
                </c:pt>
                <c:pt idx="7631">
                  <c:v>24084.132618632182</c:v>
                </c:pt>
                <c:pt idx="7632">
                  <c:v>24080.977449905746</c:v>
                </c:pt>
                <c:pt idx="7633">
                  <c:v>24077.82305022965</c:v>
                </c:pt>
                <c:pt idx="7634">
                  <c:v>24074.669521592004</c:v>
                </c:pt>
                <c:pt idx="7635">
                  <c:v>24071.516932602797</c:v>
                </c:pt>
                <c:pt idx="7636">
                  <c:v>24068.373134552476</c:v>
                </c:pt>
                <c:pt idx="7637">
                  <c:v>24065.222072673118</c:v>
                </c:pt>
                <c:pt idx="7638">
                  <c:v>24062.07193333808</c:v>
                </c:pt>
                <c:pt idx="7639">
                  <c:v>24058.922459382025</c:v>
                </c:pt>
                <c:pt idx="7640">
                  <c:v>24055.773830608385</c:v>
                </c:pt>
                <c:pt idx="7641">
                  <c:v>24052.626058581351</c:v>
                </c:pt>
                <c:pt idx="7642">
                  <c:v>24049.479061190457</c:v>
                </c:pt>
                <c:pt idx="7643">
                  <c:v>24046.332903542476</c:v>
                </c:pt>
                <c:pt idx="7644">
                  <c:v>24043.187583169703</c:v>
                </c:pt>
                <c:pt idx="7645">
                  <c:v>24040.043204289701</c:v>
                </c:pt>
                <c:pt idx="7646">
                  <c:v>24036.90529548117</c:v>
                </c:pt>
                <c:pt idx="7647">
                  <c:v>24033.766721424374</c:v>
                </c:pt>
                <c:pt idx="7648">
                  <c:v>24030.624709785097</c:v>
                </c:pt>
                <c:pt idx="7649">
                  <c:v>24027.483470706102</c:v>
                </c:pt>
                <c:pt idx="7650">
                  <c:v>24024.343156833358</c:v>
                </c:pt>
                <c:pt idx="7651">
                  <c:v>24021.203810822884</c:v>
                </c:pt>
                <c:pt idx="7652">
                  <c:v>24018.065081835393</c:v>
                </c:pt>
                <c:pt idx="7653">
                  <c:v>24014.927142913744</c:v>
                </c:pt>
                <c:pt idx="7654">
                  <c:v>24011.790002777892</c:v>
                </c:pt>
                <c:pt idx="7655">
                  <c:v>24008.653730266666</c:v>
                </c:pt>
                <c:pt idx="7656">
                  <c:v>24005.518343495336</c:v>
                </c:pt>
                <c:pt idx="7657">
                  <c:v>24002.383701320872</c:v>
                </c:pt>
                <c:pt idx="7658">
                  <c:v>23999.24986297228</c:v>
                </c:pt>
                <c:pt idx="7659">
                  <c:v>23996.116817664715</c:v>
                </c:pt>
                <c:pt idx="7660">
                  <c:v>23992.984583916692</c:v>
                </c:pt>
                <c:pt idx="7661">
                  <c:v>23989.853172154897</c:v>
                </c:pt>
                <c:pt idx="7662">
                  <c:v>23986.722591305235</c:v>
                </c:pt>
                <c:pt idx="7663">
                  <c:v>23983.592873070957</c:v>
                </c:pt>
                <c:pt idx="7664">
                  <c:v>23980.463925656546</c:v>
                </c:pt>
                <c:pt idx="7665">
                  <c:v>23977.335773352723</c:v>
                </c:pt>
                <c:pt idx="7666">
                  <c:v>23974.208453603718</c:v>
                </c:pt>
                <c:pt idx="7667">
                  <c:v>23971.081933945312</c:v>
                </c:pt>
                <c:pt idx="7668">
                  <c:v>23967.956635305687</c:v>
                </c:pt>
                <c:pt idx="7669">
                  <c:v>23964.831869121161</c:v>
                </c:pt>
                <c:pt idx="7670">
                  <c:v>23961.707788545336</c:v>
                </c:pt>
                <c:pt idx="7671">
                  <c:v>23958.584564554825</c:v>
                </c:pt>
                <c:pt idx="7672">
                  <c:v>23955.462144992034</c:v>
                </c:pt>
                <c:pt idx="7673">
                  <c:v>23952.340599523857</c:v>
                </c:pt>
                <c:pt idx="7674">
                  <c:v>23949.219903318346</c:v>
                </c:pt>
                <c:pt idx="7675">
                  <c:v>23946.099946135975</c:v>
                </c:pt>
                <c:pt idx="7676">
                  <c:v>23942.98081648568</c:v>
                </c:pt>
                <c:pt idx="7677">
                  <c:v>23939.863600958655</c:v>
                </c:pt>
                <c:pt idx="7678">
                  <c:v>23936.746062491842</c:v>
                </c:pt>
                <c:pt idx="7679">
                  <c:v>23933.629335884005</c:v>
                </c:pt>
                <c:pt idx="7680">
                  <c:v>23930.513496777505</c:v>
                </c:pt>
                <c:pt idx="7681">
                  <c:v>23927.398433838585</c:v>
                </c:pt>
                <c:pt idx="7682">
                  <c:v>23924.284228436984</c:v>
                </c:pt>
                <c:pt idx="7683">
                  <c:v>23921.180989989767</c:v>
                </c:pt>
                <c:pt idx="7684">
                  <c:v>23918.06836613507</c:v>
                </c:pt>
                <c:pt idx="7685">
                  <c:v>23914.956859301801</c:v>
                </c:pt>
                <c:pt idx="7686">
                  <c:v>23911.845881325942</c:v>
                </c:pt>
                <c:pt idx="7687">
                  <c:v>23908.736856974399</c:v>
                </c:pt>
                <c:pt idx="7688">
                  <c:v>23905.627387236887</c:v>
                </c:pt>
                <c:pt idx="7689">
                  <c:v>23902.518755587051</c:v>
                </c:pt>
                <c:pt idx="7690">
                  <c:v>23899.410964824398</c:v>
                </c:pt>
                <c:pt idx="7691">
                  <c:v>23896.303923476007</c:v>
                </c:pt>
                <c:pt idx="7692">
                  <c:v>23893.197824348212</c:v>
                </c:pt>
                <c:pt idx="7693">
                  <c:v>23890.092396890024</c:v>
                </c:pt>
                <c:pt idx="7694">
                  <c:v>23887.004184550486</c:v>
                </c:pt>
                <c:pt idx="7695">
                  <c:v>23883.900412567044</c:v>
                </c:pt>
                <c:pt idx="7696">
                  <c:v>23880.797527753148</c:v>
                </c:pt>
                <c:pt idx="7697">
                  <c:v>23877.696220787726</c:v>
                </c:pt>
                <c:pt idx="7698">
                  <c:v>23874.594840146845</c:v>
                </c:pt>
                <c:pt idx="7699">
                  <c:v>23871.494351639471</c:v>
                </c:pt>
                <c:pt idx="7700">
                  <c:v>23868.394617850714</c:v>
                </c:pt>
                <c:pt idx="7701">
                  <c:v>23865.29578369013</c:v>
                </c:pt>
                <c:pt idx="7702">
                  <c:v>23862.197698321099</c:v>
                </c:pt>
                <c:pt idx="7703">
                  <c:v>23859.100379312335</c:v>
                </c:pt>
                <c:pt idx="7704">
                  <c:v>23856.003856737396</c:v>
                </c:pt>
                <c:pt idx="7705">
                  <c:v>23852.908087991516</c:v>
                </c:pt>
                <c:pt idx="7706">
                  <c:v>23849.813139703325</c:v>
                </c:pt>
                <c:pt idx="7707">
                  <c:v>23846.71898737027</c:v>
                </c:pt>
                <c:pt idx="7708">
                  <c:v>23843.625694442802</c:v>
                </c:pt>
                <c:pt idx="7709">
                  <c:v>23840.533160252151</c:v>
                </c:pt>
                <c:pt idx="7710">
                  <c:v>23837.441411796714</c:v>
                </c:pt>
                <c:pt idx="7711">
                  <c:v>23834.350505882321</c:v>
                </c:pt>
                <c:pt idx="7712">
                  <c:v>23831.260370507985</c:v>
                </c:pt>
                <c:pt idx="7713">
                  <c:v>23828.171066579089</c:v>
                </c:pt>
                <c:pt idx="7714">
                  <c:v>23825.082531586078</c:v>
                </c:pt>
                <c:pt idx="7715">
                  <c:v>23821.994802728521</c:v>
                </c:pt>
                <c:pt idx="7716">
                  <c:v>23818.907976459395</c:v>
                </c:pt>
                <c:pt idx="7717">
                  <c:v>23815.821850843913</c:v>
                </c:pt>
                <c:pt idx="7718">
                  <c:v>23812.736526080233</c:v>
                </c:pt>
                <c:pt idx="7719">
                  <c:v>23809.666093887736</c:v>
                </c:pt>
                <c:pt idx="7720">
                  <c:v>23806.582368580825</c:v>
                </c:pt>
                <c:pt idx="7721">
                  <c:v>23803.500578582301</c:v>
                </c:pt>
                <c:pt idx="7722">
                  <c:v>23800.418538466198</c:v>
                </c:pt>
                <c:pt idx="7723">
                  <c:v>23797.337270362266</c:v>
                </c:pt>
                <c:pt idx="7724">
                  <c:v>23794.256826332814</c:v>
                </c:pt>
                <c:pt idx="7725">
                  <c:v>23791.177103193175</c:v>
                </c:pt>
                <c:pt idx="7726">
                  <c:v>23788.098201018569</c:v>
                </c:pt>
                <c:pt idx="7727">
                  <c:v>23785.020074094697</c:v>
                </c:pt>
                <c:pt idx="7728">
                  <c:v>23781.943014772318</c:v>
                </c:pt>
                <c:pt idx="7729">
                  <c:v>23778.866598623124</c:v>
                </c:pt>
                <c:pt idx="7730">
                  <c:v>23775.79087040764</c:v>
                </c:pt>
                <c:pt idx="7731">
                  <c:v>23772.71588491377</c:v>
                </c:pt>
                <c:pt idx="7732">
                  <c:v>23769.641732943819</c:v>
                </c:pt>
                <c:pt idx="7733">
                  <c:v>23766.568407849638</c:v>
                </c:pt>
                <c:pt idx="7734">
                  <c:v>23763.495964903854</c:v>
                </c:pt>
                <c:pt idx="7735">
                  <c:v>23760.424206764645</c:v>
                </c:pt>
                <c:pt idx="7736">
                  <c:v>23757.353252950339</c:v>
                </c:pt>
                <c:pt idx="7737">
                  <c:v>23754.28304385443</c:v>
                </c:pt>
                <c:pt idx="7738">
                  <c:v>23751.213652674953</c:v>
                </c:pt>
                <c:pt idx="7739">
                  <c:v>23748.145102637609</c:v>
                </c:pt>
                <c:pt idx="7740">
                  <c:v>23745.077314870832</c:v>
                </c:pt>
                <c:pt idx="7741">
                  <c:v>23742.010270579081</c:v>
                </c:pt>
                <c:pt idx="7742">
                  <c:v>23738.944018394821</c:v>
                </c:pt>
                <c:pt idx="7743">
                  <c:v>23735.878679262001</c:v>
                </c:pt>
                <c:pt idx="7744">
                  <c:v>23732.81411291461</c:v>
                </c:pt>
                <c:pt idx="7745">
                  <c:v>23729.750341238487</c:v>
                </c:pt>
                <c:pt idx="7746">
                  <c:v>23726.687256306588</c:v>
                </c:pt>
                <c:pt idx="7747">
                  <c:v>23723.627462928551</c:v>
                </c:pt>
                <c:pt idx="7748">
                  <c:v>23720.566083697304</c:v>
                </c:pt>
                <c:pt idx="7749">
                  <c:v>23717.505366455884</c:v>
                </c:pt>
                <c:pt idx="7750">
                  <c:v>23714.445445883244</c:v>
                </c:pt>
                <c:pt idx="7751">
                  <c:v>23711.386412438449</c:v>
                </c:pt>
                <c:pt idx="7752">
                  <c:v>23708.328110953546</c:v>
                </c:pt>
                <c:pt idx="7753">
                  <c:v>23705.272140515372</c:v>
                </c:pt>
                <c:pt idx="7754">
                  <c:v>23702.215417323016</c:v>
                </c:pt>
                <c:pt idx="7755">
                  <c:v>23699.159523631683</c:v>
                </c:pt>
                <c:pt idx="7756">
                  <c:v>23696.104467736175</c:v>
                </c:pt>
                <c:pt idx="7757">
                  <c:v>23693.050138508654</c:v>
                </c:pt>
                <c:pt idx="7758">
                  <c:v>23689.99652659092</c:v>
                </c:pt>
                <c:pt idx="7759">
                  <c:v>23686.943763157367</c:v>
                </c:pt>
                <c:pt idx="7760">
                  <c:v>23683.891972954669</c:v>
                </c:pt>
                <c:pt idx="7761">
                  <c:v>23680.840815048501</c:v>
                </c:pt>
                <c:pt idx="7762">
                  <c:v>23677.790355431338</c:v>
                </c:pt>
                <c:pt idx="7763">
                  <c:v>23674.740665792568</c:v>
                </c:pt>
                <c:pt idx="7764">
                  <c:v>23671.691764995172</c:v>
                </c:pt>
                <c:pt idx="7765">
                  <c:v>23668.643661960214</c:v>
                </c:pt>
                <c:pt idx="7766">
                  <c:v>23665.596327897903</c:v>
                </c:pt>
                <c:pt idx="7767">
                  <c:v>23662.549785573967</c:v>
                </c:pt>
                <c:pt idx="7768">
                  <c:v>23659.504320719774</c:v>
                </c:pt>
                <c:pt idx="7769">
                  <c:v>23656.459385403487</c:v>
                </c:pt>
                <c:pt idx="7770">
                  <c:v>23653.415426808388</c:v>
                </c:pt>
                <c:pt idx="7771">
                  <c:v>23650.372034018867</c:v>
                </c:pt>
                <c:pt idx="7772">
                  <c:v>23647.330029327139</c:v>
                </c:pt>
                <c:pt idx="7773">
                  <c:v>23644.2912680679</c:v>
                </c:pt>
                <c:pt idx="7774">
                  <c:v>23641.250524338491</c:v>
                </c:pt>
                <c:pt idx="7775">
                  <c:v>23638.210353317903</c:v>
                </c:pt>
                <c:pt idx="7776">
                  <c:v>23635.170921030545</c:v>
                </c:pt>
                <c:pt idx="7777">
                  <c:v>23632.132287311251</c:v>
                </c:pt>
                <c:pt idx="7778">
                  <c:v>23629.09441196901</c:v>
                </c:pt>
                <c:pt idx="7779">
                  <c:v>23626.057296149134</c:v>
                </c:pt>
                <c:pt idx="7780">
                  <c:v>23623.021051902917</c:v>
                </c:pt>
                <c:pt idx="7781">
                  <c:v>23619.985582425506</c:v>
                </c:pt>
                <c:pt idx="7782">
                  <c:v>23616.950818335081</c:v>
                </c:pt>
                <c:pt idx="7783">
                  <c:v>23613.91690339788</c:v>
                </c:pt>
                <c:pt idx="7784">
                  <c:v>23610.883737506127</c:v>
                </c:pt>
                <c:pt idx="7785">
                  <c:v>23607.851298381709</c:v>
                </c:pt>
                <c:pt idx="7786">
                  <c:v>23604.819726363596</c:v>
                </c:pt>
                <c:pt idx="7787">
                  <c:v>23601.788844620969</c:v>
                </c:pt>
                <c:pt idx="7788">
                  <c:v>23598.758790604868</c:v>
                </c:pt>
                <c:pt idx="7789">
                  <c:v>23595.729428645383</c:v>
                </c:pt>
                <c:pt idx="7790">
                  <c:v>23592.700951130617</c:v>
                </c:pt>
                <c:pt idx="7791">
                  <c:v>23589.673240536275</c:v>
                </c:pt>
                <c:pt idx="7792">
                  <c:v>23586.646248384091</c:v>
                </c:pt>
                <c:pt idx="7793">
                  <c:v>23583.620042630053</c:v>
                </c:pt>
                <c:pt idx="7794">
                  <c:v>23580.59459921981</c:v>
                </c:pt>
                <c:pt idx="7795">
                  <c:v>23577.569986557737</c:v>
                </c:pt>
                <c:pt idx="7796">
                  <c:v>23574.546058125448</c:v>
                </c:pt>
                <c:pt idx="7797">
                  <c:v>23571.522905258287</c:v>
                </c:pt>
                <c:pt idx="7798">
                  <c:v>23568.500533763709</c:v>
                </c:pt>
                <c:pt idx="7799">
                  <c:v>23565.479203567073</c:v>
                </c:pt>
                <c:pt idx="7800">
                  <c:v>23562.458409692714</c:v>
                </c:pt>
                <c:pt idx="7801">
                  <c:v>23559.438473555438</c:v>
                </c:pt>
                <c:pt idx="7802">
                  <c:v>23556.419471644323</c:v>
                </c:pt>
                <c:pt idx="7803">
                  <c:v>23553.404046734868</c:v>
                </c:pt>
                <c:pt idx="7804">
                  <c:v>23550.386369676009</c:v>
                </c:pt>
                <c:pt idx="7805">
                  <c:v>23547.369756472577</c:v>
                </c:pt>
                <c:pt idx="7806">
                  <c:v>23544.353642147093</c:v>
                </c:pt>
                <c:pt idx="7807">
                  <c:v>23541.338500159112</c:v>
                </c:pt>
                <c:pt idx="7808">
                  <c:v>23538.332786605224</c:v>
                </c:pt>
                <c:pt idx="7809">
                  <c:v>23535.319005951671</c:v>
                </c:pt>
                <c:pt idx="7810">
                  <c:v>23532.305970616126</c:v>
                </c:pt>
                <c:pt idx="7811">
                  <c:v>23529.294581389644</c:v>
                </c:pt>
                <c:pt idx="7812">
                  <c:v>23526.283143027678</c:v>
                </c:pt>
                <c:pt idx="7813">
                  <c:v>23523.272561616999</c:v>
                </c:pt>
                <c:pt idx="7814">
                  <c:v>23520.262673820893</c:v>
                </c:pt>
                <c:pt idx="7815">
                  <c:v>23517.253487175574</c:v>
                </c:pt>
                <c:pt idx="7816">
                  <c:v>23514.24503319804</c:v>
                </c:pt>
                <c:pt idx="7817">
                  <c:v>23511.23735923626</c:v>
                </c:pt>
                <c:pt idx="7818">
                  <c:v>23508.230531141311</c:v>
                </c:pt>
                <c:pt idx="7819">
                  <c:v>23505.224389129657</c:v>
                </c:pt>
                <c:pt idx="7820">
                  <c:v>23502.218995148469</c:v>
                </c:pt>
                <c:pt idx="7821">
                  <c:v>23499.214419538177</c:v>
                </c:pt>
                <c:pt idx="7822">
                  <c:v>23496.210660818844</c:v>
                </c:pt>
                <c:pt idx="7823">
                  <c:v>23493.20775812702</c:v>
                </c:pt>
                <c:pt idx="7824">
                  <c:v>23490.205537392241</c:v>
                </c:pt>
                <c:pt idx="7825">
                  <c:v>23487.203986442619</c:v>
                </c:pt>
                <c:pt idx="7826">
                  <c:v>23484.203321566256</c:v>
                </c:pt>
                <c:pt idx="7827">
                  <c:v>23481.204251975221</c:v>
                </c:pt>
                <c:pt idx="7828">
                  <c:v>23478.20510783292</c:v>
                </c:pt>
                <c:pt idx="7829">
                  <c:v>23475.206827061378</c:v>
                </c:pt>
                <c:pt idx="7830">
                  <c:v>23472.20922329741</c:v>
                </c:pt>
                <c:pt idx="7831">
                  <c:v>23469.212272542278</c:v>
                </c:pt>
                <c:pt idx="7832">
                  <c:v>23466.216245956832</c:v>
                </c:pt>
                <c:pt idx="7833">
                  <c:v>23463.220836824385</c:v>
                </c:pt>
                <c:pt idx="7834">
                  <c:v>23460.226254288307</c:v>
                </c:pt>
                <c:pt idx="7835">
                  <c:v>23457.232354705859</c:v>
                </c:pt>
                <c:pt idx="7836">
                  <c:v>23454.239578617962</c:v>
                </c:pt>
                <c:pt idx="7837">
                  <c:v>23451.247309385344</c:v>
                </c:pt>
                <c:pt idx="7838">
                  <c:v>23448.255771132757</c:v>
                </c:pt>
                <c:pt idx="7839">
                  <c:v>23445.264943440859</c:v>
                </c:pt>
                <c:pt idx="7840">
                  <c:v>23442.274880052049</c:v>
                </c:pt>
                <c:pt idx="7841">
                  <c:v>23439.285559999382</c:v>
                </c:pt>
                <c:pt idx="7842">
                  <c:v>23436.376560182987</c:v>
                </c:pt>
                <c:pt idx="7843">
                  <c:v>23433.388764858173</c:v>
                </c:pt>
                <c:pt idx="7844">
                  <c:v>23430.401809275936</c:v>
                </c:pt>
                <c:pt idx="7845">
                  <c:v>23427.415608008716</c:v>
                </c:pt>
                <c:pt idx="7846">
                  <c:v>23424.430082889816</c:v>
                </c:pt>
                <c:pt idx="7847">
                  <c:v>23421.445319463277</c:v>
                </c:pt>
                <c:pt idx="7848">
                  <c:v>23418.46225002945</c:v>
                </c:pt>
                <c:pt idx="7849">
                  <c:v>23415.484669430141</c:v>
                </c:pt>
                <c:pt idx="7850">
                  <c:v>23412.502186361944</c:v>
                </c:pt>
                <c:pt idx="7851">
                  <c:v>23409.520487153288</c:v>
                </c:pt>
                <c:pt idx="7852">
                  <c:v>23406.539828825775</c:v>
                </c:pt>
                <c:pt idx="7853">
                  <c:v>23403.559718852353</c:v>
                </c:pt>
                <c:pt idx="7854">
                  <c:v>23400.599240212141</c:v>
                </c:pt>
                <c:pt idx="7855">
                  <c:v>23397.620565741647</c:v>
                </c:pt>
                <c:pt idx="7856">
                  <c:v>23394.642720496697</c:v>
                </c:pt>
                <c:pt idx="7857">
                  <c:v>23391.665610083157</c:v>
                </c:pt>
                <c:pt idx="7858">
                  <c:v>23388.689701492996</c:v>
                </c:pt>
                <c:pt idx="7859">
                  <c:v>23385.714060633058</c:v>
                </c:pt>
                <c:pt idx="7860">
                  <c:v>23382.739270487727</c:v>
                </c:pt>
                <c:pt idx="7861">
                  <c:v>23379.766119159685</c:v>
                </c:pt>
                <c:pt idx="7862">
                  <c:v>23376.792823641728</c:v>
                </c:pt>
                <c:pt idx="7863">
                  <c:v>23373.820285134141</c:v>
                </c:pt>
                <c:pt idx="7864">
                  <c:v>23370.848408441947</c:v>
                </c:pt>
                <c:pt idx="7865">
                  <c:v>23367.877522189014</c:v>
                </c:pt>
                <c:pt idx="7866">
                  <c:v>23364.907166199988</c:v>
                </c:pt>
                <c:pt idx="7867">
                  <c:v>23361.93762569844</c:v>
                </c:pt>
                <c:pt idx="7868">
                  <c:v>23358.968768457911</c:v>
                </c:pt>
                <c:pt idx="7869">
                  <c:v>23356.000771579245</c:v>
                </c:pt>
                <c:pt idx="7870">
                  <c:v>23353.033534631832</c:v>
                </c:pt>
                <c:pt idx="7871">
                  <c:v>23350.067026033983</c:v>
                </c:pt>
                <c:pt idx="7872">
                  <c:v>23347.102762829709</c:v>
                </c:pt>
                <c:pt idx="7873">
                  <c:v>23344.137784209983</c:v>
                </c:pt>
                <c:pt idx="7874">
                  <c:v>23341.173525443734</c:v>
                </c:pt>
                <c:pt idx="7875">
                  <c:v>23338.20996780317</c:v>
                </c:pt>
                <c:pt idx="7876">
                  <c:v>23335.247145984227</c:v>
                </c:pt>
                <c:pt idx="7877">
                  <c:v>23332.285074754731</c:v>
                </c:pt>
                <c:pt idx="7878">
                  <c:v>23329.323848397828</c:v>
                </c:pt>
                <c:pt idx="7879">
                  <c:v>23326.363372285054</c:v>
                </c:pt>
                <c:pt idx="7880">
                  <c:v>23323.403549499584</c:v>
                </c:pt>
                <c:pt idx="7881">
                  <c:v>23320.444513996514</c:v>
                </c:pt>
                <c:pt idx="7882">
                  <c:v>23317.487401450755</c:v>
                </c:pt>
                <c:pt idx="7883">
                  <c:v>23314.529854468314</c:v>
                </c:pt>
                <c:pt idx="7884">
                  <c:v>23311.573044280271</c:v>
                </c:pt>
                <c:pt idx="7885">
                  <c:v>23308.61697422573</c:v>
                </c:pt>
                <c:pt idx="7886">
                  <c:v>23305.661702451569</c:v>
                </c:pt>
                <c:pt idx="7887">
                  <c:v>23302.707361464949</c:v>
                </c:pt>
                <c:pt idx="7888">
                  <c:v>23299.753664879645</c:v>
                </c:pt>
                <c:pt idx="7889">
                  <c:v>23296.800781018446</c:v>
                </c:pt>
                <c:pt idx="7890">
                  <c:v>23293.848459176501</c:v>
                </c:pt>
                <c:pt idx="7891">
                  <c:v>23290.896972741495</c:v>
                </c:pt>
                <c:pt idx="7892">
                  <c:v>23287.947717179104</c:v>
                </c:pt>
                <c:pt idx="7893">
                  <c:v>23284.997681374974</c:v>
                </c:pt>
                <c:pt idx="7894">
                  <c:v>23282.048367569416</c:v>
                </c:pt>
                <c:pt idx="7895">
                  <c:v>23279.099882634408</c:v>
                </c:pt>
                <c:pt idx="7896">
                  <c:v>23276.152041697009</c:v>
                </c:pt>
                <c:pt idx="7897">
                  <c:v>23273.205122085801</c:v>
                </c:pt>
                <c:pt idx="7898">
                  <c:v>23270.258803013407</c:v>
                </c:pt>
                <c:pt idx="7899">
                  <c:v>23267.313272363233</c:v>
                </c:pt>
                <c:pt idx="7900">
                  <c:v>23264.368478884895</c:v>
                </c:pt>
                <c:pt idx="7901">
                  <c:v>23261.424374120619</c:v>
                </c:pt>
                <c:pt idx="7902">
                  <c:v>23258.481333130418</c:v>
                </c:pt>
                <c:pt idx="7903">
                  <c:v>23255.538744431331</c:v>
                </c:pt>
                <c:pt idx="7904">
                  <c:v>23252.597144397398</c:v>
                </c:pt>
                <c:pt idx="7905">
                  <c:v>23249.656057437111</c:v>
                </c:pt>
                <c:pt idx="7906">
                  <c:v>23246.715763260123</c:v>
                </c:pt>
                <c:pt idx="7907">
                  <c:v>23243.776198338572</c:v>
                </c:pt>
                <c:pt idx="7908">
                  <c:v>23240.837372166068</c:v>
                </c:pt>
                <c:pt idx="7909">
                  <c:v>23237.899298925906</c:v>
                </c:pt>
                <c:pt idx="7910">
                  <c:v>23234.961975724138</c:v>
                </c:pt>
                <c:pt idx="7911">
                  <c:v>23232.025365262089</c:v>
                </c:pt>
                <c:pt idx="7912">
                  <c:v>23229.089464125245</c:v>
                </c:pt>
                <c:pt idx="7913">
                  <c:v>23226.154390880791</c:v>
                </c:pt>
                <c:pt idx="7914">
                  <c:v>23223.220505871897</c:v>
                </c:pt>
                <c:pt idx="7915">
                  <c:v>23220.28697384139</c:v>
                </c:pt>
                <c:pt idx="7916">
                  <c:v>23217.354361045553</c:v>
                </c:pt>
                <c:pt idx="7917">
                  <c:v>23214.422378422532</c:v>
                </c:pt>
                <c:pt idx="7918">
                  <c:v>23211.490911568788</c:v>
                </c:pt>
                <c:pt idx="7919">
                  <c:v>23208.560193019344</c:v>
                </c:pt>
                <c:pt idx="7920">
                  <c:v>23205.630636809463</c:v>
                </c:pt>
                <c:pt idx="7921">
                  <c:v>23202.701461226759</c:v>
                </c:pt>
                <c:pt idx="7922">
                  <c:v>23199.772957529352</c:v>
                </c:pt>
                <c:pt idx="7923">
                  <c:v>23196.847411976913</c:v>
                </c:pt>
                <c:pt idx="7924">
                  <c:v>23193.920400505398</c:v>
                </c:pt>
                <c:pt idx="7925">
                  <c:v>23190.994148786354</c:v>
                </c:pt>
                <c:pt idx="7926">
                  <c:v>23188.068579270192</c:v>
                </c:pt>
                <c:pt idx="7927">
                  <c:v>23185.143833491304</c:v>
                </c:pt>
                <c:pt idx="7928">
                  <c:v>23182.219832105078</c:v>
                </c:pt>
                <c:pt idx="7929">
                  <c:v>23179.296588587054</c:v>
                </c:pt>
                <c:pt idx="7930">
                  <c:v>23176.373969363423</c:v>
                </c:pt>
                <c:pt idx="7931">
                  <c:v>23173.452117894809</c:v>
                </c:pt>
                <c:pt idx="7932">
                  <c:v>23170.530985287343</c:v>
                </c:pt>
                <c:pt idx="7933">
                  <c:v>23167.610614045883</c:v>
                </c:pt>
                <c:pt idx="7934">
                  <c:v>23164.690963708283</c:v>
                </c:pt>
                <c:pt idx="7935">
                  <c:v>23161.772025834834</c:v>
                </c:pt>
                <c:pt idx="7936">
                  <c:v>23158.853865485522</c:v>
                </c:pt>
                <c:pt idx="7937">
                  <c:v>23155.936519859446</c:v>
                </c:pt>
                <c:pt idx="7938">
                  <c:v>23153.019869123942</c:v>
                </c:pt>
                <c:pt idx="7939">
                  <c:v>23150.103874128818</c:v>
                </c:pt>
                <c:pt idx="7940">
                  <c:v>23147.188635065984</c:v>
                </c:pt>
                <c:pt idx="7941">
                  <c:v>23144.274211079366</c:v>
                </c:pt>
                <c:pt idx="7942">
                  <c:v>23141.36053141873</c:v>
                </c:pt>
                <c:pt idx="7943">
                  <c:v>23138.447569634151</c:v>
                </c:pt>
                <c:pt idx="7944">
                  <c:v>23135.535289442036</c:v>
                </c:pt>
                <c:pt idx="7945">
                  <c:v>23132.624115585586</c:v>
                </c:pt>
                <c:pt idx="7946">
                  <c:v>23129.713413259135</c:v>
                </c:pt>
                <c:pt idx="7947">
                  <c:v>23126.803341045521</c:v>
                </c:pt>
                <c:pt idx="7948">
                  <c:v>23123.893943449897</c:v>
                </c:pt>
                <c:pt idx="7949">
                  <c:v>23120.985295248938</c:v>
                </c:pt>
                <c:pt idx="7950">
                  <c:v>23118.077440558685</c:v>
                </c:pt>
                <c:pt idx="7951">
                  <c:v>23115.170243362751</c:v>
                </c:pt>
                <c:pt idx="7952">
                  <c:v>23112.263819810269</c:v>
                </c:pt>
                <c:pt idx="7953">
                  <c:v>23109.358878666615</c:v>
                </c:pt>
                <c:pt idx="7954">
                  <c:v>23106.453877604032</c:v>
                </c:pt>
                <c:pt idx="7955">
                  <c:v>23103.549633239614</c:v>
                </c:pt>
                <c:pt idx="7956">
                  <c:v>23100.646084196978</c:v>
                </c:pt>
                <c:pt idx="7957">
                  <c:v>23097.743266192949</c:v>
                </c:pt>
                <c:pt idx="7958">
                  <c:v>23094.841206478639</c:v>
                </c:pt>
                <c:pt idx="7959">
                  <c:v>23091.941289241644</c:v>
                </c:pt>
                <c:pt idx="7960">
                  <c:v>23089.041577150714</c:v>
                </c:pt>
                <c:pt idx="7961">
                  <c:v>23086.141749353814</c:v>
                </c:pt>
                <c:pt idx="7962">
                  <c:v>23083.242639578966</c:v>
                </c:pt>
                <c:pt idx="7963">
                  <c:v>23080.344260989812</c:v>
                </c:pt>
                <c:pt idx="7964">
                  <c:v>23077.446778791411</c:v>
                </c:pt>
                <c:pt idx="7965">
                  <c:v>23074.54978572352</c:v>
                </c:pt>
                <c:pt idx="7966">
                  <c:v>23071.654021974842</c:v>
                </c:pt>
                <c:pt idx="7967">
                  <c:v>23068.758506810085</c:v>
                </c:pt>
                <c:pt idx="7968">
                  <c:v>23065.863792199845</c:v>
                </c:pt>
                <c:pt idx="7969">
                  <c:v>23062.969813821288</c:v>
                </c:pt>
                <c:pt idx="7970">
                  <c:v>23060.077247793626</c:v>
                </c:pt>
                <c:pt idx="7971">
                  <c:v>23057.1847116149</c:v>
                </c:pt>
                <c:pt idx="7972">
                  <c:v>23054.292923469875</c:v>
                </c:pt>
                <c:pt idx="7973">
                  <c:v>23051.401803834437</c:v>
                </c:pt>
                <c:pt idx="7974">
                  <c:v>23048.511345928</c:v>
                </c:pt>
                <c:pt idx="7975">
                  <c:v>23045.621633706425</c:v>
                </c:pt>
                <c:pt idx="7976">
                  <c:v>23042.734756229467</c:v>
                </c:pt>
                <c:pt idx="7977">
                  <c:v>23039.846594440016</c:v>
                </c:pt>
                <c:pt idx="7978">
                  <c:v>23036.959709152943</c:v>
                </c:pt>
                <c:pt idx="7979">
                  <c:v>23034.072922221974</c:v>
                </c:pt>
                <c:pt idx="7980">
                  <c:v>23031.187231466149</c:v>
                </c:pt>
                <c:pt idx="7981">
                  <c:v>23028.301870871503</c:v>
                </c:pt>
                <c:pt idx="7982">
                  <c:v>23025.417217630038</c:v>
                </c:pt>
                <c:pt idx="7983">
                  <c:v>23022.533321296276</c:v>
                </c:pt>
                <c:pt idx="7984">
                  <c:v>23019.65013670348</c:v>
                </c:pt>
                <c:pt idx="7985">
                  <c:v>23016.771684812251</c:v>
                </c:pt>
                <c:pt idx="7986">
                  <c:v>23013.890301937812</c:v>
                </c:pt>
                <c:pt idx="7987">
                  <c:v>23011.009331694702</c:v>
                </c:pt>
                <c:pt idx="7988">
                  <c:v>23008.129073297943</c:v>
                </c:pt>
                <c:pt idx="7989">
                  <c:v>23005.249498641668</c:v>
                </c:pt>
                <c:pt idx="7990">
                  <c:v>23002.370649383844</c:v>
                </c:pt>
                <c:pt idx="7991">
                  <c:v>22999.493487254178</c:v>
                </c:pt>
                <c:pt idx="7992">
                  <c:v>22996.616036875275</c:v>
                </c:pt>
                <c:pt idx="7993">
                  <c:v>22993.739419940819</c:v>
                </c:pt>
                <c:pt idx="7994">
                  <c:v>22990.863518169961</c:v>
                </c:pt>
                <c:pt idx="7995">
                  <c:v>22987.988665985915</c:v>
                </c:pt>
                <c:pt idx="7996">
                  <c:v>22985.114147150409</c:v>
                </c:pt>
                <c:pt idx="7997">
                  <c:v>22982.240412062747</c:v>
                </c:pt>
                <c:pt idx="7998">
                  <c:v>22979.367311963077</c:v>
                </c:pt>
                <c:pt idx="7999">
                  <c:v>22976.494973914247</c:v>
                </c:pt>
                <c:pt idx="8000">
                  <c:v>22973.623282367589</c:v>
                </c:pt>
                <c:pt idx="8001">
                  <c:v>22970.752297266728</c:v>
                </c:pt>
                <c:pt idx="8002">
                  <c:v>22967.882058889951</c:v>
                </c:pt>
                <c:pt idx="8003">
                  <c:v>22965.012576555575</c:v>
                </c:pt>
                <c:pt idx="8004">
                  <c:v>22962.143779597765</c:v>
                </c:pt>
                <c:pt idx="8005">
                  <c:v>22959.27577945319</c:v>
                </c:pt>
                <c:pt idx="8006">
                  <c:v>22956.408420027637</c:v>
                </c:pt>
                <c:pt idx="8007">
                  <c:v>22953.541766878283</c:v>
                </c:pt>
                <c:pt idx="8008">
                  <c:v>22950.675848910378</c:v>
                </c:pt>
                <c:pt idx="8009">
                  <c:v>22947.810639049178</c:v>
                </c:pt>
                <c:pt idx="8010">
                  <c:v>22944.94630512581</c:v>
                </c:pt>
                <c:pt idx="8011">
                  <c:v>22942.082981822623</c:v>
                </c:pt>
                <c:pt idx="8012">
                  <c:v>22939.21987493143</c:v>
                </c:pt>
                <c:pt idx="8013">
                  <c:v>22936.357548825439</c:v>
                </c:pt>
                <c:pt idx="8014">
                  <c:v>22933.495903734474</c:v>
                </c:pt>
                <c:pt idx="8015">
                  <c:v>22930.634964711509</c:v>
                </c:pt>
                <c:pt idx="8016">
                  <c:v>22927.774796531638</c:v>
                </c:pt>
                <c:pt idx="8017">
                  <c:v>22924.915462131838</c:v>
                </c:pt>
                <c:pt idx="8018">
                  <c:v>22922.056743406043</c:v>
                </c:pt>
                <c:pt idx="8019">
                  <c:v>22919.198797843692</c:v>
                </c:pt>
                <c:pt idx="8020">
                  <c:v>22916.341398666802</c:v>
                </c:pt>
                <c:pt idx="8021">
                  <c:v>22913.484826009346</c:v>
                </c:pt>
                <c:pt idx="8022">
                  <c:v>22910.628967378965</c:v>
                </c:pt>
                <c:pt idx="8023">
                  <c:v>22907.773791784824</c:v>
                </c:pt>
                <c:pt idx="8024">
                  <c:v>22904.919246271285</c:v>
                </c:pt>
                <c:pt idx="8025">
                  <c:v>22902.065506021314</c:v>
                </c:pt>
                <c:pt idx="8026">
                  <c:v>22899.212405480863</c:v>
                </c:pt>
                <c:pt idx="8027">
                  <c:v>22896.360090158803</c:v>
                </c:pt>
                <c:pt idx="8028">
                  <c:v>22893.508385847115</c:v>
                </c:pt>
                <c:pt idx="8029">
                  <c:v>22890.657403408401</c:v>
                </c:pt>
                <c:pt idx="8030">
                  <c:v>22887.807116096308</c:v>
                </c:pt>
                <c:pt idx="8031">
                  <c:v>22884.957638118711</c:v>
                </c:pt>
                <c:pt idx="8032">
                  <c:v>22882.108829365436</c:v>
                </c:pt>
                <c:pt idx="8033">
                  <c:v>22879.260745734482</c:v>
                </c:pt>
                <c:pt idx="8034">
                  <c:v>22876.41331059537</c:v>
                </c:pt>
                <c:pt idx="8035">
                  <c:v>22873.566662597535</c:v>
                </c:pt>
                <c:pt idx="8036">
                  <c:v>22870.720712616705</c:v>
                </c:pt>
                <c:pt idx="8037">
                  <c:v>22867.876158440537</c:v>
                </c:pt>
                <c:pt idx="8038">
                  <c:v>22865.031619319972</c:v>
                </c:pt>
                <c:pt idx="8039">
                  <c:v>22862.18777210364</c:v>
                </c:pt>
                <c:pt idx="8040">
                  <c:v>22859.344593724654</c:v>
                </c:pt>
                <c:pt idx="8041">
                  <c:v>22856.502336208374</c:v>
                </c:pt>
                <c:pt idx="8042">
                  <c:v>22853.66059323935</c:v>
                </c:pt>
                <c:pt idx="8043">
                  <c:v>22850.819622278046</c:v>
                </c:pt>
                <c:pt idx="8044">
                  <c:v>22847.979319852162</c:v>
                </c:pt>
                <c:pt idx="8045">
                  <c:v>22845.139743749769</c:v>
                </c:pt>
                <c:pt idx="8046">
                  <c:v>22842.30078381221</c:v>
                </c:pt>
                <c:pt idx="8047">
                  <c:v>22839.462571719665</c:v>
                </c:pt>
                <c:pt idx="8048">
                  <c:v>22836.62512545033</c:v>
                </c:pt>
                <c:pt idx="8049">
                  <c:v>22833.788300734308</c:v>
                </c:pt>
                <c:pt idx="8050">
                  <c:v>22830.95228181731</c:v>
                </c:pt>
                <c:pt idx="8051">
                  <c:v>22828.117296581466</c:v>
                </c:pt>
                <c:pt idx="8052">
                  <c:v>22825.282675864972</c:v>
                </c:pt>
                <c:pt idx="8053">
                  <c:v>22822.448722838421</c:v>
                </c:pt>
                <c:pt idx="8054">
                  <c:v>22819.615423886324</c:v>
                </c:pt>
                <c:pt idx="8055">
                  <c:v>22816.784309495913</c:v>
                </c:pt>
                <c:pt idx="8056">
                  <c:v>22813.952605752987</c:v>
                </c:pt>
                <c:pt idx="8057">
                  <c:v>22811.122150336181</c:v>
                </c:pt>
                <c:pt idx="8058">
                  <c:v>22808.292386925485</c:v>
                </c:pt>
                <c:pt idx="8059">
                  <c:v>22805.462637179458</c:v>
                </c:pt>
                <c:pt idx="8060">
                  <c:v>22802.633527257549</c:v>
                </c:pt>
                <c:pt idx="8061">
                  <c:v>22799.806234584856</c:v>
                </c:pt>
                <c:pt idx="8062">
                  <c:v>22796.978574711593</c:v>
                </c:pt>
                <c:pt idx="8063">
                  <c:v>22794.151671779873</c:v>
                </c:pt>
                <c:pt idx="8064">
                  <c:v>22791.325397549026</c:v>
                </c:pt>
                <c:pt idx="8065">
                  <c:v>22788.499852516681</c:v>
                </c:pt>
                <c:pt idx="8066">
                  <c:v>22785.674980516342</c:v>
                </c:pt>
                <c:pt idx="8067">
                  <c:v>22782.850801125125</c:v>
                </c:pt>
                <c:pt idx="8068">
                  <c:v>22780.027421252773</c:v>
                </c:pt>
                <c:pt idx="8069">
                  <c:v>22777.204632194167</c:v>
                </c:pt>
                <c:pt idx="8070">
                  <c:v>22774.38263014421</c:v>
                </c:pt>
                <c:pt idx="8071">
                  <c:v>22771.561720502217</c:v>
                </c:pt>
                <c:pt idx="8072">
                  <c:v>22768.741037666681</c:v>
                </c:pt>
                <c:pt idx="8073">
                  <c:v>22765.921093088793</c:v>
                </c:pt>
                <c:pt idx="8074">
                  <c:v>22763.101830414726</c:v>
                </c:pt>
                <c:pt idx="8075">
                  <c:v>22760.283714784411</c:v>
                </c:pt>
                <c:pt idx="8076">
                  <c:v>22757.465894589441</c:v>
                </c:pt>
                <c:pt idx="8077">
                  <c:v>22754.648881753252</c:v>
                </c:pt>
                <c:pt idx="8078">
                  <c:v>22751.832478298787</c:v>
                </c:pt>
                <c:pt idx="8079">
                  <c:v>22749.016946226391</c:v>
                </c:pt>
                <c:pt idx="8080">
                  <c:v>22746.201862274305</c:v>
                </c:pt>
                <c:pt idx="8081">
                  <c:v>22743.387435171975</c:v>
                </c:pt>
                <c:pt idx="8082">
                  <c:v>22740.573807298431</c:v>
                </c:pt>
                <c:pt idx="8083">
                  <c:v>22737.760822332326</c:v>
                </c:pt>
                <c:pt idx="8084">
                  <c:v>22734.948587067931</c:v>
                </c:pt>
                <c:pt idx="8085">
                  <c:v>22732.136953872498</c:v>
                </c:pt>
                <c:pt idx="8086">
                  <c:v>22729.326163192814</c:v>
                </c:pt>
                <c:pt idx="8087">
                  <c:v>22726.516348565136</c:v>
                </c:pt>
                <c:pt idx="8088">
                  <c:v>22723.706825677971</c:v>
                </c:pt>
                <c:pt idx="8089">
                  <c:v>22720.897976252578</c:v>
                </c:pt>
                <c:pt idx="8090">
                  <c:v>22718.08980693157</c:v>
                </c:pt>
                <c:pt idx="8091">
                  <c:v>22715.282367548927</c:v>
                </c:pt>
                <c:pt idx="8092">
                  <c:v>22712.475705962581</c:v>
                </c:pt>
                <c:pt idx="8093">
                  <c:v>22709.670029860205</c:v>
                </c:pt>
                <c:pt idx="8094">
                  <c:v>22706.864753484715</c:v>
                </c:pt>
                <c:pt idx="8095">
                  <c:v>22704.060166505707</c:v>
                </c:pt>
                <c:pt idx="8096">
                  <c:v>22701.256262496492</c:v>
                </c:pt>
                <c:pt idx="8097">
                  <c:v>22698.453026731797</c:v>
                </c:pt>
                <c:pt idx="8098">
                  <c:v>22695.650510615393</c:v>
                </c:pt>
                <c:pt idx="8099">
                  <c:v>22692.848638261923</c:v>
                </c:pt>
                <c:pt idx="8100">
                  <c:v>22690.047500710396</c:v>
                </c:pt>
                <c:pt idx="8101">
                  <c:v>22687.247050512829</c:v>
                </c:pt>
                <c:pt idx="8102">
                  <c:v>22684.447213368087</c:v>
                </c:pt>
                <c:pt idx="8103">
                  <c:v>22681.648128897861</c:v>
                </c:pt>
                <c:pt idx="8104">
                  <c:v>22678.849716559816</c:v>
                </c:pt>
                <c:pt idx="8105">
                  <c:v>22676.051983874753</c:v>
                </c:pt>
                <c:pt idx="8106">
                  <c:v>22673.254891044391</c:v>
                </c:pt>
                <c:pt idx="8107">
                  <c:v>22670.458507896492</c:v>
                </c:pt>
                <c:pt idx="8108">
                  <c:v>22667.662794863878</c:v>
                </c:pt>
                <c:pt idx="8109">
                  <c:v>22664.867797080198</c:v>
                </c:pt>
                <c:pt idx="8110">
                  <c:v>22662.073468838487</c:v>
                </c:pt>
                <c:pt idx="8111">
                  <c:v>22659.301534591483</c:v>
                </c:pt>
                <c:pt idx="8112">
                  <c:v>22656.509065525217</c:v>
                </c:pt>
                <c:pt idx="8113">
                  <c:v>22653.716794346405</c:v>
                </c:pt>
                <c:pt idx="8114">
                  <c:v>22650.925247703781</c:v>
                </c:pt>
                <c:pt idx="8115">
                  <c:v>22648.135546993824</c:v>
                </c:pt>
                <c:pt idx="8116">
                  <c:v>22646.379426805222</c:v>
                </c:pt>
                <c:pt idx="8117">
                  <c:v>22643.589780303551</c:v>
                </c:pt>
                <c:pt idx="8118">
                  <c:v>22640.800870821036</c:v>
                </c:pt>
                <c:pt idx="8119">
                  <c:v>22638.012680304622</c:v>
                </c:pt>
                <c:pt idx="8120">
                  <c:v>22635.225198508731</c:v>
                </c:pt>
                <c:pt idx="8121">
                  <c:v>22632.438418750236</c:v>
                </c:pt>
                <c:pt idx="8122">
                  <c:v>22629.652675992787</c:v>
                </c:pt>
                <c:pt idx="8123">
                  <c:v>22626.867217642848</c:v>
                </c:pt>
                <c:pt idx="8124">
                  <c:v>22624.082498010153</c:v>
                </c:pt>
                <c:pt idx="8125">
                  <c:v>22621.298436664107</c:v>
                </c:pt>
                <c:pt idx="8126">
                  <c:v>22618.515095320028</c:v>
                </c:pt>
                <c:pt idx="8127">
                  <c:v>22615.732866045943</c:v>
                </c:pt>
                <c:pt idx="8128">
                  <c:v>22612.950801888888</c:v>
                </c:pt>
                <c:pt idx="8129">
                  <c:v>22610.169422126459</c:v>
                </c:pt>
                <c:pt idx="8130">
                  <c:v>22607.388685510774</c:v>
                </c:pt>
                <c:pt idx="8131">
                  <c:v>22604.608632794898</c:v>
                </c:pt>
                <c:pt idx="8132">
                  <c:v>22601.829383218872</c:v>
                </c:pt>
                <c:pt idx="8133">
                  <c:v>22599.050766685406</c:v>
                </c:pt>
                <c:pt idx="8134">
                  <c:v>22596.27285686602</c:v>
                </c:pt>
                <c:pt idx="8135">
                  <c:v>22593.495576007193</c:v>
                </c:pt>
                <c:pt idx="8136">
                  <c:v>22590.718950631071</c:v>
                </c:pt>
                <c:pt idx="8137">
                  <c:v>22587.94310657226</c:v>
                </c:pt>
                <c:pt idx="8138">
                  <c:v>22585.167875361622</c:v>
                </c:pt>
                <c:pt idx="8139">
                  <c:v>22582.393292893194</c:v>
                </c:pt>
                <c:pt idx="8140">
                  <c:v>22579.619398329156</c:v>
                </c:pt>
                <c:pt idx="8141">
                  <c:v>22576.846287373821</c:v>
                </c:pt>
                <c:pt idx="8142">
                  <c:v>22574.073812493061</c:v>
                </c:pt>
                <c:pt idx="8143">
                  <c:v>22571.301996374299</c:v>
                </c:pt>
                <c:pt idx="8144">
                  <c:v>22568.530813760604</c:v>
                </c:pt>
                <c:pt idx="8145">
                  <c:v>22565.76043170485</c:v>
                </c:pt>
                <c:pt idx="8146">
                  <c:v>22562.990623186754</c:v>
                </c:pt>
                <c:pt idx="8147">
                  <c:v>22560.221498989831</c:v>
                </c:pt>
                <c:pt idx="8148">
                  <c:v>22557.453089437226</c:v>
                </c:pt>
                <c:pt idx="8149">
                  <c:v>22554.68531297454</c:v>
                </c:pt>
                <c:pt idx="8150">
                  <c:v>22551.918935736347</c:v>
                </c:pt>
                <c:pt idx="8151">
                  <c:v>22549.152599998401</c:v>
                </c:pt>
                <c:pt idx="8152">
                  <c:v>22546.386944153168</c:v>
                </c:pt>
                <c:pt idx="8153">
                  <c:v>22543.621971989494</c:v>
                </c:pt>
                <c:pt idx="8154">
                  <c:v>22540.85764066246</c:v>
                </c:pt>
                <c:pt idx="8155">
                  <c:v>22538.093929176841</c:v>
                </c:pt>
                <c:pt idx="8156">
                  <c:v>22535.331137227698</c:v>
                </c:pt>
                <c:pt idx="8157">
                  <c:v>22532.568777441324</c:v>
                </c:pt>
                <c:pt idx="8158">
                  <c:v>22529.807955094071</c:v>
                </c:pt>
                <c:pt idx="8159">
                  <c:v>22527.04702426662</c:v>
                </c:pt>
                <c:pt idx="8160">
                  <c:v>22524.286776704113</c:v>
                </c:pt>
                <c:pt idx="8161">
                  <c:v>22521.527149652658</c:v>
                </c:pt>
                <c:pt idx="8162">
                  <c:v>22518.768293712619</c:v>
                </c:pt>
                <c:pt idx="8163">
                  <c:v>22516.010068221549</c:v>
                </c:pt>
                <c:pt idx="8164">
                  <c:v>22513.252537622535</c:v>
                </c:pt>
                <c:pt idx="8165">
                  <c:v>22510.495613152718</c:v>
                </c:pt>
                <c:pt idx="8166">
                  <c:v>22507.739386671299</c:v>
                </c:pt>
                <c:pt idx="8167">
                  <c:v>22504.983798318666</c:v>
                </c:pt>
                <c:pt idx="8168">
                  <c:v>22502.229362794329</c:v>
                </c:pt>
                <c:pt idx="8169">
                  <c:v>22499.475159318168</c:v>
                </c:pt>
                <c:pt idx="8170">
                  <c:v>22496.721691576713</c:v>
                </c:pt>
                <c:pt idx="8171">
                  <c:v>22493.96879570204</c:v>
                </c:pt>
                <c:pt idx="8172">
                  <c:v>22491.216718043837</c:v>
                </c:pt>
                <c:pt idx="8173">
                  <c:v>22488.465302107834</c:v>
                </c:pt>
                <c:pt idx="8174">
                  <c:v>22485.714784957014</c:v>
                </c:pt>
                <c:pt idx="8175">
                  <c:v>22482.964588812953</c:v>
                </c:pt>
                <c:pt idx="8176">
                  <c:v>22480.215162083517</c:v>
                </c:pt>
                <c:pt idx="8177">
                  <c:v>22477.466416401305</c:v>
                </c:pt>
                <c:pt idx="8178">
                  <c:v>22474.718346170666</c:v>
                </c:pt>
                <c:pt idx="8179">
                  <c:v>22471.97096766406</c:v>
                </c:pt>
                <c:pt idx="8180">
                  <c:v>22469.22423278058</c:v>
                </c:pt>
                <c:pt idx="8181">
                  <c:v>22466.478151614949</c:v>
                </c:pt>
                <c:pt idx="8182">
                  <c:v>22463.732671765676</c:v>
                </c:pt>
                <c:pt idx="8183">
                  <c:v>22460.987895227277</c:v>
                </c:pt>
                <c:pt idx="8184">
                  <c:v>22458.244219247408</c:v>
                </c:pt>
                <c:pt idx="8185">
                  <c:v>22455.501960133293</c:v>
                </c:pt>
                <c:pt idx="8186">
                  <c:v>22452.75984186053</c:v>
                </c:pt>
                <c:pt idx="8187">
                  <c:v>22450.018542417216</c:v>
                </c:pt>
                <c:pt idx="8188">
                  <c:v>22447.277069988937</c:v>
                </c:pt>
                <c:pt idx="8189">
                  <c:v>22444.536254717877</c:v>
                </c:pt>
                <c:pt idx="8190">
                  <c:v>22441.796139376929</c:v>
                </c:pt>
                <c:pt idx="8191">
                  <c:v>22439.061271646282</c:v>
                </c:pt>
                <c:pt idx="8192">
                  <c:v>22436.322584807316</c:v>
                </c:pt>
                <c:pt idx="8193">
                  <c:v>22433.584448909372</c:v>
                </c:pt>
                <c:pt idx="8194">
                  <c:v>22430.847106311052</c:v>
                </c:pt>
                <c:pt idx="8195">
                  <c:v>22428.110320426924</c:v>
                </c:pt>
                <c:pt idx="8196">
                  <c:v>22425.374256674848</c:v>
                </c:pt>
                <c:pt idx="8197">
                  <c:v>22422.638811357905</c:v>
                </c:pt>
                <c:pt idx="8198">
                  <c:v>22419.904111336196</c:v>
                </c:pt>
                <c:pt idx="8199">
                  <c:v>22417.16997668847</c:v>
                </c:pt>
                <c:pt idx="8200">
                  <c:v>22414.436522588549</c:v>
                </c:pt>
                <c:pt idx="8201">
                  <c:v>22411.703798843249</c:v>
                </c:pt>
                <c:pt idx="8202">
                  <c:v>22408.971890193247</c:v>
                </c:pt>
                <c:pt idx="8203">
                  <c:v>22406.240512585955</c:v>
                </c:pt>
                <c:pt idx="8204">
                  <c:v>22403.509759539294</c:v>
                </c:pt>
                <c:pt idx="8205">
                  <c:v>22400.779637759526</c:v>
                </c:pt>
                <c:pt idx="8206">
                  <c:v>22398.050284812314</c:v>
                </c:pt>
                <c:pt idx="8207">
                  <c:v>22395.32159924724</c:v>
                </c:pt>
                <c:pt idx="8208">
                  <c:v>22392.593526591798</c:v>
                </c:pt>
                <c:pt idx="8209">
                  <c:v>22389.881152228023</c:v>
                </c:pt>
                <c:pt idx="8210">
                  <c:v>22387.154423106247</c:v>
                </c:pt>
                <c:pt idx="8211">
                  <c:v>22384.428312403648</c:v>
                </c:pt>
                <c:pt idx="8212">
                  <c:v>22381.704957990656</c:v>
                </c:pt>
                <c:pt idx="8213">
                  <c:v>22378.995256558141</c:v>
                </c:pt>
                <c:pt idx="8214">
                  <c:v>22376.271100426067</c:v>
                </c:pt>
                <c:pt idx="8215">
                  <c:v>22373.547670721728</c:v>
                </c:pt>
                <c:pt idx="8216">
                  <c:v>22370.824950935061</c:v>
                </c:pt>
                <c:pt idx="8217">
                  <c:v>22368.102939299919</c:v>
                </c:pt>
                <c:pt idx="8218">
                  <c:v>22365.381434664163</c:v>
                </c:pt>
                <c:pt idx="8219">
                  <c:v>22362.660695518876</c:v>
                </c:pt>
                <c:pt idx="8220">
                  <c:v>22359.940598930563</c:v>
                </c:pt>
                <c:pt idx="8221">
                  <c:v>22357.221090599625</c:v>
                </c:pt>
                <c:pt idx="8222">
                  <c:v>22354.502422215272</c:v>
                </c:pt>
                <c:pt idx="8223">
                  <c:v>22351.784274967853</c:v>
                </c:pt>
                <c:pt idx="8224">
                  <c:v>22349.0667794404</c:v>
                </c:pt>
                <c:pt idx="8225">
                  <c:v>22346.350262691136</c:v>
                </c:pt>
                <c:pt idx="8226">
                  <c:v>22343.634042232286</c:v>
                </c:pt>
                <c:pt idx="8227">
                  <c:v>22340.918647016257</c:v>
                </c:pt>
                <c:pt idx="8228">
                  <c:v>22338.203770524942</c:v>
                </c:pt>
                <c:pt idx="8229">
                  <c:v>22335.489695190568</c:v>
                </c:pt>
                <c:pt idx="8230">
                  <c:v>22332.776203444151</c:v>
                </c:pt>
                <c:pt idx="8231">
                  <c:v>22330.063331184832</c:v>
                </c:pt>
                <c:pt idx="8232">
                  <c:v>22327.351326043183</c:v>
                </c:pt>
                <c:pt idx="8233">
                  <c:v>22324.639775535339</c:v>
                </c:pt>
                <c:pt idx="8234">
                  <c:v>22321.928832562018</c:v>
                </c:pt>
                <c:pt idx="8235">
                  <c:v>22319.218592996433</c:v>
                </c:pt>
                <c:pt idx="8236">
                  <c:v>22316.508969558217</c:v>
                </c:pt>
                <c:pt idx="8237">
                  <c:v>22313.800040495553</c:v>
                </c:pt>
                <c:pt idx="8238">
                  <c:v>22311.097673698554</c:v>
                </c:pt>
                <c:pt idx="8239">
                  <c:v>22308.390291453426</c:v>
                </c:pt>
                <c:pt idx="8240">
                  <c:v>22305.683331502194</c:v>
                </c:pt>
                <c:pt idx="8241">
                  <c:v>22302.977109295025</c:v>
                </c:pt>
                <c:pt idx="8242">
                  <c:v>22300.271462834276</c:v>
                </c:pt>
                <c:pt idx="8243">
                  <c:v>22297.566529847711</c:v>
                </c:pt>
                <c:pt idx="8244">
                  <c:v>22294.862206646194</c:v>
                </c:pt>
                <c:pt idx="8245">
                  <c:v>22292.158532485719</c:v>
                </c:pt>
                <c:pt idx="8246">
                  <c:v>22289.455503753219</c:v>
                </c:pt>
                <c:pt idx="8247">
                  <c:v>22286.753113164868</c:v>
                </c:pt>
                <c:pt idx="8248">
                  <c:v>22284.051452476931</c:v>
                </c:pt>
                <c:pt idx="8249">
                  <c:v>22281.35040422103</c:v>
                </c:pt>
                <c:pt idx="8250">
                  <c:v>22278.650022400132</c:v>
                </c:pt>
                <c:pt idx="8251">
                  <c:v>22275.950347992286</c:v>
                </c:pt>
                <c:pt idx="8252">
                  <c:v>22273.251241322134</c:v>
                </c:pt>
                <c:pt idx="8253">
                  <c:v>22270.552875227957</c:v>
                </c:pt>
                <c:pt idx="8254">
                  <c:v>22267.855533874204</c:v>
                </c:pt>
                <c:pt idx="8255">
                  <c:v>22265.159249692937</c:v>
                </c:pt>
                <c:pt idx="8256">
                  <c:v>22262.462808988319</c:v>
                </c:pt>
                <c:pt idx="8257">
                  <c:v>22259.766944296105</c:v>
                </c:pt>
                <c:pt idx="8258">
                  <c:v>22257.073123380218</c:v>
                </c:pt>
                <c:pt idx="8259">
                  <c:v>22254.381804331115</c:v>
                </c:pt>
                <c:pt idx="8260">
                  <c:v>22251.687898337401</c:v>
                </c:pt>
                <c:pt idx="8261">
                  <c:v>22249.004423426177</c:v>
                </c:pt>
                <c:pt idx="8262">
                  <c:v>22246.311897980606</c:v>
                </c:pt>
                <c:pt idx="8263">
                  <c:v>22243.620003994885</c:v>
                </c:pt>
                <c:pt idx="8264">
                  <c:v>22240.928817757675</c:v>
                </c:pt>
                <c:pt idx="8265">
                  <c:v>22238.239254629469</c:v>
                </c:pt>
                <c:pt idx="8266">
                  <c:v>22235.549305351229</c:v>
                </c:pt>
                <c:pt idx="8267">
                  <c:v>22232.859996996216</c:v>
                </c:pt>
                <c:pt idx="8268">
                  <c:v>22230.171334700703</c:v>
                </c:pt>
                <c:pt idx="8269">
                  <c:v>22227.483350918334</c:v>
                </c:pt>
                <c:pt idx="8270">
                  <c:v>22224.796066025221</c:v>
                </c:pt>
                <c:pt idx="8271">
                  <c:v>22222.109333097989</c:v>
                </c:pt>
                <c:pt idx="8272">
                  <c:v>22219.537143479021</c:v>
                </c:pt>
                <c:pt idx="8273">
                  <c:v>22216.851735038956</c:v>
                </c:pt>
                <c:pt idx="8274">
                  <c:v>22214.168165695417</c:v>
                </c:pt>
                <c:pt idx="8275">
                  <c:v>22211.484060271963</c:v>
                </c:pt>
                <c:pt idx="8276">
                  <c:v>22208.800575496713</c:v>
                </c:pt>
                <c:pt idx="8277">
                  <c:v>22206.117749271041</c:v>
                </c:pt>
                <c:pt idx="8278">
                  <c:v>22203.435680781851</c:v>
                </c:pt>
                <c:pt idx="8279">
                  <c:v>22200.75461827152</c:v>
                </c:pt>
                <c:pt idx="8280">
                  <c:v>22198.073800179711</c:v>
                </c:pt>
                <c:pt idx="8281">
                  <c:v>22195.393523401908</c:v>
                </c:pt>
                <c:pt idx="8282">
                  <c:v>22192.713923049414</c:v>
                </c:pt>
                <c:pt idx="8283">
                  <c:v>22190.034984894035</c:v>
                </c:pt>
                <c:pt idx="8284">
                  <c:v>22187.356653647345</c:v>
                </c:pt>
                <c:pt idx="8285">
                  <c:v>22184.67901635107</c:v>
                </c:pt>
                <c:pt idx="8286">
                  <c:v>22182.00227217147</c:v>
                </c:pt>
                <c:pt idx="8287">
                  <c:v>22179.325950511175</c:v>
                </c:pt>
                <c:pt idx="8288">
                  <c:v>22176.6502365991</c:v>
                </c:pt>
                <c:pt idx="8289">
                  <c:v>22173.975128978826</c:v>
                </c:pt>
                <c:pt idx="8290">
                  <c:v>22171.300764866646</c:v>
                </c:pt>
                <c:pt idx="8291">
                  <c:v>22168.627027035214</c:v>
                </c:pt>
                <c:pt idx="8292">
                  <c:v>22165.953854441992</c:v>
                </c:pt>
                <c:pt idx="8293">
                  <c:v>22163.281445609769</c:v>
                </c:pt>
                <c:pt idx="8294">
                  <c:v>22160.609564108221</c:v>
                </c:pt>
                <c:pt idx="8295">
                  <c:v>22157.938438316982</c:v>
                </c:pt>
                <c:pt idx="8296">
                  <c:v>22155.267906887813</c:v>
                </c:pt>
                <c:pt idx="8297">
                  <c:v>22152.598064607719</c:v>
                </c:pt>
                <c:pt idx="8298">
                  <c:v>22149.92883561652</c:v>
                </c:pt>
                <c:pt idx="8299">
                  <c:v>22147.260378057097</c:v>
                </c:pt>
                <c:pt idx="8300">
                  <c:v>22144.594043234421</c:v>
                </c:pt>
                <c:pt idx="8301">
                  <c:v>22141.926750930168</c:v>
                </c:pt>
                <c:pt idx="8302">
                  <c:v>22139.260220823191</c:v>
                </c:pt>
                <c:pt idx="8303">
                  <c:v>22136.594125121734</c:v>
                </c:pt>
                <c:pt idx="8304">
                  <c:v>22133.928672065551</c:v>
                </c:pt>
                <c:pt idx="8305">
                  <c:v>22131.263868641097</c:v>
                </c:pt>
                <c:pt idx="8306">
                  <c:v>22128.59977099748</c:v>
                </c:pt>
                <c:pt idx="8307">
                  <c:v>22125.936358410694</c:v>
                </c:pt>
                <c:pt idx="8308">
                  <c:v>22123.273991937585</c:v>
                </c:pt>
                <c:pt idx="8309">
                  <c:v>22120.611777266233</c:v>
                </c:pt>
                <c:pt idx="8310">
                  <c:v>22117.950213374203</c:v>
                </c:pt>
                <c:pt idx="8311">
                  <c:v>22115.289331897424</c:v>
                </c:pt>
                <c:pt idx="8312">
                  <c:v>22112.629050175863</c:v>
                </c:pt>
                <c:pt idx="8313">
                  <c:v>22109.969583550803</c:v>
                </c:pt>
                <c:pt idx="8314">
                  <c:v>22107.322443492649</c:v>
                </c:pt>
                <c:pt idx="8315">
                  <c:v>22104.664594734881</c:v>
                </c:pt>
                <c:pt idx="8316">
                  <c:v>22102.00690910987</c:v>
                </c:pt>
                <c:pt idx="8317">
                  <c:v>22099.350139825292</c:v>
                </c:pt>
                <c:pt idx="8318">
                  <c:v>22096.693697298797</c:v>
                </c:pt>
                <c:pt idx="8319">
                  <c:v>22094.037904787103</c:v>
                </c:pt>
                <c:pt idx="8320">
                  <c:v>22091.382788340605</c:v>
                </c:pt>
                <c:pt idx="8321">
                  <c:v>22088.728319219386</c:v>
                </c:pt>
                <c:pt idx="8322">
                  <c:v>22086.074594535807</c:v>
                </c:pt>
                <c:pt idx="8323">
                  <c:v>22083.421313910163</c:v>
                </c:pt>
                <c:pt idx="8324">
                  <c:v>22080.768687588919</c:v>
                </c:pt>
                <c:pt idx="8325">
                  <c:v>22078.116754372451</c:v>
                </c:pt>
                <c:pt idx="8326">
                  <c:v>22075.465492629628</c:v>
                </c:pt>
                <c:pt idx="8327">
                  <c:v>22072.814794869402</c:v>
                </c:pt>
                <c:pt idx="8328">
                  <c:v>22070.164785413886</c:v>
                </c:pt>
                <c:pt idx="8329">
                  <c:v>22067.515361509788</c:v>
                </c:pt>
                <c:pt idx="8330">
                  <c:v>22064.866633826852</c:v>
                </c:pt>
                <c:pt idx="8331">
                  <c:v>22062.21858978011</c:v>
                </c:pt>
                <c:pt idx="8332">
                  <c:v>22059.575133105191</c:v>
                </c:pt>
                <c:pt idx="8333">
                  <c:v>22056.928235840998</c:v>
                </c:pt>
                <c:pt idx="8334">
                  <c:v>22054.2938113376</c:v>
                </c:pt>
                <c:pt idx="8335">
                  <c:v>22051.648167041116</c:v>
                </c:pt>
                <c:pt idx="8336">
                  <c:v>22049.003252980398</c:v>
                </c:pt>
                <c:pt idx="8337">
                  <c:v>22046.358922645795</c:v>
                </c:pt>
                <c:pt idx="8338">
                  <c:v>22043.717915459965</c:v>
                </c:pt>
                <c:pt idx="8339">
                  <c:v>22041.074862935802</c:v>
                </c:pt>
                <c:pt idx="8340">
                  <c:v>22038.43241153815</c:v>
                </c:pt>
                <c:pt idx="8341">
                  <c:v>22035.790607125353</c:v>
                </c:pt>
                <c:pt idx="8342">
                  <c:v>22033.149430760284</c:v>
                </c:pt>
                <c:pt idx="8343">
                  <c:v>22030.508912868489</c:v>
                </c:pt>
                <c:pt idx="8344">
                  <c:v>22027.868957979692</c:v>
                </c:pt>
                <c:pt idx="8345">
                  <c:v>22025.229670421821</c:v>
                </c:pt>
                <c:pt idx="8346">
                  <c:v>22022.59098367257</c:v>
                </c:pt>
                <c:pt idx="8347">
                  <c:v>22019.952938654937</c:v>
                </c:pt>
                <c:pt idx="8348">
                  <c:v>22017.315647116269</c:v>
                </c:pt>
                <c:pt idx="8349">
                  <c:v>22014.678851539447</c:v>
                </c:pt>
                <c:pt idx="8350">
                  <c:v>22012.042787105293</c:v>
                </c:pt>
                <c:pt idx="8351">
                  <c:v>22009.40726532284</c:v>
                </c:pt>
                <c:pt idx="8352">
                  <c:v>22006.772469568979</c:v>
                </c:pt>
                <c:pt idx="8353">
                  <c:v>22004.138197798395</c:v>
                </c:pt>
                <c:pt idx="8354">
                  <c:v>22001.504572640071</c:v>
                </c:pt>
                <c:pt idx="8355">
                  <c:v>21998.87160019064</c:v>
                </c:pt>
                <c:pt idx="8356">
                  <c:v>21996.239213466677</c:v>
                </c:pt>
                <c:pt idx="8357">
                  <c:v>21993.607499634007</c:v>
                </c:pt>
                <c:pt idx="8358">
                  <c:v>21990.976417474401</c:v>
                </c:pt>
                <c:pt idx="8359">
                  <c:v>21988.346595733874</c:v>
                </c:pt>
                <c:pt idx="8360">
                  <c:v>21985.716759253555</c:v>
                </c:pt>
                <c:pt idx="8361">
                  <c:v>21983.087564472491</c:v>
                </c:pt>
                <c:pt idx="8362">
                  <c:v>21980.458956377046</c:v>
                </c:pt>
                <c:pt idx="8363">
                  <c:v>21977.830973086162</c:v>
                </c:pt>
                <c:pt idx="8364">
                  <c:v>21975.203736440075</c:v>
                </c:pt>
                <c:pt idx="8365">
                  <c:v>21972.578482985246</c:v>
                </c:pt>
                <c:pt idx="8366">
                  <c:v>21969.952395816596</c:v>
                </c:pt>
                <c:pt idx="8367">
                  <c:v>21967.327038867494</c:v>
                </c:pt>
                <c:pt idx="8368">
                  <c:v>21964.702228098638</c:v>
                </c:pt>
                <c:pt idx="8369">
                  <c:v>21962.078070126343</c:v>
                </c:pt>
                <c:pt idx="8370">
                  <c:v>21959.454586902102</c:v>
                </c:pt>
                <c:pt idx="8371">
                  <c:v>21956.831742350394</c:v>
                </c:pt>
                <c:pt idx="8372">
                  <c:v>21954.209464583484</c:v>
                </c:pt>
                <c:pt idx="8373">
                  <c:v>21951.587872417502</c:v>
                </c:pt>
                <c:pt idx="8374">
                  <c:v>21948.986568392935</c:v>
                </c:pt>
                <c:pt idx="8375">
                  <c:v>21946.366162531867</c:v>
                </c:pt>
                <c:pt idx="8376">
                  <c:v>21943.746334152645</c:v>
                </c:pt>
                <c:pt idx="8377">
                  <c:v>21941.127128905802</c:v>
                </c:pt>
                <c:pt idx="8378">
                  <c:v>21938.50866284435</c:v>
                </c:pt>
                <c:pt idx="8379">
                  <c:v>21935.890747132795</c:v>
                </c:pt>
                <c:pt idx="8380">
                  <c:v>21933.273527141489</c:v>
                </c:pt>
                <c:pt idx="8381">
                  <c:v>21930.656945936171</c:v>
                </c:pt>
                <c:pt idx="8382">
                  <c:v>21928.041053610395</c:v>
                </c:pt>
                <c:pt idx="8383">
                  <c:v>21925.42569892931</c:v>
                </c:pt>
                <c:pt idx="8384">
                  <c:v>21922.810939619118</c:v>
                </c:pt>
                <c:pt idx="8385">
                  <c:v>21920.203380263309</c:v>
                </c:pt>
                <c:pt idx="8386">
                  <c:v>21917.589836491334</c:v>
                </c:pt>
                <c:pt idx="8387">
                  <c:v>21914.976915362451</c:v>
                </c:pt>
                <c:pt idx="8388">
                  <c:v>21912.36457492684</c:v>
                </c:pt>
                <c:pt idx="8389">
                  <c:v>21909.753526308454</c:v>
                </c:pt>
                <c:pt idx="8390">
                  <c:v>21907.142545805862</c:v>
                </c:pt>
                <c:pt idx="8391">
                  <c:v>21904.53210639333</c:v>
                </c:pt>
                <c:pt idx="8392">
                  <c:v>21901.94349131027</c:v>
                </c:pt>
                <c:pt idx="8393">
                  <c:v>21899.334304400589</c:v>
                </c:pt>
                <c:pt idx="8394">
                  <c:v>21896.725781055444</c:v>
                </c:pt>
                <c:pt idx="8395">
                  <c:v>21894.117997824946</c:v>
                </c:pt>
                <c:pt idx="8396">
                  <c:v>21891.510738327768</c:v>
                </c:pt>
                <c:pt idx="8397">
                  <c:v>21888.903993534106</c:v>
                </c:pt>
                <c:pt idx="8398">
                  <c:v>21886.299493223214</c:v>
                </c:pt>
                <c:pt idx="8399">
                  <c:v>21883.694006441438</c:v>
                </c:pt>
                <c:pt idx="8400">
                  <c:v>21881.089392624857</c:v>
                </c:pt>
                <c:pt idx="8401">
                  <c:v>21878.485125894309</c:v>
                </c:pt>
                <c:pt idx="8402">
                  <c:v>21875.881484183454</c:v>
                </c:pt>
                <c:pt idx="8403">
                  <c:v>21873.278873994303</c:v>
                </c:pt>
                <c:pt idx="8404">
                  <c:v>21870.676533689311</c:v>
                </c:pt>
                <c:pt idx="8405">
                  <c:v>21868.074754848225</c:v>
                </c:pt>
                <c:pt idx="8406">
                  <c:v>21865.474056054976</c:v>
                </c:pt>
                <c:pt idx="8407">
                  <c:v>21862.873651421898</c:v>
                </c:pt>
                <c:pt idx="8408">
                  <c:v>21860.273737799416</c:v>
                </c:pt>
                <c:pt idx="8409">
                  <c:v>21857.675786106458</c:v>
                </c:pt>
                <c:pt idx="8410">
                  <c:v>21855.077917150789</c:v>
                </c:pt>
                <c:pt idx="8411">
                  <c:v>21852.482092386508</c:v>
                </c:pt>
                <c:pt idx="8412">
                  <c:v>21849.884721402035</c:v>
                </c:pt>
                <c:pt idx="8413">
                  <c:v>21847.288093451174</c:v>
                </c:pt>
                <c:pt idx="8414">
                  <c:v>21844.692403310011</c:v>
                </c:pt>
                <c:pt idx="8415">
                  <c:v>21842.097334954378</c:v>
                </c:pt>
                <c:pt idx="8416">
                  <c:v>21839.502812281815</c:v>
                </c:pt>
                <c:pt idx="8417">
                  <c:v>21836.908432035762</c:v>
                </c:pt>
                <c:pt idx="8418">
                  <c:v>21834.314706692123</c:v>
                </c:pt>
                <c:pt idx="8419">
                  <c:v>21831.723418326321</c:v>
                </c:pt>
                <c:pt idx="8420">
                  <c:v>21829.130930042851</c:v>
                </c:pt>
                <c:pt idx="8421">
                  <c:v>21826.539388335015</c:v>
                </c:pt>
                <c:pt idx="8422">
                  <c:v>21823.948199467297</c:v>
                </c:pt>
                <c:pt idx="8423">
                  <c:v>21821.357538593809</c:v>
                </c:pt>
                <c:pt idx="8424">
                  <c:v>21818.76748027038</c:v>
                </c:pt>
                <c:pt idx="8425">
                  <c:v>21816.178120207165</c:v>
                </c:pt>
                <c:pt idx="8426">
                  <c:v>21813.58933571777</c:v>
                </c:pt>
                <c:pt idx="8427">
                  <c:v>21811.001156129376</c:v>
                </c:pt>
                <c:pt idx="8428">
                  <c:v>21808.413658068377</c:v>
                </c:pt>
                <c:pt idx="8429">
                  <c:v>21805.826672295832</c:v>
                </c:pt>
                <c:pt idx="8430">
                  <c:v>21803.240400651532</c:v>
                </c:pt>
                <c:pt idx="8431">
                  <c:v>21800.654671832668</c:v>
                </c:pt>
                <c:pt idx="8432">
                  <c:v>21798.069542137488</c:v>
                </c:pt>
                <c:pt idx="8433">
                  <c:v>21795.485002669655</c:v>
                </c:pt>
                <c:pt idx="8434">
                  <c:v>21792.901094678484</c:v>
                </c:pt>
                <c:pt idx="8435">
                  <c:v>21790.317813622365</c:v>
                </c:pt>
                <c:pt idx="8436">
                  <c:v>21787.735116863983</c:v>
                </c:pt>
                <c:pt idx="8437">
                  <c:v>21785.153025873864</c:v>
                </c:pt>
                <c:pt idx="8438">
                  <c:v>21782.571570667107</c:v>
                </c:pt>
                <c:pt idx="8439">
                  <c:v>21779.990710889091</c:v>
                </c:pt>
                <c:pt idx="8440">
                  <c:v>21777.410554621678</c:v>
                </c:pt>
                <c:pt idx="8441">
                  <c:v>21774.831058902382</c:v>
                </c:pt>
                <c:pt idx="8442">
                  <c:v>21772.252092961688</c:v>
                </c:pt>
                <c:pt idx="8443">
                  <c:v>21769.673665218757</c:v>
                </c:pt>
                <c:pt idx="8444">
                  <c:v>21767.095897889714</c:v>
                </c:pt>
                <c:pt idx="8445">
                  <c:v>21764.518764367374</c:v>
                </c:pt>
                <c:pt idx="8446">
                  <c:v>21761.942217641561</c:v>
                </c:pt>
                <c:pt idx="8447">
                  <c:v>21759.366341958183</c:v>
                </c:pt>
                <c:pt idx="8448">
                  <c:v>21756.790967687175</c:v>
                </c:pt>
                <c:pt idx="8449">
                  <c:v>21754.21622015395</c:v>
                </c:pt>
                <c:pt idx="8450">
                  <c:v>21751.642074477812</c:v>
                </c:pt>
                <c:pt idx="8451">
                  <c:v>21749.068564530524</c:v>
                </c:pt>
                <c:pt idx="8452">
                  <c:v>21746.495649466986</c:v>
                </c:pt>
                <c:pt idx="8453">
                  <c:v>21743.923351909234</c:v>
                </c:pt>
                <c:pt idx="8454">
                  <c:v>21741.351711063355</c:v>
                </c:pt>
                <c:pt idx="8455">
                  <c:v>21738.780607502442</c:v>
                </c:pt>
                <c:pt idx="8456">
                  <c:v>21736.21016107274</c:v>
                </c:pt>
                <c:pt idx="8457">
                  <c:v>21733.640267180326</c:v>
                </c:pt>
                <c:pt idx="8458">
                  <c:v>21731.071006695118</c:v>
                </c:pt>
                <c:pt idx="8459">
                  <c:v>21728.502372415369</c:v>
                </c:pt>
                <c:pt idx="8460">
                  <c:v>21725.934413225983</c:v>
                </c:pt>
                <c:pt idx="8461">
                  <c:v>21723.366967853035</c:v>
                </c:pt>
                <c:pt idx="8462">
                  <c:v>21720.800181405146</c:v>
                </c:pt>
                <c:pt idx="8463">
                  <c:v>21718.234029411346</c:v>
                </c:pt>
                <c:pt idx="8464">
                  <c:v>21715.668398299385</c:v>
                </c:pt>
                <c:pt idx="8465">
                  <c:v>21713.104219813093</c:v>
                </c:pt>
                <c:pt idx="8466">
                  <c:v>21710.54045017176</c:v>
                </c:pt>
                <c:pt idx="8467">
                  <c:v>21707.976675909813</c:v>
                </c:pt>
                <c:pt idx="8468">
                  <c:v>21705.413498662856</c:v>
                </c:pt>
                <c:pt idx="8469">
                  <c:v>21702.850957361861</c:v>
                </c:pt>
                <c:pt idx="8470">
                  <c:v>21700.288981208418</c:v>
                </c:pt>
                <c:pt idx="8471">
                  <c:v>21697.727568439153</c:v>
                </c:pt>
                <c:pt idx="8472">
                  <c:v>21695.166842168543</c:v>
                </c:pt>
                <c:pt idx="8473">
                  <c:v>21692.606801350772</c:v>
                </c:pt>
                <c:pt idx="8474">
                  <c:v>21690.047221393877</c:v>
                </c:pt>
                <c:pt idx="8475">
                  <c:v>21687.488323045141</c:v>
                </c:pt>
                <c:pt idx="8476">
                  <c:v>21684.930167055634</c:v>
                </c:pt>
                <c:pt idx="8477">
                  <c:v>21682.372457277339</c:v>
                </c:pt>
                <c:pt idx="8478">
                  <c:v>21679.815286754663</c:v>
                </c:pt>
                <c:pt idx="8479">
                  <c:v>21677.258809900832</c:v>
                </c:pt>
                <c:pt idx="8480">
                  <c:v>21674.702909400508</c:v>
                </c:pt>
                <c:pt idx="8481">
                  <c:v>21672.147736606748</c:v>
                </c:pt>
                <c:pt idx="8482">
                  <c:v>21669.592969417539</c:v>
                </c:pt>
                <c:pt idx="8483">
                  <c:v>21667.038895910224</c:v>
                </c:pt>
                <c:pt idx="8484">
                  <c:v>21664.485369826882</c:v>
                </c:pt>
                <c:pt idx="8485">
                  <c:v>21661.932516521716</c:v>
                </c:pt>
                <c:pt idx="8486">
                  <c:v>21659.380156673127</c:v>
                </c:pt>
                <c:pt idx="8487">
                  <c:v>21656.828433038485</c:v>
                </c:pt>
                <c:pt idx="8488">
                  <c:v>21654.277272260671</c:v>
                </c:pt>
                <c:pt idx="8489">
                  <c:v>21651.728554874851</c:v>
                </c:pt>
                <c:pt idx="8490">
                  <c:v>21649.178593701468</c:v>
                </c:pt>
                <c:pt idx="8491">
                  <c:v>21646.629280032786</c:v>
                </c:pt>
                <c:pt idx="8492">
                  <c:v>21644.080625097264</c:v>
                </c:pt>
                <c:pt idx="8493">
                  <c:v>21641.532817159296</c:v>
                </c:pt>
                <c:pt idx="8494">
                  <c:v>21638.985275528863</c:v>
                </c:pt>
                <c:pt idx="8495">
                  <c:v>21636.438347149913</c:v>
                </c:pt>
                <c:pt idx="8496">
                  <c:v>21633.89208506409</c:v>
                </c:pt>
                <c:pt idx="8497">
                  <c:v>21631.346438980494</c:v>
                </c:pt>
                <c:pt idx="8498">
                  <c:v>21628.801618113961</c:v>
                </c:pt>
                <c:pt idx="8499">
                  <c:v>21626.257078773142</c:v>
                </c:pt>
                <c:pt idx="8500">
                  <c:v>21623.713229815872</c:v>
                </c:pt>
                <c:pt idx="8501">
                  <c:v>21621.169989414029</c:v>
                </c:pt>
                <c:pt idx="8502">
                  <c:v>21618.627243325656</c:v>
                </c:pt>
                <c:pt idx="8503">
                  <c:v>21616.085267716924</c:v>
                </c:pt>
                <c:pt idx="8504">
                  <c:v>21613.543781590524</c:v>
                </c:pt>
                <c:pt idx="8505">
                  <c:v>21611.002981710255</c:v>
                </c:pt>
                <c:pt idx="8506">
                  <c:v>21608.462648721204</c:v>
                </c:pt>
                <c:pt idx="8507">
                  <c:v>21605.923239226369</c:v>
                </c:pt>
                <c:pt idx="8508">
                  <c:v>21603.384089296487</c:v>
                </c:pt>
                <c:pt idx="8509">
                  <c:v>21600.845517058217</c:v>
                </c:pt>
                <c:pt idx="8510">
                  <c:v>21598.307528103847</c:v>
                </c:pt>
                <c:pt idx="8511">
                  <c:v>21595.770132952519</c:v>
                </c:pt>
                <c:pt idx="8512">
                  <c:v>21593.23339265733</c:v>
                </c:pt>
                <c:pt idx="8513">
                  <c:v>21590.697283496815</c:v>
                </c:pt>
                <c:pt idx="8514">
                  <c:v>21588.161678367553</c:v>
                </c:pt>
                <c:pt idx="8515">
                  <c:v>21585.626712510766</c:v>
                </c:pt>
                <c:pt idx="8516">
                  <c:v>21583.092379809957</c:v>
                </c:pt>
                <c:pt idx="8517">
                  <c:v>21580.558605562655</c:v>
                </c:pt>
                <c:pt idx="8518">
                  <c:v>21578.029572035968</c:v>
                </c:pt>
                <c:pt idx="8519">
                  <c:v>21575.497007119127</c:v>
                </c:pt>
                <c:pt idx="8520">
                  <c:v>21572.965966512729</c:v>
                </c:pt>
                <c:pt idx="8521">
                  <c:v>21570.434574642033</c:v>
                </c:pt>
                <c:pt idx="8522">
                  <c:v>21567.903818502808</c:v>
                </c:pt>
                <c:pt idx="8523">
                  <c:v>21565.37362096427</c:v>
                </c:pt>
                <c:pt idx="8524">
                  <c:v>21562.844019813365</c:v>
                </c:pt>
                <c:pt idx="8525">
                  <c:v>21560.314954027115</c:v>
                </c:pt>
                <c:pt idx="8526">
                  <c:v>21557.786513197512</c:v>
                </c:pt>
                <c:pt idx="8527">
                  <c:v>21555.263643062288</c:v>
                </c:pt>
                <c:pt idx="8528">
                  <c:v>21552.736435962117</c:v>
                </c:pt>
                <c:pt idx="8529">
                  <c:v>21550.209815825034</c:v>
                </c:pt>
                <c:pt idx="8530">
                  <c:v>21547.683873987524</c:v>
                </c:pt>
                <c:pt idx="8531">
                  <c:v>21545.158477333083</c:v>
                </c:pt>
                <c:pt idx="8532">
                  <c:v>21542.633593825256</c:v>
                </c:pt>
                <c:pt idx="8533">
                  <c:v>21540.109365218843</c:v>
                </c:pt>
                <c:pt idx="8534">
                  <c:v>21537.58563624445</c:v>
                </c:pt>
                <c:pt idx="8535">
                  <c:v>21535.064129023711</c:v>
                </c:pt>
                <c:pt idx="8536">
                  <c:v>21532.54184592711</c:v>
                </c:pt>
                <c:pt idx="8537">
                  <c:v>21530.01996090182</c:v>
                </c:pt>
                <c:pt idx="8538">
                  <c:v>21527.49878510389</c:v>
                </c:pt>
                <c:pt idx="8539">
                  <c:v>21524.978031061048</c:v>
                </c:pt>
                <c:pt idx="8540">
                  <c:v>21522.457888971527</c:v>
                </c:pt>
                <c:pt idx="8541">
                  <c:v>21519.938391238902</c:v>
                </c:pt>
                <c:pt idx="8542">
                  <c:v>21517.419395718898</c:v>
                </c:pt>
                <c:pt idx="8543">
                  <c:v>21514.900981804265</c:v>
                </c:pt>
                <c:pt idx="8544">
                  <c:v>21512.383174672657</c:v>
                </c:pt>
                <c:pt idx="8545">
                  <c:v>21509.865974311579</c:v>
                </c:pt>
                <c:pt idx="8546">
                  <c:v>21507.34931775304</c:v>
                </c:pt>
                <c:pt idx="8547">
                  <c:v>21504.834887556768</c:v>
                </c:pt>
                <c:pt idx="8548">
                  <c:v>21502.319481089628</c:v>
                </c:pt>
                <c:pt idx="8549">
                  <c:v>21499.80535015617</c:v>
                </c:pt>
                <c:pt idx="8550">
                  <c:v>21497.292032175141</c:v>
                </c:pt>
                <c:pt idx="8551">
                  <c:v>21494.781123378114</c:v>
                </c:pt>
                <c:pt idx="8552">
                  <c:v>21492.26807363455</c:v>
                </c:pt>
                <c:pt idx="8553">
                  <c:v>21489.755650432111</c:v>
                </c:pt>
                <c:pt idx="8554">
                  <c:v>21487.250074734289</c:v>
                </c:pt>
                <c:pt idx="8555">
                  <c:v>21484.738724370673</c:v>
                </c:pt>
                <c:pt idx="8556">
                  <c:v>21482.228015158988</c:v>
                </c:pt>
                <c:pt idx="8557">
                  <c:v>21479.717964993681</c:v>
                </c:pt>
                <c:pt idx="8558">
                  <c:v>21477.208463059356</c:v>
                </c:pt>
                <c:pt idx="8559">
                  <c:v>21474.699451921835</c:v>
                </c:pt>
                <c:pt idx="8560">
                  <c:v>21472.19103704179</c:v>
                </c:pt>
                <c:pt idx="8561">
                  <c:v>21469.691498595177</c:v>
                </c:pt>
                <c:pt idx="8562">
                  <c:v>21467.184295314237</c:v>
                </c:pt>
                <c:pt idx="8563">
                  <c:v>21464.677693581812</c:v>
                </c:pt>
                <c:pt idx="8564">
                  <c:v>21462.171718365895</c:v>
                </c:pt>
                <c:pt idx="8565">
                  <c:v>21459.666269881378</c:v>
                </c:pt>
                <c:pt idx="8566">
                  <c:v>21457.161445212703</c:v>
                </c:pt>
                <c:pt idx="8567">
                  <c:v>21454.65712407426</c:v>
                </c:pt>
                <c:pt idx="8568">
                  <c:v>21452.153419399343</c:v>
                </c:pt>
                <c:pt idx="8569">
                  <c:v>21449.650338486928</c:v>
                </c:pt>
                <c:pt idx="8570">
                  <c:v>21447.147754151556</c:v>
                </c:pt>
                <c:pt idx="8571">
                  <c:v>21444.645800377155</c:v>
                </c:pt>
                <c:pt idx="8572">
                  <c:v>21442.144471982061</c:v>
                </c:pt>
                <c:pt idx="8573">
                  <c:v>21439.64370232759</c:v>
                </c:pt>
                <c:pt idx="8574">
                  <c:v>21437.14346665467</c:v>
                </c:pt>
                <c:pt idx="8575">
                  <c:v>21434.643811399696</c:v>
                </c:pt>
                <c:pt idx="8576">
                  <c:v>21432.144842210379</c:v>
                </c:pt>
                <c:pt idx="8577">
                  <c:v>21429.646543642393</c:v>
                </c:pt>
                <c:pt idx="8578">
                  <c:v>21427.149128649973</c:v>
                </c:pt>
                <c:pt idx="8579">
                  <c:v>21424.651833519965</c:v>
                </c:pt>
                <c:pt idx="8580">
                  <c:v>21422.155126018319</c:v>
                </c:pt>
                <c:pt idx="8581">
                  <c:v>21419.65898649237</c:v>
                </c:pt>
                <c:pt idx="8582">
                  <c:v>21417.163494288874</c:v>
                </c:pt>
                <c:pt idx="8583">
                  <c:v>21414.668500341111</c:v>
                </c:pt>
                <c:pt idx="8584">
                  <c:v>21412.174071861165</c:v>
                </c:pt>
                <c:pt idx="8585">
                  <c:v>21409.680318878658</c:v>
                </c:pt>
                <c:pt idx="8586">
                  <c:v>21407.187107438731</c:v>
                </c:pt>
                <c:pt idx="8587">
                  <c:v>21404.694422645251</c:v>
                </c:pt>
                <c:pt idx="8588">
                  <c:v>21402.202329586711</c:v>
                </c:pt>
                <c:pt idx="8589">
                  <c:v>21399.71405894636</c:v>
                </c:pt>
                <c:pt idx="8590">
                  <c:v>21397.223206875893</c:v>
                </c:pt>
                <c:pt idx="8591">
                  <c:v>21394.732879842195</c:v>
                </c:pt>
                <c:pt idx="8592">
                  <c:v>21392.243094787053</c:v>
                </c:pt>
                <c:pt idx="8593">
                  <c:v>21389.753975274045</c:v>
                </c:pt>
                <c:pt idx="8594">
                  <c:v>21387.265348091871</c:v>
                </c:pt>
                <c:pt idx="8595">
                  <c:v>21384.777309656369</c:v>
                </c:pt>
                <c:pt idx="8596">
                  <c:v>21382.289917468046</c:v>
                </c:pt>
                <c:pt idx="8597">
                  <c:v>21379.803141677072</c:v>
                </c:pt>
                <c:pt idx="8598">
                  <c:v>21377.316887096113</c:v>
                </c:pt>
                <c:pt idx="8599">
                  <c:v>21374.831240293657</c:v>
                </c:pt>
                <c:pt idx="8600">
                  <c:v>21372.346133600382</c:v>
                </c:pt>
                <c:pt idx="8601">
                  <c:v>21369.86182613697</c:v>
                </c:pt>
                <c:pt idx="8602">
                  <c:v>21367.377913336069</c:v>
                </c:pt>
                <c:pt idx="8603">
                  <c:v>21364.894631642543</c:v>
                </c:pt>
                <c:pt idx="8604">
                  <c:v>21362.411857324118</c:v>
                </c:pt>
                <c:pt idx="8605">
                  <c:v>21359.929587761333</c:v>
                </c:pt>
                <c:pt idx="8606">
                  <c:v>21357.448003263882</c:v>
                </c:pt>
                <c:pt idx="8607">
                  <c:v>21354.968126249871</c:v>
                </c:pt>
                <c:pt idx="8608">
                  <c:v>21352.487600241282</c:v>
                </c:pt>
                <c:pt idx="8609">
                  <c:v>21350.007747003099</c:v>
                </c:pt>
                <c:pt idx="8610">
                  <c:v>21347.528366310853</c:v>
                </c:pt>
                <c:pt idx="8611">
                  <c:v>21345.049577690577</c:v>
                </c:pt>
                <c:pt idx="8612">
                  <c:v>21342.571442943372</c:v>
                </c:pt>
                <c:pt idx="8613">
                  <c:v>21340.093889151172</c:v>
                </c:pt>
                <c:pt idx="8614">
                  <c:v>21337.616896125044</c:v>
                </c:pt>
                <c:pt idx="8615">
                  <c:v>21335.140433133933</c:v>
                </c:pt>
                <c:pt idx="8616">
                  <c:v>21332.664873524827</c:v>
                </c:pt>
                <c:pt idx="8617">
                  <c:v>21330.189548359263</c:v>
                </c:pt>
                <c:pt idx="8618">
                  <c:v>21327.714762190139</c:v>
                </c:pt>
                <c:pt idx="8619">
                  <c:v>21325.240552980347</c:v>
                </c:pt>
                <c:pt idx="8620">
                  <c:v>21322.769698026979</c:v>
                </c:pt>
                <c:pt idx="8621">
                  <c:v>21320.296838838829</c:v>
                </c:pt>
                <c:pt idx="8622">
                  <c:v>21317.824414681865</c:v>
                </c:pt>
                <c:pt idx="8623">
                  <c:v>21315.352711612315</c:v>
                </c:pt>
                <c:pt idx="8624">
                  <c:v>21312.881380250772</c:v>
                </c:pt>
                <c:pt idx="8625">
                  <c:v>21310.412424220911</c:v>
                </c:pt>
                <c:pt idx="8626">
                  <c:v>21307.942247748877</c:v>
                </c:pt>
                <c:pt idx="8627">
                  <c:v>21305.472685886598</c:v>
                </c:pt>
                <c:pt idx="8628">
                  <c:v>21303.005933873541</c:v>
                </c:pt>
                <c:pt idx="8629">
                  <c:v>21300.537504386353</c:v>
                </c:pt>
                <c:pt idx="8630">
                  <c:v>21298.069884326978</c:v>
                </c:pt>
                <c:pt idx="8631">
                  <c:v>21295.602644496783</c:v>
                </c:pt>
                <c:pt idx="8632">
                  <c:v>21293.135950693009</c:v>
                </c:pt>
                <c:pt idx="8633">
                  <c:v>21290.669797361734</c:v>
                </c:pt>
                <c:pt idx="8634">
                  <c:v>21288.204179342472</c:v>
                </c:pt>
                <c:pt idx="8635">
                  <c:v>21285.739387389047</c:v>
                </c:pt>
                <c:pt idx="8636">
                  <c:v>21283.274958943068</c:v>
                </c:pt>
                <c:pt idx="8637">
                  <c:v>21280.811076597653</c:v>
                </c:pt>
                <c:pt idx="8638">
                  <c:v>21278.347735797142</c:v>
                </c:pt>
                <c:pt idx="8639">
                  <c:v>21275.88525787188</c:v>
                </c:pt>
                <c:pt idx="8640">
                  <c:v>21273.423171079925</c:v>
                </c:pt>
                <c:pt idx="8641">
                  <c:v>21270.961770574129</c:v>
                </c:pt>
                <c:pt idx="8642">
                  <c:v>21268.501698397162</c:v>
                </c:pt>
                <c:pt idx="8643">
                  <c:v>21266.041208951239</c:v>
                </c:pt>
                <c:pt idx="8644">
                  <c:v>21263.581315114781</c:v>
                </c:pt>
                <c:pt idx="8645">
                  <c:v>21261.121972254045</c:v>
                </c:pt>
                <c:pt idx="8646">
                  <c:v>21258.66326600613</c:v>
                </c:pt>
                <c:pt idx="8647">
                  <c:v>21256.205149879162</c:v>
                </c:pt>
                <c:pt idx="8648">
                  <c:v>21253.74753283817</c:v>
                </c:pt>
                <c:pt idx="8649">
                  <c:v>21251.29053454868</c:v>
                </c:pt>
                <c:pt idx="8650">
                  <c:v>21248.834079741773</c:v>
                </c:pt>
                <c:pt idx="8651">
                  <c:v>21246.37823686577</c:v>
                </c:pt>
                <c:pt idx="8652">
                  <c:v>21243.922988997441</c:v>
                </c:pt>
                <c:pt idx="8653">
                  <c:v>21241.468286838084</c:v>
                </c:pt>
                <c:pt idx="8654">
                  <c:v>21239.01421482343</c:v>
                </c:pt>
                <c:pt idx="8655">
                  <c:v>21236.560773983343</c:v>
                </c:pt>
                <c:pt idx="8656">
                  <c:v>21234.107711618122</c:v>
                </c:pt>
                <c:pt idx="8657">
                  <c:v>21231.655337077904</c:v>
                </c:pt>
                <c:pt idx="8658">
                  <c:v>21229.203467107727</c:v>
                </c:pt>
                <c:pt idx="8659">
                  <c:v>21226.752093767973</c:v>
                </c:pt>
                <c:pt idx="8660">
                  <c:v>21224.30129820983</c:v>
                </c:pt>
                <c:pt idx="8661">
                  <c:v>21221.851135049106</c:v>
                </c:pt>
                <c:pt idx="8662">
                  <c:v>21219.401450453293</c:v>
                </c:pt>
                <c:pt idx="8663">
                  <c:v>21216.952381341591</c:v>
                </c:pt>
                <c:pt idx="8664">
                  <c:v>21214.503898880022</c:v>
                </c:pt>
                <c:pt idx="8665">
                  <c:v>21212.055929617083</c:v>
                </c:pt>
                <c:pt idx="8666">
                  <c:v>21209.608555754967</c:v>
                </c:pt>
                <c:pt idx="8667">
                  <c:v>21207.161928573543</c:v>
                </c:pt>
                <c:pt idx="8668">
                  <c:v>21204.715617462745</c:v>
                </c:pt>
                <c:pt idx="8669">
                  <c:v>21202.269865936079</c:v>
                </c:pt>
                <c:pt idx="8670">
                  <c:v>21199.824679306836</c:v>
                </c:pt>
                <c:pt idx="8671">
                  <c:v>21197.380101962011</c:v>
                </c:pt>
                <c:pt idx="8672">
                  <c:v>21194.936088058155</c:v>
                </c:pt>
                <c:pt idx="8673">
                  <c:v>21192.492632588157</c:v>
                </c:pt>
                <c:pt idx="8674">
                  <c:v>21190.049756832763</c:v>
                </c:pt>
                <c:pt idx="8675">
                  <c:v>21187.607382271635</c:v>
                </c:pt>
                <c:pt idx="8676">
                  <c:v>21185.165670576087</c:v>
                </c:pt>
                <c:pt idx="8677">
                  <c:v>21182.724442736217</c:v>
                </c:pt>
                <c:pt idx="8678">
                  <c:v>21180.283788429449</c:v>
                </c:pt>
                <c:pt idx="8679">
                  <c:v>21177.843704047296</c:v>
                </c:pt>
                <c:pt idx="8680">
                  <c:v>21175.404222092529</c:v>
                </c:pt>
                <c:pt idx="8681">
                  <c:v>21172.96529389713</c:v>
                </c:pt>
                <c:pt idx="8682">
                  <c:v>21170.526863628202</c:v>
                </c:pt>
                <c:pt idx="8683">
                  <c:v>21168.089067136269</c:v>
                </c:pt>
                <c:pt idx="8684">
                  <c:v>21165.651800527667</c:v>
                </c:pt>
                <c:pt idx="8685">
                  <c:v>21163.215047454887</c:v>
                </c:pt>
                <c:pt idx="8686">
                  <c:v>21160.778918776399</c:v>
                </c:pt>
                <c:pt idx="8687">
                  <c:v>21158.343327864863</c:v>
                </c:pt>
                <c:pt idx="8688">
                  <c:v>21155.908256844963</c:v>
                </c:pt>
                <c:pt idx="8689">
                  <c:v>21153.473776895422</c:v>
                </c:pt>
                <c:pt idx="8690">
                  <c:v>21151.03990117192</c:v>
                </c:pt>
                <c:pt idx="8691">
                  <c:v>21148.60656708297</c:v>
                </c:pt>
                <c:pt idx="8692">
                  <c:v>21146.173749441183</c:v>
                </c:pt>
                <c:pt idx="8693">
                  <c:v>21143.741546597255</c:v>
                </c:pt>
                <c:pt idx="8694">
                  <c:v>21141.309869633278</c:v>
                </c:pt>
                <c:pt idx="8695">
                  <c:v>21138.878789423296</c:v>
                </c:pt>
                <c:pt idx="8696">
                  <c:v>21136.448244382707</c:v>
                </c:pt>
                <c:pt idx="8697">
                  <c:v>21134.018254234976</c:v>
                </c:pt>
                <c:pt idx="8698">
                  <c:v>21131.588791228995</c:v>
                </c:pt>
                <c:pt idx="8699">
                  <c:v>21129.159927067732</c:v>
                </c:pt>
                <c:pt idx="8700">
                  <c:v>21126.73160855459</c:v>
                </c:pt>
                <c:pt idx="8701">
                  <c:v>21124.303807572531</c:v>
                </c:pt>
                <c:pt idx="8702">
                  <c:v>21121.876793461583</c:v>
                </c:pt>
                <c:pt idx="8703">
                  <c:v>21119.450576544339</c:v>
                </c:pt>
                <c:pt idx="8704">
                  <c:v>21117.024476535546</c:v>
                </c:pt>
                <c:pt idx="8705">
                  <c:v>21114.59897747204</c:v>
                </c:pt>
                <c:pt idx="8706">
                  <c:v>21112.174046617543</c:v>
                </c:pt>
                <c:pt idx="8707">
                  <c:v>21109.749641530136</c:v>
                </c:pt>
                <c:pt idx="8708">
                  <c:v>21107.325923998666</c:v>
                </c:pt>
                <c:pt idx="8709">
                  <c:v>21104.903369244559</c:v>
                </c:pt>
                <c:pt idx="8710">
                  <c:v>21102.480779863716</c:v>
                </c:pt>
                <c:pt idx="8711">
                  <c:v>21100.058586630646</c:v>
                </c:pt>
                <c:pt idx="8712">
                  <c:v>21097.637002952622</c:v>
                </c:pt>
                <c:pt idx="8713">
                  <c:v>21095.215926294033</c:v>
                </c:pt>
                <c:pt idx="8714">
                  <c:v>21092.796203678663</c:v>
                </c:pt>
                <c:pt idx="8715">
                  <c:v>21090.376220522801</c:v>
                </c:pt>
                <c:pt idx="8716">
                  <c:v>21087.956771942354</c:v>
                </c:pt>
                <c:pt idx="8717">
                  <c:v>21085.537970982048</c:v>
                </c:pt>
                <c:pt idx="8718">
                  <c:v>21083.119684714016</c:v>
                </c:pt>
                <c:pt idx="8719">
                  <c:v>21080.702069459909</c:v>
                </c:pt>
                <c:pt idx="8720">
                  <c:v>21078.284866263279</c:v>
                </c:pt>
                <c:pt idx="8721">
                  <c:v>21075.868613057959</c:v>
                </c:pt>
                <c:pt idx="8722">
                  <c:v>21073.452509313734</c:v>
                </c:pt>
                <c:pt idx="8723">
                  <c:v>21071.036982891299</c:v>
                </c:pt>
                <c:pt idx="8724">
                  <c:v>21068.622028795839</c:v>
                </c:pt>
                <c:pt idx="8725">
                  <c:v>21066.207592395564</c:v>
                </c:pt>
                <c:pt idx="8726">
                  <c:v>21063.793776163293</c:v>
                </c:pt>
                <c:pt idx="8727">
                  <c:v>21061.380508604216</c:v>
                </c:pt>
                <c:pt idx="8728">
                  <c:v>21058.967760235719</c:v>
                </c:pt>
                <c:pt idx="8729">
                  <c:v>21056.555604474703</c:v>
                </c:pt>
                <c:pt idx="8730">
                  <c:v>21054.144009513704</c:v>
                </c:pt>
                <c:pt idx="8731">
                  <c:v>21051.732866012964</c:v>
                </c:pt>
                <c:pt idx="8732">
                  <c:v>21049.322277035066</c:v>
                </c:pt>
                <c:pt idx="8733">
                  <c:v>21046.912325355221</c:v>
                </c:pt>
                <c:pt idx="8734">
                  <c:v>21044.502856285344</c:v>
                </c:pt>
                <c:pt idx="8735">
                  <c:v>21042.096337334402</c:v>
                </c:pt>
                <c:pt idx="8736">
                  <c:v>21039.688221123193</c:v>
                </c:pt>
                <c:pt idx="8737">
                  <c:v>21037.280406229573</c:v>
                </c:pt>
                <c:pt idx="8738">
                  <c:v>21034.873162956548</c:v>
                </c:pt>
                <c:pt idx="8739">
                  <c:v>21032.466448196654</c:v>
                </c:pt>
                <c:pt idx="8740">
                  <c:v>21030.062228470077</c:v>
                </c:pt>
                <c:pt idx="8741">
                  <c:v>21027.657432211196</c:v>
                </c:pt>
                <c:pt idx="8742">
                  <c:v>21025.252375981308</c:v>
                </c:pt>
                <c:pt idx="8743">
                  <c:v>21022.847892552603</c:v>
                </c:pt>
                <c:pt idx="8744">
                  <c:v>21020.444109798744</c:v>
                </c:pt>
                <c:pt idx="8745">
                  <c:v>21018.040745407805</c:v>
                </c:pt>
                <c:pt idx="8746">
                  <c:v>21015.637870154998</c:v>
                </c:pt>
                <c:pt idx="8747">
                  <c:v>21013.235586764029</c:v>
                </c:pt>
                <c:pt idx="8748">
                  <c:v>21010.834034583069</c:v>
                </c:pt>
                <c:pt idx="8749">
                  <c:v>21008.432872342491</c:v>
                </c:pt>
                <c:pt idx="8750">
                  <c:v>21006.032259131924</c:v>
                </c:pt>
                <c:pt idx="8751">
                  <c:v>21003.632221414086</c:v>
                </c:pt>
                <c:pt idx="8752">
                  <c:v>21001.232697568386</c:v>
                </c:pt>
                <c:pt idx="8753">
                  <c:v>20998.834491106856</c:v>
                </c:pt>
                <c:pt idx="8754">
                  <c:v>20996.436071024109</c:v>
                </c:pt>
                <c:pt idx="8755">
                  <c:v>20994.038132936887</c:v>
                </c:pt>
                <c:pt idx="8756">
                  <c:v>20991.640836212136</c:v>
                </c:pt>
                <c:pt idx="8757">
                  <c:v>20989.244854883913</c:v>
                </c:pt>
                <c:pt idx="8758">
                  <c:v>20986.848548815309</c:v>
                </c:pt>
                <c:pt idx="8759">
                  <c:v>20984.452878059426</c:v>
                </c:pt>
                <c:pt idx="8760">
                  <c:v>20982.057698022614</c:v>
                </c:pt>
                <c:pt idx="8761">
                  <c:v>20979.663045364898</c:v>
                </c:pt>
                <c:pt idx="8762">
                  <c:v>20977.269008076335</c:v>
                </c:pt>
                <c:pt idx="8763">
                  <c:v>20974.875472989272</c:v>
                </c:pt>
                <c:pt idx="8764">
                  <c:v>20972.482545572693</c:v>
                </c:pt>
                <c:pt idx="8765">
                  <c:v>20970.090088061217</c:v>
                </c:pt>
                <c:pt idx="8766">
                  <c:v>20967.69825371166</c:v>
                </c:pt>
                <c:pt idx="8767">
                  <c:v>20965.306883592457</c:v>
                </c:pt>
                <c:pt idx="8768">
                  <c:v>20962.916469066422</c:v>
                </c:pt>
                <c:pt idx="8769">
                  <c:v>20960.526282754952</c:v>
                </c:pt>
                <c:pt idx="8770">
                  <c:v>20958.13660132205</c:v>
                </c:pt>
                <c:pt idx="8771">
                  <c:v>20955.747441719919</c:v>
                </c:pt>
                <c:pt idx="8772">
                  <c:v>20953.358903913177</c:v>
                </c:pt>
                <c:pt idx="8773">
                  <c:v>20950.970852816201</c:v>
                </c:pt>
                <c:pt idx="8774">
                  <c:v>20948.58337095501</c:v>
                </c:pt>
                <c:pt idx="8775">
                  <c:v>20946.196464342796</c:v>
                </c:pt>
                <c:pt idx="8776">
                  <c:v>20943.81000581889</c:v>
                </c:pt>
                <c:pt idx="8777">
                  <c:v>20941.424084302904</c:v>
                </c:pt>
                <c:pt idx="8778">
                  <c:v>20939.038782225056</c:v>
                </c:pt>
                <c:pt idx="8779">
                  <c:v>20936.653948650768</c:v>
                </c:pt>
                <c:pt idx="8780">
                  <c:v>20934.269742728771</c:v>
                </c:pt>
                <c:pt idx="8781">
                  <c:v>20931.886067687046</c:v>
                </c:pt>
                <c:pt idx="8782">
                  <c:v>20929.502889103846</c:v>
                </c:pt>
                <c:pt idx="8783">
                  <c:v>20927.120223322603</c:v>
                </c:pt>
                <c:pt idx="8784">
                  <c:v>20924.73809523799</c:v>
                </c:pt>
                <c:pt idx="8785">
                  <c:v>20922.356556467934</c:v>
                </c:pt>
                <c:pt idx="8786">
                  <c:v>20919.975559757462</c:v>
                </c:pt>
                <c:pt idx="8787">
                  <c:v>20917.595156176343</c:v>
                </c:pt>
                <c:pt idx="8788">
                  <c:v>20915.215186087287</c:v>
                </c:pt>
                <c:pt idx="8789">
                  <c:v>20912.836208250417</c:v>
                </c:pt>
                <c:pt idx="8790">
                  <c:v>20910.457493312781</c:v>
                </c:pt>
                <c:pt idx="8791">
                  <c:v>20908.0791712594</c:v>
                </c:pt>
                <c:pt idx="8792">
                  <c:v>20905.701410472429</c:v>
                </c:pt>
                <c:pt idx="8793">
                  <c:v>20903.324190454347</c:v>
                </c:pt>
                <c:pt idx="8794">
                  <c:v>20900.947842942765</c:v>
                </c:pt>
                <c:pt idx="8795">
                  <c:v>20898.685229499955</c:v>
                </c:pt>
                <c:pt idx="8796">
                  <c:v>20896.309581834714</c:v>
                </c:pt>
                <c:pt idx="8797">
                  <c:v>20893.934546408174</c:v>
                </c:pt>
                <c:pt idx="8798">
                  <c:v>20891.560012622325</c:v>
                </c:pt>
                <c:pt idx="8799">
                  <c:v>20889.185971711799</c:v>
                </c:pt>
                <c:pt idx="8800">
                  <c:v>20886.812478847023</c:v>
                </c:pt>
                <c:pt idx="8801">
                  <c:v>20884.439577094141</c:v>
                </c:pt>
                <c:pt idx="8802">
                  <c:v>20882.067227131633</c:v>
                </c:pt>
                <c:pt idx="8803">
                  <c:v>20879.695384723585</c:v>
                </c:pt>
                <c:pt idx="8804">
                  <c:v>20877.324080751067</c:v>
                </c:pt>
                <c:pt idx="8805">
                  <c:v>20874.953366805166</c:v>
                </c:pt>
                <c:pt idx="8806">
                  <c:v>20872.58321200026</c:v>
                </c:pt>
                <c:pt idx="8807">
                  <c:v>20870.213492165691</c:v>
                </c:pt>
                <c:pt idx="8808">
                  <c:v>20867.844400940434</c:v>
                </c:pt>
                <c:pt idx="8809">
                  <c:v>20865.475778485794</c:v>
                </c:pt>
                <c:pt idx="8810">
                  <c:v>20863.107755304649</c:v>
                </c:pt>
                <c:pt idx="8811">
                  <c:v>20860.740231108186</c:v>
                </c:pt>
                <c:pt idx="8812">
                  <c:v>20858.373223745959</c:v>
                </c:pt>
                <c:pt idx="8813">
                  <c:v>20856.007181506266</c:v>
                </c:pt>
                <c:pt idx="8814">
                  <c:v>20853.642704715578</c:v>
                </c:pt>
                <c:pt idx="8815">
                  <c:v>20851.277315910596</c:v>
                </c:pt>
                <c:pt idx="8816">
                  <c:v>20848.91247290343</c:v>
                </c:pt>
                <c:pt idx="8817">
                  <c:v>20846.548115614714</c:v>
                </c:pt>
                <c:pt idx="8818">
                  <c:v>20844.184374393495</c:v>
                </c:pt>
                <c:pt idx="8819">
                  <c:v>20841.821211010156</c:v>
                </c:pt>
                <c:pt idx="8820">
                  <c:v>20839.458460901496</c:v>
                </c:pt>
                <c:pt idx="8821">
                  <c:v>20837.096266768338</c:v>
                </c:pt>
                <c:pt idx="8822">
                  <c:v>20834.734631296989</c:v>
                </c:pt>
                <c:pt idx="8823">
                  <c:v>20832.375923836509</c:v>
                </c:pt>
                <c:pt idx="8824">
                  <c:v>20830.015350168618</c:v>
                </c:pt>
                <c:pt idx="8825">
                  <c:v>20827.655291366609</c:v>
                </c:pt>
                <c:pt idx="8826">
                  <c:v>20825.295854651533</c:v>
                </c:pt>
                <c:pt idx="8827">
                  <c:v>20822.936849683858</c:v>
                </c:pt>
                <c:pt idx="8828">
                  <c:v>20820.578379092658</c:v>
                </c:pt>
                <c:pt idx="8829">
                  <c:v>20818.220499462735</c:v>
                </c:pt>
                <c:pt idx="8830">
                  <c:v>20815.863157158667</c:v>
                </c:pt>
                <c:pt idx="8831">
                  <c:v>20813.506349676391</c:v>
                </c:pt>
                <c:pt idx="8832">
                  <c:v>20811.15007136215</c:v>
                </c:pt>
                <c:pt idx="8833">
                  <c:v>20808.79427925183</c:v>
                </c:pt>
                <c:pt idx="8834">
                  <c:v>20806.43917531308</c:v>
                </c:pt>
                <c:pt idx="8835">
                  <c:v>20804.107742241151</c:v>
                </c:pt>
                <c:pt idx="8836">
                  <c:v>20801.753608930481</c:v>
                </c:pt>
                <c:pt idx="8837">
                  <c:v>20799.399936876969</c:v>
                </c:pt>
                <c:pt idx="8838">
                  <c:v>20797.04683202185</c:v>
                </c:pt>
                <c:pt idx="8839">
                  <c:v>20794.694317468657</c:v>
                </c:pt>
                <c:pt idx="8840">
                  <c:v>20792.342268283082</c:v>
                </c:pt>
                <c:pt idx="8841">
                  <c:v>20789.990836923611</c:v>
                </c:pt>
                <c:pt idx="8842">
                  <c:v>20787.639848810857</c:v>
                </c:pt>
                <c:pt idx="8843">
                  <c:v>20785.289372903917</c:v>
                </c:pt>
                <c:pt idx="8844">
                  <c:v>20782.939507890966</c:v>
                </c:pt>
                <c:pt idx="8845">
                  <c:v>20780.590190741077</c:v>
                </c:pt>
                <c:pt idx="8846">
                  <c:v>20778.241439705729</c:v>
                </c:pt>
                <c:pt idx="8847">
                  <c:v>20775.89319692304</c:v>
                </c:pt>
                <c:pt idx="8848">
                  <c:v>20773.545491222689</c:v>
                </c:pt>
                <c:pt idx="8849">
                  <c:v>20771.199368979203</c:v>
                </c:pt>
                <c:pt idx="8850">
                  <c:v>20768.852685724585</c:v>
                </c:pt>
                <c:pt idx="8851">
                  <c:v>20766.506616288145</c:v>
                </c:pt>
                <c:pt idx="8852">
                  <c:v>20764.161252387061</c:v>
                </c:pt>
                <c:pt idx="8853">
                  <c:v>20761.816138603139</c:v>
                </c:pt>
                <c:pt idx="8854">
                  <c:v>20759.471586194519</c:v>
                </c:pt>
                <c:pt idx="8855">
                  <c:v>20757.127514764281</c:v>
                </c:pt>
                <c:pt idx="8856">
                  <c:v>20754.784319204799</c:v>
                </c:pt>
                <c:pt idx="8857">
                  <c:v>20752.443524070663</c:v>
                </c:pt>
                <c:pt idx="8858">
                  <c:v>20750.10108978437</c:v>
                </c:pt>
                <c:pt idx="8859">
                  <c:v>20747.759195457686</c:v>
                </c:pt>
                <c:pt idx="8860">
                  <c:v>20745.41798951455</c:v>
                </c:pt>
                <c:pt idx="8861">
                  <c:v>20743.077055031841</c:v>
                </c:pt>
                <c:pt idx="8862">
                  <c:v>20740.736649156581</c:v>
                </c:pt>
                <c:pt idx="8863">
                  <c:v>20738.396832296341</c:v>
                </c:pt>
                <c:pt idx="8864">
                  <c:v>20736.057587727599</c:v>
                </c:pt>
                <c:pt idx="8865">
                  <c:v>20733.718801060815</c:v>
                </c:pt>
                <c:pt idx="8866">
                  <c:v>20731.380523953019</c:v>
                </c:pt>
                <c:pt idx="8867">
                  <c:v>20729.042765252037</c:v>
                </c:pt>
                <c:pt idx="8868">
                  <c:v>20726.705528267328</c:v>
                </c:pt>
                <c:pt idx="8869">
                  <c:v>20724.370386719609</c:v>
                </c:pt>
                <c:pt idx="8870">
                  <c:v>20722.034302167864</c:v>
                </c:pt>
                <c:pt idx="8871">
                  <c:v>20719.698714518869</c:v>
                </c:pt>
                <c:pt idx="8872">
                  <c:v>20717.363603569327</c:v>
                </c:pt>
                <c:pt idx="8873">
                  <c:v>20715.029034761174</c:v>
                </c:pt>
                <c:pt idx="8874">
                  <c:v>20712.6949682997</c:v>
                </c:pt>
                <c:pt idx="8875">
                  <c:v>20710.36149094861</c:v>
                </c:pt>
                <c:pt idx="8876">
                  <c:v>20708.029093198886</c:v>
                </c:pt>
                <c:pt idx="8877">
                  <c:v>20705.696605843175</c:v>
                </c:pt>
                <c:pt idx="8878">
                  <c:v>20703.364726509259</c:v>
                </c:pt>
                <c:pt idx="8879">
                  <c:v>20701.033283907553</c:v>
                </c:pt>
                <c:pt idx="8880">
                  <c:v>20698.702438694319</c:v>
                </c:pt>
                <c:pt idx="8881">
                  <c:v>20696.372034527791</c:v>
                </c:pt>
                <c:pt idx="8882">
                  <c:v>20694.042169592933</c:v>
                </c:pt>
                <c:pt idx="8883">
                  <c:v>20691.712891410851</c:v>
                </c:pt>
                <c:pt idx="8884">
                  <c:v>20689.384068350479</c:v>
                </c:pt>
                <c:pt idx="8885">
                  <c:v>20687.05577469735</c:v>
                </c:pt>
                <c:pt idx="8886">
                  <c:v>20684.728007695208</c:v>
                </c:pt>
                <c:pt idx="8887">
                  <c:v>20682.400846203192</c:v>
                </c:pt>
                <c:pt idx="8888">
                  <c:v>20680.07427394015</c:v>
                </c:pt>
                <c:pt idx="8889">
                  <c:v>20677.748131352153</c:v>
                </c:pt>
                <c:pt idx="8890">
                  <c:v>20675.422549388091</c:v>
                </c:pt>
                <c:pt idx="8891">
                  <c:v>20673.097622920082</c:v>
                </c:pt>
                <c:pt idx="8892">
                  <c:v>20670.773002699356</c:v>
                </c:pt>
                <c:pt idx="8893">
                  <c:v>20668.449258894736</c:v>
                </c:pt>
                <c:pt idx="8894">
                  <c:v>20666.125659104666</c:v>
                </c:pt>
                <c:pt idx="8895">
                  <c:v>20663.802615516292</c:v>
                </c:pt>
                <c:pt idx="8896">
                  <c:v>20661.480133196837</c:v>
                </c:pt>
                <c:pt idx="8897">
                  <c:v>20659.158259752978</c:v>
                </c:pt>
                <c:pt idx="8898">
                  <c:v>20656.836953862778</c:v>
                </c:pt>
                <c:pt idx="8899">
                  <c:v>20654.515996347567</c:v>
                </c:pt>
                <c:pt idx="8900">
                  <c:v>20652.195603345524</c:v>
                </c:pt>
                <c:pt idx="8901">
                  <c:v>20649.875679189816</c:v>
                </c:pt>
                <c:pt idx="8902">
                  <c:v>20647.556334510584</c:v>
                </c:pt>
                <c:pt idx="8903">
                  <c:v>20645.237492080087</c:v>
                </c:pt>
                <c:pt idx="8904">
                  <c:v>20642.919616511692</c:v>
                </c:pt>
                <c:pt idx="8905">
                  <c:v>20640.601767097956</c:v>
                </c:pt>
                <c:pt idx="8906">
                  <c:v>20638.284523500377</c:v>
                </c:pt>
                <c:pt idx="8907">
                  <c:v>20635.967715906707</c:v>
                </c:pt>
                <c:pt idx="8908">
                  <c:v>20633.652057840045</c:v>
                </c:pt>
                <c:pt idx="8909">
                  <c:v>20631.336343396248</c:v>
                </c:pt>
                <c:pt idx="8910">
                  <c:v>20629.021114034971</c:v>
                </c:pt>
                <c:pt idx="8911">
                  <c:v>20626.706423604759</c:v>
                </c:pt>
                <c:pt idx="8912">
                  <c:v>20624.392244557057</c:v>
                </c:pt>
                <c:pt idx="8913">
                  <c:v>20622.078985386703</c:v>
                </c:pt>
                <c:pt idx="8914">
                  <c:v>20619.765798132074</c:v>
                </c:pt>
                <c:pt idx="8915">
                  <c:v>20617.453237562248</c:v>
                </c:pt>
                <c:pt idx="8916">
                  <c:v>20615.150319551234</c:v>
                </c:pt>
                <c:pt idx="8917">
                  <c:v>20612.838726516566</c:v>
                </c:pt>
                <c:pt idx="8918">
                  <c:v>20610.52762352123</c:v>
                </c:pt>
                <c:pt idx="8919">
                  <c:v>20608.217034558285</c:v>
                </c:pt>
                <c:pt idx="8920">
                  <c:v>20605.907054943254</c:v>
                </c:pt>
                <c:pt idx="8921">
                  <c:v>20603.597551057024</c:v>
                </c:pt>
                <c:pt idx="8922">
                  <c:v>20601.288517476169</c:v>
                </c:pt>
                <c:pt idx="8923">
                  <c:v>20598.980005812937</c:v>
                </c:pt>
                <c:pt idx="8924">
                  <c:v>20596.672009806265</c:v>
                </c:pt>
                <c:pt idx="8925">
                  <c:v>20594.364520180232</c:v>
                </c:pt>
                <c:pt idx="8926">
                  <c:v>20592.057640750601</c:v>
                </c:pt>
                <c:pt idx="8927">
                  <c:v>20589.751257352964</c:v>
                </c:pt>
                <c:pt idx="8928">
                  <c:v>20587.4453234912</c:v>
                </c:pt>
                <c:pt idx="8929">
                  <c:v>20585.139985580146</c:v>
                </c:pt>
                <c:pt idx="8930">
                  <c:v>20582.835188806483</c:v>
                </c:pt>
                <c:pt idx="8931">
                  <c:v>20580.530880119873</c:v>
                </c:pt>
                <c:pt idx="8932">
                  <c:v>20578.227061052527</c:v>
                </c:pt>
                <c:pt idx="8933">
                  <c:v>20575.923735331395</c:v>
                </c:pt>
                <c:pt idx="8934">
                  <c:v>20573.62090518347</c:v>
                </c:pt>
                <c:pt idx="8935">
                  <c:v>20571.318663736449</c:v>
                </c:pt>
                <c:pt idx="8936">
                  <c:v>20569.016946766213</c:v>
                </c:pt>
                <c:pt idx="8937">
                  <c:v>20566.715682291131</c:v>
                </c:pt>
                <c:pt idx="8938">
                  <c:v>20564.414899644922</c:v>
                </c:pt>
                <c:pt idx="8939">
                  <c:v>20562.114641950455</c:v>
                </c:pt>
                <c:pt idx="8940">
                  <c:v>20559.815001439805</c:v>
                </c:pt>
                <c:pt idx="8941">
                  <c:v>20557.515829447653</c:v>
                </c:pt>
                <c:pt idx="8942">
                  <c:v>20555.217239085669</c:v>
                </c:pt>
                <c:pt idx="8943">
                  <c:v>20552.919157318443</c:v>
                </c:pt>
                <c:pt idx="8944">
                  <c:v>20550.621592950083</c:v>
                </c:pt>
                <c:pt idx="8945">
                  <c:v>20548.324463119367</c:v>
                </c:pt>
                <c:pt idx="8946">
                  <c:v>20546.030219552762</c:v>
                </c:pt>
                <c:pt idx="8947">
                  <c:v>20543.734132061112</c:v>
                </c:pt>
                <c:pt idx="8948">
                  <c:v>20541.43858830331</c:v>
                </c:pt>
                <c:pt idx="8949">
                  <c:v>20539.143489640432</c:v>
                </c:pt>
                <c:pt idx="8950">
                  <c:v>20536.848869654994</c:v>
                </c:pt>
                <c:pt idx="8951">
                  <c:v>20534.554777131576</c:v>
                </c:pt>
                <c:pt idx="8952">
                  <c:v>20532.261517355284</c:v>
                </c:pt>
                <c:pt idx="8953">
                  <c:v>20529.968518526006</c:v>
                </c:pt>
                <c:pt idx="8954">
                  <c:v>20527.676171399427</c:v>
                </c:pt>
                <c:pt idx="8955">
                  <c:v>20525.384447842996</c:v>
                </c:pt>
                <c:pt idx="8956">
                  <c:v>20523.09301087803</c:v>
                </c:pt>
                <c:pt idx="8957">
                  <c:v>20520.801976817984</c:v>
                </c:pt>
                <c:pt idx="8958">
                  <c:v>20518.511494958755</c:v>
                </c:pt>
                <c:pt idx="8959">
                  <c:v>20516.221515997266</c:v>
                </c:pt>
                <c:pt idx="8960">
                  <c:v>20513.93212569306</c:v>
                </c:pt>
                <c:pt idx="8961">
                  <c:v>20511.643235699121</c:v>
                </c:pt>
                <c:pt idx="8962">
                  <c:v>20509.355264296672</c:v>
                </c:pt>
                <c:pt idx="8963">
                  <c:v>20507.067462504583</c:v>
                </c:pt>
                <c:pt idx="8964">
                  <c:v>20504.780079376182</c:v>
                </c:pt>
                <c:pt idx="8965">
                  <c:v>20502.498784732896</c:v>
                </c:pt>
                <c:pt idx="8966">
                  <c:v>20500.212454434612</c:v>
                </c:pt>
                <c:pt idx="8967">
                  <c:v>20497.926859825508</c:v>
                </c:pt>
                <c:pt idx="8968">
                  <c:v>20495.641541755609</c:v>
                </c:pt>
                <c:pt idx="8969">
                  <c:v>20493.356721070912</c:v>
                </c:pt>
                <c:pt idx="8970">
                  <c:v>20491.072527605498</c:v>
                </c:pt>
                <c:pt idx="8971">
                  <c:v>20488.788657416197</c:v>
                </c:pt>
                <c:pt idx="8972">
                  <c:v>20486.505346116322</c:v>
                </c:pt>
                <c:pt idx="8973">
                  <c:v>20484.222503069581</c:v>
                </c:pt>
                <c:pt idx="8974">
                  <c:v>20481.940178212768</c:v>
                </c:pt>
                <c:pt idx="8975">
                  <c:v>20479.658340700338</c:v>
                </c:pt>
                <c:pt idx="8976">
                  <c:v>20477.377077869111</c:v>
                </c:pt>
                <c:pt idx="8977">
                  <c:v>20475.096240547879</c:v>
                </c:pt>
                <c:pt idx="8978">
                  <c:v>20472.816002774107</c:v>
                </c:pt>
                <c:pt idx="8979">
                  <c:v>20470.536206673514</c:v>
                </c:pt>
                <c:pt idx="8980">
                  <c:v>20468.258171242418</c:v>
                </c:pt>
                <c:pt idx="8981">
                  <c:v>20465.979403202462</c:v>
                </c:pt>
                <c:pt idx="8982">
                  <c:v>20463.701104339882</c:v>
                </c:pt>
                <c:pt idx="8983">
                  <c:v>20461.423420124251</c:v>
                </c:pt>
                <c:pt idx="8984">
                  <c:v>20459.147882616529</c:v>
                </c:pt>
                <c:pt idx="8985">
                  <c:v>20456.871164902015</c:v>
                </c:pt>
                <c:pt idx="8986">
                  <c:v>20454.595159330191</c:v>
                </c:pt>
                <c:pt idx="8987">
                  <c:v>20452.319500656478</c:v>
                </c:pt>
                <c:pt idx="8988">
                  <c:v>20450.044334628037</c:v>
                </c:pt>
                <c:pt idx="8989">
                  <c:v>20447.771508042802</c:v>
                </c:pt>
                <c:pt idx="8990">
                  <c:v>20445.497300318963</c:v>
                </c:pt>
                <c:pt idx="8991">
                  <c:v>20443.22365791033</c:v>
                </c:pt>
                <c:pt idx="8992">
                  <c:v>20440.950473214045</c:v>
                </c:pt>
                <c:pt idx="8993">
                  <c:v>20438.677759871091</c:v>
                </c:pt>
                <c:pt idx="8994">
                  <c:v>20436.406397355244</c:v>
                </c:pt>
                <c:pt idx="8995">
                  <c:v>20434.176413383575</c:v>
                </c:pt>
                <c:pt idx="8996">
                  <c:v>20431.905220050976</c:v>
                </c:pt>
                <c:pt idx="8997">
                  <c:v>20429.634608830092</c:v>
                </c:pt>
                <c:pt idx="8998">
                  <c:v>20427.364481013352</c:v>
                </c:pt>
                <c:pt idx="8999">
                  <c:v>20425.094864025927</c:v>
                </c:pt>
                <c:pt idx="9000">
                  <c:v>20422.825682193372</c:v>
                </c:pt>
                <c:pt idx="9001">
                  <c:v>20420.557051103435</c:v>
                </c:pt>
                <c:pt idx="9002">
                  <c:v>20418.288893409579</c:v>
                </c:pt>
                <c:pt idx="9003">
                  <c:v>20416.021248237579</c:v>
                </c:pt>
                <c:pt idx="9004">
                  <c:v>20413.754157973228</c:v>
                </c:pt>
                <c:pt idx="9005">
                  <c:v>20411.487521776631</c:v>
                </c:pt>
                <c:pt idx="9006">
                  <c:v>20409.221452310463</c:v>
                </c:pt>
                <c:pt idx="9007">
                  <c:v>20406.958186970809</c:v>
                </c:pt>
                <c:pt idx="9008">
                  <c:v>20404.693016492114</c:v>
                </c:pt>
                <c:pt idx="9009">
                  <c:v>20402.42848593837</c:v>
                </c:pt>
                <c:pt idx="9010">
                  <c:v>20400.164356274523</c:v>
                </c:pt>
                <c:pt idx="9011">
                  <c:v>20397.900696827597</c:v>
                </c:pt>
                <c:pt idx="9012">
                  <c:v>20395.637573602518</c:v>
                </c:pt>
                <c:pt idx="9013">
                  <c:v>20393.374917185607</c:v>
                </c:pt>
                <c:pt idx="9014">
                  <c:v>20391.112757690869</c:v>
                </c:pt>
                <c:pt idx="9015">
                  <c:v>20388.851105217087</c:v>
                </c:pt>
                <c:pt idx="9016">
                  <c:v>20386.589973653819</c:v>
                </c:pt>
                <c:pt idx="9017">
                  <c:v>20384.329361984463</c:v>
                </c:pt>
                <c:pt idx="9018">
                  <c:v>20382.069318813159</c:v>
                </c:pt>
                <c:pt idx="9019">
                  <c:v>20379.809741654077</c:v>
                </c:pt>
                <c:pt idx="9020">
                  <c:v>20377.550640679943</c:v>
                </c:pt>
                <c:pt idx="9021">
                  <c:v>20375.292065186593</c:v>
                </c:pt>
                <c:pt idx="9022">
                  <c:v>20373.033921958642</c:v>
                </c:pt>
                <c:pt idx="9023">
                  <c:v>20370.776287753761</c:v>
                </c:pt>
                <c:pt idx="9024">
                  <c:v>20368.52512201557</c:v>
                </c:pt>
                <c:pt idx="9025">
                  <c:v>20366.268542992206</c:v>
                </c:pt>
                <c:pt idx="9026">
                  <c:v>20364.012558884195</c:v>
                </c:pt>
                <c:pt idx="9027">
                  <c:v>20361.756940274361</c:v>
                </c:pt>
                <c:pt idx="9028">
                  <c:v>20359.501899911058</c:v>
                </c:pt>
                <c:pt idx="9029">
                  <c:v>20357.247335667478</c:v>
                </c:pt>
                <c:pt idx="9030">
                  <c:v>20354.993220508324</c:v>
                </c:pt>
                <c:pt idx="9031">
                  <c:v>20352.740287246532</c:v>
                </c:pt>
                <c:pt idx="9032">
                  <c:v>20350.48714778616</c:v>
                </c:pt>
                <c:pt idx="9033">
                  <c:v>20348.234591470286</c:v>
                </c:pt>
                <c:pt idx="9034">
                  <c:v>20345.982541572848</c:v>
                </c:pt>
                <c:pt idx="9035">
                  <c:v>20343.730884574114</c:v>
                </c:pt>
                <c:pt idx="9036">
                  <c:v>20341.479812159498</c:v>
                </c:pt>
                <c:pt idx="9037">
                  <c:v>20339.23197473825</c:v>
                </c:pt>
                <c:pt idx="9038">
                  <c:v>20336.981816607578</c:v>
                </c:pt>
                <c:pt idx="9039">
                  <c:v>20334.732261096891</c:v>
                </c:pt>
                <c:pt idx="9040">
                  <c:v>20332.48373614619</c:v>
                </c:pt>
                <c:pt idx="9041">
                  <c:v>20330.235114772513</c:v>
                </c:pt>
                <c:pt idx="9042">
                  <c:v>20327.986980014954</c:v>
                </c:pt>
                <c:pt idx="9043">
                  <c:v>20325.73930668808</c:v>
                </c:pt>
                <c:pt idx="9044">
                  <c:v>20323.493021624774</c:v>
                </c:pt>
                <c:pt idx="9045">
                  <c:v>20321.246449309881</c:v>
                </c:pt>
                <c:pt idx="9046">
                  <c:v>20319.000353549669</c:v>
                </c:pt>
                <c:pt idx="9047">
                  <c:v>20316.754699192279</c:v>
                </c:pt>
                <c:pt idx="9048">
                  <c:v>20314.509589968864</c:v>
                </c:pt>
                <c:pt idx="9049">
                  <c:v>20312.264908222453</c:v>
                </c:pt>
                <c:pt idx="9050">
                  <c:v>20310.021522678835</c:v>
                </c:pt>
                <c:pt idx="9051">
                  <c:v>20307.77785407639</c:v>
                </c:pt>
                <c:pt idx="9052">
                  <c:v>20305.534665367904</c:v>
                </c:pt>
                <c:pt idx="9053">
                  <c:v>20303.2920080326</c:v>
                </c:pt>
                <c:pt idx="9054">
                  <c:v>20301.049880865336</c:v>
                </c:pt>
                <c:pt idx="9055">
                  <c:v>20298.808221573428</c:v>
                </c:pt>
                <c:pt idx="9056">
                  <c:v>20296.567087102532</c:v>
                </c:pt>
                <c:pt idx="9057">
                  <c:v>20294.326450202738</c:v>
                </c:pt>
                <c:pt idx="9058">
                  <c:v>20292.086293844397</c:v>
                </c:pt>
                <c:pt idx="9059">
                  <c:v>20289.846550882237</c:v>
                </c:pt>
                <c:pt idx="9060">
                  <c:v>20287.607384651757</c:v>
                </c:pt>
                <c:pt idx="9061">
                  <c:v>20285.369019839341</c:v>
                </c:pt>
                <c:pt idx="9062">
                  <c:v>20283.130849731595</c:v>
                </c:pt>
                <c:pt idx="9063">
                  <c:v>20280.893233900028</c:v>
                </c:pt>
                <c:pt idx="9064">
                  <c:v>20278.656042147803</c:v>
                </c:pt>
                <c:pt idx="9065">
                  <c:v>20276.419317830558</c:v>
                </c:pt>
                <c:pt idx="9066">
                  <c:v>20274.183045889789</c:v>
                </c:pt>
                <c:pt idx="9067">
                  <c:v>20271.947251553014</c:v>
                </c:pt>
                <c:pt idx="9068">
                  <c:v>20269.71196325171</c:v>
                </c:pt>
                <c:pt idx="9069">
                  <c:v>20267.477177253098</c:v>
                </c:pt>
                <c:pt idx="9070">
                  <c:v>20265.242935709048</c:v>
                </c:pt>
                <c:pt idx="9071">
                  <c:v>20263.009221321732</c:v>
                </c:pt>
                <c:pt idx="9072">
                  <c:v>20260.777617380954</c:v>
                </c:pt>
                <c:pt idx="9073">
                  <c:v>20258.544786047554</c:v>
                </c:pt>
                <c:pt idx="9074">
                  <c:v>20256.313080636617</c:v>
                </c:pt>
                <c:pt idx="9075">
                  <c:v>20254.081366186048</c:v>
                </c:pt>
                <c:pt idx="9076">
                  <c:v>20251.850025284188</c:v>
                </c:pt>
                <c:pt idx="9077">
                  <c:v>20249.619263182558</c:v>
                </c:pt>
                <c:pt idx="9078">
                  <c:v>20247.389559866548</c:v>
                </c:pt>
                <c:pt idx="9079">
                  <c:v>20245.159824085818</c:v>
                </c:pt>
                <c:pt idx="9080">
                  <c:v>20242.930606131285</c:v>
                </c:pt>
                <c:pt idx="9081">
                  <c:v>20240.701801993699</c:v>
                </c:pt>
                <c:pt idx="9082">
                  <c:v>20238.473393055887</c:v>
                </c:pt>
                <c:pt idx="9083">
                  <c:v>20236.245504153514</c:v>
                </c:pt>
                <c:pt idx="9084">
                  <c:v>20234.018086249496</c:v>
                </c:pt>
                <c:pt idx="9085">
                  <c:v>20231.791179088632</c:v>
                </c:pt>
                <c:pt idx="9086">
                  <c:v>20229.564810275901</c:v>
                </c:pt>
                <c:pt idx="9087">
                  <c:v>20227.339065908571</c:v>
                </c:pt>
                <c:pt idx="9088">
                  <c:v>20225.113609598829</c:v>
                </c:pt>
                <c:pt idx="9089">
                  <c:v>20222.888625692492</c:v>
                </c:pt>
                <c:pt idx="9090">
                  <c:v>20220.664184632518</c:v>
                </c:pt>
                <c:pt idx="9091">
                  <c:v>20218.440190673708</c:v>
                </c:pt>
                <c:pt idx="9092">
                  <c:v>20216.216754027777</c:v>
                </c:pt>
                <c:pt idx="9093">
                  <c:v>20213.993825504342</c:v>
                </c:pt>
                <c:pt idx="9094">
                  <c:v>20211.771389613019</c:v>
                </c:pt>
                <c:pt idx="9095">
                  <c:v>20209.549476531487</c:v>
                </c:pt>
                <c:pt idx="9096">
                  <c:v>20207.327942017193</c:v>
                </c:pt>
                <c:pt idx="9097">
                  <c:v>20205.106874165969</c:v>
                </c:pt>
                <c:pt idx="9098">
                  <c:v>20202.886343681941</c:v>
                </c:pt>
                <c:pt idx="9099">
                  <c:v>20200.666252065228</c:v>
                </c:pt>
                <c:pt idx="9100">
                  <c:v>20198.446694621984</c:v>
                </c:pt>
                <c:pt idx="9101">
                  <c:v>20196.227640151385</c:v>
                </c:pt>
                <c:pt idx="9102">
                  <c:v>20194.009089105475</c:v>
                </c:pt>
                <c:pt idx="9103">
                  <c:v>20191.790944513155</c:v>
                </c:pt>
                <c:pt idx="9104">
                  <c:v>20189.573385558971</c:v>
                </c:pt>
                <c:pt idx="9105">
                  <c:v>20187.356267901869</c:v>
                </c:pt>
                <c:pt idx="9106">
                  <c:v>20185.139621437094</c:v>
                </c:pt>
                <c:pt idx="9107">
                  <c:v>20182.923422532676</c:v>
                </c:pt>
                <c:pt idx="9108">
                  <c:v>20180.707943509453</c:v>
                </c:pt>
                <c:pt idx="9109">
                  <c:v>20178.492719850248</c:v>
                </c:pt>
                <c:pt idx="9110">
                  <c:v>20176.278080733849</c:v>
                </c:pt>
                <c:pt idx="9111">
                  <c:v>20174.063839407067</c:v>
                </c:pt>
                <c:pt idx="9112">
                  <c:v>20171.850073032674</c:v>
                </c:pt>
                <c:pt idx="9113">
                  <c:v>20169.636870503506</c:v>
                </c:pt>
                <c:pt idx="9114">
                  <c:v>20167.424083897477</c:v>
                </c:pt>
                <c:pt idx="9115">
                  <c:v>20165.21184484621</c:v>
                </c:pt>
                <c:pt idx="9116">
                  <c:v>20163.000146954066</c:v>
                </c:pt>
                <c:pt idx="9117">
                  <c:v>20160.788902695789</c:v>
                </c:pt>
                <c:pt idx="9118">
                  <c:v>20158.589691404359</c:v>
                </c:pt>
                <c:pt idx="9119">
                  <c:v>20156.379320024018</c:v>
                </c:pt>
                <c:pt idx="9120">
                  <c:v>20154.169714948759</c:v>
                </c:pt>
                <c:pt idx="9121">
                  <c:v>20151.96033905377</c:v>
                </c:pt>
                <c:pt idx="9122">
                  <c:v>20149.751523568702</c:v>
                </c:pt>
                <c:pt idx="9123">
                  <c:v>20147.54317927434</c:v>
                </c:pt>
                <c:pt idx="9124">
                  <c:v>20145.335260310978</c:v>
                </c:pt>
                <c:pt idx="9125">
                  <c:v>20143.127834097526</c:v>
                </c:pt>
                <c:pt idx="9126">
                  <c:v>20140.920918908432</c:v>
                </c:pt>
                <c:pt idx="9127">
                  <c:v>20138.714750983541</c:v>
                </c:pt>
                <c:pt idx="9128">
                  <c:v>20136.508802233362</c:v>
                </c:pt>
                <c:pt idx="9129">
                  <c:v>20134.303525621213</c:v>
                </c:pt>
                <c:pt idx="9130">
                  <c:v>20132.09853810335</c:v>
                </c:pt>
                <c:pt idx="9131">
                  <c:v>20129.894044906741</c:v>
                </c:pt>
                <c:pt idx="9132">
                  <c:v>20127.690043587907</c:v>
                </c:pt>
                <c:pt idx="9133">
                  <c:v>20125.486545039847</c:v>
                </c:pt>
                <c:pt idx="9134">
                  <c:v>20123.283590847725</c:v>
                </c:pt>
                <c:pt idx="9135">
                  <c:v>20121.081047766413</c:v>
                </c:pt>
                <c:pt idx="9136">
                  <c:v>20118.879016483097</c:v>
                </c:pt>
                <c:pt idx="9137">
                  <c:v>20116.677347802735</c:v>
                </c:pt>
                <c:pt idx="9138">
                  <c:v>20114.47619406442</c:v>
                </c:pt>
                <c:pt idx="9139">
                  <c:v>20112.275495023117</c:v>
                </c:pt>
                <c:pt idx="9140">
                  <c:v>20110.136382420926</c:v>
                </c:pt>
                <c:pt idx="9141">
                  <c:v>20107.936639539075</c:v>
                </c:pt>
                <c:pt idx="9142">
                  <c:v>20105.737539403781</c:v>
                </c:pt>
                <c:pt idx="9143">
                  <c:v>20103.538775729307</c:v>
                </c:pt>
                <c:pt idx="9144">
                  <c:v>20101.34051905416</c:v>
                </c:pt>
                <c:pt idx="9145">
                  <c:v>20099.689268177375</c:v>
                </c:pt>
                <c:pt idx="9146">
                  <c:v>20097.491880807058</c:v>
                </c:pt>
                <c:pt idx="9147">
                  <c:v>20095.295051786419</c:v>
                </c:pt>
                <c:pt idx="9148">
                  <c:v>20093.098604628063</c:v>
                </c:pt>
                <c:pt idx="9149">
                  <c:v>20090.902726680524</c:v>
                </c:pt>
                <c:pt idx="9150">
                  <c:v>20088.707267314876</c:v>
                </c:pt>
                <c:pt idx="9151">
                  <c:v>20086.512265405308</c:v>
                </c:pt>
                <c:pt idx="9152">
                  <c:v>20084.317822103865</c:v>
                </c:pt>
                <c:pt idx="9153">
                  <c:v>20082.123847145434</c:v>
                </c:pt>
                <c:pt idx="9154">
                  <c:v>20079.93033077562</c:v>
                </c:pt>
                <c:pt idx="9155">
                  <c:v>20077.737313774294</c:v>
                </c:pt>
                <c:pt idx="9156">
                  <c:v>20075.545068553405</c:v>
                </c:pt>
                <c:pt idx="9157">
                  <c:v>20073.358755018326</c:v>
                </c:pt>
                <c:pt idx="9158">
                  <c:v>20071.16713775969</c:v>
                </c:pt>
                <c:pt idx="9159">
                  <c:v>20068.975996447141</c:v>
                </c:pt>
                <c:pt idx="9160">
                  <c:v>20066.785417616979</c:v>
                </c:pt>
                <c:pt idx="9161">
                  <c:v>20064.595664041371</c:v>
                </c:pt>
                <c:pt idx="9162">
                  <c:v>20062.406016707402</c:v>
                </c:pt>
                <c:pt idx="9163">
                  <c:v>20060.216816972494</c:v>
                </c:pt>
                <c:pt idx="9164">
                  <c:v>20058.090271610188</c:v>
                </c:pt>
                <c:pt idx="9165">
                  <c:v>20055.902302637358</c:v>
                </c:pt>
                <c:pt idx="9166">
                  <c:v>20053.715720080072</c:v>
                </c:pt>
                <c:pt idx="9167">
                  <c:v>20051.529705421832</c:v>
                </c:pt>
                <c:pt idx="9168">
                  <c:v>20049.343495230249</c:v>
                </c:pt>
                <c:pt idx="9169">
                  <c:v>20047.157167937661</c:v>
                </c:pt>
                <c:pt idx="9170">
                  <c:v>20044.971284118965</c:v>
                </c:pt>
                <c:pt idx="9171">
                  <c:v>20042.785858771807</c:v>
                </c:pt>
                <c:pt idx="9172">
                  <c:v>20040.600979564366</c:v>
                </c:pt>
                <c:pt idx="9173">
                  <c:v>20038.416549858412</c:v>
                </c:pt>
                <c:pt idx="9174">
                  <c:v>20036.232532667527</c:v>
                </c:pt>
                <c:pt idx="9175">
                  <c:v>20034.048995001489</c:v>
                </c:pt>
                <c:pt idx="9176">
                  <c:v>20031.866032250957</c:v>
                </c:pt>
                <c:pt idx="9177">
                  <c:v>20029.683439430511</c:v>
                </c:pt>
                <c:pt idx="9178">
                  <c:v>20027.502547967644</c:v>
                </c:pt>
                <c:pt idx="9179">
                  <c:v>20025.320902809912</c:v>
                </c:pt>
                <c:pt idx="9180">
                  <c:v>20023.139853169669</c:v>
                </c:pt>
                <c:pt idx="9181">
                  <c:v>20020.959207416705</c:v>
                </c:pt>
                <c:pt idx="9182">
                  <c:v>20018.779020036145</c:v>
                </c:pt>
                <c:pt idx="9183">
                  <c:v>20016.59927947578</c:v>
                </c:pt>
                <c:pt idx="9184">
                  <c:v>20014.420059811895</c:v>
                </c:pt>
                <c:pt idx="9185">
                  <c:v>20012.241360577089</c:v>
                </c:pt>
                <c:pt idx="9186">
                  <c:v>20010.06308370805</c:v>
                </c:pt>
                <c:pt idx="9187">
                  <c:v>20007.885341994781</c:v>
                </c:pt>
                <c:pt idx="9188">
                  <c:v>20005.708052475555</c:v>
                </c:pt>
                <c:pt idx="9189">
                  <c:v>20003.531225338906</c:v>
                </c:pt>
                <c:pt idx="9190">
                  <c:v>20001.354886864305</c:v>
                </c:pt>
                <c:pt idx="9191">
                  <c:v>19999.179085580512</c:v>
                </c:pt>
                <c:pt idx="9192">
                  <c:v>19997.003628057377</c:v>
                </c:pt>
                <c:pt idx="9193">
                  <c:v>19994.828703799376</c:v>
                </c:pt>
                <c:pt idx="9194">
                  <c:v>19992.654968576924</c:v>
                </c:pt>
                <c:pt idx="9195">
                  <c:v>19990.480946099076</c:v>
                </c:pt>
                <c:pt idx="9196">
                  <c:v>19988.307398025849</c:v>
                </c:pt>
                <c:pt idx="9197">
                  <c:v>19986.13428686362</c:v>
                </c:pt>
                <c:pt idx="9198">
                  <c:v>19983.961660202462</c:v>
                </c:pt>
                <c:pt idx="9199">
                  <c:v>19981.789493622684</c:v>
                </c:pt>
                <c:pt idx="9200">
                  <c:v>19979.617800831034</c:v>
                </c:pt>
                <c:pt idx="9201">
                  <c:v>19977.446681748133</c:v>
                </c:pt>
                <c:pt idx="9202">
                  <c:v>19975.275974320964</c:v>
                </c:pt>
                <c:pt idx="9203">
                  <c:v>19973.105755047112</c:v>
                </c:pt>
                <c:pt idx="9204">
                  <c:v>19970.936043515994</c:v>
                </c:pt>
                <c:pt idx="9205">
                  <c:v>19968.766776801149</c:v>
                </c:pt>
                <c:pt idx="9206">
                  <c:v>19966.597945423542</c:v>
                </c:pt>
                <c:pt idx="9207">
                  <c:v>19964.429563409882</c:v>
                </c:pt>
                <c:pt idx="9208">
                  <c:v>19962.261652894893</c:v>
                </c:pt>
                <c:pt idx="9209">
                  <c:v>19960.09490352976</c:v>
                </c:pt>
                <c:pt idx="9210">
                  <c:v>19957.927986258328</c:v>
                </c:pt>
                <c:pt idx="9211">
                  <c:v>19955.761580593298</c:v>
                </c:pt>
                <c:pt idx="9212">
                  <c:v>19953.595565908843</c:v>
                </c:pt>
                <c:pt idx="9213">
                  <c:v>19951.430029859279</c:v>
                </c:pt>
                <c:pt idx="9214">
                  <c:v>19949.271796397727</c:v>
                </c:pt>
                <c:pt idx="9215">
                  <c:v>19947.107184573651</c:v>
                </c:pt>
                <c:pt idx="9216">
                  <c:v>19944.943022084975</c:v>
                </c:pt>
                <c:pt idx="9217">
                  <c:v>19942.779375027301</c:v>
                </c:pt>
                <c:pt idx="9218">
                  <c:v>19940.616257586415</c:v>
                </c:pt>
                <c:pt idx="9219">
                  <c:v>19938.453520082399</c:v>
                </c:pt>
                <c:pt idx="9220">
                  <c:v>19936.291324546641</c:v>
                </c:pt>
                <c:pt idx="9221">
                  <c:v>19934.129549299996</c:v>
                </c:pt>
                <c:pt idx="9222">
                  <c:v>19931.968218596459</c:v>
                </c:pt>
                <c:pt idx="9223">
                  <c:v>19929.807397775061</c:v>
                </c:pt>
                <c:pt idx="9224">
                  <c:v>19927.647000401957</c:v>
                </c:pt>
                <c:pt idx="9225">
                  <c:v>19925.487058636452</c:v>
                </c:pt>
                <c:pt idx="9226">
                  <c:v>19923.327681765099</c:v>
                </c:pt>
                <c:pt idx="9227">
                  <c:v>19921.168674636709</c:v>
                </c:pt>
                <c:pt idx="9228">
                  <c:v>19919.010143339568</c:v>
                </c:pt>
                <c:pt idx="9229">
                  <c:v>19916.852334819163</c:v>
                </c:pt>
                <c:pt idx="9230">
                  <c:v>19914.694747052836</c:v>
                </c:pt>
                <c:pt idx="9231">
                  <c:v>19912.537641265426</c:v>
                </c:pt>
                <c:pt idx="9232">
                  <c:v>19910.38100273981</c:v>
                </c:pt>
                <c:pt idx="9233">
                  <c:v>19908.225163735438</c:v>
                </c:pt>
                <c:pt idx="9234">
                  <c:v>19906.069440127783</c:v>
                </c:pt>
                <c:pt idx="9235">
                  <c:v>19903.914206681835</c:v>
                </c:pt>
                <c:pt idx="9236">
                  <c:v>19901.759475974894</c:v>
                </c:pt>
                <c:pt idx="9237">
                  <c:v>19899.615856200486</c:v>
                </c:pt>
                <c:pt idx="9238">
                  <c:v>19897.462018865124</c:v>
                </c:pt>
                <c:pt idx="9239">
                  <c:v>19895.308629176063</c:v>
                </c:pt>
                <c:pt idx="9240">
                  <c:v>19893.155782430327</c:v>
                </c:pt>
                <c:pt idx="9241">
                  <c:v>19891.003334365709</c:v>
                </c:pt>
                <c:pt idx="9242">
                  <c:v>19888.853185981399</c:v>
                </c:pt>
                <c:pt idx="9243">
                  <c:v>19886.701722636681</c:v>
                </c:pt>
                <c:pt idx="9244">
                  <c:v>19884.550660301597</c:v>
                </c:pt>
                <c:pt idx="9245">
                  <c:v>19882.400127266978</c:v>
                </c:pt>
                <c:pt idx="9246">
                  <c:v>19880.249983725724</c:v>
                </c:pt>
                <c:pt idx="9247">
                  <c:v>19878.100383813988</c:v>
                </c:pt>
                <c:pt idx="9248">
                  <c:v>19875.951203999888</c:v>
                </c:pt>
                <c:pt idx="9249">
                  <c:v>19873.8024795454</c:v>
                </c:pt>
                <c:pt idx="9250">
                  <c:v>19871.65424665387</c:v>
                </c:pt>
                <c:pt idx="9251">
                  <c:v>19869.506433501025</c:v>
                </c:pt>
                <c:pt idx="9252">
                  <c:v>19867.35907731107</c:v>
                </c:pt>
                <c:pt idx="9253">
                  <c:v>19865.212355993011</c:v>
                </c:pt>
                <c:pt idx="9254">
                  <c:v>19863.065961079734</c:v>
                </c:pt>
                <c:pt idx="9255">
                  <c:v>19860.923130922965</c:v>
                </c:pt>
                <c:pt idx="9256">
                  <c:v>19858.777703340496</c:v>
                </c:pt>
                <c:pt idx="9257">
                  <c:v>19856.632669461764</c:v>
                </c:pt>
                <c:pt idx="9258">
                  <c:v>19854.488200788339</c:v>
                </c:pt>
                <c:pt idx="9259">
                  <c:v>19852.344098127451</c:v>
                </c:pt>
                <c:pt idx="9260">
                  <c:v>19850.200555528161</c:v>
                </c:pt>
                <c:pt idx="9261">
                  <c:v>19848.057368976217</c:v>
                </c:pt>
                <c:pt idx="9262">
                  <c:v>19845.916965503369</c:v>
                </c:pt>
                <c:pt idx="9263">
                  <c:v>19843.774745817158</c:v>
                </c:pt>
                <c:pt idx="9264">
                  <c:v>19841.633029027897</c:v>
                </c:pt>
                <c:pt idx="9265">
                  <c:v>19839.491791767203</c:v>
                </c:pt>
                <c:pt idx="9266">
                  <c:v>19837.351018340276</c:v>
                </c:pt>
                <c:pt idx="9267">
                  <c:v>19835.210652455691</c:v>
                </c:pt>
                <c:pt idx="9268">
                  <c:v>19833.070754877477</c:v>
                </c:pt>
                <c:pt idx="9269">
                  <c:v>19830.931362645228</c:v>
                </c:pt>
                <c:pt idx="9270">
                  <c:v>19828.792336460909</c:v>
                </c:pt>
                <c:pt idx="9271">
                  <c:v>19826.653796519531</c:v>
                </c:pt>
                <c:pt idx="9272">
                  <c:v>19824.515794223586</c:v>
                </c:pt>
                <c:pt idx="9273">
                  <c:v>19822.37815565541</c:v>
                </c:pt>
                <c:pt idx="9274">
                  <c:v>19820.241295476902</c:v>
                </c:pt>
                <c:pt idx="9275">
                  <c:v>19818.104586792797</c:v>
                </c:pt>
                <c:pt idx="9276">
                  <c:v>19815.968431830333</c:v>
                </c:pt>
                <c:pt idx="9277">
                  <c:v>19813.832848932208</c:v>
                </c:pt>
                <c:pt idx="9278">
                  <c:v>19811.697561417506</c:v>
                </c:pt>
                <c:pt idx="9279">
                  <c:v>19809.562723678268</c:v>
                </c:pt>
                <c:pt idx="9280">
                  <c:v>19807.428423411868</c:v>
                </c:pt>
                <c:pt idx="9281">
                  <c:v>19805.294489084845</c:v>
                </c:pt>
                <c:pt idx="9282">
                  <c:v>19803.16109135142</c:v>
                </c:pt>
                <c:pt idx="9283">
                  <c:v>19801.028083572914</c:v>
                </c:pt>
                <c:pt idx="9284">
                  <c:v>19798.895683716612</c:v>
                </c:pt>
                <c:pt idx="9285">
                  <c:v>19796.763666747775</c:v>
                </c:pt>
                <c:pt idx="9286">
                  <c:v>19794.632010929989</c:v>
                </c:pt>
                <c:pt idx="9287">
                  <c:v>19792.502102603903</c:v>
                </c:pt>
                <c:pt idx="9288">
                  <c:v>19790.371368295419</c:v>
                </c:pt>
                <c:pt idx="9289">
                  <c:v>19788.241092442608</c:v>
                </c:pt>
                <c:pt idx="9290">
                  <c:v>19786.111282452093</c:v>
                </c:pt>
                <c:pt idx="9291">
                  <c:v>19783.982012710341</c:v>
                </c:pt>
                <c:pt idx="9292">
                  <c:v>19781.853194813852</c:v>
                </c:pt>
                <c:pt idx="9293">
                  <c:v>19779.724746958109</c:v>
                </c:pt>
                <c:pt idx="9294">
                  <c:v>19777.596965920242</c:v>
                </c:pt>
                <c:pt idx="9295">
                  <c:v>19775.469977766199</c:v>
                </c:pt>
                <c:pt idx="9296">
                  <c:v>19773.342919289196</c:v>
                </c:pt>
                <c:pt idx="9297">
                  <c:v>19771.216457370581</c:v>
                </c:pt>
                <c:pt idx="9298">
                  <c:v>19769.14992753922</c:v>
                </c:pt>
                <c:pt idx="9299">
                  <c:v>19767.024318203952</c:v>
                </c:pt>
                <c:pt idx="9300">
                  <c:v>19764.899113998144</c:v>
                </c:pt>
                <c:pt idx="9301">
                  <c:v>19762.774742990405</c:v>
                </c:pt>
                <c:pt idx="9302">
                  <c:v>19760.650408449888</c:v>
                </c:pt>
                <c:pt idx="9303">
                  <c:v>19758.52660697142</c:v>
                </c:pt>
                <c:pt idx="9304">
                  <c:v>19756.403272237432</c:v>
                </c:pt>
                <c:pt idx="9305">
                  <c:v>19754.280393301222</c:v>
                </c:pt>
                <c:pt idx="9306">
                  <c:v>19752.159112689405</c:v>
                </c:pt>
                <c:pt idx="9307">
                  <c:v>19750.037053172167</c:v>
                </c:pt>
                <c:pt idx="9308">
                  <c:v>19747.915473164783</c:v>
                </c:pt>
                <c:pt idx="9309">
                  <c:v>19745.794324642353</c:v>
                </c:pt>
                <c:pt idx="9310">
                  <c:v>19743.673640807989</c:v>
                </c:pt>
                <c:pt idx="9311">
                  <c:v>19741.553405415572</c:v>
                </c:pt>
                <c:pt idx="9312">
                  <c:v>19739.433728134725</c:v>
                </c:pt>
                <c:pt idx="9313">
                  <c:v>19737.314477850985</c:v>
                </c:pt>
                <c:pt idx="9314">
                  <c:v>19735.195688931624</c:v>
                </c:pt>
                <c:pt idx="9315">
                  <c:v>19733.07743048498</c:v>
                </c:pt>
                <c:pt idx="9316">
                  <c:v>19730.959471399558</c:v>
                </c:pt>
                <c:pt idx="9317">
                  <c:v>19728.842123813971</c:v>
                </c:pt>
                <c:pt idx="9318">
                  <c:v>19726.72510387723</c:v>
                </c:pt>
                <c:pt idx="9319">
                  <c:v>19724.608502471237</c:v>
                </c:pt>
                <c:pt idx="9320">
                  <c:v>19722.492358588748</c:v>
                </c:pt>
                <c:pt idx="9321">
                  <c:v>19720.376763214594</c:v>
                </c:pt>
                <c:pt idx="9322">
                  <c:v>19718.261577462879</c:v>
                </c:pt>
                <c:pt idx="9323">
                  <c:v>19716.146815506603</c:v>
                </c:pt>
                <c:pt idx="9324">
                  <c:v>19714.032545964281</c:v>
                </c:pt>
                <c:pt idx="9325">
                  <c:v>19711.918673364056</c:v>
                </c:pt>
                <c:pt idx="9326">
                  <c:v>19709.805271092468</c:v>
                </c:pt>
                <c:pt idx="9327">
                  <c:v>19707.692374583701</c:v>
                </c:pt>
                <c:pt idx="9328">
                  <c:v>19705.580176880347</c:v>
                </c:pt>
                <c:pt idx="9329">
                  <c:v>19703.468216445122</c:v>
                </c:pt>
                <c:pt idx="9330">
                  <c:v>19701.356699344724</c:v>
                </c:pt>
                <c:pt idx="9331">
                  <c:v>19699.245548578012</c:v>
                </c:pt>
                <c:pt idx="9332">
                  <c:v>19697.134911317906</c:v>
                </c:pt>
                <c:pt idx="9333">
                  <c:v>19695.024668712747</c:v>
                </c:pt>
                <c:pt idx="9334">
                  <c:v>19692.914871900735</c:v>
                </c:pt>
                <c:pt idx="9335">
                  <c:v>19690.807707558353</c:v>
                </c:pt>
                <c:pt idx="9336">
                  <c:v>19691.673721274776</c:v>
                </c:pt>
                <c:pt idx="9337">
                  <c:v>19689.565048274628</c:v>
                </c:pt>
                <c:pt idx="9338">
                  <c:v>19687.456813651701</c:v>
                </c:pt>
                <c:pt idx="9339">
                  <c:v>19685.350180159876</c:v>
                </c:pt>
                <c:pt idx="9340">
                  <c:v>19683.242815774833</c:v>
                </c:pt>
                <c:pt idx="9341">
                  <c:v>19681.135906888536</c:v>
                </c:pt>
                <c:pt idx="9342">
                  <c:v>19679.029489478911</c:v>
                </c:pt>
                <c:pt idx="9343">
                  <c:v>19676.923446623503</c:v>
                </c:pt>
                <c:pt idx="9344">
                  <c:v>19674.817924272142</c:v>
                </c:pt>
                <c:pt idx="9345">
                  <c:v>19672.712814803657</c:v>
                </c:pt>
                <c:pt idx="9346">
                  <c:v>19670.608150093045</c:v>
                </c:pt>
                <c:pt idx="9347">
                  <c:v>19668.503954027925</c:v>
                </c:pt>
                <c:pt idx="9348">
                  <c:v>19666.400199192751</c:v>
                </c:pt>
                <c:pt idx="9349">
                  <c:v>19664.296931791767</c:v>
                </c:pt>
                <c:pt idx="9350">
                  <c:v>19662.194094633694</c:v>
                </c:pt>
                <c:pt idx="9351">
                  <c:v>19660.091688271557</c:v>
                </c:pt>
                <c:pt idx="9352">
                  <c:v>19657.989736680975</c:v>
                </c:pt>
                <c:pt idx="9353">
                  <c:v>19655.888222765509</c:v>
                </c:pt>
                <c:pt idx="9354">
                  <c:v>19653.787219214173</c:v>
                </c:pt>
                <c:pt idx="9355">
                  <c:v>19651.686646538787</c:v>
                </c:pt>
                <c:pt idx="9356">
                  <c:v>19649.586474152322</c:v>
                </c:pt>
                <c:pt idx="9357">
                  <c:v>19647.48677829625</c:v>
                </c:pt>
                <c:pt idx="9358">
                  <c:v>19645.387931150806</c:v>
                </c:pt>
                <c:pt idx="9359">
                  <c:v>19643.28981483831</c:v>
                </c:pt>
                <c:pt idx="9360">
                  <c:v>19641.191613843566</c:v>
                </c:pt>
                <c:pt idx="9361">
                  <c:v>19639.093733944632</c:v>
                </c:pt>
                <c:pt idx="9362">
                  <c:v>19636.996308575206</c:v>
                </c:pt>
                <c:pt idx="9363">
                  <c:v>19634.899329692027</c:v>
                </c:pt>
                <c:pt idx="9364">
                  <c:v>19632.802782374729</c:v>
                </c:pt>
                <c:pt idx="9365">
                  <c:v>19630.706604467203</c:v>
                </c:pt>
                <c:pt idx="9366">
                  <c:v>19628.610978161614</c:v>
                </c:pt>
                <c:pt idx="9367">
                  <c:v>19626.516655896652</c:v>
                </c:pt>
                <c:pt idx="9368">
                  <c:v>19624.421857593254</c:v>
                </c:pt>
                <c:pt idx="9369">
                  <c:v>19622.327468955915</c:v>
                </c:pt>
                <c:pt idx="9370">
                  <c:v>19620.233559152515</c:v>
                </c:pt>
                <c:pt idx="9371">
                  <c:v>19618.140180610582</c:v>
                </c:pt>
                <c:pt idx="9372">
                  <c:v>19616.047153251413</c:v>
                </c:pt>
                <c:pt idx="9373">
                  <c:v>19613.954634818107</c:v>
                </c:pt>
                <c:pt idx="9374">
                  <c:v>19611.86343965706</c:v>
                </c:pt>
                <c:pt idx="9375">
                  <c:v>19609.771861028919</c:v>
                </c:pt>
                <c:pt idx="9376">
                  <c:v>19607.681024742149</c:v>
                </c:pt>
                <c:pt idx="9377">
                  <c:v>19605.590301131066</c:v>
                </c:pt>
                <c:pt idx="9378">
                  <c:v>19603.49994928404</c:v>
                </c:pt>
                <c:pt idx="9379">
                  <c:v>19601.410126718623</c:v>
                </c:pt>
                <c:pt idx="9380">
                  <c:v>19599.320727650564</c:v>
                </c:pt>
                <c:pt idx="9381">
                  <c:v>19597.232119600292</c:v>
                </c:pt>
                <c:pt idx="9382">
                  <c:v>19595.146621132892</c:v>
                </c:pt>
                <c:pt idx="9383">
                  <c:v>19593.058574018534</c:v>
                </c:pt>
                <c:pt idx="9384">
                  <c:v>19590.97332792903</c:v>
                </c:pt>
                <c:pt idx="9385">
                  <c:v>19588.886095641017</c:v>
                </c:pt>
                <c:pt idx="9386">
                  <c:v>19586.799295764224</c:v>
                </c:pt>
                <c:pt idx="9387">
                  <c:v>19584.713019031966</c:v>
                </c:pt>
                <c:pt idx="9388">
                  <c:v>19582.642967586762</c:v>
                </c:pt>
                <c:pt idx="9389">
                  <c:v>19580.557594250677</c:v>
                </c:pt>
                <c:pt idx="9390">
                  <c:v>19578.472583645307</c:v>
                </c:pt>
                <c:pt idx="9391">
                  <c:v>19576.388033221152</c:v>
                </c:pt>
                <c:pt idx="9392">
                  <c:v>19574.303906082325</c:v>
                </c:pt>
                <c:pt idx="9393">
                  <c:v>19572.220233717857</c:v>
                </c:pt>
                <c:pt idx="9394">
                  <c:v>19570.137070815057</c:v>
                </c:pt>
                <c:pt idx="9395">
                  <c:v>19568.054361373717</c:v>
                </c:pt>
                <c:pt idx="9396">
                  <c:v>19565.972052726131</c:v>
                </c:pt>
                <c:pt idx="9397">
                  <c:v>19563.891347038461</c:v>
                </c:pt>
                <c:pt idx="9398">
                  <c:v>19561.809863442333</c:v>
                </c:pt>
                <c:pt idx="9399">
                  <c:v>19559.739458137712</c:v>
                </c:pt>
                <c:pt idx="9400">
                  <c:v>19557.658879769886</c:v>
                </c:pt>
                <c:pt idx="9401">
                  <c:v>19555.578827420301</c:v>
                </c:pt>
                <c:pt idx="9402">
                  <c:v>19553.499170154526</c:v>
                </c:pt>
                <c:pt idx="9403">
                  <c:v>19551.419897669464</c:v>
                </c:pt>
                <c:pt idx="9404">
                  <c:v>19549.341071032242</c:v>
                </c:pt>
                <c:pt idx="9405">
                  <c:v>19547.262785781229</c:v>
                </c:pt>
                <c:pt idx="9406">
                  <c:v>19545.184933317421</c:v>
                </c:pt>
                <c:pt idx="9407">
                  <c:v>19543.107447787479</c:v>
                </c:pt>
                <c:pt idx="9408">
                  <c:v>19541.030417910293</c:v>
                </c:pt>
                <c:pt idx="9409">
                  <c:v>19538.953807474125</c:v>
                </c:pt>
                <c:pt idx="9410">
                  <c:v>19536.877713637474</c:v>
                </c:pt>
                <c:pt idx="9411">
                  <c:v>19534.801988311272</c:v>
                </c:pt>
                <c:pt idx="9412">
                  <c:v>19532.726691739757</c:v>
                </c:pt>
                <c:pt idx="9413">
                  <c:v>19530.651854698222</c:v>
                </c:pt>
                <c:pt idx="9414">
                  <c:v>19528.57786087404</c:v>
                </c:pt>
                <c:pt idx="9415">
                  <c:v>19526.503891535456</c:v>
                </c:pt>
                <c:pt idx="9416">
                  <c:v>19524.430354921809</c:v>
                </c:pt>
                <c:pt idx="9417">
                  <c:v>19522.357299451909</c:v>
                </c:pt>
                <c:pt idx="9418">
                  <c:v>19520.285742634511</c:v>
                </c:pt>
                <c:pt idx="9419">
                  <c:v>19518.213532240366</c:v>
                </c:pt>
                <c:pt idx="9420">
                  <c:v>19516.141825747894</c:v>
                </c:pt>
                <c:pt idx="9421">
                  <c:v>19514.070590147625</c:v>
                </c:pt>
                <c:pt idx="9422">
                  <c:v>19511.999759100134</c:v>
                </c:pt>
                <c:pt idx="9423">
                  <c:v>19509.938502684508</c:v>
                </c:pt>
                <c:pt idx="9424">
                  <c:v>19507.868486818021</c:v>
                </c:pt>
                <c:pt idx="9425">
                  <c:v>19505.798929005396</c:v>
                </c:pt>
                <c:pt idx="9426">
                  <c:v>19503.731449185481</c:v>
                </c:pt>
                <c:pt idx="9427">
                  <c:v>19501.662799265116</c:v>
                </c:pt>
                <c:pt idx="9428">
                  <c:v>19499.594603280162</c:v>
                </c:pt>
                <c:pt idx="9429">
                  <c:v>19497.526839247876</c:v>
                </c:pt>
                <c:pt idx="9430">
                  <c:v>19495.460229820892</c:v>
                </c:pt>
                <c:pt idx="9431">
                  <c:v>19493.393357682678</c:v>
                </c:pt>
                <c:pt idx="9432">
                  <c:v>19491.326923766061</c:v>
                </c:pt>
                <c:pt idx="9433">
                  <c:v>19489.260882150498</c:v>
                </c:pt>
                <c:pt idx="9434">
                  <c:v>19487.19534192864</c:v>
                </c:pt>
                <c:pt idx="9435">
                  <c:v>19485.13022200653</c:v>
                </c:pt>
                <c:pt idx="9436">
                  <c:v>19483.065481926016</c:v>
                </c:pt>
                <c:pt idx="9437">
                  <c:v>19481.001176677069</c:v>
                </c:pt>
                <c:pt idx="9438">
                  <c:v>19478.937359371528</c:v>
                </c:pt>
                <c:pt idx="9439">
                  <c:v>19476.873947928092</c:v>
                </c:pt>
                <c:pt idx="9440">
                  <c:v>19474.81099125529</c:v>
                </c:pt>
                <c:pt idx="9441">
                  <c:v>19472.748697678773</c:v>
                </c:pt>
                <c:pt idx="9442">
                  <c:v>19470.68665979911</c:v>
                </c:pt>
                <c:pt idx="9443">
                  <c:v>19468.625049829338</c:v>
                </c:pt>
                <c:pt idx="9444">
                  <c:v>19466.563867717126</c:v>
                </c:pt>
                <c:pt idx="9445">
                  <c:v>19464.503263596591</c:v>
                </c:pt>
                <c:pt idx="9446">
                  <c:v>19462.442958848173</c:v>
                </c:pt>
                <c:pt idx="9447">
                  <c:v>19460.383034692801</c:v>
                </c:pt>
                <c:pt idx="9448">
                  <c:v>19458.323608868519</c:v>
                </c:pt>
                <c:pt idx="9449">
                  <c:v>19456.264888968064</c:v>
                </c:pt>
                <c:pt idx="9450">
                  <c:v>19454.206266080731</c:v>
                </c:pt>
                <c:pt idx="9451">
                  <c:v>19452.148140153302</c:v>
                </c:pt>
                <c:pt idx="9452">
                  <c:v>19450.090444380512</c:v>
                </c:pt>
                <c:pt idx="9453">
                  <c:v>19448.033209917743</c:v>
                </c:pt>
                <c:pt idx="9454">
                  <c:v>19445.976434562086</c:v>
                </c:pt>
                <c:pt idx="9455">
                  <c:v>19443.920035474956</c:v>
                </c:pt>
                <c:pt idx="9456">
                  <c:v>19441.864054525526</c:v>
                </c:pt>
                <c:pt idx="9457">
                  <c:v>19439.808556490196</c:v>
                </c:pt>
                <c:pt idx="9458">
                  <c:v>19437.753494332806</c:v>
                </c:pt>
                <c:pt idx="9459">
                  <c:v>19435.69876695154</c:v>
                </c:pt>
                <c:pt idx="9460">
                  <c:v>19433.644502067738</c:v>
                </c:pt>
                <c:pt idx="9461">
                  <c:v>19431.590729312953</c:v>
                </c:pt>
                <c:pt idx="9462">
                  <c:v>19429.537314208461</c:v>
                </c:pt>
                <c:pt idx="9463">
                  <c:v>19427.484347956528</c:v>
                </c:pt>
                <c:pt idx="9464">
                  <c:v>19425.432562323709</c:v>
                </c:pt>
                <c:pt idx="9465">
                  <c:v>19423.380538839509</c:v>
                </c:pt>
                <c:pt idx="9466">
                  <c:v>19421.328942555541</c:v>
                </c:pt>
                <c:pt idx="9467">
                  <c:v>19419.277699670645</c:v>
                </c:pt>
                <c:pt idx="9468">
                  <c:v>19417.227138624265</c:v>
                </c:pt>
                <c:pt idx="9469">
                  <c:v>19415.176871960721</c:v>
                </c:pt>
                <c:pt idx="9470">
                  <c:v>19413.12691135762</c:v>
                </c:pt>
                <c:pt idx="9471">
                  <c:v>19411.07745031354</c:v>
                </c:pt>
                <c:pt idx="9472">
                  <c:v>19409.028408040733</c:v>
                </c:pt>
                <c:pt idx="9473">
                  <c:v>19406.979815921099</c:v>
                </c:pt>
                <c:pt idx="9474">
                  <c:v>19404.931669641257</c:v>
                </c:pt>
                <c:pt idx="9475">
                  <c:v>19402.883964209679</c:v>
                </c:pt>
                <c:pt idx="9476">
                  <c:v>19400.836616904573</c:v>
                </c:pt>
                <c:pt idx="9477">
                  <c:v>19398.789756844726</c:v>
                </c:pt>
                <c:pt idx="9478">
                  <c:v>19396.743375696955</c:v>
                </c:pt>
                <c:pt idx="9479">
                  <c:v>19394.697311272474</c:v>
                </c:pt>
                <c:pt idx="9480">
                  <c:v>19392.651691128605</c:v>
                </c:pt>
                <c:pt idx="9481">
                  <c:v>19390.606552040441</c:v>
                </c:pt>
                <c:pt idx="9482">
                  <c:v>19388.561832469859</c:v>
                </c:pt>
                <c:pt idx="9483">
                  <c:v>19386.517646279171</c:v>
                </c:pt>
                <c:pt idx="9484">
                  <c:v>19384.473743086161</c:v>
                </c:pt>
                <c:pt idx="9485">
                  <c:v>19382.43026328932</c:v>
                </c:pt>
                <c:pt idx="9486">
                  <c:v>19380.387261647171</c:v>
                </c:pt>
                <c:pt idx="9487">
                  <c:v>19378.344691232436</c:v>
                </c:pt>
                <c:pt idx="9488">
                  <c:v>19376.302539307908</c:v>
                </c:pt>
                <c:pt idx="9489">
                  <c:v>19374.260796855575</c:v>
                </c:pt>
                <c:pt idx="9490">
                  <c:v>19372.21957245384</c:v>
                </c:pt>
                <c:pt idx="9491">
                  <c:v>19370.178741691809</c:v>
                </c:pt>
                <c:pt idx="9492">
                  <c:v>19368.138371325796</c:v>
                </c:pt>
                <c:pt idx="9493">
                  <c:v>19366.098365038666</c:v>
                </c:pt>
                <c:pt idx="9494">
                  <c:v>19364.05882268379</c:v>
                </c:pt>
                <c:pt idx="9495">
                  <c:v>19362.019663161602</c:v>
                </c:pt>
                <c:pt idx="9496">
                  <c:v>19359.981015307822</c:v>
                </c:pt>
                <c:pt idx="9497">
                  <c:v>19357.943328030706</c:v>
                </c:pt>
                <c:pt idx="9498">
                  <c:v>19355.905452816325</c:v>
                </c:pt>
                <c:pt idx="9499">
                  <c:v>19353.86802052669</c:v>
                </c:pt>
                <c:pt idx="9500">
                  <c:v>19351.831018923589</c:v>
                </c:pt>
                <c:pt idx="9501">
                  <c:v>19349.794512817618</c:v>
                </c:pt>
                <c:pt idx="9502">
                  <c:v>19347.758515377922</c:v>
                </c:pt>
                <c:pt idx="9503">
                  <c:v>19345.722894976705</c:v>
                </c:pt>
                <c:pt idx="9504">
                  <c:v>19343.687626918319</c:v>
                </c:pt>
                <c:pt idx="9505">
                  <c:v>19341.653394338933</c:v>
                </c:pt>
                <c:pt idx="9506">
                  <c:v>19339.619003604312</c:v>
                </c:pt>
                <c:pt idx="9507">
                  <c:v>19337.585051248021</c:v>
                </c:pt>
                <c:pt idx="9508">
                  <c:v>19335.551863210243</c:v>
                </c:pt>
                <c:pt idx="9509">
                  <c:v>19333.518787617493</c:v>
                </c:pt>
                <c:pt idx="9510">
                  <c:v>19331.486112947365</c:v>
                </c:pt>
                <c:pt idx="9511">
                  <c:v>19329.453908125368</c:v>
                </c:pt>
                <c:pt idx="9512">
                  <c:v>19327.422254538196</c:v>
                </c:pt>
                <c:pt idx="9513">
                  <c:v>19325.390799453216</c:v>
                </c:pt>
                <c:pt idx="9514">
                  <c:v>19323.361401225913</c:v>
                </c:pt>
                <c:pt idx="9515">
                  <c:v>19321.330881537524</c:v>
                </c:pt>
                <c:pt idx="9516">
                  <c:v>19319.300692770968</c:v>
                </c:pt>
                <c:pt idx="9517">
                  <c:v>19317.270980573787</c:v>
                </c:pt>
                <c:pt idx="9518">
                  <c:v>19315.245739374022</c:v>
                </c:pt>
                <c:pt idx="9519">
                  <c:v>19313.216902107739</c:v>
                </c:pt>
                <c:pt idx="9520">
                  <c:v>19311.188682546708</c:v>
                </c:pt>
                <c:pt idx="9521">
                  <c:v>19309.160626872548</c:v>
                </c:pt>
                <c:pt idx="9522">
                  <c:v>19307.133089965319</c:v>
                </c:pt>
                <c:pt idx="9523">
                  <c:v>19305.105897852285</c:v>
                </c:pt>
                <c:pt idx="9524">
                  <c:v>19303.079535028362</c:v>
                </c:pt>
                <c:pt idx="9525">
                  <c:v>19301.053253875692</c:v>
                </c:pt>
                <c:pt idx="9526">
                  <c:v>19299.027321971225</c:v>
                </c:pt>
                <c:pt idx="9527">
                  <c:v>19297.00181532534</c:v>
                </c:pt>
                <c:pt idx="9528">
                  <c:v>19294.97678977366</c:v>
                </c:pt>
                <c:pt idx="9529">
                  <c:v>19292.952138760207</c:v>
                </c:pt>
                <c:pt idx="9530">
                  <c:v>19290.927924567353</c:v>
                </c:pt>
                <c:pt idx="9531">
                  <c:v>19288.904274973924</c:v>
                </c:pt>
                <c:pt idx="9532">
                  <c:v>19286.880910072181</c:v>
                </c:pt>
                <c:pt idx="9533">
                  <c:v>19284.858056365112</c:v>
                </c:pt>
                <c:pt idx="9534">
                  <c:v>19282.835591333427</c:v>
                </c:pt>
                <c:pt idx="9535">
                  <c:v>19280.81349146432</c:v>
                </c:pt>
                <c:pt idx="9536">
                  <c:v>19278.791879480312</c:v>
                </c:pt>
                <c:pt idx="9537">
                  <c:v>19276.77063707506</c:v>
                </c:pt>
                <c:pt idx="9538">
                  <c:v>19274.749903907763</c:v>
                </c:pt>
                <c:pt idx="9539">
                  <c:v>19272.729535248262</c:v>
                </c:pt>
                <c:pt idx="9540">
                  <c:v>19270.709616787382</c:v>
                </c:pt>
                <c:pt idx="9541">
                  <c:v>19268.690063941733</c:v>
                </c:pt>
                <c:pt idx="9542">
                  <c:v>19266.67106132226</c:v>
                </c:pt>
                <c:pt idx="9543">
                  <c:v>19264.652422548934</c:v>
                </c:pt>
                <c:pt idx="9544">
                  <c:v>19262.634188020562</c:v>
                </c:pt>
                <c:pt idx="9545">
                  <c:v>19260.616357974824</c:v>
                </c:pt>
                <c:pt idx="9546">
                  <c:v>19258.598911794095</c:v>
                </c:pt>
                <c:pt idx="9547">
                  <c:v>19256.58195911103</c:v>
                </c:pt>
                <c:pt idx="9548">
                  <c:v>19254.565399532683</c:v>
                </c:pt>
                <c:pt idx="9549">
                  <c:v>19252.549318129593</c:v>
                </c:pt>
                <c:pt idx="9550">
                  <c:v>19250.533557419763</c:v>
                </c:pt>
                <c:pt idx="9551">
                  <c:v>19248.518271425386</c:v>
                </c:pt>
                <c:pt idx="9552">
                  <c:v>19246.503382641011</c:v>
                </c:pt>
                <c:pt idx="9553">
                  <c:v>19244.48898168686</c:v>
                </c:pt>
                <c:pt idx="9554">
                  <c:v>19242.474939902055</c:v>
                </c:pt>
                <c:pt idx="9555">
                  <c:v>19240.461299116749</c:v>
                </c:pt>
                <c:pt idx="9556">
                  <c:v>19238.448066794983</c:v>
                </c:pt>
                <c:pt idx="9557">
                  <c:v>19236.435273177056</c:v>
                </c:pt>
                <c:pt idx="9558">
                  <c:v>19234.42288385193</c:v>
                </c:pt>
                <c:pt idx="9559">
                  <c:v>19232.410998293493</c:v>
                </c:pt>
                <c:pt idx="9560">
                  <c:v>19230.399526091463</c:v>
                </c:pt>
                <c:pt idx="9561">
                  <c:v>19228.388573062868</c:v>
                </c:pt>
                <c:pt idx="9562">
                  <c:v>19226.377880484561</c:v>
                </c:pt>
                <c:pt idx="9563">
                  <c:v>19224.367698483486</c:v>
                </c:pt>
                <c:pt idx="9564">
                  <c:v>19222.357845384537</c:v>
                </c:pt>
                <c:pt idx="9565">
                  <c:v>19220.348440605332</c:v>
                </c:pt>
                <c:pt idx="9566">
                  <c:v>19218.339459747262</c:v>
                </c:pt>
                <c:pt idx="9567">
                  <c:v>19216.330854034495</c:v>
                </c:pt>
                <c:pt idx="9568">
                  <c:v>19214.32273780632</c:v>
                </c:pt>
                <c:pt idx="9569">
                  <c:v>19212.315075729923</c:v>
                </c:pt>
                <c:pt idx="9570">
                  <c:v>19210.307766254347</c:v>
                </c:pt>
                <c:pt idx="9571">
                  <c:v>19208.300891226532</c:v>
                </c:pt>
                <c:pt idx="9572">
                  <c:v>19206.294429075682</c:v>
                </c:pt>
                <c:pt idx="9573">
                  <c:v>19204.288424258073</c:v>
                </c:pt>
                <c:pt idx="9574">
                  <c:v>19202.284829599168</c:v>
                </c:pt>
                <c:pt idx="9575">
                  <c:v>19200.279590071335</c:v>
                </c:pt>
                <c:pt idx="9576">
                  <c:v>19198.274782672397</c:v>
                </c:pt>
                <c:pt idx="9577">
                  <c:v>19196.270501814663</c:v>
                </c:pt>
                <c:pt idx="9578">
                  <c:v>19194.266525389779</c:v>
                </c:pt>
                <c:pt idx="9579">
                  <c:v>19192.263048253055</c:v>
                </c:pt>
                <c:pt idx="9580">
                  <c:v>19190.259976578396</c:v>
                </c:pt>
                <c:pt idx="9581">
                  <c:v>19188.257340243032</c:v>
                </c:pt>
                <c:pt idx="9582">
                  <c:v>19186.255037533643</c:v>
                </c:pt>
                <c:pt idx="9583">
                  <c:v>19184.253199868745</c:v>
                </c:pt>
                <c:pt idx="9584">
                  <c:v>19182.251716063627</c:v>
                </c:pt>
                <c:pt idx="9585">
                  <c:v>19180.25074563138</c:v>
                </c:pt>
                <c:pt idx="9586">
                  <c:v>19178.250137643448</c:v>
                </c:pt>
                <c:pt idx="9587">
                  <c:v>19176.250004887406</c:v>
                </c:pt>
                <c:pt idx="9588">
                  <c:v>19174.250290998003</c:v>
                </c:pt>
                <c:pt idx="9589">
                  <c:v>19172.250901722909</c:v>
                </c:pt>
                <c:pt idx="9590">
                  <c:v>19170.252022326538</c:v>
                </c:pt>
                <c:pt idx="9591">
                  <c:v>19168.25346034074</c:v>
                </c:pt>
                <c:pt idx="9592">
                  <c:v>19166.256422209426</c:v>
                </c:pt>
                <c:pt idx="9593">
                  <c:v>19164.258717008786</c:v>
                </c:pt>
                <c:pt idx="9594">
                  <c:v>19162.261403383538</c:v>
                </c:pt>
                <c:pt idx="9595">
                  <c:v>19160.264565302172</c:v>
                </c:pt>
                <c:pt idx="9596">
                  <c:v>19158.268102300561</c:v>
                </c:pt>
                <c:pt idx="9597">
                  <c:v>19156.272042997247</c:v>
                </c:pt>
                <c:pt idx="9598">
                  <c:v>19154.276485955575</c:v>
                </c:pt>
                <c:pt idx="9599">
                  <c:v>19152.281293464479</c:v>
                </c:pt>
                <c:pt idx="9600">
                  <c:v>19150.286473999255</c:v>
                </c:pt>
                <c:pt idx="9601">
                  <c:v>19148.292146101525</c:v>
                </c:pt>
                <c:pt idx="9602">
                  <c:v>19146.298176285207</c:v>
                </c:pt>
                <c:pt idx="9603">
                  <c:v>19144.30461772635</c:v>
                </c:pt>
                <c:pt idx="9604">
                  <c:v>19142.311678671926</c:v>
                </c:pt>
                <c:pt idx="9605">
                  <c:v>19140.319033691841</c:v>
                </c:pt>
                <c:pt idx="9606">
                  <c:v>19138.326712932885</c:v>
                </c:pt>
                <c:pt idx="9607">
                  <c:v>19136.334870019382</c:v>
                </c:pt>
                <c:pt idx="9608">
                  <c:v>19134.343421513066</c:v>
                </c:pt>
                <c:pt idx="9609">
                  <c:v>19132.352350397403</c:v>
                </c:pt>
                <c:pt idx="9610">
                  <c:v>19130.362486335667</c:v>
                </c:pt>
                <c:pt idx="9611">
                  <c:v>19128.372324396383</c:v>
                </c:pt>
                <c:pt idx="9612">
                  <c:v>19126.382508287843</c:v>
                </c:pt>
                <c:pt idx="9613">
                  <c:v>19124.393125308561</c:v>
                </c:pt>
                <c:pt idx="9614">
                  <c:v>19122.404133823868</c:v>
                </c:pt>
                <c:pt idx="9615">
                  <c:v>19120.415624658537</c:v>
                </c:pt>
                <c:pt idx="9616">
                  <c:v>19118.427478775415</c:v>
                </c:pt>
                <c:pt idx="9617">
                  <c:v>19116.440032236413</c:v>
                </c:pt>
                <c:pt idx="9618">
                  <c:v>19114.452830408856</c:v>
                </c:pt>
                <c:pt idx="9619">
                  <c:v>19112.465942520677</c:v>
                </c:pt>
                <c:pt idx="9620">
                  <c:v>19110.479426987724</c:v>
                </c:pt>
                <c:pt idx="9621">
                  <c:v>19108.493305618038</c:v>
                </c:pt>
                <c:pt idx="9622">
                  <c:v>19106.507644724552</c:v>
                </c:pt>
                <c:pt idx="9623">
                  <c:v>19104.52310874041</c:v>
                </c:pt>
                <c:pt idx="9624">
                  <c:v>19102.538465646863</c:v>
                </c:pt>
                <c:pt idx="9625">
                  <c:v>19100.554094312385</c:v>
                </c:pt>
                <c:pt idx="9626">
                  <c:v>19098.570089364555</c:v>
                </c:pt>
                <c:pt idx="9627">
                  <c:v>19096.586529541721</c:v>
                </c:pt>
                <c:pt idx="9628">
                  <c:v>19094.604919835325</c:v>
                </c:pt>
                <c:pt idx="9629">
                  <c:v>19092.622112124714</c:v>
                </c:pt>
                <c:pt idx="9630">
                  <c:v>19090.639792312428</c:v>
                </c:pt>
                <c:pt idx="9631">
                  <c:v>19088.657811436977</c:v>
                </c:pt>
                <c:pt idx="9632">
                  <c:v>19086.679577815252</c:v>
                </c:pt>
                <c:pt idx="9633">
                  <c:v>19084.70182548264</c:v>
                </c:pt>
                <c:pt idx="9634">
                  <c:v>19082.721105988145</c:v>
                </c:pt>
                <c:pt idx="9635">
                  <c:v>19080.740749927023</c:v>
                </c:pt>
                <c:pt idx="9636">
                  <c:v>19078.760825653535</c:v>
                </c:pt>
                <c:pt idx="9637">
                  <c:v>19076.781303927983</c:v>
                </c:pt>
                <c:pt idx="9638">
                  <c:v>19074.802233744933</c:v>
                </c:pt>
                <c:pt idx="9639">
                  <c:v>19072.823934758031</c:v>
                </c:pt>
                <c:pt idx="9640">
                  <c:v>19070.845801150695</c:v>
                </c:pt>
                <c:pt idx="9641">
                  <c:v>19068.86796575979</c:v>
                </c:pt>
                <c:pt idx="9642">
                  <c:v>19066.890510849957</c:v>
                </c:pt>
                <c:pt idx="9643">
                  <c:v>19064.914111999806</c:v>
                </c:pt>
                <c:pt idx="9644">
                  <c:v>19062.937491826502</c:v>
                </c:pt>
                <c:pt idx="9645">
                  <c:v>19060.974464036404</c:v>
                </c:pt>
                <c:pt idx="9646">
                  <c:v>19058.998636546265</c:v>
                </c:pt>
                <c:pt idx="9647">
                  <c:v>19057.023235913679</c:v>
                </c:pt>
                <c:pt idx="9648">
                  <c:v>19055.048345713283</c:v>
                </c:pt>
                <c:pt idx="9649">
                  <c:v>19053.07395052681</c:v>
                </c:pt>
                <c:pt idx="9650">
                  <c:v>19051.099837047521</c:v>
                </c:pt>
                <c:pt idx="9651">
                  <c:v>19049.126097283672</c:v>
                </c:pt>
                <c:pt idx="9652">
                  <c:v>19047.153694944347</c:v>
                </c:pt>
                <c:pt idx="9653">
                  <c:v>19045.180766241741</c:v>
                </c:pt>
                <c:pt idx="9654">
                  <c:v>19043.208207802178</c:v>
                </c:pt>
                <c:pt idx="9655">
                  <c:v>19041.236347856408</c:v>
                </c:pt>
                <c:pt idx="9656">
                  <c:v>19039.264639054149</c:v>
                </c:pt>
                <c:pt idx="9657">
                  <c:v>19037.293294790332</c:v>
                </c:pt>
                <c:pt idx="9658">
                  <c:v>19035.322545944065</c:v>
                </c:pt>
                <c:pt idx="9659">
                  <c:v>19033.352024407948</c:v>
                </c:pt>
                <c:pt idx="9660">
                  <c:v>19031.381983173029</c:v>
                </c:pt>
                <c:pt idx="9661">
                  <c:v>19029.412277622763</c:v>
                </c:pt>
                <c:pt idx="9662">
                  <c:v>19027.443049122703</c:v>
                </c:pt>
                <c:pt idx="9663">
                  <c:v>19025.474188604378</c:v>
                </c:pt>
                <c:pt idx="9664">
                  <c:v>19023.50618447578</c:v>
                </c:pt>
                <c:pt idx="9665">
                  <c:v>19022.970455907773</c:v>
                </c:pt>
                <c:pt idx="9666">
                  <c:v>19021.002650507577</c:v>
                </c:pt>
                <c:pt idx="9667">
                  <c:v>19019.035265639712</c:v>
                </c:pt>
                <c:pt idx="9668">
                  <c:v>19017.068299994742</c:v>
                </c:pt>
                <c:pt idx="9669">
                  <c:v>19015.101787255335</c:v>
                </c:pt>
                <c:pt idx="9670">
                  <c:v>19013.135677242364</c:v>
                </c:pt>
                <c:pt idx="9671">
                  <c:v>19011.172503143134</c:v>
                </c:pt>
                <c:pt idx="9672">
                  <c:v>19009.207202217382</c:v>
                </c:pt>
                <c:pt idx="9673">
                  <c:v>19007.242324483017</c:v>
                </c:pt>
                <c:pt idx="9674">
                  <c:v>19005.277836787955</c:v>
                </c:pt>
                <c:pt idx="9675">
                  <c:v>19003.315915481209</c:v>
                </c:pt>
                <c:pt idx="9676">
                  <c:v>19001.352206075866</c:v>
                </c:pt>
                <c:pt idx="9677">
                  <c:v>18999.388882604002</c:v>
                </c:pt>
                <c:pt idx="9678">
                  <c:v>18997.426019131613</c:v>
                </c:pt>
                <c:pt idx="9679">
                  <c:v>18995.463562452034</c:v>
                </c:pt>
                <c:pt idx="9680">
                  <c:v>18993.5015553417</c:v>
                </c:pt>
                <c:pt idx="9681">
                  <c:v>18991.539922863725</c:v>
                </c:pt>
                <c:pt idx="9682">
                  <c:v>18989.578667062538</c:v>
                </c:pt>
                <c:pt idx="9683">
                  <c:v>18987.618044925744</c:v>
                </c:pt>
                <c:pt idx="9684">
                  <c:v>18985.657618866138</c:v>
                </c:pt>
                <c:pt idx="9685">
                  <c:v>18983.697574373859</c:v>
                </c:pt>
                <c:pt idx="9686">
                  <c:v>18981.738126058051</c:v>
                </c:pt>
                <c:pt idx="9687">
                  <c:v>18979.778821957509</c:v>
                </c:pt>
                <c:pt idx="9688">
                  <c:v>18977.819956237319</c:v>
                </c:pt>
                <c:pt idx="9689">
                  <c:v>18975.861512485386</c:v>
                </c:pt>
                <c:pt idx="9690">
                  <c:v>18973.903435840388</c:v>
                </c:pt>
                <c:pt idx="9691">
                  <c:v>18971.945808540571</c:v>
                </c:pt>
                <c:pt idx="9692">
                  <c:v>18969.988525366269</c:v>
                </c:pt>
                <c:pt idx="9693">
                  <c:v>18968.031699493888</c:v>
                </c:pt>
                <c:pt idx="9694">
                  <c:v>18966.075256388158</c:v>
                </c:pt>
                <c:pt idx="9695">
                  <c:v>18964.11925997584</c:v>
                </c:pt>
                <c:pt idx="9696">
                  <c:v>18962.163671496706</c:v>
                </c:pt>
                <c:pt idx="9697">
                  <c:v>18960.208422908338</c:v>
                </c:pt>
                <c:pt idx="9698">
                  <c:v>18958.253585352104</c:v>
                </c:pt>
                <c:pt idx="9699">
                  <c:v>18956.299145856312</c:v>
                </c:pt>
                <c:pt idx="9700">
                  <c:v>18954.345158382937</c:v>
                </c:pt>
                <c:pt idx="9701">
                  <c:v>18952.391754909338</c:v>
                </c:pt>
                <c:pt idx="9702">
                  <c:v>18950.438541664102</c:v>
                </c:pt>
                <c:pt idx="9703">
                  <c:v>18948.485732943409</c:v>
                </c:pt>
                <c:pt idx="9704">
                  <c:v>18946.533300226318</c:v>
                </c:pt>
                <c:pt idx="9705">
                  <c:v>18944.581284871321</c:v>
                </c:pt>
                <c:pt idx="9706">
                  <c:v>18942.629719264707</c:v>
                </c:pt>
                <c:pt idx="9707">
                  <c:v>18940.678519649518</c:v>
                </c:pt>
                <c:pt idx="9708">
                  <c:v>18938.727818965799</c:v>
                </c:pt>
                <c:pt idx="9709">
                  <c:v>18936.777463137612</c:v>
                </c:pt>
                <c:pt idx="9710">
                  <c:v>18934.827530758233</c:v>
                </c:pt>
                <c:pt idx="9711">
                  <c:v>18932.877967242574</c:v>
                </c:pt>
                <c:pt idx="9712">
                  <c:v>18930.928737128324</c:v>
                </c:pt>
                <c:pt idx="9713">
                  <c:v>18928.982664350959</c:v>
                </c:pt>
                <c:pt idx="9714">
                  <c:v>18927.034268223462</c:v>
                </c:pt>
                <c:pt idx="9715">
                  <c:v>18925.086263779634</c:v>
                </c:pt>
                <c:pt idx="9716">
                  <c:v>18923.139048974266</c:v>
                </c:pt>
                <c:pt idx="9717">
                  <c:v>18921.191977658258</c:v>
                </c:pt>
                <c:pt idx="9718">
                  <c:v>18919.24518255021</c:v>
                </c:pt>
                <c:pt idx="9719">
                  <c:v>18917.298939665176</c:v>
                </c:pt>
                <c:pt idx="9720">
                  <c:v>18915.352980100997</c:v>
                </c:pt>
                <c:pt idx="9721">
                  <c:v>18913.407376497111</c:v>
                </c:pt>
                <c:pt idx="9722">
                  <c:v>18911.462220950827</c:v>
                </c:pt>
                <c:pt idx="9723">
                  <c:v>18909.517469591206</c:v>
                </c:pt>
                <c:pt idx="9724">
                  <c:v>18907.573139235661</c:v>
                </c:pt>
                <c:pt idx="9725">
                  <c:v>18905.630298073906</c:v>
                </c:pt>
                <c:pt idx="9726">
                  <c:v>18903.686724464143</c:v>
                </c:pt>
                <c:pt idx="9727">
                  <c:v>18901.743572709769</c:v>
                </c:pt>
                <c:pt idx="9728">
                  <c:v>18899.800782059203</c:v>
                </c:pt>
                <c:pt idx="9729">
                  <c:v>18897.858923986958</c:v>
                </c:pt>
                <c:pt idx="9730">
                  <c:v>18895.917888057855</c:v>
                </c:pt>
                <c:pt idx="9731">
                  <c:v>18893.976358270753</c:v>
                </c:pt>
                <c:pt idx="9732">
                  <c:v>18892.035212030307</c:v>
                </c:pt>
                <c:pt idx="9733">
                  <c:v>18890.094450930515</c:v>
                </c:pt>
                <c:pt idx="9734">
                  <c:v>18888.154052250884</c:v>
                </c:pt>
                <c:pt idx="9735">
                  <c:v>18886.214052101383</c:v>
                </c:pt>
                <c:pt idx="9736">
                  <c:v>18884.274448144359</c:v>
                </c:pt>
                <c:pt idx="9737">
                  <c:v>18882.335246961899</c:v>
                </c:pt>
                <c:pt idx="9738">
                  <c:v>18880.397590606321</c:v>
                </c:pt>
                <c:pt idx="9739">
                  <c:v>18878.459562106258</c:v>
                </c:pt>
                <c:pt idx="9740">
                  <c:v>18876.521578906926</c:v>
                </c:pt>
                <c:pt idx="9741">
                  <c:v>18874.583969766547</c:v>
                </c:pt>
                <c:pt idx="9742">
                  <c:v>18872.646772642755</c:v>
                </c:pt>
                <c:pt idx="9743">
                  <c:v>18870.709968640167</c:v>
                </c:pt>
                <c:pt idx="9744">
                  <c:v>18868.773643576398</c:v>
                </c:pt>
                <c:pt idx="9745">
                  <c:v>18866.837629926882</c:v>
                </c:pt>
                <c:pt idx="9746">
                  <c:v>18864.902099465435</c:v>
                </c:pt>
                <c:pt idx="9747">
                  <c:v>18862.966905326142</c:v>
                </c:pt>
                <c:pt idx="9748">
                  <c:v>18861.032061890925</c:v>
                </c:pt>
                <c:pt idx="9749">
                  <c:v>18859.097698162965</c:v>
                </c:pt>
                <c:pt idx="9750">
                  <c:v>18857.163664282867</c:v>
                </c:pt>
                <c:pt idx="9751">
                  <c:v>18855.230085154046</c:v>
                </c:pt>
                <c:pt idx="9752">
                  <c:v>18853.296887154953</c:v>
                </c:pt>
                <c:pt idx="9753">
                  <c:v>18851.36401405104</c:v>
                </c:pt>
                <c:pt idx="9754">
                  <c:v>18849.431546186963</c:v>
                </c:pt>
                <c:pt idx="9755">
                  <c:v>18847.499505688629</c:v>
                </c:pt>
                <c:pt idx="9756">
                  <c:v>18845.567817680243</c:v>
                </c:pt>
                <c:pt idx="9757">
                  <c:v>18843.636569127953</c:v>
                </c:pt>
                <c:pt idx="9758">
                  <c:v>18841.705761336601</c:v>
                </c:pt>
                <c:pt idx="9759">
                  <c:v>18839.775260959203</c:v>
                </c:pt>
                <c:pt idx="9760">
                  <c:v>18837.846514975525</c:v>
                </c:pt>
                <c:pt idx="9761">
                  <c:v>18835.916911829765</c:v>
                </c:pt>
                <c:pt idx="9762">
                  <c:v>18833.987601739442</c:v>
                </c:pt>
                <c:pt idx="9763">
                  <c:v>18832.058781556159</c:v>
                </c:pt>
                <c:pt idx="9764">
                  <c:v>18830.130312914935</c:v>
                </c:pt>
                <c:pt idx="9765">
                  <c:v>18828.20223280917</c:v>
                </c:pt>
                <c:pt idx="9766">
                  <c:v>18826.274584084898</c:v>
                </c:pt>
                <c:pt idx="9767">
                  <c:v>18824.415389990158</c:v>
                </c:pt>
                <c:pt idx="9768">
                  <c:v>18822.488517701287</c:v>
                </c:pt>
                <c:pt idx="9769">
                  <c:v>18820.561992093881</c:v>
                </c:pt>
                <c:pt idx="9770">
                  <c:v>18818.636005836888</c:v>
                </c:pt>
                <c:pt idx="9771">
                  <c:v>18816.710268764386</c:v>
                </c:pt>
                <c:pt idx="9772">
                  <c:v>18814.784991807734</c:v>
                </c:pt>
                <c:pt idx="9773">
                  <c:v>18812.86003426816</c:v>
                </c:pt>
                <c:pt idx="9774">
                  <c:v>18810.935530537346</c:v>
                </c:pt>
                <c:pt idx="9775">
                  <c:v>18809.011405329638</c:v>
                </c:pt>
                <c:pt idx="9776">
                  <c:v>18807.087688640269</c:v>
                </c:pt>
                <c:pt idx="9777">
                  <c:v>18805.165107664656</c:v>
                </c:pt>
                <c:pt idx="9778">
                  <c:v>18803.242111997257</c:v>
                </c:pt>
                <c:pt idx="9779">
                  <c:v>18801.320239934001</c:v>
                </c:pt>
                <c:pt idx="9780">
                  <c:v>18799.398012131227</c:v>
                </c:pt>
                <c:pt idx="9781">
                  <c:v>18797.476272432916</c:v>
                </c:pt>
                <c:pt idx="9782">
                  <c:v>18795.556430911318</c:v>
                </c:pt>
                <c:pt idx="9783">
                  <c:v>18793.635382837627</c:v>
                </c:pt>
                <c:pt idx="9784">
                  <c:v>18791.714774677508</c:v>
                </c:pt>
                <c:pt idx="9785">
                  <c:v>18789.794592789109</c:v>
                </c:pt>
                <c:pt idx="9786">
                  <c:v>18787.875031161544</c:v>
                </c:pt>
                <c:pt idx="9787">
                  <c:v>18785.955587970722</c:v>
                </c:pt>
                <c:pt idx="9788">
                  <c:v>18784.036550726061</c:v>
                </c:pt>
                <c:pt idx="9789">
                  <c:v>18782.11793011217</c:v>
                </c:pt>
                <c:pt idx="9790">
                  <c:v>18780.199671464812</c:v>
                </c:pt>
                <c:pt idx="9791">
                  <c:v>18778.28179236285</c:v>
                </c:pt>
                <c:pt idx="9792">
                  <c:v>18776.364271501789</c:v>
                </c:pt>
                <c:pt idx="9793">
                  <c:v>18774.447178830993</c:v>
                </c:pt>
                <c:pt idx="9794">
                  <c:v>18772.530500541507</c:v>
                </c:pt>
                <c:pt idx="9795">
                  <c:v>18770.614238090395</c:v>
                </c:pt>
                <c:pt idx="9796">
                  <c:v>18768.698305456335</c:v>
                </c:pt>
                <c:pt idx="9797">
                  <c:v>18766.782917516681</c:v>
                </c:pt>
                <c:pt idx="9798">
                  <c:v>18764.867830985651</c:v>
                </c:pt>
                <c:pt idx="9799">
                  <c:v>18762.95312621423</c:v>
                </c:pt>
                <c:pt idx="9800">
                  <c:v>18761.038824094303</c:v>
                </c:pt>
                <c:pt idx="9801">
                  <c:v>18759.124856996692</c:v>
                </c:pt>
                <c:pt idx="9802">
                  <c:v>18757.211387252268</c:v>
                </c:pt>
                <c:pt idx="9803">
                  <c:v>18755.300614976946</c:v>
                </c:pt>
                <c:pt idx="9804">
                  <c:v>18753.387883005646</c:v>
                </c:pt>
                <c:pt idx="9805">
                  <c:v>18751.526330090797</c:v>
                </c:pt>
                <c:pt idx="9806">
                  <c:v>18749.616694008877</c:v>
                </c:pt>
                <c:pt idx="9807">
                  <c:v>18747.705030439764</c:v>
                </c:pt>
                <c:pt idx="9808">
                  <c:v>18745.793958461945</c:v>
                </c:pt>
                <c:pt idx="9809">
                  <c:v>18743.883140185513</c:v>
                </c:pt>
                <c:pt idx="9810">
                  <c:v>18741.972881312122</c:v>
                </c:pt>
                <c:pt idx="9811">
                  <c:v>18740.062855228127</c:v>
                </c:pt>
                <c:pt idx="9812">
                  <c:v>18738.153158669593</c:v>
                </c:pt>
                <c:pt idx="9813">
                  <c:v>18736.243840754796</c:v>
                </c:pt>
                <c:pt idx="9814">
                  <c:v>18734.334941121444</c:v>
                </c:pt>
                <c:pt idx="9815">
                  <c:v>18732.426422462962</c:v>
                </c:pt>
                <c:pt idx="9816">
                  <c:v>18730.51828769438</c:v>
                </c:pt>
                <c:pt idx="9817">
                  <c:v>18728.610555132993</c:v>
                </c:pt>
                <c:pt idx="9818">
                  <c:v>18727.551763278243</c:v>
                </c:pt>
                <c:pt idx="9819">
                  <c:v>18725.644755072492</c:v>
                </c:pt>
                <c:pt idx="9820">
                  <c:v>18723.73823389367</c:v>
                </c:pt>
                <c:pt idx="9821">
                  <c:v>18721.831928850617</c:v>
                </c:pt>
                <c:pt idx="9822">
                  <c:v>18719.926108371114</c:v>
                </c:pt>
                <c:pt idx="9823">
                  <c:v>18718.020684946474</c:v>
                </c:pt>
                <c:pt idx="9824">
                  <c:v>18716.115588992718</c:v>
                </c:pt>
                <c:pt idx="9825">
                  <c:v>18714.210934556268</c:v>
                </c:pt>
                <c:pt idx="9826">
                  <c:v>18712.306658656413</c:v>
                </c:pt>
                <c:pt idx="9827">
                  <c:v>18710.402769623775</c:v>
                </c:pt>
                <c:pt idx="9828">
                  <c:v>18708.499294280718</c:v>
                </c:pt>
                <c:pt idx="9829">
                  <c:v>18706.596327245017</c:v>
                </c:pt>
                <c:pt idx="9830">
                  <c:v>18704.693602032392</c:v>
                </c:pt>
                <c:pt idx="9831">
                  <c:v>18702.791174807429</c:v>
                </c:pt>
                <c:pt idx="9832">
                  <c:v>18700.889185806976</c:v>
                </c:pt>
                <c:pt idx="9833">
                  <c:v>18698.987569082696</c:v>
                </c:pt>
                <c:pt idx="9834">
                  <c:v>18697.086378458265</c:v>
                </c:pt>
                <c:pt idx="9835">
                  <c:v>18695.185759379761</c:v>
                </c:pt>
                <c:pt idx="9836">
                  <c:v>18693.285266943785</c:v>
                </c:pt>
                <c:pt idx="9837">
                  <c:v>18691.385412265143</c:v>
                </c:pt>
                <c:pt idx="9838">
                  <c:v>18689.485690158788</c:v>
                </c:pt>
                <c:pt idx="9839">
                  <c:v>18687.586425681027</c:v>
                </c:pt>
                <c:pt idx="9840">
                  <c:v>18685.687492177574</c:v>
                </c:pt>
                <c:pt idx="9841">
                  <c:v>18683.7890022881</c:v>
                </c:pt>
                <c:pt idx="9842">
                  <c:v>18681.890901465831</c:v>
                </c:pt>
                <c:pt idx="9843">
                  <c:v>18679.993634851209</c:v>
                </c:pt>
                <c:pt idx="9844">
                  <c:v>18678.096276432232</c:v>
                </c:pt>
                <c:pt idx="9845">
                  <c:v>18676.199265922267</c:v>
                </c:pt>
                <c:pt idx="9846">
                  <c:v>18674.302670949739</c:v>
                </c:pt>
                <c:pt idx="9847">
                  <c:v>18672.406426863439</c:v>
                </c:pt>
                <c:pt idx="9848">
                  <c:v>18670.510795520815</c:v>
                </c:pt>
                <c:pt idx="9849">
                  <c:v>18668.615371057505</c:v>
                </c:pt>
                <c:pt idx="9850">
                  <c:v>18666.720358838335</c:v>
                </c:pt>
                <c:pt idx="9851">
                  <c:v>18664.825736523773</c:v>
                </c:pt>
                <c:pt idx="9852">
                  <c:v>18662.931508800928</c:v>
                </c:pt>
                <c:pt idx="9853">
                  <c:v>18661.037597193641</c:v>
                </c:pt>
                <c:pt idx="9854">
                  <c:v>18659.14408029605</c:v>
                </c:pt>
                <c:pt idx="9855">
                  <c:v>18657.250937971887</c:v>
                </c:pt>
                <c:pt idx="9856">
                  <c:v>18655.358163559362</c:v>
                </c:pt>
                <c:pt idx="9857">
                  <c:v>18653.465851650744</c:v>
                </c:pt>
                <c:pt idx="9858">
                  <c:v>18651.574436106406</c:v>
                </c:pt>
                <c:pt idx="9859">
                  <c:v>18649.682804917054</c:v>
                </c:pt>
                <c:pt idx="9860">
                  <c:v>18647.791588731583</c:v>
                </c:pt>
                <c:pt idx="9861">
                  <c:v>18645.900715522424</c:v>
                </c:pt>
                <c:pt idx="9862">
                  <c:v>18644.010270802657</c:v>
                </c:pt>
                <c:pt idx="9863">
                  <c:v>18642.120179750407</c:v>
                </c:pt>
                <c:pt idx="9864">
                  <c:v>18640.230764259672</c:v>
                </c:pt>
                <c:pt idx="9865">
                  <c:v>18638.341444595328</c:v>
                </c:pt>
                <c:pt idx="9866">
                  <c:v>18636.452515754845</c:v>
                </c:pt>
                <c:pt idx="9867">
                  <c:v>18634.563948827232</c:v>
                </c:pt>
                <c:pt idx="9868">
                  <c:v>18632.675764735191</c:v>
                </c:pt>
                <c:pt idx="9869">
                  <c:v>18630.78796385539</c:v>
                </c:pt>
                <c:pt idx="9870">
                  <c:v>18628.900594240979</c:v>
                </c:pt>
                <c:pt idx="9871">
                  <c:v>18627.013666026854</c:v>
                </c:pt>
                <c:pt idx="9872">
                  <c:v>18625.127004053185</c:v>
                </c:pt>
                <c:pt idx="9873">
                  <c:v>18623.241274244003</c:v>
                </c:pt>
                <c:pt idx="9874">
                  <c:v>18621.355423650828</c:v>
                </c:pt>
                <c:pt idx="9875">
                  <c:v>18619.469947584483</c:v>
                </c:pt>
                <c:pt idx="9876">
                  <c:v>18617.584815505976</c:v>
                </c:pt>
                <c:pt idx="9877">
                  <c:v>18615.700172715719</c:v>
                </c:pt>
                <c:pt idx="9878">
                  <c:v>18613.815823120982</c:v>
                </c:pt>
                <c:pt idx="9879">
                  <c:v>18611.93203014055</c:v>
                </c:pt>
                <c:pt idx="9880">
                  <c:v>18610.048506337618</c:v>
                </c:pt>
                <c:pt idx="9881">
                  <c:v>18608.165328261548</c:v>
                </c:pt>
                <c:pt idx="9882">
                  <c:v>18606.282484091273</c:v>
                </c:pt>
                <c:pt idx="9883">
                  <c:v>18604.400109661179</c:v>
                </c:pt>
                <c:pt idx="9884">
                  <c:v>18602.518108653006</c:v>
                </c:pt>
                <c:pt idx="9885">
                  <c:v>18600.636443357776</c:v>
                </c:pt>
                <c:pt idx="9886">
                  <c:v>18598.755174435846</c:v>
                </c:pt>
                <c:pt idx="9887">
                  <c:v>18596.874235312847</c:v>
                </c:pt>
                <c:pt idx="9888">
                  <c:v>18594.993766350497</c:v>
                </c:pt>
                <c:pt idx="9889">
                  <c:v>18593.113628312589</c:v>
                </c:pt>
                <c:pt idx="9890">
                  <c:v>18591.233877667728</c:v>
                </c:pt>
                <c:pt idx="9891">
                  <c:v>18589.354550233737</c:v>
                </c:pt>
                <c:pt idx="9892">
                  <c:v>18587.476097148887</c:v>
                </c:pt>
                <c:pt idx="9893">
                  <c:v>18585.597481210218</c:v>
                </c:pt>
                <c:pt idx="9894">
                  <c:v>18583.719224920758</c:v>
                </c:pt>
                <c:pt idx="9895">
                  <c:v>18581.841783159503</c:v>
                </c:pt>
                <c:pt idx="9896">
                  <c:v>18579.96429372593</c:v>
                </c:pt>
                <c:pt idx="9897">
                  <c:v>18578.087245852694</c:v>
                </c:pt>
                <c:pt idx="9898">
                  <c:v>18576.213267085415</c:v>
                </c:pt>
                <c:pt idx="9899">
                  <c:v>18574.336945505878</c:v>
                </c:pt>
                <c:pt idx="9900">
                  <c:v>18572.460975398582</c:v>
                </c:pt>
                <c:pt idx="9901">
                  <c:v>18570.585388549927</c:v>
                </c:pt>
                <c:pt idx="9902">
                  <c:v>18568.710178885631</c:v>
                </c:pt>
                <c:pt idx="9903">
                  <c:v>18566.835965418457</c:v>
                </c:pt>
                <c:pt idx="9904">
                  <c:v>18564.961479266767</c:v>
                </c:pt>
                <c:pt idx="9905">
                  <c:v>18563.087467281177</c:v>
                </c:pt>
                <c:pt idx="9906">
                  <c:v>18561.213763861881</c:v>
                </c:pt>
                <c:pt idx="9907">
                  <c:v>18559.340433774614</c:v>
                </c:pt>
                <c:pt idx="9908">
                  <c:v>18557.470238093396</c:v>
                </c:pt>
                <c:pt idx="9909">
                  <c:v>18555.597732221337</c:v>
                </c:pt>
                <c:pt idx="9910">
                  <c:v>18553.725516107683</c:v>
                </c:pt>
                <c:pt idx="9911">
                  <c:v>18551.853769032197</c:v>
                </c:pt>
                <c:pt idx="9912">
                  <c:v>18549.982334929104</c:v>
                </c:pt>
                <c:pt idx="9913">
                  <c:v>18548.112724714432</c:v>
                </c:pt>
                <c:pt idx="9914">
                  <c:v>18546.242106737544</c:v>
                </c:pt>
                <c:pt idx="9915">
                  <c:v>18544.37177390499</c:v>
                </c:pt>
                <c:pt idx="9916">
                  <c:v>18542.501849689947</c:v>
                </c:pt>
                <c:pt idx="9917">
                  <c:v>18540.632365578993</c:v>
                </c:pt>
                <c:pt idx="9918">
                  <c:v>18538.763172884846</c:v>
                </c:pt>
                <c:pt idx="9919">
                  <c:v>18536.894446751594</c:v>
                </c:pt>
                <c:pt idx="9920">
                  <c:v>18535.026244048066</c:v>
                </c:pt>
                <c:pt idx="9921">
                  <c:v>18533.158195646123</c:v>
                </c:pt>
                <c:pt idx="9922">
                  <c:v>18531.29058821997</c:v>
                </c:pt>
                <c:pt idx="9923">
                  <c:v>18529.423295691824</c:v>
                </c:pt>
                <c:pt idx="9924">
                  <c:v>18527.558690128033</c:v>
                </c:pt>
                <c:pt idx="9925">
                  <c:v>18525.692181214683</c:v>
                </c:pt>
                <c:pt idx="9926">
                  <c:v>18523.826005581101</c:v>
                </c:pt>
                <c:pt idx="9927">
                  <c:v>18521.960286914815</c:v>
                </c:pt>
                <c:pt idx="9928">
                  <c:v>18520.094963304706</c:v>
                </c:pt>
                <c:pt idx="9929">
                  <c:v>18518.22993027703</c:v>
                </c:pt>
                <c:pt idx="9930">
                  <c:v>18516.365254958731</c:v>
                </c:pt>
                <c:pt idx="9931">
                  <c:v>18514.501041783646</c:v>
                </c:pt>
                <c:pt idx="9932">
                  <c:v>18512.63718247533</c:v>
                </c:pt>
                <c:pt idx="9933">
                  <c:v>18510.773622522262</c:v>
                </c:pt>
                <c:pt idx="9934">
                  <c:v>18508.910443190001</c:v>
                </c:pt>
                <c:pt idx="9935">
                  <c:v>18507.0477307863</c:v>
                </c:pt>
                <c:pt idx="9936">
                  <c:v>18505.185294706735</c:v>
                </c:pt>
                <c:pt idx="9937">
                  <c:v>18503.323251509439</c:v>
                </c:pt>
                <c:pt idx="9938">
                  <c:v>18501.461599532879</c:v>
                </c:pt>
                <c:pt idx="9939">
                  <c:v>18499.60035255774</c:v>
                </c:pt>
                <c:pt idx="9940">
                  <c:v>18497.739441905</c:v>
                </c:pt>
                <c:pt idx="9941">
                  <c:v>18495.87889218437</c:v>
                </c:pt>
                <c:pt idx="9942">
                  <c:v>18494.018702202353</c:v>
                </c:pt>
                <c:pt idx="9943">
                  <c:v>18492.158978378724</c:v>
                </c:pt>
                <c:pt idx="9944">
                  <c:v>18490.299541963581</c:v>
                </c:pt>
                <c:pt idx="9945">
                  <c:v>18488.440520351502</c:v>
                </c:pt>
                <c:pt idx="9946">
                  <c:v>18486.582003940264</c:v>
                </c:pt>
                <c:pt idx="9947">
                  <c:v>18484.723738097295</c:v>
                </c:pt>
                <c:pt idx="9948">
                  <c:v>18482.865932852219</c:v>
                </c:pt>
                <c:pt idx="9949">
                  <c:v>18481.008408637863</c:v>
                </c:pt>
                <c:pt idx="9950">
                  <c:v>18479.166691073238</c:v>
                </c:pt>
                <c:pt idx="9951">
                  <c:v>18477.31048144379</c:v>
                </c:pt>
                <c:pt idx="9952">
                  <c:v>18475.454125522814</c:v>
                </c:pt>
                <c:pt idx="9953">
                  <c:v>18473.598124322925</c:v>
                </c:pt>
                <c:pt idx="9954">
                  <c:v>18471.742482873971</c:v>
                </c:pt>
                <c:pt idx="9955">
                  <c:v>18469.887151248571</c:v>
                </c:pt>
                <c:pt idx="9956">
                  <c:v>18468.032922683953</c:v>
                </c:pt>
                <c:pt idx="9957">
                  <c:v>18466.178330102844</c:v>
                </c:pt>
                <c:pt idx="9958">
                  <c:v>18464.324110268812</c:v>
                </c:pt>
                <c:pt idx="9959">
                  <c:v>18462.470262466577</c:v>
                </c:pt>
                <c:pt idx="9960">
                  <c:v>18460.616803617486</c:v>
                </c:pt>
                <c:pt idx="9961">
                  <c:v>18458.763720220213</c:v>
                </c:pt>
                <c:pt idx="9962">
                  <c:v>18456.910997866391</c:v>
                </c:pt>
                <c:pt idx="9963">
                  <c:v>18455.058688452715</c:v>
                </c:pt>
                <c:pt idx="9964">
                  <c:v>18453.207228561205</c:v>
                </c:pt>
                <c:pt idx="9965">
                  <c:v>18451.355624324242</c:v>
                </c:pt>
                <c:pt idx="9966">
                  <c:v>18449.504390802296</c:v>
                </c:pt>
                <c:pt idx="9967">
                  <c:v>18447.653604120344</c:v>
                </c:pt>
                <c:pt idx="9968">
                  <c:v>18445.803198768903</c:v>
                </c:pt>
                <c:pt idx="9969">
                  <c:v>18443.953120731534</c:v>
                </c:pt>
                <c:pt idx="9970">
                  <c:v>18442.103421291082</c:v>
                </c:pt>
                <c:pt idx="9971">
                  <c:v>18440.254082801181</c:v>
                </c:pt>
                <c:pt idx="9972">
                  <c:v>18438.405155766097</c:v>
                </c:pt>
                <c:pt idx="9973">
                  <c:v>18436.556592318891</c:v>
                </c:pt>
                <c:pt idx="9974">
                  <c:v>18434.708475892403</c:v>
                </c:pt>
                <c:pt idx="9975">
                  <c:v>18432.860592424411</c:v>
                </c:pt>
                <c:pt idx="9976">
                  <c:v>18431.013183992443</c:v>
                </c:pt>
                <c:pt idx="9977">
                  <c:v>18429.166034912454</c:v>
                </c:pt>
                <c:pt idx="9978">
                  <c:v>18427.319257885425</c:v>
                </c:pt>
                <c:pt idx="9979">
                  <c:v>18425.47292663046</c:v>
                </c:pt>
                <c:pt idx="9980">
                  <c:v>18423.626880941902</c:v>
                </c:pt>
                <c:pt idx="9981">
                  <c:v>18421.781207331631</c:v>
                </c:pt>
                <c:pt idx="9982">
                  <c:v>18419.935942260276</c:v>
                </c:pt>
                <c:pt idx="9983">
                  <c:v>18418.091045461308</c:v>
                </c:pt>
                <c:pt idx="9984">
                  <c:v>18416.24656328429</c:v>
                </c:pt>
                <c:pt idx="9985">
                  <c:v>18414.402375211263</c:v>
                </c:pt>
                <c:pt idx="9986">
                  <c:v>18412.558674539734</c:v>
                </c:pt>
                <c:pt idx="9987">
                  <c:v>18410.715206510646</c:v>
                </c:pt>
                <c:pt idx="9988">
                  <c:v>18408.872123776688</c:v>
                </c:pt>
                <c:pt idx="9989">
                  <c:v>18407.029440940296</c:v>
                </c:pt>
                <c:pt idx="9990">
                  <c:v>18405.187169313442</c:v>
                </c:pt>
                <c:pt idx="9991">
                  <c:v>18403.345188122668</c:v>
                </c:pt>
                <c:pt idx="9992">
                  <c:v>18401.507467199212</c:v>
                </c:pt>
                <c:pt idx="9993">
                  <c:v>18399.666212689885</c:v>
                </c:pt>
                <c:pt idx="9994">
                  <c:v>18397.825358975093</c:v>
                </c:pt>
                <c:pt idx="9995">
                  <c:v>18395.984850625464</c:v>
                </c:pt>
                <c:pt idx="9996">
                  <c:v>18394.144702167931</c:v>
                </c:pt>
                <c:pt idx="9997">
                  <c:v>18392.305012067383</c:v>
                </c:pt>
                <c:pt idx="9998">
                  <c:v>18390.473831781484</c:v>
                </c:pt>
                <c:pt idx="9999">
                  <c:v>18388.634876868502</c:v>
                </c:pt>
                <c:pt idx="10000">
                  <c:v>18386.79627550182</c:v>
                </c:pt>
                <c:pt idx="10001">
                  <c:v>18384.958002304418</c:v>
                </c:pt>
                <c:pt idx="10002">
                  <c:v>18383.12010231863</c:v>
                </c:pt>
                <c:pt idx="10003">
                  <c:v>18381.2826074492</c:v>
                </c:pt>
                <c:pt idx="10004">
                  <c:v>18379.445398802884</c:v>
                </c:pt>
                <c:pt idx="10005">
                  <c:v>18377.60858135347</c:v>
                </c:pt>
                <c:pt idx="10006">
                  <c:v>18375.772137823988</c:v>
                </c:pt>
                <c:pt idx="10007">
                  <c:v>18373.936029496868</c:v>
                </c:pt>
                <c:pt idx="10008">
                  <c:v>18372.100302334078</c:v>
                </c:pt>
                <c:pt idx="10009">
                  <c:v>18370.264956221385</c:v>
                </c:pt>
                <c:pt idx="10010">
                  <c:v>18368.430619696712</c:v>
                </c:pt>
                <c:pt idx="10011">
                  <c:v>18366.595978204536</c:v>
                </c:pt>
                <c:pt idx="10012">
                  <c:v>18364.761730401588</c:v>
                </c:pt>
                <c:pt idx="10013">
                  <c:v>18362.927884575667</c:v>
                </c:pt>
                <c:pt idx="10014">
                  <c:v>18361.09434500918</c:v>
                </c:pt>
                <c:pt idx="10015">
                  <c:v>18359.261256751186</c:v>
                </c:pt>
                <c:pt idx="10016">
                  <c:v>18357.42852808243</c:v>
                </c:pt>
                <c:pt idx="10017">
                  <c:v>18355.596101002495</c:v>
                </c:pt>
                <c:pt idx="10018">
                  <c:v>18353.764079978821</c:v>
                </c:pt>
                <c:pt idx="10019">
                  <c:v>18351.932396936907</c:v>
                </c:pt>
                <c:pt idx="10020">
                  <c:v>18350.101781323337</c:v>
                </c:pt>
                <c:pt idx="10021">
                  <c:v>18348.270842320995</c:v>
                </c:pt>
                <c:pt idx="10022">
                  <c:v>18346.440292724914</c:v>
                </c:pt>
                <c:pt idx="10023">
                  <c:v>18344.610083560747</c:v>
                </c:pt>
                <c:pt idx="10024">
                  <c:v>18342.780288930859</c:v>
                </c:pt>
                <c:pt idx="10025">
                  <c:v>18340.950819850139</c:v>
                </c:pt>
                <c:pt idx="10026">
                  <c:v>18339.121763221054</c:v>
                </c:pt>
                <c:pt idx="10027">
                  <c:v>18337.293031493569</c:v>
                </c:pt>
                <c:pt idx="10028">
                  <c:v>18335.464644845826</c:v>
                </c:pt>
                <c:pt idx="10029">
                  <c:v>18333.636592313378</c:v>
                </c:pt>
                <c:pt idx="10030">
                  <c:v>18331.808911247696</c:v>
                </c:pt>
                <c:pt idx="10031">
                  <c:v>18329.981577823532</c:v>
                </c:pt>
                <c:pt idx="10032">
                  <c:v>18328.154688667521</c:v>
                </c:pt>
                <c:pt idx="10033">
                  <c:v>18326.328547080051</c:v>
                </c:pt>
                <c:pt idx="10034">
                  <c:v>18324.502402694976</c:v>
                </c:pt>
                <c:pt idx="10035">
                  <c:v>18322.676540811724</c:v>
                </c:pt>
                <c:pt idx="10036">
                  <c:v>18320.851027556688</c:v>
                </c:pt>
                <c:pt idx="10037">
                  <c:v>18319.025936134669</c:v>
                </c:pt>
                <c:pt idx="10038">
                  <c:v>18317.201327293315</c:v>
                </c:pt>
                <c:pt idx="10039">
                  <c:v>18315.376929750757</c:v>
                </c:pt>
                <c:pt idx="10040">
                  <c:v>18313.55294029407</c:v>
                </c:pt>
                <c:pt idx="10041">
                  <c:v>18311.749061291852</c:v>
                </c:pt>
                <c:pt idx="10042">
                  <c:v>18309.925731465879</c:v>
                </c:pt>
                <c:pt idx="10043">
                  <c:v>18308.10278088634</c:v>
                </c:pt>
                <c:pt idx="10044">
                  <c:v>18306.280255306694</c:v>
                </c:pt>
                <c:pt idx="10045">
                  <c:v>18304.458104867896</c:v>
                </c:pt>
                <c:pt idx="10046">
                  <c:v>18302.63625895447</c:v>
                </c:pt>
                <c:pt idx="10047">
                  <c:v>18300.814817837771</c:v>
                </c:pt>
                <c:pt idx="10048">
                  <c:v>18298.993709785445</c:v>
                </c:pt>
                <c:pt idx="10049">
                  <c:v>18297.172956188861</c:v>
                </c:pt>
                <c:pt idx="10050">
                  <c:v>18295.352528076615</c:v>
                </c:pt>
                <c:pt idx="10051">
                  <c:v>18293.532460286817</c:v>
                </c:pt>
                <c:pt idx="10052">
                  <c:v>18291.712825751711</c:v>
                </c:pt>
                <c:pt idx="10053">
                  <c:v>18289.893528673361</c:v>
                </c:pt>
                <c:pt idx="10054">
                  <c:v>18288.074543737639</c:v>
                </c:pt>
                <c:pt idx="10055">
                  <c:v>18286.255957077425</c:v>
                </c:pt>
                <c:pt idx="10056">
                  <c:v>18284.437715458942</c:v>
                </c:pt>
                <c:pt idx="10057">
                  <c:v>18282.619907282511</c:v>
                </c:pt>
                <c:pt idx="10058">
                  <c:v>18280.802377797565</c:v>
                </c:pt>
                <c:pt idx="10059">
                  <c:v>18278.985299821667</c:v>
                </c:pt>
                <c:pt idx="10060">
                  <c:v>18277.168517889659</c:v>
                </c:pt>
                <c:pt idx="10061">
                  <c:v>18275.352144799548</c:v>
                </c:pt>
                <c:pt idx="10062">
                  <c:v>18273.536055708246</c:v>
                </c:pt>
                <c:pt idx="10063">
                  <c:v>18271.720451025521</c:v>
                </c:pt>
                <c:pt idx="10064">
                  <c:v>18269.905170305101</c:v>
                </c:pt>
                <c:pt idx="10065">
                  <c:v>18268.090161785476</c:v>
                </c:pt>
                <c:pt idx="10066">
                  <c:v>18266.275510930031</c:v>
                </c:pt>
                <c:pt idx="10067">
                  <c:v>18264.461226761287</c:v>
                </c:pt>
                <c:pt idx="10068">
                  <c:v>18262.647377358902</c:v>
                </c:pt>
                <c:pt idx="10069">
                  <c:v>18260.833840711039</c:v>
                </c:pt>
                <c:pt idx="10070">
                  <c:v>18259.020698693213</c:v>
                </c:pt>
                <c:pt idx="10071">
                  <c:v>18257.207896169934</c:v>
                </c:pt>
                <c:pt idx="10072">
                  <c:v>18255.395445296086</c:v>
                </c:pt>
                <c:pt idx="10073">
                  <c:v>18253.583340328318</c:v>
                </c:pt>
                <c:pt idx="10074">
                  <c:v>18251.771657118359</c:v>
                </c:pt>
                <c:pt idx="10075">
                  <c:v>18249.960289843933</c:v>
                </c:pt>
                <c:pt idx="10076">
                  <c:v>18248.149334642661</c:v>
                </c:pt>
                <c:pt idx="10077">
                  <c:v>18246.338737125079</c:v>
                </c:pt>
                <c:pt idx="10078">
                  <c:v>18244.528406739271</c:v>
                </c:pt>
                <c:pt idx="10079">
                  <c:v>18242.718615249385</c:v>
                </c:pt>
                <c:pt idx="10080">
                  <c:v>18240.909095147883</c:v>
                </c:pt>
                <c:pt idx="10081">
                  <c:v>18239.09989798841</c:v>
                </c:pt>
                <c:pt idx="10082">
                  <c:v>18237.291178151041</c:v>
                </c:pt>
                <c:pt idx="10083">
                  <c:v>18235.482710822518</c:v>
                </c:pt>
                <c:pt idx="10084">
                  <c:v>18233.674547902639</c:v>
                </c:pt>
                <c:pt idx="10085">
                  <c:v>18231.867372159242</c:v>
                </c:pt>
                <c:pt idx="10086">
                  <c:v>18230.084595578282</c:v>
                </c:pt>
                <c:pt idx="10087">
                  <c:v>18228.277588778561</c:v>
                </c:pt>
                <c:pt idx="10088">
                  <c:v>18226.470931862874</c:v>
                </c:pt>
                <c:pt idx="10089">
                  <c:v>18224.66457473435</c:v>
                </c:pt>
                <c:pt idx="10090">
                  <c:v>18222.858588243755</c:v>
                </c:pt>
                <c:pt idx="10091">
                  <c:v>18221.052975923041</c:v>
                </c:pt>
                <c:pt idx="10092">
                  <c:v>18219.249048650585</c:v>
                </c:pt>
                <c:pt idx="10093">
                  <c:v>18217.444148986237</c:v>
                </c:pt>
                <c:pt idx="10094">
                  <c:v>18215.64220085635</c:v>
                </c:pt>
                <c:pt idx="10095">
                  <c:v>18213.83802340645</c:v>
                </c:pt>
                <c:pt idx="10096">
                  <c:v>18212.052322441927</c:v>
                </c:pt>
                <c:pt idx="10097">
                  <c:v>18210.248866082009</c:v>
                </c:pt>
                <c:pt idx="10098">
                  <c:v>18208.445789219692</c:v>
                </c:pt>
                <c:pt idx="10099">
                  <c:v>18206.643008232812</c:v>
                </c:pt>
                <c:pt idx="10100">
                  <c:v>18204.84056062466</c:v>
                </c:pt>
                <c:pt idx="10101">
                  <c:v>18203.038542156966</c:v>
                </c:pt>
                <c:pt idx="10102">
                  <c:v>18201.237109723483</c:v>
                </c:pt>
                <c:pt idx="10103">
                  <c:v>18199.435780619504</c:v>
                </c:pt>
                <c:pt idx="10104">
                  <c:v>18197.634749507466</c:v>
                </c:pt>
                <c:pt idx="10105">
                  <c:v>18195.834135866771</c:v>
                </c:pt>
                <c:pt idx="10106">
                  <c:v>18194.0338179272</c:v>
                </c:pt>
                <c:pt idx="10107">
                  <c:v>18192.233874878944</c:v>
                </c:pt>
                <c:pt idx="10108">
                  <c:v>18190.434355345285</c:v>
                </c:pt>
                <c:pt idx="10109">
                  <c:v>18188.635301502029</c:v>
                </c:pt>
                <c:pt idx="10110">
                  <c:v>18186.836460855269</c:v>
                </c:pt>
                <c:pt idx="10111">
                  <c:v>18185.037929847378</c:v>
                </c:pt>
                <c:pt idx="10112">
                  <c:v>18183.239844419728</c:v>
                </c:pt>
                <c:pt idx="10113">
                  <c:v>18181.442024671327</c:v>
                </c:pt>
                <c:pt idx="10114">
                  <c:v>18179.644637421152</c:v>
                </c:pt>
                <c:pt idx="10115">
                  <c:v>18177.84760586523</c:v>
                </c:pt>
                <c:pt idx="10116">
                  <c:v>18176.05085598151</c:v>
                </c:pt>
                <c:pt idx="10117">
                  <c:v>18174.254483229521</c:v>
                </c:pt>
                <c:pt idx="10118">
                  <c:v>18172.458529629042</c:v>
                </c:pt>
                <c:pt idx="10119">
                  <c:v>18170.662919189133</c:v>
                </c:pt>
                <c:pt idx="10120">
                  <c:v>18168.867601244347</c:v>
                </c:pt>
                <c:pt idx="10121">
                  <c:v>18167.072680291487</c:v>
                </c:pt>
                <c:pt idx="10122">
                  <c:v>18165.278121839343</c:v>
                </c:pt>
                <c:pt idx="10123">
                  <c:v>18163.525333861246</c:v>
                </c:pt>
                <c:pt idx="10124">
                  <c:v>18161.731429034691</c:v>
                </c:pt>
                <c:pt idx="10125">
                  <c:v>18159.937929364693</c:v>
                </c:pt>
                <c:pt idx="10126">
                  <c:v>18158.144712431105</c:v>
                </c:pt>
                <c:pt idx="10127">
                  <c:v>18156.351941428693</c:v>
                </c:pt>
                <c:pt idx="10128">
                  <c:v>18154.559516883281</c:v>
                </c:pt>
                <c:pt idx="10129">
                  <c:v>18152.767378727614</c:v>
                </c:pt>
                <c:pt idx="10130">
                  <c:v>18150.976162573534</c:v>
                </c:pt>
                <c:pt idx="10131">
                  <c:v>18149.184799627412</c:v>
                </c:pt>
                <c:pt idx="10132">
                  <c:v>18147.393713701375</c:v>
                </c:pt>
                <c:pt idx="10133">
                  <c:v>18145.603116269478</c:v>
                </c:pt>
                <c:pt idx="10134">
                  <c:v>18143.812775557464</c:v>
                </c:pt>
                <c:pt idx="10135">
                  <c:v>18142.022756717943</c:v>
                </c:pt>
                <c:pt idx="10136">
                  <c:v>18140.233112896753</c:v>
                </c:pt>
                <c:pt idx="10137">
                  <c:v>18138.443873094729</c:v>
                </c:pt>
                <c:pt idx="10138">
                  <c:v>18136.654911934216</c:v>
                </c:pt>
                <c:pt idx="10139">
                  <c:v>18134.866374068384</c:v>
                </c:pt>
                <c:pt idx="10140">
                  <c:v>18133.07815137101</c:v>
                </c:pt>
                <c:pt idx="10141">
                  <c:v>18131.290238304395</c:v>
                </c:pt>
                <c:pt idx="10142">
                  <c:v>18129.503127465559</c:v>
                </c:pt>
                <c:pt idx="10143">
                  <c:v>18127.717535136893</c:v>
                </c:pt>
                <c:pt idx="10144">
                  <c:v>18125.930690422912</c:v>
                </c:pt>
                <c:pt idx="10145">
                  <c:v>18124.144266641084</c:v>
                </c:pt>
                <c:pt idx="10146">
                  <c:v>18122.35813007642</c:v>
                </c:pt>
                <c:pt idx="10147">
                  <c:v>18120.572595179881</c:v>
                </c:pt>
                <c:pt idx="10148">
                  <c:v>18118.787166730192</c:v>
                </c:pt>
                <c:pt idx="10149">
                  <c:v>18117.002294431335</c:v>
                </c:pt>
                <c:pt idx="10150">
                  <c:v>18115.217641352276</c:v>
                </c:pt>
                <c:pt idx="10151">
                  <c:v>18113.433281852536</c:v>
                </c:pt>
                <c:pt idx="10152">
                  <c:v>18111.649275553016</c:v>
                </c:pt>
                <c:pt idx="10153">
                  <c:v>18109.865603229871</c:v>
                </c:pt>
                <c:pt idx="10154">
                  <c:v>18108.082324522478</c:v>
                </c:pt>
                <c:pt idx="10155">
                  <c:v>18106.299394287405</c:v>
                </c:pt>
                <c:pt idx="10156">
                  <c:v>18104.524529721661</c:v>
                </c:pt>
                <c:pt idx="10157">
                  <c:v>18102.742314835323</c:v>
                </c:pt>
                <c:pt idx="10158">
                  <c:v>18100.96046976652</c:v>
                </c:pt>
                <c:pt idx="10159">
                  <c:v>18099.178942494436</c:v>
                </c:pt>
                <c:pt idx="10160">
                  <c:v>18097.397791137038</c:v>
                </c:pt>
                <c:pt idx="10161">
                  <c:v>18095.616927814342</c:v>
                </c:pt>
                <c:pt idx="10162">
                  <c:v>18093.836485935302</c:v>
                </c:pt>
                <c:pt idx="10163">
                  <c:v>18092.056371168877</c:v>
                </c:pt>
                <c:pt idx="10164">
                  <c:v>18090.276821940188</c:v>
                </c:pt>
                <c:pt idx="10165">
                  <c:v>18088.497349483798</c:v>
                </c:pt>
                <c:pt idx="10166">
                  <c:v>18086.718808595266</c:v>
                </c:pt>
                <c:pt idx="10167">
                  <c:v>18084.940118343926</c:v>
                </c:pt>
                <c:pt idx="10168">
                  <c:v>18083.1616801241</c:v>
                </c:pt>
                <c:pt idx="10169">
                  <c:v>18081.383672584263</c:v>
                </c:pt>
                <c:pt idx="10170">
                  <c:v>18079.605945844258</c:v>
                </c:pt>
                <c:pt idx="10171">
                  <c:v>18077.840746675378</c:v>
                </c:pt>
                <c:pt idx="10172">
                  <c:v>18076.063707080371</c:v>
                </c:pt>
                <c:pt idx="10173">
                  <c:v>18074.287045623383</c:v>
                </c:pt>
                <c:pt idx="10174">
                  <c:v>18072.510735676231</c:v>
                </c:pt>
                <c:pt idx="10175">
                  <c:v>18070.735184306766</c:v>
                </c:pt>
                <c:pt idx="10176">
                  <c:v>18068.959597118803</c:v>
                </c:pt>
                <c:pt idx="10177">
                  <c:v>18067.184321072709</c:v>
                </c:pt>
                <c:pt idx="10178">
                  <c:v>18065.409406242063</c:v>
                </c:pt>
                <c:pt idx="10179">
                  <c:v>18063.634830810031</c:v>
                </c:pt>
                <c:pt idx="10180">
                  <c:v>18061.860607429473</c:v>
                </c:pt>
                <c:pt idx="10181">
                  <c:v>18060.086784087023</c:v>
                </c:pt>
                <c:pt idx="10182">
                  <c:v>18058.313477791024</c:v>
                </c:pt>
                <c:pt idx="10183">
                  <c:v>18056.540355447007</c:v>
                </c:pt>
                <c:pt idx="10184">
                  <c:v>18054.767513301351</c:v>
                </c:pt>
                <c:pt idx="10185">
                  <c:v>18052.995234273279</c:v>
                </c:pt>
                <c:pt idx="10186">
                  <c:v>18051.223794015998</c:v>
                </c:pt>
                <c:pt idx="10187">
                  <c:v>18049.452031982339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2-4A3E-ABE7-C042E507C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9534031"/>
        <c:axId val="1399534447"/>
      </c:scatterChart>
      <c:valAx>
        <c:axId val="1399534031"/>
        <c:scaling>
          <c:orientation val="minMax"/>
          <c:max val="1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534447"/>
        <c:crosses val="autoZero"/>
        <c:crossBetween val="midCat"/>
      </c:valAx>
      <c:valAx>
        <c:axId val="13995344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534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running ave inverse uniforms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'Abs%Er'!$U$1</c:f>
              <c:strCache>
                <c:ptCount val="1"/>
                <c:pt idx="0">
                  <c:v>running ave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'Abs%Er'!$U$2:$U$6579</c:f>
              <c:numCache>
                <c:formatCode>General</c:formatCode>
                <c:ptCount val="6578"/>
                <c:pt idx="0">
                  <c:v>3.5609852166850917</c:v>
                </c:pt>
                <c:pt idx="1">
                  <c:v>2.9007153403224013</c:v>
                </c:pt>
                <c:pt idx="2">
                  <c:v>2.7577939417989348</c:v>
                </c:pt>
                <c:pt idx="3">
                  <c:v>3.6698978188863305</c:v>
                </c:pt>
                <c:pt idx="4">
                  <c:v>3.7085046617061601</c:v>
                </c:pt>
                <c:pt idx="5">
                  <c:v>3.4666494529976348</c:v>
                </c:pt>
                <c:pt idx="6">
                  <c:v>3.2800272528107128</c:v>
                </c:pt>
                <c:pt idx="7">
                  <c:v>3.2102554192746249</c:v>
                </c:pt>
                <c:pt idx="8">
                  <c:v>3.1188567463916774</c:v>
                </c:pt>
                <c:pt idx="9">
                  <c:v>3.1812201577751558</c:v>
                </c:pt>
                <c:pt idx="10">
                  <c:v>5.2911715877852634</c:v>
                </c:pt>
                <c:pt idx="11">
                  <c:v>5.3128353152378578</c:v>
                </c:pt>
                <c:pt idx="12">
                  <c:v>5.0636939679460777</c:v>
                </c:pt>
                <c:pt idx="13">
                  <c:v>4.887848146221458</c:v>
                </c:pt>
                <c:pt idx="14">
                  <c:v>5.8766635028668022</c:v>
                </c:pt>
                <c:pt idx="15">
                  <c:v>5.7165465355883365</c:v>
                </c:pt>
                <c:pt idx="16">
                  <c:v>5.5247478461423514</c:v>
                </c:pt>
                <c:pt idx="17">
                  <c:v>5.3377753833782569</c:v>
                </c:pt>
                <c:pt idx="18">
                  <c:v>5.2462326803033106</c:v>
                </c:pt>
                <c:pt idx="19">
                  <c:v>5.1156880479644116</c:v>
                </c:pt>
                <c:pt idx="20">
                  <c:v>4.9813547753184313</c:v>
                </c:pt>
                <c:pt idx="21">
                  <c:v>4.9261262494798537</c:v>
                </c:pt>
                <c:pt idx="22">
                  <c:v>4.8057210739692131</c:v>
                </c:pt>
                <c:pt idx="23">
                  <c:v>4.6896482087621942</c:v>
                </c:pt>
                <c:pt idx="24">
                  <c:v>4.8813253671945089</c:v>
                </c:pt>
                <c:pt idx="25">
                  <c:v>4.8355830288632262</c:v>
                </c:pt>
                <c:pt idx="26">
                  <c:v>4.7557323282115069</c:v>
                </c:pt>
                <c:pt idx="27">
                  <c:v>4.835442156904155</c:v>
                </c:pt>
                <c:pt idx="28">
                  <c:v>5.0824006493184095</c:v>
                </c:pt>
                <c:pt idx="29">
                  <c:v>8.738729634927628</c:v>
                </c:pt>
                <c:pt idx="30">
                  <c:v>8.5253691238247278</c:v>
                </c:pt>
                <c:pt idx="31">
                  <c:v>8.3683276840355472</c:v>
                </c:pt>
                <c:pt idx="32">
                  <c:v>8.2155654469855417</c:v>
                </c:pt>
                <c:pt idx="33">
                  <c:v>8.1038287127971245</c:v>
                </c:pt>
                <c:pt idx="34">
                  <c:v>7.9901037169431435</c:v>
                </c:pt>
                <c:pt idx="35">
                  <c:v>7.8507444224052172</c:v>
                </c:pt>
                <c:pt idx="36">
                  <c:v>7.7015750740892335</c:v>
                </c:pt>
                <c:pt idx="37">
                  <c:v>7.72477291629707</c:v>
                </c:pt>
                <c:pt idx="38">
                  <c:v>7.6573478221563711</c:v>
                </c:pt>
                <c:pt idx="39">
                  <c:v>7.5333467716978717</c:v>
                </c:pt>
                <c:pt idx="40">
                  <c:v>9.3603634722930273</c:v>
                </c:pt>
                <c:pt idx="41">
                  <c:v>9.1983658269380086</c:v>
                </c:pt>
                <c:pt idx="42">
                  <c:v>9.0473108982057688</c:v>
                </c:pt>
                <c:pt idx="43">
                  <c:v>8.9264077330409872</c:v>
                </c:pt>
                <c:pt idx="44">
                  <c:v>8.8479646820349291</c:v>
                </c:pt>
                <c:pt idx="45">
                  <c:v>8.7243472290408235</c:v>
                </c:pt>
                <c:pt idx="46">
                  <c:v>8.6618602680076329</c:v>
                </c:pt>
                <c:pt idx="47">
                  <c:v>8.5452553001423297</c:v>
                </c:pt>
                <c:pt idx="48">
                  <c:v>8.4646050250954534</c:v>
                </c:pt>
                <c:pt idx="49">
                  <c:v>8.6503536384633115</c:v>
                </c:pt>
                <c:pt idx="50">
                  <c:v>8.8455103411307263</c:v>
                </c:pt>
                <c:pt idx="51">
                  <c:v>8.889477797752356</c:v>
                </c:pt>
                <c:pt idx="52">
                  <c:v>8.794522663586207</c:v>
                </c:pt>
                <c:pt idx="53">
                  <c:v>8.6804954729246582</c:v>
                </c:pt>
                <c:pt idx="54">
                  <c:v>8.6510216704130229</c:v>
                </c:pt>
                <c:pt idx="55">
                  <c:v>8.5825404770146765</c:v>
                </c:pt>
                <c:pt idx="56">
                  <c:v>8.4741226187056125</c:v>
                </c:pt>
                <c:pt idx="57">
                  <c:v>8.4558757708063066</c:v>
                </c:pt>
                <c:pt idx="58">
                  <c:v>8.370981302465319</c:v>
                </c:pt>
                <c:pt idx="59">
                  <c:v>8.2975576581960606</c:v>
                </c:pt>
                <c:pt idx="60">
                  <c:v>8.1986627641773815</c:v>
                </c:pt>
                <c:pt idx="61">
                  <c:v>8.115232678457069</c:v>
                </c:pt>
                <c:pt idx="62">
                  <c:v>8.0216293765322977</c:v>
                </c:pt>
                <c:pt idx="63">
                  <c:v>7.9333383187983113</c:v>
                </c:pt>
                <c:pt idx="64">
                  <c:v>7.8550181493851676</c:v>
                </c:pt>
                <c:pt idx="65">
                  <c:v>7.7748653552731195</c:v>
                </c:pt>
                <c:pt idx="66">
                  <c:v>7.6997006306121234</c:v>
                </c:pt>
                <c:pt idx="67">
                  <c:v>7.6223404807297852</c:v>
                </c:pt>
                <c:pt idx="68">
                  <c:v>7.587620047169426</c:v>
                </c:pt>
                <c:pt idx="69">
                  <c:v>7.9207729915978984</c:v>
                </c:pt>
                <c:pt idx="70">
                  <c:v>7.860781231254621</c:v>
                </c:pt>
                <c:pt idx="71">
                  <c:v>7.7988578178954953</c:v>
                </c:pt>
                <c:pt idx="72">
                  <c:v>7.7555485305859566</c:v>
                </c:pt>
                <c:pt idx="73">
                  <c:v>7.7834929700412285</c:v>
                </c:pt>
                <c:pt idx="74">
                  <c:v>7.7077080191028138</c:v>
                </c:pt>
                <c:pt idx="75">
                  <c:v>7.6446144278984365</c:v>
                </c:pt>
                <c:pt idx="76">
                  <c:v>8.1811200017934045</c:v>
                </c:pt>
                <c:pt idx="77">
                  <c:v>8.1186740375194102</c:v>
                </c:pt>
                <c:pt idx="78">
                  <c:v>8.0469315990539396</c:v>
                </c:pt>
                <c:pt idx="79">
                  <c:v>8.4459250010549187</c:v>
                </c:pt>
                <c:pt idx="80">
                  <c:v>8.4002788010532523</c:v>
                </c:pt>
                <c:pt idx="81">
                  <c:v>8.3310043176140613</c:v>
                </c:pt>
                <c:pt idx="82">
                  <c:v>14.220195105665788</c:v>
                </c:pt>
                <c:pt idx="83">
                  <c:v>15.397532294372763</c:v>
                </c:pt>
                <c:pt idx="84">
                  <c:v>15.292281888934248</c:v>
                </c:pt>
                <c:pt idx="85">
                  <c:v>15.194692665538598</c:v>
                </c:pt>
                <c:pt idx="86">
                  <c:v>15.072873129032915</c:v>
                </c:pt>
                <c:pt idx="87">
                  <c:v>15.017770594933022</c:v>
                </c:pt>
                <c:pt idx="88">
                  <c:v>14.996433501586306</c:v>
                </c:pt>
                <c:pt idx="89">
                  <c:v>14.866263835236802</c:v>
                </c:pt>
                <c:pt idx="90">
                  <c:v>14.733882253661534</c:v>
                </c:pt>
                <c:pt idx="91">
                  <c:v>14.599902309941873</c:v>
                </c:pt>
                <c:pt idx="92">
                  <c:v>14.720766929768752</c:v>
                </c:pt>
                <c:pt idx="93">
                  <c:v>14.619322262829362</c:v>
                </c:pt>
                <c:pt idx="94">
                  <c:v>14.48695343241196</c:v>
                </c:pt>
                <c:pt idx="95">
                  <c:v>14.363267106597824</c:v>
                </c:pt>
                <c:pt idx="96">
                  <c:v>14.242743457469166</c:v>
                </c:pt>
                <c:pt idx="97">
                  <c:v>14.128857088120816</c:v>
                </c:pt>
                <c:pt idx="98">
                  <c:v>14.028084796034825</c:v>
                </c:pt>
                <c:pt idx="99">
                  <c:v>374.64702446062881</c:v>
                </c:pt>
                <c:pt idx="100">
                  <c:v>370.99051762288656</c:v>
                </c:pt>
                <c:pt idx="101">
                  <c:v>367.3804055465161</c:v>
                </c:pt>
                <c:pt idx="102">
                  <c:v>363.96283946174191</c:v>
                </c:pt>
                <c:pt idx="103">
                  <c:v>360.50774031511423</c:v>
                </c:pt>
                <c:pt idx="104">
                  <c:v>357.09464103135298</c:v>
                </c:pt>
                <c:pt idx="105">
                  <c:v>354.01216949206116</c:v>
                </c:pt>
                <c:pt idx="106">
                  <c:v>350.73339663395785</c:v>
                </c:pt>
                <c:pt idx="107">
                  <c:v>347.50957687917133</c:v>
                </c:pt>
                <c:pt idx="108">
                  <c:v>344.35444390886579</c:v>
                </c:pt>
                <c:pt idx="109">
                  <c:v>341.30031908167365</c:v>
                </c:pt>
                <c:pt idx="110">
                  <c:v>338.46901017937529</c:v>
                </c:pt>
                <c:pt idx="111">
                  <c:v>335.5691627762414</c:v>
                </c:pt>
                <c:pt idx="112">
                  <c:v>332.62819046923681</c:v>
                </c:pt>
                <c:pt idx="113">
                  <c:v>330.46077469611214</c:v>
                </c:pt>
                <c:pt idx="114">
                  <c:v>327.62838662245434</c:v>
                </c:pt>
                <c:pt idx="115">
                  <c:v>324.82412577438362</c:v>
                </c:pt>
                <c:pt idx="116">
                  <c:v>322.13499667091355</c:v>
                </c:pt>
                <c:pt idx="117">
                  <c:v>319.61307159997182</c:v>
                </c:pt>
                <c:pt idx="118">
                  <c:v>316.96143760458909</c:v>
                </c:pt>
                <c:pt idx="119">
                  <c:v>314.38370244273671</c:v>
                </c:pt>
                <c:pt idx="120">
                  <c:v>312.16943634852629</c:v>
                </c:pt>
                <c:pt idx="121">
                  <c:v>309.63448894382958</c:v>
                </c:pt>
                <c:pt idx="122">
                  <c:v>307.54524391334041</c:v>
                </c:pt>
                <c:pt idx="123">
                  <c:v>305.09175576866045</c:v>
                </c:pt>
                <c:pt idx="124">
                  <c:v>302.68907242679683</c:v>
                </c:pt>
                <c:pt idx="125">
                  <c:v>300.32778641071656</c:v>
                </c:pt>
                <c:pt idx="126">
                  <c:v>298.06211266037309</c:v>
                </c:pt>
                <c:pt idx="127">
                  <c:v>295.75436449924155</c:v>
                </c:pt>
                <c:pt idx="128">
                  <c:v>293.73259166735005</c:v>
                </c:pt>
                <c:pt idx="129">
                  <c:v>291.70333584312669</c:v>
                </c:pt>
                <c:pt idx="130">
                  <c:v>289.49937509500916</c:v>
                </c:pt>
                <c:pt idx="131">
                  <c:v>287.32485571699385</c:v>
                </c:pt>
                <c:pt idx="132">
                  <c:v>285.18887275130476</c:v>
                </c:pt>
                <c:pt idx="133">
                  <c:v>283.11607466095745</c:v>
                </c:pt>
                <c:pt idx="134">
                  <c:v>281.06112212394771</c:v>
                </c:pt>
                <c:pt idx="135">
                  <c:v>279.03124989632568</c:v>
                </c:pt>
                <c:pt idx="136">
                  <c:v>277.02285683976402</c:v>
                </c:pt>
                <c:pt idx="137">
                  <c:v>275.03562110147755</c:v>
                </c:pt>
                <c:pt idx="138">
                  <c:v>273.07780166651918</c:v>
                </c:pt>
                <c:pt idx="139">
                  <c:v>271.15380016241392</c:v>
                </c:pt>
                <c:pt idx="140">
                  <c:v>269.2492528389069</c:v>
                </c:pt>
                <c:pt idx="141">
                  <c:v>267.37442611800327</c:v>
                </c:pt>
                <c:pt idx="142">
                  <c:v>265.52427042161543</c:v>
                </c:pt>
                <c:pt idx="143">
                  <c:v>263.69537675552294</c:v>
                </c:pt>
                <c:pt idx="144">
                  <c:v>261.90361619405616</c:v>
                </c:pt>
                <c:pt idx="145">
                  <c:v>260.25192307921873</c:v>
                </c:pt>
                <c:pt idx="146">
                  <c:v>258.50555882293241</c:v>
                </c:pt>
                <c:pt idx="147">
                  <c:v>256.7741290762533</c:v>
                </c:pt>
                <c:pt idx="148">
                  <c:v>255.13665835941396</c:v>
                </c:pt>
                <c:pt idx="149">
                  <c:v>253.45297482228315</c:v>
                </c:pt>
                <c:pt idx="150">
                  <c:v>251.78828712697458</c:v>
                </c:pt>
                <c:pt idx="151">
                  <c:v>250.36952916204456</c:v>
                </c:pt>
                <c:pt idx="152">
                  <c:v>248.76424426700629</c:v>
                </c:pt>
                <c:pt idx="153">
                  <c:v>247.16695306513955</c:v>
                </c:pt>
                <c:pt idx="154">
                  <c:v>245.58527739373207</c:v>
                </c:pt>
                <c:pt idx="155">
                  <c:v>244.03079045500235</c:v>
                </c:pt>
                <c:pt idx="156">
                  <c:v>242.507824285352</c:v>
                </c:pt>
                <c:pt idx="157">
                  <c:v>241.0042941239075</c:v>
                </c:pt>
                <c:pt idx="158">
                  <c:v>239.50616884695449</c:v>
                </c:pt>
                <c:pt idx="159">
                  <c:v>238.1134050459581</c:v>
                </c:pt>
                <c:pt idx="160">
                  <c:v>236.65340885676068</c:v>
                </c:pt>
                <c:pt idx="161">
                  <c:v>235.24832595362412</c:v>
                </c:pt>
                <c:pt idx="162">
                  <c:v>234.45630327303417</c:v>
                </c:pt>
                <c:pt idx="163">
                  <c:v>233.03985516959628</c:v>
                </c:pt>
                <c:pt idx="164">
                  <c:v>231.6696906244056</c:v>
                </c:pt>
                <c:pt idx="165">
                  <c:v>230.52788132096708</c:v>
                </c:pt>
                <c:pt idx="166">
                  <c:v>229.16863018528025</c:v>
                </c:pt>
                <c:pt idx="167">
                  <c:v>227.81652147272581</c:v>
                </c:pt>
                <c:pt idx="168">
                  <c:v>226.48973074757845</c:v>
                </c:pt>
                <c:pt idx="169">
                  <c:v>225.17402850774855</c:v>
                </c:pt>
                <c:pt idx="170">
                  <c:v>223.8958832463978</c:v>
                </c:pt>
                <c:pt idx="171">
                  <c:v>222.62467966989064</c:v>
                </c:pt>
                <c:pt idx="172">
                  <c:v>221.35423577732359</c:v>
                </c:pt>
                <c:pt idx="173">
                  <c:v>220.09396576214843</c:v>
                </c:pt>
                <c:pt idx="174">
                  <c:v>218.84783181889765</c:v>
                </c:pt>
                <c:pt idx="175">
                  <c:v>217.72225349898699</c:v>
                </c:pt>
                <c:pt idx="176">
                  <c:v>216.50404604249766</c:v>
                </c:pt>
                <c:pt idx="177">
                  <c:v>215.52241409769366</c:v>
                </c:pt>
                <c:pt idx="178">
                  <c:v>214.33541439653555</c:v>
                </c:pt>
                <c:pt idx="179">
                  <c:v>213.16495226122646</c:v>
                </c:pt>
                <c:pt idx="180">
                  <c:v>212.09576172623309</c:v>
                </c:pt>
                <c:pt idx="181">
                  <c:v>211.02433695440519</c:v>
                </c:pt>
                <c:pt idx="182">
                  <c:v>209.90451423714205</c:v>
                </c:pt>
                <c:pt idx="183">
                  <c:v>208.77494770413242</c:v>
                </c:pt>
                <c:pt idx="184">
                  <c:v>207.6641690285924</c:v>
                </c:pt>
                <c:pt idx="185">
                  <c:v>206.5688114817618</c:v>
                </c:pt>
                <c:pt idx="186">
                  <c:v>205.48183649340334</c:v>
                </c:pt>
                <c:pt idx="187">
                  <c:v>204.50579711704924</c:v>
                </c:pt>
                <c:pt idx="188">
                  <c:v>203.43740290347264</c:v>
                </c:pt>
                <c:pt idx="189">
                  <c:v>202.38496249852614</c:v>
                </c:pt>
                <c:pt idx="190">
                  <c:v>201.40442259414959</c:v>
                </c:pt>
                <c:pt idx="191">
                  <c:v>200.36822148485575</c:v>
                </c:pt>
                <c:pt idx="192">
                  <c:v>199.34580591946991</c:v>
                </c:pt>
                <c:pt idx="193">
                  <c:v>198.42781450092039</c:v>
                </c:pt>
                <c:pt idx="194">
                  <c:v>197.4263000591985</c:v>
                </c:pt>
                <c:pt idx="195">
                  <c:v>196.45057151490136</c:v>
                </c:pt>
                <c:pt idx="196">
                  <c:v>195.46904707065823</c:v>
                </c:pt>
                <c:pt idx="197">
                  <c:v>194.51846252484327</c:v>
                </c:pt>
                <c:pt idx="198">
                  <c:v>193.55226571828064</c:v>
                </c:pt>
                <c:pt idx="199">
                  <c:v>192.59942196711276</c:v>
                </c:pt>
                <c:pt idx="200">
                  <c:v>191.6652686780636</c:v>
                </c:pt>
                <c:pt idx="201">
                  <c:v>190.72687901246323</c:v>
                </c:pt>
                <c:pt idx="202">
                  <c:v>189.79734359038028</c:v>
                </c:pt>
                <c:pt idx="203">
                  <c:v>188.88002347214473</c:v>
                </c:pt>
                <c:pt idx="204">
                  <c:v>187.99051502166174</c:v>
                </c:pt>
                <c:pt idx="205">
                  <c:v>187.09413464291703</c:v>
                </c:pt>
                <c:pt idx="206">
                  <c:v>186.20537364162396</c:v>
                </c:pt>
                <c:pt idx="207">
                  <c:v>185.35036573379006</c:v>
                </c:pt>
                <c:pt idx="208">
                  <c:v>184.48867915051653</c:v>
                </c:pt>
                <c:pt idx="209">
                  <c:v>183.62614814281864</c:v>
                </c:pt>
                <c:pt idx="210">
                  <c:v>182.78630099424009</c:v>
                </c:pt>
                <c:pt idx="211">
                  <c:v>181.96585739700893</c:v>
                </c:pt>
                <c:pt idx="212">
                  <c:v>181.12456755382365</c:v>
                </c:pt>
                <c:pt idx="213">
                  <c:v>180.29962996843679</c:v>
                </c:pt>
                <c:pt idx="214">
                  <c:v>179.47061442444036</c:v>
                </c:pt>
                <c:pt idx="215">
                  <c:v>178.73745573216195</c:v>
                </c:pt>
                <c:pt idx="216">
                  <c:v>177.92410687338776</c:v>
                </c:pt>
                <c:pt idx="217">
                  <c:v>177.16433480128163</c:v>
                </c:pt>
                <c:pt idx="218">
                  <c:v>176.36889845157603</c:v>
                </c:pt>
                <c:pt idx="219">
                  <c:v>175.57646681801506</c:v>
                </c:pt>
                <c:pt idx="220">
                  <c:v>174.79434822708379</c:v>
                </c:pt>
                <c:pt idx="221">
                  <c:v>174.02855984574711</c:v>
                </c:pt>
                <c:pt idx="222">
                  <c:v>173.30152165219098</c:v>
                </c:pt>
                <c:pt idx="223">
                  <c:v>172.56214356867628</c:v>
                </c:pt>
                <c:pt idx="224">
                  <c:v>171.85932413414409</c:v>
                </c:pt>
                <c:pt idx="225">
                  <c:v>171.10807766418733</c:v>
                </c:pt>
                <c:pt idx="226">
                  <c:v>170.3658526673222</c:v>
                </c:pt>
                <c:pt idx="227">
                  <c:v>169.62970992735626</c:v>
                </c:pt>
                <c:pt idx="228">
                  <c:v>168.97062325687256</c:v>
                </c:pt>
                <c:pt idx="229">
                  <c:v>168.63717075436588</c:v>
                </c:pt>
                <c:pt idx="230">
                  <c:v>167.92090567523837</c:v>
                </c:pt>
                <c:pt idx="231">
                  <c:v>167.20706142360771</c:v>
                </c:pt>
                <c:pt idx="232">
                  <c:v>166.5005851114137</c:v>
                </c:pt>
                <c:pt idx="233">
                  <c:v>165.8013552143068</c:v>
                </c:pt>
                <c:pt idx="234">
                  <c:v>165.11906336280811</c:v>
                </c:pt>
                <c:pt idx="235">
                  <c:v>164.42915642773477</c:v>
                </c:pt>
                <c:pt idx="236">
                  <c:v>163.79175537168985</c:v>
                </c:pt>
                <c:pt idx="237">
                  <c:v>163.95791191586525</c:v>
                </c:pt>
                <c:pt idx="238">
                  <c:v>163.28214109230979</c:v>
                </c:pt>
                <c:pt idx="239">
                  <c:v>162.61407639319961</c:v>
                </c:pt>
                <c:pt idx="240">
                  <c:v>162.6737396736896</c:v>
                </c:pt>
                <c:pt idx="241">
                  <c:v>162.02064867133606</c:v>
                </c:pt>
                <c:pt idx="242">
                  <c:v>161.38060480626513</c:v>
                </c:pt>
                <c:pt idx="243">
                  <c:v>160.72807457193218</c:v>
                </c:pt>
                <c:pt idx="244">
                  <c:v>160.08763587088984</c:v>
                </c:pt>
                <c:pt idx="245">
                  <c:v>159.45279984747737</c:v>
                </c:pt>
                <c:pt idx="246">
                  <c:v>158.81641162649942</c:v>
                </c:pt>
                <c:pt idx="247">
                  <c:v>158.18916674651891</c:v>
                </c:pt>
                <c:pt idx="248">
                  <c:v>157.58240322997301</c:v>
                </c:pt>
                <c:pt idx="249">
                  <c:v>156.96027296933335</c:v>
                </c:pt>
                <c:pt idx="250">
                  <c:v>156.34454339025422</c:v>
                </c:pt>
                <c:pt idx="251">
                  <c:v>155.74469461205624</c:v>
                </c:pt>
                <c:pt idx="252">
                  <c:v>155.13879574947126</c:v>
                </c:pt>
                <c:pt idx="253">
                  <c:v>154.54010262373248</c:v>
                </c:pt>
                <c:pt idx="254">
                  <c:v>153.94309480371516</c:v>
                </c:pt>
                <c:pt idx="255">
                  <c:v>153.3614260375727</c:v>
                </c:pt>
                <c:pt idx="256">
                  <c:v>152.77605515677323</c:v>
                </c:pt>
                <c:pt idx="257">
                  <c:v>152.21230119533368</c:v>
                </c:pt>
                <c:pt idx="258">
                  <c:v>151.63549782772327</c:v>
                </c:pt>
                <c:pt idx="259">
                  <c:v>151.07992023824895</c:v>
                </c:pt>
                <c:pt idx="260">
                  <c:v>150.53324867910459</c:v>
                </c:pt>
                <c:pt idx="261">
                  <c:v>149.96659880293026</c:v>
                </c:pt>
                <c:pt idx="262">
                  <c:v>149.41326970203068</c:v>
                </c:pt>
                <c:pt idx="263">
                  <c:v>148.86175131227674</c:v>
                </c:pt>
                <c:pt idx="264">
                  <c:v>148.31007639964014</c:v>
                </c:pt>
                <c:pt idx="265">
                  <c:v>147.76904387792175</c:v>
                </c:pt>
                <c:pt idx="266">
                  <c:v>147.22723261392622</c:v>
                </c:pt>
                <c:pt idx="267">
                  <c:v>146.68859867234815</c:v>
                </c:pt>
                <c:pt idx="268">
                  <c:v>146.15838682364102</c:v>
                </c:pt>
                <c:pt idx="269">
                  <c:v>145.6329201996206</c:v>
                </c:pt>
                <c:pt idx="270">
                  <c:v>145.16318122760401</c:v>
                </c:pt>
                <c:pt idx="271">
                  <c:v>144.63937916185819</c:v>
                </c:pt>
                <c:pt idx="272">
                  <c:v>144.14869995646356</c:v>
                </c:pt>
                <c:pt idx="273">
                  <c:v>143.63030488271156</c:v>
                </c:pt>
                <c:pt idx="274">
                  <c:v>143.11978756061978</c:v>
                </c:pt>
                <c:pt idx="275">
                  <c:v>142.61208466003274</c:v>
                </c:pt>
                <c:pt idx="276">
                  <c:v>142.10530051810835</c:v>
                </c:pt>
                <c:pt idx="277">
                  <c:v>141.61525340218475</c:v>
                </c:pt>
                <c:pt idx="278">
                  <c:v>141.11560044425823</c:v>
                </c:pt>
                <c:pt idx="279">
                  <c:v>140.62952653470154</c:v>
                </c:pt>
                <c:pt idx="280">
                  <c:v>140.14181202118871</c:v>
                </c:pt>
                <c:pt idx="281">
                  <c:v>139.65350644425442</c:v>
                </c:pt>
                <c:pt idx="282">
                  <c:v>139.17405877431904</c:v>
                </c:pt>
                <c:pt idx="283">
                  <c:v>138.69857857739348</c:v>
                </c:pt>
                <c:pt idx="284">
                  <c:v>138.22444742852829</c:v>
                </c:pt>
                <c:pt idx="285">
                  <c:v>137.74853647790528</c:v>
                </c:pt>
                <c:pt idx="286">
                  <c:v>137.28020078587852</c:v>
                </c:pt>
                <c:pt idx="287">
                  <c:v>136.85721788249054</c:v>
                </c:pt>
                <c:pt idx="288">
                  <c:v>136.3920986906281</c:v>
                </c:pt>
                <c:pt idx="289">
                  <c:v>135.93498208526972</c:v>
                </c:pt>
                <c:pt idx="290">
                  <c:v>135.72067400621117</c:v>
                </c:pt>
                <c:pt idx="291">
                  <c:v>135.30571960233738</c:v>
                </c:pt>
                <c:pt idx="292">
                  <c:v>134.90355130675314</c:v>
                </c:pt>
                <c:pt idx="293">
                  <c:v>134.4601857722387</c:v>
                </c:pt>
                <c:pt idx="294">
                  <c:v>134.01202113214603</c:v>
                </c:pt>
                <c:pt idx="295">
                  <c:v>133.57046456111439</c:v>
                </c:pt>
                <c:pt idx="296">
                  <c:v>133.12781990055532</c:v>
                </c:pt>
                <c:pt idx="297">
                  <c:v>132.68975201424098</c:v>
                </c:pt>
                <c:pt idx="298">
                  <c:v>132.2560367860751</c:v>
                </c:pt>
                <c:pt idx="299">
                  <c:v>131.84925410614244</c:v>
                </c:pt>
                <c:pt idx="300">
                  <c:v>131.42802755425069</c:v>
                </c:pt>
                <c:pt idx="301">
                  <c:v>131.02216471831142</c:v>
                </c:pt>
                <c:pt idx="302">
                  <c:v>130.59742681743836</c:v>
                </c:pt>
                <c:pt idx="303">
                  <c:v>130.17446514289534</c:v>
                </c:pt>
                <c:pt idx="304">
                  <c:v>129.7559806150106</c:v>
                </c:pt>
                <c:pt idx="305">
                  <c:v>129.41294705609127</c:v>
                </c:pt>
                <c:pt idx="306">
                  <c:v>129.00741778713228</c:v>
                </c:pt>
                <c:pt idx="307">
                  <c:v>128.60342236198377</c:v>
                </c:pt>
                <c:pt idx="308">
                  <c:v>128.21695412540348</c:v>
                </c:pt>
                <c:pt idx="309">
                  <c:v>127.84720543906801</c:v>
                </c:pt>
                <c:pt idx="310">
                  <c:v>127.4452120452175</c:v>
                </c:pt>
                <c:pt idx="311">
                  <c:v>127.04542668216681</c:v>
                </c:pt>
                <c:pt idx="312">
                  <c:v>126.64659384396751</c:v>
                </c:pt>
                <c:pt idx="313">
                  <c:v>126.27619772841518</c:v>
                </c:pt>
                <c:pt idx="314">
                  <c:v>125.89582748637909</c:v>
                </c:pt>
                <c:pt idx="315">
                  <c:v>125.516168536546</c:v>
                </c:pt>
                <c:pt idx="316">
                  <c:v>125.12811574093644</c:v>
                </c:pt>
                <c:pt idx="317">
                  <c:v>124.74763918050152</c:v>
                </c:pt>
                <c:pt idx="318">
                  <c:v>124.36748309766119</c:v>
                </c:pt>
                <c:pt idx="319">
                  <c:v>123.98638039495999</c:v>
                </c:pt>
                <c:pt idx="320">
                  <c:v>123.96955778203409</c:v>
                </c:pt>
                <c:pt idx="321">
                  <c:v>123.59444126049419</c:v>
                </c:pt>
                <c:pt idx="322">
                  <c:v>123.2441663059728</c:v>
                </c:pt>
                <c:pt idx="323">
                  <c:v>122.95357635927904</c:v>
                </c:pt>
                <c:pt idx="324">
                  <c:v>122.58839770557469</c:v>
                </c:pt>
                <c:pt idx="325">
                  <c:v>122.22659460216769</c:v>
                </c:pt>
                <c:pt idx="326">
                  <c:v>121.87161857005431</c:v>
                </c:pt>
                <c:pt idx="327">
                  <c:v>126.09582919122769</c:v>
                </c:pt>
                <c:pt idx="328">
                  <c:v>125.72226075862399</c:v>
                </c:pt>
                <c:pt idx="329">
                  <c:v>125.37616461943877</c:v>
                </c:pt>
                <c:pt idx="330">
                  <c:v>125.08061781048443</c:v>
                </c:pt>
                <c:pt idx="331">
                  <c:v>124.71963445923248</c:v>
                </c:pt>
                <c:pt idx="332">
                  <c:v>124.35825122958045</c:v>
                </c:pt>
                <c:pt idx="333">
                  <c:v>123.99640007435926</c:v>
                </c:pt>
                <c:pt idx="334">
                  <c:v>123.63759245821083</c:v>
                </c:pt>
                <c:pt idx="335">
                  <c:v>123.28172457205876</c:v>
                </c:pt>
                <c:pt idx="336">
                  <c:v>122.94997241138992</c:v>
                </c:pt>
                <c:pt idx="337">
                  <c:v>122.59385264917121</c:v>
                </c:pt>
                <c:pt idx="338">
                  <c:v>122.24084961045472</c:v>
                </c:pt>
                <c:pt idx="339">
                  <c:v>122.10527828889268</c:v>
                </c:pt>
                <c:pt idx="340">
                  <c:v>121.75841238291844</c:v>
                </c:pt>
                <c:pt idx="341">
                  <c:v>121.43119426081209</c:v>
                </c:pt>
                <c:pt idx="342">
                  <c:v>121.08381625766675</c:v>
                </c:pt>
                <c:pt idx="343">
                  <c:v>120.7543089608732</c:v>
                </c:pt>
                <c:pt idx="344">
                  <c:v>120.41145402202292</c:v>
                </c:pt>
                <c:pt idx="345">
                  <c:v>120.07035877205715</c:v>
                </c:pt>
                <c:pt idx="346">
                  <c:v>119.80688372245871</c:v>
                </c:pt>
                <c:pt idx="347">
                  <c:v>119.47821530111091</c:v>
                </c:pt>
                <c:pt idx="348">
                  <c:v>119.15370336403898</c:v>
                </c:pt>
                <c:pt idx="349">
                  <c:v>118.82886005196336</c:v>
                </c:pt>
                <c:pt idx="350">
                  <c:v>118.52715721370564</c:v>
                </c:pt>
                <c:pt idx="351">
                  <c:v>118.19759844727591</c:v>
                </c:pt>
                <c:pt idx="352">
                  <c:v>117.87026094757783</c:v>
                </c:pt>
                <c:pt idx="353">
                  <c:v>117.54488924985387</c:v>
                </c:pt>
                <c:pt idx="354">
                  <c:v>117.22156227688201</c:v>
                </c:pt>
                <c:pt idx="355">
                  <c:v>117.03264614047103</c:v>
                </c:pt>
                <c:pt idx="356">
                  <c:v>116.71180456481093</c:v>
                </c:pt>
                <c:pt idx="357">
                  <c:v>116.39240945994017</c:v>
                </c:pt>
                <c:pt idx="358">
                  <c:v>116.15622259237425</c:v>
                </c:pt>
                <c:pt idx="359">
                  <c:v>115.84603740350882</c:v>
                </c:pt>
                <c:pt idx="360">
                  <c:v>115.5316386126393</c:v>
                </c:pt>
                <c:pt idx="361">
                  <c:v>115.21806197315497</c:v>
                </c:pt>
                <c:pt idx="362">
                  <c:v>114.90683244089215</c:v>
                </c:pt>
                <c:pt idx="363">
                  <c:v>114.60203602542364</c:v>
                </c:pt>
                <c:pt idx="364">
                  <c:v>114.3082688794735</c:v>
                </c:pt>
                <c:pt idx="365">
                  <c:v>114.0066409979389</c:v>
                </c:pt>
                <c:pt idx="366">
                  <c:v>113.76445962759014</c:v>
                </c:pt>
                <c:pt idx="367">
                  <c:v>113.46617273085153</c:v>
                </c:pt>
                <c:pt idx="368">
                  <c:v>113.16976058218243</c:v>
                </c:pt>
                <c:pt idx="369">
                  <c:v>112.88856574222538</c:v>
                </c:pt>
                <c:pt idx="370">
                  <c:v>112.59035838719767</c:v>
                </c:pt>
                <c:pt idx="371">
                  <c:v>112.29470992699976</c:v>
                </c:pt>
                <c:pt idx="372">
                  <c:v>112.00070016231957</c:v>
                </c:pt>
                <c:pt idx="373">
                  <c:v>111.86700551376356</c:v>
                </c:pt>
                <c:pt idx="374">
                  <c:v>111.5790948234817</c:v>
                </c:pt>
                <c:pt idx="375">
                  <c:v>111.29216015953902</c:v>
                </c:pt>
                <c:pt idx="376">
                  <c:v>111.03890166265165</c:v>
                </c:pt>
                <c:pt idx="377">
                  <c:v>110.75712551769082</c:v>
                </c:pt>
                <c:pt idx="378">
                  <c:v>110.47264181369738</c:v>
                </c:pt>
                <c:pt idx="379">
                  <c:v>110.20634344693141</c:v>
                </c:pt>
                <c:pt idx="380">
                  <c:v>109.92410517822786</c:v>
                </c:pt>
                <c:pt idx="381">
                  <c:v>109.64280206254148</c:v>
                </c:pt>
                <c:pt idx="382">
                  <c:v>109.36333498487731</c:v>
                </c:pt>
                <c:pt idx="383">
                  <c:v>109.0847911408015</c:v>
                </c:pt>
                <c:pt idx="384">
                  <c:v>108.8136134528023</c:v>
                </c:pt>
                <c:pt idx="385">
                  <c:v>108.65939483420672</c:v>
                </c:pt>
                <c:pt idx="386">
                  <c:v>108.38522410804812</c:v>
                </c:pt>
                <c:pt idx="387">
                  <c:v>108.12435467807944</c:v>
                </c:pt>
                <c:pt idx="388">
                  <c:v>107.86587247197843</c:v>
                </c:pt>
                <c:pt idx="389">
                  <c:v>107.59766451560547</c:v>
                </c:pt>
                <c:pt idx="390">
                  <c:v>107.33022307746681</c:v>
                </c:pt>
                <c:pt idx="391">
                  <c:v>107.06706786950781</c:v>
                </c:pt>
                <c:pt idx="392">
                  <c:v>106.79978384049156</c:v>
                </c:pt>
                <c:pt idx="393">
                  <c:v>106.53902993587889</c:v>
                </c:pt>
                <c:pt idx="394">
                  <c:v>106.27762833645363</c:v>
                </c:pt>
                <c:pt idx="395">
                  <c:v>106.02161426075726</c:v>
                </c:pt>
                <c:pt idx="396">
                  <c:v>105.78963668023454</c:v>
                </c:pt>
                <c:pt idx="397">
                  <c:v>105.53749852799665</c:v>
                </c:pt>
                <c:pt idx="398">
                  <c:v>105.28005812646896</c:v>
                </c:pt>
                <c:pt idx="399">
                  <c:v>105.02794216668541</c:v>
                </c:pt>
                <c:pt idx="400">
                  <c:v>104.77107427357045</c:v>
                </c:pt>
                <c:pt idx="401">
                  <c:v>104.51849733848688</c:v>
                </c:pt>
                <c:pt idx="402">
                  <c:v>104.26535386262518</c:v>
                </c:pt>
                <c:pt idx="403">
                  <c:v>104.02058191275876</c:v>
                </c:pt>
                <c:pt idx="404">
                  <c:v>103.76991114883974</c:v>
                </c:pt>
                <c:pt idx="405">
                  <c:v>103.53009714383569</c:v>
                </c:pt>
                <c:pt idx="406">
                  <c:v>103.28407199302012</c:v>
                </c:pt>
                <c:pt idx="407">
                  <c:v>103.04342164185094</c:v>
                </c:pt>
                <c:pt idx="408">
                  <c:v>102.79968615355946</c:v>
                </c:pt>
                <c:pt idx="409">
                  <c:v>102.56019721500381</c:v>
                </c:pt>
                <c:pt idx="410">
                  <c:v>102.3300097697083</c:v>
                </c:pt>
                <c:pt idx="411">
                  <c:v>102.17299355159537</c:v>
                </c:pt>
                <c:pt idx="412">
                  <c:v>101.93493006105449</c:v>
                </c:pt>
                <c:pt idx="413">
                  <c:v>101.81476945764429</c:v>
                </c:pt>
                <c:pt idx="414">
                  <c:v>101.57454937894957</c:v>
                </c:pt>
                <c:pt idx="415">
                  <c:v>101.42640234069904</c:v>
                </c:pt>
                <c:pt idx="416">
                  <c:v>101.19424274652719</c:v>
                </c:pt>
                <c:pt idx="417">
                  <c:v>102.43542276976484</c:v>
                </c:pt>
                <c:pt idx="418">
                  <c:v>102.19616156221841</c:v>
                </c:pt>
                <c:pt idx="419">
                  <c:v>101.99869151203058</c:v>
                </c:pt>
                <c:pt idx="420">
                  <c:v>101.76267125066884</c:v>
                </c:pt>
                <c:pt idx="421">
                  <c:v>101.59050058751156</c:v>
                </c:pt>
                <c:pt idx="422">
                  <c:v>101.35674557295945</c:v>
                </c:pt>
                <c:pt idx="423">
                  <c:v>101.12286299672084</c:v>
                </c:pt>
                <c:pt idx="424">
                  <c:v>100.88966812546219</c:v>
                </c:pt>
                <c:pt idx="425">
                  <c:v>100.6858617970546</c:v>
                </c:pt>
                <c:pt idx="426">
                  <c:v>100.46590900371643</c:v>
                </c:pt>
                <c:pt idx="427">
                  <c:v>100.23938352650786</c:v>
                </c:pt>
                <c:pt idx="428">
                  <c:v>100.24105031263059</c:v>
                </c:pt>
                <c:pt idx="429">
                  <c:v>100.02326555795494</c:v>
                </c:pt>
                <c:pt idx="430">
                  <c:v>99.796995024176951</c:v>
                </c:pt>
                <c:pt idx="431">
                  <c:v>99.583980072491329</c:v>
                </c:pt>
                <c:pt idx="432">
                  <c:v>99.363157192360504</c:v>
                </c:pt>
                <c:pt idx="433">
                  <c:v>99.143506035480414</c:v>
                </c:pt>
                <c:pt idx="434">
                  <c:v>98.93624838340746</c:v>
                </c:pt>
                <c:pt idx="435">
                  <c:v>98.716810837157851</c:v>
                </c:pt>
                <c:pt idx="436">
                  <c:v>98.501299057609387</c:v>
                </c:pt>
                <c:pt idx="437">
                  <c:v>98.285822342500182</c:v>
                </c:pt>
                <c:pt idx="438">
                  <c:v>98.156373865074102</c:v>
                </c:pt>
                <c:pt idx="439">
                  <c:v>97.94440329838838</c:v>
                </c:pt>
                <c:pt idx="440">
                  <c:v>97.75353307372103</c:v>
                </c:pt>
                <c:pt idx="441">
                  <c:v>97.546273714673177</c:v>
                </c:pt>
                <c:pt idx="442">
                  <c:v>97.330997941966913</c:v>
                </c:pt>
                <c:pt idx="443">
                  <c:v>97.138065914373939</c:v>
                </c:pt>
                <c:pt idx="444">
                  <c:v>96.929584309313299</c:v>
                </c:pt>
                <c:pt idx="445">
                  <c:v>96.717529966699999</c:v>
                </c:pt>
                <c:pt idx="446">
                  <c:v>96.506198861583599</c:v>
                </c:pt>
                <c:pt idx="447">
                  <c:v>96.295329964717141</c:v>
                </c:pt>
                <c:pt idx="448">
                  <c:v>96.089131198990486</c:v>
                </c:pt>
                <c:pt idx="449">
                  <c:v>96.081214016807976</c:v>
                </c:pt>
                <c:pt idx="450">
                  <c:v>95.872858912556197</c:v>
                </c:pt>
                <c:pt idx="451">
                  <c:v>95.666232756003879</c:v>
                </c:pt>
                <c:pt idx="452">
                  <c:v>95.464743945722077</c:v>
                </c:pt>
                <c:pt idx="453">
                  <c:v>95.276876358894086</c:v>
                </c:pt>
                <c:pt idx="454">
                  <c:v>95.072297151245309</c:v>
                </c:pt>
                <c:pt idx="455">
                  <c:v>94.880375899032231</c:v>
                </c:pt>
                <c:pt idx="456">
                  <c:v>94.687522196960174</c:v>
                </c:pt>
                <c:pt idx="457">
                  <c:v>94.488123867929858</c:v>
                </c:pt>
                <c:pt idx="458">
                  <c:v>94.289469508881666</c:v>
                </c:pt>
                <c:pt idx="459">
                  <c:v>94.089915479074662</c:v>
                </c:pt>
                <c:pt idx="460">
                  <c:v>93.896908297136548</c:v>
                </c:pt>
                <c:pt idx="461">
                  <c:v>93.745011303164659</c:v>
                </c:pt>
                <c:pt idx="462">
                  <c:v>93.547381004137435</c:v>
                </c:pt>
                <c:pt idx="463">
                  <c:v>93.351446425022019</c:v>
                </c:pt>
                <c:pt idx="464">
                  <c:v>93.159905655046742</c:v>
                </c:pt>
                <c:pt idx="465">
                  <c:v>92.976412309403585</c:v>
                </c:pt>
                <c:pt idx="466">
                  <c:v>92.784486708432681</c:v>
                </c:pt>
                <c:pt idx="467">
                  <c:v>92.593225271848098</c:v>
                </c:pt>
                <c:pt idx="468">
                  <c:v>92.47661760707102</c:v>
                </c:pt>
                <c:pt idx="469">
                  <c:v>92.307396421751662</c:v>
                </c:pt>
                <c:pt idx="470">
                  <c:v>92.126809885818332</c:v>
                </c:pt>
                <c:pt idx="471">
                  <c:v>91.966028416158053</c:v>
                </c:pt>
                <c:pt idx="472">
                  <c:v>91.777212316537273</c:v>
                </c:pt>
                <c:pt idx="473">
                  <c:v>91.590020627906881</c:v>
                </c:pt>
                <c:pt idx="474">
                  <c:v>91.482464956645529</c:v>
                </c:pt>
                <c:pt idx="475">
                  <c:v>91.296372431276026</c:v>
                </c:pt>
                <c:pt idx="476">
                  <c:v>91.113862952431219</c:v>
                </c:pt>
                <c:pt idx="477">
                  <c:v>90.932338589340276</c:v>
                </c:pt>
                <c:pt idx="478">
                  <c:v>90.810053864519844</c:v>
                </c:pt>
                <c:pt idx="479">
                  <c:v>90.626106084510951</c:v>
                </c:pt>
                <c:pt idx="480">
                  <c:v>90.476552935629527</c:v>
                </c:pt>
                <c:pt idx="481">
                  <c:v>90.293416279829572</c:v>
                </c:pt>
                <c:pt idx="482">
                  <c:v>90.114583817550184</c:v>
                </c:pt>
                <c:pt idx="483">
                  <c:v>89.934331825124303</c:v>
                </c:pt>
                <c:pt idx="484">
                  <c:v>89.755155430234453</c:v>
                </c:pt>
                <c:pt idx="485">
                  <c:v>89.574941063567891</c:v>
                </c:pt>
                <c:pt idx="486">
                  <c:v>89.401152328186768</c:v>
                </c:pt>
                <c:pt idx="487">
                  <c:v>89.222132125234566</c:v>
                </c:pt>
                <c:pt idx="488">
                  <c:v>89.046056729429765</c:v>
                </c:pt>
                <c:pt idx="489">
                  <c:v>89.026731738955604</c:v>
                </c:pt>
                <c:pt idx="490">
                  <c:v>88.849964057801031</c:v>
                </c:pt>
                <c:pt idx="491">
                  <c:v>88.674282904410362</c:v>
                </c:pt>
                <c:pt idx="492">
                  <c:v>88.498802413574396</c:v>
                </c:pt>
                <c:pt idx="493">
                  <c:v>88.329468457370481</c:v>
                </c:pt>
                <c:pt idx="494">
                  <c:v>88.156389398478225</c:v>
                </c:pt>
                <c:pt idx="495">
                  <c:v>87.987347066929942</c:v>
                </c:pt>
                <c:pt idx="496">
                  <c:v>87.818548330946953</c:v>
                </c:pt>
                <c:pt idx="497">
                  <c:v>87.647326621447235</c:v>
                </c:pt>
                <c:pt idx="498">
                  <c:v>87.47997291231718</c:v>
                </c:pt>
                <c:pt idx="499">
                  <c:v>87.314195986228555</c:v>
                </c:pt>
                <c:pt idx="500">
                  <c:v>87.182858599585572</c:v>
                </c:pt>
                <c:pt idx="501">
                  <c:v>87.013461154276158</c:v>
                </c:pt>
                <c:pt idx="502">
                  <c:v>86.858389928969146</c:v>
                </c:pt>
                <c:pt idx="503">
                  <c:v>86.698133909460381</c:v>
                </c:pt>
                <c:pt idx="504">
                  <c:v>86.585960786925284</c:v>
                </c:pt>
                <c:pt idx="505">
                  <c:v>86.423193648729097</c:v>
                </c:pt>
                <c:pt idx="506">
                  <c:v>86.26010547650219</c:v>
                </c:pt>
                <c:pt idx="507">
                  <c:v>86.11314029936436</c:v>
                </c:pt>
                <c:pt idx="508">
                  <c:v>85.950120400655365</c:v>
                </c:pt>
                <c:pt idx="509">
                  <c:v>85.78579613709212</c:v>
                </c:pt>
                <c:pt idx="510">
                  <c:v>86.263944618677229</c:v>
                </c:pt>
                <c:pt idx="511">
                  <c:v>86.104399055027145</c:v>
                </c:pt>
                <c:pt idx="512">
                  <c:v>85.941009356068264</c:v>
                </c:pt>
                <c:pt idx="513">
                  <c:v>85.821887046988252</c:v>
                </c:pt>
                <c:pt idx="514">
                  <c:v>85.659228012984059</c:v>
                </c:pt>
                <c:pt idx="515">
                  <c:v>85.497216369297249</c:v>
                </c:pt>
                <c:pt idx="516">
                  <c:v>85.336726108443372</c:v>
                </c:pt>
                <c:pt idx="517">
                  <c:v>85.181712449349078</c:v>
                </c:pt>
                <c:pt idx="518">
                  <c:v>85.023928929290108</c:v>
                </c:pt>
                <c:pt idx="519">
                  <c:v>84.868212695692137</c:v>
                </c:pt>
                <c:pt idx="520">
                  <c:v>84.715122430828544</c:v>
                </c:pt>
                <c:pt idx="521">
                  <c:v>84.557736680745691</c:v>
                </c:pt>
                <c:pt idx="522">
                  <c:v>87.702955250528262</c:v>
                </c:pt>
                <c:pt idx="523">
                  <c:v>87.539584532400909</c:v>
                </c:pt>
                <c:pt idx="524">
                  <c:v>87.378468519590399</c:v>
                </c:pt>
                <c:pt idx="525">
                  <c:v>87.224004537057453</c:v>
                </c:pt>
                <c:pt idx="526">
                  <c:v>87.068521120234379</c:v>
                </c:pt>
                <c:pt idx="527">
                  <c:v>86.907683233004775</c:v>
                </c:pt>
                <c:pt idx="528">
                  <c:v>86.760529783384882</c:v>
                </c:pt>
                <c:pt idx="529">
                  <c:v>86.633153443973413</c:v>
                </c:pt>
                <c:pt idx="530">
                  <c:v>86.474324591961562</c:v>
                </c:pt>
                <c:pt idx="531">
                  <c:v>86.31562121172432</c:v>
                </c:pt>
                <c:pt idx="532">
                  <c:v>86.158723964912426</c:v>
                </c:pt>
                <c:pt idx="533">
                  <c:v>86.205959905949683</c:v>
                </c:pt>
                <c:pt idx="534">
                  <c:v>86.051603304093902</c:v>
                </c:pt>
                <c:pt idx="535">
                  <c:v>85.89642577457262</c:v>
                </c:pt>
                <c:pt idx="536">
                  <c:v>85.740318472691953</c:v>
                </c:pt>
                <c:pt idx="537">
                  <c:v>85.584979434426359</c:v>
                </c:pt>
                <c:pt idx="538">
                  <c:v>85.436005427152566</c:v>
                </c:pt>
                <c:pt idx="539">
                  <c:v>85.282635617171024</c:v>
                </c:pt>
                <c:pt idx="540">
                  <c:v>85.128718737072035</c:v>
                </c:pt>
                <c:pt idx="541">
                  <c:v>84.978288916576489</c:v>
                </c:pt>
                <c:pt idx="542">
                  <c:v>84.828151710109609</c:v>
                </c:pt>
                <c:pt idx="543">
                  <c:v>84.683524505311766</c:v>
                </c:pt>
                <c:pt idx="544">
                  <c:v>84.541552558312503</c:v>
                </c:pt>
                <c:pt idx="545">
                  <c:v>84.392897376291884</c:v>
                </c:pt>
                <c:pt idx="546">
                  <c:v>84.25228894778121</c:v>
                </c:pt>
                <c:pt idx="547">
                  <c:v>84.262016657960686</c:v>
                </c:pt>
                <c:pt idx="548">
                  <c:v>84.112301857953256</c:v>
                </c:pt>
                <c:pt idx="549">
                  <c:v>83.967745738518175</c:v>
                </c:pt>
                <c:pt idx="550">
                  <c:v>83.819376551094322</c:v>
                </c:pt>
                <c:pt idx="551">
                  <c:v>83.6719419612526</c:v>
                </c:pt>
                <c:pt idx="552">
                  <c:v>83.525674166666064</c:v>
                </c:pt>
                <c:pt idx="553">
                  <c:v>83.38016714576753</c:v>
                </c:pt>
                <c:pt idx="554">
                  <c:v>83.238479190305625</c:v>
                </c:pt>
                <c:pt idx="555">
                  <c:v>83.099157075001074</c:v>
                </c:pt>
                <c:pt idx="556">
                  <c:v>82.953579812755152</c:v>
                </c:pt>
                <c:pt idx="557">
                  <c:v>82.810663562758322</c:v>
                </c:pt>
                <c:pt idx="558">
                  <c:v>82.699350309118387</c:v>
                </c:pt>
                <c:pt idx="559">
                  <c:v>82.555619497926429</c:v>
                </c:pt>
                <c:pt idx="560">
                  <c:v>82.413035220946895</c:v>
                </c:pt>
                <c:pt idx="561">
                  <c:v>82.278474108482825</c:v>
                </c:pt>
                <c:pt idx="562">
                  <c:v>82.212464706227692</c:v>
                </c:pt>
                <c:pt idx="563">
                  <c:v>82.071117144721441</c:v>
                </c:pt>
                <c:pt idx="564">
                  <c:v>81.935504368393268</c:v>
                </c:pt>
                <c:pt idx="565">
                  <c:v>81.798458888581592</c:v>
                </c:pt>
                <c:pt idx="566">
                  <c:v>81.667891581810053</c:v>
                </c:pt>
                <c:pt idx="567">
                  <c:v>81.527829708325498</c:v>
                </c:pt>
                <c:pt idx="568">
                  <c:v>81.392842859897016</c:v>
                </c:pt>
                <c:pt idx="569">
                  <c:v>81.261769208593265</c:v>
                </c:pt>
                <c:pt idx="570">
                  <c:v>81.12311275480694</c:v>
                </c:pt>
                <c:pt idx="571">
                  <c:v>80.995252362284702</c:v>
                </c:pt>
                <c:pt idx="572">
                  <c:v>80.858404952253224</c:v>
                </c:pt>
                <c:pt idx="573">
                  <c:v>80.734966867182692</c:v>
                </c:pt>
                <c:pt idx="574">
                  <c:v>80.599254727397678</c:v>
                </c:pt>
                <c:pt idx="575">
                  <c:v>80.467801012856114</c:v>
                </c:pt>
                <c:pt idx="576">
                  <c:v>80.33347867270686</c:v>
                </c:pt>
                <c:pt idx="577">
                  <c:v>80.198563539327878</c:v>
                </c:pt>
                <c:pt idx="578">
                  <c:v>80.064007387399514</c:v>
                </c:pt>
                <c:pt idx="579">
                  <c:v>79.932858070041675</c:v>
                </c:pt>
                <c:pt idx="580">
                  <c:v>79.80101911974441</c:v>
                </c:pt>
                <c:pt idx="581">
                  <c:v>79.676034071948223</c:v>
                </c:pt>
                <c:pt idx="582">
                  <c:v>79.546140629511768</c:v>
                </c:pt>
                <c:pt idx="583">
                  <c:v>79.415341785143625</c:v>
                </c:pt>
                <c:pt idx="584">
                  <c:v>79.288699495037648</c:v>
                </c:pt>
                <c:pt idx="585">
                  <c:v>79.157475203326783</c:v>
                </c:pt>
                <c:pt idx="586">
                  <c:v>79.0265073267757</c:v>
                </c:pt>
                <c:pt idx="587">
                  <c:v>78.902198650643811</c:v>
                </c:pt>
                <c:pt idx="588">
                  <c:v>78.772906206846358</c:v>
                </c:pt>
                <c:pt idx="589">
                  <c:v>78.684573179107815</c:v>
                </c:pt>
                <c:pt idx="590">
                  <c:v>78.558497082820082</c:v>
                </c:pt>
                <c:pt idx="591">
                  <c:v>78.432475454346459</c:v>
                </c:pt>
                <c:pt idx="592">
                  <c:v>78.307856100905681</c:v>
                </c:pt>
                <c:pt idx="593">
                  <c:v>78.188463125595604</c:v>
                </c:pt>
                <c:pt idx="594">
                  <c:v>78.0899813787358</c:v>
                </c:pt>
                <c:pt idx="595">
                  <c:v>77.966929311418895</c:v>
                </c:pt>
                <c:pt idx="596">
                  <c:v>77.843528014018176</c:v>
                </c:pt>
                <c:pt idx="597">
                  <c:v>77.718725968648911</c:v>
                </c:pt>
                <c:pt idx="598">
                  <c:v>77.59599121229283</c:v>
                </c:pt>
                <c:pt idx="599">
                  <c:v>77.471796094887068</c:v>
                </c:pt>
                <c:pt idx="600">
                  <c:v>77.354894860713358</c:v>
                </c:pt>
                <c:pt idx="601">
                  <c:v>77.240733272725649</c:v>
                </c:pt>
                <c:pt idx="602">
                  <c:v>77.131273850317058</c:v>
                </c:pt>
                <c:pt idx="603">
                  <c:v>77.007415844431165</c:v>
                </c:pt>
                <c:pt idx="604">
                  <c:v>76.884361275584709</c:v>
                </c:pt>
                <c:pt idx="605">
                  <c:v>76.76158082361917</c:v>
                </c:pt>
                <c:pt idx="606">
                  <c:v>76.647226000361172</c:v>
                </c:pt>
                <c:pt idx="607">
                  <c:v>76.526464453262989</c:v>
                </c:pt>
                <c:pt idx="608">
                  <c:v>76.406150411274538</c:v>
                </c:pt>
                <c:pt idx="609">
                  <c:v>76.286046586721795</c:v>
                </c:pt>
                <c:pt idx="610">
                  <c:v>76.167813539086239</c:v>
                </c:pt>
                <c:pt idx="611">
                  <c:v>76.047575989518847</c:v>
                </c:pt>
                <c:pt idx="612">
                  <c:v>75.93251584121721</c:v>
                </c:pt>
                <c:pt idx="613">
                  <c:v>75.818906831242316</c:v>
                </c:pt>
                <c:pt idx="614">
                  <c:v>75.699042970099939</c:v>
                </c:pt>
                <c:pt idx="615">
                  <c:v>75.583904921268086</c:v>
                </c:pt>
                <c:pt idx="616">
                  <c:v>75.506939642875196</c:v>
                </c:pt>
                <c:pt idx="617">
                  <c:v>75.3945269503578</c:v>
                </c:pt>
                <c:pt idx="618">
                  <c:v>75.278100490610228</c:v>
                </c:pt>
                <c:pt idx="619">
                  <c:v>75.160092339555177</c:v>
                </c:pt>
                <c:pt idx="620">
                  <c:v>75.045431432180351</c:v>
                </c:pt>
                <c:pt idx="621">
                  <c:v>74.92805290014735</c:v>
                </c:pt>
                <c:pt idx="622">
                  <c:v>74.831847859568882</c:v>
                </c:pt>
                <c:pt idx="623">
                  <c:v>74.79586082957988</c:v>
                </c:pt>
                <c:pt idx="624">
                  <c:v>74.682945683650829</c:v>
                </c:pt>
                <c:pt idx="625">
                  <c:v>74.584164135654902</c:v>
                </c:pt>
                <c:pt idx="626">
                  <c:v>74.470178184126738</c:v>
                </c:pt>
                <c:pt idx="627">
                  <c:v>74.357053979811425</c:v>
                </c:pt>
                <c:pt idx="628">
                  <c:v>74.25278868591883</c:v>
                </c:pt>
                <c:pt idx="629">
                  <c:v>74.141514812479087</c:v>
                </c:pt>
                <c:pt idx="630">
                  <c:v>74.042636156824699</c:v>
                </c:pt>
                <c:pt idx="631">
                  <c:v>73.929018583836211</c:v>
                </c:pt>
                <c:pt idx="632">
                  <c:v>73.829734484757282</c:v>
                </c:pt>
                <c:pt idx="633">
                  <c:v>73.730380625470559</c:v>
                </c:pt>
                <c:pt idx="634">
                  <c:v>73.620124725104475</c:v>
                </c:pt>
                <c:pt idx="635">
                  <c:v>73.508594074774621</c:v>
                </c:pt>
                <c:pt idx="636">
                  <c:v>73.40334017191536</c:v>
                </c:pt>
                <c:pt idx="637">
                  <c:v>73.292166022355133</c:v>
                </c:pt>
                <c:pt idx="638">
                  <c:v>73.180625892409864</c:v>
                </c:pt>
                <c:pt idx="639">
                  <c:v>73.072777178597164</c:v>
                </c:pt>
                <c:pt idx="640">
                  <c:v>72.969199225442821</c:v>
                </c:pt>
                <c:pt idx="641">
                  <c:v>72.865579453574355</c:v>
                </c:pt>
                <c:pt idx="642">
                  <c:v>72.759701125569904</c:v>
                </c:pt>
                <c:pt idx="643">
                  <c:v>72.65355345532474</c:v>
                </c:pt>
                <c:pt idx="644">
                  <c:v>72.551134685716008</c:v>
                </c:pt>
                <c:pt idx="645">
                  <c:v>72.469566984350124</c:v>
                </c:pt>
                <c:pt idx="646">
                  <c:v>72.360662998206564</c:v>
                </c:pt>
                <c:pt idx="647">
                  <c:v>72.252156563601957</c:v>
                </c:pt>
                <c:pt idx="648">
                  <c:v>72.144519922943701</c:v>
                </c:pt>
                <c:pt idx="649">
                  <c:v>72.047746429796277</c:v>
                </c:pt>
                <c:pt idx="650">
                  <c:v>71.942276576349272</c:v>
                </c:pt>
                <c:pt idx="651">
                  <c:v>71.851032618984775</c:v>
                </c:pt>
                <c:pt idx="652">
                  <c:v>71.821452659515344</c:v>
                </c:pt>
                <c:pt idx="653">
                  <c:v>71.726081175551954</c:v>
                </c:pt>
                <c:pt idx="654">
                  <c:v>71.632536918841652</c:v>
                </c:pt>
                <c:pt idx="655">
                  <c:v>71.526746805500181</c:v>
                </c:pt>
                <c:pt idx="656">
                  <c:v>71.427119173609157</c:v>
                </c:pt>
                <c:pt idx="657">
                  <c:v>71.327200441411861</c:v>
                </c:pt>
                <c:pt idx="658">
                  <c:v>71.222446371499956</c:v>
                </c:pt>
                <c:pt idx="659">
                  <c:v>71.11979539835761</c:v>
                </c:pt>
                <c:pt idx="660">
                  <c:v>71.049058752571028</c:v>
                </c:pt>
                <c:pt idx="661">
                  <c:v>70.945017594236148</c:v>
                </c:pt>
                <c:pt idx="662">
                  <c:v>70.846503722856866</c:v>
                </c:pt>
                <c:pt idx="663">
                  <c:v>70.743110038675724</c:v>
                </c:pt>
                <c:pt idx="664">
                  <c:v>70.643357825899912</c:v>
                </c:pt>
                <c:pt idx="665">
                  <c:v>70.548229472676667</c:v>
                </c:pt>
                <c:pt idx="666">
                  <c:v>70.447027643397661</c:v>
                </c:pt>
                <c:pt idx="667">
                  <c:v>70.349962394585575</c:v>
                </c:pt>
                <c:pt idx="668">
                  <c:v>70.25147872444856</c:v>
                </c:pt>
                <c:pt idx="669">
                  <c:v>70.150250949443489</c:v>
                </c:pt>
                <c:pt idx="670">
                  <c:v>70.049442187785957</c:v>
                </c:pt>
                <c:pt idx="671">
                  <c:v>69.950217128647438</c:v>
                </c:pt>
                <c:pt idx="672">
                  <c:v>69.861523445586656</c:v>
                </c:pt>
                <c:pt idx="673">
                  <c:v>69.764695371944754</c:v>
                </c:pt>
                <c:pt idx="674">
                  <c:v>69.665185066268691</c:v>
                </c:pt>
                <c:pt idx="675">
                  <c:v>69.566544977225902</c:v>
                </c:pt>
                <c:pt idx="676">
                  <c:v>69.468863412974414</c:v>
                </c:pt>
                <c:pt idx="677">
                  <c:v>69.37263833276711</c:v>
                </c:pt>
                <c:pt idx="678">
                  <c:v>69.273491674551607</c:v>
                </c:pt>
                <c:pt idx="679">
                  <c:v>69.178526024368452</c:v>
                </c:pt>
                <c:pt idx="680">
                  <c:v>69.080005141800072</c:v>
                </c:pt>
                <c:pt idx="681">
                  <c:v>68.983810558825368</c:v>
                </c:pt>
                <c:pt idx="682">
                  <c:v>68.886829947751792</c:v>
                </c:pt>
                <c:pt idx="683">
                  <c:v>68.789392428595733</c:v>
                </c:pt>
                <c:pt idx="684">
                  <c:v>68.88326996118154</c:v>
                </c:pt>
                <c:pt idx="685">
                  <c:v>68.788085271079964</c:v>
                </c:pt>
                <c:pt idx="686">
                  <c:v>68.702169948236943</c:v>
                </c:pt>
                <c:pt idx="687">
                  <c:v>68.615535295593787</c:v>
                </c:pt>
                <c:pt idx="688">
                  <c:v>68.521244734126753</c:v>
                </c:pt>
                <c:pt idx="689">
                  <c:v>68.425202146275552</c:v>
                </c:pt>
                <c:pt idx="690">
                  <c:v>68.332406950677637</c:v>
                </c:pt>
                <c:pt idx="691">
                  <c:v>68.245186117757143</c:v>
                </c:pt>
                <c:pt idx="692">
                  <c:v>68.153064979384951</c:v>
                </c:pt>
                <c:pt idx="693">
                  <c:v>68.077463677297587</c:v>
                </c:pt>
                <c:pt idx="694">
                  <c:v>68.019070873776997</c:v>
                </c:pt>
                <c:pt idx="695">
                  <c:v>67.930509168125781</c:v>
                </c:pt>
                <c:pt idx="696">
                  <c:v>67.841246438628886</c:v>
                </c:pt>
                <c:pt idx="697">
                  <c:v>67.753921495343121</c:v>
                </c:pt>
                <c:pt idx="698">
                  <c:v>67.662924955254184</c:v>
                </c:pt>
                <c:pt idx="699">
                  <c:v>67.569356261719165</c:v>
                </c:pt>
                <c:pt idx="700">
                  <c:v>67.489488935537494</c:v>
                </c:pt>
                <c:pt idx="701">
                  <c:v>67.403819375250038</c:v>
                </c:pt>
                <c:pt idx="702">
                  <c:v>67.31333513646058</c:v>
                </c:pt>
                <c:pt idx="703">
                  <c:v>67.220895595912268</c:v>
                </c:pt>
                <c:pt idx="704">
                  <c:v>67.140597082224843</c:v>
                </c:pt>
                <c:pt idx="705">
                  <c:v>67.049041392944162</c:v>
                </c:pt>
                <c:pt idx="706">
                  <c:v>66.963120410119245</c:v>
                </c:pt>
                <c:pt idx="707">
                  <c:v>66.872814468937477</c:v>
                </c:pt>
                <c:pt idx="708">
                  <c:v>66.820382601684415</c:v>
                </c:pt>
                <c:pt idx="709">
                  <c:v>66.736721098507957</c:v>
                </c:pt>
                <c:pt idx="710">
                  <c:v>66.64928072620593</c:v>
                </c:pt>
                <c:pt idx="711">
                  <c:v>66.563313523858682</c:v>
                </c:pt>
                <c:pt idx="712">
                  <c:v>66.472984439219317</c:v>
                </c:pt>
                <c:pt idx="713">
                  <c:v>66.387205570910339</c:v>
                </c:pt>
                <c:pt idx="714">
                  <c:v>66.297732592715789</c:v>
                </c:pt>
                <c:pt idx="715">
                  <c:v>66.209112107411428</c:v>
                </c:pt>
                <c:pt idx="716">
                  <c:v>66.139195210088673</c:v>
                </c:pt>
                <c:pt idx="717">
                  <c:v>66.051072616349899</c:v>
                </c:pt>
                <c:pt idx="718">
                  <c:v>65.96756045938379</c:v>
                </c:pt>
                <c:pt idx="719">
                  <c:v>65.879665425999775</c:v>
                </c:pt>
                <c:pt idx="720">
                  <c:v>65.820207295605286</c:v>
                </c:pt>
                <c:pt idx="721">
                  <c:v>65.739983469505518</c:v>
                </c:pt>
                <c:pt idx="722">
                  <c:v>65.657082810610277</c:v>
                </c:pt>
                <c:pt idx="723">
                  <c:v>65.584871447497306</c:v>
                </c:pt>
                <c:pt idx="724">
                  <c:v>65.497341097690025</c:v>
                </c:pt>
                <c:pt idx="725">
                  <c:v>65.416491981182432</c:v>
                </c:pt>
                <c:pt idx="726">
                  <c:v>65.330034704859983</c:v>
                </c:pt>
                <c:pt idx="727">
                  <c:v>65.254680345023871</c:v>
                </c:pt>
                <c:pt idx="728">
                  <c:v>65.169375848121078</c:v>
                </c:pt>
                <c:pt idx="729">
                  <c:v>65.083175610521266</c:v>
                </c:pt>
                <c:pt idx="730">
                  <c:v>64.996978968561876</c:v>
                </c:pt>
                <c:pt idx="731">
                  <c:v>64.916495016878741</c:v>
                </c:pt>
                <c:pt idx="732">
                  <c:v>64.863431531731194</c:v>
                </c:pt>
                <c:pt idx="733">
                  <c:v>64.77852122553341</c:v>
                </c:pt>
                <c:pt idx="734">
                  <c:v>64.694372847420084</c:v>
                </c:pt>
                <c:pt idx="735">
                  <c:v>64.634206939224669</c:v>
                </c:pt>
                <c:pt idx="736">
                  <c:v>64.549901196306351</c:v>
                </c:pt>
                <c:pt idx="737">
                  <c:v>64.465542206486887</c:v>
                </c:pt>
                <c:pt idx="738">
                  <c:v>64.382181446863484</c:v>
                </c:pt>
                <c:pt idx="739">
                  <c:v>64.298816956088544</c:v>
                </c:pt>
                <c:pt idx="740">
                  <c:v>64.216911616296272</c:v>
                </c:pt>
                <c:pt idx="741">
                  <c:v>64.135730666858407</c:v>
                </c:pt>
                <c:pt idx="742">
                  <c:v>64.060717740267478</c:v>
                </c:pt>
                <c:pt idx="743">
                  <c:v>63.981121812308317</c:v>
                </c:pt>
                <c:pt idx="744">
                  <c:v>63.899633481779119</c:v>
                </c:pt>
                <c:pt idx="745">
                  <c:v>63.824865492192401</c:v>
                </c:pt>
                <c:pt idx="746">
                  <c:v>63.743255570393245</c:v>
                </c:pt>
                <c:pt idx="747">
                  <c:v>63.677374388472721</c:v>
                </c:pt>
                <c:pt idx="748">
                  <c:v>63.59974936591869</c:v>
                </c:pt>
                <c:pt idx="749">
                  <c:v>63.518280304275308</c:v>
                </c:pt>
                <c:pt idx="750">
                  <c:v>63.436601097059075</c:v>
                </c:pt>
                <c:pt idx="751">
                  <c:v>63.35683192997265</c:v>
                </c:pt>
                <c:pt idx="752">
                  <c:v>63.279949863253101</c:v>
                </c:pt>
                <c:pt idx="753">
                  <c:v>63.204186250572391</c:v>
                </c:pt>
                <c:pt idx="754">
                  <c:v>63.130449818459518</c:v>
                </c:pt>
                <c:pt idx="755">
                  <c:v>63.050901161321583</c:v>
                </c:pt>
                <c:pt idx="756">
                  <c:v>62.983760141741776</c:v>
                </c:pt>
                <c:pt idx="757">
                  <c:v>64.087218037862911</c:v>
                </c:pt>
                <c:pt idx="758">
                  <c:v>64.007187733277462</c:v>
                </c:pt>
                <c:pt idx="759">
                  <c:v>64.031927945680422</c:v>
                </c:pt>
                <c:pt idx="760">
                  <c:v>63.952009583460118</c:v>
                </c:pt>
                <c:pt idx="761">
                  <c:v>63.886414767022579</c:v>
                </c:pt>
                <c:pt idx="762">
                  <c:v>63.930636978284689</c:v>
                </c:pt>
                <c:pt idx="763">
                  <c:v>63.850068094291622</c:v>
                </c:pt>
                <c:pt idx="764">
                  <c:v>63.784912448358234</c:v>
                </c:pt>
                <c:pt idx="765">
                  <c:v>63.709568632077975</c:v>
                </c:pt>
                <c:pt idx="766">
                  <c:v>63.62981788414465</c:v>
                </c:pt>
                <c:pt idx="767">
                  <c:v>63.550446227813801</c:v>
                </c:pt>
                <c:pt idx="768">
                  <c:v>63.472876459791891</c:v>
                </c:pt>
                <c:pt idx="769">
                  <c:v>63.393622850415873</c:v>
                </c:pt>
                <c:pt idx="770">
                  <c:v>63.317096477856914</c:v>
                </c:pt>
                <c:pt idx="771">
                  <c:v>63.238099049056189</c:v>
                </c:pt>
                <c:pt idx="772">
                  <c:v>63.165316713588233</c:v>
                </c:pt>
                <c:pt idx="773">
                  <c:v>63.089155852250357</c:v>
                </c:pt>
                <c:pt idx="774">
                  <c:v>63.010650010286923</c:v>
                </c:pt>
                <c:pt idx="775">
                  <c:v>62.936852023258261</c:v>
                </c:pt>
                <c:pt idx="776">
                  <c:v>62.861172842886937</c:v>
                </c:pt>
                <c:pt idx="777">
                  <c:v>62.7843973435373</c:v>
                </c:pt>
                <c:pt idx="778">
                  <c:v>62.70649776007113</c:v>
                </c:pt>
                <c:pt idx="779">
                  <c:v>62.642742106860346</c:v>
                </c:pt>
                <c:pt idx="780">
                  <c:v>62.574449846780887</c:v>
                </c:pt>
                <c:pt idx="781">
                  <c:v>62.502781894335833</c:v>
                </c:pt>
                <c:pt idx="782">
                  <c:v>62.428469453845508</c:v>
                </c:pt>
                <c:pt idx="783">
                  <c:v>62.351781760841106</c:v>
                </c:pt>
                <c:pt idx="784">
                  <c:v>62.275010839721354</c:v>
                </c:pt>
                <c:pt idx="785">
                  <c:v>62.214684974396135</c:v>
                </c:pt>
                <c:pt idx="786">
                  <c:v>62.138749708440066</c:v>
                </c:pt>
                <c:pt idx="787">
                  <c:v>62.072025270263886</c:v>
                </c:pt>
                <c:pt idx="788">
                  <c:v>61.996124526044945</c:v>
                </c:pt>
                <c:pt idx="789">
                  <c:v>61.921782819073179</c:v>
                </c:pt>
                <c:pt idx="790">
                  <c:v>61.846604150042602</c:v>
                </c:pt>
                <c:pt idx="791">
                  <c:v>61.782015331512852</c:v>
                </c:pt>
                <c:pt idx="792">
                  <c:v>61.70911115387527</c:v>
                </c:pt>
                <c:pt idx="793">
                  <c:v>61.639788006279687</c:v>
                </c:pt>
                <c:pt idx="794">
                  <c:v>61.579948407895131</c:v>
                </c:pt>
                <c:pt idx="795">
                  <c:v>61.505910679570846</c:v>
                </c:pt>
                <c:pt idx="796">
                  <c:v>61.433043788221525</c:v>
                </c:pt>
                <c:pt idx="797">
                  <c:v>61.35861970922172</c:v>
                </c:pt>
                <c:pt idx="798">
                  <c:v>61.289356932960239</c:v>
                </c:pt>
                <c:pt idx="799">
                  <c:v>61.21695290504622</c:v>
                </c:pt>
                <c:pt idx="800">
                  <c:v>61.146361321095824</c:v>
                </c:pt>
                <c:pt idx="801">
                  <c:v>61.083428210923607</c:v>
                </c:pt>
                <c:pt idx="802">
                  <c:v>61.011281874336021</c:v>
                </c:pt>
                <c:pt idx="803">
                  <c:v>60.95293172662781</c:v>
                </c:pt>
                <c:pt idx="804">
                  <c:v>60.886220087750758</c:v>
                </c:pt>
                <c:pt idx="805">
                  <c:v>60.828495841862434</c:v>
                </c:pt>
                <c:pt idx="806">
                  <c:v>60.759600842187616</c:v>
                </c:pt>
                <c:pt idx="807">
                  <c:v>60.688974541669097</c:v>
                </c:pt>
                <c:pt idx="808">
                  <c:v>60.617968623780548</c:v>
                </c:pt>
                <c:pt idx="809">
                  <c:v>60.557597050419595</c:v>
                </c:pt>
                <c:pt idx="810">
                  <c:v>60.499811760291443</c:v>
                </c:pt>
                <c:pt idx="811">
                  <c:v>60.430082390892181</c:v>
                </c:pt>
                <c:pt idx="812">
                  <c:v>60.358506895447483</c:v>
                </c:pt>
                <c:pt idx="813">
                  <c:v>60.291099685855791</c:v>
                </c:pt>
                <c:pt idx="814">
                  <c:v>60.222926294353066</c:v>
                </c:pt>
                <c:pt idx="815">
                  <c:v>60.153530348704294</c:v>
                </c:pt>
                <c:pt idx="816">
                  <c:v>60.083972813103493</c:v>
                </c:pt>
                <c:pt idx="817">
                  <c:v>60.018847855833037</c:v>
                </c:pt>
                <c:pt idx="818">
                  <c:v>59.949282579700871</c:v>
                </c:pt>
                <c:pt idx="819">
                  <c:v>59.880166143112874</c:v>
                </c:pt>
                <c:pt idx="820">
                  <c:v>59.813388521161002</c:v>
                </c:pt>
                <c:pt idx="821">
                  <c:v>59.757240505020071</c:v>
                </c:pt>
                <c:pt idx="822">
                  <c:v>59.695002770823223</c:v>
                </c:pt>
                <c:pt idx="823">
                  <c:v>59.625614400472124</c:v>
                </c:pt>
                <c:pt idx="824">
                  <c:v>59.665409105994065</c:v>
                </c:pt>
                <c:pt idx="825">
                  <c:v>59.59806150399384</c:v>
                </c:pt>
                <c:pt idx="826">
                  <c:v>60.971184532738846</c:v>
                </c:pt>
                <c:pt idx="827">
                  <c:v>60.90002390537893</c:v>
                </c:pt>
                <c:pt idx="828">
                  <c:v>60.832471347060462</c:v>
                </c:pt>
                <c:pt idx="829">
                  <c:v>60.761876770432963</c:v>
                </c:pt>
                <c:pt idx="830">
                  <c:v>60.695345636093357</c:v>
                </c:pt>
                <c:pt idx="831">
                  <c:v>60.626395241411082</c:v>
                </c:pt>
                <c:pt idx="832">
                  <c:v>60.563448317554311</c:v>
                </c:pt>
                <c:pt idx="833">
                  <c:v>60.495197849773263</c:v>
                </c:pt>
                <c:pt idx="834">
                  <c:v>60.42658785172469</c:v>
                </c:pt>
                <c:pt idx="835">
                  <c:v>60.359833822548929</c:v>
                </c:pt>
                <c:pt idx="836">
                  <c:v>60.294088838199855</c:v>
                </c:pt>
                <c:pt idx="837">
                  <c:v>60.224547756864062</c:v>
                </c:pt>
                <c:pt idx="838">
                  <c:v>60.155174631265758</c:v>
                </c:pt>
                <c:pt idx="839">
                  <c:v>60.087359580201735</c:v>
                </c:pt>
                <c:pt idx="840">
                  <c:v>60.018877085391743</c:v>
                </c:pt>
                <c:pt idx="841">
                  <c:v>59.950267193448596</c:v>
                </c:pt>
                <c:pt idx="842">
                  <c:v>59.888026458172597</c:v>
                </c:pt>
                <c:pt idx="843">
                  <c:v>59.822511870592528</c:v>
                </c:pt>
                <c:pt idx="844">
                  <c:v>59.754290851461477</c:v>
                </c:pt>
                <c:pt idx="845">
                  <c:v>59.688510964502925</c:v>
                </c:pt>
                <c:pt idx="846">
                  <c:v>59.630398726455176</c:v>
                </c:pt>
                <c:pt idx="847">
                  <c:v>59.583320118604377</c:v>
                </c:pt>
                <c:pt idx="848">
                  <c:v>59.515638636598268</c:v>
                </c:pt>
                <c:pt idx="849">
                  <c:v>59.449043944817049</c:v>
                </c:pt>
                <c:pt idx="850">
                  <c:v>59.382073081765149</c:v>
                </c:pt>
                <c:pt idx="851">
                  <c:v>59.314943983452395</c:v>
                </c:pt>
                <c:pt idx="852">
                  <c:v>59.24981139809735</c:v>
                </c:pt>
                <c:pt idx="853">
                  <c:v>59.190431503588385</c:v>
                </c:pt>
                <c:pt idx="854">
                  <c:v>59.159479648354264</c:v>
                </c:pt>
                <c:pt idx="855">
                  <c:v>59.097500537009253</c:v>
                </c:pt>
                <c:pt idx="856">
                  <c:v>59.033292078790844</c:v>
                </c:pt>
                <c:pt idx="857">
                  <c:v>58.971527512864007</c:v>
                </c:pt>
                <c:pt idx="858">
                  <c:v>58.907493809090425</c:v>
                </c:pt>
                <c:pt idx="859">
                  <c:v>58.850956626030282</c:v>
                </c:pt>
                <c:pt idx="860">
                  <c:v>58.785146595614812</c:v>
                </c:pt>
                <c:pt idx="861">
                  <c:v>58.719319392717168</c:v>
                </c:pt>
                <c:pt idx="862">
                  <c:v>58.664630303228087</c:v>
                </c:pt>
                <c:pt idx="863">
                  <c:v>58.600977548241964</c:v>
                </c:pt>
                <c:pt idx="864">
                  <c:v>58.536182267042825</c:v>
                </c:pt>
                <c:pt idx="865">
                  <c:v>58.471818998363574</c:v>
                </c:pt>
                <c:pt idx="866">
                  <c:v>58.449457584314622</c:v>
                </c:pt>
                <c:pt idx="867">
                  <c:v>58.385105901168394</c:v>
                </c:pt>
                <c:pt idx="868">
                  <c:v>58.321534814541558</c:v>
                </c:pt>
                <c:pt idx="869">
                  <c:v>58.295954154179732</c:v>
                </c:pt>
                <c:pt idx="870">
                  <c:v>58.238156474305669</c:v>
                </c:pt>
                <c:pt idx="871">
                  <c:v>58.173805579729084</c:v>
                </c:pt>
                <c:pt idx="872">
                  <c:v>58.111344988974352</c:v>
                </c:pt>
                <c:pt idx="873">
                  <c:v>58.047209577556302</c:v>
                </c:pt>
                <c:pt idx="874">
                  <c:v>57.984108777239356</c:v>
                </c:pt>
                <c:pt idx="875">
                  <c:v>57.927819747001521</c:v>
                </c:pt>
                <c:pt idx="876">
                  <c:v>57.867116934383908</c:v>
                </c:pt>
                <c:pt idx="877">
                  <c:v>57.804041386331399</c:v>
                </c:pt>
                <c:pt idx="878">
                  <c:v>57.745881733387179</c:v>
                </c:pt>
                <c:pt idx="879">
                  <c:v>57.682751242957004</c:v>
                </c:pt>
                <c:pt idx="880">
                  <c:v>57.619601018864692</c:v>
                </c:pt>
                <c:pt idx="881">
                  <c:v>57.559293605947559</c:v>
                </c:pt>
                <c:pt idx="882">
                  <c:v>57.503889082994903</c:v>
                </c:pt>
                <c:pt idx="883">
                  <c:v>57.441709006373117</c:v>
                </c:pt>
                <c:pt idx="884">
                  <c:v>57.384323509653669</c:v>
                </c:pt>
                <c:pt idx="885">
                  <c:v>57.324656037563102</c:v>
                </c:pt>
                <c:pt idx="886">
                  <c:v>57.266030772069954</c:v>
                </c:pt>
                <c:pt idx="887">
                  <c:v>57.207123461252294</c:v>
                </c:pt>
                <c:pt idx="888">
                  <c:v>57.145990365891869</c:v>
                </c:pt>
                <c:pt idx="889">
                  <c:v>57.085252142854742</c:v>
                </c:pt>
                <c:pt idx="890">
                  <c:v>57.051359957498647</c:v>
                </c:pt>
                <c:pt idx="891">
                  <c:v>56.998816925338261</c:v>
                </c:pt>
                <c:pt idx="892">
                  <c:v>56.938115355770819</c:v>
                </c:pt>
                <c:pt idx="893">
                  <c:v>56.88369058816437</c:v>
                </c:pt>
                <c:pt idx="894">
                  <c:v>56.824542586337884</c:v>
                </c:pt>
                <c:pt idx="895">
                  <c:v>56.800195524150986</c:v>
                </c:pt>
                <c:pt idx="896">
                  <c:v>56.74521961981322</c:v>
                </c:pt>
                <c:pt idx="897">
                  <c:v>56.687626258524361</c:v>
                </c:pt>
                <c:pt idx="898">
                  <c:v>56.626809785849716</c:v>
                </c:pt>
                <c:pt idx="899">
                  <c:v>56.56931583183551</c:v>
                </c:pt>
                <c:pt idx="900">
                  <c:v>56.514572337892723</c:v>
                </c:pt>
                <c:pt idx="901">
                  <c:v>56.454652470648867</c:v>
                </c:pt>
                <c:pt idx="902">
                  <c:v>56.396681301392505</c:v>
                </c:pt>
                <c:pt idx="903">
                  <c:v>56.336558583687854</c:v>
                </c:pt>
                <c:pt idx="904">
                  <c:v>56.279806367632716</c:v>
                </c:pt>
                <c:pt idx="905">
                  <c:v>56.22034214907152</c:v>
                </c:pt>
                <c:pt idx="906">
                  <c:v>56.16291447466223</c:v>
                </c:pt>
                <c:pt idx="907">
                  <c:v>56.112547988504915</c:v>
                </c:pt>
                <c:pt idx="908">
                  <c:v>56.054624399247707</c:v>
                </c:pt>
                <c:pt idx="909">
                  <c:v>56.010878602498195</c:v>
                </c:pt>
                <c:pt idx="910">
                  <c:v>55.953222249965258</c:v>
                </c:pt>
                <c:pt idx="911">
                  <c:v>55.895029051622515</c:v>
                </c:pt>
                <c:pt idx="912">
                  <c:v>55.867269924163082</c:v>
                </c:pt>
                <c:pt idx="913">
                  <c:v>55.810496493606919</c:v>
                </c:pt>
                <c:pt idx="914">
                  <c:v>55.764179214312072</c:v>
                </c:pt>
                <c:pt idx="915">
                  <c:v>55.707828056354991</c:v>
                </c:pt>
                <c:pt idx="916">
                  <c:v>55.668907712600586</c:v>
                </c:pt>
                <c:pt idx="917">
                  <c:v>55.612166617755761</c:v>
                </c:pt>
                <c:pt idx="918">
                  <c:v>55.570040678463819</c:v>
                </c:pt>
                <c:pt idx="919">
                  <c:v>55.522008228248993</c:v>
                </c:pt>
                <c:pt idx="920">
                  <c:v>55.467153489774546</c:v>
                </c:pt>
                <c:pt idx="921">
                  <c:v>55.413793661310031</c:v>
                </c:pt>
                <c:pt idx="922">
                  <c:v>55.356678159732169</c:v>
                </c:pt>
                <c:pt idx="923">
                  <c:v>55.301340263083333</c:v>
                </c:pt>
                <c:pt idx="924">
                  <c:v>55.247424526928519</c:v>
                </c:pt>
                <c:pt idx="925">
                  <c:v>55.191236672750144</c:v>
                </c:pt>
                <c:pt idx="926">
                  <c:v>55.135456830836546</c:v>
                </c:pt>
                <c:pt idx="927">
                  <c:v>55.085344769016658</c:v>
                </c:pt>
                <c:pt idx="928">
                  <c:v>55.02944972678187</c:v>
                </c:pt>
                <c:pt idx="929">
                  <c:v>54.973079529317431</c:v>
                </c:pt>
                <c:pt idx="930">
                  <c:v>54.921576874717601</c:v>
                </c:pt>
                <c:pt idx="931">
                  <c:v>54.895992874463388</c:v>
                </c:pt>
                <c:pt idx="932">
                  <c:v>54.839423388477336</c:v>
                </c:pt>
                <c:pt idx="933">
                  <c:v>54.783112129926259</c:v>
                </c:pt>
                <c:pt idx="934">
                  <c:v>54.736577622159182</c:v>
                </c:pt>
                <c:pt idx="935">
                  <c:v>54.705135945291325</c:v>
                </c:pt>
                <c:pt idx="936">
                  <c:v>54.653486552475975</c:v>
                </c:pt>
                <c:pt idx="937">
                  <c:v>54.598277696674629</c:v>
                </c:pt>
                <c:pt idx="938">
                  <c:v>54.787060635583074</c:v>
                </c:pt>
                <c:pt idx="939">
                  <c:v>54.731592241320975</c:v>
                </c:pt>
                <c:pt idx="940">
                  <c:v>54.676515180189107</c:v>
                </c:pt>
                <c:pt idx="941">
                  <c:v>54.633544943282011</c:v>
                </c:pt>
                <c:pt idx="942">
                  <c:v>54.579448613199361</c:v>
                </c:pt>
                <c:pt idx="943">
                  <c:v>54.529916025995689</c:v>
                </c:pt>
                <c:pt idx="944">
                  <c:v>54.476256067268977</c:v>
                </c:pt>
                <c:pt idx="945">
                  <c:v>54.421769363242177</c:v>
                </c:pt>
                <c:pt idx="946">
                  <c:v>54.37296351466054</c:v>
                </c:pt>
                <c:pt idx="947">
                  <c:v>54.32133166843763</c:v>
                </c:pt>
                <c:pt idx="948">
                  <c:v>54.266557986895066</c:v>
                </c:pt>
                <c:pt idx="949">
                  <c:v>54.215374109266811</c:v>
                </c:pt>
                <c:pt idx="950">
                  <c:v>54.160540493493563</c:v>
                </c:pt>
                <c:pt idx="951">
                  <c:v>54.128902940187089</c:v>
                </c:pt>
                <c:pt idx="952">
                  <c:v>54.074508907593746</c:v>
                </c:pt>
                <c:pt idx="953">
                  <c:v>54.022596498248497</c:v>
                </c:pt>
                <c:pt idx="954">
                  <c:v>53.97465119699234</c:v>
                </c:pt>
                <c:pt idx="955">
                  <c:v>54.267105876995124</c:v>
                </c:pt>
                <c:pt idx="956">
                  <c:v>54.212984161484592</c:v>
                </c:pt>
                <c:pt idx="957">
                  <c:v>54.15881064868227</c:v>
                </c:pt>
                <c:pt idx="958">
                  <c:v>54.248329757119684</c:v>
                </c:pt>
                <c:pt idx="959">
                  <c:v>54.194476509878946</c:v>
                </c:pt>
                <c:pt idx="960">
                  <c:v>54.144617747618582</c:v>
                </c:pt>
                <c:pt idx="961">
                  <c:v>54.090587949681606</c:v>
                </c:pt>
                <c:pt idx="962">
                  <c:v>54.037973088361838</c:v>
                </c:pt>
                <c:pt idx="963">
                  <c:v>53.986123782866521</c:v>
                </c:pt>
                <c:pt idx="964">
                  <c:v>53.9326862927607</c:v>
                </c:pt>
                <c:pt idx="965">
                  <c:v>53.879355993168929</c:v>
                </c:pt>
                <c:pt idx="966">
                  <c:v>53.836093980865712</c:v>
                </c:pt>
                <c:pt idx="967">
                  <c:v>53.78522357053555</c:v>
                </c:pt>
                <c:pt idx="968">
                  <c:v>53.733197794808738</c:v>
                </c:pt>
                <c:pt idx="969">
                  <c:v>53.685040979365986</c:v>
                </c:pt>
                <c:pt idx="970">
                  <c:v>53.63376675763093</c:v>
                </c:pt>
                <c:pt idx="971">
                  <c:v>53.5826056576959</c:v>
                </c:pt>
                <c:pt idx="972">
                  <c:v>53.532284335456566</c:v>
                </c:pt>
                <c:pt idx="973">
                  <c:v>53.483103066270267</c:v>
                </c:pt>
                <c:pt idx="974">
                  <c:v>53.433238597914432</c:v>
                </c:pt>
                <c:pt idx="975">
                  <c:v>53.381739418240784</c:v>
                </c:pt>
                <c:pt idx="976">
                  <c:v>53.33323552767358</c:v>
                </c:pt>
                <c:pt idx="977">
                  <c:v>53.287054244966235</c:v>
                </c:pt>
                <c:pt idx="978">
                  <c:v>53.235039911239731</c:v>
                </c:pt>
                <c:pt idx="979">
                  <c:v>53.184708135311098</c:v>
                </c:pt>
                <c:pt idx="980">
                  <c:v>53.136795888880954</c:v>
                </c:pt>
                <c:pt idx="981">
                  <c:v>53.085017152519832</c:v>
                </c:pt>
                <c:pt idx="982">
                  <c:v>53.033857894626294</c:v>
                </c:pt>
                <c:pt idx="983">
                  <c:v>52.982198855731028</c:v>
                </c:pt>
                <c:pt idx="984">
                  <c:v>53.298219138796142</c:v>
                </c:pt>
                <c:pt idx="985">
                  <c:v>53.25085341637223</c:v>
                </c:pt>
                <c:pt idx="986">
                  <c:v>53.201012894865592</c:v>
                </c:pt>
                <c:pt idx="987">
                  <c:v>53.149896338651956</c:v>
                </c:pt>
                <c:pt idx="988">
                  <c:v>53.099006779934186</c:v>
                </c:pt>
                <c:pt idx="989">
                  <c:v>53.048489674776626</c:v>
                </c:pt>
                <c:pt idx="990">
                  <c:v>53.000122469937359</c:v>
                </c:pt>
                <c:pt idx="991">
                  <c:v>52.954104003034814</c:v>
                </c:pt>
                <c:pt idx="992">
                  <c:v>52.923286510256581</c:v>
                </c:pt>
                <c:pt idx="993">
                  <c:v>52.873955966435659</c:v>
                </c:pt>
                <c:pt idx="994">
                  <c:v>52.824762961379271</c:v>
                </c:pt>
                <c:pt idx="995">
                  <c:v>52.776155148100152</c:v>
                </c:pt>
                <c:pt idx="996">
                  <c:v>52.72952102355756</c:v>
                </c:pt>
                <c:pt idx="997">
                  <c:v>52.679481871673808</c:v>
                </c:pt>
                <c:pt idx="998">
                  <c:v>52.629673081262624</c:v>
                </c:pt>
                <c:pt idx="999">
                  <c:v>52.582778549045955</c:v>
                </c:pt>
                <c:pt idx="1000">
                  <c:v>52.534573077602921</c:v>
                </c:pt>
                <c:pt idx="1001">
                  <c:v>52.599045015295459</c:v>
                </c:pt>
                <c:pt idx="1002">
                  <c:v>52.549160497815123</c:v>
                </c:pt>
                <c:pt idx="1003">
                  <c:v>52.502576543184766</c:v>
                </c:pt>
                <c:pt idx="1004">
                  <c:v>52.452389879491186</c:v>
                </c:pt>
                <c:pt idx="1005">
                  <c:v>52.409856528568156</c:v>
                </c:pt>
                <c:pt idx="1006">
                  <c:v>52.360999671665077</c:v>
                </c:pt>
                <c:pt idx="1007">
                  <c:v>52.330696148856859</c:v>
                </c:pt>
                <c:pt idx="1008">
                  <c:v>52.280934916777277</c:v>
                </c:pt>
                <c:pt idx="1009">
                  <c:v>52.245090724282854</c:v>
                </c:pt>
                <c:pt idx="1010">
                  <c:v>52.200948841328746</c:v>
                </c:pt>
                <c:pt idx="1011">
                  <c:v>52.166064117358495</c:v>
                </c:pt>
                <c:pt idx="1012">
                  <c:v>52.123403163505962</c:v>
                </c:pt>
                <c:pt idx="1013">
                  <c:v>52.074103616577091</c:v>
                </c:pt>
                <c:pt idx="1014">
                  <c:v>52.046322504912645</c:v>
                </c:pt>
                <c:pt idx="1015">
                  <c:v>52.003555231884825</c:v>
                </c:pt>
                <c:pt idx="1016">
                  <c:v>51.955360066212187</c:v>
                </c:pt>
                <c:pt idx="1017">
                  <c:v>51.908398086134568</c:v>
                </c:pt>
                <c:pt idx="1018">
                  <c:v>51.863424267332256</c:v>
                </c:pt>
                <c:pt idx="1019">
                  <c:v>51.817137932752551</c:v>
                </c:pt>
                <c:pt idx="1020">
                  <c:v>51.769255342151858</c:v>
                </c:pt>
                <c:pt idx="1021">
                  <c:v>51.722417229509169</c:v>
                </c:pt>
                <c:pt idx="1022">
                  <c:v>51.678163924292292</c:v>
                </c:pt>
                <c:pt idx="1023">
                  <c:v>51.629941733838152</c:v>
                </c:pt>
                <c:pt idx="1024">
                  <c:v>51.583844446840274</c:v>
                </c:pt>
                <c:pt idx="1025">
                  <c:v>51.536565979280759</c:v>
                </c:pt>
                <c:pt idx="1026">
                  <c:v>51.488868359504536</c:v>
                </c:pt>
                <c:pt idx="1027">
                  <c:v>51.440844312956969</c:v>
                </c:pt>
                <c:pt idx="1028">
                  <c:v>51.404137873070511</c:v>
                </c:pt>
                <c:pt idx="1029">
                  <c:v>51.359845741482076</c:v>
                </c:pt>
                <c:pt idx="1030">
                  <c:v>51.312502186219412</c:v>
                </c:pt>
                <c:pt idx="1031">
                  <c:v>51.264747660297168</c:v>
                </c:pt>
                <c:pt idx="1032">
                  <c:v>51.21721753361372</c:v>
                </c:pt>
                <c:pt idx="1033">
                  <c:v>51.170084902032329</c:v>
                </c:pt>
                <c:pt idx="1034">
                  <c:v>51.123292569641031</c:v>
                </c:pt>
                <c:pt idx="1035">
                  <c:v>51.076406203479031</c:v>
                </c:pt>
                <c:pt idx="1036">
                  <c:v>51.0338223335526</c:v>
                </c:pt>
                <c:pt idx="1037">
                  <c:v>50.989127029932384</c:v>
                </c:pt>
                <c:pt idx="1038">
                  <c:v>50.945607788443937</c:v>
                </c:pt>
                <c:pt idx="1039">
                  <c:v>50.900384380704075</c:v>
                </c:pt>
                <c:pt idx="1040">
                  <c:v>50.856210151491503</c:v>
                </c:pt>
                <c:pt idx="1041">
                  <c:v>50.810765308684694</c:v>
                </c:pt>
                <c:pt idx="1042">
                  <c:v>50.781157343201507</c:v>
                </c:pt>
                <c:pt idx="1043">
                  <c:v>50.745281057131592</c:v>
                </c:pt>
                <c:pt idx="1044">
                  <c:v>50.701220290835906</c:v>
                </c:pt>
                <c:pt idx="1045">
                  <c:v>50.656512768447818</c:v>
                </c:pt>
                <c:pt idx="1046">
                  <c:v>50.610353965695019</c:v>
                </c:pt>
                <c:pt idx="1047">
                  <c:v>50.601934567260137</c:v>
                </c:pt>
                <c:pt idx="1048">
                  <c:v>50.555748086767643</c:v>
                </c:pt>
                <c:pt idx="1049">
                  <c:v>50.530251205699479</c:v>
                </c:pt>
                <c:pt idx="1050">
                  <c:v>50.48430303082808</c:v>
                </c:pt>
                <c:pt idx="1051">
                  <c:v>50.445521450522754</c:v>
                </c:pt>
                <c:pt idx="1052">
                  <c:v>50.400971721517699</c:v>
                </c:pt>
                <c:pt idx="1053">
                  <c:v>50.61306028175062</c:v>
                </c:pt>
                <c:pt idx="1054">
                  <c:v>50.57025616886547</c:v>
                </c:pt>
                <c:pt idx="1055">
                  <c:v>50.528265218572294</c:v>
                </c:pt>
                <c:pt idx="1056">
                  <c:v>50.494104406891609</c:v>
                </c:pt>
                <c:pt idx="1057">
                  <c:v>50.457828960557322</c:v>
                </c:pt>
                <c:pt idx="1058">
                  <c:v>50.41358695157966</c:v>
                </c:pt>
                <c:pt idx="1059">
                  <c:v>50.368034064710628</c:v>
                </c:pt>
                <c:pt idx="1060">
                  <c:v>50.32336507898561</c:v>
                </c:pt>
                <c:pt idx="1061">
                  <c:v>50.278407316415141</c:v>
                </c:pt>
                <c:pt idx="1062">
                  <c:v>50.233177213231663</c:v>
                </c:pt>
                <c:pt idx="1063">
                  <c:v>50.188264800077349</c:v>
                </c:pt>
                <c:pt idx="1064">
                  <c:v>50.148662290062191</c:v>
                </c:pt>
                <c:pt idx="1065">
                  <c:v>50.103736739467074</c:v>
                </c:pt>
                <c:pt idx="1066">
                  <c:v>50.062788024839946</c:v>
                </c:pt>
                <c:pt idx="1067">
                  <c:v>50.01779921933327</c:v>
                </c:pt>
                <c:pt idx="1068">
                  <c:v>49.97385305323543</c:v>
                </c:pt>
                <c:pt idx="1069">
                  <c:v>49.929902248152011</c:v>
                </c:pt>
                <c:pt idx="1070">
                  <c:v>49.898207827361141</c:v>
                </c:pt>
                <c:pt idx="1071">
                  <c:v>49.85370248503429</c:v>
                </c:pt>
                <c:pt idx="1072">
                  <c:v>49.809334091233424</c:v>
                </c:pt>
                <c:pt idx="1073">
                  <c:v>49.765016124871607</c:v>
                </c:pt>
                <c:pt idx="1074">
                  <c:v>49.722049735352471</c:v>
                </c:pt>
                <c:pt idx="1075">
                  <c:v>49.680681616860475</c:v>
                </c:pt>
                <c:pt idx="1076">
                  <c:v>49.63765161875066</c:v>
                </c:pt>
                <c:pt idx="1077">
                  <c:v>49.593857081938644</c:v>
                </c:pt>
                <c:pt idx="1078">
                  <c:v>49.551345610602617</c:v>
                </c:pt>
                <c:pt idx="1079">
                  <c:v>49.515116802253402</c:v>
                </c:pt>
                <c:pt idx="1080">
                  <c:v>49.472427832686648</c:v>
                </c:pt>
                <c:pt idx="1081">
                  <c:v>49.429855126949768</c:v>
                </c:pt>
                <c:pt idx="1082">
                  <c:v>49.386116134711898</c:v>
                </c:pt>
                <c:pt idx="1083">
                  <c:v>49.342640472521346</c:v>
                </c:pt>
                <c:pt idx="1084">
                  <c:v>49.300868383833517</c:v>
                </c:pt>
                <c:pt idx="1085">
                  <c:v>49.259175978340096</c:v>
                </c:pt>
                <c:pt idx="1086">
                  <c:v>49.222842676708886</c:v>
                </c:pt>
                <c:pt idx="1087">
                  <c:v>49.180185223621265</c:v>
                </c:pt>
                <c:pt idx="1088">
                  <c:v>49.13852382270494</c:v>
                </c:pt>
                <c:pt idx="1089">
                  <c:v>49.095634205832553</c:v>
                </c:pt>
                <c:pt idx="1090">
                  <c:v>49.057887438970006</c:v>
                </c:pt>
                <c:pt idx="1091">
                  <c:v>49.024606633787712</c:v>
                </c:pt>
                <c:pt idx="1092">
                  <c:v>48.981922495733507</c:v>
                </c:pt>
                <c:pt idx="1093">
                  <c:v>48.954739050517098</c:v>
                </c:pt>
                <c:pt idx="1094">
                  <c:v>48.912351402610135</c:v>
                </c:pt>
                <c:pt idx="1095">
                  <c:v>48.871195390312131</c:v>
                </c:pt>
                <c:pt idx="1096">
                  <c:v>48.829741858090763</c:v>
                </c:pt>
                <c:pt idx="1097">
                  <c:v>48.794273914578838</c:v>
                </c:pt>
                <c:pt idx="1098">
                  <c:v>48.751769187415803</c:v>
                </c:pt>
                <c:pt idx="1099">
                  <c:v>48.724771369980267</c:v>
                </c:pt>
                <c:pt idx="1100">
                  <c:v>48.683548509975161</c:v>
                </c:pt>
                <c:pt idx="1101">
                  <c:v>48.644703695239542</c:v>
                </c:pt>
                <c:pt idx="1102">
                  <c:v>48.605445617885373</c:v>
                </c:pt>
                <c:pt idx="1103">
                  <c:v>48.571643334309968</c:v>
                </c:pt>
                <c:pt idx="1104">
                  <c:v>48.530897631893609</c:v>
                </c:pt>
                <c:pt idx="1105">
                  <c:v>48.48889393691163</c:v>
                </c:pt>
                <c:pt idx="1106">
                  <c:v>48.446973688792518</c:v>
                </c:pt>
                <c:pt idx="1107">
                  <c:v>48.425647334956459</c:v>
                </c:pt>
                <c:pt idx="1108">
                  <c:v>48.390772107835076</c:v>
                </c:pt>
                <c:pt idx="1109">
                  <c:v>48.34991738574881</c:v>
                </c:pt>
                <c:pt idx="1110">
                  <c:v>48.309016364395504</c:v>
                </c:pt>
                <c:pt idx="1111">
                  <c:v>48.26984579396126</c:v>
                </c:pt>
                <c:pt idx="1112">
                  <c:v>48.229083074530202</c:v>
                </c:pt>
                <c:pt idx="1113">
                  <c:v>48.189852021010616</c:v>
                </c:pt>
                <c:pt idx="1114">
                  <c:v>48.151089818853336</c:v>
                </c:pt>
                <c:pt idx="1115">
                  <c:v>48.1150012691988</c:v>
                </c:pt>
                <c:pt idx="1116">
                  <c:v>48.080011100710735</c:v>
                </c:pt>
                <c:pt idx="1117">
                  <c:v>48.039979511267617</c:v>
                </c:pt>
                <c:pt idx="1118">
                  <c:v>48.001970919815726</c:v>
                </c:pt>
                <c:pt idx="1119">
                  <c:v>47.961464471170636</c:v>
                </c:pt>
                <c:pt idx="1120">
                  <c:v>47.920553364598987</c:v>
                </c:pt>
                <c:pt idx="1121">
                  <c:v>47.888019930216394</c:v>
                </c:pt>
                <c:pt idx="1122">
                  <c:v>47.848450822836966</c:v>
                </c:pt>
                <c:pt idx="1123">
                  <c:v>47.807910999111343</c:v>
                </c:pt>
                <c:pt idx="1124">
                  <c:v>47.768391838062684</c:v>
                </c:pt>
                <c:pt idx="1125">
                  <c:v>47.732387706250357</c:v>
                </c:pt>
                <c:pt idx="1126">
                  <c:v>47.691855177096059</c:v>
                </c:pt>
                <c:pt idx="1127">
                  <c:v>47.653011736021703</c:v>
                </c:pt>
                <c:pt idx="1128">
                  <c:v>47.618145209692749</c:v>
                </c:pt>
                <c:pt idx="1129">
                  <c:v>47.577944444817319</c:v>
                </c:pt>
                <c:pt idx="1130">
                  <c:v>47.563707018397935</c:v>
                </c:pt>
                <c:pt idx="1131">
                  <c:v>47.526024185094066</c:v>
                </c:pt>
                <c:pt idx="1132">
                  <c:v>47.487235224975421</c:v>
                </c:pt>
                <c:pt idx="1133">
                  <c:v>47.448459197207924</c:v>
                </c:pt>
                <c:pt idx="1134">
                  <c:v>47.408557539989012</c:v>
                </c:pt>
                <c:pt idx="1135">
                  <c:v>47.368674793652936</c:v>
                </c:pt>
                <c:pt idx="1136">
                  <c:v>47.328873589142447</c:v>
                </c:pt>
                <c:pt idx="1137">
                  <c:v>47.289298264470787</c:v>
                </c:pt>
                <c:pt idx="1138">
                  <c:v>47.252388286714215</c:v>
                </c:pt>
                <c:pt idx="1139">
                  <c:v>47.213259909908643</c:v>
                </c:pt>
                <c:pt idx="1140">
                  <c:v>47.180477220834241</c:v>
                </c:pt>
                <c:pt idx="1141">
                  <c:v>47.141436615374502</c:v>
                </c:pt>
                <c:pt idx="1142">
                  <c:v>47.103477640625762</c:v>
                </c:pt>
                <c:pt idx="1143">
                  <c:v>47.077842357905396</c:v>
                </c:pt>
                <c:pt idx="1144">
                  <c:v>47.039104737330113</c:v>
                </c:pt>
                <c:pt idx="1145">
                  <c:v>47.021449943810559</c:v>
                </c:pt>
                <c:pt idx="1146">
                  <c:v>46.982533152218664</c:v>
                </c:pt>
                <c:pt idx="1147">
                  <c:v>46.943350543498248</c:v>
                </c:pt>
                <c:pt idx="1148">
                  <c:v>46.906544947418965</c:v>
                </c:pt>
                <c:pt idx="1149">
                  <c:v>46.868279485491179</c:v>
                </c:pt>
                <c:pt idx="1150">
                  <c:v>46.833432162866856</c:v>
                </c:pt>
                <c:pt idx="1151">
                  <c:v>46.796151622457302</c:v>
                </c:pt>
                <c:pt idx="1152">
                  <c:v>46.75810801921623</c:v>
                </c:pt>
                <c:pt idx="1153">
                  <c:v>46.723014628402993</c:v>
                </c:pt>
                <c:pt idx="1154">
                  <c:v>46.68777130065741</c:v>
                </c:pt>
                <c:pt idx="1155">
                  <c:v>46.735076453936443</c:v>
                </c:pt>
                <c:pt idx="1156">
                  <c:v>46.70012424295173</c:v>
                </c:pt>
                <c:pt idx="1157">
                  <c:v>46.66254073236103</c:v>
                </c:pt>
                <c:pt idx="1158">
                  <c:v>46.625309815433269</c:v>
                </c:pt>
                <c:pt idx="1159">
                  <c:v>46.587429333110926</c:v>
                </c:pt>
                <c:pt idx="1160">
                  <c:v>46.551092828903109</c:v>
                </c:pt>
                <c:pt idx="1161">
                  <c:v>46.513856734834718</c:v>
                </c:pt>
                <c:pt idx="1162">
                  <c:v>46.475836383072476</c:v>
                </c:pt>
                <c:pt idx="1163">
                  <c:v>46.440965622980912</c:v>
                </c:pt>
                <c:pt idx="1164">
                  <c:v>46.404357353011278</c:v>
                </c:pt>
                <c:pt idx="1165">
                  <c:v>46.366369256975453</c:v>
                </c:pt>
                <c:pt idx="1166">
                  <c:v>46.331767071526599</c:v>
                </c:pt>
                <c:pt idx="1167">
                  <c:v>46.298699717749138</c:v>
                </c:pt>
                <c:pt idx="1168">
                  <c:v>46.261183069706505</c:v>
                </c:pt>
                <c:pt idx="1169">
                  <c:v>46.223770534102478</c:v>
                </c:pt>
                <c:pt idx="1170">
                  <c:v>46.187499791411405</c:v>
                </c:pt>
                <c:pt idx="1171">
                  <c:v>46.151240200713708</c:v>
                </c:pt>
                <c:pt idx="1172">
                  <c:v>46.116743994095231</c:v>
                </c:pt>
                <c:pt idx="1173">
                  <c:v>46.082350587173316</c:v>
                </c:pt>
                <c:pt idx="1174">
                  <c:v>46.050574585030823</c:v>
                </c:pt>
                <c:pt idx="1175">
                  <c:v>46.013809693661983</c:v>
                </c:pt>
                <c:pt idx="1176">
                  <c:v>45.977987984289591</c:v>
                </c:pt>
                <c:pt idx="1177">
                  <c:v>45.945644650932437</c:v>
                </c:pt>
                <c:pt idx="1178">
                  <c:v>45.908699819846845</c:v>
                </c:pt>
                <c:pt idx="1179">
                  <c:v>45.970258784775183</c:v>
                </c:pt>
                <c:pt idx="1180">
                  <c:v>45.938959949490467</c:v>
                </c:pt>
                <c:pt idx="1181">
                  <c:v>45.935468840505152</c:v>
                </c:pt>
                <c:pt idx="1182">
                  <c:v>45.90114065808951</c:v>
                </c:pt>
                <c:pt idx="1183">
                  <c:v>45.865572728430116</c:v>
                </c:pt>
                <c:pt idx="1184">
                  <c:v>45.835833206933025</c:v>
                </c:pt>
                <c:pt idx="1185">
                  <c:v>45.799275600362996</c:v>
                </c:pt>
                <c:pt idx="1186">
                  <c:v>45.763193795930142</c:v>
                </c:pt>
                <c:pt idx="1187">
                  <c:v>45.728025664627992</c:v>
                </c:pt>
                <c:pt idx="1188">
                  <c:v>45.693809089257996</c:v>
                </c:pt>
                <c:pt idx="1189">
                  <c:v>45.657491995650304</c:v>
                </c:pt>
                <c:pt idx="1190">
                  <c:v>45.630220896210844</c:v>
                </c:pt>
                <c:pt idx="1191">
                  <c:v>45.594651854991113</c:v>
                </c:pt>
                <c:pt idx="1192">
                  <c:v>45.558702687518689</c:v>
                </c:pt>
                <c:pt idx="1193">
                  <c:v>45.522476875142559</c:v>
                </c:pt>
                <c:pt idx="1194">
                  <c:v>45.491725863920486</c:v>
                </c:pt>
                <c:pt idx="1195">
                  <c:v>45.455728615984398</c:v>
                </c:pt>
                <c:pt idx="1196">
                  <c:v>45.422188240516455</c:v>
                </c:pt>
                <c:pt idx="1197">
                  <c:v>45.38642360723199</c:v>
                </c:pt>
                <c:pt idx="1198">
                  <c:v>45.362172277567623</c:v>
                </c:pt>
                <c:pt idx="1199">
                  <c:v>45.330465491149603</c:v>
                </c:pt>
                <c:pt idx="1200">
                  <c:v>45.335100415924607</c:v>
                </c:pt>
                <c:pt idx="1201">
                  <c:v>45.304089929564235</c:v>
                </c:pt>
                <c:pt idx="1202">
                  <c:v>45.268215170248986</c:v>
                </c:pt>
                <c:pt idx="1203">
                  <c:v>45.233103026421709</c:v>
                </c:pt>
                <c:pt idx="1204">
                  <c:v>45.202319044399651</c:v>
                </c:pt>
                <c:pt idx="1205">
                  <c:v>45.170188709059985</c:v>
                </c:pt>
                <c:pt idx="1206">
                  <c:v>45.136889909026351</c:v>
                </c:pt>
                <c:pt idx="1207">
                  <c:v>45.101392654152789</c:v>
                </c:pt>
                <c:pt idx="1208">
                  <c:v>45.069357324535879</c:v>
                </c:pt>
                <c:pt idx="1209">
                  <c:v>45.034974950093286</c:v>
                </c:pt>
                <c:pt idx="1210">
                  <c:v>45.017578269967053</c:v>
                </c:pt>
                <c:pt idx="1211">
                  <c:v>44.983018857957759</c:v>
                </c:pt>
                <c:pt idx="1212">
                  <c:v>44.947610817252936</c:v>
                </c:pt>
                <c:pt idx="1213">
                  <c:v>44.914628430986674</c:v>
                </c:pt>
                <c:pt idx="1214">
                  <c:v>44.881039431598076</c:v>
                </c:pt>
                <c:pt idx="1215">
                  <c:v>44.846764813965954</c:v>
                </c:pt>
                <c:pt idx="1216">
                  <c:v>44.812214388501594</c:v>
                </c:pt>
                <c:pt idx="1217">
                  <c:v>44.777864710078426</c:v>
                </c:pt>
                <c:pt idx="1218">
                  <c:v>44.744854984359669</c:v>
                </c:pt>
                <c:pt idx="1219">
                  <c:v>44.716467410346695</c:v>
                </c:pt>
                <c:pt idx="1220">
                  <c:v>44.682997924604337</c:v>
                </c:pt>
                <c:pt idx="1221">
                  <c:v>44.648881757749457</c:v>
                </c:pt>
                <c:pt idx="1222">
                  <c:v>44.615310937477929</c:v>
                </c:pt>
                <c:pt idx="1223">
                  <c:v>44.586679889142403</c:v>
                </c:pt>
                <c:pt idx="1224">
                  <c:v>44.553089784150657</c:v>
                </c:pt>
                <c:pt idx="1225">
                  <c:v>44.520011733230668</c:v>
                </c:pt>
                <c:pt idx="1226">
                  <c:v>44.487829487826964</c:v>
                </c:pt>
                <c:pt idx="1227">
                  <c:v>44.458838797553184</c:v>
                </c:pt>
                <c:pt idx="1228">
                  <c:v>44.425332145605012</c:v>
                </c:pt>
                <c:pt idx="1229">
                  <c:v>44.391070899540949</c:v>
                </c:pt>
                <c:pt idx="1230">
                  <c:v>44.357178072338449</c:v>
                </c:pt>
                <c:pt idx="1231">
                  <c:v>44.323242465583128</c:v>
                </c:pt>
                <c:pt idx="1232">
                  <c:v>44.295944874497458</c:v>
                </c:pt>
                <c:pt idx="1233">
                  <c:v>44.273621303422196</c:v>
                </c:pt>
                <c:pt idx="1234">
                  <c:v>44.24039665146303</c:v>
                </c:pt>
                <c:pt idx="1235">
                  <c:v>44.206677442086807</c:v>
                </c:pt>
                <c:pt idx="1236">
                  <c:v>44.17467877913684</c:v>
                </c:pt>
                <c:pt idx="1237">
                  <c:v>44.143964522127817</c:v>
                </c:pt>
                <c:pt idx="1238">
                  <c:v>44.110474442680058</c:v>
                </c:pt>
                <c:pt idx="1239">
                  <c:v>44.081981299890629</c:v>
                </c:pt>
                <c:pt idx="1240">
                  <c:v>44.095511848981218</c:v>
                </c:pt>
                <c:pt idx="1241">
                  <c:v>44.061771698410077</c:v>
                </c:pt>
                <c:pt idx="1242">
                  <c:v>44.028658299291479</c:v>
                </c:pt>
                <c:pt idx="1243">
                  <c:v>43.997076577074729</c:v>
                </c:pt>
                <c:pt idx="1244">
                  <c:v>43.964049993487087</c:v>
                </c:pt>
                <c:pt idx="1245">
                  <c:v>43.946636051214973</c:v>
                </c:pt>
                <c:pt idx="1246">
                  <c:v>44.062367817993056</c:v>
                </c:pt>
                <c:pt idx="1247">
                  <c:v>44.029776295253328</c:v>
                </c:pt>
                <c:pt idx="1248">
                  <c:v>43.996384429973112</c:v>
                </c:pt>
                <c:pt idx="1249">
                  <c:v>43.963100528374959</c:v>
                </c:pt>
                <c:pt idx="1250">
                  <c:v>43.930575123473645</c:v>
                </c:pt>
                <c:pt idx="1251">
                  <c:v>43.897604459690228</c:v>
                </c:pt>
                <c:pt idx="1252">
                  <c:v>43.865936007545628</c:v>
                </c:pt>
                <c:pt idx="1253">
                  <c:v>43.83316943058378</c:v>
                </c:pt>
                <c:pt idx="1254">
                  <c:v>43.799838082331753</c:v>
                </c:pt>
                <c:pt idx="1255">
                  <c:v>43.769143797054454</c:v>
                </c:pt>
                <c:pt idx="1256">
                  <c:v>43.736863661311475</c:v>
                </c:pt>
                <c:pt idx="1257">
                  <c:v>43.703976226749148</c:v>
                </c:pt>
                <c:pt idx="1258">
                  <c:v>43.676317612933154</c:v>
                </c:pt>
                <c:pt idx="1259">
                  <c:v>43.644240615295111</c:v>
                </c:pt>
                <c:pt idx="1260">
                  <c:v>43.615849938108113</c:v>
                </c:pt>
                <c:pt idx="1261">
                  <c:v>43.58296901161809</c:v>
                </c:pt>
                <c:pt idx="1262">
                  <c:v>43.557711042547709</c:v>
                </c:pt>
                <c:pt idx="1263">
                  <c:v>43.528268490065926</c:v>
                </c:pt>
                <c:pt idx="1264">
                  <c:v>43.498543638519173</c:v>
                </c:pt>
                <c:pt idx="1265">
                  <c:v>43.46584179838905</c:v>
                </c:pt>
                <c:pt idx="1266">
                  <c:v>43.435350558072699</c:v>
                </c:pt>
                <c:pt idx="1267">
                  <c:v>43.402948314177252</c:v>
                </c:pt>
                <c:pt idx="1268">
                  <c:v>43.370817318710159</c:v>
                </c:pt>
                <c:pt idx="1269">
                  <c:v>43.352383191126513</c:v>
                </c:pt>
                <c:pt idx="1270">
                  <c:v>43.320330351708868</c:v>
                </c:pt>
                <c:pt idx="1271">
                  <c:v>43.306845786723279</c:v>
                </c:pt>
                <c:pt idx="1272">
                  <c:v>43.277476269896823</c:v>
                </c:pt>
                <c:pt idx="1273">
                  <c:v>43.256946391064687</c:v>
                </c:pt>
                <c:pt idx="1274">
                  <c:v>43.224860503032879</c:v>
                </c:pt>
                <c:pt idx="1275">
                  <c:v>43.193354594670353</c:v>
                </c:pt>
                <c:pt idx="1276">
                  <c:v>43.162471538355369</c:v>
                </c:pt>
                <c:pt idx="1277">
                  <c:v>43.130330886402277</c:v>
                </c:pt>
                <c:pt idx="1278">
                  <c:v>43.098751467581089</c:v>
                </c:pt>
                <c:pt idx="1279">
                  <c:v>43.066699532793514</c:v>
                </c:pt>
                <c:pt idx="1280">
                  <c:v>43.179921068635565</c:v>
                </c:pt>
                <c:pt idx="1281">
                  <c:v>43.153617657968177</c:v>
                </c:pt>
                <c:pt idx="1282">
                  <c:v>43.122550525500571</c:v>
                </c:pt>
                <c:pt idx="1283">
                  <c:v>43.093843466061109</c:v>
                </c:pt>
                <c:pt idx="1284">
                  <c:v>43.072776882865661</c:v>
                </c:pt>
                <c:pt idx="1285">
                  <c:v>43.042638114894814</c:v>
                </c:pt>
                <c:pt idx="1286">
                  <c:v>43.011083270445731</c:v>
                </c:pt>
                <c:pt idx="1287">
                  <c:v>42.991457791270442</c:v>
                </c:pt>
                <c:pt idx="1288">
                  <c:v>42.959985685974765</c:v>
                </c:pt>
                <c:pt idx="1289">
                  <c:v>42.933391204075903</c:v>
                </c:pt>
                <c:pt idx="1290">
                  <c:v>42.907439962222597</c:v>
                </c:pt>
                <c:pt idx="1291">
                  <c:v>42.875791922272455</c:v>
                </c:pt>
                <c:pt idx="1292">
                  <c:v>42.845332159877927</c:v>
                </c:pt>
                <c:pt idx="1293">
                  <c:v>42.814733029765975</c:v>
                </c:pt>
                <c:pt idx="1294">
                  <c:v>42.783238600754345</c:v>
                </c:pt>
                <c:pt idx="1295">
                  <c:v>42.753686044263453</c:v>
                </c:pt>
                <c:pt idx="1296">
                  <c:v>42.757285695031321</c:v>
                </c:pt>
                <c:pt idx="1297">
                  <c:v>42.732399837657027</c:v>
                </c:pt>
                <c:pt idx="1298">
                  <c:v>42.703371577388026</c:v>
                </c:pt>
                <c:pt idx="1299">
                  <c:v>42.674338412061225</c:v>
                </c:pt>
                <c:pt idx="1300">
                  <c:v>42.652453659707163</c:v>
                </c:pt>
                <c:pt idx="1301">
                  <c:v>42.662991285806967</c:v>
                </c:pt>
                <c:pt idx="1302">
                  <c:v>42.63224635299494</c:v>
                </c:pt>
                <c:pt idx="1303">
                  <c:v>42.601291254007641</c:v>
                </c:pt>
                <c:pt idx="1304">
                  <c:v>42.573912367428619</c:v>
                </c:pt>
                <c:pt idx="1305">
                  <c:v>42.546836924218034</c:v>
                </c:pt>
                <c:pt idx="1306">
                  <c:v>42.536862932064821</c:v>
                </c:pt>
                <c:pt idx="1307">
                  <c:v>42.506006678667838</c:v>
                </c:pt>
                <c:pt idx="1308">
                  <c:v>42.477129102684053</c:v>
                </c:pt>
                <c:pt idx="1309">
                  <c:v>42.446857304869347</c:v>
                </c:pt>
                <c:pt idx="1310">
                  <c:v>42.417134478705997</c:v>
                </c:pt>
                <c:pt idx="1311">
                  <c:v>42.387144654276206</c:v>
                </c:pt>
                <c:pt idx="1312">
                  <c:v>42.357535544444701</c:v>
                </c:pt>
                <c:pt idx="1313">
                  <c:v>42.326857575382505</c:v>
                </c:pt>
                <c:pt idx="1314">
                  <c:v>42.296823776948365</c:v>
                </c:pt>
                <c:pt idx="1315">
                  <c:v>42.297181240326822</c:v>
                </c:pt>
                <c:pt idx="1316">
                  <c:v>42.267638883559094</c:v>
                </c:pt>
                <c:pt idx="1317">
                  <c:v>42.237367789479748</c:v>
                </c:pt>
                <c:pt idx="1318">
                  <c:v>42.208354657023328</c:v>
                </c:pt>
                <c:pt idx="1319">
                  <c:v>42.181115760322626</c:v>
                </c:pt>
                <c:pt idx="1320">
                  <c:v>42.152161279116868</c:v>
                </c:pt>
                <c:pt idx="1321">
                  <c:v>42.122344698538001</c:v>
                </c:pt>
                <c:pt idx="1322">
                  <c:v>42.094592462830924</c:v>
                </c:pt>
                <c:pt idx="1323">
                  <c:v>42.064486480124529</c:v>
                </c:pt>
                <c:pt idx="1324">
                  <c:v>42.034454714573528</c:v>
                </c:pt>
                <c:pt idx="1325">
                  <c:v>42.010277986576121</c:v>
                </c:pt>
                <c:pt idx="1326">
                  <c:v>41.999945141910409</c:v>
                </c:pt>
                <c:pt idx="1327">
                  <c:v>41.9705481009834</c:v>
                </c:pt>
                <c:pt idx="1328">
                  <c:v>41.962289899791678</c:v>
                </c:pt>
                <c:pt idx="1329">
                  <c:v>41.932492881278002</c:v>
                </c:pt>
                <c:pt idx="1330">
                  <c:v>41.902634653464304</c:v>
                </c:pt>
                <c:pt idx="1331">
                  <c:v>41.874302313906021</c:v>
                </c:pt>
                <c:pt idx="1332">
                  <c:v>41.87310928877794</c:v>
                </c:pt>
                <c:pt idx="1333">
                  <c:v>41.861700532595883</c:v>
                </c:pt>
                <c:pt idx="1334">
                  <c:v>41.83367338777736</c:v>
                </c:pt>
                <c:pt idx="1335">
                  <c:v>41.804826556423173</c:v>
                </c:pt>
                <c:pt idx="1336">
                  <c:v>41.775906278065307</c:v>
                </c:pt>
                <c:pt idx="1337">
                  <c:v>41.751968843159531</c:v>
                </c:pt>
                <c:pt idx="1338">
                  <c:v>41.723783864166961</c:v>
                </c:pt>
                <c:pt idx="1339">
                  <c:v>41.694554040079431</c:v>
                </c:pt>
                <c:pt idx="1340">
                  <c:v>41.665807418386095</c:v>
                </c:pt>
                <c:pt idx="1341">
                  <c:v>41.640600522316966</c:v>
                </c:pt>
                <c:pt idx="1342">
                  <c:v>41.613266611007468</c:v>
                </c:pt>
                <c:pt idx="1343">
                  <c:v>41.586772610789978</c:v>
                </c:pt>
                <c:pt idx="1344">
                  <c:v>41.55815135656875</c:v>
                </c:pt>
                <c:pt idx="1345">
                  <c:v>41.529093148659541</c:v>
                </c:pt>
                <c:pt idx="1346">
                  <c:v>41.500316850869751</c:v>
                </c:pt>
                <c:pt idx="1347">
                  <c:v>41.472900787497714</c:v>
                </c:pt>
                <c:pt idx="1348">
                  <c:v>41.447192462950426</c:v>
                </c:pt>
                <c:pt idx="1349">
                  <c:v>41.41878083699595</c:v>
                </c:pt>
                <c:pt idx="1350">
                  <c:v>41.391152114767017</c:v>
                </c:pt>
                <c:pt idx="1351">
                  <c:v>41.362222686286451</c:v>
                </c:pt>
                <c:pt idx="1352">
                  <c:v>41.333774743257919</c:v>
                </c:pt>
                <c:pt idx="1353">
                  <c:v>41.311052807198791</c:v>
                </c:pt>
                <c:pt idx="1354">
                  <c:v>41.346564012733374</c:v>
                </c:pt>
                <c:pt idx="1355">
                  <c:v>41.318440781400675</c:v>
                </c:pt>
                <c:pt idx="1356">
                  <c:v>41.290829276646193</c:v>
                </c:pt>
                <c:pt idx="1357">
                  <c:v>41.317738402937849</c:v>
                </c:pt>
                <c:pt idx="1358">
                  <c:v>41.289880453555512</c:v>
                </c:pt>
                <c:pt idx="1359">
                  <c:v>41.261284008278054</c:v>
                </c:pt>
                <c:pt idx="1360">
                  <c:v>41.233824160836924</c:v>
                </c:pt>
                <c:pt idx="1361">
                  <c:v>41.205896316002537</c:v>
                </c:pt>
                <c:pt idx="1362">
                  <c:v>41.200559761403753</c:v>
                </c:pt>
                <c:pt idx="1363">
                  <c:v>41.179953799845904</c:v>
                </c:pt>
                <c:pt idx="1364">
                  <c:v>41.158445984901455</c:v>
                </c:pt>
                <c:pt idx="1365">
                  <c:v>41.132688030899189</c:v>
                </c:pt>
                <c:pt idx="1366">
                  <c:v>41.127569576400695</c:v>
                </c:pt>
                <c:pt idx="1367">
                  <c:v>41.099008048944988</c:v>
                </c:pt>
                <c:pt idx="1368">
                  <c:v>41.078375580838973</c:v>
                </c:pt>
                <c:pt idx="1369">
                  <c:v>41.106322392655514</c:v>
                </c:pt>
                <c:pt idx="1370">
                  <c:v>41.099800935917187</c:v>
                </c:pt>
                <c:pt idx="1371">
                  <c:v>41.074120848587533</c:v>
                </c:pt>
                <c:pt idx="1372">
                  <c:v>41.331901522489119</c:v>
                </c:pt>
                <c:pt idx="1373">
                  <c:v>41.304997293414978</c:v>
                </c:pt>
                <c:pt idx="1374">
                  <c:v>41.277158072209289</c:v>
                </c:pt>
                <c:pt idx="1375">
                  <c:v>41.250013798117827</c:v>
                </c:pt>
                <c:pt idx="1376">
                  <c:v>41.223328616240799</c:v>
                </c:pt>
                <c:pt idx="1377">
                  <c:v>41.203506620436237</c:v>
                </c:pt>
                <c:pt idx="1378">
                  <c:v>41.177054576904354</c:v>
                </c:pt>
                <c:pt idx="1379">
                  <c:v>41.150217264350992</c:v>
                </c:pt>
                <c:pt idx="1380">
                  <c:v>41.123305956206067</c:v>
                </c:pt>
                <c:pt idx="1381">
                  <c:v>41.099256950649895</c:v>
                </c:pt>
                <c:pt idx="1382">
                  <c:v>41.072830001465206</c:v>
                </c:pt>
                <c:pt idx="1383">
                  <c:v>41.047849192391133</c:v>
                </c:pt>
                <c:pt idx="1384">
                  <c:v>41.024087048744981</c:v>
                </c:pt>
                <c:pt idx="1385">
                  <c:v>40.996098361742753</c:v>
                </c:pt>
                <c:pt idx="1386">
                  <c:v>40.972666730960803</c:v>
                </c:pt>
                <c:pt idx="1387">
                  <c:v>40.946482471617678</c:v>
                </c:pt>
                <c:pt idx="1388">
                  <c:v>40.919779225468041</c:v>
                </c:pt>
                <c:pt idx="1389">
                  <c:v>40.892272651270723</c:v>
                </c:pt>
                <c:pt idx="1390">
                  <c:v>40.864485224890146</c:v>
                </c:pt>
                <c:pt idx="1391">
                  <c:v>40.836948221426717</c:v>
                </c:pt>
                <c:pt idx="1392">
                  <c:v>40.809587322413208</c:v>
                </c:pt>
                <c:pt idx="1393">
                  <c:v>40.782505337123375</c:v>
                </c:pt>
                <c:pt idx="1394">
                  <c:v>40.773523720631843</c:v>
                </c:pt>
                <c:pt idx="1395">
                  <c:v>40.749639949516137</c:v>
                </c:pt>
                <c:pt idx="1396">
                  <c:v>40.722928950006228</c:v>
                </c:pt>
                <c:pt idx="1397">
                  <c:v>40.695728181119527</c:v>
                </c:pt>
                <c:pt idx="1398">
                  <c:v>40.669676432428318</c:v>
                </c:pt>
                <c:pt idx="1399">
                  <c:v>40.644293824416344</c:v>
                </c:pt>
                <c:pt idx="1400">
                  <c:v>40.616761212253031</c:v>
                </c:pt>
                <c:pt idx="1401">
                  <c:v>40.589369218794999</c:v>
                </c:pt>
                <c:pt idx="1402">
                  <c:v>40.562290306007853</c:v>
                </c:pt>
                <c:pt idx="1403">
                  <c:v>40.535581879944615</c:v>
                </c:pt>
                <c:pt idx="1404">
                  <c:v>40.516652540803257</c:v>
                </c:pt>
                <c:pt idx="1405">
                  <c:v>40.502594249732567</c:v>
                </c:pt>
                <c:pt idx="1406">
                  <c:v>40.477518891433462</c:v>
                </c:pt>
                <c:pt idx="1407">
                  <c:v>40.453179375819659</c:v>
                </c:pt>
                <c:pt idx="1408">
                  <c:v>40.487451968704448</c:v>
                </c:pt>
                <c:pt idx="1409">
                  <c:v>40.46241169282829</c:v>
                </c:pt>
                <c:pt idx="1410">
                  <c:v>40.436040975983346</c:v>
                </c:pt>
                <c:pt idx="1411">
                  <c:v>40.560596646146948</c:v>
                </c:pt>
                <c:pt idx="1412">
                  <c:v>40.533554109973153</c:v>
                </c:pt>
                <c:pt idx="1413">
                  <c:v>40.508343240066147</c:v>
                </c:pt>
                <c:pt idx="1414">
                  <c:v>40.481908222374365</c:v>
                </c:pt>
                <c:pt idx="1415">
                  <c:v>40.473398643422051</c:v>
                </c:pt>
                <c:pt idx="1416">
                  <c:v>40.446387623412072</c:v>
                </c:pt>
                <c:pt idx="1417">
                  <c:v>40.419995870806595</c:v>
                </c:pt>
                <c:pt idx="1418">
                  <c:v>40.393434871211298</c:v>
                </c:pt>
                <c:pt idx="1419">
                  <c:v>40.366738528340029</c:v>
                </c:pt>
                <c:pt idx="1420">
                  <c:v>40.339868338042272</c:v>
                </c:pt>
                <c:pt idx="1421">
                  <c:v>40.314127187336766</c:v>
                </c:pt>
                <c:pt idx="1422">
                  <c:v>40.298409016557486</c:v>
                </c:pt>
                <c:pt idx="1423">
                  <c:v>40.288368363949047</c:v>
                </c:pt>
                <c:pt idx="1424">
                  <c:v>40.262491698626242</c:v>
                </c:pt>
                <c:pt idx="1425">
                  <c:v>40.242013144963686</c:v>
                </c:pt>
                <c:pt idx="1426">
                  <c:v>40.215342384604817</c:v>
                </c:pt>
                <c:pt idx="1427">
                  <c:v>40.204313757279365</c:v>
                </c:pt>
                <c:pt idx="1428">
                  <c:v>40.178148097974166</c:v>
                </c:pt>
                <c:pt idx="1429">
                  <c:v>40.153482648955496</c:v>
                </c:pt>
                <c:pt idx="1430">
                  <c:v>40.127370610179128</c:v>
                </c:pt>
                <c:pt idx="1431">
                  <c:v>40.101460247861965</c:v>
                </c:pt>
                <c:pt idx="1432">
                  <c:v>40.088035878781874</c:v>
                </c:pt>
                <c:pt idx="1433">
                  <c:v>40.0615427549589</c:v>
                </c:pt>
                <c:pt idx="1434">
                  <c:v>40.035650354220593</c:v>
                </c:pt>
                <c:pt idx="1435">
                  <c:v>40.010418616317793</c:v>
                </c:pt>
                <c:pt idx="1436">
                  <c:v>39.984182825507368</c:v>
                </c:pt>
                <c:pt idx="1437">
                  <c:v>39.960908045948401</c:v>
                </c:pt>
                <c:pt idx="1438">
                  <c:v>39.934608197773052</c:v>
                </c:pt>
                <c:pt idx="1439">
                  <c:v>39.910195547137143</c:v>
                </c:pt>
                <c:pt idx="1440">
                  <c:v>39.883935163569035</c:v>
                </c:pt>
                <c:pt idx="1441">
                  <c:v>39.858235626532412</c:v>
                </c:pt>
                <c:pt idx="1442">
                  <c:v>39.832720922799282</c:v>
                </c:pt>
                <c:pt idx="1443">
                  <c:v>39.806671611267483</c:v>
                </c:pt>
                <c:pt idx="1444">
                  <c:v>39.780973443690648</c:v>
                </c:pt>
                <c:pt idx="1445">
                  <c:v>39.757096391981797</c:v>
                </c:pt>
                <c:pt idx="1446">
                  <c:v>39.748806699327943</c:v>
                </c:pt>
                <c:pt idx="1447">
                  <c:v>39.723767636010813</c:v>
                </c:pt>
                <c:pt idx="1448">
                  <c:v>39.716393933412569</c:v>
                </c:pt>
                <c:pt idx="1449">
                  <c:v>39.690499805198847</c:v>
                </c:pt>
                <c:pt idx="1450">
                  <c:v>39.664741673495591</c:v>
                </c:pt>
                <c:pt idx="1451">
                  <c:v>39.640631918279226</c:v>
                </c:pt>
                <c:pt idx="1452">
                  <c:v>39.6154675942648</c:v>
                </c:pt>
                <c:pt idx="1453">
                  <c:v>39.595532115769075</c:v>
                </c:pt>
                <c:pt idx="1454">
                  <c:v>39.569876673619859</c:v>
                </c:pt>
                <c:pt idx="1455">
                  <c:v>39.544506096073434</c:v>
                </c:pt>
                <c:pt idx="1456">
                  <c:v>39.532366689599336</c:v>
                </c:pt>
                <c:pt idx="1457">
                  <c:v>39.506804857140104</c:v>
                </c:pt>
                <c:pt idx="1458">
                  <c:v>39.481319396104418</c:v>
                </c:pt>
                <c:pt idx="1459">
                  <c:v>39.455722906254714</c:v>
                </c:pt>
                <c:pt idx="1460">
                  <c:v>39.460957490167154</c:v>
                </c:pt>
                <c:pt idx="1461">
                  <c:v>39.43727019411898</c:v>
                </c:pt>
                <c:pt idx="1462">
                  <c:v>39.486214479947499</c:v>
                </c:pt>
                <c:pt idx="1463">
                  <c:v>39.461154299709513</c:v>
                </c:pt>
                <c:pt idx="1464">
                  <c:v>39.472193516424703</c:v>
                </c:pt>
                <c:pt idx="1465">
                  <c:v>39.452629388690823</c:v>
                </c:pt>
                <c:pt idx="1466">
                  <c:v>39.544945433644529</c:v>
                </c:pt>
                <c:pt idx="1467">
                  <c:v>39.519729939900479</c:v>
                </c:pt>
                <c:pt idx="1468">
                  <c:v>39.497960164789639</c:v>
                </c:pt>
                <c:pt idx="1469">
                  <c:v>39.472527827348863</c:v>
                </c:pt>
                <c:pt idx="1470">
                  <c:v>39.447392102839046</c:v>
                </c:pt>
                <c:pt idx="1471">
                  <c:v>39.424376123150502</c:v>
                </c:pt>
                <c:pt idx="1472">
                  <c:v>39.403215137309537</c:v>
                </c:pt>
                <c:pt idx="1473">
                  <c:v>39.383937655610218</c:v>
                </c:pt>
                <c:pt idx="1474">
                  <c:v>39.358978750775009</c:v>
                </c:pt>
                <c:pt idx="1475">
                  <c:v>39.33960148320606</c:v>
                </c:pt>
                <c:pt idx="1476">
                  <c:v>39.315295744222894</c:v>
                </c:pt>
                <c:pt idx="1477">
                  <c:v>39.291816599553883</c:v>
                </c:pt>
                <c:pt idx="1478">
                  <c:v>39.281651610737136</c:v>
                </c:pt>
                <c:pt idx="1479">
                  <c:v>39.256484995226742</c:v>
                </c:pt>
                <c:pt idx="1480">
                  <c:v>39.236307641610217</c:v>
                </c:pt>
                <c:pt idx="1481">
                  <c:v>39.215319569161473</c:v>
                </c:pt>
                <c:pt idx="1482">
                  <c:v>39.192386003470013</c:v>
                </c:pt>
                <c:pt idx="1483">
                  <c:v>39.172430817278965</c:v>
                </c:pt>
                <c:pt idx="1484">
                  <c:v>39.147439492025526</c:v>
                </c:pt>
                <c:pt idx="1485">
                  <c:v>39.124294753066074</c:v>
                </c:pt>
                <c:pt idx="1486">
                  <c:v>39.099656483123965</c:v>
                </c:pt>
                <c:pt idx="1487">
                  <c:v>39.075018255056136</c:v>
                </c:pt>
                <c:pt idx="1488">
                  <c:v>39.052306591660027</c:v>
                </c:pt>
                <c:pt idx="1489">
                  <c:v>39.028177994535135</c:v>
                </c:pt>
                <c:pt idx="1490">
                  <c:v>39.004166496526238</c:v>
                </c:pt>
                <c:pt idx="1491">
                  <c:v>38.981559272248397</c:v>
                </c:pt>
                <c:pt idx="1492">
                  <c:v>38.95732999917383</c:v>
                </c:pt>
                <c:pt idx="1493">
                  <c:v>38.933527807071819</c:v>
                </c:pt>
                <c:pt idx="1494">
                  <c:v>39.310552079631535</c:v>
                </c:pt>
                <c:pt idx="1495">
                  <c:v>39.285854050876424</c:v>
                </c:pt>
                <c:pt idx="1496">
                  <c:v>39.261404296835899</c:v>
                </c:pt>
                <c:pt idx="1497">
                  <c:v>39.237041833888348</c:v>
                </c:pt>
                <c:pt idx="1498">
                  <c:v>39.212346692857274</c:v>
                </c:pt>
                <c:pt idx="1499">
                  <c:v>39.187696963360203</c:v>
                </c:pt>
                <c:pt idx="1500">
                  <c:v>39.163991685638884</c:v>
                </c:pt>
                <c:pt idx="1501">
                  <c:v>39.141272117781817</c:v>
                </c:pt>
                <c:pt idx="1502">
                  <c:v>39.119240009322795</c:v>
                </c:pt>
                <c:pt idx="1503">
                  <c:v>39.095784337328595</c:v>
                </c:pt>
                <c:pt idx="1504">
                  <c:v>39.07435004242727</c:v>
                </c:pt>
                <c:pt idx="1505">
                  <c:v>39.062023304563041</c:v>
                </c:pt>
                <c:pt idx="1506">
                  <c:v>39.038065232108671</c:v>
                </c:pt>
                <c:pt idx="1507">
                  <c:v>39.013877706908687</c:v>
                </c:pt>
                <c:pt idx="1508">
                  <c:v>38.99146814575483</c:v>
                </c:pt>
                <c:pt idx="1509">
                  <c:v>38.967042938614036</c:v>
                </c:pt>
                <c:pt idx="1510">
                  <c:v>38.944153164647105</c:v>
                </c:pt>
                <c:pt idx="1511">
                  <c:v>38.921246576294394</c:v>
                </c:pt>
                <c:pt idx="1512">
                  <c:v>38.900548991583221</c:v>
                </c:pt>
                <c:pt idx="1513">
                  <c:v>38.879155933338254</c:v>
                </c:pt>
                <c:pt idx="1514">
                  <c:v>38.860105190389632</c:v>
                </c:pt>
                <c:pt idx="1515">
                  <c:v>38.840839315202331</c:v>
                </c:pt>
                <c:pt idx="1516">
                  <c:v>38.817084494051102</c:v>
                </c:pt>
                <c:pt idx="1517">
                  <c:v>38.793861957680164</c:v>
                </c:pt>
                <c:pt idx="1518">
                  <c:v>38.770676619140197</c:v>
                </c:pt>
                <c:pt idx="1519">
                  <c:v>38.747430701528813</c:v>
                </c:pt>
                <c:pt idx="1520">
                  <c:v>38.723335457503346</c:v>
                </c:pt>
                <c:pt idx="1521">
                  <c:v>38.699408731061887</c:v>
                </c:pt>
                <c:pt idx="1522">
                  <c:v>38.676315037548903</c:v>
                </c:pt>
                <c:pt idx="1523">
                  <c:v>38.653047885272457</c:v>
                </c:pt>
                <c:pt idx="1524">
                  <c:v>38.633353832935022</c:v>
                </c:pt>
                <c:pt idx="1525">
                  <c:v>38.61197649477856</c:v>
                </c:pt>
                <c:pt idx="1526">
                  <c:v>38.591070388044685</c:v>
                </c:pt>
                <c:pt idx="1527">
                  <c:v>38.599015566258501</c:v>
                </c:pt>
                <c:pt idx="1528">
                  <c:v>38.583491164436751</c:v>
                </c:pt>
                <c:pt idx="1529">
                  <c:v>38.561814849913766</c:v>
                </c:pt>
                <c:pt idx="1530">
                  <c:v>38.571626407957837</c:v>
                </c:pt>
                <c:pt idx="1531">
                  <c:v>38.550506893679135</c:v>
                </c:pt>
                <c:pt idx="1532">
                  <c:v>38.531574030537804</c:v>
                </c:pt>
                <c:pt idx="1533">
                  <c:v>38.511075324169838</c:v>
                </c:pt>
                <c:pt idx="1534">
                  <c:v>38.490657079418206</c:v>
                </c:pt>
                <c:pt idx="1535">
                  <c:v>38.467044149155363</c:v>
                </c:pt>
                <c:pt idx="1536">
                  <c:v>38.444156367970557</c:v>
                </c:pt>
                <c:pt idx="1537">
                  <c:v>38.425681450036123</c:v>
                </c:pt>
                <c:pt idx="1538">
                  <c:v>38.40684554712125</c:v>
                </c:pt>
                <c:pt idx="1539">
                  <c:v>38.383841669373872</c:v>
                </c:pt>
                <c:pt idx="1540">
                  <c:v>38.362921327301301</c:v>
                </c:pt>
                <c:pt idx="1541">
                  <c:v>38.341071834201792</c:v>
                </c:pt>
                <c:pt idx="1542">
                  <c:v>38.321548543069746</c:v>
                </c:pt>
                <c:pt idx="1543">
                  <c:v>38.298047778160118</c:v>
                </c:pt>
                <c:pt idx="1544">
                  <c:v>38.276029431105812</c:v>
                </c:pt>
                <c:pt idx="1545">
                  <c:v>38.253191997603537</c:v>
                </c:pt>
                <c:pt idx="1546">
                  <c:v>38.231911343721855</c:v>
                </c:pt>
                <c:pt idx="1547">
                  <c:v>38.793295144681856</c:v>
                </c:pt>
                <c:pt idx="1548">
                  <c:v>38.769663650878975</c:v>
                </c:pt>
                <c:pt idx="1549">
                  <c:v>38.748602448187938</c:v>
                </c:pt>
                <c:pt idx="1550">
                  <c:v>38.73690751316181</c:v>
                </c:pt>
                <c:pt idx="1551">
                  <c:v>38.728013649837237</c:v>
                </c:pt>
                <c:pt idx="1552">
                  <c:v>38.704569898366245</c:v>
                </c:pt>
                <c:pt idx="1553">
                  <c:v>38.681007168139779</c:v>
                </c:pt>
                <c:pt idx="1554">
                  <c:v>38.660035279967012</c:v>
                </c:pt>
                <c:pt idx="1555">
                  <c:v>38.637329211425751</c:v>
                </c:pt>
                <c:pt idx="1556">
                  <c:v>38.661265247112077</c:v>
                </c:pt>
                <c:pt idx="1557">
                  <c:v>38.645877897121764</c:v>
                </c:pt>
                <c:pt idx="1558">
                  <c:v>38.623321191941365</c:v>
                </c:pt>
                <c:pt idx="1559">
                  <c:v>38.627996961695203</c:v>
                </c:pt>
                <c:pt idx="1560">
                  <c:v>38.605384167493035</c:v>
                </c:pt>
                <c:pt idx="1561">
                  <c:v>38.582075724212075</c:v>
                </c:pt>
                <c:pt idx="1562">
                  <c:v>38.558970549373612</c:v>
                </c:pt>
                <c:pt idx="1563">
                  <c:v>38.535596816023144</c:v>
                </c:pt>
                <c:pt idx="1564">
                  <c:v>38.513706852450746</c:v>
                </c:pt>
                <c:pt idx="1565">
                  <c:v>38.60181483127154</c:v>
                </c:pt>
                <c:pt idx="1566">
                  <c:v>38.579279730310525</c:v>
                </c:pt>
                <c:pt idx="1567">
                  <c:v>38.556374605209051</c:v>
                </c:pt>
                <c:pt idx="1568">
                  <c:v>38.533240379905202</c:v>
                </c:pt>
                <c:pt idx="1569">
                  <c:v>38.514141346370664</c:v>
                </c:pt>
                <c:pt idx="1570">
                  <c:v>38.502142446000541</c:v>
                </c:pt>
                <c:pt idx="1571">
                  <c:v>38.480186122629206</c:v>
                </c:pt>
                <c:pt idx="1572">
                  <c:v>38.458284641911852</c:v>
                </c:pt>
                <c:pt idx="1573">
                  <c:v>38.436237974324477</c:v>
                </c:pt>
                <c:pt idx="1574">
                  <c:v>38.413811086342669</c:v>
                </c:pt>
                <c:pt idx="1575">
                  <c:v>38.394538098298881</c:v>
                </c:pt>
                <c:pt idx="1576">
                  <c:v>38.371556067701242</c:v>
                </c:pt>
                <c:pt idx="1577">
                  <c:v>38.348663854748615</c:v>
                </c:pt>
                <c:pt idx="1578">
                  <c:v>38.327377215462704</c:v>
                </c:pt>
                <c:pt idx="1579">
                  <c:v>38.30471410520007</c:v>
                </c:pt>
                <c:pt idx="1580">
                  <c:v>38.283928469264318</c:v>
                </c:pt>
                <c:pt idx="1581">
                  <c:v>38.261878122559835</c:v>
                </c:pt>
                <c:pt idx="1582">
                  <c:v>38.239102067000488</c:v>
                </c:pt>
                <c:pt idx="1583">
                  <c:v>38.216949555501394</c:v>
                </c:pt>
                <c:pt idx="1584">
                  <c:v>38.196006765643133</c:v>
                </c:pt>
                <c:pt idx="1585">
                  <c:v>38.173197268451759</c:v>
                </c:pt>
                <c:pt idx="1586">
                  <c:v>38.151805787092158</c:v>
                </c:pt>
                <c:pt idx="1587">
                  <c:v>38.130047771403206</c:v>
                </c:pt>
                <c:pt idx="1588">
                  <c:v>38.107882088314966</c:v>
                </c:pt>
                <c:pt idx="1589">
                  <c:v>38.087337536335298</c:v>
                </c:pt>
                <c:pt idx="1590">
                  <c:v>38.064659759151951</c:v>
                </c:pt>
                <c:pt idx="1591">
                  <c:v>38.046268392110051</c:v>
                </c:pt>
                <c:pt idx="1592">
                  <c:v>38.024038428763781</c:v>
                </c:pt>
                <c:pt idx="1593">
                  <c:v>38.004788135315053</c:v>
                </c:pt>
                <c:pt idx="1594">
                  <c:v>37.984336608707864</c:v>
                </c:pt>
                <c:pt idx="1595">
                  <c:v>37.962530563948967</c:v>
                </c:pt>
                <c:pt idx="1596">
                  <c:v>37.941115916802794</c:v>
                </c:pt>
                <c:pt idx="1597">
                  <c:v>37.931288545190199</c:v>
                </c:pt>
                <c:pt idx="1598">
                  <c:v>37.916011284481549</c:v>
                </c:pt>
                <c:pt idx="1599">
                  <c:v>37.90511590124644</c:v>
                </c:pt>
                <c:pt idx="1600">
                  <c:v>37.885463353572412</c:v>
                </c:pt>
                <c:pt idx="1601">
                  <c:v>37.863629064854621</c:v>
                </c:pt>
                <c:pt idx="1602">
                  <c:v>37.843178660282497</c:v>
                </c:pt>
                <c:pt idx="1603">
                  <c:v>37.82174094210815</c:v>
                </c:pt>
                <c:pt idx="1604">
                  <c:v>37.801395278544781</c:v>
                </c:pt>
                <c:pt idx="1605">
                  <c:v>37.785802500412906</c:v>
                </c:pt>
                <c:pt idx="1606">
                  <c:v>37.765253790501035</c:v>
                </c:pt>
                <c:pt idx="1607">
                  <c:v>37.743045095316774</c:v>
                </c:pt>
                <c:pt idx="1608">
                  <c:v>37.723458482198033</c:v>
                </c:pt>
                <c:pt idx="1609">
                  <c:v>37.703401545646337</c:v>
                </c:pt>
                <c:pt idx="1610">
                  <c:v>37.68167323548974</c:v>
                </c:pt>
                <c:pt idx="1611">
                  <c:v>37.662770547318374</c:v>
                </c:pt>
                <c:pt idx="1612">
                  <c:v>37.641509431920085</c:v>
                </c:pt>
                <c:pt idx="1613">
                  <c:v>37.61983845592939</c:v>
                </c:pt>
                <c:pt idx="1614">
                  <c:v>37.600660236729837</c:v>
                </c:pt>
                <c:pt idx="1615">
                  <c:v>37.581759804627914</c:v>
                </c:pt>
                <c:pt idx="1616">
                  <c:v>37.563885327814738</c:v>
                </c:pt>
                <c:pt idx="1617">
                  <c:v>37.545628303556462</c:v>
                </c:pt>
                <c:pt idx="1618">
                  <c:v>37.523816827656738</c:v>
                </c:pt>
                <c:pt idx="1619">
                  <c:v>37.503034568903189</c:v>
                </c:pt>
                <c:pt idx="1620">
                  <c:v>37.495881606573811</c:v>
                </c:pt>
                <c:pt idx="1621">
                  <c:v>37.474550673932747</c:v>
                </c:pt>
                <c:pt idx="1622">
                  <c:v>37.461819361662485</c:v>
                </c:pt>
                <c:pt idx="1623">
                  <c:v>37.442817356202049</c:v>
                </c:pt>
                <c:pt idx="1624">
                  <c:v>37.421452467253125</c:v>
                </c:pt>
                <c:pt idx="1625">
                  <c:v>37.402024354542604</c:v>
                </c:pt>
                <c:pt idx="1626">
                  <c:v>37.381299738246085</c:v>
                </c:pt>
                <c:pt idx="1627">
                  <c:v>37.360488739460088</c:v>
                </c:pt>
                <c:pt idx="1628">
                  <c:v>37.340574555080543</c:v>
                </c:pt>
                <c:pt idx="1629">
                  <c:v>37.320408014337147</c:v>
                </c:pt>
                <c:pt idx="1630">
                  <c:v>37.299113518086877</c:v>
                </c:pt>
                <c:pt idx="1631">
                  <c:v>37.279023250563277</c:v>
                </c:pt>
                <c:pt idx="1632">
                  <c:v>37.282455166985258</c:v>
                </c:pt>
                <c:pt idx="1633">
                  <c:v>37.26381222672412</c:v>
                </c:pt>
                <c:pt idx="1634">
                  <c:v>37.242690524616883</c:v>
                </c:pt>
                <c:pt idx="1635">
                  <c:v>37.222422037875198</c:v>
                </c:pt>
                <c:pt idx="1636">
                  <c:v>37.200963302088759</c:v>
                </c:pt>
                <c:pt idx="1637">
                  <c:v>37.182203764909502</c:v>
                </c:pt>
                <c:pt idx="1638">
                  <c:v>37.161125075975747</c:v>
                </c:pt>
                <c:pt idx="1639">
                  <c:v>37.140685366659675</c:v>
                </c:pt>
                <c:pt idx="1640">
                  <c:v>37.119423236022506</c:v>
                </c:pt>
                <c:pt idx="1641">
                  <c:v>37.098123885625476</c:v>
                </c:pt>
                <c:pt idx="1642">
                  <c:v>37.076816468144166</c:v>
                </c:pt>
                <c:pt idx="1643">
                  <c:v>37.075078915818374</c:v>
                </c:pt>
                <c:pt idx="1644">
                  <c:v>37.05597280342576</c:v>
                </c:pt>
                <c:pt idx="1645">
                  <c:v>37.035199475438489</c:v>
                </c:pt>
                <c:pt idx="1646">
                  <c:v>37.024280263922641</c:v>
                </c:pt>
                <c:pt idx="1647">
                  <c:v>37.007584386895729</c:v>
                </c:pt>
                <c:pt idx="1648">
                  <c:v>36.988668075371784</c:v>
                </c:pt>
                <c:pt idx="1649">
                  <c:v>36.970068339992316</c:v>
                </c:pt>
                <c:pt idx="1650">
                  <c:v>36.948999443842979</c:v>
                </c:pt>
                <c:pt idx="1651">
                  <c:v>36.933525172622261</c:v>
                </c:pt>
                <c:pt idx="1652">
                  <c:v>36.913747508303068</c:v>
                </c:pt>
                <c:pt idx="1653">
                  <c:v>36.894939336606207</c:v>
                </c:pt>
                <c:pt idx="1654">
                  <c:v>36.877995306737503</c:v>
                </c:pt>
                <c:pt idx="1655">
                  <c:v>36.856950318326895</c:v>
                </c:pt>
                <c:pt idx="1656">
                  <c:v>36.846577836873969</c:v>
                </c:pt>
                <c:pt idx="1657">
                  <c:v>36.826556405285139</c:v>
                </c:pt>
                <c:pt idx="1658">
                  <c:v>36.80604797872212</c:v>
                </c:pt>
                <c:pt idx="1659">
                  <c:v>36.785721325613103</c:v>
                </c:pt>
                <c:pt idx="1660">
                  <c:v>36.764778999939701</c:v>
                </c:pt>
                <c:pt idx="1661">
                  <c:v>36.745336333689558</c:v>
                </c:pt>
                <c:pt idx="1662">
                  <c:v>36.729355943127928</c:v>
                </c:pt>
                <c:pt idx="1663">
                  <c:v>36.710843574104686</c:v>
                </c:pt>
                <c:pt idx="1664">
                  <c:v>36.690855978169417</c:v>
                </c:pt>
                <c:pt idx="1665">
                  <c:v>36.671586256954527</c:v>
                </c:pt>
                <c:pt idx="1666">
                  <c:v>36.661467570208096</c:v>
                </c:pt>
                <c:pt idx="1667">
                  <c:v>36.640733543634077</c:v>
                </c:pt>
                <c:pt idx="1668">
                  <c:v>36.623111948112225</c:v>
                </c:pt>
                <c:pt idx="1669">
                  <c:v>36.606715000366073</c:v>
                </c:pt>
                <c:pt idx="1670">
                  <c:v>36.588558147824038</c:v>
                </c:pt>
                <c:pt idx="1671">
                  <c:v>36.568257925070782</c:v>
                </c:pt>
                <c:pt idx="1672">
                  <c:v>36.549167358128749</c:v>
                </c:pt>
                <c:pt idx="1673">
                  <c:v>36.530146200407657</c:v>
                </c:pt>
                <c:pt idx="1674">
                  <c:v>36.510258035222471</c:v>
                </c:pt>
                <c:pt idx="1675">
                  <c:v>36.48970043780902</c:v>
                </c:pt>
                <c:pt idx="1676">
                  <c:v>36.470706013821861</c:v>
                </c:pt>
                <c:pt idx="1677">
                  <c:v>36.453616914726645</c:v>
                </c:pt>
                <c:pt idx="1678">
                  <c:v>36.433304997777945</c:v>
                </c:pt>
                <c:pt idx="1679">
                  <c:v>36.413732528549417</c:v>
                </c:pt>
                <c:pt idx="1680">
                  <c:v>36.395069620561372</c:v>
                </c:pt>
                <c:pt idx="1681">
                  <c:v>36.374735599731629</c:v>
                </c:pt>
                <c:pt idx="1682">
                  <c:v>36.355129784282802</c:v>
                </c:pt>
                <c:pt idx="1683">
                  <c:v>36.335110536166447</c:v>
                </c:pt>
                <c:pt idx="1684">
                  <c:v>36.315165178310274</c:v>
                </c:pt>
                <c:pt idx="1685">
                  <c:v>36.296107040544626</c:v>
                </c:pt>
                <c:pt idx="1686">
                  <c:v>36.276470416960031</c:v>
                </c:pt>
                <c:pt idx="1687">
                  <c:v>36.26041275090224</c:v>
                </c:pt>
                <c:pt idx="1688">
                  <c:v>36.242377914557657</c:v>
                </c:pt>
                <c:pt idx="1689">
                  <c:v>36.222142121581861</c:v>
                </c:pt>
                <c:pt idx="1690">
                  <c:v>36.206848334429928</c:v>
                </c:pt>
                <c:pt idx="1691">
                  <c:v>36.18685262191012</c:v>
                </c:pt>
                <c:pt idx="1692">
                  <c:v>36.169282520569716</c:v>
                </c:pt>
                <c:pt idx="1693">
                  <c:v>36.15436151375475</c:v>
                </c:pt>
                <c:pt idx="1694">
                  <c:v>36.134710246573135</c:v>
                </c:pt>
                <c:pt idx="1695">
                  <c:v>36.115777927799755</c:v>
                </c:pt>
                <c:pt idx="1696">
                  <c:v>36.10327503057308</c:v>
                </c:pt>
                <c:pt idx="1697">
                  <c:v>36.08374649876199</c:v>
                </c:pt>
                <c:pt idx="1698">
                  <c:v>36.066146743418422</c:v>
                </c:pt>
                <c:pt idx="1699">
                  <c:v>36.047798233316279</c:v>
                </c:pt>
                <c:pt idx="1700">
                  <c:v>36.030676704765867</c:v>
                </c:pt>
                <c:pt idx="1701">
                  <c:v>36.010937992071518</c:v>
                </c:pt>
                <c:pt idx="1702">
                  <c:v>35.994092189935067</c:v>
                </c:pt>
                <c:pt idx="1703">
                  <c:v>35.97598181981455</c:v>
                </c:pt>
                <c:pt idx="1704">
                  <c:v>35.958008738398405</c:v>
                </c:pt>
                <c:pt idx="1705">
                  <c:v>35.938761755082105</c:v>
                </c:pt>
                <c:pt idx="1706">
                  <c:v>35.919655532314863</c:v>
                </c:pt>
                <c:pt idx="1707">
                  <c:v>35.900201884713134</c:v>
                </c:pt>
                <c:pt idx="1708">
                  <c:v>35.880402953734674</c:v>
                </c:pt>
                <c:pt idx="1709">
                  <c:v>35.86111489924145</c:v>
                </c:pt>
                <c:pt idx="1710">
                  <c:v>35.847324119276749</c:v>
                </c:pt>
                <c:pt idx="1711">
                  <c:v>35.828037789469711</c:v>
                </c:pt>
                <c:pt idx="1712">
                  <c:v>35.808313281328289</c:v>
                </c:pt>
                <c:pt idx="1713">
                  <c:v>35.78896338889173</c:v>
                </c:pt>
                <c:pt idx="1714">
                  <c:v>35.770185259736657</c:v>
                </c:pt>
                <c:pt idx="1715">
                  <c:v>35.751680557614492</c:v>
                </c:pt>
                <c:pt idx="1716">
                  <c:v>35.732079977855769</c:v>
                </c:pt>
                <c:pt idx="1717">
                  <c:v>35.713232337080647</c:v>
                </c:pt>
                <c:pt idx="1718">
                  <c:v>35.701000451956773</c:v>
                </c:pt>
                <c:pt idx="1719">
                  <c:v>35.693623258988296</c:v>
                </c:pt>
                <c:pt idx="1720">
                  <c:v>35.675553906769686</c:v>
                </c:pt>
                <c:pt idx="1721">
                  <c:v>35.665614131085242</c:v>
                </c:pt>
                <c:pt idx="1722">
                  <c:v>35.646645206203146</c:v>
                </c:pt>
                <c:pt idx="1723">
                  <c:v>35.630076588600573</c:v>
                </c:pt>
                <c:pt idx="1724">
                  <c:v>35.610889948641585</c:v>
                </c:pt>
                <c:pt idx="1725">
                  <c:v>35.594433744919797</c:v>
                </c:pt>
                <c:pt idx="1726">
                  <c:v>35.575765969984637</c:v>
                </c:pt>
                <c:pt idx="1727">
                  <c:v>35.569231094618509</c:v>
                </c:pt>
                <c:pt idx="1728">
                  <c:v>35.55059983370672</c:v>
                </c:pt>
                <c:pt idx="1729">
                  <c:v>35.541103615539384</c:v>
                </c:pt>
                <c:pt idx="1730">
                  <c:v>35.523190942891375</c:v>
                </c:pt>
                <c:pt idx="1731">
                  <c:v>35.527724426991817</c:v>
                </c:pt>
                <c:pt idx="1732">
                  <c:v>35.508798543411764</c:v>
                </c:pt>
                <c:pt idx="1733">
                  <c:v>35.509552176286071</c:v>
                </c:pt>
                <c:pt idx="1734">
                  <c:v>35.508948888990489</c:v>
                </c:pt>
                <c:pt idx="1735">
                  <c:v>35.489870304703864</c:v>
                </c:pt>
                <c:pt idx="1736">
                  <c:v>35.471174852207568</c:v>
                </c:pt>
                <c:pt idx="1737">
                  <c:v>35.456610155192656</c:v>
                </c:pt>
                <c:pt idx="1738">
                  <c:v>35.439307755929569</c:v>
                </c:pt>
                <c:pt idx="1739">
                  <c:v>35.420240405784497</c:v>
                </c:pt>
                <c:pt idx="1740">
                  <c:v>35.404066934457909</c:v>
                </c:pt>
                <c:pt idx="1741">
                  <c:v>35.38555876578144</c:v>
                </c:pt>
                <c:pt idx="1742">
                  <c:v>35.372004719461934</c:v>
                </c:pt>
                <c:pt idx="1743">
                  <c:v>35.353860800996955</c:v>
                </c:pt>
                <c:pt idx="1744">
                  <c:v>35.336587971997432</c:v>
                </c:pt>
                <c:pt idx="1745">
                  <c:v>35.327065330120192</c:v>
                </c:pt>
                <c:pt idx="1746">
                  <c:v>35.309291427393255</c:v>
                </c:pt>
                <c:pt idx="1747">
                  <c:v>35.29200514237349</c:v>
                </c:pt>
                <c:pt idx="1748">
                  <c:v>35.273012610588694</c:v>
                </c:pt>
                <c:pt idx="1749">
                  <c:v>35.264808461210748</c:v>
                </c:pt>
                <c:pt idx="1750">
                  <c:v>35.246095716104456</c:v>
                </c:pt>
                <c:pt idx="1751">
                  <c:v>35.228741249298217</c:v>
                </c:pt>
                <c:pt idx="1752">
                  <c:v>35.209933108826739</c:v>
                </c:pt>
                <c:pt idx="1753">
                  <c:v>35.191442392432677</c:v>
                </c:pt>
                <c:pt idx="1754">
                  <c:v>35.172818873584355</c:v>
                </c:pt>
                <c:pt idx="1755">
                  <c:v>35.154516417805176</c:v>
                </c:pt>
                <c:pt idx="1756">
                  <c:v>35.13886299897878</c:v>
                </c:pt>
                <c:pt idx="1757">
                  <c:v>35.121901132541701</c:v>
                </c:pt>
                <c:pt idx="1758">
                  <c:v>35.103085954891753</c:v>
                </c:pt>
                <c:pt idx="1759">
                  <c:v>35.084300852735851</c:v>
                </c:pt>
                <c:pt idx="1760">
                  <c:v>35.065778280916533</c:v>
                </c:pt>
                <c:pt idx="1761">
                  <c:v>35.049035994734247</c:v>
                </c:pt>
                <c:pt idx="1762">
                  <c:v>35.040084042262272</c:v>
                </c:pt>
                <c:pt idx="1763">
                  <c:v>35.022008892004038</c:v>
                </c:pt>
                <c:pt idx="1764">
                  <c:v>35.003750207770437</c:v>
                </c:pt>
                <c:pt idx="1765">
                  <c:v>34.985561587564078</c:v>
                </c:pt>
                <c:pt idx="1766">
                  <c:v>34.967281643737081</c:v>
                </c:pt>
                <c:pt idx="1767">
                  <c:v>34.966871040595002</c:v>
                </c:pt>
                <c:pt idx="1768">
                  <c:v>34.949986289445611</c:v>
                </c:pt>
                <c:pt idx="1769">
                  <c:v>34.931499275080689</c:v>
                </c:pt>
                <c:pt idx="1770">
                  <c:v>34.925704421884994</c:v>
                </c:pt>
                <c:pt idx="1771">
                  <c:v>34.927664952719347</c:v>
                </c:pt>
                <c:pt idx="1772">
                  <c:v>34.912279342992385</c:v>
                </c:pt>
                <c:pt idx="1773">
                  <c:v>34.912557429011507</c:v>
                </c:pt>
                <c:pt idx="1774">
                  <c:v>34.894838739499299</c:v>
                </c:pt>
                <c:pt idx="1775">
                  <c:v>34.884355498721682</c:v>
                </c:pt>
                <c:pt idx="1776">
                  <c:v>34.867277327341412</c:v>
                </c:pt>
                <c:pt idx="1777">
                  <c:v>34.859146142277439</c:v>
                </c:pt>
                <c:pt idx="1778">
                  <c:v>34.842881544344841</c:v>
                </c:pt>
                <c:pt idx="1779">
                  <c:v>34.8419183424351</c:v>
                </c:pt>
                <c:pt idx="1780">
                  <c:v>34.823768884726512</c:v>
                </c:pt>
                <c:pt idx="1781">
                  <c:v>34.805466340456952</c:v>
                </c:pt>
                <c:pt idx="1782">
                  <c:v>34.787842678827374</c:v>
                </c:pt>
                <c:pt idx="1783">
                  <c:v>34.797960621200765</c:v>
                </c:pt>
                <c:pt idx="1784">
                  <c:v>34.781395061578891</c:v>
                </c:pt>
                <c:pt idx="1785">
                  <c:v>34.763127001244513</c:v>
                </c:pt>
                <c:pt idx="1786">
                  <c:v>34.745237372369083</c:v>
                </c:pt>
                <c:pt idx="1787">
                  <c:v>34.742399544017331</c:v>
                </c:pt>
                <c:pt idx="1788">
                  <c:v>34.725842819920395</c:v>
                </c:pt>
                <c:pt idx="1789">
                  <c:v>34.707809625106123</c:v>
                </c:pt>
                <c:pt idx="1790">
                  <c:v>34.689885182815964</c:v>
                </c:pt>
                <c:pt idx="1791">
                  <c:v>34.67202577198514</c:v>
                </c:pt>
                <c:pt idx="1792">
                  <c:v>34.671836888498213</c:v>
                </c:pt>
                <c:pt idx="1793">
                  <c:v>34.656542686347919</c:v>
                </c:pt>
                <c:pt idx="1794">
                  <c:v>34.639614877835413</c:v>
                </c:pt>
                <c:pt idx="1795">
                  <c:v>34.62205990306272</c:v>
                </c:pt>
                <c:pt idx="1796">
                  <c:v>34.619170453160308</c:v>
                </c:pt>
                <c:pt idx="1797">
                  <c:v>34.60141879468209</c:v>
                </c:pt>
                <c:pt idx="1798">
                  <c:v>34.583384227158625</c:v>
                </c:pt>
                <c:pt idx="1799">
                  <c:v>34.566977380367462</c:v>
                </c:pt>
                <c:pt idx="1800">
                  <c:v>34.554132119438563</c:v>
                </c:pt>
                <c:pt idx="1801">
                  <c:v>34.536224891309807</c:v>
                </c:pt>
                <c:pt idx="1802">
                  <c:v>34.523136040991965</c:v>
                </c:pt>
                <c:pt idx="1803">
                  <c:v>34.505633064054365</c:v>
                </c:pt>
                <c:pt idx="1804">
                  <c:v>34.488912094823746</c:v>
                </c:pt>
                <c:pt idx="1805">
                  <c:v>34.471569348274592</c:v>
                </c:pt>
                <c:pt idx="1806">
                  <c:v>34.457183554054467</c:v>
                </c:pt>
                <c:pt idx="1807">
                  <c:v>34.439689301193951</c:v>
                </c:pt>
                <c:pt idx="1808">
                  <c:v>34.422066234392105</c:v>
                </c:pt>
                <c:pt idx="1809">
                  <c:v>34.404708002347348</c:v>
                </c:pt>
                <c:pt idx="1810">
                  <c:v>34.387867974154467</c:v>
                </c:pt>
                <c:pt idx="1811">
                  <c:v>34.375495860465747</c:v>
                </c:pt>
                <c:pt idx="1812">
                  <c:v>34.357892453543279</c:v>
                </c:pt>
                <c:pt idx="1813">
                  <c:v>34.340203337969591</c:v>
                </c:pt>
                <c:pt idx="1814">
                  <c:v>34.323005465153962</c:v>
                </c:pt>
                <c:pt idx="1815">
                  <c:v>34.307409285413137</c:v>
                </c:pt>
                <c:pt idx="1816">
                  <c:v>34.291537742819848</c:v>
                </c:pt>
                <c:pt idx="1817">
                  <c:v>34.273970942796602</c:v>
                </c:pt>
                <c:pt idx="1818">
                  <c:v>34.256923389422745</c:v>
                </c:pt>
                <c:pt idx="1819">
                  <c:v>34.240507304398299</c:v>
                </c:pt>
                <c:pt idx="1820">
                  <c:v>34.223770675205671</c:v>
                </c:pt>
                <c:pt idx="1821">
                  <c:v>34.208033656087643</c:v>
                </c:pt>
                <c:pt idx="1822">
                  <c:v>34.19097578701718</c:v>
                </c:pt>
                <c:pt idx="1823">
                  <c:v>34.173565075043555</c:v>
                </c:pt>
                <c:pt idx="1824">
                  <c:v>34.156842074702297</c:v>
                </c:pt>
                <c:pt idx="1825">
                  <c:v>34.140308840757207</c:v>
                </c:pt>
                <c:pt idx="1826">
                  <c:v>34.12289969392684</c:v>
                </c:pt>
                <c:pt idx="1827">
                  <c:v>34.105447468871446</c:v>
                </c:pt>
                <c:pt idx="1828">
                  <c:v>34.088480473672028</c:v>
                </c:pt>
                <c:pt idx="1829">
                  <c:v>34.07181173014429</c:v>
                </c:pt>
                <c:pt idx="1830">
                  <c:v>34.055476022476533</c:v>
                </c:pt>
                <c:pt idx="1831">
                  <c:v>34.039809921286995</c:v>
                </c:pt>
                <c:pt idx="1832">
                  <c:v>34.024996391378011</c:v>
                </c:pt>
                <c:pt idx="1833">
                  <c:v>34.008318524700634</c:v>
                </c:pt>
                <c:pt idx="1834">
                  <c:v>33.994843454961362</c:v>
                </c:pt>
                <c:pt idx="1835">
                  <c:v>33.979104751027457</c:v>
                </c:pt>
                <c:pt idx="1836">
                  <c:v>33.962413939041966</c:v>
                </c:pt>
                <c:pt idx="1837">
                  <c:v>33.945370535036993</c:v>
                </c:pt>
                <c:pt idx="1838">
                  <c:v>33.929486975862211</c:v>
                </c:pt>
                <c:pt idx="1839">
                  <c:v>33.917734363506</c:v>
                </c:pt>
                <c:pt idx="1840">
                  <c:v>33.900587336405295</c:v>
                </c:pt>
                <c:pt idx="1841">
                  <c:v>33.885161871125938</c:v>
                </c:pt>
                <c:pt idx="1842">
                  <c:v>33.868051520032147</c:v>
                </c:pt>
                <c:pt idx="1843">
                  <c:v>33.854375496109391</c:v>
                </c:pt>
                <c:pt idx="1844">
                  <c:v>33.842266321289941</c:v>
                </c:pt>
                <c:pt idx="1845">
                  <c:v>33.825075018341508</c:v>
                </c:pt>
                <c:pt idx="1846">
                  <c:v>33.812482906525112</c:v>
                </c:pt>
                <c:pt idx="1847">
                  <c:v>33.795867963524287</c:v>
                </c:pt>
                <c:pt idx="1848">
                  <c:v>33.783808403459581</c:v>
                </c:pt>
                <c:pt idx="1849">
                  <c:v>33.769252758704567</c:v>
                </c:pt>
                <c:pt idx="1850">
                  <c:v>33.756514388184058</c:v>
                </c:pt>
                <c:pt idx="1851">
                  <c:v>33.73984963862619</c:v>
                </c:pt>
                <c:pt idx="1852">
                  <c:v>33.726221696801325</c:v>
                </c:pt>
                <c:pt idx="1853">
                  <c:v>33.709298219933331</c:v>
                </c:pt>
                <c:pt idx="1854">
                  <c:v>33.692280096338514</c:v>
                </c:pt>
                <c:pt idx="1855">
                  <c:v>33.675754162891856</c:v>
                </c:pt>
                <c:pt idx="1856">
                  <c:v>33.662433080193189</c:v>
                </c:pt>
                <c:pt idx="1857">
                  <c:v>33.647938078027089</c:v>
                </c:pt>
                <c:pt idx="1858">
                  <c:v>33.630990955933221</c:v>
                </c:pt>
                <c:pt idx="1859">
                  <c:v>33.614217821645596</c:v>
                </c:pt>
                <c:pt idx="1860">
                  <c:v>33.600187406629885</c:v>
                </c:pt>
                <c:pt idx="1861">
                  <c:v>33.590820364852831</c:v>
                </c:pt>
                <c:pt idx="1862">
                  <c:v>33.574049697987988</c:v>
                </c:pt>
                <c:pt idx="1863">
                  <c:v>33.558103892834424</c:v>
                </c:pt>
                <c:pt idx="1864">
                  <c:v>33.542720363643063</c:v>
                </c:pt>
                <c:pt idx="1865">
                  <c:v>33.525924156405992</c:v>
                </c:pt>
                <c:pt idx="1866">
                  <c:v>33.511211634305582</c:v>
                </c:pt>
                <c:pt idx="1867">
                  <c:v>33.497546736199482</c:v>
                </c:pt>
                <c:pt idx="1868">
                  <c:v>33.480777902234287</c:v>
                </c:pt>
                <c:pt idx="1869">
                  <c:v>33.466565467015933</c:v>
                </c:pt>
                <c:pt idx="1870">
                  <c:v>33.450430665046071</c:v>
                </c:pt>
                <c:pt idx="1871">
                  <c:v>33.435314375143427</c:v>
                </c:pt>
                <c:pt idx="1872">
                  <c:v>33.419100272150722</c:v>
                </c:pt>
                <c:pt idx="1873">
                  <c:v>33.403021881450641</c:v>
                </c:pt>
                <c:pt idx="1874">
                  <c:v>33.390661102387028</c:v>
                </c:pt>
                <c:pt idx="1875">
                  <c:v>33.37572574001031</c:v>
                </c:pt>
                <c:pt idx="1876">
                  <c:v>33.359522524214412</c:v>
                </c:pt>
                <c:pt idx="1877">
                  <c:v>33.343139540537379</c:v>
                </c:pt>
                <c:pt idx="1878">
                  <c:v>33.331391461937045</c:v>
                </c:pt>
                <c:pt idx="1879">
                  <c:v>33.316374731323812</c:v>
                </c:pt>
                <c:pt idx="1880">
                  <c:v>33.351998955922227</c:v>
                </c:pt>
                <c:pt idx="1881">
                  <c:v>33.336594655881619</c:v>
                </c:pt>
                <c:pt idx="1882">
                  <c:v>33.321467819854043</c:v>
                </c:pt>
                <c:pt idx="1883">
                  <c:v>33.304865025343652</c:v>
                </c:pt>
                <c:pt idx="1884">
                  <c:v>33.288357391570294</c:v>
                </c:pt>
                <c:pt idx="1885">
                  <c:v>33.271846433408292</c:v>
                </c:pt>
                <c:pt idx="1886">
                  <c:v>33.255767470138146</c:v>
                </c:pt>
                <c:pt idx="1887">
                  <c:v>33.239277896323905</c:v>
                </c:pt>
                <c:pt idx="1888">
                  <c:v>33.227299441275719</c:v>
                </c:pt>
                <c:pt idx="1889">
                  <c:v>33.21128693635535</c:v>
                </c:pt>
                <c:pt idx="1890">
                  <c:v>33.196098127351938</c:v>
                </c:pt>
                <c:pt idx="1891">
                  <c:v>33.181831275925617</c:v>
                </c:pt>
                <c:pt idx="1892">
                  <c:v>33.166869513350548</c:v>
                </c:pt>
                <c:pt idx="1893">
                  <c:v>33.15090363001471</c:v>
                </c:pt>
                <c:pt idx="1894">
                  <c:v>33.135246027835429</c:v>
                </c:pt>
                <c:pt idx="1895">
                  <c:v>33.119143691910153</c:v>
                </c:pt>
                <c:pt idx="1896">
                  <c:v>33.102770861603148</c:v>
                </c:pt>
                <c:pt idx="1897">
                  <c:v>33.086451828464597</c:v>
                </c:pt>
                <c:pt idx="1898">
                  <c:v>33.070203647410878</c:v>
                </c:pt>
                <c:pt idx="1899">
                  <c:v>33.058718004735262</c:v>
                </c:pt>
                <c:pt idx="1900">
                  <c:v>33.04246731628993</c:v>
                </c:pt>
                <c:pt idx="1901">
                  <c:v>33.026548070836689</c:v>
                </c:pt>
                <c:pt idx="1902">
                  <c:v>33.010664296123977</c:v>
                </c:pt>
                <c:pt idx="1903">
                  <c:v>32.995063121091555</c:v>
                </c:pt>
                <c:pt idx="1904">
                  <c:v>32.979255947323793</c:v>
                </c:pt>
                <c:pt idx="1905">
                  <c:v>32.968523572970199</c:v>
                </c:pt>
                <c:pt idx="1906">
                  <c:v>32.959028623387809</c:v>
                </c:pt>
                <c:pt idx="1907">
                  <c:v>32.956956900244911</c:v>
                </c:pt>
                <c:pt idx="1908">
                  <c:v>32.941512854024609</c:v>
                </c:pt>
                <c:pt idx="1909">
                  <c:v>32.926304086939332</c:v>
                </c:pt>
                <c:pt idx="1910">
                  <c:v>32.91094960536158</c:v>
                </c:pt>
                <c:pt idx="1911">
                  <c:v>32.897953357305767</c:v>
                </c:pt>
                <c:pt idx="1912">
                  <c:v>32.882007522516851</c:v>
                </c:pt>
                <c:pt idx="1913">
                  <c:v>32.867813301510019</c:v>
                </c:pt>
                <c:pt idx="1914">
                  <c:v>32.853265588930505</c:v>
                </c:pt>
                <c:pt idx="1915">
                  <c:v>32.840736300115665</c:v>
                </c:pt>
                <c:pt idx="1916">
                  <c:v>32.825628704550539</c:v>
                </c:pt>
                <c:pt idx="1917">
                  <c:v>32.829286613708312</c:v>
                </c:pt>
                <c:pt idx="1918">
                  <c:v>32.819668111550826</c:v>
                </c:pt>
                <c:pt idx="1919">
                  <c:v>32.804287324844708</c:v>
                </c:pt>
                <c:pt idx="1920">
                  <c:v>32.791254430521761</c:v>
                </c:pt>
                <c:pt idx="1921">
                  <c:v>32.775481847731427</c:v>
                </c:pt>
                <c:pt idx="1922">
                  <c:v>32.761045450301275</c:v>
                </c:pt>
                <c:pt idx="1923">
                  <c:v>32.746898006585297</c:v>
                </c:pt>
                <c:pt idx="1924">
                  <c:v>32.732252535936439</c:v>
                </c:pt>
                <c:pt idx="1925">
                  <c:v>32.716377702040496</c:v>
                </c:pt>
                <c:pt idx="1926">
                  <c:v>32.784037219023531</c:v>
                </c:pt>
                <c:pt idx="1927">
                  <c:v>32.76836451924175</c:v>
                </c:pt>
                <c:pt idx="1928">
                  <c:v>32.763290693881629</c:v>
                </c:pt>
                <c:pt idx="1929">
                  <c:v>32.748012555755153</c:v>
                </c:pt>
                <c:pt idx="1930">
                  <c:v>32.732792006281507</c:v>
                </c:pt>
                <c:pt idx="1931">
                  <c:v>32.724139534793572</c:v>
                </c:pt>
                <c:pt idx="1932">
                  <c:v>32.709362928514871</c:v>
                </c:pt>
                <c:pt idx="1933">
                  <c:v>32.693738852445129</c:v>
                </c:pt>
                <c:pt idx="1934">
                  <c:v>32.682693540824097</c:v>
                </c:pt>
                <c:pt idx="1935">
                  <c:v>32.667522684543954</c:v>
                </c:pt>
                <c:pt idx="1936">
                  <c:v>32.651921681024625</c:v>
                </c:pt>
                <c:pt idx="1937">
                  <c:v>32.637499392061549</c:v>
                </c:pt>
                <c:pt idx="1938">
                  <c:v>32.622000250735283</c:v>
                </c:pt>
                <c:pt idx="1939">
                  <c:v>32.606436319087059</c:v>
                </c:pt>
                <c:pt idx="1940">
                  <c:v>32.590776662001126</c:v>
                </c:pt>
                <c:pt idx="1941">
                  <c:v>32.575229409390609</c:v>
                </c:pt>
                <c:pt idx="1942">
                  <c:v>32.56222029065767</c:v>
                </c:pt>
                <c:pt idx="1943">
                  <c:v>32.547286315662816</c:v>
                </c:pt>
                <c:pt idx="1944">
                  <c:v>32.532872833450902</c:v>
                </c:pt>
                <c:pt idx="1945">
                  <c:v>32.517184347808367</c:v>
                </c:pt>
                <c:pt idx="1946">
                  <c:v>32.503806454348833</c:v>
                </c:pt>
                <c:pt idx="1947">
                  <c:v>32.569914860498095</c:v>
                </c:pt>
                <c:pt idx="1948">
                  <c:v>32.554761089901049</c:v>
                </c:pt>
                <c:pt idx="1949">
                  <c:v>32.539689758209725</c:v>
                </c:pt>
                <c:pt idx="1950">
                  <c:v>32.526378361587028</c:v>
                </c:pt>
                <c:pt idx="1951">
                  <c:v>32.52802016652447</c:v>
                </c:pt>
                <c:pt idx="1952">
                  <c:v>32.512504728080252</c:v>
                </c:pt>
                <c:pt idx="1953">
                  <c:v>32.497805172868695</c:v>
                </c:pt>
                <c:pt idx="1954">
                  <c:v>32.483056686209949</c:v>
                </c:pt>
                <c:pt idx="1955">
                  <c:v>32.468124078693201</c:v>
                </c:pt>
                <c:pt idx="1956">
                  <c:v>32.452912472106938</c:v>
                </c:pt>
                <c:pt idx="1957">
                  <c:v>32.438573734765157</c:v>
                </c:pt>
                <c:pt idx="1958">
                  <c:v>32.424678179374148</c:v>
                </c:pt>
                <c:pt idx="1959">
                  <c:v>32.409368176115905</c:v>
                </c:pt>
                <c:pt idx="1960">
                  <c:v>32.395390703415927</c:v>
                </c:pt>
                <c:pt idx="1961">
                  <c:v>32.380123143280017</c:v>
                </c:pt>
                <c:pt idx="1962">
                  <c:v>32.365587294189702</c:v>
                </c:pt>
                <c:pt idx="1963">
                  <c:v>32.351823769551316</c:v>
                </c:pt>
                <c:pt idx="1964">
                  <c:v>32.336756911788072</c:v>
                </c:pt>
                <c:pt idx="1965">
                  <c:v>32.321334846404895</c:v>
                </c:pt>
                <c:pt idx="1966">
                  <c:v>32.314445430165101</c:v>
                </c:pt>
                <c:pt idx="1967">
                  <c:v>32.299531047984594</c:v>
                </c:pt>
                <c:pt idx="1968">
                  <c:v>32.286046347900943</c:v>
                </c:pt>
                <c:pt idx="1969">
                  <c:v>32.273576417351968</c:v>
                </c:pt>
                <c:pt idx="1970">
                  <c:v>32.25908230803477</c:v>
                </c:pt>
                <c:pt idx="1971">
                  <c:v>32.249756826214806</c:v>
                </c:pt>
                <c:pt idx="1972">
                  <c:v>32.235357933606409</c:v>
                </c:pt>
                <c:pt idx="1973">
                  <c:v>32.226388581945407</c:v>
                </c:pt>
                <c:pt idx="1974">
                  <c:v>32.211364310034597</c:v>
                </c:pt>
                <c:pt idx="1975">
                  <c:v>32.196916092624669</c:v>
                </c:pt>
                <c:pt idx="1976">
                  <c:v>32.193188921412798</c:v>
                </c:pt>
                <c:pt idx="1977">
                  <c:v>32.179822390834609</c:v>
                </c:pt>
                <c:pt idx="1978">
                  <c:v>32.165100862197264</c:v>
                </c:pt>
                <c:pt idx="1979">
                  <c:v>32.15082394988189</c:v>
                </c:pt>
                <c:pt idx="1980">
                  <c:v>32.135672988848718</c:v>
                </c:pt>
                <c:pt idx="1981">
                  <c:v>32.120868218106786</c:v>
                </c:pt>
                <c:pt idx="1982">
                  <c:v>32.106043251739841</c:v>
                </c:pt>
                <c:pt idx="1983">
                  <c:v>32.091079423350308</c:v>
                </c:pt>
                <c:pt idx="1984">
                  <c:v>32.076224160349142</c:v>
                </c:pt>
                <c:pt idx="1985">
                  <c:v>32.061489259502729</c:v>
                </c:pt>
                <c:pt idx="1986">
                  <c:v>32.048589069305358</c:v>
                </c:pt>
                <c:pt idx="1987">
                  <c:v>32.035486397453866</c:v>
                </c:pt>
                <c:pt idx="1988">
                  <c:v>32.022161336074944</c:v>
                </c:pt>
                <c:pt idx="1989">
                  <c:v>32.008856303394751</c:v>
                </c:pt>
                <c:pt idx="1990">
                  <c:v>31.994403752831158</c:v>
                </c:pt>
                <c:pt idx="1991">
                  <c:v>31.981194000997132</c:v>
                </c:pt>
                <c:pt idx="1992">
                  <c:v>31.966981666743031</c:v>
                </c:pt>
                <c:pt idx="1993">
                  <c:v>31.952629407266834</c:v>
                </c:pt>
                <c:pt idx="1994">
                  <c:v>31.937797698575778</c:v>
                </c:pt>
                <c:pt idx="1995">
                  <c:v>31.926602105886747</c:v>
                </c:pt>
                <c:pt idx="1996">
                  <c:v>31.913146308425102</c:v>
                </c:pt>
                <c:pt idx="1997">
                  <c:v>31.898209428713987</c:v>
                </c:pt>
                <c:pt idx="1998">
                  <c:v>31.88375603456592</c:v>
                </c:pt>
                <c:pt idx="1999">
                  <c:v>31.869983475980487</c:v>
                </c:pt>
                <c:pt idx="2000">
                  <c:v>31.855651919605847</c:v>
                </c:pt>
                <c:pt idx="2001">
                  <c:v>31.842838195423226</c:v>
                </c:pt>
                <c:pt idx="2002">
                  <c:v>31.828409043637112</c:v>
                </c:pt>
                <c:pt idx="2003">
                  <c:v>31.814602679728086</c:v>
                </c:pt>
                <c:pt idx="2004">
                  <c:v>31.800274567847509</c:v>
                </c:pt>
                <c:pt idx="2005">
                  <c:v>31.785515578759224</c:v>
                </c:pt>
                <c:pt idx="2006">
                  <c:v>31.77164419322952</c:v>
                </c:pt>
                <c:pt idx="2007">
                  <c:v>31.761048763359302</c:v>
                </c:pt>
                <c:pt idx="2008">
                  <c:v>31.753764605962939</c:v>
                </c:pt>
                <c:pt idx="2009">
                  <c:v>31.740036553875296</c:v>
                </c:pt>
                <c:pt idx="2010">
                  <c:v>31.725515400989178</c:v>
                </c:pt>
                <c:pt idx="2011">
                  <c:v>31.710857054473014</c:v>
                </c:pt>
                <c:pt idx="2012">
                  <c:v>31.69632066052538</c:v>
                </c:pt>
                <c:pt idx="2013">
                  <c:v>31.681834843854034</c:v>
                </c:pt>
                <c:pt idx="2014">
                  <c:v>31.667877977680082</c:v>
                </c:pt>
                <c:pt idx="2015">
                  <c:v>31.654037568056555</c:v>
                </c:pt>
                <c:pt idx="2016">
                  <c:v>31.640152721841215</c:v>
                </c:pt>
                <c:pt idx="2017">
                  <c:v>31.625548902401182</c:v>
                </c:pt>
                <c:pt idx="2018">
                  <c:v>31.611426944433607</c:v>
                </c:pt>
                <c:pt idx="2019">
                  <c:v>31.598322723011666</c:v>
                </c:pt>
                <c:pt idx="2020">
                  <c:v>31.585335370070094</c:v>
                </c:pt>
                <c:pt idx="2021">
                  <c:v>31.570731428719423</c:v>
                </c:pt>
                <c:pt idx="2022">
                  <c:v>31.55625831833424</c:v>
                </c:pt>
                <c:pt idx="2023">
                  <c:v>31.551301493059498</c:v>
                </c:pt>
                <c:pt idx="2024">
                  <c:v>31.53706988690961</c:v>
                </c:pt>
                <c:pt idx="2025">
                  <c:v>31.52326869689967</c:v>
                </c:pt>
                <c:pt idx="2026">
                  <c:v>31.508976729333938</c:v>
                </c:pt>
                <c:pt idx="2027">
                  <c:v>31.494769600442464</c:v>
                </c:pt>
                <c:pt idx="2028">
                  <c:v>31.481458744484179</c:v>
                </c:pt>
                <c:pt idx="2029">
                  <c:v>31.4669519794801</c:v>
                </c:pt>
                <c:pt idx="2030">
                  <c:v>31.453692167223426</c:v>
                </c:pt>
                <c:pt idx="2031">
                  <c:v>31.445622966473682</c:v>
                </c:pt>
                <c:pt idx="2032">
                  <c:v>31.431156934517428</c:v>
                </c:pt>
                <c:pt idx="2033">
                  <c:v>31.416984532782109</c:v>
                </c:pt>
                <c:pt idx="2034">
                  <c:v>31.403038907526952</c:v>
                </c:pt>
                <c:pt idx="2035">
                  <c:v>31.389606473413064</c:v>
                </c:pt>
                <c:pt idx="2036">
                  <c:v>31.376150978894234</c:v>
                </c:pt>
                <c:pt idx="2037">
                  <c:v>31.362815656533023</c:v>
                </c:pt>
                <c:pt idx="2038">
                  <c:v>31.348646934265645</c:v>
                </c:pt>
                <c:pt idx="2039">
                  <c:v>31.334365682124574</c:v>
                </c:pt>
                <c:pt idx="2040">
                  <c:v>31.320846921147112</c:v>
                </c:pt>
                <c:pt idx="2041">
                  <c:v>31.30687960615461</c:v>
                </c:pt>
                <c:pt idx="2042">
                  <c:v>31.299779332813568</c:v>
                </c:pt>
                <c:pt idx="2043">
                  <c:v>31.288170837768856</c:v>
                </c:pt>
                <c:pt idx="2044">
                  <c:v>31.286177892078683</c:v>
                </c:pt>
                <c:pt idx="2045">
                  <c:v>31.271979805980962</c:v>
                </c:pt>
                <c:pt idx="2046">
                  <c:v>31.258577334363736</c:v>
                </c:pt>
                <c:pt idx="2047">
                  <c:v>31.245275598688146</c:v>
                </c:pt>
                <c:pt idx="2048">
                  <c:v>31.232035781672408</c:v>
                </c:pt>
                <c:pt idx="2049">
                  <c:v>31.220298506891218</c:v>
                </c:pt>
                <c:pt idx="2050">
                  <c:v>31.20750419492207</c:v>
                </c:pt>
                <c:pt idx="2051">
                  <c:v>31.195112671348173</c:v>
                </c:pt>
                <c:pt idx="2052">
                  <c:v>31.181878654765356</c:v>
                </c:pt>
                <c:pt idx="2053">
                  <c:v>31.167831471642792</c:v>
                </c:pt>
                <c:pt idx="2054">
                  <c:v>31.15531097095435</c:v>
                </c:pt>
                <c:pt idx="2055">
                  <c:v>31.153204559966284</c:v>
                </c:pt>
                <c:pt idx="2056">
                  <c:v>31.139209418054403</c:v>
                </c:pt>
                <c:pt idx="2057">
                  <c:v>31.138479229346586</c:v>
                </c:pt>
                <c:pt idx="2058">
                  <c:v>31.125148854121893</c:v>
                </c:pt>
                <c:pt idx="2059">
                  <c:v>31.111347414652879</c:v>
                </c:pt>
                <c:pt idx="2060">
                  <c:v>31.100038558533566</c:v>
                </c:pt>
                <c:pt idx="2061">
                  <c:v>31.086614413554511</c:v>
                </c:pt>
                <c:pt idx="2062">
                  <c:v>31.072988395040582</c:v>
                </c:pt>
                <c:pt idx="2063">
                  <c:v>31.05937773706793</c:v>
                </c:pt>
                <c:pt idx="2064">
                  <c:v>31.052124355847535</c:v>
                </c:pt>
                <c:pt idx="2065">
                  <c:v>31.05299517941992</c:v>
                </c:pt>
                <c:pt idx="2066">
                  <c:v>31.040909631780213</c:v>
                </c:pt>
                <c:pt idx="2067">
                  <c:v>31.48113302417914</c:v>
                </c:pt>
                <c:pt idx="2068">
                  <c:v>31.467537924967552</c:v>
                </c:pt>
                <c:pt idx="2069">
                  <c:v>31.453586830583916</c:v>
                </c:pt>
                <c:pt idx="2070">
                  <c:v>31.440503869991804</c:v>
                </c:pt>
                <c:pt idx="2071">
                  <c:v>31.426474447522484</c:v>
                </c:pt>
                <c:pt idx="2072">
                  <c:v>31.412788178854953</c:v>
                </c:pt>
                <c:pt idx="2073">
                  <c:v>31.398894154764168</c:v>
                </c:pt>
                <c:pt idx="2074">
                  <c:v>31.390312045082084</c:v>
                </c:pt>
                <c:pt idx="2075">
                  <c:v>31.382271399090882</c:v>
                </c:pt>
                <c:pt idx="2076">
                  <c:v>31.368835918303848</c:v>
                </c:pt>
                <c:pt idx="2077">
                  <c:v>31.356422533964917</c:v>
                </c:pt>
                <c:pt idx="2078">
                  <c:v>31.34328327335794</c:v>
                </c:pt>
                <c:pt idx="2079">
                  <c:v>31.329363391837141</c:v>
                </c:pt>
                <c:pt idx="2080">
                  <c:v>31.318711071045428</c:v>
                </c:pt>
                <c:pt idx="2081">
                  <c:v>31.304949367208081</c:v>
                </c:pt>
                <c:pt idx="2082">
                  <c:v>31.292522600046997</c:v>
                </c:pt>
                <c:pt idx="2083">
                  <c:v>31.279716870160573</c:v>
                </c:pt>
                <c:pt idx="2084">
                  <c:v>31.266603055248982</c:v>
                </c:pt>
                <c:pt idx="2085">
                  <c:v>31.255964152114903</c:v>
                </c:pt>
                <c:pt idx="2086">
                  <c:v>31.255768878490983</c:v>
                </c:pt>
                <c:pt idx="2087">
                  <c:v>31.241839544698102</c:v>
                </c:pt>
                <c:pt idx="2088">
                  <c:v>31.229682043721699</c:v>
                </c:pt>
                <c:pt idx="2089">
                  <c:v>31.216661615074468</c:v>
                </c:pt>
                <c:pt idx="2090">
                  <c:v>31.202690986801077</c:v>
                </c:pt>
                <c:pt idx="2091">
                  <c:v>31.188795335133605</c:v>
                </c:pt>
                <c:pt idx="2092">
                  <c:v>31.176200926556564</c:v>
                </c:pt>
                <c:pt idx="2093">
                  <c:v>31.194966117986628</c:v>
                </c:pt>
                <c:pt idx="2094">
                  <c:v>31.181676488294588</c:v>
                </c:pt>
                <c:pt idx="2095">
                  <c:v>31.168677507165107</c:v>
                </c:pt>
                <c:pt idx="2096">
                  <c:v>31.159886243983198</c:v>
                </c:pt>
                <c:pt idx="2097">
                  <c:v>31.147962356651444</c:v>
                </c:pt>
                <c:pt idx="2098">
                  <c:v>31.136404744016563</c:v>
                </c:pt>
                <c:pt idx="2099">
                  <c:v>31.135134096945755</c:v>
                </c:pt>
                <c:pt idx="2100">
                  <c:v>31.128163626135194</c:v>
                </c:pt>
                <c:pt idx="2101">
                  <c:v>31.114468819536167</c:v>
                </c:pt>
                <c:pt idx="2102">
                  <c:v>31.116259549900011</c:v>
                </c:pt>
                <c:pt idx="2103">
                  <c:v>31.103018727571264</c:v>
                </c:pt>
                <c:pt idx="2104">
                  <c:v>31.089218654276635</c:v>
                </c:pt>
                <c:pt idx="2105">
                  <c:v>31.076940955173871</c:v>
                </c:pt>
                <c:pt idx="2106">
                  <c:v>31.064928030240065</c:v>
                </c:pt>
                <c:pt idx="2107">
                  <c:v>31.051988693518329</c:v>
                </c:pt>
                <c:pt idx="2108">
                  <c:v>31.039230120966479</c:v>
                </c:pt>
                <c:pt idx="2109">
                  <c:v>31.025900209464723</c:v>
                </c:pt>
                <c:pt idx="2110">
                  <c:v>31.012240164423229</c:v>
                </c:pt>
                <c:pt idx="2111">
                  <c:v>30.998505385235724</c:v>
                </c:pt>
                <c:pt idx="2112">
                  <c:v>30.986587345874128</c:v>
                </c:pt>
                <c:pt idx="2113">
                  <c:v>30.984877004346831</c:v>
                </c:pt>
                <c:pt idx="2114">
                  <c:v>30.971869243938084</c:v>
                </c:pt>
                <c:pt idx="2115">
                  <c:v>30.958395878711087</c:v>
                </c:pt>
                <c:pt idx="2116">
                  <c:v>30.944912380687093</c:v>
                </c:pt>
                <c:pt idx="2117">
                  <c:v>30.932257668554119</c:v>
                </c:pt>
                <c:pt idx="2118">
                  <c:v>30.918827639081119</c:v>
                </c:pt>
                <c:pt idx="2119">
                  <c:v>30.905923417016727</c:v>
                </c:pt>
                <c:pt idx="2120">
                  <c:v>30.894266586787275</c:v>
                </c:pt>
                <c:pt idx="2121">
                  <c:v>30.880735133767523</c:v>
                </c:pt>
                <c:pt idx="2122">
                  <c:v>30.867800110731185</c:v>
                </c:pt>
                <c:pt idx="2123">
                  <c:v>30.854216515231876</c:v>
                </c:pt>
                <c:pt idx="2124">
                  <c:v>30.841963967834886</c:v>
                </c:pt>
                <c:pt idx="2125">
                  <c:v>30.828564091270621</c:v>
                </c:pt>
                <c:pt idx="2126">
                  <c:v>30.81574595552722</c:v>
                </c:pt>
                <c:pt idx="2127">
                  <c:v>30.802366826995453</c:v>
                </c:pt>
                <c:pt idx="2128">
                  <c:v>30.78949870426003</c:v>
                </c:pt>
                <c:pt idx="2129">
                  <c:v>30.776130594782078</c:v>
                </c:pt>
                <c:pt idx="2130">
                  <c:v>30.762840584327282</c:v>
                </c:pt>
                <c:pt idx="2131">
                  <c:v>30.750753703845014</c:v>
                </c:pt>
                <c:pt idx="2132">
                  <c:v>30.743618255856887</c:v>
                </c:pt>
                <c:pt idx="2133">
                  <c:v>30.734527300487251</c:v>
                </c:pt>
                <c:pt idx="2134">
                  <c:v>30.721408189721881</c:v>
                </c:pt>
                <c:pt idx="2135">
                  <c:v>30.708256697663121</c:v>
                </c:pt>
                <c:pt idx="2136">
                  <c:v>30.704707383514883</c:v>
                </c:pt>
                <c:pt idx="2137">
                  <c:v>30.692086414562031</c:v>
                </c:pt>
                <c:pt idx="2138">
                  <c:v>30.732238782222847</c:v>
                </c:pt>
                <c:pt idx="2139">
                  <c:v>30.719639489405655</c:v>
                </c:pt>
                <c:pt idx="2140">
                  <c:v>30.707273117169624</c:v>
                </c:pt>
                <c:pt idx="2141">
                  <c:v>30.693940626428127</c:v>
                </c:pt>
                <c:pt idx="2142">
                  <c:v>30.682303999489704</c:v>
                </c:pt>
                <c:pt idx="2143">
                  <c:v>30.669569113732958</c:v>
                </c:pt>
                <c:pt idx="2144">
                  <c:v>30.656416031191476</c:v>
                </c:pt>
                <c:pt idx="2145">
                  <c:v>30.652381191102652</c:v>
                </c:pt>
                <c:pt idx="2146">
                  <c:v>30.640336916227557</c:v>
                </c:pt>
                <c:pt idx="2147">
                  <c:v>30.627041736758088</c:v>
                </c:pt>
                <c:pt idx="2148">
                  <c:v>30.621046850811826</c:v>
                </c:pt>
                <c:pt idx="2149">
                  <c:v>30.607925396295304</c:v>
                </c:pt>
                <c:pt idx="2150">
                  <c:v>30.59663694984361</c:v>
                </c:pt>
                <c:pt idx="2151">
                  <c:v>30.590332458258175</c:v>
                </c:pt>
                <c:pt idx="2152">
                  <c:v>30.577980595890342</c:v>
                </c:pt>
                <c:pt idx="2153">
                  <c:v>30.565983891730763</c:v>
                </c:pt>
                <c:pt idx="2154">
                  <c:v>30.553253639378088</c:v>
                </c:pt>
                <c:pt idx="2155">
                  <c:v>30.540149184618326</c:v>
                </c:pt>
                <c:pt idx="2156">
                  <c:v>30.529608253686686</c:v>
                </c:pt>
                <c:pt idx="2157">
                  <c:v>30.517956109890481</c:v>
                </c:pt>
                <c:pt idx="2158">
                  <c:v>30.512037195858014</c:v>
                </c:pt>
                <c:pt idx="2159">
                  <c:v>30.499066164699812</c:v>
                </c:pt>
                <c:pt idx="2160">
                  <c:v>30.485986685778041</c:v>
                </c:pt>
                <c:pt idx="2161">
                  <c:v>30.48065981846235</c:v>
                </c:pt>
                <c:pt idx="2162">
                  <c:v>30.470456078743144</c:v>
                </c:pt>
                <c:pt idx="2163">
                  <c:v>30.462810226540174</c:v>
                </c:pt>
                <c:pt idx="2164">
                  <c:v>30.450283227819785</c:v>
                </c:pt>
                <c:pt idx="2165">
                  <c:v>30.437438445739417</c:v>
                </c:pt>
                <c:pt idx="2166">
                  <c:v>30.425544705915403</c:v>
                </c:pt>
                <c:pt idx="2167">
                  <c:v>30.413647867233077</c:v>
                </c:pt>
                <c:pt idx="2168">
                  <c:v>30.400680992288127</c:v>
                </c:pt>
                <c:pt idx="2169">
                  <c:v>30.388407707175922</c:v>
                </c:pt>
                <c:pt idx="2170">
                  <c:v>30.376046089639129</c:v>
                </c:pt>
                <c:pt idx="2171">
                  <c:v>30.392334503226124</c:v>
                </c:pt>
                <c:pt idx="2172">
                  <c:v>30.380151397745827</c:v>
                </c:pt>
                <c:pt idx="2173">
                  <c:v>30.369836662703843</c:v>
                </c:pt>
                <c:pt idx="2174">
                  <c:v>30.357052397483038</c:v>
                </c:pt>
                <c:pt idx="2175">
                  <c:v>30.344254562787146</c:v>
                </c:pt>
                <c:pt idx="2176">
                  <c:v>30.3373486210794</c:v>
                </c:pt>
                <c:pt idx="2177">
                  <c:v>30.3246799032481</c:v>
                </c:pt>
                <c:pt idx="2178">
                  <c:v>30.312540791121233</c:v>
                </c:pt>
                <c:pt idx="2179">
                  <c:v>30.300149344008073</c:v>
                </c:pt>
                <c:pt idx="2180">
                  <c:v>30.287387725761963</c:v>
                </c:pt>
                <c:pt idx="2181">
                  <c:v>30.275675362436495</c:v>
                </c:pt>
                <c:pt idx="2182">
                  <c:v>30.263828386042402</c:v>
                </c:pt>
                <c:pt idx="2183">
                  <c:v>30.251007448066197</c:v>
                </c:pt>
                <c:pt idx="2184">
                  <c:v>30.239147389741504</c:v>
                </c:pt>
                <c:pt idx="2185">
                  <c:v>30.256675454274678</c:v>
                </c:pt>
                <c:pt idx="2186">
                  <c:v>30.24383024699581</c:v>
                </c:pt>
                <c:pt idx="2187">
                  <c:v>30.232536175336829</c:v>
                </c:pt>
                <c:pt idx="2188">
                  <c:v>30.224601728234816</c:v>
                </c:pt>
                <c:pt idx="2189">
                  <c:v>30.211719515142267</c:v>
                </c:pt>
                <c:pt idx="2190">
                  <c:v>30.199825676617294</c:v>
                </c:pt>
                <c:pt idx="2191">
                  <c:v>30.187782834246946</c:v>
                </c:pt>
                <c:pt idx="2192">
                  <c:v>30.17728826773628</c:v>
                </c:pt>
                <c:pt idx="2193">
                  <c:v>30.166080414132956</c:v>
                </c:pt>
                <c:pt idx="2194">
                  <c:v>30.15388000991026</c:v>
                </c:pt>
                <c:pt idx="2195">
                  <c:v>30.14116622102198</c:v>
                </c:pt>
                <c:pt idx="2196">
                  <c:v>30.129042778091343</c:v>
                </c:pt>
                <c:pt idx="2197">
                  <c:v>30.220461868778262</c:v>
                </c:pt>
                <c:pt idx="2198">
                  <c:v>30.209200035295432</c:v>
                </c:pt>
                <c:pt idx="2199">
                  <c:v>30.199524852701455</c:v>
                </c:pt>
                <c:pt idx="2200">
                  <c:v>30.188426724438195</c:v>
                </c:pt>
                <c:pt idx="2201">
                  <c:v>30.175672666824976</c:v>
                </c:pt>
                <c:pt idx="2202">
                  <c:v>30.167949610937644</c:v>
                </c:pt>
                <c:pt idx="2203">
                  <c:v>30.15556774873933</c:v>
                </c:pt>
                <c:pt idx="2204">
                  <c:v>30.14369607808559</c:v>
                </c:pt>
                <c:pt idx="2205">
                  <c:v>30.131027071065141</c:v>
                </c:pt>
                <c:pt idx="2206">
                  <c:v>30.130085796307359</c:v>
                </c:pt>
                <c:pt idx="2207">
                  <c:v>30.11815934855117</c:v>
                </c:pt>
                <c:pt idx="2208">
                  <c:v>30.106208102841848</c:v>
                </c:pt>
                <c:pt idx="2209">
                  <c:v>30.118723624469727</c:v>
                </c:pt>
                <c:pt idx="2210">
                  <c:v>30.108422522194751</c:v>
                </c:pt>
                <c:pt idx="2211">
                  <c:v>30.096289356458801</c:v>
                </c:pt>
                <c:pt idx="2212">
                  <c:v>30.083952624017151</c:v>
                </c:pt>
                <c:pt idx="2213">
                  <c:v>30.087775554390287</c:v>
                </c:pt>
                <c:pt idx="2214">
                  <c:v>30.092474602152873</c:v>
                </c:pt>
                <c:pt idx="2215">
                  <c:v>30.080346739653081</c:v>
                </c:pt>
                <c:pt idx="2216">
                  <c:v>30.068155538358557</c:v>
                </c:pt>
                <c:pt idx="2217">
                  <c:v>30.055724442666332</c:v>
                </c:pt>
                <c:pt idx="2218">
                  <c:v>30.045248166961425</c:v>
                </c:pt>
                <c:pt idx="2219">
                  <c:v>30.033210317705766</c:v>
                </c:pt>
                <c:pt idx="2220">
                  <c:v>30.022354412677743</c:v>
                </c:pt>
                <c:pt idx="2221">
                  <c:v>30.010653779839732</c:v>
                </c:pt>
                <c:pt idx="2222">
                  <c:v>30.101862667569787</c:v>
                </c:pt>
                <c:pt idx="2223">
                  <c:v>30.090185143677889</c:v>
                </c:pt>
                <c:pt idx="2224">
                  <c:v>31.286752600174793</c:v>
                </c:pt>
                <c:pt idx="2225">
                  <c:v>31.27361228014222</c:v>
                </c:pt>
                <c:pt idx="2226">
                  <c:v>31.262017547908656</c:v>
                </c:pt>
                <c:pt idx="2227">
                  <c:v>31.248920191187256</c:v>
                </c:pt>
                <c:pt idx="2228">
                  <c:v>31.243797472843628</c:v>
                </c:pt>
                <c:pt idx="2229">
                  <c:v>31.231626143651134</c:v>
                </c:pt>
                <c:pt idx="2230">
                  <c:v>31.219223749055338</c:v>
                </c:pt>
                <c:pt idx="2231">
                  <c:v>31.207163653551941</c:v>
                </c:pt>
                <c:pt idx="2232">
                  <c:v>33.826872264853691</c:v>
                </c:pt>
                <c:pt idx="2233">
                  <c:v>33.813543686676219</c:v>
                </c:pt>
                <c:pt idx="2234">
                  <c:v>33.799971922787165</c:v>
                </c:pt>
                <c:pt idx="2235">
                  <c:v>33.798714516597798</c:v>
                </c:pt>
                <c:pt idx="2236">
                  <c:v>33.787014627699186</c:v>
                </c:pt>
                <c:pt idx="2237">
                  <c:v>33.774997610393939</c:v>
                </c:pt>
                <c:pt idx="2238">
                  <c:v>33.762198425837994</c:v>
                </c:pt>
                <c:pt idx="2239">
                  <c:v>33.751611030623941</c:v>
                </c:pt>
                <c:pt idx="2240">
                  <c:v>33.744952083815754</c:v>
                </c:pt>
                <c:pt idx="2241">
                  <c:v>33.730997193478217</c:v>
                </c:pt>
                <c:pt idx="2242">
                  <c:v>33.72692060690202</c:v>
                </c:pt>
                <c:pt idx="2243">
                  <c:v>33.713220308537814</c:v>
                </c:pt>
                <c:pt idx="2244">
                  <c:v>33.730253548343534</c:v>
                </c:pt>
                <c:pt idx="2245">
                  <c:v>33.716151443223801</c:v>
                </c:pt>
                <c:pt idx="2246">
                  <c:v>33.702213677031907</c:v>
                </c:pt>
                <c:pt idx="2247">
                  <c:v>33.688311794051174</c:v>
                </c:pt>
                <c:pt idx="2248">
                  <c:v>33.674458858950693</c:v>
                </c:pt>
                <c:pt idx="2249">
                  <c:v>33.660522304454624</c:v>
                </c:pt>
                <c:pt idx="2250">
                  <c:v>33.646947331328427</c:v>
                </c:pt>
                <c:pt idx="2251">
                  <c:v>33.634069476110732</c:v>
                </c:pt>
                <c:pt idx="2252">
                  <c:v>33.621583878161438</c:v>
                </c:pt>
                <c:pt idx="2253">
                  <c:v>33.613549121203263</c:v>
                </c:pt>
                <c:pt idx="2254">
                  <c:v>33.688946985126123</c:v>
                </c:pt>
                <c:pt idx="2255">
                  <c:v>33.675647584779647</c:v>
                </c:pt>
                <c:pt idx="2256">
                  <c:v>33.661793470456622</c:v>
                </c:pt>
                <c:pt idx="2257">
                  <c:v>33.648533070776374</c:v>
                </c:pt>
                <c:pt idx="2258">
                  <c:v>33.634771830561263</c:v>
                </c:pt>
                <c:pt idx="2259">
                  <c:v>33.698501189225738</c:v>
                </c:pt>
                <c:pt idx="2260">
                  <c:v>33.689865118449397</c:v>
                </c:pt>
                <c:pt idx="2261">
                  <c:v>33.676217026828162</c:v>
                </c:pt>
                <c:pt idx="2262">
                  <c:v>33.664044601590199</c:v>
                </c:pt>
                <c:pt idx="2263">
                  <c:v>33.650687471765501</c:v>
                </c:pt>
                <c:pt idx="2264">
                  <c:v>33.636733854282959</c:v>
                </c:pt>
                <c:pt idx="2265">
                  <c:v>33.655103783031755</c:v>
                </c:pt>
                <c:pt idx="2266">
                  <c:v>33.641305452220763</c:v>
                </c:pt>
                <c:pt idx="2267">
                  <c:v>33.62936482989258</c:v>
                </c:pt>
                <c:pt idx="2268">
                  <c:v>33.637940198543781</c:v>
                </c:pt>
                <c:pt idx="2269">
                  <c:v>33.624197423860906</c:v>
                </c:pt>
                <c:pt idx="2270">
                  <c:v>33.616486182767581</c:v>
                </c:pt>
                <c:pt idx="2271">
                  <c:v>33.603042620505754</c:v>
                </c:pt>
                <c:pt idx="2272">
                  <c:v>33.58919975544385</c:v>
                </c:pt>
                <c:pt idx="2273">
                  <c:v>33.584639158920176</c:v>
                </c:pt>
                <c:pt idx="2274">
                  <c:v>33.572436799706409</c:v>
                </c:pt>
                <c:pt idx="2275">
                  <c:v>33.56525078407541</c:v>
                </c:pt>
                <c:pt idx="2276">
                  <c:v>33.570035504196944</c:v>
                </c:pt>
                <c:pt idx="2277">
                  <c:v>33.560704830291911</c:v>
                </c:pt>
                <c:pt idx="2278">
                  <c:v>33.547059936964217</c:v>
                </c:pt>
                <c:pt idx="2279">
                  <c:v>33.533257083921001</c:v>
                </c:pt>
                <c:pt idx="2280">
                  <c:v>33.51949262049979</c:v>
                </c:pt>
                <c:pt idx="2281">
                  <c:v>33.506057614845048</c:v>
                </c:pt>
                <c:pt idx="2282">
                  <c:v>33.493371655567231</c:v>
                </c:pt>
                <c:pt idx="2283">
                  <c:v>33.696900810667991</c:v>
                </c:pt>
                <c:pt idx="2284">
                  <c:v>33.683266502071653</c:v>
                </c:pt>
                <c:pt idx="2285">
                  <c:v>33.680095956358961</c:v>
                </c:pt>
                <c:pt idx="2286">
                  <c:v>33.671828716894424</c:v>
                </c:pt>
                <c:pt idx="2287">
                  <c:v>33.658558751383673</c:v>
                </c:pt>
                <c:pt idx="2288">
                  <c:v>33.647523913292567</c:v>
                </c:pt>
                <c:pt idx="2289">
                  <c:v>33.634757445698369</c:v>
                </c:pt>
                <c:pt idx="2290">
                  <c:v>33.628765164745175</c:v>
                </c:pt>
                <c:pt idx="2291">
                  <c:v>33.622702745648674</c:v>
                </c:pt>
                <c:pt idx="2292">
                  <c:v>33.613473250637398</c:v>
                </c:pt>
                <c:pt idx="2293">
                  <c:v>33.600882627435425</c:v>
                </c:pt>
                <c:pt idx="2294">
                  <c:v>33.587726028215769</c:v>
                </c:pt>
                <c:pt idx="2295">
                  <c:v>33.574500590624957</c:v>
                </c:pt>
                <c:pt idx="2296">
                  <c:v>33.562993163218898</c:v>
                </c:pt>
                <c:pt idx="2297">
                  <c:v>33.550934430626789</c:v>
                </c:pt>
                <c:pt idx="2298">
                  <c:v>33.538461276981074</c:v>
                </c:pt>
                <c:pt idx="2299">
                  <c:v>33.525067073628321</c:v>
                </c:pt>
                <c:pt idx="2300">
                  <c:v>33.51408462786415</c:v>
                </c:pt>
                <c:pt idx="2301">
                  <c:v>33.503028774239112</c:v>
                </c:pt>
                <c:pt idx="2302">
                  <c:v>33.491193466816348</c:v>
                </c:pt>
                <c:pt idx="2303">
                  <c:v>33.481135936503613</c:v>
                </c:pt>
                <c:pt idx="2304">
                  <c:v>33.467653044464363</c:v>
                </c:pt>
                <c:pt idx="2305">
                  <c:v>33.454675825075519</c:v>
                </c:pt>
                <c:pt idx="2306">
                  <c:v>33.442270210661746</c:v>
                </c:pt>
                <c:pt idx="2307">
                  <c:v>33.430421892926354</c:v>
                </c:pt>
                <c:pt idx="2308">
                  <c:v>33.419659773777305</c:v>
                </c:pt>
                <c:pt idx="2309">
                  <c:v>33.406661532449078</c:v>
                </c:pt>
                <c:pt idx="2310">
                  <c:v>33.394563346934035</c:v>
                </c:pt>
                <c:pt idx="2311">
                  <c:v>33.38485500976882</c:v>
                </c:pt>
                <c:pt idx="2312">
                  <c:v>33.371323424304144</c:v>
                </c:pt>
                <c:pt idx="2313">
                  <c:v>33.358170279633363</c:v>
                </c:pt>
                <c:pt idx="2314">
                  <c:v>33.344629066820069</c:v>
                </c:pt>
                <c:pt idx="2315">
                  <c:v>33.331751462991704</c:v>
                </c:pt>
                <c:pt idx="2316">
                  <c:v>33.318383023879996</c:v>
                </c:pt>
                <c:pt idx="2317">
                  <c:v>33.308375665711559</c:v>
                </c:pt>
                <c:pt idx="2318">
                  <c:v>33.295557275751179</c:v>
                </c:pt>
                <c:pt idx="2319">
                  <c:v>33.282154209548395</c:v>
                </c:pt>
                <c:pt idx="2320">
                  <c:v>33.268928638283064</c:v>
                </c:pt>
                <c:pt idx="2321">
                  <c:v>33.257865922704724</c:v>
                </c:pt>
                <c:pt idx="2322">
                  <c:v>33.24502969211742</c:v>
                </c:pt>
                <c:pt idx="2323">
                  <c:v>33.231903612171628</c:v>
                </c:pt>
                <c:pt idx="2324">
                  <c:v>33.219018355790652</c:v>
                </c:pt>
                <c:pt idx="2325">
                  <c:v>33.210803454097039</c:v>
                </c:pt>
                <c:pt idx="2326">
                  <c:v>33.197859743722354</c:v>
                </c:pt>
                <c:pt idx="2327">
                  <c:v>33.18509083207956</c:v>
                </c:pt>
                <c:pt idx="2328">
                  <c:v>33.172123043825614</c:v>
                </c:pt>
                <c:pt idx="2329">
                  <c:v>33.162852000194903</c:v>
                </c:pt>
                <c:pt idx="2330">
                  <c:v>33.186060262941396</c:v>
                </c:pt>
                <c:pt idx="2331">
                  <c:v>33.173473745341802</c:v>
                </c:pt>
                <c:pt idx="2332">
                  <c:v>33.160357365092786</c:v>
                </c:pt>
                <c:pt idx="2333">
                  <c:v>33.149586829996593</c:v>
                </c:pt>
                <c:pt idx="2334">
                  <c:v>33.137253402506069</c:v>
                </c:pt>
                <c:pt idx="2335">
                  <c:v>33.1240256521059</c:v>
                </c:pt>
                <c:pt idx="2336">
                  <c:v>33.111057361643319</c:v>
                </c:pt>
                <c:pt idx="2337">
                  <c:v>33.098258972990578</c:v>
                </c:pt>
                <c:pt idx="2338">
                  <c:v>33.085613957420954</c:v>
                </c:pt>
                <c:pt idx="2339">
                  <c:v>33.104244001419616</c:v>
                </c:pt>
                <c:pt idx="2340">
                  <c:v>33.091356577995811</c:v>
                </c:pt>
                <c:pt idx="2341">
                  <c:v>33.078093126148609</c:v>
                </c:pt>
                <c:pt idx="2342">
                  <c:v>33.06587107762018</c:v>
                </c:pt>
                <c:pt idx="2343">
                  <c:v>33.053343619466808</c:v>
                </c:pt>
                <c:pt idx="2344">
                  <c:v>33.041896616117647</c:v>
                </c:pt>
                <c:pt idx="2345">
                  <c:v>33.029003304178978</c:v>
                </c:pt>
                <c:pt idx="2346">
                  <c:v>33.039931005679598</c:v>
                </c:pt>
                <c:pt idx="2347">
                  <c:v>33.029455848953106</c:v>
                </c:pt>
                <c:pt idx="2348">
                  <c:v>33.021007236284419</c:v>
                </c:pt>
                <c:pt idx="2349">
                  <c:v>33.009032197224201</c:v>
                </c:pt>
                <c:pt idx="2350">
                  <c:v>33.005726552992328</c:v>
                </c:pt>
                <c:pt idx="2351">
                  <c:v>33.010140974318944</c:v>
                </c:pt>
                <c:pt idx="2352">
                  <c:v>32.997220989853055</c:v>
                </c:pt>
                <c:pt idx="2353">
                  <c:v>32.98471780404757</c:v>
                </c:pt>
                <c:pt idx="2354">
                  <c:v>32.972647204255473</c:v>
                </c:pt>
                <c:pt idx="2355">
                  <c:v>32.959544323184211</c:v>
                </c:pt>
                <c:pt idx="2356">
                  <c:v>32.946689996481361</c:v>
                </c:pt>
                <c:pt idx="2357">
                  <c:v>32.933989086463647</c:v>
                </c:pt>
                <c:pt idx="2358">
                  <c:v>32.921965880722404</c:v>
                </c:pt>
                <c:pt idx="2359">
                  <c:v>32.909668463646391</c:v>
                </c:pt>
                <c:pt idx="2360">
                  <c:v>32.896597925500316</c:v>
                </c:pt>
                <c:pt idx="2361">
                  <c:v>32.883840657118718</c:v>
                </c:pt>
                <c:pt idx="2362">
                  <c:v>32.870863139226408</c:v>
                </c:pt>
                <c:pt idx="2363">
                  <c:v>32.862089156377422</c:v>
                </c:pt>
                <c:pt idx="2364">
                  <c:v>32.849280569274775</c:v>
                </c:pt>
                <c:pt idx="2365">
                  <c:v>32.838071372072221</c:v>
                </c:pt>
                <c:pt idx="2366">
                  <c:v>32.826594027129076</c:v>
                </c:pt>
                <c:pt idx="2367">
                  <c:v>32.825027096988784</c:v>
                </c:pt>
                <c:pt idx="2368">
                  <c:v>32.812274526005602</c:v>
                </c:pt>
                <c:pt idx="2369">
                  <c:v>32.807857643224516</c:v>
                </c:pt>
                <c:pt idx="2370">
                  <c:v>32.797427362548369</c:v>
                </c:pt>
                <c:pt idx="2371">
                  <c:v>32.784481375236368</c:v>
                </c:pt>
                <c:pt idx="2372">
                  <c:v>32.781225187084146</c:v>
                </c:pt>
                <c:pt idx="2373">
                  <c:v>32.76946164752799</c:v>
                </c:pt>
                <c:pt idx="2374">
                  <c:v>32.757031109537429</c:v>
                </c:pt>
                <c:pt idx="2375">
                  <c:v>32.744452213420715</c:v>
                </c:pt>
                <c:pt idx="2376">
                  <c:v>32.731650967398984</c:v>
                </c:pt>
                <c:pt idx="2377">
                  <c:v>32.719066382502994</c:v>
                </c:pt>
                <c:pt idx="2378">
                  <c:v>32.71284076193205</c:v>
                </c:pt>
                <c:pt idx="2379">
                  <c:v>32.701351148530364</c:v>
                </c:pt>
                <c:pt idx="2380">
                  <c:v>32.688649622163069</c:v>
                </c:pt>
                <c:pt idx="2381">
                  <c:v>32.676439393793956</c:v>
                </c:pt>
                <c:pt idx="2382">
                  <c:v>32.664029156319948</c:v>
                </c:pt>
                <c:pt idx="2383">
                  <c:v>32.652450730383187</c:v>
                </c:pt>
                <c:pt idx="2384">
                  <c:v>32.641623236374137</c:v>
                </c:pt>
                <c:pt idx="2385">
                  <c:v>32.629349677741196</c:v>
                </c:pt>
                <c:pt idx="2386">
                  <c:v>32.61655208264299</c:v>
                </c:pt>
                <c:pt idx="2387">
                  <c:v>32.603831818042828</c:v>
                </c:pt>
                <c:pt idx="2388">
                  <c:v>32.591132636403344</c:v>
                </c:pt>
                <c:pt idx="2389">
                  <c:v>32.580386889530075</c:v>
                </c:pt>
                <c:pt idx="2390">
                  <c:v>32.568831967009793</c:v>
                </c:pt>
                <c:pt idx="2391">
                  <c:v>32.558190501237206</c:v>
                </c:pt>
                <c:pt idx="2392">
                  <c:v>32.545484676731753</c:v>
                </c:pt>
                <c:pt idx="2393">
                  <c:v>32.536906170053491</c:v>
                </c:pt>
                <c:pt idx="2394">
                  <c:v>32.527724307402991</c:v>
                </c:pt>
                <c:pt idx="2395">
                  <c:v>32.515105558527914</c:v>
                </c:pt>
                <c:pt idx="2396">
                  <c:v>32.502465003926403</c:v>
                </c:pt>
                <c:pt idx="2397">
                  <c:v>32.489773302388762</c:v>
                </c:pt>
                <c:pt idx="2398">
                  <c:v>32.481246561454611</c:v>
                </c:pt>
                <c:pt idx="2399">
                  <c:v>32.470150004341562</c:v>
                </c:pt>
                <c:pt idx="2400">
                  <c:v>32.458026014716971</c:v>
                </c:pt>
                <c:pt idx="2401">
                  <c:v>32.445593090740793</c:v>
                </c:pt>
                <c:pt idx="2402">
                  <c:v>32.433529331827081</c:v>
                </c:pt>
                <c:pt idx="2403">
                  <c:v>32.421606024821529</c:v>
                </c:pt>
                <c:pt idx="2404">
                  <c:v>32.410805110432392</c:v>
                </c:pt>
                <c:pt idx="2405">
                  <c:v>32.401425198035334</c:v>
                </c:pt>
                <c:pt idx="2406">
                  <c:v>32.390722779612823</c:v>
                </c:pt>
                <c:pt idx="2407">
                  <c:v>32.378166344717265</c:v>
                </c:pt>
                <c:pt idx="2408">
                  <c:v>32.36701752940278</c:v>
                </c:pt>
                <c:pt idx="2409">
                  <c:v>32.360641222930902</c:v>
                </c:pt>
                <c:pt idx="2410">
                  <c:v>32.348469572475011</c:v>
                </c:pt>
                <c:pt idx="2411">
                  <c:v>32.337921223197647</c:v>
                </c:pt>
                <c:pt idx="2412">
                  <c:v>32.330934884229478</c:v>
                </c:pt>
                <c:pt idx="2413">
                  <c:v>32.318559288253624</c:v>
                </c:pt>
                <c:pt idx="2414">
                  <c:v>32.308997676775114</c:v>
                </c:pt>
                <c:pt idx="2415">
                  <c:v>32.296920340551026</c:v>
                </c:pt>
                <c:pt idx="2416">
                  <c:v>32.284966644613249</c:v>
                </c:pt>
                <c:pt idx="2417">
                  <c:v>32.272444916442396</c:v>
                </c:pt>
                <c:pt idx="2418">
                  <c:v>32.265321161052732</c:v>
                </c:pt>
                <c:pt idx="2419">
                  <c:v>32.253665833047599</c:v>
                </c:pt>
                <c:pt idx="2420">
                  <c:v>32.241556919467676</c:v>
                </c:pt>
                <c:pt idx="2421">
                  <c:v>32.229671098915439</c:v>
                </c:pt>
                <c:pt idx="2422">
                  <c:v>32.218612203553924</c:v>
                </c:pt>
                <c:pt idx="2423">
                  <c:v>32.206414040041771</c:v>
                </c:pt>
                <c:pt idx="2424">
                  <c:v>32.196050555873732</c:v>
                </c:pt>
                <c:pt idx="2425">
                  <c:v>32.184081784530562</c:v>
                </c:pt>
                <c:pt idx="2426">
                  <c:v>32.179643851997639</c:v>
                </c:pt>
                <c:pt idx="2427">
                  <c:v>32.167889986444528</c:v>
                </c:pt>
                <c:pt idx="2428">
                  <c:v>32.155962559033163</c:v>
                </c:pt>
                <c:pt idx="2429">
                  <c:v>32.144652725968712</c:v>
                </c:pt>
                <c:pt idx="2430">
                  <c:v>32.182311347383909</c:v>
                </c:pt>
                <c:pt idx="2431">
                  <c:v>32.172441514866534</c:v>
                </c:pt>
                <c:pt idx="2432">
                  <c:v>32.160721704801155</c:v>
                </c:pt>
                <c:pt idx="2433">
                  <c:v>32.152114784418252</c:v>
                </c:pt>
                <c:pt idx="2434">
                  <c:v>32.139883104224758</c:v>
                </c:pt>
                <c:pt idx="2435">
                  <c:v>32.129268896701255</c:v>
                </c:pt>
                <c:pt idx="2436">
                  <c:v>32.118290161394185</c:v>
                </c:pt>
                <c:pt idx="2437">
                  <c:v>32.114651002830534</c:v>
                </c:pt>
                <c:pt idx="2438">
                  <c:v>32.102441402805077</c:v>
                </c:pt>
                <c:pt idx="2439">
                  <c:v>32.091291172923995</c:v>
                </c:pt>
                <c:pt idx="2440">
                  <c:v>32.079752357947342</c:v>
                </c:pt>
                <c:pt idx="2441">
                  <c:v>32.067783635157696</c:v>
                </c:pt>
                <c:pt idx="2442">
                  <c:v>32.05628702736427</c:v>
                </c:pt>
                <c:pt idx="2443">
                  <c:v>32.045520973047431</c:v>
                </c:pt>
                <c:pt idx="2444">
                  <c:v>32.033717082556549</c:v>
                </c:pt>
                <c:pt idx="2445">
                  <c:v>32.031479783767779</c:v>
                </c:pt>
                <c:pt idx="2446">
                  <c:v>32.019454883285839</c:v>
                </c:pt>
                <c:pt idx="2447">
                  <c:v>32.010490776213636</c:v>
                </c:pt>
                <c:pt idx="2448">
                  <c:v>31.998293435138432</c:v>
                </c:pt>
                <c:pt idx="2449">
                  <c:v>31.988664181719198</c:v>
                </c:pt>
                <c:pt idx="2450">
                  <c:v>31.976739727110257</c:v>
                </c:pt>
                <c:pt idx="2451">
                  <c:v>31.966747732687562</c:v>
                </c:pt>
                <c:pt idx="2452">
                  <c:v>31.954836710814032</c:v>
                </c:pt>
                <c:pt idx="2453">
                  <c:v>31.944287212815503</c:v>
                </c:pt>
                <c:pt idx="2454">
                  <c:v>31.95959236684142</c:v>
                </c:pt>
                <c:pt idx="2455">
                  <c:v>31.947436751444176</c:v>
                </c:pt>
                <c:pt idx="2456">
                  <c:v>31.935897560541207</c:v>
                </c:pt>
                <c:pt idx="2457">
                  <c:v>31.925081172030584</c:v>
                </c:pt>
                <c:pt idx="2458">
                  <c:v>31.913362133466293</c:v>
                </c:pt>
                <c:pt idx="2459">
                  <c:v>31.903194726066936</c:v>
                </c:pt>
                <c:pt idx="2460">
                  <c:v>31.894859999380138</c:v>
                </c:pt>
                <c:pt idx="2461">
                  <c:v>31.882727572586361</c:v>
                </c:pt>
                <c:pt idx="2462">
                  <c:v>31.870969039697023</c:v>
                </c:pt>
                <c:pt idx="2463">
                  <c:v>31.860005460945217</c:v>
                </c:pt>
                <c:pt idx="2464">
                  <c:v>31.850266434916893</c:v>
                </c:pt>
                <c:pt idx="2465">
                  <c:v>31.838193927220725</c:v>
                </c:pt>
                <c:pt idx="2466">
                  <c:v>31.827160691320124</c:v>
                </c:pt>
                <c:pt idx="2467">
                  <c:v>31.815660864762446</c:v>
                </c:pt>
                <c:pt idx="2468">
                  <c:v>31.806128765785143</c:v>
                </c:pt>
                <c:pt idx="2469">
                  <c:v>31.797276848751416</c:v>
                </c:pt>
                <c:pt idx="2470">
                  <c:v>31.785403060166757</c:v>
                </c:pt>
                <c:pt idx="2471">
                  <c:v>31.777818701139889</c:v>
                </c:pt>
                <c:pt idx="2472">
                  <c:v>31.765835125610046</c:v>
                </c:pt>
                <c:pt idx="2473">
                  <c:v>31.754242527567239</c:v>
                </c:pt>
                <c:pt idx="2474">
                  <c:v>31.743240679277452</c:v>
                </c:pt>
                <c:pt idx="2475">
                  <c:v>31.732296679681312</c:v>
                </c:pt>
                <c:pt idx="2476">
                  <c:v>31.725789208522514</c:v>
                </c:pt>
                <c:pt idx="2477">
                  <c:v>31.726438405542687</c:v>
                </c:pt>
                <c:pt idx="2478">
                  <c:v>31.714684584637293</c:v>
                </c:pt>
                <c:pt idx="2479">
                  <c:v>31.702745609698511</c:v>
                </c:pt>
                <c:pt idx="2480">
                  <c:v>31.692367798271587</c:v>
                </c:pt>
                <c:pt idx="2481">
                  <c:v>31.680478981103157</c:v>
                </c:pt>
                <c:pt idx="2482">
                  <c:v>31.669419330828422</c:v>
                </c:pt>
                <c:pt idx="2483">
                  <c:v>31.658406961543808</c:v>
                </c:pt>
                <c:pt idx="2484">
                  <c:v>31.649867379200785</c:v>
                </c:pt>
                <c:pt idx="2485">
                  <c:v>31.63797631722851</c:v>
                </c:pt>
                <c:pt idx="2486">
                  <c:v>31.626321800464805</c:v>
                </c:pt>
                <c:pt idx="2487">
                  <c:v>31.619055068368557</c:v>
                </c:pt>
                <c:pt idx="2488">
                  <c:v>31.608177032355194</c:v>
                </c:pt>
                <c:pt idx="2489">
                  <c:v>31.603577728469766</c:v>
                </c:pt>
                <c:pt idx="2490">
                  <c:v>31.592494677850976</c:v>
                </c:pt>
                <c:pt idx="2491">
                  <c:v>31.581826743601457</c:v>
                </c:pt>
                <c:pt idx="2492">
                  <c:v>31.570138395500628</c:v>
                </c:pt>
                <c:pt idx="2493">
                  <c:v>31.564441871761996</c:v>
                </c:pt>
                <c:pt idx="2494">
                  <c:v>31.552673966798586</c:v>
                </c:pt>
                <c:pt idx="2495">
                  <c:v>31.541863913025828</c:v>
                </c:pt>
                <c:pt idx="2496">
                  <c:v>31.551788508792544</c:v>
                </c:pt>
                <c:pt idx="2497">
                  <c:v>31.546345854882784</c:v>
                </c:pt>
                <c:pt idx="2498">
                  <c:v>31.53745417745359</c:v>
                </c:pt>
                <c:pt idx="2499">
                  <c:v>31.525757568404149</c:v>
                </c:pt>
                <c:pt idx="2500">
                  <c:v>31.514733531732258</c:v>
                </c:pt>
                <c:pt idx="2501">
                  <c:v>31.503428006704176</c:v>
                </c:pt>
                <c:pt idx="2502">
                  <c:v>31.493481147963109</c:v>
                </c:pt>
                <c:pt idx="2503">
                  <c:v>31.482394224633307</c:v>
                </c:pt>
                <c:pt idx="2504">
                  <c:v>31.475104201529785</c:v>
                </c:pt>
                <c:pt idx="2505">
                  <c:v>31.463576427364945</c:v>
                </c:pt>
                <c:pt idx="2506">
                  <c:v>31.461751295459113</c:v>
                </c:pt>
                <c:pt idx="2507">
                  <c:v>31.45025014568057</c:v>
                </c:pt>
                <c:pt idx="2508">
                  <c:v>31.441002915182242</c:v>
                </c:pt>
                <c:pt idx="2509">
                  <c:v>31.429505888543087</c:v>
                </c:pt>
                <c:pt idx="2510">
                  <c:v>31.417970552354465</c:v>
                </c:pt>
                <c:pt idx="2511">
                  <c:v>31.407290500892248</c:v>
                </c:pt>
                <c:pt idx="2512">
                  <c:v>31.397903417653374</c:v>
                </c:pt>
                <c:pt idx="2513">
                  <c:v>31.387029231902396</c:v>
                </c:pt>
                <c:pt idx="2514">
                  <c:v>31.376283230572231</c:v>
                </c:pt>
                <c:pt idx="2515">
                  <c:v>31.364988926248596</c:v>
                </c:pt>
                <c:pt idx="2516">
                  <c:v>31.353737725325594</c:v>
                </c:pt>
                <c:pt idx="2517">
                  <c:v>31.342277905782133</c:v>
                </c:pt>
                <c:pt idx="2518">
                  <c:v>31.33112813141955</c:v>
                </c:pt>
                <c:pt idx="2519">
                  <c:v>31.320427846804222</c:v>
                </c:pt>
                <c:pt idx="2520">
                  <c:v>31.309737095271295</c:v>
                </c:pt>
                <c:pt idx="2521">
                  <c:v>31.298273672926278</c:v>
                </c:pt>
                <c:pt idx="2522">
                  <c:v>31.286816852212272</c:v>
                </c:pt>
                <c:pt idx="2523">
                  <c:v>31.276565890878572</c:v>
                </c:pt>
                <c:pt idx="2524">
                  <c:v>31.265152841661948</c:v>
                </c:pt>
                <c:pt idx="2525">
                  <c:v>31.254598777059105</c:v>
                </c:pt>
                <c:pt idx="2526">
                  <c:v>31.249938238924845</c:v>
                </c:pt>
                <c:pt idx="2527">
                  <c:v>31.23892598891069</c:v>
                </c:pt>
                <c:pt idx="2528">
                  <c:v>31.228384477931019</c:v>
                </c:pt>
                <c:pt idx="2529">
                  <c:v>31.216909658588392</c:v>
                </c:pt>
                <c:pt idx="2530">
                  <c:v>31.205672381860349</c:v>
                </c:pt>
                <c:pt idx="2531">
                  <c:v>31.194382428367767</c:v>
                </c:pt>
                <c:pt idx="2532">
                  <c:v>31.184288668118477</c:v>
                </c:pt>
                <c:pt idx="2533">
                  <c:v>31.17850930454982</c:v>
                </c:pt>
                <c:pt idx="2534">
                  <c:v>31.167251881570404</c:v>
                </c:pt>
                <c:pt idx="2535">
                  <c:v>31.157244808411409</c:v>
                </c:pt>
                <c:pt idx="2536">
                  <c:v>31.145792129735238</c:v>
                </c:pt>
                <c:pt idx="2537">
                  <c:v>31.13506564706357</c:v>
                </c:pt>
                <c:pt idx="2538">
                  <c:v>31.1252673192168</c:v>
                </c:pt>
                <c:pt idx="2539">
                  <c:v>31.113836638570742</c:v>
                </c:pt>
                <c:pt idx="2540">
                  <c:v>31.104443712772007</c:v>
                </c:pt>
                <c:pt idx="2541">
                  <c:v>31.095216794939173</c:v>
                </c:pt>
                <c:pt idx="2542">
                  <c:v>31.083984335837684</c:v>
                </c:pt>
                <c:pt idx="2543">
                  <c:v>31.072566452696528</c:v>
                </c:pt>
                <c:pt idx="2544">
                  <c:v>31.061782555199333</c:v>
                </c:pt>
                <c:pt idx="2545">
                  <c:v>31.065043657012573</c:v>
                </c:pt>
                <c:pt idx="2546">
                  <c:v>31.053974410587045</c:v>
                </c:pt>
                <c:pt idx="2547">
                  <c:v>31.042651344885396</c:v>
                </c:pt>
                <c:pt idx="2548">
                  <c:v>31.031677483510173</c:v>
                </c:pt>
                <c:pt idx="2549">
                  <c:v>31.030854393488358</c:v>
                </c:pt>
                <c:pt idx="2550">
                  <c:v>31.01956072587701</c:v>
                </c:pt>
                <c:pt idx="2551">
                  <c:v>31.020146334822392</c:v>
                </c:pt>
                <c:pt idx="2552">
                  <c:v>31.013730884398317</c:v>
                </c:pt>
                <c:pt idx="2553">
                  <c:v>31.002644582100064</c:v>
                </c:pt>
                <c:pt idx="2554">
                  <c:v>31.000143898447742</c:v>
                </c:pt>
                <c:pt idx="2555">
                  <c:v>30.98980993076804</c:v>
                </c:pt>
                <c:pt idx="2556">
                  <c:v>30.979492615074122</c:v>
                </c:pt>
                <c:pt idx="2557">
                  <c:v>30.970664887619076</c:v>
                </c:pt>
                <c:pt idx="2558">
                  <c:v>30.959452658125361</c:v>
                </c:pt>
                <c:pt idx="2559">
                  <c:v>30.948864048458613</c:v>
                </c:pt>
                <c:pt idx="2560">
                  <c:v>30.93803415652842</c:v>
                </c:pt>
                <c:pt idx="2561">
                  <c:v>30.926910135143121</c:v>
                </c:pt>
                <c:pt idx="2562">
                  <c:v>30.916062836408901</c:v>
                </c:pt>
                <c:pt idx="2563">
                  <c:v>30.905247306118884</c:v>
                </c:pt>
                <c:pt idx="2564">
                  <c:v>30.894175413928096</c:v>
                </c:pt>
                <c:pt idx="2565">
                  <c:v>30.883129941890747</c:v>
                </c:pt>
                <c:pt idx="2566">
                  <c:v>30.872471966041903</c:v>
                </c:pt>
                <c:pt idx="2567">
                  <c:v>30.861630127181336</c:v>
                </c:pt>
                <c:pt idx="2568">
                  <c:v>30.850770359043356</c:v>
                </c:pt>
                <c:pt idx="2569">
                  <c:v>30.840974424121704</c:v>
                </c:pt>
                <c:pt idx="2570">
                  <c:v>30.840150055915441</c:v>
                </c:pt>
                <c:pt idx="2571">
                  <c:v>30.829694873473212</c:v>
                </c:pt>
                <c:pt idx="2572">
                  <c:v>30.823578495777689</c:v>
                </c:pt>
                <c:pt idx="2573">
                  <c:v>30.873786466381798</c:v>
                </c:pt>
                <c:pt idx="2574">
                  <c:v>30.862582667192193</c:v>
                </c:pt>
                <c:pt idx="2575">
                  <c:v>30.851446359598029</c:v>
                </c:pt>
                <c:pt idx="2576">
                  <c:v>30.840459271660787</c:v>
                </c:pt>
                <c:pt idx="2577">
                  <c:v>30.829430040406123</c:v>
                </c:pt>
                <c:pt idx="2578">
                  <c:v>30.822455358307668</c:v>
                </c:pt>
                <c:pt idx="2579">
                  <c:v>30.815467749705185</c:v>
                </c:pt>
                <c:pt idx="2580">
                  <c:v>30.805149384745654</c:v>
                </c:pt>
                <c:pt idx="2581">
                  <c:v>30.794204051218003</c:v>
                </c:pt>
                <c:pt idx="2582">
                  <c:v>30.783067440384436</c:v>
                </c:pt>
                <c:pt idx="2583">
                  <c:v>30.772126797785717</c:v>
                </c:pt>
                <c:pt idx="2584">
                  <c:v>30.772596748951536</c:v>
                </c:pt>
                <c:pt idx="2585">
                  <c:v>30.766808077204804</c:v>
                </c:pt>
                <c:pt idx="2586">
                  <c:v>30.757024522870935</c:v>
                </c:pt>
                <c:pt idx="2587">
                  <c:v>30.747687773373936</c:v>
                </c:pt>
                <c:pt idx="2588">
                  <c:v>30.740901503001162</c:v>
                </c:pt>
                <c:pt idx="2589">
                  <c:v>30.732689325519068</c:v>
                </c:pt>
                <c:pt idx="2590">
                  <c:v>30.721676695229508</c:v>
                </c:pt>
                <c:pt idx="2591">
                  <c:v>30.724890727960787</c:v>
                </c:pt>
                <c:pt idx="2592">
                  <c:v>30.714148241798231</c:v>
                </c:pt>
                <c:pt idx="2593">
                  <c:v>30.703348522617194</c:v>
                </c:pt>
                <c:pt idx="2594">
                  <c:v>30.692837206530228</c:v>
                </c:pt>
                <c:pt idx="2595">
                  <c:v>30.681932600420684</c:v>
                </c:pt>
                <c:pt idx="2596">
                  <c:v>30.694972705914505</c:v>
                </c:pt>
                <c:pt idx="2597">
                  <c:v>30.684244815662517</c:v>
                </c:pt>
                <c:pt idx="2598">
                  <c:v>30.673851121005459</c:v>
                </c:pt>
                <c:pt idx="2599">
                  <c:v>30.663385153674675</c:v>
                </c:pt>
                <c:pt idx="2600">
                  <c:v>30.655413568121652</c:v>
                </c:pt>
                <c:pt idx="2601">
                  <c:v>30.646255622440972</c:v>
                </c:pt>
                <c:pt idx="2602">
                  <c:v>30.637692393872911</c:v>
                </c:pt>
                <c:pt idx="2603">
                  <c:v>30.626934711564161</c:v>
                </c:pt>
                <c:pt idx="2604">
                  <c:v>30.617549372433913</c:v>
                </c:pt>
                <c:pt idx="2605">
                  <c:v>30.60720474807594</c:v>
                </c:pt>
                <c:pt idx="2606">
                  <c:v>30.598095035057625</c:v>
                </c:pt>
                <c:pt idx="2607">
                  <c:v>30.588253069684527</c:v>
                </c:pt>
                <c:pt idx="2608">
                  <c:v>30.577968695032698</c:v>
                </c:pt>
                <c:pt idx="2609">
                  <c:v>30.568055568784708</c:v>
                </c:pt>
                <c:pt idx="2610">
                  <c:v>30.558453324938913</c:v>
                </c:pt>
                <c:pt idx="2611">
                  <c:v>30.549014014608694</c:v>
                </c:pt>
                <c:pt idx="2612">
                  <c:v>30.545018617404669</c:v>
                </c:pt>
                <c:pt idx="2613">
                  <c:v>30.539894743806297</c:v>
                </c:pt>
                <c:pt idx="2614">
                  <c:v>30.529073653373548</c:v>
                </c:pt>
                <c:pt idx="2615">
                  <c:v>30.518886674169057</c:v>
                </c:pt>
                <c:pt idx="2616">
                  <c:v>30.508371062298956</c:v>
                </c:pt>
                <c:pt idx="2617">
                  <c:v>30.498090092677092</c:v>
                </c:pt>
                <c:pt idx="2618">
                  <c:v>30.488395817901093</c:v>
                </c:pt>
                <c:pt idx="2619">
                  <c:v>30.479134280088534</c:v>
                </c:pt>
                <c:pt idx="2620">
                  <c:v>30.468783790367802</c:v>
                </c:pt>
                <c:pt idx="2621">
                  <c:v>30.458937167577872</c:v>
                </c:pt>
                <c:pt idx="2622">
                  <c:v>30.448339158939962</c:v>
                </c:pt>
                <c:pt idx="2623">
                  <c:v>30.438146546711611</c:v>
                </c:pt>
                <c:pt idx="2624">
                  <c:v>30.431395956254303</c:v>
                </c:pt>
                <c:pt idx="2625">
                  <c:v>30.420944353725762</c:v>
                </c:pt>
                <c:pt idx="2626">
                  <c:v>30.410345086974878</c:v>
                </c:pt>
                <c:pt idx="2627">
                  <c:v>30.399904900285858</c:v>
                </c:pt>
                <c:pt idx="2628">
                  <c:v>30.3923066390545</c:v>
                </c:pt>
                <c:pt idx="2629">
                  <c:v>30.382396259763965</c:v>
                </c:pt>
                <c:pt idx="2630">
                  <c:v>30.372157237403393</c:v>
                </c:pt>
                <c:pt idx="2631">
                  <c:v>30.385630165310083</c:v>
                </c:pt>
                <c:pt idx="2632">
                  <c:v>30.374980038721926</c:v>
                </c:pt>
                <c:pt idx="2633">
                  <c:v>30.364916134372407</c:v>
                </c:pt>
                <c:pt idx="2634">
                  <c:v>30.35421406950061</c:v>
                </c:pt>
                <c:pt idx="2635">
                  <c:v>30.344908387482967</c:v>
                </c:pt>
                <c:pt idx="2636">
                  <c:v>30.33481023842177</c:v>
                </c:pt>
                <c:pt idx="2637">
                  <c:v>30.324274227573923</c:v>
                </c:pt>
                <c:pt idx="2638">
                  <c:v>30.328804629478626</c:v>
                </c:pt>
                <c:pt idx="2639">
                  <c:v>30.318617159592858</c:v>
                </c:pt>
                <c:pt idx="2640">
                  <c:v>30.30867048878908</c:v>
                </c:pt>
                <c:pt idx="2641">
                  <c:v>30.299021195449086</c:v>
                </c:pt>
                <c:pt idx="2642">
                  <c:v>30.288710950569296</c:v>
                </c:pt>
                <c:pt idx="2643">
                  <c:v>30.278323556115119</c:v>
                </c:pt>
                <c:pt idx="2644">
                  <c:v>30.268758241116121</c:v>
                </c:pt>
                <c:pt idx="2645">
                  <c:v>30.258652159634163</c:v>
                </c:pt>
                <c:pt idx="2646">
                  <c:v>30.248329103593424</c:v>
                </c:pt>
                <c:pt idx="2647">
                  <c:v>30.239942599615592</c:v>
                </c:pt>
                <c:pt idx="2648">
                  <c:v>30.234642657768138</c:v>
                </c:pt>
                <c:pt idx="2649">
                  <c:v>30.224836506755913</c:v>
                </c:pt>
                <c:pt idx="2650">
                  <c:v>30.227243952825855</c:v>
                </c:pt>
                <c:pt idx="2651">
                  <c:v>30.21687155449256</c:v>
                </c:pt>
                <c:pt idx="2652">
                  <c:v>30.208220356044922</c:v>
                </c:pt>
                <c:pt idx="2653">
                  <c:v>30.197721707068851</c:v>
                </c:pt>
                <c:pt idx="2654">
                  <c:v>30.187671545136336</c:v>
                </c:pt>
                <c:pt idx="2655">
                  <c:v>30.177067930926064</c:v>
                </c:pt>
                <c:pt idx="2656">
                  <c:v>30.166534596893566</c:v>
                </c:pt>
                <c:pt idx="2657">
                  <c:v>30.155957587812615</c:v>
                </c:pt>
                <c:pt idx="2658">
                  <c:v>30.147640221007418</c:v>
                </c:pt>
                <c:pt idx="2659">
                  <c:v>30.137288594484755</c:v>
                </c:pt>
                <c:pt idx="2660">
                  <c:v>30.127106929453653</c:v>
                </c:pt>
                <c:pt idx="2661">
                  <c:v>30.11702228647005</c:v>
                </c:pt>
                <c:pt idx="2662">
                  <c:v>30.109652168070394</c:v>
                </c:pt>
                <c:pt idx="2663">
                  <c:v>30.099433950716239</c:v>
                </c:pt>
                <c:pt idx="2664">
                  <c:v>30.094613960950571</c:v>
                </c:pt>
                <c:pt idx="2665">
                  <c:v>30.08427121971868</c:v>
                </c:pt>
                <c:pt idx="2666">
                  <c:v>30.082150051320234</c:v>
                </c:pt>
                <c:pt idx="2667">
                  <c:v>30.074337042474166</c:v>
                </c:pt>
                <c:pt idx="2668">
                  <c:v>30.067268696519498</c:v>
                </c:pt>
                <c:pt idx="2669">
                  <c:v>30.056812649180387</c:v>
                </c:pt>
                <c:pt idx="2670">
                  <c:v>30.050655441132154</c:v>
                </c:pt>
                <c:pt idx="2671">
                  <c:v>30.041620775204741</c:v>
                </c:pt>
                <c:pt idx="2672">
                  <c:v>30.031342351544243</c:v>
                </c:pt>
                <c:pt idx="2673">
                  <c:v>30.021249253535736</c:v>
                </c:pt>
                <c:pt idx="2674">
                  <c:v>30.011077009652649</c:v>
                </c:pt>
                <c:pt idx="2675">
                  <c:v>30.000774214088143</c:v>
                </c:pt>
                <c:pt idx="2676">
                  <c:v>29.990510287251499</c:v>
                </c:pt>
                <c:pt idx="2677">
                  <c:v>30.135338297990206</c:v>
                </c:pt>
                <c:pt idx="2678">
                  <c:v>30.126522513760698</c:v>
                </c:pt>
                <c:pt idx="2679">
                  <c:v>30.117648620036533</c:v>
                </c:pt>
                <c:pt idx="2680">
                  <c:v>30.112583951020888</c:v>
                </c:pt>
                <c:pt idx="2681">
                  <c:v>30.103173519912115</c:v>
                </c:pt>
                <c:pt idx="2682">
                  <c:v>30.092880261307364</c:v>
                </c:pt>
                <c:pt idx="2683">
                  <c:v>30.084891304992755</c:v>
                </c:pt>
                <c:pt idx="2684">
                  <c:v>30.076836673819646</c:v>
                </c:pt>
                <c:pt idx="2685">
                  <c:v>30.066441896118807</c:v>
                </c:pt>
                <c:pt idx="2686">
                  <c:v>30.057105882419577</c:v>
                </c:pt>
                <c:pt idx="2687">
                  <c:v>30.046715533167692</c:v>
                </c:pt>
                <c:pt idx="2688">
                  <c:v>30.036630706869971</c:v>
                </c:pt>
                <c:pt idx="2689">
                  <c:v>30.035316416289294</c:v>
                </c:pt>
                <c:pt idx="2690">
                  <c:v>30.025017071165312</c:v>
                </c:pt>
                <c:pt idx="2691">
                  <c:v>30.034149940272698</c:v>
                </c:pt>
                <c:pt idx="2692">
                  <c:v>30.023777220112024</c:v>
                </c:pt>
                <c:pt idx="2693">
                  <c:v>30.016843196207255</c:v>
                </c:pt>
                <c:pt idx="2694">
                  <c:v>30.007548730347942</c:v>
                </c:pt>
                <c:pt idx="2695">
                  <c:v>29.99853273192959</c:v>
                </c:pt>
                <c:pt idx="2696">
                  <c:v>30.001914978976892</c:v>
                </c:pt>
                <c:pt idx="2697">
                  <c:v>29.995132523958773</c:v>
                </c:pt>
                <c:pt idx="2698">
                  <c:v>29.984836151292907</c:v>
                </c:pt>
                <c:pt idx="2699">
                  <c:v>29.974529162184918</c:v>
                </c:pt>
                <c:pt idx="2700">
                  <c:v>29.968164862362983</c:v>
                </c:pt>
                <c:pt idx="2701">
                  <c:v>29.974484601083528</c:v>
                </c:pt>
                <c:pt idx="2702">
                  <c:v>29.965011765893685</c:v>
                </c:pt>
                <c:pt idx="2703">
                  <c:v>29.955961690588051</c:v>
                </c:pt>
                <c:pt idx="2704">
                  <c:v>29.945826474389772</c:v>
                </c:pt>
                <c:pt idx="2705">
                  <c:v>29.935679340876224</c:v>
                </c:pt>
                <c:pt idx="2706">
                  <c:v>29.926221993571453</c:v>
                </c:pt>
                <c:pt idx="2707">
                  <c:v>29.915958431188432</c:v>
                </c:pt>
                <c:pt idx="2708">
                  <c:v>29.906094800018707</c:v>
                </c:pt>
                <c:pt idx="2709">
                  <c:v>29.896534624389506</c:v>
                </c:pt>
                <c:pt idx="2710">
                  <c:v>29.886311453722097</c:v>
                </c:pt>
                <c:pt idx="2711">
                  <c:v>29.878991733910961</c:v>
                </c:pt>
                <c:pt idx="2712">
                  <c:v>29.868869151936885</c:v>
                </c:pt>
                <c:pt idx="2713">
                  <c:v>29.896409142036259</c:v>
                </c:pt>
                <c:pt idx="2714">
                  <c:v>29.887129826522379</c:v>
                </c:pt>
                <c:pt idx="2715">
                  <c:v>29.877131316164732</c:v>
                </c:pt>
                <c:pt idx="2716">
                  <c:v>29.867555743912682</c:v>
                </c:pt>
                <c:pt idx="2717">
                  <c:v>29.857626138441926</c:v>
                </c:pt>
                <c:pt idx="2718">
                  <c:v>29.848944580441479</c:v>
                </c:pt>
                <c:pt idx="2719">
                  <c:v>29.838746866014233</c:v>
                </c:pt>
                <c:pt idx="2720">
                  <c:v>29.829117191582593</c:v>
                </c:pt>
                <c:pt idx="2721">
                  <c:v>29.819034796789719</c:v>
                </c:pt>
                <c:pt idx="2722">
                  <c:v>29.812961509789133</c:v>
                </c:pt>
                <c:pt idx="2723">
                  <c:v>29.802772304259978</c:v>
                </c:pt>
                <c:pt idx="2724">
                  <c:v>29.797307538174891</c:v>
                </c:pt>
                <c:pt idx="2725">
                  <c:v>29.787469261559661</c:v>
                </c:pt>
                <c:pt idx="2726">
                  <c:v>29.77824930483704</c:v>
                </c:pt>
                <c:pt idx="2727">
                  <c:v>29.7693544280643</c:v>
                </c:pt>
                <c:pt idx="2728">
                  <c:v>29.759678301604023</c:v>
                </c:pt>
                <c:pt idx="2729">
                  <c:v>29.749719269106471</c:v>
                </c:pt>
                <c:pt idx="2730">
                  <c:v>29.73976202868408</c:v>
                </c:pt>
                <c:pt idx="2731">
                  <c:v>29.731010395730738</c:v>
                </c:pt>
                <c:pt idx="2732">
                  <c:v>29.721083004122221</c:v>
                </c:pt>
                <c:pt idx="2733">
                  <c:v>29.712421134909665</c:v>
                </c:pt>
                <c:pt idx="2734">
                  <c:v>29.702473478962872</c:v>
                </c:pt>
                <c:pt idx="2735">
                  <c:v>29.692517769716556</c:v>
                </c:pt>
                <c:pt idx="2736">
                  <c:v>29.682612571597186</c:v>
                </c:pt>
                <c:pt idx="2737">
                  <c:v>29.697075121901904</c:v>
                </c:pt>
                <c:pt idx="2738">
                  <c:v>29.689324064856805</c:v>
                </c:pt>
                <c:pt idx="2739">
                  <c:v>29.679566834317342</c:v>
                </c:pt>
                <c:pt idx="2740">
                  <c:v>29.670696627138813</c:v>
                </c:pt>
                <c:pt idx="2741">
                  <c:v>29.661245883046494</c:v>
                </c:pt>
                <c:pt idx="2742">
                  <c:v>29.651367641238174</c:v>
                </c:pt>
                <c:pt idx="2743">
                  <c:v>29.659994977948781</c:v>
                </c:pt>
                <c:pt idx="2744">
                  <c:v>29.650997901751168</c:v>
                </c:pt>
                <c:pt idx="2745">
                  <c:v>29.641145706330558</c:v>
                </c:pt>
                <c:pt idx="2746">
                  <c:v>29.631101001340244</c:v>
                </c:pt>
                <c:pt idx="2747">
                  <c:v>29.622782690133789</c:v>
                </c:pt>
                <c:pt idx="2748">
                  <c:v>29.614419224123807</c:v>
                </c:pt>
                <c:pt idx="2749">
                  <c:v>29.606235885204818</c:v>
                </c:pt>
                <c:pt idx="2750">
                  <c:v>29.596709228993394</c:v>
                </c:pt>
                <c:pt idx="2751">
                  <c:v>29.589721371700946</c:v>
                </c:pt>
                <c:pt idx="2752">
                  <c:v>29.579765503196771</c:v>
                </c:pt>
                <c:pt idx="2753">
                  <c:v>29.569770131616462</c:v>
                </c:pt>
                <c:pt idx="2754">
                  <c:v>29.56038691688083</c:v>
                </c:pt>
                <c:pt idx="2755">
                  <c:v>29.550576852153981</c:v>
                </c:pt>
                <c:pt idx="2756">
                  <c:v>29.606240320169924</c:v>
                </c:pt>
                <c:pt idx="2757">
                  <c:v>29.606198450360644</c:v>
                </c:pt>
                <c:pt idx="2758">
                  <c:v>29.599153417235136</c:v>
                </c:pt>
                <c:pt idx="2759">
                  <c:v>29.593082617379938</c:v>
                </c:pt>
                <c:pt idx="2760">
                  <c:v>29.583299702376106</c:v>
                </c:pt>
                <c:pt idx="2761">
                  <c:v>29.57351457115973</c:v>
                </c:pt>
                <c:pt idx="2762">
                  <c:v>29.563659693310502</c:v>
                </c:pt>
                <c:pt idx="2763">
                  <c:v>29.55384074157698</c:v>
                </c:pt>
                <c:pt idx="2764">
                  <c:v>29.544305492649258</c:v>
                </c:pt>
                <c:pt idx="2765">
                  <c:v>29.534500819032615</c:v>
                </c:pt>
                <c:pt idx="2766">
                  <c:v>29.529094590732797</c:v>
                </c:pt>
                <c:pt idx="2767">
                  <c:v>29.522058027198977</c:v>
                </c:pt>
                <c:pt idx="2768">
                  <c:v>29.512648614070411</c:v>
                </c:pt>
                <c:pt idx="2769">
                  <c:v>29.503658891498475</c:v>
                </c:pt>
                <c:pt idx="2770">
                  <c:v>29.495174628782966</c:v>
                </c:pt>
                <c:pt idx="2771">
                  <c:v>29.487151503100577</c:v>
                </c:pt>
                <c:pt idx="2772">
                  <c:v>29.477635188727753</c:v>
                </c:pt>
                <c:pt idx="2773">
                  <c:v>29.47124641121879</c:v>
                </c:pt>
                <c:pt idx="2774">
                  <c:v>29.489406828589178</c:v>
                </c:pt>
                <c:pt idx="2775">
                  <c:v>29.48021471060283</c:v>
                </c:pt>
                <c:pt idx="2776">
                  <c:v>29.471642510641704</c:v>
                </c:pt>
                <c:pt idx="2777">
                  <c:v>29.462033518354982</c:v>
                </c:pt>
                <c:pt idx="2778">
                  <c:v>29.453147886816808</c:v>
                </c:pt>
                <c:pt idx="2779">
                  <c:v>29.443567699337972</c:v>
                </c:pt>
                <c:pt idx="2780">
                  <c:v>29.433827075785615</c:v>
                </c:pt>
                <c:pt idx="2781">
                  <c:v>29.424668442938291</c:v>
                </c:pt>
                <c:pt idx="2782">
                  <c:v>29.415447502228428</c:v>
                </c:pt>
                <c:pt idx="2783">
                  <c:v>29.405976401797023</c:v>
                </c:pt>
                <c:pt idx="2784">
                  <c:v>29.39709275824811</c:v>
                </c:pt>
                <c:pt idx="2785">
                  <c:v>29.388626825229782</c:v>
                </c:pt>
                <c:pt idx="2786">
                  <c:v>29.37940991702413</c:v>
                </c:pt>
                <c:pt idx="2787">
                  <c:v>29.369947737735451</c:v>
                </c:pt>
                <c:pt idx="2788">
                  <c:v>29.360469837892722</c:v>
                </c:pt>
                <c:pt idx="2789">
                  <c:v>29.365065709341934</c:v>
                </c:pt>
                <c:pt idx="2790">
                  <c:v>29.355856002427529</c:v>
                </c:pt>
                <c:pt idx="2791">
                  <c:v>29.355344644943973</c:v>
                </c:pt>
                <c:pt idx="2792">
                  <c:v>29.350540321718068</c:v>
                </c:pt>
                <c:pt idx="2793">
                  <c:v>29.34078850781286</c:v>
                </c:pt>
                <c:pt idx="2794">
                  <c:v>29.378719704248205</c:v>
                </c:pt>
                <c:pt idx="2795">
                  <c:v>29.389047543880029</c:v>
                </c:pt>
                <c:pt idx="2796">
                  <c:v>29.379264781348486</c:v>
                </c:pt>
                <c:pt idx="2797">
                  <c:v>29.370003979936811</c:v>
                </c:pt>
                <c:pt idx="2798">
                  <c:v>29.360539013464628</c:v>
                </c:pt>
                <c:pt idx="2799">
                  <c:v>29.35096997727009</c:v>
                </c:pt>
                <c:pt idx="2800">
                  <c:v>29.34167719177066</c:v>
                </c:pt>
                <c:pt idx="2801">
                  <c:v>29.337392638679606</c:v>
                </c:pt>
                <c:pt idx="2802">
                  <c:v>29.329336991804038</c:v>
                </c:pt>
                <c:pt idx="2803">
                  <c:v>29.32013233633695</c:v>
                </c:pt>
                <c:pt idx="2804">
                  <c:v>29.310808392540491</c:v>
                </c:pt>
                <c:pt idx="2805">
                  <c:v>29.301487188280113</c:v>
                </c:pt>
                <c:pt idx="2806">
                  <c:v>29.292114371589218</c:v>
                </c:pt>
                <c:pt idx="2807">
                  <c:v>29.291483313694734</c:v>
                </c:pt>
                <c:pt idx="2808">
                  <c:v>29.282018166325312</c:v>
                </c:pt>
                <c:pt idx="2809">
                  <c:v>29.272542581043108</c:v>
                </c:pt>
                <c:pt idx="2810">
                  <c:v>29.262846041314276</c:v>
                </c:pt>
                <c:pt idx="2811">
                  <c:v>29.254146246920918</c:v>
                </c:pt>
                <c:pt idx="2812">
                  <c:v>29.245130611362484</c:v>
                </c:pt>
                <c:pt idx="2813">
                  <c:v>29.235466992739685</c:v>
                </c:pt>
                <c:pt idx="2814">
                  <c:v>29.225832475297349</c:v>
                </c:pt>
                <c:pt idx="2815">
                  <c:v>29.219847268086948</c:v>
                </c:pt>
                <c:pt idx="2816">
                  <c:v>29.214499650651096</c:v>
                </c:pt>
                <c:pt idx="2817">
                  <c:v>29.207177202272053</c:v>
                </c:pt>
                <c:pt idx="2818">
                  <c:v>29.198135862215636</c:v>
                </c:pt>
                <c:pt idx="2819">
                  <c:v>29.188889413747621</c:v>
                </c:pt>
                <c:pt idx="2820">
                  <c:v>29.180313578972843</c:v>
                </c:pt>
                <c:pt idx="2821">
                  <c:v>29.176767559320247</c:v>
                </c:pt>
                <c:pt idx="2822">
                  <c:v>29.168544828086482</c:v>
                </c:pt>
                <c:pt idx="2823">
                  <c:v>29.159175470038026</c:v>
                </c:pt>
                <c:pt idx="2824">
                  <c:v>29.192457939802651</c:v>
                </c:pt>
                <c:pt idx="2825">
                  <c:v>29.184974823620045</c:v>
                </c:pt>
                <c:pt idx="2826">
                  <c:v>29.175926852440924</c:v>
                </c:pt>
                <c:pt idx="2827">
                  <c:v>29.191198687620094</c:v>
                </c:pt>
                <c:pt idx="2828">
                  <c:v>29.181597643907615</c:v>
                </c:pt>
                <c:pt idx="2829">
                  <c:v>29.172202976577363</c:v>
                </c:pt>
                <c:pt idx="2830">
                  <c:v>29.162650913785878</c:v>
                </c:pt>
                <c:pt idx="2831">
                  <c:v>29.155165330235224</c:v>
                </c:pt>
                <c:pt idx="2832">
                  <c:v>29.146004728725991</c:v>
                </c:pt>
                <c:pt idx="2833">
                  <c:v>29.138963294713641</c:v>
                </c:pt>
                <c:pt idx="2834">
                  <c:v>29.131209459056695</c:v>
                </c:pt>
                <c:pt idx="2835">
                  <c:v>29.123535322190872</c:v>
                </c:pt>
                <c:pt idx="2836">
                  <c:v>29.116042970415393</c:v>
                </c:pt>
                <c:pt idx="2837">
                  <c:v>29.108213141952529</c:v>
                </c:pt>
                <c:pt idx="2838">
                  <c:v>29.098964007417656</c:v>
                </c:pt>
                <c:pt idx="2839">
                  <c:v>29.093445835721681</c:v>
                </c:pt>
                <c:pt idx="2840">
                  <c:v>29.084197533820696</c:v>
                </c:pt>
                <c:pt idx="2841">
                  <c:v>29.074959208635345</c:v>
                </c:pt>
                <c:pt idx="2842">
                  <c:v>29.066245392316699</c:v>
                </c:pt>
                <c:pt idx="2843">
                  <c:v>29.058980757394522</c:v>
                </c:pt>
                <c:pt idx="2844">
                  <c:v>29.049803244649084</c:v>
                </c:pt>
                <c:pt idx="2845">
                  <c:v>29.046817030036074</c:v>
                </c:pt>
                <c:pt idx="2846">
                  <c:v>29.037558175620706</c:v>
                </c:pt>
                <c:pt idx="2847">
                  <c:v>29.028781714600193</c:v>
                </c:pt>
                <c:pt idx="2848">
                  <c:v>29.020808656050253</c:v>
                </c:pt>
                <c:pt idx="2849">
                  <c:v>29.011383735729389</c:v>
                </c:pt>
                <c:pt idx="2850">
                  <c:v>29.008930864943419</c:v>
                </c:pt>
                <c:pt idx="2851">
                  <c:v>29.004122182165453</c:v>
                </c:pt>
                <c:pt idx="2852">
                  <c:v>28.9955633777654</c:v>
                </c:pt>
                <c:pt idx="2853">
                  <c:v>28.986227758852898</c:v>
                </c:pt>
                <c:pt idx="2854">
                  <c:v>28.979826199147471</c:v>
                </c:pt>
                <c:pt idx="2855">
                  <c:v>28.982158690852518</c:v>
                </c:pt>
                <c:pt idx="2856">
                  <c:v>28.97281358186623</c:v>
                </c:pt>
                <c:pt idx="2857">
                  <c:v>28.964235192933103</c:v>
                </c:pt>
                <c:pt idx="2858">
                  <c:v>28.954984877656774</c:v>
                </c:pt>
                <c:pt idx="2859">
                  <c:v>28.946234326929936</c:v>
                </c:pt>
                <c:pt idx="2860">
                  <c:v>28.939226653462573</c:v>
                </c:pt>
                <c:pt idx="2861">
                  <c:v>28.930196027506319</c:v>
                </c:pt>
                <c:pt idx="2862">
                  <c:v>28.924459822876663</c:v>
                </c:pt>
                <c:pt idx="2863">
                  <c:v>28.915744426479982</c:v>
                </c:pt>
                <c:pt idx="2864">
                  <c:v>28.906598251257432</c:v>
                </c:pt>
                <c:pt idx="2865">
                  <c:v>28.897215706726858</c:v>
                </c:pt>
                <c:pt idx="2866">
                  <c:v>28.888012326612742</c:v>
                </c:pt>
                <c:pt idx="2867">
                  <c:v>28.880309896818552</c:v>
                </c:pt>
                <c:pt idx="2868">
                  <c:v>28.875781022285356</c:v>
                </c:pt>
                <c:pt idx="2869">
                  <c:v>28.866566080985343</c:v>
                </c:pt>
                <c:pt idx="2870">
                  <c:v>28.857285982662518</c:v>
                </c:pt>
                <c:pt idx="2871">
                  <c:v>28.850872425820093</c:v>
                </c:pt>
                <c:pt idx="2872">
                  <c:v>28.84178107622952</c:v>
                </c:pt>
                <c:pt idx="2873">
                  <c:v>28.833405079095115</c:v>
                </c:pt>
                <c:pt idx="2874">
                  <c:v>28.824262597980166</c:v>
                </c:pt>
                <c:pt idx="2875">
                  <c:v>28.81803848383068</c:v>
                </c:pt>
                <c:pt idx="2876">
                  <c:v>28.808870185220876</c:v>
                </c:pt>
                <c:pt idx="2877">
                  <c:v>28.800073021880767</c:v>
                </c:pt>
                <c:pt idx="2878">
                  <c:v>28.791814541130009</c:v>
                </c:pt>
                <c:pt idx="2879">
                  <c:v>28.787887378885298</c:v>
                </c:pt>
                <c:pt idx="2880">
                  <c:v>28.779141005996237</c:v>
                </c:pt>
                <c:pt idx="2881">
                  <c:v>28.770077175314107</c:v>
                </c:pt>
                <c:pt idx="2882">
                  <c:v>28.776953970039052</c:v>
                </c:pt>
                <c:pt idx="2883">
                  <c:v>28.769319065770517</c:v>
                </c:pt>
                <c:pt idx="2884">
                  <c:v>28.760691762562772</c:v>
                </c:pt>
                <c:pt idx="2885">
                  <c:v>28.751487177366144</c:v>
                </c:pt>
                <c:pt idx="2886">
                  <c:v>28.742624641809886</c:v>
                </c:pt>
                <c:pt idx="2887">
                  <c:v>28.73724373029555</c:v>
                </c:pt>
                <c:pt idx="2888">
                  <c:v>28.728197832820261</c:v>
                </c:pt>
                <c:pt idx="2889">
                  <c:v>28.719662138533504</c:v>
                </c:pt>
                <c:pt idx="2890">
                  <c:v>28.711301812713749</c:v>
                </c:pt>
                <c:pt idx="2891">
                  <c:v>28.702441795688536</c:v>
                </c:pt>
                <c:pt idx="2892">
                  <c:v>28.693770271405</c:v>
                </c:pt>
                <c:pt idx="2893">
                  <c:v>28.68490510057325</c:v>
                </c:pt>
                <c:pt idx="2894">
                  <c:v>28.675714947453784</c:v>
                </c:pt>
                <c:pt idx="2895">
                  <c:v>28.667205807478915</c:v>
                </c:pt>
                <c:pt idx="2896">
                  <c:v>28.674631295443074</c:v>
                </c:pt>
                <c:pt idx="2897">
                  <c:v>28.665493565247285</c:v>
                </c:pt>
                <c:pt idx="2898">
                  <c:v>28.657155880311137</c:v>
                </c:pt>
                <c:pt idx="2899">
                  <c:v>28.647965319504603</c:v>
                </c:pt>
                <c:pt idx="2900">
                  <c:v>28.641091398640842</c:v>
                </c:pt>
                <c:pt idx="2901">
                  <c:v>28.632505592702497</c:v>
                </c:pt>
                <c:pt idx="2902">
                  <c:v>28.624988841907797</c:v>
                </c:pt>
                <c:pt idx="2903">
                  <c:v>28.616176067493033</c:v>
                </c:pt>
                <c:pt idx="2904">
                  <c:v>28.60883021407756</c:v>
                </c:pt>
                <c:pt idx="2905">
                  <c:v>28.61002418641505</c:v>
                </c:pt>
                <c:pt idx="2906">
                  <c:v>28.600875701768054</c:v>
                </c:pt>
                <c:pt idx="2907">
                  <c:v>28.596279341430677</c:v>
                </c:pt>
                <c:pt idx="2908">
                  <c:v>28.587380425492366</c:v>
                </c:pt>
                <c:pt idx="2909">
                  <c:v>28.578813154160791</c:v>
                </c:pt>
                <c:pt idx="2910">
                  <c:v>28.574236975553045</c:v>
                </c:pt>
                <c:pt idx="2911">
                  <c:v>28.56759561943511</c:v>
                </c:pt>
                <c:pt idx="2912">
                  <c:v>28.559540497832607</c:v>
                </c:pt>
                <c:pt idx="2913">
                  <c:v>28.551311765841508</c:v>
                </c:pt>
                <c:pt idx="2914">
                  <c:v>28.543470595161011</c:v>
                </c:pt>
                <c:pt idx="2915">
                  <c:v>28.534908228049265</c:v>
                </c:pt>
                <c:pt idx="2916">
                  <c:v>28.526013270907804</c:v>
                </c:pt>
                <c:pt idx="2917">
                  <c:v>28.517254242268692</c:v>
                </c:pt>
                <c:pt idx="2918">
                  <c:v>28.508175975980105</c:v>
                </c:pt>
                <c:pt idx="2919">
                  <c:v>28.499544723995786</c:v>
                </c:pt>
                <c:pt idx="2920">
                  <c:v>28.491441795989559</c:v>
                </c:pt>
                <c:pt idx="2921">
                  <c:v>28.482618323968708</c:v>
                </c:pt>
                <c:pt idx="2922">
                  <c:v>28.473651611011256</c:v>
                </c:pt>
                <c:pt idx="2923">
                  <c:v>28.465495906248883</c:v>
                </c:pt>
                <c:pt idx="2924">
                  <c:v>28.466090737852003</c:v>
                </c:pt>
                <c:pt idx="2925">
                  <c:v>28.463964239902243</c:v>
                </c:pt>
                <c:pt idx="2926">
                  <c:v>28.455575240411275</c:v>
                </c:pt>
                <c:pt idx="2927">
                  <c:v>28.446642333417888</c:v>
                </c:pt>
                <c:pt idx="2928">
                  <c:v>28.440637626416425</c:v>
                </c:pt>
                <c:pt idx="2929">
                  <c:v>28.432292637517552</c:v>
                </c:pt>
                <c:pt idx="2930">
                  <c:v>28.423295521785469</c:v>
                </c:pt>
                <c:pt idx="2931">
                  <c:v>28.414286694690947</c:v>
                </c:pt>
                <c:pt idx="2932">
                  <c:v>28.405995788003793</c:v>
                </c:pt>
                <c:pt idx="2933">
                  <c:v>28.398175908606817</c:v>
                </c:pt>
                <c:pt idx="2934">
                  <c:v>28.389943656781487</c:v>
                </c:pt>
                <c:pt idx="2935">
                  <c:v>28.384632298505366</c:v>
                </c:pt>
                <c:pt idx="2936">
                  <c:v>28.385384969329632</c:v>
                </c:pt>
                <c:pt idx="2937">
                  <c:v>28.376783801691403</c:v>
                </c:pt>
                <c:pt idx="2938">
                  <c:v>28.372374623762095</c:v>
                </c:pt>
                <c:pt idx="2939">
                  <c:v>28.364547428913607</c:v>
                </c:pt>
                <c:pt idx="2940">
                  <c:v>28.356125414159585</c:v>
                </c:pt>
                <c:pt idx="2941">
                  <c:v>28.347171067410251</c:v>
                </c:pt>
                <c:pt idx="2942">
                  <c:v>28.340023799790018</c:v>
                </c:pt>
                <c:pt idx="2943">
                  <c:v>28.336297312224918</c:v>
                </c:pt>
                <c:pt idx="2944">
                  <c:v>28.334510677578663</c:v>
                </c:pt>
                <c:pt idx="2945">
                  <c:v>28.326138177009152</c:v>
                </c:pt>
                <c:pt idx="2946">
                  <c:v>28.320781950816777</c:v>
                </c:pt>
                <c:pt idx="2947">
                  <c:v>28.312223772619308</c:v>
                </c:pt>
                <c:pt idx="2948">
                  <c:v>28.304013995145944</c:v>
                </c:pt>
                <c:pt idx="2949">
                  <c:v>28.382010979879222</c:v>
                </c:pt>
                <c:pt idx="2950">
                  <c:v>28.37343900518535</c:v>
                </c:pt>
                <c:pt idx="2951">
                  <c:v>28.364920893527785</c:v>
                </c:pt>
                <c:pt idx="2952">
                  <c:v>28.358351110230277</c:v>
                </c:pt>
                <c:pt idx="2953">
                  <c:v>28.349629635319573</c:v>
                </c:pt>
                <c:pt idx="2954">
                  <c:v>28.342228225061422</c:v>
                </c:pt>
                <c:pt idx="2955">
                  <c:v>28.333678704387214</c:v>
                </c:pt>
                <c:pt idx="2956">
                  <c:v>28.52731674213824</c:v>
                </c:pt>
                <c:pt idx="2957">
                  <c:v>28.519418586906287</c:v>
                </c:pt>
                <c:pt idx="2958">
                  <c:v>28.512620837311747</c:v>
                </c:pt>
                <c:pt idx="2959">
                  <c:v>28.503979003262597</c:v>
                </c:pt>
                <c:pt idx="2960">
                  <c:v>28.500263846840078</c:v>
                </c:pt>
                <c:pt idx="2961">
                  <c:v>28.571256104619476</c:v>
                </c:pt>
                <c:pt idx="2962">
                  <c:v>28.577680104123857</c:v>
                </c:pt>
                <c:pt idx="2963">
                  <c:v>28.569170489651292</c:v>
                </c:pt>
                <c:pt idx="2964">
                  <c:v>28.561442503391941</c:v>
                </c:pt>
                <c:pt idx="2965">
                  <c:v>28.552930567186426</c:v>
                </c:pt>
                <c:pt idx="2966">
                  <c:v>28.544824670998629</c:v>
                </c:pt>
                <c:pt idx="2967">
                  <c:v>28.535945559541517</c:v>
                </c:pt>
                <c:pt idx="2968">
                  <c:v>28.527220855507061</c:v>
                </c:pt>
                <c:pt idx="2969">
                  <c:v>28.518587771899423</c:v>
                </c:pt>
                <c:pt idx="2970">
                  <c:v>28.510051474143825</c:v>
                </c:pt>
                <c:pt idx="2971">
                  <c:v>28.501139147731685</c:v>
                </c:pt>
                <c:pt idx="2972">
                  <c:v>28.492675795229943</c:v>
                </c:pt>
                <c:pt idx="2973">
                  <c:v>28.48395568247166</c:v>
                </c:pt>
                <c:pt idx="2974">
                  <c:v>28.476516953128083</c:v>
                </c:pt>
                <c:pt idx="2975">
                  <c:v>28.468293181017867</c:v>
                </c:pt>
                <c:pt idx="2976">
                  <c:v>28.459635175449229</c:v>
                </c:pt>
                <c:pt idx="2977">
                  <c:v>28.45091769180484</c:v>
                </c:pt>
                <c:pt idx="2978">
                  <c:v>28.442450992629695</c:v>
                </c:pt>
                <c:pt idx="2979">
                  <c:v>28.434470576605822</c:v>
                </c:pt>
                <c:pt idx="2980">
                  <c:v>28.425666628857059</c:v>
                </c:pt>
                <c:pt idx="2981">
                  <c:v>28.417457487225722</c:v>
                </c:pt>
                <c:pt idx="2982">
                  <c:v>28.409025031472328</c:v>
                </c:pt>
                <c:pt idx="2983">
                  <c:v>28.400940146877993</c:v>
                </c:pt>
                <c:pt idx="2984">
                  <c:v>28.392710260547041</c:v>
                </c:pt>
                <c:pt idx="2985">
                  <c:v>28.385339155945005</c:v>
                </c:pt>
                <c:pt idx="2986">
                  <c:v>28.376557119289398</c:v>
                </c:pt>
                <c:pt idx="2987">
                  <c:v>28.367976519702161</c:v>
                </c:pt>
                <c:pt idx="2988">
                  <c:v>28.359611332295476</c:v>
                </c:pt>
                <c:pt idx="2989">
                  <c:v>28.355692582578904</c:v>
                </c:pt>
                <c:pt idx="2990">
                  <c:v>28.346881870210552</c:v>
                </c:pt>
                <c:pt idx="2991">
                  <c:v>28.339337107888227</c:v>
                </c:pt>
                <c:pt idx="2992">
                  <c:v>28.333010686931395</c:v>
                </c:pt>
                <c:pt idx="2993">
                  <c:v>28.32450076664832</c:v>
                </c:pt>
                <c:pt idx="2994">
                  <c:v>28.317557725269381</c:v>
                </c:pt>
                <c:pt idx="2995">
                  <c:v>28.310332393586268</c:v>
                </c:pt>
                <c:pt idx="2996">
                  <c:v>28.303076736206503</c:v>
                </c:pt>
                <c:pt idx="2997">
                  <c:v>28.294617152799724</c:v>
                </c:pt>
                <c:pt idx="2998">
                  <c:v>28.287042829974229</c:v>
                </c:pt>
                <c:pt idx="2999">
                  <c:v>28.279080794944655</c:v>
                </c:pt>
                <c:pt idx="3000">
                  <c:v>28.271186478937828</c:v>
                </c:pt>
                <c:pt idx="3001">
                  <c:v>28.262671512509854</c:v>
                </c:pt>
                <c:pt idx="3002">
                  <c:v>28.254914845127626</c:v>
                </c:pt>
                <c:pt idx="3003">
                  <c:v>28.246519606048828</c:v>
                </c:pt>
                <c:pt idx="3004">
                  <c:v>28.237971733034875</c:v>
                </c:pt>
                <c:pt idx="3005">
                  <c:v>28.229258170983979</c:v>
                </c:pt>
                <c:pt idx="3006">
                  <c:v>28.220719576125923</c:v>
                </c:pt>
                <c:pt idx="3007">
                  <c:v>28.21350567635476</c:v>
                </c:pt>
                <c:pt idx="3008">
                  <c:v>28.205652343616368</c:v>
                </c:pt>
                <c:pt idx="3009">
                  <c:v>28.19709812806126</c:v>
                </c:pt>
                <c:pt idx="3010">
                  <c:v>28.188705902304296</c:v>
                </c:pt>
                <c:pt idx="3011">
                  <c:v>28.180180472112045</c:v>
                </c:pt>
                <c:pt idx="3012">
                  <c:v>28.172201971751985</c:v>
                </c:pt>
                <c:pt idx="3013">
                  <c:v>28.164555387412847</c:v>
                </c:pt>
                <c:pt idx="3014">
                  <c:v>28.156059882734969</c:v>
                </c:pt>
                <c:pt idx="3015">
                  <c:v>28.147539295805686</c:v>
                </c:pt>
                <c:pt idx="3016">
                  <c:v>28.138877095480808</c:v>
                </c:pt>
                <c:pt idx="3017">
                  <c:v>28.13256958502064</c:v>
                </c:pt>
                <c:pt idx="3018">
                  <c:v>28.126624323205885</c:v>
                </c:pt>
                <c:pt idx="3019">
                  <c:v>28.119040711378137</c:v>
                </c:pt>
                <c:pt idx="3020">
                  <c:v>28.110650203815421</c:v>
                </c:pt>
                <c:pt idx="3021">
                  <c:v>28.105539172695249</c:v>
                </c:pt>
                <c:pt idx="3022">
                  <c:v>28.099451239304909</c:v>
                </c:pt>
                <c:pt idx="3023">
                  <c:v>28.090849252609328</c:v>
                </c:pt>
                <c:pt idx="3024">
                  <c:v>28.082293736073318</c:v>
                </c:pt>
                <c:pt idx="3025">
                  <c:v>28.074160181096865</c:v>
                </c:pt>
                <c:pt idx="3026">
                  <c:v>28.065625833033572</c:v>
                </c:pt>
                <c:pt idx="3027">
                  <c:v>28.057728370267668</c:v>
                </c:pt>
                <c:pt idx="3028">
                  <c:v>28.0533438286473</c:v>
                </c:pt>
                <c:pt idx="3029">
                  <c:v>28.045044740999689</c:v>
                </c:pt>
                <c:pt idx="3030">
                  <c:v>28.03677618282391</c:v>
                </c:pt>
                <c:pt idx="3031">
                  <c:v>28.028575303576464</c:v>
                </c:pt>
                <c:pt idx="3032">
                  <c:v>28.020217102740194</c:v>
                </c:pt>
                <c:pt idx="3033">
                  <c:v>28.012001052803321</c:v>
                </c:pt>
                <c:pt idx="3034">
                  <c:v>28.008241166151123</c:v>
                </c:pt>
                <c:pt idx="3035">
                  <c:v>28.000318614719379</c:v>
                </c:pt>
                <c:pt idx="3036">
                  <c:v>27.992125875461259</c:v>
                </c:pt>
                <c:pt idx="3037">
                  <c:v>27.984461589594016</c:v>
                </c:pt>
                <c:pt idx="3038">
                  <c:v>27.976551155552432</c:v>
                </c:pt>
                <c:pt idx="3039">
                  <c:v>27.968800355876322</c:v>
                </c:pt>
                <c:pt idx="3040">
                  <c:v>27.960417421114624</c:v>
                </c:pt>
                <c:pt idx="3041">
                  <c:v>27.951916205427846</c:v>
                </c:pt>
                <c:pt idx="3042">
                  <c:v>27.943657436444404</c:v>
                </c:pt>
                <c:pt idx="3043">
                  <c:v>27.935385050981548</c:v>
                </c:pt>
                <c:pt idx="3044">
                  <c:v>27.927162194061687</c:v>
                </c:pt>
                <c:pt idx="3045">
                  <c:v>27.918882038211752</c:v>
                </c:pt>
                <c:pt idx="3046">
                  <c:v>27.9109688848148</c:v>
                </c:pt>
                <c:pt idx="3047">
                  <c:v>27.902572229544724</c:v>
                </c:pt>
                <c:pt idx="3048">
                  <c:v>27.894502605190155</c:v>
                </c:pt>
                <c:pt idx="3049">
                  <c:v>27.886105070791</c:v>
                </c:pt>
                <c:pt idx="3050">
                  <c:v>27.881985674462502</c:v>
                </c:pt>
                <c:pt idx="3051">
                  <c:v>27.873680787092106</c:v>
                </c:pt>
                <c:pt idx="3052">
                  <c:v>27.866049486028054</c:v>
                </c:pt>
                <c:pt idx="3053">
                  <c:v>27.857645745919665</c:v>
                </c:pt>
                <c:pt idx="3054">
                  <c:v>27.849668678340077</c:v>
                </c:pt>
                <c:pt idx="3055">
                  <c:v>27.842782022360304</c:v>
                </c:pt>
                <c:pt idx="3056">
                  <c:v>27.834945520291047</c:v>
                </c:pt>
                <c:pt idx="3057">
                  <c:v>27.82668207985876</c:v>
                </c:pt>
                <c:pt idx="3058">
                  <c:v>27.818326663800491</c:v>
                </c:pt>
                <c:pt idx="3059">
                  <c:v>27.814082230635869</c:v>
                </c:pt>
                <c:pt idx="3060">
                  <c:v>27.805950822063707</c:v>
                </c:pt>
                <c:pt idx="3061">
                  <c:v>27.800604328031731</c:v>
                </c:pt>
                <c:pt idx="3062">
                  <c:v>27.792291609074688</c:v>
                </c:pt>
                <c:pt idx="3063">
                  <c:v>27.78436521308484</c:v>
                </c:pt>
                <c:pt idx="3064">
                  <c:v>27.775962143471581</c:v>
                </c:pt>
                <c:pt idx="3065">
                  <c:v>27.767723036531041</c:v>
                </c:pt>
                <c:pt idx="3066">
                  <c:v>27.759855746834024</c:v>
                </c:pt>
                <c:pt idx="3067">
                  <c:v>27.75216719560121</c:v>
                </c:pt>
                <c:pt idx="3068">
                  <c:v>27.745050384791885</c:v>
                </c:pt>
                <c:pt idx="3069">
                  <c:v>27.737485282619854</c:v>
                </c:pt>
                <c:pt idx="3070">
                  <c:v>27.730981261426653</c:v>
                </c:pt>
                <c:pt idx="3071">
                  <c:v>27.722787215106298</c:v>
                </c:pt>
                <c:pt idx="3072">
                  <c:v>27.716675644040048</c:v>
                </c:pt>
                <c:pt idx="3073">
                  <c:v>27.709919948268038</c:v>
                </c:pt>
                <c:pt idx="3074">
                  <c:v>27.707540080156466</c:v>
                </c:pt>
                <c:pt idx="3075">
                  <c:v>27.704504598181313</c:v>
                </c:pt>
                <c:pt idx="3076">
                  <c:v>27.696367176007879</c:v>
                </c:pt>
                <c:pt idx="3077">
                  <c:v>27.688257620281618</c:v>
                </c:pt>
                <c:pt idx="3078">
                  <c:v>27.683620065298125</c:v>
                </c:pt>
                <c:pt idx="3079">
                  <c:v>27.675538793735722</c:v>
                </c:pt>
                <c:pt idx="3080">
                  <c:v>27.667855789576368</c:v>
                </c:pt>
                <c:pt idx="3081">
                  <c:v>27.659907031635115</c:v>
                </c:pt>
                <c:pt idx="3082">
                  <c:v>27.65177748408118</c:v>
                </c:pt>
                <c:pt idx="3083">
                  <c:v>27.644561168711448</c:v>
                </c:pt>
                <c:pt idx="3084">
                  <c:v>27.641889660452136</c:v>
                </c:pt>
                <c:pt idx="3085">
                  <c:v>27.634500645583493</c:v>
                </c:pt>
                <c:pt idx="3086">
                  <c:v>27.627648958877593</c:v>
                </c:pt>
                <c:pt idx="3087">
                  <c:v>27.61956633295209</c:v>
                </c:pt>
                <c:pt idx="3088">
                  <c:v>27.615584406194472</c:v>
                </c:pt>
                <c:pt idx="3089">
                  <c:v>27.609069831186559</c:v>
                </c:pt>
                <c:pt idx="3090">
                  <c:v>27.601096085623617</c:v>
                </c:pt>
                <c:pt idx="3091">
                  <c:v>27.593173013196012</c:v>
                </c:pt>
                <c:pt idx="3092">
                  <c:v>27.586147113497898</c:v>
                </c:pt>
                <c:pt idx="3093">
                  <c:v>27.578615314093277</c:v>
                </c:pt>
                <c:pt idx="3094">
                  <c:v>27.570789825113316</c:v>
                </c:pt>
                <c:pt idx="3095">
                  <c:v>27.565887490954104</c:v>
                </c:pt>
                <c:pt idx="3096">
                  <c:v>27.562446905682613</c:v>
                </c:pt>
                <c:pt idx="3097">
                  <c:v>27.556587821587652</c:v>
                </c:pt>
                <c:pt idx="3098">
                  <c:v>27.548698336539847</c:v>
                </c:pt>
                <c:pt idx="3099">
                  <c:v>27.540470095378861</c:v>
                </c:pt>
                <c:pt idx="3100">
                  <c:v>27.532672689296948</c:v>
                </c:pt>
                <c:pt idx="3101">
                  <c:v>27.524982223019318</c:v>
                </c:pt>
                <c:pt idx="3102">
                  <c:v>27.523233604862401</c:v>
                </c:pt>
                <c:pt idx="3103">
                  <c:v>27.515775011986896</c:v>
                </c:pt>
                <c:pt idx="3104">
                  <c:v>27.507885595842573</c:v>
                </c:pt>
                <c:pt idx="3105">
                  <c:v>27.501158034583135</c:v>
                </c:pt>
                <c:pt idx="3106">
                  <c:v>27.492967882299919</c:v>
                </c:pt>
                <c:pt idx="3107">
                  <c:v>27.487611245063821</c:v>
                </c:pt>
                <c:pt idx="3108">
                  <c:v>27.486308891017419</c:v>
                </c:pt>
                <c:pt idx="3109">
                  <c:v>27.481149524941653</c:v>
                </c:pt>
                <c:pt idx="3110">
                  <c:v>27.473145065941697</c:v>
                </c:pt>
                <c:pt idx="3111">
                  <c:v>27.473505440972598</c:v>
                </c:pt>
                <c:pt idx="3112">
                  <c:v>27.468997635111275</c:v>
                </c:pt>
                <c:pt idx="3113">
                  <c:v>27.462802941496101</c:v>
                </c:pt>
                <c:pt idx="3114">
                  <c:v>27.455074861803148</c:v>
                </c:pt>
                <c:pt idx="3115">
                  <c:v>27.453004804114908</c:v>
                </c:pt>
                <c:pt idx="3116">
                  <c:v>27.447077539423166</c:v>
                </c:pt>
                <c:pt idx="3117">
                  <c:v>27.445282647712602</c:v>
                </c:pt>
                <c:pt idx="3118">
                  <c:v>27.45306984282897</c:v>
                </c:pt>
                <c:pt idx="3119">
                  <c:v>27.446394331240867</c:v>
                </c:pt>
                <c:pt idx="3120">
                  <c:v>27.438566771987958</c:v>
                </c:pt>
                <c:pt idx="3121">
                  <c:v>27.432162767772496</c:v>
                </c:pt>
                <c:pt idx="3122">
                  <c:v>27.424316685861594</c:v>
                </c:pt>
                <c:pt idx="3123">
                  <c:v>27.420502929453711</c:v>
                </c:pt>
                <c:pt idx="3124">
                  <c:v>27.416687706252933</c:v>
                </c:pt>
                <c:pt idx="3125">
                  <c:v>27.408587995364432</c:v>
                </c:pt>
                <c:pt idx="3126">
                  <c:v>27.400618129643188</c:v>
                </c:pt>
                <c:pt idx="3127">
                  <c:v>27.392635718748934</c:v>
                </c:pt>
                <c:pt idx="3128">
                  <c:v>27.384571223559867</c:v>
                </c:pt>
                <c:pt idx="3129">
                  <c:v>27.378870995704908</c:v>
                </c:pt>
                <c:pt idx="3130">
                  <c:v>27.370840947902906</c:v>
                </c:pt>
                <c:pt idx="3131">
                  <c:v>27.363564962547422</c:v>
                </c:pt>
                <c:pt idx="3132">
                  <c:v>27.355815331759274</c:v>
                </c:pt>
                <c:pt idx="3133">
                  <c:v>27.34778068691876</c:v>
                </c:pt>
                <c:pt idx="3134">
                  <c:v>27.366820866089537</c:v>
                </c:pt>
                <c:pt idx="3135">
                  <c:v>27.358986353296331</c:v>
                </c:pt>
                <c:pt idx="3136">
                  <c:v>27.352005419075248</c:v>
                </c:pt>
                <c:pt idx="3137">
                  <c:v>27.344921734327766</c:v>
                </c:pt>
                <c:pt idx="3138">
                  <c:v>27.336919233172161</c:v>
                </c:pt>
                <c:pt idx="3139">
                  <c:v>27.328860182502517</c:v>
                </c:pt>
                <c:pt idx="3140">
                  <c:v>27.321623605092825</c:v>
                </c:pt>
                <c:pt idx="3141">
                  <c:v>27.313800742612393</c:v>
                </c:pt>
                <c:pt idx="3142">
                  <c:v>27.306074759077703</c:v>
                </c:pt>
                <c:pt idx="3143">
                  <c:v>27.298665253422605</c:v>
                </c:pt>
                <c:pt idx="3144">
                  <c:v>27.294966080573968</c:v>
                </c:pt>
                <c:pt idx="3145">
                  <c:v>27.426179968512759</c:v>
                </c:pt>
                <c:pt idx="3146">
                  <c:v>27.418870095837921</c:v>
                </c:pt>
                <c:pt idx="3147">
                  <c:v>27.411215129215385</c:v>
                </c:pt>
                <c:pt idx="3148">
                  <c:v>27.406074126942112</c:v>
                </c:pt>
                <c:pt idx="3149">
                  <c:v>27.398215120342115</c:v>
                </c:pt>
                <c:pt idx="3150">
                  <c:v>27.392796944771934</c:v>
                </c:pt>
                <c:pt idx="3151">
                  <c:v>27.405747004630474</c:v>
                </c:pt>
                <c:pt idx="3152">
                  <c:v>27.397807547217994</c:v>
                </c:pt>
                <c:pt idx="3153">
                  <c:v>27.428602734014316</c:v>
                </c:pt>
                <c:pt idx="3154">
                  <c:v>27.420742302370606</c:v>
                </c:pt>
                <c:pt idx="3155">
                  <c:v>27.413156046673539</c:v>
                </c:pt>
                <c:pt idx="3156">
                  <c:v>27.406192204421728</c:v>
                </c:pt>
                <c:pt idx="3157">
                  <c:v>27.399324347254684</c:v>
                </c:pt>
                <c:pt idx="3158">
                  <c:v>27.391295006367848</c:v>
                </c:pt>
                <c:pt idx="3159">
                  <c:v>27.383605014913019</c:v>
                </c:pt>
                <c:pt idx="3160">
                  <c:v>27.375713712708208</c:v>
                </c:pt>
                <c:pt idx="3161">
                  <c:v>27.367764768027428</c:v>
                </c:pt>
                <c:pt idx="3162">
                  <c:v>27.361106986982037</c:v>
                </c:pt>
                <c:pt idx="3163">
                  <c:v>27.354292150234603</c:v>
                </c:pt>
                <c:pt idx="3164">
                  <c:v>27.346802789528397</c:v>
                </c:pt>
                <c:pt idx="3165">
                  <c:v>27.339264731359563</c:v>
                </c:pt>
                <c:pt idx="3166">
                  <c:v>27.331804582982119</c:v>
                </c:pt>
                <c:pt idx="3167">
                  <c:v>27.325002288585189</c:v>
                </c:pt>
                <c:pt idx="3168">
                  <c:v>27.317519076681069</c:v>
                </c:pt>
                <c:pt idx="3169">
                  <c:v>27.311670769528071</c:v>
                </c:pt>
                <c:pt idx="3170">
                  <c:v>27.304554614752057</c:v>
                </c:pt>
                <c:pt idx="3171">
                  <c:v>27.296600130165075</c:v>
                </c:pt>
                <c:pt idx="3172">
                  <c:v>27.288678494512393</c:v>
                </c:pt>
                <c:pt idx="3173">
                  <c:v>27.281528864509259</c:v>
                </c:pt>
                <c:pt idx="3174">
                  <c:v>27.27521544504188</c:v>
                </c:pt>
                <c:pt idx="3175">
                  <c:v>27.26762798274839</c:v>
                </c:pt>
                <c:pt idx="3176">
                  <c:v>27.261328317393122</c:v>
                </c:pt>
                <c:pt idx="3177">
                  <c:v>27.257012248257713</c:v>
                </c:pt>
                <c:pt idx="3178">
                  <c:v>27.24969237645572</c:v>
                </c:pt>
                <c:pt idx="3179">
                  <c:v>27.242377761775174</c:v>
                </c:pt>
                <c:pt idx="3180">
                  <c:v>27.235127478928217</c:v>
                </c:pt>
                <c:pt idx="3181">
                  <c:v>27.228729401891062</c:v>
                </c:pt>
                <c:pt idx="3182">
                  <c:v>27.223051307110723</c:v>
                </c:pt>
                <c:pt idx="3183">
                  <c:v>27.253100099434029</c:v>
                </c:pt>
                <c:pt idx="3184">
                  <c:v>27.247142242418676</c:v>
                </c:pt>
                <c:pt idx="3185">
                  <c:v>27.239712305210606</c:v>
                </c:pt>
                <c:pt idx="3186">
                  <c:v>27.232756861036545</c:v>
                </c:pt>
                <c:pt idx="3187">
                  <c:v>27.225381613295266</c:v>
                </c:pt>
                <c:pt idx="3188">
                  <c:v>27.217476391119064</c:v>
                </c:pt>
                <c:pt idx="3189">
                  <c:v>27.210045492287172</c:v>
                </c:pt>
                <c:pt idx="3190">
                  <c:v>27.203033647290276</c:v>
                </c:pt>
                <c:pt idx="3191">
                  <c:v>27.203437199105988</c:v>
                </c:pt>
                <c:pt idx="3192">
                  <c:v>27.195745976679806</c:v>
                </c:pt>
                <c:pt idx="3193">
                  <c:v>27.188663214350338</c:v>
                </c:pt>
                <c:pt idx="3194">
                  <c:v>27.182561351640992</c:v>
                </c:pt>
                <c:pt idx="3195">
                  <c:v>27.174782318560119</c:v>
                </c:pt>
                <c:pt idx="3196">
                  <c:v>27.170034913984193</c:v>
                </c:pt>
                <c:pt idx="3197">
                  <c:v>27.162356852670449</c:v>
                </c:pt>
                <c:pt idx="3198">
                  <c:v>27.154695049944504</c:v>
                </c:pt>
                <c:pt idx="3199">
                  <c:v>27.14750754947616</c:v>
                </c:pt>
                <c:pt idx="3200">
                  <c:v>27.139670081903564</c:v>
                </c:pt>
                <c:pt idx="3201">
                  <c:v>27.132115487688452</c:v>
                </c:pt>
                <c:pt idx="3202">
                  <c:v>27.124586008318065</c:v>
                </c:pt>
                <c:pt idx="3203">
                  <c:v>27.119172284742458</c:v>
                </c:pt>
                <c:pt idx="3204">
                  <c:v>27.11139174321929</c:v>
                </c:pt>
                <c:pt idx="3205">
                  <c:v>27.103909403321122</c:v>
                </c:pt>
                <c:pt idx="3206">
                  <c:v>27.096145968834367</c:v>
                </c:pt>
                <c:pt idx="3207">
                  <c:v>27.089302079469178</c:v>
                </c:pt>
                <c:pt idx="3208">
                  <c:v>27.082391806554689</c:v>
                </c:pt>
                <c:pt idx="3209">
                  <c:v>27.074586594791871</c:v>
                </c:pt>
                <c:pt idx="3210">
                  <c:v>27.069782107598002</c:v>
                </c:pt>
                <c:pt idx="3211">
                  <c:v>27.062024862422248</c:v>
                </c:pt>
                <c:pt idx="3212">
                  <c:v>27.054290615786012</c:v>
                </c:pt>
                <c:pt idx="3213">
                  <c:v>27.046571668555352</c:v>
                </c:pt>
                <c:pt idx="3214">
                  <c:v>27.040386714984322</c:v>
                </c:pt>
                <c:pt idx="3215">
                  <c:v>27.034001810307906</c:v>
                </c:pt>
                <c:pt idx="3216">
                  <c:v>27.029772651481984</c:v>
                </c:pt>
                <c:pt idx="3217">
                  <c:v>27.030923688345474</c:v>
                </c:pt>
                <c:pt idx="3218">
                  <c:v>27.024308059220385</c:v>
                </c:pt>
                <c:pt idx="3219">
                  <c:v>27.018025028642093</c:v>
                </c:pt>
                <c:pt idx="3220">
                  <c:v>27.030308334743459</c:v>
                </c:pt>
                <c:pt idx="3221">
                  <c:v>27.022943870014089</c:v>
                </c:pt>
                <c:pt idx="3222">
                  <c:v>27.015518096752757</c:v>
                </c:pt>
                <c:pt idx="3223">
                  <c:v>27.009186120912819</c:v>
                </c:pt>
                <c:pt idx="3224">
                  <c:v>27.001499608290199</c:v>
                </c:pt>
                <c:pt idx="3225">
                  <c:v>26.993908099371652</c:v>
                </c:pt>
                <c:pt idx="3226">
                  <c:v>26.992553836890774</c:v>
                </c:pt>
                <c:pt idx="3227">
                  <c:v>26.985125089234955</c:v>
                </c:pt>
                <c:pt idx="3228">
                  <c:v>26.978509526712603</c:v>
                </c:pt>
                <c:pt idx="3229">
                  <c:v>26.987260137332825</c:v>
                </c:pt>
                <c:pt idx="3230">
                  <c:v>26.981365744681003</c:v>
                </c:pt>
                <c:pt idx="3231">
                  <c:v>26.97522735382708</c:v>
                </c:pt>
                <c:pt idx="3232">
                  <c:v>26.967805518123878</c:v>
                </c:pt>
                <c:pt idx="3233">
                  <c:v>26.96146705571288</c:v>
                </c:pt>
                <c:pt idx="3234">
                  <c:v>26.953790133553031</c:v>
                </c:pt>
                <c:pt idx="3235">
                  <c:v>26.946379953399241</c:v>
                </c:pt>
                <c:pt idx="3236">
                  <c:v>26.972879019636178</c:v>
                </c:pt>
                <c:pt idx="3237">
                  <c:v>26.96745030780593</c:v>
                </c:pt>
                <c:pt idx="3238">
                  <c:v>26.962873324608218</c:v>
                </c:pt>
                <c:pt idx="3239">
                  <c:v>26.955860751030908</c:v>
                </c:pt>
                <c:pt idx="3240">
                  <c:v>26.948797337992549</c:v>
                </c:pt>
                <c:pt idx="3241">
                  <c:v>26.941227084008837</c:v>
                </c:pt>
                <c:pt idx="3242">
                  <c:v>26.935836984057214</c:v>
                </c:pt>
                <c:pt idx="3243">
                  <c:v>26.931341102014173</c:v>
                </c:pt>
                <c:pt idx="3244">
                  <c:v>26.924120388211794</c:v>
                </c:pt>
                <c:pt idx="3245">
                  <c:v>26.917007270321431</c:v>
                </c:pt>
                <c:pt idx="3246">
                  <c:v>26.910947095008371</c:v>
                </c:pt>
                <c:pt idx="3247">
                  <c:v>26.903284957855639</c:v>
                </c:pt>
                <c:pt idx="3248">
                  <c:v>26.896616080801582</c:v>
                </c:pt>
                <c:pt idx="3249">
                  <c:v>26.889466451806253</c:v>
                </c:pt>
                <c:pt idx="3250">
                  <c:v>26.883611341840112</c:v>
                </c:pt>
                <c:pt idx="3251">
                  <c:v>26.875988245989806</c:v>
                </c:pt>
                <c:pt idx="3252">
                  <c:v>26.86893909095819</c:v>
                </c:pt>
                <c:pt idx="3253">
                  <c:v>26.867742165234322</c:v>
                </c:pt>
                <c:pt idx="3254">
                  <c:v>26.867367492583607</c:v>
                </c:pt>
                <c:pt idx="3255">
                  <c:v>26.865141693042098</c:v>
                </c:pt>
                <c:pt idx="3256">
                  <c:v>26.857603852452364</c:v>
                </c:pt>
                <c:pt idx="3257">
                  <c:v>26.850212936871976</c:v>
                </c:pt>
                <c:pt idx="3258">
                  <c:v>26.843292303018515</c:v>
                </c:pt>
                <c:pt idx="3259">
                  <c:v>26.836333687569514</c:v>
                </c:pt>
                <c:pt idx="3260">
                  <c:v>26.829678147244895</c:v>
                </c:pt>
                <c:pt idx="3261">
                  <c:v>26.825313837482419</c:v>
                </c:pt>
                <c:pt idx="3262">
                  <c:v>26.817842226838003</c:v>
                </c:pt>
                <c:pt idx="3263">
                  <c:v>26.810885709797031</c:v>
                </c:pt>
                <c:pt idx="3264">
                  <c:v>26.86287042085015</c:v>
                </c:pt>
                <c:pt idx="3265">
                  <c:v>26.856976844990243</c:v>
                </c:pt>
                <c:pt idx="3266">
                  <c:v>26.858250845752131</c:v>
                </c:pt>
                <c:pt idx="3267">
                  <c:v>26.853062748987668</c:v>
                </c:pt>
                <c:pt idx="3268">
                  <c:v>26.845655483351493</c:v>
                </c:pt>
                <c:pt idx="3269">
                  <c:v>26.838124448388506</c:v>
                </c:pt>
                <c:pt idx="3270">
                  <c:v>26.832114226122862</c:v>
                </c:pt>
                <c:pt idx="3271">
                  <c:v>26.824848696339963</c:v>
                </c:pt>
                <c:pt idx="3272">
                  <c:v>26.819185175494404</c:v>
                </c:pt>
                <c:pt idx="3273">
                  <c:v>26.811743384282554</c:v>
                </c:pt>
                <c:pt idx="3274">
                  <c:v>26.804723367609931</c:v>
                </c:pt>
                <c:pt idx="3275">
                  <c:v>26.797429051729772</c:v>
                </c:pt>
                <c:pt idx="3276">
                  <c:v>26.78991154112531</c:v>
                </c:pt>
                <c:pt idx="3277">
                  <c:v>26.782796530572018</c:v>
                </c:pt>
                <c:pt idx="3278">
                  <c:v>26.780850694441309</c:v>
                </c:pt>
                <c:pt idx="3279">
                  <c:v>26.82591482943678</c:v>
                </c:pt>
                <c:pt idx="3280">
                  <c:v>26.819560364225982</c:v>
                </c:pt>
                <c:pt idx="3281">
                  <c:v>26.812250916212538</c:v>
                </c:pt>
                <c:pt idx="3282">
                  <c:v>26.805068435117956</c:v>
                </c:pt>
                <c:pt idx="3283">
                  <c:v>26.803200520371625</c:v>
                </c:pt>
                <c:pt idx="3284">
                  <c:v>26.796174215204218</c:v>
                </c:pt>
                <c:pt idx="3285">
                  <c:v>26.788826039966906</c:v>
                </c:pt>
                <c:pt idx="3286">
                  <c:v>26.782508435179487</c:v>
                </c:pt>
                <c:pt idx="3287">
                  <c:v>26.775137775302372</c:v>
                </c:pt>
                <c:pt idx="3288">
                  <c:v>26.769069383253537</c:v>
                </c:pt>
                <c:pt idx="3289">
                  <c:v>26.761983995554345</c:v>
                </c:pt>
                <c:pt idx="3290">
                  <c:v>26.75489315922318</c:v>
                </c:pt>
                <c:pt idx="3291">
                  <c:v>26.75018832882607</c:v>
                </c:pt>
                <c:pt idx="3292">
                  <c:v>26.742853624156147</c:v>
                </c:pt>
                <c:pt idx="3293">
                  <c:v>26.736663717037942</c:v>
                </c:pt>
                <c:pt idx="3294">
                  <c:v>26.75693092522409</c:v>
                </c:pt>
                <c:pt idx="3295">
                  <c:v>26.749768806860462</c:v>
                </c:pt>
                <c:pt idx="3296">
                  <c:v>26.743866555209237</c:v>
                </c:pt>
                <c:pt idx="3297">
                  <c:v>26.736849018114853</c:v>
                </c:pt>
                <c:pt idx="3298">
                  <c:v>26.730450152259092</c:v>
                </c:pt>
                <c:pt idx="3299">
                  <c:v>26.724612210861341</c:v>
                </c:pt>
                <c:pt idx="3300">
                  <c:v>26.717319123710841</c:v>
                </c:pt>
                <c:pt idx="3301">
                  <c:v>26.709997162762168</c:v>
                </c:pt>
                <c:pt idx="3302">
                  <c:v>26.705281211477967</c:v>
                </c:pt>
                <c:pt idx="3303">
                  <c:v>26.699455634975379</c:v>
                </c:pt>
                <c:pt idx="3304">
                  <c:v>26.692063112527048</c:v>
                </c:pt>
                <c:pt idx="3305">
                  <c:v>26.686583478062662</c:v>
                </c:pt>
                <c:pt idx="3306">
                  <c:v>26.681184983934013</c:v>
                </c:pt>
                <c:pt idx="3307">
                  <c:v>26.674364975617596</c:v>
                </c:pt>
                <c:pt idx="3308">
                  <c:v>26.686385498344723</c:v>
                </c:pt>
                <c:pt idx="3309">
                  <c:v>26.680316525232257</c:v>
                </c:pt>
                <c:pt idx="3310">
                  <c:v>26.673728355714157</c:v>
                </c:pt>
                <c:pt idx="3311">
                  <c:v>26.666851310213687</c:v>
                </c:pt>
                <c:pt idx="3312">
                  <c:v>26.660216344714886</c:v>
                </c:pt>
                <c:pt idx="3313">
                  <c:v>26.653077417402617</c:v>
                </c:pt>
                <c:pt idx="3314">
                  <c:v>26.647690043137022</c:v>
                </c:pt>
                <c:pt idx="3315">
                  <c:v>26.640483223861331</c:v>
                </c:pt>
                <c:pt idx="3316">
                  <c:v>26.637832223442373</c:v>
                </c:pt>
                <c:pt idx="3317">
                  <c:v>26.630753550263478</c:v>
                </c:pt>
                <c:pt idx="3318">
                  <c:v>26.623843568727686</c:v>
                </c:pt>
                <c:pt idx="3319">
                  <c:v>26.624930464774465</c:v>
                </c:pt>
                <c:pt idx="3320">
                  <c:v>26.618271372130742</c:v>
                </c:pt>
                <c:pt idx="3321">
                  <c:v>26.611193040968018</c:v>
                </c:pt>
                <c:pt idx="3322">
                  <c:v>26.604058588533604</c:v>
                </c:pt>
                <c:pt idx="3323">
                  <c:v>26.597084673280211</c:v>
                </c:pt>
                <c:pt idx="3324">
                  <c:v>26.590207388805137</c:v>
                </c:pt>
                <c:pt idx="3325">
                  <c:v>26.582936128110241</c:v>
                </c:pt>
                <c:pt idx="3326">
                  <c:v>26.576005337637291</c:v>
                </c:pt>
                <c:pt idx="3327">
                  <c:v>26.627026220266998</c:v>
                </c:pt>
                <c:pt idx="3328">
                  <c:v>26.619748562139279</c:v>
                </c:pt>
                <c:pt idx="3329">
                  <c:v>26.638392453140927</c:v>
                </c:pt>
                <c:pt idx="3330">
                  <c:v>26.631313473869088</c:v>
                </c:pt>
                <c:pt idx="3331">
                  <c:v>26.624066958610868</c:v>
                </c:pt>
                <c:pt idx="3332">
                  <c:v>26.616707791472326</c:v>
                </c:pt>
                <c:pt idx="3333">
                  <c:v>26.61156463300858</c:v>
                </c:pt>
                <c:pt idx="3334">
                  <c:v>26.604840774620602</c:v>
                </c:pt>
                <c:pt idx="3335">
                  <c:v>26.598854643245435</c:v>
                </c:pt>
                <c:pt idx="3336">
                  <c:v>26.591826994372326</c:v>
                </c:pt>
                <c:pt idx="3337">
                  <c:v>26.584628953476919</c:v>
                </c:pt>
                <c:pt idx="3338">
                  <c:v>26.581481442524726</c:v>
                </c:pt>
                <c:pt idx="3339">
                  <c:v>26.575139947889607</c:v>
                </c:pt>
                <c:pt idx="3340">
                  <c:v>26.569285393683192</c:v>
                </c:pt>
                <c:pt idx="3341">
                  <c:v>26.569529529507058</c:v>
                </c:pt>
                <c:pt idx="3342">
                  <c:v>26.562333873652729</c:v>
                </c:pt>
                <c:pt idx="3343">
                  <c:v>26.557444627555533</c:v>
                </c:pt>
                <c:pt idx="3344">
                  <c:v>26.550724639281782</c:v>
                </c:pt>
                <c:pt idx="3345">
                  <c:v>26.544911524173507</c:v>
                </c:pt>
                <c:pt idx="3346">
                  <c:v>26.537922347084645</c:v>
                </c:pt>
                <c:pt idx="3347">
                  <c:v>26.53248341278799</c:v>
                </c:pt>
                <c:pt idx="3348">
                  <c:v>26.525669199870421</c:v>
                </c:pt>
                <c:pt idx="3349">
                  <c:v>26.524394805728384</c:v>
                </c:pt>
                <c:pt idx="3350">
                  <c:v>26.518499121952377</c:v>
                </c:pt>
                <c:pt idx="3351">
                  <c:v>26.516135918684533</c:v>
                </c:pt>
                <c:pt idx="3352">
                  <c:v>26.508984059534846</c:v>
                </c:pt>
                <c:pt idx="3353">
                  <c:v>26.503041256280795</c:v>
                </c:pt>
                <c:pt idx="3354">
                  <c:v>26.50052930406887</c:v>
                </c:pt>
                <c:pt idx="3355">
                  <c:v>26.493283470094759</c:v>
                </c:pt>
                <c:pt idx="3356">
                  <c:v>26.49313289492385</c:v>
                </c:pt>
                <c:pt idx="3357">
                  <c:v>26.486428623257751</c:v>
                </c:pt>
                <c:pt idx="3358">
                  <c:v>26.480686884312931</c:v>
                </c:pt>
                <c:pt idx="3359">
                  <c:v>26.473573979633926</c:v>
                </c:pt>
                <c:pt idx="3360">
                  <c:v>26.467129714504168</c:v>
                </c:pt>
                <c:pt idx="3361">
                  <c:v>26.461674623605091</c:v>
                </c:pt>
                <c:pt idx="3362">
                  <c:v>26.454666954519521</c:v>
                </c:pt>
                <c:pt idx="3363">
                  <c:v>26.448083061078535</c:v>
                </c:pt>
                <c:pt idx="3364">
                  <c:v>26.44095684536881</c:v>
                </c:pt>
                <c:pt idx="3365">
                  <c:v>26.434149683804968</c:v>
                </c:pt>
                <c:pt idx="3366">
                  <c:v>26.428394143235103</c:v>
                </c:pt>
                <c:pt idx="3367">
                  <c:v>26.421261706070158</c:v>
                </c:pt>
                <c:pt idx="3368">
                  <c:v>26.414014784403282</c:v>
                </c:pt>
                <c:pt idx="3369">
                  <c:v>26.406972244463937</c:v>
                </c:pt>
                <c:pt idx="3370">
                  <c:v>26.400005356289252</c:v>
                </c:pt>
                <c:pt idx="3371">
                  <c:v>26.399106795278147</c:v>
                </c:pt>
                <c:pt idx="3372">
                  <c:v>26.392071142021287</c:v>
                </c:pt>
                <c:pt idx="3373">
                  <c:v>26.385459623856296</c:v>
                </c:pt>
                <c:pt idx="3374">
                  <c:v>26.384082210984271</c:v>
                </c:pt>
                <c:pt idx="3375">
                  <c:v>26.377143871288563</c:v>
                </c:pt>
                <c:pt idx="3376">
                  <c:v>26.371719948578679</c:v>
                </c:pt>
                <c:pt idx="3377">
                  <c:v>26.36621632039251</c:v>
                </c:pt>
                <c:pt idx="3378">
                  <c:v>26.359114747502712</c:v>
                </c:pt>
                <c:pt idx="3379">
                  <c:v>26.35563118664221</c:v>
                </c:pt>
                <c:pt idx="3380">
                  <c:v>26.348884201781324</c:v>
                </c:pt>
                <c:pt idx="3381">
                  <c:v>26.343019963251415</c:v>
                </c:pt>
                <c:pt idx="3382">
                  <c:v>26.336280933077397</c:v>
                </c:pt>
                <c:pt idx="3383">
                  <c:v>26.330494159884413</c:v>
                </c:pt>
                <c:pt idx="3384">
                  <c:v>26.323956107892851</c:v>
                </c:pt>
                <c:pt idx="3385">
                  <c:v>26.327838365072456</c:v>
                </c:pt>
                <c:pt idx="3386">
                  <c:v>26.323037951431264</c:v>
                </c:pt>
                <c:pt idx="3387">
                  <c:v>26.315996681698213</c:v>
                </c:pt>
                <c:pt idx="3388">
                  <c:v>26.316046554602728</c:v>
                </c:pt>
                <c:pt idx="3389">
                  <c:v>26.309039706166004</c:v>
                </c:pt>
                <c:pt idx="3390">
                  <c:v>26.30572795738361</c:v>
                </c:pt>
                <c:pt idx="3391">
                  <c:v>26.29887520435371</c:v>
                </c:pt>
                <c:pt idx="3392">
                  <c:v>26.291802353085469</c:v>
                </c:pt>
                <c:pt idx="3393">
                  <c:v>26.28466573875718</c:v>
                </c:pt>
                <c:pt idx="3394">
                  <c:v>26.277552904222443</c:v>
                </c:pt>
                <c:pt idx="3395">
                  <c:v>26.270553124760141</c:v>
                </c:pt>
                <c:pt idx="3396">
                  <c:v>26.263524961368464</c:v>
                </c:pt>
                <c:pt idx="3397">
                  <c:v>26.26894283750293</c:v>
                </c:pt>
                <c:pt idx="3398">
                  <c:v>26.261947275966072</c:v>
                </c:pt>
                <c:pt idx="3399">
                  <c:v>26.254908492710506</c:v>
                </c:pt>
                <c:pt idx="3400">
                  <c:v>26.247981437410203</c:v>
                </c:pt>
                <c:pt idx="3401">
                  <c:v>26.241020664720899</c:v>
                </c:pt>
                <c:pt idx="3402">
                  <c:v>26.234407239086718</c:v>
                </c:pt>
                <c:pt idx="3403">
                  <c:v>26.228638913377026</c:v>
                </c:pt>
                <c:pt idx="3404">
                  <c:v>26.223234123766492</c:v>
                </c:pt>
                <c:pt idx="3405">
                  <c:v>26.216379150869194</c:v>
                </c:pt>
                <c:pt idx="3406">
                  <c:v>26.209536697997695</c:v>
                </c:pt>
                <c:pt idx="3407">
                  <c:v>26.20278200290031</c:v>
                </c:pt>
                <c:pt idx="3408">
                  <c:v>26.195819752290042</c:v>
                </c:pt>
                <c:pt idx="3409">
                  <c:v>26.191834932883147</c:v>
                </c:pt>
                <c:pt idx="3410">
                  <c:v>26.186196271970598</c:v>
                </c:pt>
                <c:pt idx="3411">
                  <c:v>26.179691468275653</c:v>
                </c:pt>
                <c:pt idx="3412">
                  <c:v>26.173771050010203</c:v>
                </c:pt>
                <c:pt idx="3413">
                  <c:v>26.171051142353111</c:v>
                </c:pt>
                <c:pt idx="3414">
                  <c:v>26.16507636052512</c:v>
                </c:pt>
                <c:pt idx="3415">
                  <c:v>26.158543391767331</c:v>
                </c:pt>
                <c:pt idx="3416">
                  <c:v>26.174810893580439</c:v>
                </c:pt>
                <c:pt idx="3417">
                  <c:v>26.169525984922775</c:v>
                </c:pt>
                <c:pt idx="3418">
                  <c:v>26.162600267935971</c:v>
                </c:pt>
                <c:pt idx="3419">
                  <c:v>26.157568862899954</c:v>
                </c:pt>
                <c:pt idx="3420">
                  <c:v>26.152713031693448</c:v>
                </c:pt>
                <c:pt idx="3421">
                  <c:v>26.147089012560663</c:v>
                </c:pt>
                <c:pt idx="3422">
                  <c:v>26.148470090264446</c:v>
                </c:pt>
                <c:pt idx="3423">
                  <c:v>26.141567597210276</c:v>
                </c:pt>
                <c:pt idx="3424">
                  <c:v>26.134560211634039</c:v>
                </c:pt>
                <c:pt idx="3425">
                  <c:v>26.127696979195271</c:v>
                </c:pt>
                <c:pt idx="3426">
                  <c:v>26.121321885169376</c:v>
                </c:pt>
                <c:pt idx="3427">
                  <c:v>26.114666158176195</c:v>
                </c:pt>
                <c:pt idx="3428">
                  <c:v>26.108972170740522</c:v>
                </c:pt>
                <c:pt idx="3429">
                  <c:v>26.102057919132196</c:v>
                </c:pt>
                <c:pt idx="3430">
                  <c:v>26.097361416096778</c:v>
                </c:pt>
                <c:pt idx="3431">
                  <c:v>26.095699413082325</c:v>
                </c:pt>
                <c:pt idx="3432">
                  <c:v>26.088751944266399</c:v>
                </c:pt>
                <c:pt idx="3433">
                  <c:v>26.083140451969932</c:v>
                </c:pt>
                <c:pt idx="3434">
                  <c:v>26.076412299443934</c:v>
                </c:pt>
                <c:pt idx="3435">
                  <c:v>26.07026849844004</c:v>
                </c:pt>
                <c:pt idx="3436">
                  <c:v>26.063703451954641</c:v>
                </c:pt>
                <c:pt idx="3437">
                  <c:v>26.059330586682588</c:v>
                </c:pt>
                <c:pt idx="3438">
                  <c:v>26.052519834656774</c:v>
                </c:pt>
                <c:pt idx="3439">
                  <c:v>26.045554859341074</c:v>
                </c:pt>
                <c:pt idx="3440">
                  <c:v>26.038987629977104</c:v>
                </c:pt>
                <c:pt idx="3441">
                  <c:v>26.032197282802837</c:v>
                </c:pt>
                <c:pt idx="3442">
                  <c:v>26.02586851859407</c:v>
                </c:pt>
                <c:pt idx="3443">
                  <c:v>26.019068346740351</c:v>
                </c:pt>
                <c:pt idx="3444">
                  <c:v>26.012284169178347</c:v>
                </c:pt>
                <c:pt idx="3445">
                  <c:v>26.005569068709239</c:v>
                </c:pt>
                <c:pt idx="3446">
                  <c:v>25.999096776684283</c:v>
                </c:pt>
                <c:pt idx="3447">
                  <c:v>25.996087530921937</c:v>
                </c:pt>
                <c:pt idx="3448">
                  <c:v>26.126604292696499</c:v>
                </c:pt>
                <c:pt idx="3449">
                  <c:v>26.120118077762918</c:v>
                </c:pt>
                <c:pt idx="3450">
                  <c:v>26.117374961228442</c:v>
                </c:pt>
                <c:pt idx="3451">
                  <c:v>26.110515947063874</c:v>
                </c:pt>
                <c:pt idx="3452">
                  <c:v>26.112290341784401</c:v>
                </c:pt>
                <c:pt idx="3453">
                  <c:v>26.105761433599117</c:v>
                </c:pt>
                <c:pt idx="3454">
                  <c:v>26.105134324881455</c:v>
                </c:pt>
                <c:pt idx="3455">
                  <c:v>26.098262731271188</c:v>
                </c:pt>
                <c:pt idx="3456">
                  <c:v>26.091340875079254</c:v>
                </c:pt>
                <c:pt idx="3457">
                  <c:v>26.085680961694269</c:v>
                </c:pt>
                <c:pt idx="3458">
                  <c:v>26.078813113456782</c:v>
                </c:pt>
                <c:pt idx="3459">
                  <c:v>26.072037491847581</c:v>
                </c:pt>
                <c:pt idx="3460">
                  <c:v>26.094207090451391</c:v>
                </c:pt>
                <c:pt idx="3461">
                  <c:v>26.088735949398561</c:v>
                </c:pt>
                <c:pt idx="3462">
                  <c:v>26.083209727944531</c:v>
                </c:pt>
                <c:pt idx="3463">
                  <c:v>26.076676809944409</c:v>
                </c:pt>
                <c:pt idx="3464">
                  <c:v>26.07091203319828</c:v>
                </c:pt>
                <c:pt idx="3465">
                  <c:v>26.064215550693344</c:v>
                </c:pt>
                <c:pt idx="3466">
                  <c:v>26.059654099879559</c:v>
                </c:pt>
                <c:pt idx="3467">
                  <c:v>26.055743867158863</c:v>
                </c:pt>
                <c:pt idx="3468">
                  <c:v>26.049393684158058</c:v>
                </c:pt>
                <c:pt idx="3469">
                  <c:v>26.042554661113495</c:v>
                </c:pt>
                <c:pt idx="3470">
                  <c:v>26.035764597143544</c:v>
                </c:pt>
                <c:pt idx="3471">
                  <c:v>26.030495788098868</c:v>
                </c:pt>
                <c:pt idx="3472">
                  <c:v>26.026434196150788</c:v>
                </c:pt>
                <c:pt idx="3473">
                  <c:v>26.019984018923264</c:v>
                </c:pt>
                <c:pt idx="3474">
                  <c:v>26.01321856109746</c:v>
                </c:pt>
                <c:pt idx="3475">
                  <c:v>26.01042574299068</c:v>
                </c:pt>
                <c:pt idx="3476">
                  <c:v>26.006002336103727</c:v>
                </c:pt>
                <c:pt idx="3477">
                  <c:v>26.000447187231149</c:v>
                </c:pt>
                <c:pt idx="3478">
                  <c:v>25.994290835539687</c:v>
                </c:pt>
                <c:pt idx="3479">
                  <c:v>25.992033903104417</c:v>
                </c:pt>
                <c:pt idx="3480">
                  <c:v>25.985261886090687</c:v>
                </c:pt>
                <c:pt idx="3481">
                  <c:v>25.978403348186632</c:v>
                </c:pt>
                <c:pt idx="3482">
                  <c:v>25.971646135621651</c:v>
                </c:pt>
                <c:pt idx="3483">
                  <c:v>25.966402910242916</c:v>
                </c:pt>
                <c:pt idx="3484">
                  <c:v>25.960399601292703</c:v>
                </c:pt>
                <c:pt idx="3485">
                  <c:v>25.95389997942825</c:v>
                </c:pt>
                <c:pt idx="3486">
                  <c:v>25.947103191401613</c:v>
                </c:pt>
                <c:pt idx="3487">
                  <c:v>25.941035343481246</c:v>
                </c:pt>
                <c:pt idx="3488">
                  <c:v>25.937474446641197</c:v>
                </c:pt>
                <c:pt idx="3489">
                  <c:v>25.930887953403168</c:v>
                </c:pt>
                <c:pt idx="3490">
                  <c:v>25.924549433407169</c:v>
                </c:pt>
                <c:pt idx="3491">
                  <c:v>25.918279560983805</c:v>
                </c:pt>
                <c:pt idx="3492">
                  <c:v>25.911577912333943</c:v>
                </c:pt>
                <c:pt idx="3493">
                  <c:v>25.906323482111564</c:v>
                </c:pt>
                <c:pt idx="3494">
                  <c:v>25.899489475458942</c:v>
                </c:pt>
                <c:pt idx="3495">
                  <c:v>25.893167387106217</c:v>
                </c:pt>
                <c:pt idx="3496">
                  <c:v>25.88756100562922</c:v>
                </c:pt>
                <c:pt idx="3497">
                  <c:v>25.8809246659298</c:v>
                </c:pt>
                <c:pt idx="3498">
                  <c:v>25.900664729062871</c:v>
                </c:pt>
                <c:pt idx="3499">
                  <c:v>25.893959017887454</c:v>
                </c:pt>
                <c:pt idx="3500">
                  <c:v>25.887339409145998</c:v>
                </c:pt>
                <c:pt idx="3501">
                  <c:v>25.880774160206734</c:v>
                </c:pt>
                <c:pt idx="3502">
                  <c:v>25.874530787884805</c:v>
                </c:pt>
                <c:pt idx="3503">
                  <c:v>25.878793659569329</c:v>
                </c:pt>
                <c:pt idx="3504">
                  <c:v>25.872021585209513</c:v>
                </c:pt>
                <c:pt idx="3505">
                  <c:v>25.86551836384827</c:v>
                </c:pt>
                <c:pt idx="3506">
                  <c:v>25.859136908128384</c:v>
                </c:pt>
                <c:pt idx="3507">
                  <c:v>25.852394668025063</c:v>
                </c:pt>
                <c:pt idx="3508">
                  <c:v>25.846259995267388</c:v>
                </c:pt>
                <c:pt idx="3509">
                  <c:v>25.841958465845149</c:v>
                </c:pt>
                <c:pt idx="3510">
                  <c:v>25.83574542840736</c:v>
                </c:pt>
                <c:pt idx="3511">
                  <c:v>25.829186732273371</c:v>
                </c:pt>
                <c:pt idx="3512">
                  <c:v>25.822912191614414</c:v>
                </c:pt>
                <c:pt idx="3513">
                  <c:v>25.830427855794348</c:v>
                </c:pt>
                <c:pt idx="3514">
                  <c:v>25.825475559319447</c:v>
                </c:pt>
                <c:pt idx="3515">
                  <c:v>25.818915557008737</c:v>
                </c:pt>
                <c:pt idx="3516">
                  <c:v>25.812232505356508</c:v>
                </c:pt>
                <c:pt idx="3517">
                  <c:v>25.806838615904766</c:v>
                </c:pt>
                <c:pt idx="3518">
                  <c:v>25.801001694688971</c:v>
                </c:pt>
                <c:pt idx="3519">
                  <c:v>25.794825624766645</c:v>
                </c:pt>
                <c:pt idx="3520">
                  <c:v>25.789892524598738</c:v>
                </c:pt>
                <c:pt idx="3521">
                  <c:v>25.785050668881365</c:v>
                </c:pt>
                <c:pt idx="3522">
                  <c:v>25.778407247762647</c:v>
                </c:pt>
                <c:pt idx="3523">
                  <c:v>25.777124257208516</c:v>
                </c:pt>
                <c:pt idx="3524">
                  <c:v>25.774397007425417</c:v>
                </c:pt>
                <c:pt idx="3525">
                  <c:v>25.770017817481257</c:v>
                </c:pt>
                <c:pt idx="3526">
                  <c:v>25.763639710572246</c:v>
                </c:pt>
                <c:pt idx="3527">
                  <c:v>25.758433712142399</c:v>
                </c:pt>
                <c:pt idx="3528">
                  <c:v>25.751880441634164</c:v>
                </c:pt>
                <c:pt idx="3529">
                  <c:v>25.745166882240287</c:v>
                </c:pt>
                <c:pt idx="3530">
                  <c:v>25.738653645479008</c:v>
                </c:pt>
                <c:pt idx="3531">
                  <c:v>25.732190821598628</c:v>
                </c:pt>
                <c:pt idx="3532">
                  <c:v>25.726056413553916</c:v>
                </c:pt>
                <c:pt idx="3533">
                  <c:v>25.719351948683613</c:v>
                </c:pt>
                <c:pt idx="3534">
                  <c:v>25.720589692943843</c:v>
                </c:pt>
                <c:pt idx="3535">
                  <c:v>25.722248130122477</c:v>
                </c:pt>
                <c:pt idx="3536">
                  <c:v>25.71801167071288</c:v>
                </c:pt>
                <c:pt idx="3537">
                  <c:v>25.711817090104425</c:v>
                </c:pt>
                <c:pt idx="3538">
                  <c:v>25.705385679423358</c:v>
                </c:pt>
                <c:pt idx="3539">
                  <c:v>25.700988976188757</c:v>
                </c:pt>
                <c:pt idx="3540">
                  <c:v>25.695070170642637</c:v>
                </c:pt>
                <c:pt idx="3541">
                  <c:v>25.690572261389892</c:v>
                </c:pt>
                <c:pt idx="3542">
                  <c:v>25.690711506034219</c:v>
                </c:pt>
                <c:pt idx="3543">
                  <c:v>25.684043520072073</c:v>
                </c:pt>
                <c:pt idx="3544">
                  <c:v>25.677865596918458</c:v>
                </c:pt>
                <c:pt idx="3545">
                  <c:v>25.671400247091231</c:v>
                </c:pt>
                <c:pt idx="3546">
                  <c:v>25.664729787370074</c:v>
                </c:pt>
                <c:pt idx="3547">
                  <c:v>25.658076771905556</c:v>
                </c:pt>
                <c:pt idx="3548">
                  <c:v>25.65175495718757</c:v>
                </c:pt>
                <c:pt idx="3549">
                  <c:v>25.645324401000305</c:v>
                </c:pt>
                <c:pt idx="3550">
                  <c:v>25.640790710445476</c:v>
                </c:pt>
                <c:pt idx="3551">
                  <c:v>25.634147269893049</c:v>
                </c:pt>
                <c:pt idx="3552">
                  <c:v>25.629641878558864</c:v>
                </c:pt>
                <c:pt idx="3553">
                  <c:v>25.623051374335184</c:v>
                </c:pt>
                <c:pt idx="3554">
                  <c:v>25.619111921482734</c:v>
                </c:pt>
                <c:pt idx="3555">
                  <c:v>25.612491650123065</c:v>
                </c:pt>
                <c:pt idx="3556">
                  <c:v>25.606572640063256</c:v>
                </c:pt>
                <c:pt idx="3557">
                  <c:v>25.600080885348401</c:v>
                </c:pt>
                <c:pt idx="3558">
                  <c:v>25.625380664141009</c:v>
                </c:pt>
                <c:pt idx="3559">
                  <c:v>25.619909096658638</c:v>
                </c:pt>
                <c:pt idx="3560">
                  <c:v>25.614931132834759</c:v>
                </c:pt>
                <c:pt idx="3561">
                  <c:v>25.610616544817773</c:v>
                </c:pt>
                <c:pt idx="3562">
                  <c:v>25.604201946150781</c:v>
                </c:pt>
                <c:pt idx="3563">
                  <c:v>25.598056658381442</c:v>
                </c:pt>
                <c:pt idx="3564">
                  <c:v>25.592323244223596</c:v>
                </c:pt>
                <c:pt idx="3565">
                  <c:v>25.585711669792648</c:v>
                </c:pt>
                <c:pt idx="3566">
                  <c:v>25.5792650867511</c:v>
                </c:pt>
                <c:pt idx="3567">
                  <c:v>25.573238578468157</c:v>
                </c:pt>
                <c:pt idx="3568">
                  <c:v>25.56695565107891</c:v>
                </c:pt>
                <c:pt idx="3569">
                  <c:v>25.560994035236163</c:v>
                </c:pt>
                <c:pt idx="3570">
                  <c:v>25.567531585585648</c:v>
                </c:pt>
                <c:pt idx="3571">
                  <c:v>25.561789881108133</c:v>
                </c:pt>
                <c:pt idx="3572">
                  <c:v>25.558020265929255</c:v>
                </c:pt>
                <c:pt idx="3573">
                  <c:v>25.557890333862911</c:v>
                </c:pt>
                <c:pt idx="3574">
                  <c:v>25.555599217246129</c:v>
                </c:pt>
                <c:pt idx="3575">
                  <c:v>25.54918328573687</c:v>
                </c:pt>
                <c:pt idx="3576">
                  <c:v>25.548114656901767</c:v>
                </c:pt>
                <c:pt idx="3577">
                  <c:v>25.541757148752943</c:v>
                </c:pt>
                <c:pt idx="3578">
                  <c:v>25.535302512428252</c:v>
                </c:pt>
                <c:pt idx="3579">
                  <c:v>25.529051873994678</c:v>
                </c:pt>
                <c:pt idx="3580">
                  <c:v>25.523719005551449</c:v>
                </c:pt>
                <c:pt idx="3581">
                  <c:v>25.517423159068812</c:v>
                </c:pt>
                <c:pt idx="3582">
                  <c:v>25.51120003337039</c:v>
                </c:pt>
                <c:pt idx="3583">
                  <c:v>25.504752384491461</c:v>
                </c:pt>
                <c:pt idx="3584">
                  <c:v>25.498200780396058</c:v>
                </c:pt>
                <c:pt idx="3585">
                  <c:v>25.491671505969656</c:v>
                </c:pt>
                <c:pt idx="3586">
                  <c:v>25.485709038885044</c:v>
                </c:pt>
                <c:pt idx="3587">
                  <c:v>25.4813719935254</c:v>
                </c:pt>
                <c:pt idx="3588">
                  <c:v>25.475058133872903</c:v>
                </c:pt>
                <c:pt idx="3589">
                  <c:v>25.46947051314466</c:v>
                </c:pt>
                <c:pt idx="3590">
                  <c:v>25.462950858868791</c:v>
                </c:pt>
                <c:pt idx="3591">
                  <c:v>25.456528241727927</c:v>
                </c:pt>
                <c:pt idx="3592">
                  <c:v>25.459805221385665</c:v>
                </c:pt>
                <c:pt idx="3593">
                  <c:v>25.453722110570865</c:v>
                </c:pt>
                <c:pt idx="3594">
                  <c:v>25.447393386077209</c:v>
                </c:pt>
                <c:pt idx="3595">
                  <c:v>25.442957808454757</c:v>
                </c:pt>
                <c:pt idx="3596">
                  <c:v>25.436500259766472</c:v>
                </c:pt>
                <c:pt idx="3597">
                  <c:v>25.431112354161325</c:v>
                </c:pt>
                <c:pt idx="3598">
                  <c:v>25.424742543361823</c:v>
                </c:pt>
                <c:pt idx="3599">
                  <c:v>25.418398247065266</c:v>
                </c:pt>
                <c:pt idx="3600">
                  <c:v>25.411926823332962</c:v>
                </c:pt>
                <c:pt idx="3601">
                  <c:v>25.406319618220799</c:v>
                </c:pt>
                <c:pt idx="3602">
                  <c:v>25.400009455082422</c:v>
                </c:pt>
                <c:pt idx="3603">
                  <c:v>25.394704283569183</c:v>
                </c:pt>
                <c:pt idx="3604">
                  <c:v>25.389057819533569</c:v>
                </c:pt>
                <c:pt idx="3605">
                  <c:v>25.382585153370211</c:v>
                </c:pt>
                <c:pt idx="3606">
                  <c:v>25.376229040823937</c:v>
                </c:pt>
                <c:pt idx="3607">
                  <c:v>25.372853126406</c:v>
                </c:pt>
                <c:pt idx="3608">
                  <c:v>25.367165771917193</c:v>
                </c:pt>
                <c:pt idx="3609">
                  <c:v>25.360835581639602</c:v>
                </c:pt>
                <c:pt idx="3610">
                  <c:v>25.358141790535573</c:v>
                </c:pt>
                <c:pt idx="3611">
                  <c:v>25.351894393399103</c:v>
                </c:pt>
                <c:pt idx="3612">
                  <c:v>25.345893578024839</c:v>
                </c:pt>
                <c:pt idx="3613">
                  <c:v>25.339883976224662</c:v>
                </c:pt>
                <c:pt idx="3614">
                  <c:v>25.333592860333738</c:v>
                </c:pt>
                <c:pt idx="3615">
                  <c:v>25.345993286052963</c:v>
                </c:pt>
                <c:pt idx="3616">
                  <c:v>25.339974277215031</c:v>
                </c:pt>
                <c:pt idx="3617">
                  <c:v>25.334049357498579</c:v>
                </c:pt>
                <c:pt idx="3618">
                  <c:v>25.330536130002443</c:v>
                </c:pt>
                <c:pt idx="3619">
                  <c:v>25.324210621757185</c:v>
                </c:pt>
                <c:pt idx="3620">
                  <c:v>25.319170018338657</c:v>
                </c:pt>
                <c:pt idx="3621">
                  <c:v>25.312847879979998</c:v>
                </c:pt>
                <c:pt idx="3622">
                  <c:v>25.306427976375414</c:v>
                </c:pt>
                <c:pt idx="3623">
                  <c:v>25.300119165093601</c:v>
                </c:pt>
                <c:pt idx="3624">
                  <c:v>25.294458272057685</c:v>
                </c:pt>
                <c:pt idx="3625">
                  <c:v>25.292714950761496</c:v>
                </c:pt>
                <c:pt idx="3626">
                  <c:v>25.287011922722009</c:v>
                </c:pt>
                <c:pt idx="3627">
                  <c:v>25.280648371542981</c:v>
                </c:pt>
                <c:pt idx="3628">
                  <c:v>25.28812866591927</c:v>
                </c:pt>
                <c:pt idx="3629">
                  <c:v>25.281730949508347</c:v>
                </c:pt>
                <c:pt idx="3630">
                  <c:v>25.278379154199261</c:v>
                </c:pt>
                <c:pt idx="3631">
                  <c:v>25.271983664927266</c:v>
                </c:pt>
                <c:pt idx="3632">
                  <c:v>25.266535797848913</c:v>
                </c:pt>
                <c:pt idx="3633">
                  <c:v>25.260165881105188</c:v>
                </c:pt>
                <c:pt idx="3634">
                  <c:v>25.255799903684892</c:v>
                </c:pt>
                <c:pt idx="3635">
                  <c:v>25.2496387885312</c:v>
                </c:pt>
                <c:pt idx="3636">
                  <c:v>25.243372117524874</c:v>
                </c:pt>
                <c:pt idx="3637">
                  <c:v>25.237028929594079</c:v>
                </c:pt>
                <c:pt idx="3638">
                  <c:v>25.243200309550652</c:v>
                </c:pt>
                <c:pt idx="3639">
                  <c:v>25.237936731607029</c:v>
                </c:pt>
                <c:pt idx="3640">
                  <c:v>25.231563809824699</c:v>
                </c:pt>
                <c:pt idx="3641">
                  <c:v>25.22662998097827</c:v>
                </c:pt>
                <c:pt idx="3642">
                  <c:v>25.22776441102453</c:v>
                </c:pt>
                <c:pt idx="3643">
                  <c:v>25.221661265316193</c:v>
                </c:pt>
                <c:pt idx="3644">
                  <c:v>25.215340479431493</c:v>
                </c:pt>
                <c:pt idx="3645">
                  <c:v>25.209553827681777</c:v>
                </c:pt>
                <c:pt idx="3646">
                  <c:v>25.203223883878586</c:v>
                </c:pt>
                <c:pt idx="3647">
                  <c:v>25.197799268870885</c:v>
                </c:pt>
                <c:pt idx="3648">
                  <c:v>25.19433241979262</c:v>
                </c:pt>
                <c:pt idx="3649">
                  <c:v>25.188510111923364</c:v>
                </c:pt>
                <c:pt idx="3650">
                  <c:v>25.455845166449496</c:v>
                </c:pt>
                <c:pt idx="3651">
                  <c:v>25.449467644034492</c:v>
                </c:pt>
                <c:pt idx="3652">
                  <c:v>25.443151615535292</c:v>
                </c:pt>
                <c:pt idx="3653">
                  <c:v>25.442307919682122</c:v>
                </c:pt>
                <c:pt idx="3654">
                  <c:v>25.437561970380624</c:v>
                </c:pt>
                <c:pt idx="3655">
                  <c:v>25.432003961401069</c:v>
                </c:pt>
                <c:pt idx="3656">
                  <c:v>25.4257803792717</c:v>
                </c:pt>
                <c:pt idx="3657">
                  <c:v>25.4194845998137</c:v>
                </c:pt>
                <c:pt idx="3658">
                  <c:v>25.413337867896843</c:v>
                </c:pt>
                <c:pt idx="3659">
                  <c:v>25.407149263692499</c:v>
                </c:pt>
                <c:pt idx="3660">
                  <c:v>25.401030651926085</c:v>
                </c:pt>
                <c:pt idx="3661">
                  <c:v>25.395596936433826</c:v>
                </c:pt>
                <c:pt idx="3662">
                  <c:v>25.389239019755436</c:v>
                </c:pt>
                <c:pt idx="3663">
                  <c:v>25.382959183781324</c:v>
                </c:pt>
                <c:pt idx="3664">
                  <c:v>25.377200454183921</c:v>
                </c:pt>
                <c:pt idx="3665">
                  <c:v>25.372287191039891</c:v>
                </c:pt>
                <c:pt idx="3666">
                  <c:v>25.366345387790997</c:v>
                </c:pt>
                <c:pt idx="3667">
                  <c:v>25.360293172984694</c:v>
                </c:pt>
                <c:pt idx="3668">
                  <c:v>25.354074656294237</c:v>
                </c:pt>
                <c:pt idx="3669">
                  <c:v>25.355675827377652</c:v>
                </c:pt>
                <c:pt idx="3670">
                  <c:v>25.350503795507077</c:v>
                </c:pt>
                <c:pt idx="3671">
                  <c:v>25.345726365802136</c:v>
                </c:pt>
                <c:pt idx="3672">
                  <c:v>25.340178787081552</c:v>
                </c:pt>
                <c:pt idx="3673">
                  <c:v>25.36557285902532</c:v>
                </c:pt>
                <c:pt idx="3674">
                  <c:v>25.359299224017363</c:v>
                </c:pt>
                <c:pt idx="3675">
                  <c:v>25.35461576585913</c:v>
                </c:pt>
                <c:pt idx="3676">
                  <c:v>25.348776811615483</c:v>
                </c:pt>
                <c:pt idx="3677">
                  <c:v>25.342443673429251</c:v>
                </c:pt>
                <c:pt idx="3678">
                  <c:v>25.336193199025473</c:v>
                </c:pt>
                <c:pt idx="3679">
                  <c:v>25.331373750447906</c:v>
                </c:pt>
                <c:pt idx="3680">
                  <c:v>25.327011182145664</c:v>
                </c:pt>
                <c:pt idx="3681">
                  <c:v>25.321367250346892</c:v>
                </c:pt>
                <c:pt idx="3682">
                  <c:v>25.315051680806501</c:v>
                </c:pt>
                <c:pt idx="3683">
                  <c:v>25.308748352218338</c:v>
                </c:pt>
                <c:pt idx="3684">
                  <c:v>25.304848044050694</c:v>
                </c:pt>
                <c:pt idx="3685">
                  <c:v>25.301435790206064</c:v>
                </c:pt>
                <c:pt idx="3686">
                  <c:v>25.295610973758262</c:v>
                </c:pt>
                <c:pt idx="3687">
                  <c:v>25.289304963564962</c:v>
                </c:pt>
                <c:pt idx="3688">
                  <c:v>25.283093491413712</c:v>
                </c:pt>
                <c:pt idx="3689">
                  <c:v>25.277921672328041</c:v>
                </c:pt>
                <c:pt idx="3690">
                  <c:v>25.271650843074426</c:v>
                </c:pt>
                <c:pt idx="3691">
                  <c:v>25.26634746670404</c:v>
                </c:pt>
                <c:pt idx="3692">
                  <c:v>25.260191324535672</c:v>
                </c:pt>
                <c:pt idx="3693">
                  <c:v>25.255750186470056</c:v>
                </c:pt>
                <c:pt idx="3694">
                  <c:v>25.250223997019788</c:v>
                </c:pt>
                <c:pt idx="3695">
                  <c:v>25.244389011884326</c:v>
                </c:pt>
                <c:pt idx="3696">
                  <c:v>25.239514256757577</c:v>
                </c:pt>
                <c:pt idx="3697">
                  <c:v>25.233295253537221</c:v>
                </c:pt>
                <c:pt idx="3698">
                  <c:v>25.22711597821424</c:v>
                </c:pt>
                <c:pt idx="3699">
                  <c:v>25.22089639972204</c:v>
                </c:pt>
                <c:pt idx="3700">
                  <c:v>25.215415323564301</c:v>
                </c:pt>
                <c:pt idx="3701">
                  <c:v>25.209273724816509</c:v>
                </c:pt>
                <c:pt idx="3702">
                  <c:v>25.203323168903012</c:v>
                </c:pt>
                <c:pt idx="3703">
                  <c:v>25.197794224216217</c:v>
                </c:pt>
                <c:pt idx="3704">
                  <c:v>25.191735914412202</c:v>
                </c:pt>
                <c:pt idx="3705">
                  <c:v>25.185682593756638</c:v>
                </c:pt>
                <c:pt idx="3706">
                  <c:v>25.1803099718616</c:v>
                </c:pt>
                <c:pt idx="3707">
                  <c:v>25.174654611030416</c:v>
                </c:pt>
                <c:pt idx="3708">
                  <c:v>25.168666585150255</c:v>
                </c:pt>
                <c:pt idx="3709">
                  <c:v>25.162501410137157</c:v>
                </c:pt>
                <c:pt idx="3710">
                  <c:v>25.16528294446649</c:v>
                </c:pt>
                <c:pt idx="3711">
                  <c:v>25.160457212728282</c:v>
                </c:pt>
                <c:pt idx="3712">
                  <c:v>25.154883380322381</c:v>
                </c:pt>
                <c:pt idx="3713">
                  <c:v>25.152162014162432</c:v>
                </c:pt>
                <c:pt idx="3714">
                  <c:v>25.146196718461805</c:v>
                </c:pt>
                <c:pt idx="3715">
                  <c:v>25.141309945403599</c:v>
                </c:pt>
                <c:pt idx="3716">
                  <c:v>25.135896041589856</c:v>
                </c:pt>
                <c:pt idx="3717">
                  <c:v>25.129732333159104</c:v>
                </c:pt>
                <c:pt idx="3718">
                  <c:v>25.123785079068394</c:v>
                </c:pt>
                <c:pt idx="3719">
                  <c:v>25.120625863642651</c:v>
                </c:pt>
                <c:pt idx="3720">
                  <c:v>25.114713233327944</c:v>
                </c:pt>
                <c:pt idx="3721">
                  <c:v>25.108525781575647</c:v>
                </c:pt>
                <c:pt idx="3722">
                  <c:v>25.106281810716208</c:v>
                </c:pt>
                <c:pt idx="3723">
                  <c:v>25.100277580163176</c:v>
                </c:pt>
                <c:pt idx="3724">
                  <c:v>25.094082474568321</c:v>
                </c:pt>
                <c:pt idx="3725">
                  <c:v>25.088517424736448</c:v>
                </c:pt>
                <c:pt idx="3726">
                  <c:v>25.082561981615818</c:v>
                </c:pt>
                <c:pt idx="3727">
                  <c:v>25.080692370499801</c:v>
                </c:pt>
                <c:pt idx="3728">
                  <c:v>25.075279187619412</c:v>
                </c:pt>
                <c:pt idx="3729">
                  <c:v>25.096004549870408</c:v>
                </c:pt>
                <c:pt idx="3730">
                  <c:v>25.089831685305491</c:v>
                </c:pt>
                <c:pt idx="3731">
                  <c:v>25.085021262772646</c:v>
                </c:pt>
                <c:pt idx="3732">
                  <c:v>25.07974245617606</c:v>
                </c:pt>
                <c:pt idx="3733">
                  <c:v>25.074241867482744</c:v>
                </c:pt>
                <c:pt idx="3734">
                  <c:v>25.068137547747025</c:v>
                </c:pt>
                <c:pt idx="3735">
                  <c:v>25.062145910883338</c:v>
                </c:pt>
                <c:pt idx="3736">
                  <c:v>25.058329505639222</c:v>
                </c:pt>
                <c:pt idx="3737">
                  <c:v>25.052723640652623</c:v>
                </c:pt>
                <c:pt idx="3738">
                  <c:v>25.047102254020558</c:v>
                </c:pt>
                <c:pt idx="3739">
                  <c:v>25.040949673881109</c:v>
                </c:pt>
                <c:pt idx="3740">
                  <c:v>25.035790688628222</c:v>
                </c:pt>
                <c:pt idx="3741">
                  <c:v>25.030534121339112</c:v>
                </c:pt>
                <c:pt idx="3742">
                  <c:v>25.025143731445137</c:v>
                </c:pt>
                <c:pt idx="3743">
                  <c:v>25.020556693460506</c:v>
                </c:pt>
                <c:pt idx="3744">
                  <c:v>25.014747505367001</c:v>
                </c:pt>
                <c:pt idx="3745">
                  <c:v>25.016539073101416</c:v>
                </c:pt>
                <c:pt idx="3746">
                  <c:v>25.010621255232483</c:v>
                </c:pt>
                <c:pt idx="3747">
                  <c:v>25.006581985444548</c:v>
                </c:pt>
                <c:pt idx="3748">
                  <c:v>25.001436379804971</c:v>
                </c:pt>
                <c:pt idx="3749">
                  <c:v>24.996509737008221</c:v>
                </c:pt>
                <c:pt idx="3750">
                  <c:v>24.990568108045867</c:v>
                </c:pt>
                <c:pt idx="3751">
                  <c:v>24.985404234104525</c:v>
                </c:pt>
                <c:pt idx="3752">
                  <c:v>24.979343457045225</c:v>
                </c:pt>
                <c:pt idx="3753">
                  <c:v>24.973875703308</c:v>
                </c:pt>
                <c:pt idx="3754">
                  <c:v>24.968774722778953</c:v>
                </c:pt>
                <c:pt idx="3755">
                  <c:v>24.963067697096697</c:v>
                </c:pt>
                <c:pt idx="3756">
                  <c:v>24.956966722273002</c:v>
                </c:pt>
                <c:pt idx="3757">
                  <c:v>25.03093159869653</c:v>
                </c:pt>
                <c:pt idx="3758">
                  <c:v>25.024961953209683</c:v>
                </c:pt>
                <c:pt idx="3759">
                  <c:v>25.019001835148554</c:v>
                </c:pt>
                <c:pt idx="3760">
                  <c:v>25.015335626028534</c:v>
                </c:pt>
                <c:pt idx="3761">
                  <c:v>25.009696257854706</c:v>
                </c:pt>
                <c:pt idx="3762">
                  <c:v>25.004288270444889</c:v>
                </c:pt>
                <c:pt idx="3763">
                  <c:v>24.99847991622029</c:v>
                </c:pt>
                <c:pt idx="3764">
                  <c:v>24.992660478669862</c:v>
                </c:pt>
                <c:pt idx="3765">
                  <c:v>24.991086231242154</c:v>
                </c:pt>
                <c:pt idx="3766">
                  <c:v>24.986409397633153</c:v>
                </c:pt>
                <c:pt idx="3767">
                  <c:v>24.98058016053929</c:v>
                </c:pt>
                <c:pt idx="3768">
                  <c:v>24.981385373845416</c:v>
                </c:pt>
                <c:pt idx="3769">
                  <c:v>24.975305516323868</c:v>
                </c:pt>
                <c:pt idx="3770">
                  <c:v>24.970595140537078</c:v>
                </c:pt>
                <c:pt idx="3771">
                  <c:v>24.965576217512677</c:v>
                </c:pt>
                <c:pt idx="3772">
                  <c:v>24.961134030019359</c:v>
                </c:pt>
                <c:pt idx="3773">
                  <c:v>24.955267056044612</c:v>
                </c:pt>
                <c:pt idx="3774">
                  <c:v>24.949427512276294</c:v>
                </c:pt>
                <c:pt idx="3775">
                  <c:v>24.943592413422241</c:v>
                </c:pt>
                <c:pt idx="3776">
                  <c:v>24.938456950707174</c:v>
                </c:pt>
                <c:pt idx="3777">
                  <c:v>24.932461242646816</c:v>
                </c:pt>
                <c:pt idx="3778">
                  <c:v>24.926973370720781</c:v>
                </c:pt>
                <c:pt idx="3779">
                  <c:v>24.922083814494457</c:v>
                </c:pt>
                <c:pt idx="3780">
                  <c:v>24.916063442333414</c:v>
                </c:pt>
                <c:pt idx="3781">
                  <c:v>24.910107326765679</c:v>
                </c:pt>
                <c:pt idx="3782">
                  <c:v>24.904387318564847</c:v>
                </c:pt>
                <c:pt idx="3783">
                  <c:v>24.900261327192283</c:v>
                </c:pt>
                <c:pt idx="3784">
                  <c:v>24.894398272537686</c:v>
                </c:pt>
                <c:pt idx="3785">
                  <c:v>24.888418154313239</c:v>
                </c:pt>
                <c:pt idx="3786">
                  <c:v>24.882505831749022</c:v>
                </c:pt>
                <c:pt idx="3787">
                  <c:v>24.879399773938317</c:v>
                </c:pt>
                <c:pt idx="3788">
                  <c:v>24.873671942769086</c:v>
                </c:pt>
                <c:pt idx="3789">
                  <c:v>24.868256703309868</c:v>
                </c:pt>
                <c:pt idx="3790">
                  <c:v>24.862362023831921</c:v>
                </c:pt>
                <c:pt idx="3791">
                  <c:v>24.858029651984658</c:v>
                </c:pt>
                <c:pt idx="3792">
                  <c:v>25.110431994250845</c:v>
                </c:pt>
                <c:pt idx="3793">
                  <c:v>25.105793769918222</c:v>
                </c:pt>
                <c:pt idx="3794">
                  <c:v>25.099722801861382</c:v>
                </c:pt>
                <c:pt idx="3795">
                  <c:v>25.095262944719853</c:v>
                </c:pt>
                <c:pt idx="3796">
                  <c:v>25.092995538256446</c:v>
                </c:pt>
                <c:pt idx="3797">
                  <c:v>25.087021015151183</c:v>
                </c:pt>
                <c:pt idx="3798">
                  <c:v>25.081322951166698</c:v>
                </c:pt>
                <c:pt idx="3799">
                  <c:v>25.078785997727469</c:v>
                </c:pt>
                <c:pt idx="3800">
                  <c:v>25.076267988716893</c:v>
                </c:pt>
                <c:pt idx="3801">
                  <c:v>25.070205587975259</c:v>
                </c:pt>
                <c:pt idx="3802">
                  <c:v>25.067275236220826</c:v>
                </c:pt>
                <c:pt idx="3803">
                  <c:v>25.061812297239701</c:v>
                </c:pt>
                <c:pt idx="3804">
                  <c:v>25.057066984778928</c:v>
                </c:pt>
                <c:pt idx="3805">
                  <c:v>25.051458093900354</c:v>
                </c:pt>
                <c:pt idx="3806">
                  <c:v>25.045425794508439</c:v>
                </c:pt>
                <c:pt idx="3807">
                  <c:v>25.039725364201093</c:v>
                </c:pt>
                <c:pt idx="3808">
                  <c:v>25.036047990891209</c:v>
                </c:pt>
                <c:pt idx="3809">
                  <c:v>25.03397177295998</c:v>
                </c:pt>
                <c:pt idx="3810">
                  <c:v>25.027973745474956</c:v>
                </c:pt>
                <c:pt idx="3811">
                  <c:v>25.022650500470533</c:v>
                </c:pt>
                <c:pt idx="3812">
                  <c:v>25.01663126333354</c:v>
                </c:pt>
                <c:pt idx="3813">
                  <c:v>25.01091889470052</c:v>
                </c:pt>
                <c:pt idx="3814">
                  <c:v>25.00552824155492</c:v>
                </c:pt>
                <c:pt idx="3815">
                  <c:v>25.00001230212192</c:v>
                </c:pt>
                <c:pt idx="3816">
                  <c:v>25.01256243117567</c:v>
                </c:pt>
                <c:pt idx="3817">
                  <c:v>25.006675010798695</c:v>
                </c:pt>
                <c:pt idx="3818">
                  <c:v>25.002165096019407</c:v>
                </c:pt>
                <c:pt idx="3819">
                  <c:v>24.997478503986475</c:v>
                </c:pt>
                <c:pt idx="3820">
                  <c:v>24.99371159380021</c:v>
                </c:pt>
                <c:pt idx="3821">
                  <c:v>24.987745849974189</c:v>
                </c:pt>
                <c:pt idx="3822">
                  <c:v>24.982357740964893</c:v>
                </c:pt>
                <c:pt idx="3823">
                  <c:v>24.982402325863429</c:v>
                </c:pt>
                <c:pt idx="3824">
                  <c:v>24.976878187170087</c:v>
                </c:pt>
                <c:pt idx="3825">
                  <c:v>24.97160064309826</c:v>
                </c:pt>
                <c:pt idx="3826">
                  <c:v>24.967030329178066</c:v>
                </c:pt>
                <c:pt idx="3827">
                  <c:v>24.961110021165091</c:v>
                </c:pt>
                <c:pt idx="3828">
                  <c:v>24.955662759281918</c:v>
                </c:pt>
                <c:pt idx="3829">
                  <c:v>24.95246311521268</c:v>
                </c:pt>
                <c:pt idx="3830">
                  <c:v>24.946581559112435</c:v>
                </c:pt>
                <c:pt idx="3831">
                  <c:v>24.941876817565944</c:v>
                </c:pt>
                <c:pt idx="3832">
                  <c:v>24.938205115717867</c:v>
                </c:pt>
                <c:pt idx="3833">
                  <c:v>24.933424150844164</c:v>
                </c:pt>
                <c:pt idx="3834">
                  <c:v>24.927787074362698</c:v>
                </c:pt>
                <c:pt idx="3835">
                  <c:v>24.921845945964574</c:v>
                </c:pt>
                <c:pt idx="3836">
                  <c:v>24.915980483882542</c:v>
                </c:pt>
                <c:pt idx="3837">
                  <c:v>24.910156784679558</c:v>
                </c:pt>
                <c:pt idx="3838">
                  <c:v>24.904431677142071</c:v>
                </c:pt>
                <c:pt idx="3839">
                  <c:v>24.899065827039337</c:v>
                </c:pt>
                <c:pt idx="3840">
                  <c:v>24.893198741615681</c:v>
                </c:pt>
                <c:pt idx="3841">
                  <c:v>24.887537619751971</c:v>
                </c:pt>
                <c:pt idx="3842">
                  <c:v>24.883156790855342</c:v>
                </c:pt>
                <c:pt idx="3843">
                  <c:v>24.877332219465504</c:v>
                </c:pt>
                <c:pt idx="3844">
                  <c:v>24.881193974643494</c:v>
                </c:pt>
                <c:pt idx="3845">
                  <c:v>24.87525890388563</c:v>
                </c:pt>
                <c:pt idx="3846">
                  <c:v>24.869520730797817</c:v>
                </c:pt>
                <c:pt idx="3847">
                  <c:v>24.864167351288124</c:v>
                </c:pt>
                <c:pt idx="3848">
                  <c:v>24.858596697129169</c:v>
                </c:pt>
                <c:pt idx="3849">
                  <c:v>24.852897266466297</c:v>
                </c:pt>
                <c:pt idx="3850">
                  <c:v>24.847025164885068</c:v>
                </c:pt>
                <c:pt idx="3851">
                  <c:v>24.846124105597514</c:v>
                </c:pt>
                <c:pt idx="3852">
                  <c:v>24.840395000957606</c:v>
                </c:pt>
                <c:pt idx="3853">
                  <c:v>24.835004736033166</c:v>
                </c:pt>
                <c:pt idx="3854">
                  <c:v>24.829105712556494</c:v>
                </c:pt>
                <c:pt idx="3855">
                  <c:v>24.824733724860923</c:v>
                </c:pt>
                <c:pt idx="3856">
                  <c:v>24.819100695582136</c:v>
                </c:pt>
                <c:pt idx="3857">
                  <c:v>24.815387222689917</c:v>
                </c:pt>
                <c:pt idx="3858">
                  <c:v>24.810022645596984</c:v>
                </c:pt>
                <c:pt idx="3859">
                  <c:v>24.804476942375921</c:v>
                </c:pt>
                <c:pt idx="3860">
                  <c:v>24.79937693553012</c:v>
                </c:pt>
                <c:pt idx="3861">
                  <c:v>24.793577258113682</c:v>
                </c:pt>
                <c:pt idx="3862">
                  <c:v>24.788045719967943</c:v>
                </c:pt>
                <c:pt idx="3863">
                  <c:v>24.783729124207522</c:v>
                </c:pt>
                <c:pt idx="3864">
                  <c:v>24.778277940474005</c:v>
                </c:pt>
                <c:pt idx="3865">
                  <c:v>24.77285288875601</c:v>
                </c:pt>
                <c:pt idx="3866">
                  <c:v>24.767102726452187</c:v>
                </c:pt>
                <c:pt idx="3867">
                  <c:v>24.761533313717589</c:v>
                </c:pt>
                <c:pt idx="3868">
                  <c:v>24.756189597759157</c:v>
                </c:pt>
                <c:pt idx="3869">
                  <c:v>24.751138183583851</c:v>
                </c:pt>
                <c:pt idx="3870">
                  <c:v>24.746200563664715</c:v>
                </c:pt>
                <c:pt idx="3871">
                  <c:v>24.74048332077237</c:v>
                </c:pt>
                <c:pt idx="3872">
                  <c:v>24.734736031946618</c:v>
                </c:pt>
                <c:pt idx="3873">
                  <c:v>24.729193664728296</c:v>
                </c:pt>
                <c:pt idx="3874">
                  <c:v>24.72341860803294</c:v>
                </c:pt>
                <c:pt idx="3875">
                  <c:v>24.73202196965627</c:v>
                </c:pt>
                <c:pt idx="3876">
                  <c:v>24.726736930094198</c:v>
                </c:pt>
                <c:pt idx="3877">
                  <c:v>24.721402878102161</c:v>
                </c:pt>
                <c:pt idx="3878">
                  <c:v>24.790200059756156</c:v>
                </c:pt>
                <c:pt idx="3879">
                  <c:v>24.784599716289605</c:v>
                </c:pt>
                <c:pt idx="3880">
                  <c:v>24.77885920237112</c:v>
                </c:pt>
                <c:pt idx="3881">
                  <c:v>24.773222412057365</c:v>
                </c:pt>
                <c:pt idx="3882">
                  <c:v>24.767537912198435</c:v>
                </c:pt>
                <c:pt idx="3883">
                  <c:v>24.766610262139775</c:v>
                </c:pt>
                <c:pt idx="3884">
                  <c:v>24.760917397340819</c:v>
                </c:pt>
                <c:pt idx="3885">
                  <c:v>24.755087269735331</c:v>
                </c:pt>
                <c:pt idx="3886">
                  <c:v>24.749689613748011</c:v>
                </c:pt>
                <c:pt idx="3887">
                  <c:v>24.743938018060465</c:v>
                </c:pt>
                <c:pt idx="3888">
                  <c:v>24.738543167282106</c:v>
                </c:pt>
                <c:pt idx="3889">
                  <c:v>24.732701570379401</c:v>
                </c:pt>
                <c:pt idx="3890">
                  <c:v>24.728144983687478</c:v>
                </c:pt>
                <c:pt idx="3891">
                  <c:v>24.722443163503403</c:v>
                </c:pt>
                <c:pt idx="3892">
                  <c:v>24.717023574942534</c:v>
                </c:pt>
                <c:pt idx="3893">
                  <c:v>24.711889608856726</c:v>
                </c:pt>
                <c:pt idx="3894">
                  <c:v>24.70608623449764</c:v>
                </c:pt>
                <c:pt idx="3895">
                  <c:v>24.701892857463218</c:v>
                </c:pt>
                <c:pt idx="3896">
                  <c:v>24.69612496276309</c:v>
                </c:pt>
                <c:pt idx="3897">
                  <c:v>24.69032225151242</c:v>
                </c:pt>
                <c:pt idx="3898">
                  <c:v>24.685375630050206</c:v>
                </c:pt>
                <c:pt idx="3899">
                  <c:v>24.679704424409593</c:v>
                </c:pt>
                <c:pt idx="3900">
                  <c:v>24.674568916027958</c:v>
                </c:pt>
                <c:pt idx="3901">
                  <c:v>24.668912227700901</c:v>
                </c:pt>
                <c:pt idx="3902">
                  <c:v>24.663387446347709</c:v>
                </c:pt>
                <c:pt idx="3903">
                  <c:v>24.658459212701462</c:v>
                </c:pt>
                <c:pt idx="3904">
                  <c:v>24.653829937213612</c:v>
                </c:pt>
                <c:pt idx="3905">
                  <c:v>24.648522187040157</c:v>
                </c:pt>
                <c:pt idx="3906">
                  <c:v>24.642992638334523</c:v>
                </c:pt>
                <c:pt idx="3907">
                  <c:v>24.638467979327917</c:v>
                </c:pt>
                <c:pt idx="3908">
                  <c:v>24.632856152955227</c:v>
                </c:pt>
                <c:pt idx="3909">
                  <c:v>24.629630652564181</c:v>
                </c:pt>
                <c:pt idx="3910">
                  <c:v>24.624017606921512</c:v>
                </c:pt>
                <c:pt idx="3911">
                  <c:v>24.644112299330974</c:v>
                </c:pt>
                <c:pt idx="3912">
                  <c:v>24.638732291892495</c:v>
                </c:pt>
                <c:pt idx="3913">
                  <c:v>24.686845635647355</c:v>
                </c:pt>
                <c:pt idx="3914">
                  <c:v>24.681147451976059</c:v>
                </c:pt>
                <c:pt idx="3915">
                  <c:v>24.685538935875019</c:v>
                </c:pt>
                <c:pt idx="3916">
                  <c:v>24.680768813245606</c:v>
                </c:pt>
                <c:pt idx="3917">
                  <c:v>24.701724117057971</c:v>
                </c:pt>
                <c:pt idx="3918">
                  <c:v>24.696615714700105</c:v>
                </c:pt>
                <c:pt idx="3919">
                  <c:v>24.690832134680054</c:v>
                </c:pt>
                <c:pt idx="3920">
                  <c:v>24.685158081226479</c:v>
                </c:pt>
                <c:pt idx="3921">
                  <c:v>24.68027338163256</c:v>
                </c:pt>
                <c:pt idx="3922">
                  <c:v>24.674547945235698</c:v>
                </c:pt>
                <c:pt idx="3923">
                  <c:v>24.669627709199069</c:v>
                </c:pt>
                <c:pt idx="3924">
                  <c:v>24.665923649685542</c:v>
                </c:pt>
                <c:pt idx="3925">
                  <c:v>24.672810375553919</c:v>
                </c:pt>
                <c:pt idx="3926">
                  <c:v>24.668807980133494</c:v>
                </c:pt>
                <c:pt idx="3927">
                  <c:v>24.664224808121318</c:v>
                </c:pt>
                <c:pt idx="3928">
                  <c:v>24.659661952065743</c:v>
                </c:pt>
                <c:pt idx="3929">
                  <c:v>24.65409070385402</c:v>
                </c:pt>
                <c:pt idx="3930">
                  <c:v>24.650196723291923</c:v>
                </c:pt>
                <c:pt idx="3931">
                  <c:v>24.644520117858935</c:v>
                </c:pt>
                <c:pt idx="3932">
                  <c:v>24.669856981596261</c:v>
                </c:pt>
                <c:pt idx="3933">
                  <c:v>24.664390909390683</c:v>
                </c:pt>
                <c:pt idx="3934">
                  <c:v>24.658914364876239</c:v>
                </c:pt>
                <c:pt idx="3935">
                  <c:v>24.653221211613925</c:v>
                </c:pt>
                <c:pt idx="3936">
                  <c:v>24.648859498419348</c:v>
                </c:pt>
                <c:pt idx="3937">
                  <c:v>24.643299301907366</c:v>
                </c:pt>
                <c:pt idx="3938">
                  <c:v>24.63863852051561</c:v>
                </c:pt>
                <c:pt idx="3939">
                  <c:v>25.372142694622294</c:v>
                </c:pt>
                <c:pt idx="3940">
                  <c:v>25.366989666786818</c:v>
                </c:pt>
                <c:pt idx="3941">
                  <c:v>25.400409658297164</c:v>
                </c:pt>
                <c:pt idx="3942">
                  <c:v>25.394511326360448</c:v>
                </c:pt>
                <c:pt idx="3943">
                  <c:v>25.388861525087794</c:v>
                </c:pt>
                <c:pt idx="3944">
                  <c:v>25.383109729780859</c:v>
                </c:pt>
                <c:pt idx="3945">
                  <c:v>25.378006046294669</c:v>
                </c:pt>
                <c:pt idx="3946">
                  <c:v>25.372295275220164</c:v>
                </c:pt>
                <c:pt idx="3947">
                  <c:v>25.366468378287355</c:v>
                </c:pt>
                <c:pt idx="3948">
                  <c:v>25.361027286147053</c:v>
                </c:pt>
                <c:pt idx="3949">
                  <c:v>25.355578169495804</c:v>
                </c:pt>
                <c:pt idx="3950">
                  <c:v>25.34974212430776</c:v>
                </c:pt>
                <c:pt idx="3951">
                  <c:v>25.344601790555927</c:v>
                </c:pt>
                <c:pt idx="3952">
                  <c:v>25.338878236901962</c:v>
                </c:pt>
                <c:pt idx="3953">
                  <c:v>25.333172272815553</c:v>
                </c:pt>
                <c:pt idx="3954">
                  <c:v>25.327923191965564</c:v>
                </c:pt>
                <c:pt idx="3955">
                  <c:v>25.335528695225044</c:v>
                </c:pt>
                <c:pt idx="3956">
                  <c:v>25.330938845175716</c:v>
                </c:pt>
                <c:pt idx="3957">
                  <c:v>25.325082309532974</c:v>
                </c:pt>
                <c:pt idx="3958">
                  <c:v>25.319773935976109</c:v>
                </c:pt>
                <c:pt idx="3959">
                  <c:v>25.31406925716443</c:v>
                </c:pt>
                <c:pt idx="3960">
                  <c:v>25.309201580781892</c:v>
                </c:pt>
                <c:pt idx="3961">
                  <c:v>25.303369318784188</c:v>
                </c:pt>
                <c:pt idx="3962">
                  <c:v>25.297755071212833</c:v>
                </c:pt>
                <c:pt idx="3963">
                  <c:v>25.292230894709014</c:v>
                </c:pt>
                <c:pt idx="3964">
                  <c:v>25.286873326466367</c:v>
                </c:pt>
                <c:pt idx="3965">
                  <c:v>25.281218210795942</c:v>
                </c:pt>
                <c:pt idx="3966">
                  <c:v>25.276029927419028</c:v>
                </c:pt>
                <c:pt idx="3967">
                  <c:v>25.271736247688182</c:v>
                </c:pt>
                <c:pt idx="3968">
                  <c:v>25.285958086714071</c:v>
                </c:pt>
                <c:pt idx="3969">
                  <c:v>25.300840779273919</c:v>
                </c:pt>
                <c:pt idx="3970">
                  <c:v>25.295024664350919</c:v>
                </c:pt>
                <c:pt idx="3971">
                  <c:v>25.289513644048743</c:v>
                </c:pt>
                <c:pt idx="3972">
                  <c:v>25.283771315451652</c:v>
                </c:pt>
                <c:pt idx="3973">
                  <c:v>25.278449602865262</c:v>
                </c:pt>
                <c:pt idx="3974">
                  <c:v>25.273289005046085</c:v>
                </c:pt>
                <c:pt idx="3975">
                  <c:v>25.26809607363116</c:v>
                </c:pt>
                <c:pt idx="3976">
                  <c:v>25.264346840912467</c:v>
                </c:pt>
                <c:pt idx="3977">
                  <c:v>25.261534458626294</c:v>
                </c:pt>
                <c:pt idx="3978">
                  <c:v>25.257085631959285</c:v>
                </c:pt>
                <c:pt idx="3979">
                  <c:v>25.251397799305941</c:v>
                </c:pt>
                <c:pt idx="3980">
                  <c:v>25.246096038043952</c:v>
                </c:pt>
                <c:pt idx="3981">
                  <c:v>25.242207186774237</c:v>
                </c:pt>
                <c:pt idx="3982">
                  <c:v>25.236495555306956</c:v>
                </c:pt>
                <c:pt idx="3983">
                  <c:v>25.231385875430714</c:v>
                </c:pt>
                <c:pt idx="3984">
                  <c:v>25.226789528174226</c:v>
                </c:pt>
                <c:pt idx="3985">
                  <c:v>25.220989047592212</c:v>
                </c:pt>
                <c:pt idx="3986">
                  <c:v>25.215479888800857</c:v>
                </c:pt>
                <c:pt idx="3987">
                  <c:v>25.227884403922243</c:v>
                </c:pt>
                <c:pt idx="3988">
                  <c:v>25.222581475393891</c:v>
                </c:pt>
                <c:pt idx="3989">
                  <c:v>25.216909187084138</c:v>
                </c:pt>
                <c:pt idx="3990">
                  <c:v>25.211187382371786</c:v>
                </c:pt>
                <c:pt idx="3991">
                  <c:v>25.205505007975471</c:v>
                </c:pt>
                <c:pt idx="3992">
                  <c:v>25.199736435747198</c:v>
                </c:pt>
                <c:pt idx="3993">
                  <c:v>25.194857745546418</c:v>
                </c:pt>
                <c:pt idx="3994">
                  <c:v>25.189911985288695</c:v>
                </c:pt>
                <c:pt idx="3995">
                  <c:v>25.184186989670245</c:v>
                </c:pt>
                <c:pt idx="3996">
                  <c:v>25.178515835148634</c:v>
                </c:pt>
                <c:pt idx="3997">
                  <c:v>25.172896266388648</c:v>
                </c:pt>
                <c:pt idx="3998">
                  <c:v>25.167136941970909</c:v>
                </c:pt>
                <c:pt idx="3999">
                  <c:v>25.217214696434919</c:v>
                </c:pt>
                <c:pt idx="4000">
                  <c:v>25.212267843310538</c:v>
                </c:pt>
                <c:pt idx="4001">
                  <c:v>25.207310778881059</c:v>
                </c:pt>
                <c:pt idx="4002">
                  <c:v>25.20281582851484</c:v>
                </c:pt>
                <c:pt idx="4003">
                  <c:v>25.197234593139601</c:v>
                </c:pt>
                <c:pt idx="4004">
                  <c:v>25.191590656636226</c:v>
                </c:pt>
                <c:pt idx="4005">
                  <c:v>25.187061386509257</c:v>
                </c:pt>
                <c:pt idx="4006">
                  <c:v>25.181450757689394</c:v>
                </c:pt>
                <c:pt idx="4007">
                  <c:v>25.176527813564686</c:v>
                </c:pt>
                <c:pt idx="4008">
                  <c:v>25.170772173946755</c:v>
                </c:pt>
                <c:pt idx="4009">
                  <c:v>25.165024837666159</c:v>
                </c:pt>
                <c:pt idx="4010">
                  <c:v>25.162102700340462</c:v>
                </c:pt>
                <c:pt idx="4011">
                  <c:v>25.158184425999359</c:v>
                </c:pt>
                <c:pt idx="4012">
                  <c:v>25.152897086892185</c:v>
                </c:pt>
                <c:pt idx="4013">
                  <c:v>25.14720753883465</c:v>
                </c:pt>
                <c:pt idx="4014">
                  <c:v>25.142146191167072</c:v>
                </c:pt>
                <c:pt idx="4015">
                  <c:v>25.142076341504506</c:v>
                </c:pt>
                <c:pt idx="4016">
                  <c:v>25.147164865023971</c:v>
                </c:pt>
                <c:pt idx="4017">
                  <c:v>25.141763015915661</c:v>
                </c:pt>
                <c:pt idx="4018">
                  <c:v>25.136015560314199</c:v>
                </c:pt>
                <c:pt idx="4019">
                  <c:v>25.131631333593678</c:v>
                </c:pt>
                <c:pt idx="4020">
                  <c:v>25.126900295922155</c:v>
                </c:pt>
                <c:pt idx="4021">
                  <c:v>25.122216138867721</c:v>
                </c:pt>
                <c:pt idx="4022">
                  <c:v>25.11662523938902</c:v>
                </c:pt>
                <c:pt idx="4023">
                  <c:v>25.110922765741119</c:v>
                </c:pt>
                <c:pt idx="4024">
                  <c:v>25.10738427025797</c:v>
                </c:pt>
                <c:pt idx="4025">
                  <c:v>25.101854741721887</c:v>
                </c:pt>
                <c:pt idx="4026">
                  <c:v>25.113125943154035</c:v>
                </c:pt>
                <c:pt idx="4027">
                  <c:v>25.107787269793619</c:v>
                </c:pt>
                <c:pt idx="4028">
                  <c:v>25.102459153062963</c:v>
                </c:pt>
                <c:pt idx="4029">
                  <c:v>25.097752304622478</c:v>
                </c:pt>
                <c:pt idx="4030">
                  <c:v>25.093379339334927</c:v>
                </c:pt>
                <c:pt idx="4031">
                  <c:v>25.087848549184972</c:v>
                </c:pt>
                <c:pt idx="4032">
                  <c:v>25.087590423052522</c:v>
                </c:pt>
                <c:pt idx="4033">
                  <c:v>25.081937571480989</c:v>
                </c:pt>
                <c:pt idx="4034">
                  <c:v>25.076263300460198</c:v>
                </c:pt>
                <c:pt idx="4035">
                  <c:v>25.086242609474692</c:v>
                </c:pt>
                <c:pt idx="4036">
                  <c:v>25.083453883396647</c:v>
                </c:pt>
                <c:pt idx="4037">
                  <c:v>25.104397895920979</c:v>
                </c:pt>
                <c:pt idx="4038">
                  <c:v>25.100399007024375</c:v>
                </c:pt>
                <c:pt idx="4039">
                  <c:v>25.094856602624848</c:v>
                </c:pt>
                <c:pt idx="4040">
                  <c:v>25.089390815431944</c:v>
                </c:pt>
                <c:pt idx="4041">
                  <c:v>25.09609542428646</c:v>
                </c:pt>
                <c:pt idx="4042">
                  <c:v>25.090888370398659</c:v>
                </c:pt>
                <c:pt idx="4043">
                  <c:v>25.085815554727827</c:v>
                </c:pt>
                <c:pt idx="4044">
                  <c:v>25.080177718777609</c:v>
                </c:pt>
                <c:pt idx="4045">
                  <c:v>25.074648414114151</c:v>
                </c:pt>
                <c:pt idx="4046">
                  <c:v>25.074759516739356</c:v>
                </c:pt>
                <c:pt idx="4047">
                  <c:v>25.069523779333913</c:v>
                </c:pt>
                <c:pt idx="4048">
                  <c:v>25.063829964840256</c:v>
                </c:pt>
                <c:pt idx="4049">
                  <c:v>25.058361419150401</c:v>
                </c:pt>
                <c:pt idx="4050">
                  <c:v>25.053210195950257</c:v>
                </c:pt>
                <c:pt idx="4051">
                  <c:v>25.047541673108608</c:v>
                </c:pt>
                <c:pt idx="4052">
                  <c:v>25.042567132862438</c:v>
                </c:pt>
                <c:pt idx="4053">
                  <c:v>25.042580121336311</c:v>
                </c:pt>
                <c:pt idx="4054">
                  <c:v>25.038297871170958</c:v>
                </c:pt>
                <c:pt idx="4055">
                  <c:v>25.033221724820599</c:v>
                </c:pt>
                <c:pt idx="4056">
                  <c:v>25.027721041685034</c:v>
                </c:pt>
                <c:pt idx="4057">
                  <c:v>25.022544402323224</c:v>
                </c:pt>
                <c:pt idx="4058">
                  <c:v>25.02242713491351</c:v>
                </c:pt>
                <c:pt idx="4059">
                  <c:v>25.020086103910508</c:v>
                </c:pt>
                <c:pt idx="4060">
                  <c:v>25.017645371103512</c:v>
                </c:pt>
                <c:pt idx="4061">
                  <c:v>25.012242548485307</c:v>
                </c:pt>
                <c:pt idx="4062">
                  <c:v>25.013272823119024</c:v>
                </c:pt>
                <c:pt idx="4063">
                  <c:v>25.009818425382601</c:v>
                </c:pt>
                <c:pt idx="4064">
                  <c:v>25.004614492375765</c:v>
                </c:pt>
                <c:pt idx="4065">
                  <c:v>24.999434602033848</c:v>
                </c:pt>
                <c:pt idx="4066">
                  <c:v>24.993931873566414</c:v>
                </c:pt>
                <c:pt idx="4067">
                  <c:v>24.988513545438838</c:v>
                </c:pt>
                <c:pt idx="4068">
                  <c:v>24.988117970508853</c:v>
                </c:pt>
                <c:pt idx="4069">
                  <c:v>24.982603295557922</c:v>
                </c:pt>
                <c:pt idx="4070">
                  <c:v>25.002127229882351</c:v>
                </c:pt>
                <c:pt idx="4071">
                  <c:v>24.997383529286921</c:v>
                </c:pt>
                <c:pt idx="4072">
                  <c:v>24.991803394415435</c:v>
                </c:pt>
                <c:pt idx="4073">
                  <c:v>24.98629021270321</c:v>
                </c:pt>
                <c:pt idx="4074">
                  <c:v>24.980706216934003</c:v>
                </c:pt>
                <c:pt idx="4075">
                  <c:v>24.975069715767162</c:v>
                </c:pt>
                <c:pt idx="4076">
                  <c:v>24.971226024277396</c:v>
                </c:pt>
                <c:pt idx="4077">
                  <c:v>24.965767072052991</c:v>
                </c:pt>
                <c:pt idx="4078">
                  <c:v>24.960637114611071</c:v>
                </c:pt>
                <c:pt idx="4079">
                  <c:v>24.955082892550969</c:v>
                </c:pt>
                <c:pt idx="4080">
                  <c:v>24.949624537947091</c:v>
                </c:pt>
                <c:pt idx="4081">
                  <c:v>24.945513750823231</c:v>
                </c:pt>
                <c:pt idx="4082">
                  <c:v>24.940592921831033</c:v>
                </c:pt>
                <c:pt idx="4083">
                  <c:v>24.94343437850306</c:v>
                </c:pt>
                <c:pt idx="4084">
                  <c:v>24.939052786727839</c:v>
                </c:pt>
                <c:pt idx="4085">
                  <c:v>24.933674667645597</c:v>
                </c:pt>
                <c:pt idx="4086">
                  <c:v>24.929056269453355</c:v>
                </c:pt>
                <c:pt idx="4087">
                  <c:v>24.923792029616308</c:v>
                </c:pt>
                <c:pt idx="4088">
                  <c:v>24.920276815905314</c:v>
                </c:pt>
                <c:pt idx="4089">
                  <c:v>24.914733026445969</c:v>
                </c:pt>
                <c:pt idx="4090">
                  <c:v>24.909308326640282</c:v>
                </c:pt>
                <c:pt idx="4091">
                  <c:v>24.905235345347361</c:v>
                </c:pt>
                <c:pt idx="4092">
                  <c:v>24.930185956888515</c:v>
                </c:pt>
                <c:pt idx="4093">
                  <c:v>24.924733183319265</c:v>
                </c:pt>
                <c:pt idx="4094">
                  <c:v>24.920140685881272</c:v>
                </c:pt>
                <c:pt idx="4095">
                  <c:v>24.917020420604306</c:v>
                </c:pt>
                <c:pt idx="4096">
                  <c:v>24.913996465833389</c:v>
                </c:pt>
                <c:pt idx="4097">
                  <c:v>24.914136084836102</c:v>
                </c:pt>
                <c:pt idx="4098">
                  <c:v>24.908561029274264</c:v>
                </c:pt>
                <c:pt idx="4099">
                  <c:v>24.940390515888744</c:v>
                </c:pt>
                <c:pt idx="4100">
                  <c:v>24.935518763576013</c:v>
                </c:pt>
                <c:pt idx="4101">
                  <c:v>24.930568782913266</c:v>
                </c:pt>
                <c:pt idx="4102">
                  <c:v>24.925572413274971</c:v>
                </c:pt>
                <c:pt idx="4103">
                  <c:v>24.922007821371974</c:v>
                </c:pt>
                <c:pt idx="4104">
                  <c:v>24.91672328392308</c:v>
                </c:pt>
                <c:pt idx="4105">
                  <c:v>24.911539242631203</c:v>
                </c:pt>
                <c:pt idx="4106">
                  <c:v>24.906208697053881</c:v>
                </c:pt>
                <c:pt idx="4107">
                  <c:v>24.900971235043148</c:v>
                </c:pt>
                <c:pt idx="4108">
                  <c:v>24.895807173634168</c:v>
                </c:pt>
                <c:pt idx="4109">
                  <c:v>24.890683088333983</c:v>
                </c:pt>
                <c:pt idx="4110">
                  <c:v>24.886147963125943</c:v>
                </c:pt>
                <c:pt idx="4111">
                  <c:v>24.881792995447341</c:v>
                </c:pt>
                <c:pt idx="4112">
                  <c:v>24.876240108122118</c:v>
                </c:pt>
                <c:pt idx="4113">
                  <c:v>24.871006428988498</c:v>
                </c:pt>
                <c:pt idx="4114">
                  <c:v>24.865533842829581</c:v>
                </c:pt>
                <c:pt idx="4115">
                  <c:v>24.859979560901436</c:v>
                </c:pt>
                <c:pt idx="4116">
                  <c:v>24.855151693822201</c:v>
                </c:pt>
                <c:pt idx="4117">
                  <c:v>24.849750633999413</c:v>
                </c:pt>
                <c:pt idx="4118">
                  <c:v>24.844230903989217</c:v>
                </c:pt>
                <c:pt idx="4119">
                  <c:v>24.839305956129092</c:v>
                </c:pt>
                <c:pt idx="4120">
                  <c:v>24.842419579196161</c:v>
                </c:pt>
                <c:pt idx="4121">
                  <c:v>24.836910151161891</c:v>
                </c:pt>
                <c:pt idx="4122">
                  <c:v>24.842106159975529</c:v>
                </c:pt>
                <c:pt idx="4123">
                  <c:v>24.836935938987018</c:v>
                </c:pt>
                <c:pt idx="4124">
                  <c:v>24.831447480677213</c:v>
                </c:pt>
                <c:pt idx="4125">
                  <c:v>24.826057054476458</c:v>
                </c:pt>
                <c:pt idx="4126">
                  <c:v>24.820748973475038</c:v>
                </c:pt>
                <c:pt idx="4127">
                  <c:v>24.815730807611057</c:v>
                </c:pt>
                <c:pt idx="4128">
                  <c:v>24.812321347358445</c:v>
                </c:pt>
                <c:pt idx="4129">
                  <c:v>24.806833149867682</c:v>
                </c:pt>
                <c:pt idx="4130">
                  <c:v>24.801891642487732</c:v>
                </c:pt>
                <c:pt idx="4131">
                  <c:v>24.796888445921056</c:v>
                </c:pt>
                <c:pt idx="4132">
                  <c:v>24.791738287018518</c:v>
                </c:pt>
                <c:pt idx="4133">
                  <c:v>24.786901422936495</c:v>
                </c:pt>
                <c:pt idx="4134">
                  <c:v>24.784053684987544</c:v>
                </c:pt>
                <c:pt idx="4135">
                  <c:v>24.779679702977798</c:v>
                </c:pt>
                <c:pt idx="4136">
                  <c:v>24.775703145740881</c:v>
                </c:pt>
                <c:pt idx="4137">
                  <c:v>24.770900096548043</c:v>
                </c:pt>
                <c:pt idx="4138">
                  <c:v>24.767259382928636</c:v>
                </c:pt>
                <c:pt idx="4139">
                  <c:v>24.778946465263587</c:v>
                </c:pt>
                <c:pt idx="4140">
                  <c:v>24.773994921169326</c:v>
                </c:pt>
                <c:pt idx="4141">
                  <c:v>24.769678952324274</c:v>
                </c:pt>
                <c:pt idx="4142">
                  <c:v>24.764502699716918</c:v>
                </c:pt>
                <c:pt idx="4143">
                  <c:v>24.759154281081216</c:v>
                </c:pt>
                <c:pt idx="4144">
                  <c:v>24.754167185180037</c:v>
                </c:pt>
                <c:pt idx="4145">
                  <c:v>24.748786245375843</c:v>
                </c:pt>
                <c:pt idx="4146">
                  <c:v>24.743383560875312</c:v>
                </c:pt>
                <c:pt idx="4147">
                  <c:v>24.738406812447476</c:v>
                </c:pt>
                <c:pt idx="4148">
                  <c:v>24.733012873284775</c:v>
                </c:pt>
                <c:pt idx="4149">
                  <c:v>24.727898711523867</c:v>
                </c:pt>
                <c:pt idx="4150">
                  <c:v>24.72245167261174</c:v>
                </c:pt>
                <c:pt idx="4151">
                  <c:v>24.717129886849904</c:v>
                </c:pt>
                <c:pt idx="4152">
                  <c:v>24.712050543314582</c:v>
                </c:pt>
                <c:pt idx="4153">
                  <c:v>24.706604772704388</c:v>
                </c:pt>
                <c:pt idx="4154">
                  <c:v>24.701568669731465</c:v>
                </c:pt>
                <c:pt idx="4155">
                  <c:v>24.696862542682666</c:v>
                </c:pt>
                <c:pt idx="4156">
                  <c:v>24.692078099404075</c:v>
                </c:pt>
                <c:pt idx="4157">
                  <c:v>24.686724253936454</c:v>
                </c:pt>
                <c:pt idx="4158">
                  <c:v>24.683708767299994</c:v>
                </c:pt>
                <c:pt idx="4159">
                  <c:v>24.678518037263117</c:v>
                </c:pt>
                <c:pt idx="4160">
                  <c:v>24.674158328140454</c:v>
                </c:pt>
                <c:pt idx="4161">
                  <c:v>24.669331923135406</c:v>
                </c:pt>
                <c:pt idx="4162">
                  <c:v>24.665543923385187</c:v>
                </c:pt>
                <c:pt idx="4163">
                  <c:v>24.660939084516542</c:v>
                </c:pt>
                <c:pt idx="4164">
                  <c:v>24.661142643345233</c:v>
                </c:pt>
                <c:pt idx="4165">
                  <c:v>24.656433395521464</c:v>
                </c:pt>
                <c:pt idx="4166">
                  <c:v>24.659568782599077</c:v>
                </c:pt>
                <c:pt idx="4167">
                  <c:v>24.654179138688857</c:v>
                </c:pt>
                <c:pt idx="4168">
                  <c:v>24.648747933407954</c:v>
                </c:pt>
                <c:pt idx="4169">
                  <c:v>24.643565941715199</c:v>
                </c:pt>
                <c:pt idx="4170">
                  <c:v>24.638396899189214</c:v>
                </c:pt>
                <c:pt idx="4171">
                  <c:v>24.633181972263145</c:v>
                </c:pt>
                <c:pt idx="4172">
                  <c:v>24.627947984756837</c:v>
                </c:pt>
                <c:pt idx="4173">
                  <c:v>24.623458505581262</c:v>
                </c:pt>
                <c:pt idx="4174">
                  <c:v>24.618661768027923</c:v>
                </c:pt>
                <c:pt idx="4175">
                  <c:v>24.613247686006329</c:v>
                </c:pt>
                <c:pt idx="4176">
                  <c:v>24.608257058923758</c:v>
                </c:pt>
                <c:pt idx="4177">
                  <c:v>24.603604054745595</c:v>
                </c:pt>
                <c:pt idx="4178">
                  <c:v>24.598730644465462</c:v>
                </c:pt>
                <c:pt idx="4179">
                  <c:v>24.593958721480934</c:v>
                </c:pt>
                <c:pt idx="4180">
                  <c:v>24.5886215360105</c:v>
                </c:pt>
                <c:pt idx="4181">
                  <c:v>24.583892593479177</c:v>
                </c:pt>
                <c:pt idx="4182">
                  <c:v>24.578574256250732</c:v>
                </c:pt>
                <c:pt idx="4183">
                  <c:v>24.57348844516136</c:v>
                </c:pt>
                <c:pt idx="4184">
                  <c:v>24.570081620746585</c:v>
                </c:pt>
                <c:pt idx="4185">
                  <c:v>24.566240452680649</c:v>
                </c:pt>
                <c:pt idx="4186">
                  <c:v>24.563885197662788</c:v>
                </c:pt>
                <c:pt idx="4187">
                  <c:v>24.560279060305291</c:v>
                </c:pt>
                <c:pt idx="4188">
                  <c:v>24.555087293907636</c:v>
                </c:pt>
                <c:pt idx="4189">
                  <c:v>24.551396836887676</c:v>
                </c:pt>
                <c:pt idx="4190">
                  <c:v>24.546945931033147</c:v>
                </c:pt>
                <c:pt idx="4191">
                  <c:v>24.548119898856662</c:v>
                </c:pt>
                <c:pt idx="4192">
                  <c:v>24.542826382147023</c:v>
                </c:pt>
                <c:pt idx="4193">
                  <c:v>24.538393155302749</c:v>
                </c:pt>
                <c:pt idx="4194">
                  <c:v>24.533533000173897</c:v>
                </c:pt>
                <c:pt idx="4195">
                  <c:v>24.52819061144351</c:v>
                </c:pt>
                <c:pt idx="4196">
                  <c:v>24.522893565582002</c:v>
                </c:pt>
                <c:pt idx="4197">
                  <c:v>24.518837244553009</c:v>
                </c:pt>
                <c:pt idx="4198">
                  <c:v>24.514365602080996</c:v>
                </c:pt>
                <c:pt idx="4199">
                  <c:v>24.512378940234665</c:v>
                </c:pt>
                <c:pt idx="4200">
                  <c:v>24.507340245726127</c:v>
                </c:pt>
                <c:pt idx="4201">
                  <c:v>24.50402016612302</c:v>
                </c:pt>
                <c:pt idx="4202">
                  <c:v>24.499299818910401</c:v>
                </c:pt>
                <c:pt idx="4203">
                  <c:v>24.494584362483298</c:v>
                </c:pt>
                <c:pt idx="4204">
                  <c:v>24.48957242223522</c:v>
                </c:pt>
                <c:pt idx="4205">
                  <c:v>24.486153116253767</c:v>
                </c:pt>
                <c:pt idx="4206">
                  <c:v>24.481562793931435</c:v>
                </c:pt>
                <c:pt idx="4207">
                  <c:v>24.476342329066725</c:v>
                </c:pt>
                <c:pt idx="4208">
                  <c:v>24.474175180883492</c:v>
                </c:pt>
                <c:pt idx="4209">
                  <c:v>24.469149154346123</c:v>
                </c:pt>
                <c:pt idx="4210">
                  <c:v>24.464390159621047</c:v>
                </c:pt>
                <c:pt idx="4211">
                  <c:v>24.460214464872667</c:v>
                </c:pt>
                <c:pt idx="4212">
                  <c:v>24.459033953577691</c:v>
                </c:pt>
                <c:pt idx="4213">
                  <c:v>24.455154149893072</c:v>
                </c:pt>
                <c:pt idx="4214">
                  <c:v>24.454489960868198</c:v>
                </c:pt>
                <c:pt idx="4215">
                  <c:v>24.459387662879895</c:v>
                </c:pt>
                <c:pt idx="4216">
                  <c:v>24.454654330534552</c:v>
                </c:pt>
                <c:pt idx="4217">
                  <c:v>24.449445886257937</c:v>
                </c:pt>
                <c:pt idx="4218">
                  <c:v>24.448591187430925</c:v>
                </c:pt>
                <c:pt idx="4219">
                  <c:v>24.443318773358495</c:v>
                </c:pt>
                <c:pt idx="4220">
                  <c:v>24.438070203577109</c:v>
                </c:pt>
                <c:pt idx="4221">
                  <c:v>24.433697102074181</c:v>
                </c:pt>
                <c:pt idx="4222">
                  <c:v>24.430848607713191</c:v>
                </c:pt>
                <c:pt idx="4223">
                  <c:v>24.426536158401579</c:v>
                </c:pt>
                <c:pt idx="4224">
                  <c:v>24.422140444063452</c:v>
                </c:pt>
                <c:pt idx="4225">
                  <c:v>24.417685026816148</c:v>
                </c:pt>
                <c:pt idx="4226">
                  <c:v>24.412428389005104</c:v>
                </c:pt>
                <c:pt idx="4227">
                  <c:v>24.407659997387523</c:v>
                </c:pt>
                <c:pt idx="4228">
                  <c:v>24.402574591192508</c:v>
                </c:pt>
                <c:pt idx="4229">
                  <c:v>24.39925066671173</c:v>
                </c:pt>
                <c:pt idx="4230">
                  <c:v>24.396654545343324</c:v>
                </c:pt>
                <c:pt idx="4231">
                  <c:v>24.3918225351294</c:v>
                </c:pt>
                <c:pt idx="4232">
                  <c:v>24.388559990501509</c:v>
                </c:pt>
                <c:pt idx="4233">
                  <c:v>24.386819921600409</c:v>
                </c:pt>
                <c:pt idx="4234">
                  <c:v>24.383371994451061</c:v>
                </c:pt>
                <c:pt idx="4235">
                  <c:v>24.37919593373757</c:v>
                </c:pt>
                <c:pt idx="4236">
                  <c:v>24.374088338537693</c:v>
                </c:pt>
                <c:pt idx="4237">
                  <c:v>24.369638583430465</c:v>
                </c:pt>
                <c:pt idx="4238">
                  <c:v>24.369226419197343</c:v>
                </c:pt>
                <c:pt idx="4239">
                  <c:v>24.36426023259607</c:v>
                </c:pt>
                <c:pt idx="4240">
                  <c:v>24.360501604126416</c:v>
                </c:pt>
                <c:pt idx="4241">
                  <c:v>24.35534270848699</c:v>
                </c:pt>
                <c:pt idx="4242">
                  <c:v>24.351070491099598</c:v>
                </c:pt>
                <c:pt idx="4243">
                  <c:v>24.346113780402064</c:v>
                </c:pt>
                <c:pt idx="4244">
                  <c:v>24.340903619349003</c:v>
                </c:pt>
                <c:pt idx="4245">
                  <c:v>24.336164319758492</c:v>
                </c:pt>
                <c:pt idx="4246">
                  <c:v>24.331491022214362</c:v>
                </c:pt>
                <c:pt idx="4247">
                  <c:v>24.326510730516727</c:v>
                </c:pt>
                <c:pt idx="4248">
                  <c:v>24.321358000927923</c:v>
                </c:pt>
                <c:pt idx="4249">
                  <c:v>24.320505356154865</c:v>
                </c:pt>
                <c:pt idx="4250">
                  <c:v>24.315611941914423</c:v>
                </c:pt>
                <c:pt idx="4251">
                  <c:v>24.310986296881481</c:v>
                </c:pt>
                <c:pt idx="4252">
                  <c:v>24.306018361459195</c:v>
                </c:pt>
                <c:pt idx="4253">
                  <c:v>24.301140753804855</c:v>
                </c:pt>
                <c:pt idx="4254">
                  <c:v>24.295908713524053</c:v>
                </c:pt>
                <c:pt idx="4255">
                  <c:v>24.291062528984028</c:v>
                </c:pt>
                <c:pt idx="4256">
                  <c:v>24.286397230864885</c:v>
                </c:pt>
                <c:pt idx="4257">
                  <c:v>24.281226475868294</c:v>
                </c:pt>
                <c:pt idx="4258">
                  <c:v>24.27601150205399</c:v>
                </c:pt>
                <c:pt idx="4259">
                  <c:v>24.270835685041156</c:v>
                </c:pt>
                <c:pt idx="4260">
                  <c:v>24.265866142423747</c:v>
                </c:pt>
                <c:pt idx="4261">
                  <c:v>24.260660394435661</c:v>
                </c:pt>
                <c:pt idx="4262">
                  <c:v>24.255769621530398</c:v>
                </c:pt>
                <c:pt idx="4263">
                  <c:v>24.254957379291685</c:v>
                </c:pt>
                <c:pt idx="4264">
                  <c:v>24.253122514455519</c:v>
                </c:pt>
                <c:pt idx="4265">
                  <c:v>24.247991066520576</c:v>
                </c:pt>
                <c:pt idx="4266">
                  <c:v>24.242923803174723</c:v>
                </c:pt>
                <c:pt idx="4267">
                  <c:v>24.241900113722277</c:v>
                </c:pt>
                <c:pt idx="4268">
                  <c:v>24.237001880620785</c:v>
                </c:pt>
                <c:pt idx="4269">
                  <c:v>24.231892185109004</c:v>
                </c:pt>
                <c:pt idx="4270">
                  <c:v>24.226928247664393</c:v>
                </c:pt>
                <c:pt idx="4271">
                  <c:v>24.222855342859052</c:v>
                </c:pt>
                <c:pt idx="4272">
                  <c:v>24.217712259524578</c:v>
                </c:pt>
                <c:pt idx="4273">
                  <c:v>24.214070922690581</c:v>
                </c:pt>
                <c:pt idx="4274">
                  <c:v>24.208997584261539</c:v>
                </c:pt>
                <c:pt idx="4275">
                  <c:v>24.205409228701818</c:v>
                </c:pt>
                <c:pt idx="4276">
                  <c:v>24.200407748101682</c:v>
                </c:pt>
                <c:pt idx="4277">
                  <c:v>24.201177485342694</c:v>
                </c:pt>
                <c:pt idx="4278">
                  <c:v>24.19621523136729</c:v>
                </c:pt>
                <c:pt idx="4279">
                  <c:v>24.191180912213937</c:v>
                </c:pt>
                <c:pt idx="4280">
                  <c:v>24.186700039769025</c:v>
                </c:pt>
                <c:pt idx="4281">
                  <c:v>24.181819290486807</c:v>
                </c:pt>
                <c:pt idx="4282">
                  <c:v>24.178067428295979</c:v>
                </c:pt>
                <c:pt idx="4283">
                  <c:v>24.172963969350942</c:v>
                </c:pt>
                <c:pt idx="4284">
                  <c:v>24.169845245557571</c:v>
                </c:pt>
                <c:pt idx="4285">
                  <c:v>24.165159357345598</c:v>
                </c:pt>
                <c:pt idx="4286">
                  <c:v>24.160121824381349</c:v>
                </c:pt>
                <c:pt idx="4287">
                  <c:v>24.155325717008349</c:v>
                </c:pt>
                <c:pt idx="4288">
                  <c:v>24.150834891739361</c:v>
                </c:pt>
                <c:pt idx="4289">
                  <c:v>24.146135030290562</c:v>
                </c:pt>
                <c:pt idx="4290">
                  <c:v>24.140980510771175</c:v>
                </c:pt>
                <c:pt idx="4291">
                  <c:v>24.135947320793338</c:v>
                </c:pt>
                <c:pt idx="4292">
                  <c:v>24.132706840275954</c:v>
                </c:pt>
                <c:pt idx="4293">
                  <c:v>24.164699597433142</c:v>
                </c:pt>
                <c:pt idx="4294">
                  <c:v>24.160290862209646</c:v>
                </c:pt>
                <c:pt idx="4295">
                  <c:v>24.155240096940929</c:v>
                </c:pt>
                <c:pt idx="4296">
                  <c:v>24.150162653080727</c:v>
                </c:pt>
                <c:pt idx="4297">
                  <c:v>24.145013331147108</c:v>
                </c:pt>
                <c:pt idx="4298">
                  <c:v>24.140167308162663</c:v>
                </c:pt>
                <c:pt idx="4299">
                  <c:v>24.135132938818789</c:v>
                </c:pt>
                <c:pt idx="4300">
                  <c:v>24.13024633737265</c:v>
                </c:pt>
                <c:pt idx="4301">
                  <c:v>24.125283832625694</c:v>
                </c:pt>
                <c:pt idx="4302">
                  <c:v>24.120525499140815</c:v>
                </c:pt>
                <c:pt idx="4303">
                  <c:v>24.115702980609964</c:v>
                </c:pt>
                <c:pt idx="4304">
                  <c:v>24.110628098611006</c:v>
                </c:pt>
                <c:pt idx="4305">
                  <c:v>24.105589538811099</c:v>
                </c:pt>
                <c:pt idx="4306">
                  <c:v>24.100551515621877</c:v>
                </c:pt>
                <c:pt idx="4307">
                  <c:v>24.095540259490228</c:v>
                </c:pt>
                <c:pt idx="4308">
                  <c:v>24.090607096143337</c:v>
                </c:pt>
                <c:pt idx="4309">
                  <c:v>24.085503069369899</c:v>
                </c:pt>
                <c:pt idx="4310">
                  <c:v>24.080971308216103</c:v>
                </c:pt>
                <c:pt idx="4311">
                  <c:v>24.07592987464778</c:v>
                </c:pt>
                <c:pt idx="4312">
                  <c:v>24.070950295201488</c:v>
                </c:pt>
                <c:pt idx="4313">
                  <c:v>24.06639329921877</c:v>
                </c:pt>
                <c:pt idx="4314">
                  <c:v>24.061425535567651</c:v>
                </c:pt>
                <c:pt idx="4315">
                  <c:v>24.056704096805476</c:v>
                </c:pt>
                <c:pt idx="4316">
                  <c:v>24.051872459214646</c:v>
                </c:pt>
                <c:pt idx="4317">
                  <c:v>24.051904121656015</c:v>
                </c:pt>
                <c:pt idx="4318">
                  <c:v>24.046897253435027</c:v>
                </c:pt>
                <c:pt idx="4319">
                  <c:v>24.043638081321252</c:v>
                </c:pt>
                <c:pt idx="4320">
                  <c:v>24.038663726325765</c:v>
                </c:pt>
                <c:pt idx="4321">
                  <c:v>24.035392719927142</c:v>
                </c:pt>
                <c:pt idx="4322">
                  <c:v>24.099709008938085</c:v>
                </c:pt>
                <c:pt idx="4323">
                  <c:v>24.09494908202182</c:v>
                </c:pt>
                <c:pt idx="4324">
                  <c:v>24.089886411400066</c:v>
                </c:pt>
                <c:pt idx="4325">
                  <c:v>24.085481542425907</c:v>
                </c:pt>
                <c:pt idx="4326">
                  <c:v>24.080650793706873</c:v>
                </c:pt>
                <c:pt idx="4327">
                  <c:v>24.076333060562451</c:v>
                </c:pt>
                <c:pt idx="4328">
                  <c:v>24.071575046064009</c:v>
                </c:pt>
                <c:pt idx="4329">
                  <c:v>24.06658398255589</c:v>
                </c:pt>
                <c:pt idx="4330">
                  <c:v>24.061626425484544</c:v>
                </c:pt>
                <c:pt idx="4331">
                  <c:v>24.057488304353807</c:v>
                </c:pt>
                <c:pt idx="4332">
                  <c:v>24.05241966781249</c:v>
                </c:pt>
                <c:pt idx="4333">
                  <c:v>24.047655283928044</c:v>
                </c:pt>
                <c:pt idx="4334">
                  <c:v>24.043082356502651</c:v>
                </c:pt>
                <c:pt idx="4335">
                  <c:v>24.038500195396985</c:v>
                </c:pt>
                <c:pt idx="4336">
                  <c:v>24.033460216469887</c:v>
                </c:pt>
                <c:pt idx="4337">
                  <c:v>24.035236865152513</c:v>
                </c:pt>
                <c:pt idx="4338">
                  <c:v>24.030795694807061</c:v>
                </c:pt>
                <c:pt idx="4339">
                  <c:v>24.025924850913132</c:v>
                </c:pt>
                <c:pt idx="4340">
                  <c:v>24.021665667442846</c:v>
                </c:pt>
                <c:pt idx="4341">
                  <c:v>24.016868191910309</c:v>
                </c:pt>
                <c:pt idx="4342">
                  <c:v>24.016415189105505</c:v>
                </c:pt>
                <c:pt idx="4343">
                  <c:v>24.016593306114263</c:v>
                </c:pt>
                <c:pt idx="4344">
                  <c:v>24.012234701489902</c:v>
                </c:pt>
                <c:pt idx="4345">
                  <c:v>24.009441672373622</c:v>
                </c:pt>
                <c:pt idx="4346">
                  <c:v>24.005915251914718</c:v>
                </c:pt>
                <c:pt idx="4347">
                  <c:v>24.001457743822094</c:v>
                </c:pt>
                <c:pt idx="4348">
                  <c:v>23.997556690404714</c:v>
                </c:pt>
                <c:pt idx="4349">
                  <c:v>23.992560207256691</c:v>
                </c:pt>
                <c:pt idx="4350">
                  <c:v>23.987525649839309</c:v>
                </c:pt>
                <c:pt idx="4351">
                  <c:v>23.983990231721567</c:v>
                </c:pt>
                <c:pt idx="4352">
                  <c:v>23.981647207621375</c:v>
                </c:pt>
                <c:pt idx="4353">
                  <c:v>24.002187047044536</c:v>
                </c:pt>
                <c:pt idx="4354">
                  <c:v>23.997516242997836</c:v>
                </c:pt>
                <c:pt idx="4355">
                  <c:v>23.992574902466451</c:v>
                </c:pt>
                <c:pt idx="4356">
                  <c:v>23.987575838330031</c:v>
                </c:pt>
                <c:pt idx="4357">
                  <c:v>23.984058224822576</c:v>
                </c:pt>
                <c:pt idx="4358">
                  <c:v>23.979194295916141</c:v>
                </c:pt>
                <c:pt idx="4359">
                  <c:v>23.97422382594193</c:v>
                </c:pt>
                <c:pt idx="4360">
                  <c:v>23.969418814099274</c:v>
                </c:pt>
                <c:pt idx="4361">
                  <c:v>23.965050034757741</c:v>
                </c:pt>
                <c:pt idx="4362">
                  <c:v>23.960549819988508</c:v>
                </c:pt>
                <c:pt idx="4363">
                  <c:v>23.956525884010563</c:v>
                </c:pt>
                <c:pt idx="4364">
                  <c:v>23.951622887918042</c:v>
                </c:pt>
                <c:pt idx="4365">
                  <c:v>23.949900901290864</c:v>
                </c:pt>
                <c:pt idx="4366">
                  <c:v>23.945091170954683</c:v>
                </c:pt>
                <c:pt idx="4367">
                  <c:v>23.942102644014934</c:v>
                </c:pt>
                <c:pt idx="4368">
                  <c:v>23.940337838431603</c:v>
                </c:pt>
                <c:pt idx="4369">
                  <c:v>23.935648864192174</c:v>
                </c:pt>
                <c:pt idx="4370">
                  <c:v>23.930702044719041</c:v>
                </c:pt>
                <c:pt idx="4371">
                  <c:v>23.925690380181251</c:v>
                </c:pt>
                <c:pt idx="4372">
                  <c:v>23.940555742608645</c:v>
                </c:pt>
                <c:pt idx="4373">
                  <c:v>23.935646953745469</c:v>
                </c:pt>
                <c:pt idx="4374">
                  <c:v>23.932459704019173</c:v>
                </c:pt>
                <c:pt idx="4375">
                  <c:v>23.928214871356758</c:v>
                </c:pt>
                <c:pt idx="4376">
                  <c:v>23.927496744395139</c:v>
                </c:pt>
                <c:pt idx="4377">
                  <c:v>23.922520069618624</c:v>
                </c:pt>
                <c:pt idx="4378">
                  <c:v>23.917771346048745</c:v>
                </c:pt>
                <c:pt idx="4379">
                  <c:v>23.912898016166167</c:v>
                </c:pt>
                <c:pt idx="4380">
                  <c:v>23.90844585465079</c:v>
                </c:pt>
                <c:pt idx="4381">
                  <c:v>23.903582028875036</c:v>
                </c:pt>
                <c:pt idx="4382">
                  <c:v>23.898623066113444</c:v>
                </c:pt>
                <c:pt idx="4383">
                  <c:v>23.895614717277205</c:v>
                </c:pt>
                <c:pt idx="4384">
                  <c:v>23.891311335878047</c:v>
                </c:pt>
                <c:pt idx="4385">
                  <c:v>23.886747790910313</c:v>
                </c:pt>
                <c:pt idx="4386">
                  <c:v>23.883534065694189</c:v>
                </c:pt>
                <c:pt idx="4387">
                  <c:v>23.878970541604289</c:v>
                </c:pt>
                <c:pt idx="4388">
                  <c:v>23.876578505750658</c:v>
                </c:pt>
                <c:pt idx="4389">
                  <c:v>23.876018042700156</c:v>
                </c:pt>
                <c:pt idx="4390">
                  <c:v>23.871111900400425</c:v>
                </c:pt>
                <c:pt idx="4391">
                  <c:v>23.866390445473225</c:v>
                </c:pt>
                <c:pt idx="4392">
                  <c:v>23.863597628942152</c:v>
                </c:pt>
                <c:pt idx="4393">
                  <c:v>23.858643787621524</c:v>
                </c:pt>
                <c:pt idx="4394">
                  <c:v>23.853829751037075</c:v>
                </c:pt>
                <c:pt idx="4395">
                  <c:v>23.848898965151275</c:v>
                </c:pt>
                <c:pt idx="4396">
                  <c:v>23.844114757770694</c:v>
                </c:pt>
                <c:pt idx="4397">
                  <c:v>23.83922532070234</c:v>
                </c:pt>
                <c:pt idx="4398">
                  <c:v>23.834386096478127</c:v>
                </c:pt>
                <c:pt idx="4399">
                  <c:v>23.829704624400499</c:v>
                </c:pt>
                <c:pt idx="4400">
                  <c:v>23.824840492833705</c:v>
                </c:pt>
                <c:pt idx="4401">
                  <c:v>23.820111995104202</c:v>
                </c:pt>
                <c:pt idx="4402">
                  <c:v>23.81587952192665</c:v>
                </c:pt>
                <c:pt idx="4403">
                  <c:v>23.811037321429797</c:v>
                </c:pt>
                <c:pt idx="4404">
                  <c:v>23.806476943037669</c:v>
                </c:pt>
                <c:pt idx="4405">
                  <c:v>23.801529236522537</c:v>
                </c:pt>
                <c:pt idx="4406">
                  <c:v>23.797209879044967</c:v>
                </c:pt>
                <c:pt idx="4407">
                  <c:v>23.792479564942358</c:v>
                </c:pt>
                <c:pt idx="4408">
                  <c:v>23.787590096996219</c:v>
                </c:pt>
                <c:pt idx="4409">
                  <c:v>23.783441399563138</c:v>
                </c:pt>
                <c:pt idx="4410">
                  <c:v>23.778514566945084</c:v>
                </c:pt>
                <c:pt idx="4411">
                  <c:v>23.773591605069409</c:v>
                </c:pt>
                <c:pt idx="4412">
                  <c:v>23.770482856434459</c:v>
                </c:pt>
                <c:pt idx="4413">
                  <c:v>23.766012322713042</c:v>
                </c:pt>
                <c:pt idx="4414">
                  <c:v>23.761371575086564</c:v>
                </c:pt>
                <c:pt idx="4415">
                  <c:v>23.759472707618009</c:v>
                </c:pt>
                <c:pt idx="4416">
                  <c:v>23.755879808261479</c:v>
                </c:pt>
                <c:pt idx="4417">
                  <c:v>23.750981051565894</c:v>
                </c:pt>
                <c:pt idx="4418">
                  <c:v>23.74608618344952</c:v>
                </c:pt>
                <c:pt idx="4419">
                  <c:v>23.741372323371976</c:v>
                </c:pt>
                <c:pt idx="4420">
                  <c:v>23.73668882290557</c:v>
                </c:pt>
                <c:pt idx="4421">
                  <c:v>23.733390902139536</c:v>
                </c:pt>
                <c:pt idx="4422">
                  <c:v>23.729655032081766</c:v>
                </c:pt>
                <c:pt idx="4423">
                  <c:v>23.725267322797613</c:v>
                </c:pt>
                <c:pt idx="4424">
                  <c:v>23.721021260640132</c:v>
                </c:pt>
                <c:pt idx="4425">
                  <c:v>23.720727552798955</c:v>
                </c:pt>
                <c:pt idx="4426">
                  <c:v>23.715988487117347</c:v>
                </c:pt>
                <c:pt idx="4427">
                  <c:v>23.711177354909687</c:v>
                </c:pt>
                <c:pt idx="4428">
                  <c:v>23.759266130556519</c:v>
                </c:pt>
                <c:pt idx="4429">
                  <c:v>23.754756626483527</c:v>
                </c:pt>
                <c:pt idx="4430">
                  <c:v>23.750130668741495</c:v>
                </c:pt>
                <c:pt idx="4431">
                  <c:v>23.746031915817326</c:v>
                </c:pt>
                <c:pt idx="4432">
                  <c:v>23.741932530978769</c:v>
                </c:pt>
                <c:pt idx="4433">
                  <c:v>23.738567418900264</c:v>
                </c:pt>
                <c:pt idx="4434">
                  <c:v>23.733672329571846</c:v>
                </c:pt>
                <c:pt idx="4435">
                  <c:v>23.730123208979471</c:v>
                </c:pt>
                <c:pt idx="4436">
                  <c:v>23.729830303343245</c:v>
                </c:pt>
                <c:pt idx="4437">
                  <c:v>23.725643564353593</c:v>
                </c:pt>
                <c:pt idx="4438">
                  <c:v>23.720924286367254</c:v>
                </c:pt>
                <c:pt idx="4439">
                  <c:v>23.719904902760888</c:v>
                </c:pt>
                <c:pt idx="4440">
                  <c:v>23.715651260807228</c:v>
                </c:pt>
                <c:pt idx="4441">
                  <c:v>23.710937768722662</c:v>
                </c:pt>
                <c:pt idx="4442">
                  <c:v>23.706440324316539</c:v>
                </c:pt>
                <c:pt idx="4443">
                  <c:v>23.702385821561137</c:v>
                </c:pt>
                <c:pt idx="4444">
                  <c:v>23.706013978380827</c:v>
                </c:pt>
                <c:pt idx="4445">
                  <c:v>23.744107404849771</c:v>
                </c:pt>
                <c:pt idx="4446">
                  <c:v>23.739314787589784</c:v>
                </c:pt>
                <c:pt idx="4447">
                  <c:v>23.734542236273107</c:v>
                </c:pt>
                <c:pt idx="4448">
                  <c:v>23.730161084456103</c:v>
                </c:pt>
                <c:pt idx="4449">
                  <c:v>23.725387414506667</c:v>
                </c:pt>
                <c:pt idx="4450">
                  <c:v>23.720663705089095</c:v>
                </c:pt>
                <c:pt idx="4451">
                  <c:v>23.717539461354828</c:v>
                </c:pt>
                <c:pt idx="4452">
                  <c:v>23.712770249158684</c:v>
                </c:pt>
                <c:pt idx="4453">
                  <c:v>23.730050318599197</c:v>
                </c:pt>
                <c:pt idx="4454">
                  <c:v>23.72522411388745</c:v>
                </c:pt>
                <c:pt idx="4455">
                  <c:v>23.720607756555211</c:v>
                </c:pt>
                <c:pt idx="4456">
                  <c:v>23.716707754591969</c:v>
                </c:pt>
                <c:pt idx="4457">
                  <c:v>23.711968595772756</c:v>
                </c:pt>
                <c:pt idx="4458">
                  <c:v>23.708485940040049</c:v>
                </c:pt>
                <c:pt idx="4459">
                  <c:v>23.703776306724652</c:v>
                </c:pt>
                <c:pt idx="4460">
                  <c:v>23.699720613985797</c:v>
                </c:pt>
                <c:pt idx="4461">
                  <c:v>23.695446820897018</c:v>
                </c:pt>
                <c:pt idx="4462">
                  <c:v>23.690758670247757</c:v>
                </c:pt>
                <c:pt idx="4463">
                  <c:v>23.686274343629297</c:v>
                </c:pt>
                <c:pt idx="4464">
                  <c:v>23.686917512678654</c:v>
                </c:pt>
                <c:pt idx="4465">
                  <c:v>23.6825849472146</c:v>
                </c:pt>
                <c:pt idx="4466">
                  <c:v>23.67801030523523</c:v>
                </c:pt>
                <c:pt idx="4467">
                  <c:v>23.67624687867108</c:v>
                </c:pt>
                <c:pt idx="4468">
                  <c:v>23.671638346943041</c:v>
                </c:pt>
                <c:pt idx="4469">
                  <c:v>23.669097902029542</c:v>
                </c:pt>
                <c:pt idx="4470">
                  <c:v>23.664460711950849</c:v>
                </c:pt>
                <c:pt idx="4471">
                  <c:v>23.660181540879105</c:v>
                </c:pt>
                <c:pt idx="4472">
                  <c:v>23.65835634049385</c:v>
                </c:pt>
                <c:pt idx="4473">
                  <c:v>23.655864670903874</c:v>
                </c:pt>
                <c:pt idx="4474">
                  <c:v>23.652953165293479</c:v>
                </c:pt>
                <c:pt idx="4475">
                  <c:v>23.648153744351941</c:v>
                </c:pt>
                <c:pt idx="4476">
                  <c:v>23.643502260395742</c:v>
                </c:pt>
                <c:pt idx="4477">
                  <c:v>23.640786953712389</c:v>
                </c:pt>
                <c:pt idx="4478">
                  <c:v>23.636195447852479</c:v>
                </c:pt>
                <c:pt idx="4479">
                  <c:v>23.633195887258008</c:v>
                </c:pt>
                <c:pt idx="4480">
                  <c:v>23.628483960300663</c:v>
                </c:pt>
                <c:pt idx="4481">
                  <c:v>23.624362709302254</c:v>
                </c:pt>
                <c:pt idx="4482">
                  <c:v>23.61956450983217</c:v>
                </c:pt>
                <c:pt idx="4483">
                  <c:v>23.615196739675511</c:v>
                </c:pt>
                <c:pt idx="4484">
                  <c:v>23.611223384920848</c:v>
                </c:pt>
                <c:pt idx="4485">
                  <c:v>23.606856900092694</c:v>
                </c:pt>
                <c:pt idx="4486">
                  <c:v>23.602615541753039</c:v>
                </c:pt>
                <c:pt idx="4487">
                  <c:v>23.598386142146094</c:v>
                </c:pt>
                <c:pt idx="4488">
                  <c:v>23.595443580483455</c:v>
                </c:pt>
                <c:pt idx="4489">
                  <c:v>23.602388100925143</c:v>
                </c:pt>
                <c:pt idx="4490">
                  <c:v>23.597964648394552</c:v>
                </c:pt>
                <c:pt idx="4491">
                  <c:v>23.593608248963335</c:v>
                </c:pt>
                <c:pt idx="4492">
                  <c:v>23.589021799616631</c:v>
                </c:pt>
                <c:pt idx="4493">
                  <c:v>23.584668720904961</c:v>
                </c:pt>
                <c:pt idx="4494">
                  <c:v>23.580019285097389</c:v>
                </c:pt>
                <c:pt idx="4495">
                  <c:v>25.794191371803212</c:v>
                </c:pt>
                <c:pt idx="4496">
                  <c:v>25.790258871177837</c:v>
                </c:pt>
                <c:pt idx="4497">
                  <c:v>25.78605467389043</c:v>
                </c:pt>
                <c:pt idx="4498">
                  <c:v>25.783991715005897</c:v>
                </c:pt>
                <c:pt idx="4499">
                  <c:v>25.779890417339683</c:v>
                </c:pt>
                <c:pt idx="4500">
                  <c:v>25.775872457472229</c:v>
                </c:pt>
                <c:pt idx="4501">
                  <c:v>25.771056149290192</c:v>
                </c:pt>
                <c:pt idx="4502">
                  <c:v>25.769720985070499</c:v>
                </c:pt>
                <c:pt idx="4503">
                  <c:v>25.764581630251122</c:v>
                </c:pt>
                <c:pt idx="4504">
                  <c:v>25.759504169803922</c:v>
                </c:pt>
                <c:pt idx="4505">
                  <c:v>25.754281971374652</c:v>
                </c:pt>
                <c:pt idx="4506">
                  <c:v>25.750716813202459</c:v>
                </c:pt>
                <c:pt idx="4507">
                  <c:v>25.745853392695107</c:v>
                </c:pt>
                <c:pt idx="4508">
                  <c:v>25.742716558893491</c:v>
                </c:pt>
                <c:pt idx="4509">
                  <c:v>25.738116033655075</c:v>
                </c:pt>
                <c:pt idx="4510">
                  <c:v>25.733053655460438</c:v>
                </c:pt>
                <c:pt idx="4511">
                  <c:v>25.729874744219877</c:v>
                </c:pt>
                <c:pt idx="4512">
                  <c:v>25.72472561562461</c:v>
                </c:pt>
                <c:pt idx="4513">
                  <c:v>25.719603831787158</c:v>
                </c:pt>
                <c:pt idx="4514">
                  <c:v>25.71440325435163</c:v>
                </c:pt>
                <c:pt idx="4515">
                  <c:v>25.714416180814027</c:v>
                </c:pt>
                <c:pt idx="4516">
                  <c:v>25.709658554167845</c:v>
                </c:pt>
                <c:pt idx="4517">
                  <c:v>25.705666454406654</c:v>
                </c:pt>
                <c:pt idx="4518">
                  <c:v>25.700755859559468</c:v>
                </c:pt>
                <c:pt idx="4519">
                  <c:v>25.695607451792878</c:v>
                </c:pt>
                <c:pt idx="4520">
                  <c:v>25.691096104949477</c:v>
                </c:pt>
                <c:pt idx="4521">
                  <c:v>25.690224557387957</c:v>
                </c:pt>
                <c:pt idx="4522">
                  <c:v>25.685170536631659</c:v>
                </c:pt>
                <c:pt idx="4523">
                  <c:v>25.680253296104119</c:v>
                </c:pt>
                <c:pt idx="4524">
                  <c:v>25.675089530325877</c:v>
                </c:pt>
                <c:pt idx="4525">
                  <c:v>25.677055606800405</c:v>
                </c:pt>
                <c:pt idx="4526">
                  <c:v>25.675451009671171</c:v>
                </c:pt>
                <c:pt idx="4527">
                  <c:v>25.670267012398941</c:v>
                </c:pt>
                <c:pt idx="4528">
                  <c:v>25.666215305645345</c:v>
                </c:pt>
                <c:pt idx="4529">
                  <c:v>25.666029080910622</c:v>
                </c:pt>
                <c:pt idx="4530">
                  <c:v>25.661514881676837</c:v>
                </c:pt>
                <c:pt idx="4531">
                  <c:v>25.65662417414714</c:v>
                </c:pt>
                <c:pt idx="4532">
                  <c:v>25.651443760081438</c:v>
                </c:pt>
                <c:pt idx="4533">
                  <c:v>25.646477443004414</c:v>
                </c:pt>
                <c:pt idx="4534">
                  <c:v>25.641586376126444</c:v>
                </c:pt>
                <c:pt idx="4535">
                  <c:v>25.63683405439059</c:v>
                </c:pt>
                <c:pt idx="4536">
                  <c:v>25.632080092698001</c:v>
                </c:pt>
                <c:pt idx="4537">
                  <c:v>25.627261951957397</c:v>
                </c:pt>
                <c:pt idx="4538">
                  <c:v>25.628548217537428</c:v>
                </c:pt>
                <c:pt idx="4539">
                  <c:v>25.624068064226979</c:v>
                </c:pt>
                <c:pt idx="4540">
                  <c:v>25.63465524480532</c:v>
                </c:pt>
                <c:pt idx="4541">
                  <c:v>25.630202522725586</c:v>
                </c:pt>
                <c:pt idx="4542">
                  <c:v>25.62523764785422</c:v>
                </c:pt>
                <c:pt idx="4543">
                  <c:v>25.620382790975668</c:v>
                </c:pt>
                <c:pt idx="4544">
                  <c:v>25.615623328217719</c:v>
                </c:pt>
                <c:pt idx="4545">
                  <c:v>25.614235755057162</c:v>
                </c:pt>
                <c:pt idx="4546">
                  <c:v>25.609222406656627</c:v>
                </c:pt>
                <c:pt idx="4547">
                  <c:v>25.604061893132549</c:v>
                </c:pt>
                <c:pt idx="4548">
                  <c:v>25.59921489286322</c:v>
                </c:pt>
                <c:pt idx="4549">
                  <c:v>25.594232746905959</c:v>
                </c:pt>
                <c:pt idx="4550">
                  <c:v>25.589787794637125</c:v>
                </c:pt>
                <c:pt idx="4551">
                  <c:v>25.621916370121202</c:v>
                </c:pt>
                <c:pt idx="4552">
                  <c:v>25.616886279209361</c:v>
                </c:pt>
                <c:pt idx="4553">
                  <c:v>25.612223309138439</c:v>
                </c:pt>
                <c:pt idx="4554">
                  <c:v>25.607158835405333</c:v>
                </c:pt>
                <c:pt idx="4555">
                  <c:v>25.605761348970585</c:v>
                </c:pt>
                <c:pt idx="4556">
                  <c:v>25.601833828705356</c:v>
                </c:pt>
                <c:pt idx="4557">
                  <c:v>25.597699410121574</c:v>
                </c:pt>
                <c:pt idx="4558">
                  <c:v>25.593063868550665</c:v>
                </c:pt>
                <c:pt idx="4559">
                  <c:v>25.589096216071884</c:v>
                </c:pt>
                <c:pt idx="4560">
                  <c:v>25.58399201807655</c:v>
                </c:pt>
                <c:pt idx="4561">
                  <c:v>25.581762582835879</c:v>
                </c:pt>
                <c:pt idx="4562">
                  <c:v>25.576685478966542</c:v>
                </c:pt>
                <c:pt idx="4563">
                  <c:v>25.575667460847271</c:v>
                </c:pt>
                <c:pt idx="4564">
                  <c:v>25.572354840813482</c:v>
                </c:pt>
                <c:pt idx="4565">
                  <c:v>25.567371295858809</c:v>
                </c:pt>
                <c:pt idx="4566">
                  <c:v>25.563127042877557</c:v>
                </c:pt>
                <c:pt idx="4567">
                  <c:v>25.558164519320041</c:v>
                </c:pt>
                <c:pt idx="4568">
                  <c:v>25.553113637572064</c:v>
                </c:pt>
                <c:pt idx="4569">
                  <c:v>25.54808321706161</c:v>
                </c:pt>
                <c:pt idx="4570">
                  <c:v>25.543355465452031</c:v>
                </c:pt>
                <c:pt idx="4571">
                  <c:v>25.538485601723796</c:v>
                </c:pt>
                <c:pt idx="4572">
                  <c:v>25.5356344746601</c:v>
                </c:pt>
                <c:pt idx="4573">
                  <c:v>25.531140357817581</c:v>
                </c:pt>
                <c:pt idx="4574">
                  <c:v>25.526243039427868</c:v>
                </c:pt>
                <c:pt idx="4575">
                  <c:v>25.522227965686405</c:v>
                </c:pt>
                <c:pt idx="4576">
                  <c:v>25.521366996287927</c:v>
                </c:pt>
                <c:pt idx="4577">
                  <c:v>25.518944800342702</c:v>
                </c:pt>
                <c:pt idx="4578">
                  <c:v>25.514140235899493</c:v>
                </c:pt>
                <c:pt idx="4579">
                  <c:v>25.509634817826338</c:v>
                </c:pt>
                <c:pt idx="4580">
                  <c:v>25.504547747704724</c:v>
                </c:pt>
                <c:pt idx="4581">
                  <c:v>25.500386686681818</c:v>
                </c:pt>
                <c:pt idx="4582">
                  <c:v>25.495860848296477</c:v>
                </c:pt>
                <c:pt idx="4583">
                  <c:v>25.491275629941619</c:v>
                </c:pt>
                <c:pt idx="4584">
                  <c:v>25.486357421749684</c:v>
                </c:pt>
                <c:pt idx="4585">
                  <c:v>25.481854397235296</c:v>
                </c:pt>
                <c:pt idx="4586">
                  <c:v>25.476736778751192</c:v>
                </c:pt>
                <c:pt idx="4587">
                  <c:v>25.471778378698946</c:v>
                </c:pt>
                <c:pt idx="4588">
                  <c:v>25.466694003579988</c:v>
                </c:pt>
                <c:pt idx="4589">
                  <c:v>25.461643711190952</c:v>
                </c:pt>
                <c:pt idx="4590">
                  <c:v>25.458065138357242</c:v>
                </c:pt>
                <c:pt idx="4591">
                  <c:v>25.453250232827859</c:v>
                </c:pt>
                <c:pt idx="4592">
                  <c:v>25.448320624722079</c:v>
                </c:pt>
                <c:pt idx="4593">
                  <c:v>25.443334072470254</c:v>
                </c:pt>
                <c:pt idx="4594">
                  <c:v>25.438234904000328</c:v>
                </c:pt>
                <c:pt idx="4595">
                  <c:v>25.433951754169691</c:v>
                </c:pt>
                <c:pt idx="4596">
                  <c:v>25.428873726832414</c:v>
                </c:pt>
                <c:pt idx="4597">
                  <c:v>25.423945759303635</c:v>
                </c:pt>
                <c:pt idx="4598">
                  <c:v>25.419171071700731</c:v>
                </c:pt>
                <c:pt idx="4599">
                  <c:v>25.417074249972707</c:v>
                </c:pt>
                <c:pt idx="4600">
                  <c:v>25.412220372103562</c:v>
                </c:pt>
                <c:pt idx="4601">
                  <c:v>25.40833539155069</c:v>
                </c:pt>
                <c:pt idx="4602">
                  <c:v>25.40402068922484</c:v>
                </c:pt>
                <c:pt idx="4603">
                  <c:v>25.399012109710032</c:v>
                </c:pt>
                <c:pt idx="4604">
                  <c:v>25.39414810524806</c:v>
                </c:pt>
                <c:pt idx="4605">
                  <c:v>25.389443332065046</c:v>
                </c:pt>
                <c:pt idx="4606">
                  <c:v>25.385958651206355</c:v>
                </c:pt>
                <c:pt idx="4607">
                  <c:v>25.381127384955803</c:v>
                </c:pt>
                <c:pt idx="4608">
                  <c:v>25.377098457746605</c:v>
                </c:pt>
                <c:pt idx="4609">
                  <c:v>25.373001078415012</c:v>
                </c:pt>
                <c:pt idx="4610">
                  <c:v>25.368264223787925</c:v>
                </c:pt>
                <c:pt idx="4611">
                  <c:v>25.36401668261281</c:v>
                </c:pt>
                <c:pt idx="4612">
                  <c:v>25.360230933331533</c:v>
                </c:pt>
                <c:pt idx="4613">
                  <c:v>25.35629262307582</c:v>
                </c:pt>
                <c:pt idx="4614">
                  <c:v>25.351713329075277</c:v>
                </c:pt>
                <c:pt idx="4615">
                  <c:v>25.347259396874772</c:v>
                </c:pt>
                <c:pt idx="4616">
                  <c:v>25.34285444610985</c:v>
                </c:pt>
                <c:pt idx="4617">
                  <c:v>25.338277841166402</c:v>
                </c:pt>
                <c:pt idx="4618">
                  <c:v>25.333468459084532</c:v>
                </c:pt>
                <c:pt idx="4619">
                  <c:v>25.32842562169148</c:v>
                </c:pt>
                <c:pt idx="4620">
                  <c:v>25.323805546858583</c:v>
                </c:pt>
                <c:pt idx="4621">
                  <c:v>25.319665497951739</c:v>
                </c:pt>
                <c:pt idx="4622">
                  <c:v>25.314692633701608</c:v>
                </c:pt>
                <c:pt idx="4623">
                  <c:v>25.310152756567383</c:v>
                </c:pt>
                <c:pt idx="4624">
                  <c:v>25.305233151610672</c:v>
                </c:pt>
                <c:pt idx="4625">
                  <c:v>25.301289637204391</c:v>
                </c:pt>
                <c:pt idx="4626">
                  <c:v>25.296333838256963</c:v>
                </c:pt>
                <c:pt idx="4627">
                  <c:v>25.29177486101954</c:v>
                </c:pt>
                <c:pt idx="4628">
                  <c:v>25.286831538794942</c:v>
                </c:pt>
                <c:pt idx="4629">
                  <c:v>25.290104583869017</c:v>
                </c:pt>
                <c:pt idx="4630">
                  <c:v>25.285079936429309</c:v>
                </c:pt>
                <c:pt idx="4631">
                  <c:v>25.280111059770249</c:v>
                </c:pt>
                <c:pt idx="4632">
                  <c:v>25.275240772367635</c:v>
                </c:pt>
                <c:pt idx="4633">
                  <c:v>25.270658673120074</c:v>
                </c:pt>
                <c:pt idx="4634">
                  <c:v>25.26588819873221</c:v>
                </c:pt>
                <c:pt idx="4635">
                  <c:v>25.264515724029856</c:v>
                </c:pt>
                <c:pt idx="4636">
                  <c:v>25.260473040876683</c:v>
                </c:pt>
                <c:pt idx="4637">
                  <c:v>25.256764128306816</c:v>
                </c:pt>
                <c:pt idx="4638">
                  <c:v>25.252305760464058</c:v>
                </c:pt>
                <c:pt idx="4639">
                  <c:v>25.255339432241737</c:v>
                </c:pt>
                <c:pt idx="4640">
                  <c:v>25.250334299150914</c:v>
                </c:pt>
                <c:pt idx="4641">
                  <c:v>25.247970638093193</c:v>
                </c:pt>
                <c:pt idx="4642">
                  <c:v>25.242982522697137</c:v>
                </c:pt>
                <c:pt idx="4643">
                  <c:v>25.23816955120159</c:v>
                </c:pt>
                <c:pt idx="4644">
                  <c:v>25.233857048640761</c:v>
                </c:pt>
                <c:pt idx="4645">
                  <c:v>25.228907635818754</c:v>
                </c:pt>
                <c:pt idx="4646">
                  <c:v>25.24942601785439</c:v>
                </c:pt>
                <c:pt idx="4647">
                  <c:v>25.244526447708839</c:v>
                </c:pt>
                <c:pt idx="4648">
                  <c:v>25.239670498442806</c:v>
                </c:pt>
                <c:pt idx="4649">
                  <c:v>25.235102028818829</c:v>
                </c:pt>
                <c:pt idx="4650">
                  <c:v>25.230182837126474</c:v>
                </c:pt>
                <c:pt idx="4651">
                  <c:v>25.225272790592793</c:v>
                </c:pt>
                <c:pt idx="4652">
                  <c:v>25.232480081775474</c:v>
                </c:pt>
                <c:pt idx="4653">
                  <c:v>25.244347743919466</c:v>
                </c:pt>
                <c:pt idx="4654">
                  <c:v>25.23943126782514</c:v>
                </c:pt>
                <c:pt idx="4655">
                  <c:v>25.235395565670444</c:v>
                </c:pt>
                <c:pt idx="4656">
                  <c:v>25.230721819899152</c:v>
                </c:pt>
                <c:pt idx="4657">
                  <c:v>25.226141579342254</c:v>
                </c:pt>
                <c:pt idx="4658">
                  <c:v>25.22131608282136</c:v>
                </c:pt>
                <c:pt idx="4659">
                  <c:v>25.216946647240331</c:v>
                </c:pt>
                <c:pt idx="4660">
                  <c:v>25.215542446800406</c:v>
                </c:pt>
                <c:pt idx="4661">
                  <c:v>25.210871397973285</c:v>
                </c:pt>
                <c:pt idx="4662">
                  <c:v>25.207722593808285</c:v>
                </c:pt>
                <c:pt idx="4663">
                  <c:v>25.202767599907528</c:v>
                </c:pt>
                <c:pt idx="4664">
                  <c:v>25.199967534004809</c:v>
                </c:pt>
                <c:pt idx="4665">
                  <c:v>25.195360629795317</c:v>
                </c:pt>
                <c:pt idx="4666">
                  <c:v>25.19234936677282</c:v>
                </c:pt>
                <c:pt idx="4667">
                  <c:v>25.188010592176674</c:v>
                </c:pt>
                <c:pt idx="4668">
                  <c:v>25.184833362063245</c:v>
                </c:pt>
                <c:pt idx="4669">
                  <c:v>25.18120058808616</c:v>
                </c:pt>
                <c:pt idx="4670">
                  <c:v>25.188049515829732</c:v>
                </c:pt>
                <c:pt idx="4671">
                  <c:v>25.183400228540116</c:v>
                </c:pt>
                <c:pt idx="4672">
                  <c:v>25.178519960146666</c:v>
                </c:pt>
                <c:pt idx="4673">
                  <c:v>25.173661973424178</c:v>
                </c:pt>
                <c:pt idx="4674">
                  <c:v>25.169055965528774</c:v>
                </c:pt>
                <c:pt idx="4675">
                  <c:v>25.164772282644854</c:v>
                </c:pt>
                <c:pt idx="4676">
                  <c:v>25.159841109765587</c:v>
                </c:pt>
                <c:pt idx="4677">
                  <c:v>25.154967125899486</c:v>
                </c:pt>
                <c:pt idx="4678">
                  <c:v>25.150376038036708</c:v>
                </c:pt>
                <c:pt idx="4679">
                  <c:v>25.1494473830729</c:v>
                </c:pt>
                <c:pt idx="4680">
                  <c:v>25.144745294982901</c:v>
                </c:pt>
                <c:pt idx="4681">
                  <c:v>25.140373239001054</c:v>
                </c:pt>
                <c:pt idx="4682">
                  <c:v>25.135437717647292</c:v>
                </c:pt>
                <c:pt idx="4683">
                  <c:v>25.131913950043032</c:v>
                </c:pt>
                <c:pt idx="4684">
                  <c:v>25.127074310480548</c:v>
                </c:pt>
                <c:pt idx="4685">
                  <c:v>25.124351684919002</c:v>
                </c:pt>
                <c:pt idx="4686">
                  <c:v>25.119997941157202</c:v>
                </c:pt>
                <c:pt idx="4687">
                  <c:v>25.116446302142283</c:v>
                </c:pt>
                <c:pt idx="4688">
                  <c:v>25.112034561810244</c:v>
                </c:pt>
                <c:pt idx="4689">
                  <c:v>25.108164397038941</c:v>
                </c:pt>
                <c:pt idx="4690">
                  <c:v>25.103305795267676</c:v>
                </c:pt>
                <c:pt idx="4691">
                  <c:v>25.098666293528872</c:v>
                </c:pt>
                <c:pt idx="4692">
                  <c:v>25.095024599586871</c:v>
                </c:pt>
                <c:pt idx="4693">
                  <c:v>25.090346617381073</c:v>
                </c:pt>
                <c:pt idx="4694">
                  <c:v>25.086192574275643</c:v>
                </c:pt>
                <c:pt idx="4695">
                  <c:v>25.081316558589041</c:v>
                </c:pt>
                <c:pt idx="4696">
                  <c:v>25.076487963091573</c:v>
                </c:pt>
                <c:pt idx="4697">
                  <c:v>25.07215641620202</c:v>
                </c:pt>
                <c:pt idx="4698">
                  <c:v>25.067300010177288</c:v>
                </c:pt>
                <c:pt idx="4699">
                  <c:v>25.062775677626981</c:v>
                </c:pt>
                <c:pt idx="4700">
                  <c:v>25.058867244150033</c:v>
                </c:pt>
                <c:pt idx="4701">
                  <c:v>25.054977157443545</c:v>
                </c:pt>
                <c:pt idx="4702">
                  <c:v>25.050981886318233</c:v>
                </c:pt>
                <c:pt idx="4703">
                  <c:v>25.047410237656425</c:v>
                </c:pt>
                <c:pt idx="4704">
                  <c:v>25.058390346115431</c:v>
                </c:pt>
                <c:pt idx="4705">
                  <c:v>25.054413358329089</c:v>
                </c:pt>
                <c:pt idx="4706">
                  <c:v>25.049983487826594</c:v>
                </c:pt>
                <c:pt idx="4707">
                  <c:v>25.045743193894452</c:v>
                </c:pt>
                <c:pt idx="4708">
                  <c:v>25.040978082403392</c:v>
                </c:pt>
                <c:pt idx="4709">
                  <c:v>25.036167965973181</c:v>
                </c:pt>
                <c:pt idx="4710">
                  <c:v>25.031324213335935</c:v>
                </c:pt>
                <c:pt idx="4711">
                  <c:v>25.027212651709021</c:v>
                </c:pt>
                <c:pt idx="4712">
                  <c:v>25.035468536582279</c:v>
                </c:pt>
                <c:pt idx="4713">
                  <c:v>25.030615698925022</c:v>
                </c:pt>
                <c:pt idx="4714">
                  <c:v>25.02596863790485</c:v>
                </c:pt>
                <c:pt idx="4715">
                  <c:v>25.021615887390752</c:v>
                </c:pt>
                <c:pt idx="4716">
                  <c:v>25.017546720044237</c:v>
                </c:pt>
                <c:pt idx="4717">
                  <c:v>25.012903079110963</c:v>
                </c:pt>
                <c:pt idx="4718">
                  <c:v>25.010867873491502</c:v>
                </c:pt>
                <c:pt idx="4719">
                  <c:v>25.006566660563976</c:v>
                </c:pt>
                <c:pt idx="4720">
                  <c:v>25.003358059680544</c:v>
                </c:pt>
                <c:pt idx="4721">
                  <c:v>24.999005116187643</c:v>
                </c:pt>
                <c:pt idx="4722">
                  <c:v>24.994545940873959</c:v>
                </c:pt>
                <c:pt idx="4723">
                  <c:v>25.042247867417878</c:v>
                </c:pt>
                <c:pt idx="4724">
                  <c:v>25.037431643036381</c:v>
                </c:pt>
                <c:pt idx="4725">
                  <c:v>25.032563735902869</c:v>
                </c:pt>
                <c:pt idx="4726">
                  <c:v>25.028183208500444</c:v>
                </c:pt>
                <c:pt idx="4727">
                  <c:v>25.024283067900811</c:v>
                </c:pt>
                <c:pt idx="4728">
                  <c:v>25.071696935747582</c:v>
                </c:pt>
                <c:pt idx="4729">
                  <c:v>25.069213216632324</c:v>
                </c:pt>
                <c:pt idx="4730">
                  <c:v>25.064378518013019</c:v>
                </c:pt>
                <c:pt idx="4731">
                  <c:v>25.060138269590901</c:v>
                </c:pt>
                <c:pt idx="4732">
                  <c:v>25.055427082304981</c:v>
                </c:pt>
                <c:pt idx="4733">
                  <c:v>25.051825038877631</c:v>
                </c:pt>
                <c:pt idx="4734">
                  <c:v>25.046971897936292</c:v>
                </c:pt>
                <c:pt idx="4735">
                  <c:v>25.043280414295062</c:v>
                </c:pt>
                <c:pt idx="4736">
                  <c:v>25.041975874652884</c:v>
                </c:pt>
                <c:pt idx="4737">
                  <c:v>25.037257408401892</c:v>
                </c:pt>
                <c:pt idx="4738">
                  <c:v>25.032915016823651</c:v>
                </c:pt>
                <c:pt idx="4739">
                  <c:v>25.028122397390565</c:v>
                </c:pt>
                <c:pt idx="4740">
                  <c:v>25.02354584630973</c:v>
                </c:pt>
                <c:pt idx="4741">
                  <c:v>25.018797934319529</c:v>
                </c:pt>
                <c:pt idx="4742">
                  <c:v>25.014691449728552</c:v>
                </c:pt>
                <c:pt idx="4743">
                  <c:v>25.010013808079925</c:v>
                </c:pt>
                <c:pt idx="4744">
                  <c:v>25.005733487750526</c:v>
                </c:pt>
                <c:pt idx="4745">
                  <c:v>25.001334268435251</c:v>
                </c:pt>
                <c:pt idx="4746">
                  <c:v>24.996522686618711</c:v>
                </c:pt>
                <c:pt idx="4747">
                  <c:v>24.991846939493843</c:v>
                </c:pt>
                <c:pt idx="4748">
                  <c:v>24.987076453464731</c:v>
                </c:pt>
                <c:pt idx="4749">
                  <c:v>24.983013790518083</c:v>
                </c:pt>
                <c:pt idx="4750">
                  <c:v>24.979362136791675</c:v>
                </c:pt>
                <c:pt idx="4751">
                  <c:v>24.979914966350332</c:v>
                </c:pt>
                <c:pt idx="4752">
                  <c:v>24.975894478673311</c:v>
                </c:pt>
                <c:pt idx="4753">
                  <c:v>24.971224280737246</c:v>
                </c:pt>
                <c:pt idx="4754">
                  <c:v>24.96658507244139</c:v>
                </c:pt>
                <c:pt idx="4755">
                  <c:v>24.962784799993461</c:v>
                </c:pt>
                <c:pt idx="4756">
                  <c:v>24.964695497240225</c:v>
                </c:pt>
                <c:pt idx="4757">
                  <c:v>24.959954095452037</c:v>
                </c:pt>
                <c:pt idx="4758">
                  <c:v>24.955276759731881</c:v>
                </c:pt>
                <c:pt idx="4759">
                  <c:v>24.950663733124994</c:v>
                </c:pt>
                <c:pt idx="4760">
                  <c:v>24.978784379489092</c:v>
                </c:pt>
                <c:pt idx="4761">
                  <c:v>24.974805326630353</c:v>
                </c:pt>
                <c:pt idx="4762">
                  <c:v>24.970138548925082</c:v>
                </c:pt>
                <c:pt idx="4763">
                  <c:v>24.965482788438113</c:v>
                </c:pt>
                <c:pt idx="4764">
                  <c:v>24.96068949334876</c:v>
                </c:pt>
                <c:pt idx="4765">
                  <c:v>24.956571090792327</c:v>
                </c:pt>
                <c:pt idx="4766">
                  <c:v>24.95191433994458</c:v>
                </c:pt>
                <c:pt idx="4767">
                  <c:v>24.947242059531725</c:v>
                </c:pt>
                <c:pt idx="4768">
                  <c:v>24.942587740427516</c:v>
                </c:pt>
                <c:pt idx="4769">
                  <c:v>24.938590625034028</c:v>
                </c:pt>
                <c:pt idx="4770">
                  <c:v>24.939220740226645</c:v>
                </c:pt>
                <c:pt idx="4771">
                  <c:v>24.93449625020089</c:v>
                </c:pt>
                <c:pt idx="4772">
                  <c:v>24.929775441693998</c:v>
                </c:pt>
                <c:pt idx="4773">
                  <c:v>24.928090921133823</c:v>
                </c:pt>
                <c:pt idx="4774">
                  <c:v>24.923617909162331</c:v>
                </c:pt>
                <c:pt idx="4775">
                  <c:v>24.922256091469929</c:v>
                </c:pt>
                <c:pt idx="4776">
                  <c:v>24.917461090050445</c:v>
                </c:pt>
                <c:pt idx="4777">
                  <c:v>24.912943449240256</c:v>
                </c:pt>
                <c:pt idx="4778">
                  <c:v>24.908463484548076</c:v>
                </c:pt>
                <c:pt idx="4779">
                  <c:v>24.905709857823606</c:v>
                </c:pt>
                <c:pt idx="4780">
                  <c:v>25.631590461468562</c:v>
                </c:pt>
                <c:pt idx="4781">
                  <c:v>25.627965402615786</c:v>
                </c:pt>
                <c:pt idx="4782">
                  <c:v>25.623909651162649</c:v>
                </c:pt>
                <c:pt idx="4783">
                  <c:v>25.619068247528205</c:v>
                </c:pt>
                <c:pt idx="4784">
                  <c:v>25.614194320956194</c:v>
                </c:pt>
                <c:pt idx="4785">
                  <c:v>25.611159584198923</c:v>
                </c:pt>
                <c:pt idx="4786">
                  <c:v>25.606581716479994</c:v>
                </c:pt>
                <c:pt idx="4787">
                  <c:v>25.603683564892208</c:v>
                </c:pt>
                <c:pt idx="4788">
                  <c:v>25.598850698284682</c:v>
                </c:pt>
                <c:pt idx="4789">
                  <c:v>25.594358878408681</c:v>
                </c:pt>
                <c:pt idx="4790">
                  <c:v>25.592189859692315</c:v>
                </c:pt>
                <c:pt idx="4791">
                  <c:v>25.589338421971387</c:v>
                </c:pt>
                <c:pt idx="4792">
                  <c:v>25.584511861256363</c:v>
                </c:pt>
                <c:pt idx="4793">
                  <c:v>25.599147208467844</c:v>
                </c:pt>
                <c:pt idx="4794">
                  <c:v>25.594282816122771</c:v>
                </c:pt>
                <c:pt idx="4795">
                  <c:v>25.590095125611825</c:v>
                </c:pt>
                <c:pt idx="4796">
                  <c:v>25.585214657578721</c:v>
                </c:pt>
                <c:pt idx="4797">
                  <c:v>25.581952641160694</c:v>
                </c:pt>
                <c:pt idx="4798">
                  <c:v>25.577146767918261</c:v>
                </c:pt>
                <c:pt idx="4799">
                  <c:v>25.572258527468474</c:v>
                </c:pt>
                <c:pt idx="4800">
                  <c:v>25.567362592125455</c:v>
                </c:pt>
                <c:pt idx="4801">
                  <c:v>25.562585206747151</c:v>
                </c:pt>
                <c:pt idx="4802">
                  <c:v>25.558463894733375</c:v>
                </c:pt>
                <c:pt idx="4803">
                  <c:v>25.553578551434573</c:v>
                </c:pt>
                <c:pt idx="4804">
                  <c:v>25.548756660348406</c:v>
                </c:pt>
                <c:pt idx="4805">
                  <c:v>25.544814655276049</c:v>
                </c:pt>
                <c:pt idx="4806">
                  <c:v>25.540029671713516</c:v>
                </c:pt>
                <c:pt idx="4807">
                  <c:v>25.539393378329081</c:v>
                </c:pt>
                <c:pt idx="4808">
                  <c:v>25.538310364884563</c:v>
                </c:pt>
                <c:pt idx="4809">
                  <c:v>25.536326020341473</c:v>
                </c:pt>
                <c:pt idx="4810">
                  <c:v>25.531545994610774</c:v>
                </c:pt>
                <c:pt idx="4811">
                  <c:v>25.527431682213425</c:v>
                </c:pt>
                <c:pt idx="4812">
                  <c:v>25.523580802451498</c:v>
                </c:pt>
                <c:pt idx="4813">
                  <c:v>25.518700975687189</c:v>
                </c:pt>
                <c:pt idx="4814">
                  <c:v>25.514077560161024</c:v>
                </c:pt>
                <c:pt idx="4815">
                  <c:v>25.515106566325439</c:v>
                </c:pt>
                <c:pt idx="4816">
                  <c:v>25.510700875830711</c:v>
                </c:pt>
                <c:pt idx="4817">
                  <c:v>25.50844009407091</c:v>
                </c:pt>
                <c:pt idx="4818">
                  <c:v>25.506096359387037</c:v>
                </c:pt>
                <c:pt idx="4819">
                  <c:v>25.501367847723536</c:v>
                </c:pt>
                <c:pt idx="4820">
                  <c:v>25.496729112569202</c:v>
                </c:pt>
                <c:pt idx="4821">
                  <c:v>25.491927484888613</c:v>
                </c:pt>
                <c:pt idx="4822">
                  <c:v>25.48735963025965</c:v>
                </c:pt>
                <c:pt idx="4823">
                  <c:v>25.4828766531759</c:v>
                </c:pt>
                <c:pt idx="4824">
                  <c:v>25.478842179831599</c:v>
                </c:pt>
                <c:pt idx="4825">
                  <c:v>25.474581886214743</c:v>
                </c:pt>
                <c:pt idx="4826">
                  <c:v>25.469801694377686</c:v>
                </c:pt>
                <c:pt idx="4827">
                  <c:v>25.464987094870224</c:v>
                </c:pt>
                <c:pt idx="4828">
                  <c:v>25.461339440500709</c:v>
                </c:pt>
                <c:pt idx="4829">
                  <c:v>25.459988889100462</c:v>
                </c:pt>
                <c:pt idx="4830">
                  <c:v>25.455212793142127</c:v>
                </c:pt>
                <c:pt idx="4831">
                  <c:v>25.452780361438968</c:v>
                </c:pt>
                <c:pt idx="4832">
                  <c:v>25.448093427114074</c:v>
                </c:pt>
                <c:pt idx="4833">
                  <c:v>25.451697168993963</c:v>
                </c:pt>
                <c:pt idx="4834">
                  <c:v>25.446963590736743</c:v>
                </c:pt>
                <c:pt idx="4835">
                  <c:v>25.443434151224821</c:v>
                </c:pt>
                <c:pt idx="4836">
                  <c:v>25.439150680128421</c:v>
                </c:pt>
                <c:pt idx="4837">
                  <c:v>25.434359047358736</c:v>
                </c:pt>
                <c:pt idx="4838">
                  <c:v>25.430454871785319</c:v>
                </c:pt>
                <c:pt idx="4839">
                  <c:v>25.425892455154894</c:v>
                </c:pt>
                <c:pt idx="4840">
                  <c:v>25.421303786011379</c:v>
                </c:pt>
                <c:pt idx="4841">
                  <c:v>25.417054057817019</c:v>
                </c:pt>
                <c:pt idx="4842">
                  <c:v>25.41227460892847</c:v>
                </c:pt>
                <c:pt idx="4843">
                  <c:v>25.407618056389524</c:v>
                </c:pt>
                <c:pt idx="4844">
                  <c:v>25.40289817456306</c:v>
                </c:pt>
                <c:pt idx="4845">
                  <c:v>25.426932761622194</c:v>
                </c:pt>
                <c:pt idx="4846">
                  <c:v>25.422242890290271</c:v>
                </c:pt>
                <c:pt idx="4847">
                  <c:v>25.417434988913861</c:v>
                </c:pt>
                <c:pt idx="4848">
                  <c:v>25.41262212055728</c:v>
                </c:pt>
                <c:pt idx="4849">
                  <c:v>25.408836862030132</c:v>
                </c:pt>
                <c:pt idx="4850">
                  <c:v>25.404063518068646</c:v>
                </c:pt>
                <c:pt idx="4851">
                  <c:v>25.399561069008275</c:v>
                </c:pt>
                <c:pt idx="4852">
                  <c:v>25.396473543958596</c:v>
                </c:pt>
                <c:pt idx="4853">
                  <c:v>25.391753678647099</c:v>
                </c:pt>
                <c:pt idx="4854">
                  <c:v>25.387491154231615</c:v>
                </c:pt>
                <c:pt idx="4855">
                  <c:v>25.389861752900661</c:v>
                </c:pt>
                <c:pt idx="4856">
                  <c:v>25.385346487290061</c:v>
                </c:pt>
                <c:pt idx="4857">
                  <c:v>25.386810955289821</c:v>
                </c:pt>
                <c:pt idx="4858">
                  <c:v>25.393103544812682</c:v>
                </c:pt>
                <c:pt idx="4859">
                  <c:v>25.388671086213566</c:v>
                </c:pt>
                <c:pt idx="4860">
                  <c:v>25.384058701318196</c:v>
                </c:pt>
                <c:pt idx="4861">
                  <c:v>25.379676415504495</c:v>
                </c:pt>
                <c:pt idx="4862">
                  <c:v>25.375020635234865</c:v>
                </c:pt>
                <c:pt idx="4863">
                  <c:v>25.37461400244753</c:v>
                </c:pt>
                <c:pt idx="4864">
                  <c:v>25.370117585424548</c:v>
                </c:pt>
                <c:pt idx="4865">
                  <c:v>25.365425201377324</c:v>
                </c:pt>
                <c:pt idx="4866">
                  <c:v>25.36202783149059</c:v>
                </c:pt>
                <c:pt idx="4867">
                  <c:v>25.359682699490545</c:v>
                </c:pt>
                <c:pt idx="4868">
                  <c:v>25.355079568487312</c:v>
                </c:pt>
                <c:pt idx="4869">
                  <c:v>25.350361791673357</c:v>
                </c:pt>
                <c:pt idx="4870">
                  <c:v>25.346018216082548</c:v>
                </c:pt>
                <c:pt idx="4871">
                  <c:v>25.342271593216481</c:v>
                </c:pt>
                <c:pt idx="4872">
                  <c:v>25.338134427178197</c:v>
                </c:pt>
                <c:pt idx="4873">
                  <c:v>25.333718223929544</c:v>
                </c:pt>
                <c:pt idx="4874">
                  <c:v>25.32894537810952</c:v>
                </c:pt>
                <c:pt idx="4875">
                  <c:v>25.324488672214269</c:v>
                </c:pt>
                <c:pt idx="4876">
                  <c:v>25.320553534997121</c:v>
                </c:pt>
                <c:pt idx="4877">
                  <c:v>25.316344720508653</c:v>
                </c:pt>
                <c:pt idx="4878">
                  <c:v>25.311779014792684</c:v>
                </c:pt>
                <c:pt idx="4879">
                  <c:v>25.31544566878145</c:v>
                </c:pt>
                <c:pt idx="4880">
                  <c:v>25.311266189613605</c:v>
                </c:pt>
                <c:pt idx="4881">
                  <c:v>25.308764521641596</c:v>
                </c:pt>
                <c:pt idx="4882">
                  <c:v>25.304160106834505</c:v>
                </c:pt>
                <c:pt idx="4883">
                  <c:v>25.299414925159709</c:v>
                </c:pt>
                <c:pt idx="4884">
                  <c:v>25.294947099400183</c:v>
                </c:pt>
                <c:pt idx="4885">
                  <c:v>25.290422449183108</c:v>
                </c:pt>
                <c:pt idx="4886">
                  <c:v>25.285981578078307</c:v>
                </c:pt>
                <c:pt idx="4887">
                  <c:v>25.283577302881863</c:v>
                </c:pt>
                <c:pt idx="4888">
                  <c:v>25.278992569856314</c:v>
                </c:pt>
                <c:pt idx="4889">
                  <c:v>25.274297832672382</c:v>
                </c:pt>
                <c:pt idx="4890">
                  <c:v>25.273153558815963</c:v>
                </c:pt>
                <c:pt idx="4891">
                  <c:v>25.268527393593935</c:v>
                </c:pt>
                <c:pt idx="4892">
                  <c:v>25.269727083577994</c:v>
                </c:pt>
                <c:pt idx="4893">
                  <c:v>25.266237905825282</c:v>
                </c:pt>
                <c:pt idx="4894">
                  <c:v>25.262352548973464</c:v>
                </c:pt>
                <c:pt idx="4895">
                  <c:v>25.261454716239008</c:v>
                </c:pt>
                <c:pt idx="4896">
                  <c:v>25.257652926688067</c:v>
                </c:pt>
                <c:pt idx="4897">
                  <c:v>25.254126073602446</c:v>
                </c:pt>
                <c:pt idx="4898">
                  <c:v>25.250025131084307</c:v>
                </c:pt>
                <c:pt idx="4899">
                  <c:v>25.245836556964012</c:v>
                </c:pt>
                <c:pt idx="4900">
                  <c:v>25.245460755581657</c:v>
                </c:pt>
                <c:pt idx="4901">
                  <c:v>25.242275734176001</c:v>
                </c:pt>
                <c:pt idx="4902">
                  <c:v>25.237634334148176</c:v>
                </c:pt>
                <c:pt idx="4903">
                  <c:v>25.23290740529708</c:v>
                </c:pt>
                <c:pt idx="4904">
                  <c:v>25.229155775113405</c:v>
                </c:pt>
                <c:pt idx="4905">
                  <c:v>25.224643945738336</c:v>
                </c:pt>
                <c:pt idx="4906">
                  <c:v>25.220024692596507</c:v>
                </c:pt>
                <c:pt idx="4907">
                  <c:v>25.216120654018937</c:v>
                </c:pt>
                <c:pt idx="4908">
                  <c:v>25.211451376212796</c:v>
                </c:pt>
                <c:pt idx="4909">
                  <c:v>25.20698978933871</c:v>
                </c:pt>
                <c:pt idx="4910">
                  <c:v>25.202277483155772</c:v>
                </c:pt>
                <c:pt idx="4911">
                  <c:v>25.197763539516558</c:v>
                </c:pt>
                <c:pt idx="4912">
                  <c:v>25.193843989785893</c:v>
                </c:pt>
                <c:pt idx="4913">
                  <c:v>25.189172191448957</c:v>
                </c:pt>
                <c:pt idx="4914">
                  <c:v>25.184471886048801</c:v>
                </c:pt>
                <c:pt idx="4915">
                  <c:v>25.179911429914348</c:v>
                </c:pt>
                <c:pt idx="4916">
                  <c:v>25.176045123579925</c:v>
                </c:pt>
                <c:pt idx="4917">
                  <c:v>25.172224158404688</c:v>
                </c:pt>
                <c:pt idx="4918">
                  <c:v>25.167808741193689</c:v>
                </c:pt>
                <c:pt idx="4919">
                  <c:v>25.164868877756913</c:v>
                </c:pt>
                <c:pt idx="4920">
                  <c:v>25.160613550404026</c:v>
                </c:pt>
                <c:pt idx="4921">
                  <c:v>25.156349943407704</c:v>
                </c:pt>
                <c:pt idx="4922">
                  <c:v>25.151835096613294</c:v>
                </c:pt>
                <c:pt idx="4923">
                  <c:v>25.151784679384697</c:v>
                </c:pt>
                <c:pt idx="4924">
                  <c:v>25.147531812472337</c:v>
                </c:pt>
                <c:pt idx="4925">
                  <c:v>25.144716847850283</c:v>
                </c:pt>
                <c:pt idx="4926">
                  <c:v>25.140253233739941</c:v>
                </c:pt>
                <c:pt idx="4927">
                  <c:v>25.140792497552599</c:v>
                </c:pt>
                <c:pt idx="4928">
                  <c:v>25.138040583962898</c:v>
                </c:pt>
                <c:pt idx="4929">
                  <c:v>25.133968189238058</c:v>
                </c:pt>
                <c:pt idx="4930">
                  <c:v>25.129455494291644</c:v>
                </c:pt>
                <c:pt idx="4931">
                  <c:v>25.124868413543474</c:v>
                </c:pt>
                <c:pt idx="4932">
                  <c:v>25.120424324974529</c:v>
                </c:pt>
                <c:pt idx="4933">
                  <c:v>25.115741670718407</c:v>
                </c:pt>
                <c:pt idx="4934">
                  <c:v>25.112961189927738</c:v>
                </c:pt>
                <c:pt idx="4935">
                  <c:v>25.109101271145516</c:v>
                </c:pt>
                <c:pt idx="4936">
                  <c:v>25.106280143834336</c:v>
                </c:pt>
                <c:pt idx="4937">
                  <c:v>25.101683714356227</c:v>
                </c:pt>
                <c:pt idx="4938">
                  <c:v>25.101648960226186</c:v>
                </c:pt>
                <c:pt idx="4939">
                  <c:v>25.097442857993887</c:v>
                </c:pt>
                <c:pt idx="4940">
                  <c:v>25.092943287466962</c:v>
                </c:pt>
                <c:pt idx="4941">
                  <c:v>25.088386298993093</c:v>
                </c:pt>
                <c:pt idx="4942">
                  <c:v>25.083716101171465</c:v>
                </c:pt>
                <c:pt idx="4943">
                  <c:v>25.07934399272575</c:v>
                </c:pt>
                <c:pt idx="4944">
                  <c:v>25.086688093006124</c:v>
                </c:pt>
                <c:pt idx="4945">
                  <c:v>25.08243576162489</c:v>
                </c:pt>
                <c:pt idx="4946">
                  <c:v>25.077973396558765</c:v>
                </c:pt>
                <c:pt idx="4947">
                  <c:v>25.076774101979559</c:v>
                </c:pt>
                <c:pt idx="4948">
                  <c:v>25.072663778144278</c:v>
                </c:pt>
                <c:pt idx="4949">
                  <c:v>25.068088606166533</c:v>
                </c:pt>
                <c:pt idx="4950">
                  <c:v>25.063891141813588</c:v>
                </c:pt>
                <c:pt idx="4951">
                  <c:v>25.059377384540419</c:v>
                </c:pt>
                <c:pt idx="4952">
                  <c:v>25.055933745328982</c:v>
                </c:pt>
                <c:pt idx="4953">
                  <c:v>25.052433416317598</c:v>
                </c:pt>
                <c:pt idx="4954">
                  <c:v>25.048116584493552</c:v>
                </c:pt>
                <c:pt idx="4955">
                  <c:v>25.045862287226637</c:v>
                </c:pt>
                <c:pt idx="4956">
                  <c:v>25.997268142636432</c:v>
                </c:pt>
                <c:pt idx="4957">
                  <c:v>25.992456887485353</c:v>
                </c:pt>
                <c:pt idx="4958">
                  <c:v>25.989067845056567</c:v>
                </c:pt>
                <c:pt idx="4959">
                  <c:v>25.987078159651904</c:v>
                </c:pt>
                <c:pt idx="4960">
                  <c:v>25.98271807771642</c:v>
                </c:pt>
                <c:pt idx="4961">
                  <c:v>25.977941130990949</c:v>
                </c:pt>
                <c:pt idx="4962">
                  <c:v>25.973209766253863</c:v>
                </c:pt>
                <c:pt idx="4963">
                  <c:v>25.968973735048223</c:v>
                </c:pt>
                <c:pt idx="4964">
                  <c:v>25.964285563680697</c:v>
                </c:pt>
                <c:pt idx="4965">
                  <c:v>25.961269717234526</c:v>
                </c:pt>
                <c:pt idx="4966">
                  <c:v>25.957365084273466</c:v>
                </c:pt>
                <c:pt idx="4967">
                  <c:v>25.952739501237531</c:v>
                </c:pt>
                <c:pt idx="4968">
                  <c:v>25.948003925896323</c:v>
                </c:pt>
                <c:pt idx="4969">
                  <c:v>25.944441270493172</c:v>
                </c:pt>
                <c:pt idx="4970">
                  <c:v>25.939994423938575</c:v>
                </c:pt>
                <c:pt idx="4971">
                  <c:v>25.935188057793596</c:v>
                </c:pt>
                <c:pt idx="4972">
                  <c:v>25.936660855141099</c:v>
                </c:pt>
                <c:pt idx="4973">
                  <c:v>25.931944196006867</c:v>
                </c:pt>
                <c:pt idx="4974">
                  <c:v>25.927450861738055</c:v>
                </c:pt>
                <c:pt idx="4975">
                  <c:v>25.922815187652457</c:v>
                </c:pt>
                <c:pt idx="4976">
                  <c:v>25.918782687061356</c:v>
                </c:pt>
                <c:pt idx="4977">
                  <c:v>25.913989309765086</c:v>
                </c:pt>
                <c:pt idx="4978">
                  <c:v>25.913079163117583</c:v>
                </c:pt>
                <c:pt idx="4979">
                  <c:v>25.908451147996363</c:v>
                </c:pt>
                <c:pt idx="4980">
                  <c:v>25.903698180417742</c:v>
                </c:pt>
                <c:pt idx="4981">
                  <c:v>25.900291900758205</c:v>
                </c:pt>
                <c:pt idx="4982">
                  <c:v>25.896679433174217</c:v>
                </c:pt>
                <c:pt idx="4983">
                  <c:v>25.892528219420445</c:v>
                </c:pt>
                <c:pt idx="4984">
                  <c:v>25.888104813631919</c:v>
                </c:pt>
                <c:pt idx="4985">
                  <c:v>25.883610330842245</c:v>
                </c:pt>
                <c:pt idx="4986">
                  <c:v>25.878912478847273</c:v>
                </c:pt>
                <c:pt idx="4987">
                  <c:v>25.874296156316309</c:v>
                </c:pt>
                <c:pt idx="4988">
                  <c:v>25.86952617562725</c:v>
                </c:pt>
                <c:pt idx="4989">
                  <c:v>25.865057672202152</c:v>
                </c:pt>
                <c:pt idx="4990">
                  <c:v>25.86056665118425</c:v>
                </c:pt>
                <c:pt idx="4991">
                  <c:v>25.872267438521899</c:v>
                </c:pt>
                <c:pt idx="4992">
                  <c:v>25.868388663458731</c:v>
                </c:pt>
                <c:pt idx="4993">
                  <c:v>25.864537994152062</c:v>
                </c:pt>
                <c:pt idx="4994">
                  <c:v>25.860161000151052</c:v>
                </c:pt>
                <c:pt idx="4995">
                  <c:v>25.855624008976125</c:v>
                </c:pt>
                <c:pt idx="4996">
                  <c:v>25.852114421781131</c:v>
                </c:pt>
                <c:pt idx="4997">
                  <c:v>25.84805111601062</c:v>
                </c:pt>
                <c:pt idx="4998">
                  <c:v>25.843622777826294</c:v>
                </c:pt>
                <c:pt idx="4999">
                  <c:v>25.84011841899212</c:v>
                </c:pt>
                <c:pt idx="5000">
                  <c:v>25.835425567199355</c:v>
                </c:pt>
                <c:pt idx="5001">
                  <c:v>25.896199350985395</c:v>
                </c:pt>
                <c:pt idx="5002">
                  <c:v>25.892585703469535</c:v>
                </c:pt>
                <c:pt idx="5003">
                  <c:v>25.888398972463115</c:v>
                </c:pt>
                <c:pt idx="5004">
                  <c:v>25.89590701353907</c:v>
                </c:pt>
                <c:pt idx="5005">
                  <c:v>25.892321098341345</c:v>
                </c:pt>
                <c:pt idx="5006">
                  <c:v>25.887618299003261</c:v>
                </c:pt>
                <c:pt idx="5007">
                  <c:v>25.883054170454134</c:v>
                </c:pt>
                <c:pt idx="5008">
                  <c:v>25.878371795910102</c:v>
                </c:pt>
                <c:pt idx="5009">
                  <c:v>25.873795186736849</c:v>
                </c:pt>
                <c:pt idx="5010">
                  <c:v>25.869522082392447</c:v>
                </c:pt>
                <c:pt idx="5011">
                  <c:v>25.865163395371578</c:v>
                </c:pt>
                <c:pt idx="5012">
                  <c:v>25.860955935028073</c:v>
                </c:pt>
                <c:pt idx="5013">
                  <c:v>25.856594341512217</c:v>
                </c:pt>
                <c:pt idx="5014">
                  <c:v>25.852417798323692</c:v>
                </c:pt>
                <c:pt idx="5015">
                  <c:v>25.848480977245636</c:v>
                </c:pt>
                <c:pt idx="5016">
                  <c:v>25.843777403807124</c:v>
                </c:pt>
                <c:pt idx="5017">
                  <c:v>25.839050424823135</c:v>
                </c:pt>
                <c:pt idx="5018">
                  <c:v>25.834366027626096</c:v>
                </c:pt>
                <c:pt idx="5019">
                  <c:v>25.841528634791448</c:v>
                </c:pt>
                <c:pt idx="5020">
                  <c:v>25.837097119356248</c:v>
                </c:pt>
                <c:pt idx="5021">
                  <c:v>25.832692677131437</c:v>
                </c:pt>
                <c:pt idx="5022">
                  <c:v>25.828418497859563</c:v>
                </c:pt>
                <c:pt idx="5023">
                  <c:v>25.823804533330438</c:v>
                </c:pt>
                <c:pt idx="5024">
                  <c:v>25.822686296177391</c:v>
                </c:pt>
                <c:pt idx="5025">
                  <c:v>25.818621807494942</c:v>
                </c:pt>
                <c:pt idx="5026">
                  <c:v>25.822125624783549</c:v>
                </c:pt>
                <c:pt idx="5027">
                  <c:v>25.81752506909816</c:v>
                </c:pt>
                <c:pt idx="5028">
                  <c:v>25.81339510073569</c:v>
                </c:pt>
                <c:pt idx="5029">
                  <c:v>25.809388615535319</c:v>
                </c:pt>
                <c:pt idx="5030">
                  <c:v>25.804754129142619</c:v>
                </c:pt>
                <c:pt idx="5031">
                  <c:v>25.801193428117703</c:v>
                </c:pt>
                <c:pt idx="5032">
                  <c:v>25.796716602157332</c:v>
                </c:pt>
                <c:pt idx="5033">
                  <c:v>25.803119453576613</c:v>
                </c:pt>
                <c:pt idx="5034">
                  <c:v>25.79852464981094</c:v>
                </c:pt>
                <c:pt idx="5035">
                  <c:v>25.803510607867043</c:v>
                </c:pt>
                <c:pt idx="5036">
                  <c:v>25.798863267754758</c:v>
                </c:pt>
                <c:pt idx="5037">
                  <c:v>25.794491134922559</c:v>
                </c:pt>
                <c:pt idx="5038">
                  <c:v>25.789995976769173</c:v>
                </c:pt>
                <c:pt idx="5039">
                  <c:v>25.786325294216301</c:v>
                </c:pt>
                <c:pt idx="5040">
                  <c:v>25.782961682519971</c:v>
                </c:pt>
                <c:pt idx="5041">
                  <c:v>25.789215119975097</c:v>
                </c:pt>
                <c:pt idx="5042">
                  <c:v>25.811206078100536</c:v>
                </c:pt>
                <c:pt idx="5043">
                  <c:v>25.811771906184447</c:v>
                </c:pt>
                <c:pt idx="5044">
                  <c:v>25.807147624398681</c:v>
                </c:pt>
                <c:pt idx="5045">
                  <c:v>25.802437951148921</c:v>
                </c:pt>
                <c:pt idx="5046">
                  <c:v>25.797805625663855</c:v>
                </c:pt>
                <c:pt idx="5047">
                  <c:v>25.79452455905912</c:v>
                </c:pt>
                <c:pt idx="5048">
                  <c:v>25.789932182027545</c:v>
                </c:pt>
                <c:pt idx="5049">
                  <c:v>25.793176544898195</c:v>
                </c:pt>
                <c:pt idx="5050">
                  <c:v>25.789073391791909</c:v>
                </c:pt>
                <c:pt idx="5051">
                  <c:v>25.785557424236213</c:v>
                </c:pt>
                <c:pt idx="5052">
                  <c:v>25.782869197263299</c:v>
                </c:pt>
                <c:pt idx="5053">
                  <c:v>25.778337813751484</c:v>
                </c:pt>
                <c:pt idx="5054">
                  <c:v>25.773739865860055</c:v>
                </c:pt>
                <c:pt idx="5055">
                  <c:v>25.770340120419885</c:v>
                </c:pt>
                <c:pt idx="5056">
                  <c:v>25.76583155109417</c:v>
                </c:pt>
                <c:pt idx="5057">
                  <c:v>25.761811683783872</c:v>
                </c:pt>
                <c:pt idx="5058">
                  <c:v>25.75729202888726</c:v>
                </c:pt>
                <c:pt idx="5059">
                  <c:v>25.753150118563418</c:v>
                </c:pt>
                <c:pt idx="5060">
                  <c:v>25.749193644853573</c:v>
                </c:pt>
                <c:pt idx="5061">
                  <c:v>25.745538886566401</c:v>
                </c:pt>
                <c:pt idx="5062">
                  <c:v>25.741562187474148</c:v>
                </c:pt>
                <c:pt idx="5063">
                  <c:v>25.737058427100042</c:v>
                </c:pt>
                <c:pt idx="5064">
                  <c:v>25.73511084649596</c:v>
                </c:pt>
                <c:pt idx="5065">
                  <c:v>25.730718868274934</c:v>
                </c:pt>
                <c:pt idx="5066">
                  <c:v>25.728837329019218</c:v>
                </c:pt>
                <c:pt idx="5067">
                  <c:v>25.724551711418854</c:v>
                </c:pt>
                <c:pt idx="5068">
                  <c:v>25.720098666099855</c:v>
                </c:pt>
                <c:pt idx="5069">
                  <c:v>25.715542270187928</c:v>
                </c:pt>
                <c:pt idx="5070">
                  <c:v>25.711390268817965</c:v>
                </c:pt>
                <c:pt idx="5071">
                  <c:v>25.707869636127359</c:v>
                </c:pt>
                <c:pt idx="5072">
                  <c:v>25.703732917292154</c:v>
                </c:pt>
                <c:pt idx="5073">
                  <c:v>25.699068227494735</c:v>
                </c:pt>
                <c:pt idx="5074">
                  <c:v>25.694577666951076</c:v>
                </c:pt>
                <c:pt idx="5075">
                  <c:v>25.68992357315544</c:v>
                </c:pt>
                <c:pt idx="5076">
                  <c:v>25.685269311222392</c:v>
                </c:pt>
                <c:pt idx="5077">
                  <c:v>25.77929989470082</c:v>
                </c:pt>
                <c:pt idx="5078">
                  <c:v>25.774826672129187</c:v>
                </c:pt>
                <c:pt idx="5079">
                  <c:v>25.770260328568735</c:v>
                </c:pt>
                <c:pt idx="5080">
                  <c:v>25.767997739636865</c:v>
                </c:pt>
                <c:pt idx="5081">
                  <c:v>25.76346681473753</c:v>
                </c:pt>
                <c:pt idx="5082">
                  <c:v>25.764998433964873</c:v>
                </c:pt>
                <c:pt idx="5083">
                  <c:v>25.763459782593262</c:v>
                </c:pt>
                <c:pt idx="5084">
                  <c:v>25.759486732581788</c:v>
                </c:pt>
                <c:pt idx="5085">
                  <c:v>25.755150988864408</c:v>
                </c:pt>
                <c:pt idx="5086">
                  <c:v>25.750763180842398</c:v>
                </c:pt>
                <c:pt idx="5087">
                  <c:v>25.746315613485429</c:v>
                </c:pt>
                <c:pt idx="5088">
                  <c:v>25.742694145390583</c:v>
                </c:pt>
                <c:pt idx="5089">
                  <c:v>25.738239536616042</c:v>
                </c:pt>
                <c:pt idx="5090">
                  <c:v>25.73430375013923</c:v>
                </c:pt>
                <c:pt idx="5091">
                  <c:v>25.731585389404191</c:v>
                </c:pt>
                <c:pt idx="5092">
                  <c:v>25.727583758023229</c:v>
                </c:pt>
                <c:pt idx="5093">
                  <c:v>25.722952538504529</c:v>
                </c:pt>
                <c:pt idx="5094">
                  <c:v>25.719648026368727</c:v>
                </c:pt>
                <c:pt idx="5095">
                  <c:v>25.715800850427836</c:v>
                </c:pt>
                <c:pt idx="5096">
                  <c:v>25.711384586411967</c:v>
                </c:pt>
                <c:pt idx="5097">
                  <c:v>25.70677983491068</c:v>
                </c:pt>
                <c:pt idx="5098">
                  <c:v>25.70345407194678</c:v>
                </c:pt>
                <c:pt idx="5099">
                  <c:v>25.699061520079187</c:v>
                </c:pt>
                <c:pt idx="5100">
                  <c:v>25.694618556031401</c:v>
                </c:pt>
                <c:pt idx="5101">
                  <c:v>25.712243413510361</c:v>
                </c:pt>
                <c:pt idx="5102">
                  <c:v>25.707761878999776</c:v>
                </c:pt>
                <c:pt idx="5103">
                  <c:v>25.760472302577295</c:v>
                </c:pt>
                <c:pt idx="5104">
                  <c:v>25.755928727705825</c:v>
                </c:pt>
                <c:pt idx="5105">
                  <c:v>25.751687498162088</c:v>
                </c:pt>
                <c:pt idx="5106">
                  <c:v>25.747306983814763</c:v>
                </c:pt>
                <c:pt idx="5107">
                  <c:v>25.742756597226329</c:v>
                </c:pt>
                <c:pt idx="5108">
                  <c:v>25.738754416626644</c:v>
                </c:pt>
                <c:pt idx="5109">
                  <c:v>25.73484633292215</c:v>
                </c:pt>
                <c:pt idx="5110">
                  <c:v>25.730904785694836</c:v>
                </c:pt>
                <c:pt idx="5111">
                  <c:v>25.726408985746932</c:v>
                </c:pt>
                <c:pt idx="5112">
                  <c:v>25.722520022753002</c:v>
                </c:pt>
                <c:pt idx="5113">
                  <c:v>25.717979186315329</c:v>
                </c:pt>
                <c:pt idx="5114">
                  <c:v>25.71369531249201</c:v>
                </c:pt>
                <c:pt idx="5115">
                  <c:v>25.709122438277497</c:v>
                </c:pt>
                <c:pt idx="5116">
                  <c:v>25.704986631919905</c:v>
                </c:pt>
                <c:pt idx="5117">
                  <c:v>25.701348342238688</c:v>
                </c:pt>
                <c:pt idx="5118">
                  <c:v>25.704355274281802</c:v>
                </c:pt>
                <c:pt idx="5119">
                  <c:v>25.700517501532527</c:v>
                </c:pt>
                <c:pt idx="5120">
                  <c:v>25.698703266295428</c:v>
                </c:pt>
                <c:pt idx="5121">
                  <c:v>25.694345081074559</c:v>
                </c:pt>
                <c:pt idx="5122">
                  <c:v>25.689749962818631</c:v>
                </c:pt>
                <c:pt idx="5123">
                  <c:v>25.68521194902047</c:v>
                </c:pt>
                <c:pt idx="5124">
                  <c:v>25.681090684769096</c:v>
                </c:pt>
                <c:pt idx="5125">
                  <c:v>25.67685848332188</c:v>
                </c:pt>
                <c:pt idx="5126">
                  <c:v>25.672284276965744</c:v>
                </c:pt>
                <c:pt idx="5127">
                  <c:v>25.667791417588091</c:v>
                </c:pt>
                <c:pt idx="5128">
                  <c:v>25.664172698900817</c:v>
                </c:pt>
                <c:pt idx="5129">
                  <c:v>25.659642924217213</c:v>
                </c:pt>
                <c:pt idx="5130">
                  <c:v>25.65528541075615</c:v>
                </c:pt>
                <c:pt idx="5131">
                  <c:v>25.650826373456166</c:v>
                </c:pt>
                <c:pt idx="5132">
                  <c:v>25.646235401804077</c:v>
                </c:pt>
                <c:pt idx="5133">
                  <c:v>25.642451728723817</c:v>
                </c:pt>
                <c:pt idx="5134">
                  <c:v>25.647527307435539</c:v>
                </c:pt>
                <c:pt idx="5135">
                  <c:v>25.643150245008748</c:v>
                </c:pt>
                <c:pt idx="5136">
                  <c:v>25.639653717349788</c:v>
                </c:pt>
                <c:pt idx="5137">
                  <c:v>25.635470124020348</c:v>
                </c:pt>
                <c:pt idx="5138">
                  <c:v>25.631584728194248</c:v>
                </c:pt>
                <c:pt idx="5139">
                  <c:v>25.6278324454569</c:v>
                </c:pt>
                <c:pt idx="5140">
                  <c:v>25.623523678087853</c:v>
                </c:pt>
                <c:pt idx="5141">
                  <c:v>25.618959144860245</c:v>
                </c:pt>
                <c:pt idx="5142">
                  <c:v>25.616562915634404</c:v>
                </c:pt>
                <c:pt idx="5143">
                  <c:v>25.617456704696753</c:v>
                </c:pt>
                <c:pt idx="5144">
                  <c:v>25.613323369759357</c:v>
                </c:pt>
                <c:pt idx="5145">
                  <c:v>25.62978429395293</c:v>
                </c:pt>
                <c:pt idx="5146">
                  <c:v>25.625513299606038</c:v>
                </c:pt>
                <c:pt idx="5147">
                  <c:v>25.621174364716495</c:v>
                </c:pt>
                <c:pt idx="5148">
                  <c:v>25.6170244763684</c:v>
                </c:pt>
                <c:pt idx="5149">
                  <c:v>25.612487445613148</c:v>
                </c:pt>
                <c:pt idx="5150">
                  <c:v>25.608898222812993</c:v>
                </c:pt>
                <c:pt idx="5151">
                  <c:v>25.604694212967345</c:v>
                </c:pt>
                <c:pt idx="5152">
                  <c:v>25.601274805054299</c:v>
                </c:pt>
                <c:pt idx="5153">
                  <c:v>25.597284934517571</c:v>
                </c:pt>
                <c:pt idx="5154">
                  <c:v>25.593030212344232</c:v>
                </c:pt>
                <c:pt idx="5155">
                  <c:v>25.588680057211118</c:v>
                </c:pt>
                <c:pt idx="5156">
                  <c:v>25.584222325628865</c:v>
                </c:pt>
                <c:pt idx="5157">
                  <c:v>25.579715032660488</c:v>
                </c:pt>
                <c:pt idx="5158">
                  <c:v>25.575684662330463</c:v>
                </c:pt>
                <c:pt idx="5159">
                  <c:v>25.572749202673393</c:v>
                </c:pt>
                <c:pt idx="5160">
                  <c:v>25.568827023120161</c:v>
                </c:pt>
                <c:pt idx="5161">
                  <c:v>25.564967295129158</c:v>
                </c:pt>
                <c:pt idx="5162">
                  <c:v>25.56226753503509</c:v>
                </c:pt>
                <c:pt idx="5163">
                  <c:v>25.558003526538727</c:v>
                </c:pt>
                <c:pt idx="5164">
                  <c:v>25.553607094481258</c:v>
                </c:pt>
                <c:pt idx="5165">
                  <c:v>25.54918187269881</c:v>
                </c:pt>
                <c:pt idx="5166">
                  <c:v>25.546717487573748</c:v>
                </c:pt>
                <c:pt idx="5167">
                  <c:v>25.542182613495616</c:v>
                </c:pt>
                <c:pt idx="5168">
                  <c:v>25.537994835963811</c:v>
                </c:pt>
                <c:pt idx="5169">
                  <c:v>25.534852707548154</c:v>
                </c:pt>
                <c:pt idx="5170">
                  <c:v>25.573079594291976</c:v>
                </c:pt>
                <c:pt idx="5171">
                  <c:v>25.570567551193118</c:v>
                </c:pt>
                <c:pt idx="5172">
                  <c:v>25.566121598916606</c:v>
                </c:pt>
                <c:pt idx="5173">
                  <c:v>25.561585541050228</c:v>
                </c:pt>
                <c:pt idx="5174">
                  <c:v>25.557145239627747</c:v>
                </c:pt>
                <c:pt idx="5175">
                  <c:v>25.554654052820315</c:v>
                </c:pt>
                <c:pt idx="5176">
                  <c:v>25.550714555463991</c:v>
                </c:pt>
                <c:pt idx="5177">
                  <c:v>25.546514261564074</c:v>
                </c:pt>
                <c:pt idx="5178">
                  <c:v>25.543979696269844</c:v>
                </c:pt>
                <c:pt idx="5179">
                  <c:v>25.540868507086302</c:v>
                </c:pt>
                <c:pt idx="5180">
                  <c:v>25.536726035925447</c:v>
                </c:pt>
                <c:pt idx="5181">
                  <c:v>25.535552809519498</c:v>
                </c:pt>
                <c:pt idx="5182">
                  <c:v>25.531194968233592</c:v>
                </c:pt>
                <c:pt idx="5183">
                  <c:v>25.527510883058159</c:v>
                </c:pt>
                <c:pt idx="5184">
                  <c:v>25.523102952786161</c:v>
                </c:pt>
                <c:pt idx="5185">
                  <c:v>25.518671713415831</c:v>
                </c:pt>
                <c:pt idx="5186">
                  <c:v>25.514325471425607</c:v>
                </c:pt>
                <c:pt idx="5187">
                  <c:v>25.509818739052299</c:v>
                </c:pt>
                <c:pt idx="5188">
                  <c:v>25.505769706923438</c:v>
                </c:pt>
                <c:pt idx="5189">
                  <c:v>25.501828113470335</c:v>
                </c:pt>
                <c:pt idx="5190">
                  <c:v>25.498367320987459</c:v>
                </c:pt>
                <c:pt idx="5191">
                  <c:v>25.494056318084933</c:v>
                </c:pt>
                <c:pt idx="5192">
                  <c:v>25.489830258115997</c:v>
                </c:pt>
                <c:pt idx="5193">
                  <c:v>25.486091273094306</c:v>
                </c:pt>
                <c:pt idx="5194">
                  <c:v>25.490494556067297</c:v>
                </c:pt>
                <c:pt idx="5195">
                  <c:v>25.48613161460068</c:v>
                </c:pt>
                <c:pt idx="5196">
                  <c:v>25.482433506751626</c:v>
                </c:pt>
                <c:pt idx="5197">
                  <c:v>25.478137539924166</c:v>
                </c:pt>
                <c:pt idx="5198">
                  <c:v>25.474640554919276</c:v>
                </c:pt>
                <c:pt idx="5199">
                  <c:v>25.470160878579318</c:v>
                </c:pt>
                <c:pt idx="5200">
                  <c:v>25.465683971927891</c:v>
                </c:pt>
                <c:pt idx="5201">
                  <c:v>25.461266829704449</c:v>
                </c:pt>
                <c:pt idx="5202">
                  <c:v>25.45675774095081</c:v>
                </c:pt>
                <c:pt idx="5203">
                  <c:v>25.452311178460242</c:v>
                </c:pt>
                <c:pt idx="5204">
                  <c:v>25.607636559224947</c:v>
                </c:pt>
                <c:pt idx="5205">
                  <c:v>25.603715370029057</c:v>
                </c:pt>
                <c:pt idx="5206">
                  <c:v>25.599261056908965</c:v>
                </c:pt>
                <c:pt idx="5207">
                  <c:v>25.595781905063379</c:v>
                </c:pt>
                <c:pt idx="5208">
                  <c:v>25.591377077059249</c:v>
                </c:pt>
                <c:pt idx="5209">
                  <c:v>25.587033859422242</c:v>
                </c:pt>
                <c:pt idx="5210">
                  <c:v>25.582977046667793</c:v>
                </c:pt>
                <c:pt idx="5211">
                  <c:v>25.578789288606252</c:v>
                </c:pt>
                <c:pt idx="5212">
                  <c:v>25.574492642082049</c:v>
                </c:pt>
                <c:pt idx="5213">
                  <c:v>25.570856314295174</c:v>
                </c:pt>
                <c:pt idx="5214">
                  <c:v>25.566562872744719</c:v>
                </c:pt>
                <c:pt idx="5215">
                  <c:v>25.562237143732894</c:v>
                </c:pt>
                <c:pt idx="5216">
                  <c:v>25.563689512614172</c:v>
                </c:pt>
                <c:pt idx="5217">
                  <c:v>25.559255519397983</c:v>
                </c:pt>
                <c:pt idx="5218">
                  <c:v>25.554841454438378</c:v>
                </c:pt>
                <c:pt idx="5219">
                  <c:v>25.55068491672964</c:v>
                </c:pt>
                <c:pt idx="5220">
                  <c:v>25.546369192498418</c:v>
                </c:pt>
                <c:pt idx="5221">
                  <c:v>25.542127600788536</c:v>
                </c:pt>
                <c:pt idx="5222">
                  <c:v>25.537967219928653</c:v>
                </c:pt>
                <c:pt idx="5223">
                  <c:v>25.534313334342084</c:v>
                </c:pt>
                <c:pt idx="5224">
                  <c:v>25.530899848812538</c:v>
                </c:pt>
                <c:pt idx="5225">
                  <c:v>25.529843636791902</c:v>
                </c:pt>
                <c:pt idx="5226">
                  <c:v>25.526150132667457</c:v>
                </c:pt>
                <c:pt idx="5227">
                  <c:v>25.521759364022763</c:v>
                </c:pt>
                <c:pt idx="5228">
                  <c:v>25.517479600064377</c:v>
                </c:pt>
                <c:pt idx="5229">
                  <c:v>25.514446515498779</c:v>
                </c:pt>
                <c:pt idx="5230">
                  <c:v>25.510239830053216</c:v>
                </c:pt>
                <c:pt idx="5231">
                  <c:v>25.506567980117957</c:v>
                </c:pt>
                <c:pt idx="5232">
                  <c:v>25.502394421244031</c:v>
                </c:pt>
                <c:pt idx="5233">
                  <c:v>25.497984270460886</c:v>
                </c:pt>
                <c:pt idx="5234">
                  <c:v>25.493513790746572</c:v>
                </c:pt>
                <c:pt idx="5235">
                  <c:v>25.489255360992086</c:v>
                </c:pt>
                <c:pt idx="5236">
                  <c:v>25.485192106089659</c:v>
                </c:pt>
                <c:pt idx="5237">
                  <c:v>25.481174564042465</c:v>
                </c:pt>
                <c:pt idx="5238">
                  <c:v>25.476695929086361</c:v>
                </c:pt>
                <c:pt idx="5239">
                  <c:v>25.472230124444124</c:v>
                </c:pt>
                <c:pt idx="5240">
                  <c:v>25.468039857083301</c:v>
                </c:pt>
                <c:pt idx="5241">
                  <c:v>25.463613051975191</c:v>
                </c:pt>
                <c:pt idx="5242">
                  <c:v>25.459458439588939</c:v>
                </c:pt>
                <c:pt idx="5243">
                  <c:v>25.455135816517455</c:v>
                </c:pt>
                <c:pt idx="5244">
                  <c:v>25.450669978260184</c:v>
                </c:pt>
                <c:pt idx="5245">
                  <c:v>25.4518519281424</c:v>
                </c:pt>
                <c:pt idx="5246">
                  <c:v>25.450866416757201</c:v>
                </c:pt>
                <c:pt idx="5247">
                  <c:v>25.449962364761959</c:v>
                </c:pt>
                <c:pt idx="5248">
                  <c:v>25.446012546780587</c:v>
                </c:pt>
                <c:pt idx="5249">
                  <c:v>25.447546366219992</c:v>
                </c:pt>
                <c:pt idx="5250">
                  <c:v>25.443243945254988</c:v>
                </c:pt>
                <c:pt idx="5251">
                  <c:v>25.440795739761018</c:v>
                </c:pt>
                <c:pt idx="5252">
                  <c:v>25.442844714246405</c:v>
                </c:pt>
                <c:pt idx="5253">
                  <c:v>25.43903923542964</c:v>
                </c:pt>
                <c:pt idx="5254">
                  <c:v>25.434596067781566</c:v>
                </c:pt>
                <c:pt idx="5255">
                  <c:v>25.430474551188439</c:v>
                </c:pt>
                <c:pt idx="5256">
                  <c:v>25.426306676001705</c:v>
                </c:pt>
                <c:pt idx="5257">
                  <c:v>25.426953091682158</c:v>
                </c:pt>
                <c:pt idx="5258">
                  <c:v>25.423386595739451</c:v>
                </c:pt>
                <c:pt idx="5259">
                  <c:v>25.419792072073573</c:v>
                </c:pt>
                <c:pt idx="5260">
                  <c:v>25.415423283314414</c:v>
                </c:pt>
                <c:pt idx="5261">
                  <c:v>25.411556205223654</c:v>
                </c:pt>
                <c:pt idx="5262">
                  <c:v>25.408139295252823</c:v>
                </c:pt>
                <c:pt idx="5263">
                  <c:v>25.403694154618019</c:v>
                </c:pt>
                <c:pt idx="5264">
                  <c:v>25.399508003418983</c:v>
                </c:pt>
                <c:pt idx="5265">
                  <c:v>25.395102006605825</c:v>
                </c:pt>
                <c:pt idx="5266">
                  <c:v>25.390685521137378</c:v>
                </c:pt>
                <c:pt idx="5267">
                  <c:v>25.38630198963391</c:v>
                </c:pt>
                <c:pt idx="5268">
                  <c:v>25.382028655416573</c:v>
                </c:pt>
                <c:pt idx="5269">
                  <c:v>25.377656810884321</c:v>
                </c:pt>
                <c:pt idx="5270">
                  <c:v>25.374156730002266</c:v>
                </c:pt>
                <c:pt idx="5271">
                  <c:v>25.370043348193168</c:v>
                </c:pt>
                <c:pt idx="5272">
                  <c:v>25.365612841529657</c:v>
                </c:pt>
                <c:pt idx="5273">
                  <c:v>25.369103727861781</c:v>
                </c:pt>
                <c:pt idx="5274">
                  <c:v>25.364677738516853</c:v>
                </c:pt>
                <c:pt idx="5275">
                  <c:v>25.360276852546612</c:v>
                </c:pt>
                <c:pt idx="5276">
                  <c:v>25.356924227589136</c:v>
                </c:pt>
                <c:pt idx="5277">
                  <c:v>25.352544902555049</c:v>
                </c:pt>
                <c:pt idx="5278">
                  <c:v>25.365551296832763</c:v>
                </c:pt>
                <c:pt idx="5279">
                  <c:v>25.389527784973335</c:v>
                </c:pt>
                <c:pt idx="5280">
                  <c:v>25.38572764159289</c:v>
                </c:pt>
                <c:pt idx="5281">
                  <c:v>25.381785094126425</c:v>
                </c:pt>
                <c:pt idx="5282">
                  <c:v>25.378624057074511</c:v>
                </c:pt>
                <c:pt idx="5283">
                  <c:v>25.389123405207851</c:v>
                </c:pt>
                <c:pt idx="5284">
                  <c:v>25.384859040162279</c:v>
                </c:pt>
                <c:pt idx="5285">
                  <c:v>25.380503588111551</c:v>
                </c:pt>
                <c:pt idx="5286">
                  <c:v>25.376317047543022</c:v>
                </c:pt>
                <c:pt idx="5287">
                  <c:v>25.376968124514629</c:v>
                </c:pt>
                <c:pt idx="5288">
                  <c:v>25.372741552295434</c:v>
                </c:pt>
                <c:pt idx="5289">
                  <c:v>25.36842377219056</c:v>
                </c:pt>
                <c:pt idx="5290">
                  <c:v>25.364007384054457</c:v>
                </c:pt>
                <c:pt idx="5291">
                  <c:v>25.360855222342522</c:v>
                </c:pt>
                <c:pt idx="5292">
                  <c:v>25.359482221949452</c:v>
                </c:pt>
                <c:pt idx="5293">
                  <c:v>25.355176594276195</c:v>
                </c:pt>
                <c:pt idx="5294">
                  <c:v>25.351422234341545</c:v>
                </c:pt>
                <c:pt idx="5295">
                  <c:v>25.347289913590831</c:v>
                </c:pt>
                <c:pt idx="5296">
                  <c:v>25.342882350701395</c:v>
                </c:pt>
                <c:pt idx="5297">
                  <c:v>25.338791011593063</c:v>
                </c:pt>
                <c:pt idx="5298">
                  <c:v>27.135530916999137</c:v>
                </c:pt>
                <c:pt idx="5299">
                  <c:v>27.132865131336384</c:v>
                </c:pt>
                <c:pt idx="5300">
                  <c:v>27.128298194154802</c:v>
                </c:pt>
                <c:pt idx="5301">
                  <c:v>27.12440790835802</c:v>
                </c:pt>
                <c:pt idx="5302">
                  <c:v>27.120406436392642</c:v>
                </c:pt>
                <c:pt idx="5303">
                  <c:v>27.256278948133396</c:v>
                </c:pt>
                <c:pt idx="5304">
                  <c:v>27.253823972077843</c:v>
                </c:pt>
                <c:pt idx="5305">
                  <c:v>27.255552419939686</c:v>
                </c:pt>
                <c:pt idx="5306">
                  <c:v>27.251413473109388</c:v>
                </c:pt>
                <c:pt idx="5307">
                  <c:v>27.246697428430547</c:v>
                </c:pt>
                <c:pt idx="5308">
                  <c:v>27.241988005056456</c:v>
                </c:pt>
                <c:pt idx="5309">
                  <c:v>27.237299986187999</c:v>
                </c:pt>
                <c:pt idx="5310">
                  <c:v>27.232989215440291</c:v>
                </c:pt>
                <c:pt idx="5311">
                  <c:v>27.228760292807113</c:v>
                </c:pt>
                <c:pt idx="5312">
                  <c:v>27.224108568991088</c:v>
                </c:pt>
                <c:pt idx="5313">
                  <c:v>27.219654185994539</c:v>
                </c:pt>
                <c:pt idx="5314">
                  <c:v>27.214947677843366</c:v>
                </c:pt>
                <c:pt idx="5315">
                  <c:v>27.210370599315464</c:v>
                </c:pt>
                <c:pt idx="5316">
                  <c:v>27.216364622065392</c:v>
                </c:pt>
                <c:pt idx="5317">
                  <c:v>27.213900453671922</c:v>
                </c:pt>
                <c:pt idx="5318">
                  <c:v>27.209259616487579</c:v>
                </c:pt>
                <c:pt idx="5319">
                  <c:v>27.20528215353351</c:v>
                </c:pt>
                <c:pt idx="5320">
                  <c:v>27.20235901909874</c:v>
                </c:pt>
                <c:pt idx="5321">
                  <c:v>27.19795836861632</c:v>
                </c:pt>
                <c:pt idx="5322">
                  <c:v>27.193991058239096</c:v>
                </c:pt>
                <c:pt idx="5323">
                  <c:v>27.190773712502473</c:v>
                </c:pt>
                <c:pt idx="5324">
                  <c:v>27.189674041228788</c:v>
                </c:pt>
                <c:pt idx="5325">
                  <c:v>27.185234303065918</c:v>
                </c:pt>
                <c:pt idx="5326">
                  <c:v>27.18209917174018</c:v>
                </c:pt>
                <c:pt idx="5327">
                  <c:v>27.178308359352652</c:v>
                </c:pt>
                <c:pt idx="5328">
                  <c:v>27.175392994191661</c:v>
                </c:pt>
                <c:pt idx="5329">
                  <c:v>27.170829108625391</c:v>
                </c:pt>
                <c:pt idx="5330">
                  <c:v>27.167547184219664</c:v>
                </c:pt>
                <c:pt idx="5331">
                  <c:v>27.16293996914953</c:v>
                </c:pt>
                <c:pt idx="5332">
                  <c:v>27.158352721867256</c:v>
                </c:pt>
                <c:pt idx="5333">
                  <c:v>27.154390997373135</c:v>
                </c:pt>
                <c:pt idx="5334">
                  <c:v>27.150347661432008</c:v>
                </c:pt>
                <c:pt idx="5335">
                  <c:v>27.14674031163781</c:v>
                </c:pt>
                <c:pt idx="5336">
                  <c:v>27.143638083155093</c:v>
                </c:pt>
                <c:pt idx="5337">
                  <c:v>27.13898714166616</c:v>
                </c:pt>
                <c:pt idx="5338">
                  <c:v>27.134400276859704</c:v>
                </c:pt>
                <c:pt idx="5339">
                  <c:v>27.136022528058696</c:v>
                </c:pt>
                <c:pt idx="5340">
                  <c:v>27.13184195634464</c:v>
                </c:pt>
                <c:pt idx="5341">
                  <c:v>27.127844025346697</c:v>
                </c:pt>
                <c:pt idx="5342">
                  <c:v>27.125495079038021</c:v>
                </c:pt>
                <c:pt idx="5343">
                  <c:v>27.121109359536625</c:v>
                </c:pt>
                <c:pt idx="5344">
                  <c:v>27.11662998209485</c:v>
                </c:pt>
                <c:pt idx="5345">
                  <c:v>27.112127240003325</c:v>
                </c:pt>
                <c:pt idx="5346">
                  <c:v>27.10743946267473</c:v>
                </c:pt>
                <c:pt idx="5347">
                  <c:v>27.102775198438305</c:v>
                </c:pt>
                <c:pt idx="5348">
                  <c:v>27.098211328683959</c:v>
                </c:pt>
                <c:pt idx="5349">
                  <c:v>27.093650537681157</c:v>
                </c:pt>
                <c:pt idx="5350">
                  <c:v>27.09068079970567</c:v>
                </c:pt>
                <c:pt idx="5351">
                  <c:v>27.086268331053354</c:v>
                </c:pt>
                <c:pt idx="5352">
                  <c:v>27.081751661696217</c:v>
                </c:pt>
                <c:pt idx="5353">
                  <c:v>27.077619419388022</c:v>
                </c:pt>
                <c:pt idx="5354">
                  <c:v>27.073057092698132</c:v>
                </c:pt>
                <c:pt idx="5355">
                  <c:v>27.068377820406283</c:v>
                </c:pt>
                <c:pt idx="5356">
                  <c:v>27.064144853908303</c:v>
                </c:pt>
                <c:pt idx="5357">
                  <c:v>27.059661880583516</c:v>
                </c:pt>
                <c:pt idx="5358">
                  <c:v>27.055433344085017</c:v>
                </c:pt>
                <c:pt idx="5359">
                  <c:v>27.055029705174043</c:v>
                </c:pt>
                <c:pt idx="5360">
                  <c:v>27.05042340735471</c:v>
                </c:pt>
                <c:pt idx="5361">
                  <c:v>27.04724313586685</c:v>
                </c:pt>
                <c:pt idx="5362">
                  <c:v>27.042631764797832</c:v>
                </c:pt>
                <c:pt idx="5363">
                  <c:v>27.056553579132249</c:v>
                </c:pt>
                <c:pt idx="5364">
                  <c:v>27.051980036299618</c:v>
                </c:pt>
                <c:pt idx="5365">
                  <c:v>27.048619463971278</c:v>
                </c:pt>
                <c:pt idx="5366">
                  <c:v>27.044118265996293</c:v>
                </c:pt>
                <c:pt idx="5367">
                  <c:v>27.039468301039634</c:v>
                </c:pt>
                <c:pt idx="5368">
                  <c:v>27.036547955436117</c:v>
                </c:pt>
                <c:pt idx="5369">
                  <c:v>27.033173336189957</c:v>
                </c:pt>
                <c:pt idx="5370">
                  <c:v>27.028530866884832</c:v>
                </c:pt>
                <c:pt idx="5371">
                  <c:v>27.02499039219337</c:v>
                </c:pt>
                <c:pt idx="5372">
                  <c:v>27.022015978304299</c:v>
                </c:pt>
                <c:pt idx="5373">
                  <c:v>27.017610381244488</c:v>
                </c:pt>
                <c:pt idx="5374">
                  <c:v>27.013051901301022</c:v>
                </c:pt>
                <c:pt idx="5375">
                  <c:v>27.008625723764574</c:v>
                </c:pt>
                <c:pt idx="5376">
                  <c:v>27.004106706259712</c:v>
                </c:pt>
                <c:pt idx="5377">
                  <c:v>26.999597267014316</c:v>
                </c:pt>
                <c:pt idx="5378">
                  <c:v>26.995491557785623</c:v>
                </c:pt>
                <c:pt idx="5379">
                  <c:v>26.993555865547282</c:v>
                </c:pt>
                <c:pt idx="5380">
                  <c:v>26.989713888818123</c:v>
                </c:pt>
                <c:pt idx="5381">
                  <c:v>26.98533888426055</c:v>
                </c:pt>
                <c:pt idx="5382">
                  <c:v>26.980755578997325</c:v>
                </c:pt>
                <c:pt idx="5383">
                  <c:v>26.976900721528636</c:v>
                </c:pt>
                <c:pt idx="5384">
                  <c:v>26.972331084365326</c:v>
                </c:pt>
                <c:pt idx="5385">
                  <c:v>26.967960970324249</c:v>
                </c:pt>
                <c:pt idx="5386">
                  <c:v>26.963663338347093</c:v>
                </c:pt>
                <c:pt idx="5387">
                  <c:v>26.966280289613621</c:v>
                </c:pt>
                <c:pt idx="5388">
                  <c:v>26.961823746934598</c:v>
                </c:pt>
                <c:pt idx="5389">
                  <c:v>26.957194862242936</c:v>
                </c:pt>
                <c:pt idx="5390">
                  <c:v>26.952661000777422</c:v>
                </c:pt>
                <c:pt idx="5391">
                  <c:v>26.948291324509775</c:v>
                </c:pt>
                <c:pt idx="5392">
                  <c:v>26.947913937925453</c:v>
                </c:pt>
                <c:pt idx="5393">
                  <c:v>26.94467392793657</c:v>
                </c:pt>
                <c:pt idx="5394">
                  <c:v>26.940261005145057</c:v>
                </c:pt>
                <c:pt idx="5395">
                  <c:v>26.935805620165567</c:v>
                </c:pt>
                <c:pt idx="5396">
                  <c:v>26.931273633330953</c:v>
                </c:pt>
                <c:pt idx="5397">
                  <c:v>26.926965195722762</c:v>
                </c:pt>
                <c:pt idx="5398">
                  <c:v>26.92256325466726</c:v>
                </c:pt>
                <c:pt idx="5399">
                  <c:v>26.918135327530646</c:v>
                </c:pt>
                <c:pt idx="5400">
                  <c:v>26.913808970518087</c:v>
                </c:pt>
                <c:pt idx="5401">
                  <c:v>26.909285662553376</c:v>
                </c:pt>
                <c:pt idx="5402">
                  <c:v>26.904893636074675</c:v>
                </c:pt>
                <c:pt idx="5403">
                  <c:v>26.900918395774152</c:v>
                </c:pt>
                <c:pt idx="5404">
                  <c:v>26.900797151122109</c:v>
                </c:pt>
                <c:pt idx="5405">
                  <c:v>26.898473852849772</c:v>
                </c:pt>
                <c:pt idx="5406">
                  <c:v>26.894141492134178</c:v>
                </c:pt>
                <c:pt idx="5407">
                  <c:v>26.889783372674756</c:v>
                </c:pt>
                <c:pt idx="5408">
                  <c:v>26.886014890798904</c:v>
                </c:pt>
                <c:pt idx="5409">
                  <c:v>26.882318148205702</c:v>
                </c:pt>
                <c:pt idx="5410">
                  <c:v>26.878215191192098</c:v>
                </c:pt>
                <c:pt idx="5411">
                  <c:v>26.873693547706676</c:v>
                </c:pt>
                <c:pt idx="5412">
                  <c:v>26.869279414927362</c:v>
                </c:pt>
                <c:pt idx="5413">
                  <c:v>26.880552157966168</c:v>
                </c:pt>
                <c:pt idx="5414">
                  <c:v>26.876749905689653</c:v>
                </c:pt>
                <c:pt idx="5415">
                  <c:v>26.874064747362141</c:v>
                </c:pt>
                <c:pt idx="5416">
                  <c:v>26.86982098988334</c:v>
                </c:pt>
                <c:pt idx="5417">
                  <c:v>26.865442366082686</c:v>
                </c:pt>
                <c:pt idx="5418">
                  <c:v>26.86119559968536</c:v>
                </c:pt>
                <c:pt idx="5419">
                  <c:v>26.859468415726692</c:v>
                </c:pt>
                <c:pt idx="5420">
                  <c:v>26.855027067930578</c:v>
                </c:pt>
                <c:pt idx="5421">
                  <c:v>26.85207804514301</c:v>
                </c:pt>
                <c:pt idx="5422">
                  <c:v>26.849757265824206</c:v>
                </c:pt>
                <c:pt idx="5423">
                  <c:v>26.84522123634531</c:v>
                </c:pt>
                <c:pt idx="5424">
                  <c:v>26.840758699472186</c:v>
                </c:pt>
                <c:pt idx="5425">
                  <c:v>26.83632433001366</c:v>
                </c:pt>
                <c:pt idx="5426">
                  <c:v>26.831804605849886</c:v>
                </c:pt>
                <c:pt idx="5427">
                  <c:v>26.827759139902824</c:v>
                </c:pt>
                <c:pt idx="5428">
                  <c:v>26.828935963001964</c:v>
                </c:pt>
                <c:pt idx="5429">
                  <c:v>26.824412424071856</c:v>
                </c:pt>
                <c:pt idx="5430">
                  <c:v>26.82004459847019</c:v>
                </c:pt>
                <c:pt idx="5431">
                  <c:v>26.815561492452126</c:v>
                </c:pt>
                <c:pt idx="5432">
                  <c:v>26.811623862088844</c:v>
                </c:pt>
                <c:pt idx="5433">
                  <c:v>26.807297648405235</c:v>
                </c:pt>
                <c:pt idx="5434">
                  <c:v>26.807369565713056</c:v>
                </c:pt>
                <c:pt idx="5435">
                  <c:v>26.802950844303897</c:v>
                </c:pt>
                <c:pt idx="5436">
                  <c:v>26.799052026977741</c:v>
                </c:pt>
                <c:pt idx="5437">
                  <c:v>26.795469199595324</c:v>
                </c:pt>
                <c:pt idx="5438">
                  <c:v>26.79213722304004</c:v>
                </c:pt>
                <c:pt idx="5439">
                  <c:v>26.787850660540769</c:v>
                </c:pt>
                <c:pt idx="5440">
                  <c:v>26.785151712834264</c:v>
                </c:pt>
                <c:pt idx="5441">
                  <c:v>26.78131041282807</c:v>
                </c:pt>
                <c:pt idx="5442">
                  <c:v>26.777810668904522</c:v>
                </c:pt>
                <c:pt idx="5443">
                  <c:v>26.774418921532067</c:v>
                </c:pt>
                <c:pt idx="5444">
                  <c:v>26.769962584458934</c:v>
                </c:pt>
                <c:pt idx="5445">
                  <c:v>26.765875611106541</c:v>
                </c:pt>
                <c:pt idx="5446">
                  <c:v>26.761644254691472</c:v>
                </c:pt>
                <c:pt idx="5447">
                  <c:v>26.757293733068106</c:v>
                </c:pt>
                <c:pt idx="5448">
                  <c:v>26.753614509525466</c:v>
                </c:pt>
                <c:pt idx="5449">
                  <c:v>26.749134102542293</c:v>
                </c:pt>
                <c:pt idx="5450">
                  <c:v>26.746481688510634</c:v>
                </c:pt>
                <c:pt idx="5451">
                  <c:v>26.746614346250833</c:v>
                </c:pt>
                <c:pt idx="5452">
                  <c:v>26.742127073560535</c:v>
                </c:pt>
                <c:pt idx="5453">
                  <c:v>26.737954635770521</c:v>
                </c:pt>
                <c:pt idx="5454">
                  <c:v>26.733524249326251</c:v>
                </c:pt>
                <c:pt idx="5455">
                  <c:v>26.729154971922846</c:v>
                </c:pt>
                <c:pt idx="5456">
                  <c:v>26.724743414888202</c:v>
                </c:pt>
                <c:pt idx="5457">
                  <c:v>26.721048629654767</c:v>
                </c:pt>
                <c:pt idx="5458">
                  <c:v>26.717537968971698</c:v>
                </c:pt>
                <c:pt idx="5459">
                  <c:v>26.729841107531438</c:v>
                </c:pt>
                <c:pt idx="5460">
                  <c:v>26.728176289423399</c:v>
                </c:pt>
                <c:pt idx="5461">
                  <c:v>26.723714653548729</c:v>
                </c:pt>
                <c:pt idx="5462">
                  <c:v>26.720045830979885</c:v>
                </c:pt>
                <c:pt idx="5463">
                  <c:v>26.717868443490975</c:v>
                </c:pt>
                <c:pt idx="5464">
                  <c:v>26.713456795631174</c:v>
                </c:pt>
                <c:pt idx="5465">
                  <c:v>26.711633274844434</c:v>
                </c:pt>
                <c:pt idx="5466">
                  <c:v>26.707263593219388</c:v>
                </c:pt>
                <c:pt idx="5467">
                  <c:v>26.702903693080131</c:v>
                </c:pt>
                <c:pt idx="5468">
                  <c:v>26.731817978424324</c:v>
                </c:pt>
                <c:pt idx="5469">
                  <c:v>26.7413412256711</c:v>
                </c:pt>
                <c:pt idx="5470">
                  <c:v>26.737723019564996</c:v>
                </c:pt>
                <c:pt idx="5471">
                  <c:v>26.734030992721394</c:v>
                </c:pt>
                <c:pt idx="5472">
                  <c:v>26.729875715961597</c:v>
                </c:pt>
                <c:pt idx="5473">
                  <c:v>26.725399767883459</c:v>
                </c:pt>
                <c:pt idx="5474">
                  <c:v>26.721374499303977</c:v>
                </c:pt>
                <c:pt idx="5475">
                  <c:v>26.717116468205202</c:v>
                </c:pt>
                <c:pt idx="5476">
                  <c:v>26.713762208171335</c:v>
                </c:pt>
                <c:pt idx="5477">
                  <c:v>26.709532704712576</c:v>
                </c:pt>
                <c:pt idx="5478">
                  <c:v>26.707878518943073</c:v>
                </c:pt>
                <c:pt idx="5479">
                  <c:v>26.704554812137509</c:v>
                </c:pt>
                <c:pt idx="5480">
                  <c:v>26.700114912107818</c:v>
                </c:pt>
                <c:pt idx="5481">
                  <c:v>26.696429076125447</c:v>
                </c:pt>
                <c:pt idx="5482">
                  <c:v>26.692735012386535</c:v>
                </c:pt>
                <c:pt idx="5483">
                  <c:v>26.688368865520445</c:v>
                </c:pt>
                <c:pt idx="5484">
                  <c:v>26.689028454644983</c:v>
                </c:pt>
                <c:pt idx="5485">
                  <c:v>26.685584604853073</c:v>
                </c:pt>
                <c:pt idx="5486">
                  <c:v>26.681157219053357</c:v>
                </c:pt>
                <c:pt idx="5487">
                  <c:v>26.676736020210036</c:v>
                </c:pt>
                <c:pt idx="5488">
                  <c:v>26.672389070418493</c:v>
                </c:pt>
                <c:pt idx="5489">
                  <c:v>26.668236412687207</c:v>
                </c:pt>
                <c:pt idx="5490">
                  <c:v>26.663788613239664</c:v>
                </c:pt>
                <c:pt idx="5491">
                  <c:v>26.720758257717382</c:v>
                </c:pt>
                <c:pt idx="5492">
                  <c:v>26.716611441713098</c:v>
                </c:pt>
                <c:pt idx="5493">
                  <c:v>26.712190492075383</c:v>
                </c:pt>
                <c:pt idx="5494">
                  <c:v>26.707937958795544</c:v>
                </c:pt>
                <c:pt idx="5495">
                  <c:v>26.706003655459636</c:v>
                </c:pt>
                <c:pt idx="5496">
                  <c:v>26.703749743052455</c:v>
                </c:pt>
                <c:pt idx="5497">
                  <c:v>26.699658581649221</c:v>
                </c:pt>
                <c:pt idx="5498">
                  <c:v>26.695378888383225</c:v>
                </c:pt>
                <c:pt idx="5499">
                  <c:v>26.691928232854973</c:v>
                </c:pt>
                <c:pt idx="5500">
                  <c:v>26.69186493665174</c:v>
                </c:pt>
                <c:pt idx="5501">
                  <c:v>26.688352092527627</c:v>
                </c:pt>
                <c:pt idx="5502">
                  <c:v>26.684413583558328</c:v>
                </c:pt>
                <c:pt idx="5503">
                  <c:v>26.681170089729321</c:v>
                </c:pt>
                <c:pt idx="5504">
                  <c:v>26.676866756066378</c:v>
                </c:pt>
                <c:pt idx="5505">
                  <c:v>26.672403290200162</c:v>
                </c:pt>
                <c:pt idx="5506">
                  <c:v>26.66795958614231</c:v>
                </c:pt>
                <c:pt idx="5507">
                  <c:v>26.66510494957366</c:v>
                </c:pt>
                <c:pt idx="5508">
                  <c:v>26.660921954245328</c:v>
                </c:pt>
                <c:pt idx="5509">
                  <c:v>26.656689532908228</c:v>
                </c:pt>
                <c:pt idx="5510">
                  <c:v>26.660009554420878</c:v>
                </c:pt>
                <c:pt idx="5511">
                  <c:v>26.65557676082976</c:v>
                </c:pt>
                <c:pt idx="5512">
                  <c:v>26.653151044011668</c:v>
                </c:pt>
                <c:pt idx="5513">
                  <c:v>26.648875164298289</c:v>
                </c:pt>
                <c:pt idx="5514">
                  <c:v>26.644431290640856</c:v>
                </c:pt>
                <c:pt idx="5515">
                  <c:v>26.641407428397351</c:v>
                </c:pt>
                <c:pt idx="5516">
                  <c:v>26.63705398971436</c:v>
                </c:pt>
                <c:pt idx="5517">
                  <c:v>26.635592053246654</c:v>
                </c:pt>
                <c:pt idx="5518">
                  <c:v>26.631241795220571</c:v>
                </c:pt>
                <c:pt idx="5519">
                  <c:v>26.627204681400343</c:v>
                </c:pt>
                <c:pt idx="5520">
                  <c:v>26.623385973063797</c:v>
                </c:pt>
                <c:pt idx="5521">
                  <c:v>26.620170653972309</c:v>
                </c:pt>
                <c:pt idx="5522">
                  <c:v>26.616021016637859</c:v>
                </c:pt>
                <c:pt idx="5523">
                  <c:v>26.611936955765191</c:v>
                </c:pt>
                <c:pt idx="5524">
                  <c:v>26.60796412154868</c:v>
                </c:pt>
                <c:pt idx="5525">
                  <c:v>26.603903105554672</c:v>
                </c:pt>
                <c:pt idx="5526">
                  <c:v>26.599478742909838</c:v>
                </c:pt>
                <c:pt idx="5527">
                  <c:v>26.599418080177742</c:v>
                </c:pt>
                <c:pt idx="5528">
                  <c:v>26.595488141837791</c:v>
                </c:pt>
                <c:pt idx="5529">
                  <c:v>26.593112986419985</c:v>
                </c:pt>
                <c:pt idx="5530">
                  <c:v>26.588817066133846</c:v>
                </c:pt>
                <c:pt idx="5531">
                  <c:v>26.584879639324186</c:v>
                </c:pt>
                <c:pt idx="5532">
                  <c:v>26.580476977435307</c:v>
                </c:pt>
                <c:pt idx="5533">
                  <c:v>26.576337314888757</c:v>
                </c:pt>
                <c:pt idx="5534">
                  <c:v>26.572633672713952</c:v>
                </c:pt>
                <c:pt idx="5535">
                  <c:v>26.568755563756806</c:v>
                </c:pt>
                <c:pt idx="5536">
                  <c:v>26.564693351927815</c:v>
                </c:pt>
                <c:pt idx="5537">
                  <c:v>26.560286902271635</c:v>
                </c:pt>
                <c:pt idx="5538">
                  <c:v>26.557583383964147</c:v>
                </c:pt>
                <c:pt idx="5539">
                  <c:v>26.553246956867881</c:v>
                </c:pt>
                <c:pt idx="5540">
                  <c:v>26.549392174049846</c:v>
                </c:pt>
                <c:pt idx="5541">
                  <c:v>26.544971297681453</c:v>
                </c:pt>
                <c:pt idx="5542">
                  <c:v>26.540615756652688</c:v>
                </c:pt>
                <c:pt idx="5543">
                  <c:v>26.539463169191237</c:v>
                </c:pt>
                <c:pt idx="5544">
                  <c:v>26.535391483828395</c:v>
                </c:pt>
                <c:pt idx="5545">
                  <c:v>30.799991655454399</c:v>
                </c:pt>
                <c:pt idx="5546">
                  <c:v>30.79480350062218</c:v>
                </c:pt>
                <c:pt idx="5547">
                  <c:v>30.79053569957734</c:v>
                </c:pt>
                <c:pt idx="5548">
                  <c:v>30.785518669546718</c:v>
                </c:pt>
                <c:pt idx="5549">
                  <c:v>30.782260391758431</c:v>
                </c:pt>
                <c:pt idx="5550">
                  <c:v>30.777938031301101</c:v>
                </c:pt>
                <c:pt idx="5551">
                  <c:v>30.772851008361481</c:v>
                </c:pt>
                <c:pt idx="5552">
                  <c:v>30.767783808482918</c:v>
                </c:pt>
                <c:pt idx="5553">
                  <c:v>30.76271120166982</c:v>
                </c:pt>
                <c:pt idx="5554">
                  <c:v>30.764385023490284</c:v>
                </c:pt>
                <c:pt idx="5555">
                  <c:v>30.759943864122544</c:v>
                </c:pt>
                <c:pt idx="5556">
                  <c:v>30.755190239644637</c:v>
                </c:pt>
                <c:pt idx="5557">
                  <c:v>30.750130828465572</c:v>
                </c:pt>
                <c:pt idx="5558">
                  <c:v>30.747016032706831</c:v>
                </c:pt>
                <c:pt idx="5559">
                  <c:v>30.74196345467524</c:v>
                </c:pt>
                <c:pt idx="5560">
                  <c:v>30.737096267422949</c:v>
                </c:pt>
                <c:pt idx="5561">
                  <c:v>30.731991571014682</c:v>
                </c:pt>
                <c:pt idx="5562">
                  <c:v>30.727447514869276</c:v>
                </c:pt>
                <c:pt idx="5563">
                  <c:v>30.722453861312811</c:v>
                </c:pt>
                <c:pt idx="5564">
                  <c:v>30.719254119186068</c:v>
                </c:pt>
                <c:pt idx="5565">
                  <c:v>30.714857111852385</c:v>
                </c:pt>
                <c:pt idx="5566">
                  <c:v>30.71022334522894</c:v>
                </c:pt>
                <c:pt idx="5567">
                  <c:v>30.705067329137272</c:v>
                </c:pt>
                <c:pt idx="5568">
                  <c:v>30.699915952437941</c:v>
                </c:pt>
                <c:pt idx="5569">
                  <c:v>30.695283797689349</c:v>
                </c:pt>
                <c:pt idx="5570">
                  <c:v>30.690423301008209</c:v>
                </c:pt>
                <c:pt idx="5571">
                  <c:v>30.686406641556598</c:v>
                </c:pt>
                <c:pt idx="5572">
                  <c:v>30.682186317629611</c:v>
                </c:pt>
                <c:pt idx="5573">
                  <c:v>30.677270378848263</c:v>
                </c:pt>
                <c:pt idx="5574">
                  <c:v>30.672354911760209</c:v>
                </c:pt>
                <c:pt idx="5575">
                  <c:v>30.667538821464657</c:v>
                </c:pt>
                <c:pt idx="5576">
                  <c:v>30.662433363517025</c:v>
                </c:pt>
                <c:pt idx="5577">
                  <c:v>30.657485579988535</c:v>
                </c:pt>
                <c:pt idx="5578">
                  <c:v>30.652486378215709</c:v>
                </c:pt>
                <c:pt idx="5579">
                  <c:v>30.653574872758977</c:v>
                </c:pt>
                <c:pt idx="5580">
                  <c:v>30.648447827906786</c:v>
                </c:pt>
                <c:pt idx="5581">
                  <c:v>30.646540392315629</c:v>
                </c:pt>
                <c:pt idx="5582">
                  <c:v>30.641722770580504</c:v>
                </c:pt>
                <c:pt idx="5583">
                  <c:v>30.639471482523572</c:v>
                </c:pt>
                <c:pt idx="5584">
                  <c:v>30.634607558260278</c:v>
                </c:pt>
                <c:pt idx="5585">
                  <c:v>30.629675016488971</c:v>
                </c:pt>
                <c:pt idx="5586">
                  <c:v>30.624967231012899</c:v>
                </c:pt>
                <c:pt idx="5587">
                  <c:v>30.620761761385364</c:v>
                </c:pt>
                <c:pt idx="5588">
                  <c:v>30.623717944004031</c:v>
                </c:pt>
                <c:pt idx="5589">
                  <c:v>30.619440687035464</c:v>
                </c:pt>
                <c:pt idx="5590">
                  <c:v>30.614986422939538</c:v>
                </c:pt>
                <c:pt idx="5591">
                  <c:v>30.610346616315429</c:v>
                </c:pt>
                <c:pt idx="5592">
                  <c:v>30.60531795709236</c:v>
                </c:pt>
                <c:pt idx="5593">
                  <c:v>30.600536585822841</c:v>
                </c:pt>
                <c:pt idx="5594">
                  <c:v>30.595861278205337</c:v>
                </c:pt>
                <c:pt idx="5595">
                  <c:v>30.591388699365833</c:v>
                </c:pt>
                <c:pt idx="5596">
                  <c:v>30.586606030848259</c:v>
                </c:pt>
                <c:pt idx="5597">
                  <c:v>30.581690760203323</c:v>
                </c:pt>
                <c:pt idx="5598">
                  <c:v>30.576868281565414</c:v>
                </c:pt>
                <c:pt idx="5599">
                  <c:v>30.572049232679689</c:v>
                </c:pt>
                <c:pt idx="5600">
                  <c:v>30.569084843060601</c:v>
                </c:pt>
                <c:pt idx="5601">
                  <c:v>30.564084635141992</c:v>
                </c:pt>
                <c:pt idx="5602">
                  <c:v>30.559403447538919</c:v>
                </c:pt>
                <c:pt idx="5603">
                  <c:v>30.554469921084397</c:v>
                </c:pt>
                <c:pt idx="5604">
                  <c:v>30.549583364704514</c:v>
                </c:pt>
                <c:pt idx="5605">
                  <c:v>30.544538454521689</c:v>
                </c:pt>
                <c:pt idx="5606">
                  <c:v>30.539520397631591</c:v>
                </c:pt>
                <c:pt idx="5607">
                  <c:v>30.534580916495415</c:v>
                </c:pt>
                <c:pt idx="5608">
                  <c:v>30.529529007978482</c:v>
                </c:pt>
                <c:pt idx="5609">
                  <c:v>30.524803105818602</c:v>
                </c:pt>
                <c:pt idx="5610">
                  <c:v>30.520366839817928</c:v>
                </c:pt>
                <c:pt idx="5611">
                  <c:v>30.51530555334962</c:v>
                </c:pt>
                <c:pt idx="5612">
                  <c:v>30.510694931145267</c:v>
                </c:pt>
                <c:pt idx="5613">
                  <c:v>30.506082080956148</c:v>
                </c:pt>
                <c:pt idx="5614">
                  <c:v>30.501110856625875</c:v>
                </c:pt>
                <c:pt idx="5615">
                  <c:v>30.496813325955337</c:v>
                </c:pt>
                <c:pt idx="5616">
                  <c:v>30.492605637191303</c:v>
                </c:pt>
                <c:pt idx="5617">
                  <c:v>30.487605426531026</c:v>
                </c:pt>
                <c:pt idx="5618">
                  <c:v>30.482738517123053</c:v>
                </c:pt>
                <c:pt idx="5619">
                  <c:v>30.477858926900169</c:v>
                </c:pt>
                <c:pt idx="5620">
                  <c:v>30.47338688831697</c:v>
                </c:pt>
                <c:pt idx="5621">
                  <c:v>30.469840254064309</c:v>
                </c:pt>
                <c:pt idx="5622">
                  <c:v>30.464994090135377</c:v>
                </c:pt>
                <c:pt idx="5623">
                  <c:v>30.460001011198532</c:v>
                </c:pt>
                <c:pt idx="5624">
                  <c:v>30.4549583070823</c:v>
                </c:pt>
                <c:pt idx="5625">
                  <c:v>30.450050362142846</c:v>
                </c:pt>
                <c:pt idx="5626">
                  <c:v>30.445568088561963</c:v>
                </c:pt>
                <c:pt idx="5627">
                  <c:v>30.44065035513291</c:v>
                </c:pt>
                <c:pt idx="5628">
                  <c:v>30.435816584905556</c:v>
                </c:pt>
                <c:pt idx="5629">
                  <c:v>30.43093185149819</c:v>
                </c:pt>
                <c:pt idx="5630">
                  <c:v>30.4258867479668</c:v>
                </c:pt>
                <c:pt idx="5631">
                  <c:v>30.421667657903892</c:v>
                </c:pt>
                <c:pt idx="5632">
                  <c:v>30.416651815950079</c:v>
                </c:pt>
                <c:pt idx="5633">
                  <c:v>30.412139421104708</c:v>
                </c:pt>
                <c:pt idx="5634">
                  <c:v>30.408841739692235</c:v>
                </c:pt>
                <c:pt idx="5635">
                  <c:v>30.404139942458059</c:v>
                </c:pt>
                <c:pt idx="5636">
                  <c:v>30.400005144150516</c:v>
                </c:pt>
                <c:pt idx="5637">
                  <c:v>30.396147375637401</c:v>
                </c:pt>
                <c:pt idx="5638">
                  <c:v>30.391484916653027</c:v>
                </c:pt>
                <c:pt idx="5639">
                  <c:v>30.387176540615865</c:v>
                </c:pt>
                <c:pt idx="5640">
                  <c:v>30.384221136374443</c:v>
                </c:pt>
                <c:pt idx="5641">
                  <c:v>30.405893831387885</c:v>
                </c:pt>
                <c:pt idx="5642">
                  <c:v>30.400984764219043</c:v>
                </c:pt>
                <c:pt idx="5643">
                  <c:v>30.400583999418281</c:v>
                </c:pt>
                <c:pt idx="5644">
                  <c:v>30.396082288292405</c:v>
                </c:pt>
                <c:pt idx="5645">
                  <c:v>30.391202411613001</c:v>
                </c:pt>
                <c:pt idx="5646">
                  <c:v>30.386254198417525</c:v>
                </c:pt>
                <c:pt idx="5647">
                  <c:v>30.382087929390526</c:v>
                </c:pt>
                <c:pt idx="5648">
                  <c:v>30.377352264959299</c:v>
                </c:pt>
                <c:pt idx="5649">
                  <c:v>30.373545607796949</c:v>
                </c:pt>
                <c:pt idx="5650">
                  <c:v>30.368615599679938</c:v>
                </c:pt>
                <c:pt idx="5651">
                  <c:v>30.364830528656636</c:v>
                </c:pt>
                <c:pt idx="5652">
                  <c:v>30.369223730699524</c:v>
                </c:pt>
                <c:pt idx="5653">
                  <c:v>30.591993957488857</c:v>
                </c:pt>
                <c:pt idx="5654">
                  <c:v>30.587308618121931</c:v>
                </c:pt>
                <c:pt idx="5655">
                  <c:v>30.582328740493786</c:v>
                </c:pt>
                <c:pt idx="5656">
                  <c:v>30.577277231766267</c:v>
                </c:pt>
                <c:pt idx="5657">
                  <c:v>30.572386369004771</c:v>
                </c:pt>
                <c:pt idx="5658">
                  <c:v>30.56815934327923</c:v>
                </c:pt>
                <c:pt idx="5659">
                  <c:v>30.563488097154664</c:v>
                </c:pt>
                <c:pt idx="5660">
                  <c:v>30.558761322430961</c:v>
                </c:pt>
                <c:pt idx="5661">
                  <c:v>30.557365477315862</c:v>
                </c:pt>
                <c:pt idx="5662">
                  <c:v>30.552418839639408</c:v>
                </c:pt>
                <c:pt idx="5663">
                  <c:v>30.547689242499416</c:v>
                </c:pt>
                <c:pt idx="5664">
                  <c:v>30.542761856453598</c:v>
                </c:pt>
                <c:pt idx="5665">
                  <c:v>30.538186971128887</c:v>
                </c:pt>
                <c:pt idx="5666">
                  <c:v>30.534247996904647</c:v>
                </c:pt>
                <c:pt idx="5667">
                  <c:v>30.534896696123202</c:v>
                </c:pt>
                <c:pt idx="5668">
                  <c:v>30.529875638431211</c:v>
                </c:pt>
                <c:pt idx="5669">
                  <c:v>30.524859656333714</c:v>
                </c:pt>
                <c:pt idx="5670">
                  <c:v>30.52064459990282</c:v>
                </c:pt>
                <c:pt idx="5671">
                  <c:v>30.515893548209643</c:v>
                </c:pt>
                <c:pt idx="5672">
                  <c:v>30.511243929941145</c:v>
                </c:pt>
                <c:pt idx="5673">
                  <c:v>30.50626336894209</c:v>
                </c:pt>
                <c:pt idx="5674">
                  <c:v>30.502303207006914</c:v>
                </c:pt>
                <c:pt idx="5675">
                  <c:v>30.49775234711716</c:v>
                </c:pt>
                <c:pt idx="5676">
                  <c:v>30.495528224655079</c:v>
                </c:pt>
                <c:pt idx="5677">
                  <c:v>30.491056429825072</c:v>
                </c:pt>
                <c:pt idx="5678">
                  <c:v>30.540382910823393</c:v>
                </c:pt>
                <c:pt idx="5679">
                  <c:v>30.560045473623095</c:v>
                </c:pt>
                <c:pt idx="5680">
                  <c:v>30.555056616381648</c:v>
                </c:pt>
                <c:pt idx="5681">
                  <c:v>30.55014367625138</c:v>
                </c:pt>
                <c:pt idx="5682">
                  <c:v>30.547463473476295</c:v>
                </c:pt>
                <c:pt idx="5683">
                  <c:v>30.543157969096779</c:v>
                </c:pt>
                <c:pt idx="5684">
                  <c:v>30.538478324527812</c:v>
                </c:pt>
                <c:pt idx="5685">
                  <c:v>30.533774574667138</c:v>
                </c:pt>
                <c:pt idx="5686">
                  <c:v>30.533504649138099</c:v>
                </c:pt>
                <c:pt idx="5687">
                  <c:v>30.52992791502253</c:v>
                </c:pt>
                <c:pt idx="5688">
                  <c:v>30.525013005149908</c:v>
                </c:pt>
                <c:pt idx="5689">
                  <c:v>30.521110179318409</c:v>
                </c:pt>
                <c:pt idx="5690">
                  <c:v>30.516995424538933</c:v>
                </c:pt>
                <c:pt idx="5691">
                  <c:v>30.512571847244139</c:v>
                </c:pt>
                <c:pt idx="5692">
                  <c:v>30.509721355273399</c:v>
                </c:pt>
                <c:pt idx="5693">
                  <c:v>30.506643474782056</c:v>
                </c:pt>
                <c:pt idx="5694">
                  <c:v>30.502102581710137</c:v>
                </c:pt>
                <c:pt idx="5695">
                  <c:v>30.497285609489527</c:v>
                </c:pt>
                <c:pt idx="5696">
                  <c:v>30.494118748263041</c:v>
                </c:pt>
                <c:pt idx="5697">
                  <c:v>30.489343648098995</c:v>
                </c:pt>
                <c:pt idx="5698">
                  <c:v>30.488615548384949</c:v>
                </c:pt>
                <c:pt idx="5699">
                  <c:v>30.483640585874781</c:v>
                </c:pt>
                <c:pt idx="5700">
                  <c:v>30.478694411655493</c:v>
                </c:pt>
                <c:pt idx="5701">
                  <c:v>30.473853021269985</c:v>
                </c:pt>
                <c:pt idx="5702">
                  <c:v>30.476118370412273</c:v>
                </c:pt>
                <c:pt idx="5703">
                  <c:v>30.472179051377779</c:v>
                </c:pt>
                <c:pt idx="5704">
                  <c:v>30.46736443440513</c:v>
                </c:pt>
                <c:pt idx="5705">
                  <c:v>30.462433213720125</c:v>
                </c:pt>
                <c:pt idx="5706">
                  <c:v>30.457590273138493</c:v>
                </c:pt>
                <c:pt idx="5707">
                  <c:v>30.452688893902632</c:v>
                </c:pt>
                <c:pt idx="5708">
                  <c:v>30.449527078236748</c:v>
                </c:pt>
                <c:pt idx="5709">
                  <c:v>30.444669485590421</c:v>
                </c:pt>
                <c:pt idx="5710">
                  <c:v>30.442031579278723</c:v>
                </c:pt>
                <c:pt idx="5711">
                  <c:v>30.443711102098909</c:v>
                </c:pt>
                <c:pt idx="5712">
                  <c:v>30.438901186086181</c:v>
                </c:pt>
                <c:pt idx="5713">
                  <c:v>30.444291276918612</c:v>
                </c:pt>
                <c:pt idx="5714">
                  <c:v>30.450359492057572</c:v>
                </c:pt>
                <c:pt idx="5715">
                  <c:v>30.448012557242556</c:v>
                </c:pt>
                <c:pt idx="5716">
                  <c:v>30.443281443428845</c:v>
                </c:pt>
                <c:pt idx="5717">
                  <c:v>30.438389569044315</c:v>
                </c:pt>
                <c:pt idx="5718">
                  <c:v>30.433552394044714</c:v>
                </c:pt>
                <c:pt idx="5719">
                  <c:v>30.429993832260063</c:v>
                </c:pt>
                <c:pt idx="5720">
                  <c:v>30.426496441790796</c:v>
                </c:pt>
                <c:pt idx="5721">
                  <c:v>30.422324766099631</c:v>
                </c:pt>
                <c:pt idx="5722">
                  <c:v>30.417796779909335</c:v>
                </c:pt>
                <c:pt idx="5723">
                  <c:v>30.412928152758457</c:v>
                </c:pt>
                <c:pt idx="5724">
                  <c:v>30.408838381089041</c:v>
                </c:pt>
                <c:pt idx="5725">
                  <c:v>30.407562794642516</c:v>
                </c:pt>
                <c:pt idx="5726">
                  <c:v>30.403319513066158</c:v>
                </c:pt>
                <c:pt idx="5727">
                  <c:v>30.398509236280692</c:v>
                </c:pt>
                <c:pt idx="5728">
                  <c:v>30.394985447084366</c:v>
                </c:pt>
                <c:pt idx="5729">
                  <c:v>30.390149747932782</c:v>
                </c:pt>
                <c:pt idx="5730">
                  <c:v>30.385263886728744</c:v>
                </c:pt>
                <c:pt idx="5731">
                  <c:v>30.381003574637443</c:v>
                </c:pt>
                <c:pt idx="5732">
                  <c:v>30.376201228410036</c:v>
                </c:pt>
                <c:pt idx="5733">
                  <c:v>30.374367744966523</c:v>
                </c:pt>
                <c:pt idx="5734">
                  <c:v>30.373776749480285</c:v>
                </c:pt>
                <c:pt idx="5735">
                  <c:v>30.368896798166091</c:v>
                </c:pt>
                <c:pt idx="5736">
                  <c:v>30.364040470132004</c:v>
                </c:pt>
                <c:pt idx="5737">
                  <c:v>30.359109886086909</c:v>
                </c:pt>
                <c:pt idx="5738">
                  <c:v>30.358850489851491</c:v>
                </c:pt>
                <c:pt idx="5739">
                  <c:v>30.355045670660058</c:v>
                </c:pt>
                <c:pt idx="5740">
                  <c:v>30.350164441451906</c:v>
                </c:pt>
                <c:pt idx="5741">
                  <c:v>30.34705770710746</c:v>
                </c:pt>
                <c:pt idx="5742">
                  <c:v>30.343467698062927</c:v>
                </c:pt>
                <c:pt idx="5743">
                  <c:v>30.339087981414544</c:v>
                </c:pt>
                <c:pt idx="5744">
                  <c:v>30.334231695147544</c:v>
                </c:pt>
                <c:pt idx="5745">
                  <c:v>30.329685522204546</c:v>
                </c:pt>
                <c:pt idx="5746">
                  <c:v>30.325036096632164</c:v>
                </c:pt>
                <c:pt idx="5747">
                  <c:v>30.320342919596534</c:v>
                </c:pt>
                <c:pt idx="5748">
                  <c:v>30.315447003433988</c:v>
                </c:pt>
                <c:pt idx="5749">
                  <c:v>30.319809423641207</c:v>
                </c:pt>
                <c:pt idx="5750">
                  <c:v>30.315291938331917</c:v>
                </c:pt>
                <c:pt idx="5751">
                  <c:v>30.310605468412636</c:v>
                </c:pt>
                <c:pt idx="5752">
                  <c:v>30.306430616554838</c:v>
                </c:pt>
                <c:pt idx="5753">
                  <c:v>30.301706874630948</c:v>
                </c:pt>
                <c:pt idx="5754">
                  <c:v>30.297243838319471</c:v>
                </c:pt>
                <c:pt idx="5755">
                  <c:v>30.29362150097155</c:v>
                </c:pt>
                <c:pt idx="5756">
                  <c:v>30.290003902568465</c:v>
                </c:pt>
                <c:pt idx="5757">
                  <c:v>30.285209507721881</c:v>
                </c:pt>
                <c:pt idx="5758">
                  <c:v>30.281607957656814</c:v>
                </c:pt>
                <c:pt idx="5759">
                  <c:v>30.277918763004187</c:v>
                </c:pt>
                <c:pt idx="5760">
                  <c:v>30.273120681906573</c:v>
                </c:pt>
                <c:pt idx="5761">
                  <c:v>30.268280958078851</c:v>
                </c:pt>
                <c:pt idx="5762">
                  <c:v>30.263481840796331</c:v>
                </c:pt>
                <c:pt idx="5763">
                  <c:v>30.259310467101539</c:v>
                </c:pt>
                <c:pt idx="5764">
                  <c:v>30.254636964800014</c:v>
                </c:pt>
                <c:pt idx="5765">
                  <c:v>30.249987314976718</c:v>
                </c:pt>
                <c:pt idx="5766">
                  <c:v>30.246857870514539</c:v>
                </c:pt>
                <c:pt idx="5767">
                  <c:v>30.242264811600364</c:v>
                </c:pt>
                <c:pt idx="5768">
                  <c:v>30.244891425385102</c:v>
                </c:pt>
                <c:pt idx="5769">
                  <c:v>30.24015267769013</c:v>
                </c:pt>
                <c:pt idx="5770">
                  <c:v>30.235380044181781</c:v>
                </c:pt>
                <c:pt idx="5771">
                  <c:v>30.230599985013495</c:v>
                </c:pt>
                <c:pt idx="5772">
                  <c:v>30.225734873151406</c:v>
                </c:pt>
                <c:pt idx="5773">
                  <c:v>30.221815993672241</c:v>
                </c:pt>
                <c:pt idx="5774">
                  <c:v>30.216986756434814</c:v>
                </c:pt>
                <c:pt idx="5775">
                  <c:v>30.212308022078084</c:v>
                </c:pt>
                <c:pt idx="5776">
                  <c:v>30.207663999152885</c:v>
                </c:pt>
                <c:pt idx="5777">
                  <c:v>30.202927749985896</c:v>
                </c:pt>
                <c:pt idx="5778">
                  <c:v>30.198788472404928</c:v>
                </c:pt>
                <c:pt idx="5779">
                  <c:v>30.194125264410527</c:v>
                </c:pt>
                <c:pt idx="5780">
                  <c:v>30.189835753793588</c:v>
                </c:pt>
                <c:pt idx="5781">
                  <c:v>30.18549223667333</c:v>
                </c:pt>
                <c:pt idx="5782">
                  <c:v>30.18234410388893</c:v>
                </c:pt>
                <c:pt idx="5783">
                  <c:v>30.177512172522277</c:v>
                </c:pt>
                <c:pt idx="5784">
                  <c:v>30.177868520062187</c:v>
                </c:pt>
                <c:pt idx="5785">
                  <c:v>30.173234680655252</c:v>
                </c:pt>
                <c:pt idx="5786">
                  <c:v>30.168762713037477</c:v>
                </c:pt>
                <c:pt idx="5787">
                  <c:v>30.163908062977171</c:v>
                </c:pt>
                <c:pt idx="5788">
                  <c:v>30.159390341664938</c:v>
                </c:pt>
                <c:pt idx="5789">
                  <c:v>30.154624997481172</c:v>
                </c:pt>
                <c:pt idx="5790">
                  <c:v>30.149913721552533</c:v>
                </c:pt>
                <c:pt idx="5791">
                  <c:v>33.588507155989646</c:v>
                </c:pt>
                <c:pt idx="5792">
                  <c:v>33.583444859687752</c:v>
                </c:pt>
                <c:pt idx="5793">
                  <c:v>33.579248241660956</c:v>
                </c:pt>
                <c:pt idx="5794">
                  <c:v>33.573867561355826</c:v>
                </c:pt>
                <c:pt idx="5795">
                  <c:v>33.569321930691068</c:v>
                </c:pt>
                <c:pt idx="5796">
                  <c:v>33.564243376468447</c:v>
                </c:pt>
                <c:pt idx="5797">
                  <c:v>33.55979562921474</c:v>
                </c:pt>
                <c:pt idx="5798">
                  <c:v>33.554575202025966</c:v>
                </c:pt>
                <c:pt idx="5799">
                  <c:v>33.549369904756297</c:v>
                </c:pt>
                <c:pt idx="5800">
                  <c:v>33.544184533490515</c:v>
                </c:pt>
                <c:pt idx="5801">
                  <c:v>33.538927088959333</c:v>
                </c:pt>
                <c:pt idx="5802">
                  <c:v>33.534064804278401</c:v>
                </c:pt>
                <c:pt idx="5803">
                  <c:v>33.529072654716884</c:v>
                </c:pt>
                <c:pt idx="5804">
                  <c:v>33.523823974816096</c:v>
                </c:pt>
                <c:pt idx="5805">
                  <c:v>33.519086278132406</c:v>
                </c:pt>
                <c:pt idx="5806">
                  <c:v>33.513683300409852</c:v>
                </c:pt>
                <c:pt idx="5807">
                  <c:v>33.508692827069865</c:v>
                </c:pt>
                <c:pt idx="5808">
                  <c:v>33.503391131746973</c:v>
                </c:pt>
                <c:pt idx="5809">
                  <c:v>33.498076253600104</c:v>
                </c:pt>
                <c:pt idx="5810">
                  <c:v>33.494129022393942</c:v>
                </c:pt>
                <c:pt idx="5811">
                  <c:v>33.490881692934956</c:v>
                </c:pt>
                <c:pt idx="5812">
                  <c:v>33.485721535133088</c:v>
                </c:pt>
                <c:pt idx="5813">
                  <c:v>33.480731698982503</c:v>
                </c:pt>
                <c:pt idx="5814">
                  <c:v>33.47537943312124</c:v>
                </c:pt>
                <c:pt idx="5815">
                  <c:v>33.470083643010739</c:v>
                </c:pt>
                <c:pt idx="5816">
                  <c:v>33.4649011022004</c:v>
                </c:pt>
                <c:pt idx="5817">
                  <c:v>33.464338684417818</c:v>
                </c:pt>
                <c:pt idx="5818">
                  <c:v>33.458994379729219</c:v>
                </c:pt>
                <c:pt idx="5819">
                  <c:v>33.453929934782785</c:v>
                </c:pt>
                <c:pt idx="5820">
                  <c:v>33.449603361170269</c:v>
                </c:pt>
                <c:pt idx="5821">
                  <c:v>33.464810930255524</c:v>
                </c:pt>
                <c:pt idx="5822">
                  <c:v>33.459599991325753</c:v>
                </c:pt>
                <c:pt idx="5823">
                  <c:v>33.454309256821475</c:v>
                </c:pt>
                <c:pt idx="5824">
                  <c:v>33.44960332982825</c:v>
                </c:pt>
                <c:pt idx="5825">
                  <c:v>33.444645645425965</c:v>
                </c:pt>
                <c:pt idx="5826">
                  <c:v>33.44092592148376</c:v>
                </c:pt>
                <c:pt idx="5827">
                  <c:v>33.444749276606863</c:v>
                </c:pt>
                <c:pt idx="5828">
                  <c:v>33.440559659448738</c:v>
                </c:pt>
                <c:pt idx="5829">
                  <c:v>33.435169160489018</c:v>
                </c:pt>
                <c:pt idx="5830">
                  <c:v>33.462588580307937</c:v>
                </c:pt>
                <c:pt idx="5831">
                  <c:v>33.458406943447194</c:v>
                </c:pt>
                <c:pt idx="5832">
                  <c:v>33.453645675794675</c:v>
                </c:pt>
                <c:pt idx="5833">
                  <c:v>33.448416014930736</c:v>
                </c:pt>
                <c:pt idx="5834">
                  <c:v>33.444380659579956</c:v>
                </c:pt>
                <c:pt idx="5835">
                  <c:v>33.439178998589583</c:v>
                </c:pt>
                <c:pt idx="5836">
                  <c:v>33.433823672692419</c:v>
                </c:pt>
                <c:pt idx="5837">
                  <c:v>33.428656697604431</c:v>
                </c:pt>
                <c:pt idx="5838">
                  <c:v>33.423779183952341</c:v>
                </c:pt>
                <c:pt idx="5839">
                  <c:v>33.418486733104203</c:v>
                </c:pt>
                <c:pt idx="5840">
                  <c:v>33.414797475379522</c:v>
                </c:pt>
                <c:pt idx="5841">
                  <c:v>33.422122307371978</c:v>
                </c:pt>
                <c:pt idx="5842">
                  <c:v>33.418477377333453</c:v>
                </c:pt>
                <c:pt idx="5843">
                  <c:v>33.413898408075482</c:v>
                </c:pt>
                <c:pt idx="5844">
                  <c:v>33.408552566692826</c:v>
                </c:pt>
                <c:pt idx="5845">
                  <c:v>33.403234625960536</c:v>
                </c:pt>
                <c:pt idx="5846">
                  <c:v>33.402890093018243</c:v>
                </c:pt>
                <c:pt idx="5847">
                  <c:v>33.397977984136908</c:v>
                </c:pt>
                <c:pt idx="5848">
                  <c:v>33.392620489514975</c:v>
                </c:pt>
                <c:pt idx="5849">
                  <c:v>33.387266847485947</c:v>
                </c:pt>
                <c:pt idx="5850">
                  <c:v>33.382445789722084</c:v>
                </c:pt>
                <c:pt idx="5851">
                  <c:v>33.377095799881026</c:v>
                </c:pt>
                <c:pt idx="5852">
                  <c:v>33.372087326749451</c:v>
                </c:pt>
                <c:pt idx="5853">
                  <c:v>33.367905641649401</c:v>
                </c:pt>
                <c:pt idx="5854">
                  <c:v>33.362768505139584</c:v>
                </c:pt>
                <c:pt idx="5855">
                  <c:v>33.361514482182699</c:v>
                </c:pt>
                <c:pt idx="5856">
                  <c:v>33.356206059763039</c:v>
                </c:pt>
                <c:pt idx="5857">
                  <c:v>33.351332136202821</c:v>
                </c:pt>
                <c:pt idx="5858">
                  <c:v>33.347860288151686</c:v>
                </c:pt>
                <c:pt idx="5859">
                  <c:v>33.342604552103751</c:v>
                </c:pt>
                <c:pt idx="5860">
                  <c:v>33.337322172755023</c:v>
                </c:pt>
                <c:pt idx="5861">
                  <c:v>33.332486297129115</c:v>
                </c:pt>
                <c:pt idx="5862">
                  <c:v>33.328675054592779</c:v>
                </c:pt>
                <c:pt idx="5863">
                  <c:v>33.325496243063853</c:v>
                </c:pt>
                <c:pt idx="5864">
                  <c:v>33.321135111303903</c:v>
                </c:pt>
                <c:pt idx="5865">
                  <c:v>33.31640460913377</c:v>
                </c:pt>
                <c:pt idx="5866">
                  <c:v>33.311155139758334</c:v>
                </c:pt>
                <c:pt idx="5867">
                  <c:v>33.308982035483716</c:v>
                </c:pt>
                <c:pt idx="5868">
                  <c:v>33.303760691973409</c:v>
                </c:pt>
                <c:pt idx="5869">
                  <c:v>33.29842975991658</c:v>
                </c:pt>
                <c:pt idx="5870">
                  <c:v>33.294073377026031</c:v>
                </c:pt>
                <c:pt idx="5871">
                  <c:v>33.289400283045971</c:v>
                </c:pt>
                <c:pt idx="5872">
                  <c:v>33.284184894253784</c:v>
                </c:pt>
                <c:pt idx="5873">
                  <c:v>33.281322116175296</c:v>
                </c:pt>
                <c:pt idx="5874">
                  <c:v>33.279949898943045</c:v>
                </c:pt>
                <c:pt idx="5875">
                  <c:v>33.274660742993404</c:v>
                </c:pt>
                <c:pt idx="5876">
                  <c:v>33.269953073238803</c:v>
                </c:pt>
                <c:pt idx="5877">
                  <c:v>33.264727452771844</c:v>
                </c:pt>
                <c:pt idx="5878">
                  <c:v>33.25956811785256</c:v>
                </c:pt>
                <c:pt idx="5879">
                  <c:v>33.254739137453861</c:v>
                </c:pt>
                <c:pt idx="5880">
                  <c:v>33.24944648783476</c:v>
                </c:pt>
                <c:pt idx="5881">
                  <c:v>33.255851613356043</c:v>
                </c:pt>
                <c:pt idx="5882">
                  <c:v>33.250767297700733</c:v>
                </c:pt>
                <c:pt idx="5883">
                  <c:v>33.245715214959354</c:v>
                </c:pt>
                <c:pt idx="5884">
                  <c:v>33.240923879958963</c:v>
                </c:pt>
                <c:pt idx="5885">
                  <c:v>33.235891273836764</c:v>
                </c:pt>
                <c:pt idx="5886">
                  <c:v>33.230890815062573</c:v>
                </c:pt>
                <c:pt idx="5887">
                  <c:v>33.225600974409652</c:v>
                </c:pt>
                <c:pt idx="5888">
                  <c:v>33.220355904263435</c:v>
                </c:pt>
                <c:pt idx="5889">
                  <c:v>33.215107203025823</c:v>
                </c:pt>
                <c:pt idx="5890">
                  <c:v>33.209957627587862</c:v>
                </c:pt>
                <c:pt idx="5891">
                  <c:v>33.204730869131922</c:v>
                </c:pt>
                <c:pt idx="5892">
                  <c:v>33.199542111456687</c:v>
                </c:pt>
                <c:pt idx="5893">
                  <c:v>33.194284214429601</c:v>
                </c:pt>
                <c:pt idx="5894">
                  <c:v>33.189419151760198</c:v>
                </c:pt>
                <c:pt idx="5895">
                  <c:v>33.184171626045519</c:v>
                </c:pt>
                <c:pt idx="5896">
                  <c:v>33.179852958690851</c:v>
                </c:pt>
                <c:pt idx="5897">
                  <c:v>33.17637279189389</c:v>
                </c:pt>
                <c:pt idx="5898">
                  <c:v>33.175633382480534</c:v>
                </c:pt>
                <c:pt idx="5899">
                  <c:v>33.17064251868284</c:v>
                </c:pt>
                <c:pt idx="5900">
                  <c:v>33.168029491166394</c:v>
                </c:pt>
                <c:pt idx="5901">
                  <c:v>33.163763129346727</c:v>
                </c:pt>
                <c:pt idx="5902">
                  <c:v>33.159625591012549</c:v>
                </c:pt>
                <c:pt idx="5903">
                  <c:v>33.154723325724802</c:v>
                </c:pt>
                <c:pt idx="5904">
                  <c:v>33.150530853582303</c:v>
                </c:pt>
                <c:pt idx="5905">
                  <c:v>33.145944421146254</c:v>
                </c:pt>
                <c:pt idx="5906">
                  <c:v>33.14106850976259</c:v>
                </c:pt>
                <c:pt idx="5907">
                  <c:v>33.135834893477231</c:v>
                </c:pt>
                <c:pt idx="5908">
                  <c:v>33.131602916669479</c:v>
                </c:pt>
                <c:pt idx="5909">
                  <c:v>33.127978718717166</c:v>
                </c:pt>
                <c:pt idx="5910">
                  <c:v>33.122857797055126</c:v>
                </c:pt>
                <c:pt idx="5911">
                  <c:v>33.118842404557896</c:v>
                </c:pt>
                <c:pt idx="5912">
                  <c:v>33.119410253394271</c:v>
                </c:pt>
                <c:pt idx="5913">
                  <c:v>33.11500516099683</c:v>
                </c:pt>
                <c:pt idx="5914">
                  <c:v>33.109957157674103</c:v>
                </c:pt>
                <c:pt idx="5915">
                  <c:v>33.106076430793678</c:v>
                </c:pt>
                <c:pt idx="5916">
                  <c:v>33.101095596598725</c:v>
                </c:pt>
                <c:pt idx="5917">
                  <c:v>33.155110151532973</c:v>
                </c:pt>
                <c:pt idx="5918">
                  <c:v>33.149860457787739</c:v>
                </c:pt>
                <c:pt idx="5919">
                  <c:v>33.144945671842898</c:v>
                </c:pt>
                <c:pt idx="5920">
                  <c:v>33.139951306556064</c:v>
                </c:pt>
                <c:pt idx="5921">
                  <c:v>33.135767900617445</c:v>
                </c:pt>
                <c:pt idx="5922">
                  <c:v>33.131955132069834</c:v>
                </c:pt>
                <c:pt idx="5923">
                  <c:v>33.126858811250528</c:v>
                </c:pt>
                <c:pt idx="5924">
                  <c:v>33.121857680737605</c:v>
                </c:pt>
                <c:pt idx="5925">
                  <c:v>33.117881268777211</c:v>
                </c:pt>
                <c:pt idx="5926">
                  <c:v>33.113153394601468</c:v>
                </c:pt>
                <c:pt idx="5927">
                  <c:v>33.16507640440372</c:v>
                </c:pt>
                <c:pt idx="5928">
                  <c:v>33.162096173231753</c:v>
                </c:pt>
                <c:pt idx="5929">
                  <c:v>33.15701929185699</c:v>
                </c:pt>
                <c:pt idx="5930">
                  <c:v>33.153407515301204</c:v>
                </c:pt>
                <c:pt idx="5931">
                  <c:v>33.149253602805601</c:v>
                </c:pt>
                <c:pt idx="5932">
                  <c:v>33.203169240125412</c:v>
                </c:pt>
                <c:pt idx="5933">
                  <c:v>33.198312212633184</c:v>
                </c:pt>
                <c:pt idx="5934">
                  <c:v>33.193141293342997</c:v>
                </c:pt>
                <c:pt idx="5935">
                  <c:v>33.187903951992837</c:v>
                </c:pt>
                <c:pt idx="5936">
                  <c:v>33.182667414356771</c:v>
                </c:pt>
                <c:pt idx="5937">
                  <c:v>33.178509898762883</c:v>
                </c:pt>
                <c:pt idx="5938">
                  <c:v>33.173356418165675</c:v>
                </c:pt>
                <c:pt idx="5939">
                  <c:v>33.168845362816995</c:v>
                </c:pt>
                <c:pt idx="5940">
                  <c:v>33.164072692039582</c:v>
                </c:pt>
                <c:pt idx="5941">
                  <c:v>33.158931951242671</c:v>
                </c:pt>
                <c:pt idx="5942">
                  <c:v>33.154416759464631</c:v>
                </c:pt>
                <c:pt idx="5943">
                  <c:v>33.149602872686486</c:v>
                </c:pt>
                <c:pt idx="5944">
                  <c:v>33.144403483938191</c:v>
                </c:pt>
                <c:pt idx="5945">
                  <c:v>33.139195324640035</c:v>
                </c:pt>
                <c:pt idx="5946">
                  <c:v>33.135316462340469</c:v>
                </c:pt>
                <c:pt idx="5947">
                  <c:v>33.130578953477965</c:v>
                </c:pt>
                <c:pt idx="5948">
                  <c:v>33.125701731828237</c:v>
                </c:pt>
                <c:pt idx="5949">
                  <c:v>33.120512396442848</c:v>
                </c:pt>
                <c:pt idx="5950">
                  <c:v>33.118265471961848</c:v>
                </c:pt>
                <c:pt idx="5951">
                  <c:v>33.113048416989628</c:v>
                </c:pt>
                <c:pt idx="5952">
                  <c:v>33.107847123226342</c:v>
                </c:pt>
                <c:pt idx="5953">
                  <c:v>33.102810896723675</c:v>
                </c:pt>
                <c:pt idx="5954">
                  <c:v>33.097592537153965</c:v>
                </c:pt>
                <c:pt idx="5955">
                  <c:v>33.107654478449838</c:v>
                </c:pt>
                <c:pt idx="5956">
                  <c:v>33.104955922246027</c:v>
                </c:pt>
                <c:pt idx="5957">
                  <c:v>33.099824271272304</c:v>
                </c:pt>
                <c:pt idx="5958">
                  <c:v>33.0946496476191</c:v>
                </c:pt>
                <c:pt idx="5959">
                  <c:v>33.089633776402685</c:v>
                </c:pt>
                <c:pt idx="5960">
                  <c:v>33.084805818658111</c:v>
                </c:pt>
                <c:pt idx="5961">
                  <c:v>33.079810057379838</c:v>
                </c:pt>
                <c:pt idx="5962">
                  <c:v>33.075241669145719</c:v>
                </c:pt>
                <c:pt idx="5963">
                  <c:v>33.075803677594507</c:v>
                </c:pt>
                <c:pt idx="5964">
                  <c:v>33.072652953450898</c:v>
                </c:pt>
                <c:pt idx="5965">
                  <c:v>33.068864702369567</c:v>
                </c:pt>
                <c:pt idx="5966">
                  <c:v>33.064536128149889</c:v>
                </c:pt>
                <c:pt idx="5967">
                  <c:v>33.059406342271828</c:v>
                </c:pt>
                <c:pt idx="5968">
                  <c:v>33.055293498704579</c:v>
                </c:pt>
                <c:pt idx="5969">
                  <c:v>33.061550930952286</c:v>
                </c:pt>
                <c:pt idx="5970">
                  <c:v>33.056623297293271</c:v>
                </c:pt>
                <c:pt idx="5971">
                  <c:v>33.051667977572485</c:v>
                </c:pt>
                <c:pt idx="5972">
                  <c:v>33.046639389168014</c:v>
                </c:pt>
                <c:pt idx="5973">
                  <c:v>33.049495923942587</c:v>
                </c:pt>
                <c:pt idx="5974">
                  <c:v>33.044770242401491</c:v>
                </c:pt>
                <c:pt idx="5975">
                  <c:v>33.041395003789411</c:v>
                </c:pt>
                <c:pt idx="5976">
                  <c:v>33.036417891993239</c:v>
                </c:pt>
                <c:pt idx="5977">
                  <c:v>33.053528152757934</c:v>
                </c:pt>
                <c:pt idx="5978">
                  <c:v>33.048690708367616</c:v>
                </c:pt>
                <c:pt idx="5979">
                  <c:v>33.044043011894253</c:v>
                </c:pt>
                <c:pt idx="5980">
                  <c:v>33.038958274885616</c:v>
                </c:pt>
                <c:pt idx="5981">
                  <c:v>33.035283987630024</c:v>
                </c:pt>
                <c:pt idx="5982">
                  <c:v>33.030148064608682</c:v>
                </c:pt>
                <c:pt idx="5983">
                  <c:v>33.025259560309763</c:v>
                </c:pt>
                <c:pt idx="5984">
                  <c:v>33.021193385409212</c:v>
                </c:pt>
                <c:pt idx="5985">
                  <c:v>33.016435732167629</c:v>
                </c:pt>
                <c:pt idx="5986">
                  <c:v>33.015317474599634</c:v>
                </c:pt>
                <c:pt idx="5987">
                  <c:v>33.010165311087725</c:v>
                </c:pt>
                <c:pt idx="5988">
                  <c:v>33.00517323095081</c:v>
                </c:pt>
                <c:pt idx="5989">
                  <c:v>33.000242912314732</c:v>
                </c:pt>
                <c:pt idx="5990">
                  <c:v>32.995114472214432</c:v>
                </c:pt>
                <c:pt idx="5991">
                  <c:v>32.990410689886041</c:v>
                </c:pt>
                <c:pt idx="5992">
                  <c:v>32.985286803250503</c:v>
                </c:pt>
                <c:pt idx="5993">
                  <c:v>32.981340343431704</c:v>
                </c:pt>
                <c:pt idx="5994">
                  <c:v>32.976394381071302</c:v>
                </c:pt>
                <c:pt idx="5995">
                  <c:v>32.971557861205319</c:v>
                </c:pt>
                <c:pt idx="5996">
                  <c:v>32.966511685055544</c:v>
                </c:pt>
                <c:pt idx="5997">
                  <c:v>32.961548531964191</c:v>
                </c:pt>
                <c:pt idx="5998">
                  <c:v>32.957485806278115</c:v>
                </c:pt>
                <c:pt idx="5999">
                  <c:v>32.952333496949187</c:v>
                </c:pt>
                <c:pt idx="6000">
                  <c:v>32.947248235405802</c:v>
                </c:pt>
                <c:pt idx="6001">
                  <c:v>32.942579735967406</c:v>
                </c:pt>
                <c:pt idx="6002">
                  <c:v>32.937593802801004</c:v>
                </c:pt>
                <c:pt idx="6003">
                  <c:v>32.932690636061167</c:v>
                </c:pt>
                <c:pt idx="6004">
                  <c:v>32.928575077055129</c:v>
                </c:pt>
                <c:pt idx="6005">
                  <c:v>32.924066168517861</c:v>
                </c:pt>
                <c:pt idx="6006">
                  <c:v>32.921371098245181</c:v>
                </c:pt>
                <c:pt idx="6007">
                  <c:v>32.916507317882314</c:v>
                </c:pt>
                <c:pt idx="6008">
                  <c:v>32.911392108210855</c:v>
                </c:pt>
                <c:pt idx="6009">
                  <c:v>32.907568102241726</c:v>
                </c:pt>
                <c:pt idx="6010">
                  <c:v>32.909433537839561</c:v>
                </c:pt>
                <c:pt idx="6011">
                  <c:v>32.904330099055038</c:v>
                </c:pt>
                <c:pt idx="6012">
                  <c:v>32.899424187250936</c:v>
                </c:pt>
                <c:pt idx="6013">
                  <c:v>32.894421964733255</c:v>
                </c:pt>
                <c:pt idx="6014">
                  <c:v>32.889355840887653</c:v>
                </c:pt>
                <c:pt idx="6015">
                  <c:v>32.88468627151375</c:v>
                </c:pt>
                <c:pt idx="6016">
                  <c:v>32.880135897462559</c:v>
                </c:pt>
                <c:pt idx="6017">
                  <c:v>32.875240754007166</c:v>
                </c:pt>
                <c:pt idx="6018">
                  <c:v>32.870362556640714</c:v>
                </c:pt>
                <c:pt idx="6019">
                  <c:v>32.865244088295448</c:v>
                </c:pt>
                <c:pt idx="6020">
                  <c:v>32.861728293056558</c:v>
                </c:pt>
                <c:pt idx="6021">
                  <c:v>32.856640102967333</c:v>
                </c:pt>
                <c:pt idx="6022">
                  <c:v>32.851597952476297</c:v>
                </c:pt>
                <c:pt idx="6023">
                  <c:v>32.847565043724302</c:v>
                </c:pt>
                <c:pt idx="6024">
                  <c:v>32.842495117883423</c:v>
                </c:pt>
                <c:pt idx="6025">
                  <c:v>32.837738983814425</c:v>
                </c:pt>
                <c:pt idx="6026">
                  <c:v>32.832699425098028</c:v>
                </c:pt>
                <c:pt idx="6027">
                  <c:v>32.828885859139923</c:v>
                </c:pt>
                <c:pt idx="6028">
                  <c:v>32.824183439186065</c:v>
                </c:pt>
                <c:pt idx="6029">
                  <c:v>32.828935176795468</c:v>
                </c:pt>
                <c:pt idx="6030">
                  <c:v>32.823892850207741</c:v>
                </c:pt>
                <c:pt idx="6031">
                  <c:v>32.819248599767192</c:v>
                </c:pt>
                <c:pt idx="6032">
                  <c:v>32.816309145542228</c:v>
                </c:pt>
                <c:pt idx="6033">
                  <c:v>32.811294699241884</c:v>
                </c:pt>
                <c:pt idx="6034">
                  <c:v>32.806233741083105</c:v>
                </c:pt>
                <c:pt idx="6035">
                  <c:v>32.801198218997826</c:v>
                </c:pt>
                <c:pt idx="6036">
                  <c:v>32.796144803203802</c:v>
                </c:pt>
                <c:pt idx="6037">
                  <c:v>32.791159423904901</c:v>
                </c:pt>
                <c:pt idx="6038">
                  <c:v>32.786325894076633</c:v>
                </c:pt>
                <c:pt idx="6039">
                  <c:v>32.783082764960405</c:v>
                </c:pt>
                <c:pt idx="6040">
                  <c:v>32.778424053530834</c:v>
                </c:pt>
                <c:pt idx="6041">
                  <c:v>32.775083205042222</c:v>
                </c:pt>
                <c:pt idx="6042">
                  <c:v>32.770241128801061</c:v>
                </c:pt>
                <c:pt idx="6043">
                  <c:v>32.765177587989839</c:v>
                </c:pt>
                <c:pt idx="6044">
                  <c:v>32.763391395727822</c:v>
                </c:pt>
                <c:pt idx="6045">
                  <c:v>32.758554438709929</c:v>
                </c:pt>
                <c:pt idx="6046">
                  <c:v>32.753862878345892</c:v>
                </c:pt>
                <c:pt idx="6047">
                  <c:v>32.751338004666287</c:v>
                </c:pt>
                <c:pt idx="6048">
                  <c:v>32.746538241493766</c:v>
                </c:pt>
                <c:pt idx="6049">
                  <c:v>32.74146701421347</c:v>
                </c:pt>
                <c:pt idx="6050">
                  <c:v>32.736732125604036</c:v>
                </c:pt>
                <c:pt idx="6051">
                  <c:v>32.731682439704542</c:v>
                </c:pt>
                <c:pt idx="6052">
                  <c:v>32.726753042778107</c:v>
                </c:pt>
                <c:pt idx="6053">
                  <c:v>32.737265725588827</c:v>
                </c:pt>
                <c:pt idx="6054">
                  <c:v>32.732342446723813</c:v>
                </c:pt>
                <c:pt idx="6055">
                  <c:v>32.728832000811686</c:v>
                </c:pt>
                <c:pt idx="6056">
                  <c:v>32.723972620669208</c:v>
                </c:pt>
                <c:pt idx="6057">
                  <c:v>32.719024833252014</c:v>
                </c:pt>
                <c:pt idx="6058">
                  <c:v>32.715719009096183</c:v>
                </c:pt>
                <c:pt idx="6059">
                  <c:v>32.710743082674199</c:v>
                </c:pt>
                <c:pt idx="6060">
                  <c:v>32.705810174548795</c:v>
                </c:pt>
                <c:pt idx="6061">
                  <c:v>32.702639869888124</c:v>
                </c:pt>
                <c:pt idx="6062">
                  <c:v>32.699598132797334</c:v>
                </c:pt>
                <c:pt idx="6063">
                  <c:v>32.695053716010634</c:v>
                </c:pt>
                <c:pt idx="6064">
                  <c:v>32.690178518097824</c:v>
                </c:pt>
                <c:pt idx="6065">
                  <c:v>32.685287194023346</c:v>
                </c:pt>
                <c:pt idx="6066">
                  <c:v>32.680680470440237</c:v>
                </c:pt>
                <c:pt idx="6067">
                  <c:v>32.675808489021954</c:v>
                </c:pt>
                <c:pt idx="6068">
                  <c:v>32.671875054853913</c:v>
                </c:pt>
                <c:pt idx="6069">
                  <c:v>32.666989709984414</c:v>
                </c:pt>
                <c:pt idx="6070">
                  <c:v>32.661967793294295</c:v>
                </c:pt>
                <c:pt idx="6071">
                  <c:v>32.6577304942045</c:v>
                </c:pt>
                <c:pt idx="6072">
                  <c:v>32.65272721291025</c:v>
                </c:pt>
                <c:pt idx="6073">
                  <c:v>32.647892885057637</c:v>
                </c:pt>
                <c:pt idx="6074">
                  <c:v>32.645954653830216</c:v>
                </c:pt>
                <c:pt idx="6075">
                  <c:v>32.642227253925128</c:v>
                </c:pt>
                <c:pt idx="6076">
                  <c:v>32.643543396346729</c:v>
                </c:pt>
                <c:pt idx="6077">
                  <c:v>32.63922516774501</c:v>
                </c:pt>
                <c:pt idx="6078">
                  <c:v>32.634725523715836</c:v>
                </c:pt>
                <c:pt idx="6079">
                  <c:v>32.630188530209836</c:v>
                </c:pt>
                <c:pt idx="6080">
                  <c:v>32.62785941505426</c:v>
                </c:pt>
                <c:pt idx="6081">
                  <c:v>32.626321003171576</c:v>
                </c:pt>
                <c:pt idx="6082">
                  <c:v>32.622558452463586</c:v>
                </c:pt>
                <c:pt idx="6083">
                  <c:v>32.619016168403839</c:v>
                </c:pt>
                <c:pt idx="6084">
                  <c:v>32.614645308984024</c:v>
                </c:pt>
                <c:pt idx="6085">
                  <c:v>32.609772706440928</c:v>
                </c:pt>
                <c:pt idx="6086">
                  <c:v>32.604758279851666</c:v>
                </c:pt>
                <c:pt idx="6087">
                  <c:v>32.601063616111695</c:v>
                </c:pt>
                <c:pt idx="6088">
                  <c:v>32.596298653256305</c:v>
                </c:pt>
                <c:pt idx="6089">
                  <c:v>32.591332521773026</c:v>
                </c:pt>
                <c:pt idx="6090">
                  <c:v>32.588038544026801</c:v>
                </c:pt>
                <c:pt idx="6091">
                  <c:v>32.583376163060727</c:v>
                </c:pt>
                <c:pt idx="6092">
                  <c:v>32.578896723230955</c:v>
                </c:pt>
                <c:pt idx="6093">
                  <c:v>32.574814179046442</c:v>
                </c:pt>
                <c:pt idx="6094">
                  <c:v>32.569860521245644</c:v>
                </c:pt>
                <c:pt idx="6095">
                  <c:v>32.566406900991915</c:v>
                </c:pt>
                <c:pt idx="6096">
                  <c:v>32.561549160780217</c:v>
                </c:pt>
                <c:pt idx="6097">
                  <c:v>32.557526060705982</c:v>
                </c:pt>
                <c:pt idx="6098">
                  <c:v>32.553981293290548</c:v>
                </c:pt>
                <c:pt idx="6099">
                  <c:v>32.549758464583078</c:v>
                </c:pt>
                <c:pt idx="6100">
                  <c:v>32.544907818990168</c:v>
                </c:pt>
                <c:pt idx="6101">
                  <c:v>32.54057501401882</c:v>
                </c:pt>
                <c:pt idx="6102">
                  <c:v>32.537205616271535</c:v>
                </c:pt>
                <c:pt idx="6103">
                  <c:v>32.532695990415569</c:v>
                </c:pt>
                <c:pt idx="6104">
                  <c:v>32.527885740902271</c:v>
                </c:pt>
                <c:pt idx="6105">
                  <c:v>32.522949265241529</c:v>
                </c:pt>
                <c:pt idx="6106">
                  <c:v>32.517996433838917</c:v>
                </c:pt>
                <c:pt idx="6107">
                  <c:v>32.5130822150348</c:v>
                </c:pt>
                <c:pt idx="6108">
                  <c:v>32.508549955994631</c:v>
                </c:pt>
                <c:pt idx="6109">
                  <c:v>32.50366627955043</c:v>
                </c:pt>
                <c:pt idx="6110">
                  <c:v>32.50011404376572</c:v>
                </c:pt>
                <c:pt idx="6111">
                  <c:v>32.495590851955349</c:v>
                </c:pt>
                <c:pt idx="6112">
                  <c:v>32.491033836386514</c:v>
                </c:pt>
                <c:pt idx="6113">
                  <c:v>32.486050876488569</c:v>
                </c:pt>
                <c:pt idx="6114">
                  <c:v>32.483561247223911</c:v>
                </c:pt>
                <c:pt idx="6115">
                  <c:v>32.478640951915217</c:v>
                </c:pt>
                <c:pt idx="6116">
                  <c:v>32.474386526126018</c:v>
                </c:pt>
                <c:pt idx="6117">
                  <c:v>32.470376477006518</c:v>
                </c:pt>
                <c:pt idx="6118">
                  <c:v>32.46559108203202</c:v>
                </c:pt>
                <c:pt idx="6119">
                  <c:v>32.46454026120611</c:v>
                </c:pt>
                <c:pt idx="6120">
                  <c:v>32.459564215590945</c:v>
                </c:pt>
                <c:pt idx="6121">
                  <c:v>32.45595395805897</c:v>
                </c:pt>
                <c:pt idx="6122">
                  <c:v>32.451344916186848</c:v>
                </c:pt>
                <c:pt idx="6123">
                  <c:v>32.457241587040862</c:v>
                </c:pt>
                <c:pt idx="6124">
                  <c:v>32.456592825790501</c:v>
                </c:pt>
                <c:pt idx="6125">
                  <c:v>32.451801313312522</c:v>
                </c:pt>
                <c:pt idx="6126">
                  <c:v>32.447210488754514</c:v>
                </c:pt>
                <c:pt idx="6127">
                  <c:v>32.442770200649804</c:v>
                </c:pt>
                <c:pt idx="6128">
                  <c:v>32.438059165732554</c:v>
                </c:pt>
                <c:pt idx="6129">
                  <c:v>32.433971652755901</c:v>
                </c:pt>
                <c:pt idx="6130">
                  <c:v>32.429051244740279</c:v>
                </c:pt>
                <c:pt idx="6131">
                  <c:v>32.424106265240844</c:v>
                </c:pt>
                <c:pt idx="6132">
                  <c:v>32.419194685227779</c:v>
                </c:pt>
                <c:pt idx="6133">
                  <c:v>32.414481563634936</c:v>
                </c:pt>
                <c:pt idx="6134">
                  <c:v>32.414937471519011</c:v>
                </c:pt>
                <c:pt idx="6135">
                  <c:v>32.41006061966246</c:v>
                </c:pt>
                <c:pt idx="6136">
                  <c:v>32.40588334120347</c:v>
                </c:pt>
                <c:pt idx="6137">
                  <c:v>32.400937554857876</c:v>
                </c:pt>
                <c:pt idx="6138">
                  <c:v>32.396634370254134</c:v>
                </c:pt>
                <c:pt idx="6139">
                  <c:v>32.399048671068897</c:v>
                </c:pt>
                <c:pt idx="6140">
                  <c:v>32.395930239497652</c:v>
                </c:pt>
                <c:pt idx="6141">
                  <c:v>32.391769038891105</c:v>
                </c:pt>
                <c:pt idx="6142">
                  <c:v>32.387630178291168</c:v>
                </c:pt>
                <c:pt idx="6143">
                  <c:v>32.385799511785443</c:v>
                </c:pt>
                <c:pt idx="6144">
                  <c:v>32.380956263056419</c:v>
                </c:pt>
                <c:pt idx="6145">
                  <c:v>32.376256108681297</c:v>
                </c:pt>
                <c:pt idx="6146">
                  <c:v>32.406820214401684</c:v>
                </c:pt>
                <c:pt idx="6147">
                  <c:v>32.407627401340676</c:v>
                </c:pt>
                <c:pt idx="6148">
                  <c:v>32.402979079136017</c:v>
                </c:pt>
                <c:pt idx="6149">
                  <c:v>32.398575650144487</c:v>
                </c:pt>
                <c:pt idx="6150">
                  <c:v>32.393645664211398</c:v>
                </c:pt>
                <c:pt idx="6151">
                  <c:v>32.389084982928864</c:v>
                </c:pt>
                <c:pt idx="6152">
                  <c:v>32.384239108191885</c:v>
                </c:pt>
                <c:pt idx="6153">
                  <c:v>32.383715752311744</c:v>
                </c:pt>
                <c:pt idx="6154">
                  <c:v>32.378783721054795</c:v>
                </c:pt>
                <c:pt idx="6155">
                  <c:v>32.374099511575423</c:v>
                </c:pt>
                <c:pt idx="6156">
                  <c:v>32.369957896529591</c:v>
                </c:pt>
                <c:pt idx="6157">
                  <c:v>32.36519015245068</c:v>
                </c:pt>
                <c:pt idx="6158">
                  <c:v>32.360431174756101</c:v>
                </c:pt>
                <c:pt idx="6159">
                  <c:v>32.357746364665708</c:v>
                </c:pt>
                <c:pt idx="6160">
                  <c:v>32.352905500606276</c:v>
                </c:pt>
                <c:pt idx="6161">
                  <c:v>32.347980951042651</c:v>
                </c:pt>
                <c:pt idx="6162">
                  <c:v>32.343243086179406</c:v>
                </c:pt>
                <c:pt idx="6163">
                  <c:v>32.338744710087155</c:v>
                </c:pt>
                <c:pt idx="6164">
                  <c:v>32.334550822565802</c:v>
                </c:pt>
                <c:pt idx="6165">
                  <c:v>32.32975301233737</c:v>
                </c:pt>
                <c:pt idx="6166">
                  <c:v>32.327059974295132</c:v>
                </c:pt>
                <c:pt idx="6167">
                  <c:v>32.323630197655007</c:v>
                </c:pt>
                <c:pt idx="6168">
                  <c:v>32.319011212882415</c:v>
                </c:pt>
                <c:pt idx="6169">
                  <c:v>32.316435774663645</c:v>
                </c:pt>
                <c:pt idx="6170">
                  <c:v>32.311672149614139</c:v>
                </c:pt>
                <c:pt idx="6171">
                  <c:v>32.306895796751128</c:v>
                </c:pt>
                <c:pt idx="6172">
                  <c:v>32.301999466286453</c:v>
                </c:pt>
                <c:pt idx="6173">
                  <c:v>32.297441007598756</c:v>
                </c:pt>
                <c:pt idx="6174">
                  <c:v>32.305956888250442</c:v>
                </c:pt>
                <c:pt idx="6175">
                  <c:v>32.301339415800371</c:v>
                </c:pt>
                <c:pt idx="6176">
                  <c:v>32.296629484509793</c:v>
                </c:pt>
                <c:pt idx="6177">
                  <c:v>32.292348291052569</c:v>
                </c:pt>
                <c:pt idx="6178">
                  <c:v>32.300433765458202</c:v>
                </c:pt>
                <c:pt idx="6179">
                  <c:v>32.300908853093297</c:v>
                </c:pt>
                <c:pt idx="6180">
                  <c:v>32.296046449208923</c:v>
                </c:pt>
                <c:pt idx="6181">
                  <c:v>32.299880870485893</c:v>
                </c:pt>
                <c:pt idx="6182">
                  <c:v>32.296619556304819</c:v>
                </c:pt>
                <c:pt idx="6183">
                  <c:v>32.291746023678115</c:v>
                </c:pt>
                <c:pt idx="6184">
                  <c:v>32.286857738453584</c:v>
                </c:pt>
                <c:pt idx="6185">
                  <c:v>32.282422970263312</c:v>
                </c:pt>
                <c:pt idx="6186">
                  <c:v>32.277884863278629</c:v>
                </c:pt>
                <c:pt idx="6187">
                  <c:v>32.274052028703757</c:v>
                </c:pt>
                <c:pt idx="6188">
                  <c:v>32.269301669318665</c:v>
                </c:pt>
                <c:pt idx="6189">
                  <c:v>32.276554019863028</c:v>
                </c:pt>
                <c:pt idx="6190">
                  <c:v>32.272134801905665</c:v>
                </c:pt>
                <c:pt idx="6191">
                  <c:v>32.267291455202411</c:v>
                </c:pt>
                <c:pt idx="6192">
                  <c:v>32.262742560622705</c:v>
                </c:pt>
                <c:pt idx="6193">
                  <c:v>32.258164459394138</c:v>
                </c:pt>
                <c:pt idx="6194">
                  <c:v>32.253283753222391</c:v>
                </c:pt>
                <c:pt idx="6195">
                  <c:v>32.248466532853165</c:v>
                </c:pt>
                <c:pt idx="6196">
                  <c:v>32.243656662470798</c:v>
                </c:pt>
                <c:pt idx="6197">
                  <c:v>32.240507662535087</c:v>
                </c:pt>
                <c:pt idx="6198">
                  <c:v>32.247284498370263</c:v>
                </c:pt>
                <c:pt idx="6199">
                  <c:v>32.243435369685741</c:v>
                </c:pt>
                <c:pt idx="6200">
                  <c:v>32.238677928446336</c:v>
                </c:pt>
                <c:pt idx="6201">
                  <c:v>32.234027708834823</c:v>
                </c:pt>
                <c:pt idx="6202">
                  <c:v>32.229542159122651</c:v>
                </c:pt>
                <c:pt idx="6203">
                  <c:v>32.224745351639065</c:v>
                </c:pt>
                <c:pt idx="6204">
                  <c:v>32.219980061796292</c:v>
                </c:pt>
                <c:pt idx="6205">
                  <c:v>32.215571588683297</c:v>
                </c:pt>
                <c:pt idx="6206">
                  <c:v>32.212455977151286</c:v>
                </c:pt>
                <c:pt idx="6207">
                  <c:v>32.207635526673052</c:v>
                </c:pt>
                <c:pt idx="6208">
                  <c:v>32.202965262352976</c:v>
                </c:pt>
                <c:pt idx="6209">
                  <c:v>32.198945891868078</c:v>
                </c:pt>
                <c:pt idx="6210">
                  <c:v>32.195831364695067</c:v>
                </c:pt>
                <c:pt idx="6211">
                  <c:v>32.191394059733696</c:v>
                </c:pt>
                <c:pt idx="6212">
                  <c:v>32.186615515111654</c:v>
                </c:pt>
                <c:pt idx="6213">
                  <c:v>32.182805799440196</c:v>
                </c:pt>
                <c:pt idx="6214">
                  <c:v>32.17815660436753</c:v>
                </c:pt>
                <c:pt idx="6215">
                  <c:v>32.173364416699307</c:v>
                </c:pt>
                <c:pt idx="6216">
                  <c:v>32.168521604897649</c:v>
                </c:pt>
                <c:pt idx="6217">
                  <c:v>32.163711866821487</c:v>
                </c:pt>
                <c:pt idx="6218">
                  <c:v>32.160211329537084</c:v>
                </c:pt>
                <c:pt idx="6219">
                  <c:v>32.155368489150575</c:v>
                </c:pt>
                <c:pt idx="6220">
                  <c:v>32.15063518066151</c:v>
                </c:pt>
                <c:pt idx="6221">
                  <c:v>32.146777935527176</c:v>
                </c:pt>
                <c:pt idx="6222">
                  <c:v>32.146217122128228</c:v>
                </c:pt>
                <c:pt idx="6223">
                  <c:v>32.141458284865344</c:v>
                </c:pt>
                <c:pt idx="6224">
                  <c:v>32.136739462841227</c:v>
                </c:pt>
                <c:pt idx="6225">
                  <c:v>32.133824018697965</c:v>
                </c:pt>
                <c:pt idx="6226">
                  <c:v>32.129283753897049</c:v>
                </c:pt>
                <c:pt idx="6227">
                  <c:v>32.124540131019124</c:v>
                </c:pt>
                <c:pt idx="6228">
                  <c:v>32.119807805225179</c:v>
                </c:pt>
                <c:pt idx="6229">
                  <c:v>32.115194625608119</c:v>
                </c:pt>
                <c:pt idx="6230">
                  <c:v>32.110473204658163</c:v>
                </c:pt>
                <c:pt idx="6231">
                  <c:v>32.105840060576654</c:v>
                </c:pt>
                <c:pt idx="6232">
                  <c:v>32.101328765310832</c:v>
                </c:pt>
                <c:pt idx="6233">
                  <c:v>32.096581781145836</c:v>
                </c:pt>
                <c:pt idx="6234">
                  <c:v>32.09805201070737</c:v>
                </c:pt>
                <c:pt idx="6235">
                  <c:v>32.093340370889308</c:v>
                </c:pt>
                <c:pt idx="6236">
                  <c:v>32.088941213086116</c:v>
                </c:pt>
                <c:pt idx="6237">
                  <c:v>32.084142412012326</c:v>
                </c:pt>
                <c:pt idx="6238">
                  <c:v>32.08013343468911</c:v>
                </c:pt>
                <c:pt idx="6239">
                  <c:v>32.075316578336562</c:v>
                </c:pt>
                <c:pt idx="6240">
                  <c:v>32.071118577802409</c:v>
                </c:pt>
                <c:pt idx="6241">
                  <c:v>32.071812557670313</c:v>
                </c:pt>
                <c:pt idx="6242">
                  <c:v>32.068352070463071</c:v>
                </c:pt>
                <c:pt idx="6243">
                  <c:v>32.063901597202147</c:v>
                </c:pt>
                <c:pt idx="6244">
                  <c:v>32.059494266779069</c:v>
                </c:pt>
                <c:pt idx="6245">
                  <c:v>32.054849572203324</c:v>
                </c:pt>
                <c:pt idx="6246">
                  <c:v>32.050814912959318</c:v>
                </c:pt>
                <c:pt idx="6247">
                  <c:v>32.046385057429852</c:v>
                </c:pt>
                <c:pt idx="6248">
                  <c:v>32.042056828518724</c:v>
                </c:pt>
                <c:pt idx="6249">
                  <c:v>32.037278163830976</c:v>
                </c:pt>
                <c:pt idx="6250">
                  <c:v>32.032799382595336</c:v>
                </c:pt>
                <c:pt idx="6251">
                  <c:v>32.033466438100412</c:v>
                </c:pt>
                <c:pt idx="6252">
                  <c:v>32.028701651400262</c:v>
                </c:pt>
                <c:pt idx="6253">
                  <c:v>32.023935008570312</c:v>
                </c:pt>
                <c:pt idx="6254">
                  <c:v>32.020799208720582</c:v>
                </c:pt>
                <c:pt idx="6255">
                  <c:v>32.016235859817328</c:v>
                </c:pt>
                <c:pt idx="6256">
                  <c:v>32.011524433847292</c:v>
                </c:pt>
                <c:pt idx="6257">
                  <c:v>32.006890073215182</c:v>
                </c:pt>
                <c:pt idx="6258">
                  <c:v>32.004441500651254</c:v>
                </c:pt>
                <c:pt idx="6259">
                  <c:v>32.000270254645997</c:v>
                </c:pt>
                <c:pt idx="6260">
                  <c:v>31.99570860187054</c:v>
                </c:pt>
                <c:pt idx="6261">
                  <c:v>31.990938531252642</c:v>
                </c:pt>
                <c:pt idx="6262">
                  <c:v>31.98771944296157</c:v>
                </c:pt>
                <c:pt idx="6263">
                  <c:v>31.984831613708078</c:v>
                </c:pt>
                <c:pt idx="6264">
                  <c:v>31.980075418268115</c:v>
                </c:pt>
                <c:pt idx="6265">
                  <c:v>31.975334708710037</c:v>
                </c:pt>
                <c:pt idx="6266">
                  <c:v>31.970908800830561</c:v>
                </c:pt>
                <c:pt idx="6267">
                  <c:v>31.966234733090648</c:v>
                </c:pt>
                <c:pt idx="6268">
                  <c:v>31.961703847168529</c:v>
                </c:pt>
                <c:pt idx="6269">
                  <c:v>31.958875436871509</c:v>
                </c:pt>
                <c:pt idx="6270">
                  <c:v>31.956675678943999</c:v>
                </c:pt>
                <c:pt idx="6271">
                  <c:v>31.952012238582988</c:v>
                </c:pt>
                <c:pt idx="6272">
                  <c:v>31.948035116560298</c:v>
                </c:pt>
                <c:pt idx="6273">
                  <c:v>31.943264446673478</c:v>
                </c:pt>
                <c:pt idx="6274">
                  <c:v>31.938514652291072</c:v>
                </c:pt>
                <c:pt idx="6275">
                  <c:v>31.933989546870297</c:v>
                </c:pt>
                <c:pt idx="6276">
                  <c:v>31.930281986846804</c:v>
                </c:pt>
                <c:pt idx="6277">
                  <c:v>31.926026481106948</c:v>
                </c:pt>
                <c:pt idx="6278">
                  <c:v>31.926193859784444</c:v>
                </c:pt>
                <c:pt idx="6279">
                  <c:v>31.921462824897958</c:v>
                </c:pt>
                <c:pt idx="6280">
                  <c:v>31.917211456234025</c:v>
                </c:pt>
                <c:pt idx="6281">
                  <c:v>31.912491389066993</c:v>
                </c:pt>
                <c:pt idx="6282">
                  <c:v>31.907980124955639</c:v>
                </c:pt>
                <c:pt idx="6283">
                  <c:v>31.90333961828712</c:v>
                </c:pt>
                <c:pt idx="6284">
                  <c:v>31.899214354202591</c:v>
                </c:pt>
                <c:pt idx="6285">
                  <c:v>31.894716928441525</c:v>
                </c:pt>
                <c:pt idx="6286">
                  <c:v>31.890074452674202</c:v>
                </c:pt>
                <c:pt idx="6287">
                  <c:v>31.885408283609706</c:v>
                </c:pt>
                <c:pt idx="6288">
                  <c:v>31.88091125299038</c:v>
                </c:pt>
                <c:pt idx="6289">
                  <c:v>31.876764951503279</c:v>
                </c:pt>
                <c:pt idx="6290">
                  <c:v>31.872086160845125</c:v>
                </c:pt>
                <c:pt idx="6291">
                  <c:v>31.867744721386114</c:v>
                </c:pt>
                <c:pt idx="6292">
                  <c:v>31.863454168564527</c:v>
                </c:pt>
                <c:pt idx="6293">
                  <c:v>31.858739584277089</c:v>
                </c:pt>
                <c:pt idx="6294">
                  <c:v>31.854020954076333</c:v>
                </c:pt>
                <c:pt idx="6295">
                  <c:v>31.849883615986801</c:v>
                </c:pt>
                <c:pt idx="6296">
                  <c:v>31.845209446561686</c:v>
                </c:pt>
                <c:pt idx="6297">
                  <c:v>31.8435420754648</c:v>
                </c:pt>
                <c:pt idx="6298">
                  <c:v>31.838806337769839</c:v>
                </c:pt>
                <c:pt idx="6299">
                  <c:v>31.834621576986624</c:v>
                </c:pt>
                <c:pt idx="6300">
                  <c:v>31.829897676873511</c:v>
                </c:pt>
                <c:pt idx="6301">
                  <c:v>31.825302009589961</c:v>
                </c:pt>
                <c:pt idx="6302">
                  <c:v>31.821223350552359</c:v>
                </c:pt>
                <c:pt idx="6303">
                  <c:v>31.81678422995288</c:v>
                </c:pt>
                <c:pt idx="6304">
                  <c:v>31.812129340878339</c:v>
                </c:pt>
                <c:pt idx="6305">
                  <c:v>31.807511939110693</c:v>
                </c:pt>
                <c:pt idx="6306">
                  <c:v>31.802916212736601</c:v>
                </c:pt>
                <c:pt idx="6307">
                  <c:v>31.800343420033045</c:v>
                </c:pt>
                <c:pt idx="6308">
                  <c:v>31.795669552490491</c:v>
                </c:pt>
                <c:pt idx="6309">
                  <c:v>31.791077913643615</c:v>
                </c:pt>
                <c:pt idx="6310">
                  <c:v>31.786554265721254</c:v>
                </c:pt>
                <c:pt idx="6311">
                  <c:v>31.781950531835903</c:v>
                </c:pt>
                <c:pt idx="6312">
                  <c:v>31.777368176271466</c:v>
                </c:pt>
                <c:pt idx="6313">
                  <c:v>31.773415244533862</c:v>
                </c:pt>
                <c:pt idx="6314">
                  <c:v>31.768859668881063</c:v>
                </c:pt>
                <c:pt idx="6315">
                  <c:v>31.764853626527742</c:v>
                </c:pt>
                <c:pt idx="6316">
                  <c:v>31.760462615828096</c:v>
                </c:pt>
                <c:pt idx="6317">
                  <c:v>31.755908817551486</c:v>
                </c:pt>
                <c:pt idx="6318">
                  <c:v>31.760090230232134</c:v>
                </c:pt>
                <c:pt idx="6319">
                  <c:v>31.761667012561571</c:v>
                </c:pt>
                <c:pt idx="6320">
                  <c:v>31.75702798703594</c:v>
                </c:pt>
                <c:pt idx="6321">
                  <c:v>31.75317091542821</c:v>
                </c:pt>
                <c:pt idx="6322">
                  <c:v>31.748816237642643</c:v>
                </c:pt>
                <c:pt idx="6323">
                  <c:v>31.74502832448551</c:v>
                </c:pt>
                <c:pt idx="6324">
                  <c:v>31.741000311162136</c:v>
                </c:pt>
                <c:pt idx="6325">
                  <c:v>31.736521439927898</c:v>
                </c:pt>
                <c:pt idx="6326">
                  <c:v>31.731894387795581</c:v>
                </c:pt>
                <c:pt idx="6327">
                  <c:v>31.727551758149968</c:v>
                </c:pt>
                <c:pt idx="6328">
                  <c:v>31.723921096509244</c:v>
                </c:pt>
                <c:pt idx="6329">
                  <c:v>31.719499430770195</c:v>
                </c:pt>
                <c:pt idx="6330">
                  <c:v>31.715155614785665</c:v>
                </c:pt>
                <c:pt idx="6331">
                  <c:v>31.710896389709614</c:v>
                </c:pt>
                <c:pt idx="6332">
                  <c:v>31.710755646723634</c:v>
                </c:pt>
                <c:pt idx="6333">
                  <c:v>31.706209963009822</c:v>
                </c:pt>
                <c:pt idx="6334">
                  <c:v>31.701846884526436</c:v>
                </c:pt>
                <c:pt idx="6335">
                  <c:v>31.717627268505549</c:v>
                </c:pt>
                <c:pt idx="6336">
                  <c:v>31.712989438823662</c:v>
                </c:pt>
                <c:pt idx="6337">
                  <c:v>31.708522263191789</c:v>
                </c:pt>
                <c:pt idx="6338">
                  <c:v>31.704102219946183</c:v>
                </c:pt>
                <c:pt idx="6339">
                  <c:v>31.699738723009268</c:v>
                </c:pt>
                <c:pt idx="6340">
                  <c:v>31.695363283233934</c:v>
                </c:pt>
                <c:pt idx="6341">
                  <c:v>31.690811194485647</c:v>
                </c:pt>
                <c:pt idx="6342">
                  <c:v>31.686257727655658</c:v>
                </c:pt>
                <c:pt idx="6343">
                  <c:v>31.684036725820086</c:v>
                </c:pt>
                <c:pt idx="6344">
                  <c:v>31.680653243310125</c:v>
                </c:pt>
                <c:pt idx="6345">
                  <c:v>31.676311302131385</c:v>
                </c:pt>
                <c:pt idx="6346">
                  <c:v>31.671775931205985</c:v>
                </c:pt>
                <c:pt idx="6347">
                  <c:v>31.667344615320854</c:v>
                </c:pt>
                <c:pt idx="6348">
                  <c:v>31.663833086757915</c:v>
                </c:pt>
                <c:pt idx="6349">
                  <c:v>31.65983473317819</c:v>
                </c:pt>
                <c:pt idx="6350">
                  <c:v>31.656130665504158</c:v>
                </c:pt>
                <c:pt idx="6351">
                  <c:v>31.651653428692001</c:v>
                </c:pt>
                <c:pt idx="6352">
                  <c:v>31.651237331145055</c:v>
                </c:pt>
                <c:pt idx="6353">
                  <c:v>31.647618071336638</c:v>
                </c:pt>
                <c:pt idx="6354">
                  <c:v>31.643585548880822</c:v>
                </c:pt>
                <c:pt idx="6355">
                  <c:v>31.639016840789441</c:v>
                </c:pt>
                <c:pt idx="6356">
                  <c:v>31.635156268795924</c:v>
                </c:pt>
                <c:pt idx="6357">
                  <c:v>31.630533569881475</c:v>
                </c:pt>
                <c:pt idx="6358">
                  <c:v>31.625876542409397</c:v>
                </c:pt>
                <c:pt idx="6359">
                  <c:v>31.621792680331385</c:v>
                </c:pt>
                <c:pt idx="6360">
                  <c:v>31.627618576961073</c:v>
                </c:pt>
                <c:pt idx="6361">
                  <c:v>31.665406058427546</c:v>
                </c:pt>
                <c:pt idx="6362">
                  <c:v>31.660825963795318</c:v>
                </c:pt>
                <c:pt idx="6363">
                  <c:v>31.656216969022068</c:v>
                </c:pt>
                <c:pt idx="6364">
                  <c:v>31.651860440401673</c:v>
                </c:pt>
                <c:pt idx="6365">
                  <c:v>31.647765805274599</c:v>
                </c:pt>
                <c:pt idx="6366">
                  <c:v>31.643114558501445</c:v>
                </c:pt>
                <c:pt idx="6367">
                  <c:v>31.638523772699646</c:v>
                </c:pt>
                <c:pt idx="6368">
                  <c:v>31.633871034584839</c:v>
                </c:pt>
                <c:pt idx="6369">
                  <c:v>31.629432488304367</c:v>
                </c:pt>
                <c:pt idx="6370">
                  <c:v>31.624900640291887</c:v>
                </c:pt>
                <c:pt idx="6371">
                  <c:v>31.621821669769709</c:v>
                </c:pt>
                <c:pt idx="6372">
                  <c:v>31.617317413012113</c:v>
                </c:pt>
                <c:pt idx="6373">
                  <c:v>31.613078647715174</c:v>
                </c:pt>
                <c:pt idx="6374">
                  <c:v>31.608675174339684</c:v>
                </c:pt>
                <c:pt idx="6375">
                  <c:v>31.604188235463518</c:v>
                </c:pt>
                <c:pt idx="6376">
                  <c:v>31.600181574339107</c:v>
                </c:pt>
                <c:pt idx="6377">
                  <c:v>31.596271038418742</c:v>
                </c:pt>
                <c:pt idx="6378">
                  <c:v>31.593431663942525</c:v>
                </c:pt>
                <c:pt idx="6379">
                  <c:v>31.589136815735571</c:v>
                </c:pt>
                <c:pt idx="6380">
                  <c:v>31.585043236117269</c:v>
                </c:pt>
                <c:pt idx="6381">
                  <c:v>31.580592582642009</c:v>
                </c:pt>
                <c:pt idx="6382">
                  <c:v>31.621239754880893</c:v>
                </c:pt>
                <c:pt idx="6383">
                  <c:v>31.61714436621542</c:v>
                </c:pt>
                <c:pt idx="6384">
                  <c:v>31.613699253263071</c:v>
                </c:pt>
                <c:pt idx="6385">
                  <c:v>31.609182513826966</c:v>
                </c:pt>
                <c:pt idx="6386">
                  <c:v>31.604692659945485</c:v>
                </c:pt>
                <c:pt idx="6387">
                  <c:v>31.600523807264601</c:v>
                </c:pt>
                <c:pt idx="6388">
                  <c:v>31.596823595308503</c:v>
                </c:pt>
                <c:pt idx="6389">
                  <c:v>31.592400887925503</c:v>
                </c:pt>
                <c:pt idx="6390">
                  <c:v>31.588552618571548</c:v>
                </c:pt>
                <c:pt idx="6391">
                  <c:v>31.586021895929811</c:v>
                </c:pt>
                <c:pt idx="6392">
                  <c:v>31.586705125846397</c:v>
                </c:pt>
                <c:pt idx="6393">
                  <c:v>31.582118612942363</c:v>
                </c:pt>
                <c:pt idx="6394">
                  <c:v>31.58157185464502</c:v>
                </c:pt>
                <c:pt idx="6395">
                  <c:v>31.577103733744991</c:v>
                </c:pt>
                <c:pt idx="6396">
                  <c:v>31.572685313564516</c:v>
                </c:pt>
                <c:pt idx="6397">
                  <c:v>31.569082449717719</c:v>
                </c:pt>
                <c:pt idx="6398">
                  <c:v>31.564485226785465</c:v>
                </c:pt>
                <c:pt idx="6399">
                  <c:v>31.559994047963038</c:v>
                </c:pt>
                <c:pt idx="6400">
                  <c:v>31.55581153479735</c:v>
                </c:pt>
                <c:pt idx="6401">
                  <c:v>31.551526443094914</c:v>
                </c:pt>
                <c:pt idx="6402">
                  <c:v>31.546930967835006</c:v>
                </c:pt>
                <c:pt idx="6403">
                  <c:v>31.54325196456341</c:v>
                </c:pt>
                <c:pt idx="6404">
                  <c:v>31.539050520632262</c:v>
                </c:pt>
                <c:pt idx="6405">
                  <c:v>31.534730016426217</c:v>
                </c:pt>
                <c:pt idx="6406">
                  <c:v>31.531007029901474</c:v>
                </c:pt>
                <c:pt idx="6407">
                  <c:v>31.54465828039482</c:v>
                </c:pt>
                <c:pt idx="6408">
                  <c:v>31.540515420251467</c:v>
                </c:pt>
                <c:pt idx="6409">
                  <c:v>31.536904644700581</c:v>
                </c:pt>
                <c:pt idx="6410">
                  <c:v>31.532446717400518</c:v>
                </c:pt>
                <c:pt idx="6411">
                  <c:v>31.528151819365018</c:v>
                </c:pt>
                <c:pt idx="6412">
                  <c:v>31.524957672376992</c:v>
                </c:pt>
                <c:pt idx="6413">
                  <c:v>31.52075048802574</c:v>
                </c:pt>
                <c:pt idx="6414">
                  <c:v>31.516318867347216</c:v>
                </c:pt>
                <c:pt idx="6415">
                  <c:v>31.511769633025192</c:v>
                </c:pt>
                <c:pt idx="6416">
                  <c:v>31.507178840932053</c:v>
                </c:pt>
                <c:pt idx="6417">
                  <c:v>31.502962127466642</c:v>
                </c:pt>
                <c:pt idx="6418">
                  <c:v>31.499001704048112</c:v>
                </c:pt>
                <c:pt idx="6419">
                  <c:v>31.494600866435594</c:v>
                </c:pt>
                <c:pt idx="6420">
                  <c:v>31.49455244659292</c:v>
                </c:pt>
                <c:pt idx="6421">
                  <c:v>31.490047479955145</c:v>
                </c:pt>
                <c:pt idx="6422">
                  <c:v>31.485553186721724</c:v>
                </c:pt>
                <c:pt idx="6423">
                  <c:v>31.486129854181598</c:v>
                </c:pt>
                <c:pt idx="6424">
                  <c:v>31.482011577688539</c:v>
                </c:pt>
                <c:pt idx="6425">
                  <c:v>31.477909043028479</c:v>
                </c:pt>
                <c:pt idx="6426">
                  <c:v>31.473325513490334</c:v>
                </c:pt>
                <c:pt idx="6427">
                  <c:v>31.468816478834949</c:v>
                </c:pt>
                <c:pt idx="6428">
                  <c:v>31.464578759307887</c:v>
                </c:pt>
                <c:pt idx="6429">
                  <c:v>31.46249139326385</c:v>
                </c:pt>
                <c:pt idx="6430">
                  <c:v>31.460652057952647</c:v>
                </c:pt>
                <c:pt idx="6431">
                  <c:v>31.456910310664615</c:v>
                </c:pt>
                <c:pt idx="6432">
                  <c:v>31.452468769989743</c:v>
                </c:pt>
                <c:pt idx="6433">
                  <c:v>31.448272100840146</c:v>
                </c:pt>
                <c:pt idx="6434">
                  <c:v>31.443856360309152</c:v>
                </c:pt>
                <c:pt idx="6435">
                  <c:v>31.439369995777966</c:v>
                </c:pt>
                <c:pt idx="6436">
                  <c:v>31.435343568760207</c:v>
                </c:pt>
                <c:pt idx="6437">
                  <c:v>31.431799491879669</c:v>
                </c:pt>
                <c:pt idx="6438">
                  <c:v>31.427902397667975</c:v>
                </c:pt>
                <c:pt idx="6439">
                  <c:v>31.42504765284016</c:v>
                </c:pt>
                <c:pt idx="6440">
                  <c:v>31.420519686533002</c:v>
                </c:pt>
                <c:pt idx="6441">
                  <c:v>31.415970225814494</c:v>
                </c:pt>
                <c:pt idx="6442">
                  <c:v>31.411684303047302</c:v>
                </c:pt>
                <c:pt idx="6443">
                  <c:v>31.407195179904569</c:v>
                </c:pt>
                <c:pt idx="6444">
                  <c:v>31.402972293086052</c:v>
                </c:pt>
                <c:pt idx="6445">
                  <c:v>31.408027134000495</c:v>
                </c:pt>
                <c:pt idx="6446">
                  <c:v>31.404091701762972</c:v>
                </c:pt>
                <c:pt idx="6447">
                  <c:v>31.403311921252747</c:v>
                </c:pt>
                <c:pt idx="6448">
                  <c:v>31.398937646705715</c:v>
                </c:pt>
                <c:pt idx="6449">
                  <c:v>31.395570436009937</c:v>
                </c:pt>
                <c:pt idx="6450">
                  <c:v>31.39169757807403</c:v>
                </c:pt>
                <c:pt idx="6451">
                  <c:v>31.387608722531844</c:v>
                </c:pt>
                <c:pt idx="6452">
                  <c:v>31.386665621033309</c:v>
                </c:pt>
                <c:pt idx="6453">
                  <c:v>31.382129729286373</c:v>
                </c:pt>
                <c:pt idx="6454">
                  <c:v>31.377750859685861</c:v>
                </c:pt>
                <c:pt idx="6455">
                  <c:v>31.373226714305744</c:v>
                </c:pt>
                <c:pt idx="6456">
                  <c:v>31.36868364961386</c:v>
                </c:pt>
                <c:pt idx="6457">
                  <c:v>31.364557273155238</c:v>
                </c:pt>
                <c:pt idx="6458">
                  <c:v>31.360083017555354</c:v>
                </c:pt>
                <c:pt idx="6459">
                  <c:v>31.358215652156055</c:v>
                </c:pt>
                <c:pt idx="6460">
                  <c:v>31.353738042814104</c:v>
                </c:pt>
                <c:pt idx="6461">
                  <c:v>31.350184085870005</c:v>
                </c:pt>
                <c:pt idx="6462">
                  <c:v>31.346680644048856</c:v>
                </c:pt>
                <c:pt idx="6463">
                  <c:v>31.342182492115239</c:v>
                </c:pt>
                <c:pt idx="6464">
                  <c:v>31.338022737559495</c:v>
                </c:pt>
                <c:pt idx="6465">
                  <c:v>31.333739964706577</c:v>
                </c:pt>
                <c:pt idx="6466">
                  <c:v>31.329230079515668</c:v>
                </c:pt>
                <c:pt idx="6467">
                  <c:v>31.32558011129926</c:v>
                </c:pt>
                <c:pt idx="6468">
                  <c:v>31.321083240573767</c:v>
                </c:pt>
                <c:pt idx="6469">
                  <c:v>31.316683776322304</c:v>
                </c:pt>
                <c:pt idx="6470">
                  <c:v>31.31250906727513</c:v>
                </c:pt>
                <c:pt idx="6471">
                  <c:v>31.309593146039507</c:v>
                </c:pt>
                <c:pt idx="6472">
                  <c:v>31.30617684535731</c:v>
                </c:pt>
                <c:pt idx="6473">
                  <c:v>31.302033269744737</c:v>
                </c:pt>
                <c:pt idx="6474">
                  <c:v>31.298852456752979</c:v>
                </c:pt>
                <c:pt idx="6475">
                  <c:v>31.297416517664214</c:v>
                </c:pt>
                <c:pt idx="6476">
                  <c:v>31.29351155677913</c:v>
                </c:pt>
                <c:pt idx="6477">
                  <c:v>31.29635559979878</c:v>
                </c:pt>
                <c:pt idx="6478">
                  <c:v>31.293336647704571</c:v>
                </c:pt>
                <c:pt idx="6479">
                  <c:v>31.289613607237182</c:v>
                </c:pt>
                <c:pt idx="6480">
                  <c:v>31.285118764215618</c:v>
                </c:pt>
                <c:pt idx="6481">
                  <c:v>31.281719755268075</c:v>
                </c:pt>
                <c:pt idx="6482">
                  <c:v>31.27736107013116</c:v>
                </c:pt>
                <c:pt idx="6483">
                  <c:v>31.272890097250798</c:v>
                </c:pt>
                <c:pt idx="6484">
                  <c:v>31.269628236134018</c:v>
                </c:pt>
                <c:pt idx="6485">
                  <c:v>31.265192313087574</c:v>
                </c:pt>
                <c:pt idx="6486">
                  <c:v>31.261908133565992</c:v>
                </c:pt>
                <c:pt idx="6487">
                  <c:v>31.257646708758372</c:v>
                </c:pt>
                <c:pt idx="6488">
                  <c:v>31.253394193755138</c:v>
                </c:pt>
                <c:pt idx="6489">
                  <c:v>31.24936460862207</c:v>
                </c:pt>
                <c:pt idx="6490">
                  <c:v>31.244918333380902</c:v>
                </c:pt>
                <c:pt idx="6491">
                  <c:v>31.240727836493409</c:v>
                </c:pt>
                <c:pt idx="6492">
                  <c:v>31.237324594816229</c:v>
                </c:pt>
                <c:pt idx="6493">
                  <c:v>31.23290612405215</c:v>
                </c:pt>
                <c:pt idx="6494">
                  <c:v>31.229320454075875</c:v>
                </c:pt>
                <c:pt idx="6495">
                  <c:v>31.224905950681546</c:v>
                </c:pt>
                <c:pt idx="6496">
                  <c:v>31.220446153783801</c:v>
                </c:pt>
                <c:pt idx="6497">
                  <c:v>31.215952765646566</c:v>
                </c:pt>
                <c:pt idx="6498">
                  <c:v>31.211877730217374</c:v>
                </c:pt>
                <c:pt idx="6499">
                  <c:v>31.208338894458166</c:v>
                </c:pt>
                <c:pt idx="6500">
                  <c:v>31.205214444973123</c:v>
                </c:pt>
                <c:pt idx="6501">
                  <c:v>31.200998991556272</c:v>
                </c:pt>
                <c:pt idx="6502">
                  <c:v>31.197603924470165</c:v>
                </c:pt>
                <c:pt idx="6503">
                  <c:v>31.195110438010559</c:v>
                </c:pt>
                <c:pt idx="6504">
                  <c:v>31.190890220529237</c:v>
                </c:pt>
                <c:pt idx="6505">
                  <c:v>31.186512210059863</c:v>
                </c:pt>
                <c:pt idx="6506">
                  <c:v>31.182037185736615</c:v>
                </c:pt>
                <c:pt idx="6507">
                  <c:v>31.177570012670035</c:v>
                </c:pt>
                <c:pt idx="6508">
                  <c:v>31.174464362110349</c:v>
                </c:pt>
                <c:pt idx="6509">
                  <c:v>31.171832203682644</c:v>
                </c:pt>
                <c:pt idx="6510">
                  <c:v>31.167880053970574</c:v>
                </c:pt>
                <c:pt idx="6511">
                  <c:v>31.163630877549192</c:v>
                </c:pt>
                <c:pt idx="6512">
                  <c:v>31.160220775732533</c:v>
                </c:pt>
                <c:pt idx="6513">
                  <c:v>31.159177112262682</c:v>
                </c:pt>
                <c:pt idx="6514">
                  <c:v>31.154904062090445</c:v>
                </c:pt>
                <c:pt idx="6515">
                  <c:v>31.150687194387004</c:v>
                </c:pt>
                <c:pt idx="6516">
                  <c:v>31.146292140209667</c:v>
                </c:pt>
                <c:pt idx="6517">
                  <c:v>31.142117553787678</c:v>
                </c:pt>
                <c:pt idx="6518">
                  <c:v>31.1376804371708</c:v>
                </c:pt>
                <c:pt idx="6519">
                  <c:v>31.137009260204511</c:v>
                </c:pt>
                <c:pt idx="6520">
                  <c:v>31.132674744398354</c:v>
                </c:pt>
                <c:pt idx="6521">
                  <c:v>31.128760106317252</c:v>
                </c:pt>
                <c:pt idx="6522">
                  <c:v>31.12442736929091</c:v>
                </c:pt>
                <c:pt idx="6523">
                  <c:v>31.119982673122216</c:v>
                </c:pt>
                <c:pt idx="6524">
                  <c:v>31.115588809540029</c:v>
                </c:pt>
                <c:pt idx="6525">
                  <c:v>31.1130926412545</c:v>
                </c:pt>
                <c:pt idx="6526">
                  <c:v>31.10869893028627</c:v>
                </c:pt>
                <c:pt idx="6527">
                  <c:v>31.104401992636603</c:v>
                </c:pt>
                <c:pt idx="6528">
                  <c:v>31.100510141990391</c:v>
                </c:pt>
                <c:pt idx="6529">
                  <c:v>31.101968948642195</c:v>
                </c:pt>
                <c:pt idx="6530">
                  <c:v>31.09789434649139</c:v>
                </c:pt>
                <c:pt idx="6531">
                  <c:v>31.096402111614605</c:v>
                </c:pt>
                <c:pt idx="6532">
                  <c:v>31.092231283800249</c:v>
                </c:pt>
                <c:pt idx="6533">
                  <c:v>31.088027997031929</c:v>
                </c:pt>
                <c:pt idx="6534">
                  <c:v>31.083652306679557</c:v>
                </c:pt>
                <c:pt idx="6535">
                  <c:v>31.079903002840226</c:v>
                </c:pt>
                <c:pt idx="6536">
                  <c:v>31.076182973136959</c:v>
                </c:pt>
                <c:pt idx="6537">
                  <c:v>31.071868183584044</c:v>
                </c:pt>
                <c:pt idx="6538">
                  <c:v>31.069162140118642</c:v>
                </c:pt>
                <c:pt idx="6539">
                  <c:v>31.064755936342422</c:v>
                </c:pt>
                <c:pt idx="6540">
                  <c:v>31.060600285733322</c:v>
                </c:pt>
                <c:pt idx="6541">
                  <c:v>31.07069002156793</c:v>
                </c:pt>
                <c:pt idx="6542">
                  <c:v>31.091916529322059</c:v>
                </c:pt>
                <c:pt idx="6543">
                  <c:v>31.087577193991766</c:v>
                </c:pt>
                <c:pt idx="6544">
                  <c:v>31.089247225996395</c:v>
                </c:pt>
                <c:pt idx="6545">
                  <c:v>31.085073940466572</c:v>
                </c:pt>
                <c:pt idx="6546">
                  <c:v>31.080702950803424</c:v>
                </c:pt>
                <c:pt idx="6547">
                  <c:v>31.077647419819765</c:v>
                </c:pt>
                <c:pt idx="6548">
                  <c:v>31.073412032368839</c:v>
                </c:pt>
                <c:pt idx="6549">
                  <c:v>31.069212100963927</c:v>
                </c:pt>
                <c:pt idx="6550">
                  <c:v>31.064988118748598</c:v>
                </c:pt>
                <c:pt idx="6551">
                  <c:v>31.060651392506461</c:v>
                </c:pt>
                <c:pt idx="6552">
                  <c:v>31.05626563081244</c:v>
                </c:pt>
                <c:pt idx="6553">
                  <c:v>31.051923144964348</c:v>
                </c:pt>
                <c:pt idx="6554">
                  <c:v>31.048369508748955</c:v>
                </c:pt>
                <c:pt idx="6555">
                  <c:v>31.044125878615642</c:v>
                </c:pt>
                <c:pt idx="6556">
                  <c:v>31.039757886527948</c:v>
                </c:pt>
                <c:pt idx="6557">
                  <c:v>31.039600911985939</c:v>
                </c:pt>
                <c:pt idx="6558">
                  <c:v>31.035226534411191</c:v>
                </c:pt>
                <c:pt idx="6559">
                  <c:v>31.032241986839782</c:v>
                </c:pt>
                <c:pt idx="6560">
                  <c:v>31.028596284772686</c:v>
                </c:pt>
                <c:pt idx="6561">
                  <c:v>31.030841115405181</c:v>
                </c:pt>
                <c:pt idx="6562">
                  <c:v>31.026624536397666</c:v>
                </c:pt>
                <c:pt idx="6563">
                  <c:v>31.022391209838691</c:v>
                </c:pt>
                <c:pt idx="6564">
                  <c:v>31.018356921890629</c:v>
                </c:pt>
                <c:pt idx="6565">
                  <c:v>31.014603456063281</c:v>
                </c:pt>
                <c:pt idx="6566">
                  <c:v>31.010581135970089</c:v>
                </c:pt>
                <c:pt idx="6567">
                  <c:v>31.006165461821858</c:v>
                </c:pt>
                <c:pt idx="6568">
                  <c:v>31.00410837107</c:v>
                </c:pt>
                <c:pt idx="6569">
                  <c:v>31.000179149894034</c:v>
                </c:pt>
                <c:pt idx="6570">
                  <c:v>30.995978285310279</c:v>
                </c:pt>
                <c:pt idx="6571">
                  <c:v>30.993563829319736</c:v>
                </c:pt>
                <c:pt idx="6572">
                  <c:v>30.989228401970035</c:v>
                </c:pt>
                <c:pt idx="6573">
                  <c:v>30.985483338484645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9-47F9-8832-10E3C76F4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989056"/>
        <c:axId val="601982816"/>
      </c:scatterChart>
      <c:valAx>
        <c:axId val="60198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982816"/>
        <c:crosses val="autoZero"/>
        <c:crossBetween val="midCat"/>
      </c:valAx>
      <c:valAx>
        <c:axId val="60198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98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2.png"/><Relationship Id="rId1" Type="http://schemas.openxmlformats.org/officeDocument/2006/relationships/chart" Target="../charts/chart16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16852</xdr:colOff>
      <xdr:row>13</xdr:row>
      <xdr:rowOff>114300</xdr:rowOff>
    </xdr:from>
    <xdr:to>
      <xdr:col>11</xdr:col>
      <xdr:colOff>561975</xdr:colOff>
      <xdr:row>30</xdr:row>
      <xdr:rowOff>155330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331552" y="2628900"/>
          <a:ext cx="3593123" cy="327953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5400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MainProg </a:t>
          </a:r>
          <a:r>
            <a:rPr lang="en-US" sz="1100"/>
            <a:t>runs these macros which can be run separately</a:t>
          </a:r>
        </a:p>
        <a:p>
          <a:r>
            <a:rPr lang="en-US" sz="1100" baseline="0"/>
            <a:t>   </a:t>
          </a:r>
          <a:r>
            <a:rPr lang="en-US" sz="1100" b="1"/>
            <a:t>Makedepmtrx</a:t>
          </a:r>
        </a:p>
        <a:p>
          <a:r>
            <a:rPr lang="en-US" sz="1100"/>
            <a:t>       calls </a:t>
          </a:r>
        </a:p>
        <a:p>
          <a:r>
            <a:rPr lang="en-US" sz="1100"/>
            <a:t>           hilo</a:t>
          </a:r>
        </a:p>
        <a:p>
          <a:r>
            <a:rPr lang="en-US" sz="1100"/>
            <a:t>           calscore</a:t>
          </a:r>
        </a:p>
        <a:p>
          <a:r>
            <a:rPr lang="en-US" sz="1100"/>
            <a:t>           infscore</a:t>
          </a:r>
        </a:p>
        <a:p>
          <a:r>
            <a:rPr lang="en-US" sz="1100"/>
            <a:t>   </a:t>
          </a:r>
          <a:r>
            <a:rPr lang="en-US" sz="1100" b="1"/>
            <a:t>MakeCorrelexp</a:t>
          </a:r>
        </a:p>
        <a:p>
          <a:r>
            <a:rPr lang="en-US" sz="1100"/>
            <a:t>       calls </a:t>
          </a:r>
        </a:p>
        <a:p>
          <a:r>
            <a:rPr lang="en-US" sz="1100"/>
            <a:t>             fillmtrxCorrel   </a:t>
          </a:r>
        </a:p>
        <a:p>
          <a:r>
            <a:rPr lang="en-US" sz="1100" b="1"/>
            <a:t>   MakeCorrelVbl</a:t>
          </a:r>
        </a:p>
        <a:p>
          <a:r>
            <a:rPr lang="en-US" sz="1100"/>
            <a:t>         calls</a:t>
          </a:r>
        </a:p>
        <a:p>
          <a:r>
            <a:rPr lang="en-US" sz="1100"/>
            <a:t>             fillmtrxCov</a:t>
          </a:r>
        </a:p>
        <a:p>
          <a:r>
            <a:rPr lang="en-US" sz="1100" baseline="0"/>
            <a:t>   </a:t>
          </a:r>
          <a:r>
            <a:rPr lang="en-US" sz="1100" b="1" baseline="0"/>
            <a:t>MakeCovHiLo </a:t>
          </a:r>
          <a:r>
            <a:rPr lang="en-US" sz="1100" baseline="0"/>
            <a:t>(choose agg-disagg  per exp,vbl y/n)</a:t>
          </a:r>
        </a:p>
        <a:p>
          <a:r>
            <a:rPr lang="en-US" sz="1100" baseline="0"/>
            <a:t>   </a:t>
          </a:r>
          <a:r>
            <a:rPr lang="en-US" sz="1100" b="1" baseline="0"/>
            <a:t>MakeCovTail  </a:t>
          </a:r>
          <a:r>
            <a:rPr lang="en-US" sz="1100" baseline="0"/>
            <a:t>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(choose agg-disagg  per exp,vb y/n)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(per exp=n, result is an integer)</a:t>
          </a:r>
        </a:p>
        <a:p>
          <a:r>
            <a:rPr lang="en-US" sz="1100"/>
            <a:t>  </a:t>
          </a:r>
          <a:r>
            <a:rPr lang="en-US" sz="1100" b="1"/>
            <a:t>MakeCor4Covariates</a:t>
          </a:r>
        </a:p>
        <a:p>
          <a:endParaRPr lang="en-NL" sz="1100" b="1"/>
        </a:p>
        <a:p>
          <a:r>
            <a:rPr lang="en-NL" sz="1100" b="1"/>
            <a:t>GatherAll </a:t>
          </a:r>
          <a:r>
            <a:rPr lang="en-NL" sz="1100" b="0"/>
            <a:t>collects results for sheets WOC,Tables, FracVar, Summary, Allexp A%Er</a:t>
          </a:r>
          <a:endParaRPr lang="en-US" sz="1100" b="0"/>
        </a:p>
      </xdr:txBody>
    </xdr:sp>
    <xdr:clientData/>
  </xdr:twoCellAnchor>
  <xdr:twoCellAnchor>
    <xdr:from>
      <xdr:col>12</xdr:col>
      <xdr:colOff>76690</xdr:colOff>
      <xdr:row>0</xdr:row>
      <xdr:rowOff>131884</xdr:rowOff>
    </xdr:from>
    <xdr:to>
      <xdr:col>21</xdr:col>
      <xdr:colOff>168519</xdr:colOff>
      <xdr:row>61</xdr:row>
      <xdr:rowOff>30713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015286" y="131884"/>
          <a:ext cx="5565041" cy="115486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What you need to understand this workbook, I hope. </a:t>
          </a:r>
        </a:p>
        <a:p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 t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toggles RC and A1 mode;  There’s also a function to compute Spearman correlation  .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NB  in case worksheets Don’t add or remove data in cols 1 : 71. Cols 100:200 are reserved for matrix array commands .   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Nrvb= # of variables,     nrex is # experts, nr is the number of entries in col 1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Start with a data file as in the first 14 cols. The non empty first row must be as given.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MainProg 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runs the code. 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You need install the analysis pack. 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There are </a:t>
          </a:r>
          <a:r>
            <a:rPr lang="en-NL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4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‘dependence matrices’ dim: nrex 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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nrvb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pPr lvl="0"/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%tile@rls:  the percentile realized for expert e, variable v</a:t>
          </a:r>
        </a:p>
        <a:p>
          <a:pPr lvl="0"/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HiLo = −1 if rls &lt; median, else =1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Tail = −1 if rls  in the tail, else 1.</a:t>
          </a:r>
          <a:endParaRPr lang="en-NL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lvl="0"/>
          <a:r>
            <a:rPr lang="en-NL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MAPE = absolute percentage error per expert vbl.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For the latter two we can tally the #agreements − #disagreements: for expert i count the number of times he agrees with some other expert  some vbl – nr times he disagrees and divide by the nr experts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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vbls.  We should do some combinatorics on this,   but in any case, standardized per exp  per vbl, the scores 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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[ −1,1].  In general these agreeability indices correlate negatively with SA. The more disagreeable experts do better – with some exceptions.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 consistent and (for me) unexpected result is that for 1 &amp; 2, the fraction of overall variance explained by v is ~ 10 times greater than for e. For Tail this is reversed. E explains 2 to 5 times more variance. Think of it like this: for the first two, there are ‘good’ and ‘bad’ vbls, for the las there are ‘good’ and ‘bad’ experts.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Agreement−disagreement  for x</a:t>
          </a:r>
          <a:r>
            <a:rPr lang="en-US" sz="1100" b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1: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Matrix M = M(ex  × vb) of {–1,1};</a:t>
          </a:r>
          <a:r>
            <a:rPr lang="en-US" sz="11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nx = number of experts, nv = number of variables</a:t>
          </a:r>
          <a:r>
            <a:rPr lang="en-US" sz="11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. 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Net Agreement for expert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= NA(1) =  #Agreements−#Disagreements for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.  </a:t>
          </a:r>
          <a:r>
            <a:rPr lang="en-US" sz="1100" i="1" u="sng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:=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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 = Ʃ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i–1…nv­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.  #agreements – #di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sa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greements for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= NA(1) =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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 &gt; 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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.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C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:=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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 = 1...nx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Cov(x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1,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).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Lemma: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NA(1) = nv C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+ (</a:t>
          </a:r>
          <a:r>
            <a:rPr lang="en-US" sz="1100" i="1" u="sng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/nv)(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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 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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  </a:t>
          </a:r>
          <a:r>
            <a:rPr lang="en-US" sz="1100" i="1" u="sng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– nv.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Pf: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= Cov(x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1,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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 = 1...nx  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 = Cov(x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1,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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i&gt;1  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+ VAR(x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 =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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i&gt;1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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/nv – E(x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)E(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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i&gt;1  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 + VAR(x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).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 baseline="30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= 1;   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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i&gt;1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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= nv C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+ nv E(x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)E(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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 &gt; 1  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– nv [E(x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 baseline="30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– (E(x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))</a:t>
          </a:r>
          <a:r>
            <a:rPr lang="en-US" sz="1100" i="1" baseline="30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]  = 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=  nv C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+ nv E(x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Ʃ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 ≥ 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E(x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– nv = nv C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+ (</a:t>
          </a:r>
          <a:r>
            <a:rPr lang="en-US" sz="1100" i="1" u="sng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(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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 &gt;1   </a:t>
          </a:r>
          <a:r>
            <a:rPr lang="en-US" sz="1100" i="1" u="sng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x</a:t>
          </a:r>
          <a:r>
            <a:rPr lang="en-US" sz="1100" i="1" baseline="-25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) /nv – nv. </a:t>
          </a:r>
          <a:r>
            <a:rPr lang="en-US" sz="1100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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en-US" sz="1100" b="1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Expected  Independent Aggree−Disaggre of 1,−1 vbls: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P=Prob(1), Expected A−D = p</a:t>
          </a:r>
          <a:r>
            <a:rPr lang="en-US" sz="1100" baseline="30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+(1−p)</a:t>
          </a:r>
          <a:r>
            <a:rPr lang="en-US" sz="1100" baseline="30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−2p(1−p) = (p − (1−p))</a:t>
          </a:r>
          <a:r>
            <a:rPr lang="en-US" sz="1100" baseline="30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</a:t>
          </a:r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for TAIL,  exp'd A - D =  (.1 - .9)</a:t>
          </a:r>
          <a:r>
            <a:rPr lang="en-US" sz="1100" baseline="300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 = 0.64.</a:t>
          </a:r>
        </a:p>
        <a:p>
          <a:endParaRPr lang="en-US" sz="11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N=nrex 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  <a:sym typeface="Symbol" panose="05050102010706020507" pitchFamily="18" charset="2"/>
            </a:rPr>
            <a:t>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nrvb: 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#AD  =def</a:t>
          </a:r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#A − #D :   #A + #D = N;  2#A = #AD+N;     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p(1) = #A/N =( #AD/N+1)/2</a:t>
          </a:r>
        </a:p>
        <a:p>
          <a:r>
            <a:rPr lang="en-US" sz="11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 </a:t>
          </a: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31</xdr:row>
          <xdr:rowOff>47625</xdr:rowOff>
        </xdr:from>
        <xdr:to>
          <xdr:col>11</xdr:col>
          <xdr:colOff>514350</xdr:colOff>
          <xdr:row>33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MainProg for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210495</xdr:colOff>
      <xdr:row>34</xdr:row>
      <xdr:rowOff>37383</xdr:rowOff>
    </xdr:from>
    <xdr:to>
      <xdr:col>11</xdr:col>
      <xdr:colOff>453238</xdr:colOff>
      <xdr:row>37</xdr:row>
      <xdr:rowOff>154185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306120" y="6562008"/>
          <a:ext cx="3509818" cy="69782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5400" cmpd="sng">
          <a:solidFill>
            <a:srgbClr val="0070C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1400"/>
            <a:t>or, select sheet and run MainProg  from  there</a:t>
          </a:r>
        </a:p>
      </xdr:txBody>
    </xdr:sp>
    <xdr:clientData/>
  </xdr:twoCellAnchor>
  <xdr:twoCellAnchor>
    <xdr:from>
      <xdr:col>6</xdr:col>
      <xdr:colOff>57150</xdr:colOff>
      <xdr:row>0</xdr:row>
      <xdr:rowOff>190500</xdr:rowOff>
    </xdr:from>
    <xdr:to>
      <xdr:col>12</xdr:col>
      <xdr:colOff>0</xdr:colOff>
      <xdr:row>11</xdr:row>
      <xdr:rowOff>95250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371850" y="190500"/>
          <a:ext cx="3600450" cy="20288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81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case data</a:t>
          </a:r>
          <a:r>
            <a:rPr lang="en-US" sz="1100" baseline="0"/>
            <a:t> are in worksheets named in col B.  These contain data on calibration vbls  and results of processing per study.</a:t>
          </a:r>
        </a:p>
        <a:p>
          <a:r>
            <a:rPr lang="en-US" sz="1100" baseline="0"/>
            <a:t>Results are  collected in worksheets WOC..Abs%Er</a:t>
          </a:r>
        </a:p>
        <a:p>
          <a:endParaRPr lang="en-US" sz="1400" b="1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macros are for adding new cases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.- don't need them for analysing  existing cases.</a:t>
          </a:r>
          <a:endParaRPr lang="en-US" sz="1400">
            <a:effectLst/>
          </a:endParaRPr>
        </a:p>
        <a:p>
          <a:endParaRPr lang="en-US" sz="1400" b="1" baseline="0"/>
        </a:p>
        <a:p>
          <a:r>
            <a:rPr lang="en-US" sz="1200" b="1" baseline="0"/>
            <a:t>If you want to work with this and have questions pls  email me cooke@rff.org</a:t>
          </a:r>
        </a:p>
        <a:p>
          <a:endParaRPr lang="en-US" sz="14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240524</xdr:colOff>
      <xdr:row>22</xdr:row>
      <xdr:rowOff>23768</xdr:rowOff>
    </xdr:from>
    <xdr:to>
      <xdr:col>39</xdr:col>
      <xdr:colOff>170090</xdr:colOff>
      <xdr:row>37</xdr:row>
      <xdr:rowOff>68036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221510</xdr:colOff>
      <xdr:row>6</xdr:row>
      <xdr:rowOff>99680</xdr:rowOff>
    </xdr:from>
    <xdr:to>
      <xdr:col>39</xdr:col>
      <xdr:colOff>186068</xdr:colOff>
      <xdr:row>21</xdr:row>
      <xdr:rowOff>24145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19050</xdr:colOff>
          <xdr:row>1</xdr:row>
          <xdr:rowOff>0</xdr:rowOff>
        </xdr:from>
        <xdr:to>
          <xdr:col>35</xdr:col>
          <xdr:colOff>219075</xdr:colOff>
          <xdr:row>4</xdr:row>
          <xdr:rowOff>19050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re-order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243345</xdr:colOff>
      <xdr:row>39</xdr:row>
      <xdr:rowOff>70842</xdr:rowOff>
    </xdr:from>
    <xdr:to>
      <xdr:col>39</xdr:col>
      <xdr:colOff>427547</xdr:colOff>
      <xdr:row>57</xdr:row>
      <xdr:rowOff>110579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295275</xdr:colOff>
      <xdr:row>1</xdr:row>
      <xdr:rowOff>133350</xdr:rowOff>
    </xdr:from>
    <xdr:to>
      <xdr:col>55</xdr:col>
      <xdr:colOff>600075</xdr:colOff>
      <xdr:row>16</xdr:row>
      <xdr:rowOff>66675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48</xdr:col>
      <xdr:colOff>335218</xdr:colOff>
      <xdr:row>16</xdr:row>
      <xdr:rowOff>161463</xdr:rowOff>
    </xdr:from>
    <xdr:to>
      <xdr:col>56</xdr:col>
      <xdr:colOff>33184</xdr:colOff>
      <xdr:row>30</xdr:row>
      <xdr:rowOff>15363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174950</xdr:colOff>
      <xdr:row>42</xdr:row>
      <xdr:rowOff>139483</xdr:rowOff>
    </xdr:from>
    <xdr:to>
      <xdr:col>8</xdr:col>
      <xdr:colOff>602603</xdr:colOff>
      <xdr:row>61</xdr:row>
      <xdr:rowOff>29158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594479</xdr:colOff>
      <xdr:row>42</xdr:row>
      <xdr:rowOff>136072</xdr:rowOff>
    </xdr:from>
    <xdr:to>
      <xdr:col>13</xdr:col>
      <xdr:colOff>1100044</xdr:colOff>
      <xdr:row>61</xdr:row>
      <xdr:rowOff>59727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174949</xdr:colOff>
      <xdr:row>61</xdr:row>
      <xdr:rowOff>39972</xdr:rowOff>
    </xdr:from>
    <xdr:to>
      <xdr:col>8</xdr:col>
      <xdr:colOff>602602</xdr:colOff>
      <xdr:row>79</xdr:row>
      <xdr:rowOff>131018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368943</xdr:colOff>
      <xdr:row>53</xdr:row>
      <xdr:rowOff>96793</xdr:rowOff>
    </xdr:from>
    <xdr:to>
      <xdr:col>40</xdr:col>
      <xdr:colOff>122679</xdr:colOff>
      <xdr:row>71</xdr:row>
      <xdr:rowOff>136530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1058338</xdr:colOff>
      <xdr:row>27</xdr:row>
      <xdr:rowOff>122681</xdr:rowOff>
    </xdr:from>
    <xdr:to>
      <xdr:col>35</xdr:col>
      <xdr:colOff>127775</xdr:colOff>
      <xdr:row>46</xdr:row>
      <xdr:rowOff>90686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580606</xdr:colOff>
      <xdr:row>61</xdr:row>
      <xdr:rowOff>3920</xdr:rowOff>
    </xdr:from>
    <xdr:to>
      <xdr:col>13</xdr:col>
      <xdr:colOff>1101855</xdr:colOff>
      <xdr:row>79</xdr:row>
      <xdr:rowOff>136480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270243</xdr:colOff>
      <xdr:row>44</xdr:row>
      <xdr:rowOff>84937</xdr:rowOff>
    </xdr:from>
    <xdr:to>
      <xdr:col>21</xdr:col>
      <xdr:colOff>689859</xdr:colOff>
      <xdr:row>65</xdr:row>
      <xdr:rowOff>155440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8</xdr:col>
      <xdr:colOff>536107</xdr:colOff>
      <xdr:row>82</xdr:row>
      <xdr:rowOff>167085</xdr:rowOff>
    </xdr:from>
    <xdr:to>
      <xdr:col>14</xdr:col>
      <xdr:colOff>511419</xdr:colOff>
      <xdr:row>104</xdr:row>
      <xdr:rowOff>63718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063239" y="15858269"/>
          <a:ext cx="6743075" cy="40876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256415</xdr:colOff>
      <xdr:row>25</xdr:row>
      <xdr:rowOff>127345</xdr:rowOff>
    </xdr:from>
    <xdr:to>
      <xdr:col>24</xdr:col>
      <xdr:colOff>264698</xdr:colOff>
      <xdr:row>28</xdr:row>
      <xdr:rowOff>149018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 flipV="1">
          <a:off x="22155978" y="4961283"/>
          <a:ext cx="8283" cy="593173"/>
        </a:xfrm>
        <a:prstGeom prst="straightConnector1">
          <a:avLst/>
        </a:prstGeom>
        <a:ln w="12700">
          <a:solidFill>
            <a:schemeClr val="accent5">
              <a:lumMod val="75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460375</xdr:colOff>
      <xdr:row>25</xdr:row>
      <xdr:rowOff>39687</xdr:rowOff>
    </xdr:from>
    <xdr:to>
      <xdr:col>27</xdr:col>
      <xdr:colOff>470383</xdr:colOff>
      <xdr:row>28</xdr:row>
      <xdr:rowOff>192916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 flipH="1" flipV="1">
          <a:off x="24360188" y="4873625"/>
          <a:ext cx="10008" cy="724729"/>
        </a:xfrm>
        <a:prstGeom prst="straightConnector1">
          <a:avLst/>
        </a:prstGeom>
        <a:ln w="12700">
          <a:solidFill>
            <a:srgbClr val="FF000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452506</xdr:colOff>
      <xdr:row>24</xdr:row>
      <xdr:rowOff>119062</xdr:rowOff>
    </xdr:from>
    <xdr:to>
      <xdr:col>27</xdr:col>
      <xdr:colOff>55562</xdr:colOff>
      <xdr:row>24</xdr:row>
      <xdr:rowOff>126863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22352069" y="4762500"/>
          <a:ext cx="1603306" cy="7801"/>
        </a:xfrm>
        <a:prstGeom prst="straightConnector1">
          <a:avLst/>
        </a:prstGeom>
        <a:ln w="12700">
          <a:solidFill>
            <a:schemeClr val="accent5">
              <a:lumMod val="75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420687</xdr:colOff>
      <xdr:row>25</xdr:row>
      <xdr:rowOff>39687</xdr:rowOff>
    </xdr:from>
    <xdr:to>
      <xdr:col>27</xdr:col>
      <xdr:colOff>63500</xdr:colOff>
      <xdr:row>29</xdr:row>
      <xdr:rowOff>15875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 flipH="1" flipV="1">
          <a:off x="22320250" y="4873625"/>
          <a:ext cx="1643063" cy="754063"/>
        </a:xfrm>
        <a:prstGeom prst="straightConnector1">
          <a:avLst/>
        </a:prstGeom>
        <a:ln w="12700">
          <a:solidFill>
            <a:schemeClr val="accent5">
              <a:lumMod val="75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444500</xdr:colOff>
      <xdr:row>25</xdr:row>
      <xdr:rowOff>31750</xdr:rowOff>
    </xdr:from>
    <xdr:to>
      <xdr:col>27</xdr:col>
      <xdr:colOff>254000</xdr:colOff>
      <xdr:row>29</xdr:row>
      <xdr:rowOff>47626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 flipV="1">
          <a:off x="22344063" y="4865688"/>
          <a:ext cx="1809750" cy="793751"/>
        </a:xfrm>
        <a:prstGeom prst="straightConnector1">
          <a:avLst/>
        </a:prstGeom>
        <a:ln w="12700">
          <a:solidFill>
            <a:srgbClr val="FF000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488674</xdr:colOff>
      <xdr:row>38</xdr:row>
      <xdr:rowOff>135835</xdr:rowOff>
    </xdr:from>
    <xdr:to>
      <xdr:col>23</xdr:col>
      <xdr:colOff>297466</xdr:colOff>
      <xdr:row>53</xdr:row>
      <xdr:rowOff>21535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513092</xdr:colOff>
      <xdr:row>55</xdr:row>
      <xdr:rowOff>16712</xdr:rowOff>
    </xdr:from>
    <xdr:to>
      <xdr:col>22</xdr:col>
      <xdr:colOff>404363</xdr:colOff>
      <xdr:row>70</xdr:row>
      <xdr:rowOff>152759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141338</xdr:colOff>
      <xdr:row>15</xdr:row>
      <xdr:rowOff>184356</xdr:rowOff>
    </xdr:from>
    <xdr:to>
      <xdr:col>37</xdr:col>
      <xdr:colOff>122904</xdr:colOff>
      <xdr:row>36</xdr:row>
      <xdr:rowOff>184356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162339</xdr:colOff>
      <xdr:row>7</xdr:row>
      <xdr:rowOff>16565</xdr:rowOff>
    </xdr:from>
    <xdr:to>
      <xdr:col>13</xdr:col>
      <xdr:colOff>44726</xdr:colOff>
      <xdr:row>17</xdr:row>
      <xdr:rowOff>11802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</xdr:row>
          <xdr:rowOff>76200</xdr:rowOff>
        </xdr:from>
        <xdr:to>
          <xdr:col>10</xdr:col>
          <xdr:colOff>38100</xdr:colOff>
          <xdr:row>3</xdr:row>
          <xdr:rowOff>85725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07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running ave MAPEs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0</xdr:colOff>
      <xdr:row>19</xdr:row>
      <xdr:rowOff>0</xdr:rowOff>
    </xdr:from>
    <xdr:to>
      <xdr:col>18</xdr:col>
      <xdr:colOff>508001</xdr:colOff>
      <xdr:row>29</xdr:row>
      <xdr:rowOff>3213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86870" y="3619500"/>
          <a:ext cx="3572566" cy="1908213"/>
        </a:xfrm>
        <a:prstGeom prst="rect">
          <a:avLst/>
        </a:prstGeom>
      </xdr:spPr>
    </xdr:pic>
    <xdr:clientData/>
  </xdr:twoCellAnchor>
  <xdr:twoCellAnchor>
    <xdr:from>
      <xdr:col>13</xdr:col>
      <xdr:colOff>16565</xdr:colOff>
      <xdr:row>6</xdr:row>
      <xdr:rowOff>165652</xdr:rowOff>
    </xdr:from>
    <xdr:to>
      <xdr:col>18</xdr:col>
      <xdr:colOff>554935</xdr:colOff>
      <xdr:row>17</xdr:row>
      <xdr:rowOff>170622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242794</xdr:colOff>
      <xdr:row>26</xdr:row>
      <xdr:rowOff>18676</xdr:rowOff>
    </xdr:from>
    <xdr:to>
      <xdr:col>19</xdr:col>
      <xdr:colOff>157584</xdr:colOff>
      <xdr:row>37</xdr:row>
      <xdr:rowOff>32575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81176" y="4874558"/>
          <a:ext cx="7310673" cy="206831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12</xdr:col>
      <xdr:colOff>508000</xdr:colOff>
      <xdr:row>28</xdr:row>
      <xdr:rowOff>9310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522304" y="3429000"/>
          <a:ext cx="3572566" cy="191431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362219</xdr:colOff>
      <xdr:row>68</xdr:row>
      <xdr:rowOff>107326</xdr:rowOff>
    </xdr:from>
    <xdr:to>
      <xdr:col>8</xdr:col>
      <xdr:colOff>590282</xdr:colOff>
      <xdr:row>83</xdr:row>
      <xdr:rowOff>93910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8099" y="12932537"/>
          <a:ext cx="831760" cy="280383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88</xdr:row>
      <xdr:rowOff>0</xdr:rowOff>
    </xdr:from>
    <xdr:to>
      <xdr:col>41</xdr:col>
      <xdr:colOff>308106</xdr:colOff>
      <xdr:row>104</xdr:row>
      <xdr:rowOff>100512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5458" y="16581549"/>
          <a:ext cx="16004233" cy="31055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2007-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-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-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AVE%25tile@rls" TargetMode="External"/><Relationship Id="rId4" Type="http://schemas.openxmlformats.org/officeDocument/2006/relationships/comments" Target="../comments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0EE41-1036-4B71-B02C-8C46F3300ED8}">
  <sheetPr codeName="Sheet1"/>
  <dimension ref="A1:Z43"/>
  <sheetViews>
    <sheetView zoomScaleNormal="100" workbookViewId="0">
      <selection activeCell="W13" sqref="W13"/>
    </sheetView>
  </sheetViews>
  <sheetFormatPr defaultRowHeight="15" x14ac:dyDescent="0.25"/>
  <cols>
    <col min="1" max="1" width="14.85546875" customWidth="1"/>
    <col min="2" max="2" width="17.42578125" style="139" customWidth="1"/>
    <col min="3" max="3" width="7.5703125" customWidth="1"/>
    <col min="4" max="6" width="3.28515625" customWidth="1"/>
  </cols>
  <sheetData>
    <row r="1" spans="1:26" ht="15.75" thickBot="1" x14ac:dyDescent="0.3">
      <c r="A1" s="402" t="s">
        <v>480</v>
      </c>
      <c r="B1" s="402"/>
      <c r="C1" s="402"/>
      <c r="D1" s="11"/>
      <c r="E1" s="11"/>
    </row>
    <row r="2" spans="1:26" ht="15.75" thickTop="1" x14ac:dyDescent="0.25">
      <c r="W2" s="396" t="s">
        <v>398</v>
      </c>
      <c r="X2" s="397"/>
      <c r="Y2" s="397"/>
      <c r="Z2" s="398"/>
    </row>
    <row r="3" spans="1:26" x14ac:dyDescent="0.25">
      <c r="W3" s="68" t="s">
        <v>667</v>
      </c>
      <c r="X3" s="69" t="s">
        <v>394</v>
      </c>
      <c r="Y3" s="69"/>
      <c r="Z3" s="70"/>
    </row>
    <row r="4" spans="1:26" x14ac:dyDescent="0.25">
      <c r="B4" s="139" t="s">
        <v>234</v>
      </c>
      <c r="W4" s="68" t="s">
        <v>395</v>
      </c>
      <c r="X4">
        <v>-0.16451312150241759</v>
      </c>
      <c r="Y4" s="69"/>
      <c r="Z4" s="70"/>
    </row>
    <row r="5" spans="1:26" x14ac:dyDescent="0.25">
      <c r="B5" s="139" t="s">
        <v>223</v>
      </c>
      <c r="W5" s="68" t="s">
        <v>396</v>
      </c>
      <c r="X5" s="69">
        <v>697</v>
      </c>
      <c r="Y5" s="69"/>
      <c r="Z5" s="70"/>
    </row>
    <row r="6" spans="1:26" x14ac:dyDescent="0.25">
      <c r="B6" s="139" t="s">
        <v>222</v>
      </c>
      <c r="W6" s="68" t="s">
        <v>393</v>
      </c>
      <c r="X6" s="69">
        <f>X4*(X5-2)^0.5/(1-X4^2)^0.5</f>
        <v>-4.3969440068238486</v>
      </c>
      <c r="Y6" s="69"/>
      <c r="Z6" s="70"/>
    </row>
    <row r="7" spans="1:26" x14ac:dyDescent="0.25">
      <c r="B7" s="139" t="s">
        <v>438</v>
      </c>
      <c r="W7" s="68" t="s">
        <v>397</v>
      </c>
      <c r="X7" s="69">
        <f>_xlfn.T.DIST.RT(X6,X5-2)</f>
        <v>0.99999365116955674</v>
      </c>
      <c r="Y7" s="69">
        <f>1-X7</f>
        <v>6.3488304432590681E-6</v>
      </c>
      <c r="Z7" s="70"/>
    </row>
    <row r="8" spans="1:26" x14ac:dyDescent="0.25">
      <c r="B8" s="139" t="s">
        <v>207</v>
      </c>
      <c r="W8" s="71"/>
      <c r="X8" s="69"/>
      <c r="Y8" s="69"/>
      <c r="Z8" s="70"/>
    </row>
    <row r="9" spans="1:26" x14ac:dyDescent="0.25">
      <c r="B9" s="139" t="s">
        <v>205</v>
      </c>
      <c r="W9" s="399" t="s">
        <v>401</v>
      </c>
      <c r="X9" s="400"/>
      <c r="Y9" s="400"/>
      <c r="Z9" s="401"/>
    </row>
    <row r="10" spans="1:26" x14ac:dyDescent="0.25">
      <c r="B10" s="139" t="s">
        <v>247</v>
      </c>
      <c r="W10" s="68" t="s">
        <v>399</v>
      </c>
      <c r="X10" s="69">
        <f>X4*(X5-1)^0.5</f>
        <v>-4.3401542292806337</v>
      </c>
      <c r="Y10" s="69"/>
      <c r="Z10" s="70"/>
    </row>
    <row r="11" spans="1:26" ht="15.75" thickBot="1" x14ac:dyDescent="0.3">
      <c r="B11" s="139" t="s">
        <v>248</v>
      </c>
      <c r="W11" s="72" t="s">
        <v>400</v>
      </c>
      <c r="X11" s="73">
        <f>1-_xlfn.NORM.S.DIST(X10,1)</f>
        <v>0.99999288086262128</v>
      </c>
      <c r="Y11" s="73"/>
      <c r="Z11" s="74"/>
    </row>
    <row r="12" spans="1:26" ht="15.75" thickTop="1" x14ac:dyDescent="0.25">
      <c r="B12" s="139" t="s">
        <v>441</v>
      </c>
    </row>
    <row r="13" spans="1:26" x14ac:dyDescent="0.25">
      <c r="B13" s="139" t="s">
        <v>437</v>
      </c>
    </row>
    <row r="14" spans="1:26" x14ac:dyDescent="0.25">
      <c r="B14" s="339" t="s">
        <v>339</v>
      </c>
      <c r="C14" t="s">
        <v>0</v>
      </c>
    </row>
    <row r="15" spans="1:26" x14ac:dyDescent="0.25">
      <c r="B15" s="139" t="s">
        <v>263</v>
      </c>
    </row>
    <row r="16" spans="1:26" x14ac:dyDescent="0.25">
      <c r="B16" s="139" t="s">
        <v>389</v>
      </c>
    </row>
    <row r="17" spans="2:23" x14ac:dyDescent="0.25">
      <c r="B17" s="139" t="s">
        <v>435</v>
      </c>
    </row>
    <row r="18" spans="2:23" x14ac:dyDescent="0.25">
      <c r="B18" s="340" t="s">
        <v>436</v>
      </c>
    </row>
    <row r="19" spans="2:23" x14ac:dyDescent="0.25">
      <c r="B19" s="139" t="s">
        <v>279</v>
      </c>
    </row>
    <row r="20" spans="2:23" x14ac:dyDescent="0.25">
      <c r="B20" s="139" t="s">
        <v>310</v>
      </c>
    </row>
    <row r="21" spans="2:23" x14ac:dyDescent="0.25">
      <c r="B21" s="139" t="s">
        <v>206</v>
      </c>
    </row>
    <row r="22" spans="2:23" x14ac:dyDescent="0.25">
      <c r="B22" s="340" t="s">
        <v>440</v>
      </c>
    </row>
    <row r="23" spans="2:23" x14ac:dyDescent="0.25">
      <c r="B23" s="139" t="s">
        <v>426</v>
      </c>
    </row>
    <row r="24" spans="2:23" x14ac:dyDescent="0.25">
      <c r="B24" s="139" t="s">
        <v>298</v>
      </c>
    </row>
    <row r="25" spans="2:23" x14ac:dyDescent="0.25">
      <c r="B25" s="139" t="s">
        <v>299</v>
      </c>
    </row>
    <row r="26" spans="2:23" x14ac:dyDescent="0.25">
      <c r="B26" s="139" t="s">
        <v>439</v>
      </c>
    </row>
    <row r="27" spans="2:23" x14ac:dyDescent="0.25">
      <c r="B27" s="139" t="s">
        <v>294</v>
      </c>
    </row>
    <row r="28" spans="2:23" x14ac:dyDescent="0.25">
      <c r="B28" s="139" t="s">
        <v>442</v>
      </c>
    </row>
    <row r="29" spans="2:23" x14ac:dyDescent="0.25">
      <c r="B29" s="139" t="s">
        <v>295</v>
      </c>
      <c r="P29" s="5"/>
      <c r="Q29" s="5"/>
      <c r="R29" s="5"/>
      <c r="S29" s="5"/>
      <c r="T29" s="5"/>
      <c r="U29" s="5"/>
      <c r="V29" s="5"/>
      <c r="W29" s="5"/>
    </row>
    <row r="30" spans="2:23" x14ac:dyDescent="0.25">
      <c r="B30" s="139" t="s">
        <v>293</v>
      </c>
    </row>
    <row r="31" spans="2:23" ht="15.75" thickBot="1" x14ac:dyDescent="0.3">
      <c r="B31" s="139" t="s">
        <v>391</v>
      </c>
      <c r="Q31" s="47"/>
      <c r="R31" s="47"/>
      <c r="S31" s="47"/>
      <c r="T31" s="47"/>
      <c r="U31" s="47"/>
      <c r="V31" s="47"/>
      <c r="W31" s="47"/>
    </row>
    <row r="32" spans="2:23" x14ac:dyDescent="0.25">
      <c r="B32" s="340" t="s">
        <v>443</v>
      </c>
      <c r="O32" s="344"/>
      <c r="P32" s="259"/>
      <c r="Q32" s="345"/>
      <c r="R32" s="47"/>
      <c r="S32" s="47"/>
      <c r="T32" s="47"/>
      <c r="U32" s="47"/>
      <c r="V32" s="47"/>
      <c r="W32" s="47"/>
    </row>
    <row r="33" spans="2:17" x14ac:dyDescent="0.25">
      <c r="B33" s="139" t="s">
        <v>320</v>
      </c>
      <c r="O33" s="146"/>
      <c r="P33" s="64"/>
      <c r="Q33" s="346"/>
    </row>
    <row r="34" spans="2:17" x14ac:dyDescent="0.25">
      <c r="B34" s="139" t="s">
        <v>321</v>
      </c>
      <c r="O34" s="146"/>
      <c r="P34" s="64"/>
      <c r="Q34" s="346"/>
    </row>
    <row r="35" spans="2:17" x14ac:dyDescent="0.25">
      <c r="B35" s="139" t="s">
        <v>390</v>
      </c>
      <c r="O35" s="146"/>
      <c r="P35" s="64"/>
      <c r="Q35" s="346"/>
    </row>
    <row r="36" spans="2:17" ht="15.75" thickBot="1" x14ac:dyDescent="0.3">
      <c r="B36" s="139" t="s">
        <v>338</v>
      </c>
      <c r="O36" s="147"/>
      <c r="P36" s="262"/>
      <c r="Q36" s="181"/>
    </row>
    <row r="37" spans="2:17" x14ac:dyDescent="0.25">
      <c r="B37" s="139" t="s">
        <v>150</v>
      </c>
    </row>
    <row r="38" spans="2:17" x14ac:dyDescent="0.25">
      <c r="B38" s="139" t="s">
        <v>444</v>
      </c>
    </row>
    <row r="39" spans="2:17" x14ac:dyDescent="0.25">
      <c r="B39" s="139" t="s">
        <v>168</v>
      </c>
    </row>
    <row r="40" spans="2:17" x14ac:dyDescent="0.25">
      <c r="B40" s="139" t="s">
        <v>434</v>
      </c>
    </row>
    <row r="41" spans="2:17" x14ac:dyDescent="0.25">
      <c r="B41" s="340" t="s">
        <v>204</v>
      </c>
    </row>
    <row r="42" spans="2:17" x14ac:dyDescent="0.25">
      <c r="B42" s="340" t="s">
        <v>445</v>
      </c>
    </row>
    <row r="43" spans="2:17" x14ac:dyDescent="0.25">
      <c r="B43" s="139" t="s">
        <v>446</v>
      </c>
    </row>
  </sheetData>
  <sortState xmlns:xlrd2="http://schemas.microsoft.com/office/spreadsheetml/2017/richdata2" ref="B4:B43">
    <sortCondition ref="B4:B43"/>
  </sortState>
  <mergeCells count="3">
    <mergeCell ref="W2:Z2"/>
    <mergeCell ref="W9:Z9"/>
    <mergeCell ref="A1:C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_all">
                <anchor moveWithCells="1" sizeWithCells="1">
                  <from>
                    <xdr:col>5</xdr:col>
                    <xdr:colOff>190500</xdr:colOff>
                    <xdr:row>31</xdr:row>
                    <xdr:rowOff>47625</xdr:rowOff>
                  </from>
                  <to>
                    <xdr:col>11</xdr:col>
                    <xdr:colOff>514350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36AF1-518E-4534-A8B6-34D611410F57}">
  <sheetPr codeName="Sheet2"/>
  <dimension ref="A1:AZ587"/>
  <sheetViews>
    <sheetView defaultGridColor="0" topLeftCell="AA1" colorId="22" zoomScale="93" zoomScaleNormal="93" workbookViewId="0">
      <selection activeCell="O9" sqref="O9"/>
    </sheetView>
  </sheetViews>
  <sheetFormatPr defaultColWidth="8.7109375" defaultRowHeight="15" x14ac:dyDescent="0.25"/>
  <cols>
    <col min="1" max="1" width="14.140625" style="120" customWidth="1"/>
    <col min="2" max="4" width="8.7109375" style="37"/>
    <col min="5" max="5" width="11.5703125" style="121" customWidth="1"/>
    <col min="6" max="6" width="8.7109375" style="5"/>
    <col min="7" max="7" width="15" style="5" customWidth="1"/>
    <col min="8" max="8" width="8.7109375" style="5"/>
    <col min="9" max="9" width="19.7109375" style="5" customWidth="1"/>
    <col min="10" max="10" width="21" style="5" customWidth="1"/>
    <col min="11" max="11" width="14.7109375" style="5" customWidth="1"/>
    <col min="12" max="12" width="14.28515625" style="5" customWidth="1"/>
    <col min="13" max="13" width="16.140625" style="5" customWidth="1"/>
    <col min="14" max="14" width="16.42578125" style="5" customWidth="1"/>
    <col min="15" max="16" width="8.7109375" style="5"/>
    <col min="17" max="17" width="10.85546875" style="5" customWidth="1"/>
    <col min="18" max="21" width="8.7109375" style="5"/>
    <col min="22" max="22" width="8.7109375" style="126"/>
    <col min="23" max="24" width="8.7109375" style="37"/>
    <col min="25" max="25" width="8.7109375" style="127"/>
    <col min="26" max="27" width="8.7109375" style="5"/>
    <col min="28" max="28" width="8.7109375" style="127"/>
    <col min="29" max="29" width="22.28515625" style="5" customWidth="1"/>
    <col min="30" max="30" width="29.140625" style="5" customWidth="1"/>
    <col min="31" max="31" width="15" style="5" customWidth="1"/>
    <col min="32" max="37" width="8.7109375" style="5"/>
    <col min="38" max="38" width="11.85546875" style="5" bestFit="1" customWidth="1"/>
    <col min="39" max="42" width="8.7109375" style="5"/>
    <col min="43" max="43" width="15.7109375" style="5" customWidth="1"/>
    <col min="44" max="44" width="13.42578125" style="5" customWidth="1"/>
    <col min="45" max="53" width="8.7109375" style="5"/>
    <col min="54" max="103" width="2.7109375" style="5" customWidth="1"/>
    <col min="104" max="16384" width="8.7109375" style="5"/>
  </cols>
  <sheetData>
    <row r="1" spans="1:52" ht="15.75" thickTop="1" x14ac:dyDescent="0.25">
      <c r="A1" s="117"/>
      <c r="B1" s="118" t="s">
        <v>355</v>
      </c>
      <c r="C1" s="118" t="s">
        <v>35</v>
      </c>
      <c r="D1" s="118" t="s">
        <v>356</v>
      </c>
      <c r="E1" s="119" t="s">
        <v>379</v>
      </c>
      <c r="F1" s="5" t="s">
        <v>494</v>
      </c>
      <c r="G1" s="5" t="s">
        <v>372</v>
      </c>
      <c r="H1" s="5" t="s">
        <v>218</v>
      </c>
      <c r="I1" s="5" t="s">
        <v>586</v>
      </c>
      <c r="J1" s="5">
        <v>586</v>
      </c>
      <c r="L1" s="5" t="s">
        <v>590</v>
      </c>
      <c r="M1" s="5" t="s">
        <v>587</v>
      </c>
      <c r="O1" s="5">
        <v>587</v>
      </c>
      <c r="Q1" s="5" t="s">
        <v>488</v>
      </c>
      <c r="R1" s="5" t="s">
        <v>35</v>
      </c>
      <c r="S1" s="123">
        <v>586</v>
      </c>
      <c r="V1" s="126">
        <v>535</v>
      </c>
      <c r="W1" s="124" t="s">
        <v>355</v>
      </c>
      <c r="X1" s="124" t="s">
        <v>35</v>
      </c>
      <c r="Y1" s="125" t="s">
        <v>218</v>
      </c>
      <c r="AA1" s="5" t="s">
        <v>378</v>
      </c>
      <c r="AB1" s="125" t="s">
        <v>218</v>
      </c>
      <c r="AC1" s="5" t="s">
        <v>545</v>
      </c>
      <c r="AD1" s="5" t="s">
        <v>546</v>
      </c>
      <c r="AK1" s="5" t="s">
        <v>218</v>
      </c>
      <c r="AZ1" s="5" t="s">
        <v>661</v>
      </c>
    </row>
    <row r="2" spans="1:52" x14ac:dyDescent="0.25">
      <c r="A2" s="120" t="s">
        <v>234</v>
      </c>
      <c r="B2" s="37">
        <v>49.75</v>
      </c>
      <c r="C2" s="37">
        <v>47</v>
      </c>
      <c r="D2" s="37">
        <f>B2/C2</f>
        <v>1.0585106382978724</v>
      </c>
      <c r="E2" s="121">
        <f>(MAX(D2:D13)+MIN(D2:D13))/2 - AVERAGE(D2:D13)</f>
        <v>13.11320644772513</v>
      </c>
      <c r="F2" s="5">
        <v>12</v>
      </c>
      <c r="G2" s="5">
        <v>12</v>
      </c>
      <c r="H2" s="5">
        <f t="shared" ref="H2:H65" si="0">ABS((B2-C2)/C2)</f>
        <v>5.8510638297872342E-2</v>
      </c>
      <c r="I2" s="5">
        <f>H2+ABS((B2-C2)/B2)</f>
        <v>0.11378702020742008</v>
      </c>
      <c r="J2" s="5" t="s">
        <v>495</v>
      </c>
      <c r="K2" s="5" t="s">
        <v>234</v>
      </c>
      <c r="L2" s="5">
        <f>AVERAGE($H$2:$H$13)</f>
        <v>5.0080678811526278</v>
      </c>
      <c r="M2" s="5">
        <f>AVERAGE($I$2:$I$13)</f>
        <v>5.8674376874351308</v>
      </c>
      <c r="Q2" s="5">
        <v>62.5</v>
      </c>
      <c r="R2" s="5">
        <v>-549.79999999999995</v>
      </c>
      <c r="W2" s="37">
        <v>0.38523809523809527</v>
      </c>
      <c r="X2" s="37">
        <v>0.1</v>
      </c>
      <c r="Y2" s="127">
        <v>2.8523809523809529</v>
      </c>
      <c r="AA2" s="5">
        <f t="shared" ref="AA2:AA65" ca="1" si="1">RAND()</f>
        <v>0.21955573366923287</v>
      </c>
      <c r="AB2" s="127">
        <v>26.717458333333337</v>
      </c>
      <c r="AC2" s="5">
        <f>AVERAGE(AB$2:AB2)</f>
        <v>26.717458333333337</v>
      </c>
      <c r="AD2" s="5">
        <f>GEOMEAN(AB$2:AB2)</f>
        <v>26.717458333333337</v>
      </c>
      <c r="AK2" s="5" t="s">
        <v>481</v>
      </c>
      <c r="AL2" s="23">
        <f>AVERAGE(Y$2:Y$536)</f>
        <v>17928.74974888764</v>
      </c>
      <c r="AQ2"/>
    </row>
    <row r="3" spans="1:52" x14ac:dyDescent="0.25">
      <c r="A3" s="120" t="s">
        <v>591</v>
      </c>
      <c r="B3" s="37">
        <v>83.75</v>
      </c>
      <c r="C3" s="37">
        <v>8</v>
      </c>
      <c r="D3" s="37">
        <f t="shared" ref="D3:D66" si="2">B3/C3</f>
        <v>10.46875</v>
      </c>
      <c r="F3" s="5">
        <v>12</v>
      </c>
      <c r="G3" s="5">
        <v>12</v>
      </c>
      <c r="H3" s="5">
        <f t="shared" si="0"/>
        <v>9.46875</v>
      </c>
      <c r="I3" s="5">
        <f t="shared" ref="I3:I66" si="3">H3+ABS((B3-C3)/B3)</f>
        <v>10.373227611940299</v>
      </c>
      <c r="J3" s="5">
        <f>CORREL(F2:F587,H2:H587)</f>
        <v>8.8040270147803808E-3</v>
      </c>
      <c r="K3" s="5" t="s">
        <v>223</v>
      </c>
      <c r="L3" s="5">
        <f>AVERAGE($H$14:$H$23)</f>
        <v>0.82930857030175287</v>
      </c>
      <c r="M3" s="5">
        <f>AVERAGE($I$14:$I$23)</f>
        <v>1.2159211810913164</v>
      </c>
      <c r="Q3" s="5">
        <v>-373.5</v>
      </c>
      <c r="R3" s="5">
        <v>-399.26</v>
      </c>
      <c r="W3" s="37">
        <v>2.5363750000000005</v>
      </c>
      <c r="X3" s="37">
        <v>0.11</v>
      </c>
      <c r="Y3" s="127">
        <v>22.05795454545455</v>
      </c>
      <c r="AA3" s="5">
        <f t="shared" ca="1" si="1"/>
        <v>0.38841372589388057</v>
      </c>
      <c r="AB3" s="127">
        <v>9.0669937404838405E-2</v>
      </c>
      <c r="AC3" s="5">
        <f>AVERAGE(AB$2:AB3)</f>
        <v>13.404064135369088</v>
      </c>
      <c r="AD3" s="5">
        <f>GEOMEAN(AB$2:AB3)</f>
        <v>1.5564286924558131</v>
      </c>
      <c r="AK3" s="5" t="s">
        <v>485</v>
      </c>
      <c r="AL3" s="5">
        <f>MEDIAN(Y$2:Y$536)</f>
        <v>0.48847740454700539</v>
      </c>
      <c r="AQ3"/>
    </row>
    <row r="4" spans="1:52" x14ac:dyDescent="0.25">
      <c r="A4" s="120" t="s">
        <v>489</v>
      </c>
      <c r="B4" s="37">
        <v>69.166666666666671</v>
      </c>
      <c r="C4" s="37">
        <v>50</v>
      </c>
      <c r="D4" s="37">
        <f t="shared" si="2"/>
        <v>1.3833333333333335</v>
      </c>
      <c r="F4" s="5">
        <v>12</v>
      </c>
      <c r="G4" s="5">
        <v>12</v>
      </c>
      <c r="H4" s="5">
        <f t="shared" si="0"/>
        <v>0.38333333333333341</v>
      </c>
      <c r="I4" s="5">
        <f t="shared" si="3"/>
        <v>0.66044176706827318</v>
      </c>
      <c r="J4" s="5" t="s">
        <v>496</v>
      </c>
      <c r="K4" s="5" t="s">
        <v>222</v>
      </c>
      <c r="L4" s="5">
        <f>AVERAGE($H$24:$H$33)</f>
        <v>309.6466167728056</v>
      </c>
      <c r="M4" s="5">
        <f>AVERAGE($I$24:$I$33)</f>
        <v>310.45383463320712</v>
      </c>
      <c r="N4" s="5" t="s">
        <v>672</v>
      </c>
      <c r="O4" s="5">
        <f>CORREL(B:B,C:C)</f>
        <v>0.21959333918050106</v>
      </c>
      <c r="Q4" s="5">
        <v>-77.650000000000006</v>
      </c>
      <c r="R4" s="5">
        <v>-155.922</v>
      </c>
      <c r="W4" s="37">
        <v>0.58846153846153859</v>
      </c>
      <c r="X4" s="37">
        <v>0.11</v>
      </c>
      <c r="Y4" s="127">
        <v>4.3496503496503509</v>
      </c>
      <c r="AA4" s="5">
        <f t="shared" ca="1" si="1"/>
        <v>0.72296084059391374</v>
      </c>
      <c r="AB4" s="127">
        <v>0.90902777777777777</v>
      </c>
      <c r="AC4" s="5">
        <f>AVERAGE(AB$2:AB4)</f>
        <v>9.2390520161719838</v>
      </c>
      <c r="AD4" s="5">
        <f>GEOMEAN(AB$2:AB4)</f>
        <v>1.3010037160734877</v>
      </c>
      <c r="AK4" s="5" t="s">
        <v>486</v>
      </c>
      <c r="AL4" s="23">
        <f>MAX(Y$2:Y$536)</f>
        <v>8771944.8969736844</v>
      </c>
      <c r="AQ4"/>
    </row>
    <row r="5" spans="1:52" ht="15.75" thickBot="1" x14ac:dyDescent="0.3">
      <c r="A5" s="120">
        <f>AVERAGE($H$2:$H$13)</f>
        <v>5.0080678811526278</v>
      </c>
      <c r="B5" s="37">
        <v>1152.5</v>
      </c>
      <c r="C5" s="37">
        <v>2000</v>
      </c>
      <c r="D5" s="37">
        <f t="shared" si="2"/>
        <v>0.57625000000000004</v>
      </c>
      <c r="F5" s="5">
        <v>12</v>
      </c>
      <c r="G5" s="5">
        <v>12</v>
      </c>
      <c r="H5" s="5">
        <f t="shared" si="0"/>
        <v>0.42375000000000002</v>
      </c>
      <c r="I5" s="5">
        <f t="shared" si="3"/>
        <v>1.159107917570499</v>
      </c>
      <c r="J5" s="5" cm="1">
        <f t="array" ref="J5">SpearmanC(F2:F587,H2:H587)</f>
        <v>5.3161398278293928E-2</v>
      </c>
      <c r="K5" s="5" t="s">
        <v>207</v>
      </c>
      <c r="L5" s="5">
        <f>AVERAGE($H$34:$H$43)</f>
        <v>3.0534822643992756</v>
      </c>
      <c r="M5" s="5">
        <f>AVERAGE($I$34:$I$43)</f>
        <v>3.51054544083591</v>
      </c>
      <c r="N5" s="5" t="s">
        <v>671</v>
      </c>
      <c r="O5" s="5" cm="1">
        <f t="array" ref="O5">SpearmanC(B2:B319,C2:C319)</f>
        <v>0.85252221328070676</v>
      </c>
      <c r="Q5" s="5">
        <v>-14.85</v>
      </c>
      <c r="R5" s="5">
        <v>-13.9</v>
      </c>
      <c r="W5" s="37">
        <v>0.35</v>
      </c>
      <c r="X5" s="37">
        <v>0.115</v>
      </c>
      <c r="Y5" s="127">
        <v>2.043478260869565</v>
      </c>
      <c r="AA5" s="5">
        <f t="shared" ca="1" si="1"/>
        <v>5.8710796681920474E-2</v>
      </c>
      <c r="AB5" s="127">
        <v>5.9594143334189581E-2</v>
      </c>
      <c r="AC5" s="5">
        <f>AVERAGE(AB$2:AB5)</f>
        <v>6.9441875479625361</v>
      </c>
      <c r="AD5" s="5">
        <f>GEOMEAN(AB$2:AB5)</f>
        <v>0.60187984170005149</v>
      </c>
      <c r="AK5" s="5" t="s">
        <v>487</v>
      </c>
      <c r="AL5" s="5">
        <f>MIN(Y$2:Y$536)</f>
        <v>1.13800638359976E-16</v>
      </c>
      <c r="AQ5"/>
    </row>
    <row r="6" spans="1:52" x14ac:dyDescent="0.25">
      <c r="B6" s="37">
        <v>23.083333333333336</v>
      </c>
      <c r="C6" s="37">
        <v>80</v>
      </c>
      <c r="D6" s="37">
        <f t="shared" si="2"/>
        <v>0.2885416666666667</v>
      </c>
      <c r="F6" s="5">
        <v>12</v>
      </c>
      <c r="G6" s="5">
        <v>12</v>
      </c>
      <c r="H6" s="5">
        <f t="shared" si="0"/>
        <v>0.7114583333333333</v>
      </c>
      <c r="I6" s="5">
        <f t="shared" si="3"/>
        <v>3.1771623044524664</v>
      </c>
      <c r="J6" s="243" t="s">
        <v>588</v>
      </c>
      <c r="K6" s="5" t="s">
        <v>205</v>
      </c>
      <c r="L6" s="5">
        <f>AVERAGE($H$44:$H$57)</f>
        <v>6.7125191405677427</v>
      </c>
      <c r="M6" s="5">
        <f>AVERAGE($I$44:$I$57)</f>
        <v>7.4412542299681643</v>
      </c>
      <c r="Q6" s="5">
        <v>-3.7287499999999998</v>
      </c>
      <c r="R6" s="5">
        <v>-8.4</v>
      </c>
      <c r="W6" s="37">
        <v>0.74272718181818154</v>
      </c>
      <c r="X6" s="37">
        <v>0.124</v>
      </c>
      <c r="Y6" s="127">
        <v>4.9897353372433999</v>
      </c>
      <c r="AA6" s="5">
        <f t="shared" ca="1" si="1"/>
        <v>0.25663234632107945</v>
      </c>
      <c r="AB6" s="127">
        <v>0.34905413651817607</v>
      </c>
      <c r="AC6" s="5">
        <f>AVERAGE(AB$2:AB6)</f>
        <v>5.6251608656736645</v>
      </c>
      <c r="AD6" s="5">
        <f>GEOMEAN(AB$2:AB6)</f>
        <v>0.53974222654272741</v>
      </c>
      <c r="AQ6"/>
    </row>
    <row r="7" spans="1:52" x14ac:dyDescent="0.25">
      <c r="B7" s="37">
        <v>21.249999999999996</v>
      </c>
      <c r="C7" s="37">
        <v>61</v>
      </c>
      <c r="D7" s="37">
        <f t="shared" si="2"/>
        <v>0.34836065573770486</v>
      </c>
      <c r="F7" s="5">
        <v>12</v>
      </c>
      <c r="G7" s="5">
        <v>12</v>
      </c>
      <c r="H7" s="5">
        <f t="shared" si="0"/>
        <v>0.65163934426229508</v>
      </c>
      <c r="I7" s="5">
        <f t="shared" si="3"/>
        <v>2.5222275795564131</v>
      </c>
      <c r="J7" s="244">
        <f>COUNTIF(D2:D587,"&gt;=1")/586</f>
        <v>0.59556313993174059</v>
      </c>
      <c r="K7" s="5" t="s">
        <v>247</v>
      </c>
      <c r="L7" s="5">
        <f>AVERAGE($H$58:$H$68)</f>
        <v>0.81516766685360154</v>
      </c>
      <c r="M7" s="5">
        <f>AVERAGE($I$58:$I$68)</f>
        <v>3.1544006946162004</v>
      </c>
      <c r="Q7" s="5">
        <v>1.6904761904761907</v>
      </c>
      <c r="R7" s="5">
        <v>-6.5</v>
      </c>
      <c r="W7" s="37">
        <v>1.138095238095238</v>
      </c>
      <c r="X7" s="37">
        <v>0.15</v>
      </c>
      <c r="Y7" s="127">
        <v>6.587301587301587</v>
      </c>
      <c r="AA7" s="5">
        <f t="shared" ca="1" si="1"/>
        <v>0.43826841297041697</v>
      </c>
      <c r="AB7" s="127">
        <v>0.23063255152807385</v>
      </c>
      <c r="AC7" s="5">
        <f>AVERAGE(AB$2:AB7)</f>
        <v>4.7260728133160663</v>
      </c>
      <c r="AD7" s="5">
        <f>GEOMEAN(AB$2:AB7)</f>
        <v>0.46842719174746345</v>
      </c>
      <c r="AQ7"/>
    </row>
    <row r="8" spans="1:52" x14ac:dyDescent="0.25">
      <c r="B8" s="37">
        <v>17897.333333333336</v>
      </c>
      <c r="C8" s="37">
        <v>482</v>
      </c>
      <c r="D8" s="37">
        <f t="shared" si="2"/>
        <v>37.131396957123101</v>
      </c>
      <c r="F8" s="5">
        <v>12</v>
      </c>
      <c r="G8" s="5">
        <v>12</v>
      </c>
      <c r="H8" s="5">
        <f t="shared" si="0"/>
        <v>36.131396957123101</v>
      </c>
      <c r="I8" s="5">
        <f t="shared" si="3"/>
        <v>37.104465570696817</v>
      </c>
      <c r="J8" s="244" t="s">
        <v>589</v>
      </c>
      <c r="K8" s="5" t="s">
        <v>248</v>
      </c>
      <c r="L8" s="5">
        <f>AVERAGE($H$69:$H$82)</f>
        <v>1.3593674158510427</v>
      </c>
      <c r="M8" s="5">
        <f>AVERAGE($I$69:$I$82)</f>
        <v>1.6751966294349336</v>
      </c>
      <c r="Q8" s="5">
        <v>0.66999999999999993</v>
      </c>
      <c r="R8" s="5">
        <v>-5</v>
      </c>
      <c r="W8" s="37">
        <v>0.17883333333333337</v>
      </c>
      <c r="X8" s="37">
        <v>0.16</v>
      </c>
      <c r="Y8" s="127">
        <v>0.11770833333333355</v>
      </c>
      <c r="AA8" s="5">
        <f t="shared" ca="1" si="1"/>
        <v>0.26248233904841278</v>
      </c>
      <c r="AB8" s="127">
        <v>4.001650165016496E-2</v>
      </c>
      <c r="AC8" s="5">
        <f>AVERAGE(AB$2:AB8)</f>
        <v>4.0566361973637948</v>
      </c>
      <c r="AD8" s="5">
        <f>GEOMEAN(AB$2:AB8)</f>
        <v>0.32961965504474705</v>
      </c>
      <c r="AQ8"/>
    </row>
    <row r="9" spans="1:52" ht="15.75" thickBot="1" x14ac:dyDescent="0.3">
      <c r="B9" s="37">
        <v>38.5</v>
      </c>
      <c r="C9" s="37">
        <v>25</v>
      </c>
      <c r="D9" s="37">
        <f t="shared" si="2"/>
        <v>1.54</v>
      </c>
      <c r="F9" s="5">
        <v>12</v>
      </c>
      <c r="G9" s="5">
        <v>12</v>
      </c>
      <c r="H9" s="5">
        <f t="shared" si="0"/>
        <v>0.54</v>
      </c>
      <c r="I9" s="5">
        <f t="shared" si="3"/>
        <v>0.89064935064935069</v>
      </c>
      <c r="J9" s="245">
        <f>COUNTIF(H2:H587,"&gt;=1")/587</f>
        <v>0.3270868824531516</v>
      </c>
      <c r="K9" s="5" t="s">
        <v>339</v>
      </c>
      <c r="L9" s="5">
        <f>AVERAGE($H$83:$H$97)</f>
        <v>0.52101583705369692</v>
      </c>
      <c r="M9" s="5">
        <f>AVERAGE($I$83:$I$97)</f>
        <v>0.87376955121033606</v>
      </c>
      <c r="Q9" s="5">
        <v>-0.60099999999999998</v>
      </c>
      <c r="R9" s="5">
        <v>-2.645</v>
      </c>
      <c r="W9" s="37">
        <v>0.19454545454545458</v>
      </c>
      <c r="X9" s="37">
        <v>0.16</v>
      </c>
      <c r="Y9" s="127">
        <v>0.21590909090909108</v>
      </c>
      <c r="AA9" s="5">
        <f t="shared" ca="1" si="1"/>
        <v>0.77835518774393164</v>
      </c>
      <c r="AB9" s="127">
        <v>9.0838509316769844E-2</v>
      </c>
      <c r="AC9" s="5">
        <f>AVERAGE(AB$2:AB9)</f>
        <v>3.5609114863579165</v>
      </c>
      <c r="AD9" s="5">
        <f>GEOMEAN(AB$2:AB9)</f>
        <v>0.28057257166429722</v>
      </c>
      <c r="AQ9" s="2"/>
    </row>
    <row r="10" spans="1:52" x14ac:dyDescent="0.25">
      <c r="B10" s="37">
        <v>144.00833333333335</v>
      </c>
      <c r="C10" s="37">
        <v>262</v>
      </c>
      <c r="D10" s="37">
        <f t="shared" si="2"/>
        <v>0.54965012722646323</v>
      </c>
      <c r="F10" s="5">
        <v>12</v>
      </c>
      <c r="G10" s="5">
        <v>12</v>
      </c>
      <c r="H10" s="5">
        <f t="shared" si="0"/>
        <v>0.45034987277353683</v>
      </c>
      <c r="I10" s="5">
        <f t="shared" si="3"/>
        <v>1.2696890313870428</v>
      </c>
      <c r="K10" s="5" t="s">
        <v>263</v>
      </c>
      <c r="L10" s="5">
        <f>AVERAGE($H$98:$H$112)</f>
        <v>1.0529714000227701</v>
      </c>
      <c r="M10" s="5">
        <f>AVERAGE($I$98:$I$112)</f>
        <v>1.4015199952189774</v>
      </c>
      <c r="Q10" s="5">
        <v>-0.33</v>
      </c>
      <c r="R10" s="5">
        <v>-0.70182</v>
      </c>
      <c r="W10" s="37">
        <v>69.427777777777777</v>
      </c>
      <c r="X10" s="37">
        <v>0.18</v>
      </c>
      <c r="Y10" s="127">
        <v>384.70987654320987</v>
      </c>
      <c r="AA10" s="5">
        <f t="shared" ca="1" si="1"/>
        <v>0.12636436244032967</v>
      </c>
      <c r="AB10" s="127">
        <v>0.17313288069835112</v>
      </c>
      <c r="AC10" s="5">
        <f>AVERAGE(AB$2:AB10)</f>
        <v>3.1844916412846316</v>
      </c>
      <c r="AD10" s="5">
        <f>GEOMEAN(AB$2:AB10)</f>
        <v>0.26591879164060356</v>
      </c>
      <c r="AQ10"/>
    </row>
    <row r="11" spans="1:52" x14ac:dyDescent="0.25">
      <c r="B11" s="37">
        <v>4173.5</v>
      </c>
      <c r="C11" s="37">
        <v>413</v>
      </c>
      <c r="D11" s="37">
        <f t="shared" si="2"/>
        <v>10.105326876513317</v>
      </c>
      <c r="F11" s="5">
        <v>12</v>
      </c>
      <c r="G11" s="5">
        <v>12</v>
      </c>
      <c r="H11" s="5">
        <f t="shared" si="0"/>
        <v>9.1053268765133168</v>
      </c>
      <c r="I11" s="5">
        <f t="shared" si="3"/>
        <v>10.006369167156661</v>
      </c>
      <c r="K11" s="5" t="s">
        <v>279</v>
      </c>
      <c r="L11" s="5">
        <f>AVERAGE($H$113:$H$125)</f>
        <v>1.020933638571123</v>
      </c>
      <c r="M11" s="5">
        <f>AVERAGE($I$113:$I$125)</f>
        <v>1.7570028915779321</v>
      </c>
      <c r="Q11" s="5">
        <v>-0.38809999999999995</v>
      </c>
      <c r="R11" s="5">
        <v>-0.42120000000000002</v>
      </c>
      <c r="W11" s="37">
        <v>1.0029411764705882</v>
      </c>
      <c r="X11" s="37">
        <v>0.18</v>
      </c>
      <c r="Y11" s="127">
        <v>4.5718954248366019</v>
      </c>
      <c r="AA11" s="5">
        <f t="shared" ca="1" si="1"/>
        <v>0.69682954574530864</v>
      </c>
      <c r="AB11" s="127">
        <v>0.41806198788742421</v>
      </c>
      <c r="AC11" s="5">
        <f>AVERAGE(AB$2:AB11)</f>
        <v>2.9078486759449107</v>
      </c>
      <c r="AD11" s="5">
        <f>GEOMEAN(AB$2:AB11)</f>
        <v>0.27822630870634374</v>
      </c>
      <c r="AQ11"/>
    </row>
    <row r="12" spans="1:52" x14ac:dyDescent="0.25">
      <c r="B12" s="37">
        <v>36.083333333333336</v>
      </c>
      <c r="C12" s="37">
        <v>46.9</v>
      </c>
      <c r="D12" s="37">
        <f t="shared" si="2"/>
        <v>0.76936744847192617</v>
      </c>
      <c r="F12" s="5">
        <v>12</v>
      </c>
      <c r="G12" s="5">
        <v>12</v>
      </c>
      <c r="H12" s="5">
        <f t="shared" si="0"/>
        <v>0.23063255152807385</v>
      </c>
      <c r="I12" s="5">
        <f t="shared" si="3"/>
        <v>0.53040160464585662</v>
      </c>
      <c r="K12" s="5" t="s">
        <v>310</v>
      </c>
      <c r="L12" s="5">
        <f>AVERAGE($H$126:$H$136)</f>
        <v>0.82278538505968901</v>
      </c>
      <c r="M12" s="5">
        <f>AVERAGE($I$126:$I$136)</f>
        <v>2.2228457933635299</v>
      </c>
      <c r="Q12" s="5">
        <v>1.9000000000000017E-2</v>
      </c>
      <c r="R12" s="5">
        <v>-0.27500000000000002</v>
      </c>
      <c r="W12" s="37">
        <v>1.8751214285714282</v>
      </c>
      <c r="X12" s="37">
        <v>0.182</v>
      </c>
      <c r="Y12" s="127">
        <v>9.3028649921507043</v>
      </c>
      <c r="AA12" s="5">
        <f t="shared" ca="1" si="1"/>
        <v>0.83424518228281419</v>
      </c>
      <c r="AB12" s="127">
        <v>4.3752577639751538</v>
      </c>
      <c r="AC12" s="5">
        <f>AVERAGE(AB$2:AB12)</f>
        <v>3.0412495021294785</v>
      </c>
      <c r="AD12" s="5">
        <f>GEOMEAN(AB$2:AB12)</f>
        <v>0.35742136376015327</v>
      </c>
      <c r="AQ12"/>
    </row>
    <row r="13" spans="1:52" x14ac:dyDescent="0.25">
      <c r="B13" s="37">
        <v>294.16666666666669</v>
      </c>
      <c r="C13" s="37">
        <v>100</v>
      </c>
      <c r="D13" s="37">
        <f t="shared" si="2"/>
        <v>2.9416666666666669</v>
      </c>
      <c r="F13" s="5">
        <v>12</v>
      </c>
      <c r="G13" s="5">
        <v>12</v>
      </c>
      <c r="H13" s="5">
        <f t="shared" si="0"/>
        <v>1.9416666666666669</v>
      </c>
      <c r="I13" s="5">
        <f t="shared" si="3"/>
        <v>2.6017233238904627</v>
      </c>
      <c r="J13" s="23"/>
      <c r="K13" s="5" t="s">
        <v>206</v>
      </c>
      <c r="L13" s="5">
        <f>AVERAGE($H$137:$H$152)</f>
        <v>1.0424647177197277</v>
      </c>
      <c r="M13" s="5">
        <f>AVERAGE($I$137:$I$152)</f>
        <v>2.8833982269758489</v>
      </c>
      <c r="Q13" s="5">
        <v>2.9572727272727272E-7</v>
      </c>
      <c r="R13" s="5">
        <v>2.67E-7</v>
      </c>
      <c r="W13" s="37">
        <v>1.2976923076923081</v>
      </c>
      <c r="X13" s="37">
        <v>0.2</v>
      </c>
      <c r="Y13" s="127">
        <v>5.4884615384615403</v>
      </c>
      <c r="AA13" s="5">
        <f t="shared" ca="1" si="1"/>
        <v>0.81731044605027492</v>
      </c>
      <c r="AB13" s="127">
        <v>384.70987654320987</v>
      </c>
      <c r="AC13" s="5">
        <f>AVERAGE(AB$2:AB13)</f>
        <v>34.846968422219511</v>
      </c>
      <c r="AD13" s="5">
        <f>GEOMEAN(AB$2:AB13)</f>
        <v>0.63950396759108774</v>
      </c>
      <c r="AQ13"/>
    </row>
    <row r="14" spans="1:52" x14ac:dyDescent="0.25">
      <c r="A14" s="120" t="s">
        <v>223</v>
      </c>
      <c r="B14" s="37">
        <v>82.5</v>
      </c>
      <c r="C14" s="37">
        <v>77.86</v>
      </c>
      <c r="D14" s="37">
        <f t="shared" si="2"/>
        <v>1.0595941433341896</v>
      </c>
      <c r="E14" s="121">
        <f>(MAX(D14:D23)+MIN(D14:D23))/2 - AVERAGE(D14:D23)</f>
        <v>1.980688982710237</v>
      </c>
      <c r="F14" s="5">
        <v>10</v>
      </c>
      <c r="G14" s="5">
        <v>10</v>
      </c>
      <c r="H14" s="5">
        <f t="shared" si="0"/>
        <v>5.9594143334189581E-2</v>
      </c>
      <c r="I14" s="5">
        <f t="shared" si="3"/>
        <v>0.11583656757661383</v>
      </c>
      <c r="K14" s="5" t="s">
        <v>298</v>
      </c>
      <c r="L14" s="5">
        <f>AVERAGE($H$153:$H$166)</f>
        <v>3.0621795695313829</v>
      </c>
      <c r="M14" s="5">
        <f>AVERAGE($I$153:$I$166)</f>
        <v>4.390999004499224</v>
      </c>
      <c r="Q14" s="5">
        <v>7.2627272727272714E-7</v>
      </c>
      <c r="R14" s="5">
        <v>2.9900000000000002E-7</v>
      </c>
      <c r="W14" s="37">
        <v>9.7318181818181806</v>
      </c>
      <c r="X14" s="37">
        <v>0.2</v>
      </c>
      <c r="Y14" s="127">
        <v>47.659090909090907</v>
      </c>
      <c r="AA14" s="5">
        <f t="shared" ca="1" si="1"/>
        <v>0.96473892445948406</v>
      </c>
      <c r="AB14" s="127">
        <v>2.4025974025974013</v>
      </c>
      <c r="AC14" s="5">
        <f>AVERAGE(AB$2:AB14)</f>
        <v>32.351247574556275</v>
      </c>
      <c r="AD14" s="5">
        <f>GEOMEAN(AB$2:AB14)</f>
        <v>0.7080460959321061</v>
      </c>
      <c r="AQ14"/>
    </row>
    <row r="15" spans="1:52" x14ac:dyDescent="0.25">
      <c r="A15" s="120">
        <v>10</v>
      </c>
      <c r="B15" s="37">
        <v>16.05</v>
      </c>
      <c r="C15" s="37">
        <v>27.8</v>
      </c>
      <c r="D15" s="37">
        <f t="shared" si="2"/>
        <v>0.57733812949640284</v>
      </c>
      <c r="F15" s="5">
        <v>10</v>
      </c>
      <c r="G15" s="5">
        <v>10</v>
      </c>
      <c r="H15" s="5">
        <f t="shared" si="0"/>
        <v>0.4226618705035971</v>
      </c>
      <c r="I15" s="5">
        <f t="shared" si="3"/>
        <v>1.1547490979179273</v>
      </c>
      <c r="J15" s="23"/>
      <c r="K15" s="5" t="s">
        <v>299</v>
      </c>
      <c r="L15" s="5">
        <f>AVERAGE($H$167:$H$176)</f>
        <v>1.3520043247257827</v>
      </c>
      <c r="M15" s="5">
        <f>AVERAGE($I$167:$I$176)</f>
        <v>1.7749222349738787</v>
      </c>
      <c r="Q15" s="5">
        <v>8.8727272727272737E-7</v>
      </c>
      <c r="R15" s="5">
        <v>5.9999999999999997E-7</v>
      </c>
      <c r="W15" s="37">
        <v>1.0029411764705882</v>
      </c>
      <c r="X15" s="37">
        <v>0.22</v>
      </c>
      <c r="Y15" s="127">
        <v>3.5588235294117649</v>
      </c>
      <c r="AA15" s="5">
        <f t="shared" ca="1" si="1"/>
        <v>0.91891623098961139</v>
      </c>
      <c r="AB15" s="127">
        <v>0.13333333333333333</v>
      </c>
      <c r="AC15" s="5">
        <f>AVERAGE(AB$2:AB15)</f>
        <v>30.049967985897492</v>
      </c>
      <c r="AD15" s="5">
        <f>GEOMEAN(AB$2:AB15)</f>
        <v>0.6284446697767041</v>
      </c>
      <c r="AQ15"/>
    </row>
    <row r="16" spans="1:52" x14ac:dyDescent="0.25">
      <c r="A16" s="120" t="s">
        <v>489</v>
      </c>
      <c r="B16" s="37">
        <v>17.149999999999999</v>
      </c>
      <c r="C16" s="37">
        <v>16.3</v>
      </c>
      <c r="D16" s="37">
        <f t="shared" si="2"/>
        <v>1.0521472392638036</v>
      </c>
      <c r="E16" s="121">
        <f>AVERAGE(D14:D23)</f>
        <v>1.5998283101858561</v>
      </c>
      <c r="F16" s="5">
        <v>10</v>
      </c>
      <c r="G16" s="5">
        <v>10</v>
      </c>
      <c r="H16" s="5">
        <f t="shared" si="0"/>
        <v>5.2147239263803546E-2</v>
      </c>
      <c r="I16" s="5">
        <f t="shared" si="3"/>
        <v>0.10170992147954687</v>
      </c>
      <c r="K16" s="5" t="s">
        <v>294</v>
      </c>
      <c r="L16" s="5">
        <f>AVERAGE($H$177:$H$188)</f>
        <v>56.566404529502393</v>
      </c>
      <c r="M16" s="5">
        <f>AVERAGE($I$177:$I$188)</f>
        <v>57.13127209127753</v>
      </c>
      <c r="Q16" s="5">
        <v>5.6272727272727272E-7</v>
      </c>
      <c r="R16" s="5">
        <v>5.9999999999999997E-7</v>
      </c>
      <c r="W16" s="37">
        <v>0.58083333333333331</v>
      </c>
      <c r="X16" s="37">
        <v>0.25</v>
      </c>
      <c r="Y16" s="127">
        <v>1.3233333333333333</v>
      </c>
      <c r="AA16" s="5">
        <f t="shared" ca="1" si="1"/>
        <v>0.53337215161155227</v>
      </c>
      <c r="AB16" s="127">
        <v>0.42073168191056903</v>
      </c>
      <c r="AC16" s="5">
        <f>AVERAGE(AB$2:AB16)</f>
        <v>28.074685565631697</v>
      </c>
      <c r="AD16" s="5">
        <f>GEOMEAN(AB$2:AB16)</f>
        <v>0.61185651917547168</v>
      </c>
      <c r="AQ16"/>
    </row>
    <row r="17" spans="1:43" x14ac:dyDescent="0.25">
      <c r="A17" s="120">
        <f>AVERAGE($H$14:$H$23)</f>
        <v>0.82930857030175287</v>
      </c>
      <c r="B17" s="37">
        <v>174.1</v>
      </c>
      <c r="C17" s="37">
        <v>119</v>
      </c>
      <c r="D17" s="37">
        <f t="shared" si="2"/>
        <v>1.4630252100840335</v>
      </c>
      <c r="F17" s="5">
        <v>10</v>
      </c>
      <c r="G17" s="5">
        <v>10</v>
      </c>
      <c r="H17" s="5">
        <f t="shared" si="0"/>
        <v>0.46302521008403358</v>
      </c>
      <c r="I17" s="5">
        <f t="shared" si="3"/>
        <v>0.77950998894675605</v>
      </c>
      <c r="K17" s="5" t="s">
        <v>295</v>
      </c>
      <c r="L17" s="5">
        <f>AVERAGE($H$189:$H$203)</f>
        <v>0.73702687885614215</v>
      </c>
      <c r="M17" s="5">
        <f>AVERAGE($I$189:$I$203)</f>
        <v>1.015144485216271</v>
      </c>
      <c r="Q17" s="5">
        <v>9.1909090909090894E-7</v>
      </c>
      <c r="R17" s="5">
        <v>6.3099999999999997E-7</v>
      </c>
      <c r="W17" s="37">
        <v>0.15937708333333331</v>
      </c>
      <c r="X17" s="37">
        <v>0.27</v>
      </c>
      <c r="Y17" s="127">
        <v>0.40971450617283967</v>
      </c>
      <c r="AA17" s="5">
        <f t="shared" ca="1" si="1"/>
        <v>0.17153757676402714</v>
      </c>
      <c r="AB17" s="127">
        <v>0.79157007376185518</v>
      </c>
      <c r="AC17" s="5">
        <f>AVERAGE(AB$2:AB17)</f>
        <v>26.369490847389834</v>
      </c>
      <c r="AD17" s="5">
        <f>GEOMEAN(AB$2:AB17)</f>
        <v>0.6217840504430876</v>
      </c>
      <c r="AQ17"/>
    </row>
    <row r="18" spans="1:43" x14ac:dyDescent="0.25">
      <c r="B18" s="37">
        <v>130860</v>
      </c>
      <c r="C18" s="37">
        <v>74067</v>
      </c>
      <c r="D18" s="37">
        <f t="shared" si="2"/>
        <v>1.7667787273684636</v>
      </c>
      <c r="F18" s="5">
        <v>10</v>
      </c>
      <c r="G18" s="5">
        <v>10</v>
      </c>
      <c r="H18" s="5">
        <f t="shared" si="0"/>
        <v>0.76677872736846364</v>
      </c>
      <c r="I18" s="5">
        <f t="shared" si="3"/>
        <v>1.2007768933473724</v>
      </c>
      <c r="K18" s="5" t="s">
        <v>293</v>
      </c>
      <c r="L18" s="5">
        <f>AVERAGE($H$204:$H$224)</f>
        <v>7.3469289901454582</v>
      </c>
      <c r="M18" s="5">
        <f>AVERAGE($I$204:$I$224)</f>
        <v>8.4575971227742706</v>
      </c>
      <c r="Q18" s="5">
        <v>1.4090909090909088E-6</v>
      </c>
      <c r="R18" s="5">
        <v>6.5300000000000004E-7</v>
      </c>
      <c r="W18" s="37">
        <v>0.45566785714285707</v>
      </c>
      <c r="X18" s="37">
        <v>0.2727</v>
      </c>
      <c r="Y18" s="127">
        <v>0.67094923778092064</v>
      </c>
      <c r="AA18" s="5">
        <f t="shared" ca="1" si="1"/>
        <v>0.25899793884726319</v>
      </c>
      <c r="AB18" s="127">
        <v>0.51727272727272722</v>
      </c>
      <c r="AC18" s="5">
        <f>AVERAGE(AB$2:AB18)</f>
        <v>24.848772134441766</v>
      </c>
      <c r="AD18" s="5">
        <f>GEOMEAN(AB$2:AB18)</f>
        <v>0.6150896246332902</v>
      </c>
      <c r="AQ18"/>
    </row>
    <row r="19" spans="1:43" x14ac:dyDescent="0.25">
      <c r="B19" s="37">
        <v>13197</v>
      </c>
      <c r="C19" s="37">
        <v>11722</v>
      </c>
      <c r="D19" s="37">
        <f t="shared" si="2"/>
        <v>1.1258317693226412</v>
      </c>
      <c r="F19" s="5">
        <v>10</v>
      </c>
      <c r="G19" s="5">
        <v>10</v>
      </c>
      <c r="H19" s="5">
        <f t="shared" si="0"/>
        <v>0.12583176932264117</v>
      </c>
      <c r="I19" s="5">
        <f t="shared" si="3"/>
        <v>0.23759959534370656</v>
      </c>
      <c r="K19" s="5" t="s">
        <v>320</v>
      </c>
      <c r="L19" s="5">
        <f>AVERAGE($H$225:$H$239)</f>
        <v>3.0928102248573404</v>
      </c>
      <c r="M19" s="5">
        <f>AVERAGE($I$225:$I$239)</f>
        <v>3.8132262054819814</v>
      </c>
      <c r="Q19" s="5">
        <v>1.3267272727272726E-6</v>
      </c>
      <c r="R19" s="5">
        <v>1.1000000000000001E-6</v>
      </c>
      <c r="W19" s="37">
        <v>0.26809999999999995</v>
      </c>
      <c r="X19" s="37">
        <v>0.27400000000000002</v>
      </c>
      <c r="Y19" s="127">
        <v>2.1532846715328728E-2</v>
      </c>
      <c r="AA19" s="5">
        <f t="shared" ca="1" si="1"/>
        <v>0.94488164566315402</v>
      </c>
      <c r="AB19" s="127">
        <v>2700.9940476190482</v>
      </c>
      <c r="AC19" s="5">
        <f>AVERAGE(AB$2:AB19)</f>
        <v>173.52350966136433</v>
      </c>
      <c r="AD19" s="5">
        <f>GEOMEAN(AB$2:AB19)</f>
        <v>0.98017641261714095</v>
      </c>
      <c r="AQ19"/>
    </row>
    <row r="20" spans="1:43" x14ac:dyDescent="0.25">
      <c r="B20" s="37">
        <v>3892.5</v>
      </c>
      <c r="C20" s="37">
        <v>4696</v>
      </c>
      <c r="D20" s="37">
        <f t="shared" si="2"/>
        <v>0.828896933560477</v>
      </c>
      <c r="F20" s="5">
        <v>10</v>
      </c>
      <c r="G20" s="5">
        <v>10</v>
      </c>
      <c r="H20" s="5">
        <f t="shared" si="0"/>
        <v>0.171103066439523</v>
      </c>
      <c r="I20" s="5">
        <f t="shared" si="3"/>
        <v>0.37752567401819992</v>
      </c>
      <c r="K20" s="5" t="s">
        <v>321</v>
      </c>
      <c r="L20" s="5">
        <f>AVERAGE($H$240:$H$255)</f>
        <v>1.8112538747524445</v>
      </c>
      <c r="M20" s="5">
        <f>AVERAGE($I$240:$I$255)</f>
        <v>4.8145647461582719</v>
      </c>
      <c r="Q20" s="5">
        <v>2.1445454545454548E-6</v>
      </c>
      <c r="R20" s="5">
        <v>1.84E-6</v>
      </c>
      <c r="W20" s="37">
        <v>0.18166666666666667</v>
      </c>
      <c r="X20" s="37">
        <v>0.28899999999999998</v>
      </c>
      <c r="Y20" s="127">
        <v>0.37139561707035751</v>
      </c>
      <c r="AA20" s="5">
        <f t="shared" ca="1" si="1"/>
        <v>0.29789174972769306</v>
      </c>
      <c r="AB20" s="127">
        <v>1.3233333333333333</v>
      </c>
      <c r="AC20" s="5">
        <f>AVERAGE(AB$2:AB20)</f>
        <v>164.46034248620481</v>
      </c>
      <c r="AD20" s="5">
        <f>GEOMEAN(AB$2:AB20)</f>
        <v>0.99578496170753705</v>
      </c>
      <c r="AQ20"/>
    </row>
    <row r="21" spans="1:43" x14ac:dyDescent="0.25">
      <c r="B21" s="37">
        <v>16255</v>
      </c>
      <c r="C21" s="37">
        <v>2434</v>
      </c>
      <c r="D21" s="37">
        <f t="shared" si="2"/>
        <v>6.6783073130649138</v>
      </c>
      <c r="F21" s="5">
        <v>10</v>
      </c>
      <c r="G21" s="5">
        <v>10</v>
      </c>
      <c r="H21" s="5">
        <f t="shared" si="0"/>
        <v>5.6783073130649138</v>
      </c>
      <c r="I21" s="5">
        <f t="shared" si="3"/>
        <v>6.5285687710778326</v>
      </c>
      <c r="K21" s="5" t="s">
        <v>338</v>
      </c>
      <c r="L21" s="5">
        <f>AVERAGE($H$256:$H$268)</f>
        <v>1.9371695417562458</v>
      </c>
      <c r="M21" s="5">
        <f>AVERAGE($I$256:$I$268)</f>
        <v>2.9965182770013619</v>
      </c>
      <c r="Q21" s="5">
        <v>2.4872727272727274E-6</v>
      </c>
      <c r="R21" s="5">
        <v>2.6000000000000001E-6</v>
      </c>
      <c r="W21" s="37">
        <v>0.24272727272727276</v>
      </c>
      <c r="X21" s="37">
        <v>0.28899999999999998</v>
      </c>
      <c r="Y21" s="127">
        <v>0.16011324315822567</v>
      </c>
      <c r="AA21" s="5">
        <f t="shared" ca="1" si="1"/>
        <v>0.38074578493245204</v>
      </c>
      <c r="AB21" s="127">
        <v>0.5454545454545453</v>
      </c>
      <c r="AC21" s="5">
        <f>AVERAGE(AB$2:AB21)</f>
        <v>156.26459808916729</v>
      </c>
      <c r="AD21" s="5">
        <f>GEOMEAN(AB$2:AB21)</f>
        <v>0.96626269624568706</v>
      </c>
      <c r="AQ21"/>
    </row>
    <row r="22" spans="1:43" x14ac:dyDescent="0.25">
      <c r="B22" s="37">
        <v>21.2</v>
      </c>
      <c r="C22" s="37">
        <v>22</v>
      </c>
      <c r="D22" s="37">
        <f t="shared" si="2"/>
        <v>0.96363636363636362</v>
      </c>
      <c r="F22" s="5">
        <v>10</v>
      </c>
      <c r="G22" s="5">
        <v>10</v>
      </c>
      <c r="H22" s="5">
        <f t="shared" si="0"/>
        <v>3.6363636363636397E-2</v>
      </c>
      <c r="I22" s="5">
        <f t="shared" si="3"/>
        <v>7.4099485420240196E-2</v>
      </c>
      <c r="K22" s="5" t="s">
        <v>150</v>
      </c>
      <c r="L22" s="5">
        <f>AVERAGE($H$269:$H$285)</f>
        <v>215.97633267293139</v>
      </c>
      <c r="M22" s="5">
        <f>AVERAGE($I$269:$I$285)</f>
        <v>216.64199205006372</v>
      </c>
      <c r="Q22" s="5">
        <v>1.2454545454545456E-6</v>
      </c>
      <c r="R22" s="5">
        <v>3.0400000000000001E-6</v>
      </c>
      <c r="W22" s="37">
        <v>0.10791875000000004</v>
      </c>
      <c r="X22" s="37">
        <v>0.30399999999999999</v>
      </c>
      <c r="Y22" s="127">
        <v>0.64500411184210515</v>
      </c>
      <c r="AA22" s="5">
        <f t="shared" ca="1" si="1"/>
        <v>0.2641160500654125</v>
      </c>
      <c r="AB22" s="127">
        <v>131.72839506172835</v>
      </c>
      <c r="AC22" s="5">
        <f>AVERAGE(AB$2:AB22)</f>
        <v>155.09620746881305</v>
      </c>
      <c r="AD22" s="5">
        <f>GEOMEAN(AB$2:AB22)</f>
        <v>1.2210742682931677</v>
      </c>
      <c r="AQ22"/>
    </row>
    <row r="23" spans="1:43" x14ac:dyDescent="0.25">
      <c r="B23" s="37">
        <v>26.55</v>
      </c>
      <c r="C23" s="37">
        <v>55</v>
      </c>
      <c r="D23" s="37">
        <f t="shared" si="2"/>
        <v>0.48272727272727273</v>
      </c>
      <c r="F23" s="5">
        <v>10</v>
      </c>
      <c r="G23" s="5">
        <v>10</v>
      </c>
      <c r="H23" s="5">
        <f t="shared" si="0"/>
        <v>0.51727272727272722</v>
      </c>
      <c r="I23" s="5">
        <f t="shared" si="3"/>
        <v>1.588835815784968</v>
      </c>
      <c r="K23" s="5" t="s">
        <v>168</v>
      </c>
      <c r="L23" s="5">
        <f>AVERAGE($H$286:$H$301)</f>
        <v>49777.805168787192</v>
      </c>
      <c r="M23" s="5">
        <f>AVERAGE($I$286:$I$301)</f>
        <v>49778.754004354079</v>
      </c>
      <c r="Q23" s="5">
        <v>2.1381818181818182E-6</v>
      </c>
      <c r="R23" s="5">
        <v>4.16E-6</v>
      </c>
      <c r="W23" s="37">
        <v>0.25714285714285723</v>
      </c>
      <c r="X23" s="37">
        <v>0.32</v>
      </c>
      <c r="Y23" s="127">
        <v>0.19642857142857117</v>
      </c>
      <c r="AA23" s="5">
        <f t="shared" ca="1" si="1"/>
        <v>0.23653932735688321</v>
      </c>
      <c r="AB23" s="127">
        <v>5.3424657534246654E-2</v>
      </c>
      <c r="AC23" s="5">
        <f>AVERAGE(AB$2:AB23)</f>
        <v>148.04880825011858</v>
      </c>
      <c r="AD23" s="5">
        <f>GEOMEAN(AB$2:AB23)</f>
        <v>1.0591789402358709</v>
      </c>
      <c r="AQ23"/>
    </row>
    <row r="24" spans="1:43" x14ac:dyDescent="0.25">
      <c r="A24" s="120" t="s">
        <v>222</v>
      </c>
      <c r="B24" s="37">
        <v>216900</v>
      </c>
      <c r="C24" s="37">
        <v>28616</v>
      </c>
      <c r="D24" s="37">
        <f t="shared" si="2"/>
        <v>7.579675705898798</v>
      </c>
      <c r="E24" s="121">
        <f>(MAX(D24:D33)+MIN(D24:D33))/2 - AVERAGE(D24:D33)</f>
        <v>1147.1586312087397</v>
      </c>
      <c r="F24" s="5">
        <v>12</v>
      </c>
      <c r="G24" s="5">
        <v>10</v>
      </c>
      <c r="H24" s="5">
        <f t="shared" si="0"/>
        <v>6.579675705898798</v>
      </c>
      <c r="I24" s="5">
        <f t="shared" si="3"/>
        <v>7.4477439401081114</v>
      </c>
      <c r="K24" s="5" t="s">
        <v>204</v>
      </c>
      <c r="L24" s="5">
        <f>AVERAGE($H$302:$H$319)</f>
        <v>15.138277707325308</v>
      </c>
      <c r="M24" s="5">
        <f>AVERAGE($I$302:$I$319)</f>
        <v>15.833449912874865</v>
      </c>
      <c r="Q24" s="5">
        <v>2.1454545454545456E-6</v>
      </c>
      <c r="R24" s="5">
        <v>8.1999999999999994E-6</v>
      </c>
      <c r="W24" s="37">
        <v>1.0029411764705882</v>
      </c>
      <c r="X24" s="37">
        <v>0.32</v>
      </c>
      <c r="Y24" s="127">
        <v>2.1341911764705879</v>
      </c>
      <c r="AA24" s="5">
        <f t="shared" ca="1" si="1"/>
        <v>0.6230883487087594</v>
      </c>
      <c r="AB24" s="127">
        <v>0.15242165242165251</v>
      </c>
      <c r="AC24" s="5">
        <f>AVERAGE(AB$2:AB24)</f>
        <v>141.61853057195785</v>
      </c>
      <c r="AD24" s="5">
        <f>GEOMEAN(AB$2:AB24)</f>
        <v>0.97356287272724107</v>
      </c>
      <c r="AQ24" s="34"/>
    </row>
    <row r="25" spans="1:43" x14ac:dyDescent="0.25">
      <c r="A25" s="120">
        <v>10</v>
      </c>
      <c r="B25" s="37">
        <v>121302.50000000001</v>
      </c>
      <c r="C25" s="37">
        <v>11310</v>
      </c>
      <c r="D25" s="37">
        <f t="shared" si="2"/>
        <v>10.725243147656942</v>
      </c>
      <c r="F25" s="5">
        <v>12</v>
      </c>
      <c r="G25" s="5">
        <v>10</v>
      </c>
      <c r="H25" s="5">
        <f t="shared" si="0"/>
        <v>9.7252431476569416</v>
      </c>
      <c r="I25" s="5">
        <f t="shared" si="3"/>
        <v>10.632005168225355</v>
      </c>
      <c r="K25" s="5" t="s">
        <v>389</v>
      </c>
      <c r="L25" s="5">
        <f>AVERAGE($H$320:$H$329)</f>
        <v>37.58158879427171</v>
      </c>
      <c r="M25" s="5">
        <f>AVERAGE($I$320:$I$329)</f>
        <v>38.405749042828766</v>
      </c>
      <c r="Q25" s="5">
        <v>1.8436363636363635E-6</v>
      </c>
      <c r="R25" s="5">
        <v>9.2299999999999997E-6</v>
      </c>
      <c r="W25" s="37">
        <v>8.754999999999999</v>
      </c>
      <c r="X25" s="37">
        <v>0.33300000000000002</v>
      </c>
      <c r="Y25" s="127">
        <v>25.291291291291287</v>
      </c>
      <c r="AA25" s="5">
        <f t="shared" ca="1" si="1"/>
        <v>0.46763501301627064</v>
      </c>
      <c r="AB25" s="127">
        <v>0.12142857142857152</v>
      </c>
      <c r="AC25" s="5">
        <f>AVERAGE(AB$2:AB25)</f>
        <v>135.72281798860246</v>
      </c>
      <c r="AD25" s="5">
        <f>GEOMEAN(AB$2:AB25)</f>
        <v>0.89267945636388024</v>
      </c>
    </row>
    <row r="26" spans="1:43" x14ac:dyDescent="0.25">
      <c r="A26" s="120" t="s">
        <v>489</v>
      </c>
      <c r="B26" s="37">
        <v>277174.58333333337</v>
      </c>
      <c r="C26" s="37">
        <v>10000</v>
      </c>
      <c r="D26" s="37">
        <f t="shared" si="2"/>
        <v>27.717458333333337</v>
      </c>
      <c r="F26" s="5">
        <v>12</v>
      </c>
      <c r="G26" s="5">
        <v>10</v>
      </c>
      <c r="H26" s="5">
        <f t="shared" si="0"/>
        <v>26.717458333333337</v>
      </c>
      <c r="I26" s="5">
        <f t="shared" si="3"/>
        <v>27.68137998920907</v>
      </c>
      <c r="K26" s="5" t="s">
        <v>390</v>
      </c>
      <c r="L26" s="5">
        <f>AVERAGE($H$330:$H$345)</f>
        <v>3.4721218303444994</v>
      </c>
      <c r="M26" s="5">
        <f>AVERAGE($I$330:$I$345)</f>
        <v>3.8100505183695619</v>
      </c>
      <c r="Q26" s="5">
        <v>1.2234545454545455E-5</v>
      </c>
      <c r="R26" s="5">
        <v>1.63E-5</v>
      </c>
      <c r="W26" s="37">
        <v>-9.5000000000000001E-2</v>
      </c>
      <c r="X26" s="37">
        <v>0.34420000000000001</v>
      </c>
      <c r="Y26" s="127">
        <v>1.2760023242300988</v>
      </c>
      <c r="AA26" s="5">
        <f t="shared" ca="1" si="1"/>
        <v>0.9202214278693267</v>
      </c>
      <c r="AB26" s="127">
        <v>35.475757575757555</v>
      </c>
      <c r="AC26" s="5">
        <f>AVERAGE(AB$2:AB26)</f>
        <v>131.71293557208867</v>
      </c>
      <c r="AD26" s="5">
        <f>GEOMEAN(AB$2:AB26)</f>
        <v>1.0343439672631385</v>
      </c>
    </row>
    <row r="27" spans="1:43" x14ac:dyDescent="0.25">
      <c r="A27" s="120">
        <f>AVERAGE($H$24:$H$33)</f>
        <v>309.6466167728056</v>
      </c>
      <c r="B27" s="37">
        <v>48692.666666666672</v>
      </c>
      <c r="C27" s="37">
        <v>11840</v>
      </c>
      <c r="D27" s="37">
        <f t="shared" si="2"/>
        <v>4.1125563063063071</v>
      </c>
      <c r="F27" s="5">
        <v>12</v>
      </c>
      <c r="G27" s="5">
        <v>10</v>
      </c>
      <c r="H27" s="5">
        <f t="shared" si="0"/>
        <v>3.1125563063063066</v>
      </c>
      <c r="I27" s="5">
        <f t="shared" si="3"/>
        <v>3.8693985412766647</v>
      </c>
      <c r="K27" s="5" t="s">
        <v>391</v>
      </c>
      <c r="L27" s="5">
        <f>AVERAGE($H$346:$H$360)</f>
        <v>183.25921095852038</v>
      </c>
      <c r="M27" s="5">
        <f>AVERAGE($I$346:$I$360)</f>
        <v>183.83132249789833</v>
      </c>
      <c r="Q27" s="5">
        <v>4.3181818181818185E-6</v>
      </c>
      <c r="R27" s="5">
        <v>1.9400000000000001E-5</v>
      </c>
      <c r="W27" s="37">
        <v>1.0029411764705882</v>
      </c>
      <c r="X27" s="37">
        <v>0.35</v>
      </c>
      <c r="Y27" s="127">
        <v>1.8655462184873952</v>
      </c>
      <c r="AA27" s="5">
        <f t="shared" ca="1" si="1"/>
        <v>0.51903957064421236</v>
      </c>
      <c r="AB27" s="127">
        <v>0.47186219336219332</v>
      </c>
      <c r="AC27" s="5">
        <f>AVERAGE(AB$2:AB27)</f>
        <v>126.66520198059918</v>
      </c>
      <c r="AD27" s="5">
        <f>GEOMEAN(AB$2:AB27)</f>
        <v>1.0035878109617558</v>
      </c>
    </row>
    <row r="28" spans="1:43" x14ac:dyDescent="0.25">
      <c r="B28" s="37">
        <v>0.17883333333333337</v>
      </c>
      <c r="C28" s="37">
        <v>0.16</v>
      </c>
      <c r="D28" s="37">
        <f t="shared" si="2"/>
        <v>1.1177083333333335</v>
      </c>
      <c r="F28" s="5">
        <v>12</v>
      </c>
      <c r="G28" s="5">
        <v>10</v>
      </c>
      <c r="H28" s="5">
        <f t="shared" si="0"/>
        <v>0.11770833333333355</v>
      </c>
      <c r="I28" s="5">
        <f t="shared" si="3"/>
        <v>0.22302054209381833</v>
      </c>
      <c r="K28" s="5" t="s">
        <v>426</v>
      </c>
      <c r="L28" s="5">
        <f>AVERAGE($H$361:$H$379)</f>
        <v>3.308236537410338</v>
      </c>
      <c r="M28" s="5">
        <f>AVERAGE($I$361:$I$379)</f>
        <v>3.912040759286461</v>
      </c>
      <c r="Q28" s="5">
        <v>3.8636363636363636E-6</v>
      </c>
      <c r="R28" s="5">
        <v>1.9599999999999999E-5</v>
      </c>
      <c r="W28" s="37">
        <v>12.5</v>
      </c>
      <c r="X28" s="37">
        <v>0.4</v>
      </c>
      <c r="Y28" s="127">
        <v>30.249999999999996</v>
      </c>
      <c r="AA28" s="5">
        <f t="shared" ca="1" si="1"/>
        <v>0.8365991077804662</v>
      </c>
      <c r="AB28" s="127">
        <v>0.21590909090909108</v>
      </c>
      <c r="AC28" s="5">
        <f>AVERAGE(AB$2:AB28)</f>
        <v>121.98189483653658</v>
      </c>
      <c r="AD28" s="5">
        <f>GEOMEAN(AB$2:AB28)</f>
        <v>0.94807160407222513</v>
      </c>
    </row>
    <row r="29" spans="1:43" x14ac:dyDescent="0.25">
      <c r="B29" s="37">
        <v>1082.3333333333333</v>
      </c>
      <c r="C29" s="37">
        <v>17</v>
      </c>
      <c r="D29" s="37">
        <f t="shared" si="2"/>
        <v>63.666666666666664</v>
      </c>
      <c r="F29" s="5">
        <v>12</v>
      </c>
      <c r="G29" s="5">
        <v>10</v>
      </c>
      <c r="H29" s="5">
        <f t="shared" si="0"/>
        <v>62.666666666666664</v>
      </c>
      <c r="I29" s="5">
        <f t="shared" si="3"/>
        <v>63.650959860383942</v>
      </c>
      <c r="K29" s="5" t="s">
        <v>434</v>
      </c>
      <c r="L29" s="5">
        <f>AVERAGE($H$380:$H$415)</f>
        <v>0.44812442367626443</v>
      </c>
      <c r="M29" s="5">
        <f>AVERAGE($I$380:$I$415)</f>
        <v>1.1653199291311831</v>
      </c>
      <c r="Q29" s="5">
        <v>1.7845454545454549E-5</v>
      </c>
      <c r="R29" s="5">
        <v>1.98E-5</v>
      </c>
      <c r="W29" s="37">
        <v>0.44312499999999999</v>
      </c>
      <c r="X29" s="37">
        <v>0.41099999999999998</v>
      </c>
      <c r="Y29" s="127">
        <v>7.8163017031630214E-2</v>
      </c>
      <c r="AA29" s="5">
        <f t="shared" ca="1" si="1"/>
        <v>0.77181429366444065</v>
      </c>
      <c r="AB29" s="127">
        <v>0.19034250421111759</v>
      </c>
      <c r="AC29" s="5">
        <f>AVERAGE(AB$2:AB29)</f>
        <v>117.63219653895352</v>
      </c>
      <c r="AD29" s="5">
        <f>GEOMEAN(AB$2:AB29)</f>
        <v>0.89523566635756446</v>
      </c>
    </row>
    <row r="30" spans="1:43" x14ac:dyDescent="0.25">
      <c r="B30" s="37">
        <v>4522.083333333333</v>
      </c>
      <c r="C30" s="37">
        <v>70.7</v>
      </c>
      <c r="D30" s="37">
        <f t="shared" si="2"/>
        <v>63.961574728901454</v>
      </c>
      <c r="F30" s="5">
        <v>12</v>
      </c>
      <c r="G30" s="5">
        <v>10</v>
      </c>
      <c r="H30" s="5">
        <f t="shared" si="0"/>
        <v>62.961574728901461</v>
      </c>
      <c r="I30" s="5">
        <f t="shared" si="3"/>
        <v>63.945940342095966</v>
      </c>
      <c r="K30" s="5" t="s">
        <v>435</v>
      </c>
      <c r="L30" s="5">
        <f>AVERAGE($H$416:$H$432)</f>
        <v>5.334189585465861</v>
      </c>
      <c r="M30" s="5">
        <f>AVERAGE($I$416:$I$432)</f>
        <v>8.8777206084514635</v>
      </c>
      <c r="Q30" s="5">
        <v>1.8000000000000004E-5</v>
      </c>
      <c r="R30" s="5">
        <v>4.0500000000000002E-5</v>
      </c>
      <c r="W30" s="37">
        <v>1.0029411764705882</v>
      </c>
      <c r="X30" s="37">
        <v>0.44</v>
      </c>
      <c r="Y30" s="127">
        <v>1.2794117647058825</v>
      </c>
      <c r="AA30" s="5">
        <f t="shared" ca="1" si="1"/>
        <v>0.1559390684844747</v>
      </c>
      <c r="AB30" s="127">
        <v>640.64724889170361</v>
      </c>
      <c r="AC30" s="5">
        <f>AVERAGE(AB$2:AB30)</f>
        <v>135.66719834422076</v>
      </c>
      <c r="AD30" s="5">
        <f>GEOMEAN(AB$2:AB30)</f>
        <v>1.1229868542660506</v>
      </c>
    </row>
    <row r="31" spans="1:43" x14ac:dyDescent="0.25">
      <c r="B31" s="37">
        <v>136.56666666666669</v>
      </c>
      <c r="C31" s="37">
        <v>12</v>
      </c>
      <c r="D31" s="37">
        <f t="shared" si="2"/>
        <v>11.380555555555558</v>
      </c>
      <c r="F31" s="5">
        <v>12</v>
      </c>
      <c r="G31" s="5">
        <v>10</v>
      </c>
      <c r="H31" s="5">
        <f t="shared" si="0"/>
        <v>10.380555555555558</v>
      </c>
      <c r="I31" s="5">
        <f t="shared" si="3"/>
        <v>11.292686382990267</v>
      </c>
      <c r="K31" s="5" t="s">
        <v>436</v>
      </c>
      <c r="L31" s="5">
        <f>AVERAGE($H$433:$H$443)</f>
        <v>5.4953764070375533</v>
      </c>
      <c r="M31" s="5">
        <f>AVERAGE($I$433:$I$443)</f>
        <v>6.1228566343881257</v>
      </c>
      <c r="Q31" s="5">
        <v>2.6721428571428572E-4</v>
      </c>
      <c r="R31" s="5">
        <v>9.3999999999999994E-5</v>
      </c>
      <c r="W31" s="37">
        <v>1.1462384615384615</v>
      </c>
      <c r="X31" s="37">
        <v>0.5</v>
      </c>
      <c r="Y31" s="127">
        <v>1.2924769230769231</v>
      </c>
      <c r="AA31" s="5">
        <f t="shared" ca="1" si="1"/>
        <v>0.57301517282892156</v>
      </c>
      <c r="AB31" s="127">
        <v>0.17769376181474475</v>
      </c>
      <c r="AC31" s="5">
        <f>AVERAGE(AB$2:AB31)</f>
        <v>131.15088152480723</v>
      </c>
      <c r="AD31" s="5">
        <f>GEOMEAN(AB$2:AB31)</f>
        <v>1.0560502638225919</v>
      </c>
    </row>
    <row r="32" spans="1:43" x14ac:dyDescent="0.25">
      <c r="B32" s="37">
        <v>10201.916666666666</v>
      </c>
      <c r="C32" s="37">
        <v>3.5</v>
      </c>
      <c r="D32" s="37">
        <f t="shared" si="2"/>
        <v>2914.833333333333</v>
      </c>
      <c r="F32" s="5">
        <v>12</v>
      </c>
      <c r="G32" s="5">
        <v>10</v>
      </c>
      <c r="H32" s="5">
        <f t="shared" si="0"/>
        <v>2913.833333333333</v>
      </c>
      <c r="I32" s="5">
        <f t="shared" si="3"/>
        <v>2914.8329902605442</v>
      </c>
      <c r="K32" s="5" t="s">
        <v>437</v>
      </c>
      <c r="L32" s="5">
        <f>AVERAGE($H$444:$H$490)</f>
        <v>0.48325054279425517</v>
      </c>
      <c r="M32" s="5">
        <f>AVERAGE($I$444:$I$490)</f>
        <v>0.75125457134013451</v>
      </c>
      <c r="Q32" s="5">
        <v>1.3114285714285718E-4</v>
      </c>
      <c r="R32" s="5">
        <v>1E-4</v>
      </c>
      <c r="W32" s="37">
        <v>2.0874047619047618</v>
      </c>
      <c r="X32" s="37">
        <v>0.61799999999999999</v>
      </c>
      <c r="Y32" s="127">
        <v>2.3776776082601323</v>
      </c>
      <c r="AA32" s="5">
        <f t="shared" ca="1" si="1"/>
        <v>0.2501086154168034</v>
      </c>
      <c r="AB32" s="127">
        <v>595.33339285714283</v>
      </c>
      <c r="AC32" s="5">
        <f>AVERAGE(AB$2:AB32)</f>
        <v>146.12451092262452</v>
      </c>
      <c r="AD32" s="5">
        <f>GEOMEAN(AB$2:AB32)</f>
        <v>1.2954747879421271</v>
      </c>
    </row>
    <row r="33" spans="1:30" x14ac:dyDescent="0.25">
      <c r="B33" s="37">
        <v>0.18166666666666667</v>
      </c>
      <c r="C33" s="37">
        <v>0.28899999999999998</v>
      </c>
      <c r="D33" s="37">
        <f t="shared" si="2"/>
        <v>0.62860438292964249</v>
      </c>
      <c r="F33" s="5">
        <v>12</v>
      </c>
      <c r="G33" s="5">
        <v>10</v>
      </c>
      <c r="H33" s="5">
        <f t="shared" si="0"/>
        <v>0.37139561707035751</v>
      </c>
      <c r="I33" s="5">
        <f t="shared" si="3"/>
        <v>0.96222130514375181</v>
      </c>
      <c r="K33" s="5" t="s">
        <v>438</v>
      </c>
      <c r="L33" s="5">
        <f>AVERAGE($H$491:$H$500)</f>
        <v>248.26341881945714</v>
      </c>
      <c r="M33" s="5">
        <f>AVERAGE($I$491:$I$500)</f>
        <v>249.03393812497069</v>
      </c>
      <c r="Q33" s="5">
        <v>1.9042857142857143E-4</v>
      </c>
      <c r="R33" s="5">
        <v>2.5000000000000001E-4</v>
      </c>
      <c r="W33" s="37">
        <v>0.48077076923076922</v>
      </c>
      <c r="X33" s="37">
        <v>0.65</v>
      </c>
      <c r="Y33" s="127">
        <v>0.2603526627218935</v>
      </c>
      <c r="AA33" s="5">
        <f t="shared" ca="1" si="1"/>
        <v>1.5814274798599093E-2</v>
      </c>
      <c r="AB33" s="127">
        <v>0.46465222348916763</v>
      </c>
      <c r="AC33" s="5">
        <f>AVERAGE(AB$2:AB33)</f>
        <v>141.57264033827653</v>
      </c>
      <c r="AD33" s="5">
        <f>GEOMEAN(AB$2:AB33)</f>
        <v>1.2546231904496774</v>
      </c>
    </row>
    <row r="34" spans="1:30" x14ac:dyDescent="0.25">
      <c r="A34" s="120" t="s">
        <v>207</v>
      </c>
      <c r="B34" s="37">
        <v>7.9849999999999994</v>
      </c>
      <c r="C34" s="37">
        <v>6.1</v>
      </c>
      <c r="D34" s="37">
        <f t="shared" si="2"/>
        <v>1.3090163934426229</v>
      </c>
      <c r="E34" s="121">
        <f>(MAX(D34:D43)+MIN(D34:D43))/2 - AVERAGE(D33:D43)</f>
        <v>9.8584360200879004</v>
      </c>
      <c r="F34" s="5">
        <v>20</v>
      </c>
      <c r="G34" s="5">
        <v>10</v>
      </c>
      <c r="H34" s="5">
        <f t="shared" si="0"/>
        <v>0.30901639344262294</v>
      </c>
      <c r="I34" s="5">
        <f t="shared" si="3"/>
        <v>0.54508402024287339</v>
      </c>
      <c r="K34" s="5" t="s">
        <v>439</v>
      </c>
      <c r="L34" s="5">
        <f>AVERAGE($H$501:$H$516)</f>
        <v>331.55060562081587</v>
      </c>
      <c r="M34" s="5">
        <f>AVERAGE($I$501:$I$516)</f>
        <v>332.03911357190458</v>
      </c>
      <c r="Q34" s="5">
        <v>1.6185714285714287E-4</v>
      </c>
      <c r="R34" s="5">
        <v>2.7E-4</v>
      </c>
      <c r="W34" s="37">
        <v>0.62870000000000004</v>
      </c>
      <c r="X34" s="37">
        <v>0.65300000000000002</v>
      </c>
      <c r="Y34" s="127">
        <v>3.7212863705972418E-2</v>
      </c>
      <c r="AA34" s="5">
        <f t="shared" ca="1" si="1"/>
        <v>0.78219274547148099</v>
      </c>
      <c r="AB34" s="127">
        <v>0.84673489278752434</v>
      </c>
      <c r="AC34" s="5">
        <f>AVERAGE(AB$2:AB34)</f>
        <v>137.30821896114051</v>
      </c>
      <c r="AD34" s="5">
        <f>GEOMEAN(AB$2:AB34)</f>
        <v>1.2397627630094135</v>
      </c>
    </row>
    <row r="35" spans="1:30" x14ac:dyDescent="0.25">
      <c r="A35" s="120">
        <v>10</v>
      </c>
      <c r="B35" s="37">
        <v>21.85</v>
      </c>
      <c r="C35" s="37">
        <v>31.65</v>
      </c>
      <c r="D35" s="37">
        <f t="shared" si="2"/>
        <v>0.69036334913112174</v>
      </c>
      <c r="F35" s="5">
        <v>20</v>
      </c>
      <c r="G35" s="5">
        <v>10</v>
      </c>
      <c r="H35" s="5">
        <f t="shared" si="0"/>
        <v>0.30963665086887826</v>
      </c>
      <c r="I35" s="5">
        <f t="shared" si="3"/>
        <v>0.75814923668123502</v>
      </c>
      <c r="K35" s="5" t="s">
        <v>440</v>
      </c>
      <c r="L35" s="5">
        <f>AVERAGE($H$517:$H$526)</f>
        <v>11.815891458016342</v>
      </c>
      <c r="M35" s="5">
        <f>AVERAGE($I$517:$I$526)</f>
        <v>13.034058709955451</v>
      </c>
      <c r="Q35" s="5">
        <v>3.4935714285714301E-4</v>
      </c>
      <c r="R35" s="5">
        <v>3.2000000000000003E-4</v>
      </c>
      <c r="W35" s="37">
        <v>2.2457142857142851</v>
      </c>
      <c r="X35" s="37">
        <v>0.66</v>
      </c>
      <c r="Y35" s="127">
        <v>2.4025974025974013</v>
      </c>
      <c r="AA35" s="5">
        <f t="shared" ca="1" si="1"/>
        <v>0.19806142485287814</v>
      </c>
      <c r="AB35" s="127">
        <v>0.39281432748538009</v>
      </c>
      <c r="AC35" s="5">
        <f>AVERAGE(AB$2:AB35)</f>
        <v>133.28129529544478</v>
      </c>
      <c r="AD35" s="5">
        <f>GEOMEAN(AB$2:AB35)</f>
        <v>1.1985541728608824</v>
      </c>
    </row>
    <row r="36" spans="1:30" x14ac:dyDescent="0.25">
      <c r="A36" s="120" t="s">
        <v>489</v>
      </c>
      <c r="B36" s="37">
        <v>1408.5</v>
      </c>
      <c r="C36" s="37">
        <v>2631</v>
      </c>
      <c r="D36" s="37">
        <f t="shared" si="2"/>
        <v>0.53534777651083243</v>
      </c>
      <c r="E36" s="121">
        <f>AVERAGE(D33:D43)</f>
        <v>3.5548835138131589</v>
      </c>
      <c r="F36" s="5">
        <v>20</v>
      </c>
      <c r="G36" s="5">
        <v>10</v>
      </c>
      <c r="H36" s="5">
        <f t="shared" si="0"/>
        <v>0.46465222348916763</v>
      </c>
      <c r="I36" s="5">
        <f t="shared" si="3"/>
        <v>1.3325968454273998</v>
      </c>
      <c r="K36" s="5" t="s">
        <v>441</v>
      </c>
      <c r="L36" s="5">
        <f>AVERAGE($H$527:$H$537)</f>
        <v>6.25078875296881</v>
      </c>
      <c r="M36" s="5">
        <f>AVERAGE($I$527:$I$537)</f>
        <v>7.2224254386818165</v>
      </c>
      <c r="Q36" s="5">
        <v>4.550714285714286E-4</v>
      </c>
      <c r="R36" s="5">
        <v>5.5000000000000003E-4</v>
      </c>
      <c r="W36" s="37">
        <v>4.6999999999999993</v>
      </c>
      <c r="X36" s="37">
        <v>0.68</v>
      </c>
      <c r="Y36" s="127">
        <v>5.9117647058823515</v>
      </c>
      <c r="AA36" s="5">
        <f t="shared" ca="1" si="1"/>
        <v>0.95129509571665449</v>
      </c>
      <c r="AB36" s="127">
        <v>0.26911764705882357</v>
      </c>
      <c r="AC36" s="5">
        <f>AVERAGE(AB$2:AB36)</f>
        <v>129.48094736263374</v>
      </c>
      <c r="AD36" s="5">
        <f>GEOMEAN(AB$2:AB36)</f>
        <v>1.1484786864949317</v>
      </c>
    </row>
    <row r="37" spans="1:30" x14ac:dyDescent="0.25">
      <c r="A37" s="120">
        <f>AVERAGE($H$34:$H$43)</f>
        <v>3.0534822643992756</v>
      </c>
      <c r="B37" s="37">
        <v>34.1</v>
      </c>
      <c r="C37" s="37">
        <v>41.24</v>
      </c>
      <c r="D37" s="37">
        <f t="shared" si="2"/>
        <v>0.82686711930164891</v>
      </c>
      <c r="F37" s="5">
        <v>20</v>
      </c>
      <c r="G37" s="5">
        <v>10</v>
      </c>
      <c r="H37" s="5">
        <f t="shared" si="0"/>
        <v>0.17313288069835112</v>
      </c>
      <c r="I37" s="5">
        <f t="shared" si="3"/>
        <v>0.38251704492122501</v>
      </c>
      <c r="K37" s="5" t="s">
        <v>442</v>
      </c>
      <c r="L37" s="5">
        <f>AVERAGE($H$538:$H$547)</f>
        <v>0.29307391482855383</v>
      </c>
      <c r="M37" s="5">
        <f>AVERAGE($I$538:$I$547)</f>
        <v>0.48774999694323962</v>
      </c>
      <c r="Q37" s="5">
        <v>3.8071428571428582E-4</v>
      </c>
      <c r="R37" s="5">
        <v>1.4E-3</v>
      </c>
      <c r="W37" s="37">
        <v>1.2439393636363636</v>
      </c>
      <c r="X37" s="37">
        <v>0.69</v>
      </c>
      <c r="Y37" s="127">
        <v>0.80281067193675892</v>
      </c>
      <c r="AA37" s="5">
        <f t="shared" ca="1" si="1"/>
        <v>0.88304101204645391</v>
      </c>
      <c r="AB37" s="127">
        <v>0.16362006802721088</v>
      </c>
      <c r="AC37" s="5">
        <f>AVERAGE(AB$2:AB37)</f>
        <v>125.888799382228</v>
      </c>
      <c r="AD37" s="5">
        <f>GEOMEAN(AB$2:AB37)</f>
        <v>1.087965152651813</v>
      </c>
    </row>
    <row r="38" spans="1:30" x14ac:dyDescent="0.25">
      <c r="B38" s="37">
        <v>3.8250000000000002</v>
      </c>
      <c r="C38" s="37">
        <v>1.53</v>
      </c>
      <c r="D38" s="37">
        <f t="shared" si="2"/>
        <v>2.5</v>
      </c>
      <c r="F38" s="5">
        <v>20</v>
      </c>
      <c r="G38" s="5">
        <v>10</v>
      </c>
      <c r="H38" s="5">
        <f t="shared" si="0"/>
        <v>1.5</v>
      </c>
      <c r="I38" s="5">
        <f t="shared" si="3"/>
        <v>2.1</v>
      </c>
      <c r="K38" s="5" t="s">
        <v>443</v>
      </c>
      <c r="L38" s="5">
        <f>AVERAGE($H$548:$H$557)</f>
        <v>877202.17621186783</v>
      </c>
      <c r="M38" s="5">
        <f>AVERAGE($I$548:$I$557)</f>
        <v>877202.77525272092</v>
      </c>
      <c r="Q38" s="5">
        <v>7.0071428571428596E-4</v>
      </c>
      <c r="R38" s="5">
        <v>3.0000000000000001E-3</v>
      </c>
      <c r="W38" s="37">
        <v>0.60384615384615381</v>
      </c>
      <c r="X38" s="37">
        <v>0.7</v>
      </c>
      <c r="Y38" s="127">
        <v>0.13736263736263735</v>
      </c>
      <c r="AA38" s="5">
        <f t="shared" ca="1" si="1"/>
        <v>0.61714660313838432</v>
      </c>
      <c r="AB38" s="127">
        <v>0.6741258741258741</v>
      </c>
      <c r="AC38" s="5">
        <f>AVERAGE(AB$2:AB38)</f>
        <v>122.50461901714415</v>
      </c>
      <c r="AD38" s="5">
        <f>GEOMEAN(AB$2:AB38)</f>
        <v>1.0739814229807227</v>
      </c>
    </row>
    <row r="39" spans="1:30" x14ac:dyDescent="0.25">
      <c r="B39" s="37">
        <v>169.75</v>
      </c>
      <c r="C39" s="37">
        <v>185</v>
      </c>
      <c r="D39" s="37">
        <f t="shared" si="2"/>
        <v>0.91756756756756752</v>
      </c>
      <c r="F39" s="5">
        <v>20</v>
      </c>
      <c r="G39" s="5">
        <v>10</v>
      </c>
      <c r="H39" s="5">
        <f t="shared" si="0"/>
        <v>8.2432432432432437E-2</v>
      </c>
      <c r="I39" s="5">
        <f t="shared" si="3"/>
        <v>0.17227042948692434</v>
      </c>
      <c r="K39" s="5" t="s">
        <v>444</v>
      </c>
      <c r="L39" s="5">
        <f>AVERAGE($H$558:$H$567)</f>
        <v>0.79423638799646046</v>
      </c>
      <c r="M39" s="5">
        <f>AVERAGE($I$558:$I$567)</f>
        <v>1.2107832497663813</v>
      </c>
      <c r="Q39" s="5">
        <v>4.350714285714286E-4</v>
      </c>
      <c r="R39" s="5">
        <v>4.1000000000000003E-3</v>
      </c>
      <c r="W39" s="37">
        <v>4.3729090909090909</v>
      </c>
      <c r="X39" s="37">
        <v>0.7</v>
      </c>
      <c r="Y39" s="127">
        <v>5.2470129870129867</v>
      </c>
      <c r="AA39" s="5">
        <f t="shared" ca="1" si="1"/>
        <v>0.81379163500048224</v>
      </c>
      <c r="AB39" s="127">
        <v>0.25</v>
      </c>
      <c r="AC39" s="5">
        <f>AVERAGE(AB$2:AB39)</f>
        <v>119.28739220090351</v>
      </c>
      <c r="AD39" s="5">
        <f>GEOMEAN(AB$2:AB39)</f>
        <v>1.0335640162333661</v>
      </c>
    </row>
    <row r="40" spans="1:30" x14ac:dyDescent="0.25">
      <c r="B40" s="37">
        <v>8.754999999999999</v>
      </c>
      <c r="C40" s="37">
        <v>0.33300000000000002</v>
      </c>
      <c r="D40" s="37">
        <f t="shared" si="2"/>
        <v>26.291291291291287</v>
      </c>
      <c r="F40" s="5">
        <v>20</v>
      </c>
      <c r="G40" s="5">
        <v>10</v>
      </c>
      <c r="H40" s="5">
        <f t="shared" si="0"/>
        <v>25.291291291291287</v>
      </c>
      <c r="I40" s="5">
        <f t="shared" si="3"/>
        <v>26.253255882953194</v>
      </c>
      <c r="K40" s="5" t="s">
        <v>445</v>
      </c>
      <c r="L40" s="5">
        <f>AVERAGE($H$568:$H$577)</f>
        <v>61.800738189520303</v>
      </c>
      <c r="M40" s="5">
        <f>AVERAGE($I$568:$I$577)</f>
        <v>62.484003942752523</v>
      </c>
      <c r="Q40" s="5">
        <v>8.9047619047619028E-2</v>
      </c>
      <c r="R40" s="5">
        <v>5.0000000000000001E-3</v>
      </c>
      <c r="W40" s="37">
        <v>0.47500002083333337</v>
      </c>
      <c r="X40" s="37">
        <v>0.82</v>
      </c>
      <c r="Y40" s="127">
        <v>0.42073168191056903</v>
      </c>
      <c r="AA40" s="5">
        <f t="shared" ca="1" si="1"/>
        <v>0.18956204616600814</v>
      </c>
      <c r="AB40" s="127">
        <v>10.245312500000001</v>
      </c>
      <c r="AC40" s="5">
        <f>AVERAGE(AB$2:AB40)</f>
        <v>116.4914414393419</v>
      </c>
      <c r="AD40" s="5">
        <f>GEOMEAN(AB$2:AB40)</f>
        <v>1.0961769319919057</v>
      </c>
    </row>
    <row r="41" spans="1:30" x14ac:dyDescent="0.25">
      <c r="B41" s="37">
        <v>36257.5</v>
      </c>
      <c r="C41" s="37">
        <v>16353</v>
      </c>
      <c r="D41" s="37">
        <f t="shared" si="2"/>
        <v>2.2171772763407325</v>
      </c>
      <c r="F41" s="5">
        <v>20</v>
      </c>
      <c r="G41" s="5">
        <v>10</v>
      </c>
      <c r="H41" s="5">
        <f t="shared" si="0"/>
        <v>1.2171772763407327</v>
      </c>
      <c r="I41" s="5">
        <f t="shared" si="3"/>
        <v>1.7661533502564741</v>
      </c>
      <c r="K41" s="5" t="s">
        <v>446</v>
      </c>
      <c r="L41" s="5">
        <f>AVERAGE($H$578:$H$587)</f>
        <v>315.454373746763</v>
      </c>
      <c r="M41" s="5">
        <f>AVERAGE($I$578:$I$587)</f>
        <v>316.15237881677115</v>
      </c>
      <c r="Q41" s="5">
        <v>1.2760714285714285E-3</v>
      </c>
      <c r="R41" s="5">
        <v>8.6E-3</v>
      </c>
      <c r="W41" s="37">
        <v>1.0058823529411764</v>
      </c>
      <c r="X41" s="37">
        <v>0.88</v>
      </c>
      <c r="Y41" s="127">
        <v>0.14304812834224595</v>
      </c>
      <c r="AA41" s="5">
        <f t="shared" ca="1" si="1"/>
        <v>1.3159232559906808E-2</v>
      </c>
      <c r="AB41" s="127">
        <v>2.9418253968253971</v>
      </c>
      <c r="AC41" s="5">
        <f>AVERAGE(AB$2:AB41)</f>
        <v>113.65270103827898</v>
      </c>
      <c r="AD41" s="5">
        <f>GEOMEAN(AB$2:AB41)</f>
        <v>1.1235672307984099</v>
      </c>
    </row>
    <row r="42" spans="1:30" x14ac:dyDescent="0.25">
      <c r="B42" s="37">
        <v>30.3</v>
      </c>
      <c r="C42" s="37">
        <v>14.47</v>
      </c>
      <c r="D42" s="37">
        <f t="shared" si="2"/>
        <v>2.0939875604699378</v>
      </c>
      <c r="F42" s="5">
        <v>20</v>
      </c>
      <c r="G42" s="5">
        <v>10</v>
      </c>
      <c r="H42" s="5">
        <f t="shared" si="0"/>
        <v>1.0939875604699378</v>
      </c>
      <c r="I42" s="5">
        <f t="shared" si="3"/>
        <v>1.6164298046943602</v>
      </c>
      <c r="Q42" s="5">
        <v>0.31461692307692307</v>
      </c>
      <c r="R42" s="5">
        <v>0.01</v>
      </c>
      <c r="W42" s="37">
        <v>1.0058823529411764</v>
      </c>
      <c r="X42" s="37">
        <v>0.89</v>
      </c>
      <c r="Y42" s="127">
        <v>0.13020489094514207</v>
      </c>
      <c r="AA42" s="5">
        <f t="shared" ca="1" si="1"/>
        <v>0.81602462791240737</v>
      </c>
      <c r="AB42" s="127">
        <v>0.74973015873015914</v>
      </c>
      <c r="AC42" s="5">
        <f>AVERAGE(AB$2:AB42)</f>
        <v>110.8989700412168</v>
      </c>
      <c r="AD42" s="5">
        <f>GEOMEAN(AB$2:AB42)</f>
        <v>1.1125354103818403</v>
      </c>
    </row>
    <row r="43" spans="1:30" x14ac:dyDescent="0.25">
      <c r="B43" s="37">
        <v>1.3450000000000002</v>
      </c>
      <c r="C43" s="37">
        <v>1.23</v>
      </c>
      <c r="D43" s="37">
        <f t="shared" si="2"/>
        <v>1.0934959349593498</v>
      </c>
      <c r="F43" s="5">
        <v>20</v>
      </c>
      <c r="G43" s="5">
        <v>10</v>
      </c>
      <c r="H43" s="5">
        <f t="shared" si="0"/>
        <v>9.3495934959349769E-2</v>
      </c>
      <c r="I43" s="5">
        <f t="shared" si="3"/>
        <v>0.17899779369540941</v>
      </c>
      <c r="Q43" s="5">
        <v>5.6435714285714297E-2</v>
      </c>
      <c r="R43" s="5">
        <v>1.2E-2</v>
      </c>
      <c r="W43" s="37">
        <v>1.0076470588235296</v>
      </c>
      <c r="X43" s="37">
        <v>0.92</v>
      </c>
      <c r="Y43" s="127">
        <v>9.5268542199488604E-2</v>
      </c>
      <c r="AA43" s="5">
        <f t="shared" ca="1" si="1"/>
        <v>0.23815995728658956</v>
      </c>
      <c r="AB43" s="127">
        <v>3.0555555555554291E-3</v>
      </c>
      <c r="AC43" s="5">
        <f>AVERAGE(AB$2:AB43)</f>
        <v>108.25859112489154</v>
      </c>
      <c r="AD43" s="5">
        <f>GEOMEAN(AB$2:AB43)</f>
        <v>0.96679039519395982</v>
      </c>
    </row>
    <row r="44" spans="1:30" x14ac:dyDescent="0.25">
      <c r="A44" s="120" t="s">
        <v>205</v>
      </c>
      <c r="B44" s="37">
        <v>2.5363750000000005</v>
      </c>
      <c r="C44" s="37">
        <v>0.11</v>
      </c>
      <c r="D44" s="37">
        <f t="shared" si="2"/>
        <v>23.05795454545455</v>
      </c>
      <c r="E44" s="121">
        <f>(MAX(D44:D53)+MIN(D44:D53))/2 - AVERAGE(D43:D53)</f>
        <v>8.9718842808278438</v>
      </c>
      <c r="F44" s="5">
        <v>48</v>
      </c>
      <c r="G44" s="5">
        <v>14</v>
      </c>
      <c r="H44" s="5">
        <f t="shared" si="0"/>
        <v>22.05795454545455</v>
      </c>
      <c r="I44" s="5">
        <f t="shared" si="3"/>
        <v>23.01458556413278</v>
      </c>
      <c r="Q44" s="5">
        <v>1.2192857142857142E-3</v>
      </c>
      <c r="R44" s="5">
        <v>1.7999999999999999E-2</v>
      </c>
      <c r="W44" s="37">
        <v>26.61538461538461</v>
      </c>
      <c r="X44" s="37">
        <v>0.93300000000000005</v>
      </c>
      <c r="Y44" s="127">
        <v>27.526671613488325</v>
      </c>
      <c r="AA44" s="5">
        <f t="shared" ca="1" si="1"/>
        <v>0.15869526644272158</v>
      </c>
      <c r="AB44" s="127">
        <v>0.45629552549427649</v>
      </c>
      <c r="AC44" s="5">
        <f>AVERAGE(AB$2:AB44)</f>
        <v>105.751560994673</v>
      </c>
      <c r="AD44" s="5">
        <f>GEOMEAN(AB$2:AB44)</f>
        <v>0.95005539629857172</v>
      </c>
    </row>
    <row r="45" spans="1:30" x14ac:dyDescent="0.25">
      <c r="A45" s="120">
        <v>14</v>
      </c>
      <c r="B45" s="37">
        <v>343.92875000000004</v>
      </c>
      <c r="C45" s="37">
        <v>15.4</v>
      </c>
      <c r="D45" s="37">
        <f t="shared" si="2"/>
        <v>22.333035714285717</v>
      </c>
      <c r="F45" s="5">
        <v>48</v>
      </c>
      <c r="G45" s="5">
        <v>14</v>
      </c>
      <c r="H45" s="5">
        <f t="shared" si="0"/>
        <v>21.333035714285717</v>
      </c>
      <c r="I45" s="5">
        <f t="shared" si="3"/>
        <v>22.288258998178094</v>
      </c>
      <c r="Q45" s="5">
        <v>0.15812500000000004</v>
      </c>
      <c r="R45" s="5">
        <v>0.03</v>
      </c>
      <c r="W45" s="37">
        <v>0.96470588235294141</v>
      </c>
      <c r="X45" s="37">
        <v>0.94</v>
      </c>
      <c r="Y45" s="127">
        <v>2.6282853566959009E-2</v>
      </c>
      <c r="AA45" s="5">
        <f t="shared" ca="1" si="1"/>
        <v>1.8356511459942881E-2</v>
      </c>
      <c r="AB45" s="127">
        <v>662.66544312169322</v>
      </c>
      <c r="AC45" s="5">
        <f>AVERAGE(AB$2:AB45)</f>
        <v>118.408694679378</v>
      </c>
      <c r="AD45" s="5">
        <f>GEOMEAN(AB$2:AB45)</f>
        <v>1.1024907662223618</v>
      </c>
    </row>
    <row r="46" spans="1:30" x14ac:dyDescent="0.25">
      <c r="A46" s="120" t="s">
        <v>489</v>
      </c>
      <c r="B46" s="37">
        <v>0.10791875000000004</v>
      </c>
      <c r="C46" s="37">
        <v>0.30399999999999999</v>
      </c>
      <c r="D46" s="37">
        <f t="shared" si="2"/>
        <v>0.35499588815789485</v>
      </c>
      <c r="E46" s="121">
        <f>AVERAGE(D43:D53)</f>
        <v>8.7906831076955427</v>
      </c>
      <c r="F46" s="5">
        <v>48</v>
      </c>
      <c r="G46" s="5">
        <v>14</v>
      </c>
      <c r="H46" s="5">
        <f t="shared" si="0"/>
        <v>0.64500411184210515</v>
      </c>
      <c r="I46" s="5">
        <f t="shared" si="3"/>
        <v>2.4619381478645748</v>
      </c>
      <c r="Q46" s="5">
        <v>0.21692307692307694</v>
      </c>
      <c r="R46" s="5">
        <v>0.03</v>
      </c>
      <c r="W46" s="37">
        <v>1.0058823529411764</v>
      </c>
      <c r="X46" s="37">
        <v>0.95</v>
      </c>
      <c r="Y46" s="127">
        <v>5.8823529411764733E-2</v>
      </c>
      <c r="AA46" s="5">
        <f t="shared" ca="1" si="1"/>
        <v>5.4950681300027449E-2</v>
      </c>
      <c r="AB46" s="127">
        <v>2.1341911764705879</v>
      </c>
      <c r="AC46" s="5">
        <f>AVERAGE(AB$2:AB46)</f>
        <v>115.82481682375783</v>
      </c>
      <c r="AD46" s="5">
        <f>GEOMEAN(AB$2:AB46)</f>
        <v>1.118792614976712</v>
      </c>
    </row>
    <row r="47" spans="1:30" x14ac:dyDescent="0.25">
      <c r="A47" s="120">
        <f>AVERAGE($H$44:$H$57)</f>
        <v>6.7125191405677427</v>
      </c>
      <c r="B47" s="37">
        <v>105.51041666666664</v>
      </c>
      <c r="C47" s="37">
        <v>3</v>
      </c>
      <c r="D47" s="37">
        <f t="shared" si="2"/>
        <v>35.170138888888879</v>
      </c>
      <c r="F47" s="5">
        <v>48</v>
      </c>
      <c r="G47" s="5">
        <v>14</v>
      </c>
      <c r="H47" s="5">
        <f t="shared" si="0"/>
        <v>34.170138888888879</v>
      </c>
      <c r="I47" s="5">
        <f t="shared" si="3"/>
        <v>35.141705677318143</v>
      </c>
      <c r="Q47" s="5">
        <v>0.31153999999999998</v>
      </c>
      <c r="R47" s="5">
        <v>0.04</v>
      </c>
      <c r="W47" s="37">
        <v>1.0076470588235296</v>
      </c>
      <c r="X47" s="37">
        <v>0.97</v>
      </c>
      <c r="Y47" s="127">
        <v>3.8811400848999575E-2</v>
      </c>
      <c r="AA47" s="5">
        <f t="shared" ca="1" si="1"/>
        <v>0.47810620465326392</v>
      </c>
      <c r="AB47" s="127">
        <v>0.27212121212121215</v>
      </c>
      <c r="AC47" s="5">
        <f>AVERAGE(AB$2:AB47)</f>
        <v>113.31280170176574</v>
      </c>
      <c r="AD47" s="5">
        <f>GEOMEAN(AB$2:AB47)</f>
        <v>1.0849308118935996</v>
      </c>
    </row>
    <row r="48" spans="1:30" x14ac:dyDescent="0.25">
      <c r="B48" s="37">
        <v>3.3883333333333341</v>
      </c>
      <c r="C48" s="37">
        <v>1.46</v>
      </c>
      <c r="D48" s="37">
        <f t="shared" si="2"/>
        <v>2.3207762557077629</v>
      </c>
      <c r="F48" s="5">
        <v>48</v>
      </c>
      <c r="G48" s="5">
        <v>14</v>
      </c>
      <c r="H48" s="5">
        <f t="shared" si="0"/>
        <v>1.3207762557077631</v>
      </c>
      <c r="I48" s="5">
        <f t="shared" si="3"/>
        <v>1.8898859458208965</v>
      </c>
      <c r="Q48" s="5">
        <v>0.14384615384615385</v>
      </c>
      <c r="R48" s="5">
        <v>0.05</v>
      </c>
      <c r="W48" s="37">
        <v>1.0076470588235296</v>
      </c>
      <c r="X48" s="37">
        <v>0.97970000000000002</v>
      </c>
      <c r="Y48" s="127">
        <v>2.8526139454454983E-2</v>
      </c>
      <c r="AA48" s="5">
        <f t="shared" ca="1" si="1"/>
        <v>0.65661350024692966</v>
      </c>
      <c r="AB48" s="127">
        <v>0.41297499999999998</v>
      </c>
      <c r="AC48" s="5">
        <f>AVERAGE(AB$2:AB48)</f>
        <v>110.91067772938774</v>
      </c>
      <c r="AD48" s="5">
        <f>GEOMEAN(AB$2:AB48)</f>
        <v>1.0628622282297386</v>
      </c>
    </row>
    <row r="49" spans="1:30" x14ac:dyDescent="0.25">
      <c r="B49" s="37">
        <v>7.1510416666666652</v>
      </c>
      <c r="C49" s="37">
        <v>2.2599999999999998</v>
      </c>
      <c r="D49" s="37">
        <f t="shared" si="2"/>
        <v>3.1641777286135691</v>
      </c>
      <c r="F49" s="5">
        <v>48</v>
      </c>
      <c r="G49" s="5">
        <v>14</v>
      </c>
      <c r="H49" s="5">
        <f t="shared" si="0"/>
        <v>2.1641777286135691</v>
      </c>
      <c r="I49" s="5">
        <f t="shared" si="3"/>
        <v>2.8481398553433577</v>
      </c>
      <c r="Q49" s="5">
        <v>0.35307692307692307</v>
      </c>
      <c r="R49" s="5">
        <v>5.5E-2</v>
      </c>
      <c r="W49" s="37">
        <v>0.96470588235294141</v>
      </c>
      <c r="X49" s="37">
        <v>0.99</v>
      </c>
      <c r="Y49" s="127">
        <v>2.5549613784907655E-2</v>
      </c>
      <c r="AA49" s="5">
        <f t="shared" ca="1" si="1"/>
        <v>0.27384339712605377</v>
      </c>
      <c r="AB49" s="127">
        <v>8.0882352941176475E-2</v>
      </c>
      <c r="AC49" s="5">
        <f>AVERAGE(AB$2:AB49)</f>
        <v>108.60172365904511</v>
      </c>
      <c r="AD49" s="5">
        <f>GEOMEAN(AB$2:AB49)</f>
        <v>1.007331288139115</v>
      </c>
    </row>
    <row r="50" spans="1:30" x14ac:dyDescent="0.25">
      <c r="B50" s="37">
        <v>552.51041666666674</v>
      </c>
      <c r="C50" s="37">
        <v>200</v>
      </c>
      <c r="D50" s="37">
        <f t="shared" si="2"/>
        <v>2.7625520833333339</v>
      </c>
      <c r="F50" s="5">
        <v>48</v>
      </c>
      <c r="G50" s="5">
        <v>14</v>
      </c>
      <c r="H50" s="5">
        <f t="shared" si="0"/>
        <v>1.7625520833333337</v>
      </c>
      <c r="I50" s="5">
        <f t="shared" si="3"/>
        <v>2.4005679578455035</v>
      </c>
      <c r="Q50" s="5">
        <v>2.6278571428571432E-3</v>
      </c>
      <c r="R50" s="5">
        <v>5.6000000000000001E-2</v>
      </c>
      <c r="W50" s="37">
        <v>1.0076470588235296</v>
      </c>
      <c r="X50" s="37">
        <v>0.99250000000000005</v>
      </c>
      <c r="Y50" s="127">
        <v>1.5261520225218653E-2</v>
      </c>
      <c r="AA50" s="5">
        <f t="shared" ca="1" si="1"/>
        <v>0.18040249236473405</v>
      </c>
      <c r="AB50" s="127">
        <v>2.7850842020850042</v>
      </c>
      <c r="AC50" s="5">
        <f>AVERAGE(AB$2:AB50)</f>
        <v>106.44220040482143</v>
      </c>
      <c r="AD50" s="5">
        <f>GEOMEAN(AB$2:AB50)</f>
        <v>1.0284564719808096</v>
      </c>
    </row>
    <row r="51" spans="1:30" x14ac:dyDescent="0.25">
      <c r="B51" s="37">
        <v>0.47500002083333337</v>
      </c>
      <c r="C51" s="37">
        <v>0.82</v>
      </c>
      <c r="D51" s="37">
        <f t="shared" si="2"/>
        <v>0.57926831808943102</v>
      </c>
      <c r="F51" s="5">
        <v>48</v>
      </c>
      <c r="G51" s="5">
        <v>14</v>
      </c>
      <c r="H51" s="5">
        <f t="shared" si="0"/>
        <v>0.42073168191056903</v>
      </c>
      <c r="I51" s="5">
        <f t="shared" si="3"/>
        <v>1.1470473956686515</v>
      </c>
      <c r="Q51" s="5">
        <v>0.15036363636363639</v>
      </c>
      <c r="R51" s="5">
        <v>0.09</v>
      </c>
      <c r="W51" s="37">
        <v>3.545454545454545</v>
      </c>
      <c r="X51" s="37">
        <v>1</v>
      </c>
      <c r="Y51" s="127">
        <v>2.545454545454545</v>
      </c>
      <c r="AA51" s="5">
        <f t="shared" ca="1" si="1"/>
        <v>0.80333659902241727</v>
      </c>
      <c r="AB51" s="127">
        <v>0.27135587059251182</v>
      </c>
      <c r="AC51" s="5">
        <f>AVERAGE(AB$2:AB51)</f>
        <v>104.31878351413687</v>
      </c>
      <c r="AD51" s="5">
        <f>GEOMEAN(AB$2:AB51)</f>
        <v>1.0014124388959831</v>
      </c>
    </row>
    <row r="52" spans="1:30" x14ac:dyDescent="0.25">
      <c r="B52" s="37">
        <v>0.15937708333333331</v>
      </c>
      <c r="C52" s="37">
        <v>0.27</v>
      </c>
      <c r="D52" s="37">
        <f t="shared" si="2"/>
        <v>0.59028549382716033</v>
      </c>
      <c r="F52" s="5">
        <v>48</v>
      </c>
      <c r="G52" s="5">
        <v>14</v>
      </c>
      <c r="H52" s="5">
        <f t="shared" si="0"/>
        <v>0.40971450617283967</v>
      </c>
      <c r="I52" s="5">
        <f t="shared" si="3"/>
        <v>1.1038100081924216</v>
      </c>
      <c r="Q52" s="5">
        <v>0.16400000000000001</v>
      </c>
      <c r="R52" s="5">
        <v>9.1999999999999998E-2</v>
      </c>
      <c r="W52" s="37">
        <v>75.266666666666666</v>
      </c>
      <c r="X52" s="37">
        <v>1</v>
      </c>
      <c r="Y52" s="127">
        <v>74.266666666666666</v>
      </c>
      <c r="AA52" s="5">
        <f t="shared" ca="1" si="1"/>
        <v>8.8677245398335103E-2</v>
      </c>
      <c r="AB52" s="127">
        <v>1.1000000000000001</v>
      </c>
      <c r="AC52" s="5">
        <f>AVERAGE(AB$2:AB52)</f>
        <v>102.29488579817341</v>
      </c>
      <c r="AD52" s="5">
        <f>GEOMEAN(AB$2:AB52)</f>
        <v>1.0032578894811572</v>
      </c>
    </row>
    <row r="53" spans="1:30" x14ac:dyDescent="0.25">
      <c r="B53" s="37">
        <v>0.15812500000000004</v>
      </c>
      <c r="C53" s="37">
        <v>0.03</v>
      </c>
      <c r="D53" s="37">
        <f t="shared" si="2"/>
        <v>5.2708333333333348</v>
      </c>
      <c r="F53" s="5">
        <v>48</v>
      </c>
      <c r="G53" s="5">
        <v>14</v>
      </c>
      <c r="H53" s="5">
        <f t="shared" si="0"/>
        <v>4.2708333333333348</v>
      </c>
      <c r="I53" s="5">
        <f t="shared" si="3"/>
        <v>5.0811100131752323</v>
      </c>
      <c r="Q53" s="5">
        <v>0.38523809523809527</v>
      </c>
      <c r="R53" s="5">
        <v>0.1</v>
      </c>
      <c r="W53" s="37">
        <v>1.0076470588235296</v>
      </c>
      <c r="X53" s="37">
        <v>1</v>
      </c>
      <c r="Y53" s="127">
        <v>7.6470588235295622E-3</v>
      </c>
      <c r="AA53" s="5">
        <f t="shared" ca="1" si="1"/>
        <v>0.77919579272101414</v>
      </c>
      <c r="AB53" s="127">
        <v>0.42358803986710969</v>
      </c>
      <c r="AC53" s="5">
        <f>AVERAGE(AB$2:AB53)</f>
        <v>100.33582237974444</v>
      </c>
      <c r="AD53" s="5">
        <f>GEOMEAN(AB$2:AB53)</f>
        <v>0.98675936938019781</v>
      </c>
    </row>
    <row r="54" spans="1:30" x14ac:dyDescent="0.25">
      <c r="B54" s="37">
        <v>126</v>
      </c>
      <c r="C54" s="37">
        <v>23</v>
      </c>
      <c r="D54" s="37">
        <f t="shared" si="2"/>
        <v>5.4782608695652177</v>
      </c>
      <c r="F54" s="5">
        <v>48</v>
      </c>
      <c r="G54" s="5">
        <v>14</v>
      </c>
      <c r="H54" s="5">
        <f t="shared" si="0"/>
        <v>4.4782608695652177</v>
      </c>
      <c r="I54" s="5">
        <f t="shared" si="3"/>
        <v>5.295721187025535</v>
      </c>
      <c r="Q54" s="5">
        <v>2.5363750000000005</v>
      </c>
      <c r="R54" s="5">
        <v>0.11</v>
      </c>
      <c r="W54" s="37">
        <v>1.0058823529411764</v>
      </c>
      <c r="X54" s="37">
        <v>1.01</v>
      </c>
      <c r="Y54" s="127">
        <v>4.0768782760629303E-3</v>
      </c>
      <c r="AA54" s="5">
        <f t="shared" ca="1" si="1"/>
        <v>0.62189315562197356</v>
      </c>
      <c r="AB54" s="127">
        <v>2.4993137977482394</v>
      </c>
      <c r="AC54" s="5">
        <f>AVERAGE(AB$2:AB54)</f>
        <v>98.489850519706778</v>
      </c>
      <c r="AD54" s="5">
        <f>GEOMEAN(AB$2:AB54)</f>
        <v>1.0042146039270925</v>
      </c>
    </row>
    <row r="55" spans="1:30" x14ac:dyDescent="0.25">
      <c r="B55" s="37">
        <v>735.29166666666663</v>
      </c>
      <c r="C55" s="37">
        <v>707</v>
      </c>
      <c r="D55" s="37">
        <f t="shared" si="2"/>
        <v>1.040016501650165</v>
      </c>
      <c r="F55" s="5">
        <v>48</v>
      </c>
      <c r="G55" s="5">
        <v>14</v>
      </c>
      <c r="H55" s="5">
        <f t="shared" si="0"/>
        <v>4.001650165016496E-2</v>
      </c>
      <c r="I55" s="5">
        <f t="shared" si="3"/>
        <v>7.8493296572814647E-2</v>
      </c>
      <c r="Q55" s="5">
        <v>0.58846153846153859</v>
      </c>
      <c r="R55" s="5">
        <v>0.11</v>
      </c>
      <c r="W55" s="37">
        <v>1.0058823529411764</v>
      </c>
      <c r="X55" s="37">
        <v>1.01</v>
      </c>
      <c r="Y55" s="127">
        <v>4.0768782760629303E-3</v>
      </c>
      <c r="AA55" s="5">
        <f t="shared" ca="1" si="1"/>
        <v>0.31284980477726776</v>
      </c>
      <c r="AB55" s="127">
        <v>0.43985135490660354</v>
      </c>
      <c r="AC55" s="5">
        <f>AVERAGE(AB$2:AB55)</f>
        <v>96.674109794432695</v>
      </c>
      <c r="AD55" s="5">
        <f>GEOMEAN(AB$2:AB55)</f>
        <v>0.98897943869451777</v>
      </c>
    </row>
    <row r="56" spans="1:30" x14ac:dyDescent="0.25">
      <c r="B56" s="37">
        <v>38.302083333333329</v>
      </c>
      <c r="C56" s="37">
        <v>21</v>
      </c>
      <c r="D56" s="37">
        <f t="shared" si="2"/>
        <v>1.82390873015873</v>
      </c>
      <c r="F56" s="5">
        <v>48</v>
      </c>
      <c r="G56" s="5">
        <v>14</v>
      </c>
      <c r="H56" s="5">
        <f t="shared" si="0"/>
        <v>0.8239087301587299</v>
      </c>
      <c r="I56" s="5">
        <f t="shared" si="3"/>
        <v>1.2756356814777399</v>
      </c>
      <c r="Q56" s="5">
        <v>0.35</v>
      </c>
      <c r="R56" s="5">
        <v>0.115</v>
      </c>
      <c r="W56" s="37">
        <v>1.0058823529411764</v>
      </c>
      <c r="X56" s="37">
        <v>1.02</v>
      </c>
      <c r="Y56" s="127">
        <v>1.3840830449827026E-2</v>
      </c>
      <c r="AA56" s="5">
        <f t="shared" ca="1" si="1"/>
        <v>0.34351103775922698</v>
      </c>
      <c r="AB56" s="127">
        <v>3.3661666666666679</v>
      </c>
      <c r="AC56" s="5">
        <f>AVERAGE(AB$2:AB56)</f>
        <v>94.977601737564228</v>
      </c>
      <c r="AD56" s="5">
        <f>GEOMEAN(AB$2:AB56)</f>
        <v>1.011251201806705</v>
      </c>
    </row>
    <row r="57" spans="1:30" x14ac:dyDescent="0.25">
      <c r="B57" s="37">
        <v>0.44312499999999999</v>
      </c>
      <c r="C57" s="37">
        <v>0.41099999999999998</v>
      </c>
      <c r="D57" s="37">
        <f t="shared" si="2"/>
        <v>1.0781630170316303</v>
      </c>
      <c r="F57" s="5">
        <v>48</v>
      </c>
      <c r="G57" s="5">
        <v>14</v>
      </c>
      <c r="H57" s="5">
        <f t="shared" si="0"/>
        <v>7.8163017031630214E-2</v>
      </c>
      <c r="I57" s="5">
        <f t="shared" si="3"/>
        <v>0.15065949093854139</v>
      </c>
      <c r="Q57" s="5">
        <v>0.74272718181818154</v>
      </c>
      <c r="R57" s="5">
        <v>0.124</v>
      </c>
      <c r="W57" s="37">
        <v>1.0058823529411764</v>
      </c>
      <c r="X57" s="37">
        <v>1.03</v>
      </c>
      <c r="Y57" s="127">
        <v>2.341519131924619E-2</v>
      </c>
      <c r="AA57" s="5">
        <f t="shared" ca="1" si="1"/>
        <v>0.9237023517109153</v>
      </c>
      <c r="AB57" s="127">
        <v>1.0137668424135911</v>
      </c>
      <c r="AC57" s="5">
        <f>AVERAGE(AB$2:AB57)</f>
        <v>93.299676114436551</v>
      </c>
      <c r="AD57" s="5">
        <f>GEOMEAN(AB$2:AB57)</f>
        <v>1.0112960691728721</v>
      </c>
    </row>
    <row r="58" spans="1:30" x14ac:dyDescent="0.25">
      <c r="A58" s="120" t="s">
        <v>247</v>
      </c>
      <c r="B58" s="37">
        <v>4.07</v>
      </c>
      <c r="C58" s="37">
        <v>4.8</v>
      </c>
      <c r="D58" s="37">
        <f t="shared" si="2"/>
        <v>0.84791666666666676</v>
      </c>
      <c r="E58" s="121">
        <f>(MAX(D58:D67)+MIN(D58:D67))/2 - AVERAGE(D57:D67)</f>
        <v>1.3147961851049028</v>
      </c>
      <c r="F58" s="5">
        <v>10</v>
      </c>
      <c r="G58" s="5">
        <v>11</v>
      </c>
      <c r="H58" s="5">
        <f t="shared" si="0"/>
        <v>0.15208333333333324</v>
      </c>
      <c r="I58" s="5">
        <f t="shared" si="3"/>
        <v>0.33144451269451247</v>
      </c>
      <c r="Q58" s="5">
        <v>1.138095238095238</v>
      </c>
      <c r="R58" s="5">
        <v>0.15</v>
      </c>
      <c r="W58" s="37">
        <v>1.0076470588235296</v>
      </c>
      <c r="X58" s="37">
        <v>1.0589999999999999</v>
      </c>
      <c r="Y58" s="127">
        <v>4.8491918013664197E-2</v>
      </c>
      <c r="AA58" s="5">
        <f t="shared" ca="1" si="1"/>
        <v>0.5409833548334283</v>
      </c>
      <c r="AB58" s="127">
        <v>3.0263157894736638E-2</v>
      </c>
      <c r="AC58" s="5">
        <f>AVERAGE(AB$2:AB58)</f>
        <v>91.663370623970891</v>
      </c>
      <c r="AD58" s="5">
        <f>GEOMEAN(AB$2:AB58)</f>
        <v>0.95091589594929637</v>
      </c>
    </row>
    <row r="59" spans="1:30" x14ac:dyDescent="0.25">
      <c r="A59" s="120">
        <v>11</v>
      </c>
      <c r="B59" s="37">
        <v>4.8899999999999997</v>
      </c>
      <c r="C59" s="37">
        <v>3.4</v>
      </c>
      <c r="D59" s="37">
        <f t="shared" si="2"/>
        <v>1.4382352941176471</v>
      </c>
      <c r="F59" s="5">
        <v>10</v>
      </c>
      <c r="G59" s="5">
        <v>11</v>
      </c>
      <c r="H59" s="5">
        <f t="shared" si="0"/>
        <v>0.438235294117647</v>
      </c>
      <c r="I59" s="5">
        <f t="shared" si="3"/>
        <v>0.74293877060026459</v>
      </c>
      <c r="Q59" s="5">
        <v>0.17883333333333337</v>
      </c>
      <c r="R59" s="5">
        <v>0.16</v>
      </c>
      <c r="W59" s="37">
        <v>0.96470588235294141</v>
      </c>
      <c r="X59" s="37">
        <v>1.0900000000000001</v>
      </c>
      <c r="Y59" s="127">
        <v>0.11494873178629235</v>
      </c>
      <c r="AA59" s="5">
        <f t="shared" ca="1" si="1"/>
        <v>5.7324504307296964E-2</v>
      </c>
      <c r="AB59" s="127">
        <v>14.892857142857144</v>
      </c>
      <c r="AC59" s="5">
        <f>AVERAGE(AB$2:AB59)</f>
        <v>90.339741081193068</v>
      </c>
      <c r="AD59" s="5">
        <f>GEOMEAN(AB$2:AB59)</f>
        <v>0.99710920735962627</v>
      </c>
    </row>
    <row r="60" spans="1:30" x14ac:dyDescent="0.25">
      <c r="A60" s="120" t="s">
        <v>489</v>
      </c>
      <c r="B60" s="37">
        <v>5.4799999999999995</v>
      </c>
      <c r="C60" s="37">
        <v>1.1000000000000001</v>
      </c>
      <c r="D60" s="37">
        <f t="shared" si="2"/>
        <v>4.9818181818181806</v>
      </c>
      <c r="E60" s="121">
        <f>AVERAGE(D57:D67)</f>
        <v>1.0381117436891381</v>
      </c>
      <c r="F60" s="5">
        <v>10</v>
      </c>
      <c r="G60" s="5">
        <v>11</v>
      </c>
      <c r="H60" s="5">
        <f t="shared" si="0"/>
        <v>3.9818181818181806</v>
      </c>
      <c r="I60" s="5">
        <f t="shared" si="3"/>
        <v>4.7810882548108813</v>
      </c>
      <c r="Q60" s="5">
        <v>0.19454545454545458</v>
      </c>
      <c r="R60" s="5">
        <v>0.16</v>
      </c>
      <c r="W60" s="37">
        <v>0.96470588235294141</v>
      </c>
      <c r="X60" s="37">
        <v>1.0900000000000001</v>
      </c>
      <c r="Y60" s="127">
        <v>0.11494873178629235</v>
      </c>
      <c r="AA60" s="5">
        <f t="shared" ca="1" si="1"/>
        <v>0.80586790812182596</v>
      </c>
      <c r="AB60" s="127">
        <v>4.5718954248366019</v>
      </c>
      <c r="AC60" s="5">
        <f>AVERAGE(AB$2:AB60)</f>
        <v>88.886048781932786</v>
      </c>
      <c r="AD60" s="5">
        <f>GEOMEAN(AB$2:AB60)</f>
        <v>1.0231801567383276</v>
      </c>
    </row>
    <row r="61" spans="1:30" x14ac:dyDescent="0.25">
      <c r="A61" s="120">
        <f>AVERAGE($H$58:$H$68)</f>
        <v>0.81516766685360154</v>
      </c>
      <c r="B61" s="37">
        <v>-0.38809999999999995</v>
      </c>
      <c r="C61" s="37">
        <v>-0.42120000000000002</v>
      </c>
      <c r="D61" s="37">
        <f t="shared" si="2"/>
        <v>0.92141500474833793</v>
      </c>
      <c r="F61" s="5">
        <v>10</v>
      </c>
      <c r="G61" s="5">
        <v>11</v>
      </c>
      <c r="H61" s="5">
        <f t="shared" si="0"/>
        <v>7.8584995251662085E-2</v>
      </c>
      <c r="I61" s="5">
        <f t="shared" si="3"/>
        <v>0.16387229234004158</v>
      </c>
      <c r="Q61" s="5">
        <v>69.427777777777777</v>
      </c>
      <c r="R61" s="5">
        <v>0.18</v>
      </c>
      <c r="W61" s="37">
        <v>5.4799999999999995</v>
      </c>
      <c r="X61" s="37">
        <v>1.1000000000000001</v>
      </c>
      <c r="Y61" s="127">
        <v>3.9818181818181806</v>
      </c>
      <c r="AA61" s="5">
        <f t="shared" ca="1" si="1"/>
        <v>0.70867108590805783</v>
      </c>
      <c r="AB61" s="127">
        <v>8.6636657911085532E-2</v>
      </c>
      <c r="AC61" s="5">
        <f>AVERAGE(AB$2:AB61)</f>
        <v>87.406058579865757</v>
      </c>
      <c r="AD61" s="5">
        <f>GEOMEAN(AB$2:AB61)</f>
        <v>0.98193167275378557</v>
      </c>
    </row>
    <row r="62" spans="1:30" x14ac:dyDescent="0.25">
      <c r="B62" s="37">
        <v>1.9000000000000017E-2</v>
      </c>
      <c r="C62" s="37">
        <v>-0.27500000000000002</v>
      </c>
      <c r="D62" s="37">
        <f t="shared" si="2"/>
        <v>-6.9090909090909147E-2</v>
      </c>
      <c r="F62" s="5">
        <v>10</v>
      </c>
      <c r="G62" s="5">
        <v>11</v>
      </c>
      <c r="H62" s="5">
        <f t="shared" si="0"/>
        <v>1.0690909090909091</v>
      </c>
      <c r="I62" s="5">
        <f t="shared" si="3"/>
        <v>16.542775119617215</v>
      </c>
      <c r="Q62" s="5">
        <v>1.0029411764705882</v>
      </c>
      <c r="R62" s="5">
        <v>0.18</v>
      </c>
      <c r="W62" s="37">
        <v>23.857150000000001</v>
      </c>
      <c r="X62" s="37">
        <v>1.1000000000000001</v>
      </c>
      <c r="Y62" s="127">
        <v>20.688318181818179</v>
      </c>
      <c r="AA62" s="5">
        <f t="shared" ca="1" si="1"/>
        <v>0.73528338136605431</v>
      </c>
      <c r="AB62" s="127">
        <v>2.8523809523809529</v>
      </c>
      <c r="AC62" s="5">
        <f>AVERAGE(AB$2:AB62)</f>
        <v>86.019932717120113</v>
      </c>
      <c r="AD62" s="5">
        <f>GEOMEAN(AB$2:AB62)</f>
        <v>0.99924849405760741</v>
      </c>
    </row>
    <row r="63" spans="1:30" x14ac:dyDescent="0.25">
      <c r="B63" s="37">
        <v>17.8</v>
      </c>
      <c r="C63" s="37">
        <v>18</v>
      </c>
      <c r="D63" s="37">
        <f t="shared" si="2"/>
        <v>0.98888888888888893</v>
      </c>
      <c r="F63" s="5">
        <v>10</v>
      </c>
      <c r="G63" s="5">
        <v>11</v>
      </c>
      <c r="H63" s="5">
        <f t="shared" si="0"/>
        <v>1.1111111111111072E-2</v>
      </c>
      <c r="I63" s="5">
        <f t="shared" si="3"/>
        <v>2.2347066167290805E-2</v>
      </c>
      <c r="Q63" s="5">
        <v>1.8751214285714282</v>
      </c>
      <c r="R63" s="5">
        <v>0.182</v>
      </c>
      <c r="W63" s="37">
        <v>0.96470588235294141</v>
      </c>
      <c r="X63" s="37">
        <v>1.1000000000000001</v>
      </c>
      <c r="Y63" s="127">
        <v>0.12299465240641697</v>
      </c>
      <c r="AA63" s="5">
        <f t="shared" ca="1" si="1"/>
        <v>0.75531429068438616</v>
      </c>
      <c r="AB63" s="127">
        <v>0.32236243522291225</v>
      </c>
      <c r="AC63" s="5">
        <f>AVERAGE(AB$2:AB63)</f>
        <v>84.637713841605645</v>
      </c>
      <c r="AD63" s="5">
        <f>GEOMEAN(AB$2:AB63)</f>
        <v>0.98118034520250574</v>
      </c>
    </row>
    <row r="64" spans="1:30" x14ac:dyDescent="0.25">
      <c r="B64" s="37">
        <v>14.999999999999998</v>
      </c>
      <c r="C64" s="37">
        <v>20</v>
      </c>
      <c r="D64" s="37">
        <f t="shared" si="2"/>
        <v>0.74999999999999989</v>
      </c>
      <c r="F64" s="5">
        <v>10</v>
      </c>
      <c r="G64" s="5">
        <v>11</v>
      </c>
      <c r="H64" s="5">
        <f t="shared" si="0"/>
        <v>0.25000000000000011</v>
      </c>
      <c r="I64" s="5">
        <f t="shared" si="3"/>
        <v>0.58333333333333359</v>
      </c>
      <c r="Q64" s="5">
        <v>1.2976923076923081</v>
      </c>
      <c r="R64" s="5">
        <v>0.2</v>
      </c>
      <c r="W64" s="37">
        <v>0.96470588235294141</v>
      </c>
      <c r="X64" s="37">
        <v>1.1200000000000001</v>
      </c>
      <c r="Y64" s="127">
        <v>0.13865546218487382</v>
      </c>
      <c r="AA64" s="5">
        <f t="shared" ca="1" si="1"/>
        <v>0.77888980071598501</v>
      </c>
      <c r="AB64" s="127">
        <v>1699.7866666666671</v>
      </c>
      <c r="AC64" s="5">
        <f>AVERAGE(AB$2:AB64)</f>
        <v>110.27499880708281</v>
      </c>
      <c r="AD64" s="5">
        <f>GEOMEAN(AB$2:AB64)</f>
        <v>1.104475057518107</v>
      </c>
    </row>
    <row r="65" spans="1:30" x14ac:dyDescent="0.25">
      <c r="B65" s="37">
        <v>-9.5000000000000001E-2</v>
      </c>
      <c r="C65" s="37">
        <v>0.34420000000000001</v>
      </c>
      <c r="D65" s="37">
        <f t="shared" si="2"/>
        <v>-0.27600232423009879</v>
      </c>
      <c r="F65" s="5">
        <v>10</v>
      </c>
      <c r="G65" s="5">
        <v>11</v>
      </c>
      <c r="H65" s="5">
        <f t="shared" si="0"/>
        <v>1.2760023242300988</v>
      </c>
      <c r="I65" s="5">
        <f t="shared" si="3"/>
        <v>5.8991602189669416</v>
      </c>
      <c r="Q65" s="5">
        <v>9.7318181818181806</v>
      </c>
      <c r="R65" s="5">
        <v>0.2</v>
      </c>
      <c r="W65" s="37">
        <v>1.0076470588235296</v>
      </c>
      <c r="X65" s="37">
        <v>1.1359999999999999</v>
      </c>
      <c r="Y65" s="127">
        <v>0.11298674399337179</v>
      </c>
      <c r="AA65" s="5">
        <f t="shared" ca="1" si="1"/>
        <v>0.29405504016434081</v>
      </c>
      <c r="AB65" s="127">
        <v>1.1035714285714284</v>
      </c>
      <c r="AC65" s="5">
        <f>AVERAGE(AB$2:AB65)</f>
        <v>108.56919525429358</v>
      </c>
      <c r="AD65" s="5">
        <f>GEOMEAN(AB$2:AB65)</f>
        <v>1.1044609326271539</v>
      </c>
    </row>
    <row r="66" spans="1:30" x14ac:dyDescent="0.25">
      <c r="B66" s="37">
        <v>-0.33</v>
      </c>
      <c r="C66" s="37">
        <v>-0.70182</v>
      </c>
      <c r="D66" s="37">
        <f t="shared" si="2"/>
        <v>0.47020603573565872</v>
      </c>
      <c r="F66" s="5">
        <v>10</v>
      </c>
      <c r="G66" s="5">
        <v>11</v>
      </c>
      <c r="H66" s="5">
        <f t="shared" ref="H66:H129" si="4">ABS((B66-C66)/C66)</f>
        <v>0.52979396426434122</v>
      </c>
      <c r="I66" s="5">
        <f t="shared" si="3"/>
        <v>1.6565212369916138</v>
      </c>
      <c r="Q66" s="5">
        <v>1.0029411764705882</v>
      </c>
      <c r="R66" s="5">
        <v>0.22</v>
      </c>
      <c r="W66" s="37">
        <v>1.0076470588235296</v>
      </c>
      <c r="X66" s="37">
        <v>1.167</v>
      </c>
      <c r="Y66" s="127">
        <v>0.13654922123090871</v>
      </c>
      <c r="AA66" s="5">
        <f t="shared" ref="AA66:AA129" ca="1" si="5">RAND()</f>
        <v>0.73751195178175688</v>
      </c>
      <c r="AB66" s="127">
        <v>27.526671613488325</v>
      </c>
      <c r="AC66" s="5">
        <f>AVERAGE(AB$2:AB66)</f>
        <v>107.32238719828119</v>
      </c>
      <c r="AD66" s="5">
        <f>GEOMEAN(AB$2:AB66)</f>
        <v>1.1604770703902647</v>
      </c>
    </row>
    <row r="67" spans="1:30" x14ac:dyDescent="0.25">
      <c r="B67" s="37">
        <v>3.4090000000000003</v>
      </c>
      <c r="C67" s="37">
        <v>11.85</v>
      </c>
      <c r="D67" s="37">
        <f t="shared" ref="D67:D130" si="6">B67/C67</f>
        <v>0.28767932489451481</v>
      </c>
      <c r="F67" s="5">
        <v>10</v>
      </c>
      <c r="G67" s="5">
        <v>11</v>
      </c>
      <c r="H67" s="5">
        <f t="shared" si="4"/>
        <v>0.71232067510548513</v>
      </c>
      <c r="I67" s="5">
        <f t="shared" ref="I67:I130" si="7">H67+ABS((B67-C67)/B67)</f>
        <v>3.1884133709107063</v>
      </c>
      <c r="Q67" s="5">
        <v>0.58083333333333331</v>
      </c>
      <c r="R67" s="5">
        <v>0.25</v>
      </c>
      <c r="W67" s="37">
        <v>1.0076470588235296</v>
      </c>
      <c r="X67" s="37">
        <v>1.18</v>
      </c>
      <c r="Y67" s="127">
        <v>0.14606181455633083</v>
      </c>
      <c r="AA67" s="5">
        <f t="shared" ca="1" si="5"/>
        <v>0.20839236579387566</v>
      </c>
      <c r="AB67" s="127">
        <v>0.58543981481481477</v>
      </c>
      <c r="AC67" s="5">
        <f>AVERAGE(AB$2:AB67)</f>
        <v>105.70516072277412</v>
      </c>
      <c r="AD67" s="5">
        <f>GEOMEAN(AB$2:AB67)</f>
        <v>1.1485085317846531</v>
      </c>
    </row>
    <row r="68" spans="1:30" x14ac:dyDescent="0.25">
      <c r="B68" s="37">
        <v>10.759</v>
      </c>
      <c r="C68" s="37">
        <v>7.33</v>
      </c>
      <c r="D68" s="37">
        <f t="shared" si="6"/>
        <v>1.4678035470668487</v>
      </c>
      <c r="F68" s="5">
        <v>10</v>
      </c>
      <c r="G68" s="5">
        <v>11</v>
      </c>
      <c r="H68" s="5">
        <f t="shared" si="4"/>
        <v>0.46780354706684862</v>
      </c>
      <c r="I68" s="5">
        <f t="shared" si="7"/>
        <v>0.78651346434540614</v>
      </c>
      <c r="Q68" s="5">
        <v>0.15937708333333331</v>
      </c>
      <c r="R68" s="5">
        <v>0.27</v>
      </c>
      <c r="W68" s="37">
        <v>0.96470588235294141</v>
      </c>
      <c r="X68" s="37">
        <v>1.19</v>
      </c>
      <c r="Y68" s="127">
        <v>0.18932278793870466</v>
      </c>
      <c r="AA68" s="5">
        <f t="shared" ca="1" si="5"/>
        <v>0.84577296203896335</v>
      </c>
      <c r="AB68" s="127">
        <v>5.539906103286385</v>
      </c>
      <c r="AC68" s="5">
        <f>AVERAGE(AB$2:AB68)</f>
        <v>104.21015692248326</v>
      </c>
      <c r="AD68" s="5">
        <f>GEOMEAN(AB$2:AB68)</f>
        <v>1.1758007984795071</v>
      </c>
    </row>
    <row r="69" spans="1:30" x14ac:dyDescent="0.25">
      <c r="A69" s="120" t="s">
        <v>248</v>
      </c>
      <c r="B69" s="37">
        <v>5375.05</v>
      </c>
      <c r="C69" s="37">
        <v>5911</v>
      </c>
      <c r="D69" s="37">
        <f t="shared" si="6"/>
        <v>0.90933006259516158</v>
      </c>
      <c r="E69" s="121">
        <f>(MAX(D69:D82)+MIN(D69:D82))/2 - AVERAGE(D68:D82)</f>
        <v>5.4281520214741388</v>
      </c>
      <c r="F69" s="5">
        <v>20</v>
      </c>
      <c r="G69" s="5">
        <v>14</v>
      </c>
      <c r="H69" s="5">
        <f t="shared" si="4"/>
        <v>9.0669937404838405E-2</v>
      </c>
      <c r="I69" s="5">
        <f t="shared" si="7"/>
        <v>0.19038063777041636</v>
      </c>
      <c r="Q69" s="5">
        <v>0.45566785714285707</v>
      </c>
      <c r="R69" s="5">
        <v>0.2727</v>
      </c>
      <c r="W69" s="37">
        <v>65.12222222222222</v>
      </c>
      <c r="X69" s="37">
        <v>1.2</v>
      </c>
      <c r="Y69" s="127">
        <v>53.268518518518519</v>
      </c>
      <c r="AA69" s="5">
        <f t="shared" ca="1" si="5"/>
        <v>0.98215516496731681</v>
      </c>
      <c r="AB69" s="127">
        <v>0.15528305742897999</v>
      </c>
      <c r="AC69" s="5">
        <f>AVERAGE(AB$2:AB69)</f>
        <v>102.67993818917364</v>
      </c>
      <c r="AD69" s="5">
        <f>GEOMEAN(AB$2:AB69)</f>
        <v>1.1413115089539196</v>
      </c>
    </row>
    <row r="70" spans="1:30" x14ac:dyDescent="0.25">
      <c r="A70" s="120">
        <v>14</v>
      </c>
      <c r="B70" s="37">
        <v>2731300</v>
      </c>
      <c r="C70" s="37">
        <v>2064780</v>
      </c>
      <c r="D70" s="37">
        <f t="shared" si="6"/>
        <v>1.3228043665668983</v>
      </c>
      <c r="F70" s="5">
        <v>20</v>
      </c>
      <c r="G70" s="5">
        <v>14</v>
      </c>
      <c r="H70" s="5">
        <f t="shared" si="4"/>
        <v>0.32280436656689815</v>
      </c>
      <c r="I70" s="5">
        <f t="shared" si="7"/>
        <v>0.56683468180140184</v>
      </c>
      <c r="Q70" s="5">
        <v>0.26809999999999995</v>
      </c>
      <c r="R70" s="5">
        <v>0.27400000000000002</v>
      </c>
      <c r="W70" s="37">
        <v>1.0076470588235296</v>
      </c>
      <c r="X70" s="37">
        <v>1.2</v>
      </c>
      <c r="Y70" s="127">
        <v>0.16029411764705867</v>
      </c>
      <c r="AA70" s="5">
        <f t="shared" ca="1" si="5"/>
        <v>7.1606861880985084E-2</v>
      </c>
      <c r="AB70" s="127">
        <v>0.49540517961570557</v>
      </c>
      <c r="AC70" s="5">
        <f>AVERAGE(AB$2:AB70)</f>
        <v>101.19900292816556</v>
      </c>
      <c r="AD70" s="5">
        <f>GEOMEAN(AB$2:AB70)</f>
        <v>1.127590452904597</v>
      </c>
    </row>
    <row r="71" spans="1:30" x14ac:dyDescent="0.25">
      <c r="A71" s="120" t="s">
        <v>489</v>
      </c>
      <c r="B71" s="37">
        <v>31.65</v>
      </c>
      <c r="C71" s="37">
        <v>25</v>
      </c>
      <c r="D71" s="37">
        <f t="shared" si="6"/>
        <v>1.266</v>
      </c>
      <c r="E71" s="121">
        <f>AVERAGE(D68:D82)</f>
        <v>2.1939068020552726</v>
      </c>
      <c r="F71" s="5">
        <v>20</v>
      </c>
      <c r="G71" s="5">
        <v>14</v>
      </c>
      <c r="H71" s="5">
        <f t="shared" si="4"/>
        <v>0.26599999999999996</v>
      </c>
      <c r="I71" s="5">
        <f t="shared" si="7"/>
        <v>0.47611058451816735</v>
      </c>
      <c r="Q71" s="5">
        <v>0.18166666666666667</v>
      </c>
      <c r="R71" s="5">
        <v>0.28899999999999998</v>
      </c>
      <c r="W71" s="37">
        <v>1.3450000000000002</v>
      </c>
      <c r="X71" s="37">
        <v>1.23</v>
      </c>
      <c r="Y71" s="127">
        <v>9.3495934959349769E-2</v>
      </c>
      <c r="AA71" s="5">
        <f t="shared" ca="1" si="5"/>
        <v>0.31719078973292836</v>
      </c>
      <c r="AB71" s="127">
        <v>0.62274913958662126</v>
      </c>
      <c r="AC71" s="5">
        <f>AVERAGE(AB$2:AB71)</f>
        <v>99.762199302614434</v>
      </c>
      <c r="AD71" s="5">
        <f>GEOMEAN(AB$2:AB71)</f>
        <v>1.1180674045351457</v>
      </c>
    </row>
    <row r="72" spans="1:30" x14ac:dyDescent="0.25">
      <c r="A72" s="120">
        <f>AVERAGE($H$69:$H$82)</f>
        <v>1.3593674158510427</v>
      </c>
      <c r="B72" s="37">
        <v>2236.8000000000002</v>
      </c>
      <c r="C72" s="37">
        <v>837</v>
      </c>
      <c r="D72" s="37">
        <f t="shared" si="6"/>
        <v>2.6724014336917565</v>
      </c>
      <c r="F72" s="5">
        <v>20</v>
      </c>
      <c r="G72" s="5">
        <v>14</v>
      </c>
      <c r="H72" s="5">
        <f t="shared" si="4"/>
        <v>1.6724014336917565</v>
      </c>
      <c r="I72" s="5">
        <f t="shared" si="7"/>
        <v>2.2982061547217993</v>
      </c>
      <c r="Q72" s="5">
        <v>0.24272727272727276</v>
      </c>
      <c r="R72" s="5">
        <v>0.28899999999999998</v>
      </c>
      <c r="W72" s="37">
        <v>1.0076470588235296</v>
      </c>
      <c r="X72" s="37">
        <v>1.2869999999999999</v>
      </c>
      <c r="Y72" s="127">
        <v>0.21705745235156984</v>
      </c>
      <c r="AA72" s="5">
        <f t="shared" ca="1" si="5"/>
        <v>0.6566150348379638</v>
      </c>
      <c r="AB72" s="127">
        <v>1.2171772763407327</v>
      </c>
      <c r="AC72" s="5">
        <f>AVERAGE(AB$2:AB72)</f>
        <v>98.374241245906347</v>
      </c>
      <c r="AD72" s="5">
        <f>GEOMEAN(AB$2:AB72)</f>
        <v>1.119405678102388</v>
      </c>
    </row>
    <row r="73" spans="1:30" x14ac:dyDescent="0.25">
      <c r="B73" s="37">
        <v>34.975000000000001</v>
      </c>
      <c r="C73" s="37">
        <v>27.51</v>
      </c>
      <c r="D73" s="37">
        <f t="shared" si="6"/>
        <v>1.2713558705925119</v>
      </c>
      <c r="F73" s="5">
        <v>20</v>
      </c>
      <c r="G73" s="5">
        <v>14</v>
      </c>
      <c r="H73" s="5">
        <f t="shared" si="4"/>
        <v>0.27135587059251182</v>
      </c>
      <c r="I73" s="5">
        <f t="shared" si="7"/>
        <v>0.48479404071402721</v>
      </c>
      <c r="Q73" s="5">
        <v>0.10791875000000004</v>
      </c>
      <c r="R73" s="5">
        <v>0.30399999999999999</v>
      </c>
      <c r="W73" s="37">
        <v>14.73076923076923</v>
      </c>
      <c r="X73" s="37">
        <v>1.29</v>
      </c>
      <c r="Y73" s="127">
        <v>10.419200954084674</v>
      </c>
      <c r="AA73" s="5">
        <f t="shared" ca="1" si="5"/>
        <v>0.71255188464716501</v>
      </c>
      <c r="AB73" s="127">
        <v>0.2738111413043478</v>
      </c>
      <c r="AC73" s="5">
        <f>AVERAGE(AB$2:AB73)</f>
        <v>97.01173527223132</v>
      </c>
      <c r="AD73" s="5">
        <f>GEOMEAN(AB$2:AB73)</f>
        <v>1.097725984316835</v>
      </c>
    </row>
    <row r="74" spans="1:30" x14ac:dyDescent="0.25">
      <c r="B74" s="37">
        <v>176</v>
      </c>
      <c r="C74" s="37">
        <v>12</v>
      </c>
      <c r="D74" s="37">
        <f t="shared" si="6"/>
        <v>14.666666666666666</v>
      </c>
      <c r="F74" s="5">
        <v>20</v>
      </c>
      <c r="G74" s="5">
        <v>14</v>
      </c>
      <c r="H74" s="5">
        <f t="shared" si="4"/>
        <v>13.666666666666666</v>
      </c>
      <c r="I74" s="5">
        <f t="shared" si="7"/>
        <v>14.598484848484848</v>
      </c>
      <c r="Q74" s="5">
        <v>0.25714285714285723</v>
      </c>
      <c r="R74" s="5">
        <v>0.32</v>
      </c>
      <c r="W74" s="37">
        <v>1.0076470588235296</v>
      </c>
      <c r="X74" s="37">
        <v>1.3140000000000001</v>
      </c>
      <c r="Y74" s="127">
        <v>0.23314531291968835</v>
      </c>
      <c r="AA74" s="5">
        <f t="shared" ca="1" si="5"/>
        <v>0.57026483440046882</v>
      </c>
      <c r="AB74" s="127">
        <v>0.35714285714285704</v>
      </c>
      <c r="AC74" s="5">
        <f>AVERAGE(AB$2:AB74)</f>
        <v>95.687699759695874</v>
      </c>
      <c r="AD74" s="5">
        <f>GEOMEAN(AB$2:AB74)</f>
        <v>1.080970346639536</v>
      </c>
    </row>
    <row r="75" spans="1:30" x14ac:dyDescent="0.25">
      <c r="B75" s="37">
        <v>256.25</v>
      </c>
      <c r="C75" s="37">
        <v>268</v>
      </c>
      <c r="D75" s="37">
        <f t="shared" si="6"/>
        <v>0.95615671641791045</v>
      </c>
      <c r="F75" s="5">
        <v>20</v>
      </c>
      <c r="G75" s="5">
        <v>14</v>
      </c>
      <c r="H75" s="5">
        <f t="shared" si="4"/>
        <v>4.3843283582089554E-2</v>
      </c>
      <c r="I75" s="5">
        <f t="shared" si="7"/>
        <v>8.9696942118674919E-2</v>
      </c>
      <c r="Q75" s="5">
        <v>1.0029411764705882</v>
      </c>
      <c r="R75" s="5">
        <v>0.32</v>
      </c>
      <c r="W75" s="37">
        <v>1.0076470588235296</v>
      </c>
      <c r="X75" s="37">
        <v>1.3360000000000001</v>
      </c>
      <c r="Y75" s="127">
        <v>0.24577315956322643</v>
      </c>
      <c r="AA75" s="5">
        <f t="shared" ca="1" si="5"/>
        <v>0.11390168928004718</v>
      </c>
      <c r="AB75" s="127">
        <v>0.30252100840336132</v>
      </c>
      <c r="AC75" s="5">
        <f>AVERAGE(AB$2:AB75)</f>
        <v>94.39871085765138</v>
      </c>
      <c r="AD75" s="5">
        <f>GEOMEAN(AB$2:AB75)</f>
        <v>1.0625271117861821</v>
      </c>
    </row>
    <row r="76" spans="1:30" x14ac:dyDescent="0.25">
      <c r="B76" s="37">
        <v>46.5</v>
      </c>
      <c r="C76" s="37">
        <v>40</v>
      </c>
      <c r="D76" s="37">
        <f t="shared" si="6"/>
        <v>1.1625000000000001</v>
      </c>
      <c r="F76" s="5">
        <v>20</v>
      </c>
      <c r="G76" s="5">
        <v>14</v>
      </c>
      <c r="H76" s="5">
        <f t="shared" si="4"/>
        <v>0.16250000000000001</v>
      </c>
      <c r="I76" s="5">
        <f t="shared" si="7"/>
        <v>0.3022849462365591</v>
      </c>
      <c r="Q76" s="5">
        <v>8.754999999999999</v>
      </c>
      <c r="R76" s="5">
        <v>0.33300000000000002</v>
      </c>
      <c r="W76" s="37">
        <v>1.0076470588235296</v>
      </c>
      <c r="X76" s="37">
        <v>1.35</v>
      </c>
      <c r="Y76" s="127">
        <v>0.25359477124183</v>
      </c>
      <c r="AA76" s="5">
        <f t="shared" ca="1" si="5"/>
        <v>0.74874209315448892</v>
      </c>
      <c r="AB76" s="127">
        <v>793667.47280238068</v>
      </c>
      <c r="AC76" s="5">
        <f>AVERAGE(AB$2:AB76)</f>
        <v>10675.37303207796</v>
      </c>
      <c r="AD76" s="5">
        <f>GEOMEAN(AB$2:AB76)</f>
        <v>1.2724791293186131</v>
      </c>
    </row>
    <row r="77" spans="1:30" x14ac:dyDescent="0.25">
      <c r="B77" s="37">
        <v>47.85</v>
      </c>
      <c r="C77" s="37">
        <v>58.19</v>
      </c>
      <c r="D77" s="37">
        <f t="shared" si="6"/>
        <v>0.82230623818525528</v>
      </c>
      <c r="F77" s="5">
        <v>20</v>
      </c>
      <c r="G77" s="5">
        <v>14</v>
      </c>
      <c r="H77" s="5">
        <f t="shared" si="4"/>
        <v>0.17769376181474475</v>
      </c>
      <c r="I77" s="5">
        <f t="shared" si="7"/>
        <v>0.39378571583773314</v>
      </c>
      <c r="Q77" s="5">
        <v>-9.5000000000000001E-2</v>
      </c>
      <c r="R77" s="5">
        <v>0.34420000000000001</v>
      </c>
      <c r="W77" s="37">
        <v>1.0076470588235296</v>
      </c>
      <c r="X77" s="37">
        <v>1.39</v>
      </c>
      <c r="Y77" s="127">
        <v>0.27507405840033838</v>
      </c>
      <c r="AA77" s="5">
        <f t="shared" ca="1" si="5"/>
        <v>0.29022942172789234</v>
      </c>
      <c r="AB77" s="127">
        <v>2.043478260869565</v>
      </c>
      <c r="AC77" s="5">
        <f>AVERAGE(AB$2:AB77)</f>
        <v>10534.934485317208</v>
      </c>
      <c r="AD77" s="5">
        <f>GEOMEAN(AB$2:AB77)</f>
        <v>1.280434895960578</v>
      </c>
    </row>
    <row r="78" spans="1:30" x14ac:dyDescent="0.25">
      <c r="B78" s="37">
        <v>52065025</v>
      </c>
      <c r="C78" s="37">
        <v>36000000</v>
      </c>
      <c r="D78" s="37">
        <f t="shared" si="6"/>
        <v>1.4462506944444444</v>
      </c>
      <c r="F78" s="5">
        <v>20</v>
      </c>
      <c r="G78" s="5">
        <v>14</v>
      </c>
      <c r="H78" s="5">
        <f t="shared" si="4"/>
        <v>0.44625069444444443</v>
      </c>
      <c r="I78" s="5">
        <f t="shared" si="7"/>
        <v>0.7548076383813771</v>
      </c>
      <c r="Q78" s="5">
        <v>1.0029411764705882</v>
      </c>
      <c r="R78" s="5">
        <v>0.35</v>
      </c>
      <c r="W78" s="37">
        <v>76.071435714300719</v>
      </c>
      <c r="X78" s="37">
        <v>1.4</v>
      </c>
      <c r="Y78" s="127">
        <v>53.336739795929084</v>
      </c>
      <c r="AA78" s="5">
        <f t="shared" ca="1" si="5"/>
        <v>0.51701603728793277</v>
      </c>
      <c r="AB78" s="127">
        <v>0.7114583333333333</v>
      </c>
      <c r="AC78" s="5">
        <f>AVERAGE(AB$2:AB78)</f>
        <v>10398.126394057677</v>
      </c>
      <c r="AD78" s="5">
        <f>GEOMEAN(AB$2:AB78)</f>
        <v>1.2707002388059763</v>
      </c>
    </row>
    <row r="79" spans="1:30" x14ac:dyDescent="0.25">
      <c r="B79" s="37">
        <v>13.8</v>
      </c>
      <c r="C79" s="37">
        <v>5.69</v>
      </c>
      <c r="D79" s="37">
        <f t="shared" si="6"/>
        <v>2.4253075571177503</v>
      </c>
      <c r="F79" s="5">
        <v>20</v>
      </c>
      <c r="G79" s="5">
        <v>14</v>
      </c>
      <c r="H79" s="5">
        <f t="shared" si="4"/>
        <v>1.4253075571177503</v>
      </c>
      <c r="I79" s="5">
        <f t="shared" si="7"/>
        <v>2.01298871653804</v>
      </c>
      <c r="Q79" s="5">
        <v>12.5</v>
      </c>
      <c r="R79" s="5">
        <v>0.4</v>
      </c>
      <c r="W79" s="37">
        <v>1.3660000000000001</v>
      </c>
      <c r="X79" s="37">
        <v>1.42</v>
      </c>
      <c r="Y79" s="127">
        <v>3.8028169014084387E-2</v>
      </c>
      <c r="AA79" s="5">
        <f t="shared" ca="1" si="5"/>
        <v>0.37247055847924937</v>
      </c>
      <c r="AB79" s="127">
        <v>0.17265625000000001</v>
      </c>
      <c r="AC79" s="5">
        <f>AVERAGE(AB$2:AB79)</f>
        <v>10264.819294855013</v>
      </c>
      <c r="AD79" s="5">
        <f>GEOMEAN(AB$2:AB79)</f>
        <v>1.2385955388534104</v>
      </c>
    </row>
    <row r="80" spans="1:30" x14ac:dyDescent="0.25">
      <c r="B80" s="37">
        <v>2988</v>
      </c>
      <c r="C80" s="37">
        <v>2980</v>
      </c>
      <c r="D80" s="37">
        <f t="shared" si="6"/>
        <v>1.0026845637583892</v>
      </c>
      <c r="F80" s="5">
        <v>20</v>
      </c>
      <c r="G80" s="5">
        <v>14</v>
      </c>
      <c r="H80" s="5">
        <f t="shared" si="4"/>
        <v>2.6845637583892616E-3</v>
      </c>
      <c r="I80" s="5">
        <f t="shared" si="7"/>
        <v>5.3619399297413365E-3</v>
      </c>
      <c r="Q80" s="5">
        <v>0.44312499999999999</v>
      </c>
      <c r="R80" s="5">
        <v>0.41099999999999998</v>
      </c>
      <c r="W80" s="37">
        <v>1.0076470588235296</v>
      </c>
      <c r="X80" s="37">
        <v>1.4550000000000001</v>
      </c>
      <c r="Y80" s="127">
        <v>0.30745906610066698</v>
      </c>
      <c r="AA80" s="5">
        <f t="shared" ca="1" si="5"/>
        <v>0.78420746321725721</v>
      </c>
      <c r="AB80" s="127">
        <v>6.6666666666666666E-2</v>
      </c>
      <c r="AC80" s="5">
        <f>AVERAGE(AB$2:AB80)</f>
        <v>10134.885717283008</v>
      </c>
      <c r="AD80" s="5">
        <f>GEOMEAN(AB$2:AB80)</f>
        <v>1.1936196434404096</v>
      </c>
    </row>
    <row r="81" spans="1:30" x14ac:dyDescent="0.25">
      <c r="B81" s="37">
        <v>29.450000000000003</v>
      </c>
      <c r="C81" s="37">
        <v>51</v>
      </c>
      <c r="D81" s="37">
        <f t="shared" si="6"/>
        <v>0.57745098039215692</v>
      </c>
      <c r="F81" s="5">
        <v>20</v>
      </c>
      <c r="G81" s="5">
        <v>14</v>
      </c>
      <c r="H81" s="5">
        <f t="shared" si="4"/>
        <v>0.42254901960784308</v>
      </c>
      <c r="I81" s="5">
        <f t="shared" si="7"/>
        <v>1.1542977462631909</v>
      </c>
      <c r="Q81" s="5">
        <v>1.0029411764705882</v>
      </c>
      <c r="R81" s="5">
        <v>0.44</v>
      </c>
      <c r="W81" s="37">
        <v>3.3883333333333341</v>
      </c>
      <c r="X81" s="37">
        <v>1.46</v>
      </c>
      <c r="Y81" s="127">
        <v>1.3207762557077631</v>
      </c>
      <c r="AA81" s="5">
        <f t="shared" ca="1" si="5"/>
        <v>0.11152512511218848</v>
      </c>
      <c r="AB81" s="127">
        <v>2.6845637583892616E-3</v>
      </c>
      <c r="AC81" s="5">
        <f>AVERAGE(AB$2:AB81)</f>
        <v>10008.199679374018</v>
      </c>
      <c r="AD81" s="5">
        <f>GEOMEAN(AB$2:AB81)</f>
        <v>1.1060278289354297</v>
      </c>
    </row>
    <row r="82" spans="1:30" x14ac:dyDescent="0.25">
      <c r="B82" s="37">
        <v>45.099999999999994</v>
      </c>
      <c r="C82" s="37">
        <v>48</v>
      </c>
      <c r="D82" s="37">
        <f t="shared" si="6"/>
        <v>0.93958333333333321</v>
      </c>
      <c r="F82" s="5">
        <v>20</v>
      </c>
      <c r="G82" s="5">
        <v>14</v>
      </c>
      <c r="H82" s="5">
        <f t="shared" si="4"/>
        <v>6.0416666666666785E-2</v>
      </c>
      <c r="I82" s="5">
        <f t="shared" si="7"/>
        <v>0.12471821877309708</v>
      </c>
      <c r="Q82" s="5">
        <v>1.1462384615384615</v>
      </c>
      <c r="R82" s="5">
        <v>0.5</v>
      </c>
      <c r="W82" s="37">
        <v>1.0076470588235296</v>
      </c>
      <c r="X82" s="37">
        <v>1.4870000000000001</v>
      </c>
      <c r="Y82" s="127">
        <v>0.32236243522291225</v>
      </c>
      <c r="AA82" s="5">
        <f t="shared" ca="1" si="5"/>
        <v>0.47820830069063758</v>
      </c>
      <c r="AB82" s="127">
        <v>0.24896779521056969</v>
      </c>
      <c r="AC82" s="5">
        <f>AVERAGE(AB$2:AB82)</f>
        <v>9884.6447323174889</v>
      </c>
      <c r="AD82" s="5">
        <f>GEOMEAN(AB$2:AB82)</f>
        <v>1.0858521866327016</v>
      </c>
    </row>
    <row r="83" spans="1:30" x14ac:dyDescent="0.25">
      <c r="A83" s="120" t="s">
        <v>339</v>
      </c>
      <c r="B83" s="37">
        <v>13.357142857142856</v>
      </c>
      <c r="C83" s="37">
        <v>8</v>
      </c>
      <c r="D83" s="37">
        <f t="shared" si="6"/>
        <v>1.669642857142857</v>
      </c>
      <c r="E83" s="121">
        <f>(MAX(D83:D97)+MIN(D83:D97))/2 - AVERAGE(D82:D97)</f>
        <v>0.52364765188554574</v>
      </c>
      <c r="F83" s="5">
        <v>14</v>
      </c>
      <c r="G83" s="5">
        <v>15</v>
      </c>
      <c r="H83" s="5">
        <f t="shared" si="4"/>
        <v>0.66964285714285698</v>
      </c>
      <c r="I83" s="5">
        <f t="shared" si="7"/>
        <v>1.0707123758594346</v>
      </c>
      <c r="Q83" s="5">
        <v>2.0874047619047618</v>
      </c>
      <c r="R83" s="5">
        <v>0.61799999999999999</v>
      </c>
      <c r="W83" s="37">
        <v>5.2323076923076934</v>
      </c>
      <c r="X83" s="37">
        <v>1.49</v>
      </c>
      <c r="Y83" s="127">
        <v>2.5116159008776466</v>
      </c>
      <c r="AA83" s="5">
        <f t="shared" ca="1" si="5"/>
        <v>0.70218699348608871</v>
      </c>
      <c r="AB83" s="127">
        <v>0.11494873178629235</v>
      </c>
      <c r="AC83" s="5">
        <f>AVERAGE(AB$2:AB83)</f>
        <v>9764.1016861762</v>
      </c>
      <c r="AD83" s="5">
        <f>GEOMEAN(AB$2:AB83)</f>
        <v>1.0565187674145688</v>
      </c>
    </row>
    <row r="84" spans="1:30" x14ac:dyDescent="0.25">
      <c r="A84" s="120">
        <v>15</v>
      </c>
      <c r="B84" s="37">
        <v>14.571435714285714</v>
      </c>
      <c r="C84" s="37">
        <v>9.9</v>
      </c>
      <c r="D84" s="37">
        <f t="shared" si="6"/>
        <v>1.4718621933621934</v>
      </c>
      <c r="F84" s="5">
        <v>14</v>
      </c>
      <c r="G84" s="5">
        <v>15</v>
      </c>
      <c r="H84" s="5">
        <f t="shared" si="4"/>
        <v>0.47186219336219332</v>
      </c>
      <c r="I84" s="5">
        <f t="shared" si="7"/>
        <v>0.79245076170113038</v>
      </c>
      <c r="Q84" s="5">
        <v>0.48077076923076922</v>
      </c>
      <c r="R84" s="5">
        <v>0.65</v>
      </c>
      <c r="W84" s="37">
        <v>1.0076470588235296</v>
      </c>
      <c r="X84" s="37">
        <v>1.5</v>
      </c>
      <c r="Y84" s="127">
        <v>0.32823529411764696</v>
      </c>
      <c r="AA84" s="5">
        <f t="shared" ca="1" si="5"/>
        <v>7.5620658893967296E-2</v>
      </c>
      <c r="AB84" s="127">
        <v>0.14857142857142891</v>
      </c>
      <c r="AC84" s="5">
        <f>AVERAGE(AB$2:AB84)</f>
        <v>9646.4636968418909</v>
      </c>
      <c r="AD84" s="5">
        <f>GEOMEAN(AB$2:AB84)</f>
        <v>1.0318411784176156</v>
      </c>
    </row>
    <row r="85" spans="1:30" x14ac:dyDescent="0.25">
      <c r="A85" s="120" t="s">
        <v>489</v>
      </c>
      <c r="B85" s="37">
        <v>37.035000000000004</v>
      </c>
      <c r="C85" s="37">
        <v>47.2</v>
      </c>
      <c r="D85" s="37">
        <f t="shared" si="6"/>
        <v>0.78463983050847463</v>
      </c>
      <c r="E85" s="121">
        <f>AVERAGE(D82:D97)</f>
        <v>1.2816457154613929</v>
      </c>
      <c r="F85" s="5">
        <v>14</v>
      </c>
      <c r="G85" s="5">
        <v>15</v>
      </c>
      <c r="H85" s="5">
        <f t="shared" si="4"/>
        <v>0.21536016949152539</v>
      </c>
      <c r="I85" s="5">
        <f t="shared" si="7"/>
        <v>0.48983026534679741</v>
      </c>
      <c r="Q85" s="5">
        <v>0.62870000000000004</v>
      </c>
      <c r="R85" s="5">
        <v>0.65300000000000002</v>
      </c>
      <c r="W85" s="37">
        <v>3.8250000000000002</v>
      </c>
      <c r="X85" s="37">
        <v>1.53</v>
      </c>
      <c r="Y85" s="127">
        <v>1.5</v>
      </c>
      <c r="AA85" s="5">
        <f t="shared" ca="1" si="5"/>
        <v>0.16105509248771499</v>
      </c>
      <c r="AB85" s="127">
        <v>0.96765498652291115</v>
      </c>
      <c r="AC85" s="5">
        <f>AVERAGE(AB$2:AB85)</f>
        <v>9531.6363630102805</v>
      </c>
      <c r="AD85" s="5">
        <f>GEOMEAN(AB$2:AB85)</f>
        <v>1.0310525583402343</v>
      </c>
    </row>
    <row r="86" spans="1:30" x14ac:dyDescent="0.25">
      <c r="A86" s="120">
        <f>AVERAGE($H$83:$H$97)</f>
        <v>0.52101583705369692</v>
      </c>
      <c r="B86" s="37">
        <v>4.0435714285714282</v>
      </c>
      <c r="C86" s="37">
        <v>3.7</v>
      </c>
      <c r="D86" s="37">
        <f t="shared" si="6"/>
        <v>1.0928571428571427</v>
      </c>
      <c r="F86" s="5">
        <v>14</v>
      </c>
      <c r="G86" s="5">
        <v>15</v>
      </c>
      <c r="H86" s="5">
        <f t="shared" si="4"/>
        <v>9.2857142857142694E-2</v>
      </c>
      <c r="I86" s="5">
        <f t="shared" si="7"/>
        <v>0.17782446311858047</v>
      </c>
      <c r="Q86" s="5">
        <v>2.2457142857142851</v>
      </c>
      <c r="R86" s="5">
        <v>0.66</v>
      </c>
      <c r="W86" s="37">
        <v>1.0076470588235296</v>
      </c>
      <c r="X86" s="37">
        <v>1.5549999999999999</v>
      </c>
      <c r="Y86" s="127">
        <v>0.35199546056364656</v>
      </c>
      <c r="AA86" s="5">
        <f t="shared" ca="1" si="5"/>
        <v>0.89982503777769018</v>
      </c>
      <c r="AB86" s="127">
        <v>0.60517071799915689</v>
      </c>
      <c r="AC86" s="5">
        <f>AVERAGE(AB$2:AB86)</f>
        <v>9419.5065842774293</v>
      </c>
      <c r="AD86" s="5">
        <f>GEOMEAN(AB$2:AB86)</f>
        <v>1.0246095917581826</v>
      </c>
    </row>
    <row r="87" spans="1:30" x14ac:dyDescent="0.25">
      <c r="B87" s="37">
        <v>60.357142857142854</v>
      </c>
      <c r="C87" s="37">
        <v>95</v>
      </c>
      <c r="D87" s="37">
        <f t="shared" si="6"/>
        <v>0.63533834586466165</v>
      </c>
      <c r="F87" s="5">
        <v>14</v>
      </c>
      <c r="G87" s="5">
        <v>15</v>
      </c>
      <c r="H87" s="5">
        <f t="shared" si="4"/>
        <v>0.36466165413533835</v>
      </c>
      <c r="I87" s="5">
        <f t="shared" si="7"/>
        <v>0.93862615117675852</v>
      </c>
      <c r="Q87" s="5">
        <v>4.6999999999999993</v>
      </c>
      <c r="R87" s="5">
        <v>0.68</v>
      </c>
      <c r="W87" s="37">
        <v>1.0076470588235296</v>
      </c>
      <c r="X87" s="37">
        <v>1.575</v>
      </c>
      <c r="Y87" s="127">
        <v>0.36022408963585423</v>
      </c>
      <c r="AA87" s="5">
        <f t="shared" ca="1" si="5"/>
        <v>0.58567239730240794</v>
      </c>
      <c r="AB87" s="127">
        <v>0.85892857142857215</v>
      </c>
      <c r="AC87" s="5">
        <f>AVERAGE(AB$2:AB87)</f>
        <v>9309.9874254901515</v>
      </c>
      <c r="AD87" s="5">
        <f>GEOMEAN(AB$2:AB87)</f>
        <v>1.0225103285307038</v>
      </c>
    </row>
    <row r="88" spans="1:30" x14ac:dyDescent="0.25">
      <c r="B88" s="37">
        <v>1997.9999999999998</v>
      </c>
      <c r="C88" s="37">
        <v>1998</v>
      </c>
      <c r="D88" s="37">
        <f t="shared" si="6"/>
        <v>0.99999999999999989</v>
      </c>
      <c r="F88" s="5">
        <v>14</v>
      </c>
      <c r="G88" s="5">
        <v>15</v>
      </c>
      <c r="H88" s="5">
        <f t="shared" si="4"/>
        <v>1.13800638359976E-16</v>
      </c>
      <c r="I88" s="5">
        <f t="shared" si="7"/>
        <v>2.2760127671995201E-16</v>
      </c>
      <c r="Q88" s="5">
        <v>1.2439393636363636</v>
      </c>
      <c r="R88" s="5">
        <v>0.69</v>
      </c>
      <c r="W88" s="37">
        <v>1.0076470588235296</v>
      </c>
      <c r="X88" s="37">
        <v>1.6759999999999999</v>
      </c>
      <c r="Y88" s="127">
        <v>0.39877860452056707</v>
      </c>
      <c r="AA88" s="5">
        <f t="shared" ca="1" si="5"/>
        <v>0.16621919347528147</v>
      </c>
      <c r="AB88" s="127">
        <v>5.2147239263803546E-2</v>
      </c>
      <c r="AC88" s="5">
        <f>AVERAGE(AB$2:AB88)</f>
        <v>9202.9766751654279</v>
      </c>
      <c r="AD88" s="5">
        <f>GEOMEAN(AB$2:AB88)</f>
        <v>0.98812551351863598</v>
      </c>
    </row>
    <row r="89" spans="1:30" x14ac:dyDescent="0.25">
      <c r="B89" s="37">
        <v>52.35</v>
      </c>
      <c r="C89" s="37">
        <v>20.6</v>
      </c>
      <c r="D89" s="37">
        <f t="shared" si="6"/>
        <v>2.54126213592233</v>
      </c>
      <c r="F89" s="5">
        <v>14</v>
      </c>
      <c r="G89" s="5">
        <v>15</v>
      </c>
      <c r="H89" s="5">
        <f t="shared" si="4"/>
        <v>1.54126213592233</v>
      </c>
      <c r="I89" s="5">
        <f t="shared" si="7"/>
        <v>2.1477568828182232</v>
      </c>
      <c r="Q89" s="5">
        <v>0.60384615384615381</v>
      </c>
      <c r="R89" s="5">
        <v>0.7</v>
      </c>
      <c r="W89" s="37">
        <v>1.3999999999999997</v>
      </c>
      <c r="X89" s="37">
        <v>1.9</v>
      </c>
      <c r="Y89" s="127">
        <v>0.26315789473684226</v>
      </c>
      <c r="AA89" s="5">
        <f t="shared" ca="1" si="5"/>
        <v>0.41670376379360607</v>
      </c>
      <c r="AB89" s="127">
        <v>0.15208333333333324</v>
      </c>
      <c r="AC89" s="5">
        <f>AVERAGE(AB$2:AB89)</f>
        <v>9098.3991229855183</v>
      </c>
      <c r="AD89" s="5">
        <f>GEOMEAN(AB$2:AB89)</f>
        <v>0.96733419274120525</v>
      </c>
    </row>
    <row r="90" spans="1:30" x14ac:dyDescent="0.25">
      <c r="B90" s="37">
        <v>17.571428571428569</v>
      </c>
      <c r="C90" s="37">
        <v>20</v>
      </c>
      <c r="D90" s="37">
        <f t="shared" si="6"/>
        <v>0.87857142857142845</v>
      </c>
      <c r="F90" s="5">
        <v>14</v>
      </c>
      <c r="G90" s="5">
        <v>15</v>
      </c>
      <c r="H90" s="5">
        <f t="shared" si="4"/>
        <v>0.12142857142857152</v>
      </c>
      <c r="I90" s="5">
        <f t="shared" si="7"/>
        <v>0.25963995354239278</v>
      </c>
      <c r="Q90" s="5">
        <v>4.3729090909090909</v>
      </c>
      <c r="R90" s="5">
        <v>0.7</v>
      </c>
      <c r="W90" s="37">
        <v>4.1754999999999995</v>
      </c>
      <c r="X90" s="37">
        <v>1.9</v>
      </c>
      <c r="Y90" s="127">
        <v>1.1976315789473684</v>
      </c>
      <c r="AA90" s="5">
        <f t="shared" ca="1" si="5"/>
        <v>0.43962646472162437</v>
      </c>
      <c r="AB90" s="127">
        <v>0.32600732600732596</v>
      </c>
      <c r="AC90" s="5">
        <f>AVERAGE(AB$2:AB90)</f>
        <v>8996.1735823601302</v>
      </c>
      <c r="AD90" s="5">
        <f>GEOMEAN(AB$2:AB90)</f>
        <v>0.95558482648542675</v>
      </c>
    </row>
    <row r="91" spans="1:30" x14ac:dyDescent="0.25">
      <c r="B91" s="37">
        <v>10.428571428571429</v>
      </c>
      <c r="C91" s="37">
        <v>5.3</v>
      </c>
      <c r="D91" s="37">
        <f t="shared" si="6"/>
        <v>1.9676549865229112</v>
      </c>
      <c r="F91" s="5">
        <v>14</v>
      </c>
      <c r="G91" s="5">
        <v>15</v>
      </c>
      <c r="H91" s="5">
        <f t="shared" si="4"/>
        <v>0.96765498652291115</v>
      </c>
      <c r="I91" s="5">
        <f t="shared" si="7"/>
        <v>1.4594358084407193</v>
      </c>
      <c r="Q91" s="5">
        <v>0.47500002083333337</v>
      </c>
      <c r="R91" s="5">
        <v>0.82</v>
      </c>
      <c r="W91" s="37">
        <v>2.5</v>
      </c>
      <c r="X91" s="37">
        <v>2</v>
      </c>
      <c r="Y91" s="127">
        <v>0.25</v>
      </c>
      <c r="AA91" s="5">
        <f t="shared" ca="1" si="5"/>
        <v>0.22809532969350399</v>
      </c>
      <c r="AB91" s="127">
        <v>2.6193964765393343</v>
      </c>
      <c r="AC91" s="5">
        <f>AVERAGE(AB$2:AB91)</f>
        <v>8896.2452025169787</v>
      </c>
      <c r="AD91" s="5">
        <f>GEOMEAN(AB$2:AB91)</f>
        <v>0.9663515689729143</v>
      </c>
    </row>
    <row r="92" spans="1:30" x14ac:dyDescent="0.25">
      <c r="B92" s="37">
        <v>9.6428571428571423</v>
      </c>
      <c r="C92" s="37">
        <v>3.2</v>
      </c>
      <c r="D92" s="37">
        <f t="shared" si="6"/>
        <v>3.0133928571428568</v>
      </c>
      <c r="F92" s="5">
        <v>14</v>
      </c>
      <c r="G92" s="5">
        <v>15</v>
      </c>
      <c r="H92" s="5">
        <f t="shared" si="4"/>
        <v>2.0133928571428568</v>
      </c>
      <c r="I92" s="5">
        <f t="shared" si="7"/>
        <v>2.6815410052910051</v>
      </c>
      <c r="Q92" s="5">
        <v>1.0058823529411764</v>
      </c>
      <c r="R92" s="5">
        <v>0.88</v>
      </c>
      <c r="W92" s="37">
        <v>12.166666666666666</v>
      </c>
      <c r="X92" s="37">
        <v>2</v>
      </c>
      <c r="Y92" s="127">
        <v>5.083333333333333</v>
      </c>
      <c r="AA92" s="5">
        <f t="shared" ca="1" si="5"/>
        <v>0.53945243067038651</v>
      </c>
      <c r="AB92" s="127">
        <v>0.11026016443293166</v>
      </c>
      <c r="AC92" s="5">
        <f>AVERAGE(AB$2:AB92)</f>
        <v>8798.4854778757435</v>
      </c>
      <c r="AD92" s="5">
        <f>GEOMEAN(AB$2:AB92)</f>
        <v>0.94357327962035054</v>
      </c>
    </row>
    <row r="93" spans="1:30" x14ac:dyDescent="0.25">
      <c r="B93" s="37">
        <v>3.7286428571428578</v>
      </c>
      <c r="C93" s="37">
        <v>3.2</v>
      </c>
      <c r="D93" s="37">
        <f t="shared" si="6"/>
        <v>1.1652008928571429</v>
      </c>
      <c r="F93" s="5">
        <v>14</v>
      </c>
      <c r="G93" s="5">
        <v>15</v>
      </c>
      <c r="H93" s="5">
        <f t="shared" si="4"/>
        <v>0.16520089285714301</v>
      </c>
      <c r="I93" s="5">
        <f t="shared" si="7"/>
        <v>0.30697978598179587</v>
      </c>
      <c r="Q93" s="5">
        <v>1.0058823529411764</v>
      </c>
      <c r="R93" s="5">
        <v>0.89</v>
      </c>
      <c r="W93" s="37">
        <v>3.7178571428571443</v>
      </c>
      <c r="X93" s="37">
        <v>2</v>
      </c>
      <c r="Y93" s="127">
        <v>0.85892857142857215</v>
      </c>
      <c r="AA93" s="5">
        <f t="shared" ca="1" si="5"/>
        <v>0.53154471768888645</v>
      </c>
      <c r="AB93" s="127">
        <v>4.8491918013664197E-2</v>
      </c>
      <c r="AC93" s="5">
        <f>AVERAGE(AB$2:AB93)</f>
        <v>8702.8502932457668</v>
      </c>
      <c r="AD93" s="5">
        <f>GEOMEAN(AB$2:AB93)</f>
        <v>0.91361581598342911</v>
      </c>
    </row>
    <row r="94" spans="1:30" x14ac:dyDescent="0.25">
      <c r="B94" s="37">
        <v>12.564285714285715</v>
      </c>
      <c r="C94" s="37">
        <v>9.9</v>
      </c>
      <c r="D94" s="37">
        <f t="shared" si="6"/>
        <v>1.2691197691197691</v>
      </c>
      <c r="F94" s="5">
        <v>14</v>
      </c>
      <c r="G94" s="5">
        <v>15</v>
      </c>
      <c r="H94" s="5">
        <f t="shared" si="4"/>
        <v>0.26911976911976915</v>
      </c>
      <c r="I94" s="5">
        <f t="shared" si="7"/>
        <v>0.48117207156433994</v>
      </c>
      <c r="Q94" s="5">
        <v>1.0076470588235296</v>
      </c>
      <c r="R94" s="5">
        <v>0.92</v>
      </c>
      <c r="W94" s="37">
        <v>17.285721428571428</v>
      </c>
      <c r="X94" s="37">
        <v>2</v>
      </c>
      <c r="Y94" s="127">
        <v>7.6428607142857139</v>
      </c>
      <c r="AA94" s="5">
        <f t="shared" ca="1" si="5"/>
        <v>0.97364739014679336</v>
      </c>
      <c r="AB94" s="127">
        <v>0.38597904915390785</v>
      </c>
      <c r="AC94" s="5">
        <f>AVERAGE(AB$2:AB94)</f>
        <v>8609.2754081468793</v>
      </c>
      <c r="AD94" s="5">
        <f>GEOMEAN(AB$2:AB94)</f>
        <v>0.90519043174183111</v>
      </c>
    </row>
    <row r="95" spans="1:30" x14ac:dyDescent="0.25">
      <c r="B95" s="37">
        <v>1.6721428571428572</v>
      </c>
      <c r="C95" s="37">
        <v>2.8</v>
      </c>
      <c r="D95" s="37">
        <f t="shared" si="6"/>
        <v>0.59719387755102049</v>
      </c>
      <c r="F95" s="5">
        <v>14</v>
      </c>
      <c r="G95" s="5">
        <v>15</v>
      </c>
      <c r="H95" s="5">
        <f t="shared" si="4"/>
        <v>0.40280612244897956</v>
      </c>
      <c r="I95" s="5">
        <f t="shared" si="7"/>
        <v>1.0773042001935331</v>
      </c>
      <c r="Q95" s="5">
        <v>26.61538461538461</v>
      </c>
      <c r="R95" s="5">
        <v>0.93300000000000005</v>
      </c>
      <c r="W95" s="37">
        <v>248</v>
      </c>
      <c r="X95" s="37">
        <v>2</v>
      </c>
      <c r="Y95" s="127">
        <v>123</v>
      </c>
      <c r="AA95" s="5">
        <f t="shared" ca="1" si="5"/>
        <v>0.77749430471901382</v>
      </c>
      <c r="AB95" s="127">
        <v>9.7615317667536985</v>
      </c>
      <c r="AC95" s="5">
        <f>AVERAGE(AB$2:AB95)</f>
        <v>8517.7912179726227</v>
      </c>
      <c r="AD95" s="5">
        <f>GEOMEAN(AB$2:AB95)</f>
        <v>0.92838252008131172</v>
      </c>
    </row>
    <row r="96" spans="1:30" x14ac:dyDescent="0.25">
      <c r="B96" s="37">
        <v>64.964285714285722</v>
      </c>
      <c r="C96" s="37">
        <v>86.5</v>
      </c>
      <c r="D96" s="37">
        <f t="shared" si="6"/>
        <v>0.75103220478943034</v>
      </c>
      <c r="F96" s="5">
        <v>14</v>
      </c>
      <c r="G96" s="5">
        <v>15</v>
      </c>
      <c r="H96" s="5">
        <f t="shared" si="4"/>
        <v>0.24896779521056969</v>
      </c>
      <c r="I96" s="5">
        <f t="shared" si="7"/>
        <v>0.5804686198394865</v>
      </c>
      <c r="Q96" s="5">
        <v>0.96470588235294141</v>
      </c>
      <c r="R96" s="5">
        <v>0.94</v>
      </c>
      <c r="W96" s="37">
        <v>0.29311692307692305</v>
      </c>
      <c r="X96" s="37">
        <v>2</v>
      </c>
      <c r="Y96" s="127">
        <v>0.85344153846153847</v>
      </c>
      <c r="AA96" s="5">
        <f t="shared" ca="1" si="5"/>
        <v>0.52973882874538947</v>
      </c>
      <c r="AB96" s="127">
        <v>0.14833925449726509</v>
      </c>
      <c r="AC96" s="5">
        <f>AVERAGE(AB$2:AB96)</f>
        <v>8428.1318192492745</v>
      </c>
      <c r="AD96" s="5">
        <f>GEOMEAN(AB$2:AB96)</f>
        <v>0.91063230079815549</v>
      </c>
    </row>
    <row r="97" spans="1:30" x14ac:dyDescent="0.25">
      <c r="B97" s="37">
        <v>63.785714285714285</v>
      </c>
      <c r="C97" s="37">
        <v>87.5</v>
      </c>
      <c r="D97" s="37">
        <f t="shared" si="6"/>
        <v>0.72897959183673466</v>
      </c>
      <c r="F97" s="5">
        <v>14</v>
      </c>
      <c r="G97" s="5">
        <v>15</v>
      </c>
      <c r="H97" s="5">
        <f t="shared" si="4"/>
        <v>0.27102040816326534</v>
      </c>
      <c r="I97" s="5">
        <f t="shared" si="7"/>
        <v>0.64280092328084648</v>
      </c>
      <c r="Q97" s="5">
        <v>1.0058823529411764</v>
      </c>
      <c r="R97" s="5">
        <v>0.95</v>
      </c>
      <c r="W97" s="37">
        <v>4.6161538461538472</v>
      </c>
      <c r="X97" s="37">
        <v>2.17</v>
      </c>
      <c r="Y97" s="127">
        <v>1.1272598369372568</v>
      </c>
      <c r="AA97" s="5">
        <f t="shared" ca="1" si="5"/>
        <v>0.67585304257463552</v>
      </c>
      <c r="AB97" s="127">
        <v>0.26780626780626765</v>
      </c>
      <c r="AC97" s="5">
        <f>AVERAGE(AB$2:AB97)</f>
        <v>8340.3415691140508</v>
      </c>
      <c r="AD97" s="5">
        <f>GEOMEAN(AB$2:AB97)</f>
        <v>0.8990966100804807</v>
      </c>
    </row>
    <row r="98" spans="1:30" x14ac:dyDescent="0.25">
      <c r="A98" s="120" t="s">
        <v>263</v>
      </c>
      <c r="B98" s="37">
        <v>1.3660000000000001</v>
      </c>
      <c r="C98" s="37">
        <v>1.42</v>
      </c>
      <c r="D98" s="37">
        <f t="shared" si="6"/>
        <v>0.96197183098591565</v>
      </c>
      <c r="E98" s="121">
        <f>(MAX(D98:D112)+MIN(D98:D112))/2 - AVERAGE(D97:D112)</f>
        <v>2.1197985216589625</v>
      </c>
      <c r="F98" s="5">
        <v>10</v>
      </c>
      <c r="G98" s="5">
        <v>15</v>
      </c>
      <c r="H98" s="5">
        <f t="shared" si="4"/>
        <v>3.8028169014084387E-2</v>
      </c>
      <c r="I98" s="5">
        <f t="shared" si="7"/>
        <v>7.7559647784216035E-2</v>
      </c>
      <c r="Q98" s="5">
        <v>1.0076470588235296</v>
      </c>
      <c r="R98" s="5">
        <v>0.97</v>
      </c>
      <c r="W98" s="37">
        <v>7.1510416666666652</v>
      </c>
      <c r="X98" s="37">
        <v>2.2599999999999998</v>
      </c>
      <c r="Y98" s="127">
        <v>2.1641777286135691</v>
      </c>
      <c r="AA98" s="5">
        <f t="shared" ca="1" si="5"/>
        <v>0.16781440367329847</v>
      </c>
      <c r="AB98" s="127">
        <v>11.003343191462003</v>
      </c>
      <c r="AC98" s="5">
        <f>AVERAGE(AB$2:AB98)</f>
        <v>8254.4721028674267</v>
      </c>
      <c r="AD98" s="5">
        <f>GEOMEAN(AB$2:AB98)</f>
        <v>0.92261380986700359</v>
      </c>
    </row>
    <row r="99" spans="1:30" x14ac:dyDescent="0.25">
      <c r="A99" s="120">
        <v>15</v>
      </c>
      <c r="B99" s="37">
        <v>0.16400000000000001</v>
      </c>
      <c r="C99" s="37">
        <v>9.1999999999999998E-2</v>
      </c>
      <c r="D99" s="37">
        <f t="shared" si="6"/>
        <v>1.7826086956521741</v>
      </c>
      <c r="F99" s="5">
        <v>10</v>
      </c>
      <c r="G99" s="5">
        <v>15</v>
      </c>
      <c r="H99" s="5">
        <f t="shared" si="4"/>
        <v>0.78260869565217406</v>
      </c>
      <c r="I99" s="5">
        <f t="shared" si="7"/>
        <v>1.2216330858960767</v>
      </c>
      <c r="Q99" s="5">
        <v>1.0076470588235296</v>
      </c>
      <c r="R99" s="5">
        <v>0.97970000000000002</v>
      </c>
      <c r="W99" s="37">
        <v>1.4785714285714284</v>
      </c>
      <c r="X99" s="37">
        <v>2.4</v>
      </c>
      <c r="Y99" s="127">
        <v>0.38392857142857145</v>
      </c>
      <c r="AA99" s="5">
        <f t="shared" ca="1" si="5"/>
        <v>0.61428835388721081</v>
      </c>
      <c r="AB99" s="127">
        <v>0.65646258503401322</v>
      </c>
      <c r="AC99" s="5">
        <f>AVERAGE(AB$2:AB99)</f>
        <v>8170.2494942931162</v>
      </c>
      <c r="AD99" s="5">
        <f>GEOMEAN(AB$2:AB99)</f>
        <v>0.91941521389962055</v>
      </c>
    </row>
    <row r="100" spans="1:30" x14ac:dyDescent="0.25">
      <c r="A100" s="120" t="s">
        <v>489</v>
      </c>
      <c r="B100" s="37">
        <v>0.62870000000000004</v>
      </c>
      <c r="C100" s="37">
        <v>0.65300000000000002</v>
      </c>
      <c r="D100" s="37">
        <f t="shared" si="6"/>
        <v>0.96278713629402757</v>
      </c>
      <c r="F100" s="5">
        <v>10</v>
      </c>
      <c r="G100" s="5">
        <v>15</v>
      </c>
      <c r="H100" s="5">
        <f t="shared" si="4"/>
        <v>3.7212863705972418E-2</v>
      </c>
      <c r="I100" s="5">
        <f t="shared" si="7"/>
        <v>7.5864048690861857E-2</v>
      </c>
      <c r="Q100" s="5">
        <v>0.96470588235294141</v>
      </c>
      <c r="R100" s="5">
        <v>0.99</v>
      </c>
      <c r="W100" s="37">
        <v>2.4370967741935483</v>
      </c>
      <c r="X100" s="37">
        <v>2.44</v>
      </c>
      <c r="Y100" s="127">
        <v>1.1898466419883759E-3</v>
      </c>
      <c r="AA100" s="5">
        <f t="shared" ca="1" si="5"/>
        <v>0.6529650303593475</v>
      </c>
      <c r="AB100" s="127">
        <v>3.309801269162397</v>
      </c>
      <c r="AC100" s="5">
        <f>AVERAGE(AB$2:AB100)</f>
        <v>8087.7551539595415</v>
      </c>
      <c r="AD100" s="5">
        <f>GEOMEAN(AB$2:AB100)</f>
        <v>0.93138830233362002</v>
      </c>
    </row>
    <row r="101" spans="1:30" x14ac:dyDescent="0.25">
      <c r="A101" s="120">
        <f>AVERAGE($H$98:$H$112)</f>
        <v>1.0529714000227701</v>
      </c>
      <c r="B101" s="37">
        <v>0.26809999999999995</v>
      </c>
      <c r="C101" s="37">
        <v>0.27400000000000002</v>
      </c>
      <c r="D101" s="37">
        <f t="shared" si="6"/>
        <v>0.97846715328467126</v>
      </c>
      <c r="F101" s="5">
        <v>10</v>
      </c>
      <c r="G101" s="5">
        <v>15</v>
      </c>
      <c r="H101" s="5">
        <f t="shared" si="4"/>
        <v>2.1532846715328728E-2</v>
      </c>
      <c r="I101" s="5">
        <f t="shared" si="7"/>
        <v>4.3539560628048132E-2</v>
      </c>
      <c r="Q101" s="5">
        <v>1.0076470588235296</v>
      </c>
      <c r="R101" s="5">
        <v>0.99250000000000005</v>
      </c>
      <c r="W101" s="37">
        <v>6.9999999999999991</v>
      </c>
      <c r="X101" s="37">
        <v>2.5</v>
      </c>
      <c r="Y101" s="127">
        <v>1.7999999999999996</v>
      </c>
      <c r="AA101" s="5">
        <f t="shared" ca="1" si="5"/>
        <v>0.51821063011184521</v>
      </c>
      <c r="AB101" s="127">
        <v>0.48042328042328042</v>
      </c>
      <c r="AC101" s="5">
        <f>AVERAGE(AB$2:AB101)</f>
        <v>8006.8824066527504</v>
      </c>
      <c r="AD101" s="5">
        <f>GEOMEAN(AB$2:AB101)</f>
        <v>0.92524279488102124</v>
      </c>
    </row>
    <row r="102" spans="1:30" x14ac:dyDescent="0.25">
      <c r="B102" s="37">
        <v>76.900000000000006</v>
      </c>
      <c r="C102" s="37">
        <v>98</v>
      </c>
      <c r="D102" s="37">
        <f t="shared" si="6"/>
        <v>0.78469387755102049</v>
      </c>
      <c r="F102" s="5">
        <v>10</v>
      </c>
      <c r="G102" s="5">
        <v>15</v>
      </c>
      <c r="H102" s="5">
        <f t="shared" si="4"/>
        <v>0.21530612244897954</v>
      </c>
      <c r="I102" s="5">
        <f t="shared" si="7"/>
        <v>0.48968843714338772</v>
      </c>
      <c r="Q102" s="5">
        <v>3.545454545454545</v>
      </c>
      <c r="R102" s="5">
        <v>1</v>
      </c>
      <c r="W102" s="37">
        <v>3.0015384615384617</v>
      </c>
      <c r="X102" s="37">
        <v>2.5299999999999998</v>
      </c>
      <c r="Y102" s="127">
        <v>0.18637883855275175</v>
      </c>
      <c r="AA102" s="5">
        <f t="shared" ca="1" si="5"/>
        <v>0.49960786694267079</v>
      </c>
      <c r="AB102" s="127">
        <v>0.89054001554001549</v>
      </c>
      <c r="AC102" s="5">
        <f>AVERAGE(AB$2:AB102)</f>
        <v>7927.6151604484212</v>
      </c>
      <c r="AD102" s="5">
        <f>GEOMEAN(AB$2:AB102)</f>
        <v>0.92489265999024073</v>
      </c>
    </row>
    <row r="103" spans="1:30" x14ac:dyDescent="0.25">
      <c r="B103" s="37">
        <v>37.549999999999997</v>
      </c>
      <c r="C103" s="37">
        <v>84.4</v>
      </c>
      <c r="D103" s="37">
        <f t="shared" si="6"/>
        <v>0.4449052132701421</v>
      </c>
      <c r="F103" s="5">
        <v>10</v>
      </c>
      <c r="G103" s="5">
        <v>15</v>
      </c>
      <c r="H103" s="5">
        <f t="shared" si="4"/>
        <v>0.5550947867298579</v>
      </c>
      <c r="I103" s="5">
        <f t="shared" si="7"/>
        <v>1.8027645603650113</v>
      </c>
      <c r="Q103" s="5">
        <v>75.266666666666666</v>
      </c>
      <c r="R103" s="5">
        <v>1</v>
      </c>
      <c r="W103" s="37">
        <v>19.100000000000001</v>
      </c>
      <c r="X103" s="37">
        <v>2.59</v>
      </c>
      <c r="Y103" s="127">
        <v>6.3745173745173753</v>
      </c>
      <c r="AA103" s="5">
        <f t="shared" ca="1" si="5"/>
        <v>2.6485670377481618E-2</v>
      </c>
      <c r="AB103" s="127">
        <v>2.9416909620991252</v>
      </c>
      <c r="AC103" s="5">
        <f>AVERAGE(AB$2:AB103)</f>
        <v>7849.9222832965943</v>
      </c>
      <c r="AD103" s="5">
        <f>GEOMEAN(AB$2:AB103)</f>
        <v>0.93544414158111855</v>
      </c>
    </row>
    <row r="104" spans="1:30" x14ac:dyDescent="0.25">
      <c r="B104" s="37">
        <v>61.800000000000004</v>
      </c>
      <c r="C104" s="37">
        <v>76.11</v>
      </c>
      <c r="D104" s="37">
        <f t="shared" si="6"/>
        <v>0.81198265668111946</v>
      </c>
      <c r="F104" s="5">
        <v>10</v>
      </c>
      <c r="G104" s="5">
        <v>15</v>
      </c>
      <c r="H104" s="5">
        <f t="shared" si="4"/>
        <v>0.18801734331888051</v>
      </c>
      <c r="I104" s="5">
        <f t="shared" si="7"/>
        <v>0.41957074137713285</v>
      </c>
      <c r="Q104" s="5">
        <v>1.0076470588235296</v>
      </c>
      <c r="R104" s="5">
        <v>1</v>
      </c>
      <c r="W104" s="37">
        <v>48.5</v>
      </c>
      <c r="X104" s="37">
        <v>2.7</v>
      </c>
      <c r="Y104" s="127">
        <v>16.962962962962962</v>
      </c>
      <c r="AA104" s="5">
        <f t="shared" ca="1" si="5"/>
        <v>0.81795410793356549</v>
      </c>
      <c r="AB104" s="127">
        <v>8771944.8969736844</v>
      </c>
      <c r="AC104" s="5">
        <f>AVERAGE(AB$2:AB104)</f>
        <v>92938.223008446002</v>
      </c>
      <c r="AD104" s="5">
        <f>GEOMEAN(AB$2:AB104)</f>
        <v>1.0932209292536579</v>
      </c>
    </row>
    <row r="105" spans="1:30" x14ac:dyDescent="0.25">
      <c r="B105" s="37">
        <v>19.100000000000001</v>
      </c>
      <c r="C105" s="37">
        <v>2.59</v>
      </c>
      <c r="D105" s="37">
        <f t="shared" si="6"/>
        <v>7.3745173745173753</v>
      </c>
      <c r="F105" s="5">
        <v>10</v>
      </c>
      <c r="G105" s="5">
        <v>15</v>
      </c>
      <c r="H105" s="5">
        <f t="shared" si="4"/>
        <v>6.3745173745173753</v>
      </c>
      <c r="I105" s="5">
        <f t="shared" si="7"/>
        <v>7.2389152802765375</v>
      </c>
      <c r="Q105" s="5">
        <v>1.0058823529411764</v>
      </c>
      <c r="R105" s="5">
        <v>1.01</v>
      </c>
      <c r="W105" s="37">
        <v>1.6721428571428572</v>
      </c>
      <c r="X105" s="37">
        <v>2.8</v>
      </c>
      <c r="Y105" s="127">
        <v>0.40280612244897956</v>
      </c>
      <c r="AA105" s="5">
        <f t="shared" ca="1" si="5"/>
        <v>0.29616140115557787</v>
      </c>
      <c r="AB105" s="127">
        <v>0.16029411764705867</v>
      </c>
      <c r="AC105" s="5">
        <f>AVERAGE(AB$2:AB105)</f>
        <v>92044.58779003899</v>
      </c>
      <c r="AD105" s="5">
        <f>GEOMEAN(AB$2:AB105)</f>
        <v>1.0732248563395266</v>
      </c>
    </row>
    <row r="106" spans="1:30" x14ac:dyDescent="0.25">
      <c r="B106" s="37">
        <v>33.1</v>
      </c>
      <c r="C106" s="37">
        <v>34.700000000000003</v>
      </c>
      <c r="D106" s="37">
        <f t="shared" si="6"/>
        <v>0.95389048991354464</v>
      </c>
      <c r="F106" s="5">
        <v>10</v>
      </c>
      <c r="G106" s="5">
        <v>15</v>
      </c>
      <c r="H106" s="5">
        <f t="shared" si="4"/>
        <v>4.610951008645537E-2</v>
      </c>
      <c r="I106" s="5">
        <f t="shared" si="7"/>
        <v>9.4447878666515828E-2</v>
      </c>
      <c r="Q106" s="5">
        <v>1.0058823529411764</v>
      </c>
      <c r="R106" s="5">
        <v>1.01</v>
      </c>
      <c r="W106" s="37">
        <v>44.5</v>
      </c>
      <c r="X106" s="37">
        <v>2.8</v>
      </c>
      <c r="Y106" s="127">
        <v>14.892857142857144</v>
      </c>
      <c r="AA106" s="5">
        <f t="shared" ca="1" si="5"/>
        <v>0.21263229035739672</v>
      </c>
      <c r="AB106" s="127">
        <v>6.7073170731707321E-2</v>
      </c>
      <c r="AC106" s="5">
        <f>AVERAGE(AB$2:AB106)</f>
        <v>91167.973307021195</v>
      </c>
      <c r="AD106" s="5">
        <f>GEOMEAN(AB$2:AB106)</f>
        <v>1.0452560852654953</v>
      </c>
    </row>
    <row r="107" spans="1:30" x14ac:dyDescent="0.25">
      <c r="B107" s="37">
        <v>10.3</v>
      </c>
      <c r="C107" s="37">
        <v>10.6</v>
      </c>
      <c r="D107" s="37">
        <f t="shared" si="6"/>
        <v>0.97169811320754729</v>
      </c>
      <c r="F107" s="5">
        <v>10</v>
      </c>
      <c r="G107" s="5">
        <v>15</v>
      </c>
      <c r="H107" s="5">
        <f t="shared" si="4"/>
        <v>2.830188679245273E-2</v>
      </c>
      <c r="I107" s="5">
        <f t="shared" si="7"/>
        <v>5.7428100384685633E-2</v>
      </c>
      <c r="Q107" s="5">
        <v>1.0058823529411764</v>
      </c>
      <c r="R107" s="5">
        <v>1.02</v>
      </c>
      <c r="W107" s="37">
        <v>105.51041666666664</v>
      </c>
      <c r="X107" s="37">
        <v>3</v>
      </c>
      <c r="Y107" s="127">
        <v>34.170138888888879</v>
      </c>
      <c r="AA107" s="5">
        <f t="shared" ca="1" si="5"/>
        <v>0.97079872354249641</v>
      </c>
      <c r="AB107" s="127">
        <v>5.357142857142861E-2</v>
      </c>
      <c r="AC107" s="5">
        <f>AVERAGE(AB$2:AB107)</f>
        <v>90307.898592534475</v>
      </c>
      <c r="AD107" s="5">
        <f>GEOMEAN(AB$2:AB107)</f>
        <v>1.0163660795452809</v>
      </c>
    </row>
    <row r="108" spans="1:30" x14ac:dyDescent="0.25">
      <c r="B108" s="37">
        <v>17.25</v>
      </c>
      <c r="C108" s="37">
        <v>11.93</v>
      </c>
      <c r="D108" s="37">
        <f t="shared" si="6"/>
        <v>1.44593461860855</v>
      </c>
      <c r="F108" s="5">
        <v>10</v>
      </c>
      <c r="G108" s="5">
        <v>15</v>
      </c>
      <c r="H108" s="5">
        <f t="shared" si="4"/>
        <v>0.44593461860854988</v>
      </c>
      <c r="I108" s="5">
        <f t="shared" si="7"/>
        <v>0.7543404157099991</v>
      </c>
      <c r="Q108" s="5">
        <v>1.0058823529411764</v>
      </c>
      <c r="R108" s="5">
        <v>1.03</v>
      </c>
      <c r="W108" s="37">
        <v>37.6</v>
      </c>
      <c r="X108" s="37">
        <v>3</v>
      </c>
      <c r="Y108" s="127">
        <v>11.533333333333333</v>
      </c>
      <c r="AA108" s="5">
        <f t="shared" ca="1" si="5"/>
        <v>0.83021876699829189</v>
      </c>
      <c r="AB108" s="127">
        <v>1.1272598369372568</v>
      </c>
      <c r="AC108" s="5">
        <f>AVERAGE(AB$2:AB108)</f>
        <v>89463.910075406471</v>
      </c>
      <c r="AD108" s="5">
        <f>GEOMEAN(AB$2:AB108)</f>
        <v>1.0173502096630589</v>
      </c>
    </row>
    <row r="109" spans="1:30" x14ac:dyDescent="0.25">
      <c r="B109" s="37">
        <v>4.6999999999999993</v>
      </c>
      <c r="C109" s="37">
        <v>0.68</v>
      </c>
      <c r="D109" s="37">
        <f t="shared" si="6"/>
        <v>6.9117647058823515</v>
      </c>
      <c r="F109" s="5">
        <v>10</v>
      </c>
      <c r="G109" s="5">
        <v>15</v>
      </c>
      <c r="H109" s="5">
        <f t="shared" si="4"/>
        <v>5.9117647058823515</v>
      </c>
      <c r="I109" s="5">
        <f t="shared" si="7"/>
        <v>6.7670838548185213</v>
      </c>
      <c r="Q109" s="5">
        <v>1.0076470588235296</v>
      </c>
      <c r="R109" s="5">
        <v>1.0589999999999999</v>
      </c>
      <c r="W109" s="37">
        <v>17.904761904761905</v>
      </c>
      <c r="X109" s="37">
        <v>3</v>
      </c>
      <c r="Y109" s="127">
        <v>4.9682539682539684</v>
      </c>
      <c r="AA109" s="5">
        <f t="shared" ca="1" si="5"/>
        <v>0.11044753616248515</v>
      </c>
      <c r="AB109" s="127">
        <v>0.20529100529100536</v>
      </c>
      <c r="AC109" s="5">
        <f>AVERAGE(AB$2:AB109)</f>
        <v>88635.542438513861</v>
      </c>
      <c r="AD109" s="5">
        <f>GEOMEAN(AB$2:AB109)</f>
        <v>1.002384546539417</v>
      </c>
    </row>
    <row r="110" spans="1:30" x14ac:dyDescent="0.25">
      <c r="B110" s="37">
        <v>53</v>
      </c>
      <c r="C110" s="37">
        <v>65.23</v>
      </c>
      <c r="D110" s="37">
        <f t="shared" si="6"/>
        <v>0.81250958148091368</v>
      </c>
      <c r="F110" s="5">
        <v>10</v>
      </c>
      <c r="G110" s="5">
        <v>15</v>
      </c>
      <c r="H110" s="5">
        <f t="shared" si="4"/>
        <v>0.18749041851908635</v>
      </c>
      <c r="I110" s="5">
        <f t="shared" si="7"/>
        <v>0.41824513550021847</v>
      </c>
      <c r="Q110" s="5">
        <v>0.96470588235294141</v>
      </c>
      <c r="R110" s="5">
        <v>1.0900000000000001</v>
      </c>
      <c r="W110" s="37">
        <v>9.6428571428571423</v>
      </c>
      <c r="X110" s="37">
        <v>3.2</v>
      </c>
      <c r="Y110" s="127">
        <v>2.0133928571428568</v>
      </c>
      <c r="AA110" s="5">
        <f t="shared" ca="1" si="5"/>
        <v>0.14432970101146658</v>
      </c>
      <c r="AB110" s="127">
        <v>0.62554112554112562</v>
      </c>
      <c r="AC110" s="5">
        <f>AVERAGE(AB$2:AB110)</f>
        <v>87822.378063308468</v>
      </c>
      <c r="AD110" s="5">
        <f>GEOMEAN(AB$2:AB110)</f>
        <v>0.99805772593698538</v>
      </c>
    </row>
    <row r="111" spans="1:30" x14ac:dyDescent="0.25">
      <c r="B111" s="37">
        <v>17.3</v>
      </c>
      <c r="C111" s="37">
        <v>19.78</v>
      </c>
      <c r="D111" s="37">
        <f t="shared" si="6"/>
        <v>0.87462082912032357</v>
      </c>
      <c r="F111" s="5">
        <v>10</v>
      </c>
      <c r="G111" s="5">
        <v>15</v>
      </c>
      <c r="H111" s="5">
        <f t="shared" si="4"/>
        <v>0.12537917087967645</v>
      </c>
      <c r="I111" s="5">
        <f t="shared" si="7"/>
        <v>0.26873177203574583</v>
      </c>
      <c r="Q111" s="5">
        <v>0.96470588235294141</v>
      </c>
      <c r="R111" s="5">
        <v>1.0900000000000001</v>
      </c>
      <c r="W111" s="37">
        <v>3.7286428571428578</v>
      </c>
      <c r="X111" s="37">
        <v>3.2</v>
      </c>
      <c r="Y111" s="127">
        <v>0.16520089285714301</v>
      </c>
      <c r="AA111" s="5">
        <f t="shared" ca="1" si="5"/>
        <v>0.17039768867230509</v>
      </c>
      <c r="AB111" s="127">
        <v>6.9709576138147558</v>
      </c>
      <c r="AC111" s="5">
        <f>AVERAGE(AB$2:AB111)</f>
        <v>87024.056180529427</v>
      </c>
      <c r="AD111" s="5">
        <f>GEOMEAN(AB$2:AB111)</f>
        <v>1.015850109144163</v>
      </c>
    </row>
    <row r="112" spans="1:30" x14ac:dyDescent="0.25">
      <c r="B112" s="37">
        <v>6965.0999999999995</v>
      </c>
      <c r="C112" s="37">
        <v>3791</v>
      </c>
      <c r="D112" s="37">
        <f t="shared" si="6"/>
        <v>1.8372724874703243</v>
      </c>
      <c r="F112" s="5">
        <v>10</v>
      </c>
      <c r="G112" s="5">
        <v>15</v>
      </c>
      <c r="H112" s="5">
        <f t="shared" si="4"/>
        <v>0.83727248747032434</v>
      </c>
      <c r="I112" s="5">
        <f t="shared" si="7"/>
        <v>1.2929874090077036</v>
      </c>
      <c r="Q112" s="5">
        <v>5.4799999999999995</v>
      </c>
      <c r="R112" s="5">
        <v>1.1000000000000001</v>
      </c>
      <c r="W112" s="37">
        <v>4.8899999999999997</v>
      </c>
      <c r="X112" s="37">
        <v>3.4</v>
      </c>
      <c r="Y112" s="127">
        <v>0.438235294117647</v>
      </c>
      <c r="AA112" s="5">
        <f t="shared" ca="1" si="5"/>
        <v>0.2182958141977096</v>
      </c>
      <c r="AB112" s="127">
        <v>0.33836858006042297</v>
      </c>
      <c r="AC112" s="5">
        <f>AVERAGE(AB$2:AB112)</f>
        <v>86240.058722764123</v>
      </c>
      <c r="AD112" s="5">
        <f>GEOMEAN(AB$2:AB112)</f>
        <v>1.0058387756724076</v>
      </c>
    </row>
    <row r="113" spans="1:30" x14ac:dyDescent="0.25">
      <c r="A113" s="120" t="s">
        <v>279</v>
      </c>
      <c r="B113" s="37">
        <v>551.83333333333326</v>
      </c>
      <c r="C113" s="37">
        <v>890</v>
      </c>
      <c r="D113" s="37">
        <f t="shared" si="6"/>
        <v>0.62003745318352055</v>
      </c>
      <c r="E113" s="121">
        <f>(MAX(D113:D125)+MIN(D115:D125))/2 - AVERAGE(D113:D125)</f>
        <v>1.3050519758843468</v>
      </c>
      <c r="F113" s="5">
        <v>12</v>
      </c>
      <c r="G113" s="5">
        <v>13</v>
      </c>
      <c r="H113" s="5">
        <f t="shared" si="4"/>
        <v>0.37996254681647951</v>
      </c>
      <c r="I113" s="5">
        <f t="shared" si="7"/>
        <v>0.99276834566879013</v>
      </c>
      <c r="Q113" s="5">
        <v>23.857150000000001</v>
      </c>
      <c r="R113" s="5">
        <v>1.1000000000000001</v>
      </c>
      <c r="W113" s="37">
        <v>10201.916666666666</v>
      </c>
      <c r="X113" s="37">
        <v>3.5</v>
      </c>
      <c r="Y113" s="127">
        <v>2913.833333333333</v>
      </c>
      <c r="AA113" s="5">
        <f t="shared" ca="1" si="5"/>
        <v>0.99370776410552719</v>
      </c>
      <c r="AB113" s="127">
        <v>1.3840830449827026E-2</v>
      </c>
      <c r="AC113" s="5">
        <f>AVERAGE(AB$2:AB113)</f>
        <v>85470.058322032564</v>
      </c>
      <c r="AD113" s="5">
        <f>GEOMEAN(AB$2:AB113)</f>
        <v>0.96807506188288006</v>
      </c>
    </row>
    <row r="114" spans="1:30" x14ac:dyDescent="0.25">
      <c r="A114" s="120">
        <v>13</v>
      </c>
      <c r="B114" s="37">
        <v>2.5</v>
      </c>
      <c r="C114" s="37">
        <v>2</v>
      </c>
      <c r="D114" s="37">
        <f t="shared" si="6"/>
        <v>1.25</v>
      </c>
      <c r="F114" s="5">
        <v>12</v>
      </c>
      <c r="G114" s="5">
        <v>13</v>
      </c>
      <c r="H114" s="5">
        <f t="shared" si="4"/>
        <v>0.25</v>
      </c>
      <c r="I114" s="5">
        <f t="shared" si="7"/>
        <v>0.45</v>
      </c>
      <c r="Q114" s="5">
        <v>0.96470588235294141</v>
      </c>
      <c r="R114" s="5">
        <v>1.1000000000000001</v>
      </c>
      <c r="W114" s="37">
        <v>1027.7272727272727</v>
      </c>
      <c r="X114" s="37">
        <v>3.5</v>
      </c>
      <c r="Y114" s="127">
        <v>292.63636363636363</v>
      </c>
      <c r="AA114" s="5">
        <f t="shared" ca="1" si="5"/>
        <v>0.94059483411877387</v>
      </c>
      <c r="AB114" s="127">
        <v>3.6363636363636397E-2</v>
      </c>
      <c r="AC114" s="5">
        <f>AVERAGE(AB$2:AB114)</f>
        <v>84713.686446294552</v>
      </c>
      <c r="AD114" s="5">
        <f>GEOMEAN(AB$2:AB114)</f>
        <v>0.94036460480308137</v>
      </c>
    </row>
    <row r="115" spans="1:30" x14ac:dyDescent="0.25">
      <c r="A115" s="120" t="s">
        <v>489</v>
      </c>
      <c r="B115" s="37">
        <v>25.416666666666668</v>
      </c>
      <c r="C115" s="37">
        <v>13.8</v>
      </c>
      <c r="D115" s="37">
        <f t="shared" si="6"/>
        <v>1.8417874396135265</v>
      </c>
      <c r="F115" s="5">
        <v>12</v>
      </c>
      <c r="G115" s="5">
        <v>13</v>
      </c>
      <c r="H115" s="5">
        <f t="shared" si="4"/>
        <v>0.84178743961352653</v>
      </c>
      <c r="I115" s="5">
        <f t="shared" si="7"/>
        <v>1.2988366199413954</v>
      </c>
      <c r="Q115" s="5">
        <v>0.96470588235294141</v>
      </c>
      <c r="R115" s="5">
        <v>1.1200000000000001</v>
      </c>
      <c r="W115" s="37">
        <v>10.117647058823527</v>
      </c>
      <c r="X115" s="37">
        <v>3.6</v>
      </c>
      <c r="Y115" s="127">
        <v>1.8104575163398686</v>
      </c>
      <c r="AA115" s="5">
        <f t="shared" ca="1" si="5"/>
        <v>0.22921475124625501</v>
      </c>
      <c r="AB115" s="127">
        <v>1866.0960740740741</v>
      </c>
      <c r="AC115" s="5">
        <f>AVERAGE(AB$2:AB115)</f>
        <v>83986.953197415423</v>
      </c>
      <c r="AD115" s="5">
        <f>GEOMEAN(AB$2:AB115)</f>
        <v>1.0051315857526617</v>
      </c>
    </row>
    <row r="116" spans="1:30" x14ac:dyDescent="0.25">
      <c r="A116" s="120">
        <f>AVERAGE($H$113:$H$125)</f>
        <v>1.020933638571123</v>
      </c>
      <c r="B116" s="37">
        <v>0.35</v>
      </c>
      <c r="C116" s="37">
        <v>0.115</v>
      </c>
      <c r="D116" s="37">
        <f t="shared" si="6"/>
        <v>3.043478260869565</v>
      </c>
      <c r="F116" s="5">
        <v>12</v>
      </c>
      <c r="G116" s="5">
        <v>13</v>
      </c>
      <c r="H116" s="5">
        <f t="shared" si="4"/>
        <v>2.043478260869565</v>
      </c>
      <c r="I116" s="5">
        <f t="shared" si="7"/>
        <v>2.7149068322981362</v>
      </c>
      <c r="Q116" s="5">
        <v>1.0076470588235296</v>
      </c>
      <c r="R116" s="5">
        <v>1.1359999999999999</v>
      </c>
      <c r="W116" s="37">
        <v>4.75</v>
      </c>
      <c r="X116" s="37">
        <v>3.6</v>
      </c>
      <c r="Y116" s="127">
        <v>0.31944444444444442</v>
      </c>
      <c r="AA116" s="5">
        <f t="shared" ca="1" si="5"/>
        <v>0.13756957404177428</v>
      </c>
      <c r="AB116" s="127">
        <v>0.14835448642266838</v>
      </c>
      <c r="AC116" s="5">
        <f>AVERAGE(AB$2:AB116)</f>
        <v>83256.633155302989</v>
      </c>
      <c r="AD116" s="5">
        <f>GEOMEAN(AB$2:AB116)</f>
        <v>0.98854742672399454</v>
      </c>
    </row>
    <row r="117" spans="1:30" x14ac:dyDescent="0.25">
      <c r="B117" s="37">
        <v>87.5</v>
      </c>
      <c r="C117" s="37">
        <v>82</v>
      </c>
      <c r="D117" s="37">
        <f t="shared" si="6"/>
        <v>1.0670731707317074</v>
      </c>
      <c r="F117" s="5">
        <v>12</v>
      </c>
      <c r="G117" s="5">
        <v>13</v>
      </c>
      <c r="H117" s="5">
        <f t="shared" si="4"/>
        <v>6.7073170731707321E-2</v>
      </c>
      <c r="I117" s="5">
        <f t="shared" si="7"/>
        <v>0.12993031358885018</v>
      </c>
      <c r="Q117" s="5">
        <v>1.0076470588235296</v>
      </c>
      <c r="R117" s="5">
        <v>1.167</v>
      </c>
      <c r="W117" s="37">
        <v>6.5392307692307714</v>
      </c>
      <c r="X117" s="37">
        <v>3.65</v>
      </c>
      <c r="Y117" s="127">
        <v>0.79157007376185518</v>
      </c>
      <c r="AA117" s="5">
        <f t="shared" ca="1" si="5"/>
        <v>0.40387699502398178</v>
      </c>
      <c r="AB117" s="127">
        <v>0.52701057953375141</v>
      </c>
      <c r="AC117" s="5">
        <f>AVERAGE(AB$2:AB117)</f>
        <v>82538.908102331232</v>
      </c>
      <c r="AD117" s="5">
        <f>GEOMEAN(AB$2:AB117)</f>
        <v>0.98320148462303059</v>
      </c>
    </row>
    <row r="118" spans="1:30" x14ac:dyDescent="0.25">
      <c r="B118" s="37">
        <v>16.583333333333336</v>
      </c>
      <c r="C118" s="37">
        <v>15.53</v>
      </c>
      <c r="D118" s="37">
        <f t="shared" si="6"/>
        <v>1.067825713672462</v>
      </c>
      <c r="F118" s="5">
        <v>12</v>
      </c>
      <c r="G118" s="5">
        <v>13</v>
      </c>
      <c r="H118" s="5">
        <f t="shared" si="4"/>
        <v>6.7825713672462096E-2</v>
      </c>
      <c r="I118" s="5">
        <f t="shared" si="7"/>
        <v>0.13134330161216076</v>
      </c>
      <c r="Q118" s="5">
        <v>1.0076470588235296</v>
      </c>
      <c r="R118" s="5">
        <v>1.18</v>
      </c>
      <c r="W118" s="37">
        <v>4.0435714285714282</v>
      </c>
      <c r="X118" s="37">
        <v>3.7</v>
      </c>
      <c r="Y118" s="127">
        <v>9.2857142857142694E-2</v>
      </c>
      <c r="AA118" s="5">
        <f t="shared" ca="1" si="5"/>
        <v>0.73888485761857048</v>
      </c>
      <c r="AB118" s="127">
        <v>3.9818181818181806</v>
      </c>
      <c r="AC118" s="5">
        <f>AVERAGE(AB$2:AB118)</f>
        <v>81833.481381953898</v>
      </c>
      <c r="AD118" s="5">
        <f>GEOMEAN(AB$2:AB118)</f>
        <v>0.9950257299443982</v>
      </c>
    </row>
    <row r="119" spans="1:30" x14ac:dyDescent="0.25">
      <c r="B119" s="37">
        <v>62.5</v>
      </c>
      <c r="C119" s="37">
        <v>68</v>
      </c>
      <c r="D119" s="37">
        <f t="shared" si="6"/>
        <v>0.91911764705882348</v>
      </c>
      <c r="F119" s="5">
        <v>12</v>
      </c>
      <c r="G119" s="5">
        <v>13</v>
      </c>
      <c r="H119" s="5">
        <f t="shared" si="4"/>
        <v>8.0882352941176475E-2</v>
      </c>
      <c r="I119" s="5">
        <f t="shared" si="7"/>
        <v>0.16888235294117648</v>
      </c>
      <c r="Q119" s="5">
        <v>0.96470588235294141</v>
      </c>
      <c r="R119" s="5">
        <v>1.19</v>
      </c>
      <c r="W119" s="37">
        <v>9.5833333333333321</v>
      </c>
      <c r="X119" s="37">
        <v>4</v>
      </c>
      <c r="Y119" s="127">
        <v>1.395833333333333</v>
      </c>
      <c r="AA119" s="5">
        <f t="shared" ca="1" si="5"/>
        <v>0.85688422532861219</v>
      </c>
      <c r="AB119" s="127">
        <v>3.1743148300525346</v>
      </c>
      <c r="AC119" s="5">
        <f>AVERAGE(AB$2:AB119)</f>
        <v>81140.004203418954</v>
      </c>
      <c r="AD119" s="5">
        <f>GEOMEAN(AB$2:AB119)</f>
        <v>1.0048562442477875</v>
      </c>
    </row>
    <row r="120" spans="1:30" x14ac:dyDescent="0.25">
      <c r="B120" s="37">
        <v>86.75</v>
      </c>
      <c r="C120" s="37">
        <v>65.400000000000006</v>
      </c>
      <c r="D120" s="37">
        <f t="shared" si="6"/>
        <v>1.3264525993883791</v>
      </c>
      <c r="F120" s="5">
        <v>12</v>
      </c>
      <c r="G120" s="5">
        <v>13</v>
      </c>
      <c r="H120" s="5">
        <f t="shared" si="4"/>
        <v>0.32645259938837912</v>
      </c>
      <c r="I120" s="5">
        <f t="shared" si="7"/>
        <v>0.57256210947483432</v>
      </c>
      <c r="Q120" s="5">
        <v>65.12222222222222</v>
      </c>
      <c r="R120" s="5">
        <v>1.2</v>
      </c>
      <c r="W120" s="37">
        <v>7.4767857142857155</v>
      </c>
      <c r="X120" s="37">
        <v>4</v>
      </c>
      <c r="Y120" s="127">
        <v>0.86919642857142887</v>
      </c>
      <c r="AA120" s="5">
        <f t="shared" ca="1" si="5"/>
        <v>1.4573537686883742E-2</v>
      </c>
      <c r="AB120" s="127">
        <v>2913.833333333333</v>
      </c>
      <c r="AC120" s="5">
        <f>AVERAGE(AB$2:AB120)</f>
        <v>80482.641422998073</v>
      </c>
      <c r="AD120" s="5">
        <f>GEOMEAN(AB$2:AB120)</f>
        <v>1.0744826427321512</v>
      </c>
    </row>
    <row r="121" spans="1:30" x14ac:dyDescent="0.25">
      <c r="B121" s="37">
        <v>9.5833333333333321</v>
      </c>
      <c r="C121" s="37">
        <v>4</v>
      </c>
      <c r="D121" s="37">
        <f t="shared" si="6"/>
        <v>2.395833333333333</v>
      </c>
      <c r="F121" s="5">
        <v>12</v>
      </c>
      <c r="G121" s="5">
        <v>13</v>
      </c>
      <c r="H121" s="5">
        <f t="shared" si="4"/>
        <v>1.395833333333333</v>
      </c>
      <c r="I121" s="5">
        <f t="shared" si="7"/>
        <v>1.9784420289855069</v>
      </c>
      <c r="Q121" s="5">
        <v>1.0076470588235296</v>
      </c>
      <c r="R121" s="5">
        <v>1.2</v>
      </c>
      <c r="W121" s="37">
        <v>3.6285714285714286</v>
      </c>
      <c r="X121" s="37">
        <v>4</v>
      </c>
      <c r="Y121" s="127">
        <v>9.285714285714286E-2</v>
      </c>
      <c r="AA121" s="5">
        <f t="shared" ca="1" si="5"/>
        <v>0.2824270081558965</v>
      </c>
      <c r="AB121" s="127">
        <v>0.36466165413533835</v>
      </c>
      <c r="AC121" s="5">
        <f>AVERAGE(AB$2:AB121)</f>
        <v>79811.955783320198</v>
      </c>
      <c r="AD121" s="5">
        <f>GEOMEAN(AB$2:AB121)</f>
        <v>1.064850142559487</v>
      </c>
    </row>
    <row r="122" spans="1:30" x14ac:dyDescent="0.25">
      <c r="B122" s="37">
        <v>7.916666666666667</v>
      </c>
      <c r="C122" s="37">
        <v>46</v>
      </c>
      <c r="D122" s="37">
        <f t="shared" si="6"/>
        <v>0.17210144927536233</v>
      </c>
      <c r="F122" s="5">
        <v>12</v>
      </c>
      <c r="G122" s="5">
        <v>13</v>
      </c>
      <c r="H122" s="5">
        <f t="shared" si="4"/>
        <v>0.82789855072463769</v>
      </c>
      <c r="I122" s="5">
        <f t="shared" si="7"/>
        <v>5.6384248665141117</v>
      </c>
      <c r="Q122" s="5">
        <v>1.3450000000000002</v>
      </c>
      <c r="R122" s="5">
        <v>1.23</v>
      </c>
      <c r="W122" s="37">
        <v>10807.976190476193</v>
      </c>
      <c r="X122" s="37">
        <v>4</v>
      </c>
      <c r="Y122" s="127">
        <v>2700.9940476190482</v>
      </c>
      <c r="AA122" s="5">
        <f t="shared" ca="1" si="5"/>
        <v>0.33629561121348783</v>
      </c>
      <c r="AB122" s="127">
        <v>1.8970588235294117</v>
      </c>
      <c r="AC122" s="5">
        <f>AVERAGE(AB$2:AB122)</f>
        <v>79152.368521134282</v>
      </c>
      <c r="AD122" s="5">
        <f>GEOMEAN(AB$2:AB122)</f>
        <v>1.0699442694819874</v>
      </c>
    </row>
    <row r="123" spans="1:30" x14ac:dyDescent="0.25">
      <c r="B123" s="37">
        <v>7.921383333333333</v>
      </c>
      <c r="C123" s="37">
        <v>5</v>
      </c>
      <c r="D123" s="37">
        <f t="shared" si="6"/>
        <v>1.5842766666666666</v>
      </c>
      <c r="F123" s="5">
        <v>12</v>
      </c>
      <c r="G123" s="5">
        <v>13</v>
      </c>
      <c r="H123" s="5">
        <f t="shared" si="4"/>
        <v>0.58427666666666656</v>
      </c>
      <c r="I123" s="5">
        <f t="shared" si="7"/>
        <v>0.95307378333189541</v>
      </c>
      <c r="Q123" s="5">
        <v>1.0076470588235296</v>
      </c>
      <c r="R123" s="5">
        <v>1.2869999999999999</v>
      </c>
      <c r="W123" s="37">
        <v>4.0784615384615384</v>
      </c>
      <c r="X123" s="37">
        <v>4.04</v>
      </c>
      <c r="Y123" s="127">
        <v>9.5201827875094867E-3</v>
      </c>
      <c r="AA123" s="5">
        <f t="shared" ca="1" si="5"/>
        <v>0.29665594953967234</v>
      </c>
      <c r="AB123" s="127">
        <v>0.42254901960784308</v>
      </c>
      <c r="AC123" s="5">
        <f>AVERAGE(AB$2:AB123)</f>
        <v>78503.582078739913</v>
      </c>
      <c r="AD123" s="5">
        <f>GEOMEAN(AB$2:AB123)</f>
        <v>1.0618273577726107</v>
      </c>
    </row>
    <row r="124" spans="1:30" x14ac:dyDescent="0.25">
      <c r="B124" s="37">
        <v>0.58083333333333331</v>
      </c>
      <c r="C124" s="37">
        <v>0.25</v>
      </c>
      <c r="D124" s="37">
        <f t="shared" si="6"/>
        <v>2.3233333333333333</v>
      </c>
      <c r="F124" s="5">
        <v>12</v>
      </c>
      <c r="G124" s="5">
        <v>13</v>
      </c>
      <c r="H124" s="5">
        <f t="shared" si="4"/>
        <v>1.3233333333333333</v>
      </c>
      <c r="I124" s="5">
        <f t="shared" si="7"/>
        <v>1.8929172644667622</v>
      </c>
      <c r="Q124" s="5">
        <v>14.73076923076923</v>
      </c>
      <c r="R124" s="5">
        <v>1.29</v>
      </c>
      <c r="W124" s="37">
        <v>11.538888888888891</v>
      </c>
      <c r="X124" s="37">
        <v>4.4000000000000004</v>
      </c>
      <c r="Y124" s="127">
        <v>1.6224747474747478</v>
      </c>
      <c r="AA124" s="5">
        <f t="shared" ca="1" si="5"/>
        <v>0.73938555390592187</v>
      </c>
      <c r="AB124" s="127">
        <v>0.21530612244897954</v>
      </c>
      <c r="AC124" s="5">
        <f>AVERAGE(AB$2:AB124)</f>
        <v>77865.343324490983</v>
      </c>
      <c r="AD124" s="5">
        <f>GEOMEAN(AB$2:AB124)</f>
        <v>1.0481411806053911</v>
      </c>
    </row>
    <row r="125" spans="1:30" x14ac:dyDescent="0.25">
      <c r="B125" s="37">
        <v>12.166666666666666</v>
      </c>
      <c r="C125" s="37">
        <v>2</v>
      </c>
      <c r="D125" s="37">
        <f t="shared" si="6"/>
        <v>6.083333333333333</v>
      </c>
      <c r="F125" s="5">
        <v>12</v>
      </c>
      <c r="G125" s="5">
        <v>13</v>
      </c>
      <c r="H125" s="5">
        <f t="shared" si="4"/>
        <v>5.083333333333333</v>
      </c>
      <c r="I125" s="5">
        <f t="shared" si="7"/>
        <v>5.9189497716894977</v>
      </c>
      <c r="Q125" s="5">
        <v>1.0076470588235296</v>
      </c>
      <c r="R125" s="5">
        <v>1.3140000000000001</v>
      </c>
      <c r="W125" s="37">
        <v>597.2777777777776</v>
      </c>
      <c r="X125" s="37">
        <v>4.5</v>
      </c>
      <c r="Y125" s="127">
        <v>131.72839506172835</v>
      </c>
      <c r="AA125" s="5">
        <f t="shared" ca="1" si="5"/>
        <v>0.60033368485821093</v>
      </c>
      <c r="AB125" s="127">
        <v>1.1898466419883759E-3</v>
      </c>
      <c r="AC125" s="5">
        <f>AVERAGE(AB$2:AB125)</f>
        <v>77237.397016953531</v>
      </c>
      <c r="AD125" s="5">
        <f>GEOMEAN(AB$2:AB125)</f>
        <v>0.99236253221828852</v>
      </c>
    </row>
    <row r="126" spans="1:30" x14ac:dyDescent="0.25">
      <c r="A126" s="120" t="s">
        <v>310</v>
      </c>
      <c r="B126" s="37">
        <v>71.5</v>
      </c>
      <c r="C126" s="37">
        <v>41</v>
      </c>
      <c r="D126" s="37">
        <f t="shared" si="6"/>
        <v>1.7439024390243902</v>
      </c>
      <c r="E126" s="121">
        <f>(MAX(D126:D136)+MIN(D128:D136))/2 - AVERAGE(D126:D136)</f>
        <v>0.51637677124521386</v>
      </c>
      <c r="F126" s="5">
        <v>10</v>
      </c>
      <c r="G126" s="5">
        <v>11</v>
      </c>
      <c r="H126" s="5">
        <f t="shared" si="4"/>
        <v>0.74390243902439024</v>
      </c>
      <c r="I126" s="5">
        <f t="shared" si="7"/>
        <v>1.1704758655978167</v>
      </c>
      <c r="Q126" s="5">
        <v>1.0076470588235296</v>
      </c>
      <c r="R126" s="5">
        <v>1.3360000000000001</v>
      </c>
      <c r="W126" s="37">
        <v>8.31</v>
      </c>
      <c r="X126" s="37">
        <v>4.5999999999999996</v>
      </c>
      <c r="Y126" s="127">
        <v>0.80652173913043501</v>
      </c>
      <c r="AA126" s="5">
        <f t="shared" ca="1" si="5"/>
        <v>0.18126317691639482</v>
      </c>
      <c r="AB126" s="127">
        <v>9.122343253968257</v>
      </c>
      <c r="AC126" s="5">
        <f>AVERAGE(AB$2:AB126)</f>
        <v>76619.570819563931</v>
      </c>
      <c r="AD126" s="5">
        <f>GEOMEAN(AB$2:AB126)</f>
        <v>1.0101313433514856</v>
      </c>
    </row>
    <row r="127" spans="1:30" x14ac:dyDescent="0.25">
      <c r="A127" s="120">
        <v>11</v>
      </c>
      <c r="B127" s="37">
        <v>219</v>
      </c>
      <c r="C127" s="37">
        <v>331</v>
      </c>
      <c r="D127" s="37">
        <f t="shared" si="6"/>
        <v>0.66163141993957708</v>
      </c>
      <c r="F127" s="5">
        <v>10</v>
      </c>
      <c r="G127" s="5">
        <v>11</v>
      </c>
      <c r="H127" s="5">
        <f t="shared" si="4"/>
        <v>0.33836858006042297</v>
      </c>
      <c r="I127" s="5">
        <f t="shared" si="7"/>
        <v>0.84978410517457825</v>
      </c>
      <c r="Q127" s="5">
        <v>1.0076470588235296</v>
      </c>
      <c r="R127" s="5">
        <v>1.35</v>
      </c>
      <c r="W127" s="37">
        <v>4.07</v>
      </c>
      <c r="X127" s="37">
        <v>4.8</v>
      </c>
      <c r="Y127" s="127">
        <v>0.15208333333333324</v>
      </c>
      <c r="AA127" s="5">
        <f t="shared" ca="1" si="5"/>
        <v>0.42892130136356765</v>
      </c>
      <c r="AB127" s="127">
        <v>30.249999999999996</v>
      </c>
      <c r="AC127" s="5">
        <f>AVERAGE(AB$2:AB127)</f>
        <v>76011.719067027705</v>
      </c>
      <c r="AD127" s="5">
        <f>GEOMEAN(AB$2:AB127)</f>
        <v>1.0377551347974168</v>
      </c>
    </row>
    <row r="128" spans="1:30" x14ac:dyDescent="0.25">
      <c r="A128" s="120" t="s">
        <v>489</v>
      </c>
      <c r="B128" s="37">
        <v>985</v>
      </c>
      <c r="C128" s="37">
        <v>340</v>
      </c>
      <c r="D128" s="37">
        <f t="shared" si="6"/>
        <v>2.8970588235294117</v>
      </c>
      <c r="F128" s="5">
        <v>10</v>
      </c>
      <c r="G128" s="5">
        <v>11</v>
      </c>
      <c r="H128" s="5">
        <f t="shared" si="4"/>
        <v>1.8970588235294117</v>
      </c>
      <c r="I128" s="5">
        <f t="shared" si="7"/>
        <v>2.5518811585547923</v>
      </c>
      <c r="Q128" s="5">
        <v>1.0076470588235296</v>
      </c>
      <c r="R128" s="5">
        <v>1.39</v>
      </c>
      <c r="W128" s="37">
        <v>2.75</v>
      </c>
      <c r="X128" s="37">
        <v>4.9000000000000004</v>
      </c>
      <c r="Y128" s="127">
        <v>0.43877551020408168</v>
      </c>
      <c r="AA128" s="5">
        <f t="shared" ca="1" si="5"/>
        <v>0.82419254139132359</v>
      </c>
      <c r="AB128" s="127">
        <v>0.32645259938837912</v>
      </c>
      <c r="AC128" s="5">
        <f>AVERAGE(AB$2:AB128)</f>
        <v>75413.204164551891</v>
      </c>
      <c r="AD128" s="5">
        <f>GEOMEAN(AB$2:AB128)</f>
        <v>1.0283476775273312</v>
      </c>
    </row>
    <row r="129" spans="1:30" x14ac:dyDescent="0.25">
      <c r="A129" s="120">
        <f>AVERAGE($H$126:$H$136)</f>
        <v>0.82278538505968901</v>
      </c>
      <c r="B129" s="37">
        <v>1.3999999999999997</v>
      </c>
      <c r="C129" s="37">
        <v>1.9</v>
      </c>
      <c r="D129" s="37">
        <f t="shared" si="6"/>
        <v>0.73684210526315774</v>
      </c>
      <c r="F129" s="5">
        <v>10</v>
      </c>
      <c r="G129" s="5">
        <v>11</v>
      </c>
      <c r="H129" s="5">
        <f t="shared" si="4"/>
        <v>0.26315789473684226</v>
      </c>
      <c r="I129" s="5">
        <f t="shared" si="7"/>
        <v>0.62030075187969969</v>
      </c>
      <c r="Q129" s="5">
        <v>76.071435714300719</v>
      </c>
      <c r="R129" s="5">
        <v>1.4</v>
      </c>
      <c r="W129" s="37">
        <v>7.921383333333333</v>
      </c>
      <c r="X129" s="37">
        <v>5</v>
      </c>
      <c r="Y129" s="127">
        <v>0.58427666666666656</v>
      </c>
      <c r="AA129" s="5">
        <f t="shared" ca="1" si="5"/>
        <v>0.80111185283965314</v>
      </c>
      <c r="AB129" s="127">
        <v>0.37139561707035751</v>
      </c>
      <c r="AC129" s="5">
        <f>AVERAGE(AB$2:AB129)</f>
        <v>74824.041408544595</v>
      </c>
      <c r="AD129" s="5">
        <f>GEOMEAN(AB$2:AB129)</f>
        <v>1.0201980235769739</v>
      </c>
    </row>
    <row r="130" spans="1:30" x14ac:dyDescent="0.25">
      <c r="B130" s="37">
        <v>265.5</v>
      </c>
      <c r="C130" s="37">
        <v>70</v>
      </c>
      <c r="D130" s="37">
        <f t="shared" si="6"/>
        <v>3.7928571428571427</v>
      </c>
      <c r="F130" s="5">
        <v>10</v>
      </c>
      <c r="G130" s="5">
        <v>11</v>
      </c>
      <c r="H130" s="5">
        <f t="shared" ref="H130:H193" si="8">ABS((B130-C130)/C130)</f>
        <v>2.7928571428571427</v>
      </c>
      <c r="I130" s="5">
        <f t="shared" si="7"/>
        <v>3.5292036588646756</v>
      </c>
      <c r="Q130" s="5">
        <v>1.3660000000000001</v>
      </c>
      <c r="R130" s="5">
        <v>1.42</v>
      </c>
      <c r="W130" s="37">
        <v>173.92857142857144</v>
      </c>
      <c r="X130" s="37">
        <v>5</v>
      </c>
      <c r="Y130" s="127">
        <v>33.785714285714292</v>
      </c>
      <c r="AA130" s="5">
        <f t="shared" ref="AA130:AA193" ca="1" si="9">RAND()</f>
        <v>0.5792272182092344</v>
      </c>
      <c r="AB130" s="127">
        <v>0.33888888888888896</v>
      </c>
      <c r="AC130" s="5">
        <f>AVERAGE(AB$2:AB130)</f>
        <v>74244.012706841837</v>
      </c>
      <c r="AD130" s="5">
        <f>GEOMEAN(AB$2:AB130)</f>
        <v>1.0115193378622691</v>
      </c>
    </row>
    <row r="131" spans="1:30" x14ac:dyDescent="0.25">
      <c r="B131" s="37">
        <v>0.66999999999999993</v>
      </c>
      <c r="C131" s="37">
        <v>-5</v>
      </c>
      <c r="D131" s="37">
        <f t="shared" ref="D131:D194" si="10">B131/C131</f>
        <v>-0.13399999999999998</v>
      </c>
      <c r="F131" s="5">
        <v>10</v>
      </c>
      <c r="G131" s="5">
        <v>11</v>
      </c>
      <c r="H131" s="5">
        <f t="shared" si="8"/>
        <v>1.1339999999999999</v>
      </c>
      <c r="I131" s="5">
        <f t="shared" ref="I131:I194" si="11">H131+ABS((B131-C131)/B131)</f>
        <v>9.5966865671641806</v>
      </c>
      <c r="Q131" s="5">
        <v>1.0076470588235296</v>
      </c>
      <c r="R131" s="5">
        <v>1.4550000000000001</v>
      </c>
      <c r="W131" s="37">
        <v>2.2821428571428575</v>
      </c>
      <c r="X131" s="37">
        <v>5</v>
      </c>
      <c r="Y131" s="127">
        <v>0.54357142857142848</v>
      </c>
      <c r="AA131" s="5">
        <f t="shared" ca="1" si="9"/>
        <v>0.8180230174405092</v>
      </c>
      <c r="AB131" s="127">
        <v>0.38676470588235295</v>
      </c>
      <c r="AC131" s="5">
        <f>AVERAGE(AB$2:AB131)</f>
        <v>73672.90789190233</v>
      </c>
      <c r="AD131" s="5">
        <f>GEOMEAN(AB$2:AB131)</f>
        <v>1.0040664158835975</v>
      </c>
    </row>
    <row r="132" spans="1:30" x14ac:dyDescent="0.25">
      <c r="B132" s="37">
        <v>8.31</v>
      </c>
      <c r="C132" s="37">
        <v>4.5999999999999996</v>
      </c>
      <c r="D132" s="37">
        <f t="shared" si="10"/>
        <v>1.8065217391304351</v>
      </c>
      <c r="F132" s="5">
        <v>10</v>
      </c>
      <c r="G132" s="5">
        <v>11</v>
      </c>
      <c r="H132" s="5">
        <f t="shared" si="8"/>
        <v>0.80652173913043501</v>
      </c>
      <c r="I132" s="5">
        <f t="shared" si="11"/>
        <v>1.2529717992989067</v>
      </c>
      <c r="Q132" s="5">
        <v>3.3883333333333341</v>
      </c>
      <c r="R132" s="5">
        <v>1.46</v>
      </c>
      <c r="W132" s="37">
        <v>10.428571428571429</v>
      </c>
      <c r="X132" s="37">
        <v>5.3</v>
      </c>
      <c r="Y132" s="127">
        <v>0.96765498652291115</v>
      </c>
      <c r="AA132" s="5">
        <f t="shared" ca="1" si="9"/>
        <v>0.29204616020406793</v>
      </c>
      <c r="AB132" s="127">
        <v>60.220095693779903</v>
      </c>
      <c r="AC132" s="5">
        <f>AVERAGE(AB$2:AB132)</f>
        <v>73110.978977427454</v>
      </c>
      <c r="AD132" s="5">
        <f>GEOMEAN(AB$2:AB132)</f>
        <v>1.0359404705900479</v>
      </c>
    </row>
    <row r="133" spans="1:30" x14ac:dyDescent="0.25">
      <c r="B133" s="37">
        <v>240.2</v>
      </c>
      <c r="C133" s="37">
        <v>330</v>
      </c>
      <c r="D133" s="37">
        <f t="shared" si="10"/>
        <v>0.72787878787878779</v>
      </c>
      <c r="F133" s="5">
        <v>10</v>
      </c>
      <c r="G133" s="5">
        <v>11</v>
      </c>
      <c r="H133" s="5">
        <f t="shared" si="8"/>
        <v>0.27212121212121215</v>
      </c>
      <c r="I133" s="5">
        <f t="shared" si="11"/>
        <v>0.64597633285393496</v>
      </c>
      <c r="Q133" s="5">
        <v>1.0076470588235296</v>
      </c>
      <c r="R133" s="5">
        <v>1.4870000000000001</v>
      </c>
      <c r="W133" s="37">
        <v>10.727272727272727</v>
      </c>
      <c r="X133" s="37">
        <v>5.6</v>
      </c>
      <c r="Y133" s="127">
        <v>0.91558441558441561</v>
      </c>
      <c r="AA133" s="5">
        <f t="shared" ca="1" si="9"/>
        <v>0.37283386259027507</v>
      </c>
      <c r="AB133" s="127">
        <v>0.52407407407407403</v>
      </c>
      <c r="AC133" s="5">
        <f>AVERAGE(AB$2:AB133)</f>
        <v>72557.111894826288</v>
      </c>
      <c r="AD133" s="5">
        <f>GEOMEAN(AB$2:AB133)</f>
        <v>1.0306063499571572</v>
      </c>
    </row>
    <row r="134" spans="1:30" x14ac:dyDescent="0.25">
      <c r="B134" s="37">
        <v>-0.60099999999999998</v>
      </c>
      <c r="C134" s="37">
        <v>-2.645</v>
      </c>
      <c r="D134" s="37">
        <f t="shared" si="10"/>
        <v>0.2272211720226843</v>
      </c>
      <c r="F134" s="5">
        <v>10</v>
      </c>
      <c r="G134" s="5">
        <v>11</v>
      </c>
      <c r="H134" s="5">
        <f t="shared" si="8"/>
        <v>0.77277882797731567</v>
      </c>
      <c r="I134" s="5">
        <f t="shared" si="11"/>
        <v>4.1737771640838046</v>
      </c>
      <c r="Q134" s="5">
        <v>5.2323076923076934</v>
      </c>
      <c r="R134" s="5">
        <v>1.49</v>
      </c>
      <c r="W134" s="37">
        <v>13.8</v>
      </c>
      <c r="X134" s="37">
        <v>5.69</v>
      </c>
      <c r="Y134" s="127">
        <v>1.4253075571177503</v>
      </c>
      <c r="AA134" s="5">
        <f t="shared" ca="1" si="9"/>
        <v>0.53864046841541613</v>
      </c>
      <c r="AB134" s="127">
        <v>0.31398013750954906</v>
      </c>
      <c r="AC134" s="5">
        <f>AVERAGE(AB$2:AB134)</f>
        <v>72011.57206088127</v>
      </c>
      <c r="AD134" s="5">
        <f>GEOMEAN(AB$2:AB134)</f>
        <v>1.0214372255616497</v>
      </c>
    </row>
    <row r="135" spans="1:30" x14ac:dyDescent="0.25">
      <c r="B135" s="37">
        <v>98.5</v>
      </c>
      <c r="C135" s="37">
        <v>100.83</v>
      </c>
      <c r="D135" s="37">
        <f t="shared" si="10"/>
        <v>0.97689179807596949</v>
      </c>
      <c r="F135" s="5">
        <v>10</v>
      </c>
      <c r="G135" s="5">
        <v>11</v>
      </c>
      <c r="H135" s="5">
        <f t="shared" si="8"/>
        <v>2.3108201924030531E-2</v>
      </c>
      <c r="I135" s="5">
        <f t="shared" si="11"/>
        <v>4.6763024259055895E-2</v>
      </c>
      <c r="Q135" s="5">
        <v>1.0076470588235296</v>
      </c>
      <c r="R135" s="5">
        <v>1.5</v>
      </c>
      <c r="W135" s="37">
        <v>11.458333333333334</v>
      </c>
      <c r="X135" s="37">
        <v>5.69</v>
      </c>
      <c r="Y135" s="127">
        <v>1.0137668424135911</v>
      </c>
      <c r="AA135" s="5">
        <f t="shared" ca="1" si="9"/>
        <v>0.44891027714171217</v>
      </c>
      <c r="AB135" s="127">
        <v>0.30769230769230793</v>
      </c>
      <c r="AC135" s="5">
        <f>AVERAGE(AB$2:AB135)</f>
        <v>71474.174565593406</v>
      </c>
      <c r="AD135" s="5">
        <f>GEOMEAN(AB$2:AB135)</f>
        <v>1.0123318769211636</v>
      </c>
    </row>
    <row r="136" spans="1:30" x14ac:dyDescent="0.25">
      <c r="B136" s="37">
        <v>89.3</v>
      </c>
      <c r="C136" s="37">
        <v>88.7</v>
      </c>
      <c r="D136" s="37">
        <f t="shared" si="10"/>
        <v>1.0067643742953776</v>
      </c>
      <c r="F136" s="5">
        <v>10</v>
      </c>
      <c r="G136" s="5">
        <v>11</v>
      </c>
      <c r="H136" s="5">
        <f t="shared" si="8"/>
        <v>6.7643742953776131E-3</v>
      </c>
      <c r="I136" s="5">
        <f t="shared" si="11"/>
        <v>1.3483299267382029E-2</v>
      </c>
      <c r="Q136" s="5">
        <v>3.8250000000000002</v>
      </c>
      <c r="R136" s="5">
        <v>1.53</v>
      </c>
      <c r="W136" s="37">
        <v>24.6</v>
      </c>
      <c r="X136" s="37">
        <v>5.7</v>
      </c>
      <c r="Y136" s="127">
        <v>3.3157894736842106</v>
      </c>
      <c r="AA136" s="5">
        <f t="shared" ca="1" si="9"/>
        <v>0.7776408272047689</v>
      </c>
      <c r="AB136" s="127">
        <v>0.8500793650793651</v>
      </c>
      <c r="AC136" s="5">
        <f>AVERAGE(AB$2:AB136)</f>
        <v>70944.742532362085</v>
      </c>
      <c r="AD136" s="5">
        <f>GEOMEAN(AB$2:AB136)</f>
        <v>1.0110228263978875</v>
      </c>
    </row>
    <row r="137" spans="1:30" x14ac:dyDescent="0.25">
      <c r="A137" s="120" t="s">
        <v>206</v>
      </c>
      <c r="B137" s="37">
        <v>1.0999999999999999</v>
      </c>
      <c r="C137" s="37">
        <v>8</v>
      </c>
      <c r="D137" s="37">
        <f t="shared" si="10"/>
        <v>0.13749999999999998</v>
      </c>
      <c r="E137" s="121">
        <f>(MAX(D137:D152)+MIN(D137:D152))/2 - AVERAGE(D136:D152)</f>
        <v>0.77001974923910632</v>
      </c>
      <c r="F137" s="5">
        <v>20</v>
      </c>
      <c r="G137" s="5">
        <v>16</v>
      </c>
      <c r="H137" s="5">
        <f t="shared" si="8"/>
        <v>0.86250000000000004</v>
      </c>
      <c r="I137" s="5">
        <f t="shared" si="11"/>
        <v>7.1352272727272732</v>
      </c>
      <c r="Q137" s="5">
        <v>1.0076470588235296</v>
      </c>
      <c r="R137" s="5">
        <v>1.5549999999999999</v>
      </c>
      <c r="W137" s="37">
        <v>8.5238095238095219</v>
      </c>
      <c r="X137" s="37">
        <v>5.7</v>
      </c>
      <c r="Y137" s="127">
        <v>0.49540517961570557</v>
      </c>
      <c r="AA137" s="5">
        <f t="shared" ca="1" si="9"/>
        <v>0.1125827365434573</v>
      </c>
      <c r="AB137" s="127">
        <v>0.18637883855275175</v>
      </c>
      <c r="AC137" s="5">
        <f>AVERAGE(AB$2:AB137)</f>
        <v>70423.091384174419</v>
      </c>
      <c r="AD137" s="5">
        <f>GEOMEAN(AB$2:AB137)</f>
        <v>0.99853024288658587</v>
      </c>
    </row>
    <row r="138" spans="1:30" x14ac:dyDescent="0.25">
      <c r="A138" s="120">
        <v>16</v>
      </c>
      <c r="B138" s="37">
        <v>62.5</v>
      </c>
      <c r="C138" s="37">
        <v>-549.79999999999995</v>
      </c>
      <c r="D138" s="37">
        <f t="shared" si="10"/>
        <v>-0.11367770098217535</v>
      </c>
      <c r="F138" s="5">
        <v>20</v>
      </c>
      <c r="G138" s="5">
        <v>16</v>
      </c>
      <c r="H138" s="5">
        <f t="shared" si="8"/>
        <v>1.1136777009821754</v>
      </c>
      <c r="I138" s="5">
        <f t="shared" si="11"/>
        <v>10.910477700982174</v>
      </c>
      <c r="Q138" s="5">
        <v>1.0076470588235296</v>
      </c>
      <c r="R138" s="5">
        <v>1.575</v>
      </c>
      <c r="W138" s="37">
        <v>2.8555555555555556</v>
      </c>
      <c r="X138" s="37">
        <v>6</v>
      </c>
      <c r="Y138" s="127">
        <v>0.52407407407407403</v>
      </c>
      <c r="AA138" s="5">
        <f t="shared" ca="1" si="9"/>
        <v>0.10553164768767398</v>
      </c>
      <c r="AB138" s="127">
        <v>18.42307692307692</v>
      </c>
      <c r="AC138" s="5">
        <f>AVERAGE(AB$2:AB138)</f>
        <v>69909.188695800316</v>
      </c>
      <c r="AD138" s="5">
        <f>GEOMEAN(AB$2:AB138)</f>
        <v>1.0200045424770166</v>
      </c>
    </row>
    <row r="139" spans="1:30" x14ac:dyDescent="0.25">
      <c r="A139" s="120" t="s">
        <v>489</v>
      </c>
      <c r="B139" s="37">
        <v>4.1754999999999995</v>
      </c>
      <c r="C139" s="37">
        <v>1.9</v>
      </c>
      <c r="D139" s="37">
        <f t="shared" si="10"/>
        <v>2.1976315789473682</v>
      </c>
      <c r="F139" s="5">
        <v>20</v>
      </c>
      <c r="G139" s="5">
        <v>16</v>
      </c>
      <c r="H139" s="5">
        <f t="shared" si="8"/>
        <v>1.1976315789473684</v>
      </c>
      <c r="I139" s="5">
        <f t="shared" si="11"/>
        <v>1.7425962538366031</v>
      </c>
      <c r="Q139" s="5">
        <v>1.0076470588235296</v>
      </c>
      <c r="R139" s="5">
        <v>1.6759999999999999</v>
      </c>
      <c r="W139" s="37">
        <v>16.388888888888889</v>
      </c>
      <c r="X139" s="37">
        <v>6</v>
      </c>
      <c r="Y139" s="127">
        <v>1.7314814814814816</v>
      </c>
      <c r="AA139" s="5">
        <f t="shared" ca="1" si="9"/>
        <v>0.9017391689883637</v>
      </c>
      <c r="AB139" s="127">
        <v>26.320158102766801</v>
      </c>
      <c r="AC139" s="5">
        <f>AVERAGE(AB$2:AB139)</f>
        <v>69402.791097701062</v>
      </c>
      <c r="AD139" s="5">
        <f>GEOMEAN(AB$2:AB139)</f>
        <v>1.0443154841109257</v>
      </c>
    </row>
    <row r="140" spans="1:30" x14ac:dyDescent="0.25">
      <c r="A140" s="120">
        <f>AVERAGE($H$137:$H$152)</f>
        <v>1.0424647177197277</v>
      </c>
      <c r="B140" s="37">
        <v>-373.5</v>
      </c>
      <c r="C140" s="37">
        <v>-399.26</v>
      </c>
      <c r="D140" s="37">
        <f t="shared" si="10"/>
        <v>0.93548063918248758</v>
      </c>
      <c r="F140" s="5">
        <v>20</v>
      </c>
      <c r="G140" s="5">
        <v>16</v>
      </c>
      <c r="H140" s="5">
        <f t="shared" si="8"/>
        <v>6.4519360817512375E-2</v>
      </c>
      <c r="I140" s="5">
        <f t="shared" si="11"/>
        <v>0.13348857099154182</v>
      </c>
      <c r="Q140" s="5">
        <v>1.3999999999999997</v>
      </c>
      <c r="R140" s="5">
        <v>1.9</v>
      </c>
      <c r="W140" s="37">
        <v>4.0942857142857143</v>
      </c>
      <c r="X140" s="37">
        <v>6</v>
      </c>
      <c r="Y140" s="127">
        <v>0.31761904761904763</v>
      </c>
      <c r="AA140" s="5">
        <f t="shared" ca="1" si="9"/>
        <v>0.18204926184361925</v>
      </c>
      <c r="AB140" s="127">
        <v>2.7928571428571427</v>
      </c>
      <c r="AC140" s="5">
        <f>AVERAGE(AB$2:AB140)</f>
        <v>68903.510534819347</v>
      </c>
      <c r="AD140" s="5">
        <f>GEOMEAN(AB$2:AB140)</f>
        <v>1.051732322130934</v>
      </c>
    </row>
    <row r="141" spans="1:30" x14ac:dyDescent="0.25">
      <c r="B141" s="37">
        <v>-77.650000000000006</v>
      </c>
      <c r="C141" s="37">
        <v>-155.922</v>
      </c>
      <c r="D141" s="37">
        <f t="shared" si="10"/>
        <v>0.49800541296289175</v>
      </c>
      <c r="F141" s="5">
        <v>20</v>
      </c>
      <c r="G141" s="5">
        <v>16</v>
      </c>
      <c r="H141" s="5">
        <f t="shared" si="8"/>
        <v>0.5019945870371082</v>
      </c>
      <c r="I141" s="5">
        <f t="shared" si="11"/>
        <v>1.5100048896771594</v>
      </c>
      <c r="Q141" s="5">
        <v>4.1754999999999995</v>
      </c>
      <c r="R141" s="5">
        <v>1.9</v>
      </c>
      <c r="W141" s="37">
        <v>7.9849999999999994</v>
      </c>
      <c r="X141" s="37">
        <v>6.1</v>
      </c>
      <c r="Y141" s="127">
        <v>0.30901639344262294</v>
      </c>
      <c r="AA141" s="5">
        <f t="shared" ca="1" si="9"/>
        <v>0.95972093015699256</v>
      </c>
      <c r="AB141" s="127">
        <v>0.39944751381215471</v>
      </c>
      <c r="AC141" s="5">
        <f>AVERAGE(AB$2:AB141)</f>
        <v>68411.345455624309</v>
      </c>
      <c r="AD141" s="5">
        <f>GEOMEAN(AB$2:AB141)</f>
        <v>1.044484594647767</v>
      </c>
    </row>
    <row r="142" spans="1:30" x14ac:dyDescent="0.25">
      <c r="B142" s="37">
        <v>624</v>
      </c>
      <c r="C142" s="37">
        <v>1650</v>
      </c>
      <c r="D142" s="37">
        <f t="shared" si="10"/>
        <v>0.37818181818181817</v>
      </c>
      <c r="F142" s="5">
        <v>20</v>
      </c>
      <c r="G142" s="5">
        <v>16</v>
      </c>
      <c r="H142" s="5">
        <f t="shared" si="8"/>
        <v>0.62181818181818183</v>
      </c>
      <c r="I142" s="5">
        <f t="shared" si="11"/>
        <v>2.2660489510489512</v>
      </c>
      <c r="Q142" s="5">
        <v>2.5</v>
      </c>
      <c r="R142" s="5">
        <v>2</v>
      </c>
      <c r="W142" s="37">
        <v>10.09181818181818</v>
      </c>
      <c r="X142" s="37">
        <v>6.1</v>
      </c>
      <c r="Y142" s="127">
        <v>0.65439642324888203</v>
      </c>
      <c r="AA142" s="5">
        <f t="shared" ca="1" si="9"/>
        <v>0.15105721478007172</v>
      </c>
      <c r="AB142" s="127">
        <v>0.43877551020408168</v>
      </c>
      <c r="AC142" s="5">
        <f>AVERAGE(AB$2:AB142)</f>
        <v>67926.161720304342</v>
      </c>
      <c r="AD142" s="5">
        <f>GEOMEAN(AB$2:AB142)</f>
        <v>1.0380796890087503</v>
      </c>
    </row>
    <row r="143" spans="1:30" x14ac:dyDescent="0.25">
      <c r="B143" s="37">
        <v>-3.7287499999999998</v>
      </c>
      <c r="C143" s="37">
        <v>-8.4</v>
      </c>
      <c r="D143" s="37">
        <f t="shared" si="10"/>
        <v>0.4438988095238095</v>
      </c>
      <c r="F143" s="5">
        <v>20</v>
      </c>
      <c r="G143" s="5">
        <v>16</v>
      </c>
      <c r="H143" s="5">
        <f t="shared" si="8"/>
        <v>0.55610119047619055</v>
      </c>
      <c r="I143" s="5">
        <f t="shared" si="11"/>
        <v>1.8088668626183295</v>
      </c>
      <c r="Q143" s="5">
        <v>12.166666666666666</v>
      </c>
      <c r="R143" s="5">
        <v>2</v>
      </c>
      <c r="W143" s="37">
        <v>5.4692307692307693</v>
      </c>
      <c r="X143" s="37">
        <v>6.1470000000000002</v>
      </c>
      <c r="Y143" s="127">
        <v>0.11026016443293166</v>
      </c>
      <c r="AA143" s="5">
        <f t="shared" ca="1" si="9"/>
        <v>0.36520177773693474</v>
      </c>
      <c r="AB143" s="127">
        <v>0.11617647058823538</v>
      </c>
      <c r="AC143" s="5">
        <f>AVERAGE(AB$2:AB143)</f>
        <v>67447.809286897071</v>
      </c>
      <c r="AD143" s="5">
        <f>GEOMEAN(AB$2:AB143)</f>
        <v>1.0221925662662561</v>
      </c>
    </row>
    <row r="144" spans="1:30" x14ac:dyDescent="0.25">
      <c r="B144" s="37">
        <v>44.174999999999997</v>
      </c>
      <c r="C144" s="37">
        <v>21</v>
      </c>
      <c r="D144" s="37">
        <f t="shared" si="10"/>
        <v>2.1035714285714286</v>
      </c>
      <c r="F144" s="5">
        <v>20</v>
      </c>
      <c r="G144" s="5">
        <v>16</v>
      </c>
      <c r="H144" s="5">
        <f t="shared" si="8"/>
        <v>1.1035714285714284</v>
      </c>
      <c r="I144" s="5">
        <f t="shared" si="11"/>
        <v>1.6281894251758426</v>
      </c>
      <c r="Q144" s="5">
        <v>3.7178571428571443</v>
      </c>
      <c r="R144" s="5">
        <v>2</v>
      </c>
      <c r="W144" s="37">
        <v>9.0290322580645146</v>
      </c>
      <c r="X144" s="37">
        <v>6.2</v>
      </c>
      <c r="Y144" s="127">
        <v>0.45629552549427649</v>
      </c>
      <c r="AA144" s="5">
        <f t="shared" ca="1" si="9"/>
        <v>0.39939538515874395</v>
      </c>
      <c r="AB144" s="127">
        <v>0.48924162257495585</v>
      </c>
      <c r="AC144" s="5">
        <f>AVERAGE(AB$2:AB144)</f>
        <v>66976.149706160882</v>
      </c>
      <c r="AD144" s="5">
        <f>GEOMEAN(AB$2:AB144)</f>
        <v>1.016938971581963</v>
      </c>
    </row>
    <row r="145" spans="1:30" x14ac:dyDescent="0.25">
      <c r="B145" s="37">
        <v>208.55</v>
      </c>
      <c r="C145" s="37">
        <v>111.3</v>
      </c>
      <c r="D145" s="37">
        <f t="shared" si="10"/>
        <v>1.8737646001796946</v>
      </c>
      <c r="F145" s="5">
        <v>20</v>
      </c>
      <c r="G145" s="5">
        <v>16</v>
      </c>
      <c r="H145" s="5">
        <f t="shared" si="8"/>
        <v>0.87376460017969471</v>
      </c>
      <c r="I145" s="5">
        <f t="shared" si="11"/>
        <v>1.3400796325460338</v>
      </c>
      <c r="Q145" s="5">
        <v>17.285721428571428</v>
      </c>
      <c r="R145" s="5">
        <v>2</v>
      </c>
      <c r="W145" s="37">
        <v>10.117647058823527</v>
      </c>
      <c r="X145" s="37">
        <v>6.4</v>
      </c>
      <c r="Y145" s="127">
        <v>0.58088235294117607</v>
      </c>
      <c r="AA145" s="5">
        <f t="shared" ca="1" si="9"/>
        <v>0.72247428186276297</v>
      </c>
      <c r="AB145" s="127">
        <v>0.45327102803738317</v>
      </c>
      <c r="AC145" s="5">
        <f>AVERAGE(AB$2:AB145)</f>
        <v>66511.040703139122</v>
      </c>
      <c r="AD145" s="5">
        <f>GEOMEAN(AB$2:AB145)</f>
        <v>1.0112483566540751</v>
      </c>
    </row>
    <row r="146" spans="1:30" x14ac:dyDescent="0.25">
      <c r="B146" s="37">
        <v>29.25</v>
      </c>
      <c r="C146" s="37">
        <v>53.5</v>
      </c>
      <c r="D146" s="37">
        <f t="shared" si="10"/>
        <v>0.54672897196261683</v>
      </c>
      <c r="F146" s="5">
        <v>20</v>
      </c>
      <c r="G146" s="5">
        <v>16</v>
      </c>
      <c r="H146" s="5">
        <f t="shared" si="8"/>
        <v>0.45327102803738317</v>
      </c>
      <c r="I146" s="5">
        <f t="shared" si="11"/>
        <v>1.2823308570972123</v>
      </c>
      <c r="Q146" s="5">
        <v>248</v>
      </c>
      <c r="R146" s="5">
        <v>2</v>
      </c>
      <c r="W146" s="37">
        <v>17787.809523809523</v>
      </c>
      <c r="X146" s="37">
        <v>6.5</v>
      </c>
      <c r="Y146" s="127">
        <v>2735.5860805860802</v>
      </c>
      <c r="AA146" s="5">
        <f t="shared" ca="1" si="9"/>
        <v>0.3751698403209488</v>
      </c>
      <c r="AB146" s="127">
        <v>0.8239087301587299</v>
      </c>
      <c r="AC146" s="5">
        <f>AVERAGE(AB$2:AB146)</f>
        <v>66052.349552832849</v>
      </c>
      <c r="AD146" s="5">
        <f>GEOMEAN(AB$2:AB146)</f>
        <v>1.0098204990371611</v>
      </c>
    </row>
    <row r="147" spans="1:30" x14ac:dyDescent="0.25">
      <c r="B147" s="37">
        <v>-14.85</v>
      </c>
      <c r="C147" s="37">
        <v>-13.9</v>
      </c>
      <c r="D147" s="37">
        <f t="shared" si="10"/>
        <v>1.0683453237410072</v>
      </c>
      <c r="F147" s="5">
        <v>20</v>
      </c>
      <c r="G147" s="5">
        <v>16</v>
      </c>
      <c r="H147" s="5">
        <f t="shared" si="8"/>
        <v>6.8345323741007144E-2</v>
      </c>
      <c r="I147" s="5">
        <f t="shared" si="11"/>
        <v>0.13231838771407106</v>
      </c>
      <c r="Q147" s="5">
        <v>0.29311692307692305</v>
      </c>
      <c r="R147" s="5">
        <v>2</v>
      </c>
      <c r="W147" s="37">
        <v>8.8999999999999986</v>
      </c>
      <c r="X147" s="37">
        <v>6.65</v>
      </c>
      <c r="Y147" s="127">
        <v>0.33834586466165384</v>
      </c>
      <c r="AA147" s="5">
        <f t="shared" ca="1" si="9"/>
        <v>0.24776006907107495</v>
      </c>
      <c r="AB147" s="127">
        <v>0.18932278793870466</v>
      </c>
      <c r="AC147" s="5">
        <f>AVERAGE(AB$2:AB147)</f>
        <v>65599.937496462677</v>
      </c>
      <c r="AD147" s="5">
        <f>GEOMEAN(AB$2:AB147)</f>
        <v>0.99830776150279577</v>
      </c>
    </row>
    <row r="148" spans="1:30" x14ac:dyDescent="0.25">
      <c r="B148" s="37">
        <v>24.6</v>
      </c>
      <c r="C148" s="37">
        <v>5.7</v>
      </c>
      <c r="D148" s="37">
        <f t="shared" si="10"/>
        <v>4.3157894736842106</v>
      </c>
      <c r="F148" s="5">
        <v>20</v>
      </c>
      <c r="G148" s="5">
        <v>16</v>
      </c>
      <c r="H148" s="5">
        <f t="shared" si="8"/>
        <v>3.3157894736842106</v>
      </c>
      <c r="I148" s="5">
        <f t="shared" si="11"/>
        <v>4.0840821566110401</v>
      </c>
      <c r="Q148" s="5">
        <v>4.6161538461538472</v>
      </c>
      <c r="R148" s="5">
        <v>2.17</v>
      </c>
      <c r="W148" s="37">
        <v>8.1538461538461551</v>
      </c>
      <c r="X148" s="37">
        <v>6.85</v>
      </c>
      <c r="Y148" s="127">
        <v>0.19034250421111759</v>
      </c>
      <c r="AA148" s="5">
        <f t="shared" ca="1" si="9"/>
        <v>0.13197149452343204</v>
      </c>
      <c r="AB148" s="127">
        <v>0.40280612244897956</v>
      </c>
      <c r="AC148" s="5">
        <f>AVERAGE(AB$2:AB148)</f>
        <v>65153.682158433156</v>
      </c>
      <c r="AD148" s="5">
        <f>GEOMEAN(AB$2:AB148)</f>
        <v>0.99216300652399669</v>
      </c>
    </row>
    <row r="149" spans="1:30" x14ac:dyDescent="0.25">
      <c r="B149" s="37">
        <v>472</v>
      </c>
      <c r="C149" s="37">
        <v>124.7</v>
      </c>
      <c r="D149" s="37">
        <f t="shared" si="10"/>
        <v>3.7850842020850037</v>
      </c>
      <c r="F149" s="5">
        <v>20</v>
      </c>
      <c r="G149" s="5">
        <v>16</v>
      </c>
      <c r="H149" s="5">
        <f t="shared" si="8"/>
        <v>2.7850842020850042</v>
      </c>
      <c r="I149" s="5">
        <f t="shared" si="11"/>
        <v>3.5208892868307671</v>
      </c>
      <c r="Q149" s="5">
        <v>7.1510416666666652</v>
      </c>
      <c r="R149" s="5">
        <v>2.2599999999999998</v>
      </c>
      <c r="W149" s="37">
        <v>7.9</v>
      </c>
      <c r="X149" s="37">
        <v>7</v>
      </c>
      <c r="Y149" s="127">
        <v>0.12857142857142861</v>
      </c>
      <c r="AA149" s="5">
        <f t="shared" ca="1" si="9"/>
        <v>0.81744884529523232</v>
      </c>
      <c r="AB149" s="127">
        <v>5.9117647058823515</v>
      </c>
      <c r="AC149" s="5">
        <f>AVERAGE(AB$2:AB149)</f>
        <v>64713.494520637694</v>
      </c>
      <c r="AD149" s="5">
        <f>GEOMEAN(AB$2:AB149)</f>
        <v>1.004200475479702</v>
      </c>
    </row>
    <row r="150" spans="1:30" x14ac:dyDescent="0.25">
      <c r="B150" s="37">
        <v>1342.65</v>
      </c>
      <c r="C150" s="37">
        <v>478.5</v>
      </c>
      <c r="D150" s="37">
        <f t="shared" si="10"/>
        <v>2.8059561128526647</v>
      </c>
      <c r="F150" s="5">
        <v>20</v>
      </c>
      <c r="G150" s="5">
        <v>16</v>
      </c>
      <c r="H150" s="5">
        <f t="shared" si="8"/>
        <v>1.8059561128526647</v>
      </c>
      <c r="I150" s="5">
        <f t="shared" si="11"/>
        <v>2.4495713513735002</v>
      </c>
      <c r="Q150" s="5">
        <v>1.4785714285714284</v>
      </c>
      <c r="R150" s="5">
        <v>2.4</v>
      </c>
      <c r="W150" s="37">
        <v>10.117647058823527</v>
      </c>
      <c r="X150" s="37">
        <v>7.3</v>
      </c>
      <c r="Y150" s="127">
        <v>0.38597904915390785</v>
      </c>
      <c r="AA150" s="5">
        <f t="shared" ca="1" si="9"/>
        <v>0.52642382952856293</v>
      </c>
      <c r="AB150" s="127">
        <v>2.1641777286135691</v>
      </c>
      <c r="AC150" s="5">
        <f>AVERAGE(AB$2:AB150)</f>
        <v>64279.190290148377</v>
      </c>
      <c r="AD150" s="5">
        <f>GEOMEAN(AB$2:AB150)</f>
        <v>1.0093888269102398</v>
      </c>
    </row>
    <row r="151" spans="1:30" x14ac:dyDescent="0.25">
      <c r="B151" s="37">
        <v>2.2450000000000001</v>
      </c>
      <c r="C151" s="37">
        <v>10</v>
      </c>
      <c r="D151" s="37">
        <f t="shared" si="10"/>
        <v>0.22450000000000001</v>
      </c>
      <c r="F151" s="5">
        <v>20</v>
      </c>
      <c r="G151" s="5">
        <v>16</v>
      </c>
      <c r="H151" s="5">
        <f t="shared" si="8"/>
        <v>0.77549999999999997</v>
      </c>
      <c r="I151" s="5">
        <f t="shared" si="11"/>
        <v>4.2298429844097996</v>
      </c>
      <c r="Q151" s="5">
        <v>2.4370967741935483</v>
      </c>
      <c r="R151" s="5">
        <v>2.44</v>
      </c>
      <c r="W151" s="37">
        <v>10.759</v>
      </c>
      <c r="X151" s="37">
        <v>7.33</v>
      </c>
      <c r="Y151" s="127">
        <v>0.46780354706684862</v>
      </c>
      <c r="AA151" s="5">
        <f t="shared" ca="1" si="9"/>
        <v>0.40467962269894475</v>
      </c>
      <c r="AB151" s="127">
        <v>0.14304812834224595</v>
      </c>
      <c r="AC151" s="5">
        <f>AVERAGE(AB$2:AB151)</f>
        <v>63850.663308534909</v>
      </c>
      <c r="AD151" s="5">
        <f>GEOMEAN(AB$2:AB151)</f>
        <v>0.9963256649764678</v>
      </c>
    </row>
    <row r="152" spans="1:30" x14ac:dyDescent="0.25">
      <c r="B152" s="37">
        <v>14.115</v>
      </c>
      <c r="C152" s="37">
        <v>33.6</v>
      </c>
      <c r="D152" s="37">
        <f t="shared" si="10"/>
        <v>0.42008928571428572</v>
      </c>
      <c r="F152" s="5">
        <v>20</v>
      </c>
      <c r="G152" s="5">
        <v>16</v>
      </c>
      <c r="H152" s="5">
        <f t="shared" si="8"/>
        <v>0.57991071428571428</v>
      </c>
      <c r="I152" s="5">
        <f t="shared" si="11"/>
        <v>1.9603570479732806</v>
      </c>
      <c r="Q152" s="5">
        <v>6.9999999999999991</v>
      </c>
      <c r="R152" s="5">
        <v>2.5</v>
      </c>
      <c r="W152" s="37">
        <v>10.117647058823527</v>
      </c>
      <c r="X152" s="37">
        <v>7.5</v>
      </c>
      <c r="Y152" s="127">
        <v>0.34901960784313696</v>
      </c>
      <c r="AA152" s="5">
        <f t="shared" ca="1" si="9"/>
        <v>0.94421234473686266</v>
      </c>
      <c r="AB152" s="127">
        <v>0.95952380952380845</v>
      </c>
      <c r="AC152" s="5">
        <f>AVERAGE(AB$2:AB152)</f>
        <v>63427.817588106263</v>
      </c>
      <c r="AD152" s="5">
        <f>GEOMEAN(AB$2:AB152)</f>
        <v>0.99607735978901935</v>
      </c>
    </row>
    <row r="153" spans="1:30" x14ac:dyDescent="0.25">
      <c r="A153" s="120" t="s">
        <v>298</v>
      </c>
      <c r="B153" s="37">
        <v>3163.636363636364</v>
      </c>
      <c r="C153" s="37">
        <v>6901</v>
      </c>
      <c r="D153" s="37">
        <f t="shared" si="10"/>
        <v>0.45843158435536357</v>
      </c>
      <c r="E153" s="121">
        <f>(MAX(D153:D166)+MIN(D153:D166))/2 - AVERAGE(D152:D166)</f>
        <v>10.501437931844464</v>
      </c>
      <c r="F153" s="5">
        <v>11</v>
      </c>
      <c r="G153" s="5">
        <v>14</v>
      </c>
      <c r="H153" s="5">
        <f t="shared" si="8"/>
        <v>0.54156841564463643</v>
      </c>
      <c r="I153" s="5">
        <f t="shared" si="11"/>
        <v>1.7229189903572797</v>
      </c>
      <c r="Q153" s="5">
        <v>3.0015384615384617</v>
      </c>
      <c r="R153" s="5">
        <v>2.5299999999999998</v>
      </c>
      <c r="W153" s="37">
        <v>83.75</v>
      </c>
      <c r="X153" s="37">
        <v>8</v>
      </c>
      <c r="Y153" s="127">
        <v>9.46875</v>
      </c>
      <c r="AA153" s="5">
        <f t="shared" ca="1" si="9"/>
        <v>8.6786590482869519E-2</v>
      </c>
      <c r="AB153" s="127">
        <v>1.6391818181818187</v>
      </c>
      <c r="AC153" s="5">
        <f>AVERAGE(AB$2:AB153)</f>
        <v>63010.54009859122</v>
      </c>
      <c r="AD153" s="5">
        <f>GEOMEAN(AB$2:AB153)</f>
        <v>0.99934701447624641</v>
      </c>
    </row>
    <row r="154" spans="1:30" x14ac:dyDescent="0.25">
      <c r="A154" s="120">
        <v>14</v>
      </c>
      <c r="B154" s="37">
        <v>3141.818181818182</v>
      </c>
      <c r="C154" s="37">
        <v>115</v>
      </c>
      <c r="D154" s="37">
        <f t="shared" si="10"/>
        <v>27.320158102766801</v>
      </c>
      <c r="F154" s="5">
        <v>11</v>
      </c>
      <c r="G154" s="5">
        <v>14</v>
      </c>
      <c r="H154" s="5">
        <f t="shared" si="8"/>
        <v>26.320158102766801</v>
      </c>
      <c r="I154" s="5">
        <f t="shared" si="11"/>
        <v>27.283555093507541</v>
      </c>
      <c r="Q154" s="5">
        <v>19.100000000000001</v>
      </c>
      <c r="R154" s="5">
        <v>2.59</v>
      </c>
      <c r="W154" s="37">
        <v>13.357142857142856</v>
      </c>
      <c r="X154" s="37">
        <v>8</v>
      </c>
      <c r="Y154" s="127">
        <v>0.66964285714285698</v>
      </c>
      <c r="AA154" s="5">
        <f t="shared" ca="1" si="9"/>
        <v>0.81561164261634478</v>
      </c>
      <c r="AB154" s="127">
        <v>9.1053268765133168</v>
      </c>
      <c r="AC154" s="5">
        <f>AVERAGE(AB$2:AB154)</f>
        <v>62598.766015115958</v>
      </c>
      <c r="AD154" s="5">
        <f>GEOMEAN(AB$2:AB154)</f>
        <v>1.0138835551030922</v>
      </c>
    </row>
    <row r="155" spans="1:30" x14ac:dyDescent="0.25">
      <c r="A155" s="120" t="s">
        <v>489</v>
      </c>
      <c r="B155" s="37">
        <v>1066.3636363636363</v>
      </c>
      <c r="C155" s="37">
        <v>90</v>
      </c>
      <c r="D155" s="37">
        <f t="shared" si="10"/>
        <v>11.848484848484848</v>
      </c>
      <c r="F155" s="5">
        <v>11</v>
      </c>
      <c r="G155" s="5">
        <v>14</v>
      </c>
      <c r="H155" s="5">
        <f t="shared" si="8"/>
        <v>10.848484848484848</v>
      </c>
      <c r="I155" s="5">
        <f t="shared" si="11"/>
        <v>11.764085871502751</v>
      </c>
      <c r="Q155" s="5">
        <v>48.5</v>
      </c>
      <c r="R155" s="5">
        <v>2.7</v>
      </c>
      <c r="W155" s="37">
        <v>1.0999999999999999</v>
      </c>
      <c r="X155" s="37">
        <v>8</v>
      </c>
      <c r="Y155" s="127">
        <v>0.86250000000000004</v>
      </c>
      <c r="AA155" s="5">
        <f t="shared" ca="1" si="9"/>
        <v>0.20025847126549012</v>
      </c>
      <c r="AB155" s="127">
        <v>8.7919038583175013E-2</v>
      </c>
      <c r="AC155" s="5">
        <f>AVERAGE(AB$2:AB155)</f>
        <v>62192.281092414152</v>
      </c>
      <c r="AD155" s="5">
        <f>GEOMEAN(AB$2:AB155)</f>
        <v>0.99791279481889195</v>
      </c>
    </row>
    <row r="156" spans="1:30" x14ac:dyDescent="0.25">
      <c r="A156" s="120">
        <f>AVERAGE($H$153:$H$166)</f>
        <v>3.0621795695313829</v>
      </c>
      <c r="B156" s="37">
        <v>6.5454545454545467</v>
      </c>
      <c r="C156" s="37">
        <v>8</v>
      </c>
      <c r="D156" s="37">
        <f t="shared" si="10"/>
        <v>0.81818181818181834</v>
      </c>
      <c r="F156" s="5">
        <v>11</v>
      </c>
      <c r="G156" s="5">
        <v>14</v>
      </c>
      <c r="H156" s="5">
        <f t="shared" si="8"/>
        <v>0.18181818181818166</v>
      </c>
      <c r="I156" s="5">
        <f t="shared" si="11"/>
        <v>0.40404040404040364</v>
      </c>
      <c r="Q156" s="5">
        <v>1.6721428571428572</v>
      </c>
      <c r="R156" s="5">
        <v>2.8</v>
      </c>
      <c r="W156" s="37">
        <v>6.5454545454545467</v>
      </c>
      <c r="X156" s="37">
        <v>8</v>
      </c>
      <c r="Y156" s="127">
        <v>0.18181818181818166</v>
      </c>
      <c r="AA156" s="5">
        <f t="shared" ca="1" si="9"/>
        <v>0.61429970454402483</v>
      </c>
      <c r="AB156" s="127">
        <v>0.38392857142857145</v>
      </c>
      <c r="AC156" s="5">
        <f>AVERAGE(AB$2:AB156)</f>
        <v>61791.043046195802</v>
      </c>
      <c r="AD156" s="5">
        <f>GEOMEAN(AB$2:AB156)</f>
        <v>0.99178192699609713</v>
      </c>
    </row>
    <row r="157" spans="1:30" x14ac:dyDescent="0.25">
      <c r="B157" s="37">
        <v>3607.2727272727275</v>
      </c>
      <c r="C157" s="37">
        <v>9562</v>
      </c>
      <c r="D157" s="37">
        <f t="shared" si="10"/>
        <v>0.37725086041337874</v>
      </c>
      <c r="F157" s="5">
        <v>11</v>
      </c>
      <c r="G157" s="5">
        <v>14</v>
      </c>
      <c r="H157" s="5">
        <f t="shared" si="8"/>
        <v>0.62274913958662126</v>
      </c>
      <c r="I157" s="5">
        <f t="shared" si="11"/>
        <v>2.2735051879737176</v>
      </c>
      <c r="Q157" s="5">
        <v>44.5</v>
      </c>
      <c r="R157" s="5">
        <v>2.8</v>
      </c>
      <c r="W157" s="37">
        <v>7.1809523809523803</v>
      </c>
      <c r="X157" s="37">
        <v>8</v>
      </c>
      <c r="Y157" s="127">
        <v>0.10238095238095246</v>
      </c>
      <c r="AA157" s="5">
        <f t="shared" ca="1" si="9"/>
        <v>0.31388868595640018</v>
      </c>
      <c r="AB157" s="127">
        <v>0.74390243902439024</v>
      </c>
      <c r="AC157" s="5">
        <f>AVERAGE(AB$2:AB157)</f>
        <v>61394.951385017877</v>
      </c>
      <c r="AD157" s="5">
        <f>GEOMEAN(AB$2:AB157)</f>
        <v>0.98995521458267943</v>
      </c>
    </row>
    <row r="158" spans="1:30" x14ac:dyDescent="0.25">
      <c r="B158" s="37">
        <v>614.72727272727275</v>
      </c>
      <c r="C158" s="37">
        <v>5616</v>
      </c>
      <c r="D158" s="37">
        <f t="shared" si="10"/>
        <v>0.10945998445998446</v>
      </c>
      <c r="F158" s="5">
        <v>11</v>
      </c>
      <c r="G158" s="5">
        <v>14</v>
      </c>
      <c r="H158" s="5">
        <f t="shared" si="8"/>
        <v>0.89054001554001549</v>
      </c>
      <c r="I158" s="5">
        <f t="shared" si="11"/>
        <v>9.0262986668266159</v>
      </c>
      <c r="Q158" s="5">
        <v>105.51041666666664</v>
      </c>
      <c r="R158" s="5">
        <v>3</v>
      </c>
      <c r="W158" s="37">
        <v>14.923076923076925</v>
      </c>
      <c r="X158" s="37">
        <v>8</v>
      </c>
      <c r="Y158" s="127">
        <v>0.86538461538461564</v>
      </c>
      <c r="AA158" s="5">
        <f t="shared" ca="1" si="9"/>
        <v>1.6523574521435602E-2</v>
      </c>
      <c r="AB158" s="127">
        <v>0.11770833333333355</v>
      </c>
      <c r="AC158" s="5">
        <f>AVERAGE(AB$2:AB158)</f>
        <v>61003.901488988035</v>
      </c>
      <c r="AD158" s="5">
        <f>GEOMEAN(AB$2:AB158)</f>
        <v>0.97661872900435076</v>
      </c>
    </row>
    <row r="159" spans="1:30" x14ac:dyDescent="0.25">
      <c r="B159" s="37">
        <v>1183.6363636363637</v>
      </c>
      <c r="C159" s="37">
        <v>1205</v>
      </c>
      <c r="D159" s="37">
        <f t="shared" si="10"/>
        <v>0.98227084119200314</v>
      </c>
      <c r="F159" s="5">
        <v>11</v>
      </c>
      <c r="G159" s="5">
        <v>14</v>
      </c>
      <c r="H159" s="5">
        <f t="shared" si="8"/>
        <v>1.7729158807996897E-2</v>
      </c>
      <c r="I159" s="5">
        <f t="shared" si="11"/>
        <v>3.5778313953926152E-2</v>
      </c>
      <c r="Q159" s="5">
        <v>37.6</v>
      </c>
      <c r="R159" s="5">
        <v>3</v>
      </c>
      <c r="W159" s="37">
        <v>4.4999999999999991</v>
      </c>
      <c r="X159" s="37">
        <v>8</v>
      </c>
      <c r="Y159" s="127">
        <v>0.43750000000000011</v>
      </c>
      <c r="AA159" s="5">
        <f t="shared" ca="1" si="9"/>
        <v>0.55957767259093727</v>
      </c>
      <c r="AB159" s="127">
        <v>0.25477352489793897</v>
      </c>
      <c r="AC159" s="5">
        <f>AVERAGE(AB$2:AB159)</f>
        <v>60617.802459143335</v>
      </c>
      <c r="AD159" s="5">
        <f>GEOMEAN(AB$2:AB159)</f>
        <v>0.96834822960673916</v>
      </c>
    </row>
    <row r="160" spans="1:30" x14ac:dyDescent="0.25">
      <c r="B160" s="37">
        <v>4.8181818181818175</v>
      </c>
      <c r="C160" s="37">
        <v>10</v>
      </c>
      <c r="D160" s="37">
        <f t="shared" si="10"/>
        <v>0.48181818181818176</v>
      </c>
      <c r="F160" s="5">
        <v>11</v>
      </c>
      <c r="G160" s="5">
        <v>14</v>
      </c>
      <c r="H160" s="5">
        <f t="shared" si="8"/>
        <v>0.5181818181818183</v>
      </c>
      <c r="I160" s="5">
        <f t="shared" si="11"/>
        <v>1.5936535162950261</v>
      </c>
      <c r="Q160" s="5">
        <v>17.904761904761905</v>
      </c>
      <c r="R160" s="5">
        <v>3</v>
      </c>
      <c r="W160" s="37">
        <v>8.9507142857142856</v>
      </c>
      <c r="X160" s="37">
        <v>8.1</v>
      </c>
      <c r="Y160" s="127">
        <v>0.10502645502645507</v>
      </c>
      <c r="AA160" s="5">
        <f t="shared" ca="1" si="9"/>
        <v>0.97755949010343357</v>
      </c>
      <c r="AB160" s="127">
        <v>4.0768782760629303E-3</v>
      </c>
      <c r="AC160" s="5">
        <f>AVERAGE(AB$2:AB160)</f>
        <v>60236.558444160532</v>
      </c>
      <c r="AD160" s="5">
        <f>GEOMEAN(AB$2:AB160)</f>
        <v>0.93559960426323274</v>
      </c>
    </row>
    <row r="161" spans="1:30" x14ac:dyDescent="0.25">
      <c r="B161" s="37">
        <v>2554.545454545455</v>
      </c>
      <c r="C161" s="37">
        <v>6470</v>
      </c>
      <c r="D161" s="37">
        <f t="shared" si="10"/>
        <v>0.39482928200084311</v>
      </c>
      <c r="F161" s="5">
        <v>11</v>
      </c>
      <c r="G161" s="5">
        <v>14</v>
      </c>
      <c r="H161" s="5">
        <f t="shared" si="8"/>
        <v>0.60517071799915689</v>
      </c>
      <c r="I161" s="5">
        <f t="shared" si="11"/>
        <v>2.1379109315222879</v>
      </c>
      <c r="Q161" s="5">
        <v>9.6428571428571423</v>
      </c>
      <c r="R161" s="5">
        <v>3.2</v>
      </c>
      <c r="W161" s="37">
        <v>60.928571428571416</v>
      </c>
      <c r="X161" s="37">
        <v>9</v>
      </c>
      <c r="Y161" s="127">
        <v>5.7698412698412689</v>
      </c>
      <c r="AA161" s="5">
        <f t="shared" ca="1" si="9"/>
        <v>0.6701526831731065</v>
      </c>
      <c r="AB161" s="127">
        <v>0.24577315956322643</v>
      </c>
      <c r="AC161" s="5">
        <f>AVERAGE(AB$2:AB161)</f>
        <v>59860.081489966775</v>
      </c>
      <c r="AD161" s="5">
        <f>GEOMEAN(AB$2:AB161)</f>
        <v>0.92781535805691318</v>
      </c>
    </row>
    <row r="162" spans="1:30" x14ac:dyDescent="0.25">
      <c r="B162" s="37">
        <v>1227.2727272727275</v>
      </c>
      <c r="C162" s="37">
        <v>712</v>
      </c>
      <c r="D162" s="37">
        <f t="shared" si="10"/>
        <v>1.723697650663943</v>
      </c>
      <c r="F162" s="5">
        <v>11</v>
      </c>
      <c r="G162" s="5">
        <v>14</v>
      </c>
      <c r="H162" s="5">
        <f t="shared" si="8"/>
        <v>0.72369765066394309</v>
      </c>
      <c r="I162" s="5">
        <f t="shared" si="11"/>
        <v>1.1435495025157951</v>
      </c>
      <c r="Q162" s="5">
        <v>3.7286428571428578</v>
      </c>
      <c r="R162" s="5">
        <v>3.2</v>
      </c>
      <c r="W162" s="37">
        <v>9.390625</v>
      </c>
      <c r="X162" s="37">
        <v>9</v>
      </c>
      <c r="Y162" s="127">
        <v>4.3402777777777776E-2</v>
      </c>
      <c r="AA162" s="5">
        <f t="shared" ca="1" si="9"/>
        <v>0.11720260223990964</v>
      </c>
      <c r="AB162" s="127">
        <v>0.12857142857142861</v>
      </c>
      <c r="AC162" s="5">
        <f>AVERAGE(AB$2:AB162)</f>
        <v>59488.280540162188</v>
      </c>
      <c r="AD162" s="5">
        <f>GEOMEAN(AB$2:AB162)</f>
        <v>0.91649562268564155</v>
      </c>
    </row>
    <row r="163" spans="1:30" x14ac:dyDescent="0.25">
      <c r="B163" s="37">
        <v>7.8181818181818175</v>
      </c>
      <c r="C163" s="37">
        <v>18</v>
      </c>
      <c r="D163" s="37">
        <f t="shared" si="10"/>
        <v>0.43434343434343431</v>
      </c>
      <c r="F163" s="5">
        <v>11</v>
      </c>
      <c r="G163" s="5">
        <v>14</v>
      </c>
      <c r="H163" s="5">
        <f t="shared" si="8"/>
        <v>0.56565656565656575</v>
      </c>
      <c r="I163" s="5">
        <f t="shared" si="11"/>
        <v>1.8679821470519149</v>
      </c>
      <c r="Q163" s="5">
        <v>4.8899999999999997</v>
      </c>
      <c r="R163" s="5">
        <v>3.4</v>
      </c>
      <c r="W163" s="37">
        <v>21.928573809523805</v>
      </c>
      <c r="X163" s="37">
        <v>9</v>
      </c>
      <c r="Y163" s="127">
        <v>1.4365082010582004</v>
      </c>
      <c r="AA163" s="5">
        <f t="shared" ca="1" si="9"/>
        <v>0.42545339133496041</v>
      </c>
      <c r="AB163" s="127">
        <v>7.8163017031630214E-2</v>
      </c>
      <c r="AC163" s="5">
        <f>AVERAGE(AB$2:AB163)</f>
        <v>59121.069414377336</v>
      </c>
      <c r="AD163" s="5">
        <f>GEOMEAN(AB$2:AB163)</f>
        <v>0.90267379070472475</v>
      </c>
    </row>
    <row r="164" spans="1:30" x14ac:dyDescent="0.25">
      <c r="B164" s="37">
        <v>1461.8181818181815</v>
      </c>
      <c r="C164" s="37">
        <v>1020</v>
      </c>
      <c r="D164" s="37">
        <f t="shared" si="10"/>
        <v>1.4331550802139035</v>
      </c>
      <c r="F164" s="5">
        <v>11</v>
      </c>
      <c r="G164" s="5">
        <v>14</v>
      </c>
      <c r="H164" s="5">
        <f t="shared" si="8"/>
        <v>0.43315508021390348</v>
      </c>
      <c r="I164" s="5">
        <f t="shared" si="11"/>
        <v>0.73539388618405255</v>
      </c>
      <c r="Q164" s="5">
        <v>10201.916666666666</v>
      </c>
      <c r="R164" s="5">
        <v>3.5</v>
      </c>
      <c r="W164" s="37">
        <v>14.571435714285714</v>
      </c>
      <c r="X164" s="37">
        <v>9.9</v>
      </c>
      <c r="Y164" s="127">
        <v>0.47186219336219332</v>
      </c>
      <c r="AA164" s="5">
        <f t="shared" ca="1" si="9"/>
        <v>8.9305109098476332E-2</v>
      </c>
      <c r="AB164" s="127">
        <v>1.0292857142857141</v>
      </c>
      <c r="AC164" s="5">
        <f>AVERAGE(AB$2:AB164)</f>
        <v>58758.369781686153</v>
      </c>
      <c r="AD164" s="5">
        <f>GEOMEAN(AB$2:AB164)</f>
        <v>0.90340098020037252</v>
      </c>
    </row>
    <row r="165" spans="1:30" x14ac:dyDescent="0.25">
      <c r="B165" s="37">
        <v>207.27272727272725</v>
      </c>
      <c r="C165" s="37">
        <v>272</v>
      </c>
      <c r="D165" s="37">
        <f t="shared" si="10"/>
        <v>0.76203208556149726</v>
      </c>
      <c r="F165" s="5">
        <v>11</v>
      </c>
      <c r="G165" s="5">
        <v>14</v>
      </c>
      <c r="H165" s="5">
        <f t="shared" si="8"/>
        <v>0.23796791443850274</v>
      </c>
      <c r="I165" s="5">
        <f t="shared" si="11"/>
        <v>0.55024861619288878</v>
      </c>
      <c r="Q165" s="5">
        <v>1027.7272727272727</v>
      </c>
      <c r="R165" s="5">
        <v>3.5</v>
      </c>
      <c r="W165" s="37">
        <v>12.564285714285715</v>
      </c>
      <c r="X165" s="37">
        <v>9.9</v>
      </c>
      <c r="Y165" s="127">
        <v>0.26911976911976915</v>
      </c>
      <c r="AA165" s="5">
        <f t="shared" ca="1" si="9"/>
        <v>0.38927562606299115</v>
      </c>
      <c r="AB165" s="127">
        <v>0.13654922123090871</v>
      </c>
      <c r="AC165" s="5">
        <f>AVERAGE(AB$2:AB165)</f>
        <v>58400.087871732103</v>
      </c>
      <c r="AD165" s="5">
        <f>GEOMEAN(AB$2:AB165)</f>
        <v>0.89305242021856035</v>
      </c>
    </row>
    <row r="166" spans="1:30" x14ac:dyDescent="0.25">
      <c r="B166" s="37">
        <v>8.2727272727272716</v>
      </c>
      <c r="C166" s="37">
        <v>13</v>
      </c>
      <c r="D166" s="37">
        <f t="shared" si="10"/>
        <v>0.63636363636363624</v>
      </c>
      <c r="F166" s="5">
        <v>11</v>
      </c>
      <c r="G166" s="5">
        <v>14</v>
      </c>
      <c r="H166" s="5">
        <f t="shared" si="8"/>
        <v>0.3636363636363637</v>
      </c>
      <c r="I166" s="5">
        <f t="shared" si="11"/>
        <v>0.93506493506493538</v>
      </c>
      <c r="Q166" s="5">
        <v>10.117647058823527</v>
      </c>
      <c r="R166" s="5">
        <v>3.6</v>
      </c>
      <c r="W166" s="37">
        <v>2.2450000000000001</v>
      </c>
      <c r="X166" s="37">
        <v>10</v>
      </c>
      <c r="Y166" s="127">
        <v>0.77549999999999997</v>
      </c>
      <c r="AA166" s="5">
        <f t="shared" ca="1" si="9"/>
        <v>0.1270150629627419</v>
      </c>
      <c r="AB166" s="127">
        <v>0.58427666666666656</v>
      </c>
      <c r="AC166" s="5">
        <f>AVERAGE(AB$2:AB166)</f>
        <v>58046.151486307463</v>
      </c>
      <c r="AD166" s="5">
        <f>GEOMEAN(AB$2:AB166)</f>
        <v>0.89075903096259734</v>
      </c>
    </row>
    <row r="167" spans="1:30" x14ac:dyDescent="0.25">
      <c r="A167" s="120" t="s">
        <v>299</v>
      </c>
      <c r="B167" s="37">
        <v>1.2439393636363636</v>
      </c>
      <c r="C167" s="37">
        <v>0.69</v>
      </c>
      <c r="D167" s="37">
        <f t="shared" si="10"/>
        <v>1.8028106719367589</v>
      </c>
      <c r="E167" s="121">
        <f>(MAX(D167:D176)+MIN(D167:D176))/2 - AVERAGE(D166:D176)</f>
        <v>1.2342953014447851</v>
      </c>
      <c r="F167" s="5">
        <v>11</v>
      </c>
      <c r="G167" s="5">
        <v>10</v>
      </c>
      <c r="H167" s="5">
        <f t="shared" si="8"/>
        <v>0.80281067193675892</v>
      </c>
      <c r="I167" s="5">
        <f t="shared" si="11"/>
        <v>1.2481212552573577</v>
      </c>
      <c r="Q167" s="5">
        <v>4.75</v>
      </c>
      <c r="R167" s="5">
        <v>3.6</v>
      </c>
      <c r="W167" s="37">
        <v>4.8181818181818175</v>
      </c>
      <c r="X167" s="37">
        <v>10</v>
      </c>
      <c r="Y167" s="127">
        <v>0.5181818181818183</v>
      </c>
      <c r="AA167" s="5">
        <f t="shared" ca="1" si="9"/>
        <v>0.19335030231342432</v>
      </c>
      <c r="AB167" s="127">
        <v>2.0882352941176467</v>
      </c>
      <c r="AC167" s="5">
        <f>AVERAGE(AB$2:AB167)</f>
        <v>57696.488454674851</v>
      </c>
      <c r="AD167" s="5">
        <f>GEOMEAN(AB$2:AB167)</f>
        <v>0.89534263490292554</v>
      </c>
    </row>
    <row r="168" spans="1:30" x14ac:dyDescent="0.25">
      <c r="A168" s="120">
        <v>10</v>
      </c>
      <c r="B168" s="37">
        <v>87272.727272727265</v>
      </c>
      <c r="C168" s="37">
        <v>117109</v>
      </c>
      <c r="D168" s="37">
        <f t="shared" si="10"/>
        <v>0.74522647510206108</v>
      </c>
      <c r="F168" s="5">
        <v>11</v>
      </c>
      <c r="G168" s="5">
        <v>10</v>
      </c>
      <c r="H168" s="5">
        <f t="shared" si="8"/>
        <v>0.25477352489793897</v>
      </c>
      <c r="I168" s="5">
        <f t="shared" si="11"/>
        <v>0.59664748323127248</v>
      </c>
      <c r="Q168" s="5">
        <v>6.5392307692307714</v>
      </c>
      <c r="R168" s="5">
        <v>3.65</v>
      </c>
      <c r="W168" s="37">
        <v>15.454545454545453</v>
      </c>
      <c r="X168" s="37">
        <v>10</v>
      </c>
      <c r="Y168" s="127">
        <v>0.5454545454545453</v>
      </c>
      <c r="AA168" s="5">
        <f t="shared" ca="1" si="9"/>
        <v>0.94626244044839625</v>
      </c>
      <c r="AB168" s="127">
        <v>0.13020489094514207</v>
      </c>
      <c r="AC168" s="5">
        <f>AVERAGE(AB$2:AB168)</f>
        <v>57351.001279526448</v>
      </c>
      <c r="AD168" s="5">
        <f>GEOMEAN(AB$2:AB168)</f>
        <v>0.88506490844220642</v>
      </c>
    </row>
    <row r="169" spans="1:30" x14ac:dyDescent="0.25">
      <c r="A169" s="120" t="s">
        <v>489</v>
      </c>
      <c r="B169" s="37">
        <v>36.363636363636367</v>
      </c>
      <c r="C169" s="37">
        <v>40</v>
      </c>
      <c r="D169" s="37">
        <f t="shared" si="10"/>
        <v>0.90909090909090917</v>
      </c>
      <c r="F169" s="5">
        <v>11</v>
      </c>
      <c r="G169" s="5">
        <v>10</v>
      </c>
      <c r="H169" s="5">
        <f t="shared" si="8"/>
        <v>9.0909090909090828E-2</v>
      </c>
      <c r="I169" s="5">
        <f t="shared" si="11"/>
        <v>0.19090909090909075</v>
      </c>
      <c r="Q169" s="5">
        <v>4.0435714285714282</v>
      </c>
      <c r="R169" s="5">
        <v>3.7</v>
      </c>
      <c r="W169" s="37">
        <v>6.6999999999999993</v>
      </c>
      <c r="X169" s="37">
        <v>10</v>
      </c>
      <c r="Y169" s="127">
        <v>0.33000000000000007</v>
      </c>
      <c r="AA169" s="5">
        <f t="shared" ca="1" si="9"/>
        <v>0.71591709995894726</v>
      </c>
      <c r="AB169" s="127">
        <v>7.5000000000000053E-2</v>
      </c>
      <c r="AC169" s="5">
        <f>AVERAGE(AB$2:AB169)</f>
        <v>57009.62671833879</v>
      </c>
      <c r="AD169" s="5">
        <f>GEOMEAN(AB$2:AB169)</f>
        <v>0.87215702304969234</v>
      </c>
    </row>
    <row r="170" spans="1:30" x14ac:dyDescent="0.25">
      <c r="A170" s="120">
        <f>AVERAGE($H$167:$H$176)</f>
        <v>1.3520043247257827</v>
      </c>
      <c r="B170" s="37">
        <v>65.921427272727271</v>
      </c>
      <c r="C170" s="37">
        <v>15.2957</v>
      </c>
      <c r="D170" s="37">
        <f t="shared" si="10"/>
        <v>4.3098012691623966</v>
      </c>
      <c r="F170" s="5">
        <v>11</v>
      </c>
      <c r="G170" s="5">
        <v>10</v>
      </c>
      <c r="H170" s="5">
        <f t="shared" si="8"/>
        <v>3.309801269162397</v>
      </c>
      <c r="I170" s="5">
        <f t="shared" si="11"/>
        <v>4.0777720089839224</v>
      </c>
      <c r="Q170" s="5">
        <v>9.5833333333333321</v>
      </c>
      <c r="R170" s="5">
        <v>4</v>
      </c>
      <c r="W170" s="37">
        <v>20.292857142857141</v>
      </c>
      <c r="X170" s="37">
        <v>10</v>
      </c>
      <c r="Y170" s="127">
        <v>1.0292857142857141</v>
      </c>
      <c r="AA170" s="5">
        <f t="shared" ca="1" si="9"/>
        <v>0.30379971024987962</v>
      </c>
      <c r="AB170" s="127">
        <v>0.65163934426229508</v>
      </c>
      <c r="AC170" s="5">
        <f>AVERAGE(AB$2:AB170)</f>
        <v>56672.295504853617</v>
      </c>
      <c r="AD170" s="5">
        <f>GEOMEAN(AB$2:AB170)</f>
        <v>0.87065409002530225</v>
      </c>
    </row>
    <row r="171" spans="1:30" x14ac:dyDescent="0.25">
      <c r="B171" s="37">
        <v>1131.818181818182</v>
      </c>
      <c r="C171" s="37">
        <v>985.6</v>
      </c>
      <c r="D171" s="37">
        <f t="shared" si="10"/>
        <v>1.1483544864226685</v>
      </c>
      <c r="F171" s="5">
        <v>11</v>
      </c>
      <c r="G171" s="5">
        <v>10</v>
      </c>
      <c r="H171" s="5">
        <f t="shared" si="8"/>
        <v>0.14835448642266838</v>
      </c>
      <c r="I171" s="5">
        <f t="shared" si="11"/>
        <v>0.27754324144274878</v>
      </c>
      <c r="Q171" s="5">
        <v>7.4767857142857155</v>
      </c>
      <c r="R171" s="5">
        <v>4</v>
      </c>
      <c r="W171" s="37">
        <v>19.595238095238084</v>
      </c>
      <c r="X171" s="37">
        <v>10</v>
      </c>
      <c r="Y171" s="127">
        <v>0.95952380952380845</v>
      </c>
      <c r="AA171" s="5">
        <f t="shared" ca="1" si="9"/>
        <v>0.55721934574041831</v>
      </c>
      <c r="AB171" s="127">
        <v>0.57991071428571428</v>
      </c>
      <c r="AC171" s="5">
        <f>AVERAGE(AB$2:AB171)</f>
        <v>56338.932471946915</v>
      </c>
      <c r="AD171" s="5">
        <f>GEOMEAN(AB$2:AB171)</f>
        <v>0.86857535065706271</v>
      </c>
    </row>
    <row r="172" spans="1:30" x14ac:dyDescent="0.25">
      <c r="B172" s="37">
        <v>50.909090909090914</v>
      </c>
      <c r="C172" s="37">
        <v>43.81</v>
      </c>
      <c r="D172" s="37">
        <f t="shared" si="10"/>
        <v>1.1620427050694113</v>
      </c>
      <c r="F172" s="5">
        <v>11</v>
      </c>
      <c r="G172" s="5">
        <v>10</v>
      </c>
      <c r="H172" s="5">
        <f t="shared" si="8"/>
        <v>0.16204270506941135</v>
      </c>
      <c r="I172" s="5">
        <f t="shared" si="11"/>
        <v>0.30148913364083996</v>
      </c>
      <c r="Q172" s="5">
        <v>3.6285714285714286</v>
      </c>
      <c r="R172" s="5">
        <v>4</v>
      </c>
      <c r="W172" s="37">
        <v>208.1</v>
      </c>
      <c r="X172" s="37">
        <v>10</v>
      </c>
      <c r="Y172" s="127">
        <v>19.809999999999999</v>
      </c>
      <c r="AA172" s="5">
        <f t="shared" ca="1" si="9"/>
        <v>0.27572496382823475</v>
      </c>
      <c r="AB172" s="127">
        <v>1.528693528693529</v>
      </c>
      <c r="AC172" s="5">
        <f>AVERAGE(AB$2:AB172)</f>
        <v>56009.473970318737</v>
      </c>
      <c r="AD172" s="5">
        <f>GEOMEAN(AB$2:AB172)</f>
        <v>0.87145155351880765</v>
      </c>
    </row>
    <row r="173" spans="1:30" x14ac:dyDescent="0.25">
      <c r="B173" s="37">
        <v>3.545454545454545</v>
      </c>
      <c r="C173" s="37">
        <v>1</v>
      </c>
      <c r="D173" s="37">
        <f t="shared" si="10"/>
        <v>3.545454545454545</v>
      </c>
      <c r="F173" s="5">
        <v>11</v>
      </c>
      <c r="G173" s="5">
        <v>10</v>
      </c>
      <c r="H173" s="5">
        <f t="shared" si="8"/>
        <v>2.545454545454545</v>
      </c>
      <c r="I173" s="5">
        <f t="shared" si="11"/>
        <v>3.263403263403263</v>
      </c>
      <c r="Q173" s="5">
        <v>10807.976190476193</v>
      </c>
      <c r="R173" s="5">
        <v>4</v>
      </c>
      <c r="W173" s="37">
        <v>8.2222222222222214</v>
      </c>
      <c r="X173" s="37">
        <v>10.199999999999999</v>
      </c>
      <c r="Y173" s="127">
        <v>0.19389978213507628</v>
      </c>
      <c r="AA173" s="5">
        <f t="shared" ca="1" si="9"/>
        <v>0.34452170751710931</v>
      </c>
      <c r="AB173" s="127">
        <v>0.10341880341880344</v>
      </c>
      <c r="AC173" s="5">
        <f>AVERAGE(AB$2:AB173)</f>
        <v>55683.838095019222</v>
      </c>
      <c r="AD173" s="5">
        <f>GEOMEAN(AB$2:AB173)</f>
        <v>0.86071941393792106</v>
      </c>
    </row>
    <row r="174" spans="1:30" x14ac:dyDescent="0.25">
      <c r="B174" s="37">
        <v>0.74272718181818154</v>
      </c>
      <c r="C174" s="37">
        <v>0.124</v>
      </c>
      <c r="D174" s="37">
        <f t="shared" si="10"/>
        <v>5.9897353372433999</v>
      </c>
      <c r="F174" s="5">
        <v>11</v>
      </c>
      <c r="G174" s="5">
        <v>10</v>
      </c>
      <c r="H174" s="5">
        <f t="shared" si="8"/>
        <v>4.9897353372433999</v>
      </c>
      <c r="I174" s="5">
        <f t="shared" si="11"/>
        <v>5.8227830524267183</v>
      </c>
      <c r="Q174" s="5">
        <v>4.0784615384615384</v>
      </c>
      <c r="R174" s="5">
        <v>4.04</v>
      </c>
      <c r="W174" s="37">
        <v>9.109375</v>
      </c>
      <c r="X174" s="37">
        <v>10.199999999999999</v>
      </c>
      <c r="Y174" s="127">
        <v>0.10692401960784308</v>
      </c>
      <c r="AA174" s="5">
        <f t="shared" ca="1" si="9"/>
        <v>0.89675449875442692</v>
      </c>
      <c r="AB174" s="127">
        <v>1.8655462184873952</v>
      </c>
      <c r="AC174" s="5">
        <f>AVERAGE(AB$2:AB174)</f>
        <v>55361.97698202038</v>
      </c>
      <c r="AD174" s="5">
        <f>GEOMEAN(AB$2:AB174)</f>
        <v>0.86457659395592246</v>
      </c>
    </row>
    <row r="175" spans="1:30" x14ac:dyDescent="0.25">
      <c r="B175" s="37">
        <v>15.454545454545453</v>
      </c>
      <c r="C175" s="37">
        <v>10</v>
      </c>
      <c r="D175" s="37">
        <f t="shared" si="10"/>
        <v>1.5454545454545454</v>
      </c>
      <c r="F175" s="5">
        <v>11</v>
      </c>
      <c r="G175" s="5">
        <v>10</v>
      </c>
      <c r="H175" s="5">
        <f t="shared" si="8"/>
        <v>0.5454545454545453</v>
      </c>
      <c r="I175" s="5">
        <f t="shared" si="11"/>
        <v>0.89839572192513351</v>
      </c>
      <c r="Q175" s="5">
        <v>11.538888888888891</v>
      </c>
      <c r="R175" s="5">
        <v>4.4000000000000004</v>
      </c>
      <c r="W175" s="37">
        <v>9.6390624999999996</v>
      </c>
      <c r="X175" s="37">
        <v>10.41</v>
      </c>
      <c r="Y175" s="127">
        <v>7.405739673390975E-2</v>
      </c>
      <c r="AA175" s="5">
        <f t="shared" ca="1" si="9"/>
        <v>0.83103267775660961</v>
      </c>
      <c r="AB175" s="127">
        <v>0.20448179271708714</v>
      </c>
      <c r="AC175" s="5">
        <f>AVERAGE(AB$2:AB175)</f>
        <v>55043.805875697239</v>
      </c>
      <c r="AD175" s="5">
        <f>GEOMEAN(AB$2:AB175)</f>
        <v>0.85744232542439835</v>
      </c>
    </row>
    <row r="176" spans="1:30" x14ac:dyDescent="0.25">
      <c r="B176" s="37">
        <v>0.15036363636363639</v>
      </c>
      <c r="C176" s="37">
        <v>0.09</v>
      </c>
      <c r="D176" s="37">
        <f t="shared" si="10"/>
        <v>1.670707070707071</v>
      </c>
      <c r="F176" s="5">
        <v>11</v>
      </c>
      <c r="G176" s="5">
        <v>10</v>
      </c>
      <c r="H176" s="5">
        <f t="shared" si="8"/>
        <v>0.67070707070707114</v>
      </c>
      <c r="I176" s="5">
        <f t="shared" si="11"/>
        <v>1.0721580985184378</v>
      </c>
      <c r="Q176" s="5">
        <v>597.2777777777776</v>
      </c>
      <c r="R176" s="5">
        <v>4.5</v>
      </c>
      <c r="W176" s="37">
        <v>10.3</v>
      </c>
      <c r="X176" s="37">
        <v>10.6</v>
      </c>
      <c r="Y176" s="127">
        <v>2.830188679245273E-2</v>
      </c>
      <c r="AA176" s="5">
        <f t="shared" ca="1" si="9"/>
        <v>0.83690230441833535</v>
      </c>
      <c r="AB176" s="127">
        <v>2.545454545454545</v>
      </c>
      <c r="AC176" s="5">
        <f>AVERAGE(AB$2:AB176)</f>
        <v>54729.284387576365</v>
      </c>
      <c r="AD176" s="5">
        <f>GEOMEAN(AB$2:AB176)</f>
        <v>0.86279031782638671</v>
      </c>
    </row>
    <row r="177" spans="1:30" x14ac:dyDescent="0.25">
      <c r="A177" s="120" t="s">
        <v>294</v>
      </c>
      <c r="B177" s="37">
        <v>2.75</v>
      </c>
      <c r="C177" s="37">
        <v>4.9000000000000004</v>
      </c>
      <c r="D177" s="37">
        <f t="shared" si="10"/>
        <v>0.56122448979591832</v>
      </c>
      <c r="E177" s="121">
        <f>(MAX(D177:D188)+MIN(D177:D188))/2 - AVERAGE(D176:D188)</f>
        <v>268.10180761280265</v>
      </c>
      <c r="F177" s="5">
        <v>10</v>
      </c>
      <c r="G177" s="5">
        <v>12</v>
      </c>
      <c r="H177" s="5">
        <f t="shared" si="8"/>
        <v>0.43877551020408168</v>
      </c>
      <c r="I177" s="5">
        <f t="shared" si="11"/>
        <v>1.2205936920222635</v>
      </c>
      <c r="Q177" s="5">
        <v>8.31</v>
      </c>
      <c r="R177" s="5">
        <v>4.5999999999999996</v>
      </c>
      <c r="W177" s="37">
        <v>14.742857142857144</v>
      </c>
      <c r="X177" s="37">
        <v>10.6</v>
      </c>
      <c r="Y177" s="127">
        <v>0.39083557951482495</v>
      </c>
      <c r="AA177" s="5">
        <f t="shared" ca="1" si="9"/>
        <v>0.32803993076331572</v>
      </c>
      <c r="AB177" s="127">
        <v>2.5116159008776466</v>
      </c>
      <c r="AC177" s="5">
        <f>AVERAGE(AB$2:AB177)</f>
        <v>54418.336815010029</v>
      </c>
      <c r="AD177" s="5">
        <f>GEOMEAN(AB$2:AB177)</f>
        <v>0.8680443186623823</v>
      </c>
    </row>
    <row r="178" spans="1:30" x14ac:dyDescent="0.25">
      <c r="A178" s="120">
        <v>12</v>
      </c>
      <c r="B178" s="37">
        <v>60.099999999999994</v>
      </c>
      <c r="C178" s="37">
        <v>68</v>
      </c>
      <c r="D178" s="37">
        <f t="shared" si="10"/>
        <v>0.88382352941176467</v>
      </c>
      <c r="F178" s="5">
        <v>10</v>
      </c>
      <c r="G178" s="5">
        <v>12</v>
      </c>
      <c r="H178" s="5">
        <f t="shared" si="8"/>
        <v>0.11617647058823538</v>
      </c>
      <c r="I178" s="5">
        <f t="shared" si="11"/>
        <v>0.2476240579426448</v>
      </c>
      <c r="Q178" s="5">
        <v>4.07</v>
      </c>
      <c r="R178" s="5">
        <v>4.8</v>
      </c>
      <c r="W178" s="37">
        <v>284.26666666666665</v>
      </c>
      <c r="X178" s="37">
        <v>11</v>
      </c>
      <c r="Y178" s="127">
        <v>24.84242424242424</v>
      </c>
      <c r="AA178" s="5">
        <f t="shared" ca="1" si="9"/>
        <v>0.32164034134410924</v>
      </c>
      <c r="AB178" s="127">
        <v>2.8061224489796009E-2</v>
      </c>
      <c r="AC178" s="5">
        <f>AVERAGE(AB$2:AB178)</f>
        <v>54110.888742954739</v>
      </c>
      <c r="AD178" s="5">
        <f>GEOMEAN(AB$2:AB178)</f>
        <v>0.85137591622901576</v>
      </c>
    </row>
    <row r="179" spans="1:30" x14ac:dyDescent="0.25">
      <c r="A179" s="120" t="s">
        <v>489</v>
      </c>
      <c r="B179" s="37">
        <v>66.600000000000009</v>
      </c>
      <c r="C179" s="37">
        <v>103</v>
      </c>
      <c r="D179" s="37">
        <f t="shared" si="10"/>
        <v>0.64660194174757291</v>
      </c>
      <c r="F179" s="5">
        <v>10</v>
      </c>
      <c r="G179" s="5">
        <v>12</v>
      </c>
      <c r="H179" s="5">
        <f t="shared" si="8"/>
        <v>0.35339805825242709</v>
      </c>
      <c r="I179" s="5">
        <f t="shared" si="11"/>
        <v>0.89994460479897342</v>
      </c>
      <c r="Q179" s="5">
        <v>2.75</v>
      </c>
      <c r="R179" s="5">
        <v>4.9000000000000004</v>
      </c>
      <c r="W179" s="37">
        <v>71.90523809523809</v>
      </c>
      <c r="X179" s="37">
        <v>11.4</v>
      </c>
      <c r="Y179" s="127">
        <v>5.3074770258980779</v>
      </c>
      <c r="AA179" s="5">
        <f t="shared" ca="1" si="9"/>
        <v>0.94623204335989264</v>
      </c>
      <c r="AB179" s="127">
        <v>9.7252431476569416</v>
      </c>
      <c r="AC179" s="5">
        <f>AVERAGE(AB$2:AB179)</f>
        <v>53806.949622169304</v>
      </c>
      <c r="AD179" s="5">
        <f>GEOMEAN(AB$2:AB179)</f>
        <v>0.86310561096204286</v>
      </c>
    </row>
    <row r="180" spans="1:30" x14ac:dyDescent="0.25">
      <c r="A180" s="120">
        <f>AVERAGE($H$177:$H$188)</f>
        <v>56.566404529502393</v>
      </c>
      <c r="B180" s="37">
        <v>44.5</v>
      </c>
      <c r="C180" s="37">
        <v>2.8</v>
      </c>
      <c r="D180" s="37">
        <f t="shared" si="10"/>
        <v>15.892857142857144</v>
      </c>
      <c r="F180" s="5">
        <v>10</v>
      </c>
      <c r="G180" s="5">
        <v>12</v>
      </c>
      <c r="H180" s="5">
        <f t="shared" si="8"/>
        <v>14.892857142857144</v>
      </c>
      <c r="I180" s="5">
        <f t="shared" si="11"/>
        <v>15.829935794542537</v>
      </c>
      <c r="Q180" s="5">
        <v>7.921383333333333</v>
      </c>
      <c r="R180" s="5">
        <v>5</v>
      </c>
      <c r="W180" s="37">
        <v>61.81546428571427</v>
      </c>
      <c r="X180" s="37">
        <v>11.5</v>
      </c>
      <c r="Y180" s="127">
        <v>4.3752577639751538</v>
      </c>
      <c r="AA180" s="5">
        <f t="shared" ca="1" si="9"/>
        <v>0.5065807241550786</v>
      </c>
      <c r="AB180" s="127">
        <v>36.131396957123101</v>
      </c>
      <c r="AC180" s="5">
        <f>AVERAGE(AB$2:AB180)</f>
        <v>53506.55398962622</v>
      </c>
      <c r="AD180" s="5">
        <f>GEOMEAN(AB$2:AB180)</f>
        <v>0.88130126072811799</v>
      </c>
    </row>
    <row r="181" spans="1:30" x14ac:dyDescent="0.25">
      <c r="B181" s="37">
        <v>6.6999999999999993</v>
      </c>
      <c r="C181" s="37">
        <v>10</v>
      </c>
      <c r="D181" s="37">
        <f t="shared" si="10"/>
        <v>0.66999999999999993</v>
      </c>
      <c r="F181" s="5">
        <v>10</v>
      </c>
      <c r="G181" s="5">
        <v>12</v>
      </c>
      <c r="H181" s="5">
        <f t="shared" si="8"/>
        <v>0.33000000000000007</v>
      </c>
      <c r="I181" s="5">
        <f t="shared" si="11"/>
        <v>0.82253731343283598</v>
      </c>
      <c r="Q181" s="5">
        <v>173.92857142857144</v>
      </c>
      <c r="R181" s="5">
        <v>5</v>
      </c>
      <c r="W181" s="37">
        <v>30.714285714285715</v>
      </c>
      <c r="X181" s="37">
        <v>11.5</v>
      </c>
      <c r="Y181" s="127">
        <v>1.6708074534161492</v>
      </c>
      <c r="AA181" s="5">
        <f t="shared" ca="1" si="9"/>
        <v>0.34670772134783268</v>
      </c>
      <c r="AB181" s="127">
        <v>1.7314814814814816</v>
      </c>
      <c r="AC181" s="5">
        <f>AVERAGE(AB$2:AB181)</f>
        <v>53209.304975692081</v>
      </c>
      <c r="AD181" s="5">
        <f>GEOMEAN(AB$2:AB181)</f>
        <v>0.88461398212048958</v>
      </c>
    </row>
    <row r="182" spans="1:30" x14ac:dyDescent="0.25">
      <c r="B182" s="37">
        <v>2348100</v>
      </c>
      <c r="C182" s="37">
        <v>4000000</v>
      </c>
      <c r="D182" s="37">
        <f t="shared" si="10"/>
        <v>0.58702500000000002</v>
      </c>
      <c r="F182" s="5">
        <v>10</v>
      </c>
      <c r="G182" s="5">
        <v>12</v>
      </c>
      <c r="H182" s="5">
        <f t="shared" si="8"/>
        <v>0.41297499999999998</v>
      </c>
      <c r="I182" s="5">
        <f t="shared" si="11"/>
        <v>1.1164799614582002</v>
      </c>
      <c r="Q182" s="5">
        <v>2.2821428571428575</v>
      </c>
      <c r="R182" s="5">
        <v>5</v>
      </c>
      <c r="W182" s="37">
        <v>3.4090000000000003</v>
      </c>
      <c r="X182" s="37">
        <v>11.85</v>
      </c>
      <c r="Y182" s="127">
        <v>0.71232067510548513</v>
      </c>
      <c r="AA182" s="5">
        <f t="shared" ca="1" si="9"/>
        <v>5.4211420080476191E-2</v>
      </c>
      <c r="AB182" s="127">
        <v>6.6247619047619049</v>
      </c>
      <c r="AC182" s="5">
        <f>AVERAGE(AB$2:AB182)</f>
        <v>52915.367515947401</v>
      </c>
      <c r="AD182" s="5">
        <f>GEOMEAN(AB$2:AB182)</f>
        <v>0.89450923731837095</v>
      </c>
    </row>
    <row r="183" spans="1:30" x14ac:dyDescent="0.25">
      <c r="B183" s="37">
        <v>1532.5</v>
      </c>
      <c r="C183" s="37">
        <v>300</v>
      </c>
      <c r="D183" s="37">
        <f t="shared" si="10"/>
        <v>5.1083333333333334</v>
      </c>
      <c r="F183" s="5">
        <v>10</v>
      </c>
      <c r="G183" s="5">
        <v>12</v>
      </c>
      <c r="H183" s="5">
        <f t="shared" si="8"/>
        <v>4.1083333333333334</v>
      </c>
      <c r="I183" s="5">
        <f t="shared" si="11"/>
        <v>4.912574768896139</v>
      </c>
      <c r="Q183" s="5">
        <v>10.428571428571429</v>
      </c>
      <c r="R183" s="5">
        <v>5.3</v>
      </c>
      <c r="W183" s="37">
        <v>15.5</v>
      </c>
      <c r="X183" s="37">
        <v>11.9</v>
      </c>
      <c r="Y183" s="127">
        <v>0.30252100840336132</v>
      </c>
      <c r="AA183" s="5">
        <f t="shared" ca="1" si="9"/>
        <v>0.40459205289753386</v>
      </c>
      <c r="AB183" s="127">
        <v>0.58518013410614855</v>
      </c>
      <c r="AC183" s="5">
        <f>AVERAGE(AB$2:AB183)</f>
        <v>52624.626953662708</v>
      </c>
      <c r="AD183" s="5">
        <f>GEOMEAN(AB$2:AB183)</f>
        <v>0.89242600800297434</v>
      </c>
    </row>
    <row r="184" spans="1:30" x14ac:dyDescent="0.25">
      <c r="B184" s="37">
        <v>101316100.59999999</v>
      </c>
      <c r="C184" s="37">
        <v>157900</v>
      </c>
      <c r="D184" s="37">
        <f t="shared" si="10"/>
        <v>641.64724889170361</v>
      </c>
      <c r="F184" s="5">
        <v>10</v>
      </c>
      <c r="G184" s="5">
        <v>12</v>
      </c>
      <c r="H184" s="5">
        <f t="shared" si="8"/>
        <v>640.64724889170361</v>
      </c>
      <c r="I184" s="5">
        <f t="shared" si="11"/>
        <v>641.64569040298306</v>
      </c>
      <c r="Q184" s="5">
        <v>10.727272727272727</v>
      </c>
      <c r="R184" s="5">
        <v>5.6</v>
      </c>
      <c r="W184" s="37">
        <v>17.25</v>
      </c>
      <c r="X184" s="37">
        <v>11.93</v>
      </c>
      <c r="Y184" s="127">
        <v>0.44593461860854988</v>
      </c>
      <c r="AA184" s="5">
        <f t="shared" ca="1" si="9"/>
        <v>0.48689749259949955</v>
      </c>
      <c r="AB184" s="127">
        <v>0.41815885416666665</v>
      </c>
      <c r="AC184" s="5">
        <f>AVERAGE(AB$2:AB184)</f>
        <v>52337.062971177416</v>
      </c>
      <c r="AD184" s="5">
        <f>GEOMEAN(AB$2:AB184)</f>
        <v>0.88873675697154209</v>
      </c>
    </row>
    <row r="185" spans="1:30" x14ac:dyDescent="0.25">
      <c r="B185" s="37">
        <v>48.5</v>
      </c>
      <c r="C185" s="37">
        <v>2.7</v>
      </c>
      <c r="D185" s="37">
        <f t="shared" si="10"/>
        <v>17.962962962962962</v>
      </c>
      <c r="F185" s="5">
        <v>10</v>
      </c>
      <c r="G185" s="5">
        <v>12</v>
      </c>
      <c r="H185" s="5">
        <f t="shared" si="8"/>
        <v>16.962962962962962</v>
      </c>
      <c r="I185" s="5">
        <f t="shared" si="11"/>
        <v>17.907292859870179</v>
      </c>
      <c r="Q185" s="5">
        <v>13.8</v>
      </c>
      <c r="R185" s="5">
        <v>5.69</v>
      </c>
      <c r="W185" s="37">
        <v>136.56666666666669</v>
      </c>
      <c r="X185" s="37">
        <v>12</v>
      </c>
      <c r="Y185" s="127">
        <v>10.380555555555558</v>
      </c>
      <c r="AA185" s="5">
        <f t="shared" ca="1" si="9"/>
        <v>0.98569110320331077</v>
      </c>
      <c r="AB185" s="127">
        <v>5.6022408963587412E-3</v>
      </c>
      <c r="AC185" s="5">
        <f>AVERAGE(AB$2:AB185)</f>
        <v>52052.622441998406</v>
      </c>
      <c r="AD185" s="5">
        <f>GEOMEAN(AB$2:AB185)</f>
        <v>0.86459831533050713</v>
      </c>
    </row>
    <row r="186" spans="1:30" x14ac:dyDescent="0.25">
      <c r="B186" s="37">
        <v>56</v>
      </c>
      <c r="C186" s="37">
        <v>60</v>
      </c>
      <c r="D186" s="37">
        <f t="shared" si="10"/>
        <v>0.93333333333333335</v>
      </c>
      <c r="F186" s="5">
        <v>10</v>
      </c>
      <c r="G186" s="5">
        <v>12</v>
      </c>
      <c r="H186" s="5">
        <f t="shared" si="8"/>
        <v>6.6666666666666666E-2</v>
      </c>
      <c r="I186" s="5">
        <f t="shared" si="11"/>
        <v>0.1380952380952381</v>
      </c>
      <c r="Q186" s="5">
        <v>11.458333333333334</v>
      </c>
      <c r="R186" s="5">
        <v>5.69</v>
      </c>
      <c r="W186" s="37">
        <v>176</v>
      </c>
      <c r="X186" s="37">
        <v>12</v>
      </c>
      <c r="Y186" s="127">
        <v>13.666666666666666</v>
      </c>
      <c r="AA186" s="5">
        <f t="shared" ca="1" si="9"/>
        <v>2.2820264041222948E-2</v>
      </c>
      <c r="AB186" s="127">
        <v>0.36022408963585423</v>
      </c>
      <c r="AC186" s="5">
        <f>AVERAGE(AB$2:AB186)</f>
        <v>51771.258862442148</v>
      </c>
      <c r="AD186" s="5">
        <f>GEOMEAN(AB$2:AB186)</f>
        <v>0.86051614862406989</v>
      </c>
    </row>
    <row r="187" spans="1:30" x14ac:dyDescent="0.25">
      <c r="B187" s="37">
        <v>7.9</v>
      </c>
      <c r="C187" s="37">
        <v>7</v>
      </c>
      <c r="D187" s="37">
        <f t="shared" si="10"/>
        <v>1.1285714285714286</v>
      </c>
      <c r="F187" s="5">
        <v>10</v>
      </c>
      <c r="G187" s="5">
        <v>12</v>
      </c>
      <c r="H187" s="5">
        <f t="shared" si="8"/>
        <v>0.12857142857142861</v>
      </c>
      <c r="I187" s="5">
        <f t="shared" si="11"/>
        <v>0.24249547920434006</v>
      </c>
      <c r="Q187" s="5">
        <v>24.6</v>
      </c>
      <c r="R187" s="5">
        <v>5.7</v>
      </c>
      <c r="W187" s="37">
        <v>14.73892857142857</v>
      </c>
      <c r="X187" s="37">
        <v>12</v>
      </c>
      <c r="Y187" s="127">
        <v>0.22824404761904749</v>
      </c>
      <c r="AA187" s="5">
        <f t="shared" ca="1" si="9"/>
        <v>0.19705116378488552</v>
      </c>
      <c r="AB187" s="127">
        <v>3091.833333333333</v>
      </c>
      <c r="AC187" s="5">
        <f>AVERAGE(AB$2:AB187)</f>
        <v>51509.541520887804</v>
      </c>
      <c r="AD187" s="5">
        <f>GEOMEAN(AB$2:AB187)</f>
        <v>0.89923744975813613</v>
      </c>
    </row>
    <row r="188" spans="1:30" x14ac:dyDescent="0.25">
      <c r="B188" s="37">
        <v>24.1</v>
      </c>
      <c r="C188" s="37">
        <v>18</v>
      </c>
      <c r="D188" s="37">
        <f t="shared" si="10"/>
        <v>1.338888888888889</v>
      </c>
      <c r="F188" s="5">
        <v>10</v>
      </c>
      <c r="G188" s="5">
        <v>12</v>
      </c>
      <c r="H188" s="5">
        <f t="shared" si="8"/>
        <v>0.33888888888888896</v>
      </c>
      <c r="I188" s="5">
        <f t="shared" si="11"/>
        <v>0.59200092208390975</v>
      </c>
      <c r="Q188" s="5">
        <v>8.5238095238095219</v>
      </c>
      <c r="R188" s="5">
        <v>5.7</v>
      </c>
      <c r="W188" s="37">
        <v>247.75000000000006</v>
      </c>
      <c r="X188" s="37">
        <v>12</v>
      </c>
      <c r="Y188" s="127">
        <v>19.645833333333339</v>
      </c>
      <c r="AA188" s="5">
        <f t="shared" ca="1" si="9"/>
        <v>0.68193960285647137</v>
      </c>
      <c r="AB188" s="127">
        <v>0.32360952380952379</v>
      </c>
      <c r="AC188" s="5">
        <f>AVERAGE(AB$2:AB188)</f>
        <v>51234.09115772543</v>
      </c>
      <c r="AD188" s="5">
        <f>GEOMEAN(AB$2:AB188)</f>
        <v>0.89433626038108127</v>
      </c>
    </row>
    <row r="189" spans="1:30" x14ac:dyDescent="0.25">
      <c r="A189" s="120" t="s">
        <v>295</v>
      </c>
      <c r="B189" s="37">
        <v>1977.8571428571427</v>
      </c>
      <c r="C189" s="37">
        <v>1979</v>
      </c>
      <c r="D189" s="37">
        <f t="shared" si="10"/>
        <v>0.99942250776005193</v>
      </c>
      <c r="E189" s="121">
        <f>(MAX(D189:D203)+MIN(D189:D203))/2 - AVERAGE(D188:D203)</f>
        <v>1.4150084284285041</v>
      </c>
      <c r="F189" s="5">
        <v>28</v>
      </c>
      <c r="G189" s="5">
        <v>15</v>
      </c>
      <c r="H189" s="5">
        <f t="shared" si="8"/>
        <v>5.7749223994812417E-4</v>
      </c>
      <c r="I189" s="5">
        <f t="shared" si="11"/>
        <v>1.1553181698868288E-3</v>
      </c>
      <c r="Q189" s="5">
        <v>2.8555555555555556</v>
      </c>
      <c r="R189" s="5">
        <v>6</v>
      </c>
      <c r="W189" s="37">
        <v>37.166666666666671</v>
      </c>
      <c r="X189" s="37">
        <v>12</v>
      </c>
      <c r="Y189" s="127">
        <v>2.0972222222222228</v>
      </c>
      <c r="AA189" s="5">
        <f t="shared" ca="1" si="9"/>
        <v>0.63558224600002478</v>
      </c>
      <c r="AB189" s="127">
        <v>0.34558823529411764</v>
      </c>
      <c r="AC189" s="5">
        <f>AVERAGE(AB$2:AB189)</f>
        <v>50961.571234483461</v>
      </c>
      <c r="AD189" s="5">
        <f>GEOMEAN(AB$2:AB189)</f>
        <v>0.88982446045390917</v>
      </c>
    </row>
    <row r="190" spans="1:30" x14ac:dyDescent="0.25">
      <c r="A190" s="120">
        <v>15</v>
      </c>
      <c r="B190" s="37">
        <v>8532.6071428571413</v>
      </c>
      <c r="C190" s="37">
        <v>9365</v>
      </c>
      <c r="D190" s="37">
        <f t="shared" si="10"/>
        <v>0.91111661963236956</v>
      </c>
      <c r="F190" s="5">
        <v>28</v>
      </c>
      <c r="G190" s="5">
        <v>15</v>
      </c>
      <c r="H190" s="5">
        <f t="shared" si="8"/>
        <v>8.8883380367630396E-2</v>
      </c>
      <c r="I190" s="5">
        <f t="shared" si="11"/>
        <v>0.18643772023193267</v>
      </c>
      <c r="Q190" s="5">
        <v>16.388888888888889</v>
      </c>
      <c r="R190" s="5">
        <v>6</v>
      </c>
      <c r="W190" s="37">
        <v>33.791875000000005</v>
      </c>
      <c r="X190" s="37">
        <v>12</v>
      </c>
      <c r="Y190" s="127">
        <v>1.8159895833333337</v>
      </c>
      <c r="AA190" s="5">
        <f t="shared" ca="1" si="9"/>
        <v>0.37462376740884606</v>
      </c>
      <c r="AB190" s="127">
        <v>0.1931051044640712</v>
      </c>
      <c r="AC190" s="5">
        <f>AVERAGE(AB$2:AB190)</f>
        <v>50691.934313163998</v>
      </c>
      <c r="AD190" s="5">
        <f>GEOMEAN(AB$2:AB190)</f>
        <v>0.88266052038355525</v>
      </c>
    </row>
    <row r="191" spans="1:30" x14ac:dyDescent="0.25">
      <c r="A191" s="120" t="s">
        <v>489</v>
      </c>
      <c r="B191" s="37">
        <v>2819.2500000000005</v>
      </c>
      <c r="C191" s="37">
        <v>3070</v>
      </c>
      <c r="D191" s="37">
        <f t="shared" si="10"/>
        <v>0.91832247557003277</v>
      </c>
      <c r="F191" s="5">
        <v>28</v>
      </c>
      <c r="G191" s="5">
        <v>15</v>
      </c>
      <c r="H191" s="5">
        <f t="shared" si="8"/>
        <v>8.1677524429967285E-2</v>
      </c>
      <c r="I191" s="5">
        <f t="shared" si="11"/>
        <v>0.17061961895865382</v>
      </c>
      <c r="Q191" s="5">
        <v>4.0942857142857143</v>
      </c>
      <c r="R191" s="5">
        <v>6</v>
      </c>
      <c r="W191" s="37">
        <v>155.81818181818181</v>
      </c>
      <c r="X191" s="37">
        <v>12</v>
      </c>
      <c r="Y191" s="127">
        <v>11.984848484848484</v>
      </c>
      <c r="AA191" s="5">
        <f t="shared" ca="1" si="9"/>
        <v>0.32082825359950506</v>
      </c>
      <c r="AB191" s="127">
        <v>0.1354166666666668</v>
      </c>
      <c r="AC191" s="5">
        <f>AVERAGE(AB$2:AB191)</f>
        <v>50425.135371603486</v>
      </c>
      <c r="AD191" s="5">
        <f>GEOMEAN(AB$2:AB191)</f>
        <v>0.87399480553634623</v>
      </c>
    </row>
    <row r="192" spans="1:30" x14ac:dyDescent="0.25">
      <c r="A192" s="120">
        <f>AVERAGE($H$189:$H$203)</f>
        <v>0.73702687885614215</v>
      </c>
      <c r="B192" s="37">
        <v>28.785714285714288</v>
      </c>
      <c r="C192" s="37">
        <v>28</v>
      </c>
      <c r="D192" s="37">
        <f t="shared" si="10"/>
        <v>1.028061224489796</v>
      </c>
      <c r="F192" s="5">
        <v>28</v>
      </c>
      <c r="G192" s="5">
        <v>15</v>
      </c>
      <c r="H192" s="5">
        <f t="shared" si="8"/>
        <v>2.8061224489796009E-2</v>
      </c>
      <c r="I192" s="5">
        <f t="shared" si="11"/>
        <v>5.5356509849597585E-2</v>
      </c>
      <c r="Q192" s="5">
        <v>7.9849999999999994</v>
      </c>
      <c r="R192" s="5">
        <v>6.1</v>
      </c>
      <c r="W192" s="37">
        <v>17</v>
      </c>
      <c r="X192" s="37">
        <v>12</v>
      </c>
      <c r="Y192" s="127">
        <v>0.41666666666666669</v>
      </c>
      <c r="AA192" s="5">
        <f t="shared" ca="1" si="9"/>
        <v>0.43229945385348223</v>
      </c>
      <c r="AB192" s="127">
        <v>0.32280436656689815</v>
      </c>
      <c r="AC192" s="5">
        <f>AVERAGE(AB$2:AB192)</f>
        <v>50161.13111732476</v>
      </c>
      <c r="AD192" s="5">
        <f>GEOMEAN(AB$2:AB192)</f>
        <v>0.86944895524159105</v>
      </c>
    </row>
    <row r="193" spans="1:30" x14ac:dyDescent="0.25">
      <c r="B193" s="37">
        <v>3.7178571428571443</v>
      </c>
      <c r="C193" s="37">
        <v>2</v>
      </c>
      <c r="D193" s="37">
        <f t="shared" si="10"/>
        <v>1.8589285714285722</v>
      </c>
      <c r="F193" s="5">
        <v>28</v>
      </c>
      <c r="G193" s="5">
        <v>15</v>
      </c>
      <c r="H193" s="5">
        <f t="shared" si="8"/>
        <v>0.85892857142857215</v>
      </c>
      <c r="I193" s="5">
        <f t="shared" si="11"/>
        <v>1.3209842870865935</v>
      </c>
      <c r="Q193" s="5">
        <v>10.09181818181818</v>
      </c>
      <c r="R193" s="5">
        <v>6.1</v>
      </c>
      <c r="W193" s="37">
        <v>105263350.76368421</v>
      </c>
      <c r="X193" s="37">
        <v>12</v>
      </c>
      <c r="Y193" s="127">
        <v>8771944.8969736844</v>
      </c>
      <c r="AA193" s="5">
        <f t="shared" ca="1" si="9"/>
        <v>0.89540783116347655</v>
      </c>
      <c r="AB193" s="127">
        <v>1.6724014336917565</v>
      </c>
      <c r="AC193" s="5">
        <f>AVERAGE(AB$2:AB193)</f>
        <v>49899.88393651283</v>
      </c>
      <c r="AD193" s="5">
        <f>GEOMEAN(AB$2:AB193)</f>
        <v>0.87241627527045851</v>
      </c>
    </row>
    <row r="194" spans="1:30" x14ac:dyDescent="0.25">
      <c r="B194" s="37">
        <v>14.73892857142857</v>
      </c>
      <c r="C194" s="37">
        <v>12</v>
      </c>
      <c r="D194" s="37">
        <f t="shared" si="10"/>
        <v>1.2282440476190475</v>
      </c>
      <c r="F194" s="5">
        <v>28</v>
      </c>
      <c r="G194" s="5">
        <v>15</v>
      </c>
      <c r="H194" s="5">
        <f t="shared" ref="H194:H257" si="12">ABS((B194-C194)/C194)</f>
        <v>0.22824404761904749</v>
      </c>
      <c r="I194" s="5">
        <f t="shared" si="11"/>
        <v>0.41407360491386919</v>
      </c>
      <c r="Q194" s="5">
        <v>5.4692307692307693</v>
      </c>
      <c r="R194" s="5">
        <v>6.1470000000000002</v>
      </c>
      <c r="W194" s="37">
        <v>23.944705882352945</v>
      </c>
      <c r="X194" s="37">
        <v>12</v>
      </c>
      <c r="Y194" s="127">
        <v>0.9953921568627454</v>
      </c>
      <c r="AA194" s="5">
        <f t="shared" ref="AA194:AA257" ca="1" si="13">RAND()</f>
        <v>0.66312975260431883</v>
      </c>
      <c r="AB194" s="127">
        <v>3.8028169014084387E-2</v>
      </c>
      <c r="AC194" s="5">
        <f>AVERAGE(AB$2:AB194)</f>
        <v>49641.335512117264</v>
      </c>
      <c r="AD194" s="5">
        <f>GEOMEAN(AB$2:AB194)</f>
        <v>0.85836879888811324</v>
      </c>
    </row>
    <row r="195" spans="1:30" x14ac:dyDescent="0.25">
      <c r="B195" s="37">
        <v>7.4767857142857155</v>
      </c>
      <c r="C195" s="37">
        <v>4</v>
      </c>
      <c r="D195" s="37">
        <f t="shared" ref="D195:D258" si="14">B195/C195</f>
        <v>1.8691964285714289</v>
      </c>
      <c r="F195" s="5">
        <v>28</v>
      </c>
      <c r="G195" s="5">
        <v>15</v>
      </c>
      <c r="H195" s="5">
        <f t="shared" si="12"/>
        <v>0.86919642857142887</v>
      </c>
      <c r="I195" s="5">
        <f t="shared" ref="I195:I258" si="15">H195+ABS((B195-C195)/B195)</f>
        <v>1.3342071761233756</v>
      </c>
      <c r="Q195" s="5">
        <v>9.0290322580645146</v>
      </c>
      <c r="R195" s="5">
        <v>6.2</v>
      </c>
      <c r="W195" s="37">
        <v>7156.0007142857139</v>
      </c>
      <c r="X195" s="37">
        <v>12</v>
      </c>
      <c r="Y195" s="127">
        <v>595.33339285714283</v>
      </c>
      <c r="AA195" s="5">
        <f t="shared" ca="1" si="13"/>
        <v>0.48035660082174081</v>
      </c>
      <c r="AB195" s="127">
        <v>0.32467532467532478</v>
      </c>
      <c r="AC195" s="5">
        <f>AVERAGE(AB$2:AB195)</f>
        <v>49385.454012958544</v>
      </c>
      <c r="AD195" s="5">
        <f>GEOMEAN(AB$2:AB195)</f>
        <v>0.85407794524091973</v>
      </c>
    </row>
    <row r="196" spans="1:30" x14ac:dyDescent="0.25">
      <c r="B196" s="37">
        <v>82967694.249999985</v>
      </c>
      <c r="C196" s="37">
        <v>18000000</v>
      </c>
      <c r="D196" s="37">
        <f t="shared" si="14"/>
        <v>4.6093163472222214</v>
      </c>
      <c r="F196" s="5">
        <v>28</v>
      </c>
      <c r="G196" s="5">
        <v>15</v>
      </c>
      <c r="H196" s="5">
        <f t="shared" si="12"/>
        <v>3.6093163472222214</v>
      </c>
      <c r="I196" s="5">
        <f t="shared" si="15"/>
        <v>4.3923644340382531</v>
      </c>
      <c r="Q196" s="5">
        <v>10.117647058823527</v>
      </c>
      <c r="R196" s="5">
        <v>6.4</v>
      </c>
      <c r="W196" s="37">
        <v>22405.15288888889</v>
      </c>
      <c r="X196" s="37">
        <v>12</v>
      </c>
      <c r="Y196" s="127">
        <v>1866.0960740740741</v>
      </c>
      <c r="AA196" s="5">
        <f t="shared" ca="1" si="13"/>
        <v>0.68564466596504625</v>
      </c>
      <c r="AB196" s="127">
        <v>19.645833333333339</v>
      </c>
      <c r="AC196" s="5">
        <f>AVERAGE(AB$2:AB196)</f>
        <v>49132.296022293805</v>
      </c>
      <c r="AD196" s="5">
        <f>GEOMEAN(AB$2:AB196)</f>
        <v>0.86792252225736743</v>
      </c>
    </row>
    <row r="197" spans="1:30" x14ac:dyDescent="0.25">
      <c r="B197" s="37">
        <v>515.142857142857</v>
      </c>
      <c r="C197" s="37">
        <v>607</v>
      </c>
      <c r="D197" s="37">
        <f t="shared" si="14"/>
        <v>0.84867027535890771</v>
      </c>
      <c r="F197" s="5">
        <v>28</v>
      </c>
      <c r="G197" s="5">
        <v>15</v>
      </c>
      <c r="H197" s="5">
        <f t="shared" si="12"/>
        <v>0.15132972464109226</v>
      </c>
      <c r="I197" s="5">
        <f t="shared" si="15"/>
        <v>0.3296436458834664</v>
      </c>
      <c r="Q197" s="5">
        <v>17787.809523809523</v>
      </c>
      <c r="R197" s="5">
        <v>6.5</v>
      </c>
      <c r="W197" s="37">
        <v>45.000000714285711</v>
      </c>
      <c r="X197" s="37">
        <v>12.1</v>
      </c>
      <c r="Y197" s="127">
        <v>2.7190083234946867</v>
      </c>
      <c r="AA197" s="5">
        <f t="shared" ca="1" si="13"/>
        <v>0.84975587941624875</v>
      </c>
      <c r="AB197" s="127">
        <v>9.3974262291093999E-2</v>
      </c>
      <c r="AC197" s="5">
        <f>AVERAGE(AB$2:AB197)</f>
        <v>48881.621522048743</v>
      </c>
      <c r="AD197" s="5">
        <f>GEOMEAN(AB$2:AB197)</f>
        <v>0.85813394297369605</v>
      </c>
    </row>
    <row r="198" spans="1:30" x14ac:dyDescent="0.25">
      <c r="B198" s="37">
        <v>144.1142857142857</v>
      </c>
      <c r="C198" s="37">
        <v>200</v>
      </c>
      <c r="D198" s="37">
        <f t="shared" si="14"/>
        <v>0.72057142857142853</v>
      </c>
      <c r="F198" s="5">
        <v>28</v>
      </c>
      <c r="G198" s="5">
        <v>15</v>
      </c>
      <c r="H198" s="5">
        <f t="shared" si="12"/>
        <v>0.27942857142857153</v>
      </c>
      <c r="I198" s="5">
        <f t="shared" si="15"/>
        <v>0.66721604169026871</v>
      </c>
      <c r="Q198" s="5">
        <v>8.8999999999999986</v>
      </c>
      <c r="R198" s="5">
        <v>6.65</v>
      </c>
      <c r="W198" s="37">
        <v>7.4357142857142851</v>
      </c>
      <c r="X198" s="37">
        <v>12.9</v>
      </c>
      <c r="Y198" s="127">
        <v>0.42358803986710969</v>
      </c>
      <c r="AA198" s="5">
        <f t="shared" ca="1" si="13"/>
        <v>0.89741326898046381</v>
      </c>
      <c r="AB198" s="127">
        <v>4.3496503496503509</v>
      </c>
      <c r="AC198" s="5">
        <f>AVERAGE(AB$2:AB198)</f>
        <v>48633.513543004585</v>
      </c>
      <c r="AD198" s="5">
        <f>GEOMEAN(AB$2:AB198)</f>
        <v>0.86523334736161139</v>
      </c>
    </row>
    <row r="199" spans="1:30" x14ac:dyDescent="0.25">
      <c r="B199" s="37">
        <v>38.285714285714285</v>
      </c>
      <c r="C199" s="37">
        <v>60</v>
      </c>
      <c r="D199" s="37">
        <f t="shared" si="14"/>
        <v>0.63809523809523805</v>
      </c>
      <c r="F199" s="5">
        <v>28</v>
      </c>
      <c r="G199" s="5">
        <v>15</v>
      </c>
      <c r="H199" s="5">
        <f t="shared" si="12"/>
        <v>0.3619047619047619</v>
      </c>
      <c r="I199" s="5">
        <f t="shared" si="15"/>
        <v>0.92906894100923965</v>
      </c>
      <c r="Q199" s="5">
        <v>8.1538461538461551</v>
      </c>
      <c r="R199" s="5">
        <v>6.85</v>
      </c>
      <c r="W199" s="37">
        <v>8.2727272727272716</v>
      </c>
      <c r="X199" s="37">
        <v>13</v>
      </c>
      <c r="Y199" s="127">
        <v>0.3636363636363637</v>
      </c>
      <c r="AA199" s="5">
        <f t="shared" ca="1" si="13"/>
        <v>0.85939567383452797</v>
      </c>
      <c r="AB199" s="127">
        <v>0.33834586466165384</v>
      </c>
      <c r="AC199" s="5">
        <f>AVERAGE(AB$2:AB199)</f>
        <v>48387.891446049332</v>
      </c>
      <c r="AD199" s="5">
        <f>GEOMEAN(AB$2:AB199)</f>
        <v>0.86114006005257582</v>
      </c>
    </row>
    <row r="200" spans="1:30" x14ac:dyDescent="0.25">
      <c r="B200" s="37">
        <v>61.81546428571427</v>
      </c>
      <c r="C200" s="37">
        <v>11.5</v>
      </c>
      <c r="D200" s="37">
        <f t="shared" si="14"/>
        <v>5.3752577639751538</v>
      </c>
      <c r="F200" s="5">
        <v>28</v>
      </c>
      <c r="G200" s="5">
        <v>15</v>
      </c>
      <c r="H200" s="5">
        <f t="shared" si="12"/>
        <v>4.3752577639751538</v>
      </c>
      <c r="I200" s="5">
        <f t="shared" si="15"/>
        <v>5.189220173982358</v>
      </c>
      <c r="Q200" s="5">
        <v>7.9</v>
      </c>
      <c r="R200" s="5">
        <v>7</v>
      </c>
      <c r="W200" s="37">
        <v>24.838709677419356</v>
      </c>
      <c r="X200" s="37">
        <v>13</v>
      </c>
      <c r="Y200" s="127">
        <v>0.91066997518610426</v>
      </c>
      <c r="AA200" s="5">
        <f t="shared" ca="1" si="13"/>
        <v>0.23332838668300782</v>
      </c>
      <c r="AB200" s="127">
        <v>0.31944444444444442</v>
      </c>
      <c r="AC200" s="5">
        <f>AVERAGE(AB$2:AB200)</f>
        <v>48144.737817900561</v>
      </c>
      <c r="AD200" s="5">
        <f>GEOMEAN(AB$2:AB200)</f>
        <v>0.85685942806206894</v>
      </c>
    </row>
    <row r="201" spans="1:30" x14ac:dyDescent="0.25">
      <c r="B201" s="37">
        <v>10035.714285714283</v>
      </c>
      <c r="C201" s="37">
        <v>9200</v>
      </c>
      <c r="D201" s="37">
        <f t="shared" si="14"/>
        <v>1.0908385093167698</v>
      </c>
      <c r="F201" s="5">
        <v>28</v>
      </c>
      <c r="G201" s="5">
        <v>15</v>
      </c>
      <c r="H201" s="5">
        <f t="shared" si="12"/>
        <v>9.0838509316769844E-2</v>
      </c>
      <c r="I201" s="5">
        <f t="shared" si="15"/>
        <v>0.17411253066908272</v>
      </c>
      <c r="Q201" s="5">
        <v>10.117647058823527</v>
      </c>
      <c r="R201" s="5">
        <v>7.3</v>
      </c>
      <c r="W201" s="37">
        <v>25.416666666666668</v>
      </c>
      <c r="X201" s="37">
        <v>13.8</v>
      </c>
      <c r="Y201" s="127">
        <v>0.84178743961352653</v>
      </c>
      <c r="AA201" s="5">
        <f t="shared" ca="1" si="13"/>
        <v>0.97050194955329361</v>
      </c>
      <c r="AB201" s="127">
        <v>0.10692401960784308</v>
      </c>
      <c r="AC201" s="5">
        <f>AVERAGE(AB$2:AB201)</f>
        <v>47904.01466343116</v>
      </c>
      <c r="AD201" s="5">
        <f>GEOMEAN(AB$2:AB201)</f>
        <v>0.84798936992788276</v>
      </c>
    </row>
    <row r="202" spans="1:30" x14ac:dyDescent="0.25">
      <c r="B202" s="37">
        <v>15.84821428571429</v>
      </c>
      <c r="C202" s="37">
        <v>15.8</v>
      </c>
      <c r="D202" s="37">
        <f t="shared" si="14"/>
        <v>1.0030515370705246</v>
      </c>
      <c r="F202" s="5">
        <v>28</v>
      </c>
      <c r="G202" s="5">
        <v>15</v>
      </c>
      <c r="H202" s="5">
        <f t="shared" si="12"/>
        <v>3.0515370705246404E-3</v>
      </c>
      <c r="I202" s="5">
        <f t="shared" si="15"/>
        <v>6.093790591651627E-3</v>
      </c>
      <c r="Q202" s="5">
        <v>10.759</v>
      </c>
      <c r="R202" s="5">
        <v>7.33</v>
      </c>
      <c r="W202" s="37">
        <v>23.06451612903226</v>
      </c>
      <c r="X202" s="37">
        <v>13.8</v>
      </c>
      <c r="Y202" s="127">
        <v>0.67134174848059847</v>
      </c>
      <c r="AA202" s="5">
        <f t="shared" ca="1" si="13"/>
        <v>0.33059694000848128</v>
      </c>
      <c r="AB202" s="127">
        <v>0.438235294117647</v>
      </c>
      <c r="AC202" s="5">
        <f>AVERAGE(AB$2:AB202)</f>
        <v>47665.688412544907</v>
      </c>
      <c r="AD202" s="5">
        <f>GEOMEAN(AB$2:AB202)</f>
        <v>0.84520902217289962</v>
      </c>
    </row>
    <row r="203" spans="1:30" x14ac:dyDescent="0.25">
      <c r="B203" s="37">
        <v>1892.8214285714289</v>
      </c>
      <c r="C203" s="37">
        <v>1840</v>
      </c>
      <c r="D203" s="37">
        <f t="shared" si="14"/>
        <v>1.0287072981366461</v>
      </c>
      <c r="F203" s="5">
        <v>28</v>
      </c>
      <c r="G203" s="5">
        <v>15</v>
      </c>
      <c r="H203" s="5">
        <f t="shared" si="12"/>
        <v>2.8707298136646138E-2</v>
      </c>
      <c r="I203" s="5">
        <f t="shared" si="15"/>
        <v>5.6613485045833273E-2</v>
      </c>
      <c r="Q203" s="5">
        <v>10.117647058823527</v>
      </c>
      <c r="R203" s="5">
        <v>7.5</v>
      </c>
      <c r="W203" s="37">
        <v>14.153846153846155</v>
      </c>
      <c r="X203" s="37">
        <v>14</v>
      </c>
      <c r="Y203" s="127">
        <v>1.0989010989011077E-2</v>
      </c>
      <c r="AA203" s="5">
        <f t="shared" ca="1" si="13"/>
        <v>0.49520053143848719</v>
      </c>
      <c r="AB203" s="127">
        <v>6.561528721077378E-3</v>
      </c>
      <c r="AC203" s="5">
        <f>AVERAGE(AB$2:AB203)</f>
        <v>47429.719690510174</v>
      </c>
      <c r="AD203" s="5">
        <f>GEOMEAN(AB$2:AB203)</f>
        <v>0.82512316940199015</v>
      </c>
    </row>
    <row r="204" spans="1:30" x14ac:dyDescent="0.25">
      <c r="A204" s="120" t="s">
        <v>293</v>
      </c>
      <c r="B204" s="37">
        <v>479.06666666666666</v>
      </c>
      <c r="C204" s="37">
        <v>421</v>
      </c>
      <c r="D204" s="37">
        <f t="shared" si="14"/>
        <v>1.1379255740300871</v>
      </c>
      <c r="E204" s="121">
        <f>(MAX(D204:D224)+MIN(D204:D224))/2 - AVERAGE(D203:D224)</f>
        <v>30.133291545696878</v>
      </c>
      <c r="F204" s="5">
        <v>15</v>
      </c>
      <c r="G204" s="5">
        <v>21</v>
      </c>
      <c r="H204" s="5">
        <f t="shared" si="12"/>
        <v>0.13792557403008709</v>
      </c>
      <c r="I204" s="5">
        <f t="shared" si="15"/>
        <v>0.25913347828836708</v>
      </c>
      <c r="Q204" s="5">
        <v>83.75</v>
      </c>
      <c r="R204" s="5">
        <v>8</v>
      </c>
      <c r="W204" s="37">
        <v>9.4545454545454533</v>
      </c>
      <c r="X204" s="37">
        <v>14</v>
      </c>
      <c r="Y204" s="127">
        <v>0.32467532467532478</v>
      </c>
      <c r="AA204" s="5">
        <f t="shared" ca="1" si="13"/>
        <v>0.35161114923052994</v>
      </c>
      <c r="AB204" s="127">
        <v>0.57394843962008135</v>
      </c>
      <c r="AC204" s="5">
        <f>AVERAGE(AB$2:AB204)</f>
        <v>47196.078578480265</v>
      </c>
      <c r="AD204" s="5">
        <f>GEOMEAN(AB$2:AB204)</f>
        <v>0.82364904923304205</v>
      </c>
    </row>
    <row r="205" spans="1:30" x14ac:dyDescent="0.25">
      <c r="A205" s="120">
        <v>21</v>
      </c>
      <c r="B205" s="37">
        <v>579.20000000000005</v>
      </c>
      <c r="C205" s="37">
        <v>1134</v>
      </c>
      <c r="D205" s="37">
        <f t="shared" si="14"/>
        <v>0.51075837742504415</v>
      </c>
      <c r="F205" s="5">
        <v>15</v>
      </c>
      <c r="G205" s="5">
        <v>21</v>
      </c>
      <c r="H205" s="5">
        <f t="shared" si="12"/>
        <v>0.48924162257495585</v>
      </c>
      <c r="I205" s="5">
        <f t="shared" si="15"/>
        <v>1.4471145507517513</v>
      </c>
      <c r="Q205" s="5">
        <v>13.357142857142856</v>
      </c>
      <c r="R205" s="5">
        <v>8</v>
      </c>
      <c r="W205" s="37">
        <v>30.3</v>
      </c>
      <c r="X205" s="37">
        <v>14.47</v>
      </c>
      <c r="Y205" s="127">
        <v>1.0939875604699378</v>
      </c>
      <c r="AA205" s="5">
        <f t="shared" ca="1" si="13"/>
        <v>0.48624850168419609</v>
      </c>
      <c r="AB205" s="127">
        <v>0.34977203647416416</v>
      </c>
      <c r="AC205" s="5">
        <f>AVERAGE(AB$2:AB205)</f>
        <v>46964.726966683971</v>
      </c>
      <c r="AD205" s="5">
        <f>GEOMEAN(AB$2:AB205)</f>
        <v>0.8201983329467859</v>
      </c>
    </row>
    <row r="206" spans="1:30" x14ac:dyDescent="0.25">
      <c r="A206" s="120" t="s">
        <v>489</v>
      </c>
      <c r="B206" s="37">
        <v>1258.0000000000002</v>
      </c>
      <c r="C206" s="37">
        <v>8208</v>
      </c>
      <c r="D206" s="37">
        <f t="shared" si="14"/>
        <v>0.15326510721247566</v>
      </c>
      <c r="F206" s="5">
        <v>15</v>
      </c>
      <c r="G206" s="5">
        <v>21</v>
      </c>
      <c r="H206" s="5">
        <f t="shared" si="12"/>
        <v>0.84673489278752434</v>
      </c>
      <c r="I206" s="5">
        <f t="shared" si="15"/>
        <v>6.3713771821356948</v>
      </c>
      <c r="Q206" s="5">
        <v>1.0999999999999999</v>
      </c>
      <c r="R206" s="5">
        <v>8</v>
      </c>
      <c r="W206" s="37">
        <v>19.25</v>
      </c>
      <c r="X206" s="37">
        <v>14.7</v>
      </c>
      <c r="Y206" s="127">
        <v>0.30952380952380959</v>
      </c>
      <c r="AA206" s="5">
        <f t="shared" ca="1" si="13"/>
        <v>0.44856094988611994</v>
      </c>
      <c r="AB206" s="127">
        <v>0.46780354706684862</v>
      </c>
      <c r="AC206" s="5">
        <f>AVERAGE(AB$2:AB206)</f>
        <v>46735.633019546716</v>
      </c>
      <c r="AD206" s="5">
        <f>GEOMEAN(AB$2:AB206)</f>
        <v>0.81795487257117916</v>
      </c>
    </row>
    <row r="207" spans="1:30" x14ac:dyDescent="0.25">
      <c r="A207" s="120">
        <f>AVERAGE($H$204:$H$224)</f>
        <v>7.3469289901454582</v>
      </c>
      <c r="B207" s="37">
        <v>464.33333333333331</v>
      </c>
      <c r="C207" s="37">
        <v>71</v>
      </c>
      <c r="D207" s="37">
        <f t="shared" si="14"/>
        <v>6.539906103286385</v>
      </c>
      <c r="F207" s="5">
        <v>15</v>
      </c>
      <c r="G207" s="5">
        <v>21</v>
      </c>
      <c r="H207" s="5">
        <f t="shared" si="12"/>
        <v>5.539906103286385</v>
      </c>
      <c r="I207" s="5">
        <f t="shared" si="15"/>
        <v>6.3869987091729605</v>
      </c>
      <c r="Q207" s="5">
        <v>6.5454545454545467</v>
      </c>
      <c r="R207" s="5">
        <v>8</v>
      </c>
      <c r="W207" s="37">
        <v>3263.5625</v>
      </c>
      <c r="X207" s="37">
        <v>14.7</v>
      </c>
      <c r="Y207" s="127">
        <v>221.01105442176873</v>
      </c>
      <c r="AA207" s="5">
        <f t="shared" ca="1" si="13"/>
        <v>0.9775627655607283</v>
      </c>
      <c r="AB207" s="127">
        <v>10.380555555555558</v>
      </c>
      <c r="AC207" s="5">
        <f>AVERAGE(AB$2:AB207)</f>
        <v>46508.81140564385</v>
      </c>
      <c r="AD207" s="5">
        <f>GEOMEAN(AB$2:AB207)</f>
        <v>0.82810631689644487</v>
      </c>
    </row>
    <row r="208" spans="1:30" x14ac:dyDescent="0.25">
      <c r="B208" s="37">
        <v>429.4</v>
      </c>
      <c r="C208" s="37">
        <v>93</v>
      </c>
      <c r="D208" s="37">
        <f t="shared" si="14"/>
        <v>4.6172043010752688</v>
      </c>
      <c r="F208" s="5">
        <v>15</v>
      </c>
      <c r="G208" s="5">
        <v>21</v>
      </c>
      <c r="H208" s="5">
        <f t="shared" si="12"/>
        <v>3.6172043010752684</v>
      </c>
      <c r="I208" s="5">
        <f t="shared" si="15"/>
        <v>4.4006230248759204</v>
      </c>
      <c r="Q208" s="5">
        <v>7.1809523809523803</v>
      </c>
      <c r="R208" s="5">
        <v>8</v>
      </c>
      <c r="W208" s="37">
        <v>13</v>
      </c>
      <c r="X208" s="37">
        <v>15</v>
      </c>
      <c r="Y208" s="127">
        <v>0.13333333333333333</v>
      </c>
      <c r="AA208" s="5">
        <f t="shared" ca="1" si="13"/>
        <v>0.88145666686799651</v>
      </c>
      <c r="AB208" s="127">
        <v>74.266666666666666</v>
      </c>
      <c r="AC208" s="5">
        <f>AVERAGE(AB$2:AB208)</f>
        <v>46284.489933474877</v>
      </c>
      <c r="AD208" s="5">
        <f>GEOMEAN(AB$2:AB208)</f>
        <v>0.84629050572764419</v>
      </c>
    </row>
    <row r="209" spans="2:30" x14ac:dyDescent="0.25">
      <c r="B209" s="37">
        <v>365.73333333333329</v>
      </c>
      <c r="C209" s="37">
        <v>34</v>
      </c>
      <c r="D209" s="37">
        <f t="shared" si="14"/>
        <v>10.756862745098038</v>
      </c>
      <c r="F209" s="5">
        <v>15</v>
      </c>
      <c r="G209" s="5">
        <v>21</v>
      </c>
      <c r="H209" s="5">
        <f t="shared" si="12"/>
        <v>9.7568627450980383</v>
      </c>
      <c r="I209" s="5">
        <f t="shared" si="15"/>
        <v>10.663898836968253</v>
      </c>
      <c r="Q209" s="5">
        <v>14.923076923076925</v>
      </c>
      <c r="R209" s="5">
        <v>8</v>
      </c>
      <c r="W209" s="37">
        <v>8.9312500000000004</v>
      </c>
      <c r="X209" s="37">
        <v>15</v>
      </c>
      <c r="Y209" s="127">
        <v>0.40458333333333329</v>
      </c>
      <c r="AA209" s="5">
        <f t="shared" ca="1" si="13"/>
        <v>0.66368397276125812</v>
      </c>
      <c r="AB209" s="127">
        <v>0.48622222222222261</v>
      </c>
      <c r="AC209" s="5">
        <f>AVERAGE(AB$2:AB209)</f>
        <v>46061.970684863089</v>
      </c>
      <c r="AD209" s="5">
        <f>GEOMEAN(AB$2:AB209)</f>
        <v>0.84403864357305469</v>
      </c>
    </row>
    <row r="210" spans="2:30" x14ac:dyDescent="0.25">
      <c r="B210" s="37">
        <v>33.6</v>
      </c>
      <c r="C210" s="37">
        <v>16</v>
      </c>
      <c r="D210" s="37">
        <f t="shared" si="14"/>
        <v>2.1</v>
      </c>
      <c r="F210" s="5">
        <v>15</v>
      </c>
      <c r="G210" s="5">
        <v>21</v>
      </c>
      <c r="H210" s="5">
        <f t="shared" si="12"/>
        <v>1.1000000000000001</v>
      </c>
      <c r="I210" s="5">
        <f t="shared" si="15"/>
        <v>1.6238095238095238</v>
      </c>
      <c r="Q210" s="5">
        <v>4.4999999999999991</v>
      </c>
      <c r="R210" s="5">
        <v>8</v>
      </c>
      <c r="W210" s="37">
        <v>65.921427272727271</v>
      </c>
      <c r="X210" s="37">
        <v>15.2957</v>
      </c>
      <c r="Y210" s="127">
        <v>3.309801269162397</v>
      </c>
      <c r="AA210" s="5">
        <f t="shared" ca="1" si="13"/>
        <v>2.7053985032388317E-2</v>
      </c>
      <c r="AB210" s="127">
        <v>0.64197530864197516</v>
      </c>
      <c r="AC210" s="5">
        <f>AVERAGE(AB$2:AB210)</f>
        <v>45841.581552281488</v>
      </c>
      <c r="AD210" s="5">
        <f>GEOMEAN(AB$2:AB210)</f>
        <v>0.84293424781028592</v>
      </c>
    </row>
    <row r="211" spans="2:30" x14ac:dyDescent="0.25">
      <c r="B211" s="37">
        <v>26.466666666666665</v>
      </c>
      <c r="C211" s="37">
        <v>29</v>
      </c>
      <c r="D211" s="37">
        <f t="shared" si="14"/>
        <v>0.91264367816091951</v>
      </c>
      <c r="F211" s="5">
        <v>15</v>
      </c>
      <c r="G211" s="5">
        <v>21</v>
      </c>
      <c r="H211" s="5">
        <f t="shared" si="12"/>
        <v>8.7356321839080514E-2</v>
      </c>
      <c r="I211" s="5">
        <f t="shared" si="15"/>
        <v>0.18307420597006296</v>
      </c>
      <c r="Q211" s="5">
        <v>8.9507142857142856</v>
      </c>
      <c r="R211" s="5">
        <v>8.1</v>
      </c>
      <c r="W211" s="37">
        <v>343.92875000000004</v>
      </c>
      <c r="X211" s="37">
        <v>15.4</v>
      </c>
      <c r="Y211" s="127">
        <v>21.333035714285717</v>
      </c>
      <c r="AA211" s="5">
        <f t="shared" ca="1" si="13"/>
        <v>0.23332263466154923</v>
      </c>
      <c r="AB211" s="127">
        <v>0.48299319727891116</v>
      </c>
      <c r="AC211" s="5">
        <f>AVERAGE(AB$2:AB211)</f>
        <v>45623.290606762035</v>
      </c>
      <c r="AD211" s="5">
        <f>GEOMEAN(AB$2:AB211)</f>
        <v>0.84070188234945264</v>
      </c>
    </row>
    <row r="212" spans="2:30" x14ac:dyDescent="0.25">
      <c r="B212" s="37">
        <v>89</v>
      </c>
      <c r="C212" s="37">
        <v>59</v>
      </c>
      <c r="D212" s="37">
        <f t="shared" si="14"/>
        <v>1.5084745762711864</v>
      </c>
      <c r="F212" s="5">
        <v>15</v>
      </c>
      <c r="G212" s="5">
        <v>21</v>
      </c>
      <c r="H212" s="5">
        <f t="shared" si="12"/>
        <v>0.50847457627118642</v>
      </c>
      <c r="I212" s="5">
        <f t="shared" si="15"/>
        <v>0.84555322795657961</v>
      </c>
      <c r="Q212" s="5">
        <v>60.928571428571416</v>
      </c>
      <c r="R212" s="5">
        <v>9</v>
      </c>
      <c r="W212" s="37">
        <v>16.583333333333336</v>
      </c>
      <c r="X212" s="37">
        <v>15.53</v>
      </c>
      <c r="Y212" s="127">
        <v>6.7825713672462096E-2</v>
      </c>
      <c r="AA212" s="5">
        <f t="shared" ca="1" si="13"/>
        <v>0.63104084514492209</v>
      </c>
      <c r="AB212" s="127">
        <v>7.405739673390975E-2</v>
      </c>
      <c r="AC212" s="5">
        <f>AVERAGE(AB$2:AB212)</f>
        <v>45407.06683164656</v>
      </c>
      <c r="AD212" s="5">
        <f>GEOMEAN(AB$2:AB212)</f>
        <v>0.8310777801761029</v>
      </c>
    </row>
    <row r="213" spans="2:30" x14ac:dyDescent="0.25">
      <c r="B213" s="37">
        <v>108</v>
      </c>
      <c r="C213" s="37">
        <v>166</v>
      </c>
      <c r="D213" s="37">
        <f t="shared" si="14"/>
        <v>0.6506024096385542</v>
      </c>
      <c r="F213" s="5">
        <v>15</v>
      </c>
      <c r="G213" s="5">
        <v>21</v>
      </c>
      <c r="H213" s="5">
        <f t="shared" si="12"/>
        <v>0.3493975903614458</v>
      </c>
      <c r="I213" s="5">
        <f t="shared" si="15"/>
        <v>0.88643462739848289</v>
      </c>
      <c r="Q213" s="5">
        <v>9.390625</v>
      </c>
      <c r="R213" s="5">
        <v>9</v>
      </c>
      <c r="W213" s="37">
        <v>15.84821428571429</v>
      </c>
      <c r="X213" s="37">
        <v>15.8</v>
      </c>
      <c r="Y213" s="127">
        <v>3.0515370705246404E-3</v>
      </c>
      <c r="AA213" s="5">
        <f t="shared" ca="1" si="13"/>
        <v>0.94449616854424712</v>
      </c>
      <c r="AB213" s="127">
        <v>2735.5860805860802</v>
      </c>
      <c r="AC213" s="5">
        <f>AVERAGE(AB$2:AB213)</f>
        <v>45205.786262066089</v>
      </c>
      <c r="AD213" s="5">
        <f>GEOMEAN(AB$2:AB213)</f>
        <v>0.86344210263815735</v>
      </c>
    </row>
    <row r="214" spans="2:30" x14ac:dyDescent="0.25">
      <c r="B214" s="37">
        <v>319.06666666666666</v>
      </c>
      <c r="C214" s="37">
        <v>841</v>
      </c>
      <c r="D214" s="37">
        <f t="shared" si="14"/>
        <v>0.37938961553705908</v>
      </c>
      <c r="F214" s="5">
        <v>15</v>
      </c>
      <c r="G214" s="5">
        <v>21</v>
      </c>
      <c r="H214" s="5">
        <f t="shared" si="12"/>
        <v>0.62061038446294103</v>
      </c>
      <c r="I214" s="5">
        <f t="shared" si="15"/>
        <v>2.2564231717592222</v>
      </c>
      <c r="Q214" s="5">
        <v>21.928573809523805</v>
      </c>
      <c r="R214" s="5">
        <v>9</v>
      </c>
      <c r="W214" s="37">
        <v>15.809523809523807</v>
      </c>
      <c r="X214" s="37">
        <v>15.9</v>
      </c>
      <c r="Y214" s="127">
        <v>5.6903264450436294E-3</v>
      </c>
      <c r="AA214" s="5">
        <f t="shared" ca="1" si="13"/>
        <v>0.74405813796972819</v>
      </c>
      <c r="AB214" s="127">
        <v>0.62061038446294103</v>
      </c>
      <c r="AC214" s="5">
        <f>AVERAGE(AB$2:AB214)</f>
        <v>44993.555437410301</v>
      </c>
      <c r="AD214" s="5">
        <f>GEOMEAN(AB$2:AB214)</f>
        <v>0.86210450712944531</v>
      </c>
    </row>
    <row r="215" spans="2:30" x14ac:dyDescent="0.25">
      <c r="B215" s="37">
        <v>530.53333333333342</v>
      </c>
      <c r="C215" s="37">
        <v>1602</v>
      </c>
      <c r="D215" s="37">
        <f t="shared" si="14"/>
        <v>0.33116937161880988</v>
      </c>
      <c r="F215" s="5">
        <v>15</v>
      </c>
      <c r="G215" s="5">
        <v>21</v>
      </c>
      <c r="H215" s="5">
        <f t="shared" si="12"/>
        <v>0.66883062838119023</v>
      </c>
      <c r="I215" s="5">
        <f t="shared" si="15"/>
        <v>2.6884335436865427</v>
      </c>
      <c r="Q215" s="5">
        <v>14.571435714285714</v>
      </c>
      <c r="R215" s="5">
        <v>9.9</v>
      </c>
      <c r="W215" s="37">
        <v>33.6</v>
      </c>
      <c r="X215" s="37">
        <v>16</v>
      </c>
      <c r="Y215" s="127">
        <v>1.1000000000000001</v>
      </c>
      <c r="AA215" s="5">
        <f t="shared" ca="1" si="13"/>
        <v>0.82875069301988313</v>
      </c>
      <c r="AB215" s="127">
        <v>7.6428607142857139</v>
      </c>
      <c r="AC215" s="5">
        <f>AVERAGE(AB$2:AB215)</f>
        <v>44783.340892659384</v>
      </c>
      <c r="AD215" s="5">
        <f>GEOMEAN(AB$2:AB215)</f>
        <v>0.87094033031511187</v>
      </c>
    </row>
    <row r="216" spans="2:30" x14ac:dyDescent="0.25">
      <c r="B216" s="37">
        <v>75.266666666666666</v>
      </c>
      <c r="C216" s="37">
        <v>1</v>
      </c>
      <c r="D216" s="37">
        <f t="shared" si="14"/>
        <v>75.266666666666666</v>
      </c>
      <c r="F216" s="5">
        <v>15</v>
      </c>
      <c r="G216" s="5">
        <v>21</v>
      </c>
      <c r="H216" s="5">
        <f t="shared" si="12"/>
        <v>74.266666666666666</v>
      </c>
      <c r="I216" s="5">
        <f t="shared" si="15"/>
        <v>75.253380572778269</v>
      </c>
      <c r="Q216" s="5">
        <v>12.564285714285715</v>
      </c>
      <c r="R216" s="5">
        <v>9.9</v>
      </c>
      <c r="W216" s="37">
        <v>17.149999999999999</v>
      </c>
      <c r="X216" s="37">
        <v>16.3</v>
      </c>
      <c r="Y216" s="127">
        <v>5.2147239263803546E-2</v>
      </c>
      <c r="AA216" s="5">
        <f t="shared" ca="1" si="13"/>
        <v>0.61123300465388231</v>
      </c>
      <c r="AB216" s="127">
        <v>13.666666666666666</v>
      </c>
      <c r="AC216" s="5">
        <f>AVERAGE(AB$2:AB216)</f>
        <v>44575.109849747787</v>
      </c>
      <c r="AD216" s="5">
        <f>GEOMEAN(AB$2:AB216)</f>
        <v>0.88216470340171138</v>
      </c>
    </row>
    <row r="217" spans="2:30" x14ac:dyDescent="0.25">
      <c r="B217" s="37">
        <v>44.333333333333329</v>
      </c>
      <c r="C217" s="37">
        <v>27</v>
      </c>
      <c r="D217" s="37">
        <f t="shared" si="14"/>
        <v>1.6419753086419751</v>
      </c>
      <c r="F217" s="5">
        <v>15</v>
      </c>
      <c r="G217" s="5">
        <v>21</v>
      </c>
      <c r="H217" s="5">
        <f t="shared" si="12"/>
        <v>0.64197530864197516</v>
      </c>
      <c r="I217" s="5">
        <f t="shared" si="15"/>
        <v>1.0329527522509976</v>
      </c>
      <c r="Q217" s="5">
        <v>2.2450000000000001</v>
      </c>
      <c r="R217" s="5">
        <v>10</v>
      </c>
      <c r="W217" s="37">
        <v>1082.3333333333333</v>
      </c>
      <c r="X217" s="37">
        <v>17</v>
      </c>
      <c r="Y217" s="127">
        <v>62.666666666666664</v>
      </c>
      <c r="AA217" s="5">
        <f t="shared" ca="1" si="13"/>
        <v>0.25612963115999576</v>
      </c>
      <c r="AB217" s="127">
        <v>1.7729158807996897E-2</v>
      </c>
      <c r="AC217" s="5">
        <f>AVERAGE(AB$2:AB217)</f>
        <v>44368.743682522843</v>
      </c>
      <c r="AD217" s="5">
        <f>GEOMEAN(AB$2:AB217)</f>
        <v>0.86635091135810316</v>
      </c>
    </row>
    <row r="218" spans="2:30" x14ac:dyDescent="0.25">
      <c r="B218" s="37">
        <v>67.733333333333334</v>
      </c>
      <c r="C218" s="37">
        <v>43</v>
      </c>
      <c r="D218" s="37">
        <f t="shared" si="14"/>
        <v>1.5751937984496125</v>
      </c>
      <c r="F218" s="5">
        <v>15</v>
      </c>
      <c r="G218" s="5">
        <v>21</v>
      </c>
      <c r="H218" s="5">
        <f t="shared" si="12"/>
        <v>0.57519379844961238</v>
      </c>
      <c r="I218" s="5">
        <f t="shared" si="15"/>
        <v>0.94035127876457303</v>
      </c>
      <c r="Q218" s="5">
        <v>4.8181818181818175</v>
      </c>
      <c r="R218" s="5">
        <v>10</v>
      </c>
      <c r="W218" s="37">
        <v>885.4545454545455</v>
      </c>
      <c r="X218" s="37">
        <v>17</v>
      </c>
      <c r="Y218" s="127">
        <v>51.085561497326204</v>
      </c>
      <c r="AA218" s="5">
        <f t="shared" ca="1" si="13"/>
        <v>0.7792341753130122</v>
      </c>
      <c r="AB218" s="127">
        <v>0.2603526627218935</v>
      </c>
      <c r="AC218" s="5">
        <f>AVERAGE(AB$2:AB218)</f>
        <v>44164.280625703206</v>
      </c>
      <c r="AD218" s="5">
        <f>GEOMEAN(AB$2:AB218)</f>
        <v>0.86156430808712947</v>
      </c>
    </row>
    <row r="219" spans="2:30" x14ac:dyDescent="0.25">
      <c r="B219" s="37">
        <v>94.066666666666649</v>
      </c>
      <c r="C219" s="37">
        <v>286</v>
      </c>
      <c r="D219" s="37">
        <f t="shared" si="14"/>
        <v>0.32890442890442884</v>
      </c>
      <c r="F219" s="5">
        <v>15</v>
      </c>
      <c r="G219" s="5">
        <v>21</v>
      </c>
      <c r="H219" s="5">
        <f t="shared" si="12"/>
        <v>0.67109557109557116</v>
      </c>
      <c r="I219" s="5">
        <f t="shared" si="15"/>
        <v>2.7114924527397952</v>
      </c>
      <c r="Q219" s="5">
        <v>15.454545454545453</v>
      </c>
      <c r="R219" s="5">
        <v>10</v>
      </c>
      <c r="W219" s="37">
        <v>17.8</v>
      </c>
      <c r="X219" s="37">
        <v>18</v>
      </c>
      <c r="Y219" s="127">
        <v>1.1111111111111072E-2</v>
      </c>
      <c r="AA219" s="5">
        <f t="shared" ca="1" si="13"/>
        <v>3.8621006648611789E-2</v>
      </c>
      <c r="AB219" s="127">
        <v>0.55535714285714288</v>
      </c>
      <c r="AC219" s="5">
        <f>AVERAGE(AB$2:AB219)</f>
        <v>43961.694729975869</v>
      </c>
      <c r="AD219" s="5">
        <f>GEOMEAN(AB$2:AB219)</f>
        <v>0.85983052338250399</v>
      </c>
    </row>
    <row r="220" spans="2:30" x14ac:dyDescent="0.25">
      <c r="B220" s="37">
        <v>37.6</v>
      </c>
      <c r="C220" s="37">
        <v>3</v>
      </c>
      <c r="D220" s="37">
        <f t="shared" si="14"/>
        <v>12.533333333333333</v>
      </c>
      <c r="F220" s="5">
        <v>15</v>
      </c>
      <c r="G220" s="5">
        <v>21</v>
      </c>
      <c r="H220" s="5">
        <f t="shared" si="12"/>
        <v>11.533333333333333</v>
      </c>
      <c r="I220" s="5">
        <f t="shared" si="15"/>
        <v>12.453546099290779</v>
      </c>
      <c r="Q220" s="5">
        <v>6.6999999999999993</v>
      </c>
      <c r="R220" s="5">
        <v>10</v>
      </c>
      <c r="W220" s="37">
        <v>7.8181818181818175</v>
      </c>
      <c r="X220" s="37">
        <v>18</v>
      </c>
      <c r="Y220" s="127">
        <v>0.56565656565656575</v>
      </c>
      <c r="AA220" s="5">
        <f t="shared" ca="1" si="13"/>
        <v>0.38184750163267556</v>
      </c>
      <c r="AB220" s="127">
        <v>1.6708074534161492</v>
      </c>
      <c r="AC220" s="5">
        <f>AVERAGE(AB$2:AB220)</f>
        <v>43760.964027133297</v>
      </c>
      <c r="AD220" s="5">
        <f>GEOMEAN(AB$2:AB220)</f>
        <v>0.86244274195849313</v>
      </c>
    </row>
    <row r="221" spans="2:30" x14ac:dyDescent="0.25">
      <c r="B221" s="37">
        <v>284.26666666666665</v>
      </c>
      <c r="C221" s="37">
        <v>11</v>
      </c>
      <c r="D221" s="37">
        <f t="shared" si="14"/>
        <v>25.84242424242424</v>
      </c>
      <c r="F221" s="5">
        <v>15</v>
      </c>
      <c r="G221" s="5">
        <v>21</v>
      </c>
      <c r="H221" s="5">
        <f t="shared" si="12"/>
        <v>24.84242424242424</v>
      </c>
      <c r="I221" s="5">
        <f t="shared" si="15"/>
        <v>25.803728182386717</v>
      </c>
      <c r="Q221" s="5">
        <v>20.292857142857141</v>
      </c>
      <c r="R221" s="5">
        <v>10</v>
      </c>
      <c r="W221" s="37">
        <v>24.1</v>
      </c>
      <c r="X221" s="37">
        <v>18</v>
      </c>
      <c r="Y221" s="127">
        <v>0.33888888888888896</v>
      </c>
      <c r="AA221" s="5">
        <f t="shared" ca="1" si="13"/>
        <v>0.33766928214564518</v>
      </c>
      <c r="AB221" s="127">
        <v>0.22535211267605634</v>
      </c>
      <c r="AC221" s="5">
        <f>AVERAGE(AB$2:AB221)</f>
        <v>43562.051578610473</v>
      </c>
      <c r="AD221" s="5">
        <f>GEOMEAN(AB$2:AB221)</f>
        <v>0.85719744670280973</v>
      </c>
    </row>
    <row r="222" spans="2:30" x14ac:dyDescent="0.25">
      <c r="B222" s="37">
        <v>323.13333333333333</v>
      </c>
      <c r="C222" s="37">
        <v>18</v>
      </c>
      <c r="D222" s="37">
        <f t="shared" si="14"/>
        <v>17.951851851851853</v>
      </c>
      <c r="F222" s="5">
        <v>15</v>
      </c>
      <c r="G222" s="5">
        <v>21</v>
      </c>
      <c r="H222" s="5">
        <f t="shared" si="12"/>
        <v>16.951851851851853</v>
      </c>
      <c r="I222" s="5">
        <f t="shared" si="15"/>
        <v>17.8961472923305</v>
      </c>
      <c r="Q222" s="5">
        <v>19.595238095238084</v>
      </c>
      <c r="R222" s="5">
        <v>10</v>
      </c>
      <c r="W222" s="37">
        <v>323.13333333333333</v>
      </c>
      <c r="X222" s="37">
        <v>18</v>
      </c>
      <c r="Y222" s="127">
        <v>16.951851851851853</v>
      </c>
      <c r="AA222" s="5">
        <f t="shared" ca="1" si="13"/>
        <v>0.86975111462864096</v>
      </c>
      <c r="AB222" s="127">
        <v>9.285714285714286E-2</v>
      </c>
      <c r="AC222" s="5">
        <f>AVERAGE(AB$2:AB222)</f>
        <v>43364.938643219219</v>
      </c>
      <c r="AD222" s="5">
        <f>GEOMEAN(AB$2:AB222)</f>
        <v>0.84861978205791344</v>
      </c>
    </row>
    <row r="223" spans="2:30" x14ac:dyDescent="0.25">
      <c r="B223" s="37">
        <v>33.599999999999994</v>
      </c>
      <c r="C223" s="37">
        <v>84</v>
      </c>
      <c r="D223" s="37">
        <f t="shared" si="14"/>
        <v>0.39999999999999991</v>
      </c>
      <c r="F223" s="5">
        <v>15</v>
      </c>
      <c r="G223" s="5">
        <v>21</v>
      </c>
      <c r="H223" s="5">
        <f t="shared" si="12"/>
        <v>0.60000000000000009</v>
      </c>
      <c r="I223" s="5">
        <f t="shared" si="15"/>
        <v>2.1000000000000005</v>
      </c>
      <c r="Q223" s="5">
        <v>208.1</v>
      </c>
      <c r="R223" s="5">
        <v>10</v>
      </c>
      <c r="W223" s="37">
        <v>145.07142857142856</v>
      </c>
      <c r="X223" s="37">
        <v>18.2</v>
      </c>
      <c r="Y223" s="127">
        <v>6.9709576138147558</v>
      </c>
      <c r="AA223" s="5">
        <f t="shared" ca="1" si="13"/>
        <v>0.83228264583853107</v>
      </c>
      <c r="AB223" s="127">
        <v>0.81264719146164266</v>
      </c>
      <c r="AC223" s="5">
        <f>AVERAGE(AB$2:AB223)</f>
        <v>43169.604742336211</v>
      </c>
      <c r="AD223" s="5">
        <f>GEOMEAN(AB$2:AB223)</f>
        <v>0.84845422489281053</v>
      </c>
    </row>
    <row r="224" spans="2:30" x14ac:dyDescent="0.25">
      <c r="B224" s="37">
        <v>32.733333333333334</v>
      </c>
      <c r="C224" s="37">
        <v>63</v>
      </c>
      <c r="D224" s="37">
        <f t="shared" si="14"/>
        <v>0.51957671957671958</v>
      </c>
      <c r="F224" s="5">
        <v>15</v>
      </c>
      <c r="G224" s="5">
        <v>21</v>
      </c>
      <c r="H224" s="5">
        <f t="shared" si="12"/>
        <v>0.48042328042328042</v>
      </c>
      <c r="I224" s="5">
        <f t="shared" si="15"/>
        <v>1.4050668649446654</v>
      </c>
      <c r="Q224" s="5">
        <v>8.2222222222222214</v>
      </c>
      <c r="R224" s="5">
        <v>10.199999999999999</v>
      </c>
      <c r="W224" s="37">
        <v>21.967741935483868</v>
      </c>
      <c r="X224" s="37">
        <v>19</v>
      </c>
      <c r="Y224" s="127">
        <v>0.15619694397283518</v>
      </c>
      <c r="AA224" s="5">
        <f t="shared" ca="1" si="13"/>
        <v>0.78283272689954164</v>
      </c>
      <c r="AB224" s="127">
        <v>0.82789855072463769</v>
      </c>
      <c r="AC224" s="5">
        <f>AVERAGE(AB$2:AB224)</f>
        <v>42976.02278339547</v>
      </c>
      <c r="AD224" s="5">
        <f>GEOMEAN(AB$2:AB224)</f>
        <v>0.84836091713724504</v>
      </c>
    </row>
    <row r="225" spans="1:30" x14ac:dyDescent="0.25">
      <c r="A225" s="120" t="s">
        <v>320</v>
      </c>
      <c r="B225" s="37">
        <v>10471428.571428571</v>
      </c>
      <c r="C225" s="37">
        <v>4200000</v>
      </c>
      <c r="D225" s="37">
        <f t="shared" si="14"/>
        <v>2.4931972789115644</v>
      </c>
      <c r="E225" s="121">
        <f>(MAX(D225:D239)+MIN(D225:D239))/2 - AVERAGE(D224:D239)</f>
        <v>13.93243069040485</v>
      </c>
      <c r="F225" s="5">
        <v>14</v>
      </c>
      <c r="G225" s="5">
        <v>15</v>
      </c>
      <c r="H225" s="5">
        <f t="shared" si="12"/>
        <v>1.4931972789115644</v>
      </c>
      <c r="I225" s="5">
        <f t="shared" si="15"/>
        <v>2.0921058737273897</v>
      </c>
      <c r="Q225" s="5">
        <v>9.109375</v>
      </c>
      <c r="R225" s="5">
        <v>10.199999999999999</v>
      </c>
      <c r="W225" s="37">
        <v>17.3</v>
      </c>
      <c r="X225" s="37">
        <v>19.78</v>
      </c>
      <c r="Y225" s="127">
        <v>0.12537917087967645</v>
      </c>
      <c r="AA225" s="5">
        <f t="shared" ca="1" si="13"/>
        <v>0.32117646165121938</v>
      </c>
      <c r="AB225" s="127">
        <v>0.86919642857142887</v>
      </c>
      <c r="AC225" s="5">
        <f>AVERAGE(AB$2:AB225)</f>
        <v>42784.169419167934</v>
      </c>
      <c r="AD225" s="5">
        <f>GEOMEAN(AB$2:AB225)</f>
        <v>0.84845281393432925</v>
      </c>
    </row>
    <row r="226" spans="1:30" x14ac:dyDescent="0.25">
      <c r="A226" s="120">
        <v>15</v>
      </c>
      <c r="B226" s="37">
        <v>474750.00000000006</v>
      </c>
      <c r="C226" s="37">
        <v>169000</v>
      </c>
      <c r="D226" s="37">
        <f t="shared" si="14"/>
        <v>2.8091715976331364</v>
      </c>
      <c r="F226" s="5">
        <v>14</v>
      </c>
      <c r="G226" s="5">
        <v>15</v>
      </c>
      <c r="H226" s="5">
        <f t="shared" si="12"/>
        <v>1.8091715976331364</v>
      </c>
      <c r="I226" s="5">
        <f t="shared" si="15"/>
        <v>2.4531947677226573</v>
      </c>
      <c r="Q226" s="5">
        <v>9.6390624999999996</v>
      </c>
      <c r="R226" s="5">
        <v>10.41</v>
      </c>
      <c r="W226" s="37">
        <v>14.999999999999998</v>
      </c>
      <c r="X226" s="37">
        <v>20</v>
      </c>
      <c r="Y226" s="127">
        <v>0.25000000000000011</v>
      </c>
      <c r="AA226" s="5">
        <f t="shared" ca="1" si="13"/>
        <v>0.60479391760849288</v>
      </c>
      <c r="AB226" s="127">
        <v>902.54200711871238</v>
      </c>
      <c r="AC226" s="5">
        <f>AVERAGE(AB$2:AB226)</f>
        <v>42598.028852892159</v>
      </c>
      <c r="AD226" s="5">
        <f>GEOMEAN(AB$2:AB226)</f>
        <v>0.87514560357585069</v>
      </c>
    </row>
    <row r="227" spans="1:30" x14ac:dyDescent="0.25">
      <c r="A227" s="120" t="s">
        <v>489</v>
      </c>
      <c r="B227" s="37">
        <v>7100000.0000000009</v>
      </c>
      <c r="C227" s="37">
        <v>3802000</v>
      </c>
      <c r="D227" s="37">
        <f t="shared" si="14"/>
        <v>1.8674381904260917</v>
      </c>
      <c r="F227" s="5">
        <v>14</v>
      </c>
      <c r="G227" s="5">
        <v>15</v>
      </c>
      <c r="H227" s="5">
        <f t="shared" si="12"/>
        <v>0.86743819042609183</v>
      </c>
      <c r="I227" s="5">
        <f t="shared" si="15"/>
        <v>1.3319452326796131</v>
      </c>
      <c r="Q227" s="5">
        <v>10.3</v>
      </c>
      <c r="R227" s="5">
        <v>10.6</v>
      </c>
      <c r="W227" s="37">
        <v>17.571428571428569</v>
      </c>
      <c r="X227" s="37">
        <v>20</v>
      </c>
      <c r="Y227" s="127">
        <v>0.12142857142857152</v>
      </c>
      <c r="AA227" s="5">
        <f t="shared" ca="1" si="13"/>
        <v>0.83422994497100089</v>
      </c>
      <c r="AB227" s="127">
        <v>8.7356321839080514E-2</v>
      </c>
      <c r="AC227" s="5">
        <f>AVERAGE(AB$2:AB227)</f>
        <v>42409.542386093177</v>
      </c>
      <c r="AD227" s="5">
        <f>GEOMEAN(AB$2:AB227)</f>
        <v>0.86626757519813224</v>
      </c>
    </row>
    <row r="228" spans="1:30" x14ac:dyDescent="0.25">
      <c r="A228" s="120">
        <f>AVERAGE($H$225:$H$239)</f>
        <v>3.0928102248573404</v>
      </c>
      <c r="B228" s="37">
        <v>6910714.2857142873</v>
      </c>
      <c r="C228" s="37">
        <v>8987000</v>
      </c>
      <c r="D228" s="37">
        <f t="shared" si="14"/>
        <v>0.7689678742310323</v>
      </c>
      <c r="F228" s="5">
        <v>14</v>
      </c>
      <c r="G228" s="5">
        <v>15</v>
      </c>
      <c r="H228" s="5">
        <f t="shared" si="12"/>
        <v>0.2310321257689677</v>
      </c>
      <c r="I228" s="5">
        <f t="shared" si="15"/>
        <v>0.53147657021341188</v>
      </c>
      <c r="Q228" s="5">
        <v>14.742857142857144</v>
      </c>
      <c r="R228" s="5">
        <v>10.6</v>
      </c>
      <c r="W228" s="37">
        <v>61856.666666666664</v>
      </c>
      <c r="X228" s="37">
        <v>20</v>
      </c>
      <c r="Y228" s="127">
        <v>3091.833333333333</v>
      </c>
      <c r="AA228" s="5">
        <f t="shared" ca="1" si="13"/>
        <v>0.62482843860232662</v>
      </c>
      <c r="AB228" s="127">
        <v>16.951851851851853</v>
      </c>
      <c r="AC228" s="5">
        <f>AVERAGE(AB$2:AB228)</f>
        <v>42222.790885942333</v>
      </c>
      <c r="AD228" s="5">
        <f>GEOMEAN(AB$2:AB228)</f>
        <v>0.87769125840149154</v>
      </c>
    </row>
    <row r="229" spans="1:30" x14ac:dyDescent="0.25">
      <c r="B229" s="37">
        <v>635.71428571428578</v>
      </c>
      <c r="C229" s="37">
        <v>597</v>
      </c>
      <c r="D229" s="37">
        <f t="shared" si="14"/>
        <v>1.0648480497726729</v>
      </c>
      <c r="F229" s="5">
        <v>14</v>
      </c>
      <c r="G229" s="5">
        <v>15</v>
      </c>
      <c r="H229" s="5">
        <f t="shared" si="12"/>
        <v>6.4848049772673E-2</v>
      </c>
      <c r="I229" s="5">
        <f t="shared" si="15"/>
        <v>0.12574692617716748</v>
      </c>
      <c r="Q229" s="5">
        <v>284.26666666666665</v>
      </c>
      <c r="R229" s="5">
        <v>11</v>
      </c>
      <c r="W229" s="37">
        <v>52.35</v>
      </c>
      <c r="X229" s="37">
        <v>20.6</v>
      </c>
      <c r="Y229" s="127">
        <v>1.54126213592233</v>
      </c>
      <c r="AA229" s="5">
        <f t="shared" ca="1" si="13"/>
        <v>0.74551520824057604</v>
      </c>
      <c r="AB229" s="127">
        <v>0.75894584139264998</v>
      </c>
      <c r="AC229" s="5">
        <f>AVERAGE(AB$2:AB229)</f>
        <v>42037.606535327861</v>
      </c>
      <c r="AD229" s="5">
        <f>GEOMEAN(AB$2:AB229)</f>
        <v>0.87713185286792561</v>
      </c>
    </row>
    <row r="230" spans="1:30" x14ac:dyDescent="0.25">
      <c r="B230" s="37">
        <v>5167.8571428571431</v>
      </c>
      <c r="C230" s="37">
        <v>2851</v>
      </c>
      <c r="D230" s="37">
        <f t="shared" si="14"/>
        <v>1.8126471914616427</v>
      </c>
      <c r="F230" s="5">
        <v>14</v>
      </c>
      <c r="G230" s="5">
        <v>15</v>
      </c>
      <c r="H230" s="5">
        <f t="shared" si="12"/>
        <v>0.81264719146164266</v>
      </c>
      <c r="I230" s="5">
        <f t="shared" si="15"/>
        <v>1.2609678549032459</v>
      </c>
      <c r="Q230" s="5">
        <v>71.90523809523809</v>
      </c>
      <c r="R230" s="5">
        <v>11.4</v>
      </c>
      <c r="W230" s="37">
        <v>38.302083333333329</v>
      </c>
      <c r="X230" s="37">
        <v>21</v>
      </c>
      <c r="Y230" s="127">
        <v>0.8239087301587299</v>
      </c>
      <c r="AA230" s="5">
        <f t="shared" ca="1" si="13"/>
        <v>0.44624373768960957</v>
      </c>
      <c r="AB230" s="127">
        <v>1.8059561128526647</v>
      </c>
      <c r="AC230" s="5">
        <f>AVERAGE(AB$2:AB230)</f>
        <v>41854.044087383685</v>
      </c>
      <c r="AD230" s="5">
        <f>GEOMEAN(AB$2:AB230)</f>
        <v>0.87990239475594378</v>
      </c>
    </row>
    <row r="231" spans="1:30" x14ac:dyDescent="0.25">
      <c r="B231" s="37">
        <v>9421.4285714285706</v>
      </c>
      <c r="C231" s="37">
        <v>2257</v>
      </c>
      <c r="D231" s="37">
        <f t="shared" si="14"/>
        <v>4.174314830052535</v>
      </c>
      <c r="F231" s="5">
        <v>14</v>
      </c>
      <c r="G231" s="5">
        <v>15</v>
      </c>
      <c r="H231" s="5">
        <f t="shared" si="12"/>
        <v>3.1743148300525346</v>
      </c>
      <c r="I231" s="5">
        <f t="shared" si="15"/>
        <v>3.9347545571184934</v>
      </c>
      <c r="Q231" s="5">
        <v>61.81546428571427</v>
      </c>
      <c r="R231" s="5">
        <v>11.5</v>
      </c>
      <c r="W231" s="37">
        <v>44.174999999999997</v>
      </c>
      <c r="X231" s="37">
        <v>21</v>
      </c>
      <c r="Y231" s="127">
        <v>1.1035714285714284</v>
      </c>
      <c r="AA231" s="5">
        <f t="shared" ca="1" si="13"/>
        <v>0.52835683971370773</v>
      </c>
      <c r="AB231" s="127">
        <v>0.35339805825242709</v>
      </c>
      <c r="AC231" s="5">
        <f>AVERAGE(AB$2:AB231)</f>
        <v>41672.071519169229</v>
      </c>
      <c r="AD231" s="5">
        <f>GEOMEAN(AB$2:AB231)</f>
        <v>0.8764194759028946</v>
      </c>
    </row>
    <row r="232" spans="1:30" x14ac:dyDescent="0.25">
      <c r="B232" s="37">
        <v>15.5</v>
      </c>
      <c r="C232" s="37">
        <v>11.9</v>
      </c>
      <c r="D232" s="37">
        <f t="shared" si="14"/>
        <v>1.3025210084033614</v>
      </c>
      <c r="F232" s="5">
        <v>14</v>
      </c>
      <c r="G232" s="5">
        <v>15</v>
      </c>
      <c r="H232" s="5">
        <f t="shared" si="12"/>
        <v>0.30252100840336132</v>
      </c>
      <c r="I232" s="5">
        <f t="shared" si="15"/>
        <v>0.53477907291949034</v>
      </c>
      <c r="Q232" s="5">
        <v>30.714285714285715</v>
      </c>
      <c r="R232" s="5">
        <v>11.5</v>
      </c>
      <c r="W232" s="37">
        <v>30.46153846153846</v>
      </c>
      <c r="X232" s="37">
        <v>21</v>
      </c>
      <c r="Y232" s="127">
        <v>0.45054945054945045</v>
      </c>
      <c r="AA232" s="5">
        <f t="shared" ca="1" si="13"/>
        <v>0.23827104048965198</v>
      </c>
      <c r="AB232" s="127">
        <v>10.848484848484848</v>
      </c>
      <c r="AC232" s="5">
        <f>AVERAGE(AB$2:AB232)</f>
        <v>41491.719904302037</v>
      </c>
      <c r="AD232" s="5">
        <f>GEOMEAN(AB$2:AB232)</f>
        <v>0.8860171679908736</v>
      </c>
    </row>
    <row r="233" spans="1:30" x14ac:dyDescent="0.25">
      <c r="B233" s="37">
        <v>7.4357142857142851</v>
      </c>
      <c r="C233" s="37">
        <v>12.9</v>
      </c>
      <c r="D233" s="37">
        <f t="shared" si="14"/>
        <v>0.57641196013289031</v>
      </c>
      <c r="F233" s="5">
        <v>14</v>
      </c>
      <c r="G233" s="5">
        <v>15</v>
      </c>
      <c r="H233" s="5">
        <f t="shared" si="12"/>
        <v>0.42358803986710969</v>
      </c>
      <c r="I233" s="5">
        <f t="shared" si="15"/>
        <v>1.1584583568699918</v>
      </c>
      <c r="Q233" s="5">
        <v>3.4090000000000003</v>
      </c>
      <c r="R233" s="5">
        <v>11.85</v>
      </c>
      <c r="W233" s="37">
        <v>27.461538461538467</v>
      </c>
      <c r="X233" s="37">
        <v>21</v>
      </c>
      <c r="Y233" s="127">
        <v>0.30769230769230793</v>
      </c>
      <c r="AA233" s="5">
        <f t="shared" ca="1" si="13"/>
        <v>0.52780319783340335</v>
      </c>
      <c r="AB233" s="127">
        <v>0.27102040816326534</v>
      </c>
      <c r="AC233" s="5">
        <f>AVERAGE(AB$2:AB233)</f>
        <v>41312.877452216286</v>
      </c>
      <c r="AD233" s="5">
        <f>GEOMEAN(AB$2:AB233)</f>
        <v>0.88150488369000157</v>
      </c>
    </row>
    <row r="234" spans="1:30" x14ac:dyDescent="0.25">
      <c r="B234" s="37">
        <v>30.714285714285715</v>
      </c>
      <c r="C234" s="37">
        <v>11.5</v>
      </c>
      <c r="D234" s="37">
        <f t="shared" si="14"/>
        <v>2.670807453416149</v>
      </c>
      <c r="F234" s="5">
        <v>14</v>
      </c>
      <c r="G234" s="5">
        <v>15</v>
      </c>
      <c r="H234" s="5">
        <f t="shared" si="12"/>
        <v>1.6708074534161492</v>
      </c>
      <c r="I234" s="5">
        <f t="shared" si="15"/>
        <v>2.2963888487649866</v>
      </c>
      <c r="Q234" s="5">
        <v>15.5</v>
      </c>
      <c r="R234" s="5">
        <v>11.9</v>
      </c>
      <c r="W234" s="37">
        <v>27.000000000000004</v>
      </c>
      <c r="X234" s="37">
        <v>21</v>
      </c>
      <c r="Y234" s="127">
        <v>0.28571428571428586</v>
      </c>
      <c r="AA234" s="5">
        <f t="shared" ca="1" si="13"/>
        <v>0.78022346842725976</v>
      </c>
      <c r="AB234" s="127">
        <v>0.43750000000000011</v>
      </c>
      <c r="AC234" s="5">
        <f>AVERAGE(AB$2:AB234)</f>
        <v>41135.570842979309</v>
      </c>
      <c r="AD234" s="5">
        <f>GEOMEAN(AB$2:AB234)</f>
        <v>0.8788584708742091</v>
      </c>
    </row>
    <row r="235" spans="1:30" x14ac:dyDescent="0.25">
      <c r="B235" s="37">
        <v>173.92857142857144</v>
      </c>
      <c r="C235" s="37">
        <v>5</v>
      </c>
      <c r="D235" s="37">
        <f t="shared" si="14"/>
        <v>34.785714285714292</v>
      </c>
      <c r="F235" s="5">
        <v>14</v>
      </c>
      <c r="G235" s="5">
        <v>15</v>
      </c>
      <c r="H235" s="5">
        <f t="shared" si="12"/>
        <v>33.785714285714292</v>
      </c>
      <c r="I235" s="5">
        <f t="shared" si="15"/>
        <v>34.756966852449402</v>
      </c>
      <c r="Q235" s="5">
        <v>17.25</v>
      </c>
      <c r="R235" s="5">
        <v>11.93</v>
      </c>
      <c r="W235" s="37">
        <v>25.29411764705883</v>
      </c>
      <c r="X235" s="37">
        <v>21</v>
      </c>
      <c r="Y235" s="127">
        <v>0.20448179271708714</v>
      </c>
      <c r="AA235" s="5">
        <f t="shared" ca="1" si="13"/>
        <v>0.98601589029072112</v>
      </c>
      <c r="AB235" s="127">
        <v>0.54156841564463643</v>
      </c>
      <c r="AC235" s="5">
        <f>AVERAGE(AB$2:AB235)</f>
        <v>40959.780119583738</v>
      </c>
      <c r="AD235" s="5">
        <f>GEOMEAN(AB$2:AB235)</f>
        <v>0.87704196074669938</v>
      </c>
    </row>
    <row r="236" spans="1:30" x14ac:dyDescent="0.25">
      <c r="B236" s="37">
        <v>61.121428571428567</v>
      </c>
      <c r="C236" s="37">
        <v>94</v>
      </c>
      <c r="D236" s="37">
        <f t="shared" si="14"/>
        <v>0.65022796352583578</v>
      </c>
      <c r="F236" s="5">
        <v>14</v>
      </c>
      <c r="G236" s="5">
        <v>15</v>
      </c>
      <c r="H236" s="5">
        <f t="shared" si="12"/>
        <v>0.34977203647416416</v>
      </c>
      <c r="I236" s="5">
        <f t="shared" si="15"/>
        <v>0.88769420545862143</v>
      </c>
      <c r="Q236" s="5">
        <v>136.56666666666669</v>
      </c>
      <c r="R236" s="5">
        <v>12</v>
      </c>
      <c r="W236" s="37">
        <v>34.785714285714278</v>
      </c>
      <c r="X236" s="37">
        <v>21</v>
      </c>
      <c r="Y236" s="127">
        <v>0.65646258503401322</v>
      </c>
      <c r="AA236" s="5">
        <f t="shared" ca="1" si="13"/>
        <v>5.3753782570119646E-2</v>
      </c>
      <c r="AB236" s="127">
        <v>1.395833333333333</v>
      </c>
      <c r="AC236" s="5">
        <f>AVERAGE(AB$2:AB236)</f>
        <v>40785.489122620973</v>
      </c>
      <c r="AD236" s="5">
        <f>GEOMEAN(AB$2:AB236)</f>
        <v>0.87877795072337306</v>
      </c>
    </row>
    <row r="237" spans="1:30" x14ac:dyDescent="0.25">
      <c r="B237" s="37">
        <v>10.142857142857144</v>
      </c>
      <c r="C237" s="37">
        <v>42</v>
      </c>
      <c r="D237" s="37">
        <f t="shared" si="14"/>
        <v>0.2414965986394558</v>
      </c>
      <c r="F237" s="5">
        <v>14</v>
      </c>
      <c r="G237" s="5">
        <v>15</v>
      </c>
      <c r="H237" s="5">
        <f t="shared" si="12"/>
        <v>0.75850340136054417</v>
      </c>
      <c r="I237" s="5">
        <f t="shared" si="15"/>
        <v>3.8993484717830786</v>
      </c>
      <c r="Q237" s="5">
        <v>176</v>
      </c>
      <c r="R237" s="5">
        <v>12</v>
      </c>
      <c r="W237" s="37">
        <v>32.311111111111117</v>
      </c>
      <c r="X237" s="37">
        <v>21</v>
      </c>
      <c r="Y237" s="127">
        <v>0.53862433862433889</v>
      </c>
      <c r="AA237" s="5">
        <f t="shared" ca="1" si="13"/>
        <v>0.69850649721233826</v>
      </c>
      <c r="AB237" s="127">
        <v>0.44593461860854988</v>
      </c>
      <c r="AC237" s="5">
        <f>AVERAGE(AB$2:AB237)</f>
        <v>40612.67114301079</v>
      </c>
      <c r="AD237" s="5">
        <f>GEOMEAN(AB$2:AB237)</f>
        <v>0.87625561263137675</v>
      </c>
    </row>
    <row r="238" spans="1:30" x14ac:dyDescent="0.25">
      <c r="B238" s="37">
        <v>2.2821428571428575</v>
      </c>
      <c r="C238" s="37">
        <v>5</v>
      </c>
      <c r="D238" s="37">
        <f t="shared" si="14"/>
        <v>0.45642857142857152</v>
      </c>
      <c r="F238" s="5">
        <v>14</v>
      </c>
      <c r="G238" s="5">
        <v>15</v>
      </c>
      <c r="H238" s="5">
        <f t="shared" si="12"/>
        <v>0.54357142857142848</v>
      </c>
      <c r="I238" s="5">
        <f t="shared" si="15"/>
        <v>1.7344947462553093</v>
      </c>
      <c r="Q238" s="5">
        <v>14.73892857142857</v>
      </c>
      <c r="R238" s="5">
        <v>12</v>
      </c>
      <c r="W238" s="37">
        <v>21.2</v>
      </c>
      <c r="X238" s="37">
        <v>22</v>
      </c>
      <c r="Y238" s="127">
        <v>3.6363636363636397E-2</v>
      </c>
      <c r="AA238" s="5">
        <f t="shared" ca="1" si="13"/>
        <v>0.35209977626512301</v>
      </c>
      <c r="AB238" s="127">
        <v>0.86250000000000004</v>
      </c>
      <c r="AC238" s="5">
        <f>AVERAGE(AB$2:AB238)</f>
        <v>40441.313300635215</v>
      </c>
      <c r="AD238" s="5">
        <f>GEOMEAN(AB$2:AB238)</f>
        <v>0.87619711363460884</v>
      </c>
    </row>
    <row r="239" spans="1:30" x14ac:dyDescent="0.25">
      <c r="B239" s="37">
        <v>8.9507142857142856</v>
      </c>
      <c r="C239" s="37">
        <v>8.1</v>
      </c>
      <c r="D239" s="37">
        <f t="shared" si="14"/>
        <v>1.105026455026455</v>
      </c>
      <c r="F239" s="5">
        <v>14</v>
      </c>
      <c r="G239" s="5">
        <v>15</v>
      </c>
      <c r="H239" s="5">
        <f t="shared" si="12"/>
        <v>0.10502645502645507</v>
      </c>
      <c r="I239" s="5">
        <f t="shared" si="15"/>
        <v>0.2000707451868573</v>
      </c>
      <c r="Q239" s="5">
        <v>247.75000000000006</v>
      </c>
      <c r="R239" s="5">
        <v>12</v>
      </c>
      <c r="W239" s="37">
        <v>26.5</v>
      </c>
      <c r="X239" s="37">
        <v>22</v>
      </c>
      <c r="Y239" s="127">
        <v>0.20454545454545456</v>
      </c>
      <c r="AA239" s="5">
        <f t="shared" ca="1" si="13"/>
        <v>0.27178260529350551</v>
      </c>
      <c r="AB239" s="127">
        <v>3.1125563063063066</v>
      </c>
      <c r="AC239" s="5">
        <f>AVERAGE(AB$2:AB239)</f>
        <v>40271.404894146443</v>
      </c>
      <c r="AD239" s="5">
        <f>GEOMEAN(AB$2:AB239)</f>
        <v>0.88087626483638881</v>
      </c>
    </row>
    <row r="240" spans="1:30" x14ac:dyDescent="0.25">
      <c r="A240" s="120" t="s">
        <v>321</v>
      </c>
      <c r="B240" s="37">
        <v>591.71428571428578</v>
      </c>
      <c r="C240" s="37">
        <v>234</v>
      </c>
      <c r="D240" s="37">
        <f t="shared" si="14"/>
        <v>2.528693528693529</v>
      </c>
      <c r="E240" s="121">
        <f>(MAX(D240:D255)+MIN(D240:D255))/2 - AVERAGE(D239:D255)</f>
        <v>5.3436941680583674</v>
      </c>
      <c r="F240" s="5">
        <v>14</v>
      </c>
      <c r="G240" s="5">
        <v>16</v>
      </c>
      <c r="H240" s="5">
        <f t="shared" si="12"/>
        <v>1.528693528693529</v>
      </c>
      <c r="I240" s="5">
        <f t="shared" si="15"/>
        <v>2.1332323988045867</v>
      </c>
      <c r="Q240" s="5">
        <v>37.166666666666671</v>
      </c>
      <c r="R240" s="5">
        <v>12</v>
      </c>
      <c r="W240" s="37">
        <v>387.60276923076924</v>
      </c>
      <c r="X240" s="37">
        <v>22</v>
      </c>
      <c r="Y240" s="127">
        <v>16.618307692307692</v>
      </c>
      <c r="AA240" s="5">
        <f t="shared" ca="1" si="13"/>
        <v>0.45287380660180454</v>
      </c>
      <c r="AB240" s="127">
        <v>9.5201827875094867E-3</v>
      </c>
      <c r="AC240" s="5">
        <f>AVERAGE(AB$2:AB240)</f>
        <v>40102.905331912283</v>
      </c>
      <c r="AD240" s="5">
        <f>GEOMEAN(AB$2:AB240)</f>
        <v>0.86434642200556089</v>
      </c>
    </row>
    <row r="241" spans="1:30" x14ac:dyDescent="0.25">
      <c r="A241" s="120">
        <v>16</v>
      </c>
      <c r="B241" s="37">
        <v>44.285714285714285</v>
      </c>
      <c r="C241" s="37">
        <v>37</v>
      </c>
      <c r="D241" s="37">
        <f t="shared" si="14"/>
        <v>1.196911196911197</v>
      </c>
      <c r="F241" s="5">
        <v>14</v>
      </c>
      <c r="G241" s="5">
        <v>16</v>
      </c>
      <c r="H241" s="5">
        <f t="shared" si="12"/>
        <v>0.19691119691119688</v>
      </c>
      <c r="I241" s="5">
        <f t="shared" si="15"/>
        <v>0.36142732594345495</v>
      </c>
      <c r="Q241" s="5">
        <v>33.791875000000005</v>
      </c>
      <c r="R241" s="5">
        <v>12</v>
      </c>
      <c r="W241" s="37">
        <v>126</v>
      </c>
      <c r="X241" s="37">
        <v>23</v>
      </c>
      <c r="Y241" s="127">
        <v>4.4782608695652177</v>
      </c>
      <c r="AA241" s="5">
        <f t="shared" ca="1" si="13"/>
        <v>0.71243248340863397</v>
      </c>
      <c r="AB241" s="127">
        <v>2.3108201924030531E-2</v>
      </c>
      <c r="AC241" s="5">
        <f>AVERAGE(AB$2:AB241)</f>
        <v>39935.809989313486</v>
      </c>
      <c r="AD241" s="5">
        <f>GEOMEAN(AB$2:AB241)</f>
        <v>0.85140069078120884</v>
      </c>
    </row>
    <row r="242" spans="1:30" x14ac:dyDescent="0.25">
      <c r="A242" s="120" t="s">
        <v>489</v>
      </c>
      <c r="B242" s="37">
        <v>20.292857142857141</v>
      </c>
      <c r="C242" s="37">
        <v>10</v>
      </c>
      <c r="D242" s="37">
        <f t="shared" si="14"/>
        <v>2.0292857142857139</v>
      </c>
      <c r="F242" s="5">
        <v>14</v>
      </c>
      <c r="G242" s="5">
        <v>16</v>
      </c>
      <c r="H242" s="5">
        <f t="shared" si="12"/>
        <v>1.0292857142857141</v>
      </c>
      <c r="I242" s="5">
        <f t="shared" si="15"/>
        <v>1.536501483381103</v>
      </c>
      <c r="Q242" s="5">
        <v>155.81818181818181</v>
      </c>
      <c r="R242" s="5">
        <v>12</v>
      </c>
      <c r="W242" s="37">
        <v>466.15384615384608</v>
      </c>
      <c r="X242" s="37">
        <v>24</v>
      </c>
      <c r="Y242" s="127">
        <v>18.42307692307692</v>
      </c>
      <c r="AA242" s="5">
        <f t="shared" ca="1" si="13"/>
        <v>0.59973416175155703</v>
      </c>
      <c r="AB242" s="127">
        <v>1.7999999999999996</v>
      </c>
      <c r="AC242" s="5">
        <f>AVERAGE(AB$2:AB242)</f>
        <v>39770.108703050777</v>
      </c>
      <c r="AD242" s="5">
        <f>GEOMEAN(AB$2:AB242)</f>
        <v>0.8540496531406051</v>
      </c>
    </row>
    <row r="243" spans="1:30" x14ac:dyDescent="0.25">
      <c r="A243" s="120">
        <f>AVERAGE($H$240:$H$255)</f>
        <v>1.8112538747524445</v>
      </c>
      <c r="B243" s="37">
        <v>2201.7150000000006</v>
      </c>
      <c r="C243" s="37">
        <v>145</v>
      </c>
      <c r="D243" s="37">
        <f t="shared" si="14"/>
        <v>15.184241379310349</v>
      </c>
      <c r="F243" s="5">
        <v>14</v>
      </c>
      <c r="G243" s="5">
        <v>16</v>
      </c>
      <c r="H243" s="5">
        <f t="shared" si="12"/>
        <v>14.184241379310349</v>
      </c>
      <c r="I243" s="5">
        <f t="shared" si="15"/>
        <v>15.118383627512319</v>
      </c>
      <c r="Q243" s="5">
        <v>17</v>
      </c>
      <c r="R243" s="5">
        <v>12</v>
      </c>
      <c r="W243" s="37">
        <v>38.5</v>
      </c>
      <c r="X243" s="37">
        <v>25</v>
      </c>
      <c r="Y243" s="127">
        <v>0.54</v>
      </c>
      <c r="AA243" s="5">
        <f t="shared" ca="1" si="13"/>
        <v>0.40704727096749849</v>
      </c>
      <c r="AB243" s="127">
        <v>0.27507405840033838</v>
      </c>
      <c r="AC243" s="5">
        <f>AVERAGE(AB$2:AB243)</f>
        <v>39605.770547559077</v>
      </c>
      <c r="AD243" s="5">
        <f>GEOMEAN(AB$2:AB243)</f>
        <v>0.85006067274607233</v>
      </c>
    </row>
    <row r="244" spans="1:30" x14ac:dyDescent="0.25">
      <c r="B244" s="37">
        <v>180.35714285714286</v>
      </c>
      <c r="C244" s="37">
        <v>48</v>
      </c>
      <c r="D244" s="37">
        <f t="shared" si="14"/>
        <v>3.7574404761904763</v>
      </c>
      <c r="F244" s="5">
        <v>14</v>
      </c>
      <c r="G244" s="5">
        <v>16</v>
      </c>
      <c r="H244" s="5">
        <f t="shared" si="12"/>
        <v>2.7574404761904763</v>
      </c>
      <c r="I244" s="5">
        <f t="shared" si="15"/>
        <v>3.4913018623290899</v>
      </c>
      <c r="Q244" s="5">
        <v>105263350.76368421</v>
      </c>
      <c r="R244" s="5">
        <v>12</v>
      </c>
      <c r="W244" s="37">
        <v>31.65</v>
      </c>
      <c r="X244" s="37">
        <v>25</v>
      </c>
      <c r="Y244" s="127">
        <v>0.26599999999999996</v>
      </c>
      <c r="AA244" s="5">
        <f t="shared" ca="1" si="13"/>
        <v>0.61465435273404179</v>
      </c>
      <c r="AB244" s="127">
        <v>6.587301587301587</v>
      </c>
      <c r="AC244" s="5">
        <f>AVERAGE(AB$2:AB244)</f>
        <v>39442.810945723802</v>
      </c>
      <c r="AD244" s="5">
        <f>GEOMEAN(AB$2:AB244)</f>
        <v>0.8572538037392704</v>
      </c>
    </row>
    <row r="245" spans="1:30" x14ac:dyDescent="0.25">
      <c r="B245" s="37">
        <v>34.285714285714278</v>
      </c>
      <c r="C245" s="37">
        <v>33</v>
      </c>
      <c r="D245" s="37">
        <f t="shared" si="14"/>
        <v>1.0389610389610386</v>
      </c>
      <c r="F245" s="5">
        <v>14</v>
      </c>
      <c r="G245" s="5">
        <v>16</v>
      </c>
      <c r="H245" s="5">
        <f t="shared" si="12"/>
        <v>3.8961038961038717E-2</v>
      </c>
      <c r="I245" s="5">
        <f t="shared" si="15"/>
        <v>7.646103896103848E-2</v>
      </c>
      <c r="Q245" s="5">
        <v>23.944705882352945</v>
      </c>
      <c r="R245" s="5">
        <v>12</v>
      </c>
      <c r="W245" s="37">
        <v>29.416666666666664</v>
      </c>
      <c r="X245" s="37">
        <v>25</v>
      </c>
      <c r="Y245" s="127">
        <v>0.17666666666666658</v>
      </c>
      <c r="AA245" s="5">
        <f t="shared" ca="1" si="13"/>
        <v>0.79531548296278043</v>
      </c>
      <c r="AB245" s="127">
        <v>0.29411764705882337</v>
      </c>
      <c r="AC245" s="5">
        <f>AVERAGE(AB$2:AB245)</f>
        <v>39281.161286592338</v>
      </c>
      <c r="AD245" s="5">
        <f>GEOMEAN(AB$2:AB245)</f>
        <v>0.85350362549874681</v>
      </c>
    </row>
    <row r="246" spans="1:30" x14ac:dyDescent="0.25">
      <c r="B246" s="37">
        <v>26.642857142857142</v>
      </c>
      <c r="C246" s="37">
        <v>37</v>
      </c>
      <c r="D246" s="37">
        <f t="shared" si="14"/>
        <v>0.72007722007722008</v>
      </c>
      <c r="F246" s="5">
        <v>14</v>
      </c>
      <c r="G246" s="5">
        <v>16</v>
      </c>
      <c r="H246" s="5">
        <f t="shared" si="12"/>
        <v>0.27992277992277992</v>
      </c>
      <c r="I246" s="5">
        <f t="shared" si="15"/>
        <v>0.66866272630347701</v>
      </c>
      <c r="Q246" s="5">
        <v>7156.0007142857139</v>
      </c>
      <c r="R246" s="5">
        <v>12</v>
      </c>
      <c r="W246" s="37">
        <v>21.590656249999999</v>
      </c>
      <c r="X246" s="37">
        <v>25</v>
      </c>
      <c r="Y246" s="127">
        <v>0.13637375000000007</v>
      </c>
      <c r="AA246" s="5">
        <f t="shared" ca="1" si="13"/>
        <v>9.6486759916482034E-3</v>
      </c>
      <c r="AB246" s="127">
        <v>4.3843283582089554E-2</v>
      </c>
      <c r="AC246" s="5">
        <f>AVERAGE(AB$2:AB246)</f>
        <v>39120.830194987</v>
      </c>
      <c r="AD246" s="5">
        <f>GEOMEAN(AB$2:AB246)</f>
        <v>0.84322390849318862</v>
      </c>
    </row>
    <row r="247" spans="1:30" x14ac:dyDescent="0.25">
      <c r="B247" s="37">
        <v>444.64285714285717</v>
      </c>
      <c r="C247" s="37">
        <v>122.85</v>
      </c>
      <c r="D247" s="37">
        <f t="shared" si="14"/>
        <v>3.6193964765393338</v>
      </c>
      <c r="F247" s="5">
        <v>14</v>
      </c>
      <c r="G247" s="5">
        <v>16</v>
      </c>
      <c r="H247" s="5">
        <f t="shared" si="12"/>
        <v>2.6193964765393343</v>
      </c>
      <c r="I247" s="5">
        <f t="shared" si="15"/>
        <v>3.3431073199128285</v>
      </c>
      <c r="Q247" s="5">
        <v>22405.15288888889</v>
      </c>
      <c r="R247" s="5">
        <v>12</v>
      </c>
      <c r="W247" s="37">
        <v>34.476190476190474</v>
      </c>
      <c r="X247" s="37">
        <v>26</v>
      </c>
      <c r="Y247" s="127">
        <v>0.32600732600732596</v>
      </c>
      <c r="AA247" s="5">
        <f t="shared" ca="1" si="13"/>
        <v>0.71264250413883135</v>
      </c>
      <c r="AB247" s="127">
        <v>0.15760869565217392</v>
      </c>
      <c r="AC247" s="5">
        <f>AVERAGE(AB$2:AB247)</f>
        <v>38961.803070652481</v>
      </c>
      <c r="AD247" s="5">
        <f>GEOMEAN(AB$2:AB247)</f>
        <v>0.83749473938297492</v>
      </c>
    </row>
    <row r="248" spans="1:30" x14ac:dyDescent="0.25">
      <c r="B248" s="37">
        <v>700.07142857142867</v>
      </c>
      <c r="C248" s="37">
        <v>1203</v>
      </c>
      <c r="D248" s="37">
        <f t="shared" si="14"/>
        <v>0.58193801211257579</v>
      </c>
      <c r="F248" s="5">
        <v>14</v>
      </c>
      <c r="G248" s="5">
        <v>16</v>
      </c>
      <c r="H248" s="5">
        <f t="shared" si="12"/>
        <v>0.41806198788742421</v>
      </c>
      <c r="I248" s="5">
        <f t="shared" si="15"/>
        <v>1.1364580699198696</v>
      </c>
      <c r="Q248" s="5">
        <v>45.000000714285711</v>
      </c>
      <c r="R248" s="5">
        <v>12.1</v>
      </c>
      <c r="W248" s="37">
        <v>44.333333333333329</v>
      </c>
      <c r="X248" s="37">
        <v>27</v>
      </c>
      <c r="Y248" s="127">
        <v>0.64197530864197516</v>
      </c>
      <c r="AA248" s="5">
        <f t="shared" ca="1" si="13"/>
        <v>0.53415045229307445</v>
      </c>
      <c r="AB248" s="127">
        <v>0.19389978213507628</v>
      </c>
      <c r="AC248" s="5">
        <f>AVERAGE(AB$2:AB248)</f>
        <v>38804.063762268393</v>
      </c>
      <c r="AD248" s="5">
        <f>GEOMEAN(AB$2:AB248)</f>
        <v>0.83254860761439686</v>
      </c>
    </row>
    <row r="249" spans="1:30" x14ac:dyDescent="0.25">
      <c r="B249" s="37">
        <v>265.71428571428572</v>
      </c>
      <c r="C249" s="37">
        <v>242</v>
      </c>
      <c r="D249" s="37">
        <f t="shared" si="14"/>
        <v>1.0979929161747344</v>
      </c>
      <c r="F249" s="5">
        <v>14</v>
      </c>
      <c r="G249" s="5">
        <v>16</v>
      </c>
      <c r="H249" s="5">
        <f t="shared" si="12"/>
        <v>9.7992916174734393E-2</v>
      </c>
      <c r="I249" s="5">
        <f t="shared" si="15"/>
        <v>0.18724022800269141</v>
      </c>
      <c r="Q249" s="5">
        <v>7.4357142857142851</v>
      </c>
      <c r="R249" s="5">
        <v>12.9</v>
      </c>
      <c r="W249" s="37">
        <v>34.230769230769226</v>
      </c>
      <c r="X249" s="37">
        <v>27</v>
      </c>
      <c r="Y249" s="127">
        <v>0.26780626780626765</v>
      </c>
      <c r="AA249" s="5">
        <f t="shared" ca="1" si="13"/>
        <v>0.88268494596046032</v>
      </c>
      <c r="AB249" s="127">
        <v>8.6627243489989948E-3</v>
      </c>
      <c r="AC249" s="5">
        <f>AVERAGE(AB$2:AB249)</f>
        <v>38647.59579815733</v>
      </c>
      <c r="AD249" s="5">
        <f>GEOMEAN(AB$2:AB249)</f>
        <v>0.81736233032480576</v>
      </c>
    </row>
    <row r="250" spans="1:30" x14ac:dyDescent="0.25">
      <c r="B250" s="37">
        <v>45.000000714285711</v>
      </c>
      <c r="C250" s="37">
        <v>12.1</v>
      </c>
      <c r="D250" s="37">
        <f t="shared" si="14"/>
        <v>3.7190083234946871</v>
      </c>
      <c r="F250" s="5">
        <v>14</v>
      </c>
      <c r="G250" s="5">
        <v>16</v>
      </c>
      <c r="H250" s="5">
        <f t="shared" si="12"/>
        <v>2.7190083234946867</v>
      </c>
      <c r="I250" s="5">
        <f t="shared" si="15"/>
        <v>3.4501194388738754</v>
      </c>
      <c r="Q250" s="5">
        <v>8.2727272727272716</v>
      </c>
      <c r="R250" s="5">
        <v>13</v>
      </c>
      <c r="W250" s="37">
        <v>34.975000000000001</v>
      </c>
      <c r="X250" s="37">
        <v>27.51</v>
      </c>
      <c r="Y250" s="127">
        <v>0.27135587059251182</v>
      </c>
      <c r="AA250" s="5">
        <f t="shared" ca="1" si="13"/>
        <v>0.23326322566835067</v>
      </c>
      <c r="AB250" s="127">
        <v>1.7796130250117974</v>
      </c>
      <c r="AC250" s="5">
        <f>AVERAGE(AB$2:AB250)</f>
        <v>38492.391717092542</v>
      </c>
      <c r="AD250" s="5">
        <f>GEOMEAN(AB$2:AB250)</f>
        <v>0.81992039751452594</v>
      </c>
    </row>
    <row r="251" spans="1:30" x14ac:dyDescent="0.25">
      <c r="B251" s="37">
        <v>25.642857142857142</v>
      </c>
      <c r="C251" s="37">
        <v>32.6</v>
      </c>
      <c r="D251" s="37">
        <f t="shared" si="14"/>
        <v>0.78659070990359325</v>
      </c>
      <c r="F251" s="5">
        <v>14</v>
      </c>
      <c r="G251" s="5">
        <v>16</v>
      </c>
      <c r="H251" s="5">
        <f t="shared" si="12"/>
        <v>0.21340929009640672</v>
      </c>
      <c r="I251" s="5">
        <f t="shared" si="15"/>
        <v>0.4847184822969639</v>
      </c>
      <c r="Q251" s="5">
        <v>24.838709677419356</v>
      </c>
      <c r="R251" s="5">
        <v>13</v>
      </c>
      <c r="W251" s="37">
        <v>40.416666666666664</v>
      </c>
      <c r="X251" s="37">
        <v>27.51</v>
      </c>
      <c r="Y251" s="127">
        <v>0.46916272870471326</v>
      </c>
      <c r="AA251" s="5">
        <f t="shared" ca="1" si="13"/>
        <v>0.71449998264808401</v>
      </c>
      <c r="AB251" s="127">
        <v>0.12537917087967645</v>
      </c>
      <c r="AC251" s="5">
        <f>AVERAGE(AB$2:AB251)</f>
        <v>38338.422651740853</v>
      </c>
      <c r="AD251" s="5">
        <f>GEOMEAN(AB$2:AB251)</f>
        <v>0.81378467205142568</v>
      </c>
    </row>
    <row r="252" spans="1:30" x14ac:dyDescent="0.25">
      <c r="B252" s="37">
        <v>134.92857142857144</v>
      </c>
      <c r="C252" s="37">
        <v>900</v>
      </c>
      <c r="D252" s="37">
        <f t="shared" si="14"/>
        <v>0.14992063492063493</v>
      </c>
      <c r="F252" s="5">
        <v>14</v>
      </c>
      <c r="G252" s="5">
        <v>16</v>
      </c>
      <c r="H252" s="5">
        <f t="shared" si="12"/>
        <v>0.8500793650793651</v>
      </c>
      <c r="I252" s="5">
        <f t="shared" si="15"/>
        <v>6.5202752359104919</v>
      </c>
      <c r="Q252" s="5">
        <v>25.416666666666668</v>
      </c>
      <c r="R252" s="5">
        <v>13.8</v>
      </c>
      <c r="W252" s="37">
        <v>16.05</v>
      </c>
      <c r="X252" s="37">
        <v>27.8</v>
      </c>
      <c r="Y252" s="127">
        <v>0.4226618705035971</v>
      </c>
      <c r="AA252" s="5">
        <f t="shared" ca="1" si="13"/>
        <v>0.58266014341601402</v>
      </c>
      <c r="AB252" s="127">
        <v>0.64500411184210515</v>
      </c>
      <c r="AC252" s="5">
        <f>AVERAGE(AB$2:AB252)</f>
        <v>38185.682501750307</v>
      </c>
      <c r="AD252" s="5">
        <f>GEOMEAN(AB$2:AB252)</f>
        <v>0.81303141377676702</v>
      </c>
    </row>
    <row r="253" spans="1:30" x14ac:dyDescent="0.25">
      <c r="B253" s="37">
        <v>12.643571428571427</v>
      </c>
      <c r="C253" s="37">
        <v>41</v>
      </c>
      <c r="D253" s="37">
        <f t="shared" si="14"/>
        <v>0.30837979094076651</v>
      </c>
      <c r="F253" s="5">
        <v>14</v>
      </c>
      <c r="G253" s="5">
        <v>16</v>
      </c>
      <c r="H253" s="5">
        <f t="shared" si="12"/>
        <v>0.69162020905923349</v>
      </c>
      <c r="I253" s="5">
        <f t="shared" si="15"/>
        <v>2.9343748556893678</v>
      </c>
      <c r="Q253" s="5">
        <v>23.06451612903226</v>
      </c>
      <c r="R253" s="5">
        <v>13.8</v>
      </c>
      <c r="W253" s="37">
        <v>28.785714285714288</v>
      </c>
      <c r="X253" s="37">
        <v>28</v>
      </c>
      <c r="Y253" s="127">
        <v>2.8061224489796009E-2</v>
      </c>
      <c r="AA253" s="5">
        <f t="shared" ca="1" si="13"/>
        <v>0.76187763197685932</v>
      </c>
      <c r="AB253" s="127">
        <v>0.62245450381043566</v>
      </c>
      <c r="AC253" s="5">
        <f>AVERAGE(AB$2:AB253)</f>
        <v>38034.154485689804</v>
      </c>
      <c r="AD253" s="5">
        <f>GEOMEAN(AB$2:AB253)</f>
        <v>0.8121701240860445</v>
      </c>
    </row>
    <row r="254" spans="1:30" x14ac:dyDescent="0.25">
      <c r="B254" s="37">
        <v>1.4785714285714284</v>
      </c>
      <c r="C254" s="37">
        <v>2.4</v>
      </c>
      <c r="D254" s="37">
        <f t="shared" si="14"/>
        <v>0.61607142857142849</v>
      </c>
      <c r="F254" s="5">
        <v>14</v>
      </c>
      <c r="G254" s="5">
        <v>16</v>
      </c>
      <c r="H254" s="5">
        <f t="shared" si="12"/>
        <v>0.38392857142857145</v>
      </c>
      <c r="I254" s="5">
        <f t="shared" si="15"/>
        <v>1.0071169772256729</v>
      </c>
      <c r="Q254" s="5">
        <v>14.153846153846155</v>
      </c>
      <c r="R254" s="5">
        <v>14</v>
      </c>
      <c r="W254" s="37">
        <v>26.466666666666665</v>
      </c>
      <c r="X254" s="37">
        <v>29</v>
      </c>
      <c r="Y254" s="127">
        <v>8.7356321839080514E-2</v>
      </c>
      <c r="AA254" s="5">
        <f t="shared" ca="1" si="13"/>
        <v>5.5279110815145027E-2</v>
      </c>
      <c r="AB254" s="127">
        <v>5.3074770258980779</v>
      </c>
      <c r="AC254" s="5">
        <f>AVERAGE(AB$2:AB254)</f>
        <v>37883.842837434211</v>
      </c>
      <c r="AD254" s="5">
        <f>GEOMEAN(AB$2:AB254)</f>
        <v>0.81821852256138283</v>
      </c>
    </row>
    <row r="255" spans="1:30" x14ac:dyDescent="0.25">
      <c r="B255" s="37">
        <v>1.9357142857142855</v>
      </c>
      <c r="C255" s="37">
        <v>67</v>
      </c>
      <c r="D255" s="37">
        <f t="shared" si="14"/>
        <v>2.8891257995735605E-2</v>
      </c>
      <c r="F255" s="5">
        <v>14</v>
      </c>
      <c r="G255" s="5">
        <v>16</v>
      </c>
      <c r="H255" s="5">
        <f t="shared" si="12"/>
        <v>0.97110874200426445</v>
      </c>
      <c r="I255" s="5">
        <f t="shared" si="15"/>
        <v>34.583654867465519</v>
      </c>
      <c r="Q255" s="5">
        <v>9.4545454545454533</v>
      </c>
      <c r="R255" s="5">
        <v>14</v>
      </c>
      <c r="W255" s="37">
        <v>21.85</v>
      </c>
      <c r="X255" s="37">
        <v>31.65</v>
      </c>
      <c r="Y255" s="127">
        <v>0.30963665086887826</v>
      </c>
      <c r="AA255" s="5">
        <f t="shared" ca="1" si="13"/>
        <v>0.88941531708614741</v>
      </c>
      <c r="AB255" s="127">
        <v>1.54126213592233</v>
      </c>
      <c r="AC255" s="5">
        <f>AVERAGE(AB$2:AB255)</f>
        <v>37734.699917846425</v>
      </c>
      <c r="AD255" s="5">
        <f>GEOMEAN(AB$2:AB255)</f>
        <v>0.82026090379992744</v>
      </c>
    </row>
    <row r="256" spans="1:30" x14ac:dyDescent="0.25">
      <c r="A256" s="120" t="s">
        <v>338</v>
      </c>
      <c r="B256" s="37">
        <v>5034.1666666666661</v>
      </c>
      <c r="C256" s="37">
        <v>5911</v>
      </c>
      <c r="D256" s="37">
        <f t="shared" si="14"/>
        <v>0.85166074550273496</v>
      </c>
      <c r="E256" s="121">
        <f>(MAX(D256:D268)+MIN(D256:D268))/2 - AVERAGE(D255:D268)</f>
        <v>7.8637830964604749</v>
      </c>
      <c r="F256" s="5">
        <v>12</v>
      </c>
      <c r="G256" s="5">
        <v>13</v>
      </c>
      <c r="H256" s="5">
        <f t="shared" si="12"/>
        <v>0.14833925449726509</v>
      </c>
      <c r="I256" s="5">
        <f t="shared" si="15"/>
        <v>0.32251571534811774</v>
      </c>
      <c r="Q256" s="5">
        <v>30.3</v>
      </c>
      <c r="R256" s="5">
        <v>14.47</v>
      </c>
      <c r="W256" s="37">
        <v>25.642857142857142</v>
      </c>
      <c r="X256" s="37">
        <v>32.6</v>
      </c>
      <c r="Y256" s="127">
        <v>0.21340929009640672</v>
      </c>
      <c r="AA256" s="5">
        <f t="shared" ca="1" si="13"/>
        <v>0.99360002625942745</v>
      </c>
      <c r="AB256" s="127">
        <v>6.3745173745173753</v>
      </c>
      <c r="AC256" s="5">
        <f>AVERAGE(AB$2:AB256)</f>
        <v>37586.745700589672</v>
      </c>
      <c r="AD256" s="5">
        <f>GEOMEAN(AB$2:AB256)</f>
        <v>0.82688316627038638</v>
      </c>
    </row>
    <row r="257" spans="1:30" x14ac:dyDescent="0.25">
      <c r="A257" s="120">
        <v>13</v>
      </c>
      <c r="B257" s="37">
        <v>2785499.9999999995</v>
      </c>
      <c r="C257" s="37">
        <v>2064780</v>
      </c>
      <c r="D257" s="37">
        <f t="shared" si="14"/>
        <v>1.3490541365181761</v>
      </c>
      <c r="F257" s="5">
        <v>12</v>
      </c>
      <c r="G257" s="5">
        <v>13</v>
      </c>
      <c r="H257" s="5">
        <f t="shared" si="12"/>
        <v>0.34905413651817607</v>
      </c>
      <c r="I257" s="5">
        <f t="shared" si="15"/>
        <v>0.60779403958764289</v>
      </c>
      <c r="Q257" s="5">
        <v>19.25</v>
      </c>
      <c r="R257" s="5">
        <v>14.7</v>
      </c>
      <c r="W257" s="37">
        <v>90.615384615384599</v>
      </c>
      <c r="X257" s="37">
        <v>32.6</v>
      </c>
      <c r="Y257" s="127">
        <v>1.7796130250117974</v>
      </c>
      <c r="AA257" s="5">
        <f t="shared" ca="1" si="13"/>
        <v>0.69755265575613279</v>
      </c>
      <c r="AB257" s="127">
        <v>0.57519379844961238</v>
      </c>
      <c r="AC257" s="5">
        <f>AVERAGE(AB$2:AB257)</f>
        <v>37439.924722047515</v>
      </c>
      <c r="AD257" s="5">
        <f>GEOMEAN(AB$2:AB257)</f>
        <v>0.82571164334208247</v>
      </c>
    </row>
    <row r="258" spans="1:30" x14ac:dyDescent="0.25">
      <c r="A258" s="120" t="s">
        <v>489</v>
      </c>
      <c r="B258" s="37">
        <v>29.416666666666664</v>
      </c>
      <c r="C258" s="37">
        <v>25</v>
      </c>
      <c r="D258" s="37">
        <f t="shared" si="14"/>
        <v>1.1766666666666665</v>
      </c>
      <c r="F258" s="5">
        <v>12</v>
      </c>
      <c r="G258" s="5">
        <v>13</v>
      </c>
      <c r="H258" s="5">
        <f t="shared" ref="H258:H321" si="16">ABS((B258-C258)/C258)</f>
        <v>0.17666666666666658</v>
      </c>
      <c r="I258" s="5">
        <f t="shared" si="15"/>
        <v>0.3268083097261566</v>
      </c>
      <c r="Q258" s="5">
        <v>3263.5625</v>
      </c>
      <c r="R258" s="5">
        <v>14.7</v>
      </c>
      <c r="W258" s="37">
        <v>34.285714285714278</v>
      </c>
      <c r="X258" s="37">
        <v>33</v>
      </c>
      <c r="Y258" s="127">
        <v>3.8961038961038717E-2</v>
      </c>
      <c r="AA258" s="5">
        <f t="shared" ref="AA258:AA321" ca="1" si="17">RAND()</f>
        <v>0.58942468199344678</v>
      </c>
      <c r="AB258" s="127">
        <v>0.5181818181818183</v>
      </c>
      <c r="AC258" s="5">
        <f>AVERAGE(AB$2:AB258)</f>
        <v>37294.246097377363</v>
      </c>
      <c r="AD258" s="5">
        <f>GEOMEAN(AB$2:AB258)</f>
        <v>0.82421605352893668</v>
      </c>
    </row>
    <row r="259" spans="1:30" x14ac:dyDescent="0.25">
      <c r="A259" s="120">
        <f>AVERAGE($H$256:$H$268)</f>
        <v>1.9371695417562458</v>
      </c>
      <c r="B259" s="37">
        <v>2360</v>
      </c>
      <c r="C259" s="37">
        <v>837</v>
      </c>
      <c r="D259" s="37">
        <f t="shared" ref="D259:D322" si="18">B259/C259</f>
        <v>2.8195937873357226</v>
      </c>
      <c r="F259" s="5">
        <v>12</v>
      </c>
      <c r="G259" s="5">
        <v>13</v>
      </c>
      <c r="H259" s="5">
        <f t="shared" si="16"/>
        <v>1.8195937873357229</v>
      </c>
      <c r="I259" s="5">
        <f t="shared" ref="I259:I322" si="19">H259+ABS((B259-C259)/B259)</f>
        <v>2.4649327703865702</v>
      </c>
      <c r="Q259" s="5">
        <v>13</v>
      </c>
      <c r="R259" s="5">
        <v>15</v>
      </c>
      <c r="W259" s="37">
        <v>10.753846153846156</v>
      </c>
      <c r="X259" s="37">
        <v>33</v>
      </c>
      <c r="Y259" s="127">
        <v>0.6741258741258741</v>
      </c>
      <c r="AA259" s="5">
        <f t="shared" ca="1" si="17"/>
        <v>0.79894856816824622</v>
      </c>
      <c r="AB259" s="127">
        <v>0.69011857707509883</v>
      </c>
      <c r="AC259" s="5">
        <f>AVERAGE(AB$2:AB259)</f>
        <v>37149.697430792861</v>
      </c>
      <c r="AD259" s="5">
        <f>GEOMEAN(AB$2:AB259)</f>
        <v>0.82364897956089023</v>
      </c>
    </row>
    <row r="260" spans="1:30" x14ac:dyDescent="0.25">
      <c r="B260" s="37">
        <v>40.416666666666664</v>
      </c>
      <c r="C260" s="37">
        <v>27.51</v>
      </c>
      <c r="D260" s="37">
        <f t="shared" si="18"/>
        <v>1.4691627287047133</v>
      </c>
      <c r="F260" s="5">
        <v>12</v>
      </c>
      <c r="G260" s="5">
        <v>13</v>
      </c>
      <c r="H260" s="5">
        <f t="shared" si="16"/>
        <v>0.46916272870471326</v>
      </c>
      <c r="I260" s="5">
        <f t="shared" si="19"/>
        <v>0.78850293489028012</v>
      </c>
      <c r="Q260" s="5">
        <v>8.9312500000000004</v>
      </c>
      <c r="R260" s="5">
        <v>15</v>
      </c>
      <c r="W260" s="37">
        <v>14.115</v>
      </c>
      <c r="X260" s="37">
        <v>33.6</v>
      </c>
      <c r="Y260" s="127">
        <v>0.57991071428571428</v>
      </c>
      <c r="AA260" s="5">
        <f t="shared" ca="1" si="17"/>
        <v>0.69117180933689049</v>
      </c>
      <c r="AB260" s="127">
        <v>6.0416666666666785E-2</v>
      </c>
      <c r="AC260" s="5">
        <f>AVERAGE(AB$2:AB260)</f>
        <v>37006.262538846429</v>
      </c>
      <c r="AD260" s="5">
        <f>GEOMEAN(AB$2:AB260)</f>
        <v>0.815382762532746</v>
      </c>
    </row>
    <row r="261" spans="1:30" x14ac:dyDescent="0.25">
      <c r="B261" s="37">
        <v>247.75000000000006</v>
      </c>
      <c r="C261" s="37">
        <v>12</v>
      </c>
      <c r="D261" s="37">
        <f t="shared" si="18"/>
        <v>20.645833333333339</v>
      </c>
      <c r="F261" s="5">
        <v>12</v>
      </c>
      <c r="G261" s="5">
        <v>13</v>
      </c>
      <c r="H261" s="5">
        <f t="shared" si="16"/>
        <v>19.645833333333339</v>
      </c>
      <c r="I261" s="5">
        <f t="shared" si="19"/>
        <v>20.59739741002355</v>
      </c>
      <c r="Q261" s="5">
        <v>65.921427272727271</v>
      </c>
      <c r="R261" s="5">
        <v>15.2957</v>
      </c>
      <c r="W261" s="37">
        <v>365.73333333333329</v>
      </c>
      <c r="X261" s="37">
        <v>34</v>
      </c>
      <c r="Y261" s="127">
        <v>9.7568627450980383</v>
      </c>
      <c r="AA261" s="5">
        <f t="shared" ca="1" si="17"/>
        <v>0.85712494841931619</v>
      </c>
      <c r="AB261" s="127">
        <v>2.2734313407225342</v>
      </c>
      <c r="AC261" s="5">
        <f>AVERAGE(AB$2:AB261)</f>
        <v>36863.939503817564</v>
      </c>
      <c r="AD261" s="5">
        <f>GEOMEAN(AB$2:AB261)</f>
        <v>0.81860481822421771</v>
      </c>
    </row>
    <row r="262" spans="1:30" x14ac:dyDescent="0.25">
      <c r="B262" s="37">
        <v>246.25</v>
      </c>
      <c r="C262" s="37">
        <v>268</v>
      </c>
      <c r="D262" s="37">
        <f t="shared" si="18"/>
        <v>0.91884328358208955</v>
      </c>
      <c r="F262" s="5">
        <v>12</v>
      </c>
      <c r="G262" s="5">
        <v>13</v>
      </c>
      <c r="H262" s="5">
        <f t="shared" si="16"/>
        <v>8.1156716417910446E-2</v>
      </c>
      <c r="I262" s="5">
        <f t="shared" si="19"/>
        <v>0.16948158951435716</v>
      </c>
      <c r="Q262" s="5">
        <v>343.92875000000004</v>
      </c>
      <c r="R262" s="5">
        <v>15.4</v>
      </c>
      <c r="W262" s="37">
        <v>22.777777777777775</v>
      </c>
      <c r="X262" s="37">
        <v>34</v>
      </c>
      <c r="Y262" s="127">
        <v>0.33006535947712429</v>
      </c>
      <c r="AA262" s="5">
        <f t="shared" ca="1" si="17"/>
        <v>0.9239343762378297</v>
      </c>
      <c r="AB262" s="127">
        <v>0.27942857142857153</v>
      </c>
      <c r="AC262" s="5">
        <f>AVERAGE(AB$2:AB262)</f>
        <v>36722.699426900908</v>
      </c>
      <c r="AD262" s="5">
        <f>GEOMEAN(AB$2:AB262)</f>
        <v>0.81524055772886239</v>
      </c>
    </row>
    <row r="263" spans="1:30" x14ac:dyDescent="0.25">
      <c r="B263" s="37">
        <v>45.416666666666671</v>
      </c>
      <c r="C263" s="37">
        <v>40</v>
      </c>
      <c r="D263" s="37">
        <f t="shared" si="18"/>
        <v>1.1354166666666667</v>
      </c>
      <c r="F263" s="5">
        <v>12</v>
      </c>
      <c r="G263" s="5">
        <v>13</v>
      </c>
      <c r="H263" s="5">
        <f t="shared" si="16"/>
        <v>0.1354166666666668</v>
      </c>
      <c r="I263" s="5">
        <f t="shared" si="19"/>
        <v>0.25468272171253847</v>
      </c>
      <c r="Q263" s="5">
        <v>16.583333333333336</v>
      </c>
      <c r="R263" s="5">
        <v>15.53</v>
      </c>
      <c r="W263" s="37">
        <v>33.1</v>
      </c>
      <c r="X263" s="37">
        <v>34.700000000000003</v>
      </c>
      <c r="Y263" s="127">
        <v>4.610951008645537E-2</v>
      </c>
      <c r="AA263" s="5">
        <f t="shared" ca="1" si="17"/>
        <v>0.87442020719561786</v>
      </c>
      <c r="AB263" s="127">
        <v>1242.7332722222211</v>
      </c>
      <c r="AC263" s="5">
        <f>AVERAGE(AB$2:AB263)</f>
        <v>36587.279708753282</v>
      </c>
      <c r="AD263" s="5">
        <f>GEOMEAN(AB$2:AB263)</f>
        <v>0.83836856156124118</v>
      </c>
    </row>
    <row r="264" spans="1:30" x14ac:dyDescent="0.25">
      <c r="B264" s="37">
        <v>53.333333333333329</v>
      </c>
      <c r="C264" s="37">
        <v>58.19</v>
      </c>
      <c r="D264" s="37">
        <f t="shared" si="18"/>
        <v>0.91653777854155927</v>
      </c>
      <c r="F264" s="5">
        <v>12</v>
      </c>
      <c r="G264" s="5">
        <v>13</v>
      </c>
      <c r="H264" s="5">
        <f t="shared" si="16"/>
        <v>8.3462221458440788E-2</v>
      </c>
      <c r="I264" s="5">
        <f t="shared" si="19"/>
        <v>0.17452472145844083</v>
      </c>
      <c r="Q264" s="5">
        <v>15.84821428571429</v>
      </c>
      <c r="R264" s="5">
        <v>15.8</v>
      </c>
      <c r="W264" s="37">
        <v>51.904761904761891</v>
      </c>
      <c r="X264" s="37">
        <v>35</v>
      </c>
      <c r="Y264" s="127">
        <v>0.48299319727891116</v>
      </c>
      <c r="AA264" s="5">
        <f t="shared" ca="1" si="17"/>
        <v>5.9106672593941867E-2</v>
      </c>
      <c r="AB264" s="127">
        <v>0.13637375000000007</v>
      </c>
      <c r="AC264" s="5">
        <f>AVERAGE(AB$2:AB264)</f>
        <v>36448.165095312208</v>
      </c>
      <c r="AD264" s="5">
        <f>GEOMEAN(AB$2:AB264)</f>
        <v>0.83259942919203933</v>
      </c>
    </row>
    <row r="265" spans="1:30" x14ac:dyDescent="0.25">
      <c r="B265" s="37">
        <v>3275000</v>
      </c>
      <c r="C265" s="37">
        <v>36000000</v>
      </c>
      <c r="D265" s="37">
        <f t="shared" si="18"/>
        <v>9.0972222222222218E-2</v>
      </c>
      <c r="F265" s="5">
        <v>12</v>
      </c>
      <c r="G265" s="5">
        <v>13</v>
      </c>
      <c r="H265" s="5">
        <f t="shared" si="16"/>
        <v>0.90902777777777777</v>
      </c>
      <c r="I265" s="5">
        <f t="shared" si="19"/>
        <v>10.901394189991519</v>
      </c>
      <c r="Q265" s="5">
        <v>15.809523809523807</v>
      </c>
      <c r="R265" s="5">
        <v>15.9</v>
      </c>
      <c r="W265" s="37">
        <v>17.111111111111111</v>
      </c>
      <c r="X265" s="37">
        <v>35.1</v>
      </c>
      <c r="Y265" s="127">
        <v>0.51250395694840145</v>
      </c>
      <c r="AA265" s="5">
        <f t="shared" ca="1" si="17"/>
        <v>0.90743120289970891</v>
      </c>
      <c r="AB265" s="127">
        <v>0.21340929009640672</v>
      </c>
      <c r="AC265" s="5">
        <f>AVERAGE(AB$2:AB265)</f>
        <v>36310.104672259091</v>
      </c>
      <c r="AD265" s="5">
        <f>GEOMEAN(AB$2:AB265)</f>
        <v>0.82831710269068415</v>
      </c>
    </row>
    <row r="266" spans="1:30" x14ac:dyDescent="0.25">
      <c r="B266" s="37">
        <v>11.458333333333334</v>
      </c>
      <c r="C266" s="37">
        <v>5.69</v>
      </c>
      <c r="D266" s="37">
        <f t="shared" si="18"/>
        <v>2.0137668424135913</v>
      </c>
      <c r="F266" s="5">
        <v>12</v>
      </c>
      <c r="G266" s="5">
        <v>13</v>
      </c>
      <c r="H266" s="5">
        <f t="shared" si="16"/>
        <v>1.0137668424135911</v>
      </c>
      <c r="I266" s="5">
        <f t="shared" si="19"/>
        <v>1.5171850242317728</v>
      </c>
      <c r="Q266" s="5">
        <v>33.6</v>
      </c>
      <c r="R266" s="5">
        <v>16</v>
      </c>
      <c r="W266" s="37">
        <v>44.285714285714285</v>
      </c>
      <c r="X266" s="37">
        <v>37</v>
      </c>
      <c r="Y266" s="127">
        <v>0.19691119691119688</v>
      </c>
      <c r="AA266" s="5">
        <f t="shared" ca="1" si="17"/>
        <v>0.84065283097068788</v>
      </c>
      <c r="AB266" s="127">
        <v>0.40971450617283967</v>
      </c>
      <c r="AC266" s="5">
        <f>AVERAGE(AB$2:AB266)</f>
        <v>36173.086955437386</v>
      </c>
      <c r="AD266" s="5">
        <f>GEOMEAN(AB$2:AB266)</f>
        <v>0.82611971389012329</v>
      </c>
    </row>
    <row r="267" spans="1:30" x14ac:dyDescent="0.25">
      <c r="B267" s="37">
        <v>2808.3333333333335</v>
      </c>
      <c r="C267" s="37">
        <v>2980</v>
      </c>
      <c r="D267" s="37">
        <f t="shared" si="18"/>
        <v>0.94239373601789711</v>
      </c>
      <c r="F267" s="5">
        <v>12</v>
      </c>
      <c r="G267" s="5">
        <v>13</v>
      </c>
      <c r="H267" s="5">
        <f t="shared" si="16"/>
        <v>5.7606263982102855E-2</v>
      </c>
      <c r="I267" s="5">
        <f t="shared" si="19"/>
        <v>0.11873386042127193</v>
      </c>
      <c r="Q267" s="5">
        <v>17.149999999999999</v>
      </c>
      <c r="R267" s="5">
        <v>16.3</v>
      </c>
      <c r="W267" s="37">
        <v>26.642857142857142</v>
      </c>
      <c r="X267" s="37">
        <v>37</v>
      </c>
      <c r="Y267" s="127">
        <v>0.27992277992277992</v>
      </c>
      <c r="AA267" s="5">
        <f t="shared" ca="1" si="17"/>
        <v>0.54890679738940928</v>
      </c>
      <c r="AB267" s="127">
        <v>0.3493975903614458</v>
      </c>
      <c r="AC267" s="5">
        <f>AVERAGE(AB$2:AB267)</f>
        <v>36037.099220257514</v>
      </c>
      <c r="AD267" s="5">
        <f>GEOMEAN(AB$2:AB267)</f>
        <v>0.82345147530414453</v>
      </c>
    </row>
    <row r="268" spans="1:30" x14ac:dyDescent="0.25">
      <c r="B268" s="37">
        <v>36.000000000000007</v>
      </c>
      <c r="C268" s="37">
        <v>51</v>
      </c>
      <c r="D268" s="37">
        <f t="shared" si="18"/>
        <v>0.70588235294117663</v>
      </c>
      <c r="F268" s="5">
        <v>12</v>
      </c>
      <c r="G268" s="5">
        <v>13</v>
      </c>
      <c r="H268" s="5">
        <f t="shared" si="16"/>
        <v>0.29411764705882337</v>
      </c>
      <c r="I268" s="5">
        <f t="shared" si="19"/>
        <v>0.71078431372548978</v>
      </c>
      <c r="Q268" s="5">
        <v>1082.3333333333333</v>
      </c>
      <c r="R268" s="5">
        <v>17</v>
      </c>
      <c r="W268" s="37">
        <v>46.5</v>
      </c>
      <c r="X268" s="37">
        <v>40</v>
      </c>
      <c r="Y268" s="127">
        <v>0.16250000000000001</v>
      </c>
      <c r="AA268" s="5">
        <f t="shared" ca="1" si="17"/>
        <v>0.55194535079282248</v>
      </c>
      <c r="AB268" s="127">
        <v>0.10238095238095246</v>
      </c>
      <c r="AC268" s="5">
        <f>AVERAGE(AB$2:AB268)</f>
        <v>35902.129194642133</v>
      </c>
      <c r="AD268" s="5">
        <f>GEOMEAN(AB$2:AB268)</f>
        <v>0.81704679388505175</v>
      </c>
    </row>
    <row r="269" spans="1:30" x14ac:dyDescent="0.25">
      <c r="A269" s="120" t="s">
        <v>150</v>
      </c>
      <c r="B269" s="37">
        <v>2.8555555555555556</v>
      </c>
      <c r="C269" s="37">
        <v>6</v>
      </c>
      <c r="D269" s="37">
        <f t="shared" si="18"/>
        <v>0.47592592592592592</v>
      </c>
      <c r="E269" s="121">
        <f>(MAX(D269:D285)+MIN(D269:D285))/2 - AVERAGE(D268:D285)</f>
        <v>1341.925373067731</v>
      </c>
      <c r="F269" s="5">
        <v>18</v>
      </c>
      <c r="G269" s="5">
        <v>17</v>
      </c>
      <c r="H269" s="5">
        <f t="shared" si="16"/>
        <v>0.52407407407407403</v>
      </c>
      <c r="I269" s="5">
        <f t="shared" si="19"/>
        <v>1.6252413892491711</v>
      </c>
      <c r="Q269" s="5">
        <v>885.4545454545455</v>
      </c>
      <c r="R269" s="5">
        <v>17</v>
      </c>
      <c r="W269" s="37">
        <v>36.363636363636367</v>
      </c>
      <c r="X269" s="37">
        <v>40</v>
      </c>
      <c r="Y269" s="127">
        <v>9.0909090909090828E-2</v>
      </c>
      <c r="AA269" s="5">
        <f t="shared" ca="1" si="17"/>
        <v>0.25867779850911343</v>
      </c>
      <c r="AB269" s="127">
        <v>0.37996254681647951</v>
      </c>
      <c r="AC269" s="5">
        <f>AVERAGE(AB$2:AB269)</f>
        <v>35768.16744377611</v>
      </c>
      <c r="AD269" s="5">
        <f>GEOMEAN(AB$2:AB269)</f>
        <v>0.81471598162004277</v>
      </c>
    </row>
    <row r="270" spans="1:30" x14ac:dyDescent="0.25">
      <c r="A270" s="120">
        <v>17</v>
      </c>
      <c r="B270" s="37">
        <v>16.388888888888889</v>
      </c>
      <c r="C270" s="37">
        <v>6</v>
      </c>
      <c r="D270" s="37">
        <f t="shared" si="18"/>
        <v>2.7314814814814814</v>
      </c>
      <c r="F270" s="5">
        <v>18</v>
      </c>
      <c r="G270" s="5">
        <v>17</v>
      </c>
      <c r="H270" s="5">
        <f t="shared" si="16"/>
        <v>1.7314814814814816</v>
      </c>
      <c r="I270" s="5">
        <f t="shared" si="19"/>
        <v>2.3653797865662272</v>
      </c>
      <c r="Q270" s="5">
        <v>17.8</v>
      </c>
      <c r="R270" s="5">
        <v>18</v>
      </c>
      <c r="W270" s="37">
        <v>45.416666666666671</v>
      </c>
      <c r="X270" s="37">
        <v>40</v>
      </c>
      <c r="Y270" s="127">
        <v>0.1354166666666668</v>
      </c>
      <c r="AA270" s="5">
        <f t="shared" ca="1" si="17"/>
        <v>0.82877454437300146</v>
      </c>
      <c r="AB270" s="127">
        <v>3.146853146853152E-2</v>
      </c>
      <c r="AC270" s="5">
        <f>AVERAGE(AB$2:AB270)</f>
        <v>35635.200395540996</v>
      </c>
      <c r="AD270" s="5">
        <f>GEOMEAN(AB$2:AB270)</f>
        <v>0.80492045703247272</v>
      </c>
    </row>
    <row r="271" spans="1:30" x14ac:dyDescent="0.25">
      <c r="A271" s="120" t="s">
        <v>489</v>
      </c>
      <c r="B271" s="37">
        <v>112.85</v>
      </c>
      <c r="C271" s="37">
        <v>122</v>
      </c>
      <c r="D271" s="37">
        <f t="shared" si="18"/>
        <v>0.92499999999999993</v>
      </c>
      <c r="F271" s="5">
        <v>18</v>
      </c>
      <c r="G271" s="5">
        <v>17</v>
      </c>
      <c r="H271" s="5">
        <f t="shared" si="16"/>
        <v>7.5000000000000053E-2</v>
      </c>
      <c r="I271" s="5">
        <f t="shared" si="19"/>
        <v>0.15608108108108121</v>
      </c>
      <c r="Q271" s="5">
        <v>7.8181818181818175</v>
      </c>
      <c r="R271" s="5">
        <v>18</v>
      </c>
      <c r="W271" s="37">
        <v>33.09375</v>
      </c>
      <c r="X271" s="37">
        <v>40</v>
      </c>
      <c r="Y271" s="127">
        <v>0.17265625000000001</v>
      </c>
      <c r="AA271" s="5">
        <f t="shared" ca="1" si="17"/>
        <v>0.4566105986483634</v>
      </c>
      <c r="AB271" s="127">
        <v>1.4365082010582004</v>
      </c>
      <c r="AC271" s="5">
        <f>AVERAGE(AB$2:AB271)</f>
        <v>35503.223492254554</v>
      </c>
      <c r="AD271" s="5">
        <f>GEOMEAN(AB$2:AB271)</f>
        <v>0.80664909488803693</v>
      </c>
    </row>
    <row r="272" spans="1:30" x14ac:dyDescent="0.25">
      <c r="A272" s="120">
        <f>AVERAGE($H$269:$H$285)</f>
        <v>215.97633267293139</v>
      </c>
      <c r="B272" s="37">
        <v>19.25</v>
      </c>
      <c r="C272" s="37">
        <v>14.7</v>
      </c>
      <c r="D272" s="37">
        <f t="shared" si="18"/>
        <v>1.3095238095238095</v>
      </c>
      <c r="F272" s="5">
        <v>18</v>
      </c>
      <c r="G272" s="5">
        <v>17</v>
      </c>
      <c r="H272" s="5">
        <f t="shared" si="16"/>
        <v>0.30952380952380959</v>
      </c>
      <c r="I272" s="5">
        <f t="shared" si="19"/>
        <v>0.54588744588744598</v>
      </c>
      <c r="Q272" s="5">
        <v>24.1</v>
      </c>
      <c r="R272" s="5">
        <v>18</v>
      </c>
      <c r="W272" s="37">
        <v>38.789473684210535</v>
      </c>
      <c r="X272" s="37">
        <v>40</v>
      </c>
      <c r="Y272" s="127">
        <v>3.0263157894736638E-2</v>
      </c>
      <c r="AA272" s="5">
        <f t="shared" ca="1" si="17"/>
        <v>0.35166893450704773</v>
      </c>
      <c r="AB272" s="127">
        <v>0.58088235294117618</v>
      </c>
      <c r="AC272" s="5">
        <f>AVERAGE(AB$2:AB272)</f>
        <v>35372.217430963407</v>
      </c>
      <c r="AD272" s="5">
        <f>GEOMEAN(AB$2:AB272)</f>
        <v>0.80567235988800823</v>
      </c>
    </row>
    <row r="273" spans="1:30" x14ac:dyDescent="0.25">
      <c r="B273" s="37">
        <v>22.777777777777775</v>
      </c>
      <c r="C273" s="37">
        <v>34</v>
      </c>
      <c r="D273" s="37">
        <f t="shared" si="18"/>
        <v>0.66993464052287577</v>
      </c>
      <c r="F273" s="5">
        <v>18</v>
      </c>
      <c r="G273" s="5">
        <v>17</v>
      </c>
      <c r="H273" s="5">
        <f t="shared" si="16"/>
        <v>0.33006535947712429</v>
      </c>
      <c r="I273" s="5">
        <f t="shared" si="19"/>
        <v>0.82274828630639274</v>
      </c>
      <c r="Q273" s="5">
        <v>323.13333333333333</v>
      </c>
      <c r="R273" s="5">
        <v>18</v>
      </c>
      <c r="W273" s="37">
        <v>26.176470588235293</v>
      </c>
      <c r="X273" s="37">
        <v>40</v>
      </c>
      <c r="Y273" s="127">
        <v>0.34558823529411764</v>
      </c>
      <c r="AA273" s="5">
        <f t="shared" ca="1" si="17"/>
        <v>0.47181655031407654</v>
      </c>
      <c r="AB273" s="127">
        <v>1.0989010989011077E-2</v>
      </c>
      <c r="AC273" s="5">
        <f>AVERAGE(AB$2:AB273)</f>
        <v>35242.172554338576</v>
      </c>
      <c r="AD273" s="5">
        <f>GEOMEAN(AB$2:AB273)</f>
        <v>0.79305099106310195</v>
      </c>
    </row>
    <row r="274" spans="1:30" x14ac:dyDescent="0.25">
      <c r="B274" s="37">
        <v>17.111111111111111</v>
      </c>
      <c r="C274" s="37">
        <v>35.1</v>
      </c>
      <c r="D274" s="37">
        <f t="shared" si="18"/>
        <v>0.48749604305159855</v>
      </c>
      <c r="F274" s="5">
        <v>18</v>
      </c>
      <c r="G274" s="5">
        <v>17</v>
      </c>
      <c r="H274" s="5">
        <f t="shared" si="16"/>
        <v>0.51250395694840145</v>
      </c>
      <c r="I274" s="5">
        <f t="shared" si="19"/>
        <v>1.563802658247103</v>
      </c>
      <c r="Q274" s="5">
        <v>145.07142857142856</v>
      </c>
      <c r="R274" s="5">
        <v>18.2</v>
      </c>
      <c r="W274" s="37">
        <v>25.714285714285719</v>
      </c>
      <c r="X274" s="37">
        <v>40</v>
      </c>
      <c r="Y274" s="127">
        <v>0.35714285714285704</v>
      </c>
      <c r="AA274" s="5">
        <f t="shared" ca="1" si="17"/>
        <v>0.90931083828818915</v>
      </c>
      <c r="AB274" s="127">
        <v>0.65439642324888203</v>
      </c>
      <c r="AC274" s="5">
        <f>AVERAGE(AB$2:AB274)</f>
        <v>35113.082744236322</v>
      </c>
      <c r="AD274" s="5">
        <f>GEOMEAN(AB$2:AB274)</f>
        <v>0.79249293131113541</v>
      </c>
    </row>
    <row r="275" spans="1:30" x14ac:dyDescent="0.25">
      <c r="B275" s="37">
        <v>11.538888888888891</v>
      </c>
      <c r="C275" s="37">
        <v>4.4000000000000004</v>
      </c>
      <c r="D275" s="37">
        <f t="shared" si="18"/>
        <v>2.6224747474747478</v>
      </c>
      <c r="F275" s="5">
        <v>18</v>
      </c>
      <c r="G275" s="5">
        <v>17</v>
      </c>
      <c r="H275" s="5">
        <f t="shared" si="16"/>
        <v>1.6224747474747478</v>
      </c>
      <c r="I275" s="5">
        <f t="shared" si="19"/>
        <v>2.2411555370751328</v>
      </c>
      <c r="Q275" s="5">
        <v>21.967741935483868</v>
      </c>
      <c r="R275" s="5">
        <v>19</v>
      </c>
      <c r="W275" s="37">
        <v>26.355555555555554</v>
      </c>
      <c r="X275" s="37">
        <v>40</v>
      </c>
      <c r="Y275" s="127">
        <v>0.34111111111111114</v>
      </c>
      <c r="AA275" s="5">
        <f t="shared" ca="1" si="17"/>
        <v>0.86154319549116043</v>
      </c>
      <c r="AB275" s="127">
        <v>6.7825713672462096E-2</v>
      </c>
      <c r="AC275" s="5">
        <f>AVERAGE(AB$2:AB275)</f>
        <v>34984.93305475267</v>
      </c>
      <c r="AD275" s="5">
        <f>GEOMEAN(AB$2:AB275)</f>
        <v>0.78541473204714785</v>
      </c>
    </row>
    <row r="276" spans="1:30" x14ac:dyDescent="0.25">
      <c r="B276" s="37">
        <v>417.5</v>
      </c>
      <c r="C276" s="37">
        <v>1000</v>
      </c>
      <c r="D276" s="37">
        <f t="shared" si="18"/>
        <v>0.41749999999999998</v>
      </c>
      <c r="F276" s="5">
        <v>18</v>
      </c>
      <c r="G276" s="5">
        <v>17</v>
      </c>
      <c r="H276" s="5">
        <f t="shared" si="16"/>
        <v>0.58250000000000002</v>
      </c>
      <c r="I276" s="5">
        <f t="shared" si="19"/>
        <v>1.9777095808383234</v>
      </c>
      <c r="Q276" s="5">
        <v>17.3</v>
      </c>
      <c r="R276" s="5">
        <v>19.78</v>
      </c>
      <c r="W276" s="37">
        <v>71.5</v>
      </c>
      <c r="X276" s="37">
        <v>41</v>
      </c>
      <c r="Y276" s="127">
        <v>0.74390243902439024</v>
      </c>
      <c r="AA276" s="5">
        <f t="shared" ca="1" si="17"/>
        <v>0.59004864913918287</v>
      </c>
      <c r="AB276" s="127">
        <v>10.419200954084674</v>
      </c>
      <c r="AC276" s="5">
        <f>AVERAGE(AB$2:AB276)</f>
        <v>34857.753004375219</v>
      </c>
      <c r="AD276" s="5">
        <f>GEOMEAN(AB$2:AB276)</f>
        <v>0.79283299765929738</v>
      </c>
    </row>
    <row r="277" spans="1:30" x14ac:dyDescent="0.25">
      <c r="B277" s="37">
        <v>597.2777777777776</v>
      </c>
      <c r="C277" s="37">
        <v>4.5</v>
      </c>
      <c r="D277" s="37">
        <f t="shared" si="18"/>
        <v>132.72839506172835</v>
      </c>
      <c r="F277" s="5">
        <v>18</v>
      </c>
      <c r="G277" s="5">
        <v>17</v>
      </c>
      <c r="H277" s="5">
        <f t="shared" si="16"/>
        <v>131.72839506172835</v>
      </c>
      <c r="I277" s="5">
        <f t="shared" si="19"/>
        <v>132.72086087886163</v>
      </c>
      <c r="Q277" s="5">
        <v>14.999999999999998</v>
      </c>
      <c r="R277" s="5">
        <v>20</v>
      </c>
      <c r="W277" s="37">
        <v>12.643571428571427</v>
      </c>
      <c r="X277" s="37">
        <v>41</v>
      </c>
      <c r="Y277" s="127">
        <v>0.69162020905923349</v>
      </c>
      <c r="AA277" s="5">
        <f t="shared" ca="1" si="17"/>
        <v>0.89494731053958942</v>
      </c>
      <c r="AB277" s="127">
        <v>0.72369765066394309</v>
      </c>
      <c r="AC277" s="5">
        <f>AVERAGE(AB$2:AB277)</f>
        <v>34731.459419930572</v>
      </c>
      <c r="AD277" s="5">
        <f>GEOMEAN(AB$2:AB277)</f>
        <v>0.79257094960867214</v>
      </c>
    </row>
    <row r="278" spans="1:30" x14ac:dyDescent="0.25">
      <c r="B278" s="37">
        <v>61856.666666666664</v>
      </c>
      <c r="C278" s="37">
        <v>20</v>
      </c>
      <c r="D278" s="37">
        <f t="shared" si="18"/>
        <v>3092.833333333333</v>
      </c>
      <c r="F278" s="5">
        <v>18</v>
      </c>
      <c r="G278" s="5">
        <v>17</v>
      </c>
      <c r="H278" s="5">
        <f t="shared" si="16"/>
        <v>3091.833333333333</v>
      </c>
      <c r="I278" s="5">
        <f t="shared" si="19"/>
        <v>3092.833010005209</v>
      </c>
      <c r="Q278" s="5">
        <v>17.571428571428569</v>
      </c>
      <c r="R278" s="5">
        <v>20</v>
      </c>
      <c r="W278" s="37">
        <v>34.1</v>
      </c>
      <c r="X278" s="37">
        <v>41.24</v>
      </c>
      <c r="Y278" s="127">
        <v>0.17313288069835112</v>
      </c>
      <c r="AA278" s="5">
        <f t="shared" ca="1" si="17"/>
        <v>5.2819626242949558E-2</v>
      </c>
      <c r="AB278" s="127">
        <v>9.0909090909090842E-2</v>
      </c>
      <c r="AC278" s="5">
        <f>AVERAGE(AB$2:AB278)</f>
        <v>34606.075418086388</v>
      </c>
      <c r="AD278" s="5">
        <f>GEOMEAN(AB$2:AB278)</f>
        <v>0.78639925387197562</v>
      </c>
    </row>
    <row r="279" spans="1:30" x14ac:dyDescent="0.25">
      <c r="B279" s="37">
        <v>100.30555555555554</v>
      </c>
      <c r="C279" s="37">
        <v>100</v>
      </c>
      <c r="D279" s="37">
        <f t="shared" si="18"/>
        <v>1.0030555555555554</v>
      </c>
      <c r="F279" s="5">
        <v>18</v>
      </c>
      <c r="G279" s="5">
        <v>17</v>
      </c>
      <c r="H279" s="5">
        <f t="shared" si="16"/>
        <v>3.0555555555554291E-3</v>
      </c>
      <c r="I279" s="5">
        <f t="shared" si="19"/>
        <v>6.1018031324038217E-3</v>
      </c>
      <c r="Q279" s="5">
        <v>61856.666666666664</v>
      </c>
      <c r="R279" s="5">
        <v>20</v>
      </c>
      <c r="W279" s="37">
        <v>10.142857142857144</v>
      </c>
      <c r="X279" s="37">
        <v>42</v>
      </c>
      <c r="Y279" s="127">
        <v>0.75850340136054417</v>
      </c>
      <c r="AA279" s="5">
        <f t="shared" ca="1" si="17"/>
        <v>0.57136099347691505</v>
      </c>
      <c r="AB279" s="127">
        <v>2.0544378698224852</v>
      </c>
      <c r="AC279" s="5">
        <f>AVERAGE(AB$2:AB279)</f>
        <v>34481.600522474095</v>
      </c>
      <c r="AD279" s="5">
        <f>GEOMEAN(AB$2:AB279)</f>
        <v>0.7891204029332467</v>
      </c>
    </row>
    <row r="280" spans="1:30" x14ac:dyDescent="0.25">
      <c r="B280" s="37">
        <v>37.166666666666671</v>
      </c>
      <c r="C280" s="37">
        <v>12</v>
      </c>
      <c r="D280" s="37">
        <f t="shared" si="18"/>
        <v>3.0972222222222228</v>
      </c>
      <c r="F280" s="5">
        <v>18</v>
      </c>
      <c r="G280" s="5">
        <v>17</v>
      </c>
      <c r="H280" s="5">
        <f t="shared" si="16"/>
        <v>2.0972222222222228</v>
      </c>
      <c r="I280" s="5">
        <f t="shared" si="19"/>
        <v>2.774352267065272</v>
      </c>
      <c r="Q280" s="5">
        <v>52.35</v>
      </c>
      <c r="R280" s="5">
        <v>20.6</v>
      </c>
      <c r="W280" s="37">
        <v>67.733333333333334</v>
      </c>
      <c r="X280" s="37">
        <v>43</v>
      </c>
      <c r="Y280" s="127">
        <v>0.57519379844961238</v>
      </c>
      <c r="AA280" s="5">
        <f t="shared" ca="1" si="17"/>
        <v>0.38570461743990814</v>
      </c>
      <c r="AB280" s="127">
        <v>0.34901960784313696</v>
      </c>
      <c r="AC280" s="5">
        <f>AVERAGE(AB$2:AB280)</f>
        <v>34358.011807410061</v>
      </c>
      <c r="AD280" s="5">
        <f>GEOMEAN(AB$2:AB280)</f>
        <v>0.7868163996341424</v>
      </c>
    </row>
    <row r="281" spans="1:30" x14ac:dyDescent="0.25">
      <c r="B281" s="37">
        <v>65.12222222222222</v>
      </c>
      <c r="C281" s="37">
        <v>1.2</v>
      </c>
      <c r="D281" s="37">
        <f t="shared" si="18"/>
        <v>54.268518518518519</v>
      </c>
      <c r="F281" s="5">
        <v>18</v>
      </c>
      <c r="G281" s="5">
        <v>17</v>
      </c>
      <c r="H281" s="5">
        <f t="shared" si="16"/>
        <v>53.268518518518519</v>
      </c>
      <c r="I281" s="5">
        <f t="shared" si="19"/>
        <v>54.250091628909239</v>
      </c>
      <c r="Q281" s="5">
        <v>38.302083333333329</v>
      </c>
      <c r="R281" s="5">
        <v>21</v>
      </c>
      <c r="W281" s="37">
        <v>50.909090909090914</v>
      </c>
      <c r="X281" s="37">
        <v>43.81</v>
      </c>
      <c r="Y281" s="127">
        <v>0.16204270506941135</v>
      </c>
      <c r="AA281" s="5">
        <f t="shared" ca="1" si="17"/>
        <v>0.48298953165108971</v>
      </c>
      <c r="AB281" s="127">
        <v>0.12583176932264117</v>
      </c>
      <c r="AC281" s="5">
        <f>AVERAGE(AB$2:AB281)</f>
        <v>34235.305071782772</v>
      </c>
      <c r="AD281" s="5">
        <f>GEOMEAN(AB$2:AB281)</f>
        <v>0.7816822483241318</v>
      </c>
    </row>
    <row r="282" spans="1:30" x14ac:dyDescent="0.25">
      <c r="B282" s="37">
        <v>8.2222222222222214</v>
      </c>
      <c r="C282" s="37">
        <v>10.199999999999999</v>
      </c>
      <c r="D282" s="37">
        <f t="shared" si="18"/>
        <v>0.8061002178649237</v>
      </c>
      <c r="F282" s="5">
        <v>18</v>
      </c>
      <c r="G282" s="5">
        <v>17</v>
      </c>
      <c r="H282" s="5">
        <f t="shared" si="16"/>
        <v>0.19389978213507628</v>
      </c>
      <c r="I282" s="5">
        <f t="shared" si="19"/>
        <v>0.43444032267561683</v>
      </c>
      <c r="Q282" s="5">
        <v>44.174999999999997</v>
      </c>
      <c r="R282" s="5">
        <v>21</v>
      </c>
      <c r="W282" s="37">
        <v>399.3125</v>
      </c>
      <c r="X282" s="37">
        <v>44</v>
      </c>
      <c r="Y282" s="127">
        <v>8.0752840909090917</v>
      </c>
      <c r="AA282" s="5">
        <f t="shared" ca="1" si="17"/>
        <v>0.58867379810002851</v>
      </c>
      <c r="AB282" s="127">
        <v>0.23796791443850274</v>
      </c>
      <c r="AC282" s="5">
        <f>AVERAGE(AB$2:AB282)</f>
        <v>34113.472092765449</v>
      </c>
      <c r="AD282" s="5">
        <f>GEOMEAN(AB$2:AB282)</f>
        <v>0.77838082536152275</v>
      </c>
    </row>
    <row r="283" spans="1:30" x14ac:dyDescent="0.25">
      <c r="B283" s="37">
        <v>69.427777777777777</v>
      </c>
      <c r="C283" s="37">
        <v>0.18</v>
      </c>
      <c r="D283" s="37">
        <f t="shared" si="18"/>
        <v>385.70987654320987</v>
      </c>
      <c r="F283" s="5">
        <v>18</v>
      </c>
      <c r="G283" s="5">
        <v>17</v>
      </c>
      <c r="H283" s="5">
        <f t="shared" si="16"/>
        <v>384.70987654320987</v>
      </c>
      <c r="I283" s="5">
        <f t="shared" si="19"/>
        <v>385.70728392098056</v>
      </c>
      <c r="Q283" s="5">
        <v>30.46153846153846</v>
      </c>
      <c r="R283" s="5">
        <v>21</v>
      </c>
      <c r="W283" s="37">
        <v>2693.6842105263158</v>
      </c>
      <c r="X283" s="37">
        <v>44</v>
      </c>
      <c r="Y283" s="127">
        <v>60.220095693779903</v>
      </c>
      <c r="AA283" s="5">
        <f t="shared" ca="1" si="17"/>
        <v>0.78109092627022647</v>
      </c>
      <c r="AB283" s="127">
        <v>0.51250395694840145</v>
      </c>
      <c r="AC283" s="5">
        <f>AVERAGE(AB$2:AB283)</f>
        <v>33992.504150961162</v>
      </c>
      <c r="AD283" s="5">
        <f>GEOMEAN(AB$2:AB283)</f>
        <v>0.7772281649161944</v>
      </c>
    </row>
    <row r="284" spans="1:30" x14ac:dyDescent="0.25">
      <c r="B284" s="37">
        <v>1118.1111111111111</v>
      </c>
      <c r="C284" s="37">
        <v>380</v>
      </c>
      <c r="D284" s="37">
        <f t="shared" si="18"/>
        <v>2.9423976608187132</v>
      </c>
      <c r="F284" s="5">
        <v>18</v>
      </c>
      <c r="G284" s="5">
        <v>17</v>
      </c>
      <c r="H284" s="5">
        <f t="shared" si="16"/>
        <v>1.9423976608187135</v>
      </c>
      <c r="I284" s="5">
        <f t="shared" si="19"/>
        <v>2.6025387718194093</v>
      </c>
      <c r="Q284" s="5">
        <v>27.461538461538467</v>
      </c>
      <c r="R284" s="5">
        <v>21</v>
      </c>
      <c r="W284" s="37">
        <v>135.88235294117646</v>
      </c>
      <c r="X284" s="37">
        <v>44</v>
      </c>
      <c r="Y284" s="127">
        <v>2.0882352941176467</v>
      </c>
      <c r="AA284" s="5">
        <f t="shared" ca="1" si="17"/>
        <v>0.97920618126848924</v>
      </c>
      <c r="AB284" s="127">
        <v>1.5261520225218653E-2</v>
      </c>
      <c r="AC284" s="5">
        <f>AVERAGE(AB$2:AB284)</f>
        <v>33872.389349231686</v>
      </c>
      <c r="AD284" s="5">
        <f>GEOMEAN(AB$2:AB284)</f>
        <v>0.76650837075769096</v>
      </c>
    </row>
    <row r="285" spans="1:30" x14ac:dyDescent="0.25">
      <c r="B285" s="37">
        <v>13</v>
      </c>
      <c r="C285" s="37">
        <v>15</v>
      </c>
      <c r="D285" s="37">
        <f t="shared" si="18"/>
        <v>0.8666666666666667</v>
      </c>
      <c r="F285" s="5">
        <v>18</v>
      </c>
      <c r="G285" s="5">
        <v>17</v>
      </c>
      <c r="H285" s="5">
        <f t="shared" si="16"/>
        <v>0.13333333333333333</v>
      </c>
      <c r="I285" s="5">
        <f t="shared" si="19"/>
        <v>0.28717948717948716</v>
      </c>
      <c r="Q285" s="5">
        <v>27.000000000000004</v>
      </c>
      <c r="R285" s="5">
        <v>21</v>
      </c>
      <c r="W285" s="37">
        <v>293.71428571428572</v>
      </c>
      <c r="X285" s="37">
        <v>44</v>
      </c>
      <c r="Y285" s="127">
        <v>5.6753246753246751</v>
      </c>
      <c r="AA285" s="5">
        <f t="shared" ca="1" si="17"/>
        <v>0.53468056157737398</v>
      </c>
      <c r="AB285" s="127">
        <v>0.15619694397283518</v>
      </c>
      <c r="AC285" s="5">
        <f>AVERAGE(AB$2:AB285)</f>
        <v>33753.120922639129</v>
      </c>
      <c r="AD285" s="5">
        <f>GEOMEAN(AB$2:AB285)</f>
        <v>0.76222704015307441</v>
      </c>
    </row>
    <row r="286" spans="1:30" x14ac:dyDescent="0.25">
      <c r="A286" s="120" t="s">
        <v>168</v>
      </c>
      <c r="B286" s="37">
        <v>19.595238095238084</v>
      </c>
      <c r="C286" s="37">
        <v>10</v>
      </c>
      <c r="D286" s="37">
        <f t="shared" si="18"/>
        <v>1.9595238095238083</v>
      </c>
      <c r="E286" s="121">
        <f>(MAX(D286:D301)+MIN(D286:D301))/2 - AVERAGE(D285:D301)</f>
        <v>349983.72848168662</v>
      </c>
      <c r="F286" s="5">
        <v>21</v>
      </c>
      <c r="G286" s="5">
        <v>16</v>
      </c>
      <c r="H286" s="5">
        <f t="shared" si="16"/>
        <v>0.95952380952380845</v>
      </c>
      <c r="I286" s="5">
        <f t="shared" si="19"/>
        <v>1.4491957414800658</v>
      </c>
      <c r="Q286" s="5">
        <v>25.29411764705883</v>
      </c>
      <c r="R286" s="5">
        <v>21</v>
      </c>
      <c r="W286" s="37">
        <v>1604.9333333333325</v>
      </c>
      <c r="X286" s="37">
        <v>44</v>
      </c>
      <c r="Y286" s="127">
        <v>35.475757575757555</v>
      </c>
      <c r="AA286" s="5">
        <f t="shared" ca="1" si="17"/>
        <v>0.58666928094246551</v>
      </c>
      <c r="AB286" s="127">
        <v>0.16520089285714301</v>
      </c>
      <c r="AC286" s="5">
        <f>AVERAGE(AB$2:AB286)</f>
        <v>33634.689499054053</v>
      </c>
      <c r="AD286" s="5">
        <f>GEOMEAN(AB$2:AB286)</f>
        <v>0.75814849000997364</v>
      </c>
    </row>
    <row r="287" spans="1:30" x14ac:dyDescent="0.25">
      <c r="A287" s="120">
        <v>16</v>
      </c>
      <c r="B287" s="37">
        <v>1532.6057142857144</v>
      </c>
      <c r="C287" s="37">
        <v>100</v>
      </c>
      <c r="D287" s="37">
        <f t="shared" si="18"/>
        <v>15.326057142857143</v>
      </c>
      <c r="F287" s="5">
        <v>21</v>
      </c>
      <c r="G287" s="5">
        <v>16</v>
      </c>
      <c r="H287" s="5">
        <f t="shared" si="16"/>
        <v>14.326057142857143</v>
      </c>
      <c r="I287" s="5">
        <f t="shared" si="19"/>
        <v>15.260808788979899</v>
      </c>
      <c r="Q287" s="5">
        <v>34.785714285714278</v>
      </c>
      <c r="R287" s="5">
        <v>21</v>
      </c>
      <c r="W287" s="37">
        <v>58.809523809523796</v>
      </c>
      <c r="X287" s="37">
        <v>45</v>
      </c>
      <c r="Y287" s="127">
        <v>0.30687830687830658</v>
      </c>
      <c r="AA287" s="5">
        <f t="shared" ca="1" si="17"/>
        <v>0.85199025964605779</v>
      </c>
      <c r="AB287" s="127">
        <v>0.2310321257689677</v>
      </c>
      <c r="AC287" s="5">
        <f>AVERAGE(AB$2:AB287)</f>
        <v>33517.086497421435</v>
      </c>
      <c r="AD287" s="5">
        <f>GEOMEAN(AB$2:AB287)</f>
        <v>0.7550049381518662</v>
      </c>
    </row>
    <row r="288" spans="1:30" x14ac:dyDescent="0.25">
      <c r="A288" s="120" t="s">
        <v>489</v>
      </c>
      <c r="B288" s="37">
        <v>15.809523809523807</v>
      </c>
      <c r="C288" s="37">
        <v>15.9</v>
      </c>
      <c r="D288" s="37">
        <f t="shared" si="18"/>
        <v>0.99430967355495636</v>
      </c>
      <c r="F288" s="5">
        <v>21</v>
      </c>
      <c r="G288" s="5">
        <v>16</v>
      </c>
      <c r="H288" s="5">
        <f t="shared" si="16"/>
        <v>5.6903264450436294E-3</v>
      </c>
      <c r="I288" s="5">
        <f t="shared" si="19"/>
        <v>1.1413218011308894E-2</v>
      </c>
      <c r="Q288" s="5">
        <v>32.311111111111117</v>
      </c>
      <c r="R288" s="5">
        <v>21</v>
      </c>
      <c r="W288" s="37">
        <v>177.90909090909091</v>
      </c>
      <c r="X288" s="37">
        <v>45</v>
      </c>
      <c r="Y288" s="127">
        <v>2.9535353535353535</v>
      </c>
      <c r="AA288" s="5">
        <f t="shared" ca="1" si="17"/>
        <v>0.16592439318689722</v>
      </c>
      <c r="AB288" s="127">
        <v>0.22325013604741786</v>
      </c>
      <c r="AC288" s="5">
        <f>AVERAGE(AB$2:AB288)</f>
        <v>33400.303001786291</v>
      </c>
      <c r="AD288" s="5">
        <f>GEOMEAN(AB$2:AB288)</f>
        <v>0.75180643010503478</v>
      </c>
    </row>
    <row r="289" spans="1:30" x14ac:dyDescent="0.25">
      <c r="A289" s="120">
        <f>AVERAGE($H$286:$H$301)</f>
        <v>49777.805168787192</v>
      </c>
      <c r="B289" s="37">
        <v>17787.809523809523</v>
      </c>
      <c r="C289" s="37">
        <v>6.5</v>
      </c>
      <c r="D289" s="37">
        <f t="shared" si="18"/>
        <v>2736.5860805860802</v>
      </c>
      <c r="F289" s="5">
        <v>21</v>
      </c>
      <c r="G289" s="5">
        <v>16</v>
      </c>
      <c r="H289" s="5">
        <f t="shared" si="16"/>
        <v>2735.5860805860802</v>
      </c>
      <c r="I289" s="5">
        <f t="shared" si="19"/>
        <v>2736.5857151672808</v>
      </c>
      <c r="Q289" s="5">
        <v>21.2</v>
      </c>
      <c r="R289" s="5">
        <v>22</v>
      </c>
      <c r="W289" s="37">
        <v>7.916666666666667</v>
      </c>
      <c r="X289" s="37">
        <v>46</v>
      </c>
      <c r="Y289" s="127">
        <v>0.82789855072463769</v>
      </c>
      <c r="AA289" s="5">
        <f t="shared" ca="1" si="17"/>
        <v>0.44231259312410698</v>
      </c>
      <c r="AB289" s="127">
        <v>0.35199546056364656</v>
      </c>
      <c r="AC289" s="5">
        <f>AVERAGE(AB$2:AB289)</f>
        <v>33284.330949680996</v>
      </c>
      <c r="AD289" s="5">
        <f>GEOMEAN(AB$2:AB289)</f>
        <v>0.74982807834852672</v>
      </c>
    </row>
    <row r="290" spans="1:30" x14ac:dyDescent="0.25">
      <c r="B290" s="37">
        <v>2.2457142857142851</v>
      </c>
      <c r="C290" s="37">
        <v>0.66</v>
      </c>
      <c r="D290" s="37">
        <f t="shared" si="18"/>
        <v>3.4025974025974017</v>
      </c>
      <c r="F290" s="5">
        <v>21</v>
      </c>
      <c r="G290" s="5">
        <v>16</v>
      </c>
      <c r="H290" s="5">
        <f t="shared" si="16"/>
        <v>2.4025974025974013</v>
      </c>
      <c r="I290" s="5">
        <f t="shared" si="19"/>
        <v>3.1087042728264089</v>
      </c>
      <c r="Q290" s="5">
        <v>26.5</v>
      </c>
      <c r="R290" s="5">
        <v>22</v>
      </c>
      <c r="W290" s="37">
        <v>33.404687500000001</v>
      </c>
      <c r="X290" s="37">
        <v>46</v>
      </c>
      <c r="Y290" s="127">
        <v>0.2738111413043478</v>
      </c>
      <c r="AA290" s="5">
        <f t="shared" ca="1" si="17"/>
        <v>0.89367206450810877</v>
      </c>
      <c r="AB290" s="127">
        <v>0.80652173913043501</v>
      </c>
      <c r="AC290" s="5">
        <f>AVERAGE(AB$2:AB290)</f>
        <v>33169.163045086047</v>
      </c>
      <c r="AD290" s="5">
        <f>GEOMEAN(AB$2:AB290)</f>
        <v>0.75001721169484814</v>
      </c>
    </row>
    <row r="291" spans="1:30" x14ac:dyDescent="0.25">
      <c r="B291" s="37">
        <v>71.90523809523809</v>
      </c>
      <c r="C291" s="37">
        <v>11.4</v>
      </c>
      <c r="D291" s="37">
        <f t="shared" si="18"/>
        <v>6.3074770258980779</v>
      </c>
      <c r="F291" s="5">
        <v>21</v>
      </c>
      <c r="G291" s="5">
        <v>16</v>
      </c>
      <c r="H291" s="5">
        <f t="shared" si="16"/>
        <v>5.3074770258980779</v>
      </c>
      <c r="I291" s="5">
        <f t="shared" si="19"/>
        <v>6.1489350294874576</v>
      </c>
      <c r="Q291" s="5">
        <v>387.60276923076924</v>
      </c>
      <c r="R291" s="5">
        <v>22</v>
      </c>
      <c r="W291" s="37">
        <v>36.083333333333336</v>
      </c>
      <c r="X291" s="37">
        <v>46.9</v>
      </c>
      <c r="Y291" s="127">
        <v>0.23063255152807385</v>
      </c>
      <c r="AA291" s="5">
        <f t="shared" ca="1" si="17"/>
        <v>0.90442964551570093</v>
      </c>
      <c r="AB291" s="127">
        <v>0.43315508021390348</v>
      </c>
      <c r="AC291" s="5">
        <f>AVERAGE(AB$2:AB291)</f>
        <v>33054.788114430849</v>
      </c>
      <c r="AD291" s="5">
        <f>GEOMEAN(AB$2:AB291)</f>
        <v>0.74859869377500277</v>
      </c>
    </row>
    <row r="292" spans="1:30" x14ac:dyDescent="0.25">
      <c r="B292" s="37">
        <v>51.428571428571431</v>
      </c>
      <c r="C292" s="37">
        <v>62</v>
      </c>
      <c r="D292" s="37">
        <f t="shared" si="18"/>
        <v>0.82949308755760376</v>
      </c>
      <c r="F292" s="5">
        <v>21</v>
      </c>
      <c r="G292" s="5">
        <v>16</v>
      </c>
      <c r="H292" s="5">
        <f t="shared" si="16"/>
        <v>0.17050691244239627</v>
      </c>
      <c r="I292" s="5">
        <f t="shared" si="19"/>
        <v>0.37606246799795179</v>
      </c>
      <c r="Q292" s="5">
        <v>126</v>
      </c>
      <c r="R292" s="5">
        <v>23</v>
      </c>
      <c r="W292" s="37">
        <v>49.75</v>
      </c>
      <c r="X292" s="37">
        <v>47</v>
      </c>
      <c r="Y292" s="127">
        <v>5.8510638297872342E-2</v>
      </c>
      <c r="AA292" s="5">
        <f t="shared" ca="1" si="17"/>
        <v>0.33395876758614296</v>
      </c>
      <c r="AB292" s="127">
        <v>0.243206178497961</v>
      </c>
      <c r="AC292" s="5">
        <f>AVERAGE(AB$2:AB292)</f>
        <v>32941.198613027926</v>
      </c>
      <c r="AD292" s="5">
        <f>GEOMEAN(AB$2:AB292)</f>
        <v>0.74571202413408311</v>
      </c>
    </row>
    <row r="293" spans="1:30" x14ac:dyDescent="0.25">
      <c r="B293" s="37">
        <v>60.928571428571416</v>
      </c>
      <c r="C293" s="37">
        <v>9</v>
      </c>
      <c r="D293" s="37">
        <f t="shared" si="18"/>
        <v>6.7698412698412689</v>
      </c>
      <c r="F293" s="5">
        <v>21</v>
      </c>
      <c r="G293" s="5">
        <v>16</v>
      </c>
      <c r="H293" s="5">
        <f t="shared" si="16"/>
        <v>5.7698412698412689</v>
      </c>
      <c r="I293" s="5">
        <f t="shared" si="19"/>
        <v>6.6221273190792527</v>
      </c>
      <c r="Q293" s="5">
        <v>466.15384615384608</v>
      </c>
      <c r="R293" s="5">
        <v>24</v>
      </c>
      <c r="W293" s="37">
        <v>37.035000000000004</v>
      </c>
      <c r="X293" s="37">
        <v>47.2</v>
      </c>
      <c r="Y293" s="127">
        <v>0.21536016949152539</v>
      </c>
      <c r="AA293" s="5">
        <f t="shared" ca="1" si="17"/>
        <v>0.36053273732299407</v>
      </c>
      <c r="AB293" s="127">
        <v>0.27992277992277992</v>
      </c>
      <c r="AC293" s="5">
        <f>AVERAGE(AB$2:AB293)</f>
        <v>32828.38724765036</v>
      </c>
      <c r="AD293" s="5">
        <f>GEOMEAN(AB$2:AB293)</f>
        <v>0.74321393068090214</v>
      </c>
    </row>
    <row r="294" spans="1:30" x14ac:dyDescent="0.25">
      <c r="B294" s="37">
        <v>34.761904761904752</v>
      </c>
      <c r="C294" s="37">
        <v>83.8</v>
      </c>
      <c r="D294" s="37">
        <f t="shared" si="18"/>
        <v>0.41481986589385145</v>
      </c>
      <c r="F294" s="5">
        <v>21</v>
      </c>
      <c r="G294" s="5">
        <v>16</v>
      </c>
      <c r="H294" s="5">
        <f t="shared" si="16"/>
        <v>0.58518013410614855</v>
      </c>
      <c r="I294" s="5">
        <f t="shared" si="19"/>
        <v>1.9958650656129984</v>
      </c>
      <c r="Q294" s="5">
        <v>38.5</v>
      </c>
      <c r="R294" s="5">
        <v>25</v>
      </c>
      <c r="W294" s="37">
        <v>45.099999999999994</v>
      </c>
      <c r="X294" s="37">
        <v>48</v>
      </c>
      <c r="Y294" s="127">
        <v>6.0416666666666785E-2</v>
      </c>
      <c r="AA294" s="5">
        <f t="shared" ca="1" si="17"/>
        <v>0.44461251193288076</v>
      </c>
      <c r="AB294" s="127">
        <v>0.19239338215497326</v>
      </c>
      <c r="AC294" s="5">
        <f>AVERAGE(AB$2:AB294)</f>
        <v>32716.345626987331</v>
      </c>
      <c r="AD294" s="5">
        <f>GEOMEAN(AB$2:AB294)</f>
        <v>0.73979380257057059</v>
      </c>
    </row>
    <row r="295" spans="1:30" x14ac:dyDescent="0.25">
      <c r="B295" s="37">
        <v>145.07142857142856</v>
      </c>
      <c r="C295" s="37">
        <v>18.2</v>
      </c>
      <c r="D295" s="37">
        <f t="shared" si="18"/>
        <v>7.9709576138147558</v>
      </c>
      <c r="F295" s="5">
        <v>21</v>
      </c>
      <c r="G295" s="5">
        <v>16</v>
      </c>
      <c r="H295" s="5">
        <f t="shared" si="16"/>
        <v>6.9709576138147558</v>
      </c>
      <c r="I295" s="5">
        <f t="shared" si="19"/>
        <v>7.8455021731451353</v>
      </c>
      <c r="Q295" s="5">
        <v>31.65</v>
      </c>
      <c r="R295" s="5">
        <v>25</v>
      </c>
      <c r="W295" s="37">
        <v>180.35714285714286</v>
      </c>
      <c r="X295" s="37">
        <v>48</v>
      </c>
      <c r="Y295" s="127">
        <v>2.7574404761904763</v>
      </c>
      <c r="AA295" s="5">
        <f t="shared" ca="1" si="17"/>
        <v>0.68132404390835755</v>
      </c>
      <c r="AB295" s="127">
        <v>1.8091715976331364</v>
      </c>
      <c r="AC295" s="5">
        <f>AVERAGE(AB$2:AB295)</f>
        <v>32605.071693465601</v>
      </c>
      <c r="AD295" s="5">
        <f>GEOMEAN(AB$2:AB295)</f>
        <v>0.74204744154000535</v>
      </c>
    </row>
    <row r="296" spans="1:30" x14ac:dyDescent="0.25">
      <c r="B296" s="116">
        <v>4762010836.8142843</v>
      </c>
      <c r="C296" s="37">
        <v>6000</v>
      </c>
      <c r="D296" s="37">
        <f t="shared" si="18"/>
        <v>793668.47280238068</v>
      </c>
      <c r="F296" s="5">
        <v>21</v>
      </c>
      <c r="G296" s="5">
        <v>16</v>
      </c>
      <c r="H296" s="5">
        <f t="shared" si="16"/>
        <v>793667.47280238068</v>
      </c>
      <c r="I296" s="5">
        <f t="shared" si="19"/>
        <v>793668.47280112072</v>
      </c>
      <c r="Q296" s="5">
        <v>29.416666666666664</v>
      </c>
      <c r="R296" s="5">
        <v>25</v>
      </c>
      <c r="W296" s="37">
        <v>127.34375</v>
      </c>
      <c r="X296" s="37">
        <v>49</v>
      </c>
      <c r="Y296" s="127">
        <v>1.5988520408163265</v>
      </c>
      <c r="AA296" s="5">
        <f t="shared" ca="1" si="17"/>
        <v>0.60142724380018675</v>
      </c>
      <c r="AB296" s="127">
        <v>0.20454545454545456</v>
      </c>
      <c r="AC296" s="5">
        <f>AVERAGE(AB$2:AB296)</f>
        <v>32494.546720082515</v>
      </c>
      <c r="AD296" s="5">
        <f>GEOMEAN(AB$2:AB296)</f>
        <v>0.73881308926806466</v>
      </c>
    </row>
    <row r="297" spans="1:30" x14ac:dyDescent="0.25">
      <c r="B297" s="37">
        <v>51.904761904761891</v>
      </c>
      <c r="C297" s="37">
        <v>35</v>
      </c>
      <c r="D297" s="37">
        <f t="shared" si="18"/>
        <v>1.4829931972789112</v>
      </c>
      <c r="F297" s="5">
        <v>21</v>
      </c>
      <c r="G297" s="5">
        <v>16</v>
      </c>
      <c r="H297" s="5">
        <f t="shared" si="16"/>
        <v>0.48299319727891116</v>
      </c>
      <c r="I297" s="5">
        <f t="shared" si="19"/>
        <v>0.80868127067340634</v>
      </c>
      <c r="Q297" s="5">
        <v>21.590656249999999</v>
      </c>
      <c r="R297" s="5">
        <v>25</v>
      </c>
      <c r="W297" s="37">
        <v>71.774193548387089</v>
      </c>
      <c r="X297" s="37">
        <v>49</v>
      </c>
      <c r="Y297" s="127">
        <v>0.46477946017116506</v>
      </c>
      <c r="AA297" s="5">
        <f t="shared" ca="1" si="17"/>
        <v>0.62433663520851479</v>
      </c>
      <c r="AB297" s="127">
        <v>3.8961038961038717E-2</v>
      </c>
      <c r="AC297" s="5">
        <f>AVERAGE(AB$2:AB297)</f>
        <v>32384.767977653315</v>
      </c>
      <c r="AD297" s="5">
        <f>GEOMEAN(AB$2:AB297)</f>
        <v>0.73150506514498204</v>
      </c>
    </row>
    <row r="298" spans="1:30" x14ac:dyDescent="0.25">
      <c r="B298" s="37">
        <v>4.0942857142857143</v>
      </c>
      <c r="C298" s="37">
        <v>6</v>
      </c>
      <c r="D298" s="37">
        <f t="shared" si="18"/>
        <v>0.68238095238095242</v>
      </c>
      <c r="F298" s="5">
        <v>21</v>
      </c>
      <c r="G298" s="5">
        <v>16</v>
      </c>
      <c r="H298" s="5">
        <f t="shared" si="16"/>
        <v>0.31761904761904763</v>
      </c>
      <c r="I298" s="5">
        <f t="shared" si="19"/>
        <v>0.78307613066161563</v>
      </c>
      <c r="Q298" s="5">
        <v>34.476190476190474</v>
      </c>
      <c r="R298" s="5">
        <v>26</v>
      </c>
      <c r="W298" s="37">
        <v>69.166666666666671</v>
      </c>
      <c r="X298" s="37">
        <v>50</v>
      </c>
      <c r="Y298" s="127">
        <v>0.38333333333333341</v>
      </c>
      <c r="AA298" s="5">
        <f t="shared" ca="1" si="17"/>
        <v>0.57432555722229028</v>
      </c>
      <c r="AB298" s="127">
        <v>0.21705745235156984</v>
      </c>
      <c r="AC298" s="5">
        <f>AVERAGE(AB$2:AB298)</f>
        <v>32275.729085666106</v>
      </c>
      <c r="AD298" s="5">
        <f>GEOMEAN(AB$2:AB298)</f>
        <v>0.72851879925135166</v>
      </c>
    </row>
    <row r="299" spans="1:30" x14ac:dyDescent="0.25">
      <c r="B299" s="37">
        <v>386.28571428571428</v>
      </c>
      <c r="C299" s="37">
        <v>98</v>
      </c>
      <c r="D299" s="37">
        <f t="shared" si="18"/>
        <v>3.9416909620991252</v>
      </c>
      <c r="F299" s="5">
        <v>21</v>
      </c>
      <c r="G299" s="5">
        <v>16</v>
      </c>
      <c r="H299" s="5">
        <f t="shared" si="16"/>
        <v>2.9416909620991252</v>
      </c>
      <c r="I299" s="5">
        <f t="shared" si="19"/>
        <v>3.687992737247054</v>
      </c>
      <c r="Q299" s="5">
        <v>44.333333333333329</v>
      </c>
      <c r="R299" s="5">
        <v>27</v>
      </c>
      <c r="W299" s="37">
        <v>29.450000000000003</v>
      </c>
      <c r="X299" s="37">
        <v>51</v>
      </c>
      <c r="Y299" s="127">
        <v>0.42254901960784308</v>
      </c>
      <c r="AA299" s="5">
        <f t="shared" ca="1" si="17"/>
        <v>0.28929629366162524</v>
      </c>
      <c r="AB299" s="127">
        <v>20.688318181818179</v>
      </c>
      <c r="AC299" s="5">
        <f>AVERAGE(AB$2:AB299)</f>
        <v>32167.49069382891</v>
      </c>
      <c r="AD299" s="5">
        <f>GEOMEAN(AB$2:AB299)</f>
        <v>0.7367456095875764</v>
      </c>
    </row>
    <row r="300" spans="1:30" x14ac:dyDescent="0.25">
      <c r="B300" s="37">
        <v>1.6904761904761907</v>
      </c>
      <c r="C300" s="37">
        <v>-6.5</v>
      </c>
      <c r="D300" s="37">
        <f t="shared" si="18"/>
        <v>-0.26007326007326009</v>
      </c>
      <c r="F300" s="5">
        <v>21</v>
      </c>
      <c r="G300" s="5">
        <v>16</v>
      </c>
      <c r="H300" s="5">
        <f t="shared" si="16"/>
        <v>1.26007326007326</v>
      </c>
      <c r="I300" s="5">
        <f t="shared" si="19"/>
        <v>6.1051436826084702</v>
      </c>
      <c r="Q300" s="5">
        <v>34.230769230769226</v>
      </c>
      <c r="R300" s="5">
        <v>27</v>
      </c>
      <c r="W300" s="37">
        <v>36.000000000000007</v>
      </c>
      <c r="X300" s="37">
        <v>51</v>
      </c>
      <c r="Y300" s="127">
        <v>0.29411764705882337</v>
      </c>
      <c r="AA300" s="5">
        <f t="shared" ca="1" si="17"/>
        <v>0.35295929692580108</v>
      </c>
      <c r="AB300" s="127">
        <v>0.13865546218487382</v>
      </c>
      <c r="AC300" s="5">
        <f>AVERAGE(AB$2:AB300)</f>
        <v>32059.907576643735</v>
      </c>
      <c r="AD300" s="5">
        <f>GEOMEAN(AB$2:AB300)</f>
        <v>0.7326415322965053</v>
      </c>
    </row>
    <row r="301" spans="1:30" x14ac:dyDescent="0.25">
      <c r="B301" s="37">
        <v>169.09761904761905</v>
      </c>
      <c r="C301" s="37">
        <v>250</v>
      </c>
      <c r="D301" s="37">
        <f t="shared" si="18"/>
        <v>0.67639047619047621</v>
      </c>
      <c r="F301" s="5">
        <v>21</v>
      </c>
      <c r="G301" s="5">
        <v>16</v>
      </c>
      <c r="H301" s="5">
        <f t="shared" si="16"/>
        <v>0.32360952380952379</v>
      </c>
      <c r="I301" s="5">
        <f t="shared" si="19"/>
        <v>0.80204547937196313</v>
      </c>
      <c r="Q301" s="5">
        <v>34.975000000000001</v>
      </c>
      <c r="R301" s="5">
        <v>27.51</v>
      </c>
      <c r="W301" s="37">
        <v>53.161290322580641</v>
      </c>
      <c r="X301" s="37">
        <v>51.5</v>
      </c>
      <c r="Y301" s="127">
        <v>3.2258064516128941E-2</v>
      </c>
      <c r="AA301" s="5">
        <f t="shared" ca="1" si="17"/>
        <v>9.7619581483869622E-2</v>
      </c>
      <c r="AB301" s="127">
        <v>0.45034987277353683</v>
      </c>
      <c r="AC301" s="5">
        <f>AVERAGE(AB$2:AB301)</f>
        <v>31953.042719221165</v>
      </c>
      <c r="AD301" s="5">
        <f>GEOMEAN(AB$2:AB301)</f>
        <v>0.73145407350974889</v>
      </c>
    </row>
    <row r="302" spans="1:30" x14ac:dyDescent="0.25">
      <c r="A302" s="120" t="s">
        <v>204</v>
      </c>
      <c r="B302" s="37">
        <v>21.590656249999999</v>
      </c>
      <c r="C302" s="37">
        <v>25</v>
      </c>
      <c r="D302" s="37">
        <f t="shared" si="18"/>
        <v>0.86362624999999993</v>
      </c>
      <c r="E302" s="121">
        <f>(MAX(D302:D319)+MIN(D302:D319))/2 - AVERAGE(D301:D319)</f>
        <v>96.125061893746235</v>
      </c>
      <c r="F302" s="5">
        <v>32</v>
      </c>
      <c r="G302" s="5">
        <v>18</v>
      </c>
      <c r="H302" s="5">
        <f t="shared" si="16"/>
        <v>0.13637375000000007</v>
      </c>
      <c r="I302" s="5">
        <f t="shared" si="19"/>
        <v>0.29428204655768353</v>
      </c>
      <c r="Q302" s="5">
        <v>40.416666666666664</v>
      </c>
      <c r="R302" s="5">
        <v>27.51</v>
      </c>
      <c r="W302" s="37">
        <v>247.30769230769235</v>
      </c>
      <c r="X302" s="37">
        <v>52.5</v>
      </c>
      <c r="Y302" s="127">
        <v>3.7106227106227112</v>
      </c>
      <c r="AA302" s="5">
        <f t="shared" ca="1" si="17"/>
        <v>0.62213222777363164</v>
      </c>
      <c r="AB302" s="127">
        <v>0.67631578947368387</v>
      </c>
      <c r="AC302" s="5">
        <f>AVERAGE(AB$2:AB302)</f>
        <v>31846.888678013751</v>
      </c>
      <c r="AD302" s="5">
        <f>GEOMEAN(AB$2:AB302)</f>
        <v>0.73126364242905684</v>
      </c>
    </row>
    <row r="303" spans="1:30" x14ac:dyDescent="0.25">
      <c r="A303" s="120">
        <v>18</v>
      </c>
      <c r="B303" s="37">
        <v>3263.5625</v>
      </c>
      <c r="C303" s="37">
        <v>14.7</v>
      </c>
      <c r="D303" s="37">
        <f t="shared" si="18"/>
        <v>222.0110544217687</v>
      </c>
      <c r="F303" s="5">
        <v>32</v>
      </c>
      <c r="G303" s="5">
        <v>18</v>
      </c>
      <c r="H303" s="5">
        <f t="shared" si="16"/>
        <v>221.01105442176873</v>
      </c>
      <c r="I303" s="5">
        <f t="shared" si="19"/>
        <v>222.00655014155348</v>
      </c>
      <c r="Q303" s="5">
        <v>16.05</v>
      </c>
      <c r="R303" s="5">
        <v>27.8</v>
      </c>
      <c r="W303" s="37">
        <v>29.25</v>
      </c>
      <c r="X303" s="37">
        <v>53.5</v>
      </c>
      <c r="Y303" s="127">
        <v>0.45327102803738317</v>
      </c>
      <c r="AA303" s="5">
        <f t="shared" ca="1" si="17"/>
        <v>0.83338406070588078</v>
      </c>
      <c r="AB303" s="127">
        <v>0.15559772296015198</v>
      </c>
      <c r="AC303" s="5">
        <f>AVERAGE(AB$2:AB303)</f>
        <v>31741.435919469739</v>
      </c>
      <c r="AD303" s="5">
        <f>GEOMEAN(AB$2:AB303)</f>
        <v>0.72752610549586227</v>
      </c>
    </row>
    <row r="304" spans="1:30" x14ac:dyDescent="0.25">
      <c r="A304" s="120" t="s">
        <v>489</v>
      </c>
      <c r="B304" s="37">
        <v>8.9312500000000004</v>
      </c>
      <c r="C304" s="37">
        <v>15</v>
      </c>
      <c r="D304" s="37">
        <f t="shared" si="18"/>
        <v>0.59541666666666671</v>
      </c>
      <c r="F304" s="5">
        <v>32</v>
      </c>
      <c r="G304" s="5">
        <v>18</v>
      </c>
      <c r="H304" s="5">
        <f t="shared" si="16"/>
        <v>0.40458333333333329</v>
      </c>
      <c r="I304" s="5">
        <f t="shared" si="19"/>
        <v>1.0840794844879869</v>
      </c>
      <c r="Q304" s="5">
        <v>28.785714285714288</v>
      </c>
      <c r="R304" s="5">
        <v>28</v>
      </c>
      <c r="W304" s="37">
        <v>26.55</v>
      </c>
      <c r="X304" s="37">
        <v>55</v>
      </c>
      <c r="Y304" s="127">
        <v>0.51727272727272722</v>
      </c>
      <c r="AA304" s="5">
        <f t="shared" ca="1" si="17"/>
        <v>0.16227628287591245</v>
      </c>
      <c r="AB304" s="127">
        <v>0.155</v>
      </c>
      <c r="AC304" s="5">
        <f>AVERAGE(AB$2:AB304)</f>
        <v>31636.679216765217</v>
      </c>
      <c r="AD304" s="5">
        <f>GEOMEAN(AB$2:AB304)</f>
        <v>0.72382295863749269</v>
      </c>
    </row>
    <row r="305" spans="1:30" x14ac:dyDescent="0.25">
      <c r="A305" s="120">
        <f>AVERAGE($H$302:$H$319)</f>
        <v>15.138277707325308</v>
      </c>
      <c r="B305" s="37">
        <v>9.109375</v>
      </c>
      <c r="C305" s="37">
        <v>10.199999999999999</v>
      </c>
      <c r="D305" s="37">
        <f t="shared" si="18"/>
        <v>0.89307598039215697</v>
      </c>
      <c r="F305" s="5">
        <v>32</v>
      </c>
      <c r="G305" s="5">
        <v>18</v>
      </c>
      <c r="H305" s="5">
        <f t="shared" si="16"/>
        <v>0.10692401960784308</v>
      </c>
      <c r="I305" s="5">
        <f t="shared" si="19"/>
        <v>0.22664957706924951</v>
      </c>
      <c r="Q305" s="5">
        <v>26.466666666666665</v>
      </c>
      <c r="R305" s="5">
        <v>29</v>
      </c>
      <c r="W305" s="37">
        <v>300.84210526315792</v>
      </c>
      <c r="X305" s="37">
        <v>55</v>
      </c>
      <c r="Y305" s="127">
        <v>4.4698564593301437</v>
      </c>
      <c r="AA305" s="5">
        <f t="shared" ca="1" si="17"/>
        <v>0.65293262087077952</v>
      </c>
      <c r="AB305" s="127">
        <v>16.618307692307692</v>
      </c>
      <c r="AC305" s="5">
        <f>AVERAGE(AB$2:AB305)</f>
        <v>31532.665858511689</v>
      </c>
      <c r="AD305" s="5">
        <f>GEOMEAN(AB$2:AB305)</f>
        <v>0.73132290886625229</v>
      </c>
    </row>
    <row r="306" spans="1:30" x14ac:dyDescent="0.25">
      <c r="B306" s="37">
        <v>1674.03125</v>
      </c>
      <c r="C306" s="37">
        <v>6000</v>
      </c>
      <c r="D306" s="37">
        <f t="shared" si="18"/>
        <v>0.27900520833333331</v>
      </c>
      <c r="F306" s="5">
        <v>32</v>
      </c>
      <c r="G306" s="5">
        <v>18</v>
      </c>
      <c r="H306" s="5">
        <f t="shared" si="16"/>
        <v>0.72099479166666669</v>
      </c>
      <c r="I306" s="5">
        <f t="shared" si="19"/>
        <v>3.3051572736991854</v>
      </c>
      <c r="Q306" s="5">
        <v>21.85</v>
      </c>
      <c r="R306" s="5">
        <v>31.65</v>
      </c>
      <c r="W306" s="37">
        <v>105.70588235294117</v>
      </c>
      <c r="X306" s="37">
        <v>55</v>
      </c>
      <c r="Y306" s="127">
        <v>0.92192513368983953</v>
      </c>
      <c r="AA306" s="5">
        <f t="shared" ca="1" si="17"/>
        <v>0.15143733617905475</v>
      </c>
      <c r="AB306" s="127">
        <v>3.5588235294117649</v>
      </c>
      <c r="AC306" s="5">
        <f>AVERAGE(AB$2:AB306)</f>
        <v>31429.291737085521</v>
      </c>
      <c r="AD306" s="5">
        <f>GEOMEAN(AB$2:AB306)</f>
        <v>0.73512684744755497</v>
      </c>
    </row>
    <row r="307" spans="1:30" x14ac:dyDescent="0.25">
      <c r="B307" s="37">
        <v>127.34375</v>
      </c>
      <c r="C307" s="37">
        <v>49</v>
      </c>
      <c r="D307" s="37">
        <f t="shared" si="18"/>
        <v>2.5988520408163267</v>
      </c>
      <c r="F307" s="5">
        <v>32</v>
      </c>
      <c r="G307" s="5">
        <v>18</v>
      </c>
      <c r="H307" s="5">
        <f t="shared" si="16"/>
        <v>1.5988520408163265</v>
      </c>
      <c r="I307" s="5">
        <f t="shared" si="19"/>
        <v>2.2140667647427068</v>
      </c>
      <c r="Q307" s="5">
        <v>25.642857142857142</v>
      </c>
      <c r="R307" s="5">
        <v>32.6</v>
      </c>
      <c r="W307" s="37">
        <v>283.21428571428567</v>
      </c>
      <c r="X307" s="37">
        <v>55</v>
      </c>
      <c r="Y307" s="127">
        <v>4.1493506493506489</v>
      </c>
      <c r="AA307" s="5">
        <f t="shared" ca="1" si="17"/>
        <v>0.92651252706448894</v>
      </c>
      <c r="AB307" s="127">
        <v>0.3636363636363637</v>
      </c>
      <c r="AC307" s="5">
        <f>AVERAGE(AB$2:AB307)</f>
        <v>31326.582821723681</v>
      </c>
      <c r="AD307" s="5">
        <f>GEOMEAN(AB$2:AB307)</f>
        <v>0.73343778602136811</v>
      </c>
    </row>
    <row r="308" spans="1:30" x14ac:dyDescent="0.25">
      <c r="B308" s="37">
        <v>399.3125</v>
      </c>
      <c r="C308" s="37">
        <v>44</v>
      </c>
      <c r="D308" s="37">
        <f t="shared" si="18"/>
        <v>9.0752840909090917</v>
      </c>
      <c r="F308" s="5">
        <v>32</v>
      </c>
      <c r="G308" s="5">
        <v>18</v>
      </c>
      <c r="H308" s="5">
        <f t="shared" si="16"/>
        <v>8.0752840909090917</v>
      </c>
      <c r="I308" s="5">
        <f t="shared" si="19"/>
        <v>8.9650947028984476</v>
      </c>
      <c r="Q308" s="5">
        <v>90.615384615384599</v>
      </c>
      <c r="R308" s="5">
        <v>32.6</v>
      </c>
      <c r="W308" s="37">
        <v>244.60000000000005</v>
      </c>
      <c r="X308" s="37">
        <v>55</v>
      </c>
      <c r="Y308" s="127">
        <v>3.4472727272727282</v>
      </c>
      <c r="AA308" s="5">
        <f t="shared" ca="1" si="17"/>
        <v>0.1578305497047594</v>
      </c>
      <c r="AB308" s="127">
        <v>1.8159895833333337</v>
      </c>
      <c r="AC308" s="5">
        <f>AVERAGE(AB$2:AB308)</f>
        <v>31224.547750609221</v>
      </c>
      <c r="AD308" s="5">
        <f>GEOMEAN(AB$2:AB308)</f>
        <v>0.73560700145195879</v>
      </c>
    </row>
    <row r="309" spans="1:30" x14ac:dyDescent="0.25">
      <c r="B309" s="37">
        <v>33.09375</v>
      </c>
      <c r="C309" s="37">
        <v>40</v>
      </c>
      <c r="D309" s="37">
        <f t="shared" si="18"/>
        <v>0.82734375000000004</v>
      </c>
      <c r="F309" s="5">
        <v>32</v>
      </c>
      <c r="G309" s="5">
        <v>18</v>
      </c>
      <c r="H309" s="5">
        <f t="shared" si="16"/>
        <v>0.17265625000000001</v>
      </c>
      <c r="I309" s="5">
        <f t="shared" si="19"/>
        <v>0.38134369098205856</v>
      </c>
      <c r="Q309" s="5">
        <v>34.285714285714278</v>
      </c>
      <c r="R309" s="5">
        <v>33</v>
      </c>
      <c r="W309" s="37">
        <v>94.272727272727266</v>
      </c>
      <c r="X309" s="37">
        <v>56.3</v>
      </c>
      <c r="Y309" s="127">
        <v>0.67447117713547555</v>
      </c>
      <c r="AA309" s="5">
        <f t="shared" ca="1" si="17"/>
        <v>0.49658109044961296</v>
      </c>
      <c r="AB309" s="127">
        <v>33.785714285714292</v>
      </c>
      <c r="AC309" s="5">
        <f>AVERAGE(AB$2:AB309)</f>
        <v>31123.27904269908</v>
      </c>
      <c r="AD309" s="5">
        <f>GEOMEAN(AB$2:AB309)</f>
        <v>0.74480441325827618</v>
      </c>
    </row>
    <row r="310" spans="1:30" x14ac:dyDescent="0.25">
      <c r="B310" s="37">
        <v>33.404687500000001</v>
      </c>
      <c r="C310" s="37">
        <v>46</v>
      </c>
      <c r="D310" s="37">
        <f t="shared" si="18"/>
        <v>0.7261888586956522</v>
      </c>
      <c r="F310" s="5">
        <v>32</v>
      </c>
      <c r="G310" s="5">
        <v>18</v>
      </c>
      <c r="H310" s="5">
        <f t="shared" si="16"/>
        <v>0.2738111413043478</v>
      </c>
      <c r="I310" s="5">
        <f t="shared" si="19"/>
        <v>0.65086338883697326</v>
      </c>
      <c r="Q310" s="5">
        <v>10.753846153846156</v>
      </c>
      <c r="R310" s="5">
        <v>33</v>
      </c>
      <c r="W310" s="37">
        <v>1371.15625</v>
      </c>
      <c r="X310" s="37">
        <v>57</v>
      </c>
      <c r="Y310" s="127">
        <v>23.055372807017545</v>
      </c>
      <c r="AA310" s="5">
        <f t="shared" ca="1" si="17"/>
        <v>0.42378762858747787</v>
      </c>
      <c r="AB310" s="127">
        <v>0.19642857142857117</v>
      </c>
      <c r="AC310" s="5">
        <f>AVERAGE(AB$2:AB310)</f>
        <v>31022.557092491545</v>
      </c>
      <c r="AD310" s="5">
        <f>GEOMEAN(AB$2:AB310)</f>
        <v>0.7415987353932173</v>
      </c>
    </row>
    <row r="311" spans="1:30" x14ac:dyDescent="0.25">
      <c r="B311" s="37">
        <v>1119.3125</v>
      </c>
      <c r="C311" s="37">
        <v>2700</v>
      </c>
      <c r="D311" s="37">
        <f t="shared" si="18"/>
        <v>0.41456018518518517</v>
      </c>
      <c r="F311" s="5">
        <v>32</v>
      </c>
      <c r="G311" s="5">
        <v>18</v>
      </c>
      <c r="H311" s="5">
        <f t="shared" si="16"/>
        <v>0.58543981481481477</v>
      </c>
      <c r="I311" s="5">
        <f t="shared" si="19"/>
        <v>1.9976348005761637</v>
      </c>
      <c r="Q311" s="5">
        <v>14.115</v>
      </c>
      <c r="R311" s="5">
        <v>33.6</v>
      </c>
      <c r="W311" s="37">
        <v>47.85</v>
      </c>
      <c r="X311" s="37">
        <v>58.19</v>
      </c>
      <c r="Y311" s="127">
        <v>0.17769376181474475</v>
      </c>
      <c r="AA311" s="5">
        <f t="shared" ca="1" si="17"/>
        <v>0.86043701135096995</v>
      </c>
      <c r="AB311" s="127">
        <v>0.59812692200167727</v>
      </c>
      <c r="AC311" s="5">
        <f>AVERAGE(AB$2:AB311)</f>
        <v>30922.486257118737</v>
      </c>
      <c r="AD311" s="5">
        <f>GEOMEAN(AB$2:AB311)</f>
        <v>0.74108456635308362</v>
      </c>
    </row>
    <row r="312" spans="1:30" x14ac:dyDescent="0.25">
      <c r="B312" s="37">
        <v>33.791875000000005</v>
      </c>
      <c r="C312" s="37">
        <v>12</v>
      </c>
      <c r="D312" s="37">
        <f t="shared" si="18"/>
        <v>2.8159895833333337</v>
      </c>
      <c r="F312" s="5">
        <v>32</v>
      </c>
      <c r="G312" s="5">
        <v>18</v>
      </c>
      <c r="H312" s="5">
        <f t="shared" si="16"/>
        <v>1.8159895833333337</v>
      </c>
      <c r="I312" s="5">
        <f t="shared" si="19"/>
        <v>2.4608746333638516</v>
      </c>
      <c r="Q312" s="5">
        <v>365.73333333333329</v>
      </c>
      <c r="R312" s="5">
        <v>34</v>
      </c>
      <c r="W312" s="37">
        <v>53.333333333333329</v>
      </c>
      <c r="X312" s="37">
        <v>58.19</v>
      </c>
      <c r="Y312" s="127">
        <v>8.3462221458440788E-2</v>
      </c>
      <c r="AA312" s="5">
        <f t="shared" ca="1" si="17"/>
        <v>0.7352856233160362</v>
      </c>
      <c r="AB312" s="127">
        <v>0.14625878462174452</v>
      </c>
      <c r="AC312" s="5">
        <f>AVERAGE(AB$2:AB312)</f>
        <v>30823.057511143386</v>
      </c>
      <c r="AD312" s="5">
        <f>GEOMEAN(AB$2:AB312)</f>
        <v>0.73722780265225574</v>
      </c>
    </row>
    <row r="313" spans="1:30" x14ac:dyDescent="0.25">
      <c r="B313" s="37">
        <v>9.390625</v>
      </c>
      <c r="C313" s="37">
        <v>9</v>
      </c>
      <c r="D313" s="37">
        <f t="shared" si="18"/>
        <v>1.0434027777777777</v>
      </c>
      <c r="F313" s="5">
        <v>32</v>
      </c>
      <c r="G313" s="5">
        <v>18</v>
      </c>
      <c r="H313" s="5">
        <f t="shared" si="16"/>
        <v>4.3402777777777776E-2</v>
      </c>
      <c r="I313" s="5">
        <f t="shared" si="19"/>
        <v>8.5000115548160476E-2</v>
      </c>
      <c r="Q313" s="5">
        <v>22.777777777777775</v>
      </c>
      <c r="R313" s="5">
        <v>34</v>
      </c>
      <c r="W313" s="37">
        <v>93.454545454545453</v>
      </c>
      <c r="X313" s="37">
        <v>58.3</v>
      </c>
      <c r="Y313" s="127">
        <v>0.60299391860283802</v>
      </c>
      <c r="AA313" s="5">
        <f t="shared" ca="1" si="17"/>
        <v>0.64352562515744405</v>
      </c>
      <c r="AB313" s="127">
        <v>2.7574404761904763</v>
      </c>
      <c r="AC313" s="5">
        <f>AVERAGE(AB$2:AB313)</f>
        <v>30724.274498096376</v>
      </c>
      <c r="AD313" s="5">
        <f>GEOMEAN(AB$2:AB313)</f>
        <v>0.74035146029332077</v>
      </c>
    </row>
    <row r="314" spans="1:30" x14ac:dyDescent="0.25">
      <c r="B314" s="37">
        <v>532.8125</v>
      </c>
      <c r="C314" s="37">
        <v>127</v>
      </c>
      <c r="D314" s="37">
        <f t="shared" si="18"/>
        <v>4.1953740157480315</v>
      </c>
      <c r="F314" s="5">
        <v>32</v>
      </c>
      <c r="G314" s="5">
        <v>18</v>
      </c>
      <c r="H314" s="5">
        <f t="shared" si="16"/>
        <v>3.1953740157480315</v>
      </c>
      <c r="I314" s="5">
        <f t="shared" si="19"/>
        <v>3.9570162444870345</v>
      </c>
      <c r="Q314" s="5">
        <v>33.1</v>
      </c>
      <c r="R314" s="5">
        <v>34.700000000000003</v>
      </c>
      <c r="W314" s="37">
        <v>89</v>
      </c>
      <c r="X314" s="37">
        <v>59</v>
      </c>
      <c r="Y314" s="127">
        <v>0.50847457627118642</v>
      </c>
      <c r="AA314" s="5">
        <f t="shared" ca="1" si="17"/>
        <v>0.85053302825477817</v>
      </c>
      <c r="AB314" s="127">
        <v>7.6470588235295622E-3</v>
      </c>
      <c r="AC314" s="5">
        <f>AVERAGE(AB$2:AB314)</f>
        <v>30626.113901128199</v>
      </c>
      <c r="AD314" s="5">
        <f>GEOMEAN(AB$2:AB314)</f>
        <v>0.72961385075698426</v>
      </c>
    </row>
    <row r="315" spans="1:30" x14ac:dyDescent="0.25">
      <c r="B315" s="37">
        <v>698.20937500000002</v>
      </c>
      <c r="C315" s="37">
        <v>1200</v>
      </c>
      <c r="D315" s="37">
        <f t="shared" si="18"/>
        <v>0.58184114583333335</v>
      </c>
      <c r="F315" s="5">
        <v>32</v>
      </c>
      <c r="G315" s="5">
        <v>18</v>
      </c>
      <c r="H315" s="5">
        <f t="shared" si="16"/>
        <v>0.41815885416666665</v>
      </c>
      <c r="I315" s="5">
        <f t="shared" si="19"/>
        <v>1.1368410188110469</v>
      </c>
      <c r="Q315" s="5">
        <v>51.904761904761891</v>
      </c>
      <c r="R315" s="5">
        <v>35</v>
      </c>
      <c r="W315" s="37">
        <v>56</v>
      </c>
      <c r="X315" s="37">
        <v>60</v>
      </c>
      <c r="Y315" s="127">
        <v>6.6666666666666666E-2</v>
      </c>
      <c r="AA315" s="5">
        <f t="shared" ca="1" si="17"/>
        <v>0.5139024019305487</v>
      </c>
      <c r="AB315" s="127">
        <v>4.4782608695652177</v>
      </c>
      <c r="AC315" s="5">
        <f>AVERAGE(AB$2:AB315)</f>
        <v>30528.592768515911</v>
      </c>
      <c r="AD315" s="5">
        <f>GEOMEAN(AB$2:AB315)</f>
        <v>0.73384218907762111</v>
      </c>
    </row>
    <row r="316" spans="1:30" x14ac:dyDescent="0.25">
      <c r="B316" s="37">
        <v>1371.15625</v>
      </c>
      <c r="C316" s="37">
        <v>57</v>
      </c>
      <c r="D316" s="37">
        <f t="shared" si="18"/>
        <v>24.055372807017545</v>
      </c>
      <c r="F316" s="5">
        <v>32</v>
      </c>
      <c r="G316" s="5">
        <v>18</v>
      </c>
      <c r="H316" s="5">
        <f t="shared" si="16"/>
        <v>23.055372807017545</v>
      </c>
      <c r="I316" s="5">
        <f t="shared" si="19"/>
        <v>24.013802052408067</v>
      </c>
      <c r="Q316" s="5">
        <v>17.111111111111111</v>
      </c>
      <c r="R316" s="5">
        <v>35.1</v>
      </c>
      <c r="W316" s="37">
        <v>38.285714285714285</v>
      </c>
      <c r="X316" s="37">
        <v>60</v>
      </c>
      <c r="Y316" s="127">
        <v>0.3619047619047619</v>
      </c>
      <c r="AA316" s="5">
        <f t="shared" ca="1" si="17"/>
        <v>0.77059899065657</v>
      </c>
      <c r="AB316" s="127">
        <v>0.65796807702052196</v>
      </c>
      <c r="AC316" s="5">
        <f>AVERAGE(AB$2:AB316)</f>
        <v>30431.678689784363</v>
      </c>
      <c r="AD316" s="5">
        <f>GEOMEAN(AB$2:AB316)</f>
        <v>0.73358797988802449</v>
      </c>
    </row>
    <row r="317" spans="1:30" x14ac:dyDescent="0.25">
      <c r="B317" s="37">
        <v>9.6390624999999996</v>
      </c>
      <c r="C317" s="37">
        <v>10.41</v>
      </c>
      <c r="D317" s="37">
        <f t="shared" si="18"/>
        <v>0.92594260326609024</v>
      </c>
      <c r="F317" s="5">
        <v>32</v>
      </c>
      <c r="G317" s="5">
        <v>18</v>
      </c>
      <c r="H317" s="5">
        <f t="shared" si="16"/>
        <v>7.405739673390975E-2</v>
      </c>
      <c r="I317" s="5">
        <f t="shared" si="19"/>
        <v>0.1540379446347041</v>
      </c>
      <c r="Q317" s="5">
        <v>44.285714285714285</v>
      </c>
      <c r="R317" s="5">
        <v>37</v>
      </c>
      <c r="W317" s="37">
        <v>363.31578947368422</v>
      </c>
      <c r="X317" s="37">
        <v>60</v>
      </c>
      <c r="Y317" s="127">
        <v>5.0552631578947373</v>
      </c>
      <c r="AA317" s="5">
        <f t="shared" ca="1" si="17"/>
        <v>0.45115706067156536</v>
      </c>
      <c r="AB317" s="127">
        <v>0.18801734331888051</v>
      </c>
      <c r="AC317" s="5">
        <f>AVERAGE(AB$2:AB317)</f>
        <v>30335.376504112082</v>
      </c>
      <c r="AD317" s="5">
        <f>GEOMEAN(AB$2:AB317)</f>
        <v>0.73043428315586534</v>
      </c>
    </row>
    <row r="318" spans="1:30" x14ac:dyDescent="0.25">
      <c r="B318" s="37">
        <v>1124.53125</v>
      </c>
      <c r="C318" s="37">
        <v>100</v>
      </c>
      <c r="D318" s="37">
        <f t="shared" si="18"/>
        <v>11.245312500000001</v>
      </c>
      <c r="F318" s="5">
        <v>32</v>
      </c>
      <c r="G318" s="5">
        <v>18</v>
      </c>
      <c r="H318" s="5">
        <f t="shared" si="16"/>
        <v>10.245312500000001</v>
      </c>
      <c r="I318" s="5">
        <f t="shared" si="19"/>
        <v>11.156386558635543</v>
      </c>
      <c r="Q318" s="5">
        <v>26.642857142857142</v>
      </c>
      <c r="R318" s="5">
        <v>37</v>
      </c>
      <c r="W318" s="37">
        <v>43.852941176470587</v>
      </c>
      <c r="X318" s="37">
        <v>60</v>
      </c>
      <c r="Y318" s="127">
        <v>0.26911764705882357</v>
      </c>
      <c r="AA318" s="5">
        <f t="shared" ca="1" si="17"/>
        <v>0.14464466625331529</v>
      </c>
      <c r="AB318" s="127">
        <v>1.5</v>
      </c>
      <c r="AC318" s="5">
        <f>AVERAGE(AB$2:AB318)</f>
        <v>30239.686041953999</v>
      </c>
      <c r="AD318" s="5">
        <f>GEOMEAN(AB$2:AB318)</f>
        <v>0.73209423182620192</v>
      </c>
    </row>
    <row r="319" spans="1:30" x14ac:dyDescent="0.25">
      <c r="B319" s="37">
        <v>272.1875</v>
      </c>
      <c r="C319" s="37">
        <v>175</v>
      </c>
      <c r="D319" s="37">
        <f t="shared" si="18"/>
        <v>1.5553571428571429</v>
      </c>
      <c r="F319" s="5">
        <v>32</v>
      </c>
      <c r="G319" s="5">
        <v>18</v>
      </c>
      <c r="H319" s="5">
        <f t="shared" si="16"/>
        <v>0.55535714285714288</v>
      </c>
      <c r="I319" s="5">
        <f t="shared" si="19"/>
        <v>0.91241799245530597</v>
      </c>
      <c r="Q319" s="5">
        <v>46.5</v>
      </c>
      <c r="R319" s="5">
        <v>40</v>
      </c>
      <c r="W319" s="37">
        <v>174.78571428571428</v>
      </c>
      <c r="X319" s="37">
        <v>60</v>
      </c>
      <c r="Y319" s="127">
        <v>1.913095238095238</v>
      </c>
      <c r="AA319" s="5">
        <f t="shared" ca="1" si="17"/>
        <v>4.9039289914549422E-2</v>
      </c>
      <c r="AB319" s="127">
        <v>0.50847457627118642</v>
      </c>
      <c r="AC319" s="5">
        <f>AVERAGE(AB$2:AB319)</f>
        <v>30144.594288597462</v>
      </c>
      <c r="AD319" s="5">
        <f>GEOMEAN(AB$2:AB319)</f>
        <v>0.73125558057027928</v>
      </c>
    </row>
    <row r="320" spans="1:30" x14ac:dyDescent="0.25">
      <c r="A320" s="120" t="s">
        <v>389</v>
      </c>
      <c r="B320" s="37">
        <v>100136.36363636362</v>
      </c>
      <c r="C320" s="37">
        <v>28616</v>
      </c>
      <c r="D320" s="37">
        <f t="shared" si="18"/>
        <v>3.4993137977482394</v>
      </c>
      <c r="F320" s="5">
        <v>11</v>
      </c>
      <c r="G320" s="5">
        <v>10</v>
      </c>
      <c r="H320" s="5">
        <f t="shared" si="16"/>
        <v>2.4993137977482394</v>
      </c>
      <c r="I320" s="5">
        <f t="shared" si="19"/>
        <v>3.2135434845389792</v>
      </c>
      <c r="Q320" s="5">
        <v>36.363636363636367</v>
      </c>
      <c r="R320" s="5">
        <v>40</v>
      </c>
      <c r="W320" s="37">
        <v>261.97000000000008</v>
      </c>
      <c r="X320" s="37">
        <v>60</v>
      </c>
      <c r="Y320" s="127">
        <v>3.3661666666666679</v>
      </c>
      <c r="AA320" s="5">
        <f t="shared" ca="1" si="17"/>
        <v>0.52506362785167904</v>
      </c>
      <c r="AB320" s="127">
        <v>0.34111111111111114</v>
      </c>
      <c r="AC320" s="5">
        <f>AVERAGE(AB$2:AB320)</f>
        <v>30050.098197131985</v>
      </c>
      <c r="AD320" s="5">
        <f>GEOMEAN(AB$2:AB320)</f>
        <v>0.72950963551025516</v>
      </c>
    </row>
    <row r="321" spans="1:30" x14ac:dyDescent="0.25">
      <c r="A321" s="120">
        <v>10</v>
      </c>
      <c r="B321" s="37">
        <v>55795.454545454544</v>
      </c>
      <c r="C321" s="37">
        <v>11310</v>
      </c>
      <c r="D321" s="37">
        <f t="shared" si="18"/>
        <v>4.9332851056988991</v>
      </c>
      <c r="F321" s="5">
        <v>11</v>
      </c>
      <c r="G321" s="5">
        <v>10</v>
      </c>
      <c r="H321" s="5">
        <f t="shared" si="16"/>
        <v>3.9332851056988987</v>
      </c>
      <c r="I321" s="5">
        <f t="shared" si="19"/>
        <v>4.7305804213811795</v>
      </c>
      <c r="Q321" s="5">
        <v>45.416666666666671</v>
      </c>
      <c r="R321" s="5">
        <v>40</v>
      </c>
      <c r="W321" s="37">
        <v>21.249999999999996</v>
      </c>
      <c r="X321" s="37">
        <v>61</v>
      </c>
      <c r="Y321" s="127">
        <v>0.65163934426229508</v>
      </c>
      <c r="AA321" s="5">
        <f t="shared" ca="1" si="17"/>
        <v>0.79551631857072547</v>
      </c>
      <c r="AB321" s="127">
        <v>0.12238095238095242</v>
      </c>
      <c r="AC321" s="5">
        <f>AVERAGE(AB$2:AB321)</f>
        <v>29956.192022706429</v>
      </c>
      <c r="AD321" s="5">
        <f>GEOMEAN(AB$2:AB321)</f>
        <v>0.72545113790701188</v>
      </c>
    </row>
    <row r="322" spans="1:30" x14ac:dyDescent="0.25">
      <c r="A322" s="120" t="s">
        <v>489</v>
      </c>
      <c r="B322" s="37">
        <v>26391.818181818187</v>
      </c>
      <c r="C322" s="37">
        <v>10000</v>
      </c>
      <c r="D322" s="37">
        <f t="shared" si="18"/>
        <v>2.639181818181819</v>
      </c>
      <c r="F322" s="5">
        <v>11</v>
      </c>
      <c r="G322" s="5">
        <v>10</v>
      </c>
      <c r="H322" s="5">
        <f t="shared" ref="H322:H385" si="20">ABS((B322-C322)/C322)</f>
        <v>1.6391818181818187</v>
      </c>
      <c r="I322" s="5">
        <f t="shared" si="19"/>
        <v>2.2602765100629112</v>
      </c>
      <c r="Q322" s="5">
        <v>33.09375</v>
      </c>
      <c r="R322" s="5">
        <v>40</v>
      </c>
      <c r="W322" s="37">
        <v>51.428571428571431</v>
      </c>
      <c r="X322" s="37">
        <v>62</v>
      </c>
      <c r="Y322" s="127">
        <v>0.17050691244239627</v>
      </c>
      <c r="AA322" s="5">
        <f t="shared" ref="AA322:AA385" ca="1" si="21">RAND()</f>
        <v>0.79990154601196595</v>
      </c>
      <c r="AB322" s="127">
        <v>0.44625069444444443</v>
      </c>
      <c r="AC322" s="5">
        <f>AVERAGE(AB$2:AB322)</f>
        <v>29862.871942419784</v>
      </c>
      <c r="AD322" s="5">
        <f>GEOMEAN(AB$2:AB322)</f>
        <v>0.72435381906453478</v>
      </c>
    </row>
    <row r="323" spans="1:30" x14ac:dyDescent="0.25">
      <c r="A323" s="120">
        <f>AVERAGE($H$320:$H$329)</f>
        <v>37.58158879427171</v>
      </c>
      <c r="B323" s="37">
        <v>4050</v>
      </c>
      <c r="C323" s="37">
        <v>11841</v>
      </c>
      <c r="D323" s="37">
        <f t="shared" ref="D323:D386" si="22">B323/C323</f>
        <v>0.3420319229794781</v>
      </c>
      <c r="F323" s="5">
        <v>11</v>
      </c>
      <c r="G323" s="5">
        <v>10</v>
      </c>
      <c r="H323" s="5">
        <f t="shared" si="20"/>
        <v>0.65796807702052196</v>
      </c>
      <c r="I323" s="5">
        <f t="shared" ref="I323:I386" si="23">H323+ABS((B323-C323)/B323)</f>
        <v>2.5816717807242258</v>
      </c>
      <c r="Q323" s="5">
        <v>38.789473684210535</v>
      </c>
      <c r="R323" s="5">
        <v>40</v>
      </c>
      <c r="W323" s="37">
        <v>32.733333333333334</v>
      </c>
      <c r="X323" s="37">
        <v>63</v>
      </c>
      <c r="Y323" s="127">
        <v>0.48042328042328042</v>
      </c>
      <c r="AA323" s="5">
        <f t="shared" ca="1" si="21"/>
        <v>0.62193459343307567</v>
      </c>
      <c r="AB323" s="127">
        <v>22.827886064030125</v>
      </c>
      <c r="AC323" s="5">
        <f>AVERAGE(AB$2:AB323)</f>
        <v>29770.200998145388</v>
      </c>
      <c r="AD323" s="5">
        <f>GEOMEAN(AB$2:AB323)</f>
        <v>0.73215751992820866</v>
      </c>
    </row>
    <row r="324" spans="1:30" x14ac:dyDescent="0.25">
      <c r="B324" s="37">
        <v>0.19454545454545458</v>
      </c>
      <c r="C324" s="37">
        <v>0.16</v>
      </c>
      <c r="D324" s="37">
        <f t="shared" si="22"/>
        <v>1.2159090909090911</v>
      </c>
      <c r="F324" s="5">
        <v>11</v>
      </c>
      <c r="G324" s="5">
        <v>10</v>
      </c>
      <c r="H324" s="5">
        <f t="shared" si="20"/>
        <v>0.21590909090909108</v>
      </c>
      <c r="I324" s="5">
        <f t="shared" si="23"/>
        <v>0.39347918436703511</v>
      </c>
      <c r="Q324" s="5">
        <v>26.176470588235293</v>
      </c>
      <c r="R324" s="5">
        <v>40</v>
      </c>
      <c r="W324" s="37">
        <v>101.17647058823528</v>
      </c>
      <c r="X324" s="37">
        <v>64</v>
      </c>
      <c r="Y324" s="127">
        <v>0.58088235294117618</v>
      </c>
      <c r="AA324" s="5">
        <f t="shared" ca="1" si="21"/>
        <v>0.1200337967261017</v>
      </c>
      <c r="AB324" s="127">
        <v>54.203881410256407</v>
      </c>
      <c r="AC324" s="5">
        <f>AVERAGE(AB$2:AB324)</f>
        <v>29678.201007071904</v>
      </c>
      <c r="AD324" s="5">
        <f>GEOMEAN(AB$2:AB324)</f>
        <v>0.74198004172913645</v>
      </c>
    </row>
    <row r="325" spans="1:30" x14ac:dyDescent="0.25">
      <c r="B325" s="37">
        <v>885.4545454545455</v>
      </c>
      <c r="C325" s="37">
        <v>17</v>
      </c>
      <c r="D325" s="37">
        <f t="shared" si="22"/>
        <v>52.085561497326204</v>
      </c>
      <c r="F325" s="5">
        <v>11</v>
      </c>
      <c r="G325" s="5">
        <v>10</v>
      </c>
      <c r="H325" s="5">
        <f t="shared" si="20"/>
        <v>51.085561497326204</v>
      </c>
      <c r="I325" s="5">
        <f t="shared" si="23"/>
        <v>52.066362318681442</v>
      </c>
      <c r="Q325" s="5">
        <v>25.714285714285719</v>
      </c>
      <c r="R325" s="5">
        <v>40</v>
      </c>
      <c r="W325" s="37">
        <v>53</v>
      </c>
      <c r="X325" s="37">
        <v>65.23</v>
      </c>
      <c r="Y325" s="127">
        <v>0.18749041851908635</v>
      </c>
      <c r="AA325" s="5">
        <f t="shared" ca="1" si="21"/>
        <v>0.97714576654481933</v>
      </c>
      <c r="AB325" s="127">
        <v>1.247899525316456</v>
      </c>
      <c r="AC325" s="5">
        <f>AVERAGE(AB$2:AB325)</f>
        <v>29586.605472789353</v>
      </c>
      <c r="AD325" s="5">
        <f>GEOMEAN(AB$2:AB325)</f>
        <v>0.74317158846381248</v>
      </c>
    </row>
    <row r="326" spans="1:30" x14ac:dyDescent="0.25">
      <c r="B326" s="37">
        <v>848.63636363636363</v>
      </c>
      <c r="C326" s="37">
        <v>70.7</v>
      </c>
      <c r="D326" s="37">
        <f t="shared" si="22"/>
        <v>12.003343191462003</v>
      </c>
      <c r="F326" s="5">
        <v>11</v>
      </c>
      <c r="G326" s="5">
        <v>10</v>
      </c>
      <c r="H326" s="5">
        <f t="shared" si="20"/>
        <v>11.003343191462003</v>
      </c>
      <c r="I326" s="5">
        <f t="shared" si="23"/>
        <v>11.920033068269715</v>
      </c>
      <c r="Q326" s="5">
        <v>26.355555555555554</v>
      </c>
      <c r="R326" s="5">
        <v>40</v>
      </c>
      <c r="W326" s="37">
        <v>86.75</v>
      </c>
      <c r="X326" s="37">
        <v>65.400000000000006</v>
      </c>
      <c r="Y326" s="127">
        <v>0.32645259938837912</v>
      </c>
      <c r="AA326" s="5">
        <f t="shared" ca="1" si="21"/>
        <v>0.41834178131288424</v>
      </c>
      <c r="AB326" s="127">
        <v>1.2794117647058825</v>
      </c>
      <c r="AC326" s="5">
        <f>AVERAGE(AB$2:AB326)</f>
        <v>29495.573700293891</v>
      </c>
      <c r="AD326" s="5">
        <f>GEOMEAN(AB$2:AB326)</f>
        <v>0.7444148184529199</v>
      </c>
    </row>
    <row r="327" spans="1:30" x14ac:dyDescent="0.25">
      <c r="B327" s="37">
        <v>155.81818181818181</v>
      </c>
      <c r="C327" s="37">
        <v>12</v>
      </c>
      <c r="D327" s="37">
        <f t="shared" si="22"/>
        <v>12.984848484848484</v>
      </c>
      <c r="F327" s="5">
        <v>11</v>
      </c>
      <c r="G327" s="5">
        <v>10</v>
      </c>
      <c r="H327" s="5">
        <f t="shared" si="20"/>
        <v>11.984848484848484</v>
      </c>
      <c r="I327" s="5">
        <f t="shared" si="23"/>
        <v>12.907835649375906</v>
      </c>
      <c r="Q327" s="5">
        <v>71.5</v>
      </c>
      <c r="R327" s="5">
        <v>41</v>
      </c>
      <c r="W327" s="37">
        <v>68.07692307692308</v>
      </c>
      <c r="X327" s="37">
        <v>66</v>
      </c>
      <c r="Y327" s="127">
        <v>3.146853146853152E-2</v>
      </c>
      <c r="AA327" s="5">
        <f t="shared" ca="1" si="21"/>
        <v>0.59582050181602453</v>
      </c>
      <c r="AB327" s="127">
        <v>62.666666666666664</v>
      </c>
      <c r="AC327" s="5">
        <f>AVERAGE(AB$2:AB327)</f>
        <v>29405.288709393193</v>
      </c>
      <c r="AD327" s="5">
        <f>GEOMEAN(AB$2:AB327)</f>
        <v>0.75460659657479168</v>
      </c>
    </row>
    <row r="328" spans="1:30" x14ac:dyDescent="0.25">
      <c r="B328" s="37">
        <v>1027.7272727272727</v>
      </c>
      <c r="C328" s="37">
        <v>3.5</v>
      </c>
      <c r="D328" s="37">
        <f t="shared" si="22"/>
        <v>293.63636363636363</v>
      </c>
      <c r="F328" s="5">
        <v>11</v>
      </c>
      <c r="G328" s="5">
        <v>10</v>
      </c>
      <c r="H328" s="5">
        <f t="shared" si="20"/>
        <v>292.63636363636363</v>
      </c>
      <c r="I328" s="5">
        <f t="shared" si="23"/>
        <v>293.63295806360821</v>
      </c>
      <c r="Q328" s="5">
        <v>12.643571428571427</v>
      </c>
      <c r="R328" s="5">
        <v>41</v>
      </c>
      <c r="W328" s="37">
        <v>1.9357142857142855</v>
      </c>
      <c r="X328" s="37">
        <v>67</v>
      </c>
      <c r="Y328" s="127">
        <v>0.97110874200426445</v>
      </c>
      <c r="AA328" s="5">
        <f t="shared" ca="1" si="21"/>
        <v>0.57753350156851302</v>
      </c>
      <c r="AB328" s="127">
        <v>0.12299465240641697</v>
      </c>
      <c r="AC328" s="5">
        <f>AVERAGE(AB$2:AB328)</f>
        <v>29315.364655219673</v>
      </c>
      <c r="AD328" s="5">
        <f>GEOMEAN(AB$2:AB328)</f>
        <v>0.75043195327994683</v>
      </c>
    </row>
    <row r="329" spans="1:30" x14ac:dyDescent="0.25">
      <c r="B329" s="37">
        <v>0.24272727272727276</v>
      </c>
      <c r="C329" s="37">
        <v>0.28899999999999998</v>
      </c>
      <c r="D329" s="37">
        <f t="shared" si="22"/>
        <v>0.83988675684177438</v>
      </c>
      <c r="F329" s="5">
        <v>11</v>
      </c>
      <c r="G329" s="5">
        <v>10</v>
      </c>
      <c r="H329" s="5">
        <f t="shared" si="20"/>
        <v>0.16011324315822567</v>
      </c>
      <c r="I329" s="5">
        <f t="shared" si="23"/>
        <v>0.35074994727807562</v>
      </c>
      <c r="Q329" s="5">
        <v>34.1</v>
      </c>
      <c r="R329" s="5">
        <v>41.24</v>
      </c>
      <c r="W329" s="37">
        <v>28.54545454545455</v>
      </c>
      <c r="X329" s="37">
        <v>67</v>
      </c>
      <c r="Y329" s="127">
        <v>0.57394843962008135</v>
      </c>
      <c r="AA329" s="5">
        <f t="shared" ca="1" si="21"/>
        <v>0.93354930268709213</v>
      </c>
      <c r="AB329" s="127">
        <v>0.59885057471264369</v>
      </c>
      <c r="AC329" s="5">
        <f>AVERAGE(AB$2:AB329)</f>
        <v>29225.990369229901</v>
      </c>
      <c r="AD329" s="5">
        <f>GEOMEAN(AB$2:AB329)</f>
        <v>0.7499158956911588</v>
      </c>
    </row>
    <row r="330" spans="1:30" x14ac:dyDescent="0.25">
      <c r="A330" s="120" t="s">
        <v>390</v>
      </c>
      <c r="B330" s="37">
        <v>910.04761904761892</v>
      </c>
      <c r="C330" s="37">
        <v>918</v>
      </c>
      <c r="D330" s="37">
        <f t="shared" si="22"/>
        <v>0.99133727565100105</v>
      </c>
      <c r="F330" s="5">
        <v>21</v>
      </c>
      <c r="G330" s="5">
        <v>16</v>
      </c>
      <c r="H330" s="5">
        <f t="shared" si="20"/>
        <v>8.6627243489989948E-3</v>
      </c>
      <c r="I330" s="5">
        <f t="shared" si="23"/>
        <v>1.7401147246806678E-2</v>
      </c>
      <c r="Q330" s="5">
        <v>10.142857142857144</v>
      </c>
      <c r="R330" s="5">
        <v>42</v>
      </c>
      <c r="W330" s="37">
        <v>62.5</v>
      </c>
      <c r="X330" s="37">
        <v>68</v>
      </c>
      <c r="Y330" s="127">
        <v>8.0882352941176475E-2</v>
      </c>
      <c r="AA330" s="5">
        <f t="shared" ca="1" si="21"/>
        <v>0.68846389117747475</v>
      </c>
      <c r="AB330" s="127">
        <v>1.13800638359976E-16</v>
      </c>
      <c r="AC330" s="5">
        <f>AVERAGE(AB$2:AB330)</f>
        <v>29137.157571755037</v>
      </c>
      <c r="AD330" s="5">
        <f>GEOMEAN(AB$2:AB330)</f>
        <v>0.67132202209692193</v>
      </c>
    </row>
    <row r="331" spans="1:30" x14ac:dyDescent="0.25">
      <c r="A331" s="120">
        <v>16</v>
      </c>
      <c r="B331" s="37">
        <v>7624761.9047619049</v>
      </c>
      <c r="C331" s="37">
        <v>1000000</v>
      </c>
      <c r="D331" s="37">
        <f t="shared" si="22"/>
        <v>7.6247619047619049</v>
      </c>
      <c r="F331" s="5">
        <v>21</v>
      </c>
      <c r="G331" s="5">
        <v>16</v>
      </c>
      <c r="H331" s="5">
        <f t="shared" si="20"/>
        <v>6.6247619047619049</v>
      </c>
      <c r="I331" s="5">
        <f t="shared" si="23"/>
        <v>7.4936102684891095</v>
      </c>
      <c r="Q331" s="5">
        <v>67.733333333333334</v>
      </c>
      <c r="R331" s="5">
        <v>43</v>
      </c>
      <c r="W331" s="37">
        <v>60.099999999999994</v>
      </c>
      <c r="X331" s="37">
        <v>68</v>
      </c>
      <c r="Y331" s="127">
        <v>0.11617647058823538</v>
      </c>
      <c r="AA331" s="5">
        <f t="shared" ca="1" si="21"/>
        <v>0.76031361148603771</v>
      </c>
      <c r="AB331" s="127">
        <v>1.4253075571177503</v>
      </c>
      <c r="AC331" s="5">
        <f>AVERAGE(AB$2:AB331)</f>
        <v>29048.867473984741</v>
      </c>
      <c r="AD331" s="5">
        <f>GEOMEAN(AB$2:AB331)</f>
        <v>0.67285538970316294</v>
      </c>
    </row>
    <row r="332" spans="1:30" x14ac:dyDescent="0.25">
      <c r="A332" s="120" t="s">
        <v>489</v>
      </c>
      <c r="B332" s="37">
        <v>3178572.8571428573</v>
      </c>
      <c r="C332" s="37">
        <v>75000</v>
      </c>
      <c r="D332" s="37">
        <f t="shared" si="22"/>
        <v>42.380971428571428</v>
      </c>
      <c r="F332" s="5">
        <v>21</v>
      </c>
      <c r="G332" s="5">
        <v>16</v>
      </c>
      <c r="H332" s="5">
        <f t="shared" si="20"/>
        <v>41.380971428571428</v>
      </c>
      <c r="I332" s="5">
        <f t="shared" si="23"/>
        <v>42.357375933558167</v>
      </c>
      <c r="Q332" s="5">
        <v>50.909090909090914</v>
      </c>
      <c r="R332" s="5">
        <v>43.81</v>
      </c>
      <c r="W332" s="37">
        <v>57.419354838709666</v>
      </c>
      <c r="X332" s="37">
        <v>68</v>
      </c>
      <c r="Y332" s="127">
        <v>0.15559772296015198</v>
      </c>
      <c r="AA332" s="5">
        <f t="shared" ca="1" si="21"/>
        <v>0.82500779704676241</v>
      </c>
      <c r="AB332" s="127">
        <v>4.3402777777777776E-2</v>
      </c>
      <c r="AC332" s="5">
        <f>AVERAGE(AB$2:AB332)</f>
        <v>28961.106676186533</v>
      </c>
      <c r="AD332" s="5">
        <f>GEOMEAN(AB$2:AB332)</f>
        <v>0.66730648927216829</v>
      </c>
    </row>
    <row r="333" spans="1:30" x14ac:dyDescent="0.25">
      <c r="A333" s="120">
        <f>AVERAGE($H$330:$H$345)</f>
        <v>3.4721218303444994</v>
      </c>
      <c r="B333" s="37">
        <v>5265714.2857142854</v>
      </c>
      <c r="C333" s="37">
        <v>6000000</v>
      </c>
      <c r="D333" s="37">
        <f t="shared" si="22"/>
        <v>0.87761904761904752</v>
      </c>
      <c r="F333" s="5">
        <v>21</v>
      </c>
      <c r="G333" s="5">
        <v>16</v>
      </c>
      <c r="H333" s="5">
        <f t="shared" si="20"/>
        <v>0.12238095238095242</v>
      </c>
      <c r="I333" s="5">
        <f t="shared" si="23"/>
        <v>0.26182750691160905</v>
      </c>
      <c r="Q333" s="5">
        <v>399.3125</v>
      </c>
      <c r="R333" s="5">
        <v>44</v>
      </c>
      <c r="W333" s="37">
        <v>265.5</v>
      </c>
      <c r="X333" s="37">
        <v>70</v>
      </c>
      <c r="Y333" s="127">
        <v>2.7928571428571427</v>
      </c>
      <c r="AA333" s="5">
        <f t="shared" ca="1" si="21"/>
        <v>0.90830247075850112</v>
      </c>
      <c r="AB333" s="127">
        <v>0.72099479166666669</v>
      </c>
      <c r="AC333" s="5">
        <f>AVERAGE(AB$2:AB333)</f>
        <v>28873.876598832932</v>
      </c>
      <c r="AD333" s="5">
        <f>GEOMEAN(AB$2:AB333)</f>
        <v>0.66746204301321554</v>
      </c>
    </row>
    <row r="334" spans="1:30" x14ac:dyDescent="0.25">
      <c r="B334" s="37">
        <v>1690.4761904761901</v>
      </c>
      <c r="C334" s="37">
        <v>1700</v>
      </c>
      <c r="D334" s="37">
        <f t="shared" si="22"/>
        <v>0.99439775910364125</v>
      </c>
      <c r="F334" s="5">
        <v>21</v>
      </c>
      <c r="G334" s="5">
        <v>16</v>
      </c>
      <c r="H334" s="5">
        <f t="shared" si="20"/>
        <v>5.6022408963587412E-3</v>
      </c>
      <c r="I334" s="5">
        <f t="shared" si="23"/>
        <v>1.1236043713260349E-2</v>
      </c>
      <c r="Q334" s="5">
        <v>2693.6842105263158</v>
      </c>
      <c r="R334" s="5">
        <v>44</v>
      </c>
      <c r="W334" s="37">
        <v>4522.083333333333</v>
      </c>
      <c r="X334" s="37">
        <v>70.7</v>
      </c>
      <c r="Y334" s="127">
        <v>62.961574728901461</v>
      </c>
      <c r="AA334" s="5">
        <f t="shared" ca="1" si="21"/>
        <v>0.9846689843640235</v>
      </c>
      <c r="AB334" s="127">
        <v>0.26599999999999996</v>
      </c>
      <c r="AC334" s="5">
        <f>AVERAGE(AB$2:AB334)</f>
        <v>28787.169059497101</v>
      </c>
      <c r="AD334" s="5">
        <f>GEOMEAN(AB$2:AB334)</f>
        <v>0.66562057626582471</v>
      </c>
    </row>
    <row r="335" spans="1:30" x14ac:dyDescent="0.25">
      <c r="B335" s="37">
        <v>71.523809523809518</v>
      </c>
      <c r="C335" s="37">
        <v>90</v>
      </c>
      <c r="D335" s="37">
        <f t="shared" si="22"/>
        <v>0.7947089947089947</v>
      </c>
      <c r="F335" s="5">
        <v>21</v>
      </c>
      <c r="G335" s="5">
        <v>16</v>
      </c>
      <c r="H335" s="5">
        <f t="shared" si="20"/>
        <v>0.20529100529100536</v>
      </c>
      <c r="I335" s="5">
        <f t="shared" si="23"/>
        <v>0.46361324230831569</v>
      </c>
      <c r="Q335" s="5">
        <v>135.88235294117646</v>
      </c>
      <c r="R335" s="5">
        <v>44</v>
      </c>
      <c r="W335" s="37">
        <v>848.63636363636363</v>
      </c>
      <c r="X335" s="37">
        <v>70.7</v>
      </c>
      <c r="Y335" s="127">
        <v>11.003343191462003</v>
      </c>
      <c r="AA335" s="5">
        <f t="shared" ca="1" si="21"/>
        <v>0.39907527550831723</v>
      </c>
      <c r="AB335" s="127">
        <v>0.25831578947368417</v>
      </c>
      <c r="AC335" s="5">
        <f>AVERAGE(AB$2:AB335)</f>
        <v>28700.980703977013</v>
      </c>
      <c r="AD335" s="5">
        <f>GEOMEAN(AB$2:AB335)</f>
        <v>0.66373691581859584</v>
      </c>
    </row>
    <row r="336" spans="1:30" x14ac:dyDescent="0.25">
      <c r="B336" s="37">
        <v>7.1809523809523803</v>
      </c>
      <c r="C336" s="37">
        <v>8</v>
      </c>
      <c r="D336" s="37">
        <f t="shared" si="22"/>
        <v>0.89761904761904754</v>
      </c>
      <c r="F336" s="5">
        <v>21</v>
      </c>
      <c r="G336" s="5">
        <v>16</v>
      </c>
      <c r="H336" s="5">
        <f t="shared" si="20"/>
        <v>0.10238095238095246</v>
      </c>
      <c r="I336" s="5">
        <f t="shared" si="23"/>
        <v>0.21643930781861834</v>
      </c>
      <c r="Q336" s="5">
        <v>293.71428571428572</v>
      </c>
      <c r="R336" s="5">
        <v>44</v>
      </c>
      <c r="W336" s="37">
        <v>464.33333333333331</v>
      </c>
      <c r="X336" s="37">
        <v>71</v>
      </c>
      <c r="Y336" s="127">
        <v>5.539906103286385</v>
      </c>
      <c r="AA336" s="5">
        <f t="shared" ca="1" si="21"/>
        <v>0.25216757452578187</v>
      </c>
      <c r="AB336" s="127">
        <v>53.268518518518519</v>
      </c>
      <c r="AC336" s="5">
        <f>AVERAGE(AB$2:AB336)</f>
        <v>28615.465145214454</v>
      </c>
      <c r="AD336" s="5">
        <f>GEOMEAN(AB$2:AB336)</f>
        <v>0.67248247635044245</v>
      </c>
    </row>
    <row r="337" spans="1:30" x14ac:dyDescent="0.25">
      <c r="B337" s="37">
        <v>117093190.47619048</v>
      </c>
      <c r="C337" s="37">
        <v>140000000</v>
      </c>
      <c r="D337" s="37">
        <f t="shared" si="22"/>
        <v>0.83637993197278915</v>
      </c>
      <c r="F337" s="5">
        <v>21</v>
      </c>
      <c r="G337" s="5">
        <v>16</v>
      </c>
      <c r="H337" s="5">
        <f t="shared" si="20"/>
        <v>0.16362006802721088</v>
      </c>
      <c r="I337" s="5">
        <f t="shared" si="23"/>
        <v>0.35924894645005434</v>
      </c>
      <c r="Q337" s="5">
        <v>1604.9333333333325</v>
      </c>
      <c r="R337" s="5">
        <v>44</v>
      </c>
      <c r="W337" s="37">
        <v>87</v>
      </c>
      <c r="X337" s="37">
        <v>71</v>
      </c>
      <c r="Y337" s="127">
        <v>0.22535211267605634</v>
      </c>
      <c r="AA337" s="5">
        <f t="shared" ca="1" si="21"/>
        <v>0.83382723056681674</v>
      </c>
      <c r="AB337" s="127">
        <v>0.67134174848059847</v>
      </c>
      <c r="AC337" s="5">
        <f>AVERAGE(AB$2:AB337)</f>
        <v>28530.302068418423</v>
      </c>
      <c r="AD337" s="5">
        <f>GEOMEAN(AB$2:AB337)</f>
        <v>0.67247907845286559</v>
      </c>
    </row>
    <row r="338" spans="1:30" x14ac:dyDescent="0.25">
      <c r="B338" s="37">
        <v>8.5238095238095219</v>
      </c>
      <c r="C338" s="37">
        <v>5.7</v>
      </c>
      <c r="D338" s="37">
        <f t="shared" si="22"/>
        <v>1.4954051796157055</v>
      </c>
      <c r="F338" s="5">
        <v>21</v>
      </c>
      <c r="G338" s="5">
        <v>16</v>
      </c>
      <c r="H338" s="5">
        <f t="shared" si="20"/>
        <v>0.49540517961570557</v>
      </c>
      <c r="I338" s="5">
        <f t="shared" si="23"/>
        <v>0.82669009581682273</v>
      </c>
      <c r="Q338" s="5">
        <v>58.809523809523796</v>
      </c>
      <c r="R338" s="5">
        <v>45</v>
      </c>
      <c r="W338" s="37">
        <v>3974.6794615384615</v>
      </c>
      <c r="X338" s="37">
        <v>72</v>
      </c>
      <c r="Y338" s="127">
        <v>54.203881410256407</v>
      </c>
      <c r="AA338" s="5">
        <f t="shared" ca="1" si="21"/>
        <v>0.51776464019331347</v>
      </c>
      <c r="AB338" s="127">
        <v>5.6753246753246751</v>
      </c>
      <c r="AC338" s="5">
        <f>AVERAGE(AB$2:AB338)</f>
        <v>28445.659259089807</v>
      </c>
      <c r="AD338" s="5">
        <f>GEOMEAN(AB$2:AB338)</f>
        <v>0.67674877391265464</v>
      </c>
    </row>
    <row r="339" spans="1:30" x14ac:dyDescent="0.25">
      <c r="B339" s="37">
        <v>8450000</v>
      </c>
      <c r="C339" s="37">
        <v>10000000</v>
      </c>
      <c r="D339" s="37">
        <f t="shared" si="22"/>
        <v>0.84499999999999997</v>
      </c>
      <c r="F339" s="5">
        <v>21</v>
      </c>
      <c r="G339" s="5">
        <v>16</v>
      </c>
      <c r="H339" s="5">
        <f t="shared" si="20"/>
        <v>0.155</v>
      </c>
      <c r="I339" s="5">
        <f t="shared" si="23"/>
        <v>0.33843195266272186</v>
      </c>
      <c r="Q339" s="5">
        <v>177.90909090909091</v>
      </c>
      <c r="R339" s="5">
        <v>45</v>
      </c>
      <c r="W339" s="37">
        <v>69.099999999999994</v>
      </c>
      <c r="X339" s="37">
        <v>73</v>
      </c>
      <c r="Y339" s="127">
        <v>5.3424657534246654E-2</v>
      </c>
      <c r="AA339" s="5">
        <f t="shared" ca="1" si="21"/>
        <v>0.66677496612420317</v>
      </c>
      <c r="AB339" s="127">
        <v>8.2432432432432437E-2</v>
      </c>
      <c r="AC339" s="5">
        <f>AVERAGE(AB$2:AB339)</f>
        <v>28361.500747768336</v>
      </c>
      <c r="AD339" s="5">
        <f>GEOMEAN(AB$2:AB339)</f>
        <v>0.67254656851185324</v>
      </c>
    </row>
    <row r="340" spans="1:30" x14ac:dyDescent="0.25">
      <c r="B340" s="37">
        <v>17.904761904761905</v>
      </c>
      <c r="C340" s="37">
        <v>3</v>
      </c>
      <c r="D340" s="37">
        <f t="shared" si="22"/>
        <v>5.9682539682539684</v>
      </c>
      <c r="F340" s="5">
        <v>21</v>
      </c>
      <c r="G340" s="5">
        <v>16</v>
      </c>
      <c r="H340" s="5">
        <f t="shared" si="20"/>
        <v>4.9682539682539684</v>
      </c>
      <c r="I340" s="5">
        <f t="shared" si="23"/>
        <v>5.8007007767646064</v>
      </c>
      <c r="Q340" s="5">
        <v>7.916666666666667</v>
      </c>
      <c r="R340" s="5">
        <v>46</v>
      </c>
      <c r="W340" s="37">
        <v>28.46153846153846</v>
      </c>
      <c r="X340" s="37">
        <v>75</v>
      </c>
      <c r="Y340" s="127">
        <v>0.62051282051282053</v>
      </c>
      <c r="AA340" s="5">
        <f t="shared" ca="1" si="21"/>
        <v>0.41868700630932232</v>
      </c>
      <c r="AB340" s="127">
        <v>2.0133928571428568</v>
      </c>
      <c r="AC340" s="5">
        <f>AVERAGE(AB$2:AB340)</f>
        <v>28277.844442886588</v>
      </c>
      <c r="AD340" s="5">
        <f>GEOMEAN(AB$2:AB340)</f>
        <v>0.67472546159926738</v>
      </c>
    </row>
    <row r="341" spans="1:30" x14ac:dyDescent="0.25">
      <c r="B341" s="37">
        <v>3.6285714285714286</v>
      </c>
      <c r="C341" s="37">
        <v>4</v>
      </c>
      <c r="D341" s="37">
        <f t="shared" si="22"/>
        <v>0.90714285714285714</v>
      </c>
      <c r="F341" s="5">
        <v>21</v>
      </c>
      <c r="G341" s="5">
        <v>16</v>
      </c>
      <c r="H341" s="5">
        <f t="shared" si="20"/>
        <v>9.285714285714286E-2</v>
      </c>
      <c r="I341" s="5">
        <f t="shared" si="23"/>
        <v>0.19521934758155229</v>
      </c>
      <c r="Q341" s="5">
        <v>33.404687500000001</v>
      </c>
      <c r="R341" s="5">
        <v>46</v>
      </c>
      <c r="W341" s="37">
        <v>61.800000000000004</v>
      </c>
      <c r="X341" s="37">
        <v>76.11</v>
      </c>
      <c r="Y341" s="127">
        <v>0.18801734331888051</v>
      </c>
      <c r="AA341" s="5">
        <f t="shared" ca="1" si="21"/>
        <v>0.7373394470574921</v>
      </c>
      <c r="AB341" s="127">
        <v>0.4183470000000003</v>
      </c>
      <c r="AC341" s="5">
        <f>AVERAGE(AB$2:AB341)</f>
        <v>28194.675542604567</v>
      </c>
      <c r="AD341" s="5">
        <f>GEOMEAN(AB$2:AB341)</f>
        <v>0.67377755406289441</v>
      </c>
    </row>
    <row r="342" spans="1:30" x14ac:dyDescent="0.25">
      <c r="B342" s="37">
        <v>0.25714285714285723</v>
      </c>
      <c r="C342" s="37">
        <v>0.32</v>
      </c>
      <c r="D342" s="37">
        <f t="shared" si="22"/>
        <v>0.80357142857142883</v>
      </c>
      <c r="F342" s="5">
        <v>21</v>
      </c>
      <c r="G342" s="5">
        <v>16</v>
      </c>
      <c r="H342" s="5">
        <f t="shared" si="20"/>
        <v>0.19642857142857117</v>
      </c>
      <c r="I342" s="5">
        <f t="shared" si="23"/>
        <v>0.44087301587301519</v>
      </c>
      <c r="Q342" s="5">
        <v>36.083333333333336</v>
      </c>
      <c r="R342" s="5">
        <v>46.9</v>
      </c>
      <c r="W342" s="37">
        <v>101.17647058823528</v>
      </c>
      <c r="X342" s="37">
        <v>77</v>
      </c>
      <c r="Y342" s="127">
        <v>0.31398013750954906</v>
      </c>
      <c r="AA342" s="5">
        <f t="shared" ca="1" si="21"/>
        <v>0.29873734536860086</v>
      </c>
      <c r="AB342" s="127">
        <v>14.326057142857143</v>
      </c>
      <c r="AC342" s="5">
        <f>AVERAGE(AB$2:AB342)</f>
        <v>28112.035221532835</v>
      </c>
      <c r="AD342" s="5">
        <f>GEOMEAN(AB$2:AB342)</f>
        <v>0.67984486854851212</v>
      </c>
    </row>
    <row r="343" spans="1:30" x14ac:dyDescent="0.25">
      <c r="B343" s="37">
        <v>34.476190476190474</v>
      </c>
      <c r="C343" s="37">
        <v>26</v>
      </c>
      <c r="D343" s="37">
        <f t="shared" si="22"/>
        <v>1.326007326007326</v>
      </c>
      <c r="F343" s="5">
        <v>21</v>
      </c>
      <c r="G343" s="5">
        <v>16</v>
      </c>
      <c r="H343" s="5">
        <f t="shared" si="20"/>
        <v>0.32600732600732596</v>
      </c>
      <c r="I343" s="5">
        <f t="shared" si="23"/>
        <v>0.57186367959848616</v>
      </c>
      <c r="Q343" s="5">
        <v>49.75</v>
      </c>
      <c r="R343" s="5">
        <v>47</v>
      </c>
      <c r="W343" s="37">
        <v>82.5</v>
      </c>
      <c r="X343" s="37">
        <v>77.86</v>
      </c>
      <c r="Y343" s="127">
        <v>5.9594143334189581E-2</v>
      </c>
      <c r="AA343" s="5">
        <f t="shared" ca="1" si="21"/>
        <v>0.42523907566884489</v>
      </c>
      <c r="AB343" s="127">
        <v>5.7749223994812417E-4</v>
      </c>
      <c r="AC343" s="5">
        <f>AVERAGE(AB$2:AB343)</f>
        <v>28029.836289825114</v>
      </c>
      <c r="AD343" s="5">
        <f>GEOMEAN(AB$2:AB343)</f>
        <v>0.66593323556512551</v>
      </c>
    </row>
    <row r="344" spans="1:30" x14ac:dyDescent="0.25">
      <c r="B344" s="37">
        <v>1087000000</v>
      </c>
      <c r="C344" s="37">
        <v>1810000000</v>
      </c>
      <c r="D344" s="37">
        <f t="shared" si="22"/>
        <v>0.60055248618784529</v>
      </c>
      <c r="F344" s="5">
        <v>21</v>
      </c>
      <c r="G344" s="5">
        <v>16</v>
      </c>
      <c r="H344" s="5">
        <f t="shared" si="20"/>
        <v>0.39944751381215471</v>
      </c>
      <c r="I344" s="5">
        <f t="shared" si="23"/>
        <v>1.0645809084763682</v>
      </c>
      <c r="Q344" s="5">
        <v>37.035000000000004</v>
      </c>
      <c r="R344" s="5">
        <v>47.2</v>
      </c>
      <c r="W344" s="37">
        <v>23.083333333333336</v>
      </c>
      <c r="X344" s="37">
        <v>80</v>
      </c>
      <c r="Y344" s="127">
        <v>0.7114583333333333</v>
      </c>
      <c r="AA344" s="5">
        <f t="shared" ca="1" si="21"/>
        <v>0.9101466653297472</v>
      </c>
      <c r="AB344" s="127">
        <v>4.1493506493506489</v>
      </c>
      <c r="AC344" s="5">
        <f>AVERAGE(AB$2:AB344)</f>
        <v>27948.128747728391</v>
      </c>
      <c r="AD344" s="5">
        <f>GEOMEAN(AB$2:AB344)</f>
        <v>0.66949472728401638</v>
      </c>
    </row>
    <row r="345" spans="1:30" x14ac:dyDescent="0.25">
      <c r="B345" s="37">
        <v>58.809523809523796</v>
      </c>
      <c r="C345" s="37">
        <v>45</v>
      </c>
      <c r="D345" s="37">
        <f t="shared" si="22"/>
        <v>1.3068783068783065</v>
      </c>
      <c r="F345" s="5">
        <v>21</v>
      </c>
      <c r="G345" s="5">
        <v>16</v>
      </c>
      <c r="H345" s="5">
        <f t="shared" si="20"/>
        <v>0.30687830687830658</v>
      </c>
      <c r="I345" s="5">
        <f t="shared" si="23"/>
        <v>0.5416961206434886</v>
      </c>
      <c r="Q345" s="5">
        <v>45.099999999999994</v>
      </c>
      <c r="R345" s="5">
        <v>48</v>
      </c>
      <c r="W345" s="37">
        <v>665.18181818181813</v>
      </c>
      <c r="X345" s="37">
        <v>80</v>
      </c>
      <c r="Y345" s="127">
        <v>7.314772727272727</v>
      </c>
      <c r="AA345" s="5">
        <f t="shared" ca="1" si="21"/>
        <v>0.58422172166903485</v>
      </c>
      <c r="AB345" s="127">
        <v>9.2857142857142694E-2</v>
      </c>
      <c r="AC345" s="5">
        <f>AVERAGE(AB$2:AB345)</f>
        <v>27866.88445734878</v>
      </c>
      <c r="AD345" s="5">
        <f>GEOMEAN(AB$2:AB345)</f>
        <v>0.66566109196056411</v>
      </c>
    </row>
    <row r="346" spans="1:30" x14ac:dyDescent="0.25">
      <c r="A346" s="120" t="s">
        <v>391</v>
      </c>
      <c r="B346" s="37">
        <v>786785.71428571409</v>
      </c>
      <c r="C346" s="37">
        <v>864653</v>
      </c>
      <c r="D346" s="37">
        <f t="shared" si="22"/>
        <v>0.90994388996015063</v>
      </c>
      <c r="F346" s="5">
        <v>42</v>
      </c>
      <c r="G346" s="5">
        <v>15</v>
      </c>
      <c r="H346" s="5">
        <f t="shared" si="20"/>
        <v>9.005611003984941E-2</v>
      </c>
      <c r="I346" s="5">
        <f t="shared" si="23"/>
        <v>0.18902497068442525</v>
      </c>
      <c r="Q346" s="5">
        <v>180.35714285714286</v>
      </c>
      <c r="R346" s="5">
        <v>48</v>
      </c>
      <c r="W346" s="37">
        <v>87.5</v>
      </c>
      <c r="X346" s="37">
        <v>82</v>
      </c>
      <c r="Y346" s="127">
        <v>6.7073170731707321E-2</v>
      </c>
      <c r="AA346" s="5">
        <f t="shared" ca="1" si="21"/>
        <v>0.17037021767266203</v>
      </c>
      <c r="AB346" s="127">
        <v>292.63636363636363</v>
      </c>
      <c r="AC346" s="5">
        <f>AVERAGE(AB$2:AB346)</f>
        <v>27786.959100555414</v>
      </c>
      <c r="AD346" s="5">
        <f>GEOMEAN(AB$2:AB346)</f>
        <v>0.67750773895761252</v>
      </c>
    </row>
    <row r="347" spans="1:30" x14ac:dyDescent="0.25">
      <c r="A347" s="120">
        <v>15</v>
      </c>
      <c r="B347" s="37">
        <v>360.88095238095241</v>
      </c>
      <c r="C347" s="37">
        <v>370</v>
      </c>
      <c r="D347" s="37">
        <f t="shared" si="22"/>
        <v>0.9753539253539254</v>
      </c>
      <c r="F347" s="5">
        <v>42</v>
      </c>
      <c r="G347" s="5">
        <v>15</v>
      </c>
      <c r="H347" s="5">
        <f t="shared" si="20"/>
        <v>2.4646074646074573E-2</v>
      </c>
      <c r="I347" s="5">
        <f t="shared" si="23"/>
        <v>4.9914927321406025E-2</v>
      </c>
      <c r="Q347" s="5">
        <v>127.34375</v>
      </c>
      <c r="R347" s="5">
        <v>49</v>
      </c>
      <c r="W347" s="37">
        <v>90.63636363636364</v>
      </c>
      <c r="X347" s="37">
        <v>83.41</v>
      </c>
      <c r="Y347" s="127">
        <v>8.6636657911085532E-2</v>
      </c>
      <c r="AA347" s="5">
        <f t="shared" ca="1" si="21"/>
        <v>0.32394133912563861</v>
      </c>
      <c r="AB347" s="127">
        <v>9.005611003984941E-2</v>
      </c>
      <c r="AC347" s="5">
        <f>AVERAGE(AB$2:AB347)</f>
        <v>27706.65023048476</v>
      </c>
      <c r="AD347" s="5">
        <f>GEOMEAN(AB$2:AB347)</f>
        <v>0.67356778730415234</v>
      </c>
    </row>
    <row r="348" spans="1:30" x14ac:dyDescent="0.25">
      <c r="A348" s="120" t="s">
        <v>489</v>
      </c>
      <c r="B348" s="37">
        <v>99734.619047619068</v>
      </c>
      <c r="C348" s="37">
        <v>57000</v>
      </c>
      <c r="D348" s="37">
        <f t="shared" si="22"/>
        <v>1.749730158730159</v>
      </c>
      <c r="F348" s="5">
        <v>42</v>
      </c>
      <c r="G348" s="5">
        <v>15</v>
      </c>
      <c r="H348" s="5">
        <f t="shared" si="20"/>
        <v>0.74973015873015914</v>
      </c>
      <c r="I348" s="5">
        <f t="shared" si="23"/>
        <v>1.1782134622780986</v>
      </c>
      <c r="Q348" s="5">
        <v>71.774193548387089</v>
      </c>
      <c r="R348" s="5">
        <v>49</v>
      </c>
      <c r="W348" s="37">
        <v>34.761904761904752</v>
      </c>
      <c r="X348" s="37">
        <v>83.8</v>
      </c>
      <c r="Y348" s="127">
        <v>0.58518013410614855</v>
      </c>
      <c r="AA348" s="5">
        <f t="shared" ca="1" si="21"/>
        <v>0.60070859476262506</v>
      </c>
      <c r="AB348" s="127">
        <v>0.16250000000000001</v>
      </c>
      <c r="AC348" s="5">
        <f>AVERAGE(AB$2:AB348)</f>
        <v>27626.804444517944</v>
      </c>
      <c r="AD348" s="5">
        <f>GEOMEAN(AB$2:AB348)</f>
        <v>0.67081333896042872</v>
      </c>
    </row>
    <row r="349" spans="1:30" x14ac:dyDescent="0.25">
      <c r="A349" s="120">
        <f>AVERAGE($H$346:$H$360)</f>
        <v>183.25921095852038</v>
      </c>
      <c r="B349" s="37">
        <v>21.928573809523805</v>
      </c>
      <c r="C349" s="37">
        <v>9</v>
      </c>
      <c r="D349" s="37">
        <f t="shared" si="22"/>
        <v>2.4365082010582007</v>
      </c>
      <c r="F349" s="5">
        <v>42</v>
      </c>
      <c r="G349" s="5">
        <v>15</v>
      </c>
      <c r="H349" s="5">
        <f t="shared" si="20"/>
        <v>1.4365082010582004</v>
      </c>
      <c r="I349" s="5">
        <f t="shared" si="23"/>
        <v>2.0260847928522727</v>
      </c>
      <c r="Q349" s="5">
        <v>69.166666666666671</v>
      </c>
      <c r="R349" s="5">
        <v>50</v>
      </c>
      <c r="W349" s="37">
        <v>33.599999999999994</v>
      </c>
      <c r="X349" s="37">
        <v>84</v>
      </c>
      <c r="Y349" s="127">
        <v>0.60000000000000009</v>
      </c>
      <c r="AA349" s="5">
        <f t="shared" ca="1" si="21"/>
        <v>0.51653830997335992</v>
      </c>
      <c r="AB349" s="127">
        <v>0.69162020905923349</v>
      </c>
      <c r="AC349" s="5">
        <f>AVERAGE(AB$2:AB349)</f>
        <v>27547.419062838893</v>
      </c>
      <c r="AD349" s="5">
        <f>GEOMEAN(AB$2:AB349)</f>
        <v>0.67087222287794157</v>
      </c>
    </row>
    <row r="350" spans="1:30" x14ac:dyDescent="0.25">
      <c r="B350" s="37">
        <v>25307.357142857152</v>
      </c>
      <c r="C350" s="37">
        <v>21224</v>
      </c>
      <c r="D350" s="37">
        <f t="shared" si="22"/>
        <v>1.1923933821549733</v>
      </c>
      <c r="F350" s="5">
        <v>42</v>
      </c>
      <c r="G350" s="5">
        <v>15</v>
      </c>
      <c r="H350" s="5">
        <f t="shared" si="20"/>
        <v>0.19239338215497326</v>
      </c>
      <c r="I350" s="5">
        <f t="shared" si="23"/>
        <v>0.35374397754931119</v>
      </c>
      <c r="Q350" s="5">
        <v>29.450000000000003</v>
      </c>
      <c r="R350" s="5">
        <v>51</v>
      </c>
      <c r="W350" s="37">
        <v>37.549999999999997</v>
      </c>
      <c r="X350" s="37">
        <v>84.4</v>
      </c>
      <c r="Y350" s="127">
        <v>0.5550947867298579</v>
      </c>
      <c r="AA350" s="5">
        <f t="shared" ca="1" si="21"/>
        <v>0.26391088794715323</v>
      </c>
      <c r="AB350" s="127">
        <v>1.913095238095238</v>
      </c>
      <c r="AC350" s="5">
        <f>AVERAGE(AB$2:AB350)</f>
        <v>27468.492111642328</v>
      </c>
      <c r="AD350" s="5">
        <f>GEOMEAN(AB$2:AB350)</f>
        <v>0.6728895949272945</v>
      </c>
    </row>
    <row r="351" spans="1:30" x14ac:dyDescent="0.25">
      <c r="B351" s="37">
        <v>984.0952380952383</v>
      </c>
      <c r="C351" s="37">
        <v>1165</v>
      </c>
      <c r="D351" s="37">
        <f t="shared" si="22"/>
        <v>0.84471694257102004</v>
      </c>
      <c r="F351" s="5">
        <v>42</v>
      </c>
      <c r="G351" s="5">
        <v>15</v>
      </c>
      <c r="H351" s="5">
        <f t="shared" si="20"/>
        <v>0.15528305742897999</v>
      </c>
      <c r="I351" s="5">
        <f t="shared" si="23"/>
        <v>0.33911156802609577</v>
      </c>
      <c r="Q351" s="5">
        <v>36.000000000000007</v>
      </c>
      <c r="R351" s="5">
        <v>51</v>
      </c>
      <c r="W351" s="37">
        <v>64.964285714285722</v>
      </c>
      <c r="X351" s="37">
        <v>86.5</v>
      </c>
      <c r="Y351" s="127">
        <v>0.24896779521056969</v>
      </c>
      <c r="AA351" s="5">
        <f t="shared" ca="1" si="21"/>
        <v>0.42913849920119429</v>
      </c>
      <c r="AB351" s="127">
        <v>0.32464383146408027</v>
      </c>
      <c r="AC351" s="5">
        <f>AVERAGE(AB$2:AB351)</f>
        <v>27390.011633162871</v>
      </c>
      <c r="AD351" s="5">
        <f>GEOMEAN(AB$2:AB351)</f>
        <v>0.67148980342618014</v>
      </c>
    </row>
    <row r="352" spans="1:30" x14ac:dyDescent="0.25">
      <c r="B352" s="37">
        <v>10807.976190476193</v>
      </c>
      <c r="C352" s="37">
        <v>4</v>
      </c>
      <c r="D352" s="37">
        <f t="shared" si="22"/>
        <v>2701.9940476190482</v>
      </c>
      <c r="F352" s="5">
        <v>42</v>
      </c>
      <c r="G352" s="5">
        <v>15</v>
      </c>
      <c r="H352" s="5">
        <f t="shared" si="20"/>
        <v>2700.9940476190482</v>
      </c>
      <c r="I352" s="5">
        <f t="shared" si="23"/>
        <v>2701.9936775220081</v>
      </c>
      <c r="Q352" s="5">
        <v>53.161290322580641</v>
      </c>
      <c r="R352" s="5">
        <v>51.5</v>
      </c>
      <c r="W352" s="37">
        <v>34.9</v>
      </c>
      <c r="X352" s="37">
        <v>87</v>
      </c>
      <c r="Y352" s="127">
        <v>0.59885057471264369</v>
      </c>
      <c r="AA352" s="5">
        <f t="shared" ca="1" si="21"/>
        <v>0.71773275706969064</v>
      </c>
      <c r="AB352" s="127">
        <v>0.42375000000000002</v>
      </c>
      <c r="AC352" s="5">
        <f>AVERAGE(AB$2:AB352)</f>
        <v>27311.978619250727</v>
      </c>
      <c r="AD352" s="5">
        <f>GEOMEAN(AB$2:AB352)</f>
        <v>0.67060968611379401</v>
      </c>
    </row>
    <row r="353" spans="1:30" x14ac:dyDescent="0.25">
      <c r="B353" s="37">
        <v>1.8751214285714282</v>
      </c>
      <c r="C353" s="37">
        <v>0.182</v>
      </c>
      <c r="D353" s="37">
        <f t="shared" si="22"/>
        <v>10.302864992150704</v>
      </c>
      <c r="F353" s="5">
        <v>42</v>
      </c>
      <c r="G353" s="5">
        <v>15</v>
      </c>
      <c r="H353" s="5">
        <f t="shared" si="20"/>
        <v>9.3028649921507043</v>
      </c>
      <c r="I353" s="5">
        <f t="shared" si="23"/>
        <v>10.205804611299179</v>
      </c>
      <c r="Q353" s="5">
        <v>247.30769230769235</v>
      </c>
      <c r="R353" s="5">
        <v>52.5</v>
      </c>
      <c r="W353" s="37">
        <v>63.785714285714285</v>
      </c>
      <c r="X353" s="37">
        <v>87.5</v>
      </c>
      <c r="Y353" s="127">
        <v>0.27102040816326534</v>
      </c>
      <c r="AA353" s="5">
        <f t="shared" ca="1" si="21"/>
        <v>0.79415274567339156</v>
      </c>
      <c r="AB353" s="127">
        <v>0.97110874200426445</v>
      </c>
      <c r="AC353" s="5">
        <f>AVERAGE(AB$2:AB353)</f>
        <v>27234.390529732234</v>
      </c>
      <c r="AD353" s="5">
        <f>GEOMEAN(AB$2:AB353)</f>
        <v>0.67131543796975757</v>
      </c>
    </row>
    <row r="354" spans="1:30" x14ac:dyDescent="0.25">
      <c r="B354" s="37">
        <v>2.0874047619047618</v>
      </c>
      <c r="C354" s="37">
        <v>0.61799999999999999</v>
      </c>
      <c r="D354" s="37">
        <f t="shared" si="22"/>
        <v>3.3776776082601323</v>
      </c>
      <c r="F354" s="5">
        <v>42</v>
      </c>
      <c r="G354" s="5">
        <v>15</v>
      </c>
      <c r="H354" s="5">
        <f t="shared" si="20"/>
        <v>2.3776776082601323</v>
      </c>
      <c r="I354" s="5">
        <f t="shared" si="23"/>
        <v>3.0816161968470084</v>
      </c>
      <c r="Q354" s="5">
        <v>29.25</v>
      </c>
      <c r="R354" s="5">
        <v>53.5</v>
      </c>
      <c r="W354" s="37">
        <v>89.3</v>
      </c>
      <c r="X354" s="37">
        <v>88.7</v>
      </c>
      <c r="Y354" s="127">
        <v>6.7643742953776131E-3</v>
      </c>
      <c r="AA354" s="5">
        <f t="shared" ca="1" si="21"/>
        <v>0.24262032428970848</v>
      </c>
      <c r="AB354" s="127">
        <v>0.30952380952380959</v>
      </c>
      <c r="AC354" s="5">
        <f>AVERAGE(AB$2:AB354)</f>
        <v>27157.240158610643</v>
      </c>
      <c r="AD354" s="5">
        <f>GEOMEAN(AB$2:AB354)</f>
        <v>0.66984471377010457</v>
      </c>
    </row>
    <row r="355" spans="1:30" x14ac:dyDescent="0.25">
      <c r="B355" s="37">
        <v>8.9047619047619028E-2</v>
      </c>
      <c r="C355" s="37">
        <v>5.0000000000000001E-3</v>
      </c>
      <c r="D355" s="37">
        <f t="shared" si="22"/>
        <v>17.809523809523807</v>
      </c>
      <c r="F355" s="5">
        <v>42</v>
      </c>
      <c r="G355" s="5">
        <v>15</v>
      </c>
      <c r="H355" s="5">
        <f t="shared" si="20"/>
        <v>16.809523809523803</v>
      </c>
      <c r="I355" s="5">
        <f t="shared" si="23"/>
        <v>17.753374076903484</v>
      </c>
      <c r="Q355" s="5">
        <v>26.55</v>
      </c>
      <c r="R355" s="5">
        <v>55</v>
      </c>
      <c r="W355" s="37">
        <v>1066.3636363636363</v>
      </c>
      <c r="X355" s="37">
        <v>90</v>
      </c>
      <c r="Y355" s="127">
        <v>10.848484848484848</v>
      </c>
      <c r="AA355" s="5">
        <f t="shared" ca="1" si="21"/>
        <v>0.63952230166170199</v>
      </c>
      <c r="AB355" s="127">
        <v>1.5498220640569396</v>
      </c>
      <c r="AC355" s="5">
        <f>AVERAGE(AB$2:AB355)</f>
        <v>27080.52916895938</v>
      </c>
      <c r="AD355" s="5">
        <f>GEOMEAN(AB$2:AB355)</f>
        <v>0.67143388091677381</v>
      </c>
    </row>
    <row r="356" spans="1:30" x14ac:dyDescent="0.25">
      <c r="B356" s="37">
        <v>1.138095238095238</v>
      </c>
      <c r="C356" s="37">
        <v>0.15</v>
      </c>
      <c r="D356" s="37">
        <f t="shared" si="22"/>
        <v>7.587301587301587</v>
      </c>
      <c r="F356" s="5">
        <v>42</v>
      </c>
      <c r="G356" s="5">
        <v>15</v>
      </c>
      <c r="H356" s="5">
        <f t="shared" si="20"/>
        <v>6.587301587301587</v>
      </c>
      <c r="I356" s="5">
        <f t="shared" si="23"/>
        <v>7.4555024241216703</v>
      </c>
      <c r="Q356" s="5">
        <v>300.84210526315792</v>
      </c>
      <c r="R356" s="5">
        <v>55</v>
      </c>
      <c r="W356" s="37">
        <v>71.523809523809518</v>
      </c>
      <c r="X356" s="37">
        <v>90</v>
      </c>
      <c r="Y356" s="127">
        <v>0.20529100529100536</v>
      </c>
      <c r="AA356" s="5">
        <f t="shared" ca="1" si="21"/>
        <v>0.63667829316497071</v>
      </c>
      <c r="AB356" s="127">
        <v>0.41666666666666669</v>
      </c>
      <c r="AC356" s="5">
        <f>AVERAGE(AB$2:AB356)</f>
        <v>27004.247161910665</v>
      </c>
      <c r="AD356" s="5">
        <f>GEOMEAN(AB$2:AB356)</f>
        <v>0.6705320629184911</v>
      </c>
    </row>
    <row r="357" spans="1:30" x14ac:dyDescent="0.25">
      <c r="B357" s="37">
        <v>0.38523809523809527</v>
      </c>
      <c r="C357" s="37">
        <v>0.1</v>
      </c>
      <c r="D357" s="37">
        <f t="shared" si="22"/>
        <v>3.8523809523809525</v>
      </c>
      <c r="F357" s="5">
        <v>42</v>
      </c>
      <c r="G357" s="5">
        <v>15</v>
      </c>
      <c r="H357" s="5">
        <f t="shared" si="20"/>
        <v>2.8523809523809529</v>
      </c>
      <c r="I357" s="5">
        <f t="shared" si="23"/>
        <v>3.5928012243216205</v>
      </c>
      <c r="Q357" s="5">
        <v>105.70588235294117</v>
      </c>
      <c r="R357" s="5">
        <v>55</v>
      </c>
      <c r="W357" s="37">
        <v>429.4</v>
      </c>
      <c r="X357" s="37">
        <v>93</v>
      </c>
      <c r="Y357" s="127">
        <v>3.6172043010752684</v>
      </c>
      <c r="AA357" s="5">
        <f t="shared" ca="1" si="21"/>
        <v>0.58264691134167224</v>
      </c>
      <c r="AB357" s="127">
        <v>2.8526139454454983E-2</v>
      </c>
      <c r="AC357" s="5">
        <f>AVERAGE(AB$2:AB357)</f>
        <v>26928.392615180976</v>
      </c>
      <c r="AD357" s="5">
        <f>GEOMEAN(AB$2:AB357)</f>
        <v>0.66461161956123427</v>
      </c>
    </row>
    <row r="358" spans="1:30" x14ac:dyDescent="0.25">
      <c r="B358" s="37">
        <v>5.6435714285714297E-2</v>
      </c>
      <c r="C358" s="37">
        <v>1.2E-2</v>
      </c>
      <c r="D358" s="37">
        <f t="shared" si="22"/>
        <v>4.7029761904761918</v>
      </c>
      <c r="F358" s="5">
        <v>42</v>
      </c>
      <c r="G358" s="5">
        <v>15</v>
      </c>
      <c r="H358" s="5">
        <f t="shared" si="20"/>
        <v>3.7029761904761918</v>
      </c>
      <c r="I358" s="5">
        <f t="shared" si="23"/>
        <v>4.4903448779841018</v>
      </c>
      <c r="Q358" s="5">
        <v>283.21428571428567</v>
      </c>
      <c r="R358" s="5">
        <v>55</v>
      </c>
      <c r="W358" s="37">
        <v>101.17647058823528</v>
      </c>
      <c r="X358" s="37">
        <v>93</v>
      </c>
      <c r="Y358" s="127">
        <v>8.7919038583175013E-2</v>
      </c>
      <c r="AA358" s="5">
        <f t="shared" ca="1" si="21"/>
        <v>0.75186895712326451</v>
      </c>
      <c r="AB358" s="127">
        <v>11.984848484848484</v>
      </c>
      <c r="AC358" s="5">
        <f>AVERAGE(AB$2:AB358)</f>
        <v>26852.996514994149</v>
      </c>
      <c r="AD358" s="5">
        <f>GEOMEAN(AB$2:AB358)</f>
        <v>0.67001776551467096</v>
      </c>
    </row>
    <row r="359" spans="1:30" x14ac:dyDescent="0.25">
      <c r="B359" s="37">
        <v>0.45566785714285707</v>
      </c>
      <c r="C359" s="37">
        <v>0.2727</v>
      </c>
      <c r="D359" s="37">
        <f t="shared" si="22"/>
        <v>1.6709492377809207</v>
      </c>
      <c r="F359" s="5">
        <v>42</v>
      </c>
      <c r="G359" s="5">
        <v>15</v>
      </c>
      <c r="H359" s="5">
        <f t="shared" si="20"/>
        <v>0.67094923778092064</v>
      </c>
      <c r="I359" s="5">
        <f t="shared" si="23"/>
        <v>1.0724870120055672</v>
      </c>
      <c r="Q359" s="5">
        <v>244.60000000000005</v>
      </c>
      <c r="R359" s="5">
        <v>55</v>
      </c>
      <c r="W359" s="37">
        <v>61.121428571428567</v>
      </c>
      <c r="X359" s="37">
        <v>94</v>
      </c>
      <c r="Y359" s="127">
        <v>0.34977203647416416</v>
      </c>
      <c r="AA359" s="5">
        <f t="shared" ca="1" si="21"/>
        <v>0.33310226499035833</v>
      </c>
      <c r="AB359" s="127">
        <v>0.10502645502645507</v>
      </c>
      <c r="AC359" s="5">
        <f>AVERAGE(AB$2:AB359)</f>
        <v>26777.988438210523</v>
      </c>
      <c r="AD359" s="5">
        <f>GEOMEAN(AB$2:AB359)</f>
        <v>0.666558556991525</v>
      </c>
    </row>
    <row r="360" spans="1:30" x14ac:dyDescent="0.25">
      <c r="B360" s="37">
        <v>5912.7380952380954</v>
      </c>
      <c r="C360" s="37">
        <v>1500</v>
      </c>
      <c r="D360" s="37">
        <f t="shared" si="22"/>
        <v>3.9418253968253971</v>
      </c>
      <c r="F360" s="5">
        <v>42</v>
      </c>
      <c r="G360" s="5">
        <v>15</v>
      </c>
      <c r="H360" s="5">
        <f t="shared" si="20"/>
        <v>2.9418253968253971</v>
      </c>
      <c r="I360" s="5">
        <f t="shared" si="23"/>
        <v>3.6881358242721927</v>
      </c>
      <c r="Q360" s="5">
        <v>94.272727272727266</v>
      </c>
      <c r="R360" s="5">
        <v>56.3</v>
      </c>
      <c r="W360" s="37">
        <v>60.357142857142854</v>
      </c>
      <c r="X360" s="37">
        <v>95</v>
      </c>
      <c r="Y360" s="127">
        <v>0.36466165413533835</v>
      </c>
      <c r="AA360" s="5">
        <f t="shared" ca="1" si="21"/>
        <v>0.21319111952056824</v>
      </c>
      <c r="AB360" s="127">
        <v>4244.1570815996947</v>
      </c>
      <c r="AC360" s="5">
        <f>AVERAGE(AB$2:AB360)</f>
        <v>26715.220105740857</v>
      </c>
      <c r="AD360" s="5">
        <f>GEOMEAN(AB$2:AB360)</f>
        <v>0.68302134793495461</v>
      </c>
    </row>
    <row r="361" spans="1:30" x14ac:dyDescent="0.25">
      <c r="A361" s="120" t="s">
        <v>426</v>
      </c>
      <c r="B361" s="37">
        <v>28.46153846153846</v>
      </c>
      <c r="C361" s="37">
        <v>75</v>
      </c>
      <c r="D361" s="37">
        <f t="shared" si="22"/>
        <v>0.37948717948717947</v>
      </c>
      <c r="F361" s="5">
        <v>13</v>
      </c>
      <c r="G361" s="5">
        <v>19</v>
      </c>
      <c r="H361" s="5">
        <f t="shared" si="20"/>
        <v>0.62051282051282053</v>
      </c>
      <c r="I361" s="5">
        <f t="shared" si="23"/>
        <v>2.2556479556479561</v>
      </c>
      <c r="Q361" s="5">
        <v>1371.15625</v>
      </c>
      <c r="R361" s="5">
        <v>57</v>
      </c>
      <c r="W361" s="37">
        <v>93.548387096774192</v>
      </c>
      <c r="X361" s="37">
        <v>97</v>
      </c>
      <c r="Y361" s="127">
        <v>3.5583638177585648E-2</v>
      </c>
      <c r="AA361" s="5">
        <f t="shared" ca="1" si="21"/>
        <v>0.85310000211487114</v>
      </c>
      <c r="AB361" s="127">
        <v>0.71232067510548513</v>
      </c>
      <c r="AC361" s="5">
        <f>AVERAGE(AB$2:AB361)</f>
        <v>26641.013139671228</v>
      </c>
      <c r="AD361" s="5">
        <f>GEOMEAN(AB$2:AB361)</f>
        <v>0.68310104235647051</v>
      </c>
    </row>
    <row r="362" spans="1:30" x14ac:dyDescent="0.25">
      <c r="A362" s="120">
        <v>19</v>
      </c>
      <c r="B362" s="37">
        <v>12.5</v>
      </c>
      <c r="C362" s="37">
        <v>0.4</v>
      </c>
      <c r="D362" s="37">
        <f t="shared" si="22"/>
        <v>31.25</v>
      </c>
      <c r="F362" s="5">
        <v>13</v>
      </c>
      <c r="G362" s="5">
        <v>19</v>
      </c>
      <c r="H362" s="5">
        <f t="shared" si="20"/>
        <v>30.249999999999996</v>
      </c>
      <c r="I362" s="5">
        <f t="shared" si="23"/>
        <v>31.217999999999996</v>
      </c>
      <c r="Q362" s="5">
        <v>47.85</v>
      </c>
      <c r="R362" s="5">
        <v>58.19</v>
      </c>
      <c r="W362" s="37">
        <v>76.900000000000006</v>
      </c>
      <c r="X362" s="37">
        <v>98</v>
      </c>
      <c r="Y362" s="127">
        <v>0.21530612244897954</v>
      </c>
      <c r="AA362" s="5">
        <f t="shared" ca="1" si="21"/>
        <v>0.92145888642262308</v>
      </c>
      <c r="AB362" s="127">
        <v>0.16204270506941135</v>
      </c>
      <c r="AC362" s="5">
        <f>AVERAGE(AB$2:AB362)</f>
        <v>26567.215768211488</v>
      </c>
      <c r="AD362" s="5">
        <f>GEOMEAN(AB$2:AB362)</f>
        <v>0.68038392846397666</v>
      </c>
    </row>
    <row r="363" spans="1:30" x14ac:dyDescent="0.25">
      <c r="A363" s="120" t="s">
        <v>489</v>
      </c>
      <c r="B363" s="37">
        <v>30.46153846153846</v>
      </c>
      <c r="C363" s="37">
        <v>21</v>
      </c>
      <c r="D363" s="37">
        <f t="shared" si="22"/>
        <v>1.4505494505494505</v>
      </c>
      <c r="F363" s="5">
        <v>13</v>
      </c>
      <c r="G363" s="5">
        <v>19</v>
      </c>
      <c r="H363" s="5">
        <f t="shared" si="20"/>
        <v>0.45054945054945045</v>
      </c>
      <c r="I363" s="5">
        <f t="shared" si="23"/>
        <v>0.76115551115551106</v>
      </c>
      <c r="Q363" s="5">
        <v>53.333333333333329</v>
      </c>
      <c r="R363" s="5">
        <v>58.19</v>
      </c>
      <c r="W363" s="37">
        <v>386.28571428571428</v>
      </c>
      <c r="X363" s="37">
        <v>98</v>
      </c>
      <c r="Y363" s="127">
        <v>2.9416909620991252</v>
      </c>
      <c r="AA363" s="5">
        <f t="shared" ca="1" si="21"/>
        <v>0.58646608080960261</v>
      </c>
      <c r="AB363" s="127">
        <v>8.8883380367630396E-2</v>
      </c>
      <c r="AC363" s="5">
        <f>AVERAGE(AB$2:AB363)</f>
        <v>26493.825914938472</v>
      </c>
      <c r="AD363" s="5">
        <f>GEOMEAN(AB$2:AB363)</f>
        <v>0.67656922820054211</v>
      </c>
    </row>
    <row r="364" spans="1:30" x14ac:dyDescent="0.25">
      <c r="A364" s="120">
        <f>AVERAGE($H$361:$H$379)</f>
        <v>3.308236537410338</v>
      </c>
      <c r="B364" s="37">
        <v>466.15384615384608</v>
      </c>
      <c r="C364" s="37">
        <v>24</v>
      </c>
      <c r="D364" s="37">
        <f t="shared" si="22"/>
        <v>19.42307692307692</v>
      </c>
      <c r="F364" s="5">
        <v>13</v>
      </c>
      <c r="G364" s="5">
        <v>19</v>
      </c>
      <c r="H364" s="5">
        <f t="shared" si="20"/>
        <v>18.42307692307692</v>
      </c>
      <c r="I364" s="5">
        <f t="shared" si="23"/>
        <v>19.37159177456207</v>
      </c>
      <c r="Q364" s="5">
        <v>93.454545454545453</v>
      </c>
      <c r="R364" s="5">
        <v>58.3</v>
      </c>
      <c r="W364" s="37">
        <v>294.16666666666669</v>
      </c>
      <c r="X364" s="37">
        <v>100</v>
      </c>
      <c r="Y364" s="127">
        <v>1.9416666666666669</v>
      </c>
      <c r="AA364" s="5">
        <f t="shared" ca="1" si="21"/>
        <v>0.12051283324272832</v>
      </c>
      <c r="AB364" s="127">
        <v>221.01105442176873</v>
      </c>
      <c r="AC364" s="5">
        <f>AVERAGE(AB$2:AB364)</f>
        <v>26421.449014496273</v>
      </c>
      <c r="AD364" s="5">
        <f>GEOMEAN(AB$2:AB364)</f>
        <v>0.68744529104472785</v>
      </c>
    </row>
    <row r="365" spans="1:30" x14ac:dyDescent="0.25">
      <c r="B365" s="37">
        <v>14.923076923076925</v>
      </c>
      <c r="C365" s="37">
        <v>8</v>
      </c>
      <c r="D365" s="37">
        <f t="shared" si="22"/>
        <v>1.8653846153846156</v>
      </c>
      <c r="F365" s="5">
        <v>13</v>
      </c>
      <c r="G365" s="5">
        <v>19</v>
      </c>
      <c r="H365" s="5">
        <f t="shared" si="20"/>
        <v>0.86538461538461564</v>
      </c>
      <c r="I365" s="5">
        <f t="shared" si="23"/>
        <v>1.3293021411578116</v>
      </c>
      <c r="Q365" s="5">
        <v>89</v>
      </c>
      <c r="R365" s="5">
        <v>59</v>
      </c>
      <c r="W365" s="37">
        <v>100.30555555555554</v>
      </c>
      <c r="X365" s="37">
        <v>100</v>
      </c>
      <c r="Y365" s="127">
        <v>3.0555555555554291E-3</v>
      </c>
      <c r="AA365" s="5">
        <f t="shared" ca="1" si="21"/>
        <v>0.87137638769663306</v>
      </c>
      <c r="AB365" s="127">
        <v>7.314772727272727</v>
      </c>
      <c r="AC365" s="5">
        <f>AVERAGE(AB$2:AB365)</f>
        <v>26348.882711634269</v>
      </c>
      <c r="AD365" s="5">
        <f>GEOMEAN(AB$2:AB365)</f>
        <v>0.69192570912713136</v>
      </c>
    </row>
    <row r="366" spans="1:30" x14ac:dyDescent="0.25">
      <c r="B366" s="37">
        <v>90.615384615384599</v>
      </c>
      <c r="C366" s="37">
        <v>32.6</v>
      </c>
      <c r="D366" s="37">
        <f t="shared" si="22"/>
        <v>2.7796130250117974</v>
      </c>
      <c r="F366" s="5">
        <v>13</v>
      </c>
      <c r="G366" s="5">
        <v>19</v>
      </c>
      <c r="H366" s="5">
        <f t="shared" si="20"/>
        <v>1.7796130250117974</v>
      </c>
      <c r="I366" s="5">
        <f t="shared" si="23"/>
        <v>2.419850716013495</v>
      </c>
      <c r="Q366" s="5">
        <v>56</v>
      </c>
      <c r="R366" s="5">
        <v>60</v>
      </c>
      <c r="W366" s="37">
        <v>1532.6057142857144</v>
      </c>
      <c r="X366" s="37">
        <v>100</v>
      </c>
      <c r="Y366" s="127">
        <v>14.326057142857143</v>
      </c>
      <c r="AA366" s="5">
        <f t="shared" ca="1" si="21"/>
        <v>0.94554655776747643</v>
      </c>
      <c r="AB366" s="127">
        <v>2.6282853566959009E-2</v>
      </c>
      <c r="AC366" s="5">
        <f>AVERAGE(AB$2:AB366)</f>
        <v>26276.694063884188</v>
      </c>
      <c r="AD366" s="5">
        <f>GEOMEAN(AB$2:AB366)</f>
        <v>0.6857534424295586</v>
      </c>
    </row>
    <row r="367" spans="1:30" x14ac:dyDescent="0.25">
      <c r="B367" s="37">
        <v>806.92307692307691</v>
      </c>
      <c r="C367" s="37">
        <v>900</v>
      </c>
      <c r="D367" s="37">
        <f t="shared" si="22"/>
        <v>0.89658119658119662</v>
      </c>
      <c r="F367" s="5">
        <v>13</v>
      </c>
      <c r="G367" s="5">
        <v>19</v>
      </c>
      <c r="H367" s="5">
        <f t="shared" si="20"/>
        <v>0.10341880341880344</v>
      </c>
      <c r="I367" s="5">
        <f t="shared" si="23"/>
        <v>0.21876675384778344</v>
      </c>
      <c r="Q367" s="5">
        <v>38.285714285714285</v>
      </c>
      <c r="R367" s="5">
        <v>60</v>
      </c>
      <c r="W367" s="37">
        <v>1124.53125</v>
      </c>
      <c r="X367" s="37">
        <v>100</v>
      </c>
      <c r="Y367" s="127">
        <v>10.245312500000001</v>
      </c>
      <c r="AA367" s="5">
        <f t="shared" ca="1" si="21"/>
        <v>0.21520463715990346</v>
      </c>
      <c r="AB367" s="127">
        <v>51.085561497326204</v>
      </c>
      <c r="AC367" s="5">
        <f>AVERAGE(AB$2:AB367)</f>
        <v>26205.03939584488</v>
      </c>
      <c r="AD367" s="5">
        <f>GEOMEAN(AB$2:AB367)</f>
        <v>0.6938779810614133</v>
      </c>
    </row>
    <row r="368" spans="1:30" x14ac:dyDescent="0.25">
      <c r="B368" s="37">
        <v>14.153846153846155</v>
      </c>
      <c r="C368" s="37">
        <v>14</v>
      </c>
      <c r="D368" s="37">
        <f t="shared" si="22"/>
        <v>1.0109890109890112</v>
      </c>
      <c r="F368" s="5">
        <v>13</v>
      </c>
      <c r="G368" s="5">
        <v>19</v>
      </c>
      <c r="H368" s="5">
        <f t="shared" si="20"/>
        <v>1.0989010989011077E-2</v>
      </c>
      <c r="I368" s="5">
        <f t="shared" si="23"/>
        <v>2.1858576206402469E-2</v>
      </c>
      <c r="Q368" s="5">
        <v>363.31578947368422</v>
      </c>
      <c r="R368" s="5">
        <v>60</v>
      </c>
      <c r="W368" s="37">
        <v>8680.0000000000018</v>
      </c>
      <c r="X368" s="37">
        <v>100</v>
      </c>
      <c r="Y368" s="127">
        <v>85.800000000000011</v>
      </c>
      <c r="AA368" s="5">
        <f t="shared" ca="1" si="21"/>
        <v>0.19385459549022521</v>
      </c>
      <c r="AB368" s="127">
        <v>1.4931972789115644</v>
      </c>
      <c r="AC368" s="5">
        <f>AVERAGE(AB$2:AB368)</f>
        <v>26133.64008740192</v>
      </c>
      <c r="AD368" s="5">
        <f>GEOMEAN(AB$2:AB368)</f>
        <v>0.69532846877851473</v>
      </c>
    </row>
    <row r="369" spans="1:30" x14ac:dyDescent="0.25">
      <c r="B369" s="37">
        <v>10.753846153846156</v>
      </c>
      <c r="C369" s="37">
        <v>33</v>
      </c>
      <c r="D369" s="37">
        <f t="shared" si="22"/>
        <v>0.32587412587412595</v>
      </c>
      <c r="F369" s="5">
        <v>13</v>
      </c>
      <c r="G369" s="5">
        <v>19</v>
      </c>
      <c r="H369" s="5">
        <f t="shared" si="20"/>
        <v>0.6741258741258741</v>
      </c>
      <c r="I369" s="5">
        <f t="shared" si="23"/>
        <v>2.7427954020228693</v>
      </c>
      <c r="Q369" s="5">
        <v>43.852941176470587</v>
      </c>
      <c r="R369" s="5">
        <v>60</v>
      </c>
      <c r="W369" s="37">
        <v>98.5</v>
      </c>
      <c r="X369" s="37">
        <v>100.83</v>
      </c>
      <c r="Y369" s="127">
        <v>2.3108201924030531E-2</v>
      </c>
      <c r="AA369" s="5">
        <f t="shared" ca="1" si="21"/>
        <v>0.95538336437255811</v>
      </c>
      <c r="AB369" s="127">
        <v>0.51594202898550723</v>
      </c>
      <c r="AC369" s="5">
        <f>AVERAGE(AB$2:AB369)</f>
        <v>26062.626163093842</v>
      </c>
      <c r="AD369" s="5">
        <f>GEOMEAN(AB$2:AB369)</f>
        <v>0.69476489561145993</v>
      </c>
    </row>
    <row r="370" spans="1:30" x14ac:dyDescent="0.25">
      <c r="B370" s="37">
        <v>68.07692307692308</v>
      </c>
      <c r="C370" s="37">
        <v>66</v>
      </c>
      <c r="D370" s="37">
        <f t="shared" si="22"/>
        <v>1.0314685314685315</v>
      </c>
      <c r="F370" s="5">
        <v>13</v>
      </c>
      <c r="G370" s="5">
        <v>19</v>
      </c>
      <c r="H370" s="5">
        <f t="shared" si="20"/>
        <v>3.146853146853152E-2</v>
      </c>
      <c r="I370" s="5">
        <f t="shared" si="23"/>
        <v>6.1977006044802753E-2</v>
      </c>
      <c r="Q370" s="5">
        <v>174.78571428571428</v>
      </c>
      <c r="R370" s="5">
        <v>60</v>
      </c>
      <c r="W370" s="37">
        <v>66.600000000000009</v>
      </c>
      <c r="X370" s="37">
        <v>103</v>
      </c>
      <c r="Y370" s="127">
        <v>0.35339805825242709</v>
      </c>
      <c r="AA370" s="5">
        <f t="shared" ca="1" si="21"/>
        <v>0.99419244020077424</v>
      </c>
      <c r="AB370" s="127">
        <v>8.1156716417910446E-2</v>
      </c>
      <c r="AC370" s="5">
        <f>AVERAGE(AB$2:AB370)</f>
        <v>25991.995959824526</v>
      </c>
      <c r="AD370" s="5">
        <f>GEOMEAN(AB$2:AB370)</f>
        <v>0.69073383512636</v>
      </c>
    </row>
    <row r="371" spans="1:30" x14ac:dyDescent="0.25">
      <c r="B371" s="37">
        <v>978.53846153846166</v>
      </c>
      <c r="C371" s="37">
        <v>200</v>
      </c>
      <c r="D371" s="37">
        <f t="shared" si="22"/>
        <v>4.8926923076923083</v>
      </c>
      <c r="F371" s="5">
        <v>13</v>
      </c>
      <c r="G371" s="5">
        <v>19</v>
      </c>
      <c r="H371" s="5">
        <f t="shared" si="20"/>
        <v>3.8926923076923083</v>
      </c>
      <c r="I371" s="5">
        <f t="shared" si="23"/>
        <v>4.6883058600859879</v>
      </c>
      <c r="Q371" s="5">
        <v>261.97000000000008</v>
      </c>
      <c r="R371" s="5">
        <v>60</v>
      </c>
      <c r="W371" s="37">
        <v>208.55</v>
      </c>
      <c r="X371" s="37">
        <v>111.3</v>
      </c>
      <c r="Y371" s="127">
        <v>0.87376460017969471</v>
      </c>
      <c r="AA371" s="5">
        <f t="shared" ca="1" si="21"/>
        <v>0.15214703329013957</v>
      </c>
      <c r="AB371" s="127">
        <v>0.25334252767881099</v>
      </c>
      <c r="AC371" s="5">
        <f>AVERAGE(AB$2:AB371)</f>
        <v>25921.748006804806</v>
      </c>
      <c r="AD371" s="5">
        <f>GEOMEAN(AB$2:AB371)</f>
        <v>0.68886389944138371</v>
      </c>
    </row>
    <row r="372" spans="1:30" x14ac:dyDescent="0.25">
      <c r="B372" s="37">
        <v>17</v>
      </c>
      <c r="C372" s="37">
        <v>12</v>
      </c>
      <c r="D372" s="37">
        <f t="shared" si="22"/>
        <v>1.4166666666666667</v>
      </c>
      <c r="F372" s="5">
        <v>13</v>
      </c>
      <c r="G372" s="5">
        <v>19</v>
      </c>
      <c r="H372" s="5">
        <f t="shared" si="20"/>
        <v>0.41666666666666669</v>
      </c>
      <c r="I372" s="5">
        <f t="shared" si="23"/>
        <v>0.71078431372549022</v>
      </c>
      <c r="Q372" s="5">
        <v>21.249999999999996</v>
      </c>
      <c r="R372" s="5">
        <v>61</v>
      </c>
      <c r="W372" s="37">
        <v>3141.818181818182</v>
      </c>
      <c r="X372" s="37">
        <v>115</v>
      </c>
      <c r="Y372" s="127">
        <v>26.320158102766801</v>
      </c>
      <c r="AA372" s="5">
        <f t="shared" ca="1" si="21"/>
        <v>0.49520827262156897</v>
      </c>
      <c r="AB372" s="127">
        <v>6.579675705898798</v>
      </c>
      <c r="AC372" s="5">
        <f>AVERAGE(AB$2:AB372)</f>
        <v>25851.895801060604</v>
      </c>
      <c r="AD372" s="5">
        <f>GEOMEAN(AB$2:AB372)</f>
        <v>0.69306685010056024</v>
      </c>
    </row>
    <row r="373" spans="1:30" x14ac:dyDescent="0.25">
      <c r="B373" s="37">
        <v>27.461538461538467</v>
      </c>
      <c r="C373" s="37">
        <v>21</v>
      </c>
      <c r="D373" s="37">
        <f t="shared" si="22"/>
        <v>1.3076923076923079</v>
      </c>
      <c r="F373" s="5">
        <v>13</v>
      </c>
      <c r="G373" s="5">
        <v>19</v>
      </c>
      <c r="H373" s="5">
        <f t="shared" si="20"/>
        <v>0.30769230769230793</v>
      </c>
      <c r="I373" s="5">
        <f t="shared" si="23"/>
        <v>0.54298642533936692</v>
      </c>
      <c r="Q373" s="5">
        <v>51.428571428571431</v>
      </c>
      <c r="R373" s="5">
        <v>62</v>
      </c>
      <c r="W373" s="37">
        <v>35.63636363636364</v>
      </c>
      <c r="X373" s="37">
        <v>115</v>
      </c>
      <c r="Y373" s="127">
        <v>0.69011857707509883</v>
      </c>
      <c r="AA373" s="5">
        <f t="shared" ca="1" si="21"/>
        <v>0.20242629608159168</v>
      </c>
      <c r="AB373" s="127">
        <v>1.8104575163398686</v>
      </c>
      <c r="AC373" s="5">
        <f>AVERAGE(AB$2:AB373)</f>
        <v>25782.406324330648</v>
      </c>
      <c r="AD373" s="5">
        <f>GEOMEAN(AB$2:AB373)</f>
        <v>0.69485810879725285</v>
      </c>
    </row>
    <row r="374" spans="1:30" x14ac:dyDescent="0.25">
      <c r="B374" s="37">
        <v>34.230769230769226</v>
      </c>
      <c r="C374" s="37">
        <v>27</v>
      </c>
      <c r="D374" s="37">
        <f t="shared" si="22"/>
        <v>1.2678062678062676</v>
      </c>
      <c r="F374" s="5">
        <v>13</v>
      </c>
      <c r="G374" s="5">
        <v>19</v>
      </c>
      <c r="H374" s="5">
        <f t="shared" si="20"/>
        <v>0.26780626780626765</v>
      </c>
      <c r="I374" s="5">
        <f t="shared" si="23"/>
        <v>0.47904222286244735</v>
      </c>
      <c r="Q374" s="5">
        <v>32.733333333333334</v>
      </c>
      <c r="R374" s="5">
        <v>63</v>
      </c>
      <c r="W374" s="37">
        <v>174.1</v>
      </c>
      <c r="X374" s="37">
        <v>119</v>
      </c>
      <c r="Y374" s="127">
        <v>0.46302521008403358</v>
      </c>
      <c r="AA374" s="5">
        <f t="shared" ca="1" si="21"/>
        <v>0.68036052834464344</v>
      </c>
      <c r="AB374" s="127">
        <v>0.53862433862433889</v>
      </c>
      <c r="AC374" s="5">
        <f>AVERAGE(AB$2:AB374)</f>
        <v>25713.286035590721</v>
      </c>
      <c r="AD374" s="5">
        <f>GEOMEAN(AB$2:AB374)</f>
        <v>0.69438381250488612</v>
      </c>
    </row>
    <row r="375" spans="1:30" x14ac:dyDescent="0.25">
      <c r="B375" s="37">
        <v>34.9</v>
      </c>
      <c r="C375" s="37">
        <v>87</v>
      </c>
      <c r="D375" s="37">
        <f t="shared" si="22"/>
        <v>0.40114942528735631</v>
      </c>
      <c r="F375" s="5">
        <v>13</v>
      </c>
      <c r="G375" s="5">
        <v>19</v>
      </c>
      <c r="H375" s="5">
        <f t="shared" si="20"/>
        <v>0.59885057471264369</v>
      </c>
      <c r="I375" s="5">
        <f t="shared" si="23"/>
        <v>2.0916872509304087</v>
      </c>
      <c r="Q375" s="5">
        <v>101.17647058823528</v>
      </c>
      <c r="R375" s="5">
        <v>64</v>
      </c>
      <c r="W375" s="37">
        <v>112.85</v>
      </c>
      <c r="X375" s="37">
        <v>122</v>
      </c>
      <c r="Y375" s="127">
        <v>7.5000000000000053E-2</v>
      </c>
      <c r="AA375" s="5">
        <f t="shared" ca="1" si="21"/>
        <v>0.42772494866223298</v>
      </c>
      <c r="AB375" s="127">
        <v>1.1111111111111072E-2</v>
      </c>
      <c r="AC375" s="5">
        <f>AVERAGE(AB$2:AB375)</f>
        <v>25644.533963600134</v>
      </c>
      <c r="AD375" s="5">
        <f>GEOMEAN(AB$2:AB375)</f>
        <v>0.68674873981628559</v>
      </c>
    </row>
    <row r="376" spans="1:30" x14ac:dyDescent="0.25">
      <c r="B376" s="37">
        <v>274.61538461538458</v>
      </c>
      <c r="C376" s="37">
        <v>324</v>
      </c>
      <c r="D376" s="37">
        <f t="shared" si="22"/>
        <v>0.84757834757834749</v>
      </c>
      <c r="F376" s="5">
        <v>13</v>
      </c>
      <c r="G376" s="5">
        <v>19</v>
      </c>
      <c r="H376" s="5">
        <f t="shared" si="20"/>
        <v>0.15242165242165251</v>
      </c>
      <c r="I376" s="5">
        <f t="shared" si="23"/>
        <v>0.33225358519476189</v>
      </c>
      <c r="Q376" s="5">
        <v>53</v>
      </c>
      <c r="R376" s="5">
        <v>65.23</v>
      </c>
      <c r="W376" s="37">
        <v>444.64285714285717</v>
      </c>
      <c r="X376" s="37">
        <v>122.85</v>
      </c>
      <c r="Y376" s="127">
        <v>2.6193964765393343</v>
      </c>
      <c r="AA376" s="5">
        <f t="shared" ca="1" si="21"/>
        <v>0.82093622213629935</v>
      </c>
      <c r="AB376" s="127">
        <v>0.14606181455633083</v>
      </c>
      <c r="AC376" s="5">
        <f>AVERAGE(AB$2:AB376)</f>
        <v>25576.148929195373</v>
      </c>
      <c r="AD376" s="5">
        <f>GEOMEAN(AB$2:AB376)</f>
        <v>0.68391979624071142</v>
      </c>
    </row>
    <row r="377" spans="1:30" x14ac:dyDescent="0.25">
      <c r="B377" s="37">
        <v>247.30769230769235</v>
      </c>
      <c r="C377" s="37">
        <v>52.5</v>
      </c>
      <c r="D377" s="37">
        <f t="shared" si="22"/>
        <v>4.7106227106227117</v>
      </c>
      <c r="F377" s="5">
        <v>13</v>
      </c>
      <c r="G377" s="5">
        <v>19</v>
      </c>
      <c r="H377" s="5">
        <f t="shared" si="20"/>
        <v>3.7106227106227112</v>
      </c>
      <c r="I377" s="5">
        <f t="shared" si="23"/>
        <v>4.4983365519912963</v>
      </c>
      <c r="Q377" s="5">
        <v>86.75</v>
      </c>
      <c r="R377" s="5">
        <v>65.400000000000006</v>
      </c>
      <c r="W377" s="37">
        <v>472</v>
      </c>
      <c r="X377" s="37">
        <v>124.7</v>
      </c>
      <c r="Y377" s="127">
        <v>2.7850842020850042</v>
      </c>
      <c r="AA377" s="5">
        <f t="shared" ca="1" si="21"/>
        <v>0.22217364285410846</v>
      </c>
      <c r="AB377" s="127">
        <v>0.42936117936117946</v>
      </c>
      <c r="AC377" s="5">
        <f>AVERAGE(AB$2:AB377)</f>
        <v>25508.128398429373</v>
      </c>
      <c r="AD377" s="5">
        <f>GEOMEAN(AB$2:AB377)</f>
        <v>0.68307352899311247</v>
      </c>
    </row>
    <row r="378" spans="1:30" x14ac:dyDescent="0.25">
      <c r="B378" s="37">
        <v>5.4692307692307693</v>
      </c>
      <c r="C378" s="37">
        <v>6.1470000000000002</v>
      </c>
      <c r="D378" s="37">
        <f t="shared" si="22"/>
        <v>0.88973983556706837</v>
      </c>
      <c r="F378" s="5">
        <v>13</v>
      </c>
      <c r="G378" s="5">
        <v>19</v>
      </c>
      <c r="H378" s="5">
        <f t="shared" si="20"/>
        <v>0.11026016443293166</v>
      </c>
      <c r="I378" s="5">
        <f t="shared" si="23"/>
        <v>0.23418421506584308</v>
      </c>
      <c r="Q378" s="5">
        <v>68.07692307692308</v>
      </c>
      <c r="R378" s="5">
        <v>66</v>
      </c>
      <c r="W378" s="37">
        <v>532.8125</v>
      </c>
      <c r="X378" s="37">
        <v>127</v>
      </c>
      <c r="Y378" s="127">
        <v>3.1953740157480315</v>
      </c>
      <c r="AA378" s="5">
        <f t="shared" ca="1" si="21"/>
        <v>1.0839269015001651E-2</v>
      </c>
      <c r="AB378" s="127">
        <v>3.1953740157480315</v>
      </c>
      <c r="AC378" s="5">
        <f>AVERAGE(AB$2:AB378)</f>
        <v>25440.476056189549</v>
      </c>
      <c r="AD378" s="5">
        <f>GEOMEAN(AB$2:AB378)</f>
        <v>0.68587470711239307</v>
      </c>
    </row>
    <row r="379" spans="1:30" x14ac:dyDescent="0.25">
      <c r="B379" s="37">
        <v>8.1538461538461551</v>
      </c>
      <c r="C379" s="37">
        <v>6.85</v>
      </c>
      <c r="D379" s="37">
        <f t="shared" si="22"/>
        <v>1.1903425042111175</v>
      </c>
      <c r="F379" s="5">
        <v>13</v>
      </c>
      <c r="G379" s="5">
        <v>19</v>
      </c>
      <c r="H379" s="5">
        <f t="shared" si="20"/>
        <v>0.19034250421111759</v>
      </c>
      <c r="I379" s="5">
        <f t="shared" si="23"/>
        <v>0.35024816458847624</v>
      </c>
      <c r="Q379" s="5">
        <v>1.9357142857142855</v>
      </c>
      <c r="R379" s="5">
        <v>67</v>
      </c>
      <c r="W379" s="37">
        <v>397.07692307692309</v>
      </c>
      <c r="X379" s="37">
        <v>130</v>
      </c>
      <c r="Y379" s="127">
        <v>2.0544378698224852</v>
      </c>
      <c r="AA379" s="5">
        <f t="shared" ca="1" si="21"/>
        <v>0.38150729690151475</v>
      </c>
      <c r="AB379" s="127">
        <v>0.76677872736846364</v>
      </c>
      <c r="AC379" s="5">
        <f>AVERAGE(AB$2:AB379)</f>
        <v>25373.175237995209</v>
      </c>
      <c r="AD379" s="5">
        <f>GEOMEAN(AB$2:AB379)</f>
        <v>0.68607705783805817</v>
      </c>
    </row>
    <row r="380" spans="1:30" x14ac:dyDescent="0.25">
      <c r="A380" s="120" t="s">
        <v>434</v>
      </c>
      <c r="B380" s="37">
        <v>408.81818181818181</v>
      </c>
      <c r="C380" s="37">
        <v>373.7</v>
      </c>
      <c r="D380" s="37">
        <f t="shared" si="22"/>
        <v>1.093974262291094</v>
      </c>
      <c r="F380" s="5">
        <v>11</v>
      </c>
      <c r="G380" s="5">
        <v>36</v>
      </c>
      <c r="H380" s="5">
        <f t="shared" si="20"/>
        <v>9.3974262291093999E-2</v>
      </c>
      <c r="I380" s="5">
        <f t="shared" si="23"/>
        <v>0.17987597454370685</v>
      </c>
      <c r="Q380" s="5">
        <v>28.54545454545455</v>
      </c>
      <c r="R380" s="5">
        <v>67</v>
      </c>
      <c r="W380" s="37">
        <v>98.1</v>
      </c>
      <c r="X380" s="37">
        <v>134</v>
      </c>
      <c r="Y380" s="127">
        <v>0.26791044776119405</v>
      </c>
      <c r="AA380" s="5">
        <f t="shared" ca="1" si="21"/>
        <v>0.41451788845951487</v>
      </c>
      <c r="AB380" s="127">
        <v>9.0909090909090828E-2</v>
      </c>
      <c r="AC380" s="5">
        <f>AVERAGE(AB$2:AB380)</f>
        <v>25306.227785940053</v>
      </c>
      <c r="AD380" s="5">
        <f>GEOMEAN(AB$2:AB380)</f>
        <v>0.68242808663530408</v>
      </c>
    </row>
    <row r="381" spans="1:30" x14ac:dyDescent="0.25">
      <c r="A381" s="120">
        <v>36</v>
      </c>
      <c r="B381" s="37">
        <v>756.09090909090901</v>
      </c>
      <c r="C381" s="37">
        <v>618.1</v>
      </c>
      <c r="D381" s="37">
        <f t="shared" si="22"/>
        <v>1.2232501360474179</v>
      </c>
      <c r="F381" s="5">
        <v>11</v>
      </c>
      <c r="G381" s="5">
        <v>36</v>
      </c>
      <c r="H381" s="5">
        <f t="shared" si="20"/>
        <v>0.22325013604741786</v>
      </c>
      <c r="I381" s="5">
        <f t="shared" si="23"/>
        <v>0.40575584724135783</v>
      </c>
      <c r="Q381" s="5">
        <v>62.5</v>
      </c>
      <c r="R381" s="5">
        <v>68</v>
      </c>
      <c r="W381" s="37">
        <v>159.75</v>
      </c>
      <c r="X381" s="37">
        <v>138</v>
      </c>
      <c r="Y381" s="127">
        <v>0.15760869565217392</v>
      </c>
      <c r="AA381" s="5">
        <f t="shared" ca="1" si="21"/>
        <v>0.57605613365058406</v>
      </c>
      <c r="AB381" s="127">
        <v>2.8707298136646138E-2</v>
      </c>
      <c r="AC381" s="5">
        <f>AVERAGE(AB$2:AB381)</f>
        <v>25239.632525206784</v>
      </c>
      <c r="AD381" s="5">
        <f>GEOMEAN(AB$2:AB381)</f>
        <v>0.67676154028229529</v>
      </c>
    </row>
    <row r="382" spans="1:30" x14ac:dyDescent="0.25">
      <c r="A382" s="120" t="s">
        <v>489</v>
      </c>
      <c r="B382" s="37">
        <v>8.8727272727272737E-7</v>
      </c>
      <c r="C382" s="37">
        <v>5.9999999999999997E-7</v>
      </c>
      <c r="D382" s="37">
        <f t="shared" si="22"/>
        <v>1.478787878787879</v>
      </c>
      <c r="F382" s="5">
        <v>11</v>
      </c>
      <c r="G382" s="5">
        <v>36</v>
      </c>
      <c r="H382" s="5">
        <f t="shared" si="20"/>
        <v>0.47878787878787904</v>
      </c>
      <c r="I382" s="5">
        <f t="shared" si="23"/>
        <v>0.80255837059115787</v>
      </c>
      <c r="Q382" s="5">
        <v>60.099999999999994</v>
      </c>
      <c r="R382" s="5">
        <v>68</v>
      </c>
      <c r="W382" s="37">
        <v>2201.7150000000006</v>
      </c>
      <c r="X382" s="37">
        <v>145</v>
      </c>
      <c r="Y382" s="127">
        <v>14.184241379310349</v>
      </c>
      <c r="AA382" s="5">
        <f t="shared" ca="1" si="21"/>
        <v>0.58517314065268622</v>
      </c>
      <c r="AB382" s="127">
        <v>8.7299583333333324</v>
      </c>
      <c r="AC382" s="5">
        <f>AVERAGE(AB$2:AB382)</f>
        <v>25173.409683823913</v>
      </c>
      <c r="AD382" s="5">
        <f>GEOMEAN(AB$2:AB382)</f>
        <v>0.68131910797241246</v>
      </c>
    </row>
    <row r="383" spans="1:30" x14ac:dyDescent="0.25">
      <c r="A383" s="120">
        <f>AVERAGE($H$380:$H$415)</f>
        <v>0.44812442367626443</v>
      </c>
      <c r="B383" s="37">
        <v>2.9572727272727272E-7</v>
      </c>
      <c r="C383" s="37">
        <v>2.67E-7</v>
      </c>
      <c r="D383" s="37">
        <f t="shared" si="22"/>
        <v>1.107592781750085</v>
      </c>
      <c r="F383" s="5">
        <v>11</v>
      </c>
      <c r="G383" s="5">
        <v>36</v>
      </c>
      <c r="H383" s="5">
        <f t="shared" si="20"/>
        <v>0.10759278175008513</v>
      </c>
      <c r="I383" s="5">
        <f t="shared" si="23"/>
        <v>0.20473388227267966</v>
      </c>
      <c r="Q383" s="5">
        <v>57.419354838709666</v>
      </c>
      <c r="R383" s="5">
        <v>68</v>
      </c>
      <c r="W383" s="37">
        <v>264.54545454545456</v>
      </c>
      <c r="X383" s="37">
        <v>150.4</v>
      </c>
      <c r="Y383" s="127">
        <v>0.75894584139264998</v>
      </c>
      <c r="AA383" s="5">
        <f t="shared" ca="1" si="21"/>
        <v>0.93268393201562505</v>
      </c>
      <c r="AB383" s="127">
        <v>5.4884615384615403</v>
      </c>
      <c r="AC383" s="5">
        <f>AVERAGE(AB$2:AB383)</f>
        <v>25107.525073294371</v>
      </c>
      <c r="AD383" s="5">
        <f>GEOMEAN(AB$2:AB383)</f>
        <v>0.6850504545280558</v>
      </c>
    </row>
    <row r="384" spans="1:30" x14ac:dyDescent="0.25">
      <c r="B384" s="37">
        <v>90.63636363636364</v>
      </c>
      <c r="C384" s="37">
        <v>83.41</v>
      </c>
      <c r="D384" s="37">
        <f t="shared" si="22"/>
        <v>1.0866366579110855</v>
      </c>
      <c r="F384" s="5">
        <v>11</v>
      </c>
      <c r="G384" s="5">
        <v>36</v>
      </c>
      <c r="H384" s="5">
        <f t="shared" si="20"/>
        <v>8.6636657911085532E-2</v>
      </c>
      <c r="I384" s="5">
        <f t="shared" si="23"/>
        <v>0.16636584547377367</v>
      </c>
      <c r="Q384" s="5">
        <v>265.5</v>
      </c>
      <c r="R384" s="5">
        <v>70</v>
      </c>
      <c r="W384" s="37">
        <v>243</v>
      </c>
      <c r="X384" s="37">
        <v>164.3</v>
      </c>
      <c r="Y384" s="127">
        <v>0.47900182592818008</v>
      </c>
      <c r="AA384" s="5">
        <f t="shared" ca="1" si="21"/>
        <v>0.49575404225748421</v>
      </c>
      <c r="AB384" s="127">
        <v>0.15132972464109226</v>
      </c>
      <c r="AC384" s="5">
        <f>AVERAGE(AB$2:AB384)</f>
        <v>25041.970572658418</v>
      </c>
      <c r="AD384" s="5">
        <f>GEOMEAN(AB$2:AB384)</f>
        <v>0.6823548640162338</v>
      </c>
    </row>
    <row r="385" spans="2:30" x14ac:dyDescent="0.25">
      <c r="B385" s="37">
        <v>274.90909090909093</v>
      </c>
      <c r="C385" s="37">
        <v>340.7</v>
      </c>
      <c r="D385" s="37">
        <f t="shared" si="22"/>
        <v>0.80689489553592886</v>
      </c>
      <c r="F385" s="5">
        <v>11</v>
      </c>
      <c r="G385" s="5">
        <v>36</v>
      </c>
      <c r="H385" s="5">
        <f t="shared" si="20"/>
        <v>0.1931051044640712</v>
      </c>
      <c r="I385" s="5">
        <f t="shared" si="23"/>
        <v>0.4324238875328541</v>
      </c>
      <c r="Q385" s="5">
        <v>4522.083333333333</v>
      </c>
      <c r="R385" s="5">
        <v>70.7</v>
      </c>
      <c r="W385" s="37">
        <v>108</v>
      </c>
      <c r="X385" s="37">
        <v>166</v>
      </c>
      <c r="Y385" s="127">
        <v>0.3493975903614458</v>
      </c>
      <c r="AA385" s="5">
        <f t="shared" ca="1" si="21"/>
        <v>0.12518325971439437</v>
      </c>
      <c r="AB385" s="127">
        <v>0.3619047619047619</v>
      </c>
      <c r="AC385" s="5">
        <f>AVERAGE(AB$2:AB385)</f>
        <v>24976.758050085773</v>
      </c>
      <c r="AD385" s="5">
        <f>GEOMEAN(AB$2:AB385)</f>
        <v>0.68122889783108964</v>
      </c>
    </row>
    <row r="386" spans="2:30" x14ac:dyDescent="0.25">
      <c r="B386" s="37">
        <v>381.27272727272725</v>
      </c>
      <c r="C386" s="37">
        <v>503.8</v>
      </c>
      <c r="D386" s="37">
        <f t="shared" si="22"/>
        <v>0.756793821502039</v>
      </c>
      <c r="F386" s="5">
        <v>11</v>
      </c>
      <c r="G386" s="5">
        <v>36</v>
      </c>
      <c r="H386" s="5">
        <f t="shared" ref="H386:H449" si="24">ABS((B386-C386)/C386)</f>
        <v>0.243206178497961</v>
      </c>
      <c r="I386" s="5">
        <f t="shared" si="23"/>
        <v>0.5645700316214709</v>
      </c>
      <c r="Q386" s="5">
        <v>848.63636363636363</v>
      </c>
      <c r="R386" s="5">
        <v>70.7</v>
      </c>
      <c r="W386" s="37">
        <v>265.81818181818181</v>
      </c>
      <c r="X386" s="37">
        <v>172.5</v>
      </c>
      <c r="Y386" s="127">
        <v>0.54097496706192361</v>
      </c>
      <c r="AA386" s="5">
        <f t="shared" ref="AA386:AA449" ca="1" si="25">RAND()</f>
        <v>0.16775834457160499</v>
      </c>
      <c r="AB386" s="127">
        <v>8.3462221458440788E-2</v>
      </c>
      <c r="AC386" s="5">
        <f>AVERAGE(AB$2:AB386)</f>
        <v>24911.883570636775</v>
      </c>
      <c r="AD386" s="5">
        <f>GEOMEAN(AB$2:AB386)</f>
        <v>0.67752409179864492</v>
      </c>
    </row>
    <row r="387" spans="2:30" x14ac:dyDescent="0.25">
      <c r="B387" s="37">
        <v>1.2234545454545455E-5</v>
      </c>
      <c r="C387" s="37">
        <v>1.63E-5</v>
      </c>
      <c r="D387" s="37">
        <f t="shared" ref="D387:D450" si="26">B387/C387</f>
        <v>0.75058561070831009</v>
      </c>
      <c r="F387" s="5">
        <v>11</v>
      </c>
      <c r="G387" s="5">
        <v>36</v>
      </c>
      <c r="H387" s="5">
        <f t="shared" si="24"/>
        <v>0.24941438929168988</v>
      </c>
      <c r="I387" s="5">
        <f t="shared" ref="I387:I450" si="27">H387+ABS((B387-C387)/B387)</f>
        <v>0.58170744918171813</v>
      </c>
      <c r="Q387" s="5">
        <v>464.33333333333331</v>
      </c>
      <c r="R387" s="5">
        <v>71</v>
      </c>
      <c r="W387" s="37">
        <v>272.1875</v>
      </c>
      <c r="X387" s="37">
        <v>175</v>
      </c>
      <c r="Y387" s="127">
        <v>0.55535714285714288</v>
      </c>
      <c r="AA387" s="5">
        <f t="shared" ca="1" si="25"/>
        <v>0.45892590840541148</v>
      </c>
      <c r="AB387" s="127">
        <v>0.30745906610066698</v>
      </c>
      <c r="AC387" s="5">
        <f>AVERAGE(AB$2:AB387)</f>
        <v>24847.345808689701</v>
      </c>
      <c r="AD387" s="5">
        <f>GEOMEAN(AB$2:AB387)</f>
        <v>0.67613868654678966</v>
      </c>
    </row>
    <row r="388" spans="2:30" x14ac:dyDescent="0.25">
      <c r="B388" s="37">
        <v>1.3267272727272726E-6</v>
      </c>
      <c r="C388" s="37">
        <v>1.1000000000000001E-6</v>
      </c>
      <c r="D388" s="37">
        <f t="shared" si="26"/>
        <v>1.2061157024793387</v>
      </c>
      <c r="F388" s="5">
        <v>11</v>
      </c>
      <c r="G388" s="5">
        <v>36</v>
      </c>
      <c r="H388" s="5">
        <f t="shared" si="24"/>
        <v>0.20611570247933869</v>
      </c>
      <c r="I388" s="5">
        <f t="shared" si="27"/>
        <v>0.37700784993719799</v>
      </c>
      <c r="Q388" s="5">
        <v>87</v>
      </c>
      <c r="R388" s="5">
        <v>71</v>
      </c>
      <c r="W388" s="37">
        <v>169.75</v>
      </c>
      <c r="X388" s="37">
        <v>185</v>
      </c>
      <c r="Y388" s="127">
        <v>8.2432432432432437E-2</v>
      </c>
      <c r="AA388" s="5">
        <f t="shared" ca="1" si="25"/>
        <v>0.22032657613097373</v>
      </c>
      <c r="AB388" s="127">
        <v>4.1083333333333334</v>
      </c>
      <c r="AC388" s="5">
        <f>AVERAGE(AB$2:AB388)</f>
        <v>24783.151396608675</v>
      </c>
      <c r="AD388" s="5">
        <f>GEOMEAN(AB$2:AB388)</f>
        <v>0.67929852104289412</v>
      </c>
    </row>
    <row r="389" spans="2:30" x14ac:dyDescent="0.25">
      <c r="B389" s="37">
        <v>7.2627272727272714E-7</v>
      </c>
      <c r="C389" s="37">
        <v>2.9900000000000002E-7</v>
      </c>
      <c r="D389" s="37">
        <f t="shared" si="26"/>
        <v>2.4290057768318634</v>
      </c>
      <c r="F389" s="5">
        <v>11</v>
      </c>
      <c r="G389" s="5">
        <v>36</v>
      </c>
      <c r="H389" s="5">
        <f t="shared" si="24"/>
        <v>1.4290057768318631</v>
      </c>
      <c r="I389" s="5">
        <f t="shared" si="27"/>
        <v>2.0173147016034241</v>
      </c>
      <c r="Q389" s="5">
        <v>3974.6794615384615</v>
      </c>
      <c r="R389" s="5">
        <v>72</v>
      </c>
      <c r="W389" s="37">
        <v>296.5454545454545</v>
      </c>
      <c r="X389" s="37">
        <v>194.2</v>
      </c>
      <c r="Y389" s="127">
        <v>0.52701057953375141</v>
      </c>
      <c r="AA389" s="5">
        <f t="shared" ca="1" si="25"/>
        <v>0.87168695112803463</v>
      </c>
      <c r="AB389" s="127">
        <v>0.11298674399337179</v>
      </c>
      <c r="AC389" s="5">
        <f>AVERAGE(AB$2:AB389)</f>
        <v>24719.277586273969</v>
      </c>
      <c r="AD389" s="5">
        <f>GEOMEAN(AB$2:AB389)</f>
        <v>0.67616525650844672</v>
      </c>
    </row>
    <row r="390" spans="2:30" x14ac:dyDescent="0.25">
      <c r="B390" s="37">
        <v>93.454545454545453</v>
      </c>
      <c r="C390" s="37">
        <v>58.3</v>
      </c>
      <c r="D390" s="37">
        <f t="shared" si="26"/>
        <v>1.6029939186028381</v>
      </c>
      <c r="F390" s="5">
        <v>11</v>
      </c>
      <c r="G390" s="5">
        <v>36</v>
      </c>
      <c r="H390" s="5">
        <f t="shared" si="24"/>
        <v>0.60299391860283802</v>
      </c>
      <c r="I390" s="5">
        <f t="shared" si="27"/>
        <v>0.97916123377793529</v>
      </c>
      <c r="Q390" s="5">
        <v>69.099999999999994</v>
      </c>
      <c r="R390" s="5">
        <v>73</v>
      </c>
      <c r="W390" s="37">
        <v>552.51041666666674</v>
      </c>
      <c r="X390" s="37">
        <v>200</v>
      </c>
      <c r="Y390" s="127">
        <v>1.7625520833333337</v>
      </c>
      <c r="AA390" s="5">
        <f t="shared" ca="1" si="25"/>
        <v>0.99446957340832431</v>
      </c>
      <c r="AB390" s="127">
        <v>0.25359477124183</v>
      </c>
      <c r="AC390" s="5">
        <f>AVERAGE(AB$2:AB390)</f>
        <v>24655.732537452626</v>
      </c>
      <c r="AD390" s="5">
        <f>GEOMEAN(AB$2:AB390)</f>
        <v>0.67446273717360328</v>
      </c>
    </row>
    <row r="391" spans="2:30" x14ac:dyDescent="0.25">
      <c r="B391" s="37">
        <v>265.81818181818181</v>
      </c>
      <c r="C391" s="37">
        <v>172.5</v>
      </c>
      <c r="D391" s="37">
        <f t="shared" si="26"/>
        <v>1.5409749670619235</v>
      </c>
      <c r="F391" s="5">
        <v>11</v>
      </c>
      <c r="G391" s="5">
        <v>36</v>
      </c>
      <c r="H391" s="5">
        <f t="shared" si="24"/>
        <v>0.54097496706192361</v>
      </c>
      <c r="I391" s="5">
        <f t="shared" si="27"/>
        <v>0.8920351585803914</v>
      </c>
      <c r="Q391" s="5">
        <v>28.46153846153846</v>
      </c>
      <c r="R391" s="5">
        <v>75</v>
      </c>
      <c r="W391" s="37">
        <v>144.1142857142857</v>
      </c>
      <c r="X391" s="37">
        <v>200</v>
      </c>
      <c r="Y391" s="127">
        <v>0.27942857142857153</v>
      </c>
      <c r="AA391" s="5">
        <f t="shared" ca="1" si="25"/>
        <v>0.70173344998108356</v>
      </c>
      <c r="AB391" s="127">
        <v>0.26315789473684226</v>
      </c>
      <c r="AC391" s="5">
        <f>AVERAGE(AB$2:AB391)</f>
        <v>24592.513385197348</v>
      </c>
      <c r="AD391" s="5">
        <f>GEOMEAN(AB$2:AB391)</f>
        <v>0.67283706146879718</v>
      </c>
    </row>
    <row r="392" spans="2:30" x14ac:dyDescent="0.25">
      <c r="B392" s="37">
        <v>354.36363636363632</v>
      </c>
      <c r="C392" s="37">
        <v>474.6</v>
      </c>
      <c r="D392" s="37">
        <f t="shared" si="26"/>
        <v>0.74665747232118895</v>
      </c>
      <c r="F392" s="5">
        <v>11</v>
      </c>
      <c r="G392" s="5">
        <v>36</v>
      </c>
      <c r="H392" s="5">
        <f t="shared" si="24"/>
        <v>0.25334252767881099</v>
      </c>
      <c r="I392" s="5">
        <f t="shared" si="27"/>
        <v>0.59264473393843153</v>
      </c>
      <c r="Q392" s="5">
        <v>61.800000000000004</v>
      </c>
      <c r="R392" s="5">
        <v>76.11</v>
      </c>
      <c r="W392" s="37">
        <v>978.53846153846166</v>
      </c>
      <c r="X392" s="37">
        <v>200</v>
      </c>
      <c r="Y392" s="127">
        <v>3.8926923076923083</v>
      </c>
      <c r="AA392" s="5">
        <f t="shared" ca="1" si="25"/>
        <v>0.16487498434742098</v>
      </c>
      <c r="AB392" s="127">
        <v>0.58088235294117607</v>
      </c>
      <c r="AC392" s="5">
        <f>AVERAGE(AB$2:AB392)</f>
        <v>24529.618417159385</v>
      </c>
      <c r="AD392" s="5">
        <f>GEOMEAN(AB$2:AB392)</f>
        <v>0.67258422731067646</v>
      </c>
    </row>
    <row r="393" spans="2:30" x14ac:dyDescent="0.25">
      <c r="B393" s="37">
        <v>1.7845454545454549E-5</v>
      </c>
      <c r="C393" s="37">
        <v>1.98E-5</v>
      </c>
      <c r="D393" s="37">
        <f t="shared" si="26"/>
        <v>0.90128558310376505</v>
      </c>
      <c r="F393" s="5">
        <v>11</v>
      </c>
      <c r="G393" s="5">
        <v>36</v>
      </c>
      <c r="H393" s="5">
        <f t="shared" si="24"/>
        <v>9.8714416896234919E-2</v>
      </c>
      <c r="I393" s="5">
        <f t="shared" si="27"/>
        <v>0.20824065225028465</v>
      </c>
      <c r="Q393" s="5">
        <v>101.17647058823528</v>
      </c>
      <c r="R393" s="5">
        <v>77</v>
      </c>
      <c r="W393" s="37">
        <v>335.26315789473676</v>
      </c>
      <c r="X393" s="37">
        <v>200</v>
      </c>
      <c r="Y393" s="127">
        <v>0.67631578947368387</v>
      </c>
      <c r="AA393" s="5">
        <f t="shared" ca="1" si="25"/>
        <v>0.3189742644434771</v>
      </c>
      <c r="AB393" s="127">
        <v>3.9332851056988987</v>
      </c>
      <c r="AC393" s="5">
        <f>AVERAGE(AB$2:AB393)</f>
        <v>24467.052893863329</v>
      </c>
      <c r="AD393" s="5">
        <f>GEOMEAN(AB$2:AB393)</f>
        <v>0.67562130088381256</v>
      </c>
    </row>
    <row r="394" spans="2:30" x14ac:dyDescent="0.25">
      <c r="B394" s="37">
        <v>2.1445454545454548E-6</v>
      </c>
      <c r="C394" s="37">
        <v>1.84E-6</v>
      </c>
      <c r="D394" s="37">
        <f t="shared" si="26"/>
        <v>1.165513833992095</v>
      </c>
      <c r="F394" s="5">
        <v>11</v>
      </c>
      <c r="G394" s="5">
        <v>36</v>
      </c>
      <c r="H394" s="5">
        <f t="shared" si="24"/>
        <v>0.16551383399209502</v>
      </c>
      <c r="I394" s="5">
        <f t="shared" si="27"/>
        <v>0.30752315997768226</v>
      </c>
      <c r="Q394" s="5">
        <v>82.5</v>
      </c>
      <c r="R394" s="5">
        <v>77.86</v>
      </c>
      <c r="W394" s="37">
        <v>122.64705882352941</v>
      </c>
      <c r="X394" s="37">
        <v>200</v>
      </c>
      <c r="Y394" s="127">
        <v>0.38676470588235295</v>
      </c>
      <c r="AA394" s="5">
        <f t="shared" ca="1" si="25"/>
        <v>0.84795409609807604</v>
      </c>
      <c r="AB394" s="127">
        <v>0.19667128987517338</v>
      </c>
      <c r="AC394" s="5">
        <f>AVERAGE(AB$2:AB394)</f>
        <v>24404.796262253731</v>
      </c>
      <c r="AD394" s="5">
        <f>GEOMEAN(AB$2:AB394)</f>
        <v>0.67350304188029797</v>
      </c>
    </row>
    <row r="395" spans="2:30" x14ac:dyDescent="0.25">
      <c r="B395" s="37">
        <v>1.4090909090909088E-6</v>
      </c>
      <c r="C395" s="37">
        <v>6.5300000000000004E-7</v>
      </c>
      <c r="D395" s="37">
        <f t="shared" si="26"/>
        <v>2.1578727551162462</v>
      </c>
      <c r="F395" s="5">
        <v>11</v>
      </c>
      <c r="G395" s="5">
        <v>36</v>
      </c>
      <c r="H395" s="5">
        <f t="shared" si="24"/>
        <v>1.1578727551162462</v>
      </c>
      <c r="I395" s="5">
        <f t="shared" si="27"/>
        <v>1.6944534002775364</v>
      </c>
      <c r="Q395" s="5">
        <v>23.083333333333336</v>
      </c>
      <c r="R395" s="5">
        <v>80</v>
      </c>
      <c r="W395" s="37">
        <v>210.71428571428572</v>
      </c>
      <c r="X395" s="37">
        <v>200</v>
      </c>
      <c r="Y395" s="127">
        <v>5.357142857142861E-2</v>
      </c>
      <c r="AA395" s="5">
        <f t="shared" ca="1" si="25"/>
        <v>0.37626342280545466</v>
      </c>
      <c r="AB395" s="127">
        <v>24.84242424242424</v>
      </c>
      <c r="AC395" s="5">
        <f>AVERAGE(AB$2:AB395)</f>
        <v>24342.918206827304</v>
      </c>
      <c r="AD395" s="5">
        <f>GEOMEAN(AB$2:AB395)</f>
        <v>0.67969855933185108</v>
      </c>
    </row>
    <row r="396" spans="2:30" x14ac:dyDescent="0.25">
      <c r="B396" s="37">
        <v>94.272727272727266</v>
      </c>
      <c r="C396" s="37">
        <v>56.3</v>
      </c>
      <c r="D396" s="37">
        <f t="shared" si="26"/>
        <v>1.6744711771354754</v>
      </c>
      <c r="F396" s="5">
        <v>11</v>
      </c>
      <c r="G396" s="5">
        <v>36</v>
      </c>
      <c r="H396" s="5">
        <f t="shared" si="24"/>
        <v>0.67447117713547555</v>
      </c>
      <c r="I396" s="5">
        <f t="shared" si="27"/>
        <v>1.0772677055829201</v>
      </c>
      <c r="Q396" s="5">
        <v>665.18181818181813</v>
      </c>
      <c r="R396" s="5">
        <v>80</v>
      </c>
      <c r="W396" s="37">
        <v>297.24444444444453</v>
      </c>
      <c r="X396" s="37">
        <v>200</v>
      </c>
      <c r="Y396" s="127">
        <v>0.48622222222222261</v>
      </c>
      <c r="AA396" s="5">
        <f t="shared" ca="1" si="25"/>
        <v>0.68109010667207082</v>
      </c>
      <c r="AB396" s="127">
        <v>0.39877860452056707</v>
      </c>
      <c r="AC396" s="5">
        <f>AVERAGE(AB$2:AB396)</f>
        <v>24281.291575363448</v>
      </c>
      <c r="AD396" s="5">
        <f>GEOMEAN(AB$2:AB396)</f>
        <v>0.67878159737191945</v>
      </c>
    </row>
    <row r="397" spans="2:30" x14ac:dyDescent="0.25">
      <c r="B397" s="37">
        <v>264.54545454545456</v>
      </c>
      <c r="C397" s="37">
        <v>150.4</v>
      </c>
      <c r="D397" s="37">
        <f t="shared" si="26"/>
        <v>1.75894584139265</v>
      </c>
      <c r="F397" s="5">
        <v>11</v>
      </c>
      <c r="G397" s="5">
        <v>36</v>
      </c>
      <c r="H397" s="5">
        <f t="shared" si="24"/>
        <v>0.75894584139264998</v>
      </c>
      <c r="I397" s="5">
        <f t="shared" si="27"/>
        <v>1.1904235046228906</v>
      </c>
      <c r="Q397" s="5">
        <v>87.5</v>
      </c>
      <c r="R397" s="5">
        <v>82</v>
      </c>
      <c r="W397" s="37">
        <v>78.63636363636364</v>
      </c>
      <c r="X397" s="37">
        <v>210</v>
      </c>
      <c r="Y397" s="127">
        <v>0.62554112554112562</v>
      </c>
      <c r="AA397" s="5">
        <f t="shared" ca="1" si="25"/>
        <v>6.7072778251619725E-2</v>
      </c>
      <c r="AB397" s="127">
        <v>0.86743819042609183</v>
      </c>
      <c r="AC397" s="5">
        <f>AVERAGE(AB$2:AB397)</f>
        <v>24219.977372996847</v>
      </c>
      <c r="AD397" s="5">
        <f>GEOMEAN(AB$2:AB397)</f>
        <v>0.67920210050251828</v>
      </c>
    </row>
    <row r="398" spans="2:30" x14ac:dyDescent="0.25">
      <c r="B398" s="37">
        <v>354.18181818181813</v>
      </c>
      <c r="C398" s="37">
        <v>218.3</v>
      </c>
      <c r="D398" s="37">
        <f t="shared" si="26"/>
        <v>1.6224545038104357</v>
      </c>
      <c r="F398" s="5">
        <v>11</v>
      </c>
      <c r="G398" s="5">
        <v>36</v>
      </c>
      <c r="H398" s="5">
        <f t="shared" si="24"/>
        <v>0.62245450381043566</v>
      </c>
      <c r="I398" s="5">
        <f t="shared" si="27"/>
        <v>1.0061044011410309</v>
      </c>
      <c r="Q398" s="5">
        <v>90.63636363636364</v>
      </c>
      <c r="R398" s="5">
        <v>83.41</v>
      </c>
      <c r="W398" s="37">
        <v>354.18181818181813</v>
      </c>
      <c r="X398" s="37">
        <v>218.3</v>
      </c>
      <c r="Y398" s="127">
        <v>0.62245450381043566</v>
      </c>
      <c r="AA398" s="5">
        <f t="shared" ca="1" si="25"/>
        <v>0.17014883729962971</v>
      </c>
      <c r="AB398" s="127">
        <v>0.13736263736263735</v>
      </c>
      <c r="AC398" s="5">
        <f>AVERAGE(AB$2:AB398)</f>
        <v>24158.970219318358</v>
      </c>
      <c r="AD398" s="5">
        <f>GEOMEAN(AB$2:AB398)</f>
        <v>0.67647317713100796</v>
      </c>
    </row>
    <row r="399" spans="2:30" x14ac:dyDescent="0.25">
      <c r="B399" s="37">
        <v>1.8000000000000004E-5</v>
      </c>
      <c r="C399" s="37">
        <v>4.0500000000000002E-5</v>
      </c>
      <c r="D399" s="37">
        <f t="shared" si="26"/>
        <v>0.44444444444444453</v>
      </c>
      <c r="F399" s="5">
        <v>11</v>
      </c>
      <c r="G399" s="5">
        <v>36</v>
      </c>
      <c r="H399" s="5">
        <f t="shared" si="24"/>
        <v>0.55555555555555547</v>
      </c>
      <c r="I399" s="5">
        <f t="shared" si="27"/>
        <v>1.8055555555555549</v>
      </c>
      <c r="Q399" s="5">
        <v>34.761904761904752</v>
      </c>
      <c r="R399" s="5">
        <v>83.8</v>
      </c>
      <c r="W399" s="37">
        <v>591.71428571428578</v>
      </c>
      <c r="X399" s="37">
        <v>234</v>
      </c>
      <c r="Y399" s="127">
        <v>1.528693528693529</v>
      </c>
      <c r="AA399" s="5">
        <f t="shared" ca="1" si="25"/>
        <v>0.71696031195754795</v>
      </c>
      <c r="AB399" s="127">
        <v>4.4698564593301437</v>
      </c>
      <c r="AC399" s="5">
        <f>AVERAGE(AB$2:AB399)</f>
        <v>24098.280519914191</v>
      </c>
      <c r="AD399" s="5">
        <f>GEOMEAN(AB$2:AB399)</f>
        <v>0.67969017248191987</v>
      </c>
    </row>
    <row r="400" spans="2:30" x14ac:dyDescent="0.25">
      <c r="B400" s="37">
        <v>2.1381818181818182E-6</v>
      </c>
      <c r="C400" s="37">
        <v>4.16E-6</v>
      </c>
      <c r="D400" s="37">
        <f t="shared" si="26"/>
        <v>0.51398601398601396</v>
      </c>
      <c r="F400" s="5">
        <v>11</v>
      </c>
      <c r="G400" s="5">
        <v>36</v>
      </c>
      <c r="H400" s="5">
        <f t="shared" si="24"/>
        <v>0.48601398601398599</v>
      </c>
      <c r="I400" s="5">
        <f t="shared" si="27"/>
        <v>1.431592217306503</v>
      </c>
      <c r="Q400" s="5">
        <v>33.599999999999994</v>
      </c>
      <c r="R400" s="5">
        <v>84</v>
      </c>
      <c r="W400" s="37">
        <v>265.71428571428572</v>
      </c>
      <c r="X400" s="37">
        <v>242</v>
      </c>
      <c r="Y400" s="127">
        <v>9.7992916174734393E-2</v>
      </c>
      <c r="AA400" s="5">
        <f t="shared" ca="1" si="25"/>
        <v>0.61552992379375904</v>
      </c>
      <c r="AB400" s="127">
        <v>0.13792557403008709</v>
      </c>
      <c r="AC400" s="5">
        <f>AVERAGE(AB$2:AB400)</f>
        <v>24037.884172559956</v>
      </c>
      <c r="AD400" s="5">
        <f>GEOMEAN(AB$2:AB400)</f>
        <v>0.67697866966521036</v>
      </c>
    </row>
    <row r="401" spans="1:30" x14ac:dyDescent="0.25">
      <c r="B401" s="37">
        <v>1.2454545454545456E-6</v>
      </c>
      <c r="C401" s="37">
        <v>3.0400000000000001E-6</v>
      </c>
      <c r="D401" s="37">
        <f t="shared" si="26"/>
        <v>0.40968899521531105</v>
      </c>
      <c r="F401" s="5">
        <v>11</v>
      </c>
      <c r="G401" s="5">
        <v>36</v>
      </c>
      <c r="H401" s="5">
        <f t="shared" si="24"/>
        <v>0.59031100478468901</v>
      </c>
      <c r="I401" s="5">
        <f t="shared" si="27"/>
        <v>2.0311869171934478</v>
      </c>
      <c r="Q401" s="5">
        <v>37.549999999999997</v>
      </c>
      <c r="R401" s="5">
        <v>84.4</v>
      </c>
      <c r="W401" s="37">
        <v>236.38709677419351</v>
      </c>
      <c r="X401" s="37">
        <v>248</v>
      </c>
      <c r="Y401" s="127">
        <v>4.6826222684703593E-2</v>
      </c>
      <c r="AA401" s="5">
        <f t="shared" ca="1" si="25"/>
        <v>0.49289585545544112</v>
      </c>
      <c r="AB401" s="127">
        <v>0.85344153846153847</v>
      </c>
      <c r="AC401" s="5">
        <f>AVERAGE(AB$2:AB401)</f>
        <v>23977.7915957324</v>
      </c>
      <c r="AD401" s="5">
        <f>GEOMEAN(AB$2:AB401)</f>
        <v>0.677370816940562</v>
      </c>
    </row>
    <row r="402" spans="1:30" x14ac:dyDescent="0.25">
      <c r="B402" s="37">
        <v>243</v>
      </c>
      <c r="C402" s="37">
        <v>164.3</v>
      </c>
      <c r="D402" s="37">
        <f t="shared" si="26"/>
        <v>1.4790018259281801</v>
      </c>
      <c r="F402" s="5">
        <v>11</v>
      </c>
      <c r="G402" s="5">
        <v>36</v>
      </c>
      <c r="H402" s="5">
        <f t="shared" si="24"/>
        <v>0.47900182592818008</v>
      </c>
      <c r="I402" s="5">
        <f t="shared" si="27"/>
        <v>0.80287013868538171</v>
      </c>
      <c r="Q402" s="5">
        <v>64.964285714285722</v>
      </c>
      <c r="R402" s="5">
        <v>86.5</v>
      </c>
      <c r="W402" s="37">
        <v>169.09761904761905</v>
      </c>
      <c r="X402" s="37">
        <v>250</v>
      </c>
      <c r="Y402" s="127">
        <v>0.32360952380952379</v>
      </c>
      <c r="AA402" s="5">
        <f t="shared" ca="1" si="25"/>
        <v>0.68000479915275391</v>
      </c>
      <c r="AB402" s="127">
        <v>0.58250000000000002</v>
      </c>
      <c r="AC402" s="5">
        <f>AVERAGE(AB$2:AB402)</f>
        <v>23917.998056840301</v>
      </c>
      <c r="AD402" s="5">
        <f>GEOMEAN(AB$2:AB402)</f>
        <v>0.67711598144465057</v>
      </c>
    </row>
    <row r="403" spans="1:30" x14ac:dyDescent="0.25">
      <c r="B403" s="37">
        <v>436.27272727272731</v>
      </c>
      <c r="C403" s="37">
        <v>293.10000000000002</v>
      </c>
      <c r="D403" s="37">
        <f t="shared" si="26"/>
        <v>1.4884774045470053</v>
      </c>
      <c r="F403" s="5">
        <v>11</v>
      </c>
      <c r="G403" s="5">
        <v>36</v>
      </c>
      <c r="H403" s="5">
        <f t="shared" si="24"/>
        <v>0.48847740454700539</v>
      </c>
      <c r="I403" s="5">
        <f t="shared" si="27"/>
        <v>0.81664994049199391</v>
      </c>
      <c r="Q403" s="5">
        <v>34.9</v>
      </c>
      <c r="R403" s="5">
        <v>87</v>
      </c>
      <c r="W403" s="37">
        <v>314.57894736842104</v>
      </c>
      <c r="X403" s="37">
        <v>250</v>
      </c>
      <c r="Y403" s="127">
        <v>0.25831578947368417</v>
      </c>
      <c r="AA403" s="5">
        <f t="shared" ca="1" si="25"/>
        <v>0.64313725827399237</v>
      </c>
      <c r="AB403" s="127">
        <v>0.91558441558441561</v>
      </c>
      <c r="AC403" s="5">
        <f>AVERAGE(AB$2:AB403)</f>
        <v>23858.502826809392</v>
      </c>
      <c r="AD403" s="5">
        <f>GEOMEAN(AB$2:AB403)</f>
        <v>0.67762437974276479</v>
      </c>
    </row>
    <row r="404" spans="1:30" x14ac:dyDescent="0.25">
      <c r="B404" s="37">
        <v>581.72727272727286</v>
      </c>
      <c r="C404" s="37">
        <v>449.6</v>
      </c>
      <c r="D404" s="37">
        <f t="shared" si="26"/>
        <v>1.2938773859592367</v>
      </c>
      <c r="F404" s="5">
        <v>11</v>
      </c>
      <c r="G404" s="5">
        <v>36</v>
      </c>
      <c r="H404" s="5">
        <f t="shared" si="24"/>
        <v>0.29387738595923674</v>
      </c>
      <c r="I404" s="5">
        <f t="shared" si="27"/>
        <v>0.52100662490282179</v>
      </c>
      <c r="Q404" s="5">
        <v>63.785714285714285</v>
      </c>
      <c r="R404" s="5">
        <v>87.5</v>
      </c>
      <c r="W404" s="37">
        <v>231.1764705882353</v>
      </c>
      <c r="X404" s="37">
        <v>250</v>
      </c>
      <c r="Y404" s="127">
        <v>7.5294117647058789E-2</v>
      </c>
      <c r="AA404" s="5">
        <f t="shared" ca="1" si="25"/>
        <v>0.8216136387560744</v>
      </c>
      <c r="AB404" s="127">
        <v>0.54357142857142848</v>
      </c>
      <c r="AC404" s="5">
        <f>AVERAGE(AB$2:AB404)</f>
        <v>23799.301935356834</v>
      </c>
      <c r="AD404" s="5">
        <f>GEOMEAN(AB$2:AB404)</f>
        <v>0.67725383568731579</v>
      </c>
    </row>
    <row r="405" spans="1:30" x14ac:dyDescent="0.25">
      <c r="B405" s="37">
        <v>2.4872727272727274E-6</v>
      </c>
      <c r="C405" s="37">
        <v>2.6000000000000001E-6</v>
      </c>
      <c r="D405" s="37">
        <f t="shared" si="26"/>
        <v>0.95664335664335665</v>
      </c>
      <c r="F405" s="5">
        <v>11</v>
      </c>
      <c r="G405" s="5">
        <v>36</v>
      </c>
      <c r="H405" s="5">
        <f t="shared" si="24"/>
        <v>4.335664335664334E-2</v>
      </c>
      <c r="I405" s="5">
        <f t="shared" si="27"/>
        <v>8.8678280783543909E-2</v>
      </c>
      <c r="Q405" s="5">
        <v>89.3</v>
      </c>
      <c r="R405" s="5">
        <v>88.7</v>
      </c>
      <c r="W405" s="37">
        <v>287.14285714285722</v>
      </c>
      <c r="X405" s="37">
        <v>250</v>
      </c>
      <c r="Y405" s="127">
        <v>0.14857142857142891</v>
      </c>
      <c r="AA405" s="5">
        <f t="shared" ca="1" si="25"/>
        <v>4.9529147308764898E-2</v>
      </c>
      <c r="AB405" s="127">
        <v>0.18749041851908635</v>
      </c>
      <c r="AC405" s="5">
        <f>AVERAGE(AB$2:AB405)</f>
        <v>23740.393236235701</v>
      </c>
      <c r="AD405" s="5">
        <f>GEOMEAN(AB$2:AB405)</f>
        <v>0.67510426028433801</v>
      </c>
    </row>
    <row r="406" spans="1:30" x14ac:dyDescent="0.25">
      <c r="B406" s="37">
        <v>9.1909090909090894E-7</v>
      </c>
      <c r="C406" s="37">
        <v>6.3099999999999997E-7</v>
      </c>
      <c r="D406" s="37">
        <f t="shared" si="26"/>
        <v>1.4565624549776688</v>
      </c>
      <c r="F406" s="5">
        <v>11</v>
      </c>
      <c r="G406" s="5">
        <v>36</v>
      </c>
      <c r="H406" s="5">
        <f t="shared" si="24"/>
        <v>0.45656245497766873</v>
      </c>
      <c r="I406" s="5">
        <f t="shared" si="27"/>
        <v>0.77001448267301975</v>
      </c>
      <c r="Q406" s="5">
        <v>1066.3636363636363</v>
      </c>
      <c r="R406" s="5">
        <v>90</v>
      </c>
      <c r="W406" s="37">
        <v>152.20000000000007</v>
      </c>
      <c r="X406" s="37">
        <v>250</v>
      </c>
      <c r="Y406" s="127">
        <v>0.39119999999999971</v>
      </c>
      <c r="AA406" s="5">
        <f t="shared" ca="1" si="25"/>
        <v>0.99749008699035568</v>
      </c>
      <c r="AB406" s="127">
        <v>0.56565656565656575</v>
      </c>
      <c r="AC406" s="5">
        <f>AVERAGE(AB$2:AB406)</f>
        <v>23681.776378014292</v>
      </c>
      <c r="AD406" s="5">
        <f>GEOMEAN(AB$2:AB406)</f>
        <v>0.67480947909405176</v>
      </c>
    </row>
    <row r="407" spans="1:30" x14ac:dyDescent="0.25">
      <c r="B407" s="37">
        <v>5.6272727272727272E-7</v>
      </c>
      <c r="C407" s="37">
        <v>5.9999999999999997E-7</v>
      </c>
      <c r="D407" s="37">
        <f t="shared" si="26"/>
        <v>0.93787878787878787</v>
      </c>
      <c r="F407" s="5">
        <v>11</v>
      </c>
      <c r="G407" s="5">
        <v>36</v>
      </c>
      <c r="H407" s="5">
        <f t="shared" si="24"/>
        <v>6.2121212121212091E-2</v>
      </c>
      <c r="I407" s="5">
        <f t="shared" si="27"/>
        <v>0.12835707641846569</v>
      </c>
      <c r="Q407" s="5">
        <v>71.523809523809518</v>
      </c>
      <c r="R407" s="5">
        <v>90</v>
      </c>
      <c r="W407" s="37">
        <v>144.00833333333335</v>
      </c>
      <c r="X407" s="37">
        <v>262</v>
      </c>
      <c r="Y407" s="127">
        <v>0.45034987277353683</v>
      </c>
      <c r="AA407" s="5">
        <f t="shared" ca="1" si="25"/>
        <v>0.73639335808487372</v>
      </c>
      <c r="AB407" s="127">
        <v>0.60000000000000009</v>
      </c>
      <c r="AC407" s="5">
        <f>AVERAGE(AB$2:AB407)</f>
        <v>23623.448357378787</v>
      </c>
      <c r="AD407" s="5">
        <f>GEOMEAN(AB$2:AB407)</f>
        <v>0.67461421027077018</v>
      </c>
    </row>
    <row r="408" spans="1:30" x14ac:dyDescent="0.25">
      <c r="B408" s="37">
        <v>259</v>
      </c>
      <c r="C408" s="37">
        <v>284.89999999999998</v>
      </c>
      <c r="D408" s="37">
        <f t="shared" si="26"/>
        <v>0.90909090909090917</v>
      </c>
      <c r="F408" s="5">
        <v>11</v>
      </c>
      <c r="G408" s="5">
        <v>36</v>
      </c>
      <c r="H408" s="5">
        <f t="shared" si="24"/>
        <v>9.0909090909090842E-2</v>
      </c>
      <c r="I408" s="5">
        <f t="shared" si="27"/>
        <v>0.19090909090909075</v>
      </c>
      <c r="Q408" s="5">
        <v>429.4</v>
      </c>
      <c r="R408" s="5">
        <v>93</v>
      </c>
      <c r="W408" s="37">
        <v>256.25</v>
      </c>
      <c r="X408" s="37">
        <v>268</v>
      </c>
      <c r="Y408" s="127">
        <v>4.3843283582089554E-2</v>
      </c>
      <c r="AA408" s="5">
        <f t="shared" ca="1" si="25"/>
        <v>0.81444421723709981</v>
      </c>
      <c r="AB408" s="127">
        <v>1.9423976608187135</v>
      </c>
      <c r="AC408" s="5">
        <f>AVERAGE(AB$2:AB408)</f>
        <v>23565.410259197666</v>
      </c>
      <c r="AD408" s="5">
        <f>GEOMEAN(AB$2:AB408)</f>
        <v>0.67636938826975535</v>
      </c>
    </row>
    <row r="409" spans="1:30" x14ac:dyDescent="0.25">
      <c r="B409" s="37">
        <v>437.00000000000006</v>
      </c>
      <c r="C409" s="37">
        <v>329.9</v>
      </c>
      <c r="D409" s="37">
        <f t="shared" si="26"/>
        <v>1.3246438314640803</v>
      </c>
      <c r="F409" s="5">
        <v>11</v>
      </c>
      <c r="G409" s="5">
        <v>36</v>
      </c>
      <c r="H409" s="5">
        <f t="shared" si="24"/>
        <v>0.32464383146408027</v>
      </c>
      <c r="I409" s="5">
        <f t="shared" si="27"/>
        <v>0.56972392299726116</v>
      </c>
      <c r="Q409" s="5">
        <v>101.17647058823528</v>
      </c>
      <c r="R409" s="5">
        <v>93</v>
      </c>
      <c r="W409" s="37">
        <v>246.25</v>
      </c>
      <c r="X409" s="37">
        <v>268</v>
      </c>
      <c r="Y409" s="127">
        <v>8.1156716417910446E-2</v>
      </c>
      <c r="AA409" s="5">
        <f t="shared" ca="1" si="25"/>
        <v>0.35777472508846186</v>
      </c>
      <c r="AB409" s="127">
        <v>3.4472727272727282</v>
      </c>
      <c r="AC409" s="5">
        <f>AVERAGE(AB$2:AB409)</f>
        <v>23507.6603499171</v>
      </c>
      <c r="AD409" s="5">
        <f>GEOMEAN(AB$2:AB409)</f>
        <v>0.67907462389653861</v>
      </c>
    </row>
    <row r="410" spans="1:30" x14ac:dyDescent="0.25">
      <c r="B410" s="37">
        <v>4.3181818181818185E-6</v>
      </c>
      <c r="C410" s="37">
        <v>1.9400000000000001E-5</v>
      </c>
      <c r="D410" s="37">
        <f t="shared" si="26"/>
        <v>0.22258669165885661</v>
      </c>
      <c r="F410" s="5">
        <v>11</v>
      </c>
      <c r="G410" s="5">
        <v>36</v>
      </c>
      <c r="H410" s="5">
        <f t="shared" si="24"/>
        <v>0.77741330834114331</v>
      </c>
      <c r="I410" s="5">
        <f t="shared" si="27"/>
        <v>4.2700448872885115</v>
      </c>
      <c r="Q410" s="5">
        <v>61.121428571428567</v>
      </c>
      <c r="R410" s="5">
        <v>94</v>
      </c>
      <c r="W410" s="37">
        <v>207.27272727272725</v>
      </c>
      <c r="X410" s="37">
        <v>272</v>
      </c>
      <c r="Y410" s="127">
        <v>0.23796791443850274</v>
      </c>
      <c r="AA410" s="5">
        <f t="shared" ca="1" si="25"/>
        <v>0.7731299832296713</v>
      </c>
      <c r="AB410" s="127">
        <v>6.7643742953776131E-3</v>
      </c>
      <c r="AC410" s="5">
        <f>AVERAGE(AB$2:AB410)</f>
        <v>23450.184424280076</v>
      </c>
      <c r="AD410" s="5">
        <f>GEOMEAN(AB$2:AB410)</f>
        <v>0.67146502232253014</v>
      </c>
    </row>
    <row r="411" spans="1:30" x14ac:dyDescent="0.25">
      <c r="B411" s="37">
        <v>1.8436363636363635E-6</v>
      </c>
      <c r="C411" s="37">
        <v>9.2299999999999997E-6</v>
      </c>
      <c r="D411" s="37">
        <f t="shared" si="26"/>
        <v>0.1997439180537772</v>
      </c>
      <c r="F411" s="5">
        <v>11</v>
      </c>
      <c r="G411" s="5">
        <v>36</v>
      </c>
      <c r="H411" s="5">
        <f t="shared" si="24"/>
        <v>0.80025608194622277</v>
      </c>
      <c r="I411" s="5">
        <f t="shared" si="27"/>
        <v>4.8066663383564787</v>
      </c>
      <c r="Q411" s="5">
        <v>60.357142857142854</v>
      </c>
      <c r="R411" s="5">
        <v>95</v>
      </c>
      <c r="W411" s="37">
        <v>716.5</v>
      </c>
      <c r="X411" s="37">
        <v>281</v>
      </c>
      <c r="Y411" s="127">
        <v>1.5498220640569396</v>
      </c>
      <c r="AA411" s="5">
        <f t="shared" ca="1" si="25"/>
        <v>0.61788662552447859</v>
      </c>
      <c r="AB411" s="127">
        <v>3.8811400848999575E-2</v>
      </c>
      <c r="AC411" s="5">
        <f>AVERAGE(AB$2:AB411)</f>
        <v>23392.988947175494</v>
      </c>
      <c r="AD411" s="5">
        <f>GEOMEAN(AB$2:AB411)</f>
        <v>0.66681249010369026</v>
      </c>
    </row>
    <row r="412" spans="1:30" x14ac:dyDescent="0.25">
      <c r="B412" s="37">
        <v>296.5454545454545</v>
      </c>
      <c r="C412" s="37">
        <v>194.2</v>
      </c>
      <c r="D412" s="37">
        <f t="shared" si="26"/>
        <v>1.5270105795337514</v>
      </c>
      <c r="F412" s="5">
        <v>11</v>
      </c>
      <c r="G412" s="5">
        <v>36</v>
      </c>
      <c r="H412" s="5">
        <f t="shared" si="24"/>
        <v>0.52701057953375141</v>
      </c>
      <c r="I412" s="5">
        <f t="shared" si="27"/>
        <v>0.87213626929463417</v>
      </c>
      <c r="Q412" s="5">
        <v>93.548387096774192</v>
      </c>
      <c r="R412" s="5">
        <v>97</v>
      </c>
      <c r="W412" s="37">
        <v>259</v>
      </c>
      <c r="X412" s="37">
        <v>284.89999999999998</v>
      </c>
      <c r="Y412" s="127">
        <v>9.0909090909090842E-2</v>
      </c>
      <c r="AA412" s="5">
        <f t="shared" ca="1" si="25"/>
        <v>0.58421440611820308</v>
      </c>
      <c r="AB412" s="127">
        <v>0.91066997518610426</v>
      </c>
      <c r="AC412" s="5">
        <f>AVERAGE(AB$2:AB412)</f>
        <v>23336.073914870871</v>
      </c>
      <c r="AD412" s="5">
        <f>GEOMEAN(AB$2:AB412)</f>
        <v>0.66731834263657197</v>
      </c>
    </row>
    <row r="413" spans="1:30" x14ac:dyDescent="0.25">
      <c r="B413" s="37">
        <v>423.09090909090912</v>
      </c>
      <c r="C413" s="37">
        <v>296</v>
      </c>
      <c r="D413" s="37">
        <f t="shared" si="26"/>
        <v>1.4293611793611796</v>
      </c>
      <c r="F413" s="5">
        <v>11</v>
      </c>
      <c r="G413" s="5">
        <v>36</v>
      </c>
      <c r="H413" s="5">
        <f t="shared" si="24"/>
        <v>0.42936117936117946</v>
      </c>
      <c r="I413" s="5">
        <f t="shared" si="27"/>
        <v>0.72974794343509441</v>
      </c>
      <c r="Q413" s="5">
        <v>76.900000000000006</v>
      </c>
      <c r="R413" s="5">
        <v>98</v>
      </c>
      <c r="W413" s="37">
        <v>94.066666666666649</v>
      </c>
      <c r="X413" s="37">
        <v>286</v>
      </c>
      <c r="Y413" s="127">
        <v>0.67109557109557116</v>
      </c>
      <c r="AA413" s="5">
        <f t="shared" ca="1" si="25"/>
        <v>1.3640898482294661E-2</v>
      </c>
      <c r="AB413" s="127">
        <v>0.77549999999999997</v>
      </c>
      <c r="AC413" s="5">
        <f>AVERAGE(AB$2:AB413)</f>
        <v>23279.434841048365</v>
      </c>
      <c r="AD413" s="5">
        <f>GEOMEAN(AB$2:AB413)</f>
        <v>0.66756173270350616</v>
      </c>
    </row>
    <row r="414" spans="1:30" x14ac:dyDescent="0.25">
      <c r="B414" s="37">
        <v>3.8636363636363636E-6</v>
      </c>
      <c r="C414" s="37">
        <v>1.9599999999999999E-5</v>
      </c>
      <c r="D414" s="37">
        <f t="shared" si="26"/>
        <v>0.19712430426716143</v>
      </c>
      <c r="F414" s="5">
        <v>11</v>
      </c>
      <c r="G414" s="5">
        <v>36</v>
      </c>
      <c r="H414" s="5">
        <f t="shared" si="24"/>
        <v>0.80287569573283857</v>
      </c>
      <c r="I414" s="5">
        <f t="shared" si="27"/>
        <v>4.8758168722034263</v>
      </c>
      <c r="Q414" s="5">
        <v>386.28571428571428</v>
      </c>
      <c r="R414" s="5">
        <v>98</v>
      </c>
      <c r="W414" s="37">
        <v>436.27272727272731</v>
      </c>
      <c r="X414" s="37">
        <v>293.10000000000002</v>
      </c>
      <c r="Y414" s="127">
        <v>0.48847740454700539</v>
      </c>
      <c r="AA414" s="5">
        <f t="shared" ca="1" si="25"/>
        <v>0.65654123499740413</v>
      </c>
      <c r="AB414" s="127">
        <v>0.48847740454700539</v>
      </c>
      <c r="AC414" s="5">
        <f>AVERAGE(AB$2:AB414)</f>
        <v>23223.069353485065</v>
      </c>
      <c r="AD414" s="5">
        <f>GEOMEAN(AB$2:AB414)</f>
        <v>0.66705706803075593</v>
      </c>
    </row>
    <row r="415" spans="1:30" x14ac:dyDescent="0.25">
      <c r="B415" s="37">
        <v>2.1454545454545456E-6</v>
      </c>
      <c r="C415" s="37">
        <v>8.1999999999999994E-6</v>
      </c>
      <c r="D415" s="37">
        <f t="shared" si="26"/>
        <v>0.2616407982261641</v>
      </c>
      <c r="F415" s="5">
        <v>11</v>
      </c>
      <c r="G415" s="5">
        <v>36</v>
      </c>
      <c r="H415" s="5">
        <f t="shared" si="24"/>
        <v>0.73835920177383585</v>
      </c>
      <c r="I415" s="5">
        <f t="shared" si="27"/>
        <v>3.5603931000789202</v>
      </c>
      <c r="Q415" s="5">
        <v>294.16666666666669</v>
      </c>
      <c r="R415" s="5">
        <v>100</v>
      </c>
      <c r="W415" s="37">
        <v>423.09090909090912</v>
      </c>
      <c r="X415" s="37">
        <v>296</v>
      </c>
      <c r="Y415" s="127">
        <v>0.42936117936117946</v>
      </c>
      <c r="AA415" s="5">
        <f t="shared" ca="1" si="25"/>
        <v>0.5398861608840273</v>
      </c>
      <c r="AB415" s="127">
        <v>3.6093163472222214</v>
      </c>
      <c r="AC415" s="5">
        <f>AVERAGE(AB$2:AB415)</f>
        <v>23166.983701221448</v>
      </c>
      <c r="AD415" s="5">
        <f>GEOMEAN(AB$2:AB415)</f>
        <v>0.66978305248739001</v>
      </c>
    </row>
    <row r="416" spans="1:30" x14ac:dyDescent="0.25">
      <c r="A416" s="120" t="s">
        <v>435</v>
      </c>
      <c r="B416" s="37">
        <v>1.2192857142857142E-3</v>
      </c>
      <c r="C416" s="37">
        <v>1.7999999999999999E-2</v>
      </c>
      <c r="D416" s="37">
        <f t="shared" si="26"/>
        <v>6.7738095238095236E-2</v>
      </c>
      <c r="F416" s="5">
        <v>14</v>
      </c>
      <c r="G416" s="5">
        <v>17</v>
      </c>
      <c r="H416" s="5">
        <f t="shared" si="24"/>
        <v>0.93226190476190474</v>
      </c>
      <c r="I416" s="5">
        <f t="shared" si="27"/>
        <v>14.695003556782995</v>
      </c>
      <c r="Q416" s="5">
        <v>100.30555555555554</v>
      </c>
      <c r="R416" s="5">
        <v>100</v>
      </c>
      <c r="W416" s="37">
        <v>1532.5</v>
      </c>
      <c r="X416" s="37">
        <v>300</v>
      </c>
      <c r="Y416" s="127">
        <v>4.1083333333333334</v>
      </c>
      <c r="AA416" s="5">
        <f t="shared" ca="1" si="25"/>
        <v>0.24106405280507393</v>
      </c>
      <c r="AB416" s="127">
        <v>2.4646074646074573E-2</v>
      </c>
      <c r="AC416" s="5">
        <f>AVERAGE(AB$2:AB416)</f>
        <v>23111.159703498204</v>
      </c>
      <c r="AD416" s="5">
        <f>GEOMEAN(AB$2:AB416)</f>
        <v>0.66447444573506598</v>
      </c>
    </row>
    <row r="417" spans="1:30" x14ac:dyDescent="0.25">
      <c r="A417" s="120">
        <v>17</v>
      </c>
      <c r="B417" s="37">
        <v>4.350714285714286E-4</v>
      </c>
      <c r="C417" s="37">
        <v>4.1000000000000003E-3</v>
      </c>
      <c r="D417" s="37">
        <f t="shared" si="26"/>
        <v>0.10611498257839722</v>
      </c>
      <c r="F417" s="5">
        <v>14</v>
      </c>
      <c r="G417" s="5">
        <v>17</v>
      </c>
      <c r="H417" s="5">
        <f t="shared" si="24"/>
        <v>0.89388501742160276</v>
      </c>
      <c r="I417" s="5">
        <f t="shared" si="27"/>
        <v>9.3176249616015401</v>
      </c>
      <c r="Q417" s="5">
        <v>1532.6057142857144</v>
      </c>
      <c r="R417" s="5">
        <v>100</v>
      </c>
      <c r="W417" s="37">
        <v>274.61538461538458</v>
      </c>
      <c r="X417" s="37">
        <v>324</v>
      </c>
      <c r="Y417" s="127">
        <v>0.15242165242165251</v>
      </c>
      <c r="AA417" s="5">
        <f t="shared" ca="1" si="25"/>
        <v>0.49765375492445507</v>
      </c>
      <c r="AB417" s="127">
        <v>0.32823529411764696</v>
      </c>
      <c r="AC417" s="5">
        <f>AVERAGE(AB$2:AB417)</f>
        <v>23055.604820161177</v>
      </c>
      <c r="AD417" s="5">
        <f>GEOMEAN(AB$2:AB417)</f>
        <v>0.66334888318921514</v>
      </c>
    </row>
    <row r="418" spans="1:30" x14ac:dyDescent="0.25">
      <c r="A418" s="120" t="s">
        <v>489</v>
      </c>
      <c r="B418" s="37">
        <v>2.6278571428571432E-3</v>
      </c>
      <c r="C418" s="37">
        <v>5.6000000000000001E-2</v>
      </c>
      <c r="D418" s="37">
        <f t="shared" si="26"/>
        <v>4.6926020408163273E-2</v>
      </c>
      <c r="F418" s="5">
        <v>14</v>
      </c>
      <c r="G418" s="5">
        <v>17</v>
      </c>
      <c r="H418" s="5">
        <f t="shared" si="24"/>
        <v>0.95307397959183682</v>
      </c>
      <c r="I418" s="5">
        <f t="shared" si="27"/>
        <v>21.26321260421809</v>
      </c>
      <c r="Q418" s="5">
        <v>1124.53125</v>
      </c>
      <c r="R418" s="5">
        <v>100</v>
      </c>
      <c r="W418" s="37">
        <v>437.00000000000006</v>
      </c>
      <c r="X418" s="37">
        <v>329.9</v>
      </c>
      <c r="Y418" s="127">
        <v>0.32464383146408027</v>
      </c>
      <c r="AA418" s="5">
        <f t="shared" ca="1" si="25"/>
        <v>0.35561229360914259</v>
      </c>
      <c r="AB418" s="127">
        <v>0.16011324315822567</v>
      </c>
      <c r="AC418" s="5">
        <f>AVERAGE(AB$2:AB418)</f>
        <v>23000.315983933557</v>
      </c>
      <c r="AD418" s="5">
        <f>GEOMEAN(AB$2:AB418)</f>
        <v>0.66109158822208203</v>
      </c>
    </row>
    <row r="419" spans="1:30" x14ac:dyDescent="0.25">
      <c r="A419" s="120">
        <f>AVERAGE($H$416:$H$432)</f>
        <v>5.334189585465861</v>
      </c>
      <c r="B419" s="37">
        <v>1.2760714285714285E-3</v>
      </c>
      <c r="C419" s="37">
        <v>8.6E-3</v>
      </c>
      <c r="D419" s="37">
        <f t="shared" si="26"/>
        <v>0.14838039867109634</v>
      </c>
      <c r="F419" s="5">
        <v>14</v>
      </c>
      <c r="G419" s="5">
        <v>17</v>
      </c>
      <c r="H419" s="5">
        <f t="shared" si="24"/>
        <v>0.85161960132890369</v>
      </c>
      <c r="I419" s="5">
        <f t="shared" si="27"/>
        <v>6.5910542500834515</v>
      </c>
      <c r="Q419" s="5">
        <v>8680.0000000000018</v>
      </c>
      <c r="R419" s="5">
        <v>100</v>
      </c>
      <c r="W419" s="37">
        <v>240.2</v>
      </c>
      <c r="X419" s="37">
        <v>330</v>
      </c>
      <c r="Y419" s="127">
        <v>0.27212121212121215</v>
      </c>
      <c r="AA419" s="5">
        <f t="shared" ca="1" si="25"/>
        <v>0.34459492466822528</v>
      </c>
      <c r="AB419" s="127">
        <v>0.30687830687830658</v>
      </c>
      <c r="AC419" s="5">
        <f>AVERAGE(AB$2:AB419)</f>
        <v>22945.292038704782</v>
      </c>
      <c r="AD419" s="5">
        <f>GEOMEAN(AB$2:AB419)</f>
        <v>0.65987894848767459</v>
      </c>
    </row>
    <row r="420" spans="1:30" x14ac:dyDescent="0.25">
      <c r="B420" s="37">
        <v>3.8071428571428582E-4</v>
      </c>
      <c r="C420" s="37">
        <v>1.4E-3</v>
      </c>
      <c r="D420" s="37">
        <f t="shared" si="26"/>
        <v>0.27193877551020418</v>
      </c>
      <c r="F420" s="5">
        <v>14</v>
      </c>
      <c r="G420" s="5">
        <v>17</v>
      </c>
      <c r="H420" s="5">
        <f t="shared" si="24"/>
        <v>0.72806122448979582</v>
      </c>
      <c r="I420" s="5">
        <f t="shared" si="27"/>
        <v>3.4053595359344477</v>
      </c>
      <c r="Q420" s="5">
        <v>98.5</v>
      </c>
      <c r="R420" s="5">
        <v>100.83</v>
      </c>
      <c r="W420" s="37">
        <v>219</v>
      </c>
      <c r="X420" s="37">
        <v>331</v>
      </c>
      <c r="Y420" s="127">
        <v>0.33836858006042297</v>
      </c>
      <c r="AA420" s="5">
        <f t="shared" ca="1" si="25"/>
        <v>0.65170290617846405</v>
      </c>
      <c r="AB420" s="127">
        <v>1.7625520833333337</v>
      </c>
      <c r="AC420" s="5">
        <f>AVERAGE(AB$2:AB420)</f>
        <v>22890.534211767736</v>
      </c>
      <c r="AD420" s="5">
        <f>GEOMEAN(AB$2:AB420)</f>
        <v>0.66142803306982245</v>
      </c>
    </row>
    <row r="421" spans="1:30" x14ac:dyDescent="0.25">
      <c r="B421" s="37">
        <v>1.9042857142857143E-4</v>
      </c>
      <c r="C421" s="37">
        <v>2.5000000000000001E-4</v>
      </c>
      <c r="D421" s="37">
        <f t="shared" si="26"/>
        <v>0.76171428571428568</v>
      </c>
      <c r="F421" s="5">
        <v>14</v>
      </c>
      <c r="G421" s="5">
        <v>17</v>
      </c>
      <c r="H421" s="5">
        <f t="shared" si="24"/>
        <v>0.23828571428571432</v>
      </c>
      <c r="I421" s="5">
        <f t="shared" si="27"/>
        <v>0.55111392133747739</v>
      </c>
      <c r="Q421" s="5">
        <v>66.600000000000009</v>
      </c>
      <c r="R421" s="5">
        <v>103</v>
      </c>
      <c r="W421" s="37">
        <v>985</v>
      </c>
      <c r="X421" s="37">
        <v>340</v>
      </c>
      <c r="Y421" s="127">
        <v>1.8970588235294117</v>
      </c>
      <c r="AA421" s="5">
        <f t="shared" ca="1" si="25"/>
        <v>0.62770879709359617</v>
      </c>
      <c r="AB421" s="127">
        <v>22.05795454545455</v>
      </c>
      <c r="AC421" s="5">
        <f>AVERAGE(AB$2:AB421)</f>
        <v>22836.085458774349</v>
      </c>
      <c r="AD421" s="5">
        <f>GEOMEAN(AB$2:AB421)</f>
        <v>0.66697412315052707</v>
      </c>
    </row>
    <row r="422" spans="1:30" x14ac:dyDescent="0.25">
      <c r="B422" s="37">
        <v>7.0071428571428596E-4</v>
      </c>
      <c r="C422" s="37">
        <v>3.0000000000000001E-3</v>
      </c>
      <c r="D422" s="37">
        <f t="shared" si="26"/>
        <v>0.23357142857142865</v>
      </c>
      <c r="F422" s="5">
        <v>14</v>
      </c>
      <c r="G422" s="5">
        <v>17</v>
      </c>
      <c r="H422" s="5">
        <f t="shared" si="24"/>
        <v>0.76642857142857135</v>
      </c>
      <c r="I422" s="5">
        <f t="shared" si="27"/>
        <v>4.0477741371778055</v>
      </c>
      <c r="Q422" s="5">
        <v>208.55</v>
      </c>
      <c r="R422" s="5">
        <v>111.3</v>
      </c>
      <c r="W422" s="37">
        <v>274.90909090909093</v>
      </c>
      <c r="X422" s="37">
        <v>340.7</v>
      </c>
      <c r="Y422" s="127">
        <v>0.1931051044640712</v>
      </c>
      <c r="AA422" s="5">
        <f t="shared" ca="1" si="25"/>
        <v>0.74519128025102555</v>
      </c>
      <c r="AB422" s="127">
        <v>0.66883062838119023</v>
      </c>
      <c r="AC422" s="5">
        <f>AVERAGE(AB$2:AB422)</f>
        <v>22781.844564170675</v>
      </c>
      <c r="AD422" s="5">
        <f>GEOMEAN(AB$2:AB422)</f>
        <v>0.66697852679035663</v>
      </c>
    </row>
    <row r="423" spans="1:30" x14ac:dyDescent="0.25">
      <c r="B423" s="37">
        <v>4.550714285714286E-4</v>
      </c>
      <c r="C423" s="37">
        <v>5.5000000000000003E-4</v>
      </c>
      <c r="D423" s="37">
        <f t="shared" si="26"/>
        <v>0.82740259740259736</v>
      </c>
      <c r="F423" s="5">
        <v>14</v>
      </c>
      <c r="G423" s="5">
        <v>17</v>
      </c>
      <c r="H423" s="5">
        <f t="shared" si="24"/>
        <v>0.17259740259740261</v>
      </c>
      <c r="I423" s="5">
        <f t="shared" si="27"/>
        <v>0.38119887803297003</v>
      </c>
      <c r="Q423" s="5">
        <v>3141.818181818182</v>
      </c>
      <c r="R423" s="5">
        <v>115</v>
      </c>
      <c r="W423" s="37">
        <v>360.88095238095241</v>
      </c>
      <c r="X423" s="37">
        <v>370</v>
      </c>
      <c r="Y423" s="127">
        <v>2.4646074646074573E-2</v>
      </c>
      <c r="AA423" s="5">
        <f t="shared" ca="1" si="25"/>
        <v>0.46350535941200244</v>
      </c>
      <c r="AB423" s="127">
        <v>1.2760023242300988</v>
      </c>
      <c r="AC423" s="5">
        <f>AVERAGE(AB$2:AB423)</f>
        <v>22727.862174213697</v>
      </c>
      <c r="AD423" s="5">
        <f>GEOMEAN(AB$2:AB423)</f>
        <v>0.66800464374022739</v>
      </c>
    </row>
    <row r="424" spans="1:30" x14ac:dyDescent="0.25">
      <c r="B424" s="37">
        <v>1.6185714285714287E-4</v>
      </c>
      <c r="C424" s="37">
        <v>2.7E-4</v>
      </c>
      <c r="D424" s="37">
        <f t="shared" si="26"/>
        <v>0.59947089947089949</v>
      </c>
      <c r="F424" s="5">
        <v>14</v>
      </c>
      <c r="G424" s="5">
        <v>17</v>
      </c>
      <c r="H424" s="5">
        <f t="shared" si="24"/>
        <v>0.40052910052910051</v>
      </c>
      <c r="I424" s="5">
        <f t="shared" si="27"/>
        <v>1.0686667880842637</v>
      </c>
      <c r="Q424" s="5">
        <v>35.63636363636364</v>
      </c>
      <c r="R424" s="5">
        <v>115</v>
      </c>
      <c r="W424" s="37">
        <v>408.81818181818181</v>
      </c>
      <c r="X424" s="37">
        <v>373.7</v>
      </c>
      <c r="Y424" s="127">
        <v>9.3974262291093999E-2</v>
      </c>
      <c r="AA424" s="5">
        <f t="shared" ca="1" si="25"/>
        <v>0.16321582136985768</v>
      </c>
      <c r="AB424" s="127">
        <v>3.7212863705972418E-2</v>
      </c>
      <c r="AC424" s="5">
        <f>AVERAGE(AB$2:AB424)</f>
        <v>22674.132091562751</v>
      </c>
      <c r="AD424" s="5">
        <f>GEOMEAN(AB$2:AB424)</f>
        <v>0.66345999073988915</v>
      </c>
    </row>
    <row r="425" spans="1:30" x14ac:dyDescent="0.25">
      <c r="B425" s="37">
        <v>1.3114285714285718E-4</v>
      </c>
      <c r="C425" s="37">
        <v>1E-4</v>
      </c>
      <c r="D425" s="37">
        <f t="shared" si="26"/>
        <v>1.3114285714285718</v>
      </c>
      <c r="F425" s="5">
        <v>14</v>
      </c>
      <c r="G425" s="5">
        <v>17</v>
      </c>
      <c r="H425" s="5">
        <f t="shared" si="24"/>
        <v>0.31142857142857172</v>
      </c>
      <c r="I425" s="5">
        <f t="shared" si="27"/>
        <v>0.5489013383131035</v>
      </c>
      <c r="Q425" s="5">
        <v>174.1</v>
      </c>
      <c r="R425" s="5">
        <v>119</v>
      </c>
      <c r="W425" s="37">
        <v>1118.1111111111111</v>
      </c>
      <c r="X425" s="37">
        <v>380</v>
      </c>
      <c r="Y425" s="127">
        <v>1.9423976608187135</v>
      </c>
      <c r="AA425" s="5">
        <f t="shared" ca="1" si="25"/>
        <v>0.12681788031436514</v>
      </c>
      <c r="AB425" s="127">
        <v>0.30963665086887826</v>
      </c>
      <c r="AC425" s="5">
        <f>AVERAGE(AB$2:AB425)</f>
        <v>22620.656095206825</v>
      </c>
      <c r="AD425" s="5">
        <f>GEOMEAN(AB$2:AB425)</f>
        <v>0.66226860342949678</v>
      </c>
    </row>
    <row r="426" spans="1:30" x14ac:dyDescent="0.25">
      <c r="B426" s="37">
        <v>3.4935714285714301E-4</v>
      </c>
      <c r="C426" s="37">
        <v>3.2000000000000003E-4</v>
      </c>
      <c r="D426" s="37">
        <f t="shared" si="26"/>
        <v>1.0917410714285718</v>
      </c>
      <c r="F426" s="5">
        <v>14</v>
      </c>
      <c r="G426" s="5">
        <v>17</v>
      </c>
      <c r="H426" s="5">
        <f t="shared" si="24"/>
        <v>9.174107142857181E-2</v>
      </c>
      <c r="I426" s="5">
        <f t="shared" si="27"/>
        <v>0.17577296674650303</v>
      </c>
      <c r="Q426" s="5">
        <v>112.85</v>
      </c>
      <c r="R426" s="5">
        <v>122</v>
      </c>
      <c r="W426" s="37">
        <v>4173.5</v>
      </c>
      <c r="X426" s="37">
        <v>413</v>
      </c>
      <c r="Y426" s="127">
        <v>9.1053268765133168</v>
      </c>
      <c r="AA426" s="5">
        <f t="shared" ca="1" si="25"/>
        <v>0.32704406498746175</v>
      </c>
      <c r="AB426" s="127">
        <v>0.5550947867298579</v>
      </c>
      <c r="AC426" s="5">
        <f>AVERAGE(AB$2:AB426)</f>
        <v>22567.432328147013</v>
      </c>
      <c r="AD426" s="5">
        <f>GEOMEAN(AB$2:AB426)</f>
        <v>0.66199357391392999</v>
      </c>
    </row>
    <row r="427" spans="1:30" x14ac:dyDescent="0.25">
      <c r="B427" s="37">
        <v>2.6721428571428572E-4</v>
      </c>
      <c r="C427" s="37">
        <v>9.3999999999999994E-5</v>
      </c>
      <c r="D427" s="37">
        <f t="shared" si="26"/>
        <v>2.8427051671732526</v>
      </c>
      <c r="F427" s="5">
        <v>14</v>
      </c>
      <c r="G427" s="5">
        <v>17</v>
      </c>
      <c r="H427" s="5">
        <f t="shared" si="24"/>
        <v>1.8427051671732524</v>
      </c>
      <c r="I427" s="5">
        <f t="shared" si="27"/>
        <v>2.4909275676009455</v>
      </c>
      <c r="Q427" s="5">
        <v>444.64285714285717</v>
      </c>
      <c r="R427" s="5">
        <v>122.85</v>
      </c>
      <c r="W427" s="37">
        <v>479.06666666666666</v>
      </c>
      <c r="X427" s="37">
        <v>421</v>
      </c>
      <c r="Y427" s="127">
        <v>0.13792557403008709</v>
      </c>
      <c r="AA427" s="5">
        <f t="shared" ca="1" si="25"/>
        <v>1.0649661186104997E-2</v>
      </c>
      <c r="AB427" s="127">
        <v>19.809999999999999</v>
      </c>
      <c r="AC427" s="5">
        <f>AVERAGE(AB$2:AB427)</f>
        <v>22514.50363723587</v>
      </c>
      <c r="AD427" s="5">
        <f>GEOMEAN(AB$2:AB427)</f>
        <v>0.6672961735357581</v>
      </c>
    </row>
    <row r="428" spans="1:30" x14ac:dyDescent="0.25">
      <c r="B428" s="37">
        <v>17.285721428571428</v>
      </c>
      <c r="C428" s="37">
        <v>2</v>
      </c>
      <c r="D428" s="37">
        <f t="shared" si="26"/>
        <v>8.6428607142857139</v>
      </c>
      <c r="F428" s="5">
        <v>14</v>
      </c>
      <c r="G428" s="5">
        <v>17</v>
      </c>
      <c r="H428" s="5">
        <f t="shared" si="24"/>
        <v>7.6428607142857139</v>
      </c>
      <c r="I428" s="5">
        <f t="shared" si="27"/>
        <v>8.5271582827577923</v>
      </c>
      <c r="Q428" s="5">
        <v>472</v>
      </c>
      <c r="R428" s="5">
        <v>124.7</v>
      </c>
      <c r="W428" s="37">
        <v>581.72727272727286</v>
      </c>
      <c r="X428" s="37">
        <v>449.6</v>
      </c>
      <c r="Y428" s="127">
        <v>0.29387738595923674</v>
      </c>
      <c r="AA428" s="5">
        <f t="shared" ca="1" si="25"/>
        <v>0.34837831043393552</v>
      </c>
      <c r="AB428" s="127">
        <v>1.3207762557077631</v>
      </c>
      <c r="AC428" s="5">
        <f>AVERAGE(AB$2:AB428)</f>
        <v>22461.779555594228</v>
      </c>
      <c r="AD428" s="5">
        <f>GEOMEAN(AB$2:AB428)</f>
        <v>0.66836398344550185</v>
      </c>
    </row>
    <row r="429" spans="1:30" x14ac:dyDescent="0.25">
      <c r="B429" s="37">
        <v>23.857150000000001</v>
      </c>
      <c r="C429" s="37">
        <v>1.1000000000000001</v>
      </c>
      <c r="D429" s="37">
        <f t="shared" si="26"/>
        <v>21.688318181818182</v>
      </c>
      <c r="F429" s="5">
        <v>14</v>
      </c>
      <c r="G429" s="5">
        <v>17</v>
      </c>
      <c r="H429" s="5">
        <f t="shared" si="24"/>
        <v>20.688318181818179</v>
      </c>
      <c r="I429" s="5">
        <f t="shared" si="27"/>
        <v>21.642210411191762</v>
      </c>
      <c r="Q429" s="5">
        <v>532.8125</v>
      </c>
      <c r="R429" s="5">
        <v>127</v>
      </c>
      <c r="W429" s="37">
        <v>354.36363636363632</v>
      </c>
      <c r="X429" s="37">
        <v>474.6</v>
      </c>
      <c r="Y429" s="127">
        <v>0.25334252767881099</v>
      </c>
      <c r="AA429" s="5">
        <f t="shared" ca="1" si="25"/>
        <v>0.26149522621582</v>
      </c>
      <c r="AB429" s="127">
        <v>0.54</v>
      </c>
      <c r="AC429" s="5">
        <f>AVERAGE(AB$2:AB429)</f>
        <v>22409.300023922278</v>
      </c>
      <c r="AD429" s="5">
        <f>GEOMEAN(AB$2:AB429)</f>
        <v>0.66803103410547315</v>
      </c>
    </row>
    <row r="430" spans="1:30" x14ac:dyDescent="0.25">
      <c r="B430" s="37">
        <v>76.071435714300719</v>
      </c>
      <c r="C430" s="37">
        <v>1.4</v>
      </c>
      <c r="D430" s="37">
        <f t="shared" si="26"/>
        <v>54.336739795929091</v>
      </c>
      <c r="F430" s="5">
        <v>14</v>
      </c>
      <c r="G430" s="5">
        <v>17</v>
      </c>
      <c r="H430" s="5">
        <f t="shared" si="24"/>
        <v>53.336739795929084</v>
      </c>
      <c r="I430" s="5">
        <f t="shared" si="27"/>
        <v>54.318336041788598</v>
      </c>
      <c r="Q430" s="5">
        <v>397.07692307692309</v>
      </c>
      <c r="R430" s="5">
        <v>130</v>
      </c>
      <c r="W430" s="37">
        <v>1342.65</v>
      </c>
      <c r="X430" s="37">
        <v>478.5</v>
      </c>
      <c r="Y430" s="127">
        <v>1.8059561128526647</v>
      </c>
      <c r="AA430" s="5">
        <f t="shared" ca="1" si="25"/>
        <v>0.85991424314096987</v>
      </c>
      <c r="AB430" s="127">
        <v>1.0799745888332039E-2</v>
      </c>
      <c r="AC430" s="5">
        <f>AVERAGE(AB$2:AB430)</f>
        <v>22357.063918504617</v>
      </c>
      <c r="AD430" s="5">
        <f>GEOMEAN(AB$2:AB430)</f>
        <v>0.66163873155683983</v>
      </c>
    </row>
    <row r="431" spans="1:30" x14ac:dyDescent="0.25">
      <c r="B431" s="37">
        <v>608.32142857142856</v>
      </c>
      <c r="C431" s="37">
        <v>1086</v>
      </c>
      <c r="D431" s="37">
        <f t="shared" si="26"/>
        <v>0.56014864509339646</v>
      </c>
      <c r="F431" s="5">
        <v>14</v>
      </c>
      <c r="G431" s="5">
        <v>17</v>
      </c>
      <c r="H431" s="5">
        <f t="shared" si="24"/>
        <v>0.43985135490660354</v>
      </c>
      <c r="I431" s="5">
        <f t="shared" si="27"/>
        <v>1.2250917705703153</v>
      </c>
      <c r="Q431" s="5">
        <v>98.1</v>
      </c>
      <c r="R431" s="5">
        <v>134</v>
      </c>
      <c r="W431" s="37">
        <v>17897.333333333336</v>
      </c>
      <c r="X431" s="37">
        <v>482</v>
      </c>
      <c r="Y431" s="127">
        <v>36.131396957123101</v>
      </c>
      <c r="AA431" s="5">
        <f t="shared" ca="1" si="25"/>
        <v>0.93126725757426676</v>
      </c>
      <c r="AB431" s="127">
        <v>9.7992916174734393E-2</v>
      </c>
      <c r="AC431" s="5">
        <f>AVERAGE(AB$2:AB431)</f>
        <v>22305.07097449162</v>
      </c>
      <c r="AD431" s="5">
        <f>GEOMEAN(AB$2:AB431)</f>
        <v>0.65870661094295879</v>
      </c>
    </row>
    <row r="432" spans="1:30" x14ac:dyDescent="0.25">
      <c r="B432" s="37">
        <v>14.742857142857144</v>
      </c>
      <c r="C432" s="37">
        <v>10.6</v>
      </c>
      <c r="D432" s="37">
        <f t="shared" si="26"/>
        <v>1.3908355795148248</v>
      </c>
      <c r="F432" s="5">
        <v>14</v>
      </c>
      <c r="G432" s="5">
        <v>17</v>
      </c>
      <c r="H432" s="5">
        <f t="shared" si="24"/>
        <v>0.39083557951482495</v>
      </c>
      <c r="I432" s="5">
        <f t="shared" si="27"/>
        <v>0.6718433314528095</v>
      </c>
      <c r="Q432" s="5">
        <v>159.75</v>
      </c>
      <c r="R432" s="5">
        <v>138</v>
      </c>
      <c r="W432" s="37">
        <v>850393.33333333349</v>
      </c>
      <c r="X432" s="37">
        <v>500</v>
      </c>
      <c r="Y432" s="127">
        <v>1699.7866666666671</v>
      </c>
      <c r="AA432" s="5">
        <f t="shared" ca="1" si="25"/>
        <v>0.7066412012226897</v>
      </c>
      <c r="AB432" s="127">
        <v>2.341519131924619E-2</v>
      </c>
      <c r="AC432" s="5">
        <f>AVERAGE(AB$2:AB432)</f>
        <v>22253.319124006004</v>
      </c>
      <c r="AD432" s="5">
        <f>GEOMEAN(AB$2:AB432)</f>
        <v>0.6536264561427173</v>
      </c>
    </row>
    <row r="433" spans="1:30" x14ac:dyDescent="0.25">
      <c r="A433" s="120" t="s">
        <v>436</v>
      </c>
      <c r="B433" s="37">
        <v>0.35307692307692307</v>
      </c>
      <c r="C433" s="37">
        <v>5.5E-2</v>
      </c>
      <c r="D433" s="37">
        <f t="shared" si="26"/>
        <v>6.4195804195804191</v>
      </c>
      <c r="F433" s="5">
        <v>13</v>
      </c>
      <c r="G433" s="5">
        <v>11</v>
      </c>
      <c r="H433" s="5">
        <f t="shared" si="24"/>
        <v>5.4195804195804191</v>
      </c>
      <c r="I433" s="5">
        <f t="shared" si="27"/>
        <v>6.2638069991011163</v>
      </c>
      <c r="Q433" s="5">
        <v>2201.7150000000006</v>
      </c>
      <c r="R433" s="5">
        <v>145</v>
      </c>
      <c r="W433" s="37">
        <v>381.27272727272725</v>
      </c>
      <c r="X433" s="37">
        <v>503.8</v>
      </c>
      <c r="Y433" s="127">
        <v>0.243206178497961</v>
      </c>
      <c r="AA433" s="5">
        <f t="shared" ca="1" si="25"/>
        <v>0.75101258686313865</v>
      </c>
      <c r="AB433" s="127">
        <v>0.26791044776119405</v>
      </c>
      <c r="AC433" s="5">
        <f>AVERAGE(AB$2:AB433)</f>
        <v>22201.807431382025</v>
      </c>
      <c r="AD433" s="5">
        <f>GEOMEAN(AB$2:AB433)</f>
        <v>0.65227840723701791</v>
      </c>
    </row>
    <row r="434" spans="1:30" x14ac:dyDescent="0.25">
      <c r="A434" s="120">
        <v>11</v>
      </c>
      <c r="B434" s="37">
        <v>0.58846153846153859</v>
      </c>
      <c r="C434" s="37">
        <v>0.11</v>
      </c>
      <c r="D434" s="37">
        <f t="shared" si="26"/>
        <v>5.3496503496503509</v>
      </c>
      <c r="F434" s="5">
        <v>13</v>
      </c>
      <c r="G434" s="5">
        <v>11</v>
      </c>
      <c r="H434" s="5">
        <f t="shared" si="24"/>
        <v>4.3496503496503509</v>
      </c>
      <c r="I434" s="5">
        <f t="shared" si="27"/>
        <v>5.1627222450751873</v>
      </c>
      <c r="Q434" s="5">
        <v>264.54545454545456</v>
      </c>
      <c r="R434" s="5">
        <v>150.4</v>
      </c>
      <c r="W434" s="37">
        <v>635.71428571428578</v>
      </c>
      <c r="X434" s="37">
        <v>597</v>
      </c>
      <c r="Y434" s="127">
        <v>6.4848049772673E-2</v>
      </c>
      <c r="AA434" s="5">
        <f t="shared" ca="1" si="25"/>
        <v>0.47532893186089042</v>
      </c>
      <c r="AB434" s="127">
        <v>0.62181818181818183</v>
      </c>
      <c r="AC434" s="5">
        <f>AVERAGE(AB$2:AB434)</f>
        <v>22150.534485393106</v>
      </c>
      <c r="AD434" s="5">
        <f>GEOMEAN(AB$2:AB434)</f>
        <v>0.65220636874048221</v>
      </c>
    </row>
    <row r="435" spans="1:30" x14ac:dyDescent="0.25">
      <c r="A435" s="120" t="s">
        <v>489</v>
      </c>
      <c r="B435" s="37">
        <v>0.21692307692307694</v>
      </c>
      <c r="C435" s="37">
        <v>0.03</v>
      </c>
      <c r="D435" s="37">
        <f t="shared" si="26"/>
        <v>7.2307692307692317</v>
      </c>
      <c r="F435" s="5">
        <v>13</v>
      </c>
      <c r="G435" s="5">
        <v>11</v>
      </c>
      <c r="H435" s="5">
        <f t="shared" si="24"/>
        <v>6.2307692307692317</v>
      </c>
      <c r="I435" s="5">
        <f t="shared" si="27"/>
        <v>7.0924713584288064</v>
      </c>
      <c r="Q435" s="5">
        <v>243</v>
      </c>
      <c r="R435" s="5">
        <v>164.3</v>
      </c>
      <c r="W435" s="37">
        <v>515.142857142857</v>
      </c>
      <c r="X435" s="37">
        <v>607</v>
      </c>
      <c r="Y435" s="127">
        <v>0.15132972464109226</v>
      </c>
      <c r="AA435" s="5">
        <f t="shared" ca="1" si="25"/>
        <v>0.12947160649660572</v>
      </c>
      <c r="AB435" s="127">
        <v>0.67447117713547555</v>
      </c>
      <c r="AC435" s="5">
        <f>AVERAGE(AB$2:AB435)</f>
        <v>22099.497941581551</v>
      </c>
      <c r="AD435" s="5">
        <f>GEOMEAN(AB$2:AB435)</f>
        <v>0.65225681586982009</v>
      </c>
    </row>
    <row r="436" spans="1:30" x14ac:dyDescent="0.25">
      <c r="A436" s="120">
        <f>AVERAGE($H$433:$H$443)</f>
        <v>5.4953764070375533</v>
      </c>
      <c r="B436" s="37">
        <v>0.14384615384615385</v>
      </c>
      <c r="C436" s="37">
        <v>0.05</v>
      </c>
      <c r="D436" s="37">
        <f t="shared" si="26"/>
        <v>2.8769230769230769</v>
      </c>
      <c r="F436" s="5">
        <v>13</v>
      </c>
      <c r="G436" s="5">
        <v>11</v>
      </c>
      <c r="H436" s="5">
        <f t="shared" si="24"/>
        <v>1.8769230769230767</v>
      </c>
      <c r="I436" s="5">
        <f t="shared" si="27"/>
        <v>2.5293294940353759</v>
      </c>
      <c r="Q436" s="5">
        <v>108</v>
      </c>
      <c r="R436" s="5">
        <v>166</v>
      </c>
      <c r="W436" s="37">
        <v>756.09090909090901</v>
      </c>
      <c r="X436" s="37">
        <v>618.1</v>
      </c>
      <c r="Y436" s="127">
        <v>0.22325013604741786</v>
      </c>
      <c r="AA436" s="5">
        <f t="shared" ca="1" si="25"/>
        <v>0.29516581472642311</v>
      </c>
      <c r="AB436" s="127">
        <v>2.830188679245273E-2</v>
      </c>
      <c r="AC436" s="5">
        <f>AVERAGE(AB$2:AB436)</f>
        <v>22048.694563099492</v>
      </c>
      <c r="AD436" s="5">
        <f>GEOMEAN(AB$2:AB436)</f>
        <v>0.64756923034259251</v>
      </c>
    </row>
    <row r="437" spans="1:30" x14ac:dyDescent="0.25">
      <c r="B437" s="37">
        <v>14.73076923076923</v>
      </c>
      <c r="C437" s="37">
        <v>1.29</v>
      </c>
      <c r="D437" s="37">
        <f t="shared" si="26"/>
        <v>11.419200954084674</v>
      </c>
      <c r="F437" s="5">
        <v>13</v>
      </c>
      <c r="G437" s="5">
        <v>11</v>
      </c>
      <c r="H437" s="5">
        <f t="shared" si="24"/>
        <v>10.419200954084674</v>
      </c>
      <c r="I437" s="5">
        <f t="shared" si="27"/>
        <v>11.331629152518095</v>
      </c>
      <c r="Q437" s="5">
        <v>265.81818181818181</v>
      </c>
      <c r="R437" s="5">
        <v>172.5</v>
      </c>
      <c r="W437" s="37">
        <v>735.29166666666663</v>
      </c>
      <c r="X437" s="37">
        <v>707</v>
      </c>
      <c r="Y437" s="127">
        <v>4.001650165016496E-2</v>
      </c>
      <c r="AA437" s="5">
        <f t="shared" ca="1" si="25"/>
        <v>0.25807148957358728</v>
      </c>
      <c r="AB437" s="127">
        <v>0.4226618705035971</v>
      </c>
      <c r="AC437" s="5">
        <f>AVERAGE(AB$2:AB437)</f>
        <v>21998.125132133373</v>
      </c>
      <c r="AD437" s="5">
        <f>GEOMEAN(AB$2:AB437)</f>
        <v>0.64693585338934634</v>
      </c>
    </row>
    <row r="438" spans="1:30" x14ac:dyDescent="0.25">
      <c r="B438" s="37">
        <v>26.61538461538461</v>
      </c>
      <c r="C438" s="37">
        <v>0.93300000000000005</v>
      </c>
      <c r="D438" s="37">
        <f t="shared" si="26"/>
        <v>28.526671613488325</v>
      </c>
      <c r="F438" s="5">
        <v>13</v>
      </c>
      <c r="G438" s="5">
        <v>11</v>
      </c>
      <c r="H438" s="5">
        <f t="shared" si="24"/>
        <v>27.526671613488325</v>
      </c>
      <c r="I438" s="5">
        <f t="shared" si="27"/>
        <v>28.491616700193529</v>
      </c>
      <c r="Q438" s="5">
        <v>272.1875</v>
      </c>
      <c r="R438" s="5">
        <v>175</v>
      </c>
      <c r="W438" s="37">
        <v>1227.2727272727275</v>
      </c>
      <c r="X438" s="37">
        <v>712</v>
      </c>
      <c r="Y438" s="127">
        <v>0.72369765066394309</v>
      </c>
      <c r="AA438" s="5">
        <f t="shared" ca="1" si="25"/>
        <v>1.4365381519655163E-2</v>
      </c>
      <c r="AB438" s="127">
        <v>4.9897353372433999</v>
      </c>
      <c r="AC438" s="5">
        <f>AVERAGE(AB$2:AB438)</f>
        <v>21947.797591179606</v>
      </c>
      <c r="AD438" s="5">
        <f>GEOMEAN(AB$2:AB438)</f>
        <v>0.64996723419647773</v>
      </c>
    </row>
    <row r="439" spans="1:30" x14ac:dyDescent="0.25">
      <c r="B439" s="37">
        <v>6.5392307692307714</v>
      </c>
      <c r="C439" s="37">
        <v>3.65</v>
      </c>
      <c r="D439" s="37">
        <f t="shared" si="26"/>
        <v>1.7915700737618552</v>
      </c>
      <c r="F439" s="5">
        <v>13</v>
      </c>
      <c r="G439" s="5">
        <v>11</v>
      </c>
      <c r="H439" s="5">
        <f t="shared" si="24"/>
        <v>0.79157007376185518</v>
      </c>
      <c r="I439" s="5">
        <f t="shared" si="27"/>
        <v>1.2334004466591617</v>
      </c>
      <c r="Q439" s="5">
        <v>169.75</v>
      </c>
      <c r="R439" s="5">
        <v>185</v>
      </c>
      <c r="W439" s="37">
        <v>2236.8000000000002</v>
      </c>
      <c r="X439" s="37">
        <v>837</v>
      </c>
      <c r="Y439" s="127">
        <v>1.6724014336917565</v>
      </c>
      <c r="AA439" s="5">
        <f t="shared" ca="1" si="25"/>
        <v>0.8817105881270535</v>
      </c>
      <c r="AB439" s="127">
        <v>123</v>
      </c>
      <c r="AC439" s="5">
        <f>AVERAGE(AB$2:AB439)</f>
        <v>21897.969286176911</v>
      </c>
      <c r="AD439" s="5">
        <f>GEOMEAN(AB$2:AB439)</f>
        <v>0.65779432909081925</v>
      </c>
    </row>
    <row r="440" spans="1:30" x14ac:dyDescent="0.25">
      <c r="B440" s="37">
        <v>4.6161538461538472</v>
      </c>
      <c r="C440" s="37">
        <v>2.17</v>
      </c>
      <c r="D440" s="37">
        <f t="shared" si="26"/>
        <v>2.1272598369372568</v>
      </c>
      <c r="F440" s="5">
        <v>13</v>
      </c>
      <c r="G440" s="5">
        <v>11</v>
      </c>
      <c r="H440" s="5">
        <f t="shared" si="24"/>
        <v>1.1272598369372568</v>
      </c>
      <c r="I440" s="5">
        <f t="shared" si="27"/>
        <v>1.6571715183236926</v>
      </c>
      <c r="Q440" s="5">
        <v>296.5454545454545</v>
      </c>
      <c r="R440" s="5">
        <v>194.2</v>
      </c>
      <c r="W440" s="37">
        <v>2360</v>
      </c>
      <c r="X440" s="37">
        <v>837</v>
      </c>
      <c r="Y440" s="127">
        <v>1.8195937873357229</v>
      </c>
      <c r="AA440" s="5">
        <f t="shared" ca="1" si="25"/>
        <v>0.29120384576145275</v>
      </c>
      <c r="AB440" s="127">
        <v>0.84178743961352653</v>
      </c>
      <c r="AC440" s="5">
        <f>AVERAGE(AB$2:AB440)</f>
        <v>21848.089724676371</v>
      </c>
      <c r="AD440" s="5">
        <f>GEOMEAN(AB$2:AB440)</f>
        <v>0.65816398930076792</v>
      </c>
    </row>
    <row r="441" spans="1:30" x14ac:dyDescent="0.25">
      <c r="B441" s="37">
        <v>3.0015384615384617</v>
      </c>
      <c r="C441" s="37">
        <v>2.5299999999999998</v>
      </c>
      <c r="D441" s="37">
        <f t="shared" si="26"/>
        <v>1.1863788385527518</v>
      </c>
      <c r="F441" s="5">
        <v>13</v>
      </c>
      <c r="G441" s="5">
        <v>11</v>
      </c>
      <c r="H441" s="5">
        <f t="shared" si="24"/>
        <v>0.18637883855275175</v>
      </c>
      <c r="I441" s="5">
        <f t="shared" si="27"/>
        <v>0.34347776218166015</v>
      </c>
      <c r="Q441" s="5">
        <v>552.51041666666674</v>
      </c>
      <c r="R441" s="5">
        <v>200</v>
      </c>
      <c r="W441" s="37">
        <v>319.06666666666666</v>
      </c>
      <c r="X441" s="37">
        <v>841</v>
      </c>
      <c r="Y441" s="127">
        <v>0.62061038446294103</v>
      </c>
      <c r="AA441" s="5">
        <f t="shared" ca="1" si="25"/>
        <v>0.59341115859118199</v>
      </c>
      <c r="AB441" s="127">
        <v>0.23314531291968835</v>
      </c>
      <c r="AC441" s="5">
        <f>AVERAGE(AB$2:AB441)</f>
        <v>21798.435505177818</v>
      </c>
      <c r="AD441" s="5">
        <f>GEOMEAN(AB$2:AB441)</f>
        <v>0.656613460714916</v>
      </c>
    </row>
    <row r="442" spans="1:30" x14ac:dyDescent="0.25">
      <c r="B442" s="37">
        <v>4.0784615384615384</v>
      </c>
      <c r="C442" s="37">
        <v>4.04</v>
      </c>
      <c r="D442" s="37">
        <f t="shared" si="26"/>
        <v>1.0095201827875095</v>
      </c>
      <c r="F442" s="5">
        <v>13</v>
      </c>
      <c r="G442" s="5">
        <v>11</v>
      </c>
      <c r="H442" s="5">
        <f t="shared" si="24"/>
        <v>9.5201827875094867E-3</v>
      </c>
      <c r="I442" s="5">
        <f t="shared" si="27"/>
        <v>1.8950586408784442E-2</v>
      </c>
      <c r="Q442" s="5">
        <v>144.1142857142857</v>
      </c>
      <c r="R442" s="5">
        <v>200</v>
      </c>
      <c r="W442" s="37">
        <v>551.83333333333326</v>
      </c>
      <c r="X442" s="37">
        <v>890</v>
      </c>
      <c r="Y442" s="127">
        <v>0.37996254681647951</v>
      </c>
      <c r="AA442" s="5">
        <f t="shared" ca="1" si="25"/>
        <v>0.85205489622636699</v>
      </c>
      <c r="AB442" s="127">
        <v>0.19691119691119688</v>
      </c>
      <c r="AC442" s="5">
        <f>AVERAGE(AB$2:AB442)</f>
        <v>21749.00639271981</v>
      </c>
      <c r="AD442" s="5">
        <f>GEOMEAN(AB$2:AB442)</f>
        <v>0.65482273784387435</v>
      </c>
    </row>
    <row r="443" spans="1:30" x14ac:dyDescent="0.25">
      <c r="B443" s="37">
        <v>5.2323076923076934</v>
      </c>
      <c r="C443" s="37">
        <v>1.49</v>
      </c>
      <c r="D443" s="37">
        <f t="shared" si="26"/>
        <v>3.5116159008776466</v>
      </c>
      <c r="F443" s="5">
        <v>13</v>
      </c>
      <c r="G443" s="5">
        <v>11</v>
      </c>
      <c r="H443" s="5">
        <f t="shared" si="24"/>
        <v>2.5116159008776466</v>
      </c>
      <c r="I443" s="5">
        <f t="shared" si="27"/>
        <v>3.2268467153439802</v>
      </c>
      <c r="Q443" s="5">
        <v>978.53846153846166</v>
      </c>
      <c r="R443" s="5">
        <v>200</v>
      </c>
      <c r="W443" s="37">
        <v>134.92857142857144</v>
      </c>
      <c r="X443" s="37">
        <v>900</v>
      </c>
      <c r="Y443" s="127">
        <v>0.8500793650793651</v>
      </c>
      <c r="AA443" s="5">
        <f t="shared" ca="1" si="25"/>
        <v>0.12306113319579215</v>
      </c>
      <c r="AB443" s="127">
        <v>0.67109557109557116</v>
      </c>
      <c r="AC443" s="5">
        <f>AVERAGE(AB$2:AB443)</f>
        <v>21699.802014219473</v>
      </c>
      <c r="AD443" s="5">
        <f>GEOMEAN(AB$2:AB443)</f>
        <v>0.65485910520174595</v>
      </c>
    </row>
    <row r="444" spans="1:30" x14ac:dyDescent="0.25">
      <c r="A444" s="120" t="s">
        <v>437</v>
      </c>
      <c r="B444" s="37">
        <v>1.0076470588235296</v>
      </c>
      <c r="C444" s="37">
        <v>0.92</v>
      </c>
      <c r="D444" s="37">
        <f t="shared" si="26"/>
        <v>1.0952685421994885</v>
      </c>
      <c r="F444" s="5">
        <v>17</v>
      </c>
      <c r="G444" s="5">
        <v>47</v>
      </c>
      <c r="H444" s="5">
        <f t="shared" si="24"/>
        <v>9.5268542199488604E-2</v>
      </c>
      <c r="I444" s="5">
        <f t="shared" si="27"/>
        <v>0.18225044529347584</v>
      </c>
      <c r="Q444" s="5">
        <v>335.26315789473676</v>
      </c>
      <c r="R444" s="5">
        <v>200</v>
      </c>
      <c r="W444" s="37">
        <v>806.92307692307691</v>
      </c>
      <c r="X444" s="37">
        <v>900</v>
      </c>
      <c r="Y444" s="127">
        <v>0.10341880341880344</v>
      </c>
      <c r="AA444" s="5">
        <f t="shared" ca="1" si="25"/>
        <v>0.48975675837633326</v>
      </c>
      <c r="AB444" s="127">
        <v>2.3776776082601323</v>
      </c>
      <c r="AC444" s="5">
        <f>AVERAGE(AB$2:AB444)</f>
        <v>21650.823629712449</v>
      </c>
      <c r="AD444" s="5">
        <f>GEOMEAN(AB$2:AB444)</f>
        <v>0.65676800893053922</v>
      </c>
    </row>
    <row r="445" spans="1:30" x14ac:dyDescent="0.25">
      <c r="A445" s="120">
        <v>47</v>
      </c>
      <c r="B445" s="37">
        <v>1.0076470588235296</v>
      </c>
      <c r="C445" s="37">
        <v>1.39</v>
      </c>
      <c r="D445" s="37">
        <f t="shared" si="26"/>
        <v>0.72492594159966162</v>
      </c>
      <c r="F445" s="5">
        <v>17</v>
      </c>
      <c r="G445" s="5">
        <v>47</v>
      </c>
      <c r="H445" s="5">
        <f t="shared" si="24"/>
        <v>0.27507405840033838</v>
      </c>
      <c r="I445" s="5">
        <f t="shared" si="27"/>
        <v>0.65452531350833576</v>
      </c>
      <c r="Q445" s="5">
        <v>122.64705882352941</v>
      </c>
      <c r="R445" s="5">
        <v>200</v>
      </c>
      <c r="W445" s="37">
        <v>910.04761904761892</v>
      </c>
      <c r="X445" s="37">
        <v>918</v>
      </c>
      <c r="Y445" s="127">
        <v>8.6627243489989948E-3</v>
      </c>
      <c r="AA445" s="5">
        <f t="shared" ca="1" si="25"/>
        <v>0.94622576219471477</v>
      </c>
      <c r="AB445" s="127">
        <v>21.333035714285717</v>
      </c>
      <c r="AC445" s="5">
        <f>AVERAGE(AB$2:AB445)</f>
        <v>21602.10856080705</v>
      </c>
      <c r="AD445" s="5">
        <f>GEOMEAN(AB$2:AB445)</f>
        <v>0.66193689175267278</v>
      </c>
    </row>
    <row r="446" spans="1:30" x14ac:dyDescent="0.25">
      <c r="A446" s="120" t="s">
        <v>489</v>
      </c>
      <c r="B446" s="37">
        <v>1.0076470588235296</v>
      </c>
      <c r="C446" s="37">
        <v>1.2</v>
      </c>
      <c r="D446" s="37">
        <f t="shared" si="26"/>
        <v>0.8397058823529413</v>
      </c>
      <c r="F446" s="5">
        <v>17</v>
      </c>
      <c r="G446" s="5">
        <v>47</v>
      </c>
      <c r="H446" s="5">
        <f t="shared" si="24"/>
        <v>0.16029411764705867</v>
      </c>
      <c r="I446" s="5">
        <f t="shared" si="27"/>
        <v>0.35118728752446648</v>
      </c>
      <c r="Q446" s="5">
        <v>210.71428571428572</v>
      </c>
      <c r="R446" s="5">
        <v>200</v>
      </c>
      <c r="W446" s="37">
        <v>1131.818181818182</v>
      </c>
      <c r="X446" s="37">
        <v>985.6</v>
      </c>
      <c r="Y446" s="127">
        <v>0.14835448642266838</v>
      </c>
      <c r="AA446" s="5">
        <f t="shared" ca="1" si="25"/>
        <v>0.97330053530677285</v>
      </c>
      <c r="AB446" s="127">
        <v>1.0939875604699378</v>
      </c>
      <c r="AC446" s="5">
        <f>AVERAGE(AB$2:AB446)</f>
        <v>21553.566955024471</v>
      </c>
      <c r="AD446" s="5">
        <f>GEOMEAN(AB$2:AB446)</f>
        <v>0.66268465451238079</v>
      </c>
    </row>
    <row r="447" spans="1:30" x14ac:dyDescent="0.25">
      <c r="A447" s="120">
        <f>AVERAGE($H$444:$H$490)</f>
        <v>0.48325054279425517</v>
      </c>
      <c r="B447" s="37">
        <v>1.0076470588235296</v>
      </c>
      <c r="C447" s="37">
        <v>1.18</v>
      </c>
      <c r="D447" s="37">
        <f t="shared" si="26"/>
        <v>0.85393818544366917</v>
      </c>
      <c r="F447" s="5">
        <v>17</v>
      </c>
      <c r="G447" s="5">
        <v>47</v>
      </c>
      <c r="H447" s="5">
        <f t="shared" si="24"/>
        <v>0.14606181455633083</v>
      </c>
      <c r="I447" s="5">
        <f t="shared" si="27"/>
        <v>0.31710676493578183</v>
      </c>
      <c r="Q447" s="5">
        <v>297.24444444444453</v>
      </c>
      <c r="R447" s="5">
        <v>200</v>
      </c>
      <c r="W447" s="37">
        <v>417.5</v>
      </c>
      <c r="X447" s="37">
        <v>1000</v>
      </c>
      <c r="Y447" s="127">
        <v>0.58250000000000002</v>
      </c>
      <c r="AA447" s="5">
        <f t="shared" ca="1" si="25"/>
        <v>0.64205636527803489</v>
      </c>
      <c r="AB447" s="127">
        <v>2.6490032679738555</v>
      </c>
      <c r="AC447" s="5">
        <f>AVERAGE(AB$2:AB447)</f>
        <v>21505.246511186451</v>
      </c>
      <c r="AD447" s="5">
        <f>GEOMEAN(AB$2:AB447)</f>
        <v>0.66474669465258429</v>
      </c>
    </row>
    <row r="448" spans="1:30" x14ac:dyDescent="0.25">
      <c r="B448" s="37">
        <v>1.0076470588235296</v>
      </c>
      <c r="C448" s="37">
        <v>1.35</v>
      </c>
      <c r="D448" s="37">
        <f t="shared" si="26"/>
        <v>0.74640522875816995</v>
      </c>
      <c r="F448" s="5">
        <v>17</v>
      </c>
      <c r="G448" s="5">
        <v>47</v>
      </c>
      <c r="H448" s="5">
        <f t="shared" si="24"/>
        <v>0.25359477124183</v>
      </c>
      <c r="I448" s="5">
        <f t="shared" si="27"/>
        <v>0.59334958735391397</v>
      </c>
      <c r="Q448" s="5">
        <v>78.63636363636364</v>
      </c>
      <c r="R448" s="5">
        <v>210</v>
      </c>
      <c r="W448" s="37">
        <v>1461.8181818181815</v>
      </c>
      <c r="X448" s="37">
        <v>1020</v>
      </c>
      <c r="Y448" s="127">
        <v>0.43315508021390348</v>
      </c>
      <c r="AA448" s="5">
        <f t="shared" ca="1" si="25"/>
        <v>0.98802770244944838</v>
      </c>
      <c r="AB448" s="127">
        <v>0.54097496706192361</v>
      </c>
      <c r="AC448" s="5">
        <f>AVERAGE(AB$2:AB448)</f>
        <v>21457.137550255313</v>
      </c>
      <c r="AD448" s="5">
        <f>GEOMEAN(AB$2:AB448)</f>
        <v>0.66444036751416435</v>
      </c>
    </row>
    <row r="449" spans="2:30" x14ac:dyDescent="0.25">
      <c r="B449" s="37">
        <v>1.0076470588235296</v>
      </c>
      <c r="C449" s="37">
        <v>0.97</v>
      </c>
      <c r="D449" s="37">
        <f t="shared" si="26"/>
        <v>1.0388114008489995</v>
      </c>
      <c r="F449" s="5">
        <v>17</v>
      </c>
      <c r="G449" s="5">
        <v>47</v>
      </c>
      <c r="H449" s="5">
        <f t="shared" si="24"/>
        <v>3.8811400848999575E-2</v>
      </c>
      <c r="I449" s="5">
        <f t="shared" si="27"/>
        <v>7.6172755198094896E-2</v>
      </c>
      <c r="Q449" s="5">
        <v>354.18181818181813</v>
      </c>
      <c r="R449" s="5">
        <v>218.3</v>
      </c>
      <c r="W449" s="37">
        <v>608.32142857142856</v>
      </c>
      <c r="X449" s="37">
        <v>1086</v>
      </c>
      <c r="Y449" s="127">
        <v>0.43985135490660354</v>
      </c>
      <c r="AA449" s="5">
        <f t="shared" ca="1" si="25"/>
        <v>0.76986157416046874</v>
      </c>
      <c r="AB449" s="127">
        <v>0.83727248747032434</v>
      </c>
      <c r="AC449" s="5">
        <f>AVERAGE(AB$2:AB449)</f>
        <v>21409.24402284958</v>
      </c>
      <c r="AD449" s="5">
        <f>GEOMEAN(AB$2:AB449)</f>
        <v>0.66478336128214721</v>
      </c>
    </row>
    <row r="450" spans="2:30" x14ac:dyDescent="0.25">
      <c r="B450" s="37">
        <v>1.0076470588235296</v>
      </c>
      <c r="C450" s="37">
        <v>1</v>
      </c>
      <c r="D450" s="37">
        <f t="shared" si="26"/>
        <v>1.0076470588235296</v>
      </c>
      <c r="F450" s="5">
        <v>17</v>
      </c>
      <c r="G450" s="5">
        <v>47</v>
      </c>
      <c r="H450" s="5">
        <f t="shared" ref="H450:H513" si="28">ABS((B450-C450)/C450)</f>
        <v>7.6470588235295622E-3</v>
      </c>
      <c r="I450" s="5">
        <f t="shared" si="27"/>
        <v>1.5236083925689665E-2</v>
      </c>
      <c r="Q450" s="5">
        <v>591.71428571428578</v>
      </c>
      <c r="R450" s="5">
        <v>234</v>
      </c>
      <c r="W450" s="37">
        <v>579.20000000000005</v>
      </c>
      <c r="X450" s="37">
        <v>1134</v>
      </c>
      <c r="Y450" s="127">
        <v>0.48924162257495585</v>
      </c>
      <c r="AA450" s="5">
        <f t="shared" ref="AA450:AA513" ca="1" si="29">RAND()</f>
        <v>0.30249107480078075</v>
      </c>
      <c r="AB450" s="127">
        <v>0.17666666666666658</v>
      </c>
      <c r="AC450" s="5">
        <f>AVERAGE(AB$2:AB450)</f>
        <v>21361.562358359195</v>
      </c>
      <c r="AD450" s="5">
        <f>GEOMEAN(AB$2:AB450)</f>
        <v>0.66282418578783475</v>
      </c>
    </row>
    <row r="451" spans="2:30" x14ac:dyDescent="0.25">
      <c r="B451" s="37">
        <v>1.0076470588235296</v>
      </c>
      <c r="C451" s="37">
        <v>1.1359999999999999</v>
      </c>
      <c r="D451" s="37">
        <f t="shared" ref="D451:D514" si="30">B451/C451</f>
        <v>0.88701325600662817</v>
      </c>
      <c r="F451" s="5">
        <v>17</v>
      </c>
      <c r="G451" s="5">
        <v>47</v>
      </c>
      <c r="H451" s="5">
        <f t="shared" si="28"/>
        <v>0.11298674399337179</v>
      </c>
      <c r="I451" s="5">
        <f t="shared" ref="I451:I514" si="31">H451+ABS((B451-C451)/B451)</f>
        <v>0.24036561147731783</v>
      </c>
      <c r="Q451" s="5">
        <v>265.71428571428572</v>
      </c>
      <c r="R451" s="5">
        <v>242</v>
      </c>
      <c r="W451" s="37">
        <v>12365</v>
      </c>
      <c r="X451" s="37">
        <v>1149</v>
      </c>
      <c r="Y451" s="127">
        <v>9.7615317667536985</v>
      </c>
      <c r="AA451" s="5">
        <f t="shared" ca="1" si="29"/>
        <v>0.95952597829827968</v>
      </c>
      <c r="AB451" s="127">
        <v>53.336739795929084</v>
      </c>
      <c r="AC451" s="5">
        <f>AVERAGE(AB$2:AB451)</f>
        <v>21314.210745873497</v>
      </c>
      <c r="AD451" s="5">
        <f>GEOMEAN(AB$2:AB451)</f>
        <v>0.66931888076869273</v>
      </c>
    </row>
    <row r="452" spans="2:30" x14ac:dyDescent="0.25">
      <c r="B452" s="37">
        <v>1.0076470588235296</v>
      </c>
      <c r="C452" s="37">
        <v>1.2869999999999999</v>
      </c>
      <c r="D452" s="37">
        <f t="shared" si="30"/>
        <v>0.78294254764843019</v>
      </c>
      <c r="F452" s="5">
        <v>17</v>
      </c>
      <c r="G452" s="5">
        <v>47</v>
      </c>
      <c r="H452" s="5">
        <f t="shared" si="28"/>
        <v>0.21705745235156984</v>
      </c>
      <c r="I452" s="5">
        <f t="shared" si="31"/>
        <v>0.49429037704508971</v>
      </c>
      <c r="Q452" s="5">
        <v>236.38709677419351</v>
      </c>
      <c r="R452" s="5">
        <v>248</v>
      </c>
      <c r="W452" s="37">
        <v>556.66666666666663</v>
      </c>
      <c r="X452" s="37">
        <v>1150</v>
      </c>
      <c r="Y452" s="127">
        <v>0.51594202898550723</v>
      </c>
      <c r="AA452" s="5">
        <f t="shared" ca="1" si="29"/>
        <v>0.14640749682599097</v>
      </c>
      <c r="AB452" s="127">
        <v>4.610951008645537E-2</v>
      </c>
      <c r="AC452" s="5">
        <f>AVERAGE(AB$2:AB452)</f>
        <v>21266.950957322802</v>
      </c>
      <c r="AD452" s="5">
        <f>GEOMEAN(AB$2:AB452)</f>
        <v>0.66536036781660013</v>
      </c>
    </row>
    <row r="453" spans="2:30" x14ac:dyDescent="0.25">
      <c r="B453" s="37">
        <v>1.0076470588235296</v>
      </c>
      <c r="C453" s="37">
        <v>1.5549999999999999</v>
      </c>
      <c r="D453" s="37">
        <f t="shared" si="30"/>
        <v>0.64800453943635339</v>
      </c>
      <c r="F453" s="5">
        <v>17</v>
      </c>
      <c r="G453" s="5">
        <v>47</v>
      </c>
      <c r="H453" s="5">
        <f t="shared" si="28"/>
        <v>0.35199546056364656</v>
      </c>
      <c r="I453" s="5">
        <f t="shared" si="31"/>
        <v>0.89519452652978759</v>
      </c>
      <c r="Q453" s="5">
        <v>169.09761904761905</v>
      </c>
      <c r="R453" s="5">
        <v>250</v>
      </c>
      <c r="W453" s="37">
        <v>984.0952380952383</v>
      </c>
      <c r="X453" s="37">
        <v>1165</v>
      </c>
      <c r="Y453" s="127">
        <v>0.15528305742897999</v>
      </c>
      <c r="AA453" s="5">
        <f t="shared" ca="1" si="29"/>
        <v>0.21190868138762953</v>
      </c>
      <c r="AB453" s="127">
        <v>2.1532846715328728E-2</v>
      </c>
      <c r="AC453" s="5">
        <f>AVERAGE(AB$2:AB453)</f>
        <v>21219.900228507591</v>
      </c>
      <c r="AD453" s="5">
        <f>GEOMEAN(AB$2:AB453)</f>
        <v>0.66032929809544549</v>
      </c>
    </row>
    <row r="454" spans="2:30" x14ac:dyDescent="0.25">
      <c r="B454" s="37">
        <v>1.0076470588235296</v>
      </c>
      <c r="C454" s="37">
        <v>1.4870000000000001</v>
      </c>
      <c r="D454" s="37">
        <f t="shared" si="30"/>
        <v>0.67763756477708781</v>
      </c>
      <c r="F454" s="5">
        <v>17</v>
      </c>
      <c r="G454" s="5">
        <v>47</v>
      </c>
      <c r="H454" s="5">
        <f t="shared" si="28"/>
        <v>0.32236243522291225</v>
      </c>
      <c r="I454" s="5">
        <f t="shared" si="31"/>
        <v>0.7980775548960003</v>
      </c>
      <c r="Q454" s="5">
        <v>314.57894736842104</v>
      </c>
      <c r="R454" s="5">
        <v>250</v>
      </c>
      <c r="W454" s="37">
        <v>698.20937500000002</v>
      </c>
      <c r="X454" s="37">
        <v>1200</v>
      </c>
      <c r="Y454" s="127">
        <v>0.41815885416666665</v>
      </c>
      <c r="AA454" s="5">
        <f t="shared" ca="1" si="29"/>
        <v>0.1185277961224771</v>
      </c>
      <c r="AB454" s="127">
        <v>6.4848049772673E-2</v>
      </c>
      <c r="AC454" s="5">
        <f>AVERAGE(AB$2:AB454)</f>
        <v>21173.05732479797</v>
      </c>
      <c r="AD454" s="5">
        <f>GEOMEAN(AB$2:AB454)</f>
        <v>0.65695512096900521</v>
      </c>
    </row>
    <row r="455" spans="2:30" x14ac:dyDescent="0.25">
      <c r="B455" s="37">
        <v>1.0076470588235296</v>
      </c>
      <c r="C455" s="37">
        <v>0.97970000000000002</v>
      </c>
      <c r="D455" s="37">
        <f t="shared" si="30"/>
        <v>1.0285261394544549</v>
      </c>
      <c r="F455" s="5">
        <v>17</v>
      </c>
      <c r="G455" s="5">
        <v>47</v>
      </c>
      <c r="H455" s="5">
        <f t="shared" si="28"/>
        <v>2.8526139454454983E-2</v>
      </c>
      <c r="I455" s="5">
        <f t="shared" si="31"/>
        <v>5.626110734704122E-2</v>
      </c>
      <c r="Q455" s="5">
        <v>231.1764705882353</v>
      </c>
      <c r="R455" s="5">
        <v>250</v>
      </c>
      <c r="W455" s="37">
        <v>700.07142857142867</v>
      </c>
      <c r="X455" s="37">
        <v>1203</v>
      </c>
      <c r="Y455" s="127">
        <v>0.41806198788742421</v>
      </c>
      <c r="AA455" s="5">
        <f t="shared" ca="1" si="29"/>
        <v>0.59066469244843145</v>
      </c>
      <c r="AB455" s="127">
        <v>0.86538461538461564</v>
      </c>
      <c r="AC455" s="5">
        <f>AVERAGE(AB$2:AB455)</f>
        <v>21126.422540788761</v>
      </c>
      <c r="AD455" s="5">
        <f>GEOMEAN(AB$2:AB455)</f>
        <v>0.65735398531753098</v>
      </c>
    </row>
    <row r="456" spans="2:30" x14ac:dyDescent="0.25">
      <c r="B456" s="37">
        <v>1.0076470588235296</v>
      </c>
      <c r="C456" s="37">
        <v>1.3360000000000001</v>
      </c>
      <c r="D456" s="37">
        <f t="shared" si="30"/>
        <v>0.75422684043677357</v>
      </c>
      <c r="F456" s="5">
        <v>17</v>
      </c>
      <c r="G456" s="5">
        <v>47</v>
      </c>
      <c r="H456" s="5">
        <f t="shared" si="28"/>
        <v>0.24577315956322643</v>
      </c>
      <c r="I456" s="5">
        <f t="shared" si="31"/>
        <v>0.57163422202674063</v>
      </c>
      <c r="Q456" s="5">
        <v>287.14285714285722</v>
      </c>
      <c r="R456" s="5">
        <v>250</v>
      </c>
      <c r="W456" s="37">
        <v>1183.6363636363637</v>
      </c>
      <c r="X456" s="37">
        <v>1205</v>
      </c>
      <c r="Y456" s="127">
        <v>1.7729158807996897E-2</v>
      </c>
      <c r="AA456" s="5">
        <f t="shared" ca="1" si="29"/>
        <v>0.63234912486825912</v>
      </c>
      <c r="AB456" s="127">
        <v>1.1976315789473684</v>
      </c>
      <c r="AC456" s="5">
        <f>AVERAGE(AB$2:AB456)</f>
        <v>21079.993475054234</v>
      </c>
      <c r="AD456" s="5">
        <f>GEOMEAN(AB$2:AB456)</f>
        <v>0.65822122181957299</v>
      </c>
    </row>
    <row r="457" spans="2:30" x14ac:dyDescent="0.25">
      <c r="B457" s="37">
        <v>1.0076470588235296</v>
      </c>
      <c r="C457" s="37">
        <v>1.6759999999999999</v>
      </c>
      <c r="D457" s="37">
        <f t="shared" si="30"/>
        <v>0.60122139547943299</v>
      </c>
      <c r="F457" s="5">
        <v>17</v>
      </c>
      <c r="G457" s="5">
        <v>47</v>
      </c>
      <c r="H457" s="5">
        <f t="shared" si="28"/>
        <v>0.39877860452056707</v>
      </c>
      <c r="I457" s="5">
        <f t="shared" si="31"/>
        <v>1.0620593984493467</v>
      </c>
      <c r="Q457" s="5">
        <v>152.20000000000007</v>
      </c>
      <c r="R457" s="5">
        <v>250</v>
      </c>
      <c r="W457" s="37">
        <v>5912.7380952380954</v>
      </c>
      <c r="X457" s="37">
        <v>1500</v>
      </c>
      <c r="Y457" s="127">
        <v>2.9418253968253971</v>
      </c>
      <c r="AA457" s="5">
        <f t="shared" ca="1" si="29"/>
        <v>0.14360465082514673</v>
      </c>
      <c r="AB457" s="127">
        <v>5.476506334328973</v>
      </c>
      <c r="AC457" s="5">
        <f>AVERAGE(AB$2:AB457)</f>
        <v>21033.777429070196</v>
      </c>
      <c r="AD457" s="5">
        <f>GEOMEAN(AB$2:AB457)</f>
        <v>0.66128658568106014</v>
      </c>
    </row>
    <row r="458" spans="2:30" x14ac:dyDescent="0.25">
      <c r="B458" s="37">
        <v>1.0076470588235296</v>
      </c>
      <c r="C458" s="37">
        <v>1.0589999999999999</v>
      </c>
      <c r="D458" s="37">
        <f t="shared" si="30"/>
        <v>0.95150808198633585</v>
      </c>
      <c r="F458" s="5">
        <v>17</v>
      </c>
      <c r="G458" s="5">
        <v>47</v>
      </c>
      <c r="H458" s="5">
        <f t="shared" si="28"/>
        <v>4.8491918013664197E-2</v>
      </c>
      <c r="I458" s="5">
        <f t="shared" si="31"/>
        <v>9.9455140430476596E-2</v>
      </c>
      <c r="Q458" s="5">
        <v>144.00833333333335</v>
      </c>
      <c r="R458" s="5">
        <v>262</v>
      </c>
      <c r="W458" s="37">
        <v>530.53333333333342</v>
      </c>
      <c r="X458" s="37">
        <v>1602</v>
      </c>
      <c r="Y458" s="127">
        <v>0.66883062838119023</v>
      </c>
      <c r="AA458" s="5">
        <f t="shared" ca="1" si="29"/>
        <v>0.27681738325235372</v>
      </c>
      <c r="AB458" s="127">
        <v>25.291291291291287</v>
      </c>
      <c r="AC458" s="5">
        <f>AVERAGE(AB$2:AB458)</f>
        <v>20987.806999884684</v>
      </c>
      <c r="AD458" s="5">
        <f>GEOMEAN(AB$2:AB458)</f>
        <v>0.66658063360917663</v>
      </c>
    </row>
    <row r="459" spans="2:30" x14ac:dyDescent="0.25">
      <c r="B459" s="37">
        <v>1.0076470588235296</v>
      </c>
      <c r="C459" s="37">
        <v>1.3140000000000001</v>
      </c>
      <c r="D459" s="37">
        <f t="shared" si="30"/>
        <v>0.76685468708031168</v>
      </c>
      <c r="F459" s="5">
        <v>17</v>
      </c>
      <c r="G459" s="5">
        <v>47</v>
      </c>
      <c r="H459" s="5">
        <f t="shared" si="28"/>
        <v>0.23314531291968835</v>
      </c>
      <c r="I459" s="5">
        <f t="shared" si="31"/>
        <v>0.53717333393545008</v>
      </c>
      <c r="Q459" s="5">
        <v>256.25</v>
      </c>
      <c r="R459" s="5">
        <v>268</v>
      </c>
      <c r="W459" s="37">
        <v>624</v>
      </c>
      <c r="X459" s="37">
        <v>1650</v>
      </c>
      <c r="Y459" s="127">
        <v>0.62181818181818183</v>
      </c>
      <c r="AA459" s="5">
        <f t="shared" ca="1" si="29"/>
        <v>0.83929424141297737</v>
      </c>
      <c r="AB459" s="127">
        <v>0.38333333333333341</v>
      </c>
      <c r="AC459" s="5">
        <f>AVERAGE(AB$2:AB459)</f>
        <v>20941.982930743743</v>
      </c>
      <c r="AD459" s="5">
        <f>GEOMEAN(AB$2:AB459)</f>
        <v>0.66577590173377721</v>
      </c>
    </row>
    <row r="460" spans="2:30" x14ac:dyDescent="0.25">
      <c r="B460" s="37">
        <v>1.0076470588235296</v>
      </c>
      <c r="C460" s="37">
        <v>1.167</v>
      </c>
      <c r="D460" s="37">
        <f t="shared" si="30"/>
        <v>0.86345077876909127</v>
      </c>
      <c r="F460" s="5">
        <v>17</v>
      </c>
      <c r="G460" s="5">
        <v>47</v>
      </c>
      <c r="H460" s="5">
        <f t="shared" si="28"/>
        <v>0.13654922123090871</v>
      </c>
      <c r="I460" s="5">
        <f t="shared" si="31"/>
        <v>0.29469282893668791</v>
      </c>
      <c r="Q460" s="5">
        <v>246.25</v>
      </c>
      <c r="R460" s="5">
        <v>268</v>
      </c>
      <c r="W460" s="37">
        <v>1690.4761904761901</v>
      </c>
      <c r="X460" s="37">
        <v>1700</v>
      </c>
      <c r="Y460" s="127">
        <v>5.6022408963587412E-3</v>
      </c>
      <c r="AA460" s="5">
        <f t="shared" ca="1" si="29"/>
        <v>0.31876190749264122</v>
      </c>
      <c r="AB460" s="127">
        <v>9.46875</v>
      </c>
      <c r="AC460" s="5">
        <f>AVERAGE(AB$2:AB460)</f>
        <v>20896.378324685476</v>
      </c>
      <c r="AD460" s="5">
        <f>GEOMEAN(AB$2:AB460)</f>
        <v>0.6696378246215573</v>
      </c>
    </row>
    <row r="461" spans="2:30" x14ac:dyDescent="0.25">
      <c r="B461" s="37">
        <v>1.0076470588235296</v>
      </c>
      <c r="C461" s="37">
        <v>1.575</v>
      </c>
      <c r="D461" s="37">
        <f t="shared" si="30"/>
        <v>0.63977591036414572</v>
      </c>
      <c r="F461" s="5">
        <v>17</v>
      </c>
      <c r="G461" s="5">
        <v>47</v>
      </c>
      <c r="H461" s="5">
        <f t="shared" si="28"/>
        <v>0.36022408963585423</v>
      </c>
      <c r="I461" s="5">
        <f t="shared" si="31"/>
        <v>0.92327137509995194</v>
      </c>
      <c r="Q461" s="5">
        <v>207.27272727272725</v>
      </c>
      <c r="R461" s="5">
        <v>272</v>
      </c>
      <c r="W461" s="37">
        <v>1892.8214285714289</v>
      </c>
      <c r="X461" s="37">
        <v>1840</v>
      </c>
      <c r="Y461" s="127">
        <v>2.8707298136646138E-2</v>
      </c>
      <c r="AA461" s="5">
        <f t="shared" ca="1" si="29"/>
        <v>0.21444844156072262</v>
      </c>
      <c r="AB461" s="127">
        <v>0.30901639344262294</v>
      </c>
      <c r="AC461" s="5">
        <f>AVERAGE(AB$2:AB461)</f>
        <v>20850.952087058755</v>
      </c>
      <c r="AD461" s="5">
        <f>GEOMEAN(AB$2:AB461)</f>
        <v>0.66851298887270139</v>
      </c>
    </row>
    <row r="462" spans="2:30" x14ac:dyDescent="0.25">
      <c r="B462" s="37">
        <v>1.0076470588235296</v>
      </c>
      <c r="C462" s="37">
        <v>1.4550000000000001</v>
      </c>
      <c r="D462" s="37">
        <f t="shared" si="30"/>
        <v>0.69254093389933302</v>
      </c>
      <c r="F462" s="5">
        <v>17</v>
      </c>
      <c r="G462" s="5">
        <v>47</v>
      </c>
      <c r="H462" s="5">
        <f t="shared" si="28"/>
        <v>0.30745906610066698</v>
      </c>
      <c r="I462" s="5">
        <f t="shared" si="31"/>
        <v>0.75141703457702413</v>
      </c>
      <c r="Q462" s="5">
        <v>716.5</v>
      </c>
      <c r="R462" s="5">
        <v>281</v>
      </c>
      <c r="W462" s="37">
        <v>1977.8571428571427</v>
      </c>
      <c r="X462" s="37">
        <v>1979</v>
      </c>
      <c r="Y462" s="127">
        <v>5.7749223994812417E-4</v>
      </c>
      <c r="AA462" s="5">
        <f t="shared" ca="1" si="29"/>
        <v>0.75535268087118201</v>
      </c>
      <c r="AB462" s="127">
        <v>3.3157894736842106</v>
      </c>
      <c r="AC462" s="5">
        <f>AVERAGE(AB$2:AB462)</f>
        <v>20805.729448669201</v>
      </c>
      <c r="AD462" s="5">
        <f>GEOMEAN(AB$2:AB462)</f>
        <v>0.67083926882907619</v>
      </c>
    </row>
    <row r="463" spans="2:30" x14ac:dyDescent="0.25">
      <c r="B463" s="37">
        <v>1.0076470588235296</v>
      </c>
      <c r="C463" s="37">
        <v>1.5</v>
      </c>
      <c r="D463" s="37">
        <f t="shared" si="30"/>
        <v>0.67176470588235304</v>
      </c>
      <c r="F463" s="5">
        <v>17</v>
      </c>
      <c r="G463" s="5">
        <v>47</v>
      </c>
      <c r="H463" s="5">
        <f t="shared" si="28"/>
        <v>0.32823529411764696</v>
      </c>
      <c r="I463" s="5">
        <f t="shared" si="31"/>
        <v>0.81685175646440689</v>
      </c>
      <c r="Q463" s="5">
        <v>259</v>
      </c>
      <c r="R463" s="5">
        <v>284.89999999999998</v>
      </c>
      <c r="W463" s="37">
        <v>1997.9999999999998</v>
      </c>
      <c r="X463" s="37">
        <v>1998</v>
      </c>
      <c r="Y463" s="127">
        <v>1.13800638359976E-16</v>
      </c>
      <c r="AA463" s="5">
        <f t="shared" ca="1" si="29"/>
        <v>0.96258023882341703</v>
      </c>
      <c r="AB463" s="127">
        <v>9.3028649921507043</v>
      </c>
      <c r="AC463" s="5">
        <f>AVERAGE(AB$2:AB463)</f>
        <v>20760.715538314922</v>
      </c>
      <c r="AD463" s="5">
        <f>GEOMEAN(AB$2:AB463)</f>
        <v>0.67466834618557392</v>
      </c>
    </row>
    <row r="464" spans="2:30" x14ac:dyDescent="0.25">
      <c r="B464" s="37">
        <v>1.0076470588235296</v>
      </c>
      <c r="C464" s="37">
        <v>0.99250000000000005</v>
      </c>
      <c r="D464" s="37">
        <f t="shared" si="30"/>
        <v>1.0152615202252186</v>
      </c>
      <c r="F464" s="5">
        <v>17</v>
      </c>
      <c r="G464" s="5">
        <v>47</v>
      </c>
      <c r="H464" s="5">
        <f t="shared" si="28"/>
        <v>1.5261520225218653E-2</v>
      </c>
      <c r="I464" s="5">
        <f t="shared" si="31"/>
        <v>3.0293627639112506E-2</v>
      </c>
      <c r="Q464" s="5">
        <v>94.066666666666649</v>
      </c>
      <c r="R464" s="5">
        <v>286</v>
      </c>
      <c r="W464" s="37">
        <v>1152.5</v>
      </c>
      <c r="X464" s="37">
        <v>2000</v>
      </c>
      <c r="Y464" s="127">
        <v>0.42375000000000002</v>
      </c>
      <c r="AA464" s="5">
        <f t="shared" ca="1" si="29"/>
        <v>0.7078037431733446</v>
      </c>
      <c r="AB464" s="127">
        <v>0.66964285714285698</v>
      </c>
      <c r="AC464" s="5">
        <f>AVERAGE(AB$2:AB464)</f>
        <v>20715.877426229697</v>
      </c>
      <c r="AD464" s="5">
        <f>GEOMEAN(AB$2:AB464)</f>
        <v>0.67465745145817213</v>
      </c>
    </row>
    <row r="465" spans="2:30" x14ac:dyDescent="0.25">
      <c r="B465" s="37">
        <v>0.96470588235294141</v>
      </c>
      <c r="C465" s="37">
        <v>1.1000000000000001</v>
      </c>
      <c r="D465" s="37">
        <f t="shared" si="30"/>
        <v>0.87700534759358306</v>
      </c>
      <c r="F465" s="5">
        <v>17</v>
      </c>
      <c r="G465" s="5">
        <v>47</v>
      </c>
      <c r="H465" s="5">
        <f t="shared" si="28"/>
        <v>0.12299465240641697</v>
      </c>
      <c r="I465" s="5">
        <f t="shared" si="31"/>
        <v>0.26323855484544118</v>
      </c>
      <c r="Q465" s="5">
        <v>436.27272727272731</v>
      </c>
      <c r="R465" s="5">
        <v>293.10000000000002</v>
      </c>
      <c r="W465" s="37">
        <v>9421.4285714285706</v>
      </c>
      <c r="X465" s="37">
        <v>2257</v>
      </c>
      <c r="Y465" s="127">
        <v>3.1743148300525346</v>
      </c>
      <c r="AA465" s="5">
        <f t="shared" ca="1" si="29"/>
        <v>0.30264477762664566</v>
      </c>
      <c r="AB465" s="127">
        <v>0.18181818181818166</v>
      </c>
      <c r="AC465" s="5">
        <f>AVERAGE(AB$2:AB465)</f>
        <v>20671.231530522698</v>
      </c>
      <c r="AD465" s="5">
        <f>GEOMEAN(AB$2:AB465)</f>
        <v>0.67275365680889754</v>
      </c>
    </row>
    <row r="466" spans="2:30" x14ac:dyDescent="0.25">
      <c r="B466" s="37">
        <v>0.96470588235294141</v>
      </c>
      <c r="C466" s="37">
        <v>0.94</v>
      </c>
      <c r="D466" s="37">
        <f t="shared" si="30"/>
        <v>1.026282853566959</v>
      </c>
      <c r="F466" s="5">
        <v>17</v>
      </c>
      <c r="G466" s="5">
        <v>47</v>
      </c>
      <c r="H466" s="5">
        <f t="shared" si="28"/>
        <v>2.6282853566959009E-2</v>
      </c>
      <c r="I466" s="5">
        <f t="shared" si="31"/>
        <v>5.1892609664520278E-2</v>
      </c>
      <c r="Q466" s="5">
        <v>423.09090909090912</v>
      </c>
      <c r="R466" s="5">
        <v>296</v>
      </c>
      <c r="W466" s="37">
        <v>16255</v>
      </c>
      <c r="X466" s="37">
        <v>2434</v>
      </c>
      <c r="Y466" s="127">
        <v>5.6783073130649138</v>
      </c>
      <c r="AA466" s="5">
        <f t="shared" ca="1" si="29"/>
        <v>0.73562597215443071</v>
      </c>
      <c r="AB466" s="127">
        <v>0.87376460017969471</v>
      </c>
      <c r="AC466" s="5">
        <f>AVERAGE(AB$2:AB466)</f>
        <v>20626.779148230395</v>
      </c>
      <c r="AD466" s="5">
        <f>GEOMEAN(AB$2:AB466)</f>
        <v>0.67313199795990186</v>
      </c>
    </row>
    <row r="467" spans="2:30" x14ac:dyDescent="0.25">
      <c r="B467" s="37">
        <v>0.96470588235294141</v>
      </c>
      <c r="C467" s="37">
        <v>1.0900000000000001</v>
      </c>
      <c r="D467" s="37">
        <f t="shared" si="30"/>
        <v>0.88505126821370761</v>
      </c>
      <c r="F467" s="5">
        <v>17</v>
      </c>
      <c r="G467" s="5">
        <v>47</v>
      </c>
      <c r="H467" s="5">
        <f t="shared" si="28"/>
        <v>0.11494873178629235</v>
      </c>
      <c r="I467" s="5">
        <f t="shared" si="31"/>
        <v>0.24482678056677998</v>
      </c>
      <c r="Q467" s="5">
        <v>1532.5</v>
      </c>
      <c r="R467" s="5">
        <v>300</v>
      </c>
      <c r="W467" s="37">
        <v>1408.5</v>
      </c>
      <c r="X467" s="37">
        <v>2631</v>
      </c>
      <c r="Y467" s="127">
        <v>0.46465222348916763</v>
      </c>
      <c r="AA467" s="5">
        <f t="shared" ca="1" si="29"/>
        <v>0.80217131912754613</v>
      </c>
      <c r="AB467" s="127">
        <v>14.184241379310349</v>
      </c>
      <c r="AC467" s="5">
        <f>AVERAGE(AB$2:AB467)</f>
        <v>20582.546111949596</v>
      </c>
      <c r="AD467" s="5">
        <f>GEOMEAN(AB$2:AB467)</f>
        <v>0.67754915219894707</v>
      </c>
    </row>
    <row r="468" spans="2:30" x14ac:dyDescent="0.25">
      <c r="B468" s="37">
        <v>0.96470588235294141</v>
      </c>
      <c r="C468" s="37">
        <v>0.99</v>
      </c>
      <c r="D468" s="37">
        <f t="shared" si="30"/>
        <v>0.97445038621509239</v>
      </c>
      <c r="F468" s="5">
        <v>17</v>
      </c>
      <c r="G468" s="5">
        <v>47</v>
      </c>
      <c r="H468" s="5">
        <f t="shared" si="28"/>
        <v>2.5549613784907655E-2</v>
      </c>
      <c r="I468" s="5">
        <f t="shared" si="31"/>
        <v>5.1769125980029349E-2</v>
      </c>
      <c r="Q468" s="5">
        <v>274.61538461538458</v>
      </c>
      <c r="R468" s="5">
        <v>324</v>
      </c>
      <c r="W468" s="37">
        <v>1119.3125</v>
      </c>
      <c r="X468" s="37">
        <v>2700</v>
      </c>
      <c r="Y468" s="127">
        <v>0.58543981481481477</v>
      </c>
      <c r="AA468" s="5">
        <f t="shared" ca="1" si="29"/>
        <v>0.25803165963204644</v>
      </c>
      <c r="AB468" s="127">
        <v>0.47900182592818008</v>
      </c>
      <c r="AC468" s="5">
        <f>AVERAGE(AB$2:AB468)</f>
        <v>20538.473163105646</v>
      </c>
      <c r="AD468" s="5">
        <f>GEOMEAN(AB$2:AB468)</f>
        <v>0.67704621490678163</v>
      </c>
    </row>
    <row r="469" spans="2:30" x14ac:dyDescent="0.25">
      <c r="B469" s="37">
        <v>0.96470588235294141</v>
      </c>
      <c r="C469" s="37">
        <v>1.19</v>
      </c>
      <c r="D469" s="37">
        <f t="shared" si="30"/>
        <v>0.81067721206129539</v>
      </c>
      <c r="F469" s="5">
        <v>17</v>
      </c>
      <c r="G469" s="5">
        <v>47</v>
      </c>
      <c r="H469" s="5">
        <f t="shared" si="28"/>
        <v>0.18932278793870466</v>
      </c>
      <c r="I469" s="5">
        <f t="shared" si="31"/>
        <v>0.42285937330455797</v>
      </c>
      <c r="Q469" s="5">
        <v>437.00000000000006</v>
      </c>
      <c r="R469" s="5">
        <v>329.9</v>
      </c>
      <c r="W469" s="37">
        <v>5167.8571428571431</v>
      </c>
      <c r="X469" s="37">
        <v>2851</v>
      </c>
      <c r="Y469" s="127">
        <v>0.81264719146164266</v>
      </c>
      <c r="AA469" s="5">
        <f t="shared" ca="1" si="29"/>
        <v>0.47535364474626385</v>
      </c>
      <c r="AB469" s="127">
        <v>16.962962962962962</v>
      </c>
      <c r="AC469" s="5">
        <f>AVERAGE(AB$2:AB469)</f>
        <v>20494.623782336112</v>
      </c>
      <c r="AD469" s="5">
        <f>GEOMEAN(AB$2:AB469)</f>
        <v>0.68172211321188669</v>
      </c>
    </row>
    <row r="470" spans="2:30" x14ac:dyDescent="0.25">
      <c r="B470" s="37">
        <v>0.96470588235294141</v>
      </c>
      <c r="C470" s="37">
        <v>1.0900000000000001</v>
      </c>
      <c r="D470" s="37">
        <f t="shared" si="30"/>
        <v>0.88505126821370761</v>
      </c>
      <c r="F470" s="5">
        <v>17</v>
      </c>
      <c r="G470" s="5">
        <v>47</v>
      </c>
      <c r="H470" s="5">
        <f t="shared" si="28"/>
        <v>0.11494873178629235</v>
      </c>
      <c r="I470" s="5">
        <f t="shared" si="31"/>
        <v>0.24482678056677998</v>
      </c>
      <c r="Q470" s="5">
        <v>240.2</v>
      </c>
      <c r="R470" s="5">
        <v>330</v>
      </c>
      <c r="W470" s="37">
        <v>2988</v>
      </c>
      <c r="X470" s="37">
        <v>2980</v>
      </c>
      <c r="Y470" s="127">
        <v>2.6845637583892616E-3</v>
      </c>
      <c r="AA470" s="5">
        <f t="shared" ca="1" si="29"/>
        <v>0.47222418876687422</v>
      </c>
      <c r="AB470" s="127">
        <v>1.6680365296803656</v>
      </c>
      <c r="AC470" s="5">
        <f>AVERAGE(AB$2:AB470)</f>
        <v>20450.928780745904</v>
      </c>
      <c r="AD470" s="5">
        <f>GEOMEAN(AB$2:AB470)</f>
        <v>0.68302397636348999</v>
      </c>
    </row>
    <row r="471" spans="2:30" x14ac:dyDescent="0.25">
      <c r="B471" s="37">
        <v>0.96470588235294141</v>
      </c>
      <c r="C471" s="37">
        <v>1.1200000000000001</v>
      </c>
      <c r="D471" s="37">
        <f t="shared" si="30"/>
        <v>0.86134453781512621</v>
      </c>
      <c r="F471" s="5">
        <v>17</v>
      </c>
      <c r="G471" s="5">
        <v>47</v>
      </c>
      <c r="H471" s="5">
        <f t="shared" si="28"/>
        <v>0.13865546218487382</v>
      </c>
      <c r="I471" s="5">
        <f t="shared" si="31"/>
        <v>0.29963107194097122</v>
      </c>
      <c r="Q471" s="5">
        <v>219</v>
      </c>
      <c r="R471" s="5">
        <v>331</v>
      </c>
      <c r="W471" s="37">
        <v>2808.3333333333335</v>
      </c>
      <c r="X471" s="37">
        <v>2980</v>
      </c>
      <c r="Y471" s="127">
        <v>5.7606263982102855E-2</v>
      </c>
      <c r="AA471" s="5">
        <f t="shared" ca="1" si="29"/>
        <v>3.7640070567195538E-2</v>
      </c>
      <c r="AB471" s="127">
        <v>0.39083557951482495</v>
      </c>
      <c r="AC471" s="5">
        <f>AVERAGE(AB$2:AB471)</f>
        <v>20407.416997883851</v>
      </c>
      <c r="AD471" s="5">
        <f>GEOMEAN(AB$2:AB471)</f>
        <v>0.68221319550043102</v>
      </c>
    </row>
    <row r="472" spans="2:30" x14ac:dyDescent="0.25">
      <c r="B472" s="37">
        <v>1.0058823529411764</v>
      </c>
      <c r="C472" s="37">
        <v>0.95</v>
      </c>
      <c r="D472" s="37">
        <f t="shared" si="30"/>
        <v>1.0588235294117647</v>
      </c>
      <c r="F472" s="5">
        <v>17</v>
      </c>
      <c r="G472" s="5">
        <v>47</v>
      </c>
      <c r="H472" s="5">
        <f t="shared" si="28"/>
        <v>5.8823529411764733E-2</v>
      </c>
      <c r="I472" s="5">
        <f t="shared" si="31"/>
        <v>0.11437908496732031</v>
      </c>
      <c r="Q472" s="5">
        <v>985</v>
      </c>
      <c r="R472" s="5">
        <v>340</v>
      </c>
      <c r="W472" s="37">
        <v>2819.2500000000005</v>
      </c>
      <c r="X472" s="37">
        <v>3070</v>
      </c>
      <c r="Y472" s="127">
        <v>8.1677524429967285E-2</v>
      </c>
      <c r="AA472" s="5">
        <f t="shared" ca="1" si="29"/>
        <v>0.53252666638050905</v>
      </c>
      <c r="AB472" s="127">
        <v>1.8195937873357229</v>
      </c>
      <c r="AC472" s="5">
        <f>AVERAGE(AB$2:AB472)</f>
        <v>20364.09301188789</v>
      </c>
      <c r="AD472" s="5">
        <f>GEOMEAN(AB$2:AB472)</f>
        <v>0.68363562989753968</v>
      </c>
    </row>
    <row r="473" spans="2:30" x14ac:dyDescent="0.25">
      <c r="B473" s="37">
        <v>1.0058823529411764</v>
      </c>
      <c r="C473" s="37">
        <v>1.03</v>
      </c>
      <c r="D473" s="37">
        <f t="shared" si="30"/>
        <v>0.97658480868075381</v>
      </c>
      <c r="F473" s="5">
        <v>17</v>
      </c>
      <c r="G473" s="5">
        <v>47</v>
      </c>
      <c r="H473" s="5">
        <f t="shared" si="28"/>
        <v>2.341519131924619E-2</v>
      </c>
      <c r="I473" s="5">
        <f t="shared" si="31"/>
        <v>4.7391799506380741E-2</v>
      </c>
      <c r="Q473" s="5">
        <v>274.90909090909093</v>
      </c>
      <c r="R473" s="5">
        <v>340.7</v>
      </c>
      <c r="W473" s="37">
        <v>2185.8684210526317</v>
      </c>
      <c r="X473" s="37">
        <v>3600</v>
      </c>
      <c r="Y473" s="127">
        <v>0.39281432748538009</v>
      </c>
      <c r="AA473" s="5">
        <f t="shared" ca="1" si="29"/>
        <v>0.76756995237970504</v>
      </c>
      <c r="AB473" s="127">
        <v>0.45054945054945045</v>
      </c>
      <c r="AC473" s="5">
        <f>AVERAGE(AB$2:AB473)</f>
        <v>20320.949701586116</v>
      </c>
      <c r="AD473" s="5">
        <f>GEOMEAN(AB$2:AB473)</f>
        <v>0.68303198380877872</v>
      </c>
    </row>
    <row r="474" spans="2:30" x14ac:dyDescent="0.25">
      <c r="B474" s="37">
        <v>1.0058823529411764</v>
      </c>
      <c r="C474" s="37">
        <v>1.02</v>
      </c>
      <c r="D474" s="37">
        <f t="shared" si="30"/>
        <v>0.98615916955017302</v>
      </c>
      <c r="F474" s="5">
        <v>17</v>
      </c>
      <c r="G474" s="5">
        <v>47</v>
      </c>
      <c r="H474" s="5">
        <f t="shared" si="28"/>
        <v>1.3840830449827026E-2</v>
      </c>
      <c r="I474" s="5">
        <f t="shared" si="31"/>
        <v>2.7875918169125311E-2</v>
      </c>
      <c r="Q474" s="5">
        <v>360.88095238095241</v>
      </c>
      <c r="R474" s="5">
        <v>370</v>
      </c>
      <c r="W474" s="37">
        <v>13136.411764705879</v>
      </c>
      <c r="X474" s="37">
        <v>3600</v>
      </c>
      <c r="Y474" s="127">
        <v>2.6490032679738555</v>
      </c>
      <c r="AA474" s="5">
        <f t="shared" ca="1" si="29"/>
        <v>0.8348255536734257</v>
      </c>
      <c r="AB474" s="127">
        <v>2.7190083234946867</v>
      </c>
      <c r="AC474" s="5">
        <f>AVERAGE(AB$2:AB474)</f>
        <v>20277.993611325517</v>
      </c>
      <c r="AD474" s="5">
        <f>GEOMEAN(AB$2:AB474)</f>
        <v>0.6850298165708234</v>
      </c>
    </row>
    <row r="475" spans="2:30" x14ac:dyDescent="0.25">
      <c r="B475" s="37">
        <v>1.0058823529411764</v>
      </c>
      <c r="C475" s="37">
        <v>0.88</v>
      </c>
      <c r="D475" s="37">
        <f t="shared" si="30"/>
        <v>1.143048128342246</v>
      </c>
      <c r="F475" s="5">
        <v>17</v>
      </c>
      <c r="G475" s="5">
        <v>47</v>
      </c>
      <c r="H475" s="5">
        <f t="shared" si="28"/>
        <v>0.14304812834224595</v>
      </c>
      <c r="I475" s="5">
        <f t="shared" si="31"/>
        <v>0.26819432717265529</v>
      </c>
      <c r="Q475" s="5">
        <v>408.81818181818181</v>
      </c>
      <c r="R475" s="5">
        <v>373.7</v>
      </c>
      <c r="W475" s="37">
        <v>36440.435714285726</v>
      </c>
      <c r="X475" s="37">
        <v>3600</v>
      </c>
      <c r="Y475" s="127">
        <v>9.122343253968257</v>
      </c>
      <c r="AA475" s="5">
        <f t="shared" ca="1" si="29"/>
        <v>0.60417733048588851</v>
      </c>
      <c r="AB475" s="127">
        <v>0.17050691244239627</v>
      </c>
      <c r="AC475" s="5">
        <f>AVERAGE(AB$2:AB475)</f>
        <v>20235.213393805658</v>
      </c>
      <c r="AD475" s="5">
        <f>GEOMEAN(AB$2:AB475)</f>
        <v>0.68302292716756374</v>
      </c>
    </row>
    <row r="476" spans="2:30" x14ac:dyDescent="0.25">
      <c r="B476" s="37">
        <v>1.0058823529411764</v>
      </c>
      <c r="C476" s="37">
        <v>0.89</v>
      </c>
      <c r="D476" s="37">
        <f t="shared" si="30"/>
        <v>1.1302048909451421</v>
      </c>
      <c r="F476" s="5">
        <v>17</v>
      </c>
      <c r="G476" s="5">
        <v>47</v>
      </c>
      <c r="H476" s="5">
        <f t="shared" si="28"/>
        <v>0.13020489094514207</v>
      </c>
      <c r="I476" s="5">
        <f t="shared" si="31"/>
        <v>0.24540956930771513</v>
      </c>
      <c r="Q476" s="5">
        <v>1118.1111111111111</v>
      </c>
      <c r="R476" s="5">
        <v>380</v>
      </c>
      <c r="W476" s="37">
        <v>4477439.7799999956</v>
      </c>
      <c r="X476" s="37">
        <v>3600</v>
      </c>
      <c r="Y476" s="127">
        <v>1242.7332722222211</v>
      </c>
      <c r="AA476" s="5">
        <f t="shared" ca="1" si="29"/>
        <v>0.34821323250769265</v>
      </c>
      <c r="AB476" s="127">
        <v>3.5583638177585648E-2</v>
      </c>
      <c r="AC476" s="5">
        <f>AVERAGE(AB$2:AB476)</f>
        <v>20192.613019468463</v>
      </c>
      <c r="AD476" s="5">
        <f>GEOMEAN(AB$2:AB476)</f>
        <v>0.67878750610942795</v>
      </c>
    </row>
    <row r="477" spans="2:30" x14ac:dyDescent="0.25">
      <c r="B477" s="37">
        <v>1.0058823529411764</v>
      </c>
      <c r="C477" s="37">
        <v>1.01</v>
      </c>
      <c r="D477" s="37">
        <f t="shared" si="30"/>
        <v>0.99592312172393704</v>
      </c>
      <c r="F477" s="5">
        <v>17</v>
      </c>
      <c r="G477" s="5">
        <v>47</v>
      </c>
      <c r="H477" s="5">
        <f t="shared" si="28"/>
        <v>4.0768782760629303E-3</v>
      </c>
      <c r="I477" s="5">
        <f t="shared" si="31"/>
        <v>8.1704455275249492E-3</v>
      </c>
      <c r="Q477" s="5">
        <v>4173.5</v>
      </c>
      <c r="R477" s="5">
        <v>413</v>
      </c>
      <c r="W477" s="37">
        <v>2896</v>
      </c>
      <c r="X477" s="37">
        <v>3605</v>
      </c>
      <c r="Y477" s="127">
        <v>0.19667128987517338</v>
      </c>
      <c r="AA477" s="5">
        <f t="shared" ca="1" si="29"/>
        <v>0.66735624005133176</v>
      </c>
      <c r="AB477" s="127">
        <v>0.29387738595923674</v>
      </c>
      <c r="AC477" s="5">
        <f>AVERAGE(AB$2:AB477)</f>
        <v>20150.192180934675</v>
      </c>
      <c r="AD477" s="5">
        <f>GEOMEAN(AB$2:AB477)</f>
        <v>0.67759476553755849</v>
      </c>
    </row>
    <row r="478" spans="2:30" x14ac:dyDescent="0.25">
      <c r="B478" s="37">
        <v>1.0058823529411764</v>
      </c>
      <c r="C478" s="37">
        <v>1.01</v>
      </c>
      <c r="D478" s="37">
        <f t="shared" si="30"/>
        <v>0.99592312172393704</v>
      </c>
      <c r="F478" s="5">
        <v>17</v>
      </c>
      <c r="G478" s="5">
        <v>47</v>
      </c>
      <c r="H478" s="5">
        <f t="shared" si="28"/>
        <v>4.0768782760629303E-3</v>
      </c>
      <c r="I478" s="5">
        <f t="shared" si="31"/>
        <v>8.1704455275249492E-3</v>
      </c>
      <c r="Q478" s="5">
        <v>479.06666666666666</v>
      </c>
      <c r="R478" s="5">
        <v>421</v>
      </c>
      <c r="W478" s="37">
        <v>6965.0999999999995</v>
      </c>
      <c r="X478" s="37">
        <v>3791</v>
      </c>
      <c r="Y478" s="127">
        <v>0.83727248747032434</v>
      </c>
      <c r="AA478" s="5">
        <f t="shared" ca="1" si="29"/>
        <v>0.30757513701564621</v>
      </c>
      <c r="AB478" s="127">
        <v>3.2258064516128941E-2</v>
      </c>
      <c r="AC478" s="5">
        <f>AVERAGE(AB$2:AB478)</f>
        <v>20107.948659083795</v>
      </c>
      <c r="AD478" s="5">
        <f>GEOMEAN(AB$2:AB478)</f>
        <v>0.67328332482317266</v>
      </c>
    </row>
    <row r="479" spans="2:30" x14ac:dyDescent="0.25">
      <c r="B479" s="37">
        <v>1.0029411764705882</v>
      </c>
      <c r="C479" s="37">
        <v>0.35</v>
      </c>
      <c r="D479" s="37">
        <f t="shared" si="30"/>
        <v>2.865546218487395</v>
      </c>
      <c r="F479" s="5">
        <v>17</v>
      </c>
      <c r="G479" s="5">
        <v>47</v>
      </c>
      <c r="H479" s="5">
        <f t="shared" si="28"/>
        <v>1.8655462184873952</v>
      </c>
      <c r="I479" s="5">
        <f t="shared" si="31"/>
        <v>2.5165726114492721</v>
      </c>
      <c r="Q479" s="5">
        <v>581.72727272727286</v>
      </c>
      <c r="R479" s="5">
        <v>449.6</v>
      </c>
      <c r="W479" s="37">
        <v>3892.5</v>
      </c>
      <c r="X479" s="37">
        <v>4696</v>
      </c>
      <c r="Y479" s="127">
        <v>0.171103066439523</v>
      </c>
      <c r="AA479" s="5">
        <f t="shared" ca="1" si="29"/>
        <v>2.6587923210666387E-2</v>
      </c>
      <c r="AB479" s="127">
        <v>3.7106227106227112</v>
      </c>
      <c r="AC479" s="5">
        <f>AVERAGE(AB$2:AB479)</f>
        <v>20065.889583693894</v>
      </c>
      <c r="AD479" s="5">
        <f>GEOMEAN(AB$2:AB479)</f>
        <v>0.67569170659483557</v>
      </c>
    </row>
    <row r="480" spans="2:30" x14ac:dyDescent="0.25">
      <c r="B480" s="37">
        <v>1.0029411764705882</v>
      </c>
      <c r="C480" s="37">
        <v>0.18</v>
      </c>
      <c r="D480" s="37">
        <f t="shared" si="30"/>
        <v>5.5718954248366011</v>
      </c>
      <c r="F480" s="5">
        <v>17</v>
      </c>
      <c r="G480" s="5">
        <v>47</v>
      </c>
      <c r="H480" s="5">
        <f t="shared" si="28"/>
        <v>4.5718954248366019</v>
      </c>
      <c r="I480" s="5">
        <f t="shared" si="31"/>
        <v>5.3924232840741384</v>
      </c>
      <c r="Q480" s="5">
        <v>354.36363636363632</v>
      </c>
      <c r="R480" s="5">
        <v>474.6</v>
      </c>
      <c r="W480" s="37">
        <v>33094.947368421053</v>
      </c>
      <c r="X480" s="37">
        <v>5110</v>
      </c>
      <c r="Y480" s="127">
        <v>5.476506334328973</v>
      </c>
      <c r="AA480" s="5">
        <f t="shared" ca="1" si="29"/>
        <v>0.57246385450464299</v>
      </c>
      <c r="AB480" s="127">
        <v>0.46916272870471326</v>
      </c>
      <c r="AC480" s="5">
        <f>AVERAGE(AB$2:AB480)</f>
        <v>20023.999353169958</v>
      </c>
      <c r="AD480" s="5">
        <f>GEOMEAN(AB$2:AB480)</f>
        <v>0.67517732271226916</v>
      </c>
    </row>
    <row r="481" spans="1:30" x14ac:dyDescent="0.25">
      <c r="B481" s="37">
        <v>1.0029411764705882</v>
      </c>
      <c r="C481" s="37">
        <v>0.32</v>
      </c>
      <c r="D481" s="37">
        <f t="shared" si="30"/>
        <v>3.1341911764705883</v>
      </c>
      <c r="F481" s="5">
        <v>17</v>
      </c>
      <c r="G481" s="5">
        <v>47</v>
      </c>
      <c r="H481" s="5">
        <f t="shared" si="28"/>
        <v>2.1341911764705879</v>
      </c>
      <c r="I481" s="5">
        <f t="shared" si="31"/>
        <v>2.815129592892875</v>
      </c>
      <c r="Q481" s="5">
        <v>1342.65</v>
      </c>
      <c r="R481" s="5">
        <v>478.5</v>
      </c>
      <c r="W481" s="37">
        <v>5076.4705882352946</v>
      </c>
      <c r="X481" s="37">
        <v>5110</v>
      </c>
      <c r="Y481" s="127">
        <v>6.561528721077378E-3</v>
      </c>
      <c r="AA481" s="5">
        <f t="shared" ca="1" si="29"/>
        <v>0.47031087071055733</v>
      </c>
      <c r="AB481" s="127">
        <v>85.800000000000011</v>
      </c>
      <c r="AC481" s="5">
        <f>AVERAGE(AB$2:AB481)</f>
        <v>19982.461437850856</v>
      </c>
      <c r="AD481" s="5">
        <f>GEOMEAN(AB$2:AB481)</f>
        <v>0.68202661894229422</v>
      </c>
    </row>
    <row r="482" spans="1:30" x14ac:dyDescent="0.25">
      <c r="B482" s="37">
        <v>1.0029411764705882</v>
      </c>
      <c r="C482" s="37">
        <v>0.22</v>
      </c>
      <c r="D482" s="37">
        <f t="shared" si="30"/>
        <v>4.5588235294117645</v>
      </c>
      <c r="F482" s="5">
        <v>17</v>
      </c>
      <c r="G482" s="5">
        <v>47</v>
      </c>
      <c r="H482" s="5">
        <f t="shared" si="28"/>
        <v>3.5588235294117649</v>
      </c>
      <c r="I482" s="5">
        <f t="shared" si="31"/>
        <v>4.3394686907020876</v>
      </c>
      <c r="Q482" s="5">
        <v>17897.333333333336</v>
      </c>
      <c r="R482" s="5">
        <v>482</v>
      </c>
      <c r="W482" s="37">
        <v>2053.5714285714289</v>
      </c>
      <c r="X482" s="37">
        <v>5110</v>
      </c>
      <c r="Y482" s="127">
        <v>0.59812692200167727</v>
      </c>
      <c r="AA482" s="5">
        <f t="shared" ca="1" si="29"/>
        <v>9.8557673298218851E-2</v>
      </c>
      <c r="AB482" s="127">
        <v>8.0752840909090917</v>
      </c>
      <c r="AC482" s="5">
        <f>AVERAGE(AB$2:AB482)</f>
        <v>19940.934647510403</v>
      </c>
      <c r="AD482" s="5">
        <f>GEOMEAN(AB$2:AB482)</f>
        <v>0.68554005581537858</v>
      </c>
    </row>
    <row r="483" spans="1:30" x14ac:dyDescent="0.25">
      <c r="B483" s="37">
        <v>1.0029411764705882</v>
      </c>
      <c r="C483" s="37">
        <v>0.44</v>
      </c>
      <c r="D483" s="37">
        <f t="shared" si="30"/>
        <v>2.2794117647058822</v>
      </c>
      <c r="F483" s="5">
        <v>17</v>
      </c>
      <c r="G483" s="5">
        <v>47</v>
      </c>
      <c r="H483" s="5">
        <f t="shared" si="28"/>
        <v>1.2794117647058825</v>
      </c>
      <c r="I483" s="5">
        <f t="shared" si="31"/>
        <v>1.8407020872865276</v>
      </c>
      <c r="Q483" s="5">
        <v>850393.33333333349</v>
      </c>
      <c r="R483" s="5">
        <v>500</v>
      </c>
      <c r="W483" s="37">
        <v>13633.666666666668</v>
      </c>
      <c r="X483" s="37">
        <v>5110</v>
      </c>
      <c r="Y483" s="127">
        <v>1.6680365296803656</v>
      </c>
      <c r="AA483" s="5">
        <f t="shared" ca="1" si="29"/>
        <v>0.59789443379302665</v>
      </c>
      <c r="AB483" s="127">
        <v>5.8823529411764733E-2</v>
      </c>
      <c r="AC483" s="5">
        <f>AVERAGE(AB$2:AB483)</f>
        <v>19899.56353584239</v>
      </c>
      <c r="AD483" s="5">
        <f>GEOMEAN(AB$2:AB483)</f>
        <v>0.68205628900258319</v>
      </c>
    </row>
    <row r="484" spans="1:30" x14ac:dyDescent="0.25">
      <c r="B484" s="37">
        <v>10.117647058823527</v>
      </c>
      <c r="C484" s="37">
        <v>6.4</v>
      </c>
      <c r="D484" s="37">
        <f t="shared" si="30"/>
        <v>1.580882352941176</v>
      </c>
      <c r="F484" s="5">
        <v>17</v>
      </c>
      <c r="G484" s="5">
        <v>47</v>
      </c>
      <c r="H484" s="5">
        <f t="shared" si="28"/>
        <v>0.58088235294117607</v>
      </c>
      <c r="I484" s="5">
        <f t="shared" si="31"/>
        <v>0.94832421340629214</v>
      </c>
      <c r="Q484" s="5">
        <v>381.27272727272725</v>
      </c>
      <c r="R484" s="5">
        <v>503.8</v>
      </c>
      <c r="W484" s="37">
        <v>614.72727272727275</v>
      </c>
      <c r="X484" s="37">
        <v>5616</v>
      </c>
      <c r="Y484" s="127">
        <v>0.89054001554001549</v>
      </c>
      <c r="AA484" s="5">
        <f t="shared" ca="1" si="29"/>
        <v>2.8977661822257361E-2</v>
      </c>
      <c r="AB484" s="127">
        <v>7.5294117647058789E-2</v>
      </c>
      <c r="AC484" s="5">
        <f>AVERAGE(AB$2:AB484)</f>
        <v>19858.363767225987</v>
      </c>
      <c r="AD484" s="5">
        <f>GEOMEAN(AB$2:AB484)</f>
        <v>0.67895146350367896</v>
      </c>
    </row>
    <row r="485" spans="1:30" x14ac:dyDescent="0.25">
      <c r="B485" s="37">
        <v>10.117647058823527</v>
      </c>
      <c r="C485" s="37">
        <v>3.6</v>
      </c>
      <c r="D485" s="37">
        <f t="shared" si="30"/>
        <v>2.8104575163398686</v>
      </c>
      <c r="F485" s="5">
        <v>17</v>
      </c>
      <c r="G485" s="5">
        <v>47</v>
      </c>
      <c r="H485" s="5">
        <f t="shared" si="28"/>
        <v>1.8104575163398686</v>
      </c>
      <c r="I485" s="5">
        <f t="shared" si="31"/>
        <v>2.4546435628514964</v>
      </c>
      <c r="Q485" s="5">
        <v>635.71428571428578</v>
      </c>
      <c r="R485" s="5">
        <v>597</v>
      </c>
      <c r="W485" s="37">
        <v>5375.05</v>
      </c>
      <c r="X485" s="37">
        <v>5911</v>
      </c>
      <c r="Y485" s="127">
        <v>9.0669937404838405E-2</v>
      </c>
      <c r="AA485" s="5">
        <f t="shared" ca="1" si="29"/>
        <v>0.80382996669467022</v>
      </c>
      <c r="AB485" s="127">
        <v>0.92192513368983953</v>
      </c>
      <c r="AC485" s="5">
        <f>AVERAGE(AB$2:AB485)</f>
        <v>19817.335994824967</v>
      </c>
      <c r="AD485" s="5">
        <f>GEOMEAN(AB$2:AB485)</f>
        <v>0.67938073347773043</v>
      </c>
    </row>
    <row r="486" spans="1:30" x14ac:dyDescent="0.25">
      <c r="B486" s="37">
        <v>10.117647058823527</v>
      </c>
      <c r="C486" s="37">
        <v>7.3</v>
      </c>
      <c r="D486" s="37">
        <f t="shared" si="30"/>
        <v>1.3859790491539079</v>
      </c>
      <c r="F486" s="5">
        <v>17</v>
      </c>
      <c r="G486" s="5">
        <v>47</v>
      </c>
      <c r="H486" s="5">
        <f t="shared" si="28"/>
        <v>0.38597904915390785</v>
      </c>
      <c r="I486" s="5">
        <f t="shared" si="31"/>
        <v>0.66446742124693103</v>
      </c>
      <c r="Q486" s="5">
        <v>515.142857142857</v>
      </c>
      <c r="R486" s="5">
        <v>607</v>
      </c>
      <c r="W486" s="37">
        <v>5034.1666666666661</v>
      </c>
      <c r="X486" s="37">
        <v>5911</v>
      </c>
      <c r="Y486" s="127">
        <v>0.14833925449726509</v>
      </c>
      <c r="AA486" s="5">
        <f t="shared" ca="1" si="29"/>
        <v>0.68524489177102821</v>
      </c>
      <c r="AB486" s="127">
        <v>0.26911976911976915</v>
      </c>
      <c r="AC486" s="5">
        <f>AVERAGE(AB$2:AB486)</f>
        <v>19776.47606312382</v>
      </c>
      <c r="AD486" s="5">
        <f>GEOMEAN(AB$2:AB486)</f>
        <v>0.67808480884990308</v>
      </c>
    </row>
    <row r="487" spans="1:30" x14ac:dyDescent="0.25">
      <c r="B487" s="37">
        <v>10.117647058823527</v>
      </c>
      <c r="C487" s="37">
        <v>7.5</v>
      </c>
      <c r="D487" s="37">
        <f t="shared" si="30"/>
        <v>1.3490196078431369</v>
      </c>
      <c r="F487" s="5">
        <v>17</v>
      </c>
      <c r="G487" s="5">
        <v>47</v>
      </c>
      <c r="H487" s="5">
        <f t="shared" si="28"/>
        <v>0.34901960784313696</v>
      </c>
      <c r="I487" s="5">
        <f t="shared" si="31"/>
        <v>0.60774053807569495</v>
      </c>
      <c r="Q487" s="5">
        <v>756.09090909090901</v>
      </c>
      <c r="R487" s="5">
        <v>618.1</v>
      </c>
      <c r="W487" s="116">
        <v>4762010836.8142843</v>
      </c>
      <c r="X487" s="37">
        <v>6000</v>
      </c>
      <c r="Y487" s="127">
        <v>793667.47280238068</v>
      </c>
      <c r="AA487" s="5">
        <f t="shared" ca="1" si="29"/>
        <v>0.22948775890229134</v>
      </c>
      <c r="AB487" s="127">
        <v>0.171103066439523</v>
      </c>
      <c r="AC487" s="5">
        <f>AVERAGE(AB$2:AB487)</f>
        <v>19735.7840776093</v>
      </c>
      <c r="AD487" s="5">
        <f>GEOMEAN(AB$2:AB487)</f>
        <v>0.67616627903111193</v>
      </c>
    </row>
    <row r="488" spans="1:30" x14ac:dyDescent="0.25">
      <c r="B488" s="37">
        <v>101.17647058823528</v>
      </c>
      <c r="C488" s="37">
        <v>93</v>
      </c>
      <c r="D488" s="37">
        <f t="shared" si="30"/>
        <v>1.087919038583175</v>
      </c>
      <c r="F488" s="5">
        <v>17</v>
      </c>
      <c r="G488" s="5">
        <v>47</v>
      </c>
      <c r="H488" s="5">
        <f t="shared" si="28"/>
        <v>8.7919038583175013E-2</v>
      </c>
      <c r="I488" s="5">
        <f t="shared" si="31"/>
        <v>0.16873299207154693</v>
      </c>
      <c r="Q488" s="5">
        <v>735.29166666666663</v>
      </c>
      <c r="R488" s="5">
        <v>707</v>
      </c>
      <c r="W488" s="37">
        <v>1674.03125</v>
      </c>
      <c r="X488" s="37">
        <v>6000</v>
      </c>
      <c r="Y488" s="127">
        <v>0.72099479166666669</v>
      </c>
      <c r="AA488" s="5">
        <f t="shared" ca="1" si="29"/>
        <v>0.36544930955313804</v>
      </c>
      <c r="AB488" s="127">
        <v>3.8926923076923083</v>
      </c>
      <c r="AC488" s="5">
        <f>AVERAGE(AB$2:AB488)</f>
        <v>19695.266846838658</v>
      </c>
      <c r="AD488" s="5">
        <f>GEOMEAN(AB$2:AB488)</f>
        <v>0.67860098692482407</v>
      </c>
    </row>
    <row r="489" spans="1:30" x14ac:dyDescent="0.25">
      <c r="B489" s="37">
        <v>101.17647058823528</v>
      </c>
      <c r="C489" s="37">
        <v>77</v>
      </c>
      <c r="D489" s="37">
        <f t="shared" si="30"/>
        <v>1.313980137509549</v>
      </c>
      <c r="F489" s="5">
        <v>17</v>
      </c>
      <c r="G489" s="5">
        <v>47</v>
      </c>
      <c r="H489" s="5">
        <f t="shared" si="28"/>
        <v>0.31398013750954906</v>
      </c>
      <c r="I489" s="5">
        <f t="shared" si="31"/>
        <v>0.55293362588164197</v>
      </c>
      <c r="Q489" s="5">
        <v>1227.2727272727275</v>
      </c>
      <c r="R489" s="5">
        <v>712</v>
      </c>
      <c r="W489" s="37">
        <v>2554.545454545455</v>
      </c>
      <c r="X489" s="37">
        <v>6470</v>
      </c>
      <c r="Y489" s="127">
        <v>0.60517071799915689</v>
      </c>
      <c r="AA489" s="5">
        <f t="shared" ca="1" si="29"/>
        <v>0.473720127475312</v>
      </c>
      <c r="AB489" s="127">
        <v>1.9416666666666669</v>
      </c>
      <c r="AC489" s="5">
        <f>AVERAGE(AB$2:AB489)</f>
        <v>19654.911672289123</v>
      </c>
      <c r="AD489" s="5">
        <f>GEOMEAN(AB$2:AB489)</f>
        <v>0.68006443144605355</v>
      </c>
    </row>
    <row r="490" spans="1:30" x14ac:dyDescent="0.25">
      <c r="B490" s="37">
        <v>101.17647058823528</v>
      </c>
      <c r="C490" s="37">
        <v>64</v>
      </c>
      <c r="D490" s="37">
        <f t="shared" si="30"/>
        <v>1.5808823529411762</v>
      </c>
      <c r="F490" s="5">
        <v>17</v>
      </c>
      <c r="G490" s="5">
        <v>47</v>
      </c>
      <c r="H490" s="5">
        <f t="shared" si="28"/>
        <v>0.58088235294117618</v>
      </c>
      <c r="I490" s="5">
        <f t="shared" si="31"/>
        <v>0.94832421340629236</v>
      </c>
      <c r="Q490" s="5">
        <v>2236.8000000000002</v>
      </c>
      <c r="R490" s="5">
        <v>837</v>
      </c>
      <c r="W490" s="37">
        <v>3163.636363636364</v>
      </c>
      <c r="X490" s="37">
        <v>6901</v>
      </c>
      <c r="Y490" s="127">
        <v>0.54156841564463643</v>
      </c>
      <c r="AA490" s="5">
        <f t="shared" ca="1" si="29"/>
        <v>0.42079656021310863</v>
      </c>
      <c r="AB490" s="127">
        <v>0.9953921568627454</v>
      </c>
      <c r="AC490" s="5">
        <f>AVERAGE(AB$2:AB490)</f>
        <v>19614.719614456542</v>
      </c>
      <c r="AD490" s="5">
        <f>GEOMEAN(AB$2:AB490)</f>
        <v>0.68059443342549508</v>
      </c>
    </row>
    <row r="491" spans="1:30" x14ac:dyDescent="0.25">
      <c r="A491" s="120" t="s">
        <v>438</v>
      </c>
      <c r="B491" s="37">
        <v>70917350.000000015</v>
      </c>
      <c r="C491" s="37">
        <v>50000000</v>
      </c>
      <c r="D491" s="37">
        <f t="shared" si="30"/>
        <v>1.4183470000000002</v>
      </c>
      <c r="F491" s="5">
        <v>12</v>
      </c>
      <c r="G491" s="5">
        <v>10</v>
      </c>
      <c r="H491" s="5">
        <f t="shared" si="28"/>
        <v>0.4183470000000003</v>
      </c>
      <c r="I491" s="5">
        <f t="shared" si="31"/>
        <v>0.71330091466263235</v>
      </c>
      <c r="Q491" s="5">
        <v>2360</v>
      </c>
      <c r="R491" s="5">
        <v>837</v>
      </c>
      <c r="W491" s="37">
        <v>1258.0000000000002</v>
      </c>
      <c r="X491" s="37">
        <v>8208</v>
      </c>
      <c r="Y491" s="127">
        <v>0.84673489278752434</v>
      </c>
      <c r="AA491" s="5">
        <f t="shared" ca="1" si="29"/>
        <v>0.71051120942591384</v>
      </c>
      <c r="AB491" s="127">
        <v>1.5988520408163265</v>
      </c>
      <c r="AC491" s="5">
        <f>AVERAGE(AB$2:AB491)</f>
        <v>19574.692837390387</v>
      </c>
      <c r="AD491" s="5">
        <f>GEOMEAN(AB$2:AB491)</f>
        <v>0.6817817503543232</v>
      </c>
    </row>
    <row r="492" spans="1:30" x14ac:dyDescent="0.25">
      <c r="A492" s="120">
        <v>10</v>
      </c>
      <c r="B492" s="37">
        <v>84350716.666666642</v>
      </c>
      <c r="C492" s="37">
        <v>3540000</v>
      </c>
      <c r="D492" s="37">
        <f t="shared" si="30"/>
        <v>23.827886064030125</v>
      </c>
      <c r="F492" s="5">
        <v>12</v>
      </c>
      <c r="G492" s="5">
        <v>10</v>
      </c>
      <c r="H492" s="5">
        <f t="shared" si="28"/>
        <v>22.827886064030125</v>
      </c>
      <c r="I492" s="5">
        <f t="shared" si="31"/>
        <v>23.785918430085896</v>
      </c>
      <c r="Q492" s="5">
        <v>319.06666666666666</v>
      </c>
      <c r="R492" s="5">
        <v>841</v>
      </c>
      <c r="W492" s="37">
        <v>10035.714285714283</v>
      </c>
      <c r="X492" s="37">
        <v>9200</v>
      </c>
      <c r="Y492" s="127">
        <v>9.0838509316769844E-2</v>
      </c>
      <c r="AA492" s="5">
        <f t="shared" ca="1" si="29"/>
        <v>0.61137144461357174</v>
      </c>
      <c r="AB492" s="127">
        <v>0.22824404761904749</v>
      </c>
      <c r="AC492" s="5">
        <f>AVERAGE(AB$2:AB492)</f>
        <v>19534.8263107237</v>
      </c>
      <c r="AD492" s="5">
        <f>GEOMEAN(AB$2:AB492)</f>
        <v>0.68026395195369227</v>
      </c>
    </row>
    <row r="493" spans="1:30" x14ac:dyDescent="0.25">
      <c r="A493" s="120" t="s">
        <v>489</v>
      </c>
      <c r="B493" s="37">
        <v>177584062.50000003</v>
      </c>
      <c r="C493" s="37">
        <v>79000000</v>
      </c>
      <c r="D493" s="37">
        <f t="shared" si="30"/>
        <v>2.247899525316456</v>
      </c>
      <c r="F493" s="5">
        <v>12</v>
      </c>
      <c r="G493" s="5">
        <v>10</v>
      </c>
      <c r="H493" s="5">
        <f t="shared" si="28"/>
        <v>1.247899525316456</v>
      </c>
      <c r="I493" s="5">
        <f t="shared" si="31"/>
        <v>1.8030397845950723</v>
      </c>
      <c r="Q493" s="5">
        <v>551.83333333333326</v>
      </c>
      <c r="R493" s="5">
        <v>890</v>
      </c>
      <c r="W493" s="37">
        <v>8532.6071428571413</v>
      </c>
      <c r="X493" s="37">
        <v>9365</v>
      </c>
      <c r="Y493" s="127">
        <v>8.8883380367630396E-2</v>
      </c>
      <c r="AA493" s="5">
        <f t="shared" ca="1" si="29"/>
        <v>0.60349584452944005</v>
      </c>
      <c r="AB493" s="127">
        <v>0.28571428571428586</v>
      </c>
      <c r="AC493" s="5">
        <f>AVERAGE(AB$2:AB493)</f>
        <v>19495.121959917931</v>
      </c>
      <c r="AD493" s="5">
        <f>GEOMEAN(AB$2:AB493)</f>
        <v>0.67906557539691714</v>
      </c>
    </row>
    <row r="494" spans="1:30" x14ac:dyDescent="0.25">
      <c r="A494" s="120">
        <f>AVERAGE($H$491:$H$500)</f>
        <v>248.26341881945714</v>
      </c>
      <c r="B494" s="37">
        <v>836218458.33333349</v>
      </c>
      <c r="C494" s="37">
        <v>1260000</v>
      </c>
      <c r="D494" s="37">
        <f t="shared" si="30"/>
        <v>663.66544312169322</v>
      </c>
      <c r="F494" s="5">
        <v>12</v>
      </c>
      <c r="G494" s="5">
        <v>10</v>
      </c>
      <c r="H494" s="5">
        <f t="shared" si="28"/>
        <v>662.66544312169322</v>
      </c>
      <c r="I494" s="5">
        <f t="shared" si="31"/>
        <v>663.663936338403</v>
      </c>
      <c r="Q494" s="5">
        <v>134.92857142857144</v>
      </c>
      <c r="R494" s="5">
        <v>900</v>
      </c>
      <c r="W494" s="37">
        <v>3607.2727272727275</v>
      </c>
      <c r="X494" s="37">
        <v>9562</v>
      </c>
      <c r="Y494" s="127">
        <v>0.62274913958662126</v>
      </c>
      <c r="AA494" s="5">
        <f t="shared" ca="1" si="29"/>
        <v>0.48928787523424211</v>
      </c>
      <c r="AB494" s="127">
        <v>0.46477946017116506</v>
      </c>
      <c r="AC494" s="5">
        <f>AVERAGE(AB$2:AB494)</f>
        <v>19455.579044744591</v>
      </c>
      <c r="AD494" s="5">
        <f>GEOMEAN(AB$2:AB494)</f>
        <v>0.67854352283583286</v>
      </c>
    </row>
    <row r="495" spans="1:30" x14ac:dyDescent="0.25">
      <c r="B495" s="37">
        <v>19459916.666666664</v>
      </c>
      <c r="C495" s="37">
        <v>2000000</v>
      </c>
      <c r="D495" s="37">
        <f t="shared" si="30"/>
        <v>9.7299583333333324</v>
      </c>
      <c r="F495" s="5">
        <v>12</v>
      </c>
      <c r="G495" s="5">
        <v>10</v>
      </c>
      <c r="H495" s="5">
        <f t="shared" si="28"/>
        <v>8.7299583333333324</v>
      </c>
      <c r="I495" s="5">
        <f t="shared" si="31"/>
        <v>9.6271829703007743</v>
      </c>
      <c r="Q495" s="5">
        <v>806.92307692307691</v>
      </c>
      <c r="R495" s="5">
        <v>900</v>
      </c>
      <c r="W495" s="37">
        <v>277174.58333333337</v>
      </c>
      <c r="X495" s="37">
        <v>10000</v>
      </c>
      <c r="Y495" s="127">
        <v>26.717458333333337</v>
      </c>
      <c r="AA495" s="5">
        <f t="shared" ca="1" si="29"/>
        <v>0.8121128328524343</v>
      </c>
      <c r="AB495" s="127">
        <v>5.6903264450436294E-3</v>
      </c>
      <c r="AC495" s="5">
        <f>AVERAGE(AB$2:AB495)</f>
        <v>19416.195293015</v>
      </c>
      <c r="AD495" s="5">
        <f>GEOMEAN(AB$2:AB495)</f>
        <v>0.67200791506731106</v>
      </c>
    </row>
    <row r="496" spans="1:30" x14ac:dyDescent="0.25">
      <c r="B496" s="37">
        <v>556.66666666666663</v>
      </c>
      <c r="C496" s="37">
        <v>1150</v>
      </c>
      <c r="D496" s="37">
        <f t="shared" si="30"/>
        <v>0.48405797101449272</v>
      </c>
      <c r="F496" s="5">
        <v>12</v>
      </c>
      <c r="G496" s="5">
        <v>10</v>
      </c>
      <c r="H496" s="5">
        <f t="shared" si="28"/>
        <v>0.51594202898550723</v>
      </c>
      <c r="I496" s="5">
        <f t="shared" si="31"/>
        <v>1.5818102924585613</v>
      </c>
      <c r="Q496" s="5">
        <v>910.04761904761892</v>
      </c>
      <c r="R496" s="5">
        <v>918</v>
      </c>
      <c r="W496" s="37">
        <v>26391.818181818187</v>
      </c>
      <c r="X496" s="37">
        <v>10000</v>
      </c>
      <c r="Y496" s="127">
        <v>1.6391818181818187</v>
      </c>
      <c r="AA496" s="5">
        <f t="shared" ca="1" si="29"/>
        <v>0.4586557847704924</v>
      </c>
      <c r="AB496" s="127">
        <v>0.40458333333333329</v>
      </c>
      <c r="AC496" s="5">
        <f>AVERAGE(AB$2:AB496)</f>
        <v>19376.971473399481</v>
      </c>
      <c r="AD496" s="5">
        <f>GEOMEAN(AB$2:AB496)</f>
        <v>0.67131940914245292</v>
      </c>
    </row>
    <row r="497" spans="1:30" x14ac:dyDescent="0.25">
      <c r="B497" s="37">
        <v>26.5</v>
      </c>
      <c r="C497" s="37">
        <v>22</v>
      </c>
      <c r="D497" s="37">
        <f t="shared" si="30"/>
        <v>1.2045454545454546</v>
      </c>
      <c r="F497" s="5">
        <v>12</v>
      </c>
      <c r="G497" s="5">
        <v>10</v>
      </c>
      <c r="H497" s="5">
        <f t="shared" si="28"/>
        <v>0.20454545454545456</v>
      </c>
      <c r="I497" s="5">
        <f t="shared" si="31"/>
        <v>0.37435677530017153</v>
      </c>
      <c r="Q497" s="5">
        <v>1131.818181818182</v>
      </c>
      <c r="R497" s="5">
        <v>985.6</v>
      </c>
      <c r="W497" s="37">
        <v>121302.50000000001</v>
      </c>
      <c r="X497" s="37">
        <v>11310</v>
      </c>
      <c r="Y497" s="127">
        <v>9.7252431476569416</v>
      </c>
      <c r="AA497" s="5">
        <f t="shared" ca="1" si="29"/>
        <v>0.45849581962074515</v>
      </c>
      <c r="AB497" s="127">
        <v>4.9682539682539684</v>
      </c>
      <c r="AC497" s="5">
        <f>AVERAGE(AB$2:AB497)</f>
        <v>19337.915015295792</v>
      </c>
      <c r="AD497" s="5">
        <f>GEOMEAN(AB$2:AB497)</f>
        <v>0.67403395246705655</v>
      </c>
    </row>
    <row r="498" spans="1:30" x14ac:dyDescent="0.25">
      <c r="B498" s="37">
        <v>4.4999999999999991</v>
      </c>
      <c r="C498" s="37">
        <v>8</v>
      </c>
      <c r="D498" s="37">
        <f t="shared" si="30"/>
        <v>0.56249999999999989</v>
      </c>
      <c r="F498" s="5">
        <v>12</v>
      </c>
      <c r="G498" s="5">
        <v>10</v>
      </c>
      <c r="H498" s="5">
        <f t="shared" si="28"/>
        <v>0.43750000000000011</v>
      </c>
      <c r="I498" s="5">
        <f t="shared" si="31"/>
        <v>1.2152777777777781</v>
      </c>
      <c r="Q498" s="5">
        <v>417.5</v>
      </c>
      <c r="R498" s="5">
        <v>1000</v>
      </c>
      <c r="W498" s="37">
        <v>55795.454545454544</v>
      </c>
      <c r="X498" s="37">
        <v>11310</v>
      </c>
      <c r="Y498" s="127">
        <v>3.9332851056988987</v>
      </c>
      <c r="AA498" s="5">
        <f t="shared" ca="1" si="29"/>
        <v>0.51061838028151152</v>
      </c>
      <c r="AB498" s="127">
        <v>34.170138888888879</v>
      </c>
      <c r="AC498" s="5">
        <f>AVERAGE(AB$2:AB498)</f>
        <v>19299.074482345273</v>
      </c>
      <c r="AD498" s="5">
        <f>GEOMEAN(AB$2:AB498)</f>
        <v>0.67937926274376781</v>
      </c>
    </row>
    <row r="499" spans="1:30" x14ac:dyDescent="0.25">
      <c r="B499" s="37">
        <v>850393.33333333349</v>
      </c>
      <c r="C499" s="37">
        <v>500</v>
      </c>
      <c r="D499" s="37">
        <f t="shared" si="30"/>
        <v>1700.7866666666671</v>
      </c>
      <c r="F499" s="5">
        <v>12</v>
      </c>
      <c r="G499" s="5">
        <v>10</v>
      </c>
      <c r="H499" s="5">
        <f t="shared" si="28"/>
        <v>1699.7866666666671</v>
      </c>
      <c r="I499" s="5">
        <f t="shared" si="31"/>
        <v>1700.7860787034501</v>
      </c>
      <c r="Q499" s="5">
        <v>1461.8181818181815</v>
      </c>
      <c r="R499" s="5">
        <v>1020</v>
      </c>
      <c r="W499" s="37">
        <v>13197</v>
      </c>
      <c r="X499" s="37">
        <v>11722</v>
      </c>
      <c r="Y499" s="127">
        <v>0.12583176932264117</v>
      </c>
      <c r="AA499" s="5">
        <f t="shared" ca="1" si="29"/>
        <v>0.48088044742342395</v>
      </c>
      <c r="AB499" s="127">
        <v>0.33006535947712429</v>
      </c>
      <c r="AC499" s="5">
        <f>AVERAGE(AB$2:AB499)</f>
        <v>19260.321983515983</v>
      </c>
      <c r="AD499" s="5">
        <f>GEOMEAN(AB$2:AB499)</f>
        <v>0.67839516431760905</v>
      </c>
    </row>
    <row r="500" spans="1:30" x14ac:dyDescent="0.25">
      <c r="B500" s="37">
        <v>8680.0000000000018</v>
      </c>
      <c r="C500" s="37">
        <v>100</v>
      </c>
      <c r="D500" s="37">
        <f t="shared" si="30"/>
        <v>86.800000000000011</v>
      </c>
      <c r="F500" s="5">
        <v>12</v>
      </c>
      <c r="G500" s="5">
        <v>10</v>
      </c>
      <c r="H500" s="5">
        <f t="shared" si="28"/>
        <v>85.800000000000011</v>
      </c>
      <c r="I500" s="5">
        <f t="shared" si="31"/>
        <v>86.788479262672823</v>
      </c>
      <c r="Q500" s="5">
        <v>608.32142857142856</v>
      </c>
      <c r="R500" s="5">
        <v>1086</v>
      </c>
      <c r="W500" s="37">
        <v>48692.666666666672</v>
      </c>
      <c r="X500" s="37">
        <v>11840</v>
      </c>
      <c r="Y500" s="127">
        <v>3.1125563063063066</v>
      </c>
      <c r="AA500" s="5">
        <f t="shared" ca="1" si="29"/>
        <v>0.72923455058421527</v>
      </c>
      <c r="AB500" s="127">
        <v>0.75850340136054417</v>
      </c>
      <c r="AC500" s="5">
        <f>AVERAGE(AB$2:AB500)</f>
        <v>19221.725663916557</v>
      </c>
      <c r="AD500" s="5">
        <f>GEOMEAN(AB$2:AB500)</f>
        <v>0.67854692608916689</v>
      </c>
    </row>
    <row r="501" spans="1:30" x14ac:dyDescent="0.25">
      <c r="A501" s="120" t="s">
        <v>439</v>
      </c>
      <c r="B501" s="37">
        <v>208.1</v>
      </c>
      <c r="C501" s="37">
        <v>10</v>
      </c>
      <c r="D501" s="37">
        <f t="shared" si="30"/>
        <v>20.81</v>
      </c>
      <c r="F501" s="5">
        <v>10</v>
      </c>
      <c r="G501" s="5">
        <v>16</v>
      </c>
      <c r="H501" s="5">
        <f t="shared" si="28"/>
        <v>19.809999999999999</v>
      </c>
      <c r="I501" s="5">
        <f t="shared" si="31"/>
        <v>20.761946179721285</v>
      </c>
      <c r="Q501" s="5">
        <v>579.20000000000005</v>
      </c>
      <c r="R501" s="5">
        <v>1134</v>
      </c>
      <c r="W501" s="37">
        <v>4050</v>
      </c>
      <c r="X501" s="37">
        <v>11841</v>
      </c>
      <c r="Y501" s="127">
        <v>0.65796807702052196</v>
      </c>
      <c r="AA501" s="5">
        <f t="shared" ca="1" si="29"/>
        <v>0.66149748258277208</v>
      </c>
      <c r="AB501" s="127">
        <v>0.25000000000000011</v>
      </c>
      <c r="AC501" s="5">
        <f>AVERAGE(AB$2:AB501)</f>
        <v>19183.282712588723</v>
      </c>
      <c r="AD501" s="5">
        <f>GEOMEAN(AB$2:AB501)</f>
        <v>0.67719322986238095</v>
      </c>
    </row>
    <row r="502" spans="1:30" x14ac:dyDescent="0.25">
      <c r="A502" s="120">
        <v>16</v>
      </c>
      <c r="B502" s="37">
        <v>161448500</v>
      </c>
      <c r="C502" s="37">
        <v>178684</v>
      </c>
      <c r="D502" s="37">
        <f t="shared" si="30"/>
        <v>903.54200711871238</v>
      </c>
      <c r="F502" s="5">
        <v>10</v>
      </c>
      <c r="G502" s="5">
        <v>16</v>
      </c>
      <c r="H502" s="5">
        <f t="shared" si="28"/>
        <v>902.54200711871238</v>
      </c>
      <c r="I502" s="5">
        <f t="shared" si="31"/>
        <v>903.5409003633074</v>
      </c>
      <c r="Q502" s="5">
        <v>12365</v>
      </c>
      <c r="R502" s="5">
        <v>1149</v>
      </c>
      <c r="W502" s="37">
        <v>10326</v>
      </c>
      <c r="X502" s="37">
        <v>12095</v>
      </c>
      <c r="Y502" s="127">
        <v>0.14625878462174452</v>
      </c>
      <c r="AA502" s="5">
        <f t="shared" ca="1" si="29"/>
        <v>0.263049191827471</v>
      </c>
      <c r="AB502" s="127">
        <v>0.31761904761904763</v>
      </c>
      <c r="AC502" s="5">
        <f>AVERAGE(AB$2:AB502)</f>
        <v>19144.993361104611</v>
      </c>
      <c r="AD502" s="5">
        <f>GEOMEAN(AB$2:AB502)</f>
        <v>0.6761706381082575</v>
      </c>
    </row>
    <row r="503" spans="1:30" x14ac:dyDescent="0.25">
      <c r="A503" s="120" t="s">
        <v>489</v>
      </c>
      <c r="B503" s="37">
        <v>69.099999999999994</v>
      </c>
      <c r="C503" s="37">
        <v>73</v>
      </c>
      <c r="D503" s="37">
        <f t="shared" si="30"/>
        <v>0.94657534246575337</v>
      </c>
      <c r="F503" s="5">
        <v>10</v>
      </c>
      <c r="G503" s="5">
        <v>16</v>
      </c>
      <c r="H503" s="5">
        <f t="shared" si="28"/>
        <v>5.3424657534246654E-2</v>
      </c>
      <c r="I503" s="5">
        <f t="shared" si="31"/>
        <v>0.10986459964712662</v>
      </c>
      <c r="Q503" s="5">
        <v>556.66666666666663</v>
      </c>
      <c r="R503" s="5">
        <v>1150</v>
      </c>
      <c r="W503" s="37">
        <v>53361200</v>
      </c>
      <c r="X503" s="37">
        <v>12569.9</v>
      </c>
      <c r="Y503" s="127">
        <v>4244.1570815996947</v>
      </c>
      <c r="AA503" s="5">
        <f t="shared" ca="1" si="29"/>
        <v>0.25375697883068193</v>
      </c>
      <c r="AB503" s="127">
        <v>5.2470129870129867</v>
      </c>
      <c r="AC503" s="5">
        <f>AVERAGE(AB$2:AB503)</f>
        <v>19106.866376347407</v>
      </c>
      <c r="AD503" s="5">
        <f>GEOMEAN(AB$2:AB503)</f>
        <v>0.67893614370899824</v>
      </c>
    </row>
    <row r="504" spans="1:30" x14ac:dyDescent="0.25">
      <c r="A504" s="120">
        <f>AVERAGE($H$501:$H$516)</f>
        <v>331.55060562081587</v>
      </c>
      <c r="B504" s="37">
        <v>4.75</v>
      </c>
      <c r="C504" s="37">
        <v>3.6</v>
      </c>
      <c r="D504" s="37">
        <f t="shared" si="30"/>
        <v>1.3194444444444444</v>
      </c>
      <c r="F504" s="5">
        <v>10</v>
      </c>
      <c r="G504" s="5">
        <v>16</v>
      </c>
      <c r="H504" s="5">
        <f t="shared" si="28"/>
        <v>0.31944444444444442</v>
      </c>
      <c r="I504" s="5">
        <f t="shared" si="31"/>
        <v>0.56154970760233913</v>
      </c>
      <c r="Q504" s="5">
        <v>984.0952380952383</v>
      </c>
      <c r="R504" s="5">
        <v>1165</v>
      </c>
      <c r="W504" s="37">
        <v>14320</v>
      </c>
      <c r="X504" s="37">
        <v>14167</v>
      </c>
      <c r="Y504" s="127">
        <v>1.0799745888332039E-2</v>
      </c>
      <c r="AA504" s="5">
        <f t="shared" ca="1" si="29"/>
        <v>0.82781496652309505</v>
      </c>
      <c r="AB504" s="127">
        <v>3.0515370705246404E-3</v>
      </c>
      <c r="AC504" s="5">
        <f>AVERAGE(AB$2:AB504)</f>
        <v>19068.880564568455</v>
      </c>
      <c r="AD504" s="5">
        <f>GEOMEAN(AB$2:AB504)</f>
        <v>0.67167983230003026</v>
      </c>
    </row>
    <row r="505" spans="1:30" x14ac:dyDescent="0.25">
      <c r="B505" s="37">
        <v>87</v>
      </c>
      <c r="C505" s="37">
        <v>71</v>
      </c>
      <c r="D505" s="37">
        <f t="shared" si="30"/>
        <v>1.2253521126760563</v>
      </c>
      <c r="F505" s="5">
        <v>10</v>
      </c>
      <c r="G505" s="5">
        <v>16</v>
      </c>
      <c r="H505" s="5">
        <f t="shared" si="28"/>
        <v>0.22535211267605634</v>
      </c>
      <c r="I505" s="5">
        <f t="shared" si="31"/>
        <v>0.40926015865306786</v>
      </c>
      <c r="Q505" s="5">
        <v>698.20937500000002</v>
      </c>
      <c r="R505" s="5">
        <v>1200</v>
      </c>
      <c r="W505" s="37">
        <v>36257.5</v>
      </c>
      <c r="X505" s="37">
        <v>16353</v>
      </c>
      <c r="Y505" s="127">
        <v>1.2171772763407327</v>
      </c>
      <c r="AA505" s="5">
        <f t="shared" ca="1" si="29"/>
        <v>0.92833848542332831</v>
      </c>
      <c r="AB505" s="127">
        <v>5.8510638297872342E-2</v>
      </c>
      <c r="AC505" s="5">
        <f>AVERAGE(AB$2:AB505)</f>
        <v>19031.045600175737</v>
      </c>
      <c r="AD505" s="5">
        <f>GEOMEAN(AB$2:AB505)</f>
        <v>0.6684351474678949</v>
      </c>
    </row>
    <row r="506" spans="1:30" x14ac:dyDescent="0.25">
      <c r="B506" s="37">
        <v>2896</v>
      </c>
      <c r="C506" s="37">
        <v>3605</v>
      </c>
      <c r="D506" s="37">
        <f t="shared" si="30"/>
        <v>0.80332871012482665</v>
      </c>
      <c r="F506" s="5">
        <v>10</v>
      </c>
      <c r="G506" s="5">
        <v>16</v>
      </c>
      <c r="H506" s="5">
        <f t="shared" si="28"/>
        <v>0.19667128987517338</v>
      </c>
      <c r="I506" s="5">
        <f t="shared" si="31"/>
        <v>0.44149173186412366</v>
      </c>
      <c r="Q506" s="5">
        <v>700.07142857142867</v>
      </c>
      <c r="R506" s="5">
        <v>1203</v>
      </c>
      <c r="W506" s="37">
        <v>25307.357142857152</v>
      </c>
      <c r="X506" s="37">
        <v>21224</v>
      </c>
      <c r="Y506" s="127">
        <v>0.19239338215497326</v>
      </c>
      <c r="AA506" s="5">
        <f t="shared" ca="1" si="29"/>
        <v>0.43400322494147092</v>
      </c>
      <c r="AB506" s="127">
        <v>41.380971428571428</v>
      </c>
      <c r="AC506" s="5">
        <f>AVERAGE(AB$2:AB506)</f>
        <v>18993.442303881191</v>
      </c>
      <c r="AD506" s="5">
        <f>GEOMEAN(AB$2:AB506)</f>
        <v>0.67391834797222816</v>
      </c>
    </row>
    <row r="507" spans="1:30" x14ac:dyDescent="0.25">
      <c r="B507" s="37">
        <v>716.5</v>
      </c>
      <c r="C507" s="37">
        <v>281</v>
      </c>
      <c r="D507" s="37">
        <f t="shared" si="30"/>
        <v>2.5498220640569396</v>
      </c>
      <c r="F507" s="5">
        <v>10</v>
      </c>
      <c r="G507" s="5">
        <v>16</v>
      </c>
      <c r="H507" s="5">
        <f t="shared" si="28"/>
        <v>1.5498220640569396</v>
      </c>
      <c r="I507" s="5">
        <f t="shared" si="31"/>
        <v>2.1576378351664998</v>
      </c>
      <c r="Q507" s="5">
        <v>1183.6363636363637</v>
      </c>
      <c r="R507" s="5">
        <v>1205</v>
      </c>
      <c r="W507" s="37">
        <v>70585</v>
      </c>
      <c r="X507" s="37">
        <v>21563</v>
      </c>
      <c r="Y507" s="127">
        <v>2.2734313407225342</v>
      </c>
      <c r="AA507" s="5">
        <f t="shared" ca="1" si="29"/>
        <v>0.26112349640313481</v>
      </c>
      <c r="AB507" s="127">
        <v>23.055372807017545</v>
      </c>
      <c r="AC507" s="5">
        <f>AVERAGE(AB$2:AB507)</f>
        <v>18955.951420618196</v>
      </c>
      <c r="AD507" s="5">
        <f>GEOMEAN(AB$2:AB507)</f>
        <v>0.67863964518761177</v>
      </c>
    </row>
    <row r="508" spans="1:30" x14ac:dyDescent="0.25">
      <c r="B508" s="37">
        <v>10326</v>
      </c>
      <c r="C508" s="37">
        <v>12095</v>
      </c>
      <c r="D508" s="37">
        <f t="shared" si="30"/>
        <v>0.85374121537825542</v>
      </c>
      <c r="F508" s="5">
        <v>10</v>
      </c>
      <c r="G508" s="5">
        <v>16</v>
      </c>
      <c r="H508" s="5">
        <f t="shared" si="28"/>
        <v>0.14625878462174452</v>
      </c>
      <c r="I508" s="5">
        <f t="shared" si="31"/>
        <v>0.31757391148597075</v>
      </c>
      <c r="Q508" s="5">
        <v>5912.7380952380954</v>
      </c>
      <c r="R508" s="5">
        <v>1500</v>
      </c>
      <c r="W508" s="37">
        <v>216900</v>
      </c>
      <c r="X508" s="37">
        <v>28616</v>
      </c>
      <c r="Y508" s="127">
        <v>6.579675705898798</v>
      </c>
      <c r="AA508" s="5">
        <f t="shared" ca="1" si="29"/>
        <v>0.96239008197306697</v>
      </c>
      <c r="AB508" s="127">
        <v>2.9535353535353535</v>
      </c>
      <c r="AC508" s="5">
        <f>AVERAGE(AB$2:AB508)</f>
        <v>18918.568781791244</v>
      </c>
      <c r="AD508" s="5">
        <f>GEOMEAN(AB$2:AB508)</f>
        <v>0.68061105045663506</v>
      </c>
    </row>
    <row r="509" spans="1:30" x14ac:dyDescent="0.25">
      <c r="B509" s="37">
        <v>248</v>
      </c>
      <c r="C509" s="37">
        <v>2</v>
      </c>
      <c r="D509" s="37">
        <f t="shared" si="30"/>
        <v>124</v>
      </c>
      <c r="F509" s="5">
        <v>10</v>
      </c>
      <c r="G509" s="5">
        <v>16</v>
      </c>
      <c r="H509" s="5">
        <f t="shared" si="28"/>
        <v>123</v>
      </c>
      <c r="I509" s="5">
        <f t="shared" si="31"/>
        <v>123.99193548387096</v>
      </c>
      <c r="Q509" s="5">
        <v>530.53333333333342</v>
      </c>
      <c r="R509" s="5">
        <v>1602</v>
      </c>
      <c r="W509" s="37">
        <v>100136.36363636362</v>
      </c>
      <c r="X509" s="37">
        <v>28616</v>
      </c>
      <c r="Y509" s="127">
        <v>2.4993137977482394</v>
      </c>
      <c r="AA509" s="5">
        <f t="shared" ca="1" si="29"/>
        <v>0.37625922826300595</v>
      </c>
      <c r="AB509" s="127">
        <v>2.0972222222222228</v>
      </c>
      <c r="AC509" s="5">
        <f>AVERAGE(AB$2:AB509)</f>
        <v>18881.331633051934</v>
      </c>
      <c r="AD509" s="5">
        <f>GEOMEAN(AB$2:AB509)</f>
        <v>0.68212048693582605</v>
      </c>
    </row>
    <row r="510" spans="1:30" x14ac:dyDescent="0.25">
      <c r="B510" s="37">
        <v>53361200</v>
      </c>
      <c r="C510" s="37">
        <v>12569.9</v>
      </c>
      <c r="D510" s="37">
        <f t="shared" si="30"/>
        <v>4245.1570815996947</v>
      </c>
      <c r="F510" s="5">
        <v>10</v>
      </c>
      <c r="G510" s="5">
        <v>16</v>
      </c>
      <c r="H510" s="5">
        <f t="shared" si="28"/>
        <v>4244.1570815996947</v>
      </c>
      <c r="I510" s="5">
        <f t="shared" si="31"/>
        <v>4245.1568460371509</v>
      </c>
      <c r="Q510" s="5">
        <v>624</v>
      </c>
      <c r="R510" s="5">
        <v>1650</v>
      </c>
      <c r="W510" s="37">
        <v>99734.619047619068</v>
      </c>
      <c r="X510" s="37">
        <v>57000</v>
      </c>
      <c r="Y510" s="127">
        <v>0.74973015873015914</v>
      </c>
      <c r="AA510" s="5">
        <f t="shared" ca="1" si="29"/>
        <v>0.74763282511247175</v>
      </c>
      <c r="AB510" s="127">
        <v>5.0552631578947373</v>
      </c>
      <c r="AC510" s="5">
        <f>AVERAGE(AB$2:AB510)</f>
        <v>18844.246610714225</v>
      </c>
      <c r="AD510" s="5">
        <f>GEOMEAN(AB$2:AB510)</f>
        <v>0.68481000498322731</v>
      </c>
    </row>
    <row r="511" spans="1:30" x14ac:dyDescent="0.25">
      <c r="B511" s="37">
        <v>98.1</v>
      </c>
      <c r="C511" s="37">
        <v>134</v>
      </c>
      <c r="D511" s="37">
        <f t="shared" si="30"/>
        <v>0.7320895522388059</v>
      </c>
      <c r="F511" s="5">
        <v>10</v>
      </c>
      <c r="G511" s="5">
        <v>16</v>
      </c>
      <c r="H511" s="5">
        <f t="shared" si="28"/>
        <v>0.26791044776119405</v>
      </c>
      <c r="I511" s="5">
        <f t="shared" si="31"/>
        <v>0.63386355683356932</v>
      </c>
      <c r="Q511" s="5">
        <v>1690.4761904761901</v>
      </c>
      <c r="R511" s="5">
        <v>1700</v>
      </c>
      <c r="W511" s="37">
        <v>130860</v>
      </c>
      <c r="X511" s="37">
        <v>74067</v>
      </c>
      <c r="Y511" s="127">
        <v>0.76677872736846364</v>
      </c>
      <c r="AA511" s="5">
        <f t="shared" ca="1" si="29"/>
        <v>0.47467196447882287</v>
      </c>
      <c r="AB511" s="127">
        <v>3.6172043010752684</v>
      </c>
      <c r="AC511" s="5">
        <f>AVERAGE(AB$2:AB511)</f>
        <v>18807.304200113416</v>
      </c>
      <c r="AD511" s="5">
        <f>GEOMEAN(AB$2:AB511)</f>
        <v>0.68704843924133174</v>
      </c>
    </row>
    <row r="512" spans="1:30" x14ac:dyDescent="0.25">
      <c r="B512" s="37">
        <v>8.8999999999999986</v>
      </c>
      <c r="C512" s="37">
        <v>6.65</v>
      </c>
      <c r="D512" s="37">
        <f t="shared" si="30"/>
        <v>1.338345864661654</v>
      </c>
      <c r="F512" s="5">
        <v>10</v>
      </c>
      <c r="G512" s="5">
        <v>16</v>
      </c>
      <c r="H512" s="5">
        <f t="shared" si="28"/>
        <v>0.33834586466165384</v>
      </c>
      <c r="I512" s="5">
        <f t="shared" si="31"/>
        <v>0.59115485342569862</v>
      </c>
      <c r="Q512" s="5">
        <v>1892.8214285714289</v>
      </c>
      <c r="R512" s="5">
        <v>1840</v>
      </c>
      <c r="W512" s="37">
        <v>3178572.8571428573</v>
      </c>
      <c r="X512" s="37">
        <v>75000</v>
      </c>
      <c r="Y512" s="127">
        <v>41.380971428571428</v>
      </c>
      <c r="AA512" s="5">
        <f t="shared" ca="1" si="29"/>
        <v>0.51368187944388255</v>
      </c>
      <c r="AB512" s="127">
        <v>5.6783073130649138</v>
      </c>
      <c r="AC512" s="5">
        <f>AVERAGE(AB$2:AB512)</f>
        <v>18770.510411673495</v>
      </c>
      <c r="AD512" s="5">
        <f>GEOMEAN(AB$2:AB512)</f>
        <v>0.68989394140284133</v>
      </c>
    </row>
    <row r="513" spans="1:30" x14ac:dyDescent="0.25">
      <c r="B513" s="37">
        <v>159.75</v>
      </c>
      <c r="C513" s="37">
        <v>138</v>
      </c>
      <c r="D513" s="37">
        <f t="shared" si="30"/>
        <v>1.1576086956521738</v>
      </c>
      <c r="F513" s="5">
        <v>10</v>
      </c>
      <c r="G513" s="5">
        <v>16</v>
      </c>
      <c r="H513" s="5">
        <f t="shared" si="28"/>
        <v>0.15760869565217392</v>
      </c>
      <c r="I513" s="5">
        <f t="shared" si="31"/>
        <v>0.29375893039395795</v>
      </c>
      <c r="Q513" s="5">
        <v>1977.8571428571427</v>
      </c>
      <c r="R513" s="5">
        <v>1979</v>
      </c>
      <c r="W513" s="37">
        <v>87272.727272727265</v>
      </c>
      <c r="X513" s="37">
        <v>117109</v>
      </c>
      <c r="Y513" s="127">
        <v>0.25477352489793897</v>
      </c>
      <c r="AA513" s="5">
        <f t="shared" ca="1" si="29"/>
        <v>0.76837498546055372</v>
      </c>
      <c r="AB513" s="127">
        <v>0.67094923778092064</v>
      </c>
      <c r="AC513" s="5">
        <f>AVERAGE(AB$2:AB513)</f>
        <v>18733.850568973423</v>
      </c>
      <c r="AD513" s="5">
        <f>GEOMEAN(AB$2:AB513)</f>
        <v>0.68985642351772647</v>
      </c>
    </row>
    <row r="514" spans="1:30" x14ac:dyDescent="0.25">
      <c r="B514" s="37">
        <v>70585</v>
      </c>
      <c r="C514" s="37">
        <v>21563</v>
      </c>
      <c r="D514" s="37">
        <f t="shared" si="30"/>
        <v>3.2734313407225342</v>
      </c>
      <c r="F514" s="5">
        <v>10</v>
      </c>
      <c r="G514" s="5">
        <v>16</v>
      </c>
      <c r="H514" s="5">
        <f t="shared" ref="H514:H577" si="32">ABS((B514-C514)/C514)</f>
        <v>2.2734313407225342</v>
      </c>
      <c r="I514" s="5">
        <f t="shared" si="31"/>
        <v>2.9679415057717655</v>
      </c>
      <c r="Q514" s="5">
        <v>1997.9999999999998</v>
      </c>
      <c r="R514" s="5">
        <v>1998</v>
      </c>
      <c r="W514" s="37">
        <v>101316100.59999999</v>
      </c>
      <c r="X514" s="37">
        <v>157900</v>
      </c>
      <c r="Y514" s="127">
        <v>640.64724889170361</v>
      </c>
      <c r="AA514" s="5">
        <f t="shared" ref="AA514:AA536" ca="1" si="33">RAND()</f>
        <v>1.7294146086930251E-3</v>
      </c>
      <c r="AB514" s="127">
        <v>8.1677524429967285E-2</v>
      </c>
      <c r="AC514" s="5">
        <f>AVERAGE(AB$2:AB514)</f>
        <v>18697.332500958903</v>
      </c>
      <c r="AD514" s="5">
        <f>GEOMEAN(AB$2:AB514)</f>
        <v>0.68699308440167051</v>
      </c>
    </row>
    <row r="515" spans="1:30" x14ac:dyDescent="0.25">
      <c r="B515" s="37">
        <v>12365</v>
      </c>
      <c r="C515" s="37">
        <v>1149</v>
      </c>
      <c r="D515" s="37">
        <f t="shared" ref="D515:D578" si="34">B515/C515</f>
        <v>10.761531766753698</v>
      </c>
      <c r="F515" s="5">
        <v>10</v>
      </c>
      <c r="G515" s="5">
        <v>16</v>
      </c>
      <c r="H515" s="5">
        <f t="shared" si="32"/>
        <v>9.7615317667536985</v>
      </c>
      <c r="I515" s="5">
        <f t="shared" ref="I515:I578" si="35">H515+ABS((B515-C515)/B515)</f>
        <v>10.668608192147957</v>
      </c>
      <c r="Q515" s="5">
        <v>1152.5</v>
      </c>
      <c r="R515" s="5">
        <v>2000</v>
      </c>
      <c r="W515" s="37">
        <v>474750.00000000006</v>
      </c>
      <c r="X515" s="37">
        <v>169000</v>
      </c>
      <c r="Y515" s="127">
        <v>1.8091715976331364</v>
      </c>
      <c r="AA515" s="5">
        <f t="shared" ca="1" si="33"/>
        <v>0.97035102100848514</v>
      </c>
      <c r="AB515" s="127">
        <v>0.62051282051282053</v>
      </c>
      <c r="AC515" s="5">
        <f>AVERAGE(AB$2:AB515)</f>
        <v>18660.957574911939</v>
      </c>
      <c r="AD515" s="5">
        <f>GEOMEAN(AB$2:AB515)</f>
        <v>0.68685706527246315</v>
      </c>
    </row>
    <row r="516" spans="1:30" x14ac:dyDescent="0.25">
      <c r="B516" s="37">
        <v>14320</v>
      </c>
      <c r="C516" s="37">
        <v>14167</v>
      </c>
      <c r="D516" s="37">
        <f t="shared" si="34"/>
        <v>1.010799745888332</v>
      </c>
      <c r="F516" s="5">
        <v>10</v>
      </c>
      <c r="G516" s="5">
        <v>16</v>
      </c>
      <c r="H516" s="5">
        <f t="shared" si="32"/>
        <v>1.0799745888332039E-2</v>
      </c>
      <c r="I516" s="5">
        <f t="shared" si="35"/>
        <v>2.148410343023148E-2</v>
      </c>
      <c r="Q516" s="5">
        <v>9421.4285714285706</v>
      </c>
      <c r="R516" s="5">
        <v>2257</v>
      </c>
      <c r="W516" s="37">
        <v>161448500</v>
      </c>
      <c r="X516" s="37">
        <v>178684</v>
      </c>
      <c r="Y516" s="127">
        <v>902.54200711871238</v>
      </c>
      <c r="AA516" s="5">
        <f t="shared" ca="1" si="33"/>
        <v>0.42898368358089101</v>
      </c>
      <c r="AB516" s="127">
        <v>0.21536016949152539</v>
      </c>
      <c r="AC516" s="5">
        <f>AVERAGE(AB$2:AB516)</f>
        <v>18624.723124009532</v>
      </c>
      <c r="AD516" s="5">
        <f>GEOMEAN(AB$2:AB516)</f>
        <v>0.68531195780340692</v>
      </c>
    </row>
    <row r="517" spans="1:30" x14ac:dyDescent="0.25">
      <c r="A517" s="120" t="s">
        <v>440</v>
      </c>
      <c r="B517" s="37">
        <v>397.07692307692309</v>
      </c>
      <c r="C517" s="37">
        <v>130</v>
      </c>
      <c r="D517" s="37">
        <f t="shared" si="34"/>
        <v>3.0544378698224852</v>
      </c>
      <c r="F517" s="5">
        <v>13</v>
      </c>
      <c r="G517" s="5">
        <v>10</v>
      </c>
      <c r="H517" s="5">
        <f t="shared" si="32"/>
        <v>2.0544378698224852</v>
      </c>
      <c r="I517" s="5">
        <f t="shared" si="35"/>
        <v>2.727045386288971</v>
      </c>
      <c r="Q517" s="5">
        <v>16255</v>
      </c>
      <c r="R517" s="5">
        <v>2434</v>
      </c>
      <c r="W517" s="37">
        <v>786785.71428571409</v>
      </c>
      <c r="X517" s="37">
        <v>864653</v>
      </c>
      <c r="Y517" s="127">
        <v>9.005611003984941E-2</v>
      </c>
      <c r="AA517" s="5">
        <f t="shared" ca="1" si="33"/>
        <v>0.56371899568193018</v>
      </c>
      <c r="AB517" s="127">
        <v>1.2924769230769231</v>
      </c>
      <c r="AC517" s="5">
        <f>AVERAGE(AB$2:AB517)</f>
        <v>18588.631204150835</v>
      </c>
      <c r="AD517" s="5">
        <f>GEOMEAN(AB$2:AB517)</f>
        <v>0.68615509311969014</v>
      </c>
    </row>
    <row r="518" spans="1:30" x14ac:dyDescent="0.25">
      <c r="A518" s="120">
        <v>10</v>
      </c>
      <c r="B518" s="37">
        <v>0.48077076923076922</v>
      </c>
      <c r="C518" s="37">
        <v>0.65</v>
      </c>
      <c r="D518" s="37">
        <f t="shared" si="34"/>
        <v>0.7396473372781065</v>
      </c>
      <c r="F518" s="5">
        <v>13</v>
      </c>
      <c r="G518" s="5">
        <v>10</v>
      </c>
      <c r="H518" s="5">
        <f t="shared" si="32"/>
        <v>0.2603526627218935</v>
      </c>
      <c r="I518" s="5">
        <f t="shared" si="35"/>
        <v>0.61234833633573804</v>
      </c>
      <c r="Q518" s="5">
        <v>1408.5</v>
      </c>
      <c r="R518" s="5">
        <v>2631</v>
      </c>
      <c r="W518" s="37">
        <v>7624761.9047619049</v>
      </c>
      <c r="X518" s="37">
        <v>1000000</v>
      </c>
      <c r="Y518" s="127">
        <v>6.6247619047619049</v>
      </c>
      <c r="AA518" s="5">
        <f t="shared" ca="1" si="33"/>
        <v>0.32946295739296938</v>
      </c>
      <c r="AB518" s="127">
        <v>9.7568627450980383</v>
      </c>
      <c r="AC518" s="5">
        <f>AVERAGE(AB$2:AB518)</f>
        <v>18552.695276991442</v>
      </c>
      <c r="AD518" s="5">
        <f>GEOMEAN(AB$2:AB518)</f>
        <v>0.68968733125787018</v>
      </c>
    </row>
    <row r="519" spans="1:30" x14ac:dyDescent="0.25">
      <c r="A519" s="120" t="s">
        <v>489</v>
      </c>
      <c r="B519" s="37">
        <v>0.31153999999999998</v>
      </c>
      <c r="C519" s="37">
        <v>0.04</v>
      </c>
      <c r="D519" s="37">
        <f t="shared" si="34"/>
        <v>7.7884999999999991</v>
      </c>
      <c r="F519" s="5">
        <v>13</v>
      </c>
      <c r="G519" s="5">
        <v>10</v>
      </c>
      <c r="H519" s="5">
        <f t="shared" si="32"/>
        <v>6.7885</v>
      </c>
      <c r="I519" s="5">
        <f t="shared" si="35"/>
        <v>7.6601055723181615</v>
      </c>
      <c r="Q519" s="5">
        <v>1119.3125</v>
      </c>
      <c r="R519" s="5">
        <v>2700</v>
      </c>
      <c r="W519" s="37">
        <v>836218458.33333349</v>
      </c>
      <c r="X519" s="37">
        <v>1260000</v>
      </c>
      <c r="Y519" s="127">
        <v>662.66544312169322</v>
      </c>
      <c r="AA519" s="5">
        <f t="shared" ca="1" si="33"/>
        <v>0.27648798242820205</v>
      </c>
      <c r="AB519" s="127">
        <v>0.46302521008403358</v>
      </c>
      <c r="AC519" s="5">
        <f>AVERAGE(AB$2:AB519)</f>
        <v>18516.880156814259</v>
      </c>
      <c r="AD519" s="5">
        <f>GEOMEAN(AB$2:AB519)</f>
        <v>0.68915701277665531</v>
      </c>
    </row>
    <row r="520" spans="1:30" x14ac:dyDescent="0.25">
      <c r="A520" s="120">
        <f>AVERAGE($H$517:$H$526)</f>
        <v>11.815891458016342</v>
      </c>
      <c r="B520" s="37">
        <v>0.31461692307692307</v>
      </c>
      <c r="C520" s="37">
        <v>0.01</v>
      </c>
      <c r="D520" s="37">
        <f t="shared" si="34"/>
        <v>31.461692307692307</v>
      </c>
      <c r="F520" s="5">
        <v>13</v>
      </c>
      <c r="G520" s="5">
        <v>10</v>
      </c>
      <c r="H520" s="5">
        <f t="shared" si="32"/>
        <v>30.461692307692307</v>
      </c>
      <c r="I520" s="5">
        <f t="shared" si="35"/>
        <v>31.429907622042847</v>
      </c>
      <c r="Q520" s="5">
        <v>5167.8571428571431</v>
      </c>
      <c r="R520" s="5">
        <v>2851</v>
      </c>
      <c r="W520" s="37">
        <v>19459916.666666664</v>
      </c>
      <c r="X520" s="37">
        <v>2000000</v>
      </c>
      <c r="Y520" s="127">
        <v>8.7299583333333324</v>
      </c>
      <c r="AA520" s="5">
        <f t="shared" ca="1" si="33"/>
        <v>0.14302904921988002</v>
      </c>
      <c r="AB520" s="127">
        <v>0.11494873178629235</v>
      </c>
      <c r="AC520" s="5">
        <f>AVERAGE(AB$2:AB520)</f>
        <v>18481.202381846851</v>
      </c>
      <c r="AD520" s="5">
        <f>GEOMEAN(AB$2:AB520)</f>
        <v>0.68678294485166091</v>
      </c>
    </row>
    <row r="521" spans="1:30" x14ac:dyDescent="0.25">
      <c r="B521" s="37">
        <v>3974.6794615384615</v>
      </c>
      <c r="C521" s="37">
        <v>72</v>
      </c>
      <c r="D521" s="37">
        <f t="shared" si="34"/>
        <v>55.203881410256407</v>
      </c>
      <c r="F521" s="5">
        <v>13</v>
      </c>
      <c r="G521" s="5">
        <v>10</v>
      </c>
      <c r="H521" s="5">
        <f t="shared" si="32"/>
        <v>54.203881410256407</v>
      </c>
      <c r="I521" s="5">
        <f t="shared" si="35"/>
        <v>55.185766741967626</v>
      </c>
      <c r="Q521" s="5">
        <v>2988</v>
      </c>
      <c r="R521" s="5">
        <v>2980</v>
      </c>
      <c r="W521" s="37">
        <v>2731300</v>
      </c>
      <c r="X521" s="37">
        <v>2064780</v>
      </c>
      <c r="Y521" s="127">
        <v>0.32280436656689815</v>
      </c>
      <c r="AA521" s="5">
        <f t="shared" ca="1" si="33"/>
        <v>0.6437448250836636</v>
      </c>
      <c r="AB521" s="127">
        <v>2.5549613784907655E-2</v>
      </c>
      <c r="AC521" s="5">
        <f>AVERAGE(AB$2:AB521)</f>
        <v>18445.661657169479</v>
      </c>
      <c r="AD521" s="5">
        <f>GEOMEAN(AB$2:AB521)</f>
        <v>0.68244960674794186</v>
      </c>
    </row>
    <row r="522" spans="1:30" x14ac:dyDescent="0.25">
      <c r="B522" s="37">
        <v>387.60276923076924</v>
      </c>
      <c r="C522" s="37">
        <v>22</v>
      </c>
      <c r="D522" s="37">
        <f t="shared" si="34"/>
        <v>17.618307692307692</v>
      </c>
      <c r="F522" s="5">
        <v>13</v>
      </c>
      <c r="G522" s="5">
        <v>10</v>
      </c>
      <c r="H522" s="5">
        <f t="shared" si="32"/>
        <v>16.618307692307692</v>
      </c>
      <c r="I522" s="5">
        <f t="shared" si="35"/>
        <v>17.561548551903044</v>
      </c>
      <c r="Q522" s="5">
        <v>2808.3333333333335</v>
      </c>
      <c r="R522" s="5">
        <v>2980</v>
      </c>
      <c r="W522" s="37">
        <v>2785499.9999999995</v>
      </c>
      <c r="X522" s="37">
        <v>2064780</v>
      </c>
      <c r="Y522" s="127">
        <v>0.34905413651817607</v>
      </c>
      <c r="AA522" s="5">
        <f t="shared" ca="1" si="33"/>
        <v>0.22150030993523318</v>
      </c>
      <c r="AB522" s="127">
        <v>4.0768782760629303E-3</v>
      </c>
      <c r="AC522" s="5">
        <f>AVERAGE(AB$2:AB522)</f>
        <v>18410.257324001934</v>
      </c>
      <c r="AD522" s="5">
        <f>GEOMEAN(AB$2:AB522)</f>
        <v>0.67577538311892893</v>
      </c>
    </row>
    <row r="523" spans="1:30" x14ac:dyDescent="0.25">
      <c r="B523" s="37">
        <v>1.2976923076923081</v>
      </c>
      <c r="C523" s="37">
        <v>0.2</v>
      </c>
      <c r="D523" s="37">
        <f t="shared" si="34"/>
        <v>6.4884615384615403</v>
      </c>
      <c r="F523" s="5">
        <v>13</v>
      </c>
      <c r="G523" s="5">
        <v>10</v>
      </c>
      <c r="H523" s="5">
        <f t="shared" si="32"/>
        <v>5.4884615384615403</v>
      </c>
      <c r="I523" s="5">
        <f t="shared" si="35"/>
        <v>6.3343417992795601</v>
      </c>
      <c r="Q523" s="5">
        <v>2819.2500000000005</v>
      </c>
      <c r="R523" s="5">
        <v>3070</v>
      </c>
      <c r="W523" s="37">
        <v>84350716.666666642</v>
      </c>
      <c r="X523" s="37">
        <v>3540000</v>
      </c>
      <c r="Y523" s="127">
        <v>22.827886064030125</v>
      </c>
      <c r="AA523" s="5">
        <f t="shared" ca="1" si="33"/>
        <v>0.92965391454417456</v>
      </c>
      <c r="AB523" s="127">
        <v>9.5268542199488604E-2</v>
      </c>
      <c r="AC523" s="5">
        <f>AVERAGE(AB$2:AB523)</f>
        <v>18374.988814317145</v>
      </c>
      <c r="AD523" s="5">
        <f>GEOMEAN(AB$2:AB523)</f>
        <v>0.67324382867620514</v>
      </c>
    </row>
    <row r="524" spans="1:30" x14ac:dyDescent="0.25">
      <c r="B524" s="37">
        <v>1.1462384615384615</v>
      </c>
      <c r="C524" s="37">
        <v>0.5</v>
      </c>
      <c r="D524" s="37">
        <f t="shared" si="34"/>
        <v>2.2924769230769231</v>
      </c>
      <c r="F524" s="5">
        <v>13</v>
      </c>
      <c r="G524" s="5">
        <v>10</v>
      </c>
      <c r="H524" s="5">
        <f t="shared" si="32"/>
        <v>1.2924769230769231</v>
      </c>
      <c r="I524" s="5">
        <f t="shared" si="35"/>
        <v>1.8562675157177349</v>
      </c>
      <c r="Q524" s="5">
        <v>2185.8684210526317</v>
      </c>
      <c r="R524" s="5">
        <v>3600</v>
      </c>
      <c r="W524" s="37">
        <v>7100000.0000000009</v>
      </c>
      <c r="X524" s="37">
        <v>3802000</v>
      </c>
      <c r="Y524" s="127">
        <v>0.86743819042609183</v>
      </c>
      <c r="AA524" s="5">
        <f t="shared" ca="1" si="33"/>
        <v>0.65842475751189578</v>
      </c>
      <c r="AB524" s="127">
        <v>9.3495934959349769E-2</v>
      </c>
      <c r="AC524" s="5">
        <f>AVERAGE(AB$2:AB524)</f>
        <v>18339.855171260962</v>
      </c>
      <c r="AD524" s="5">
        <f>GEOMEAN(AB$2:AB524)</f>
        <v>0.67070729789710992</v>
      </c>
    </row>
    <row r="525" spans="1:30" x14ac:dyDescent="0.25">
      <c r="B525" s="37">
        <v>0.29311692307692305</v>
      </c>
      <c r="C525" s="37">
        <v>2</v>
      </c>
      <c r="D525" s="37">
        <f t="shared" si="34"/>
        <v>0.14655846153846153</v>
      </c>
      <c r="F525" s="5">
        <v>13</v>
      </c>
      <c r="G525" s="5">
        <v>10</v>
      </c>
      <c r="H525" s="5">
        <f t="shared" si="32"/>
        <v>0.85344153846153847</v>
      </c>
      <c r="I525" s="5">
        <f t="shared" si="35"/>
        <v>6.6766572675483831</v>
      </c>
      <c r="Q525" s="5">
        <v>13136.411764705879</v>
      </c>
      <c r="R525" s="5">
        <v>3600</v>
      </c>
      <c r="W525" s="37">
        <v>2348100</v>
      </c>
      <c r="X525" s="37">
        <v>4000000</v>
      </c>
      <c r="Y525" s="127">
        <v>0.41297499999999998</v>
      </c>
      <c r="AA525" s="5">
        <f t="shared" ca="1" si="33"/>
        <v>0.16176075931093137</v>
      </c>
      <c r="AB525" s="127">
        <v>4.6826222684703593E-2</v>
      </c>
      <c r="AC525" s="5">
        <f>AVERAGE(AB$2:AB525)</f>
        <v>18304.855537014708</v>
      </c>
      <c r="AD525" s="5">
        <f>GEOMEAN(AB$2:AB525)</f>
        <v>0.66730878334516119</v>
      </c>
    </row>
    <row r="526" spans="1:30" x14ac:dyDescent="0.25">
      <c r="B526" s="37">
        <v>0.60384615384615381</v>
      </c>
      <c r="C526" s="37">
        <v>0.7</v>
      </c>
      <c r="D526" s="37">
        <f t="shared" si="34"/>
        <v>0.86263736263736268</v>
      </c>
      <c r="F526" s="5">
        <v>13</v>
      </c>
      <c r="G526" s="5">
        <v>10</v>
      </c>
      <c r="H526" s="5">
        <f t="shared" si="32"/>
        <v>0.13736263736263735</v>
      </c>
      <c r="I526" s="5">
        <f t="shared" si="35"/>
        <v>0.29659830615244626</v>
      </c>
      <c r="Q526" s="5">
        <v>36440.435714285726</v>
      </c>
      <c r="R526" s="5">
        <v>3600</v>
      </c>
      <c r="W526" s="37">
        <v>10471428.571428571</v>
      </c>
      <c r="X526" s="37">
        <v>4200000</v>
      </c>
      <c r="Y526" s="127">
        <v>1.4931972789115644</v>
      </c>
      <c r="AA526" s="5">
        <f t="shared" ca="1" si="33"/>
        <v>0.82310043950946266</v>
      </c>
      <c r="AB526" s="127">
        <v>0.39119999999999971</v>
      </c>
      <c r="AC526" s="5">
        <f>AVERAGE(AB$2:AB526)</f>
        <v>18269.989890658489</v>
      </c>
      <c r="AD526" s="5">
        <f>GEOMEAN(AB$2:AB526)</f>
        <v>0.66663033695632301</v>
      </c>
    </row>
    <row r="527" spans="1:30" x14ac:dyDescent="0.25">
      <c r="A527" s="120" t="s">
        <v>441</v>
      </c>
      <c r="B527" s="37">
        <v>10.727272727272727</v>
      </c>
      <c r="C527" s="37">
        <v>5.6</v>
      </c>
      <c r="D527" s="37">
        <f t="shared" si="34"/>
        <v>1.9155844155844155</v>
      </c>
      <c r="F527" s="5">
        <v>11</v>
      </c>
      <c r="G527" s="5">
        <v>11</v>
      </c>
      <c r="H527" s="5">
        <f t="shared" si="32"/>
        <v>0.91558441558441561</v>
      </c>
      <c r="I527" s="5">
        <f t="shared" si="35"/>
        <v>1.3935505172793308</v>
      </c>
      <c r="Q527" s="5">
        <v>4477439.7799999956</v>
      </c>
      <c r="R527" s="5">
        <v>3600</v>
      </c>
      <c r="W527" s="37">
        <v>5265714.2857142854</v>
      </c>
      <c r="X527" s="37">
        <v>6000000</v>
      </c>
      <c r="Y527" s="127">
        <v>0.12238095238095242</v>
      </c>
      <c r="AA527" s="5">
        <f t="shared" ca="1" si="33"/>
        <v>0.86422691006137609</v>
      </c>
      <c r="AB527" s="127">
        <v>47.659090909090907</v>
      </c>
      <c r="AC527" s="5">
        <f>AVERAGE(AB$2:AB527)</f>
        <v>18235.346676210294</v>
      </c>
      <c r="AD527" s="5">
        <f>GEOMEAN(AB$2:AB527)</f>
        <v>0.67206346080353296</v>
      </c>
    </row>
    <row r="528" spans="1:30" x14ac:dyDescent="0.25">
      <c r="A528" s="120">
        <v>11</v>
      </c>
      <c r="B528" s="37">
        <v>35.63636363636364</v>
      </c>
      <c r="C528" s="37">
        <v>115</v>
      </c>
      <c r="D528" s="37">
        <f t="shared" si="34"/>
        <v>0.30988142292490123</v>
      </c>
      <c r="F528" s="5">
        <v>11</v>
      </c>
      <c r="G528" s="5">
        <v>11</v>
      </c>
      <c r="H528" s="5">
        <f t="shared" si="32"/>
        <v>0.69011857707509883</v>
      </c>
      <c r="I528" s="5">
        <f t="shared" si="35"/>
        <v>2.9171593934016289</v>
      </c>
      <c r="Q528" s="5">
        <v>2896</v>
      </c>
      <c r="R528" s="5">
        <v>3605</v>
      </c>
      <c r="W528" s="37">
        <v>6910714.2857142873</v>
      </c>
      <c r="X528" s="37">
        <v>8987000</v>
      </c>
      <c r="Y528" s="127">
        <v>0.2310321257689677</v>
      </c>
      <c r="AA528" s="5">
        <f t="shared" ca="1" si="33"/>
        <v>0.75913188527188802</v>
      </c>
      <c r="AB528" s="127">
        <v>5.7606263982102855E-2</v>
      </c>
      <c r="AC528" s="5">
        <f>AVERAGE(AB$2:AB528)</f>
        <v>18200.744609663907</v>
      </c>
      <c r="AD528" s="5">
        <f>GEOMEAN(AB$2:AB528)</f>
        <v>0.66893778663206183</v>
      </c>
    </row>
    <row r="529" spans="1:30" x14ac:dyDescent="0.25">
      <c r="A529" s="120" t="s">
        <v>489</v>
      </c>
      <c r="B529" s="37">
        <v>78.63636363636364</v>
      </c>
      <c r="C529" s="37">
        <v>210</v>
      </c>
      <c r="D529" s="37">
        <f t="shared" si="34"/>
        <v>0.37445887445887449</v>
      </c>
      <c r="F529" s="5">
        <v>11</v>
      </c>
      <c r="G529" s="5">
        <v>11</v>
      </c>
      <c r="H529" s="5">
        <f t="shared" si="32"/>
        <v>0.62554112554112562</v>
      </c>
      <c r="I529" s="5">
        <f t="shared" si="35"/>
        <v>2.2960613567549988</v>
      </c>
      <c r="Q529" s="5">
        <v>6965.0999999999995</v>
      </c>
      <c r="R529" s="5">
        <v>3791</v>
      </c>
      <c r="W529" s="37">
        <v>8450000</v>
      </c>
      <c r="X529" s="37">
        <v>10000000</v>
      </c>
      <c r="Y529" s="127">
        <v>0.155</v>
      </c>
      <c r="AA529" s="5">
        <f t="shared" ca="1" si="33"/>
        <v>0.35926548964338489</v>
      </c>
      <c r="AB529" s="127">
        <v>5.7698412698412689</v>
      </c>
      <c r="AC529" s="5">
        <f>AVERAGE(AB$2:AB529)</f>
        <v>18166.284430178312</v>
      </c>
      <c r="AD529" s="5">
        <f>GEOMEAN(AB$2:AB529)</f>
        <v>0.67167322443361177</v>
      </c>
    </row>
    <row r="530" spans="1:30" x14ac:dyDescent="0.25">
      <c r="A530" s="120">
        <f>AVERAGE($H$527:$H$537)</f>
        <v>6.25078875296881</v>
      </c>
      <c r="B530" s="37">
        <v>9.7318181818181806</v>
      </c>
      <c r="C530" s="37">
        <v>0.2</v>
      </c>
      <c r="D530" s="37">
        <f t="shared" si="34"/>
        <v>48.659090909090899</v>
      </c>
      <c r="F530" s="5">
        <v>11</v>
      </c>
      <c r="G530" s="5">
        <v>11</v>
      </c>
      <c r="H530" s="5">
        <f t="shared" si="32"/>
        <v>47.659090909090907</v>
      </c>
      <c r="I530" s="5">
        <f t="shared" si="35"/>
        <v>48.638539764765824</v>
      </c>
      <c r="Q530" s="5">
        <v>3892.5</v>
      </c>
      <c r="R530" s="5">
        <v>4696</v>
      </c>
      <c r="W530" s="37">
        <v>82967694.249999985</v>
      </c>
      <c r="X530" s="37">
        <v>18000000</v>
      </c>
      <c r="Y530" s="127">
        <v>3.6093163472222214</v>
      </c>
      <c r="AA530" s="5">
        <f t="shared" ca="1" si="33"/>
        <v>0.84079639727250599</v>
      </c>
      <c r="AB530" s="127">
        <v>62.961574728901461</v>
      </c>
      <c r="AC530" s="5">
        <f>AVERAGE(AB$2:AB530)</f>
        <v>18132.062647842871</v>
      </c>
      <c r="AD530" s="5">
        <f>GEOMEAN(AB$2:AB530)</f>
        <v>0.67746313630295563</v>
      </c>
    </row>
    <row r="531" spans="1:30" x14ac:dyDescent="0.25">
      <c r="B531" s="37">
        <v>665.18181818181813</v>
      </c>
      <c r="C531" s="37">
        <v>80</v>
      </c>
      <c r="D531" s="37">
        <f t="shared" si="34"/>
        <v>8.314772727272727</v>
      </c>
      <c r="F531" s="5">
        <v>11</v>
      </c>
      <c r="G531" s="5">
        <v>11</v>
      </c>
      <c r="H531" s="5">
        <f t="shared" si="32"/>
        <v>7.314772727272727</v>
      </c>
      <c r="I531" s="5">
        <f t="shared" si="35"/>
        <v>8.1945048579273667</v>
      </c>
      <c r="Q531" s="5">
        <v>33094.947368421053</v>
      </c>
      <c r="R531" s="5">
        <v>5110</v>
      </c>
      <c r="W531" s="37">
        <v>52065025</v>
      </c>
      <c r="X531" s="37">
        <v>36000000</v>
      </c>
      <c r="Y531" s="127">
        <v>0.44625069444444443</v>
      </c>
      <c r="AA531" s="5">
        <f t="shared" ca="1" si="33"/>
        <v>0.48601757931833234</v>
      </c>
      <c r="AB531" s="127">
        <v>1.6224747474747478</v>
      </c>
      <c r="AC531" s="5">
        <f>AVERAGE(AB$2:AB531)</f>
        <v>18097.854270157783</v>
      </c>
      <c r="AD531" s="5">
        <f>GEOMEAN(AB$2:AB531)</f>
        <v>0.67858040430293654</v>
      </c>
    </row>
    <row r="532" spans="1:30" x14ac:dyDescent="0.25">
      <c r="B532" s="37">
        <v>177.90909090909091</v>
      </c>
      <c r="C532" s="37">
        <v>45</v>
      </c>
      <c r="D532" s="37">
        <f t="shared" si="34"/>
        <v>3.9535353535353535</v>
      </c>
      <c r="F532" s="5">
        <v>11</v>
      </c>
      <c r="G532" s="5">
        <v>11</v>
      </c>
      <c r="H532" s="5">
        <f t="shared" si="32"/>
        <v>2.9535353535353535</v>
      </c>
      <c r="I532" s="5">
        <f t="shared" si="35"/>
        <v>3.7005971828659616</v>
      </c>
      <c r="Q532" s="5">
        <v>5076.4705882352946</v>
      </c>
      <c r="R532" s="5">
        <v>5110</v>
      </c>
      <c r="W532" s="37">
        <v>3275000</v>
      </c>
      <c r="X532" s="37">
        <v>36000000</v>
      </c>
      <c r="Y532" s="127">
        <v>0.90902777777777777</v>
      </c>
      <c r="AA532" s="5">
        <f t="shared" ca="1" si="33"/>
        <v>0.88145872248523038</v>
      </c>
      <c r="AB532" s="127">
        <v>0.60299391860283802</v>
      </c>
      <c r="AC532" s="5">
        <f>AVERAGE(AB$2:AB532)</f>
        <v>18063.772817660159</v>
      </c>
      <c r="AD532" s="5">
        <f>GEOMEAN(AB$2:AB532)</f>
        <v>0.67842950293139925</v>
      </c>
    </row>
    <row r="533" spans="1:30" x14ac:dyDescent="0.25">
      <c r="B533" s="37">
        <v>28.54545454545455</v>
      </c>
      <c r="C533" s="37">
        <v>67</v>
      </c>
      <c r="D533" s="37">
        <f t="shared" si="34"/>
        <v>0.42605156037991865</v>
      </c>
      <c r="F533" s="5">
        <v>11</v>
      </c>
      <c r="G533" s="5">
        <v>11</v>
      </c>
      <c r="H533" s="5">
        <f t="shared" si="32"/>
        <v>0.57394843962008135</v>
      </c>
      <c r="I533" s="5">
        <f t="shared" si="35"/>
        <v>1.9210821975818646</v>
      </c>
      <c r="Q533" s="5">
        <v>2053.5714285714289</v>
      </c>
      <c r="R533" s="5">
        <v>5110</v>
      </c>
      <c r="W533" s="37">
        <v>70917350.000000015</v>
      </c>
      <c r="X533" s="37">
        <v>50000000</v>
      </c>
      <c r="Y533" s="127">
        <v>0.4183470000000003</v>
      </c>
      <c r="AA533" s="5">
        <f t="shared" ca="1" si="33"/>
        <v>0.27522734826611261</v>
      </c>
      <c r="AB533" s="127">
        <v>5.083333333333333</v>
      </c>
      <c r="AC533" s="5">
        <f>AVERAGE(AB$2:AB533)</f>
        <v>18029.827912614433</v>
      </c>
      <c r="AD533" s="5">
        <f>GEOMEAN(AB$2:AB533)</f>
        <v>0.68100263648828951</v>
      </c>
    </row>
    <row r="534" spans="1:30" x14ac:dyDescent="0.25">
      <c r="B534" s="37">
        <v>10.09181818181818</v>
      </c>
      <c r="C534" s="37">
        <v>6.1</v>
      </c>
      <c r="D534" s="37">
        <f t="shared" si="34"/>
        <v>1.6543964232488821</v>
      </c>
      <c r="F534" s="5">
        <v>11</v>
      </c>
      <c r="G534" s="5">
        <v>11</v>
      </c>
      <c r="H534" s="5">
        <f t="shared" si="32"/>
        <v>0.65439642324888203</v>
      </c>
      <c r="I534" s="5">
        <f t="shared" si="35"/>
        <v>1.049946373703796</v>
      </c>
      <c r="Q534" s="5">
        <v>13633.666666666668</v>
      </c>
      <c r="R534" s="5">
        <v>5110</v>
      </c>
      <c r="W534" s="37">
        <v>177584062.50000003</v>
      </c>
      <c r="X534" s="37">
        <v>79000000</v>
      </c>
      <c r="Y534" s="127">
        <v>1.247899525316456</v>
      </c>
      <c r="AA534" s="5">
        <f t="shared" ca="1" si="33"/>
        <v>0.68740912809573618</v>
      </c>
      <c r="AB534" s="127">
        <v>0.33000000000000007</v>
      </c>
      <c r="AC534" s="5">
        <f>AVERAGE(AB$2:AB534)</f>
        <v>17996.001462496955</v>
      </c>
      <c r="AD534" s="5">
        <f>GEOMEAN(AB$2:AB534)</f>
        <v>0.68007762104955638</v>
      </c>
    </row>
    <row r="535" spans="1:30" x14ac:dyDescent="0.25">
      <c r="B535" s="37">
        <v>4.3729090909090909</v>
      </c>
      <c r="C535" s="37">
        <v>0.7</v>
      </c>
      <c r="D535" s="37">
        <f t="shared" si="34"/>
        <v>6.2470129870129876</v>
      </c>
      <c r="F535" s="5">
        <v>11</v>
      </c>
      <c r="G535" s="5">
        <v>11</v>
      </c>
      <c r="H535" s="5">
        <f t="shared" si="32"/>
        <v>5.2470129870129867</v>
      </c>
      <c r="I535" s="5">
        <f t="shared" si="35"/>
        <v>6.0869364829175225</v>
      </c>
      <c r="Q535" s="5">
        <v>614.72727272727275</v>
      </c>
      <c r="R535" s="5">
        <v>5616</v>
      </c>
      <c r="W535" s="37">
        <v>117093190.47619048</v>
      </c>
      <c r="X535" s="37">
        <v>140000000</v>
      </c>
      <c r="Y535" s="127">
        <v>0.16362006802721088</v>
      </c>
      <c r="AA535" s="5">
        <f t="shared" ca="1" si="33"/>
        <v>0.2745721391747763</v>
      </c>
      <c r="AB535" s="127">
        <v>0.80281067193675892</v>
      </c>
      <c r="AC535" s="5">
        <f>AVERAGE(AB$2:AB535)</f>
        <v>17962.302588617134</v>
      </c>
      <c r="AD535" s="5">
        <f>GEOMEAN(AB$2:AB535)</f>
        <v>0.68028895166392389</v>
      </c>
    </row>
    <row r="536" spans="1:30" x14ac:dyDescent="0.25">
      <c r="B536" s="37">
        <v>6.9999999999999991</v>
      </c>
      <c r="C536" s="37">
        <v>2.5</v>
      </c>
      <c r="D536" s="37">
        <f t="shared" si="34"/>
        <v>2.8</v>
      </c>
      <c r="F536" s="5">
        <v>11</v>
      </c>
      <c r="G536" s="5">
        <v>11</v>
      </c>
      <c r="H536" s="5">
        <f t="shared" si="32"/>
        <v>1.7999999999999996</v>
      </c>
      <c r="I536" s="5">
        <f t="shared" si="35"/>
        <v>2.4428571428571422</v>
      </c>
      <c r="Q536" s="5">
        <v>5375.05</v>
      </c>
      <c r="R536" s="5">
        <v>5911</v>
      </c>
      <c r="W536" s="37">
        <v>1087000000</v>
      </c>
      <c r="X536" s="37">
        <v>1810000000</v>
      </c>
      <c r="Y536" s="127">
        <v>0.39944751381215471</v>
      </c>
      <c r="AA536" s="5">
        <f t="shared" ca="1" si="33"/>
        <v>0.57272316841080129</v>
      </c>
      <c r="AB536" s="127">
        <v>11.533333333333333</v>
      </c>
      <c r="AC536" s="5">
        <f>AVERAGE(AB$2:AB536)</f>
        <v>17928.749748887632</v>
      </c>
      <c r="AD536" s="5">
        <f>GEOMEAN(AB$2:AB536)</f>
        <v>0.68389763627240219</v>
      </c>
    </row>
    <row r="537" spans="1:30" x14ac:dyDescent="0.25">
      <c r="B537" s="37">
        <v>9.4545454545454533</v>
      </c>
      <c r="C537" s="37">
        <v>14</v>
      </c>
      <c r="D537" s="37">
        <f t="shared" si="34"/>
        <v>0.67532467532467522</v>
      </c>
      <c r="F537" s="5">
        <v>11</v>
      </c>
      <c r="G537" s="5">
        <v>11</v>
      </c>
      <c r="H537" s="5">
        <f t="shared" si="32"/>
        <v>0.32467532467532478</v>
      </c>
      <c r="I537" s="5">
        <f t="shared" si="35"/>
        <v>0.80544455544455573</v>
      </c>
      <c r="Q537" s="5">
        <v>5034.1666666666661</v>
      </c>
      <c r="R537" s="5">
        <v>5911</v>
      </c>
    </row>
    <row r="538" spans="1:30" x14ac:dyDescent="0.25">
      <c r="A538" s="120" t="s">
        <v>442</v>
      </c>
      <c r="B538" s="37">
        <v>53.161290322580641</v>
      </c>
      <c r="C538" s="37">
        <v>51.5</v>
      </c>
      <c r="D538" s="37">
        <f t="shared" si="34"/>
        <v>1.032258064516129</v>
      </c>
      <c r="F538" s="5">
        <v>31</v>
      </c>
      <c r="G538" s="5">
        <v>10</v>
      </c>
      <c r="H538" s="5">
        <f t="shared" si="32"/>
        <v>3.2258064516128941E-2</v>
      </c>
      <c r="I538" s="5">
        <f t="shared" si="35"/>
        <v>6.3508064516128865E-2</v>
      </c>
      <c r="Q538" s="11">
        <v>4762010836.8142843</v>
      </c>
      <c r="R538" s="5">
        <v>6000</v>
      </c>
    </row>
    <row r="539" spans="1:30" x14ac:dyDescent="0.25">
      <c r="A539" s="120">
        <v>10</v>
      </c>
      <c r="B539" s="37">
        <v>24.838709677419356</v>
      </c>
      <c r="C539" s="37">
        <v>13</v>
      </c>
      <c r="D539" s="37">
        <f t="shared" si="34"/>
        <v>1.9106699751861043</v>
      </c>
      <c r="F539" s="5">
        <v>31</v>
      </c>
      <c r="G539" s="5">
        <v>10</v>
      </c>
      <c r="H539" s="5">
        <f t="shared" si="32"/>
        <v>0.91066997518610426</v>
      </c>
      <c r="I539" s="5">
        <f t="shared" si="35"/>
        <v>1.387293351809481</v>
      </c>
      <c r="Q539" s="5">
        <v>1674.03125</v>
      </c>
      <c r="R539" s="5">
        <v>6000</v>
      </c>
    </row>
    <row r="540" spans="1:30" x14ac:dyDescent="0.25">
      <c r="A540" s="120" t="s">
        <v>489</v>
      </c>
      <c r="B540" s="37">
        <v>2.4370967741935483</v>
      </c>
      <c r="C540" s="37">
        <v>2.44</v>
      </c>
      <c r="D540" s="37">
        <f t="shared" si="34"/>
        <v>0.9988101533580116</v>
      </c>
      <c r="F540" s="5">
        <v>31</v>
      </c>
      <c r="G540" s="5">
        <v>10</v>
      </c>
      <c r="H540" s="5">
        <f t="shared" si="32"/>
        <v>1.1898466419883759E-3</v>
      </c>
      <c r="I540" s="5">
        <f t="shared" si="35"/>
        <v>2.3811107055224691E-3</v>
      </c>
      <c r="Q540" s="5">
        <v>2554.545454545455</v>
      </c>
      <c r="R540" s="5">
        <v>6470</v>
      </c>
    </row>
    <row r="541" spans="1:30" x14ac:dyDescent="0.25">
      <c r="A541" s="120">
        <f>AVERAGE($H$538:$H$547)</f>
        <v>0.29307391482855383</v>
      </c>
      <c r="B541" s="37">
        <v>236.38709677419351</v>
      </c>
      <c r="C541" s="37">
        <v>248</v>
      </c>
      <c r="D541" s="37">
        <f t="shared" si="34"/>
        <v>0.9531737773152964</v>
      </c>
      <c r="F541" s="5">
        <v>31</v>
      </c>
      <c r="G541" s="5">
        <v>10</v>
      </c>
      <c r="H541" s="5">
        <f t="shared" si="32"/>
        <v>4.6826222684703593E-2</v>
      </c>
      <c r="I541" s="5">
        <f t="shared" si="35"/>
        <v>9.5952860239288923E-2</v>
      </c>
      <c r="Q541" s="5">
        <v>3163.636363636364</v>
      </c>
      <c r="R541" s="5">
        <v>6901</v>
      </c>
    </row>
    <row r="542" spans="1:30" x14ac:dyDescent="0.25">
      <c r="B542" s="37">
        <v>93.548387096774192</v>
      </c>
      <c r="C542" s="37">
        <v>97</v>
      </c>
      <c r="D542" s="37">
        <f t="shared" si="34"/>
        <v>0.9644163618224143</v>
      </c>
      <c r="F542" s="5">
        <v>31</v>
      </c>
      <c r="G542" s="5">
        <v>10</v>
      </c>
      <c r="H542" s="5">
        <f t="shared" si="32"/>
        <v>3.5583638177585648E-2</v>
      </c>
      <c r="I542" s="5">
        <f t="shared" si="35"/>
        <v>7.2480189901723585E-2</v>
      </c>
      <c r="Q542" s="5">
        <v>1258.0000000000002</v>
      </c>
      <c r="R542" s="5">
        <v>8208</v>
      </c>
    </row>
    <row r="543" spans="1:30" x14ac:dyDescent="0.25">
      <c r="B543" s="37">
        <v>57.419354838709666</v>
      </c>
      <c r="C543" s="37">
        <v>68</v>
      </c>
      <c r="D543" s="37">
        <f t="shared" si="34"/>
        <v>0.84440227703984805</v>
      </c>
      <c r="F543" s="5">
        <v>31</v>
      </c>
      <c r="G543" s="5">
        <v>10</v>
      </c>
      <c r="H543" s="5">
        <f t="shared" si="32"/>
        <v>0.15559772296015198</v>
      </c>
      <c r="I543" s="5">
        <f t="shared" si="35"/>
        <v>0.33986738588150056</v>
      </c>
      <c r="Q543" s="5">
        <v>10035.714285714283</v>
      </c>
      <c r="R543" s="5">
        <v>9200</v>
      </c>
    </row>
    <row r="544" spans="1:30" x14ac:dyDescent="0.25">
      <c r="B544" s="37">
        <v>23.06451612903226</v>
      </c>
      <c r="C544" s="37">
        <v>13.8</v>
      </c>
      <c r="D544" s="37">
        <f t="shared" si="34"/>
        <v>1.6713417484805984</v>
      </c>
      <c r="F544" s="5">
        <v>31</v>
      </c>
      <c r="G544" s="5">
        <v>10</v>
      </c>
      <c r="H544" s="5">
        <f t="shared" si="32"/>
        <v>0.67134174848059847</v>
      </c>
      <c r="I544" s="5">
        <f t="shared" si="35"/>
        <v>1.0730200701589201</v>
      </c>
      <c r="Q544" s="5">
        <v>8532.6071428571413</v>
      </c>
      <c r="R544" s="5">
        <v>9365</v>
      </c>
    </row>
    <row r="545" spans="1:18" x14ac:dyDescent="0.25">
      <c r="B545" s="37">
        <v>21.967741935483868</v>
      </c>
      <c r="C545" s="37">
        <v>19</v>
      </c>
      <c r="D545" s="37">
        <f t="shared" si="34"/>
        <v>1.1561969439728352</v>
      </c>
      <c r="F545" s="5">
        <v>31</v>
      </c>
      <c r="G545" s="5">
        <v>10</v>
      </c>
      <c r="H545" s="5">
        <f t="shared" si="32"/>
        <v>0.15619694397283518</v>
      </c>
      <c r="I545" s="5">
        <f t="shared" si="35"/>
        <v>0.29129239184361333</v>
      </c>
      <c r="Q545" s="5">
        <v>3607.2727272727275</v>
      </c>
      <c r="R545" s="5">
        <v>9562</v>
      </c>
    </row>
    <row r="546" spans="1:18" x14ac:dyDescent="0.25">
      <c r="B546" s="37">
        <v>71.774193548387089</v>
      </c>
      <c r="C546" s="37">
        <v>49</v>
      </c>
      <c r="D546" s="37">
        <f t="shared" si="34"/>
        <v>1.464779460171165</v>
      </c>
      <c r="F546" s="5">
        <v>31</v>
      </c>
      <c r="G546" s="5">
        <v>10</v>
      </c>
      <c r="H546" s="5">
        <f t="shared" si="32"/>
        <v>0.46477946017116506</v>
      </c>
      <c r="I546" s="5">
        <f t="shared" si="35"/>
        <v>0.78208283095768183</v>
      </c>
      <c r="Q546" s="5">
        <v>277174.58333333337</v>
      </c>
      <c r="R546" s="5">
        <v>10000</v>
      </c>
    </row>
    <row r="547" spans="1:18" x14ac:dyDescent="0.25">
      <c r="B547" s="37">
        <v>9.0290322580645146</v>
      </c>
      <c r="C547" s="37">
        <v>6.2</v>
      </c>
      <c r="D547" s="37">
        <f t="shared" si="34"/>
        <v>1.4562955254942764</v>
      </c>
      <c r="F547" s="5">
        <v>31</v>
      </c>
      <c r="G547" s="5">
        <v>10</v>
      </c>
      <c r="H547" s="5">
        <f t="shared" si="32"/>
        <v>0.45629552549427649</v>
      </c>
      <c r="I547" s="5">
        <f t="shared" si="35"/>
        <v>0.76962171341853503</v>
      </c>
      <c r="Q547" s="5">
        <v>26391.818181818187</v>
      </c>
      <c r="R547" s="5">
        <v>10000</v>
      </c>
    </row>
    <row r="548" spans="1:18" x14ac:dyDescent="0.25">
      <c r="A548" s="120" t="s">
        <v>443</v>
      </c>
      <c r="B548" s="37">
        <v>2693.6842105263158</v>
      </c>
      <c r="C548" s="37">
        <v>44</v>
      </c>
      <c r="D548" s="37">
        <f t="shared" si="34"/>
        <v>61.220095693779903</v>
      </c>
      <c r="F548" s="5">
        <v>19</v>
      </c>
      <c r="G548" s="5">
        <v>10</v>
      </c>
      <c r="H548" s="5">
        <f t="shared" si="32"/>
        <v>60.220095693779903</v>
      </c>
      <c r="I548" s="5">
        <f t="shared" si="35"/>
        <v>61.203761188113624</v>
      </c>
      <c r="Q548" s="5">
        <v>121302.50000000001</v>
      </c>
      <c r="R548" s="5">
        <v>11310</v>
      </c>
    </row>
    <row r="549" spans="1:18" x14ac:dyDescent="0.25">
      <c r="A549" s="120">
        <v>10</v>
      </c>
      <c r="B549" s="37">
        <v>38.789473684210535</v>
      </c>
      <c r="C549" s="37">
        <v>40</v>
      </c>
      <c r="D549" s="37">
        <f t="shared" si="34"/>
        <v>0.96973684210526334</v>
      </c>
      <c r="F549" s="5">
        <v>19</v>
      </c>
      <c r="G549" s="5">
        <v>10</v>
      </c>
      <c r="H549" s="5">
        <f t="shared" si="32"/>
        <v>3.0263157894736638E-2</v>
      </c>
      <c r="I549" s="5">
        <f t="shared" si="35"/>
        <v>6.1470756266513896E-2</v>
      </c>
      <c r="Q549" s="5">
        <v>55795.454545454544</v>
      </c>
      <c r="R549" s="5">
        <v>11310</v>
      </c>
    </row>
    <row r="550" spans="1:18" x14ac:dyDescent="0.25">
      <c r="A550" s="120" t="s">
        <v>489</v>
      </c>
      <c r="B550" s="37">
        <v>300.84210526315792</v>
      </c>
      <c r="C550" s="37">
        <v>55</v>
      </c>
      <c r="D550" s="37">
        <f t="shared" si="34"/>
        <v>5.4698564593301437</v>
      </c>
      <c r="F550" s="5">
        <v>19</v>
      </c>
      <c r="G550" s="5">
        <v>10</v>
      </c>
      <c r="H550" s="5">
        <f t="shared" si="32"/>
        <v>4.4698564593301437</v>
      </c>
      <c r="I550" s="5">
        <f t="shared" si="35"/>
        <v>5.2870363053763301</v>
      </c>
      <c r="Q550" s="5">
        <v>13197</v>
      </c>
      <c r="R550" s="5">
        <v>11722</v>
      </c>
    </row>
    <row r="551" spans="1:18" x14ac:dyDescent="0.25">
      <c r="A551" s="120">
        <f>AVERAGE($H$548:$H$557)</f>
        <v>877202.17621186783</v>
      </c>
      <c r="B551" s="37">
        <v>105263350.76368421</v>
      </c>
      <c r="C551" s="37">
        <v>12</v>
      </c>
      <c r="D551" s="37">
        <f t="shared" si="34"/>
        <v>8771945.8969736844</v>
      </c>
      <c r="F551" s="5">
        <v>19</v>
      </c>
      <c r="G551" s="5">
        <v>10</v>
      </c>
      <c r="H551" s="5">
        <f t="shared" si="32"/>
        <v>8771944.8969736844</v>
      </c>
      <c r="I551" s="5">
        <f t="shared" si="35"/>
        <v>8771945.8969735708</v>
      </c>
      <c r="Q551" s="5">
        <v>48692.666666666672</v>
      </c>
      <c r="R551" s="5">
        <v>11840</v>
      </c>
    </row>
    <row r="552" spans="1:18" x14ac:dyDescent="0.25">
      <c r="B552" s="37">
        <v>2185.8684210526317</v>
      </c>
      <c r="C552" s="37">
        <v>3600</v>
      </c>
      <c r="D552" s="37">
        <f t="shared" si="34"/>
        <v>0.60718567251461986</v>
      </c>
      <c r="F552" s="5">
        <v>19</v>
      </c>
      <c r="G552" s="5">
        <v>10</v>
      </c>
      <c r="H552" s="5">
        <f t="shared" si="32"/>
        <v>0.39281432748538009</v>
      </c>
      <c r="I552" s="5">
        <f t="shared" si="35"/>
        <v>1.0397570095459847</v>
      </c>
      <c r="Q552" s="5">
        <v>4050</v>
      </c>
      <c r="R552" s="5">
        <v>11841</v>
      </c>
    </row>
    <row r="553" spans="1:18" x14ac:dyDescent="0.25">
      <c r="B553" s="37">
        <v>33094.947368421053</v>
      </c>
      <c r="C553" s="37">
        <v>5110</v>
      </c>
      <c r="D553" s="37">
        <f t="shared" si="34"/>
        <v>6.476506334328973</v>
      </c>
      <c r="F553" s="5">
        <v>19</v>
      </c>
      <c r="G553" s="5">
        <v>10</v>
      </c>
      <c r="H553" s="5">
        <f t="shared" si="32"/>
        <v>5.476506334328973</v>
      </c>
      <c r="I553" s="5">
        <f t="shared" si="35"/>
        <v>6.3221021002592153</v>
      </c>
      <c r="Q553" s="5">
        <v>10326</v>
      </c>
      <c r="R553" s="5">
        <v>12095</v>
      </c>
    </row>
    <row r="554" spans="1:18" x14ac:dyDescent="0.25">
      <c r="B554" s="37">
        <v>363.31578947368422</v>
      </c>
      <c r="C554" s="37">
        <v>60</v>
      </c>
      <c r="D554" s="37">
        <f t="shared" si="34"/>
        <v>6.0552631578947373</v>
      </c>
      <c r="F554" s="5">
        <v>19</v>
      </c>
      <c r="G554" s="5">
        <v>10</v>
      </c>
      <c r="H554" s="5">
        <f t="shared" si="32"/>
        <v>5.0552631578947373</v>
      </c>
      <c r="I554" s="5">
        <f t="shared" si="35"/>
        <v>5.8901175690203349</v>
      </c>
      <c r="Q554" s="5">
        <v>53361200</v>
      </c>
      <c r="R554" s="5">
        <v>12569.9</v>
      </c>
    </row>
    <row r="555" spans="1:18" x14ac:dyDescent="0.25">
      <c r="B555" s="37">
        <v>27.000000000000004</v>
      </c>
      <c r="C555" s="37">
        <v>21</v>
      </c>
      <c r="D555" s="37">
        <f t="shared" si="34"/>
        <v>1.2857142857142858</v>
      </c>
      <c r="F555" s="5">
        <v>19</v>
      </c>
      <c r="G555" s="5">
        <v>10</v>
      </c>
      <c r="H555" s="5">
        <f t="shared" si="32"/>
        <v>0.28571428571428586</v>
      </c>
      <c r="I555" s="5">
        <f t="shared" si="35"/>
        <v>0.50793650793650813</v>
      </c>
      <c r="Q555" s="5">
        <v>14320</v>
      </c>
      <c r="R555" s="5">
        <v>14167</v>
      </c>
    </row>
    <row r="556" spans="1:18" x14ac:dyDescent="0.25">
      <c r="B556" s="37">
        <v>335.26315789473676</v>
      </c>
      <c r="C556" s="37">
        <v>200</v>
      </c>
      <c r="D556" s="37">
        <f t="shared" si="34"/>
        <v>1.6763157894736838</v>
      </c>
      <c r="F556" s="5">
        <v>19</v>
      </c>
      <c r="G556" s="5">
        <v>10</v>
      </c>
      <c r="H556" s="5">
        <f t="shared" si="32"/>
        <v>0.67631578947368387</v>
      </c>
      <c r="I556" s="5">
        <f t="shared" si="35"/>
        <v>1.0797694786416585</v>
      </c>
      <c r="Q556" s="5">
        <v>36257.5</v>
      </c>
      <c r="R556" s="5">
        <v>16353</v>
      </c>
    </row>
    <row r="557" spans="1:18" x14ac:dyDescent="0.25">
      <c r="B557" s="37">
        <v>314.57894736842104</v>
      </c>
      <c r="C557" s="37">
        <v>250</v>
      </c>
      <c r="D557" s="37">
        <f t="shared" si="34"/>
        <v>1.2583157894736841</v>
      </c>
      <c r="F557" s="5">
        <v>19</v>
      </c>
      <c r="G557" s="5">
        <v>10</v>
      </c>
      <c r="H557" s="5">
        <f t="shared" si="32"/>
        <v>0.25831578947368417</v>
      </c>
      <c r="I557" s="5">
        <f t="shared" si="35"/>
        <v>0.46360272271778652</v>
      </c>
      <c r="Q557" s="5">
        <v>25307.357142857152</v>
      </c>
      <c r="R557" s="5">
        <v>21224</v>
      </c>
    </row>
    <row r="558" spans="1:18" x14ac:dyDescent="0.25">
      <c r="A558" s="120" t="s">
        <v>444</v>
      </c>
      <c r="B558" s="37">
        <v>135.88235294117646</v>
      </c>
      <c r="C558" s="37">
        <v>44</v>
      </c>
      <c r="D558" s="37">
        <f t="shared" si="34"/>
        <v>3.0882352941176467</v>
      </c>
      <c r="F558" s="5">
        <v>17</v>
      </c>
      <c r="G558" s="5">
        <v>10</v>
      </c>
      <c r="H558" s="5">
        <f t="shared" si="32"/>
        <v>2.0882352941176467</v>
      </c>
      <c r="I558" s="5">
        <f t="shared" si="35"/>
        <v>2.7644257703081228</v>
      </c>
      <c r="Q558" s="5">
        <v>70585</v>
      </c>
      <c r="R558" s="5">
        <v>21563</v>
      </c>
    </row>
    <row r="559" spans="1:18" x14ac:dyDescent="0.25">
      <c r="A559" s="120">
        <v>10</v>
      </c>
      <c r="B559" s="37">
        <v>26.176470588235293</v>
      </c>
      <c r="C559" s="37">
        <v>40</v>
      </c>
      <c r="D559" s="37">
        <f t="shared" si="34"/>
        <v>0.65441176470588236</v>
      </c>
      <c r="F559" s="5">
        <v>17</v>
      </c>
      <c r="G559" s="5">
        <v>10</v>
      </c>
      <c r="H559" s="5">
        <f t="shared" si="32"/>
        <v>0.34558823529411764</v>
      </c>
      <c r="I559" s="5">
        <f t="shared" si="35"/>
        <v>0.87367812293456715</v>
      </c>
      <c r="Q559" s="5">
        <v>216900</v>
      </c>
      <c r="R559" s="5">
        <v>28616</v>
      </c>
    </row>
    <row r="560" spans="1:18" x14ac:dyDescent="0.25">
      <c r="A560" s="120" t="s">
        <v>489</v>
      </c>
      <c r="B560" s="37">
        <v>105.70588235294117</v>
      </c>
      <c r="C560" s="37">
        <v>55</v>
      </c>
      <c r="D560" s="37">
        <f t="shared" si="34"/>
        <v>1.9219251336898395</v>
      </c>
      <c r="F560" s="5">
        <v>17</v>
      </c>
      <c r="G560" s="5">
        <v>10</v>
      </c>
      <c r="H560" s="5">
        <f t="shared" si="32"/>
        <v>0.92192513368983953</v>
      </c>
      <c r="I560" s="5">
        <f t="shared" si="35"/>
        <v>1.4016135031945696</v>
      </c>
      <c r="Q560" s="5">
        <v>100136.36363636362</v>
      </c>
      <c r="R560" s="5">
        <v>28616</v>
      </c>
    </row>
    <row r="561" spans="1:18" x14ac:dyDescent="0.25">
      <c r="A561" s="120">
        <f>AVERAGE($H$558:$H$567)</f>
        <v>0.79423638799646046</v>
      </c>
      <c r="B561" s="37">
        <v>23.944705882352945</v>
      </c>
      <c r="C561" s="37">
        <v>12</v>
      </c>
      <c r="D561" s="37">
        <f t="shared" si="34"/>
        <v>1.9953921568627455</v>
      </c>
      <c r="F561" s="5">
        <v>17</v>
      </c>
      <c r="G561" s="5">
        <v>10</v>
      </c>
      <c r="H561" s="5">
        <f t="shared" si="32"/>
        <v>0.9953921568627454</v>
      </c>
      <c r="I561" s="5">
        <f t="shared" si="35"/>
        <v>1.4942375359223437</v>
      </c>
      <c r="Q561" s="5">
        <v>99734.619047619068</v>
      </c>
      <c r="R561" s="5">
        <v>57000</v>
      </c>
    </row>
    <row r="562" spans="1:18" x14ac:dyDescent="0.25">
      <c r="B562" s="37">
        <v>13136.411764705879</v>
      </c>
      <c r="C562" s="37">
        <v>3600</v>
      </c>
      <c r="D562" s="37">
        <f t="shared" si="34"/>
        <v>3.6490032679738555</v>
      </c>
      <c r="F562" s="5">
        <v>17</v>
      </c>
      <c r="G562" s="5">
        <v>10</v>
      </c>
      <c r="H562" s="5">
        <f t="shared" si="32"/>
        <v>2.6490032679738555</v>
      </c>
      <c r="I562" s="5">
        <f t="shared" si="35"/>
        <v>3.3749558291083761</v>
      </c>
      <c r="Q562" s="5">
        <v>130860</v>
      </c>
      <c r="R562" s="5">
        <v>74067</v>
      </c>
    </row>
    <row r="563" spans="1:18" x14ac:dyDescent="0.25">
      <c r="B563" s="37">
        <v>5076.4705882352946</v>
      </c>
      <c r="C563" s="37">
        <v>5110</v>
      </c>
      <c r="D563" s="37">
        <f t="shared" si="34"/>
        <v>0.9934384712789226</v>
      </c>
      <c r="F563" s="5">
        <v>17</v>
      </c>
      <c r="G563" s="5">
        <v>10</v>
      </c>
      <c r="H563" s="5">
        <f t="shared" si="32"/>
        <v>6.561528721077378E-3</v>
      </c>
      <c r="I563" s="5">
        <f t="shared" si="35"/>
        <v>1.3166395464993853E-2</v>
      </c>
      <c r="Q563" s="5">
        <v>3178572.8571428573</v>
      </c>
      <c r="R563" s="5">
        <v>75000</v>
      </c>
    </row>
    <row r="564" spans="1:18" x14ac:dyDescent="0.25">
      <c r="B564" s="37">
        <v>43.852941176470587</v>
      </c>
      <c r="C564" s="37">
        <v>60</v>
      </c>
      <c r="D564" s="37">
        <f t="shared" si="34"/>
        <v>0.73088235294117643</v>
      </c>
      <c r="F564" s="5">
        <v>17</v>
      </c>
      <c r="G564" s="5">
        <v>10</v>
      </c>
      <c r="H564" s="5">
        <f t="shared" si="32"/>
        <v>0.26911764705882357</v>
      </c>
      <c r="I564" s="5">
        <f t="shared" si="35"/>
        <v>0.63732690259202274</v>
      </c>
      <c r="Q564" s="5">
        <v>87272.727272727265</v>
      </c>
      <c r="R564" s="5">
        <v>117109</v>
      </c>
    </row>
    <row r="565" spans="1:18" x14ac:dyDescent="0.25">
      <c r="B565" s="37">
        <v>25.29411764705883</v>
      </c>
      <c r="C565" s="37">
        <v>21</v>
      </c>
      <c r="D565" s="37">
        <f t="shared" si="34"/>
        <v>1.2044817927170872</v>
      </c>
      <c r="F565" s="5">
        <v>17</v>
      </c>
      <c r="G565" s="5">
        <v>10</v>
      </c>
      <c r="H565" s="5">
        <f t="shared" si="32"/>
        <v>0.20448179271708714</v>
      </c>
      <c r="I565" s="5">
        <f t="shared" si="35"/>
        <v>0.37424923457755244</v>
      </c>
      <c r="Q565" s="5">
        <v>101316100.59999999</v>
      </c>
      <c r="R565" s="5">
        <v>157900</v>
      </c>
    </row>
    <row r="566" spans="1:18" x14ac:dyDescent="0.25">
      <c r="B566" s="37">
        <v>122.64705882352941</v>
      </c>
      <c r="C566" s="37">
        <v>200</v>
      </c>
      <c r="D566" s="37">
        <f t="shared" si="34"/>
        <v>0.61323529411764699</v>
      </c>
      <c r="F566" s="5">
        <v>17</v>
      </c>
      <c r="G566" s="5">
        <v>10</v>
      </c>
      <c r="H566" s="5">
        <f t="shared" si="32"/>
        <v>0.38676470588235295</v>
      </c>
      <c r="I566" s="5">
        <f t="shared" si="35"/>
        <v>1.0174601495274369</v>
      </c>
      <c r="Q566" s="5">
        <v>474750.00000000006</v>
      </c>
      <c r="R566" s="5">
        <v>169000</v>
      </c>
    </row>
    <row r="567" spans="1:18" x14ac:dyDescent="0.25">
      <c r="B567" s="37">
        <v>231.1764705882353</v>
      </c>
      <c r="C567" s="37">
        <v>250</v>
      </c>
      <c r="D567" s="37">
        <f t="shared" si="34"/>
        <v>0.92470588235294127</v>
      </c>
      <c r="F567" s="5">
        <v>17</v>
      </c>
      <c r="G567" s="5">
        <v>10</v>
      </c>
      <c r="H567" s="5">
        <f t="shared" si="32"/>
        <v>7.5294117647058789E-2</v>
      </c>
      <c r="I567" s="5">
        <f t="shared" si="35"/>
        <v>0.15671905403382719</v>
      </c>
      <c r="Q567" s="5">
        <v>161448500</v>
      </c>
      <c r="R567" s="5">
        <v>178684</v>
      </c>
    </row>
    <row r="568" spans="1:18" x14ac:dyDescent="0.25">
      <c r="A568" s="120" t="s">
        <v>445</v>
      </c>
      <c r="B568" s="37">
        <v>293.71428571428572</v>
      </c>
      <c r="C568" s="37">
        <v>44</v>
      </c>
      <c r="D568" s="37">
        <f t="shared" si="34"/>
        <v>6.6753246753246751</v>
      </c>
      <c r="F568" s="5">
        <v>14</v>
      </c>
      <c r="G568" s="5">
        <v>10</v>
      </c>
      <c r="H568" s="5">
        <f t="shared" si="32"/>
        <v>5.6753246753246751</v>
      </c>
      <c r="I568" s="5">
        <f t="shared" si="35"/>
        <v>6.5255192278538576</v>
      </c>
      <c r="Q568" s="5">
        <v>786785.71428571409</v>
      </c>
      <c r="R568" s="5">
        <v>864653</v>
      </c>
    </row>
    <row r="569" spans="1:18" x14ac:dyDescent="0.25">
      <c r="A569" s="120">
        <v>10</v>
      </c>
      <c r="B569" s="37">
        <v>25.714285714285719</v>
      </c>
      <c r="C569" s="37">
        <v>40</v>
      </c>
      <c r="D569" s="37">
        <f t="shared" si="34"/>
        <v>0.64285714285714302</v>
      </c>
      <c r="F569" s="5">
        <v>14</v>
      </c>
      <c r="G569" s="5">
        <v>10</v>
      </c>
      <c r="H569" s="5">
        <f t="shared" si="32"/>
        <v>0.35714285714285704</v>
      </c>
      <c r="I569" s="5">
        <f t="shared" si="35"/>
        <v>0.91269841269841234</v>
      </c>
      <c r="Q569" s="5">
        <v>7624761.9047619049</v>
      </c>
      <c r="R569" s="5">
        <v>1000000</v>
      </c>
    </row>
    <row r="570" spans="1:18" x14ac:dyDescent="0.25">
      <c r="A570" s="120" t="s">
        <v>489</v>
      </c>
      <c r="B570" s="37">
        <v>283.21428571428567</v>
      </c>
      <c r="C570" s="37">
        <v>55</v>
      </c>
      <c r="D570" s="37">
        <f t="shared" si="34"/>
        <v>5.1493506493506489</v>
      </c>
      <c r="F570" s="5">
        <v>14</v>
      </c>
      <c r="G570" s="5">
        <v>10</v>
      </c>
      <c r="H570" s="5">
        <f t="shared" si="32"/>
        <v>4.1493506493506489</v>
      </c>
      <c r="I570" s="5">
        <f t="shared" si="35"/>
        <v>4.9551514059710779</v>
      </c>
      <c r="Q570" s="5">
        <v>836218458.33333349</v>
      </c>
      <c r="R570" s="5">
        <v>1260000</v>
      </c>
    </row>
    <row r="571" spans="1:18" x14ac:dyDescent="0.25">
      <c r="A571" s="120">
        <f>AVERAGE($H$568:$H$577)</f>
        <v>61.800738189520303</v>
      </c>
      <c r="B571" s="37">
        <v>7156.0007142857139</v>
      </c>
      <c r="C571" s="37">
        <v>12</v>
      </c>
      <c r="D571" s="37">
        <f t="shared" si="34"/>
        <v>596.33339285714283</v>
      </c>
      <c r="F571" s="5">
        <v>14</v>
      </c>
      <c r="G571" s="5">
        <v>10</v>
      </c>
      <c r="H571" s="5">
        <f t="shared" si="32"/>
        <v>595.33339285714283</v>
      </c>
      <c r="I571" s="5">
        <f t="shared" si="35"/>
        <v>596.33171594283283</v>
      </c>
      <c r="Q571" s="5">
        <v>19459916.666666664</v>
      </c>
      <c r="R571" s="5">
        <v>2000000</v>
      </c>
    </row>
    <row r="572" spans="1:18" x14ac:dyDescent="0.25">
      <c r="B572" s="37">
        <v>36440.435714285726</v>
      </c>
      <c r="C572" s="37">
        <v>3600</v>
      </c>
      <c r="D572" s="37">
        <f t="shared" si="34"/>
        <v>10.122343253968257</v>
      </c>
      <c r="F572" s="5">
        <v>14</v>
      </c>
      <c r="G572" s="5">
        <v>10</v>
      </c>
      <c r="H572" s="5">
        <f t="shared" si="32"/>
        <v>9.122343253968257</v>
      </c>
      <c r="I572" s="5">
        <f t="shared" si="35"/>
        <v>10.023551899544668</v>
      </c>
      <c r="Q572" s="5">
        <v>2731300</v>
      </c>
      <c r="R572" s="5">
        <v>2064780</v>
      </c>
    </row>
    <row r="573" spans="1:18" x14ac:dyDescent="0.25">
      <c r="B573" s="37">
        <v>2053.5714285714289</v>
      </c>
      <c r="C573" s="37">
        <v>5110</v>
      </c>
      <c r="D573" s="37">
        <f t="shared" si="34"/>
        <v>0.40187307799832267</v>
      </c>
      <c r="F573" s="5">
        <v>14</v>
      </c>
      <c r="G573" s="5">
        <v>10</v>
      </c>
      <c r="H573" s="5">
        <f t="shared" si="32"/>
        <v>0.59812692200167727</v>
      </c>
      <c r="I573" s="5">
        <f t="shared" si="35"/>
        <v>2.0864747480886332</v>
      </c>
      <c r="Q573" s="5">
        <v>2785499.9999999995</v>
      </c>
      <c r="R573" s="5">
        <v>2064780</v>
      </c>
    </row>
    <row r="574" spans="1:18" x14ac:dyDescent="0.25">
      <c r="B574" s="37">
        <v>174.78571428571428</v>
      </c>
      <c r="C574" s="37">
        <v>60</v>
      </c>
      <c r="D574" s="37">
        <f t="shared" si="34"/>
        <v>2.913095238095238</v>
      </c>
      <c r="F574" s="5">
        <v>14</v>
      </c>
      <c r="G574" s="5">
        <v>10</v>
      </c>
      <c r="H574" s="5">
        <f t="shared" si="32"/>
        <v>1.913095238095238</v>
      </c>
      <c r="I574" s="5">
        <f t="shared" si="35"/>
        <v>2.5698177554634438</v>
      </c>
      <c r="Q574" s="5">
        <v>84350716.666666642</v>
      </c>
      <c r="R574" s="5">
        <v>3540000</v>
      </c>
    </row>
    <row r="575" spans="1:18" x14ac:dyDescent="0.25">
      <c r="B575" s="37">
        <v>34.785714285714278</v>
      </c>
      <c r="C575" s="37">
        <v>21</v>
      </c>
      <c r="D575" s="37">
        <f t="shared" si="34"/>
        <v>1.6564625850340131</v>
      </c>
      <c r="F575" s="5">
        <v>14</v>
      </c>
      <c r="G575" s="5">
        <v>10</v>
      </c>
      <c r="H575" s="5">
        <f t="shared" si="32"/>
        <v>0.65646258503401322</v>
      </c>
      <c r="I575" s="5">
        <f t="shared" si="35"/>
        <v>1.0527664864713848</v>
      </c>
      <c r="Q575" s="5">
        <v>7100000.0000000009</v>
      </c>
      <c r="R575" s="5">
        <v>3802000</v>
      </c>
    </row>
    <row r="576" spans="1:18" x14ac:dyDescent="0.25">
      <c r="B576" s="37">
        <v>210.71428571428572</v>
      </c>
      <c r="C576" s="37">
        <v>200</v>
      </c>
      <c r="D576" s="37">
        <f t="shared" si="34"/>
        <v>1.0535714285714286</v>
      </c>
      <c r="F576" s="5">
        <v>14</v>
      </c>
      <c r="G576" s="5">
        <v>10</v>
      </c>
      <c r="H576" s="5">
        <f t="shared" si="32"/>
        <v>5.357142857142861E-2</v>
      </c>
      <c r="I576" s="5">
        <f t="shared" si="35"/>
        <v>0.10441888619854729</v>
      </c>
      <c r="Q576" s="5">
        <v>2348100</v>
      </c>
      <c r="R576" s="5">
        <v>4000000</v>
      </c>
    </row>
    <row r="577" spans="1:18" x14ac:dyDescent="0.25">
      <c r="B577" s="37">
        <v>287.14285714285722</v>
      </c>
      <c r="C577" s="37">
        <v>250</v>
      </c>
      <c r="D577" s="37">
        <f t="shared" si="34"/>
        <v>1.1485714285714288</v>
      </c>
      <c r="F577" s="5">
        <v>14</v>
      </c>
      <c r="G577" s="5">
        <v>10</v>
      </c>
      <c r="H577" s="5">
        <f t="shared" si="32"/>
        <v>0.14857142857142891</v>
      </c>
      <c r="I577" s="5">
        <f t="shared" si="35"/>
        <v>0.27792466240227492</v>
      </c>
      <c r="Q577" s="5">
        <v>10471428.571428571</v>
      </c>
      <c r="R577" s="5">
        <v>4200000</v>
      </c>
    </row>
    <row r="578" spans="1:18" x14ac:dyDescent="0.25">
      <c r="A578" s="120" t="s">
        <v>446</v>
      </c>
      <c r="B578" s="37">
        <v>1604.9333333333325</v>
      </c>
      <c r="C578" s="37">
        <v>44</v>
      </c>
      <c r="D578" s="37">
        <f t="shared" si="34"/>
        <v>36.475757575757555</v>
      </c>
      <c r="F578" s="5">
        <v>45</v>
      </c>
      <c r="G578" s="5">
        <v>10</v>
      </c>
      <c r="H578" s="5">
        <f t="shared" ref="H578:H587" si="36">ABS((B578-C578)/C578)</f>
        <v>35.475757575757555</v>
      </c>
      <c r="I578" s="5">
        <f t="shared" si="35"/>
        <v>36.448342106786882</v>
      </c>
      <c r="Q578" s="5">
        <v>5265714.2857142854</v>
      </c>
      <c r="R578" s="5">
        <v>6000000</v>
      </c>
    </row>
    <row r="579" spans="1:18" x14ac:dyDescent="0.25">
      <c r="A579" s="120">
        <v>10</v>
      </c>
      <c r="B579" s="37">
        <v>26.355555555555554</v>
      </c>
      <c r="C579" s="37">
        <v>40</v>
      </c>
      <c r="D579" s="37">
        <f t="shared" ref="D579:D587" si="37">B579/C579</f>
        <v>0.65888888888888886</v>
      </c>
      <c r="F579" s="5">
        <v>45</v>
      </c>
      <c r="G579" s="5">
        <v>10</v>
      </c>
      <c r="H579" s="5">
        <f t="shared" si="36"/>
        <v>0.34111111111111114</v>
      </c>
      <c r="I579" s="5">
        <f t="shared" ref="I579:I587" si="38">H579+ABS((B579-C579)/B579)</f>
        <v>0.85881768783961032</v>
      </c>
      <c r="Q579" s="5">
        <v>6910714.2857142873</v>
      </c>
      <c r="R579" s="5">
        <v>8987000</v>
      </c>
    </row>
    <row r="580" spans="1:18" x14ac:dyDescent="0.25">
      <c r="A580" s="120" t="s">
        <v>489</v>
      </c>
      <c r="B580" s="37">
        <v>244.60000000000005</v>
      </c>
      <c r="C580" s="37">
        <v>55</v>
      </c>
      <c r="D580" s="37">
        <f t="shared" si="37"/>
        <v>4.4472727272727282</v>
      </c>
      <c r="F580" s="5">
        <v>45</v>
      </c>
      <c r="G580" s="5">
        <v>10</v>
      </c>
      <c r="H580" s="5">
        <f t="shared" si="36"/>
        <v>3.4472727272727282</v>
      </c>
      <c r="I580" s="5">
        <f t="shared" si="38"/>
        <v>4.222415818033153</v>
      </c>
      <c r="Q580" s="5">
        <v>8450000</v>
      </c>
      <c r="R580" s="5">
        <v>10000000</v>
      </c>
    </row>
    <row r="581" spans="1:18" x14ac:dyDescent="0.25">
      <c r="A581" s="120">
        <f>AVERAGE($H$578:$H$587)</f>
        <v>315.454373746763</v>
      </c>
      <c r="B581" s="37">
        <v>22405.15288888889</v>
      </c>
      <c r="C581" s="37">
        <v>12</v>
      </c>
      <c r="D581" s="37">
        <f t="shared" si="37"/>
        <v>1867.0960740740741</v>
      </c>
      <c r="F581" s="5">
        <v>45</v>
      </c>
      <c r="G581" s="5">
        <v>10</v>
      </c>
      <c r="H581" s="5">
        <f t="shared" si="36"/>
        <v>1866.0960740740741</v>
      </c>
      <c r="I581" s="5">
        <f t="shared" si="38"/>
        <v>1867.0955384829956</v>
      </c>
      <c r="Q581" s="5">
        <v>82967694.249999985</v>
      </c>
      <c r="R581" s="5">
        <v>18000000</v>
      </c>
    </row>
    <row r="582" spans="1:18" x14ac:dyDescent="0.25">
      <c r="B582" s="37">
        <v>4477439.7799999956</v>
      </c>
      <c r="C582" s="37">
        <v>3600</v>
      </c>
      <c r="D582" s="37">
        <f t="shared" si="37"/>
        <v>1243.7332722222211</v>
      </c>
      <c r="F582" s="5">
        <v>45</v>
      </c>
      <c r="G582" s="5">
        <v>10</v>
      </c>
      <c r="H582" s="5">
        <f t="shared" si="36"/>
        <v>1242.7332722222211</v>
      </c>
      <c r="I582" s="5">
        <f t="shared" si="38"/>
        <v>1243.7324681913069</v>
      </c>
      <c r="Q582" s="5">
        <v>52065025</v>
      </c>
      <c r="R582" s="5">
        <v>36000000</v>
      </c>
    </row>
    <row r="583" spans="1:18" x14ac:dyDescent="0.25">
      <c r="B583" s="37">
        <v>13633.666666666668</v>
      </c>
      <c r="C583" s="37">
        <v>5110</v>
      </c>
      <c r="D583" s="37">
        <f t="shared" si="37"/>
        <v>2.6680365296803656</v>
      </c>
      <c r="F583" s="5">
        <v>45</v>
      </c>
      <c r="G583" s="5">
        <v>10</v>
      </c>
      <c r="H583" s="5">
        <f t="shared" si="36"/>
        <v>1.6680365296803656</v>
      </c>
      <c r="I583" s="5">
        <f t="shared" si="38"/>
        <v>2.2932290677601195</v>
      </c>
      <c r="Q583" s="5">
        <v>3275000</v>
      </c>
      <c r="R583" s="5">
        <v>36000000</v>
      </c>
    </row>
    <row r="584" spans="1:18" x14ac:dyDescent="0.25">
      <c r="B584" s="37">
        <v>261.97000000000008</v>
      </c>
      <c r="C584" s="37">
        <v>60</v>
      </c>
      <c r="D584" s="37">
        <f t="shared" si="37"/>
        <v>4.3661666666666683</v>
      </c>
      <c r="F584" s="5">
        <v>45</v>
      </c>
      <c r="G584" s="5">
        <v>10</v>
      </c>
      <c r="H584" s="5">
        <f t="shared" si="36"/>
        <v>3.3661666666666679</v>
      </c>
      <c r="I584" s="5">
        <f t="shared" si="38"/>
        <v>4.1371328078278697</v>
      </c>
      <c r="Q584" s="5">
        <v>70917350.000000015</v>
      </c>
      <c r="R584" s="5">
        <v>50000000</v>
      </c>
    </row>
    <row r="585" spans="1:18" x14ac:dyDescent="0.25">
      <c r="B585" s="37">
        <v>32.311111111111117</v>
      </c>
      <c r="C585" s="37">
        <v>21</v>
      </c>
      <c r="D585" s="37">
        <f t="shared" si="37"/>
        <v>1.538624338624339</v>
      </c>
      <c r="F585" s="5">
        <v>45</v>
      </c>
      <c r="G585" s="5">
        <v>10</v>
      </c>
      <c r="H585" s="5">
        <f t="shared" si="36"/>
        <v>0.53862433862433889</v>
      </c>
      <c r="I585" s="5">
        <f t="shared" si="38"/>
        <v>0.88869311441526055</v>
      </c>
      <c r="Q585" s="5">
        <v>177584062.50000003</v>
      </c>
      <c r="R585" s="5">
        <v>79000000</v>
      </c>
    </row>
    <row r="586" spans="1:18" x14ac:dyDescent="0.25">
      <c r="B586" s="37">
        <v>297.24444444444453</v>
      </c>
      <c r="C586" s="37">
        <v>200</v>
      </c>
      <c r="D586" s="37">
        <f t="shared" si="37"/>
        <v>1.4862222222222226</v>
      </c>
      <c r="F586" s="5">
        <v>45</v>
      </c>
      <c r="G586" s="5">
        <v>10</v>
      </c>
      <c r="H586" s="5">
        <f t="shared" si="36"/>
        <v>0.48622222222222261</v>
      </c>
      <c r="I586" s="5">
        <f t="shared" si="38"/>
        <v>0.81337533227006964</v>
      </c>
      <c r="Q586" s="5">
        <v>117093190.47619048</v>
      </c>
      <c r="R586" s="5">
        <v>140000000</v>
      </c>
    </row>
    <row r="587" spans="1:18" x14ac:dyDescent="0.25">
      <c r="B587" s="37">
        <v>152.20000000000007</v>
      </c>
      <c r="C587" s="37">
        <v>250</v>
      </c>
      <c r="D587" s="37">
        <f t="shared" si="37"/>
        <v>0.60880000000000034</v>
      </c>
      <c r="F587" s="5">
        <v>45</v>
      </c>
      <c r="G587" s="5">
        <v>10</v>
      </c>
      <c r="H587" s="5">
        <f t="shared" si="36"/>
        <v>0.39119999999999971</v>
      </c>
      <c r="I587" s="5">
        <f t="shared" si="38"/>
        <v>1.0337755584756887</v>
      </c>
      <c r="Q587" s="5">
        <v>1087000000</v>
      </c>
      <c r="R587" s="5">
        <v>1810000000</v>
      </c>
    </row>
  </sheetData>
  <sortState xmlns:xlrd2="http://schemas.microsoft.com/office/spreadsheetml/2017/richdata2" ref="AA2:AB593">
    <sortCondition ref="AA2:AA59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11" r:id="rId3" name="Button 15">
              <controlPr defaultSize="0" print="0" autoFill="0" autoPict="0" macro="[0]!running_aveWOC">
                <anchor moveWithCells="1" sizeWithCells="1">
                  <from>
                    <xdr:col>32</xdr:col>
                    <xdr:colOff>19050</xdr:colOff>
                    <xdr:row>1</xdr:row>
                    <xdr:rowOff>0</xdr:rowOff>
                  </from>
                  <to>
                    <xdr:col>35</xdr:col>
                    <xdr:colOff>219075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0B156-566C-4961-A3B2-610163AB0782}">
  <sheetPr codeName="Sheet28"/>
  <dimension ref="A1:AX60"/>
  <sheetViews>
    <sheetView zoomScale="86" zoomScaleNormal="86" workbookViewId="0">
      <selection activeCell="B25" sqref="B25"/>
    </sheetView>
  </sheetViews>
  <sheetFormatPr defaultRowHeight="15" x14ac:dyDescent="0.25"/>
  <cols>
    <col min="1" max="1" width="18.140625" customWidth="1"/>
    <col min="2" max="2" width="14.5703125" bestFit="1" customWidth="1"/>
    <col min="25" max="25" width="11" style="5" customWidth="1"/>
    <col min="42" max="42" width="15.28515625" customWidth="1"/>
    <col min="43" max="43" width="30.140625" customWidth="1"/>
    <col min="47" max="47" width="18.28515625" customWidth="1"/>
    <col min="48" max="48" width="13.85546875" customWidth="1"/>
  </cols>
  <sheetData>
    <row r="1" spans="1:48" x14ac:dyDescent="0.25">
      <c r="A1" s="135" t="s">
        <v>212</v>
      </c>
      <c r="B1">
        <v>0.13657407407407407</v>
      </c>
      <c r="C1">
        <v>0.11199999999999996</v>
      </c>
      <c r="D1">
        <v>0.22222222222222224</v>
      </c>
      <c r="E1">
        <v>6.2000000000000034E-2</v>
      </c>
      <c r="F1">
        <v>0.23400297619047619</v>
      </c>
      <c r="G1">
        <v>0.1690909090909091</v>
      </c>
      <c r="H1">
        <v>0.14785714285714283</v>
      </c>
      <c r="I1">
        <v>0.20476190476190476</v>
      </c>
      <c r="J1">
        <v>0.30266666666666669</v>
      </c>
      <c r="K1">
        <v>0.13675213675213674</v>
      </c>
      <c r="L1">
        <v>8.1818181818181804E-2</v>
      </c>
      <c r="M1">
        <v>0.12250000000000001</v>
      </c>
      <c r="N1">
        <v>7.7922077922077934E-2</v>
      </c>
      <c r="O1">
        <v>0.19504132231404958</v>
      </c>
      <c r="P1">
        <v>0.20666666666666669</v>
      </c>
      <c r="Q1">
        <v>3.9115646258503396E-2</v>
      </c>
      <c r="R1">
        <v>0.27301587301587305</v>
      </c>
      <c r="S1">
        <v>5.7823129251700689E-2</v>
      </c>
      <c r="T1">
        <v>0.10459183673469387</v>
      </c>
      <c r="U1">
        <v>0.17948717948717952</v>
      </c>
      <c r="V1">
        <v>-3.2679738562091487E-3</v>
      </c>
      <c r="W1">
        <v>0.12018140589569158</v>
      </c>
      <c r="X1">
        <v>9.8958333333333356E-2</v>
      </c>
      <c r="Y1">
        <v>0.22809917355371903</v>
      </c>
      <c r="Z1">
        <v>8.0498866213151915E-2</v>
      </c>
      <c r="AA1">
        <v>0.15835222978080118</v>
      </c>
      <c r="AB1">
        <v>0.17066334475241357</v>
      </c>
      <c r="AC1">
        <v>9.5500459136822757E-2</v>
      </c>
      <c r="AD1" s="5">
        <v>0.17827130852340936</v>
      </c>
      <c r="AE1">
        <v>0.21301775147928997</v>
      </c>
      <c r="AF1">
        <v>0.37340793639107717</v>
      </c>
      <c r="AG1">
        <v>6.3888888888888898E-2</v>
      </c>
      <c r="AH1">
        <v>1.7499999999999998E-2</v>
      </c>
      <c r="AI1">
        <v>0.13254437869822489</v>
      </c>
      <c r="AJ1">
        <v>0.1998497370398197</v>
      </c>
      <c r="AK1">
        <v>0.12695109261186266</v>
      </c>
      <c r="AL1">
        <v>0.1850415512465374</v>
      </c>
      <c r="AM1">
        <v>5.536332179930796E-2</v>
      </c>
      <c r="AN1">
        <v>-6.1224489795918468E-3</v>
      </c>
      <c r="AO1">
        <v>5.4123456790123453E-2</v>
      </c>
      <c r="AT1" s="50" t="s">
        <v>211</v>
      </c>
      <c r="AU1" s="9" t="s">
        <v>433</v>
      </c>
      <c r="AV1" s="50" t="s">
        <v>499</v>
      </c>
    </row>
    <row r="2" spans="1:48" ht="15.75" thickBot="1" x14ac:dyDescent="0.3">
      <c r="A2" s="136" t="s">
        <v>428</v>
      </c>
      <c r="B2">
        <v>12</v>
      </c>
      <c r="C2">
        <v>10</v>
      </c>
      <c r="D2">
        <v>12</v>
      </c>
      <c r="E2">
        <v>20</v>
      </c>
      <c r="F2">
        <v>48</v>
      </c>
      <c r="G2">
        <v>10</v>
      </c>
      <c r="H2">
        <v>20</v>
      </c>
      <c r="I2">
        <v>14</v>
      </c>
      <c r="J2">
        <v>10</v>
      </c>
      <c r="K2">
        <v>12</v>
      </c>
      <c r="L2">
        <v>10</v>
      </c>
      <c r="M2">
        <v>20</v>
      </c>
      <c r="N2">
        <v>11</v>
      </c>
      <c r="O2">
        <v>11</v>
      </c>
      <c r="P2">
        <v>10</v>
      </c>
      <c r="Q2">
        <v>28</v>
      </c>
      <c r="R2">
        <v>15</v>
      </c>
      <c r="S2">
        <v>14</v>
      </c>
      <c r="T2">
        <v>14</v>
      </c>
      <c r="U2">
        <v>12</v>
      </c>
      <c r="V2">
        <v>18</v>
      </c>
      <c r="W2">
        <v>21</v>
      </c>
      <c r="X2">
        <v>32</v>
      </c>
      <c r="Y2">
        <v>11</v>
      </c>
      <c r="Z2">
        <v>21</v>
      </c>
      <c r="AA2">
        <v>42</v>
      </c>
      <c r="AB2">
        <v>13</v>
      </c>
      <c r="AC2">
        <v>11</v>
      </c>
      <c r="AD2" s="5">
        <v>14</v>
      </c>
      <c r="AE2">
        <v>13</v>
      </c>
      <c r="AF2">
        <v>17</v>
      </c>
      <c r="AG2">
        <v>12</v>
      </c>
      <c r="AH2">
        <v>10</v>
      </c>
      <c r="AI2">
        <v>13</v>
      </c>
      <c r="AJ2">
        <v>11</v>
      </c>
      <c r="AK2">
        <v>31</v>
      </c>
      <c r="AL2">
        <v>19</v>
      </c>
      <c r="AM2">
        <v>17</v>
      </c>
      <c r="AN2">
        <v>14</v>
      </c>
      <c r="AO2">
        <v>45</v>
      </c>
      <c r="AT2">
        <v>6.6744758100563794E-5</v>
      </c>
      <c r="AU2" s="9">
        <v>-0.69960966512384737</v>
      </c>
      <c r="AV2">
        <v>0.13657407407407407</v>
      </c>
    </row>
    <row r="3" spans="1:48" ht="18.75" customHeight="1" x14ac:dyDescent="0.25">
      <c r="A3" s="137" t="s">
        <v>372</v>
      </c>
      <c r="B3">
        <v>12</v>
      </c>
      <c r="C3">
        <v>10</v>
      </c>
      <c r="D3">
        <v>10</v>
      </c>
      <c r="E3">
        <v>10</v>
      </c>
      <c r="F3">
        <v>14</v>
      </c>
      <c r="G3">
        <v>11</v>
      </c>
      <c r="H3">
        <v>14</v>
      </c>
      <c r="I3">
        <v>15</v>
      </c>
      <c r="J3">
        <v>15</v>
      </c>
      <c r="K3">
        <v>13</v>
      </c>
      <c r="L3">
        <v>11</v>
      </c>
      <c r="M3">
        <v>16</v>
      </c>
      <c r="N3">
        <v>14</v>
      </c>
      <c r="O3">
        <v>10</v>
      </c>
      <c r="P3">
        <v>12</v>
      </c>
      <c r="Q3">
        <v>15</v>
      </c>
      <c r="R3">
        <v>21</v>
      </c>
      <c r="S3">
        <v>15</v>
      </c>
      <c r="T3">
        <v>16</v>
      </c>
      <c r="U3">
        <v>13</v>
      </c>
      <c r="V3">
        <v>17</v>
      </c>
      <c r="W3">
        <v>16</v>
      </c>
      <c r="X3">
        <v>18</v>
      </c>
      <c r="Y3">
        <v>10</v>
      </c>
      <c r="Z3">
        <v>16</v>
      </c>
      <c r="AA3">
        <v>15</v>
      </c>
      <c r="AB3">
        <v>19</v>
      </c>
      <c r="AC3">
        <v>36</v>
      </c>
      <c r="AD3" s="5">
        <v>17</v>
      </c>
      <c r="AE3">
        <v>11</v>
      </c>
      <c r="AF3">
        <v>47</v>
      </c>
      <c r="AG3">
        <v>10</v>
      </c>
      <c r="AH3">
        <v>16</v>
      </c>
      <c r="AI3">
        <v>10</v>
      </c>
      <c r="AJ3">
        <v>11</v>
      </c>
      <c r="AK3">
        <v>10</v>
      </c>
      <c r="AL3">
        <v>10</v>
      </c>
      <c r="AM3">
        <v>10</v>
      </c>
      <c r="AN3">
        <v>10</v>
      </c>
      <c r="AO3">
        <v>10</v>
      </c>
      <c r="AP3" s="403" t="s">
        <v>490</v>
      </c>
      <c r="AQ3" s="404"/>
      <c r="AR3" s="405"/>
      <c r="AT3">
        <v>3.1827467430083577E-4</v>
      </c>
      <c r="AU3" s="9">
        <v>-0.29826701861088167</v>
      </c>
      <c r="AV3">
        <v>0.11199999999999996</v>
      </c>
    </row>
    <row r="4" spans="1:48" ht="22.5" customHeight="1" x14ac:dyDescent="0.25">
      <c r="A4" s="137" t="s">
        <v>493</v>
      </c>
      <c r="B4">
        <v>5.3430370682742714</v>
      </c>
      <c r="C4">
        <v>1.4702459548353048</v>
      </c>
      <c r="D4">
        <v>310.07173165721093</v>
      </c>
      <c r="E4">
        <v>3.4332454802376944</v>
      </c>
      <c r="F4">
        <v>6.8912727363067932</v>
      </c>
      <c r="G4">
        <v>0.89729362128843237</v>
      </c>
      <c r="H4">
        <v>1.6584394268658698</v>
      </c>
      <c r="I4">
        <v>0.69580282580943442</v>
      </c>
      <c r="J4">
        <v>1.2228004162481203</v>
      </c>
      <c r="K4">
        <v>1.404822900063124</v>
      </c>
      <c r="L4">
        <v>1.0268614084204131</v>
      </c>
      <c r="M4">
        <v>1.5359899253689049</v>
      </c>
      <c r="N4">
        <v>3.3155666131822383</v>
      </c>
      <c r="O4">
        <v>1.5430170458633008</v>
      </c>
      <c r="P4">
        <v>56.846694789722122</v>
      </c>
      <c r="Q4">
        <v>1.0414976510880407</v>
      </c>
      <c r="R4">
        <v>7.7398652118685662</v>
      </c>
      <c r="S4">
        <v>3.3922256915027451</v>
      </c>
      <c r="T4">
        <v>2.1380269481025258</v>
      </c>
      <c r="U4">
        <v>2.1287864024855954</v>
      </c>
      <c r="V4">
        <v>216.3225642708102</v>
      </c>
      <c r="W4">
        <v>49778.263531025608</v>
      </c>
      <c r="X4">
        <v>15.546285606871768</v>
      </c>
      <c r="Y4">
        <v>37.884125316375304</v>
      </c>
      <c r="Z4">
        <v>3.7655951547723086</v>
      </c>
      <c r="AA4">
        <v>183.596010542833</v>
      </c>
      <c r="AB4">
        <v>3.6651872731274411</v>
      </c>
      <c r="AC4">
        <v>0.57466199564467946</v>
      </c>
      <c r="AD4" s="5">
        <v>5.5609731282479355</v>
      </c>
      <c r="AE4">
        <v>5.7480690000460761</v>
      </c>
      <c r="AF4">
        <v>0.50273781820704477</v>
      </c>
      <c r="AG4">
        <v>248.87690422811912</v>
      </c>
      <c r="AH4">
        <v>332.02030107083817</v>
      </c>
      <c r="AI4">
        <v>12.236857904518558</v>
      </c>
      <c r="AJ4">
        <v>6.5582205849835482</v>
      </c>
      <c r="AK4">
        <v>0.50766100014140803</v>
      </c>
      <c r="AL4">
        <v>877202.92308012932</v>
      </c>
      <c r="AM4">
        <v>1.4921461190121545</v>
      </c>
      <c r="AN4">
        <v>62.364303900375013</v>
      </c>
      <c r="AO4">
        <v>316.14114082544302</v>
      </c>
      <c r="AP4" s="207" t="s">
        <v>387</v>
      </c>
      <c r="AQ4" s="40">
        <f>CORREL(B5:AO5,B6:AO6)</f>
        <v>-0.10779411609992555</v>
      </c>
      <c r="AR4" s="76"/>
      <c r="AT4">
        <v>8.1389789394452447E-4</v>
      </c>
      <c r="AU4" s="9">
        <v>-0.34971012208196556</v>
      </c>
      <c r="AV4">
        <v>0.22222222222222224</v>
      </c>
    </row>
    <row r="5" spans="1:48" ht="22.5" customHeight="1" thickBot="1" x14ac:dyDescent="0.3">
      <c r="A5" s="137" t="s">
        <v>211</v>
      </c>
      <c r="B5">
        <v>5.6959448164295552E-2</v>
      </c>
      <c r="C5">
        <v>1.0152319070103479E-2</v>
      </c>
      <c r="D5">
        <v>4.0521553237883598E-3</v>
      </c>
      <c r="E5">
        <v>0.10780441792024349</v>
      </c>
      <c r="F5">
        <v>0.14324257978412486</v>
      </c>
      <c r="G5">
        <v>0.1385223755735536</v>
      </c>
      <c r="H5">
        <v>0.23016696130900813</v>
      </c>
      <c r="I5">
        <v>0.19999354512149345</v>
      </c>
      <c r="J5">
        <v>0.22678422407603915</v>
      </c>
      <c r="K5">
        <v>6.3488118237626387E-2</v>
      </c>
      <c r="L5">
        <v>8.5339697753849114E-2</v>
      </c>
      <c r="M5">
        <v>7.0039518749822463E-2</v>
      </c>
      <c r="N5">
        <v>5.3272767698951069E-2</v>
      </c>
      <c r="O5">
        <v>3.1827467430083577E-4</v>
      </c>
      <c r="P5">
        <v>9.7117577848724081E-3</v>
      </c>
      <c r="Q5">
        <v>4.4451908629364927E-2</v>
      </c>
      <c r="R5">
        <v>6.6744758100563794E-5</v>
      </c>
      <c r="S5">
        <v>5.6429844641687425E-2</v>
      </c>
      <c r="T5">
        <v>1.8250479767350451E-2</v>
      </c>
      <c r="U5">
        <v>0.2148280636183848</v>
      </c>
      <c r="V5">
        <v>0.10296799640118298</v>
      </c>
      <c r="W5">
        <v>3.0838570266232438E-2</v>
      </c>
      <c r="X5">
        <v>3.1497231280801165E-3</v>
      </c>
      <c r="Y5">
        <v>8.1389789394452447E-4</v>
      </c>
      <c r="Z5">
        <v>3.9536824294808488E-2</v>
      </c>
      <c r="AA5">
        <v>8.218933068793588E-2</v>
      </c>
      <c r="AB5">
        <v>2.0564646816423445E-2</v>
      </c>
      <c r="AC5">
        <v>4.0210130283006833E-3</v>
      </c>
      <c r="AD5" s="5">
        <v>3.7726987872481539E-3</v>
      </c>
      <c r="AE5">
        <v>4.6187321224526443E-2</v>
      </c>
      <c r="AF5">
        <v>4.849568727137437E-2</v>
      </c>
      <c r="AG5">
        <v>0.26046247233874542</v>
      </c>
      <c r="AH5">
        <v>1.5082459519249589E-2</v>
      </c>
      <c r="AI5">
        <v>5.3085052652700179E-2</v>
      </c>
      <c r="AJ5">
        <v>3.7854248124769632E-3</v>
      </c>
      <c r="AK5">
        <v>3.686554838691674E-2</v>
      </c>
      <c r="AL5">
        <v>1.7774269457289136E-2</v>
      </c>
      <c r="AM5">
        <v>8.3169881848785959E-3</v>
      </c>
      <c r="AN5">
        <v>1.2040795324548669E-2</v>
      </c>
      <c r="AO5">
        <v>3.9075120941893575E-2</v>
      </c>
      <c r="AP5" s="208" t="s">
        <v>380</v>
      </c>
      <c r="AQ5" s="210" cm="1">
        <f t="array" ref="AQ5">SpearmanR(B5:AO5,B6:AO6)</f>
        <v>-0.19699812382739212</v>
      </c>
      <c r="AR5" s="209"/>
      <c r="AT5">
        <v>3.1497231280801165E-3</v>
      </c>
      <c r="AU5" s="9">
        <v>-0.37690172019761786</v>
      </c>
      <c r="AV5">
        <v>6.2000000000000034E-2</v>
      </c>
    </row>
    <row r="6" spans="1:48" ht="22.5" customHeight="1" thickBot="1" x14ac:dyDescent="0.3">
      <c r="A6" s="138" t="s">
        <v>492</v>
      </c>
      <c r="B6">
        <v>5.0080678811526278</v>
      </c>
      <c r="C6" s="5">
        <v>0.82930857030175287</v>
      </c>
      <c r="D6" s="5">
        <v>309.6466167728056</v>
      </c>
      <c r="E6" s="5">
        <v>3.0534822643992756</v>
      </c>
      <c r="F6" s="5">
        <v>6.7125191405677427</v>
      </c>
      <c r="G6" s="5">
        <v>0.81516766685360154</v>
      </c>
      <c r="H6" s="5">
        <v>1.3593674158510427</v>
      </c>
      <c r="I6" s="5">
        <v>0.52101583705369692</v>
      </c>
      <c r="J6" s="5">
        <v>1.0529714000227701</v>
      </c>
      <c r="K6" s="5">
        <v>1.020933638571123</v>
      </c>
      <c r="L6" s="5">
        <v>0.82278538505968901</v>
      </c>
      <c r="M6" s="5">
        <v>1.0424647177197277</v>
      </c>
      <c r="N6" s="5">
        <v>3.0621795695313829</v>
      </c>
      <c r="O6" s="5">
        <v>1.3520043247257827</v>
      </c>
      <c r="P6" s="5">
        <v>56.566404529502393</v>
      </c>
      <c r="Q6" s="9">
        <v>0.73702687885614215</v>
      </c>
      <c r="R6" s="9">
        <v>7.3469289901454582</v>
      </c>
      <c r="S6" s="9">
        <v>3.0928102248573404</v>
      </c>
      <c r="T6" s="9">
        <v>1.8112538747524445</v>
      </c>
      <c r="U6" s="9">
        <v>1.9371695417562458</v>
      </c>
      <c r="V6">
        <v>215.97633267293139</v>
      </c>
      <c r="W6">
        <v>49777.805168787192</v>
      </c>
      <c r="X6">
        <v>15.138277707325308</v>
      </c>
      <c r="Y6">
        <v>37.58158879427171</v>
      </c>
      <c r="Z6">
        <v>3.4721218303444994</v>
      </c>
      <c r="AA6">
        <v>183.25921095852038</v>
      </c>
      <c r="AB6">
        <v>3.308236537410338</v>
      </c>
      <c r="AC6">
        <v>0.44812442367626443</v>
      </c>
      <c r="AD6">
        <v>5.334189585465861</v>
      </c>
      <c r="AE6">
        <v>5.4953764070375533</v>
      </c>
      <c r="AF6">
        <v>0.48325054279425517</v>
      </c>
      <c r="AG6">
        <v>248.26341881945714</v>
      </c>
      <c r="AH6">
        <v>331.55060562081587</v>
      </c>
      <c r="AI6">
        <v>11.815891458016342</v>
      </c>
      <c r="AJ6">
        <v>6.25078875296881</v>
      </c>
      <c r="AK6">
        <v>0.29307391482855383</v>
      </c>
      <c r="AL6">
        <v>877202.17621186783</v>
      </c>
      <c r="AM6">
        <v>0.79423638799646046</v>
      </c>
      <c r="AN6">
        <v>61.800738189520303</v>
      </c>
      <c r="AO6">
        <v>315.454373746763</v>
      </c>
      <c r="AP6" s="404" t="s">
        <v>491</v>
      </c>
      <c r="AQ6" s="404"/>
      <c r="AR6" s="404"/>
      <c r="AT6" s="5">
        <v>3.7726987872481539E-3</v>
      </c>
      <c r="AU6" s="9">
        <v>-0.74222721686221926</v>
      </c>
      <c r="AV6">
        <v>0.23400297619047619</v>
      </c>
    </row>
    <row r="7" spans="1:48" ht="22.5" customHeight="1" x14ac:dyDescent="0.25">
      <c r="A7" s="9"/>
      <c r="Y7"/>
      <c r="AD7" s="5"/>
      <c r="AP7" s="75" t="s">
        <v>387</v>
      </c>
      <c r="AQ7">
        <f>CORREL(B2:AO2,B6:AO6)</f>
        <v>2.9436205296499224E-2</v>
      </c>
      <c r="AT7">
        <v>3.7854248124769632E-3</v>
      </c>
      <c r="AU7" s="9">
        <v>-0.6348626011012708</v>
      </c>
      <c r="AV7">
        <v>0.1690909090909091</v>
      </c>
    </row>
    <row r="8" spans="1:48" ht="17.25" customHeight="1" thickBot="1" x14ac:dyDescent="0.3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128" t="s">
        <v>380</v>
      </c>
      <c r="AQ8" cm="1">
        <f t="array" ref="AQ8">SpearmanR(B2:AO2,B6:AO6)</f>
        <v>0.18602251407129455</v>
      </c>
      <c r="AT8">
        <v>4.0210130283006833E-3</v>
      </c>
      <c r="AU8" s="9">
        <v>0.33540143124231614</v>
      </c>
      <c r="AV8">
        <v>0.14785714285714283</v>
      </c>
    </row>
    <row r="9" spans="1:48" ht="35.25" customHeight="1" x14ac:dyDescent="0.35">
      <c r="A9" s="114" t="s">
        <v>473</v>
      </c>
      <c r="B9" t="s">
        <v>234</v>
      </c>
      <c r="C9" t="s">
        <v>223</v>
      </c>
      <c r="D9" t="s">
        <v>222</v>
      </c>
      <c r="E9" t="s">
        <v>207</v>
      </c>
      <c r="F9" t="s">
        <v>205</v>
      </c>
      <c r="G9" t="s">
        <v>247</v>
      </c>
      <c r="H9" t="s">
        <v>248</v>
      </c>
      <c r="I9" s="2" t="s">
        <v>339</v>
      </c>
      <c r="J9" t="s">
        <v>263</v>
      </c>
      <c r="K9" t="s">
        <v>279</v>
      </c>
      <c r="L9" t="s">
        <v>310</v>
      </c>
      <c r="M9" t="s">
        <v>206</v>
      </c>
      <c r="N9" t="s">
        <v>298</v>
      </c>
      <c r="O9" t="s">
        <v>299</v>
      </c>
      <c r="P9" t="s">
        <v>294</v>
      </c>
      <c r="Q9" t="s">
        <v>295</v>
      </c>
      <c r="R9" t="s">
        <v>293</v>
      </c>
      <c r="S9" t="s">
        <v>320</v>
      </c>
      <c r="T9" t="s">
        <v>321</v>
      </c>
      <c r="U9" t="s">
        <v>338</v>
      </c>
      <c r="V9" t="s">
        <v>150</v>
      </c>
      <c r="W9" t="s">
        <v>168</v>
      </c>
      <c r="X9" s="34" t="s">
        <v>204</v>
      </c>
      <c r="Y9" t="s">
        <v>389</v>
      </c>
      <c r="Z9" t="s">
        <v>390</v>
      </c>
      <c r="AA9" t="s">
        <v>391</v>
      </c>
      <c r="AB9" t="s">
        <v>426</v>
      </c>
      <c r="AC9" s="101" t="s">
        <v>434</v>
      </c>
      <c r="AD9" s="101" t="s">
        <v>435</v>
      </c>
      <c r="AE9" s="104" t="s">
        <v>436</v>
      </c>
      <c r="AF9" s="105" t="s">
        <v>437</v>
      </c>
      <c r="AG9" s="101" t="s">
        <v>438</v>
      </c>
      <c r="AH9" s="101" t="s">
        <v>439</v>
      </c>
      <c r="AI9" s="104" t="s">
        <v>440</v>
      </c>
      <c r="AJ9" s="101" t="s">
        <v>441</v>
      </c>
      <c r="AK9" t="s">
        <v>442</v>
      </c>
      <c r="AL9" s="104" t="s">
        <v>443</v>
      </c>
      <c r="AM9" s="101" t="s">
        <v>444</v>
      </c>
      <c r="AN9" s="104" t="s">
        <v>445</v>
      </c>
      <c r="AO9" t="s">
        <v>446</v>
      </c>
      <c r="AP9" s="131" t="s">
        <v>481</v>
      </c>
      <c r="AT9">
        <v>4.0521553237883598E-3</v>
      </c>
      <c r="AU9" s="9">
        <v>-0.53888516082127136</v>
      </c>
      <c r="AV9">
        <v>0.20476190476190476</v>
      </c>
    </row>
    <row r="10" spans="1:48" s="52" customFormat="1" ht="18.95" customHeight="1" x14ac:dyDescent="0.25">
      <c r="A10" s="9" t="s">
        <v>376</v>
      </c>
      <c r="B10" s="9">
        <v>-8.7287305663396404E-4</v>
      </c>
      <c r="C10" s="9">
        <v>0.4168227607259421</v>
      </c>
      <c r="D10" s="9">
        <v>0.40531580142707685</v>
      </c>
      <c r="E10" s="9">
        <v>0.12662712805578985</v>
      </c>
      <c r="F10" s="9">
        <v>-6.9466838180080745E-2</v>
      </c>
      <c r="G10" s="9">
        <v>0.50900409424704507</v>
      </c>
      <c r="H10" s="9">
        <v>-0.46528732681817248</v>
      </c>
      <c r="I10" s="9">
        <v>0.21700818602410932</v>
      </c>
      <c r="J10" s="9">
        <v>-0.5976258028346858</v>
      </c>
      <c r="K10" s="9">
        <v>5.5834326211984385E-2</v>
      </c>
      <c r="L10" s="9">
        <v>0.1258511970034743</v>
      </c>
      <c r="M10" s="9">
        <v>-0.12536396282650483</v>
      </c>
      <c r="N10" s="9">
        <v>0.27407126870031345</v>
      </c>
      <c r="O10" s="9">
        <v>-0.12516742108906054</v>
      </c>
      <c r="P10" s="9">
        <v>-3.2610682122793749E-2</v>
      </c>
      <c r="Q10" s="9">
        <v>0.32811095518855316</v>
      </c>
      <c r="R10" s="9">
        <v>-0.44502253516540485</v>
      </c>
      <c r="S10" s="9">
        <v>-0.37116420950808449</v>
      </c>
      <c r="T10" s="9">
        <v>0.20173312720896486</v>
      </c>
      <c r="U10" s="9">
        <v>3.5712443746029145E-2</v>
      </c>
      <c r="V10" s="9">
        <v>-1.4023583640948646E-2</v>
      </c>
      <c r="W10" s="9">
        <v>-0.19608673215539515</v>
      </c>
      <c r="X10" s="9">
        <v>0.18450304446259863</v>
      </c>
      <c r="Y10" s="9">
        <v>0.30362040340208224</v>
      </c>
      <c r="Z10" s="9">
        <v>-0.30817390888675789</v>
      </c>
      <c r="AA10" s="9">
        <v>6.9880679535741813E-2</v>
      </c>
      <c r="AB10" s="9">
        <v>-5.7309019497245338E-2</v>
      </c>
      <c r="AC10" s="9">
        <v>0.11779638263834205</v>
      </c>
      <c r="AD10" s="9">
        <v>7.4226721979335955E-2</v>
      </c>
      <c r="AE10" s="9">
        <v>-3.4023458720947801E-2</v>
      </c>
      <c r="AF10" s="9">
        <v>0.15147818215509498</v>
      </c>
      <c r="AG10" s="9">
        <v>-0.66600309708358796</v>
      </c>
      <c r="AH10" s="9">
        <v>-0.17954070167099898</v>
      </c>
      <c r="AI10" s="9">
        <v>0.1778377095937233</v>
      </c>
      <c r="AJ10" s="9">
        <v>-0.62245903856282492</v>
      </c>
      <c r="AK10" s="9">
        <v>-0.27815349940056844</v>
      </c>
      <c r="AL10" s="9">
        <v>-0.22665331116474036</v>
      </c>
      <c r="AM10" s="9">
        <v>-0.56733380814239298</v>
      </c>
      <c r="AN10" s="9">
        <v>-2.324845860125509E-2</v>
      </c>
      <c r="AO10" s="9">
        <v>0.25322315900580444</v>
      </c>
      <c r="AP10" s="130">
        <f>AVERAGE(B10:AO10)</f>
        <v>-3.4423317445426968E-2</v>
      </c>
      <c r="AT10">
        <v>8.3169881848785959E-3</v>
      </c>
      <c r="AU10" s="9">
        <v>-0.46996482038805099</v>
      </c>
      <c r="AV10">
        <v>0.30266666666666669</v>
      </c>
    </row>
    <row r="11" spans="1:48" ht="15.75" x14ac:dyDescent="0.25">
      <c r="A11" s="9" t="s">
        <v>218</v>
      </c>
      <c r="B11" s="9">
        <v>-0.26890266733474122</v>
      </c>
      <c r="C11" s="9">
        <v>-0.1003297525929556</v>
      </c>
      <c r="D11" s="9">
        <v>-0.11540807175323395</v>
      </c>
      <c r="E11" s="9">
        <v>-0.24678745728862925</v>
      </c>
      <c r="F11" s="9">
        <v>-0.19570699615130485</v>
      </c>
      <c r="G11" s="9">
        <v>-0.62212632839088455</v>
      </c>
      <c r="H11" s="9">
        <v>-0.29028372322505797</v>
      </c>
      <c r="I11" s="9">
        <v>-0.36803965026880103</v>
      </c>
      <c r="J11" s="9">
        <v>-0.41140812149529793</v>
      </c>
      <c r="K11" s="9">
        <v>-0.63379810513610302</v>
      </c>
      <c r="L11" s="9">
        <v>-0.11139565439906642</v>
      </c>
      <c r="M11" s="9">
        <v>0.15836190266015199</v>
      </c>
      <c r="N11" s="9">
        <v>0.19520296383580613</v>
      </c>
      <c r="O11" s="9">
        <v>4.4777364922061691E-2</v>
      </c>
      <c r="P11" s="9">
        <v>-0.22057492188505801</v>
      </c>
      <c r="Q11" s="9">
        <v>-0.15079444580557491</v>
      </c>
      <c r="R11" s="9">
        <v>-5.6585499243540345E-2</v>
      </c>
      <c r="S11" s="9">
        <v>5.034755587719561E-2</v>
      </c>
      <c r="T11" s="9">
        <v>-8.9766850268994822E-2</v>
      </c>
      <c r="U11" s="9">
        <v>-0.37657877703563847</v>
      </c>
      <c r="V11" s="9">
        <v>-0.11539518943906223</v>
      </c>
      <c r="W11" s="9">
        <v>-5.71193248470983E-2</v>
      </c>
      <c r="X11" s="9">
        <v>-5.7559687023918629E-2</v>
      </c>
      <c r="Y11" s="9">
        <v>-0.26773910178009735</v>
      </c>
      <c r="Z11" s="9">
        <v>-6.1173867969828398E-2</v>
      </c>
      <c r="AA11" s="9">
        <v>-6.2004790716625138E-2</v>
      </c>
      <c r="AB11" s="9">
        <v>-0.37418819541453302</v>
      </c>
      <c r="AC11" s="9">
        <v>-0.24304985842861895</v>
      </c>
      <c r="AD11" s="9">
        <v>-0.23387357316159896</v>
      </c>
      <c r="AE11" s="9">
        <v>0.29388725228630214</v>
      </c>
      <c r="AF11" s="9">
        <v>-4.4249924081245166E-2</v>
      </c>
      <c r="AG11" s="9">
        <v>-0.23347161790313067</v>
      </c>
      <c r="AH11" s="9">
        <v>-8.2622549613398363E-2</v>
      </c>
      <c r="AI11" s="9">
        <v>-0.19799749806461855</v>
      </c>
      <c r="AJ11" s="9">
        <v>-0.10161917276779667</v>
      </c>
      <c r="AK11" s="9">
        <v>5.7138697457790051E-2</v>
      </c>
      <c r="AL11" s="9">
        <v>-9.0532292333042802E-2</v>
      </c>
      <c r="AM11" s="9">
        <v>0.32238603445510589</v>
      </c>
      <c r="AN11" s="9">
        <v>2.8927623281346685E-2</v>
      </c>
      <c r="AO11" s="9">
        <v>9.9600465769001702E-3</v>
      </c>
      <c r="AP11" s="130">
        <f t="shared" ref="AP11:AP38" si="0">AVERAGE(B11:AO11)</f>
        <v>-0.1330023556116709</v>
      </c>
      <c r="AQ11" s="142" t="s">
        <v>500</v>
      </c>
      <c r="AR11" s="142">
        <f>CORREL(AT2:AT41,AU2:AU41)</f>
        <v>0.71160495444039518</v>
      </c>
      <c r="AT11">
        <v>9.7117577848724081E-3</v>
      </c>
      <c r="AU11" s="9">
        <v>0.56063691674632532</v>
      </c>
      <c r="AV11">
        <v>0.13675213675213674</v>
      </c>
    </row>
    <row r="12" spans="1:48" ht="15.75" x14ac:dyDescent="0.25">
      <c r="A12" s="9" t="s">
        <v>377</v>
      </c>
      <c r="B12" s="9">
        <v>-4.9279085931638898E-2</v>
      </c>
      <c r="C12" s="9">
        <v>0.26725585462510643</v>
      </c>
      <c r="D12" s="9">
        <v>0.5018777283551098</v>
      </c>
      <c r="E12" s="9">
        <v>-0.17804909253916246</v>
      </c>
      <c r="F12" s="9">
        <v>9.9122316337532448E-2</v>
      </c>
      <c r="G12" s="9">
        <v>0.30065510661192291</v>
      </c>
      <c r="H12" s="9">
        <v>-0.14788672076516185</v>
      </c>
      <c r="I12" s="9">
        <v>8.2620829746835323E-3</v>
      </c>
      <c r="J12" s="9">
        <v>0.22101900504653485</v>
      </c>
      <c r="K12" s="9">
        <v>-0.23433517905283191</v>
      </c>
      <c r="L12" s="9">
        <v>-0.31110840662205397</v>
      </c>
      <c r="M12" s="9">
        <v>3.7124107022117286E-3</v>
      </c>
      <c r="N12" s="9">
        <v>-0.74497292066167231</v>
      </c>
      <c r="O12" s="9">
        <v>-0.10135243651988721</v>
      </c>
      <c r="P12" s="9">
        <v>0.40209611334333339</v>
      </c>
      <c r="Q12" s="9">
        <v>-0.13959319493276712</v>
      </c>
      <c r="R12" s="9">
        <v>-0.15882750675959212</v>
      </c>
      <c r="S12" s="9">
        <v>0.34900964232067927</v>
      </c>
      <c r="T12" s="9">
        <v>0.12459919645461441</v>
      </c>
      <c r="U12" s="9">
        <v>-5.7808841581309611E-2</v>
      </c>
      <c r="V12" s="9">
        <v>-0.47879285568576746</v>
      </c>
      <c r="W12" s="9">
        <v>-0.3765206213635936</v>
      </c>
      <c r="X12" s="9">
        <v>-0.40971257994583204</v>
      </c>
      <c r="Y12" s="9">
        <v>-0.81935852995910885</v>
      </c>
      <c r="Z12" s="9">
        <v>-8.3332331486980788E-3</v>
      </c>
      <c r="AA12" s="9">
        <v>-0.21670587763686072</v>
      </c>
      <c r="AB12" s="9">
        <v>2.3166530984963577E-2</v>
      </c>
      <c r="AC12" s="9">
        <v>1.7686006651986179E-3</v>
      </c>
      <c r="AD12" s="9">
        <v>-0.58466327351804726</v>
      </c>
      <c r="AE12" s="9">
        <v>0.13530689646108071</v>
      </c>
      <c r="AF12" s="9">
        <v>0.13348423237806678</v>
      </c>
      <c r="AG12" s="9">
        <v>-0.19349842915802695</v>
      </c>
      <c r="AH12" s="9">
        <v>0.60249083960417882</v>
      </c>
      <c r="AI12" s="9">
        <v>0.41938711096875625</v>
      </c>
      <c r="AJ12" s="9">
        <v>7.1896133891863362E-2</v>
      </c>
      <c r="AK12" s="9">
        <v>-0.24304390186674998</v>
      </c>
      <c r="AL12" s="9">
        <v>-0.52981000800337452</v>
      </c>
      <c r="AM12" s="9">
        <v>-0.50082341880740266</v>
      </c>
      <c r="AN12" s="9">
        <v>-9.5797089215098441E-2</v>
      </c>
      <c r="AO12" s="9">
        <v>-2.1046233380340323E-2</v>
      </c>
      <c r="AP12" s="130">
        <f t="shared" si="0"/>
        <v>-7.3405240883228515E-2</v>
      </c>
      <c r="AQ12" s="142" t="s">
        <v>501</v>
      </c>
      <c r="AR12" s="142" cm="1">
        <f t="array" ref="AR12">SpearmanC(AT2:AT41,AU2:AU41)</f>
        <v>0.6848030018761726</v>
      </c>
      <c r="AT12">
        <v>1.0152319070103479E-2</v>
      </c>
      <c r="AU12" s="9">
        <v>-0.8346560468234826</v>
      </c>
      <c r="AV12">
        <v>8.1818181818181804E-2</v>
      </c>
    </row>
    <row r="13" spans="1:48" x14ac:dyDescent="0.25">
      <c r="A13" s="129" t="s">
        <v>351</v>
      </c>
      <c r="B13" s="129">
        <v>-0.29727726787792258</v>
      </c>
      <c r="C13" s="129">
        <v>-0.8346560468234826</v>
      </c>
      <c r="D13" s="129">
        <v>-0.53888516082127136</v>
      </c>
      <c r="E13" s="129">
        <v>0.55722303068461265</v>
      </c>
      <c r="F13" s="129">
        <v>0.45536706474496541</v>
      </c>
      <c r="G13" s="129">
        <v>0.6490707765915269</v>
      </c>
      <c r="H13" s="129">
        <v>0.6171173090544132</v>
      </c>
      <c r="I13" s="129">
        <v>0.63698962837411666</v>
      </c>
      <c r="J13" s="129">
        <v>0.48614869881921441</v>
      </c>
      <c r="K13" s="129">
        <v>0.34374067753923182</v>
      </c>
      <c r="L13" s="129">
        <v>-0.18606452119943856</v>
      </c>
      <c r="M13" s="129">
        <v>-0.28381879171683067</v>
      </c>
      <c r="N13" s="129">
        <v>3.6254684415073762E-2</v>
      </c>
      <c r="O13" s="129">
        <v>-0.29826701861088167</v>
      </c>
      <c r="P13" s="129">
        <v>0.56063691674632532</v>
      </c>
      <c r="Q13" s="129">
        <v>-0.12964982084511603</v>
      </c>
      <c r="R13" s="129">
        <v>-0.69960966512384737</v>
      </c>
      <c r="S13" s="129">
        <v>-0.15003403025539525</v>
      </c>
      <c r="T13" s="129">
        <v>-0.3317692159392191</v>
      </c>
      <c r="U13" s="129">
        <v>0.6567252724697058</v>
      </c>
      <c r="V13" s="129">
        <v>-0.32670726693328933</v>
      </c>
      <c r="W13" s="129">
        <v>-0.60578756419613311</v>
      </c>
      <c r="X13" s="9">
        <v>-0.37690172019761786</v>
      </c>
      <c r="Y13" s="129">
        <v>-0.34971012208196556</v>
      </c>
      <c r="Z13" s="129">
        <v>0.2003559815495117</v>
      </c>
      <c r="AA13" s="9">
        <v>-0.16714351512155348</v>
      </c>
      <c r="AB13" s="129">
        <v>-7.571978248727014E-2</v>
      </c>
      <c r="AC13" s="129">
        <v>0.33540143124231614</v>
      </c>
      <c r="AD13" s="129">
        <v>-0.74222721686221926</v>
      </c>
      <c r="AE13" s="129">
        <v>0.40599072389463448</v>
      </c>
      <c r="AF13" s="129">
        <v>-0.13099762244402569</v>
      </c>
      <c r="AG13" s="129">
        <v>0.58422051354068938</v>
      </c>
      <c r="AH13" s="129">
        <v>-0.60828699471996772</v>
      </c>
      <c r="AI13" s="129">
        <v>-0.74712078427341688</v>
      </c>
      <c r="AJ13" s="129">
        <v>-0.6348626011012708</v>
      </c>
      <c r="AK13" s="9">
        <v>-0.4323440446416974</v>
      </c>
      <c r="AL13" s="129">
        <v>-0.33379900600883489</v>
      </c>
      <c r="AM13" s="129">
        <v>-0.46996482038805099</v>
      </c>
      <c r="AN13" s="129">
        <v>-0.34651098841967576</v>
      </c>
      <c r="AO13" s="9">
        <v>-0.58184139592009776</v>
      </c>
      <c r="AP13" s="132">
        <f t="shared" si="0"/>
        <v>-0.10386785688360385</v>
      </c>
      <c r="AQ13" t="s">
        <v>572</v>
      </c>
      <c r="AR13">
        <f>CORREL(B13:AO13,B5:AO5)</f>
        <v>0.71160495444039518</v>
      </c>
      <c r="AT13">
        <v>1.2040795324548669E-2</v>
      </c>
      <c r="AU13" s="9">
        <v>-0.34651098841967576</v>
      </c>
      <c r="AV13">
        <v>0.12250000000000001</v>
      </c>
    </row>
    <row r="14" spans="1:48" x14ac:dyDescent="0.25">
      <c r="A14" s="9" t="s">
        <v>357</v>
      </c>
      <c r="B14" s="9">
        <v>0.20311695986236117</v>
      </c>
      <c r="C14" s="9">
        <v>0.19054335411690457</v>
      </c>
      <c r="D14" s="9">
        <v>0.46361403276150082</v>
      </c>
      <c r="E14" s="9">
        <v>-0.48219883755997123</v>
      </c>
      <c r="F14" s="9">
        <v>-0.15728578180579969</v>
      </c>
      <c r="G14" s="9">
        <v>-0.30862338729296535</v>
      </c>
      <c r="H14" s="9">
        <v>4.0941170043739386E-2</v>
      </c>
      <c r="I14" s="9">
        <v>7.0971456037138255E-3</v>
      </c>
      <c r="J14" s="9">
        <v>7.4512580859426632E-3</v>
      </c>
      <c r="K14" s="9">
        <v>-0.42492065565374981</v>
      </c>
      <c r="L14" s="9">
        <v>-0.42389990670317484</v>
      </c>
      <c r="M14" s="9">
        <v>-7.0289124774004771E-2</v>
      </c>
      <c r="N14" s="9">
        <v>-0.76936910974940298</v>
      </c>
      <c r="O14" s="9">
        <v>-6.0191881649587192E-2</v>
      </c>
      <c r="P14" s="9">
        <v>0.36906842041572824</v>
      </c>
      <c r="Q14" s="9">
        <v>-0.19801569150427514</v>
      </c>
      <c r="R14" s="9">
        <v>1.6482579738024319E-3</v>
      </c>
      <c r="S14" s="9">
        <v>0.26647986834161952</v>
      </c>
      <c r="T14" s="9">
        <v>3.3868644817420211E-2</v>
      </c>
      <c r="U14" s="9">
        <v>0.24375552986308702</v>
      </c>
      <c r="V14" s="9">
        <v>-0.62848693082768836</v>
      </c>
      <c r="W14" s="9">
        <v>-0.38531177123332633</v>
      </c>
      <c r="X14" s="9">
        <v>-0.6442193117079219</v>
      </c>
      <c r="Y14" s="9">
        <v>-0.69114585460694711</v>
      </c>
      <c r="Z14" s="9">
        <v>6.9731801631982768E-2</v>
      </c>
      <c r="AA14" s="9">
        <v>-0.16621137543284495</v>
      </c>
      <c r="AB14" s="9">
        <v>8.7383348950172107E-2</v>
      </c>
      <c r="AC14" s="9">
        <v>0.26338142756174882</v>
      </c>
      <c r="AD14" s="9">
        <v>-0.43459055241793182</v>
      </c>
      <c r="AE14" s="9">
        <v>-5.6798619460001733E-2</v>
      </c>
      <c r="AF14" s="9">
        <v>0.1607829160027526</v>
      </c>
      <c r="AG14" s="9">
        <v>-0.12142619993899341</v>
      </c>
      <c r="AH14" s="9">
        <v>0.39425939370524943</v>
      </c>
      <c r="AI14" s="9">
        <v>0.36967875894608671</v>
      </c>
      <c r="AJ14" s="9">
        <v>4.5199294133676939E-2</v>
      </c>
      <c r="AK14" s="9">
        <v>-0.32303438500958798</v>
      </c>
      <c r="AL14" s="9">
        <v>-0.44754101466646473</v>
      </c>
      <c r="AM14" s="9">
        <v>-0.47873484622286006</v>
      </c>
      <c r="AN14" s="9">
        <v>-0.16552332012094884</v>
      </c>
      <c r="AO14" s="9">
        <v>1.9669135223974021E-2</v>
      </c>
      <c r="AP14" s="130">
        <f t="shared" si="0"/>
        <v>-0.10500369600742462</v>
      </c>
      <c r="AQ14" t="s">
        <v>571</v>
      </c>
      <c r="AR14" cm="1">
        <f t="array" ref="AR14">SpearmanR(B13:AO13,B5:AO5)</f>
        <v>0.6848030018761726</v>
      </c>
      <c r="AT14">
        <v>1.5082459519249589E-2</v>
      </c>
      <c r="AU14" s="9">
        <v>-0.60828699471996772</v>
      </c>
      <c r="AV14">
        <v>7.7922077922077934E-2</v>
      </c>
    </row>
    <row r="15" spans="1:48" x14ac:dyDescent="0.25">
      <c r="A15" s="9" t="s">
        <v>214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5">
        <v>1</v>
      </c>
      <c r="AJ15" s="5">
        <v>1</v>
      </c>
      <c r="AK15" s="5">
        <v>1</v>
      </c>
      <c r="AL15" s="5">
        <v>1</v>
      </c>
      <c r="AM15" s="5">
        <v>1</v>
      </c>
      <c r="AN15" s="5">
        <v>1</v>
      </c>
      <c r="AO15" s="5">
        <v>1</v>
      </c>
      <c r="AP15" s="55">
        <f t="shared" si="0"/>
        <v>1</v>
      </c>
      <c r="AQ15" t="s">
        <v>573</v>
      </c>
      <c r="AR15">
        <f>CORREL(B2:AO2,B14:AO14)</f>
        <v>-0.19686272841551558</v>
      </c>
      <c r="AT15">
        <v>1.7774269457289136E-2</v>
      </c>
      <c r="AU15" s="9">
        <v>-0.33379900600883489</v>
      </c>
      <c r="AV15">
        <v>0.19504132231404958</v>
      </c>
    </row>
    <row r="16" spans="1:48" x14ac:dyDescent="0.25">
      <c r="A16" s="9" t="s">
        <v>215</v>
      </c>
      <c r="B16" s="9">
        <v>-0.21338060425978334</v>
      </c>
      <c r="C16" s="9">
        <v>-0.48820907327245922</v>
      </c>
      <c r="D16" s="9">
        <v>-0.24409496840672204</v>
      </c>
      <c r="E16" s="9">
        <v>-0.52803936716671362</v>
      </c>
      <c r="F16" s="9">
        <v>-0.31468748698589133</v>
      </c>
      <c r="G16" s="9">
        <v>-0.76876641455042249</v>
      </c>
      <c r="H16" s="9">
        <v>-0.3594139274602477</v>
      </c>
      <c r="I16" s="9">
        <v>-0.10569890141909891</v>
      </c>
      <c r="J16" s="9">
        <v>-0.2843048351613538</v>
      </c>
      <c r="K16" s="9">
        <v>0.46819174980323419</v>
      </c>
      <c r="L16" s="9">
        <v>-0.41922740749197501</v>
      </c>
      <c r="M16" s="9">
        <v>-0.72398993157378544</v>
      </c>
      <c r="N16" s="9">
        <v>-0.54754941545824498</v>
      </c>
      <c r="O16" s="9">
        <v>-0.52757634412812804</v>
      </c>
      <c r="P16" s="9">
        <v>-0.61587833374944878</v>
      </c>
      <c r="Q16" s="9">
        <v>-0.44718962174111077</v>
      </c>
      <c r="R16" s="9">
        <v>-8.5947689938897773E-2</v>
      </c>
      <c r="S16" s="9">
        <v>-0.62256909402737237</v>
      </c>
      <c r="T16" s="9">
        <v>-0.65444156964612532</v>
      </c>
      <c r="U16" s="9">
        <v>-0.41950547762072954</v>
      </c>
      <c r="V16" s="9">
        <v>-0.25852588956112521</v>
      </c>
      <c r="W16" s="9">
        <v>-0.35480634157162183</v>
      </c>
      <c r="X16" s="9">
        <v>-0.19090410097400159</v>
      </c>
      <c r="Y16" s="9">
        <v>4.657627558675672E-2</v>
      </c>
      <c r="Z16" s="9">
        <v>-0.5736603675102705</v>
      </c>
      <c r="AA16" s="9">
        <v>-0.57382463056235788</v>
      </c>
      <c r="AB16" s="9">
        <v>-0.4258736511490554</v>
      </c>
      <c r="AC16" s="9">
        <v>-0.62927141232512684</v>
      </c>
      <c r="AD16" s="9">
        <v>-0.36063618841060524</v>
      </c>
      <c r="AE16" s="9">
        <v>-0.53341508112611125</v>
      </c>
      <c r="AF16" s="9">
        <v>-0.33033564220031936</v>
      </c>
      <c r="AG16" s="9">
        <v>-0.13140528707699284</v>
      </c>
      <c r="AH16" s="9">
        <v>-0.22656125643510303</v>
      </c>
      <c r="AI16" s="9">
        <v>-0.34310921021014273</v>
      </c>
      <c r="AJ16" s="9">
        <v>-0.32287445476982984</v>
      </c>
      <c r="AK16" s="9">
        <v>-0.64416839688037264</v>
      </c>
      <c r="AL16" s="9">
        <v>-0.40274973375470036</v>
      </c>
      <c r="AM16" s="9">
        <v>-0.69918719714771982</v>
      </c>
      <c r="AN16" s="9">
        <v>-0.55544273630547081</v>
      </c>
      <c r="AO16" s="9">
        <v>-0.53568996196598673</v>
      </c>
      <c r="AP16" s="130">
        <f t="shared" si="0"/>
        <v>-0.39870359946513589</v>
      </c>
      <c r="AQ16" t="s">
        <v>574</v>
      </c>
      <c r="AR16" cm="1">
        <f t="array" ref="AR16">SpearmanR(B2:AO2,B14:AO14)</f>
        <v>-0.20722326454033771</v>
      </c>
      <c r="AT16">
        <v>1.8250479767350451E-2</v>
      </c>
      <c r="AU16" s="9">
        <v>-0.3317692159392191</v>
      </c>
      <c r="AV16">
        <v>0.20666666666666669</v>
      </c>
    </row>
    <row r="17" spans="1:50" x14ac:dyDescent="0.25">
      <c r="A17" s="9" t="s">
        <v>45</v>
      </c>
      <c r="B17" s="9">
        <v>-0.49088857020784948</v>
      </c>
      <c r="C17" s="9">
        <v>2.2383512734316192E-2</v>
      </c>
      <c r="D17" s="9">
        <v>-0.35636554139780069</v>
      </c>
      <c r="E17" s="9">
        <v>-0.33654921252251141</v>
      </c>
      <c r="F17" s="9">
        <v>-0.47622038187119953</v>
      </c>
      <c r="G17" s="9">
        <v>-0.75459800543442657</v>
      </c>
      <c r="H17" s="9">
        <v>-0.47918880936919067</v>
      </c>
      <c r="I17" s="9">
        <v>-0.32385786315872317</v>
      </c>
      <c r="J17" s="9">
        <v>-0.41806499873427999</v>
      </c>
      <c r="K17" s="9">
        <v>-0.87653861421641632</v>
      </c>
      <c r="L17" s="9">
        <v>-0.52658020847440579</v>
      </c>
      <c r="M17" s="9">
        <v>-0.61188219807497124</v>
      </c>
      <c r="N17" s="9">
        <v>0.10898475706132726</v>
      </c>
      <c r="O17" s="9">
        <v>-0.30444788333456529</v>
      </c>
      <c r="P17" s="9">
        <v>-1.3187223630222454E-2</v>
      </c>
      <c r="Q17" s="9">
        <v>-0.67482199500434981</v>
      </c>
      <c r="R17" s="9">
        <v>-0.22898443274573463</v>
      </c>
      <c r="S17" s="9">
        <v>-0.37995131746604383</v>
      </c>
      <c r="T17" s="9">
        <v>-0.28470255685884333</v>
      </c>
      <c r="U17" s="9">
        <v>-0.38083195590645985</v>
      </c>
      <c r="V17" s="9">
        <v>-0.53868036589121382</v>
      </c>
      <c r="W17" s="9">
        <v>-0.52857513493868291</v>
      </c>
      <c r="X17" s="9">
        <v>-0.20174122313731399</v>
      </c>
      <c r="Y17" s="9">
        <v>-0.3338978871957734</v>
      </c>
      <c r="Z17" s="9">
        <v>-0.58741550989007119</v>
      </c>
      <c r="AA17" s="9">
        <v>-0.36179812060575867</v>
      </c>
      <c r="AB17" s="9">
        <v>-0.43030430626048399</v>
      </c>
      <c r="AC17" s="9">
        <v>-0.48513771333060646</v>
      </c>
      <c r="AD17" s="9">
        <v>-0.31070674016088934</v>
      </c>
      <c r="AE17" s="9">
        <v>-0.62320602640635636</v>
      </c>
      <c r="AF17" s="9">
        <v>-0.23471315720334537</v>
      </c>
      <c r="AG17" s="9">
        <v>-0.57547711221352482</v>
      </c>
      <c r="AH17" s="9">
        <v>-0.51432906583155535</v>
      </c>
      <c r="AI17" s="9">
        <v>-0.39609107508432828</v>
      </c>
      <c r="AJ17" s="9">
        <v>-0.35712743143953313</v>
      </c>
      <c r="AK17" s="9">
        <v>-0.51629757031430457</v>
      </c>
      <c r="AL17" s="9">
        <v>-8.4441257391444799E-2</v>
      </c>
      <c r="AM17" s="9">
        <v>0.26451847153549246</v>
      </c>
      <c r="AN17" s="9">
        <v>1.4303562513524935E-2</v>
      </c>
      <c r="AO17" s="9">
        <v>-0.19597399406633378</v>
      </c>
      <c r="AP17" s="130">
        <f t="shared" si="0"/>
        <v>-0.36958462889812121</v>
      </c>
      <c r="AT17">
        <v>2.0564646816423445E-2</v>
      </c>
      <c r="AU17" s="9">
        <v>-7.571978248727014E-2</v>
      </c>
      <c r="AV17">
        <v>3.9115646258503396E-2</v>
      </c>
    </row>
    <row r="18" spans="1:50" x14ac:dyDescent="0.25">
      <c r="A18" s="9" t="s">
        <v>46</v>
      </c>
      <c r="B18" s="9">
        <v>-0.57255881761793348</v>
      </c>
      <c r="C18" s="9">
        <v>-0.46795106669193226</v>
      </c>
      <c r="D18" s="9">
        <v>-0.33996115857283749</v>
      </c>
      <c r="E18" s="9">
        <v>-0.65687422463546086</v>
      </c>
      <c r="F18" s="9">
        <v>-0.48149184997353761</v>
      </c>
      <c r="G18" s="9">
        <v>-0.86123605167921458</v>
      </c>
      <c r="H18" s="9">
        <v>-0.68473031213358315</v>
      </c>
      <c r="I18" s="9">
        <v>-0.67919846468761058</v>
      </c>
      <c r="J18" s="9">
        <v>-0.82989926352994614</v>
      </c>
      <c r="K18" s="9">
        <v>0.16092065217114049</v>
      </c>
      <c r="L18" s="9">
        <v>-0.48350118424075994</v>
      </c>
      <c r="M18" s="9">
        <v>-0.73385427927168045</v>
      </c>
      <c r="N18" s="9">
        <v>-0.46295658891316843</v>
      </c>
      <c r="O18" s="9">
        <v>-0.32677712259077485</v>
      </c>
      <c r="P18" s="9">
        <v>-0.63693210499995123</v>
      </c>
      <c r="Q18" s="9">
        <v>-0.73623921125169101</v>
      </c>
      <c r="R18" s="9">
        <v>-0.2321558787858107</v>
      </c>
      <c r="S18" s="9">
        <v>-0.4804978184749879</v>
      </c>
      <c r="T18" s="9">
        <v>-0.52468579687241046</v>
      </c>
      <c r="U18" s="9">
        <v>-0.74872484601581213</v>
      </c>
      <c r="V18" s="9">
        <v>-0.52660765877649451</v>
      </c>
      <c r="W18" s="9">
        <v>-0.47033191503597782</v>
      </c>
      <c r="X18" s="9">
        <v>-0.53610935897014733</v>
      </c>
      <c r="Y18" s="9">
        <v>-0.23724980818583249</v>
      </c>
      <c r="Z18" s="9">
        <v>-0.57682796390814528</v>
      </c>
      <c r="AA18" s="9">
        <v>-0.49426685862277137</v>
      </c>
      <c r="AB18" s="9">
        <v>-0.52615537808389456</v>
      </c>
      <c r="AC18" s="9">
        <v>-0.62239871605087582</v>
      </c>
      <c r="AD18" s="9">
        <v>-0.46614374716124796</v>
      </c>
      <c r="AE18" s="9">
        <v>-0.30868674850278366</v>
      </c>
      <c r="AF18" s="9">
        <v>-0.38558578301743029</v>
      </c>
      <c r="AG18" s="9">
        <v>-0.59625374775642814</v>
      </c>
      <c r="AH18" s="9">
        <v>-0.35622827383563305</v>
      </c>
      <c r="AI18" s="9">
        <v>-0.24893846742883535</v>
      </c>
      <c r="AJ18" s="9">
        <v>-0.46875448313676121</v>
      </c>
      <c r="AK18" s="9">
        <v>-0.47201234854275925</v>
      </c>
      <c r="AL18" s="9">
        <v>-0.60991659630419404</v>
      </c>
      <c r="AM18" s="9">
        <v>-0.80048645861172407</v>
      </c>
      <c r="AN18" s="9">
        <v>-0.78567077424086917</v>
      </c>
      <c r="AO18" s="9">
        <v>-0.54537928089771937</v>
      </c>
      <c r="AP18" s="130">
        <f t="shared" si="0"/>
        <v>-0.52033274389596218</v>
      </c>
      <c r="AT18">
        <v>3.0838570266232438E-2</v>
      </c>
      <c r="AU18" s="9">
        <v>-0.60578756419613311</v>
      </c>
      <c r="AV18">
        <v>0.27301587301587305</v>
      </c>
    </row>
    <row r="19" spans="1:50" x14ac:dyDescent="0.25">
      <c r="A19" s="9" t="s">
        <v>47</v>
      </c>
      <c r="B19" s="9">
        <v>-0.67958816596160709</v>
      </c>
      <c r="C19" s="9">
        <v>-0.5912786951088127</v>
      </c>
      <c r="D19" s="9">
        <v>-0.76795385275349559</v>
      </c>
      <c r="E19" s="9">
        <v>-0.7848103665060937</v>
      </c>
      <c r="F19" s="9">
        <v>-0.64214244405067056</v>
      </c>
      <c r="G19" s="9">
        <v>-0.85916787259599836</v>
      </c>
      <c r="H19" s="9">
        <v>-0.65868761492091443</v>
      </c>
      <c r="I19" s="9">
        <v>-0.77117394640478876</v>
      </c>
      <c r="J19" s="9">
        <v>-0.76989223625075287</v>
      </c>
      <c r="K19" s="9">
        <v>-0.80587849013688306</v>
      </c>
      <c r="L19" s="9">
        <v>-0.81375911359165787</v>
      </c>
      <c r="M19" s="9">
        <v>-0.74130213087815222</v>
      </c>
      <c r="N19" s="9">
        <v>-0.51527757606853186</v>
      </c>
      <c r="O19" s="9">
        <v>-0.60306022798583736</v>
      </c>
      <c r="P19" s="9">
        <v>-0.65394354205544358</v>
      </c>
      <c r="Q19" s="9">
        <v>-0.79546137442143239</v>
      </c>
      <c r="R19" s="9">
        <v>-0.61647608524131303</v>
      </c>
      <c r="S19" s="9">
        <v>-0.51715564335327979</v>
      </c>
      <c r="T19" s="9">
        <v>-0.55985237059576365</v>
      </c>
      <c r="U19" s="9">
        <v>-0.72676772552320568</v>
      </c>
      <c r="V19" s="9">
        <v>-0.67064431211056386</v>
      </c>
      <c r="W19" s="9">
        <v>-0.75397267903067355</v>
      </c>
      <c r="X19" s="9">
        <v>-0.55298011268587455</v>
      </c>
      <c r="Y19" s="9">
        <v>-0.64193337357947655</v>
      </c>
      <c r="Z19" s="9">
        <v>-0.68016686732988973</v>
      </c>
      <c r="AA19" s="9">
        <v>-0.66241124729962486</v>
      </c>
      <c r="AB19" s="9">
        <v>-0.70776871478240289</v>
      </c>
      <c r="AC19" s="9">
        <v>-0.646962187286514</v>
      </c>
      <c r="AD19" s="9">
        <v>-0.62140650859656199</v>
      </c>
      <c r="AE19" s="9">
        <v>-0.72394611369981865</v>
      </c>
      <c r="AF19" s="9">
        <v>-0.40880294395296329</v>
      </c>
      <c r="AG19" s="9">
        <v>-0.77436785676662923</v>
      </c>
      <c r="AH19" s="9">
        <v>-0.59791604922536923</v>
      </c>
      <c r="AI19" s="9">
        <v>-0.65496321171619998</v>
      </c>
      <c r="AJ19" s="9">
        <v>-0.80626353331891509</v>
      </c>
      <c r="AK19" s="9">
        <v>-0.72742742660985416</v>
      </c>
      <c r="AL19" s="9">
        <v>-0.63306544834060674</v>
      </c>
      <c r="AM19" s="9">
        <v>-0.63817018066565645</v>
      </c>
      <c r="AN19" s="9">
        <v>-0.73256318541031173</v>
      </c>
      <c r="AO19" s="9">
        <v>-0.57509704879879642</v>
      </c>
      <c r="AP19" s="130">
        <f t="shared" si="0"/>
        <v>-0.67711146189028348</v>
      </c>
      <c r="AT19">
        <v>3.686554838691674E-2</v>
      </c>
      <c r="AU19" s="9">
        <v>-0.4323440446416974</v>
      </c>
      <c r="AV19">
        <v>5.7823129251700689E-2</v>
      </c>
    </row>
    <row r="20" spans="1:50" x14ac:dyDescent="0.25">
      <c r="A20" s="9" t="s">
        <v>48</v>
      </c>
      <c r="B20" s="9">
        <v>-0.30922049792580281</v>
      </c>
      <c r="C20" s="9">
        <v>-0.30655645838630363</v>
      </c>
      <c r="D20" s="9">
        <v>0.10014476137687092</v>
      </c>
      <c r="E20" s="9">
        <v>-0.36697551328164002</v>
      </c>
      <c r="F20" s="9">
        <v>-0.35301679666888353</v>
      </c>
      <c r="G20" s="9">
        <v>2.308468581453588E-2</v>
      </c>
      <c r="H20" s="9">
        <v>-0.41342686988254823</v>
      </c>
      <c r="I20" s="9">
        <v>-0.24586813876069824</v>
      </c>
      <c r="J20" s="9">
        <v>-0.30856490325482633</v>
      </c>
      <c r="K20" s="9">
        <v>0.15200572832679654</v>
      </c>
      <c r="L20" s="9">
        <v>-0.27746553444129746</v>
      </c>
      <c r="M20" s="9">
        <v>-5.8482440856200191E-2</v>
      </c>
      <c r="N20" s="9">
        <v>-0.42697477534470762</v>
      </c>
      <c r="O20" s="9">
        <v>0.29935830950067605</v>
      </c>
      <c r="P20" s="9">
        <v>-0.64061385905721613</v>
      </c>
      <c r="Q20" s="9">
        <v>0.23624108352798073</v>
      </c>
      <c r="R20" s="9">
        <v>-0.23269464779786436</v>
      </c>
      <c r="S20" s="9">
        <v>-0.28264176685512105</v>
      </c>
      <c r="T20" s="9">
        <v>-0.48070002428819236</v>
      </c>
      <c r="U20" s="9">
        <v>-0.54121966027343971</v>
      </c>
      <c r="V20" s="9">
        <v>-0.35350167470625349</v>
      </c>
      <c r="W20" s="9">
        <v>-0.18467525678251542</v>
      </c>
      <c r="X20" s="9">
        <v>3.7448842730700954E-2</v>
      </c>
      <c r="Y20" s="9">
        <v>3.4068385896322072E-2</v>
      </c>
      <c r="Z20" s="9">
        <v>-0.18213007980763243</v>
      </c>
      <c r="AA20" s="9">
        <v>-0.12536123308508879</v>
      </c>
      <c r="AB20" s="9">
        <v>-0.40602001646946689</v>
      </c>
      <c r="AC20" s="9">
        <v>-0.14611246990305357</v>
      </c>
      <c r="AD20" s="9">
        <v>6.510381211319978E-2</v>
      </c>
      <c r="AE20" s="9">
        <v>-0.13674316032260292</v>
      </c>
      <c r="AF20" s="9">
        <v>-9.7287796301608873E-2</v>
      </c>
      <c r="AG20" s="9">
        <v>-0.54498566231217083</v>
      </c>
      <c r="AH20" s="9">
        <v>0.22518854308055516</v>
      </c>
      <c r="AI20" s="9">
        <v>-0.30231078724248872</v>
      </c>
      <c r="AJ20" s="9">
        <v>0.40666756932211851</v>
      </c>
      <c r="AK20" s="9">
        <v>8.75656071948719E-2</v>
      </c>
      <c r="AL20" s="9">
        <v>-0.11803210960452257</v>
      </c>
      <c r="AM20" s="9">
        <v>-9.065503206212143E-2</v>
      </c>
      <c r="AN20" s="9">
        <v>0.20260178542514651</v>
      </c>
      <c r="AO20" s="9">
        <v>-0.21292098115912877</v>
      </c>
      <c r="AP20" s="130">
        <f t="shared" si="0"/>
        <v>-0.15689197581309053</v>
      </c>
      <c r="AT20">
        <v>3.9075120941893575E-2</v>
      </c>
      <c r="AU20" s="9">
        <v>-0.58184139592009776</v>
      </c>
      <c r="AV20">
        <v>0.10459183673469387</v>
      </c>
    </row>
    <row r="21" spans="1:50" x14ac:dyDescent="0.25">
      <c r="A21" s="9" t="s">
        <v>221</v>
      </c>
      <c r="B21" s="9">
        <v>-2.0885348696782352E-2</v>
      </c>
      <c r="C21" s="9">
        <v>-0.40605047762185126</v>
      </c>
      <c r="D21" s="9">
        <v>-5.7863144727867612E-2</v>
      </c>
      <c r="E21" s="9">
        <v>-0.20060969064055204</v>
      </c>
      <c r="F21" s="9">
        <v>1.7125324043325497E-2</v>
      </c>
      <c r="G21" s="9">
        <v>1.3508669144070691E-4</v>
      </c>
      <c r="H21" s="9">
        <v>0.16766513374270248</v>
      </c>
      <c r="I21" s="9">
        <v>-0.15086430112694357</v>
      </c>
      <c r="J21" s="9">
        <v>-0.10852917815895241</v>
      </c>
      <c r="K21" s="9">
        <v>0.77513989619082135</v>
      </c>
      <c r="L21" s="9">
        <v>-0.12269373039506511</v>
      </c>
      <c r="M21" s="9">
        <v>-7.1494307248661376E-2</v>
      </c>
      <c r="N21" s="9">
        <v>-0.48072958413681849</v>
      </c>
      <c r="O21" s="9">
        <v>-0.15904925120927502</v>
      </c>
      <c r="P21" s="9">
        <v>-0.61607441079862058</v>
      </c>
      <c r="Q21" s="9">
        <v>-0.19393748462352542</v>
      </c>
      <c r="R21" s="9">
        <v>-5.3195664606714967E-2</v>
      </c>
      <c r="S21" s="9">
        <v>-0.18535699123232055</v>
      </c>
      <c r="T21" s="9">
        <v>-0.60221461163322754</v>
      </c>
      <c r="U21" s="9">
        <v>-6.1135675434712898E-2</v>
      </c>
      <c r="V21" s="9">
        <v>-0.30042162700404706</v>
      </c>
      <c r="W21" s="9">
        <v>-0.14849813400041623</v>
      </c>
      <c r="X21" s="9">
        <v>-9.7452716096796829E-2</v>
      </c>
      <c r="Y21" s="9">
        <v>-0.12942587321315507</v>
      </c>
      <c r="Z21" s="9">
        <v>-3.3385438898265403E-2</v>
      </c>
      <c r="AA21" s="9">
        <v>-0.32379452590339791</v>
      </c>
      <c r="AB21" s="9">
        <v>-0.42265755245990438</v>
      </c>
      <c r="AC21" s="9">
        <v>-0.17908428232563595</v>
      </c>
      <c r="AD21" s="9">
        <v>-0.20274405662348743</v>
      </c>
      <c r="AE21" s="9">
        <v>0.18239851836359949</v>
      </c>
      <c r="AF21" s="9">
        <v>-7.6689281655075464E-2</v>
      </c>
      <c r="AG21" s="9">
        <v>-7.7601617712464668E-2</v>
      </c>
      <c r="AH21" s="9">
        <v>0.22796857375788226</v>
      </c>
      <c r="AI21" s="9">
        <v>2.3243588268903232E-2</v>
      </c>
      <c r="AJ21" s="9">
        <v>0.23753056790391902</v>
      </c>
      <c r="AK21" s="9">
        <v>-0.13138199117693117</v>
      </c>
      <c r="AL21" s="9">
        <v>-0.45445913719604242</v>
      </c>
      <c r="AM21" s="9">
        <v>-0.70415357036746262</v>
      </c>
      <c r="AN21" s="9">
        <v>-0.55562994585882697</v>
      </c>
      <c r="AO21" s="9">
        <v>-0.35093869466654415</v>
      </c>
      <c r="AP21" s="130">
        <f t="shared" si="0"/>
        <v>-0.15119489021219373</v>
      </c>
      <c r="AT21">
        <v>3.9536824294808488E-2</v>
      </c>
      <c r="AU21" s="9">
        <v>0.2003559815495117</v>
      </c>
      <c r="AV21">
        <v>0.17948717948717952</v>
      </c>
    </row>
    <row r="22" spans="1:50" ht="14.25" customHeight="1" thickBot="1" x14ac:dyDescent="0.3">
      <c r="A22" s="9" t="s">
        <v>49</v>
      </c>
      <c r="B22" s="51">
        <v>-0.49513294422137344</v>
      </c>
      <c r="C22" s="51">
        <v>-8.6127045119242119E-3</v>
      </c>
      <c r="D22" s="51">
        <v>-0.45251823455643886</v>
      </c>
      <c r="E22" s="51">
        <v>-0.5586286509865197</v>
      </c>
      <c r="F22" s="51">
        <v>-0.74128468441919904</v>
      </c>
      <c r="G22" s="51">
        <v>-0.88611220792353962</v>
      </c>
      <c r="H22" s="51">
        <v>-0.75320529886362031</v>
      </c>
      <c r="I22" s="51">
        <v>-0.75881903987903054</v>
      </c>
      <c r="J22" s="51">
        <v>-0.83426743504519651</v>
      </c>
      <c r="K22" s="51">
        <v>-0.83305040825314469</v>
      </c>
      <c r="L22" s="51">
        <v>-0.66543645002775476</v>
      </c>
      <c r="M22" s="51">
        <v>-0.64343177542848906</v>
      </c>
      <c r="N22" s="51">
        <v>-0.49781066663525514</v>
      </c>
      <c r="O22" s="51">
        <v>-0.29962896745938655</v>
      </c>
      <c r="P22" s="51">
        <v>-0.38704747989311516</v>
      </c>
      <c r="Q22" s="51">
        <v>-0.7430030850463778</v>
      </c>
      <c r="R22" s="51">
        <v>-3.8563565887379705E-2</v>
      </c>
      <c r="S22" s="51">
        <v>-0.66901978632184544</v>
      </c>
      <c r="T22" s="51">
        <v>-0.36218727410847296</v>
      </c>
      <c r="U22" s="51">
        <v>-0.80311526994962812</v>
      </c>
      <c r="V22" s="51">
        <v>-0.60615881931622384</v>
      </c>
      <c r="W22" s="51">
        <v>-0.64197135782217984</v>
      </c>
      <c r="X22" s="51">
        <v>-0.52534033235662636</v>
      </c>
      <c r="Y22" s="51">
        <v>-0.27444973218039587</v>
      </c>
      <c r="Z22" s="51">
        <v>-0.73993325031010015</v>
      </c>
      <c r="AA22" s="51">
        <v>-0.60061213442366801</v>
      </c>
      <c r="AB22" s="51">
        <v>-0.70363023646041822</v>
      </c>
      <c r="AC22" s="51">
        <v>-0.51922275496777659</v>
      </c>
      <c r="AD22" s="51">
        <v>-0.32590750798525508</v>
      </c>
      <c r="AE22" s="51">
        <v>-0.15021484618439193</v>
      </c>
      <c r="AF22" s="51">
        <v>-0.31833382448633346</v>
      </c>
      <c r="AG22" s="51">
        <v>-0.48734901792923341</v>
      </c>
      <c r="AH22" s="51">
        <v>-7.5424139923368327E-2</v>
      </c>
      <c r="AI22" s="51">
        <v>-0.26899033309671416</v>
      </c>
      <c r="AJ22" s="51">
        <v>-0.89419648107806604</v>
      </c>
      <c r="AK22" s="51">
        <v>-0.73841293219724657</v>
      </c>
      <c r="AL22" s="51">
        <v>-0.57958482254749255</v>
      </c>
      <c r="AM22" s="51">
        <v>-0.29717449233636489</v>
      </c>
      <c r="AN22" s="51">
        <v>-0.81944546290917986</v>
      </c>
      <c r="AO22" s="51">
        <v>-0.53470223264809491</v>
      </c>
      <c r="AP22" s="130">
        <f t="shared" si="0"/>
        <v>-0.53829826601442043</v>
      </c>
      <c r="AT22">
        <v>4.4451908629364927E-2</v>
      </c>
      <c r="AU22" s="9">
        <v>-0.12964982084511603</v>
      </c>
      <c r="AV22">
        <v>-3.2679738562091487E-3</v>
      </c>
    </row>
    <row r="23" spans="1:50" ht="17.25" customHeight="1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67"/>
      <c r="AD23" s="67"/>
      <c r="AP23" s="67"/>
      <c r="AT23">
        <v>4.6187321224526443E-2</v>
      </c>
      <c r="AU23" s="9">
        <v>0.40599072389463448</v>
      </c>
      <c r="AV23">
        <v>0.12018140589569158</v>
      </c>
    </row>
    <row r="24" spans="1:50" ht="42.75" customHeight="1" x14ac:dyDescent="0.25">
      <c r="A24" s="113" t="s">
        <v>474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67"/>
      <c r="AD24" s="67"/>
      <c r="AP24" s="67"/>
      <c r="AT24">
        <v>4.849568727137437E-2</v>
      </c>
      <c r="AU24" s="9">
        <v>-0.13099762244402569</v>
      </c>
      <c r="AV24">
        <v>9.8958333333333356E-2</v>
      </c>
    </row>
    <row r="25" spans="1:50" ht="23.25" x14ac:dyDescent="0.35">
      <c r="B25" t="s">
        <v>234</v>
      </c>
      <c r="C25" t="s">
        <v>223</v>
      </c>
      <c r="D25" t="s">
        <v>222</v>
      </c>
      <c r="E25" t="s">
        <v>207</v>
      </c>
      <c r="F25" t="s">
        <v>205</v>
      </c>
      <c r="G25" t="s">
        <v>247</v>
      </c>
      <c r="H25" t="s">
        <v>248</v>
      </c>
      <c r="I25" s="2" t="s">
        <v>339</v>
      </c>
      <c r="J25" t="s">
        <v>263</v>
      </c>
      <c r="K25" t="s">
        <v>279</v>
      </c>
      <c r="L25" t="s">
        <v>310</v>
      </c>
      <c r="M25" t="s">
        <v>206</v>
      </c>
      <c r="N25" t="s">
        <v>298</v>
      </c>
      <c r="O25" t="s">
        <v>299</v>
      </c>
      <c r="P25" t="s">
        <v>294</v>
      </c>
      <c r="Q25" t="s">
        <v>295</v>
      </c>
      <c r="R25" t="s">
        <v>293</v>
      </c>
      <c r="S25" t="s">
        <v>320</v>
      </c>
      <c r="T25" t="s">
        <v>321</v>
      </c>
      <c r="U25" t="s">
        <v>338</v>
      </c>
      <c r="V25" t="s">
        <v>150</v>
      </c>
      <c r="W25" t="s">
        <v>168</v>
      </c>
      <c r="X25" s="34" t="s">
        <v>204</v>
      </c>
      <c r="Y25" t="s">
        <v>389</v>
      </c>
      <c r="Z25" t="s">
        <v>390</v>
      </c>
      <c r="AA25" t="s">
        <v>391</v>
      </c>
      <c r="AB25" t="s">
        <v>426</v>
      </c>
      <c r="AC25" s="101" t="s">
        <v>434</v>
      </c>
      <c r="AD25" s="101" t="s">
        <v>435</v>
      </c>
      <c r="AE25" s="104" t="s">
        <v>436</v>
      </c>
      <c r="AF25" s="105" t="s">
        <v>437</v>
      </c>
      <c r="AG25" s="101" t="s">
        <v>438</v>
      </c>
      <c r="AH25" s="101" t="s">
        <v>439</v>
      </c>
      <c r="AI25" s="104" t="s">
        <v>440</v>
      </c>
      <c r="AJ25" s="101" t="s">
        <v>441</v>
      </c>
      <c r="AK25" t="s">
        <v>442</v>
      </c>
      <c r="AL25" s="104" t="s">
        <v>443</v>
      </c>
      <c r="AM25" s="101" t="s">
        <v>444</v>
      </c>
      <c r="AN25" s="104" t="s">
        <v>445</v>
      </c>
      <c r="AO25" t="s">
        <v>446</v>
      </c>
      <c r="AP25" s="131" t="s">
        <v>481</v>
      </c>
      <c r="AT25">
        <v>5.3085052652700179E-2</v>
      </c>
      <c r="AU25" s="9">
        <v>-0.74712078427341688</v>
      </c>
      <c r="AV25">
        <v>0.22809917355371903</v>
      </c>
    </row>
    <row r="26" spans="1:50" x14ac:dyDescent="0.25">
      <c r="A26" s="9" t="s">
        <v>376</v>
      </c>
      <c r="B26" s="9">
        <v>-0.48428959494305091</v>
      </c>
      <c r="C26" s="9">
        <v>-0.24545998354722931</v>
      </c>
      <c r="D26" s="9">
        <v>-0.17303971641521465</v>
      </c>
      <c r="E26" s="9">
        <v>0.5109252218534367</v>
      </c>
      <c r="F26" s="9">
        <v>-0.24743027170735113</v>
      </c>
      <c r="G26" s="9">
        <v>-0.2609860536431266</v>
      </c>
      <c r="H26" s="9">
        <v>9.243924332023154E-2</v>
      </c>
      <c r="I26" s="9">
        <v>0.18526695192853973</v>
      </c>
      <c r="J26" s="9">
        <v>0.35860033889700688</v>
      </c>
      <c r="K26" s="9">
        <v>0.30738311630783766</v>
      </c>
      <c r="L26" s="9">
        <v>0.70382058482085408</v>
      </c>
      <c r="M26" s="9">
        <v>0.24050997406804789</v>
      </c>
      <c r="N26" s="9">
        <v>0.11222010955075108</v>
      </c>
      <c r="O26" s="9">
        <v>0.1840371130818072</v>
      </c>
      <c r="P26" s="9">
        <v>0.19260475997668283</v>
      </c>
      <c r="Q26" s="9">
        <v>-9.0026719065516556E-2</v>
      </c>
      <c r="R26" s="9">
        <v>-5.4802576624808731E-2</v>
      </c>
      <c r="S26" s="9">
        <v>3.1385903780889478E-2</v>
      </c>
      <c r="T26" s="9">
        <v>0.52188981301929049</v>
      </c>
      <c r="U26" s="9">
        <v>0.15009043865013585</v>
      </c>
      <c r="V26" s="9">
        <v>-0.31262657461899945</v>
      </c>
      <c r="W26" s="9">
        <v>-0.22284506820586242</v>
      </c>
      <c r="X26" s="9">
        <v>-0.1796354271999252</v>
      </c>
      <c r="Y26" s="9">
        <v>0.27900596560864244</v>
      </c>
      <c r="Z26" s="9">
        <v>0.20469812753743971</v>
      </c>
      <c r="AA26" s="9">
        <v>-0.22549696183744478</v>
      </c>
      <c r="AB26" s="9">
        <v>-0.10069334021183635</v>
      </c>
      <c r="AC26" s="9">
        <v>-0.37803148992721114</v>
      </c>
      <c r="AD26" s="9">
        <v>-8.1210927792613977E-2</v>
      </c>
      <c r="AE26" s="9">
        <v>-4.3684497957023803E-2</v>
      </c>
      <c r="AF26" s="9">
        <v>-0.10211239538305228</v>
      </c>
      <c r="AG26" s="9">
        <v>0.5479497001830117</v>
      </c>
      <c r="AH26" s="9">
        <v>-0.60004207618885985</v>
      </c>
      <c r="AI26" s="9">
        <v>-0.22150912258950362</v>
      </c>
      <c r="AJ26" s="9">
        <v>-0.42474255392718657</v>
      </c>
      <c r="AK26" s="9">
        <v>0.23686164301512386</v>
      </c>
      <c r="AL26" s="9">
        <v>0.14290823481622864</v>
      </c>
      <c r="AM26" s="9">
        <v>-0.3822094154270631</v>
      </c>
      <c r="AN26" s="9">
        <v>-0.20924711829875542</v>
      </c>
      <c r="AO26" s="9">
        <v>0.39726233448415899</v>
      </c>
      <c r="AP26" s="130">
        <f t="shared" si="0"/>
        <v>8.9934422347120284E-3</v>
      </c>
      <c r="AT26">
        <v>5.3272767698951069E-2</v>
      </c>
      <c r="AU26" s="9">
        <v>3.6254684415073762E-2</v>
      </c>
      <c r="AV26">
        <v>8.0498866213151915E-2</v>
      </c>
    </row>
    <row r="27" spans="1:50" x14ac:dyDescent="0.25">
      <c r="A27" s="9" t="s">
        <v>218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>
        <v>1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>
        <v>1</v>
      </c>
      <c r="AG27" s="5">
        <v>1</v>
      </c>
      <c r="AH27" s="5">
        <v>1</v>
      </c>
      <c r="AI27" s="5">
        <v>1</v>
      </c>
      <c r="AJ27" s="5">
        <v>1</v>
      </c>
      <c r="AK27" s="5">
        <v>1</v>
      </c>
      <c r="AL27" s="5">
        <v>1</v>
      </c>
      <c r="AM27" s="5">
        <v>1</v>
      </c>
      <c r="AN27" s="5">
        <v>1</v>
      </c>
      <c r="AO27" s="5">
        <v>1</v>
      </c>
      <c r="AP27" s="55">
        <f t="shared" si="0"/>
        <v>1</v>
      </c>
      <c r="AT27">
        <v>5.6429844641687425E-2</v>
      </c>
      <c r="AU27" s="9">
        <v>-0.15003403025539525</v>
      </c>
      <c r="AV27">
        <v>0.15835222978080118</v>
      </c>
    </row>
    <row r="28" spans="1:50" x14ac:dyDescent="0.25">
      <c r="A28" s="9" t="s">
        <v>377</v>
      </c>
      <c r="B28" s="9">
        <v>0.3608126884848879</v>
      </c>
      <c r="C28" s="9">
        <v>0.27936736790654176</v>
      </c>
      <c r="D28" s="9">
        <v>-0.17852308768338732</v>
      </c>
      <c r="E28" s="9">
        <v>-0.12904446796786834</v>
      </c>
      <c r="F28" s="9">
        <v>-6.5453135275924931E-2</v>
      </c>
      <c r="G28" s="9">
        <v>-0.38730016041139409</v>
      </c>
      <c r="H28" s="9">
        <v>0.35916301493580816</v>
      </c>
      <c r="I28" s="9">
        <v>0.35436846546425949</v>
      </c>
      <c r="J28" s="9">
        <v>-0.57098876251584951</v>
      </c>
      <c r="K28" s="9">
        <v>0.14088190523963462</v>
      </c>
      <c r="L28" s="9">
        <v>-0.47954567696859196</v>
      </c>
      <c r="M28" s="9">
        <v>-7.2389892083838822E-2</v>
      </c>
      <c r="N28" s="9">
        <v>-0.55535529852081222</v>
      </c>
      <c r="O28" s="9">
        <v>0.18609316543619173</v>
      </c>
      <c r="P28" s="9">
        <v>8.700675424248494E-2</v>
      </c>
      <c r="Q28" s="9">
        <v>-1.3189122225335422E-3</v>
      </c>
      <c r="R28" s="9">
        <v>-9.3491842006827211E-2</v>
      </c>
      <c r="S28" s="9">
        <v>-2.8822897815151564E-2</v>
      </c>
      <c r="T28" s="9">
        <v>0.2886213294679838</v>
      </c>
      <c r="U28" s="9">
        <v>0.34213191673556409</v>
      </c>
      <c r="V28" s="9">
        <v>0.21236271059268358</v>
      </c>
      <c r="W28" s="9">
        <v>0.1287482234299287</v>
      </c>
      <c r="X28" s="9">
        <v>0.2333922405013574</v>
      </c>
      <c r="Y28" s="9">
        <v>0.3221034236262455</v>
      </c>
      <c r="Z28" s="9">
        <v>4.630341532815091E-2</v>
      </c>
      <c r="AA28" s="9">
        <v>-0.38437092491711222</v>
      </c>
      <c r="AB28" s="9">
        <v>0.16085952515704677</v>
      </c>
      <c r="AC28" s="9">
        <v>-0.73399038458047239</v>
      </c>
      <c r="AD28" s="9">
        <v>0.52229586940877382</v>
      </c>
      <c r="AE28" s="9">
        <v>-0.45846473691520911</v>
      </c>
      <c r="AF28" s="9">
        <v>0.29469418842248851</v>
      </c>
      <c r="AG28" s="9">
        <v>0.26854850713339173</v>
      </c>
      <c r="AH28" s="9">
        <v>-0.39756224845907812</v>
      </c>
      <c r="AI28" s="9">
        <v>-6.9194470304653338E-2</v>
      </c>
      <c r="AJ28" s="9">
        <v>0.15153900933854725</v>
      </c>
      <c r="AK28" s="9">
        <v>-0.51959549326311116</v>
      </c>
      <c r="AL28" s="9">
        <v>0.25880469450039856</v>
      </c>
      <c r="AM28" s="9">
        <v>-0.69540051979791628</v>
      </c>
      <c r="AN28" s="9">
        <v>0.17213629587498619</v>
      </c>
      <c r="AO28" s="9">
        <v>-0.13030996743354015</v>
      </c>
      <c r="AP28" s="130">
        <f t="shared" si="0"/>
        <v>-1.9522204197897925E-2</v>
      </c>
      <c r="AT28">
        <v>5.6959448164295552E-2</v>
      </c>
      <c r="AU28" s="9">
        <v>-0.29727726787792258</v>
      </c>
      <c r="AV28">
        <v>0.17066334475241357</v>
      </c>
    </row>
    <row r="29" spans="1:50" x14ac:dyDescent="0.25">
      <c r="A29" s="129" t="s">
        <v>351</v>
      </c>
      <c r="B29" s="129">
        <v>0.47799467571902449</v>
      </c>
      <c r="C29" s="129">
        <v>1.2576081802203954E-3</v>
      </c>
      <c r="D29" s="129">
        <v>0.32243764018073046</v>
      </c>
      <c r="E29" s="129">
        <v>-0.13025898185166596</v>
      </c>
      <c r="F29" s="129">
        <v>-0.50467150313045384</v>
      </c>
      <c r="G29" s="129">
        <v>-0.55297730167813064</v>
      </c>
      <c r="H29" s="129">
        <v>-0.13707654022165427</v>
      </c>
      <c r="I29" s="129">
        <v>-6.3404130571640765E-2</v>
      </c>
      <c r="J29" s="129">
        <v>-0.67652909451552456</v>
      </c>
      <c r="K29" s="129">
        <v>-0.73162474828777591</v>
      </c>
      <c r="L29" s="129">
        <v>-0.19347865383683951</v>
      </c>
      <c r="M29" s="129">
        <v>-0.3763779355081025</v>
      </c>
      <c r="N29" s="129">
        <v>-0.56802483125231995</v>
      </c>
      <c r="O29" s="129">
        <v>0.43647314873865206</v>
      </c>
      <c r="P29" s="129">
        <v>-0.45201333769758351</v>
      </c>
      <c r="Q29" s="129">
        <v>9.8291677600921404E-2</v>
      </c>
      <c r="R29" s="129">
        <v>-0.15300335196074227</v>
      </c>
      <c r="S29" s="129">
        <v>-3.2529509846723072E-2</v>
      </c>
      <c r="T29" s="129">
        <v>-0.1960301292705009</v>
      </c>
      <c r="U29" s="129">
        <v>-0.39152277117694456</v>
      </c>
      <c r="V29" s="129">
        <v>0.37487838943197821</v>
      </c>
      <c r="W29" s="129">
        <v>0.34547461302328092</v>
      </c>
      <c r="X29" s="9">
        <v>5.7120870060480111E-2</v>
      </c>
      <c r="Y29" s="129">
        <v>0.44729348967326299</v>
      </c>
      <c r="Z29" s="129">
        <v>3.5751044879555584E-2</v>
      </c>
      <c r="AA29" s="9">
        <v>-0.10078140081885704</v>
      </c>
      <c r="AB29" s="129">
        <v>0.27072849455476256</v>
      </c>
      <c r="AC29" s="129">
        <v>-0.8550305108259586</v>
      </c>
      <c r="AD29" s="129">
        <v>2.2199864286082512E-2</v>
      </c>
      <c r="AE29" s="129">
        <v>0.48123088432622785</v>
      </c>
      <c r="AF29" s="129">
        <v>-0.14352073299593307</v>
      </c>
      <c r="AG29" s="129">
        <v>-0.26108447230138082</v>
      </c>
      <c r="AH29" s="129">
        <v>-3.0499790779665373E-2</v>
      </c>
      <c r="AI29" s="129">
        <v>0.3983044901795138</v>
      </c>
      <c r="AJ29" s="129">
        <v>-3.6591850963127011E-2</v>
      </c>
      <c r="AK29" s="9">
        <v>-2.8255204600371019E-2</v>
      </c>
      <c r="AL29" s="129">
        <v>0.2901490435608618</v>
      </c>
      <c r="AM29" s="129">
        <v>-0.15075118749388852</v>
      </c>
      <c r="AN29" s="129">
        <v>-0.19765658282869633</v>
      </c>
      <c r="AO29" s="9">
        <v>-0.15158445676101182</v>
      </c>
      <c r="AP29" s="132">
        <f t="shared" si="0"/>
        <v>-7.6392326919498432E-2</v>
      </c>
      <c r="AT29">
        <v>6.3488118237626387E-2</v>
      </c>
      <c r="AU29" s="9">
        <v>0.34374067753923182</v>
      </c>
      <c r="AV29">
        <v>9.5500459136822757E-2</v>
      </c>
    </row>
    <row r="30" spans="1:50" x14ac:dyDescent="0.25">
      <c r="A30" s="9" t="s">
        <v>357</v>
      </c>
      <c r="B30" s="9">
        <v>0.40706971182501789</v>
      </c>
      <c r="C30" s="9">
        <v>-0.25098180312164337</v>
      </c>
      <c r="D30" s="9">
        <v>-7.1396831425958179E-2</v>
      </c>
      <c r="E30" s="9">
        <v>-0.12292372230966343</v>
      </c>
      <c r="F30" s="9">
        <v>0.20596310352690708</v>
      </c>
      <c r="G30" s="9">
        <v>-4.2098104874934018E-2</v>
      </c>
      <c r="H30" s="9">
        <v>0.37226788454977894</v>
      </c>
      <c r="I30" s="9">
        <v>0.40729111129188161</v>
      </c>
      <c r="J30" s="9">
        <v>-0.32039534581724932</v>
      </c>
      <c r="K30" s="9">
        <v>0.30184503386304296</v>
      </c>
      <c r="L30" s="9">
        <v>-0.1055431070842399</v>
      </c>
      <c r="M30" s="9">
        <v>-0.12156455015351471</v>
      </c>
      <c r="N30" s="9">
        <v>-0.58616082551163895</v>
      </c>
      <c r="O30" s="9">
        <v>-0.19878186327680414</v>
      </c>
      <c r="P30" s="9">
        <v>-0.37071744228262421</v>
      </c>
      <c r="Q30" s="9">
        <v>-0.18730435749550292</v>
      </c>
      <c r="R30" s="9">
        <v>-0.45504742920438829</v>
      </c>
      <c r="S30" s="9">
        <v>8.7312729083715804E-2</v>
      </c>
      <c r="T30" s="9">
        <v>0.25118071186639257</v>
      </c>
      <c r="U30" s="9">
        <v>0.30923405377450552</v>
      </c>
      <c r="V30" s="9">
        <v>9.0797837131349646E-2</v>
      </c>
      <c r="W30" s="9">
        <v>0.33730587107398752</v>
      </c>
      <c r="X30" s="9">
        <v>0.23333398691845095</v>
      </c>
      <c r="Y30" s="9">
        <v>0.45748551054226322</v>
      </c>
      <c r="Z30" s="9">
        <v>0.10323979659103719</v>
      </c>
      <c r="AA30" s="9">
        <v>-0.23220645035791487</v>
      </c>
      <c r="AB30" s="9">
        <v>0.10246853215324148</v>
      </c>
      <c r="AC30" s="9">
        <v>-0.1641002159765225</v>
      </c>
      <c r="AD30" s="9">
        <v>0.64847465244620228</v>
      </c>
      <c r="AE30" s="9">
        <v>0.11185685492164496</v>
      </c>
      <c r="AF30" s="9">
        <v>0.43325772115322636</v>
      </c>
      <c r="AG30" s="9">
        <v>-0.36647000309980077</v>
      </c>
      <c r="AH30" s="9">
        <v>-0.59072901835762981</v>
      </c>
      <c r="AI30" s="9">
        <v>0.20131950514013583</v>
      </c>
      <c r="AJ30" s="9">
        <v>-5.5874598713056993E-2</v>
      </c>
      <c r="AK30" s="9">
        <v>-0.31560554408538816</v>
      </c>
      <c r="AL30" s="9">
        <v>0.31043154080099605</v>
      </c>
      <c r="AM30" s="9">
        <v>-0.71672986076471246</v>
      </c>
      <c r="AN30" s="9">
        <v>-0.10898419024044241</v>
      </c>
      <c r="AO30" s="9">
        <v>-3.9234413429724356E-2</v>
      </c>
      <c r="AP30" s="130">
        <f t="shared" si="0"/>
        <v>-1.2678382232393858E-3</v>
      </c>
      <c r="AT30">
        <v>7.0039518749822463E-2</v>
      </c>
      <c r="AU30" s="9">
        <v>-0.28381879171683067</v>
      </c>
      <c r="AV30" s="5">
        <v>0.17827130852340936</v>
      </c>
    </row>
    <row r="31" spans="1:50" ht="15.75" thickBot="1" x14ac:dyDescent="0.3">
      <c r="A31" s="9" t="s">
        <v>214</v>
      </c>
      <c r="B31" s="9">
        <v>-0.26890266733474122</v>
      </c>
      <c r="C31" s="9">
        <v>-0.1003297525929556</v>
      </c>
      <c r="D31" s="9">
        <v>-0.11540807175323395</v>
      </c>
      <c r="E31" s="9">
        <v>-0.24678745728862925</v>
      </c>
      <c r="F31" s="9">
        <v>-0.19570699615130485</v>
      </c>
      <c r="G31" s="9">
        <v>-0.62212632839088455</v>
      </c>
      <c r="H31" s="9">
        <v>-0.29028372322505797</v>
      </c>
      <c r="I31" s="9">
        <v>-0.36803965026880103</v>
      </c>
      <c r="J31" s="9">
        <v>-0.41140812149529793</v>
      </c>
      <c r="K31" s="9">
        <v>-0.63379810513610302</v>
      </c>
      <c r="L31" s="9">
        <v>-0.11139565439906642</v>
      </c>
      <c r="M31" s="9">
        <v>0.15836190266015199</v>
      </c>
      <c r="N31" s="9">
        <v>0.19520296383580613</v>
      </c>
      <c r="O31" s="9">
        <v>4.4777364922061691E-2</v>
      </c>
      <c r="P31" s="9">
        <v>-0.22057492188505801</v>
      </c>
      <c r="Q31" s="9">
        <v>-0.15079444580557491</v>
      </c>
      <c r="R31" s="9">
        <v>-5.6585499243540345E-2</v>
      </c>
      <c r="S31" s="9">
        <v>5.034755587719561E-2</v>
      </c>
      <c r="T31" s="9">
        <v>-8.9766850268994822E-2</v>
      </c>
      <c r="U31" s="9">
        <v>-0.37657877703563847</v>
      </c>
      <c r="V31" s="9">
        <v>-0.11539518943906223</v>
      </c>
      <c r="W31" s="9">
        <v>-5.71193248470983E-2</v>
      </c>
      <c r="X31" s="9">
        <v>-5.7559687023918629E-2</v>
      </c>
      <c r="Y31" s="9">
        <v>-0.26773910178009735</v>
      </c>
      <c r="Z31" s="9">
        <v>-6.1173867969828398E-2</v>
      </c>
      <c r="AA31" s="9">
        <v>-6.2004790716625138E-2</v>
      </c>
      <c r="AB31" s="9">
        <v>-0.37418819541453302</v>
      </c>
      <c r="AC31" s="9">
        <v>-0.24304985842861895</v>
      </c>
      <c r="AD31" s="9">
        <v>-0.23387357316159896</v>
      </c>
      <c r="AE31" s="9">
        <v>0.29388725228630214</v>
      </c>
      <c r="AF31" s="9">
        <v>-4.4249924081245166E-2</v>
      </c>
      <c r="AG31" s="9">
        <v>-0.23347161790313067</v>
      </c>
      <c r="AH31" s="9">
        <v>-8.2622549613398363E-2</v>
      </c>
      <c r="AI31" s="9">
        <v>-0.19799749806461855</v>
      </c>
      <c r="AJ31" s="9">
        <v>-0.10161917276779667</v>
      </c>
      <c r="AK31" s="9">
        <v>5.7138697457790051E-2</v>
      </c>
      <c r="AL31" s="9">
        <v>-9.0532292333042802E-2</v>
      </c>
      <c r="AM31" s="9">
        <v>0.32238603445510589</v>
      </c>
      <c r="AN31" s="9">
        <v>2.8927623281346685E-2</v>
      </c>
      <c r="AO31" s="9">
        <v>9.9600465769001702E-3</v>
      </c>
      <c r="AP31" s="130">
        <f t="shared" si="0"/>
        <v>-0.1330023556116709</v>
      </c>
      <c r="AT31">
        <v>8.218933068793588E-2</v>
      </c>
      <c r="AU31" s="9">
        <v>-0.16714351512155348</v>
      </c>
      <c r="AV31">
        <v>0.21301775147928997</v>
      </c>
    </row>
    <row r="32" spans="1:50" x14ac:dyDescent="0.25">
      <c r="A32" s="9" t="s">
        <v>215</v>
      </c>
      <c r="B32" s="9">
        <v>-0.13264367023931364</v>
      </c>
      <c r="C32" s="9">
        <v>-0.44260563815174442</v>
      </c>
      <c r="D32" s="9">
        <v>-0.31124669816526673</v>
      </c>
      <c r="E32" s="9">
        <v>-0.21018223457371468</v>
      </c>
      <c r="F32" s="9">
        <v>-0.17955752955784476</v>
      </c>
      <c r="G32" s="9">
        <v>0.37326520852827827</v>
      </c>
      <c r="H32" s="9">
        <v>-0.31145416707722617</v>
      </c>
      <c r="I32" s="9">
        <v>-0.45015173909329637</v>
      </c>
      <c r="J32" s="9">
        <v>9.9392161483670735E-2</v>
      </c>
      <c r="K32" s="9">
        <v>-0.56614343214768548</v>
      </c>
      <c r="L32" s="9">
        <v>-0.59906465140813947</v>
      </c>
      <c r="M32" s="9">
        <v>-0.16005315571898485</v>
      </c>
      <c r="N32" s="9">
        <v>-0.71875533991520524</v>
      </c>
      <c r="O32" s="9">
        <v>-0.37547567882893318</v>
      </c>
      <c r="P32" s="9">
        <v>-0.44586039120626431</v>
      </c>
      <c r="Q32" s="9">
        <v>-0.29301483263196465</v>
      </c>
      <c r="R32" s="9">
        <v>-0.77151365025704943</v>
      </c>
      <c r="S32" s="9">
        <v>-0.45757236854330435</v>
      </c>
      <c r="T32" s="9">
        <v>-0.23016373315608324</v>
      </c>
      <c r="U32" s="9">
        <v>-0.22248228818572549</v>
      </c>
      <c r="V32" s="9">
        <v>-0.32695763778679282</v>
      </c>
      <c r="W32" s="9">
        <v>-0.41009330283820644</v>
      </c>
      <c r="X32" s="9">
        <v>0.14072140833326618</v>
      </c>
      <c r="Y32" s="9">
        <v>-0.31394863528109446</v>
      </c>
      <c r="Z32" s="9">
        <v>0.18117095867153682</v>
      </c>
      <c r="AA32" s="9">
        <v>-0.11947449528996266</v>
      </c>
      <c r="AB32" s="9">
        <v>-0.37466459625725151</v>
      </c>
      <c r="AC32" s="9">
        <v>0.30896334733764369</v>
      </c>
      <c r="AD32" s="9">
        <v>-0.3286560461008477</v>
      </c>
      <c r="AE32" s="9">
        <v>-0.76010958981766796</v>
      </c>
      <c r="AF32" s="9">
        <v>1.2382084436769155E-2</v>
      </c>
      <c r="AG32" s="9">
        <v>-0.63652461069582744</v>
      </c>
      <c r="AH32" s="9">
        <v>-0.82416389489037767</v>
      </c>
      <c r="AI32" s="9">
        <v>-1.5066688961594812E-2</v>
      </c>
      <c r="AJ32" s="9">
        <v>-0.36179483130952922</v>
      </c>
      <c r="AK32" s="9">
        <v>-0.24534330948673858</v>
      </c>
      <c r="AL32" s="9">
        <v>-0.21418655394593553</v>
      </c>
      <c r="AM32" s="9">
        <v>-0.69063786887228618</v>
      </c>
      <c r="AN32" s="9">
        <v>-0.24050429120899988</v>
      </c>
      <c r="AO32" s="9">
        <v>-0.26767562793133515</v>
      </c>
      <c r="AP32" s="130">
        <f t="shared" si="0"/>
        <v>-0.29729620026852582</v>
      </c>
      <c r="AT32">
        <v>8.5339697753849114E-2</v>
      </c>
      <c r="AU32" s="9">
        <v>-0.18606452119943856</v>
      </c>
      <c r="AV32">
        <v>0.37340793639107717</v>
      </c>
      <c r="AX32" s="168" t="s">
        <v>515</v>
      </c>
    </row>
    <row r="33" spans="1:50" x14ac:dyDescent="0.25">
      <c r="A33" s="9" t="s">
        <v>45</v>
      </c>
      <c r="B33" s="9">
        <v>0.28194767716349622</v>
      </c>
      <c r="C33" s="9">
        <v>0.60952038747747284</v>
      </c>
      <c r="D33" s="9">
        <v>0.56835753600612893</v>
      </c>
      <c r="E33" s="9">
        <v>0.62871962948070148</v>
      </c>
      <c r="F33" s="9">
        <v>0.53752302779259264</v>
      </c>
      <c r="G33" s="9">
        <v>0.30805607982462763</v>
      </c>
      <c r="H33" s="9">
        <v>6.0314225403185606E-3</v>
      </c>
      <c r="I33" s="9">
        <v>8.9680288309667594E-2</v>
      </c>
      <c r="J33" s="9">
        <v>0.86710060619781626</v>
      </c>
      <c r="K33" s="9">
        <v>0.72876934047975339</v>
      </c>
      <c r="L33" s="9">
        <v>6.456052280132496E-2</v>
      </c>
      <c r="M33" s="9">
        <v>0.36624302825592553</v>
      </c>
      <c r="N33" s="9">
        <v>0.88896339412431458</v>
      </c>
      <c r="O33" s="9">
        <v>-0.53149459992632742</v>
      </c>
      <c r="P33" s="9">
        <v>0.30869445263265938</v>
      </c>
      <c r="Q33" s="9">
        <v>0.3353912152002454</v>
      </c>
      <c r="R33" s="9">
        <v>0.695946489208356</v>
      </c>
      <c r="S33" s="9">
        <v>1.4361682349629331E-2</v>
      </c>
      <c r="T33" s="9">
        <v>0.81191547799200914</v>
      </c>
      <c r="U33" s="9">
        <v>0.12948915065444813</v>
      </c>
      <c r="V33" s="9">
        <v>-2.3390283017755767E-2</v>
      </c>
      <c r="W33" s="9">
        <v>-4.6735818207039481E-2</v>
      </c>
      <c r="X33" s="9">
        <v>-0.13201107336293064</v>
      </c>
      <c r="Y33" s="9">
        <v>-6.0819928431792472E-2</v>
      </c>
      <c r="Z33" s="9">
        <v>0.33474826522998341</v>
      </c>
      <c r="AA33" s="9">
        <v>0.26555051748992403</v>
      </c>
      <c r="AB33" s="9">
        <v>0.60279949221213558</v>
      </c>
      <c r="AC33" s="9">
        <v>0.7422805737530519</v>
      </c>
      <c r="AD33" s="9">
        <v>0.16729384169273964</v>
      </c>
      <c r="AE33" s="9">
        <v>-0.39535390573467127</v>
      </c>
      <c r="AF33" s="9">
        <v>0.47610557309888873</v>
      </c>
      <c r="AG33" s="9">
        <v>0.45671857438591268</v>
      </c>
      <c r="AH33" s="9">
        <v>-0.17607067449794145</v>
      </c>
      <c r="AI33" s="9">
        <v>0.59791566035974264</v>
      </c>
      <c r="AJ33" s="9">
        <v>0.74100053585231884</v>
      </c>
      <c r="AK33" s="9">
        <v>0.33886261057185141</v>
      </c>
      <c r="AL33" s="9">
        <v>-9.2406804113589008E-2</v>
      </c>
      <c r="AM33" s="9">
        <v>0.19042848579842714</v>
      </c>
      <c r="AN33" s="9">
        <v>3.0891255351402535E-2</v>
      </c>
      <c r="AO33" s="9">
        <v>0.15913660216056708</v>
      </c>
      <c r="AP33" s="130">
        <f t="shared" si="0"/>
        <v>0.29716800772890967</v>
      </c>
      <c r="AT33">
        <v>0.10296799640118298</v>
      </c>
      <c r="AU33" s="9">
        <v>-0.32670726693328933</v>
      </c>
      <c r="AV33">
        <v>6.3888888888888898E-2</v>
      </c>
      <c r="AX33" s="169">
        <f>COUNTIF(AT:AT,"&lt;.05")</f>
        <v>23</v>
      </c>
    </row>
    <row r="34" spans="1:50" x14ac:dyDescent="0.25">
      <c r="A34" s="9" t="s">
        <v>46</v>
      </c>
      <c r="B34" s="9">
        <v>2.3246043252007669E-2</v>
      </c>
      <c r="C34" s="9">
        <v>-0.50475632103771895</v>
      </c>
      <c r="D34" s="9">
        <v>-0.4012571291692355</v>
      </c>
      <c r="E34" s="9">
        <v>-4.7405999299204589E-2</v>
      </c>
      <c r="F34" s="9">
        <v>7.1712123031587693E-2</v>
      </c>
      <c r="G34" s="9">
        <v>0.59492572149010658</v>
      </c>
      <c r="H34" s="9">
        <v>0.16362234247692867</v>
      </c>
      <c r="I34" s="9">
        <v>6.064047421641254E-2</v>
      </c>
      <c r="J34" s="9">
        <v>0.14224252711136881</v>
      </c>
      <c r="K34" s="9">
        <v>-0.34997417174313183</v>
      </c>
      <c r="L34" s="9">
        <v>-0.38587757109391707</v>
      </c>
      <c r="M34" s="9">
        <v>3.1301480629712899E-2</v>
      </c>
      <c r="N34" s="9">
        <v>-0.67201898713751207</v>
      </c>
      <c r="O34" s="9">
        <v>0.53838310218256036</v>
      </c>
      <c r="P34" s="9">
        <v>4.7832685111430004E-2</v>
      </c>
      <c r="Q34" s="9">
        <v>-6.2887054466888109E-2</v>
      </c>
      <c r="R34" s="9">
        <v>-0.68874078954844486</v>
      </c>
      <c r="S34" s="9">
        <v>0.11753550337904772</v>
      </c>
      <c r="T34" s="9">
        <v>-0.18041160658367941</v>
      </c>
      <c r="U34" s="9">
        <v>0.28602749862052862</v>
      </c>
      <c r="V34" s="9">
        <v>7.6679314499350823E-2</v>
      </c>
      <c r="W34" s="9">
        <v>-0.16533917024941144</v>
      </c>
      <c r="X34" s="9">
        <v>0.34150850532496413</v>
      </c>
      <c r="Y34" s="9">
        <v>7.466460717858856E-3</v>
      </c>
      <c r="Z34" s="9">
        <v>0.27052032154850819</v>
      </c>
      <c r="AA34" s="9">
        <v>1.1989394053215002E-2</v>
      </c>
      <c r="AB34" s="9">
        <v>-8.5576581600211796E-2</v>
      </c>
      <c r="AC34" s="9">
        <v>0.29469498535887412</v>
      </c>
      <c r="AD34" s="9">
        <v>-6.8135078598349552E-2</v>
      </c>
      <c r="AE34" s="9">
        <v>-0.60545190546372596</v>
      </c>
      <c r="AF34" s="9">
        <v>0.21471088108459321</v>
      </c>
      <c r="AG34" s="9">
        <v>-0.29907778038137112</v>
      </c>
      <c r="AH34" s="9">
        <v>-0.52756089556371655</v>
      </c>
      <c r="AI34" s="9">
        <v>-0.11529055151944895</v>
      </c>
      <c r="AJ34" s="9">
        <v>-0.49431208207280064</v>
      </c>
      <c r="AK34" s="9">
        <v>-0.20356406967865168</v>
      </c>
      <c r="AL34" s="9">
        <v>0.17371847074375094</v>
      </c>
      <c r="AM34" s="9">
        <v>-0.3837689375498235</v>
      </c>
      <c r="AN34" s="9">
        <v>-0.17263974118507683</v>
      </c>
      <c r="AO34" s="9">
        <v>-0.23384567517500421</v>
      </c>
      <c r="AP34" s="130">
        <f t="shared" si="0"/>
        <v>-7.9478356607112929E-2</v>
      </c>
      <c r="AT34">
        <v>0.10780441792024349</v>
      </c>
      <c r="AU34" s="9">
        <v>0.55722303068461265</v>
      </c>
      <c r="AV34">
        <v>1.7499999999999998E-2</v>
      </c>
      <c r="AX34" s="169" t="s">
        <v>516</v>
      </c>
    </row>
    <row r="35" spans="1:50" ht="15.75" thickBot="1" x14ac:dyDescent="0.3">
      <c r="A35" s="9" t="s">
        <v>47</v>
      </c>
      <c r="B35" s="9">
        <v>0.19322094458049535</v>
      </c>
      <c r="C35" s="9">
        <v>-0.2196821679503867</v>
      </c>
      <c r="D35" s="9">
        <v>0.11776453243122795</v>
      </c>
      <c r="E35" s="9">
        <v>0.29124107913748237</v>
      </c>
      <c r="F35" s="9">
        <v>0.44317784119866194</v>
      </c>
      <c r="G35" s="9">
        <v>0.46188923420012601</v>
      </c>
      <c r="H35" s="9">
        <v>9.1441586256112831E-2</v>
      </c>
      <c r="I35" s="9">
        <v>0.10943890718635642</v>
      </c>
      <c r="J35" s="9">
        <v>0.77509761953634448</v>
      </c>
      <c r="K35" s="9">
        <v>0.56431727497420114</v>
      </c>
      <c r="L35" s="9">
        <v>-0.27446503072710654</v>
      </c>
      <c r="M35" s="9">
        <v>0.24000707277780803</v>
      </c>
      <c r="N35" s="9">
        <v>-0.36999054005173415</v>
      </c>
      <c r="O35" s="9">
        <v>0.27782946221071508</v>
      </c>
      <c r="P35" s="9">
        <v>0.19270127291055411</v>
      </c>
      <c r="Q35" s="9">
        <v>0.14353556102036155</v>
      </c>
      <c r="R35" s="9">
        <v>-0.26137686910709318</v>
      </c>
      <c r="S35" s="9">
        <v>7.6951849929857249E-2</v>
      </c>
      <c r="T35" s="9">
        <v>0.34526019730928592</v>
      </c>
      <c r="U35" s="9">
        <v>0.2672892228278354</v>
      </c>
      <c r="V35" s="9">
        <v>4.8683788765836178E-2</v>
      </c>
      <c r="W35" s="9">
        <v>-0.1731306878889001</v>
      </c>
      <c r="X35" s="9">
        <v>0.18280661163981435</v>
      </c>
      <c r="Y35" s="9">
        <v>-5.7607440799745738E-2</v>
      </c>
      <c r="Z35" s="9">
        <v>0.35073873222225821</v>
      </c>
      <c r="AA35" s="9">
        <v>0.20705269496175679</v>
      </c>
      <c r="AB35" s="9">
        <v>0.26050754081674837</v>
      </c>
      <c r="AC35" s="9">
        <v>0.64451525786652153</v>
      </c>
      <c r="AD35" s="9">
        <v>4.5794438560043442E-2</v>
      </c>
      <c r="AE35" s="9">
        <v>-0.6762521427076541</v>
      </c>
      <c r="AF35" s="9">
        <v>0.44692985857841683</v>
      </c>
      <c r="AG35" s="9">
        <v>6.5669237657988072E-2</v>
      </c>
      <c r="AH35" s="9">
        <v>-0.50551220970713728</v>
      </c>
      <c r="AI35" s="9">
        <v>0.56168645162580166</v>
      </c>
      <c r="AJ35" s="9">
        <v>0.54366842466053844</v>
      </c>
      <c r="AK35" s="9">
        <v>0.10606074286717523</v>
      </c>
      <c r="AL35" s="9">
        <v>0.10267337466228146</v>
      </c>
      <c r="AM35" s="9">
        <v>-0.26983136571678967</v>
      </c>
      <c r="AN35" s="9">
        <v>-0.14511230576970838</v>
      </c>
      <c r="AO35" s="9">
        <v>-9.1944486347380491E-2</v>
      </c>
      <c r="AP35" s="130">
        <f t="shared" si="0"/>
        <v>0.12782613916497426</v>
      </c>
      <c r="AT35">
        <v>0.1385223755735536</v>
      </c>
      <c r="AU35" s="9">
        <v>0.6490707765915269</v>
      </c>
      <c r="AV35">
        <v>0.13254437869822489</v>
      </c>
      <c r="AX35" s="170">
        <f>AVERAGEIF(AT:AT,"&lt;.05",AV:AV)</f>
        <v>0.14268616136770759</v>
      </c>
    </row>
    <row r="36" spans="1:50" x14ac:dyDescent="0.25">
      <c r="A36" s="9" t="s">
        <v>48</v>
      </c>
      <c r="B36" s="9">
        <v>5.3084131131582252E-2</v>
      </c>
      <c r="C36" s="9">
        <v>-0.35097476554616475</v>
      </c>
      <c r="D36" s="9">
        <v>0.49821160451513441</v>
      </c>
      <c r="E36" s="9">
        <v>0.12017849303055836</v>
      </c>
      <c r="F36" s="9">
        <v>0.21425451723065425</v>
      </c>
      <c r="G36" s="9">
        <v>-0.24108819137134929</v>
      </c>
      <c r="H36" s="9">
        <v>0.3789023181321366</v>
      </c>
      <c r="I36" s="9">
        <v>-0.49021609516116277</v>
      </c>
      <c r="J36" s="9">
        <v>0.38222321336001047</v>
      </c>
      <c r="K36" s="9">
        <v>-0.22129276189481537</v>
      </c>
      <c r="L36" s="9">
        <v>-0.25182905335533434</v>
      </c>
      <c r="M36" s="9">
        <v>-0.28695088942457325</v>
      </c>
      <c r="N36" s="9">
        <v>-0.32646813996415497</v>
      </c>
      <c r="O36" s="9">
        <v>-0.63095096285507812</v>
      </c>
      <c r="P36" s="9">
        <v>0.23939187924352823</v>
      </c>
      <c r="Q36" s="9">
        <v>5.9862800202403713E-2</v>
      </c>
      <c r="R36" s="9">
        <v>-0.12859074671415671</v>
      </c>
      <c r="S36" s="9">
        <v>-0.48354131119044885</v>
      </c>
      <c r="T36" s="9">
        <v>-0.35819520854963777</v>
      </c>
      <c r="U36" s="9">
        <v>0.41987893569649232</v>
      </c>
      <c r="V36" s="9">
        <v>8.4461607647226433E-2</v>
      </c>
      <c r="W36" s="9">
        <v>-0.27141454740797571</v>
      </c>
      <c r="X36" s="9">
        <v>0.33887327086615682</v>
      </c>
      <c r="Y36" s="9">
        <v>0.28970558969279725</v>
      </c>
      <c r="Z36" s="9">
        <v>-0.36254076510261951</v>
      </c>
      <c r="AA36" s="9">
        <v>-0.14363144449767148</v>
      </c>
      <c r="AB36" s="9">
        <v>1.5997793651441567E-2</v>
      </c>
      <c r="AC36" s="9">
        <v>-0.2116118456636219</v>
      </c>
      <c r="AD36" s="9">
        <v>-6.8092472476071253E-2</v>
      </c>
      <c r="AE36" s="9">
        <v>0.32539757302610145</v>
      </c>
      <c r="AF36" s="9">
        <v>-0.45780806149046838</v>
      </c>
      <c r="AG36" s="9">
        <v>0.3213817025118122</v>
      </c>
      <c r="AH36" s="9">
        <v>0.84740541517030077</v>
      </c>
      <c r="AI36" s="9">
        <v>3.0885421461143735E-4</v>
      </c>
      <c r="AJ36" s="9">
        <v>9.7326158905459745E-2</v>
      </c>
      <c r="AK36" s="9">
        <v>0.31929819366982276</v>
      </c>
      <c r="AL36" s="9">
        <v>-0.13592764932311077</v>
      </c>
      <c r="AM36" s="9">
        <v>-2.5217347524666197E-2</v>
      </c>
      <c r="AN36" s="9">
        <v>-5.0775236202204248E-2</v>
      </c>
      <c r="AO36" s="9">
        <v>1.4658057714575019E-2</v>
      </c>
      <c r="AP36" s="130">
        <f t="shared" si="0"/>
        <v>-1.1907884652561988E-2</v>
      </c>
      <c r="AT36">
        <v>0.14324257978412486</v>
      </c>
      <c r="AU36" s="9">
        <v>0.45536706474496541</v>
      </c>
      <c r="AV36">
        <v>0.1998497370398197</v>
      </c>
    </row>
    <row r="37" spans="1:50" x14ac:dyDescent="0.25">
      <c r="A37" s="9" t="s">
        <v>221</v>
      </c>
      <c r="B37" s="9">
        <v>-0.37959849200907964</v>
      </c>
      <c r="C37" s="9">
        <v>-0.46424030888072404</v>
      </c>
      <c r="D37" s="9">
        <v>-0.54573853591677235</v>
      </c>
      <c r="E37" s="9">
        <v>-0.36362639148825165</v>
      </c>
      <c r="F37" s="9">
        <v>-0.3580854500624317</v>
      </c>
      <c r="G37" s="9">
        <v>0.27485767664089594</v>
      </c>
      <c r="H37" s="9">
        <v>-0.23151464652580811</v>
      </c>
      <c r="I37" s="9">
        <v>-0.2693984660525473</v>
      </c>
      <c r="J37" s="9">
        <v>-0.7060359836728719</v>
      </c>
      <c r="K37" s="9">
        <v>-0.62086231991145169</v>
      </c>
      <c r="L37" s="9">
        <v>-0.26467649333805365</v>
      </c>
      <c r="M37" s="9">
        <v>-0.10056095608103979</v>
      </c>
      <c r="N37" s="9">
        <v>-0.81646028935408543</v>
      </c>
      <c r="O37" s="9">
        <v>0.68081719681953756</v>
      </c>
      <c r="P37" s="9">
        <v>-0.15703149121576118</v>
      </c>
      <c r="Q37" s="9">
        <v>-0.36016436627883053</v>
      </c>
      <c r="R37" s="9">
        <v>-0.73513562762103657</v>
      </c>
      <c r="S37" s="9">
        <v>-0.1463736156001888</v>
      </c>
      <c r="T37" s="9">
        <v>-0.43989563537434068</v>
      </c>
      <c r="U37" s="9">
        <v>-0.27355407603982657</v>
      </c>
      <c r="V37" s="9">
        <v>3.1541435006033479E-2</v>
      </c>
      <c r="W37" s="9">
        <v>-4.6514002138725342E-2</v>
      </c>
      <c r="X37" s="9">
        <v>0.31893383139383119</v>
      </c>
      <c r="Y37" s="9">
        <v>-0.18140792236920325</v>
      </c>
      <c r="Z37" s="9">
        <v>3.7278348890635367E-2</v>
      </c>
      <c r="AA37" s="9">
        <v>-7.1974510160647306E-2</v>
      </c>
      <c r="AB37" s="9">
        <v>-0.1571237921612218</v>
      </c>
      <c r="AC37" s="9">
        <v>-0.40213440642983483</v>
      </c>
      <c r="AD37" s="9">
        <v>-6.027589530987193E-2</v>
      </c>
      <c r="AE37" s="9">
        <v>-0.41042234006628303</v>
      </c>
      <c r="AF37" s="9">
        <v>-0.3122793957642222</v>
      </c>
      <c r="AG37" s="9">
        <v>-0.64287571499613139</v>
      </c>
      <c r="AH37" s="9">
        <v>-0.72090491762439668</v>
      </c>
      <c r="AI37" s="9">
        <v>-0.49385632339675539</v>
      </c>
      <c r="AJ37" s="9">
        <v>-0.65073105116763108</v>
      </c>
      <c r="AK37" s="9">
        <v>-0.47906996608050739</v>
      </c>
      <c r="AL37" s="9">
        <v>0.11947975454842638</v>
      </c>
      <c r="AM37" s="9">
        <v>-0.38869445425108695</v>
      </c>
      <c r="AN37" s="9">
        <v>-4.5287932831307692E-2</v>
      </c>
      <c r="AO37" s="9">
        <v>-0.13362733500653051</v>
      </c>
      <c r="AP37" s="130">
        <f t="shared" si="0"/>
        <v>-0.2741806215469525</v>
      </c>
      <c r="AT37">
        <v>0.19999354512149345</v>
      </c>
      <c r="AU37" s="9">
        <v>0.63698962837411666</v>
      </c>
      <c r="AV37">
        <v>0.12695109261186266</v>
      </c>
    </row>
    <row r="38" spans="1:50" ht="15.75" thickBot="1" x14ac:dyDescent="0.3">
      <c r="A38" s="9" t="s">
        <v>49</v>
      </c>
      <c r="B38" s="51">
        <v>0.21913494958095281</v>
      </c>
      <c r="C38" s="51">
        <v>0.30264029558063138</v>
      </c>
      <c r="D38" s="51">
        <v>-0.49604796834441872</v>
      </c>
      <c r="E38" s="51">
        <v>0.10830479761324346</v>
      </c>
      <c r="F38" s="51">
        <v>0.39271463920428717</v>
      </c>
      <c r="G38" s="51">
        <v>0.57002131639027798</v>
      </c>
      <c r="H38" s="51">
        <v>0.21724839599966372</v>
      </c>
      <c r="I38" s="51">
        <v>0.51284654141674813</v>
      </c>
      <c r="J38" s="51">
        <v>0.73576087450936811</v>
      </c>
      <c r="K38" s="51">
        <v>0.62227238256905471</v>
      </c>
      <c r="L38" s="51">
        <v>-0.32207373895884872</v>
      </c>
      <c r="M38" s="51">
        <v>0.21078655597505083</v>
      </c>
      <c r="N38" s="51">
        <v>0.14128361016098073</v>
      </c>
      <c r="O38" s="51">
        <v>0.45770837345004589</v>
      </c>
      <c r="P38" s="51">
        <v>3.0138141965882756E-2</v>
      </c>
      <c r="Q38" s="51">
        <v>0.24475629434099136</v>
      </c>
      <c r="R38" s="51">
        <v>-3.4361271981106729E-2</v>
      </c>
      <c r="S38" s="51">
        <v>0.18146666076759868</v>
      </c>
      <c r="T38" s="51">
        <v>0.53933447189220185</v>
      </c>
      <c r="U38" s="51">
        <v>0.41743783636537279</v>
      </c>
      <c r="V38" s="51">
        <v>0.13553554825835754</v>
      </c>
      <c r="W38" s="51">
        <v>-0.12794645595231019</v>
      </c>
      <c r="X38" s="51">
        <v>-0.18023570577262826</v>
      </c>
      <c r="Y38" s="51">
        <v>0.13935402308952055</v>
      </c>
      <c r="Z38" s="51">
        <v>0.38810950548098122</v>
      </c>
      <c r="AA38" s="51">
        <v>0.23411434927110361</v>
      </c>
      <c r="AB38" s="51">
        <v>0.20703740494333783</v>
      </c>
      <c r="AC38" s="51">
        <v>0.61296181437286767</v>
      </c>
      <c r="AD38" s="51">
        <v>0.35410614958475106</v>
      </c>
      <c r="AE38" s="51">
        <v>-0.49214882669841536</v>
      </c>
      <c r="AF38" s="51">
        <v>0.45598182540585108</v>
      </c>
      <c r="AG38" s="51">
        <v>4.1564561979350991E-3</v>
      </c>
      <c r="AH38" s="51">
        <v>-0.66398964702124053</v>
      </c>
      <c r="AI38" s="51">
        <v>0.50405609290519704</v>
      </c>
      <c r="AJ38" s="51">
        <v>0.35773387675766066</v>
      </c>
      <c r="AK38" s="51">
        <v>-0.10684436160179035</v>
      </c>
      <c r="AL38" s="51">
        <v>0.11051802071195174</v>
      </c>
      <c r="AM38" s="51">
        <v>-9.884522444785375E-2</v>
      </c>
      <c r="AN38" s="51">
        <v>-0.22097285946461301</v>
      </c>
      <c r="AO38" s="51">
        <v>-0.14839805251184091</v>
      </c>
      <c r="AP38" s="130">
        <f t="shared" si="0"/>
        <v>0.16289142730017003</v>
      </c>
      <c r="AT38">
        <v>0.2148280636183848</v>
      </c>
      <c r="AU38" s="9">
        <v>0.6567252724697058</v>
      </c>
      <c r="AV38">
        <v>0.1850415512465374</v>
      </c>
    </row>
    <row r="39" spans="1:50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67"/>
      <c r="AD39" s="67"/>
      <c r="AT39">
        <v>0.22678422407603915</v>
      </c>
      <c r="AU39" s="9">
        <v>0.48614869881921441</v>
      </c>
      <c r="AV39">
        <v>5.536332179930796E-2</v>
      </c>
    </row>
    <row r="40" spans="1:50" ht="15.75" thickBot="1" x14ac:dyDescent="0.3">
      <c r="A40" s="9"/>
      <c r="Y40"/>
      <c r="AP40" s="130"/>
      <c r="AT40">
        <v>0.23016696130900813</v>
      </c>
      <c r="AU40" s="9">
        <v>0.6171173090544132</v>
      </c>
      <c r="AV40">
        <v>-6.1224489795918468E-3</v>
      </c>
    </row>
    <row r="41" spans="1:50" ht="15.75" thickBot="1" x14ac:dyDescent="0.3">
      <c r="A41" s="1" t="s">
        <v>387</v>
      </c>
      <c r="B41" s="1" t="s">
        <v>212</v>
      </c>
      <c r="C41" s="1" t="s">
        <v>428</v>
      </c>
      <c r="D41" s="1" t="s">
        <v>372</v>
      </c>
      <c r="E41" s="1" t="s">
        <v>218</v>
      </c>
      <c r="F41" s="1" t="s">
        <v>211</v>
      </c>
      <c r="G41" s="1" t="s">
        <v>492</v>
      </c>
      <c r="L41" s="110"/>
      <c r="O41" s="110"/>
      <c r="Q41" s="110"/>
      <c r="AC41" s="406" t="s">
        <v>570</v>
      </c>
      <c r="AD41" s="406"/>
      <c r="AE41" s="406"/>
      <c r="AF41" s="406"/>
      <c r="AG41" s="406"/>
      <c r="AH41" s="406"/>
      <c r="AI41" s="406"/>
      <c r="AT41">
        <v>0.26046247233874542</v>
      </c>
      <c r="AU41" s="9">
        <v>0.58422051354068938</v>
      </c>
      <c r="AV41">
        <v>5.4123456790123453E-2</v>
      </c>
    </row>
    <row r="42" spans="1:50" x14ac:dyDescent="0.25">
      <c r="A42" t="s">
        <v>212</v>
      </c>
      <c r="B42">
        <v>1</v>
      </c>
      <c r="C42">
        <v>-9.1590990310398218E-2</v>
      </c>
      <c r="D42">
        <v>0.32584233553098801</v>
      </c>
      <c r="E42">
        <v>8.5337940807957549E-2</v>
      </c>
      <c r="F42">
        <v>9.1423783530661176E-2</v>
      </c>
      <c r="G42">
        <v>8.5338546680899241E-2</v>
      </c>
      <c r="M42" s="55"/>
      <c r="Y42"/>
      <c r="AC42" s="1"/>
      <c r="AD42" s="1" t="s">
        <v>211</v>
      </c>
      <c r="AE42" s="1" t="s">
        <v>212</v>
      </c>
      <c r="AF42" s="1" t="s">
        <v>428</v>
      </c>
      <c r="AG42" s="1" t="s">
        <v>372</v>
      </c>
      <c r="AH42" s="1" t="s">
        <v>493</v>
      </c>
      <c r="AI42" s="1" t="s">
        <v>492</v>
      </c>
    </row>
    <row r="43" spans="1:50" x14ac:dyDescent="0.25">
      <c r="A43" t="s">
        <v>428</v>
      </c>
      <c r="B43">
        <v>-9.1590990310398218E-2</v>
      </c>
      <c r="C43">
        <v>1</v>
      </c>
      <c r="D43">
        <v>-1.3811540862088929E-2</v>
      </c>
      <c r="E43">
        <v>2.9436350568912664E-2</v>
      </c>
      <c r="F43">
        <v>3.6873716695873443E-2</v>
      </c>
      <c r="G43">
        <v>2.9436205296499224E-2</v>
      </c>
      <c r="M43" s="111"/>
      <c r="Q43" s="55"/>
      <c r="AC43" t="s">
        <v>211</v>
      </c>
      <c r="AD43">
        <v>1</v>
      </c>
    </row>
    <row r="44" spans="1:50" x14ac:dyDescent="0.25">
      <c r="A44" t="s">
        <v>372</v>
      </c>
      <c r="B44">
        <v>0.32584233553098801</v>
      </c>
      <c r="C44">
        <v>-1.3811540862088929E-2</v>
      </c>
      <c r="D44">
        <v>1</v>
      </c>
      <c r="E44">
        <v>-0.10559387224791146</v>
      </c>
      <c r="F44">
        <v>-0.10166568606016017</v>
      </c>
      <c r="G44">
        <v>-0.10559339122158765</v>
      </c>
      <c r="AC44" t="s">
        <v>212</v>
      </c>
      <c r="AD44">
        <v>-7.3358348968105072E-2</v>
      </c>
      <c r="AE44">
        <v>1</v>
      </c>
    </row>
    <row r="45" spans="1:50" x14ac:dyDescent="0.25">
      <c r="A45" t="s">
        <v>218</v>
      </c>
      <c r="B45">
        <v>8.5337940807957549E-2</v>
      </c>
      <c r="C45">
        <v>2.9436350568912664E-2</v>
      </c>
      <c r="D45">
        <v>-0.10559387224791146</v>
      </c>
      <c r="E45">
        <v>1</v>
      </c>
      <c r="F45">
        <v>-0.1077943379948003</v>
      </c>
      <c r="G45">
        <v>0.99999999999936473</v>
      </c>
      <c r="L45" s="112"/>
      <c r="AC45" t="s">
        <v>428</v>
      </c>
      <c r="AD45">
        <v>9.6816765710966979E-2</v>
      </c>
      <c r="AE45">
        <v>-0.17754137145362608</v>
      </c>
      <c r="AF45">
        <v>1</v>
      </c>
    </row>
    <row r="46" spans="1:50" x14ac:dyDescent="0.25">
      <c r="A46" t="s">
        <v>211</v>
      </c>
      <c r="B46">
        <v>9.1423783530661176E-2</v>
      </c>
      <c r="C46">
        <v>3.6873716695873443E-2</v>
      </c>
      <c r="D46">
        <v>-0.10166568606016017</v>
      </c>
      <c r="E46">
        <v>-0.1077943379948003</v>
      </c>
      <c r="F46">
        <v>1</v>
      </c>
      <c r="G46">
        <v>-0.10779411609992555</v>
      </c>
      <c r="M46" s="110"/>
      <c r="AC46" t="s">
        <v>372</v>
      </c>
      <c r="AD46">
        <v>1.9614318096589003E-2</v>
      </c>
      <c r="AE46">
        <v>7.9116577196325422E-2</v>
      </c>
      <c r="AF46">
        <v>0.15584296481260526</v>
      </c>
      <c r="AG46">
        <v>1</v>
      </c>
    </row>
    <row r="47" spans="1:50" ht="15.75" thickBot="1" x14ac:dyDescent="0.3">
      <c r="A47" s="54" t="s">
        <v>492</v>
      </c>
      <c r="B47" s="54">
        <v>8.5338546680899241E-2</v>
      </c>
      <c r="C47" s="54">
        <v>2.9436205296499224E-2</v>
      </c>
      <c r="D47" s="54">
        <v>-0.10559339122158765</v>
      </c>
      <c r="E47" s="54">
        <v>0.99999999999936473</v>
      </c>
      <c r="F47" s="54">
        <v>-0.10779411609992555</v>
      </c>
      <c r="G47" s="54">
        <v>1</v>
      </c>
      <c r="AC47" t="s">
        <v>493</v>
      </c>
      <c r="AD47">
        <v>-0.23658536585365852</v>
      </c>
      <c r="AE47">
        <v>-9.3245778611632274E-2</v>
      </c>
      <c r="AF47">
        <v>0.18193813647228954</v>
      </c>
      <c r="AG47">
        <v>-0.15411249933034218</v>
      </c>
      <c r="AH47">
        <v>1</v>
      </c>
    </row>
    <row r="48" spans="1:50" ht="15.75" thickBot="1" x14ac:dyDescent="0.3">
      <c r="A48" s="9"/>
      <c r="B48" s="5"/>
      <c r="C48" s="5"/>
      <c r="AC48" s="54" t="s">
        <v>492</v>
      </c>
      <c r="AD48" s="54">
        <v>-0.19699812382739212</v>
      </c>
      <c r="AE48" s="54">
        <v>-4.7842401500938089E-2</v>
      </c>
      <c r="AF48" s="54">
        <v>0.13920158049088172</v>
      </c>
      <c r="AG48" s="54">
        <v>-0.12823478553904408</v>
      </c>
      <c r="AH48" s="54">
        <v>0.9934333958724203</v>
      </c>
      <c r="AI48" s="54">
        <v>1</v>
      </c>
    </row>
    <row r="49" spans="1:35" x14ac:dyDescent="0.25">
      <c r="A49" s="9"/>
      <c r="B49" s="5"/>
      <c r="C49" s="5"/>
      <c r="D49" s="9"/>
      <c r="G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</row>
    <row r="50" spans="1:35" x14ac:dyDescent="0.25">
      <c r="A50" s="9"/>
      <c r="B50" s="5"/>
      <c r="C50" s="5"/>
      <c r="D50" s="9"/>
      <c r="G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</row>
    <row r="51" spans="1:35" x14ac:dyDescent="0.25">
      <c r="A51" s="9"/>
      <c r="B51" s="5"/>
      <c r="C51" s="5"/>
      <c r="D51" s="9"/>
      <c r="G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</row>
    <row r="52" spans="1:35" x14ac:dyDescent="0.25">
      <c r="A52" s="9"/>
      <c r="B52" s="5"/>
      <c r="C52" s="5"/>
      <c r="D52" s="9"/>
      <c r="G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</row>
    <row r="53" spans="1:35" x14ac:dyDescent="0.25">
      <c r="A53" s="9"/>
      <c r="B53" s="5"/>
      <c r="C53" s="5"/>
      <c r="D53" s="9"/>
      <c r="G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</row>
    <row r="54" spans="1:35" x14ac:dyDescent="0.25">
      <c r="A54" s="9"/>
      <c r="B54" s="5"/>
      <c r="C54" s="5"/>
      <c r="D54" s="9"/>
      <c r="G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</row>
    <row r="55" spans="1:35" x14ac:dyDescent="0.25">
      <c r="A55" s="35"/>
      <c r="B55" s="11"/>
      <c r="C55" s="11"/>
      <c r="D55" s="9"/>
      <c r="E55" s="11"/>
      <c r="F55" s="11"/>
      <c r="G55" s="9"/>
      <c r="H55" s="11"/>
      <c r="I55" s="11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</row>
    <row r="56" spans="1:35" x14ac:dyDescent="0.25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</row>
    <row r="57" spans="1:35" x14ac:dyDescent="0.25"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</row>
    <row r="58" spans="1:35" x14ac:dyDescent="0.25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</row>
    <row r="59" spans="1:35" x14ac:dyDescent="0.25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</row>
    <row r="60" spans="1:35" x14ac:dyDescent="0.25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</row>
  </sheetData>
  <sortState xmlns:xlrd2="http://schemas.microsoft.com/office/spreadsheetml/2017/richdata2" ref="AT2:AU60">
    <sortCondition ref="AT2:AT60"/>
  </sortState>
  <mergeCells count="3">
    <mergeCell ref="AP3:AR3"/>
    <mergeCell ref="AP6:AR6"/>
    <mergeCell ref="AC41:AI4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02A2F-C7BA-4A54-B512-D8B930D23C0A}">
  <sheetPr codeName="Sheet51"/>
  <dimension ref="B1:AO47"/>
  <sheetViews>
    <sheetView zoomScale="48" zoomScaleNormal="48" workbookViewId="0">
      <selection activeCell="G13" sqref="G13"/>
    </sheetView>
  </sheetViews>
  <sheetFormatPr defaultRowHeight="15" x14ac:dyDescent="0.25"/>
  <cols>
    <col min="2" max="2" width="16.7109375" style="139" customWidth="1"/>
    <col min="3" max="3" width="16.7109375" style="40" customWidth="1"/>
    <col min="4" max="4" width="15" style="40" customWidth="1"/>
    <col min="5" max="7" width="13.42578125" style="40" customWidth="1"/>
    <col min="8" max="8" width="17.85546875" style="40" customWidth="1"/>
    <col min="9" max="9" width="18.140625" style="40" customWidth="1"/>
    <col min="10" max="10" width="9.85546875" style="40" customWidth="1"/>
    <col min="11" max="11" width="10" style="40" customWidth="1"/>
    <col min="12" max="12" width="14.140625" customWidth="1"/>
    <col min="13" max="13" width="15.140625" style="5" customWidth="1"/>
    <col min="15" max="15" width="12.42578125" customWidth="1"/>
    <col min="16" max="16" width="8.7109375" style="314" customWidth="1"/>
    <col min="17" max="28" width="6.42578125" style="314" customWidth="1"/>
    <col min="29" max="29" width="11.85546875" style="314" customWidth="1"/>
    <col min="30" max="30" width="9.85546875" style="314" customWidth="1"/>
    <col min="31" max="40" width="9.140625" style="314"/>
  </cols>
  <sheetData>
    <row r="1" spans="2:41" ht="19.5" thickBot="1" x14ac:dyDescent="0.35">
      <c r="P1" s="410" t="s">
        <v>670</v>
      </c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0"/>
      <c r="AC1" s="410"/>
      <c r="AD1" s="410"/>
      <c r="AE1" s="410"/>
      <c r="AF1" s="410"/>
      <c r="AG1" s="410"/>
      <c r="AH1" s="410"/>
      <c r="AI1" s="410"/>
      <c r="AJ1" s="410"/>
      <c r="AK1" s="410"/>
      <c r="AL1" s="410"/>
      <c r="AM1" s="410"/>
      <c r="AN1" s="410"/>
      <c r="AO1" s="410"/>
    </row>
    <row r="2" spans="2:41" x14ac:dyDescent="0.25">
      <c r="B2" s="156" t="s">
        <v>429</v>
      </c>
      <c r="C2" s="157" t="s">
        <v>211</v>
      </c>
      <c r="D2" s="157" t="s">
        <v>374</v>
      </c>
      <c r="E2" s="157" t="s">
        <v>375</v>
      </c>
      <c r="F2" s="157" t="s">
        <v>498</v>
      </c>
      <c r="G2" s="157" t="s">
        <v>353</v>
      </c>
      <c r="H2" s="157" t="s">
        <v>370</v>
      </c>
      <c r="I2" s="157" t="s">
        <v>371</v>
      </c>
      <c r="J2" s="157" t="s">
        <v>428</v>
      </c>
      <c r="K2" s="157" t="s">
        <v>372</v>
      </c>
      <c r="L2" s="157" t="s">
        <v>509</v>
      </c>
      <c r="M2" s="158" t="s">
        <v>489</v>
      </c>
    </row>
    <row r="3" spans="2:41" x14ac:dyDescent="0.25">
      <c r="B3" s="159" t="s">
        <v>234</v>
      </c>
      <c r="C3" s="140">
        <v>5.6959448164295552E-2</v>
      </c>
      <c r="D3" s="140">
        <v>-3.7231216801874244E-3</v>
      </c>
      <c r="E3" s="140">
        <v>0.43326118150433651</v>
      </c>
      <c r="F3" s="140">
        <v>0.13657407407407407</v>
      </c>
      <c r="G3" s="140">
        <v>0.28935185185185192</v>
      </c>
      <c r="H3" s="257">
        <v>4.8225308641975271E-3</v>
      </c>
      <c r="I3" s="257">
        <v>1.9290123456789987E-4</v>
      </c>
      <c r="J3" s="37">
        <v>12</v>
      </c>
      <c r="K3" s="37">
        <v>12</v>
      </c>
      <c r="L3" s="140">
        <v>5.3430370682742714</v>
      </c>
      <c r="M3" s="141">
        <v>5.0080678811526278</v>
      </c>
      <c r="P3" s="314" t="s">
        <v>521</v>
      </c>
      <c r="Q3" s="314" t="s">
        <v>1</v>
      </c>
      <c r="R3" s="314" t="s">
        <v>2</v>
      </c>
      <c r="S3" s="314" t="s">
        <v>3</v>
      </c>
      <c r="T3" s="314" t="s">
        <v>4</v>
      </c>
      <c r="U3" s="314" t="s">
        <v>5</v>
      </c>
      <c r="V3" s="314" t="s">
        <v>6</v>
      </c>
      <c r="W3" s="314" t="s">
        <v>7</v>
      </c>
      <c r="X3" s="314" t="s">
        <v>8</v>
      </c>
      <c r="Y3" s="314" t="s">
        <v>9</v>
      </c>
      <c r="Z3" s="314" t="s">
        <v>10</v>
      </c>
    </row>
    <row r="4" spans="2:41" x14ac:dyDescent="0.25">
      <c r="B4" s="159" t="s">
        <v>223</v>
      </c>
      <c r="C4" s="140">
        <v>1.0152319070103479E-2</v>
      </c>
      <c r="D4" s="140">
        <v>0.1304662216887133</v>
      </c>
      <c r="E4" s="140">
        <v>7.9815222661518165E-2</v>
      </c>
      <c r="F4" s="140">
        <v>0.11199999999999996</v>
      </c>
      <c r="G4" s="140">
        <v>0.11199999999999999</v>
      </c>
      <c r="H4" s="257">
        <v>9.0000000000000024E-2</v>
      </c>
      <c r="I4" s="257">
        <v>9.0000000000000024E-2</v>
      </c>
      <c r="J4" s="37">
        <v>10</v>
      </c>
      <c r="K4" s="37">
        <v>10</v>
      </c>
      <c r="L4" s="140">
        <v>1.4702459548353048</v>
      </c>
      <c r="M4" s="141">
        <v>0.82930857030175287</v>
      </c>
      <c r="P4" s="314" t="s">
        <v>1</v>
      </c>
      <c r="Q4" s="314">
        <v>0.99173553719008267</v>
      </c>
      <c r="R4" s="314">
        <v>0.26446280991735532</v>
      </c>
      <c r="S4" s="314">
        <v>0.42975206611570244</v>
      </c>
      <c r="T4" s="314">
        <v>0.46280991735537191</v>
      </c>
      <c r="U4" s="314">
        <v>0.26446280991735532</v>
      </c>
      <c r="V4" s="314">
        <v>-9.9173553719008295E-2</v>
      </c>
      <c r="W4" s="314">
        <v>0.42975206611570244</v>
      </c>
      <c r="X4" s="314">
        <v>0.42975206611570244</v>
      </c>
      <c r="Y4" s="314">
        <v>0.46280991735537191</v>
      </c>
      <c r="Z4" s="314">
        <v>6.6115702479338831E-2</v>
      </c>
    </row>
    <row r="5" spans="2:41" x14ac:dyDescent="0.25">
      <c r="B5" s="159" t="s">
        <v>222</v>
      </c>
      <c r="C5" s="140">
        <v>4.0521553237883598E-3</v>
      </c>
      <c r="D5" s="140">
        <v>5.0534149908272374E-2</v>
      </c>
      <c r="E5" s="140">
        <v>0.3277543837688332</v>
      </c>
      <c r="F5" s="140">
        <v>0.22222222222222224</v>
      </c>
      <c r="G5" s="140">
        <v>0.24444444444444446</v>
      </c>
      <c r="H5" s="257">
        <v>0.21777777777777788</v>
      </c>
      <c r="I5" s="257">
        <v>5.4444444444444469E-2</v>
      </c>
      <c r="J5" s="37">
        <v>12</v>
      </c>
      <c r="K5" s="37">
        <v>10</v>
      </c>
      <c r="L5" s="140">
        <v>310.07173165721093</v>
      </c>
      <c r="M5" s="141">
        <v>309.6466167728056</v>
      </c>
      <c r="P5" s="314" t="s">
        <v>2</v>
      </c>
      <c r="Q5" s="314">
        <v>0.26446280991735532</v>
      </c>
      <c r="R5" s="314">
        <v>0.99173553719008267</v>
      </c>
      <c r="S5" s="314">
        <v>0.79338842975206592</v>
      </c>
      <c r="T5" s="314">
        <v>0.82644628099173556</v>
      </c>
      <c r="U5" s="314">
        <v>0.26446280991735532</v>
      </c>
      <c r="V5" s="314">
        <v>0.26446280991735532</v>
      </c>
      <c r="W5" s="314">
        <v>0.42975206611570244</v>
      </c>
      <c r="X5" s="314">
        <v>0.79338842975206592</v>
      </c>
      <c r="Y5" s="314">
        <v>0.46280991735537191</v>
      </c>
      <c r="Z5" s="314">
        <v>0.42975206611570244</v>
      </c>
    </row>
    <row r="6" spans="2:41" x14ac:dyDescent="0.25">
      <c r="B6" s="159" t="s">
        <v>185</v>
      </c>
      <c r="C6" s="140">
        <v>0.10780441792024349</v>
      </c>
      <c r="D6" s="140">
        <v>8.8809068775749511E-2</v>
      </c>
      <c r="E6" s="140">
        <v>0.35244704928634385</v>
      </c>
      <c r="F6" s="140">
        <v>6.2000000000000034E-2</v>
      </c>
      <c r="G6" s="140">
        <v>0.22900000000000004</v>
      </c>
      <c r="H6" s="257">
        <v>4.0000000000000072E-4</v>
      </c>
      <c r="I6" s="257">
        <v>2.2499999999999975E-2</v>
      </c>
      <c r="J6" s="37">
        <v>20</v>
      </c>
      <c r="K6" s="37">
        <v>10</v>
      </c>
      <c r="L6" s="140">
        <v>3.4332454802376944</v>
      </c>
      <c r="M6" s="141">
        <v>3.0534822643992756</v>
      </c>
      <c r="P6" s="314" t="s">
        <v>3</v>
      </c>
      <c r="Q6" s="314">
        <v>0.42975206611570244</v>
      </c>
      <c r="R6" s="315">
        <v>0.79338842975206592</v>
      </c>
      <c r="S6" s="315">
        <v>0.92561983471074383</v>
      </c>
      <c r="T6" s="315">
        <v>0.66115702479338834</v>
      </c>
      <c r="U6" s="315">
        <v>0.42975206611570244</v>
      </c>
      <c r="V6" s="315">
        <v>0.42975206611570244</v>
      </c>
      <c r="W6" s="315">
        <v>0.56198347107438018</v>
      </c>
      <c r="X6" s="315">
        <v>0.56198347107438018</v>
      </c>
      <c r="Y6" s="315">
        <v>0.66115702479338834</v>
      </c>
      <c r="Z6" s="315">
        <v>0.56198347107438018</v>
      </c>
      <c r="AA6" s="316"/>
    </row>
    <row r="7" spans="2:41" x14ac:dyDescent="0.25">
      <c r="B7" s="159" t="s">
        <v>100</v>
      </c>
      <c r="C7" s="140">
        <v>0.14324257978412486</v>
      </c>
      <c r="D7" s="140">
        <v>3.4019208658705065E-2</v>
      </c>
      <c r="E7" s="140">
        <v>0.54520719562488418</v>
      </c>
      <c r="F7" s="140">
        <v>0.23400297619047619</v>
      </c>
      <c r="G7" s="140">
        <v>0.38281249999999983</v>
      </c>
      <c r="H7" s="257">
        <v>6.3996952947845798E-2</v>
      </c>
      <c r="I7" s="257">
        <v>1.488981009070295E-2</v>
      </c>
      <c r="J7" s="37">
        <v>48</v>
      </c>
      <c r="K7" s="37">
        <v>14</v>
      </c>
      <c r="L7" s="140">
        <v>6.8912727363067932</v>
      </c>
      <c r="M7" s="141">
        <v>6.7125191405677427</v>
      </c>
      <c r="P7" s="314" t="s">
        <v>4</v>
      </c>
      <c r="Q7" s="314">
        <v>0.46280991735537191</v>
      </c>
      <c r="R7" s="317">
        <v>0.82644628099173556</v>
      </c>
      <c r="S7" s="317">
        <v>0.66115702479338834</v>
      </c>
      <c r="T7" s="317">
        <v>0.99173553719008267</v>
      </c>
      <c r="U7" s="317">
        <v>9.9173553719008281E-2</v>
      </c>
      <c r="V7" s="317">
        <v>9.9173553719008281E-2</v>
      </c>
      <c r="W7" s="317">
        <v>0.66115702479338834</v>
      </c>
      <c r="X7" s="317">
        <v>0.66115702479338834</v>
      </c>
      <c r="Y7" s="315">
        <v>0.6280991735537188</v>
      </c>
      <c r="Z7" s="317">
        <v>0.29752066115702475</v>
      </c>
      <c r="AA7" s="317"/>
    </row>
    <row r="8" spans="2:41" x14ac:dyDescent="0.25">
      <c r="B8" s="159" t="s">
        <v>247</v>
      </c>
      <c r="C8" s="140">
        <v>0.1385223755735536</v>
      </c>
      <c r="D8" s="140">
        <v>-6.9305317557391652E-2</v>
      </c>
      <c r="E8" s="140">
        <v>0.65143533977223222</v>
      </c>
      <c r="F8" s="140">
        <v>0.1690909090909091</v>
      </c>
      <c r="G8" s="140">
        <v>0.39818181818181819</v>
      </c>
      <c r="H8" s="257">
        <v>1.1900826446281E-2</v>
      </c>
      <c r="I8" s="257">
        <v>1.6198347107437998E-2</v>
      </c>
      <c r="J8" s="37">
        <v>10</v>
      </c>
      <c r="K8" s="37">
        <v>11</v>
      </c>
      <c r="L8" s="140">
        <v>0.89729362128843237</v>
      </c>
      <c r="M8" s="141">
        <v>0.81516766685360154</v>
      </c>
      <c r="P8" s="314" t="s">
        <v>5</v>
      </c>
      <c r="Q8" s="314">
        <v>0.26446280991735532</v>
      </c>
      <c r="R8" s="318">
        <v>0.26446280991735532</v>
      </c>
      <c r="S8" s="318">
        <v>0.42975206611570244</v>
      </c>
      <c r="T8" s="318">
        <v>9.9173553719008281E-2</v>
      </c>
      <c r="U8" s="318">
        <v>0.99173553719008267</v>
      </c>
      <c r="V8" s="318">
        <v>0.62809917355371891</v>
      </c>
      <c r="W8" s="318">
        <v>6.6115702479338831E-2</v>
      </c>
      <c r="X8" s="318">
        <v>0.42975206611570244</v>
      </c>
      <c r="Y8" s="318">
        <v>0.46280991735537191</v>
      </c>
      <c r="Z8" s="318">
        <v>0.42975206611570244</v>
      </c>
      <c r="AA8" s="318"/>
    </row>
    <row r="9" spans="2:41" x14ac:dyDescent="0.25">
      <c r="B9" s="159" t="s">
        <v>248</v>
      </c>
      <c r="C9" s="140">
        <v>0.23016696130900813</v>
      </c>
      <c r="D9" s="140">
        <v>-4.1398899187936556E-3</v>
      </c>
      <c r="E9" s="140">
        <v>0.22672335597607757</v>
      </c>
      <c r="F9" s="140">
        <v>0.14785714285714283</v>
      </c>
      <c r="G9" s="140">
        <v>0.20285714285714285</v>
      </c>
      <c r="H9" s="257">
        <v>0.12250000000000007</v>
      </c>
      <c r="I9" s="257">
        <v>1.0000000000000007E-2</v>
      </c>
      <c r="J9" s="37">
        <v>20</v>
      </c>
      <c r="K9" s="37">
        <v>14</v>
      </c>
      <c r="L9" s="140">
        <v>1.6584394268658698</v>
      </c>
      <c r="M9" s="141">
        <v>1.3593674158510427</v>
      </c>
      <c r="P9" s="314" t="s">
        <v>6</v>
      </c>
      <c r="Q9" s="314">
        <v>-9.9173553719008295E-2</v>
      </c>
      <c r="R9" s="314">
        <v>0.26446280991735532</v>
      </c>
      <c r="S9" s="314">
        <v>0.42975206611570244</v>
      </c>
      <c r="T9" s="314">
        <v>9.9173553719008281E-2</v>
      </c>
      <c r="U9" s="314">
        <v>0.62809917355371891</v>
      </c>
      <c r="V9" s="314">
        <v>0.99173553719008267</v>
      </c>
      <c r="W9" s="314">
        <v>0.42975206611570244</v>
      </c>
      <c r="X9" s="314">
        <v>6.6115702479338831E-2</v>
      </c>
      <c r="Y9" s="314">
        <v>0.46280991735537191</v>
      </c>
      <c r="Z9" s="314">
        <v>0.79338842975206625</v>
      </c>
    </row>
    <row r="10" spans="2:41" x14ac:dyDescent="0.25">
      <c r="B10" s="160" t="s">
        <v>339</v>
      </c>
      <c r="C10" s="140">
        <v>0.19999354512149345</v>
      </c>
      <c r="D10" s="140">
        <v>8.0163697366382999E-2</v>
      </c>
      <c r="E10" s="140">
        <v>0.31906802125416983</v>
      </c>
      <c r="F10" s="140">
        <v>0.20476190476190476</v>
      </c>
      <c r="G10" s="140">
        <v>0.16802721088435374</v>
      </c>
      <c r="H10" s="257">
        <v>8.71655328798185E-2</v>
      </c>
      <c r="I10" s="257">
        <v>5.8049886621315116E-3</v>
      </c>
      <c r="J10" s="37">
        <v>14</v>
      </c>
      <c r="K10" s="37">
        <v>15</v>
      </c>
      <c r="L10" s="140">
        <v>0.69580282580943442</v>
      </c>
      <c r="M10" s="141">
        <v>0.52101583705369692</v>
      </c>
      <c r="P10" s="314" t="s">
        <v>7</v>
      </c>
      <c r="Q10" s="314">
        <v>0.42975206611570244</v>
      </c>
      <c r="R10" s="314">
        <v>0.42975206611570244</v>
      </c>
      <c r="S10" s="314">
        <v>0.56198347107438018</v>
      </c>
      <c r="T10" s="314">
        <v>0.66115702479338834</v>
      </c>
      <c r="U10" s="314">
        <v>6.6115702479338831E-2</v>
      </c>
      <c r="V10" s="314">
        <v>0.42975206611570244</v>
      </c>
      <c r="W10" s="314">
        <v>0.92561983471074383</v>
      </c>
      <c r="X10" s="314">
        <v>0.19834710743801651</v>
      </c>
      <c r="Y10" s="314">
        <v>0.66115702479338834</v>
      </c>
      <c r="Z10" s="314">
        <v>0.56198347107438018</v>
      </c>
    </row>
    <row r="11" spans="2:41" x14ac:dyDescent="0.25">
      <c r="B11" s="159" t="s">
        <v>263</v>
      </c>
      <c r="C11" s="140">
        <v>0.22678422407603915</v>
      </c>
      <c r="D11" s="140">
        <v>5.9227593504036849E-2</v>
      </c>
      <c r="E11" s="140">
        <v>0.49349628649516275</v>
      </c>
      <c r="F11" s="140">
        <v>0.30266666666666669</v>
      </c>
      <c r="G11" s="140">
        <v>0.16399999999999998</v>
      </c>
      <c r="H11" s="257">
        <v>0.14951111111111115</v>
      </c>
      <c r="I11" s="257">
        <v>8.7111111111110983E-3</v>
      </c>
      <c r="J11" s="37">
        <v>10</v>
      </c>
      <c r="K11" s="37">
        <v>15</v>
      </c>
      <c r="L11" s="140">
        <v>1.2228004162481203</v>
      </c>
      <c r="M11" s="141">
        <v>1.0529714000227701</v>
      </c>
      <c r="P11" s="314" t="s">
        <v>8</v>
      </c>
      <c r="Q11" s="314">
        <v>0.42975206611570244</v>
      </c>
      <c r="R11" s="314">
        <v>0.79338842975206592</v>
      </c>
      <c r="S11" s="314">
        <v>0.56198347107438018</v>
      </c>
      <c r="T11" s="314">
        <v>0.66115702479338834</v>
      </c>
      <c r="U11" s="314">
        <v>0.42975206611570244</v>
      </c>
      <c r="V11" s="314">
        <v>6.6115702479338831E-2</v>
      </c>
      <c r="W11" s="314">
        <v>0.19834710743801651</v>
      </c>
      <c r="X11" s="314">
        <v>0.92561983471074383</v>
      </c>
      <c r="Y11" s="314">
        <v>0.29752066115702475</v>
      </c>
      <c r="Z11" s="314">
        <v>0.19834710743801651</v>
      </c>
    </row>
    <row r="12" spans="2:41" x14ac:dyDescent="0.25">
      <c r="B12" s="159" t="s">
        <v>279</v>
      </c>
      <c r="C12" s="140">
        <v>6.3488118237626387E-2</v>
      </c>
      <c r="D12" s="140">
        <v>-1.4204998752009597E-2</v>
      </c>
      <c r="E12" s="140">
        <v>0.39194566019878269</v>
      </c>
      <c r="F12" s="140">
        <v>0.13675213675213674</v>
      </c>
      <c r="G12" s="140">
        <v>0.19658119658119655</v>
      </c>
      <c r="H12" s="257">
        <v>5.9335963182117042E-2</v>
      </c>
      <c r="I12" s="257">
        <v>4.1091387245233389E-3</v>
      </c>
      <c r="J12" s="37">
        <v>12</v>
      </c>
      <c r="K12" s="37">
        <v>13</v>
      </c>
      <c r="L12" s="140">
        <v>1.404822900063124</v>
      </c>
      <c r="M12" s="141">
        <v>1.020933638571123</v>
      </c>
      <c r="P12" s="314" t="s">
        <v>9</v>
      </c>
      <c r="Q12" s="314">
        <v>0.46280991735537191</v>
      </c>
      <c r="R12" s="314">
        <v>0.46280991735537191</v>
      </c>
      <c r="S12" s="314">
        <v>0.66115702479338834</v>
      </c>
      <c r="T12" s="314">
        <v>0.6280991735537188</v>
      </c>
      <c r="U12" s="314">
        <v>0.46280991735537191</v>
      </c>
      <c r="V12" s="314">
        <v>0.46280991735537191</v>
      </c>
      <c r="W12" s="314">
        <v>0.66115702479338834</v>
      </c>
      <c r="X12" s="314">
        <v>0.29752066115702475</v>
      </c>
      <c r="Y12" s="314">
        <v>0.99173553719008267</v>
      </c>
      <c r="Z12" s="314">
        <v>0.29752066115702475</v>
      </c>
    </row>
    <row r="13" spans="2:41" x14ac:dyDescent="0.25">
      <c r="B13" s="159" t="s">
        <v>310</v>
      </c>
      <c r="C13" s="140">
        <v>8.5339697753849114E-2</v>
      </c>
      <c r="D13" s="140">
        <v>5.0771656726405177E-2</v>
      </c>
      <c r="E13" s="140">
        <v>0.36899423939366188</v>
      </c>
      <c r="F13" s="140">
        <v>8.1818181818181804E-2</v>
      </c>
      <c r="G13" s="140">
        <v>0.29636363636363633</v>
      </c>
      <c r="H13" s="257">
        <v>1.3223140495867778E-3</v>
      </c>
      <c r="I13" s="257">
        <v>8.2644628099173504E-3</v>
      </c>
      <c r="J13" s="37">
        <v>10</v>
      </c>
      <c r="K13" s="37">
        <v>11</v>
      </c>
      <c r="L13" s="140">
        <v>1.0268614084204131</v>
      </c>
      <c r="M13" s="141">
        <v>0.82278538505968901</v>
      </c>
      <c r="P13" s="314" t="s">
        <v>10</v>
      </c>
      <c r="Q13" s="314">
        <v>6.6115702479338831E-2</v>
      </c>
      <c r="R13" s="314">
        <v>0.42975206611570244</v>
      </c>
      <c r="S13" s="314">
        <v>0.56198347107438018</v>
      </c>
      <c r="T13" s="314">
        <v>0.29752066115702475</v>
      </c>
      <c r="U13" s="314">
        <v>0.42975206611570244</v>
      </c>
      <c r="V13" s="314">
        <v>0.79338842975206625</v>
      </c>
      <c r="W13" s="314">
        <v>0.56198347107438018</v>
      </c>
      <c r="X13" s="314">
        <v>0.19834710743801651</v>
      </c>
      <c r="Y13" s="314">
        <v>0.29752066115702475</v>
      </c>
      <c r="Z13" s="314">
        <v>0.92561983471074383</v>
      </c>
    </row>
    <row r="14" spans="2:41" ht="15.75" thickBot="1" x14ac:dyDescent="0.3">
      <c r="B14" s="159" t="s">
        <v>133</v>
      </c>
      <c r="C14" s="140">
        <v>7.0039518749822463E-2</v>
      </c>
      <c r="D14" s="140">
        <v>-3.3320670461668284E-2</v>
      </c>
      <c r="E14" s="140">
        <v>0.54649787573848774</v>
      </c>
      <c r="F14" s="140">
        <v>0.12250000000000001</v>
      </c>
      <c r="G14" s="140">
        <v>0.40500000000000008</v>
      </c>
      <c r="H14" s="257">
        <v>1.5625E-2</v>
      </c>
      <c r="I14" s="257">
        <v>7.6562499999999938E-3</v>
      </c>
      <c r="J14" s="37">
        <v>20</v>
      </c>
      <c r="K14" s="37">
        <v>16</v>
      </c>
      <c r="L14" s="140">
        <v>1.5359899253689049</v>
      </c>
      <c r="M14" s="141">
        <v>1.0424647177197277</v>
      </c>
      <c r="P14" s="319" t="s">
        <v>519</v>
      </c>
      <c r="Q14" s="314">
        <v>3.7024793388429744</v>
      </c>
      <c r="R14" s="314">
        <v>5.5206611570247937</v>
      </c>
      <c r="S14" s="314">
        <v>6.0165289256198342</v>
      </c>
      <c r="T14" s="314">
        <v>5.3884297520661155</v>
      </c>
      <c r="U14" s="314">
        <v>4.0661157024793386</v>
      </c>
      <c r="V14" s="314">
        <v>4.0661157024793386</v>
      </c>
      <c r="W14" s="314">
        <v>4.9256198347107425</v>
      </c>
      <c r="X14" s="314">
        <v>4.5619834710743801</v>
      </c>
      <c r="Y14" s="314">
        <v>5.3884297520661164</v>
      </c>
      <c r="Z14" s="314">
        <v>4.5619834710743792</v>
      </c>
    </row>
    <row r="15" spans="2:41" x14ac:dyDescent="0.25">
      <c r="B15" s="159" t="s">
        <v>298</v>
      </c>
      <c r="C15" s="140">
        <v>5.3272767698951069E-2</v>
      </c>
      <c r="D15" s="140">
        <v>0.29762645225977874</v>
      </c>
      <c r="E15" s="140">
        <v>0.59994400226564137</v>
      </c>
      <c r="F15" s="140">
        <v>7.7922077922077934E-2</v>
      </c>
      <c r="G15" s="140">
        <v>0.36599763872491148</v>
      </c>
      <c r="H15" s="257">
        <v>8.2644628099173504E-3</v>
      </c>
      <c r="I15" s="257">
        <v>0.12295496711081128</v>
      </c>
      <c r="J15" s="37">
        <v>11</v>
      </c>
      <c r="K15" s="37">
        <v>14</v>
      </c>
      <c r="L15" s="140">
        <v>3.3155666131822383</v>
      </c>
      <c r="M15" s="141">
        <v>3.0621795695313829</v>
      </c>
      <c r="P15" s="314" t="s">
        <v>520</v>
      </c>
      <c r="Q15" s="314">
        <v>30.999999999999993</v>
      </c>
      <c r="R15" s="314">
        <v>51.000000000000007</v>
      </c>
      <c r="S15" s="314">
        <v>58.999999999999986</v>
      </c>
      <c r="T15" s="314">
        <v>47</v>
      </c>
      <c r="U15" s="314">
        <v>35</v>
      </c>
      <c r="V15" s="314">
        <v>35</v>
      </c>
      <c r="W15" s="314">
        <v>46.999999999999986</v>
      </c>
      <c r="X15" s="314">
        <v>43</v>
      </c>
      <c r="Y15" s="314">
        <v>47.000000000000007</v>
      </c>
      <c r="Z15" s="314">
        <v>42.999999999999993</v>
      </c>
    </row>
    <row r="16" spans="2:41" x14ac:dyDescent="0.25">
      <c r="B16" s="159" t="s">
        <v>299</v>
      </c>
      <c r="C16" s="140">
        <v>3.1827467430083577E-4</v>
      </c>
      <c r="D16" s="140">
        <v>-2.4855087823464479E-2</v>
      </c>
      <c r="E16" s="140">
        <v>0.27719780677427536</v>
      </c>
      <c r="F16" s="140">
        <v>0.19504132231404958</v>
      </c>
      <c r="G16" s="140">
        <v>0.34710743801652894</v>
      </c>
      <c r="H16" s="257">
        <v>0.17487603305785113</v>
      </c>
      <c r="I16" s="257">
        <v>0.13223140495867775</v>
      </c>
      <c r="J16" s="37">
        <v>11</v>
      </c>
      <c r="K16" s="37">
        <v>10</v>
      </c>
      <c r="L16" s="140">
        <v>1.5430170458633008</v>
      </c>
      <c r="M16" s="141">
        <v>1.3520043247257827</v>
      </c>
      <c r="P16" s="314" t="s">
        <v>518</v>
      </c>
      <c r="Q16" s="314">
        <f>Q15/(10*11)</f>
        <v>0.28181818181818175</v>
      </c>
      <c r="R16" s="314">
        <f t="shared" ref="R16:Z16" si="0">R15/(10*11)</f>
        <v>0.46363636363636368</v>
      </c>
      <c r="S16" s="314">
        <f t="shared" si="0"/>
        <v>0.53636363636363626</v>
      </c>
      <c r="T16" s="314">
        <f t="shared" si="0"/>
        <v>0.42727272727272725</v>
      </c>
      <c r="U16" s="314">
        <f t="shared" si="0"/>
        <v>0.31818181818181818</v>
      </c>
      <c r="V16" s="314">
        <f t="shared" si="0"/>
        <v>0.31818181818181818</v>
      </c>
      <c r="W16" s="314">
        <f t="shared" si="0"/>
        <v>0.42727272727272714</v>
      </c>
      <c r="X16" s="314">
        <f t="shared" si="0"/>
        <v>0.39090909090909093</v>
      </c>
      <c r="Y16" s="314">
        <f t="shared" si="0"/>
        <v>0.42727272727272736</v>
      </c>
      <c r="Z16" s="314">
        <f t="shared" si="0"/>
        <v>0.39090909090909082</v>
      </c>
    </row>
    <row r="17" spans="2:40" x14ac:dyDescent="0.25">
      <c r="B17" s="159" t="s">
        <v>294</v>
      </c>
      <c r="C17" s="140">
        <v>9.7117577848724081E-3</v>
      </c>
      <c r="D17" s="140">
        <v>9.0618278062248911E-2</v>
      </c>
      <c r="E17" s="140">
        <v>0.47406089704195431</v>
      </c>
      <c r="F17" s="140">
        <v>0.20666666666666669</v>
      </c>
      <c r="G17" s="140">
        <v>0.32666666666666672</v>
      </c>
      <c r="H17" s="257">
        <v>1.7777777777777771E-2</v>
      </c>
      <c r="I17" s="257">
        <v>4.4444444444444427E-3</v>
      </c>
      <c r="J17" s="37">
        <v>10</v>
      </c>
      <c r="K17" s="37">
        <v>12</v>
      </c>
      <c r="L17" s="140">
        <v>56.846694789722122</v>
      </c>
      <c r="M17" s="141">
        <v>56.566404529502393</v>
      </c>
    </row>
    <row r="18" spans="2:40" ht="15.75" thickBot="1" x14ac:dyDescent="0.3">
      <c r="B18" s="159" t="s">
        <v>295</v>
      </c>
      <c r="C18" s="140">
        <v>4.4451908629364927E-2</v>
      </c>
      <c r="D18" s="140">
        <v>-1.5792793766650236E-2</v>
      </c>
      <c r="E18" s="140">
        <v>0.15387103402144289</v>
      </c>
      <c r="F18" s="140">
        <v>3.9115646258503396E-2</v>
      </c>
      <c r="G18" s="140">
        <v>0.17721088435374152</v>
      </c>
      <c r="H18" s="257">
        <v>3.6281179138321736E-4</v>
      </c>
      <c r="I18" s="257">
        <v>4.4444444444444427E-3</v>
      </c>
      <c r="J18" s="37">
        <v>28</v>
      </c>
      <c r="K18" s="37">
        <v>15</v>
      </c>
      <c r="L18" s="140">
        <v>1.0414976510880407</v>
      </c>
      <c r="M18" s="141">
        <v>0.73702687885614215</v>
      </c>
    </row>
    <row r="19" spans="2:40" x14ac:dyDescent="0.25">
      <c r="B19" s="159" t="s">
        <v>293</v>
      </c>
      <c r="C19" s="140">
        <v>6.6744758100563794E-5</v>
      </c>
      <c r="D19" s="140">
        <v>0.33936874445210696</v>
      </c>
      <c r="E19" s="140">
        <v>0.44120801279964811</v>
      </c>
      <c r="F19" s="140">
        <v>0.27301587301587305</v>
      </c>
      <c r="G19" s="140">
        <v>0.30010582010582004</v>
      </c>
      <c r="H19" s="257">
        <v>0.25478458049886621</v>
      </c>
      <c r="I19" s="257">
        <v>2.8309397833207382E-2</v>
      </c>
      <c r="J19" s="37">
        <v>15</v>
      </c>
      <c r="K19" s="37">
        <v>21</v>
      </c>
      <c r="L19" s="140">
        <v>7.7398652118685662</v>
      </c>
      <c r="M19" s="141">
        <v>7.3469289901454582</v>
      </c>
      <c r="Q19" s="320" t="s">
        <v>132</v>
      </c>
      <c r="R19" s="321" t="s">
        <v>81</v>
      </c>
      <c r="S19" s="321" t="s">
        <v>82</v>
      </c>
      <c r="T19" s="321" t="s">
        <v>83</v>
      </c>
      <c r="U19" s="321" t="s">
        <v>84</v>
      </c>
      <c r="V19" s="321" t="s">
        <v>85</v>
      </c>
      <c r="W19" s="321" t="s">
        <v>86</v>
      </c>
      <c r="X19" s="321" t="s">
        <v>87</v>
      </c>
      <c r="Y19" s="321" t="s">
        <v>88</v>
      </c>
      <c r="Z19" s="321" t="s">
        <v>89</v>
      </c>
      <c r="AA19" s="321" t="s">
        <v>90</v>
      </c>
      <c r="AB19" s="322" t="s">
        <v>91</v>
      </c>
      <c r="AD19" s="320" t="s">
        <v>521</v>
      </c>
      <c r="AE19" s="321" t="s">
        <v>1</v>
      </c>
      <c r="AF19" s="321" t="s">
        <v>2</v>
      </c>
      <c r="AG19" s="321" t="s">
        <v>3</v>
      </c>
      <c r="AH19" s="321" t="s">
        <v>4</v>
      </c>
      <c r="AI19" s="321" t="s">
        <v>5</v>
      </c>
      <c r="AJ19" s="321" t="s">
        <v>6</v>
      </c>
      <c r="AK19" s="321" t="s">
        <v>7</v>
      </c>
      <c r="AL19" s="321" t="s">
        <v>8</v>
      </c>
      <c r="AM19" s="321" t="s">
        <v>9</v>
      </c>
      <c r="AN19" s="322" t="s">
        <v>10</v>
      </c>
    </row>
    <row r="20" spans="2:40" x14ac:dyDescent="0.25">
      <c r="B20" s="159" t="s">
        <v>320</v>
      </c>
      <c r="C20" s="140">
        <v>5.6429844641687425E-2</v>
      </c>
      <c r="D20" s="140">
        <v>-3.1398122849519358E-2</v>
      </c>
      <c r="E20" s="140">
        <v>0.40065425776294628</v>
      </c>
      <c r="F20" s="140">
        <v>5.7823129251700689E-2</v>
      </c>
      <c r="G20" s="140">
        <v>0.26462585034013603</v>
      </c>
      <c r="H20" s="257">
        <v>2.2675736961451295E-3</v>
      </c>
      <c r="I20" s="257">
        <v>1.0975056689342419E-2</v>
      </c>
      <c r="J20" s="37">
        <v>14</v>
      </c>
      <c r="K20" s="37">
        <v>15</v>
      </c>
      <c r="L20" s="140">
        <v>3.3922256915027451</v>
      </c>
      <c r="M20" s="141">
        <v>3.0928102248573404</v>
      </c>
      <c r="Q20" s="323" t="s">
        <v>1</v>
      </c>
      <c r="R20" s="324">
        <v>-1</v>
      </c>
      <c r="S20" s="324">
        <v>1</v>
      </c>
      <c r="T20" s="324">
        <v>-1</v>
      </c>
      <c r="U20" s="324">
        <v>1</v>
      </c>
      <c r="V20" s="324">
        <v>-1</v>
      </c>
      <c r="W20" s="324">
        <v>-1</v>
      </c>
      <c r="X20" s="324">
        <v>1</v>
      </c>
      <c r="Y20" s="324">
        <v>1</v>
      </c>
      <c r="Z20" s="324">
        <v>-1</v>
      </c>
      <c r="AA20" s="324">
        <v>1</v>
      </c>
      <c r="AB20" s="325">
        <v>-1</v>
      </c>
      <c r="AD20" s="323" t="s">
        <v>1</v>
      </c>
      <c r="AE20" s="326">
        <v>0.99173553719008267</v>
      </c>
      <c r="AF20" s="326">
        <v>0.26446280991735532</v>
      </c>
      <c r="AG20" s="326">
        <v>0.42975206611570244</v>
      </c>
      <c r="AH20" s="326">
        <v>0.46280991735537191</v>
      </c>
      <c r="AI20" s="326">
        <v>0.26446280991735532</v>
      </c>
      <c r="AJ20" s="326">
        <v>-9.9173553719008295E-2</v>
      </c>
      <c r="AK20" s="326">
        <v>0.42975206611570244</v>
      </c>
      <c r="AL20" s="326">
        <v>0.42975206611570244</v>
      </c>
      <c r="AM20" s="326">
        <v>0.46280991735537191</v>
      </c>
      <c r="AN20" s="327">
        <v>6.6115702479338831E-2</v>
      </c>
    </row>
    <row r="21" spans="2:40" x14ac:dyDescent="0.25">
      <c r="B21" s="159" t="s">
        <v>321</v>
      </c>
      <c r="C21" s="140">
        <v>1.8250479767350451E-2</v>
      </c>
      <c r="D21" s="140">
        <v>6.7156652644757755E-4</v>
      </c>
      <c r="E21" s="140">
        <v>0.41695170881129334</v>
      </c>
      <c r="F21" s="140">
        <v>0.10459183673469387</v>
      </c>
      <c r="G21" s="140">
        <v>0.37244897959183676</v>
      </c>
      <c r="H21" s="257">
        <v>2.0408163265306103E-2</v>
      </c>
      <c r="I21" s="257">
        <v>8.1632653061224414E-2</v>
      </c>
      <c r="J21" s="37">
        <v>14</v>
      </c>
      <c r="K21" s="37">
        <v>16</v>
      </c>
      <c r="L21" s="140">
        <v>2.1380269481025258</v>
      </c>
      <c r="M21" s="141">
        <v>1.8112538747524445</v>
      </c>
      <c r="Q21" s="323" t="s">
        <v>2</v>
      </c>
      <c r="R21" s="324">
        <v>1</v>
      </c>
      <c r="S21" s="324">
        <v>-1</v>
      </c>
      <c r="T21" s="324">
        <v>-1</v>
      </c>
      <c r="U21" s="324">
        <v>-1</v>
      </c>
      <c r="V21" s="324">
        <v>-1</v>
      </c>
      <c r="W21" s="324">
        <v>1</v>
      </c>
      <c r="X21" s="324">
        <v>1</v>
      </c>
      <c r="Y21" s="324">
        <v>1</v>
      </c>
      <c r="Z21" s="324">
        <v>-1</v>
      </c>
      <c r="AA21" s="324">
        <v>1</v>
      </c>
      <c r="AB21" s="325">
        <v>-1</v>
      </c>
      <c r="AD21" s="323" t="s">
        <v>2</v>
      </c>
      <c r="AE21" s="326">
        <v>0.26446280991735532</v>
      </c>
      <c r="AF21" s="326">
        <v>0.99173553719008267</v>
      </c>
      <c r="AG21" s="326">
        <v>0.79338842975206592</v>
      </c>
      <c r="AH21" s="326">
        <v>0.82644628099173556</v>
      </c>
      <c r="AI21" s="326">
        <v>0.26446280991735532</v>
      </c>
      <c r="AJ21" s="326">
        <v>0.26446280991735532</v>
      </c>
      <c r="AK21" s="326">
        <v>0.42975206611570244</v>
      </c>
      <c r="AL21" s="326">
        <v>0.79338842975206592</v>
      </c>
      <c r="AM21" s="326">
        <v>0.46280991735537191</v>
      </c>
      <c r="AN21" s="327">
        <v>0.42975206611570244</v>
      </c>
    </row>
    <row r="22" spans="2:40" x14ac:dyDescent="0.25">
      <c r="B22" s="159" t="s">
        <v>338</v>
      </c>
      <c r="C22" s="140">
        <v>0.2148280636183848</v>
      </c>
      <c r="D22" s="140">
        <v>1.5060129982989489E-2</v>
      </c>
      <c r="E22" s="140">
        <v>0.22824105357761684</v>
      </c>
      <c r="F22" s="140">
        <v>0.17948717948717952</v>
      </c>
      <c r="G22" s="140">
        <v>0.22863247863247857</v>
      </c>
      <c r="H22" s="257">
        <v>0.17899408284023655</v>
      </c>
      <c r="I22" s="257">
        <v>2.3668639053254423E-2</v>
      </c>
      <c r="J22" s="37">
        <v>12</v>
      </c>
      <c r="K22" s="37">
        <v>13</v>
      </c>
      <c r="L22" s="140">
        <v>2.1287864024855954</v>
      </c>
      <c r="M22" s="141">
        <v>1.9371695417562458</v>
      </c>
      <c r="Q22" s="323" t="s">
        <v>3</v>
      </c>
      <c r="R22" s="324">
        <v>1</v>
      </c>
      <c r="S22" s="324">
        <v>-1</v>
      </c>
      <c r="T22" s="324">
        <v>-1</v>
      </c>
      <c r="U22" s="324">
        <v>-1</v>
      </c>
      <c r="V22" s="324">
        <v>-1</v>
      </c>
      <c r="W22" s="324">
        <v>-1</v>
      </c>
      <c r="X22" s="324">
        <v>1</v>
      </c>
      <c r="Y22" s="324">
        <v>1</v>
      </c>
      <c r="Z22" s="324">
        <v>-1</v>
      </c>
      <c r="AA22" s="324">
        <v>1</v>
      </c>
      <c r="AB22" s="325">
        <v>-1</v>
      </c>
      <c r="AD22" s="323" t="s">
        <v>3</v>
      </c>
      <c r="AE22" s="326">
        <v>0.42975206611570244</v>
      </c>
      <c r="AF22" s="326">
        <v>0.79338842975206592</v>
      </c>
      <c r="AG22" s="326">
        <v>0.92561983471074383</v>
      </c>
      <c r="AH22" s="326">
        <v>0.66115702479338834</v>
      </c>
      <c r="AI22" s="326">
        <v>0.42975206611570244</v>
      </c>
      <c r="AJ22" s="326">
        <v>0.42975206611570244</v>
      </c>
      <c r="AK22" s="326">
        <v>0.56198347107438018</v>
      </c>
      <c r="AL22" s="326">
        <v>0.56198347107438018</v>
      </c>
      <c r="AM22" s="326">
        <v>0.66115702479338834</v>
      </c>
      <c r="AN22" s="327">
        <v>0.56198347107438018</v>
      </c>
    </row>
    <row r="23" spans="2:40" x14ac:dyDescent="0.25">
      <c r="B23" s="159" t="s">
        <v>150</v>
      </c>
      <c r="C23" s="140">
        <v>0.10296799640118298</v>
      </c>
      <c r="D23" s="140">
        <v>2.2191869157804557E-2</v>
      </c>
      <c r="E23" s="140">
        <v>0.42775162961907082</v>
      </c>
      <c r="F23" s="140">
        <v>-3.2679738562091487E-3</v>
      </c>
      <c r="G23" s="140">
        <v>0.29375453885257807</v>
      </c>
      <c r="H23" s="257">
        <v>0</v>
      </c>
      <c r="I23" s="257">
        <v>9.6116878123798724E-3</v>
      </c>
      <c r="J23" s="37">
        <v>18</v>
      </c>
      <c r="K23" s="37">
        <v>17</v>
      </c>
      <c r="L23" s="140">
        <v>216.3225642708102</v>
      </c>
      <c r="M23" s="141">
        <v>215.97633267293139</v>
      </c>
      <c r="Q23" s="323" t="s">
        <v>4</v>
      </c>
      <c r="R23" s="324">
        <v>1</v>
      </c>
      <c r="S23" s="324">
        <v>-1</v>
      </c>
      <c r="T23" s="324">
        <v>-1</v>
      </c>
      <c r="U23" s="324">
        <v>1</v>
      </c>
      <c r="V23" s="324">
        <v>-1</v>
      </c>
      <c r="W23" s="324">
        <v>1</v>
      </c>
      <c r="X23" s="324">
        <v>1</v>
      </c>
      <c r="Y23" s="324">
        <v>1</v>
      </c>
      <c r="Z23" s="324">
        <v>-1</v>
      </c>
      <c r="AA23" s="324">
        <v>1</v>
      </c>
      <c r="AB23" s="325">
        <v>-1</v>
      </c>
      <c r="AD23" s="323" t="s">
        <v>4</v>
      </c>
      <c r="AE23" s="326">
        <v>0.46280991735537191</v>
      </c>
      <c r="AF23" s="326">
        <v>0.82644628099173556</v>
      </c>
      <c r="AG23" s="326">
        <v>0.66115702479338834</v>
      </c>
      <c r="AH23" s="326">
        <v>0.99173553719008267</v>
      </c>
      <c r="AI23" s="326">
        <v>9.9173553719008281E-2</v>
      </c>
      <c r="AJ23" s="326">
        <v>9.9173553719008281E-2</v>
      </c>
      <c r="AK23" s="326">
        <v>0.66115702479338834</v>
      </c>
      <c r="AL23" s="326">
        <v>0.66115702479338834</v>
      </c>
      <c r="AM23" s="326">
        <v>0.6280991735537188</v>
      </c>
      <c r="AN23" s="327">
        <v>0.29752066115702475</v>
      </c>
    </row>
    <row r="24" spans="2:40" x14ac:dyDescent="0.25">
      <c r="B24" s="159" t="s">
        <v>168</v>
      </c>
      <c r="C24" s="140">
        <v>3.0838570266232438E-2</v>
      </c>
      <c r="D24" s="140">
        <v>1.7433951057088448E-2</v>
      </c>
      <c r="E24" s="140">
        <v>0.3229084976118991</v>
      </c>
      <c r="F24" s="140">
        <v>0.12018140589569158</v>
      </c>
      <c r="G24" s="140">
        <v>0.29818594104308388</v>
      </c>
      <c r="H24" s="257">
        <v>1.0239512471655336E-2</v>
      </c>
      <c r="I24" s="257">
        <v>0</v>
      </c>
      <c r="J24" s="37">
        <v>21</v>
      </c>
      <c r="K24" s="37">
        <v>16</v>
      </c>
      <c r="L24" s="140">
        <v>49778.263531025608</v>
      </c>
      <c r="M24" s="141">
        <v>49777.805168787192</v>
      </c>
      <c r="Q24" s="323" t="s">
        <v>5</v>
      </c>
      <c r="R24" s="324">
        <v>-1</v>
      </c>
      <c r="S24" s="324">
        <v>-1</v>
      </c>
      <c r="T24" s="324">
        <v>-1</v>
      </c>
      <c r="U24" s="324">
        <v>-1</v>
      </c>
      <c r="V24" s="324">
        <v>1</v>
      </c>
      <c r="W24" s="324">
        <v>-1</v>
      </c>
      <c r="X24" s="324">
        <v>1</v>
      </c>
      <c r="Y24" s="324">
        <v>1</v>
      </c>
      <c r="Z24" s="324">
        <v>-1</v>
      </c>
      <c r="AA24" s="324">
        <v>1</v>
      </c>
      <c r="AB24" s="325">
        <v>1</v>
      </c>
      <c r="AD24" s="323" t="s">
        <v>5</v>
      </c>
      <c r="AE24" s="326">
        <v>0.26446280991735532</v>
      </c>
      <c r="AF24" s="326">
        <v>0.26446280991735532</v>
      </c>
      <c r="AG24" s="326">
        <v>0.42975206611570244</v>
      </c>
      <c r="AH24" s="326">
        <v>9.9173553719008281E-2</v>
      </c>
      <c r="AI24" s="326">
        <v>0.99173553719008267</v>
      </c>
      <c r="AJ24" s="326">
        <v>0.62809917355371891</v>
      </c>
      <c r="AK24" s="326">
        <v>6.6115702479338831E-2</v>
      </c>
      <c r="AL24" s="326">
        <v>0.42975206611570244</v>
      </c>
      <c r="AM24" s="326">
        <v>0.46280991735537191</v>
      </c>
      <c r="AN24" s="327">
        <v>0.42975206611570244</v>
      </c>
    </row>
    <row r="25" spans="2:40" x14ac:dyDescent="0.25">
      <c r="B25" s="159" t="s">
        <v>33</v>
      </c>
      <c r="C25" s="140">
        <v>3.1497231280801165E-3</v>
      </c>
      <c r="D25" s="140">
        <v>-3.1201915253343347E-3</v>
      </c>
      <c r="E25" s="140">
        <v>0.33871293430052357</v>
      </c>
      <c r="F25" s="140">
        <v>9.8958333333333356E-2</v>
      </c>
      <c r="G25" s="140">
        <v>0.283203125</v>
      </c>
      <c r="H25" s="257">
        <v>2.3341049382716035E-2</v>
      </c>
      <c r="I25" s="257">
        <v>3.6470389660493867E-2</v>
      </c>
      <c r="J25" s="37">
        <v>32</v>
      </c>
      <c r="K25" s="37">
        <v>18</v>
      </c>
      <c r="L25" s="140">
        <v>15.546285606871768</v>
      </c>
      <c r="M25" s="141">
        <v>15.138277707325308</v>
      </c>
      <c r="Q25" s="323" t="s">
        <v>6</v>
      </c>
      <c r="R25" s="324">
        <v>1</v>
      </c>
      <c r="S25" s="324">
        <v>-1</v>
      </c>
      <c r="T25" s="324">
        <v>-1</v>
      </c>
      <c r="U25" s="324">
        <v>-1</v>
      </c>
      <c r="V25" s="324">
        <v>1</v>
      </c>
      <c r="W25" s="324">
        <v>-1</v>
      </c>
      <c r="X25" s="324">
        <v>-1</v>
      </c>
      <c r="Y25" s="324">
        <v>1</v>
      </c>
      <c r="Z25" s="324">
        <v>-1</v>
      </c>
      <c r="AA25" s="324">
        <v>1</v>
      </c>
      <c r="AB25" s="325">
        <v>1</v>
      </c>
      <c r="AD25" s="323" t="s">
        <v>6</v>
      </c>
      <c r="AE25" s="326">
        <v>-9.9173553719008295E-2</v>
      </c>
      <c r="AF25" s="326">
        <v>0.26446280991735532</v>
      </c>
      <c r="AG25" s="326">
        <v>0.42975206611570244</v>
      </c>
      <c r="AH25" s="326">
        <v>9.9173553719008281E-2</v>
      </c>
      <c r="AI25" s="326">
        <v>0.62809917355371891</v>
      </c>
      <c r="AJ25" s="326">
        <v>0.99173553719008267</v>
      </c>
      <c r="AK25" s="326">
        <v>0.42975206611570244</v>
      </c>
      <c r="AL25" s="326">
        <v>6.6115702479338831E-2</v>
      </c>
      <c r="AM25" s="326">
        <v>0.46280991735537191</v>
      </c>
      <c r="AN25" s="327">
        <v>0.79338842975206625</v>
      </c>
    </row>
    <row r="26" spans="2:40" x14ac:dyDescent="0.25">
      <c r="B26" s="159" t="s">
        <v>389</v>
      </c>
      <c r="C26" s="140">
        <v>8.1389789394452447E-4</v>
      </c>
      <c r="D26" s="140">
        <v>7.6408610299413173E-3</v>
      </c>
      <c r="E26" s="140">
        <v>0.3878683814813334</v>
      </c>
      <c r="F26" s="140">
        <v>0.22809917355371903</v>
      </c>
      <c r="G26" s="140">
        <v>0.24132231404958676</v>
      </c>
      <c r="H26" s="257">
        <v>0.1904132231404958</v>
      </c>
      <c r="I26" s="257">
        <v>3.3057851239669443E-2</v>
      </c>
      <c r="J26" s="37">
        <v>11</v>
      </c>
      <c r="K26" s="37">
        <v>10</v>
      </c>
      <c r="L26" s="140">
        <v>37.884125316375304</v>
      </c>
      <c r="M26" s="141">
        <v>37.58158879427171</v>
      </c>
      <c r="Q26" s="323" t="s">
        <v>7</v>
      </c>
      <c r="R26" s="324">
        <v>1</v>
      </c>
      <c r="S26" s="324">
        <v>-1</v>
      </c>
      <c r="T26" s="324">
        <v>-1</v>
      </c>
      <c r="U26" s="324">
        <v>1</v>
      </c>
      <c r="V26" s="324">
        <v>-1</v>
      </c>
      <c r="W26" s="324">
        <v>-1</v>
      </c>
      <c r="X26" s="324">
        <v>-1</v>
      </c>
      <c r="Y26" s="324">
        <v>1</v>
      </c>
      <c r="Z26" s="324">
        <v>-1</v>
      </c>
      <c r="AA26" s="324">
        <v>1</v>
      </c>
      <c r="AB26" s="325">
        <v>-1</v>
      </c>
      <c r="AD26" s="323" t="s">
        <v>7</v>
      </c>
      <c r="AE26" s="326">
        <v>0.42975206611570244</v>
      </c>
      <c r="AF26" s="326">
        <v>0.42975206611570244</v>
      </c>
      <c r="AG26" s="326">
        <v>0.56198347107438018</v>
      </c>
      <c r="AH26" s="326">
        <v>0.66115702479338834</v>
      </c>
      <c r="AI26" s="326">
        <v>6.6115702479338831E-2</v>
      </c>
      <c r="AJ26" s="326">
        <v>0.42975206611570244</v>
      </c>
      <c r="AK26" s="326">
        <v>0.92561983471074383</v>
      </c>
      <c r="AL26" s="326">
        <v>0.19834710743801651</v>
      </c>
      <c r="AM26" s="326">
        <v>0.66115702479338834</v>
      </c>
      <c r="AN26" s="327">
        <v>0.56198347107438018</v>
      </c>
    </row>
    <row r="27" spans="2:40" x14ac:dyDescent="0.25">
      <c r="B27" s="159" t="s">
        <v>390</v>
      </c>
      <c r="C27" s="140">
        <v>3.9536824294808488E-2</v>
      </c>
      <c r="D27" s="140">
        <v>-1.9302790208522044E-2</v>
      </c>
      <c r="E27" s="140">
        <v>0.27138988562944488</v>
      </c>
      <c r="F27" s="140">
        <v>8.0498866213151915E-2</v>
      </c>
      <c r="G27" s="140">
        <v>0.21995464852607707</v>
      </c>
      <c r="H27" s="257">
        <v>3.5430839002267324E-5</v>
      </c>
      <c r="I27" s="257">
        <v>4.2871315192743748E-3</v>
      </c>
      <c r="J27" s="37">
        <v>21</v>
      </c>
      <c r="K27" s="37">
        <v>16</v>
      </c>
      <c r="L27" s="140">
        <v>3.7655951547723086</v>
      </c>
      <c r="M27" s="141">
        <v>3.4721218303444994</v>
      </c>
      <c r="Q27" s="323" t="s">
        <v>8</v>
      </c>
      <c r="R27" s="324">
        <v>-1</v>
      </c>
      <c r="S27" s="324">
        <v>-1</v>
      </c>
      <c r="T27" s="324">
        <v>-1</v>
      </c>
      <c r="U27" s="324">
        <v>-1</v>
      </c>
      <c r="V27" s="324">
        <v>-1</v>
      </c>
      <c r="W27" s="324">
        <v>1</v>
      </c>
      <c r="X27" s="324">
        <v>1</v>
      </c>
      <c r="Y27" s="324">
        <v>1</v>
      </c>
      <c r="Z27" s="324">
        <v>-1</v>
      </c>
      <c r="AA27" s="324">
        <v>1</v>
      </c>
      <c r="AB27" s="325">
        <v>-1</v>
      </c>
      <c r="AD27" s="323" t="s">
        <v>8</v>
      </c>
      <c r="AE27" s="326">
        <v>0.42975206611570244</v>
      </c>
      <c r="AF27" s="326">
        <v>0.79338842975206592</v>
      </c>
      <c r="AG27" s="326">
        <v>0.56198347107438018</v>
      </c>
      <c r="AH27" s="326">
        <v>0.66115702479338834</v>
      </c>
      <c r="AI27" s="326">
        <v>0.42975206611570244</v>
      </c>
      <c r="AJ27" s="326">
        <v>6.6115702479338831E-2</v>
      </c>
      <c r="AK27" s="326">
        <v>0.19834710743801651</v>
      </c>
      <c r="AL27" s="326">
        <v>0.92561983471074383</v>
      </c>
      <c r="AM27" s="326">
        <v>0.29752066115702475</v>
      </c>
      <c r="AN27" s="327">
        <v>0.19834710743801651</v>
      </c>
    </row>
    <row r="28" spans="2:40" x14ac:dyDescent="0.25">
      <c r="B28" s="159" t="s">
        <v>391</v>
      </c>
      <c r="C28" s="140">
        <v>8.218933068793588E-2</v>
      </c>
      <c r="D28" s="140">
        <v>0.11499244571100761</v>
      </c>
      <c r="E28" s="140">
        <v>0.52222572616064755</v>
      </c>
      <c r="F28" s="140">
        <v>0.15835222978080118</v>
      </c>
      <c r="G28" s="140">
        <v>0.34293272864701457</v>
      </c>
      <c r="H28" s="257">
        <v>4.4444444444444427E-3</v>
      </c>
      <c r="I28" s="257">
        <v>3.6281179138321947E-4</v>
      </c>
      <c r="J28" s="37">
        <v>42</v>
      </c>
      <c r="K28" s="37">
        <v>15</v>
      </c>
      <c r="L28" s="140">
        <v>183.596010542833</v>
      </c>
      <c r="M28" s="141">
        <v>183.25921095852038</v>
      </c>
      <c r="Q28" s="323" t="s">
        <v>9</v>
      </c>
      <c r="R28" s="324">
        <v>1</v>
      </c>
      <c r="S28" s="324">
        <v>-1</v>
      </c>
      <c r="T28" s="324">
        <v>-1</v>
      </c>
      <c r="U28" s="324">
        <v>1</v>
      </c>
      <c r="V28" s="324">
        <v>-1</v>
      </c>
      <c r="W28" s="324">
        <v>-1</v>
      </c>
      <c r="X28" s="324">
        <v>1</v>
      </c>
      <c r="Y28" s="324">
        <v>1</v>
      </c>
      <c r="Z28" s="324">
        <v>-1</v>
      </c>
      <c r="AA28" s="324">
        <v>1</v>
      </c>
      <c r="AB28" s="325">
        <v>1</v>
      </c>
      <c r="AD28" s="323" t="s">
        <v>9</v>
      </c>
      <c r="AE28" s="326">
        <v>0.46280991735537191</v>
      </c>
      <c r="AF28" s="326">
        <v>0.46280991735537191</v>
      </c>
      <c r="AG28" s="326">
        <v>0.66115702479338834</v>
      </c>
      <c r="AH28" s="326">
        <v>0.6280991735537188</v>
      </c>
      <c r="AI28" s="326">
        <v>0.46280991735537191</v>
      </c>
      <c r="AJ28" s="326">
        <v>0.46280991735537191</v>
      </c>
      <c r="AK28" s="326">
        <v>0.66115702479338834</v>
      </c>
      <c r="AL28" s="326">
        <v>0.29752066115702475</v>
      </c>
      <c r="AM28" s="326">
        <v>0.99173553719008267</v>
      </c>
      <c r="AN28" s="327">
        <v>0.29752066115702475</v>
      </c>
    </row>
    <row r="29" spans="2:40" ht="15.75" thickBot="1" x14ac:dyDescent="0.3">
      <c r="B29" s="159" t="s">
        <v>422</v>
      </c>
      <c r="C29" s="140">
        <v>2.0564646816423445E-2</v>
      </c>
      <c r="D29" s="140">
        <v>1.9241288845294524E-2</v>
      </c>
      <c r="E29" s="140">
        <v>0.41685685993011989</v>
      </c>
      <c r="F29" s="140">
        <v>0.17066334475241357</v>
      </c>
      <c r="G29" s="140">
        <v>0.24540641544690134</v>
      </c>
      <c r="H29" s="257">
        <v>1.7849825435591479E-2</v>
      </c>
      <c r="I29" s="257">
        <v>1.378485141536492E-2</v>
      </c>
      <c r="J29" s="37">
        <v>13</v>
      </c>
      <c r="K29" s="37">
        <v>19</v>
      </c>
      <c r="L29" s="140">
        <v>3.6651872731274411</v>
      </c>
      <c r="M29" s="141">
        <v>3.308236537410338</v>
      </c>
      <c r="Q29" s="328" t="s">
        <v>10</v>
      </c>
      <c r="R29" s="329">
        <v>1</v>
      </c>
      <c r="S29" s="329">
        <v>-1</v>
      </c>
      <c r="T29" s="329">
        <v>-1</v>
      </c>
      <c r="U29" s="329">
        <v>-1</v>
      </c>
      <c r="V29" s="329">
        <v>1</v>
      </c>
      <c r="W29" s="329">
        <v>-1</v>
      </c>
      <c r="X29" s="329">
        <v>-1</v>
      </c>
      <c r="Y29" s="329">
        <v>1</v>
      </c>
      <c r="Z29" s="329">
        <v>-1</v>
      </c>
      <c r="AA29" s="329">
        <v>1</v>
      </c>
      <c r="AB29" s="330">
        <v>-1</v>
      </c>
      <c r="AD29" s="323" t="s">
        <v>10</v>
      </c>
      <c r="AE29" s="326">
        <v>6.6115702479338831E-2</v>
      </c>
      <c r="AF29" s="326">
        <v>0.42975206611570244</v>
      </c>
      <c r="AG29" s="326">
        <v>0.56198347107438018</v>
      </c>
      <c r="AH29" s="326">
        <v>0.29752066115702475</v>
      </c>
      <c r="AI29" s="326">
        <v>0.42975206611570244</v>
      </c>
      <c r="AJ29" s="326">
        <v>0.79338842975206625</v>
      </c>
      <c r="AK29" s="326">
        <v>0.56198347107438018</v>
      </c>
      <c r="AL29" s="326">
        <v>0.19834710743801651</v>
      </c>
      <c r="AM29" s="326">
        <v>0.29752066115702475</v>
      </c>
      <c r="AN29" s="327">
        <v>0.92561983471074383</v>
      </c>
    </row>
    <row r="30" spans="2:40" x14ac:dyDescent="0.25">
      <c r="B30" s="159" t="s">
        <v>434</v>
      </c>
      <c r="C30" s="140">
        <v>4.0210130283006833E-3</v>
      </c>
      <c r="D30" s="140">
        <v>0.22417857749469469</v>
      </c>
      <c r="E30" s="140">
        <v>0.66717364908005372</v>
      </c>
      <c r="F30" s="140">
        <v>9.5500459136822757E-2</v>
      </c>
      <c r="G30" s="140">
        <v>0.40404040404040414</v>
      </c>
      <c r="H30" s="257">
        <v>3.6832976226915587E-2</v>
      </c>
      <c r="I30" s="257">
        <v>2.5507601265177069E-3</v>
      </c>
      <c r="J30" s="37">
        <v>11</v>
      </c>
      <c r="K30" s="37">
        <v>36</v>
      </c>
      <c r="L30" s="140">
        <v>0.57466199564467946</v>
      </c>
      <c r="M30" s="141">
        <v>0.44812442367626443</v>
      </c>
      <c r="AC30" s="331"/>
      <c r="AD30" s="332" t="s">
        <v>519</v>
      </c>
      <c r="AE30" s="326">
        <v>3.7024793388429744</v>
      </c>
      <c r="AF30" s="326">
        <v>5.5206611570247937</v>
      </c>
      <c r="AG30" s="326">
        <v>6.0165289256198342</v>
      </c>
      <c r="AH30" s="326">
        <v>5.3884297520661155</v>
      </c>
      <c r="AI30" s="326">
        <v>4.0661157024793386</v>
      </c>
      <c r="AJ30" s="326">
        <v>4.0661157024793386</v>
      </c>
      <c r="AK30" s="326">
        <v>4.9256198347107425</v>
      </c>
      <c r="AL30" s="326">
        <v>4.5619834710743801</v>
      </c>
      <c r="AM30" s="326">
        <v>5.3884297520661164</v>
      </c>
      <c r="AN30" s="327">
        <v>4.5619834710743792</v>
      </c>
    </row>
    <row r="31" spans="2:40" ht="15.75" thickBot="1" x14ac:dyDescent="0.3">
      <c r="B31" s="159" t="s">
        <v>435</v>
      </c>
      <c r="C31" s="140">
        <v>3.7726987872481539E-3</v>
      </c>
      <c r="D31" s="140">
        <v>0.16710282863546866</v>
      </c>
      <c r="E31" s="140">
        <v>0.50579878881408058</v>
      </c>
      <c r="F31" s="140">
        <v>0.17827130852340936</v>
      </c>
      <c r="G31" s="140">
        <v>0.43037214885954383</v>
      </c>
      <c r="H31" s="257">
        <v>9.1518960525386647E-2</v>
      </c>
      <c r="I31" s="257">
        <v>0.20591766118211985</v>
      </c>
      <c r="J31" s="37">
        <v>14</v>
      </c>
      <c r="K31" s="37">
        <v>17</v>
      </c>
      <c r="L31" s="140">
        <v>5.5609731282479355</v>
      </c>
      <c r="M31" s="141">
        <v>5.334189585465861</v>
      </c>
      <c r="Q31" s="333"/>
      <c r="R31" s="333"/>
      <c r="S31" s="333"/>
      <c r="T31" s="333"/>
      <c r="U31" s="333"/>
      <c r="V31" s="333"/>
      <c r="W31" s="333"/>
      <c r="X31" s="333"/>
      <c r="Y31" s="333"/>
      <c r="Z31" s="333"/>
      <c r="AA31" s="333"/>
      <c r="AB31" s="334"/>
      <c r="AC31" s="331"/>
      <c r="AD31" s="335" t="s">
        <v>520</v>
      </c>
      <c r="AE31" s="289">
        <v>30.999999999999993</v>
      </c>
      <c r="AF31" s="289">
        <v>51.000000000000007</v>
      </c>
      <c r="AG31" s="289">
        <v>58.999999999999986</v>
      </c>
      <c r="AH31" s="289">
        <v>47</v>
      </c>
      <c r="AI31" s="289">
        <v>35</v>
      </c>
      <c r="AJ31" s="289">
        <v>35</v>
      </c>
      <c r="AK31" s="289">
        <v>46.999999999999986</v>
      </c>
      <c r="AL31" s="289">
        <v>43</v>
      </c>
      <c r="AM31" s="289">
        <v>47.000000000000007</v>
      </c>
      <c r="AN31" s="336">
        <v>42.999999999999993</v>
      </c>
    </row>
    <row r="32" spans="2:40" ht="15.75" thickBot="1" x14ac:dyDescent="0.3">
      <c r="B32" s="159" t="s">
        <v>436</v>
      </c>
      <c r="C32" s="140">
        <v>4.6187321224526443E-2</v>
      </c>
      <c r="D32" s="140">
        <v>0.25389383200592969</v>
      </c>
      <c r="E32" s="140">
        <v>0.51106103140869963</v>
      </c>
      <c r="F32" s="140">
        <v>0.21301775147928997</v>
      </c>
      <c r="G32" s="140">
        <v>0.38945669714900472</v>
      </c>
      <c r="H32" s="257">
        <v>5.3254437869822514E-2</v>
      </c>
      <c r="I32" s="257">
        <v>0.20661157024793392</v>
      </c>
      <c r="J32" s="37">
        <v>13</v>
      </c>
      <c r="K32" s="37">
        <v>11</v>
      </c>
      <c r="L32" s="140">
        <v>5.7480690000460761</v>
      </c>
      <c r="M32" s="141">
        <v>5.4953764070375533</v>
      </c>
      <c r="Q32" s="333"/>
      <c r="R32" s="333"/>
      <c r="S32" s="333"/>
      <c r="T32" s="333"/>
      <c r="U32" s="333"/>
      <c r="V32" s="333"/>
      <c r="W32" s="333"/>
      <c r="X32" s="333"/>
      <c r="Y32" s="333"/>
      <c r="Z32" s="333"/>
      <c r="AA32" s="333"/>
      <c r="AB32" s="334"/>
      <c r="AC32" s="407" t="s">
        <v>518</v>
      </c>
      <c r="AD32" s="408"/>
      <c r="AE32" s="337">
        <f>AE31/(10*11)</f>
        <v>0.28181818181818175</v>
      </c>
      <c r="AF32" s="337">
        <f t="shared" ref="AF32:AN32" si="1">AF31/(10*11)</f>
        <v>0.46363636363636368</v>
      </c>
      <c r="AG32" s="337">
        <f t="shared" si="1"/>
        <v>0.53636363636363626</v>
      </c>
      <c r="AH32" s="337">
        <f t="shared" si="1"/>
        <v>0.42727272727272725</v>
      </c>
      <c r="AI32" s="337">
        <f t="shared" si="1"/>
        <v>0.31818181818181818</v>
      </c>
      <c r="AJ32" s="337">
        <f t="shared" si="1"/>
        <v>0.31818181818181818</v>
      </c>
      <c r="AK32" s="337">
        <f t="shared" si="1"/>
        <v>0.42727272727272714</v>
      </c>
      <c r="AL32" s="337">
        <f t="shared" si="1"/>
        <v>0.39090909090909093</v>
      </c>
      <c r="AM32" s="337">
        <f t="shared" si="1"/>
        <v>0.42727272727272736</v>
      </c>
      <c r="AN32" s="338">
        <f t="shared" si="1"/>
        <v>0.39090909090909082</v>
      </c>
    </row>
    <row r="33" spans="2:28" x14ac:dyDescent="0.25">
      <c r="B33" s="159" t="s">
        <v>437</v>
      </c>
      <c r="C33" s="140">
        <v>4.849568727137437E-2</v>
      </c>
      <c r="D33" s="140">
        <v>0.14994025107012243</v>
      </c>
      <c r="E33" s="140">
        <v>0.88689547633468768</v>
      </c>
      <c r="F33" s="140">
        <v>0.37340793639107717</v>
      </c>
      <c r="G33" s="140">
        <v>0.79982330854744865</v>
      </c>
      <c r="H33" s="257">
        <v>5.8347339681485387E-2</v>
      </c>
      <c r="I33" s="257">
        <v>1.1317338162064292E-2</v>
      </c>
      <c r="J33" s="37">
        <v>17</v>
      </c>
      <c r="K33" s="37">
        <v>47</v>
      </c>
      <c r="L33" s="140">
        <v>0.50273781820704477</v>
      </c>
      <c r="M33" s="141">
        <v>0.48325054279425517</v>
      </c>
      <c r="Q33" s="333"/>
      <c r="R33" s="333"/>
      <c r="S33" s="333"/>
      <c r="T33" s="333"/>
      <c r="U33" s="333"/>
      <c r="V33" s="333"/>
      <c r="W33" s="333"/>
      <c r="X33" s="333"/>
      <c r="Y33" s="333"/>
      <c r="Z33" s="333"/>
      <c r="AA33" s="333"/>
      <c r="AB33" s="334"/>
    </row>
    <row r="34" spans="2:28" x14ac:dyDescent="0.25">
      <c r="B34" s="159" t="s">
        <v>438</v>
      </c>
      <c r="C34" s="140">
        <v>0.26046247233874542</v>
      </c>
      <c r="D34" s="140">
        <v>0.14853574259325689</v>
      </c>
      <c r="E34" s="140">
        <v>0.40957216223540532</v>
      </c>
      <c r="F34" s="140">
        <v>6.3888888888888898E-2</v>
      </c>
      <c r="G34" s="140">
        <v>0.23611111111111113</v>
      </c>
      <c r="H34" s="257">
        <v>3.3611111111111119E-2</v>
      </c>
      <c r="I34" s="257">
        <v>2.2499999999999975E-2</v>
      </c>
      <c r="J34" s="37">
        <v>12</v>
      </c>
      <c r="K34" s="37">
        <v>10</v>
      </c>
      <c r="L34" s="140">
        <v>248.87690422811912</v>
      </c>
      <c r="M34" s="141">
        <v>248.26341881945714</v>
      </c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4"/>
    </row>
    <row r="35" spans="2:28" x14ac:dyDescent="0.25">
      <c r="B35" s="159" t="s">
        <v>439</v>
      </c>
      <c r="C35" s="140">
        <v>1.5082459519249589E-2</v>
      </c>
      <c r="D35" s="140">
        <v>6.2502432047244857E-2</v>
      </c>
      <c r="E35" s="140">
        <v>0.26064318464387332</v>
      </c>
      <c r="F35" s="140">
        <v>1.7499999999999998E-2</v>
      </c>
      <c r="G35" s="140">
        <v>0.13749999999999998</v>
      </c>
      <c r="H35" s="257">
        <v>1.8906249999999989E-2</v>
      </c>
      <c r="I35" s="257">
        <v>1.5624999999999889E-4</v>
      </c>
      <c r="J35" s="37">
        <v>10</v>
      </c>
      <c r="K35" s="37">
        <v>16</v>
      </c>
      <c r="L35" s="140">
        <v>332.02030107083817</v>
      </c>
      <c r="M35" s="141">
        <v>331.55060562081587</v>
      </c>
      <c r="Q35" s="333"/>
      <c r="R35" s="333"/>
      <c r="S35" s="333"/>
      <c r="T35" s="333"/>
      <c r="U35" s="333"/>
      <c r="V35" s="333"/>
      <c r="W35" s="333"/>
      <c r="X35" s="333"/>
      <c r="Y35" s="333"/>
      <c r="Z35" s="333"/>
      <c r="AA35" s="333"/>
      <c r="AB35" s="334"/>
    </row>
    <row r="36" spans="2:28" x14ac:dyDescent="0.25">
      <c r="B36" s="159" t="s">
        <v>440</v>
      </c>
      <c r="C36" s="140">
        <v>5.3085052652700179E-2</v>
      </c>
      <c r="D36" s="140">
        <v>5.0499343503412154E-2</v>
      </c>
      <c r="E36" s="140">
        <v>0.52377482479944759</v>
      </c>
      <c r="F36" s="140">
        <v>0.13254437869822489</v>
      </c>
      <c r="G36" s="140">
        <v>0.34556213017751486</v>
      </c>
      <c r="H36" s="257">
        <v>4.6390532544378728E-2</v>
      </c>
      <c r="I36" s="257">
        <v>3.7869822485207105E-3</v>
      </c>
      <c r="J36" s="37">
        <v>13</v>
      </c>
      <c r="K36" s="37">
        <v>10</v>
      </c>
      <c r="L36" s="140">
        <v>12.236857904518558</v>
      </c>
      <c r="M36" s="141">
        <v>11.815891458016342</v>
      </c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4"/>
    </row>
    <row r="37" spans="2:28" x14ac:dyDescent="0.25">
      <c r="B37" s="159" t="s">
        <v>441</v>
      </c>
      <c r="C37" s="140">
        <v>3.7854248124769632E-3</v>
      </c>
      <c r="D37" s="140">
        <v>-3.5794741293894636E-2</v>
      </c>
      <c r="E37" s="140">
        <v>0.35217219896469992</v>
      </c>
      <c r="F37" s="140">
        <v>0.1998497370398197</v>
      </c>
      <c r="G37" s="140">
        <v>0.24793388429752064</v>
      </c>
      <c r="H37" s="257">
        <v>4.9791680896113619E-2</v>
      </c>
      <c r="I37" s="257">
        <v>5.5324089884570687E-3</v>
      </c>
      <c r="J37" s="37">
        <v>11</v>
      </c>
      <c r="K37" s="37">
        <v>11</v>
      </c>
      <c r="L37" s="140">
        <v>6.5582205849835482</v>
      </c>
      <c r="M37" s="141">
        <v>6.25078875296881</v>
      </c>
      <c r="Q37" s="333"/>
      <c r="R37" s="333"/>
      <c r="T37" s="333"/>
      <c r="U37" s="333"/>
      <c r="V37" s="333"/>
      <c r="W37" s="333"/>
      <c r="X37" s="333"/>
      <c r="Y37" s="333"/>
      <c r="Z37" s="333"/>
      <c r="AA37" s="333"/>
      <c r="AB37" s="334"/>
    </row>
    <row r="38" spans="2:28" x14ac:dyDescent="0.25">
      <c r="B38" s="159" t="s">
        <v>442</v>
      </c>
      <c r="C38" s="140">
        <v>3.686554838691674E-2</v>
      </c>
      <c r="D38" s="140">
        <v>2.3924938175151334E-2</v>
      </c>
      <c r="E38" s="140">
        <v>0.38581423782653063</v>
      </c>
      <c r="F38" s="140">
        <v>0.12695109261186266</v>
      </c>
      <c r="G38" s="140">
        <v>0.30509885535900105</v>
      </c>
      <c r="H38" s="257">
        <v>1.2029136316337175E-2</v>
      </c>
      <c r="I38" s="257">
        <v>1.5026014568158164E-2</v>
      </c>
      <c r="J38" s="37">
        <v>31</v>
      </c>
      <c r="K38" s="37">
        <v>10</v>
      </c>
      <c r="L38" s="140">
        <v>0.50766100014140803</v>
      </c>
      <c r="M38" s="141">
        <v>0.29307391482855383</v>
      </c>
      <c r="Q38" s="333"/>
      <c r="R38" s="333"/>
      <c r="S38" s="333"/>
      <c r="T38" s="333"/>
      <c r="U38" s="333"/>
      <c r="V38" s="333"/>
      <c r="W38" s="333"/>
      <c r="X38" s="333"/>
      <c r="Y38" s="333"/>
      <c r="Z38" s="333"/>
      <c r="AA38" s="333"/>
      <c r="AB38" s="334"/>
    </row>
    <row r="39" spans="2:28" x14ac:dyDescent="0.25">
      <c r="B39" s="160" t="s">
        <v>443</v>
      </c>
      <c r="C39" s="140">
        <v>1.7774269457289136E-2</v>
      </c>
      <c r="D39" s="140">
        <v>3.6893755632308164E-2</v>
      </c>
      <c r="E39" s="140">
        <v>0.2457248429992151</v>
      </c>
      <c r="F39" s="140">
        <v>0.1850415512465374</v>
      </c>
      <c r="G39" s="140">
        <v>0.1584487534626039</v>
      </c>
      <c r="H39" s="257">
        <v>8.0775623268698055E-2</v>
      </c>
      <c r="I39" s="257">
        <v>1.1080332409972275E-2</v>
      </c>
      <c r="J39" s="37">
        <v>19</v>
      </c>
      <c r="K39" s="37">
        <v>10</v>
      </c>
      <c r="L39" s="140">
        <v>877202.92308012932</v>
      </c>
      <c r="M39" s="141">
        <v>877202.17621186783</v>
      </c>
      <c r="Q39" s="333"/>
      <c r="R39" s="333"/>
      <c r="S39" s="333"/>
      <c r="T39" s="333"/>
      <c r="U39" s="333"/>
      <c r="V39" s="333"/>
      <c r="W39" s="333"/>
      <c r="X39" s="333"/>
      <c r="Y39" s="333"/>
      <c r="Z39" s="333"/>
      <c r="AA39" s="333"/>
      <c r="AB39" s="334"/>
    </row>
    <row r="40" spans="2:28" x14ac:dyDescent="0.25">
      <c r="B40" s="159" t="s">
        <v>444</v>
      </c>
      <c r="C40" s="140">
        <v>8.3169881848785959E-3</v>
      </c>
      <c r="D40" s="140">
        <v>1.7721333652328551E-2</v>
      </c>
      <c r="E40" s="140">
        <v>0.12742006478903403</v>
      </c>
      <c r="F40" s="140">
        <v>5.536332179930796E-2</v>
      </c>
      <c r="G40" s="140">
        <v>0.19100346020761247</v>
      </c>
      <c r="H40" s="257">
        <v>4.4844290657439501E-2</v>
      </c>
      <c r="I40" s="257">
        <v>0.11640138408304507</v>
      </c>
      <c r="J40" s="37">
        <v>17</v>
      </c>
      <c r="K40" s="37">
        <v>10</v>
      </c>
      <c r="L40" s="140">
        <v>1.4921461190121545</v>
      </c>
      <c r="M40" s="141">
        <v>0.79423638799646046</v>
      </c>
      <c r="Q40" s="334"/>
      <c r="R40" s="334"/>
      <c r="S40" s="334"/>
      <c r="T40" s="334"/>
      <c r="U40" s="334"/>
      <c r="V40" s="334"/>
      <c r="W40" s="334"/>
      <c r="X40" s="334"/>
      <c r="Y40" s="334"/>
      <c r="Z40" s="334"/>
      <c r="AA40" s="334"/>
      <c r="AB40" s="334"/>
    </row>
    <row r="41" spans="2:28" x14ac:dyDescent="0.25">
      <c r="B41" s="159" t="s">
        <v>445</v>
      </c>
      <c r="C41" s="140">
        <v>1.2040795324548669E-2</v>
      </c>
      <c r="D41" s="140">
        <v>-1.2498011516037622E-2</v>
      </c>
      <c r="E41" s="140">
        <v>0.23213329348636047</v>
      </c>
      <c r="F41" s="140">
        <v>-6.1224489795918468E-3</v>
      </c>
      <c r="G41" s="140">
        <v>0.17346938775510204</v>
      </c>
      <c r="H41" s="257">
        <v>1.3061224489795914E-2</v>
      </c>
      <c r="I41" s="257">
        <v>2.9387755102040836E-2</v>
      </c>
      <c r="J41" s="37">
        <v>14</v>
      </c>
      <c r="K41" s="37">
        <v>10</v>
      </c>
      <c r="L41" s="140">
        <v>62.364303900375013</v>
      </c>
      <c r="M41" s="141">
        <v>61.800738189520303</v>
      </c>
      <c r="P41" s="409"/>
      <c r="Q41" s="409"/>
    </row>
    <row r="42" spans="2:28" x14ac:dyDescent="0.25">
      <c r="B42" s="159" t="s">
        <v>446</v>
      </c>
      <c r="C42" s="140">
        <v>3.9075120941893575E-2</v>
      </c>
      <c r="D42" s="140">
        <v>-1.9385638328792039E-3</v>
      </c>
      <c r="E42" s="140">
        <v>0.21545180219603438</v>
      </c>
      <c r="F42" s="140">
        <v>5.4123456790123453E-2</v>
      </c>
      <c r="G42" s="140">
        <v>0.18646913580246918</v>
      </c>
      <c r="H42" s="257">
        <v>3.824197530864195E-2</v>
      </c>
      <c r="I42" s="257">
        <v>3.3204938271604964E-2</v>
      </c>
      <c r="J42" s="37">
        <v>45</v>
      </c>
      <c r="K42" s="37">
        <v>10</v>
      </c>
      <c r="L42" s="140">
        <v>316.14114082544302</v>
      </c>
      <c r="M42" s="141">
        <v>315.454373746763</v>
      </c>
      <c r="P42" s="315"/>
      <c r="Q42" s="315"/>
    </row>
    <row r="43" spans="2:28" ht="15.75" thickBot="1" x14ac:dyDescent="0.3">
      <c r="B43" s="161" t="s">
        <v>508</v>
      </c>
      <c r="C43" s="154">
        <f>AVERAGE(C3:C42)</f>
        <v>6.4072526101892915E-2</v>
      </c>
      <c r="D43" s="154">
        <f t="shared" ref="D43:M43" si="2">AVERAGE(D3:D42)</f>
        <v>5.711589793341347E-2</v>
      </c>
      <c r="E43" s="154">
        <f t="shared" si="2"/>
        <v>0.39350310142601164</v>
      </c>
      <c r="F43" s="154">
        <f t="shared" si="2"/>
        <v>0.14021831898457834</v>
      </c>
      <c r="G43" s="154">
        <f t="shared" si="2"/>
        <v>0.28503661364827848</v>
      </c>
      <c r="H43" s="300">
        <f t="shared" si="2"/>
        <v>5.7650562990156265E-2</v>
      </c>
      <c r="I43" s="300">
        <f t="shared" si="2"/>
        <v>3.5312014515231097E-2</v>
      </c>
      <c r="J43" s="162">
        <f>AVERAGE(J3:J42)</f>
        <v>17.45</v>
      </c>
      <c r="K43" s="162">
        <f>AVERAGE(K3:K42)</f>
        <v>14.65</v>
      </c>
      <c r="L43" s="154">
        <f>AVERAGE(L3:L42)</f>
        <v>23221.208689516752</v>
      </c>
      <c r="M43" s="155">
        <f t="shared" si="2"/>
        <v>23220.862292390739</v>
      </c>
      <c r="P43" s="315"/>
      <c r="Q43" s="315"/>
    </row>
    <row r="45" spans="2:28" x14ac:dyDescent="0.25">
      <c r="B45" s="139" t="s">
        <v>566</v>
      </c>
      <c r="C45" s="40">
        <f>STDEV(C3:C42)</f>
        <v>7.2469192049915462E-2</v>
      </c>
      <c r="L45" t="s">
        <v>483</v>
      </c>
      <c r="M45" s="40">
        <f>SUM(M3:M42)</f>
        <v>928834.49169562955</v>
      </c>
    </row>
    <row r="46" spans="2:28" x14ac:dyDescent="0.25">
      <c r="B46" s="139" t="s">
        <v>567</v>
      </c>
      <c r="C46" s="40">
        <f>COUNTIF(C3:C42, "&lt;0.05")</f>
        <v>23</v>
      </c>
      <c r="L46" t="s">
        <v>486</v>
      </c>
      <c r="M46" s="40">
        <f>MAX(M3:M42)</f>
        <v>877202.17621186783</v>
      </c>
    </row>
    <row r="47" spans="2:28" x14ac:dyDescent="0.25">
      <c r="L47" t="s">
        <v>593</v>
      </c>
      <c r="M47" s="40">
        <f>M45-M39-M24</f>
        <v>1854.5103149745264</v>
      </c>
    </row>
  </sheetData>
  <mergeCells count="3">
    <mergeCell ref="AC32:AD32"/>
    <mergeCell ref="P41:Q41"/>
    <mergeCell ref="P1:AO1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7853D-9D5C-4E5D-A5DB-575DECDFDA0F}">
  <sheetPr codeName="Sheet26"/>
  <dimension ref="A1:Z377795"/>
  <sheetViews>
    <sheetView showGridLines="0" defaultGridColor="0" topLeftCell="I11" colorId="22" zoomScale="57" zoomScaleNormal="57" workbookViewId="0">
      <selection activeCell="V26" sqref="V26"/>
    </sheetView>
  </sheetViews>
  <sheetFormatPr defaultRowHeight="15" x14ac:dyDescent="0.25"/>
  <cols>
    <col min="3" max="3" width="19" style="5" customWidth="1"/>
    <col min="4" max="5" width="10.140625" style="5" customWidth="1"/>
    <col min="6" max="6" width="17.5703125" style="5" customWidth="1"/>
    <col min="7" max="8" width="11.42578125" style="5" customWidth="1"/>
    <col min="9" max="9" width="22.5703125" style="5" customWidth="1"/>
    <col min="10" max="10" width="12.7109375" style="5" customWidth="1"/>
    <col min="11" max="11" width="12.85546875" style="5" customWidth="1"/>
    <col min="12" max="12" width="16.85546875" style="5" customWidth="1"/>
    <col min="13" max="16" width="18.140625" style="5" customWidth="1"/>
    <col min="17" max="17" width="20" style="5" customWidth="1"/>
    <col min="18" max="18" width="17.85546875" style="5" customWidth="1"/>
    <col min="19" max="19" width="17.140625" style="5" customWidth="1"/>
    <col min="20" max="20" width="13.5703125" customWidth="1"/>
    <col min="21" max="21" width="12.85546875" customWidth="1"/>
    <col min="22" max="23" width="16.5703125" customWidth="1"/>
    <col min="24" max="24" width="11.5703125" customWidth="1"/>
    <col min="66" max="69" width="14.140625" customWidth="1"/>
    <col min="70" max="70" width="13.85546875" customWidth="1"/>
  </cols>
  <sheetData>
    <row r="1" spans="1:26" ht="16.5" thickTop="1" thickBot="1" x14ac:dyDescent="0.3">
      <c r="A1" s="213" t="s">
        <v>428</v>
      </c>
      <c r="B1" s="212" t="s">
        <v>372</v>
      </c>
      <c r="C1" s="58" t="s">
        <v>350</v>
      </c>
      <c r="D1" s="59" t="s">
        <v>347</v>
      </c>
      <c r="E1" s="59" t="s">
        <v>348</v>
      </c>
      <c r="F1" s="60" t="s">
        <v>132</v>
      </c>
      <c r="G1" s="59" t="s">
        <v>347</v>
      </c>
      <c r="H1" s="59" t="s">
        <v>348</v>
      </c>
      <c r="I1" s="60" t="s">
        <v>349</v>
      </c>
      <c r="J1" s="59" t="s">
        <v>347</v>
      </c>
      <c r="K1" s="61" t="s">
        <v>348</v>
      </c>
      <c r="L1" s="59" t="s">
        <v>369</v>
      </c>
      <c r="M1" s="60" t="s">
        <v>353</v>
      </c>
      <c r="N1" s="60" t="s">
        <v>352</v>
      </c>
      <c r="O1" s="60" t="s">
        <v>351</v>
      </c>
      <c r="P1" s="60" t="s">
        <v>354</v>
      </c>
      <c r="Q1" s="60" t="s">
        <v>218</v>
      </c>
      <c r="R1" s="59" t="s">
        <v>347</v>
      </c>
      <c r="S1" s="61" t="s">
        <v>348</v>
      </c>
      <c r="T1" s="60" t="s">
        <v>585</v>
      </c>
      <c r="U1" s="402"/>
      <c r="V1" s="402"/>
      <c r="W1" s="402"/>
      <c r="X1" s="402"/>
    </row>
    <row r="2" spans="1:26" ht="16.5" thickTop="1" thickBot="1" x14ac:dyDescent="0.3">
      <c r="A2" s="37">
        <v>12</v>
      </c>
      <c r="B2" s="37">
        <v>12</v>
      </c>
      <c r="C2" s="5" t="s">
        <v>234</v>
      </c>
      <c r="D2" s="5">
        <v>0.45298147879060802</v>
      </c>
      <c r="E2" s="5">
        <v>4.2881732899247349E-2</v>
      </c>
      <c r="F2" s="5" t="s">
        <v>234</v>
      </c>
      <c r="G2" s="5">
        <v>0.3725641520355007</v>
      </c>
      <c r="H2" s="5">
        <v>8.0841211653482528E-2</v>
      </c>
      <c r="I2" s="5" t="s">
        <v>234</v>
      </c>
      <c r="J2" s="5">
        <v>0.22999539850530751</v>
      </c>
      <c r="K2" s="5">
        <v>0.36594640052044486</v>
      </c>
      <c r="L2" s="5" t="s">
        <v>234</v>
      </c>
      <c r="M2" s="5">
        <v>0.28935185185185192</v>
      </c>
      <c r="N2" s="5">
        <v>1.9290123456789987E-4</v>
      </c>
      <c r="O2" s="5">
        <v>0.13657407407407407</v>
      </c>
      <c r="P2" s="5">
        <v>4.8225308641975271E-3</v>
      </c>
      <c r="Q2" s="5" t="s">
        <v>234</v>
      </c>
      <c r="R2" s="5">
        <v>0.10197360981806716</v>
      </c>
      <c r="S2" s="5">
        <v>6.7580200458356568E-2</v>
      </c>
      <c r="T2">
        <f>0.64/(A2*B2)</f>
        <v>4.4444444444444444E-3</v>
      </c>
      <c r="U2" s="23"/>
      <c r="V2" s="216"/>
      <c r="W2" s="411" t="s">
        <v>579</v>
      </c>
      <c r="X2" s="412"/>
      <c r="Y2" s="412"/>
      <c r="Z2" s="413"/>
    </row>
    <row r="3" spans="1:26" ht="15.75" thickTop="1" x14ac:dyDescent="0.25">
      <c r="A3" s="37">
        <v>10</v>
      </c>
      <c r="B3" s="37">
        <v>10</v>
      </c>
      <c r="C3" s="5" t="s">
        <v>223</v>
      </c>
      <c r="D3" s="5">
        <v>0.14965306138092785</v>
      </c>
      <c r="E3" s="5">
        <v>0.18778547000717286</v>
      </c>
      <c r="F3" s="5" t="s">
        <v>223</v>
      </c>
      <c r="G3" s="5">
        <v>0.13406593406593414</v>
      </c>
      <c r="H3" s="5">
        <v>0.14285714285714285</v>
      </c>
      <c r="I3" s="5" t="s">
        <v>223</v>
      </c>
      <c r="J3" s="5">
        <v>0.14552157883322497</v>
      </c>
      <c r="K3" s="5">
        <v>0.5584791568619063</v>
      </c>
      <c r="L3" s="5" t="s">
        <v>223</v>
      </c>
      <c r="M3" s="5">
        <v>0.11199999999999999</v>
      </c>
      <c r="N3" s="5">
        <v>9.0000000000000024E-2</v>
      </c>
      <c r="O3" s="5">
        <v>0.11199999999999996</v>
      </c>
      <c r="P3" s="5">
        <v>9.0000000000000024E-2</v>
      </c>
      <c r="Q3" s="5" t="s">
        <v>223</v>
      </c>
      <c r="R3" s="5">
        <v>0.12435664170375024</v>
      </c>
      <c r="S3" s="5">
        <v>8.4107428883710533E-2</v>
      </c>
      <c r="T3">
        <f t="shared" ref="T3:T41" si="0">0.64/(A3*B3)</f>
        <v>6.4000000000000003E-3</v>
      </c>
      <c r="U3" s="215"/>
      <c r="V3" s="40"/>
      <c r="W3" s="223"/>
      <c r="X3" s="224" t="s">
        <v>577</v>
      </c>
      <c r="Y3" s="224" t="s">
        <v>578</v>
      </c>
      <c r="Z3" s="225" t="s">
        <v>576</v>
      </c>
    </row>
    <row r="4" spans="1:26" x14ac:dyDescent="0.25">
      <c r="A4" s="37">
        <v>12</v>
      </c>
      <c r="B4" s="37">
        <v>10</v>
      </c>
      <c r="C4" s="5" t="s">
        <v>222</v>
      </c>
      <c r="D4" s="5">
        <v>0.33548885251169058</v>
      </c>
      <c r="E4" s="5">
        <v>0.11628382485114806</v>
      </c>
      <c r="F4" s="5" t="s">
        <v>222</v>
      </c>
      <c r="G4" s="5">
        <v>0.28907168037602815</v>
      </c>
      <c r="H4" s="5">
        <v>9.7532314923619315E-2</v>
      </c>
      <c r="I4" s="5" t="s">
        <v>222</v>
      </c>
      <c r="J4" s="5">
        <v>0.12044095226926245</v>
      </c>
      <c r="K4" s="5">
        <v>0.75583440834994708</v>
      </c>
      <c r="L4" s="5" t="s">
        <v>222</v>
      </c>
      <c r="M4" s="5">
        <v>0.24444444444444446</v>
      </c>
      <c r="N4" s="5">
        <v>5.4444444444444469E-2</v>
      </c>
      <c r="O4" s="5">
        <v>0.22222222222222224</v>
      </c>
      <c r="P4" s="5">
        <v>0.21777777777777788</v>
      </c>
      <c r="Q4" s="5" t="s">
        <v>222</v>
      </c>
      <c r="R4" s="5">
        <v>0.12068404419180295</v>
      </c>
      <c r="S4" s="5">
        <v>8.8240393033817158E-2</v>
      </c>
      <c r="T4">
        <f t="shared" si="0"/>
        <v>5.3333333333333332E-3</v>
      </c>
      <c r="U4" s="216"/>
      <c r="V4" s="40"/>
      <c r="W4" s="217" t="s">
        <v>350</v>
      </c>
      <c r="X4" s="140">
        <v>0.39538212273393303</v>
      </c>
      <c r="Y4" s="140">
        <v>7.7988649287549588E-2</v>
      </c>
      <c r="Z4" s="218">
        <f>X4+Y4</f>
        <v>0.47337077202148259</v>
      </c>
    </row>
    <row r="5" spans="1:26" x14ac:dyDescent="0.25">
      <c r="A5" s="37">
        <v>20</v>
      </c>
      <c r="B5" s="37">
        <v>10</v>
      </c>
      <c r="C5" s="5" t="s">
        <v>207</v>
      </c>
      <c r="D5" s="5">
        <v>0.32984750057879925</v>
      </c>
      <c r="E5" s="5">
        <v>0.11656054641285406</v>
      </c>
      <c r="F5" s="5" t="s">
        <v>207</v>
      </c>
      <c r="G5" s="5">
        <v>0.26240409207161125</v>
      </c>
      <c r="H5" s="5">
        <v>9.3606138107416914E-2</v>
      </c>
      <c r="I5" s="5" t="s">
        <v>207</v>
      </c>
      <c r="J5" s="5">
        <v>0.11657613561750139</v>
      </c>
      <c r="K5" s="5">
        <v>0.57472790942915708</v>
      </c>
      <c r="L5" s="5" t="s">
        <v>207</v>
      </c>
      <c r="M5" s="5">
        <v>0.22900000000000004</v>
      </c>
      <c r="N5" s="5">
        <v>2.2499999999999975E-2</v>
      </c>
      <c r="O5" s="5">
        <v>6.2000000000000034E-2</v>
      </c>
      <c r="P5" s="5">
        <v>4.0000000000000072E-4</v>
      </c>
      <c r="Q5" s="5" t="s">
        <v>207</v>
      </c>
      <c r="R5" s="5">
        <v>0.40767597810118406</v>
      </c>
      <c r="S5" s="5">
        <v>6.5692103472969748E-2</v>
      </c>
      <c r="T5">
        <f t="shared" si="0"/>
        <v>3.2000000000000002E-3</v>
      </c>
      <c r="U5" s="216"/>
      <c r="V5" s="40"/>
      <c r="W5" s="219" t="s">
        <v>132</v>
      </c>
      <c r="X5" s="140">
        <v>0.32987153830736538</v>
      </c>
      <c r="Y5" s="140">
        <v>7.409370134915573E-2</v>
      </c>
      <c r="Z5" s="218">
        <f t="shared" ref="Z5:Z7" si="1">X5+Y5</f>
        <v>0.40396523965652109</v>
      </c>
    </row>
    <row r="6" spans="1:26" x14ac:dyDescent="0.25">
      <c r="A6" s="37">
        <v>48</v>
      </c>
      <c r="B6" s="37">
        <v>14</v>
      </c>
      <c r="C6" s="5" t="s">
        <v>205</v>
      </c>
      <c r="D6" s="5">
        <v>0.5141498024707174</v>
      </c>
      <c r="E6" s="5">
        <v>4.5817116143675042E-2</v>
      </c>
      <c r="F6" s="5" t="s">
        <v>205</v>
      </c>
      <c r="G6" s="5">
        <v>0.39463201906217676</v>
      </c>
      <c r="H6" s="5">
        <v>4.7466618711504718E-2</v>
      </c>
      <c r="I6" s="5" t="s">
        <v>205</v>
      </c>
      <c r="J6" s="5">
        <v>0.20725484726094878</v>
      </c>
      <c r="K6" s="5">
        <v>0.57265561365068141</v>
      </c>
      <c r="L6" s="5" t="s">
        <v>205</v>
      </c>
      <c r="M6" s="5">
        <v>0.38281249999999983</v>
      </c>
      <c r="N6" s="5">
        <v>1.488981009070295E-2</v>
      </c>
      <c r="O6" s="5">
        <v>0.23400297619047619</v>
      </c>
      <c r="P6" s="5">
        <v>6.3996952947845798E-2</v>
      </c>
      <c r="Q6" s="5" t="s">
        <v>205</v>
      </c>
      <c r="R6" s="5">
        <v>5.7366453676628501E-2</v>
      </c>
      <c r="S6" s="5">
        <v>0.12990983966733721</v>
      </c>
      <c r="T6">
        <f t="shared" si="0"/>
        <v>9.5238095238095238E-4</v>
      </c>
      <c r="U6" s="216"/>
      <c r="V6" s="40"/>
      <c r="W6" s="219" t="s">
        <v>349</v>
      </c>
      <c r="X6" s="140">
        <v>0.169960211127546</v>
      </c>
      <c r="Y6" s="140">
        <v>0.5386799724742054</v>
      </c>
      <c r="Z6" s="218">
        <f t="shared" si="1"/>
        <v>0.70864018360175141</v>
      </c>
    </row>
    <row r="7" spans="1:26" ht="15.75" thickBot="1" x14ac:dyDescent="0.3">
      <c r="A7" s="37">
        <v>10</v>
      </c>
      <c r="B7" s="37">
        <v>11</v>
      </c>
      <c r="C7" s="5" t="s">
        <v>247</v>
      </c>
      <c r="D7" s="5">
        <v>0.65620527450394039</v>
      </c>
      <c r="E7" s="5">
        <v>2.2576205244917876E-2</v>
      </c>
      <c r="F7" s="5" t="s">
        <v>247</v>
      </c>
      <c r="G7" s="5">
        <v>0.48991935483870969</v>
      </c>
      <c r="H7" s="5">
        <v>1.8817204301075269E-2</v>
      </c>
      <c r="I7" s="5" t="s">
        <v>247</v>
      </c>
      <c r="J7" s="5">
        <v>0.27905308464849354</v>
      </c>
      <c r="K7" s="5">
        <v>0.47703632450762995</v>
      </c>
      <c r="L7" s="5" t="s">
        <v>247</v>
      </c>
      <c r="M7" s="5">
        <v>0.39818181818181819</v>
      </c>
      <c r="N7" s="5">
        <v>1.6198347107437998E-2</v>
      </c>
      <c r="O7" s="5">
        <v>0.1690909090909091</v>
      </c>
      <c r="P7" s="5">
        <v>1.1900826446281E-2</v>
      </c>
      <c r="Q7" s="5" t="s">
        <v>247</v>
      </c>
      <c r="R7" s="5">
        <v>0.70277561103897546</v>
      </c>
      <c r="S7" s="5">
        <v>4.1587708918314314E-2</v>
      </c>
      <c r="T7">
        <f t="shared" si="0"/>
        <v>5.8181818181818187E-3</v>
      </c>
      <c r="W7" s="220" t="s">
        <v>218</v>
      </c>
      <c r="X7" s="221">
        <v>0.19675566957292678</v>
      </c>
      <c r="Y7" s="221">
        <v>7.9271174205581107E-2</v>
      </c>
      <c r="Z7" s="222">
        <f t="shared" si="1"/>
        <v>0.27602684377850789</v>
      </c>
    </row>
    <row r="8" spans="1:26" ht="15.75" thickTop="1" x14ac:dyDescent="0.25">
      <c r="A8" s="37">
        <v>20</v>
      </c>
      <c r="B8" s="37">
        <v>14</v>
      </c>
      <c r="C8" s="5" t="s">
        <v>248</v>
      </c>
      <c r="D8" s="5">
        <v>0.25110659145373848</v>
      </c>
      <c r="E8" s="5">
        <v>4.4631904205283214E-2</v>
      </c>
      <c r="F8" s="5" t="s">
        <v>248</v>
      </c>
      <c r="G8" s="5">
        <v>0.24531024531024528</v>
      </c>
      <c r="H8" s="5">
        <v>6.4110492681921261E-2</v>
      </c>
      <c r="I8" s="5" t="s">
        <v>248</v>
      </c>
      <c r="J8" s="5">
        <v>8.9785414682579986E-2</v>
      </c>
      <c r="K8" s="5">
        <v>0.35196059133264063</v>
      </c>
      <c r="L8" s="5" t="s">
        <v>248</v>
      </c>
      <c r="M8" s="5">
        <v>0.20285714285714285</v>
      </c>
      <c r="N8" s="5">
        <v>1.0000000000000007E-2</v>
      </c>
      <c r="O8" s="5">
        <v>0.14785714285714283</v>
      </c>
      <c r="P8" s="5">
        <v>0.12250000000000007</v>
      </c>
      <c r="Q8" s="5" t="s">
        <v>248</v>
      </c>
      <c r="R8" s="5">
        <v>0.14002162980900468</v>
      </c>
      <c r="S8" s="5">
        <v>6.3163315466724698E-2</v>
      </c>
      <c r="T8">
        <f t="shared" si="0"/>
        <v>2.2857142857142859E-3</v>
      </c>
    </row>
    <row r="9" spans="1:26" x14ac:dyDescent="0.25">
      <c r="A9" s="37">
        <v>14</v>
      </c>
      <c r="B9" s="37">
        <v>15</v>
      </c>
      <c r="C9" s="5" t="s">
        <v>339</v>
      </c>
      <c r="D9" s="5">
        <v>0.32030218886880768</v>
      </c>
      <c r="E9" s="5">
        <v>9.1331240728130161E-2</v>
      </c>
      <c r="F9" s="5" t="s">
        <v>339</v>
      </c>
      <c r="G9" s="5">
        <v>0.23501505337104278</v>
      </c>
      <c r="H9" s="5">
        <v>5.9939786515828854E-2</v>
      </c>
      <c r="I9" s="5" t="s">
        <v>339</v>
      </c>
      <c r="J9" s="5">
        <v>0.21863197650020971</v>
      </c>
      <c r="K9" s="5">
        <v>0.55799937054133431</v>
      </c>
      <c r="L9" s="5" t="s">
        <v>339</v>
      </c>
      <c r="M9" s="5">
        <v>0.16802721088435374</v>
      </c>
      <c r="N9" s="5">
        <v>5.8049886621315116E-3</v>
      </c>
      <c r="O9" s="5">
        <v>0.20476190476190476</v>
      </c>
      <c r="P9" s="5">
        <v>8.71655328798185E-2</v>
      </c>
      <c r="Q9" s="5" t="s">
        <v>339</v>
      </c>
      <c r="R9" s="5">
        <v>0.24318709628113902</v>
      </c>
      <c r="S9" s="5">
        <v>9.1679248698838048E-2</v>
      </c>
      <c r="T9">
        <f t="shared" si="0"/>
        <v>3.0476190476190477E-3</v>
      </c>
      <c r="U9" s="11"/>
      <c r="V9" s="11"/>
      <c r="W9" s="11"/>
      <c r="X9" s="11"/>
    </row>
    <row r="10" spans="1:26" x14ac:dyDescent="0.25">
      <c r="A10" s="37">
        <v>10</v>
      </c>
      <c r="B10" s="37">
        <v>15</v>
      </c>
      <c r="C10" s="5" t="s">
        <v>263</v>
      </c>
      <c r="D10" s="5">
        <v>0.47409466835218789</v>
      </c>
      <c r="E10" s="5">
        <v>8.4541065480899374E-2</v>
      </c>
      <c r="F10" s="5" t="s">
        <v>263</v>
      </c>
      <c r="G10" s="5">
        <v>0.25753228120516503</v>
      </c>
      <c r="H10" s="5">
        <v>5.308464849354376E-2</v>
      </c>
      <c r="I10" s="5" t="s">
        <v>263</v>
      </c>
      <c r="J10" s="5">
        <v>0.31796037674569688</v>
      </c>
      <c r="K10" s="5">
        <v>0.63655001623903917</v>
      </c>
      <c r="L10" s="5" t="s">
        <v>263</v>
      </c>
      <c r="M10" s="5">
        <v>0.16399999999999998</v>
      </c>
      <c r="N10" s="5">
        <v>8.7111111111110983E-3</v>
      </c>
      <c r="O10" s="5">
        <v>0.30266666666666669</v>
      </c>
      <c r="P10" s="5">
        <v>0.14951111111111115</v>
      </c>
      <c r="Q10" s="5" t="s">
        <v>263</v>
      </c>
      <c r="R10" s="5">
        <v>0.39771108651461035</v>
      </c>
      <c r="S10" s="5">
        <v>5.8500166021777801E-2</v>
      </c>
      <c r="T10">
        <f t="shared" si="0"/>
        <v>4.2666666666666669E-3</v>
      </c>
      <c r="U10" s="40"/>
      <c r="V10" s="216"/>
      <c r="W10" s="216"/>
      <c r="X10" s="216"/>
    </row>
    <row r="11" spans="1:26" x14ac:dyDescent="0.25">
      <c r="A11" s="37">
        <v>12</v>
      </c>
      <c r="B11" s="37">
        <v>13</v>
      </c>
      <c r="C11" s="5" t="s">
        <v>279</v>
      </c>
      <c r="D11" s="5">
        <v>0.42528372926164332</v>
      </c>
      <c r="E11" s="5">
        <v>2.7914944032235919E-2</v>
      </c>
      <c r="F11" s="5" t="s">
        <v>279</v>
      </c>
      <c r="G11" s="5">
        <v>0.27694338999834955</v>
      </c>
      <c r="H11" s="5">
        <v>6.9153325631292284E-2</v>
      </c>
      <c r="I11" s="5" t="s">
        <v>279</v>
      </c>
      <c r="J11" s="5">
        <v>0.1825307950727883</v>
      </c>
      <c r="K11" s="5">
        <v>0.59022094926350233</v>
      </c>
      <c r="L11" s="5" t="s">
        <v>279</v>
      </c>
      <c r="M11" s="5">
        <v>0.19658119658119655</v>
      </c>
      <c r="N11" s="5">
        <v>4.1091387245233389E-3</v>
      </c>
      <c r="O11" s="5">
        <v>0.13675213675213674</v>
      </c>
      <c r="P11" s="5">
        <v>5.9335963182117042E-2</v>
      </c>
      <c r="Q11" s="5" t="s">
        <v>279</v>
      </c>
      <c r="R11" s="5">
        <v>0.53155854785906675</v>
      </c>
      <c r="S11" s="5">
        <v>4.9188171222949779E-2</v>
      </c>
      <c r="T11">
        <f t="shared" si="0"/>
        <v>4.1025641025641026E-3</v>
      </c>
      <c r="U11" s="215"/>
      <c r="V11" s="40"/>
      <c r="W11" s="40"/>
      <c r="X11" s="40"/>
    </row>
    <row r="12" spans="1:26" x14ac:dyDescent="0.25">
      <c r="A12" s="37">
        <v>10</v>
      </c>
      <c r="B12" s="37">
        <v>11</v>
      </c>
      <c r="C12" s="5" t="s">
        <v>310</v>
      </c>
      <c r="D12" s="5">
        <v>0.39201253364508409</v>
      </c>
      <c r="E12" s="5">
        <v>9.5002423051187668E-2</v>
      </c>
      <c r="F12" s="5" t="s">
        <v>310</v>
      </c>
      <c r="G12" s="5">
        <v>0.39133333333333337</v>
      </c>
      <c r="H12" s="5">
        <v>5.3333333333333316E-2</v>
      </c>
      <c r="I12" s="5" t="s">
        <v>310</v>
      </c>
      <c r="J12" s="5">
        <v>0.19527896995708158</v>
      </c>
      <c r="K12" s="5">
        <v>0.52002861230329034</v>
      </c>
      <c r="L12" s="5" t="s">
        <v>310</v>
      </c>
      <c r="M12" s="5">
        <v>0.29636363636363633</v>
      </c>
      <c r="N12" s="5">
        <v>8.2644628099173504E-3</v>
      </c>
      <c r="O12" s="5">
        <v>8.1818181818181804E-2</v>
      </c>
      <c r="P12" s="5">
        <v>1.3223140495867778E-3</v>
      </c>
      <c r="Q12" s="5" t="s">
        <v>310</v>
      </c>
      <c r="R12" s="5">
        <v>0.20691792152929339</v>
      </c>
      <c r="S12" s="5">
        <v>0.1107684512315629</v>
      </c>
      <c r="T12">
        <f t="shared" si="0"/>
        <v>5.8181818181818187E-3</v>
      </c>
      <c r="U12" s="216"/>
      <c r="V12" s="40"/>
      <c r="W12" s="40"/>
      <c r="X12" s="40"/>
    </row>
    <row r="13" spans="1:26" x14ac:dyDescent="0.25">
      <c r="A13" s="37">
        <v>20</v>
      </c>
      <c r="B13" s="37">
        <v>16</v>
      </c>
      <c r="C13" s="5" t="s">
        <v>206</v>
      </c>
      <c r="D13" s="5">
        <v>0.552967337976488</v>
      </c>
      <c r="E13" s="5">
        <v>1.7525419535299423E-2</v>
      </c>
      <c r="F13" s="5" t="s">
        <v>206</v>
      </c>
      <c r="G13" s="5">
        <v>0.45079515037002055</v>
      </c>
      <c r="H13" s="5">
        <v>3.3223114470162178E-2</v>
      </c>
      <c r="I13" s="5" t="s">
        <v>206</v>
      </c>
      <c r="J13" s="5">
        <v>0.1660105193537211</v>
      </c>
      <c r="K13" s="5">
        <v>0.52931403735315408</v>
      </c>
      <c r="L13" s="5" t="s">
        <v>206</v>
      </c>
      <c r="M13" s="5">
        <v>0.40500000000000008</v>
      </c>
      <c r="N13" s="5">
        <v>7.6562499999999938E-3</v>
      </c>
      <c r="O13" s="5">
        <v>0.12250000000000001</v>
      </c>
      <c r="P13" s="5">
        <v>1.5625E-2</v>
      </c>
      <c r="Q13" s="5" t="s">
        <v>206</v>
      </c>
      <c r="R13" s="5">
        <v>0.16472950493610455</v>
      </c>
      <c r="S13" s="5">
        <v>4.6989160088675194E-2</v>
      </c>
      <c r="T13">
        <f t="shared" si="0"/>
        <v>2E-3</v>
      </c>
      <c r="U13" s="216"/>
      <c r="V13" s="40"/>
      <c r="W13" s="40"/>
      <c r="X13" s="40"/>
    </row>
    <row r="14" spans="1:26" x14ac:dyDescent="0.25">
      <c r="A14" s="37">
        <v>11</v>
      </c>
      <c r="B14" s="37">
        <v>14</v>
      </c>
      <c r="C14" s="5" t="s">
        <v>298</v>
      </c>
      <c r="D14" s="5">
        <v>0.54375354291703215</v>
      </c>
      <c r="E14" s="5">
        <v>0.14516374652126621</v>
      </c>
      <c r="F14" s="5" t="s">
        <v>298</v>
      </c>
      <c r="G14" s="5">
        <v>0.38076923076923097</v>
      </c>
      <c r="H14" s="5">
        <v>0.12423076923076919</v>
      </c>
      <c r="I14" s="5" t="s">
        <v>298</v>
      </c>
      <c r="J14" s="5">
        <v>0.17406143344709901</v>
      </c>
      <c r="K14" s="5">
        <v>0.56857935153583639</v>
      </c>
      <c r="L14" s="5" t="s">
        <v>298</v>
      </c>
      <c r="M14" s="5">
        <v>0.36599763872491148</v>
      </c>
      <c r="N14" s="5">
        <v>0.12295496711081128</v>
      </c>
      <c r="O14" s="5">
        <v>7.7922077922077934E-2</v>
      </c>
      <c r="P14" s="5">
        <v>8.2644628099173504E-3</v>
      </c>
      <c r="Q14" s="5" t="s">
        <v>298</v>
      </c>
      <c r="R14" s="5">
        <v>0.27742489248191748</v>
      </c>
      <c r="S14" s="5">
        <v>9.6846972427214892E-2</v>
      </c>
      <c r="T14">
        <f t="shared" si="0"/>
        <v>4.1558441558441558E-3</v>
      </c>
      <c r="U14" s="216"/>
      <c r="V14" s="40"/>
      <c r="W14" s="40"/>
      <c r="X14" s="40"/>
    </row>
    <row r="15" spans="1:26" x14ac:dyDescent="0.25">
      <c r="A15" s="37">
        <v>11</v>
      </c>
      <c r="B15" s="37">
        <v>10</v>
      </c>
      <c r="C15" s="5" t="s">
        <v>299</v>
      </c>
      <c r="D15" s="5">
        <v>0.31389986489480809</v>
      </c>
      <c r="E15" s="5">
        <v>7.1833644242562042E-2</v>
      </c>
      <c r="F15" s="5" t="s">
        <v>299</v>
      </c>
      <c r="G15" s="5">
        <v>0.35238095238095241</v>
      </c>
      <c r="H15" s="5">
        <v>7.3904761904761918E-2</v>
      </c>
      <c r="I15" s="5" t="s">
        <v>299</v>
      </c>
      <c r="J15" s="5">
        <v>0.14507772020725396</v>
      </c>
      <c r="K15" s="5">
        <v>0.50784398388025331</v>
      </c>
      <c r="L15" s="5" t="s">
        <v>299</v>
      </c>
      <c r="M15" s="5">
        <v>0.34710743801652894</v>
      </c>
      <c r="N15" s="5">
        <v>0.13223140495867775</v>
      </c>
      <c r="O15" s="5">
        <v>0.19504132231404958</v>
      </c>
      <c r="P15" s="5">
        <v>0.17487603305785113</v>
      </c>
      <c r="Q15" s="5" t="s">
        <v>299</v>
      </c>
      <c r="R15" s="5">
        <v>0.14096152898976422</v>
      </c>
      <c r="S15" s="5">
        <v>6.5531334284069903E-2</v>
      </c>
      <c r="T15">
        <f t="shared" si="0"/>
        <v>5.8181818181818187E-3</v>
      </c>
    </row>
    <row r="16" spans="1:26" x14ac:dyDescent="0.25">
      <c r="A16" s="37">
        <v>10</v>
      </c>
      <c r="B16" s="37">
        <v>12</v>
      </c>
      <c r="C16" s="5" t="s">
        <v>294</v>
      </c>
      <c r="D16" s="5">
        <v>0.4885334788700777</v>
      </c>
      <c r="E16" s="5">
        <v>6.439728765919836E-2</v>
      </c>
      <c r="F16" s="5" t="s">
        <v>294</v>
      </c>
      <c r="G16" s="5">
        <v>0.42410714285714285</v>
      </c>
      <c r="H16" s="5">
        <v>6.8080357142857151E-2</v>
      </c>
      <c r="I16" s="5" t="s">
        <v>294</v>
      </c>
      <c r="J16" s="5">
        <v>0.31428571428571439</v>
      </c>
      <c r="K16" s="5">
        <v>0.54824175824175825</v>
      </c>
      <c r="L16" s="5" t="s">
        <v>294</v>
      </c>
      <c r="M16" s="5">
        <v>0.32666666666666672</v>
      </c>
      <c r="N16" s="5">
        <v>4.4444444444444427E-3</v>
      </c>
      <c r="O16" s="5">
        <v>0.20666666666666669</v>
      </c>
      <c r="P16" s="5">
        <v>1.7777777777777771E-2</v>
      </c>
      <c r="Q16" s="5" t="s">
        <v>294</v>
      </c>
      <c r="R16" s="5">
        <v>9.3959209926175569E-2</v>
      </c>
      <c r="S16" s="5">
        <v>7.5440713058278638E-2</v>
      </c>
      <c r="T16">
        <f t="shared" si="0"/>
        <v>5.3333333333333332E-3</v>
      </c>
    </row>
    <row r="17" spans="1:20" x14ac:dyDescent="0.25">
      <c r="A17" s="37">
        <v>28</v>
      </c>
      <c r="B17" s="37">
        <v>15</v>
      </c>
      <c r="C17" s="5" t="s">
        <v>295</v>
      </c>
      <c r="D17" s="5">
        <v>0.1768000138603778</v>
      </c>
      <c r="E17" s="5">
        <v>4.3550958839887549E-2</v>
      </c>
      <c r="F17" s="5" t="s">
        <v>295</v>
      </c>
      <c r="G17" s="5">
        <v>0.20941144314868806</v>
      </c>
      <c r="H17" s="5">
        <v>5.8673469387755126E-2</v>
      </c>
      <c r="I17" s="5" t="s">
        <v>295</v>
      </c>
      <c r="J17" s="5">
        <v>7.6949927119120659E-2</v>
      </c>
      <c r="K17" s="5">
        <v>0.57953388556893959</v>
      </c>
      <c r="L17" s="5" t="s">
        <v>295</v>
      </c>
      <c r="M17" s="5">
        <v>0.17721088435374152</v>
      </c>
      <c r="N17" s="5">
        <v>4.4444444444444427E-3</v>
      </c>
      <c r="O17" s="28">
        <v>3.9115646258503396E-2</v>
      </c>
      <c r="P17" s="5">
        <v>3.6281179138321736E-4</v>
      </c>
      <c r="Q17" s="5" t="s">
        <v>295</v>
      </c>
      <c r="R17" s="5">
        <v>5.3669185103267424E-2</v>
      </c>
      <c r="S17" s="5">
        <v>6.8747308611132305E-2</v>
      </c>
      <c r="T17">
        <f t="shared" si="0"/>
        <v>1.5238095238095239E-3</v>
      </c>
    </row>
    <row r="18" spans="1:20" x14ac:dyDescent="0.25">
      <c r="A18" s="37">
        <v>15</v>
      </c>
      <c r="B18" s="37">
        <v>21</v>
      </c>
      <c r="C18" s="5" t="s">
        <v>293</v>
      </c>
      <c r="D18" s="5">
        <v>0.38925953612422398</v>
      </c>
      <c r="E18" s="5">
        <v>0.1933002202623936</v>
      </c>
      <c r="F18" s="5" t="s">
        <v>293</v>
      </c>
      <c r="G18" s="5">
        <v>0.34832392963823433</v>
      </c>
      <c r="H18" s="5">
        <v>0.1798041818785264</v>
      </c>
      <c r="I18" s="5" t="s">
        <v>293</v>
      </c>
      <c r="J18" s="5">
        <v>0.12060301507537696</v>
      </c>
      <c r="K18" s="5">
        <v>0.38126530086329086</v>
      </c>
      <c r="L18" s="5" t="s">
        <v>293</v>
      </c>
      <c r="M18" s="5">
        <v>0.30010582010582004</v>
      </c>
      <c r="N18" s="5">
        <v>2.8309397833207382E-2</v>
      </c>
      <c r="O18" s="5">
        <v>0.27301587301587305</v>
      </c>
      <c r="P18" s="5">
        <v>0.25478458049886621</v>
      </c>
      <c r="Q18" s="5" t="s">
        <v>293</v>
      </c>
      <c r="R18" s="5">
        <v>0.25055148382085557</v>
      </c>
      <c r="S18" s="5">
        <v>7.006105750558507E-2</v>
      </c>
      <c r="T18">
        <f t="shared" si="0"/>
        <v>2.0317460317460317E-3</v>
      </c>
    </row>
    <row r="19" spans="1:20" x14ac:dyDescent="0.25">
      <c r="A19" s="37">
        <v>14</v>
      </c>
      <c r="B19" s="37">
        <v>15</v>
      </c>
      <c r="C19" s="5" t="s">
        <v>320</v>
      </c>
      <c r="D19" s="5">
        <v>0.42657108626330342</v>
      </c>
      <c r="E19" s="5">
        <v>2.416677145896835E-2</v>
      </c>
      <c r="F19" s="5" t="s">
        <v>320</v>
      </c>
      <c r="G19" s="5">
        <v>0.32868672046955227</v>
      </c>
      <c r="H19" s="5">
        <v>3.9618488628026423E-2</v>
      </c>
      <c r="I19" s="5" t="s">
        <v>320</v>
      </c>
      <c r="J19" s="5">
        <v>0.13513513513513509</v>
      </c>
      <c r="K19" s="5">
        <v>0.57196267696267677</v>
      </c>
      <c r="L19" s="5" t="s">
        <v>320</v>
      </c>
      <c r="M19" s="5">
        <v>0.26462585034013603</v>
      </c>
      <c r="N19" s="5">
        <v>1.0975056689342419E-2</v>
      </c>
      <c r="O19" s="5">
        <v>5.7823129251700689E-2</v>
      </c>
      <c r="P19" s="5">
        <v>2.2675736961451295E-3</v>
      </c>
      <c r="Q19" s="5" t="s">
        <v>320</v>
      </c>
      <c r="R19" s="5">
        <v>0.24278756494264103</v>
      </c>
      <c r="S19" s="5">
        <v>5.0763649983396816E-2</v>
      </c>
      <c r="T19">
        <f t="shared" si="0"/>
        <v>3.0476190476190477E-3</v>
      </c>
    </row>
    <row r="20" spans="1:20" x14ac:dyDescent="0.25">
      <c r="A20" s="37">
        <v>14</v>
      </c>
      <c r="B20" s="37">
        <v>16</v>
      </c>
      <c r="C20" s="5" t="s">
        <v>321</v>
      </c>
      <c r="D20" s="5">
        <v>0.44466450976969157</v>
      </c>
      <c r="E20" s="5">
        <v>2.8701679186380627E-2</v>
      </c>
      <c r="F20" s="5" t="s">
        <v>321</v>
      </c>
      <c r="G20" s="5">
        <v>0.39444444444444443</v>
      </c>
      <c r="H20" s="5">
        <v>2.7777777777777776E-2</v>
      </c>
      <c r="I20" s="5" t="s">
        <v>321</v>
      </c>
      <c r="J20" s="5">
        <v>0.1682913371344491</v>
      </c>
      <c r="K20" s="5">
        <v>0.33251333455949966</v>
      </c>
      <c r="L20" s="5" t="s">
        <v>321</v>
      </c>
      <c r="M20" s="5">
        <v>0.37244897959183676</v>
      </c>
      <c r="N20" s="5">
        <v>8.1632653061224414E-2</v>
      </c>
      <c r="O20" s="5">
        <v>0.10459183673469387</v>
      </c>
      <c r="P20" s="5">
        <v>2.0408163265306103E-2</v>
      </c>
      <c r="Q20" s="5" t="s">
        <v>321</v>
      </c>
      <c r="R20" s="5">
        <v>6.7562183484660768E-2</v>
      </c>
      <c r="S20" s="5">
        <v>6.0443769667141836E-2</v>
      </c>
      <c r="T20">
        <f t="shared" si="0"/>
        <v>2.8571428571428571E-3</v>
      </c>
    </row>
    <row r="21" spans="1:20" x14ac:dyDescent="0.25">
      <c r="A21" s="37">
        <v>12</v>
      </c>
      <c r="B21" s="37">
        <v>13</v>
      </c>
      <c r="C21" s="5" t="s">
        <v>338</v>
      </c>
      <c r="D21" s="5">
        <v>0.26248321821489229</v>
      </c>
      <c r="E21" s="5">
        <v>6.8929039844847106E-2</v>
      </c>
      <c r="F21" s="5" t="s">
        <v>338</v>
      </c>
      <c r="G21" s="5">
        <v>0.29528619528619526</v>
      </c>
      <c r="H21" s="5">
        <v>6.2626262626262641E-2</v>
      </c>
      <c r="I21" s="5" t="s">
        <v>338</v>
      </c>
      <c r="J21" s="5">
        <v>0.10967741935483877</v>
      </c>
      <c r="K21" s="5">
        <v>0.60164185277088478</v>
      </c>
      <c r="L21" s="5" t="s">
        <v>338</v>
      </c>
      <c r="M21" s="5">
        <v>0.22863247863247857</v>
      </c>
      <c r="N21" s="5">
        <v>2.3668639053254423E-2</v>
      </c>
      <c r="O21" s="28">
        <v>0.17948717948717952</v>
      </c>
      <c r="P21" s="5">
        <v>0.17899408284023655</v>
      </c>
      <c r="Q21" s="5" t="s">
        <v>338</v>
      </c>
      <c r="R21" s="5">
        <v>0.18942258647952415</v>
      </c>
      <c r="S21" s="5">
        <v>6.4903049854137917E-2</v>
      </c>
      <c r="T21">
        <f t="shared" si="0"/>
        <v>4.1025641025641026E-3</v>
      </c>
    </row>
    <row r="22" spans="1:20" x14ac:dyDescent="0.25">
      <c r="A22" s="37">
        <v>18</v>
      </c>
      <c r="B22" s="37">
        <v>17</v>
      </c>
      <c r="C22" s="5" t="s">
        <v>150</v>
      </c>
      <c r="D22" s="5">
        <v>0.44223307786478411</v>
      </c>
      <c r="E22" s="5">
        <v>4.4036328005890586E-2</v>
      </c>
      <c r="F22" s="5" t="s">
        <v>150</v>
      </c>
      <c r="G22" s="5">
        <v>0.34299516908212557</v>
      </c>
      <c r="H22" s="5">
        <v>5.5900621118012445E-2</v>
      </c>
      <c r="I22" s="5" t="s">
        <v>150</v>
      </c>
      <c r="J22" s="5">
        <v>5.5032585083273008E-2</v>
      </c>
      <c r="K22" s="5">
        <v>0.57250772623797286</v>
      </c>
      <c r="L22" s="5" t="s">
        <v>150</v>
      </c>
      <c r="M22" s="5">
        <v>0.29375453885257807</v>
      </c>
      <c r="N22" s="5">
        <v>9.6116878123798724E-3</v>
      </c>
      <c r="O22" s="5">
        <v>-3.2679738562091487E-3</v>
      </c>
      <c r="P22" s="5">
        <v>0</v>
      </c>
      <c r="Q22" s="5" t="s">
        <v>150</v>
      </c>
      <c r="R22" s="5">
        <v>6.3123535653947405E-2</v>
      </c>
      <c r="S22" s="5">
        <v>5.5595295712156587E-2</v>
      </c>
      <c r="T22">
        <f t="shared" si="0"/>
        <v>2.0915032679738564E-3</v>
      </c>
    </row>
    <row r="23" spans="1:20" x14ac:dyDescent="0.25">
      <c r="A23" s="37">
        <v>21</v>
      </c>
      <c r="B23" s="37">
        <v>16</v>
      </c>
      <c r="C23" s="5" t="s">
        <v>168</v>
      </c>
      <c r="D23" s="5">
        <v>0.33764892549206788</v>
      </c>
      <c r="E23" s="5">
        <v>4.9768321620689317E-2</v>
      </c>
      <c r="F23" s="5" t="s">
        <v>168</v>
      </c>
      <c r="G23" s="5">
        <v>0.34580498866213155</v>
      </c>
      <c r="H23" s="5">
        <v>4.0178571428571432E-2</v>
      </c>
      <c r="I23" s="5" t="s">
        <v>168</v>
      </c>
      <c r="J23" s="5">
        <v>0.16551679800772148</v>
      </c>
      <c r="K23" s="5">
        <v>0.39249799520201956</v>
      </c>
      <c r="L23" s="5" t="s">
        <v>168</v>
      </c>
      <c r="M23" s="5">
        <v>0.29818594104308388</v>
      </c>
      <c r="N23" s="5">
        <v>0</v>
      </c>
      <c r="O23" s="5">
        <v>0.12018140589569158</v>
      </c>
      <c r="P23" s="5">
        <v>1.0239512471655336E-2</v>
      </c>
      <c r="Q23" s="5" t="s">
        <v>168</v>
      </c>
      <c r="R23" s="5">
        <v>4.4758579956033058E-2</v>
      </c>
      <c r="S23" s="5">
        <v>5.9682579852594897E-2</v>
      </c>
      <c r="T23">
        <f t="shared" si="0"/>
        <v>1.9047619047619048E-3</v>
      </c>
    </row>
    <row r="24" spans="1:20" x14ac:dyDescent="0.25">
      <c r="A24" s="37">
        <v>32</v>
      </c>
      <c r="B24" s="37">
        <v>18</v>
      </c>
      <c r="C24" s="5" t="s">
        <v>204</v>
      </c>
      <c r="D24" s="5">
        <v>0.3484586689744732</v>
      </c>
      <c r="E24" s="5">
        <v>3.5745439991495757E-2</v>
      </c>
      <c r="F24" s="5" t="s">
        <v>204</v>
      </c>
      <c r="G24" s="5">
        <v>0.28850461091855506</v>
      </c>
      <c r="H24" s="5">
        <v>4.1829852725884971E-2</v>
      </c>
      <c r="I24" s="5" t="s">
        <v>204</v>
      </c>
      <c r="J24" s="5">
        <v>0.11245617272559513</v>
      </c>
      <c r="K24" s="5">
        <v>0.4314176201021096</v>
      </c>
      <c r="L24" s="5" t="s">
        <v>204</v>
      </c>
      <c r="M24" s="5">
        <v>0.283203125</v>
      </c>
      <c r="N24" s="5">
        <v>3.6470389660493867E-2</v>
      </c>
      <c r="O24" s="5">
        <v>9.8958333333333356E-2</v>
      </c>
      <c r="P24" s="5">
        <v>2.3341049382716035E-2</v>
      </c>
      <c r="Q24" s="5" t="s">
        <v>204</v>
      </c>
      <c r="R24" s="5">
        <v>3.1337837284864223E-2</v>
      </c>
      <c r="S24" s="5">
        <v>5.3195457163155546E-2</v>
      </c>
      <c r="T24">
        <f t="shared" si="0"/>
        <v>1.1111111111111111E-3</v>
      </c>
    </row>
    <row r="25" spans="1:20" x14ac:dyDescent="0.25">
      <c r="A25" s="37">
        <v>11</v>
      </c>
      <c r="B25" s="37">
        <v>10</v>
      </c>
      <c r="C25" s="5" t="s">
        <v>389</v>
      </c>
      <c r="D25" s="4">
        <v>0.4156987276319995</v>
      </c>
      <c r="E25" s="4">
        <v>9.6085396837361309E-2</v>
      </c>
      <c r="F25" s="5" t="s">
        <v>389</v>
      </c>
      <c r="G25" s="5">
        <v>0.30940170940170947</v>
      </c>
      <c r="H25" s="5">
        <v>0.11623931623931624</v>
      </c>
      <c r="I25" s="5" t="s">
        <v>389</v>
      </c>
      <c r="J25" s="5">
        <v>0.1708138173302107</v>
      </c>
      <c r="K25" s="5">
        <v>0.80004360664591834</v>
      </c>
      <c r="L25" s="5" t="s">
        <v>389</v>
      </c>
      <c r="M25" s="5">
        <v>0.24132231404958676</v>
      </c>
      <c r="N25" s="5">
        <v>3.3057851239669443E-2</v>
      </c>
      <c r="O25" s="5">
        <v>0.22809917355371903</v>
      </c>
      <c r="P25" s="5">
        <v>0.1904132231404958</v>
      </c>
      <c r="Q25" s="5" t="s">
        <v>389</v>
      </c>
      <c r="R25" s="5">
        <v>0.32771067139516508</v>
      </c>
      <c r="S25" s="5">
        <v>6.2694623397459417E-2</v>
      </c>
      <c r="T25">
        <f t="shared" si="0"/>
        <v>5.8181818181818187E-3</v>
      </c>
    </row>
    <row r="26" spans="1:20" x14ac:dyDescent="0.25">
      <c r="A26" s="37">
        <v>21</v>
      </c>
      <c r="B26" s="37">
        <v>16</v>
      </c>
      <c r="C26" s="5" t="s">
        <v>390</v>
      </c>
      <c r="D26" s="5">
        <v>0.29546347231601205</v>
      </c>
      <c r="E26" s="5">
        <v>3.2360218087862672E-2</v>
      </c>
      <c r="F26" s="5" t="s">
        <v>390</v>
      </c>
      <c r="G26" s="5">
        <v>0.26442016866526702</v>
      </c>
      <c r="H26" s="5">
        <v>5.0243746219264848E-2</v>
      </c>
      <c r="I26" s="5" t="s">
        <v>390</v>
      </c>
      <c r="J26" s="5">
        <v>0.13337291086000624</v>
      </c>
      <c r="K26" s="5">
        <v>0.56545727593551842</v>
      </c>
      <c r="L26" s="5" t="s">
        <v>390</v>
      </c>
      <c r="M26" s="5">
        <v>0.21995464852607707</v>
      </c>
      <c r="N26" s="5">
        <v>4.2871315192743748E-3</v>
      </c>
      <c r="O26" s="5">
        <v>8.0498866213151915E-2</v>
      </c>
      <c r="P26" s="5">
        <v>3.5430839002267324E-5</v>
      </c>
      <c r="Q26" s="5" t="s">
        <v>390</v>
      </c>
      <c r="R26" s="5">
        <v>7.3159973765414901E-2</v>
      </c>
      <c r="S26" s="5">
        <v>5.8869612248895586E-2</v>
      </c>
      <c r="T26">
        <f t="shared" si="0"/>
        <v>1.9047619047619048E-3</v>
      </c>
    </row>
    <row r="27" spans="1:20" x14ac:dyDescent="0.25">
      <c r="A27" s="37">
        <v>42</v>
      </c>
      <c r="B27" s="37">
        <v>15</v>
      </c>
      <c r="C27" s="5" t="s">
        <v>391</v>
      </c>
      <c r="D27" s="5">
        <v>0.47715474218825626</v>
      </c>
      <c r="E27" s="5">
        <v>8.5907320029093112E-2</v>
      </c>
      <c r="F27" s="43" t="s">
        <v>391</v>
      </c>
      <c r="G27" s="43">
        <v>0.36651241569125614</v>
      </c>
      <c r="H27" s="5">
        <v>7.0985693978162887E-2</v>
      </c>
      <c r="I27" s="5" t="s">
        <v>391</v>
      </c>
      <c r="J27" s="5">
        <v>0.1819874515247823</v>
      </c>
      <c r="K27" s="5">
        <v>0.56961674015244335</v>
      </c>
      <c r="L27" s="5" t="s">
        <v>391</v>
      </c>
      <c r="M27" s="5">
        <v>0.34293272864701457</v>
      </c>
      <c r="N27" s="5">
        <v>3.6281179138321947E-4</v>
      </c>
      <c r="O27" s="5">
        <v>0.15835222978080118</v>
      </c>
      <c r="P27" s="5">
        <v>4.4444444444444427E-3</v>
      </c>
      <c r="Q27" s="5" t="s">
        <v>391</v>
      </c>
      <c r="R27" s="5">
        <v>2.2569961431538377E-2</v>
      </c>
      <c r="S27" s="5">
        <v>6.5286094959281532E-2</v>
      </c>
      <c r="T27">
        <f t="shared" si="0"/>
        <v>1.0158730158730158E-3</v>
      </c>
    </row>
    <row r="28" spans="1:20" x14ac:dyDescent="0.25">
      <c r="A28" s="37">
        <v>13</v>
      </c>
      <c r="B28" s="37">
        <v>19</v>
      </c>
      <c r="C28" s="5" t="s">
        <v>426</v>
      </c>
      <c r="D28" s="5">
        <v>0.44441577882873379</v>
      </c>
      <c r="E28" s="5">
        <v>3.4867365364661639E-2</v>
      </c>
      <c r="F28" s="5" t="s">
        <v>426</v>
      </c>
      <c r="G28" s="5">
        <v>0.3128573328014892</v>
      </c>
      <c r="H28" s="5">
        <v>1.9944156362185869E-2</v>
      </c>
      <c r="I28" s="5" t="s">
        <v>426</v>
      </c>
      <c r="J28" s="5">
        <v>0.24745263412764076</v>
      </c>
      <c r="K28" s="5">
        <v>0.40097712234405747</v>
      </c>
      <c r="L28" s="5" t="s">
        <v>426</v>
      </c>
      <c r="M28" s="5">
        <v>0.24540641544690134</v>
      </c>
      <c r="N28" s="5">
        <v>1.378485141536492E-2</v>
      </c>
      <c r="O28" s="5">
        <v>0.17066334475241357</v>
      </c>
      <c r="P28" s="5">
        <v>1.7849825435591479E-2</v>
      </c>
      <c r="Q28" s="5" t="s">
        <v>426</v>
      </c>
      <c r="R28" s="5">
        <v>0.2852462454817406</v>
      </c>
      <c r="S28" s="5">
        <v>6.0804911294971564E-2</v>
      </c>
      <c r="T28">
        <f t="shared" si="0"/>
        <v>2.5910931174089069E-3</v>
      </c>
    </row>
    <row r="29" spans="1:20" x14ac:dyDescent="0.25">
      <c r="A29" s="37">
        <v>11</v>
      </c>
      <c r="B29" s="37">
        <v>36</v>
      </c>
      <c r="C29" s="5" t="s">
        <v>434</v>
      </c>
      <c r="D29" s="5">
        <v>0.56425979551608163</v>
      </c>
      <c r="E29" s="5">
        <v>0.10563536359929057</v>
      </c>
      <c r="F29" s="5" t="s">
        <v>434</v>
      </c>
      <c r="G29" s="5">
        <v>0.49365793780687378</v>
      </c>
      <c r="H29" s="5">
        <v>0.11727700490998363</v>
      </c>
      <c r="I29" s="5" t="s">
        <v>434</v>
      </c>
      <c r="J29" s="5">
        <v>0.16705600820466085</v>
      </c>
      <c r="K29" s="5">
        <v>0.74599231685482825</v>
      </c>
      <c r="L29" s="5" t="s">
        <v>434</v>
      </c>
      <c r="M29" s="5">
        <v>0.40404040404040414</v>
      </c>
      <c r="N29" s="5">
        <v>2.5507601265177069E-3</v>
      </c>
      <c r="O29" s="5">
        <v>9.5500459136822757E-2</v>
      </c>
      <c r="P29" s="5">
        <v>3.6832976226915587E-2</v>
      </c>
      <c r="Q29" s="5" t="s">
        <v>434</v>
      </c>
      <c r="R29" s="5">
        <v>0.26681794449313978</v>
      </c>
      <c r="S29" s="5">
        <v>0.12312581312761968</v>
      </c>
      <c r="T29">
        <f t="shared" si="0"/>
        <v>1.6161616161616162E-3</v>
      </c>
    </row>
    <row r="30" spans="1:20" x14ac:dyDescent="0.25">
      <c r="A30" s="37">
        <v>14</v>
      </c>
      <c r="B30" s="37">
        <v>17</v>
      </c>
      <c r="C30" s="5" t="s">
        <v>435</v>
      </c>
      <c r="D30" s="5">
        <v>0.4912685752931128</v>
      </c>
      <c r="E30" s="5">
        <v>0.11167580116608862</v>
      </c>
      <c r="F30" s="5" t="s">
        <v>435</v>
      </c>
      <c r="G30" s="5">
        <v>0.3726100489106271</v>
      </c>
      <c r="H30" s="5">
        <v>9.6131614050689193E-2</v>
      </c>
      <c r="I30" s="5" t="s">
        <v>435</v>
      </c>
      <c r="J30" s="5">
        <v>0.18426103646833014</v>
      </c>
      <c r="K30" s="5">
        <v>0.70805206305444779</v>
      </c>
      <c r="L30" s="5" t="s">
        <v>435</v>
      </c>
      <c r="M30" s="5">
        <v>0.43037214885954383</v>
      </c>
      <c r="N30" s="5">
        <v>0.20591766118211985</v>
      </c>
      <c r="O30" s="5">
        <v>0.17827130852340936</v>
      </c>
      <c r="P30" s="5">
        <v>9.1518960525386647E-2</v>
      </c>
      <c r="Q30" s="5" t="s">
        <v>435</v>
      </c>
      <c r="R30" s="5">
        <v>0.31730568462323838</v>
      </c>
      <c r="S30" s="5">
        <v>6.9639964273124202E-2</v>
      </c>
      <c r="T30">
        <f t="shared" si="0"/>
        <v>2.6890756302521009E-3</v>
      </c>
    </row>
    <row r="31" spans="1:20" x14ac:dyDescent="0.25">
      <c r="A31" s="37">
        <v>13</v>
      </c>
      <c r="B31" s="37">
        <v>11</v>
      </c>
      <c r="C31" s="5" t="s">
        <v>436</v>
      </c>
      <c r="D31" s="5">
        <v>0.36088058546419866</v>
      </c>
      <c r="E31" s="5">
        <v>0.21472328378983524</v>
      </c>
      <c r="F31" s="5" t="s">
        <v>436</v>
      </c>
      <c r="G31" s="5">
        <v>0.32741617357001956</v>
      </c>
      <c r="H31" s="5">
        <v>0.19230769230769224</v>
      </c>
      <c r="I31" s="5" t="s">
        <v>436</v>
      </c>
      <c r="J31" s="5">
        <v>0.26415094339622652</v>
      </c>
      <c r="K31" s="5">
        <v>0.54686303562486793</v>
      </c>
      <c r="L31" s="5" t="s">
        <v>436</v>
      </c>
      <c r="M31" s="5">
        <v>0.38945669714900472</v>
      </c>
      <c r="N31" s="5">
        <v>0.20661157024793392</v>
      </c>
      <c r="O31" s="5">
        <v>0.21301775147928997</v>
      </c>
      <c r="P31" s="5">
        <v>5.3254437869822514E-2</v>
      </c>
      <c r="Q31" s="5" t="s">
        <v>436</v>
      </c>
      <c r="R31" s="5">
        <v>0.31781309182609357</v>
      </c>
      <c r="S31" s="5">
        <v>0.11041707399034467</v>
      </c>
      <c r="T31">
        <f t="shared" si="0"/>
        <v>4.4755244755244755E-3</v>
      </c>
    </row>
    <row r="32" spans="1:20" x14ac:dyDescent="0.25">
      <c r="A32" s="37">
        <v>17</v>
      </c>
      <c r="B32" s="37">
        <v>47</v>
      </c>
      <c r="C32" s="5" t="s">
        <v>437</v>
      </c>
      <c r="D32" s="5">
        <v>0.85009414508735814</v>
      </c>
      <c r="E32" s="5">
        <v>2.0796282913608098E-2</v>
      </c>
      <c r="F32" s="5" t="s">
        <v>437</v>
      </c>
      <c r="G32" s="5">
        <v>0.85702878436442453</v>
      </c>
      <c r="H32" s="5">
        <v>1.2281835811247581E-2</v>
      </c>
      <c r="I32" s="5" t="s">
        <v>437</v>
      </c>
      <c r="J32" s="5">
        <v>0.41081203472237143</v>
      </c>
      <c r="K32" s="5">
        <v>0.5615239447368966</v>
      </c>
      <c r="L32" s="5" t="s">
        <v>437</v>
      </c>
      <c r="M32" s="5">
        <v>0.79982330854744865</v>
      </c>
      <c r="N32" s="5">
        <v>1.1317338162064292E-2</v>
      </c>
      <c r="O32" s="5">
        <v>0.37340793639107717</v>
      </c>
      <c r="P32" s="5">
        <v>5.8347339681485387E-2</v>
      </c>
      <c r="Q32" s="5" t="s">
        <v>437</v>
      </c>
      <c r="R32" s="5">
        <v>0.69217660405343306</v>
      </c>
      <c r="S32" s="5">
        <v>5.4666237282894374E-2</v>
      </c>
      <c r="T32">
        <f t="shared" si="0"/>
        <v>8.0100125156445554E-4</v>
      </c>
    </row>
    <row r="33" spans="1:20" x14ac:dyDescent="0.25">
      <c r="A33" s="37">
        <v>12</v>
      </c>
      <c r="B33" s="37">
        <v>10</v>
      </c>
      <c r="C33" s="5" t="s">
        <v>438</v>
      </c>
      <c r="D33" s="5">
        <v>0.37728236302502832</v>
      </c>
      <c r="E33" s="5">
        <v>0.15277676893989442</v>
      </c>
      <c r="F33" s="5" t="s">
        <v>438</v>
      </c>
      <c r="G33" s="5">
        <v>0.3037794828076158</v>
      </c>
      <c r="H33" s="5">
        <v>0.15089514066496165</v>
      </c>
      <c r="I33" s="5" t="s">
        <v>438</v>
      </c>
      <c r="J33" s="5">
        <v>0.12612377541096378</v>
      </c>
      <c r="K33" s="5">
        <v>0.58537023032948265</v>
      </c>
      <c r="L33" s="5" t="s">
        <v>438</v>
      </c>
      <c r="M33" s="5">
        <v>0.23611111111111113</v>
      </c>
      <c r="N33" s="5">
        <v>2.2499999999999975E-2</v>
      </c>
      <c r="O33" s="5">
        <v>6.3888888888888898E-2</v>
      </c>
      <c r="P33" s="5">
        <v>3.3611111111111119E-2</v>
      </c>
      <c r="Q33" s="5" t="s">
        <v>438</v>
      </c>
      <c r="R33" s="5">
        <v>7.1440200531635384E-2</v>
      </c>
      <c r="S33" s="5">
        <v>0.17146382275131627</v>
      </c>
      <c r="T33">
        <f t="shared" si="0"/>
        <v>5.3333333333333332E-3</v>
      </c>
    </row>
    <row r="34" spans="1:20" x14ac:dyDescent="0.25">
      <c r="A34" s="37">
        <v>10</v>
      </c>
      <c r="B34" s="37">
        <v>16</v>
      </c>
      <c r="C34" s="5" t="s">
        <v>439</v>
      </c>
      <c r="D34" s="5">
        <v>0.29784782595141701</v>
      </c>
      <c r="E34" s="5">
        <v>0.10249921640432766</v>
      </c>
      <c r="F34" s="5" t="s">
        <v>439</v>
      </c>
      <c r="G34" s="5">
        <v>0.23738084075636823</v>
      </c>
      <c r="H34" s="5">
        <v>9.8296608845132055E-2</v>
      </c>
      <c r="I34" s="5" t="s">
        <v>439</v>
      </c>
      <c r="J34" s="5">
        <v>0.10944324435124018</v>
      </c>
      <c r="K34" s="5">
        <v>0.57699866289630397</v>
      </c>
      <c r="L34" s="5" t="s">
        <v>439</v>
      </c>
      <c r="M34" s="5">
        <v>0.13749999999999998</v>
      </c>
      <c r="N34" s="5">
        <v>1.5624999999999889E-4</v>
      </c>
      <c r="O34" s="5">
        <v>1.7499999999999998E-2</v>
      </c>
      <c r="P34" s="5">
        <v>1.8906249999999989E-2</v>
      </c>
      <c r="Q34" s="5" t="s">
        <v>439</v>
      </c>
      <c r="R34" s="5">
        <v>0.10425825208061937</v>
      </c>
      <c r="S34" s="5">
        <v>7.9094977522799925E-2</v>
      </c>
      <c r="T34">
        <f t="shared" si="0"/>
        <v>4.0000000000000001E-3</v>
      </c>
    </row>
    <row r="35" spans="1:20" x14ac:dyDescent="0.25">
      <c r="A35" s="37">
        <v>13</v>
      </c>
      <c r="B35" s="37">
        <v>10</v>
      </c>
      <c r="C35" s="5" t="s">
        <v>440</v>
      </c>
      <c r="D35" s="5">
        <v>0.52236783872482595</v>
      </c>
      <c r="E35" s="5">
        <v>6.5287974879527602E-2</v>
      </c>
      <c r="F35" s="5" t="s">
        <v>440</v>
      </c>
      <c r="G35" s="5">
        <v>0.42028985507246386</v>
      </c>
      <c r="H35" s="5">
        <v>5.1793775243525804E-2</v>
      </c>
      <c r="I35" s="5" t="s">
        <v>440</v>
      </c>
      <c r="J35" s="5">
        <v>0.18177364037236654</v>
      </c>
      <c r="K35" s="5">
        <v>0.63146780438594563</v>
      </c>
      <c r="L35" s="5" t="s">
        <v>440</v>
      </c>
      <c r="M35" s="5">
        <v>0.34556213017751486</v>
      </c>
      <c r="N35" s="5">
        <v>3.7869822485207105E-3</v>
      </c>
      <c r="O35" s="5">
        <v>0.13254437869822489</v>
      </c>
      <c r="P35" s="5">
        <v>4.6390532544378728E-2</v>
      </c>
      <c r="Q35" s="5" t="s">
        <v>440</v>
      </c>
      <c r="R35" s="5">
        <v>8.2543856724665687E-2</v>
      </c>
      <c r="S35" s="5">
        <v>0.10649480264690703</v>
      </c>
      <c r="T35">
        <f t="shared" si="0"/>
        <v>4.9230769230769232E-3</v>
      </c>
    </row>
    <row r="36" spans="1:20" x14ac:dyDescent="0.25">
      <c r="A36" s="37">
        <v>11</v>
      </c>
      <c r="B36" s="37">
        <v>11</v>
      </c>
      <c r="C36" s="5" t="s">
        <v>441</v>
      </c>
      <c r="D36" s="5">
        <v>0.39804548838236387</v>
      </c>
      <c r="E36" s="5">
        <v>3.2939225041785668E-2</v>
      </c>
      <c r="F36" s="5" t="s">
        <v>441</v>
      </c>
      <c r="G36" s="5">
        <v>0.33516483516483525</v>
      </c>
      <c r="H36" s="5">
        <v>3.2967032967032961E-2</v>
      </c>
      <c r="I36" s="5" t="s">
        <v>441</v>
      </c>
      <c r="J36" s="5">
        <v>0.27041389882473177</v>
      </c>
      <c r="K36" s="5">
        <v>0.60464176389732738</v>
      </c>
      <c r="L36" s="5" t="s">
        <v>441</v>
      </c>
      <c r="M36" s="5">
        <v>0.24793388429752064</v>
      </c>
      <c r="N36" s="5">
        <v>5.5324089884570687E-3</v>
      </c>
      <c r="O36" s="5">
        <v>0.1998497370398197</v>
      </c>
      <c r="P36" s="5">
        <v>4.9791680896113619E-2</v>
      </c>
      <c r="Q36" s="5" t="s">
        <v>441</v>
      </c>
      <c r="R36" s="5">
        <v>0.29354537887179116</v>
      </c>
      <c r="S36" s="5">
        <v>0.10200964745166065</v>
      </c>
      <c r="T36">
        <f t="shared" si="0"/>
        <v>5.2892561983471078E-3</v>
      </c>
    </row>
    <row r="37" spans="1:20" x14ac:dyDescent="0.25">
      <c r="A37" s="37">
        <v>31</v>
      </c>
      <c r="B37" s="37">
        <v>10</v>
      </c>
      <c r="C37" s="5" t="s">
        <v>442</v>
      </c>
      <c r="D37" s="5">
        <v>0.38156963388365989</v>
      </c>
      <c r="E37" s="5">
        <v>8.1387736644330952E-2</v>
      </c>
      <c r="F37" s="5" t="s">
        <v>442</v>
      </c>
      <c r="G37" s="5">
        <v>0.32724814063556451</v>
      </c>
      <c r="H37" s="5">
        <v>7.51352265043949E-2</v>
      </c>
      <c r="I37" s="5" t="s">
        <v>442</v>
      </c>
      <c r="J37" s="5">
        <v>0.15304212337289952</v>
      </c>
      <c r="K37" s="5">
        <v>0.58364926237178838</v>
      </c>
      <c r="L37" s="5" t="s">
        <v>442</v>
      </c>
      <c r="M37" s="5">
        <v>0.30509885535900105</v>
      </c>
      <c r="N37" s="5">
        <v>1.5026014568158164E-2</v>
      </c>
      <c r="O37" s="5">
        <v>0.12695109261186266</v>
      </c>
      <c r="P37" s="5">
        <v>1.2029136316337175E-2</v>
      </c>
      <c r="Q37" s="5" t="s">
        <v>442</v>
      </c>
      <c r="R37" s="5">
        <v>9.3504045329797753E-2</v>
      </c>
      <c r="S37" s="5">
        <v>0.12471269075113937</v>
      </c>
      <c r="T37">
        <f t="shared" si="0"/>
        <v>2.0645161290322581E-3</v>
      </c>
    </row>
    <row r="38" spans="1:20" x14ac:dyDescent="0.25">
      <c r="A38" s="37">
        <v>19</v>
      </c>
      <c r="B38" s="37">
        <v>10</v>
      </c>
      <c r="C38" s="5" t="s">
        <v>443</v>
      </c>
      <c r="D38" s="5">
        <v>0.25591507897352178</v>
      </c>
      <c r="E38" s="5">
        <v>0.1037066234979358</v>
      </c>
      <c r="F38" s="5" t="s">
        <v>443</v>
      </c>
      <c r="G38" s="5">
        <v>0.20224089635854345</v>
      </c>
      <c r="H38" s="5">
        <v>9.9495798319327755E-2</v>
      </c>
      <c r="I38" s="5" t="s">
        <v>443</v>
      </c>
      <c r="J38" s="5">
        <v>0.17806841046277666</v>
      </c>
      <c r="K38" s="5">
        <v>0.28188823936386226</v>
      </c>
      <c r="L38" s="5" t="s">
        <v>443</v>
      </c>
      <c r="M38" s="5">
        <v>0.1584487534626039</v>
      </c>
      <c r="N38" s="5">
        <v>1.1080332409972275E-2</v>
      </c>
      <c r="O38" s="5">
        <v>0.1850415512465374</v>
      </c>
      <c r="P38" s="5">
        <v>8.0775623268698055E-2</v>
      </c>
      <c r="Q38" s="5" t="s">
        <v>443</v>
      </c>
      <c r="R38" s="5">
        <v>9.5744839560301637E-2</v>
      </c>
      <c r="S38" s="5">
        <v>9.042533081637652E-2</v>
      </c>
      <c r="T38">
        <f t="shared" si="0"/>
        <v>3.3684210526315791E-3</v>
      </c>
    </row>
    <row r="39" spans="1:20" x14ac:dyDescent="0.25">
      <c r="A39" s="37">
        <v>17</v>
      </c>
      <c r="B39" s="37">
        <v>10</v>
      </c>
      <c r="C39" s="5" t="s">
        <v>444</v>
      </c>
      <c r="D39" s="5">
        <v>0.1642696513410295</v>
      </c>
      <c r="E39" s="5">
        <v>8.3691881475837268E-2</v>
      </c>
      <c r="F39" s="5" t="s">
        <v>444</v>
      </c>
      <c r="G39" s="5">
        <v>0.15100250626566419</v>
      </c>
      <c r="H39" s="5">
        <v>7.3308270676691753E-2</v>
      </c>
      <c r="I39" s="5" t="s">
        <v>444</v>
      </c>
      <c r="J39" s="5">
        <v>7.6541784786704925E-2</v>
      </c>
      <c r="K39" s="5">
        <v>0.41808345698190319</v>
      </c>
      <c r="L39" s="5" t="s">
        <v>444</v>
      </c>
      <c r="M39" s="5">
        <v>0.19100346020761247</v>
      </c>
      <c r="N39" s="5">
        <v>0.11640138408304507</v>
      </c>
      <c r="O39" s="5">
        <v>5.536332179930796E-2</v>
      </c>
      <c r="P39" s="5">
        <v>4.4844290657439501E-2</v>
      </c>
      <c r="Q39" s="5" t="s">
        <v>444</v>
      </c>
      <c r="R39" s="5">
        <v>8.6023363343277731E-2</v>
      </c>
      <c r="S39" s="5">
        <v>8.3508136765564289E-2</v>
      </c>
      <c r="T39">
        <f t="shared" si="0"/>
        <v>3.7647058823529413E-3</v>
      </c>
    </row>
    <row r="40" spans="1:20" x14ac:dyDescent="0.25">
      <c r="A40" s="37">
        <v>14</v>
      </c>
      <c r="B40" s="37">
        <v>10</v>
      </c>
      <c r="C40" s="5" t="s">
        <v>445</v>
      </c>
      <c r="D40" s="5">
        <v>0.26851798615561012</v>
      </c>
      <c r="E40" s="5">
        <v>5.7678373782472148E-2</v>
      </c>
      <c r="F40" s="5" t="s">
        <v>445</v>
      </c>
      <c r="G40" s="5">
        <v>0.22203532380151392</v>
      </c>
      <c r="H40" s="5">
        <v>5.2144659377628272E-2</v>
      </c>
      <c r="I40" s="5" t="s">
        <v>445</v>
      </c>
      <c r="J40" s="5">
        <v>5.6503825779870502E-2</v>
      </c>
      <c r="K40" s="5">
        <v>0.49082239745139289</v>
      </c>
      <c r="L40" s="5" t="s">
        <v>445</v>
      </c>
      <c r="M40" s="5">
        <v>0.17346938775510204</v>
      </c>
      <c r="N40" s="5">
        <v>2.9387755102040836E-2</v>
      </c>
      <c r="O40" s="5">
        <v>-6.1224489795918468E-3</v>
      </c>
      <c r="P40" s="5">
        <v>1.3061224489795914E-2</v>
      </c>
      <c r="Q40" s="5" t="s">
        <v>445</v>
      </c>
      <c r="R40" s="5">
        <v>6.4350687448590072E-2</v>
      </c>
      <c r="S40" s="5">
        <v>9.3038399377993061E-2</v>
      </c>
      <c r="T40">
        <f t="shared" si="0"/>
        <v>4.5714285714285718E-3</v>
      </c>
    </row>
    <row r="41" spans="1:20" x14ac:dyDescent="0.25">
      <c r="A41" s="37">
        <v>45</v>
      </c>
      <c r="B41" s="37">
        <v>10</v>
      </c>
      <c r="C41" s="5" t="s">
        <v>446</v>
      </c>
      <c r="D41" s="5">
        <v>0.22183427755375179</v>
      </c>
      <c r="E41" s="5">
        <v>7.5081808822440907E-2</v>
      </c>
      <c r="F41" s="5" t="s">
        <v>446</v>
      </c>
      <c r="G41" s="5">
        <v>0.18151356652500819</v>
      </c>
      <c r="H41" s="5">
        <v>6.7710035959463913E-2</v>
      </c>
      <c r="I41" s="5" t="s">
        <v>446</v>
      </c>
      <c r="J41" s="5">
        <v>4.0463598083663226E-2</v>
      </c>
      <c r="K41" s="5">
        <v>0.49699209966326396</v>
      </c>
      <c r="L41" s="5" t="s">
        <v>446</v>
      </c>
      <c r="M41" s="5">
        <v>0.18646913580246918</v>
      </c>
      <c r="N41" s="5">
        <v>3.3204938271604964E-2</v>
      </c>
      <c r="O41" s="5">
        <v>5.4123456790123453E-2</v>
      </c>
      <c r="P41" s="5">
        <v>3.824197530864195E-2</v>
      </c>
      <c r="Q41" s="5" t="s">
        <v>446</v>
      </c>
      <c r="R41" s="5">
        <v>2.1499268373350595E-2</v>
      </c>
      <c r="S41" s="5">
        <v>9.5977454280998048E-2</v>
      </c>
      <c r="T41">
        <f t="shared" si="0"/>
        <v>1.4222222222222223E-3</v>
      </c>
    </row>
    <row r="42" spans="1:20" x14ac:dyDescent="0.25">
      <c r="C42" s="11" t="s">
        <v>497</v>
      </c>
      <c r="D42" s="11">
        <f>AVERAGE(D2:D41)</f>
        <v>0.39538212273393303</v>
      </c>
      <c r="E42" s="11">
        <f t="shared" ref="E42:S42" si="2">AVERAGE(E2:E41)</f>
        <v>7.7988649287549588E-2</v>
      </c>
      <c r="F42" s="11"/>
      <c r="G42" s="11">
        <f t="shared" si="2"/>
        <v>0.32987153830736538</v>
      </c>
      <c r="H42" s="11">
        <f t="shared" si="2"/>
        <v>7.409370134915573E-2</v>
      </c>
      <c r="I42" s="11"/>
      <c r="J42" s="11">
        <f t="shared" si="2"/>
        <v>0.169960211127546</v>
      </c>
      <c r="K42" s="11">
        <f t="shared" si="2"/>
        <v>0.5386799724742054</v>
      </c>
      <c r="L42" s="11"/>
      <c r="M42" s="11">
        <f t="shared" si="2"/>
        <v>0.28503661364827848</v>
      </c>
      <c r="N42" s="11">
        <f t="shared" si="2"/>
        <v>3.5312014515231097E-2</v>
      </c>
      <c r="O42" s="11">
        <f t="shared" si="2"/>
        <v>0.14021831898457834</v>
      </c>
      <c r="P42" s="11">
        <f t="shared" si="2"/>
        <v>5.7650562990156265E-2</v>
      </c>
      <c r="Q42" s="11"/>
      <c r="R42" s="11">
        <f t="shared" si="2"/>
        <v>0.19675566957292678</v>
      </c>
      <c r="S42" s="11">
        <f t="shared" si="2"/>
        <v>7.9271174205581107E-2</v>
      </c>
    </row>
    <row r="151" spans="3:5" x14ac:dyDescent="0.25">
      <c r="C151" s="5" t="s">
        <v>234</v>
      </c>
      <c r="D151" s="5">
        <v>0.45298147879060802</v>
      </c>
      <c r="E151" s="5">
        <v>4.2881732899247349E-2</v>
      </c>
    </row>
    <row r="661" spans="6:8" x14ac:dyDescent="0.25">
      <c r="F661" s="5" t="s">
        <v>234</v>
      </c>
      <c r="G661" s="5">
        <v>0.3725641520355007</v>
      </c>
      <c r="H661" s="5">
        <v>8.0841211653482528E-2</v>
      </c>
    </row>
    <row r="1205" spans="9:11" x14ac:dyDescent="0.25">
      <c r="I1205" s="5" t="s">
        <v>234</v>
      </c>
      <c r="J1205" s="5">
        <v>0.22999539850530751</v>
      </c>
      <c r="K1205" s="5">
        <v>0.36594640052044486</v>
      </c>
    </row>
    <row r="1749" spans="17:19" x14ac:dyDescent="0.25">
      <c r="Q1749" s="5" t="s">
        <v>234</v>
      </c>
      <c r="R1749" s="5">
        <v>0.22999539850530751</v>
      </c>
      <c r="S1749" s="5">
        <v>0.36594640052044486</v>
      </c>
    </row>
    <row r="6949" spans="3:5" x14ac:dyDescent="0.25">
      <c r="C6949" s="5" t="s">
        <v>223</v>
      </c>
      <c r="D6949" s="5">
        <v>0.14965306138092785</v>
      </c>
      <c r="E6949" s="5">
        <v>0.18778547000717286</v>
      </c>
    </row>
    <row r="7391" spans="6:8" x14ac:dyDescent="0.25">
      <c r="F7391" s="5" t="s">
        <v>223</v>
      </c>
      <c r="G7391" s="5">
        <v>0.13406593406593414</v>
      </c>
      <c r="H7391" s="5">
        <v>0.14285714285714285</v>
      </c>
    </row>
    <row r="7867" spans="9:11" x14ac:dyDescent="0.25">
      <c r="I7867" s="5" t="s">
        <v>223</v>
      </c>
      <c r="J7867" s="5">
        <v>0.14552157883322497</v>
      </c>
      <c r="K7867" s="5">
        <v>0.5584791568619063</v>
      </c>
    </row>
    <row r="8343" spans="17:19" x14ac:dyDescent="0.25">
      <c r="Q8343" s="5" t="s">
        <v>223</v>
      </c>
      <c r="R8343" s="5">
        <v>0.14552157883322497</v>
      </c>
      <c r="S8343" s="5">
        <v>0.5584791568619063</v>
      </c>
    </row>
    <row r="13749" spans="3:5" x14ac:dyDescent="0.25">
      <c r="C13749" s="5" t="s">
        <v>222</v>
      </c>
      <c r="D13749" s="5">
        <v>0.33548885251169058</v>
      </c>
      <c r="E13749" s="5">
        <v>0.11628382485114806</v>
      </c>
    </row>
    <row r="14259" spans="6:8" x14ac:dyDescent="0.25">
      <c r="F14259" s="5" t="s">
        <v>222</v>
      </c>
      <c r="G14259" s="5">
        <v>0.28907168037602815</v>
      </c>
      <c r="H14259" s="5">
        <v>9.7532314923619315E-2</v>
      </c>
    </row>
    <row r="14803" spans="9:11" x14ac:dyDescent="0.25">
      <c r="I14803" s="5" t="s">
        <v>222</v>
      </c>
      <c r="J14803" s="5">
        <v>0.12044095226926245</v>
      </c>
      <c r="K14803" s="5">
        <v>0.75583440834994708</v>
      </c>
    </row>
    <row r="15347" spans="17:19" x14ac:dyDescent="0.25">
      <c r="Q15347" s="5" t="s">
        <v>222</v>
      </c>
      <c r="R15347" s="5">
        <v>0.12044095226926245</v>
      </c>
      <c r="S15347" s="5">
        <v>0.75583440834994708</v>
      </c>
    </row>
    <row r="17149" spans="3:5" x14ac:dyDescent="0.25">
      <c r="C17149" s="5" t="s">
        <v>223</v>
      </c>
      <c r="D17149" s="5">
        <v>0.14965306138092785</v>
      </c>
      <c r="E17149" s="5">
        <v>0.18778547000717286</v>
      </c>
    </row>
    <row r="17591" spans="6:8" x14ac:dyDescent="0.25">
      <c r="F17591" s="5" t="s">
        <v>223</v>
      </c>
      <c r="G17591" s="5">
        <v>0.13406593406593414</v>
      </c>
      <c r="H17591" s="5">
        <v>0.14285714285714285</v>
      </c>
    </row>
    <row r="18067" spans="9:11" x14ac:dyDescent="0.25">
      <c r="I18067" s="5" t="s">
        <v>223</v>
      </c>
      <c r="J18067" s="5">
        <v>0.14552157883322497</v>
      </c>
      <c r="K18067" s="5">
        <v>0.5584791568619063</v>
      </c>
    </row>
    <row r="18543" spans="17:19" x14ac:dyDescent="0.25">
      <c r="Q18543" s="5" t="s">
        <v>223</v>
      </c>
      <c r="R18543" s="5">
        <v>0.14552157883322497</v>
      </c>
      <c r="S18543" s="5">
        <v>0.5584791568619063</v>
      </c>
    </row>
    <row r="20549" spans="3:5" x14ac:dyDescent="0.25">
      <c r="C20549" s="5" t="s">
        <v>207</v>
      </c>
      <c r="D20549" s="5">
        <v>0.32984750057879925</v>
      </c>
      <c r="E20549" s="5">
        <v>0.11656054641285406</v>
      </c>
    </row>
    <row r="21331" spans="6:8" x14ac:dyDescent="0.25">
      <c r="F21331" s="5" t="s">
        <v>207</v>
      </c>
      <c r="G21331" s="5">
        <v>0.26240409207161125</v>
      </c>
      <c r="H21331" s="5">
        <v>9.3606138107416914E-2</v>
      </c>
    </row>
    <row r="22147" spans="9:11" x14ac:dyDescent="0.25">
      <c r="I22147" s="5" t="s">
        <v>207</v>
      </c>
      <c r="J22147" s="5">
        <v>0.11657613561750139</v>
      </c>
      <c r="K22147" s="5">
        <v>0.57472790942915708</v>
      </c>
    </row>
    <row r="22963" spans="17:19" x14ac:dyDescent="0.25">
      <c r="Q22963" s="5" t="s">
        <v>207</v>
      </c>
      <c r="R22963" s="5">
        <v>0.11657613561750139</v>
      </c>
      <c r="S22963" s="5">
        <v>0.57472790942915708</v>
      </c>
    </row>
    <row r="27353" spans="3:5" x14ac:dyDescent="0.25">
      <c r="C27353" s="5" t="s">
        <v>205</v>
      </c>
      <c r="D27353" s="5">
        <v>0.5141498024707174</v>
      </c>
      <c r="E27353" s="5">
        <v>4.5817116143675042E-2</v>
      </c>
    </row>
    <row r="29087" spans="6:8" x14ac:dyDescent="0.25">
      <c r="F29087" s="5" t="s">
        <v>205</v>
      </c>
      <c r="G29087" s="5">
        <v>0.39463201906217676</v>
      </c>
      <c r="H29087" s="5">
        <v>4.7466618711504718E-2</v>
      </c>
    </row>
    <row r="30855" spans="9:11" x14ac:dyDescent="0.25">
      <c r="I30855" s="5" t="s">
        <v>205</v>
      </c>
      <c r="J30855" s="5">
        <v>0.20725484726094878</v>
      </c>
      <c r="K30855" s="5">
        <v>0.57265561365068141</v>
      </c>
    </row>
    <row r="32623" spans="17:19" x14ac:dyDescent="0.25">
      <c r="Q32623" s="5" t="s">
        <v>205</v>
      </c>
      <c r="R32623" s="5">
        <v>0.20725484726094878</v>
      </c>
      <c r="S32623" s="5">
        <v>0.57265561365068141</v>
      </c>
    </row>
    <row r="34149" spans="3:5" x14ac:dyDescent="0.25">
      <c r="C34149" s="5" t="s">
        <v>222</v>
      </c>
      <c r="D34149" s="5">
        <v>0.33548885251169058</v>
      </c>
      <c r="E34149" s="5">
        <v>0.11628382485114806</v>
      </c>
    </row>
    <row r="34150" spans="3:5" x14ac:dyDescent="0.25">
      <c r="C34150" s="5" t="s">
        <v>247</v>
      </c>
      <c r="D34150" s="5">
        <v>0.65620527450394039</v>
      </c>
      <c r="E34150" s="5">
        <v>2.2576205244917876E-2</v>
      </c>
    </row>
    <row r="34592" spans="6:8" x14ac:dyDescent="0.25">
      <c r="F34592" s="5" t="s">
        <v>247</v>
      </c>
      <c r="G34592" s="5">
        <v>0.48991935483870969</v>
      </c>
      <c r="H34592" s="5">
        <v>1.8817204301075269E-2</v>
      </c>
    </row>
    <row r="34659" spans="6:8" x14ac:dyDescent="0.25">
      <c r="F34659" s="5" t="s">
        <v>222</v>
      </c>
      <c r="G34659" s="5">
        <v>0.28907168037602815</v>
      </c>
      <c r="H34659" s="5">
        <v>9.7532314923619315E-2</v>
      </c>
    </row>
    <row r="35068" spans="9:11" x14ac:dyDescent="0.25">
      <c r="I35068" s="5" t="s">
        <v>247</v>
      </c>
      <c r="J35068" s="5">
        <v>0.27905308464849354</v>
      </c>
      <c r="K35068" s="5">
        <v>0.47703632450762995</v>
      </c>
    </row>
    <row r="35203" spans="9:11" x14ac:dyDescent="0.25">
      <c r="I35203" s="5" t="s">
        <v>222</v>
      </c>
      <c r="J35203" s="5">
        <v>0.12044095226926245</v>
      </c>
      <c r="K35203" s="5">
        <v>0.75583440834994708</v>
      </c>
    </row>
    <row r="35544" spans="17:19" x14ac:dyDescent="0.25">
      <c r="Q35544" s="5" t="s">
        <v>247</v>
      </c>
      <c r="R35544" s="5">
        <v>0.27905308464849354</v>
      </c>
      <c r="S35544" s="5">
        <v>0.47703632450762995</v>
      </c>
    </row>
    <row r="35747" spans="17:19" x14ac:dyDescent="0.25">
      <c r="Q35747" s="5" t="s">
        <v>222</v>
      </c>
      <c r="R35747" s="5">
        <v>0.12044095226926245</v>
      </c>
      <c r="S35747" s="5">
        <v>0.75583440834994708</v>
      </c>
    </row>
    <row r="40953" spans="3:5" x14ac:dyDescent="0.25">
      <c r="C40953" s="5" t="s">
        <v>248</v>
      </c>
      <c r="D40953" s="5">
        <v>0.25110659145373848</v>
      </c>
      <c r="E40953" s="5">
        <v>4.4631904205283214E-2</v>
      </c>
    </row>
    <row r="41735" spans="6:8" x14ac:dyDescent="0.25">
      <c r="F41735" s="5" t="s">
        <v>248</v>
      </c>
      <c r="G41735" s="5">
        <v>0.24531024531024528</v>
      </c>
      <c r="H41735" s="5">
        <v>6.4110492681921261E-2</v>
      </c>
    </row>
    <row r="42551" spans="9:11" x14ac:dyDescent="0.25">
      <c r="I42551" s="5" t="s">
        <v>248</v>
      </c>
      <c r="J42551" s="5">
        <v>8.9785414682579986E-2</v>
      </c>
      <c r="K42551" s="5">
        <v>0.35196059133264063</v>
      </c>
    </row>
    <row r="43367" spans="17:19" x14ac:dyDescent="0.25">
      <c r="Q43367" s="5" t="s">
        <v>248</v>
      </c>
      <c r="R43367" s="5">
        <v>8.9785414682579986E-2</v>
      </c>
      <c r="S43367" s="5">
        <v>0.35196059133264063</v>
      </c>
    </row>
    <row r="47754" spans="3:5" x14ac:dyDescent="0.25">
      <c r="C47754" s="5" t="s">
        <v>339</v>
      </c>
      <c r="D47754" s="5">
        <v>0.32030218886880768</v>
      </c>
      <c r="E47754" s="5">
        <v>9.1331240728130161E-2</v>
      </c>
    </row>
    <row r="48332" spans="6:8" x14ac:dyDescent="0.25">
      <c r="F48332" s="5" t="s">
        <v>339</v>
      </c>
      <c r="G48332" s="5">
        <v>0.23501505337104278</v>
      </c>
      <c r="H48332" s="5">
        <v>5.9939786515828854E-2</v>
      </c>
    </row>
    <row r="48944" spans="9:11" x14ac:dyDescent="0.25">
      <c r="I48944" s="5" t="s">
        <v>339</v>
      </c>
      <c r="J48944" s="5">
        <v>0.21863197650020971</v>
      </c>
      <c r="K48944" s="5">
        <v>0.55799937054133431</v>
      </c>
    </row>
    <row r="49556" spans="17:19" x14ac:dyDescent="0.25">
      <c r="Q49556" s="5" t="s">
        <v>339</v>
      </c>
      <c r="R49556" s="5">
        <v>0.21863197650020971</v>
      </c>
      <c r="S49556" s="5">
        <v>0.55799937054133431</v>
      </c>
    </row>
    <row r="51149" spans="3:5" x14ac:dyDescent="0.25">
      <c r="C51149" s="5" t="s">
        <v>207</v>
      </c>
      <c r="D51149" s="5">
        <v>0.32984750057879925</v>
      </c>
      <c r="E51149" s="5">
        <v>0.11656054641285406</v>
      </c>
    </row>
    <row r="51931" spans="6:8" x14ac:dyDescent="0.25">
      <c r="F51931" s="5" t="s">
        <v>207</v>
      </c>
      <c r="G51931" s="5">
        <v>0.26240409207161125</v>
      </c>
      <c r="H51931" s="5">
        <v>9.3606138107416914E-2</v>
      </c>
    </row>
    <row r="52747" spans="9:11" x14ac:dyDescent="0.25">
      <c r="I52747" s="5" t="s">
        <v>207</v>
      </c>
      <c r="J52747" s="5">
        <v>0.11657613561750139</v>
      </c>
      <c r="K52747" s="5">
        <v>0.57472790942915708</v>
      </c>
    </row>
    <row r="53563" spans="17:19" x14ac:dyDescent="0.25">
      <c r="Q53563" s="5" t="s">
        <v>207</v>
      </c>
      <c r="R53563" s="5">
        <v>0.11657613561750139</v>
      </c>
      <c r="S53563" s="5">
        <v>0.57472790942915708</v>
      </c>
    </row>
    <row r="54554" spans="3:5" x14ac:dyDescent="0.25">
      <c r="C54554" s="5" t="s">
        <v>263</v>
      </c>
      <c r="D54554" s="5">
        <v>0.47409466835218789</v>
      </c>
      <c r="E54554" s="5">
        <v>8.4541065480899374E-2</v>
      </c>
    </row>
    <row r="54996" spans="6:8" x14ac:dyDescent="0.25">
      <c r="F54996" s="5" t="s">
        <v>263</v>
      </c>
      <c r="G54996" s="5">
        <v>0.25753228120516503</v>
      </c>
      <c r="H54996" s="5">
        <v>5.308464849354376E-2</v>
      </c>
    </row>
    <row r="55472" spans="9:11" x14ac:dyDescent="0.25">
      <c r="I55472" s="5" t="s">
        <v>263</v>
      </c>
      <c r="J55472" s="5">
        <v>0.31796037674569688</v>
      </c>
      <c r="K55472" s="5">
        <v>0.63655001623903917</v>
      </c>
    </row>
    <row r="55948" spans="17:19" x14ac:dyDescent="0.25">
      <c r="Q55948" s="5" t="s">
        <v>263</v>
      </c>
      <c r="R55948" s="5">
        <v>0.31796037674569688</v>
      </c>
      <c r="S55948" s="5">
        <v>0.63655001623903917</v>
      </c>
    </row>
    <row r="61352" spans="3:5" x14ac:dyDescent="0.25">
      <c r="C61352" s="5" t="s">
        <v>279</v>
      </c>
      <c r="D61352" s="5">
        <v>0.42528372926164332</v>
      </c>
      <c r="E61352" s="5">
        <v>2.7914944032235919E-2</v>
      </c>
    </row>
    <row r="61862" spans="6:8" x14ac:dyDescent="0.25">
      <c r="F61862" s="5" t="s">
        <v>279</v>
      </c>
      <c r="G61862" s="5">
        <v>0.27694338999834955</v>
      </c>
      <c r="H61862" s="5">
        <v>6.9153325631292284E-2</v>
      </c>
    </row>
    <row r="62406" spans="9:11" x14ac:dyDescent="0.25">
      <c r="I62406" s="5" t="s">
        <v>279</v>
      </c>
      <c r="J62406" s="5">
        <v>0.1825307950727883</v>
      </c>
      <c r="K62406" s="5">
        <v>0.59022094926350233</v>
      </c>
    </row>
    <row r="62950" spans="17:19" x14ac:dyDescent="0.25">
      <c r="Q62950" s="5" t="s">
        <v>279</v>
      </c>
      <c r="R62950" s="5">
        <v>0.1825307950727883</v>
      </c>
      <c r="S62950" s="5">
        <v>0.59022094926350233</v>
      </c>
    </row>
    <row r="68150" spans="3:5" x14ac:dyDescent="0.25">
      <c r="C68150" s="5" t="s">
        <v>310</v>
      </c>
      <c r="D68150" s="5">
        <v>0.39201253364508409</v>
      </c>
      <c r="E68150" s="5">
        <v>9.5002423051187668E-2</v>
      </c>
    </row>
    <row r="68153" spans="3:5" x14ac:dyDescent="0.25">
      <c r="C68153" s="5" t="s">
        <v>205</v>
      </c>
      <c r="D68153" s="5">
        <v>0.5141498024707174</v>
      </c>
      <c r="E68153" s="5">
        <v>4.5817116143675042E-2</v>
      </c>
    </row>
    <row r="68592" spans="6:8" x14ac:dyDescent="0.25">
      <c r="F68592" s="5" t="s">
        <v>310</v>
      </c>
      <c r="G68592" s="5">
        <v>0.39133333333333337</v>
      </c>
      <c r="H68592" s="5">
        <v>5.3333333333333316E-2</v>
      </c>
    </row>
    <row r="69068" spans="9:11" x14ac:dyDescent="0.25">
      <c r="I69068" s="5" t="s">
        <v>310</v>
      </c>
      <c r="J69068" s="5">
        <v>0.19527896995708158</v>
      </c>
      <c r="K69068" s="5">
        <v>0.52002861230329034</v>
      </c>
    </row>
    <row r="69544" spans="17:19" x14ac:dyDescent="0.25">
      <c r="Q69544" s="5" t="s">
        <v>310</v>
      </c>
      <c r="R69544" s="5">
        <v>0.19527896995708158</v>
      </c>
      <c r="S69544" s="5">
        <v>0.52002861230329034</v>
      </c>
    </row>
    <row r="69887" spans="6:8" x14ac:dyDescent="0.25">
      <c r="F69887" s="5" t="s">
        <v>205</v>
      </c>
      <c r="G69887" s="5">
        <v>0.39463201906217676</v>
      </c>
      <c r="H69887" s="5">
        <v>4.7466618711504718E-2</v>
      </c>
    </row>
    <row r="71655" spans="9:11" x14ac:dyDescent="0.25">
      <c r="I71655" s="5" t="s">
        <v>205</v>
      </c>
      <c r="J71655" s="5">
        <v>0.20725484726094878</v>
      </c>
      <c r="K71655" s="5">
        <v>0.57265561365068141</v>
      </c>
    </row>
    <row r="73423" spans="17:19" x14ac:dyDescent="0.25">
      <c r="Q73423" s="5" t="s">
        <v>205</v>
      </c>
      <c r="R73423" s="5">
        <v>0.20725484726094878</v>
      </c>
      <c r="S73423" s="5">
        <v>0.57265561365068141</v>
      </c>
    </row>
    <row r="74955" spans="3:5" x14ac:dyDescent="0.25">
      <c r="C74955" s="5" t="s">
        <v>206</v>
      </c>
      <c r="D74955" s="5">
        <v>0.552967337976488</v>
      </c>
      <c r="E74955" s="5">
        <v>1.7525419535299423E-2</v>
      </c>
    </row>
    <row r="75737" spans="6:8" x14ac:dyDescent="0.25">
      <c r="F75737" s="5" t="s">
        <v>206</v>
      </c>
      <c r="G75737" s="5">
        <v>0.45079515037002055</v>
      </c>
      <c r="H75737" s="5">
        <v>3.3223114470162178E-2</v>
      </c>
    </row>
    <row r="76553" spans="9:11" x14ac:dyDescent="0.25">
      <c r="I76553" s="5" t="s">
        <v>206</v>
      </c>
      <c r="J76553" s="5">
        <v>0.1660105193537211</v>
      </c>
      <c r="K76553" s="5">
        <v>0.52931403735315408</v>
      </c>
    </row>
    <row r="77369" spans="17:19" x14ac:dyDescent="0.25">
      <c r="Q77369" s="5" t="s">
        <v>206</v>
      </c>
      <c r="R77369" s="5">
        <v>0.1660105193537211</v>
      </c>
      <c r="S77369" s="5">
        <v>0.52931403735315408</v>
      </c>
    </row>
    <row r="81753" spans="3:5" x14ac:dyDescent="0.25">
      <c r="C81753" s="5" t="s">
        <v>298</v>
      </c>
      <c r="D81753" s="5">
        <v>0.54375354291703215</v>
      </c>
      <c r="E81753" s="5">
        <v>0.14516374652126621</v>
      </c>
    </row>
    <row r="82229" spans="6:8" x14ac:dyDescent="0.25">
      <c r="F82229" s="5" t="s">
        <v>298</v>
      </c>
      <c r="G82229" s="5">
        <v>0.38076923076923097</v>
      </c>
      <c r="H82229" s="5">
        <v>0.12423076923076919</v>
      </c>
    </row>
    <row r="82739" spans="9:11" x14ac:dyDescent="0.25">
      <c r="I82739" s="5" t="s">
        <v>298</v>
      </c>
      <c r="J82739" s="5">
        <v>0.17406143344709901</v>
      </c>
      <c r="K82739" s="5">
        <v>0.56857935153583639</v>
      </c>
    </row>
    <row r="83249" spans="17:19" x14ac:dyDescent="0.25">
      <c r="Q83249" s="5" t="s">
        <v>298</v>
      </c>
      <c r="R83249" s="5">
        <v>0.17406143344709901</v>
      </c>
      <c r="S83249" s="5">
        <v>0.56857935153583639</v>
      </c>
    </row>
    <row r="85150" spans="3:5" x14ac:dyDescent="0.25">
      <c r="C85150" s="5" t="s">
        <v>247</v>
      </c>
      <c r="D85150" s="5">
        <v>0.65620527450394039</v>
      </c>
      <c r="E85150" s="5">
        <v>2.2576205244917876E-2</v>
      </c>
    </row>
    <row r="85592" spans="6:8" x14ac:dyDescent="0.25">
      <c r="F85592" s="5" t="s">
        <v>247</v>
      </c>
      <c r="G85592" s="5">
        <v>0.48991935483870969</v>
      </c>
      <c r="H85592" s="5">
        <v>1.8817204301075269E-2</v>
      </c>
    </row>
    <row r="86068" spans="9:11" x14ac:dyDescent="0.25">
      <c r="I86068" s="5" t="s">
        <v>247</v>
      </c>
      <c r="J86068" s="5">
        <v>0.27905308464849354</v>
      </c>
      <c r="K86068" s="5">
        <v>0.47703632450762995</v>
      </c>
    </row>
    <row r="86544" spans="17:19" x14ac:dyDescent="0.25">
      <c r="Q86544" s="5" t="s">
        <v>247</v>
      </c>
      <c r="R86544" s="5">
        <v>0.27905308464849354</v>
      </c>
      <c r="S86544" s="5">
        <v>0.47703632450762995</v>
      </c>
    </row>
    <row r="88549" spans="3:5" x14ac:dyDescent="0.25">
      <c r="C88549" s="5" t="s">
        <v>299</v>
      </c>
      <c r="D88549" s="5">
        <v>0.31389986489480809</v>
      </c>
      <c r="E88549" s="5">
        <v>7.1833644242562042E-2</v>
      </c>
    </row>
    <row r="89025" spans="6:8" x14ac:dyDescent="0.25">
      <c r="F89025" s="5" t="s">
        <v>299</v>
      </c>
      <c r="G89025" s="5">
        <v>0.35238095238095241</v>
      </c>
      <c r="H89025" s="5">
        <v>7.3904761904761918E-2</v>
      </c>
    </row>
    <row r="89535" spans="9:11" x14ac:dyDescent="0.25">
      <c r="I89535" s="5" t="s">
        <v>299</v>
      </c>
      <c r="J89535" s="5">
        <v>0.14507772020725396</v>
      </c>
      <c r="K89535" s="5">
        <v>0.50784398388025331</v>
      </c>
    </row>
    <row r="90045" spans="17:19" x14ac:dyDescent="0.25">
      <c r="Q90045" s="5" t="s">
        <v>299</v>
      </c>
      <c r="R90045" s="5">
        <v>0.14507772020725396</v>
      </c>
      <c r="S90045" s="5">
        <v>0.50784398388025331</v>
      </c>
    </row>
    <row r="95351" spans="3:5" x14ac:dyDescent="0.25">
      <c r="C95351" s="5" t="s">
        <v>294</v>
      </c>
      <c r="D95351" s="5">
        <v>0.4885334788700777</v>
      </c>
      <c r="E95351" s="5">
        <v>6.439728765919836E-2</v>
      </c>
    </row>
    <row r="95793" spans="6:8" x14ac:dyDescent="0.25">
      <c r="F95793" s="5" t="s">
        <v>294</v>
      </c>
      <c r="G95793" s="5">
        <v>0.42410714285714285</v>
      </c>
      <c r="H95793" s="5">
        <v>6.8080357142857151E-2</v>
      </c>
    </row>
    <row r="96269" spans="9:11" x14ac:dyDescent="0.25">
      <c r="I96269" s="5" t="s">
        <v>294</v>
      </c>
      <c r="J96269" s="5">
        <v>0.31428571428571439</v>
      </c>
      <c r="K96269" s="5">
        <v>0.54824175824175825</v>
      </c>
    </row>
    <row r="96745" spans="17:19" x14ac:dyDescent="0.25">
      <c r="Q96745" s="5" t="s">
        <v>294</v>
      </c>
      <c r="R96745" s="5">
        <v>0.31428571428571439</v>
      </c>
      <c r="S96745" s="5">
        <v>0.54824175824175825</v>
      </c>
    </row>
    <row r="102153" spans="3:5" x14ac:dyDescent="0.25">
      <c r="C102153" s="5" t="s">
        <v>248</v>
      </c>
      <c r="D102153" s="5">
        <v>0.25110659145373848</v>
      </c>
      <c r="E102153" s="5">
        <v>4.4631904205283214E-2</v>
      </c>
    </row>
    <row r="102154" spans="3:5" x14ac:dyDescent="0.25">
      <c r="C102154" s="5" t="s">
        <v>295</v>
      </c>
      <c r="D102154" s="5">
        <v>0.1768000138603778</v>
      </c>
      <c r="E102154" s="5">
        <v>4.3550958839887549E-2</v>
      </c>
    </row>
    <row r="102935" spans="6:8" x14ac:dyDescent="0.25">
      <c r="F102935" s="5" t="s">
        <v>248</v>
      </c>
      <c r="G102935" s="5">
        <v>0.24531024531024528</v>
      </c>
      <c r="H102935" s="5">
        <v>6.4110492681921261E-2</v>
      </c>
    </row>
    <row r="103208" spans="6:8" x14ac:dyDescent="0.25">
      <c r="F103208" s="5" t="s">
        <v>295</v>
      </c>
      <c r="G103208" s="5">
        <v>0.20941144314868806</v>
      </c>
      <c r="H103208" s="5">
        <v>5.8673469387755126E-2</v>
      </c>
    </row>
    <row r="103751" spans="9:11" x14ac:dyDescent="0.25">
      <c r="I103751" s="5" t="s">
        <v>248</v>
      </c>
      <c r="J103751" s="5">
        <v>8.9785414682579986E-2</v>
      </c>
      <c r="K103751" s="5">
        <v>0.35196059133264063</v>
      </c>
    </row>
    <row r="104296" spans="9:11" x14ac:dyDescent="0.25">
      <c r="I104296" s="5" t="s">
        <v>295</v>
      </c>
      <c r="J104296" s="5">
        <v>7.6949927119120659E-2</v>
      </c>
      <c r="K104296" s="5">
        <v>0.57953388556893959</v>
      </c>
    </row>
    <row r="104567" spans="17:19" x14ac:dyDescent="0.25">
      <c r="Q104567" s="5" t="s">
        <v>248</v>
      </c>
      <c r="R104567" s="5">
        <v>8.9785414682579986E-2</v>
      </c>
      <c r="S104567" s="5">
        <v>0.35196059133264063</v>
      </c>
    </row>
    <row r="105384" spans="17:19" x14ac:dyDescent="0.25">
      <c r="Q105384" s="5" t="s">
        <v>295</v>
      </c>
      <c r="R105384" s="5">
        <v>7.6949927119120659E-2</v>
      </c>
      <c r="S105384" s="5">
        <v>0.57953388556893959</v>
      </c>
    </row>
    <row r="108960" spans="3:5" x14ac:dyDescent="0.25">
      <c r="C108960" s="5" t="s">
        <v>293</v>
      </c>
      <c r="D108960" s="5">
        <v>0.38925953612422398</v>
      </c>
      <c r="E108960" s="5">
        <v>0.1933002202623936</v>
      </c>
    </row>
    <row r="109572" spans="6:8" x14ac:dyDescent="0.25">
      <c r="F109572" s="5" t="s">
        <v>293</v>
      </c>
      <c r="G109572" s="5">
        <v>0.34832392963823433</v>
      </c>
      <c r="H109572" s="5">
        <v>0.1798041818785264</v>
      </c>
    </row>
    <row r="110218" spans="9:11" x14ac:dyDescent="0.25">
      <c r="I110218" s="5" t="s">
        <v>293</v>
      </c>
      <c r="J110218" s="5">
        <v>0.12060301507537696</v>
      </c>
      <c r="K110218" s="5">
        <v>0.38126530086329086</v>
      </c>
    </row>
    <row r="110864" spans="17:19" x14ac:dyDescent="0.25">
      <c r="Q110864" s="5" t="s">
        <v>293</v>
      </c>
      <c r="R110864" s="5">
        <v>0.12060301507537696</v>
      </c>
      <c r="S110864" s="5">
        <v>0.38126530086329086</v>
      </c>
    </row>
    <row r="115754" spans="3:5" x14ac:dyDescent="0.25">
      <c r="C115754" s="5" t="s">
        <v>320</v>
      </c>
      <c r="D115754" s="5">
        <v>0.42657108626330342</v>
      </c>
      <c r="E115754" s="5">
        <v>2.416677145896835E-2</v>
      </c>
    </row>
    <row r="116332" spans="6:8" x14ac:dyDescent="0.25">
      <c r="F116332" s="5" t="s">
        <v>320</v>
      </c>
      <c r="G116332" s="5">
        <v>0.32868672046955227</v>
      </c>
      <c r="H116332" s="5">
        <v>3.9618488628026423E-2</v>
      </c>
    </row>
    <row r="116944" spans="9:11" x14ac:dyDescent="0.25">
      <c r="I116944" s="5" t="s">
        <v>320</v>
      </c>
      <c r="J116944" s="5">
        <v>0.13513513513513509</v>
      </c>
      <c r="K116944" s="5">
        <v>0.57196267696267677</v>
      </c>
    </row>
    <row r="117556" spans="17:19" x14ac:dyDescent="0.25">
      <c r="Q117556" s="5" t="s">
        <v>320</v>
      </c>
      <c r="R117556" s="5">
        <v>0.13513513513513509</v>
      </c>
      <c r="S117556" s="5">
        <v>0.57196267696267677</v>
      </c>
    </row>
    <row r="119154" spans="3:5" x14ac:dyDescent="0.25">
      <c r="C119154" s="5" t="s">
        <v>339</v>
      </c>
      <c r="D119154" s="5">
        <v>0.32030218886880768</v>
      </c>
      <c r="E119154" s="5">
        <v>9.1331240728130161E-2</v>
      </c>
    </row>
    <row r="119732" spans="6:8" x14ac:dyDescent="0.25">
      <c r="F119732" s="5" t="s">
        <v>339</v>
      </c>
      <c r="G119732" s="5">
        <v>0.23501505337104278</v>
      </c>
      <c r="H119732" s="5">
        <v>5.9939786515828854E-2</v>
      </c>
    </row>
    <row r="120344" spans="9:11" x14ac:dyDescent="0.25">
      <c r="I120344" s="5" t="s">
        <v>339</v>
      </c>
      <c r="J120344" s="5">
        <v>0.21863197650020971</v>
      </c>
      <c r="K120344" s="5">
        <v>0.55799937054133431</v>
      </c>
    </row>
    <row r="120956" spans="17:19" x14ac:dyDescent="0.25">
      <c r="Q120956" s="5" t="s">
        <v>339</v>
      </c>
      <c r="R120956" s="5">
        <v>0.21863197650020971</v>
      </c>
      <c r="S120956" s="5">
        <v>0.55799937054133431</v>
      </c>
    </row>
    <row r="122555" spans="3:5" x14ac:dyDescent="0.25">
      <c r="C122555" s="5" t="s">
        <v>321</v>
      </c>
      <c r="D122555" s="5">
        <v>0.44466450976969157</v>
      </c>
      <c r="E122555" s="5">
        <v>2.8701679186380627E-2</v>
      </c>
    </row>
    <row r="123133" spans="6:8" x14ac:dyDescent="0.25">
      <c r="F123133" s="5" t="s">
        <v>321</v>
      </c>
      <c r="G123133" s="5">
        <v>0.39444444444444443</v>
      </c>
      <c r="H123133" s="5">
        <v>2.7777777777777776E-2</v>
      </c>
    </row>
    <row r="123745" spans="9:11" x14ac:dyDescent="0.25">
      <c r="I123745" s="5" t="s">
        <v>321</v>
      </c>
      <c r="J123745" s="5">
        <v>0.1682913371344491</v>
      </c>
      <c r="K123745" s="5">
        <v>0.33251333455949966</v>
      </c>
    </row>
    <row r="124357" spans="17:19" x14ac:dyDescent="0.25">
      <c r="Q124357" s="5" t="s">
        <v>321</v>
      </c>
      <c r="R124357" s="5">
        <v>0.1682913371344491</v>
      </c>
      <c r="S124357" s="5">
        <v>0.33251333455949966</v>
      </c>
    </row>
    <row r="129352" spans="3:5" x14ac:dyDescent="0.25">
      <c r="C129352" s="5" t="s">
        <v>338</v>
      </c>
      <c r="D129352" s="5">
        <v>0.26248321821489229</v>
      </c>
      <c r="E129352" s="5">
        <v>6.8929039844847106E-2</v>
      </c>
    </row>
    <row r="129862" spans="6:8" x14ac:dyDescent="0.25">
      <c r="F129862" s="5" t="s">
        <v>338</v>
      </c>
      <c r="G129862" s="5">
        <v>0.29528619528619526</v>
      </c>
      <c r="H129862" s="5">
        <v>6.2626262626262641E-2</v>
      </c>
    </row>
    <row r="130406" spans="9:11" x14ac:dyDescent="0.25">
      <c r="I130406" s="5" t="s">
        <v>338</v>
      </c>
      <c r="J130406" s="5">
        <v>0.10967741935483877</v>
      </c>
      <c r="K130406" s="5">
        <v>0.60164185277088478</v>
      </c>
    </row>
    <row r="130950" spans="17:19" x14ac:dyDescent="0.25">
      <c r="Q130950" s="5" t="s">
        <v>338</v>
      </c>
      <c r="R130950" s="5">
        <v>0.10967741935483877</v>
      </c>
      <c r="S130950" s="5">
        <v>0.60164185277088478</v>
      </c>
    </row>
    <row r="136154" spans="3:5" x14ac:dyDescent="0.25">
      <c r="C136154" s="5" t="s">
        <v>263</v>
      </c>
      <c r="D136154" s="5">
        <v>0.47409466835218789</v>
      </c>
      <c r="E136154" s="5">
        <v>8.4541065480899374E-2</v>
      </c>
    </row>
    <row r="136156" spans="3:5" x14ac:dyDescent="0.25">
      <c r="C136156" s="5" t="s">
        <v>150</v>
      </c>
      <c r="D136156" s="5">
        <v>0.44223307786478411</v>
      </c>
      <c r="E136156" s="5">
        <v>4.4036328005890586E-2</v>
      </c>
    </row>
    <row r="136596" spans="6:8" x14ac:dyDescent="0.25">
      <c r="F136596" s="5" t="s">
        <v>263</v>
      </c>
      <c r="G136596" s="5">
        <v>0.25753228120516503</v>
      </c>
      <c r="H136596" s="5">
        <v>5.308464849354376E-2</v>
      </c>
    </row>
    <row r="136870" spans="6:8" x14ac:dyDescent="0.25">
      <c r="F136870" s="5" t="s">
        <v>150</v>
      </c>
      <c r="G136870" s="5">
        <v>0.34299516908212557</v>
      </c>
      <c r="H136870" s="5">
        <v>5.5900621118012445E-2</v>
      </c>
    </row>
    <row r="137072" spans="9:11" x14ac:dyDescent="0.25">
      <c r="I137072" s="5" t="s">
        <v>263</v>
      </c>
      <c r="J137072" s="5">
        <v>0.31796037674569688</v>
      </c>
      <c r="K137072" s="5">
        <v>0.63655001623903917</v>
      </c>
    </row>
    <row r="137548" spans="17:19" x14ac:dyDescent="0.25">
      <c r="Q137548" s="5" t="s">
        <v>263</v>
      </c>
      <c r="R137548" s="5">
        <v>0.31796037674569688</v>
      </c>
      <c r="S137548" s="5">
        <v>0.63655001623903917</v>
      </c>
    </row>
    <row r="137618" spans="9:11" x14ac:dyDescent="0.25">
      <c r="I137618" s="5" t="s">
        <v>150</v>
      </c>
      <c r="J137618" s="5">
        <v>5.5032585083273008E-2</v>
      </c>
      <c r="K137618" s="5">
        <v>0.57250772623797286</v>
      </c>
    </row>
    <row r="138366" spans="17:19" x14ac:dyDescent="0.25">
      <c r="Q138366" s="5" t="s">
        <v>150</v>
      </c>
      <c r="R138366" s="5">
        <v>5.5032585083273008E-2</v>
      </c>
      <c r="S138366" s="5">
        <v>0.57250772623797286</v>
      </c>
    </row>
    <row r="142955" spans="3:5" x14ac:dyDescent="0.25">
      <c r="C142955" s="5" t="s">
        <v>168</v>
      </c>
      <c r="D142955" s="5">
        <v>0.33764892549206788</v>
      </c>
      <c r="E142955" s="5">
        <v>4.9768321620689317E-2</v>
      </c>
    </row>
    <row r="143771" spans="6:8" x14ac:dyDescent="0.25">
      <c r="F143771" s="5" t="s">
        <v>168</v>
      </c>
      <c r="G143771" s="5">
        <v>0.34580498866213155</v>
      </c>
      <c r="H143771" s="5">
        <v>4.0178571428571432E-2</v>
      </c>
    </row>
    <row r="144621" spans="9:11" x14ac:dyDescent="0.25">
      <c r="I144621" s="5" t="s">
        <v>168</v>
      </c>
      <c r="J144621" s="5">
        <v>0.16551679800772148</v>
      </c>
      <c r="K144621" s="5">
        <v>0.39249799520201956</v>
      </c>
    </row>
    <row r="145471" spans="17:19" x14ac:dyDescent="0.25">
      <c r="Q145471" s="5" t="s">
        <v>168</v>
      </c>
      <c r="R145471" s="5">
        <v>0.16551679800772148</v>
      </c>
      <c r="S145471" s="5">
        <v>0.39249799520201956</v>
      </c>
    </row>
    <row r="149757" spans="3:5" x14ac:dyDescent="0.25">
      <c r="C149757" s="5" t="s">
        <v>204</v>
      </c>
      <c r="D149757" s="5">
        <v>0.3484586689744732</v>
      </c>
      <c r="E149757" s="5">
        <v>3.5745439991495757E-2</v>
      </c>
    </row>
    <row r="150947" spans="6:8" x14ac:dyDescent="0.25">
      <c r="F150947" s="5" t="s">
        <v>204</v>
      </c>
      <c r="G150947" s="5">
        <v>0.28850461091855506</v>
      </c>
      <c r="H150947" s="5">
        <v>4.1829852725884971E-2</v>
      </c>
    </row>
    <row r="152171" spans="9:11" x14ac:dyDescent="0.25">
      <c r="I152171" s="5" t="s">
        <v>204</v>
      </c>
      <c r="J152171" s="5">
        <v>0.11245617272559513</v>
      </c>
      <c r="K152171" s="5">
        <v>0.4314176201021096</v>
      </c>
    </row>
    <row r="153152" spans="3:5" x14ac:dyDescent="0.25">
      <c r="C153152" s="5" t="s">
        <v>279</v>
      </c>
      <c r="D153152" s="5">
        <v>0.42528372926164332</v>
      </c>
      <c r="E153152" s="5">
        <v>2.7914944032235919E-2</v>
      </c>
    </row>
    <row r="153395" spans="17:19" x14ac:dyDescent="0.25">
      <c r="Q153395" s="5" t="s">
        <v>204</v>
      </c>
      <c r="R153395" s="5">
        <v>0.11245617272559513</v>
      </c>
      <c r="S153395" s="5">
        <v>0.4314176201021096</v>
      </c>
    </row>
    <row r="153662" spans="6:8" x14ac:dyDescent="0.25">
      <c r="F153662" s="5" t="s">
        <v>279</v>
      </c>
      <c r="G153662" s="5">
        <v>0.27694338999834955</v>
      </c>
      <c r="H153662" s="5">
        <v>6.9153325631292284E-2</v>
      </c>
    </row>
    <row r="154206" spans="9:11" x14ac:dyDescent="0.25">
      <c r="I154206" s="5" t="s">
        <v>279</v>
      </c>
      <c r="J154206" s="5">
        <v>0.1825307950727883</v>
      </c>
      <c r="K154206" s="5">
        <v>0.59022094926350233</v>
      </c>
    </row>
    <row r="154750" spans="17:19" x14ac:dyDescent="0.25">
      <c r="Q154750" s="5" t="s">
        <v>279</v>
      </c>
      <c r="R154750" s="5">
        <v>0.1825307950727883</v>
      </c>
      <c r="S154750" s="5">
        <v>0.59022094926350233</v>
      </c>
    </row>
    <row r="170150" spans="3:5" x14ac:dyDescent="0.25">
      <c r="C170150" s="5" t="s">
        <v>310</v>
      </c>
      <c r="D170150" s="5">
        <v>0.39201253364508409</v>
      </c>
      <c r="E170150" s="5">
        <v>9.5002423051187668E-2</v>
      </c>
    </row>
    <row r="170592" spans="6:8" x14ac:dyDescent="0.25">
      <c r="F170592" s="5" t="s">
        <v>310</v>
      </c>
      <c r="G170592" s="5">
        <v>0.39133333333333337</v>
      </c>
      <c r="H170592" s="5">
        <v>5.3333333333333316E-2</v>
      </c>
    </row>
    <row r="171068" spans="9:11" x14ac:dyDescent="0.25">
      <c r="I171068" s="5" t="s">
        <v>310</v>
      </c>
      <c r="J171068" s="5">
        <v>0.19527896995708158</v>
      </c>
      <c r="K171068" s="5">
        <v>0.52002861230329034</v>
      </c>
    </row>
    <row r="171544" spans="17:19" x14ac:dyDescent="0.25">
      <c r="Q171544" s="5" t="s">
        <v>310</v>
      </c>
      <c r="R171544" s="5">
        <v>0.19527896995708158</v>
      </c>
      <c r="S171544" s="5">
        <v>0.52002861230329034</v>
      </c>
    </row>
    <row r="187155" spans="3:5" x14ac:dyDescent="0.25">
      <c r="C187155" s="5" t="s">
        <v>206</v>
      </c>
      <c r="D187155" s="5">
        <v>0.552967337976488</v>
      </c>
      <c r="E187155" s="5">
        <v>1.7525419535299423E-2</v>
      </c>
    </row>
    <row r="187937" spans="6:8" x14ac:dyDescent="0.25">
      <c r="F187937" s="5" t="s">
        <v>206</v>
      </c>
      <c r="G187937" s="5">
        <v>0.45079515037002055</v>
      </c>
      <c r="H187937" s="5">
        <v>3.3223114470162178E-2</v>
      </c>
    </row>
    <row r="188753" spans="9:11" x14ac:dyDescent="0.25">
      <c r="I188753" s="5" t="s">
        <v>206</v>
      </c>
      <c r="J188753" s="5">
        <v>0.1660105193537211</v>
      </c>
      <c r="K188753" s="5">
        <v>0.52931403735315408</v>
      </c>
    </row>
    <row r="189569" spans="17:19" x14ac:dyDescent="0.25">
      <c r="Q189569" s="5" t="s">
        <v>206</v>
      </c>
      <c r="R189569" s="5">
        <v>0.1660105193537211</v>
      </c>
      <c r="S189569" s="5">
        <v>0.52931403735315408</v>
      </c>
    </row>
    <row r="204153" spans="3:5" x14ac:dyDescent="0.25">
      <c r="C204153" s="5" t="s">
        <v>298</v>
      </c>
      <c r="D204153" s="5">
        <v>0.54375354291703215</v>
      </c>
      <c r="E204153" s="5">
        <v>0.14516374652126621</v>
      </c>
    </row>
    <row r="204629" spans="6:8" x14ac:dyDescent="0.25">
      <c r="F204629" s="5" t="s">
        <v>298</v>
      </c>
      <c r="G204629" s="5">
        <v>0.38076923076923097</v>
      </c>
      <c r="H204629" s="5">
        <v>0.12423076923076919</v>
      </c>
    </row>
    <row r="205139" spans="9:11" x14ac:dyDescent="0.25">
      <c r="I205139" s="5" t="s">
        <v>298</v>
      </c>
      <c r="J205139" s="5">
        <v>0.17406143344709901</v>
      </c>
      <c r="K205139" s="5">
        <v>0.56857935153583639</v>
      </c>
    </row>
    <row r="205649" spans="17:19" x14ac:dyDescent="0.25">
      <c r="Q205649" s="5" t="s">
        <v>298</v>
      </c>
      <c r="R205649" s="5">
        <v>0.17406143344709901</v>
      </c>
      <c r="S205649" s="5">
        <v>0.56857935153583639</v>
      </c>
    </row>
    <row r="221149" spans="3:5" x14ac:dyDescent="0.25">
      <c r="C221149" s="5" t="s">
        <v>299</v>
      </c>
      <c r="D221149" s="5">
        <v>0.31389986489480809</v>
      </c>
      <c r="E221149" s="5">
        <v>7.1833644242562042E-2</v>
      </c>
    </row>
    <row r="221625" spans="6:8" x14ac:dyDescent="0.25">
      <c r="F221625" s="5" t="s">
        <v>299</v>
      </c>
      <c r="G221625" s="5">
        <v>0.35238095238095241</v>
      </c>
      <c r="H221625" s="5">
        <v>7.3904761904761918E-2</v>
      </c>
    </row>
    <row r="222135" spans="9:11" x14ac:dyDescent="0.25">
      <c r="I222135" s="5" t="s">
        <v>299</v>
      </c>
      <c r="J222135" s="5">
        <v>0.14507772020725396</v>
      </c>
      <c r="K222135" s="5">
        <v>0.50784398388025331</v>
      </c>
    </row>
    <row r="222645" spans="17:19" x14ac:dyDescent="0.25">
      <c r="Q222645" s="5" t="s">
        <v>299</v>
      </c>
      <c r="R222645" s="5">
        <v>0.14507772020725396</v>
      </c>
      <c r="S222645" s="5">
        <v>0.50784398388025331</v>
      </c>
    </row>
    <row r="238151" spans="3:5" x14ac:dyDescent="0.25">
      <c r="C238151" s="5" t="s">
        <v>294</v>
      </c>
      <c r="D238151" s="5">
        <v>0.4885334788700777</v>
      </c>
      <c r="E238151" s="5">
        <v>6.439728765919836E-2</v>
      </c>
    </row>
    <row r="238593" spans="6:8" x14ac:dyDescent="0.25">
      <c r="F238593" s="5" t="s">
        <v>294</v>
      </c>
      <c r="G238593" s="5">
        <v>0.42410714285714285</v>
      </c>
      <c r="H238593" s="5">
        <v>6.8080357142857151E-2</v>
      </c>
    </row>
    <row r="239069" spans="9:11" x14ac:dyDescent="0.25">
      <c r="I239069" s="5" t="s">
        <v>294</v>
      </c>
      <c r="J239069" s="5">
        <v>0.31428571428571439</v>
      </c>
      <c r="K239069" s="5">
        <v>0.54824175824175825</v>
      </c>
    </row>
    <row r="239545" spans="17:19" x14ac:dyDescent="0.25">
      <c r="Q239545" s="5" t="s">
        <v>294</v>
      </c>
      <c r="R239545" s="5">
        <v>0.31428571428571439</v>
      </c>
      <c r="S239545" s="5">
        <v>0.54824175824175825</v>
      </c>
    </row>
    <row r="255154" spans="3:5" x14ac:dyDescent="0.25">
      <c r="C255154" s="5" t="s">
        <v>295</v>
      </c>
      <c r="D255154" s="5">
        <v>0.1768000138603778</v>
      </c>
      <c r="E255154" s="5">
        <v>4.3550958839887549E-2</v>
      </c>
    </row>
    <row r="256208" spans="6:8" x14ac:dyDescent="0.25">
      <c r="F256208" s="5" t="s">
        <v>295</v>
      </c>
      <c r="G256208" s="5">
        <v>0.20941144314868806</v>
      </c>
      <c r="H256208" s="5">
        <v>5.8673469387755126E-2</v>
      </c>
    </row>
    <row r="257296" spans="9:11" x14ac:dyDescent="0.25">
      <c r="I257296" s="5" t="s">
        <v>295</v>
      </c>
      <c r="J257296" s="5">
        <v>7.6949927119120659E-2</v>
      </c>
      <c r="K257296" s="5">
        <v>0.57953388556893959</v>
      </c>
    </row>
    <row r="258384" spans="17:19" x14ac:dyDescent="0.25">
      <c r="Q258384" s="5" t="s">
        <v>295</v>
      </c>
      <c r="R258384" s="5">
        <v>7.6949927119120659E-2</v>
      </c>
      <c r="S258384" s="5">
        <v>0.57953388556893959</v>
      </c>
    </row>
    <row r="272160" spans="3:5" x14ac:dyDescent="0.25">
      <c r="C272160" s="5" t="s">
        <v>293</v>
      </c>
      <c r="D272160" s="5">
        <v>0.38925953612422398</v>
      </c>
      <c r="E272160" s="5">
        <v>0.1933002202623936</v>
      </c>
    </row>
    <row r="272772" spans="6:8" x14ac:dyDescent="0.25">
      <c r="F272772" s="5" t="s">
        <v>293</v>
      </c>
      <c r="G272772" s="5">
        <v>0.34832392963823433</v>
      </c>
      <c r="H272772" s="5">
        <v>0.1798041818785264</v>
      </c>
    </row>
    <row r="273418" spans="9:11" x14ac:dyDescent="0.25">
      <c r="I273418" s="5" t="s">
        <v>293</v>
      </c>
      <c r="J273418" s="5">
        <v>0.12060301507537696</v>
      </c>
      <c r="K273418" s="5">
        <v>0.38126530086329086</v>
      </c>
    </row>
    <row r="274064" spans="17:19" x14ac:dyDescent="0.25">
      <c r="Q274064" s="5" t="s">
        <v>293</v>
      </c>
      <c r="R274064" s="5">
        <v>0.12060301507537696</v>
      </c>
      <c r="S274064" s="5">
        <v>0.38126530086329086</v>
      </c>
    </row>
    <row r="289154" spans="3:5" x14ac:dyDescent="0.25">
      <c r="C289154" s="5" t="s">
        <v>320</v>
      </c>
      <c r="D289154" s="5">
        <v>0.42657108626330342</v>
      </c>
      <c r="E289154" s="5">
        <v>2.416677145896835E-2</v>
      </c>
    </row>
    <row r="289732" spans="6:8" x14ac:dyDescent="0.25">
      <c r="F289732" s="5" t="s">
        <v>320</v>
      </c>
      <c r="G289732" s="5">
        <v>0.32868672046955227</v>
      </c>
      <c r="H289732" s="5">
        <v>3.9618488628026423E-2</v>
      </c>
    </row>
    <row r="290344" spans="9:11" x14ac:dyDescent="0.25">
      <c r="I290344" s="5" t="s">
        <v>320</v>
      </c>
      <c r="J290344" s="5">
        <v>0.13513513513513509</v>
      </c>
      <c r="K290344" s="5">
        <v>0.57196267696267677</v>
      </c>
    </row>
    <row r="290956" spans="17:19" x14ac:dyDescent="0.25">
      <c r="Q290956" s="5" t="s">
        <v>320</v>
      </c>
      <c r="R290956" s="5">
        <v>0.13513513513513509</v>
      </c>
      <c r="S290956" s="5">
        <v>0.57196267696267677</v>
      </c>
    </row>
    <row r="306155" spans="3:5" x14ac:dyDescent="0.25">
      <c r="C306155" s="5" t="s">
        <v>321</v>
      </c>
      <c r="D306155" s="5">
        <v>0.44466450976969157</v>
      </c>
      <c r="E306155" s="5">
        <v>2.8701679186380627E-2</v>
      </c>
    </row>
    <row r="306733" spans="6:8" x14ac:dyDescent="0.25">
      <c r="F306733" s="5" t="s">
        <v>321</v>
      </c>
      <c r="G306733" s="5">
        <v>0.39444444444444443</v>
      </c>
      <c r="H306733" s="5">
        <v>2.7777777777777776E-2</v>
      </c>
    </row>
    <row r="307345" spans="9:11" x14ac:dyDescent="0.25">
      <c r="I307345" s="5" t="s">
        <v>321</v>
      </c>
      <c r="J307345" s="5">
        <v>0.1682913371344491</v>
      </c>
      <c r="K307345" s="5">
        <v>0.33251333455949966</v>
      </c>
    </row>
    <row r="307957" spans="17:19" x14ac:dyDescent="0.25">
      <c r="Q307957" s="5" t="s">
        <v>321</v>
      </c>
      <c r="R307957" s="5">
        <v>0.1682913371344491</v>
      </c>
      <c r="S307957" s="5">
        <v>0.33251333455949966</v>
      </c>
    </row>
    <row r="323152" spans="3:5" x14ac:dyDescent="0.25">
      <c r="C323152" s="5" t="s">
        <v>338</v>
      </c>
      <c r="D323152" s="5">
        <v>0.26248321821489229</v>
      </c>
      <c r="E323152" s="5">
        <v>6.8929039844847106E-2</v>
      </c>
    </row>
    <row r="323662" spans="6:8" x14ac:dyDescent="0.25">
      <c r="F323662" s="5" t="s">
        <v>338</v>
      </c>
      <c r="G323662" s="5">
        <v>0.29528619528619526</v>
      </c>
      <c r="H323662" s="5">
        <v>6.2626262626262641E-2</v>
      </c>
    </row>
    <row r="324206" spans="9:11" x14ac:dyDescent="0.25">
      <c r="I324206" s="5" t="s">
        <v>338</v>
      </c>
      <c r="J324206" s="5">
        <v>0.10967741935483877</v>
      </c>
      <c r="K324206" s="5">
        <v>0.60164185277088478</v>
      </c>
    </row>
    <row r="324750" spans="17:19" x14ac:dyDescent="0.25">
      <c r="Q324750" s="5" t="s">
        <v>338</v>
      </c>
      <c r="R324750" s="5">
        <v>0.10967741935483877</v>
      </c>
      <c r="S324750" s="5">
        <v>0.60164185277088478</v>
      </c>
    </row>
    <row r="340156" spans="3:5" x14ac:dyDescent="0.25">
      <c r="C340156" s="5" t="s">
        <v>150</v>
      </c>
      <c r="D340156" s="5">
        <v>0.44223307786478411</v>
      </c>
      <c r="E340156" s="5">
        <v>4.4036328005890586E-2</v>
      </c>
    </row>
    <row r="340870" spans="6:8" x14ac:dyDescent="0.25">
      <c r="F340870" s="5" t="s">
        <v>150</v>
      </c>
      <c r="G340870" s="5">
        <v>0.34299516908212557</v>
      </c>
      <c r="H340870" s="5">
        <v>5.5900621118012445E-2</v>
      </c>
    </row>
    <row r="341618" spans="9:11" x14ac:dyDescent="0.25">
      <c r="I341618" s="5" t="s">
        <v>150</v>
      </c>
      <c r="J341618" s="5">
        <v>5.5032585083273008E-2</v>
      </c>
      <c r="K341618" s="5">
        <v>0.57250772623797286</v>
      </c>
    </row>
    <row r="342366" spans="17:19" x14ac:dyDescent="0.25">
      <c r="Q342366" s="5" t="s">
        <v>150</v>
      </c>
      <c r="R342366" s="5">
        <v>5.5032585083273008E-2</v>
      </c>
      <c r="S342366" s="5">
        <v>0.57250772623797286</v>
      </c>
    </row>
    <row r="357155" spans="3:5" x14ac:dyDescent="0.25">
      <c r="C357155" s="5" t="s">
        <v>168</v>
      </c>
      <c r="D357155" s="5">
        <v>0.33764892549206788</v>
      </c>
      <c r="E357155" s="5">
        <v>4.9768321620689317E-2</v>
      </c>
    </row>
    <row r="357971" spans="6:8" x14ac:dyDescent="0.25">
      <c r="F357971" s="5" t="s">
        <v>168</v>
      </c>
      <c r="G357971" s="5">
        <v>0.34580498866213155</v>
      </c>
      <c r="H357971" s="5">
        <v>4.0178571428571432E-2</v>
      </c>
    </row>
    <row r="358821" spans="9:11" x14ac:dyDescent="0.25">
      <c r="I358821" s="5" t="s">
        <v>168</v>
      </c>
      <c r="J358821" s="5">
        <v>0.16551679800772148</v>
      </c>
      <c r="K358821" s="5">
        <v>0.39249799520201956</v>
      </c>
    </row>
    <row r="359671" spans="17:19" x14ac:dyDescent="0.25">
      <c r="Q359671" s="5" t="s">
        <v>168</v>
      </c>
      <c r="R359671" s="5">
        <v>0.16551679800772148</v>
      </c>
      <c r="S359671" s="5">
        <v>0.39249799520201956</v>
      </c>
    </row>
    <row r="374157" spans="3:5" x14ac:dyDescent="0.25">
      <c r="C374157" s="5" t="s">
        <v>204</v>
      </c>
      <c r="D374157" s="5">
        <v>0.3484586689744732</v>
      </c>
      <c r="E374157" s="5">
        <v>3.5745439991495757E-2</v>
      </c>
    </row>
    <row r="375347" spans="6:8" x14ac:dyDescent="0.25">
      <c r="F375347" s="5" t="s">
        <v>204</v>
      </c>
      <c r="G375347" s="5">
        <v>0.28850461091855506</v>
      </c>
      <c r="H375347" s="5">
        <v>4.1829852725884971E-2</v>
      </c>
    </row>
    <row r="376571" spans="9:11" x14ac:dyDescent="0.25">
      <c r="I376571" s="5" t="s">
        <v>204</v>
      </c>
      <c r="J376571" s="5">
        <v>0.11245617272559513</v>
      </c>
      <c r="K376571" s="5">
        <v>0.4314176201021096</v>
      </c>
    </row>
    <row r="377795" spans="17:19" x14ac:dyDescent="0.25">
      <c r="Q377795" s="5" t="s">
        <v>204</v>
      </c>
      <c r="R377795" s="5">
        <v>0.11245617272559513</v>
      </c>
      <c r="S377795" s="5">
        <v>0.4314176201021096</v>
      </c>
    </row>
  </sheetData>
  <mergeCells count="2">
    <mergeCell ref="U1:X1"/>
    <mergeCell ref="W2:Z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6044-988D-4A45-9F46-7EF6D44257CF}">
  <sheetPr codeName="Sheet29"/>
  <dimension ref="A1:AT87"/>
  <sheetViews>
    <sheetView showGridLines="0" tabSelected="1" topLeftCell="O1" zoomScale="91" zoomScaleNormal="91" workbookViewId="0">
      <selection activeCell="AG5" sqref="AG5"/>
    </sheetView>
  </sheetViews>
  <sheetFormatPr defaultRowHeight="15" x14ac:dyDescent="0.25"/>
  <cols>
    <col min="1" max="1" width="14.28515625" customWidth="1"/>
    <col min="2" max="6" width="15" style="5" customWidth="1"/>
    <col min="7" max="7" width="20.140625" style="5" customWidth="1"/>
    <col min="8" max="8" width="21.42578125" style="5" customWidth="1"/>
    <col min="9" max="9" width="15" style="5" customWidth="1"/>
    <col min="10" max="10" width="9.140625" style="5"/>
    <col min="11" max="11" width="15.5703125" style="5" customWidth="1"/>
    <col min="12" max="15" width="12.7109375" customWidth="1"/>
    <col min="17" max="17" width="18.5703125" customWidth="1"/>
    <col min="19" max="19" width="12.42578125" customWidth="1"/>
    <col min="20" max="20" width="12.140625" customWidth="1"/>
    <col min="21" max="21" width="12.28515625" customWidth="1"/>
    <col min="22" max="22" width="14.28515625" customWidth="1"/>
    <col min="23" max="23" width="9.7109375" customWidth="1"/>
    <col min="25" max="25" width="11.7109375" customWidth="1"/>
    <col min="28" max="28" width="16.42578125" customWidth="1"/>
    <col min="29" max="29" width="13.7109375" customWidth="1"/>
    <col min="33" max="33" width="18.140625" customWidth="1"/>
    <col min="34" max="34" width="13.140625" style="12" customWidth="1"/>
    <col min="35" max="38" width="13.140625" customWidth="1"/>
    <col min="39" max="39" width="9.5703125" customWidth="1"/>
    <col min="40" max="40" width="11" customWidth="1"/>
    <col min="41" max="42" width="13.140625" style="46" customWidth="1"/>
    <col min="44" max="44" width="22.42578125" customWidth="1"/>
    <col min="45" max="45" width="15.42578125" customWidth="1"/>
  </cols>
  <sheetData>
    <row r="1" spans="1:46" ht="15.75" thickBot="1" x14ac:dyDescent="0.3"/>
    <row r="2" spans="1:46" ht="15.75" thickBot="1" x14ac:dyDescent="0.3">
      <c r="A2" s="188" t="s">
        <v>429</v>
      </c>
      <c r="B2" s="189" t="s">
        <v>211</v>
      </c>
      <c r="C2" s="189" t="s">
        <v>374</v>
      </c>
      <c r="D2" s="189" t="s">
        <v>375</v>
      </c>
      <c r="E2" s="189" t="s">
        <v>575</v>
      </c>
      <c r="F2" s="189" t="s">
        <v>353</v>
      </c>
      <c r="G2" s="189" t="s">
        <v>370</v>
      </c>
      <c r="H2" s="189" t="s">
        <v>371</v>
      </c>
      <c r="I2" s="190" t="s">
        <v>428</v>
      </c>
      <c r="J2" s="189" t="s">
        <v>372</v>
      </c>
      <c r="K2" s="189" t="s">
        <v>509</v>
      </c>
      <c r="L2" s="189" t="s">
        <v>568</v>
      </c>
      <c r="M2" s="189" t="s">
        <v>543</v>
      </c>
      <c r="N2" s="189" t="s">
        <v>547</v>
      </c>
      <c r="O2" s="205"/>
      <c r="P2" s="5"/>
      <c r="Q2" t="s">
        <v>514</v>
      </c>
      <c r="R2" s="165" t="s">
        <v>492</v>
      </c>
      <c r="S2" s="81" t="s">
        <v>374</v>
      </c>
      <c r="T2" s="81" t="s">
        <v>375</v>
      </c>
      <c r="U2" s="81" t="s">
        <v>498</v>
      </c>
      <c r="V2" s="81" t="s">
        <v>353</v>
      </c>
      <c r="W2" s="81" t="s">
        <v>370</v>
      </c>
      <c r="X2" s="81" t="s">
        <v>371</v>
      </c>
      <c r="Y2" s="81" t="s">
        <v>218</v>
      </c>
      <c r="Z2" s="81" t="s">
        <v>428</v>
      </c>
      <c r="AA2" s="81" t="s">
        <v>372</v>
      </c>
      <c r="AB2" s="81" t="s">
        <v>489</v>
      </c>
      <c r="AG2" s="188" t="s">
        <v>429</v>
      </c>
      <c r="AH2" s="226" t="s">
        <v>211</v>
      </c>
      <c r="AI2" s="212" t="s">
        <v>374</v>
      </c>
      <c r="AJ2" s="212" t="s">
        <v>375</v>
      </c>
      <c r="AK2" s="212" t="s">
        <v>575</v>
      </c>
      <c r="AL2" s="212" t="s">
        <v>353</v>
      </c>
      <c r="AM2" s="213" t="s">
        <v>428</v>
      </c>
      <c r="AN2" s="212" t="s">
        <v>372</v>
      </c>
      <c r="AO2" s="214" t="s">
        <v>509</v>
      </c>
      <c r="AP2" s="214" t="s">
        <v>568</v>
      </c>
      <c r="AR2" s="156" t="s">
        <v>429</v>
      </c>
      <c r="AS2" s="158" t="s">
        <v>594</v>
      </c>
    </row>
    <row r="3" spans="1:46" x14ac:dyDescent="0.25">
      <c r="A3" t="s">
        <v>234</v>
      </c>
      <c r="B3" s="5">
        <v>5.6959448164295552E-2</v>
      </c>
      <c r="C3" s="5">
        <v>-3.7231216801874244E-3</v>
      </c>
      <c r="D3" s="5">
        <v>0.43326118150433651</v>
      </c>
      <c r="E3" s="5">
        <v>0.13657407407407407</v>
      </c>
      <c r="F3" s="5">
        <v>0.28935185185185192</v>
      </c>
      <c r="G3" s="5">
        <v>4.8225308641975271E-3</v>
      </c>
      <c r="H3" s="5">
        <v>1.9290123456789987E-4</v>
      </c>
      <c r="I3" s="5">
        <v>12</v>
      </c>
      <c r="J3" s="5">
        <v>12</v>
      </c>
      <c r="K3" s="5">
        <v>5.3430370682742714</v>
      </c>
      <c r="L3">
        <v>5.0080678811526278</v>
      </c>
      <c r="M3">
        <v>0.3111455846375793</v>
      </c>
      <c r="N3">
        <v>1.2265576392847308</v>
      </c>
      <c r="Q3" s="55" t="s">
        <v>211</v>
      </c>
      <c r="R3">
        <v>1</v>
      </c>
      <c r="S3">
        <v>-6.4208105227766085E-2</v>
      </c>
      <c r="T3">
        <v>6.5418771418010183E-2</v>
      </c>
      <c r="U3">
        <v>9.1423783530661176E-2</v>
      </c>
      <c r="V3">
        <v>-0.12440833657828913</v>
      </c>
      <c r="W3">
        <v>6.3625904028061397E-2</v>
      </c>
      <c r="X3">
        <v>-0.26688998441324774</v>
      </c>
      <c r="Y3">
        <v>-0.1077943379948003</v>
      </c>
      <c r="Z3">
        <v>3.6873716695873443E-2</v>
      </c>
      <c r="AA3">
        <v>-0.10166568606016017</v>
      </c>
      <c r="AB3">
        <v>-0.10779411609992555</v>
      </c>
      <c r="AG3" s="253" t="s">
        <v>602</v>
      </c>
      <c r="AH3" s="227">
        <v>5.6959448164295552E-2</v>
      </c>
      <c r="AI3" s="140">
        <v>-3.7231216801874244E-3</v>
      </c>
      <c r="AJ3" s="140">
        <v>0.43326118150433651</v>
      </c>
      <c r="AK3" s="140">
        <v>0.13657407407407407</v>
      </c>
      <c r="AL3" s="140">
        <v>0.28935185185185192</v>
      </c>
      <c r="AM3" s="37">
        <v>12</v>
      </c>
      <c r="AN3" s="37">
        <v>12</v>
      </c>
      <c r="AO3" s="140">
        <v>5.3430370682742714</v>
      </c>
      <c r="AP3" s="140">
        <v>5.0080678811526278</v>
      </c>
      <c r="AR3" s="159" t="s">
        <v>234</v>
      </c>
      <c r="AS3" s="141">
        <v>5.0080678811526278</v>
      </c>
      <c r="AT3" t="s">
        <v>595</v>
      </c>
    </row>
    <row r="4" spans="1:46" x14ac:dyDescent="0.25">
      <c r="A4" t="s">
        <v>223</v>
      </c>
      <c r="B4" s="5">
        <v>1.0152319070103479E-2</v>
      </c>
      <c r="C4" s="5">
        <v>0.1304662216887133</v>
      </c>
      <c r="D4" s="5">
        <v>7.9815222661518165E-2</v>
      </c>
      <c r="E4" s="5">
        <v>0.11199999999999996</v>
      </c>
      <c r="F4" s="5">
        <v>0.11199999999999999</v>
      </c>
      <c r="G4" s="5">
        <v>9.0000000000000024E-2</v>
      </c>
      <c r="H4" s="5">
        <v>9.0000000000000024E-2</v>
      </c>
      <c r="I4" s="5">
        <v>10</v>
      </c>
      <c r="J4" s="5">
        <v>10</v>
      </c>
      <c r="K4" s="5">
        <v>1.4702459548353048</v>
      </c>
      <c r="L4">
        <v>0.82930857030175287</v>
      </c>
      <c r="M4">
        <v>7.5009108496406837E-2</v>
      </c>
      <c r="N4">
        <v>0.88886649538860785</v>
      </c>
      <c r="Q4" s="55" t="s">
        <v>374</v>
      </c>
      <c r="R4">
        <v>-6.4208105227766085E-2</v>
      </c>
      <c r="S4">
        <v>1</v>
      </c>
      <c r="T4">
        <v>0.37455535390213845</v>
      </c>
      <c r="U4">
        <v>0.24518965199820286</v>
      </c>
      <c r="V4">
        <v>0.29042136688358516</v>
      </c>
      <c r="W4">
        <v>0.22157716926861973</v>
      </c>
      <c r="X4">
        <v>0.39033595692360817</v>
      </c>
      <c r="Y4">
        <v>-3.8851193489920791E-2</v>
      </c>
      <c r="Z4">
        <v>-0.15360049526745073</v>
      </c>
      <c r="AA4">
        <v>0.34419028934993601</v>
      </c>
      <c r="AB4">
        <v>-3.8851081086422205E-2</v>
      </c>
      <c r="AG4" s="253" t="s">
        <v>779</v>
      </c>
      <c r="AH4" s="227">
        <v>1.0152319070103479E-2</v>
      </c>
      <c r="AI4" s="140">
        <v>0.1304662216887133</v>
      </c>
      <c r="AJ4" s="140">
        <v>7.9815222661518165E-2</v>
      </c>
      <c r="AK4" s="140">
        <v>0.11199999999999996</v>
      </c>
      <c r="AL4" s="140">
        <v>0.11199999999999999</v>
      </c>
      <c r="AM4" s="37">
        <v>10</v>
      </c>
      <c r="AN4" s="37">
        <v>10</v>
      </c>
      <c r="AO4" s="140">
        <v>1.4702459548353048</v>
      </c>
      <c r="AP4" s="140">
        <v>0.82930857030175287</v>
      </c>
      <c r="AR4" s="159" t="s">
        <v>223</v>
      </c>
      <c r="AS4" s="141">
        <v>0.82930857030175287</v>
      </c>
      <c r="AT4" t="s">
        <v>595</v>
      </c>
    </row>
    <row r="5" spans="1:46" x14ac:dyDescent="0.25">
      <c r="A5" t="s">
        <v>222</v>
      </c>
      <c r="B5" s="5">
        <v>4.0521553237883598E-3</v>
      </c>
      <c r="C5" s="5">
        <v>5.0534149908272374E-2</v>
      </c>
      <c r="D5" s="5">
        <v>0.3277543837688332</v>
      </c>
      <c r="E5" s="5">
        <v>0.22222222222222224</v>
      </c>
      <c r="F5" s="5">
        <v>0.24444444444444446</v>
      </c>
      <c r="G5" s="5">
        <v>0.21777777777777788</v>
      </c>
      <c r="H5" s="5">
        <v>5.4444444444444469E-2</v>
      </c>
      <c r="I5" s="5">
        <v>12</v>
      </c>
      <c r="J5" s="5">
        <v>10</v>
      </c>
      <c r="K5" s="5">
        <v>310.07173165721093</v>
      </c>
      <c r="L5">
        <v>309.6466167728056</v>
      </c>
      <c r="M5">
        <v>4.7038146300717468E-2</v>
      </c>
      <c r="N5">
        <v>36.429620698565195</v>
      </c>
      <c r="Q5" s="55" t="s">
        <v>375</v>
      </c>
      <c r="R5">
        <v>6.5418771418010183E-2</v>
      </c>
      <c r="S5">
        <v>0.37455535390213845</v>
      </c>
      <c r="T5">
        <v>1</v>
      </c>
      <c r="U5">
        <v>0.46092701495736527</v>
      </c>
      <c r="V5">
        <v>0.8417303561034124</v>
      </c>
      <c r="W5">
        <v>-0.12343906574017542</v>
      </c>
      <c r="X5">
        <v>-2.7369592311698162E-2</v>
      </c>
      <c r="Y5">
        <v>0.1</v>
      </c>
      <c r="Z5">
        <v>-5.8516378397475408E-2</v>
      </c>
      <c r="AA5">
        <v>0.60152962961437395</v>
      </c>
      <c r="AB5">
        <v>-0.15488092352379329</v>
      </c>
      <c r="AG5" s="253" t="s">
        <v>603</v>
      </c>
      <c r="AH5" s="227">
        <v>4.0521553237883598E-3</v>
      </c>
      <c r="AI5" s="140">
        <v>5.0534149908272374E-2</v>
      </c>
      <c r="AJ5" s="140">
        <v>0.3277543837688332</v>
      </c>
      <c r="AK5" s="140">
        <v>0.22222222222222224</v>
      </c>
      <c r="AL5" s="140">
        <v>0.24444444444444446</v>
      </c>
      <c r="AM5" s="37">
        <v>12</v>
      </c>
      <c r="AN5" s="37">
        <v>10</v>
      </c>
      <c r="AO5" s="140">
        <v>310.07173165721093</v>
      </c>
      <c r="AP5" s="140">
        <v>309.6466167728056</v>
      </c>
      <c r="AR5" s="159" t="s">
        <v>222</v>
      </c>
      <c r="AS5" s="141">
        <v>309.6466167728056</v>
      </c>
      <c r="AT5" s="66" t="s">
        <v>596</v>
      </c>
    </row>
    <row r="6" spans="1:46" x14ac:dyDescent="0.25">
      <c r="A6" t="s">
        <v>185</v>
      </c>
      <c r="B6" s="5">
        <v>0.10780441792024349</v>
      </c>
      <c r="C6" s="5">
        <v>8.8809068775749511E-2</v>
      </c>
      <c r="D6" s="5">
        <v>0.35244704928634385</v>
      </c>
      <c r="E6" s="5">
        <v>6.2000000000000034E-2</v>
      </c>
      <c r="F6" s="5">
        <v>0.22900000000000004</v>
      </c>
      <c r="G6" s="5">
        <v>4.0000000000000072E-4</v>
      </c>
      <c r="H6" s="5">
        <v>2.2499999999999975E-2</v>
      </c>
      <c r="I6" s="5">
        <v>20</v>
      </c>
      <c r="J6" s="5">
        <v>10</v>
      </c>
      <c r="K6" s="5">
        <v>3.4332454802376944</v>
      </c>
      <c r="L6">
        <v>3.0534822643992756</v>
      </c>
      <c r="M6">
        <v>0.49257657345701999</v>
      </c>
      <c r="N6">
        <v>0.74236289194826655</v>
      </c>
      <c r="Q6" s="55" t="s">
        <v>498</v>
      </c>
      <c r="R6">
        <v>9.1423783530661176E-2</v>
      </c>
      <c r="S6">
        <v>0.24518965199820286</v>
      </c>
      <c r="T6">
        <v>0.46092701495736527</v>
      </c>
      <c r="U6">
        <v>1</v>
      </c>
      <c r="V6">
        <v>0.44558203782769157</v>
      </c>
      <c r="W6">
        <v>0.60224286548461081</v>
      </c>
      <c r="X6">
        <v>6.4772015835889887E-2</v>
      </c>
      <c r="Y6">
        <v>8.5337940807957549E-2</v>
      </c>
      <c r="Z6">
        <v>-9.1590990310398218E-2</v>
      </c>
      <c r="AA6">
        <v>0.32584233553098801</v>
      </c>
      <c r="AB6">
        <v>8.5338546680899241E-2</v>
      </c>
      <c r="AG6" s="253" t="s">
        <v>604</v>
      </c>
      <c r="AH6" s="227">
        <v>0.26046247233874542</v>
      </c>
      <c r="AI6" s="140">
        <v>0.14853574259325689</v>
      </c>
      <c r="AJ6" s="140">
        <v>0.40957216223540532</v>
      </c>
      <c r="AK6" s="140">
        <v>6.3888888888888898E-2</v>
      </c>
      <c r="AL6" s="140">
        <v>0.23611111111111113</v>
      </c>
      <c r="AM6" s="37">
        <v>12</v>
      </c>
      <c r="AN6" s="37">
        <v>10</v>
      </c>
      <c r="AO6" s="140">
        <v>248.87690422811912</v>
      </c>
      <c r="AP6" s="140">
        <v>248.26341881945714</v>
      </c>
      <c r="AR6" s="159" t="s">
        <v>438</v>
      </c>
      <c r="AS6" s="141">
        <v>248.26341881945714</v>
      </c>
      <c r="AT6" s="66" t="s">
        <v>596</v>
      </c>
    </row>
    <row r="7" spans="1:46" x14ac:dyDescent="0.25">
      <c r="A7" t="s">
        <v>100</v>
      </c>
      <c r="B7" s="5">
        <v>0.14324257978412486</v>
      </c>
      <c r="C7" s="5">
        <v>3.4019208658705065E-2</v>
      </c>
      <c r="D7" s="5">
        <v>0.54520719562488418</v>
      </c>
      <c r="E7" s="5">
        <v>0.23400297619047619</v>
      </c>
      <c r="F7" s="5">
        <v>0.38281249999999983</v>
      </c>
      <c r="G7" s="5">
        <v>6.3996952947845798E-2</v>
      </c>
      <c r="H7" s="5">
        <v>1.488981009070295E-2</v>
      </c>
      <c r="I7" s="5">
        <v>48</v>
      </c>
      <c r="J7" s="5">
        <v>14</v>
      </c>
      <c r="K7" s="5">
        <v>6.8912727363067932</v>
      </c>
      <c r="L7">
        <v>6.7125191405677427</v>
      </c>
      <c r="M7">
        <v>0.96812639779047627</v>
      </c>
      <c r="N7">
        <v>0.77086008493189229</v>
      </c>
      <c r="Q7" s="55" t="s">
        <v>353</v>
      </c>
      <c r="R7">
        <v>-0.12440833657828913</v>
      </c>
      <c r="S7">
        <v>0.29042136688358516</v>
      </c>
      <c r="T7">
        <v>0.8417303561034124</v>
      </c>
      <c r="U7">
        <v>0.44558203782769157</v>
      </c>
      <c r="V7">
        <v>1</v>
      </c>
      <c r="W7">
        <v>-9.4376792677074148E-2</v>
      </c>
      <c r="X7">
        <v>0.17238037904441289</v>
      </c>
      <c r="Y7">
        <v>-0.1721477865676376</v>
      </c>
      <c r="Z7">
        <v>3.9864205705540362E-2</v>
      </c>
      <c r="AA7">
        <v>0.66887626751992191</v>
      </c>
      <c r="AB7">
        <v>-0.17214718855124769</v>
      </c>
      <c r="AG7" s="253" t="s">
        <v>605</v>
      </c>
      <c r="AH7" s="227">
        <v>0.10780441792024349</v>
      </c>
      <c r="AI7" s="140">
        <v>8.8809068775749511E-2</v>
      </c>
      <c r="AJ7" s="140">
        <v>0.35244704928634385</v>
      </c>
      <c r="AK7" s="140">
        <v>6.2000000000000034E-2</v>
      </c>
      <c r="AL7" s="140">
        <v>0.22900000000000004</v>
      </c>
      <c r="AM7" s="37">
        <v>20</v>
      </c>
      <c r="AN7" s="37">
        <v>10</v>
      </c>
      <c r="AO7" s="140">
        <v>3.4332454802376944</v>
      </c>
      <c r="AP7" s="140">
        <v>3.0534822643992756</v>
      </c>
      <c r="AR7" s="159" t="s">
        <v>185</v>
      </c>
      <c r="AS7" s="141">
        <v>3.0534822643992756</v>
      </c>
      <c r="AT7" s="66" t="s">
        <v>596</v>
      </c>
    </row>
    <row r="8" spans="1:46" x14ac:dyDescent="0.25">
      <c r="A8" t="s">
        <v>247</v>
      </c>
      <c r="B8" s="5">
        <v>0.1385223755735536</v>
      </c>
      <c r="C8" s="5">
        <v>-6.9305317557391652E-2</v>
      </c>
      <c r="D8" s="5">
        <v>0.65143533977223222</v>
      </c>
      <c r="E8" s="5">
        <v>0.1690909090909091</v>
      </c>
      <c r="F8" s="5">
        <v>0.39818181818181819</v>
      </c>
      <c r="G8" s="5">
        <v>1.1900826446281E-2</v>
      </c>
      <c r="H8" s="5">
        <v>1.6198347107437998E-2</v>
      </c>
      <c r="I8" s="5">
        <v>10</v>
      </c>
      <c r="J8" s="5">
        <v>11</v>
      </c>
      <c r="K8" s="5">
        <v>0.89729362128843237</v>
      </c>
      <c r="L8">
        <v>0.81516766685360154</v>
      </c>
      <c r="M8">
        <v>0.39937991280955865</v>
      </c>
      <c r="N8">
        <v>0.83819890447738321</v>
      </c>
      <c r="Q8" s="55" t="s">
        <v>370</v>
      </c>
      <c r="R8">
        <v>6.3625904028061397E-2</v>
      </c>
      <c r="S8">
        <v>0.22157716926861973</v>
      </c>
      <c r="T8">
        <v>-0.12343906574017542</v>
      </c>
      <c r="U8">
        <v>0.60224286548461081</v>
      </c>
      <c r="V8">
        <v>-9.4376792677074148E-2</v>
      </c>
      <c r="W8">
        <v>1</v>
      </c>
      <c r="X8">
        <v>0.20193942807837392</v>
      </c>
      <c r="Y8">
        <v>4.967754293321576E-2</v>
      </c>
      <c r="Z8">
        <v>-0.22261364003366296</v>
      </c>
      <c r="AA8">
        <v>-3.0090356438877332E-2</v>
      </c>
      <c r="AB8">
        <v>4.9677655511708829E-2</v>
      </c>
      <c r="AG8" s="253" t="s">
        <v>606</v>
      </c>
      <c r="AH8" s="227">
        <v>0.14324257978412486</v>
      </c>
      <c r="AI8" s="140">
        <v>3.4019208658705065E-2</v>
      </c>
      <c r="AJ8" s="140">
        <v>0.54520719562488418</v>
      </c>
      <c r="AK8" s="140">
        <v>0.23400297619047619</v>
      </c>
      <c r="AL8" s="140">
        <v>0.38281249999999983</v>
      </c>
      <c r="AM8" s="37">
        <v>48</v>
      </c>
      <c r="AN8" s="37">
        <v>14</v>
      </c>
      <c r="AO8" s="140">
        <v>6.8912727363067932</v>
      </c>
      <c r="AP8" s="140">
        <v>6.7125191405677427</v>
      </c>
      <c r="AR8" s="159" t="s">
        <v>100</v>
      </c>
      <c r="AS8" s="141">
        <v>6.7125191405677427</v>
      </c>
      <c r="AT8" t="s">
        <v>596</v>
      </c>
    </row>
    <row r="9" spans="1:46" x14ac:dyDescent="0.25">
      <c r="A9" t="s">
        <v>248</v>
      </c>
      <c r="B9" s="5">
        <v>0.23016696130900813</v>
      </c>
      <c r="C9" s="5">
        <v>-4.1398899187936556E-3</v>
      </c>
      <c r="D9" s="5">
        <v>0.22672335597607757</v>
      </c>
      <c r="E9" s="5">
        <v>0.14785714285714283</v>
      </c>
      <c r="F9" s="5">
        <v>0.20285714285714285</v>
      </c>
      <c r="G9" s="5">
        <v>0.12250000000000007</v>
      </c>
      <c r="H9" s="5">
        <v>1.0000000000000007E-2</v>
      </c>
      <c r="I9" s="5">
        <v>20</v>
      </c>
      <c r="J9" s="5">
        <v>14</v>
      </c>
      <c r="K9" s="5">
        <v>1.6584394268658698</v>
      </c>
      <c r="L9">
        <v>1.3593674158510427</v>
      </c>
      <c r="M9">
        <v>0.89857407974715864</v>
      </c>
      <c r="N9">
        <v>0.56028229277418851</v>
      </c>
      <c r="Q9" s="55" t="s">
        <v>371</v>
      </c>
      <c r="R9">
        <v>-0.26688998441324774</v>
      </c>
      <c r="S9">
        <v>0.39033595692360817</v>
      </c>
      <c r="T9">
        <v>-2.7369592311698162E-2</v>
      </c>
      <c r="U9">
        <v>6.4772015835889887E-2</v>
      </c>
      <c r="V9">
        <v>0.17238037904441289</v>
      </c>
      <c r="W9">
        <v>0.20193942807837392</v>
      </c>
      <c r="X9">
        <v>1</v>
      </c>
      <c r="Y9">
        <v>-8.103998381486989E-2</v>
      </c>
      <c r="Z9">
        <v>-0.17172574880502273</v>
      </c>
      <c r="AA9">
        <v>-0.15359208182784898</v>
      </c>
      <c r="AB9">
        <v>-8.1040038381903434E-2</v>
      </c>
      <c r="AG9" s="253" t="s">
        <v>607</v>
      </c>
      <c r="AH9" s="227">
        <v>0.1385223755735536</v>
      </c>
      <c r="AI9" s="140">
        <v>-6.9305317557391652E-2</v>
      </c>
      <c r="AJ9" s="140">
        <v>0.65143533977223222</v>
      </c>
      <c r="AK9" s="140">
        <v>0.1690909090909091</v>
      </c>
      <c r="AL9" s="140">
        <v>0.39818181818181819</v>
      </c>
      <c r="AM9" s="37">
        <v>10</v>
      </c>
      <c r="AN9" s="37">
        <v>11</v>
      </c>
      <c r="AO9" s="140">
        <v>0.89729362128843237</v>
      </c>
      <c r="AP9" s="140">
        <v>0.81516766685360154</v>
      </c>
      <c r="AR9" s="159" t="s">
        <v>247</v>
      </c>
      <c r="AS9" s="141">
        <v>0.81516766685360154</v>
      </c>
      <c r="AT9" s="101" t="s">
        <v>597</v>
      </c>
    </row>
    <row r="10" spans="1:46" x14ac:dyDescent="0.25">
      <c r="A10" s="2" t="s">
        <v>339</v>
      </c>
      <c r="B10" s="5">
        <v>0.19999354512149345</v>
      </c>
      <c r="C10" s="5">
        <v>8.0163697366382999E-2</v>
      </c>
      <c r="D10" s="5">
        <v>0.31906802125416983</v>
      </c>
      <c r="E10" s="5">
        <v>0.20476190476190476</v>
      </c>
      <c r="F10" s="5">
        <v>0.16802721088435374</v>
      </c>
      <c r="G10" s="5">
        <v>8.71655328798185E-2</v>
      </c>
      <c r="H10" s="5">
        <v>5.8049886621315116E-3</v>
      </c>
      <c r="I10" s="5">
        <v>14</v>
      </c>
      <c r="J10" s="5">
        <v>15</v>
      </c>
      <c r="K10" s="5">
        <v>0.69580282580943442</v>
      </c>
      <c r="L10">
        <v>0.52101583705369692</v>
      </c>
      <c r="M10">
        <v>0.83312633556130966</v>
      </c>
      <c r="N10">
        <v>0.13966416005688742</v>
      </c>
      <c r="Q10" s="55" t="s">
        <v>218</v>
      </c>
      <c r="R10">
        <v>-0.1077943379948003</v>
      </c>
      <c r="S10">
        <v>-3.8851193489920791E-2</v>
      </c>
      <c r="T10">
        <v>-0.1548815856988412</v>
      </c>
      <c r="U10">
        <v>8.5337940807957549E-2</v>
      </c>
      <c r="V10">
        <v>-0.1721477865676376</v>
      </c>
      <c r="W10">
        <v>4.967754293321576E-2</v>
      </c>
      <c r="X10">
        <v>-8.103998381486989E-2</v>
      </c>
      <c r="Y10">
        <v>1</v>
      </c>
      <c r="Z10">
        <v>2.9436350568912664E-2</v>
      </c>
      <c r="AA10">
        <v>-0.10559387224791146</v>
      </c>
      <c r="AB10">
        <v>0.99999999999936473</v>
      </c>
      <c r="AG10" s="253" t="s">
        <v>608</v>
      </c>
      <c r="AH10" s="227">
        <v>0.23016696130900813</v>
      </c>
      <c r="AI10" s="140">
        <v>-4.1398899187936556E-3</v>
      </c>
      <c r="AJ10" s="140">
        <v>0.22672335597607757</v>
      </c>
      <c r="AK10" s="140">
        <v>0.14785714285714283</v>
      </c>
      <c r="AL10" s="140">
        <v>0.20285714285714285</v>
      </c>
      <c r="AM10" s="37">
        <v>20</v>
      </c>
      <c r="AN10" s="37">
        <v>14</v>
      </c>
      <c r="AO10" s="140">
        <v>1.6584394268658698</v>
      </c>
      <c r="AP10" s="140">
        <v>1.3593674158510427</v>
      </c>
      <c r="AR10" s="159" t="s">
        <v>248</v>
      </c>
      <c r="AS10" s="141">
        <v>1.3593674158510427</v>
      </c>
      <c r="AT10" t="s">
        <v>598</v>
      </c>
    </row>
    <row r="11" spans="1:46" x14ac:dyDescent="0.25">
      <c r="A11" t="s">
        <v>263</v>
      </c>
      <c r="B11" s="5">
        <v>0.22678422407603915</v>
      </c>
      <c r="C11" s="5">
        <v>5.9227593504036849E-2</v>
      </c>
      <c r="D11" s="5">
        <v>0.49349628649516275</v>
      </c>
      <c r="E11" s="5">
        <v>0.30266666666666669</v>
      </c>
      <c r="F11" s="5">
        <v>0.16399999999999998</v>
      </c>
      <c r="G11" s="5">
        <v>0.14951111111111115</v>
      </c>
      <c r="H11" s="5">
        <v>8.7111111111110983E-3</v>
      </c>
      <c r="I11" s="5">
        <v>10</v>
      </c>
      <c r="J11" s="5">
        <v>15</v>
      </c>
      <c r="K11" s="5">
        <v>1.2228004162481203</v>
      </c>
      <c r="L11">
        <v>1.0529714000227701</v>
      </c>
      <c r="M11">
        <v>0.66082863793894731</v>
      </c>
      <c r="N11">
        <v>1.086650503609526</v>
      </c>
      <c r="Q11" s="55" t="s">
        <v>428</v>
      </c>
      <c r="R11">
        <v>3.6873716695873443E-2</v>
      </c>
      <c r="S11">
        <v>-0.15360049526745073</v>
      </c>
      <c r="T11">
        <v>-5.8516378397475408E-2</v>
      </c>
      <c r="U11">
        <v>-9.1590990310398218E-2</v>
      </c>
      <c r="V11">
        <v>3.9864205705540362E-2</v>
      </c>
      <c r="W11">
        <v>-0.22261364003366296</v>
      </c>
      <c r="X11">
        <v>-0.17172574880502273</v>
      </c>
      <c r="Y11">
        <v>2.9436350568912664E-2</v>
      </c>
      <c r="Z11">
        <v>1</v>
      </c>
      <c r="AA11">
        <v>-1.3811540862088929E-2</v>
      </c>
      <c r="AB11">
        <v>2.9436205296499224E-2</v>
      </c>
      <c r="AG11" s="253" t="s">
        <v>609</v>
      </c>
      <c r="AH11" s="227">
        <v>3.7854248124769632E-3</v>
      </c>
      <c r="AI11" s="140">
        <v>-3.5794741293894636E-2</v>
      </c>
      <c r="AJ11" s="140">
        <v>0.35217219896469992</v>
      </c>
      <c r="AK11" s="140">
        <v>0.1998497370398197</v>
      </c>
      <c r="AL11" s="140">
        <v>0.24793388429752064</v>
      </c>
      <c r="AM11" s="37">
        <v>11</v>
      </c>
      <c r="AN11" s="37">
        <v>11</v>
      </c>
      <c r="AO11" s="140">
        <v>6.5582205849835482</v>
      </c>
      <c r="AP11" s="140">
        <v>6.25078875296881</v>
      </c>
      <c r="AR11" s="159" t="s">
        <v>441</v>
      </c>
      <c r="AS11" s="141">
        <v>6.25078875296881</v>
      </c>
      <c r="AT11" s="101" t="s">
        <v>597</v>
      </c>
    </row>
    <row r="12" spans="1:46" x14ac:dyDescent="0.25">
      <c r="A12" t="s">
        <v>279</v>
      </c>
      <c r="B12" s="5">
        <v>6.3488118237626387E-2</v>
      </c>
      <c r="C12" s="5">
        <v>-1.4204998752009597E-2</v>
      </c>
      <c r="D12" s="5">
        <v>0.39194566019878269</v>
      </c>
      <c r="E12" s="5">
        <v>0.13675213675213674</v>
      </c>
      <c r="F12" s="5">
        <v>0.19658119658119655</v>
      </c>
      <c r="G12" s="5">
        <v>5.9335963182117042E-2</v>
      </c>
      <c r="H12" s="5">
        <v>4.1091387245233389E-3</v>
      </c>
      <c r="I12" s="5">
        <v>12</v>
      </c>
      <c r="J12" s="5">
        <v>13</v>
      </c>
      <c r="K12" s="5">
        <v>1.404822900063124</v>
      </c>
      <c r="L12">
        <v>1.020933638571123</v>
      </c>
      <c r="M12">
        <v>0.15186480966835708</v>
      </c>
      <c r="N12">
        <v>1.5841792960108354</v>
      </c>
      <c r="Q12" s="55" t="s">
        <v>372</v>
      </c>
      <c r="R12">
        <v>-0.10166568606016017</v>
      </c>
      <c r="S12">
        <v>0.34419028934993601</v>
      </c>
      <c r="T12">
        <v>0.60152962961437395</v>
      </c>
      <c r="U12">
        <v>0.32584233553098801</v>
      </c>
      <c r="V12">
        <v>0.66887626751992191</v>
      </c>
      <c r="W12">
        <v>-3.0090356438877332E-2</v>
      </c>
      <c r="X12">
        <v>-0.15359208182784898</v>
      </c>
      <c r="Y12">
        <v>-0.10559387224791146</v>
      </c>
      <c r="Z12">
        <v>-1.3811540862088929E-2</v>
      </c>
      <c r="AA12">
        <v>1</v>
      </c>
      <c r="AB12">
        <v>-0.10559339122158765</v>
      </c>
      <c r="AG12" s="253" t="s">
        <v>610</v>
      </c>
      <c r="AH12" s="227">
        <v>4.849568727137437E-2</v>
      </c>
      <c r="AI12" s="140">
        <v>0.14994025107012243</v>
      </c>
      <c r="AJ12" s="140">
        <v>0.88689547633468768</v>
      </c>
      <c r="AK12" s="140">
        <v>0.37340793639107717</v>
      </c>
      <c r="AL12" s="140">
        <v>0.79982330854744865</v>
      </c>
      <c r="AM12" s="37">
        <v>17</v>
      </c>
      <c r="AN12" s="37">
        <v>47</v>
      </c>
      <c r="AO12" s="140">
        <v>0.50273781820704477</v>
      </c>
      <c r="AP12" s="140">
        <v>0.48325054279425517</v>
      </c>
      <c r="AR12" s="159" t="s">
        <v>437</v>
      </c>
      <c r="AS12" s="141">
        <v>0.48325054279425517</v>
      </c>
      <c r="AT12" s="101" t="s">
        <v>597</v>
      </c>
    </row>
    <row r="13" spans="1:46" ht="15.75" thickBot="1" x14ac:dyDescent="0.3">
      <c r="A13" t="s">
        <v>310</v>
      </c>
      <c r="B13" s="5">
        <v>8.5339697753849114E-2</v>
      </c>
      <c r="C13" s="5">
        <v>5.0771656726405177E-2</v>
      </c>
      <c r="D13" s="5">
        <v>0.36899423939366188</v>
      </c>
      <c r="E13" s="5">
        <v>8.1818181818181804E-2</v>
      </c>
      <c r="F13" s="5">
        <v>0.29636363636363633</v>
      </c>
      <c r="G13" s="5">
        <v>1.3223140495867778E-3</v>
      </c>
      <c r="H13" s="5">
        <v>8.2644628099173504E-3</v>
      </c>
      <c r="I13" s="5">
        <v>10</v>
      </c>
      <c r="J13" s="5">
        <v>11</v>
      </c>
      <c r="K13" s="5">
        <v>1.0268614084204131</v>
      </c>
      <c r="L13">
        <v>0.82278538505968901</v>
      </c>
      <c r="M13">
        <v>0.39937991280955865</v>
      </c>
      <c r="N13">
        <v>0.51180807033599429</v>
      </c>
      <c r="Q13" s="145" t="s">
        <v>489</v>
      </c>
      <c r="R13" s="54">
        <v>-0.10779411609992555</v>
      </c>
      <c r="S13" s="54">
        <v>-3.8851081086422205E-2</v>
      </c>
      <c r="T13" s="54">
        <v>-0.15488092352379329</v>
      </c>
      <c r="U13" s="54">
        <v>8.5338546680899241E-2</v>
      </c>
      <c r="V13" s="54">
        <v>-0.17214718855124769</v>
      </c>
      <c r="W13" s="54">
        <v>4.9677655511708829E-2</v>
      </c>
      <c r="X13" s="54">
        <v>-8.1040038381903434E-2</v>
      </c>
      <c r="Y13" s="54">
        <v>0.99999999999936473</v>
      </c>
      <c r="Z13" s="54">
        <v>2.9436205296499224E-2</v>
      </c>
      <c r="AA13" s="54">
        <v>-0.10559339122158765</v>
      </c>
      <c r="AB13" s="54">
        <v>1</v>
      </c>
      <c r="AG13" s="254" t="s">
        <v>611</v>
      </c>
      <c r="AH13" s="227">
        <v>0.19999354512149345</v>
      </c>
      <c r="AI13" s="140">
        <v>8.0163697366382999E-2</v>
      </c>
      <c r="AJ13" s="140">
        <v>0.31906802125416983</v>
      </c>
      <c r="AK13" s="140">
        <v>0.20476190476190476</v>
      </c>
      <c r="AL13" s="140">
        <v>0.16802721088435374</v>
      </c>
      <c r="AM13" s="37">
        <v>14</v>
      </c>
      <c r="AN13" s="37">
        <v>15</v>
      </c>
      <c r="AO13" s="140">
        <v>0.69580282580943442</v>
      </c>
      <c r="AP13" s="140">
        <v>0.52101583705369692</v>
      </c>
      <c r="AR13" s="160" t="s">
        <v>339</v>
      </c>
      <c r="AS13" s="141">
        <v>0.52101583705369692</v>
      </c>
      <c r="AT13" t="s">
        <v>595</v>
      </c>
    </row>
    <row r="14" spans="1:46" ht="15.75" thickBot="1" x14ac:dyDescent="0.3">
      <c r="A14" t="s">
        <v>133</v>
      </c>
      <c r="B14" s="5">
        <v>7.0039518749822463E-2</v>
      </c>
      <c r="C14" s="5">
        <v>-3.3320670461668284E-2</v>
      </c>
      <c r="D14" s="5">
        <v>0.54649787573848774</v>
      </c>
      <c r="E14" s="5">
        <v>0.12250000000000001</v>
      </c>
      <c r="F14" s="5">
        <v>0.40500000000000008</v>
      </c>
      <c r="G14" s="5">
        <v>1.5625E-2</v>
      </c>
      <c r="H14" s="5">
        <v>7.6562499999999938E-3</v>
      </c>
      <c r="I14" s="5">
        <v>20</v>
      </c>
      <c r="J14" s="5">
        <v>16</v>
      </c>
      <c r="K14" s="5">
        <v>1.5359899253689049</v>
      </c>
      <c r="L14">
        <v>1.0424647177197277</v>
      </c>
      <c r="M14">
        <v>0.51732477281159284</v>
      </c>
      <c r="N14">
        <v>1.7619138930900531</v>
      </c>
      <c r="AG14" s="253" t="s">
        <v>640</v>
      </c>
      <c r="AH14" s="227">
        <v>0.22678422407603915</v>
      </c>
      <c r="AI14" s="140">
        <v>5.9227593504036849E-2</v>
      </c>
      <c r="AJ14" s="140">
        <v>0.49349628649516275</v>
      </c>
      <c r="AK14" s="140">
        <v>0.30266666666666669</v>
      </c>
      <c r="AL14" s="140">
        <v>0.16399999999999998</v>
      </c>
      <c r="AM14" s="37">
        <v>10</v>
      </c>
      <c r="AN14" s="37">
        <v>15</v>
      </c>
      <c r="AO14" s="140">
        <v>1.2228004162481203</v>
      </c>
      <c r="AP14" s="140">
        <v>1.0529714000227701</v>
      </c>
      <c r="AR14" s="159" t="s">
        <v>263</v>
      </c>
      <c r="AS14" s="141">
        <v>1.0529714000227701</v>
      </c>
      <c r="AT14" t="s">
        <v>599</v>
      </c>
    </row>
    <row r="15" spans="1:46" x14ac:dyDescent="0.25">
      <c r="A15" t="s">
        <v>298</v>
      </c>
      <c r="B15" s="5">
        <v>5.3272767698951069E-2</v>
      </c>
      <c r="C15" s="5">
        <v>0.29762645225977874</v>
      </c>
      <c r="D15" s="5">
        <v>0.59994400226564137</v>
      </c>
      <c r="E15" s="5">
        <v>7.7922077922077934E-2</v>
      </c>
      <c r="F15" s="5">
        <v>0.36599763872491148</v>
      </c>
      <c r="G15" s="5">
        <v>8.2644628099173504E-3</v>
      </c>
      <c r="H15" s="5">
        <v>0.12295496711081128</v>
      </c>
      <c r="I15" s="5">
        <v>11</v>
      </c>
      <c r="J15" s="5">
        <v>14</v>
      </c>
      <c r="K15" s="5">
        <v>3.3155666131822383</v>
      </c>
      <c r="L15">
        <v>3.0621795695313829</v>
      </c>
      <c r="M15">
        <v>0.56908439021128066</v>
      </c>
      <c r="N15">
        <v>5.7783192627620599</v>
      </c>
      <c r="Q15" s="258" t="s">
        <v>502</v>
      </c>
      <c r="R15" s="259"/>
      <c r="S15" s="259"/>
      <c r="T15" s="259"/>
      <c r="U15" s="259"/>
      <c r="V15" s="259"/>
      <c r="W15" s="260"/>
      <c r="AG15" s="253" t="s">
        <v>612</v>
      </c>
      <c r="AH15" s="227">
        <v>8.1389789394452447E-4</v>
      </c>
      <c r="AI15" s="140">
        <v>7.6408610299413173E-3</v>
      </c>
      <c r="AJ15" s="140">
        <v>0.3878683814813334</v>
      </c>
      <c r="AK15" s="140">
        <v>0.22809917355371903</v>
      </c>
      <c r="AL15" s="140">
        <v>0.24132231404958676</v>
      </c>
      <c r="AM15" s="37">
        <v>11</v>
      </c>
      <c r="AN15" s="37">
        <v>10</v>
      </c>
      <c r="AO15" s="140">
        <v>37.884125316375304</v>
      </c>
      <c r="AP15" s="140">
        <v>37.58158879427171</v>
      </c>
      <c r="AR15" s="159" t="s">
        <v>389</v>
      </c>
      <c r="AS15" s="141">
        <v>37.58158879427171</v>
      </c>
      <c r="AT15" s="66" t="s">
        <v>596</v>
      </c>
    </row>
    <row r="16" spans="1:46" x14ac:dyDescent="0.25">
      <c r="A16" t="s">
        <v>299</v>
      </c>
      <c r="B16" s="5">
        <v>3.1827467430083577E-4</v>
      </c>
      <c r="C16" s="5">
        <v>-2.4855087823464479E-2</v>
      </c>
      <c r="D16" s="5">
        <v>0.27719780677427536</v>
      </c>
      <c r="E16" s="5">
        <v>0.19504132231404958</v>
      </c>
      <c r="F16" s="5">
        <v>0.34710743801652894</v>
      </c>
      <c r="G16" s="5">
        <v>0.17487603305785113</v>
      </c>
      <c r="H16" s="5">
        <v>0.13223140495867775</v>
      </c>
      <c r="I16" s="5">
        <v>11</v>
      </c>
      <c r="J16" s="5">
        <v>10</v>
      </c>
      <c r="K16" s="5">
        <v>1.5430170458633008</v>
      </c>
      <c r="L16">
        <v>1.3520043247257827</v>
      </c>
      <c r="M16">
        <v>2.8095485675159282E-3</v>
      </c>
      <c r="N16">
        <v>1.6997120588808354</v>
      </c>
      <c r="Q16" s="261" t="s">
        <v>211</v>
      </c>
      <c r="R16" s="257" t="s">
        <v>374</v>
      </c>
      <c r="S16" s="257" t="s">
        <v>375</v>
      </c>
      <c r="T16" s="257" t="s">
        <v>498</v>
      </c>
      <c r="U16" s="257" t="s">
        <v>353</v>
      </c>
      <c r="V16" s="84" t="s">
        <v>494</v>
      </c>
      <c r="W16" s="149" t="s">
        <v>372</v>
      </c>
      <c r="X16" s="6"/>
      <c r="Y16" s="6"/>
      <c r="Z16" s="6"/>
      <c r="AA16" s="6"/>
      <c r="AB16" s="6"/>
      <c r="AG16" s="253" t="s">
        <v>614</v>
      </c>
      <c r="AH16" s="227">
        <v>3.7726987872481539E-3</v>
      </c>
      <c r="AI16" s="140">
        <v>0.16710282863546866</v>
      </c>
      <c r="AJ16" s="140">
        <v>0.50579878881408058</v>
      </c>
      <c r="AK16" s="140">
        <v>0.17827130852340936</v>
      </c>
      <c r="AL16" s="140">
        <v>0.43037214885954383</v>
      </c>
      <c r="AM16" s="37">
        <v>14</v>
      </c>
      <c r="AN16" s="37">
        <v>17</v>
      </c>
      <c r="AO16" s="140">
        <v>5.5609731282479355</v>
      </c>
      <c r="AP16" s="140">
        <v>5.334189585465861</v>
      </c>
      <c r="AR16" s="159" t="s">
        <v>435</v>
      </c>
      <c r="AS16" s="141">
        <v>5.334189585465861</v>
      </c>
      <c r="AT16" s="101" t="s">
        <v>597</v>
      </c>
    </row>
    <row r="17" spans="1:46" ht="15.75" thickBot="1" x14ac:dyDescent="0.3">
      <c r="A17" t="s">
        <v>294</v>
      </c>
      <c r="B17" s="5">
        <v>9.7117577848724081E-3</v>
      </c>
      <c r="C17" s="5">
        <v>9.0618278062248911E-2</v>
      </c>
      <c r="D17" s="5">
        <v>0.47406089704195431</v>
      </c>
      <c r="E17" s="5">
        <v>0.20666666666666669</v>
      </c>
      <c r="F17" s="5">
        <v>0.32666666666666672</v>
      </c>
      <c r="G17" s="5">
        <v>1.7777777777777771E-2</v>
      </c>
      <c r="H17" s="5">
        <v>4.4444444444444427E-3</v>
      </c>
      <c r="I17" s="5">
        <v>10</v>
      </c>
      <c r="J17" s="5">
        <v>12</v>
      </c>
      <c r="K17" s="5">
        <v>56.846694789722122</v>
      </c>
      <c r="L17">
        <v>56.566404529502393</v>
      </c>
      <c r="M17">
        <v>3.5994510097394565E-2</v>
      </c>
      <c r="N17">
        <v>4.2490443563438287</v>
      </c>
      <c r="Q17" s="147" cm="1">
        <f t="array" ref="Q17">SpearmanC($L3:$L42,B3:B42)</f>
        <v>-0.19699812382739212</v>
      </c>
      <c r="R17" s="262" cm="1">
        <f t="array" ref="R17">SpearmanC($L3:$L42,C3:C42)</f>
        <v>7.879924953095685E-2</v>
      </c>
      <c r="S17" s="262" cm="1">
        <f t="array" ref="S17">SpearmanC($L3:$L42,D3:D42)</f>
        <v>-0.10056285178236397</v>
      </c>
      <c r="T17" s="262" cm="1">
        <f t="array" ref="T17">SpearmanC($L3:$L42,E3:E42)</f>
        <v>-4.7842401500938089E-2</v>
      </c>
      <c r="U17" s="262" cm="1">
        <f t="array" ref="U17">SpearmanC($L3:$L42,F3:F42)</f>
        <v>-0.14652908067542214</v>
      </c>
      <c r="V17" s="262" cm="1">
        <f t="array" ref="V17">SpearmanC($L3:$L42,I3:I42)</f>
        <v>0.18602251407129455</v>
      </c>
      <c r="W17" s="206" cm="1">
        <f t="array" ref="W17">SpearmanC($L3:$L42,J3:J42)</f>
        <v>4.1838649155722329E-2</v>
      </c>
      <c r="AG17" s="253" t="s">
        <v>615</v>
      </c>
      <c r="AH17" s="227">
        <v>4.6187321224526443E-2</v>
      </c>
      <c r="AI17" s="140">
        <v>0.25389383200592969</v>
      </c>
      <c r="AJ17" s="140">
        <v>0.51106103140869963</v>
      </c>
      <c r="AK17" s="140">
        <v>0.21301775147928997</v>
      </c>
      <c r="AL17" s="140">
        <v>0.38945669714900472</v>
      </c>
      <c r="AM17" s="37">
        <v>13</v>
      </c>
      <c r="AN17" s="37">
        <v>11</v>
      </c>
      <c r="AO17" s="140">
        <v>5.7480690000460761</v>
      </c>
      <c r="AP17" s="140">
        <v>5.4953764070375533</v>
      </c>
      <c r="AR17" s="159" t="s">
        <v>436</v>
      </c>
      <c r="AS17" s="141">
        <v>5.4953764070375533</v>
      </c>
      <c r="AT17" s="101" t="s">
        <v>597</v>
      </c>
    </row>
    <row r="18" spans="1:46" ht="15.75" thickBot="1" x14ac:dyDescent="0.3">
      <c r="A18" t="s">
        <v>295</v>
      </c>
      <c r="B18" s="5">
        <v>4.4451908629364927E-2</v>
      </c>
      <c r="C18" s="5">
        <v>-1.5792793766650236E-2</v>
      </c>
      <c r="D18" s="5">
        <v>0.15387103402144289</v>
      </c>
      <c r="E18" s="5">
        <v>3.9115646258503396E-2</v>
      </c>
      <c r="F18" s="5">
        <v>0.17721088435374152</v>
      </c>
      <c r="G18" s="5">
        <v>3.6281179138321736E-4</v>
      </c>
      <c r="H18" s="5">
        <v>4.4444444444444427E-3</v>
      </c>
      <c r="I18" s="5">
        <v>28</v>
      </c>
      <c r="J18" s="5">
        <v>15</v>
      </c>
      <c r="K18" s="5">
        <v>1.0414976510880407</v>
      </c>
      <c r="L18">
        <v>0.73702687885614215</v>
      </c>
      <c r="M18">
        <v>0.43136310320675397</v>
      </c>
      <c r="N18">
        <v>0.32948026318041568</v>
      </c>
      <c r="Q18" s="55" t="s">
        <v>513</v>
      </c>
      <c r="AG18" s="253" t="s">
        <v>616</v>
      </c>
      <c r="AH18" s="227">
        <v>6.3488118237626387E-2</v>
      </c>
      <c r="AI18" s="140">
        <v>-1.4204998752009597E-2</v>
      </c>
      <c r="AJ18" s="140">
        <v>0.39194566019878269</v>
      </c>
      <c r="AK18" s="140">
        <v>0.13675213675213674</v>
      </c>
      <c r="AL18" s="140">
        <v>0.19658119658119655</v>
      </c>
      <c r="AM18" s="37">
        <v>12</v>
      </c>
      <c r="AN18" s="37">
        <v>13</v>
      </c>
      <c r="AO18" s="140">
        <v>1.404822900063124</v>
      </c>
      <c r="AP18" s="140">
        <v>1.020933638571123</v>
      </c>
      <c r="AR18" s="159" t="s">
        <v>279</v>
      </c>
      <c r="AS18" s="141">
        <v>1.020933638571123</v>
      </c>
      <c r="AT18" t="s">
        <v>598</v>
      </c>
    </row>
    <row r="19" spans="1:46" ht="15.75" thickBot="1" x14ac:dyDescent="0.3">
      <c r="A19" t="s">
        <v>293</v>
      </c>
      <c r="B19" s="5">
        <v>6.6744758100563794E-5</v>
      </c>
      <c r="C19" s="5">
        <v>0.33936874445210696</v>
      </c>
      <c r="D19" s="5">
        <v>0.44120801279964811</v>
      </c>
      <c r="E19" s="5">
        <v>0.27301587301587305</v>
      </c>
      <c r="F19" s="5">
        <v>0.30010582010582004</v>
      </c>
      <c r="G19" s="5">
        <v>0.25478458049886621</v>
      </c>
      <c r="H19" s="5">
        <v>2.8309397833207382E-2</v>
      </c>
      <c r="I19" s="5">
        <v>15</v>
      </c>
      <c r="J19" s="5">
        <v>21</v>
      </c>
      <c r="K19" s="5">
        <v>7.7398652118685662</v>
      </c>
      <c r="L19">
        <v>7.3469289901454582</v>
      </c>
      <c r="M19">
        <v>9.784054902608945E-4</v>
      </c>
      <c r="N19">
        <v>6.0143057018432637</v>
      </c>
      <c r="Q19" s="166" t="s">
        <v>374</v>
      </c>
      <c r="R19" s="143" t="s">
        <v>375</v>
      </c>
      <c r="S19" s="143" t="s">
        <v>498</v>
      </c>
      <c r="T19" s="143" t="s">
        <v>353</v>
      </c>
      <c r="U19" s="143" t="s">
        <v>370</v>
      </c>
      <c r="V19" s="143" t="s">
        <v>371</v>
      </c>
      <c r="W19" s="144" t="s">
        <v>428</v>
      </c>
      <c r="X19" s="143" t="s">
        <v>372</v>
      </c>
      <c r="Y19" s="143" t="s">
        <v>218</v>
      </c>
      <c r="Z19" s="167" t="s">
        <v>489</v>
      </c>
      <c r="AG19" s="253" t="s">
        <v>617</v>
      </c>
      <c r="AH19" s="227">
        <v>8.5339697753849114E-2</v>
      </c>
      <c r="AI19" s="140">
        <v>5.0771656726405177E-2</v>
      </c>
      <c r="AJ19" s="140">
        <v>0.36899423939366188</v>
      </c>
      <c r="AK19" s="140">
        <v>8.1818181818181804E-2</v>
      </c>
      <c r="AL19" s="140">
        <v>0.29636363636363633</v>
      </c>
      <c r="AM19" s="37">
        <v>10</v>
      </c>
      <c r="AN19" s="37">
        <v>11</v>
      </c>
      <c r="AO19" s="140">
        <v>1.0268614084204131</v>
      </c>
      <c r="AP19" s="140">
        <v>0.82278538505968901</v>
      </c>
      <c r="AR19" s="159" t="s">
        <v>310</v>
      </c>
      <c r="AS19" s="141">
        <v>0.82278538505968901</v>
      </c>
      <c r="AT19" s="101" t="s">
        <v>597</v>
      </c>
    </row>
    <row r="20" spans="1:46" ht="15.75" thickBot="1" x14ac:dyDescent="0.3">
      <c r="A20" t="s">
        <v>320</v>
      </c>
      <c r="B20" s="5">
        <v>5.6429844641687425E-2</v>
      </c>
      <c r="C20" s="5">
        <v>-3.1398122849519358E-2</v>
      </c>
      <c r="D20" s="5">
        <v>0.40065425776294628</v>
      </c>
      <c r="E20" s="5">
        <v>5.7823129251700689E-2</v>
      </c>
      <c r="F20" s="5">
        <v>0.26462585034013603</v>
      </c>
      <c r="G20" s="5">
        <v>2.2675736961451295E-3</v>
      </c>
      <c r="H20" s="5">
        <v>1.0975056689342419E-2</v>
      </c>
      <c r="I20" s="5">
        <v>14</v>
      </c>
      <c r="J20" s="5">
        <v>15</v>
      </c>
      <c r="K20" s="5">
        <v>3.3922256915027451</v>
      </c>
      <c r="L20">
        <v>3.0928102248573404</v>
      </c>
      <c r="M20">
        <v>0.64320164723637041</v>
      </c>
      <c r="N20">
        <v>3.8143620389946187</v>
      </c>
      <c r="Q20" cm="1">
        <f t="array" ref="Q20">SpearmanC($B3:$B42,C3:C42)</f>
        <v>-3.3020637898686679E-2</v>
      </c>
      <c r="R20" cm="1">
        <f t="array" ref="R20">SpearmanC($B3:$B42,D3:D42)</f>
        <v>0.17898686679174483</v>
      </c>
      <c r="S20" cm="1">
        <f t="array" ref="S20">SpearmanC($B3:$B42,E3:E42)</f>
        <v>-7.3358348968105072E-2</v>
      </c>
      <c r="T20" cm="1">
        <f t="array" ref="T20">SpearmanC($B3:$B42,F3:F42)</f>
        <v>-6.8855534709193242E-2</v>
      </c>
      <c r="U20" cm="1">
        <f t="array" ref="U20">SpearmanC($B3:$B42,G3:G42)</f>
        <v>-0.25891181988742962</v>
      </c>
      <c r="V20" cm="1">
        <f t="array" ref="V20">SpearmanC($B3:$B42,H3:H42)</f>
        <v>-0.28761726078799249</v>
      </c>
      <c r="W20" cm="1">
        <f t="array" ref="W20">SpearmanC($B3:$B42,I3:I42)</f>
        <v>0.17195121951219511</v>
      </c>
      <c r="X20" cm="1">
        <f t="array" ref="X20">SpearmanC($B3:$B42,J3:J42)</f>
        <v>9.061913696060038E-2</v>
      </c>
      <c r="Y20" cm="1">
        <f t="array" ref="Y20">SpearmanC($B3:$B42,K3:K42)</f>
        <v>-0.23658536585365852</v>
      </c>
      <c r="Z20" cm="1">
        <f t="array" ref="Z20">SpearmanC($B3:$B42,L3:L42)</f>
        <v>-0.19699812382739212</v>
      </c>
      <c r="AG20" s="253" t="s">
        <v>618</v>
      </c>
      <c r="AH20" s="227">
        <v>7.0039518749822463E-2</v>
      </c>
      <c r="AI20" s="140">
        <v>-3.3320670461668284E-2</v>
      </c>
      <c r="AJ20" s="140">
        <v>0.54649787573848774</v>
      </c>
      <c r="AK20" s="140">
        <v>0.12250000000000001</v>
      </c>
      <c r="AL20" s="140">
        <v>0.40500000000000008</v>
      </c>
      <c r="AM20" s="37">
        <v>20</v>
      </c>
      <c r="AN20" s="37">
        <v>16</v>
      </c>
      <c r="AO20" s="140">
        <v>1.5359899253689049</v>
      </c>
      <c r="AP20" s="140">
        <v>1.0424647177197277</v>
      </c>
      <c r="AR20" s="159" t="s">
        <v>133</v>
      </c>
      <c r="AS20" s="141">
        <v>1.0424647177197277</v>
      </c>
      <c r="AT20" s="101" t="s">
        <v>597</v>
      </c>
    </row>
    <row r="21" spans="1:46" ht="14.25" customHeight="1" x14ac:dyDescent="0.35">
      <c r="A21" t="s">
        <v>321</v>
      </c>
      <c r="B21" s="5">
        <v>1.8250479767350451E-2</v>
      </c>
      <c r="C21" s="5">
        <v>6.7156652644757755E-4</v>
      </c>
      <c r="D21" s="5">
        <v>0.41695170881129334</v>
      </c>
      <c r="E21" s="5">
        <v>0.10459183673469387</v>
      </c>
      <c r="F21" s="5">
        <v>0.37244897959183676</v>
      </c>
      <c r="G21" s="5">
        <v>2.0408163265306103E-2</v>
      </c>
      <c r="H21" s="5">
        <v>8.1632653061224414E-2</v>
      </c>
      <c r="I21" s="5">
        <v>14</v>
      </c>
      <c r="J21" s="5">
        <v>16</v>
      </c>
      <c r="K21" s="5">
        <v>2.1380269481025258</v>
      </c>
      <c r="L21">
        <v>1.8112538747524445</v>
      </c>
      <c r="M21">
        <v>0.22739366507869765</v>
      </c>
      <c r="N21">
        <v>1.2152698331605183</v>
      </c>
      <c r="P21" s="423" t="s">
        <v>569</v>
      </c>
      <c r="Q21" s="424"/>
      <c r="AD21" s="164"/>
      <c r="AG21" s="253" t="s">
        <v>619</v>
      </c>
      <c r="AH21" s="227">
        <v>5.3085052652700179E-2</v>
      </c>
      <c r="AI21" s="140">
        <v>5.0499343503412154E-2</v>
      </c>
      <c r="AJ21" s="140">
        <v>0.52377482479944759</v>
      </c>
      <c r="AK21" s="140">
        <v>0.13254437869822489</v>
      </c>
      <c r="AL21" s="140">
        <v>0.34556213017751486</v>
      </c>
      <c r="AM21" s="37">
        <v>13</v>
      </c>
      <c r="AN21" s="37">
        <v>10</v>
      </c>
      <c r="AO21" s="140">
        <v>12.236857904518558</v>
      </c>
      <c r="AP21" s="140">
        <v>11.815891458016342</v>
      </c>
      <c r="AR21" s="159" t="s">
        <v>440</v>
      </c>
      <c r="AS21" s="141">
        <v>11.815891458016342</v>
      </c>
      <c r="AT21" t="s">
        <v>600</v>
      </c>
    </row>
    <row r="22" spans="1:46" ht="15.75" thickBot="1" x14ac:dyDescent="0.3">
      <c r="A22" t="s">
        <v>338</v>
      </c>
      <c r="B22" s="5">
        <v>0.2148280636183848</v>
      </c>
      <c r="C22" s="5">
        <v>1.5060129982989489E-2</v>
      </c>
      <c r="D22" s="5">
        <v>0.22824105357761684</v>
      </c>
      <c r="E22" s="5">
        <v>0.17948717948717952</v>
      </c>
      <c r="F22" s="5">
        <v>0.22863247863247857</v>
      </c>
      <c r="G22" s="5">
        <v>0.17899408284023655</v>
      </c>
      <c r="H22" s="5">
        <v>2.3668639053254423E-2</v>
      </c>
      <c r="I22" s="5">
        <v>12</v>
      </c>
      <c r="J22" s="5">
        <v>13</v>
      </c>
      <c r="K22" s="5">
        <v>2.1287864024855954</v>
      </c>
      <c r="L22">
        <v>1.9371695417562458</v>
      </c>
      <c r="M22">
        <v>0.754320837277342</v>
      </c>
      <c r="N22">
        <v>0.27320619194701889</v>
      </c>
      <c r="P22" s="147"/>
      <c r="Q22" s="206" cm="1">
        <f t="array" ref="Q22">SpearmanC($M3:$M42,N3:N42)</f>
        <v>-0.44821763602251408</v>
      </c>
      <c r="AG22" s="253" t="s">
        <v>620</v>
      </c>
      <c r="AH22" s="227">
        <v>2.0564646816423445E-2</v>
      </c>
      <c r="AI22" s="140">
        <v>1.9241288845294524E-2</v>
      </c>
      <c r="AJ22" s="140">
        <v>0.41685685993011989</v>
      </c>
      <c r="AK22" s="140">
        <v>0.17066334475241357</v>
      </c>
      <c r="AL22" s="140">
        <v>0.24540641544690134</v>
      </c>
      <c r="AM22" s="37">
        <v>13</v>
      </c>
      <c r="AN22" s="37">
        <v>19</v>
      </c>
      <c r="AO22" s="140">
        <v>3.6651872731274411</v>
      </c>
      <c r="AP22" s="140">
        <v>3.308236537410338</v>
      </c>
      <c r="AR22" s="159" t="s">
        <v>422</v>
      </c>
      <c r="AS22" s="141">
        <v>3.308236537410338</v>
      </c>
      <c r="AT22" t="s">
        <v>598</v>
      </c>
    </row>
    <row r="23" spans="1:46" ht="15.75" thickBot="1" x14ac:dyDescent="0.3">
      <c r="A23" t="s">
        <v>150</v>
      </c>
      <c r="B23" s="5">
        <v>0.10296799640118298</v>
      </c>
      <c r="C23" s="5">
        <v>2.2191869157804557E-2</v>
      </c>
      <c r="D23" s="5">
        <v>0.42775162961907082</v>
      </c>
      <c r="E23" s="5">
        <v>-3.2679738562091487E-3</v>
      </c>
      <c r="F23" s="5">
        <v>0.29375453885257807</v>
      </c>
      <c r="G23" s="5">
        <v>0</v>
      </c>
      <c r="H23" s="5">
        <v>9.6116878123798724E-3</v>
      </c>
      <c r="I23" s="5">
        <v>18</v>
      </c>
      <c r="J23" s="5">
        <v>17</v>
      </c>
      <c r="K23" s="5">
        <v>216.3225642708102</v>
      </c>
      <c r="L23">
        <v>215.97633267293139</v>
      </c>
      <c r="M23">
        <v>0.98897895086053844</v>
      </c>
      <c r="N23">
        <v>2.5691406914337387</v>
      </c>
      <c r="AG23" s="253" t="s">
        <v>621</v>
      </c>
      <c r="AH23" s="227">
        <v>5.3272767698951069E-2</v>
      </c>
      <c r="AI23" s="140">
        <v>0.29762645225977874</v>
      </c>
      <c r="AJ23" s="140">
        <v>0.59994400226564137</v>
      </c>
      <c r="AK23" s="140">
        <v>7.7922077922077934E-2</v>
      </c>
      <c r="AL23" s="140">
        <v>0.36599763872491148</v>
      </c>
      <c r="AM23" s="37">
        <v>11</v>
      </c>
      <c r="AN23" s="37">
        <v>14</v>
      </c>
      <c r="AO23" s="140">
        <v>3.3155666131822383</v>
      </c>
      <c r="AP23" s="140">
        <v>3.0621795695313829</v>
      </c>
      <c r="AR23" s="159" t="s">
        <v>298</v>
      </c>
      <c r="AS23" s="141">
        <v>3.0621795695313829</v>
      </c>
      <c r="AT23" s="101" t="s">
        <v>597</v>
      </c>
    </row>
    <row r="24" spans="1:46" x14ac:dyDescent="0.25">
      <c r="A24" t="s">
        <v>168</v>
      </c>
      <c r="B24" s="5">
        <v>3.0838570266232438E-2</v>
      </c>
      <c r="C24" s="5">
        <v>1.7433951057088448E-2</v>
      </c>
      <c r="D24" s="5">
        <v>0.3229084976118991</v>
      </c>
      <c r="E24" s="5">
        <v>0.12018140589569158</v>
      </c>
      <c r="F24" s="5">
        <v>0.29818594104308388</v>
      </c>
      <c r="G24" s="5">
        <v>1.0239512471655336E-2</v>
      </c>
      <c r="H24" s="5">
        <v>0</v>
      </c>
      <c r="I24" s="5">
        <v>21</v>
      </c>
      <c r="J24" s="5">
        <v>16</v>
      </c>
      <c r="K24" s="5">
        <v>49778.263531025608</v>
      </c>
      <c r="L24">
        <v>49777.805168787192</v>
      </c>
      <c r="M24">
        <v>0.4110805145766202</v>
      </c>
      <c r="N24">
        <v>10.487017430265471</v>
      </c>
      <c r="Q24" s="417" t="s">
        <v>504</v>
      </c>
      <c r="R24" s="418"/>
      <c r="S24" s="418"/>
      <c r="T24" s="418"/>
      <c r="U24" s="418"/>
      <c r="V24" s="419"/>
      <c r="W24" s="11"/>
      <c r="X24" s="11"/>
      <c r="AG24" s="253" t="s">
        <v>622</v>
      </c>
      <c r="AH24" s="227">
        <v>3.1827467430083577E-4</v>
      </c>
      <c r="AI24" s="140">
        <v>-2.4855087823464479E-2</v>
      </c>
      <c r="AJ24" s="140">
        <v>0.27719780677427536</v>
      </c>
      <c r="AK24" s="140">
        <v>0.19504132231404958</v>
      </c>
      <c r="AL24" s="140">
        <v>0.34710743801652894</v>
      </c>
      <c r="AM24" s="37">
        <v>11</v>
      </c>
      <c r="AN24" s="37">
        <v>10</v>
      </c>
      <c r="AO24" s="140">
        <v>1.5430170458633008</v>
      </c>
      <c r="AP24" s="140">
        <v>1.3520043247257827</v>
      </c>
      <c r="AR24" s="159" t="s">
        <v>299</v>
      </c>
      <c r="AS24" s="141">
        <v>1.3520043247257827</v>
      </c>
      <c r="AT24" t="s">
        <v>597</v>
      </c>
    </row>
    <row r="25" spans="1:46" x14ac:dyDescent="0.25">
      <c r="A25" s="34" t="s">
        <v>33</v>
      </c>
      <c r="B25" s="5">
        <v>3.1497231280801165E-3</v>
      </c>
      <c r="C25" s="5">
        <v>-3.1201915253343347E-3</v>
      </c>
      <c r="D25" s="5">
        <v>0.33871293430052357</v>
      </c>
      <c r="E25" s="5">
        <v>9.8958333333333356E-2</v>
      </c>
      <c r="F25" s="5">
        <v>0.283203125</v>
      </c>
      <c r="G25" s="5">
        <v>2.3341049382716035E-2</v>
      </c>
      <c r="H25" s="5">
        <v>3.6470389660493867E-2</v>
      </c>
      <c r="I25" s="5">
        <v>32</v>
      </c>
      <c r="J25" s="5">
        <v>18</v>
      </c>
      <c r="K25" s="5">
        <v>15.546285606871768</v>
      </c>
      <c r="L25">
        <v>15.138277707325308</v>
      </c>
      <c r="M25">
        <v>5.5536725865257597E-2</v>
      </c>
      <c r="N25">
        <v>2.2086747617810296</v>
      </c>
      <c r="Q25" s="146"/>
      <c r="R25" s="133" t="s">
        <v>211</v>
      </c>
      <c r="S25" s="133" t="s">
        <v>498</v>
      </c>
      <c r="T25" s="133" t="s">
        <v>353</v>
      </c>
      <c r="U25" s="133" t="s">
        <v>494</v>
      </c>
      <c r="V25" s="148" t="s">
        <v>372</v>
      </c>
      <c r="Y25" s="55" t="s">
        <v>658</v>
      </c>
      <c r="AB25" s="11" t="s">
        <v>659</v>
      </c>
      <c r="AG25" s="253" t="s">
        <v>623</v>
      </c>
      <c r="AH25" s="227">
        <v>1.5082459519249589E-2</v>
      </c>
      <c r="AI25" s="140">
        <v>6.2502432047244857E-2</v>
      </c>
      <c r="AJ25" s="140">
        <v>0.26064318464387332</v>
      </c>
      <c r="AK25" s="140">
        <v>1.7499999999999998E-2</v>
      </c>
      <c r="AL25" s="140">
        <v>0.13749999999999998</v>
      </c>
      <c r="AM25" s="37">
        <v>10</v>
      </c>
      <c r="AN25" s="37">
        <v>16</v>
      </c>
      <c r="AO25" s="140">
        <v>332.02030107083817</v>
      </c>
      <c r="AP25" s="140">
        <v>331.55060562081587</v>
      </c>
      <c r="AR25" s="159" t="s">
        <v>439</v>
      </c>
      <c r="AS25" s="141">
        <v>331.55060562081587</v>
      </c>
      <c r="AT25" t="s">
        <v>601</v>
      </c>
    </row>
    <row r="26" spans="1:46" x14ac:dyDescent="0.25">
      <c r="A26" t="s">
        <v>389</v>
      </c>
      <c r="B26" s="5">
        <v>8.1389789394452447E-4</v>
      </c>
      <c r="C26" s="5">
        <v>7.6408610299413173E-3</v>
      </c>
      <c r="D26" s="5">
        <v>0.3878683814813334</v>
      </c>
      <c r="E26" s="5">
        <v>0.22809917355371903</v>
      </c>
      <c r="F26" s="5">
        <v>0.24132231404958676</v>
      </c>
      <c r="G26" s="5">
        <v>0.1904132231404958</v>
      </c>
      <c r="H26" s="5">
        <v>3.3057851239669443E-2</v>
      </c>
      <c r="I26" s="5">
        <v>11</v>
      </c>
      <c r="J26" s="5">
        <v>10</v>
      </c>
      <c r="K26" s="5">
        <v>37.884125316375304</v>
      </c>
      <c r="L26">
        <v>37.58158879427171</v>
      </c>
      <c r="M26">
        <v>6.289187781229123E-3</v>
      </c>
      <c r="N26">
        <v>13.263735455814953</v>
      </c>
      <c r="Q26" s="171" t="s">
        <v>503</v>
      </c>
      <c r="R26" s="140">
        <v>-0.19699812382739212</v>
      </c>
      <c r="S26" s="140">
        <v>-4.7842401500938089E-2</v>
      </c>
      <c r="T26" s="140">
        <v>-0.14652908067542214</v>
      </c>
      <c r="U26" s="140">
        <v>0.18602251407129455</v>
      </c>
      <c r="V26" s="141">
        <v>4.1838649155722329E-2</v>
      </c>
      <c r="Z26" s="299"/>
      <c r="AG26" s="253" t="s">
        <v>624</v>
      </c>
      <c r="AH26" s="227">
        <v>9.7117577848724081E-3</v>
      </c>
      <c r="AI26" s="140">
        <v>9.0618278062248911E-2</v>
      </c>
      <c r="AJ26" s="140">
        <v>0.47406089704195431</v>
      </c>
      <c r="AK26" s="140">
        <v>0.20666666666666669</v>
      </c>
      <c r="AL26" s="140">
        <v>0.32666666666666672</v>
      </c>
      <c r="AM26" s="37">
        <v>10</v>
      </c>
      <c r="AN26" s="37">
        <v>12</v>
      </c>
      <c r="AO26" s="140">
        <v>56.846694789722122</v>
      </c>
      <c r="AP26" s="140">
        <v>56.566404529502393</v>
      </c>
      <c r="AR26" s="159" t="s">
        <v>294</v>
      </c>
      <c r="AS26" s="141">
        <v>56.566404529502393</v>
      </c>
      <c r="AT26" t="s">
        <v>598</v>
      </c>
    </row>
    <row r="27" spans="1:46" x14ac:dyDescent="0.25">
      <c r="A27" t="s">
        <v>390</v>
      </c>
      <c r="B27" s="5">
        <v>3.9536824294808488E-2</v>
      </c>
      <c r="C27" s="5">
        <v>-1.9302790208522044E-2</v>
      </c>
      <c r="D27" s="5">
        <v>0.27138988562944488</v>
      </c>
      <c r="E27" s="5">
        <v>8.0498866213151915E-2</v>
      </c>
      <c r="F27" s="5">
        <v>0.21995464852607707</v>
      </c>
      <c r="G27" s="5">
        <v>3.5430839002267324E-5</v>
      </c>
      <c r="H27" s="5">
        <v>4.2871315192743748E-3</v>
      </c>
      <c r="I27" s="5">
        <v>21</v>
      </c>
      <c r="J27" s="5">
        <v>16</v>
      </c>
      <c r="K27" s="5">
        <v>3.7655951547723086</v>
      </c>
      <c r="L27">
        <v>3.4721218303444994</v>
      </c>
      <c r="M27">
        <v>0.34910638389472731</v>
      </c>
      <c r="N27">
        <v>4.6362973239091492</v>
      </c>
      <c r="Q27" s="277" t="s">
        <v>544</v>
      </c>
      <c r="R27" s="278">
        <v>0.11</v>
      </c>
      <c r="S27" s="278" t="s">
        <v>505</v>
      </c>
      <c r="T27" s="278">
        <v>0.18</v>
      </c>
      <c r="U27" s="278">
        <v>0.12</v>
      </c>
      <c r="V27" s="279" t="s">
        <v>505</v>
      </c>
      <c r="AG27" s="253" t="s">
        <v>625</v>
      </c>
      <c r="AH27" s="227">
        <v>3.686554838691674E-2</v>
      </c>
      <c r="AI27" s="140">
        <v>2.3924938175151334E-2</v>
      </c>
      <c r="AJ27" s="140">
        <v>0.38581423782653063</v>
      </c>
      <c r="AK27" s="140">
        <v>0.12695109261186266</v>
      </c>
      <c r="AL27" s="140">
        <v>0.30509885535900105</v>
      </c>
      <c r="AM27" s="37">
        <v>31</v>
      </c>
      <c r="AN27" s="37">
        <v>10</v>
      </c>
      <c r="AO27" s="140">
        <v>0.50766100014140803</v>
      </c>
      <c r="AP27" s="140">
        <v>0.29307391482855383</v>
      </c>
      <c r="AR27" s="159" t="s">
        <v>442</v>
      </c>
      <c r="AS27" s="141">
        <v>0.29307391482855383</v>
      </c>
      <c r="AT27" t="s">
        <v>595</v>
      </c>
    </row>
    <row r="28" spans="1:46" x14ac:dyDescent="0.25">
      <c r="A28" t="s">
        <v>391</v>
      </c>
      <c r="B28" s="5">
        <v>8.218933068793588E-2</v>
      </c>
      <c r="C28" s="5">
        <v>0.11499244571100761</v>
      </c>
      <c r="D28" s="5">
        <v>0.52222572616064755</v>
      </c>
      <c r="E28" s="5">
        <v>0.15835222978080118</v>
      </c>
      <c r="F28" s="5">
        <v>0.34293272864701457</v>
      </c>
      <c r="G28" s="5">
        <v>4.4444444444444427E-3</v>
      </c>
      <c r="H28" s="5">
        <v>3.6281179138321947E-4</v>
      </c>
      <c r="I28" s="5">
        <v>42</v>
      </c>
      <c r="J28" s="5">
        <v>15</v>
      </c>
      <c r="K28" s="5">
        <v>183.596010542833</v>
      </c>
      <c r="L28">
        <v>183.25921095852038</v>
      </c>
      <c r="M28">
        <v>0.96975859201369463</v>
      </c>
      <c r="N28">
        <v>1.4165695372171332</v>
      </c>
      <c r="Q28" s="171" t="s">
        <v>211</v>
      </c>
      <c r="R28" s="37"/>
      <c r="S28" s="140">
        <v>-6.8855534709193242E-2</v>
      </c>
      <c r="T28" s="140">
        <v>-0.25891181988742962</v>
      </c>
      <c r="U28" s="140">
        <v>0.17195121951219511</v>
      </c>
      <c r="V28" s="141">
        <v>9.061913696060038E-2</v>
      </c>
      <c r="Y28" s="6"/>
      <c r="AB28" s="5"/>
      <c r="AG28" s="253" t="s">
        <v>626</v>
      </c>
      <c r="AH28" s="227">
        <v>4.4451908629364927E-2</v>
      </c>
      <c r="AI28" s="140">
        <v>-1.5792793766650236E-2</v>
      </c>
      <c r="AJ28" s="140">
        <v>0.15387103402144289</v>
      </c>
      <c r="AK28" s="140">
        <v>3.9115646258503396E-2</v>
      </c>
      <c r="AL28" s="140">
        <v>0.17721088435374152</v>
      </c>
      <c r="AM28" s="37">
        <v>28</v>
      </c>
      <c r="AN28" s="37">
        <v>15</v>
      </c>
      <c r="AO28" s="140">
        <v>1.0414976510880407</v>
      </c>
      <c r="AP28" s="140">
        <v>0.73702687885614215</v>
      </c>
      <c r="AR28" s="159" t="s">
        <v>295</v>
      </c>
      <c r="AS28" s="141">
        <v>0.73702687885614215</v>
      </c>
      <c r="AT28" s="252" t="s">
        <v>598</v>
      </c>
    </row>
    <row r="29" spans="1:46" ht="16.5" thickBot="1" x14ac:dyDescent="0.3">
      <c r="A29" t="s">
        <v>422</v>
      </c>
      <c r="B29" s="5">
        <v>2.0564646816423445E-2</v>
      </c>
      <c r="C29" s="5">
        <v>1.9241288845294524E-2</v>
      </c>
      <c r="D29" s="5">
        <v>0.41685685993011989</v>
      </c>
      <c r="E29" s="5">
        <v>0.17066334475241357</v>
      </c>
      <c r="F29" s="5">
        <v>0.24540641544690134</v>
      </c>
      <c r="G29" s="5">
        <v>1.7849825435591479E-2</v>
      </c>
      <c r="H29" s="5">
        <v>1.378485141536492E-2</v>
      </c>
      <c r="I29" s="5">
        <v>13</v>
      </c>
      <c r="J29" s="5">
        <v>19</v>
      </c>
      <c r="K29" s="5">
        <v>3.6651872731274411</v>
      </c>
      <c r="L29">
        <v>3.308236537410338</v>
      </c>
      <c r="M29">
        <v>8.0360611181859054E-2</v>
      </c>
      <c r="N29">
        <v>1.1001060038041268</v>
      </c>
      <c r="Q29" s="288" t="s">
        <v>544</v>
      </c>
      <c r="R29" s="289"/>
      <c r="S29" s="280" t="s">
        <v>505</v>
      </c>
      <c r="T29" s="280">
        <v>0.05</v>
      </c>
      <c r="U29" s="280">
        <v>0.15</v>
      </c>
      <c r="V29" s="281" t="s">
        <v>505</v>
      </c>
      <c r="Z29" s="299"/>
      <c r="AA29" s="5"/>
      <c r="AB29" s="295"/>
      <c r="AC29" s="5"/>
      <c r="AG29" s="253" t="s">
        <v>639</v>
      </c>
      <c r="AH29" s="227">
        <v>6.6744758100563794E-5</v>
      </c>
      <c r="AI29" s="140">
        <v>0.33936874445210696</v>
      </c>
      <c r="AJ29" s="140">
        <v>0.44120801279964811</v>
      </c>
      <c r="AK29" s="140">
        <v>0.27301587301587305</v>
      </c>
      <c r="AL29" s="140">
        <v>0.30010582010582004</v>
      </c>
      <c r="AM29" s="37">
        <v>15</v>
      </c>
      <c r="AN29" s="37">
        <v>21</v>
      </c>
      <c r="AO29" s="140">
        <v>7.7398652118685662</v>
      </c>
      <c r="AP29" s="140">
        <v>7.3469289901454582</v>
      </c>
      <c r="AR29" s="159" t="s">
        <v>293</v>
      </c>
      <c r="AS29" s="141">
        <v>7.3469289901454582</v>
      </c>
      <c r="AT29" t="s">
        <v>595</v>
      </c>
    </row>
    <row r="30" spans="1:46" ht="15.75" x14ac:dyDescent="0.25">
      <c r="A30" t="s">
        <v>434</v>
      </c>
      <c r="B30" s="5">
        <v>4.0210130283006833E-3</v>
      </c>
      <c r="C30" s="5">
        <v>0.22417857749469469</v>
      </c>
      <c r="D30" s="5">
        <v>0.66717364908005372</v>
      </c>
      <c r="E30" s="5">
        <v>9.5500459136822757E-2</v>
      </c>
      <c r="F30" s="5">
        <v>0.40404040404040414</v>
      </c>
      <c r="G30" s="5">
        <v>3.6832976226915587E-2</v>
      </c>
      <c r="H30" s="5">
        <v>2.5507601265177069E-3</v>
      </c>
      <c r="I30" s="5">
        <v>11</v>
      </c>
      <c r="J30" s="5">
        <v>36</v>
      </c>
      <c r="K30" s="5">
        <v>0.57466199564467946</v>
      </c>
      <c r="L30">
        <v>0.44812442367626443</v>
      </c>
      <c r="M30">
        <v>1.5450514150113712E-2</v>
      </c>
      <c r="N30">
        <v>0.48906328630741924</v>
      </c>
      <c r="Q30" s="420" t="s">
        <v>653</v>
      </c>
      <c r="R30" s="421"/>
      <c r="S30" s="11"/>
      <c r="T30" s="11"/>
      <c r="U30" s="11"/>
      <c r="V30" s="11"/>
      <c r="W30" s="11"/>
      <c r="X30" s="11"/>
      <c r="Y30" s="298" t="s">
        <v>660</v>
      </c>
      <c r="AB30" s="55" t="s">
        <v>664</v>
      </c>
      <c r="AC30" s="296"/>
      <c r="AG30" s="253" t="s">
        <v>627</v>
      </c>
      <c r="AH30" s="227">
        <v>8.218933068793588E-2</v>
      </c>
      <c r="AI30" s="140">
        <v>0.11499244571100761</v>
      </c>
      <c r="AJ30" s="140">
        <v>0.52222572616064755</v>
      </c>
      <c r="AK30" s="140">
        <v>0.15835222978080118</v>
      </c>
      <c r="AL30" s="140">
        <v>0.34293272864701457</v>
      </c>
      <c r="AM30" s="37">
        <v>42</v>
      </c>
      <c r="AN30" s="37">
        <v>15</v>
      </c>
      <c r="AO30" s="140">
        <v>183.596010542833</v>
      </c>
      <c r="AP30" s="140">
        <v>183.25921095852038</v>
      </c>
      <c r="AR30" s="159" t="s">
        <v>391</v>
      </c>
      <c r="AS30" s="141">
        <v>183.25921095852038</v>
      </c>
      <c r="AT30" s="66" t="s">
        <v>596</v>
      </c>
    </row>
    <row r="31" spans="1:46" ht="10.5" customHeight="1" x14ac:dyDescent="0.25">
      <c r="A31" t="s">
        <v>435</v>
      </c>
      <c r="B31" s="5">
        <v>3.7726987872481539E-3</v>
      </c>
      <c r="C31" s="5">
        <v>0.16710282863546866</v>
      </c>
      <c r="D31" s="5">
        <v>0.50579878881408058</v>
      </c>
      <c r="E31" s="5">
        <v>0.17827130852340936</v>
      </c>
      <c r="F31" s="5">
        <v>0.43037214885954383</v>
      </c>
      <c r="G31" s="5">
        <v>9.1518960525386647E-2</v>
      </c>
      <c r="H31" s="5">
        <v>0.20591766118211985</v>
      </c>
      <c r="I31" s="5">
        <v>14</v>
      </c>
      <c r="J31" s="5">
        <v>17</v>
      </c>
      <c r="K31" s="5">
        <v>5.5609731282479355</v>
      </c>
      <c r="L31" s="9">
        <v>5.334189585465861</v>
      </c>
      <c r="M31" s="9">
        <v>5.1769641505701375E-2</v>
      </c>
      <c r="N31" s="9">
        <v>0.5232118087275911</v>
      </c>
      <c r="O31" s="9"/>
      <c r="Q31" s="283" t="s">
        <v>651</v>
      </c>
      <c r="R31" s="284">
        <f>(U26 - R26*U28)/((1-U26^2)*(1-U28^2))^0.5</f>
        <v>0.22718679597037961</v>
      </c>
      <c r="S31" s="55"/>
      <c r="T31" s="55"/>
      <c r="U31" s="55"/>
      <c r="V31" s="55"/>
      <c r="W31" s="55"/>
      <c r="X31" s="55"/>
      <c r="Y31" s="40"/>
      <c r="Z31" s="5"/>
      <c r="AA31" s="295"/>
      <c r="AB31" s="301" t="s">
        <v>663</v>
      </c>
      <c r="AC31" s="297"/>
      <c r="AG31" s="254" t="s">
        <v>628</v>
      </c>
      <c r="AH31" s="227">
        <v>1.7774269457289136E-2</v>
      </c>
      <c r="AI31" s="140">
        <v>3.6893755632308164E-2</v>
      </c>
      <c r="AJ31" s="140">
        <v>0.2457248429992151</v>
      </c>
      <c r="AK31" s="140">
        <v>0.1850415512465374</v>
      </c>
      <c r="AL31" s="140">
        <v>0.1584487534626039</v>
      </c>
      <c r="AM31" s="37">
        <v>19</v>
      </c>
      <c r="AN31" s="37">
        <v>10</v>
      </c>
      <c r="AO31" s="140">
        <v>877202.92308012932</v>
      </c>
      <c r="AP31" s="140">
        <v>877202.17621186783</v>
      </c>
      <c r="AR31" s="160" t="s">
        <v>443</v>
      </c>
      <c r="AS31" s="141">
        <v>877202.17621186783</v>
      </c>
      <c r="AT31" s="252" t="s">
        <v>598</v>
      </c>
    </row>
    <row r="32" spans="1:46" ht="15.75" customHeight="1" x14ac:dyDescent="0.35">
      <c r="A32" t="s">
        <v>436</v>
      </c>
      <c r="B32" s="5">
        <v>4.6187321224526443E-2</v>
      </c>
      <c r="C32" s="5">
        <v>0.25389383200592969</v>
      </c>
      <c r="D32" s="5">
        <v>0.51106103140869963</v>
      </c>
      <c r="E32" s="5">
        <v>0.21301775147928997</v>
      </c>
      <c r="F32" s="5">
        <v>0.38945669714900472</v>
      </c>
      <c r="G32" s="5">
        <v>5.3254437869822514E-2</v>
      </c>
      <c r="H32" s="5">
        <v>0.20661157024793392</v>
      </c>
      <c r="I32" s="5">
        <v>13</v>
      </c>
      <c r="J32" s="5">
        <v>11</v>
      </c>
      <c r="K32" s="5">
        <v>5.7480690000460761</v>
      </c>
      <c r="L32">
        <v>5.4953764070375533</v>
      </c>
      <c r="M32">
        <v>0.1686673655771016</v>
      </c>
      <c r="N32">
        <v>2.2100990029316989</v>
      </c>
      <c r="Q32" s="282" t="s">
        <v>544</v>
      </c>
      <c r="R32" s="286">
        <v>8.2130112873568167E-2</v>
      </c>
      <c r="S32" s="275"/>
      <c r="T32" s="275"/>
      <c r="U32" s="275"/>
      <c r="V32" s="275"/>
      <c r="W32" s="276"/>
      <c r="X32" s="275"/>
      <c r="Y32" s="40"/>
      <c r="Z32" s="5"/>
      <c r="AA32" s="5"/>
      <c r="AB32" s="5"/>
      <c r="AC32" s="5"/>
      <c r="AG32" s="253" t="s">
        <v>613</v>
      </c>
      <c r="AH32" s="227">
        <v>5.6429844641687425E-2</v>
      </c>
      <c r="AI32" s="140">
        <v>-3.1398122849519358E-2</v>
      </c>
      <c r="AJ32" s="140">
        <v>0.40065425776294628</v>
      </c>
      <c r="AK32" s="140">
        <v>5.7823129251700689E-2</v>
      </c>
      <c r="AL32" s="140">
        <v>0.26462585034013603</v>
      </c>
      <c r="AM32" s="37">
        <v>14</v>
      </c>
      <c r="AN32" s="37">
        <v>15</v>
      </c>
      <c r="AO32" s="140">
        <v>3.3922256915027451</v>
      </c>
      <c r="AP32" s="140">
        <v>3.0928102248573404</v>
      </c>
      <c r="AR32" s="159" t="s">
        <v>320</v>
      </c>
      <c r="AS32" s="141">
        <v>3.0928102248573404</v>
      </c>
      <c r="AT32" t="s">
        <v>596</v>
      </c>
    </row>
    <row r="33" spans="1:46" ht="16.5" customHeight="1" x14ac:dyDescent="0.35">
      <c r="A33" t="s">
        <v>437</v>
      </c>
      <c r="B33" s="5">
        <v>4.849568727137437E-2</v>
      </c>
      <c r="C33" s="5">
        <v>0.14994025107012243</v>
      </c>
      <c r="D33" s="5">
        <v>0.88689547633468768</v>
      </c>
      <c r="E33" s="5">
        <v>0.37340793639107717</v>
      </c>
      <c r="F33" s="5">
        <v>0.79982330854744865</v>
      </c>
      <c r="G33" s="5">
        <v>5.8347339681485387E-2</v>
      </c>
      <c r="H33" s="5">
        <v>1.1317338162064292E-2</v>
      </c>
      <c r="I33" s="5">
        <v>17</v>
      </c>
      <c r="J33" s="5">
        <v>47</v>
      </c>
      <c r="K33" s="5">
        <v>0.50273781820704477</v>
      </c>
      <c r="L33">
        <v>0.48325054279425517</v>
      </c>
      <c r="M33">
        <v>0.75513258487965307</v>
      </c>
      <c r="N33">
        <v>0.47765579539811459</v>
      </c>
      <c r="Q33" s="283" t="s">
        <v>652</v>
      </c>
      <c r="R33" s="284">
        <f>(T26-T28*R26)/((1-T28^2)*(1-R26^2))^0.5</f>
        <v>-0.20859540415133088</v>
      </c>
      <c r="S33" s="275"/>
      <c r="T33" s="275"/>
      <c r="U33" s="275"/>
      <c r="V33" s="276"/>
      <c r="W33" s="275"/>
      <c r="X33" s="275"/>
      <c r="Y33" s="40"/>
      <c r="Z33" s="5"/>
      <c r="AA33" s="5"/>
      <c r="AB33" s="5"/>
      <c r="AC33" s="5"/>
      <c r="AG33" s="253" t="s">
        <v>629</v>
      </c>
      <c r="AH33" s="227">
        <v>1.8250479767350451E-2</v>
      </c>
      <c r="AI33" s="140">
        <v>6.7156652644757755E-4</v>
      </c>
      <c r="AJ33" s="140">
        <v>0.41695170881129334</v>
      </c>
      <c r="AK33" s="140">
        <v>0.10459183673469387</v>
      </c>
      <c r="AL33" s="140">
        <v>0.37244897959183676</v>
      </c>
      <c r="AM33" s="37">
        <v>14</v>
      </c>
      <c r="AN33" s="37">
        <v>16</v>
      </c>
      <c r="AO33" s="140">
        <v>2.1380269481025258</v>
      </c>
      <c r="AP33" s="140">
        <v>1.8112538747524445</v>
      </c>
      <c r="AR33" s="159" t="s">
        <v>321</v>
      </c>
      <c r="AS33" s="141">
        <v>1.8112538747524445</v>
      </c>
      <c r="AT33" s="101" t="s">
        <v>597</v>
      </c>
    </row>
    <row r="34" spans="1:46" ht="15.75" thickBot="1" x14ac:dyDescent="0.3">
      <c r="A34" t="s">
        <v>438</v>
      </c>
      <c r="B34" s="5">
        <v>0.26046247233874542</v>
      </c>
      <c r="C34" s="5">
        <v>0.14853574259325689</v>
      </c>
      <c r="D34" s="5">
        <v>0.40957216223540532</v>
      </c>
      <c r="E34" s="5">
        <v>6.3888888888888898E-2</v>
      </c>
      <c r="F34" s="5">
        <v>0.23611111111111113</v>
      </c>
      <c r="G34" s="5">
        <v>3.3611111111111119E-2</v>
      </c>
      <c r="H34" s="5">
        <v>2.2499999999999975E-2</v>
      </c>
      <c r="I34" s="5">
        <v>12</v>
      </c>
      <c r="J34" s="5">
        <v>10</v>
      </c>
      <c r="K34" s="5">
        <v>248.87690422811912</v>
      </c>
      <c r="L34">
        <v>248.26341881945714</v>
      </c>
      <c r="M34">
        <v>0.82830817167965698</v>
      </c>
      <c r="N34">
        <v>0.56677238738944102</v>
      </c>
      <c r="Q34" s="285" t="s">
        <v>544</v>
      </c>
      <c r="R34" s="287">
        <v>0.1012665585690129</v>
      </c>
      <c r="Y34" s="40"/>
      <c r="Z34" s="5"/>
      <c r="AA34" s="5"/>
      <c r="AG34" s="253" t="s">
        <v>630</v>
      </c>
      <c r="AH34" s="227">
        <v>3.9536824294808488E-2</v>
      </c>
      <c r="AI34" s="140">
        <v>-1.9302790208522044E-2</v>
      </c>
      <c r="AJ34" s="140">
        <v>0.27138988562944488</v>
      </c>
      <c r="AK34" s="140">
        <v>8.0498866213151915E-2</v>
      </c>
      <c r="AL34" s="140">
        <v>0.21995464852607707</v>
      </c>
      <c r="AM34" s="37">
        <v>21</v>
      </c>
      <c r="AN34" s="37">
        <v>16</v>
      </c>
      <c r="AO34" s="140">
        <v>3.7655951547723086</v>
      </c>
      <c r="AP34" s="140">
        <v>3.4721218303444994</v>
      </c>
      <c r="AR34" s="159" t="s">
        <v>390</v>
      </c>
      <c r="AS34" s="141">
        <v>3.4721218303444994</v>
      </c>
      <c r="AT34" t="s">
        <v>598</v>
      </c>
    </row>
    <row r="35" spans="1:46" ht="15.75" thickBot="1" x14ac:dyDescent="0.3">
      <c r="A35" t="s">
        <v>439</v>
      </c>
      <c r="B35" s="5">
        <v>1.5082459519249589E-2</v>
      </c>
      <c r="C35" s="5">
        <v>6.2502432047244857E-2</v>
      </c>
      <c r="D35" s="5">
        <v>0.26064318464387332</v>
      </c>
      <c r="E35" s="5">
        <v>1.7499999999999998E-2</v>
      </c>
      <c r="F35" s="5">
        <v>0.13749999999999998</v>
      </c>
      <c r="G35" s="5">
        <v>1.8906249999999989E-2</v>
      </c>
      <c r="H35" s="5">
        <v>1.5624999999999889E-4</v>
      </c>
      <c r="I35" s="5">
        <v>10</v>
      </c>
      <c r="J35" s="5">
        <v>16</v>
      </c>
      <c r="K35" s="5">
        <v>332.02030107083817</v>
      </c>
      <c r="L35">
        <v>331.55060562081587</v>
      </c>
      <c r="M35">
        <v>0.1472373100357951</v>
      </c>
      <c r="N35">
        <v>113.10636010047497</v>
      </c>
      <c r="Q35" s="422" t="s">
        <v>510</v>
      </c>
      <c r="R35" s="422"/>
      <c r="S35" s="422"/>
      <c r="T35" s="422"/>
      <c r="U35" s="422"/>
      <c r="V35" s="422"/>
      <c r="W35" s="422"/>
      <c r="X35" s="6"/>
      <c r="Y35" s="40"/>
      <c r="Z35" s="5"/>
      <c r="AA35" s="5"/>
      <c r="AG35" s="253" t="s">
        <v>631</v>
      </c>
      <c r="AH35" s="227">
        <v>0.2148280636183848</v>
      </c>
      <c r="AI35" s="140">
        <v>1.5060129982989489E-2</v>
      </c>
      <c r="AJ35" s="140">
        <v>0.22824105357761684</v>
      </c>
      <c r="AK35" s="140">
        <v>0.17948717948717952</v>
      </c>
      <c r="AL35" s="140">
        <v>0.22863247863247857</v>
      </c>
      <c r="AM35" s="37">
        <v>12</v>
      </c>
      <c r="AN35" s="37">
        <v>13</v>
      </c>
      <c r="AO35" s="140">
        <v>2.1287864024855954</v>
      </c>
      <c r="AP35" s="140">
        <v>1.9371695417562458</v>
      </c>
      <c r="AR35" s="159" t="s">
        <v>338</v>
      </c>
      <c r="AS35" s="141">
        <v>1.9371695417562458</v>
      </c>
      <c r="AT35" t="s">
        <v>598</v>
      </c>
    </row>
    <row r="36" spans="1:46" ht="15.75" thickBot="1" x14ac:dyDescent="0.3">
      <c r="A36" t="s">
        <v>440</v>
      </c>
      <c r="B36" s="5">
        <v>5.3085052652700179E-2</v>
      </c>
      <c r="C36" s="5">
        <v>5.0499343503412154E-2</v>
      </c>
      <c r="D36" s="5">
        <v>0.52377482479944759</v>
      </c>
      <c r="E36" s="5">
        <v>0.13254437869822489</v>
      </c>
      <c r="F36" s="5">
        <v>0.34556213017751486</v>
      </c>
      <c r="G36" s="5">
        <v>4.6390532544378728E-2</v>
      </c>
      <c r="H36" s="5">
        <v>3.7869822485207105E-3</v>
      </c>
      <c r="I36" s="5">
        <v>13</v>
      </c>
      <c r="J36" s="5">
        <v>10</v>
      </c>
      <c r="K36" s="5">
        <v>12.236857904518558</v>
      </c>
      <c r="L36">
        <v>11.815891458016342</v>
      </c>
      <c r="M36">
        <v>0.31351841945850567</v>
      </c>
      <c r="N36">
        <v>5.7488011988011989</v>
      </c>
      <c r="Q36" s="166" t="s">
        <v>211</v>
      </c>
      <c r="R36" s="143" t="s">
        <v>374</v>
      </c>
      <c r="S36" s="143" t="s">
        <v>375</v>
      </c>
      <c r="T36" s="143" t="s">
        <v>498</v>
      </c>
      <c r="U36" s="143" t="s">
        <v>353</v>
      </c>
      <c r="V36" s="143" t="s">
        <v>370</v>
      </c>
      <c r="W36" s="143" t="s">
        <v>371</v>
      </c>
      <c r="Y36" s="40"/>
      <c r="Z36" s="5"/>
      <c r="AA36" s="5"/>
      <c r="AG36" s="253" t="s">
        <v>632</v>
      </c>
      <c r="AH36" s="227">
        <v>0.10296799640118298</v>
      </c>
      <c r="AI36" s="140">
        <v>2.2191869157804557E-2</v>
      </c>
      <c r="AJ36" s="140">
        <v>0.42775162961907082</v>
      </c>
      <c r="AK36" s="140">
        <v>-3.2679738562091487E-3</v>
      </c>
      <c r="AL36" s="140">
        <v>0.29375453885257807</v>
      </c>
      <c r="AM36" s="37">
        <v>18</v>
      </c>
      <c r="AN36" s="37">
        <v>17</v>
      </c>
      <c r="AO36" s="140">
        <v>216.3225642708102</v>
      </c>
      <c r="AP36" s="140">
        <v>215.97633267293139</v>
      </c>
      <c r="AR36" s="159" t="s">
        <v>150</v>
      </c>
      <c r="AS36" s="141">
        <v>215.97633267293139</v>
      </c>
      <c r="AT36" t="s">
        <v>598</v>
      </c>
    </row>
    <row r="37" spans="1:46" x14ac:dyDescent="0.25">
      <c r="A37" t="s">
        <v>441</v>
      </c>
      <c r="B37" s="5">
        <v>3.7854248124769632E-3</v>
      </c>
      <c r="C37" s="5">
        <v>-3.5794741293894636E-2</v>
      </c>
      <c r="D37" s="5">
        <v>0.35217219896469992</v>
      </c>
      <c r="E37" s="5">
        <v>0.1998497370398197</v>
      </c>
      <c r="F37" s="5">
        <v>0.24793388429752064</v>
      </c>
      <c r="G37" s="5">
        <v>4.9791680896113619E-2</v>
      </c>
      <c r="H37" s="5">
        <v>5.5324089884570687E-3</v>
      </c>
      <c r="I37" s="5">
        <v>11</v>
      </c>
      <c r="J37" s="5">
        <v>11</v>
      </c>
      <c r="K37" s="5">
        <v>6.5582205849835482</v>
      </c>
      <c r="L37">
        <v>6.25078875296881</v>
      </c>
      <c r="M37">
        <v>1.8456585827269441E-2</v>
      </c>
      <c r="N37">
        <v>10.332613490510749</v>
      </c>
      <c r="Q37" cm="1">
        <f t="array" ref="Q37">SpearmanC($I3:$I42,B3:B42)</f>
        <v>0.17195121951219511</v>
      </c>
      <c r="R37" cm="1">
        <f t="array" ref="R37">SpearmanC($I3:$I42,C3:C42)</f>
        <v>-8.9399624765478428E-2</v>
      </c>
      <c r="S37" cm="1">
        <f t="array" ref="S37">SpearmanC($I3:$I42,D3:D42)</f>
        <v>-6.8011257035647282E-2</v>
      </c>
      <c r="T37" cm="1">
        <f t="array" ref="T37">SpearmanC($I3:$I42,E3:E42)</f>
        <v>-0.11097560975609756</v>
      </c>
      <c r="U37" cm="1">
        <f t="array" ref="U37">SpearmanC($I3:$I42,F3:F42)</f>
        <v>0.10065666041275798</v>
      </c>
      <c r="V37" cm="1">
        <f t="array" ref="V37">SpearmanC($I3:$I42,G3:G42)</f>
        <v>-0.15056285178236398</v>
      </c>
      <c r="W37" cm="1">
        <f t="array" ref="W37">SpearmanC($I3:$I42,H3:H42)</f>
        <v>4.4934333958724204E-2</v>
      </c>
      <c r="X37" s="40"/>
      <c r="Y37" s="40"/>
      <c r="Z37" s="5"/>
      <c r="AA37" s="5"/>
      <c r="AG37" s="253" t="s">
        <v>633</v>
      </c>
      <c r="AH37" s="227">
        <v>8.3169881848785959E-3</v>
      </c>
      <c r="AI37" s="140">
        <v>1.7721333652328551E-2</v>
      </c>
      <c r="AJ37" s="140">
        <v>0.12742006478903403</v>
      </c>
      <c r="AK37" s="140">
        <v>5.536332179930796E-2</v>
      </c>
      <c r="AL37" s="140">
        <v>0.19100346020761247</v>
      </c>
      <c r="AM37" s="37">
        <v>17</v>
      </c>
      <c r="AN37" s="37">
        <v>10</v>
      </c>
      <c r="AO37" s="140">
        <v>1.4921461190121545</v>
      </c>
      <c r="AP37" s="140">
        <v>0.79423638799646046</v>
      </c>
      <c r="AR37" s="159" t="s">
        <v>444</v>
      </c>
      <c r="AS37" s="141">
        <v>0.79423638799646046</v>
      </c>
      <c r="AT37" s="252" t="s">
        <v>598</v>
      </c>
    </row>
    <row r="38" spans="1:46" x14ac:dyDescent="0.25">
      <c r="A38" t="s">
        <v>442</v>
      </c>
      <c r="B38" s="5">
        <v>3.686554838691674E-2</v>
      </c>
      <c r="C38" s="5">
        <v>2.3924938175151334E-2</v>
      </c>
      <c r="D38" s="5">
        <v>0.38581423782653063</v>
      </c>
      <c r="E38" s="5">
        <v>0.12695109261186266</v>
      </c>
      <c r="F38" s="5">
        <v>0.30509885535900105</v>
      </c>
      <c r="G38" s="5">
        <v>1.2029136316337175E-2</v>
      </c>
      <c r="H38" s="5">
        <v>1.5026014568158164E-2</v>
      </c>
      <c r="I38" s="5">
        <v>31</v>
      </c>
      <c r="J38" s="5">
        <v>10</v>
      </c>
      <c r="K38" s="5">
        <v>0.50766100014140803</v>
      </c>
      <c r="L38">
        <v>0.29307391482855383</v>
      </c>
      <c r="M38">
        <v>0.47350087928328943</v>
      </c>
      <c r="N38">
        <v>0.75347320700918874</v>
      </c>
      <c r="R38" s="40"/>
      <c r="S38" s="40"/>
      <c r="T38" s="5"/>
      <c r="U38" s="5"/>
      <c r="X38" s="40"/>
      <c r="Y38" s="40"/>
      <c r="Z38" s="5"/>
      <c r="AA38" s="5"/>
      <c r="AG38" s="253" t="s">
        <v>634</v>
      </c>
      <c r="AH38" s="227">
        <v>3.0838570266232438E-2</v>
      </c>
      <c r="AI38" s="140">
        <v>1.7433951057088448E-2</v>
      </c>
      <c r="AJ38" s="140">
        <v>0.3229084976118991</v>
      </c>
      <c r="AK38" s="140">
        <v>0.12018140589569158</v>
      </c>
      <c r="AL38" s="140">
        <v>0.29818594104308388</v>
      </c>
      <c r="AM38" s="37">
        <v>21</v>
      </c>
      <c r="AN38" s="37">
        <v>16</v>
      </c>
      <c r="AO38" s="140">
        <v>49778.263531025608</v>
      </c>
      <c r="AP38" s="140">
        <v>49777.805168787192</v>
      </c>
      <c r="AR38" s="159" t="s">
        <v>168</v>
      </c>
      <c r="AS38" s="141">
        <v>49777.805168787192</v>
      </c>
      <c r="AT38" t="s">
        <v>598</v>
      </c>
    </row>
    <row r="39" spans="1:46" x14ac:dyDescent="0.25">
      <c r="A39" s="2" t="s">
        <v>443</v>
      </c>
      <c r="B39" s="5">
        <v>1.7774269457289136E-2</v>
      </c>
      <c r="C39" s="5">
        <v>3.6893755632308164E-2</v>
      </c>
      <c r="D39" s="5">
        <v>0.2457248429992151</v>
      </c>
      <c r="E39" s="5">
        <v>0.1850415512465374</v>
      </c>
      <c r="F39" s="5">
        <v>0.1584487534626039</v>
      </c>
      <c r="G39" s="5">
        <v>8.0775623268698055E-2</v>
      </c>
      <c r="H39" s="5">
        <v>1.1080332409972275E-2</v>
      </c>
      <c r="I39" s="5">
        <v>19</v>
      </c>
      <c r="J39" s="5">
        <v>10</v>
      </c>
      <c r="K39" s="5">
        <v>877202.92308012932</v>
      </c>
      <c r="L39">
        <v>877202.17621186783</v>
      </c>
      <c r="M39">
        <v>0.3005163747700732</v>
      </c>
      <c r="N39">
        <v>3.5353056000316272</v>
      </c>
      <c r="R39" s="40"/>
      <c r="S39" s="40"/>
      <c r="T39" s="5"/>
      <c r="U39" s="5"/>
      <c r="AG39" s="253" t="s">
        <v>635</v>
      </c>
      <c r="AH39" s="227">
        <v>4.0210130283006833E-3</v>
      </c>
      <c r="AI39" s="140">
        <v>0.22417857749469469</v>
      </c>
      <c r="AJ39" s="140">
        <v>0.66717364908005372</v>
      </c>
      <c r="AK39" s="140">
        <v>9.5500459136822757E-2</v>
      </c>
      <c r="AL39" s="140">
        <v>0.40404040404040414</v>
      </c>
      <c r="AM39" s="37">
        <v>11</v>
      </c>
      <c r="AN39" s="37">
        <v>36</v>
      </c>
      <c r="AO39" s="140">
        <v>0.57466199564467946</v>
      </c>
      <c r="AP39" s="140">
        <v>0.44812442367626443</v>
      </c>
      <c r="AR39" s="159" t="s">
        <v>434</v>
      </c>
      <c r="AS39" s="141">
        <v>0.44812442367626443</v>
      </c>
      <c r="AT39" s="101" t="s">
        <v>597</v>
      </c>
    </row>
    <row r="40" spans="1:46" x14ac:dyDescent="0.25">
      <c r="A40" t="s">
        <v>444</v>
      </c>
      <c r="B40" s="5">
        <v>8.3169881848785959E-3</v>
      </c>
      <c r="C40" s="5">
        <v>1.7721333652328551E-2</v>
      </c>
      <c r="D40" s="5">
        <v>0.12742006478903403</v>
      </c>
      <c r="E40" s="5">
        <v>5.536332179930796E-2</v>
      </c>
      <c r="F40" s="5">
        <v>0.19100346020761247</v>
      </c>
      <c r="G40" s="5">
        <v>4.4844290657439501E-2</v>
      </c>
      <c r="H40" s="5">
        <v>0.11640138408304507</v>
      </c>
      <c r="I40" s="5">
        <v>17</v>
      </c>
      <c r="J40" s="5">
        <v>10</v>
      </c>
      <c r="K40" s="5">
        <v>1.4921461190121545</v>
      </c>
      <c r="L40">
        <v>0.79423638799646046</v>
      </c>
      <c r="M40">
        <v>6.0845125519153165E-2</v>
      </c>
      <c r="N40">
        <v>3.5353056000316272</v>
      </c>
      <c r="AG40" s="255" t="s">
        <v>636</v>
      </c>
      <c r="AH40" s="227">
        <v>3.1497231280801165E-3</v>
      </c>
      <c r="AI40" s="140">
        <v>-3.1201915253343347E-3</v>
      </c>
      <c r="AJ40" s="140">
        <v>0.33871293430052357</v>
      </c>
      <c r="AK40" s="140">
        <v>9.8958333333333356E-2</v>
      </c>
      <c r="AL40" s="140">
        <v>0.283203125</v>
      </c>
      <c r="AM40" s="37">
        <v>32</v>
      </c>
      <c r="AN40" s="37">
        <v>18</v>
      </c>
      <c r="AO40" s="140">
        <v>15.546285606871768</v>
      </c>
      <c r="AP40" s="140">
        <v>15.138277707325308</v>
      </c>
      <c r="AR40" s="159" t="s">
        <v>33</v>
      </c>
      <c r="AS40" s="141">
        <v>15.138277707325308</v>
      </c>
      <c r="AT40" s="101" t="s">
        <v>597</v>
      </c>
    </row>
    <row r="41" spans="1:46" x14ac:dyDescent="0.25">
      <c r="A41" t="s">
        <v>445</v>
      </c>
      <c r="B41" s="5">
        <v>1.2040795324548669E-2</v>
      </c>
      <c r="C41" s="5">
        <v>-1.2498011516037622E-2</v>
      </c>
      <c r="D41" s="5">
        <v>0.23213329348636047</v>
      </c>
      <c r="E41" s="5">
        <v>-6.1224489795918468E-3</v>
      </c>
      <c r="F41" s="5">
        <v>0.17346938775510204</v>
      </c>
      <c r="G41" s="5">
        <v>1.3061224489795914E-2</v>
      </c>
      <c r="H41" s="5">
        <v>2.9387755102040836E-2</v>
      </c>
      <c r="I41" s="5">
        <v>14</v>
      </c>
      <c r="J41" s="5">
        <v>10</v>
      </c>
      <c r="K41" s="5">
        <v>62.364303900375013</v>
      </c>
      <c r="L41">
        <v>61.800738189520303</v>
      </c>
      <c r="M41">
        <v>6.0845125519153165E-2</v>
      </c>
      <c r="N41">
        <v>3.5353056000316272</v>
      </c>
      <c r="AG41" s="253" t="s">
        <v>637</v>
      </c>
      <c r="AH41" s="227">
        <v>1.2040795324548669E-2</v>
      </c>
      <c r="AI41" s="140">
        <v>-1.2498011516037622E-2</v>
      </c>
      <c r="AJ41" s="140">
        <v>0.23213329348636047</v>
      </c>
      <c r="AK41" s="140">
        <v>-6.1224489795918468E-3</v>
      </c>
      <c r="AL41" s="140">
        <v>0.17346938775510204</v>
      </c>
      <c r="AM41" s="37">
        <v>14</v>
      </c>
      <c r="AN41" s="37">
        <v>10</v>
      </c>
      <c r="AO41" s="140">
        <v>62.364303900375013</v>
      </c>
      <c r="AP41" s="140">
        <v>61.800738189520303</v>
      </c>
      <c r="AR41" s="159" t="s">
        <v>445</v>
      </c>
      <c r="AS41" s="141">
        <v>61.800738189520303</v>
      </c>
      <c r="AT41" s="252" t="s">
        <v>598</v>
      </c>
    </row>
    <row r="42" spans="1:46" x14ac:dyDescent="0.25">
      <c r="A42" t="s">
        <v>446</v>
      </c>
      <c r="B42" s="5">
        <v>3.9075120941893575E-2</v>
      </c>
      <c r="C42" s="5">
        <v>-1.9385638328792039E-3</v>
      </c>
      <c r="D42" s="5">
        <v>0.21545180219603438</v>
      </c>
      <c r="E42" s="5">
        <v>5.4123456790123453E-2</v>
      </c>
      <c r="F42" s="5">
        <v>0.18646913580246918</v>
      </c>
      <c r="G42" s="5">
        <v>3.824197530864195E-2</v>
      </c>
      <c r="H42" s="5">
        <v>3.3204938271604964E-2</v>
      </c>
      <c r="I42" s="5">
        <v>45</v>
      </c>
      <c r="J42" s="5">
        <v>10</v>
      </c>
      <c r="K42" s="5">
        <v>316.14114082544302</v>
      </c>
      <c r="L42">
        <v>315.454373746763</v>
      </c>
      <c r="M42">
        <v>0.82830817167965698</v>
      </c>
      <c r="N42">
        <v>0.98888651683172246</v>
      </c>
      <c r="AG42" s="253" t="s">
        <v>638</v>
      </c>
      <c r="AH42" s="227">
        <v>3.9075120941893575E-2</v>
      </c>
      <c r="AI42" s="140">
        <v>-1.9385638328792039E-3</v>
      </c>
      <c r="AJ42" s="140">
        <v>0.21545180219603438</v>
      </c>
      <c r="AK42" s="140">
        <v>5.4123456790123453E-2</v>
      </c>
      <c r="AL42" s="140">
        <v>0.18646913580246918</v>
      </c>
      <c r="AM42" s="37">
        <v>45</v>
      </c>
      <c r="AN42" s="37">
        <v>10</v>
      </c>
      <c r="AO42" s="140">
        <v>316.14114082544302</v>
      </c>
      <c r="AP42" s="140">
        <v>315.454373746763</v>
      </c>
      <c r="AR42" s="159" t="s">
        <v>446</v>
      </c>
      <c r="AS42" s="141">
        <v>315.454373746763</v>
      </c>
      <c r="AT42" t="s">
        <v>598</v>
      </c>
    </row>
    <row r="43" spans="1:46" ht="15.75" thickBot="1" x14ac:dyDescent="0.3">
      <c r="A43" s="55" t="s">
        <v>497</v>
      </c>
      <c r="B43" s="11">
        <f>AVERAGE(B3:B42)</f>
        <v>6.4072526101892915E-2</v>
      </c>
      <c r="C43" s="11">
        <f t="shared" ref="C43:N43" si="0">AVERAGE(C3:C42)</f>
        <v>5.711589793341347E-2</v>
      </c>
      <c r="D43" s="11">
        <f t="shared" si="0"/>
        <v>0.39350310142601164</v>
      </c>
      <c r="E43" s="11">
        <f t="shared" si="0"/>
        <v>0.14021831898457834</v>
      </c>
      <c r="F43" s="11">
        <f t="shared" si="0"/>
        <v>0.28503661364827848</v>
      </c>
      <c r="G43" s="11">
        <f t="shared" si="0"/>
        <v>5.7650562990156265E-2</v>
      </c>
      <c r="H43" s="11">
        <f t="shared" si="0"/>
        <v>3.5312014515231097E-2</v>
      </c>
      <c r="I43" s="11">
        <f>AVERAGE(I3:I42)</f>
        <v>17.45</v>
      </c>
      <c r="J43" s="11">
        <f>AVERAGE(J3:J42)</f>
        <v>14.65</v>
      </c>
      <c r="K43" s="11">
        <f>AVERAGE(K3:K42)</f>
        <v>23221.208689516752</v>
      </c>
      <c r="L43" s="11">
        <f t="shared" si="0"/>
        <v>23220.862292390739</v>
      </c>
      <c r="M43" s="11">
        <f t="shared" si="0"/>
        <v>0.38257969038133371</v>
      </c>
      <c r="N43" s="11">
        <f t="shared" si="0"/>
        <v>6.284976485907217</v>
      </c>
      <c r="O43" s="11"/>
      <c r="AG43" s="256" t="s">
        <v>497</v>
      </c>
      <c r="AH43" s="228">
        <f>AVERAGE(AH3:AH42)</f>
        <v>6.4072526101892915E-2</v>
      </c>
      <c r="AI43" s="211">
        <f t="shared" ref="AI43:AL43" si="1">AVERAGE(AI3:AI42)</f>
        <v>5.7115897933413463E-2</v>
      </c>
      <c r="AJ43" s="211">
        <f t="shared" si="1"/>
        <v>0.39350310142601164</v>
      </c>
      <c r="AK43" s="211">
        <f t="shared" si="1"/>
        <v>0.14021831898457837</v>
      </c>
      <c r="AL43" s="211">
        <f t="shared" si="1"/>
        <v>0.28503661364827859</v>
      </c>
      <c r="AM43" s="211">
        <f>AVERAGE(AM3:AM42)</f>
        <v>17.45</v>
      </c>
      <c r="AN43" s="211">
        <f>AVERAGE(AN3:AN42)</f>
        <v>14.65</v>
      </c>
      <c r="AO43" s="211">
        <f>AVERAGE(AO3:AO42)</f>
        <v>23221.208689516752</v>
      </c>
      <c r="AP43" s="211">
        <f t="shared" ref="AP43" si="2">AVERAGE(AP3:AP42)</f>
        <v>23220.862292390739</v>
      </c>
      <c r="AR43" s="161" t="s">
        <v>508</v>
      </c>
      <c r="AS43" s="155">
        <f>AVERAGE(AS3:AS42)</f>
        <v>23220.862292390739</v>
      </c>
    </row>
    <row r="45" spans="1:46" x14ac:dyDescent="0.25">
      <c r="A45" s="55"/>
      <c r="B45" s="9"/>
      <c r="C45" s="9"/>
      <c r="D45" s="9"/>
      <c r="E45" s="9"/>
      <c r="F45" s="9"/>
      <c r="G45" s="9"/>
      <c r="H45" s="9"/>
      <c r="J45" s="9"/>
      <c r="K45" s="9"/>
      <c r="L45" s="9"/>
      <c r="M45" s="9"/>
      <c r="N45" s="9"/>
      <c r="O45" s="9"/>
      <c r="P45" s="163"/>
      <c r="Q45" s="9"/>
      <c r="R45" s="9"/>
      <c r="S45" s="9"/>
      <c r="T45" s="9"/>
      <c r="U45" s="9"/>
      <c r="V45" s="9"/>
      <c r="W45" s="9"/>
    </row>
    <row r="46" spans="1:46" x14ac:dyDescent="0.25">
      <c r="L46" s="5"/>
      <c r="M46" s="5"/>
      <c r="N46" s="5"/>
      <c r="O46" s="5"/>
      <c r="Q46" s="5"/>
      <c r="R46" s="5"/>
      <c r="S46" s="5"/>
      <c r="T46" s="5"/>
      <c r="U46" s="5"/>
      <c r="V46" s="5"/>
      <c r="W46" s="5"/>
    </row>
    <row r="47" spans="1:46" x14ac:dyDescent="0.25">
      <c r="L47" s="5"/>
      <c r="M47" s="5"/>
      <c r="N47" s="5"/>
      <c r="O47" s="5"/>
    </row>
    <row r="48" spans="1:46" x14ac:dyDescent="0.25">
      <c r="L48" s="5"/>
      <c r="M48" s="5"/>
      <c r="N48" s="5"/>
      <c r="O48" s="5"/>
    </row>
    <row r="49" spans="1:15" x14ac:dyDescent="0.25">
      <c r="L49" s="5"/>
      <c r="M49" s="5"/>
      <c r="N49" s="5"/>
      <c r="O49" s="5"/>
    </row>
    <row r="50" spans="1:15" x14ac:dyDescent="0.25">
      <c r="L50" s="5"/>
      <c r="M50" s="5"/>
      <c r="N50" s="5"/>
      <c r="O50" s="5"/>
    </row>
    <row r="51" spans="1:15" x14ac:dyDescent="0.25">
      <c r="L51" s="5"/>
      <c r="M51" s="5"/>
      <c r="N51" s="5"/>
      <c r="O51" s="5"/>
    </row>
    <row r="52" spans="1:15" x14ac:dyDescent="0.25">
      <c r="L52" s="5"/>
      <c r="M52" s="5"/>
      <c r="N52" s="5"/>
      <c r="O52" s="5"/>
    </row>
    <row r="53" spans="1:15" x14ac:dyDescent="0.25">
      <c r="A53" s="34"/>
      <c r="L53" s="5"/>
      <c r="M53" s="5"/>
      <c r="N53" s="5"/>
      <c r="O53" s="5"/>
    </row>
    <row r="54" spans="1:15" x14ac:dyDescent="0.25">
      <c r="L54" s="5"/>
      <c r="M54" s="5"/>
      <c r="N54" s="5"/>
      <c r="O54" s="5"/>
    </row>
    <row r="55" spans="1:15" x14ac:dyDescent="0.25">
      <c r="L55" s="5"/>
      <c r="M55" s="5"/>
      <c r="N55" s="5"/>
      <c r="O55" s="5"/>
    </row>
    <row r="56" spans="1:15" x14ac:dyDescent="0.25">
      <c r="L56" s="5"/>
      <c r="M56" s="5"/>
      <c r="N56" s="5"/>
      <c r="O56" s="5"/>
    </row>
    <row r="57" spans="1:15" x14ac:dyDescent="0.25">
      <c r="L57" s="5"/>
      <c r="M57" s="5"/>
      <c r="N57" s="5"/>
      <c r="O57" s="5"/>
    </row>
    <row r="58" spans="1:15" x14ac:dyDescent="0.25">
      <c r="L58" s="5"/>
      <c r="M58" s="5"/>
      <c r="N58" s="5"/>
      <c r="O58" s="5"/>
    </row>
    <row r="59" spans="1:15" x14ac:dyDescent="0.25">
      <c r="L59" s="5"/>
      <c r="M59" s="5"/>
      <c r="N59" s="5"/>
      <c r="O59" s="5"/>
    </row>
    <row r="60" spans="1:15" x14ac:dyDescent="0.25">
      <c r="L60" s="5"/>
      <c r="M60" s="5"/>
      <c r="N60" s="5"/>
      <c r="O60" s="5"/>
    </row>
    <row r="61" spans="1:15" x14ac:dyDescent="0.25">
      <c r="L61" s="5"/>
      <c r="M61" s="5"/>
      <c r="N61" s="5"/>
      <c r="O61" s="5"/>
    </row>
    <row r="62" spans="1:15" x14ac:dyDescent="0.25">
      <c r="L62" s="5"/>
      <c r="M62" s="5"/>
      <c r="N62" s="5"/>
      <c r="O62" s="5"/>
    </row>
    <row r="63" spans="1:15" x14ac:dyDescent="0.25">
      <c r="L63" s="5"/>
      <c r="M63" s="5"/>
      <c r="N63" s="5"/>
      <c r="O63" s="5"/>
    </row>
    <row r="64" spans="1:15" x14ac:dyDescent="0.25">
      <c r="L64" s="5"/>
      <c r="M64" s="5"/>
      <c r="N64" s="5"/>
      <c r="O64" s="5"/>
    </row>
    <row r="65" spans="12:24" x14ac:dyDescent="0.25">
      <c r="L65" s="5"/>
      <c r="M65" s="5"/>
      <c r="N65" s="5"/>
      <c r="O65" s="5"/>
    </row>
    <row r="66" spans="12:24" x14ac:dyDescent="0.25">
      <c r="L66" s="5"/>
      <c r="M66" s="5"/>
      <c r="N66" s="5"/>
      <c r="O66" s="5"/>
    </row>
    <row r="67" spans="12:24" x14ac:dyDescent="0.25">
      <c r="L67" s="5"/>
      <c r="M67" s="5"/>
      <c r="N67" s="5"/>
      <c r="O67" s="5"/>
    </row>
    <row r="68" spans="12:24" x14ac:dyDescent="0.25">
      <c r="L68" s="5"/>
      <c r="M68" s="5"/>
      <c r="N68" s="5"/>
      <c r="O68" s="5"/>
    </row>
    <row r="69" spans="12:24" x14ac:dyDescent="0.25">
      <c r="L69" s="5"/>
      <c r="M69" s="5"/>
      <c r="N69" s="5"/>
      <c r="O69" s="5"/>
    </row>
    <row r="70" spans="12:24" x14ac:dyDescent="0.25">
      <c r="L70" s="5"/>
      <c r="M70" s="5"/>
      <c r="N70" s="5"/>
      <c r="O70" s="5"/>
    </row>
    <row r="71" spans="12:24" x14ac:dyDescent="0.25">
      <c r="L71" s="5"/>
      <c r="M71" s="5"/>
      <c r="N71" s="5"/>
      <c r="O71" s="5"/>
    </row>
    <row r="72" spans="12:24" x14ac:dyDescent="0.25">
      <c r="L72" s="5"/>
      <c r="M72" s="5"/>
      <c r="N72" s="5"/>
      <c r="O72" s="5"/>
    </row>
    <row r="73" spans="12:24" x14ac:dyDescent="0.25">
      <c r="L73" s="5"/>
      <c r="M73" s="5"/>
      <c r="N73" s="5"/>
      <c r="O73" s="5"/>
    </row>
    <row r="74" spans="12:24" x14ac:dyDescent="0.25">
      <c r="L74" s="5"/>
      <c r="M74" s="5"/>
      <c r="N74" s="5"/>
      <c r="O74" s="5"/>
    </row>
    <row r="75" spans="12:24" ht="15.75" thickBot="1" x14ac:dyDescent="0.3">
      <c r="L75" s="5"/>
      <c r="M75" s="5"/>
      <c r="N75" s="5"/>
      <c r="O75" s="5"/>
    </row>
    <row r="76" spans="12:24" x14ac:dyDescent="0.25">
      <c r="L76" s="5"/>
      <c r="M76" s="5"/>
      <c r="N76" s="5"/>
      <c r="O76" s="5"/>
      <c r="Q76" s="417" t="s">
        <v>504</v>
      </c>
      <c r="R76" s="418"/>
      <c r="S76" s="418"/>
      <c r="T76" s="418"/>
      <c r="U76" s="418"/>
      <c r="V76" s="418"/>
      <c r="W76" s="418"/>
      <c r="X76" s="419"/>
    </row>
    <row r="77" spans="12:24" x14ac:dyDescent="0.25">
      <c r="L77" s="5"/>
      <c r="M77" s="5"/>
      <c r="N77" s="5"/>
      <c r="O77" s="5"/>
      <c r="Q77" s="146"/>
      <c r="R77" s="133" t="s">
        <v>211</v>
      </c>
      <c r="S77" s="133" t="s">
        <v>374</v>
      </c>
      <c r="T77" s="133" t="s">
        <v>375</v>
      </c>
      <c r="U77" s="133" t="s">
        <v>498</v>
      </c>
      <c r="V77" s="133" t="s">
        <v>353</v>
      </c>
      <c r="W77" s="133" t="s">
        <v>494</v>
      </c>
      <c r="X77" s="148" t="s">
        <v>372</v>
      </c>
    </row>
    <row r="78" spans="12:24" x14ac:dyDescent="0.25">
      <c r="L78" s="5"/>
      <c r="M78" s="5"/>
      <c r="N78" s="5"/>
      <c r="O78" s="5"/>
      <c r="Q78" s="171" t="s">
        <v>503</v>
      </c>
      <c r="R78" s="140">
        <v>-0.19699812382739212</v>
      </c>
      <c r="S78" s="140">
        <v>7.879924953095685E-2</v>
      </c>
      <c r="T78" s="140">
        <v>-0.10056285178236397</v>
      </c>
      <c r="U78" s="140">
        <v>-4.7842401500938089E-2</v>
      </c>
      <c r="V78" s="140">
        <v>-0.14652908067542214</v>
      </c>
      <c r="W78" s="140">
        <v>0.18602251407129455</v>
      </c>
      <c r="X78" s="141">
        <v>4.1838649155722329E-2</v>
      </c>
    </row>
    <row r="79" spans="12:24" x14ac:dyDescent="0.25">
      <c r="L79" s="5"/>
      <c r="M79" s="5"/>
      <c r="N79" s="5"/>
      <c r="O79" s="5"/>
      <c r="Q79" s="186" t="s">
        <v>544</v>
      </c>
      <c r="R79" s="84">
        <v>0.11</v>
      </c>
      <c r="S79" s="84" t="s">
        <v>505</v>
      </c>
      <c r="T79" s="84" t="s">
        <v>505</v>
      </c>
      <c r="U79" s="84" t="s">
        <v>505</v>
      </c>
      <c r="V79" s="84">
        <v>0.18</v>
      </c>
      <c r="W79" s="84">
        <v>0.12</v>
      </c>
      <c r="X79" s="149" t="s">
        <v>505</v>
      </c>
    </row>
    <row r="80" spans="12:24" x14ac:dyDescent="0.25">
      <c r="L80" s="5"/>
      <c r="M80" s="5"/>
      <c r="N80" s="5"/>
      <c r="O80" s="5"/>
      <c r="Q80" s="171" t="s">
        <v>211</v>
      </c>
      <c r="R80" s="37"/>
      <c r="S80" s="140">
        <v>0.17898686679174483</v>
      </c>
      <c r="T80" s="140">
        <v>-7.3358348968105072E-2</v>
      </c>
      <c r="U80" s="140">
        <v>-6.8855534709193242E-2</v>
      </c>
      <c r="V80" s="140">
        <v>-0.25891181988742962</v>
      </c>
      <c r="W80" s="140">
        <v>0.17195121951219511</v>
      </c>
      <c r="X80" s="141">
        <v>9.061913696060038E-2</v>
      </c>
    </row>
    <row r="81" spans="12:24" x14ac:dyDescent="0.25">
      <c r="L81" s="5"/>
      <c r="M81" s="5"/>
      <c r="N81" s="5"/>
      <c r="O81" s="5"/>
      <c r="Q81" s="186" t="s">
        <v>544</v>
      </c>
      <c r="R81" s="37"/>
      <c r="S81" s="84">
        <v>0.13</v>
      </c>
      <c r="T81" s="84" t="s">
        <v>505</v>
      </c>
      <c r="U81" s="84" t="s">
        <v>505</v>
      </c>
      <c r="V81" s="84">
        <v>0.05</v>
      </c>
      <c r="W81" s="84">
        <v>0.15</v>
      </c>
      <c r="X81" s="149" t="s">
        <v>505</v>
      </c>
    </row>
    <row r="82" spans="12:24" x14ac:dyDescent="0.25">
      <c r="L82" s="5"/>
      <c r="M82" s="5"/>
      <c r="N82" s="5"/>
      <c r="O82" s="5"/>
      <c r="Q82" s="414" t="s">
        <v>512</v>
      </c>
      <c r="R82" s="415"/>
      <c r="S82" s="415"/>
      <c r="T82" s="415"/>
      <c r="U82" s="415"/>
      <c r="V82" s="415"/>
      <c r="W82" s="415"/>
      <c r="X82" s="416"/>
    </row>
    <row r="83" spans="12:24" x14ac:dyDescent="0.25">
      <c r="L83" s="5"/>
      <c r="M83" s="5"/>
      <c r="N83" s="5"/>
      <c r="O83" s="5"/>
      <c r="Q83" s="146"/>
      <c r="R83" s="133" t="s">
        <v>211</v>
      </c>
      <c r="S83" s="133" t="s">
        <v>374</v>
      </c>
      <c r="T83" s="133" t="s">
        <v>375</v>
      </c>
      <c r="U83" s="133" t="s">
        <v>498</v>
      </c>
      <c r="V83" s="133" t="s">
        <v>353</v>
      </c>
      <c r="W83" s="133" t="s">
        <v>494</v>
      </c>
      <c r="X83" s="148" t="s">
        <v>372</v>
      </c>
    </row>
    <row r="84" spans="12:24" ht="21.75" x14ac:dyDescent="0.35">
      <c r="L84" s="5"/>
      <c r="M84" s="5"/>
      <c r="N84" s="5"/>
      <c r="O84" s="5"/>
      <c r="Q84" s="171" t="s">
        <v>503</v>
      </c>
      <c r="R84" s="150" t="s">
        <v>506</v>
      </c>
      <c r="S84" s="150" t="s">
        <v>507</v>
      </c>
      <c r="T84" s="150" t="s">
        <v>507</v>
      </c>
      <c r="U84" s="150" t="s">
        <v>507</v>
      </c>
      <c r="V84" s="150" t="s">
        <v>506</v>
      </c>
      <c r="W84" s="249" t="s">
        <v>511</v>
      </c>
      <c r="X84" s="250" t="s">
        <v>507</v>
      </c>
    </row>
    <row r="85" spans="12:24" ht="22.5" thickBot="1" x14ac:dyDescent="0.4">
      <c r="L85" s="5"/>
      <c r="M85" s="5"/>
      <c r="N85" s="5"/>
      <c r="O85" s="5"/>
      <c r="Q85" s="187" t="s">
        <v>211</v>
      </c>
      <c r="R85" s="151"/>
      <c r="S85" s="152" t="s">
        <v>506</v>
      </c>
      <c r="T85" s="152" t="s">
        <v>507</v>
      </c>
      <c r="U85" s="152" t="s">
        <v>507</v>
      </c>
      <c r="V85" s="251" t="s">
        <v>511</v>
      </c>
      <c r="W85" s="152" t="s">
        <v>506</v>
      </c>
      <c r="X85" s="153" t="s">
        <v>507</v>
      </c>
    </row>
    <row r="86" spans="12:24" x14ac:dyDescent="0.25">
      <c r="L86" s="5"/>
      <c r="M86" s="5"/>
      <c r="N86" s="5"/>
      <c r="O86" s="5"/>
    </row>
    <row r="87" spans="12:24" x14ac:dyDescent="0.25">
      <c r="L87" s="5"/>
      <c r="M87" s="5"/>
      <c r="N87" s="5"/>
      <c r="O87" s="5"/>
    </row>
  </sheetData>
  <sortState xmlns:xlrd2="http://schemas.microsoft.com/office/spreadsheetml/2017/richdata2" ref="AG3:AP42">
    <sortCondition ref="AG3:AG42"/>
  </sortState>
  <mergeCells count="6">
    <mergeCell ref="Q82:X82"/>
    <mergeCell ref="Q24:V24"/>
    <mergeCell ref="Q30:R30"/>
    <mergeCell ref="Q35:W35"/>
    <mergeCell ref="P21:Q21"/>
    <mergeCell ref="Q76:X7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097E2-70D5-4A4A-BAAC-610951FED8DE}">
  <sheetPr codeName="Sheet30"/>
  <dimension ref="A1:BB1552"/>
  <sheetViews>
    <sheetView defaultGridColor="0" topLeftCell="A22" colorId="22" zoomScale="80" zoomScaleNormal="80" workbookViewId="0">
      <selection activeCell="T51" sqref="T51"/>
    </sheetView>
  </sheetViews>
  <sheetFormatPr defaultColWidth="8.7109375" defaultRowHeight="15" x14ac:dyDescent="0.25"/>
  <cols>
    <col min="1" max="1" width="12.5703125" style="5" customWidth="1"/>
    <col min="2" max="2" width="16.7109375" style="23" customWidth="1"/>
    <col min="3" max="5" width="11.85546875" style="9" customWidth="1"/>
    <col min="6" max="6" width="11.85546875" style="23" customWidth="1"/>
    <col min="7" max="7" width="11.85546875" style="9" customWidth="1"/>
    <col min="8" max="10" width="11.85546875" style="5" customWidth="1"/>
    <col min="11" max="11" width="16.7109375" style="9" customWidth="1"/>
    <col min="12" max="12" width="16.42578125" style="9" customWidth="1"/>
    <col min="13" max="13" width="18.7109375" style="9" customWidth="1"/>
    <col min="14" max="14" width="24.7109375" style="5" customWidth="1"/>
    <col min="15" max="15" width="23.85546875" style="79" customWidth="1"/>
    <col min="16" max="16" width="17.28515625" style="79" customWidth="1"/>
    <col min="17" max="17" width="18" style="79" customWidth="1"/>
    <col min="18" max="18" width="14.28515625" style="79" customWidth="1"/>
    <col min="19" max="21" width="12.5703125" style="79" customWidth="1"/>
    <col min="22" max="25" width="8.7109375" style="79"/>
    <col min="26" max="26" width="12.140625" style="79" customWidth="1"/>
    <col min="27" max="28" width="8.7109375" style="79"/>
    <col min="29" max="30" width="8.7109375" style="5"/>
    <col min="31" max="31" width="16.42578125" style="5" customWidth="1"/>
    <col min="32" max="32" width="8.7109375" style="5"/>
    <col min="33" max="33" width="11.42578125" style="5" customWidth="1"/>
    <col min="34" max="34" width="16.85546875" style="5" customWidth="1"/>
    <col min="35" max="35" width="12.85546875" style="5" customWidth="1"/>
    <col min="36" max="36" width="13" style="5" customWidth="1"/>
    <col min="37" max="41" width="8.7109375" style="5"/>
    <col min="42" max="42" width="16.7109375" style="23" customWidth="1"/>
    <col min="43" max="45" width="11.85546875" style="9" customWidth="1"/>
    <col min="46" max="46" width="11.85546875" style="23" customWidth="1"/>
    <col min="47" max="47" width="11.85546875" style="9" customWidth="1"/>
    <col min="48" max="49" width="8.7109375" style="5"/>
    <col min="50" max="54" width="18.5703125" style="5" customWidth="1"/>
    <col min="55" max="16384" width="8.7109375" style="5"/>
  </cols>
  <sheetData>
    <row r="1" spans="1:54" ht="16.5" thickTop="1" thickBot="1" x14ac:dyDescent="0.3">
      <c r="A1" s="5">
        <v>698</v>
      </c>
      <c r="B1" s="49" t="s">
        <v>218</v>
      </c>
      <c r="C1" s="49" t="s">
        <v>377</v>
      </c>
      <c r="D1" s="49" t="s">
        <v>351</v>
      </c>
      <c r="E1" s="49" t="s">
        <v>357</v>
      </c>
      <c r="F1" s="57" t="s">
        <v>214</v>
      </c>
      <c r="G1" s="49" t="s">
        <v>215</v>
      </c>
      <c r="H1" s="56" t="s">
        <v>45</v>
      </c>
      <c r="I1" s="56" t="s">
        <v>46</v>
      </c>
      <c r="J1" s="49" t="s">
        <v>47</v>
      </c>
      <c r="K1" s="49" t="s">
        <v>48</v>
      </c>
      <c r="L1" s="49" t="s">
        <v>221</v>
      </c>
      <c r="M1" s="77" t="s">
        <v>582</v>
      </c>
      <c r="N1" s="274" t="s">
        <v>428</v>
      </c>
      <c r="O1" s="78" t="s">
        <v>643</v>
      </c>
      <c r="AI1" s="205"/>
      <c r="AO1" s="5" t="s">
        <v>648</v>
      </c>
      <c r="AP1" s="49" t="s">
        <v>218</v>
      </c>
      <c r="AQ1" s="49" t="s">
        <v>377</v>
      </c>
      <c r="AR1" s="49" t="s">
        <v>351</v>
      </c>
      <c r="AS1" s="49" t="s">
        <v>357</v>
      </c>
      <c r="AT1" s="57" t="s">
        <v>214</v>
      </c>
      <c r="AU1" s="49" t="s">
        <v>215</v>
      </c>
      <c r="AW1" s="429" t="s">
        <v>665</v>
      </c>
      <c r="AX1" s="430"/>
      <c r="AY1" s="430"/>
      <c r="AZ1" s="430"/>
      <c r="BA1" s="430"/>
      <c r="BB1" s="431"/>
    </row>
    <row r="2" spans="1:54" ht="16.5" thickTop="1" thickBot="1" x14ac:dyDescent="0.3">
      <c r="A2" s="5" t="s">
        <v>234</v>
      </c>
      <c r="B2" s="23">
        <v>0.63237171327636177</v>
      </c>
      <c r="C2" s="9">
        <v>0.5465600017941824</v>
      </c>
      <c r="D2" s="9">
        <v>9.7222222222222252E-2</v>
      </c>
      <c r="E2" s="9">
        <v>0.18055555555555561</v>
      </c>
      <c r="F2" s="23">
        <v>4.2796585464191465E-5</v>
      </c>
      <c r="G2" s="9">
        <v>2.8769636792953377</v>
      </c>
      <c r="H2" s="5">
        <v>1</v>
      </c>
      <c r="I2" s="5">
        <v>6</v>
      </c>
      <c r="J2" s="5">
        <v>7</v>
      </c>
      <c r="K2" s="9">
        <v>0.33333333333333337</v>
      </c>
      <c r="L2" s="9">
        <v>0.72946485859176258</v>
      </c>
      <c r="M2" s="9">
        <v>0.2915201651201762</v>
      </c>
      <c r="N2" s="5">
        <v>12</v>
      </c>
      <c r="O2" s="78">
        <f>MIN(C:C)</f>
        <v>-0.23814149590224465</v>
      </c>
      <c r="P2" s="425" t="s">
        <v>430</v>
      </c>
      <c r="Q2" s="425"/>
      <c r="R2" s="425"/>
      <c r="S2" s="425"/>
      <c r="T2" s="425"/>
      <c r="U2" s="425"/>
      <c r="V2" s="425"/>
      <c r="W2" s="425"/>
      <c r="X2" s="425"/>
      <c r="Y2" s="425"/>
      <c r="Z2" s="425"/>
      <c r="AA2" s="425"/>
      <c r="AB2" s="425"/>
      <c r="AI2" s="23"/>
      <c r="AK2" s="11"/>
      <c r="AL2" s="11"/>
      <c r="AO2" s="5">
        <f>RANK(AP2,$AP$2:$AP$699)</f>
        <v>1</v>
      </c>
      <c r="AP2" s="23">
        <v>8333334.060722528</v>
      </c>
      <c r="AQ2" s="9">
        <v>0.3780648578034364</v>
      </c>
      <c r="AR2" s="9">
        <v>0.31578947368421051</v>
      </c>
      <c r="AS2" s="9">
        <v>0.28421052631578947</v>
      </c>
      <c r="AT2" s="23">
        <v>4.0784692652709546E-6</v>
      </c>
      <c r="AU2" s="9">
        <v>4.5432440594220527</v>
      </c>
      <c r="AW2" s="302"/>
      <c r="AX2" s="303" t="s">
        <v>377</v>
      </c>
      <c r="AY2" s="303" t="s">
        <v>351</v>
      </c>
      <c r="AZ2" s="303" t="s">
        <v>357</v>
      </c>
      <c r="BA2" s="304" t="s">
        <v>214</v>
      </c>
      <c r="BB2" s="305" t="s">
        <v>215</v>
      </c>
    </row>
    <row r="3" spans="1:54" ht="15.75" thickTop="1" x14ac:dyDescent="0.25">
      <c r="A3" s="5" t="s">
        <v>358</v>
      </c>
      <c r="B3" s="23">
        <v>0.63236619714058817</v>
      </c>
      <c r="C3" s="9">
        <v>0.35542143698061324</v>
      </c>
      <c r="D3" s="9">
        <v>9.7222222222222252E-2</v>
      </c>
      <c r="E3" s="9">
        <v>0.29166666666666669</v>
      </c>
      <c r="F3" s="23">
        <v>0.29823135315505878</v>
      </c>
      <c r="G3" s="9">
        <v>2.234567443575139</v>
      </c>
      <c r="H3" s="5">
        <v>0</v>
      </c>
      <c r="I3" s="5">
        <v>2</v>
      </c>
      <c r="J3" s="5">
        <v>2</v>
      </c>
      <c r="K3" s="9">
        <v>0</v>
      </c>
      <c r="L3" s="9">
        <v>0.57593524183129186</v>
      </c>
      <c r="M3" s="9">
        <v>0.29864151938946376</v>
      </c>
      <c r="N3" s="5">
        <v>12</v>
      </c>
      <c r="O3" s="78">
        <f>MAX(C:C)</f>
        <v>0.93106347477464191</v>
      </c>
      <c r="P3" s="81" t="s">
        <v>387</v>
      </c>
      <c r="Q3" s="115" t="s">
        <v>218</v>
      </c>
      <c r="R3" s="1" t="s">
        <v>377</v>
      </c>
      <c r="S3" s="1" t="s">
        <v>351</v>
      </c>
      <c r="T3" s="1" t="s">
        <v>357</v>
      </c>
      <c r="U3" s="115" t="s">
        <v>214</v>
      </c>
      <c r="V3" s="1" t="s">
        <v>215</v>
      </c>
      <c r="W3" s="1" t="s">
        <v>45</v>
      </c>
      <c r="X3" s="1" t="s">
        <v>46</v>
      </c>
      <c r="Y3" s="1" t="s">
        <v>47</v>
      </c>
      <c r="Z3" s="1" t="s">
        <v>48</v>
      </c>
      <c r="AA3" s="1" t="s">
        <v>221</v>
      </c>
      <c r="AB3" s="1" t="s">
        <v>49</v>
      </c>
      <c r="AD3" s="263" t="s">
        <v>584</v>
      </c>
      <c r="AE3" s="264" t="s">
        <v>218</v>
      </c>
      <c r="AF3" s="264" t="s">
        <v>641</v>
      </c>
      <c r="AG3" s="264" t="s">
        <v>644</v>
      </c>
      <c r="AH3" s="265" t="s">
        <v>645</v>
      </c>
      <c r="AI3" s="23" t="s">
        <v>649</v>
      </c>
      <c r="AJ3" s="11"/>
      <c r="AK3" s="11"/>
      <c r="AL3" s="11"/>
      <c r="AM3" s="11"/>
      <c r="AO3" s="5">
        <f t="shared" ref="AO3:AO66" si="0">RANK(AP3,$AP$2:$AP$699)</f>
        <v>2</v>
      </c>
      <c r="AP3" s="23">
        <v>8333333.9267997146</v>
      </c>
      <c r="AQ3" s="9">
        <v>0.37731753011479247</v>
      </c>
      <c r="AR3" s="9">
        <v>0.25263157894736843</v>
      </c>
      <c r="AS3" s="9">
        <v>0.28421052631578947</v>
      </c>
      <c r="AT3" s="23">
        <v>2.7717330293365155E-4</v>
      </c>
      <c r="AU3" s="9">
        <v>4.6388059883527495</v>
      </c>
      <c r="AW3" s="306" t="s">
        <v>218</v>
      </c>
      <c r="AX3" s="37" cm="1">
        <f t="array" ref="AX3">SpearmanC($AP2:$AP699,AQ2:AQ699)</f>
        <v>-2.6673671624920656E-2</v>
      </c>
      <c r="AY3" s="37" cm="1">
        <f t="array" ref="AY3">SpearmanC($AP2:$AP699,AR2:AR699)</f>
        <v>-3.7211350043735707E-2</v>
      </c>
      <c r="AZ3" s="37" cm="1">
        <f t="array" ref="AZ3">SpearmanC($AP2:$AP699,AS2:AS699)</f>
        <v>-5.2348083378952193E-2</v>
      </c>
      <c r="BA3" s="37" cm="1">
        <f t="array" ref="BA3">SpearmanC($AP2:$AP699,AT2:AT699)</f>
        <v>-0.18423837108149416</v>
      </c>
      <c r="BB3" s="307" cm="1">
        <f t="array" ref="BB3">SpearmanC($AP2:$AP699,AU2:AU699)</f>
        <v>0.21123566062702798</v>
      </c>
    </row>
    <row r="4" spans="1:54" ht="15.75" thickBot="1" x14ac:dyDescent="0.3">
      <c r="B4" s="23">
        <v>3.0830617829403368</v>
      </c>
      <c r="C4" s="9">
        <v>0.13226970673251942</v>
      </c>
      <c r="D4" s="9">
        <v>4.1666666666666664E-2</v>
      </c>
      <c r="E4" s="9">
        <v>-1.3888888888888914E-2</v>
      </c>
      <c r="F4" s="23">
        <v>3.5994510097394565E-2</v>
      </c>
      <c r="G4" s="9">
        <v>1.8770215717288814</v>
      </c>
      <c r="H4" s="5">
        <v>2</v>
      </c>
      <c r="I4" s="5">
        <v>3</v>
      </c>
      <c r="J4" s="5">
        <v>5</v>
      </c>
      <c r="K4" s="9">
        <v>0</v>
      </c>
      <c r="L4" s="9">
        <v>0.49177449968468068</v>
      </c>
      <c r="M4" s="9">
        <v>0.37153789213900462</v>
      </c>
      <c r="N4" s="5">
        <v>12</v>
      </c>
      <c r="O4" s="79" t="s">
        <v>642</v>
      </c>
      <c r="P4" t="s">
        <v>218</v>
      </c>
      <c r="Q4" s="66">
        <v>1</v>
      </c>
      <c r="R4">
        <v>-3.2552489616398676E-3</v>
      </c>
      <c r="S4">
        <v>6.3029260646952176E-2</v>
      </c>
      <c r="T4">
        <v>1.9843176098611843E-3</v>
      </c>
      <c r="U4" s="66">
        <v>-2.2630652272711486E-2</v>
      </c>
      <c r="V4">
        <v>3.7796773662248061E-2</v>
      </c>
      <c r="W4">
        <v>-2.2402674545657999E-2</v>
      </c>
      <c r="X4">
        <v>9.0288251589179091E-3</v>
      </c>
      <c r="Y4">
        <v>-5.6653236249205154E-3</v>
      </c>
      <c r="Z4">
        <v>-1.7250523131812731E-2</v>
      </c>
      <c r="AA4">
        <v>3.2870923574522898E-2</v>
      </c>
      <c r="AB4">
        <v>4.3701747522306877E-2</v>
      </c>
      <c r="AD4" s="271" t="s">
        <v>646</v>
      </c>
      <c r="AE4" s="257">
        <f t="shared" ref="AE4:AE13" si="1">PERCENTILE(B:B,AD4)</f>
        <v>0.47937956356428341</v>
      </c>
      <c r="AF4" s="37">
        <f>COUNTIFS(B$2:B$699,"&gt; 0",B$2:B$699,"&lt; "&amp;AE4)</f>
        <v>70</v>
      </c>
      <c r="AG4" s="257">
        <f>SUMIFS($D$2:$D$699,$B$2:$B$699,"&gt; 0",$B$2:$B$699,"&lt; "&amp;AE4)/AF4</f>
        <v>0.15729487958036603</v>
      </c>
      <c r="AH4" s="266">
        <f>SUMIFS(E$2:E$699, B$2:B$699,"&gt; 0",B$2:B$699,"&lt; "&amp;AE4)/AF4</f>
        <v>0.35663778483669406</v>
      </c>
      <c r="AI4" s="40">
        <f>SUMIFS(N$2:N$699,B$2:B$699,"&gt; 0",B$2:B$699,"&lt; "&amp;AE4)/AF4</f>
        <v>25.157142857142858</v>
      </c>
      <c r="AJ4" s="9"/>
      <c r="AL4" s="9"/>
      <c r="AM4" s="9"/>
      <c r="AO4" s="5">
        <f t="shared" si="0"/>
        <v>3</v>
      </c>
      <c r="AP4" s="23">
        <v>1041674.3375325585</v>
      </c>
      <c r="AQ4" s="9">
        <v>0.37195493396522628</v>
      </c>
      <c r="AR4" s="9">
        <v>0.26190476190476192</v>
      </c>
      <c r="AS4" s="9">
        <v>0.44047619047619047</v>
      </c>
      <c r="AT4" s="23">
        <v>5.9700392051803258E-3</v>
      </c>
      <c r="AU4" s="9">
        <v>2.7559898367423061</v>
      </c>
      <c r="AW4" s="308" t="s">
        <v>214</v>
      </c>
      <c r="AX4" s="269" cm="1">
        <f t="array" ref="AX4">SpearmanC($AT$2:$AT$699,AQ$2:AQ$699)</f>
        <v>-2.2604470038250678E-2</v>
      </c>
      <c r="AY4" s="269" cm="1">
        <f t="array" ref="AY4">SpearmanC($AT$2:$AT$699,AR$2:AR$699)</f>
        <v>1.9723525987152428E-2</v>
      </c>
      <c r="AZ4" s="269" cm="1">
        <f t="array" ref="AZ4">SpearmanC($AT$2:$AT$699,AS$2:AS$699)</f>
        <v>-0.16483818071821901</v>
      </c>
      <c r="BA4" s="269" cm="1">
        <f t="array" ref="BA4">SpearmanC($AT$2:$AT$699,AT$2:AT$699)</f>
        <v>1</v>
      </c>
      <c r="BB4" s="309" cm="1">
        <f t="array" ref="BB4">SpearmanC($AT$2:$AT$699,AU$2:AU$699)</f>
        <v>-0.28669135504532811</v>
      </c>
    </row>
    <row r="5" spans="1:54" ht="15.75" thickTop="1" x14ac:dyDescent="0.25">
      <c r="B5" s="23">
        <v>1.2265576392847308</v>
      </c>
      <c r="C5" s="9">
        <v>0.52145386095813784</v>
      </c>
      <c r="D5" s="9">
        <v>9.7222222222222252E-2</v>
      </c>
      <c r="E5" s="9">
        <v>0.45833333333333343</v>
      </c>
      <c r="F5" s="23">
        <v>0.3111455846375793</v>
      </c>
      <c r="G5" s="9">
        <v>1.9119338989043506</v>
      </c>
      <c r="H5" s="5">
        <v>1</v>
      </c>
      <c r="I5" s="5">
        <v>3</v>
      </c>
      <c r="J5" s="5">
        <v>4</v>
      </c>
      <c r="K5" s="9">
        <v>8.333333333333337E-2</v>
      </c>
      <c r="L5" s="9">
        <v>0.50474016789378673</v>
      </c>
      <c r="M5" s="9">
        <v>0.34773602417248733</v>
      </c>
      <c r="N5" s="5">
        <v>12</v>
      </c>
      <c r="O5" s="78">
        <f>MIN(E:E)</f>
        <v>-0.29777777777777764</v>
      </c>
      <c r="P5" t="s">
        <v>377</v>
      </c>
      <c r="Q5" s="66">
        <v>-3.2552489616398676E-3</v>
      </c>
      <c r="R5">
        <v>1</v>
      </c>
      <c r="S5">
        <v>0.38840866308848565</v>
      </c>
      <c r="T5">
        <v>0.82130042054728591</v>
      </c>
      <c r="U5" s="66">
        <v>3.0269418248454146E-3</v>
      </c>
      <c r="V5">
        <v>-0.24088656565065067</v>
      </c>
      <c r="W5">
        <v>0.1492154206564402</v>
      </c>
      <c r="X5">
        <v>0.19856114270004396</v>
      </c>
      <c r="Y5">
        <v>0.23035952972566318</v>
      </c>
      <c r="Z5">
        <v>-0.11402521123352249</v>
      </c>
      <c r="AA5">
        <v>-4.0976815244310662E-2</v>
      </c>
      <c r="AB5">
        <v>-6.0806758774583414E-2</v>
      </c>
      <c r="AD5" s="272">
        <v>0.2</v>
      </c>
      <c r="AE5" s="257">
        <f t="shared" si="1"/>
        <v>0.67551278721634489</v>
      </c>
      <c r="AF5" s="37">
        <f t="shared" ref="AF5:AF13" si="2">COUNTIFS(B$2:B$699,"&gt;"&amp;AE4,B$2:B$699,"&lt; "&amp;AE5)</f>
        <v>70</v>
      </c>
      <c r="AG5" s="257">
        <f t="shared" ref="AG5:AG13" si="3">SUMIFS(D$2:D$699, B$2:B$699,"&gt;"&amp;AE4,B$2:B$699,"&lt; "&amp;AE5)/AF5</f>
        <v>0.14378604764138039</v>
      </c>
      <c r="AH5" s="266">
        <f t="shared" ref="AH5:AH13" si="4">SUMIFS(E$2:E$699, B$2:B$699,"&gt;"&amp;AE4,B$2:B$699,"&lt; "&amp;AE5)/AF5</f>
        <v>0.30717145528570916</v>
      </c>
      <c r="AI5" s="40">
        <f>SUMIFS(N$2:N$699, B$2:B$699,"&gt;"&amp;AE4,B$2:B$699,"&lt; "&amp;AE5)/AF5</f>
        <v>21.442857142857143</v>
      </c>
      <c r="AJ5" s="23"/>
      <c r="AO5" s="5">
        <f t="shared" si="0"/>
        <v>4</v>
      </c>
      <c r="AP5" s="23">
        <v>8333.8442307616278</v>
      </c>
      <c r="AQ5" s="9">
        <v>0.26446669223595104</v>
      </c>
      <c r="AR5" s="9">
        <v>-7.5555555555555556E-2</v>
      </c>
      <c r="AS5" s="9">
        <v>0.34666666666666679</v>
      </c>
      <c r="AT5" s="23">
        <v>7.5009108496406837E-2</v>
      </c>
      <c r="AU5" s="9">
        <v>7.3442970452135343</v>
      </c>
    </row>
    <row r="6" spans="1:54" x14ac:dyDescent="0.25">
      <c r="B6" s="23">
        <v>3.4874999168138245</v>
      </c>
      <c r="C6" s="9">
        <v>0.24043549389011803</v>
      </c>
      <c r="D6" s="9">
        <v>0.15277777777777779</v>
      </c>
      <c r="E6" s="9">
        <v>0.23611111111111116</v>
      </c>
      <c r="F6" s="23">
        <v>2.9100736940891104E-6</v>
      </c>
      <c r="G6" s="9">
        <v>1.7120665058341074</v>
      </c>
      <c r="H6" s="5">
        <v>3</v>
      </c>
      <c r="I6" s="5">
        <v>5</v>
      </c>
      <c r="J6" s="5">
        <v>8</v>
      </c>
      <c r="K6" s="9">
        <v>8.333333333333337E-2</v>
      </c>
      <c r="L6" s="9">
        <v>0.48868682504816968</v>
      </c>
      <c r="M6" s="9">
        <v>0.42994475555536277</v>
      </c>
      <c r="N6" s="5">
        <v>12</v>
      </c>
      <c r="O6" s="78">
        <f>MAX(E:E)</f>
        <v>0.85857321652065044</v>
      </c>
      <c r="P6" t="s">
        <v>351</v>
      </c>
      <c r="Q6" s="66">
        <v>6.3029260646952176E-2</v>
      </c>
      <c r="R6">
        <v>0.38840866308848565</v>
      </c>
      <c r="S6">
        <v>1</v>
      </c>
      <c r="T6">
        <v>0.31827130349386473</v>
      </c>
      <c r="U6" s="66">
        <v>9.9484378597263584E-2</v>
      </c>
      <c r="V6">
        <v>-0.18373035895945972</v>
      </c>
      <c r="W6">
        <v>-1.2887600801082002E-2</v>
      </c>
      <c r="X6">
        <v>7.9116382998278986E-2</v>
      </c>
      <c r="Y6">
        <v>5.1782942471471943E-2</v>
      </c>
      <c r="Z6">
        <v>-2.9347715889283393E-2</v>
      </c>
      <c r="AA6">
        <v>-5.1422760257670237E-2</v>
      </c>
      <c r="AB6">
        <v>-0.13316390939443512</v>
      </c>
      <c r="AD6" s="272">
        <v>0.3</v>
      </c>
      <c r="AE6" s="257">
        <f t="shared" si="1"/>
        <v>0.88600626195584531</v>
      </c>
      <c r="AF6" s="37">
        <f t="shared" si="2"/>
        <v>70</v>
      </c>
      <c r="AG6" s="257">
        <f t="shared" si="3"/>
        <v>0.14956387016447215</v>
      </c>
      <c r="AH6" s="266">
        <f t="shared" si="4"/>
        <v>0.27738276341261203</v>
      </c>
      <c r="AI6" s="40">
        <f t="shared" ref="AI6:AI13" si="5">SUMIFS(N$2:N$699, B$2:B$699,"&gt;"&amp;AE5,B$2:B$699,"&lt; "&amp;AE6)/AF6</f>
        <v>24.114285714285714</v>
      </c>
      <c r="AJ6" s="23"/>
      <c r="AO6" s="5">
        <f t="shared" si="0"/>
        <v>5</v>
      </c>
      <c r="AP6" s="23">
        <v>7509.8352275430507</v>
      </c>
      <c r="AQ6" s="9">
        <v>0.23425499427886332</v>
      </c>
      <c r="AR6" s="9">
        <v>8.7301587301587352E-2</v>
      </c>
      <c r="AS6" s="9">
        <v>0.21746031746031741</v>
      </c>
      <c r="AT6" s="23">
        <v>7.5710864910398468E-8</v>
      </c>
      <c r="AU6" s="9">
        <v>4.3914377884006495</v>
      </c>
    </row>
    <row r="7" spans="1:54" x14ac:dyDescent="0.25">
      <c r="B7" s="23">
        <v>3.9997789371725729</v>
      </c>
      <c r="C7" s="9">
        <v>0.50317654761711372</v>
      </c>
      <c r="D7" s="9">
        <v>6.9444444444444448E-2</v>
      </c>
      <c r="E7" s="9">
        <v>0.375</v>
      </c>
      <c r="F7" s="23">
        <v>1.4194817843128094E-6</v>
      </c>
      <c r="G7" s="9">
        <v>2.0642890320485177</v>
      </c>
      <c r="H7" s="5">
        <v>3</v>
      </c>
      <c r="I7" s="5">
        <v>6</v>
      </c>
      <c r="J7" s="5">
        <v>9</v>
      </c>
      <c r="K7" s="9">
        <v>8.3333333333333315E-2</v>
      </c>
      <c r="L7" s="9">
        <v>0.56200246160902045</v>
      </c>
      <c r="M7" s="9">
        <v>0.44802952645164928</v>
      </c>
      <c r="N7" s="5">
        <v>12</v>
      </c>
      <c r="P7" t="s">
        <v>357</v>
      </c>
      <c r="Q7" s="66">
        <v>1.9843176098611843E-3</v>
      </c>
      <c r="R7">
        <v>0.82130042054728591</v>
      </c>
      <c r="S7">
        <v>0.31827130349386473</v>
      </c>
      <c r="T7">
        <v>1</v>
      </c>
      <c r="U7" s="66">
        <v>-7.7999373293726887E-2</v>
      </c>
      <c r="V7">
        <v>-0.18116077758695967</v>
      </c>
      <c r="W7">
        <v>0.17196915185264172</v>
      </c>
      <c r="X7">
        <v>0.30851186700950012</v>
      </c>
      <c r="Y7">
        <v>0.32481025621051118</v>
      </c>
      <c r="Z7">
        <v>-6.9166653470711714E-2</v>
      </c>
      <c r="AA7">
        <v>2.9394803478876942E-2</v>
      </c>
      <c r="AB7">
        <v>-8.9177897577251471E-3</v>
      </c>
      <c r="AD7" s="272">
        <v>0.4</v>
      </c>
      <c r="AE7" s="257">
        <f t="shared" si="1"/>
        <v>1.166313945161386</v>
      </c>
      <c r="AF7" s="37">
        <f t="shared" si="2"/>
        <v>69</v>
      </c>
      <c r="AG7" s="257">
        <f t="shared" si="3"/>
        <v>0.12198350184767302</v>
      </c>
      <c r="AH7" s="266">
        <f t="shared" si="4"/>
        <v>0.28266680074048978</v>
      </c>
      <c r="AI7" s="40">
        <f t="shared" si="5"/>
        <v>22.173913043478262</v>
      </c>
      <c r="AJ7" s="23"/>
      <c r="AO7" s="5">
        <f t="shared" si="0"/>
        <v>6</v>
      </c>
      <c r="AP7" s="23">
        <v>3029.6507863953493</v>
      </c>
      <c r="AQ7" s="9">
        <v>0.13469547324167447</v>
      </c>
      <c r="AR7" s="9">
        <v>1.2500000000000001E-2</v>
      </c>
      <c r="AS7" s="9">
        <v>-1.2500000000000001E-2</v>
      </c>
      <c r="AT7" s="23">
        <v>1.0940152964367534E-4</v>
      </c>
      <c r="AU7" s="9">
        <v>0.60580979417663949</v>
      </c>
    </row>
    <row r="8" spans="1:54" x14ac:dyDescent="0.25">
      <c r="B8" s="23">
        <v>31.102460408349952</v>
      </c>
      <c r="C8" s="9">
        <v>0.56745864454459782</v>
      </c>
      <c r="D8" s="9">
        <v>0.2361111111111111</v>
      </c>
      <c r="E8" s="9">
        <v>0.43055555555555558</v>
      </c>
      <c r="F8" s="23">
        <v>9.3090961890676313E-5</v>
      </c>
      <c r="G8" s="9">
        <v>2.2138549953781506</v>
      </c>
      <c r="H8" s="5">
        <v>2</v>
      </c>
      <c r="I8" s="5">
        <v>4</v>
      </c>
      <c r="J8" s="5">
        <v>6</v>
      </c>
      <c r="K8" s="9">
        <v>0.16666666666666663</v>
      </c>
      <c r="L8" s="9">
        <v>0.48184722631737037</v>
      </c>
      <c r="M8" s="9">
        <v>0.37624947561956557</v>
      </c>
      <c r="N8" s="5">
        <v>12</v>
      </c>
      <c r="O8" s="290"/>
      <c r="P8" t="s">
        <v>214</v>
      </c>
      <c r="Q8" s="66">
        <v>-2.2630652272711486E-2</v>
      </c>
      <c r="R8">
        <v>3.0269418248454146E-3</v>
      </c>
      <c r="S8">
        <v>9.9484378597263584E-2</v>
      </c>
      <c r="T8">
        <v>-7.7999373293726887E-2</v>
      </c>
      <c r="U8" s="66">
        <v>1</v>
      </c>
      <c r="V8">
        <v>-0.11780520656889709</v>
      </c>
      <c r="W8">
        <v>-0.29707419472305985</v>
      </c>
      <c r="X8">
        <v>-0.37195934271277309</v>
      </c>
      <c r="Y8">
        <v>-0.44123273001232827</v>
      </c>
      <c r="Z8">
        <v>-0.1994500582797186</v>
      </c>
      <c r="AA8">
        <v>-0.13728675386117192</v>
      </c>
      <c r="AB8">
        <v>-0.49683396972374083</v>
      </c>
      <c r="AD8" s="272">
        <v>0.5</v>
      </c>
      <c r="AE8" s="257">
        <f t="shared" si="1"/>
        <v>1.4850950201041992</v>
      </c>
      <c r="AF8" s="37">
        <f t="shared" si="2"/>
        <v>70</v>
      </c>
      <c r="AG8" s="257">
        <f t="shared" si="3"/>
        <v>0.12488763823473137</v>
      </c>
      <c r="AH8" s="266">
        <f t="shared" si="4"/>
        <v>0.28750574009624275</v>
      </c>
      <c r="AI8" s="40">
        <f t="shared" si="5"/>
        <v>21.542857142857144</v>
      </c>
      <c r="AJ8" s="23"/>
      <c r="AO8" s="5">
        <f t="shared" si="0"/>
        <v>7</v>
      </c>
      <c r="AP8" s="23">
        <v>2960.4177538021404</v>
      </c>
      <c r="AQ8" s="9">
        <v>0.54065004083157686</v>
      </c>
      <c r="AR8" s="9">
        <v>7.5163398692810454E-2</v>
      </c>
      <c r="AS8" s="9">
        <v>0.3692810457516339</v>
      </c>
      <c r="AT8" s="23">
        <v>7.9386145384186414E-4</v>
      </c>
      <c r="AU8" s="9">
        <v>2.8841701354924991</v>
      </c>
    </row>
    <row r="9" spans="1:54" x14ac:dyDescent="0.25">
      <c r="B9" s="23">
        <v>0.92540490893066651</v>
      </c>
      <c r="C9" s="9">
        <v>0.39894743288383289</v>
      </c>
      <c r="D9" s="9">
        <v>0.15277777777777779</v>
      </c>
      <c r="E9" s="9">
        <v>0.15277777777777779</v>
      </c>
      <c r="F9" s="23">
        <v>1.2389183285015325E-2</v>
      </c>
      <c r="G9" s="9">
        <v>2.7796430756443713</v>
      </c>
      <c r="H9" s="5">
        <v>0</v>
      </c>
      <c r="I9" s="5">
        <v>4</v>
      </c>
      <c r="J9" s="5">
        <v>4</v>
      </c>
      <c r="K9" s="9">
        <v>0.25</v>
      </c>
      <c r="L9" s="9">
        <v>0.66570250687202281</v>
      </c>
      <c r="M9" s="9">
        <v>0.34334328297484656</v>
      </c>
      <c r="N9" s="5">
        <v>12</v>
      </c>
      <c r="P9" t="s">
        <v>215</v>
      </c>
      <c r="Q9" s="66">
        <v>3.7796773662248061E-2</v>
      </c>
      <c r="R9">
        <v>-0.24088656565065067</v>
      </c>
      <c r="S9">
        <v>-0.18373035895945972</v>
      </c>
      <c r="T9">
        <v>-0.18116077758695967</v>
      </c>
      <c r="U9" s="66">
        <v>-0.11780520656889709</v>
      </c>
      <c r="V9">
        <v>1</v>
      </c>
      <c r="W9">
        <v>-0.1163499297417122</v>
      </c>
      <c r="X9">
        <v>0.10128001595207457</v>
      </c>
      <c r="Y9">
        <v>1.1073735705369887E-2</v>
      </c>
      <c r="Z9">
        <v>7.9667592928795938E-2</v>
      </c>
      <c r="AA9">
        <v>0.27617962639860116</v>
      </c>
      <c r="AB9">
        <v>0.2175163187912274</v>
      </c>
      <c r="AD9" s="272">
        <v>0.6</v>
      </c>
      <c r="AE9" s="257">
        <f t="shared" si="1"/>
        <v>2.2104935948369673</v>
      </c>
      <c r="AF9" s="37">
        <f t="shared" si="2"/>
        <v>70</v>
      </c>
      <c r="AG9" s="257">
        <f t="shared" si="3"/>
        <v>0.14869426357266161</v>
      </c>
      <c r="AH9" s="266">
        <f t="shared" si="4"/>
        <v>0.28601367215391288</v>
      </c>
      <c r="AI9" s="40">
        <f t="shared" si="5"/>
        <v>24.8</v>
      </c>
      <c r="AJ9" s="23"/>
      <c r="AO9" s="5">
        <f t="shared" si="0"/>
        <v>8</v>
      </c>
      <c r="AP9" s="23">
        <v>2927.8225656663044</v>
      </c>
      <c r="AQ9" s="9">
        <v>0.53379657074527587</v>
      </c>
      <c r="AR9" s="9">
        <v>-3.3333333333333326E-2</v>
      </c>
      <c r="AS9" s="9">
        <v>0.10000000000000003</v>
      </c>
      <c r="AT9" s="23">
        <v>2.8095485675159282E-3</v>
      </c>
      <c r="AU9" s="9">
        <v>4.2259263882337423</v>
      </c>
    </row>
    <row r="10" spans="1:54" x14ac:dyDescent="0.25">
      <c r="B10" s="23">
        <v>4.7492701018000716</v>
      </c>
      <c r="C10" s="9">
        <v>0.62363771402318469</v>
      </c>
      <c r="D10" s="9">
        <v>0.29166666666666674</v>
      </c>
      <c r="E10" s="9">
        <v>0.43055555555555564</v>
      </c>
      <c r="F10" s="23">
        <v>2.7849900088007785E-3</v>
      </c>
      <c r="G10" s="9">
        <v>2.3455408999691887</v>
      </c>
      <c r="H10" s="5">
        <v>1</v>
      </c>
      <c r="I10" s="5">
        <v>4</v>
      </c>
      <c r="J10" s="5">
        <v>5</v>
      </c>
      <c r="K10" s="9">
        <v>8.333333333333337E-2</v>
      </c>
      <c r="L10" s="9">
        <v>0.50803024586045398</v>
      </c>
      <c r="M10" s="9">
        <v>0.3735070212886194</v>
      </c>
      <c r="N10" s="5">
        <v>12</v>
      </c>
      <c r="P10" t="s">
        <v>45</v>
      </c>
      <c r="Q10" s="66">
        <v>-2.2402674545657999E-2</v>
      </c>
      <c r="R10">
        <v>0.1492154206564402</v>
      </c>
      <c r="S10">
        <v>-1.2887600801082002E-2</v>
      </c>
      <c r="T10">
        <v>0.17196915185264172</v>
      </c>
      <c r="U10" s="66">
        <v>-0.29707419472305985</v>
      </c>
      <c r="V10">
        <v>-0.1163499297417122</v>
      </c>
      <c r="W10">
        <v>1</v>
      </c>
      <c r="X10">
        <v>0.16976775365578878</v>
      </c>
      <c r="Y10">
        <v>0.67938278963124699</v>
      </c>
      <c r="Z10">
        <v>-7.760918198243269E-2</v>
      </c>
      <c r="AA10">
        <v>-0.42049037591183164</v>
      </c>
      <c r="AB10">
        <v>0.38269820271885019</v>
      </c>
      <c r="AD10" s="272">
        <v>0.7</v>
      </c>
      <c r="AE10" s="257">
        <f t="shared" si="1"/>
        <v>3.5364735283361992</v>
      </c>
      <c r="AF10" s="37">
        <f t="shared" si="2"/>
        <v>69</v>
      </c>
      <c r="AG10" s="257">
        <f t="shared" si="3"/>
        <v>0.10969839302333889</v>
      </c>
      <c r="AH10" s="266">
        <f t="shared" si="4"/>
        <v>0.2513982507723253</v>
      </c>
      <c r="AI10" s="40">
        <f t="shared" si="5"/>
        <v>22.043478260869566</v>
      </c>
      <c r="AJ10" s="23"/>
      <c r="AO10" s="5">
        <f t="shared" si="0"/>
        <v>9</v>
      </c>
      <c r="AP10" s="23">
        <v>2891.7948229951171</v>
      </c>
      <c r="AQ10" s="9">
        <v>5.5251337339052894E-2</v>
      </c>
      <c r="AR10" s="9">
        <v>6.2222222222222241E-2</v>
      </c>
      <c r="AS10" s="9">
        <v>7.5555555555555542E-2</v>
      </c>
      <c r="AT10" s="23">
        <v>1.5791578679120076E-5</v>
      </c>
      <c r="AU10" s="9">
        <v>7.7750612373223049</v>
      </c>
    </row>
    <row r="11" spans="1:54" x14ac:dyDescent="0.25">
      <c r="B11" s="23">
        <v>9.0872008288596238</v>
      </c>
      <c r="C11" s="9">
        <v>0.59217792760429699</v>
      </c>
      <c r="D11" s="9">
        <v>0.12499999999999997</v>
      </c>
      <c r="E11" s="9">
        <v>0.40277777777777779</v>
      </c>
      <c r="F11" s="23">
        <v>6.0334411410222508E-4</v>
      </c>
      <c r="G11" s="9">
        <v>2.0059837214990046</v>
      </c>
      <c r="H11" s="5">
        <v>4</v>
      </c>
      <c r="I11" s="5">
        <v>3</v>
      </c>
      <c r="J11" s="5">
        <v>7</v>
      </c>
      <c r="K11" s="9">
        <v>0</v>
      </c>
      <c r="L11" s="9">
        <v>0.48437515352464161</v>
      </c>
      <c r="M11" s="9">
        <v>0.43213580377363059</v>
      </c>
      <c r="N11" s="5">
        <v>12</v>
      </c>
      <c r="P11" t="s">
        <v>46</v>
      </c>
      <c r="Q11" s="66">
        <v>9.0288251589179091E-3</v>
      </c>
      <c r="R11">
        <v>0.19856114270004396</v>
      </c>
      <c r="S11">
        <v>7.9116382998278986E-2</v>
      </c>
      <c r="T11">
        <v>0.30851186700950012</v>
      </c>
      <c r="U11" s="66">
        <v>-0.37195934271277309</v>
      </c>
      <c r="V11">
        <v>0.10128001595207457</v>
      </c>
      <c r="W11">
        <v>0.16976775365578878</v>
      </c>
      <c r="X11">
        <v>1</v>
      </c>
      <c r="Y11">
        <v>0.838469798984538</v>
      </c>
      <c r="Z11">
        <v>5.8158987957044571E-2</v>
      </c>
      <c r="AA11">
        <v>0.62700179872116413</v>
      </c>
      <c r="AB11">
        <v>0.29059834554326447</v>
      </c>
      <c r="AD11" s="272">
        <v>0.8</v>
      </c>
      <c r="AE11" s="257">
        <f t="shared" si="1"/>
        <v>6.5790940804130633</v>
      </c>
      <c r="AF11" s="37">
        <f t="shared" si="2"/>
        <v>70</v>
      </c>
      <c r="AG11" s="257">
        <f t="shared" si="3"/>
        <v>0.13080745883858944</v>
      </c>
      <c r="AH11" s="266">
        <f t="shared" si="4"/>
        <v>0.28309023536696337</v>
      </c>
      <c r="AI11" s="40">
        <f t="shared" si="5"/>
        <v>23.071428571428573</v>
      </c>
      <c r="AJ11" s="23"/>
      <c r="AO11" s="5">
        <f t="shared" si="0"/>
        <v>10</v>
      </c>
      <c r="AP11" s="23">
        <v>2778.7025969084189</v>
      </c>
      <c r="AQ11" s="9">
        <v>-0.17518442979743043</v>
      </c>
      <c r="AR11" s="9">
        <v>8.8888888888888892E-2</v>
      </c>
      <c r="AS11" s="9">
        <v>-0.29777777777777764</v>
      </c>
      <c r="AT11" s="23">
        <v>5.5979526079927695E-5</v>
      </c>
      <c r="AU11" s="9">
        <v>7.6743113622547101</v>
      </c>
    </row>
    <row r="12" spans="1:54" x14ac:dyDescent="0.25">
      <c r="B12" s="23">
        <v>0.74414327469442076</v>
      </c>
      <c r="C12" s="9">
        <v>0.26880671486413393</v>
      </c>
      <c r="D12" s="9">
        <v>0.15277777777777773</v>
      </c>
      <c r="E12" s="9">
        <v>0.15277777777777782</v>
      </c>
      <c r="F12" s="23">
        <v>2.1007277706149723E-2</v>
      </c>
      <c r="G12" s="9">
        <v>2.3930950823421591</v>
      </c>
      <c r="H12" s="5">
        <v>2</v>
      </c>
      <c r="I12" s="5">
        <v>3</v>
      </c>
      <c r="J12" s="5">
        <v>5</v>
      </c>
      <c r="K12" s="9">
        <v>8.333333333333337E-2</v>
      </c>
      <c r="L12" s="9">
        <v>0.51652715695859064</v>
      </c>
      <c r="M12" s="9">
        <v>0.37925252845686769</v>
      </c>
      <c r="N12" s="5">
        <v>12</v>
      </c>
      <c r="P12" t="s">
        <v>47</v>
      </c>
      <c r="Q12" s="66">
        <v>-5.6653236249205154E-3</v>
      </c>
      <c r="R12">
        <v>0.23035952972566318</v>
      </c>
      <c r="S12">
        <v>5.1782942471471943E-2</v>
      </c>
      <c r="T12">
        <v>0.32481025621051118</v>
      </c>
      <c r="U12" s="66">
        <v>-0.44123273001232827</v>
      </c>
      <c r="V12">
        <v>1.1073735705369887E-2</v>
      </c>
      <c r="W12">
        <v>0.67938278963124699</v>
      </c>
      <c r="X12">
        <v>0.838469798984538</v>
      </c>
      <c r="Y12">
        <v>1</v>
      </c>
      <c r="Z12">
        <v>3.8880761121196631E-4</v>
      </c>
      <c r="AA12">
        <v>0.23434015702643377</v>
      </c>
      <c r="AB12">
        <v>0.42799987931353251</v>
      </c>
      <c r="AD12" s="272">
        <v>0.9</v>
      </c>
      <c r="AE12" s="257">
        <f t="shared" si="1"/>
        <v>21.737646668487709</v>
      </c>
      <c r="AF12" s="37">
        <f t="shared" si="2"/>
        <v>70</v>
      </c>
      <c r="AG12" s="257">
        <f t="shared" si="3"/>
        <v>0.1425468042700512</v>
      </c>
      <c r="AH12" s="266">
        <f t="shared" si="4"/>
        <v>0.28004975940923438</v>
      </c>
      <c r="AI12" s="40">
        <f t="shared" si="5"/>
        <v>22.4</v>
      </c>
      <c r="AJ12" s="23"/>
      <c r="AO12" s="5">
        <f t="shared" si="0"/>
        <v>11</v>
      </c>
      <c r="AP12" s="23">
        <v>2737.5530266844366</v>
      </c>
      <c r="AQ12" s="9">
        <v>0.25995355999273867</v>
      </c>
      <c r="AR12" s="9">
        <v>0.31666666666666676</v>
      </c>
      <c r="AS12" s="9">
        <v>0.21666666666666667</v>
      </c>
      <c r="AT12" s="23">
        <v>4.4876295000871127E-7</v>
      </c>
      <c r="AU12" s="9">
        <v>2.5951760980091541</v>
      </c>
    </row>
    <row r="13" spans="1:54" x14ac:dyDescent="0.25">
      <c r="B13" s="23">
        <v>4.446329110028107</v>
      </c>
      <c r="C13" s="9">
        <v>0.448788696159307</v>
      </c>
      <c r="D13" s="9">
        <v>0.125</v>
      </c>
      <c r="E13" s="9">
        <v>0.375</v>
      </c>
      <c r="F13" s="23">
        <v>1.2169178646124954E-3</v>
      </c>
      <c r="G13" s="9">
        <v>2.2603998701741026</v>
      </c>
      <c r="H13" s="5">
        <v>2</v>
      </c>
      <c r="I13" s="5">
        <v>4</v>
      </c>
      <c r="J13" s="5">
        <v>6</v>
      </c>
      <c r="K13" s="9">
        <v>8.333333333333337E-2</v>
      </c>
      <c r="L13" s="9">
        <v>0.48895993782654323</v>
      </c>
      <c r="M13" s="9">
        <v>0.40441414962274813</v>
      </c>
      <c r="N13" s="5">
        <v>12</v>
      </c>
      <c r="P13" t="s">
        <v>48</v>
      </c>
      <c r="Q13" s="66">
        <v>-1.7250523131812731E-2</v>
      </c>
      <c r="R13">
        <v>-0.11402521123352249</v>
      </c>
      <c r="S13">
        <v>-2.9347715889283393E-2</v>
      </c>
      <c r="T13">
        <v>-6.9166653470711714E-2</v>
      </c>
      <c r="U13" s="66">
        <v>-0.1994500582797186</v>
      </c>
      <c r="V13">
        <v>7.9667592928795938E-2</v>
      </c>
      <c r="W13">
        <v>-7.760918198243269E-2</v>
      </c>
      <c r="X13">
        <v>5.8158987957044571E-2</v>
      </c>
      <c r="Y13">
        <v>3.8880761121196631E-4</v>
      </c>
      <c r="Z13">
        <v>1</v>
      </c>
      <c r="AA13">
        <v>9.2471727591080702E-2</v>
      </c>
      <c r="AB13">
        <v>-0.3596281587608337</v>
      </c>
      <c r="AD13" s="272">
        <v>0.999</v>
      </c>
      <c r="AE13" s="257">
        <f t="shared" si="1"/>
        <v>8333333.9673783267</v>
      </c>
      <c r="AF13" s="37">
        <f t="shared" si="2"/>
        <v>69</v>
      </c>
      <c r="AG13" s="257">
        <f t="shared" si="3"/>
        <v>0.12858938033227371</v>
      </c>
      <c r="AH13" s="266">
        <f t="shared" si="4"/>
        <v>0.26317440159505651</v>
      </c>
      <c r="AI13" s="40">
        <f t="shared" si="5"/>
        <v>20.246376811594203</v>
      </c>
      <c r="AJ13" s="23"/>
      <c r="AO13" s="5">
        <f t="shared" si="0"/>
        <v>12</v>
      </c>
      <c r="AP13" s="23">
        <v>870.29071538637561</v>
      </c>
      <c r="AQ13" s="9">
        <v>0.38513717425731125</v>
      </c>
      <c r="AR13" s="9">
        <v>0.20833333333333334</v>
      </c>
      <c r="AS13" s="9">
        <v>0.29166666666666669</v>
      </c>
      <c r="AT13" s="23">
        <v>2.8920725893781102E-6</v>
      </c>
      <c r="AU13" s="9">
        <v>3.4850744186122689</v>
      </c>
    </row>
    <row r="14" spans="1:54" ht="15.75" thickBot="1" x14ac:dyDescent="0.3">
      <c r="A14" s="5" t="s">
        <v>223</v>
      </c>
      <c r="B14" s="23">
        <v>1.3021130525170916</v>
      </c>
      <c r="C14" s="9">
        <v>0.17136920125440142</v>
      </c>
      <c r="D14" s="9">
        <v>0.24</v>
      </c>
      <c r="E14" s="9">
        <v>0.24</v>
      </c>
      <c r="F14" s="23">
        <v>1.8925692444297774E-6</v>
      </c>
      <c r="G14" s="9">
        <v>2.7998757234494525</v>
      </c>
      <c r="H14" s="5">
        <v>2</v>
      </c>
      <c r="I14" s="5">
        <v>6</v>
      </c>
      <c r="J14" s="5">
        <v>8</v>
      </c>
      <c r="K14" s="9">
        <v>0.2</v>
      </c>
      <c r="L14" s="9">
        <v>0.69367468523191056</v>
      </c>
      <c r="M14" s="9">
        <v>0.38438298239953539</v>
      </c>
      <c r="N14" s="5">
        <v>10</v>
      </c>
      <c r="P14" t="s">
        <v>221</v>
      </c>
      <c r="Q14" s="66">
        <v>3.2870923574522898E-2</v>
      </c>
      <c r="R14">
        <v>-4.0976815244310662E-2</v>
      </c>
      <c r="S14">
        <v>-5.1422760257670237E-2</v>
      </c>
      <c r="T14">
        <v>2.9394803478876942E-2</v>
      </c>
      <c r="U14" s="66">
        <v>-0.13728675386117192</v>
      </c>
      <c r="V14">
        <v>0.27617962639860116</v>
      </c>
      <c r="W14">
        <v>-0.42049037591183164</v>
      </c>
      <c r="X14">
        <v>0.62700179872116413</v>
      </c>
      <c r="Y14">
        <v>0.23434015702643377</v>
      </c>
      <c r="Z14">
        <v>9.2471727591080702E-2</v>
      </c>
      <c r="AA14">
        <v>1</v>
      </c>
      <c r="AB14">
        <v>9.2856262797654243E-2</v>
      </c>
      <c r="AD14" s="267"/>
      <c r="AE14" s="268"/>
      <c r="AF14" s="269"/>
      <c r="AG14" s="268"/>
      <c r="AH14" s="270"/>
      <c r="AI14" s="23"/>
      <c r="AJ14" s="23"/>
      <c r="AO14" s="5">
        <f t="shared" si="0"/>
        <v>13</v>
      </c>
      <c r="AP14" s="23">
        <v>855.81420556823673</v>
      </c>
      <c r="AQ14" s="9">
        <v>0.41235056290186967</v>
      </c>
      <c r="AR14" s="9">
        <v>0.17261904761904762</v>
      </c>
      <c r="AS14" s="9">
        <v>0.40476190476190477</v>
      </c>
      <c r="AT14" s="23">
        <v>5.967322039537907E-4</v>
      </c>
      <c r="AU14" s="9">
        <v>3.2450435543312843</v>
      </c>
    </row>
    <row r="15" spans="1:54" ht="16.5" thickTop="1" thickBot="1" x14ac:dyDescent="0.3">
      <c r="A15" s="5" t="s">
        <v>359</v>
      </c>
      <c r="B15" s="23">
        <v>0.52180590689439965</v>
      </c>
      <c r="C15" s="9">
        <v>0.18411303781836086</v>
      </c>
      <c r="D15" s="9">
        <v>0.12</v>
      </c>
      <c r="E15" s="9">
        <v>0.24</v>
      </c>
      <c r="F15" s="23">
        <v>2.7717330293365155E-4</v>
      </c>
      <c r="G15" s="9">
        <v>2.4832494462484518</v>
      </c>
      <c r="H15" s="5">
        <v>1</v>
      </c>
      <c r="I15" s="5">
        <v>5</v>
      </c>
      <c r="J15" s="5">
        <v>6</v>
      </c>
      <c r="K15" s="9">
        <v>0.3</v>
      </c>
      <c r="L15" s="9">
        <v>0.71001613442935929</v>
      </c>
      <c r="M15" s="9">
        <v>0.33247723041906635</v>
      </c>
      <c r="N15" s="5">
        <v>10</v>
      </c>
      <c r="P15" s="54" t="s">
        <v>583</v>
      </c>
      <c r="Q15" s="82">
        <v>4.3701747522306877E-2</v>
      </c>
      <c r="R15" s="54">
        <v>-6.0806758774583414E-2</v>
      </c>
      <c r="S15" s="54">
        <v>-0.13316390939443512</v>
      </c>
      <c r="T15" s="54">
        <v>-8.9177897577251471E-3</v>
      </c>
      <c r="U15" s="82">
        <v>-0.49683396972374083</v>
      </c>
      <c r="V15" s="54">
        <v>0.2175163187912274</v>
      </c>
      <c r="W15" s="54">
        <v>0.38269820271885019</v>
      </c>
      <c r="X15" s="54">
        <v>0.29059834554326447</v>
      </c>
      <c r="Y15" s="54">
        <v>0.42799987931353251</v>
      </c>
      <c r="Z15" s="54">
        <v>-0.3596281587608337</v>
      </c>
      <c r="AA15" s="54">
        <v>9.2856262797654243E-2</v>
      </c>
      <c r="AB15" s="54">
        <v>1</v>
      </c>
      <c r="AI15" s="23"/>
      <c r="AJ15" s="23"/>
      <c r="AO15" s="5">
        <f t="shared" si="0"/>
        <v>14</v>
      </c>
      <c r="AP15" s="23">
        <v>833.8164600802545</v>
      </c>
      <c r="AQ15" s="9">
        <v>0.3090907310081229</v>
      </c>
      <c r="AR15" s="9">
        <v>-4.2857142857142878E-2</v>
      </c>
      <c r="AS15" s="9">
        <v>0.12857142857142856</v>
      </c>
      <c r="AT15" s="23">
        <v>1.3973571810707108E-2</v>
      </c>
      <c r="AU15" s="9">
        <v>3.8919480427298039</v>
      </c>
    </row>
    <row r="16" spans="1:54" x14ac:dyDescent="0.25">
      <c r="B16" s="23">
        <v>2.5044382752312258</v>
      </c>
      <c r="C16" s="9">
        <v>-1.8481413152549239E-2</v>
      </c>
      <c r="D16" s="9">
        <v>0.16</v>
      </c>
      <c r="E16" s="9">
        <v>-0.2</v>
      </c>
      <c r="F16" s="23">
        <v>5.5979526079927607E-5</v>
      </c>
      <c r="G16" s="9">
        <v>1.0605582486360721</v>
      </c>
      <c r="H16" s="5">
        <v>5</v>
      </c>
      <c r="I16" s="5">
        <v>2</v>
      </c>
      <c r="J16" s="5">
        <v>7</v>
      </c>
      <c r="K16" s="9">
        <v>9.9999999999999978E-2</v>
      </c>
      <c r="L16" s="9">
        <v>0.37121554173426891</v>
      </c>
      <c r="M16" s="9">
        <v>0.40260204064421123</v>
      </c>
      <c r="N16" s="5">
        <v>10</v>
      </c>
      <c r="P16" s="79" t="s">
        <v>479</v>
      </c>
      <c r="Q16" s="83"/>
      <c r="U16" s="83"/>
      <c r="AI16" s="23"/>
      <c r="AJ16" s="23"/>
      <c r="AO16" s="5">
        <f t="shared" si="0"/>
        <v>15</v>
      </c>
      <c r="AP16" s="23">
        <v>621.99710482986586</v>
      </c>
      <c r="AQ16" s="9">
        <v>0.30178943140994868</v>
      </c>
      <c r="AR16" s="9">
        <v>-3.2679738562091561E-3</v>
      </c>
      <c r="AS16" s="9">
        <v>0.14705882352941177</v>
      </c>
      <c r="AT16" s="23">
        <v>1.0232706333683351E-6</v>
      </c>
      <c r="AU16" s="9">
        <v>3.0301705660254115</v>
      </c>
    </row>
    <row r="17" spans="1:47" ht="15.75" thickBot="1" x14ac:dyDescent="0.3">
      <c r="B17" s="23">
        <v>0.72833833867077047</v>
      </c>
      <c r="C17" s="9">
        <v>0.20082634389921866</v>
      </c>
      <c r="D17" s="9">
        <v>0.24</v>
      </c>
      <c r="E17" s="9">
        <v>0.24</v>
      </c>
      <c r="F17" s="23">
        <v>1.8925692444297774E-6</v>
      </c>
      <c r="G17" s="9">
        <v>2.7609528041983702</v>
      </c>
      <c r="H17" s="5">
        <v>2</v>
      </c>
      <c r="I17" s="5">
        <v>6</v>
      </c>
      <c r="J17" s="5">
        <v>8</v>
      </c>
      <c r="K17" s="9">
        <v>0.2</v>
      </c>
      <c r="L17" s="9">
        <v>0.6652236057621107</v>
      </c>
      <c r="M17" s="9">
        <v>0.42133589849498276</v>
      </c>
      <c r="N17" s="5">
        <v>10</v>
      </c>
      <c r="O17" s="273"/>
      <c r="P17" s="36" t="s">
        <v>380</v>
      </c>
      <c r="Q17" s="83"/>
      <c r="U17" s="83"/>
      <c r="AI17" s="23"/>
      <c r="AJ17" s="23"/>
      <c r="AO17" s="5">
        <f t="shared" si="0"/>
        <v>16</v>
      </c>
      <c r="AP17" s="23">
        <v>530.83920599078419</v>
      </c>
      <c r="AQ17" s="9">
        <v>0.4967135089999643</v>
      </c>
      <c r="AR17" s="9">
        <v>6.6666666666666666E-2</v>
      </c>
      <c r="AS17" s="9">
        <v>0.23333333333333334</v>
      </c>
      <c r="AT17" s="23">
        <v>3.7153312988835613E-6</v>
      </c>
      <c r="AU17" s="9">
        <v>1.9957307276572811</v>
      </c>
    </row>
    <row r="18" spans="1:47" x14ac:dyDescent="0.25">
      <c r="B18" s="23">
        <v>0.85669372142814382</v>
      </c>
      <c r="C18" s="9">
        <v>3.3604337678756577E-2</v>
      </c>
      <c r="D18" s="9">
        <v>-0.04</v>
      </c>
      <c r="E18" s="9">
        <v>-8.0000000000000016E-2</v>
      </c>
      <c r="F18" s="23">
        <v>1.7078404963969375E-2</v>
      </c>
      <c r="G18" s="9">
        <v>2.1095835223652477</v>
      </c>
      <c r="H18" s="5">
        <v>1</v>
      </c>
      <c r="I18" s="5">
        <v>3</v>
      </c>
      <c r="J18" s="5">
        <v>4</v>
      </c>
      <c r="K18" s="9">
        <v>9.9999999999999978E-2</v>
      </c>
      <c r="L18" s="9">
        <v>0.50215098927433299</v>
      </c>
      <c r="M18" s="9">
        <v>0.38388836518335195</v>
      </c>
      <c r="N18" s="5">
        <v>10</v>
      </c>
      <c r="P18" s="1"/>
      <c r="Q18" s="115" t="s">
        <v>218</v>
      </c>
      <c r="R18" s="1" t="s">
        <v>377</v>
      </c>
      <c r="S18" s="1" t="s">
        <v>351</v>
      </c>
      <c r="T18" s="1" t="s">
        <v>357</v>
      </c>
      <c r="U18" s="115" t="s">
        <v>214</v>
      </c>
      <c r="V18" s="1" t="s">
        <v>215</v>
      </c>
      <c r="W18" s="1" t="s">
        <v>45</v>
      </c>
      <c r="X18" s="1" t="s">
        <v>46</v>
      </c>
      <c r="Y18" s="1" t="s">
        <v>47</v>
      </c>
      <c r="Z18" s="1" t="s">
        <v>48</v>
      </c>
      <c r="AA18" s="1" t="s">
        <v>221</v>
      </c>
      <c r="AB18" s="1" t="s">
        <v>49</v>
      </c>
      <c r="AI18" s="23"/>
      <c r="AJ18" s="23"/>
      <c r="AO18" s="5">
        <f t="shared" si="0"/>
        <v>17</v>
      </c>
      <c r="AP18" s="23">
        <v>478.69040664913348</v>
      </c>
      <c r="AQ18" s="9">
        <v>0.31480799208947779</v>
      </c>
      <c r="AR18" s="9">
        <v>0.31666666666666676</v>
      </c>
      <c r="AS18" s="9">
        <v>0.31666666666666665</v>
      </c>
      <c r="AT18" s="23">
        <v>4.4876295000871127E-7</v>
      </c>
      <c r="AU18" s="9">
        <v>1.36411410023178</v>
      </c>
    </row>
    <row r="19" spans="1:47" x14ac:dyDescent="0.25">
      <c r="B19" s="23">
        <v>0.9242934310788542</v>
      </c>
      <c r="C19" s="9">
        <v>-2.259388039970283E-2</v>
      </c>
      <c r="D19" s="9">
        <v>0.08</v>
      </c>
      <c r="E19" s="9">
        <v>0.04</v>
      </c>
      <c r="F19" s="23">
        <v>2.8095485675159282E-3</v>
      </c>
      <c r="G19" s="9">
        <v>2.6892073937360585</v>
      </c>
      <c r="H19" s="5">
        <v>1</v>
      </c>
      <c r="I19" s="5">
        <v>4</v>
      </c>
      <c r="J19" s="5">
        <v>5</v>
      </c>
      <c r="K19" s="9">
        <v>0</v>
      </c>
      <c r="L19" s="9">
        <v>0.55196250712135897</v>
      </c>
      <c r="M19" s="9">
        <v>0.39472526270981872</v>
      </c>
      <c r="N19" s="5">
        <v>10</v>
      </c>
      <c r="P19" t="s">
        <v>218</v>
      </c>
      <c r="Q19" s="66">
        <v>1</v>
      </c>
      <c r="R19">
        <v>-2.6980769865746292E-2</v>
      </c>
      <c r="S19">
        <v>-3.6944928221416352E-2</v>
      </c>
      <c r="T19">
        <v>-5.1576760131971607E-2</v>
      </c>
      <c r="U19" s="66">
        <v>-0.18425202837421836</v>
      </c>
      <c r="V19">
        <v>0.21099118638023021</v>
      </c>
      <c r="W19">
        <v>0.30201423370825287</v>
      </c>
      <c r="X19">
        <v>-1.2130557654532128E-2</v>
      </c>
      <c r="Y19">
        <v>0.15420711225910841</v>
      </c>
      <c r="Z19">
        <v>4.14752656111886E-3</v>
      </c>
      <c r="AA19">
        <v>-0.20526135401731094</v>
      </c>
      <c r="AB19">
        <v>0.29659816517213544</v>
      </c>
      <c r="AI19" s="23"/>
      <c r="AJ19" s="23"/>
      <c r="AO19" s="5">
        <f t="shared" si="0"/>
        <v>18</v>
      </c>
      <c r="AP19" s="23">
        <v>422.39898165721826</v>
      </c>
      <c r="AQ19" s="9">
        <v>0.42296652780427929</v>
      </c>
      <c r="AR19" s="9">
        <v>0.13690476190476192</v>
      </c>
      <c r="AS19" s="9">
        <v>0.36904761904761907</v>
      </c>
      <c r="AT19" s="23">
        <v>5.2729025652077338E-6</v>
      </c>
      <c r="AU19" s="9">
        <v>4.6173179133064002</v>
      </c>
    </row>
    <row r="20" spans="1:47" x14ac:dyDescent="0.25">
      <c r="B20" s="23">
        <v>0.88886649538860785</v>
      </c>
      <c r="C20" s="9">
        <v>0.17431010393176413</v>
      </c>
      <c r="D20" s="9">
        <v>-0.20000000000000004</v>
      </c>
      <c r="E20" s="9">
        <v>0.24</v>
      </c>
      <c r="F20" s="23">
        <v>7.5009108496406837E-2</v>
      </c>
      <c r="G20" s="9">
        <v>1.3391954814408278</v>
      </c>
      <c r="H20" s="5">
        <v>2</v>
      </c>
      <c r="I20" s="5">
        <v>2</v>
      </c>
      <c r="J20" s="5">
        <v>4</v>
      </c>
      <c r="K20" s="9">
        <v>9.9999999999999978E-2</v>
      </c>
      <c r="L20" s="9">
        <v>0.46029262983475122</v>
      </c>
      <c r="M20" s="9">
        <v>0.3294353547946316</v>
      </c>
      <c r="N20" s="5">
        <v>10</v>
      </c>
      <c r="P20" t="s">
        <v>377</v>
      </c>
      <c r="Q20" s="66">
        <v>-2.6980769865746292E-2</v>
      </c>
      <c r="R20">
        <v>1</v>
      </c>
      <c r="S20">
        <v>0.3748077971776767</v>
      </c>
      <c r="T20">
        <v>0.79446524265604679</v>
      </c>
      <c r="U20" s="66">
        <v>-2.2284731108778974E-2</v>
      </c>
      <c r="V20">
        <v>-0.21980447107386525</v>
      </c>
      <c r="W20">
        <v>8.6193144017878753E-2</v>
      </c>
      <c r="X20">
        <v>4.9247116126276864E-2</v>
      </c>
      <c r="Y20">
        <v>9.3494599174188078E-2</v>
      </c>
      <c r="Z20">
        <v>-0.13534408315779023</v>
      </c>
      <c r="AA20">
        <v>-7.6912137986110921E-2</v>
      </c>
      <c r="AB20">
        <v>-6.5415095600134157E-2</v>
      </c>
      <c r="AI20" s="23"/>
      <c r="AJ20" s="23"/>
      <c r="AO20" s="5">
        <f t="shared" si="0"/>
        <v>19</v>
      </c>
      <c r="AP20" s="23">
        <v>422.07009345809962</v>
      </c>
      <c r="AQ20" s="9">
        <v>0.19380549345075035</v>
      </c>
      <c r="AR20" s="9">
        <v>0.17857142857142858</v>
      </c>
      <c r="AS20" s="9">
        <v>0.10119047619047619</v>
      </c>
      <c r="AT20" s="23">
        <v>6.0583192400197885E-5</v>
      </c>
      <c r="AU20" s="9">
        <v>4.3852946590641304</v>
      </c>
    </row>
    <row r="21" spans="1:47" x14ac:dyDescent="0.25">
      <c r="B21" s="23">
        <v>5.3655473324372576</v>
      </c>
      <c r="C21" s="9">
        <v>0.2220644251539724</v>
      </c>
      <c r="D21" s="9">
        <v>0.08</v>
      </c>
      <c r="E21" s="9">
        <v>0.12</v>
      </c>
      <c r="F21" s="23">
        <v>6.289187781229123E-3</v>
      </c>
      <c r="G21" s="9">
        <v>1.7125215476138773</v>
      </c>
      <c r="H21" s="5">
        <v>3</v>
      </c>
      <c r="I21" s="5">
        <v>2</v>
      </c>
      <c r="J21" s="5">
        <v>5</v>
      </c>
      <c r="K21" s="9">
        <v>9.9999999999999978E-2</v>
      </c>
      <c r="L21" s="9">
        <v>0.48628614361534667</v>
      </c>
      <c r="M21" s="9">
        <v>0.38964678241164852</v>
      </c>
      <c r="N21" s="5">
        <v>10</v>
      </c>
      <c r="P21" t="s">
        <v>351</v>
      </c>
      <c r="Q21" s="66">
        <v>-3.6944928221416352E-2</v>
      </c>
      <c r="R21">
        <v>0.3748077971776767</v>
      </c>
      <c r="S21">
        <v>1</v>
      </c>
      <c r="T21">
        <v>0.27123487726645523</v>
      </c>
      <c r="U21" s="66">
        <v>2.0566664586575158E-2</v>
      </c>
      <c r="V21">
        <v>-0.17100868946794892</v>
      </c>
      <c r="W21">
        <v>2.1790262982023745E-2</v>
      </c>
      <c r="X21">
        <v>-4.5199252204030579E-2</v>
      </c>
      <c r="Y21">
        <v>-4.6813453749423237E-3</v>
      </c>
      <c r="Z21">
        <v>-5.5720641551280904E-2</v>
      </c>
      <c r="AA21">
        <v>-7.8580462946846841E-2</v>
      </c>
      <c r="AB21">
        <v>-0.12523447548637237</v>
      </c>
      <c r="AI21" s="23"/>
      <c r="AJ21" s="23"/>
      <c r="AO21" s="5">
        <f t="shared" si="0"/>
        <v>20</v>
      </c>
      <c r="AP21" s="23">
        <v>378.95084633199673</v>
      </c>
      <c r="AQ21" s="9">
        <v>0.46335919820513705</v>
      </c>
      <c r="AR21" s="9">
        <v>0.12847222222222221</v>
      </c>
      <c r="AS21" s="9">
        <v>0.40972222222222221</v>
      </c>
      <c r="AT21" s="23">
        <v>1.0080771956107417E-8</v>
      </c>
      <c r="AU21" s="9">
        <v>3.3836115147321637</v>
      </c>
    </row>
    <row r="22" spans="1:47" x14ac:dyDescent="0.25">
      <c r="B22" s="23">
        <v>1.0707828177099894</v>
      </c>
      <c r="C22" s="9">
        <v>-0.11738720873624595</v>
      </c>
      <c r="D22" s="9">
        <v>0.32</v>
      </c>
      <c r="E22" s="9">
        <v>0.08</v>
      </c>
      <c r="F22" s="23">
        <v>2.7951452989386458E-9</v>
      </c>
      <c r="G22" s="9">
        <v>3.811502019644581</v>
      </c>
      <c r="H22" s="5">
        <v>1</v>
      </c>
      <c r="I22" s="5">
        <v>8</v>
      </c>
      <c r="J22" s="5">
        <v>9</v>
      </c>
      <c r="K22" s="9">
        <v>0.3</v>
      </c>
      <c r="L22" s="9">
        <v>0.80482605708986976</v>
      </c>
      <c r="M22" s="9">
        <v>0.32577460356452559</v>
      </c>
      <c r="N22" s="5">
        <v>10</v>
      </c>
      <c r="P22" t="s">
        <v>357</v>
      </c>
      <c r="Q22" s="66">
        <v>-5.1576760131971607E-2</v>
      </c>
      <c r="R22">
        <v>0.79446524265604679</v>
      </c>
      <c r="S22">
        <v>0.27123487726645523</v>
      </c>
      <c r="T22">
        <v>1</v>
      </c>
      <c r="U22" s="66">
        <v>-0.16328460731329192</v>
      </c>
      <c r="V22">
        <v>-0.12675937736231782</v>
      </c>
      <c r="W22">
        <v>0.13230996203668199</v>
      </c>
      <c r="X22">
        <v>0.15229809125610036</v>
      </c>
      <c r="Y22">
        <v>0.20902598073861739</v>
      </c>
      <c r="Z22">
        <v>-8.369160079836914E-2</v>
      </c>
      <c r="AA22">
        <v>-1.7595769394710709E-2</v>
      </c>
      <c r="AB22">
        <v>2.7195236525899284E-2</v>
      </c>
      <c r="AI22" s="23"/>
      <c r="AJ22" s="23"/>
      <c r="AO22" s="5">
        <f t="shared" si="0"/>
        <v>21</v>
      </c>
      <c r="AP22" s="23">
        <v>254.72573036918158</v>
      </c>
      <c r="AQ22" s="9">
        <v>0.3498910852103147</v>
      </c>
      <c r="AR22" s="9">
        <v>0.16071428571428573</v>
      </c>
      <c r="AS22" s="9">
        <v>0.30952380952380953</v>
      </c>
      <c r="AT22" s="23">
        <v>4.4201881240943629E-12</v>
      </c>
      <c r="AU22" s="9">
        <v>4.5137952938985384</v>
      </c>
    </row>
    <row r="23" spans="1:47" x14ac:dyDescent="0.25">
      <c r="B23" s="23">
        <v>0.53958017699670946</v>
      </c>
      <c r="C23" s="9">
        <v>-2.9672720832794413E-2</v>
      </c>
      <c r="D23" s="9">
        <v>0.12</v>
      </c>
      <c r="E23" s="9">
        <v>0.2</v>
      </c>
      <c r="F23" s="23">
        <v>1.2926577291035789E-10</v>
      </c>
      <c r="G23" s="9">
        <v>2.8714489876090719</v>
      </c>
      <c r="H23" s="5">
        <v>0</v>
      </c>
      <c r="I23" s="5">
        <v>9</v>
      </c>
      <c r="J23" s="5">
        <v>9</v>
      </c>
      <c r="K23" s="9">
        <v>0.5</v>
      </c>
      <c r="L23" s="9">
        <v>0.92360109260435208</v>
      </c>
      <c r="M23" s="9">
        <v>9.4447357806010768E-2</v>
      </c>
      <c r="N23" s="5">
        <v>10</v>
      </c>
      <c r="P23" t="s">
        <v>214</v>
      </c>
      <c r="Q23" s="66">
        <v>-0.18425202837421836</v>
      </c>
      <c r="R23">
        <v>-2.2284731108778974E-2</v>
      </c>
      <c r="S23">
        <v>2.0566664586575158E-2</v>
      </c>
      <c r="T23">
        <v>-0.16328460731329192</v>
      </c>
      <c r="U23" s="66">
        <v>1</v>
      </c>
      <c r="V23">
        <v>-0.28630610266635381</v>
      </c>
      <c r="W23">
        <v>-0.50855507720574378</v>
      </c>
      <c r="X23">
        <v>-0.71567491408334039</v>
      </c>
      <c r="Y23">
        <v>-0.91006263290493961</v>
      </c>
      <c r="Z23">
        <v>-0.16567129492010932</v>
      </c>
      <c r="AA23">
        <v>-0.30051792481942818</v>
      </c>
      <c r="AB23">
        <v>-0.61106579928858029</v>
      </c>
      <c r="AI23" s="23"/>
      <c r="AJ23" s="23"/>
      <c r="AO23" s="5">
        <f t="shared" si="0"/>
        <v>22</v>
      </c>
      <c r="AP23" s="23">
        <v>181.12331980336927</v>
      </c>
      <c r="AQ23" s="9">
        <v>0.24072788941666778</v>
      </c>
      <c r="AR23" s="9">
        <v>0.17261904761904762</v>
      </c>
      <c r="AS23" s="9">
        <v>0.19047619047619047</v>
      </c>
      <c r="AT23" s="23">
        <v>5.967322039537907E-4</v>
      </c>
      <c r="AU23" s="9">
        <v>3.2363238707691577</v>
      </c>
    </row>
    <row r="24" spans="1:47" x14ac:dyDescent="0.25">
      <c r="A24" s="5" t="s">
        <v>222</v>
      </c>
      <c r="B24" s="23">
        <v>157.52582329798045</v>
      </c>
      <c r="C24" s="9">
        <v>3.5236925484667572E-2</v>
      </c>
      <c r="D24" s="9">
        <v>0.11666666666666667</v>
      </c>
      <c r="E24" s="9">
        <v>0.05</v>
      </c>
      <c r="F24" s="23">
        <v>9.8731053718084221E-5</v>
      </c>
      <c r="G24" s="9">
        <v>4.2551948251901326</v>
      </c>
      <c r="H24" s="5">
        <v>4</v>
      </c>
      <c r="I24" s="5">
        <v>3</v>
      </c>
      <c r="J24" s="5">
        <v>7</v>
      </c>
      <c r="K24" s="9">
        <v>9.9999999999999978E-2</v>
      </c>
      <c r="L24" s="9">
        <v>0.38063570195246088</v>
      </c>
      <c r="M24" s="9">
        <v>0.41766587909240122</v>
      </c>
      <c r="N24" s="5">
        <v>12</v>
      </c>
      <c r="P24" t="s">
        <v>215</v>
      </c>
      <c r="Q24" s="66">
        <v>0.21099118638023021</v>
      </c>
      <c r="R24">
        <v>-0.21980447107386525</v>
      </c>
      <c r="S24">
        <v>-0.17100868946794892</v>
      </c>
      <c r="T24">
        <v>-0.12675937736231782</v>
      </c>
      <c r="U24" s="66">
        <v>-0.28630610266635381</v>
      </c>
      <c r="V24">
        <v>1</v>
      </c>
      <c r="W24">
        <v>2.734576937005815E-2</v>
      </c>
      <c r="X24">
        <v>0.29965055218543318</v>
      </c>
      <c r="Y24">
        <v>0.22748272614358997</v>
      </c>
      <c r="Z24">
        <v>0.11495482886230034</v>
      </c>
      <c r="AA24">
        <v>0.31609429286606378</v>
      </c>
      <c r="AB24">
        <v>0.28971468544946249</v>
      </c>
      <c r="AI24" s="23"/>
      <c r="AJ24" s="23"/>
      <c r="AO24" s="5">
        <f t="shared" si="0"/>
        <v>23</v>
      </c>
      <c r="AP24" s="23">
        <v>157.52582329798045</v>
      </c>
      <c r="AQ24" s="9">
        <v>3.5236925484667572E-2</v>
      </c>
      <c r="AR24" s="9">
        <v>0.11666666666666667</v>
      </c>
      <c r="AS24" s="9">
        <v>0.05</v>
      </c>
      <c r="AT24" s="23">
        <v>9.8731053718084221E-5</v>
      </c>
      <c r="AU24" s="9">
        <v>4.2551948251901326</v>
      </c>
    </row>
    <row r="25" spans="1:47" x14ac:dyDescent="0.25">
      <c r="A25" s="5" t="s">
        <v>358</v>
      </c>
      <c r="B25" s="23">
        <v>4.655499273973108</v>
      </c>
      <c r="C25" s="9">
        <v>0.20482923906555398</v>
      </c>
      <c r="D25" s="9">
        <v>8.3333333333333398E-2</v>
      </c>
      <c r="E25" s="9">
        <v>0.11666666666666667</v>
      </c>
      <c r="F25" s="23">
        <v>1.3105697286804458E-3</v>
      </c>
      <c r="G25" s="9">
        <v>4.3133664056956702</v>
      </c>
      <c r="H25" s="5">
        <v>4</v>
      </c>
      <c r="I25" s="5">
        <v>3</v>
      </c>
      <c r="J25" s="5">
        <v>7</v>
      </c>
      <c r="K25" s="9">
        <v>9.9999999999999978E-2</v>
      </c>
      <c r="L25" s="9">
        <v>0.46372284002155489</v>
      </c>
      <c r="M25" s="9">
        <v>0.41855226588207084</v>
      </c>
      <c r="N25" s="5">
        <v>12</v>
      </c>
      <c r="P25" t="s">
        <v>45</v>
      </c>
      <c r="Q25" s="66">
        <v>0.30201423370825287</v>
      </c>
      <c r="R25">
        <v>8.6193144017878753E-2</v>
      </c>
      <c r="S25">
        <v>2.1790262982023745E-2</v>
      </c>
      <c r="T25">
        <v>0.13230996203668199</v>
      </c>
      <c r="U25" s="66">
        <v>-0.50855507720574378</v>
      </c>
      <c r="V25">
        <v>2.734576937005815E-2</v>
      </c>
      <c r="W25">
        <v>1</v>
      </c>
      <c r="X25">
        <v>5.4753867973569528E-2</v>
      </c>
      <c r="Y25">
        <v>0.59609704576444922</v>
      </c>
      <c r="Z25">
        <v>-0.13125874670463955</v>
      </c>
      <c r="AA25">
        <v>-0.42145744140036984</v>
      </c>
      <c r="AB25">
        <v>0.52443530978683417</v>
      </c>
      <c r="AI25" s="23"/>
      <c r="AJ25" s="23"/>
      <c r="AO25" s="5">
        <f t="shared" si="0"/>
        <v>24</v>
      </c>
      <c r="AP25" s="23">
        <v>150.74019008269588</v>
      </c>
      <c r="AQ25" s="9">
        <v>0.37621226971640798</v>
      </c>
      <c r="AR25" s="9">
        <v>0.17261904761904762</v>
      </c>
      <c r="AS25" s="9">
        <v>0.35714285714285715</v>
      </c>
      <c r="AT25" s="23">
        <v>5.967322039537907E-4</v>
      </c>
      <c r="AU25" s="9">
        <v>4.0176016362689886</v>
      </c>
    </row>
    <row r="26" spans="1:47" x14ac:dyDescent="0.25">
      <c r="B26" s="23">
        <v>46.301145986985262</v>
      </c>
      <c r="C26" s="9">
        <v>0.50844735808148789</v>
      </c>
      <c r="D26" s="9">
        <v>0.38333333333333336</v>
      </c>
      <c r="E26" s="9">
        <v>0.31666666666666671</v>
      </c>
      <c r="F26" s="23">
        <v>4.5401503126868696E-10</v>
      </c>
      <c r="G26" s="9">
        <v>3.815813859343586</v>
      </c>
      <c r="H26" s="5">
        <v>4</v>
      </c>
      <c r="I26" s="5">
        <v>6</v>
      </c>
      <c r="J26" s="5">
        <v>10</v>
      </c>
      <c r="K26" s="9">
        <v>9.9999999999999978E-2</v>
      </c>
      <c r="L26" s="9">
        <v>0.59012724813851292</v>
      </c>
      <c r="M26" s="9">
        <v>0.46913661300344328</v>
      </c>
      <c r="N26" s="5">
        <v>12</v>
      </c>
      <c r="P26" t="s">
        <v>46</v>
      </c>
      <c r="Q26" s="66">
        <v>-1.2130557654532128E-2</v>
      </c>
      <c r="R26">
        <v>4.9247116126276864E-2</v>
      </c>
      <c r="S26">
        <v>-4.5199252204030579E-2</v>
      </c>
      <c r="T26">
        <v>0.15229809125610036</v>
      </c>
      <c r="U26" s="66">
        <v>-0.71567491408334039</v>
      </c>
      <c r="V26">
        <v>0.29965055218543318</v>
      </c>
      <c r="W26">
        <v>5.4753867973569528E-2</v>
      </c>
      <c r="X26">
        <v>1</v>
      </c>
      <c r="Y26">
        <v>0.78200517122568547</v>
      </c>
      <c r="Z26">
        <v>-1.3670887460277803E-2</v>
      </c>
      <c r="AA26">
        <v>0.72180104559621261</v>
      </c>
      <c r="AB26">
        <v>0.47277931649890437</v>
      </c>
      <c r="AI26" s="23"/>
      <c r="AJ26" s="23"/>
      <c r="AO26" s="5">
        <f t="shared" si="0"/>
        <v>25</v>
      </c>
      <c r="AP26" s="23">
        <v>146.41458063317842</v>
      </c>
      <c r="AQ26" s="9">
        <v>0.45151215659965177</v>
      </c>
      <c r="AR26" s="9">
        <v>0.27272727272727271</v>
      </c>
      <c r="AS26" s="9">
        <v>0.32727272727272727</v>
      </c>
      <c r="AT26" s="23">
        <v>1.2998843537344605E-4</v>
      </c>
      <c r="AU26" s="9">
        <v>2.4834650001949798</v>
      </c>
    </row>
    <row r="27" spans="1:47" x14ac:dyDescent="0.25">
      <c r="B27" s="23">
        <v>27.585454415809703</v>
      </c>
      <c r="C27" s="9">
        <v>0.32142260755572849</v>
      </c>
      <c r="D27" s="9">
        <v>0.25</v>
      </c>
      <c r="E27" s="9">
        <v>0.35</v>
      </c>
      <c r="F27" s="23">
        <v>4.4876295000871127E-7</v>
      </c>
      <c r="G27" s="9">
        <v>2.8259165914659672</v>
      </c>
      <c r="H27" s="5">
        <v>7</v>
      </c>
      <c r="I27" s="5">
        <v>1</v>
      </c>
      <c r="J27" s="5">
        <v>8</v>
      </c>
      <c r="K27" s="9">
        <v>0.30000000000000004</v>
      </c>
      <c r="L27" s="9">
        <v>0.22345746719571524</v>
      </c>
      <c r="M27" s="9">
        <v>0.34069555775749555</v>
      </c>
      <c r="N27" s="5">
        <v>12</v>
      </c>
      <c r="P27" t="s">
        <v>47</v>
      </c>
      <c r="Q27" s="66">
        <v>0.15420711225910841</v>
      </c>
      <c r="R27">
        <v>9.3494599174188078E-2</v>
      </c>
      <c r="S27">
        <v>-4.6813453749423237E-3</v>
      </c>
      <c r="T27">
        <v>0.20902598073861739</v>
      </c>
      <c r="U27" s="66">
        <v>-0.91006263290493961</v>
      </c>
      <c r="V27">
        <v>0.22748272614358997</v>
      </c>
      <c r="W27">
        <v>0.59609704576444922</v>
      </c>
      <c r="X27">
        <v>0.78200517122568547</v>
      </c>
      <c r="Y27">
        <v>1</v>
      </c>
      <c r="Z27">
        <v>3.7206302740135947E-3</v>
      </c>
      <c r="AA27">
        <v>0.29356022832365608</v>
      </c>
      <c r="AB27">
        <v>0.59612658175904087</v>
      </c>
      <c r="AI27" s="23"/>
      <c r="AJ27" s="23"/>
      <c r="AO27" s="5">
        <f t="shared" si="0"/>
        <v>26</v>
      </c>
      <c r="AP27" s="23">
        <v>131.96747593957684</v>
      </c>
      <c r="AQ27" s="9">
        <v>0.38478879769272856</v>
      </c>
      <c r="AR27" s="9">
        <v>3.5947712418300685E-2</v>
      </c>
      <c r="AS27" s="9">
        <v>0.21241830065359468</v>
      </c>
      <c r="AT27" s="23">
        <v>0.13901966623135695</v>
      </c>
      <c r="AU27" s="9">
        <v>3.4745525821797538</v>
      </c>
    </row>
    <row r="28" spans="1:47" x14ac:dyDescent="0.25">
      <c r="B28" s="23">
        <v>86.407387991561535</v>
      </c>
      <c r="C28" s="9">
        <v>0.22184835822985535</v>
      </c>
      <c r="D28" s="9">
        <v>0.18333333333333329</v>
      </c>
      <c r="E28" s="9">
        <v>8.3333333333333329E-2</v>
      </c>
      <c r="F28" s="23">
        <v>5.5979526079927695E-5</v>
      </c>
      <c r="G28" s="9">
        <v>2.9439289935483659</v>
      </c>
      <c r="H28" s="5">
        <v>5</v>
      </c>
      <c r="I28" s="5">
        <v>2</v>
      </c>
      <c r="J28" s="5">
        <v>7</v>
      </c>
      <c r="K28" s="9">
        <v>0.19999999999999996</v>
      </c>
      <c r="L28" s="9">
        <v>0.33181503570931975</v>
      </c>
      <c r="M28" s="9">
        <v>0.38251802958154651</v>
      </c>
      <c r="N28" s="5">
        <v>12</v>
      </c>
      <c r="P28" t="s">
        <v>48</v>
      </c>
      <c r="Q28" s="66">
        <v>4.14752656111886E-3</v>
      </c>
      <c r="R28">
        <v>-0.13534408315779023</v>
      </c>
      <c r="S28">
        <v>-5.5720641551280904E-2</v>
      </c>
      <c r="T28">
        <v>-8.369160079836914E-2</v>
      </c>
      <c r="U28" s="66">
        <v>-0.16567129492010932</v>
      </c>
      <c r="V28">
        <v>0.11495482886230034</v>
      </c>
      <c r="W28">
        <v>-0.13125874670463955</v>
      </c>
      <c r="X28">
        <v>-1.3670887460277803E-2</v>
      </c>
      <c r="Y28">
        <v>3.7206302740135947E-3</v>
      </c>
      <c r="Z28">
        <v>1</v>
      </c>
      <c r="AA28">
        <v>0.13405257752389146</v>
      </c>
      <c r="AB28">
        <v>-0.21375856716794728</v>
      </c>
      <c r="AI28" s="23"/>
      <c r="AJ28" s="23"/>
      <c r="AO28" s="5">
        <f t="shared" si="0"/>
        <v>27</v>
      </c>
      <c r="AP28" s="23">
        <v>113.10636010047497</v>
      </c>
      <c r="AQ28" s="9">
        <v>0.4431011241065293</v>
      </c>
      <c r="AR28" s="9">
        <v>-0.13750000000000001</v>
      </c>
      <c r="AS28" s="9">
        <v>0.23749999999999999</v>
      </c>
      <c r="AT28" s="23">
        <v>0.1472373100357951</v>
      </c>
      <c r="AU28" s="9">
        <v>2.2742697842149</v>
      </c>
    </row>
    <row r="29" spans="1:47" x14ac:dyDescent="0.25">
      <c r="B29" s="23">
        <v>2737.5530266844366</v>
      </c>
      <c r="C29" s="9">
        <v>0.25995355999273867</v>
      </c>
      <c r="D29" s="9">
        <v>0.31666666666666676</v>
      </c>
      <c r="E29" s="9">
        <v>0.21666666666666667</v>
      </c>
      <c r="F29" s="23">
        <v>4.4876295000871127E-7</v>
      </c>
      <c r="G29" s="9">
        <v>2.5951760980091541</v>
      </c>
      <c r="H29" s="5">
        <v>7</v>
      </c>
      <c r="I29" s="5">
        <v>1</v>
      </c>
      <c r="J29" s="5">
        <v>8</v>
      </c>
      <c r="K29" s="9">
        <v>0.30000000000000004</v>
      </c>
      <c r="L29" s="9">
        <v>0.17807876430109873</v>
      </c>
      <c r="M29" s="9">
        <v>0.32135443067522573</v>
      </c>
      <c r="N29" s="5">
        <v>12</v>
      </c>
      <c r="P29" t="s">
        <v>221</v>
      </c>
      <c r="Q29" s="66">
        <v>-0.20526135401731094</v>
      </c>
      <c r="R29">
        <v>-7.6912137986110921E-2</v>
      </c>
      <c r="S29">
        <v>-7.8580462946846841E-2</v>
      </c>
      <c r="T29">
        <v>-1.7595769394710709E-2</v>
      </c>
      <c r="U29" s="66">
        <v>-0.30051792481942818</v>
      </c>
      <c r="V29">
        <v>0.31609429286606378</v>
      </c>
      <c r="W29">
        <v>-0.42145744140036984</v>
      </c>
      <c r="X29">
        <v>0.72180104559621261</v>
      </c>
      <c r="Y29">
        <v>0.29356022832365608</v>
      </c>
      <c r="Z29">
        <v>0.13405257752389146</v>
      </c>
      <c r="AA29">
        <v>1</v>
      </c>
      <c r="AB29">
        <v>0.10735490550219103</v>
      </c>
      <c r="AI29" s="23"/>
      <c r="AJ29" s="23"/>
      <c r="AO29" s="5">
        <f t="shared" si="0"/>
        <v>28</v>
      </c>
      <c r="AP29" s="23">
        <v>109.54019069134884</v>
      </c>
      <c r="AQ29" s="9">
        <v>0.28862800966775037</v>
      </c>
      <c r="AR29" s="9">
        <v>-8.4126984126984133E-2</v>
      </c>
      <c r="AS29" s="9">
        <v>0.19206349206349202</v>
      </c>
      <c r="AT29" s="23">
        <v>2.2291048568592765E-14</v>
      </c>
      <c r="AU29" s="9">
        <v>2.692011156384849</v>
      </c>
    </row>
    <row r="30" spans="1:47" ht="15.75" thickBot="1" x14ac:dyDescent="0.3">
      <c r="B30" s="23">
        <v>9.7727576457049832</v>
      </c>
      <c r="C30" s="9">
        <v>0.48990982150613577</v>
      </c>
      <c r="D30" s="9">
        <v>0.31666666666666676</v>
      </c>
      <c r="E30" s="9">
        <v>0.31666666666666671</v>
      </c>
      <c r="F30" s="23">
        <v>1.3618999665934729E-6</v>
      </c>
      <c r="G30" s="9">
        <v>4.3418864217397459</v>
      </c>
      <c r="H30" s="5">
        <v>4</v>
      </c>
      <c r="I30" s="5">
        <v>5</v>
      </c>
      <c r="J30" s="5">
        <v>9</v>
      </c>
      <c r="K30" s="9">
        <v>9.9999999999999978E-2</v>
      </c>
      <c r="L30" s="9">
        <v>0.55575437455182364</v>
      </c>
      <c r="M30" s="9">
        <v>0.44981321679147673</v>
      </c>
      <c r="N30" s="5">
        <v>12</v>
      </c>
      <c r="P30" s="54" t="s">
        <v>49</v>
      </c>
      <c r="Q30" s="82">
        <v>0.29659816517213544</v>
      </c>
      <c r="R30" s="54">
        <v>-6.5415095600134157E-2</v>
      </c>
      <c r="S30" s="54">
        <v>-0.12523447548637237</v>
      </c>
      <c r="T30" s="54">
        <v>2.7195236525899284E-2</v>
      </c>
      <c r="U30" s="82">
        <v>-0.61106579928858029</v>
      </c>
      <c r="V30" s="54">
        <v>0.28971468544946249</v>
      </c>
      <c r="W30" s="54">
        <v>0.52443530978683417</v>
      </c>
      <c r="X30" s="54">
        <v>0.47277931649890437</v>
      </c>
      <c r="Y30" s="54">
        <v>0.59612658175904087</v>
      </c>
      <c r="Z30" s="54">
        <v>-0.21375856716794728</v>
      </c>
      <c r="AA30" s="54">
        <v>0.10735490550219103</v>
      </c>
      <c r="AB30" s="54">
        <v>1</v>
      </c>
      <c r="AI30" s="23"/>
      <c r="AJ30" s="23"/>
      <c r="AO30" s="5">
        <f t="shared" si="0"/>
        <v>29</v>
      </c>
      <c r="AP30" s="23">
        <v>95.014631140059322</v>
      </c>
      <c r="AQ30" s="9">
        <v>0.23234425342332557</v>
      </c>
      <c r="AR30" s="9">
        <v>8.7499999999999994E-2</v>
      </c>
      <c r="AS30" s="9">
        <v>8.7499999999999994E-2</v>
      </c>
      <c r="AT30" s="23">
        <v>3.4348530541923935E-3</v>
      </c>
      <c r="AU30" s="9">
        <v>2.0938996029189103</v>
      </c>
    </row>
    <row r="31" spans="1:47" ht="15.75" thickBot="1" x14ac:dyDescent="0.3">
      <c r="B31" s="23">
        <v>478.69040664913348</v>
      </c>
      <c r="C31" s="9">
        <v>0.31480799208947779</v>
      </c>
      <c r="D31" s="9">
        <v>0.31666666666666676</v>
      </c>
      <c r="E31" s="9">
        <v>0.31666666666666665</v>
      </c>
      <c r="F31" s="23">
        <v>4.4876295000871127E-7</v>
      </c>
      <c r="G31" s="9">
        <v>1.36411410023178</v>
      </c>
      <c r="H31" s="5">
        <v>7</v>
      </c>
      <c r="I31" s="5">
        <v>1</v>
      </c>
      <c r="J31" s="5">
        <v>8</v>
      </c>
      <c r="K31" s="9">
        <v>0.30000000000000004</v>
      </c>
      <c r="L31" s="9">
        <v>0.2242511592466622</v>
      </c>
      <c r="M31" s="9">
        <v>0.35130661893000692</v>
      </c>
      <c r="N31" s="5">
        <v>12</v>
      </c>
      <c r="AI31" s="23"/>
      <c r="AJ31" s="23"/>
      <c r="AO31" s="5">
        <f t="shared" si="0"/>
        <v>30</v>
      </c>
      <c r="AP31" s="23">
        <v>86.407387991561535</v>
      </c>
      <c r="AQ31" s="9">
        <v>0.22184835822985535</v>
      </c>
      <c r="AR31" s="9">
        <v>0.18333333333333329</v>
      </c>
      <c r="AS31" s="9">
        <v>8.3333333333333329E-2</v>
      </c>
      <c r="AT31" s="23">
        <v>5.5979526079927695E-5</v>
      </c>
      <c r="AU31" s="9">
        <v>2.9439289935483659</v>
      </c>
    </row>
    <row r="32" spans="1:47" x14ac:dyDescent="0.25">
      <c r="B32" s="23">
        <v>19.913478086974344</v>
      </c>
      <c r="C32" s="9">
        <v>0.31645043271825823</v>
      </c>
      <c r="D32" s="9">
        <v>0.21666666666666667</v>
      </c>
      <c r="E32" s="9">
        <v>0.21666666666666673</v>
      </c>
      <c r="F32" s="23">
        <v>5.2060010355316176E-6</v>
      </c>
      <c r="G32" s="9">
        <v>3.023795032418346</v>
      </c>
      <c r="H32" s="5">
        <v>4</v>
      </c>
      <c r="I32" s="5">
        <v>4</v>
      </c>
      <c r="J32" s="5">
        <v>8</v>
      </c>
      <c r="K32" s="9">
        <v>0</v>
      </c>
      <c r="L32" s="9">
        <v>0.49995700654651021</v>
      </c>
      <c r="M32" s="9">
        <v>0.47018969515711012</v>
      </c>
      <c r="N32" s="5">
        <v>12</v>
      </c>
      <c r="O32" s="426" t="s">
        <v>650</v>
      </c>
      <c r="P32" s="427"/>
      <c r="Q32" s="310" t="s">
        <v>647</v>
      </c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I32" s="23"/>
      <c r="AJ32" s="23"/>
      <c r="AO32" s="5">
        <f t="shared" si="0"/>
        <v>31</v>
      </c>
      <c r="AP32" s="23">
        <v>85.609921566138212</v>
      </c>
      <c r="AQ32" s="9">
        <v>0.35281959174640753</v>
      </c>
      <c r="AR32" s="9">
        <v>0.10714285714285714</v>
      </c>
      <c r="AS32" s="9">
        <v>0.38690476190476192</v>
      </c>
      <c r="AT32" s="23">
        <v>9.6607292815278814E-6</v>
      </c>
      <c r="AU32" s="9">
        <v>4.2853242556775761</v>
      </c>
    </row>
    <row r="33" spans="1:47" x14ac:dyDescent="0.25">
      <c r="B33" s="23">
        <v>41.398856675373295</v>
      </c>
      <c r="C33" s="9">
        <v>0.28789460928709437</v>
      </c>
      <c r="D33" s="9">
        <v>0.25</v>
      </c>
      <c r="E33" s="9">
        <v>0.21666666666666667</v>
      </c>
      <c r="F33" s="23">
        <v>9.8731053718084221E-5</v>
      </c>
      <c r="G33" s="9">
        <v>4.1839187599684058</v>
      </c>
      <c r="H33" s="5">
        <v>3</v>
      </c>
      <c r="I33" s="5">
        <v>4</v>
      </c>
      <c r="J33" s="5">
        <v>7</v>
      </c>
      <c r="K33" s="9">
        <v>9.9999999999999978E-2</v>
      </c>
      <c r="L33" s="9">
        <v>0.58937147745324858</v>
      </c>
      <c r="M33" s="9">
        <v>0.42123622149699275</v>
      </c>
      <c r="N33" s="5">
        <v>12</v>
      </c>
      <c r="O33" s="311" t="s">
        <v>654</v>
      </c>
      <c r="P33" s="341" cm="1">
        <f t="array" ref="P33">SpearmanC(B2:B698,D2:D698)</f>
        <v>-3.5997819497424068E-2</v>
      </c>
      <c r="Q33" s="312">
        <v>0.17</v>
      </c>
      <c r="R33"/>
      <c r="S33" s="80"/>
      <c r="T33" s="80"/>
      <c r="U33" s="80"/>
      <c r="V33" s="80"/>
      <c r="W33" s="80"/>
      <c r="X33" s="80"/>
      <c r="Y33" s="80"/>
      <c r="Z33" s="80"/>
      <c r="AA33" s="80"/>
      <c r="AB33" s="80"/>
      <c r="AI33" s="23"/>
      <c r="AJ33" s="23"/>
      <c r="AO33" s="5">
        <f t="shared" si="0"/>
        <v>32</v>
      </c>
      <c r="AP33" s="23">
        <v>85.400885055247699</v>
      </c>
      <c r="AQ33" s="9">
        <v>0.33423749458692653</v>
      </c>
      <c r="AR33" s="9">
        <v>0.21428571428571427</v>
      </c>
      <c r="AS33" s="9">
        <v>0.33333333333333331</v>
      </c>
      <c r="AT33" s="23">
        <v>5.3052981931200365E-5</v>
      </c>
      <c r="AU33" s="9">
        <v>4.3512318087773245</v>
      </c>
    </row>
    <row r="34" spans="1:47" x14ac:dyDescent="0.25">
      <c r="B34" s="23">
        <v>74.627322480032987</v>
      </c>
      <c r="C34" s="9">
        <v>0.40520863354266301</v>
      </c>
      <c r="D34" s="9">
        <v>0.18333333333333332</v>
      </c>
      <c r="E34" s="9">
        <v>0.31666666666666665</v>
      </c>
      <c r="F34" s="23">
        <v>1.5791578679120076E-5</v>
      </c>
      <c r="G34" s="9">
        <v>2.6532803127750446</v>
      </c>
      <c r="H34" s="5">
        <v>4</v>
      </c>
      <c r="I34" s="5">
        <v>3</v>
      </c>
      <c r="J34" s="5">
        <v>7</v>
      </c>
      <c r="K34" s="9">
        <v>0.19999999999999996</v>
      </c>
      <c r="L34" s="9">
        <v>0.34339580364356775</v>
      </c>
      <c r="M34" s="9">
        <v>0.43114090638711461</v>
      </c>
      <c r="N34" s="5">
        <v>12</v>
      </c>
      <c r="O34" s="311" t="s">
        <v>655</v>
      </c>
      <c r="P34" s="341" cm="1">
        <f t="array" ref="P34">SpearmanC(B2:B698,E2:E698)</f>
        <v>-5.3215614025811354E-2</v>
      </c>
      <c r="Q34" s="312">
        <v>0.08</v>
      </c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I34" s="23"/>
      <c r="AJ34" s="23"/>
      <c r="AO34" s="5">
        <f t="shared" si="0"/>
        <v>33</v>
      </c>
      <c r="AP34" s="23">
        <v>84.258803900971913</v>
      </c>
      <c r="AQ34" s="9">
        <v>0.29857083470400708</v>
      </c>
      <c r="AR34" s="9">
        <v>0.16666666666666666</v>
      </c>
      <c r="AS34" s="9">
        <v>0.29761904761904762</v>
      </c>
      <c r="AT34" s="23">
        <v>3.4377305121185778E-7</v>
      </c>
      <c r="AU34" s="9">
        <v>4.2217988484963191</v>
      </c>
    </row>
    <row r="35" spans="1:47" x14ac:dyDescent="0.25">
      <c r="B35" s="23">
        <v>36.429620698565195</v>
      </c>
      <c r="C35" s="9">
        <v>0.56704306767233681</v>
      </c>
      <c r="D35" s="9">
        <v>5.0000000000000031E-2</v>
      </c>
      <c r="E35" s="9">
        <v>0.4166666666666668</v>
      </c>
      <c r="F35" s="23">
        <v>4.7038146300717468E-2</v>
      </c>
      <c r="G35" s="9">
        <v>2.4688147726261489</v>
      </c>
      <c r="H35" s="5">
        <v>3</v>
      </c>
      <c r="I35" s="5">
        <v>1</v>
      </c>
      <c r="J35" s="5">
        <v>4</v>
      </c>
      <c r="K35" s="9">
        <v>0.19999999999999996</v>
      </c>
      <c r="L35" s="9">
        <v>0.36689305549737544</v>
      </c>
      <c r="M35" s="9">
        <v>0.32043257456515656</v>
      </c>
      <c r="N35" s="5">
        <v>12</v>
      </c>
      <c r="O35" s="311" t="s">
        <v>656</v>
      </c>
      <c r="P35" s="341" cm="1">
        <f t="array" ref="P35">SpearmanC(B2:B698,F2:F698)</f>
        <v>-0.18331650089866702</v>
      </c>
      <c r="Q35" s="342">
        <v>5.3000000000000001E-7</v>
      </c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I35" s="23"/>
      <c r="AJ35" s="23"/>
      <c r="AO35" s="5">
        <f t="shared" si="0"/>
        <v>34</v>
      </c>
      <c r="AP35" s="23">
        <v>80.092314492355399</v>
      </c>
      <c r="AQ35" s="9">
        <v>0.50648453622841638</v>
      </c>
      <c r="AR35" s="9">
        <v>-5.3571428571428548E-2</v>
      </c>
      <c r="AS35" s="9">
        <v>0.4404761904761903</v>
      </c>
      <c r="AT35" s="23">
        <v>1.2302761178774354E-5</v>
      </c>
      <c r="AU35" s="9">
        <v>2.3059504675575724</v>
      </c>
    </row>
    <row r="36" spans="1:47" ht="15.75" thickBot="1" x14ac:dyDescent="0.3">
      <c r="A36" s="5" t="s">
        <v>207</v>
      </c>
      <c r="B36" s="23">
        <v>0.74236289194826655</v>
      </c>
      <c r="C36" s="9">
        <v>0.36057287689209733</v>
      </c>
      <c r="D36" s="9">
        <v>0.13000000000000006</v>
      </c>
      <c r="E36" s="9">
        <v>0.18000000000000005</v>
      </c>
      <c r="F36" s="23">
        <v>0.49257657345701999</v>
      </c>
      <c r="G36" s="9">
        <v>2.2268448340851532</v>
      </c>
      <c r="H36" s="5">
        <v>1</v>
      </c>
      <c r="I36" s="5">
        <v>0</v>
      </c>
      <c r="J36" s="5">
        <v>1</v>
      </c>
      <c r="K36" s="9">
        <v>9.9999999999999978E-2</v>
      </c>
      <c r="L36" s="9">
        <v>0.52044926671821379</v>
      </c>
      <c r="M36" s="9">
        <v>0.28422100184237875</v>
      </c>
      <c r="N36" s="5">
        <v>20</v>
      </c>
      <c r="O36" s="313" t="s">
        <v>657</v>
      </c>
      <c r="P36" s="343" cm="1">
        <f t="array" ref="P36">SpearmanC(E2:E698,F2:F698)</f>
        <v>-0.16451312150241759</v>
      </c>
      <c r="Q36" s="347">
        <v>6.3488304432590681E-6</v>
      </c>
      <c r="R36" s="80"/>
      <c r="S36" s="428"/>
      <c r="T36" s="428"/>
      <c r="V36" s="80"/>
      <c r="W36" s="80"/>
      <c r="X36" s="80"/>
      <c r="Y36" s="80"/>
      <c r="Z36" s="80"/>
      <c r="AA36" s="80"/>
      <c r="AB36" s="80"/>
      <c r="AI36" s="23"/>
      <c r="AJ36" s="23"/>
      <c r="AO36" s="5">
        <f t="shared" si="0"/>
        <v>35</v>
      </c>
      <c r="AP36" s="23">
        <v>77.512023675546075</v>
      </c>
      <c r="AQ36" s="9">
        <v>0.57892591808625804</v>
      </c>
      <c r="AR36" s="9">
        <v>-6.5476190476190493E-2</v>
      </c>
      <c r="AS36" s="9">
        <v>0.54166666666666641</v>
      </c>
      <c r="AT36" s="23">
        <v>5.7985284273629216E-7</v>
      </c>
      <c r="AU36" s="9">
        <v>2.0725649754376434</v>
      </c>
    </row>
    <row r="37" spans="1:47" x14ac:dyDescent="0.25">
      <c r="A37" s="5" t="s">
        <v>360</v>
      </c>
      <c r="B37" s="23">
        <v>13.795985092436913</v>
      </c>
      <c r="C37" s="9">
        <v>0.25469581594877561</v>
      </c>
      <c r="D37" s="9">
        <v>-0.03</v>
      </c>
      <c r="E37" s="9">
        <v>0.13999999999999996</v>
      </c>
      <c r="F37" s="23">
        <v>1.5791578679120076E-5</v>
      </c>
      <c r="G37" s="9">
        <v>1.639706092285262</v>
      </c>
      <c r="H37" s="5">
        <v>6</v>
      </c>
      <c r="I37" s="5">
        <v>1</v>
      </c>
      <c r="J37" s="5">
        <v>7</v>
      </c>
      <c r="K37" s="9">
        <v>0.19999999999999996</v>
      </c>
      <c r="L37" s="9">
        <v>0.2722001919660042</v>
      </c>
      <c r="M37" s="9">
        <v>0.37772378772609777</v>
      </c>
      <c r="N37" s="5">
        <v>20</v>
      </c>
      <c r="O37" s="36"/>
      <c r="P37" s="36"/>
      <c r="Q37" s="80"/>
      <c r="R37" s="80"/>
      <c r="S37" s="293"/>
      <c r="T37" s="294"/>
      <c r="U37" s="294"/>
      <c r="V37" s="80"/>
      <c r="W37" s="80"/>
      <c r="X37" s="80"/>
      <c r="Y37" s="80"/>
      <c r="Z37" s="80"/>
      <c r="AA37" s="80"/>
      <c r="AB37" s="80"/>
      <c r="AI37" s="23"/>
      <c r="AJ37" s="23"/>
      <c r="AO37" s="5">
        <f t="shared" si="0"/>
        <v>36</v>
      </c>
      <c r="AP37" s="23">
        <v>74.627322480032987</v>
      </c>
      <c r="AQ37" s="9">
        <v>0.40520863354266301</v>
      </c>
      <c r="AR37" s="9">
        <v>0.18333333333333332</v>
      </c>
      <c r="AS37" s="9">
        <v>0.31666666666666665</v>
      </c>
      <c r="AT37" s="23">
        <v>1.5791578679120076E-5</v>
      </c>
      <c r="AU37" s="9">
        <v>2.6532803127750446</v>
      </c>
    </row>
    <row r="38" spans="1:47" x14ac:dyDescent="0.25">
      <c r="B38" s="23">
        <v>2.1032328488429792</v>
      </c>
      <c r="C38" s="9">
        <v>0.40924688833624034</v>
      </c>
      <c r="D38" s="9">
        <v>-9.9999999999999915E-3</v>
      </c>
      <c r="E38" s="9">
        <v>0.34000000000000008</v>
      </c>
      <c r="F38" s="23">
        <v>4.9365910647077088E-7</v>
      </c>
      <c r="G38" s="9">
        <v>3.4631418382054129</v>
      </c>
      <c r="H38" s="5">
        <v>2</v>
      </c>
      <c r="I38" s="5">
        <v>6</v>
      </c>
      <c r="J38" s="5">
        <v>8</v>
      </c>
      <c r="K38" s="9">
        <v>9.9999999999999978E-2</v>
      </c>
      <c r="L38" s="9">
        <v>0.62196543704229634</v>
      </c>
      <c r="M38" s="9">
        <v>0.43280292774541462</v>
      </c>
      <c r="N38" s="5">
        <v>20</v>
      </c>
      <c r="R38" s="80"/>
      <c r="S38" s="293"/>
      <c r="T38" s="294"/>
      <c r="U38" s="294"/>
      <c r="V38" s="80"/>
      <c r="W38" s="80"/>
      <c r="X38" s="80"/>
      <c r="Y38" s="80"/>
      <c r="Z38" s="80"/>
      <c r="AA38" s="80"/>
      <c r="AB38" s="80"/>
      <c r="AI38" s="23"/>
      <c r="AJ38" s="23"/>
      <c r="AO38" s="5">
        <f t="shared" si="0"/>
        <v>37</v>
      </c>
      <c r="AP38" s="23">
        <v>72.739010964035984</v>
      </c>
      <c r="AQ38" s="9">
        <v>0.54130580429452113</v>
      </c>
      <c r="AR38" s="9">
        <v>0.32307692307692321</v>
      </c>
      <c r="AS38" s="9">
        <v>0.44615384615384618</v>
      </c>
      <c r="AT38" s="23">
        <v>4.0784692652709546E-6</v>
      </c>
      <c r="AU38" s="9">
        <v>3.4635044703073148</v>
      </c>
    </row>
    <row r="39" spans="1:47" x14ac:dyDescent="0.25">
      <c r="B39" s="23">
        <v>3.5260538787040483</v>
      </c>
      <c r="C39" s="9">
        <v>0.48357734317869228</v>
      </c>
      <c r="D39" s="9">
        <v>7.0000000000000007E-2</v>
      </c>
      <c r="E39" s="9">
        <v>0.36</v>
      </c>
      <c r="F39" s="23">
        <v>4.9365910647077088E-7</v>
      </c>
      <c r="G39" s="9">
        <v>2.6455241843605881</v>
      </c>
      <c r="H39" s="5">
        <v>2</v>
      </c>
      <c r="I39" s="5">
        <v>6</v>
      </c>
      <c r="J39" s="5">
        <v>8</v>
      </c>
      <c r="K39" s="9">
        <v>9.9999999999999978E-2</v>
      </c>
      <c r="L39" s="9">
        <v>0.63805118288447427</v>
      </c>
      <c r="M39" s="9">
        <v>0.425537564656367</v>
      </c>
      <c r="N39" s="5">
        <v>20</v>
      </c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I39" s="23"/>
      <c r="AJ39" s="23"/>
      <c r="AO39" s="5">
        <f t="shared" si="0"/>
        <v>38</v>
      </c>
      <c r="AP39" s="23">
        <v>63.484729261407615</v>
      </c>
      <c r="AQ39" s="9">
        <v>0.42676954623977126</v>
      </c>
      <c r="AR39" s="9">
        <v>4.1666666666666664E-2</v>
      </c>
      <c r="AS39" s="9">
        <v>0.36904761904761907</v>
      </c>
      <c r="AT39" s="23">
        <v>1.365554667810036E-8</v>
      </c>
      <c r="AU39" s="9">
        <v>4.5143448116406644</v>
      </c>
    </row>
    <row r="40" spans="1:47" x14ac:dyDescent="0.25">
      <c r="B40" s="23">
        <v>3.5796785592524047</v>
      </c>
      <c r="C40" s="9">
        <v>0.30291823287457165</v>
      </c>
      <c r="D40" s="9">
        <v>0.17000000000000004</v>
      </c>
      <c r="E40" s="9">
        <v>0.18000000000000008</v>
      </c>
      <c r="F40" s="23">
        <v>0.24408886769828309</v>
      </c>
      <c r="G40" s="9">
        <v>1.3381647635239144</v>
      </c>
      <c r="H40" s="5">
        <v>2</v>
      </c>
      <c r="I40" s="5">
        <v>0</v>
      </c>
      <c r="J40" s="5">
        <v>2</v>
      </c>
      <c r="K40" s="9">
        <v>0</v>
      </c>
      <c r="L40" s="9">
        <v>0.41850239542276874</v>
      </c>
      <c r="M40" s="9">
        <v>0.28905509703642951</v>
      </c>
      <c r="N40" s="5">
        <v>20</v>
      </c>
      <c r="O40" s="36"/>
      <c r="P40" s="293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I40" s="23"/>
      <c r="AJ40" s="23"/>
      <c r="AO40" s="5">
        <f t="shared" si="0"/>
        <v>39</v>
      </c>
      <c r="AP40" s="23">
        <v>57.386638048785315</v>
      </c>
      <c r="AQ40" s="9">
        <v>0.42217621353172358</v>
      </c>
      <c r="AR40" s="9">
        <v>0.10526315789473686</v>
      </c>
      <c r="AS40" s="9">
        <v>0.32631578947368428</v>
      </c>
      <c r="AT40" s="23">
        <v>2.7717330293365155E-4</v>
      </c>
      <c r="AU40" s="9">
        <v>5.472705491453798</v>
      </c>
    </row>
    <row r="41" spans="1:47" x14ac:dyDescent="0.25">
      <c r="B41" s="23">
        <v>4.0406989415632975</v>
      </c>
      <c r="C41" s="9">
        <v>0.24094964038224315</v>
      </c>
      <c r="D41" s="9">
        <v>9.0000000000000024E-2</v>
      </c>
      <c r="E41" s="9">
        <v>0.1</v>
      </c>
      <c r="F41" s="23">
        <v>0.19174601371721717</v>
      </c>
      <c r="G41" s="9">
        <v>1.2860197913588285</v>
      </c>
      <c r="H41" s="5">
        <v>1</v>
      </c>
      <c r="I41" s="5">
        <v>2</v>
      </c>
      <c r="J41" s="5">
        <v>3</v>
      </c>
      <c r="K41" s="9">
        <v>0.2</v>
      </c>
      <c r="L41" s="9">
        <v>0.50005343915278433</v>
      </c>
      <c r="M41" s="9">
        <v>0.32159403768728612</v>
      </c>
      <c r="N41" s="5">
        <v>20</v>
      </c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I41" s="23"/>
      <c r="AJ41" s="23"/>
      <c r="AO41" s="5">
        <f t="shared" si="0"/>
        <v>40</v>
      </c>
      <c r="AP41" s="23">
        <v>57.096241036699645</v>
      </c>
      <c r="AQ41" s="9">
        <v>0.28564971086363278</v>
      </c>
      <c r="AR41" s="9">
        <v>3.5714285714285712E-2</v>
      </c>
      <c r="AS41" s="9">
        <v>0.20833333333333334</v>
      </c>
      <c r="AT41" s="23">
        <v>1.6347516914048566E-7</v>
      </c>
      <c r="AU41" s="9">
        <v>4.6294911126708769</v>
      </c>
    </row>
    <row r="42" spans="1:47" x14ac:dyDescent="0.25">
      <c r="B42" s="23">
        <v>5.1181922427931417</v>
      </c>
      <c r="C42" s="9">
        <v>0.43457053692170622</v>
      </c>
      <c r="D42" s="9">
        <v>9.9999999999999829E-3</v>
      </c>
      <c r="E42" s="9">
        <v>0.32</v>
      </c>
      <c r="F42" s="23">
        <v>3.5003697286178075E-8</v>
      </c>
      <c r="G42" s="9">
        <v>3.3202713424696881</v>
      </c>
      <c r="H42" s="5">
        <v>3</v>
      </c>
      <c r="I42" s="5">
        <v>6</v>
      </c>
      <c r="J42" s="5">
        <v>9</v>
      </c>
      <c r="K42" s="9">
        <v>9.9999999999999978E-2</v>
      </c>
      <c r="L42" s="9">
        <v>0.59364334075748815</v>
      </c>
      <c r="M42" s="9">
        <v>0.46410944885720923</v>
      </c>
      <c r="N42" s="5">
        <v>20</v>
      </c>
      <c r="O42" s="36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I42" s="23"/>
      <c r="AJ42" s="23"/>
      <c r="AO42" s="5">
        <f t="shared" si="0"/>
        <v>41</v>
      </c>
      <c r="AP42" s="23">
        <v>54.855993084440492</v>
      </c>
      <c r="AQ42" s="9">
        <v>0.41983012350909055</v>
      </c>
      <c r="AR42" s="9">
        <v>0.30909090909090914</v>
      </c>
      <c r="AS42" s="9">
        <v>0.23636363636363636</v>
      </c>
      <c r="AT42" s="23">
        <v>4.9365910647077088E-7</v>
      </c>
      <c r="AU42" s="9">
        <v>2.4432165665180818</v>
      </c>
    </row>
    <row r="43" spans="1:47" x14ac:dyDescent="0.25">
      <c r="B43" s="23">
        <v>1.9667402051319898</v>
      </c>
      <c r="C43" s="9">
        <v>0.31791030218262839</v>
      </c>
      <c r="D43" s="9">
        <v>9.0000000000000024E-2</v>
      </c>
      <c r="E43" s="9">
        <v>5.9999999999999963E-2</v>
      </c>
      <c r="F43" s="23">
        <v>0.31351841945850567</v>
      </c>
      <c r="G43" s="9">
        <v>1.6985938997210019</v>
      </c>
      <c r="H43" s="5">
        <v>2</v>
      </c>
      <c r="I43" s="5">
        <v>1</v>
      </c>
      <c r="J43" s="5">
        <v>3</v>
      </c>
      <c r="K43" s="9">
        <v>9.9999999999999978E-2</v>
      </c>
      <c r="L43" s="9">
        <v>0.4462425021466993</v>
      </c>
      <c r="M43" s="9">
        <v>0.3319392893078193</v>
      </c>
      <c r="N43" s="5">
        <v>20</v>
      </c>
      <c r="O43" s="36"/>
      <c r="P43" s="80"/>
      <c r="Q43" s="80"/>
      <c r="AI43" s="23"/>
      <c r="AJ43" s="23"/>
      <c r="AO43" s="5">
        <f t="shared" si="0"/>
        <v>42</v>
      </c>
      <c r="AP43" s="23">
        <v>46.323339075045247</v>
      </c>
      <c r="AQ43" s="9">
        <v>0.26553740173255141</v>
      </c>
      <c r="AR43" s="9">
        <v>1.1111111111111106E-2</v>
      </c>
      <c r="AS43" s="9">
        <v>0.17301587301587296</v>
      </c>
      <c r="AT43" s="23">
        <v>0.64320164723637041</v>
      </c>
      <c r="AU43" s="9">
        <v>2.6476991766786191</v>
      </c>
    </row>
    <row r="44" spans="1:47" x14ac:dyDescent="0.25">
      <c r="B44" s="23">
        <v>3.0973332017794499</v>
      </c>
      <c r="C44" s="9">
        <v>0.29763694557351356</v>
      </c>
      <c r="D44" s="9">
        <v>0.16999999999999996</v>
      </c>
      <c r="E44" s="9">
        <v>0.18000000000000008</v>
      </c>
      <c r="F44" s="23">
        <v>0.31351841945850567</v>
      </c>
      <c r="G44" s="9">
        <v>1.6338117974504243</v>
      </c>
      <c r="H44" s="5">
        <v>1</v>
      </c>
      <c r="I44" s="5">
        <v>2</v>
      </c>
      <c r="J44" s="5">
        <v>3</v>
      </c>
      <c r="K44" s="9">
        <v>0</v>
      </c>
      <c r="L44" s="9">
        <v>0.52864109806087389</v>
      </c>
      <c r="M44" s="9">
        <v>0.35902207346399062</v>
      </c>
      <c r="N44" s="5">
        <v>20</v>
      </c>
      <c r="R44" s="36"/>
      <c r="AI44" s="23"/>
      <c r="AJ44" s="23"/>
      <c r="AO44" s="5">
        <f t="shared" si="0"/>
        <v>43</v>
      </c>
      <c r="AP44" s="23">
        <v>46.301146343625156</v>
      </c>
      <c r="AQ44" s="9">
        <v>0.59606578154538226</v>
      </c>
      <c r="AR44" s="9">
        <v>0.34545454545454546</v>
      </c>
      <c r="AS44" s="9">
        <v>0.38181818181818189</v>
      </c>
      <c r="AT44" s="23">
        <v>4.5401503126868696E-10</v>
      </c>
      <c r="AU44" s="9">
        <v>2.9293101061211186</v>
      </c>
    </row>
    <row r="45" spans="1:47" x14ac:dyDescent="0.25">
      <c r="B45" s="23">
        <v>0.81573477748512757</v>
      </c>
      <c r="C45" s="9">
        <v>0.3913691214652838</v>
      </c>
      <c r="D45" s="9">
        <v>7.0000000000000007E-2</v>
      </c>
      <c r="E45" s="9">
        <v>0.34000000000000008</v>
      </c>
      <c r="F45" s="23">
        <v>4.9365910647077088E-7</v>
      </c>
      <c r="G45" s="9">
        <v>3.0494588039217074</v>
      </c>
      <c r="H45" s="5">
        <v>2</v>
      </c>
      <c r="I45" s="5">
        <v>6</v>
      </c>
      <c r="J45" s="5">
        <v>8</v>
      </c>
      <c r="K45" s="9">
        <v>9.9999999999999978E-2</v>
      </c>
      <c r="L45" s="9">
        <v>0.61257759660318123</v>
      </c>
      <c r="M45" s="9">
        <v>0.44236728751370752</v>
      </c>
      <c r="N45" s="5">
        <v>20</v>
      </c>
      <c r="AI45" s="23"/>
      <c r="AJ45" s="23"/>
      <c r="AO45" s="5">
        <f t="shared" si="0"/>
        <v>44</v>
      </c>
      <c r="AP45" s="23">
        <v>46.301145986985262</v>
      </c>
      <c r="AQ45" s="9">
        <v>0.50844735808148789</v>
      </c>
      <c r="AR45" s="9">
        <v>0.38333333333333336</v>
      </c>
      <c r="AS45" s="9">
        <v>0.31666666666666671</v>
      </c>
      <c r="AT45" s="23">
        <v>4.5401503126868696E-10</v>
      </c>
      <c r="AU45" s="9">
        <v>3.815813859343586</v>
      </c>
    </row>
    <row r="46" spans="1:47" x14ac:dyDescent="0.25">
      <c r="B46" s="23">
        <v>2.6021912671619702</v>
      </c>
      <c r="C46" s="9">
        <v>0.37820236658548656</v>
      </c>
      <c r="D46" s="9">
        <v>9.0000000000000038E-2</v>
      </c>
      <c r="E46" s="9">
        <v>0.28000000000000003</v>
      </c>
      <c r="F46" s="23">
        <v>0.19174601371721717</v>
      </c>
      <c r="G46" s="9">
        <v>1.7890405267454805</v>
      </c>
      <c r="H46" s="5">
        <v>1</v>
      </c>
      <c r="I46" s="5">
        <v>2</v>
      </c>
      <c r="J46" s="5">
        <v>3</v>
      </c>
      <c r="K46" s="9">
        <v>0.2</v>
      </c>
      <c r="L46" s="9">
        <v>0.57655577760349497</v>
      </c>
      <c r="M46" s="9">
        <v>0.27411484885434761</v>
      </c>
      <c r="N46" s="5">
        <v>20</v>
      </c>
      <c r="AI46" s="23"/>
      <c r="AJ46" s="23"/>
      <c r="AO46" s="5">
        <f t="shared" si="0"/>
        <v>45</v>
      </c>
      <c r="AP46" s="23">
        <v>43.218066810356319</v>
      </c>
      <c r="AQ46" s="9">
        <v>0.26664969861726162</v>
      </c>
      <c r="AR46" s="9">
        <v>6.5476190476190479E-2</v>
      </c>
      <c r="AS46" s="9">
        <v>0.24404761904761904</v>
      </c>
      <c r="AT46" s="23">
        <v>2.6786332416889313E-8</v>
      </c>
      <c r="AU46" s="9">
        <v>2.9075412645005705</v>
      </c>
    </row>
    <row r="47" spans="1:47" x14ac:dyDescent="0.25">
      <c r="B47" s="23">
        <v>1.2921011478532032</v>
      </c>
      <c r="C47" s="9">
        <v>0.37689151165797369</v>
      </c>
      <c r="D47" s="9">
        <v>-0.15</v>
      </c>
      <c r="E47" s="9">
        <v>0.34</v>
      </c>
      <c r="F47" s="23">
        <v>6.2891877812291186E-3</v>
      </c>
      <c r="G47" s="9">
        <v>2.1795997487899474</v>
      </c>
      <c r="H47" s="5">
        <v>1</v>
      </c>
      <c r="I47" s="5">
        <v>4</v>
      </c>
      <c r="J47" s="5">
        <v>5</v>
      </c>
      <c r="K47" s="9">
        <v>0.2</v>
      </c>
      <c r="L47" s="9">
        <v>0.63504917149639406</v>
      </c>
      <c r="M47" s="9">
        <v>0.36416495668701859</v>
      </c>
      <c r="N47" s="5">
        <v>20</v>
      </c>
      <c r="AI47" s="23"/>
      <c r="AJ47" s="23"/>
      <c r="AO47" s="5">
        <f t="shared" si="0"/>
        <v>46</v>
      </c>
      <c r="AP47" s="23">
        <v>42.920538255637211</v>
      </c>
      <c r="AQ47" s="9">
        <v>0.47152245250161517</v>
      </c>
      <c r="AR47" s="9">
        <v>0.18452380952380953</v>
      </c>
      <c r="AS47" s="9">
        <v>0.40476190476190477</v>
      </c>
      <c r="AT47" s="23">
        <v>2.1784720416167858E-6</v>
      </c>
      <c r="AU47" s="9">
        <v>4.4169970310150122</v>
      </c>
    </row>
    <row r="48" spans="1:47" x14ac:dyDescent="0.25">
      <c r="B48" s="23">
        <v>2.5941270509918715</v>
      </c>
      <c r="C48" s="9">
        <v>0.21970036694629036</v>
      </c>
      <c r="D48" s="9">
        <v>0.14999999999999997</v>
      </c>
      <c r="E48" s="9">
        <v>0.15999999999999998</v>
      </c>
      <c r="F48" s="23">
        <v>4.7038146300717495E-2</v>
      </c>
      <c r="G48" s="9">
        <v>2.0236633197260714</v>
      </c>
      <c r="H48" s="5">
        <v>1</v>
      </c>
      <c r="I48" s="5">
        <v>3</v>
      </c>
      <c r="J48" s="5">
        <v>4</v>
      </c>
      <c r="K48" s="9">
        <v>0.2</v>
      </c>
      <c r="L48" s="9">
        <v>0.55347530674887502</v>
      </c>
      <c r="M48" s="9">
        <v>0.35331892080396177</v>
      </c>
      <c r="N48" s="5">
        <v>20</v>
      </c>
      <c r="AI48" s="23"/>
      <c r="AJ48" s="23"/>
      <c r="AO48" s="5">
        <f t="shared" si="0"/>
        <v>47</v>
      </c>
      <c r="AP48" s="23">
        <v>41.398856675373295</v>
      </c>
      <c r="AQ48" s="9">
        <v>0.28789460928709437</v>
      </c>
      <c r="AR48" s="9">
        <v>0.25</v>
      </c>
      <c r="AS48" s="9">
        <v>0.21666666666666667</v>
      </c>
      <c r="AT48" s="23">
        <v>9.8731053718084221E-5</v>
      </c>
      <c r="AU48" s="9">
        <v>4.1839187599684058</v>
      </c>
    </row>
    <row r="49" spans="1:47" x14ac:dyDescent="0.25">
      <c r="B49" s="23">
        <v>0.54398045754449043</v>
      </c>
      <c r="C49" s="9">
        <v>0.21062598233829299</v>
      </c>
      <c r="D49" s="9">
        <v>2.9999999999999992E-2</v>
      </c>
      <c r="E49" s="9">
        <v>0.18000000000000005</v>
      </c>
      <c r="F49" s="23">
        <v>9.8731053718084221E-5</v>
      </c>
      <c r="G49" s="9">
        <v>3.2707826426951359</v>
      </c>
      <c r="H49" s="5">
        <v>3</v>
      </c>
      <c r="I49" s="5">
        <v>4</v>
      </c>
      <c r="J49" s="5">
        <v>7</v>
      </c>
      <c r="K49" s="9">
        <v>9.9999999999999978E-2</v>
      </c>
      <c r="L49" s="9">
        <v>0.52686922498178501</v>
      </c>
      <c r="M49" s="9">
        <v>0.42955385858528555</v>
      </c>
      <c r="N49" s="5">
        <v>20</v>
      </c>
      <c r="AI49" s="23"/>
      <c r="AJ49" s="23"/>
      <c r="AO49" s="5">
        <f t="shared" si="0"/>
        <v>48</v>
      </c>
      <c r="AP49" s="23">
        <v>40.476262770865588</v>
      </c>
      <c r="AQ49" s="9">
        <v>0.58310313567456962</v>
      </c>
      <c r="AR49" s="9">
        <v>0.30909090909090908</v>
      </c>
      <c r="AS49" s="9">
        <v>0.38181818181818189</v>
      </c>
      <c r="AT49" s="23">
        <v>1.3618999665934729E-6</v>
      </c>
      <c r="AU49" s="9">
        <v>2.91820292232764</v>
      </c>
    </row>
    <row r="50" spans="1:47" x14ac:dyDescent="0.25">
      <c r="B50" s="23">
        <v>0.4600462597419871</v>
      </c>
      <c r="C50" s="9">
        <v>0.5348489355677809</v>
      </c>
      <c r="D50" s="9">
        <v>5.0000000000000017E-2</v>
      </c>
      <c r="E50" s="9">
        <v>0.32000000000000006</v>
      </c>
      <c r="F50" s="23">
        <v>3.5743602423329128E-2</v>
      </c>
      <c r="G50" s="9">
        <v>2.6359662675105495</v>
      </c>
      <c r="H50" s="5">
        <v>0</v>
      </c>
      <c r="I50" s="5">
        <v>3</v>
      </c>
      <c r="J50" s="5">
        <v>3</v>
      </c>
      <c r="K50" s="9">
        <v>0.3</v>
      </c>
      <c r="L50" s="9">
        <v>0.68026317565132643</v>
      </c>
      <c r="M50" s="9">
        <v>0.26754530413581146</v>
      </c>
      <c r="N50" s="5">
        <v>20</v>
      </c>
      <c r="AI50" s="23"/>
      <c r="AJ50" s="23"/>
      <c r="AO50" s="5">
        <f t="shared" si="0"/>
        <v>49</v>
      </c>
      <c r="AP50" s="23">
        <v>38.337763647880543</v>
      </c>
      <c r="AQ50" s="9">
        <v>0.34774388102269382</v>
      </c>
      <c r="AR50" s="9">
        <v>9.803921568627463E-3</v>
      </c>
      <c r="AS50" s="9">
        <v>0.21241830065359477</v>
      </c>
      <c r="AT50" s="23">
        <v>7.9386145384186555E-4</v>
      </c>
      <c r="AU50" s="9">
        <v>2.7858905907951628</v>
      </c>
    </row>
    <row r="51" spans="1:47" x14ac:dyDescent="0.25">
      <c r="B51" s="23">
        <v>3.1879762373411813</v>
      </c>
      <c r="C51" s="9">
        <v>0.21573794780786815</v>
      </c>
      <c r="D51" s="9">
        <v>0.05</v>
      </c>
      <c r="E51" s="9">
        <v>7.999999999999996E-2</v>
      </c>
      <c r="F51" s="23">
        <v>7.9939410977300453E-4</v>
      </c>
      <c r="G51" s="9">
        <v>2.002053926375134</v>
      </c>
      <c r="H51" s="5">
        <v>4</v>
      </c>
      <c r="I51" s="5">
        <v>2</v>
      </c>
      <c r="J51" s="5">
        <v>6</v>
      </c>
      <c r="K51" s="9">
        <v>0.19999999999999996</v>
      </c>
      <c r="L51" s="9">
        <v>0.30703735368503127</v>
      </c>
      <c r="M51" s="9">
        <v>0.38899126441573134</v>
      </c>
      <c r="N51" s="5">
        <v>20</v>
      </c>
      <c r="AI51" s="23"/>
      <c r="AJ51" s="23"/>
      <c r="AO51" s="5">
        <f t="shared" si="0"/>
        <v>50</v>
      </c>
      <c r="AP51" s="23">
        <v>37.640879390776647</v>
      </c>
      <c r="AQ51" s="9">
        <v>0.29356384734475682</v>
      </c>
      <c r="AR51" s="9">
        <v>0.12444444444444448</v>
      </c>
      <c r="AS51" s="9">
        <v>8.8888888888888878E-2</v>
      </c>
      <c r="AT51" s="23">
        <v>1.3973571810707108E-2</v>
      </c>
      <c r="AU51" s="9">
        <v>7.2242532084528035</v>
      </c>
    </row>
    <row r="52" spans="1:47" x14ac:dyDescent="0.25">
      <c r="B52" s="23">
        <v>2.6629380762685502</v>
      </c>
      <c r="C52" s="9">
        <v>0.40173784079311664</v>
      </c>
      <c r="D52" s="9">
        <v>3.0000000000000016E-2</v>
      </c>
      <c r="E52" s="9">
        <v>0.22</v>
      </c>
      <c r="F52" s="23">
        <v>6.0845125519153165E-2</v>
      </c>
      <c r="G52" s="9">
        <v>1.7101928446460313</v>
      </c>
      <c r="H52" s="5">
        <v>3</v>
      </c>
      <c r="I52" s="5">
        <v>0</v>
      </c>
      <c r="J52" s="5">
        <v>3</v>
      </c>
      <c r="K52" s="9">
        <v>9.9999999999999978E-2</v>
      </c>
      <c r="L52" s="9">
        <v>0.3808673701777433</v>
      </c>
      <c r="M52" s="9">
        <v>0.2775797436001804</v>
      </c>
      <c r="N52" s="5">
        <v>20</v>
      </c>
      <c r="AI52" s="23"/>
      <c r="AJ52" s="23"/>
      <c r="AO52" s="5">
        <f t="shared" si="0"/>
        <v>51</v>
      </c>
      <c r="AP52" s="23">
        <v>36.785795400185819</v>
      </c>
      <c r="AQ52" s="9">
        <v>0.41735210448767202</v>
      </c>
      <c r="AR52" s="9">
        <v>0.29473684210526324</v>
      </c>
      <c r="AS52" s="9">
        <v>0.2</v>
      </c>
      <c r="AT52" s="23">
        <v>2.7717330293365155E-4</v>
      </c>
      <c r="AU52" s="9">
        <v>5.6166559527040416</v>
      </c>
    </row>
    <row r="53" spans="1:47" x14ac:dyDescent="0.25">
      <c r="B53" s="23">
        <v>6.4902281151287982</v>
      </c>
      <c r="C53" s="9">
        <v>0.40398607063024344</v>
      </c>
      <c r="D53" s="9">
        <v>2.9999999999999992E-2</v>
      </c>
      <c r="E53" s="9">
        <v>0.30000000000000016</v>
      </c>
      <c r="F53" s="23">
        <v>1.16641514653996E-7</v>
      </c>
      <c r="G53" s="9">
        <v>3.1345002561127702</v>
      </c>
      <c r="H53" s="5">
        <v>1</v>
      </c>
      <c r="I53" s="5">
        <v>7</v>
      </c>
      <c r="J53" s="5">
        <v>8</v>
      </c>
      <c r="K53" s="9">
        <v>0.4</v>
      </c>
      <c r="L53" s="9">
        <v>0.80006320292250144</v>
      </c>
      <c r="M53" s="9">
        <v>0.3035376475392767</v>
      </c>
      <c r="N53" s="5">
        <v>20</v>
      </c>
      <c r="AI53" s="23"/>
      <c r="AJ53" s="23"/>
      <c r="AO53" s="5">
        <f t="shared" si="0"/>
        <v>52</v>
      </c>
      <c r="AP53" s="23">
        <v>36.429620698565195</v>
      </c>
      <c r="AQ53" s="9">
        <v>0.56704306767233681</v>
      </c>
      <c r="AR53" s="9">
        <v>5.0000000000000031E-2</v>
      </c>
      <c r="AS53" s="9">
        <v>0.4166666666666668</v>
      </c>
      <c r="AT53" s="23">
        <v>4.7038146300717468E-2</v>
      </c>
      <c r="AU53" s="9">
        <v>2.4688147726261489</v>
      </c>
    </row>
    <row r="54" spans="1:47" x14ac:dyDescent="0.25">
      <c r="B54" s="23">
        <v>3.4069702955149808</v>
      </c>
      <c r="C54" s="9">
        <v>0.36008489906246305</v>
      </c>
      <c r="D54" s="9">
        <v>6.9999999999999979E-2</v>
      </c>
      <c r="E54" s="9">
        <v>0.18000000000000005</v>
      </c>
      <c r="F54" s="23">
        <v>0.24408886769828309</v>
      </c>
      <c r="G54" s="9">
        <v>1.8437966225586255</v>
      </c>
      <c r="H54" s="5">
        <v>2</v>
      </c>
      <c r="I54" s="5">
        <v>0</v>
      </c>
      <c r="J54" s="5">
        <v>2</v>
      </c>
      <c r="K54" s="9">
        <v>0</v>
      </c>
      <c r="L54" s="9">
        <v>0.46155325690972387</v>
      </c>
      <c r="M54" s="9">
        <v>0.28348236563471557</v>
      </c>
      <c r="N54" s="5">
        <v>20</v>
      </c>
      <c r="AI54" s="23"/>
      <c r="AJ54" s="23"/>
      <c r="AO54" s="5">
        <f t="shared" si="0"/>
        <v>53</v>
      </c>
      <c r="AP54" s="23">
        <v>34.824657714162576</v>
      </c>
      <c r="AQ54" s="9">
        <v>0.5282693262411795</v>
      </c>
      <c r="AR54" s="9">
        <v>-3.2679738562091504E-3</v>
      </c>
      <c r="AS54" s="9">
        <v>0.46078431372549011</v>
      </c>
      <c r="AT54" s="23">
        <v>7.7861904817923398E-8</v>
      </c>
      <c r="AU54" s="9">
        <v>3.8826598035543838</v>
      </c>
    </row>
    <row r="55" spans="1:47" x14ac:dyDescent="0.25">
      <c r="B55" s="23">
        <v>6.6383380572692348</v>
      </c>
      <c r="C55" s="9">
        <v>0.45367736058160885</v>
      </c>
      <c r="D55" s="9">
        <v>0.13</v>
      </c>
      <c r="E55" s="9">
        <v>0.32000000000000012</v>
      </c>
      <c r="F55" s="23">
        <v>1.3973571810707108E-2</v>
      </c>
      <c r="G55" s="9">
        <v>2.1691972331121625</v>
      </c>
      <c r="H55" s="5">
        <v>2</v>
      </c>
      <c r="I55" s="5">
        <v>3</v>
      </c>
      <c r="J55" s="5">
        <v>5</v>
      </c>
      <c r="K55" s="9">
        <v>0</v>
      </c>
      <c r="L55" s="9">
        <v>0.48785997589961905</v>
      </c>
      <c r="M55" s="9">
        <v>0.39284839280001754</v>
      </c>
      <c r="N55" s="5">
        <v>20</v>
      </c>
      <c r="AI55" s="23"/>
      <c r="AJ55" s="23"/>
      <c r="AO55" s="5">
        <f t="shared" si="0"/>
        <v>54</v>
      </c>
      <c r="AP55" s="23">
        <v>34.281078721278718</v>
      </c>
      <c r="AQ55" s="9">
        <v>0.42549244673947623</v>
      </c>
      <c r="AR55" s="9">
        <v>0.21538461538461545</v>
      </c>
      <c r="AS55" s="9">
        <v>0.29230769230769238</v>
      </c>
      <c r="AT55" s="23">
        <v>5.4481209038738152E-8</v>
      </c>
      <c r="AU55" s="9">
        <v>2.0360477273545188</v>
      </c>
    </row>
    <row r="56" spans="1:47" x14ac:dyDescent="0.25">
      <c r="A56" s="5" t="s">
        <v>205</v>
      </c>
      <c r="B56" s="23">
        <v>1.8777382461425471</v>
      </c>
      <c r="C56" s="9">
        <v>0.61948810164676238</v>
      </c>
      <c r="D56" s="9">
        <v>-1.7857142857142846E-2</v>
      </c>
      <c r="E56" s="9">
        <v>0.48214285714285715</v>
      </c>
      <c r="F56" s="23">
        <v>7.2036214584101624E-4</v>
      </c>
      <c r="G56" s="9">
        <v>2.6328610054954007</v>
      </c>
      <c r="H56" s="5">
        <v>5</v>
      </c>
      <c r="I56" s="5">
        <v>2</v>
      </c>
      <c r="J56" s="5">
        <v>7</v>
      </c>
      <c r="K56" s="9">
        <v>0.2142857142857143</v>
      </c>
      <c r="L56" s="9">
        <v>0.30589262193008931</v>
      </c>
      <c r="M56" s="9">
        <v>0.34912482577103865</v>
      </c>
      <c r="N56" s="5">
        <v>48</v>
      </c>
      <c r="AI56" s="23"/>
      <c r="AJ56" s="23"/>
      <c r="AO56" s="5">
        <f t="shared" si="0"/>
        <v>55</v>
      </c>
      <c r="AP56" s="23">
        <v>33.170579390526683</v>
      </c>
      <c r="AQ56" s="9">
        <v>0.14275985102597724</v>
      </c>
      <c r="AR56" s="9">
        <v>0.11904761904761904</v>
      </c>
      <c r="AS56" s="9">
        <v>0.16666666666666666</v>
      </c>
      <c r="AT56" s="23">
        <v>5.3052981931200365E-5</v>
      </c>
      <c r="AU56" s="9">
        <v>4.16307182299738</v>
      </c>
    </row>
    <row r="57" spans="1:47" x14ac:dyDescent="0.25">
      <c r="A57" s="5" t="s">
        <v>361</v>
      </c>
      <c r="B57" s="23">
        <v>1.231932830390754</v>
      </c>
      <c r="C57" s="9">
        <v>0.61983399721961308</v>
      </c>
      <c r="D57" s="9">
        <v>0.30952380952380942</v>
      </c>
      <c r="E57" s="9">
        <v>0.5</v>
      </c>
      <c r="F57" s="23">
        <v>1.3459414468052325E-2</v>
      </c>
      <c r="G57" s="9">
        <v>2.6458380617606481</v>
      </c>
      <c r="H57" s="5">
        <v>3</v>
      </c>
      <c r="I57" s="5">
        <v>3</v>
      </c>
      <c r="J57" s="5">
        <v>6</v>
      </c>
      <c r="K57" s="9">
        <v>7.1428571428571397E-2</v>
      </c>
      <c r="L57" s="9">
        <v>0.46704322691947364</v>
      </c>
      <c r="M57" s="9">
        <v>0.32791430929251242</v>
      </c>
      <c r="N57" s="5">
        <v>48</v>
      </c>
      <c r="AI57" s="23"/>
      <c r="AJ57" s="23"/>
      <c r="AO57" s="5">
        <f t="shared" si="0"/>
        <v>56</v>
      </c>
      <c r="AP57" s="23">
        <v>31.102460408349952</v>
      </c>
      <c r="AQ57" s="9">
        <v>0.56745864454459782</v>
      </c>
      <c r="AR57" s="9">
        <v>0.2361111111111111</v>
      </c>
      <c r="AS57" s="9">
        <v>0.43055555555555558</v>
      </c>
      <c r="AT57" s="23">
        <v>9.3090961890676313E-5</v>
      </c>
      <c r="AU57" s="9">
        <v>2.2138549953781506</v>
      </c>
    </row>
    <row r="58" spans="1:47" x14ac:dyDescent="0.25">
      <c r="B58" s="23">
        <v>0.9091748654769809</v>
      </c>
      <c r="C58" s="9">
        <v>0.56007101683722749</v>
      </c>
      <c r="D58" s="9">
        <v>9.5238095238095233E-2</v>
      </c>
      <c r="E58" s="9">
        <v>0.43452380952380937</v>
      </c>
      <c r="F58" s="23">
        <v>9.8375457661349641E-3</v>
      </c>
      <c r="G58" s="9">
        <v>2.9024854934370907</v>
      </c>
      <c r="H58" s="5">
        <v>2</v>
      </c>
      <c r="I58" s="5">
        <v>4</v>
      </c>
      <c r="J58" s="5">
        <v>6</v>
      </c>
      <c r="K58" s="9">
        <v>0</v>
      </c>
      <c r="L58" s="9">
        <v>0.51571705204212981</v>
      </c>
      <c r="M58" s="9">
        <v>0.3600036635919463</v>
      </c>
      <c r="N58" s="5">
        <v>48</v>
      </c>
      <c r="AI58" s="23"/>
      <c r="AJ58" s="23"/>
      <c r="AO58" s="5">
        <f t="shared" si="0"/>
        <v>57</v>
      </c>
      <c r="AP58" s="23">
        <v>30.265426130777662</v>
      </c>
      <c r="AQ58" s="9">
        <v>0.42861966842261701</v>
      </c>
      <c r="AR58" s="9">
        <v>0.29090909090909089</v>
      </c>
      <c r="AS58" s="9">
        <v>0.27272727272727271</v>
      </c>
      <c r="AT58" s="23">
        <v>1.5791578679120076E-5</v>
      </c>
      <c r="AU58" s="9">
        <v>2.1259551423510858</v>
      </c>
    </row>
    <row r="59" spans="1:47" x14ac:dyDescent="0.25">
      <c r="B59" s="23">
        <v>2.760502161537572</v>
      </c>
      <c r="C59" s="9">
        <v>0.34457483554187279</v>
      </c>
      <c r="D59" s="9">
        <v>5.95238095238095E-2</v>
      </c>
      <c r="E59" s="9">
        <v>0.22023809523809523</v>
      </c>
      <c r="F59" s="23">
        <v>7.3719229484939777E-7</v>
      </c>
      <c r="G59" s="9">
        <v>3.963612266311435</v>
      </c>
      <c r="H59" s="5">
        <v>4</v>
      </c>
      <c r="I59" s="5">
        <v>5</v>
      </c>
      <c r="J59" s="5">
        <v>9</v>
      </c>
      <c r="K59" s="9">
        <v>0.2142857142857143</v>
      </c>
      <c r="L59" s="9">
        <v>0.5903159499104047</v>
      </c>
      <c r="M59" s="9">
        <v>0.3841527492212079</v>
      </c>
      <c r="N59" s="5">
        <v>48</v>
      </c>
      <c r="AI59" s="23"/>
      <c r="AJ59" s="23"/>
      <c r="AO59" s="5">
        <f t="shared" si="0"/>
        <v>58</v>
      </c>
      <c r="AP59" s="23">
        <v>29.718353433538535</v>
      </c>
      <c r="AQ59" s="9">
        <v>0.5293175455874406</v>
      </c>
      <c r="AR59" s="9">
        <v>0.33650793650793648</v>
      </c>
      <c r="AS59" s="9">
        <v>0.27936507936507943</v>
      </c>
      <c r="AT59" s="23">
        <v>1.4892919813037032E-10</v>
      </c>
      <c r="AU59" s="9">
        <v>1.3488818169701073</v>
      </c>
    </row>
    <row r="60" spans="1:47" x14ac:dyDescent="0.25">
      <c r="B60" s="23">
        <v>0.86861648368287081</v>
      </c>
      <c r="C60" s="9">
        <v>0.64962356193859383</v>
      </c>
      <c r="D60" s="9">
        <v>0.23214285714285715</v>
      </c>
      <c r="E60" s="9">
        <v>0.54761904761904745</v>
      </c>
      <c r="F60" s="23">
        <v>9.0913240939639706E-2</v>
      </c>
      <c r="G60" s="9">
        <v>2.2228056404499883</v>
      </c>
      <c r="H60" s="5">
        <v>1</v>
      </c>
      <c r="I60" s="5">
        <v>3</v>
      </c>
      <c r="J60" s="5">
        <v>4</v>
      </c>
      <c r="K60" s="9">
        <v>7.1428571428571397E-2</v>
      </c>
      <c r="L60" s="9">
        <v>0.53203222858714239</v>
      </c>
      <c r="M60" s="9">
        <v>0.33620710768316692</v>
      </c>
      <c r="N60" s="5">
        <v>48</v>
      </c>
      <c r="AI60" s="23"/>
      <c r="AJ60" s="23"/>
      <c r="AO60" s="5">
        <f t="shared" si="0"/>
        <v>59</v>
      </c>
      <c r="AP60" s="23">
        <v>28.812876186587797</v>
      </c>
      <c r="AQ60" s="9">
        <v>0.53706075169841561</v>
      </c>
      <c r="AR60" s="9">
        <v>2.287581699346404E-2</v>
      </c>
      <c r="AS60" s="9">
        <v>0.43464052287581689</v>
      </c>
      <c r="AT60" s="23">
        <v>3.4660384801471352E-7</v>
      </c>
      <c r="AU60" s="9">
        <v>3.4654594790864173</v>
      </c>
    </row>
    <row r="61" spans="1:47" x14ac:dyDescent="0.25">
      <c r="B61" s="23">
        <v>0.74041539995385341</v>
      </c>
      <c r="C61" s="9">
        <v>0.60426111597124621</v>
      </c>
      <c r="D61" s="9">
        <v>0.26190476190476192</v>
      </c>
      <c r="E61" s="9">
        <v>0.3392857142857143</v>
      </c>
      <c r="F61" s="23">
        <v>0.32083259175805545</v>
      </c>
      <c r="G61" s="9">
        <v>2.1922980437919044</v>
      </c>
      <c r="H61" s="5">
        <v>1</v>
      </c>
      <c r="I61" s="5">
        <v>0</v>
      </c>
      <c r="J61" s="5">
        <v>1</v>
      </c>
      <c r="K61" s="9">
        <v>0.2142857142857143</v>
      </c>
      <c r="L61" s="9">
        <v>0.42172582729595376</v>
      </c>
      <c r="M61" s="9">
        <v>0.2309007402118744</v>
      </c>
      <c r="N61" s="5">
        <v>48</v>
      </c>
      <c r="AI61" s="23"/>
      <c r="AJ61" s="23"/>
      <c r="AO61" s="5">
        <f t="shared" si="0"/>
        <v>60</v>
      </c>
      <c r="AP61" s="23">
        <v>28.601478048351488</v>
      </c>
      <c r="AQ61" s="9">
        <v>0.35045347870712745</v>
      </c>
      <c r="AR61" s="9">
        <v>0.19834710743801653</v>
      </c>
      <c r="AS61" s="9">
        <v>0.16528925619834706</v>
      </c>
      <c r="AT61" s="23">
        <v>4.1937637363189358E-7</v>
      </c>
      <c r="AU61" s="9">
        <v>1.8671131581849998</v>
      </c>
    </row>
    <row r="62" spans="1:47" x14ac:dyDescent="0.25">
      <c r="B62" s="23">
        <v>3.0591502204982843</v>
      </c>
      <c r="C62" s="9">
        <v>0.58654865255451172</v>
      </c>
      <c r="D62" s="9">
        <v>0.2440476190476191</v>
      </c>
      <c r="E62" s="9">
        <v>0.47619047619047611</v>
      </c>
      <c r="F62" s="23">
        <v>0.56908439021128066</v>
      </c>
      <c r="G62" s="9">
        <v>2.2785621391544471</v>
      </c>
      <c r="H62" s="5">
        <v>2</v>
      </c>
      <c r="I62" s="5">
        <v>1</v>
      </c>
      <c r="J62" s="5">
        <v>3</v>
      </c>
      <c r="K62" s="9">
        <v>7.1428571428571397E-2</v>
      </c>
      <c r="L62" s="9">
        <v>0.42126456891087793</v>
      </c>
      <c r="M62" s="9">
        <v>0.27399533567319784</v>
      </c>
      <c r="N62" s="5">
        <v>48</v>
      </c>
      <c r="AI62" s="23"/>
      <c r="AJ62" s="23"/>
      <c r="AO62" s="5">
        <f t="shared" si="0"/>
        <v>61</v>
      </c>
      <c r="AP62" s="23">
        <v>28.249442444081296</v>
      </c>
      <c r="AQ62" s="9">
        <v>0.45929010285525396</v>
      </c>
      <c r="AR62" s="9">
        <v>0.12727272727272732</v>
      </c>
      <c r="AS62" s="9">
        <v>0.12727272727272732</v>
      </c>
      <c r="AT62" s="23">
        <v>1.1022250104061786E-3</v>
      </c>
      <c r="AU62" s="9">
        <v>2.445148228656298</v>
      </c>
    </row>
    <row r="63" spans="1:47" x14ac:dyDescent="0.25">
      <c r="B63" s="23">
        <v>2.9293557226994138</v>
      </c>
      <c r="C63" s="9">
        <v>0.63658796758217029</v>
      </c>
      <c r="D63" s="9">
        <v>0.34523809523809523</v>
      </c>
      <c r="E63" s="9">
        <v>0.48214285714285715</v>
      </c>
      <c r="F63" s="23">
        <v>0.22254565993453274</v>
      </c>
      <c r="G63" s="9">
        <v>2.194255103305033</v>
      </c>
      <c r="H63" s="5">
        <v>2</v>
      </c>
      <c r="I63" s="5">
        <v>0</v>
      </c>
      <c r="J63" s="5">
        <v>2</v>
      </c>
      <c r="K63" s="9">
        <v>0.2142857142857143</v>
      </c>
      <c r="L63" s="9">
        <v>0.40763611844367231</v>
      </c>
      <c r="M63" s="9">
        <v>0.28702725664477419</v>
      </c>
      <c r="N63" s="5">
        <v>48</v>
      </c>
      <c r="AI63" s="23"/>
      <c r="AJ63" s="23"/>
      <c r="AO63" s="5">
        <f t="shared" si="0"/>
        <v>62</v>
      </c>
      <c r="AP63" s="23">
        <v>27.711124092250458</v>
      </c>
      <c r="AQ63" s="9">
        <v>0.40948207543644899</v>
      </c>
      <c r="AR63" s="9">
        <v>-6.8627450980392163E-2</v>
      </c>
      <c r="AS63" s="9">
        <v>0.34313725490196068</v>
      </c>
      <c r="AT63" s="23">
        <v>9.5170308247359194E-3</v>
      </c>
      <c r="AU63" s="9">
        <v>3.0084751260321907</v>
      </c>
    </row>
    <row r="64" spans="1:47" x14ac:dyDescent="0.25">
      <c r="B64" s="23">
        <v>1.6440775453207255</v>
      </c>
      <c r="C64" s="9">
        <v>0.55770230337829552</v>
      </c>
      <c r="D64" s="9">
        <v>0.29761904761904756</v>
      </c>
      <c r="E64" s="9">
        <v>0.44047619047619041</v>
      </c>
      <c r="F64" s="23">
        <v>0.56908439021128066</v>
      </c>
      <c r="G64" s="9">
        <v>2.2628624856135229</v>
      </c>
      <c r="H64" s="5">
        <v>1</v>
      </c>
      <c r="I64" s="5">
        <v>2</v>
      </c>
      <c r="J64" s="5">
        <v>3</v>
      </c>
      <c r="K64" s="9">
        <v>0</v>
      </c>
      <c r="L64" s="9">
        <v>0.47572083934296988</v>
      </c>
      <c r="M64" s="9">
        <v>0.28158595078622811</v>
      </c>
      <c r="N64" s="5">
        <v>48</v>
      </c>
      <c r="AI64" s="23"/>
      <c r="AJ64" s="23"/>
      <c r="AO64" s="5">
        <f t="shared" si="0"/>
        <v>63</v>
      </c>
      <c r="AP64" s="23">
        <v>27.585455129089485</v>
      </c>
      <c r="AQ64" s="9">
        <v>0.24738218646399929</v>
      </c>
      <c r="AR64" s="9">
        <v>0.27272727272727271</v>
      </c>
      <c r="AS64" s="9">
        <v>0.23636363636363636</v>
      </c>
      <c r="AT64" s="23">
        <v>4.4876295000871127E-7</v>
      </c>
      <c r="AU64" s="9">
        <v>1.9482686396182711</v>
      </c>
    </row>
    <row r="65" spans="2:47" x14ac:dyDescent="0.25">
      <c r="B65" s="23">
        <v>1.3962971045111316</v>
      </c>
      <c r="C65" s="9">
        <v>0.46298298941339228</v>
      </c>
      <c r="D65" s="9">
        <v>0.23214285714285715</v>
      </c>
      <c r="E65" s="9">
        <v>0.27380952380952389</v>
      </c>
      <c r="F65" s="23">
        <v>0.24276747779614527</v>
      </c>
      <c r="G65" s="9">
        <v>2.396317344113001</v>
      </c>
      <c r="H65" s="5">
        <v>2</v>
      </c>
      <c r="I65" s="5">
        <v>2</v>
      </c>
      <c r="J65" s="5">
        <v>4</v>
      </c>
      <c r="K65" s="9">
        <v>7.1428571428571397E-2</v>
      </c>
      <c r="L65" s="9">
        <v>0.48819269191395609</v>
      </c>
      <c r="M65" s="9">
        <v>0.27204286049817789</v>
      </c>
      <c r="N65" s="5">
        <v>48</v>
      </c>
      <c r="P65" s="80"/>
      <c r="Q65" s="80"/>
      <c r="AI65" s="23"/>
      <c r="AJ65" s="23"/>
      <c r="AO65" s="5">
        <f t="shared" si="0"/>
        <v>64</v>
      </c>
      <c r="AP65" s="23">
        <v>27.585454415809703</v>
      </c>
      <c r="AQ65" s="9">
        <v>0.32142260755572849</v>
      </c>
      <c r="AR65" s="9">
        <v>0.25</v>
      </c>
      <c r="AS65" s="9">
        <v>0.35</v>
      </c>
      <c r="AT65" s="23">
        <v>4.4876295000871127E-7</v>
      </c>
      <c r="AU65" s="9">
        <v>2.8259165914659672</v>
      </c>
    </row>
    <row r="66" spans="2:47" x14ac:dyDescent="0.25">
      <c r="B66" s="23">
        <v>16.245397346663381</v>
      </c>
      <c r="C66" s="9">
        <v>0.52996639853693517</v>
      </c>
      <c r="D66" s="9">
        <v>8.3333333333333245E-2</v>
      </c>
      <c r="E66" s="9">
        <v>0.39285714285714279</v>
      </c>
      <c r="F66" s="23">
        <v>6.3783495428082034E-7</v>
      </c>
      <c r="G66" s="9">
        <v>1.8065715327452845</v>
      </c>
      <c r="H66" s="5">
        <v>6</v>
      </c>
      <c r="I66" s="5">
        <v>4</v>
      </c>
      <c r="J66" s="5">
        <v>10</v>
      </c>
      <c r="K66" s="9">
        <v>0.1428571428571429</v>
      </c>
      <c r="L66" s="9">
        <v>0.41701184571861077</v>
      </c>
      <c r="M66" s="9">
        <v>0.40033083431090805</v>
      </c>
      <c r="N66" s="5">
        <v>48</v>
      </c>
      <c r="P66" s="80"/>
      <c r="Q66" s="80"/>
      <c r="AI66" s="23"/>
      <c r="AJ66" s="23"/>
      <c r="AO66" s="5">
        <f t="shared" si="0"/>
        <v>65</v>
      </c>
      <c r="AP66" s="23">
        <v>27.578222971801782</v>
      </c>
      <c r="AQ66" s="9">
        <v>0.32232894238223242</v>
      </c>
      <c r="AR66" s="9">
        <v>7.7380952380952384E-2</v>
      </c>
      <c r="AS66" s="9">
        <v>0.25</v>
      </c>
      <c r="AT66" s="23">
        <v>3.5696599088003703E-4</v>
      </c>
      <c r="AU66" s="9">
        <v>2.76319673997263</v>
      </c>
    </row>
    <row r="67" spans="2:47" x14ac:dyDescent="0.25">
      <c r="B67" s="23">
        <v>20.82049268778454</v>
      </c>
      <c r="C67" s="9">
        <v>0.48257751783733677</v>
      </c>
      <c r="D67" s="9">
        <v>0.31547619047619047</v>
      </c>
      <c r="E67" s="9">
        <v>0.38690476190476181</v>
      </c>
      <c r="F67" s="23">
        <v>3.389710671737281E-2</v>
      </c>
      <c r="G67" s="9">
        <v>2.4729368471574369</v>
      </c>
      <c r="H67" s="5">
        <v>3</v>
      </c>
      <c r="I67" s="5">
        <v>1</v>
      </c>
      <c r="J67" s="5">
        <v>4</v>
      </c>
      <c r="K67" s="9">
        <v>0.2857142857142857</v>
      </c>
      <c r="L67" s="9">
        <v>0.33961835770377574</v>
      </c>
      <c r="M67" s="9">
        <v>0.30445324696612819</v>
      </c>
      <c r="N67" s="5">
        <v>48</v>
      </c>
      <c r="P67" s="80"/>
      <c r="Q67" s="80"/>
      <c r="AI67" s="23"/>
      <c r="AJ67" s="23"/>
      <c r="AO67" s="5">
        <f t="shared" ref="AO67:AO130" si="6">RANK(AP67,$AP$2:$AP$699)</f>
        <v>66</v>
      </c>
      <c r="AP67" s="23">
        <v>26.755344985075812</v>
      </c>
      <c r="AQ67" s="9">
        <v>-2.5836341088049886E-2</v>
      </c>
      <c r="AR67" s="9">
        <v>-0.21777777777777776</v>
      </c>
      <c r="AS67" s="9">
        <v>9.3333333333333268E-2</v>
      </c>
      <c r="AT67" s="23">
        <v>0.2894161898032091</v>
      </c>
      <c r="AU67" s="9">
        <v>4.3343915598505491</v>
      </c>
    </row>
    <row r="68" spans="2:47" x14ac:dyDescent="0.25">
      <c r="B68" s="23">
        <v>12.859779976693359</v>
      </c>
      <c r="C68" s="9">
        <v>0.57462302721827785</v>
      </c>
      <c r="D68" s="9">
        <v>0.29166666666666663</v>
      </c>
      <c r="E68" s="9">
        <v>0.45238095238095227</v>
      </c>
      <c r="F68" s="23">
        <v>9.8375457661349641E-3</v>
      </c>
      <c r="G68" s="9">
        <v>2.4756094687927588</v>
      </c>
      <c r="H68" s="5">
        <v>4</v>
      </c>
      <c r="I68" s="5">
        <v>2</v>
      </c>
      <c r="J68" s="5">
        <v>6</v>
      </c>
      <c r="K68" s="9">
        <v>0.1428571428571429</v>
      </c>
      <c r="L68" s="9">
        <v>0.36678798345579944</v>
      </c>
      <c r="M68" s="9">
        <v>0.34357361916488649</v>
      </c>
      <c r="N68" s="5">
        <v>48</v>
      </c>
      <c r="P68" s="80"/>
      <c r="Q68" s="80"/>
      <c r="AI68" s="23"/>
      <c r="AJ68" s="23"/>
      <c r="AO68" s="5">
        <f t="shared" si="6"/>
        <v>67</v>
      </c>
      <c r="AP68" s="23">
        <v>25.412308968612148</v>
      </c>
      <c r="AQ68" s="9">
        <v>0.38162812815751163</v>
      </c>
      <c r="AR68" s="9">
        <v>6.5972222222222224E-2</v>
      </c>
      <c r="AS68" s="9">
        <v>0.27083333333333326</v>
      </c>
      <c r="AT68" s="23">
        <v>1.3833899652664606E-4</v>
      </c>
      <c r="AU68" s="9">
        <v>2.3150647472744796</v>
      </c>
    </row>
    <row r="69" spans="2:47" x14ac:dyDescent="0.25">
      <c r="B69" s="23">
        <v>4.7967876829303906</v>
      </c>
      <c r="C69" s="9">
        <v>0.46632396855076724</v>
      </c>
      <c r="D69" s="9">
        <v>0.17261904761904759</v>
      </c>
      <c r="E69" s="9">
        <v>0.42261904761904745</v>
      </c>
      <c r="F69" s="23">
        <v>9.8375457661349641E-3</v>
      </c>
      <c r="G69" s="9">
        <v>2.1478423053164755</v>
      </c>
      <c r="H69" s="5">
        <v>4</v>
      </c>
      <c r="I69" s="5">
        <v>2</v>
      </c>
      <c r="J69" s="5">
        <v>6</v>
      </c>
      <c r="K69" s="9">
        <v>0.1428571428571429</v>
      </c>
      <c r="L69" s="9">
        <v>0.39852680014675618</v>
      </c>
      <c r="M69" s="9">
        <v>0.35655479097986614</v>
      </c>
      <c r="N69" s="5">
        <v>48</v>
      </c>
      <c r="P69" s="80"/>
      <c r="Q69" s="80"/>
      <c r="AI69" s="23"/>
      <c r="AJ69" s="23"/>
      <c r="AO69" s="5">
        <f t="shared" si="6"/>
        <v>68</v>
      </c>
      <c r="AP69" s="23">
        <v>23.232799746058358</v>
      </c>
      <c r="AQ69" s="9">
        <v>0.38220716869442167</v>
      </c>
      <c r="AR69" s="9">
        <v>0.1125</v>
      </c>
      <c r="AS69" s="9">
        <v>0.21249999999999999</v>
      </c>
      <c r="AT69" s="23">
        <v>4.016741259426968E-6</v>
      </c>
      <c r="AU69" s="9">
        <v>3.4743213078658175</v>
      </c>
    </row>
    <row r="70" spans="2:47" x14ac:dyDescent="0.25">
      <c r="B70" s="23">
        <v>4.0613415610832613</v>
      </c>
      <c r="C70" s="9">
        <v>0.57759942204138459</v>
      </c>
      <c r="D70" s="9">
        <v>0.36309523809523808</v>
      </c>
      <c r="E70" s="9">
        <v>0.45833333333333343</v>
      </c>
      <c r="F70" s="23">
        <v>5.4280567395431495E-2</v>
      </c>
      <c r="G70" s="9">
        <v>2.0849418259495556</v>
      </c>
      <c r="H70" s="5">
        <v>2</v>
      </c>
      <c r="I70" s="5">
        <v>2</v>
      </c>
      <c r="J70" s="5">
        <v>4</v>
      </c>
      <c r="K70" s="9">
        <v>0.2142857142857143</v>
      </c>
      <c r="L70" s="9">
        <v>0.40559891113245927</v>
      </c>
      <c r="M70" s="9">
        <v>0.3168159350751118</v>
      </c>
      <c r="N70" s="5">
        <v>48</v>
      </c>
      <c r="P70" s="80"/>
      <c r="Q70" s="80"/>
      <c r="AI70" s="23"/>
      <c r="AJ70" s="23"/>
      <c r="AO70" s="5">
        <f t="shared" si="6"/>
        <v>69</v>
      </c>
      <c r="AP70" s="23">
        <v>22.325033410386954</v>
      </c>
      <c r="AQ70" s="9">
        <v>0.58487911458586184</v>
      </c>
      <c r="AR70" s="9">
        <v>0.16363636363636366</v>
      </c>
      <c r="AS70" s="9">
        <v>0.38181818181818189</v>
      </c>
      <c r="AT70" s="23">
        <v>4.0784692652709546E-6</v>
      </c>
      <c r="AU70" s="9">
        <v>3.1956403238507081</v>
      </c>
    </row>
    <row r="71" spans="2:47" x14ac:dyDescent="0.25">
      <c r="B71" s="23">
        <v>1.2807711595973552</v>
      </c>
      <c r="C71" s="9">
        <v>0.60956109852587004</v>
      </c>
      <c r="D71" s="9">
        <v>0.16071428571428573</v>
      </c>
      <c r="E71" s="9">
        <v>0.39285714285714279</v>
      </c>
      <c r="F71" s="23">
        <v>2.2029547051010223E-3</v>
      </c>
      <c r="G71" s="9">
        <v>2.6085029400637896</v>
      </c>
      <c r="H71" s="5">
        <v>3</v>
      </c>
      <c r="I71" s="5">
        <v>4</v>
      </c>
      <c r="J71" s="5">
        <v>7</v>
      </c>
      <c r="K71" s="9">
        <v>7.1428571428571452E-2</v>
      </c>
      <c r="L71" s="9">
        <v>0.52156357128696562</v>
      </c>
      <c r="M71" s="9">
        <v>0.36504750629619398</v>
      </c>
      <c r="N71" s="5">
        <v>48</v>
      </c>
      <c r="P71" s="80"/>
      <c r="Q71" s="80"/>
      <c r="AI71" s="23"/>
      <c r="AJ71" s="23"/>
      <c r="AO71" s="5">
        <f t="shared" si="6"/>
        <v>70</v>
      </c>
      <c r="AP71" s="23">
        <v>22.307143298554081</v>
      </c>
      <c r="AQ71" s="9">
        <v>0.32860827530413</v>
      </c>
      <c r="AR71" s="9">
        <v>8.7499999999999994E-2</v>
      </c>
      <c r="AS71" s="9">
        <v>0.26250000000000001</v>
      </c>
      <c r="AT71" s="23">
        <v>4.9180182589359461E-7</v>
      </c>
      <c r="AU71" s="9">
        <v>3.1163225810282746</v>
      </c>
    </row>
    <row r="72" spans="2:47" x14ac:dyDescent="0.25">
      <c r="B72" s="23">
        <v>3.7106069417057754</v>
      </c>
      <c r="C72" s="9">
        <v>0.5773491151953577</v>
      </c>
      <c r="D72" s="9">
        <v>0.29166666666666674</v>
      </c>
      <c r="E72" s="9">
        <v>0.46428571428571436</v>
      </c>
      <c r="F72" s="23">
        <v>7.2350070896069874E-2</v>
      </c>
      <c r="G72" s="9">
        <v>2.5609819861021008</v>
      </c>
      <c r="H72" s="5">
        <v>2</v>
      </c>
      <c r="I72" s="5">
        <v>3</v>
      </c>
      <c r="J72" s="5">
        <v>5</v>
      </c>
      <c r="K72" s="9">
        <v>7.1428571428571452E-2</v>
      </c>
      <c r="L72" s="9">
        <v>0.53308070499376659</v>
      </c>
      <c r="M72" s="9">
        <v>0.34211529805244717</v>
      </c>
      <c r="N72" s="5">
        <v>48</v>
      </c>
      <c r="P72" s="80"/>
      <c r="Q72" s="80"/>
      <c r="AI72" s="23"/>
      <c r="AJ72" s="23"/>
      <c r="AO72" s="5">
        <f t="shared" si="6"/>
        <v>71</v>
      </c>
      <c r="AP72" s="23">
        <v>21.493576684173473</v>
      </c>
      <c r="AQ72" s="9">
        <v>0.60335864577364284</v>
      </c>
      <c r="AR72" s="9">
        <v>0.16666666666666669</v>
      </c>
      <c r="AS72" s="9">
        <v>0.36666666666666664</v>
      </c>
      <c r="AT72" s="23">
        <v>0.6828162249236398</v>
      </c>
      <c r="AU72" s="9">
        <v>7.4958708022275502</v>
      </c>
    </row>
    <row r="73" spans="2:47" x14ac:dyDescent="0.25">
      <c r="B73" s="23">
        <v>2.7634203571445108</v>
      </c>
      <c r="C73" s="9">
        <v>0.641253933422952</v>
      </c>
      <c r="D73" s="9">
        <v>0.4107142857142857</v>
      </c>
      <c r="E73" s="9">
        <v>0.45833333333333315</v>
      </c>
      <c r="F73" s="23">
        <v>0.56908439021128066</v>
      </c>
      <c r="G73" s="9">
        <v>2.2837916808154515</v>
      </c>
      <c r="H73" s="5">
        <v>2</v>
      </c>
      <c r="I73" s="5">
        <v>1</v>
      </c>
      <c r="J73" s="5">
        <v>3</v>
      </c>
      <c r="K73" s="9">
        <v>0</v>
      </c>
      <c r="L73" s="9">
        <v>0.4737401048809039</v>
      </c>
      <c r="M73" s="9">
        <v>0.2755125974067722</v>
      </c>
      <c r="N73" s="5">
        <v>48</v>
      </c>
      <c r="P73" s="80"/>
      <c r="Q73" s="80"/>
      <c r="AI73" s="23"/>
      <c r="AJ73" s="23"/>
      <c r="AO73" s="5">
        <f t="shared" si="6"/>
        <v>72</v>
      </c>
      <c r="AP73" s="23">
        <v>20.841621590434094</v>
      </c>
      <c r="AQ73" s="9">
        <v>0.2797161387221877</v>
      </c>
      <c r="AR73" s="9">
        <v>0.24761904761904763</v>
      </c>
      <c r="AS73" s="9">
        <v>0.24126984126984113</v>
      </c>
      <c r="AT73" s="23">
        <v>5.7811855023566295E-10</v>
      </c>
      <c r="AU73" s="9">
        <v>2.4567113747341471</v>
      </c>
    </row>
    <row r="74" spans="2:47" x14ac:dyDescent="0.25">
      <c r="B74" s="23">
        <v>3.2120652246484767</v>
      </c>
      <c r="C74" s="9">
        <v>0.49094085801362797</v>
      </c>
      <c r="D74" s="9">
        <v>0.36904761904761896</v>
      </c>
      <c r="E74" s="9">
        <v>0.22619047619047619</v>
      </c>
      <c r="F74" s="23">
        <v>0.56908439021128066</v>
      </c>
      <c r="G74" s="9">
        <v>1.5993960536696592</v>
      </c>
      <c r="H74" s="5">
        <v>2</v>
      </c>
      <c r="I74" s="5">
        <v>1</v>
      </c>
      <c r="J74" s="5">
        <v>3</v>
      </c>
      <c r="K74" s="9">
        <v>7.1428571428571397E-2</v>
      </c>
      <c r="L74" s="9">
        <v>0.39179249917079145</v>
      </c>
      <c r="M74" s="9">
        <v>0.27396359325001379</v>
      </c>
      <c r="N74" s="5">
        <v>48</v>
      </c>
      <c r="P74" s="80"/>
      <c r="Q74" s="80"/>
      <c r="AI74" s="23"/>
      <c r="AJ74" s="23"/>
      <c r="AO74" s="5">
        <f t="shared" si="6"/>
        <v>73</v>
      </c>
      <c r="AP74" s="23">
        <v>20.82049268778454</v>
      </c>
      <c r="AQ74" s="9">
        <v>0.48257751783733677</v>
      </c>
      <c r="AR74" s="9">
        <v>0.31547619047619047</v>
      </c>
      <c r="AS74" s="9">
        <v>0.38690476190476181</v>
      </c>
      <c r="AT74" s="23">
        <v>3.389710671737281E-2</v>
      </c>
      <c r="AU74" s="9">
        <v>2.4729368471574369</v>
      </c>
    </row>
    <row r="75" spans="2:47" x14ac:dyDescent="0.25">
      <c r="B75" s="23">
        <v>1.7923446343637432</v>
      </c>
      <c r="C75" s="9">
        <v>0.57442755202637474</v>
      </c>
      <c r="D75" s="9">
        <v>0.39285714285714268</v>
      </c>
      <c r="E75" s="9">
        <v>0.46428571428571419</v>
      </c>
      <c r="F75" s="23">
        <v>7.2350070896069874E-2</v>
      </c>
      <c r="G75" s="9">
        <v>2.2209164854096994</v>
      </c>
      <c r="H75" s="5">
        <v>2</v>
      </c>
      <c r="I75" s="5">
        <v>3</v>
      </c>
      <c r="J75" s="5">
        <v>5</v>
      </c>
      <c r="K75" s="9">
        <v>0</v>
      </c>
      <c r="L75" s="9">
        <v>0.48669979810591757</v>
      </c>
      <c r="M75" s="9">
        <v>0.31787864194201554</v>
      </c>
      <c r="N75" s="5">
        <v>48</v>
      </c>
      <c r="P75" s="80"/>
      <c r="Q75" s="80"/>
      <c r="AI75" s="23"/>
      <c r="AJ75" s="23"/>
      <c r="AO75" s="5">
        <f t="shared" si="6"/>
        <v>74</v>
      </c>
      <c r="AP75" s="23">
        <v>19.913478086974344</v>
      </c>
      <c r="AQ75" s="9">
        <v>0.31645043271825823</v>
      </c>
      <c r="AR75" s="9">
        <v>0.21666666666666667</v>
      </c>
      <c r="AS75" s="9">
        <v>0.21666666666666673</v>
      </c>
      <c r="AT75" s="23">
        <v>5.2060010355316176E-6</v>
      </c>
      <c r="AU75" s="9">
        <v>3.023795032418346</v>
      </c>
    </row>
    <row r="76" spans="2:47" x14ac:dyDescent="0.25">
      <c r="B76" s="23">
        <v>77.512023675546075</v>
      </c>
      <c r="C76" s="9">
        <v>0.57892591808625804</v>
      </c>
      <c r="D76" s="9">
        <v>-6.5476190476190493E-2</v>
      </c>
      <c r="E76" s="9">
        <v>0.54166666666666641</v>
      </c>
      <c r="F76" s="23">
        <v>5.7985284273629216E-7</v>
      </c>
      <c r="G76" s="9">
        <v>2.0725649754376434</v>
      </c>
      <c r="H76" s="5">
        <v>7</v>
      </c>
      <c r="I76" s="5">
        <v>3</v>
      </c>
      <c r="J76" s="5">
        <v>10</v>
      </c>
      <c r="K76" s="9">
        <v>0.1428571428571429</v>
      </c>
      <c r="L76" s="9">
        <v>0.35691144200899733</v>
      </c>
      <c r="M76" s="9">
        <v>0.41032322793973142</v>
      </c>
      <c r="N76" s="5">
        <v>48</v>
      </c>
      <c r="P76" s="80"/>
      <c r="Q76" s="80"/>
      <c r="AI76" s="23"/>
      <c r="AJ76" s="23"/>
      <c r="AO76" s="5">
        <f t="shared" si="6"/>
        <v>75</v>
      </c>
      <c r="AP76" s="23">
        <v>19.309301883023945</v>
      </c>
      <c r="AQ76" s="9">
        <v>0.28023185341055801</v>
      </c>
      <c r="AR76" s="9">
        <v>8.8888888888888892E-2</v>
      </c>
      <c r="AS76" s="9">
        <v>-0.22857142857142856</v>
      </c>
      <c r="AT76" s="23">
        <v>1.6478819721858529E-13</v>
      </c>
      <c r="AU76" s="9">
        <v>0.70396836795939743</v>
      </c>
    </row>
    <row r="77" spans="2:47" x14ac:dyDescent="0.25">
      <c r="B77" s="23">
        <v>4.2724590272874785</v>
      </c>
      <c r="C77" s="9">
        <v>0.63663562999954049</v>
      </c>
      <c r="D77" s="9">
        <v>0.31547619047619041</v>
      </c>
      <c r="E77" s="9">
        <v>0.32738095238095227</v>
      </c>
      <c r="F77" s="23">
        <v>9.8375457661349641E-3</v>
      </c>
      <c r="G77" s="9">
        <v>2.5968415255158552</v>
      </c>
      <c r="H77" s="5">
        <v>4</v>
      </c>
      <c r="I77" s="5">
        <v>2</v>
      </c>
      <c r="J77" s="5">
        <v>6</v>
      </c>
      <c r="K77" s="9">
        <v>0.1428571428571429</v>
      </c>
      <c r="L77" s="9">
        <v>0.40719162067982151</v>
      </c>
      <c r="M77" s="9">
        <v>0.35188691812190676</v>
      </c>
      <c r="N77" s="5">
        <v>48</v>
      </c>
      <c r="P77" s="80"/>
      <c r="Q77" s="80"/>
      <c r="AI77" s="23"/>
      <c r="AJ77" s="23"/>
      <c r="AO77" s="5">
        <f t="shared" si="6"/>
        <v>76</v>
      </c>
      <c r="AP77" s="23">
        <v>19.277310241444706</v>
      </c>
      <c r="AQ77" s="9">
        <v>0.5921404825643154</v>
      </c>
      <c r="AR77" s="9">
        <v>0.24789915966386555</v>
      </c>
      <c r="AS77" s="9">
        <v>0.46638655462184875</v>
      </c>
      <c r="AT77" s="23">
        <v>8.255084403420897E-9</v>
      </c>
      <c r="AU77" s="9">
        <v>2.2844591582532892</v>
      </c>
    </row>
    <row r="78" spans="2:47" x14ac:dyDescent="0.25">
      <c r="B78" s="23">
        <v>1.474443250687717</v>
      </c>
      <c r="C78" s="9">
        <v>0.46313264322788517</v>
      </c>
      <c r="D78" s="9">
        <v>0.10119047619047619</v>
      </c>
      <c r="E78" s="9">
        <v>0.26190476190476197</v>
      </c>
      <c r="F78" s="23">
        <v>9.0913240939639706E-2</v>
      </c>
      <c r="G78" s="9">
        <v>2.6951101148625152</v>
      </c>
      <c r="H78" s="5">
        <v>1</v>
      </c>
      <c r="I78" s="5">
        <v>3</v>
      </c>
      <c r="J78" s="5">
        <v>4</v>
      </c>
      <c r="K78" s="9">
        <v>7.1428571428571397E-2</v>
      </c>
      <c r="L78" s="9">
        <v>0.49847185763696344</v>
      </c>
      <c r="M78" s="9">
        <v>0.3077946694013215</v>
      </c>
      <c r="N78" s="5">
        <v>48</v>
      </c>
      <c r="P78" s="80"/>
      <c r="Q78" s="80"/>
      <c r="AI78" s="23"/>
      <c r="AJ78" s="23"/>
      <c r="AO78" s="5">
        <f t="shared" si="6"/>
        <v>77</v>
      </c>
      <c r="AP78" s="23">
        <v>18.83254353219079</v>
      </c>
      <c r="AQ78" s="9">
        <v>0.35998937776314138</v>
      </c>
      <c r="AR78" s="9">
        <v>0.17894736842105255</v>
      </c>
      <c r="AS78" s="9">
        <v>0.21052631578947367</v>
      </c>
      <c r="AT78" s="23">
        <v>1.5791578679120076E-5</v>
      </c>
      <c r="AU78" s="9">
        <v>4.6318892169976884</v>
      </c>
    </row>
    <row r="79" spans="2:47" x14ac:dyDescent="0.25">
      <c r="B79" s="23">
        <v>14.451950509289503</v>
      </c>
      <c r="C79" s="9">
        <v>0.50725024188160206</v>
      </c>
      <c r="D79" s="9">
        <v>0.17857142857142858</v>
      </c>
      <c r="E79" s="9">
        <v>0.31547619047619047</v>
      </c>
      <c r="F79" s="23">
        <v>3.3376332579299436E-2</v>
      </c>
      <c r="G79" s="9">
        <v>2.1316503250961776</v>
      </c>
      <c r="H79" s="5">
        <v>4</v>
      </c>
      <c r="I79" s="5">
        <v>1</v>
      </c>
      <c r="J79" s="5">
        <v>5</v>
      </c>
      <c r="K79" s="9">
        <v>0.1428571428571429</v>
      </c>
      <c r="L79" s="9">
        <v>0.38003417302558867</v>
      </c>
      <c r="M79" s="9">
        <v>0.31187972733058916</v>
      </c>
      <c r="N79" s="5">
        <v>48</v>
      </c>
      <c r="P79" s="80"/>
      <c r="Q79" s="80"/>
      <c r="AI79" s="23"/>
      <c r="AJ79" s="23"/>
      <c r="AO79" s="5">
        <f t="shared" si="6"/>
        <v>77</v>
      </c>
      <c r="AP79" s="23">
        <v>18.83254353219079</v>
      </c>
      <c r="AQ79" s="9">
        <v>0.13919627440595617</v>
      </c>
      <c r="AR79" s="9">
        <v>0.1333333333333333</v>
      </c>
      <c r="AS79" s="9">
        <v>4.8888888888888919E-2</v>
      </c>
      <c r="AT79" s="23">
        <v>1.5791578679120076E-5</v>
      </c>
      <c r="AU79" s="9">
        <v>8.3383164312402798</v>
      </c>
    </row>
    <row r="80" spans="2:47" x14ac:dyDescent="0.25">
      <c r="B80" s="23">
        <v>3.6923539270039152</v>
      </c>
      <c r="C80" s="9">
        <v>0.33525805692464439</v>
      </c>
      <c r="D80" s="9">
        <v>0.25595238095238093</v>
      </c>
      <c r="E80" s="9">
        <v>0.22023809523809529</v>
      </c>
      <c r="F80" s="23">
        <v>0.24276747779614527</v>
      </c>
      <c r="G80" s="9">
        <v>2.2043595967765319</v>
      </c>
      <c r="H80" s="5">
        <v>2</v>
      </c>
      <c r="I80" s="5">
        <v>2</v>
      </c>
      <c r="J80" s="5">
        <v>4</v>
      </c>
      <c r="K80" s="9">
        <v>7.1428571428571397E-2</v>
      </c>
      <c r="L80" s="9">
        <v>0.45187936878930018</v>
      </c>
      <c r="M80" s="9">
        <v>0.31936376212552564</v>
      </c>
      <c r="N80" s="5">
        <v>48</v>
      </c>
      <c r="P80" s="80"/>
      <c r="Q80" s="80"/>
      <c r="AI80" s="23"/>
      <c r="AJ80" s="23"/>
      <c r="AO80" s="5">
        <f t="shared" si="6"/>
        <v>79</v>
      </c>
      <c r="AP80" s="23">
        <v>17.167151969795807</v>
      </c>
      <c r="AQ80" s="9">
        <v>0.19136934697989164</v>
      </c>
      <c r="AR80" s="9">
        <v>0.10526315789473686</v>
      </c>
      <c r="AS80" s="9">
        <v>5.2631578947368418E-2</v>
      </c>
      <c r="AT80" s="23">
        <v>2.7717330293365155E-4</v>
      </c>
      <c r="AU80" s="9">
        <v>3.4304280904256621</v>
      </c>
    </row>
    <row r="81" spans="2:47" x14ac:dyDescent="0.25">
      <c r="B81" s="23">
        <v>3.3920596986810732</v>
      </c>
      <c r="C81" s="9">
        <v>0.63412931820279861</v>
      </c>
      <c r="D81" s="9">
        <v>0.41071428571428564</v>
      </c>
      <c r="E81" s="9">
        <v>0.54761904761904745</v>
      </c>
      <c r="F81" s="23">
        <v>4.8256002015978197E-2</v>
      </c>
      <c r="G81" s="9">
        <v>2.4174563685568549</v>
      </c>
      <c r="H81" s="5">
        <v>2</v>
      </c>
      <c r="I81" s="5">
        <v>3</v>
      </c>
      <c r="J81" s="5">
        <v>5</v>
      </c>
      <c r="K81" s="9">
        <v>7.1428571428571397E-2</v>
      </c>
      <c r="L81" s="9">
        <v>0.45409324117010225</v>
      </c>
      <c r="M81" s="9">
        <v>0.3430267425604383</v>
      </c>
      <c r="N81" s="5">
        <v>48</v>
      </c>
      <c r="P81" s="80"/>
      <c r="Q81" s="80"/>
      <c r="AI81" s="23"/>
      <c r="AJ81" s="23"/>
      <c r="AO81" s="5">
        <f t="shared" si="6"/>
        <v>80</v>
      </c>
      <c r="AP81" s="23">
        <v>17.062160736523747</v>
      </c>
      <c r="AQ81" s="9">
        <v>0.27613058262360812</v>
      </c>
      <c r="AR81" s="9">
        <v>0.19111111111111112</v>
      </c>
      <c r="AS81" s="9">
        <v>0.25333333333333335</v>
      </c>
      <c r="AT81" s="23">
        <v>1.8925692444297774E-6</v>
      </c>
      <c r="AU81" s="9">
        <v>8.9968149039208019</v>
      </c>
    </row>
    <row r="82" spans="2:47" x14ac:dyDescent="0.25">
      <c r="B82" s="23">
        <v>0.80218161313751379</v>
      </c>
      <c r="C82" s="9">
        <v>0.55437894286585221</v>
      </c>
      <c r="D82" s="9">
        <v>0.23214285714285715</v>
      </c>
      <c r="E82" s="9">
        <v>0.375</v>
      </c>
      <c r="F82" s="23">
        <v>9.8375457661349641E-3</v>
      </c>
      <c r="G82" s="9">
        <v>2.9240339388660814</v>
      </c>
      <c r="H82" s="5">
        <v>4</v>
      </c>
      <c r="I82" s="5">
        <v>2</v>
      </c>
      <c r="J82" s="5">
        <v>6</v>
      </c>
      <c r="K82" s="9">
        <v>0</v>
      </c>
      <c r="L82" s="9">
        <v>0.45575786416473646</v>
      </c>
      <c r="M82" s="9">
        <v>0.38403888287486942</v>
      </c>
      <c r="N82" s="5">
        <v>48</v>
      </c>
      <c r="P82" s="80"/>
      <c r="Q82" s="80"/>
      <c r="AI82" s="23"/>
      <c r="AJ82" s="23"/>
      <c r="AO82" s="5">
        <f t="shared" si="6"/>
        <v>81</v>
      </c>
      <c r="AP82" s="23">
        <v>16.653249864717832</v>
      </c>
      <c r="AQ82" s="9">
        <v>0.3665088860931135</v>
      </c>
      <c r="AR82" s="9">
        <v>-1.6339869281045728E-2</v>
      </c>
      <c r="AS82" s="9">
        <v>0.26470588235294124</v>
      </c>
      <c r="AT82" s="23">
        <v>1.6861147476931756E-8</v>
      </c>
      <c r="AU82" s="9">
        <v>4.0818450735708671</v>
      </c>
    </row>
    <row r="83" spans="2:47" x14ac:dyDescent="0.25">
      <c r="B83" s="23">
        <v>3.5488951610511039</v>
      </c>
      <c r="C83" s="9">
        <v>0.62599118851817759</v>
      </c>
      <c r="D83" s="9">
        <v>0.1785714285714286</v>
      </c>
      <c r="E83" s="9">
        <v>0.39285714285714279</v>
      </c>
      <c r="F83" s="23">
        <v>1.0145778946698738E-4</v>
      </c>
      <c r="G83" s="9">
        <v>2.2508851289959662</v>
      </c>
      <c r="H83" s="5">
        <v>6</v>
      </c>
      <c r="I83" s="5">
        <v>2</v>
      </c>
      <c r="J83" s="5">
        <v>8</v>
      </c>
      <c r="K83" s="9">
        <v>0.1428571428571429</v>
      </c>
      <c r="L83" s="9">
        <v>0.35074493836829462</v>
      </c>
      <c r="M83" s="9">
        <v>0.34746389531070543</v>
      </c>
      <c r="N83" s="5">
        <v>48</v>
      </c>
      <c r="P83" s="80"/>
      <c r="Q83" s="80"/>
      <c r="AI83" s="23"/>
      <c r="AJ83" s="23"/>
      <c r="AO83" s="5">
        <f t="shared" si="6"/>
        <v>82</v>
      </c>
      <c r="AP83" s="23">
        <v>16.337333522379769</v>
      </c>
      <c r="AQ83" s="9">
        <v>-0.1572040368117206</v>
      </c>
      <c r="AR83" s="9">
        <v>0.2937062937062937</v>
      </c>
      <c r="AS83" s="9">
        <v>0.27972027972027974</v>
      </c>
      <c r="AT83" s="23">
        <v>2.1827582744452165E-2</v>
      </c>
      <c r="AU83" s="9">
        <v>2.0709485719934224</v>
      </c>
    </row>
    <row r="84" spans="2:47" x14ac:dyDescent="0.25">
      <c r="B84" s="23">
        <v>1.8106018460597897</v>
      </c>
      <c r="C84" s="9">
        <v>0.47309172949343981</v>
      </c>
      <c r="D84" s="9">
        <v>0.32738095238095238</v>
      </c>
      <c r="E84" s="9">
        <v>0.34523809523809512</v>
      </c>
      <c r="F84" s="23">
        <v>0.14337902146583037</v>
      </c>
      <c r="G84" s="9">
        <v>2.6557806013445679</v>
      </c>
      <c r="H84" s="5">
        <v>2</v>
      </c>
      <c r="I84" s="5">
        <v>3</v>
      </c>
      <c r="J84" s="5">
        <v>5</v>
      </c>
      <c r="K84" s="9">
        <v>0.1428571428571429</v>
      </c>
      <c r="L84" s="9">
        <v>0.48345865537516286</v>
      </c>
      <c r="M84" s="9">
        <v>0.32622792880415952</v>
      </c>
      <c r="N84" s="5">
        <v>48</v>
      </c>
      <c r="P84" s="80"/>
      <c r="Q84" s="80"/>
      <c r="AI84" s="23"/>
      <c r="AJ84" s="23"/>
      <c r="AO84" s="5">
        <f t="shared" si="6"/>
        <v>83</v>
      </c>
      <c r="AP84" s="23">
        <v>16.245397346663381</v>
      </c>
      <c r="AQ84" s="9">
        <v>0.52996639853693517</v>
      </c>
      <c r="AR84" s="9">
        <v>8.3333333333333245E-2</v>
      </c>
      <c r="AS84" s="9">
        <v>0.39285714285714279</v>
      </c>
      <c r="AT84" s="23">
        <v>6.3783495428082034E-7</v>
      </c>
      <c r="AU84" s="9">
        <v>1.8065715327452845</v>
      </c>
    </row>
    <row r="85" spans="2:47" x14ac:dyDescent="0.25">
      <c r="B85" s="23">
        <v>7.859614618645387</v>
      </c>
      <c r="C85" s="9">
        <v>0.5710613189813738</v>
      </c>
      <c r="D85" s="9">
        <v>0.35119047619047611</v>
      </c>
      <c r="E85" s="9">
        <v>0.40476190476190466</v>
      </c>
      <c r="F85" s="23">
        <v>1.2421598532570377E-2</v>
      </c>
      <c r="G85" s="9">
        <v>2.7415721841785503</v>
      </c>
      <c r="H85" s="5">
        <v>4</v>
      </c>
      <c r="I85" s="5">
        <v>3</v>
      </c>
      <c r="J85" s="5">
        <v>7</v>
      </c>
      <c r="K85" s="9">
        <v>7.1428571428571397E-2</v>
      </c>
      <c r="L85" s="9">
        <v>0.40818230683434475</v>
      </c>
      <c r="M85" s="9">
        <v>0.35465100353134404</v>
      </c>
      <c r="N85" s="5">
        <v>48</v>
      </c>
      <c r="P85" s="80"/>
      <c r="Q85" s="80"/>
      <c r="AI85" s="23"/>
      <c r="AJ85" s="23"/>
      <c r="AO85" s="5">
        <f t="shared" si="6"/>
        <v>84</v>
      </c>
      <c r="AP85" s="23">
        <v>15.393750036281968</v>
      </c>
      <c r="AQ85" s="9">
        <v>0.50216012944936261</v>
      </c>
      <c r="AR85" s="9">
        <v>-0.12987012987012986</v>
      </c>
      <c r="AS85" s="9">
        <v>0.14285714285714285</v>
      </c>
      <c r="AT85" s="23">
        <v>4.4120811255199737E-3</v>
      </c>
      <c r="AU85" s="9">
        <v>0.57828924837035722</v>
      </c>
    </row>
    <row r="86" spans="2:47" x14ac:dyDescent="0.25">
      <c r="B86" s="23">
        <v>2.0939608346224423</v>
      </c>
      <c r="C86" s="9">
        <v>0.68589457364932316</v>
      </c>
      <c r="D86" s="9">
        <v>0.26190476190476197</v>
      </c>
      <c r="E86" s="9">
        <v>0.54761904761904745</v>
      </c>
      <c r="F86" s="23">
        <v>1.2611585861354825E-3</v>
      </c>
      <c r="G86" s="9">
        <v>2.6622327875593226</v>
      </c>
      <c r="H86" s="5">
        <v>3</v>
      </c>
      <c r="I86" s="5">
        <v>4</v>
      </c>
      <c r="J86" s="5">
        <v>7</v>
      </c>
      <c r="K86" s="9">
        <v>7.1428571428571397E-2</v>
      </c>
      <c r="L86" s="9">
        <v>0.46249684093374238</v>
      </c>
      <c r="M86" s="9">
        <v>0.37338412982331254</v>
      </c>
      <c r="N86" s="5">
        <v>48</v>
      </c>
      <c r="P86" s="80"/>
      <c r="Q86" s="80"/>
      <c r="AI86" s="23"/>
      <c r="AJ86" s="23"/>
      <c r="AO86" s="5">
        <f t="shared" si="6"/>
        <v>85</v>
      </c>
      <c r="AP86" s="23">
        <v>14.911893318830861</v>
      </c>
      <c r="AQ86" s="9">
        <v>0.62548929099887107</v>
      </c>
      <c r="AR86" s="9">
        <v>0.24789915966386555</v>
      </c>
      <c r="AS86" s="9">
        <v>0.55042016806722693</v>
      </c>
      <c r="AT86" s="23">
        <v>4.5512509050088915E-9</v>
      </c>
      <c r="AU86" s="9">
        <v>3.3011948112020422</v>
      </c>
    </row>
    <row r="87" spans="2:47" x14ac:dyDescent="0.25">
      <c r="B87" s="23">
        <v>6.6990429360715043</v>
      </c>
      <c r="C87" s="9">
        <v>0.58431961935599686</v>
      </c>
      <c r="D87" s="9">
        <v>0.32738095238095238</v>
      </c>
      <c r="E87" s="9">
        <v>0.31547619047619047</v>
      </c>
      <c r="F87" s="23">
        <v>0.14337902146583037</v>
      </c>
      <c r="G87" s="9">
        <v>2.3515752811729316</v>
      </c>
      <c r="H87" s="5">
        <v>2</v>
      </c>
      <c r="I87" s="5">
        <v>2</v>
      </c>
      <c r="J87" s="5">
        <v>4</v>
      </c>
      <c r="K87" s="9">
        <v>0.14285714285714285</v>
      </c>
      <c r="L87" s="9">
        <v>0.49126333119143467</v>
      </c>
      <c r="M87" s="9">
        <v>0.32982730322652815</v>
      </c>
      <c r="N87" s="5">
        <v>48</v>
      </c>
      <c r="P87" s="80"/>
      <c r="Q87" s="80"/>
      <c r="AI87" s="23"/>
      <c r="AJ87" s="23"/>
      <c r="AO87" s="5">
        <f t="shared" si="6"/>
        <v>86</v>
      </c>
      <c r="AP87" s="23">
        <v>14.887896953076673</v>
      </c>
      <c r="AQ87" s="9">
        <v>0.24867568634789375</v>
      </c>
      <c r="AR87" s="9">
        <v>-6.25E-2</v>
      </c>
      <c r="AS87" s="9">
        <v>6.25E-2</v>
      </c>
      <c r="AT87" s="23">
        <v>2.4074399136807224E-5</v>
      </c>
      <c r="AU87" s="9">
        <v>3.7415997531781882</v>
      </c>
    </row>
    <row r="88" spans="2:47" x14ac:dyDescent="0.25">
      <c r="B88" s="23">
        <v>0.3445379791399103</v>
      </c>
      <c r="C88" s="9">
        <v>0.59747816966187417</v>
      </c>
      <c r="D88" s="9">
        <v>0.26785714285714285</v>
      </c>
      <c r="E88" s="9">
        <v>0.34523809523809523</v>
      </c>
      <c r="F88" s="23">
        <v>0.22254565993453285</v>
      </c>
      <c r="G88" s="9">
        <v>2.8529916383578713</v>
      </c>
      <c r="H88" s="5">
        <v>0</v>
      </c>
      <c r="I88" s="5">
        <v>2</v>
      </c>
      <c r="J88" s="5">
        <v>2</v>
      </c>
      <c r="K88" s="9">
        <v>7.1428571428571397E-2</v>
      </c>
      <c r="L88" s="9">
        <v>0.49017278950179449</v>
      </c>
      <c r="M88" s="9">
        <v>0.26470577068224205</v>
      </c>
      <c r="N88" s="5">
        <v>48</v>
      </c>
      <c r="P88" s="80"/>
      <c r="Q88" s="80"/>
      <c r="AI88" s="23"/>
      <c r="AJ88" s="23"/>
      <c r="AO88" s="5">
        <f t="shared" si="6"/>
        <v>87</v>
      </c>
      <c r="AP88" s="23">
        <v>14.451950509289503</v>
      </c>
      <c r="AQ88" s="9">
        <v>0.50725024188160206</v>
      </c>
      <c r="AR88" s="9">
        <v>0.17857142857142858</v>
      </c>
      <c r="AS88" s="9">
        <v>0.31547619047619047</v>
      </c>
      <c r="AT88" s="23">
        <v>3.3376332579299436E-2</v>
      </c>
      <c r="AU88" s="9">
        <v>2.1316503250961776</v>
      </c>
    </row>
    <row r="89" spans="2:47" x14ac:dyDescent="0.25">
      <c r="B89" s="23">
        <v>0.53289780828524258</v>
      </c>
      <c r="C89" s="9">
        <v>0.59033153145529293</v>
      </c>
      <c r="D89" s="9">
        <v>0.27976190476190477</v>
      </c>
      <c r="E89" s="9">
        <v>0.45833333333333331</v>
      </c>
      <c r="F89" s="23">
        <v>0.18523899684663422</v>
      </c>
      <c r="G89" s="9">
        <v>2.9186203507371724</v>
      </c>
      <c r="H89" s="5">
        <v>3</v>
      </c>
      <c r="I89" s="5">
        <v>1</v>
      </c>
      <c r="J89" s="5">
        <v>4</v>
      </c>
      <c r="K89" s="9">
        <v>7.1428571428571397E-2</v>
      </c>
      <c r="L89" s="9">
        <v>0.41020196806360149</v>
      </c>
      <c r="M89" s="9">
        <v>0.27362330664151246</v>
      </c>
      <c r="N89" s="5">
        <v>48</v>
      </c>
      <c r="P89" s="80"/>
      <c r="Q89" s="80"/>
      <c r="AI89" s="23"/>
      <c r="AJ89" s="23"/>
      <c r="AO89" s="5">
        <f t="shared" si="6"/>
        <v>88</v>
      </c>
      <c r="AP89" s="23">
        <v>14.386421107907656</v>
      </c>
      <c r="AQ89" s="9">
        <v>0.5006503645882171</v>
      </c>
      <c r="AR89" s="9">
        <v>-6.6666666666666638E-2</v>
      </c>
      <c r="AS89" s="9">
        <v>0.30000000000000004</v>
      </c>
      <c r="AT89" s="23">
        <v>4.0784692652709546E-6</v>
      </c>
      <c r="AU89" s="9">
        <v>9.002755070230716</v>
      </c>
    </row>
    <row r="90" spans="2:47" x14ac:dyDescent="0.25">
      <c r="B90" s="23">
        <v>0.46422808350351835</v>
      </c>
      <c r="C90" s="9">
        <v>0.41870532531661608</v>
      </c>
      <c r="D90" s="9">
        <v>0.10119047619047619</v>
      </c>
      <c r="E90" s="9">
        <v>0.12500000000000003</v>
      </c>
      <c r="F90" s="23">
        <v>2.1678385378694179E-3</v>
      </c>
      <c r="G90" s="9">
        <v>3.4594463202537744</v>
      </c>
      <c r="H90" s="5">
        <v>0</v>
      </c>
      <c r="I90" s="5">
        <v>5</v>
      </c>
      <c r="J90" s="5">
        <v>5</v>
      </c>
      <c r="K90" s="9">
        <v>7.1428571428571452E-2</v>
      </c>
      <c r="L90" s="9">
        <v>0.60841060177069151</v>
      </c>
      <c r="M90" s="9">
        <v>0.32292481055832667</v>
      </c>
      <c r="N90" s="5">
        <v>48</v>
      </c>
      <c r="P90" s="80"/>
      <c r="Q90" s="80"/>
      <c r="AI90" s="23"/>
      <c r="AJ90" s="23"/>
      <c r="AO90" s="5">
        <f t="shared" si="6"/>
        <v>89</v>
      </c>
      <c r="AP90" s="23">
        <v>14.280499983830232</v>
      </c>
      <c r="AQ90" s="9">
        <v>0.57267454514559124</v>
      </c>
      <c r="AR90" s="9">
        <v>-5.4621848739495785E-2</v>
      </c>
      <c r="AS90" s="9">
        <v>0.53361344537815125</v>
      </c>
      <c r="AT90" s="23">
        <v>7.1562563374058886E-7</v>
      </c>
      <c r="AU90" s="9">
        <v>2.2525502505582291</v>
      </c>
    </row>
    <row r="91" spans="2:47" x14ac:dyDescent="0.25">
      <c r="B91" s="23">
        <v>0.76934423208045843</v>
      </c>
      <c r="C91" s="9">
        <v>0.34393711463535914</v>
      </c>
      <c r="D91" s="9">
        <v>0.31547619047619047</v>
      </c>
      <c r="E91" s="9">
        <v>0.1071428571428571</v>
      </c>
      <c r="F91" s="23">
        <v>6.7783247606515856E-3</v>
      </c>
      <c r="G91" s="9">
        <v>2.9374446575740061</v>
      </c>
      <c r="H91" s="5">
        <v>3</v>
      </c>
      <c r="I91" s="5">
        <v>1</v>
      </c>
      <c r="J91" s="5">
        <v>4</v>
      </c>
      <c r="K91" s="9">
        <v>0.2142857142857143</v>
      </c>
      <c r="L91" s="9">
        <v>0.56475316796134778</v>
      </c>
      <c r="M91" s="9">
        <v>0.32911386577229695</v>
      </c>
      <c r="N91" s="5">
        <v>48</v>
      </c>
      <c r="P91" s="80"/>
      <c r="Q91" s="80"/>
      <c r="AI91" s="23"/>
      <c r="AJ91" s="23"/>
      <c r="AO91" s="5">
        <f t="shared" si="6"/>
        <v>90</v>
      </c>
      <c r="AP91" s="23">
        <v>14.16128215011639</v>
      </c>
      <c r="AQ91" s="9">
        <v>0.52597796839273947</v>
      </c>
      <c r="AR91" s="9">
        <v>5.3571428571428568E-2</v>
      </c>
      <c r="AS91" s="9">
        <v>0.44642857142857145</v>
      </c>
      <c r="AT91" s="23">
        <v>1.5163795856208388E-9</v>
      </c>
      <c r="AU91" s="9">
        <v>1.5727910767317494</v>
      </c>
    </row>
    <row r="92" spans="2:47" x14ac:dyDescent="0.25">
      <c r="B92" s="23">
        <v>1.8646065340023328</v>
      </c>
      <c r="C92" s="9">
        <v>0.54202983316538444</v>
      </c>
      <c r="D92" s="9">
        <v>0.19642857142857142</v>
      </c>
      <c r="E92" s="9">
        <v>0.41071428571428564</v>
      </c>
      <c r="F92" s="23">
        <v>1.5657374001855963E-4</v>
      </c>
      <c r="G92" s="9">
        <v>2.5512946500858011</v>
      </c>
      <c r="H92" s="5">
        <v>3</v>
      </c>
      <c r="I92" s="5">
        <v>6</v>
      </c>
      <c r="J92" s="5">
        <v>9</v>
      </c>
      <c r="K92" s="9">
        <v>0</v>
      </c>
      <c r="L92" s="9">
        <v>0.55241541824376472</v>
      </c>
      <c r="M92" s="9">
        <v>0.41006372622331244</v>
      </c>
      <c r="N92" s="5">
        <v>48</v>
      </c>
      <c r="P92" s="80"/>
      <c r="Q92" s="80"/>
      <c r="AI92" s="23"/>
      <c r="AJ92" s="23"/>
      <c r="AO92" s="5">
        <f t="shared" si="6"/>
        <v>91</v>
      </c>
      <c r="AP92" s="23">
        <v>14.126877526113789</v>
      </c>
      <c r="AQ92" s="9">
        <v>0.37455095914698727</v>
      </c>
      <c r="AR92" s="9">
        <v>7.1428571428571452E-2</v>
      </c>
      <c r="AS92" s="9">
        <v>0.31904761904761902</v>
      </c>
      <c r="AT92" s="23">
        <v>3.8991702582632189E-2</v>
      </c>
      <c r="AU92" s="9">
        <v>1.4592619773448472</v>
      </c>
    </row>
    <row r="93" spans="2:47" x14ac:dyDescent="0.25">
      <c r="B93" s="23">
        <v>1.6338590363160874</v>
      </c>
      <c r="C93" s="9">
        <v>0.57679726226892458</v>
      </c>
      <c r="D93" s="9">
        <v>0.35119047619047616</v>
      </c>
      <c r="E93" s="9">
        <v>0.24404761904761904</v>
      </c>
      <c r="F93" s="23">
        <v>0.56908439021128066</v>
      </c>
      <c r="G93" s="9">
        <v>1.7301415656231238</v>
      </c>
      <c r="H93" s="5">
        <v>1</v>
      </c>
      <c r="I93" s="5">
        <v>2</v>
      </c>
      <c r="J93" s="5">
        <v>3</v>
      </c>
      <c r="K93" s="9">
        <v>0</v>
      </c>
      <c r="L93" s="9">
        <v>0.47822478198075757</v>
      </c>
      <c r="M93" s="9">
        <v>0.27231296247597125</v>
      </c>
      <c r="N93" s="5">
        <v>48</v>
      </c>
      <c r="P93" s="80"/>
      <c r="Q93" s="80"/>
      <c r="AI93" s="23"/>
      <c r="AJ93" s="23"/>
      <c r="AO93" s="5">
        <f t="shared" si="6"/>
        <v>92</v>
      </c>
      <c r="AP93" s="23">
        <v>13.795985092436913</v>
      </c>
      <c r="AQ93" s="9">
        <v>0.25469581594877561</v>
      </c>
      <c r="AR93" s="9">
        <v>-0.03</v>
      </c>
      <c r="AS93" s="9">
        <v>0.13999999999999996</v>
      </c>
      <c r="AT93" s="23">
        <v>1.5791578679120076E-5</v>
      </c>
      <c r="AU93" s="9">
        <v>1.639706092285262</v>
      </c>
    </row>
    <row r="94" spans="2:47" x14ac:dyDescent="0.25">
      <c r="B94" s="23">
        <v>80.092314492355399</v>
      </c>
      <c r="C94" s="9">
        <v>0.50648453622841638</v>
      </c>
      <c r="D94" s="9">
        <v>-5.3571428571428548E-2</v>
      </c>
      <c r="E94" s="9">
        <v>0.4404761904761903</v>
      </c>
      <c r="F94" s="23">
        <v>1.2302761178774354E-5</v>
      </c>
      <c r="G94" s="9">
        <v>2.3059504675575724</v>
      </c>
      <c r="H94" s="5">
        <v>6</v>
      </c>
      <c r="I94" s="5">
        <v>3</v>
      </c>
      <c r="J94" s="5">
        <v>9</v>
      </c>
      <c r="K94" s="9">
        <v>0.1428571428571429</v>
      </c>
      <c r="L94" s="9">
        <v>0.37271863702859015</v>
      </c>
      <c r="M94" s="9">
        <v>0.41098891201215515</v>
      </c>
      <c r="N94" s="5">
        <v>48</v>
      </c>
      <c r="P94" s="80"/>
      <c r="Q94" s="80"/>
      <c r="AI94" s="23"/>
      <c r="AJ94" s="23"/>
      <c r="AO94" s="5">
        <f t="shared" si="6"/>
        <v>93</v>
      </c>
      <c r="AP94" s="23">
        <v>13.263735455814953</v>
      </c>
      <c r="AQ94" s="9">
        <v>-8.1521129771446765E-2</v>
      </c>
      <c r="AR94" s="9">
        <v>0.14545454545454553</v>
      </c>
      <c r="AS94" s="9">
        <v>3.6363636363636362E-2</v>
      </c>
      <c r="AT94" s="23">
        <v>6.289187781229123E-3</v>
      </c>
      <c r="AU94" s="9">
        <v>2.6576882941427398</v>
      </c>
    </row>
    <row r="95" spans="2:47" x14ac:dyDescent="0.25">
      <c r="B95" s="23">
        <v>2.9276103997345091</v>
      </c>
      <c r="C95" s="9">
        <v>0.65953046690618289</v>
      </c>
      <c r="D95" s="9">
        <v>0.20833333333333326</v>
      </c>
      <c r="E95" s="9">
        <v>0.48214285714285704</v>
      </c>
      <c r="F95" s="23">
        <v>2.7545522023382708E-4</v>
      </c>
      <c r="G95" s="9">
        <v>2.535290405939993</v>
      </c>
      <c r="H95" s="5">
        <v>4</v>
      </c>
      <c r="I95" s="5">
        <v>4</v>
      </c>
      <c r="J95" s="5">
        <v>8</v>
      </c>
      <c r="K95" s="9">
        <v>0</v>
      </c>
      <c r="L95" s="9">
        <v>0.52858031473769862</v>
      </c>
      <c r="M95" s="9">
        <v>0.38573466535393064</v>
      </c>
      <c r="N95" s="5">
        <v>48</v>
      </c>
      <c r="P95" s="80"/>
      <c r="Q95" s="80"/>
      <c r="AI95" s="23"/>
      <c r="AJ95" s="23"/>
      <c r="AO95" s="5">
        <f t="shared" si="6"/>
        <v>94</v>
      </c>
      <c r="AP95" s="23">
        <v>12.900030829591065</v>
      </c>
      <c r="AQ95" s="9">
        <v>0.27467976905740038</v>
      </c>
      <c r="AR95" s="9">
        <v>5.95238095238095E-2</v>
      </c>
      <c r="AS95" s="9">
        <v>0.2857142857142857</v>
      </c>
      <c r="AT95" s="23">
        <v>1.9048758711803847E-5</v>
      </c>
      <c r="AU95" s="9">
        <v>3.6707212729680996</v>
      </c>
    </row>
    <row r="96" spans="2:47" x14ac:dyDescent="0.25">
      <c r="B96" s="23">
        <v>2.6581755243428491</v>
      </c>
      <c r="C96" s="9">
        <v>0.62383140898816936</v>
      </c>
      <c r="D96" s="9">
        <v>-2.1147105230955362E-17</v>
      </c>
      <c r="E96" s="9">
        <v>0.5</v>
      </c>
      <c r="F96" s="23">
        <v>2.1127546854682934E-6</v>
      </c>
      <c r="G96" s="9">
        <v>3.383023649796395</v>
      </c>
      <c r="H96" s="5">
        <v>7</v>
      </c>
      <c r="I96" s="5">
        <v>2</v>
      </c>
      <c r="J96" s="5">
        <v>9</v>
      </c>
      <c r="K96" s="9">
        <v>7.1428571428571397E-2</v>
      </c>
      <c r="L96" s="9">
        <v>0.36543881268205142</v>
      </c>
      <c r="M96" s="9">
        <v>0.38124533555592205</v>
      </c>
      <c r="N96" s="5">
        <v>48</v>
      </c>
      <c r="P96" s="80"/>
      <c r="Q96" s="80"/>
      <c r="AI96" s="23"/>
      <c r="AJ96" s="23"/>
      <c r="AO96" s="5">
        <f t="shared" si="6"/>
        <v>95</v>
      </c>
      <c r="AP96" s="23">
        <v>12.859779976693359</v>
      </c>
      <c r="AQ96" s="9">
        <v>0.57462302721827785</v>
      </c>
      <c r="AR96" s="9">
        <v>0.29166666666666663</v>
      </c>
      <c r="AS96" s="9">
        <v>0.45238095238095227</v>
      </c>
      <c r="AT96" s="23">
        <v>9.8375457661349641E-3</v>
      </c>
      <c r="AU96" s="9">
        <v>2.4756094687927588</v>
      </c>
    </row>
    <row r="97" spans="1:47" x14ac:dyDescent="0.25">
      <c r="B97" s="23">
        <v>1.0565014928540772</v>
      </c>
      <c r="C97" s="9">
        <v>0.4621728205012805</v>
      </c>
      <c r="D97" s="9">
        <v>0.18452380952380953</v>
      </c>
      <c r="E97" s="9">
        <v>0.27976190476190477</v>
      </c>
      <c r="F97" s="23">
        <v>3.3376332579299436E-2</v>
      </c>
      <c r="G97" s="9">
        <v>2.4639804800629861</v>
      </c>
      <c r="H97" s="5">
        <v>1</v>
      </c>
      <c r="I97" s="5">
        <v>4</v>
      </c>
      <c r="J97" s="5">
        <v>5</v>
      </c>
      <c r="K97" s="9">
        <v>7.1428571428571452E-2</v>
      </c>
      <c r="L97" s="9">
        <v>0.54575552942586225</v>
      </c>
      <c r="M97" s="9">
        <v>0.31989193402099969</v>
      </c>
      <c r="N97" s="5">
        <v>48</v>
      </c>
      <c r="P97" s="80"/>
      <c r="Q97" s="80"/>
      <c r="AI97" s="23"/>
      <c r="AJ97" s="23"/>
      <c r="AO97" s="5">
        <f t="shared" si="6"/>
        <v>96</v>
      </c>
      <c r="AP97" s="23">
        <v>12.730409598020247</v>
      </c>
      <c r="AQ97" s="9">
        <v>0.66699357468415776</v>
      </c>
      <c r="AR97" s="9">
        <v>0.27972027972027974</v>
      </c>
      <c r="AS97" s="9">
        <v>0.54545454545454541</v>
      </c>
      <c r="AT97" s="23">
        <v>0.15427560295881657</v>
      </c>
      <c r="AU97" s="9">
        <v>1.1505022871025461</v>
      </c>
    </row>
    <row r="98" spans="1:47" x14ac:dyDescent="0.25">
      <c r="B98" s="23">
        <v>1.3267615858959767</v>
      </c>
      <c r="C98" s="9">
        <v>0.51738738293555775</v>
      </c>
      <c r="D98" s="9">
        <v>0.25595238095238093</v>
      </c>
      <c r="E98" s="9">
        <v>0.33333333333333326</v>
      </c>
      <c r="F98" s="23">
        <v>9.0913240939639706E-2</v>
      </c>
      <c r="G98" s="9">
        <v>2.9118218762432586</v>
      </c>
      <c r="H98" s="5">
        <v>1</v>
      </c>
      <c r="I98" s="5">
        <v>3</v>
      </c>
      <c r="J98" s="5">
        <v>4</v>
      </c>
      <c r="K98" s="9">
        <v>7.1428571428571397E-2</v>
      </c>
      <c r="L98" s="9">
        <v>0.462269126563017</v>
      </c>
      <c r="M98" s="9">
        <v>0.36751613283137219</v>
      </c>
      <c r="N98" s="5">
        <v>48</v>
      </c>
      <c r="P98" s="80"/>
      <c r="Q98" s="80"/>
      <c r="AI98" s="23"/>
      <c r="AJ98" s="23"/>
      <c r="AO98" s="5">
        <f t="shared" si="6"/>
        <v>97</v>
      </c>
      <c r="AP98" s="23">
        <v>12.410970566384425</v>
      </c>
      <c r="AQ98" s="9">
        <v>0.58029018358973505</v>
      </c>
      <c r="AR98" s="9">
        <v>0.31111111111111112</v>
      </c>
      <c r="AS98" s="9">
        <v>0.41269841269841268</v>
      </c>
      <c r="AT98" s="23">
        <v>8.0628356343998699E-10</v>
      </c>
      <c r="AU98" s="9">
        <v>1.7396867350337069</v>
      </c>
    </row>
    <row r="99" spans="1:47" x14ac:dyDescent="0.25">
      <c r="B99" s="23">
        <v>12.900030829591065</v>
      </c>
      <c r="C99" s="9">
        <v>0.27467976905740038</v>
      </c>
      <c r="D99" s="9">
        <v>5.95238095238095E-2</v>
      </c>
      <c r="E99" s="9">
        <v>0.2857142857142857</v>
      </c>
      <c r="F99" s="23">
        <v>1.9048758711803847E-5</v>
      </c>
      <c r="G99" s="9">
        <v>3.6707212729680996</v>
      </c>
      <c r="H99" s="5">
        <v>5</v>
      </c>
      <c r="I99" s="5">
        <v>5</v>
      </c>
      <c r="J99" s="5">
        <v>10</v>
      </c>
      <c r="K99" s="9">
        <v>0</v>
      </c>
      <c r="L99" s="9">
        <v>0.50213930587618505</v>
      </c>
      <c r="M99" s="9">
        <v>0.43380301661677162</v>
      </c>
      <c r="N99" s="5">
        <v>48</v>
      </c>
      <c r="P99" s="80"/>
      <c r="Q99" s="80"/>
      <c r="AI99" s="23"/>
      <c r="AJ99" s="23"/>
      <c r="AO99" s="5">
        <f t="shared" si="6"/>
        <v>98</v>
      </c>
      <c r="AP99" s="23">
        <v>12.223502422762589</v>
      </c>
      <c r="AQ99" s="9">
        <v>0.27429836581399258</v>
      </c>
      <c r="AR99" s="9">
        <v>-4.5138888888888902E-2</v>
      </c>
      <c r="AS99" s="9">
        <v>0.25694444444444442</v>
      </c>
      <c r="AT99" s="23">
        <v>1.2121242099851784E-5</v>
      </c>
      <c r="AU99" s="9">
        <v>2.6350493504829173</v>
      </c>
    </row>
    <row r="100" spans="1:47" x14ac:dyDescent="0.25">
      <c r="B100" s="23">
        <v>3.5784100037804438</v>
      </c>
      <c r="C100" s="9">
        <v>0.5451363473382751</v>
      </c>
      <c r="D100" s="9">
        <v>0.27976190476190482</v>
      </c>
      <c r="E100" s="9">
        <v>0.41666666666666657</v>
      </c>
      <c r="F100" s="23">
        <v>1.1904689196423075E-2</v>
      </c>
      <c r="G100" s="9">
        <v>2.0501391798283319</v>
      </c>
      <c r="H100" s="5">
        <v>4</v>
      </c>
      <c r="I100" s="5">
        <v>0</v>
      </c>
      <c r="J100" s="5">
        <v>4</v>
      </c>
      <c r="K100" s="9">
        <v>0.2857142857142857</v>
      </c>
      <c r="L100" s="9">
        <v>0.30625324573068413</v>
      </c>
      <c r="M100" s="9">
        <v>0.26440913902279223</v>
      </c>
      <c r="N100" s="5">
        <v>48</v>
      </c>
      <c r="P100" s="80"/>
      <c r="Q100" s="80"/>
      <c r="AI100" s="23"/>
      <c r="AJ100" s="23"/>
      <c r="AO100" s="5">
        <f t="shared" si="6"/>
        <v>99</v>
      </c>
      <c r="AP100" s="23">
        <v>11.847453424167067</v>
      </c>
      <c r="AQ100" s="9">
        <v>0.31011381290193685</v>
      </c>
      <c r="AR100" s="9">
        <v>0.13690476190476192</v>
      </c>
      <c r="AS100" s="9">
        <v>0.34523809523809523</v>
      </c>
      <c r="AT100" s="23">
        <v>5.2729025652077338E-6</v>
      </c>
      <c r="AU100" s="9">
        <v>4.471240080800877</v>
      </c>
    </row>
    <row r="101" spans="1:47" x14ac:dyDescent="0.25">
      <c r="B101" s="23">
        <v>1.7193156961107363</v>
      </c>
      <c r="C101" s="9">
        <v>0.58816917232154664</v>
      </c>
      <c r="D101" s="9">
        <v>0.29761904761904773</v>
      </c>
      <c r="E101" s="9">
        <v>0.42857142857142855</v>
      </c>
      <c r="F101" s="23">
        <v>4.8256002015978197E-2</v>
      </c>
      <c r="G101" s="9">
        <v>2.442204160985928</v>
      </c>
      <c r="H101" s="5">
        <v>2</v>
      </c>
      <c r="I101" s="5">
        <v>3</v>
      </c>
      <c r="J101" s="5">
        <v>5</v>
      </c>
      <c r="K101" s="9">
        <v>7.1428571428571397E-2</v>
      </c>
      <c r="L101" s="9">
        <v>0.45819795358592696</v>
      </c>
      <c r="M101" s="9">
        <v>0.33277575035057672</v>
      </c>
      <c r="N101" s="5">
        <v>48</v>
      </c>
      <c r="P101" s="80"/>
      <c r="Q101" s="80"/>
      <c r="AI101" s="23"/>
      <c r="AJ101" s="23"/>
      <c r="AO101" s="5">
        <f t="shared" si="6"/>
        <v>100</v>
      </c>
      <c r="AP101" s="23">
        <v>11.734979789201285</v>
      </c>
      <c r="AQ101" s="9">
        <v>0.55798055536555935</v>
      </c>
      <c r="AR101" s="9">
        <v>0.33333333333333354</v>
      </c>
      <c r="AS101" s="9">
        <v>0.39999999999999986</v>
      </c>
      <c r="AT101" s="23">
        <v>3.5994510097394565E-2</v>
      </c>
      <c r="AU101" s="9">
        <v>1.9565954489200423</v>
      </c>
    </row>
    <row r="102" spans="1:47" x14ac:dyDescent="0.25">
      <c r="B102" s="23">
        <v>0.77086008493189229</v>
      </c>
      <c r="C102" s="9">
        <v>0.60106262827919676</v>
      </c>
      <c r="D102" s="9">
        <v>0.38095238095238093</v>
      </c>
      <c r="E102" s="9">
        <v>0.375</v>
      </c>
      <c r="F102" s="23">
        <v>0.96812639779047627</v>
      </c>
      <c r="G102" s="9">
        <v>2.5485776238643112</v>
      </c>
      <c r="H102" s="5">
        <v>1</v>
      </c>
      <c r="I102" s="5">
        <v>1</v>
      </c>
      <c r="J102" s="5">
        <v>2</v>
      </c>
      <c r="K102" s="9">
        <v>0</v>
      </c>
      <c r="L102" s="9">
        <v>0.46237014086955053</v>
      </c>
      <c r="M102" s="9">
        <v>0.2148492131257978</v>
      </c>
      <c r="N102" s="5">
        <v>48</v>
      </c>
      <c r="P102" s="80"/>
      <c r="Q102" s="80"/>
      <c r="AI102" s="23"/>
      <c r="AJ102" s="23"/>
      <c r="AO102" s="5">
        <f t="shared" si="6"/>
        <v>101</v>
      </c>
      <c r="AP102" s="23">
        <v>11.528473343894456</v>
      </c>
      <c r="AQ102" s="9">
        <v>0.49217782131351917</v>
      </c>
      <c r="AR102" s="9">
        <v>0.34710743801652888</v>
      </c>
      <c r="AS102" s="9">
        <v>0.39669421487603312</v>
      </c>
      <c r="AT102" s="23">
        <v>1.2566286919820715E-5</v>
      </c>
      <c r="AU102" s="9">
        <v>1.5411229376514664</v>
      </c>
    </row>
    <row r="103" spans="1:47" x14ac:dyDescent="0.25">
      <c r="B103" s="23">
        <v>1.5717823088891421</v>
      </c>
      <c r="C103" s="9">
        <v>0.50584500629550067</v>
      </c>
      <c r="D103" s="9">
        <v>0.3214285714285714</v>
      </c>
      <c r="E103" s="9">
        <v>0.23214285714285723</v>
      </c>
      <c r="F103" s="23">
        <v>0.56908439021128066</v>
      </c>
      <c r="G103" s="9">
        <v>2.581606957916295</v>
      </c>
      <c r="H103" s="5">
        <v>2</v>
      </c>
      <c r="I103" s="5">
        <v>1</v>
      </c>
      <c r="J103" s="5">
        <v>3</v>
      </c>
      <c r="K103" s="9">
        <v>0</v>
      </c>
      <c r="L103" s="9">
        <v>0.46021129322018223</v>
      </c>
      <c r="M103" s="9">
        <v>0.23144603889254503</v>
      </c>
      <c r="N103" s="5">
        <v>48</v>
      </c>
      <c r="P103" s="80"/>
      <c r="Q103" s="80"/>
      <c r="AI103" s="23"/>
      <c r="AJ103" s="23"/>
      <c r="AO103" s="5">
        <f t="shared" si="6"/>
        <v>102</v>
      </c>
      <c r="AP103" s="23">
        <v>11.46995858426776</v>
      </c>
      <c r="AQ103" s="9">
        <v>0.16482626086150465</v>
      </c>
      <c r="AR103" s="9">
        <v>8.7499999999999994E-2</v>
      </c>
      <c r="AS103" s="9">
        <v>8.7499999999999994E-2</v>
      </c>
      <c r="AT103" s="23">
        <v>4.9180182589359461E-7</v>
      </c>
      <c r="AU103" s="9">
        <v>3.2831714640097083</v>
      </c>
    </row>
    <row r="104" spans="1:47" x14ac:dyDescent="0.25">
      <c r="A104" s="5" t="s">
        <v>247</v>
      </c>
      <c r="B104" s="23">
        <v>0.87945828945025051</v>
      </c>
      <c r="C104" s="9">
        <v>0.62158201902065535</v>
      </c>
      <c r="D104" s="9">
        <v>0.33636363636363636</v>
      </c>
      <c r="E104" s="9">
        <v>0.28181818181818175</v>
      </c>
      <c r="F104" s="23">
        <v>8.3378590486854157E-2</v>
      </c>
      <c r="G104" s="9">
        <v>0.90010453738135365</v>
      </c>
      <c r="H104" s="5">
        <v>3</v>
      </c>
      <c r="I104" s="5">
        <v>2</v>
      </c>
      <c r="J104" s="5">
        <v>5</v>
      </c>
      <c r="K104" s="9">
        <v>4.5454545454545414E-2</v>
      </c>
      <c r="L104" s="9">
        <v>0.41440222175418684</v>
      </c>
      <c r="M104" s="9">
        <v>0.34085516156256501</v>
      </c>
      <c r="N104" s="5">
        <v>10</v>
      </c>
      <c r="P104" s="80"/>
      <c r="Q104" s="80"/>
      <c r="AI104" s="23"/>
      <c r="AJ104" s="23"/>
      <c r="AO104" s="5">
        <f t="shared" si="6"/>
        <v>103</v>
      </c>
      <c r="AP104" s="23">
        <v>11.284305155346912</v>
      </c>
      <c r="AQ104" s="9">
        <v>0.46351112900359914</v>
      </c>
      <c r="AR104" s="9">
        <v>0.21052631578947362</v>
      </c>
      <c r="AS104" s="9">
        <v>0.29959514170040502</v>
      </c>
      <c r="AT104" s="23">
        <v>5.075425543992209E-6</v>
      </c>
      <c r="AU104" s="9">
        <v>2.0747035161824385</v>
      </c>
    </row>
    <row r="105" spans="1:47" x14ac:dyDescent="0.25">
      <c r="A105" s="5" t="s">
        <v>359</v>
      </c>
      <c r="B105" s="23">
        <v>0.75258105231017114</v>
      </c>
      <c r="C105" s="9">
        <v>0.72382743074509015</v>
      </c>
      <c r="D105" s="9">
        <v>0.11818181818181818</v>
      </c>
      <c r="E105" s="9">
        <v>0.46363636363636368</v>
      </c>
      <c r="F105" s="23">
        <v>1.2566286919820715E-5</v>
      </c>
      <c r="G105" s="9">
        <v>1.3611809167703908</v>
      </c>
      <c r="H105" s="5">
        <v>5</v>
      </c>
      <c r="I105" s="5">
        <v>3</v>
      </c>
      <c r="J105" s="5">
        <v>8</v>
      </c>
      <c r="K105" s="9">
        <v>4.5454545454545414E-2</v>
      </c>
      <c r="L105" s="9">
        <v>0.44549663521796384</v>
      </c>
      <c r="M105" s="9">
        <v>0.41723493041202259</v>
      </c>
      <c r="N105" s="5">
        <v>10</v>
      </c>
      <c r="P105" s="80"/>
      <c r="Q105" s="80"/>
      <c r="AI105" s="23"/>
      <c r="AJ105" s="23"/>
      <c r="AO105" s="5">
        <f t="shared" si="6"/>
        <v>104</v>
      </c>
      <c r="AP105" s="23">
        <v>10.917091738657909</v>
      </c>
      <c r="AQ105" s="9">
        <v>0.39857908328213609</v>
      </c>
      <c r="AR105" s="9">
        <v>3.0158730158730159E-2</v>
      </c>
      <c r="AS105" s="9">
        <v>0.26190476190476192</v>
      </c>
      <c r="AT105" s="23">
        <v>6.247757046914347E-3</v>
      </c>
      <c r="AU105" s="9">
        <v>4.8294182711313187</v>
      </c>
    </row>
    <row r="106" spans="1:47" x14ac:dyDescent="0.25">
      <c r="B106" s="23">
        <v>0.81971223229683121</v>
      </c>
      <c r="C106" s="9">
        <v>0.69643738947472633</v>
      </c>
      <c r="D106" s="9">
        <v>9.0909090909090905E-3</v>
      </c>
      <c r="E106" s="9">
        <v>0.53636363636363626</v>
      </c>
      <c r="F106" s="23">
        <v>1.6950630610202746E-7</v>
      </c>
      <c r="G106" s="9">
        <v>1.5989268434883892</v>
      </c>
      <c r="H106" s="5">
        <v>5</v>
      </c>
      <c r="I106" s="5">
        <v>4</v>
      </c>
      <c r="J106" s="5">
        <v>9</v>
      </c>
      <c r="K106" s="9">
        <v>0.13636363636363635</v>
      </c>
      <c r="L106" s="9">
        <v>0.43948945507165199</v>
      </c>
      <c r="M106" s="9">
        <v>0.43870245598414193</v>
      </c>
      <c r="N106" s="5">
        <v>10</v>
      </c>
      <c r="P106" s="80"/>
      <c r="Q106" s="80"/>
      <c r="AI106" s="23"/>
      <c r="AJ106" s="23"/>
      <c r="AO106" s="5">
        <f t="shared" si="6"/>
        <v>105</v>
      </c>
      <c r="AP106" s="23">
        <v>10.823489588402987</v>
      </c>
      <c r="AQ106" s="9">
        <v>0.40234516815404642</v>
      </c>
      <c r="AR106" s="9">
        <v>0.21862348178137664</v>
      </c>
      <c r="AS106" s="9">
        <v>0.23481781376518213</v>
      </c>
      <c r="AT106" s="23">
        <v>1.0235321815066853E-3</v>
      </c>
      <c r="AU106" s="9">
        <v>1.6383083485847092</v>
      </c>
    </row>
    <row r="107" spans="1:47" x14ac:dyDescent="0.25">
      <c r="B107" s="23">
        <v>1.455153521145611</v>
      </c>
      <c r="C107" s="9">
        <v>0.67741293019931859</v>
      </c>
      <c r="D107" s="9">
        <v>-6.3636363636363616E-2</v>
      </c>
      <c r="E107" s="9">
        <v>0.42727272727272725</v>
      </c>
      <c r="F107" s="23">
        <v>3.004435274898147E-4</v>
      </c>
      <c r="G107" s="9">
        <v>1.3635960477665454</v>
      </c>
      <c r="H107" s="5">
        <v>3</v>
      </c>
      <c r="I107" s="5">
        <v>4</v>
      </c>
      <c r="J107" s="5">
        <v>7</v>
      </c>
      <c r="K107" s="9">
        <v>4.545454545454547E-2</v>
      </c>
      <c r="L107" s="9">
        <v>0.56493256690799987</v>
      </c>
      <c r="M107" s="9">
        <v>0.43574233366169046</v>
      </c>
      <c r="N107" s="5">
        <v>10</v>
      </c>
      <c r="P107" s="80"/>
      <c r="Q107" s="80"/>
      <c r="AI107" s="23"/>
      <c r="AJ107" s="23"/>
      <c r="AO107" s="5">
        <f t="shared" si="6"/>
        <v>106</v>
      </c>
      <c r="AP107" s="23">
        <v>10.785074205855027</v>
      </c>
      <c r="AQ107" s="9">
        <v>0.28453449454448843</v>
      </c>
      <c r="AR107" s="9">
        <v>0.2</v>
      </c>
      <c r="AS107" s="9">
        <v>0.1789473684210526</v>
      </c>
      <c r="AT107" s="23">
        <v>1.5791578679120076E-5</v>
      </c>
      <c r="AU107" s="9">
        <v>5.257232636830599</v>
      </c>
    </row>
    <row r="108" spans="1:47" x14ac:dyDescent="0.25">
      <c r="B108" s="23">
        <v>1.0832348599489234</v>
      </c>
      <c r="C108" s="9">
        <v>0.41720689286764912</v>
      </c>
      <c r="D108" s="9">
        <v>9.0909090909090905E-3</v>
      </c>
      <c r="E108" s="9">
        <v>0.31818181818181818</v>
      </c>
      <c r="F108" s="23">
        <v>3.3001148516572571E-3</v>
      </c>
      <c r="G108" s="9">
        <v>1.3018185154813258</v>
      </c>
      <c r="H108" s="5">
        <v>3</v>
      </c>
      <c r="I108" s="5">
        <v>3</v>
      </c>
      <c r="J108" s="5">
        <v>6</v>
      </c>
      <c r="K108" s="9">
        <v>4.5454545454545414E-2</v>
      </c>
      <c r="L108" s="9">
        <v>0.51237463817280127</v>
      </c>
      <c r="M108" s="9">
        <v>0.37874966568779489</v>
      </c>
      <c r="N108" s="5">
        <v>10</v>
      </c>
      <c r="P108" s="80"/>
      <c r="Q108" s="80"/>
      <c r="AI108" s="23"/>
      <c r="AJ108" s="23"/>
      <c r="AO108" s="5">
        <f t="shared" si="6"/>
        <v>106</v>
      </c>
      <c r="AP108" s="23">
        <v>10.785074205855027</v>
      </c>
      <c r="AQ108" s="9">
        <v>0.38779953727587507</v>
      </c>
      <c r="AR108" s="9">
        <v>6.2222222222222241E-2</v>
      </c>
      <c r="AS108" s="9">
        <v>0.3377777777777779</v>
      </c>
      <c r="AT108" s="23">
        <v>1.5791578679120076E-5</v>
      </c>
      <c r="AU108" s="9">
        <v>8.9649908989654108</v>
      </c>
    </row>
    <row r="109" spans="1:47" x14ac:dyDescent="0.25">
      <c r="B109" s="23">
        <v>0.83819890447738321</v>
      </c>
      <c r="C109" s="9">
        <v>0.65736009644591431</v>
      </c>
      <c r="D109" s="9">
        <v>0.33636363636363636</v>
      </c>
      <c r="E109" s="9">
        <v>0.31818181818181818</v>
      </c>
      <c r="F109" s="23">
        <v>0.39937991280955865</v>
      </c>
      <c r="G109" s="9">
        <v>0.55410695509916252</v>
      </c>
      <c r="H109" s="5">
        <v>2</v>
      </c>
      <c r="I109" s="5">
        <v>1</v>
      </c>
      <c r="J109" s="5">
        <v>3</v>
      </c>
      <c r="K109" s="9">
        <v>4.5454545454545414E-2</v>
      </c>
      <c r="L109" s="9">
        <v>0.4337701506940308</v>
      </c>
      <c r="M109" s="9">
        <v>0.28757068436843997</v>
      </c>
      <c r="N109" s="5">
        <v>10</v>
      </c>
      <c r="P109" s="80"/>
      <c r="Q109" s="80"/>
      <c r="AI109" s="23"/>
      <c r="AJ109" s="23"/>
      <c r="AO109" s="5">
        <f t="shared" si="6"/>
        <v>108</v>
      </c>
      <c r="AP109" s="23">
        <v>10.686944852092351</v>
      </c>
      <c r="AQ109" s="9">
        <v>0.54860274140707255</v>
      </c>
      <c r="AR109" s="9">
        <v>0.23076923076923084</v>
      </c>
      <c r="AS109" s="9">
        <v>0.44615384615384618</v>
      </c>
      <c r="AT109" s="23">
        <v>1.3618999665934729E-6</v>
      </c>
      <c r="AU109" s="9">
        <v>3.9565087412289097</v>
      </c>
    </row>
    <row r="110" spans="1:47" x14ac:dyDescent="0.25">
      <c r="B110" s="23">
        <v>1.1513451034803426</v>
      </c>
      <c r="C110" s="9">
        <v>0.61989217253357509</v>
      </c>
      <c r="D110" s="9">
        <v>0.15454545454545457</v>
      </c>
      <c r="E110" s="9">
        <v>0.42727272727272714</v>
      </c>
      <c r="F110" s="23">
        <v>1.8456585827269441E-2</v>
      </c>
      <c r="G110" s="9">
        <v>0.75425649810949513</v>
      </c>
      <c r="H110" s="5">
        <v>3</v>
      </c>
      <c r="I110" s="5">
        <v>2</v>
      </c>
      <c r="J110" s="5">
        <v>5</v>
      </c>
      <c r="K110" s="9">
        <v>0.13636363636363635</v>
      </c>
      <c r="L110" s="9">
        <v>0.36435657825257278</v>
      </c>
      <c r="M110" s="9">
        <v>0.36816528032350931</v>
      </c>
      <c r="N110" s="5">
        <v>10</v>
      </c>
      <c r="P110" s="80"/>
      <c r="Q110" s="80"/>
      <c r="AI110" s="23"/>
      <c r="AJ110" s="23"/>
      <c r="AO110" s="5">
        <f t="shared" si="6"/>
        <v>109</v>
      </c>
      <c r="AP110" s="23">
        <v>10.573750499120365</v>
      </c>
      <c r="AQ110" s="9">
        <v>0.43613635760204122</v>
      </c>
      <c r="AR110" s="9">
        <v>0.32631578947368423</v>
      </c>
      <c r="AS110" s="9">
        <v>0.33684210526315789</v>
      </c>
      <c r="AT110" s="23">
        <v>8.9224534465515663E-6</v>
      </c>
      <c r="AU110" s="9">
        <v>5.0913606517556911</v>
      </c>
    </row>
    <row r="111" spans="1:47" x14ac:dyDescent="0.25">
      <c r="B111" s="23">
        <v>0.79158744949809479</v>
      </c>
      <c r="C111" s="9">
        <v>0.697405541920185</v>
      </c>
      <c r="D111" s="9">
        <v>0.3</v>
      </c>
      <c r="E111" s="9">
        <v>0.39090909090909093</v>
      </c>
      <c r="F111" s="23">
        <v>0.1686673655771016</v>
      </c>
      <c r="G111" s="9">
        <v>0.68325547414651655</v>
      </c>
      <c r="H111" s="5">
        <v>1</v>
      </c>
      <c r="I111" s="5">
        <v>2</v>
      </c>
      <c r="J111" s="5">
        <v>3</v>
      </c>
      <c r="K111" s="9">
        <v>0.13636363636363635</v>
      </c>
      <c r="L111" s="9">
        <v>0.47721629392980491</v>
      </c>
      <c r="M111" s="9">
        <v>0.33820958099687737</v>
      </c>
      <c r="N111" s="5">
        <v>10</v>
      </c>
      <c r="P111" s="80"/>
      <c r="Q111" s="80"/>
      <c r="AI111" s="23"/>
      <c r="AJ111" s="23"/>
      <c r="AO111" s="5">
        <f t="shared" si="6"/>
        <v>110</v>
      </c>
      <c r="AP111" s="23">
        <v>10.519356106059355</v>
      </c>
      <c r="AQ111" s="9">
        <v>0.36590392573972813</v>
      </c>
      <c r="AR111" s="9">
        <v>0.16319444444444445</v>
      </c>
      <c r="AS111" s="9">
        <v>0.27083333333333337</v>
      </c>
      <c r="AT111" s="23">
        <v>3.1578624665967649E-5</v>
      </c>
      <c r="AU111" s="9">
        <v>2.9231594427299621</v>
      </c>
    </row>
    <row r="112" spans="1:47" x14ac:dyDescent="0.25">
      <c r="B112" s="23">
        <v>0.67361140891022708</v>
      </c>
      <c r="C112" s="9">
        <v>0.71689506351206456</v>
      </c>
      <c r="D112" s="9">
        <v>0.33636363636363636</v>
      </c>
      <c r="E112" s="9">
        <v>0.42727272727272736</v>
      </c>
      <c r="F112" s="23">
        <v>0.32658460921472876</v>
      </c>
      <c r="G112" s="9">
        <v>0.85318405802738795</v>
      </c>
      <c r="H112" s="5">
        <v>2</v>
      </c>
      <c r="I112" s="5">
        <v>1</v>
      </c>
      <c r="J112" s="5">
        <v>3</v>
      </c>
      <c r="K112" s="9">
        <v>4.545454545454547E-2</v>
      </c>
      <c r="L112" s="9">
        <v>0.49651919469844868</v>
      </c>
      <c r="M112" s="9">
        <v>0.33174497496821931</v>
      </c>
      <c r="N112" s="5">
        <v>10</v>
      </c>
      <c r="P112" s="80"/>
      <c r="Q112" s="80"/>
      <c r="AI112" s="23"/>
      <c r="AJ112" s="23"/>
      <c r="AO112" s="5">
        <f t="shared" si="6"/>
        <v>111</v>
      </c>
      <c r="AP112" s="23">
        <v>10.487017430265471</v>
      </c>
      <c r="AQ112" s="9">
        <v>0.24817462075765023</v>
      </c>
      <c r="AR112" s="9">
        <v>-1.7857142857142856E-2</v>
      </c>
      <c r="AS112" s="9">
        <v>0.16071428571428573</v>
      </c>
      <c r="AT112" s="23">
        <v>0.4110805145766202</v>
      </c>
      <c r="AU112" s="9">
        <v>2.8974213723246742</v>
      </c>
    </row>
    <row r="113" spans="1:47" x14ac:dyDescent="0.25">
      <c r="B113" s="23">
        <v>0.52805339136648999</v>
      </c>
      <c r="C113" s="9">
        <v>0.68633386100314364</v>
      </c>
      <c r="D113" s="9">
        <v>0.15454545454545454</v>
      </c>
      <c r="E113" s="9">
        <v>0.39090909090909082</v>
      </c>
      <c r="F113" s="23">
        <v>0.38514339764765043</v>
      </c>
      <c r="G113" s="9">
        <v>0.61749685458795411</v>
      </c>
      <c r="H113" s="5">
        <v>0</v>
      </c>
      <c r="I113" s="5">
        <v>1</v>
      </c>
      <c r="J113" s="5">
        <v>1</v>
      </c>
      <c r="K113" s="9">
        <v>0.13636363636363635</v>
      </c>
      <c r="L113" s="9">
        <v>0.46894129300440573</v>
      </c>
      <c r="M113" s="9">
        <v>0.27155837601908689</v>
      </c>
      <c r="N113" s="5">
        <v>10</v>
      </c>
      <c r="P113" s="80"/>
      <c r="Q113" s="80"/>
      <c r="AI113" s="23"/>
      <c r="AJ113" s="23"/>
      <c r="AO113" s="5">
        <f t="shared" si="6"/>
        <v>112</v>
      </c>
      <c r="AP113" s="23">
        <v>10.475783213742117</v>
      </c>
      <c r="AQ113" s="9">
        <v>0.16483381697326172</v>
      </c>
      <c r="AR113" s="9">
        <v>-4.0000000000000008E-2</v>
      </c>
      <c r="AS113" s="9">
        <v>0.18666666666666673</v>
      </c>
      <c r="AT113" s="23">
        <v>7.5009108496406837E-2</v>
      </c>
      <c r="AU113" s="9">
        <v>7.5595251672276778</v>
      </c>
    </row>
    <row r="114" spans="1:47" x14ac:dyDescent="0.25">
      <c r="A114" s="5" t="s">
        <v>248</v>
      </c>
      <c r="B114" s="23">
        <v>0.93374182178132437</v>
      </c>
      <c r="C114" s="9">
        <v>0.11368984628425317</v>
      </c>
      <c r="D114" s="9">
        <v>0.22857142857142856</v>
      </c>
      <c r="E114" s="9">
        <v>-7.1428571428571366E-3</v>
      </c>
      <c r="F114" s="23">
        <v>0.22254565993453285</v>
      </c>
      <c r="G114" s="9">
        <v>1.7366205855303851</v>
      </c>
      <c r="H114" s="5">
        <v>0</v>
      </c>
      <c r="I114" s="5">
        <v>2</v>
      </c>
      <c r="J114" s="5">
        <v>2</v>
      </c>
      <c r="K114" s="9">
        <v>7.1428571428571397E-2</v>
      </c>
      <c r="L114" s="9">
        <v>0.48266623665544239</v>
      </c>
      <c r="M114" s="9">
        <v>0.29204984206481033</v>
      </c>
      <c r="N114" s="5">
        <v>20</v>
      </c>
      <c r="P114" s="80"/>
      <c r="Q114" s="80"/>
      <c r="AI114" s="23"/>
      <c r="AJ114" s="23"/>
      <c r="AO114" s="5">
        <f t="shared" si="6"/>
        <v>113</v>
      </c>
      <c r="AP114" s="23">
        <v>10.332613490510749</v>
      </c>
      <c r="AQ114" s="9">
        <v>0.50331563059677265</v>
      </c>
      <c r="AR114" s="9">
        <v>-3.3057851239669409E-2</v>
      </c>
      <c r="AS114" s="9">
        <v>0.36363636363636354</v>
      </c>
      <c r="AT114" s="23">
        <v>1.8456585827269441E-2</v>
      </c>
      <c r="AU114" s="9">
        <v>1.1700476927134149</v>
      </c>
    </row>
    <row r="115" spans="1:47" x14ac:dyDescent="0.25">
      <c r="A115" s="5" t="s">
        <v>360</v>
      </c>
      <c r="B115" s="23">
        <v>0.4782620058225156</v>
      </c>
      <c r="C115" s="9">
        <v>0.25048568984811254</v>
      </c>
      <c r="D115" s="9">
        <v>0.3</v>
      </c>
      <c r="E115" s="9">
        <v>0.27857142857142858</v>
      </c>
      <c r="F115" s="23">
        <v>0.3565378397846698</v>
      </c>
      <c r="G115" s="9">
        <v>1.4031526501501763</v>
      </c>
      <c r="H115" s="5">
        <v>0</v>
      </c>
      <c r="I115" s="5">
        <v>0</v>
      </c>
      <c r="J115" s="5">
        <v>0</v>
      </c>
      <c r="K115" s="9">
        <v>7.1428571428571397E-2</v>
      </c>
      <c r="L115" s="9">
        <v>0.46775299065730186</v>
      </c>
      <c r="M115" s="9">
        <v>0.23614794304233164</v>
      </c>
      <c r="N115" s="5">
        <v>20</v>
      </c>
      <c r="P115" s="80"/>
      <c r="Q115" s="80"/>
      <c r="AI115" s="23"/>
      <c r="AJ115" s="23"/>
      <c r="AO115" s="5">
        <f t="shared" si="6"/>
        <v>114</v>
      </c>
      <c r="AP115" s="23">
        <v>10.183843127693905</v>
      </c>
      <c r="AQ115" s="9">
        <v>0.25588092311988725</v>
      </c>
      <c r="AR115" s="9">
        <v>6.41025641025641E-3</v>
      </c>
      <c r="AS115" s="9">
        <v>0.30128205128205121</v>
      </c>
      <c r="AT115" s="23">
        <v>1.7139545560025029E-3</v>
      </c>
      <c r="AU115" s="9">
        <v>1.7015829584124849</v>
      </c>
    </row>
    <row r="116" spans="1:47" x14ac:dyDescent="0.25">
      <c r="B116" s="23">
        <v>1.6730353887331011</v>
      </c>
      <c r="C116" s="9">
        <v>6.8875815828741874E-2</v>
      </c>
      <c r="D116" s="9">
        <v>0.3</v>
      </c>
      <c r="E116" s="9">
        <v>0.2071428571428571</v>
      </c>
      <c r="F116" s="23">
        <v>0.56908439021128066</v>
      </c>
      <c r="G116" s="9">
        <v>2.0580161759532953</v>
      </c>
      <c r="H116" s="5">
        <v>2</v>
      </c>
      <c r="I116" s="5">
        <v>1</v>
      </c>
      <c r="J116" s="5">
        <v>3</v>
      </c>
      <c r="K116" s="9">
        <v>7.1428571428571397E-2</v>
      </c>
      <c r="L116" s="9">
        <v>0.49930102115303121</v>
      </c>
      <c r="M116" s="9">
        <v>0.28103778039045552</v>
      </c>
      <c r="N116" s="5">
        <v>20</v>
      </c>
      <c r="P116" s="80"/>
      <c r="Q116" s="80"/>
      <c r="AI116" s="23"/>
      <c r="AJ116" s="23"/>
      <c r="AO116" s="5">
        <f t="shared" si="6"/>
        <v>115</v>
      </c>
      <c r="AP116" s="23">
        <v>10.148905538905542</v>
      </c>
      <c r="AQ116" s="9">
        <v>0.47946647348378901</v>
      </c>
      <c r="AR116" s="9">
        <v>0.2</v>
      </c>
      <c r="AS116" s="9">
        <v>0.24615384615384617</v>
      </c>
      <c r="AT116" s="23">
        <v>1.0661465213957701E-6</v>
      </c>
      <c r="AU116" s="9">
        <v>2.9804549004134389</v>
      </c>
    </row>
    <row r="117" spans="1:47" x14ac:dyDescent="0.25">
      <c r="B117" s="23">
        <v>0.45079676953037889</v>
      </c>
      <c r="C117" s="9">
        <v>2.5403562479749731E-2</v>
      </c>
      <c r="D117" s="9">
        <v>9.9999999999999978E-2</v>
      </c>
      <c r="E117" s="9">
        <v>9.2857142857142805E-2</v>
      </c>
      <c r="F117" s="23">
        <v>2.2029547051010223E-3</v>
      </c>
      <c r="G117" s="9">
        <v>2.7305994200720156</v>
      </c>
      <c r="H117" s="5">
        <v>4</v>
      </c>
      <c r="I117" s="5">
        <v>4</v>
      </c>
      <c r="J117" s="5">
        <v>8</v>
      </c>
      <c r="K117" s="9">
        <v>0</v>
      </c>
      <c r="L117" s="9">
        <v>0.57224900229373243</v>
      </c>
      <c r="M117" s="9">
        <v>0.39166023788190574</v>
      </c>
      <c r="N117" s="5">
        <v>20</v>
      </c>
      <c r="P117" s="80"/>
      <c r="Q117" s="80"/>
      <c r="AI117" s="23"/>
      <c r="AJ117" s="23"/>
      <c r="AO117" s="5">
        <f t="shared" si="6"/>
        <v>116</v>
      </c>
      <c r="AP117" s="23">
        <v>9.7727576457049832</v>
      </c>
      <c r="AQ117" s="9">
        <v>0.48990982150613577</v>
      </c>
      <c r="AR117" s="9">
        <v>0.31666666666666676</v>
      </c>
      <c r="AS117" s="9">
        <v>0.31666666666666671</v>
      </c>
      <c r="AT117" s="23">
        <v>1.3618999665934729E-6</v>
      </c>
      <c r="AU117" s="9">
        <v>4.3418864217397459</v>
      </c>
    </row>
    <row r="118" spans="1:47" x14ac:dyDescent="0.25">
      <c r="B118" s="23">
        <v>0.49324068794434567</v>
      </c>
      <c r="C118" s="9">
        <v>0.21291540989021579</v>
      </c>
      <c r="D118" s="9">
        <v>9.9999999999999978E-2</v>
      </c>
      <c r="E118" s="9">
        <v>0.16428571428571428</v>
      </c>
      <c r="F118" s="23">
        <v>2.019258454748046E-2</v>
      </c>
      <c r="G118" s="9">
        <v>2.1999489729034556</v>
      </c>
      <c r="H118" s="5">
        <v>3</v>
      </c>
      <c r="I118" s="5">
        <v>2</v>
      </c>
      <c r="J118" s="5">
        <v>5</v>
      </c>
      <c r="K118" s="9">
        <v>0.2142857142857143</v>
      </c>
      <c r="L118" s="9">
        <v>0.38204257015372306</v>
      </c>
      <c r="M118" s="9">
        <v>0.34120656168066077</v>
      </c>
      <c r="N118" s="5">
        <v>20</v>
      </c>
      <c r="P118" s="80"/>
      <c r="Q118" s="80"/>
      <c r="AI118" s="23"/>
      <c r="AJ118" s="23"/>
      <c r="AO118" s="5">
        <f t="shared" si="6"/>
        <v>117</v>
      </c>
      <c r="AP118" s="23">
        <v>9.6762542387324988</v>
      </c>
      <c r="AQ118" s="9">
        <v>0.43006625770776491</v>
      </c>
      <c r="AR118" s="9">
        <v>1.428571428571427E-2</v>
      </c>
      <c r="AS118" s="9">
        <v>0.26190476190476192</v>
      </c>
      <c r="AT118" s="23">
        <v>5.867487123709666E-9</v>
      </c>
      <c r="AU118" s="9">
        <v>2.2031413980692935</v>
      </c>
    </row>
    <row r="119" spans="1:47" x14ac:dyDescent="0.25">
      <c r="B119" s="23">
        <v>6.6772481233354801</v>
      </c>
      <c r="C119" s="9">
        <v>0.38784892962498468</v>
      </c>
      <c r="D119" s="9">
        <v>0.17142857142857143</v>
      </c>
      <c r="E119" s="9">
        <v>0.30714285714285705</v>
      </c>
      <c r="F119" s="23">
        <v>6.7783247606515856E-3</v>
      </c>
      <c r="G119" s="9">
        <v>1.4466045896740316</v>
      </c>
      <c r="H119" s="5">
        <v>1</v>
      </c>
      <c r="I119" s="5">
        <v>3</v>
      </c>
      <c r="J119" s="5">
        <v>4</v>
      </c>
      <c r="K119" s="9">
        <v>0.2142857142857143</v>
      </c>
      <c r="L119" s="9">
        <v>0.43544809437995785</v>
      </c>
      <c r="M119" s="9">
        <v>0.33819236454748525</v>
      </c>
      <c r="N119" s="5">
        <v>20</v>
      </c>
      <c r="P119" s="80"/>
      <c r="Q119" s="80"/>
      <c r="AI119" s="23"/>
      <c r="AJ119" s="23"/>
      <c r="AO119" s="5">
        <f t="shared" si="6"/>
        <v>118</v>
      </c>
      <c r="AP119" s="23">
        <v>9.472605161201054</v>
      </c>
      <c r="AQ119" s="9">
        <v>-6.18064337914387E-2</v>
      </c>
      <c r="AR119" s="9">
        <v>0.10526315789473686</v>
      </c>
      <c r="AS119" s="9">
        <v>-9.4736842105263175E-2</v>
      </c>
      <c r="AT119" s="23">
        <v>1.1022250104061786E-3</v>
      </c>
      <c r="AU119" s="9">
        <v>4.4356690586295198</v>
      </c>
    </row>
    <row r="120" spans="1:47" x14ac:dyDescent="0.25">
      <c r="B120" s="23">
        <v>9.4594019519062442</v>
      </c>
      <c r="C120" s="9">
        <v>0.27075682285308955</v>
      </c>
      <c r="D120" s="9">
        <v>7.1428571428571425E-2</v>
      </c>
      <c r="E120" s="9">
        <v>0.29285714285714287</v>
      </c>
      <c r="F120" s="23">
        <v>1.6093895045939219E-3</v>
      </c>
      <c r="G120" s="9">
        <v>1.7060650700007833</v>
      </c>
      <c r="H120" s="5">
        <v>3</v>
      </c>
      <c r="I120" s="5">
        <v>3</v>
      </c>
      <c r="J120" s="5">
        <v>6</v>
      </c>
      <c r="K120" s="9">
        <v>0.2142857142857143</v>
      </c>
      <c r="L120" s="9">
        <v>0.42298090284195411</v>
      </c>
      <c r="M120" s="9">
        <v>0.35209257437772606</v>
      </c>
      <c r="N120" s="5">
        <v>20</v>
      </c>
      <c r="P120" s="80"/>
      <c r="Q120" s="80"/>
      <c r="AI120" s="23"/>
      <c r="AJ120" s="23"/>
      <c r="AO120" s="5">
        <f t="shared" si="6"/>
        <v>119</v>
      </c>
      <c r="AP120" s="23">
        <v>9.4594019519062442</v>
      </c>
      <c r="AQ120" s="9">
        <v>0.27075682285308955</v>
      </c>
      <c r="AR120" s="9">
        <v>7.1428571428571425E-2</v>
      </c>
      <c r="AS120" s="9">
        <v>0.29285714285714287</v>
      </c>
      <c r="AT120" s="23">
        <v>1.6093895045939219E-3</v>
      </c>
      <c r="AU120" s="9">
        <v>1.7060650700007833</v>
      </c>
    </row>
    <row r="121" spans="1:47" x14ac:dyDescent="0.25">
      <c r="B121" s="23">
        <v>1.2289481786157184</v>
      </c>
      <c r="C121" s="9">
        <v>0.32952225567471422</v>
      </c>
      <c r="D121" s="9">
        <v>5.7142857142857141E-2</v>
      </c>
      <c r="E121" s="9">
        <v>0.29285714285714282</v>
      </c>
      <c r="F121" s="23">
        <v>1.1682173967271373E-3</v>
      </c>
      <c r="G121" s="9">
        <v>1.8497135809232097</v>
      </c>
      <c r="H121" s="5">
        <v>4</v>
      </c>
      <c r="I121" s="5">
        <v>2</v>
      </c>
      <c r="J121" s="5">
        <v>6</v>
      </c>
      <c r="K121" s="9">
        <v>0.2857142857142857</v>
      </c>
      <c r="L121" s="9">
        <v>0.36566338927698128</v>
      </c>
      <c r="M121" s="9">
        <v>0.30945726026779879</v>
      </c>
      <c r="N121" s="5">
        <v>20</v>
      </c>
      <c r="P121" s="80"/>
      <c r="Q121" s="80"/>
      <c r="AI121" s="23"/>
      <c r="AJ121" s="23"/>
      <c r="AO121" s="5">
        <f t="shared" si="6"/>
        <v>120</v>
      </c>
      <c r="AP121" s="23">
        <v>9.0872008288596238</v>
      </c>
      <c r="AQ121" s="9">
        <v>0.59217792760429699</v>
      </c>
      <c r="AR121" s="9">
        <v>0.12499999999999997</v>
      </c>
      <c r="AS121" s="9">
        <v>0.40277777777777779</v>
      </c>
      <c r="AT121" s="23">
        <v>6.0334411410222508E-4</v>
      </c>
      <c r="AU121" s="9">
        <v>2.0059837214990046</v>
      </c>
    </row>
    <row r="122" spans="1:47" x14ac:dyDescent="0.25">
      <c r="B122" s="23">
        <v>1.1570712751160614</v>
      </c>
      <c r="C122" s="9">
        <v>0.16433058219240407</v>
      </c>
      <c r="D122" s="9">
        <v>0.18571428571428572</v>
      </c>
      <c r="E122" s="9">
        <v>0.22142857142857142</v>
      </c>
      <c r="F122" s="23">
        <v>0.56908439021128066</v>
      </c>
      <c r="G122" s="9">
        <v>1.6683226198811376</v>
      </c>
      <c r="H122" s="5">
        <v>2</v>
      </c>
      <c r="I122" s="5">
        <v>2</v>
      </c>
      <c r="J122" s="5">
        <v>4</v>
      </c>
      <c r="K122" s="9">
        <v>0</v>
      </c>
      <c r="L122" s="9">
        <v>0.50798671972237519</v>
      </c>
      <c r="M122" s="9">
        <v>0.30792877283688896</v>
      </c>
      <c r="N122" s="5">
        <v>20</v>
      </c>
      <c r="P122" s="80"/>
      <c r="Q122" s="80"/>
      <c r="AI122" s="23"/>
      <c r="AJ122" s="23"/>
      <c r="AO122" s="5">
        <f t="shared" si="6"/>
        <v>121</v>
      </c>
      <c r="AP122" s="23">
        <v>9.0128849789445198</v>
      </c>
      <c r="AQ122" s="9">
        <v>0.48747065573887743</v>
      </c>
      <c r="AR122" s="9">
        <v>0.17708333333333329</v>
      </c>
      <c r="AS122" s="9">
        <v>0.375</v>
      </c>
      <c r="AT122" s="23">
        <v>1.2121242099851784E-5</v>
      </c>
      <c r="AU122" s="9">
        <v>2.8690549557002951</v>
      </c>
    </row>
    <row r="123" spans="1:47" x14ac:dyDescent="0.25">
      <c r="B123" s="23">
        <v>0.65669593648441282</v>
      </c>
      <c r="C123" s="9">
        <v>0.35514086528922162</v>
      </c>
      <c r="D123" s="9">
        <v>0.3</v>
      </c>
      <c r="E123" s="9">
        <v>0.34999999999999992</v>
      </c>
      <c r="F123" s="23">
        <v>0.65872901269712014</v>
      </c>
      <c r="G123" s="9">
        <v>1.0818551739256654</v>
      </c>
      <c r="H123" s="5">
        <v>1</v>
      </c>
      <c r="I123" s="5">
        <v>0</v>
      </c>
      <c r="J123" s="5">
        <v>1</v>
      </c>
      <c r="K123" s="9">
        <v>0</v>
      </c>
      <c r="L123" s="9">
        <v>0.45376821635159653</v>
      </c>
      <c r="M123" s="9">
        <v>0.23158079003698009</v>
      </c>
      <c r="N123" s="5">
        <v>20</v>
      </c>
      <c r="P123" s="80"/>
      <c r="Q123" s="80"/>
      <c r="AI123" s="23"/>
      <c r="AJ123" s="23"/>
      <c r="AO123" s="5">
        <f t="shared" si="6"/>
        <v>122</v>
      </c>
      <c r="AP123" s="23">
        <v>8.8207921502727871</v>
      </c>
      <c r="AQ123" s="9">
        <v>0.58011352222028656</v>
      </c>
      <c r="AR123" s="9">
        <v>0.30769230769230771</v>
      </c>
      <c r="AS123" s="9">
        <v>0.36363636363636365</v>
      </c>
      <c r="AT123" s="23">
        <v>6.364323126228065E-2</v>
      </c>
      <c r="AU123" s="9">
        <v>2.9608062924012271</v>
      </c>
    </row>
    <row r="124" spans="1:47" x14ac:dyDescent="0.25">
      <c r="B124" s="23">
        <v>0.28047717823651758</v>
      </c>
      <c r="C124" s="9">
        <v>0.12738845482689182</v>
      </c>
      <c r="D124" s="9">
        <v>0.24285714285714285</v>
      </c>
      <c r="E124" s="9">
        <v>0.14999999999999997</v>
      </c>
      <c r="F124" s="23">
        <v>0.89857407974715864</v>
      </c>
      <c r="G124" s="9">
        <v>1.9695963719182217</v>
      </c>
      <c r="H124" s="5">
        <v>1</v>
      </c>
      <c r="I124" s="5">
        <v>1</v>
      </c>
      <c r="J124" s="5">
        <v>2</v>
      </c>
      <c r="K124" s="9">
        <v>7.1428571428571397E-2</v>
      </c>
      <c r="L124" s="9">
        <v>0.49843620187555199</v>
      </c>
      <c r="M124" s="9">
        <v>0.23781727750233281</v>
      </c>
      <c r="N124" s="5">
        <v>20</v>
      </c>
      <c r="P124" s="80"/>
      <c r="Q124" s="80"/>
      <c r="AI124" s="23"/>
      <c r="AJ124" s="23"/>
      <c r="AO124" s="5">
        <f t="shared" si="6"/>
        <v>123</v>
      </c>
      <c r="AP124" s="23">
        <v>8.8087601454861719</v>
      </c>
      <c r="AQ124" s="9">
        <v>0.15365845313661583</v>
      </c>
      <c r="AR124" s="9">
        <v>-4.4444444444444446E-2</v>
      </c>
      <c r="AS124" s="9">
        <v>0.17333333333333331</v>
      </c>
      <c r="AT124" s="23">
        <v>6.2891877812291186E-3</v>
      </c>
      <c r="AU124" s="9">
        <v>8.7786448020171832</v>
      </c>
    </row>
    <row r="125" spans="1:47" x14ac:dyDescent="0.25">
      <c r="B125" s="23">
        <v>0.35239719969948002</v>
      </c>
      <c r="C125" s="9">
        <v>3.994485176541495E-2</v>
      </c>
      <c r="D125" s="9">
        <v>9.9999999999999978E-2</v>
      </c>
      <c r="E125" s="9">
        <v>0.1357142857142857</v>
      </c>
      <c r="F125" s="23">
        <v>9.8375457661349641E-3</v>
      </c>
      <c r="G125" s="9">
        <v>2.6725716984531482</v>
      </c>
      <c r="H125" s="5">
        <v>4</v>
      </c>
      <c r="I125" s="5">
        <v>2</v>
      </c>
      <c r="J125" s="5">
        <v>6</v>
      </c>
      <c r="K125" s="9">
        <v>0.1428571428571429</v>
      </c>
      <c r="L125" s="9">
        <v>0.42354664361760186</v>
      </c>
      <c r="M125" s="9">
        <v>0.32626244347173078</v>
      </c>
      <c r="N125" s="5">
        <v>20</v>
      </c>
      <c r="P125" s="80"/>
      <c r="Q125" s="80"/>
      <c r="AI125" s="23"/>
      <c r="AJ125" s="23"/>
      <c r="AO125" s="5">
        <f t="shared" si="6"/>
        <v>124</v>
      </c>
      <c r="AP125" s="23">
        <v>7.9906569033604269</v>
      </c>
      <c r="AQ125" s="9">
        <v>0.54689202464410369</v>
      </c>
      <c r="AR125" s="9">
        <v>0.38095238095238093</v>
      </c>
      <c r="AS125" s="9">
        <v>0.39365079365079347</v>
      </c>
      <c r="AT125" s="23">
        <v>1.4376055403515961E-14</v>
      </c>
      <c r="AU125" s="9">
        <v>2.2381236698840477</v>
      </c>
    </row>
    <row r="126" spans="1:47" x14ac:dyDescent="0.25">
      <c r="B126" s="23">
        <v>0.95140646870857692</v>
      </c>
      <c r="C126" s="9">
        <v>0.33896345210140039</v>
      </c>
      <c r="D126" s="9">
        <v>0.18571428571428572</v>
      </c>
      <c r="E126" s="9">
        <v>0.26428571428571429</v>
      </c>
      <c r="F126" s="23">
        <v>9.0913240939639706E-2</v>
      </c>
      <c r="G126" s="9">
        <v>1.5048144204928817</v>
      </c>
      <c r="H126" s="5">
        <v>1</v>
      </c>
      <c r="I126" s="5">
        <v>3</v>
      </c>
      <c r="J126" s="5">
        <v>4</v>
      </c>
      <c r="K126" s="9">
        <v>7.1428571428571397E-2</v>
      </c>
      <c r="L126" s="9">
        <v>0.50255328774858143</v>
      </c>
      <c r="M126" s="9">
        <v>0.34859346332671581</v>
      </c>
      <c r="N126" s="5">
        <v>20</v>
      </c>
      <c r="P126" s="80"/>
      <c r="Q126" s="80"/>
      <c r="AI126" s="23"/>
      <c r="AJ126" s="23"/>
      <c r="AO126" s="5">
        <f t="shared" si="6"/>
        <v>125</v>
      </c>
      <c r="AP126" s="23">
        <v>7.9780020696052336</v>
      </c>
      <c r="AQ126" s="9">
        <v>0.11570281463681253</v>
      </c>
      <c r="AR126" s="9">
        <v>-7.1428571428571513E-3</v>
      </c>
      <c r="AS126" s="9">
        <v>8.8095238095238101E-2</v>
      </c>
      <c r="AT126" s="23">
        <v>1.4225884973310366E-6</v>
      </c>
      <c r="AU126" s="9">
        <v>1.8870894776494578</v>
      </c>
    </row>
    <row r="127" spans="1:47" x14ac:dyDescent="0.25">
      <c r="B127" s="23">
        <v>0.56028229277418851</v>
      </c>
      <c r="C127" s="9">
        <v>0.27229225232564885</v>
      </c>
      <c r="D127" s="9">
        <v>0.2857142857142857</v>
      </c>
      <c r="E127" s="9">
        <v>0.20714285714285705</v>
      </c>
      <c r="F127" s="23">
        <v>0.89857407974715864</v>
      </c>
      <c r="G127" s="9">
        <v>1.7804988135882656</v>
      </c>
      <c r="H127" s="5">
        <v>1</v>
      </c>
      <c r="I127" s="5">
        <v>1</v>
      </c>
      <c r="J127" s="5">
        <v>2</v>
      </c>
      <c r="K127" s="9">
        <v>7.1428571428571452E-2</v>
      </c>
      <c r="L127" s="9">
        <v>0.54513764694387234</v>
      </c>
      <c r="M127" s="9">
        <v>0.2569889690071504</v>
      </c>
      <c r="N127" s="5">
        <v>20</v>
      </c>
      <c r="P127" s="80"/>
      <c r="Q127" s="80"/>
      <c r="AI127" s="23"/>
      <c r="AJ127" s="23"/>
      <c r="AO127" s="5">
        <f t="shared" si="6"/>
        <v>126</v>
      </c>
      <c r="AP127" s="23">
        <v>7.859614618645387</v>
      </c>
      <c r="AQ127" s="9">
        <v>0.5710613189813738</v>
      </c>
      <c r="AR127" s="9">
        <v>0.35119047619047611</v>
      </c>
      <c r="AS127" s="9">
        <v>0.40476190476190466</v>
      </c>
      <c r="AT127" s="23">
        <v>1.2421598532570377E-2</v>
      </c>
      <c r="AU127" s="9">
        <v>2.7415721841785503</v>
      </c>
    </row>
    <row r="128" spans="1:47" x14ac:dyDescent="0.25">
      <c r="B128" s="23">
        <v>0.48705385024435577</v>
      </c>
      <c r="C128" s="9">
        <v>0.17318394841715143</v>
      </c>
      <c r="D128" s="9">
        <v>0.15714285714285714</v>
      </c>
      <c r="E128" s="9">
        <v>0.14999999999999997</v>
      </c>
      <c r="F128" s="23">
        <v>4.8256002015978197E-2</v>
      </c>
      <c r="G128" s="9">
        <v>2.3462881596979832</v>
      </c>
      <c r="H128" s="5">
        <v>3</v>
      </c>
      <c r="I128" s="5">
        <v>3</v>
      </c>
      <c r="J128" s="5">
        <v>6</v>
      </c>
      <c r="K128" s="9">
        <v>0.1428571428571429</v>
      </c>
      <c r="L128" s="9">
        <v>0.42015952696676051</v>
      </c>
      <c r="M128" s="9">
        <v>0.35165030533881192</v>
      </c>
      <c r="N128" s="5">
        <v>20</v>
      </c>
      <c r="P128" s="80"/>
      <c r="Q128" s="80"/>
      <c r="AI128" s="23"/>
      <c r="AJ128" s="23"/>
      <c r="AO128" s="5">
        <f t="shared" si="6"/>
        <v>127</v>
      </c>
      <c r="AP128" s="23">
        <v>7.7962394661580028</v>
      </c>
      <c r="AQ128" s="9">
        <v>0.69659213534721609</v>
      </c>
      <c r="AR128" s="9">
        <v>0.29831932773109238</v>
      </c>
      <c r="AS128" s="9">
        <v>0.51680672268907568</v>
      </c>
      <c r="AT128" s="23">
        <v>8.3290804803463466E-6</v>
      </c>
      <c r="AU128" s="9">
        <v>2.2352591249206144</v>
      </c>
    </row>
    <row r="129" spans="1:47" x14ac:dyDescent="0.25">
      <c r="B129" s="23">
        <v>0.51700858079698031</v>
      </c>
      <c r="C129" s="9">
        <v>0.22096607277263658</v>
      </c>
      <c r="D129" s="9">
        <v>0.3</v>
      </c>
      <c r="E129" s="9">
        <v>9.2857142857142805E-2</v>
      </c>
      <c r="F129" s="23">
        <v>0.23245464791965703</v>
      </c>
      <c r="G129" s="9">
        <v>2.3753863465827103</v>
      </c>
      <c r="H129" s="5">
        <v>1</v>
      </c>
      <c r="I129" s="5">
        <v>2</v>
      </c>
      <c r="J129" s="5">
        <v>3</v>
      </c>
      <c r="K129" s="9">
        <v>0.2142857142857143</v>
      </c>
      <c r="L129" s="9">
        <v>0.57903351473078857</v>
      </c>
      <c r="M129" s="9">
        <v>0.26192231943203043</v>
      </c>
      <c r="N129" s="5">
        <v>20</v>
      </c>
      <c r="P129" s="80"/>
      <c r="Q129" s="80"/>
      <c r="AI129" s="23"/>
      <c r="AJ129" s="23"/>
      <c r="AO129" s="5">
        <f t="shared" si="6"/>
        <v>128</v>
      </c>
      <c r="AP129" s="23">
        <v>7.7084792324931843</v>
      </c>
      <c r="AQ129" s="9">
        <v>0.42192005608115052</v>
      </c>
      <c r="AR129" s="9">
        <v>6.6666666666666666E-2</v>
      </c>
      <c r="AS129" s="9">
        <v>0.3</v>
      </c>
      <c r="AT129" s="23">
        <v>7.9939410977300453E-4</v>
      </c>
      <c r="AU129" s="9">
        <v>7.9079611469250066</v>
      </c>
    </row>
    <row r="130" spans="1:47" x14ac:dyDescent="0.25">
      <c r="B130" s="23">
        <v>0.62773985323895864</v>
      </c>
      <c r="C130" s="9">
        <v>0.25374411964861365</v>
      </c>
      <c r="D130" s="9">
        <v>-0.22857142857142856</v>
      </c>
      <c r="E130" s="9">
        <v>0.20714285714285716</v>
      </c>
      <c r="F130" s="23">
        <v>3.5221914413124831E-10</v>
      </c>
      <c r="G130" s="9">
        <v>2.9274995809529973</v>
      </c>
      <c r="H130" s="5">
        <v>6</v>
      </c>
      <c r="I130" s="5">
        <v>6</v>
      </c>
      <c r="J130" s="5">
        <v>12</v>
      </c>
      <c r="K130" s="9">
        <v>7.1428571428571452E-2</v>
      </c>
      <c r="L130" s="9">
        <v>0.51887180610262607</v>
      </c>
      <c r="M130" s="9">
        <v>0.44406717799158091</v>
      </c>
      <c r="N130" s="5">
        <v>20</v>
      </c>
      <c r="P130" s="80"/>
      <c r="Q130" s="80"/>
      <c r="AI130" s="23"/>
      <c r="AJ130" s="23"/>
      <c r="AO130" s="5">
        <f t="shared" si="6"/>
        <v>129</v>
      </c>
      <c r="AP130" s="23">
        <v>7.4687901884908721</v>
      </c>
      <c r="AQ130" s="9">
        <v>0.66699357468415776</v>
      </c>
      <c r="AR130" s="9">
        <v>0.27972027972027974</v>
      </c>
      <c r="AS130" s="9">
        <v>0.54545454545454541</v>
      </c>
      <c r="AT130" s="23">
        <v>0.15427560295881657</v>
      </c>
      <c r="AU130" s="9">
        <v>1.247428153105036</v>
      </c>
    </row>
    <row r="131" spans="1:47" x14ac:dyDescent="0.25">
      <c r="B131" s="23">
        <v>3.728952585458841</v>
      </c>
      <c r="C131" s="9">
        <v>0.35644332231179776</v>
      </c>
      <c r="D131" s="9">
        <v>2.857142857142856E-2</v>
      </c>
      <c r="E131" s="9">
        <v>0.23571428571428577</v>
      </c>
      <c r="F131" s="23">
        <v>1.3459414468052325E-2</v>
      </c>
      <c r="G131" s="9">
        <v>1.794093191159392</v>
      </c>
      <c r="H131" s="5">
        <v>3</v>
      </c>
      <c r="I131" s="5">
        <v>3</v>
      </c>
      <c r="J131" s="5">
        <v>6</v>
      </c>
      <c r="K131" s="9">
        <v>7.1428571428571452E-2</v>
      </c>
      <c r="L131" s="9">
        <v>0.49952707957203729</v>
      </c>
      <c r="M131" s="9">
        <v>0.40385199010400524</v>
      </c>
      <c r="N131" s="5">
        <v>20</v>
      </c>
      <c r="P131" s="80"/>
      <c r="Q131" s="80"/>
      <c r="AI131" s="23"/>
      <c r="AJ131" s="23"/>
      <c r="AO131" s="5">
        <f t="shared" ref="AO131:AO194" si="7">RANK(AP131,$AP$2:$AP$699)</f>
        <v>130</v>
      </c>
      <c r="AP131" s="23">
        <v>7.3638403111348323</v>
      </c>
      <c r="AQ131" s="9">
        <v>0.23353757920300894</v>
      </c>
      <c r="AR131" s="9">
        <v>-1.4285714285714261E-2</v>
      </c>
      <c r="AS131" s="9">
        <v>0.12857142857142859</v>
      </c>
      <c r="AT131" s="23">
        <v>1.3973571810707108E-2</v>
      </c>
      <c r="AU131" s="9">
        <v>4.0332108065752461</v>
      </c>
    </row>
    <row r="132" spans="1:47" x14ac:dyDescent="0.25">
      <c r="B132" s="23">
        <v>1.0794625275728429</v>
      </c>
      <c r="C132" s="9">
        <v>0.36994924933096673</v>
      </c>
      <c r="D132" s="9">
        <v>-0.12857142857142856</v>
      </c>
      <c r="E132" s="9">
        <v>0.33571428571428569</v>
      </c>
      <c r="F132" s="23">
        <v>1.9048758711803847E-5</v>
      </c>
      <c r="G132" s="9">
        <v>2.1308332582268776</v>
      </c>
      <c r="H132" s="5">
        <v>5</v>
      </c>
      <c r="I132" s="5">
        <v>4</v>
      </c>
      <c r="J132" s="5">
        <v>9</v>
      </c>
      <c r="K132" s="9">
        <v>0</v>
      </c>
      <c r="L132" s="9">
        <v>0.49327740624048849</v>
      </c>
      <c r="M132" s="9">
        <v>0.42414821529334173</v>
      </c>
      <c r="N132" s="5">
        <v>20</v>
      </c>
      <c r="P132" s="80"/>
      <c r="Q132" s="80"/>
      <c r="AI132" s="23"/>
      <c r="AJ132" s="23"/>
      <c r="AO132" s="5">
        <f t="shared" si="7"/>
        <v>131</v>
      </c>
      <c r="AP132" s="23">
        <v>7.3473904039427902</v>
      </c>
      <c r="AQ132" s="9">
        <v>0.3189779773410899</v>
      </c>
      <c r="AR132" s="9">
        <v>-0.10784313725490197</v>
      </c>
      <c r="AS132" s="9">
        <v>0.26470588235294118</v>
      </c>
      <c r="AT132" s="23">
        <v>3.8969485799960906E-3</v>
      </c>
      <c r="AU132" s="9">
        <v>3.6195306732993888</v>
      </c>
    </row>
    <row r="133" spans="1:47" x14ac:dyDescent="0.25">
      <c r="B133" s="23">
        <v>1.3755658613170725</v>
      </c>
      <c r="C133" s="9">
        <v>0.20262161605554113</v>
      </c>
      <c r="D133" s="9">
        <v>0.2</v>
      </c>
      <c r="E133" s="9">
        <v>7.8571428571428542E-2</v>
      </c>
      <c r="F133" s="23">
        <v>3.3184027120138652E-3</v>
      </c>
      <c r="G133" s="9">
        <v>1.8670155527670713</v>
      </c>
      <c r="H133" s="5">
        <v>0</v>
      </c>
      <c r="I133" s="5">
        <v>5</v>
      </c>
      <c r="J133" s="5">
        <v>5</v>
      </c>
      <c r="K133" s="9">
        <v>0.14285714285714285</v>
      </c>
      <c r="L133" s="9">
        <v>0.66216767083987438</v>
      </c>
      <c r="M133" s="9">
        <v>0.34928445945587078</v>
      </c>
      <c r="N133" s="5">
        <v>20</v>
      </c>
      <c r="AI133" s="23"/>
      <c r="AJ133" s="23"/>
      <c r="AO133" s="5">
        <f t="shared" si="7"/>
        <v>132</v>
      </c>
      <c r="AP133" s="23">
        <v>7.3307611239597534</v>
      </c>
      <c r="AQ133" s="9">
        <v>0.36133271907950454</v>
      </c>
      <c r="AR133" s="9">
        <v>0.12444444444444444</v>
      </c>
      <c r="AS133" s="9">
        <v>0.33777777777777795</v>
      </c>
      <c r="AT133" s="23">
        <v>5.5979526079927607E-5</v>
      </c>
      <c r="AU133" s="9">
        <v>9.284282618872691</v>
      </c>
    </row>
    <row r="134" spans="1:47" x14ac:dyDescent="0.25">
      <c r="A134" s="5" t="s">
        <v>339</v>
      </c>
      <c r="B134" s="23">
        <v>1.353918493439443</v>
      </c>
      <c r="C134" s="9">
        <v>0.33316757812494557</v>
      </c>
      <c r="D134" s="9">
        <v>0.18571428571428572</v>
      </c>
      <c r="E134" s="9">
        <v>0.1761904761904762</v>
      </c>
      <c r="F134" s="23">
        <v>0.10054435815625618</v>
      </c>
      <c r="G134" s="9">
        <v>1.1262119538357769</v>
      </c>
      <c r="H134" s="5">
        <v>2</v>
      </c>
      <c r="I134" s="5">
        <v>4</v>
      </c>
      <c r="J134" s="5">
        <v>6</v>
      </c>
      <c r="K134" s="9">
        <v>3.3333333333333326E-2</v>
      </c>
      <c r="L134" s="9">
        <v>0.56694055684383582</v>
      </c>
      <c r="M134" s="9">
        <v>0.37945861923215779</v>
      </c>
      <c r="N134" s="5">
        <v>14</v>
      </c>
      <c r="AI134" s="23"/>
      <c r="AJ134" s="23"/>
      <c r="AO134" s="5">
        <f t="shared" si="7"/>
        <v>133</v>
      </c>
      <c r="AP134" s="23">
        <v>7.187677466156158</v>
      </c>
      <c r="AQ134" s="9">
        <v>0.36808524339069365</v>
      </c>
      <c r="AR134" s="9">
        <v>0.21153846153846154</v>
      </c>
      <c r="AS134" s="9">
        <v>0.35256410256410248</v>
      </c>
      <c r="AT134" s="23">
        <v>9.2517641284687382E-3</v>
      </c>
      <c r="AU134" s="9">
        <v>1.4500754556361781</v>
      </c>
    </row>
    <row r="135" spans="1:47" x14ac:dyDescent="0.25">
      <c r="A135" s="5" t="s">
        <v>362</v>
      </c>
      <c r="B135" s="23">
        <v>0.26339286189988936</v>
      </c>
      <c r="C135" s="9">
        <v>0.44718044836684256</v>
      </c>
      <c r="D135" s="9">
        <v>0.20476190476190476</v>
      </c>
      <c r="E135" s="9">
        <v>0.17619047619047615</v>
      </c>
      <c r="F135" s="23">
        <v>0.15662722214050012</v>
      </c>
      <c r="G135" s="9">
        <v>1.0048314323427761</v>
      </c>
      <c r="H135" s="5">
        <v>1</v>
      </c>
      <c r="I135" s="5">
        <v>3</v>
      </c>
      <c r="J135" s="5">
        <v>4</v>
      </c>
      <c r="K135" s="9">
        <v>0.16666666666666669</v>
      </c>
      <c r="L135" s="9">
        <v>0.59224322000536445</v>
      </c>
      <c r="M135" s="9">
        <v>0.25680250459510628</v>
      </c>
      <c r="N135" s="5">
        <v>14</v>
      </c>
      <c r="AI135" s="23"/>
      <c r="AJ135" s="23"/>
      <c r="AO135" s="5">
        <f t="shared" si="7"/>
        <v>134</v>
      </c>
      <c r="AP135" s="23">
        <v>6.8955715480245798</v>
      </c>
      <c r="AQ135" s="9">
        <v>0.33834597303507197</v>
      </c>
      <c r="AR135" s="9">
        <v>0.24793388429752067</v>
      </c>
      <c r="AS135" s="9">
        <v>0.18181818181818182</v>
      </c>
      <c r="AT135" s="23">
        <v>1.6028492470718271E-5</v>
      </c>
      <c r="AU135" s="9">
        <v>1.8873714536696193</v>
      </c>
    </row>
    <row r="136" spans="1:47" x14ac:dyDescent="0.25">
      <c r="B136" s="23">
        <v>0.57005712928584418</v>
      </c>
      <c r="C136" s="9">
        <v>0.48050326258648707</v>
      </c>
      <c r="D136" s="9">
        <v>0.20476190476190487</v>
      </c>
      <c r="E136" s="9">
        <v>0.23333333333333334</v>
      </c>
      <c r="F136" s="23">
        <v>2.2478069363049461E-5</v>
      </c>
      <c r="G136" s="9">
        <v>1.5415732241098035</v>
      </c>
      <c r="H136" s="5">
        <v>3</v>
      </c>
      <c r="I136" s="5">
        <v>6</v>
      </c>
      <c r="J136" s="5">
        <v>9</v>
      </c>
      <c r="K136" s="9">
        <v>3.3333333333333326E-2</v>
      </c>
      <c r="L136" s="9">
        <v>0.54882672398681787</v>
      </c>
      <c r="M136" s="9">
        <v>0.42658020591349188</v>
      </c>
      <c r="N136" s="5">
        <v>14</v>
      </c>
      <c r="AI136" s="23"/>
      <c r="AJ136" s="23"/>
      <c r="AO136" s="5">
        <f t="shared" si="7"/>
        <v>135</v>
      </c>
      <c r="AP136" s="23">
        <v>6.7638811630367659</v>
      </c>
      <c r="AQ136" s="9">
        <v>0.52856864359901656</v>
      </c>
      <c r="AR136" s="9">
        <v>0.22377622377622378</v>
      </c>
      <c r="AS136" s="9">
        <v>0.3776223776223776</v>
      </c>
      <c r="AT136" s="23">
        <v>2.0796106900034379E-5</v>
      </c>
      <c r="AU136" s="9">
        <v>3.3862363245278462</v>
      </c>
    </row>
    <row r="137" spans="1:47" x14ac:dyDescent="0.25">
      <c r="B137" s="23">
        <v>0.86089362359850541</v>
      </c>
      <c r="C137" s="9">
        <v>0.42577860571082726</v>
      </c>
      <c r="D137" s="9">
        <v>0.24285714285714285</v>
      </c>
      <c r="E137" s="9">
        <v>0.25238095238095232</v>
      </c>
      <c r="F137" s="23">
        <v>0.32966370503614617</v>
      </c>
      <c r="G137" s="9">
        <v>1.3903999132239755</v>
      </c>
      <c r="H137" s="5">
        <v>2</v>
      </c>
      <c r="I137" s="5">
        <v>2</v>
      </c>
      <c r="J137" s="5">
        <v>4</v>
      </c>
      <c r="K137" s="9">
        <v>3.3333333333333326E-2</v>
      </c>
      <c r="L137" s="9">
        <v>0.53101854488514832</v>
      </c>
      <c r="M137" s="9">
        <v>0.30842485325797592</v>
      </c>
      <c r="N137" s="5">
        <v>14</v>
      </c>
      <c r="AI137" s="23"/>
      <c r="AJ137" s="23"/>
      <c r="AO137" s="5">
        <f t="shared" si="7"/>
        <v>136</v>
      </c>
      <c r="AP137" s="23">
        <v>6.758934896914349</v>
      </c>
      <c r="AQ137" s="9">
        <v>-1.3435139458893391E-2</v>
      </c>
      <c r="AR137" s="9">
        <v>0.1111111111111111</v>
      </c>
      <c r="AS137" s="9">
        <v>-9.3333333333333365E-2</v>
      </c>
      <c r="AT137" s="23">
        <v>1.8925692444297774E-6</v>
      </c>
      <c r="AU137" s="9">
        <v>9.2477616675697263</v>
      </c>
    </row>
    <row r="138" spans="1:47" x14ac:dyDescent="0.25">
      <c r="B138" s="23">
        <v>0.42940087081493683</v>
      </c>
      <c r="C138" s="9">
        <v>0.41390735432964687</v>
      </c>
      <c r="D138" s="9">
        <v>0.14761904761904762</v>
      </c>
      <c r="E138" s="9">
        <v>0.2904761904761905</v>
      </c>
      <c r="F138" s="23">
        <v>4.914671192603505E-4</v>
      </c>
      <c r="G138" s="9">
        <v>1.4734693945346098</v>
      </c>
      <c r="H138" s="5">
        <v>0</v>
      </c>
      <c r="I138" s="5">
        <v>6</v>
      </c>
      <c r="J138" s="5">
        <v>6</v>
      </c>
      <c r="K138" s="9">
        <v>0.23333333333333334</v>
      </c>
      <c r="L138" s="9">
        <v>0.73701941648242342</v>
      </c>
      <c r="M138" s="9">
        <v>0.26942216974127842</v>
      </c>
      <c r="N138" s="5">
        <v>14</v>
      </c>
      <c r="AI138" s="23"/>
      <c r="AJ138" s="23"/>
      <c r="AO138" s="5">
        <f t="shared" si="7"/>
        <v>137</v>
      </c>
      <c r="AP138" s="23">
        <v>6.6990429360715043</v>
      </c>
      <c r="AQ138" s="9">
        <v>0.58431961935599686</v>
      </c>
      <c r="AR138" s="9">
        <v>0.32738095238095238</v>
      </c>
      <c r="AS138" s="9">
        <v>0.31547619047619047</v>
      </c>
      <c r="AT138" s="23">
        <v>0.14337902146583037</v>
      </c>
      <c r="AU138" s="9">
        <v>2.3515752811729316</v>
      </c>
    </row>
    <row r="139" spans="1:47" x14ac:dyDescent="0.25">
      <c r="B139" s="23">
        <v>0.13966416005688742</v>
      </c>
      <c r="C139" s="9">
        <v>0.17107255526712598</v>
      </c>
      <c r="D139" s="9">
        <v>0.31904761904761902</v>
      </c>
      <c r="E139" s="9">
        <v>8.0952380952380956E-2</v>
      </c>
      <c r="F139" s="23">
        <v>0.83312633556130966</v>
      </c>
      <c r="G139" s="9">
        <v>1.4122855103572978</v>
      </c>
      <c r="H139" s="5">
        <v>1</v>
      </c>
      <c r="I139" s="5">
        <v>1</v>
      </c>
      <c r="J139" s="5">
        <v>2</v>
      </c>
      <c r="K139" s="9">
        <v>9.9999999999999978E-2</v>
      </c>
      <c r="L139" s="9">
        <v>0.54588785206499935</v>
      </c>
      <c r="M139" s="9">
        <v>0.19143545198921641</v>
      </c>
      <c r="N139" s="5">
        <v>14</v>
      </c>
      <c r="AI139" s="23"/>
      <c r="AJ139" s="23"/>
      <c r="AO139" s="5">
        <f t="shared" si="7"/>
        <v>138</v>
      </c>
      <c r="AP139" s="23">
        <v>6.6772481233354801</v>
      </c>
      <c r="AQ139" s="9">
        <v>0.38784892962498468</v>
      </c>
      <c r="AR139" s="9">
        <v>0.17142857142857143</v>
      </c>
      <c r="AS139" s="9">
        <v>0.30714285714285705</v>
      </c>
      <c r="AT139" s="23">
        <v>6.7783247606515856E-3</v>
      </c>
      <c r="AU139" s="9">
        <v>1.4466045896740316</v>
      </c>
    </row>
    <row r="140" spans="1:47" x14ac:dyDescent="0.25">
      <c r="B140" s="23">
        <v>1.4119505703981103</v>
      </c>
      <c r="C140" s="9">
        <v>0.5132693398647602</v>
      </c>
      <c r="D140" s="9">
        <v>0.12857142857142853</v>
      </c>
      <c r="E140" s="9">
        <v>0.30952380952380959</v>
      </c>
      <c r="F140" s="23">
        <v>1.7508063752459623E-2</v>
      </c>
      <c r="G140" s="9">
        <v>0.85051249711949417</v>
      </c>
      <c r="H140" s="5">
        <v>4</v>
      </c>
      <c r="I140" s="5">
        <v>2</v>
      </c>
      <c r="J140" s="5">
        <v>6</v>
      </c>
      <c r="K140" s="9">
        <v>3.3333333333333326E-2</v>
      </c>
      <c r="L140" s="9">
        <v>0.39674060954762441</v>
      </c>
      <c r="M140" s="9">
        <v>0.36329411741086726</v>
      </c>
      <c r="N140" s="5">
        <v>14</v>
      </c>
      <c r="AI140" s="23"/>
      <c r="AJ140" s="23"/>
      <c r="AO140" s="5">
        <f t="shared" si="7"/>
        <v>139</v>
      </c>
      <c r="AP140" s="23">
        <v>6.6712300957894515</v>
      </c>
      <c r="AQ140" s="9">
        <v>0.24372576918375002</v>
      </c>
      <c r="AR140" s="9">
        <v>0.14523809523809519</v>
      </c>
      <c r="AS140" s="9">
        <v>0.16428571428571426</v>
      </c>
      <c r="AT140" s="23">
        <v>1.4833081331209028E-3</v>
      </c>
      <c r="AU140" s="9">
        <v>1.9382556968970424</v>
      </c>
    </row>
    <row r="141" spans="1:47" x14ac:dyDescent="0.25">
      <c r="B141" s="23">
        <v>0.82820133997322998</v>
      </c>
      <c r="C141" s="9">
        <v>0.19808098207009317</v>
      </c>
      <c r="D141" s="9">
        <v>0.26190476190476192</v>
      </c>
      <c r="E141" s="9">
        <v>0.17619047619047615</v>
      </c>
      <c r="F141" s="23">
        <v>0.32966370503614617</v>
      </c>
      <c r="G141" s="9">
        <v>1.9938200675771478</v>
      </c>
      <c r="H141" s="5">
        <v>2</v>
      </c>
      <c r="I141" s="5">
        <v>2</v>
      </c>
      <c r="J141" s="5">
        <v>4</v>
      </c>
      <c r="K141" s="9">
        <v>3.3333333333333326E-2</v>
      </c>
      <c r="L141" s="9">
        <v>0.47984256905101946</v>
      </c>
      <c r="M141" s="9">
        <v>0.33119271321271609</v>
      </c>
      <c r="N141" s="5">
        <v>14</v>
      </c>
      <c r="AI141" s="23"/>
      <c r="AJ141" s="23"/>
      <c r="AO141" s="5">
        <f t="shared" si="7"/>
        <v>140</v>
      </c>
      <c r="AP141" s="23">
        <v>6.6383380572692348</v>
      </c>
      <c r="AQ141" s="9">
        <v>0.45367736058160885</v>
      </c>
      <c r="AR141" s="9">
        <v>0.13</v>
      </c>
      <c r="AS141" s="9">
        <v>0.32000000000000012</v>
      </c>
      <c r="AT141" s="23">
        <v>1.3973571810707108E-2</v>
      </c>
      <c r="AU141" s="9">
        <v>2.1691972331121625</v>
      </c>
    </row>
    <row r="142" spans="1:47" x14ac:dyDescent="0.25">
      <c r="B142" s="23">
        <v>0.7014341066592793</v>
      </c>
      <c r="C142" s="9">
        <v>0.41328895081482686</v>
      </c>
      <c r="D142" s="9">
        <v>0.28095238095238095</v>
      </c>
      <c r="E142" s="9">
        <v>0.10000000000000003</v>
      </c>
      <c r="F142" s="23">
        <v>0.43136310320675408</v>
      </c>
      <c r="G142" s="9">
        <v>0.92587773463619283</v>
      </c>
      <c r="H142" s="5">
        <v>1</v>
      </c>
      <c r="I142" s="5">
        <v>0</v>
      </c>
      <c r="J142" s="5">
        <v>1</v>
      </c>
      <c r="K142" s="9">
        <v>0.16666666666666663</v>
      </c>
      <c r="L142" s="9">
        <v>0.44474761628683113</v>
      </c>
      <c r="M142" s="9">
        <v>0.26120086454733304</v>
      </c>
      <c r="N142" s="5">
        <v>14</v>
      </c>
      <c r="AI142" s="23"/>
      <c r="AJ142" s="23"/>
      <c r="AO142" s="5">
        <f t="shared" si="7"/>
        <v>141</v>
      </c>
      <c r="AP142" s="23">
        <v>6.4902281151287982</v>
      </c>
      <c r="AQ142" s="9">
        <v>0.40398607063024344</v>
      </c>
      <c r="AR142" s="9">
        <v>2.9999999999999992E-2</v>
      </c>
      <c r="AS142" s="9">
        <v>0.30000000000000016</v>
      </c>
      <c r="AT142" s="23">
        <v>1.16641514653996E-7</v>
      </c>
      <c r="AU142" s="9">
        <v>3.1345002561127702</v>
      </c>
    </row>
    <row r="143" spans="1:47" x14ac:dyDescent="0.25">
      <c r="B143" s="23">
        <v>0.85632619693872569</v>
      </c>
      <c r="C143" s="9">
        <v>0.13874169579842968</v>
      </c>
      <c r="D143" s="9">
        <v>0.3</v>
      </c>
      <c r="E143" s="9">
        <v>0.15714285714285714</v>
      </c>
      <c r="F143" s="23">
        <v>2.9593294601617616E-2</v>
      </c>
      <c r="G143" s="9">
        <v>1.2810387775915844</v>
      </c>
      <c r="H143" s="5">
        <v>0</v>
      </c>
      <c r="I143" s="5">
        <v>4</v>
      </c>
      <c r="J143" s="5">
        <v>4</v>
      </c>
      <c r="K143" s="9">
        <v>9.9999999999999978E-2</v>
      </c>
      <c r="L143" s="9">
        <v>0.59148274011600144</v>
      </c>
      <c r="M143" s="9">
        <v>0.31305520769529344</v>
      </c>
      <c r="N143" s="5">
        <v>14</v>
      </c>
      <c r="AI143" s="23"/>
      <c r="AJ143" s="23"/>
      <c r="AO143" s="5">
        <f t="shared" si="7"/>
        <v>142</v>
      </c>
      <c r="AP143" s="23">
        <v>6.3969771811052096</v>
      </c>
      <c r="AQ143" s="9">
        <v>0.58218750723715484</v>
      </c>
      <c r="AR143" s="9">
        <v>7.9831932773109238E-2</v>
      </c>
      <c r="AS143" s="9">
        <v>0.53361344537815125</v>
      </c>
      <c r="AT143" s="23">
        <v>1.0991628296221272E-5</v>
      </c>
      <c r="AU143" s="9">
        <v>2.403847921943711</v>
      </c>
    </row>
    <row r="144" spans="1:47" x14ac:dyDescent="0.25">
      <c r="B144" s="23">
        <v>0.99196430493557641</v>
      </c>
      <c r="C144" s="9">
        <v>0.45509212410826361</v>
      </c>
      <c r="D144" s="9">
        <v>0.22380952380952385</v>
      </c>
      <c r="E144" s="9">
        <v>0.21428571428571425</v>
      </c>
      <c r="F144" s="23">
        <v>2.8441820836742107E-4</v>
      </c>
      <c r="G144" s="9">
        <v>1.0973578311309076</v>
      </c>
      <c r="H144" s="5">
        <v>4</v>
      </c>
      <c r="I144" s="5">
        <v>4</v>
      </c>
      <c r="J144" s="5">
        <v>8</v>
      </c>
      <c r="K144" s="9">
        <v>9.9999999999999978E-2</v>
      </c>
      <c r="L144" s="9">
        <v>0.44140279037128255</v>
      </c>
      <c r="M144" s="9">
        <v>0.38672863114912759</v>
      </c>
      <c r="N144" s="5">
        <v>14</v>
      </c>
      <c r="AI144" s="23"/>
      <c r="AJ144" s="23"/>
      <c r="AO144" s="5">
        <f t="shared" si="7"/>
        <v>143</v>
      </c>
      <c r="AP144" s="23">
        <v>6.338950535532434</v>
      </c>
      <c r="AQ144" s="9">
        <v>0.6277243376854259</v>
      </c>
      <c r="AR144" s="9">
        <v>0.28151260504201681</v>
      </c>
      <c r="AS144" s="9">
        <v>0.53361344537815125</v>
      </c>
      <c r="AT144" s="23">
        <v>3.1777875763081712E-10</v>
      </c>
      <c r="AU144" s="9">
        <v>2.894041323978906</v>
      </c>
    </row>
    <row r="145" spans="1:47" x14ac:dyDescent="0.25">
      <c r="B145" s="23">
        <v>0.44902446301308208</v>
      </c>
      <c r="C145" s="9">
        <v>0.44704373233266015</v>
      </c>
      <c r="D145" s="9">
        <v>0.22380952380952382</v>
      </c>
      <c r="E145" s="9">
        <v>0.2904761904761905</v>
      </c>
      <c r="F145" s="23">
        <v>0.57100021696147452</v>
      </c>
      <c r="G145" s="9">
        <v>1.5454508866104268</v>
      </c>
      <c r="H145" s="5">
        <v>2</v>
      </c>
      <c r="I145" s="5">
        <v>1</v>
      </c>
      <c r="J145" s="5">
        <v>3</v>
      </c>
      <c r="K145" s="9">
        <v>3.3333333333333326E-2</v>
      </c>
      <c r="L145" s="9">
        <v>0.52074732185770989</v>
      </c>
      <c r="M145" s="9">
        <v>0.25236399361635897</v>
      </c>
      <c r="N145" s="5">
        <v>14</v>
      </c>
      <c r="AI145" s="23"/>
      <c r="AJ145" s="23"/>
      <c r="AO145" s="5">
        <f t="shared" si="7"/>
        <v>144</v>
      </c>
      <c r="AP145" s="23">
        <v>6.214871048687745</v>
      </c>
      <c r="AQ145" s="9">
        <v>0.42710093428678669</v>
      </c>
      <c r="AR145" s="9">
        <v>0.17004048582995951</v>
      </c>
      <c r="AS145" s="9">
        <v>0.21052631578947373</v>
      </c>
      <c r="AT145" s="23">
        <v>3.3036157180920183E-5</v>
      </c>
      <c r="AU145" s="9">
        <v>2.7997862397780628</v>
      </c>
    </row>
    <row r="146" spans="1:47" x14ac:dyDescent="0.25">
      <c r="B146" s="23">
        <v>0.64088193843844565</v>
      </c>
      <c r="C146" s="9">
        <v>0.19664898931723171</v>
      </c>
      <c r="D146" s="9">
        <v>5.2380952380952417E-2</v>
      </c>
      <c r="E146" s="9">
        <v>4.7619047619047623E-3</v>
      </c>
      <c r="F146" s="23">
        <v>8.9061026649036703E-6</v>
      </c>
      <c r="G146" s="9">
        <v>1.9963951889742866</v>
      </c>
      <c r="H146" s="5">
        <v>2</v>
      </c>
      <c r="I146" s="5">
        <v>8</v>
      </c>
      <c r="J146" s="5">
        <v>10</v>
      </c>
      <c r="K146" s="9">
        <v>0.23333333333333334</v>
      </c>
      <c r="L146" s="9">
        <v>0.72283448185114318</v>
      </c>
      <c r="M146" s="9">
        <v>0.34467526463105258</v>
      </c>
      <c r="N146" s="5">
        <v>14</v>
      </c>
      <c r="AI146" s="23"/>
      <c r="AJ146" s="23"/>
      <c r="AO146" s="5">
        <f t="shared" si="7"/>
        <v>145</v>
      </c>
      <c r="AP146" s="23">
        <v>6.0556405888631897</v>
      </c>
      <c r="AQ146" s="9">
        <v>0.41499513587577574</v>
      </c>
      <c r="AR146" s="9">
        <v>0.11555555555555555</v>
      </c>
      <c r="AS146" s="9">
        <v>0.3377777777777779</v>
      </c>
      <c r="AT146" s="23">
        <v>9.8731053718084221E-5</v>
      </c>
      <c r="AU146" s="9">
        <v>9.0793019693984878</v>
      </c>
    </row>
    <row r="147" spans="1:47" x14ac:dyDescent="0.25">
      <c r="B147" s="23">
        <v>0.24412950188012586</v>
      </c>
      <c r="C147" s="9">
        <v>-0.16682332113376216</v>
      </c>
      <c r="D147" s="9">
        <v>9.0476190476190446E-2</v>
      </c>
      <c r="E147" s="9">
        <v>-0.10952380952380952</v>
      </c>
      <c r="F147" s="23">
        <v>1.2357748588732874E-5</v>
      </c>
      <c r="G147" s="9">
        <v>2.7940595368988883</v>
      </c>
      <c r="H147" s="5">
        <v>7</v>
      </c>
      <c r="I147" s="5">
        <v>2</v>
      </c>
      <c r="J147" s="5">
        <v>9</v>
      </c>
      <c r="K147" s="9">
        <v>0.16666666666666663</v>
      </c>
      <c r="L147" s="9">
        <v>0.4073648961670564</v>
      </c>
      <c r="M147" s="9">
        <v>0.3865200106898663</v>
      </c>
      <c r="N147" s="5">
        <v>14</v>
      </c>
      <c r="AI147" s="23"/>
      <c r="AJ147" s="23"/>
      <c r="AO147" s="5">
        <f t="shared" si="7"/>
        <v>146</v>
      </c>
      <c r="AP147" s="23">
        <v>6.0172978767192165</v>
      </c>
      <c r="AQ147" s="9">
        <v>0.32878454987245415</v>
      </c>
      <c r="AR147" s="9">
        <v>0.12152777777777778</v>
      </c>
      <c r="AS147" s="9">
        <v>0.29166666666666663</v>
      </c>
      <c r="AT147" s="23">
        <v>1.4610552194218075E-7</v>
      </c>
      <c r="AU147" s="9">
        <v>2.9053711848424588</v>
      </c>
    </row>
    <row r="148" spans="1:47" x14ac:dyDescent="0.25">
      <c r="A148" s="5" t="s">
        <v>263</v>
      </c>
      <c r="B148" s="23">
        <v>1.7571182858892074</v>
      </c>
      <c r="C148" s="9">
        <v>0.58576458169730805</v>
      </c>
      <c r="D148" s="9">
        <v>0.39333333333333331</v>
      </c>
      <c r="E148" s="9">
        <v>0.26</v>
      </c>
      <c r="F148" s="23">
        <v>8.4238567634281336E-2</v>
      </c>
      <c r="G148" s="9">
        <v>0.61862807404426334</v>
      </c>
      <c r="H148" s="5">
        <v>2</v>
      </c>
      <c r="I148" s="5">
        <v>3</v>
      </c>
      <c r="J148" s="5">
        <v>5</v>
      </c>
      <c r="K148" s="9">
        <v>9.9999999999999978E-2</v>
      </c>
      <c r="L148" s="9">
        <v>0.53841473207620261</v>
      </c>
      <c r="M148" s="9">
        <v>0.35442980384225498</v>
      </c>
      <c r="N148" s="5">
        <v>10</v>
      </c>
      <c r="AI148" s="23"/>
      <c r="AJ148" s="23"/>
      <c r="AO148" s="5">
        <f t="shared" si="7"/>
        <v>147</v>
      </c>
      <c r="AP148" s="23">
        <v>6.0143057018432637</v>
      </c>
      <c r="AQ148" s="9">
        <v>0.37788118920187047</v>
      </c>
      <c r="AR148" s="9">
        <v>-6.3492063492063266E-3</v>
      </c>
      <c r="AS148" s="9">
        <v>0.2984126984126983</v>
      </c>
      <c r="AT148" s="23">
        <v>9.784054902608945E-4</v>
      </c>
      <c r="AU148" s="9">
        <v>2.4833667871237863</v>
      </c>
    </row>
    <row r="149" spans="1:47" x14ac:dyDescent="0.25">
      <c r="A149" s="5" t="s">
        <v>359</v>
      </c>
      <c r="B149" s="23">
        <v>1.7196384278934851</v>
      </c>
      <c r="C149" s="9">
        <v>0.4865589717902819</v>
      </c>
      <c r="D149" s="9">
        <v>0.39333333333333331</v>
      </c>
      <c r="E149" s="9">
        <v>0.12666666666666668</v>
      </c>
      <c r="F149" s="23">
        <v>4.8456801372083205E-2</v>
      </c>
      <c r="G149" s="9">
        <v>0.67177121918885452</v>
      </c>
      <c r="H149" s="5">
        <v>2</v>
      </c>
      <c r="I149" s="5">
        <v>3</v>
      </c>
      <c r="J149" s="5">
        <v>5</v>
      </c>
      <c r="K149" s="9">
        <v>0.16666666666666669</v>
      </c>
      <c r="L149" s="9">
        <v>0.50942731186461654</v>
      </c>
      <c r="M149" s="9">
        <v>0.31739021516837512</v>
      </c>
      <c r="N149" s="5">
        <v>10</v>
      </c>
      <c r="AI149" s="23"/>
      <c r="AJ149" s="23"/>
      <c r="AO149" s="5">
        <f t="shared" si="7"/>
        <v>148</v>
      </c>
      <c r="AP149" s="23">
        <v>5.9261867891566853</v>
      </c>
      <c r="AQ149" s="9">
        <v>0.42058056845312852</v>
      </c>
      <c r="AR149" s="9">
        <v>0.15625</v>
      </c>
      <c r="AS149" s="9">
        <v>0.34722222222222227</v>
      </c>
      <c r="AT149" s="23">
        <v>1.1808366317704731E-11</v>
      </c>
      <c r="AU149" s="9">
        <v>3.3365379325367521</v>
      </c>
    </row>
    <row r="150" spans="1:47" x14ac:dyDescent="0.25">
      <c r="B150" s="23">
        <v>0.87828410953373137</v>
      </c>
      <c r="C150" s="9">
        <v>0.53833820705603774</v>
      </c>
      <c r="D150" s="9">
        <v>0.23333333333333342</v>
      </c>
      <c r="E150" s="9">
        <v>0.15333333333333329</v>
      </c>
      <c r="F150" s="23">
        <v>6.5618755931004307E-4</v>
      </c>
      <c r="G150" s="9">
        <v>1.4777181518401448</v>
      </c>
      <c r="H150" s="5">
        <v>1</v>
      </c>
      <c r="I150" s="5">
        <v>6</v>
      </c>
      <c r="J150" s="5">
        <v>7</v>
      </c>
      <c r="K150" s="9">
        <v>0.16666666666666669</v>
      </c>
      <c r="L150" s="9">
        <v>0.67323003437575879</v>
      </c>
      <c r="M150" s="9">
        <v>0.32283888558078649</v>
      </c>
      <c r="N150" s="5">
        <v>10</v>
      </c>
      <c r="AI150" s="23"/>
      <c r="AJ150" s="23"/>
      <c r="AO150" s="5">
        <f t="shared" si="7"/>
        <v>149</v>
      </c>
      <c r="AP150" s="23">
        <v>5.8255644355644352</v>
      </c>
      <c r="AQ150" s="9">
        <v>0.50184643818870367</v>
      </c>
      <c r="AR150" s="9">
        <v>-0.10769230769230773</v>
      </c>
      <c r="AS150" s="9">
        <v>0.33846153846153848</v>
      </c>
      <c r="AT150" s="23">
        <v>4.7038146300717495E-2</v>
      </c>
      <c r="AU150" s="9">
        <v>2.4266197001255128</v>
      </c>
    </row>
    <row r="151" spans="1:47" x14ac:dyDescent="0.25">
      <c r="B151" s="23">
        <v>1.086650503609526</v>
      </c>
      <c r="C151" s="9">
        <v>0.53798460635847767</v>
      </c>
      <c r="D151" s="9">
        <v>0.39333333333333331</v>
      </c>
      <c r="E151" s="9">
        <v>0.15333333333333324</v>
      </c>
      <c r="F151" s="23">
        <v>0.66082863793894731</v>
      </c>
      <c r="G151" s="9">
        <v>0.86290046838012502</v>
      </c>
      <c r="H151" s="5">
        <v>0</v>
      </c>
      <c r="I151" s="5">
        <v>1</v>
      </c>
      <c r="J151" s="5">
        <v>1</v>
      </c>
      <c r="K151" s="9">
        <v>3.3333333333333326E-2</v>
      </c>
      <c r="L151" s="9">
        <v>0.52682458619699446</v>
      </c>
      <c r="M151" s="9">
        <v>0.22251019005140893</v>
      </c>
      <c r="N151" s="5">
        <v>10</v>
      </c>
      <c r="AI151" s="23"/>
      <c r="AJ151" s="23"/>
      <c r="AO151" s="5">
        <f t="shared" si="7"/>
        <v>150</v>
      </c>
      <c r="AP151" s="23">
        <v>5.7783192627620599</v>
      </c>
      <c r="AQ151" s="9">
        <v>0.38994831826847892</v>
      </c>
      <c r="AR151" s="9">
        <v>9.0909090909090912E-2</v>
      </c>
      <c r="AS151" s="9">
        <v>-7.792207792207792E-2</v>
      </c>
      <c r="AT151" s="23">
        <v>0.56908439021128066</v>
      </c>
      <c r="AU151" s="9">
        <v>0.69416114766553549</v>
      </c>
    </row>
    <row r="152" spans="1:47" x14ac:dyDescent="0.25">
      <c r="B152" s="23">
        <v>0.83095478162353376</v>
      </c>
      <c r="C152" s="9">
        <v>0.417911581849988</v>
      </c>
      <c r="D152" s="9">
        <v>0.39333333333333331</v>
      </c>
      <c r="E152" s="9">
        <v>4.666666666666662E-2</v>
      </c>
      <c r="F152" s="23">
        <v>0.54325858093952761</v>
      </c>
      <c r="G152" s="9">
        <v>0.84643347261903557</v>
      </c>
      <c r="H152" s="5">
        <v>1</v>
      </c>
      <c r="I152" s="5">
        <v>1</v>
      </c>
      <c r="J152" s="5">
        <v>2</v>
      </c>
      <c r="K152" s="9">
        <v>0.16666666666666663</v>
      </c>
      <c r="L152" s="9">
        <v>0.47009739984244769</v>
      </c>
      <c r="M152" s="9">
        <v>0.25627597958074311</v>
      </c>
      <c r="N152" s="5">
        <v>10</v>
      </c>
      <c r="AI152" s="23"/>
      <c r="AJ152" s="23"/>
      <c r="AO152" s="5">
        <f t="shared" si="7"/>
        <v>151</v>
      </c>
      <c r="AP152" s="23">
        <v>5.7488011988011989</v>
      </c>
      <c r="AQ152" s="9">
        <v>0.62662548066813295</v>
      </c>
      <c r="AR152" s="9">
        <v>-9.2307692307692299E-2</v>
      </c>
      <c r="AS152" s="9">
        <v>0.38461538461538469</v>
      </c>
      <c r="AT152" s="23">
        <v>0.31351841945850567</v>
      </c>
      <c r="AU152" s="9">
        <v>1.7622476793936925</v>
      </c>
    </row>
    <row r="153" spans="1:47" x14ac:dyDescent="0.25">
      <c r="B153" s="23">
        <v>3.1638239718797396</v>
      </c>
      <c r="C153" s="9">
        <v>0.24872981183218279</v>
      </c>
      <c r="D153" s="9">
        <v>-0.11333333333333333</v>
      </c>
      <c r="E153" s="9">
        <v>7.3333333333333306E-2</v>
      </c>
      <c r="F153" s="23">
        <v>1.082825324557333E-8</v>
      </c>
      <c r="G153" s="9">
        <v>1.3868859220193621</v>
      </c>
      <c r="H153" s="5">
        <v>9</v>
      </c>
      <c r="I153" s="5">
        <v>3</v>
      </c>
      <c r="J153" s="5">
        <v>12</v>
      </c>
      <c r="K153" s="9">
        <v>0.16666666666666663</v>
      </c>
      <c r="L153" s="9">
        <v>0.30318098776696001</v>
      </c>
      <c r="M153" s="9">
        <v>0.39929271389467286</v>
      </c>
      <c r="N153" s="5">
        <v>10</v>
      </c>
      <c r="AI153" s="23"/>
      <c r="AJ153" s="23"/>
      <c r="AO153" s="5">
        <f t="shared" si="7"/>
        <v>152</v>
      </c>
      <c r="AP153" s="23">
        <v>5.7226777955682069</v>
      </c>
      <c r="AQ153" s="9">
        <v>0.36809199719153551</v>
      </c>
      <c r="AR153" s="9">
        <v>1.4285714285714285E-2</v>
      </c>
      <c r="AS153" s="9">
        <v>0.24285714285714297</v>
      </c>
      <c r="AT153" s="23">
        <v>6.289187781229123E-3</v>
      </c>
      <c r="AU153" s="9">
        <v>3.5032044000102971</v>
      </c>
    </row>
    <row r="154" spans="1:47" x14ac:dyDescent="0.25">
      <c r="B154" s="23">
        <v>0.87521490883238839</v>
      </c>
      <c r="C154" s="9">
        <v>0.44563021835525835</v>
      </c>
      <c r="D154" s="9">
        <v>0.34</v>
      </c>
      <c r="E154" s="9">
        <v>0.10000000000000002</v>
      </c>
      <c r="F154" s="23">
        <v>1.7508063752459623E-2</v>
      </c>
      <c r="G154" s="9">
        <v>1.1649330780476135</v>
      </c>
      <c r="H154" s="5">
        <v>2</v>
      </c>
      <c r="I154" s="5">
        <v>4</v>
      </c>
      <c r="J154" s="5">
        <v>6</v>
      </c>
      <c r="K154" s="9">
        <v>3.3333333333333326E-2</v>
      </c>
      <c r="L154" s="9">
        <v>0.56244334419918507</v>
      </c>
      <c r="M154" s="9">
        <v>0.34050271152517664</v>
      </c>
      <c r="N154" s="5">
        <v>10</v>
      </c>
      <c r="AI154" s="23"/>
      <c r="AJ154" s="23"/>
      <c r="AO154" s="5">
        <f t="shared" si="7"/>
        <v>152</v>
      </c>
      <c r="AP154" s="23">
        <v>5.7226777955682069</v>
      </c>
      <c r="AQ154" s="9">
        <v>0.26374347682168275</v>
      </c>
      <c r="AR154" s="9">
        <v>0.10666666666666663</v>
      </c>
      <c r="AS154" s="9">
        <v>0.17777777777777784</v>
      </c>
      <c r="AT154" s="23">
        <v>6.289187781229123E-3</v>
      </c>
      <c r="AU154" s="9">
        <v>7.7589217134354183</v>
      </c>
    </row>
    <row r="155" spans="1:47" x14ac:dyDescent="0.25">
      <c r="B155" s="23">
        <v>0.53661352672240559</v>
      </c>
      <c r="C155" s="9">
        <v>0.45019517599298925</v>
      </c>
      <c r="D155" s="9">
        <v>0.39333333333333331</v>
      </c>
      <c r="E155" s="9">
        <v>0.18</v>
      </c>
      <c r="F155" s="23">
        <v>0.38685793972672194</v>
      </c>
      <c r="G155" s="9">
        <v>1.2952265824665519</v>
      </c>
      <c r="H155" s="5">
        <v>2</v>
      </c>
      <c r="I155" s="5">
        <v>1</v>
      </c>
      <c r="J155" s="5">
        <v>3</v>
      </c>
      <c r="K155" s="9">
        <v>9.9999999999999978E-2</v>
      </c>
      <c r="L155" s="9">
        <v>0.48518525557689773</v>
      </c>
      <c r="M155" s="9">
        <v>0.28162002786665319</v>
      </c>
      <c r="N155" s="5">
        <v>10</v>
      </c>
      <c r="AI155" s="23"/>
      <c r="AJ155" s="23"/>
      <c r="AO155" s="5">
        <f t="shared" si="7"/>
        <v>154</v>
      </c>
      <c r="AP155" s="23">
        <v>5.7029538166400506</v>
      </c>
      <c r="AQ155" s="9">
        <v>0.33567082955298733</v>
      </c>
      <c r="AR155" s="9">
        <v>-8.7499999999999994E-2</v>
      </c>
      <c r="AS155" s="9">
        <v>0.1875</v>
      </c>
      <c r="AT155" s="23">
        <v>1.3612051345260545E-5</v>
      </c>
      <c r="AU155" s="9">
        <v>3.1167010894578628</v>
      </c>
    </row>
    <row r="156" spans="1:47" x14ac:dyDescent="0.25">
      <c r="B156" s="23">
        <v>0.48204327845127487</v>
      </c>
      <c r="C156" s="9">
        <v>0.54859755047836734</v>
      </c>
      <c r="D156" s="9">
        <v>0.23333333333333328</v>
      </c>
      <c r="E156" s="9">
        <v>0.26</v>
      </c>
      <c r="F156" s="23">
        <v>0.13917951128208561</v>
      </c>
      <c r="G156" s="9">
        <v>0.83499019995589641</v>
      </c>
      <c r="H156" s="5">
        <v>0</v>
      </c>
      <c r="I156" s="5">
        <v>3</v>
      </c>
      <c r="J156" s="5">
        <v>3</v>
      </c>
      <c r="K156" s="9">
        <v>9.9999999999999978E-2</v>
      </c>
      <c r="L156" s="9">
        <v>0.59184594127214041</v>
      </c>
      <c r="M156" s="9">
        <v>0.26510675821085233</v>
      </c>
      <c r="N156" s="5">
        <v>10</v>
      </c>
      <c r="AI156" s="23"/>
      <c r="AJ156" s="23"/>
      <c r="AO156" s="5">
        <f t="shared" si="7"/>
        <v>155</v>
      </c>
      <c r="AP156" s="23">
        <v>5.6934032634032636</v>
      </c>
      <c r="AQ156" s="9">
        <v>0.61155921151530379</v>
      </c>
      <c r="AR156" s="9">
        <v>0.26153846153846161</v>
      </c>
      <c r="AS156" s="9">
        <v>0.41538461538461541</v>
      </c>
      <c r="AT156" s="23">
        <v>1.1022250104061786E-3</v>
      </c>
      <c r="AU156" s="9">
        <v>2.6107188358861864</v>
      </c>
    </row>
    <row r="157" spans="1:47" x14ac:dyDescent="0.25">
      <c r="B157" s="23">
        <v>0.89766236804590849</v>
      </c>
      <c r="C157" s="9">
        <v>0.67525215954073703</v>
      </c>
      <c r="D157" s="9">
        <v>0.36666666666666664</v>
      </c>
      <c r="E157" s="9">
        <v>0.28666666666666668</v>
      </c>
      <c r="F157" s="23">
        <v>0.38685793972672194</v>
      </c>
      <c r="G157" s="9">
        <v>0.81339753114841773</v>
      </c>
      <c r="H157" s="5">
        <v>2</v>
      </c>
      <c r="I157" s="5">
        <v>1</v>
      </c>
      <c r="J157" s="5">
        <v>3</v>
      </c>
      <c r="K157" s="9">
        <v>9.9999999999999978E-2</v>
      </c>
      <c r="L157" s="9">
        <v>0.50032567958162866</v>
      </c>
      <c r="M157" s="9">
        <v>0.28165057974508584</v>
      </c>
      <c r="N157" s="5">
        <v>10</v>
      </c>
      <c r="AI157" s="23"/>
      <c r="AJ157" s="23"/>
      <c r="AO157" s="5">
        <f t="shared" si="7"/>
        <v>156</v>
      </c>
      <c r="AP157" s="23">
        <v>5.5833777080985989</v>
      </c>
      <c r="AQ157" s="9">
        <v>1.2346341954954506E-2</v>
      </c>
      <c r="AR157" s="9">
        <v>0.30526315789473685</v>
      </c>
      <c r="AS157" s="9">
        <v>0</v>
      </c>
      <c r="AT157" s="23">
        <v>3.5003697286178075E-8</v>
      </c>
      <c r="AU157" s="9">
        <v>5.6488781365473795</v>
      </c>
    </row>
    <row r="158" spans="1:47" x14ac:dyDescent="0.25">
      <c r="A158" s="5" t="s">
        <v>279</v>
      </c>
      <c r="B158" s="23">
        <v>1.3205083744040624</v>
      </c>
      <c r="C158" s="9">
        <v>0.44315420440369307</v>
      </c>
      <c r="D158" s="9">
        <v>0.13461538461538461</v>
      </c>
      <c r="E158" s="9">
        <v>0.31410256410256404</v>
      </c>
      <c r="F158" s="23">
        <v>5.8812477290312963E-3</v>
      </c>
      <c r="G158" s="9">
        <v>1.3003468809076002</v>
      </c>
      <c r="H158" s="5">
        <v>3</v>
      </c>
      <c r="I158" s="5">
        <v>3</v>
      </c>
      <c r="J158" s="5">
        <v>6</v>
      </c>
      <c r="K158" s="9">
        <v>0.11538461538461542</v>
      </c>
      <c r="L158" s="9">
        <v>0.44512887226137965</v>
      </c>
      <c r="M158" s="9">
        <v>0.39268043224035593</v>
      </c>
      <c r="N158" s="5">
        <v>12</v>
      </c>
      <c r="AI158" s="23"/>
      <c r="AJ158" s="23"/>
      <c r="AO158" s="5">
        <f t="shared" si="7"/>
        <v>157</v>
      </c>
      <c r="AP158" s="23">
        <v>5.5261561496269476</v>
      </c>
      <c r="AQ158" s="9">
        <v>0.41668499880043369</v>
      </c>
      <c r="AR158" s="9">
        <v>-1.6339869281045735E-2</v>
      </c>
      <c r="AS158" s="9">
        <v>0.16013071895424841</v>
      </c>
      <c r="AT158" s="23">
        <v>0.67120904498351663</v>
      </c>
      <c r="AU158" s="9">
        <v>2.6641798175810791</v>
      </c>
    </row>
    <row r="159" spans="1:47" x14ac:dyDescent="0.25">
      <c r="A159" s="5" t="s">
        <v>358</v>
      </c>
      <c r="B159" s="23">
        <v>1.288806209838272</v>
      </c>
      <c r="C159" s="9">
        <v>0.27265391285134338</v>
      </c>
      <c r="D159" s="9">
        <v>0.1858974358974359</v>
      </c>
      <c r="E159" s="9">
        <v>5.7692307692307696E-2</v>
      </c>
      <c r="F159" s="23">
        <v>4.4087061853217903E-2</v>
      </c>
      <c r="G159" s="9">
        <v>1.6334242917019011</v>
      </c>
      <c r="H159" s="5">
        <v>3</v>
      </c>
      <c r="I159" s="5">
        <v>4</v>
      </c>
      <c r="J159" s="5">
        <v>7</v>
      </c>
      <c r="K159" s="9">
        <v>0.11538461538461542</v>
      </c>
      <c r="L159" s="9">
        <v>0.48632187391661363</v>
      </c>
      <c r="M159" s="9">
        <v>0.37609450340614808</v>
      </c>
      <c r="N159" s="5">
        <v>12</v>
      </c>
      <c r="AI159" s="23"/>
      <c r="AJ159" s="23"/>
      <c r="AO159" s="5">
        <f t="shared" si="7"/>
        <v>158</v>
      </c>
      <c r="AP159" s="23">
        <v>5.4571112121212115</v>
      </c>
      <c r="AQ159" s="9">
        <v>0.20146369227006811</v>
      </c>
      <c r="AR159" s="9">
        <v>0.29230769230769238</v>
      </c>
      <c r="AS159" s="9">
        <v>0.15384615384615383</v>
      </c>
      <c r="AT159" s="23">
        <v>4.5586047681933037E-4</v>
      </c>
      <c r="AU159" s="9">
        <v>1.9293708351410328</v>
      </c>
    </row>
    <row r="160" spans="1:47" x14ac:dyDescent="0.25">
      <c r="B160" s="23">
        <v>2.2436237750273835</v>
      </c>
      <c r="C160" s="9">
        <v>0.35569379574627152</v>
      </c>
      <c r="D160" s="9">
        <v>-4.4871794871794865E-2</v>
      </c>
      <c r="E160" s="9">
        <v>0.26282051282051283</v>
      </c>
      <c r="F160" s="23">
        <v>2.5373562460134905E-2</v>
      </c>
      <c r="G160" s="9">
        <v>1.6458699808528476</v>
      </c>
      <c r="H160" s="5">
        <v>4</v>
      </c>
      <c r="I160" s="5">
        <v>1</v>
      </c>
      <c r="J160" s="5">
        <v>5</v>
      </c>
      <c r="K160" s="9">
        <v>0.11538461538461542</v>
      </c>
      <c r="L160" s="9">
        <v>0.41491611812003604</v>
      </c>
      <c r="M160" s="9">
        <v>0.36720784462803879</v>
      </c>
      <c r="N160" s="5">
        <v>12</v>
      </c>
      <c r="AI160" s="23"/>
      <c r="AJ160" s="23"/>
      <c r="AO160" s="5">
        <f t="shared" si="7"/>
        <v>159</v>
      </c>
      <c r="AP160" s="23">
        <v>5.3655473324372576</v>
      </c>
      <c r="AQ160" s="9">
        <v>0.2220644251539724</v>
      </c>
      <c r="AR160" s="9">
        <v>0.08</v>
      </c>
      <c r="AS160" s="9">
        <v>0.12</v>
      </c>
      <c r="AT160" s="23">
        <v>6.289187781229123E-3</v>
      </c>
      <c r="AU160" s="9">
        <v>1.7125215476138773</v>
      </c>
    </row>
    <row r="161" spans="1:47" x14ac:dyDescent="0.25">
      <c r="B161" s="23">
        <v>1.5841792960108354</v>
      </c>
      <c r="C161" s="9">
        <v>0.29393119800434397</v>
      </c>
      <c r="D161" s="9">
        <v>8.3333333333333329E-2</v>
      </c>
      <c r="E161" s="9">
        <v>0.10897435897435902</v>
      </c>
      <c r="F161" s="23">
        <v>0.15186480966835708</v>
      </c>
      <c r="G161" s="9">
        <v>1.2878636654766373</v>
      </c>
      <c r="H161" s="5">
        <v>2</v>
      </c>
      <c r="I161" s="5">
        <v>2</v>
      </c>
      <c r="J161" s="5">
        <v>4</v>
      </c>
      <c r="K161" s="9">
        <v>0.11538461538461536</v>
      </c>
      <c r="L161" s="9">
        <v>0.50369776652620901</v>
      </c>
      <c r="M161" s="9">
        <v>0.33465500029571266</v>
      </c>
      <c r="N161" s="5">
        <v>12</v>
      </c>
      <c r="AI161" s="23"/>
      <c r="AJ161" s="23"/>
      <c r="AO161" s="5">
        <f t="shared" si="7"/>
        <v>160</v>
      </c>
      <c r="AP161" s="23">
        <v>5.3397057067454359</v>
      </c>
      <c r="AQ161" s="9">
        <v>0.35814373284742973</v>
      </c>
      <c r="AR161" s="9">
        <v>-6.6666666666666666E-2</v>
      </c>
      <c r="AS161" s="9">
        <v>0.23333333333333334</v>
      </c>
      <c r="AT161" s="23">
        <v>1.3973571810707108E-2</v>
      </c>
      <c r="AU161" s="9">
        <v>7.5681788050953029</v>
      </c>
    </row>
    <row r="162" spans="1:47" x14ac:dyDescent="0.25">
      <c r="B162" s="23">
        <v>1.5399318591144815</v>
      </c>
      <c r="C162" s="9">
        <v>0.55643001795047231</v>
      </c>
      <c r="D162" s="9">
        <v>0.21153846153846159</v>
      </c>
      <c r="E162" s="9">
        <v>0.26282051282051277</v>
      </c>
      <c r="F162" s="23">
        <v>6.5473261931066368E-2</v>
      </c>
      <c r="G162" s="9">
        <v>1.2359113273260038</v>
      </c>
      <c r="H162" s="5">
        <v>2</v>
      </c>
      <c r="I162" s="5">
        <v>2</v>
      </c>
      <c r="J162" s="5">
        <v>4</v>
      </c>
      <c r="K162" s="9">
        <v>0.19230769230769229</v>
      </c>
      <c r="L162" s="9">
        <v>0.49907819785691948</v>
      </c>
      <c r="M162" s="9">
        <v>0.32852356394462712</v>
      </c>
      <c r="N162" s="5">
        <v>12</v>
      </c>
      <c r="AI162" s="23"/>
      <c r="AJ162" s="23"/>
      <c r="AO162" s="5">
        <f t="shared" si="7"/>
        <v>161</v>
      </c>
      <c r="AP162" s="23">
        <v>5.3055315384767443</v>
      </c>
      <c r="AQ162" s="9">
        <v>0.33430592330098191</v>
      </c>
      <c r="AR162" s="9">
        <v>8.8888888888888906E-2</v>
      </c>
      <c r="AS162" s="9">
        <v>0.28000000000000008</v>
      </c>
      <c r="AT162" s="23">
        <v>9.8731053718084397E-5</v>
      </c>
      <c r="AU162" s="9">
        <v>8.0780183025167638</v>
      </c>
    </row>
    <row r="163" spans="1:47" x14ac:dyDescent="0.25">
      <c r="B163" s="23">
        <v>1.9532065322996333</v>
      </c>
      <c r="C163" s="9">
        <v>0.43866443683061362</v>
      </c>
      <c r="D163" s="9">
        <v>5.7692307692307696E-2</v>
      </c>
      <c r="E163" s="9">
        <v>0.21153846153846154</v>
      </c>
      <c r="F163" s="23">
        <v>1.8789171984781596E-5</v>
      </c>
      <c r="G163" s="9">
        <v>1.4805052387083029</v>
      </c>
      <c r="H163" s="5">
        <v>6</v>
      </c>
      <c r="I163" s="5">
        <v>2</v>
      </c>
      <c r="J163" s="5">
        <v>8</v>
      </c>
      <c r="K163" s="9">
        <v>3.8461538461538436E-2</v>
      </c>
      <c r="L163" s="9">
        <v>0.42431850167065222</v>
      </c>
      <c r="M163" s="9">
        <v>0.40098354835455585</v>
      </c>
      <c r="N163" s="5">
        <v>12</v>
      </c>
      <c r="AI163" s="23"/>
      <c r="AJ163" s="23"/>
      <c r="AO163" s="5">
        <f t="shared" si="7"/>
        <v>162</v>
      </c>
      <c r="AP163" s="23">
        <v>5.1181922427931417</v>
      </c>
      <c r="AQ163" s="9">
        <v>0.43457053692170622</v>
      </c>
      <c r="AR163" s="9">
        <v>9.9999999999999829E-3</v>
      </c>
      <c r="AS163" s="9">
        <v>0.32</v>
      </c>
      <c r="AT163" s="23">
        <v>3.5003697286178075E-8</v>
      </c>
      <c r="AU163" s="9">
        <v>3.3202713424696881</v>
      </c>
    </row>
    <row r="164" spans="1:47" x14ac:dyDescent="0.25">
      <c r="B164" s="23">
        <v>0.57281318573289575</v>
      </c>
      <c r="C164" s="9">
        <v>0.41171287817132557</v>
      </c>
      <c r="D164" s="9">
        <v>0.1858974358974359</v>
      </c>
      <c r="E164" s="9">
        <v>0.16025641025641021</v>
      </c>
      <c r="F164" s="23">
        <v>0.14308779171472391</v>
      </c>
      <c r="G164" s="9">
        <v>1.7640185924002649</v>
      </c>
      <c r="H164" s="5">
        <v>1</v>
      </c>
      <c r="I164" s="5">
        <v>3</v>
      </c>
      <c r="J164" s="5">
        <v>4</v>
      </c>
      <c r="K164" s="9">
        <v>0.11538461538461536</v>
      </c>
      <c r="L164" s="9">
        <v>0.60128743110263672</v>
      </c>
      <c r="M164" s="9">
        <v>0.30656748799522793</v>
      </c>
      <c r="N164" s="5">
        <v>12</v>
      </c>
      <c r="AI164" s="23"/>
      <c r="AJ164" s="23"/>
      <c r="AO164" s="5">
        <f t="shared" si="7"/>
        <v>163</v>
      </c>
      <c r="AP164" s="23">
        <v>5.0273196477320958</v>
      </c>
      <c r="AQ164" s="9">
        <v>0.44594737829122805</v>
      </c>
      <c r="AR164" s="9">
        <v>0.15625</v>
      </c>
      <c r="AS164" s="9">
        <v>0.39583333333333331</v>
      </c>
      <c r="AT164" s="23">
        <v>8.1918520277589585E-11</v>
      </c>
      <c r="AU164" s="9">
        <v>3.5350114630962701</v>
      </c>
    </row>
    <row r="165" spans="1:47" x14ac:dyDescent="0.25">
      <c r="B165" s="23">
        <v>0.84480447318387042</v>
      </c>
      <c r="C165" s="9">
        <v>0.38999650517549694</v>
      </c>
      <c r="D165" s="9">
        <v>0.21153846153846154</v>
      </c>
      <c r="E165" s="9">
        <v>0.21153846153846154</v>
      </c>
      <c r="F165" s="23">
        <v>0.13883359750400937</v>
      </c>
      <c r="G165" s="9">
        <v>1.7590324429841817</v>
      </c>
      <c r="H165" s="5">
        <v>0</v>
      </c>
      <c r="I165" s="5">
        <v>2</v>
      </c>
      <c r="J165" s="5">
        <v>2</v>
      </c>
      <c r="K165" s="9">
        <v>0.11538461538461542</v>
      </c>
      <c r="L165" s="9">
        <v>0.47567083585465392</v>
      </c>
      <c r="M165" s="9">
        <v>0.31452072600264586</v>
      </c>
      <c r="N165" s="5">
        <v>12</v>
      </c>
      <c r="AI165" s="23"/>
      <c r="AJ165" s="23"/>
      <c r="AO165" s="5">
        <f t="shared" si="7"/>
        <v>164</v>
      </c>
      <c r="AP165" s="23">
        <v>4.9740520393603846</v>
      </c>
      <c r="AQ165" s="9">
        <v>0.31767321339878585</v>
      </c>
      <c r="AR165" s="9">
        <v>0.14930555555555558</v>
      </c>
      <c r="AS165" s="9">
        <v>0.30555555555555558</v>
      </c>
      <c r="AT165" s="23">
        <v>1.7194537799720121E-7</v>
      </c>
      <c r="AU165" s="9">
        <v>2.8688369195654904</v>
      </c>
    </row>
    <row r="166" spans="1:47" x14ac:dyDescent="0.25">
      <c r="B166" s="23">
        <v>2.0026897444990648</v>
      </c>
      <c r="C166" s="9">
        <v>0.41390784557756105</v>
      </c>
      <c r="D166" s="9">
        <v>8.3333333333333315E-2</v>
      </c>
      <c r="E166" s="9">
        <v>0.21153846153846148</v>
      </c>
      <c r="F166" s="23">
        <v>5.4107888702329787E-4</v>
      </c>
      <c r="G166" s="9">
        <v>1.247130979165775</v>
      </c>
      <c r="H166" s="5">
        <v>5</v>
      </c>
      <c r="I166" s="5">
        <v>3</v>
      </c>
      <c r="J166" s="5">
        <v>8</v>
      </c>
      <c r="K166" s="9">
        <v>3.8461538461538436E-2</v>
      </c>
      <c r="L166" s="9">
        <v>0.45417588055259983</v>
      </c>
      <c r="M166" s="9">
        <v>0.39607924247723669</v>
      </c>
      <c r="N166" s="5">
        <v>12</v>
      </c>
      <c r="AI166" s="23"/>
      <c r="AJ166" s="23"/>
      <c r="AO166" s="5">
        <f t="shared" si="7"/>
        <v>165</v>
      </c>
      <c r="AP166" s="23">
        <v>4.9102119531914052</v>
      </c>
      <c r="AQ166" s="9">
        <v>0.36415937664096826</v>
      </c>
      <c r="AR166" s="9">
        <v>0.2133333333333334</v>
      </c>
      <c r="AS166" s="9">
        <v>0.34666666666666679</v>
      </c>
      <c r="AT166" s="23">
        <v>3.5003697286178075E-8</v>
      </c>
      <c r="AU166" s="9">
        <v>9.4678323310454129</v>
      </c>
    </row>
    <row r="167" spans="1:47" x14ac:dyDescent="0.25">
      <c r="B167" s="23">
        <v>0.87934108320641013</v>
      </c>
      <c r="C167" s="9">
        <v>0.31411337683959811</v>
      </c>
      <c r="D167" s="9">
        <v>0.16025641025641027</v>
      </c>
      <c r="E167" s="9">
        <v>0.1602564102564103</v>
      </c>
      <c r="F167" s="23">
        <v>0.14308779171472391</v>
      </c>
      <c r="G167" s="9">
        <v>2.1461099204852117</v>
      </c>
      <c r="H167" s="5">
        <v>1</v>
      </c>
      <c r="I167" s="5">
        <v>3</v>
      </c>
      <c r="J167" s="5">
        <v>4</v>
      </c>
      <c r="K167" s="9">
        <v>0.11538461538461536</v>
      </c>
      <c r="L167" s="9">
        <v>0.54009919924517158</v>
      </c>
      <c r="M167" s="9">
        <v>0.33589815510702603</v>
      </c>
      <c r="N167" s="5">
        <v>12</v>
      </c>
      <c r="AI167" s="23"/>
      <c r="AJ167" s="23"/>
      <c r="AO167" s="5">
        <f t="shared" si="7"/>
        <v>166</v>
      </c>
      <c r="AP167" s="23">
        <v>4.8497630314890596</v>
      </c>
      <c r="AQ167" s="9">
        <v>0.26614762102082445</v>
      </c>
      <c r="AR167" s="9">
        <v>0.29473684210526313</v>
      </c>
      <c r="AS167" s="9">
        <v>0.18947368421052635</v>
      </c>
      <c r="AT167" s="23">
        <v>1.0661465213957701E-6</v>
      </c>
      <c r="AU167" s="9">
        <v>4.9538230425437053</v>
      </c>
    </row>
    <row r="168" spans="1:47" x14ac:dyDescent="0.25">
      <c r="B168" s="23">
        <v>1.2007416053290725</v>
      </c>
      <c r="C168" s="9">
        <v>0.30809284861832348</v>
      </c>
      <c r="D168" s="9">
        <v>0.13461538461538458</v>
      </c>
      <c r="E168" s="9">
        <v>0.1858974358974359</v>
      </c>
      <c r="F168" s="23">
        <v>2.6258756700828769E-3</v>
      </c>
      <c r="G168" s="9">
        <v>1.5986647036061503</v>
      </c>
      <c r="H168" s="5">
        <v>5</v>
      </c>
      <c r="I168" s="5">
        <v>1</v>
      </c>
      <c r="J168" s="5">
        <v>6</v>
      </c>
      <c r="K168" s="9">
        <v>0.11538461538461542</v>
      </c>
      <c r="L168" s="9">
        <v>0.39967970851391699</v>
      </c>
      <c r="M168" s="9">
        <v>0.37511370721894743</v>
      </c>
      <c r="N168" s="5">
        <v>12</v>
      </c>
      <c r="AI168" s="23"/>
      <c r="AJ168" s="23"/>
      <c r="AO168" s="5">
        <f t="shared" si="7"/>
        <v>167</v>
      </c>
      <c r="AP168" s="23">
        <v>4.7967876829303906</v>
      </c>
      <c r="AQ168" s="9">
        <v>0.46632396855076724</v>
      </c>
      <c r="AR168" s="9">
        <v>0.17261904761904759</v>
      </c>
      <c r="AS168" s="9">
        <v>0.42261904761904745</v>
      </c>
      <c r="AT168" s="23">
        <v>9.8375457661349641E-3</v>
      </c>
      <c r="AU168" s="9">
        <v>2.1478423053164755</v>
      </c>
    </row>
    <row r="169" spans="1:47" x14ac:dyDescent="0.25">
      <c r="B169" s="23">
        <v>1.4272286621115056</v>
      </c>
      <c r="C169" s="9">
        <v>0.50499690221634852</v>
      </c>
      <c r="D169" s="9">
        <v>0.23717948717948717</v>
      </c>
      <c r="E169" s="9">
        <v>0.21153846153846154</v>
      </c>
      <c r="F169" s="23">
        <v>4.0982550547160899E-2</v>
      </c>
      <c r="G169" s="9">
        <v>1.515294657329709</v>
      </c>
      <c r="H169" s="5">
        <v>3</v>
      </c>
      <c r="I169" s="5">
        <v>2</v>
      </c>
      <c r="J169" s="5">
        <v>5</v>
      </c>
      <c r="K169" s="9">
        <v>0.26923076923076927</v>
      </c>
      <c r="L169" s="9">
        <v>0.39956037059200511</v>
      </c>
      <c r="M169" s="9">
        <v>0.32673360464276152</v>
      </c>
      <c r="N169" s="5">
        <v>12</v>
      </c>
      <c r="AI169" s="23"/>
      <c r="AJ169" s="23"/>
      <c r="AO169" s="5">
        <f t="shared" si="7"/>
        <v>168</v>
      </c>
      <c r="AP169" s="23">
        <v>4.7492701018000716</v>
      </c>
      <c r="AQ169" s="9">
        <v>0.62363771402318469</v>
      </c>
      <c r="AR169" s="9">
        <v>0.29166666666666674</v>
      </c>
      <c r="AS169" s="9">
        <v>0.43055555555555564</v>
      </c>
      <c r="AT169" s="23">
        <v>2.7849900088007785E-3</v>
      </c>
      <c r="AU169" s="9">
        <v>2.3455408999691887</v>
      </c>
    </row>
    <row r="170" spans="1:47" x14ac:dyDescent="0.25">
      <c r="A170" s="5" t="s">
        <v>310</v>
      </c>
      <c r="B170" s="23">
        <v>0.51180807033599429</v>
      </c>
      <c r="C170" s="9">
        <v>0.23035119153113814</v>
      </c>
      <c r="D170" s="9">
        <v>0.15454545454545454</v>
      </c>
      <c r="E170" s="9">
        <v>0.2454545454545454</v>
      </c>
      <c r="F170" s="23">
        <v>0.39937991280955865</v>
      </c>
      <c r="G170" s="9">
        <v>1.5584359849535419</v>
      </c>
      <c r="H170" s="5">
        <v>2</v>
      </c>
      <c r="I170" s="5">
        <v>1</v>
      </c>
      <c r="J170" s="5">
        <v>3</v>
      </c>
      <c r="K170" s="9">
        <v>4.5454545454545414E-2</v>
      </c>
      <c r="L170" s="9">
        <v>0.40557516824266937</v>
      </c>
      <c r="M170" s="9">
        <v>0.31351868229099289</v>
      </c>
      <c r="N170" s="5">
        <v>10</v>
      </c>
      <c r="AI170" s="23"/>
      <c r="AJ170" s="23"/>
      <c r="AO170" s="5">
        <f t="shared" si="7"/>
        <v>169</v>
      </c>
      <c r="AP170" s="23">
        <v>4.7201428670264276</v>
      </c>
      <c r="AQ170" s="9">
        <v>0.15225503796325998</v>
      </c>
      <c r="AR170" s="9">
        <v>0.04</v>
      </c>
      <c r="AS170" s="9">
        <v>9.7777777777777825E-2</v>
      </c>
      <c r="AT170" s="23">
        <v>2.7717330293365155E-4</v>
      </c>
      <c r="AU170" s="9">
        <v>8.7196786949142115</v>
      </c>
    </row>
    <row r="171" spans="1:47" x14ac:dyDescent="0.25">
      <c r="A171" s="5" t="s">
        <v>359</v>
      </c>
      <c r="B171" s="23">
        <v>1.0427153511595006</v>
      </c>
      <c r="C171" s="9">
        <v>0.43014477199997736</v>
      </c>
      <c r="D171" s="9">
        <v>0.11818181818181815</v>
      </c>
      <c r="E171" s="9">
        <v>0.35454545454545461</v>
      </c>
      <c r="F171" s="23">
        <v>4.8438391382982107E-5</v>
      </c>
      <c r="G171" s="9">
        <v>1.5511295460361116</v>
      </c>
      <c r="H171" s="5">
        <v>6</v>
      </c>
      <c r="I171" s="5">
        <v>1</v>
      </c>
      <c r="J171" s="5">
        <v>7</v>
      </c>
      <c r="K171" s="9">
        <v>0.22727272727272729</v>
      </c>
      <c r="L171" s="9">
        <v>0.24822821650108864</v>
      </c>
      <c r="M171" s="9">
        <v>0.30649445360007022</v>
      </c>
      <c r="N171" s="5">
        <v>10</v>
      </c>
      <c r="AI171" s="23"/>
      <c r="AJ171" s="23"/>
      <c r="AO171" s="5">
        <f t="shared" si="7"/>
        <v>170</v>
      </c>
      <c r="AP171" s="23">
        <v>4.6554993453010871</v>
      </c>
      <c r="AQ171" s="9">
        <v>0.23930003176266287</v>
      </c>
      <c r="AR171" s="9">
        <v>0.23636363636363636</v>
      </c>
      <c r="AS171" s="9">
        <v>0.12727272727272723</v>
      </c>
      <c r="AT171" s="23">
        <v>1.3105697286804458E-3</v>
      </c>
      <c r="AU171" s="9">
        <v>3.4361374697101552</v>
      </c>
    </row>
    <row r="172" spans="1:47" x14ac:dyDescent="0.25">
      <c r="B172" s="23">
        <v>2.8471562003154518</v>
      </c>
      <c r="C172" s="9">
        <v>0.21366057969112992</v>
      </c>
      <c r="D172" s="9">
        <v>4.5454545454545484E-2</v>
      </c>
      <c r="E172" s="9">
        <v>0.2818181818181818</v>
      </c>
      <c r="F172" s="23">
        <v>8.3378590486854157E-2</v>
      </c>
      <c r="G172" s="9">
        <v>1.0472021094040533</v>
      </c>
      <c r="H172" s="5">
        <v>3</v>
      </c>
      <c r="I172" s="5">
        <v>1</v>
      </c>
      <c r="J172" s="5">
        <v>4</v>
      </c>
      <c r="K172" s="9">
        <v>4.5454545454545414E-2</v>
      </c>
      <c r="L172" s="9">
        <v>0.41277043002162145</v>
      </c>
      <c r="M172" s="9">
        <v>0.31376512085176883</v>
      </c>
      <c r="N172" s="5">
        <v>10</v>
      </c>
      <c r="AI172" s="23"/>
      <c r="AJ172" s="23"/>
      <c r="AO172" s="5">
        <f t="shared" si="7"/>
        <v>171</v>
      </c>
      <c r="AP172" s="23">
        <v>4.655499273973108</v>
      </c>
      <c r="AQ172" s="9">
        <v>0.20482923906555398</v>
      </c>
      <c r="AR172" s="9">
        <v>8.3333333333333398E-2</v>
      </c>
      <c r="AS172" s="9">
        <v>0.11666666666666667</v>
      </c>
      <c r="AT172" s="23">
        <v>1.3105697286804458E-3</v>
      </c>
      <c r="AU172" s="9">
        <v>4.3133664056956702</v>
      </c>
    </row>
    <row r="173" spans="1:47" x14ac:dyDescent="0.25">
      <c r="B173" s="23">
        <v>0.70582283767847798</v>
      </c>
      <c r="C173" s="9">
        <v>0.40534092158789026</v>
      </c>
      <c r="D173" s="9">
        <v>0.19090909090909092</v>
      </c>
      <c r="E173" s="9">
        <v>0.2454545454545454</v>
      </c>
      <c r="F173" s="23">
        <v>5.8438709432624856E-6</v>
      </c>
      <c r="G173" s="9">
        <v>2.7611573437190486</v>
      </c>
      <c r="H173" s="5">
        <v>2</v>
      </c>
      <c r="I173" s="5">
        <v>6</v>
      </c>
      <c r="J173" s="5">
        <v>8</v>
      </c>
      <c r="K173" s="9">
        <v>0.13636363636363635</v>
      </c>
      <c r="L173" s="9">
        <v>0.63812343527982174</v>
      </c>
      <c r="M173" s="9">
        <v>0.3929962332446722</v>
      </c>
      <c r="N173" s="5">
        <v>10</v>
      </c>
      <c r="AI173" s="23"/>
      <c r="AJ173" s="23"/>
      <c r="AO173" s="5">
        <f t="shared" si="7"/>
        <v>172</v>
      </c>
      <c r="AP173" s="23">
        <v>4.6362973239091492</v>
      </c>
      <c r="AQ173" s="9">
        <v>0.29271902762832097</v>
      </c>
      <c r="AR173" s="9">
        <v>0.13690476190476192</v>
      </c>
      <c r="AS173" s="9">
        <v>0.20238095238095238</v>
      </c>
      <c r="AT173" s="23">
        <v>0.34910638389472731</v>
      </c>
      <c r="AU173" s="9">
        <v>1.5116902136752419</v>
      </c>
    </row>
    <row r="174" spans="1:47" x14ac:dyDescent="0.25">
      <c r="B174" s="23">
        <v>1.0523392476523481</v>
      </c>
      <c r="C174" s="9">
        <v>0.33147103360133501</v>
      </c>
      <c r="D174" s="9">
        <v>0.19090909090909089</v>
      </c>
      <c r="E174" s="9">
        <v>0.28181818181818175</v>
      </c>
      <c r="F174" s="23">
        <v>5.8438709432624856E-6</v>
      </c>
      <c r="G174" s="9">
        <v>1.592929768816614</v>
      </c>
      <c r="H174" s="5">
        <v>6</v>
      </c>
      <c r="I174" s="5">
        <v>2</v>
      </c>
      <c r="J174" s="5">
        <v>8</v>
      </c>
      <c r="K174" s="9">
        <v>0.13636363636363635</v>
      </c>
      <c r="L174" s="9">
        <v>0.32031230788388748</v>
      </c>
      <c r="M174" s="9">
        <v>0.36584496454653004</v>
      </c>
      <c r="N174" s="5">
        <v>10</v>
      </c>
      <c r="AI174" s="23"/>
      <c r="AJ174" s="23"/>
      <c r="AO174" s="5">
        <f t="shared" si="7"/>
        <v>173</v>
      </c>
      <c r="AP174" s="23">
        <v>4.5909772323000286</v>
      </c>
      <c r="AQ174" s="9">
        <v>0.36613612703220405</v>
      </c>
      <c r="AR174" s="9">
        <v>0.3636363636363637</v>
      </c>
      <c r="AS174" s="9">
        <v>0.32727272727272733</v>
      </c>
      <c r="AT174" s="23">
        <v>5.2060010355316176E-6</v>
      </c>
      <c r="AU174" s="9">
        <v>1.5079816337126268</v>
      </c>
    </row>
    <row r="175" spans="1:47" x14ac:dyDescent="0.25">
      <c r="B175" s="23">
        <v>0.50605884402808388</v>
      </c>
      <c r="C175" s="9">
        <v>0.33728881200959093</v>
      </c>
      <c r="D175" s="9">
        <v>-2.7272727272727271E-2</v>
      </c>
      <c r="E175" s="9">
        <v>0.39090909090909098</v>
      </c>
      <c r="F175" s="23">
        <v>1.824817521140853E-4</v>
      </c>
      <c r="G175" s="9">
        <v>2.4440698061468655</v>
      </c>
      <c r="H175" s="5">
        <v>4</v>
      </c>
      <c r="I175" s="5">
        <v>3</v>
      </c>
      <c r="J175" s="5">
        <v>7</v>
      </c>
      <c r="K175" s="9">
        <v>4.545454545454547E-2</v>
      </c>
      <c r="L175" s="9">
        <v>0.4731789769752614</v>
      </c>
      <c r="M175" s="9">
        <v>0.38050182635009011</v>
      </c>
      <c r="N175" s="5">
        <v>10</v>
      </c>
      <c r="AI175" s="23"/>
      <c r="AJ175" s="23"/>
      <c r="AO175" s="5">
        <f t="shared" si="7"/>
        <v>174</v>
      </c>
      <c r="AP175" s="23">
        <v>4.5748558912687667</v>
      </c>
      <c r="AQ175" s="9">
        <v>0.29602353479950477</v>
      </c>
      <c r="AR175" s="9">
        <v>-1.7857142857142856E-2</v>
      </c>
      <c r="AS175" s="9">
        <v>0.25</v>
      </c>
      <c r="AT175" s="23">
        <v>6.79814025635497E-5</v>
      </c>
      <c r="AU175" s="9">
        <v>3.5239642163306741</v>
      </c>
    </row>
    <row r="176" spans="1:47" x14ac:dyDescent="0.25">
      <c r="B176" s="23">
        <v>0.85953874583349121</v>
      </c>
      <c r="C176" s="9">
        <v>0.45502870413445429</v>
      </c>
      <c r="D176" s="9">
        <v>-6.363636363636363E-2</v>
      </c>
      <c r="E176" s="9">
        <v>0.28181818181818175</v>
      </c>
      <c r="F176" s="23">
        <v>0.32658460921472876</v>
      </c>
      <c r="G176" s="9">
        <v>1.1877168772808924</v>
      </c>
      <c r="H176" s="5">
        <v>2</v>
      </c>
      <c r="I176" s="5">
        <v>1</v>
      </c>
      <c r="J176" s="5">
        <v>3</v>
      </c>
      <c r="K176" s="9">
        <v>0.13636363636363635</v>
      </c>
      <c r="L176" s="9">
        <v>0.44285118968545267</v>
      </c>
      <c r="M176" s="9">
        <v>0.29129934412320141</v>
      </c>
      <c r="N176" s="5">
        <v>10</v>
      </c>
      <c r="AI176" s="23"/>
      <c r="AJ176" s="23"/>
      <c r="AO176" s="5">
        <f t="shared" si="7"/>
        <v>175</v>
      </c>
      <c r="AP176" s="23">
        <v>4.5618781654822991</v>
      </c>
      <c r="AQ176" s="9">
        <v>0.52826918097026687</v>
      </c>
      <c r="AR176" s="9">
        <v>-3.2679738562091621E-3</v>
      </c>
      <c r="AS176" s="9">
        <v>0.4477124183006535</v>
      </c>
      <c r="AT176" s="23">
        <v>1.6861147476931756E-8</v>
      </c>
      <c r="AU176" s="9">
        <v>4.048128976231939</v>
      </c>
    </row>
    <row r="177" spans="1:47" x14ac:dyDescent="0.25">
      <c r="B177" s="23">
        <v>1.3190515433219474</v>
      </c>
      <c r="C177" s="9">
        <v>0.36593907562168987</v>
      </c>
      <c r="D177" s="9">
        <v>9.0909090909090905E-3</v>
      </c>
      <c r="E177" s="9">
        <v>0.2818181818181818</v>
      </c>
      <c r="F177" s="23">
        <v>2.517218956258244E-2</v>
      </c>
      <c r="G177" s="9">
        <v>1.4016988563789341</v>
      </c>
      <c r="H177" s="5">
        <v>3</v>
      </c>
      <c r="I177" s="5">
        <v>2</v>
      </c>
      <c r="J177" s="5">
        <v>5</v>
      </c>
      <c r="K177" s="9">
        <v>4.5454545454545414E-2</v>
      </c>
      <c r="L177" s="9">
        <v>0.47079790547549094</v>
      </c>
      <c r="M177" s="9">
        <v>0.39490431447348945</v>
      </c>
      <c r="N177" s="5">
        <v>10</v>
      </c>
      <c r="AI177" s="23"/>
      <c r="AJ177" s="23"/>
      <c r="AO177" s="5">
        <f t="shared" si="7"/>
        <v>176</v>
      </c>
      <c r="AP177" s="23">
        <v>4.5556931546383606</v>
      </c>
      <c r="AQ177" s="9">
        <v>0.31370332604413398</v>
      </c>
      <c r="AR177" s="9">
        <v>0.1333333333333333</v>
      </c>
      <c r="AS177" s="9">
        <v>0.17777777777777784</v>
      </c>
      <c r="AT177" s="23">
        <v>9.8731053718084221E-5</v>
      </c>
      <c r="AU177" s="9">
        <v>8.4157767622811352</v>
      </c>
    </row>
    <row r="178" spans="1:47" x14ac:dyDescent="0.25">
      <c r="B178" s="23">
        <v>0.88829346492029093</v>
      </c>
      <c r="C178" s="9">
        <v>0.47561048576094972</v>
      </c>
      <c r="D178" s="9">
        <v>9.0909090909090905E-3</v>
      </c>
      <c r="E178" s="9">
        <v>0.31818181818181818</v>
      </c>
      <c r="F178" s="23">
        <v>1.8456585827269441E-2</v>
      </c>
      <c r="G178" s="9">
        <v>1.5290610782711751</v>
      </c>
      <c r="H178" s="5">
        <v>3</v>
      </c>
      <c r="I178" s="5">
        <v>2</v>
      </c>
      <c r="J178" s="5">
        <v>5</v>
      </c>
      <c r="K178" s="9">
        <v>0.13636363636363635</v>
      </c>
      <c r="L178" s="9">
        <v>0.43757403170476022</v>
      </c>
      <c r="M178" s="9">
        <v>0.38482446897351413</v>
      </c>
      <c r="N178" s="5">
        <v>10</v>
      </c>
      <c r="AI178" s="23"/>
      <c r="AJ178" s="23"/>
      <c r="AO178" s="5">
        <f t="shared" si="7"/>
        <v>177</v>
      </c>
      <c r="AP178" s="23">
        <v>4.446329110028107</v>
      </c>
      <c r="AQ178" s="9">
        <v>0.448788696159307</v>
      </c>
      <c r="AR178" s="9">
        <v>0.125</v>
      </c>
      <c r="AS178" s="9">
        <v>0.375</v>
      </c>
      <c r="AT178" s="23">
        <v>1.2169178646124954E-3</v>
      </c>
      <c r="AU178" s="9">
        <v>2.2603998701741026</v>
      </c>
    </row>
    <row r="179" spans="1:47" x14ac:dyDescent="0.25">
      <c r="B179" s="23">
        <v>0.53582977895854356</v>
      </c>
      <c r="C179" s="9">
        <v>0.44510681799846274</v>
      </c>
      <c r="D179" s="9">
        <v>0.19090909090909083</v>
      </c>
      <c r="E179" s="9">
        <v>0.2818181818181818</v>
      </c>
      <c r="F179" s="23">
        <v>1.824817521140853E-4</v>
      </c>
      <c r="G179" s="9">
        <v>2.2578530621691186</v>
      </c>
      <c r="H179" s="5">
        <v>3</v>
      </c>
      <c r="I179" s="5">
        <v>4</v>
      </c>
      <c r="J179" s="5">
        <v>7</v>
      </c>
      <c r="K179" s="9">
        <v>0.13636363636363635</v>
      </c>
      <c r="L179" s="9">
        <v>0.60826000879757547</v>
      </c>
      <c r="M179" s="9">
        <v>0.41126121787611475</v>
      </c>
      <c r="N179" s="5">
        <v>10</v>
      </c>
      <c r="AI179" s="23"/>
      <c r="AJ179" s="23"/>
      <c r="AO179" s="5">
        <f t="shared" si="7"/>
        <v>178</v>
      </c>
      <c r="AP179" s="23">
        <v>4.3639357963193586</v>
      </c>
      <c r="AQ179" s="9">
        <v>0.24654345875734379</v>
      </c>
      <c r="AR179" s="9">
        <v>1.4285714285714261E-2</v>
      </c>
      <c r="AS179" s="9">
        <v>0.12857142857142859</v>
      </c>
      <c r="AT179" s="23">
        <v>1.3105697286804458E-3</v>
      </c>
      <c r="AU179" s="9">
        <v>4.6335984712669029</v>
      </c>
    </row>
    <row r="180" spans="1:47" x14ac:dyDescent="0.25">
      <c r="A180" s="5" t="s">
        <v>206</v>
      </c>
      <c r="B180" s="23">
        <v>1.3848733017080324</v>
      </c>
      <c r="C180" s="9">
        <v>0.36654803207355507</v>
      </c>
      <c r="D180" s="9">
        <v>2.5000000000000001E-2</v>
      </c>
      <c r="E180" s="9">
        <v>0.3</v>
      </c>
      <c r="F180" s="23">
        <v>7.319852973550975E-6</v>
      </c>
      <c r="G180" s="9">
        <v>2.4471308193781449</v>
      </c>
      <c r="H180" s="5">
        <v>6</v>
      </c>
      <c r="I180" s="5">
        <v>5</v>
      </c>
      <c r="J180" s="5">
        <v>11</v>
      </c>
      <c r="K180" s="9">
        <v>6.25E-2</v>
      </c>
      <c r="L180" s="9">
        <v>0.44960533063364239</v>
      </c>
      <c r="M180" s="9">
        <v>0.42478765433067323</v>
      </c>
      <c r="N180" s="5">
        <v>20</v>
      </c>
      <c r="AI180" s="23"/>
      <c r="AJ180" s="23"/>
      <c r="AO180" s="5">
        <f t="shared" si="7"/>
        <v>179</v>
      </c>
      <c r="AP180" s="23">
        <v>4.3374000705527669</v>
      </c>
      <c r="AQ180" s="9">
        <v>0.53124205676752323</v>
      </c>
      <c r="AR180" s="9">
        <v>-1.6339869281045739E-2</v>
      </c>
      <c r="AS180" s="9">
        <v>0.39542483660130712</v>
      </c>
      <c r="AT180" s="23">
        <v>1.0183272760435263E-12</v>
      </c>
      <c r="AU180" s="9">
        <v>4.4964274183049922</v>
      </c>
    </row>
    <row r="181" spans="1:47" x14ac:dyDescent="0.25">
      <c r="A181" s="5" t="s">
        <v>360</v>
      </c>
      <c r="B181" s="23">
        <v>3.1721138234123871</v>
      </c>
      <c r="C181" s="9">
        <v>0.5249346307629138</v>
      </c>
      <c r="D181" s="9">
        <v>1.2500000000000001E-2</v>
      </c>
      <c r="E181" s="9">
        <v>0.42499999999999999</v>
      </c>
      <c r="F181" s="23">
        <v>1.365554667810036E-8</v>
      </c>
      <c r="G181" s="9">
        <v>2.0014300717738154</v>
      </c>
      <c r="H181" s="5">
        <v>7</v>
      </c>
      <c r="I181" s="5">
        <v>6</v>
      </c>
      <c r="J181" s="5">
        <v>13</v>
      </c>
      <c r="K181" s="9">
        <v>0</v>
      </c>
      <c r="L181" s="9">
        <v>0.48676022423260512</v>
      </c>
      <c r="M181" s="9">
        <v>0.45840514417853906</v>
      </c>
      <c r="N181" s="5">
        <v>20</v>
      </c>
      <c r="AI181" s="23"/>
      <c r="AJ181" s="23"/>
      <c r="AO181" s="5">
        <f t="shared" si="7"/>
        <v>180</v>
      </c>
      <c r="AP181" s="23">
        <v>4.3343826936178642</v>
      </c>
      <c r="AQ181" s="9">
        <v>0.6584310951026433</v>
      </c>
      <c r="AR181" s="9">
        <v>0.2937062937062937</v>
      </c>
      <c r="AS181" s="9">
        <v>0.3776223776223776</v>
      </c>
      <c r="AT181" s="23">
        <v>2.4961558240243363E-6</v>
      </c>
      <c r="AU181" s="9">
        <v>2.4159130633776855</v>
      </c>
    </row>
    <row r="182" spans="1:47" x14ac:dyDescent="0.25">
      <c r="B182" s="23">
        <v>1.7619138930900531</v>
      </c>
      <c r="C182" s="9">
        <v>0.52119037276422053</v>
      </c>
      <c r="D182" s="9">
        <v>-1.2500000000000001E-2</v>
      </c>
      <c r="E182" s="9">
        <v>0.375</v>
      </c>
      <c r="F182" s="23">
        <v>0.51732477281159284</v>
      </c>
      <c r="G182" s="9">
        <v>0.95623373933556799</v>
      </c>
      <c r="H182" s="5">
        <v>1</v>
      </c>
      <c r="I182" s="5">
        <v>1</v>
      </c>
      <c r="J182" s="5">
        <v>2</v>
      </c>
      <c r="K182" s="9">
        <v>0.125</v>
      </c>
      <c r="L182" s="9">
        <v>0.4092551011904762</v>
      </c>
      <c r="M182" s="9">
        <v>0.31613833986914741</v>
      </c>
      <c r="N182" s="5">
        <v>20</v>
      </c>
      <c r="AI182" s="23"/>
      <c r="AJ182" s="23"/>
      <c r="AO182" s="5">
        <f t="shared" si="7"/>
        <v>181</v>
      </c>
      <c r="AP182" s="23">
        <v>4.2724590272874785</v>
      </c>
      <c r="AQ182" s="9">
        <v>0.63663562999954049</v>
      </c>
      <c r="AR182" s="9">
        <v>0.31547619047619041</v>
      </c>
      <c r="AS182" s="9">
        <v>0.32738095238095227</v>
      </c>
      <c r="AT182" s="23">
        <v>9.8375457661349641E-3</v>
      </c>
      <c r="AU182" s="9">
        <v>2.5968415255158552</v>
      </c>
    </row>
    <row r="183" spans="1:47" x14ac:dyDescent="0.25">
      <c r="B183" s="23">
        <v>1.3463187456054508</v>
      </c>
      <c r="C183" s="9">
        <v>0.62275459451407844</v>
      </c>
      <c r="D183" s="9">
        <v>0.13750000000000001</v>
      </c>
      <c r="E183" s="9">
        <v>0.45</v>
      </c>
      <c r="F183" s="23">
        <v>8.8891009884526001E-6</v>
      </c>
      <c r="G183" s="9">
        <v>1.7794360717058257</v>
      </c>
      <c r="H183" s="5">
        <v>5</v>
      </c>
      <c r="I183" s="5">
        <v>5</v>
      </c>
      <c r="J183" s="5">
        <v>10</v>
      </c>
      <c r="K183" s="9">
        <v>0</v>
      </c>
      <c r="L183" s="9">
        <v>0.45202787361451302</v>
      </c>
      <c r="M183" s="9">
        <v>0.42769801702913091</v>
      </c>
      <c r="N183" s="5">
        <v>20</v>
      </c>
      <c r="AI183" s="23"/>
      <c r="AJ183" s="23"/>
      <c r="AO183" s="5">
        <f t="shared" si="7"/>
        <v>182</v>
      </c>
      <c r="AP183" s="23">
        <v>4.2532960367217552</v>
      </c>
      <c r="AQ183" s="9">
        <v>0.29129999639785592</v>
      </c>
      <c r="AR183" s="9">
        <v>5.2380952380952382E-2</v>
      </c>
      <c r="AS183" s="9">
        <v>0.22380952380952385</v>
      </c>
      <c r="AT183" s="23">
        <v>6.3489431729624491E-5</v>
      </c>
      <c r="AU183" s="9">
        <v>1.781758014243674</v>
      </c>
    </row>
    <row r="184" spans="1:47" x14ac:dyDescent="0.25">
      <c r="B184" s="23">
        <v>1.9543188936207445</v>
      </c>
      <c r="C184" s="9">
        <v>0.58755599434616101</v>
      </c>
      <c r="D184" s="9">
        <v>0.1875</v>
      </c>
      <c r="E184" s="9">
        <v>0.375</v>
      </c>
      <c r="F184" s="23">
        <v>5.967322039537907E-4</v>
      </c>
      <c r="G184" s="9">
        <v>1.4548516544525592</v>
      </c>
      <c r="H184" s="5">
        <v>5</v>
      </c>
      <c r="I184" s="5">
        <v>3</v>
      </c>
      <c r="J184" s="5">
        <v>8</v>
      </c>
      <c r="K184" s="9">
        <v>0</v>
      </c>
      <c r="L184" s="9">
        <v>0.42183058541825225</v>
      </c>
      <c r="M184" s="9">
        <v>0.36816591530619758</v>
      </c>
      <c r="N184" s="5">
        <v>20</v>
      </c>
      <c r="AI184" s="23"/>
      <c r="AJ184" s="23"/>
      <c r="AO184" s="5">
        <f t="shared" si="7"/>
        <v>183</v>
      </c>
      <c r="AP184" s="23">
        <v>4.2490443563438287</v>
      </c>
      <c r="AQ184" s="9">
        <v>0.57542403032021505</v>
      </c>
      <c r="AR184" s="9">
        <v>0.26666666666666672</v>
      </c>
      <c r="AS184" s="9">
        <v>0.43333333333333346</v>
      </c>
      <c r="AT184" s="23">
        <v>3.5994510097394565E-2</v>
      </c>
      <c r="AU184" s="9">
        <v>2.3051904023584804</v>
      </c>
    </row>
    <row r="185" spans="1:47" x14ac:dyDescent="0.25">
      <c r="B185" s="23">
        <v>1.1882865884465033</v>
      </c>
      <c r="C185" s="9">
        <v>0.53652198412478747</v>
      </c>
      <c r="D185" s="9">
        <v>0.15</v>
      </c>
      <c r="E185" s="9">
        <v>0.46250000000000002</v>
      </c>
      <c r="F185" s="23">
        <v>2.6171336159351757E-2</v>
      </c>
      <c r="G185" s="9">
        <v>1.6830807422106908</v>
      </c>
      <c r="H185" s="5">
        <v>2</v>
      </c>
      <c r="I185" s="5">
        <v>5</v>
      </c>
      <c r="J185" s="5">
        <v>7</v>
      </c>
      <c r="K185" s="9">
        <v>6.25E-2</v>
      </c>
      <c r="L185" s="9">
        <v>0.56469455342833963</v>
      </c>
      <c r="M185" s="9">
        <v>0.39972846602881346</v>
      </c>
      <c r="N185" s="5">
        <v>20</v>
      </c>
      <c r="AI185" s="23"/>
      <c r="AJ185" s="23"/>
      <c r="AO185" s="5">
        <f t="shared" si="7"/>
        <v>184</v>
      </c>
      <c r="AP185" s="23">
        <v>4.2169989587320256</v>
      </c>
      <c r="AQ185" s="9">
        <v>0.20265210215490095</v>
      </c>
      <c r="AR185" s="9">
        <v>0.19834710743801653</v>
      </c>
      <c r="AS185" s="9">
        <v>8.2644628099173556E-2</v>
      </c>
      <c r="AT185" s="23">
        <v>1.824817521140853E-4</v>
      </c>
      <c r="AU185" s="9">
        <v>1.7911689558048385</v>
      </c>
    </row>
    <row r="186" spans="1:47" x14ac:dyDescent="0.25">
      <c r="B186" s="23">
        <v>1.7323155074868133</v>
      </c>
      <c r="C186" s="9">
        <v>0.42665323688450429</v>
      </c>
      <c r="D186" s="9">
        <v>7.4999999999999997E-2</v>
      </c>
      <c r="E186" s="9">
        <v>0.41249999999999998</v>
      </c>
      <c r="F186" s="23">
        <v>0.14723731003579504</v>
      </c>
      <c r="G186" s="9">
        <v>1.2874388603012994</v>
      </c>
      <c r="H186" s="5">
        <v>1</v>
      </c>
      <c r="I186" s="5">
        <v>3</v>
      </c>
      <c r="J186" s="5">
        <v>4</v>
      </c>
      <c r="K186" s="9">
        <v>6.25E-2</v>
      </c>
      <c r="L186" s="9">
        <v>0.47978131173304461</v>
      </c>
      <c r="M186" s="9">
        <v>0.36926431653831132</v>
      </c>
      <c r="N186" s="5">
        <v>20</v>
      </c>
      <c r="AI186" s="23"/>
      <c r="AJ186" s="23"/>
      <c r="AO186" s="5">
        <f t="shared" si="7"/>
        <v>185</v>
      </c>
      <c r="AP186" s="23">
        <v>4.1251395065749277</v>
      </c>
      <c r="AQ186" s="9">
        <v>0.36033072217834433</v>
      </c>
      <c r="AR186" s="9">
        <v>0.125</v>
      </c>
      <c r="AS186" s="9">
        <v>0.2857142857142857</v>
      </c>
      <c r="AT186" s="23">
        <v>1.5812574795434115E-7</v>
      </c>
      <c r="AU186" s="9">
        <v>2.2847670095701726</v>
      </c>
    </row>
    <row r="187" spans="1:47" x14ac:dyDescent="0.25">
      <c r="B187" s="23">
        <v>1.0040962080677183</v>
      </c>
      <c r="C187" s="9">
        <v>0.65506553250251309</v>
      </c>
      <c r="D187" s="9">
        <v>0.1</v>
      </c>
      <c r="E187" s="9">
        <v>0.47499999999999998</v>
      </c>
      <c r="F187" s="23">
        <v>8.9701461786571207E-2</v>
      </c>
      <c r="G187" s="9">
        <v>1.414404953444947</v>
      </c>
      <c r="H187" s="5">
        <v>3</v>
      </c>
      <c r="I187" s="5">
        <v>2</v>
      </c>
      <c r="J187" s="5">
        <v>5</v>
      </c>
      <c r="K187" s="9">
        <v>0.125</v>
      </c>
      <c r="L187" s="9">
        <v>0.43675898422958936</v>
      </c>
      <c r="M187" s="9">
        <v>0.32094271066146285</v>
      </c>
      <c r="N187" s="5">
        <v>20</v>
      </c>
      <c r="AI187" s="23"/>
      <c r="AJ187" s="23"/>
      <c r="AO187" s="5">
        <f t="shared" si="7"/>
        <v>186</v>
      </c>
      <c r="AP187" s="23">
        <v>4.1150219668829395</v>
      </c>
      <c r="AQ187" s="9">
        <v>0.5832204315682753</v>
      </c>
      <c r="AR187" s="9">
        <v>0.17142857142857143</v>
      </c>
      <c r="AS187" s="9">
        <v>0.41269841269841268</v>
      </c>
      <c r="AT187" s="23">
        <v>2.2763225865831333E-5</v>
      </c>
      <c r="AU187" s="9">
        <v>2.0088941528065138</v>
      </c>
    </row>
    <row r="188" spans="1:47" x14ac:dyDescent="0.25">
      <c r="B188" s="23">
        <v>2.2120719624580412</v>
      </c>
      <c r="C188" s="9">
        <v>0.51128984347629214</v>
      </c>
      <c r="D188" s="9">
        <v>0.05</v>
      </c>
      <c r="E188" s="9">
        <v>0.28749999999999998</v>
      </c>
      <c r="F188" s="23">
        <v>3.9095510794127783E-3</v>
      </c>
      <c r="G188" s="9">
        <v>1.9683282867892749</v>
      </c>
      <c r="H188" s="5">
        <v>4</v>
      </c>
      <c r="I188" s="5">
        <v>3</v>
      </c>
      <c r="J188" s="5">
        <v>7</v>
      </c>
      <c r="K188" s="9">
        <v>0.125</v>
      </c>
      <c r="L188" s="9">
        <v>0.42550523483736774</v>
      </c>
      <c r="M188" s="9">
        <v>0.35727372566744742</v>
      </c>
      <c r="N188" s="5">
        <v>20</v>
      </c>
      <c r="AI188" s="23"/>
      <c r="AJ188" s="23"/>
      <c r="AO188" s="5">
        <f t="shared" si="7"/>
        <v>187</v>
      </c>
      <c r="AP188" s="23">
        <v>4.0779697586981536</v>
      </c>
      <c r="AQ188" s="9">
        <v>0.27828647963170217</v>
      </c>
      <c r="AR188" s="9">
        <v>0.23333333333333334</v>
      </c>
      <c r="AS188" s="9">
        <v>0.20000000000000007</v>
      </c>
      <c r="AT188" s="23">
        <v>4.7694813431035507E-3</v>
      </c>
      <c r="AU188" s="9">
        <v>2.2992893055446446</v>
      </c>
    </row>
    <row r="189" spans="1:47" x14ac:dyDescent="0.25">
      <c r="B189" s="23">
        <v>1.0766302692885175</v>
      </c>
      <c r="C189" s="9">
        <v>0.6102538414679245</v>
      </c>
      <c r="D189" s="9">
        <v>0.125</v>
      </c>
      <c r="E189" s="9">
        <v>0.47499999999999998</v>
      </c>
      <c r="F189" s="23">
        <v>1.4962633329883542E-5</v>
      </c>
      <c r="G189" s="9">
        <v>2.0633524440549276</v>
      </c>
      <c r="H189" s="5">
        <v>4</v>
      </c>
      <c r="I189" s="5">
        <v>5</v>
      </c>
      <c r="J189" s="5">
        <v>9</v>
      </c>
      <c r="K189" s="9">
        <v>0.125</v>
      </c>
      <c r="L189" s="9">
        <v>0.44757090773636676</v>
      </c>
      <c r="M189" s="9">
        <v>0.39887869686003075</v>
      </c>
      <c r="N189" s="5">
        <v>20</v>
      </c>
      <c r="AI189" s="23"/>
      <c r="AJ189" s="23"/>
      <c r="AO189" s="5">
        <f t="shared" si="7"/>
        <v>188</v>
      </c>
      <c r="AP189" s="23">
        <v>4.0774743953690065</v>
      </c>
      <c r="AQ189" s="9">
        <v>0.36265130175668758</v>
      </c>
      <c r="AR189" s="9">
        <v>0.3</v>
      </c>
      <c r="AS189" s="9">
        <v>0.33333333333333337</v>
      </c>
      <c r="AT189" s="23">
        <v>6.0334411410222508E-4</v>
      </c>
      <c r="AU189" s="9">
        <v>3.2859802081154577</v>
      </c>
    </row>
    <row r="190" spans="1:47" x14ac:dyDescent="0.25">
      <c r="B190" s="23">
        <v>1.5439535679235763</v>
      </c>
      <c r="C190" s="9">
        <v>0.47726633883973774</v>
      </c>
      <c r="D190" s="9">
        <v>0.1125</v>
      </c>
      <c r="E190" s="9">
        <v>0.32500000000000001</v>
      </c>
      <c r="F190" s="23">
        <v>8.9701461786571207E-2</v>
      </c>
      <c r="G190" s="9">
        <v>1.6862906926400754</v>
      </c>
      <c r="H190" s="5">
        <v>2</v>
      </c>
      <c r="I190" s="5">
        <v>3</v>
      </c>
      <c r="J190" s="5">
        <v>5</v>
      </c>
      <c r="K190" s="9">
        <v>0.125</v>
      </c>
      <c r="L190" s="9">
        <v>0.53345001521098567</v>
      </c>
      <c r="M190" s="9">
        <v>0.32494942419292744</v>
      </c>
      <c r="N190" s="5">
        <v>20</v>
      </c>
      <c r="AI190" s="23"/>
      <c r="AJ190" s="23"/>
      <c r="AO190" s="5">
        <f t="shared" si="7"/>
        <v>189</v>
      </c>
      <c r="AP190" s="23">
        <v>4.0613415610832613</v>
      </c>
      <c r="AQ190" s="9">
        <v>0.57759942204138459</v>
      </c>
      <c r="AR190" s="9">
        <v>0.36309523809523808</v>
      </c>
      <c r="AS190" s="9">
        <v>0.45833333333333343</v>
      </c>
      <c r="AT190" s="23">
        <v>5.4280567395431495E-2</v>
      </c>
      <c r="AU190" s="9">
        <v>2.0849418259495556</v>
      </c>
    </row>
    <row r="191" spans="1:47" x14ac:dyDescent="0.25">
      <c r="B191" s="23">
        <v>1.9850956746496362</v>
      </c>
      <c r="C191" s="9">
        <v>0.6033149117278922</v>
      </c>
      <c r="D191" s="9">
        <v>0.16250000000000001</v>
      </c>
      <c r="E191" s="9">
        <v>0.4</v>
      </c>
      <c r="F191" s="23">
        <v>0.39867673117113789</v>
      </c>
      <c r="G191" s="9">
        <v>1.3292845998595582</v>
      </c>
      <c r="H191" s="5">
        <v>2</v>
      </c>
      <c r="I191" s="5">
        <v>2</v>
      </c>
      <c r="J191" s="5">
        <v>4</v>
      </c>
      <c r="K191" s="9">
        <v>0</v>
      </c>
      <c r="L191" s="9">
        <v>0.49470709092859078</v>
      </c>
      <c r="M191" s="9">
        <v>0.3238908079057935</v>
      </c>
      <c r="N191" s="5">
        <v>20</v>
      </c>
      <c r="AI191" s="23"/>
      <c r="AJ191" s="23"/>
      <c r="AO191" s="5">
        <f t="shared" si="7"/>
        <v>190</v>
      </c>
      <c r="AP191" s="23">
        <v>4.0417410105135181</v>
      </c>
      <c r="AQ191" s="9">
        <v>0.58487078506688983</v>
      </c>
      <c r="AR191" s="9">
        <v>3.3333333333333333E-2</v>
      </c>
      <c r="AS191" s="9">
        <v>0.39999999999999997</v>
      </c>
      <c r="AT191" s="23">
        <v>2.4329334319455595E-10</v>
      </c>
      <c r="AU191" s="9">
        <v>3.1530396753831709</v>
      </c>
    </row>
    <row r="192" spans="1:47" x14ac:dyDescent="0.25">
      <c r="B192" s="23">
        <v>2.0767889866011919</v>
      </c>
      <c r="C192" s="9">
        <v>0.68391950925818423</v>
      </c>
      <c r="D192" s="9">
        <v>0.21249999999999999</v>
      </c>
      <c r="E192" s="9">
        <v>0.55000000000000004</v>
      </c>
      <c r="F192" s="23">
        <v>2.8068459809800961E-4</v>
      </c>
      <c r="G192" s="9">
        <v>1.839715856193826</v>
      </c>
      <c r="H192" s="5">
        <v>5</v>
      </c>
      <c r="I192" s="5">
        <v>5</v>
      </c>
      <c r="J192" s="5">
        <v>10</v>
      </c>
      <c r="K192" s="9">
        <v>0.1875</v>
      </c>
      <c r="L192" s="9">
        <v>0.39807399874000149</v>
      </c>
      <c r="M192" s="9">
        <v>0.40751960927973307</v>
      </c>
      <c r="N192" s="5">
        <v>20</v>
      </c>
      <c r="AI192" s="23"/>
      <c r="AJ192" s="23"/>
      <c r="AO192" s="5">
        <f t="shared" si="7"/>
        <v>191</v>
      </c>
      <c r="AP192" s="23">
        <v>4.0406989415632975</v>
      </c>
      <c r="AQ192" s="9">
        <v>0.24094964038224315</v>
      </c>
      <c r="AR192" s="9">
        <v>9.0000000000000024E-2</v>
      </c>
      <c r="AS192" s="9">
        <v>0.1</v>
      </c>
      <c r="AT192" s="23">
        <v>0.19174601371721717</v>
      </c>
      <c r="AU192" s="9">
        <v>1.2860197913588285</v>
      </c>
    </row>
    <row r="193" spans="1:47" x14ac:dyDescent="0.25">
      <c r="B193" s="23">
        <v>1.1379741167318824</v>
      </c>
      <c r="C193" s="9">
        <v>0.57716892288838073</v>
      </c>
      <c r="D193" s="9">
        <v>0.28749999999999998</v>
      </c>
      <c r="E193" s="9">
        <v>0.48749999999999999</v>
      </c>
      <c r="F193" s="23">
        <v>2.8068459809801004E-4</v>
      </c>
      <c r="G193" s="9">
        <v>1.9823129215170843</v>
      </c>
      <c r="H193" s="5">
        <v>3</v>
      </c>
      <c r="I193" s="5">
        <v>5</v>
      </c>
      <c r="J193" s="5">
        <v>8</v>
      </c>
      <c r="K193" s="9">
        <v>6.25E-2</v>
      </c>
      <c r="L193" s="9">
        <v>0.45301054554549347</v>
      </c>
      <c r="M193" s="9">
        <v>0.40349289555876278</v>
      </c>
      <c r="N193" s="5">
        <v>20</v>
      </c>
      <c r="AI193" s="23"/>
      <c r="AJ193" s="23"/>
      <c r="AO193" s="5">
        <f t="shared" si="7"/>
        <v>192</v>
      </c>
      <c r="AP193" s="23">
        <v>3.9997789371725729</v>
      </c>
      <c r="AQ193" s="9">
        <v>0.50317654761711372</v>
      </c>
      <c r="AR193" s="9">
        <v>6.9444444444444448E-2</v>
      </c>
      <c r="AS193" s="9">
        <v>0.375</v>
      </c>
      <c r="AT193" s="23">
        <v>1.4194817843128094E-6</v>
      </c>
      <c r="AU193" s="9">
        <v>2.0642890320485177</v>
      </c>
    </row>
    <row r="194" spans="1:47" x14ac:dyDescent="0.25">
      <c r="B194" s="23">
        <v>1.2883881262992887</v>
      </c>
      <c r="C194" s="9">
        <v>0.5507294387106102</v>
      </c>
      <c r="D194" s="9">
        <v>0.16250000000000001</v>
      </c>
      <c r="E194" s="9">
        <v>0.26250000000000001</v>
      </c>
      <c r="F194" s="23">
        <v>3.5618353504978204E-2</v>
      </c>
      <c r="G194" s="9">
        <v>1.9685581936423491</v>
      </c>
      <c r="H194" s="5">
        <v>3</v>
      </c>
      <c r="I194" s="5">
        <v>3</v>
      </c>
      <c r="J194" s="5">
        <v>6</v>
      </c>
      <c r="K194" s="9">
        <v>0</v>
      </c>
      <c r="L194" s="9">
        <v>0.49870796999216488</v>
      </c>
      <c r="M194" s="9">
        <v>0.36392825795677314</v>
      </c>
      <c r="N194" s="5">
        <v>20</v>
      </c>
      <c r="AI194" s="23"/>
      <c r="AJ194" s="23"/>
      <c r="AO194" s="5">
        <f t="shared" si="7"/>
        <v>193</v>
      </c>
      <c r="AP194" s="23">
        <v>3.9333319801582549</v>
      </c>
      <c r="AQ194" s="9">
        <v>0.37294700149362947</v>
      </c>
      <c r="AR194" s="9">
        <v>0.14880952380952381</v>
      </c>
      <c r="AS194" s="9">
        <v>0.4107142857142857</v>
      </c>
      <c r="AT194" s="23">
        <v>7.5812558158534597E-4</v>
      </c>
      <c r="AU194" s="9">
        <v>3.5528836888394348</v>
      </c>
    </row>
    <row r="195" spans="1:47" x14ac:dyDescent="0.25">
      <c r="B195" s="23">
        <v>1.422378801959417</v>
      </c>
      <c r="C195" s="9">
        <v>0.51868325643274993</v>
      </c>
      <c r="D195" s="9">
        <v>8.7499999999999994E-2</v>
      </c>
      <c r="E195" s="9">
        <v>0.4</v>
      </c>
      <c r="F195" s="23">
        <v>3.5696599088003703E-4</v>
      </c>
      <c r="G195" s="9">
        <v>1.7261012047208089</v>
      </c>
      <c r="H195" s="5">
        <v>4</v>
      </c>
      <c r="I195" s="5">
        <v>4</v>
      </c>
      <c r="J195" s="5">
        <v>8</v>
      </c>
      <c r="K195" s="9">
        <v>0.125</v>
      </c>
      <c r="L195" s="9">
        <v>0.42961228673667567</v>
      </c>
      <c r="M195" s="9">
        <v>0.39309158727406757</v>
      </c>
      <c r="N195" s="5">
        <v>20</v>
      </c>
      <c r="AI195" s="23"/>
      <c r="AJ195" s="23"/>
      <c r="AO195" s="5">
        <f t="shared" ref="AO195:AO258" si="8">RANK(AP195,$AP$2:$AP$699)</f>
        <v>194</v>
      </c>
      <c r="AP195" s="23">
        <v>3.8693871296131577</v>
      </c>
      <c r="AQ195" s="9">
        <v>-4.3198445022174382E-2</v>
      </c>
      <c r="AR195" s="9">
        <v>5.8823529411764726E-2</v>
      </c>
      <c r="AS195" s="9">
        <v>5.8823529411764684E-2</v>
      </c>
      <c r="AT195" s="23">
        <v>4.5586047681932961E-4</v>
      </c>
      <c r="AU195" s="9">
        <v>2.8681262592837502</v>
      </c>
    </row>
    <row r="196" spans="1:47" x14ac:dyDescent="0.25">
      <c r="B196" s="23">
        <v>1.2549598539013254</v>
      </c>
      <c r="C196" s="9">
        <v>0.44705470444071777</v>
      </c>
      <c r="D196" s="9">
        <v>7.4999999999999997E-2</v>
      </c>
      <c r="E196" s="9">
        <v>0.35</v>
      </c>
      <c r="F196" s="23">
        <v>7.58125581585345E-4</v>
      </c>
      <c r="G196" s="9">
        <v>1.7014874356066649</v>
      </c>
      <c r="H196" s="5">
        <v>3</v>
      </c>
      <c r="I196" s="5">
        <v>5</v>
      </c>
      <c r="J196" s="5">
        <v>8</v>
      </c>
      <c r="K196" s="9">
        <v>6.25E-2</v>
      </c>
      <c r="L196" s="9">
        <v>0.54048953186453674</v>
      </c>
      <c r="M196" s="9">
        <v>0.38063053051830631</v>
      </c>
      <c r="N196" s="5">
        <v>20</v>
      </c>
      <c r="AI196" s="23"/>
      <c r="AJ196" s="23"/>
      <c r="AO196" s="5">
        <f t="shared" si="8"/>
        <v>195</v>
      </c>
      <c r="AP196" s="23">
        <v>3.8143620389946187</v>
      </c>
      <c r="AQ196" s="9">
        <v>0.50173133312556983</v>
      </c>
      <c r="AR196" s="9">
        <v>3.3333333333333354E-2</v>
      </c>
      <c r="AS196" s="9">
        <v>0.33809523809523812</v>
      </c>
      <c r="AT196" s="23">
        <v>0.64320164723637041</v>
      </c>
      <c r="AU196" s="9">
        <v>1.3168544898404055</v>
      </c>
    </row>
    <row r="197" spans="1:47" x14ac:dyDescent="0.25">
      <c r="B197" s="23">
        <v>0.88669000764821548</v>
      </c>
      <c r="C197" s="9">
        <v>0.58270499721773938</v>
      </c>
      <c r="D197" s="9">
        <v>0.1875</v>
      </c>
      <c r="E197" s="9">
        <v>0.5</v>
      </c>
      <c r="F197" s="23">
        <v>8.6590668133314309E-5</v>
      </c>
      <c r="G197" s="9">
        <v>2.2121593165569138</v>
      </c>
      <c r="H197" s="5">
        <v>4</v>
      </c>
      <c r="I197" s="5">
        <v>4</v>
      </c>
      <c r="J197" s="5">
        <v>8</v>
      </c>
      <c r="K197" s="9">
        <v>0.1875</v>
      </c>
      <c r="L197" s="9">
        <v>0.39541608962516817</v>
      </c>
      <c r="M197" s="9">
        <v>0.37983027796458269</v>
      </c>
      <c r="N197" s="5">
        <v>20</v>
      </c>
      <c r="AI197" s="23"/>
      <c r="AJ197" s="23"/>
      <c r="AO197" s="5">
        <f t="shared" si="8"/>
        <v>196</v>
      </c>
      <c r="AP197" s="23">
        <v>3.7319763654390079</v>
      </c>
      <c r="AQ197" s="9">
        <v>0.61275868295958191</v>
      </c>
      <c r="AR197" s="9">
        <v>0.15584415584415579</v>
      </c>
      <c r="AS197" s="9">
        <v>0.44155844155844154</v>
      </c>
      <c r="AT197" s="23">
        <v>1.9831796040807668E-7</v>
      </c>
      <c r="AU197" s="9">
        <v>2.0229862228790414</v>
      </c>
    </row>
    <row r="198" spans="1:47" x14ac:dyDescent="0.25">
      <c r="B198" s="23">
        <v>1.1751039591205044</v>
      </c>
      <c r="C198" s="9">
        <v>0.60898976529046978</v>
      </c>
      <c r="D198" s="9">
        <v>0.1875</v>
      </c>
      <c r="E198" s="9">
        <v>0.47499999999999998</v>
      </c>
      <c r="F198" s="23">
        <v>8.9701461786571207E-2</v>
      </c>
      <c r="G198" s="9">
        <v>1.5137445447704858</v>
      </c>
      <c r="H198" s="5">
        <v>2</v>
      </c>
      <c r="I198" s="5">
        <v>4</v>
      </c>
      <c r="J198" s="5">
        <v>6</v>
      </c>
      <c r="K198" s="9">
        <v>6.25E-2</v>
      </c>
      <c r="L198" s="9">
        <v>0.45238615915459546</v>
      </c>
      <c r="M198" s="9">
        <v>0.36366618320028682</v>
      </c>
      <c r="N198" s="5">
        <v>20</v>
      </c>
      <c r="AI198" s="23"/>
      <c r="AJ198" s="23"/>
      <c r="AO198" s="5">
        <f t="shared" si="8"/>
        <v>197</v>
      </c>
      <c r="AP198" s="23">
        <v>3.728952585458841</v>
      </c>
      <c r="AQ198" s="9">
        <v>0.35644332231179776</v>
      </c>
      <c r="AR198" s="9">
        <v>2.857142857142856E-2</v>
      </c>
      <c r="AS198" s="9">
        <v>0.23571428571428577</v>
      </c>
      <c r="AT198" s="23">
        <v>1.3459414468052325E-2</v>
      </c>
      <c r="AU198" s="9">
        <v>1.794093191159392</v>
      </c>
    </row>
    <row r="199" spans="1:47" x14ac:dyDescent="0.25">
      <c r="B199" s="23">
        <v>1.1155262193587938</v>
      </c>
      <c r="C199" s="9">
        <v>0.51735760704632205</v>
      </c>
      <c r="D199" s="9">
        <v>0.125</v>
      </c>
      <c r="E199" s="9">
        <v>0.3125</v>
      </c>
      <c r="F199" s="23">
        <v>3.5696599088003655E-4</v>
      </c>
      <c r="G199" s="9">
        <v>2.3228255141432306</v>
      </c>
      <c r="H199" s="5">
        <v>4</v>
      </c>
      <c r="I199" s="5">
        <v>4</v>
      </c>
      <c r="J199" s="5">
        <v>8</v>
      </c>
      <c r="K199" s="9">
        <v>0.125</v>
      </c>
      <c r="L199" s="9">
        <v>0.54401703229475051</v>
      </c>
      <c r="M199" s="9">
        <v>0.37217424889306655</v>
      </c>
      <c r="N199" s="5">
        <v>20</v>
      </c>
      <c r="AI199" s="23"/>
      <c r="AJ199" s="23"/>
      <c r="AO199" s="5">
        <f t="shared" si="8"/>
        <v>198</v>
      </c>
      <c r="AP199" s="23">
        <v>3.7261022751981656</v>
      </c>
      <c r="AQ199" s="9">
        <v>0.21519177766815234</v>
      </c>
      <c r="AR199" s="9">
        <v>-0.1368421052631579</v>
      </c>
      <c r="AS199" s="9">
        <v>0.14736842105263157</v>
      </c>
      <c r="AT199" s="23">
        <v>2.8095485675159282E-3</v>
      </c>
      <c r="AU199" s="9">
        <v>4.3255956202388131</v>
      </c>
    </row>
    <row r="200" spans="1:47" x14ac:dyDescent="0.25">
      <c r="A200" s="5" t="s">
        <v>298</v>
      </c>
      <c r="B200" s="23">
        <v>0.79660077172484289</v>
      </c>
      <c r="C200" s="9">
        <v>0.60482542789244509</v>
      </c>
      <c r="D200" s="9">
        <v>-1.2987012987012988E-2</v>
      </c>
      <c r="E200" s="9">
        <v>0.48051948051948051</v>
      </c>
      <c r="F200" s="23">
        <v>2.0602793937070688E-4</v>
      </c>
      <c r="G200" s="9">
        <v>1.9572343323004162</v>
      </c>
      <c r="H200" s="5">
        <v>1</v>
      </c>
      <c r="I200" s="5">
        <v>7</v>
      </c>
      <c r="J200" s="5">
        <v>8</v>
      </c>
      <c r="K200" s="9">
        <v>0.2857142857142857</v>
      </c>
      <c r="L200" s="9">
        <v>0.73501893694358778</v>
      </c>
      <c r="M200" s="9">
        <v>0.32554761334966537</v>
      </c>
      <c r="N200" s="5">
        <v>11</v>
      </c>
      <c r="AI200" s="23"/>
      <c r="AJ200" s="23"/>
      <c r="AO200" s="5">
        <f t="shared" si="8"/>
        <v>199</v>
      </c>
      <c r="AP200" s="23">
        <v>3.7140863892660332</v>
      </c>
      <c r="AQ200" s="9">
        <v>0.24341309866223537</v>
      </c>
      <c r="AR200" s="9">
        <v>0.16071428571428573</v>
      </c>
      <c r="AS200" s="9">
        <v>0.20833333333333334</v>
      </c>
      <c r="AT200" s="23">
        <v>4.016741259426968E-6</v>
      </c>
      <c r="AU200" s="9">
        <v>2.7027634300870313</v>
      </c>
    </row>
    <row r="201" spans="1:47" x14ac:dyDescent="0.25">
      <c r="A201" s="5" t="s">
        <v>363</v>
      </c>
      <c r="B201" s="23">
        <v>1.2196662585946885</v>
      </c>
      <c r="C201" s="9">
        <v>0.53977984461910555</v>
      </c>
      <c r="D201" s="9">
        <v>5.1948051948051951E-2</v>
      </c>
      <c r="E201" s="9">
        <v>0.22077922077922069</v>
      </c>
      <c r="F201" s="23">
        <v>1.1904689196423086E-2</v>
      </c>
      <c r="G201" s="9">
        <v>1.4754204760498844</v>
      </c>
      <c r="H201" s="5">
        <v>0</v>
      </c>
      <c r="I201" s="5">
        <v>4</v>
      </c>
      <c r="J201" s="5">
        <v>4</v>
      </c>
      <c r="K201" s="9">
        <v>0</v>
      </c>
      <c r="L201" s="9">
        <v>0.56733822037477688</v>
      </c>
      <c r="M201" s="9">
        <v>0.31229357169139949</v>
      </c>
      <c r="N201" s="5">
        <v>11</v>
      </c>
      <c r="AI201" s="23"/>
      <c r="AJ201" s="23"/>
      <c r="AO201" s="5">
        <f t="shared" si="8"/>
        <v>200</v>
      </c>
      <c r="AP201" s="23">
        <v>3.7106069417057754</v>
      </c>
      <c r="AQ201" s="9">
        <v>0.5773491151953577</v>
      </c>
      <c r="AR201" s="9">
        <v>0.29166666666666674</v>
      </c>
      <c r="AS201" s="9">
        <v>0.46428571428571436</v>
      </c>
      <c r="AT201" s="23">
        <v>7.2350070896069874E-2</v>
      </c>
      <c r="AU201" s="9">
        <v>2.5609819861021008</v>
      </c>
    </row>
    <row r="202" spans="1:47" x14ac:dyDescent="0.25">
      <c r="B202" s="23">
        <v>1.0591220792315388</v>
      </c>
      <c r="C202" s="9">
        <v>0.69759954184002537</v>
      </c>
      <c r="D202" s="9">
        <v>0.16883116883116883</v>
      </c>
      <c r="E202" s="9">
        <v>0.50649350649350644</v>
      </c>
      <c r="F202" s="23">
        <v>6.8048487247349378E-10</v>
      </c>
      <c r="G202" s="9">
        <v>2.5301876861707697</v>
      </c>
      <c r="H202" s="5">
        <v>1</v>
      </c>
      <c r="I202" s="5">
        <v>10</v>
      </c>
      <c r="J202" s="5">
        <v>11</v>
      </c>
      <c r="K202" s="9">
        <v>0.2857142857142857</v>
      </c>
      <c r="L202" s="9">
        <v>0.77553673211499863</v>
      </c>
      <c r="M202" s="9">
        <v>0.33516681406546145</v>
      </c>
      <c r="N202" s="5">
        <v>11</v>
      </c>
      <c r="AI202" s="23"/>
      <c r="AJ202" s="23"/>
      <c r="AO202" s="5">
        <f t="shared" si="8"/>
        <v>201</v>
      </c>
      <c r="AP202" s="23">
        <v>3.6923539270039152</v>
      </c>
      <c r="AQ202" s="9">
        <v>0.33525805692464439</v>
      </c>
      <c r="AR202" s="9">
        <v>0.25595238095238093</v>
      </c>
      <c r="AS202" s="9">
        <v>0.22023809523809529</v>
      </c>
      <c r="AT202" s="23">
        <v>0.24276747779614527</v>
      </c>
      <c r="AU202" s="9">
        <v>2.2043595967765319</v>
      </c>
    </row>
    <row r="203" spans="1:47" x14ac:dyDescent="0.25">
      <c r="B203" s="23">
        <v>5.7783192627620599</v>
      </c>
      <c r="C203" s="9">
        <v>0.38994831826847892</v>
      </c>
      <c r="D203" s="9">
        <v>9.0909090909090912E-2</v>
      </c>
      <c r="E203" s="9">
        <v>-7.792207792207792E-2</v>
      </c>
      <c r="F203" s="23">
        <v>0.56908439021128066</v>
      </c>
      <c r="G203" s="9">
        <v>0.69416114766553549</v>
      </c>
      <c r="H203" s="5">
        <v>2</v>
      </c>
      <c r="I203" s="5">
        <v>2</v>
      </c>
      <c r="J203" s="5">
        <v>4</v>
      </c>
      <c r="K203" s="9">
        <v>7.1428571428571397E-2</v>
      </c>
      <c r="L203" s="9">
        <v>0.46826965472165538</v>
      </c>
      <c r="M203" s="9">
        <v>0.28544586093947871</v>
      </c>
      <c r="N203" s="5">
        <v>11</v>
      </c>
      <c r="AI203" s="23"/>
      <c r="AJ203" s="23"/>
      <c r="AO203" s="5">
        <f t="shared" si="8"/>
        <v>202</v>
      </c>
      <c r="AP203" s="23">
        <v>3.6734475874201906</v>
      </c>
      <c r="AQ203" s="9">
        <v>0.35594844811995396</v>
      </c>
      <c r="AR203" s="9">
        <v>0.13777777777777778</v>
      </c>
      <c r="AS203" s="9">
        <v>0.25777777777777783</v>
      </c>
      <c r="AT203" s="23">
        <v>1.3618999665934729E-6</v>
      </c>
      <c r="AU203" s="9">
        <v>8.6201126093323612</v>
      </c>
    </row>
    <row r="204" spans="1:47" x14ac:dyDescent="0.25">
      <c r="B204" s="23">
        <v>3.7319763654390079</v>
      </c>
      <c r="C204" s="9">
        <v>0.61275868295958191</v>
      </c>
      <c r="D204" s="9">
        <v>0.15584415584415579</v>
      </c>
      <c r="E204" s="9">
        <v>0.44155844155844154</v>
      </c>
      <c r="F204" s="23">
        <v>1.9831796040807668E-7</v>
      </c>
      <c r="G204" s="9">
        <v>2.0229862228790414</v>
      </c>
      <c r="H204" s="5">
        <v>2</v>
      </c>
      <c r="I204" s="5">
        <v>8</v>
      </c>
      <c r="J204" s="5">
        <v>10</v>
      </c>
      <c r="K204" s="9">
        <v>0.2142857142857143</v>
      </c>
      <c r="L204" s="9">
        <v>0.68385168552199105</v>
      </c>
      <c r="M204" s="9">
        <v>0.40001772232714733</v>
      </c>
      <c r="N204" s="5">
        <v>11</v>
      </c>
      <c r="AI204" s="23"/>
      <c r="AJ204" s="23"/>
      <c r="AO204" s="5">
        <f t="shared" si="8"/>
        <v>203</v>
      </c>
      <c r="AP204" s="23">
        <v>3.6662312837666766</v>
      </c>
      <c r="AQ204" s="9">
        <v>0.44539754935907205</v>
      </c>
      <c r="AR204" s="9">
        <v>0.25910931174089075</v>
      </c>
      <c r="AS204" s="9">
        <v>0.2672064777327936</v>
      </c>
      <c r="AT204" s="23">
        <v>1.1275274374926751E-2</v>
      </c>
      <c r="AU204" s="9">
        <v>2.202307829885815</v>
      </c>
    </row>
    <row r="205" spans="1:47" x14ac:dyDescent="0.25">
      <c r="B205" s="23">
        <v>1.6913561834930821</v>
      </c>
      <c r="C205" s="9">
        <v>0.59552427315447232</v>
      </c>
      <c r="D205" s="9">
        <v>9.0909090909090912E-2</v>
      </c>
      <c r="E205" s="9">
        <v>0.51948051948051943</v>
      </c>
      <c r="F205" s="23">
        <v>1.3137240567812705E-5</v>
      </c>
      <c r="G205" s="9">
        <v>1.8223976823082335</v>
      </c>
      <c r="H205" s="5">
        <v>2</v>
      </c>
      <c r="I205" s="5">
        <v>5</v>
      </c>
      <c r="J205" s="5">
        <v>7</v>
      </c>
      <c r="K205" s="9">
        <v>0.35714285714285715</v>
      </c>
      <c r="L205" s="9">
        <v>0.69095480026197109</v>
      </c>
      <c r="M205" s="9">
        <v>0.32207910303777382</v>
      </c>
      <c r="N205" s="5">
        <v>11</v>
      </c>
      <c r="AI205" s="23"/>
      <c r="AJ205" s="23"/>
      <c r="AO205" s="5">
        <f t="shared" si="8"/>
        <v>204</v>
      </c>
      <c r="AP205" s="23">
        <v>3.6106530572439599</v>
      </c>
      <c r="AQ205" s="9">
        <v>0.41765233138061364</v>
      </c>
      <c r="AR205" s="9">
        <v>0.1076388888888889</v>
      </c>
      <c r="AS205" s="9">
        <v>0.34722222222222221</v>
      </c>
      <c r="AT205" s="23">
        <v>2.8505025607117781E-10</v>
      </c>
      <c r="AU205" s="9">
        <v>2.9663350374175064</v>
      </c>
    </row>
    <row r="206" spans="1:47" x14ac:dyDescent="0.25">
      <c r="B206" s="23">
        <v>1.5818426721319727</v>
      </c>
      <c r="C206" s="9">
        <v>0.70124012357074483</v>
      </c>
      <c r="D206" s="9">
        <v>0.18181818181818182</v>
      </c>
      <c r="E206" s="9">
        <v>0.50649350649350644</v>
      </c>
      <c r="F206" s="23">
        <v>1.1922014256703291E-7</v>
      </c>
      <c r="G206" s="9">
        <v>2.2273232675284009</v>
      </c>
      <c r="H206" s="5">
        <v>2</v>
      </c>
      <c r="I206" s="5">
        <v>8</v>
      </c>
      <c r="J206" s="5">
        <v>10</v>
      </c>
      <c r="K206" s="9">
        <v>0.2857142857142857</v>
      </c>
      <c r="L206" s="9">
        <v>0.744189322821598</v>
      </c>
      <c r="M206" s="9">
        <v>0.34155730627361902</v>
      </c>
      <c r="N206" s="5">
        <v>11</v>
      </c>
      <c r="AI206" s="23"/>
      <c r="AJ206" s="23"/>
      <c r="AO206" s="5">
        <f t="shared" si="8"/>
        <v>205</v>
      </c>
      <c r="AP206" s="23">
        <v>3.5815659673488218</v>
      </c>
      <c r="AQ206" s="9">
        <v>0.44604923199704649</v>
      </c>
      <c r="AR206" s="9">
        <v>0.12847222222222221</v>
      </c>
      <c r="AS206" s="9">
        <v>0.34722222222222215</v>
      </c>
      <c r="AT206" s="23">
        <v>3.1275673961752653E-6</v>
      </c>
      <c r="AU206" s="9">
        <v>2.4214903481752272</v>
      </c>
    </row>
    <row r="207" spans="1:47" x14ac:dyDescent="0.25">
      <c r="B207" s="23">
        <v>2.8976243870846519</v>
      </c>
      <c r="C207" s="9">
        <v>0.62976319761013511</v>
      </c>
      <c r="D207" s="9">
        <v>0.19480519480519476</v>
      </c>
      <c r="E207" s="9">
        <v>0.41558441558441561</v>
      </c>
      <c r="F207" s="23">
        <v>3.6218249988458068E-4</v>
      </c>
      <c r="G207" s="9">
        <v>2.4530896120842889</v>
      </c>
      <c r="H207" s="5">
        <v>1</v>
      </c>
      <c r="I207" s="5">
        <v>7</v>
      </c>
      <c r="J207" s="5">
        <v>8</v>
      </c>
      <c r="K207" s="9">
        <v>0.2142857142857143</v>
      </c>
      <c r="L207" s="9">
        <v>0.71555649778948882</v>
      </c>
      <c r="M207" s="9">
        <v>0.31830964527992783</v>
      </c>
      <c r="N207" s="5">
        <v>11</v>
      </c>
      <c r="AI207" s="23"/>
      <c r="AJ207" s="23"/>
      <c r="AO207" s="5">
        <f t="shared" si="8"/>
        <v>206</v>
      </c>
      <c r="AP207" s="23">
        <v>3.5796785592524047</v>
      </c>
      <c r="AQ207" s="9">
        <v>0.30291823287457165</v>
      </c>
      <c r="AR207" s="9">
        <v>0.17000000000000004</v>
      </c>
      <c r="AS207" s="9">
        <v>0.18000000000000008</v>
      </c>
      <c r="AT207" s="23">
        <v>0.24408886769828309</v>
      </c>
      <c r="AU207" s="9">
        <v>1.3381647635239144</v>
      </c>
    </row>
    <row r="208" spans="1:47" x14ac:dyDescent="0.25">
      <c r="B208" s="23">
        <v>1.1957227915397877</v>
      </c>
      <c r="C208" s="9">
        <v>0.70451909309532768</v>
      </c>
      <c r="D208" s="9">
        <v>-1.298701298701301E-2</v>
      </c>
      <c r="E208" s="9">
        <v>0.51948051948051943</v>
      </c>
      <c r="F208" s="23">
        <v>2.5474678045290028E-11</v>
      </c>
      <c r="G208" s="9">
        <v>2.8526041709259427</v>
      </c>
      <c r="H208" s="5">
        <v>0</v>
      </c>
      <c r="I208" s="5">
        <v>12</v>
      </c>
      <c r="J208" s="5">
        <v>12</v>
      </c>
      <c r="K208" s="9">
        <v>0.35714285714285715</v>
      </c>
      <c r="L208" s="9">
        <v>0.84062128884258924</v>
      </c>
      <c r="M208" s="9">
        <v>0.30050559281129774</v>
      </c>
      <c r="N208" s="5">
        <v>11</v>
      </c>
      <c r="AI208" s="23"/>
      <c r="AJ208" s="23"/>
      <c r="AO208" s="5">
        <f t="shared" si="8"/>
        <v>207</v>
      </c>
      <c r="AP208" s="23">
        <v>3.5784100037804438</v>
      </c>
      <c r="AQ208" s="9">
        <v>0.5451363473382751</v>
      </c>
      <c r="AR208" s="9">
        <v>0.27976190476190482</v>
      </c>
      <c r="AS208" s="9">
        <v>0.41666666666666657</v>
      </c>
      <c r="AT208" s="23">
        <v>1.1904689196423075E-2</v>
      </c>
      <c r="AU208" s="9">
        <v>2.0501391798283319</v>
      </c>
    </row>
    <row r="209" spans="1:47" x14ac:dyDescent="0.25">
      <c r="B209" s="23">
        <v>1.1252519367210225</v>
      </c>
      <c r="C209" s="9">
        <v>0.62126539246237678</v>
      </c>
      <c r="D209" s="9">
        <v>7.792207792207792E-2</v>
      </c>
      <c r="E209" s="9">
        <v>0.35064935064935054</v>
      </c>
      <c r="F209" s="23">
        <v>1.7618231352332179E-5</v>
      </c>
      <c r="G209" s="9">
        <v>1.7819092287265941</v>
      </c>
      <c r="H209" s="5">
        <v>1</v>
      </c>
      <c r="I209" s="5">
        <v>7</v>
      </c>
      <c r="J209" s="5">
        <v>8</v>
      </c>
      <c r="K209" s="9">
        <v>0.14285714285714285</v>
      </c>
      <c r="L209" s="9">
        <v>0.69580694833535595</v>
      </c>
      <c r="M209" s="9">
        <v>0.33789019349427141</v>
      </c>
      <c r="N209" s="5">
        <v>11</v>
      </c>
      <c r="AI209" s="23"/>
      <c r="AJ209" s="23"/>
      <c r="AO209" s="5">
        <f t="shared" si="8"/>
        <v>208</v>
      </c>
      <c r="AP209" s="23">
        <v>3.5488951610511039</v>
      </c>
      <c r="AQ209" s="9">
        <v>0.62599118851817759</v>
      </c>
      <c r="AR209" s="9">
        <v>0.1785714285714286</v>
      </c>
      <c r="AS209" s="9">
        <v>0.39285714285714279</v>
      </c>
      <c r="AT209" s="23">
        <v>1.0145778946698738E-4</v>
      </c>
      <c r="AU209" s="9">
        <v>2.2508851289959662</v>
      </c>
    </row>
    <row r="210" spans="1:47" x14ac:dyDescent="0.25">
      <c r="B210" s="23">
        <v>15.393750036281968</v>
      </c>
      <c r="C210" s="9">
        <v>0.50216012944936261</v>
      </c>
      <c r="D210" s="9">
        <v>-0.12987012987012986</v>
      </c>
      <c r="E210" s="9">
        <v>0.14285714285714285</v>
      </c>
      <c r="F210" s="23">
        <v>4.4120811255199737E-3</v>
      </c>
      <c r="G210" s="9">
        <v>0.57828924837035722</v>
      </c>
      <c r="H210" s="5">
        <v>5</v>
      </c>
      <c r="I210" s="5">
        <v>1</v>
      </c>
      <c r="J210" s="5">
        <v>6</v>
      </c>
      <c r="K210" s="9">
        <v>0.1428571428571429</v>
      </c>
      <c r="L210" s="9">
        <v>0.37753114048779329</v>
      </c>
      <c r="M210" s="9">
        <v>0.34486595320854302</v>
      </c>
      <c r="N210" s="5">
        <v>11</v>
      </c>
      <c r="AI210" s="23"/>
      <c r="AJ210" s="23"/>
      <c r="AO210" s="5">
        <f t="shared" si="8"/>
        <v>209</v>
      </c>
      <c r="AP210" s="23">
        <v>3.5366032981478184</v>
      </c>
      <c r="AQ210" s="9">
        <v>0.27862126471275539</v>
      </c>
      <c r="AR210" s="9">
        <v>4.2857142857142858E-2</v>
      </c>
      <c r="AS210" s="9">
        <v>0.27142857142857141</v>
      </c>
      <c r="AT210" s="23">
        <v>5.5979526079927607E-5</v>
      </c>
      <c r="AU210" s="9">
        <v>4.7077434722728233</v>
      </c>
    </row>
    <row r="211" spans="1:47" x14ac:dyDescent="0.25">
      <c r="A211" s="5" t="s">
        <v>299</v>
      </c>
      <c r="B211" s="23">
        <v>0.72861780371444951</v>
      </c>
      <c r="C211" s="9">
        <v>6.8874837666945715E-2</v>
      </c>
      <c r="D211" s="9">
        <v>0.23636363636363636</v>
      </c>
      <c r="E211" s="9">
        <v>0.25454545454545452</v>
      </c>
      <c r="F211" s="23">
        <v>3.5003697286178075E-8</v>
      </c>
      <c r="G211" s="9">
        <v>2.6549995461152074</v>
      </c>
      <c r="H211" s="5">
        <v>6</v>
      </c>
      <c r="I211" s="5">
        <v>3</v>
      </c>
      <c r="J211" s="5">
        <v>9</v>
      </c>
      <c r="K211" s="9">
        <v>0.19999999999999996</v>
      </c>
      <c r="L211" s="9">
        <v>0.36064643213832082</v>
      </c>
      <c r="M211" s="9">
        <v>0.43313642779166056</v>
      </c>
      <c r="N211" s="5">
        <v>11</v>
      </c>
      <c r="AI211" s="23"/>
      <c r="AJ211" s="23"/>
      <c r="AO211" s="5">
        <f t="shared" si="8"/>
        <v>209</v>
      </c>
      <c r="AP211" s="23">
        <v>3.5366032981478184</v>
      </c>
      <c r="AQ211" s="9">
        <v>0.2592412159928838</v>
      </c>
      <c r="AR211" s="9">
        <v>0.14222222222222222</v>
      </c>
      <c r="AS211" s="9">
        <v>0.27555555555555566</v>
      </c>
      <c r="AT211" s="23">
        <v>5.5979526079927607E-5</v>
      </c>
      <c r="AU211" s="9">
        <v>8.9544097308830182</v>
      </c>
    </row>
    <row r="212" spans="1:47" x14ac:dyDescent="0.25">
      <c r="A212" s="5" t="s">
        <v>363</v>
      </c>
      <c r="B212" s="23">
        <v>4.5909772323000286</v>
      </c>
      <c r="C212" s="9">
        <v>0.36613612703220405</v>
      </c>
      <c r="D212" s="9">
        <v>0.3636363636363637</v>
      </c>
      <c r="E212" s="9">
        <v>0.32727272727272733</v>
      </c>
      <c r="F212" s="23">
        <v>5.2060010355316176E-6</v>
      </c>
      <c r="G212" s="9">
        <v>1.5079816337126268</v>
      </c>
      <c r="H212" s="5">
        <v>4</v>
      </c>
      <c r="I212" s="5">
        <v>5</v>
      </c>
      <c r="J212" s="5">
        <v>9</v>
      </c>
      <c r="K212" s="9">
        <v>0</v>
      </c>
      <c r="L212" s="9">
        <v>0.5392405259560632</v>
      </c>
      <c r="M212" s="9">
        <v>0.45787461649314548</v>
      </c>
      <c r="N212" s="5">
        <v>11</v>
      </c>
      <c r="AI212" s="23"/>
      <c r="AJ212" s="23"/>
      <c r="AO212" s="5">
        <f t="shared" si="8"/>
        <v>211</v>
      </c>
      <c r="AP212" s="23">
        <v>3.5353056000316272</v>
      </c>
      <c r="AQ212" s="9">
        <v>-0.13595837216568296</v>
      </c>
      <c r="AR212" s="9">
        <v>2.1052631578947368E-2</v>
      </c>
      <c r="AS212" s="9">
        <v>-9.4736842105263175E-2</v>
      </c>
      <c r="AT212" s="23">
        <v>0.3005163747700732</v>
      </c>
      <c r="AU212" s="9">
        <v>3.7803167754248976</v>
      </c>
    </row>
    <row r="213" spans="1:47" x14ac:dyDescent="0.25">
      <c r="B213" s="23">
        <v>0.4894893136663323</v>
      </c>
      <c r="C213" s="9">
        <v>0.38097144843710085</v>
      </c>
      <c r="D213" s="9">
        <v>0.29090909090909095</v>
      </c>
      <c r="E213" s="9">
        <v>0.36363636363636365</v>
      </c>
      <c r="F213" s="23">
        <v>1.8925692444297711E-6</v>
      </c>
      <c r="G213" s="9">
        <v>2.654013682737923</v>
      </c>
      <c r="H213" s="5">
        <v>6</v>
      </c>
      <c r="I213" s="5">
        <v>3</v>
      </c>
      <c r="J213" s="5">
        <v>9</v>
      </c>
      <c r="K213" s="9">
        <v>0.19999999999999996</v>
      </c>
      <c r="L213" s="9">
        <v>0.33709815578924618</v>
      </c>
      <c r="M213" s="9">
        <v>0.43027530775164768</v>
      </c>
      <c r="N213" s="5">
        <v>11</v>
      </c>
      <c r="AI213" s="23"/>
      <c r="AJ213" s="23"/>
      <c r="AO213" s="5">
        <f t="shared" si="8"/>
        <v>211</v>
      </c>
      <c r="AP213" s="23">
        <v>3.5353056000316272</v>
      </c>
      <c r="AQ213" s="9">
        <v>-0.12870235491811927</v>
      </c>
      <c r="AR213" s="9">
        <v>-1.0449157878825003E-17</v>
      </c>
      <c r="AS213" s="9">
        <v>-0.18823529411764706</v>
      </c>
      <c r="AT213" s="23">
        <v>6.0845125519153165E-2</v>
      </c>
      <c r="AU213" s="9">
        <v>2.0203321146382418</v>
      </c>
    </row>
    <row r="214" spans="1:47" x14ac:dyDescent="0.25">
      <c r="B214" s="23">
        <v>1.6997120588808354</v>
      </c>
      <c r="C214" s="9">
        <v>0.27500651748545474</v>
      </c>
      <c r="D214" s="9">
        <v>0.1272727272727272</v>
      </c>
      <c r="E214" s="9">
        <v>0.34545454545454546</v>
      </c>
      <c r="F214" s="23">
        <v>2.8095485675159282E-3</v>
      </c>
      <c r="G214" s="9">
        <v>0.9257658663634849</v>
      </c>
      <c r="H214" s="5">
        <v>4</v>
      </c>
      <c r="I214" s="5">
        <v>1</v>
      </c>
      <c r="J214" s="5">
        <v>5</v>
      </c>
      <c r="K214" s="9">
        <v>0.30000000000000004</v>
      </c>
      <c r="L214" s="9">
        <v>0.32760177799043982</v>
      </c>
      <c r="M214" s="9">
        <v>0.34275433041289366</v>
      </c>
      <c r="N214" s="5">
        <v>11</v>
      </c>
      <c r="AI214" s="23"/>
      <c r="AJ214" s="23"/>
      <c r="AO214" s="5">
        <f t="shared" si="8"/>
        <v>211</v>
      </c>
      <c r="AP214" s="23">
        <v>3.5353056000316272</v>
      </c>
      <c r="AQ214" s="9">
        <v>0.10425757424339753</v>
      </c>
      <c r="AR214" s="9">
        <v>-4.2857142857142892E-2</v>
      </c>
      <c r="AS214" s="9">
        <v>4.285714285714283E-2</v>
      </c>
      <c r="AT214" s="23">
        <v>6.0845125519153165E-2</v>
      </c>
      <c r="AU214" s="9">
        <v>3.2394252984558052</v>
      </c>
    </row>
    <row r="215" spans="1:47" x14ac:dyDescent="0.25">
      <c r="B215" s="23">
        <v>2.3715172372725108</v>
      </c>
      <c r="C215" s="9">
        <v>0.34913344159728438</v>
      </c>
      <c r="D215" s="9">
        <v>0.3636363636363637</v>
      </c>
      <c r="E215" s="9">
        <v>0.29090909090909089</v>
      </c>
      <c r="F215" s="23">
        <v>5.2060010355316176E-6</v>
      </c>
      <c r="G215" s="9">
        <v>1.6584813595575199</v>
      </c>
      <c r="H215" s="5">
        <v>4</v>
      </c>
      <c r="I215" s="5">
        <v>5</v>
      </c>
      <c r="J215" s="5">
        <v>9</v>
      </c>
      <c r="K215" s="9">
        <v>0</v>
      </c>
      <c r="L215" s="9">
        <v>0.54282699748790919</v>
      </c>
      <c r="M215" s="9">
        <v>0.45358000447587143</v>
      </c>
      <c r="N215" s="5">
        <v>11</v>
      </c>
      <c r="AI215" s="23"/>
      <c r="AJ215" s="23"/>
      <c r="AO215" s="5">
        <f t="shared" si="8"/>
        <v>211</v>
      </c>
      <c r="AP215" s="23">
        <v>3.5353056000316272</v>
      </c>
      <c r="AQ215" s="9">
        <v>5.1822205750411673E-2</v>
      </c>
      <c r="AR215" s="9">
        <v>-4.8888888888888919E-2</v>
      </c>
      <c r="AS215" s="9">
        <v>2.666666666666662E-2</v>
      </c>
      <c r="AT215" s="23">
        <v>0.3005163747700732</v>
      </c>
      <c r="AU215" s="9">
        <v>7.490392183956331</v>
      </c>
    </row>
    <row r="216" spans="1:47" x14ac:dyDescent="0.25">
      <c r="B216" s="23">
        <v>1.0912263820832488</v>
      </c>
      <c r="C216" s="9">
        <v>0.35567177582668874</v>
      </c>
      <c r="D216" s="9">
        <v>0.19999999999999996</v>
      </c>
      <c r="E216" s="9">
        <v>0.43636363636363634</v>
      </c>
      <c r="F216" s="23">
        <v>5.5979526079927695E-5</v>
      </c>
      <c r="G216" s="9">
        <v>1.8138533688173903</v>
      </c>
      <c r="H216" s="5">
        <v>5</v>
      </c>
      <c r="I216" s="5">
        <v>2</v>
      </c>
      <c r="J216" s="5">
        <v>7</v>
      </c>
      <c r="K216" s="9">
        <v>0.19999999999999996</v>
      </c>
      <c r="L216" s="9">
        <v>0.34069180691784196</v>
      </c>
      <c r="M216" s="9">
        <v>0.38910580847825293</v>
      </c>
      <c r="N216" s="5">
        <v>11</v>
      </c>
      <c r="AI216" s="23"/>
      <c r="AJ216" s="23"/>
      <c r="AO216" s="5">
        <f t="shared" si="8"/>
        <v>215</v>
      </c>
      <c r="AP216" s="23">
        <v>3.5272206262500903</v>
      </c>
      <c r="AQ216" s="9">
        <v>0.63395286492534642</v>
      </c>
      <c r="AR216" s="9">
        <v>0.18181818181818182</v>
      </c>
      <c r="AS216" s="9">
        <v>0.46153846153846156</v>
      </c>
      <c r="AT216" s="23">
        <v>2.3999637674151503E-3</v>
      </c>
      <c r="AU216" s="9">
        <v>3.2908360227070816</v>
      </c>
    </row>
    <row r="217" spans="1:47" x14ac:dyDescent="0.25">
      <c r="B217" s="23">
        <v>1.6930065921116177</v>
      </c>
      <c r="C217" s="9">
        <v>1.041084055232222E-2</v>
      </c>
      <c r="D217" s="9">
        <v>-3.6363636363636362E-2</v>
      </c>
      <c r="E217" s="9">
        <v>0.25454545454545452</v>
      </c>
      <c r="F217" s="23">
        <v>4.5586047681933037E-4</v>
      </c>
      <c r="G217" s="9">
        <v>1.7135006287396664</v>
      </c>
      <c r="H217" s="5">
        <v>5</v>
      </c>
      <c r="I217" s="5">
        <v>1</v>
      </c>
      <c r="J217" s="5">
        <v>6</v>
      </c>
      <c r="K217" s="9">
        <v>0.19999999999999996</v>
      </c>
      <c r="L217" s="9">
        <v>0.37848576708145842</v>
      </c>
      <c r="M217" s="9">
        <v>0.39282118180533454</v>
      </c>
      <c r="N217" s="5">
        <v>11</v>
      </c>
      <c r="AI217" s="23"/>
      <c r="AJ217" s="23"/>
      <c r="AO217" s="5">
        <f t="shared" si="8"/>
        <v>216</v>
      </c>
      <c r="AP217" s="23">
        <v>3.5260538787040483</v>
      </c>
      <c r="AQ217" s="9">
        <v>0.48357734317869228</v>
      </c>
      <c r="AR217" s="9">
        <v>7.0000000000000007E-2</v>
      </c>
      <c r="AS217" s="9">
        <v>0.36</v>
      </c>
      <c r="AT217" s="23">
        <v>4.9365910647077088E-7</v>
      </c>
      <c r="AU217" s="9">
        <v>2.6455241843605881</v>
      </c>
    </row>
    <row r="218" spans="1:47" x14ac:dyDescent="0.25">
      <c r="B218" s="23">
        <v>1.4229205525284156</v>
      </c>
      <c r="C218" s="9">
        <v>0.42259767197341896</v>
      </c>
      <c r="D218" s="9">
        <v>0.18181818181818182</v>
      </c>
      <c r="E218" s="9">
        <v>0.47272727272727272</v>
      </c>
      <c r="F218" s="23">
        <v>1.8925692444297711E-6</v>
      </c>
      <c r="G218" s="9">
        <v>1.33528515635769</v>
      </c>
      <c r="H218" s="5">
        <v>6</v>
      </c>
      <c r="I218" s="5">
        <v>2</v>
      </c>
      <c r="J218" s="5">
        <v>8</v>
      </c>
      <c r="K218" s="9">
        <v>0.19999999999999996</v>
      </c>
      <c r="L218" s="9">
        <v>0.31815424198817494</v>
      </c>
      <c r="M218" s="9">
        <v>0.38535633097249616</v>
      </c>
      <c r="N218" s="5">
        <v>11</v>
      </c>
      <c r="AI218" s="23"/>
      <c r="AJ218" s="23"/>
      <c r="AO218" s="5">
        <f t="shared" si="8"/>
        <v>217</v>
      </c>
      <c r="AP218" s="23">
        <v>3.4874999168138245</v>
      </c>
      <c r="AQ218" s="9">
        <v>0.24043549389011803</v>
      </c>
      <c r="AR218" s="9">
        <v>0.15277777777777779</v>
      </c>
      <c r="AS218" s="9">
        <v>0.23611111111111116</v>
      </c>
      <c r="AT218" s="23">
        <v>2.9100736940891104E-6</v>
      </c>
      <c r="AU218" s="9">
        <v>1.7120665058341074</v>
      </c>
    </row>
    <row r="219" spans="1:47" x14ac:dyDescent="0.25">
      <c r="B219" s="23">
        <v>0.81660014460672703</v>
      </c>
      <c r="C219" s="9">
        <v>0.43228767974306043</v>
      </c>
      <c r="D219" s="9">
        <v>7.2727272727272724E-2</v>
      </c>
      <c r="E219" s="9">
        <v>0.52727272727272745</v>
      </c>
      <c r="F219" s="23">
        <v>3.4442609272190954E-5</v>
      </c>
      <c r="G219" s="9">
        <v>1.5401109050170183</v>
      </c>
      <c r="H219" s="5">
        <v>6</v>
      </c>
      <c r="I219" s="5">
        <v>0</v>
      </c>
      <c r="J219" s="5">
        <v>6</v>
      </c>
      <c r="K219" s="9">
        <v>0.30000000000000004</v>
      </c>
      <c r="L219" s="9">
        <v>0.23900304657641622</v>
      </c>
      <c r="M219" s="9">
        <v>0.30130483370159844</v>
      </c>
      <c r="N219" s="5">
        <v>11</v>
      </c>
      <c r="AI219" s="23"/>
      <c r="AJ219" s="23"/>
      <c r="AO219" s="5">
        <f t="shared" si="8"/>
        <v>218</v>
      </c>
      <c r="AP219" s="23">
        <v>3.4069702955149808</v>
      </c>
      <c r="AQ219" s="9">
        <v>0.36008489906246305</v>
      </c>
      <c r="AR219" s="9">
        <v>6.9999999999999979E-2</v>
      </c>
      <c r="AS219" s="9">
        <v>0.18000000000000005</v>
      </c>
      <c r="AT219" s="23">
        <v>0.24408886769828309</v>
      </c>
      <c r="AU219" s="9">
        <v>1.8437966225586255</v>
      </c>
    </row>
    <row r="220" spans="1:47" x14ac:dyDescent="0.25">
      <c r="B220" s="23">
        <v>1.3681387878875031</v>
      </c>
      <c r="C220" s="9">
        <v>0.25762315057800766</v>
      </c>
      <c r="D220" s="9">
        <v>0.19999999999999996</v>
      </c>
      <c r="E220" s="9">
        <v>0.18181818181818182</v>
      </c>
      <c r="F220" s="23">
        <v>9.8731053718084221E-5</v>
      </c>
      <c r="G220" s="9">
        <v>1.7959121780479144</v>
      </c>
      <c r="H220" s="5">
        <v>3</v>
      </c>
      <c r="I220" s="5">
        <v>5</v>
      </c>
      <c r="J220" s="5">
        <v>8</v>
      </c>
      <c r="K220" s="9">
        <v>0</v>
      </c>
      <c r="L220" s="9">
        <v>0.54479314605957407</v>
      </c>
      <c r="M220" s="9">
        <v>0.44876708407544041</v>
      </c>
      <c r="N220" s="5">
        <v>11</v>
      </c>
      <c r="AI220" s="23"/>
      <c r="AJ220" s="23"/>
      <c r="AO220" s="5">
        <f t="shared" si="8"/>
        <v>219</v>
      </c>
      <c r="AP220" s="23">
        <v>3.3920596986810732</v>
      </c>
      <c r="AQ220" s="9">
        <v>0.63412931820279861</v>
      </c>
      <c r="AR220" s="9">
        <v>0.41071428571428564</v>
      </c>
      <c r="AS220" s="9">
        <v>0.54761904761904745</v>
      </c>
      <c r="AT220" s="23">
        <v>4.8256002015978197E-2</v>
      </c>
      <c r="AU220" s="9">
        <v>2.4174563685568549</v>
      </c>
    </row>
    <row r="221" spans="1:47" x14ac:dyDescent="0.25">
      <c r="B221" s="23">
        <v>0.70098139944463977</v>
      </c>
      <c r="C221" s="9">
        <v>0.13046238362454105</v>
      </c>
      <c r="D221" s="9">
        <v>0.14545454545454545</v>
      </c>
      <c r="E221" s="9">
        <v>0.36363636363636365</v>
      </c>
      <c r="F221" s="23">
        <v>3.2227039646523201E-5</v>
      </c>
      <c r="G221" s="9">
        <v>1.4742362269901603</v>
      </c>
      <c r="H221" s="5">
        <v>5</v>
      </c>
      <c r="I221" s="5">
        <v>1</v>
      </c>
      <c r="J221" s="5">
        <v>6</v>
      </c>
      <c r="K221" s="9">
        <v>0.4</v>
      </c>
      <c r="L221" s="9">
        <v>0.26982580364475517</v>
      </c>
      <c r="M221" s="9">
        <v>0.30026806533393774</v>
      </c>
      <c r="N221" s="5">
        <v>11</v>
      </c>
      <c r="AI221" s="23"/>
      <c r="AJ221" s="23"/>
      <c r="AO221" s="5">
        <f t="shared" si="8"/>
        <v>220</v>
      </c>
      <c r="AP221" s="23">
        <v>3.3573023899591905</v>
      </c>
      <c r="AQ221" s="9">
        <v>0.58964789801546225</v>
      </c>
      <c r="AR221" s="9">
        <v>0.27972027972027974</v>
      </c>
      <c r="AS221" s="9">
        <v>0.54545454545454541</v>
      </c>
      <c r="AT221" s="23">
        <v>7.9815531971471146E-4</v>
      </c>
      <c r="AU221" s="9">
        <v>3.3107316606101893</v>
      </c>
    </row>
    <row r="222" spans="1:47" x14ac:dyDescent="0.25">
      <c r="A222" s="5" t="s">
        <v>294</v>
      </c>
      <c r="B222" s="23">
        <v>11.734979789201285</v>
      </c>
      <c r="C222" s="9">
        <v>0.55798055536555935</v>
      </c>
      <c r="D222" s="9">
        <v>0.33333333333333354</v>
      </c>
      <c r="E222" s="9">
        <v>0.39999999999999986</v>
      </c>
      <c r="F222" s="23">
        <v>3.5994510097394565E-2</v>
      </c>
      <c r="G222" s="9">
        <v>1.9565954489200423</v>
      </c>
      <c r="H222" s="5">
        <v>3</v>
      </c>
      <c r="I222" s="5">
        <v>2</v>
      </c>
      <c r="J222" s="5">
        <v>5</v>
      </c>
      <c r="K222" s="9">
        <v>0</v>
      </c>
      <c r="L222" s="9">
        <v>0.46392439545261005</v>
      </c>
      <c r="M222" s="9">
        <v>0.42299189214075961</v>
      </c>
      <c r="N222" s="5">
        <v>10</v>
      </c>
      <c r="AI222" s="23"/>
      <c r="AJ222" s="23"/>
      <c r="AO222" s="5">
        <f t="shared" si="8"/>
        <v>221</v>
      </c>
      <c r="AP222" s="23">
        <v>3.3545184372526404</v>
      </c>
      <c r="AQ222" s="9">
        <v>0.44175637988726613</v>
      </c>
      <c r="AR222" s="9">
        <v>0.26666666666666672</v>
      </c>
      <c r="AS222" s="9">
        <v>0.23333333333333334</v>
      </c>
      <c r="AT222" s="23">
        <v>1.6397175970623335E-2</v>
      </c>
      <c r="AU222" s="9">
        <v>2.4456108896662445</v>
      </c>
    </row>
    <row r="223" spans="1:47" x14ac:dyDescent="0.25">
      <c r="A223" s="5" t="s">
        <v>359</v>
      </c>
      <c r="B223" s="23">
        <v>4.0774743953690065</v>
      </c>
      <c r="C223" s="9">
        <v>0.36265130175668758</v>
      </c>
      <c r="D223" s="9">
        <v>0.3</v>
      </c>
      <c r="E223" s="9">
        <v>0.33333333333333337</v>
      </c>
      <c r="F223" s="23">
        <v>6.0334411410222508E-4</v>
      </c>
      <c r="G223" s="9">
        <v>3.2859802081154577</v>
      </c>
      <c r="H223" s="5">
        <v>3</v>
      </c>
      <c r="I223" s="5">
        <v>4</v>
      </c>
      <c r="J223" s="5">
        <v>7</v>
      </c>
      <c r="K223" s="9">
        <v>8.3333333333333315E-2</v>
      </c>
      <c r="L223" s="9">
        <v>0.54461128629800126</v>
      </c>
      <c r="M223" s="9">
        <v>0.40852107468529764</v>
      </c>
      <c r="N223" s="5">
        <v>10</v>
      </c>
      <c r="AI223" s="23"/>
      <c r="AJ223" s="23"/>
      <c r="AO223" s="5">
        <f t="shared" si="8"/>
        <v>222</v>
      </c>
      <c r="AP223" s="23">
        <v>3.2615638119023314</v>
      </c>
      <c r="AQ223" s="9">
        <v>0.49622331450588786</v>
      </c>
      <c r="AR223" s="9">
        <v>9.9999999999999964E-2</v>
      </c>
      <c r="AS223" s="9">
        <v>0.43333333333333335</v>
      </c>
      <c r="AT223" s="23">
        <v>2.203113427381376E-6</v>
      </c>
      <c r="AU223" s="9">
        <v>3.5966008763098176</v>
      </c>
    </row>
    <row r="224" spans="1:47" x14ac:dyDescent="0.25">
      <c r="B224" s="23">
        <v>1.5383828668468693</v>
      </c>
      <c r="C224" s="9">
        <v>0.4461558154357057</v>
      </c>
      <c r="D224" s="9">
        <v>0.3</v>
      </c>
      <c r="E224" s="9">
        <v>0.3</v>
      </c>
      <c r="F224" s="23">
        <v>1.6763187690431256E-3</v>
      </c>
      <c r="G224" s="9">
        <v>3.0865812254033642</v>
      </c>
      <c r="H224" s="5">
        <v>3</v>
      </c>
      <c r="I224" s="5">
        <v>3</v>
      </c>
      <c r="J224" s="5">
        <v>6</v>
      </c>
      <c r="K224" s="9">
        <v>0.16666666666666669</v>
      </c>
      <c r="L224" s="9">
        <v>0.58699411406604496</v>
      </c>
      <c r="M224" s="9">
        <v>0.38595925719757773</v>
      </c>
      <c r="N224" s="5">
        <v>10</v>
      </c>
      <c r="AI224" s="23"/>
      <c r="AJ224" s="23"/>
      <c r="AO224" s="5">
        <f t="shared" si="8"/>
        <v>223</v>
      </c>
      <c r="AP224" s="23">
        <v>3.2592568367798154</v>
      </c>
      <c r="AQ224" s="9">
        <v>0.49250002392068826</v>
      </c>
      <c r="AR224" s="9">
        <v>5.5944055944055944E-2</v>
      </c>
      <c r="AS224" s="9">
        <v>0.26573426573426567</v>
      </c>
      <c r="AT224" s="23">
        <v>2.517218956258244E-2</v>
      </c>
      <c r="AU224" s="9">
        <v>3.5718946480843048</v>
      </c>
    </row>
    <row r="225" spans="1:47" x14ac:dyDescent="0.25">
      <c r="B225" s="23">
        <v>1.2920674803093215</v>
      </c>
      <c r="C225" s="9">
        <v>0.50054679944966474</v>
      </c>
      <c r="D225" s="9">
        <v>0.1666666666666666</v>
      </c>
      <c r="E225" s="9">
        <v>0.30000000000000004</v>
      </c>
      <c r="F225" s="23">
        <v>1.676318769043123E-3</v>
      </c>
      <c r="G225" s="9">
        <v>3.2140825752423496</v>
      </c>
      <c r="H225" s="5">
        <v>1</v>
      </c>
      <c r="I225" s="5">
        <v>5</v>
      </c>
      <c r="J225" s="5">
        <v>6</v>
      </c>
      <c r="K225" s="9">
        <v>0.16666666666666669</v>
      </c>
      <c r="L225" s="9">
        <v>0.65536148200506394</v>
      </c>
      <c r="M225" s="9">
        <v>0.38866382347151218</v>
      </c>
      <c r="N225" s="5">
        <v>10</v>
      </c>
      <c r="AI225" s="23"/>
      <c r="AJ225" s="23"/>
      <c r="AO225" s="5">
        <f t="shared" si="8"/>
        <v>224</v>
      </c>
      <c r="AP225" s="23">
        <v>3.2509536163988217</v>
      </c>
      <c r="AQ225" s="9">
        <v>0.29372587744396017</v>
      </c>
      <c r="AR225" s="9">
        <v>-4.2857142857142858E-2</v>
      </c>
      <c r="AS225" s="9">
        <v>0.27142857142857141</v>
      </c>
      <c r="AT225" s="23">
        <v>4.0784692652709546E-6</v>
      </c>
      <c r="AU225" s="9">
        <v>4.4182875909143702</v>
      </c>
    </row>
    <row r="226" spans="1:47" x14ac:dyDescent="0.25">
      <c r="B226" s="23">
        <v>3.2615638119023314</v>
      </c>
      <c r="C226" s="9">
        <v>0.49622331450588786</v>
      </c>
      <c r="D226" s="9">
        <v>9.9999999999999964E-2</v>
      </c>
      <c r="E226" s="9">
        <v>0.43333333333333335</v>
      </c>
      <c r="F226" s="23">
        <v>2.203113427381376E-6</v>
      </c>
      <c r="G226" s="9">
        <v>3.5966008763098176</v>
      </c>
      <c r="H226" s="5">
        <v>4</v>
      </c>
      <c r="I226" s="5">
        <v>5</v>
      </c>
      <c r="J226" s="5">
        <v>9</v>
      </c>
      <c r="K226" s="9">
        <v>8.3333333333333315E-2</v>
      </c>
      <c r="L226" s="9">
        <v>0.57484560074366187</v>
      </c>
      <c r="M226" s="9">
        <v>0.43472910366531775</v>
      </c>
      <c r="N226" s="5">
        <v>10</v>
      </c>
      <c r="AI226" s="23"/>
      <c r="AJ226" s="23"/>
      <c r="AO226" s="5">
        <f t="shared" si="8"/>
        <v>224</v>
      </c>
      <c r="AP226" s="23">
        <v>3.2509536163988217</v>
      </c>
      <c r="AQ226" s="9">
        <v>0.36287648678463691</v>
      </c>
      <c r="AR226" s="9">
        <v>5.7777777777777775E-2</v>
      </c>
      <c r="AS226" s="9">
        <v>0.34666666666666679</v>
      </c>
      <c r="AT226" s="23">
        <v>4.0784692652709546E-6</v>
      </c>
      <c r="AU226" s="9">
        <v>8.6715598015418252</v>
      </c>
    </row>
    <row r="227" spans="1:47" x14ac:dyDescent="0.25">
      <c r="B227" s="23">
        <v>4.0779697586981536</v>
      </c>
      <c r="C227" s="9">
        <v>0.27828647963170217</v>
      </c>
      <c r="D227" s="9">
        <v>0.23333333333333334</v>
      </c>
      <c r="E227" s="9">
        <v>0.20000000000000007</v>
      </c>
      <c r="F227" s="23">
        <v>4.7694813431035507E-3</v>
      </c>
      <c r="G227" s="9">
        <v>2.2992893055446446</v>
      </c>
      <c r="H227" s="5">
        <v>4</v>
      </c>
      <c r="I227" s="5">
        <v>3</v>
      </c>
      <c r="J227" s="5">
        <v>7</v>
      </c>
      <c r="K227" s="9">
        <v>8.333333333333337E-2</v>
      </c>
      <c r="L227" s="9">
        <v>0.42945508000514782</v>
      </c>
      <c r="M227" s="9">
        <v>0.41767002552489035</v>
      </c>
      <c r="N227" s="5">
        <v>10</v>
      </c>
      <c r="AI227" s="23"/>
      <c r="AJ227" s="23"/>
      <c r="AO227" s="5">
        <f t="shared" si="8"/>
        <v>226</v>
      </c>
      <c r="AP227" s="23">
        <v>3.2394106956478042</v>
      </c>
      <c r="AQ227" s="9">
        <v>0.51733535987391066</v>
      </c>
      <c r="AR227" s="9">
        <v>0.35555555555555557</v>
      </c>
      <c r="AS227" s="9">
        <v>0.40000000000000008</v>
      </c>
      <c r="AT227" s="23">
        <v>1.2451762965535544E-15</v>
      </c>
      <c r="AU227" s="9">
        <v>2.7969884578659641</v>
      </c>
    </row>
    <row r="228" spans="1:47" x14ac:dyDescent="0.25">
      <c r="B228" s="23">
        <v>4.2490443563438287</v>
      </c>
      <c r="C228" s="9">
        <v>0.57542403032021505</v>
      </c>
      <c r="D228" s="9">
        <v>0.26666666666666672</v>
      </c>
      <c r="E228" s="9">
        <v>0.43333333333333346</v>
      </c>
      <c r="F228" s="23">
        <v>3.5994510097394565E-2</v>
      </c>
      <c r="G228" s="9">
        <v>2.3051904023584804</v>
      </c>
      <c r="H228" s="5">
        <v>3</v>
      </c>
      <c r="I228" s="5">
        <v>2</v>
      </c>
      <c r="J228" s="5">
        <v>5</v>
      </c>
      <c r="K228" s="9">
        <v>8.333333333333337E-2</v>
      </c>
      <c r="L228" s="9">
        <v>0.40652084016088147</v>
      </c>
      <c r="M228" s="9">
        <v>0.34499847330263217</v>
      </c>
      <c r="N228" s="5">
        <v>10</v>
      </c>
      <c r="AI228" s="23"/>
      <c r="AJ228" s="23"/>
      <c r="AO228" s="5">
        <f t="shared" si="8"/>
        <v>227</v>
      </c>
      <c r="AP228" s="23">
        <v>3.2120652246484767</v>
      </c>
      <c r="AQ228" s="9">
        <v>0.49094085801362797</v>
      </c>
      <c r="AR228" s="9">
        <v>0.36904761904761896</v>
      </c>
      <c r="AS228" s="9">
        <v>0.22619047619047619</v>
      </c>
      <c r="AT228" s="23">
        <v>0.56908439021128066</v>
      </c>
      <c r="AU228" s="9">
        <v>1.5993960536696592</v>
      </c>
    </row>
    <row r="229" spans="1:47" x14ac:dyDescent="0.25">
      <c r="B229" s="23">
        <v>3.3545184372526404</v>
      </c>
      <c r="C229" s="9">
        <v>0.44175637988726613</v>
      </c>
      <c r="D229" s="9">
        <v>0.26666666666666672</v>
      </c>
      <c r="E229" s="9">
        <v>0.23333333333333334</v>
      </c>
      <c r="F229" s="23">
        <v>1.6397175970623335E-2</v>
      </c>
      <c r="G229" s="9">
        <v>2.4456108896662445</v>
      </c>
      <c r="H229" s="5">
        <v>4</v>
      </c>
      <c r="I229" s="5">
        <v>1</v>
      </c>
      <c r="J229" s="5">
        <v>5</v>
      </c>
      <c r="K229" s="9">
        <v>8.333333333333337E-2</v>
      </c>
      <c r="L229" s="9">
        <v>0.40173438224768049</v>
      </c>
      <c r="M229" s="9">
        <v>0.3338923586962057</v>
      </c>
      <c r="N229" s="5">
        <v>10</v>
      </c>
      <c r="AI229" s="23"/>
      <c r="AJ229" s="23"/>
      <c r="AO229" s="5">
        <f t="shared" si="8"/>
        <v>228</v>
      </c>
      <c r="AP229" s="23">
        <v>3.2059199704691097</v>
      </c>
      <c r="AQ229" s="9">
        <v>0.41753442920464795</v>
      </c>
      <c r="AR229" s="9">
        <v>0.10119047619047619</v>
      </c>
      <c r="AS229" s="9">
        <v>0.32738095238095238</v>
      </c>
      <c r="AT229" s="23">
        <v>3.5618353504978204E-2</v>
      </c>
      <c r="AU229" s="9">
        <v>1.4819660077026786</v>
      </c>
    </row>
    <row r="230" spans="1:47" x14ac:dyDescent="0.25">
      <c r="B230" s="23">
        <v>4.0417410105135181</v>
      </c>
      <c r="C230" s="9">
        <v>0.58487078506688983</v>
      </c>
      <c r="D230" s="9">
        <v>3.3333333333333333E-2</v>
      </c>
      <c r="E230" s="9">
        <v>0.39999999999999997</v>
      </c>
      <c r="F230" s="23">
        <v>2.4329334319455595E-10</v>
      </c>
      <c r="G230" s="9">
        <v>3.1530396753831709</v>
      </c>
      <c r="H230" s="5">
        <v>3</v>
      </c>
      <c r="I230" s="5">
        <v>8</v>
      </c>
      <c r="J230" s="5">
        <v>11</v>
      </c>
      <c r="K230" s="9">
        <v>0.25</v>
      </c>
      <c r="L230" s="9">
        <v>0.70135732492180092</v>
      </c>
      <c r="M230" s="9">
        <v>0.41374930407682586</v>
      </c>
      <c r="N230" s="5">
        <v>10</v>
      </c>
      <c r="AI230" s="23"/>
      <c r="AJ230" s="23"/>
      <c r="AO230" s="5">
        <f t="shared" si="8"/>
        <v>229</v>
      </c>
      <c r="AP230" s="23">
        <v>3.2058129036330043</v>
      </c>
      <c r="AQ230" s="9">
        <v>0.34772252409018972</v>
      </c>
      <c r="AR230" s="9">
        <v>0.31111111111111117</v>
      </c>
      <c r="AS230" s="9">
        <v>0.31746031746031744</v>
      </c>
      <c r="AT230" s="23">
        <v>3.3615326748769154E-18</v>
      </c>
      <c r="AU230" s="9">
        <v>3.7837850719777761</v>
      </c>
    </row>
    <row r="231" spans="1:47" x14ac:dyDescent="0.25">
      <c r="B231" s="23">
        <v>530.83920599078419</v>
      </c>
      <c r="C231" s="9">
        <v>0.4967135089999643</v>
      </c>
      <c r="D231" s="9">
        <v>6.6666666666666666E-2</v>
      </c>
      <c r="E231" s="9">
        <v>0.23333333333333334</v>
      </c>
      <c r="F231" s="23">
        <v>3.7153312988835613E-6</v>
      </c>
      <c r="G231" s="9">
        <v>1.9957307276572811</v>
      </c>
      <c r="H231" s="5">
        <v>4</v>
      </c>
      <c r="I231" s="5">
        <v>4</v>
      </c>
      <c r="J231" s="5">
        <v>8</v>
      </c>
      <c r="K231" s="9">
        <v>0.16666666666666663</v>
      </c>
      <c r="L231" s="9">
        <v>0.47938737078850097</v>
      </c>
      <c r="M231" s="9">
        <v>0.39717168623580368</v>
      </c>
      <c r="N231" s="5">
        <v>10</v>
      </c>
      <c r="AI231" s="23"/>
      <c r="AJ231" s="23"/>
      <c r="AO231" s="5">
        <f t="shared" si="8"/>
        <v>230</v>
      </c>
      <c r="AP231" s="23">
        <v>3.1997727416231481</v>
      </c>
      <c r="AQ231" s="9">
        <v>0.36274814235576303</v>
      </c>
      <c r="AR231" s="9">
        <v>6.2091503267973858E-2</v>
      </c>
      <c r="AS231" s="9">
        <v>0.34313725490196084</v>
      </c>
      <c r="AT231" s="23">
        <v>1.9257091531218974E-4</v>
      </c>
      <c r="AU231" s="9">
        <v>3.1245381212500036</v>
      </c>
    </row>
    <row r="232" spans="1:47" x14ac:dyDescent="0.25">
      <c r="A232" s="5" t="s">
        <v>295</v>
      </c>
      <c r="B232" s="23">
        <v>0.40847583136454507</v>
      </c>
      <c r="C232" s="9">
        <v>0.21838129279387491</v>
      </c>
      <c r="D232" s="9">
        <v>6.904761904761901E-2</v>
      </c>
      <c r="E232" s="9">
        <v>0.35476190476190483</v>
      </c>
      <c r="F232" s="23">
        <v>1.845186755449722E-4</v>
      </c>
      <c r="G232" s="9">
        <v>2.9301544585775927</v>
      </c>
      <c r="H232" s="5">
        <v>2</v>
      </c>
      <c r="I232" s="5">
        <v>6</v>
      </c>
      <c r="J232" s="5">
        <v>8</v>
      </c>
      <c r="K232" s="9">
        <v>0.16666666666666669</v>
      </c>
      <c r="L232" s="9">
        <v>0.65557215950325631</v>
      </c>
      <c r="M232" s="9">
        <v>0.32150001725158317</v>
      </c>
      <c r="N232" s="5">
        <v>28</v>
      </c>
      <c r="AI232" s="23"/>
      <c r="AJ232" s="23"/>
      <c r="AO232" s="5">
        <f t="shared" si="8"/>
        <v>231</v>
      </c>
      <c r="AP232" s="23">
        <v>3.1879762373411813</v>
      </c>
      <c r="AQ232" s="9">
        <v>0.21573794780786815</v>
      </c>
      <c r="AR232" s="9">
        <v>0.05</v>
      </c>
      <c r="AS232" s="9">
        <v>7.999999999999996E-2</v>
      </c>
      <c r="AT232" s="23">
        <v>7.9939410977300453E-4</v>
      </c>
      <c r="AU232" s="9">
        <v>2.002053926375134</v>
      </c>
    </row>
    <row r="233" spans="1:47" x14ac:dyDescent="0.25">
      <c r="A233" s="5" t="s">
        <v>364</v>
      </c>
      <c r="B233" s="23">
        <v>0.24447409617548249</v>
      </c>
      <c r="C233" s="9">
        <v>5.7893428818596687E-2</v>
      </c>
      <c r="D233" s="9">
        <v>4.0476190476190513E-2</v>
      </c>
      <c r="E233" s="9">
        <v>0.12619047619047619</v>
      </c>
      <c r="F233" s="23">
        <v>1.1704630682775777E-6</v>
      </c>
      <c r="G233" s="9">
        <v>3.6746068594262451</v>
      </c>
      <c r="H233" s="5">
        <v>4</v>
      </c>
      <c r="I233" s="5">
        <v>6</v>
      </c>
      <c r="J233" s="5">
        <v>10</v>
      </c>
      <c r="K233" s="9">
        <v>3.3333333333333326E-2</v>
      </c>
      <c r="L233" s="9">
        <v>0.54887644998534912</v>
      </c>
      <c r="M233" s="9">
        <v>0.38557343485465889</v>
      </c>
      <c r="N233" s="5">
        <v>28</v>
      </c>
      <c r="AI233" s="23"/>
      <c r="AJ233" s="23"/>
      <c r="AO233" s="5">
        <f t="shared" si="8"/>
        <v>232</v>
      </c>
      <c r="AP233" s="23">
        <v>3.1721138234123871</v>
      </c>
      <c r="AQ233" s="9">
        <v>0.5249346307629138</v>
      </c>
      <c r="AR233" s="9">
        <v>1.2500000000000001E-2</v>
      </c>
      <c r="AS233" s="9">
        <v>0.42499999999999999</v>
      </c>
      <c r="AT233" s="23">
        <v>1.365554667810036E-8</v>
      </c>
      <c r="AU233" s="9">
        <v>2.0014300717738154</v>
      </c>
    </row>
    <row r="234" spans="1:47" x14ac:dyDescent="0.25">
      <c r="B234" s="23">
        <v>0.88593029021224867</v>
      </c>
      <c r="C234" s="9">
        <v>-9.5333292428154207E-3</v>
      </c>
      <c r="D234" s="9">
        <v>-7.14285714285716E-3</v>
      </c>
      <c r="E234" s="9">
        <v>9.7619047619047605E-2</v>
      </c>
      <c r="F234" s="23">
        <v>7.6978980803426831E-10</v>
      </c>
      <c r="G234" s="9">
        <v>2.1641793527844273</v>
      </c>
      <c r="H234" s="5">
        <v>5</v>
      </c>
      <c r="I234" s="5">
        <v>7</v>
      </c>
      <c r="J234" s="5">
        <v>12</v>
      </c>
      <c r="K234" s="9">
        <v>0.16666666666666669</v>
      </c>
      <c r="L234" s="9">
        <v>0.58234833497373806</v>
      </c>
      <c r="M234" s="9">
        <v>0.41847910456294873</v>
      </c>
      <c r="N234" s="5">
        <v>28</v>
      </c>
      <c r="AI234" s="23"/>
      <c r="AJ234" s="23"/>
      <c r="AO234" s="5">
        <f t="shared" si="8"/>
        <v>233</v>
      </c>
      <c r="AP234" s="23">
        <v>3.1638239718797396</v>
      </c>
      <c r="AQ234" s="9">
        <v>0.24872981183218279</v>
      </c>
      <c r="AR234" s="9">
        <v>-0.11333333333333333</v>
      </c>
      <c r="AS234" s="9">
        <v>7.3333333333333306E-2</v>
      </c>
      <c r="AT234" s="23">
        <v>1.082825324557333E-8</v>
      </c>
      <c r="AU234" s="9">
        <v>1.3868859220193621</v>
      </c>
    </row>
    <row r="235" spans="1:47" x14ac:dyDescent="0.25">
      <c r="B235" s="23">
        <v>1.5351133793107996</v>
      </c>
      <c r="C235" s="9">
        <v>-7.7769763081037124E-3</v>
      </c>
      <c r="D235" s="9">
        <v>8.8095238095238101E-2</v>
      </c>
      <c r="E235" s="9">
        <v>9.7619047619047605E-2</v>
      </c>
      <c r="F235" s="23">
        <v>8.4238567634281336E-2</v>
      </c>
      <c r="G235" s="9">
        <v>2.2068135245425453</v>
      </c>
      <c r="H235" s="5">
        <v>2</v>
      </c>
      <c r="I235" s="5">
        <v>3</v>
      </c>
      <c r="J235" s="5">
        <v>5</v>
      </c>
      <c r="K235" s="9">
        <v>9.9999999999999978E-2</v>
      </c>
      <c r="L235" s="9">
        <v>0.58965515075010666</v>
      </c>
      <c r="M235" s="9">
        <v>0.30191632174122573</v>
      </c>
      <c r="N235" s="5">
        <v>28</v>
      </c>
      <c r="AI235" s="23"/>
      <c r="AJ235" s="23"/>
      <c r="AO235" s="5">
        <f t="shared" si="8"/>
        <v>234</v>
      </c>
      <c r="AP235" s="23">
        <v>3.139274388370727</v>
      </c>
      <c r="AQ235" s="9">
        <v>0.46851713824089258</v>
      </c>
      <c r="AR235" s="9">
        <v>0.16666666666666663</v>
      </c>
      <c r="AS235" s="9">
        <v>0.2428571428571428</v>
      </c>
      <c r="AT235" s="23">
        <v>2.6992374635409173E-6</v>
      </c>
      <c r="AU235" s="9">
        <v>1.9650014415668418</v>
      </c>
    </row>
    <row r="236" spans="1:47" x14ac:dyDescent="0.25">
      <c r="B236" s="23">
        <v>6.6712300957894515</v>
      </c>
      <c r="C236" s="9">
        <v>0.24372576918375002</v>
      </c>
      <c r="D236" s="9">
        <v>0.14523809523809519</v>
      </c>
      <c r="E236" s="9">
        <v>0.16428571428571426</v>
      </c>
      <c r="F236" s="23">
        <v>1.4833081331209028E-3</v>
      </c>
      <c r="G236" s="9">
        <v>1.9382556968970424</v>
      </c>
      <c r="H236" s="5">
        <v>4</v>
      </c>
      <c r="I236" s="5">
        <v>3</v>
      </c>
      <c r="J236" s="5">
        <v>7</v>
      </c>
      <c r="K236" s="9">
        <v>0.16666666666666663</v>
      </c>
      <c r="L236" s="9">
        <v>0.36709397295169055</v>
      </c>
      <c r="M236" s="9">
        <v>0.36089672844263854</v>
      </c>
      <c r="N236" s="5">
        <v>28</v>
      </c>
      <c r="AI236" s="23"/>
      <c r="AJ236" s="23"/>
      <c r="AO236" s="5">
        <f t="shared" si="8"/>
        <v>235</v>
      </c>
      <c r="AP236" s="23">
        <v>3.1390471625097081</v>
      </c>
      <c r="AQ236" s="9">
        <v>0.18061741376075605</v>
      </c>
      <c r="AR236" s="9">
        <v>-2.430555555555557E-2</v>
      </c>
      <c r="AS236" s="9">
        <v>0.18055555555555555</v>
      </c>
      <c r="AT236" s="23">
        <v>1.5682486698940143E-4</v>
      </c>
      <c r="AU236" s="9">
        <v>2.6081664349040947</v>
      </c>
    </row>
    <row r="237" spans="1:47" x14ac:dyDescent="0.25">
      <c r="B237" s="23">
        <v>1.736627228102265</v>
      </c>
      <c r="C237" s="9">
        <v>8.19847297969961E-2</v>
      </c>
      <c r="D237" s="9">
        <v>-7.1428571428571383E-3</v>
      </c>
      <c r="E237" s="9">
        <v>0.17380952380952383</v>
      </c>
      <c r="F237" s="23">
        <v>1.845186755449722E-4</v>
      </c>
      <c r="G237" s="9">
        <v>2.4657157082607655</v>
      </c>
      <c r="H237" s="5">
        <v>2</v>
      </c>
      <c r="I237" s="5">
        <v>6</v>
      </c>
      <c r="J237" s="5">
        <v>8</v>
      </c>
      <c r="K237" s="9">
        <v>9.9999999999999978E-2</v>
      </c>
      <c r="L237" s="9">
        <v>0.59916049276004135</v>
      </c>
      <c r="M237" s="9">
        <v>0.36105112332041617</v>
      </c>
      <c r="N237" s="5">
        <v>28</v>
      </c>
      <c r="AI237" s="23"/>
      <c r="AJ237" s="23"/>
      <c r="AO237" s="5">
        <f t="shared" si="8"/>
        <v>236</v>
      </c>
      <c r="AP237" s="23">
        <v>3.1165269730544116</v>
      </c>
      <c r="AQ237" s="9">
        <v>0.35669057353354838</v>
      </c>
      <c r="AR237" s="9">
        <v>0.16666666666666669</v>
      </c>
      <c r="AS237" s="9">
        <v>0.23333333333333328</v>
      </c>
      <c r="AT237" s="23">
        <v>0.6828162249236398</v>
      </c>
      <c r="AU237" s="9">
        <v>7.814151018826264</v>
      </c>
    </row>
    <row r="238" spans="1:47" x14ac:dyDescent="0.25">
      <c r="B238" s="23">
        <v>0.62990001138300977</v>
      </c>
      <c r="C238" s="9">
        <v>-4.3408782739198072E-3</v>
      </c>
      <c r="D238" s="9">
        <v>0.10714285714285712</v>
      </c>
      <c r="E238" s="9">
        <v>0.11666666666666661</v>
      </c>
      <c r="F238" s="23">
        <v>3.4774874582280528E-5</v>
      </c>
      <c r="G238" s="9">
        <v>2.622312572561559</v>
      </c>
      <c r="H238" s="5">
        <v>4</v>
      </c>
      <c r="I238" s="5">
        <v>6</v>
      </c>
      <c r="J238" s="5">
        <v>10</v>
      </c>
      <c r="K238" s="9">
        <v>3.3333333333333326E-2</v>
      </c>
      <c r="L238" s="9">
        <v>0.5351066078904646</v>
      </c>
      <c r="M238" s="9">
        <v>0.4040242006928712</v>
      </c>
      <c r="N238" s="5">
        <v>28</v>
      </c>
      <c r="AI238" s="23"/>
      <c r="AJ238" s="23"/>
      <c r="AO238" s="5">
        <f t="shared" si="8"/>
        <v>237</v>
      </c>
      <c r="AP238" s="23">
        <v>3.1107769475577696</v>
      </c>
      <c r="AQ238" s="9">
        <v>-3.4199863872867768E-2</v>
      </c>
      <c r="AR238" s="9">
        <v>-5.8823529411764719E-2</v>
      </c>
      <c r="AS238" s="9">
        <v>7.0588235294117646E-2</v>
      </c>
      <c r="AT238" s="23">
        <v>1.7078404963969375E-2</v>
      </c>
      <c r="AU238" s="9">
        <v>2.732155014757546</v>
      </c>
    </row>
    <row r="239" spans="1:47" x14ac:dyDescent="0.25">
      <c r="B239" s="23">
        <v>0.76189293357660748</v>
      </c>
      <c r="C239" s="9">
        <v>0.24137030464745432</v>
      </c>
      <c r="D239" s="9">
        <v>7.8571428571428556E-2</v>
      </c>
      <c r="E239" s="9">
        <v>0.1357142857142857</v>
      </c>
      <c r="F239" s="23">
        <v>8.0874288745982336E-5</v>
      </c>
      <c r="G239" s="9">
        <v>3.3563552755239079</v>
      </c>
      <c r="H239" s="5">
        <v>4</v>
      </c>
      <c r="I239" s="5">
        <v>4</v>
      </c>
      <c r="J239" s="5">
        <v>8</v>
      </c>
      <c r="K239" s="9">
        <v>0.16666666666666663</v>
      </c>
      <c r="L239" s="9">
        <v>0.44694818171226919</v>
      </c>
      <c r="M239" s="9">
        <v>0.36942235757490649</v>
      </c>
      <c r="N239" s="5">
        <v>28</v>
      </c>
      <c r="AI239" s="23"/>
      <c r="AJ239" s="23"/>
      <c r="AO239" s="5">
        <f t="shared" si="8"/>
        <v>237</v>
      </c>
      <c r="AP239" s="23">
        <v>3.1107769475577696</v>
      </c>
      <c r="AQ239" s="9">
        <v>0.22961641784693104</v>
      </c>
      <c r="AR239" s="9">
        <v>-1.4285714285714318E-2</v>
      </c>
      <c r="AS239" s="9">
        <v>7.1428571428571425E-2</v>
      </c>
      <c r="AT239" s="23">
        <v>1.7078404963969375E-2</v>
      </c>
      <c r="AU239" s="9">
        <v>3.9645086617949614</v>
      </c>
    </row>
    <row r="240" spans="1:47" x14ac:dyDescent="0.25">
      <c r="B240" s="23">
        <v>0.32948026318041568</v>
      </c>
      <c r="C240" s="9">
        <v>0.29036936791813062</v>
      </c>
      <c r="D240" s="9">
        <v>3.0952380952380953E-2</v>
      </c>
      <c r="E240" s="9">
        <v>0.22142857142857139</v>
      </c>
      <c r="F240" s="23">
        <v>0.43136310320675397</v>
      </c>
      <c r="G240" s="9">
        <v>2.1129061403097666</v>
      </c>
      <c r="H240" s="5">
        <v>0</v>
      </c>
      <c r="I240" s="5">
        <v>1</v>
      </c>
      <c r="J240" s="5">
        <v>1</v>
      </c>
      <c r="K240" s="9">
        <v>9.9999999999999978E-2</v>
      </c>
      <c r="L240" s="9">
        <v>0.46312008366514407</v>
      </c>
      <c r="M240" s="9">
        <v>0.21915689482589509</v>
      </c>
      <c r="N240" s="5">
        <v>28</v>
      </c>
      <c r="AI240" s="23"/>
      <c r="AJ240" s="23"/>
      <c r="AO240" s="5">
        <f t="shared" si="8"/>
        <v>237</v>
      </c>
      <c r="AP240" s="23">
        <v>3.1107769475577696</v>
      </c>
      <c r="AQ240" s="9">
        <v>0.12069968934912872</v>
      </c>
      <c r="AR240" s="9">
        <v>-0.13777777777777775</v>
      </c>
      <c r="AS240" s="9">
        <v>6.2222222222222241E-2</v>
      </c>
      <c r="AT240" s="23">
        <v>1.7078404963969375E-2</v>
      </c>
      <c r="AU240" s="9">
        <v>8.2133004403780667</v>
      </c>
    </row>
    <row r="241" spans="2:47" x14ac:dyDescent="0.25">
      <c r="B241" s="23">
        <v>0.5299854212266214</v>
      </c>
      <c r="C241" s="9">
        <v>-0.23814149590224465</v>
      </c>
      <c r="D241" s="9">
        <v>4.9999999999999982E-2</v>
      </c>
      <c r="E241" s="9">
        <v>-0.25476190476190474</v>
      </c>
      <c r="F241" s="23">
        <v>0.18614167081878041</v>
      </c>
      <c r="G241" s="9">
        <v>1.5322650985069544</v>
      </c>
      <c r="H241" s="5">
        <v>1</v>
      </c>
      <c r="I241" s="5">
        <v>2</v>
      </c>
      <c r="J241" s="5">
        <v>3</v>
      </c>
      <c r="K241" s="9">
        <v>0.16666666666666663</v>
      </c>
      <c r="L241" s="9">
        <v>0.44282079447005468</v>
      </c>
      <c r="M241" s="9">
        <v>0.29977407197425349</v>
      </c>
      <c r="N241" s="5">
        <v>28</v>
      </c>
      <c r="AI241" s="23"/>
      <c r="AJ241" s="23"/>
      <c r="AO241" s="5">
        <f t="shared" si="8"/>
        <v>240</v>
      </c>
      <c r="AP241" s="23">
        <v>3.0973332017794499</v>
      </c>
      <c r="AQ241" s="9">
        <v>0.29763694557351356</v>
      </c>
      <c r="AR241" s="9">
        <v>0.16999999999999996</v>
      </c>
      <c r="AS241" s="9">
        <v>0.18000000000000008</v>
      </c>
      <c r="AT241" s="23">
        <v>0.31351841945850567</v>
      </c>
      <c r="AU241" s="9">
        <v>1.6338117974504243</v>
      </c>
    </row>
    <row r="242" spans="2:47" x14ac:dyDescent="0.25">
      <c r="B242" s="23">
        <v>0.58194386920505103</v>
      </c>
      <c r="C242" s="9">
        <v>0.29318224427144196</v>
      </c>
      <c r="D242" s="9">
        <v>-7.1428571428571262E-3</v>
      </c>
      <c r="E242" s="9">
        <v>0.31666666666666671</v>
      </c>
      <c r="F242" s="23">
        <v>1.8034662013348135E-7</v>
      </c>
      <c r="G242" s="9">
        <v>3.0828842320796452</v>
      </c>
      <c r="H242" s="5">
        <v>5</v>
      </c>
      <c r="I242" s="5">
        <v>6</v>
      </c>
      <c r="J242" s="5">
        <v>11</v>
      </c>
      <c r="K242" s="9">
        <v>3.3333333333333326E-2</v>
      </c>
      <c r="L242" s="9">
        <v>0.55001488884156446</v>
      </c>
      <c r="M242" s="9">
        <v>0.41918964507719769</v>
      </c>
      <c r="N242" s="5">
        <v>28</v>
      </c>
      <c r="AI242" s="23"/>
      <c r="AJ242" s="23"/>
      <c r="AO242" s="5">
        <f t="shared" si="8"/>
        <v>241</v>
      </c>
      <c r="AP242" s="23">
        <v>3.0830617829403368</v>
      </c>
      <c r="AQ242" s="9">
        <v>0.13226970673251942</v>
      </c>
      <c r="AR242" s="9">
        <v>4.1666666666666664E-2</v>
      </c>
      <c r="AS242" s="9">
        <v>-1.3888888888888914E-2</v>
      </c>
      <c r="AT242" s="23">
        <v>3.5994510097394565E-2</v>
      </c>
      <c r="AU242" s="9">
        <v>1.8770215717288814</v>
      </c>
    </row>
    <row r="243" spans="2:47" x14ac:dyDescent="0.25">
      <c r="B243" s="23">
        <v>1.2625843430559947</v>
      </c>
      <c r="C243" s="9">
        <v>0.25972746401135088</v>
      </c>
      <c r="D243" s="9">
        <v>8.8095238095238115E-2</v>
      </c>
      <c r="E243" s="9">
        <v>0.13571428571428576</v>
      </c>
      <c r="F243" s="23">
        <v>2.235774793937067E-4</v>
      </c>
      <c r="G243" s="9">
        <v>2.4360683143826254</v>
      </c>
      <c r="H243" s="5">
        <v>3</v>
      </c>
      <c r="I243" s="5">
        <v>5</v>
      </c>
      <c r="J243" s="5">
        <v>8</v>
      </c>
      <c r="K243" s="9">
        <v>3.3333333333333326E-2</v>
      </c>
      <c r="L243" s="9">
        <v>0.53238101480366296</v>
      </c>
      <c r="M243" s="9">
        <v>0.37041937149417203</v>
      </c>
      <c r="N243" s="5">
        <v>28</v>
      </c>
      <c r="AI243" s="23"/>
      <c r="AJ243" s="23"/>
      <c r="AO243" s="5">
        <f t="shared" si="8"/>
        <v>242</v>
      </c>
      <c r="AP243" s="23">
        <v>3.0591502204982843</v>
      </c>
      <c r="AQ243" s="9">
        <v>0.58654865255451172</v>
      </c>
      <c r="AR243" s="9">
        <v>0.2440476190476191</v>
      </c>
      <c r="AS243" s="9">
        <v>0.47619047619047611</v>
      </c>
      <c r="AT243" s="23">
        <v>0.56908439021128066</v>
      </c>
      <c r="AU243" s="9">
        <v>2.2785621391544471</v>
      </c>
    </row>
    <row r="244" spans="2:47" x14ac:dyDescent="0.25">
      <c r="B244" s="23">
        <v>0.30281677856351713</v>
      </c>
      <c r="C244" s="9">
        <v>0.2482795604730218</v>
      </c>
      <c r="D244" s="9">
        <v>0.11666666666666667</v>
      </c>
      <c r="E244" s="9">
        <v>0.24047619047619048</v>
      </c>
      <c r="F244" s="23">
        <v>6.247757046914347E-3</v>
      </c>
      <c r="G244" s="9">
        <v>1.9348176499959162</v>
      </c>
      <c r="H244" s="5">
        <v>1</v>
      </c>
      <c r="I244" s="5">
        <v>5</v>
      </c>
      <c r="J244" s="5">
        <v>6</v>
      </c>
      <c r="K244" s="9">
        <v>9.9999999999999978E-2</v>
      </c>
      <c r="L244" s="9">
        <v>0.61187538515049444</v>
      </c>
      <c r="M244" s="9">
        <v>0.29785732466791748</v>
      </c>
      <c r="N244" s="5">
        <v>28</v>
      </c>
      <c r="AI244" s="23"/>
      <c r="AJ244" s="23"/>
      <c r="AO244" s="5">
        <f t="shared" si="8"/>
        <v>243</v>
      </c>
      <c r="AP244" s="23">
        <v>3.0333159410910437</v>
      </c>
      <c r="AQ244" s="9">
        <v>4.7857382627251699E-2</v>
      </c>
      <c r="AR244" s="9">
        <v>8.2644628099173528E-2</v>
      </c>
      <c r="AS244" s="9">
        <v>0</v>
      </c>
      <c r="AT244" s="23">
        <v>3.6983678168239325E-4</v>
      </c>
      <c r="AU244" s="9">
        <v>2.8546097887827355</v>
      </c>
    </row>
    <row r="245" spans="2:47" x14ac:dyDescent="0.25">
      <c r="B245" s="23">
        <v>0.28394810174611851</v>
      </c>
      <c r="C245" s="9">
        <v>0.21968369397276166</v>
      </c>
      <c r="D245" s="9">
        <v>0.17380952380952383</v>
      </c>
      <c r="E245" s="9">
        <v>0.20238095238095238</v>
      </c>
      <c r="F245" s="23">
        <v>1.7508063752459623E-2</v>
      </c>
      <c r="G245" s="9">
        <v>2.444017147110213</v>
      </c>
      <c r="H245" s="5">
        <v>2</v>
      </c>
      <c r="I245" s="5">
        <v>4</v>
      </c>
      <c r="J245" s="5">
        <v>6</v>
      </c>
      <c r="K245" s="9">
        <v>3.3333333333333326E-2</v>
      </c>
      <c r="L245" s="9">
        <v>0.57224310011056834</v>
      </c>
      <c r="M245" s="9">
        <v>0.32471325789282129</v>
      </c>
      <c r="N245" s="5">
        <v>28</v>
      </c>
      <c r="AI245" s="23"/>
      <c r="AJ245" s="23"/>
      <c r="AO245" s="5">
        <f t="shared" si="8"/>
        <v>244</v>
      </c>
      <c r="AP245" s="23">
        <v>3.0004659649843828</v>
      </c>
      <c r="AQ245" s="9">
        <v>0.50802383972837917</v>
      </c>
      <c r="AR245" s="9">
        <v>1.7857142857142856E-2</v>
      </c>
      <c r="AS245" s="9">
        <v>0.44642857142857145</v>
      </c>
      <c r="AT245" s="23">
        <v>2.8792834138470432E-12</v>
      </c>
      <c r="AU245" s="9">
        <v>2.3523157158079457</v>
      </c>
    </row>
    <row r="246" spans="2:47" x14ac:dyDescent="0.25">
      <c r="B246" s="23">
        <v>0.39707278590567896</v>
      </c>
      <c r="C246" s="9">
        <v>0.24857087016076562</v>
      </c>
      <c r="D246" s="9">
        <v>4.9999999999999947E-2</v>
      </c>
      <c r="E246" s="9">
        <v>0.24047619047619048</v>
      </c>
      <c r="F246" s="23">
        <v>3.1161141225351612E-5</v>
      </c>
      <c r="G246" s="9">
        <v>2.7111142200413556</v>
      </c>
      <c r="H246" s="5">
        <v>3</v>
      </c>
      <c r="I246" s="5">
        <v>7</v>
      </c>
      <c r="J246" s="5">
        <v>10</v>
      </c>
      <c r="K246" s="9">
        <v>9.9999999999999978E-2</v>
      </c>
      <c r="L246" s="9">
        <v>0.62708348087814558</v>
      </c>
      <c r="M246" s="9">
        <v>0.38640194893313468</v>
      </c>
      <c r="N246" s="5">
        <v>28</v>
      </c>
      <c r="AI246" s="23"/>
      <c r="AJ246" s="23"/>
      <c r="AO246" s="5">
        <f t="shared" si="8"/>
        <v>245</v>
      </c>
      <c r="AP246" s="23">
        <v>2.9483664137873165</v>
      </c>
      <c r="AQ246" s="9">
        <v>0.69702499258271855</v>
      </c>
      <c r="AR246" s="9">
        <v>0.30769230769230771</v>
      </c>
      <c r="AS246" s="9">
        <v>0.36363636363636359</v>
      </c>
      <c r="AT246" s="23">
        <v>8.3328039668916481E-3</v>
      </c>
      <c r="AU246" s="9">
        <v>3.4515695805779076</v>
      </c>
    </row>
    <row r="247" spans="2:47" x14ac:dyDescent="0.25">
      <c r="B247" s="23">
        <v>0.29400675846885538</v>
      </c>
      <c r="C247" s="9">
        <v>-1.7707652191534663E-3</v>
      </c>
      <c r="D247" s="9">
        <v>-5.4761904761904769E-2</v>
      </c>
      <c r="E247" s="9">
        <v>0.10714285714285712</v>
      </c>
      <c r="F247" s="23">
        <v>0.13917951128208561</v>
      </c>
      <c r="G247" s="9">
        <v>1.4305285813100845</v>
      </c>
      <c r="H247" s="5">
        <v>0</v>
      </c>
      <c r="I247" s="5">
        <v>3</v>
      </c>
      <c r="J247" s="5">
        <v>3</v>
      </c>
      <c r="K247" s="9">
        <v>9.9999999999999978E-2</v>
      </c>
      <c r="L247" s="9">
        <v>0.58806645425175119</v>
      </c>
      <c r="M247" s="9">
        <v>0.22052581384952952</v>
      </c>
      <c r="N247" s="5">
        <v>28</v>
      </c>
      <c r="AI247" s="23"/>
      <c r="AJ247" s="23"/>
      <c r="AO247" s="5">
        <f t="shared" si="8"/>
        <v>246</v>
      </c>
      <c r="AP247" s="23">
        <v>2.9293557226994138</v>
      </c>
      <c r="AQ247" s="9">
        <v>0.63658796758217029</v>
      </c>
      <c r="AR247" s="9">
        <v>0.34523809523809523</v>
      </c>
      <c r="AS247" s="9">
        <v>0.48214285714285715</v>
      </c>
      <c r="AT247" s="23">
        <v>0.22254565993453274</v>
      </c>
      <c r="AU247" s="9">
        <v>2.194255103305033</v>
      </c>
    </row>
    <row r="248" spans="2:47" x14ac:dyDescent="0.25">
      <c r="B248" s="23">
        <v>0.43649958566932145</v>
      </c>
      <c r="C248" s="9">
        <v>0.18246273810335353</v>
      </c>
      <c r="D248" s="9">
        <v>-3.5714285714285719E-2</v>
      </c>
      <c r="E248" s="9">
        <v>0.25</v>
      </c>
      <c r="F248" s="23">
        <v>0.23568070447146422</v>
      </c>
      <c r="G248" s="9">
        <v>1.3220228213717446</v>
      </c>
      <c r="H248" s="5">
        <v>0</v>
      </c>
      <c r="I248" s="5">
        <v>1</v>
      </c>
      <c r="J248" s="5">
        <v>1</v>
      </c>
      <c r="K248" s="9">
        <v>0.23333333333333334</v>
      </c>
      <c r="L248" s="9">
        <v>0.58009486349321093</v>
      </c>
      <c r="M248" s="9">
        <v>0.20672132315069505</v>
      </c>
      <c r="N248" s="5">
        <v>28</v>
      </c>
      <c r="AI248" s="23"/>
      <c r="AJ248" s="23"/>
      <c r="AO248" s="5">
        <f t="shared" si="8"/>
        <v>247</v>
      </c>
      <c r="AP248" s="23">
        <v>2.9276103997345091</v>
      </c>
      <c r="AQ248" s="9">
        <v>0.65953046690618289</v>
      </c>
      <c r="AR248" s="9">
        <v>0.20833333333333326</v>
      </c>
      <c r="AS248" s="9">
        <v>0.48214285714285704</v>
      </c>
      <c r="AT248" s="23">
        <v>2.7545522023382708E-4</v>
      </c>
      <c r="AU248" s="9">
        <v>2.535290405939993</v>
      </c>
    </row>
    <row r="249" spans="2:47" x14ac:dyDescent="0.25">
      <c r="B249" s="23">
        <v>0.3189342662404121</v>
      </c>
      <c r="C249" s="9">
        <v>0.22014233123524096</v>
      </c>
      <c r="D249" s="9">
        <v>-8.3333333333333329E-2</v>
      </c>
      <c r="E249" s="9">
        <v>0.19285714285714287</v>
      </c>
      <c r="F249" s="23">
        <v>4.7267884176423053E-3</v>
      </c>
      <c r="G249" s="9">
        <v>3.0275644042015619</v>
      </c>
      <c r="H249" s="5">
        <v>2</v>
      </c>
      <c r="I249" s="5">
        <v>4</v>
      </c>
      <c r="J249" s="5">
        <v>6</v>
      </c>
      <c r="K249" s="9">
        <v>9.9999999999999978E-2</v>
      </c>
      <c r="L249" s="9">
        <v>0.52752649000016194</v>
      </c>
      <c r="M249" s="9">
        <v>0.30786599844134882</v>
      </c>
      <c r="N249" s="5">
        <v>28</v>
      </c>
      <c r="AI249" s="23"/>
      <c r="AJ249" s="23"/>
      <c r="AO249" s="5">
        <f t="shared" si="8"/>
        <v>248</v>
      </c>
      <c r="AP249" s="23">
        <v>2.8976243870846519</v>
      </c>
      <c r="AQ249" s="9">
        <v>0.62976319761013511</v>
      </c>
      <c r="AR249" s="9">
        <v>0.19480519480519476</v>
      </c>
      <c r="AS249" s="9">
        <v>0.41558441558441561</v>
      </c>
      <c r="AT249" s="23">
        <v>3.6218249988458068E-4</v>
      </c>
      <c r="AU249" s="9">
        <v>2.4530896120842889</v>
      </c>
    </row>
    <row r="250" spans="2:47" x14ac:dyDescent="0.25">
      <c r="B250" s="23">
        <v>7.9780020696052336</v>
      </c>
      <c r="C250" s="9">
        <v>0.11570281463681253</v>
      </c>
      <c r="D250" s="9">
        <v>-7.1428571428571513E-3</v>
      </c>
      <c r="E250" s="9">
        <v>8.8095238095238101E-2</v>
      </c>
      <c r="F250" s="23">
        <v>1.4225884973310366E-6</v>
      </c>
      <c r="G250" s="9">
        <v>1.8870894776494578</v>
      </c>
      <c r="H250" s="5">
        <v>5</v>
      </c>
      <c r="I250" s="5">
        <v>5</v>
      </c>
      <c r="J250" s="5">
        <v>10</v>
      </c>
      <c r="K250" s="9">
        <v>9.9999999999999978E-2</v>
      </c>
      <c r="L250" s="9">
        <v>0.54532641380791425</v>
      </c>
      <c r="M250" s="9">
        <v>0.4092193814360563</v>
      </c>
      <c r="N250" s="5">
        <v>28</v>
      </c>
      <c r="AI250" s="23"/>
      <c r="AJ250" s="23"/>
      <c r="AO250" s="5">
        <f t="shared" si="8"/>
        <v>249</v>
      </c>
      <c r="AP250" s="23">
        <v>2.8854442313475759</v>
      </c>
      <c r="AQ250" s="9">
        <v>0.41981141063050992</v>
      </c>
      <c r="AR250" s="9">
        <v>0.12955465587044535</v>
      </c>
      <c r="AS250" s="9">
        <v>0.17004048582995954</v>
      </c>
      <c r="AT250" s="23">
        <v>6.6920567220647625E-2</v>
      </c>
      <c r="AU250" s="9">
        <v>1.9265658303366202</v>
      </c>
    </row>
    <row r="251" spans="2:47" x14ac:dyDescent="0.25">
      <c r="B251" s="23">
        <v>0.23883901913911304</v>
      </c>
      <c r="C251" s="9">
        <v>0.18777078756881838</v>
      </c>
      <c r="D251" s="9">
        <v>-9.285714285714286E-2</v>
      </c>
      <c r="E251" s="9">
        <v>0.30714285714285705</v>
      </c>
      <c r="F251" s="23">
        <v>8.4778263080337389E-4</v>
      </c>
      <c r="G251" s="9">
        <v>2.3381973926656614</v>
      </c>
      <c r="H251" s="5">
        <v>2</v>
      </c>
      <c r="I251" s="5">
        <v>5</v>
      </c>
      <c r="J251" s="5">
        <v>7</v>
      </c>
      <c r="K251" s="9">
        <v>0.23333333333333334</v>
      </c>
      <c r="L251" s="9">
        <v>0.62626045849906364</v>
      </c>
      <c r="M251" s="9">
        <v>0.31619832226617883</v>
      </c>
      <c r="N251" s="5">
        <v>28</v>
      </c>
      <c r="AI251" s="23"/>
      <c r="AJ251" s="23"/>
      <c r="AO251" s="5">
        <f t="shared" si="8"/>
        <v>250</v>
      </c>
      <c r="AP251" s="23">
        <v>2.8471562003154518</v>
      </c>
      <c r="AQ251" s="9">
        <v>0.21366057969112992</v>
      </c>
      <c r="AR251" s="9">
        <v>4.5454545454545484E-2</v>
      </c>
      <c r="AS251" s="9">
        <v>0.2818181818181818</v>
      </c>
      <c r="AT251" s="23">
        <v>8.3378590486854157E-2</v>
      </c>
      <c r="AU251" s="9">
        <v>1.0472021094040533</v>
      </c>
    </row>
    <row r="252" spans="2:47" x14ac:dyDescent="0.25">
      <c r="B252" s="23">
        <v>0.2547745747436248</v>
      </c>
      <c r="C252" s="9">
        <v>0.27797355126762113</v>
      </c>
      <c r="D252" s="9">
        <v>0.11666666666666667</v>
      </c>
      <c r="E252" s="9">
        <v>0.25952380952380955</v>
      </c>
      <c r="F252" s="23">
        <v>1.5766220291953049E-2</v>
      </c>
      <c r="G252" s="9">
        <v>2.5013313937412476</v>
      </c>
      <c r="H252" s="5">
        <v>3</v>
      </c>
      <c r="I252" s="5">
        <v>4</v>
      </c>
      <c r="J252" s="5">
        <v>7</v>
      </c>
      <c r="K252" s="9">
        <v>9.9999999999999978E-2</v>
      </c>
      <c r="L252" s="9">
        <v>0.50512783421449503</v>
      </c>
      <c r="M252" s="9">
        <v>0.34802815327706338</v>
      </c>
      <c r="N252" s="5">
        <v>28</v>
      </c>
      <c r="AI252" s="23"/>
      <c r="AJ252" s="23"/>
      <c r="AO252" s="5">
        <f t="shared" si="8"/>
        <v>251</v>
      </c>
      <c r="AP252" s="23">
        <v>2.8379407216706753</v>
      </c>
      <c r="AQ252" s="9">
        <v>0.27557845313833895</v>
      </c>
      <c r="AR252" s="9">
        <v>3.3333333333333333E-2</v>
      </c>
      <c r="AS252" s="9">
        <v>3.3333333333333333E-2</v>
      </c>
      <c r="AT252" s="23">
        <v>2.273652607437802E-3</v>
      </c>
      <c r="AU252" s="9">
        <v>2.0268954574289508</v>
      </c>
    </row>
    <row r="253" spans="2:47" x14ac:dyDescent="0.25">
      <c r="B253" s="23">
        <v>0.88167338325305067</v>
      </c>
      <c r="C253" s="9">
        <v>0.19968490197666583</v>
      </c>
      <c r="D253" s="9">
        <v>-4.523809523809523E-2</v>
      </c>
      <c r="E253" s="9">
        <v>0.19285714285714289</v>
      </c>
      <c r="F253" s="23">
        <v>7.5710864910398468E-8</v>
      </c>
      <c r="G253" s="9">
        <v>2.3273486561360115</v>
      </c>
      <c r="H253" s="5">
        <v>4</v>
      </c>
      <c r="I253" s="5">
        <v>7</v>
      </c>
      <c r="J253" s="5">
        <v>11</v>
      </c>
      <c r="K253" s="9">
        <v>3.3333333333333326E-2</v>
      </c>
      <c r="L253" s="9">
        <v>0.58469347751180967</v>
      </c>
      <c r="M253" s="9">
        <v>0.40145108943270819</v>
      </c>
      <c r="N253" s="5">
        <v>28</v>
      </c>
      <c r="AI253" s="23"/>
      <c r="AJ253" s="23"/>
      <c r="AO253" s="5">
        <f t="shared" si="8"/>
        <v>252</v>
      </c>
      <c r="AP253" s="23">
        <v>2.8351293851897341</v>
      </c>
      <c r="AQ253" s="9">
        <v>0.15827104249866178</v>
      </c>
      <c r="AR253" s="9">
        <v>0.19097222222222221</v>
      </c>
      <c r="AS253" s="9">
        <v>0.18749999999999997</v>
      </c>
      <c r="AT253" s="23">
        <v>1.879342640868825E-9</v>
      </c>
      <c r="AU253" s="9">
        <v>3.2325999463326247</v>
      </c>
    </row>
    <row r="254" spans="2:47" x14ac:dyDescent="0.25">
      <c r="B254" s="23">
        <v>0.58747109107893025</v>
      </c>
      <c r="C254" s="9">
        <v>0.15429572868573849</v>
      </c>
      <c r="D254" s="9">
        <v>5.9523809523809507E-2</v>
      </c>
      <c r="E254" s="9">
        <v>0.16428571428571428</v>
      </c>
      <c r="F254" s="23">
        <v>2.6992374635409173E-6</v>
      </c>
      <c r="G254" s="9">
        <v>2.3065426731016769</v>
      </c>
      <c r="H254" s="5">
        <v>4</v>
      </c>
      <c r="I254" s="5">
        <v>6</v>
      </c>
      <c r="J254" s="5">
        <v>10</v>
      </c>
      <c r="K254" s="9">
        <v>3.3333333333333326E-2</v>
      </c>
      <c r="L254" s="9">
        <v>0.52475503272867818</v>
      </c>
      <c r="M254" s="9">
        <v>0.40404197295725264</v>
      </c>
      <c r="N254" s="5">
        <v>28</v>
      </c>
      <c r="AI254" s="23"/>
      <c r="AJ254" s="23"/>
      <c r="AO254" s="5">
        <f t="shared" si="8"/>
        <v>253</v>
      </c>
      <c r="AP254" s="23">
        <v>2.8204884450275367</v>
      </c>
      <c r="AQ254" s="9">
        <v>0.44450083196647872</v>
      </c>
      <c r="AR254" s="9">
        <v>-1.4383456189475712E-17</v>
      </c>
      <c r="AS254" s="9">
        <v>0.31578947368421056</v>
      </c>
      <c r="AT254" s="23">
        <v>1.2620459826912838E-11</v>
      </c>
      <c r="AU254" s="9">
        <v>3.1149872734345987</v>
      </c>
    </row>
    <row r="255" spans="2:47" x14ac:dyDescent="0.25">
      <c r="B255" s="23">
        <v>0.5467280113672045</v>
      </c>
      <c r="C255" s="9">
        <v>0.2856309565402706</v>
      </c>
      <c r="D255" s="9">
        <v>4.0476190476190457E-2</v>
      </c>
      <c r="E255" s="9">
        <v>0.25952380952380955</v>
      </c>
      <c r="F255" s="23">
        <v>7.5710864910398468E-8</v>
      </c>
      <c r="G255" s="9">
        <v>3.8802795538939834</v>
      </c>
      <c r="H255" s="5">
        <v>4</v>
      </c>
      <c r="I255" s="5">
        <v>7</v>
      </c>
      <c r="J255" s="5">
        <v>11</v>
      </c>
      <c r="K255" s="9">
        <v>0.16666666666666669</v>
      </c>
      <c r="L255" s="9">
        <v>0.63875241414609873</v>
      </c>
      <c r="M255" s="9">
        <v>0.42872507425824447</v>
      </c>
      <c r="N255" s="5">
        <v>28</v>
      </c>
      <c r="AI255" s="23"/>
      <c r="AJ255" s="23"/>
      <c r="AO255" s="5">
        <f t="shared" si="8"/>
        <v>254</v>
      </c>
      <c r="AP255" s="23">
        <v>2.7916801676253726</v>
      </c>
      <c r="AQ255" s="9">
        <v>0.46814910225554229</v>
      </c>
      <c r="AR255" s="9">
        <v>0.2947368421052633</v>
      </c>
      <c r="AS255" s="9">
        <v>0.32631578947368428</v>
      </c>
      <c r="AT255" s="23">
        <v>2.7717330293365155E-4</v>
      </c>
      <c r="AU255" s="9">
        <v>5.6921888259440321</v>
      </c>
    </row>
    <row r="256" spans="2:47" x14ac:dyDescent="0.25">
      <c r="B256" s="23">
        <v>0.14350637162898508</v>
      </c>
      <c r="C256" s="9">
        <v>0.21098034877795621</v>
      </c>
      <c r="D256" s="9">
        <v>-1.666666666666667E-2</v>
      </c>
      <c r="E256" s="9">
        <v>0.18333333333333326</v>
      </c>
      <c r="F256" s="23">
        <v>2.235774793937067E-4</v>
      </c>
      <c r="G256" s="9">
        <v>3.5504790875914636</v>
      </c>
      <c r="H256" s="5">
        <v>5</v>
      </c>
      <c r="I256" s="5">
        <v>3</v>
      </c>
      <c r="J256" s="5">
        <v>8</v>
      </c>
      <c r="K256" s="9">
        <v>0.16666666666666663</v>
      </c>
      <c r="L256" s="9">
        <v>0.47594561525704421</v>
      </c>
      <c r="M256" s="9">
        <v>0.37180406594944027</v>
      </c>
      <c r="N256" s="5">
        <v>28</v>
      </c>
      <c r="AI256" s="23"/>
      <c r="AJ256" s="23"/>
      <c r="AO256" s="5">
        <f t="shared" si="8"/>
        <v>254</v>
      </c>
      <c r="AP256" s="23">
        <v>2.7916801676253726</v>
      </c>
      <c r="AQ256" s="9">
        <v>0.34427557802432657</v>
      </c>
      <c r="AR256" s="9">
        <v>0.15555555555555559</v>
      </c>
      <c r="AS256" s="9">
        <v>0.26666666666666672</v>
      </c>
      <c r="AT256" s="23">
        <v>2.7717330293365155E-4</v>
      </c>
      <c r="AU256" s="9">
        <v>9.4020667568071925</v>
      </c>
    </row>
    <row r="257" spans="1:47" x14ac:dyDescent="0.25">
      <c r="B257" s="23">
        <v>0.58622752325618421</v>
      </c>
      <c r="C257" s="9">
        <v>0.11310350231360378</v>
      </c>
      <c r="D257" s="9">
        <v>6.9047619047619052E-2</v>
      </c>
      <c r="E257" s="9">
        <v>0.18333333333333332</v>
      </c>
      <c r="F257" s="23">
        <v>1.2598715561808196E-7</v>
      </c>
      <c r="G257" s="9">
        <v>2.7810134720625097</v>
      </c>
      <c r="H257" s="5">
        <v>4</v>
      </c>
      <c r="I257" s="5">
        <v>7</v>
      </c>
      <c r="J257" s="5">
        <v>11</v>
      </c>
      <c r="K257" s="9">
        <v>9.9999999999999978E-2</v>
      </c>
      <c r="L257" s="9">
        <v>0.61470957694032002</v>
      </c>
      <c r="M257" s="9">
        <v>0.40156888471298974</v>
      </c>
      <c r="N257" s="5">
        <v>28</v>
      </c>
      <c r="AI257" s="23"/>
      <c r="AJ257" s="23"/>
      <c r="AO257" s="5">
        <f t="shared" si="8"/>
        <v>256</v>
      </c>
      <c r="AP257" s="23">
        <v>2.7634203571445108</v>
      </c>
      <c r="AQ257" s="9">
        <v>0.641253933422952</v>
      </c>
      <c r="AR257" s="9">
        <v>0.4107142857142857</v>
      </c>
      <c r="AS257" s="9">
        <v>0.45833333333333315</v>
      </c>
      <c r="AT257" s="23">
        <v>0.56908439021128066</v>
      </c>
      <c r="AU257" s="9">
        <v>2.2837916808154515</v>
      </c>
    </row>
    <row r="258" spans="1:47" x14ac:dyDescent="0.25">
      <c r="B258" s="23">
        <v>0.12161488612000365</v>
      </c>
      <c r="C258" s="9">
        <v>0.12816614866351664</v>
      </c>
      <c r="D258" s="9">
        <v>7.8571428571428556E-2</v>
      </c>
      <c r="E258" s="9">
        <v>0.22142857142857147</v>
      </c>
      <c r="F258" s="23">
        <v>1.047745484335776E-4</v>
      </c>
      <c r="G258" s="9">
        <v>4.2755822210669274</v>
      </c>
      <c r="H258" s="5">
        <v>2</v>
      </c>
      <c r="I258" s="5">
        <v>6</v>
      </c>
      <c r="J258" s="5">
        <v>8</v>
      </c>
      <c r="K258" s="9">
        <v>3.3333333333333326E-2</v>
      </c>
      <c r="L258" s="9">
        <v>0.64955331993781784</v>
      </c>
      <c r="M258" s="9">
        <v>0.3203652596661315</v>
      </c>
      <c r="N258" s="5">
        <v>28</v>
      </c>
      <c r="AI258" s="23"/>
      <c r="AJ258" s="23"/>
      <c r="AO258" s="5">
        <f t="shared" si="8"/>
        <v>257</v>
      </c>
      <c r="AP258" s="23">
        <v>2.760502161537572</v>
      </c>
      <c r="AQ258" s="9">
        <v>0.34457483554187279</v>
      </c>
      <c r="AR258" s="9">
        <v>5.95238095238095E-2</v>
      </c>
      <c r="AS258" s="9">
        <v>0.22023809523809523</v>
      </c>
      <c r="AT258" s="23">
        <v>7.3719229484939777E-7</v>
      </c>
      <c r="AU258" s="9">
        <v>3.963612266311435</v>
      </c>
    </row>
    <row r="259" spans="1:47" x14ac:dyDescent="0.25">
      <c r="B259" s="23">
        <v>0.21218126109641675</v>
      </c>
      <c r="C259" s="9">
        <v>9.0869861728895537E-2</v>
      </c>
      <c r="D259" s="9">
        <v>0.05</v>
      </c>
      <c r="E259" s="9">
        <v>0.18333333333333326</v>
      </c>
      <c r="F259" s="23">
        <v>0.12039643595876992</v>
      </c>
      <c r="G259" s="9">
        <v>2.747036738764844</v>
      </c>
      <c r="H259" s="5">
        <v>0</v>
      </c>
      <c r="I259" s="5">
        <v>4</v>
      </c>
      <c r="J259" s="5">
        <v>4</v>
      </c>
      <c r="K259" s="9">
        <v>0.16666666666666669</v>
      </c>
      <c r="L259" s="9">
        <v>0.68269073142233838</v>
      </c>
      <c r="M259" s="9">
        <v>0.23950334827927311</v>
      </c>
      <c r="N259" s="5">
        <v>28</v>
      </c>
      <c r="AI259" s="23"/>
      <c r="AJ259" s="23"/>
      <c r="AO259" s="5">
        <f t="shared" ref="AO259:AO322" si="9">RANK(AP259,$AP$2:$AP$699)</f>
        <v>258</v>
      </c>
      <c r="AP259" s="23">
        <v>2.7557571606475717</v>
      </c>
      <c r="AQ259" s="9">
        <v>0.26703131343941827</v>
      </c>
      <c r="AR259" s="9">
        <v>1.4285714285714285E-2</v>
      </c>
      <c r="AS259" s="9">
        <v>0.27142857142857141</v>
      </c>
      <c r="AT259" s="23">
        <v>9.8731053718084221E-5</v>
      </c>
      <c r="AU259" s="9">
        <v>4.7047149031573845</v>
      </c>
    </row>
    <row r="260" spans="1:47" x14ac:dyDescent="0.25">
      <c r="A260" s="5" t="s">
        <v>293</v>
      </c>
      <c r="B260" s="23">
        <v>1.7569281646479278</v>
      </c>
      <c r="C260" s="9">
        <v>0.33805659707548374</v>
      </c>
      <c r="D260" s="9">
        <v>0.35555555555555557</v>
      </c>
      <c r="E260" s="9">
        <v>0.26666666666666666</v>
      </c>
      <c r="F260" s="292">
        <v>4.1369440404543256E-20</v>
      </c>
      <c r="G260" s="9">
        <v>4.1003809666893503</v>
      </c>
      <c r="H260" s="5">
        <v>4</v>
      </c>
      <c r="I260" s="5">
        <v>16</v>
      </c>
      <c r="J260" s="5">
        <v>20</v>
      </c>
      <c r="K260" s="9">
        <v>0.30952380952380953</v>
      </c>
      <c r="L260" s="9">
        <v>0.76430105029705431</v>
      </c>
      <c r="M260" s="9">
        <v>0.368052319925184</v>
      </c>
      <c r="N260" s="5">
        <v>15</v>
      </c>
      <c r="AI260" s="23"/>
      <c r="AJ260" s="23"/>
      <c r="AO260" s="5">
        <f t="shared" si="9"/>
        <v>259</v>
      </c>
      <c r="AP260" s="23">
        <v>2.7437000876586226</v>
      </c>
      <c r="AQ260" s="9">
        <v>0.46423290804812939</v>
      </c>
      <c r="AR260" s="9">
        <v>0.15625000000000003</v>
      </c>
      <c r="AS260" s="9">
        <v>0.38194444444444464</v>
      </c>
      <c r="AT260" s="23">
        <v>2.1891190067346834E-6</v>
      </c>
      <c r="AU260" s="9">
        <v>2.8343427356494377</v>
      </c>
    </row>
    <row r="261" spans="1:47" x14ac:dyDescent="0.25">
      <c r="A261" s="5" t="s">
        <v>365</v>
      </c>
      <c r="B261" s="23">
        <v>12.410970566384425</v>
      </c>
      <c r="C261" s="9">
        <v>0.58029018358973505</v>
      </c>
      <c r="D261" s="9">
        <v>0.31111111111111112</v>
      </c>
      <c r="E261" s="9">
        <v>0.41269841269841268</v>
      </c>
      <c r="F261" s="23">
        <v>8.0628356343998699E-10</v>
      </c>
      <c r="G261" s="9">
        <v>1.7396867350337069</v>
      </c>
      <c r="H261" s="5">
        <v>8</v>
      </c>
      <c r="I261" s="5">
        <v>7</v>
      </c>
      <c r="J261" s="5">
        <v>15</v>
      </c>
      <c r="K261" s="9">
        <v>2.3809523809523836E-2</v>
      </c>
      <c r="L261" s="9">
        <v>0.45754025040231283</v>
      </c>
      <c r="M261" s="9">
        <v>0.41972479113760319</v>
      </c>
      <c r="N261" s="5">
        <v>15</v>
      </c>
      <c r="AI261" s="23"/>
      <c r="AJ261" s="23"/>
      <c r="AO261" s="5">
        <f t="shared" si="9"/>
        <v>260</v>
      </c>
      <c r="AP261" s="23">
        <v>2.6629380762685502</v>
      </c>
      <c r="AQ261" s="9">
        <v>0.40173784079311664</v>
      </c>
      <c r="AR261" s="9">
        <v>3.0000000000000016E-2</v>
      </c>
      <c r="AS261" s="9">
        <v>0.22</v>
      </c>
      <c r="AT261" s="23">
        <v>6.0845125519153165E-2</v>
      </c>
      <c r="AU261" s="9">
        <v>1.7101928446460313</v>
      </c>
    </row>
    <row r="262" spans="1:47" x14ac:dyDescent="0.25">
      <c r="B262" s="23">
        <v>0.99686663596518432</v>
      </c>
      <c r="C262" s="9">
        <v>0.45312380391114521</v>
      </c>
      <c r="D262" s="9">
        <v>0.24761904761904763</v>
      </c>
      <c r="E262" s="9">
        <v>0.31111111111111112</v>
      </c>
      <c r="F262" s="23">
        <v>1.1177924170786112E-9</v>
      </c>
      <c r="G262" s="9">
        <v>3.3073490252306574</v>
      </c>
      <c r="H262" s="5">
        <v>1</v>
      </c>
      <c r="I262" s="5">
        <v>12</v>
      </c>
      <c r="J262" s="5">
        <v>13</v>
      </c>
      <c r="K262" s="9">
        <v>0.26190476190476192</v>
      </c>
      <c r="L262" s="9">
        <v>0.74896342995236564</v>
      </c>
      <c r="M262" s="9">
        <v>0.31725936197119925</v>
      </c>
      <c r="N262" s="5">
        <v>15</v>
      </c>
      <c r="AI262" s="23"/>
      <c r="AJ262" s="23"/>
      <c r="AO262" s="5">
        <f t="shared" si="9"/>
        <v>261</v>
      </c>
      <c r="AP262" s="23">
        <v>2.6581755243428491</v>
      </c>
      <c r="AQ262" s="9">
        <v>0.62383140898816936</v>
      </c>
      <c r="AR262" s="9">
        <v>-2.1147105230955362E-17</v>
      </c>
      <c r="AS262" s="9">
        <v>0.5</v>
      </c>
      <c r="AT262" s="23">
        <v>2.1127546854682934E-6</v>
      </c>
      <c r="AU262" s="9">
        <v>3.383023649796395</v>
      </c>
    </row>
    <row r="263" spans="1:47" x14ac:dyDescent="0.25">
      <c r="B263" s="23">
        <v>29.718353433538535</v>
      </c>
      <c r="C263" s="9">
        <v>0.5293175455874406</v>
      </c>
      <c r="D263" s="9">
        <v>0.33650793650793648</v>
      </c>
      <c r="E263" s="9">
        <v>0.27936507936507943</v>
      </c>
      <c r="F263" s="23">
        <v>1.4892919813037032E-10</v>
      </c>
      <c r="G263" s="9">
        <v>1.3488818169701073</v>
      </c>
      <c r="H263" s="5">
        <v>9</v>
      </c>
      <c r="I263" s="5">
        <v>6</v>
      </c>
      <c r="J263" s="5">
        <v>15</v>
      </c>
      <c r="K263" s="9">
        <v>0.16666666666666663</v>
      </c>
      <c r="L263" s="9">
        <v>0.39966293198189345</v>
      </c>
      <c r="M263" s="9">
        <v>0.40930028481362801</v>
      </c>
      <c r="N263" s="5">
        <v>15</v>
      </c>
      <c r="AI263" s="23"/>
      <c r="AJ263" s="23"/>
      <c r="AO263" s="5">
        <f t="shared" si="9"/>
        <v>262</v>
      </c>
      <c r="AP263" s="23">
        <v>2.6281494644801877</v>
      </c>
      <c r="AQ263" s="9">
        <v>0.15945342058766038</v>
      </c>
      <c r="AR263" s="9">
        <v>8.7499999999999994E-2</v>
      </c>
      <c r="AS263" s="9">
        <v>0.16250000000000001</v>
      </c>
      <c r="AT263" s="23">
        <v>3.4377305121185667E-7</v>
      </c>
      <c r="AU263" s="9">
        <v>3.2145809988518899</v>
      </c>
    </row>
    <row r="264" spans="1:47" x14ac:dyDescent="0.25">
      <c r="B264" s="23">
        <v>20.841621590434094</v>
      </c>
      <c r="C264" s="9">
        <v>0.2797161387221877</v>
      </c>
      <c r="D264" s="9">
        <v>0.24761904761904763</v>
      </c>
      <c r="E264" s="9">
        <v>0.24126984126984113</v>
      </c>
      <c r="F264" s="23">
        <v>5.7811855023566295E-10</v>
      </c>
      <c r="G264" s="9">
        <v>2.4567113747341471</v>
      </c>
      <c r="H264" s="5">
        <v>8</v>
      </c>
      <c r="I264" s="5">
        <v>7</v>
      </c>
      <c r="J264" s="5">
        <v>15</v>
      </c>
      <c r="K264" s="9">
        <v>2.3809523809523836E-2</v>
      </c>
      <c r="L264" s="9">
        <v>0.49768524937749359</v>
      </c>
      <c r="M264" s="9">
        <v>0.42346270866810487</v>
      </c>
      <c r="N264" s="5">
        <v>15</v>
      </c>
      <c r="AI264" s="23"/>
      <c r="AJ264" s="23"/>
      <c r="AO264" s="5">
        <f t="shared" si="9"/>
        <v>263</v>
      </c>
      <c r="AP264" s="23">
        <v>2.6257170607170606</v>
      </c>
      <c r="AQ264" s="9">
        <v>0.63473473328621088</v>
      </c>
      <c r="AR264" s="9">
        <v>0.33846153846153848</v>
      </c>
      <c r="AS264" s="9">
        <v>0.41538461538461541</v>
      </c>
      <c r="AT264" s="23">
        <v>1.5791578679120076E-5</v>
      </c>
      <c r="AU264" s="9">
        <v>2.5235089019144188</v>
      </c>
    </row>
    <row r="265" spans="1:47" x14ac:dyDescent="0.25">
      <c r="B265" s="23">
        <v>4.1150219668829395</v>
      </c>
      <c r="C265" s="9">
        <v>0.5832204315682753</v>
      </c>
      <c r="D265" s="9">
        <v>0.17142857142857143</v>
      </c>
      <c r="E265" s="9">
        <v>0.41269841269841268</v>
      </c>
      <c r="F265" s="23">
        <v>2.2763225865831333E-5</v>
      </c>
      <c r="G265" s="9">
        <v>2.0088941528065138</v>
      </c>
      <c r="H265" s="5">
        <v>5</v>
      </c>
      <c r="I265" s="5">
        <v>6</v>
      </c>
      <c r="J265" s="5">
        <v>11</v>
      </c>
      <c r="K265" s="9">
        <v>2.3809523809523836E-2</v>
      </c>
      <c r="L265" s="9">
        <v>0.50111079432637562</v>
      </c>
      <c r="M265" s="9">
        <v>0.39011669371439411</v>
      </c>
      <c r="N265" s="5">
        <v>15</v>
      </c>
      <c r="AI265" s="23"/>
      <c r="AJ265" s="23"/>
      <c r="AO265" s="5">
        <f t="shared" si="9"/>
        <v>264</v>
      </c>
      <c r="AP265" s="23">
        <v>2.6021912671619702</v>
      </c>
      <c r="AQ265" s="9">
        <v>0.37820236658548656</v>
      </c>
      <c r="AR265" s="9">
        <v>9.0000000000000038E-2</v>
      </c>
      <c r="AS265" s="9">
        <v>0.28000000000000003</v>
      </c>
      <c r="AT265" s="23">
        <v>0.19174601371721717</v>
      </c>
      <c r="AU265" s="9">
        <v>1.7890405267454805</v>
      </c>
    </row>
    <row r="266" spans="1:47" x14ac:dyDescent="0.25">
      <c r="B266" s="23">
        <v>6.0143057018432637</v>
      </c>
      <c r="C266" s="9">
        <v>0.37788118920187047</v>
      </c>
      <c r="D266" s="9">
        <v>-6.3492063492063266E-3</v>
      </c>
      <c r="E266" s="9">
        <v>0.2984126984126983</v>
      </c>
      <c r="F266" s="23">
        <v>9.784054902608945E-4</v>
      </c>
      <c r="G266" s="9">
        <v>2.4833667871237863</v>
      </c>
      <c r="H266" s="5">
        <v>3</v>
      </c>
      <c r="I266" s="5">
        <v>6</v>
      </c>
      <c r="J266" s="5">
        <v>9</v>
      </c>
      <c r="K266" s="9">
        <v>7.1428571428571452E-2</v>
      </c>
      <c r="L266" s="9">
        <v>0.54415052331663261</v>
      </c>
      <c r="M266" s="9">
        <v>0.36197895686272941</v>
      </c>
      <c r="N266" s="5">
        <v>15</v>
      </c>
      <c r="AI266" s="23"/>
      <c r="AJ266" s="23"/>
      <c r="AO266" s="5">
        <f t="shared" si="9"/>
        <v>265</v>
      </c>
      <c r="AP266" s="23">
        <v>2.5984772827611824</v>
      </c>
      <c r="AQ266" s="9">
        <v>0.42172629697287234</v>
      </c>
      <c r="AR266" s="9">
        <v>-0.16666666666666669</v>
      </c>
      <c r="AS266" s="9">
        <v>0.36666666666666675</v>
      </c>
      <c r="AT266" s="23">
        <v>1.3707394545430991E-8</v>
      </c>
      <c r="AU266" s="9">
        <v>12.093904686488496</v>
      </c>
    </row>
    <row r="267" spans="1:47" x14ac:dyDescent="0.25">
      <c r="B267" s="23">
        <v>7.9906569033604269</v>
      </c>
      <c r="C267" s="9">
        <v>0.54689202464410369</v>
      </c>
      <c r="D267" s="9">
        <v>0.38095238095238093</v>
      </c>
      <c r="E267" s="9">
        <v>0.39365079365079347</v>
      </c>
      <c r="F267" s="23">
        <v>1.4376055403515961E-14</v>
      </c>
      <c r="G267" s="9">
        <v>2.2381236698840477</v>
      </c>
      <c r="H267" s="5">
        <v>11</v>
      </c>
      <c r="I267" s="5">
        <v>7</v>
      </c>
      <c r="J267" s="5">
        <v>18</v>
      </c>
      <c r="K267" s="9">
        <v>7.1428571428571397E-2</v>
      </c>
      <c r="L267" s="9">
        <v>0.39895237627955332</v>
      </c>
      <c r="M267" s="9">
        <v>0.43563468321749604</v>
      </c>
      <c r="N267" s="5">
        <v>15</v>
      </c>
      <c r="AI267" s="23"/>
      <c r="AJ267" s="23"/>
      <c r="AO267" s="5">
        <f t="shared" si="9"/>
        <v>266</v>
      </c>
      <c r="AP267" s="23">
        <v>2.5941270509918715</v>
      </c>
      <c r="AQ267" s="9">
        <v>0.21970036694629036</v>
      </c>
      <c r="AR267" s="9">
        <v>0.14999999999999997</v>
      </c>
      <c r="AS267" s="9">
        <v>0.15999999999999998</v>
      </c>
      <c r="AT267" s="23">
        <v>4.7038146300717495E-2</v>
      </c>
      <c r="AU267" s="9">
        <v>2.0236633197260714</v>
      </c>
    </row>
    <row r="268" spans="1:47" x14ac:dyDescent="0.25">
      <c r="B268" s="23">
        <v>3.2058129036330043</v>
      </c>
      <c r="C268" s="9">
        <v>0.34772252409018972</v>
      </c>
      <c r="D268" s="9">
        <v>0.31111111111111117</v>
      </c>
      <c r="E268" s="9">
        <v>0.31746031746031744</v>
      </c>
      <c r="F268" s="23">
        <v>3.3615326748769154E-18</v>
      </c>
      <c r="G268" s="9">
        <v>3.7837850719777761</v>
      </c>
      <c r="H268" s="5">
        <v>3</v>
      </c>
      <c r="I268" s="5">
        <v>16</v>
      </c>
      <c r="J268" s="5">
        <v>19</v>
      </c>
      <c r="K268" s="9">
        <v>0.30952380952380953</v>
      </c>
      <c r="L268" s="9">
        <v>0.79051758949351802</v>
      </c>
      <c r="M268" s="9">
        <v>0.3428760268236587</v>
      </c>
      <c r="N268" s="5">
        <v>15</v>
      </c>
      <c r="AI268" s="23"/>
      <c r="AJ268" s="23"/>
      <c r="AO268" s="5">
        <f t="shared" si="9"/>
        <v>267</v>
      </c>
      <c r="AP268" s="23">
        <v>2.5777545609929096</v>
      </c>
      <c r="AQ268" s="9">
        <v>0.25131487426628785</v>
      </c>
      <c r="AR268" s="9">
        <v>0.15476190476190477</v>
      </c>
      <c r="AS268" s="9">
        <v>0.16071428571428573</v>
      </c>
      <c r="AT268" s="23">
        <v>3.4377305121185667E-7</v>
      </c>
      <c r="AU268" s="9">
        <v>2.6414371570629345</v>
      </c>
    </row>
    <row r="269" spans="1:47" x14ac:dyDescent="0.25">
      <c r="B269" s="23">
        <v>19.309301883023945</v>
      </c>
      <c r="C269" s="9">
        <v>0.28023185341055801</v>
      </c>
      <c r="D269" s="9">
        <v>8.8888888888888892E-2</v>
      </c>
      <c r="E269" s="9">
        <v>-0.22857142857142856</v>
      </c>
      <c r="F269" s="23">
        <v>1.6478819721858529E-13</v>
      </c>
      <c r="G269" s="9">
        <v>0.70396836795939743</v>
      </c>
      <c r="H269" s="5">
        <v>14</v>
      </c>
      <c r="I269" s="5">
        <v>0</v>
      </c>
      <c r="J269" s="5">
        <v>14</v>
      </c>
      <c r="K269" s="9">
        <v>0.45238095238095233</v>
      </c>
      <c r="L269" s="9">
        <v>0.13577003660095757</v>
      </c>
      <c r="M269" s="9">
        <v>0.1784573996716517</v>
      </c>
      <c r="N269" s="5">
        <v>15</v>
      </c>
      <c r="AI269" s="23"/>
      <c r="AJ269" s="23"/>
      <c r="AO269" s="5">
        <f t="shared" si="9"/>
        <v>268</v>
      </c>
      <c r="AP269" s="23">
        <v>2.5691406914337387</v>
      </c>
      <c r="AQ269" s="9">
        <v>0.21430882541611099</v>
      </c>
      <c r="AR269" s="9">
        <v>-8.1699346405228759E-2</v>
      </c>
      <c r="AS269" s="9">
        <v>4.2483660130718887E-2</v>
      </c>
      <c r="AT269" s="23">
        <v>0.98897895086053844</v>
      </c>
      <c r="AU269" s="9">
        <v>3.42854990984726</v>
      </c>
    </row>
    <row r="270" spans="1:47" x14ac:dyDescent="0.25">
      <c r="B270" s="23">
        <v>1.1076701433773148</v>
      </c>
      <c r="C270" s="9">
        <v>0.37583342367745104</v>
      </c>
      <c r="D270" s="9">
        <v>0.26031746031746034</v>
      </c>
      <c r="E270" s="9">
        <v>0.33015873015873015</v>
      </c>
      <c r="F270" s="23">
        <v>6.2011108919905707E-15</v>
      </c>
      <c r="G270" s="9">
        <v>3.6441361543758251</v>
      </c>
      <c r="H270" s="5">
        <v>4</v>
      </c>
      <c r="I270" s="5">
        <v>13</v>
      </c>
      <c r="J270" s="5">
        <v>17</v>
      </c>
      <c r="K270" s="9">
        <v>0.30952380952380953</v>
      </c>
      <c r="L270" s="9">
        <v>0.73842960784600598</v>
      </c>
      <c r="M270" s="9">
        <v>0.35955247866604428</v>
      </c>
      <c r="N270" s="5">
        <v>15</v>
      </c>
      <c r="AI270" s="23"/>
      <c r="AJ270" s="23"/>
      <c r="AO270" s="5">
        <f t="shared" si="9"/>
        <v>269</v>
      </c>
      <c r="AP270" s="23">
        <v>2.5044382752312258</v>
      </c>
      <c r="AQ270" s="9">
        <v>-1.8481413152549239E-2</v>
      </c>
      <c r="AR270" s="9">
        <v>0.16</v>
      </c>
      <c r="AS270" s="9">
        <v>-0.2</v>
      </c>
      <c r="AT270" s="23">
        <v>5.5979526079927607E-5</v>
      </c>
      <c r="AU270" s="9">
        <v>1.0605582486360721</v>
      </c>
    </row>
    <row r="271" spans="1:47" x14ac:dyDescent="0.25">
      <c r="B271" s="23">
        <v>3.2394106956478042</v>
      </c>
      <c r="C271" s="9">
        <v>0.51733535987391066</v>
      </c>
      <c r="D271" s="9">
        <v>0.35555555555555557</v>
      </c>
      <c r="E271" s="9">
        <v>0.40000000000000008</v>
      </c>
      <c r="F271" s="23">
        <v>1.2451762965535544E-15</v>
      </c>
      <c r="G271" s="9">
        <v>2.7969884578659641</v>
      </c>
      <c r="H271" s="5">
        <v>6</v>
      </c>
      <c r="I271" s="5">
        <v>12</v>
      </c>
      <c r="J271" s="5">
        <v>18</v>
      </c>
      <c r="K271" s="9">
        <v>7.1428571428571452E-2</v>
      </c>
      <c r="L271" s="9">
        <v>0.59863504288057734</v>
      </c>
      <c r="M271" s="9">
        <v>0.43322042515691128</v>
      </c>
      <c r="N271" s="5">
        <v>15</v>
      </c>
      <c r="AI271" s="23"/>
      <c r="AJ271" s="23"/>
      <c r="AO271" s="5">
        <f t="shared" si="9"/>
        <v>270</v>
      </c>
      <c r="AP271" s="23">
        <v>2.4400333000333001</v>
      </c>
      <c r="AQ271" s="9">
        <v>0.67603828671553512</v>
      </c>
      <c r="AR271" s="9">
        <v>-0.18461538461538463</v>
      </c>
      <c r="AS271" s="9">
        <v>0.49230769230769234</v>
      </c>
      <c r="AT271" s="23">
        <v>0.31351841945850567</v>
      </c>
      <c r="AU271" s="9">
        <v>2.2386522373485453</v>
      </c>
    </row>
    <row r="272" spans="1:47" x14ac:dyDescent="0.25">
      <c r="B272" s="23">
        <v>2.0854807728955245</v>
      </c>
      <c r="C272" s="9">
        <v>0.5342599962315574</v>
      </c>
      <c r="D272" s="9">
        <v>0.31746031746031744</v>
      </c>
      <c r="E272" s="9">
        <v>0.36825396825396828</v>
      </c>
      <c r="F272" s="23">
        <v>4.0570119554259193E-12</v>
      </c>
      <c r="G272" s="9">
        <v>3.5184654298897704</v>
      </c>
      <c r="H272" s="5">
        <v>4</v>
      </c>
      <c r="I272" s="5">
        <v>13</v>
      </c>
      <c r="J272" s="5">
        <v>17</v>
      </c>
      <c r="K272" s="9">
        <v>0.2142857142857143</v>
      </c>
      <c r="L272" s="9">
        <v>0.68776481118835797</v>
      </c>
      <c r="M272" s="9">
        <v>0.38391863702416706</v>
      </c>
      <c r="N272" s="5">
        <v>15</v>
      </c>
      <c r="AI272" s="23"/>
      <c r="AJ272" s="23"/>
      <c r="AO272" s="5">
        <f t="shared" si="9"/>
        <v>271</v>
      </c>
      <c r="AP272" s="23">
        <v>2.4051428781620756</v>
      </c>
      <c r="AQ272" s="9">
        <v>0.42778288311864959</v>
      </c>
      <c r="AR272" s="9">
        <v>0.23481781376518218</v>
      </c>
      <c r="AS272" s="9">
        <v>0.25910931174089075</v>
      </c>
      <c r="AT272" s="23">
        <v>4.4995776154384971E-2</v>
      </c>
      <c r="AU272" s="9">
        <v>1.8452690387589612</v>
      </c>
    </row>
    <row r="273" spans="1:47" x14ac:dyDescent="0.25">
      <c r="B273" s="23">
        <v>2.1391857033771449</v>
      </c>
      <c r="C273" s="9">
        <v>0.41820661829407496</v>
      </c>
      <c r="D273" s="9">
        <v>0.33015873015873015</v>
      </c>
      <c r="E273" s="9">
        <v>0.34285714285714286</v>
      </c>
      <c r="F273" s="23">
        <v>1.4376055403515961E-14</v>
      </c>
      <c r="G273" s="9">
        <v>3.4418175507984281</v>
      </c>
      <c r="H273" s="5">
        <v>7</v>
      </c>
      <c r="I273" s="5">
        <v>11</v>
      </c>
      <c r="J273" s="5">
        <v>18</v>
      </c>
      <c r="K273" s="9">
        <v>0.11904761904761907</v>
      </c>
      <c r="L273" s="9">
        <v>0.60446771846369862</v>
      </c>
      <c r="M273" s="9">
        <v>0.4263970023073978</v>
      </c>
      <c r="N273" s="5">
        <v>15</v>
      </c>
      <c r="AI273" s="23"/>
      <c r="AJ273" s="23"/>
      <c r="AO273" s="5">
        <f t="shared" si="9"/>
        <v>272</v>
      </c>
      <c r="AP273" s="23">
        <v>2.3715172372725108</v>
      </c>
      <c r="AQ273" s="9">
        <v>0.34913344159728438</v>
      </c>
      <c r="AR273" s="9">
        <v>0.3636363636363637</v>
      </c>
      <c r="AS273" s="9">
        <v>0.29090909090909089</v>
      </c>
      <c r="AT273" s="23">
        <v>5.2060010355316176E-6</v>
      </c>
      <c r="AU273" s="9">
        <v>1.6584813595575199</v>
      </c>
    </row>
    <row r="274" spans="1:47" x14ac:dyDescent="0.25">
      <c r="B274" s="23">
        <v>1.1663911130169442</v>
      </c>
      <c r="C274" s="9">
        <v>0.45603250211673763</v>
      </c>
      <c r="D274" s="9">
        <v>0.38730158730158731</v>
      </c>
      <c r="E274" s="9">
        <v>0.35555555555555557</v>
      </c>
      <c r="F274" s="292">
        <v>1.312050219821283E-19</v>
      </c>
      <c r="G274" s="9">
        <v>4.3285469941837889</v>
      </c>
      <c r="H274" s="5">
        <v>2</v>
      </c>
      <c r="I274" s="5">
        <v>17</v>
      </c>
      <c r="J274" s="5">
        <v>19</v>
      </c>
      <c r="K274" s="9">
        <v>0.30952380952380953</v>
      </c>
      <c r="L274" s="9">
        <v>0.8044962943297792</v>
      </c>
      <c r="M274" s="9">
        <v>0.32444295150784019</v>
      </c>
      <c r="N274" s="5">
        <v>15</v>
      </c>
      <c r="AI274" s="23"/>
      <c r="AJ274" s="23"/>
      <c r="AO274" s="5">
        <f t="shared" si="9"/>
        <v>273</v>
      </c>
      <c r="AP274" s="23">
        <v>2.3328037325673181</v>
      </c>
      <c r="AQ274" s="9">
        <v>0.33809102464702578</v>
      </c>
      <c r="AR274" s="9">
        <v>3.6363636363636362E-2</v>
      </c>
      <c r="AS274" s="9">
        <v>0.14545454545454545</v>
      </c>
      <c r="AT274" s="23">
        <v>9.8731053718084221E-5</v>
      </c>
      <c r="AU274" s="9">
        <v>3.1415413028284176</v>
      </c>
    </row>
    <row r="275" spans="1:47" x14ac:dyDescent="0.25">
      <c r="A275" s="5" t="s">
        <v>320</v>
      </c>
      <c r="B275" s="23">
        <v>1.6373170595401387</v>
      </c>
      <c r="C275" s="9">
        <v>0.47145888790975665</v>
      </c>
      <c r="D275" s="9">
        <v>-4.7619047619047537E-3</v>
      </c>
      <c r="E275" s="9">
        <v>0.31904761904761914</v>
      </c>
      <c r="F275" s="23">
        <v>3.1161141225351612E-5</v>
      </c>
      <c r="G275" s="9">
        <v>2.234556522499799</v>
      </c>
      <c r="H275" s="5">
        <v>3</v>
      </c>
      <c r="I275" s="5">
        <v>6</v>
      </c>
      <c r="J275" s="5">
        <v>9</v>
      </c>
      <c r="K275" s="9">
        <v>9.9999999999999978E-2</v>
      </c>
      <c r="L275" s="9">
        <v>0.59620904045825796</v>
      </c>
      <c r="M275" s="9">
        <v>0.39086066655105822</v>
      </c>
      <c r="N275" s="5">
        <v>14</v>
      </c>
      <c r="AI275" s="23"/>
      <c r="AJ275" s="23"/>
      <c r="AO275" s="5">
        <f t="shared" si="9"/>
        <v>274</v>
      </c>
      <c r="AP275" s="23">
        <v>2.3194641126938258</v>
      </c>
      <c r="AQ275" s="9">
        <v>0.39418457570540127</v>
      </c>
      <c r="AR275" s="9">
        <v>6.209150326797383E-2</v>
      </c>
      <c r="AS275" s="9">
        <v>0.14705882352941174</v>
      </c>
      <c r="AT275" s="23">
        <v>6.7367939882170323E-5</v>
      </c>
      <c r="AU275" s="9">
        <v>3.5301868688010898</v>
      </c>
    </row>
    <row r="276" spans="1:47" x14ac:dyDescent="0.25">
      <c r="A276" s="5" t="s">
        <v>362</v>
      </c>
      <c r="B276" s="23">
        <v>0.66109998095371847</v>
      </c>
      <c r="C276" s="9">
        <v>0.36212943729783187</v>
      </c>
      <c r="D276" s="9">
        <v>9.0476190476190516E-2</v>
      </c>
      <c r="E276" s="9">
        <v>0.31904761904761902</v>
      </c>
      <c r="F276" s="23">
        <v>1.6611716596682544E-3</v>
      </c>
      <c r="G276" s="9">
        <v>2.2703479734734677</v>
      </c>
      <c r="H276" s="5">
        <v>1</v>
      </c>
      <c r="I276" s="5">
        <v>5</v>
      </c>
      <c r="J276" s="5">
        <v>6</v>
      </c>
      <c r="K276" s="9">
        <v>3.3333333333333326E-2</v>
      </c>
      <c r="L276" s="9">
        <v>0.55976239895972502</v>
      </c>
      <c r="M276" s="9">
        <v>0.34711645785100986</v>
      </c>
      <c r="N276" s="5">
        <v>14</v>
      </c>
      <c r="AI276" s="23"/>
      <c r="AJ276" s="23"/>
      <c r="AO276" s="5">
        <f t="shared" si="9"/>
        <v>275</v>
      </c>
      <c r="AP276" s="23">
        <v>2.318949287394493</v>
      </c>
      <c r="AQ276" s="9">
        <v>0.32017557939139701</v>
      </c>
      <c r="AR276" s="9">
        <v>0.19111111111111112</v>
      </c>
      <c r="AS276" s="9">
        <v>0.34222222222222221</v>
      </c>
      <c r="AT276" s="23">
        <v>1.8925692444297774E-6</v>
      </c>
      <c r="AU276" s="9">
        <v>9.2562306576947666</v>
      </c>
    </row>
    <row r="277" spans="1:47" x14ac:dyDescent="0.25">
      <c r="B277" s="23">
        <v>2.1806676576587445</v>
      </c>
      <c r="C277" s="9">
        <v>0.45242002585528912</v>
      </c>
      <c r="D277" s="9">
        <v>7.1428571428571411E-2</v>
      </c>
      <c r="E277" s="9">
        <v>0.3</v>
      </c>
      <c r="F277" s="23">
        <v>1.598383855807556E-10</v>
      </c>
      <c r="G277" s="9">
        <v>2.649883010518375</v>
      </c>
      <c r="H277" s="5">
        <v>7</v>
      </c>
      <c r="I277" s="5">
        <v>6</v>
      </c>
      <c r="J277" s="5">
        <v>13</v>
      </c>
      <c r="K277" s="9">
        <v>3.3333333333333326E-2</v>
      </c>
      <c r="L277" s="9">
        <v>0.493434362444088</v>
      </c>
      <c r="M277" s="9">
        <v>0.45938097046782117</v>
      </c>
      <c r="N277" s="5">
        <v>14</v>
      </c>
      <c r="AI277" s="23"/>
      <c r="AJ277" s="23"/>
      <c r="AO277" s="5">
        <f t="shared" si="9"/>
        <v>276</v>
      </c>
      <c r="AP277" s="23">
        <v>2.2936618479313688</v>
      </c>
      <c r="AQ277" s="9">
        <v>0.39788373327949633</v>
      </c>
      <c r="AR277" s="9">
        <v>0.12857142857142856</v>
      </c>
      <c r="AS277" s="9">
        <v>0.30000000000000004</v>
      </c>
      <c r="AT277" s="23">
        <v>1.5791578679120076E-5</v>
      </c>
      <c r="AU277" s="9">
        <v>5.6610807497503837</v>
      </c>
    </row>
    <row r="278" spans="1:47" x14ac:dyDescent="0.25">
      <c r="B278" s="23">
        <v>14.126877526113789</v>
      </c>
      <c r="C278" s="9">
        <v>0.37455095914698727</v>
      </c>
      <c r="D278" s="9">
        <v>7.1428571428571452E-2</v>
      </c>
      <c r="E278" s="9">
        <v>0.31904761904761902</v>
      </c>
      <c r="F278" s="23">
        <v>3.8991702582632189E-2</v>
      </c>
      <c r="G278" s="9">
        <v>1.4592619773448472</v>
      </c>
      <c r="H278" s="5">
        <v>1</v>
      </c>
      <c r="I278" s="5">
        <v>5</v>
      </c>
      <c r="J278" s="5">
        <v>6</v>
      </c>
      <c r="K278" s="9">
        <v>3.3333333333333326E-2</v>
      </c>
      <c r="L278" s="9">
        <v>0.55108409407191872</v>
      </c>
      <c r="M278" s="9">
        <v>0.37448234985831391</v>
      </c>
      <c r="N278" s="5">
        <v>14</v>
      </c>
      <c r="AI278" s="23"/>
      <c r="AJ278" s="23"/>
      <c r="AO278" s="5">
        <f t="shared" si="9"/>
        <v>276</v>
      </c>
      <c r="AP278" s="23">
        <v>2.2936618479313688</v>
      </c>
      <c r="AQ278" s="9">
        <v>0.29034853672909211</v>
      </c>
      <c r="AR278" s="9">
        <v>8.8888888888888906E-2</v>
      </c>
      <c r="AS278" s="9">
        <v>0.24444444444444441</v>
      </c>
      <c r="AT278" s="23">
        <v>1.5791578679120076E-5</v>
      </c>
      <c r="AU278" s="9">
        <v>9.9078295333852342</v>
      </c>
    </row>
    <row r="279" spans="1:47" x14ac:dyDescent="0.25">
      <c r="B279" s="23">
        <v>9.6762542387324988</v>
      </c>
      <c r="C279" s="9">
        <v>0.43006625770776491</v>
      </c>
      <c r="D279" s="9">
        <v>1.428571428571427E-2</v>
      </c>
      <c r="E279" s="9">
        <v>0.26190476190476192</v>
      </c>
      <c r="F279" s="23">
        <v>5.867487123709666E-9</v>
      </c>
      <c r="G279" s="9">
        <v>2.2031413980692935</v>
      </c>
      <c r="H279" s="5">
        <v>6</v>
      </c>
      <c r="I279" s="5">
        <v>7</v>
      </c>
      <c r="J279" s="5">
        <v>13</v>
      </c>
      <c r="K279" s="9">
        <v>3.3333333333333326E-2</v>
      </c>
      <c r="L279" s="9">
        <v>0.51671018063983387</v>
      </c>
      <c r="M279" s="9">
        <v>0.44815796636535227</v>
      </c>
      <c r="N279" s="5">
        <v>14</v>
      </c>
      <c r="AI279" s="23"/>
      <c r="AJ279" s="23"/>
      <c r="AO279" s="5">
        <f t="shared" si="9"/>
        <v>278</v>
      </c>
      <c r="AP279" s="23">
        <v>2.2436237750273835</v>
      </c>
      <c r="AQ279" s="9">
        <v>0.35569379574627152</v>
      </c>
      <c r="AR279" s="9">
        <v>-4.4871794871794865E-2</v>
      </c>
      <c r="AS279" s="9">
        <v>0.26282051282051283</v>
      </c>
      <c r="AT279" s="23">
        <v>2.5373562460134905E-2</v>
      </c>
      <c r="AU279" s="9">
        <v>1.6458699808528476</v>
      </c>
    </row>
    <row r="280" spans="1:47" x14ac:dyDescent="0.25">
      <c r="B280" s="23">
        <v>3.8143620389946187</v>
      </c>
      <c r="C280" s="9">
        <v>0.50173133312556983</v>
      </c>
      <c r="D280" s="9">
        <v>3.3333333333333354E-2</v>
      </c>
      <c r="E280" s="9">
        <v>0.33809523809523812</v>
      </c>
      <c r="F280" s="23">
        <v>0.64320164723637041</v>
      </c>
      <c r="G280" s="9">
        <v>1.3168544898404055</v>
      </c>
      <c r="H280" s="5">
        <v>1</v>
      </c>
      <c r="I280" s="5">
        <v>2</v>
      </c>
      <c r="J280" s="5">
        <v>3</v>
      </c>
      <c r="K280" s="9">
        <v>3.3333333333333326E-2</v>
      </c>
      <c r="L280" s="9">
        <v>0.50389356871193747</v>
      </c>
      <c r="M280" s="9">
        <v>0.27771719393386007</v>
      </c>
      <c r="N280" s="5">
        <v>14</v>
      </c>
      <c r="AI280" s="23"/>
      <c r="AJ280" s="23"/>
      <c r="AO280" s="5">
        <f t="shared" si="9"/>
        <v>279</v>
      </c>
      <c r="AP280" s="23">
        <v>2.2120719624580412</v>
      </c>
      <c r="AQ280" s="9">
        <v>0.51128984347629214</v>
      </c>
      <c r="AR280" s="9">
        <v>0.05</v>
      </c>
      <c r="AS280" s="9">
        <v>0.28749999999999998</v>
      </c>
      <c r="AT280" s="23">
        <v>3.9095510794127783E-3</v>
      </c>
      <c r="AU280" s="9">
        <v>1.9683282867892749</v>
      </c>
    </row>
    <row r="281" spans="1:47" x14ac:dyDescent="0.25">
      <c r="B281" s="23">
        <v>2.8379407216706753</v>
      </c>
      <c r="C281" s="9">
        <v>0.27557845313833895</v>
      </c>
      <c r="D281" s="9">
        <v>3.3333333333333333E-2</v>
      </c>
      <c r="E281" s="9">
        <v>3.3333333333333333E-2</v>
      </c>
      <c r="F281" s="23">
        <v>2.273652607437802E-3</v>
      </c>
      <c r="G281" s="9">
        <v>2.0268954574289508</v>
      </c>
      <c r="H281" s="5">
        <v>2</v>
      </c>
      <c r="I281" s="5">
        <v>5</v>
      </c>
      <c r="J281" s="5">
        <v>7</v>
      </c>
      <c r="K281" s="9">
        <v>9.9999999999999978E-2</v>
      </c>
      <c r="L281" s="9">
        <v>0.56679486979071858</v>
      </c>
      <c r="M281" s="9">
        <v>0.36257468859849545</v>
      </c>
      <c r="N281" s="5">
        <v>14</v>
      </c>
      <c r="AI281" s="23"/>
      <c r="AJ281" s="23"/>
      <c r="AO281" s="5">
        <f t="shared" si="9"/>
        <v>280</v>
      </c>
      <c r="AP281" s="23">
        <v>2.2100990029316989</v>
      </c>
      <c r="AQ281" s="9">
        <v>0.42204372244259253</v>
      </c>
      <c r="AR281" s="9">
        <v>0.30769230769230771</v>
      </c>
      <c r="AS281" s="9">
        <v>0.11188811188811189</v>
      </c>
      <c r="AT281" s="23">
        <v>0.1686673655771016</v>
      </c>
      <c r="AU281" s="9">
        <v>3.7777726433871761</v>
      </c>
    </row>
    <row r="282" spans="1:47" x14ac:dyDescent="0.25">
      <c r="B282" s="23">
        <v>3.139274388370727</v>
      </c>
      <c r="C282" s="9">
        <v>0.46851713824089258</v>
      </c>
      <c r="D282" s="9">
        <v>0.16666666666666663</v>
      </c>
      <c r="E282" s="9">
        <v>0.2428571428571428</v>
      </c>
      <c r="F282" s="23">
        <v>2.6992374635409173E-6</v>
      </c>
      <c r="G282" s="9">
        <v>1.9650014415668418</v>
      </c>
      <c r="H282" s="5">
        <v>6</v>
      </c>
      <c r="I282" s="5">
        <v>4</v>
      </c>
      <c r="J282" s="5">
        <v>10</v>
      </c>
      <c r="K282" s="9">
        <v>9.9999999999999978E-2</v>
      </c>
      <c r="L282" s="9">
        <v>0.43586544243038805</v>
      </c>
      <c r="M282" s="9">
        <v>0.41351374522889872</v>
      </c>
      <c r="N282" s="5">
        <v>14</v>
      </c>
      <c r="AI282" s="23"/>
      <c r="AJ282" s="23"/>
      <c r="AO282" s="5">
        <f t="shared" si="9"/>
        <v>281</v>
      </c>
      <c r="AP282" s="23">
        <v>2.2086747617810296</v>
      </c>
      <c r="AQ282" s="9">
        <v>4.311043466005119E-2</v>
      </c>
      <c r="AR282" s="9">
        <v>-0.11458333333333333</v>
      </c>
      <c r="AS282" s="9">
        <v>-0.13194444444444445</v>
      </c>
      <c r="AT282" s="23">
        <v>5.5536725865257597E-2</v>
      </c>
      <c r="AU282" s="9">
        <v>2.5666851166936731</v>
      </c>
    </row>
    <row r="283" spans="1:47" x14ac:dyDescent="0.25">
      <c r="B283" s="23">
        <v>1.0922192677475133</v>
      </c>
      <c r="C283" s="9">
        <v>0.32136409123625537</v>
      </c>
      <c r="D283" s="9">
        <v>0.12857142857142861</v>
      </c>
      <c r="E283" s="9">
        <v>0.28095238095238095</v>
      </c>
      <c r="F283" s="23">
        <v>3.9294090362127935E-4</v>
      </c>
      <c r="G283" s="9">
        <v>2.2828607318816698</v>
      </c>
      <c r="H283" s="5">
        <v>3</v>
      </c>
      <c r="I283" s="5">
        <v>5</v>
      </c>
      <c r="J283" s="5">
        <v>8</v>
      </c>
      <c r="K283" s="9">
        <v>9.9999999999999978E-2</v>
      </c>
      <c r="L283" s="9">
        <v>0.55507644144419954</v>
      </c>
      <c r="M283" s="9">
        <v>0.38767458421561013</v>
      </c>
      <c r="N283" s="5">
        <v>14</v>
      </c>
      <c r="AI283" s="23"/>
      <c r="AJ283" s="23"/>
      <c r="AO283" s="5">
        <f t="shared" si="9"/>
        <v>282</v>
      </c>
      <c r="AP283" s="23">
        <v>2.202331209421255</v>
      </c>
      <c r="AQ283" s="9">
        <v>0.17684935431860607</v>
      </c>
      <c r="AR283" s="9">
        <v>-1.2500000000000001E-2</v>
      </c>
      <c r="AS283" s="9">
        <v>8.7499999999999994E-2</v>
      </c>
      <c r="AT283" s="23">
        <v>4.4201881240943629E-12</v>
      </c>
      <c r="AU283" s="9">
        <v>4.0673436884994238</v>
      </c>
    </row>
    <row r="284" spans="1:47" x14ac:dyDescent="0.25">
      <c r="B284" s="23">
        <v>1.210245364523606</v>
      </c>
      <c r="C284" s="9">
        <v>0.37837748178311303</v>
      </c>
      <c r="D284" s="9">
        <v>9.0476190476190474E-2</v>
      </c>
      <c r="E284" s="9">
        <v>0.24285714285714285</v>
      </c>
      <c r="F284" s="23">
        <v>4.8456801372083205E-2</v>
      </c>
      <c r="G284" s="9">
        <v>1.9338936670525915</v>
      </c>
      <c r="H284" s="5">
        <v>2</v>
      </c>
      <c r="I284" s="5">
        <v>3</v>
      </c>
      <c r="J284" s="5">
        <v>5</v>
      </c>
      <c r="K284" s="9">
        <v>0.16666666666666669</v>
      </c>
      <c r="L284" s="9">
        <v>0.59799510315902327</v>
      </c>
      <c r="M284" s="9">
        <v>0.33630602553661032</v>
      </c>
      <c r="N284" s="5">
        <v>14</v>
      </c>
      <c r="AI284" s="23"/>
      <c r="AJ284" s="23"/>
      <c r="AO284" s="5">
        <f t="shared" si="9"/>
        <v>283</v>
      </c>
      <c r="AP284" s="23">
        <v>2.1907297635883558</v>
      </c>
      <c r="AQ284" s="9">
        <v>0.2027499614977919</v>
      </c>
      <c r="AR284" s="9">
        <v>0.10119047619047619</v>
      </c>
      <c r="AS284" s="9">
        <v>0.11904761904761904</v>
      </c>
      <c r="AT284" s="23">
        <v>7.5812558158534597E-4</v>
      </c>
      <c r="AU284" s="9">
        <v>2.0691631236125962</v>
      </c>
    </row>
    <row r="285" spans="1:47" x14ac:dyDescent="0.25">
      <c r="B285" s="23">
        <v>1.3446728059847717</v>
      </c>
      <c r="C285" s="9">
        <v>0.45329563793412608</v>
      </c>
      <c r="D285" s="9">
        <v>7.1428571428571411E-2</v>
      </c>
      <c r="E285" s="9">
        <v>0.33809523809523812</v>
      </c>
      <c r="F285" s="23">
        <v>1.6179933147566649E-11</v>
      </c>
      <c r="G285" s="9">
        <v>2.3159015989322209</v>
      </c>
      <c r="H285" s="5">
        <v>4</v>
      </c>
      <c r="I285" s="5">
        <v>9</v>
      </c>
      <c r="J285" s="5">
        <v>13</v>
      </c>
      <c r="K285" s="9">
        <v>0.23333333333333334</v>
      </c>
      <c r="L285" s="9">
        <v>0.66568369639878022</v>
      </c>
      <c r="M285" s="9">
        <v>0.41081243444760474</v>
      </c>
      <c r="N285" s="5">
        <v>14</v>
      </c>
      <c r="AI285" s="23"/>
      <c r="AJ285" s="23"/>
      <c r="AO285" s="5">
        <f t="shared" si="9"/>
        <v>284</v>
      </c>
      <c r="AP285" s="23">
        <v>2.1806676576587445</v>
      </c>
      <c r="AQ285" s="9">
        <v>0.45242002585528912</v>
      </c>
      <c r="AR285" s="9">
        <v>7.1428571428571411E-2</v>
      </c>
      <c r="AS285" s="9">
        <v>0.3</v>
      </c>
      <c r="AT285" s="23">
        <v>1.598383855807556E-10</v>
      </c>
      <c r="AU285" s="9">
        <v>2.649883010518375</v>
      </c>
    </row>
    <row r="286" spans="1:47" x14ac:dyDescent="0.25">
      <c r="B286" s="23">
        <v>4.2532960367217552</v>
      </c>
      <c r="C286" s="9">
        <v>0.29129999639785592</v>
      </c>
      <c r="D286" s="9">
        <v>5.2380952380952382E-2</v>
      </c>
      <c r="E286" s="9">
        <v>0.22380952380952385</v>
      </c>
      <c r="F286" s="23">
        <v>6.3489431729624491E-5</v>
      </c>
      <c r="G286" s="9">
        <v>1.781758014243674</v>
      </c>
      <c r="H286" s="5">
        <v>5</v>
      </c>
      <c r="I286" s="5">
        <v>3</v>
      </c>
      <c r="J286" s="5">
        <v>8</v>
      </c>
      <c r="K286" s="9">
        <v>9.9999999999999978E-2</v>
      </c>
      <c r="L286" s="9">
        <v>0.50570044388187474</v>
      </c>
      <c r="M286" s="9">
        <v>0.38009080013864976</v>
      </c>
      <c r="N286" s="5">
        <v>14</v>
      </c>
      <c r="AI286" s="23"/>
      <c r="AJ286" s="23"/>
      <c r="AO286" s="5">
        <f t="shared" si="9"/>
        <v>285</v>
      </c>
      <c r="AP286" s="23">
        <v>2.1391857033771449</v>
      </c>
      <c r="AQ286" s="9">
        <v>0.41820661829407496</v>
      </c>
      <c r="AR286" s="9">
        <v>0.33015873015873015</v>
      </c>
      <c r="AS286" s="9">
        <v>0.34285714285714286</v>
      </c>
      <c r="AT286" s="23">
        <v>1.4376055403515961E-14</v>
      </c>
      <c r="AU286" s="9">
        <v>3.4418175507984281</v>
      </c>
    </row>
    <row r="287" spans="1:47" x14ac:dyDescent="0.25">
      <c r="B287" s="23">
        <v>0.73645145609841611</v>
      </c>
      <c r="C287" s="9">
        <v>0.55939184365686989</v>
      </c>
      <c r="D287" s="9">
        <v>-4.7619047619047701E-3</v>
      </c>
      <c r="E287" s="9">
        <v>0.33809523809523795</v>
      </c>
      <c r="F287" s="23">
        <v>4.8456801372083205E-2</v>
      </c>
      <c r="G287" s="9">
        <v>1.7739766904909153</v>
      </c>
      <c r="H287" s="5">
        <v>2</v>
      </c>
      <c r="I287" s="5">
        <v>3</v>
      </c>
      <c r="J287" s="5">
        <v>5</v>
      </c>
      <c r="K287" s="9">
        <v>9.9999999999999978E-2</v>
      </c>
      <c r="L287" s="9">
        <v>0.46015192266625515</v>
      </c>
      <c r="M287" s="9">
        <v>0.33863649653805233</v>
      </c>
      <c r="N287" s="5">
        <v>14</v>
      </c>
      <c r="AI287" s="23"/>
      <c r="AJ287" s="23"/>
      <c r="AO287" s="5">
        <f t="shared" si="9"/>
        <v>286</v>
      </c>
      <c r="AP287" s="23">
        <v>2.125135068582058</v>
      </c>
      <c r="AQ287" s="9">
        <v>0.49761820304968468</v>
      </c>
      <c r="AR287" s="9">
        <v>0.28151260504201681</v>
      </c>
      <c r="AS287" s="9">
        <v>0.44957983193277318</v>
      </c>
      <c r="AT287" s="23">
        <v>2.6402540843150985E-11</v>
      </c>
      <c r="AU287" s="9">
        <v>3.1371408887635388</v>
      </c>
    </row>
    <row r="288" spans="1:47" x14ac:dyDescent="0.25">
      <c r="B288" s="23">
        <v>0.78048113792745544</v>
      </c>
      <c r="C288" s="9">
        <v>0.26897806525059637</v>
      </c>
      <c r="D288" s="9">
        <v>-4.7619047619047623E-3</v>
      </c>
      <c r="E288" s="9">
        <v>0.14761904761904762</v>
      </c>
      <c r="F288" s="23">
        <v>6.4857513958035467E-3</v>
      </c>
      <c r="G288" s="9">
        <v>2.37576252053818</v>
      </c>
      <c r="H288" s="5">
        <v>3</v>
      </c>
      <c r="I288" s="5">
        <v>4</v>
      </c>
      <c r="J288" s="5">
        <v>7</v>
      </c>
      <c r="K288" s="9">
        <v>0.16666666666666669</v>
      </c>
      <c r="L288" s="9">
        <v>0.57128872952422838</v>
      </c>
      <c r="M288" s="9">
        <v>0.37838321745423442</v>
      </c>
      <c r="N288" s="5">
        <v>14</v>
      </c>
      <c r="AI288" s="23"/>
      <c r="AJ288" s="23"/>
      <c r="AO288" s="5">
        <f t="shared" si="9"/>
        <v>287</v>
      </c>
      <c r="AP288" s="23">
        <v>2.1172173002036017</v>
      </c>
      <c r="AQ288" s="9">
        <v>0.36173564872312625</v>
      </c>
      <c r="AR288" s="9">
        <v>0.24210526315789474</v>
      </c>
      <c r="AS288" s="9">
        <v>0.26315789473684215</v>
      </c>
      <c r="AT288" s="23">
        <v>1.3707394545430991E-8</v>
      </c>
      <c r="AU288" s="9">
        <v>6.4081994440769758</v>
      </c>
    </row>
    <row r="289" spans="1:47" x14ac:dyDescent="0.25">
      <c r="A289" s="5" t="s">
        <v>321</v>
      </c>
      <c r="B289" s="23">
        <v>0.54081679340025302</v>
      </c>
      <c r="C289" s="9">
        <v>0.44421663044343407</v>
      </c>
      <c r="D289" s="9">
        <v>0.10714285714285714</v>
      </c>
      <c r="E289" s="9">
        <v>0.4107142857142857</v>
      </c>
      <c r="F289" s="23">
        <v>7.7986874614084838E-3</v>
      </c>
      <c r="G289" s="9">
        <v>1.8563577664894528</v>
      </c>
      <c r="H289" s="5">
        <v>1</v>
      </c>
      <c r="I289" s="5">
        <v>5</v>
      </c>
      <c r="J289" s="5">
        <v>6</v>
      </c>
      <c r="K289" s="9">
        <v>0.1875</v>
      </c>
      <c r="L289" s="9">
        <v>0.63503387553323698</v>
      </c>
      <c r="M289" s="9">
        <v>0.31376125988115494</v>
      </c>
      <c r="N289" s="5">
        <v>14</v>
      </c>
      <c r="AI289" s="23"/>
      <c r="AJ289" s="23"/>
      <c r="AO289" s="5">
        <f t="shared" si="9"/>
        <v>288</v>
      </c>
      <c r="AP289" s="23">
        <v>2.1032328488429792</v>
      </c>
      <c r="AQ289" s="9">
        <v>0.40924688833624034</v>
      </c>
      <c r="AR289" s="9">
        <v>-9.9999999999999915E-3</v>
      </c>
      <c r="AS289" s="9">
        <v>0.34000000000000008</v>
      </c>
      <c r="AT289" s="23">
        <v>4.9365910647077088E-7</v>
      </c>
      <c r="AU289" s="9">
        <v>3.4631418382054129</v>
      </c>
    </row>
    <row r="290" spans="1:47" x14ac:dyDescent="0.25">
      <c r="A290" s="5" t="s">
        <v>362</v>
      </c>
      <c r="B290" s="23">
        <v>0.9133852130201725</v>
      </c>
      <c r="C290" s="9">
        <v>0.49025388679221849</v>
      </c>
      <c r="D290" s="9">
        <v>-3.5714285714285712E-2</v>
      </c>
      <c r="E290" s="9">
        <v>0.35714285714285715</v>
      </c>
      <c r="F290" s="23">
        <v>7.7986874614084838E-3</v>
      </c>
      <c r="G290" s="9">
        <v>2.0213636640990669</v>
      </c>
      <c r="H290" s="5">
        <v>1</v>
      </c>
      <c r="I290" s="5">
        <v>5</v>
      </c>
      <c r="J290" s="5">
        <v>6</v>
      </c>
      <c r="K290" s="9">
        <v>0.1875</v>
      </c>
      <c r="L290" s="9">
        <v>0.58490137796420927</v>
      </c>
      <c r="M290" s="9">
        <v>0.34577584752143337</v>
      </c>
      <c r="N290" s="5">
        <v>14</v>
      </c>
      <c r="AI290" s="23"/>
      <c r="AJ290" s="23"/>
      <c r="AO290" s="5">
        <f t="shared" si="9"/>
        <v>289</v>
      </c>
      <c r="AP290" s="23">
        <v>2.0939608346224423</v>
      </c>
      <c r="AQ290" s="9">
        <v>0.68589457364932316</v>
      </c>
      <c r="AR290" s="9">
        <v>0.26190476190476197</v>
      </c>
      <c r="AS290" s="9">
        <v>0.54761904761904745</v>
      </c>
      <c r="AT290" s="23">
        <v>1.2611585861354825E-3</v>
      </c>
      <c r="AU290" s="9">
        <v>2.6622327875593226</v>
      </c>
    </row>
    <row r="291" spans="1:47" x14ac:dyDescent="0.25">
      <c r="B291" s="23">
        <v>0.99977757594299344</v>
      </c>
      <c r="C291" s="9">
        <v>0.2848602734268374</v>
      </c>
      <c r="D291" s="9">
        <v>5.3571428571428568E-2</v>
      </c>
      <c r="E291" s="9">
        <v>0.3392857142857143</v>
      </c>
      <c r="F291" s="23">
        <v>1.6347516914048566E-7</v>
      </c>
      <c r="G291" s="9">
        <v>2.1367657274786467</v>
      </c>
      <c r="H291" s="5">
        <v>3</v>
      </c>
      <c r="I291" s="5">
        <v>9</v>
      </c>
      <c r="J291" s="5">
        <v>12</v>
      </c>
      <c r="K291" s="9">
        <v>0.125</v>
      </c>
      <c r="L291" s="9">
        <v>0.65605924731751564</v>
      </c>
      <c r="M291" s="9">
        <v>0.38053862503955049</v>
      </c>
      <c r="N291" s="5">
        <v>14</v>
      </c>
      <c r="AI291" s="23"/>
      <c r="AJ291" s="23"/>
      <c r="AO291" s="5">
        <f t="shared" si="9"/>
        <v>290</v>
      </c>
      <c r="AP291" s="23">
        <v>2.089294936870834</v>
      </c>
      <c r="AQ291" s="9">
        <v>0.32779287571606608</v>
      </c>
      <c r="AR291" s="9">
        <v>-7.9861111111111091E-2</v>
      </c>
      <c r="AS291" s="9">
        <v>0.3611111111111111</v>
      </c>
      <c r="AT291" s="23">
        <v>1.7849970191784825E-5</v>
      </c>
      <c r="AU291" s="9">
        <v>2.8676018757424018</v>
      </c>
    </row>
    <row r="292" spans="1:47" x14ac:dyDescent="0.25">
      <c r="B292" s="23">
        <v>14.16128215011639</v>
      </c>
      <c r="C292" s="9">
        <v>0.52597796839273947</v>
      </c>
      <c r="D292" s="9">
        <v>5.3571428571428568E-2</v>
      </c>
      <c r="E292" s="9">
        <v>0.44642857142857145</v>
      </c>
      <c r="F292" s="23">
        <v>1.5163795856208388E-9</v>
      </c>
      <c r="G292" s="9">
        <v>1.5727910767317494</v>
      </c>
      <c r="H292" s="5">
        <v>7</v>
      </c>
      <c r="I292" s="5">
        <v>5</v>
      </c>
      <c r="J292" s="5">
        <v>12</v>
      </c>
      <c r="K292" s="9">
        <v>6.25E-2</v>
      </c>
      <c r="L292" s="9">
        <v>0.51681096578385832</v>
      </c>
      <c r="M292" s="9">
        <v>0.44047780273336185</v>
      </c>
      <c r="N292" s="5">
        <v>14</v>
      </c>
      <c r="AI292" s="23"/>
      <c r="AJ292" s="23"/>
      <c r="AO292" s="5">
        <f t="shared" si="9"/>
        <v>291</v>
      </c>
      <c r="AP292" s="23">
        <v>2.0854807728955245</v>
      </c>
      <c r="AQ292" s="9">
        <v>0.5342599962315574</v>
      </c>
      <c r="AR292" s="9">
        <v>0.31746031746031744</v>
      </c>
      <c r="AS292" s="9">
        <v>0.36825396825396828</v>
      </c>
      <c r="AT292" s="23">
        <v>4.0570119554259193E-12</v>
      </c>
      <c r="AU292" s="9">
        <v>3.5184654298897704</v>
      </c>
    </row>
    <row r="293" spans="1:47" x14ac:dyDescent="0.25">
      <c r="B293" s="23">
        <v>1.4671545775551071</v>
      </c>
      <c r="C293" s="9">
        <v>0.47061319300049742</v>
      </c>
      <c r="D293" s="9">
        <v>0.25</v>
      </c>
      <c r="E293" s="9">
        <v>0.375</v>
      </c>
      <c r="F293" s="23">
        <v>2.4074399136807224E-5</v>
      </c>
      <c r="G293" s="9">
        <v>2.2569169974518579</v>
      </c>
      <c r="H293" s="5">
        <v>2</v>
      </c>
      <c r="I293" s="5">
        <v>8</v>
      </c>
      <c r="J293" s="5">
        <v>10</v>
      </c>
      <c r="K293" s="9">
        <v>0.1875</v>
      </c>
      <c r="L293" s="9">
        <v>0.63681677764130973</v>
      </c>
      <c r="M293" s="9">
        <v>0.39341818309280746</v>
      </c>
      <c r="N293" s="5">
        <v>14</v>
      </c>
      <c r="AI293" s="23"/>
      <c r="AJ293" s="23"/>
      <c r="AO293" s="5">
        <f t="shared" si="9"/>
        <v>292</v>
      </c>
      <c r="AP293" s="23">
        <v>2.0767889866011919</v>
      </c>
      <c r="AQ293" s="9">
        <v>0.68391950925818423</v>
      </c>
      <c r="AR293" s="9">
        <v>0.21249999999999999</v>
      </c>
      <c r="AS293" s="9">
        <v>0.55000000000000004</v>
      </c>
      <c r="AT293" s="23">
        <v>2.8068459809800961E-4</v>
      </c>
      <c r="AU293" s="9">
        <v>1.839715856193826</v>
      </c>
    </row>
    <row r="294" spans="1:47" x14ac:dyDescent="0.25">
      <c r="B294" s="23">
        <v>0.87684204681495737</v>
      </c>
      <c r="C294" s="9">
        <v>0.56090169360633246</v>
      </c>
      <c r="D294" s="9">
        <v>3.5714285714285712E-2</v>
      </c>
      <c r="E294" s="9">
        <v>0.5357142857142857</v>
      </c>
      <c r="F294" s="23">
        <v>1.2316141776271368E-2</v>
      </c>
      <c r="G294" s="9">
        <v>1.4578283678112931</v>
      </c>
      <c r="H294" s="5">
        <v>2</v>
      </c>
      <c r="I294" s="5">
        <v>4</v>
      </c>
      <c r="J294" s="5">
        <v>6</v>
      </c>
      <c r="K294" s="9">
        <v>0.1875</v>
      </c>
      <c r="L294" s="9">
        <v>0.59155697363782667</v>
      </c>
      <c r="M294" s="9">
        <v>0.34022879518042115</v>
      </c>
      <c r="N294" s="5">
        <v>14</v>
      </c>
      <c r="AI294" s="23"/>
      <c r="AJ294" s="23"/>
      <c r="AO294" s="5">
        <f t="shared" si="9"/>
        <v>293</v>
      </c>
      <c r="AP294" s="23">
        <v>2.0729970951721928</v>
      </c>
      <c r="AQ294" s="9">
        <v>0.31351343034904172</v>
      </c>
      <c r="AR294" s="9">
        <v>8.7301587301587297E-2</v>
      </c>
      <c r="AS294" s="9">
        <v>0.26190476190476192</v>
      </c>
      <c r="AT294" s="23">
        <v>3.1269083411340037E-3</v>
      </c>
      <c r="AU294" s="9">
        <v>4.4351285336227635</v>
      </c>
    </row>
    <row r="295" spans="1:47" x14ac:dyDescent="0.25">
      <c r="B295" s="23">
        <v>1.108949583005155</v>
      </c>
      <c r="C295" s="9">
        <v>0.30968255412855322</v>
      </c>
      <c r="D295" s="9">
        <v>0.125</v>
      </c>
      <c r="E295" s="9">
        <v>0.30357142857142855</v>
      </c>
      <c r="F295" s="23">
        <v>7.058474276002474E-8</v>
      </c>
      <c r="G295" s="9">
        <v>2.5895222022797131</v>
      </c>
      <c r="H295" s="5">
        <v>3</v>
      </c>
      <c r="I295" s="5">
        <v>8</v>
      </c>
      <c r="J295" s="5">
        <v>11</v>
      </c>
      <c r="K295" s="9">
        <v>6.25E-2</v>
      </c>
      <c r="L295" s="9">
        <v>0.56619916896221267</v>
      </c>
      <c r="M295" s="9">
        <v>0.42684045622831518</v>
      </c>
      <c r="N295" s="5">
        <v>14</v>
      </c>
      <c r="AI295" s="23"/>
      <c r="AJ295" s="23"/>
      <c r="AO295" s="5">
        <f t="shared" si="9"/>
        <v>294</v>
      </c>
      <c r="AP295" s="23">
        <v>2.0380843450417281</v>
      </c>
      <c r="AQ295" s="9">
        <v>0.46961693624945522</v>
      </c>
      <c r="AR295" s="9">
        <v>0.23109243697478993</v>
      </c>
      <c r="AS295" s="9">
        <v>0.24789915966386541</v>
      </c>
      <c r="AT295" s="23">
        <v>6.944014541373442E-17</v>
      </c>
      <c r="AU295" s="9">
        <v>4.1032693022777318</v>
      </c>
    </row>
    <row r="296" spans="1:47" x14ac:dyDescent="0.25">
      <c r="B296" s="23">
        <v>1.2152698331605183</v>
      </c>
      <c r="C296" s="9">
        <v>0.4654395596955867</v>
      </c>
      <c r="D296" s="9">
        <v>1.7857142857142856E-2</v>
      </c>
      <c r="E296" s="9">
        <v>0.375</v>
      </c>
      <c r="F296" s="23">
        <v>0.22739366507869765</v>
      </c>
      <c r="G296" s="9">
        <v>0.84817159508363338</v>
      </c>
      <c r="H296" s="5">
        <v>1</v>
      </c>
      <c r="I296" s="5">
        <v>3</v>
      </c>
      <c r="J296" s="5">
        <v>4</v>
      </c>
      <c r="K296" s="9">
        <v>0</v>
      </c>
      <c r="L296" s="9">
        <v>0.47139883556807655</v>
      </c>
      <c r="M296" s="9">
        <v>0.33032834050562965</v>
      </c>
      <c r="N296" s="5">
        <v>14</v>
      </c>
      <c r="AI296" s="23"/>
      <c r="AJ296" s="23"/>
      <c r="AO296" s="5">
        <f t="shared" si="9"/>
        <v>295</v>
      </c>
      <c r="AP296" s="23">
        <v>2.0026897444990648</v>
      </c>
      <c r="AQ296" s="9">
        <v>0.41390784557756105</v>
      </c>
      <c r="AR296" s="9">
        <v>8.3333333333333315E-2</v>
      </c>
      <c r="AS296" s="9">
        <v>0.21153846153846148</v>
      </c>
      <c r="AT296" s="23">
        <v>5.4107888702329787E-4</v>
      </c>
      <c r="AU296" s="9">
        <v>1.247130979165775</v>
      </c>
    </row>
    <row r="297" spans="1:47" x14ac:dyDescent="0.25">
      <c r="B297" s="23">
        <v>0.60563493197310214</v>
      </c>
      <c r="C297" s="9">
        <v>0.11205228964991146</v>
      </c>
      <c r="D297" s="9">
        <v>0.14285714285714285</v>
      </c>
      <c r="E297" s="9">
        <v>0.14285714285714285</v>
      </c>
      <c r="F297" s="23">
        <v>1.3612051345260545E-5</v>
      </c>
      <c r="G297" s="9">
        <v>2.5527751448615392</v>
      </c>
      <c r="H297" s="5">
        <v>2</v>
      </c>
      <c r="I297" s="5">
        <v>7</v>
      </c>
      <c r="J297" s="5">
        <v>9</v>
      </c>
      <c r="K297" s="9">
        <v>0.25</v>
      </c>
      <c r="L297" s="9">
        <v>0.69616542485054478</v>
      </c>
      <c r="M297" s="9">
        <v>0.32914406313074857</v>
      </c>
      <c r="N297" s="5">
        <v>14</v>
      </c>
      <c r="AI297" s="23"/>
      <c r="AJ297" s="23"/>
      <c r="AO297" s="5">
        <f t="shared" si="9"/>
        <v>296</v>
      </c>
      <c r="AP297" s="23">
        <v>1.9850956746496362</v>
      </c>
      <c r="AQ297" s="9">
        <v>0.6033149117278922</v>
      </c>
      <c r="AR297" s="9">
        <v>0.16250000000000001</v>
      </c>
      <c r="AS297" s="9">
        <v>0.4</v>
      </c>
      <c r="AT297" s="23">
        <v>0.39867673117113789</v>
      </c>
      <c r="AU297" s="9">
        <v>1.3292845998595582</v>
      </c>
    </row>
    <row r="298" spans="1:47" x14ac:dyDescent="0.25">
      <c r="B298" s="23">
        <v>1.4488727885011539</v>
      </c>
      <c r="C298" s="9">
        <v>0.5377049030283978</v>
      </c>
      <c r="D298" s="9">
        <v>0.16071428571428573</v>
      </c>
      <c r="E298" s="9">
        <v>0.48214285714285715</v>
      </c>
      <c r="F298" s="23">
        <v>4.9375727451884554E-8</v>
      </c>
      <c r="G298" s="9">
        <v>2.064532364649974</v>
      </c>
      <c r="H298" s="5">
        <v>2</v>
      </c>
      <c r="I298" s="5">
        <v>9</v>
      </c>
      <c r="J298" s="5">
        <v>11</v>
      </c>
      <c r="K298" s="9">
        <v>0.25</v>
      </c>
      <c r="L298" s="9">
        <v>0.67919745432230905</v>
      </c>
      <c r="M298" s="9">
        <v>0.38898916351850432</v>
      </c>
      <c r="N298" s="5">
        <v>14</v>
      </c>
      <c r="AI298" s="23"/>
      <c r="AJ298" s="23"/>
      <c r="AO298" s="5">
        <f t="shared" si="9"/>
        <v>297</v>
      </c>
      <c r="AP298" s="23">
        <v>1.9667402051319898</v>
      </c>
      <c r="AQ298" s="9">
        <v>0.31791030218262839</v>
      </c>
      <c r="AR298" s="9">
        <v>9.0000000000000024E-2</v>
      </c>
      <c r="AS298" s="9">
        <v>5.9999999999999963E-2</v>
      </c>
      <c r="AT298" s="23">
        <v>0.31351841945850567</v>
      </c>
      <c r="AU298" s="9">
        <v>1.6985938997210019</v>
      </c>
    </row>
    <row r="299" spans="1:47" x14ac:dyDescent="0.25">
      <c r="B299" s="23">
        <v>1.7866286887719118</v>
      </c>
      <c r="C299" s="9">
        <v>0.3928953402550498</v>
      </c>
      <c r="D299" s="9">
        <v>0.14285714285714285</v>
      </c>
      <c r="E299" s="9">
        <v>0.2857142857142857</v>
      </c>
      <c r="F299" s="23">
        <v>9.3580597157334224E-5</v>
      </c>
      <c r="G299" s="9">
        <v>1.3836441120726231</v>
      </c>
      <c r="H299" s="5">
        <v>4</v>
      </c>
      <c r="I299" s="5">
        <v>5</v>
      </c>
      <c r="J299" s="5">
        <v>9</v>
      </c>
      <c r="K299" s="9">
        <v>6.25E-2</v>
      </c>
      <c r="L299" s="9">
        <v>0.5649458212258105</v>
      </c>
      <c r="M299" s="9">
        <v>0.38504680969381294</v>
      </c>
      <c r="N299" s="5">
        <v>14</v>
      </c>
      <c r="AI299" s="23"/>
      <c r="AJ299" s="23"/>
      <c r="AO299" s="5">
        <f t="shared" si="9"/>
        <v>298</v>
      </c>
      <c r="AP299" s="23">
        <v>1.9543188936207445</v>
      </c>
      <c r="AQ299" s="9">
        <v>0.58755599434616101</v>
      </c>
      <c r="AR299" s="9">
        <v>0.1875</v>
      </c>
      <c r="AS299" s="9">
        <v>0.375</v>
      </c>
      <c r="AT299" s="23">
        <v>5.967322039537907E-4</v>
      </c>
      <c r="AU299" s="9">
        <v>1.4548516544525592</v>
      </c>
    </row>
    <row r="300" spans="1:47" x14ac:dyDescent="0.25">
      <c r="B300" s="23">
        <v>3.0004659649843828</v>
      </c>
      <c r="C300" s="9">
        <v>0.50802383972837917</v>
      </c>
      <c r="D300" s="9">
        <v>1.7857142857142856E-2</v>
      </c>
      <c r="E300" s="9">
        <v>0.44642857142857145</v>
      </c>
      <c r="F300" s="23">
        <v>2.8792834138470432E-12</v>
      </c>
      <c r="G300" s="9">
        <v>2.3523157158079457</v>
      </c>
      <c r="H300" s="5">
        <v>5</v>
      </c>
      <c r="I300" s="5">
        <v>9</v>
      </c>
      <c r="J300" s="5">
        <v>14</v>
      </c>
      <c r="K300" s="9">
        <v>6.25E-2</v>
      </c>
      <c r="L300" s="9">
        <v>0.58515425418909217</v>
      </c>
      <c r="M300" s="9">
        <v>0.44917554337281962</v>
      </c>
      <c r="N300" s="5">
        <v>14</v>
      </c>
      <c r="AI300" s="23"/>
      <c r="AJ300" s="23"/>
      <c r="AO300" s="5">
        <f t="shared" si="9"/>
        <v>299</v>
      </c>
      <c r="AP300" s="23">
        <v>1.9532065322996333</v>
      </c>
      <c r="AQ300" s="9">
        <v>0.43866443683061362</v>
      </c>
      <c r="AR300" s="9">
        <v>5.7692307692307696E-2</v>
      </c>
      <c r="AS300" s="9">
        <v>0.21153846153846154</v>
      </c>
      <c r="AT300" s="23">
        <v>1.8789171984781596E-5</v>
      </c>
      <c r="AU300" s="9">
        <v>1.4805052387083029</v>
      </c>
    </row>
    <row r="301" spans="1:47" x14ac:dyDescent="0.25">
      <c r="B301" s="23">
        <v>1.0942652580293082</v>
      </c>
      <c r="C301" s="9">
        <v>0.53618905310510612</v>
      </c>
      <c r="D301" s="9">
        <v>0.21428571428571427</v>
      </c>
      <c r="E301" s="9">
        <v>0.4642857142857143</v>
      </c>
      <c r="F301" s="23">
        <v>6.79814025635497E-5</v>
      </c>
      <c r="G301" s="9">
        <v>2.0355840198829553</v>
      </c>
      <c r="H301" s="5">
        <v>1</v>
      </c>
      <c r="I301" s="5">
        <v>7</v>
      </c>
      <c r="J301" s="5">
        <v>8</v>
      </c>
      <c r="K301" s="9">
        <v>0.125</v>
      </c>
      <c r="L301" s="9">
        <v>0.62139511830794247</v>
      </c>
      <c r="M301" s="9">
        <v>0.37928497976765579</v>
      </c>
      <c r="N301" s="5">
        <v>14</v>
      </c>
      <c r="AI301" s="23"/>
      <c r="AJ301" s="23"/>
      <c r="AO301" s="5">
        <f t="shared" si="9"/>
        <v>300</v>
      </c>
      <c r="AP301" s="23">
        <v>1.8777382461425471</v>
      </c>
      <c r="AQ301" s="9">
        <v>0.61948810164676238</v>
      </c>
      <c r="AR301" s="9">
        <v>-1.7857142857142846E-2</v>
      </c>
      <c r="AS301" s="9">
        <v>0.48214285714285715</v>
      </c>
      <c r="AT301" s="23">
        <v>7.2036214584101624E-4</v>
      </c>
      <c r="AU301" s="9">
        <v>2.6328610054954007</v>
      </c>
    </row>
    <row r="302" spans="1:47" x14ac:dyDescent="0.25">
      <c r="B302" s="23">
        <v>0.71303186815996056</v>
      </c>
      <c r="C302" s="9">
        <v>0.19851273810506342</v>
      </c>
      <c r="D302" s="9">
        <v>0.17857142857142858</v>
      </c>
      <c r="E302" s="9">
        <v>0.25</v>
      </c>
      <c r="F302" s="23">
        <v>1.5600190940473272E-9</v>
      </c>
      <c r="G302" s="9">
        <v>2.6369703708523491</v>
      </c>
      <c r="H302" s="5">
        <v>2</v>
      </c>
      <c r="I302" s="5">
        <v>10</v>
      </c>
      <c r="J302" s="5">
        <v>12</v>
      </c>
      <c r="K302" s="9">
        <v>0.25</v>
      </c>
      <c r="L302" s="9">
        <v>0.69264577239469893</v>
      </c>
      <c r="M302" s="9">
        <v>0.38379317037076344</v>
      </c>
      <c r="N302" s="5">
        <v>14</v>
      </c>
      <c r="AI302" s="23"/>
      <c r="AJ302" s="23"/>
      <c r="AO302" s="5">
        <f t="shared" si="9"/>
        <v>301</v>
      </c>
      <c r="AP302" s="23">
        <v>1.8687141483656586</v>
      </c>
      <c r="AQ302" s="9">
        <v>0.37998241782036291</v>
      </c>
      <c r="AR302" s="9">
        <v>8.9285714285714288E-2</v>
      </c>
      <c r="AS302" s="9">
        <v>0.34523809523809523</v>
      </c>
      <c r="AT302" s="23">
        <v>7.58125581585345E-4</v>
      </c>
      <c r="AU302" s="9">
        <v>1.9788184609809882</v>
      </c>
    </row>
    <row r="303" spans="1:47" x14ac:dyDescent="0.25">
      <c r="A303" s="5" t="s">
        <v>338</v>
      </c>
      <c r="B303" s="23">
        <v>0.96069632089270829</v>
      </c>
      <c r="C303" s="9">
        <v>0.15357541652589751</v>
      </c>
      <c r="D303" s="9">
        <v>0.26282051282051283</v>
      </c>
      <c r="E303" s="9">
        <v>-3.2051282051282062E-2</v>
      </c>
      <c r="F303" s="23">
        <v>0.13883359750400937</v>
      </c>
      <c r="G303" s="9">
        <v>1.7200133437343719</v>
      </c>
      <c r="H303" s="5">
        <v>0</v>
      </c>
      <c r="I303" s="5">
        <v>2</v>
      </c>
      <c r="J303" s="5">
        <v>2</v>
      </c>
      <c r="K303" s="9">
        <v>0.11538461538461542</v>
      </c>
      <c r="L303" s="9">
        <v>0.44918666246617761</v>
      </c>
      <c r="M303" s="9">
        <v>0.27461694960326921</v>
      </c>
      <c r="N303" s="5">
        <v>12</v>
      </c>
      <c r="AI303" s="23"/>
      <c r="AJ303" s="23"/>
      <c r="AO303" s="5">
        <f t="shared" si="9"/>
        <v>302</v>
      </c>
      <c r="AP303" s="23">
        <v>1.8646065340023328</v>
      </c>
      <c r="AQ303" s="9">
        <v>0.54202983316538444</v>
      </c>
      <c r="AR303" s="9">
        <v>0.19642857142857142</v>
      </c>
      <c r="AS303" s="9">
        <v>0.41071428571428564</v>
      </c>
      <c r="AT303" s="23">
        <v>1.5657374001855963E-4</v>
      </c>
      <c r="AU303" s="9">
        <v>2.5512946500858011</v>
      </c>
    </row>
    <row r="304" spans="1:47" x14ac:dyDescent="0.25">
      <c r="A304" s="5" t="s">
        <v>358</v>
      </c>
      <c r="B304" s="23">
        <v>0.47979498062937576</v>
      </c>
      <c r="C304" s="9">
        <v>0.23213760983660367</v>
      </c>
      <c r="D304" s="9">
        <v>0.33974358974358976</v>
      </c>
      <c r="E304" s="9">
        <v>0.30128205128205127</v>
      </c>
      <c r="F304" s="23">
        <v>0.42081179500030197</v>
      </c>
      <c r="G304" s="9">
        <v>1.4017836368991583</v>
      </c>
      <c r="H304" s="5">
        <v>0</v>
      </c>
      <c r="I304" s="5">
        <v>0</v>
      </c>
      <c r="J304" s="5">
        <v>0</v>
      </c>
      <c r="K304" s="9">
        <v>3.8461538461538436E-2</v>
      </c>
      <c r="L304" s="9">
        <v>0.48431091301555579</v>
      </c>
      <c r="M304" s="9">
        <v>0.23718102628355034</v>
      </c>
      <c r="N304" s="5">
        <v>12</v>
      </c>
      <c r="AI304" s="23"/>
      <c r="AJ304" s="23"/>
      <c r="AO304" s="5">
        <f t="shared" si="9"/>
        <v>303</v>
      </c>
      <c r="AP304" s="23">
        <v>1.8353781587150853</v>
      </c>
      <c r="AQ304" s="9">
        <v>0.57208491255823202</v>
      </c>
      <c r="AR304" s="9">
        <v>2.3809523809523808E-2</v>
      </c>
      <c r="AS304" s="9">
        <v>0.42698412698412697</v>
      </c>
      <c r="AT304" s="23">
        <v>0.43136310320675408</v>
      </c>
      <c r="AU304" s="9">
        <v>3.7717372274758252</v>
      </c>
    </row>
    <row r="305" spans="1:47" x14ac:dyDescent="0.25">
      <c r="B305" s="23">
        <v>0.48226831590451058</v>
      </c>
      <c r="C305" s="9">
        <v>3.120109985265844E-2</v>
      </c>
      <c r="D305" s="9">
        <v>3.2051282051282028E-2</v>
      </c>
      <c r="E305" s="9">
        <v>4.4871794871794851E-2</v>
      </c>
      <c r="F305" s="23">
        <v>9.4827086094131214E-4</v>
      </c>
      <c r="G305" s="9">
        <v>2.7802993972221981</v>
      </c>
      <c r="H305" s="5">
        <v>4</v>
      </c>
      <c r="I305" s="5">
        <v>4</v>
      </c>
      <c r="J305" s="5">
        <v>8</v>
      </c>
      <c r="K305" s="9">
        <v>3.8461538461538436E-2</v>
      </c>
      <c r="L305" s="9">
        <v>0.5801178020220159</v>
      </c>
      <c r="M305" s="9">
        <v>0.40684606182575039</v>
      </c>
      <c r="N305" s="5">
        <v>12</v>
      </c>
      <c r="AI305" s="23"/>
      <c r="AJ305" s="23"/>
      <c r="AO305" s="5">
        <f t="shared" si="9"/>
        <v>304</v>
      </c>
      <c r="AP305" s="23">
        <v>1.816998162019491</v>
      </c>
      <c r="AQ305" s="9">
        <v>0.47919252958044789</v>
      </c>
      <c r="AR305" s="9">
        <v>0.38016528925619836</v>
      </c>
      <c r="AS305" s="9">
        <v>0.39669421487603312</v>
      </c>
      <c r="AT305" s="23">
        <v>1.6028492470718271E-5</v>
      </c>
      <c r="AU305" s="9">
        <v>1.8221327516189327</v>
      </c>
    </row>
    <row r="306" spans="1:47" x14ac:dyDescent="0.25">
      <c r="B306" s="23">
        <v>7.187677466156158</v>
      </c>
      <c r="C306" s="9">
        <v>0.36808524339069365</v>
      </c>
      <c r="D306" s="9">
        <v>0.21153846153846154</v>
      </c>
      <c r="E306" s="9">
        <v>0.35256410256410248</v>
      </c>
      <c r="F306" s="23">
        <v>9.2517641284687382E-3</v>
      </c>
      <c r="G306" s="9">
        <v>1.4500754556361781</v>
      </c>
      <c r="H306" s="5">
        <v>1</v>
      </c>
      <c r="I306" s="5">
        <v>3</v>
      </c>
      <c r="J306" s="5">
        <v>4</v>
      </c>
      <c r="K306" s="9">
        <v>0.19230769230769229</v>
      </c>
      <c r="L306" s="9">
        <v>0.4324651780873307</v>
      </c>
      <c r="M306" s="9">
        <v>0.35218062236507125</v>
      </c>
      <c r="N306" s="5">
        <v>12</v>
      </c>
      <c r="AI306" s="23"/>
      <c r="AJ306" s="23"/>
      <c r="AO306" s="5">
        <f t="shared" si="9"/>
        <v>304</v>
      </c>
      <c r="AP306" s="23">
        <v>1.816998162019491</v>
      </c>
      <c r="AQ306" s="9">
        <v>0.47557675680590972</v>
      </c>
      <c r="AR306" s="9">
        <v>0.39669421487603307</v>
      </c>
      <c r="AS306" s="9">
        <v>0.39669421487603296</v>
      </c>
      <c r="AT306" s="23">
        <v>3.004435274898147E-4</v>
      </c>
      <c r="AU306" s="9">
        <v>1.7789634499294544</v>
      </c>
    </row>
    <row r="307" spans="1:47" x14ac:dyDescent="0.25">
      <c r="B307" s="23">
        <v>10.183843127693905</v>
      </c>
      <c r="C307" s="9">
        <v>0.25588092311988725</v>
      </c>
      <c r="D307" s="9">
        <v>6.41025641025641E-3</v>
      </c>
      <c r="E307" s="9">
        <v>0.30128205128205121</v>
      </c>
      <c r="F307" s="23">
        <v>1.7139545560025029E-3</v>
      </c>
      <c r="G307" s="9">
        <v>1.7015829584124849</v>
      </c>
      <c r="H307" s="5">
        <v>3</v>
      </c>
      <c r="I307" s="5">
        <v>3</v>
      </c>
      <c r="J307" s="5">
        <v>6</v>
      </c>
      <c r="K307" s="9">
        <v>0.19230769230769229</v>
      </c>
      <c r="L307" s="9">
        <v>0.41938252480723731</v>
      </c>
      <c r="M307" s="9">
        <v>0.36651215323750719</v>
      </c>
      <c r="N307" s="5">
        <v>12</v>
      </c>
      <c r="AI307" s="23"/>
      <c r="AJ307" s="23"/>
      <c r="AO307" s="5">
        <f t="shared" si="9"/>
        <v>306</v>
      </c>
      <c r="AP307" s="23">
        <v>1.8106018460597897</v>
      </c>
      <c r="AQ307" s="9">
        <v>0.47309172949343981</v>
      </c>
      <c r="AR307" s="9">
        <v>0.32738095238095238</v>
      </c>
      <c r="AS307" s="9">
        <v>0.34523809523809512</v>
      </c>
      <c r="AT307" s="23">
        <v>0.14337902146583037</v>
      </c>
      <c r="AU307" s="9">
        <v>2.6557806013445679</v>
      </c>
    </row>
    <row r="308" spans="1:47" x14ac:dyDescent="0.25">
      <c r="B308" s="23">
        <v>1.2882262436374403</v>
      </c>
      <c r="C308" s="9">
        <v>0.34569250879934721</v>
      </c>
      <c r="D308" s="9">
        <v>0.1858974358974359</v>
      </c>
      <c r="E308" s="9">
        <v>0.35256410256410248</v>
      </c>
      <c r="F308" s="23">
        <v>5.4535223051977227E-3</v>
      </c>
      <c r="G308" s="9">
        <v>1.8396273809362838</v>
      </c>
      <c r="H308" s="5">
        <v>3</v>
      </c>
      <c r="I308" s="5">
        <v>2</v>
      </c>
      <c r="J308" s="5">
        <v>5</v>
      </c>
      <c r="K308" s="9">
        <v>0.26923076923076927</v>
      </c>
      <c r="L308" s="9">
        <v>0.3901851352525324</v>
      </c>
      <c r="M308" s="9">
        <v>0.30799759282763228</v>
      </c>
      <c r="N308" s="5">
        <v>12</v>
      </c>
      <c r="AI308" s="23"/>
      <c r="AJ308" s="23"/>
      <c r="AO308" s="5">
        <f t="shared" si="9"/>
        <v>307</v>
      </c>
      <c r="AP308" s="23">
        <v>1.8035757730935231</v>
      </c>
      <c r="AQ308" s="9">
        <v>0.28830959670949985</v>
      </c>
      <c r="AR308" s="9">
        <v>0.10967741935483871</v>
      </c>
      <c r="AS308" s="9">
        <v>0.34193548387096767</v>
      </c>
      <c r="AT308" s="23">
        <v>5.5979526079927695E-5</v>
      </c>
      <c r="AU308" s="9">
        <v>1.3923711172775162</v>
      </c>
    </row>
    <row r="309" spans="1:47" x14ac:dyDescent="0.25">
      <c r="B309" s="23">
        <v>1.2028075270480663</v>
      </c>
      <c r="C309" s="9">
        <v>0.13507915919979022</v>
      </c>
      <c r="D309" s="9">
        <v>0.16025641025641027</v>
      </c>
      <c r="E309" s="9">
        <v>0.22435897435897426</v>
      </c>
      <c r="F309" s="23">
        <v>0.45400774732067961</v>
      </c>
      <c r="G309" s="9">
        <v>1.6817626000247505</v>
      </c>
      <c r="H309" s="5">
        <v>2</v>
      </c>
      <c r="I309" s="5">
        <v>2</v>
      </c>
      <c r="J309" s="5">
        <v>4</v>
      </c>
      <c r="K309" s="9">
        <v>3.8461538461538436E-2</v>
      </c>
      <c r="L309" s="9">
        <v>0.52719793528822256</v>
      </c>
      <c r="M309" s="9">
        <v>0.31172248905769812</v>
      </c>
      <c r="N309" s="5">
        <v>12</v>
      </c>
      <c r="AI309" s="23"/>
      <c r="AJ309" s="23"/>
      <c r="AO309" s="5">
        <f t="shared" si="9"/>
        <v>308</v>
      </c>
      <c r="AP309" s="23">
        <v>1.793640701535907</v>
      </c>
      <c r="AQ309" s="9">
        <v>0.30990265122892857</v>
      </c>
      <c r="AR309" s="9">
        <v>0.17647058823529413</v>
      </c>
      <c r="AS309" s="9">
        <v>0.4</v>
      </c>
      <c r="AT309" s="23">
        <v>4.4876295000871275E-7</v>
      </c>
      <c r="AU309" s="9">
        <v>4.7198609483466685</v>
      </c>
    </row>
    <row r="310" spans="1:47" x14ac:dyDescent="0.25">
      <c r="B310" s="23">
        <v>0.67836485467552154</v>
      </c>
      <c r="C310" s="9">
        <v>0.33092481962499037</v>
      </c>
      <c r="D310" s="9">
        <v>0.33974358974358976</v>
      </c>
      <c r="E310" s="9">
        <v>0.35256410256410259</v>
      </c>
      <c r="F310" s="23">
        <v>0.68939854967934366</v>
      </c>
      <c r="G310" s="9">
        <v>1.0492407432819462</v>
      </c>
      <c r="H310" s="5">
        <v>1</v>
      </c>
      <c r="I310" s="5">
        <v>0</v>
      </c>
      <c r="J310" s="5">
        <v>1</v>
      </c>
      <c r="K310" s="9">
        <v>3.8461538461538436E-2</v>
      </c>
      <c r="L310" s="9">
        <v>0.43775038684018092</v>
      </c>
      <c r="M310" s="9">
        <v>0.2328249902740325</v>
      </c>
      <c r="N310" s="5">
        <v>12</v>
      </c>
      <c r="AI310" s="23"/>
      <c r="AJ310" s="23"/>
      <c r="AO310" s="5">
        <f t="shared" si="9"/>
        <v>308</v>
      </c>
      <c r="AP310" s="23">
        <v>1.793640701535907</v>
      </c>
      <c r="AQ310" s="9">
        <v>0.33905999746141607</v>
      </c>
      <c r="AR310" s="9">
        <v>0.16444444444444445</v>
      </c>
      <c r="AS310" s="9">
        <v>0.34666666666666679</v>
      </c>
      <c r="AT310" s="23">
        <v>4.4876295000871275E-7</v>
      </c>
      <c r="AU310" s="9">
        <v>10.209373939450931</v>
      </c>
    </row>
    <row r="311" spans="1:47" x14ac:dyDescent="0.25">
      <c r="B311" s="23">
        <v>0.27320619194701889</v>
      </c>
      <c r="C311" s="9">
        <v>0.15347455844606889</v>
      </c>
      <c r="D311" s="9">
        <v>0.23717948717948717</v>
      </c>
      <c r="E311" s="9">
        <v>0.24999999999999994</v>
      </c>
      <c r="F311" s="23">
        <v>0.754320837277342</v>
      </c>
      <c r="G311" s="9">
        <v>1.9675435423576917</v>
      </c>
      <c r="H311" s="5">
        <v>1</v>
      </c>
      <c r="I311" s="5">
        <v>1</v>
      </c>
      <c r="J311" s="5">
        <v>2</v>
      </c>
      <c r="K311" s="9">
        <v>0.11538461538461542</v>
      </c>
      <c r="L311" s="9">
        <v>0.48273898663520981</v>
      </c>
      <c r="M311" s="9">
        <v>0.23986045946118745</v>
      </c>
      <c r="N311" s="5">
        <v>12</v>
      </c>
      <c r="AI311" s="23"/>
      <c r="AJ311" s="23"/>
      <c r="AO311" s="5">
        <f t="shared" si="9"/>
        <v>310</v>
      </c>
      <c r="AP311" s="23">
        <v>1.7923446343637432</v>
      </c>
      <c r="AQ311" s="9">
        <v>0.57442755202637474</v>
      </c>
      <c r="AR311" s="9">
        <v>0.39285714285714268</v>
      </c>
      <c r="AS311" s="9">
        <v>0.46428571428571419</v>
      </c>
      <c r="AT311" s="23">
        <v>7.2350070896069874E-2</v>
      </c>
      <c r="AU311" s="9">
        <v>2.2209164854096994</v>
      </c>
    </row>
    <row r="312" spans="1:47" x14ac:dyDescent="0.25">
      <c r="B312" s="23">
        <v>0.35065852275328618</v>
      </c>
      <c r="C312" s="9">
        <v>0.11283894974343428</v>
      </c>
      <c r="D312" s="9">
        <v>8.3333333333333329E-2</v>
      </c>
      <c r="E312" s="9">
        <v>0.24999999999999992</v>
      </c>
      <c r="F312" s="23">
        <v>4.2847816259302986E-3</v>
      </c>
      <c r="G312" s="9">
        <v>2.7141912998865907</v>
      </c>
      <c r="H312" s="5">
        <v>4</v>
      </c>
      <c r="I312" s="5">
        <v>2</v>
      </c>
      <c r="J312" s="5">
        <v>6</v>
      </c>
      <c r="K312" s="9">
        <v>0.19230769230769229</v>
      </c>
      <c r="L312" s="9">
        <v>0.39691897396131626</v>
      </c>
      <c r="M312" s="9">
        <v>0.32337741728875075</v>
      </c>
      <c r="N312" s="5">
        <v>12</v>
      </c>
      <c r="AI312" s="23"/>
      <c r="AJ312" s="23"/>
      <c r="AO312" s="5">
        <f t="shared" si="9"/>
        <v>311</v>
      </c>
      <c r="AP312" s="23">
        <v>1.7866286887719118</v>
      </c>
      <c r="AQ312" s="9">
        <v>0.3928953402550498</v>
      </c>
      <c r="AR312" s="9">
        <v>0.14285714285714285</v>
      </c>
      <c r="AS312" s="9">
        <v>0.2857142857142857</v>
      </c>
      <c r="AT312" s="23">
        <v>9.3580597157334224E-5</v>
      </c>
      <c r="AU312" s="9">
        <v>1.3836441120726231</v>
      </c>
    </row>
    <row r="313" spans="1:47" x14ac:dyDescent="0.25">
      <c r="B313" s="23">
        <v>1.0053608124553906</v>
      </c>
      <c r="C313" s="9">
        <v>0.38117521097275292</v>
      </c>
      <c r="D313" s="9">
        <v>0.16025641025641027</v>
      </c>
      <c r="E313" s="9">
        <v>0.27564102564102566</v>
      </c>
      <c r="F313" s="23">
        <v>9.6411361786382543E-2</v>
      </c>
      <c r="G313" s="9">
        <v>1.4815920131813984</v>
      </c>
      <c r="H313" s="5">
        <v>1</v>
      </c>
      <c r="I313" s="5">
        <v>3</v>
      </c>
      <c r="J313" s="5">
        <v>4</v>
      </c>
      <c r="K313" s="9">
        <v>3.8461538461538436E-2</v>
      </c>
      <c r="L313" s="9">
        <v>0.52370075974781838</v>
      </c>
      <c r="M313" s="9">
        <v>0.35376020799964342</v>
      </c>
      <c r="N313" s="5">
        <v>12</v>
      </c>
      <c r="AI313" s="23"/>
      <c r="AJ313" s="23"/>
      <c r="AO313" s="5">
        <f t="shared" si="9"/>
        <v>312</v>
      </c>
      <c r="AP313" s="23">
        <v>1.765169463515613</v>
      </c>
      <c r="AQ313" s="9">
        <v>0.41612554217981168</v>
      </c>
      <c r="AR313" s="9">
        <v>0.23958333333333334</v>
      </c>
      <c r="AS313" s="9">
        <v>0.27777777777777773</v>
      </c>
      <c r="AT313" s="23">
        <v>4.9314613000692126E-8</v>
      </c>
      <c r="AU313" s="9">
        <v>3.5707461677834527</v>
      </c>
    </row>
    <row r="314" spans="1:47" x14ac:dyDescent="0.25">
      <c r="B314" s="23">
        <v>1.4525324660337704</v>
      </c>
      <c r="C314" s="9">
        <v>0.23882714341927799</v>
      </c>
      <c r="D314" s="9">
        <v>0.13461538461538461</v>
      </c>
      <c r="E314" s="9">
        <v>7.0512820512820484E-2</v>
      </c>
      <c r="F314" s="23">
        <v>2.5005813760179772E-3</v>
      </c>
      <c r="G314" s="9">
        <v>1.8846162305942182</v>
      </c>
      <c r="H314" s="5">
        <v>0</v>
      </c>
      <c r="I314" s="5">
        <v>5</v>
      </c>
      <c r="J314" s="5">
        <v>5</v>
      </c>
      <c r="K314" s="9">
        <v>0.19230769230769229</v>
      </c>
      <c r="L314" s="9">
        <v>0.69207783700412029</v>
      </c>
      <c r="M314" s="9">
        <v>0.34465476705328851</v>
      </c>
      <c r="N314" s="5">
        <v>12</v>
      </c>
      <c r="AI314" s="23"/>
      <c r="AJ314" s="23"/>
      <c r="AO314" s="5">
        <f t="shared" si="9"/>
        <v>313</v>
      </c>
      <c r="AP314" s="23">
        <v>1.7619138930900531</v>
      </c>
      <c r="AQ314" s="9">
        <v>0.52119037276422053</v>
      </c>
      <c r="AR314" s="9">
        <v>-1.2500000000000001E-2</v>
      </c>
      <c r="AS314" s="9">
        <v>0.375</v>
      </c>
      <c r="AT314" s="23">
        <v>0.51732477281159284</v>
      </c>
      <c r="AU314" s="9">
        <v>0.95623373933556799</v>
      </c>
    </row>
    <row r="315" spans="1:47" x14ac:dyDescent="0.25">
      <c r="A315" s="5" t="s">
        <v>150</v>
      </c>
      <c r="B315" s="23">
        <v>131.96747593957684</v>
      </c>
      <c r="C315" s="9">
        <v>0.38478879769272856</v>
      </c>
      <c r="D315" s="9">
        <v>3.5947712418300685E-2</v>
      </c>
      <c r="E315" s="9">
        <v>0.21241830065359468</v>
      </c>
      <c r="F315" s="23">
        <v>0.13901966623135695</v>
      </c>
      <c r="G315" s="9">
        <v>3.4745525821797538</v>
      </c>
      <c r="H315" s="5">
        <v>3</v>
      </c>
      <c r="I315" s="5">
        <v>2</v>
      </c>
      <c r="J315" s="5">
        <v>5</v>
      </c>
      <c r="K315" s="9">
        <v>2.9411764705882359E-2</v>
      </c>
      <c r="L315" s="9">
        <v>0.52043613374654307</v>
      </c>
      <c r="M315" s="9">
        <v>0.30774797369287021</v>
      </c>
      <c r="N315" s="5">
        <v>18</v>
      </c>
      <c r="AI315" s="23"/>
      <c r="AJ315" s="23"/>
      <c r="AO315" s="5">
        <f t="shared" si="9"/>
        <v>314</v>
      </c>
      <c r="AP315" s="23">
        <v>1.7600640949613553</v>
      </c>
      <c r="AQ315" s="9">
        <v>-1.527616488318876E-2</v>
      </c>
      <c r="AR315" s="9">
        <v>-0.16888888888888892</v>
      </c>
      <c r="AS315" s="9">
        <v>0.19111111111111112</v>
      </c>
      <c r="AT315" s="23">
        <v>6.08451255191532E-2</v>
      </c>
      <c r="AU315" s="9">
        <v>8.0054716839744522</v>
      </c>
    </row>
    <row r="316" spans="1:47" x14ac:dyDescent="0.25">
      <c r="A316" s="5" t="s">
        <v>366</v>
      </c>
      <c r="B316" s="23">
        <v>3.1997727416231481</v>
      </c>
      <c r="C316" s="9">
        <v>0.36274814235576303</v>
      </c>
      <c r="D316" s="9">
        <v>6.2091503267973858E-2</v>
      </c>
      <c r="E316" s="9">
        <v>0.34313725490196084</v>
      </c>
      <c r="F316" s="23">
        <v>1.9257091531218974E-4</v>
      </c>
      <c r="G316" s="9">
        <v>3.1245381212500036</v>
      </c>
      <c r="H316" s="5">
        <v>4</v>
      </c>
      <c r="I316" s="5">
        <v>5</v>
      </c>
      <c r="J316" s="5">
        <v>9</v>
      </c>
      <c r="K316" s="9">
        <v>2.9411764705882359E-2</v>
      </c>
      <c r="L316" s="9">
        <v>0.49954052011436356</v>
      </c>
      <c r="M316" s="9">
        <v>0.36317912116671647</v>
      </c>
      <c r="N316" s="5">
        <v>18</v>
      </c>
      <c r="AI316" s="23"/>
      <c r="AJ316" s="23"/>
      <c r="AO316" s="5">
        <f t="shared" si="9"/>
        <v>315</v>
      </c>
      <c r="AP316" s="23">
        <v>1.7571182858892074</v>
      </c>
      <c r="AQ316" s="9">
        <v>0.58576458169730805</v>
      </c>
      <c r="AR316" s="9">
        <v>0.39333333333333331</v>
      </c>
      <c r="AS316" s="9">
        <v>0.26</v>
      </c>
      <c r="AT316" s="23">
        <v>8.4238567634281336E-2</v>
      </c>
      <c r="AU316" s="9">
        <v>0.61862807404426334</v>
      </c>
    </row>
    <row r="317" spans="1:47" x14ac:dyDescent="0.25">
      <c r="B317" s="23">
        <v>27.711124092250458</v>
      </c>
      <c r="C317" s="9">
        <v>0.40948207543644899</v>
      </c>
      <c r="D317" s="9">
        <v>-6.8627450980392163E-2</v>
      </c>
      <c r="E317" s="9">
        <v>0.34313725490196068</v>
      </c>
      <c r="F317" s="23">
        <v>9.5170308247359194E-3</v>
      </c>
      <c r="G317" s="9">
        <v>3.0084751260321907</v>
      </c>
      <c r="H317" s="5">
        <v>4</v>
      </c>
      <c r="I317" s="5">
        <v>3</v>
      </c>
      <c r="J317" s="5">
        <v>7</v>
      </c>
      <c r="K317" s="9">
        <v>2.9411764705882359E-2</v>
      </c>
      <c r="L317" s="9">
        <v>0.4857035671486275</v>
      </c>
      <c r="M317" s="9">
        <v>0.36908681450102288</v>
      </c>
      <c r="N317" s="5">
        <v>18</v>
      </c>
      <c r="AI317" s="23"/>
      <c r="AJ317" s="23"/>
      <c r="AO317" s="5">
        <f t="shared" si="9"/>
        <v>316</v>
      </c>
      <c r="AP317" s="23">
        <v>1.7569281646479278</v>
      </c>
      <c r="AQ317" s="9">
        <v>0.33805659707548374</v>
      </c>
      <c r="AR317" s="9">
        <v>0.35555555555555557</v>
      </c>
      <c r="AS317" s="9">
        <v>0.26666666666666666</v>
      </c>
      <c r="AT317" s="23">
        <v>4.1369440404543256E-20</v>
      </c>
      <c r="AU317" s="9">
        <v>4.1003809666893503</v>
      </c>
    </row>
    <row r="318" spans="1:47" x14ac:dyDescent="0.25">
      <c r="B318" s="23">
        <v>2960.4177538021404</v>
      </c>
      <c r="C318" s="9">
        <v>0.54065004083157686</v>
      </c>
      <c r="D318" s="9">
        <v>7.5163398692810454E-2</v>
      </c>
      <c r="E318" s="9">
        <v>0.3692810457516339</v>
      </c>
      <c r="F318" s="23">
        <v>7.9386145384186414E-4</v>
      </c>
      <c r="G318" s="9">
        <v>2.8841701354924991</v>
      </c>
      <c r="H318" s="5">
        <v>3</v>
      </c>
      <c r="I318" s="5">
        <v>6</v>
      </c>
      <c r="J318" s="5">
        <v>9</v>
      </c>
      <c r="K318" s="9">
        <v>0.14705882352941174</v>
      </c>
      <c r="L318" s="9">
        <v>0.55024470810741144</v>
      </c>
      <c r="M318" s="9">
        <v>0.37538008660130867</v>
      </c>
      <c r="N318" s="5">
        <v>18</v>
      </c>
      <c r="AI318" s="23"/>
      <c r="AJ318" s="23"/>
      <c r="AO318" s="5">
        <f t="shared" si="9"/>
        <v>317</v>
      </c>
      <c r="AP318" s="23">
        <v>1.736627228102265</v>
      </c>
      <c r="AQ318" s="9">
        <v>8.19847297969961E-2</v>
      </c>
      <c r="AR318" s="9">
        <v>-7.1428571428571383E-3</v>
      </c>
      <c r="AS318" s="9">
        <v>0.17380952380952383</v>
      </c>
      <c r="AT318" s="23">
        <v>1.845186755449722E-4</v>
      </c>
      <c r="AU318" s="9">
        <v>2.4657157082607655</v>
      </c>
    </row>
    <row r="319" spans="1:47" x14ac:dyDescent="0.25">
      <c r="B319" s="23">
        <v>16.653249864717832</v>
      </c>
      <c r="C319" s="9">
        <v>0.3665088860931135</v>
      </c>
      <c r="D319" s="9">
        <v>-1.6339869281045728E-2</v>
      </c>
      <c r="E319" s="9">
        <v>0.26470588235294124</v>
      </c>
      <c r="F319" s="23">
        <v>1.6861147476931756E-8</v>
      </c>
      <c r="G319" s="9">
        <v>4.0818450735708671</v>
      </c>
      <c r="H319" s="5">
        <v>3</v>
      </c>
      <c r="I319" s="5">
        <v>9</v>
      </c>
      <c r="J319" s="5">
        <v>12</v>
      </c>
      <c r="K319" s="9">
        <v>0.14705882352941174</v>
      </c>
      <c r="L319" s="9">
        <v>0.6496046907242562</v>
      </c>
      <c r="M319" s="9">
        <v>0.37910779098736708</v>
      </c>
      <c r="N319" s="5">
        <v>18</v>
      </c>
      <c r="AI319" s="23"/>
      <c r="AJ319" s="23"/>
      <c r="AO319" s="5">
        <f t="shared" si="9"/>
        <v>318</v>
      </c>
      <c r="AP319" s="23">
        <v>1.7323155074868133</v>
      </c>
      <c r="AQ319" s="9">
        <v>0.42665323688450429</v>
      </c>
      <c r="AR319" s="9">
        <v>7.4999999999999997E-2</v>
      </c>
      <c r="AS319" s="9">
        <v>0.41249999999999998</v>
      </c>
      <c r="AT319" s="23">
        <v>0.14723731003579504</v>
      </c>
      <c r="AU319" s="9">
        <v>1.2874388603012994</v>
      </c>
    </row>
    <row r="320" spans="1:47" x14ac:dyDescent="0.25">
      <c r="B320" s="23">
        <v>4.3374000705527669</v>
      </c>
      <c r="C320" s="9">
        <v>0.53124205676752323</v>
      </c>
      <c r="D320" s="9">
        <v>-1.6339869281045739E-2</v>
      </c>
      <c r="E320" s="9">
        <v>0.39542483660130712</v>
      </c>
      <c r="F320" s="23">
        <v>1.0183272760435263E-12</v>
      </c>
      <c r="G320" s="9">
        <v>4.4964274183049922</v>
      </c>
      <c r="H320" s="5">
        <v>5</v>
      </c>
      <c r="I320" s="5">
        <v>10</v>
      </c>
      <c r="J320" s="5">
        <v>15</v>
      </c>
      <c r="K320" s="9">
        <v>0.14705882352941174</v>
      </c>
      <c r="L320" s="9">
        <v>0.62248364035615344</v>
      </c>
      <c r="M320" s="9">
        <v>0.43391704656163921</v>
      </c>
      <c r="N320" s="5">
        <v>18</v>
      </c>
      <c r="AI320" s="23"/>
      <c r="AJ320" s="23"/>
      <c r="AO320" s="5">
        <f t="shared" si="9"/>
        <v>319</v>
      </c>
      <c r="AP320" s="23">
        <v>1.7254221955752689</v>
      </c>
      <c r="AQ320" s="9">
        <v>0.32852198044580916</v>
      </c>
      <c r="AR320" s="9">
        <v>-6.5079365079365056E-2</v>
      </c>
      <c r="AS320" s="9">
        <v>0.1920634920634921</v>
      </c>
      <c r="AT320" s="23">
        <v>3.8331475402745159E-7</v>
      </c>
      <c r="AU320" s="9">
        <v>5.6185371885192152</v>
      </c>
    </row>
    <row r="321" spans="1:47" x14ac:dyDescent="0.25">
      <c r="B321" s="23">
        <v>1.360396532591954</v>
      </c>
      <c r="C321" s="9">
        <v>0.50876529253279212</v>
      </c>
      <c r="D321" s="9">
        <v>-6.8627450980392163E-2</v>
      </c>
      <c r="E321" s="9">
        <v>0.31699346405228757</v>
      </c>
      <c r="F321" s="23">
        <v>4.5517706673233165E-3</v>
      </c>
      <c r="G321" s="9">
        <v>3.5462438268853678</v>
      </c>
      <c r="H321" s="5">
        <v>2</v>
      </c>
      <c r="I321" s="5">
        <v>5</v>
      </c>
      <c r="J321" s="5">
        <v>7</v>
      </c>
      <c r="K321" s="9">
        <v>2.9411764705882359E-2</v>
      </c>
      <c r="L321" s="9">
        <v>0.52611185985557285</v>
      </c>
      <c r="M321" s="9">
        <v>0.37067509028907225</v>
      </c>
      <c r="N321" s="5">
        <v>18</v>
      </c>
      <c r="AI321" s="23"/>
      <c r="AJ321" s="23"/>
      <c r="AO321" s="5">
        <f t="shared" si="9"/>
        <v>320</v>
      </c>
      <c r="AP321" s="23">
        <v>1.7196384278934851</v>
      </c>
      <c r="AQ321" s="9">
        <v>0.4865589717902819</v>
      </c>
      <c r="AR321" s="9">
        <v>0.39333333333333331</v>
      </c>
      <c r="AS321" s="9">
        <v>0.12666666666666668</v>
      </c>
      <c r="AT321" s="23">
        <v>4.8456801372083205E-2</v>
      </c>
      <c r="AU321" s="9">
        <v>0.67177121918885452</v>
      </c>
    </row>
    <row r="322" spans="1:47" x14ac:dyDescent="0.25">
      <c r="B322" s="23">
        <v>28.812876186587797</v>
      </c>
      <c r="C322" s="9">
        <v>0.53706075169841561</v>
      </c>
      <c r="D322" s="9">
        <v>2.287581699346404E-2</v>
      </c>
      <c r="E322" s="9">
        <v>0.43464052287581689</v>
      </c>
      <c r="F322" s="23">
        <v>3.4660384801471352E-7</v>
      </c>
      <c r="G322" s="9">
        <v>3.4654594790864173</v>
      </c>
      <c r="H322" s="5">
        <v>6</v>
      </c>
      <c r="I322" s="5">
        <v>5</v>
      </c>
      <c r="J322" s="5">
        <v>11</v>
      </c>
      <c r="K322" s="9">
        <v>8.8235294117647078E-2</v>
      </c>
      <c r="L322" s="9">
        <v>0.51099407895717996</v>
      </c>
      <c r="M322" s="9">
        <v>0.39549598976031552</v>
      </c>
      <c r="N322" s="5">
        <v>18</v>
      </c>
      <c r="AI322" s="23"/>
      <c r="AJ322" s="23"/>
      <c r="AO322" s="5">
        <f t="shared" si="9"/>
        <v>321</v>
      </c>
      <c r="AP322" s="23">
        <v>1.7193156961107363</v>
      </c>
      <c r="AQ322" s="9">
        <v>0.58816917232154664</v>
      </c>
      <c r="AR322" s="9">
        <v>0.29761904761904773</v>
      </c>
      <c r="AS322" s="9">
        <v>0.42857142857142855</v>
      </c>
      <c r="AT322" s="23">
        <v>4.8256002015978197E-2</v>
      </c>
      <c r="AU322" s="9">
        <v>2.442204160985928</v>
      </c>
    </row>
    <row r="323" spans="1:47" x14ac:dyDescent="0.25">
      <c r="B323" s="23">
        <v>4.5618781654822991</v>
      </c>
      <c r="C323" s="9">
        <v>0.52826918097026687</v>
      </c>
      <c r="D323" s="9">
        <v>-3.2679738562091621E-3</v>
      </c>
      <c r="E323" s="9">
        <v>0.4477124183006535</v>
      </c>
      <c r="F323" s="23">
        <v>1.6861147476931756E-8</v>
      </c>
      <c r="G323" s="9">
        <v>4.048128976231939</v>
      </c>
      <c r="H323" s="5">
        <v>3</v>
      </c>
      <c r="I323" s="5">
        <v>9</v>
      </c>
      <c r="J323" s="5">
        <v>12</v>
      </c>
      <c r="K323" s="9">
        <v>0.14705882352941174</v>
      </c>
      <c r="L323" s="9">
        <v>0.61011342848953465</v>
      </c>
      <c r="M323" s="9">
        <v>0.40295641905068053</v>
      </c>
      <c r="N323" s="5">
        <v>18</v>
      </c>
      <c r="AI323" s="23"/>
      <c r="AJ323" s="23"/>
      <c r="AO323" s="5">
        <f t="shared" ref="AO323:AO386" si="10">RANK(AP323,$AP$2:$AP$699)</f>
        <v>322</v>
      </c>
      <c r="AP323" s="23">
        <v>1.6997120588808354</v>
      </c>
      <c r="AQ323" s="9">
        <v>0.27500651748545474</v>
      </c>
      <c r="AR323" s="9">
        <v>0.1272727272727272</v>
      </c>
      <c r="AS323" s="9">
        <v>0.34545454545454546</v>
      </c>
      <c r="AT323" s="23">
        <v>2.8095485675159282E-3</v>
      </c>
      <c r="AU323" s="9">
        <v>0.9257658663634849</v>
      </c>
    </row>
    <row r="324" spans="1:47" x14ac:dyDescent="0.25">
      <c r="B324" s="23">
        <v>0.88847593670706604</v>
      </c>
      <c r="C324" s="9">
        <v>0.46044946946544224</v>
      </c>
      <c r="D324" s="9">
        <v>-3.2679738562091621E-3</v>
      </c>
      <c r="E324" s="9">
        <v>0.3562091503267974</v>
      </c>
      <c r="F324" s="23">
        <v>7.1562563374058886E-7</v>
      </c>
      <c r="G324" s="9">
        <v>4.841451400185103</v>
      </c>
      <c r="H324" s="5">
        <v>4</v>
      </c>
      <c r="I324" s="5">
        <v>7</v>
      </c>
      <c r="J324" s="5">
        <v>11</v>
      </c>
      <c r="K324" s="9">
        <v>0.14705882352941174</v>
      </c>
      <c r="L324" s="9">
        <v>0.62453120738012569</v>
      </c>
      <c r="M324" s="9">
        <v>0.3665330232450667</v>
      </c>
      <c r="N324" s="5">
        <v>18</v>
      </c>
      <c r="AI324" s="23"/>
      <c r="AJ324" s="23"/>
      <c r="AO324" s="5">
        <f t="shared" si="10"/>
        <v>323</v>
      </c>
      <c r="AP324" s="23">
        <v>1.6930065921116177</v>
      </c>
      <c r="AQ324" s="9">
        <v>1.041084055232222E-2</v>
      </c>
      <c r="AR324" s="9">
        <v>-3.6363636363636362E-2</v>
      </c>
      <c r="AS324" s="9">
        <v>0.25454545454545452</v>
      </c>
      <c r="AT324" s="23">
        <v>4.5586047681933037E-4</v>
      </c>
      <c r="AU324" s="9">
        <v>1.7135006287396664</v>
      </c>
    </row>
    <row r="325" spans="1:47" x14ac:dyDescent="0.25">
      <c r="B325" s="23">
        <v>0.97407599274746581</v>
      </c>
      <c r="C325" s="9">
        <v>0.54760562336234464</v>
      </c>
      <c r="D325" s="9">
        <v>6.2091503267973878E-2</v>
      </c>
      <c r="E325" s="9">
        <v>0.36928104575163401</v>
      </c>
      <c r="F325" s="23">
        <v>3.4400664225614989E-2</v>
      </c>
      <c r="G325" s="9">
        <v>3.7586471750478769</v>
      </c>
      <c r="H325" s="5">
        <v>2</v>
      </c>
      <c r="I325" s="5">
        <v>4</v>
      </c>
      <c r="J325" s="5">
        <v>6</v>
      </c>
      <c r="K325" s="9">
        <v>8.8235294117647078E-2</v>
      </c>
      <c r="L325" s="9">
        <v>0.54096268402579306</v>
      </c>
      <c r="M325" s="9">
        <v>0.32464148010657212</v>
      </c>
      <c r="N325" s="5">
        <v>18</v>
      </c>
      <c r="AI325" s="23"/>
      <c r="AJ325" s="23"/>
      <c r="AO325" s="5">
        <f t="shared" si="10"/>
        <v>324</v>
      </c>
      <c r="AP325" s="23">
        <v>1.6913561834930821</v>
      </c>
      <c r="AQ325" s="9">
        <v>0.59552427315447232</v>
      </c>
      <c r="AR325" s="9">
        <v>9.0909090909090912E-2</v>
      </c>
      <c r="AS325" s="9">
        <v>0.51948051948051943</v>
      </c>
      <c r="AT325" s="23">
        <v>1.3137240567812705E-5</v>
      </c>
      <c r="AU325" s="9">
        <v>1.8223976823082335</v>
      </c>
    </row>
    <row r="326" spans="1:47" x14ac:dyDescent="0.25">
      <c r="B326" s="23">
        <v>621.99710482986586</v>
      </c>
      <c r="C326" s="9">
        <v>0.30178943140994868</v>
      </c>
      <c r="D326" s="9">
        <v>-3.2679738562091561E-3</v>
      </c>
      <c r="E326" s="9">
        <v>0.14705882352941177</v>
      </c>
      <c r="F326" s="23">
        <v>1.0232706333683351E-6</v>
      </c>
      <c r="G326" s="9">
        <v>3.0301705660254115</v>
      </c>
      <c r="H326" s="5">
        <v>6</v>
      </c>
      <c r="I326" s="5">
        <v>5</v>
      </c>
      <c r="J326" s="5">
        <v>11</v>
      </c>
      <c r="K326" s="9">
        <v>2.9411764705882359E-2</v>
      </c>
      <c r="L326" s="9">
        <v>0.47247355751100184</v>
      </c>
      <c r="M326" s="9">
        <v>0.41138014569293541</v>
      </c>
      <c r="N326" s="5">
        <v>18</v>
      </c>
      <c r="AI326" s="23"/>
      <c r="AJ326" s="23"/>
      <c r="AO326" s="5">
        <f t="shared" si="10"/>
        <v>325</v>
      </c>
      <c r="AP326" s="23">
        <v>1.6752651269728744</v>
      </c>
      <c r="AQ326" s="9">
        <v>0.4600622121488615</v>
      </c>
      <c r="AR326" s="9">
        <v>9.9173553719008267E-2</v>
      </c>
      <c r="AS326" s="9">
        <v>0.39669421487603301</v>
      </c>
      <c r="AT326" s="23">
        <v>3.3518641272059862E-6</v>
      </c>
      <c r="AU326" s="9">
        <v>2.9638279921925914</v>
      </c>
    </row>
    <row r="327" spans="1:47" x14ac:dyDescent="0.25">
      <c r="B327" s="23">
        <v>38.337763647880543</v>
      </c>
      <c r="C327" s="9">
        <v>0.34774388102269382</v>
      </c>
      <c r="D327" s="9">
        <v>9.803921568627463E-3</v>
      </c>
      <c r="E327" s="9">
        <v>0.21241830065359477</v>
      </c>
      <c r="F327" s="23">
        <v>7.9386145384186555E-4</v>
      </c>
      <c r="G327" s="9">
        <v>2.7858905907951628</v>
      </c>
      <c r="H327" s="5">
        <v>5</v>
      </c>
      <c r="I327" s="5">
        <v>3</v>
      </c>
      <c r="J327" s="5">
        <v>8</v>
      </c>
      <c r="K327" s="9">
        <v>0.1470588235294118</v>
      </c>
      <c r="L327" s="9">
        <v>0.42507656834172719</v>
      </c>
      <c r="M327" s="9">
        <v>0.35726733381089631</v>
      </c>
      <c r="N327" s="5">
        <v>18</v>
      </c>
      <c r="AI327" s="23"/>
      <c r="AJ327" s="23"/>
      <c r="AO327" s="5">
        <f t="shared" si="10"/>
        <v>326</v>
      </c>
      <c r="AP327" s="23">
        <v>1.6738492259335687</v>
      </c>
      <c r="AQ327" s="9">
        <v>0.47985852390603334</v>
      </c>
      <c r="AR327" s="9">
        <v>-4.1958041958041953E-2</v>
      </c>
      <c r="AS327" s="9">
        <v>0.44755244755244755</v>
      </c>
      <c r="AT327" s="23">
        <v>1.0193427968289775E-3</v>
      </c>
      <c r="AU327" s="9">
        <v>4.2412781325457241</v>
      </c>
    </row>
    <row r="328" spans="1:47" x14ac:dyDescent="0.25">
      <c r="B328" s="23">
        <v>2.5691406914337387</v>
      </c>
      <c r="C328" s="9">
        <v>0.21430882541611099</v>
      </c>
      <c r="D328" s="9">
        <v>-8.1699346405228759E-2</v>
      </c>
      <c r="E328" s="9">
        <v>4.2483660130718887E-2</v>
      </c>
      <c r="F328" s="23">
        <v>0.98897895086053844</v>
      </c>
      <c r="G328" s="9">
        <v>3.42854990984726</v>
      </c>
      <c r="H328" s="5">
        <v>1</v>
      </c>
      <c r="I328" s="5">
        <v>2</v>
      </c>
      <c r="J328" s="5">
        <v>3</v>
      </c>
      <c r="K328" s="9">
        <v>2.9411764705882359E-2</v>
      </c>
      <c r="L328" s="9">
        <v>0.47055305585148188</v>
      </c>
      <c r="M328" s="9">
        <v>0.30756943521900543</v>
      </c>
      <c r="N328" s="5">
        <v>18</v>
      </c>
      <c r="AI328" s="23"/>
      <c r="AJ328" s="23"/>
      <c r="AO328" s="5">
        <f t="shared" si="10"/>
        <v>327</v>
      </c>
      <c r="AP328" s="23">
        <v>1.6730353887331011</v>
      </c>
      <c r="AQ328" s="9">
        <v>6.8875815828741874E-2</v>
      </c>
      <c r="AR328" s="9">
        <v>0.3</v>
      </c>
      <c r="AS328" s="9">
        <v>0.2071428571428571</v>
      </c>
      <c r="AT328" s="23">
        <v>0.56908439021128066</v>
      </c>
      <c r="AU328" s="9">
        <v>2.0580161759532953</v>
      </c>
    </row>
    <row r="329" spans="1:47" x14ac:dyDescent="0.25">
      <c r="B329" s="23">
        <v>7.3473904039427902</v>
      </c>
      <c r="C329" s="9">
        <v>0.3189779773410899</v>
      </c>
      <c r="D329" s="9">
        <v>-0.10784313725490197</v>
      </c>
      <c r="E329" s="9">
        <v>0.26470588235294118</v>
      </c>
      <c r="F329" s="23">
        <v>3.8969485799960906E-3</v>
      </c>
      <c r="G329" s="9">
        <v>3.6195306732993888</v>
      </c>
      <c r="H329" s="5">
        <v>2</v>
      </c>
      <c r="I329" s="5">
        <v>6</v>
      </c>
      <c r="J329" s="5">
        <v>8</v>
      </c>
      <c r="K329" s="9">
        <v>0.26470588235294118</v>
      </c>
      <c r="L329" s="9">
        <v>0.64655184391729692</v>
      </c>
      <c r="M329" s="9">
        <v>0.32789148265601215</v>
      </c>
      <c r="N329" s="5">
        <v>18</v>
      </c>
      <c r="AI329" s="23"/>
      <c r="AJ329" s="23"/>
      <c r="AO329" s="5">
        <f t="shared" si="10"/>
        <v>328</v>
      </c>
      <c r="AP329" s="23">
        <v>1.6720512351159493</v>
      </c>
      <c r="AQ329" s="9">
        <v>0.40384764491013042</v>
      </c>
      <c r="AR329" s="9">
        <v>-2.4305555555555566E-2</v>
      </c>
      <c r="AS329" s="9">
        <v>0.31944444444444448</v>
      </c>
      <c r="AT329" s="23">
        <v>2.2438514266233177E-3</v>
      </c>
      <c r="AU329" s="9">
        <v>2.5368241636967035</v>
      </c>
    </row>
    <row r="330" spans="1:47" x14ac:dyDescent="0.25">
      <c r="B330" s="23">
        <v>5.5261561496269476</v>
      </c>
      <c r="C330" s="9">
        <v>0.41668499880043369</v>
      </c>
      <c r="D330" s="9">
        <v>-1.6339869281045735E-2</v>
      </c>
      <c r="E330" s="9">
        <v>0.16013071895424841</v>
      </c>
      <c r="F330" s="23">
        <v>0.67120904498351663</v>
      </c>
      <c r="G330" s="9">
        <v>2.6641798175810791</v>
      </c>
      <c r="H330" s="5">
        <v>2</v>
      </c>
      <c r="I330" s="5">
        <v>1</v>
      </c>
      <c r="J330" s="5">
        <v>3</v>
      </c>
      <c r="K330" s="9">
        <v>2.9411764705882359E-2</v>
      </c>
      <c r="L330" s="9">
        <v>0.45065962003268389</v>
      </c>
      <c r="M330" s="9">
        <v>0.27225133319564693</v>
      </c>
      <c r="N330" s="5">
        <v>18</v>
      </c>
      <c r="AI330" s="23"/>
      <c r="AJ330" s="23"/>
      <c r="AO330" s="5">
        <f t="shared" si="10"/>
        <v>329</v>
      </c>
      <c r="AP330" s="23">
        <v>1.6708024899655027</v>
      </c>
      <c r="AQ330" s="9">
        <v>0.16611511912376234</v>
      </c>
      <c r="AR330" s="9">
        <v>-0.13690476190476192</v>
      </c>
      <c r="AS330" s="9">
        <v>0.21428571428571427</v>
      </c>
      <c r="AT330" s="23">
        <v>0.22739366507869765</v>
      </c>
      <c r="AU330" s="9">
        <v>3.7435452325272105</v>
      </c>
    </row>
    <row r="331" spans="1:47" x14ac:dyDescent="0.25">
      <c r="B331" s="23">
        <v>34.824657714162576</v>
      </c>
      <c r="C331" s="9">
        <v>0.5282693262411795</v>
      </c>
      <c r="D331" s="9">
        <v>-3.2679738562091504E-3</v>
      </c>
      <c r="E331" s="9">
        <v>0.46078431372549011</v>
      </c>
      <c r="F331" s="23">
        <v>7.7861904817923398E-8</v>
      </c>
      <c r="G331" s="9">
        <v>3.8826598035543838</v>
      </c>
      <c r="H331" s="5">
        <v>6</v>
      </c>
      <c r="I331" s="5">
        <v>6</v>
      </c>
      <c r="J331" s="5">
        <v>12</v>
      </c>
      <c r="K331" s="9">
        <v>2.9411764705882359E-2</v>
      </c>
      <c r="L331" s="9">
        <v>0.50782013404778603</v>
      </c>
      <c r="M331" s="9">
        <v>0.41150138531535796</v>
      </c>
      <c r="N331" s="5">
        <v>18</v>
      </c>
      <c r="AI331" s="23"/>
      <c r="AJ331" s="23"/>
      <c r="AO331" s="5">
        <f t="shared" si="10"/>
        <v>330</v>
      </c>
      <c r="AP331" s="23">
        <v>1.6479713969439995</v>
      </c>
      <c r="AQ331" s="9">
        <v>-0.11004846809234844</v>
      </c>
      <c r="AR331" s="9">
        <v>1.333333333333335E-2</v>
      </c>
      <c r="AS331" s="9">
        <v>-7.9999999999999988E-2</v>
      </c>
      <c r="AT331" s="23">
        <v>2.7717330293365155E-4</v>
      </c>
      <c r="AU331" s="9">
        <v>8.8266503271988128</v>
      </c>
    </row>
    <row r="332" spans="1:47" x14ac:dyDescent="0.25">
      <c r="B332" s="23">
        <v>2.3194641126938258</v>
      </c>
      <c r="C332" s="9">
        <v>0.39418457570540127</v>
      </c>
      <c r="D332" s="9">
        <v>6.209150326797383E-2</v>
      </c>
      <c r="E332" s="9">
        <v>0.14705882352941174</v>
      </c>
      <c r="F332" s="23">
        <v>6.7367939882170323E-5</v>
      </c>
      <c r="G332" s="9">
        <v>3.5301868688010898</v>
      </c>
      <c r="H332" s="5">
        <v>5</v>
      </c>
      <c r="I332" s="5">
        <v>3</v>
      </c>
      <c r="J332" s="5">
        <v>8</v>
      </c>
      <c r="K332" s="9">
        <v>0.26470588235294112</v>
      </c>
      <c r="L332" s="9">
        <v>0.37879117169749482</v>
      </c>
      <c r="M332" s="9">
        <v>0.32104894121619293</v>
      </c>
      <c r="N332" s="5">
        <v>18</v>
      </c>
      <c r="AI332" s="23"/>
      <c r="AJ332" s="23"/>
      <c r="AO332" s="5">
        <f t="shared" si="10"/>
        <v>331</v>
      </c>
      <c r="AP332" s="23">
        <v>1.6474048595354109</v>
      </c>
      <c r="AQ332" s="9">
        <v>0.24933624768752555</v>
      </c>
      <c r="AR332" s="9">
        <v>0.17013888888888895</v>
      </c>
      <c r="AS332" s="9">
        <v>0.15972222222222218</v>
      </c>
      <c r="AT332" s="23">
        <v>1.2121242099851784E-5</v>
      </c>
      <c r="AU332" s="9">
        <v>2.631638370631594</v>
      </c>
    </row>
    <row r="333" spans="1:47" x14ac:dyDescent="0.25">
      <c r="A333" s="291" t="s">
        <v>168</v>
      </c>
      <c r="B333" s="23">
        <v>150.74019008269588</v>
      </c>
      <c r="C333" s="9">
        <v>0.37621226971640798</v>
      </c>
      <c r="D333" s="9">
        <v>0.17261904761904762</v>
      </c>
      <c r="E333" s="9">
        <v>0.35714285714285715</v>
      </c>
      <c r="F333" s="23">
        <v>5.967322039537907E-4</v>
      </c>
      <c r="G333" s="9">
        <v>4.0176016362689886</v>
      </c>
      <c r="H333" s="5">
        <v>3</v>
      </c>
      <c r="I333" s="5">
        <v>5</v>
      </c>
      <c r="J333" s="5">
        <v>8</v>
      </c>
      <c r="K333" s="9">
        <v>0</v>
      </c>
      <c r="L333" s="9">
        <v>0.50780708500067118</v>
      </c>
      <c r="M333" s="9">
        <v>0.41037688965681385</v>
      </c>
      <c r="N333" s="5">
        <v>21</v>
      </c>
      <c r="O333" s="79" t="s">
        <v>399</v>
      </c>
      <c r="AI333" s="23"/>
      <c r="AJ333" s="23"/>
      <c r="AO333" s="5">
        <f t="shared" si="10"/>
        <v>332</v>
      </c>
      <c r="AP333" s="23">
        <v>1.6440775453207255</v>
      </c>
      <c r="AQ333" s="9">
        <v>0.55770230337829552</v>
      </c>
      <c r="AR333" s="9">
        <v>0.29761904761904756</v>
      </c>
      <c r="AS333" s="9">
        <v>0.44047619047619041</v>
      </c>
      <c r="AT333" s="23">
        <v>0.56908439021128066</v>
      </c>
      <c r="AU333" s="9">
        <v>2.2628624856135229</v>
      </c>
    </row>
    <row r="334" spans="1:47" x14ac:dyDescent="0.25">
      <c r="A334" s="291" t="s">
        <v>367</v>
      </c>
      <c r="B334" s="23">
        <v>33.170579390526683</v>
      </c>
      <c r="C334" s="9">
        <v>0.14275985102597724</v>
      </c>
      <c r="D334" s="9">
        <v>0.11904761904761904</v>
      </c>
      <c r="E334" s="9">
        <v>0.16666666666666666</v>
      </c>
      <c r="F334" s="23">
        <v>5.3052981931200365E-5</v>
      </c>
      <c r="G334" s="9">
        <v>4.16307182299738</v>
      </c>
      <c r="H334" s="5">
        <v>4</v>
      </c>
      <c r="I334" s="5">
        <v>5</v>
      </c>
      <c r="J334" s="5">
        <v>9</v>
      </c>
      <c r="K334" s="9">
        <v>0.125</v>
      </c>
      <c r="L334" s="9">
        <v>0.61358758617810605</v>
      </c>
      <c r="M334" s="9">
        <v>0.38840902238651931</v>
      </c>
      <c r="N334" s="5">
        <v>21</v>
      </c>
      <c r="AI334" s="23"/>
      <c r="AJ334" s="23"/>
      <c r="AO334" s="5">
        <f t="shared" si="10"/>
        <v>333</v>
      </c>
      <c r="AP334" s="23">
        <v>1.6373170595401387</v>
      </c>
      <c r="AQ334" s="9">
        <v>0.47145888790975665</v>
      </c>
      <c r="AR334" s="9">
        <v>-4.7619047619047537E-3</v>
      </c>
      <c r="AS334" s="9">
        <v>0.31904761904761914</v>
      </c>
      <c r="AT334" s="23">
        <v>3.1161141225351612E-5</v>
      </c>
      <c r="AU334" s="9">
        <v>2.234556522499799</v>
      </c>
    </row>
    <row r="335" spans="1:47" x14ac:dyDescent="0.25">
      <c r="B335" s="23">
        <v>4.5748558912687667</v>
      </c>
      <c r="C335" s="9">
        <v>0.29602353479950477</v>
      </c>
      <c r="D335" s="9">
        <v>-1.7857142857142856E-2</v>
      </c>
      <c r="E335" s="9">
        <v>0.25</v>
      </c>
      <c r="F335" s="23">
        <v>6.79814025635497E-5</v>
      </c>
      <c r="G335" s="9">
        <v>3.5239642163306741</v>
      </c>
      <c r="H335" s="5">
        <v>7</v>
      </c>
      <c r="I335" s="5">
        <v>1</v>
      </c>
      <c r="J335" s="5">
        <v>8</v>
      </c>
      <c r="K335" s="9">
        <v>0.125</v>
      </c>
      <c r="L335" s="9">
        <v>0.35596270927103107</v>
      </c>
      <c r="M335" s="9">
        <v>0.34024525334789735</v>
      </c>
      <c r="N335" s="5">
        <v>21</v>
      </c>
      <c r="AI335" s="23"/>
      <c r="AJ335" s="23"/>
      <c r="AO335" s="5">
        <f t="shared" si="10"/>
        <v>334</v>
      </c>
      <c r="AP335" s="23">
        <v>1.6338590363160874</v>
      </c>
      <c r="AQ335" s="9">
        <v>0.57679726226892458</v>
      </c>
      <c r="AR335" s="9">
        <v>0.35119047619047616</v>
      </c>
      <c r="AS335" s="9">
        <v>0.24404761904761904</v>
      </c>
      <c r="AT335" s="23">
        <v>0.56908439021128066</v>
      </c>
      <c r="AU335" s="9">
        <v>1.7301415656231238</v>
      </c>
    </row>
    <row r="336" spans="1:47" x14ac:dyDescent="0.25">
      <c r="B336" s="23">
        <v>85.609921566138212</v>
      </c>
      <c r="C336" s="9">
        <v>0.35281959174640753</v>
      </c>
      <c r="D336" s="9">
        <v>0.10714285714285714</v>
      </c>
      <c r="E336" s="9">
        <v>0.38690476190476192</v>
      </c>
      <c r="F336" s="23">
        <v>9.6607292815278814E-6</v>
      </c>
      <c r="G336" s="9">
        <v>4.2853242556775761</v>
      </c>
      <c r="H336" s="5">
        <v>3</v>
      </c>
      <c r="I336" s="5">
        <v>6</v>
      </c>
      <c r="J336" s="5">
        <v>9</v>
      </c>
      <c r="K336" s="9">
        <v>6.25E-2</v>
      </c>
      <c r="L336" s="9">
        <v>0.48661109702594035</v>
      </c>
      <c r="M336" s="9">
        <v>0.41460841155793471</v>
      </c>
      <c r="N336" s="5">
        <v>21</v>
      </c>
      <c r="AI336" s="23"/>
      <c r="AJ336" s="23"/>
      <c r="AO336" s="5">
        <f t="shared" si="10"/>
        <v>335</v>
      </c>
      <c r="AP336" s="23">
        <v>1.6054507600466508</v>
      </c>
      <c r="AQ336" s="9">
        <v>8.9687331904838602E-2</v>
      </c>
      <c r="AR336" s="9">
        <v>0.20000000000000004</v>
      </c>
      <c r="AS336" s="9">
        <v>7.0588235294117688E-2</v>
      </c>
      <c r="AT336" s="23">
        <v>4.0784692652709546E-6</v>
      </c>
      <c r="AU336" s="9">
        <v>3.8412206720882502</v>
      </c>
    </row>
    <row r="337" spans="2:47" x14ac:dyDescent="0.25">
      <c r="B337" s="23">
        <v>84.258803900971913</v>
      </c>
      <c r="C337" s="9">
        <v>0.29857083470400708</v>
      </c>
      <c r="D337" s="9">
        <v>0.16666666666666666</v>
      </c>
      <c r="E337" s="9">
        <v>0.29761904761904762</v>
      </c>
      <c r="F337" s="23">
        <v>3.4377305121185778E-7</v>
      </c>
      <c r="G337" s="9">
        <v>4.2217988484963191</v>
      </c>
      <c r="H337" s="5">
        <v>4</v>
      </c>
      <c r="I337" s="5">
        <v>7</v>
      </c>
      <c r="J337" s="5">
        <v>11</v>
      </c>
      <c r="K337" s="9">
        <v>0.125</v>
      </c>
      <c r="L337" s="9">
        <v>0.57624928828335942</v>
      </c>
      <c r="M337" s="9">
        <v>0.41398761775680881</v>
      </c>
      <c r="N337" s="5">
        <v>21</v>
      </c>
      <c r="AI337" s="23"/>
      <c r="AJ337" s="23"/>
      <c r="AO337" s="5">
        <f t="shared" si="10"/>
        <v>335</v>
      </c>
      <c r="AP337" s="23">
        <v>1.6054507600466508</v>
      </c>
      <c r="AQ337" s="9">
        <v>0.10374373594602324</v>
      </c>
      <c r="AR337" s="9">
        <v>0.17333333333333334</v>
      </c>
      <c r="AS337" s="9">
        <v>0.10666666666666669</v>
      </c>
      <c r="AT337" s="23">
        <v>4.5401503126868696E-10</v>
      </c>
      <c r="AU337" s="9">
        <v>9.3445372669781754</v>
      </c>
    </row>
    <row r="338" spans="2:47" x14ac:dyDescent="0.25">
      <c r="B338" s="23">
        <v>57.096241036699645</v>
      </c>
      <c r="C338" s="9">
        <v>0.28564971086363278</v>
      </c>
      <c r="D338" s="9">
        <v>3.5714285714285712E-2</v>
      </c>
      <c r="E338" s="9">
        <v>0.20833333333333334</v>
      </c>
      <c r="F338" s="23">
        <v>1.6347516914048566E-7</v>
      </c>
      <c r="G338" s="9">
        <v>4.6294911126708769</v>
      </c>
      <c r="H338" s="5">
        <v>3</v>
      </c>
      <c r="I338" s="5">
        <v>8</v>
      </c>
      <c r="J338" s="5">
        <v>11</v>
      </c>
      <c r="K338" s="9">
        <v>0.1875</v>
      </c>
      <c r="L338" s="9">
        <v>0.63263900335898637</v>
      </c>
      <c r="M338" s="9">
        <v>0.39954565510888168</v>
      </c>
      <c r="N338" s="5">
        <v>21</v>
      </c>
      <c r="AI338" s="23"/>
      <c r="AJ338" s="23"/>
      <c r="AO338" s="5">
        <f t="shared" si="10"/>
        <v>337</v>
      </c>
      <c r="AP338" s="23">
        <v>1.5886075587521777</v>
      </c>
      <c r="AQ338" s="9">
        <v>0.25119818006558703</v>
      </c>
      <c r="AR338" s="9">
        <v>0.21428571428571427</v>
      </c>
      <c r="AS338" s="9">
        <v>0.24404761904761904</v>
      </c>
      <c r="AT338" s="23">
        <v>8.9701461786571207E-2</v>
      </c>
      <c r="AU338" s="9">
        <v>2.3329709801785845</v>
      </c>
    </row>
    <row r="339" spans="2:47" x14ac:dyDescent="0.25">
      <c r="B339" s="23">
        <v>11.847453424167067</v>
      </c>
      <c r="C339" s="9">
        <v>0.31011381290193685</v>
      </c>
      <c r="D339" s="9">
        <v>0.13690476190476192</v>
      </c>
      <c r="E339" s="9">
        <v>0.34523809523809523</v>
      </c>
      <c r="F339" s="23">
        <v>5.2729025652077338E-6</v>
      </c>
      <c r="G339" s="9">
        <v>4.471240080800877</v>
      </c>
      <c r="H339" s="5">
        <v>4</v>
      </c>
      <c r="I339" s="5">
        <v>6</v>
      </c>
      <c r="J339" s="5">
        <v>10</v>
      </c>
      <c r="K339" s="9">
        <v>0</v>
      </c>
      <c r="L339" s="9">
        <v>0.50688178065368339</v>
      </c>
      <c r="M339" s="9">
        <v>0.4079704868900178</v>
      </c>
      <c r="N339" s="5">
        <v>21</v>
      </c>
      <c r="AI339" s="23"/>
      <c r="AJ339" s="23"/>
      <c r="AO339" s="5">
        <f t="shared" si="10"/>
        <v>338</v>
      </c>
      <c r="AP339" s="23">
        <v>1.5841792960108354</v>
      </c>
      <c r="AQ339" s="9">
        <v>0.29393119800434397</v>
      </c>
      <c r="AR339" s="9">
        <v>8.3333333333333329E-2</v>
      </c>
      <c r="AS339" s="9">
        <v>0.10897435897435902</v>
      </c>
      <c r="AT339" s="23">
        <v>0.15186480966835708</v>
      </c>
      <c r="AU339" s="9">
        <v>1.2878636654766373</v>
      </c>
    </row>
    <row r="340" spans="2:47" x14ac:dyDescent="0.25">
      <c r="B340" s="292">
        <v>1041674.3375325585</v>
      </c>
      <c r="C340" s="9">
        <v>0.37195493396522628</v>
      </c>
      <c r="D340" s="9">
        <v>0.26190476190476192</v>
      </c>
      <c r="E340" s="9">
        <v>0.44047619047619047</v>
      </c>
      <c r="F340" s="23">
        <v>5.9700392051803258E-3</v>
      </c>
      <c r="G340" s="9">
        <v>2.7559898367423061</v>
      </c>
      <c r="H340" s="5">
        <v>4</v>
      </c>
      <c r="I340" s="5">
        <v>3</v>
      </c>
      <c r="J340" s="5">
        <v>7</v>
      </c>
      <c r="K340" s="9">
        <v>0</v>
      </c>
      <c r="L340" s="9">
        <v>0.47292252157911047</v>
      </c>
      <c r="M340" s="9">
        <v>0.35810261590417991</v>
      </c>
      <c r="N340" s="5">
        <v>21</v>
      </c>
      <c r="AI340" s="23"/>
      <c r="AJ340" s="23"/>
      <c r="AO340" s="5">
        <f t="shared" si="10"/>
        <v>339</v>
      </c>
      <c r="AP340" s="23">
        <v>1.5818426721319727</v>
      </c>
      <c r="AQ340" s="9">
        <v>0.70124012357074483</v>
      </c>
      <c r="AR340" s="9">
        <v>0.18181818181818182</v>
      </c>
      <c r="AS340" s="9">
        <v>0.50649350649350644</v>
      </c>
      <c r="AT340" s="23">
        <v>1.1922014256703291E-7</v>
      </c>
      <c r="AU340" s="9">
        <v>2.2273232675284009</v>
      </c>
    </row>
    <row r="341" spans="2:47" x14ac:dyDescent="0.25">
      <c r="B341" s="23">
        <v>254.72573036918158</v>
      </c>
      <c r="C341" s="9">
        <v>0.3498910852103147</v>
      </c>
      <c r="D341" s="9">
        <v>0.16071428571428573</v>
      </c>
      <c r="E341" s="9">
        <v>0.30952380952380953</v>
      </c>
      <c r="F341" s="23">
        <v>4.4201881240943629E-12</v>
      </c>
      <c r="G341" s="9">
        <v>4.5137952938985384</v>
      </c>
      <c r="H341" s="5">
        <v>6</v>
      </c>
      <c r="I341" s="5">
        <v>8</v>
      </c>
      <c r="J341" s="5">
        <v>14</v>
      </c>
      <c r="K341" s="9">
        <v>0</v>
      </c>
      <c r="L341" s="9">
        <v>0.52869506610847294</v>
      </c>
      <c r="M341" s="9">
        <v>0.45014603707837486</v>
      </c>
      <c r="N341" s="5">
        <v>21</v>
      </c>
      <c r="AI341" s="23"/>
      <c r="AJ341" s="23"/>
      <c r="AO341" s="5">
        <f t="shared" si="10"/>
        <v>340</v>
      </c>
      <c r="AP341" s="23">
        <v>1.5717823088891421</v>
      </c>
      <c r="AQ341" s="9">
        <v>0.50584500629550067</v>
      </c>
      <c r="AR341" s="9">
        <v>0.3214285714285714</v>
      </c>
      <c r="AS341" s="9">
        <v>0.23214285714285723</v>
      </c>
      <c r="AT341" s="23">
        <v>0.56908439021128066</v>
      </c>
      <c r="AU341" s="9">
        <v>2.581606957916295</v>
      </c>
    </row>
    <row r="342" spans="2:47" x14ac:dyDescent="0.25">
      <c r="B342" s="23">
        <v>42.920538255637211</v>
      </c>
      <c r="C342" s="9">
        <v>0.47152245250161517</v>
      </c>
      <c r="D342" s="9">
        <v>0.18452380952380953</v>
      </c>
      <c r="E342" s="9">
        <v>0.40476190476190477</v>
      </c>
      <c r="F342" s="23">
        <v>2.1784720416167858E-6</v>
      </c>
      <c r="G342" s="9">
        <v>4.4169970310150122</v>
      </c>
      <c r="H342" s="5">
        <v>5</v>
      </c>
      <c r="I342" s="5">
        <v>5</v>
      </c>
      <c r="J342" s="5">
        <v>10</v>
      </c>
      <c r="K342" s="9">
        <v>0.125</v>
      </c>
      <c r="L342" s="9">
        <v>0.52484633700320094</v>
      </c>
      <c r="M342" s="9">
        <v>0.39474800365849039</v>
      </c>
      <c r="N342" s="5">
        <v>21</v>
      </c>
      <c r="AI342" s="23"/>
      <c r="AJ342" s="23"/>
      <c r="AO342" s="5">
        <f t="shared" si="10"/>
        <v>341</v>
      </c>
      <c r="AP342" s="23">
        <v>1.5536718920945909</v>
      </c>
      <c r="AQ342" s="9">
        <v>0.48628430245417525</v>
      </c>
      <c r="AR342" s="9">
        <v>0.21052631578947367</v>
      </c>
      <c r="AS342" s="9">
        <v>0.28340080971659942</v>
      </c>
      <c r="AT342" s="23">
        <v>3.8393330434190691E-4</v>
      </c>
      <c r="AU342" s="9">
        <v>2.9021610274227663</v>
      </c>
    </row>
    <row r="343" spans="2:47" x14ac:dyDescent="0.25">
      <c r="B343" s="23">
        <v>3.9333319801582549</v>
      </c>
      <c r="C343" s="9">
        <v>0.37294700149362947</v>
      </c>
      <c r="D343" s="9">
        <v>0.14880952380952381</v>
      </c>
      <c r="E343" s="9">
        <v>0.4107142857142857</v>
      </c>
      <c r="F343" s="23">
        <v>7.5812558158534597E-4</v>
      </c>
      <c r="G343" s="9">
        <v>3.5528836888394348</v>
      </c>
      <c r="H343" s="5">
        <v>4</v>
      </c>
      <c r="I343" s="5">
        <v>4</v>
      </c>
      <c r="J343" s="5">
        <v>8</v>
      </c>
      <c r="K343" s="9">
        <v>6.25E-2</v>
      </c>
      <c r="L343" s="9">
        <v>0.54356534022461767</v>
      </c>
      <c r="M343" s="9">
        <v>0.3626977985263462</v>
      </c>
      <c r="N343" s="5">
        <v>21</v>
      </c>
      <c r="AI343" s="23"/>
      <c r="AJ343" s="23"/>
      <c r="AO343" s="5">
        <f t="shared" si="10"/>
        <v>342</v>
      </c>
      <c r="AP343" s="23">
        <v>1.5498913251892703</v>
      </c>
      <c r="AQ343" s="9">
        <v>0.19169269563530422</v>
      </c>
      <c r="AR343" s="9">
        <v>0</v>
      </c>
      <c r="AS343" s="9">
        <v>0.21176470588235299</v>
      </c>
      <c r="AT343" s="23">
        <v>6.2891877812291186E-3</v>
      </c>
      <c r="AU343" s="9">
        <v>3.4706198967694335</v>
      </c>
    </row>
    <row r="344" spans="2:47" x14ac:dyDescent="0.25">
      <c r="B344" s="23">
        <v>422.39898165721826</v>
      </c>
      <c r="C344" s="9">
        <v>0.42296652780427929</v>
      </c>
      <c r="D344" s="9">
        <v>0.13690476190476192</v>
      </c>
      <c r="E344" s="9">
        <v>0.36904761904761907</v>
      </c>
      <c r="F344" s="23">
        <v>5.2729025652077338E-6</v>
      </c>
      <c r="G344" s="9">
        <v>4.6173179133064002</v>
      </c>
      <c r="H344" s="5">
        <v>4</v>
      </c>
      <c r="I344" s="5">
        <v>6</v>
      </c>
      <c r="J344" s="5">
        <v>10</v>
      </c>
      <c r="K344" s="9">
        <v>0</v>
      </c>
      <c r="L344" s="9">
        <v>0.55950934332436508</v>
      </c>
      <c r="M344" s="9">
        <v>0.38687377058353961</v>
      </c>
      <c r="N344" s="5">
        <v>21</v>
      </c>
      <c r="AI344" s="23"/>
      <c r="AJ344" s="23"/>
      <c r="AO344" s="5">
        <f t="shared" si="10"/>
        <v>342</v>
      </c>
      <c r="AP344" s="23">
        <v>1.5498913251892703</v>
      </c>
      <c r="AQ344" s="9">
        <v>0.17828313774467255</v>
      </c>
      <c r="AR344" s="9">
        <v>5.3333333333333337E-2</v>
      </c>
      <c r="AS344" s="9">
        <v>0.13333333333333333</v>
      </c>
      <c r="AT344" s="23">
        <v>6.2891877812291186E-3</v>
      </c>
      <c r="AU344" s="9">
        <v>8.9373043764383162</v>
      </c>
    </row>
    <row r="345" spans="2:47" x14ac:dyDescent="0.25">
      <c r="B345" s="23">
        <v>870.29071538637561</v>
      </c>
      <c r="C345" s="9">
        <v>0.38513717425731125</v>
      </c>
      <c r="D345" s="9">
        <v>0.20833333333333334</v>
      </c>
      <c r="E345" s="9">
        <v>0.29166666666666669</v>
      </c>
      <c r="F345" s="23">
        <v>2.8920725893781102E-6</v>
      </c>
      <c r="G345" s="9">
        <v>3.4850744186122689</v>
      </c>
      <c r="H345" s="5">
        <v>7</v>
      </c>
      <c r="I345" s="5">
        <v>3</v>
      </c>
      <c r="J345" s="5">
        <v>10</v>
      </c>
      <c r="K345" s="9">
        <v>0.1875</v>
      </c>
      <c r="L345" s="9">
        <v>0.32929534368998775</v>
      </c>
      <c r="M345" s="9">
        <v>0.37540032731874629</v>
      </c>
      <c r="N345" s="5">
        <v>21</v>
      </c>
      <c r="AI345" s="23"/>
      <c r="AJ345" s="23"/>
      <c r="AO345" s="5">
        <f t="shared" si="10"/>
        <v>344</v>
      </c>
      <c r="AP345" s="23">
        <v>1.5439535679235763</v>
      </c>
      <c r="AQ345" s="9">
        <v>0.47726633883973774</v>
      </c>
      <c r="AR345" s="9">
        <v>0.1125</v>
      </c>
      <c r="AS345" s="9">
        <v>0.32500000000000001</v>
      </c>
      <c r="AT345" s="23">
        <v>8.9701461786571207E-2</v>
      </c>
      <c r="AU345" s="9">
        <v>1.6862906926400754</v>
      </c>
    </row>
    <row r="346" spans="2:47" x14ac:dyDescent="0.25">
      <c r="B346" s="23">
        <v>27.578222971801782</v>
      </c>
      <c r="C346" s="9">
        <v>0.32232894238223242</v>
      </c>
      <c r="D346" s="9">
        <v>7.7380952380952384E-2</v>
      </c>
      <c r="E346" s="9">
        <v>0.25</v>
      </c>
      <c r="F346" s="23">
        <v>3.5696599088003703E-4</v>
      </c>
      <c r="G346" s="9">
        <v>2.76319673997263</v>
      </c>
      <c r="H346" s="5">
        <v>6</v>
      </c>
      <c r="I346" s="5">
        <v>2</v>
      </c>
      <c r="J346" s="5">
        <v>8</v>
      </c>
      <c r="K346" s="9">
        <v>0.125</v>
      </c>
      <c r="L346" s="9">
        <v>0.3441241827265028</v>
      </c>
      <c r="M346" s="9">
        <v>0.34065318218199053</v>
      </c>
      <c r="N346" s="5">
        <v>21</v>
      </c>
      <c r="AI346" s="23"/>
      <c r="AJ346" s="23"/>
      <c r="AO346" s="5">
        <f t="shared" si="10"/>
        <v>345</v>
      </c>
      <c r="AP346" s="23">
        <v>1.5399318591144815</v>
      </c>
      <c r="AQ346" s="9">
        <v>0.55643001795047231</v>
      </c>
      <c r="AR346" s="9">
        <v>0.21153846153846159</v>
      </c>
      <c r="AS346" s="9">
        <v>0.26282051282051277</v>
      </c>
      <c r="AT346" s="23">
        <v>6.5473261931066368E-2</v>
      </c>
      <c r="AU346" s="9">
        <v>1.2359113273260038</v>
      </c>
    </row>
    <row r="347" spans="2:47" x14ac:dyDescent="0.25">
      <c r="B347" s="23">
        <v>422.07009345809962</v>
      </c>
      <c r="C347" s="9">
        <v>0.19380549345075035</v>
      </c>
      <c r="D347" s="9">
        <v>0.17857142857142858</v>
      </c>
      <c r="E347" s="9">
        <v>0.10119047619047619</v>
      </c>
      <c r="F347" s="23">
        <v>6.0583192400197885E-5</v>
      </c>
      <c r="G347" s="9">
        <v>4.3852946590641304</v>
      </c>
      <c r="H347" s="5">
        <v>3</v>
      </c>
      <c r="I347" s="5">
        <v>6</v>
      </c>
      <c r="J347" s="5">
        <v>9</v>
      </c>
      <c r="K347" s="9">
        <v>6.25E-2</v>
      </c>
      <c r="L347" s="9">
        <v>0.53965733219064638</v>
      </c>
      <c r="M347" s="9">
        <v>0.39151571063273133</v>
      </c>
      <c r="N347" s="5">
        <v>21</v>
      </c>
      <c r="AI347" s="23"/>
      <c r="AJ347" s="23"/>
      <c r="AO347" s="5">
        <f t="shared" si="10"/>
        <v>346</v>
      </c>
      <c r="AP347" s="23">
        <v>1.5383828668468693</v>
      </c>
      <c r="AQ347" s="9">
        <v>0.4461558154357057</v>
      </c>
      <c r="AR347" s="9">
        <v>0.3</v>
      </c>
      <c r="AS347" s="9">
        <v>0.3</v>
      </c>
      <c r="AT347" s="23">
        <v>1.6763187690431256E-3</v>
      </c>
      <c r="AU347" s="9">
        <v>3.0865812254033642</v>
      </c>
    </row>
    <row r="348" spans="2:47" x14ac:dyDescent="0.25">
      <c r="B348" s="23">
        <v>85.400885055247699</v>
      </c>
      <c r="C348" s="9">
        <v>0.33423749458692653</v>
      </c>
      <c r="D348" s="9">
        <v>0.21428571428571427</v>
      </c>
      <c r="E348" s="9">
        <v>0.33333333333333331</v>
      </c>
      <c r="F348" s="23">
        <v>5.3052981931200365E-5</v>
      </c>
      <c r="G348" s="9">
        <v>4.3512318087773245</v>
      </c>
      <c r="H348" s="5">
        <v>4</v>
      </c>
      <c r="I348" s="5">
        <v>5</v>
      </c>
      <c r="J348" s="5">
        <v>9</v>
      </c>
      <c r="K348" s="9">
        <v>0.125</v>
      </c>
      <c r="L348" s="9">
        <v>0.57341501071616818</v>
      </c>
      <c r="M348" s="9">
        <v>0.39055121374497714</v>
      </c>
      <c r="N348" s="5">
        <v>21</v>
      </c>
      <c r="AI348" s="23"/>
      <c r="AJ348" s="23"/>
      <c r="AO348" s="5">
        <f t="shared" si="10"/>
        <v>347</v>
      </c>
      <c r="AP348" s="23">
        <v>1.5351133793107996</v>
      </c>
      <c r="AQ348" s="9">
        <v>-7.7769763081037124E-3</v>
      </c>
      <c r="AR348" s="9">
        <v>8.8095238095238101E-2</v>
      </c>
      <c r="AS348" s="9">
        <v>9.7619047619047605E-2</v>
      </c>
      <c r="AT348" s="23">
        <v>8.4238567634281336E-2</v>
      </c>
      <c r="AU348" s="9">
        <v>2.2068135245425453</v>
      </c>
    </row>
    <row r="349" spans="2:47" x14ac:dyDescent="0.25">
      <c r="B349" s="23">
        <v>63.484729261407615</v>
      </c>
      <c r="C349" s="9">
        <v>0.42676954623977126</v>
      </c>
      <c r="D349" s="9">
        <v>4.1666666666666664E-2</v>
      </c>
      <c r="E349" s="9">
        <v>0.36904761904761907</v>
      </c>
      <c r="F349" s="23">
        <v>1.365554667810036E-8</v>
      </c>
      <c r="G349" s="9">
        <v>4.5143448116406644</v>
      </c>
      <c r="H349" s="5">
        <v>7</v>
      </c>
      <c r="I349" s="5">
        <v>5</v>
      </c>
      <c r="J349" s="5">
        <v>12</v>
      </c>
      <c r="K349" s="9">
        <v>0</v>
      </c>
      <c r="L349" s="9">
        <v>0.45095228825717149</v>
      </c>
      <c r="M349" s="9">
        <v>0.4289358313503342</v>
      </c>
      <c r="N349" s="5">
        <v>21</v>
      </c>
      <c r="AI349" s="23"/>
      <c r="AJ349" s="23"/>
      <c r="AO349" s="5">
        <f t="shared" si="10"/>
        <v>348</v>
      </c>
      <c r="AP349" s="23">
        <v>1.4949744185369562</v>
      </c>
      <c r="AQ349" s="9">
        <v>0.50016600898299834</v>
      </c>
      <c r="AR349" s="9">
        <v>0.21874999999999994</v>
      </c>
      <c r="AS349" s="9">
        <v>0.39583333333333337</v>
      </c>
      <c r="AT349" s="23">
        <v>1.2563658848072182E-8</v>
      </c>
      <c r="AU349" s="9">
        <v>3.487022924560653</v>
      </c>
    </row>
    <row r="350" spans="2:47" x14ac:dyDescent="0.25">
      <c r="B350" s="23">
        <v>10.487017430265471</v>
      </c>
      <c r="C350" s="9">
        <v>0.24817462075765023</v>
      </c>
      <c r="D350" s="9">
        <v>-1.7857142857142856E-2</v>
      </c>
      <c r="E350" s="9">
        <v>0.16071428571428573</v>
      </c>
      <c r="F350" s="23">
        <v>0.4110805145766202</v>
      </c>
      <c r="G350" s="9">
        <v>2.8974213723246742</v>
      </c>
      <c r="H350" s="5">
        <v>2</v>
      </c>
      <c r="I350" s="5">
        <v>0</v>
      </c>
      <c r="J350" s="5">
        <v>2</v>
      </c>
      <c r="K350" s="9">
        <v>6.25E-2</v>
      </c>
      <c r="L350" s="9">
        <v>0.412997157962669</v>
      </c>
      <c r="M350" s="9">
        <v>0.25656339624996644</v>
      </c>
      <c r="N350" s="5">
        <v>21</v>
      </c>
      <c r="AI350" s="23"/>
      <c r="AJ350" s="23"/>
      <c r="AO350" s="5">
        <f t="shared" si="10"/>
        <v>349</v>
      </c>
      <c r="AP350" s="23">
        <v>1.4905022548515148</v>
      </c>
      <c r="AQ350" s="9">
        <v>0.30435065274708428</v>
      </c>
      <c r="AR350" s="9">
        <v>0.14285714285714285</v>
      </c>
      <c r="AS350" s="9">
        <v>0.13095238095238096</v>
      </c>
      <c r="AT350" s="23">
        <v>6.0583192400197885E-5</v>
      </c>
      <c r="AU350" s="9">
        <v>2.5630994828092084</v>
      </c>
    </row>
    <row r="351" spans="2:47" x14ac:dyDescent="0.25">
      <c r="B351" s="23">
        <v>855.81420556823673</v>
      </c>
      <c r="C351" s="9">
        <v>0.41235056290186967</v>
      </c>
      <c r="D351" s="9">
        <v>0.17261904761904762</v>
      </c>
      <c r="E351" s="9">
        <v>0.40476190476190477</v>
      </c>
      <c r="F351" s="23">
        <v>5.967322039537907E-4</v>
      </c>
      <c r="G351" s="9">
        <v>3.2450435543312843</v>
      </c>
      <c r="H351" s="5">
        <v>5</v>
      </c>
      <c r="I351" s="5">
        <v>3</v>
      </c>
      <c r="J351" s="5">
        <v>8</v>
      </c>
      <c r="K351" s="9">
        <v>0.125</v>
      </c>
      <c r="L351" s="9">
        <v>0.38376132606476299</v>
      </c>
      <c r="M351" s="9">
        <v>0.34902679130923153</v>
      </c>
      <c r="N351" s="5">
        <v>21</v>
      </c>
      <c r="AI351" s="23"/>
      <c r="AJ351" s="23"/>
      <c r="AO351" s="5">
        <f t="shared" si="10"/>
        <v>350</v>
      </c>
      <c r="AP351" s="23">
        <v>1.4796877853568837</v>
      </c>
      <c r="AQ351" s="9">
        <v>0.34962551755978344</v>
      </c>
      <c r="AR351" s="9">
        <v>0.15476190476190477</v>
      </c>
      <c r="AS351" s="9">
        <v>0.30357142857142855</v>
      </c>
      <c r="AT351" s="23">
        <v>0.12381315562048292</v>
      </c>
      <c r="AU351" s="9">
        <v>2.1633179705843628</v>
      </c>
    </row>
    <row r="352" spans="2:47" x14ac:dyDescent="0.25">
      <c r="B352" s="23">
        <v>181.12331980336927</v>
      </c>
      <c r="C352" s="9">
        <v>0.24072788941666778</v>
      </c>
      <c r="D352" s="9">
        <v>0.17261904761904762</v>
      </c>
      <c r="E352" s="9">
        <v>0.19047619047619047</v>
      </c>
      <c r="F352" s="23">
        <v>5.967322039537907E-4</v>
      </c>
      <c r="G352" s="9">
        <v>3.2363238707691577</v>
      </c>
      <c r="H352" s="5">
        <v>5</v>
      </c>
      <c r="I352" s="5">
        <v>3</v>
      </c>
      <c r="J352" s="5">
        <v>8</v>
      </c>
      <c r="K352" s="9">
        <v>0.125</v>
      </c>
      <c r="L352" s="9">
        <v>0.43769275622502518</v>
      </c>
      <c r="M352" s="9">
        <v>0.35884804828373368</v>
      </c>
      <c r="N352" s="5">
        <v>21</v>
      </c>
      <c r="AI352" s="23"/>
      <c r="AJ352" s="23"/>
      <c r="AO352" s="5">
        <f t="shared" si="10"/>
        <v>351</v>
      </c>
      <c r="AP352" s="23">
        <v>1.474443250687717</v>
      </c>
      <c r="AQ352" s="9">
        <v>0.46313264322788517</v>
      </c>
      <c r="AR352" s="9">
        <v>0.10119047619047619</v>
      </c>
      <c r="AS352" s="9">
        <v>0.26190476190476197</v>
      </c>
      <c r="AT352" s="23">
        <v>9.0913240939639706E-2</v>
      </c>
      <c r="AU352" s="9">
        <v>2.6951101148625152</v>
      </c>
    </row>
    <row r="353" spans="1:47" x14ac:dyDescent="0.25">
      <c r="B353" s="23">
        <v>1.6708024899655027</v>
      </c>
      <c r="C353" s="9">
        <v>0.16611511912376234</v>
      </c>
      <c r="D353" s="9">
        <v>-0.13690476190476192</v>
      </c>
      <c r="E353" s="9">
        <v>0.21428571428571427</v>
      </c>
      <c r="F353" s="23">
        <v>0.22739366507869765</v>
      </c>
      <c r="G353" s="9">
        <v>3.7435452325272105</v>
      </c>
      <c r="H353" s="5">
        <v>1</v>
      </c>
      <c r="I353" s="5">
        <v>4</v>
      </c>
      <c r="J353" s="5">
        <v>5</v>
      </c>
      <c r="K353" s="9">
        <v>0</v>
      </c>
      <c r="L353" s="9">
        <v>0.51748487748057836</v>
      </c>
      <c r="M353" s="9">
        <v>0.37657577804293896</v>
      </c>
      <c r="N353" s="5">
        <v>21</v>
      </c>
      <c r="AI353" s="23"/>
      <c r="AJ353" s="23"/>
      <c r="AO353" s="5">
        <f t="shared" si="10"/>
        <v>352</v>
      </c>
      <c r="AP353" s="23">
        <v>1.4671545775551071</v>
      </c>
      <c r="AQ353" s="9">
        <v>0.47061319300049742</v>
      </c>
      <c r="AR353" s="9">
        <v>0.25</v>
      </c>
      <c r="AS353" s="9">
        <v>0.375</v>
      </c>
      <c r="AT353" s="23">
        <v>2.4074399136807224E-5</v>
      </c>
      <c r="AU353" s="9">
        <v>2.2569169974518579</v>
      </c>
    </row>
    <row r="354" spans="1:47" x14ac:dyDescent="0.25">
      <c r="A354" s="5" t="s">
        <v>204</v>
      </c>
      <c r="B354" s="23">
        <v>1.1755541755522261</v>
      </c>
      <c r="C354" s="9">
        <v>0.38000678109145908</v>
      </c>
      <c r="D354" s="9">
        <v>0.10069444444444445</v>
      </c>
      <c r="E354" s="9">
        <v>0.33333333333333337</v>
      </c>
      <c r="F354" s="23">
        <v>8.0932999654814946E-4</v>
      </c>
      <c r="G354" s="9">
        <v>2.8400967921013827</v>
      </c>
      <c r="H354" s="5">
        <v>2</v>
      </c>
      <c r="I354" s="5">
        <v>6</v>
      </c>
      <c r="J354" s="5">
        <v>8</v>
      </c>
      <c r="K354" s="9">
        <v>0.16666666666666669</v>
      </c>
      <c r="L354" s="9">
        <v>0.58919879052750801</v>
      </c>
      <c r="M354" s="9">
        <v>0.34612929023761474</v>
      </c>
      <c r="N354" s="5">
        <v>32</v>
      </c>
      <c r="AI354" s="23"/>
      <c r="AJ354" s="23"/>
      <c r="AO354" s="5">
        <f t="shared" si="10"/>
        <v>353</v>
      </c>
      <c r="AP354" s="23">
        <v>1.4619391390455037</v>
      </c>
      <c r="AQ354" s="9">
        <v>-0.23259592373491778</v>
      </c>
      <c r="AR354" s="9">
        <v>0.22580645161290322</v>
      </c>
      <c r="AS354" s="9">
        <v>-6.4516129032258035E-2</v>
      </c>
      <c r="AT354" s="23">
        <v>1.3973571810707108E-2</v>
      </c>
      <c r="AU354" s="9">
        <v>1.3297969173374882</v>
      </c>
    </row>
    <row r="355" spans="1:47" x14ac:dyDescent="0.25">
      <c r="A355" s="5" t="s">
        <v>368</v>
      </c>
      <c r="B355" s="23">
        <v>378.95084633199673</v>
      </c>
      <c r="C355" s="9">
        <v>0.46335919820513705</v>
      </c>
      <c r="D355" s="9">
        <v>0.12847222222222221</v>
      </c>
      <c r="E355" s="9">
        <v>0.40972222222222221</v>
      </c>
      <c r="F355" s="23">
        <v>1.0080771956107417E-8</v>
      </c>
      <c r="G355" s="9">
        <v>3.3836115147321637</v>
      </c>
      <c r="H355" s="5">
        <v>2</v>
      </c>
      <c r="I355" s="5">
        <v>11</v>
      </c>
      <c r="J355" s="5">
        <v>13</v>
      </c>
      <c r="K355" s="9">
        <v>0.27777777777777779</v>
      </c>
      <c r="L355" s="9">
        <v>0.72089118841553546</v>
      </c>
      <c r="M355" s="9">
        <v>0.34243557653301554</v>
      </c>
      <c r="N355" s="5">
        <v>32</v>
      </c>
      <c r="AI355" s="23"/>
      <c r="AJ355" s="23"/>
      <c r="AO355" s="5">
        <f t="shared" si="10"/>
        <v>354</v>
      </c>
      <c r="AP355" s="23">
        <v>1.455153521145611</v>
      </c>
      <c r="AQ355" s="9">
        <v>0.67741293019931859</v>
      </c>
      <c r="AR355" s="9">
        <v>-6.3636363636363616E-2</v>
      </c>
      <c r="AS355" s="9">
        <v>0.42727272727272725</v>
      </c>
      <c r="AT355" s="23">
        <v>3.004435274898147E-4</v>
      </c>
      <c r="AU355" s="9">
        <v>1.3635960477665454</v>
      </c>
    </row>
    <row r="356" spans="1:47" x14ac:dyDescent="0.25">
      <c r="B356" s="23">
        <v>2.7437000876586226</v>
      </c>
      <c r="C356" s="9">
        <v>0.46423290804812939</v>
      </c>
      <c r="D356" s="9">
        <v>0.15625000000000003</v>
      </c>
      <c r="E356" s="9">
        <v>0.38194444444444464</v>
      </c>
      <c r="F356" s="23">
        <v>2.1891190067346834E-6</v>
      </c>
      <c r="G356" s="9">
        <v>2.8343427356494377</v>
      </c>
      <c r="H356" s="5">
        <v>4</v>
      </c>
      <c r="I356" s="5">
        <v>7</v>
      </c>
      <c r="J356" s="5">
        <v>11</v>
      </c>
      <c r="K356" s="9">
        <v>5.555555555555558E-2</v>
      </c>
      <c r="L356" s="9">
        <v>0.52761378274031345</v>
      </c>
      <c r="M356" s="9">
        <v>0.39123216038979058</v>
      </c>
      <c r="N356" s="5">
        <v>32</v>
      </c>
      <c r="AI356" s="23"/>
      <c r="AJ356" s="23"/>
      <c r="AO356" s="5">
        <f t="shared" si="10"/>
        <v>355</v>
      </c>
      <c r="AP356" s="23">
        <v>1.4525324660337704</v>
      </c>
      <c r="AQ356" s="9">
        <v>0.23882714341927799</v>
      </c>
      <c r="AR356" s="9">
        <v>0.13461538461538461</v>
      </c>
      <c r="AS356" s="9">
        <v>7.0512820512820484E-2</v>
      </c>
      <c r="AT356" s="23">
        <v>2.5005813760179772E-3</v>
      </c>
      <c r="AU356" s="9">
        <v>1.8846162305942182</v>
      </c>
    </row>
    <row r="357" spans="1:47" x14ac:dyDescent="0.25">
      <c r="B357" s="23">
        <v>2.089294936870834</v>
      </c>
      <c r="C357" s="9">
        <v>0.32779287571606608</v>
      </c>
      <c r="D357" s="9">
        <v>-7.9861111111111091E-2</v>
      </c>
      <c r="E357" s="9">
        <v>0.3611111111111111</v>
      </c>
      <c r="F357" s="23">
        <v>1.7849970191784825E-5</v>
      </c>
      <c r="G357" s="9">
        <v>2.8676018757424018</v>
      </c>
      <c r="H357" s="5">
        <v>1</v>
      </c>
      <c r="I357" s="5">
        <v>9</v>
      </c>
      <c r="J357" s="5">
        <v>10</v>
      </c>
      <c r="K357" s="9">
        <v>0.16666666666666669</v>
      </c>
      <c r="L357" s="9">
        <v>0.66984187555478547</v>
      </c>
      <c r="M357" s="9">
        <v>0.35785703500328958</v>
      </c>
      <c r="N357" s="5">
        <v>32</v>
      </c>
      <c r="AI357" s="23"/>
      <c r="AJ357" s="23"/>
      <c r="AO357" s="5">
        <f t="shared" si="10"/>
        <v>356</v>
      </c>
      <c r="AP357" s="23">
        <v>1.4488727885011539</v>
      </c>
      <c r="AQ357" s="9">
        <v>0.5377049030283978</v>
      </c>
      <c r="AR357" s="9">
        <v>0.16071428571428573</v>
      </c>
      <c r="AS357" s="9">
        <v>0.48214285714285715</v>
      </c>
      <c r="AT357" s="23">
        <v>4.9375727451884554E-8</v>
      </c>
      <c r="AU357" s="9">
        <v>2.064532364649974</v>
      </c>
    </row>
    <row r="358" spans="1:47" x14ac:dyDescent="0.25">
      <c r="B358" s="23">
        <v>12.223502422762589</v>
      </c>
      <c r="C358" s="9">
        <v>0.27429836581399258</v>
      </c>
      <c r="D358" s="9">
        <v>-4.5138888888888902E-2</v>
      </c>
      <c r="E358" s="9">
        <v>0.25694444444444442</v>
      </c>
      <c r="F358" s="23">
        <v>1.2121242099851784E-5</v>
      </c>
      <c r="G358" s="9">
        <v>2.6350493504829173</v>
      </c>
      <c r="H358" s="5">
        <v>4</v>
      </c>
      <c r="I358" s="5">
        <v>6</v>
      </c>
      <c r="J358" s="5">
        <v>10</v>
      </c>
      <c r="K358" s="9">
        <v>5.555555555555558E-2</v>
      </c>
      <c r="L358" s="9">
        <v>0.47853219291984306</v>
      </c>
      <c r="M358" s="9">
        <v>0.41267722431946358</v>
      </c>
      <c r="N358" s="5">
        <v>32</v>
      </c>
      <c r="AI358" s="23"/>
      <c r="AJ358" s="23"/>
      <c r="AO358" s="5">
        <f t="shared" si="10"/>
        <v>357</v>
      </c>
      <c r="AP358" s="23">
        <v>1.4381029367714349</v>
      </c>
      <c r="AQ358" s="9">
        <v>0.41356941306958761</v>
      </c>
      <c r="AR358" s="9">
        <v>0.13223140495867769</v>
      </c>
      <c r="AS358" s="9">
        <v>0.24793388429752061</v>
      </c>
      <c r="AT358" s="23">
        <v>1.1408862627609508E-2</v>
      </c>
      <c r="AU358" s="9">
        <v>1.9967061123241698</v>
      </c>
    </row>
    <row r="359" spans="1:47" x14ac:dyDescent="0.25">
      <c r="B359" s="23">
        <v>5.0273196477320958</v>
      </c>
      <c r="C359" s="9">
        <v>0.44594737829122805</v>
      </c>
      <c r="D359" s="9">
        <v>0.15625</v>
      </c>
      <c r="E359" s="9">
        <v>0.39583333333333331</v>
      </c>
      <c r="F359" s="23">
        <v>8.1918520277589585E-11</v>
      </c>
      <c r="G359" s="9">
        <v>3.5350114630962701</v>
      </c>
      <c r="H359" s="5">
        <v>4</v>
      </c>
      <c r="I359" s="5">
        <v>10</v>
      </c>
      <c r="J359" s="5">
        <v>14</v>
      </c>
      <c r="K359" s="9">
        <v>0.1111111111111111</v>
      </c>
      <c r="L359" s="9">
        <v>0.6056602062951788</v>
      </c>
      <c r="M359" s="9">
        <v>0.42346421138295831</v>
      </c>
      <c r="N359" s="5">
        <v>32</v>
      </c>
      <c r="AI359" s="23"/>
      <c r="AJ359" s="23"/>
      <c r="AO359" s="5">
        <f t="shared" si="10"/>
        <v>358</v>
      </c>
      <c r="AP359" s="23">
        <v>1.4272286621115056</v>
      </c>
      <c r="AQ359" s="9">
        <v>0.50499690221634852</v>
      </c>
      <c r="AR359" s="9">
        <v>0.23717948717948717</v>
      </c>
      <c r="AS359" s="9">
        <v>0.21153846153846154</v>
      </c>
      <c r="AT359" s="23">
        <v>4.0982550547160899E-2</v>
      </c>
      <c r="AU359" s="9">
        <v>1.515294657329709</v>
      </c>
    </row>
    <row r="360" spans="1:47" x14ac:dyDescent="0.25">
      <c r="B360" s="23">
        <v>0.83699226418633899</v>
      </c>
      <c r="C360" s="9">
        <v>0.25662993738533824</v>
      </c>
      <c r="D360" s="9">
        <v>5.9027777777777742E-2</v>
      </c>
      <c r="E360" s="9">
        <v>0.22916666666666671</v>
      </c>
      <c r="F360" s="23">
        <v>1.9748094737717851E-4</v>
      </c>
      <c r="G360" s="9">
        <v>2.996304602709138</v>
      </c>
      <c r="H360" s="5">
        <v>1</v>
      </c>
      <c r="I360" s="5">
        <v>8</v>
      </c>
      <c r="J360" s="5">
        <v>9</v>
      </c>
      <c r="K360" s="9">
        <v>0.1111111111111111</v>
      </c>
      <c r="L360" s="9">
        <v>0.61150678603909414</v>
      </c>
      <c r="M360" s="9">
        <v>0.36326326592603331</v>
      </c>
      <c r="N360" s="5">
        <v>32</v>
      </c>
      <c r="AI360" s="23"/>
      <c r="AJ360" s="23"/>
      <c r="AO360" s="5">
        <f t="shared" si="10"/>
        <v>359</v>
      </c>
      <c r="AP360" s="23">
        <v>1.4243857934477901</v>
      </c>
      <c r="AQ360" s="9">
        <v>0.28367178544671495</v>
      </c>
      <c r="AR360" s="9">
        <v>0.14574898785425097</v>
      </c>
      <c r="AS360" s="9">
        <v>0.17004048582995948</v>
      </c>
      <c r="AT360" s="23">
        <v>1.943548102846443E-2</v>
      </c>
      <c r="AU360" s="9">
        <v>2.095619809113181</v>
      </c>
    </row>
    <row r="361" spans="1:47" x14ac:dyDescent="0.25">
      <c r="B361" s="23">
        <v>1.6474048595354109</v>
      </c>
      <c r="C361" s="9">
        <v>0.24933624768752555</v>
      </c>
      <c r="D361" s="9">
        <v>0.17013888888888895</v>
      </c>
      <c r="E361" s="9">
        <v>0.15972222222222218</v>
      </c>
      <c r="F361" s="23">
        <v>1.2121242099851784E-5</v>
      </c>
      <c r="G361" s="9">
        <v>2.631638370631594</v>
      </c>
      <c r="H361" s="5">
        <v>4</v>
      </c>
      <c r="I361" s="5">
        <v>6</v>
      </c>
      <c r="J361" s="5">
        <v>10</v>
      </c>
      <c r="K361" s="9">
        <v>5.555555555555558E-2</v>
      </c>
      <c r="L361" s="9">
        <v>0.50963029235573565</v>
      </c>
      <c r="M361" s="9">
        <v>0.39182090869095137</v>
      </c>
      <c r="N361" s="5">
        <v>32</v>
      </c>
      <c r="AI361" s="23"/>
      <c r="AJ361" s="23"/>
      <c r="AO361" s="5">
        <f t="shared" si="10"/>
        <v>360</v>
      </c>
      <c r="AP361" s="23">
        <v>1.4229205525284156</v>
      </c>
      <c r="AQ361" s="9">
        <v>0.42259767197341896</v>
      </c>
      <c r="AR361" s="9">
        <v>0.18181818181818182</v>
      </c>
      <c r="AS361" s="9">
        <v>0.47272727272727272</v>
      </c>
      <c r="AT361" s="23">
        <v>1.8925692444297711E-6</v>
      </c>
      <c r="AU361" s="9">
        <v>1.33528515635769</v>
      </c>
    </row>
    <row r="362" spans="1:47" x14ac:dyDescent="0.25">
      <c r="B362" s="23">
        <v>2.2086747617810296</v>
      </c>
      <c r="C362" s="9">
        <v>4.311043466005119E-2</v>
      </c>
      <c r="D362" s="9">
        <v>-0.11458333333333333</v>
      </c>
      <c r="E362" s="9">
        <v>-0.13194444444444445</v>
      </c>
      <c r="F362" s="23">
        <v>5.5536725865257597E-2</v>
      </c>
      <c r="G362" s="9">
        <v>2.5666851166936731</v>
      </c>
      <c r="H362" s="5">
        <v>3</v>
      </c>
      <c r="I362" s="5">
        <v>3</v>
      </c>
      <c r="J362" s="5">
        <v>6</v>
      </c>
      <c r="K362" s="9">
        <v>5.555555555555558E-2</v>
      </c>
      <c r="L362" s="9">
        <v>0.49842458816416013</v>
      </c>
      <c r="M362" s="9">
        <v>0.32409144893824149</v>
      </c>
      <c r="N362" s="5">
        <v>32</v>
      </c>
      <c r="AI362" s="23"/>
      <c r="AJ362" s="23"/>
      <c r="AO362" s="5">
        <f t="shared" si="10"/>
        <v>361</v>
      </c>
      <c r="AP362" s="23">
        <v>1.422378801959417</v>
      </c>
      <c r="AQ362" s="9">
        <v>0.51868325643274993</v>
      </c>
      <c r="AR362" s="9">
        <v>8.7499999999999994E-2</v>
      </c>
      <c r="AS362" s="9">
        <v>0.4</v>
      </c>
      <c r="AT362" s="23">
        <v>3.5696599088003703E-4</v>
      </c>
      <c r="AU362" s="9">
        <v>1.7261012047208089</v>
      </c>
    </row>
    <row r="363" spans="1:47" x14ac:dyDescent="0.25">
      <c r="B363" s="23">
        <v>0.96466418469806692</v>
      </c>
      <c r="C363" s="9">
        <v>0.25909793815443494</v>
      </c>
      <c r="D363" s="9">
        <v>6.5972222222222238E-2</v>
      </c>
      <c r="E363" s="9">
        <v>0.22916666666666666</v>
      </c>
      <c r="F363" s="23">
        <v>2.0690480228027709E-3</v>
      </c>
      <c r="G363" s="9">
        <v>2.7333427592112516</v>
      </c>
      <c r="H363" s="5">
        <v>3</v>
      </c>
      <c r="I363" s="5">
        <v>6</v>
      </c>
      <c r="J363" s="5">
        <v>9</v>
      </c>
      <c r="K363" s="9">
        <v>5.555555555555558E-2</v>
      </c>
      <c r="L363" s="9">
        <v>0.55388432516043395</v>
      </c>
      <c r="M363" s="9">
        <v>0.37083272705100567</v>
      </c>
      <c r="N363" s="5">
        <v>32</v>
      </c>
      <c r="AI363" s="23"/>
      <c r="AJ363" s="23"/>
      <c r="AO363" s="5">
        <f t="shared" si="10"/>
        <v>362</v>
      </c>
      <c r="AP363" s="23">
        <v>1.4219312156061334</v>
      </c>
      <c r="AQ363" s="9">
        <v>0.29725181597433498</v>
      </c>
      <c r="AR363" s="9">
        <v>-4.5138888888888881E-2</v>
      </c>
      <c r="AS363" s="9">
        <v>0.31944444444444442</v>
      </c>
      <c r="AT363" s="23">
        <v>2.1891190067346834E-6</v>
      </c>
      <c r="AU363" s="9">
        <v>3.1069567040762642</v>
      </c>
    </row>
    <row r="364" spans="1:47" x14ac:dyDescent="0.25">
      <c r="B364" s="23">
        <v>1.1059734539458583</v>
      </c>
      <c r="C364" s="9">
        <v>0.30443352738525281</v>
      </c>
      <c r="D364" s="9">
        <v>0.12847222222222221</v>
      </c>
      <c r="E364" s="9">
        <v>0.25694444444444442</v>
      </c>
      <c r="F364" s="23">
        <v>7.1155746399205742E-13</v>
      </c>
      <c r="G364" s="9">
        <v>4.0486729957164513</v>
      </c>
      <c r="H364" s="5">
        <v>3</v>
      </c>
      <c r="I364" s="5">
        <v>12</v>
      </c>
      <c r="J364" s="5">
        <v>15</v>
      </c>
      <c r="K364" s="9">
        <v>0.27777777777777779</v>
      </c>
      <c r="L364" s="9">
        <v>0.75809666035317358</v>
      </c>
      <c r="M364" s="9">
        <v>0.35588413734399782</v>
      </c>
      <c r="N364" s="5">
        <v>32</v>
      </c>
      <c r="AI364" s="23"/>
      <c r="AJ364" s="23"/>
      <c r="AO364" s="5">
        <f t="shared" si="10"/>
        <v>363</v>
      </c>
      <c r="AP364" s="23">
        <v>1.4165695372171332</v>
      </c>
      <c r="AQ364" s="9">
        <v>0.43078269858639562</v>
      </c>
      <c r="AR364" s="9">
        <v>0.14444444444444443</v>
      </c>
      <c r="AS364" s="9">
        <v>0.3</v>
      </c>
      <c r="AT364" s="23">
        <v>0.96975859201369463</v>
      </c>
      <c r="AU364" s="9">
        <v>3.7158977313438535</v>
      </c>
    </row>
    <row r="365" spans="1:47" x14ac:dyDescent="0.25">
      <c r="B365" s="23">
        <v>1.0519264344939936</v>
      </c>
      <c r="C365" s="9">
        <v>0.24026369487326715</v>
      </c>
      <c r="D365" s="9">
        <v>5.2083333333333356E-2</v>
      </c>
      <c r="E365" s="9">
        <v>0.20833333333333337</v>
      </c>
      <c r="F365" s="23">
        <v>3.1640884654607876E-7</v>
      </c>
      <c r="G365" s="9">
        <v>3.6776025965032297</v>
      </c>
      <c r="H365" s="5">
        <v>2</v>
      </c>
      <c r="I365" s="5">
        <v>9</v>
      </c>
      <c r="J365" s="5">
        <v>11</v>
      </c>
      <c r="K365" s="9">
        <v>0.16666666666666669</v>
      </c>
      <c r="L365" s="9">
        <v>0.67627144823087315</v>
      </c>
      <c r="M365" s="9">
        <v>0.36357144374835559</v>
      </c>
      <c r="N365" s="5">
        <v>32</v>
      </c>
      <c r="AI365" s="23"/>
      <c r="AJ365" s="23"/>
      <c r="AO365" s="5">
        <f t="shared" si="10"/>
        <v>364</v>
      </c>
      <c r="AP365" s="23">
        <v>1.4139055125766966</v>
      </c>
      <c r="AQ365" s="9">
        <v>0.90210262538297192</v>
      </c>
      <c r="AR365" s="9">
        <v>0.39549436795994986</v>
      </c>
      <c r="AS365" s="9">
        <v>0.85857321652065044</v>
      </c>
      <c r="AT365" s="23">
        <v>5.5938058774279243E-14</v>
      </c>
      <c r="AU365" s="9">
        <v>0.95959172068715093</v>
      </c>
    </row>
    <row r="366" spans="1:47" x14ac:dyDescent="0.25">
      <c r="B366" s="23">
        <v>25.412308968612148</v>
      </c>
      <c r="C366" s="9">
        <v>0.38162812815751163</v>
      </c>
      <c r="D366" s="9">
        <v>6.5972222222222224E-2</v>
      </c>
      <c r="E366" s="9">
        <v>0.27083333333333326</v>
      </c>
      <c r="F366" s="23">
        <v>1.3833899652664606E-4</v>
      </c>
      <c r="G366" s="9">
        <v>2.3150647472744796</v>
      </c>
      <c r="H366" s="5">
        <v>3</v>
      </c>
      <c r="I366" s="5">
        <v>6</v>
      </c>
      <c r="J366" s="5">
        <v>9</v>
      </c>
      <c r="K366" s="9">
        <v>0</v>
      </c>
      <c r="L366" s="9">
        <v>0.52725420658925803</v>
      </c>
      <c r="M366" s="9">
        <v>0.37313136131200986</v>
      </c>
      <c r="N366" s="5">
        <v>32</v>
      </c>
      <c r="AI366" s="23"/>
      <c r="AJ366" s="23"/>
      <c r="AO366" s="5">
        <f t="shared" si="10"/>
        <v>365</v>
      </c>
      <c r="AP366" s="23">
        <v>1.4119505703981103</v>
      </c>
      <c r="AQ366" s="9">
        <v>0.5132693398647602</v>
      </c>
      <c r="AR366" s="9">
        <v>0.12857142857142853</v>
      </c>
      <c r="AS366" s="9">
        <v>0.30952380952380959</v>
      </c>
      <c r="AT366" s="23">
        <v>1.7508063752459623E-2</v>
      </c>
      <c r="AU366" s="9">
        <v>0.85051249711949417</v>
      </c>
    </row>
    <row r="367" spans="1:47" x14ac:dyDescent="0.25">
      <c r="B367" s="23">
        <v>3.1390471625097081</v>
      </c>
      <c r="C367" s="9">
        <v>0.18061741376075605</v>
      </c>
      <c r="D367" s="9">
        <v>-2.430555555555557E-2</v>
      </c>
      <c r="E367" s="9">
        <v>0.18055555555555555</v>
      </c>
      <c r="F367" s="23">
        <v>1.5682486698940143E-4</v>
      </c>
      <c r="G367" s="9">
        <v>2.6081664349040947</v>
      </c>
      <c r="H367" s="5">
        <v>2</v>
      </c>
      <c r="I367" s="5">
        <v>6</v>
      </c>
      <c r="J367" s="5">
        <v>8</v>
      </c>
      <c r="K367" s="9">
        <v>5.555555555555558E-2</v>
      </c>
      <c r="L367" s="9">
        <v>0.50529895411343517</v>
      </c>
      <c r="M367" s="9">
        <v>0.37167837323652686</v>
      </c>
      <c r="N367" s="5">
        <v>32</v>
      </c>
      <c r="AI367" s="23"/>
      <c r="AJ367" s="23"/>
      <c r="AO367" s="5">
        <f t="shared" si="10"/>
        <v>366</v>
      </c>
      <c r="AP367" s="23">
        <v>1.4057436174936175</v>
      </c>
      <c r="AQ367" s="9">
        <v>0.6187328572064893</v>
      </c>
      <c r="AR367" s="9">
        <v>0.1076923076923077</v>
      </c>
      <c r="AS367" s="9">
        <v>0.33846153846153842</v>
      </c>
      <c r="AT367" s="23">
        <v>4.5586047681932961E-4</v>
      </c>
      <c r="AU367" s="9">
        <v>3.2022759568247574</v>
      </c>
    </row>
    <row r="368" spans="1:47" x14ac:dyDescent="0.25">
      <c r="B368" s="23">
        <v>2.8351293851897341</v>
      </c>
      <c r="C368" s="9">
        <v>0.15827104249866178</v>
      </c>
      <c r="D368" s="9">
        <v>0.19097222222222221</v>
      </c>
      <c r="E368" s="9">
        <v>0.18749999999999997</v>
      </c>
      <c r="F368" s="23">
        <v>1.879342640868825E-9</v>
      </c>
      <c r="G368" s="9">
        <v>3.2325999463326247</v>
      </c>
      <c r="H368" s="5">
        <v>4</v>
      </c>
      <c r="I368" s="5">
        <v>9</v>
      </c>
      <c r="J368" s="5">
        <v>13</v>
      </c>
      <c r="K368" s="9">
        <v>0.22222222222222221</v>
      </c>
      <c r="L368" s="9">
        <v>0.63979462434629497</v>
      </c>
      <c r="M368" s="9">
        <v>0.38434027161542633</v>
      </c>
      <c r="N368" s="5">
        <v>32</v>
      </c>
      <c r="AI368" s="23"/>
      <c r="AJ368" s="23"/>
      <c r="AO368" s="5">
        <f t="shared" si="10"/>
        <v>367</v>
      </c>
      <c r="AP368" s="23">
        <v>1.3962971045111316</v>
      </c>
      <c r="AQ368" s="9">
        <v>0.46298298941339228</v>
      </c>
      <c r="AR368" s="9">
        <v>0.23214285714285715</v>
      </c>
      <c r="AS368" s="9">
        <v>0.27380952380952389</v>
      </c>
      <c r="AT368" s="23">
        <v>0.24276747779614527</v>
      </c>
      <c r="AU368" s="9">
        <v>2.396317344113001</v>
      </c>
    </row>
    <row r="369" spans="2:47" x14ac:dyDescent="0.25">
      <c r="B369" s="23">
        <v>4.9740520393603846</v>
      </c>
      <c r="C369" s="9">
        <v>0.31767321339878585</v>
      </c>
      <c r="D369" s="9">
        <v>0.14930555555555558</v>
      </c>
      <c r="E369" s="9">
        <v>0.30555555555555558</v>
      </c>
      <c r="F369" s="23">
        <v>1.7194537799720121E-7</v>
      </c>
      <c r="G369" s="9">
        <v>2.8688369195654904</v>
      </c>
      <c r="H369" s="5">
        <v>6</v>
      </c>
      <c r="I369" s="5">
        <v>6</v>
      </c>
      <c r="J369" s="5">
        <v>12</v>
      </c>
      <c r="K369" s="9">
        <v>5.555555555555558E-2</v>
      </c>
      <c r="L369" s="9">
        <v>0.52833407328815052</v>
      </c>
      <c r="M369" s="9">
        <v>0.41597408707435196</v>
      </c>
      <c r="N369" s="5">
        <v>32</v>
      </c>
      <c r="AI369" s="23"/>
      <c r="AJ369" s="23"/>
      <c r="AO369" s="5">
        <f t="shared" si="10"/>
        <v>368</v>
      </c>
      <c r="AP369" s="23">
        <v>1.3891617830690408</v>
      </c>
      <c r="AQ369" s="9">
        <v>0.30854140018810094</v>
      </c>
      <c r="AR369" s="9">
        <v>3.5714285714285712E-2</v>
      </c>
      <c r="AS369" s="9">
        <v>0.18452380952380953</v>
      </c>
      <c r="AT369" s="23">
        <v>5.4130035682633002E-10</v>
      </c>
      <c r="AU369" s="9">
        <v>2.5004949221458546</v>
      </c>
    </row>
    <row r="370" spans="2:47" x14ac:dyDescent="0.25">
      <c r="B370" s="23">
        <v>5.9261867891566853</v>
      </c>
      <c r="C370" s="9">
        <v>0.42058056845312852</v>
      </c>
      <c r="D370" s="9">
        <v>0.15625</v>
      </c>
      <c r="E370" s="9">
        <v>0.34722222222222227</v>
      </c>
      <c r="F370" s="23">
        <v>1.1808366317704731E-11</v>
      </c>
      <c r="G370" s="9">
        <v>3.3365379325367521</v>
      </c>
      <c r="H370" s="5">
        <v>7</v>
      </c>
      <c r="I370" s="5">
        <v>8</v>
      </c>
      <c r="J370" s="5">
        <v>15</v>
      </c>
      <c r="K370" s="9">
        <v>0</v>
      </c>
      <c r="L370" s="9">
        <v>0.51370699927673125</v>
      </c>
      <c r="M370" s="9">
        <v>0.44914900998805851</v>
      </c>
      <c r="N370" s="5">
        <v>32</v>
      </c>
      <c r="AI370" s="23"/>
      <c r="AJ370" s="23"/>
      <c r="AO370" s="5">
        <f t="shared" si="10"/>
        <v>369</v>
      </c>
      <c r="AP370" s="23">
        <v>1.3848733017080324</v>
      </c>
      <c r="AQ370" s="9">
        <v>0.36654803207355507</v>
      </c>
      <c r="AR370" s="9">
        <v>2.5000000000000001E-2</v>
      </c>
      <c r="AS370" s="9">
        <v>0.3</v>
      </c>
      <c r="AT370" s="23">
        <v>7.319852973550975E-6</v>
      </c>
      <c r="AU370" s="9">
        <v>2.4471308193781449</v>
      </c>
    </row>
    <row r="371" spans="2:47" x14ac:dyDescent="0.25">
      <c r="B371" s="23">
        <v>1.0556370406522404</v>
      </c>
      <c r="C371" s="9">
        <v>0.37044335057862515</v>
      </c>
      <c r="D371" s="9">
        <v>0.10069444444444448</v>
      </c>
      <c r="E371" s="9">
        <v>0.27083333333333326</v>
      </c>
      <c r="F371" s="23">
        <v>3.8500614931359228E-2</v>
      </c>
      <c r="G371" s="9">
        <v>3.008255016206296</v>
      </c>
      <c r="H371" s="5">
        <v>1</v>
      </c>
      <c r="I371" s="5">
        <v>4</v>
      </c>
      <c r="J371" s="5">
        <v>5</v>
      </c>
      <c r="K371" s="9">
        <v>0.22222222222222221</v>
      </c>
      <c r="L371" s="9">
        <v>0.63939040033851291</v>
      </c>
      <c r="M371" s="9">
        <v>0.29936603747868645</v>
      </c>
      <c r="N371" s="5">
        <v>32</v>
      </c>
      <c r="AI371" s="23"/>
      <c r="AJ371" s="23"/>
      <c r="AO371" s="5">
        <f t="shared" si="10"/>
        <v>370</v>
      </c>
      <c r="AP371" s="23">
        <v>1.3834237102206786</v>
      </c>
      <c r="AQ371" s="9">
        <v>0.54162824561972578</v>
      </c>
      <c r="AR371" s="9">
        <v>0.14444444444444443</v>
      </c>
      <c r="AS371" s="9">
        <v>0.24920634920634921</v>
      </c>
      <c r="AT371" s="23">
        <v>0.17808198638793374</v>
      </c>
      <c r="AU371" s="9">
        <v>3.899727750104125</v>
      </c>
    </row>
    <row r="372" spans="2:47" x14ac:dyDescent="0.25">
      <c r="B372" s="23">
        <v>1.2591462037984686</v>
      </c>
      <c r="C372" s="9">
        <v>0.27899804137417683</v>
      </c>
      <c r="D372" s="9">
        <v>5.208333333333337E-2</v>
      </c>
      <c r="E372" s="9">
        <v>0.27083333333333331</v>
      </c>
      <c r="F372" s="23">
        <v>8.0932999654814946E-4</v>
      </c>
      <c r="G372" s="9">
        <v>3.3032138461978304</v>
      </c>
      <c r="H372" s="5">
        <v>2</v>
      </c>
      <c r="I372" s="5">
        <v>7</v>
      </c>
      <c r="J372" s="5">
        <v>9</v>
      </c>
      <c r="K372" s="9">
        <v>0.16666666666666669</v>
      </c>
      <c r="L372" s="9">
        <v>0.63954575912902656</v>
      </c>
      <c r="M372" s="9">
        <v>0.35610288764643266</v>
      </c>
      <c r="N372" s="5">
        <v>32</v>
      </c>
      <c r="AI372" s="23"/>
      <c r="AJ372" s="23"/>
      <c r="AO372" s="5">
        <f t="shared" si="10"/>
        <v>371</v>
      </c>
      <c r="AP372" s="23">
        <v>1.3797523842030261</v>
      </c>
      <c r="AQ372" s="9">
        <v>0.3003036585730271</v>
      </c>
      <c r="AR372" s="9">
        <v>0.17261904761904762</v>
      </c>
      <c r="AS372" s="9">
        <v>0.22023809523809523</v>
      </c>
      <c r="AT372" s="23">
        <v>1.3804255271921539E-8</v>
      </c>
      <c r="AU372" s="9">
        <v>3.8002541346077634</v>
      </c>
    </row>
    <row r="373" spans="2:47" x14ac:dyDescent="0.25">
      <c r="B373" s="23">
        <v>9.0128849789445198</v>
      </c>
      <c r="C373" s="9">
        <v>0.48747065573887743</v>
      </c>
      <c r="D373" s="9">
        <v>0.17708333333333329</v>
      </c>
      <c r="E373" s="9">
        <v>0.375</v>
      </c>
      <c r="F373" s="23">
        <v>1.2121242099851784E-5</v>
      </c>
      <c r="G373" s="9">
        <v>2.8690549557002951</v>
      </c>
      <c r="H373" s="5">
        <v>4</v>
      </c>
      <c r="I373" s="5">
        <v>6</v>
      </c>
      <c r="J373" s="5">
        <v>10</v>
      </c>
      <c r="K373" s="9">
        <v>0.16666666666666669</v>
      </c>
      <c r="L373" s="9">
        <v>0.5697166594703077</v>
      </c>
      <c r="M373" s="9">
        <v>0.36456290532437846</v>
      </c>
      <c r="N373" s="5">
        <v>32</v>
      </c>
      <c r="AI373" s="23"/>
      <c r="AJ373" s="23"/>
      <c r="AO373" s="5">
        <f t="shared" si="10"/>
        <v>372</v>
      </c>
      <c r="AP373" s="23">
        <v>1.3755658613170725</v>
      </c>
      <c r="AQ373" s="9">
        <v>0.20262161605554113</v>
      </c>
      <c r="AR373" s="9">
        <v>0.2</v>
      </c>
      <c r="AS373" s="9">
        <v>7.8571428571428542E-2</v>
      </c>
      <c r="AT373" s="23">
        <v>3.3184027120138652E-3</v>
      </c>
      <c r="AU373" s="9">
        <v>1.8670155527670713</v>
      </c>
    </row>
    <row r="374" spans="2:47" x14ac:dyDescent="0.25">
      <c r="B374" s="23">
        <v>0.99542492983134823</v>
      </c>
      <c r="C374" s="9">
        <v>0.36560304273444483</v>
      </c>
      <c r="D374" s="9">
        <v>0.19097222222222218</v>
      </c>
      <c r="E374" s="9">
        <v>0.29166666666666674</v>
      </c>
      <c r="F374" s="23">
        <v>4.9311101769085967E-6</v>
      </c>
      <c r="G374" s="9">
        <v>3.0257175562844423</v>
      </c>
      <c r="H374" s="5">
        <v>2</v>
      </c>
      <c r="I374" s="5">
        <v>8</v>
      </c>
      <c r="J374" s="5">
        <v>10</v>
      </c>
      <c r="K374" s="9">
        <v>0.1111111111111111</v>
      </c>
      <c r="L374" s="9">
        <v>0.59178685532426623</v>
      </c>
      <c r="M374" s="9">
        <v>0.37672383202390541</v>
      </c>
      <c r="N374" s="5">
        <v>32</v>
      </c>
      <c r="AI374" s="23"/>
      <c r="AJ374" s="23"/>
      <c r="AO374" s="5">
        <f t="shared" si="10"/>
        <v>373</v>
      </c>
      <c r="AP374" s="23">
        <v>1.3681387878875031</v>
      </c>
      <c r="AQ374" s="9">
        <v>0.25762315057800766</v>
      </c>
      <c r="AR374" s="9">
        <v>0.19999999999999996</v>
      </c>
      <c r="AS374" s="9">
        <v>0.18181818181818182</v>
      </c>
      <c r="AT374" s="23">
        <v>9.8731053718084221E-5</v>
      </c>
      <c r="AU374" s="9">
        <v>1.7959121780479144</v>
      </c>
    </row>
    <row r="375" spans="2:47" x14ac:dyDescent="0.25">
      <c r="B375" s="23">
        <v>3.5815659673488218</v>
      </c>
      <c r="C375" s="9">
        <v>0.44604923199704649</v>
      </c>
      <c r="D375" s="9">
        <v>0.12847222222222221</v>
      </c>
      <c r="E375" s="9">
        <v>0.34722222222222215</v>
      </c>
      <c r="F375" s="23">
        <v>3.1275673961752653E-6</v>
      </c>
      <c r="G375" s="9">
        <v>2.4214903481752272</v>
      </c>
      <c r="H375" s="5">
        <v>5</v>
      </c>
      <c r="I375" s="5">
        <v>6</v>
      </c>
      <c r="J375" s="5">
        <v>11</v>
      </c>
      <c r="K375" s="9">
        <v>0</v>
      </c>
      <c r="L375" s="9">
        <v>0.54093173759308089</v>
      </c>
      <c r="M375" s="9">
        <v>0.39259336719235449</v>
      </c>
      <c r="N375" s="5">
        <v>32</v>
      </c>
      <c r="AI375" s="23"/>
      <c r="AJ375" s="23"/>
      <c r="AO375" s="5">
        <f t="shared" si="10"/>
        <v>374</v>
      </c>
      <c r="AP375" s="23">
        <v>1.3636986548459151</v>
      </c>
      <c r="AQ375" s="9">
        <v>0.25038437774551442</v>
      </c>
      <c r="AR375" s="9">
        <v>-1.4285714285714285E-2</v>
      </c>
      <c r="AS375" s="9">
        <v>0.24285714285714285</v>
      </c>
      <c r="AT375" s="23">
        <v>7.9939410977300453E-4</v>
      </c>
      <c r="AU375" s="9">
        <v>4.6081957509751206</v>
      </c>
    </row>
    <row r="376" spans="2:47" x14ac:dyDescent="0.25">
      <c r="B376" s="23">
        <v>1.4219312156061334</v>
      </c>
      <c r="C376" s="9">
        <v>0.29725181597433498</v>
      </c>
      <c r="D376" s="9">
        <v>-4.5138888888888881E-2</v>
      </c>
      <c r="E376" s="9">
        <v>0.31944444444444442</v>
      </c>
      <c r="F376" s="23">
        <v>2.1891190067346834E-6</v>
      </c>
      <c r="G376" s="9">
        <v>3.1069567040762642</v>
      </c>
      <c r="H376" s="5">
        <v>4</v>
      </c>
      <c r="I376" s="5">
        <v>7</v>
      </c>
      <c r="J376" s="5">
        <v>11</v>
      </c>
      <c r="K376" s="9">
        <v>0.1111111111111111</v>
      </c>
      <c r="L376" s="9">
        <v>0.57816074000737838</v>
      </c>
      <c r="M376" s="9">
        <v>0.38575269515297195</v>
      </c>
      <c r="N376" s="5">
        <v>32</v>
      </c>
      <c r="AI376" s="23"/>
      <c r="AJ376" s="23"/>
      <c r="AO376" s="5">
        <f t="shared" si="10"/>
        <v>375</v>
      </c>
      <c r="AP376" s="23">
        <v>1.360396532591954</v>
      </c>
      <c r="AQ376" s="9">
        <v>0.50876529253279212</v>
      </c>
      <c r="AR376" s="9">
        <v>-6.8627450980392163E-2</v>
      </c>
      <c r="AS376" s="9">
        <v>0.31699346405228757</v>
      </c>
      <c r="AT376" s="23">
        <v>4.5517706673233165E-3</v>
      </c>
      <c r="AU376" s="9">
        <v>3.5462438268853678</v>
      </c>
    </row>
    <row r="377" spans="2:47" x14ac:dyDescent="0.25">
      <c r="B377" s="23">
        <v>1.3194426304589468</v>
      </c>
      <c r="C377" s="9">
        <v>0.26568055789869538</v>
      </c>
      <c r="D377" s="9">
        <v>0.11458333333333333</v>
      </c>
      <c r="E377" s="9">
        <v>0.25000000000000006</v>
      </c>
      <c r="F377" s="23">
        <v>3.3174307445967046E-5</v>
      </c>
      <c r="G377" s="9">
        <v>2.892552203746138</v>
      </c>
      <c r="H377" s="5">
        <v>4</v>
      </c>
      <c r="I377" s="5">
        <v>6</v>
      </c>
      <c r="J377" s="5">
        <v>10</v>
      </c>
      <c r="K377" s="9">
        <v>5.555555555555558E-2</v>
      </c>
      <c r="L377" s="9">
        <v>0.53713091343575936</v>
      </c>
      <c r="M377" s="9">
        <v>0.36542304237362444</v>
      </c>
      <c r="N377" s="5">
        <v>32</v>
      </c>
      <c r="AI377" s="23"/>
      <c r="AJ377" s="23"/>
      <c r="AO377" s="5">
        <f t="shared" si="10"/>
        <v>376</v>
      </c>
      <c r="AP377" s="23">
        <v>1.353918493439443</v>
      </c>
      <c r="AQ377" s="9">
        <v>0.33316757812494557</v>
      </c>
      <c r="AR377" s="9">
        <v>0.18571428571428572</v>
      </c>
      <c r="AS377" s="9">
        <v>0.1761904761904762</v>
      </c>
      <c r="AT377" s="23">
        <v>0.10054435815625618</v>
      </c>
      <c r="AU377" s="9">
        <v>1.1262119538357769</v>
      </c>
    </row>
    <row r="378" spans="2:47" x14ac:dyDescent="0.25">
      <c r="B378" s="23">
        <v>1.765169463515613</v>
      </c>
      <c r="C378" s="9">
        <v>0.41612554217981168</v>
      </c>
      <c r="D378" s="9">
        <v>0.23958333333333334</v>
      </c>
      <c r="E378" s="9">
        <v>0.27777777777777773</v>
      </c>
      <c r="F378" s="23">
        <v>4.9314613000692126E-8</v>
      </c>
      <c r="G378" s="9">
        <v>3.5707461677834527</v>
      </c>
      <c r="H378" s="5">
        <v>5</v>
      </c>
      <c r="I378" s="5">
        <v>7</v>
      </c>
      <c r="J378" s="5">
        <v>12</v>
      </c>
      <c r="K378" s="9">
        <v>5.555555555555558E-2</v>
      </c>
      <c r="L378" s="9">
        <v>0.49903173778856214</v>
      </c>
      <c r="M378" s="9">
        <v>0.41703170422480407</v>
      </c>
      <c r="N378" s="5">
        <v>32</v>
      </c>
      <c r="AI378" s="23"/>
      <c r="AJ378" s="23"/>
      <c r="AO378" s="5">
        <f t="shared" si="10"/>
        <v>377</v>
      </c>
      <c r="AP378" s="23">
        <v>1.3500163612643064</v>
      </c>
      <c r="AQ378" s="9">
        <v>1.7955519115525002E-4</v>
      </c>
      <c r="AR378" s="9">
        <v>0.20000000000000004</v>
      </c>
      <c r="AS378" s="9">
        <v>-8.4210526315789472E-2</v>
      </c>
      <c r="AT378" s="23">
        <v>1.3973571810707108E-2</v>
      </c>
      <c r="AU378" s="9">
        <v>5.0848409435263804</v>
      </c>
    </row>
    <row r="379" spans="2:47" x14ac:dyDescent="0.25">
      <c r="B379" s="23">
        <v>0.81977095340844863</v>
      </c>
      <c r="C379" s="9">
        <v>0.34732528940226692</v>
      </c>
      <c r="D379" s="9">
        <v>0.1423611111111111</v>
      </c>
      <c r="E379" s="9">
        <v>0.27777777777777779</v>
      </c>
      <c r="F379" s="23">
        <v>1.9748094737717851E-4</v>
      </c>
      <c r="G379" s="9">
        <v>3.1250524002751154</v>
      </c>
      <c r="H379" s="5">
        <v>1</v>
      </c>
      <c r="I379" s="5">
        <v>8</v>
      </c>
      <c r="J379" s="5">
        <v>9</v>
      </c>
      <c r="K379" s="9">
        <v>0.22222222222222221</v>
      </c>
      <c r="L379" s="9">
        <v>0.67210046399611256</v>
      </c>
      <c r="M379" s="9">
        <v>0.33694831523996849</v>
      </c>
      <c r="N379" s="5">
        <v>32</v>
      </c>
      <c r="AI379" s="23"/>
      <c r="AJ379" s="23"/>
      <c r="AO379" s="5">
        <f t="shared" si="10"/>
        <v>378</v>
      </c>
      <c r="AP379" s="23">
        <v>1.3463187456054508</v>
      </c>
      <c r="AQ379" s="9">
        <v>0.62275459451407844</v>
      </c>
      <c r="AR379" s="9">
        <v>0.13750000000000001</v>
      </c>
      <c r="AS379" s="9">
        <v>0.45</v>
      </c>
      <c r="AT379" s="23">
        <v>8.8891009884526001E-6</v>
      </c>
      <c r="AU379" s="9">
        <v>1.7794360717058257</v>
      </c>
    </row>
    <row r="380" spans="2:47" x14ac:dyDescent="0.25">
      <c r="B380" s="23">
        <v>6.0172978767192165</v>
      </c>
      <c r="C380" s="9">
        <v>0.32878454987245415</v>
      </c>
      <c r="D380" s="9">
        <v>0.12152777777777778</v>
      </c>
      <c r="E380" s="9">
        <v>0.29166666666666663</v>
      </c>
      <c r="F380" s="23">
        <v>1.4610552194218075E-7</v>
      </c>
      <c r="G380" s="9">
        <v>2.9053711848424588</v>
      </c>
      <c r="H380" s="5">
        <v>5</v>
      </c>
      <c r="I380" s="5">
        <v>7</v>
      </c>
      <c r="J380" s="5">
        <v>12</v>
      </c>
      <c r="K380" s="9">
        <v>0</v>
      </c>
      <c r="L380" s="9">
        <v>0.4914079255851766</v>
      </c>
      <c r="M380" s="9">
        <v>0.42373820475930996</v>
      </c>
      <c r="N380" s="5">
        <v>32</v>
      </c>
      <c r="AI380" s="23"/>
      <c r="AJ380" s="23"/>
      <c r="AO380" s="5">
        <f t="shared" si="10"/>
        <v>379</v>
      </c>
      <c r="AP380" s="23">
        <v>1.3446728059847717</v>
      </c>
      <c r="AQ380" s="9">
        <v>0.45329563793412608</v>
      </c>
      <c r="AR380" s="9">
        <v>7.1428571428571411E-2</v>
      </c>
      <c r="AS380" s="9">
        <v>0.33809523809523812</v>
      </c>
      <c r="AT380" s="23">
        <v>1.6179933147566649E-11</v>
      </c>
      <c r="AU380" s="9">
        <v>2.3159015989322209</v>
      </c>
    </row>
    <row r="381" spans="2:47" x14ac:dyDescent="0.25">
      <c r="B381" s="23">
        <v>1.4949744185369562</v>
      </c>
      <c r="C381" s="9">
        <v>0.50016600898299834</v>
      </c>
      <c r="D381" s="9">
        <v>0.21874999999999994</v>
      </c>
      <c r="E381" s="9">
        <v>0.39583333333333337</v>
      </c>
      <c r="F381" s="23">
        <v>1.2563658848072182E-8</v>
      </c>
      <c r="G381" s="9">
        <v>3.487022924560653</v>
      </c>
      <c r="H381" s="5">
        <v>3</v>
      </c>
      <c r="I381" s="5">
        <v>9</v>
      </c>
      <c r="J381" s="5">
        <v>12</v>
      </c>
      <c r="K381" s="9">
        <v>5.555555555555558E-2</v>
      </c>
      <c r="L381" s="9">
        <v>0.60298533363355744</v>
      </c>
      <c r="M381" s="9">
        <v>0.39626810193664203</v>
      </c>
      <c r="N381" s="5">
        <v>32</v>
      </c>
      <c r="AI381" s="23"/>
      <c r="AJ381" s="23"/>
      <c r="AO381" s="5">
        <f t="shared" si="10"/>
        <v>380</v>
      </c>
      <c r="AP381" s="23">
        <v>1.3330029156536007</v>
      </c>
      <c r="AQ381" s="9">
        <v>0.22637510260045121</v>
      </c>
      <c r="AR381" s="9">
        <v>8.888888888888892E-2</v>
      </c>
      <c r="AS381" s="9">
        <v>0.10222222222222217</v>
      </c>
      <c r="AT381" s="23">
        <v>2.8095485675159282E-3</v>
      </c>
      <c r="AU381" s="9">
        <v>8.8459519666896362</v>
      </c>
    </row>
    <row r="382" spans="2:47" x14ac:dyDescent="0.25">
      <c r="B382" s="23">
        <v>10.519356106059355</v>
      </c>
      <c r="C382" s="9">
        <v>0.36590392573972813</v>
      </c>
      <c r="D382" s="9">
        <v>0.16319444444444445</v>
      </c>
      <c r="E382" s="9">
        <v>0.27083333333333337</v>
      </c>
      <c r="F382" s="23">
        <v>3.1578624665967649E-5</v>
      </c>
      <c r="G382" s="9">
        <v>2.9231594427299621</v>
      </c>
      <c r="H382" s="5">
        <v>5</v>
      </c>
      <c r="I382" s="5">
        <v>6</v>
      </c>
      <c r="J382" s="5">
        <v>11</v>
      </c>
      <c r="K382" s="9">
        <v>5.555555555555558E-2</v>
      </c>
      <c r="L382" s="9">
        <v>0.51798325081160168</v>
      </c>
      <c r="M382" s="9">
        <v>0.39900574407449163</v>
      </c>
      <c r="N382" s="5">
        <v>32</v>
      </c>
      <c r="AI382" s="23"/>
      <c r="AJ382" s="23"/>
      <c r="AO382" s="5">
        <f t="shared" si="10"/>
        <v>381</v>
      </c>
      <c r="AP382" s="23">
        <v>1.3276307026307026</v>
      </c>
      <c r="AQ382" s="9">
        <v>0.61306638470848174</v>
      </c>
      <c r="AR382" s="9">
        <v>1.3664283380001927E-17</v>
      </c>
      <c r="AS382" s="9">
        <v>0.4</v>
      </c>
      <c r="AT382" s="23">
        <v>1.3973571810707118E-2</v>
      </c>
      <c r="AU382" s="9">
        <v>2.6454684663402936</v>
      </c>
    </row>
    <row r="383" spans="2:47" x14ac:dyDescent="0.25">
      <c r="B383" s="23">
        <v>0.62325543661403371</v>
      </c>
      <c r="C383" s="9">
        <v>0.38023225527182625</v>
      </c>
      <c r="D383" s="9">
        <v>0.16319444444444442</v>
      </c>
      <c r="E383" s="9">
        <v>0.37499999999999994</v>
      </c>
      <c r="F383" s="23">
        <v>1.879342640868825E-9</v>
      </c>
      <c r="G383" s="9">
        <v>3.3371413855996126</v>
      </c>
      <c r="H383" s="5">
        <v>4</v>
      </c>
      <c r="I383" s="5">
        <v>9</v>
      </c>
      <c r="J383" s="5">
        <v>13</v>
      </c>
      <c r="K383" s="9">
        <v>0.22222222222222221</v>
      </c>
      <c r="L383" s="9">
        <v>0.65901966699070036</v>
      </c>
      <c r="M383" s="9">
        <v>0.37245068227520184</v>
      </c>
      <c r="N383" s="5">
        <v>32</v>
      </c>
      <c r="AI383" s="23"/>
      <c r="AJ383" s="23"/>
      <c r="AO383" s="5">
        <f t="shared" si="10"/>
        <v>382</v>
      </c>
      <c r="AP383" s="23">
        <v>1.3267615858959767</v>
      </c>
      <c r="AQ383" s="9">
        <v>0.51738738293555775</v>
      </c>
      <c r="AR383" s="9">
        <v>0.25595238095238093</v>
      </c>
      <c r="AS383" s="9">
        <v>0.33333333333333326</v>
      </c>
      <c r="AT383" s="23">
        <v>9.0913240939639706E-2</v>
      </c>
      <c r="AU383" s="9">
        <v>2.9118218762432586</v>
      </c>
    </row>
    <row r="384" spans="2:47" x14ac:dyDescent="0.25">
      <c r="B384" s="23">
        <v>1.6720512351159493</v>
      </c>
      <c r="C384" s="9">
        <v>0.40384764491013042</v>
      </c>
      <c r="D384" s="9">
        <v>-2.4305555555555566E-2</v>
      </c>
      <c r="E384" s="9">
        <v>0.31944444444444448</v>
      </c>
      <c r="F384" s="23">
        <v>2.2438514266233177E-3</v>
      </c>
      <c r="G384" s="9">
        <v>2.5368241636967035</v>
      </c>
      <c r="H384" s="5">
        <v>1</v>
      </c>
      <c r="I384" s="5">
        <v>6</v>
      </c>
      <c r="J384" s="5">
        <v>7</v>
      </c>
      <c r="K384" s="9">
        <v>0.16666666666666669</v>
      </c>
      <c r="L384" s="9">
        <v>0.60464396758846961</v>
      </c>
      <c r="M384" s="9">
        <v>0.35123695930648485</v>
      </c>
      <c r="N384" s="5">
        <v>32</v>
      </c>
      <c r="AI384" s="23"/>
      <c r="AJ384" s="23"/>
      <c r="AO384" s="5">
        <f t="shared" si="10"/>
        <v>383</v>
      </c>
      <c r="AP384" s="23">
        <v>1.3205083744040624</v>
      </c>
      <c r="AQ384" s="9">
        <v>0.44315420440369307</v>
      </c>
      <c r="AR384" s="9">
        <v>0.13461538461538461</v>
      </c>
      <c r="AS384" s="9">
        <v>0.31410256410256404</v>
      </c>
      <c r="AT384" s="23">
        <v>5.8812477290312963E-3</v>
      </c>
      <c r="AU384" s="9">
        <v>1.3003468809076002</v>
      </c>
    </row>
    <row r="385" spans="1:47" x14ac:dyDescent="0.25">
      <c r="B385" s="23">
        <v>3.6106530572439599</v>
      </c>
      <c r="C385" s="9">
        <v>0.41765233138061364</v>
      </c>
      <c r="D385" s="9">
        <v>0.1076388888888889</v>
      </c>
      <c r="E385" s="9">
        <v>0.34722222222222221</v>
      </c>
      <c r="F385" s="23">
        <v>2.8505025607117781E-10</v>
      </c>
      <c r="G385" s="9">
        <v>2.9663350374175064</v>
      </c>
      <c r="H385" s="5">
        <v>5</v>
      </c>
      <c r="I385" s="5">
        <v>9</v>
      </c>
      <c r="J385" s="5">
        <v>14</v>
      </c>
      <c r="K385" s="9">
        <v>0.1111111111111111</v>
      </c>
      <c r="L385" s="9">
        <v>0.61806160510091424</v>
      </c>
      <c r="M385" s="9">
        <v>0.40655490237662428</v>
      </c>
      <c r="N385" s="5">
        <v>32</v>
      </c>
      <c r="AI385" s="23"/>
      <c r="AJ385" s="23"/>
      <c r="AO385" s="5">
        <f t="shared" si="10"/>
        <v>384</v>
      </c>
      <c r="AP385" s="23">
        <v>1.3194426304589468</v>
      </c>
      <c r="AQ385" s="9">
        <v>0.26568055789869538</v>
      </c>
      <c r="AR385" s="9">
        <v>0.11458333333333333</v>
      </c>
      <c r="AS385" s="9">
        <v>0.25000000000000006</v>
      </c>
      <c r="AT385" s="23">
        <v>3.3174307445967046E-5</v>
      </c>
      <c r="AU385" s="9">
        <v>2.892552203746138</v>
      </c>
    </row>
    <row r="386" spans="1:47" x14ac:dyDescent="0.25">
      <c r="A386" s="5" t="s">
        <v>389</v>
      </c>
      <c r="B386" s="23">
        <v>146.41458063317842</v>
      </c>
      <c r="C386" s="9">
        <v>0.45151215659965177</v>
      </c>
      <c r="D386" s="9">
        <v>0.27272727272727271</v>
      </c>
      <c r="E386" s="9">
        <v>0.32727272727272727</v>
      </c>
      <c r="F386" s="23">
        <v>1.2998843537344605E-4</v>
      </c>
      <c r="G386" s="9">
        <v>2.4834650001949798</v>
      </c>
      <c r="H386" s="5">
        <v>3</v>
      </c>
      <c r="I386" s="5">
        <v>3</v>
      </c>
      <c r="J386" s="5">
        <v>6</v>
      </c>
      <c r="K386" s="9">
        <v>0.19999999999999996</v>
      </c>
      <c r="L386" s="9">
        <v>0.36792177514492075</v>
      </c>
      <c r="M386" s="9">
        <v>0.41628787294322744</v>
      </c>
      <c r="N386" s="5">
        <v>11</v>
      </c>
      <c r="AI386" s="23"/>
      <c r="AJ386" s="23"/>
      <c r="AO386" s="5">
        <f t="shared" si="10"/>
        <v>385</v>
      </c>
      <c r="AP386" s="23">
        <v>1.3190515433219474</v>
      </c>
      <c r="AQ386" s="9">
        <v>0.36593907562168987</v>
      </c>
      <c r="AR386" s="9">
        <v>9.0909090909090905E-3</v>
      </c>
      <c r="AS386" s="9">
        <v>0.2818181818181818</v>
      </c>
      <c r="AT386" s="23">
        <v>2.517218956258244E-2</v>
      </c>
      <c r="AU386" s="9">
        <v>1.4016988563789341</v>
      </c>
    </row>
    <row r="387" spans="1:47" x14ac:dyDescent="0.25">
      <c r="A387" s="5" t="s">
        <v>363</v>
      </c>
      <c r="B387" s="23">
        <v>4.6554993453010871</v>
      </c>
      <c r="C387" s="9">
        <v>0.23930003176266287</v>
      </c>
      <c r="D387" s="9">
        <v>0.23636363636363636</v>
      </c>
      <c r="E387" s="9">
        <v>0.12727272727272723</v>
      </c>
      <c r="F387" s="23">
        <v>1.3105697286804458E-3</v>
      </c>
      <c r="G387" s="9">
        <v>3.4361374697101552</v>
      </c>
      <c r="H387" s="5">
        <v>4</v>
      </c>
      <c r="I387" s="5">
        <v>3</v>
      </c>
      <c r="J387" s="5">
        <v>7</v>
      </c>
      <c r="K387" s="9">
        <v>9.9999999999999978E-2</v>
      </c>
      <c r="L387" s="9">
        <v>0.46285548794804698</v>
      </c>
      <c r="M387" s="9">
        <v>0.42232000974550749</v>
      </c>
      <c r="N387" s="5">
        <v>11</v>
      </c>
      <c r="AI387" s="23"/>
      <c r="AJ387" s="23"/>
      <c r="AO387" s="5">
        <f t="shared" ref="AO387:AO450" si="11">RANK(AP387,$AP$2:$AP$699)</f>
        <v>386</v>
      </c>
      <c r="AP387" s="23">
        <v>1.3021130525170916</v>
      </c>
      <c r="AQ387" s="9">
        <v>0.17136920125440142</v>
      </c>
      <c r="AR387" s="9">
        <v>0.24</v>
      </c>
      <c r="AS387" s="9">
        <v>0.24</v>
      </c>
      <c r="AT387" s="23">
        <v>1.8925692444297774E-6</v>
      </c>
      <c r="AU387" s="9">
        <v>2.7998757234494525</v>
      </c>
    </row>
    <row r="388" spans="1:47" x14ac:dyDescent="0.25">
      <c r="B388" s="23">
        <v>54.855993084440492</v>
      </c>
      <c r="C388" s="9">
        <v>0.41983012350909055</v>
      </c>
      <c r="D388" s="9">
        <v>0.30909090909090914</v>
      </c>
      <c r="E388" s="9">
        <v>0.23636363636363636</v>
      </c>
      <c r="F388" s="23">
        <v>4.9365910647077088E-7</v>
      </c>
      <c r="G388" s="9">
        <v>2.4432165665180818</v>
      </c>
      <c r="H388" s="5">
        <v>6</v>
      </c>
      <c r="I388" s="5">
        <v>2</v>
      </c>
      <c r="J388" s="5">
        <v>8</v>
      </c>
      <c r="K388" s="9">
        <v>0.30000000000000004</v>
      </c>
      <c r="L388" s="9">
        <v>0.27671756278941934</v>
      </c>
      <c r="M388" s="9">
        <v>0.37972561124268445</v>
      </c>
      <c r="N388" s="5">
        <v>11</v>
      </c>
      <c r="AI388" s="23"/>
      <c r="AJ388" s="23"/>
      <c r="AO388" s="5">
        <f t="shared" si="11"/>
        <v>387</v>
      </c>
      <c r="AP388" s="23">
        <v>1.2932131891390133</v>
      </c>
      <c r="AQ388" s="9">
        <v>0.38486900904171267</v>
      </c>
      <c r="AR388" s="9">
        <v>-4.9688303200007006E-17</v>
      </c>
      <c r="AS388" s="9">
        <v>0.3776223776223776</v>
      </c>
      <c r="AT388" s="23">
        <v>4.2741219221727807E-8</v>
      </c>
      <c r="AU388" s="9">
        <v>4.1477685604080703</v>
      </c>
    </row>
    <row r="389" spans="1:47" x14ac:dyDescent="0.25">
      <c r="B389" s="23">
        <v>2.3328037325673181</v>
      </c>
      <c r="C389" s="9">
        <v>0.33809102464702578</v>
      </c>
      <c r="D389" s="9">
        <v>3.6363636363636362E-2</v>
      </c>
      <c r="E389" s="9">
        <v>0.14545454545454545</v>
      </c>
      <c r="F389" s="23">
        <v>9.8731053718084221E-5</v>
      </c>
      <c r="G389" s="9">
        <v>3.1415413028284176</v>
      </c>
      <c r="H389" s="5">
        <v>3</v>
      </c>
      <c r="I389" s="5">
        <v>4</v>
      </c>
      <c r="J389" s="5">
        <v>7</v>
      </c>
      <c r="K389" s="9">
        <v>0</v>
      </c>
      <c r="L389" s="9">
        <v>0.51268838120315663</v>
      </c>
      <c r="M389" s="9">
        <v>0.40800947285639122</v>
      </c>
      <c r="N389" s="5">
        <v>11</v>
      </c>
      <c r="AI389" s="23"/>
      <c r="AJ389" s="23"/>
      <c r="AO389" s="5">
        <f t="shared" si="11"/>
        <v>388</v>
      </c>
      <c r="AP389" s="23">
        <v>1.2921011478532032</v>
      </c>
      <c r="AQ389" s="9">
        <v>0.37689151165797369</v>
      </c>
      <c r="AR389" s="9">
        <v>-0.15</v>
      </c>
      <c r="AS389" s="9">
        <v>0.34</v>
      </c>
      <c r="AT389" s="23">
        <v>6.2891877812291186E-3</v>
      </c>
      <c r="AU389" s="9">
        <v>2.1795997487899474</v>
      </c>
    </row>
    <row r="390" spans="1:47" x14ac:dyDescent="0.25">
      <c r="B390" s="23">
        <v>13.263735455814953</v>
      </c>
      <c r="C390" s="9">
        <v>-8.1521129771446765E-2</v>
      </c>
      <c r="D390" s="9">
        <v>0.14545454545454553</v>
      </c>
      <c r="E390" s="9">
        <v>3.6363636363636362E-2</v>
      </c>
      <c r="F390" s="23">
        <v>6.289187781229123E-3</v>
      </c>
      <c r="G390" s="9">
        <v>2.6576882941427398</v>
      </c>
      <c r="H390" s="5">
        <v>3</v>
      </c>
      <c r="I390" s="5">
        <v>2</v>
      </c>
      <c r="J390" s="5">
        <v>5</v>
      </c>
      <c r="K390" s="9">
        <v>0.19999999999999996</v>
      </c>
      <c r="L390" s="9">
        <v>0.34887338636421839</v>
      </c>
      <c r="M390" s="9">
        <v>0.36969407276159494</v>
      </c>
      <c r="N390" s="5">
        <v>11</v>
      </c>
      <c r="AI390" s="23"/>
      <c r="AJ390" s="23"/>
      <c r="AO390" s="5">
        <f t="shared" si="11"/>
        <v>389</v>
      </c>
      <c r="AP390" s="23">
        <v>1.2920674803093215</v>
      </c>
      <c r="AQ390" s="9">
        <v>0.50054679944966474</v>
      </c>
      <c r="AR390" s="9">
        <v>0.1666666666666666</v>
      </c>
      <c r="AS390" s="9">
        <v>0.30000000000000004</v>
      </c>
      <c r="AT390" s="23">
        <v>1.676318769043123E-3</v>
      </c>
      <c r="AU390" s="9">
        <v>3.2140825752423496</v>
      </c>
    </row>
    <row r="391" spans="1:47" x14ac:dyDescent="0.25">
      <c r="B391" s="23">
        <v>40.476262770865588</v>
      </c>
      <c r="C391" s="9">
        <v>0.58310313567456962</v>
      </c>
      <c r="D391" s="9">
        <v>0.30909090909090908</v>
      </c>
      <c r="E391" s="9">
        <v>0.38181818181818189</v>
      </c>
      <c r="F391" s="23">
        <v>1.3618999665934729E-6</v>
      </c>
      <c r="G391" s="9">
        <v>2.91820292232764</v>
      </c>
      <c r="H391" s="5">
        <v>4</v>
      </c>
      <c r="I391" s="5">
        <v>4</v>
      </c>
      <c r="J391" s="5">
        <v>8</v>
      </c>
      <c r="K391" s="9">
        <v>9.9999999999999978E-2</v>
      </c>
      <c r="L391" s="9">
        <v>0.53848736221605464</v>
      </c>
      <c r="M391" s="9">
        <v>0.45105078941261301</v>
      </c>
      <c r="N391" s="5">
        <v>11</v>
      </c>
      <c r="AI391" s="23"/>
      <c r="AJ391" s="23"/>
      <c r="AO391" s="5">
        <f t="shared" si="11"/>
        <v>390</v>
      </c>
      <c r="AP391" s="23">
        <v>1.288806209838272</v>
      </c>
      <c r="AQ391" s="9">
        <v>0.27265391285134338</v>
      </c>
      <c r="AR391" s="9">
        <v>0.1858974358974359</v>
      </c>
      <c r="AS391" s="9">
        <v>5.7692307692307696E-2</v>
      </c>
      <c r="AT391" s="23">
        <v>4.4087061853217903E-2</v>
      </c>
      <c r="AU391" s="9">
        <v>1.6334242917019011</v>
      </c>
    </row>
    <row r="392" spans="1:47" x14ac:dyDescent="0.25">
      <c r="B392" s="23">
        <v>46.301146343625156</v>
      </c>
      <c r="C392" s="9">
        <v>0.59606578154538226</v>
      </c>
      <c r="D392" s="9">
        <v>0.34545454545454546</v>
      </c>
      <c r="E392" s="9">
        <v>0.38181818181818189</v>
      </c>
      <c r="F392" s="23">
        <v>4.5401503126868696E-10</v>
      </c>
      <c r="G392" s="9">
        <v>2.9293101061211186</v>
      </c>
      <c r="H392" s="5">
        <v>4</v>
      </c>
      <c r="I392" s="5">
        <v>6</v>
      </c>
      <c r="J392" s="5">
        <v>10</v>
      </c>
      <c r="K392" s="9">
        <v>9.9999999999999978E-2</v>
      </c>
      <c r="L392" s="9">
        <v>0.58733190902641397</v>
      </c>
      <c r="M392" s="9">
        <v>0.47473721978556227</v>
      </c>
      <c r="N392" s="5">
        <v>11</v>
      </c>
      <c r="AI392" s="23"/>
      <c r="AJ392" s="23"/>
      <c r="AO392" s="5">
        <f t="shared" si="11"/>
        <v>391</v>
      </c>
      <c r="AP392" s="23">
        <v>1.2883881262992887</v>
      </c>
      <c r="AQ392" s="9">
        <v>0.5507294387106102</v>
      </c>
      <c r="AR392" s="9">
        <v>0.16250000000000001</v>
      </c>
      <c r="AS392" s="9">
        <v>0.26250000000000001</v>
      </c>
      <c r="AT392" s="23">
        <v>3.5618353504978204E-2</v>
      </c>
      <c r="AU392" s="9">
        <v>1.9685581936423491</v>
      </c>
    </row>
    <row r="393" spans="1:47" x14ac:dyDescent="0.25">
      <c r="B393" s="23">
        <v>27.585455129089485</v>
      </c>
      <c r="C393" s="9">
        <v>0.24738218646399929</v>
      </c>
      <c r="D393" s="9">
        <v>0.27272727272727271</v>
      </c>
      <c r="E393" s="9">
        <v>0.23636363636363636</v>
      </c>
      <c r="F393" s="23">
        <v>4.4876295000871127E-7</v>
      </c>
      <c r="G393" s="9">
        <v>1.9482686396182711</v>
      </c>
      <c r="H393" s="5">
        <v>7</v>
      </c>
      <c r="I393" s="5">
        <v>1</v>
      </c>
      <c r="J393" s="5">
        <v>8</v>
      </c>
      <c r="K393" s="9">
        <v>0.30000000000000004</v>
      </c>
      <c r="L393" s="9">
        <v>0.21953449583906562</v>
      </c>
      <c r="M393" s="9">
        <v>0.34552035711715229</v>
      </c>
      <c r="N393" s="5">
        <v>11</v>
      </c>
      <c r="AI393" s="23"/>
      <c r="AJ393" s="23"/>
      <c r="AO393" s="5">
        <f t="shared" si="11"/>
        <v>392</v>
      </c>
      <c r="AP393" s="23">
        <v>1.2882262436374403</v>
      </c>
      <c r="AQ393" s="9">
        <v>0.34569250879934721</v>
      </c>
      <c r="AR393" s="9">
        <v>0.1858974358974359</v>
      </c>
      <c r="AS393" s="9">
        <v>0.35256410256410248</v>
      </c>
      <c r="AT393" s="23">
        <v>5.4535223051977227E-3</v>
      </c>
      <c r="AU393" s="9">
        <v>1.8396273809362838</v>
      </c>
    </row>
    <row r="394" spans="1:47" x14ac:dyDescent="0.25">
      <c r="B394" s="23">
        <v>28.249442444081296</v>
      </c>
      <c r="C394" s="9">
        <v>0.45929010285525396</v>
      </c>
      <c r="D394" s="9">
        <v>0.12727272727272732</v>
      </c>
      <c r="E394" s="9">
        <v>0.12727272727272732</v>
      </c>
      <c r="F394" s="23">
        <v>1.1022250104061786E-3</v>
      </c>
      <c r="G394" s="9">
        <v>2.445148228656298</v>
      </c>
      <c r="H394" s="5">
        <v>3</v>
      </c>
      <c r="I394" s="5">
        <v>3</v>
      </c>
      <c r="J394" s="5">
        <v>6</v>
      </c>
      <c r="K394" s="9">
        <v>9.9999999999999978E-2</v>
      </c>
      <c r="L394" s="9">
        <v>0.53012679246187044</v>
      </c>
      <c r="M394" s="9">
        <v>0.37696454019040943</v>
      </c>
      <c r="N394" s="5">
        <v>11</v>
      </c>
      <c r="AI394" s="23"/>
      <c r="AJ394" s="23"/>
      <c r="AO394" s="5">
        <f t="shared" si="11"/>
        <v>393</v>
      </c>
      <c r="AP394" s="23">
        <v>1.2807711595973552</v>
      </c>
      <c r="AQ394" s="9">
        <v>0.60956109852587004</v>
      </c>
      <c r="AR394" s="9">
        <v>0.16071428571428573</v>
      </c>
      <c r="AS394" s="9">
        <v>0.39285714285714279</v>
      </c>
      <c r="AT394" s="23">
        <v>2.2029547051010223E-3</v>
      </c>
      <c r="AU394" s="9">
        <v>2.6085029400637896</v>
      </c>
    </row>
    <row r="395" spans="1:47" x14ac:dyDescent="0.25">
      <c r="B395" s="23">
        <v>30.265426130777662</v>
      </c>
      <c r="C395" s="9">
        <v>0.42861966842261701</v>
      </c>
      <c r="D395" s="9">
        <v>0.29090909090909089</v>
      </c>
      <c r="E395" s="9">
        <v>0.27272727272727271</v>
      </c>
      <c r="F395" s="23">
        <v>1.5791578679120076E-5</v>
      </c>
      <c r="G395" s="9">
        <v>2.1259551423510858</v>
      </c>
      <c r="H395" s="5">
        <v>6</v>
      </c>
      <c r="I395" s="5">
        <v>1</v>
      </c>
      <c r="J395" s="5">
        <v>7</v>
      </c>
      <c r="K395" s="9">
        <v>0.30000000000000004</v>
      </c>
      <c r="L395" s="9">
        <v>0.27637813089057695</v>
      </c>
      <c r="M395" s="9">
        <v>0.35232282662951442</v>
      </c>
      <c r="N395" s="5">
        <v>11</v>
      </c>
      <c r="AI395" s="23"/>
      <c r="AJ395" s="23"/>
      <c r="AO395" s="5">
        <f t="shared" si="11"/>
        <v>394</v>
      </c>
      <c r="AP395" s="23">
        <v>1.2649030409915525</v>
      </c>
      <c r="AQ395" s="9">
        <v>0.46375887729477827</v>
      </c>
      <c r="AR395" s="9">
        <v>0.31587301587301581</v>
      </c>
      <c r="AS395" s="9">
        <v>0.26825396825396824</v>
      </c>
      <c r="AT395" s="23">
        <v>6.4857513958035467E-3</v>
      </c>
      <c r="AU395" s="9">
        <v>5.1048142687234064</v>
      </c>
    </row>
    <row r="396" spans="1:47" x14ac:dyDescent="0.25">
      <c r="B396" s="23">
        <v>22.325033410386954</v>
      </c>
      <c r="C396" s="9">
        <v>0.58487911458586184</v>
      </c>
      <c r="D396" s="9">
        <v>0.16363636363636366</v>
      </c>
      <c r="E396" s="9">
        <v>0.38181818181818189</v>
      </c>
      <c r="F396" s="23">
        <v>4.0784692652709546E-6</v>
      </c>
      <c r="G396" s="9">
        <v>3.1956403238507081</v>
      </c>
      <c r="H396" s="5">
        <v>3</v>
      </c>
      <c r="I396" s="5">
        <v>5</v>
      </c>
      <c r="J396" s="5">
        <v>8</v>
      </c>
      <c r="K396" s="9">
        <v>9.9999999999999978E-2</v>
      </c>
      <c r="L396" s="9">
        <v>0.56144190301856067</v>
      </c>
      <c r="M396" s="9">
        <v>0.44572210543513641</v>
      </c>
      <c r="N396" s="5">
        <v>11</v>
      </c>
      <c r="AI396" s="23"/>
      <c r="AJ396" s="23"/>
      <c r="AO396" s="5">
        <f t="shared" si="11"/>
        <v>395</v>
      </c>
      <c r="AP396" s="23">
        <v>1.2625843430559947</v>
      </c>
      <c r="AQ396" s="9">
        <v>0.25972746401135088</v>
      </c>
      <c r="AR396" s="9">
        <v>8.8095238095238115E-2</v>
      </c>
      <c r="AS396" s="9">
        <v>0.13571428571428576</v>
      </c>
      <c r="AT396" s="23">
        <v>2.235774793937067E-4</v>
      </c>
      <c r="AU396" s="9">
        <v>2.4360683143826254</v>
      </c>
    </row>
    <row r="397" spans="1:47" x14ac:dyDescent="0.25">
      <c r="A397" s="5" t="s">
        <v>390</v>
      </c>
      <c r="B397" s="23">
        <v>4.6362973239091492</v>
      </c>
      <c r="C397" s="9">
        <v>0.29271902762832097</v>
      </c>
      <c r="D397" s="9">
        <v>0.13690476190476192</v>
      </c>
      <c r="E397" s="9">
        <v>0.20238095238095238</v>
      </c>
      <c r="F397" s="23">
        <v>0.34910638389472731</v>
      </c>
      <c r="G397" s="9">
        <v>1.5116902136752419</v>
      </c>
      <c r="H397" s="5">
        <v>2</v>
      </c>
      <c r="I397" s="5">
        <v>2</v>
      </c>
      <c r="J397" s="5">
        <v>4</v>
      </c>
      <c r="K397" s="9">
        <v>6.25E-2</v>
      </c>
      <c r="L397" s="9">
        <v>0.50682436585158352</v>
      </c>
      <c r="M397" s="9">
        <v>0.2818053009227659</v>
      </c>
      <c r="N397" s="5">
        <v>21</v>
      </c>
      <c r="AI397" s="23"/>
      <c r="AJ397" s="23"/>
      <c r="AO397" s="5">
        <f t="shared" si="11"/>
        <v>396</v>
      </c>
      <c r="AP397" s="23">
        <v>1.2602024797880962</v>
      </c>
      <c r="AQ397" s="9">
        <v>3.8293610096972498E-2</v>
      </c>
      <c r="AR397" s="9">
        <v>3.1111111111111121E-2</v>
      </c>
      <c r="AS397" s="9">
        <v>-2.6666666666666651E-2</v>
      </c>
      <c r="AT397" s="23">
        <v>1.1022250104061786E-3</v>
      </c>
      <c r="AU397" s="9">
        <v>9.0464790407599693</v>
      </c>
    </row>
    <row r="398" spans="1:47" x14ac:dyDescent="0.25">
      <c r="A398" s="5" t="s">
        <v>367</v>
      </c>
      <c r="B398" s="23">
        <v>2.1907297635883558</v>
      </c>
      <c r="C398" s="9">
        <v>0.2027499614977919</v>
      </c>
      <c r="D398" s="9">
        <v>0.10119047619047619</v>
      </c>
      <c r="E398" s="9">
        <v>0.11904761904761904</v>
      </c>
      <c r="F398" s="23">
        <v>7.5812558158534597E-4</v>
      </c>
      <c r="G398" s="9">
        <v>2.0691631236125962</v>
      </c>
      <c r="H398" s="5">
        <v>4</v>
      </c>
      <c r="I398" s="5">
        <v>4</v>
      </c>
      <c r="J398" s="5">
        <v>8</v>
      </c>
      <c r="K398" s="9">
        <v>6.25E-2</v>
      </c>
      <c r="L398" s="9">
        <v>0.48738896477257798</v>
      </c>
      <c r="M398" s="9">
        <v>0.35279810993397337</v>
      </c>
      <c r="N398" s="5">
        <v>21</v>
      </c>
      <c r="AI398" s="23"/>
      <c r="AJ398" s="23"/>
      <c r="AO398" s="5">
        <f t="shared" si="11"/>
        <v>397</v>
      </c>
      <c r="AP398" s="23">
        <v>1.2591462037984686</v>
      </c>
      <c r="AQ398" s="9">
        <v>0.27899804137417683</v>
      </c>
      <c r="AR398" s="9">
        <v>5.208333333333337E-2</v>
      </c>
      <c r="AS398" s="9">
        <v>0.27083333333333331</v>
      </c>
      <c r="AT398" s="23">
        <v>8.0932999654814946E-4</v>
      </c>
      <c r="AU398" s="9">
        <v>3.3032138461978304</v>
      </c>
    </row>
    <row r="399" spans="1:47" x14ac:dyDescent="0.25">
      <c r="B399" s="23">
        <v>3.2059199704691097</v>
      </c>
      <c r="C399" s="9">
        <v>0.41753442920464795</v>
      </c>
      <c r="D399" s="9">
        <v>0.10119047619047619</v>
      </c>
      <c r="E399" s="9">
        <v>0.32738095238095238</v>
      </c>
      <c r="F399" s="23">
        <v>3.5618353504978204E-2</v>
      </c>
      <c r="G399" s="9">
        <v>1.4819660077026786</v>
      </c>
      <c r="H399" s="5">
        <v>3</v>
      </c>
      <c r="I399" s="5">
        <v>3</v>
      </c>
      <c r="J399" s="5">
        <v>6</v>
      </c>
      <c r="K399" s="9">
        <v>0</v>
      </c>
      <c r="L399" s="9">
        <v>0.49726136460796189</v>
      </c>
      <c r="M399" s="9">
        <v>0.34712767239097531</v>
      </c>
      <c r="N399" s="5">
        <v>21</v>
      </c>
      <c r="AI399" s="23"/>
      <c r="AJ399" s="23"/>
      <c r="AO399" s="5">
        <f t="shared" si="11"/>
        <v>398</v>
      </c>
      <c r="AP399" s="23">
        <v>1.2549598539013254</v>
      </c>
      <c r="AQ399" s="9">
        <v>0.44705470444071777</v>
      </c>
      <c r="AR399" s="9">
        <v>7.4999999999999997E-2</v>
      </c>
      <c r="AS399" s="9">
        <v>0.35</v>
      </c>
      <c r="AT399" s="23">
        <v>7.58125581585345E-4</v>
      </c>
      <c r="AU399" s="9">
        <v>1.7014874356066649</v>
      </c>
    </row>
    <row r="400" spans="1:47" x14ac:dyDescent="0.25">
      <c r="B400" s="23">
        <v>0.52288527904109561</v>
      </c>
      <c r="C400" s="9">
        <v>8.8357817414477166E-2</v>
      </c>
      <c r="D400" s="9">
        <v>-7.1428571428571425E-2</v>
      </c>
      <c r="E400" s="9">
        <v>8.9285714285714288E-2</v>
      </c>
      <c r="F400" s="23">
        <v>1.4962633329883542E-5</v>
      </c>
      <c r="G400" s="9">
        <v>2.5053899742180392</v>
      </c>
      <c r="H400" s="5">
        <v>4</v>
      </c>
      <c r="I400" s="5">
        <v>5</v>
      </c>
      <c r="J400" s="5">
        <v>9</v>
      </c>
      <c r="K400" s="9">
        <v>0.125</v>
      </c>
      <c r="L400" s="9">
        <v>0.47841193329591636</v>
      </c>
      <c r="M400" s="9">
        <v>0.37353162206170876</v>
      </c>
      <c r="N400" s="5">
        <v>21</v>
      </c>
      <c r="AI400" s="23"/>
      <c r="AJ400" s="23"/>
      <c r="AO400" s="5">
        <f t="shared" si="11"/>
        <v>399</v>
      </c>
      <c r="AP400" s="23">
        <v>1.2447220401630863</v>
      </c>
      <c r="AQ400" s="9">
        <v>0.29183201538078585</v>
      </c>
      <c r="AR400" s="9">
        <v>0.1214574898785425</v>
      </c>
      <c r="AS400" s="9">
        <v>0.11336032388663968</v>
      </c>
      <c r="AT400" s="23">
        <v>3.554372887648399E-4</v>
      </c>
      <c r="AU400" s="9">
        <v>2.561681513323022</v>
      </c>
    </row>
    <row r="401" spans="2:47" x14ac:dyDescent="0.25">
      <c r="B401" s="23">
        <v>43.218066810356319</v>
      </c>
      <c r="C401" s="9">
        <v>0.26664969861726162</v>
      </c>
      <c r="D401" s="9">
        <v>6.5476190476190479E-2</v>
      </c>
      <c r="E401" s="9">
        <v>0.24404761904761904</v>
      </c>
      <c r="F401" s="23">
        <v>2.6786332416889313E-8</v>
      </c>
      <c r="G401" s="9">
        <v>2.9075412645005705</v>
      </c>
      <c r="H401" s="5">
        <v>6</v>
      </c>
      <c r="I401" s="5">
        <v>7</v>
      </c>
      <c r="J401" s="5">
        <v>13</v>
      </c>
      <c r="K401" s="9">
        <v>0</v>
      </c>
      <c r="L401" s="9">
        <v>0.51324767587770004</v>
      </c>
      <c r="M401" s="9">
        <v>0.43826773842711575</v>
      </c>
      <c r="N401" s="5">
        <v>21</v>
      </c>
      <c r="AI401" s="23"/>
      <c r="AJ401" s="23"/>
      <c r="AO401" s="5">
        <f t="shared" si="11"/>
        <v>400</v>
      </c>
      <c r="AP401" s="23">
        <v>1.243131105576311</v>
      </c>
      <c r="AQ401" s="9">
        <v>0.21590331473155594</v>
      </c>
      <c r="AR401" s="9">
        <v>1.176470588235292E-2</v>
      </c>
      <c r="AS401" s="9">
        <v>0.17647058823529407</v>
      </c>
      <c r="AT401" s="23">
        <v>2.1105985746753724E-3</v>
      </c>
      <c r="AU401" s="9">
        <v>3.2597361486088174</v>
      </c>
    </row>
    <row r="402" spans="2:47" x14ac:dyDescent="0.25">
      <c r="B402" s="23">
        <v>0.87916242498333941</v>
      </c>
      <c r="C402" s="9">
        <v>0.27208282502051601</v>
      </c>
      <c r="D402" s="9">
        <v>0.10714285714285714</v>
      </c>
      <c r="E402" s="9">
        <v>0.23214285714285715</v>
      </c>
      <c r="F402" s="23">
        <v>8.9701461786571207E-2</v>
      </c>
      <c r="G402" s="9">
        <v>2.0806327206006507</v>
      </c>
      <c r="H402" s="5">
        <v>3</v>
      </c>
      <c r="I402" s="5">
        <v>3</v>
      </c>
      <c r="J402" s="5">
        <v>6</v>
      </c>
      <c r="K402" s="9">
        <v>0.125</v>
      </c>
      <c r="L402" s="9">
        <v>0.49055610732202864</v>
      </c>
      <c r="M402" s="9">
        <v>0.30095489812240889</v>
      </c>
      <c r="N402" s="5">
        <v>21</v>
      </c>
      <c r="AI402" s="23"/>
      <c r="AJ402" s="23"/>
      <c r="AO402" s="5">
        <f t="shared" si="11"/>
        <v>400</v>
      </c>
      <c r="AP402" s="23">
        <v>1.243131105576311</v>
      </c>
      <c r="AQ402" s="9">
        <v>0.25687351724289148</v>
      </c>
      <c r="AR402" s="9">
        <v>2.2222222222222223E-2</v>
      </c>
      <c r="AS402" s="9">
        <v>0.19111111111111118</v>
      </c>
      <c r="AT402" s="23">
        <v>2.1105985746753724E-3</v>
      </c>
      <c r="AU402" s="9">
        <v>8.7292630671307432</v>
      </c>
    </row>
    <row r="403" spans="2:47" x14ac:dyDescent="0.25">
      <c r="B403" s="23">
        <v>1.3797523842030261</v>
      </c>
      <c r="C403" s="9">
        <v>0.3003036585730271</v>
      </c>
      <c r="D403" s="9">
        <v>0.17261904761904762</v>
      </c>
      <c r="E403" s="9">
        <v>0.22023809523809523</v>
      </c>
      <c r="F403" s="23">
        <v>1.3804255271921539E-8</v>
      </c>
      <c r="G403" s="9">
        <v>3.8002541346077634</v>
      </c>
      <c r="H403" s="5">
        <v>4</v>
      </c>
      <c r="I403" s="5">
        <v>8</v>
      </c>
      <c r="J403" s="5">
        <v>12</v>
      </c>
      <c r="K403" s="9">
        <v>0.125</v>
      </c>
      <c r="L403" s="9">
        <v>0.60298602787455979</v>
      </c>
      <c r="M403" s="9">
        <v>0.40585051677632838</v>
      </c>
      <c r="N403" s="5">
        <v>21</v>
      </c>
      <c r="AI403" s="23"/>
      <c r="AJ403" s="23"/>
      <c r="AO403" s="5">
        <f t="shared" si="11"/>
        <v>402</v>
      </c>
      <c r="AP403" s="23">
        <v>1.2420825574729686</v>
      </c>
      <c r="AQ403" s="9">
        <v>0.22236820821380343</v>
      </c>
      <c r="AR403" s="9">
        <v>-5.8823529411764719E-2</v>
      </c>
      <c r="AS403" s="9">
        <v>0.31764705882352939</v>
      </c>
      <c r="AT403" s="23">
        <v>4.5586047681932961E-4</v>
      </c>
      <c r="AU403" s="9">
        <v>4.2315231230362063</v>
      </c>
    </row>
    <row r="404" spans="2:47" x14ac:dyDescent="0.25">
      <c r="B404" s="23">
        <v>1.8687141483656586</v>
      </c>
      <c r="C404" s="9">
        <v>0.37998241782036291</v>
      </c>
      <c r="D404" s="9">
        <v>8.9285714285714288E-2</v>
      </c>
      <c r="E404" s="9">
        <v>0.34523809523809523</v>
      </c>
      <c r="F404" s="23">
        <v>7.58125581585345E-4</v>
      </c>
      <c r="G404" s="9">
        <v>1.9788184609809882</v>
      </c>
      <c r="H404" s="5">
        <v>3</v>
      </c>
      <c r="I404" s="5">
        <v>5</v>
      </c>
      <c r="J404" s="5">
        <v>8</v>
      </c>
      <c r="K404" s="9">
        <v>6.25E-2</v>
      </c>
      <c r="L404" s="9">
        <v>0.5562985636845601</v>
      </c>
      <c r="M404" s="9">
        <v>0.37833531499149492</v>
      </c>
      <c r="N404" s="5">
        <v>21</v>
      </c>
      <c r="AI404" s="23"/>
      <c r="AJ404" s="23"/>
      <c r="AO404" s="5">
        <f t="shared" si="11"/>
        <v>403</v>
      </c>
      <c r="AP404" s="23">
        <v>1.2373146933436632</v>
      </c>
      <c r="AQ404" s="9">
        <v>0.55785931392577615</v>
      </c>
      <c r="AR404" s="9">
        <v>0.18067226890756302</v>
      </c>
      <c r="AS404" s="9">
        <v>0.3487394957983192</v>
      </c>
      <c r="AT404" s="23">
        <v>2.8529510999551752E-8</v>
      </c>
      <c r="AU404" s="9">
        <v>3.0478494879383913</v>
      </c>
    </row>
    <row r="405" spans="2:47" x14ac:dyDescent="0.25">
      <c r="B405" s="23">
        <v>0.34832247268954036</v>
      </c>
      <c r="C405" s="9">
        <v>0.11310204646695357</v>
      </c>
      <c r="D405" s="9">
        <v>-2.976190476190476E-2</v>
      </c>
      <c r="E405" s="9">
        <v>0.19642857142857142</v>
      </c>
      <c r="F405" s="23">
        <v>0.13668101555173376</v>
      </c>
      <c r="G405" s="9">
        <v>1.7917249302843767</v>
      </c>
      <c r="H405" s="5">
        <v>0</v>
      </c>
      <c r="I405" s="5">
        <v>2</v>
      </c>
      <c r="J405" s="5">
        <v>2</v>
      </c>
      <c r="K405" s="9">
        <v>0.125</v>
      </c>
      <c r="L405" s="9">
        <v>0.45351824978432642</v>
      </c>
      <c r="M405" s="9">
        <v>0.27806853882592469</v>
      </c>
      <c r="N405" s="5">
        <v>21</v>
      </c>
      <c r="AI405" s="23"/>
      <c r="AJ405" s="23"/>
      <c r="AO405" s="5">
        <f t="shared" si="11"/>
        <v>404</v>
      </c>
      <c r="AP405" s="23">
        <v>1.231932830390754</v>
      </c>
      <c r="AQ405" s="9">
        <v>0.61983399721961308</v>
      </c>
      <c r="AR405" s="9">
        <v>0.30952380952380942</v>
      </c>
      <c r="AS405" s="9">
        <v>0.5</v>
      </c>
      <c r="AT405" s="23">
        <v>1.3459414468052325E-2</v>
      </c>
      <c r="AU405" s="9">
        <v>2.6458380617606481</v>
      </c>
    </row>
    <row r="406" spans="2:47" x14ac:dyDescent="0.25">
      <c r="B406" s="23">
        <v>0.80691900741393852</v>
      </c>
      <c r="C406" s="9">
        <v>0.24487570756525351</v>
      </c>
      <c r="D406" s="9">
        <v>1.7857142857142856E-2</v>
      </c>
      <c r="E406" s="9">
        <v>0.16071428571428573</v>
      </c>
      <c r="F406" s="23">
        <v>5.967322039537907E-4</v>
      </c>
      <c r="G406" s="9">
        <v>2.4058925689888095</v>
      </c>
      <c r="H406" s="5">
        <v>5</v>
      </c>
      <c r="I406" s="5">
        <v>5</v>
      </c>
      <c r="J406" s="5">
        <v>10</v>
      </c>
      <c r="K406" s="9">
        <v>0.125</v>
      </c>
      <c r="L406" s="9">
        <v>0.46224642746546862</v>
      </c>
      <c r="M406" s="9">
        <v>0.38570886919144504</v>
      </c>
      <c r="N406" s="5">
        <v>21</v>
      </c>
      <c r="AI406" s="23"/>
      <c r="AJ406" s="23"/>
      <c r="AO406" s="5">
        <f t="shared" si="11"/>
        <v>405</v>
      </c>
      <c r="AP406" s="23">
        <v>1.2304889303998892</v>
      </c>
      <c r="AQ406" s="9">
        <v>2.5652041137455076E-2</v>
      </c>
      <c r="AR406" s="9">
        <v>0.14117647058823535</v>
      </c>
      <c r="AS406" s="9">
        <v>8.2352941176470587E-2</v>
      </c>
      <c r="AT406" s="23">
        <v>1.5791578679120076E-5</v>
      </c>
      <c r="AU406" s="9">
        <v>4.4093068066153611</v>
      </c>
    </row>
    <row r="407" spans="2:47" x14ac:dyDescent="0.25">
      <c r="B407" s="23">
        <v>1.3891617830690408</v>
      </c>
      <c r="C407" s="9">
        <v>0.30854140018810094</v>
      </c>
      <c r="D407" s="9">
        <v>3.5714285714285712E-2</v>
      </c>
      <c r="E407" s="9">
        <v>0.18452380952380953</v>
      </c>
      <c r="F407" s="23">
        <v>5.4130035682633002E-10</v>
      </c>
      <c r="G407" s="9">
        <v>2.5004949221458546</v>
      </c>
      <c r="H407" s="5">
        <v>5</v>
      </c>
      <c r="I407" s="5">
        <v>9</v>
      </c>
      <c r="J407" s="5">
        <v>14</v>
      </c>
      <c r="K407" s="9">
        <v>0.125</v>
      </c>
      <c r="L407" s="9">
        <v>0.62937715985126874</v>
      </c>
      <c r="M407" s="9">
        <v>0.42682513027015551</v>
      </c>
      <c r="N407" s="5">
        <v>21</v>
      </c>
      <c r="AI407" s="23"/>
      <c r="AJ407" s="23"/>
      <c r="AO407" s="5">
        <f t="shared" si="11"/>
        <v>406</v>
      </c>
      <c r="AP407" s="23">
        <v>1.2289481786157184</v>
      </c>
      <c r="AQ407" s="9">
        <v>0.32952225567471422</v>
      </c>
      <c r="AR407" s="9">
        <v>5.7142857142857141E-2</v>
      </c>
      <c r="AS407" s="9">
        <v>0.29285714285714282</v>
      </c>
      <c r="AT407" s="23">
        <v>1.1682173967271373E-3</v>
      </c>
      <c r="AU407" s="9">
        <v>1.8497135809232097</v>
      </c>
    </row>
    <row r="408" spans="2:47" x14ac:dyDescent="0.25">
      <c r="B408" s="23">
        <v>2.5777545609929096</v>
      </c>
      <c r="C408" s="9">
        <v>0.25131487426628785</v>
      </c>
      <c r="D408" s="9">
        <v>0.15476190476190477</v>
      </c>
      <c r="E408" s="9">
        <v>0.16071428571428573</v>
      </c>
      <c r="F408" s="23">
        <v>3.4377305121185667E-7</v>
      </c>
      <c r="G408" s="9">
        <v>2.6414371570629345</v>
      </c>
      <c r="H408" s="5">
        <v>7</v>
      </c>
      <c r="I408" s="5">
        <v>4</v>
      </c>
      <c r="J408" s="5">
        <v>11</v>
      </c>
      <c r="K408" s="9">
        <v>0.125</v>
      </c>
      <c r="L408" s="9">
        <v>0.39693865828358582</v>
      </c>
      <c r="M408" s="9">
        <v>0.38952290412167956</v>
      </c>
      <c r="N408" s="5">
        <v>21</v>
      </c>
      <c r="AI408" s="23"/>
      <c r="AJ408" s="23"/>
      <c r="AO408" s="5">
        <f t="shared" si="11"/>
        <v>407</v>
      </c>
      <c r="AP408" s="23">
        <v>1.2265576392847308</v>
      </c>
      <c r="AQ408" s="9">
        <v>0.52145386095813784</v>
      </c>
      <c r="AR408" s="9">
        <v>9.7222222222222252E-2</v>
      </c>
      <c r="AS408" s="9">
        <v>0.45833333333333343</v>
      </c>
      <c r="AT408" s="23">
        <v>0.3111455846375793</v>
      </c>
      <c r="AU408" s="9">
        <v>1.9119338989043506</v>
      </c>
    </row>
    <row r="409" spans="2:47" x14ac:dyDescent="0.25">
      <c r="B409" s="23">
        <v>4.1251395065749277</v>
      </c>
      <c r="C409" s="9">
        <v>0.36033072217834433</v>
      </c>
      <c r="D409" s="9">
        <v>0.125</v>
      </c>
      <c r="E409" s="9">
        <v>0.2857142857142857</v>
      </c>
      <c r="F409" s="23">
        <v>1.5812574795434115E-7</v>
      </c>
      <c r="G409" s="9">
        <v>2.2847670095701726</v>
      </c>
      <c r="H409" s="5">
        <v>5</v>
      </c>
      <c r="I409" s="5">
        <v>5</v>
      </c>
      <c r="J409" s="5">
        <v>10</v>
      </c>
      <c r="K409" s="9">
        <v>0.1875</v>
      </c>
      <c r="L409" s="9">
        <v>0.43183311260031992</v>
      </c>
      <c r="M409" s="9">
        <v>0.38989079860508025</v>
      </c>
      <c r="N409" s="5">
        <v>21</v>
      </c>
      <c r="AI409" s="23"/>
      <c r="AJ409" s="23"/>
      <c r="AO409" s="5">
        <f t="shared" si="11"/>
        <v>408</v>
      </c>
      <c r="AP409" s="23">
        <v>1.2196662585946885</v>
      </c>
      <c r="AQ409" s="9">
        <v>0.53977984461910555</v>
      </c>
      <c r="AR409" s="9">
        <v>5.1948051948051951E-2</v>
      </c>
      <c r="AS409" s="9">
        <v>0.22077922077922069</v>
      </c>
      <c r="AT409" s="23">
        <v>1.1904689196423086E-2</v>
      </c>
      <c r="AU409" s="9">
        <v>1.4754204760498844</v>
      </c>
    </row>
    <row r="410" spans="2:47" x14ac:dyDescent="0.25">
      <c r="B410" s="23">
        <v>1.1482427129990478</v>
      </c>
      <c r="C410" s="9">
        <v>0.33559528789610871</v>
      </c>
      <c r="D410" s="9">
        <v>1.1904761904761904E-2</v>
      </c>
      <c r="E410" s="9">
        <v>0.22023809523809523</v>
      </c>
      <c r="F410" s="23">
        <v>9.06963114942834E-4</v>
      </c>
      <c r="G410" s="9">
        <v>2.5786018137158018</v>
      </c>
      <c r="H410" s="5">
        <v>5</v>
      </c>
      <c r="I410" s="5">
        <v>3</v>
      </c>
      <c r="J410" s="5">
        <v>8</v>
      </c>
      <c r="K410" s="9">
        <v>0.25</v>
      </c>
      <c r="L410" s="9">
        <v>0.39078604375486453</v>
      </c>
      <c r="M410" s="9">
        <v>0.35669225577841401</v>
      </c>
      <c r="N410" s="5">
        <v>21</v>
      </c>
      <c r="AI410" s="23"/>
      <c r="AJ410" s="23"/>
      <c r="AO410" s="5">
        <f t="shared" si="11"/>
        <v>409</v>
      </c>
      <c r="AP410" s="23">
        <v>1.2152698331605183</v>
      </c>
      <c r="AQ410" s="9">
        <v>0.4654395596955867</v>
      </c>
      <c r="AR410" s="9">
        <v>1.7857142857142856E-2</v>
      </c>
      <c r="AS410" s="9">
        <v>0.375</v>
      </c>
      <c r="AT410" s="23">
        <v>0.22739366507869765</v>
      </c>
      <c r="AU410" s="9">
        <v>0.84817159508363338</v>
      </c>
    </row>
    <row r="411" spans="2:47" x14ac:dyDescent="0.25">
      <c r="B411" s="23">
        <v>1.4796877853568837</v>
      </c>
      <c r="C411" s="9">
        <v>0.34962551755978344</v>
      </c>
      <c r="D411" s="9">
        <v>0.15476190476190477</v>
      </c>
      <c r="E411" s="9">
        <v>0.30357142857142855</v>
      </c>
      <c r="F411" s="23">
        <v>0.12381315562048292</v>
      </c>
      <c r="G411" s="9">
        <v>2.1633179705843628</v>
      </c>
      <c r="H411" s="5">
        <v>2</v>
      </c>
      <c r="I411" s="5">
        <v>3</v>
      </c>
      <c r="J411" s="5">
        <v>5</v>
      </c>
      <c r="K411" s="9">
        <v>0</v>
      </c>
      <c r="L411" s="9">
        <v>0.50560052000313416</v>
      </c>
      <c r="M411" s="9">
        <v>0.31417285679440166</v>
      </c>
      <c r="N411" s="5">
        <v>21</v>
      </c>
      <c r="AI411" s="23"/>
      <c r="AJ411" s="23"/>
      <c r="AO411" s="5">
        <f t="shared" si="11"/>
        <v>410</v>
      </c>
      <c r="AP411" s="23">
        <v>1.210245364523606</v>
      </c>
      <c r="AQ411" s="9">
        <v>0.37837748178311303</v>
      </c>
      <c r="AR411" s="9">
        <v>9.0476190476190474E-2</v>
      </c>
      <c r="AS411" s="9">
        <v>0.24285714285714285</v>
      </c>
      <c r="AT411" s="23">
        <v>4.8456801372083205E-2</v>
      </c>
      <c r="AU411" s="9">
        <v>1.9338936670525915</v>
      </c>
    </row>
    <row r="412" spans="2:47" x14ac:dyDescent="0.25">
      <c r="B412" s="23">
        <v>3.7140863892660332</v>
      </c>
      <c r="C412" s="9">
        <v>0.24341309866223537</v>
      </c>
      <c r="D412" s="9">
        <v>0.16071428571428573</v>
      </c>
      <c r="E412" s="9">
        <v>0.20833333333333334</v>
      </c>
      <c r="F412" s="23">
        <v>4.016741259426968E-6</v>
      </c>
      <c r="G412" s="9">
        <v>2.7027634300870313</v>
      </c>
      <c r="H412" s="5">
        <v>3</v>
      </c>
      <c r="I412" s="5">
        <v>7</v>
      </c>
      <c r="J412" s="5">
        <v>10</v>
      </c>
      <c r="K412" s="9">
        <v>0.125</v>
      </c>
      <c r="L412" s="9">
        <v>0.62753599208996846</v>
      </c>
      <c r="M412" s="9">
        <v>0.37811411059272343</v>
      </c>
      <c r="N412" s="5">
        <v>21</v>
      </c>
      <c r="AI412" s="23"/>
      <c r="AJ412" s="23"/>
      <c r="AO412" s="5">
        <f t="shared" si="11"/>
        <v>411</v>
      </c>
      <c r="AP412" s="23">
        <v>1.2028075270480663</v>
      </c>
      <c r="AQ412" s="9">
        <v>0.13507915919979022</v>
      </c>
      <c r="AR412" s="9">
        <v>0.16025641025641027</v>
      </c>
      <c r="AS412" s="9">
        <v>0.22435897435897426</v>
      </c>
      <c r="AT412" s="23">
        <v>0.45400774732067961</v>
      </c>
      <c r="AU412" s="9">
        <v>1.6817626000247505</v>
      </c>
    </row>
    <row r="413" spans="2:47" x14ac:dyDescent="0.25">
      <c r="B413" s="23">
        <v>1.5886075587521777</v>
      </c>
      <c r="C413" s="9">
        <v>0.25119818006558703</v>
      </c>
      <c r="D413" s="9">
        <v>0.21428571428571427</v>
      </c>
      <c r="E413" s="9">
        <v>0.24404761904761904</v>
      </c>
      <c r="F413" s="23">
        <v>8.9701461786571207E-2</v>
      </c>
      <c r="G413" s="9">
        <v>2.3329709801785845</v>
      </c>
      <c r="H413" s="5">
        <v>2</v>
      </c>
      <c r="I413" s="5">
        <v>4</v>
      </c>
      <c r="J413" s="5">
        <v>6</v>
      </c>
      <c r="K413" s="9">
        <v>0.125</v>
      </c>
      <c r="L413" s="9">
        <v>0.55499684224597479</v>
      </c>
      <c r="M413" s="9">
        <v>0.32447737220262363</v>
      </c>
      <c r="N413" s="5">
        <v>21</v>
      </c>
      <c r="AI413" s="23"/>
      <c r="AJ413" s="23"/>
      <c r="AO413" s="5">
        <f t="shared" si="11"/>
        <v>412</v>
      </c>
      <c r="AP413" s="23">
        <v>1.2007416053290725</v>
      </c>
      <c r="AQ413" s="9">
        <v>0.30809284861832348</v>
      </c>
      <c r="AR413" s="9">
        <v>0.13461538461538458</v>
      </c>
      <c r="AS413" s="9">
        <v>0.1858974358974359</v>
      </c>
      <c r="AT413" s="23">
        <v>2.6258756700828769E-3</v>
      </c>
      <c r="AU413" s="9">
        <v>1.5986647036061503</v>
      </c>
    </row>
    <row r="414" spans="2:47" x14ac:dyDescent="0.25">
      <c r="B414" s="23">
        <v>1.4905022548515148</v>
      </c>
      <c r="C414" s="9">
        <v>0.30435065274708428</v>
      </c>
      <c r="D414" s="9">
        <v>0.14285714285714285</v>
      </c>
      <c r="E414" s="9">
        <v>0.13095238095238096</v>
      </c>
      <c r="F414" s="23">
        <v>6.0583192400197885E-5</v>
      </c>
      <c r="G414" s="9">
        <v>2.5630994828092084</v>
      </c>
      <c r="H414" s="5">
        <v>3</v>
      </c>
      <c r="I414" s="5">
        <v>6</v>
      </c>
      <c r="J414" s="5">
        <v>9</v>
      </c>
      <c r="K414" s="9">
        <v>6.25E-2</v>
      </c>
      <c r="L414" s="9">
        <v>0.55504514085791568</v>
      </c>
      <c r="M414" s="9">
        <v>0.36825369256360435</v>
      </c>
      <c r="N414" s="5">
        <v>21</v>
      </c>
      <c r="AI414" s="23"/>
      <c r="AJ414" s="23"/>
      <c r="AO414" s="5">
        <f t="shared" si="11"/>
        <v>413</v>
      </c>
      <c r="AP414" s="23">
        <v>1.1987140815226289</v>
      </c>
      <c r="AQ414" s="9">
        <v>0.6184725060325641</v>
      </c>
      <c r="AR414" s="9">
        <v>0.23968253968253969</v>
      </c>
      <c r="AS414" s="9">
        <v>0.44603174603174611</v>
      </c>
      <c r="AT414" s="23">
        <v>8.4238567634281336E-2</v>
      </c>
      <c r="AU414" s="9">
        <v>4.6000809771037448</v>
      </c>
    </row>
    <row r="415" spans="2:47" x14ac:dyDescent="0.25">
      <c r="B415" s="23">
        <v>0.95263892149128337</v>
      </c>
      <c r="C415" s="9">
        <v>0.28779349105993152</v>
      </c>
      <c r="D415" s="9">
        <v>1.7857142857142856E-2</v>
      </c>
      <c r="E415" s="9">
        <v>0.30357142857142855</v>
      </c>
      <c r="F415" s="23">
        <v>2.1784720416167858E-6</v>
      </c>
      <c r="G415" s="9">
        <v>2.6319095205740921</v>
      </c>
      <c r="H415" s="5">
        <v>5</v>
      </c>
      <c r="I415" s="5">
        <v>5</v>
      </c>
      <c r="J415" s="5">
        <v>10</v>
      </c>
      <c r="K415" s="9">
        <v>0.125</v>
      </c>
      <c r="L415" s="9">
        <v>0.44511775986090485</v>
      </c>
      <c r="M415" s="9">
        <v>0.40848477416835954</v>
      </c>
      <c r="N415" s="5">
        <v>21</v>
      </c>
      <c r="AI415" s="23"/>
      <c r="AJ415" s="23"/>
      <c r="AO415" s="5">
        <f t="shared" si="11"/>
        <v>414</v>
      </c>
      <c r="AP415" s="23">
        <v>1.1957227915397877</v>
      </c>
      <c r="AQ415" s="9">
        <v>0.70451909309532768</v>
      </c>
      <c r="AR415" s="9">
        <v>-1.298701298701301E-2</v>
      </c>
      <c r="AS415" s="9">
        <v>0.51948051948051943</v>
      </c>
      <c r="AT415" s="23">
        <v>2.5474678045290028E-11</v>
      </c>
      <c r="AU415" s="9">
        <v>2.8526041709259427</v>
      </c>
    </row>
    <row r="416" spans="2:47" x14ac:dyDescent="0.25">
      <c r="B416" s="23">
        <v>0.39663999912094061</v>
      </c>
      <c r="C416" s="9">
        <v>0.22116440816497471</v>
      </c>
      <c r="D416" s="9">
        <v>-0.11904761904761904</v>
      </c>
      <c r="E416" s="9">
        <v>0.26785714285714285</v>
      </c>
      <c r="F416" s="23">
        <v>1.5864289037807019E-3</v>
      </c>
      <c r="G416" s="9">
        <v>2.7569114754937418</v>
      </c>
      <c r="H416" s="5">
        <v>3</v>
      </c>
      <c r="I416" s="5">
        <v>4</v>
      </c>
      <c r="J416" s="5">
        <v>7</v>
      </c>
      <c r="K416" s="9">
        <v>0.125</v>
      </c>
      <c r="L416" s="9">
        <v>0.52343755859522467</v>
      </c>
      <c r="M416" s="9">
        <v>0.33174503329666755</v>
      </c>
      <c r="N416" s="5">
        <v>21</v>
      </c>
      <c r="AI416" s="23"/>
      <c r="AJ416" s="23"/>
      <c r="AO416" s="5">
        <f t="shared" si="11"/>
        <v>415</v>
      </c>
      <c r="AP416" s="23">
        <v>1.1882865884465033</v>
      </c>
      <c r="AQ416" s="9">
        <v>0.53652198412478747</v>
      </c>
      <c r="AR416" s="9">
        <v>0.15</v>
      </c>
      <c r="AS416" s="9">
        <v>0.46250000000000002</v>
      </c>
      <c r="AT416" s="23">
        <v>2.6171336159351757E-2</v>
      </c>
      <c r="AU416" s="9">
        <v>1.6830807422106908</v>
      </c>
    </row>
    <row r="417" spans="1:47" x14ac:dyDescent="0.25">
      <c r="B417" s="23">
        <v>1.1582671927241821</v>
      </c>
      <c r="C417" s="9">
        <v>0.20750237562129348</v>
      </c>
      <c r="D417" s="9">
        <v>0.10119047619047619</v>
      </c>
      <c r="E417" s="9">
        <v>0.17261904761904762</v>
      </c>
      <c r="F417" s="23">
        <v>9.6281859034720325E-4</v>
      </c>
      <c r="G417" s="9">
        <v>2.7513483711821594</v>
      </c>
      <c r="H417" s="5">
        <v>4</v>
      </c>
      <c r="I417" s="5">
        <v>5</v>
      </c>
      <c r="J417" s="5">
        <v>9</v>
      </c>
      <c r="K417" s="9">
        <v>0</v>
      </c>
      <c r="L417" s="9">
        <v>0.5010364900051657</v>
      </c>
      <c r="M417" s="9">
        <v>0.37423401252175059</v>
      </c>
      <c r="N417" s="5">
        <v>21</v>
      </c>
      <c r="AI417" s="23"/>
      <c r="AJ417" s="23"/>
      <c r="AO417" s="5">
        <f t="shared" si="11"/>
        <v>416</v>
      </c>
      <c r="AP417" s="23">
        <v>1.1755541755522261</v>
      </c>
      <c r="AQ417" s="9">
        <v>0.38000678109145908</v>
      </c>
      <c r="AR417" s="9">
        <v>0.10069444444444445</v>
      </c>
      <c r="AS417" s="9">
        <v>0.33333333333333337</v>
      </c>
      <c r="AT417" s="23">
        <v>8.0932999654814946E-4</v>
      </c>
      <c r="AU417" s="9">
        <v>2.8400967921013827</v>
      </c>
    </row>
    <row r="418" spans="1:47" x14ac:dyDescent="0.25">
      <c r="A418" s="5" t="s">
        <v>391</v>
      </c>
      <c r="B418" s="23">
        <v>0.77411542553356938</v>
      </c>
      <c r="C418" s="9">
        <v>0.54071475226361854</v>
      </c>
      <c r="D418" s="9">
        <v>0.20158730158730154</v>
      </c>
      <c r="E418" s="9">
        <v>0.3698412698412698</v>
      </c>
      <c r="F418" s="23">
        <v>3.9294090362127935E-4</v>
      </c>
      <c r="G418" s="9">
        <v>5.1371218845957829</v>
      </c>
      <c r="H418" s="5">
        <v>5</v>
      </c>
      <c r="I418" s="5">
        <v>3</v>
      </c>
      <c r="J418" s="5">
        <v>8</v>
      </c>
      <c r="K418" s="9">
        <v>3.3333333333333326E-2</v>
      </c>
      <c r="L418" s="9">
        <v>0.44920775530002494</v>
      </c>
      <c r="M418" s="9">
        <v>0.37609944165950987</v>
      </c>
      <c r="N418" s="5">
        <v>42</v>
      </c>
      <c r="AI418" s="23"/>
      <c r="AJ418" s="23"/>
      <c r="AO418" s="5">
        <f t="shared" si="11"/>
        <v>417</v>
      </c>
      <c r="AP418" s="23">
        <v>1.1754621478993581</v>
      </c>
      <c r="AQ418" s="9">
        <v>0.5585222359737384</v>
      </c>
      <c r="AR418" s="9">
        <v>0.23481781376518224</v>
      </c>
      <c r="AS418" s="9">
        <v>0.38866396761133604</v>
      </c>
      <c r="AT418" s="23">
        <v>4.2550804889387304E-2</v>
      </c>
      <c r="AU418" s="9">
        <v>2.0729516017063943</v>
      </c>
    </row>
    <row r="419" spans="1:47" x14ac:dyDescent="0.25">
      <c r="A419" s="5" t="s">
        <v>392</v>
      </c>
      <c r="B419" s="23">
        <v>0.72028019001086718</v>
      </c>
      <c r="C419" s="9">
        <v>0.58808605254024238</v>
      </c>
      <c r="D419" s="9">
        <v>0.21428571428571427</v>
      </c>
      <c r="E419" s="9">
        <v>0.43333333333333351</v>
      </c>
      <c r="F419" s="23">
        <v>3.1269083411340037E-3</v>
      </c>
      <c r="G419" s="9">
        <v>5.1127265352530724</v>
      </c>
      <c r="H419" s="5">
        <v>3</v>
      </c>
      <c r="I419" s="5">
        <v>4</v>
      </c>
      <c r="J419" s="5">
        <v>7</v>
      </c>
      <c r="K419" s="9">
        <v>3.3333333333333326E-2</v>
      </c>
      <c r="L419" s="9">
        <v>0.50632814542904236</v>
      </c>
      <c r="M419" s="9">
        <v>0.34579946034808606</v>
      </c>
      <c r="N419" s="5">
        <v>42</v>
      </c>
      <c r="AI419" s="23"/>
      <c r="AJ419" s="23"/>
      <c r="AO419" s="5">
        <f t="shared" si="11"/>
        <v>418</v>
      </c>
      <c r="AP419" s="23">
        <v>1.1751039591205044</v>
      </c>
      <c r="AQ419" s="9">
        <v>0.60898976529046978</v>
      </c>
      <c r="AR419" s="9">
        <v>0.1875</v>
      </c>
      <c r="AS419" s="9">
        <v>0.47499999999999998</v>
      </c>
      <c r="AT419" s="23">
        <v>8.9701461786571207E-2</v>
      </c>
      <c r="AU419" s="9">
        <v>1.5137445447704858</v>
      </c>
    </row>
    <row r="420" spans="1:47" x14ac:dyDescent="0.25">
      <c r="B420" s="23">
        <v>1.7254221955752689</v>
      </c>
      <c r="C420" s="9">
        <v>0.32852198044580916</v>
      </c>
      <c r="D420" s="9">
        <v>-6.5079365079365056E-2</v>
      </c>
      <c r="E420" s="9">
        <v>0.1920634920634921</v>
      </c>
      <c r="F420" s="23">
        <v>3.8331475402745159E-7</v>
      </c>
      <c r="G420" s="9">
        <v>5.6185371885192152</v>
      </c>
      <c r="H420" s="5">
        <v>0</v>
      </c>
      <c r="I420" s="5">
        <v>8</v>
      </c>
      <c r="J420" s="5">
        <v>8</v>
      </c>
      <c r="K420" s="9">
        <v>9.9999999999999978E-2</v>
      </c>
      <c r="L420" s="9">
        <v>0.63782952171048657</v>
      </c>
      <c r="M420" s="9">
        <v>0.36893544159247221</v>
      </c>
      <c r="N420" s="5">
        <v>42</v>
      </c>
      <c r="AI420" s="23"/>
      <c r="AJ420" s="23"/>
      <c r="AO420" s="5">
        <f t="shared" si="11"/>
        <v>419</v>
      </c>
      <c r="AP420" s="23">
        <v>1.1663911130169442</v>
      </c>
      <c r="AQ420" s="9">
        <v>0.45603250211673763</v>
      </c>
      <c r="AR420" s="9">
        <v>0.38730158730158731</v>
      </c>
      <c r="AS420" s="9">
        <v>0.35555555555555557</v>
      </c>
      <c r="AT420" s="23">
        <v>1.312050219821283E-19</v>
      </c>
      <c r="AU420" s="9">
        <v>4.3285469941837889</v>
      </c>
    </row>
    <row r="421" spans="1:47" x14ac:dyDescent="0.25">
      <c r="B421" s="23">
        <v>0.6913185190529556</v>
      </c>
      <c r="C421" s="9">
        <v>0.53778326064476889</v>
      </c>
      <c r="D421" s="9">
        <v>-0.18571428571428572</v>
      </c>
      <c r="E421" s="9">
        <v>0.20476190476190467</v>
      </c>
      <c r="F421" s="23">
        <v>8.7644033218034699E-8</v>
      </c>
      <c r="G421" s="9">
        <v>5.1384466025201352</v>
      </c>
      <c r="H421" s="5">
        <v>0</v>
      </c>
      <c r="I421" s="5">
        <v>9</v>
      </c>
      <c r="J421" s="5">
        <v>9</v>
      </c>
      <c r="K421" s="9">
        <v>0.3666666666666667</v>
      </c>
      <c r="L421" s="9">
        <v>0.80586162367784753</v>
      </c>
      <c r="M421" s="9">
        <v>0.23376030532400965</v>
      </c>
      <c r="N421" s="5">
        <v>42</v>
      </c>
      <c r="AI421" s="23"/>
      <c r="AJ421" s="23"/>
      <c r="AO421" s="5">
        <f t="shared" si="11"/>
        <v>420</v>
      </c>
      <c r="AP421" s="23">
        <v>1.1660052737391526</v>
      </c>
      <c r="AQ421" s="9">
        <v>0.48531235132084921</v>
      </c>
      <c r="AR421" s="9">
        <v>7.4603174603174588E-2</v>
      </c>
      <c r="AS421" s="9">
        <v>0.27460317460317463</v>
      </c>
      <c r="AT421" s="23">
        <v>4.0922598435414416E-3</v>
      </c>
      <c r="AU421" s="9">
        <v>4.730917635192001</v>
      </c>
    </row>
    <row r="422" spans="1:47" x14ac:dyDescent="0.25">
      <c r="B422" s="23">
        <v>1.4165695372171332</v>
      </c>
      <c r="C422" s="9">
        <v>0.43078269858639562</v>
      </c>
      <c r="D422" s="9">
        <v>0.14444444444444443</v>
      </c>
      <c r="E422" s="9">
        <v>0.3</v>
      </c>
      <c r="F422" s="23">
        <v>0.96975859201369463</v>
      </c>
      <c r="G422" s="9">
        <v>3.7158977313438535</v>
      </c>
      <c r="H422" s="5">
        <v>1</v>
      </c>
      <c r="I422" s="5">
        <v>1</v>
      </c>
      <c r="J422" s="5">
        <v>2</v>
      </c>
      <c r="K422" s="9">
        <v>3.3333333333333326E-2</v>
      </c>
      <c r="L422" s="9">
        <v>0.41428139860413143</v>
      </c>
      <c r="M422" s="9">
        <v>0.26340001907188826</v>
      </c>
      <c r="N422" s="5">
        <v>42</v>
      </c>
      <c r="AI422" s="23"/>
      <c r="AJ422" s="23"/>
      <c r="AO422" s="5">
        <f t="shared" si="11"/>
        <v>421</v>
      </c>
      <c r="AP422" s="23">
        <v>1.1598029354207435</v>
      </c>
      <c r="AQ422" s="9">
        <v>0.37170202152792214</v>
      </c>
      <c r="AR422" s="9">
        <v>0.10222222222222223</v>
      </c>
      <c r="AS422" s="9">
        <v>0.3511111111111111</v>
      </c>
      <c r="AT422" s="23">
        <v>4.5586047681932961E-4</v>
      </c>
      <c r="AU422" s="9">
        <v>8.9285409027197016</v>
      </c>
    </row>
    <row r="423" spans="1:47" x14ac:dyDescent="0.25">
      <c r="B423" s="23">
        <v>0.47841025707906787</v>
      </c>
      <c r="C423" s="9">
        <v>0.44978356264228514</v>
      </c>
      <c r="D423" s="9">
        <v>6.8253968253968275E-2</v>
      </c>
      <c r="E423" s="9">
        <v>0.33809523809523823</v>
      </c>
      <c r="F423" s="23">
        <v>0.57100021696147452</v>
      </c>
      <c r="G423" s="9">
        <v>4.7566346423374961</v>
      </c>
      <c r="H423" s="5">
        <v>2</v>
      </c>
      <c r="I423" s="5">
        <v>1</v>
      </c>
      <c r="J423" s="5">
        <v>3</v>
      </c>
      <c r="K423" s="9">
        <v>9.9999999999999978E-2</v>
      </c>
      <c r="L423" s="9">
        <v>0.43306800892243669</v>
      </c>
      <c r="M423" s="9">
        <v>0.28663445089264106</v>
      </c>
      <c r="N423" s="5">
        <v>42</v>
      </c>
      <c r="AI423" s="23"/>
      <c r="AJ423" s="23"/>
      <c r="AO423" s="5">
        <f t="shared" si="11"/>
        <v>422</v>
      </c>
      <c r="AP423" s="23">
        <v>1.1582671927241821</v>
      </c>
      <c r="AQ423" s="9">
        <v>0.20750237562129348</v>
      </c>
      <c r="AR423" s="9">
        <v>0.10119047619047619</v>
      </c>
      <c r="AS423" s="9">
        <v>0.17261904761904762</v>
      </c>
      <c r="AT423" s="23">
        <v>9.6281859034720325E-4</v>
      </c>
      <c r="AU423" s="9">
        <v>2.7513483711821594</v>
      </c>
    </row>
    <row r="424" spans="1:47" x14ac:dyDescent="0.25">
      <c r="B424" s="23">
        <v>0.71251498568863014</v>
      </c>
      <c r="C424" s="9">
        <v>0.56243864198605875</v>
      </c>
      <c r="D424" s="9">
        <v>0.14444444444444449</v>
      </c>
      <c r="E424" s="9">
        <v>0.40793650793650776</v>
      </c>
      <c r="F424" s="23">
        <v>2.235774793937067E-4</v>
      </c>
      <c r="G424" s="9">
        <v>5.0885719660532827</v>
      </c>
      <c r="H424" s="5">
        <v>3</v>
      </c>
      <c r="I424" s="5">
        <v>7</v>
      </c>
      <c r="J424" s="5">
        <v>10</v>
      </c>
      <c r="K424" s="9">
        <v>0.16666666666666669</v>
      </c>
      <c r="L424" s="9">
        <v>0.62402417419146727</v>
      </c>
      <c r="M424" s="9">
        <v>0.36670916572531032</v>
      </c>
      <c r="N424" s="5">
        <v>42</v>
      </c>
      <c r="AI424" s="23"/>
      <c r="AJ424" s="23"/>
      <c r="AO424" s="5">
        <f t="shared" si="11"/>
        <v>423</v>
      </c>
      <c r="AP424" s="23">
        <v>1.1570712751160614</v>
      </c>
      <c r="AQ424" s="9">
        <v>0.16433058219240407</v>
      </c>
      <c r="AR424" s="9">
        <v>0.18571428571428572</v>
      </c>
      <c r="AS424" s="9">
        <v>0.22142857142857142</v>
      </c>
      <c r="AT424" s="23">
        <v>0.56908439021128066</v>
      </c>
      <c r="AU424" s="9">
        <v>1.6683226198811376</v>
      </c>
    </row>
    <row r="425" spans="1:47" x14ac:dyDescent="0.25">
      <c r="B425" s="23">
        <v>0.85499185468698902</v>
      </c>
      <c r="C425" s="9">
        <v>0.44795437525807275</v>
      </c>
      <c r="D425" s="9">
        <v>2.3809523809523798E-2</v>
      </c>
      <c r="E425" s="9">
        <v>0.25555555555555554</v>
      </c>
      <c r="F425" s="23">
        <v>2.2478069363049461E-5</v>
      </c>
      <c r="G425" s="9">
        <v>5.0137933906692735</v>
      </c>
      <c r="H425" s="5">
        <v>3</v>
      </c>
      <c r="I425" s="5">
        <v>6</v>
      </c>
      <c r="J425" s="5">
        <v>9</v>
      </c>
      <c r="K425" s="9">
        <v>3.3333333333333326E-2</v>
      </c>
      <c r="L425" s="9">
        <v>0.56674631599172831</v>
      </c>
      <c r="M425" s="9">
        <v>0.3746284248809208</v>
      </c>
      <c r="N425" s="5">
        <v>42</v>
      </c>
      <c r="AI425" s="23"/>
      <c r="AJ425" s="23"/>
      <c r="AO425" s="5">
        <f t="shared" si="11"/>
        <v>424</v>
      </c>
      <c r="AP425" s="23">
        <v>1.1513451034803426</v>
      </c>
      <c r="AQ425" s="9">
        <v>0.61989217253357509</v>
      </c>
      <c r="AR425" s="9">
        <v>0.15454545454545457</v>
      </c>
      <c r="AS425" s="9">
        <v>0.42727272727272714</v>
      </c>
      <c r="AT425" s="23">
        <v>1.8456585827269441E-2</v>
      </c>
      <c r="AU425" s="9">
        <v>0.75425649810949513</v>
      </c>
    </row>
    <row r="426" spans="1:47" x14ac:dyDescent="0.25">
      <c r="B426" s="23">
        <v>0.60226555415791916</v>
      </c>
      <c r="C426" s="9">
        <v>0.59888216924743132</v>
      </c>
      <c r="D426" s="9">
        <v>0.1761904761904762</v>
      </c>
      <c r="E426" s="9">
        <v>0.44603174603174622</v>
      </c>
      <c r="F426" s="23">
        <v>3.1161141225351612E-5</v>
      </c>
      <c r="G426" s="9">
        <v>5.2247829754541799</v>
      </c>
      <c r="H426" s="5">
        <v>3</v>
      </c>
      <c r="I426" s="5">
        <v>7</v>
      </c>
      <c r="J426" s="5">
        <v>10</v>
      </c>
      <c r="K426" s="9">
        <v>9.9999999999999978E-2</v>
      </c>
      <c r="L426" s="9">
        <v>0.60820585784403236</v>
      </c>
      <c r="M426" s="9">
        <v>0.3773458205213015</v>
      </c>
      <c r="N426" s="5">
        <v>42</v>
      </c>
      <c r="AI426" s="23"/>
      <c r="AJ426" s="23"/>
      <c r="AO426" s="5">
        <f t="shared" si="11"/>
        <v>425</v>
      </c>
      <c r="AP426" s="23">
        <v>1.1482427129990478</v>
      </c>
      <c r="AQ426" s="9">
        <v>0.33559528789610871</v>
      </c>
      <c r="AR426" s="9">
        <v>1.1904761904761904E-2</v>
      </c>
      <c r="AS426" s="9">
        <v>0.22023809523809523</v>
      </c>
      <c r="AT426" s="23">
        <v>9.06963114942834E-4</v>
      </c>
      <c r="AU426" s="9">
        <v>2.5786018137158018</v>
      </c>
    </row>
    <row r="427" spans="1:47" x14ac:dyDescent="0.25">
      <c r="B427" s="23">
        <v>1.1987140815226289</v>
      </c>
      <c r="C427" s="9">
        <v>0.6184725060325641</v>
      </c>
      <c r="D427" s="9">
        <v>0.23968253968253969</v>
      </c>
      <c r="E427" s="9">
        <v>0.44603174603174611</v>
      </c>
      <c r="F427" s="23">
        <v>8.4238567634281336E-2</v>
      </c>
      <c r="G427" s="9">
        <v>4.6000809771037448</v>
      </c>
      <c r="H427" s="5">
        <v>3</v>
      </c>
      <c r="I427" s="5">
        <v>3</v>
      </c>
      <c r="J427" s="5">
        <v>6</v>
      </c>
      <c r="K427" s="9">
        <v>3.3333333333333326E-2</v>
      </c>
      <c r="L427" s="9">
        <v>0.45540772251758965</v>
      </c>
      <c r="M427" s="9">
        <v>0.35425179948068225</v>
      </c>
      <c r="N427" s="5">
        <v>42</v>
      </c>
      <c r="AI427" s="23"/>
      <c r="AJ427" s="23"/>
      <c r="AO427" s="5">
        <f t="shared" si="11"/>
        <v>426</v>
      </c>
      <c r="AP427" s="23">
        <v>1.1379741167318824</v>
      </c>
      <c r="AQ427" s="9">
        <v>0.57716892288838073</v>
      </c>
      <c r="AR427" s="9">
        <v>0.28749999999999998</v>
      </c>
      <c r="AS427" s="9">
        <v>0.48749999999999999</v>
      </c>
      <c r="AT427" s="23">
        <v>2.8068459809801004E-4</v>
      </c>
      <c r="AU427" s="9">
        <v>1.9823129215170843</v>
      </c>
    </row>
    <row r="428" spans="1:47" x14ac:dyDescent="0.25">
      <c r="B428" s="23">
        <v>1.1660052737391526</v>
      </c>
      <c r="C428" s="9">
        <v>0.48531235132084921</v>
      </c>
      <c r="D428" s="9">
        <v>7.4603174603174588E-2</v>
      </c>
      <c r="E428" s="9">
        <v>0.27460317460317463</v>
      </c>
      <c r="F428" s="23">
        <v>4.0922598435414416E-3</v>
      </c>
      <c r="G428" s="9">
        <v>4.730917635192001</v>
      </c>
      <c r="H428" s="5">
        <v>5</v>
      </c>
      <c r="I428" s="5">
        <v>1</v>
      </c>
      <c r="J428" s="5">
        <v>6</v>
      </c>
      <c r="K428" s="9">
        <v>0.23333333333333328</v>
      </c>
      <c r="L428" s="9">
        <v>0.32656188163422345</v>
      </c>
      <c r="M428" s="9">
        <v>0.29069193390434422</v>
      </c>
      <c r="N428" s="5">
        <v>42</v>
      </c>
      <c r="AI428" s="23"/>
      <c r="AJ428" s="23"/>
      <c r="AO428" s="5">
        <f t="shared" si="11"/>
        <v>427</v>
      </c>
      <c r="AP428" s="23">
        <v>1.1363245863725318</v>
      </c>
      <c r="AQ428" s="9">
        <v>0.2897674137062915</v>
      </c>
      <c r="AR428" s="9">
        <v>0.21052631578947367</v>
      </c>
      <c r="AS428" s="9">
        <v>0.2</v>
      </c>
      <c r="AT428" s="23">
        <v>1.7078404963969375E-2</v>
      </c>
      <c r="AU428" s="9">
        <v>5.1385352625528515</v>
      </c>
    </row>
    <row r="429" spans="1:47" x14ac:dyDescent="0.25">
      <c r="B429" s="23">
        <v>0.63388147071367884</v>
      </c>
      <c r="C429" s="9">
        <v>0.59527041371405964</v>
      </c>
      <c r="D429" s="9">
        <v>0.3222222222222223</v>
      </c>
      <c r="E429" s="9">
        <v>0.31904761904761908</v>
      </c>
      <c r="F429" s="23">
        <v>3.8991702582632189E-2</v>
      </c>
      <c r="G429" s="9">
        <v>4.6382654111377741</v>
      </c>
      <c r="H429" s="5">
        <v>4</v>
      </c>
      <c r="I429" s="5">
        <v>1</v>
      </c>
      <c r="J429" s="5">
        <v>5</v>
      </c>
      <c r="K429" s="9">
        <v>0.16666666666666663</v>
      </c>
      <c r="L429" s="9">
        <v>0.41957600714808874</v>
      </c>
      <c r="M429" s="9">
        <v>0.3069329835675435</v>
      </c>
      <c r="N429" s="5">
        <v>42</v>
      </c>
      <c r="AI429" s="23"/>
      <c r="AJ429" s="23"/>
      <c r="AO429" s="5">
        <f t="shared" si="11"/>
        <v>427</v>
      </c>
      <c r="AP429" s="23">
        <v>1.1363245863725318</v>
      </c>
      <c r="AQ429" s="9">
        <v>0.28475480927450941</v>
      </c>
      <c r="AR429" s="9">
        <v>2.2222222222222206E-2</v>
      </c>
      <c r="AS429" s="9">
        <v>0.19555555555555557</v>
      </c>
      <c r="AT429" s="23">
        <v>1.7078404963969375E-2</v>
      </c>
      <c r="AU429" s="9">
        <v>8.8481698990338611</v>
      </c>
    </row>
    <row r="430" spans="1:47" x14ac:dyDescent="0.25">
      <c r="B430" s="23">
        <v>1.0593194854557546</v>
      </c>
      <c r="C430" s="9">
        <v>0.56904567029296027</v>
      </c>
      <c r="D430" s="9">
        <v>0.16349206349206344</v>
      </c>
      <c r="E430" s="9">
        <v>0.42063492063492075</v>
      </c>
      <c r="F430" s="23">
        <v>2.6992374635409173E-6</v>
      </c>
      <c r="G430" s="9">
        <v>5.2720913132934193</v>
      </c>
      <c r="H430" s="5">
        <v>6</v>
      </c>
      <c r="I430" s="5">
        <v>5</v>
      </c>
      <c r="J430" s="5">
        <v>11</v>
      </c>
      <c r="K430" s="9">
        <v>9.9999999999999978E-2</v>
      </c>
      <c r="L430" s="9">
        <v>0.43891407932557608</v>
      </c>
      <c r="M430" s="9">
        <v>0.41467586338557694</v>
      </c>
      <c r="N430" s="5">
        <v>42</v>
      </c>
      <c r="AI430" s="23"/>
      <c r="AJ430" s="23"/>
      <c r="AO430" s="5">
        <f t="shared" si="11"/>
        <v>429</v>
      </c>
      <c r="AP430" s="23">
        <v>1.1252519367210225</v>
      </c>
      <c r="AQ430" s="9">
        <v>0.62126539246237678</v>
      </c>
      <c r="AR430" s="9">
        <v>7.792207792207792E-2</v>
      </c>
      <c r="AS430" s="9">
        <v>0.35064935064935054</v>
      </c>
      <c r="AT430" s="23">
        <v>1.7618231352332179E-5</v>
      </c>
      <c r="AU430" s="9">
        <v>1.7819092287265941</v>
      </c>
    </row>
    <row r="431" spans="1:47" x14ac:dyDescent="0.25">
      <c r="B431" s="23">
        <v>0.60620477858594202</v>
      </c>
      <c r="C431" s="9">
        <v>0.61738000729740627</v>
      </c>
      <c r="D431" s="9">
        <v>0.29682539682539677</v>
      </c>
      <c r="E431" s="9">
        <v>0.4142857142857142</v>
      </c>
      <c r="F431" s="23">
        <v>3.9294090362127935E-4</v>
      </c>
      <c r="G431" s="9">
        <v>5.314784959310904</v>
      </c>
      <c r="H431" s="5">
        <v>5</v>
      </c>
      <c r="I431" s="5">
        <v>4</v>
      </c>
      <c r="J431" s="5">
        <v>9</v>
      </c>
      <c r="K431" s="9">
        <v>3.3333333333333326E-2</v>
      </c>
      <c r="L431" s="9">
        <v>0.50546494840548928</v>
      </c>
      <c r="M431" s="9">
        <v>0.37566335231201481</v>
      </c>
      <c r="N431" s="5">
        <v>42</v>
      </c>
      <c r="AI431" s="23"/>
      <c r="AJ431" s="23"/>
      <c r="AO431" s="5">
        <f t="shared" si="11"/>
        <v>430</v>
      </c>
      <c r="AP431" s="23">
        <v>1.1155262193587938</v>
      </c>
      <c r="AQ431" s="9">
        <v>0.51735760704632205</v>
      </c>
      <c r="AR431" s="9">
        <v>0.125</v>
      </c>
      <c r="AS431" s="9">
        <v>0.3125</v>
      </c>
      <c r="AT431" s="23">
        <v>3.5696599088003655E-4</v>
      </c>
      <c r="AU431" s="9">
        <v>2.3228255141432306</v>
      </c>
    </row>
    <row r="432" spans="1:47" x14ac:dyDescent="0.25">
      <c r="B432" s="23">
        <v>0.79413565750014559</v>
      </c>
      <c r="C432" s="9">
        <v>0.65376453047708893</v>
      </c>
      <c r="D432" s="9">
        <v>0.30317460317460315</v>
      </c>
      <c r="E432" s="9">
        <v>0.46507936507936498</v>
      </c>
      <c r="F432" s="23">
        <v>1.7929697838341648E-3</v>
      </c>
      <c r="G432" s="9">
        <v>5.1160496243543427</v>
      </c>
      <c r="H432" s="5">
        <v>5</v>
      </c>
      <c r="I432" s="5">
        <v>2</v>
      </c>
      <c r="J432" s="5">
        <v>7</v>
      </c>
      <c r="K432" s="9">
        <v>3.3333333333333326E-2</v>
      </c>
      <c r="L432" s="9">
        <v>0.43360207346147445</v>
      </c>
      <c r="M432" s="9">
        <v>0.33162142684079132</v>
      </c>
      <c r="N432" s="5">
        <v>42</v>
      </c>
      <c r="AI432" s="23"/>
      <c r="AJ432" s="23"/>
      <c r="AO432" s="5">
        <f t="shared" si="11"/>
        <v>431</v>
      </c>
      <c r="AP432" s="23">
        <v>1.108949583005155</v>
      </c>
      <c r="AQ432" s="9">
        <v>0.30968255412855322</v>
      </c>
      <c r="AR432" s="9">
        <v>0.125</v>
      </c>
      <c r="AS432" s="9">
        <v>0.30357142857142855</v>
      </c>
      <c r="AT432" s="23">
        <v>7.058474276002474E-8</v>
      </c>
      <c r="AU432" s="9">
        <v>2.5895222022797131</v>
      </c>
    </row>
    <row r="433" spans="2:47" x14ac:dyDescent="0.25">
      <c r="B433" s="23">
        <v>0.76354564036742978</v>
      </c>
      <c r="C433" s="9">
        <v>0.52269584763954524</v>
      </c>
      <c r="D433" s="9">
        <v>0.27142857142857141</v>
      </c>
      <c r="E433" s="9">
        <v>0.39523809523809533</v>
      </c>
      <c r="F433" s="23">
        <v>2.6992374635409173E-6</v>
      </c>
      <c r="G433" s="9">
        <v>6.1567702420008139</v>
      </c>
      <c r="H433" s="5">
        <v>4</v>
      </c>
      <c r="I433" s="5">
        <v>7</v>
      </c>
      <c r="J433" s="5">
        <v>11</v>
      </c>
      <c r="K433" s="9">
        <v>9.9999999999999978E-2</v>
      </c>
      <c r="L433" s="9">
        <v>0.57896074581538315</v>
      </c>
      <c r="M433" s="9">
        <v>0.42007147379137999</v>
      </c>
      <c r="N433" s="5">
        <v>42</v>
      </c>
      <c r="AI433" s="23"/>
      <c r="AJ433" s="23"/>
      <c r="AO433" s="5">
        <f t="shared" si="11"/>
        <v>432</v>
      </c>
      <c r="AP433" s="23">
        <v>1.1076701433773148</v>
      </c>
      <c r="AQ433" s="9">
        <v>0.37583342367745104</v>
      </c>
      <c r="AR433" s="9">
        <v>0.26031746031746034</v>
      </c>
      <c r="AS433" s="9">
        <v>0.33015873015873015</v>
      </c>
      <c r="AT433" s="23">
        <v>6.2011108919905707E-15</v>
      </c>
      <c r="AU433" s="9">
        <v>3.6441361543758251</v>
      </c>
    </row>
    <row r="434" spans="2:47" x14ac:dyDescent="0.25">
      <c r="B434" s="23">
        <v>0.97577687623431353</v>
      </c>
      <c r="C434" s="9">
        <v>0.50029629101294582</v>
      </c>
      <c r="D434" s="9">
        <v>0.13174603174603178</v>
      </c>
      <c r="E434" s="9">
        <v>0.38253968253968251</v>
      </c>
      <c r="F434" s="23">
        <v>1.2764881834793619E-4</v>
      </c>
      <c r="G434" s="9">
        <v>4.7588975329762775</v>
      </c>
      <c r="H434" s="5">
        <v>6</v>
      </c>
      <c r="I434" s="5">
        <v>1</v>
      </c>
      <c r="J434" s="5">
        <v>7</v>
      </c>
      <c r="K434" s="9">
        <v>3.3333333333333326E-2</v>
      </c>
      <c r="L434" s="9">
        <v>0.41584141333086311</v>
      </c>
      <c r="M434" s="9">
        <v>0.36314199725733676</v>
      </c>
      <c r="N434" s="5">
        <v>42</v>
      </c>
      <c r="AI434" s="23"/>
      <c r="AJ434" s="23"/>
      <c r="AO434" s="5">
        <f t="shared" si="11"/>
        <v>433</v>
      </c>
      <c r="AP434" s="23">
        <v>1.1059734539458583</v>
      </c>
      <c r="AQ434" s="9">
        <v>0.30443352738525281</v>
      </c>
      <c r="AR434" s="9">
        <v>0.12847222222222221</v>
      </c>
      <c r="AS434" s="9">
        <v>0.25694444444444442</v>
      </c>
      <c r="AT434" s="23">
        <v>7.1155746399205742E-13</v>
      </c>
      <c r="AU434" s="9">
        <v>4.0486729957164513</v>
      </c>
    </row>
    <row r="435" spans="2:47" x14ac:dyDescent="0.25">
      <c r="B435" s="23">
        <v>46.323339075045247</v>
      </c>
      <c r="C435" s="9">
        <v>0.26553740173255141</v>
      </c>
      <c r="D435" s="9">
        <v>1.1111111111111106E-2</v>
      </c>
      <c r="E435" s="9">
        <v>0.17301587301587296</v>
      </c>
      <c r="F435" s="23">
        <v>0.64320164723637041</v>
      </c>
      <c r="G435" s="9">
        <v>2.6476991766786191</v>
      </c>
      <c r="H435" s="5">
        <v>2</v>
      </c>
      <c r="I435" s="5">
        <v>1</v>
      </c>
      <c r="J435" s="5">
        <v>3</v>
      </c>
      <c r="K435" s="9">
        <v>3.3333333333333326E-2</v>
      </c>
      <c r="L435" s="9">
        <v>0.39524063305816381</v>
      </c>
      <c r="M435" s="9">
        <v>0.25273203259234678</v>
      </c>
      <c r="N435" s="5">
        <v>42</v>
      </c>
      <c r="AI435" s="23"/>
      <c r="AJ435" s="23"/>
      <c r="AO435" s="5">
        <f t="shared" si="11"/>
        <v>434</v>
      </c>
      <c r="AP435" s="23">
        <v>1.1024891014618663</v>
      </c>
      <c r="AQ435" s="9">
        <v>0.52737491484215959</v>
      </c>
      <c r="AR435" s="9">
        <v>0.16666666666666669</v>
      </c>
      <c r="AS435" s="9">
        <v>0.36666666666666664</v>
      </c>
      <c r="AT435" s="23">
        <v>0.22813291261682414</v>
      </c>
      <c r="AU435" s="9">
        <v>6.3479117149614819</v>
      </c>
    </row>
    <row r="436" spans="2:47" x14ac:dyDescent="0.25">
      <c r="B436" s="23">
        <v>1.0747719241744851</v>
      </c>
      <c r="C436" s="9">
        <v>0.31658617120852861</v>
      </c>
      <c r="D436" s="9">
        <v>0.1126984126984127</v>
      </c>
      <c r="E436" s="9">
        <v>0.26190476190476192</v>
      </c>
      <c r="F436" s="23">
        <v>1.4790979228611742E-6</v>
      </c>
      <c r="G436" s="9">
        <v>5.6597243990778576</v>
      </c>
      <c r="H436" s="5">
        <v>7</v>
      </c>
      <c r="I436" s="5">
        <v>4</v>
      </c>
      <c r="J436" s="5">
        <v>11</v>
      </c>
      <c r="K436" s="9">
        <v>9.9999999999999978E-2</v>
      </c>
      <c r="L436" s="9">
        <v>0.43293735829046986</v>
      </c>
      <c r="M436" s="9">
        <v>0.42521701842792126</v>
      </c>
      <c r="N436" s="5">
        <v>42</v>
      </c>
      <c r="AI436" s="23"/>
      <c r="AJ436" s="23"/>
      <c r="AO436" s="5">
        <f t="shared" si="11"/>
        <v>435</v>
      </c>
      <c r="AP436" s="23">
        <v>1.1001060038041268</v>
      </c>
      <c r="AQ436" s="9">
        <v>0.3691439692710719</v>
      </c>
      <c r="AR436" s="9">
        <v>0.10526315789473681</v>
      </c>
      <c r="AS436" s="9">
        <v>0.26720647773279355</v>
      </c>
      <c r="AT436" s="23">
        <v>8.0360611181859054E-2</v>
      </c>
      <c r="AU436" s="9">
        <v>2.3493854459910719</v>
      </c>
    </row>
    <row r="437" spans="2:47" x14ac:dyDescent="0.25">
      <c r="B437" s="23">
        <v>0.74331298030215998</v>
      </c>
      <c r="C437" s="9">
        <v>0.65082301257969133</v>
      </c>
      <c r="D437" s="9">
        <v>0.19523809523809518</v>
      </c>
      <c r="E437" s="9">
        <v>0.45238095238095238</v>
      </c>
      <c r="F437" s="23">
        <v>3.9294090362127935E-4</v>
      </c>
      <c r="G437" s="9">
        <v>5.7303259210211825</v>
      </c>
      <c r="H437" s="5">
        <v>3</v>
      </c>
      <c r="I437" s="5">
        <v>5</v>
      </c>
      <c r="J437" s="5">
        <v>8</v>
      </c>
      <c r="K437" s="9">
        <v>3.3333333333333326E-2</v>
      </c>
      <c r="L437" s="9">
        <v>0.5566390402333844</v>
      </c>
      <c r="M437" s="9">
        <v>0.37620700066375234</v>
      </c>
      <c r="N437" s="5">
        <v>42</v>
      </c>
      <c r="AI437" s="23"/>
      <c r="AJ437" s="23"/>
      <c r="AO437" s="5">
        <f t="shared" si="11"/>
        <v>436</v>
      </c>
      <c r="AP437" s="23">
        <v>1.0942652580293082</v>
      </c>
      <c r="AQ437" s="9">
        <v>0.53618905310510612</v>
      </c>
      <c r="AR437" s="9">
        <v>0.21428571428571427</v>
      </c>
      <c r="AS437" s="9">
        <v>0.4642857142857143</v>
      </c>
      <c r="AT437" s="23">
        <v>6.79814025635497E-5</v>
      </c>
      <c r="AU437" s="9">
        <v>2.0355840198829553</v>
      </c>
    </row>
    <row r="438" spans="2:47" x14ac:dyDescent="0.25">
      <c r="B438" s="23">
        <v>0.89923768304298013</v>
      </c>
      <c r="C438" s="9">
        <v>0.58764915782234595</v>
      </c>
      <c r="D438" s="9">
        <v>0.24603174603174593</v>
      </c>
      <c r="E438" s="9">
        <v>0.38253968253968262</v>
      </c>
      <c r="F438" s="23">
        <v>0.24370334015351014</v>
      </c>
      <c r="G438" s="9">
        <v>4.5345298018578024</v>
      </c>
      <c r="H438" s="5">
        <v>2</v>
      </c>
      <c r="I438" s="5">
        <v>2</v>
      </c>
      <c r="J438" s="5">
        <v>4</v>
      </c>
      <c r="K438" s="9">
        <v>9.9999999999999978E-2</v>
      </c>
      <c r="L438" s="9">
        <v>0.46159775656193452</v>
      </c>
      <c r="M438" s="9">
        <v>0.3166341385513019</v>
      </c>
      <c r="N438" s="5">
        <v>42</v>
      </c>
      <c r="AI438" s="23"/>
      <c r="AJ438" s="23"/>
      <c r="AO438" s="5">
        <f t="shared" si="11"/>
        <v>437</v>
      </c>
      <c r="AP438" s="23">
        <v>1.0922192677475133</v>
      </c>
      <c r="AQ438" s="9">
        <v>0.32136409123625537</v>
      </c>
      <c r="AR438" s="9">
        <v>0.12857142857142861</v>
      </c>
      <c r="AS438" s="9">
        <v>0.28095238095238095</v>
      </c>
      <c r="AT438" s="23">
        <v>3.9294090362127935E-4</v>
      </c>
      <c r="AU438" s="9">
        <v>2.2828607318816698</v>
      </c>
    </row>
    <row r="439" spans="2:47" x14ac:dyDescent="0.25">
      <c r="B439" s="23">
        <v>0.890391331457838</v>
      </c>
      <c r="C439" s="9">
        <v>0.62333299518647189</v>
      </c>
      <c r="D439" s="9">
        <v>0.2904761904761905</v>
      </c>
      <c r="E439" s="9">
        <v>0.35079365079365082</v>
      </c>
      <c r="F439" s="23">
        <v>1.1888026268157559E-5</v>
      </c>
      <c r="G439" s="9">
        <v>5.059972001131035</v>
      </c>
      <c r="H439" s="5">
        <v>5</v>
      </c>
      <c r="I439" s="5">
        <v>4</v>
      </c>
      <c r="J439" s="5">
        <v>9</v>
      </c>
      <c r="K439" s="9">
        <v>0.16666666666666663</v>
      </c>
      <c r="L439" s="9">
        <v>0.44345141223199602</v>
      </c>
      <c r="M439" s="9">
        <v>0.36430325814452713</v>
      </c>
      <c r="N439" s="5">
        <v>42</v>
      </c>
      <c r="AI439" s="23"/>
      <c r="AJ439" s="23"/>
      <c r="AO439" s="5">
        <f t="shared" si="11"/>
        <v>438</v>
      </c>
      <c r="AP439" s="23">
        <v>1.0912263820832488</v>
      </c>
      <c r="AQ439" s="9">
        <v>0.35567177582668874</v>
      </c>
      <c r="AR439" s="9">
        <v>0.19999999999999996</v>
      </c>
      <c r="AS439" s="9">
        <v>0.43636363636363634</v>
      </c>
      <c r="AT439" s="23">
        <v>5.5979526079927695E-5</v>
      </c>
      <c r="AU439" s="9">
        <v>1.8138533688173903</v>
      </c>
    </row>
    <row r="440" spans="2:47" x14ac:dyDescent="0.25">
      <c r="B440" s="23">
        <v>0.66599634434362398</v>
      </c>
      <c r="C440" s="9">
        <v>0.6457846241987274</v>
      </c>
      <c r="D440" s="9">
        <v>0.25238095238095237</v>
      </c>
      <c r="E440" s="9">
        <v>0.4714285714285717</v>
      </c>
      <c r="F440" s="23">
        <v>1.5766220291953049E-2</v>
      </c>
      <c r="G440" s="9">
        <v>5.0495000426859615</v>
      </c>
      <c r="H440" s="5">
        <v>3</v>
      </c>
      <c r="I440" s="5">
        <v>5</v>
      </c>
      <c r="J440" s="5">
        <v>8</v>
      </c>
      <c r="K440" s="9">
        <v>9.9999999999999978E-2</v>
      </c>
      <c r="L440" s="9">
        <v>0.55280267438270703</v>
      </c>
      <c r="M440" s="9">
        <v>0.38388500422899885</v>
      </c>
      <c r="N440" s="5">
        <v>42</v>
      </c>
      <c r="AI440" s="23"/>
      <c r="AJ440" s="23"/>
      <c r="AO440" s="5">
        <f t="shared" si="11"/>
        <v>439</v>
      </c>
      <c r="AP440" s="23">
        <v>1.086650503609526</v>
      </c>
      <c r="AQ440" s="9">
        <v>0.53798460635847767</v>
      </c>
      <c r="AR440" s="9">
        <v>0.39333333333333331</v>
      </c>
      <c r="AS440" s="9">
        <v>0.15333333333333324</v>
      </c>
      <c r="AT440" s="23">
        <v>0.66082863793894731</v>
      </c>
      <c r="AU440" s="9">
        <v>0.86290046838012502</v>
      </c>
    </row>
    <row r="441" spans="2:47" x14ac:dyDescent="0.25">
      <c r="B441" s="23">
        <v>0.61389442503954073</v>
      </c>
      <c r="C441" s="9">
        <v>0.62432631462235944</v>
      </c>
      <c r="D441" s="9">
        <v>0.31587301587301581</v>
      </c>
      <c r="E441" s="9">
        <v>0.38253968253968251</v>
      </c>
      <c r="F441" s="23">
        <v>1.1531992264580088E-2</v>
      </c>
      <c r="G441" s="9">
        <v>5.1439387634911355</v>
      </c>
      <c r="H441" s="5">
        <v>4</v>
      </c>
      <c r="I441" s="5">
        <v>3</v>
      </c>
      <c r="J441" s="5">
        <v>7</v>
      </c>
      <c r="K441" s="9">
        <v>3.3333333333333326E-2</v>
      </c>
      <c r="L441" s="9">
        <v>0.50303450189759369</v>
      </c>
      <c r="M441" s="9">
        <v>0.35955953658063822</v>
      </c>
      <c r="N441" s="5">
        <v>42</v>
      </c>
      <c r="AI441" s="23"/>
      <c r="AJ441" s="23"/>
      <c r="AO441" s="5">
        <f t="shared" si="11"/>
        <v>440</v>
      </c>
      <c r="AP441" s="23">
        <v>1.0832348599489234</v>
      </c>
      <c r="AQ441" s="9">
        <v>0.41720689286764912</v>
      </c>
      <c r="AR441" s="9">
        <v>9.0909090909090905E-3</v>
      </c>
      <c r="AS441" s="9">
        <v>0.31818181818181818</v>
      </c>
      <c r="AT441" s="23">
        <v>3.3001148516572571E-3</v>
      </c>
      <c r="AU441" s="9">
        <v>1.3018185154813258</v>
      </c>
    </row>
    <row r="442" spans="2:47" x14ac:dyDescent="0.25">
      <c r="B442" s="23">
        <v>1.2649030409915525</v>
      </c>
      <c r="C442" s="9">
        <v>0.46375887729477827</v>
      </c>
      <c r="D442" s="9">
        <v>0.31587301587301581</v>
      </c>
      <c r="E442" s="9">
        <v>0.26825396825396824</v>
      </c>
      <c r="F442" s="23">
        <v>6.4857513958035467E-3</v>
      </c>
      <c r="G442" s="9">
        <v>5.1048142687234064</v>
      </c>
      <c r="H442" s="5">
        <v>3</v>
      </c>
      <c r="I442" s="5">
        <v>3</v>
      </c>
      <c r="J442" s="5">
        <v>6</v>
      </c>
      <c r="K442" s="9">
        <v>0.16666666666666663</v>
      </c>
      <c r="L442" s="9">
        <v>0.44627837656782804</v>
      </c>
      <c r="M442" s="9">
        <v>0.34689400872393977</v>
      </c>
      <c r="N442" s="5">
        <v>42</v>
      </c>
      <c r="AI442" s="23"/>
      <c r="AJ442" s="23"/>
      <c r="AO442" s="5">
        <f t="shared" si="11"/>
        <v>441</v>
      </c>
      <c r="AP442" s="23">
        <v>1.0794625275728429</v>
      </c>
      <c r="AQ442" s="9">
        <v>0.36994924933096673</v>
      </c>
      <c r="AR442" s="9">
        <v>-0.12857142857142856</v>
      </c>
      <c r="AS442" s="9">
        <v>0.33571428571428569</v>
      </c>
      <c r="AT442" s="23">
        <v>1.9048758711803847E-5</v>
      </c>
      <c r="AU442" s="9">
        <v>2.1308332582268776</v>
      </c>
    </row>
    <row r="443" spans="2:47" x14ac:dyDescent="0.25">
      <c r="B443" s="23">
        <v>0.78116175582527192</v>
      </c>
      <c r="C443" s="9">
        <v>0.53985285502524172</v>
      </c>
      <c r="D443" s="9">
        <v>9.9999999999999978E-2</v>
      </c>
      <c r="E443" s="9">
        <v>0.40793650793650776</v>
      </c>
      <c r="F443" s="23">
        <v>2.235774793937067E-4</v>
      </c>
      <c r="G443" s="9">
        <v>5.0445242953503167</v>
      </c>
      <c r="H443" s="5">
        <v>3</v>
      </c>
      <c r="I443" s="5">
        <v>6</v>
      </c>
      <c r="J443" s="5">
        <v>9</v>
      </c>
      <c r="K443" s="9">
        <v>0.16666666666666669</v>
      </c>
      <c r="L443" s="9">
        <v>0.62392604003980923</v>
      </c>
      <c r="M443" s="9">
        <v>0.37700561655048587</v>
      </c>
      <c r="N443" s="5">
        <v>42</v>
      </c>
      <c r="AI443" s="23"/>
      <c r="AJ443" s="23"/>
      <c r="AO443" s="5">
        <f t="shared" si="11"/>
        <v>442</v>
      </c>
      <c r="AP443" s="23">
        <v>1.0766302692885175</v>
      </c>
      <c r="AQ443" s="9">
        <v>0.6102538414679245</v>
      </c>
      <c r="AR443" s="9">
        <v>0.125</v>
      </c>
      <c r="AS443" s="9">
        <v>0.47499999999999998</v>
      </c>
      <c r="AT443" s="23">
        <v>1.4962633329883542E-5</v>
      </c>
      <c r="AU443" s="9">
        <v>2.0633524440549276</v>
      </c>
    </row>
    <row r="444" spans="2:47" x14ac:dyDescent="0.25">
      <c r="B444" s="23">
        <v>109.54019069134884</v>
      </c>
      <c r="C444" s="9">
        <v>0.28862800966775037</v>
      </c>
      <c r="D444" s="9">
        <v>-8.4126984126984133E-2</v>
      </c>
      <c r="E444" s="9">
        <v>0.19206349206349202</v>
      </c>
      <c r="F444" s="23">
        <v>2.2291048568592765E-14</v>
      </c>
      <c r="G444" s="9">
        <v>2.692011156384849</v>
      </c>
      <c r="H444" s="5">
        <v>12</v>
      </c>
      <c r="I444" s="5">
        <v>2</v>
      </c>
      <c r="J444" s="5">
        <v>14</v>
      </c>
      <c r="K444" s="9">
        <v>0.30000000000000004</v>
      </c>
      <c r="L444" s="9">
        <v>0.19824814383931241</v>
      </c>
      <c r="M444" s="9">
        <v>0.35420727634447136</v>
      </c>
      <c r="N444" s="5">
        <v>42</v>
      </c>
      <c r="AI444" s="23"/>
      <c r="AJ444" s="23"/>
      <c r="AO444" s="5">
        <f t="shared" si="11"/>
        <v>443</v>
      </c>
      <c r="AP444" s="23">
        <v>1.0747719241744851</v>
      </c>
      <c r="AQ444" s="9">
        <v>0.31658617120852861</v>
      </c>
      <c r="AR444" s="9">
        <v>0.1126984126984127</v>
      </c>
      <c r="AS444" s="9">
        <v>0.26190476190476192</v>
      </c>
      <c r="AT444" s="23">
        <v>1.4790979228611742E-6</v>
      </c>
      <c r="AU444" s="9">
        <v>5.6597243990778576</v>
      </c>
    </row>
    <row r="445" spans="2:47" x14ac:dyDescent="0.25">
      <c r="B445" s="23">
        <v>10.917091738657909</v>
      </c>
      <c r="C445" s="9">
        <v>0.39857908328213609</v>
      </c>
      <c r="D445" s="9">
        <v>3.0158730158730159E-2</v>
      </c>
      <c r="E445" s="9">
        <v>0.26190476190476192</v>
      </c>
      <c r="F445" s="23">
        <v>6.247757046914347E-3</v>
      </c>
      <c r="G445" s="9">
        <v>4.8294182711313187</v>
      </c>
      <c r="H445" s="5">
        <v>1</v>
      </c>
      <c r="I445" s="5">
        <v>5</v>
      </c>
      <c r="J445" s="5">
        <v>6</v>
      </c>
      <c r="K445" s="9">
        <v>9.9999999999999978E-2</v>
      </c>
      <c r="L445" s="9">
        <v>0.55589474444500675</v>
      </c>
      <c r="M445" s="9">
        <v>0.34043103531141788</v>
      </c>
      <c r="N445" s="5">
        <v>42</v>
      </c>
      <c r="AI445" s="23"/>
      <c r="AJ445" s="23"/>
      <c r="AO445" s="5">
        <f t="shared" si="11"/>
        <v>444</v>
      </c>
      <c r="AP445" s="23">
        <v>1.0707828177099894</v>
      </c>
      <c r="AQ445" s="9">
        <v>-0.11738720873624595</v>
      </c>
      <c r="AR445" s="9">
        <v>0.32</v>
      </c>
      <c r="AS445" s="9">
        <v>0.08</v>
      </c>
      <c r="AT445" s="23">
        <v>2.7951452989386458E-9</v>
      </c>
      <c r="AU445" s="9">
        <v>3.811502019644581</v>
      </c>
    </row>
    <row r="446" spans="2:47" x14ac:dyDescent="0.25">
      <c r="B446" s="23">
        <v>0.85985275383748638</v>
      </c>
      <c r="C446" s="9">
        <v>0.39471896102592247</v>
      </c>
      <c r="D446" s="9">
        <v>0.12539682539682542</v>
      </c>
      <c r="E446" s="9">
        <v>0.25555555555555554</v>
      </c>
      <c r="F446" s="23">
        <v>6.4857513958035467E-3</v>
      </c>
      <c r="G446" s="9">
        <v>4.9325313310197787</v>
      </c>
      <c r="H446" s="5">
        <v>3</v>
      </c>
      <c r="I446" s="5">
        <v>3</v>
      </c>
      <c r="J446" s="5">
        <v>6</v>
      </c>
      <c r="K446" s="9">
        <v>0.16666666666666669</v>
      </c>
      <c r="L446" s="9">
        <v>0.56842428870452666</v>
      </c>
      <c r="M446" s="9">
        <v>0.31589035056406822</v>
      </c>
      <c r="N446" s="5">
        <v>42</v>
      </c>
      <c r="AI446" s="23"/>
      <c r="AJ446" s="23"/>
      <c r="AO446" s="5">
        <f t="shared" si="11"/>
        <v>445</v>
      </c>
      <c r="AP446" s="23">
        <v>1.0593194854557546</v>
      </c>
      <c r="AQ446" s="9">
        <v>0.56904567029296027</v>
      </c>
      <c r="AR446" s="9">
        <v>0.16349206349206344</v>
      </c>
      <c r="AS446" s="9">
        <v>0.42063492063492075</v>
      </c>
      <c r="AT446" s="23">
        <v>2.6992374635409173E-6</v>
      </c>
      <c r="AU446" s="9">
        <v>5.2720913132934193</v>
      </c>
    </row>
    <row r="447" spans="2:47" x14ac:dyDescent="0.25">
      <c r="B447" s="23">
        <v>0.59877888834041748</v>
      </c>
      <c r="C447" s="9">
        <v>0.64433025651388376</v>
      </c>
      <c r="D447" s="9">
        <v>6.8253968253968275E-2</v>
      </c>
      <c r="E447" s="9">
        <v>0.43333333333333313</v>
      </c>
      <c r="F447" s="23">
        <v>3.0202109804980761E-9</v>
      </c>
      <c r="G447" s="9">
        <v>6.0709317204224158</v>
      </c>
      <c r="H447" s="5">
        <v>4</v>
      </c>
      <c r="I447" s="5">
        <v>8</v>
      </c>
      <c r="J447" s="5">
        <v>12</v>
      </c>
      <c r="K447" s="9">
        <v>0.16666666666666669</v>
      </c>
      <c r="L447" s="9">
        <v>0.61769115108689132</v>
      </c>
      <c r="M447" s="9">
        <v>0.42372649257461187</v>
      </c>
      <c r="N447" s="5">
        <v>42</v>
      </c>
      <c r="AI447" s="23"/>
      <c r="AJ447" s="23"/>
      <c r="AO447" s="5">
        <f t="shared" si="11"/>
        <v>446</v>
      </c>
      <c r="AP447" s="23">
        <v>1.0591220792315388</v>
      </c>
      <c r="AQ447" s="9">
        <v>0.69759954184002537</v>
      </c>
      <c r="AR447" s="9">
        <v>0.16883116883116883</v>
      </c>
      <c r="AS447" s="9">
        <v>0.50649350649350644</v>
      </c>
      <c r="AT447" s="23">
        <v>6.8048487247349378E-10</v>
      </c>
      <c r="AU447" s="9">
        <v>2.5301876861707697</v>
      </c>
    </row>
    <row r="448" spans="2:47" x14ac:dyDescent="0.25">
      <c r="B448" s="23">
        <v>0.57688620957993153</v>
      </c>
      <c r="C448" s="9">
        <v>0.60232668853136762</v>
      </c>
      <c r="D448" s="9">
        <v>0.18888888888888888</v>
      </c>
      <c r="E448" s="9">
        <v>0.25555555555555548</v>
      </c>
      <c r="F448" s="23">
        <v>0.12718491081517874</v>
      </c>
      <c r="G448" s="9">
        <v>4.7230820893532171</v>
      </c>
      <c r="H448" s="5">
        <v>2</v>
      </c>
      <c r="I448" s="5">
        <v>2</v>
      </c>
      <c r="J448" s="5">
        <v>4</v>
      </c>
      <c r="K448" s="9">
        <v>0.16666666666666663</v>
      </c>
      <c r="L448" s="9">
        <v>0.46242932521485763</v>
      </c>
      <c r="M448" s="9">
        <v>0.29136585571328366</v>
      </c>
      <c r="N448" s="5">
        <v>42</v>
      </c>
      <c r="AI448" s="23"/>
      <c r="AJ448" s="23"/>
      <c r="AO448" s="5">
        <f t="shared" si="11"/>
        <v>447</v>
      </c>
      <c r="AP448" s="23">
        <v>1.0569204570163475</v>
      </c>
      <c r="AQ448" s="9">
        <v>7.0231145459313638E-2</v>
      </c>
      <c r="AR448" s="9">
        <v>5.8823529411764726E-2</v>
      </c>
      <c r="AS448" s="9">
        <v>0.17647058823529413</v>
      </c>
      <c r="AT448" s="23">
        <v>1.0661465213957701E-6</v>
      </c>
      <c r="AU448" s="9">
        <v>4.6082956515217717</v>
      </c>
    </row>
    <row r="449" spans="1:47" x14ac:dyDescent="0.25">
      <c r="B449" s="23">
        <v>0.74284460314892942</v>
      </c>
      <c r="C449" s="9">
        <v>0.66938036869222828</v>
      </c>
      <c r="D449" s="9">
        <v>0.2206349206349206</v>
      </c>
      <c r="E449" s="9">
        <v>0.42698412698412697</v>
      </c>
      <c r="F449" s="23">
        <v>1.7508063752459623E-2</v>
      </c>
      <c r="G449" s="9">
        <v>4.7367237575309273</v>
      </c>
      <c r="H449" s="5">
        <v>2</v>
      </c>
      <c r="I449" s="5">
        <v>4</v>
      </c>
      <c r="J449" s="5">
        <v>6</v>
      </c>
      <c r="K449" s="9">
        <v>3.3333333333333326E-2</v>
      </c>
      <c r="L449" s="9">
        <v>0.51510644686757712</v>
      </c>
      <c r="M449" s="9">
        <v>0.33664709456541814</v>
      </c>
      <c r="N449" s="5">
        <v>42</v>
      </c>
      <c r="AI449" s="23"/>
      <c r="AJ449" s="23"/>
      <c r="AO449" s="5">
        <f t="shared" si="11"/>
        <v>448</v>
      </c>
      <c r="AP449" s="23">
        <v>1.0565014928540772</v>
      </c>
      <c r="AQ449" s="9">
        <v>0.4621728205012805</v>
      </c>
      <c r="AR449" s="9">
        <v>0.18452380952380953</v>
      </c>
      <c r="AS449" s="9">
        <v>0.27976190476190477</v>
      </c>
      <c r="AT449" s="23">
        <v>3.3376332579299436E-2</v>
      </c>
      <c r="AU449" s="9">
        <v>2.4639804800629861</v>
      </c>
    </row>
    <row r="450" spans="1:47" x14ac:dyDescent="0.25">
      <c r="B450" s="23">
        <v>0.64500789226141542</v>
      </c>
      <c r="C450" s="9">
        <v>0.65146719369578621</v>
      </c>
      <c r="D450" s="9">
        <v>0.19523809523809518</v>
      </c>
      <c r="E450" s="9">
        <v>0.45238095238095238</v>
      </c>
      <c r="F450" s="23">
        <v>3.4774874582280528E-5</v>
      </c>
      <c r="G450" s="9">
        <v>5.2742756614429931</v>
      </c>
      <c r="H450" s="5">
        <v>4</v>
      </c>
      <c r="I450" s="5">
        <v>5</v>
      </c>
      <c r="J450" s="5">
        <v>9</v>
      </c>
      <c r="K450" s="9">
        <v>9.9999999999999978E-2</v>
      </c>
      <c r="L450" s="9">
        <v>0.58476823475154482</v>
      </c>
      <c r="M450" s="9">
        <v>0.39587277654198383</v>
      </c>
      <c r="N450" s="5">
        <v>42</v>
      </c>
      <c r="AI450" s="23"/>
      <c r="AJ450" s="23"/>
      <c r="AO450" s="5">
        <f t="shared" si="11"/>
        <v>449</v>
      </c>
      <c r="AP450" s="23">
        <v>1.0556370406522404</v>
      </c>
      <c r="AQ450" s="9">
        <v>0.37044335057862515</v>
      </c>
      <c r="AR450" s="9">
        <v>0.10069444444444448</v>
      </c>
      <c r="AS450" s="9">
        <v>0.27083333333333326</v>
      </c>
      <c r="AT450" s="23">
        <v>3.8500614931359228E-2</v>
      </c>
      <c r="AU450" s="9">
        <v>3.008255016206296</v>
      </c>
    </row>
    <row r="451" spans="1:47" x14ac:dyDescent="0.25">
      <c r="B451" s="23">
        <v>0.7917333889517002</v>
      </c>
      <c r="C451" s="9">
        <v>0.57863329617971659</v>
      </c>
      <c r="D451" s="9">
        <v>0.25873015873015875</v>
      </c>
      <c r="E451" s="9">
        <v>0.36349206349206342</v>
      </c>
      <c r="F451" s="23">
        <v>1.4833081331209028E-3</v>
      </c>
      <c r="G451" s="9">
        <v>5.1306009958205374</v>
      </c>
      <c r="H451" s="5">
        <v>3</v>
      </c>
      <c r="I451" s="5">
        <v>5</v>
      </c>
      <c r="J451" s="5">
        <v>8</v>
      </c>
      <c r="K451" s="9">
        <v>0.16666666666666669</v>
      </c>
      <c r="L451" s="9">
        <v>0.61015242984402918</v>
      </c>
      <c r="M451" s="9">
        <v>0.36934205686557781</v>
      </c>
      <c r="N451" s="5">
        <v>42</v>
      </c>
      <c r="AI451" s="23"/>
      <c r="AJ451" s="23"/>
      <c r="AO451" s="5">
        <f t="shared" ref="AO451:AO514" si="12">RANK(AP451,$AP$2:$AP$699)</f>
        <v>450</v>
      </c>
      <c r="AP451" s="23">
        <v>1.0523392476523481</v>
      </c>
      <c r="AQ451" s="9">
        <v>0.33147103360133501</v>
      </c>
      <c r="AR451" s="9">
        <v>0.19090909090909089</v>
      </c>
      <c r="AS451" s="9">
        <v>0.28181818181818175</v>
      </c>
      <c r="AT451" s="23">
        <v>5.8438709432624856E-6</v>
      </c>
      <c r="AU451" s="9">
        <v>1.592929768816614</v>
      </c>
    </row>
    <row r="452" spans="1:47" x14ac:dyDescent="0.25">
      <c r="B452" s="23">
        <v>0.86057592096403157</v>
      </c>
      <c r="C452" s="9">
        <v>0.65152764882709135</v>
      </c>
      <c r="D452" s="9">
        <v>0.2904761904761905</v>
      </c>
      <c r="E452" s="9">
        <v>0.38253968253968251</v>
      </c>
      <c r="F452" s="23">
        <v>8.4238567634281336E-2</v>
      </c>
      <c r="G452" s="9">
        <v>5.1108964164698589</v>
      </c>
      <c r="H452" s="5">
        <v>3</v>
      </c>
      <c r="I452" s="5">
        <v>2</v>
      </c>
      <c r="J452" s="5">
        <v>5</v>
      </c>
      <c r="K452" s="9">
        <v>3.3333333333333326E-2</v>
      </c>
      <c r="L452" s="9">
        <v>0.50471000995660986</v>
      </c>
      <c r="M452" s="9">
        <v>0.31268186324475122</v>
      </c>
      <c r="N452" s="5">
        <v>42</v>
      </c>
      <c r="AI452" s="23"/>
      <c r="AJ452" s="23"/>
      <c r="AO452" s="5">
        <f t="shared" si="12"/>
        <v>451</v>
      </c>
      <c r="AP452" s="23">
        <v>1.0519264344939936</v>
      </c>
      <c r="AQ452" s="9">
        <v>0.24026369487326715</v>
      </c>
      <c r="AR452" s="9">
        <v>5.2083333333333356E-2</v>
      </c>
      <c r="AS452" s="9">
        <v>0.20833333333333337</v>
      </c>
      <c r="AT452" s="23">
        <v>3.1640884654607876E-7</v>
      </c>
      <c r="AU452" s="9">
        <v>3.6776025965032297</v>
      </c>
    </row>
    <row r="453" spans="1:47" x14ac:dyDescent="0.25">
      <c r="B453" s="23">
        <v>0.65875499511330537</v>
      </c>
      <c r="C453" s="9">
        <v>0.44540868957663499</v>
      </c>
      <c r="D453" s="9">
        <v>0.20158730158730159</v>
      </c>
      <c r="E453" s="9">
        <v>0.30634920634920637</v>
      </c>
      <c r="F453" s="23">
        <v>6.3489431729624491E-5</v>
      </c>
      <c r="G453" s="9">
        <v>5.1264586202921567</v>
      </c>
      <c r="H453" s="5">
        <v>3</v>
      </c>
      <c r="I453" s="5">
        <v>5</v>
      </c>
      <c r="J453" s="5">
        <v>8</v>
      </c>
      <c r="K453" s="9">
        <v>9.9999999999999978E-2</v>
      </c>
      <c r="L453" s="9">
        <v>0.46827533274855404</v>
      </c>
      <c r="M453" s="9">
        <v>0.39677877659448318</v>
      </c>
      <c r="N453" s="5">
        <v>42</v>
      </c>
      <c r="AI453" s="23"/>
      <c r="AJ453" s="23"/>
      <c r="AO453" s="5">
        <f t="shared" si="12"/>
        <v>452</v>
      </c>
      <c r="AP453" s="23">
        <v>1.0491140425062637</v>
      </c>
      <c r="AQ453" s="9">
        <v>0.39923496404592912</v>
      </c>
      <c r="AR453" s="9">
        <v>0.17813765182186231</v>
      </c>
      <c r="AS453" s="9">
        <v>0.21052631578947367</v>
      </c>
      <c r="AT453" s="23">
        <v>8.7939387582877178E-7</v>
      </c>
      <c r="AU453" s="9">
        <v>2.8405046238630174</v>
      </c>
    </row>
    <row r="454" spans="1:47" x14ac:dyDescent="0.25">
      <c r="B454" s="23">
        <v>0.82795420914763163</v>
      </c>
      <c r="C454" s="9">
        <v>0.63159198677445638</v>
      </c>
      <c r="D454" s="9">
        <v>0.30952380952380942</v>
      </c>
      <c r="E454" s="9">
        <v>0.39523809523809506</v>
      </c>
      <c r="F454" s="23">
        <v>2.235774793937067E-4</v>
      </c>
      <c r="G454" s="9">
        <v>5.2088439224428553</v>
      </c>
      <c r="H454" s="5">
        <v>5</v>
      </c>
      <c r="I454" s="5">
        <v>3</v>
      </c>
      <c r="J454" s="5">
        <v>8</v>
      </c>
      <c r="K454" s="9">
        <v>3.3333333333333326E-2</v>
      </c>
      <c r="L454" s="9">
        <v>0.49353319346991548</v>
      </c>
      <c r="M454" s="9">
        <v>0.37271780977419755</v>
      </c>
      <c r="N454" s="5">
        <v>42</v>
      </c>
      <c r="AI454" s="23"/>
      <c r="AJ454" s="23"/>
      <c r="AO454" s="5">
        <f t="shared" si="12"/>
        <v>453</v>
      </c>
      <c r="AP454" s="23">
        <v>1.0455240374915233</v>
      </c>
      <c r="AQ454" s="9">
        <v>0.33633916043810802</v>
      </c>
      <c r="AR454" s="9">
        <v>-0.24242424242424238</v>
      </c>
      <c r="AS454" s="9">
        <v>0.22222222222222221</v>
      </c>
      <c r="AT454" s="23">
        <v>4.1703187190848728E-31</v>
      </c>
      <c r="AU454" s="9">
        <v>1.8404276128675983</v>
      </c>
    </row>
    <row r="455" spans="1:47" x14ac:dyDescent="0.25">
      <c r="B455" s="23">
        <v>7509.8352275430507</v>
      </c>
      <c r="C455" s="9">
        <v>0.23425499427886332</v>
      </c>
      <c r="D455" s="9">
        <v>8.7301587301587352E-2</v>
      </c>
      <c r="E455" s="9">
        <v>0.21746031746031741</v>
      </c>
      <c r="F455" s="23">
        <v>7.5710864910398468E-8</v>
      </c>
      <c r="G455" s="9">
        <v>4.3914377884006495</v>
      </c>
      <c r="H455" s="5">
        <v>7</v>
      </c>
      <c r="I455" s="5">
        <v>4</v>
      </c>
      <c r="J455" s="5">
        <v>11</v>
      </c>
      <c r="K455" s="9">
        <v>3.3333333333333326E-2</v>
      </c>
      <c r="L455" s="9">
        <v>0.45307290918796367</v>
      </c>
      <c r="M455" s="9">
        <v>0.42584729688101652</v>
      </c>
      <c r="N455" s="5">
        <v>42</v>
      </c>
      <c r="AI455" s="23"/>
      <c r="AJ455" s="23"/>
      <c r="AO455" s="5">
        <f t="shared" si="12"/>
        <v>454</v>
      </c>
      <c r="AP455" s="23">
        <v>1.0427153511595006</v>
      </c>
      <c r="AQ455" s="9">
        <v>0.43014477199997736</v>
      </c>
      <c r="AR455" s="9">
        <v>0.11818181818181815</v>
      </c>
      <c r="AS455" s="9">
        <v>0.35454545454545461</v>
      </c>
      <c r="AT455" s="23">
        <v>4.8438391382982107E-5</v>
      </c>
      <c r="AU455" s="9">
        <v>1.5511295460361116</v>
      </c>
    </row>
    <row r="456" spans="1:47" x14ac:dyDescent="0.25">
      <c r="B456" s="23">
        <v>0.4552646571315041</v>
      </c>
      <c r="C456" s="9">
        <v>0.55057021210156187</v>
      </c>
      <c r="D456" s="9">
        <v>0.13809523809523808</v>
      </c>
      <c r="E456" s="9">
        <v>0.30634920634920637</v>
      </c>
      <c r="F456" s="23">
        <v>3.9294090362127935E-4</v>
      </c>
      <c r="G456" s="9">
        <v>5.3465201438449039</v>
      </c>
      <c r="H456" s="5">
        <v>3</v>
      </c>
      <c r="I456" s="5">
        <v>5</v>
      </c>
      <c r="J456" s="5">
        <v>8</v>
      </c>
      <c r="K456" s="9">
        <v>3.3333333333333326E-2</v>
      </c>
      <c r="L456" s="9">
        <v>0.59852079896295851</v>
      </c>
      <c r="M456" s="9">
        <v>0.35425140161645297</v>
      </c>
      <c r="N456" s="5">
        <v>42</v>
      </c>
      <c r="AI456" s="23"/>
      <c r="AJ456" s="23"/>
      <c r="AO456" s="5">
        <f t="shared" si="12"/>
        <v>455</v>
      </c>
      <c r="AP456" s="23">
        <v>1.0244860542805747</v>
      </c>
      <c r="AQ456" s="9">
        <v>0.17761181347962535</v>
      </c>
      <c r="AR456" s="9">
        <v>9.4117647058823486E-2</v>
      </c>
      <c r="AS456" s="9">
        <v>0.21176470588235299</v>
      </c>
      <c r="AT456" s="23">
        <v>2.5001163422837037E-6</v>
      </c>
      <c r="AU456" s="9">
        <v>3.8500245041876995</v>
      </c>
    </row>
    <row r="457" spans="1:47" x14ac:dyDescent="0.25">
      <c r="B457" s="23">
        <v>2.0729970951721928</v>
      </c>
      <c r="C457" s="9">
        <v>0.31351343034904172</v>
      </c>
      <c r="D457" s="9">
        <v>8.7301587301587297E-2</v>
      </c>
      <c r="E457" s="9">
        <v>0.26190476190476192</v>
      </c>
      <c r="F457" s="23">
        <v>3.1269083411340037E-3</v>
      </c>
      <c r="G457" s="9">
        <v>4.4351285336227635</v>
      </c>
      <c r="H457" s="5">
        <v>4</v>
      </c>
      <c r="I457" s="5">
        <v>3</v>
      </c>
      <c r="J457" s="5">
        <v>7</v>
      </c>
      <c r="K457" s="9">
        <v>9.9999999999999978E-2</v>
      </c>
      <c r="L457" s="9">
        <v>0.46666227686661116</v>
      </c>
      <c r="M457" s="9">
        <v>0.38160724834419479</v>
      </c>
      <c r="N457" s="5">
        <v>42</v>
      </c>
      <c r="AI457" s="23"/>
      <c r="AJ457" s="23"/>
      <c r="AO457" s="5">
        <f t="shared" si="12"/>
        <v>455</v>
      </c>
      <c r="AP457" s="23">
        <v>1.0244860542805747</v>
      </c>
      <c r="AQ457" s="9">
        <v>0.31602981735864732</v>
      </c>
      <c r="AR457" s="9">
        <v>0.15111111111111114</v>
      </c>
      <c r="AS457" s="9">
        <v>0.25777777777777788</v>
      </c>
      <c r="AT457" s="23">
        <v>2.5001163422837037E-6</v>
      </c>
      <c r="AU457" s="9">
        <v>9.3353283295583775</v>
      </c>
    </row>
    <row r="458" spans="1:47" x14ac:dyDescent="0.25">
      <c r="B458" s="23">
        <v>1.8353781587150853</v>
      </c>
      <c r="C458" s="9">
        <v>0.57208491255823202</v>
      </c>
      <c r="D458" s="9">
        <v>2.3809523809523808E-2</v>
      </c>
      <c r="E458" s="9">
        <v>0.42698412698412697</v>
      </c>
      <c r="F458" s="23">
        <v>0.43136310320675408</v>
      </c>
      <c r="G458" s="9">
        <v>3.7717372274758252</v>
      </c>
      <c r="H458" s="5">
        <v>1</v>
      </c>
      <c r="I458" s="5">
        <v>0</v>
      </c>
      <c r="J458" s="5">
        <v>1</v>
      </c>
      <c r="K458" s="9">
        <v>0.16666666666666663</v>
      </c>
      <c r="L458" s="9">
        <v>0.35321629411115002</v>
      </c>
      <c r="M458" s="9">
        <v>0.23520488940614548</v>
      </c>
      <c r="N458" s="5">
        <v>42</v>
      </c>
      <c r="AI458" s="23"/>
      <c r="AJ458" s="23"/>
      <c r="AO458" s="5">
        <f t="shared" si="12"/>
        <v>457</v>
      </c>
      <c r="AP458" s="23">
        <v>1.0053608124553906</v>
      </c>
      <c r="AQ458" s="9">
        <v>0.38117521097275292</v>
      </c>
      <c r="AR458" s="9">
        <v>0.16025641025641027</v>
      </c>
      <c r="AS458" s="9">
        <v>0.27564102564102566</v>
      </c>
      <c r="AT458" s="23">
        <v>9.6411361786382543E-2</v>
      </c>
      <c r="AU458" s="9">
        <v>1.4815920131813984</v>
      </c>
    </row>
    <row r="459" spans="1:47" x14ac:dyDescent="0.25">
      <c r="B459" s="23">
        <v>1.3834237102206786</v>
      </c>
      <c r="C459" s="9">
        <v>0.54162824561972578</v>
      </c>
      <c r="D459" s="9">
        <v>0.14444444444444443</v>
      </c>
      <c r="E459" s="9">
        <v>0.24920634920634921</v>
      </c>
      <c r="F459" s="23">
        <v>0.17808198638793374</v>
      </c>
      <c r="G459" s="9">
        <v>3.899727750104125</v>
      </c>
      <c r="H459" s="5">
        <v>2</v>
      </c>
      <c r="I459" s="5">
        <v>0</v>
      </c>
      <c r="J459" s="5">
        <v>2</v>
      </c>
      <c r="K459" s="9">
        <v>0.23333333333333328</v>
      </c>
      <c r="L459" s="9">
        <v>0.34906261004169808</v>
      </c>
      <c r="M459" s="9">
        <v>0.22813474362137603</v>
      </c>
      <c r="N459" s="5">
        <v>42</v>
      </c>
      <c r="AI459" s="23"/>
      <c r="AJ459" s="23"/>
      <c r="AO459" s="5">
        <f t="shared" si="12"/>
        <v>458</v>
      </c>
      <c r="AP459" s="23">
        <v>1.0040962080677183</v>
      </c>
      <c r="AQ459" s="9">
        <v>0.65506553250251309</v>
      </c>
      <c r="AR459" s="9">
        <v>0.1</v>
      </c>
      <c r="AS459" s="9">
        <v>0.47499999999999998</v>
      </c>
      <c r="AT459" s="23">
        <v>8.9701461786571207E-2</v>
      </c>
      <c r="AU459" s="9">
        <v>1.414404953444947</v>
      </c>
    </row>
    <row r="460" spans="1:47" x14ac:dyDescent="0.25">
      <c r="A460" s="5" t="s">
        <v>426</v>
      </c>
      <c r="B460" s="23">
        <v>1.2447220401630863</v>
      </c>
      <c r="C460" s="9">
        <v>0.29183201538078585</v>
      </c>
      <c r="D460" s="9">
        <v>0.1214574898785425</v>
      </c>
      <c r="E460" s="9">
        <v>0.11336032388663968</v>
      </c>
      <c r="F460" s="23">
        <v>3.554372887648399E-4</v>
      </c>
      <c r="G460" s="9">
        <v>2.561681513323022</v>
      </c>
      <c r="H460" s="5">
        <v>1</v>
      </c>
      <c r="I460" s="5">
        <v>7</v>
      </c>
      <c r="J460" s="5">
        <v>8</v>
      </c>
      <c r="K460" s="9">
        <v>0.13157894736842107</v>
      </c>
      <c r="L460" s="9">
        <v>0.58623413840321936</v>
      </c>
      <c r="M460" s="9">
        <v>0.36993856197937736</v>
      </c>
      <c r="N460" s="5">
        <v>13</v>
      </c>
      <c r="AI460" s="23"/>
      <c r="AJ460" s="23"/>
      <c r="AO460" s="5">
        <f t="shared" si="12"/>
        <v>459</v>
      </c>
      <c r="AP460" s="23">
        <v>0.99977757594299344</v>
      </c>
      <c r="AQ460" s="9">
        <v>0.2848602734268374</v>
      </c>
      <c r="AR460" s="9">
        <v>5.3571428571428568E-2</v>
      </c>
      <c r="AS460" s="9">
        <v>0.3392857142857143</v>
      </c>
      <c r="AT460" s="23">
        <v>1.6347516914048566E-7</v>
      </c>
      <c r="AU460" s="9">
        <v>2.1367657274786467</v>
      </c>
    </row>
    <row r="461" spans="1:47" x14ac:dyDescent="0.25">
      <c r="A461" s="5" t="s">
        <v>427</v>
      </c>
      <c r="B461" s="23">
        <v>2.8204884450275367</v>
      </c>
      <c r="C461" s="9">
        <v>0.44450083196647872</v>
      </c>
      <c r="D461" s="9">
        <v>-1.4383456189475712E-17</v>
      </c>
      <c r="E461" s="9">
        <v>0.31578947368421056</v>
      </c>
      <c r="F461" s="23">
        <v>1.2620459826912838E-11</v>
      </c>
      <c r="G461" s="9">
        <v>3.1149872734345987</v>
      </c>
      <c r="H461" s="5">
        <v>4</v>
      </c>
      <c r="I461" s="5">
        <v>11</v>
      </c>
      <c r="J461" s="5">
        <v>15</v>
      </c>
      <c r="K461" s="9">
        <v>0.18421052631578949</v>
      </c>
      <c r="L461" s="9">
        <v>0.67480920408242118</v>
      </c>
      <c r="M461" s="9">
        <v>0.39503742839986178</v>
      </c>
      <c r="N461" s="5">
        <v>13</v>
      </c>
      <c r="AI461" s="23"/>
      <c r="AJ461" s="23"/>
      <c r="AO461" s="5">
        <f t="shared" si="12"/>
        <v>460</v>
      </c>
      <c r="AP461" s="23">
        <v>0.99686663596518432</v>
      </c>
      <c r="AQ461" s="9">
        <v>0.45312380391114521</v>
      </c>
      <c r="AR461" s="9">
        <v>0.24761904761904763</v>
      </c>
      <c r="AS461" s="9">
        <v>0.31111111111111112</v>
      </c>
      <c r="AT461" s="23">
        <v>1.1177924170786112E-9</v>
      </c>
      <c r="AU461" s="9">
        <v>3.3073490252306574</v>
      </c>
    </row>
    <row r="462" spans="1:47" x14ac:dyDescent="0.25">
      <c r="B462" s="23">
        <v>1.0491140425062637</v>
      </c>
      <c r="C462" s="9">
        <v>0.39923496404592912</v>
      </c>
      <c r="D462" s="9">
        <v>0.17813765182186231</v>
      </c>
      <c r="E462" s="9">
        <v>0.21052631578947367</v>
      </c>
      <c r="F462" s="23">
        <v>8.7939387582877178E-7</v>
      </c>
      <c r="G462" s="9">
        <v>2.8405046238630174</v>
      </c>
      <c r="H462" s="5">
        <v>3</v>
      </c>
      <c r="I462" s="5">
        <v>8</v>
      </c>
      <c r="J462" s="5">
        <v>11</v>
      </c>
      <c r="K462" s="9">
        <v>2.6315789473684237E-2</v>
      </c>
      <c r="L462" s="9">
        <v>0.53401314803749189</v>
      </c>
      <c r="M462" s="9">
        <v>0.41319293226897047</v>
      </c>
      <c r="N462" s="5">
        <v>13</v>
      </c>
      <c r="AI462" s="23"/>
      <c r="AJ462" s="23"/>
      <c r="AO462" s="5">
        <f t="shared" si="12"/>
        <v>461</v>
      </c>
      <c r="AP462" s="23">
        <v>0.99542492983134823</v>
      </c>
      <c r="AQ462" s="9">
        <v>0.36560304273444483</v>
      </c>
      <c r="AR462" s="9">
        <v>0.19097222222222218</v>
      </c>
      <c r="AS462" s="9">
        <v>0.29166666666666674</v>
      </c>
      <c r="AT462" s="23">
        <v>4.9311101769085967E-6</v>
      </c>
      <c r="AU462" s="9">
        <v>3.0257175562844423</v>
      </c>
    </row>
    <row r="463" spans="1:47" x14ac:dyDescent="0.25">
      <c r="B463" s="23">
        <v>11.284305155346912</v>
      </c>
      <c r="C463" s="9">
        <v>0.46351112900359914</v>
      </c>
      <c r="D463" s="9">
        <v>0.21052631578947362</v>
      </c>
      <c r="E463" s="9">
        <v>0.29959514170040502</v>
      </c>
      <c r="F463" s="23">
        <v>5.075425543992209E-6</v>
      </c>
      <c r="G463" s="9">
        <v>2.0747035161824385</v>
      </c>
      <c r="H463" s="5">
        <v>4</v>
      </c>
      <c r="I463" s="5">
        <v>7</v>
      </c>
      <c r="J463" s="5">
        <v>11</v>
      </c>
      <c r="K463" s="9">
        <v>7.8947368421052655E-2</v>
      </c>
      <c r="L463" s="9">
        <v>0.5566996452770171</v>
      </c>
      <c r="M463" s="9">
        <v>0.38900737128115676</v>
      </c>
      <c r="N463" s="5">
        <v>13</v>
      </c>
      <c r="AI463" s="23"/>
      <c r="AJ463" s="23"/>
      <c r="AO463" s="5">
        <f t="shared" si="12"/>
        <v>462</v>
      </c>
      <c r="AP463" s="23">
        <v>0.99196430493557641</v>
      </c>
      <c r="AQ463" s="9">
        <v>0.45509212410826361</v>
      </c>
      <c r="AR463" s="9">
        <v>0.22380952380952385</v>
      </c>
      <c r="AS463" s="9">
        <v>0.21428571428571425</v>
      </c>
      <c r="AT463" s="23">
        <v>2.8441820836742107E-4</v>
      </c>
      <c r="AU463" s="9">
        <v>1.0973578311309076</v>
      </c>
    </row>
    <row r="464" spans="1:47" x14ac:dyDescent="0.25">
      <c r="B464" s="23">
        <v>6.214871048687745</v>
      </c>
      <c r="C464" s="9">
        <v>0.42710093428678669</v>
      </c>
      <c r="D464" s="9">
        <v>0.17004048582995951</v>
      </c>
      <c r="E464" s="9">
        <v>0.21052631578947373</v>
      </c>
      <c r="F464" s="23">
        <v>3.3036157180920183E-5</v>
      </c>
      <c r="G464" s="9">
        <v>2.7997862397780628</v>
      </c>
      <c r="H464" s="5">
        <v>3</v>
      </c>
      <c r="I464" s="5">
        <v>8</v>
      </c>
      <c r="J464" s="5">
        <v>11</v>
      </c>
      <c r="K464" s="9">
        <v>0.13157894736842107</v>
      </c>
      <c r="L464" s="9">
        <v>0.60797632804318003</v>
      </c>
      <c r="M464" s="9">
        <v>0.39960337796961271</v>
      </c>
      <c r="N464" s="5">
        <v>13</v>
      </c>
      <c r="AI464" s="23"/>
      <c r="AJ464" s="23"/>
      <c r="AO464" s="5">
        <f t="shared" si="12"/>
        <v>463</v>
      </c>
      <c r="AP464" s="23">
        <v>0.98949702504497039</v>
      </c>
      <c r="AQ464" s="9">
        <v>-3.4186058783339905E-2</v>
      </c>
      <c r="AR464" s="9">
        <v>1.4285714285714261E-2</v>
      </c>
      <c r="AS464" s="9">
        <v>-7.1428571428571425E-2</v>
      </c>
      <c r="AT464" s="23">
        <v>6.2891877812291186E-3</v>
      </c>
      <c r="AU464" s="9">
        <v>4.7746419627140053</v>
      </c>
    </row>
    <row r="465" spans="1:47" x14ac:dyDescent="0.25">
      <c r="B465" s="23">
        <v>3.6662312837666766</v>
      </c>
      <c r="C465" s="9">
        <v>0.44539754935907205</v>
      </c>
      <c r="D465" s="9">
        <v>0.25910931174089075</v>
      </c>
      <c r="E465" s="9">
        <v>0.2672064777327936</v>
      </c>
      <c r="F465" s="23">
        <v>1.1275274374926751E-2</v>
      </c>
      <c r="G465" s="9">
        <v>2.202307829885815</v>
      </c>
      <c r="H465" s="5">
        <v>2</v>
      </c>
      <c r="I465" s="5">
        <v>5</v>
      </c>
      <c r="J465" s="5">
        <v>7</v>
      </c>
      <c r="K465" s="9">
        <v>7.8947368421052655E-2</v>
      </c>
      <c r="L465" s="9">
        <v>0.52686931710486429</v>
      </c>
      <c r="M465" s="9">
        <v>0.35613389856178013</v>
      </c>
      <c r="N465" s="5">
        <v>13</v>
      </c>
      <c r="AI465" s="23"/>
      <c r="AJ465" s="23"/>
      <c r="AO465" s="5">
        <f t="shared" si="12"/>
        <v>463</v>
      </c>
      <c r="AP465" s="23">
        <v>0.98949702504497039</v>
      </c>
      <c r="AQ465" s="9">
        <v>4.8812944353860341E-2</v>
      </c>
      <c r="AR465" s="9">
        <v>3.5555555555555569E-2</v>
      </c>
      <c r="AS465" s="9">
        <v>1.7777777777777778E-2</v>
      </c>
      <c r="AT465" s="23">
        <v>6.2891877812291186E-3</v>
      </c>
      <c r="AU465" s="9">
        <v>9.0223095545740808</v>
      </c>
    </row>
    <row r="466" spans="1:47" x14ac:dyDescent="0.25">
      <c r="B466" s="23">
        <v>10.823489588402987</v>
      </c>
      <c r="C466" s="9">
        <v>0.40234516815404642</v>
      </c>
      <c r="D466" s="9">
        <v>0.21862348178137664</v>
      </c>
      <c r="E466" s="9">
        <v>0.23481781376518213</v>
      </c>
      <c r="F466" s="23">
        <v>1.0235321815066853E-3</v>
      </c>
      <c r="G466" s="9">
        <v>1.6383083485847092</v>
      </c>
      <c r="H466" s="5">
        <v>6</v>
      </c>
      <c r="I466" s="5">
        <v>2</v>
      </c>
      <c r="J466" s="5">
        <v>8</v>
      </c>
      <c r="K466" s="9">
        <v>2.6315789473684181E-2</v>
      </c>
      <c r="L466" s="9">
        <v>0.40443982439931281</v>
      </c>
      <c r="M466" s="9">
        <v>0.35385625540690274</v>
      </c>
      <c r="N466" s="5">
        <v>13</v>
      </c>
      <c r="AI466" s="23"/>
      <c r="AJ466" s="23"/>
      <c r="AO466" s="5">
        <f t="shared" si="12"/>
        <v>465</v>
      </c>
      <c r="AP466" s="23">
        <v>0.98888651683172246</v>
      </c>
      <c r="AQ466" s="9">
        <v>0.35076871851014618</v>
      </c>
      <c r="AR466" s="9">
        <v>-0.2088888888888889</v>
      </c>
      <c r="AS466" s="9">
        <v>0.28000000000000008</v>
      </c>
      <c r="AT466" s="23">
        <v>0.82830817167965698</v>
      </c>
      <c r="AU466" s="9">
        <v>6.9132335471520348</v>
      </c>
    </row>
    <row r="467" spans="1:47" x14ac:dyDescent="0.25">
      <c r="B467" s="23">
        <v>1.1754621478993581</v>
      </c>
      <c r="C467" s="9">
        <v>0.5585222359737384</v>
      </c>
      <c r="D467" s="9">
        <v>0.23481781376518224</v>
      </c>
      <c r="E467" s="9">
        <v>0.38866396761133604</v>
      </c>
      <c r="F467" s="23">
        <v>4.2550804889387304E-2</v>
      </c>
      <c r="G467" s="9">
        <v>2.0729516017063943</v>
      </c>
      <c r="H467" s="5">
        <v>0</v>
      </c>
      <c r="I467" s="5">
        <v>6</v>
      </c>
      <c r="J467" s="5">
        <v>6</v>
      </c>
      <c r="K467" s="9">
        <v>2.6315789473684237E-2</v>
      </c>
      <c r="L467" s="9">
        <v>0.55210840987749366</v>
      </c>
      <c r="M467" s="9">
        <v>0.34464485237643389</v>
      </c>
      <c r="N467" s="5">
        <v>13</v>
      </c>
      <c r="AI467" s="23"/>
      <c r="AJ467" s="23"/>
      <c r="AO467" s="5">
        <f t="shared" si="12"/>
        <v>466</v>
      </c>
      <c r="AP467" s="23">
        <v>0.97577687623431353</v>
      </c>
      <c r="AQ467" s="9">
        <v>0.50029629101294582</v>
      </c>
      <c r="AR467" s="9">
        <v>0.13174603174603178</v>
      </c>
      <c r="AS467" s="9">
        <v>0.38253968253968251</v>
      </c>
      <c r="AT467" s="23">
        <v>1.2764881834793619E-4</v>
      </c>
      <c r="AU467" s="9">
        <v>4.7588975329762775</v>
      </c>
    </row>
    <row r="468" spans="1:47" x14ac:dyDescent="0.25">
      <c r="B468" s="23">
        <v>1.1001060038041268</v>
      </c>
      <c r="C468" s="9">
        <v>0.3691439692710719</v>
      </c>
      <c r="D468" s="9">
        <v>0.10526315789473681</v>
      </c>
      <c r="E468" s="9">
        <v>0.26720647773279355</v>
      </c>
      <c r="F468" s="23">
        <v>8.0360611181859054E-2</v>
      </c>
      <c r="G468" s="9">
        <v>2.3493854459910719</v>
      </c>
      <c r="H468" s="5">
        <v>3</v>
      </c>
      <c r="I468" s="5">
        <v>3</v>
      </c>
      <c r="J468" s="5">
        <v>6</v>
      </c>
      <c r="K468" s="9">
        <v>2.6315789473684181E-2</v>
      </c>
      <c r="L468" s="9">
        <v>0.4516339354907164</v>
      </c>
      <c r="M468" s="9">
        <v>0.34774774164656203</v>
      </c>
      <c r="N468" s="5">
        <v>13</v>
      </c>
      <c r="AI468" s="23"/>
      <c r="AJ468" s="23"/>
      <c r="AO468" s="5">
        <f t="shared" si="12"/>
        <v>467</v>
      </c>
      <c r="AP468" s="23">
        <v>0.97407599274746581</v>
      </c>
      <c r="AQ468" s="9">
        <v>0.54760562336234464</v>
      </c>
      <c r="AR468" s="9">
        <v>6.2091503267973878E-2</v>
      </c>
      <c r="AS468" s="9">
        <v>0.36928104575163401</v>
      </c>
      <c r="AT468" s="23">
        <v>3.4400664225614989E-2</v>
      </c>
      <c r="AU468" s="9">
        <v>3.7586471750478769</v>
      </c>
    </row>
    <row r="469" spans="1:47" x14ac:dyDescent="0.25">
      <c r="B469" s="23">
        <v>1.5536718920945909</v>
      </c>
      <c r="C469" s="9">
        <v>0.48628430245417525</v>
      </c>
      <c r="D469" s="9">
        <v>0.21052631578947367</v>
      </c>
      <c r="E469" s="9">
        <v>0.28340080971659942</v>
      </c>
      <c r="F469" s="23">
        <v>3.8393330434190691E-4</v>
      </c>
      <c r="G469" s="9">
        <v>2.9021610274227663</v>
      </c>
      <c r="H469" s="5">
        <v>3</v>
      </c>
      <c r="I469" s="5">
        <v>6</v>
      </c>
      <c r="J469" s="5">
        <v>9</v>
      </c>
      <c r="K469" s="9">
        <v>7.8947368421052655E-2</v>
      </c>
      <c r="L469" s="9">
        <v>0.54825780318137685</v>
      </c>
      <c r="M469" s="9">
        <v>0.37101430647092565</v>
      </c>
      <c r="N469" s="5">
        <v>13</v>
      </c>
      <c r="AI469" s="23"/>
      <c r="AJ469" s="23"/>
      <c r="AO469" s="5">
        <f t="shared" si="12"/>
        <v>468</v>
      </c>
      <c r="AP469" s="23">
        <v>0.96466418469806692</v>
      </c>
      <c r="AQ469" s="9">
        <v>0.25909793815443494</v>
      </c>
      <c r="AR469" s="9">
        <v>6.5972222222222238E-2</v>
      </c>
      <c r="AS469" s="9">
        <v>0.22916666666666666</v>
      </c>
      <c r="AT469" s="23">
        <v>2.0690480228027709E-3</v>
      </c>
      <c r="AU469" s="9">
        <v>2.7333427592112516</v>
      </c>
    </row>
    <row r="470" spans="1:47" x14ac:dyDescent="0.25">
      <c r="B470" s="23">
        <v>2.4051428781620756</v>
      </c>
      <c r="C470" s="9">
        <v>0.42778288311864959</v>
      </c>
      <c r="D470" s="9">
        <v>0.23481781376518218</v>
      </c>
      <c r="E470" s="9">
        <v>0.25910931174089075</v>
      </c>
      <c r="F470" s="23">
        <v>4.4995776154384971E-2</v>
      </c>
      <c r="G470" s="9">
        <v>1.8452690387589612</v>
      </c>
      <c r="H470" s="5">
        <v>2</v>
      </c>
      <c r="I470" s="5">
        <v>4</v>
      </c>
      <c r="J470" s="5">
        <v>6</v>
      </c>
      <c r="K470" s="9">
        <v>0.13157894736842107</v>
      </c>
      <c r="L470" s="9">
        <v>0.52424302959165225</v>
      </c>
      <c r="M470" s="9">
        <v>0.32999155745903541</v>
      </c>
      <c r="N470" s="5">
        <v>13</v>
      </c>
      <c r="AI470" s="23"/>
      <c r="AJ470" s="23"/>
      <c r="AO470" s="5">
        <f t="shared" si="12"/>
        <v>469</v>
      </c>
      <c r="AP470" s="23">
        <v>0.96466399220893884</v>
      </c>
      <c r="AQ470" s="9">
        <v>0.35695699602839526</v>
      </c>
      <c r="AR470" s="9">
        <v>0.14838709677419354</v>
      </c>
      <c r="AS470" s="9">
        <v>0.30967741935483878</v>
      </c>
      <c r="AT470" s="23">
        <v>1.3707394545430941E-8</v>
      </c>
      <c r="AU470" s="9">
        <v>2.2895747575830794</v>
      </c>
    </row>
    <row r="471" spans="1:47" x14ac:dyDescent="0.25">
      <c r="B471" s="23">
        <v>2.8854442313475759</v>
      </c>
      <c r="C471" s="9">
        <v>0.41981141063050992</v>
      </c>
      <c r="D471" s="9">
        <v>0.12955465587044535</v>
      </c>
      <c r="E471" s="9">
        <v>0.17004048582995954</v>
      </c>
      <c r="F471" s="23">
        <v>6.6920567220647625E-2</v>
      </c>
      <c r="G471" s="9">
        <v>1.9265658303366202</v>
      </c>
      <c r="H471" s="5">
        <v>1</v>
      </c>
      <c r="I471" s="5">
        <v>4</v>
      </c>
      <c r="J471" s="5">
        <v>5</v>
      </c>
      <c r="K471" s="9">
        <v>2.6315789473684181E-2</v>
      </c>
      <c r="L471" s="9">
        <v>0.4937437571354783</v>
      </c>
      <c r="M471" s="9">
        <v>0.32766933875480087</v>
      </c>
      <c r="N471" s="5">
        <v>13</v>
      </c>
      <c r="AI471" s="23"/>
      <c r="AJ471" s="23"/>
      <c r="AO471" s="5">
        <f t="shared" si="12"/>
        <v>470</v>
      </c>
      <c r="AP471" s="23">
        <v>0.96069632089270829</v>
      </c>
      <c r="AQ471" s="9">
        <v>0.15357541652589751</v>
      </c>
      <c r="AR471" s="9">
        <v>0.26282051282051283</v>
      </c>
      <c r="AS471" s="9">
        <v>-3.2051282051282062E-2</v>
      </c>
      <c r="AT471" s="23">
        <v>0.13883359750400937</v>
      </c>
      <c r="AU471" s="9">
        <v>1.7200133437343719</v>
      </c>
    </row>
    <row r="472" spans="1:47" x14ac:dyDescent="0.25">
      <c r="B472" s="23">
        <v>1.4243857934477901</v>
      </c>
      <c r="C472" s="9">
        <v>0.28367178544671495</v>
      </c>
      <c r="D472" s="9">
        <v>0.14574898785425097</v>
      </c>
      <c r="E472" s="9">
        <v>0.17004048582995948</v>
      </c>
      <c r="F472" s="23">
        <v>1.943548102846443E-2</v>
      </c>
      <c r="G472" s="9">
        <v>2.095619809113181</v>
      </c>
      <c r="H472" s="5">
        <v>4</v>
      </c>
      <c r="I472" s="5">
        <v>3</v>
      </c>
      <c r="J472" s="5">
        <v>7</v>
      </c>
      <c r="K472" s="9">
        <v>2.6315789473684181E-2</v>
      </c>
      <c r="L472" s="9">
        <v>0.46385828577469973</v>
      </c>
      <c r="M472" s="9">
        <v>0.33549496156831909</v>
      </c>
      <c r="N472" s="5">
        <v>13</v>
      </c>
      <c r="AI472" s="23"/>
      <c r="AJ472" s="23"/>
      <c r="AO472" s="5">
        <f t="shared" si="12"/>
        <v>471</v>
      </c>
      <c r="AP472" s="23">
        <v>0.95263892149128337</v>
      </c>
      <c r="AQ472" s="9">
        <v>0.28779349105993152</v>
      </c>
      <c r="AR472" s="9">
        <v>1.7857142857142856E-2</v>
      </c>
      <c r="AS472" s="9">
        <v>0.30357142857142855</v>
      </c>
      <c r="AT472" s="23">
        <v>2.1784720416167858E-6</v>
      </c>
      <c r="AU472" s="9">
        <v>2.6319095205740921</v>
      </c>
    </row>
    <row r="473" spans="1:47" x14ac:dyDescent="0.25">
      <c r="A473" s="5" t="s">
        <v>434</v>
      </c>
      <c r="B473" s="23">
        <v>0.48906328630741924</v>
      </c>
      <c r="C473" s="9">
        <v>0.5812054702466728</v>
      </c>
      <c r="D473" s="9">
        <v>0.10101010101010101</v>
      </c>
      <c r="E473" s="9">
        <v>0.47979797979797956</v>
      </c>
      <c r="F473" s="23">
        <v>1.5450514150113712E-2</v>
      </c>
      <c r="G473" s="9">
        <v>0.49482115661584053</v>
      </c>
      <c r="H473" s="5">
        <v>0</v>
      </c>
      <c r="I473" s="5">
        <v>0</v>
      </c>
      <c r="J473" s="5">
        <v>0</v>
      </c>
      <c r="K473" s="9">
        <v>0.13888888888888884</v>
      </c>
      <c r="L473" s="9">
        <v>0.46170038867456703</v>
      </c>
      <c r="M473" s="9">
        <v>0.19216370410936656</v>
      </c>
      <c r="N473" s="5">
        <v>11</v>
      </c>
      <c r="AI473" s="23"/>
      <c r="AJ473" s="23"/>
      <c r="AO473" s="5">
        <f t="shared" si="12"/>
        <v>472</v>
      </c>
      <c r="AP473" s="23">
        <v>0.95140646870857692</v>
      </c>
      <c r="AQ473" s="9">
        <v>0.33896345210140039</v>
      </c>
      <c r="AR473" s="9">
        <v>0.18571428571428572</v>
      </c>
      <c r="AS473" s="9">
        <v>0.26428571428571429</v>
      </c>
      <c r="AT473" s="23">
        <v>9.0913240939639706E-2</v>
      </c>
      <c r="AU473" s="9">
        <v>1.5048144204928817</v>
      </c>
    </row>
    <row r="474" spans="1:47" x14ac:dyDescent="0.25">
      <c r="A474" s="5" t="s">
        <v>363</v>
      </c>
      <c r="B474" s="23">
        <v>0.60393768595576858</v>
      </c>
      <c r="C474" s="9">
        <v>0.76733157602336743</v>
      </c>
      <c r="D474" s="9">
        <v>0.19191919191919191</v>
      </c>
      <c r="E474" s="9">
        <v>0.47979797979797989</v>
      </c>
      <c r="F474" s="23">
        <v>9.1603592228747376E-3</v>
      </c>
      <c r="G474" s="9">
        <v>0.52472860202465954</v>
      </c>
      <c r="H474" s="5">
        <v>0</v>
      </c>
      <c r="I474" s="5">
        <v>2</v>
      </c>
      <c r="J474" s="5">
        <v>2</v>
      </c>
      <c r="K474" s="9">
        <v>0.19444444444444442</v>
      </c>
      <c r="L474" s="9">
        <v>0.39929057108259008</v>
      </c>
      <c r="M474" s="9">
        <v>0.2463713423105284</v>
      </c>
      <c r="N474" s="5">
        <v>11</v>
      </c>
      <c r="AI474" s="23"/>
      <c r="AJ474" s="23"/>
      <c r="AO474" s="5">
        <f t="shared" si="12"/>
        <v>473</v>
      </c>
      <c r="AP474" s="23">
        <v>0.93374182178132437</v>
      </c>
      <c r="AQ474" s="9">
        <v>0.11368984628425317</v>
      </c>
      <c r="AR474" s="9">
        <v>0.22857142857142856</v>
      </c>
      <c r="AS474" s="9">
        <v>-7.1428571428571366E-3</v>
      </c>
      <c r="AT474" s="23">
        <v>0.22254565993453285</v>
      </c>
      <c r="AU474" s="9">
        <v>1.7366205855303851</v>
      </c>
    </row>
    <row r="475" spans="1:47" x14ac:dyDescent="0.25">
      <c r="B475" s="23">
        <v>0.48906017275419905</v>
      </c>
      <c r="C475" s="9">
        <v>0.71251261494439255</v>
      </c>
      <c r="D475" s="9">
        <v>0.24747474747474749</v>
      </c>
      <c r="E475" s="9">
        <v>0.51515151515151525</v>
      </c>
      <c r="F475" s="23">
        <v>7.6351204362739528E-5</v>
      </c>
      <c r="G475" s="9">
        <v>1.0938461601490732</v>
      </c>
      <c r="H475" s="5">
        <v>1</v>
      </c>
      <c r="I475" s="5">
        <v>8</v>
      </c>
      <c r="J475" s="5">
        <v>9</v>
      </c>
      <c r="K475" s="9">
        <v>0.11111111111111116</v>
      </c>
      <c r="L475" s="9">
        <v>0.46636947465388179</v>
      </c>
      <c r="M475" s="9">
        <v>0.31462100009889077</v>
      </c>
      <c r="N475" s="5">
        <v>11</v>
      </c>
      <c r="AI475" s="23"/>
      <c r="AJ475" s="23"/>
      <c r="AO475" s="5">
        <f t="shared" si="12"/>
        <v>474</v>
      </c>
      <c r="AP475" s="23">
        <v>0.92540490893066651</v>
      </c>
      <c r="AQ475" s="9">
        <v>0.39894743288383289</v>
      </c>
      <c r="AR475" s="9">
        <v>0.15277777777777779</v>
      </c>
      <c r="AS475" s="9">
        <v>0.15277777777777779</v>
      </c>
      <c r="AT475" s="23">
        <v>1.2389183285015325E-2</v>
      </c>
      <c r="AU475" s="9">
        <v>2.7796430756443713</v>
      </c>
    </row>
    <row r="476" spans="1:47" x14ac:dyDescent="0.25">
      <c r="B476" s="23">
        <v>0.409953997612793</v>
      </c>
      <c r="C476" s="9">
        <v>0.70224284090783551</v>
      </c>
      <c r="D476" s="9">
        <v>0.20707070707070707</v>
      </c>
      <c r="E476" s="9">
        <v>5.0505050505050865E-3</v>
      </c>
      <c r="F476" s="23">
        <v>2.2654290818727916E-9</v>
      </c>
      <c r="G476" s="9">
        <v>1.4240829728281668</v>
      </c>
      <c r="H476" s="5">
        <v>0</v>
      </c>
      <c r="I476" s="5">
        <v>12</v>
      </c>
      <c r="J476" s="5">
        <v>12</v>
      </c>
      <c r="K476" s="9">
        <v>0.41666666666666669</v>
      </c>
      <c r="L476" s="9">
        <v>0.74336825571926479</v>
      </c>
      <c r="M476" s="9">
        <v>0.18969325855550087</v>
      </c>
      <c r="N476" s="5">
        <v>11</v>
      </c>
      <c r="AI476" s="23"/>
      <c r="AJ476" s="23"/>
      <c r="AO476" s="5">
        <f t="shared" si="12"/>
        <v>475</v>
      </c>
      <c r="AP476" s="23">
        <v>0.9242934310788542</v>
      </c>
      <c r="AQ476" s="9">
        <v>-2.259388039970283E-2</v>
      </c>
      <c r="AR476" s="9">
        <v>0.08</v>
      </c>
      <c r="AS476" s="9">
        <v>0.04</v>
      </c>
      <c r="AT476" s="23">
        <v>2.8095485675159282E-3</v>
      </c>
      <c r="AU476" s="9">
        <v>2.6892073937360585</v>
      </c>
    </row>
    <row r="477" spans="1:47" x14ac:dyDescent="0.25">
      <c r="B477" s="23">
        <v>0.50713655435851512</v>
      </c>
      <c r="C477" s="9">
        <v>0.7818085672954499</v>
      </c>
      <c r="D477" s="9">
        <v>0.25252525252525254</v>
      </c>
      <c r="E477" s="9">
        <v>0.49494949494949508</v>
      </c>
      <c r="F477" s="23">
        <v>2.9531959432347716E-3</v>
      </c>
      <c r="G477" s="9">
        <v>0.6425869350697746</v>
      </c>
      <c r="H477" s="5">
        <v>0</v>
      </c>
      <c r="I477" s="5">
        <v>4</v>
      </c>
      <c r="J477" s="5">
        <v>4</v>
      </c>
      <c r="K477" s="9">
        <v>0.16666666666666663</v>
      </c>
      <c r="L477" s="9">
        <v>0.42417619188607047</v>
      </c>
      <c r="M477" s="9">
        <v>0.25819248573821441</v>
      </c>
      <c r="N477" s="5">
        <v>11</v>
      </c>
      <c r="AI477" s="23"/>
      <c r="AJ477" s="23"/>
      <c r="AO477" s="5">
        <f t="shared" si="12"/>
        <v>476</v>
      </c>
      <c r="AP477" s="23">
        <v>0.91642791348140096</v>
      </c>
      <c r="AQ477" s="9">
        <v>0.44678921589915216</v>
      </c>
      <c r="AR477" s="9">
        <v>0.16666666666666669</v>
      </c>
      <c r="AS477" s="9">
        <v>0.23333333333333334</v>
      </c>
      <c r="AT477" s="23">
        <v>0.6828162249236398</v>
      </c>
      <c r="AU477" s="9">
        <v>7.1995365871072918</v>
      </c>
    </row>
    <row r="478" spans="1:47" x14ac:dyDescent="0.25">
      <c r="B478" s="23">
        <v>0.48489184015513537</v>
      </c>
      <c r="C478" s="9">
        <v>0.65982438901948193</v>
      </c>
      <c r="D478" s="9">
        <v>0.22727272727272724</v>
      </c>
      <c r="E478" s="9">
        <v>0.41414141414141414</v>
      </c>
      <c r="F478" s="23">
        <v>1.4618452265926929E-2</v>
      </c>
      <c r="G478" s="9">
        <v>1.223768671280439</v>
      </c>
      <c r="H478" s="5">
        <v>2</v>
      </c>
      <c r="I478" s="5">
        <v>7</v>
      </c>
      <c r="J478" s="5">
        <v>9</v>
      </c>
      <c r="K478" s="9">
        <v>0</v>
      </c>
      <c r="L478" s="9">
        <v>0.50576548066819438</v>
      </c>
      <c r="M478" s="9">
        <v>0.30992224077979769</v>
      </c>
      <c r="N478" s="5">
        <v>11</v>
      </c>
      <c r="AI478" s="23"/>
      <c r="AJ478" s="23"/>
      <c r="AO478" s="5">
        <f t="shared" si="12"/>
        <v>477</v>
      </c>
      <c r="AP478" s="23">
        <v>0.9133852130201725</v>
      </c>
      <c r="AQ478" s="9">
        <v>0.49025388679221849</v>
      </c>
      <c r="AR478" s="9">
        <v>-3.5714285714285712E-2</v>
      </c>
      <c r="AS478" s="9">
        <v>0.35714285714285715</v>
      </c>
      <c r="AT478" s="23">
        <v>7.7986874614084838E-3</v>
      </c>
      <c r="AU478" s="9">
        <v>2.0213636640990669</v>
      </c>
    </row>
    <row r="479" spans="1:47" x14ac:dyDescent="0.25">
      <c r="B479" s="23">
        <v>0.44924919660394225</v>
      </c>
      <c r="C479" s="9">
        <v>0.76341306813096765</v>
      </c>
      <c r="D479" s="9">
        <v>0.21212121212121213</v>
      </c>
      <c r="E479" s="9">
        <v>0.49999999999999994</v>
      </c>
      <c r="F479" s="23">
        <v>1.9722682591496645E-3</v>
      </c>
      <c r="G479" s="9">
        <v>1.3580982317656141</v>
      </c>
      <c r="H479" s="5">
        <v>5</v>
      </c>
      <c r="I479" s="5">
        <v>7</v>
      </c>
      <c r="J479" s="5">
        <v>12</v>
      </c>
      <c r="K479" s="9">
        <v>2.777777777777779E-2</v>
      </c>
      <c r="L479" s="9">
        <v>0.51006445499098441</v>
      </c>
      <c r="M479" s="9">
        <v>0.33462359762394184</v>
      </c>
      <c r="N479" s="5">
        <v>11</v>
      </c>
      <c r="AI479" s="23"/>
      <c r="AJ479" s="23"/>
      <c r="AO479" s="5">
        <f t="shared" si="12"/>
        <v>478</v>
      </c>
      <c r="AP479" s="23">
        <v>0.91058057087509137</v>
      </c>
      <c r="AQ479" s="9">
        <v>0.27459061277894292</v>
      </c>
      <c r="AR479" s="9">
        <v>9.4117647058823528E-2</v>
      </c>
      <c r="AS479" s="9">
        <v>0.25882352941176473</v>
      </c>
      <c r="AT479" s="23">
        <v>2.5001163422837037E-6</v>
      </c>
      <c r="AU479" s="9">
        <v>4.2681422948469958</v>
      </c>
    </row>
    <row r="480" spans="1:47" x14ac:dyDescent="0.25">
      <c r="B480" s="23">
        <v>1.0455240374915233</v>
      </c>
      <c r="C480" s="9">
        <v>0.33633916043810802</v>
      </c>
      <c r="D480" s="9">
        <v>-0.24242424242424238</v>
      </c>
      <c r="E480" s="9">
        <v>0.22222222222222221</v>
      </c>
      <c r="F480" s="292">
        <v>4.1703187190848728E-31</v>
      </c>
      <c r="G480" s="9">
        <v>1.8404276128675983</v>
      </c>
      <c r="H480" s="5">
        <v>16</v>
      </c>
      <c r="I480" s="5">
        <v>18</v>
      </c>
      <c r="J480" s="5">
        <v>34</v>
      </c>
      <c r="K480" s="9">
        <v>0</v>
      </c>
      <c r="L480" s="9">
        <v>0.50738319621365535</v>
      </c>
      <c r="M480" s="9">
        <v>0.46250440067436505</v>
      </c>
      <c r="N480" s="5">
        <v>11</v>
      </c>
      <c r="AI480" s="23"/>
      <c r="AJ480" s="23"/>
      <c r="AO480" s="5">
        <f t="shared" si="12"/>
        <v>478</v>
      </c>
      <c r="AP480" s="23">
        <v>0.91058057087509137</v>
      </c>
      <c r="AQ480" s="9">
        <v>0.36718101399553832</v>
      </c>
      <c r="AR480" s="9">
        <v>0.15111111111111111</v>
      </c>
      <c r="AS480" s="9">
        <v>0.34666666666666679</v>
      </c>
      <c r="AT480" s="23">
        <v>2.5001163422837037E-6</v>
      </c>
      <c r="AU480" s="9">
        <v>9.7608491243701945</v>
      </c>
    </row>
    <row r="481" spans="1:47" x14ac:dyDescent="0.25">
      <c r="B481" s="23">
        <v>0.54224417609448672</v>
      </c>
      <c r="C481" s="9">
        <v>0.6210098129587166</v>
      </c>
      <c r="D481" s="9">
        <v>-4.0404040404040421E-2</v>
      </c>
      <c r="E481" s="9">
        <v>0.43939393939393939</v>
      </c>
      <c r="F481" s="292">
        <v>1.579932889519067E-20</v>
      </c>
      <c r="G481" s="9">
        <v>2.4500428245344956</v>
      </c>
      <c r="H481" s="5">
        <v>10</v>
      </c>
      <c r="I481" s="5">
        <v>19</v>
      </c>
      <c r="J481" s="5">
        <v>29</v>
      </c>
      <c r="K481" s="9">
        <v>8.3333333333333315E-2</v>
      </c>
      <c r="L481" s="9">
        <v>0.59752745409774444</v>
      </c>
      <c r="M481" s="9">
        <v>0.41681755345062804</v>
      </c>
      <c r="N481" s="5">
        <v>11</v>
      </c>
      <c r="AI481" s="23"/>
      <c r="AJ481" s="23"/>
      <c r="AO481" s="5">
        <f t="shared" si="12"/>
        <v>480</v>
      </c>
      <c r="AP481" s="23">
        <v>0.9091748654769809</v>
      </c>
      <c r="AQ481" s="9">
        <v>0.56007101683722749</v>
      </c>
      <c r="AR481" s="9">
        <v>9.5238095238095233E-2</v>
      </c>
      <c r="AS481" s="9">
        <v>0.43452380952380937</v>
      </c>
      <c r="AT481" s="23">
        <v>9.8375457661349641E-3</v>
      </c>
      <c r="AU481" s="9">
        <v>2.9024854934370907</v>
      </c>
    </row>
    <row r="482" spans="1:47" x14ac:dyDescent="0.25">
      <c r="B482" s="23">
        <v>0.81984906282495174</v>
      </c>
      <c r="C482" s="9">
        <v>0.67802907458261974</v>
      </c>
      <c r="D482" s="9">
        <v>-0.18181818181818182</v>
      </c>
      <c r="E482" s="9">
        <v>0.44444444444444442</v>
      </c>
      <c r="F482" s="292">
        <v>1.001490102260516E-22</v>
      </c>
      <c r="G482" s="9">
        <v>1.7183725410576882</v>
      </c>
      <c r="H482" s="5">
        <v>23</v>
      </c>
      <c r="I482" s="5">
        <v>5</v>
      </c>
      <c r="J482" s="5">
        <v>28</v>
      </c>
      <c r="K482" s="9">
        <v>0.22222222222222221</v>
      </c>
      <c r="L482" s="9">
        <v>0.27698687301201397</v>
      </c>
      <c r="M482" s="9">
        <v>0.37682191792489123</v>
      </c>
      <c r="N482" s="5">
        <v>11</v>
      </c>
      <c r="AI482" s="23"/>
      <c r="AJ482" s="23"/>
      <c r="AO482" s="5">
        <f t="shared" si="12"/>
        <v>481</v>
      </c>
      <c r="AP482" s="23">
        <v>0.90242183705383472</v>
      </c>
      <c r="AQ482" s="9">
        <v>0.553761995507416</v>
      </c>
      <c r="AR482" s="9">
        <v>0.16386554621848734</v>
      </c>
      <c r="AS482" s="9">
        <v>0.34873949579831931</v>
      </c>
      <c r="AT482" s="23">
        <v>9.9196550021113145E-4</v>
      </c>
      <c r="AU482" s="9">
        <v>2.0141594357731427</v>
      </c>
    </row>
    <row r="483" spans="1:47" x14ac:dyDescent="0.25">
      <c r="B483" s="23">
        <v>0.48037194193273958</v>
      </c>
      <c r="C483" s="9">
        <v>0.73519356533297953</v>
      </c>
      <c r="D483" s="9">
        <v>7.5757575757575718E-2</v>
      </c>
      <c r="E483" s="9">
        <v>0.4494949494949495</v>
      </c>
      <c r="F483" s="23">
        <v>2.1587649608941524E-13</v>
      </c>
      <c r="G483" s="9">
        <v>1.7865767934776839</v>
      </c>
      <c r="H483" s="5">
        <v>10</v>
      </c>
      <c r="I483" s="5">
        <v>13</v>
      </c>
      <c r="J483" s="5">
        <v>23</v>
      </c>
      <c r="K483" s="9">
        <v>2.777777777777779E-2</v>
      </c>
      <c r="L483" s="9">
        <v>0.51759072549200624</v>
      </c>
      <c r="M483" s="9">
        <v>0.39214310157001148</v>
      </c>
      <c r="N483" s="5">
        <v>11</v>
      </c>
      <c r="AI483" s="23"/>
      <c r="AJ483" s="23"/>
      <c r="AO483" s="5">
        <f t="shared" si="12"/>
        <v>482</v>
      </c>
      <c r="AP483" s="23">
        <v>0.89923768304298013</v>
      </c>
      <c r="AQ483" s="9">
        <v>0.58764915782234595</v>
      </c>
      <c r="AR483" s="9">
        <v>0.24603174603174593</v>
      </c>
      <c r="AS483" s="9">
        <v>0.38253968253968262</v>
      </c>
      <c r="AT483" s="23">
        <v>0.24370334015351014</v>
      </c>
      <c r="AU483" s="9">
        <v>4.5345298018578024</v>
      </c>
    </row>
    <row r="484" spans="1:47" x14ac:dyDescent="0.25">
      <c r="A484" s="5" t="s">
        <v>435</v>
      </c>
      <c r="B484" s="23">
        <v>0.56811579947176494</v>
      </c>
      <c r="C484" s="9">
        <v>0.20330426219743164</v>
      </c>
      <c r="D484" s="9">
        <v>0.29831932773109243</v>
      </c>
      <c r="E484" s="9">
        <v>0.38235294117647056</v>
      </c>
      <c r="F484" s="23">
        <v>6.9590512088541345E-15</v>
      </c>
      <c r="G484" s="9">
        <v>4.7359210115641579</v>
      </c>
      <c r="H484" s="5">
        <v>0</v>
      </c>
      <c r="I484" s="5">
        <v>15</v>
      </c>
      <c r="J484" s="5">
        <v>15</v>
      </c>
      <c r="K484" s="9">
        <v>0.38235294117647056</v>
      </c>
      <c r="L484" s="9">
        <v>0.87403620205669008</v>
      </c>
      <c r="M484" s="9">
        <v>0.23721637110164417</v>
      </c>
      <c r="N484" s="5">
        <v>14</v>
      </c>
      <c r="AI484" s="23"/>
      <c r="AJ484" s="23"/>
      <c r="AO484" s="5">
        <f t="shared" si="12"/>
        <v>483</v>
      </c>
      <c r="AP484" s="23">
        <v>0.89766236804590849</v>
      </c>
      <c r="AQ484" s="9">
        <v>0.67525215954073703</v>
      </c>
      <c r="AR484" s="9">
        <v>0.36666666666666664</v>
      </c>
      <c r="AS484" s="9">
        <v>0.28666666666666668</v>
      </c>
      <c r="AT484" s="23">
        <v>0.38685793972672194</v>
      </c>
      <c r="AU484" s="9">
        <v>0.81339753114841773</v>
      </c>
    </row>
    <row r="485" spans="1:47" x14ac:dyDescent="0.25">
      <c r="A485" s="5" t="s">
        <v>362</v>
      </c>
      <c r="B485" s="23">
        <v>7.7962394661580028</v>
      </c>
      <c r="C485" s="9">
        <v>0.69659213534721609</v>
      </c>
      <c r="D485" s="9">
        <v>0.29831932773109238</v>
      </c>
      <c r="E485" s="9">
        <v>0.51680672268907568</v>
      </c>
      <c r="F485" s="23">
        <v>8.3290804803463466E-6</v>
      </c>
      <c r="G485" s="9">
        <v>2.2352591249206144</v>
      </c>
      <c r="H485" s="5">
        <v>3</v>
      </c>
      <c r="I485" s="5">
        <v>7</v>
      </c>
      <c r="J485" s="5">
        <v>10</v>
      </c>
      <c r="K485" s="9">
        <v>0.14705882352941174</v>
      </c>
      <c r="L485" s="9">
        <v>0.59536329794751086</v>
      </c>
      <c r="M485" s="9">
        <v>0.374287631892746</v>
      </c>
      <c r="N485" s="5">
        <v>14</v>
      </c>
      <c r="AI485" s="23"/>
      <c r="AJ485" s="23"/>
      <c r="AO485" s="5">
        <f t="shared" si="12"/>
        <v>484</v>
      </c>
      <c r="AP485" s="23">
        <v>0.890391331457838</v>
      </c>
      <c r="AQ485" s="9">
        <v>0.62333299518647189</v>
      </c>
      <c r="AR485" s="9">
        <v>0.2904761904761905</v>
      </c>
      <c r="AS485" s="9">
        <v>0.35079365079365082</v>
      </c>
      <c r="AT485" s="23">
        <v>1.1888026268157559E-5</v>
      </c>
      <c r="AU485" s="9">
        <v>5.059972001131035</v>
      </c>
    </row>
    <row r="486" spans="1:47" x14ac:dyDescent="0.25">
      <c r="B486" s="23">
        <v>1.2373146933436632</v>
      </c>
      <c r="C486" s="9">
        <v>0.55785931392577615</v>
      </c>
      <c r="D486" s="9">
        <v>0.18067226890756302</v>
      </c>
      <c r="E486" s="9">
        <v>0.3487394957983192</v>
      </c>
      <c r="F486" s="23">
        <v>2.8529510999551752E-8</v>
      </c>
      <c r="G486" s="9">
        <v>3.0478494879383913</v>
      </c>
      <c r="H486" s="5">
        <v>5</v>
      </c>
      <c r="I486" s="5">
        <v>7</v>
      </c>
      <c r="J486" s="5">
        <v>12</v>
      </c>
      <c r="K486" s="9">
        <v>2.9411764705882359E-2</v>
      </c>
      <c r="L486" s="9">
        <v>0.49905948030295511</v>
      </c>
      <c r="M486" s="9">
        <v>0.44270977886850665</v>
      </c>
      <c r="N486" s="5">
        <v>14</v>
      </c>
      <c r="AI486" s="23"/>
      <c r="AJ486" s="23"/>
      <c r="AO486" s="5">
        <f t="shared" si="12"/>
        <v>485</v>
      </c>
      <c r="AP486" s="23">
        <v>0.88886649538860785</v>
      </c>
      <c r="AQ486" s="9">
        <v>0.17431010393176413</v>
      </c>
      <c r="AR486" s="9">
        <v>-0.20000000000000004</v>
      </c>
      <c r="AS486" s="9">
        <v>0.24</v>
      </c>
      <c r="AT486" s="23">
        <v>7.5009108496406837E-2</v>
      </c>
      <c r="AU486" s="9">
        <v>1.3391954814408278</v>
      </c>
    </row>
    <row r="487" spans="1:47" x14ac:dyDescent="0.25">
      <c r="B487" s="23">
        <v>14.280499983830232</v>
      </c>
      <c r="C487" s="9">
        <v>0.57267454514559124</v>
      </c>
      <c r="D487" s="9">
        <v>-5.4621848739495785E-2</v>
      </c>
      <c r="E487" s="9">
        <v>0.53361344537815125</v>
      </c>
      <c r="F487" s="23">
        <v>7.1562563374058886E-7</v>
      </c>
      <c r="G487" s="9">
        <v>2.2525502505582291</v>
      </c>
      <c r="H487" s="5">
        <v>4</v>
      </c>
      <c r="I487" s="5">
        <v>7</v>
      </c>
      <c r="J487" s="5">
        <v>11</v>
      </c>
      <c r="K487" s="9">
        <v>0.14705882352941174</v>
      </c>
      <c r="L487" s="9">
        <v>0.59266809808663534</v>
      </c>
      <c r="M487" s="9">
        <v>0.41935205065245668</v>
      </c>
      <c r="N487" s="5">
        <v>14</v>
      </c>
      <c r="AI487" s="23"/>
      <c r="AJ487" s="23"/>
      <c r="AO487" s="5">
        <f t="shared" si="12"/>
        <v>486</v>
      </c>
      <c r="AP487" s="23">
        <v>0.88847593670706604</v>
      </c>
      <c r="AQ487" s="9">
        <v>0.46044946946544224</v>
      </c>
      <c r="AR487" s="9">
        <v>-3.2679738562091621E-3</v>
      </c>
      <c r="AS487" s="9">
        <v>0.3562091503267974</v>
      </c>
      <c r="AT487" s="23">
        <v>7.1562563374058886E-7</v>
      </c>
      <c r="AU487" s="9">
        <v>4.841451400185103</v>
      </c>
    </row>
    <row r="488" spans="1:47" x14ac:dyDescent="0.25">
      <c r="B488" s="23">
        <v>0.90242183705383472</v>
      </c>
      <c r="C488" s="9">
        <v>0.553761995507416</v>
      </c>
      <c r="D488" s="9">
        <v>0.16386554621848734</v>
      </c>
      <c r="E488" s="9">
        <v>0.34873949579831931</v>
      </c>
      <c r="F488" s="23">
        <v>9.9196550021113145E-4</v>
      </c>
      <c r="G488" s="9">
        <v>2.0141594357731427</v>
      </c>
      <c r="H488" s="5">
        <v>0</v>
      </c>
      <c r="I488" s="5">
        <v>6</v>
      </c>
      <c r="J488" s="5">
        <v>6</v>
      </c>
      <c r="K488" s="9">
        <v>0.20588235294117646</v>
      </c>
      <c r="L488" s="9">
        <v>0.61859647814798979</v>
      </c>
      <c r="M488" s="9">
        <v>0.31092907098975375</v>
      </c>
      <c r="N488" s="5">
        <v>14</v>
      </c>
      <c r="AI488" s="23"/>
      <c r="AJ488" s="23"/>
      <c r="AO488" s="5">
        <f t="shared" si="12"/>
        <v>487</v>
      </c>
      <c r="AP488" s="23">
        <v>0.88829346492029093</v>
      </c>
      <c r="AQ488" s="9">
        <v>0.47561048576094972</v>
      </c>
      <c r="AR488" s="9">
        <v>9.0909090909090905E-3</v>
      </c>
      <c r="AS488" s="9">
        <v>0.31818181818181818</v>
      </c>
      <c r="AT488" s="23">
        <v>1.8456585827269441E-2</v>
      </c>
      <c r="AU488" s="9">
        <v>1.5290610782711751</v>
      </c>
    </row>
    <row r="489" spans="1:47" x14ac:dyDescent="0.25">
      <c r="B489" s="23">
        <v>0.71571266567810765</v>
      </c>
      <c r="C489" s="9">
        <v>0.58849544045340507</v>
      </c>
      <c r="D489" s="9">
        <v>0.23109243697478993</v>
      </c>
      <c r="E489" s="9">
        <v>0.44957983193277307</v>
      </c>
      <c r="F489" s="23">
        <v>3.6098001116689348E-5</v>
      </c>
      <c r="G489" s="9">
        <v>2.8387581432199447</v>
      </c>
      <c r="H489" s="5">
        <v>1</v>
      </c>
      <c r="I489" s="5">
        <v>7</v>
      </c>
      <c r="J489" s="5">
        <v>8</v>
      </c>
      <c r="K489" s="9">
        <v>0.32352941176470584</v>
      </c>
      <c r="L489" s="9">
        <v>0.69851006730973308</v>
      </c>
      <c r="M489" s="9">
        <v>0.30448089931511851</v>
      </c>
      <c r="N489" s="5">
        <v>14</v>
      </c>
      <c r="AI489" s="23"/>
      <c r="AJ489" s="23"/>
      <c r="AO489" s="5">
        <f t="shared" si="12"/>
        <v>488</v>
      </c>
      <c r="AP489" s="23">
        <v>0.88669000764821548</v>
      </c>
      <c r="AQ489" s="9">
        <v>0.58270499721773938</v>
      </c>
      <c r="AR489" s="9">
        <v>0.1875</v>
      </c>
      <c r="AS489" s="9">
        <v>0.5</v>
      </c>
      <c r="AT489" s="23">
        <v>8.6590668133314309E-5</v>
      </c>
      <c r="AU489" s="9">
        <v>2.2121593165569138</v>
      </c>
    </row>
    <row r="490" spans="1:47" x14ac:dyDescent="0.25">
      <c r="B490" s="23">
        <v>14.911893318830861</v>
      </c>
      <c r="C490" s="9">
        <v>0.62548929099887107</v>
      </c>
      <c r="D490" s="9">
        <v>0.24789915966386555</v>
      </c>
      <c r="E490" s="9">
        <v>0.55042016806722693</v>
      </c>
      <c r="F490" s="23">
        <v>4.5512509050088915E-9</v>
      </c>
      <c r="G490" s="9">
        <v>3.3011948112020422</v>
      </c>
      <c r="H490" s="5">
        <v>2</v>
      </c>
      <c r="I490" s="5">
        <v>11</v>
      </c>
      <c r="J490" s="5">
        <v>13</v>
      </c>
      <c r="K490" s="9">
        <v>0.20588235294117646</v>
      </c>
      <c r="L490" s="9">
        <v>0.69124552232861658</v>
      </c>
      <c r="M490" s="9">
        <v>0.40000700086648738</v>
      </c>
      <c r="N490" s="5">
        <v>14</v>
      </c>
      <c r="AI490" s="23"/>
      <c r="AJ490" s="23"/>
      <c r="AO490" s="5">
        <f t="shared" si="12"/>
        <v>489</v>
      </c>
      <c r="AP490" s="23">
        <v>0.88593029021224867</v>
      </c>
      <c r="AQ490" s="9">
        <v>-9.5333292428154207E-3</v>
      </c>
      <c r="AR490" s="9">
        <v>-7.14285714285716E-3</v>
      </c>
      <c r="AS490" s="9">
        <v>9.7619047619047605E-2</v>
      </c>
      <c r="AT490" s="23">
        <v>7.6978980803426831E-10</v>
      </c>
      <c r="AU490" s="9">
        <v>2.1641793527844273</v>
      </c>
    </row>
    <row r="491" spans="1:47" x14ac:dyDescent="0.25">
      <c r="B491" s="23">
        <v>2.125135068582058</v>
      </c>
      <c r="C491" s="9">
        <v>0.49761820304968468</v>
      </c>
      <c r="D491" s="9">
        <v>0.28151260504201681</v>
      </c>
      <c r="E491" s="9">
        <v>0.44957983193277318</v>
      </c>
      <c r="F491" s="23">
        <v>2.6402540843150985E-11</v>
      </c>
      <c r="G491" s="9">
        <v>3.1371408887635388</v>
      </c>
      <c r="H491" s="5">
        <v>4</v>
      </c>
      <c r="I491" s="5">
        <v>10</v>
      </c>
      <c r="J491" s="5">
        <v>14</v>
      </c>
      <c r="K491" s="9">
        <v>0.20588235294117646</v>
      </c>
      <c r="L491" s="9">
        <v>0.68100498657102948</v>
      </c>
      <c r="M491" s="9">
        <v>0.39566276059876049</v>
      </c>
      <c r="N491" s="5">
        <v>14</v>
      </c>
      <c r="AI491" s="23"/>
      <c r="AJ491" s="23"/>
      <c r="AO491" s="5">
        <f t="shared" si="12"/>
        <v>490</v>
      </c>
      <c r="AP491" s="23">
        <v>0.88167338325305067</v>
      </c>
      <c r="AQ491" s="9">
        <v>0.19968490197666583</v>
      </c>
      <c r="AR491" s="9">
        <v>-4.523809523809523E-2</v>
      </c>
      <c r="AS491" s="9">
        <v>0.19285714285714289</v>
      </c>
      <c r="AT491" s="23">
        <v>7.5710864910398468E-8</v>
      </c>
      <c r="AU491" s="9">
        <v>2.3273486561360115</v>
      </c>
    </row>
    <row r="492" spans="1:47" x14ac:dyDescent="0.25">
      <c r="B492" s="23">
        <v>6.3969771811052096</v>
      </c>
      <c r="C492" s="9">
        <v>0.58218750723715484</v>
      </c>
      <c r="D492" s="9">
        <v>7.9831932773109238E-2</v>
      </c>
      <c r="E492" s="9">
        <v>0.53361344537815125</v>
      </c>
      <c r="F492" s="23">
        <v>1.0991628296221272E-5</v>
      </c>
      <c r="G492" s="9">
        <v>2.403847921943711</v>
      </c>
      <c r="H492" s="5">
        <v>3</v>
      </c>
      <c r="I492" s="5">
        <v>6</v>
      </c>
      <c r="J492" s="5">
        <v>9</v>
      </c>
      <c r="K492" s="9">
        <v>0.26470588235294118</v>
      </c>
      <c r="L492" s="9">
        <v>0.63554300913246131</v>
      </c>
      <c r="M492" s="9">
        <v>0.33722663125641511</v>
      </c>
      <c r="N492" s="5">
        <v>14</v>
      </c>
      <c r="AI492" s="23"/>
      <c r="AJ492" s="23"/>
      <c r="AO492" s="5">
        <f t="shared" si="12"/>
        <v>491</v>
      </c>
      <c r="AP492" s="23">
        <v>0.87945828945025051</v>
      </c>
      <c r="AQ492" s="9">
        <v>0.62158201902065535</v>
      </c>
      <c r="AR492" s="9">
        <v>0.33636363636363636</v>
      </c>
      <c r="AS492" s="9">
        <v>0.28181818181818175</v>
      </c>
      <c r="AT492" s="23">
        <v>8.3378590486854157E-2</v>
      </c>
      <c r="AU492" s="9">
        <v>0.90010453738135365</v>
      </c>
    </row>
    <row r="493" spans="1:47" x14ac:dyDescent="0.25">
      <c r="B493" s="23">
        <v>2.0380843450417281</v>
      </c>
      <c r="C493" s="9">
        <v>0.46961693624945522</v>
      </c>
      <c r="D493" s="9">
        <v>0.23109243697478993</v>
      </c>
      <c r="E493" s="9">
        <v>0.24789915966386541</v>
      </c>
      <c r="F493" s="292">
        <v>6.944014541373442E-17</v>
      </c>
      <c r="G493" s="9">
        <v>4.1032693022777318</v>
      </c>
      <c r="H493" s="5">
        <v>9</v>
      </c>
      <c r="I493" s="5">
        <v>8</v>
      </c>
      <c r="J493" s="5">
        <v>17</v>
      </c>
      <c r="K493" s="9">
        <v>2.9411764705882359E-2</v>
      </c>
      <c r="L493" s="9">
        <v>0.47197524788886452</v>
      </c>
      <c r="M493" s="9">
        <v>0.47661116208137932</v>
      </c>
      <c r="N493" s="5">
        <v>14</v>
      </c>
      <c r="AI493" s="23"/>
      <c r="AJ493" s="23"/>
      <c r="AO493" s="5">
        <f t="shared" si="12"/>
        <v>492</v>
      </c>
      <c r="AP493" s="23">
        <v>0.87934108320641013</v>
      </c>
      <c r="AQ493" s="9">
        <v>0.31411337683959811</v>
      </c>
      <c r="AR493" s="9">
        <v>0.16025641025641027</v>
      </c>
      <c r="AS493" s="9">
        <v>0.1602564102564103</v>
      </c>
      <c r="AT493" s="23">
        <v>0.14308779171472391</v>
      </c>
      <c r="AU493" s="9">
        <v>2.1461099204852117</v>
      </c>
    </row>
    <row r="494" spans="1:47" x14ac:dyDescent="0.25">
      <c r="B494" s="23">
        <v>0.5232118087275911</v>
      </c>
      <c r="C494" s="9">
        <v>0.1853958307023095</v>
      </c>
      <c r="D494" s="9">
        <v>-0.18907563025210083</v>
      </c>
      <c r="E494" s="9">
        <v>0.28151260504201681</v>
      </c>
      <c r="F494" s="23">
        <v>5.1769641505701375E-2</v>
      </c>
      <c r="G494" s="9">
        <v>1.8699837383626365</v>
      </c>
      <c r="H494" s="5">
        <v>0</v>
      </c>
      <c r="I494" s="5">
        <v>3</v>
      </c>
      <c r="J494" s="5">
        <v>3</v>
      </c>
      <c r="K494" s="9">
        <v>0.26470588235294118</v>
      </c>
      <c r="L494" s="9">
        <v>0.5744815804041592</v>
      </c>
      <c r="M494" s="9">
        <v>0.23088677290161613</v>
      </c>
      <c r="N494" s="5">
        <v>14</v>
      </c>
      <c r="AI494" s="23"/>
      <c r="AJ494" s="23"/>
      <c r="AO494" s="5">
        <f t="shared" si="12"/>
        <v>493</v>
      </c>
      <c r="AP494" s="23">
        <v>0.87916242498333941</v>
      </c>
      <c r="AQ494" s="9">
        <v>0.27208282502051601</v>
      </c>
      <c r="AR494" s="9">
        <v>0.10714285714285714</v>
      </c>
      <c r="AS494" s="9">
        <v>0.23214285714285715</v>
      </c>
      <c r="AT494" s="23">
        <v>8.9701461786571207E-2</v>
      </c>
      <c r="AU494" s="9">
        <v>2.0806327206006507</v>
      </c>
    </row>
    <row r="495" spans="1:47" x14ac:dyDescent="0.25">
      <c r="B495" s="23">
        <v>0.74175685067090036</v>
      </c>
      <c r="C495" s="9">
        <v>0.32832276233307461</v>
      </c>
      <c r="D495" s="9">
        <v>0.19747899159663865</v>
      </c>
      <c r="E495" s="9">
        <v>0.38235294117647056</v>
      </c>
      <c r="F495" s="292">
        <v>2.1182301831158847E-17</v>
      </c>
      <c r="G495" s="9">
        <v>4.1943665509099715</v>
      </c>
      <c r="H495" s="5">
        <v>0</v>
      </c>
      <c r="I495" s="5">
        <v>16</v>
      </c>
      <c r="J495" s="5">
        <v>16</v>
      </c>
      <c r="K495" s="9">
        <v>0.5</v>
      </c>
      <c r="L495" s="9">
        <v>0.93074528061222372</v>
      </c>
      <c r="M495" s="9">
        <v>0.11036111135418819</v>
      </c>
      <c r="N495" s="5">
        <v>14</v>
      </c>
      <c r="AI495" s="23"/>
      <c r="AJ495" s="23"/>
      <c r="AO495" s="5">
        <f t="shared" si="12"/>
        <v>494</v>
      </c>
      <c r="AP495" s="23">
        <v>0.87828410953373137</v>
      </c>
      <c r="AQ495" s="9">
        <v>0.53833820705603774</v>
      </c>
      <c r="AR495" s="9">
        <v>0.23333333333333342</v>
      </c>
      <c r="AS495" s="9">
        <v>0.15333333333333329</v>
      </c>
      <c r="AT495" s="23">
        <v>6.5618755931004307E-4</v>
      </c>
      <c r="AU495" s="9">
        <v>1.4777181518401448</v>
      </c>
    </row>
    <row r="496" spans="1:47" x14ac:dyDescent="0.25">
      <c r="B496" s="23">
        <v>19.277310241444706</v>
      </c>
      <c r="C496" s="9">
        <v>0.5921404825643154</v>
      </c>
      <c r="D496" s="9">
        <v>0.24789915966386555</v>
      </c>
      <c r="E496" s="9">
        <v>0.46638655462184875</v>
      </c>
      <c r="F496" s="23">
        <v>8.255084403420897E-9</v>
      </c>
      <c r="G496" s="9">
        <v>2.2844591582532892</v>
      </c>
      <c r="H496" s="5">
        <v>3</v>
      </c>
      <c r="I496" s="5">
        <v>8</v>
      </c>
      <c r="J496" s="5">
        <v>11</v>
      </c>
      <c r="K496" s="9">
        <v>0.32352941176470584</v>
      </c>
      <c r="L496" s="9">
        <v>0.69249004977315465</v>
      </c>
      <c r="M496" s="9">
        <v>0.34760171906392795</v>
      </c>
      <c r="N496" s="5">
        <v>14</v>
      </c>
      <c r="AI496" s="23"/>
      <c r="AJ496" s="23"/>
      <c r="AO496" s="5">
        <f t="shared" si="12"/>
        <v>495</v>
      </c>
      <c r="AP496" s="23">
        <v>0.87684204681495737</v>
      </c>
      <c r="AQ496" s="9">
        <v>0.56090169360633246</v>
      </c>
      <c r="AR496" s="9">
        <v>3.5714285714285712E-2</v>
      </c>
      <c r="AS496" s="9">
        <v>0.5357142857142857</v>
      </c>
      <c r="AT496" s="23">
        <v>1.2316141776271368E-2</v>
      </c>
      <c r="AU496" s="9">
        <v>1.4578283678112931</v>
      </c>
    </row>
    <row r="497" spans="1:47" x14ac:dyDescent="0.25">
      <c r="B497" s="23">
        <v>6.338950535532434</v>
      </c>
      <c r="C497" s="9">
        <v>0.6277243376854259</v>
      </c>
      <c r="D497" s="9">
        <v>0.28151260504201681</v>
      </c>
      <c r="E497" s="9">
        <v>0.53361344537815125</v>
      </c>
      <c r="F497" s="23">
        <v>3.1777875763081712E-10</v>
      </c>
      <c r="G497" s="9">
        <v>2.894041323978906</v>
      </c>
      <c r="H497" s="5">
        <v>3</v>
      </c>
      <c r="I497" s="5">
        <v>10</v>
      </c>
      <c r="J497" s="5">
        <v>13</v>
      </c>
      <c r="K497" s="9">
        <v>0.26470588235294118</v>
      </c>
      <c r="L497" s="9">
        <v>0.71358879008828824</v>
      </c>
      <c r="M497" s="9">
        <v>0.36775395295090596</v>
      </c>
      <c r="N497" s="5">
        <v>14</v>
      </c>
      <c r="AI497" s="23"/>
      <c r="AJ497" s="23"/>
      <c r="AO497" s="5">
        <f t="shared" si="12"/>
        <v>496</v>
      </c>
      <c r="AP497" s="23">
        <v>0.87521490883238839</v>
      </c>
      <c r="AQ497" s="9">
        <v>0.44563021835525835</v>
      </c>
      <c r="AR497" s="9">
        <v>0.34</v>
      </c>
      <c r="AS497" s="9">
        <v>0.10000000000000002</v>
      </c>
      <c r="AT497" s="23">
        <v>1.7508063752459623E-2</v>
      </c>
      <c r="AU497" s="9">
        <v>1.1649330780476135</v>
      </c>
    </row>
    <row r="498" spans="1:47" x14ac:dyDescent="0.25">
      <c r="A498" s="5" t="s">
        <v>436</v>
      </c>
      <c r="B498" s="23">
        <v>2.2100990029316989</v>
      </c>
      <c r="C498" s="9">
        <v>0.42204372244259253</v>
      </c>
      <c r="D498" s="9">
        <v>0.30769230769230771</v>
      </c>
      <c r="E498" s="9">
        <v>0.11188811188811189</v>
      </c>
      <c r="F498" s="23">
        <v>0.1686673655771016</v>
      </c>
      <c r="G498" s="9">
        <v>3.7777726433871761</v>
      </c>
      <c r="H498" s="5">
        <v>2</v>
      </c>
      <c r="I498" s="5">
        <v>1</v>
      </c>
      <c r="J498" s="5">
        <v>3</v>
      </c>
      <c r="K498" s="9">
        <v>0.13636363636363635</v>
      </c>
      <c r="L498" s="9">
        <v>0.53180248142829334</v>
      </c>
      <c r="M498" s="9">
        <v>0.30145440020129621</v>
      </c>
      <c r="N498" s="5">
        <v>13</v>
      </c>
      <c r="AI498" s="23"/>
      <c r="AJ498" s="23"/>
      <c r="AO498" s="5">
        <f t="shared" si="12"/>
        <v>497</v>
      </c>
      <c r="AP498" s="23">
        <v>0.87380990432702765</v>
      </c>
      <c r="AQ498" s="9">
        <v>0.14197441160890045</v>
      </c>
      <c r="AR498" s="9">
        <v>0.11578947368421053</v>
      </c>
      <c r="AS498" s="9">
        <v>9.4736842105263189E-2</v>
      </c>
      <c r="AT498" s="23">
        <v>3.5003697286178075E-8</v>
      </c>
      <c r="AU498" s="9">
        <v>6.159899616068115</v>
      </c>
    </row>
    <row r="499" spans="1:47" x14ac:dyDescent="0.25">
      <c r="A499" s="5" t="s">
        <v>427</v>
      </c>
      <c r="B499" s="23">
        <v>16.337333522379769</v>
      </c>
      <c r="C499" s="9">
        <v>-0.1572040368117206</v>
      </c>
      <c r="D499" s="9">
        <v>0.2937062937062937</v>
      </c>
      <c r="E499" s="9">
        <v>0.27972027972027974</v>
      </c>
      <c r="F499" s="23">
        <v>2.1827582744452165E-2</v>
      </c>
      <c r="G499" s="9">
        <v>2.0709485719934224</v>
      </c>
      <c r="H499" s="5">
        <v>2</v>
      </c>
      <c r="I499" s="5">
        <v>0</v>
      </c>
      <c r="J499" s="5">
        <v>2</v>
      </c>
      <c r="K499" s="9">
        <v>0.40909090909090906</v>
      </c>
      <c r="L499" s="9">
        <v>0.20871730527096705</v>
      </c>
      <c r="M499" s="9">
        <v>0.20111737289298304</v>
      </c>
      <c r="N499" s="5">
        <v>13</v>
      </c>
      <c r="AI499" s="23"/>
      <c r="AJ499" s="23"/>
      <c r="AO499" s="5">
        <f t="shared" si="12"/>
        <v>497</v>
      </c>
      <c r="AP499" s="23">
        <v>0.87380990432702765</v>
      </c>
      <c r="AQ499" s="9">
        <v>0.20323845721394634</v>
      </c>
      <c r="AR499" s="9">
        <v>8.2352941176470615E-2</v>
      </c>
      <c r="AS499" s="9">
        <v>0.23529411764705888</v>
      </c>
      <c r="AT499" s="23">
        <v>4.9365910647077088E-7</v>
      </c>
      <c r="AU499" s="9">
        <v>4.3794333064466855</v>
      </c>
    </row>
    <row r="500" spans="1:47" x14ac:dyDescent="0.25">
      <c r="B500" s="23">
        <v>3.2592568367798154</v>
      </c>
      <c r="C500" s="9">
        <v>0.49250002392068826</v>
      </c>
      <c r="D500" s="9">
        <v>5.5944055944055944E-2</v>
      </c>
      <c r="E500" s="9">
        <v>0.26573426573426567</v>
      </c>
      <c r="F500" s="23">
        <v>2.517218956258244E-2</v>
      </c>
      <c r="G500" s="9">
        <v>3.5718946480843048</v>
      </c>
      <c r="H500" s="5">
        <v>2</v>
      </c>
      <c r="I500" s="5">
        <v>3</v>
      </c>
      <c r="J500" s="5">
        <v>5</v>
      </c>
      <c r="K500" s="9">
        <v>4.545454545454547E-2</v>
      </c>
      <c r="L500" s="9">
        <v>0.52509138476188022</v>
      </c>
      <c r="M500" s="9">
        <v>0.39736391595865361</v>
      </c>
      <c r="N500" s="5">
        <v>13</v>
      </c>
      <c r="AI500" s="23"/>
      <c r="AJ500" s="23"/>
      <c r="AO500" s="5">
        <f t="shared" si="12"/>
        <v>497</v>
      </c>
      <c r="AP500" s="23">
        <v>0.87380990432702765</v>
      </c>
      <c r="AQ500" s="9">
        <v>0.19821804430767723</v>
      </c>
      <c r="AR500" s="9">
        <v>0.12444444444444444</v>
      </c>
      <c r="AS500" s="9">
        <v>0.16888888888888895</v>
      </c>
      <c r="AT500" s="23">
        <v>3.5003697286178075E-8</v>
      </c>
      <c r="AU500" s="9">
        <v>9.8694634161923283</v>
      </c>
    </row>
    <row r="501" spans="1:47" x14ac:dyDescent="0.25">
      <c r="B501" s="23">
        <v>8.8207921502727871</v>
      </c>
      <c r="C501" s="9">
        <v>0.58011352222028656</v>
      </c>
      <c r="D501" s="9">
        <v>0.30769230769230771</v>
      </c>
      <c r="E501" s="9">
        <v>0.36363636363636365</v>
      </c>
      <c r="F501" s="23">
        <v>6.364323126228065E-2</v>
      </c>
      <c r="G501" s="9">
        <v>2.9608062924012271</v>
      </c>
      <c r="H501" s="5">
        <v>3</v>
      </c>
      <c r="I501" s="5">
        <v>0</v>
      </c>
      <c r="J501" s="5">
        <v>3</v>
      </c>
      <c r="K501" s="9">
        <v>4.5454545454545414E-2</v>
      </c>
      <c r="L501" s="9">
        <v>0.31330805128942529</v>
      </c>
      <c r="M501" s="9">
        <v>0.21444302266942109</v>
      </c>
      <c r="N501" s="5">
        <v>13</v>
      </c>
      <c r="AI501" s="23"/>
      <c r="AJ501" s="23"/>
      <c r="AO501" s="5">
        <f t="shared" si="12"/>
        <v>500</v>
      </c>
      <c r="AP501" s="23">
        <v>0.86861648368287081</v>
      </c>
      <c r="AQ501" s="9">
        <v>0.64962356193859383</v>
      </c>
      <c r="AR501" s="9">
        <v>0.23214285714285715</v>
      </c>
      <c r="AS501" s="9">
        <v>0.54761904761904745</v>
      </c>
      <c r="AT501" s="23">
        <v>9.0913240939639706E-2</v>
      </c>
      <c r="AU501" s="9">
        <v>2.2228056404499883</v>
      </c>
    </row>
    <row r="502" spans="1:47" x14ac:dyDescent="0.25">
      <c r="B502" s="23">
        <v>3.3573023899591905</v>
      </c>
      <c r="C502" s="9">
        <v>0.58964789801546225</v>
      </c>
      <c r="D502" s="9">
        <v>0.27972027972027974</v>
      </c>
      <c r="E502" s="9">
        <v>0.54545454545454541</v>
      </c>
      <c r="F502" s="23">
        <v>7.9815531971471146E-4</v>
      </c>
      <c r="G502" s="9">
        <v>3.3107316606101893</v>
      </c>
      <c r="H502" s="5">
        <v>5</v>
      </c>
      <c r="I502" s="5">
        <v>0</v>
      </c>
      <c r="J502" s="5">
        <v>5</v>
      </c>
      <c r="K502" s="9">
        <v>0.31818181818181823</v>
      </c>
      <c r="L502" s="9">
        <v>0.17215842320091979</v>
      </c>
      <c r="M502" s="9">
        <v>0.2037415508930612</v>
      </c>
      <c r="N502" s="5">
        <v>13</v>
      </c>
      <c r="AI502" s="23"/>
      <c r="AJ502" s="23"/>
      <c r="AO502" s="5">
        <f t="shared" si="12"/>
        <v>501</v>
      </c>
      <c r="AP502" s="23">
        <v>0.86089362359850541</v>
      </c>
      <c r="AQ502" s="9">
        <v>0.42577860571082726</v>
      </c>
      <c r="AR502" s="9">
        <v>0.24285714285714285</v>
      </c>
      <c r="AS502" s="9">
        <v>0.25238095238095232</v>
      </c>
      <c r="AT502" s="23">
        <v>0.32966370503614617</v>
      </c>
      <c r="AU502" s="9">
        <v>1.3903999132239755</v>
      </c>
    </row>
    <row r="503" spans="1:47" x14ac:dyDescent="0.25">
      <c r="B503" s="23">
        <v>4.3343826936178642</v>
      </c>
      <c r="C503" s="9">
        <v>0.6584310951026433</v>
      </c>
      <c r="D503" s="9">
        <v>0.2937062937062937</v>
      </c>
      <c r="E503" s="9">
        <v>0.3776223776223776</v>
      </c>
      <c r="F503" s="23">
        <v>2.4961558240243363E-6</v>
      </c>
      <c r="G503" s="9">
        <v>2.4159130633776855</v>
      </c>
      <c r="H503" s="5">
        <v>6</v>
      </c>
      <c r="I503" s="5">
        <v>0</v>
      </c>
      <c r="J503" s="5">
        <v>6</v>
      </c>
      <c r="K503" s="9">
        <v>0.5</v>
      </c>
      <c r="L503" s="9">
        <v>8.1284408264912372E-2</v>
      </c>
      <c r="M503" s="9">
        <v>4.8058579049076858E-2</v>
      </c>
      <c r="N503" s="5">
        <v>13</v>
      </c>
      <c r="AI503" s="23"/>
      <c r="AJ503" s="23"/>
      <c r="AO503" s="5">
        <f t="shared" si="12"/>
        <v>502</v>
      </c>
      <c r="AP503" s="23">
        <v>0.86057592096403157</v>
      </c>
      <c r="AQ503" s="9">
        <v>0.65152764882709135</v>
      </c>
      <c r="AR503" s="9">
        <v>0.2904761904761905</v>
      </c>
      <c r="AS503" s="9">
        <v>0.38253968253968251</v>
      </c>
      <c r="AT503" s="23">
        <v>8.4238567634281336E-2</v>
      </c>
      <c r="AU503" s="9">
        <v>5.1108964164698589</v>
      </c>
    </row>
    <row r="504" spans="1:47" x14ac:dyDescent="0.25">
      <c r="B504" s="23">
        <v>1.6738492259335687</v>
      </c>
      <c r="C504" s="9">
        <v>0.47985852390603334</v>
      </c>
      <c r="D504" s="9">
        <v>-4.1958041958041953E-2</v>
      </c>
      <c r="E504" s="9">
        <v>0.44755244755244755</v>
      </c>
      <c r="F504" s="23">
        <v>1.0193427968289775E-3</v>
      </c>
      <c r="G504" s="9">
        <v>4.2412781325457241</v>
      </c>
      <c r="H504" s="5">
        <v>1</v>
      </c>
      <c r="I504" s="5">
        <v>3</v>
      </c>
      <c r="J504" s="5">
        <v>4</v>
      </c>
      <c r="K504" s="9">
        <v>0.22727272727272729</v>
      </c>
      <c r="L504" s="9">
        <v>0.41156680289232689</v>
      </c>
      <c r="M504" s="9">
        <v>0.35831940545620661</v>
      </c>
      <c r="N504" s="5">
        <v>13</v>
      </c>
      <c r="AI504" s="23"/>
      <c r="AJ504" s="23"/>
      <c r="AO504" s="5">
        <f t="shared" si="12"/>
        <v>503</v>
      </c>
      <c r="AP504" s="23">
        <v>0.85985275383748638</v>
      </c>
      <c r="AQ504" s="9">
        <v>0.39471896102592247</v>
      </c>
      <c r="AR504" s="9">
        <v>0.12539682539682542</v>
      </c>
      <c r="AS504" s="9">
        <v>0.25555555555555554</v>
      </c>
      <c r="AT504" s="23">
        <v>6.4857513958035467E-3</v>
      </c>
      <c r="AU504" s="9">
        <v>4.9325313310197787</v>
      </c>
    </row>
    <row r="505" spans="1:47" x14ac:dyDescent="0.25">
      <c r="B505" s="23">
        <v>12.730409598020247</v>
      </c>
      <c r="C505" s="9">
        <v>0.66699357468415776</v>
      </c>
      <c r="D505" s="9">
        <v>0.27972027972027974</v>
      </c>
      <c r="E505" s="9">
        <v>0.54545454545454541</v>
      </c>
      <c r="F505" s="23">
        <v>0.15427560295881657</v>
      </c>
      <c r="G505" s="9">
        <v>1.1505022871025461</v>
      </c>
      <c r="H505" s="5">
        <v>1</v>
      </c>
      <c r="I505" s="5">
        <v>0</v>
      </c>
      <c r="J505" s="5">
        <v>1</v>
      </c>
      <c r="K505" s="9">
        <v>0.31818181818181823</v>
      </c>
      <c r="L505" s="9">
        <v>0.20716866047612151</v>
      </c>
      <c r="M505" s="9">
        <v>0.17938109774535499</v>
      </c>
      <c r="N505" s="5">
        <v>13</v>
      </c>
      <c r="AI505" s="23"/>
      <c r="AJ505" s="23"/>
      <c r="AO505" s="5">
        <f t="shared" si="12"/>
        <v>504</v>
      </c>
      <c r="AP505" s="23">
        <v>0.85953874583349121</v>
      </c>
      <c r="AQ505" s="9">
        <v>0.45502870413445429</v>
      </c>
      <c r="AR505" s="9">
        <v>-6.363636363636363E-2</v>
      </c>
      <c r="AS505" s="9">
        <v>0.28181818181818175</v>
      </c>
      <c r="AT505" s="23">
        <v>0.32658460921472876</v>
      </c>
      <c r="AU505" s="9">
        <v>1.1877168772808924</v>
      </c>
    </row>
    <row r="506" spans="1:47" x14ac:dyDescent="0.25">
      <c r="B506" s="23">
        <v>1.2932131891390133</v>
      </c>
      <c r="C506" s="9">
        <v>0.38486900904171267</v>
      </c>
      <c r="D506" s="9">
        <v>-4.9688303200007006E-17</v>
      </c>
      <c r="E506" s="9">
        <v>0.3776223776223776</v>
      </c>
      <c r="F506" s="23">
        <v>4.2741219221727807E-8</v>
      </c>
      <c r="G506" s="9">
        <v>4.1477685604080703</v>
      </c>
      <c r="H506" s="5">
        <v>7</v>
      </c>
      <c r="I506" s="5">
        <v>2</v>
      </c>
      <c r="J506" s="5">
        <v>9</v>
      </c>
      <c r="K506" s="9">
        <v>0.31818181818181823</v>
      </c>
      <c r="L506" s="9">
        <v>0.23765016502106279</v>
      </c>
      <c r="M506" s="9">
        <v>0.35932496858453766</v>
      </c>
      <c r="N506" s="5">
        <v>13</v>
      </c>
      <c r="AI506" s="23"/>
      <c r="AJ506" s="23"/>
      <c r="AO506" s="5">
        <f t="shared" si="12"/>
        <v>505</v>
      </c>
      <c r="AP506" s="23">
        <v>0.85669372142814382</v>
      </c>
      <c r="AQ506" s="9">
        <v>3.3604337678756577E-2</v>
      </c>
      <c r="AR506" s="9">
        <v>-0.04</v>
      </c>
      <c r="AS506" s="9">
        <v>-8.0000000000000016E-2</v>
      </c>
      <c r="AT506" s="23">
        <v>1.7078404963969375E-2</v>
      </c>
      <c r="AU506" s="9">
        <v>2.1095835223652477</v>
      </c>
    </row>
    <row r="507" spans="1:47" x14ac:dyDescent="0.25">
      <c r="B507" s="23">
        <v>3.5272206262500903</v>
      </c>
      <c r="C507" s="9">
        <v>0.63395286492534642</v>
      </c>
      <c r="D507" s="9">
        <v>0.18181818181818182</v>
      </c>
      <c r="E507" s="9">
        <v>0.46153846153846156</v>
      </c>
      <c r="F507" s="23">
        <v>2.3999637674151503E-3</v>
      </c>
      <c r="G507" s="9">
        <v>3.2908360227070816</v>
      </c>
      <c r="H507" s="5">
        <v>4</v>
      </c>
      <c r="I507" s="5">
        <v>2</v>
      </c>
      <c r="J507" s="5">
        <v>6</v>
      </c>
      <c r="K507" s="9">
        <v>0.13636363636363635</v>
      </c>
      <c r="L507" s="9">
        <v>0.3642098072602788</v>
      </c>
      <c r="M507" s="9">
        <v>0.39257565471610717</v>
      </c>
      <c r="N507" s="5">
        <v>13</v>
      </c>
      <c r="AI507" s="23"/>
      <c r="AJ507" s="23"/>
      <c r="AO507" s="5">
        <f t="shared" si="12"/>
        <v>506</v>
      </c>
      <c r="AP507" s="23">
        <v>0.85632619693872569</v>
      </c>
      <c r="AQ507" s="9">
        <v>0.13874169579842968</v>
      </c>
      <c r="AR507" s="9">
        <v>0.3</v>
      </c>
      <c r="AS507" s="9">
        <v>0.15714285714285714</v>
      </c>
      <c r="AT507" s="23">
        <v>2.9593294601617616E-2</v>
      </c>
      <c r="AU507" s="9">
        <v>1.2810387775915844</v>
      </c>
    </row>
    <row r="508" spans="1:47" x14ac:dyDescent="0.25">
      <c r="B508" s="23">
        <v>6.7638811630367659</v>
      </c>
      <c r="C508" s="9">
        <v>0.52856864359901656</v>
      </c>
      <c r="D508" s="9">
        <v>0.22377622377622378</v>
      </c>
      <c r="E508" s="9">
        <v>0.3776223776223776</v>
      </c>
      <c r="F508" s="23">
        <v>2.0796106900034379E-5</v>
      </c>
      <c r="G508" s="9">
        <v>3.3862363245278462</v>
      </c>
      <c r="H508" s="5">
        <v>5</v>
      </c>
      <c r="I508" s="5">
        <v>0</v>
      </c>
      <c r="J508" s="5">
        <v>5</v>
      </c>
      <c r="K508" s="9">
        <v>0.5</v>
      </c>
      <c r="L508" s="9">
        <v>0.15188853315691284</v>
      </c>
      <c r="M508" s="9">
        <v>0.12598231525929213</v>
      </c>
      <c r="N508" s="5">
        <v>13</v>
      </c>
      <c r="AI508" s="23"/>
      <c r="AJ508" s="23"/>
      <c r="AO508" s="5">
        <f t="shared" si="12"/>
        <v>507</v>
      </c>
      <c r="AP508" s="23">
        <v>0.85499185468698902</v>
      </c>
      <c r="AQ508" s="9">
        <v>0.44795437525807275</v>
      </c>
      <c r="AR508" s="9">
        <v>2.3809523809523798E-2</v>
      </c>
      <c r="AS508" s="9">
        <v>0.25555555555555554</v>
      </c>
      <c r="AT508" s="23">
        <v>2.2478069363049461E-5</v>
      </c>
      <c r="AU508" s="9">
        <v>5.0137933906692735</v>
      </c>
    </row>
    <row r="509" spans="1:47" x14ac:dyDescent="0.25">
      <c r="B509" s="23">
        <v>2.9483664137873165</v>
      </c>
      <c r="C509" s="9">
        <v>0.69702499258271855</v>
      </c>
      <c r="D509" s="9">
        <v>0.30769230769230771</v>
      </c>
      <c r="E509" s="9">
        <v>0.36363636363636359</v>
      </c>
      <c r="F509" s="23">
        <v>8.3328039668916481E-3</v>
      </c>
      <c r="G509" s="9">
        <v>3.4515695805779076</v>
      </c>
      <c r="H509" s="5">
        <v>4</v>
      </c>
      <c r="I509" s="5">
        <v>1</v>
      </c>
      <c r="J509" s="5">
        <v>5</v>
      </c>
      <c r="K509" s="9">
        <v>4.5454545454545414E-2</v>
      </c>
      <c r="L509" s="9">
        <v>0.3803678612756356</v>
      </c>
      <c r="M509" s="9">
        <v>0.32219479466793011</v>
      </c>
      <c r="N509" s="5">
        <v>13</v>
      </c>
      <c r="AI509" s="23"/>
      <c r="AJ509" s="23"/>
      <c r="AO509" s="5">
        <f t="shared" si="12"/>
        <v>508</v>
      </c>
      <c r="AP509" s="23">
        <v>0.84480447318387042</v>
      </c>
      <c r="AQ509" s="9">
        <v>0.38999650517549694</v>
      </c>
      <c r="AR509" s="9">
        <v>0.21153846153846154</v>
      </c>
      <c r="AS509" s="9">
        <v>0.21153846153846154</v>
      </c>
      <c r="AT509" s="23">
        <v>0.13883359750400937</v>
      </c>
      <c r="AU509" s="9">
        <v>1.7590324429841817</v>
      </c>
    </row>
    <row r="510" spans="1:47" x14ac:dyDescent="0.25">
      <c r="B510" s="23">
        <v>7.4687901884908721</v>
      </c>
      <c r="C510" s="9">
        <v>0.66699357468415776</v>
      </c>
      <c r="D510" s="9">
        <v>0.27972027972027974</v>
      </c>
      <c r="E510" s="9">
        <v>0.54545454545454541</v>
      </c>
      <c r="F510" s="23">
        <v>0.15427560295881657</v>
      </c>
      <c r="G510" s="9">
        <v>1.247428153105036</v>
      </c>
      <c r="H510" s="5">
        <v>1</v>
      </c>
      <c r="I510" s="5">
        <v>0</v>
      </c>
      <c r="J510" s="5">
        <v>1</v>
      </c>
      <c r="K510" s="9">
        <v>0.31818181818181823</v>
      </c>
      <c r="L510" s="9">
        <v>0.20716866047612151</v>
      </c>
      <c r="M510" s="9">
        <v>0.17938109774535499</v>
      </c>
      <c r="N510" s="5">
        <v>13</v>
      </c>
      <c r="AI510" s="23"/>
      <c r="AJ510" s="23"/>
      <c r="AO510" s="5">
        <f t="shared" si="12"/>
        <v>509</v>
      </c>
      <c r="AP510" s="23">
        <v>0.83819890447738321</v>
      </c>
      <c r="AQ510" s="9">
        <v>0.65736009644591431</v>
      </c>
      <c r="AR510" s="9">
        <v>0.33636363636363636</v>
      </c>
      <c r="AS510" s="9">
        <v>0.31818181818181818</v>
      </c>
      <c r="AT510" s="23">
        <v>0.39937991280955865</v>
      </c>
      <c r="AU510" s="9">
        <v>0.55410695509916252</v>
      </c>
    </row>
    <row r="511" spans="1:47" x14ac:dyDescent="0.25">
      <c r="A511" s="5" t="s">
        <v>437</v>
      </c>
      <c r="B511" s="23">
        <v>0.2334209344048653</v>
      </c>
      <c r="C511" s="9">
        <v>0.81482733262705076</v>
      </c>
      <c r="D511" s="9">
        <v>0.46808510638297857</v>
      </c>
      <c r="E511" s="9">
        <v>0.65581977471839847</v>
      </c>
      <c r="F511" s="23">
        <v>2.4335330077177868E-4</v>
      </c>
      <c r="G511" s="9">
        <v>1.0309427683740933</v>
      </c>
      <c r="H511" s="5">
        <v>1</v>
      </c>
      <c r="I511" s="5">
        <v>11</v>
      </c>
      <c r="J511" s="5">
        <v>12</v>
      </c>
      <c r="K511" s="9">
        <v>0.13829787234042551</v>
      </c>
      <c r="L511" s="9">
        <v>0.56869347028613371</v>
      </c>
      <c r="M511" s="9">
        <v>0.26655153499089451</v>
      </c>
      <c r="N511" s="5">
        <v>17</v>
      </c>
      <c r="AI511" s="23"/>
      <c r="AJ511" s="23"/>
      <c r="AO511" s="5">
        <f t="shared" si="12"/>
        <v>510</v>
      </c>
      <c r="AP511" s="23">
        <v>0.83699226418633899</v>
      </c>
      <c r="AQ511" s="9">
        <v>0.25662993738533824</v>
      </c>
      <c r="AR511" s="9">
        <v>5.9027777777777742E-2</v>
      </c>
      <c r="AS511" s="9">
        <v>0.22916666666666671</v>
      </c>
      <c r="AT511" s="23">
        <v>1.9748094737717851E-4</v>
      </c>
      <c r="AU511" s="9">
        <v>2.996304602709138</v>
      </c>
    </row>
    <row r="512" spans="1:47" x14ac:dyDescent="0.25">
      <c r="A512" s="5" t="s">
        <v>475</v>
      </c>
      <c r="B512" s="23">
        <v>0.47332336285061744</v>
      </c>
      <c r="C512" s="9">
        <v>0.88025367808065813</v>
      </c>
      <c r="D512" s="9">
        <v>0.17772215269086356</v>
      </c>
      <c r="E512" s="9">
        <v>0.74593241551939893</v>
      </c>
      <c r="F512" s="23">
        <v>3.1971628485109972E-6</v>
      </c>
      <c r="G512" s="9">
        <v>1.2141941669804397</v>
      </c>
      <c r="H512" s="5">
        <v>13</v>
      </c>
      <c r="I512" s="5">
        <v>4</v>
      </c>
      <c r="J512" s="5">
        <v>17</v>
      </c>
      <c r="K512" s="9">
        <v>3.1914893617021267E-2</v>
      </c>
      <c r="L512" s="9">
        <v>0.46173724563565288</v>
      </c>
      <c r="M512" s="9">
        <v>0.32204339869453069</v>
      </c>
      <c r="N512" s="5">
        <v>17</v>
      </c>
      <c r="AI512" s="23"/>
      <c r="AJ512" s="23"/>
      <c r="AO512" s="5">
        <f t="shared" si="12"/>
        <v>511</v>
      </c>
      <c r="AP512" s="23">
        <v>0.83095478162353376</v>
      </c>
      <c r="AQ512" s="9">
        <v>0.417911581849988</v>
      </c>
      <c r="AR512" s="9">
        <v>0.39333333333333331</v>
      </c>
      <c r="AS512" s="9">
        <v>4.666666666666662E-2</v>
      </c>
      <c r="AT512" s="23">
        <v>0.54325858093952761</v>
      </c>
      <c r="AU512" s="9">
        <v>0.84643347261903557</v>
      </c>
    </row>
    <row r="513" spans="1:47" x14ac:dyDescent="0.25">
      <c r="B513" s="23">
        <v>0.24637752521225603</v>
      </c>
      <c r="C513" s="9">
        <v>0.87278961633826924</v>
      </c>
      <c r="D513" s="9">
        <v>0.3904881101376721</v>
      </c>
      <c r="E513" s="9">
        <v>0.69336670838548187</v>
      </c>
      <c r="F513" s="23">
        <v>5.5206457141392926E-2</v>
      </c>
      <c r="G513" s="9">
        <v>0.75995660186910885</v>
      </c>
      <c r="H513" s="5">
        <v>1</v>
      </c>
      <c r="I513" s="5">
        <v>6</v>
      </c>
      <c r="J513" s="5">
        <v>7</v>
      </c>
      <c r="K513" s="9">
        <v>0.15957446808510639</v>
      </c>
      <c r="L513" s="9">
        <v>0.58424174107522509</v>
      </c>
      <c r="M513" s="9">
        <v>0.23390134172624683</v>
      </c>
      <c r="N513" s="5">
        <v>17</v>
      </c>
      <c r="AI513" s="23"/>
      <c r="AJ513" s="23"/>
      <c r="AO513" s="5">
        <f t="shared" si="12"/>
        <v>512</v>
      </c>
      <c r="AP513" s="23">
        <v>0.82820133997322998</v>
      </c>
      <c r="AQ513" s="9">
        <v>0.19808098207009317</v>
      </c>
      <c r="AR513" s="9">
        <v>0.26190476190476192</v>
      </c>
      <c r="AS513" s="9">
        <v>0.17619047619047615</v>
      </c>
      <c r="AT513" s="23">
        <v>0.32966370503614617</v>
      </c>
      <c r="AU513" s="9">
        <v>1.9938200675771478</v>
      </c>
    </row>
    <row r="514" spans="1:47" x14ac:dyDescent="0.25">
      <c r="B514" s="23">
        <v>0.47765579539811459</v>
      </c>
      <c r="C514" s="9">
        <v>0.91047310411371363</v>
      </c>
      <c r="D514" s="9">
        <v>0.41301627033792249</v>
      </c>
      <c r="E514" s="9">
        <v>0.85857321652065044</v>
      </c>
      <c r="F514" s="23">
        <v>4.0546492800648145E-9</v>
      </c>
      <c r="G514" s="9">
        <v>1.4347144991613863</v>
      </c>
      <c r="H514" s="5">
        <v>11</v>
      </c>
      <c r="I514" s="5">
        <v>11</v>
      </c>
      <c r="J514" s="5">
        <v>22</v>
      </c>
      <c r="K514" s="9">
        <v>3.1914893617021267E-2</v>
      </c>
      <c r="L514" s="9">
        <v>0.51062859784502601</v>
      </c>
      <c r="M514" s="9">
        <v>0.34260720648150378</v>
      </c>
      <c r="N514" s="5">
        <v>17</v>
      </c>
      <c r="AI514" s="23"/>
      <c r="AJ514" s="23"/>
      <c r="AO514" s="5">
        <f t="shared" si="12"/>
        <v>513</v>
      </c>
      <c r="AP514" s="23">
        <v>0.82795420914763163</v>
      </c>
      <c r="AQ514" s="9">
        <v>0.63159198677445638</v>
      </c>
      <c r="AR514" s="9">
        <v>0.30952380952380942</v>
      </c>
      <c r="AS514" s="9">
        <v>0.39523809523809506</v>
      </c>
      <c r="AT514" s="23">
        <v>2.235774793937067E-4</v>
      </c>
      <c r="AU514" s="9">
        <v>5.2088439224428553</v>
      </c>
    </row>
    <row r="515" spans="1:47" x14ac:dyDescent="0.25">
      <c r="B515" s="23">
        <v>0.47765579539811459</v>
      </c>
      <c r="C515" s="9">
        <v>0.9188970111134257</v>
      </c>
      <c r="D515" s="9">
        <v>0.47809762202753459</v>
      </c>
      <c r="E515" s="9">
        <v>0.85857321652065044</v>
      </c>
      <c r="F515" s="23">
        <v>1.210132291321307E-9</v>
      </c>
      <c r="G515" s="9">
        <v>1.5033723420300276</v>
      </c>
      <c r="H515" s="5">
        <v>4</v>
      </c>
      <c r="I515" s="5">
        <v>16</v>
      </c>
      <c r="J515" s="5">
        <v>20</v>
      </c>
      <c r="K515" s="9">
        <v>3.1914893617021267E-2</v>
      </c>
      <c r="L515" s="9">
        <v>0.56150233462512456</v>
      </c>
      <c r="M515" s="9">
        <v>0.33371852299415017</v>
      </c>
      <c r="N515" s="5">
        <v>17</v>
      </c>
      <c r="AI515" s="23"/>
      <c r="AJ515" s="23"/>
      <c r="AO515" s="5">
        <f t="shared" ref="AO515:AO578" si="13">RANK(AP515,$AP$2:$AP$699)</f>
        <v>514</v>
      </c>
      <c r="AP515" s="23">
        <v>0.81984906282495174</v>
      </c>
      <c r="AQ515" s="9">
        <v>0.67802907458261974</v>
      </c>
      <c r="AR515" s="9">
        <v>-0.18181818181818182</v>
      </c>
      <c r="AS515" s="9">
        <v>0.44444444444444442</v>
      </c>
      <c r="AT515" s="23">
        <v>1.001490102260516E-22</v>
      </c>
      <c r="AU515" s="9">
        <v>1.7183725410576882</v>
      </c>
    </row>
    <row r="516" spans="1:47" x14ac:dyDescent="0.25">
      <c r="B516" s="23">
        <v>0.47765579539811459</v>
      </c>
      <c r="C516" s="9">
        <v>0.87352700767722313</v>
      </c>
      <c r="D516" s="9">
        <v>0.19274092615769708</v>
      </c>
      <c r="E516" s="9">
        <v>0.85857321652065044</v>
      </c>
      <c r="F516" s="23">
        <v>1.3586473582007033E-2</v>
      </c>
      <c r="G516" s="9">
        <v>0.38653353771647442</v>
      </c>
      <c r="H516" s="5">
        <v>6</v>
      </c>
      <c r="I516" s="5">
        <v>0</v>
      </c>
      <c r="J516" s="5">
        <v>6</v>
      </c>
      <c r="K516" s="9">
        <v>3.1914893617021267E-2</v>
      </c>
      <c r="L516" s="9">
        <v>0.4819911142883655</v>
      </c>
      <c r="M516" s="9">
        <v>0.23120417418655043</v>
      </c>
      <c r="N516" s="5">
        <v>17</v>
      </c>
      <c r="AI516" s="23"/>
      <c r="AJ516" s="23"/>
      <c r="AO516" s="5">
        <f t="shared" si="13"/>
        <v>515</v>
      </c>
      <c r="AP516" s="23">
        <v>0.81977095340844863</v>
      </c>
      <c r="AQ516" s="9">
        <v>0.34732528940226692</v>
      </c>
      <c r="AR516" s="9">
        <v>0.1423611111111111</v>
      </c>
      <c r="AS516" s="9">
        <v>0.27777777777777779</v>
      </c>
      <c r="AT516" s="23">
        <v>1.9748094737717851E-4</v>
      </c>
      <c r="AU516" s="9">
        <v>3.1250524002751154</v>
      </c>
    </row>
    <row r="517" spans="1:47" x14ac:dyDescent="0.25">
      <c r="B517" s="23">
        <v>1.4139055125766966</v>
      </c>
      <c r="C517" s="9">
        <v>0.90210262538297192</v>
      </c>
      <c r="D517" s="9">
        <v>0.39549436795994986</v>
      </c>
      <c r="E517" s="9">
        <v>0.85857321652065044</v>
      </c>
      <c r="F517" s="23">
        <v>5.5938058774279243E-14</v>
      </c>
      <c r="G517" s="9">
        <v>0.95959172068715093</v>
      </c>
      <c r="H517" s="5">
        <v>12</v>
      </c>
      <c r="I517" s="5">
        <v>15</v>
      </c>
      <c r="J517" s="5">
        <v>27</v>
      </c>
      <c r="K517" s="9">
        <v>3.1914893617021267E-2</v>
      </c>
      <c r="L517" s="9">
        <v>0.52402791995311104</v>
      </c>
      <c r="M517" s="9">
        <v>0.3633030194217492</v>
      </c>
      <c r="N517" s="5">
        <v>17</v>
      </c>
      <c r="AI517" s="23"/>
      <c r="AJ517" s="23"/>
      <c r="AO517" s="5">
        <f t="shared" si="13"/>
        <v>516</v>
      </c>
      <c r="AP517" s="23">
        <v>0.81971223229683121</v>
      </c>
      <c r="AQ517" s="9">
        <v>0.69643738947472633</v>
      </c>
      <c r="AR517" s="9">
        <v>9.0909090909090905E-3</v>
      </c>
      <c r="AS517" s="9">
        <v>0.53636363636363626</v>
      </c>
      <c r="AT517" s="23">
        <v>1.6950630610202746E-7</v>
      </c>
      <c r="AU517" s="9">
        <v>1.5989268434883892</v>
      </c>
    </row>
    <row r="518" spans="1:47" x14ac:dyDescent="0.25">
      <c r="B518" s="23">
        <v>0.47765579539811459</v>
      </c>
      <c r="C518" s="9">
        <v>0.92717643383343107</v>
      </c>
      <c r="D518" s="9">
        <v>0.49561952440550694</v>
      </c>
      <c r="E518" s="9">
        <v>0.85857321652065044</v>
      </c>
      <c r="F518" s="23">
        <v>1.7644965396400698E-5</v>
      </c>
      <c r="G518" s="9">
        <v>1.0626207990500274</v>
      </c>
      <c r="H518" s="5">
        <v>6</v>
      </c>
      <c r="I518" s="5">
        <v>12</v>
      </c>
      <c r="J518" s="5">
        <v>18</v>
      </c>
      <c r="K518" s="9">
        <v>3.1914893617021267E-2</v>
      </c>
      <c r="L518" s="9">
        <v>0.54419656461615618</v>
      </c>
      <c r="M518" s="9">
        <v>0.31962319039080467</v>
      </c>
      <c r="N518" s="5">
        <v>17</v>
      </c>
      <c r="AI518" s="23"/>
      <c r="AJ518" s="23"/>
      <c r="AO518" s="5">
        <f t="shared" si="13"/>
        <v>517</v>
      </c>
      <c r="AP518" s="23">
        <v>0.81660014460672703</v>
      </c>
      <c r="AQ518" s="9">
        <v>0.43228767974306043</v>
      </c>
      <c r="AR518" s="9">
        <v>7.2727272727272724E-2</v>
      </c>
      <c r="AS518" s="9">
        <v>0.52727272727272745</v>
      </c>
      <c r="AT518" s="23">
        <v>3.4442609272190954E-5</v>
      </c>
      <c r="AU518" s="9">
        <v>1.5401109050170183</v>
      </c>
    </row>
    <row r="519" spans="1:47" x14ac:dyDescent="0.25">
      <c r="B519" s="23">
        <v>0.22273218536642919</v>
      </c>
      <c r="C519" s="9">
        <v>0.77706045020498504</v>
      </c>
      <c r="D519" s="9">
        <v>0.46808510638297857</v>
      </c>
      <c r="E519" s="9">
        <v>0.6558197747183977</v>
      </c>
      <c r="F519" s="23">
        <v>3.7391166667549829E-9</v>
      </c>
      <c r="G519" s="9">
        <v>1.3877025988569205</v>
      </c>
      <c r="H519" s="5">
        <v>0</v>
      </c>
      <c r="I519" s="5">
        <v>16</v>
      </c>
      <c r="J519" s="5">
        <v>16</v>
      </c>
      <c r="K519" s="9">
        <v>0.18085106382978722</v>
      </c>
      <c r="L519" s="9">
        <v>0.66225413039324521</v>
      </c>
      <c r="M519" s="9">
        <v>0.25773753179447412</v>
      </c>
      <c r="N519" s="5">
        <v>17</v>
      </c>
      <c r="AI519" s="23"/>
      <c r="AJ519" s="23"/>
      <c r="AO519" s="5">
        <f t="shared" si="13"/>
        <v>518</v>
      </c>
      <c r="AP519" s="23">
        <v>0.81573477748512757</v>
      </c>
      <c r="AQ519" s="9">
        <v>0.3913691214652838</v>
      </c>
      <c r="AR519" s="9">
        <v>7.0000000000000007E-2</v>
      </c>
      <c r="AS519" s="9">
        <v>0.34000000000000008</v>
      </c>
      <c r="AT519" s="23">
        <v>4.9365910647077088E-7</v>
      </c>
      <c r="AU519" s="9">
        <v>3.0494588039217074</v>
      </c>
    </row>
    <row r="520" spans="1:47" x14ac:dyDescent="0.25">
      <c r="B520" s="23">
        <v>0.47765579539811459</v>
      </c>
      <c r="C520" s="9">
        <v>0.91187472470755304</v>
      </c>
      <c r="D520" s="9">
        <v>0.30788485607008759</v>
      </c>
      <c r="E520" s="9">
        <v>0.85857321652065044</v>
      </c>
      <c r="F520" s="23">
        <v>0.75513258487965307</v>
      </c>
      <c r="G520" s="9">
        <v>0.62202077126448696</v>
      </c>
      <c r="H520" s="5">
        <v>1</v>
      </c>
      <c r="I520" s="5">
        <v>4</v>
      </c>
      <c r="J520" s="5">
        <v>5</v>
      </c>
      <c r="K520" s="9">
        <v>3.1914893617021267E-2</v>
      </c>
      <c r="L520" s="9">
        <v>0.53664227138851595</v>
      </c>
      <c r="M520" s="9">
        <v>0.25205467616079219</v>
      </c>
      <c r="N520" s="5">
        <v>17</v>
      </c>
      <c r="AI520" s="23"/>
      <c r="AJ520" s="23"/>
      <c r="AO520" s="5">
        <f t="shared" si="13"/>
        <v>519</v>
      </c>
      <c r="AP520" s="23">
        <v>0.80691900741393852</v>
      </c>
      <c r="AQ520" s="9">
        <v>0.24487570756525351</v>
      </c>
      <c r="AR520" s="9">
        <v>1.7857142857142856E-2</v>
      </c>
      <c r="AS520" s="9">
        <v>0.16071428571428573</v>
      </c>
      <c r="AT520" s="23">
        <v>5.967322039537907E-4</v>
      </c>
      <c r="AU520" s="9">
        <v>2.4058925689888095</v>
      </c>
    </row>
    <row r="521" spans="1:47" x14ac:dyDescent="0.25">
      <c r="B521" s="23">
        <v>0.50094472171260018</v>
      </c>
      <c r="C521" s="9">
        <v>0.8275635204741244</v>
      </c>
      <c r="D521" s="9">
        <v>0.22528160200250305</v>
      </c>
      <c r="E521" s="9">
        <v>0.6533166458072589</v>
      </c>
      <c r="F521" s="23">
        <v>5.9098998968710058E-19</v>
      </c>
      <c r="G521" s="9">
        <v>2.0959041330694888</v>
      </c>
      <c r="H521" s="5">
        <v>6</v>
      </c>
      <c r="I521" s="5">
        <v>21</v>
      </c>
      <c r="J521" s="5">
        <v>27</v>
      </c>
      <c r="K521" s="9">
        <v>1.0638297872340385E-2</v>
      </c>
      <c r="L521" s="9">
        <v>0.56698032973938262</v>
      </c>
      <c r="M521" s="9">
        <v>0.39431572005780152</v>
      </c>
      <c r="N521" s="5">
        <v>17</v>
      </c>
      <c r="AI521" s="23"/>
      <c r="AJ521" s="23"/>
      <c r="AO521" s="5">
        <f t="shared" si="13"/>
        <v>520</v>
      </c>
      <c r="AP521" s="23">
        <v>0.80218161313751379</v>
      </c>
      <c r="AQ521" s="9">
        <v>0.55437894286585221</v>
      </c>
      <c r="AR521" s="9">
        <v>0.23214285714285715</v>
      </c>
      <c r="AS521" s="9">
        <v>0.375</v>
      </c>
      <c r="AT521" s="23">
        <v>9.8375457661349641E-3</v>
      </c>
      <c r="AU521" s="9">
        <v>2.9240339388660814</v>
      </c>
    </row>
    <row r="522" spans="1:47" x14ac:dyDescent="0.25">
      <c r="B522" s="23">
        <v>0.49663615777962417</v>
      </c>
      <c r="C522" s="9">
        <v>0.89536016819334274</v>
      </c>
      <c r="D522" s="9">
        <v>0.25281602002503117</v>
      </c>
      <c r="E522" s="9">
        <v>0.85857321652065044</v>
      </c>
      <c r="F522" s="23">
        <v>3.9071585172168954E-20</v>
      </c>
      <c r="G522" s="9">
        <v>2.3669960965247561</v>
      </c>
      <c r="H522" s="5">
        <v>17</v>
      </c>
      <c r="I522" s="5">
        <v>15</v>
      </c>
      <c r="J522" s="5">
        <v>32</v>
      </c>
      <c r="K522" s="9">
        <v>3.1914893617021267E-2</v>
      </c>
      <c r="L522" s="9">
        <v>0.49613999586931196</v>
      </c>
      <c r="M522" s="9">
        <v>0.4094683459279323</v>
      </c>
      <c r="N522" s="5">
        <v>17</v>
      </c>
      <c r="AI522" s="23"/>
      <c r="AJ522" s="23"/>
      <c r="AO522" s="5">
        <f t="shared" si="13"/>
        <v>521</v>
      </c>
      <c r="AP522" s="23">
        <v>0.79660077172484289</v>
      </c>
      <c r="AQ522" s="9">
        <v>0.60482542789244509</v>
      </c>
      <c r="AR522" s="9">
        <v>-1.2987012987012988E-2</v>
      </c>
      <c r="AS522" s="9">
        <v>0.48051948051948051</v>
      </c>
      <c r="AT522" s="23">
        <v>2.0602793937070688E-4</v>
      </c>
      <c r="AU522" s="9">
        <v>1.9572343323004162</v>
      </c>
    </row>
    <row r="523" spans="1:47" x14ac:dyDescent="0.25">
      <c r="B523" s="23">
        <v>0.47765579539811459</v>
      </c>
      <c r="C523" s="9">
        <v>0.92549907041527979</v>
      </c>
      <c r="D523" s="9">
        <v>0.49812265331664579</v>
      </c>
      <c r="E523" s="9">
        <v>0.85857321652065044</v>
      </c>
      <c r="F523" s="23">
        <v>7.3822615566988545E-9</v>
      </c>
      <c r="G523" s="9">
        <v>1.4968348225237915</v>
      </c>
      <c r="H523" s="5">
        <v>5</v>
      </c>
      <c r="I523" s="5">
        <v>15</v>
      </c>
      <c r="J523" s="5">
        <v>20</v>
      </c>
      <c r="K523" s="9">
        <v>3.1914893617021267E-2</v>
      </c>
      <c r="L523" s="9">
        <v>0.55801228237534362</v>
      </c>
      <c r="M523" s="9">
        <v>0.34246881712888055</v>
      </c>
      <c r="N523" s="5">
        <v>17</v>
      </c>
      <c r="AI523" s="23"/>
      <c r="AJ523" s="23"/>
      <c r="AO523" s="5">
        <f t="shared" si="13"/>
        <v>522</v>
      </c>
      <c r="AP523" s="23">
        <v>0.79413565750014559</v>
      </c>
      <c r="AQ523" s="9">
        <v>0.65376453047708893</v>
      </c>
      <c r="AR523" s="9">
        <v>0.30317460317460315</v>
      </c>
      <c r="AS523" s="9">
        <v>0.46507936507936498</v>
      </c>
      <c r="AT523" s="23">
        <v>1.7929697838341648E-3</v>
      </c>
      <c r="AU523" s="9">
        <v>5.1160496243543427</v>
      </c>
    </row>
    <row r="524" spans="1:47" x14ac:dyDescent="0.25">
      <c r="B524" s="23">
        <v>0.64950787992224179</v>
      </c>
      <c r="C524" s="9">
        <v>0.85034070048791333</v>
      </c>
      <c r="D524" s="9">
        <v>0.11264080100125157</v>
      </c>
      <c r="E524" s="9">
        <v>0.8035043804755948</v>
      </c>
      <c r="F524" s="23">
        <v>1.3710101886173596E-25</v>
      </c>
      <c r="G524" s="9">
        <v>2.0386653624186772</v>
      </c>
      <c r="H524" s="5">
        <v>14</v>
      </c>
      <c r="I524" s="5">
        <v>22</v>
      </c>
      <c r="J524" s="5">
        <v>36</v>
      </c>
      <c r="K524" s="9">
        <v>7.4468085106382975E-2</v>
      </c>
      <c r="L524" s="9">
        <v>0.57496114057831627</v>
      </c>
      <c r="M524" s="9">
        <v>0.41140042591505543</v>
      </c>
      <c r="N524" s="5">
        <v>17</v>
      </c>
      <c r="AI524" s="23"/>
      <c r="AJ524" s="23"/>
      <c r="AO524" s="5">
        <f t="shared" si="13"/>
        <v>523</v>
      </c>
      <c r="AP524" s="23">
        <v>0.7917333889517002</v>
      </c>
      <c r="AQ524" s="9">
        <v>0.57863329617971659</v>
      </c>
      <c r="AR524" s="9">
        <v>0.25873015873015875</v>
      </c>
      <c r="AS524" s="9">
        <v>0.36349206349206342</v>
      </c>
      <c r="AT524" s="23">
        <v>1.4833081331209028E-3</v>
      </c>
      <c r="AU524" s="9">
        <v>5.1306009958205374</v>
      </c>
    </row>
    <row r="525" spans="1:47" x14ac:dyDescent="0.25">
      <c r="B525" s="23">
        <v>0.47765579539811459</v>
      </c>
      <c r="C525" s="9">
        <v>0.93106347477464191</v>
      </c>
      <c r="D525" s="9">
        <v>0.50813516896120126</v>
      </c>
      <c r="E525" s="9">
        <v>0.85857321652065044</v>
      </c>
      <c r="F525" s="23">
        <v>2.0889033281119452E-8</v>
      </c>
      <c r="G525" s="9">
        <v>1.2035505959886055</v>
      </c>
      <c r="H525" s="5">
        <v>1</v>
      </c>
      <c r="I525" s="5">
        <v>15</v>
      </c>
      <c r="J525" s="5">
        <v>16</v>
      </c>
      <c r="K525" s="9">
        <v>3.1914893617021267E-2</v>
      </c>
      <c r="L525" s="9">
        <v>0.57545315689534426</v>
      </c>
      <c r="M525" s="9">
        <v>0.31732543043556677</v>
      </c>
      <c r="N525" s="5">
        <v>17</v>
      </c>
      <c r="AI525" s="23"/>
      <c r="AJ525" s="23"/>
      <c r="AO525" s="5">
        <f t="shared" si="13"/>
        <v>524</v>
      </c>
      <c r="AP525" s="23">
        <v>0.79158744949809479</v>
      </c>
      <c r="AQ525" s="9">
        <v>0.697405541920185</v>
      </c>
      <c r="AR525" s="9">
        <v>0.3</v>
      </c>
      <c r="AS525" s="9">
        <v>0.39090909090909093</v>
      </c>
      <c r="AT525" s="23">
        <v>0.1686673655771016</v>
      </c>
      <c r="AU525" s="9">
        <v>0.68325547414651655</v>
      </c>
    </row>
    <row r="526" spans="1:47" x14ac:dyDescent="0.25">
      <c r="B526" s="23">
        <v>0.48844826650951223</v>
      </c>
      <c r="C526" s="9">
        <v>0.92803191024377862</v>
      </c>
      <c r="D526" s="9">
        <v>0.46808510638297873</v>
      </c>
      <c r="E526" s="9">
        <v>0.8035043804755948</v>
      </c>
      <c r="F526" s="23">
        <v>2.3693194387296694E-4</v>
      </c>
      <c r="G526" s="9">
        <v>0.71200081706676932</v>
      </c>
      <c r="H526" s="5">
        <v>0</v>
      </c>
      <c r="I526" s="5">
        <v>10</v>
      </c>
      <c r="J526" s="5">
        <v>10</v>
      </c>
      <c r="K526" s="9">
        <v>7.4468085106382975E-2</v>
      </c>
      <c r="L526" s="9">
        <v>0.58974369885433719</v>
      </c>
      <c r="M526" s="9">
        <v>0.27361937648948093</v>
      </c>
      <c r="N526" s="5">
        <v>17</v>
      </c>
      <c r="AI526" s="23"/>
      <c r="AJ526" s="23"/>
      <c r="AO526" s="5">
        <f t="shared" si="13"/>
        <v>525</v>
      </c>
      <c r="AP526" s="23">
        <v>0.78461071643138858</v>
      </c>
      <c r="AQ526" s="9">
        <v>0.11069088857224832</v>
      </c>
      <c r="AR526" s="9">
        <v>0.14876033057851243</v>
      </c>
      <c r="AS526" s="9">
        <v>9.9173553719008267E-2</v>
      </c>
      <c r="AT526" s="23">
        <v>1.0873067908719255E-2</v>
      </c>
      <c r="AU526" s="9">
        <v>2.3661011507500507</v>
      </c>
    </row>
    <row r="527" spans="1:47" x14ac:dyDescent="0.25">
      <c r="B527" s="23">
        <v>0.47765579539811459</v>
      </c>
      <c r="C527" s="9">
        <v>0.93038226902132903</v>
      </c>
      <c r="D527" s="9">
        <v>0.49561952440550666</v>
      </c>
      <c r="E527" s="9">
        <v>0.85857321652065044</v>
      </c>
      <c r="F527" s="23">
        <v>3.3621725778096647E-9</v>
      </c>
      <c r="G527" s="9">
        <v>1.0945329233473049</v>
      </c>
      <c r="H527" s="5">
        <v>0</v>
      </c>
      <c r="I527" s="5">
        <v>15</v>
      </c>
      <c r="J527" s="5">
        <v>15</v>
      </c>
      <c r="K527" s="9">
        <v>3.1914893617021267E-2</v>
      </c>
      <c r="L527" s="9">
        <v>0.58536967842222876</v>
      </c>
      <c r="M527" s="9">
        <v>0.30023787105772892</v>
      </c>
      <c r="N527" s="5">
        <v>17</v>
      </c>
      <c r="AI527" s="23"/>
      <c r="AJ527" s="23"/>
      <c r="AO527" s="5">
        <f t="shared" si="13"/>
        <v>526</v>
      </c>
      <c r="AP527" s="23">
        <v>0.78116175582527192</v>
      </c>
      <c r="AQ527" s="9">
        <v>0.53985285502524172</v>
      </c>
      <c r="AR527" s="9">
        <v>9.9999999999999978E-2</v>
      </c>
      <c r="AS527" s="9">
        <v>0.40793650793650776</v>
      </c>
      <c r="AT527" s="23">
        <v>2.235774793937067E-4</v>
      </c>
      <c r="AU527" s="9">
        <v>5.0445242953503167</v>
      </c>
    </row>
    <row r="528" spans="1:47" x14ac:dyDescent="0.25">
      <c r="A528" s="5" t="s">
        <v>438</v>
      </c>
      <c r="B528" s="23">
        <v>0.72489064640065548</v>
      </c>
      <c r="C528" s="9">
        <v>0.168653135885205</v>
      </c>
      <c r="D528" s="9">
        <v>0.16666666666666669</v>
      </c>
      <c r="E528" s="9">
        <v>6.6666666666666666E-2</v>
      </c>
      <c r="F528" s="23">
        <v>2.8095485675159282E-3</v>
      </c>
      <c r="G528" s="9">
        <v>9.2904785311291818</v>
      </c>
      <c r="H528" s="5">
        <v>1</v>
      </c>
      <c r="I528" s="5">
        <v>5</v>
      </c>
      <c r="J528" s="5">
        <v>6</v>
      </c>
      <c r="K528" s="9">
        <v>0.3</v>
      </c>
      <c r="L528" s="9">
        <v>0.69454782840573448</v>
      </c>
      <c r="M528" s="9">
        <v>0.32039892709023521</v>
      </c>
      <c r="N528" s="5">
        <v>12</v>
      </c>
      <c r="AI528" s="23"/>
      <c r="AJ528" s="23"/>
      <c r="AO528" s="5">
        <f t="shared" si="13"/>
        <v>527</v>
      </c>
      <c r="AP528" s="23">
        <v>0.78048113792745544</v>
      </c>
      <c r="AQ528" s="9">
        <v>0.26897806525059637</v>
      </c>
      <c r="AR528" s="9">
        <v>-4.7619047619047623E-3</v>
      </c>
      <c r="AS528" s="9">
        <v>0.14761904761904762</v>
      </c>
      <c r="AT528" s="23">
        <v>6.4857513958035467E-3</v>
      </c>
      <c r="AU528" s="9">
        <v>2.37576252053818</v>
      </c>
    </row>
    <row r="529" spans="1:47" x14ac:dyDescent="0.25">
      <c r="A529" s="5" t="s">
        <v>358</v>
      </c>
      <c r="B529" s="23">
        <v>5.3397057067454359</v>
      </c>
      <c r="C529" s="9">
        <v>0.35814373284742973</v>
      </c>
      <c r="D529" s="9">
        <v>-6.6666666666666666E-2</v>
      </c>
      <c r="E529" s="9">
        <v>0.23333333333333334</v>
      </c>
      <c r="F529" s="23">
        <v>1.3973571810707108E-2</v>
      </c>
      <c r="G529" s="9">
        <v>7.5681788050953029</v>
      </c>
      <c r="H529" s="5">
        <v>3</v>
      </c>
      <c r="I529" s="5">
        <v>2</v>
      </c>
      <c r="J529" s="5">
        <v>5</v>
      </c>
      <c r="K529" s="9">
        <v>9.9999999999999978E-2</v>
      </c>
      <c r="L529" s="9">
        <v>0.40136443222292345</v>
      </c>
      <c r="M529" s="9">
        <v>0.41023735438508824</v>
      </c>
      <c r="N529" s="5">
        <v>12</v>
      </c>
      <c r="AI529" s="23"/>
      <c r="AJ529" s="23"/>
      <c r="AO529" s="5">
        <f t="shared" si="13"/>
        <v>528</v>
      </c>
      <c r="AP529" s="23">
        <v>0.77411542553356938</v>
      </c>
      <c r="AQ529" s="9">
        <v>0.54071475226361854</v>
      </c>
      <c r="AR529" s="9">
        <v>0.20158730158730154</v>
      </c>
      <c r="AS529" s="9">
        <v>0.3698412698412698</v>
      </c>
      <c r="AT529" s="23">
        <v>3.9294090362127935E-4</v>
      </c>
      <c r="AU529" s="9">
        <v>5.1371218845957829</v>
      </c>
    </row>
    <row r="530" spans="1:47" x14ac:dyDescent="0.25">
      <c r="B530" s="23">
        <v>0.91642791348140096</v>
      </c>
      <c r="C530" s="9">
        <v>0.44678921589915216</v>
      </c>
      <c r="D530" s="9">
        <v>0.16666666666666669</v>
      </c>
      <c r="E530" s="9">
        <v>0.23333333333333334</v>
      </c>
      <c r="F530" s="23">
        <v>0.6828162249236398</v>
      </c>
      <c r="G530" s="9">
        <v>7.1995365871072918</v>
      </c>
      <c r="H530" s="5">
        <v>0</v>
      </c>
      <c r="I530" s="5">
        <v>2</v>
      </c>
      <c r="J530" s="5">
        <v>2</v>
      </c>
      <c r="K530" s="9">
        <v>0</v>
      </c>
      <c r="L530" s="9">
        <v>0.53777380978531131</v>
      </c>
      <c r="M530" s="9">
        <v>0.28198843664789874</v>
      </c>
      <c r="N530" s="5">
        <v>12</v>
      </c>
      <c r="AI530" s="23"/>
      <c r="AJ530" s="23"/>
      <c r="AO530" s="5">
        <f t="shared" si="13"/>
        <v>529</v>
      </c>
      <c r="AP530" s="23">
        <v>0.77255653402913682</v>
      </c>
      <c r="AQ530" s="9">
        <v>0.37130392821952451</v>
      </c>
      <c r="AR530" s="9">
        <v>-1.3333333333333317E-2</v>
      </c>
      <c r="AS530" s="9">
        <v>0.24888888888888897</v>
      </c>
      <c r="AT530" s="23">
        <v>2.7717330293365155E-4</v>
      </c>
      <c r="AU530" s="9">
        <v>8.7926870991453114</v>
      </c>
    </row>
    <row r="531" spans="1:47" x14ac:dyDescent="0.25">
      <c r="B531" s="23">
        <v>2927.8225656663044</v>
      </c>
      <c r="C531" s="9">
        <v>0.53379657074527587</v>
      </c>
      <c r="D531" s="9">
        <v>-3.3333333333333326E-2</v>
      </c>
      <c r="E531" s="9">
        <v>0.10000000000000003</v>
      </c>
      <c r="F531" s="23">
        <v>2.8095485675159282E-3</v>
      </c>
      <c r="G531" s="9">
        <v>4.2259263882337423</v>
      </c>
      <c r="H531" s="5">
        <v>4</v>
      </c>
      <c r="I531" s="5">
        <v>1</v>
      </c>
      <c r="J531" s="5">
        <v>5</v>
      </c>
      <c r="K531" s="9">
        <v>0.30000000000000004</v>
      </c>
      <c r="L531" s="9">
        <v>0.23592719743738683</v>
      </c>
      <c r="M531" s="9">
        <v>0.33470902152524146</v>
      </c>
      <c r="N531" s="5">
        <v>12</v>
      </c>
      <c r="AI531" s="23"/>
      <c r="AJ531" s="23"/>
      <c r="AO531" s="5">
        <f t="shared" si="13"/>
        <v>530</v>
      </c>
      <c r="AP531" s="23">
        <v>0.77086008493189229</v>
      </c>
      <c r="AQ531" s="9">
        <v>0.60106262827919676</v>
      </c>
      <c r="AR531" s="9">
        <v>0.38095238095238093</v>
      </c>
      <c r="AS531" s="9">
        <v>0.375</v>
      </c>
      <c r="AT531" s="23">
        <v>0.96812639779047627</v>
      </c>
      <c r="AU531" s="9">
        <v>2.5485776238643112</v>
      </c>
    </row>
    <row r="532" spans="1:47" x14ac:dyDescent="0.25">
      <c r="B532" s="23">
        <v>1.1024891014618663</v>
      </c>
      <c r="C532" s="9">
        <v>0.52737491484215959</v>
      </c>
      <c r="D532" s="9">
        <v>0.16666666666666669</v>
      </c>
      <c r="E532" s="9">
        <v>0.36666666666666664</v>
      </c>
      <c r="F532" s="23">
        <v>0.22813291261682414</v>
      </c>
      <c r="G532" s="9">
        <v>6.3479117149614819</v>
      </c>
      <c r="H532" s="5">
        <v>0</v>
      </c>
      <c r="I532" s="5">
        <v>1</v>
      </c>
      <c r="J532" s="5">
        <v>1</v>
      </c>
      <c r="K532" s="9">
        <v>0.3</v>
      </c>
      <c r="L532" s="9">
        <v>0.53635688451304164</v>
      </c>
      <c r="M532" s="9">
        <v>0.2362554532950488</v>
      </c>
      <c r="N532" s="5">
        <v>12</v>
      </c>
      <c r="AI532" s="23"/>
      <c r="AJ532" s="23"/>
      <c r="AO532" s="5">
        <f t="shared" si="13"/>
        <v>531</v>
      </c>
      <c r="AP532" s="23">
        <v>0.76934423208045843</v>
      </c>
      <c r="AQ532" s="9">
        <v>0.34393711463535914</v>
      </c>
      <c r="AR532" s="9">
        <v>0.31547619047619047</v>
      </c>
      <c r="AS532" s="9">
        <v>0.1071428571428571</v>
      </c>
      <c r="AT532" s="23">
        <v>6.7783247606515856E-3</v>
      </c>
      <c r="AU532" s="9">
        <v>2.9374446575740061</v>
      </c>
    </row>
    <row r="533" spans="1:47" x14ac:dyDescent="0.25">
      <c r="B533" s="23">
        <v>3.1165269730544116</v>
      </c>
      <c r="C533" s="9">
        <v>0.35669057353354838</v>
      </c>
      <c r="D533" s="9">
        <v>0.16666666666666669</v>
      </c>
      <c r="E533" s="9">
        <v>0.23333333333333328</v>
      </c>
      <c r="F533" s="23">
        <v>0.6828162249236398</v>
      </c>
      <c r="G533" s="9">
        <v>7.814151018826264</v>
      </c>
      <c r="H533" s="5">
        <v>0</v>
      </c>
      <c r="I533" s="5">
        <v>1</v>
      </c>
      <c r="J533" s="5">
        <v>1</v>
      </c>
      <c r="K533" s="9">
        <v>9.9999999999999978E-2</v>
      </c>
      <c r="L533" s="9">
        <v>0.51774967676170092</v>
      </c>
      <c r="M533" s="9">
        <v>0.30889131163537514</v>
      </c>
      <c r="N533" s="5">
        <v>12</v>
      </c>
      <c r="AI533" s="23"/>
      <c r="AJ533" s="23"/>
      <c r="AO533" s="5">
        <f t="shared" si="13"/>
        <v>532</v>
      </c>
      <c r="AP533" s="23">
        <v>0.76354564036742978</v>
      </c>
      <c r="AQ533" s="9">
        <v>0.52269584763954524</v>
      </c>
      <c r="AR533" s="9">
        <v>0.27142857142857141</v>
      </c>
      <c r="AS533" s="9">
        <v>0.39523809523809533</v>
      </c>
      <c r="AT533" s="23">
        <v>2.6992374635409173E-6</v>
      </c>
      <c r="AU533" s="9">
        <v>6.1567702420008139</v>
      </c>
    </row>
    <row r="534" spans="1:47" x14ac:dyDescent="0.25">
      <c r="B534" s="23">
        <v>0.56677238738944102</v>
      </c>
      <c r="C534" s="9">
        <v>9.9671892560520572E-2</v>
      </c>
      <c r="D534" s="9">
        <v>0.1</v>
      </c>
      <c r="E534" s="9">
        <v>3.3333333333333333E-2</v>
      </c>
      <c r="F534" s="23">
        <v>0.82830817167965698</v>
      </c>
      <c r="G534" s="9">
        <v>9.0977846541747436</v>
      </c>
      <c r="H534" s="5">
        <v>1</v>
      </c>
      <c r="I534" s="5">
        <v>1</v>
      </c>
      <c r="J534" s="5">
        <v>2</v>
      </c>
      <c r="K534" s="9">
        <v>0</v>
      </c>
      <c r="L534" s="9">
        <v>0.52422158264481478</v>
      </c>
      <c r="M534" s="9">
        <v>0.26858133483398866</v>
      </c>
      <c r="N534" s="5">
        <v>12</v>
      </c>
      <c r="AI534" s="23"/>
      <c r="AJ534" s="23"/>
      <c r="AO534" s="5">
        <f t="shared" si="13"/>
        <v>533</v>
      </c>
      <c r="AP534" s="23">
        <v>0.76189293357660748</v>
      </c>
      <c r="AQ534" s="9">
        <v>0.24137030464745432</v>
      </c>
      <c r="AR534" s="9">
        <v>7.8571428571428556E-2</v>
      </c>
      <c r="AS534" s="9">
        <v>0.1357142857142857</v>
      </c>
      <c r="AT534" s="23">
        <v>8.0874288745982336E-5</v>
      </c>
      <c r="AU534" s="9">
        <v>3.3563552755239079</v>
      </c>
    </row>
    <row r="535" spans="1:47" x14ac:dyDescent="0.25">
      <c r="B535" s="23">
        <v>21.493576684173473</v>
      </c>
      <c r="C535" s="9">
        <v>0.60335864577364284</v>
      </c>
      <c r="D535" s="9">
        <v>0.16666666666666669</v>
      </c>
      <c r="E535" s="9">
        <v>0.36666666666666664</v>
      </c>
      <c r="F535" s="23">
        <v>0.6828162249236398</v>
      </c>
      <c r="G535" s="9">
        <v>7.4958708022275502</v>
      </c>
      <c r="H535" s="5">
        <v>0</v>
      </c>
      <c r="I535" s="5">
        <v>2</v>
      </c>
      <c r="J535" s="5">
        <v>2</v>
      </c>
      <c r="K535" s="9">
        <v>9.9999999999999978E-2</v>
      </c>
      <c r="L535" s="9">
        <v>0.47255039566953289</v>
      </c>
      <c r="M535" s="9">
        <v>0.32018117381260802</v>
      </c>
      <c r="N535" s="5">
        <v>12</v>
      </c>
      <c r="AI535" s="23"/>
      <c r="AJ535" s="23"/>
      <c r="AO535" s="5">
        <f t="shared" si="13"/>
        <v>534</v>
      </c>
      <c r="AP535" s="23">
        <v>0.75347320700918874</v>
      </c>
      <c r="AQ535" s="9">
        <v>0.13956993874277446</v>
      </c>
      <c r="AR535" s="9">
        <v>-0.14193548387096774</v>
      </c>
      <c r="AS535" s="9">
        <v>9.0322580645161285E-2</v>
      </c>
      <c r="AT535" s="23">
        <v>0.47350087928328943</v>
      </c>
      <c r="AU535" s="9">
        <v>0.53226683535153207</v>
      </c>
    </row>
    <row r="536" spans="1:47" x14ac:dyDescent="0.25">
      <c r="B536" s="23">
        <v>0.74651803525668048</v>
      </c>
      <c r="C536" s="9">
        <v>0.47609054709568999</v>
      </c>
      <c r="D536" s="9">
        <v>0.1</v>
      </c>
      <c r="E536" s="9">
        <v>0.23333333333333334</v>
      </c>
      <c r="F536" s="23">
        <v>2.6375376537309442E-4</v>
      </c>
      <c r="G536" s="9">
        <v>9.7891316137394355</v>
      </c>
      <c r="H536" s="5">
        <v>0</v>
      </c>
      <c r="I536" s="5">
        <v>5</v>
      </c>
      <c r="J536" s="5">
        <v>5</v>
      </c>
      <c r="K536" s="9">
        <v>0.4</v>
      </c>
      <c r="L536" s="9">
        <v>0.7665915229475011</v>
      </c>
      <c r="M536" s="9">
        <v>0.24541391192820627</v>
      </c>
      <c r="N536" s="5">
        <v>12</v>
      </c>
      <c r="AI536" s="23"/>
      <c r="AJ536" s="23"/>
      <c r="AO536" s="5">
        <f t="shared" si="13"/>
        <v>535</v>
      </c>
      <c r="AP536" s="23">
        <v>0.75258105231017114</v>
      </c>
      <c r="AQ536" s="9">
        <v>0.72382743074509015</v>
      </c>
      <c r="AR536" s="9">
        <v>0.11818181818181818</v>
      </c>
      <c r="AS536" s="9">
        <v>0.46363636363636368</v>
      </c>
      <c r="AT536" s="23">
        <v>1.2566286919820715E-5</v>
      </c>
      <c r="AU536" s="9">
        <v>1.3611809167703908</v>
      </c>
    </row>
    <row r="537" spans="1:47" x14ac:dyDescent="0.25">
      <c r="B537" s="23">
        <v>14.386421107907656</v>
      </c>
      <c r="C537" s="9">
        <v>0.5006503645882171</v>
      </c>
      <c r="D537" s="9">
        <v>-6.6666666666666638E-2</v>
      </c>
      <c r="E537" s="9">
        <v>0.30000000000000004</v>
      </c>
      <c r="F537" s="23">
        <v>4.0784692652709546E-6</v>
      </c>
      <c r="G537" s="9">
        <v>9.002755070230716</v>
      </c>
      <c r="H537" s="5">
        <v>5</v>
      </c>
      <c r="I537" s="5">
        <v>4</v>
      </c>
      <c r="J537" s="5">
        <v>9</v>
      </c>
      <c r="K537" s="9">
        <v>9.9999999999999978E-2</v>
      </c>
      <c r="L537" s="9">
        <v>0.41791652261173551</v>
      </c>
      <c r="M537" s="9">
        <v>0.47004637834533775</v>
      </c>
      <c r="N537" s="5">
        <v>12</v>
      </c>
      <c r="AI537" s="23"/>
      <c r="AJ537" s="23"/>
      <c r="AO537" s="5">
        <f t="shared" si="13"/>
        <v>536</v>
      </c>
      <c r="AP537" s="23">
        <v>0.74651803525668048</v>
      </c>
      <c r="AQ537" s="9">
        <v>0.47609054709568999</v>
      </c>
      <c r="AR537" s="9">
        <v>0.1</v>
      </c>
      <c r="AS537" s="9">
        <v>0.23333333333333334</v>
      </c>
      <c r="AT537" s="23">
        <v>2.6375376537309442E-4</v>
      </c>
      <c r="AU537" s="9">
        <v>9.7891316137394355</v>
      </c>
    </row>
    <row r="538" spans="1:47" x14ac:dyDescent="0.25">
      <c r="B538" s="23">
        <v>7.7084792324931843</v>
      </c>
      <c r="C538" s="9">
        <v>0.42192005608115052</v>
      </c>
      <c r="D538" s="9">
        <v>6.6666666666666666E-2</v>
      </c>
      <c r="E538" s="9">
        <v>0.3</v>
      </c>
      <c r="F538" s="23">
        <v>7.9939410977300453E-4</v>
      </c>
      <c r="G538" s="9">
        <v>7.9079611469250066</v>
      </c>
      <c r="H538" s="5">
        <v>2</v>
      </c>
      <c r="I538" s="5">
        <v>4</v>
      </c>
      <c r="J538" s="5">
        <v>6</v>
      </c>
      <c r="K538" s="9">
        <v>0</v>
      </c>
      <c r="L538" s="9">
        <v>0.54572466712247003</v>
      </c>
      <c r="M538" s="9">
        <v>0.38953670900170012</v>
      </c>
      <c r="N538" s="5">
        <v>12</v>
      </c>
      <c r="AI538" s="23"/>
      <c r="AJ538" s="23"/>
      <c r="AO538" s="5">
        <f t="shared" si="13"/>
        <v>537</v>
      </c>
      <c r="AP538" s="23">
        <v>0.74414327469442076</v>
      </c>
      <c r="AQ538" s="9">
        <v>0.26880671486413393</v>
      </c>
      <c r="AR538" s="9">
        <v>0.15277777777777773</v>
      </c>
      <c r="AS538" s="9">
        <v>0.15277777777777782</v>
      </c>
      <c r="AT538" s="23">
        <v>2.1007277706149723E-2</v>
      </c>
      <c r="AU538" s="9">
        <v>2.3930950823421591</v>
      </c>
    </row>
    <row r="539" spans="1:47" x14ac:dyDescent="0.25">
      <c r="B539" s="23">
        <v>2.5984772827611824</v>
      </c>
      <c r="C539" s="9">
        <v>0.42172629697287234</v>
      </c>
      <c r="D539" s="9">
        <v>-0.16666666666666669</v>
      </c>
      <c r="E539" s="9">
        <v>0.36666666666666675</v>
      </c>
      <c r="F539" s="23">
        <v>1.3707394545430991E-8</v>
      </c>
      <c r="G539" s="9">
        <v>12.093904686488496</v>
      </c>
      <c r="H539" s="5">
        <v>2</v>
      </c>
      <c r="I539" s="5">
        <v>7</v>
      </c>
      <c r="J539" s="5">
        <v>9</v>
      </c>
      <c r="K539" s="9">
        <v>0.2</v>
      </c>
      <c r="L539" s="9">
        <v>0.68972784679082699</v>
      </c>
      <c r="M539" s="9">
        <v>0.4281136347815141</v>
      </c>
      <c r="N539" s="5">
        <v>12</v>
      </c>
      <c r="AI539" s="23"/>
      <c r="AJ539" s="23"/>
      <c r="AO539" s="5">
        <f t="shared" si="13"/>
        <v>538</v>
      </c>
      <c r="AP539" s="23">
        <v>0.74331298030215998</v>
      </c>
      <c r="AQ539" s="9">
        <v>0.65082301257969133</v>
      </c>
      <c r="AR539" s="9">
        <v>0.19523809523809518</v>
      </c>
      <c r="AS539" s="9">
        <v>0.45238095238095238</v>
      </c>
      <c r="AT539" s="23">
        <v>3.9294090362127935E-4</v>
      </c>
      <c r="AU539" s="9">
        <v>5.7303259210211825</v>
      </c>
    </row>
    <row r="540" spans="1:47" x14ac:dyDescent="0.25">
      <c r="A540" s="5" t="s">
        <v>439</v>
      </c>
      <c r="B540" s="23">
        <v>3029.6507863953493</v>
      </c>
      <c r="C540" s="9">
        <v>0.13469547324167447</v>
      </c>
      <c r="D540" s="9">
        <v>1.2500000000000001E-2</v>
      </c>
      <c r="E540" s="9">
        <v>-1.2500000000000001E-2</v>
      </c>
      <c r="F540" s="23">
        <v>1.0940152964367534E-4</v>
      </c>
      <c r="G540" s="9">
        <v>0.60580979417663949</v>
      </c>
      <c r="H540" s="5">
        <v>3</v>
      </c>
      <c r="I540" s="5">
        <v>2</v>
      </c>
      <c r="J540" s="5">
        <v>5</v>
      </c>
      <c r="K540" s="9">
        <v>0.375</v>
      </c>
      <c r="L540" s="9">
        <v>0.22768415654883892</v>
      </c>
      <c r="M540" s="9">
        <v>0.30085535239162481</v>
      </c>
      <c r="N540" s="5">
        <v>10</v>
      </c>
      <c r="AI540" s="23"/>
      <c r="AJ540" s="23"/>
      <c r="AO540" s="5">
        <f t="shared" si="13"/>
        <v>539</v>
      </c>
      <c r="AP540" s="23">
        <v>0.74284460314892942</v>
      </c>
      <c r="AQ540" s="9">
        <v>0.66938036869222828</v>
      </c>
      <c r="AR540" s="9">
        <v>0.2206349206349206</v>
      </c>
      <c r="AS540" s="9">
        <v>0.42698412698412697</v>
      </c>
      <c r="AT540" s="23">
        <v>1.7508063752459623E-2</v>
      </c>
      <c r="AU540" s="9">
        <v>4.7367237575309273</v>
      </c>
    </row>
    <row r="541" spans="1:47" x14ac:dyDescent="0.25">
      <c r="A541" s="5" t="s">
        <v>359</v>
      </c>
      <c r="B541" s="23">
        <v>2.202331209421255</v>
      </c>
      <c r="C541" s="9">
        <v>0.17684935431860607</v>
      </c>
      <c r="D541" s="9">
        <v>-1.2500000000000001E-2</v>
      </c>
      <c r="E541" s="9">
        <v>8.7499999999999994E-2</v>
      </c>
      <c r="F541" s="23">
        <v>4.4201881240943629E-12</v>
      </c>
      <c r="G541" s="9">
        <v>4.0673436884994238</v>
      </c>
      <c r="H541" s="5">
        <v>6</v>
      </c>
      <c r="I541" s="5">
        <v>8</v>
      </c>
      <c r="J541" s="5">
        <v>14</v>
      </c>
      <c r="K541" s="9">
        <v>0</v>
      </c>
      <c r="L541" s="9">
        <v>0.53693243291663628</v>
      </c>
      <c r="M541" s="9">
        <v>0.44142009341474553</v>
      </c>
      <c r="N541" s="5">
        <v>10</v>
      </c>
      <c r="AI541" s="23"/>
      <c r="AJ541" s="23"/>
      <c r="AO541" s="5">
        <f t="shared" si="13"/>
        <v>540</v>
      </c>
      <c r="AP541" s="23">
        <v>0.74236289194826655</v>
      </c>
      <c r="AQ541" s="9">
        <v>0.36057287689209733</v>
      </c>
      <c r="AR541" s="9">
        <v>0.13000000000000006</v>
      </c>
      <c r="AS541" s="9">
        <v>0.18000000000000005</v>
      </c>
      <c r="AT541" s="23">
        <v>0.49257657345701999</v>
      </c>
      <c r="AU541" s="9">
        <v>2.2268448340851532</v>
      </c>
    </row>
    <row r="542" spans="1:47" x14ac:dyDescent="0.25">
      <c r="B542" s="23">
        <v>113.10636010047497</v>
      </c>
      <c r="C542" s="9">
        <v>0.4431011241065293</v>
      </c>
      <c r="D542" s="9">
        <v>-0.13750000000000001</v>
      </c>
      <c r="E542" s="9">
        <v>0.23749999999999999</v>
      </c>
      <c r="F542" s="23">
        <v>0.1472373100357951</v>
      </c>
      <c r="G542" s="9">
        <v>2.2742697842149</v>
      </c>
      <c r="H542" s="5">
        <v>1</v>
      </c>
      <c r="I542" s="5">
        <v>3</v>
      </c>
      <c r="J542" s="5">
        <v>4</v>
      </c>
      <c r="K542" s="9">
        <v>0.1875</v>
      </c>
      <c r="L542" s="9">
        <v>0.58438438232037837</v>
      </c>
      <c r="M542" s="9">
        <v>0.37142155701676871</v>
      </c>
      <c r="N542" s="5">
        <v>10</v>
      </c>
      <c r="AI542" s="23"/>
      <c r="AJ542" s="23"/>
      <c r="AO542" s="5">
        <f t="shared" si="13"/>
        <v>541</v>
      </c>
      <c r="AP542" s="23">
        <v>0.74175685067090036</v>
      </c>
      <c r="AQ542" s="9">
        <v>0.32832276233307461</v>
      </c>
      <c r="AR542" s="9">
        <v>0.19747899159663865</v>
      </c>
      <c r="AS542" s="9">
        <v>0.38235294117647056</v>
      </c>
      <c r="AT542" s="23">
        <v>2.1182301831158847E-17</v>
      </c>
      <c r="AU542" s="9">
        <v>4.1943665509099715</v>
      </c>
    </row>
    <row r="543" spans="1:47" x14ac:dyDescent="0.25">
      <c r="B543" s="23">
        <v>22.307143298554081</v>
      </c>
      <c r="C543" s="9">
        <v>0.32860827530413</v>
      </c>
      <c r="D543" s="9">
        <v>8.7499999999999994E-2</v>
      </c>
      <c r="E543" s="9">
        <v>0.26250000000000001</v>
      </c>
      <c r="F543" s="23">
        <v>4.9180182589359461E-7</v>
      </c>
      <c r="G543" s="9">
        <v>3.1163225810282746</v>
      </c>
      <c r="H543" s="5">
        <v>5</v>
      </c>
      <c r="I543" s="5">
        <v>6</v>
      </c>
      <c r="J543" s="5">
        <v>11</v>
      </c>
      <c r="K543" s="9">
        <v>6.25E-2</v>
      </c>
      <c r="L543" s="9">
        <v>0.51143903856691209</v>
      </c>
      <c r="M543" s="9">
        <v>0.40654154394831576</v>
      </c>
      <c r="N543" s="5">
        <v>10</v>
      </c>
      <c r="AI543" s="23"/>
      <c r="AJ543" s="23"/>
      <c r="AO543" s="5">
        <f t="shared" si="13"/>
        <v>542</v>
      </c>
      <c r="AP543" s="23">
        <v>0.74041539995385341</v>
      </c>
      <c r="AQ543" s="9">
        <v>0.60426111597124621</v>
      </c>
      <c r="AR543" s="9">
        <v>0.26190476190476192</v>
      </c>
      <c r="AS543" s="9">
        <v>0.3392857142857143</v>
      </c>
      <c r="AT543" s="23">
        <v>0.32083259175805545</v>
      </c>
      <c r="AU543" s="9">
        <v>2.1922980437919044</v>
      </c>
    </row>
    <row r="544" spans="1:47" x14ac:dyDescent="0.25">
      <c r="B544" s="23">
        <v>95.014631140059322</v>
      </c>
      <c r="C544" s="9">
        <v>0.23234425342332557</v>
      </c>
      <c r="D544" s="9">
        <v>8.7499999999999994E-2</v>
      </c>
      <c r="E544" s="9">
        <v>8.7499999999999994E-2</v>
      </c>
      <c r="F544" s="23">
        <v>3.4348530541923935E-3</v>
      </c>
      <c r="G544" s="9">
        <v>2.0938996029189103</v>
      </c>
      <c r="H544" s="5">
        <v>5</v>
      </c>
      <c r="I544" s="5">
        <v>2</v>
      </c>
      <c r="J544" s="5">
        <v>7</v>
      </c>
      <c r="K544" s="9">
        <v>0.125</v>
      </c>
      <c r="L544" s="9">
        <v>0.37556868919303676</v>
      </c>
      <c r="M544" s="9">
        <v>0.32169012198624086</v>
      </c>
      <c r="N544" s="5">
        <v>10</v>
      </c>
      <c r="AI544" s="23"/>
      <c r="AJ544" s="23"/>
      <c r="AO544" s="5">
        <f t="shared" si="13"/>
        <v>543</v>
      </c>
      <c r="AP544" s="23">
        <v>0.73645145609841611</v>
      </c>
      <c r="AQ544" s="9">
        <v>0.55939184365686989</v>
      </c>
      <c r="AR544" s="9">
        <v>-4.7619047619047701E-3</v>
      </c>
      <c r="AS544" s="9">
        <v>0.33809523809523795</v>
      </c>
      <c r="AT544" s="23">
        <v>4.8456801372083205E-2</v>
      </c>
      <c r="AU544" s="9">
        <v>1.7739766904909153</v>
      </c>
    </row>
    <row r="545" spans="1:47" x14ac:dyDescent="0.25">
      <c r="B545" s="23">
        <v>2.6281494644801877</v>
      </c>
      <c r="C545" s="9">
        <v>0.15945342058766038</v>
      </c>
      <c r="D545" s="9">
        <v>8.7499999999999994E-2</v>
      </c>
      <c r="E545" s="9">
        <v>0.16250000000000001</v>
      </c>
      <c r="F545" s="23">
        <v>3.4377305121185667E-7</v>
      </c>
      <c r="G545" s="9">
        <v>3.2145809988518899</v>
      </c>
      <c r="H545" s="5">
        <v>7</v>
      </c>
      <c r="I545" s="5">
        <v>4</v>
      </c>
      <c r="J545" s="5">
        <v>11</v>
      </c>
      <c r="K545" s="9">
        <v>0.125</v>
      </c>
      <c r="L545" s="9">
        <v>0.39181164915010991</v>
      </c>
      <c r="M545" s="9">
        <v>0.41144323274861555</v>
      </c>
      <c r="N545" s="5">
        <v>10</v>
      </c>
      <c r="AI545" s="23"/>
      <c r="AJ545" s="23"/>
      <c r="AO545" s="5">
        <f t="shared" si="13"/>
        <v>544</v>
      </c>
      <c r="AP545" s="23">
        <v>0.73178262072782618</v>
      </c>
      <c r="AQ545" s="9">
        <v>0.11459097748731338</v>
      </c>
      <c r="AR545" s="9">
        <v>-3.111111111111111E-2</v>
      </c>
      <c r="AS545" s="9">
        <v>0.25333333333333341</v>
      </c>
      <c r="AT545" s="23">
        <v>2.0828916980041193E-5</v>
      </c>
      <c r="AU545" s="9">
        <v>10.383463590345817</v>
      </c>
    </row>
    <row r="546" spans="1:47" x14ac:dyDescent="0.25">
      <c r="B546" s="23">
        <v>23.232799746058358</v>
      </c>
      <c r="C546" s="9">
        <v>0.38220716869442167</v>
      </c>
      <c r="D546" s="9">
        <v>0.1125</v>
      </c>
      <c r="E546" s="9">
        <v>0.21249999999999999</v>
      </c>
      <c r="F546" s="23">
        <v>4.016741259426968E-6</v>
      </c>
      <c r="G546" s="9">
        <v>3.4743213078658175</v>
      </c>
      <c r="H546" s="5">
        <v>3</v>
      </c>
      <c r="I546" s="5">
        <v>7</v>
      </c>
      <c r="J546" s="5">
        <v>10</v>
      </c>
      <c r="K546" s="9">
        <v>0.125</v>
      </c>
      <c r="L546" s="9">
        <v>0.62177964324418544</v>
      </c>
      <c r="M546" s="9">
        <v>0.38243565477234537</v>
      </c>
      <c r="N546" s="5">
        <v>10</v>
      </c>
      <c r="AI546" s="23"/>
      <c r="AJ546" s="23"/>
      <c r="AO546" s="5">
        <f t="shared" si="13"/>
        <v>545</v>
      </c>
      <c r="AP546" s="23">
        <v>0.72861780371444951</v>
      </c>
      <c r="AQ546" s="9">
        <v>6.8874837666945715E-2</v>
      </c>
      <c r="AR546" s="9">
        <v>0.23636363636363636</v>
      </c>
      <c r="AS546" s="9">
        <v>0.25454545454545452</v>
      </c>
      <c r="AT546" s="23">
        <v>3.5003697286178075E-8</v>
      </c>
      <c r="AU546" s="9">
        <v>2.6549995461152074</v>
      </c>
    </row>
    <row r="547" spans="1:47" x14ac:dyDescent="0.25">
      <c r="B547" s="23">
        <v>14.887896953076673</v>
      </c>
      <c r="C547" s="9">
        <v>0.24867568634789375</v>
      </c>
      <c r="D547" s="9">
        <v>-6.25E-2</v>
      </c>
      <c r="E547" s="9">
        <v>6.25E-2</v>
      </c>
      <c r="F547" s="23">
        <v>2.4074399136807224E-5</v>
      </c>
      <c r="G547" s="9">
        <v>3.7415997531781882</v>
      </c>
      <c r="H547" s="5">
        <v>2</v>
      </c>
      <c r="I547" s="5">
        <v>7</v>
      </c>
      <c r="J547" s="5">
        <v>9</v>
      </c>
      <c r="K547" s="9">
        <v>0.125</v>
      </c>
      <c r="L547" s="9">
        <v>0.65167052171699669</v>
      </c>
      <c r="M547" s="9">
        <v>0.36518951273896821</v>
      </c>
      <c r="N547" s="5">
        <v>10</v>
      </c>
      <c r="AI547" s="23"/>
      <c r="AJ547" s="23"/>
      <c r="AO547" s="5">
        <f t="shared" si="13"/>
        <v>546</v>
      </c>
      <c r="AP547" s="23">
        <v>0.72833833867077047</v>
      </c>
      <c r="AQ547" s="9">
        <v>0.20082634389921866</v>
      </c>
      <c r="AR547" s="9">
        <v>0.24</v>
      </c>
      <c r="AS547" s="9">
        <v>0.24</v>
      </c>
      <c r="AT547" s="23">
        <v>1.8925692444297774E-6</v>
      </c>
      <c r="AU547" s="9">
        <v>2.7609528041983702</v>
      </c>
    </row>
    <row r="548" spans="1:47" x14ac:dyDescent="0.25">
      <c r="B548" s="23">
        <v>5.7029538166400506</v>
      </c>
      <c r="C548" s="9">
        <v>0.33567082955298733</v>
      </c>
      <c r="D548" s="9">
        <v>-8.7499999999999994E-2</v>
      </c>
      <c r="E548" s="9">
        <v>0.1875</v>
      </c>
      <c r="F548" s="23">
        <v>1.3612051345260545E-5</v>
      </c>
      <c r="G548" s="9">
        <v>3.1167010894578628</v>
      </c>
      <c r="H548" s="5">
        <v>2</v>
      </c>
      <c r="I548" s="5">
        <v>7</v>
      </c>
      <c r="J548" s="5">
        <v>9</v>
      </c>
      <c r="K548" s="9">
        <v>6.25E-2</v>
      </c>
      <c r="L548" s="9">
        <v>0.5862385635834011</v>
      </c>
      <c r="M548" s="9">
        <v>0.37838296306670721</v>
      </c>
      <c r="N548" s="5">
        <v>10</v>
      </c>
      <c r="AI548" s="23"/>
      <c r="AJ548" s="23"/>
      <c r="AO548" s="5">
        <f t="shared" si="13"/>
        <v>547</v>
      </c>
      <c r="AP548" s="23">
        <v>0.72489064640065548</v>
      </c>
      <c r="AQ548" s="9">
        <v>0.168653135885205</v>
      </c>
      <c r="AR548" s="9">
        <v>0.16666666666666669</v>
      </c>
      <c r="AS548" s="9">
        <v>6.6666666666666666E-2</v>
      </c>
      <c r="AT548" s="23">
        <v>2.8095485675159282E-3</v>
      </c>
      <c r="AU548" s="9">
        <v>9.2904785311291818</v>
      </c>
    </row>
    <row r="549" spans="1:47" x14ac:dyDescent="0.25">
      <c r="B549" s="23">
        <v>11.46995858426776</v>
      </c>
      <c r="C549" s="9">
        <v>0.16482626086150465</v>
      </c>
      <c r="D549" s="9">
        <v>8.7499999999999994E-2</v>
      </c>
      <c r="E549" s="9">
        <v>8.7499999999999994E-2</v>
      </c>
      <c r="F549" s="23">
        <v>4.9180182589359461E-7</v>
      </c>
      <c r="G549" s="9">
        <v>3.2831714640097083</v>
      </c>
      <c r="H549" s="5">
        <v>5</v>
      </c>
      <c r="I549" s="5">
        <v>6</v>
      </c>
      <c r="J549" s="5">
        <v>11</v>
      </c>
      <c r="K549" s="9">
        <v>0</v>
      </c>
      <c r="L549" s="9">
        <v>0.47524158262837835</v>
      </c>
      <c r="M549" s="9">
        <v>0.41244538250878371</v>
      </c>
      <c r="N549" s="5">
        <v>10</v>
      </c>
      <c r="AI549" s="23"/>
      <c r="AJ549" s="23"/>
      <c r="AO549" s="5">
        <f t="shared" si="13"/>
        <v>548</v>
      </c>
      <c r="AP549" s="23">
        <v>0.72028019001086718</v>
      </c>
      <c r="AQ549" s="9">
        <v>0.58808605254024238</v>
      </c>
      <c r="AR549" s="9">
        <v>0.21428571428571427</v>
      </c>
      <c r="AS549" s="9">
        <v>0.43333333333333351</v>
      </c>
      <c r="AT549" s="23">
        <v>3.1269083411340037E-3</v>
      </c>
      <c r="AU549" s="9">
        <v>5.1127265352530724</v>
      </c>
    </row>
    <row r="550" spans="1:47" x14ac:dyDescent="0.25">
      <c r="A550" s="5" t="s">
        <v>440</v>
      </c>
      <c r="B550" s="23">
        <v>1.4057436174936175</v>
      </c>
      <c r="C550" s="9">
        <v>0.6187328572064893</v>
      </c>
      <c r="D550" s="9">
        <v>0.1076923076923077</v>
      </c>
      <c r="E550" s="9">
        <v>0.33846153846153842</v>
      </c>
      <c r="F550" s="23">
        <v>4.5586047681932961E-4</v>
      </c>
      <c r="G550" s="9">
        <v>3.2022759568247574</v>
      </c>
      <c r="H550" s="5">
        <v>1</v>
      </c>
      <c r="I550" s="5">
        <v>5</v>
      </c>
      <c r="J550" s="5">
        <v>6</v>
      </c>
      <c r="K550" s="9">
        <v>0.2</v>
      </c>
      <c r="L550" s="9">
        <v>0.63853268336790303</v>
      </c>
      <c r="M550" s="9">
        <v>0.40390081667105621</v>
      </c>
      <c r="N550" s="5">
        <v>13</v>
      </c>
      <c r="AI550" s="23"/>
      <c r="AJ550" s="23"/>
      <c r="AO550" s="5">
        <f t="shared" si="13"/>
        <v>549</v>
      </c>
      <c r="AP550" s="23">
        <v>0.71571266567810765</v>
      </c>
      <c r="AQ550" s="9">
        <v>0.58849544045340507</v>
      </c>
      <c r="AR550" s="9">
        <v>0.23109243697478993</v>
      </c>
      <c r="AS550" s="9">
        <v>0.44957983193277307</v>
      </c>
      <c r="AT550" s="23">
        <v>3.6098001116689348E-5</v>
      </c>
      <c r="AU550" s="9">
        <v>2.8387581432199447</v>
      </c>
    </row>
    <row r="551" spans="1:47" x14ac:dyDescent="0.25">
      <c r="A551" s="5" t="s">
        <v>427</v>
      </c>
      <c r="B551" s="23">
        <v>10.686944852092351</v>
      </c>
      <c r="C551" s="9">
        <v>0.54860274140707255</v>
      </c>
      <c r="D551" s="9">
        <v>0.23076923076923084</v>
      </c>
      <c r="E551" s="9">
        <v>0.44615384615384618</v>
      </c>
      <c r="F551" s="23">
        <v>1.3618999665934729E-6</v>
      </c>
      <c r="G551" s="9">
        <v>3.9565087412289097</v>
      </c>
      <c r="H551" s="5">
        <v>4</v>
      </c>
      <c r="I551" s="5">
        <v>4</v>
      </c>
      <c r="J551" s="5">
        <v>8</v>
      </c>
      <c r="K551" s="9">
        <v>9.9999999999999978E-2</v>
      </c>
      <c r="L551" s="9">
        <v>0.43201265176984033</v>
      </c>
      <c r="M551" s="9">
        <v>0.47129442626850965</v>
      </c>
      <c r="N551" s="5">
        <v>13</v>
      </c>
      <c r="AI551" s="23"/>
      <c r="AJ551" s="23"/>
      <c r="AO551" s="5">
        <f t="shared" si="13"/>
        <v>550</v>
      </c>
      <c r="AP551" s="23">
        <v>0.71303186815996056</v>
      </c>
      <c r="AQ551" s="9">
        <v>0.19851273810506342</v>
      </c>
      <c r="AR551" s="9">
        <v>0.17857142857142858</v>
      </c>
      <c r="AS551" s="9">
        <v>0.25</v>
      </c>
      <c r="AT551" s="23">
        <v>1.5600190940473272E-9</v>
      </c>
      <c r="AU551" s="9">
        <v>2.6369703708523491</v>
      </c>
    </row>
    <row r="552" spans="1:47" x14ac:dyDescent="0.25">
      <c r="B552" s="23">
        <v>1.3276307026307026</v>
      </c>
      <c r="C552" s="9">
        <v>0.61306638470848174</v>
      </c>
      <c r="D552" s="9">
        <v>1.3664283380001927E-17</v>
      </c>
      <c r="E552" s="9">
        <v>0.4</v>
      </c>
      <c r="F552" s="23">
        <v>1.3973571810707118E-2</v>
      </c>
      <c r="G552" s="9">
        <v>2.6454684663402936</v>
      </c>
      <c r="H552" s="5">
        <v>3</v>
      </c>
      <c r="I552" s="5">
        <v>2</v>
      </c>
      <c r="J552" s="5">
        <v>5</v>
      </c>
      <c r="K552" s="9">
        <v>0</v>
      </c>
      <c r="L552" s="9">
        <v>0.52310027021122663</v>
      </c>
      <c r="M552" s="9">
        <v>0.39098996317737367</v>
      </c>
      <c r="N552" s="5">
        <v>13</v>
      </c>
      <c r="AI552" s="23"/>
      <c r="AJ552" s="23"/>
      <c r="AO552" s="5">
        <f t="shared" si="13"/>
        <v>551</v>
      </c>
      <c r="AP552" s="23">
        <v>0.71251498568863014</v>
      </c>
      <c r="AQ552" s="9">
        <v>0.56243864198605875</v>
      </c>
      <c r="AR552" s="9">
        <v>0.14444444444444449</v>
      </c>
      <c r="AS552" s="9">
        <v>0.40793650793650776</v>
      </c>
      <c r="AT552" s="23">
        <v>2.235774793937067E-4</v>
      </c>
      <c r="AU552" s="9">
        <v>5.0885719660532827</v>
      </c>
    </row>
    <row r="553" spans="1:47" x14ac:dyDescent="0.25">
      <c r="B553" s="23">
        <v>5.4571112121212115</v>
      </c>
      <c r="C553" s="9">
        <v>0.20146369227006811</v>
      </c>
      <c r="D553" s="9">
        <v>0.29230769230769238</v>
      </c>
      <c r="E553" s="9">
        <v>0.15384615384615383</v>
      </c>
      <c r="F553" s="23">
        <v>4.5586047681933037E-4</v>
      </c>
      <c r="G553" s="9">
        <v>1.9293708351410328</v>
      </c>
      <c r="H553" s="5">
        <v>5</v>
      </c>
      <c r="I553" s="5">
        <v>2</v>
      </c>
      <c r="J553" s="5">
        <v>7</v>
      </c>
      <c r="K553" s="9">
        <v>0.19999999999999996</v>
      </c>
      <c r="L553" s="9">
        <v>0.34648049168081541</v>
      </c>
      <c r="M553" s="9">
        <v>0.41342732351790895</v>
      </c>
      <c r="N553" s="5">
        <v>13</v>
      </c>
      <c r="AI553" s="23"/>
      <c r="AJ553" s="23"/>
      <c r="AO553" s="5">
        <f t="shared" si="13"/>
        <v>552</v>
      </c>
      <c r="AP553" s="23">
        <v>0.71036501611022151</v>
      </c>
      <c r="AQ553" s="9">
        <v>0.14414957827872443</v>
      </c>
      <c r="AR553" s="9">
        <v>9.4117647058823528E-2</v>
      </c>
      <c r="AS553" s="9">
        <v>0.28235294117647058</v>
      </c>
      <c r="AT553" s="23">
        <v>1.5430934397367336E-7</v>
      </c>
      <c r="AU553" s="9">
        <v>4.3759069828281865</v>
      </c>
    </row>
    <row r="554" spans="1:47" x14ac:dyDescent="0.25">
      <c r="B554" s="23">
        <v>0.69920789166389175</v>
      </c>
      <c r="C554" s="9">
        <v>0.33013817190903483</v>
      </c>
      <c r="D554" s="9">
        <v>0.13846153846153847</v>
      </c>
      <c r="E554" s="9">
        <v>0.1230769230769231</v>
      </c>
      <c r="F554" s="23">
        <v>2.0828916980041193E-5</v>
      </c>
      <c r="G554" s="9">
        <v>6.9424984723858119</v>
      </c>
      <c r="H554" s="5">
        <v>0</v>
      </c>
      <c r="I554" s="5">
        <v>6</v>
      </c>
      <c r="J554" s="5">
        <v>6</v>
      </c>
      <c r="K554" s="9">
        <v>0.2</v>
      </c>
      <c r="L554" s="9">
        <v>0.75509211188509562</v>
      </c>
      <c r="M554" s="9">
        <v>0.32972792723376487</v>
      </c>
      <c r="N554" s="5">
        <v>13</v>
      </c>
      <c r="AI554" s="23"/>
      <c r="AJ554" s="23"/>
      <c r="AO554" s="5">
        <f t="shared" si="13"/>
        <v>553</v>
      </c>
      <c r="AP554" s="23">
        <v>0.70582283767847798</v>
      </c>
      <c r="AQ554" s="9">
        <v>0.40534092158789026</v>
      </c>
      <c r="AR554" s="9">
        <v>0.19090909090909092</v>
      </c>
      <c r="AS554" s="9">
        <v>0.2454545454545454</v>
      </c>
      <c r="AT554" s="23">
        <v>5.8438709432624856E-6</v>
      </c>
      <c r="AU554" s="9">
        <v>2.7611573437190486</v>
      </c>
    </row>
    <row r="555" spans="1:47" x14ac:dyDescent="0.25">
      <c r="B555" s="23">
        <v>10.148905538905542</v>
      </c>
      <c r="C555" s="9">
        <v>0.47946647348378901</v>
      </c>
      <c r="D555" s="9">
        <v>0.2</v>
      </c>
      <c r="E555" s="9">
        <v>0.24615384615384617</v>
      </c>
      <c r="F555" s="23">
        <v>1.0661465213957701E-6</v>
      </c>
      <c r="G555" s="9">
        <v>2.9804549004134389</v>
      </c>
      <c r="H555" s="5">
        <v>3</v>
      </c>
      <c r="I555" s="5">
        <v>5</v>
      </c>
      <c r="J555" s="5">
        <v>8</v>
      </c>
      <c r="K555" s="9">
        <v>0</v>
      </c>
      <c r="L555" s="9">
        <v>0.55846525794938795</v>
      </c>
      <c r="M555" s="9">
        <v>0.44641844166875383</v>
      </c>
      <c r="N555" s="5">
        <v>13</v>
      </c>
      <c r="AI555" s="23"/>
      <c r="AJ555" s="23"/>
      <c r="AO555" s="5">
        <f t="shared" si="13"/>
        <v>554</v>
      </c>
      <c r="AP555" s="23">
        <v>0.7014341066592793</v>
      </c>
      <c r="AQ555" s="9">
        <v>0.41328895081482686</v>
      </c>
      <c r="AR555" s="9">
        <v>0.28095238095238095</v>
      </c>
      <c r="AS555" s="9">
        <v>0.10000000000000003</v>
      </c>
      <c r="AT555" s="23">
        <v>0.43136310320675408</v>
      </c>
      <c r="AU555" s="9">
        <v>0.92587773463619283</v>
      </c>
    </row>
    <row r="556" spans="1:47" x14ac:dyDescent="0.25">
      <c r="B556" s="23">
        <v>5.6934032634032636</v>
      </c>
      <c r="C556" s="9">
        <v>0.61155921151530379</v>
      </c>
      <c r="D556" s="9">
        <v>0.26153846153846161</v>
      </c>
      <c r="E556" s="9">
        <v>0.41538461538461541</v>
      </c>
      <c r="F556" s="23">
        <v>1.1022250104061786E-3</v>
      </c>
      <c r="G556" s="9">
        <v>2.6107188358861864</v>
      </c>
      <c r="H556" s="5">
        <v>3</v>
      </c>
      <c r="I556" s="5">
        <v>3</v>
      </c>
      <c r="J556" s="5">
        <v>6</v>
      </c>
      <c r="K556" s="9">
        <v>9.9999999999999978E-2</v>
      </c>
      <c r="L556" s="9">
        <v>0.45633521619355416</v>
      </c>
      <c r="M556" s="9">
        <v>0.4417830047236625</v>
      </c>
      <c r="N556" s="5">
        <v>13</v>
      </c>
      <c r="AI556" s="23"/>
      <c r="AJ556" s="23"/>
      <c r="AO556" s="5">
        <f t="shared" si="13"/>
        <v>555</v>
      </c>
      <c r="AP556" s="23">
        <v>0.70098139944463977</v>
      </c>
      <c r="AQ556" s="9">
        <v>0.13046238362454105</v>
      </c>
      <c r="AR556" s="9">
        <v>0.14545454545454545</v>
      </c>
      <c r="AS556" s="9">
        <v>0.36363636363636365</v>
      </c>
      <c r="AT556" s="23">
        <v>3.2227039646523201E-5</v>
      </c>
      <c r="AU556" s="9">
        <v>1.4742362269901603</v>
      </c>
    </row>
    <row r="557" spans="1:47" x14ac:dyDescent="0.25">
      <c r="B557" s="23">
        <v>34.281078721278718</v>
      </c>
      <c r="C557" s="9">
        <v>0.42549244673947623</v>
      </c>
      <c r="D557" s="9">
        <v>0.21538461538461545</v>
      </c>
      <c r="E557" s="9">
        <v>0.29230769230769238</v>
      </c>
      <c r="F557" s="23">
        <v>5.4481209038738152E-8</v>
      </c>
      <c r="G557" s="9">
        <v>2.0360477273545188</v>
      </c>
      <c r="H557" s="5">
        <v>5</v>
      </c>
      <c r="I557" s="5">
        <v>4</v>
      </c>
      <c r="J557" s="5">
        <v>9</v>
      </c>
      <c r="K557" s="9">
        <v>9.9999999999999978E-2</v>
      </c>
      <c r="L557" s="9">
        <v>0.40770375410334425</v>
      </c>
      <c r="M557" s="9">
        <v>0.48537639160294549</v>
      </c>
      <c r="N557" s="5">
        <v>13</v>
      </c>
      <c r="AI557" s="23"/>
      <c r="AJ557" s="23"/>
      <c r="AO557" s="5">
        <f t="shared" si="13"/>
        <v>556</v>
      </c>
      <c r="AP557" s="23">
        <v>0.69920789166389175</v>
      </c>
      <c r="AQ557" s="9">
        <v>0.33013817190903483</v>
      </c>
      <c r="AR557" s="9">
        <v>0.13846153846153847</v>
      </c>
      <c r="AS557" s="9">
        <v>0.1230769230769231</v>
      </c>
      <c r="AT557" s="23">
        <v>2.0828916980041193E-5</v>
      </c>
      <c r="AU557" s="9">
        <v>6.9424984723858119</v>
      </c>
    </row>
    <row r="558" spans="1:47" x14ac:dyDescent="0.25">
      <c r="B558" s="23">
        <v>5.8255644355644352</v>
      </c>
      <c r="C558" s="9">
        <v>0.50184643818870367</v>
      </c>
      <c r="D558" s="9">
        <v>-0.10769230769230773</v>
      </c>
      <c r="E558" s="9">
        <v>0.33846153846153848</v>
      </c>
      <c r="F558" s="23">
        <v>4.7038146300717495E-2</v>
      </c>
      <c r="G558" s="9">
        <v>2.4266197001255128</v>
      </c>
      <c r="H558" s="5">
        <v>3</v>
      </c>
      <c r="I558" s="5">
        <v>3</v>
      </c>
      <c r="J558" s="5">
        <v>6</v>
      </c>
      <c r="K558" s="9">
        <v>0</v>
      </c>
      <c r="L558" s="9">
        <v>0.53567795491909664</v>
      </c>
      <c r="M558" s="9">
        <v>0.42462312602269536</v>
      </c>
      <c r="N558" s="5">
        <v>13</v>
      </c>
      <c r="AI558" s="23"/>
      <c r="AJ558" s="23"/>
      <c r="AO558" s="5">
        <f t="shared" si="13"/>
        <v>557</v>
      </c>
      <c r="AP558" s="23">
        <v>0.6913185190529556</v>
      </c>
      <c r="AQ558" s="9">
        <v>0.53778326064476889</v>
      </c>
      <c r="AR558" s="9">
        <v>-0.18571428571428572</v>
      </c>
      <c r="AS558" s="9">
        <v>0.20476190476190467</v>
      </c>
      <c r="AT558" s="23">
        <v>8.7644033218034699E-8</v>
      </c>
      <c r="AU558" s="9">
        <v>5.1384466025201352</v>
      </c>
    </row>
    <row r="559" spans="1:47" x14ac:dyDescent="0.25">
      <c r="B559" s="23">
        <v>72.739010964035984</v>
      </c>
      <c r="C559" s="9">
        <v>0.54130580429452113</v>
      </c>
      <c r="D559" s="9">
        <v>0.32307692307692321</v>
      </c>
      <c r="E559" s="9">
        <v>0.44615384615384618</v>
      </c>
      <c r="F559" s="23">
        <v>4.0784692652709546E-6</v>
      </c>
      <c r="G559" s="9">
        <v>3.4635044703073148</v>
      </c>
      <c r="H559" s="5">
        <v>5</v>
      </c>
      <c r="I559" s="5">
        <v>3</v>
      </c>
      <c r="J559" s="5">
        <v>8</v>
      </c>
      <c r="K559" s="9">
        <v>9.9999999999999978E-2</v>
      </c>
      <c r="L559" s="9">
        <v>0.37347735358132689</v>
      </c>
      <c r="M559" s="9">
        <v>0.45429326004347148</v>
      </c>
      <c r="N559" s="5">
        <v>13</v>
      </c>
      <c r="AI559" s="23"/>
      <c r="AJ559" s="23"/>
      <c r="AO559" s="5">
        <f t="shared" si="13"/>
        <v>558</v>
      </c>
      <c r="AP559" s="23">
        <v>0.67836485467552154</v>
      </c>
      <c r="AQ559" s="9">
        <v>0.33092481962499037</v>
      </c>
      <c r="AR559" s="9">
        <v>0.33974358974358976</v>
      </c>
      <c r="AS559" s="9">
        <v>0.35256410256410259</v>
      </c>
      <c r="AT559" s="23">
        <v>0.68939854967934366</v>
      </c>
      <c r="AU559" s="9">
        <v>1.0492407432819462</v>
      </c>
    </row>
    <row r="560" spans="1:47" x14ac:dyDescent="0.25">
      <c r="B560" s="23">
        <v>2.4400333000333001</v>
      </c>
      <c r="C560" s="9">
        <v>0.67603828671553512</v>
      </c>
      <c r="D560" s="9">
        <v>-0.18461538461538463</v>
      </c>
      <c r="E560" s="9">
        <v>0.49230769230769234</v>
      </c>
      <c r="F560" s="23">
        <v>0.31351841945850567</v>
      </c>
      <c r="G560" s="9">
        <v>2.2386522373485453</v>
      </c>
      <c r="H560" s="5">
        <v>1</v>
      </c>
      <c r="I560" s="5">
        <v>4</v>
      </c>
      <c r="J560" s="5">
        <v>5</v>
      </c>
      <c r="K560" s="9">
        <v>0</v>
      </c>
      <c r="L560" s="9">
        <v>0.5394440026785966</v>
      </c>
      <c r="M560" s="9">
        <v>0.40663333957648934</v>
      </c>
      <c r="N560" s="5">
        <v>13</v>
      </c>
      <c r="AI560" s="23"/>
      <c r="AJ560" s="23"/>
      <c r="AO560" s="5">
        <f t="shared" si="13"/>
        <v>559</v>
      </c>
      <c r="AP560" s="23">
        <v>0.67361140891022708</v>
      </c>
      <c r="AQ560" s="9">
        <v>0.71689506351206456</v>
      </c>
      <c r="AR560" s="9">
        <v>0.33636363636363636</v>
      </c>
      <c r="AS560" s="9">
        <v>0.42727272727272736</v>
      </c>
      <c r="AT560" s="23">
        <v>0.32658460921472876</v>
      </c>
      <c r="AU560" s="9">
        <v>0.85318405802738795</v>
      </c>
    </row>
    <row r="561" spans="1:47" x14ac:dyDescent="0.25">
      <c r="B561" s="23">
        <v>5.7488011988011989</v>
      </c>
      <c r="C561" s="9">
        <v>0.62662548066813295</v>
      </c>
      <c r="D561" s="9">
        <v>-9.2307692307692299E-2</v>
      </c>
      <c r="E561" s="9">
        <v>0.38461538461538469</v>
      </c>
      <c r="F561" s="23">
        <v>0.31351841945850567</v>
      </c>
      <c r="G561" s="9">
        <v>1.7622476793936925</v>
      </c>
      <c r="H561" s="5">
        <v>2</v>
      </c>
      <c r="I561" s="5">
        <v>2</v>
      </c>
      <c r="J561" s="5">
        <v>4</v>
      </c>
      <c r="K561" s="9">
        <v>9.9999999999999978E-2</v>
      </c>
      <c r="L561" s="9">
        <v>0.4673963352936677</v>
      </c>
      <c r="M561" s="9">
        <v>0.39150133839899354</v>
      </c>
      <c r="N561" s="5">
        <v>13</v>
      </c>
      <c r="AI561" s="23"/>
      <c r="AJ561" s="23"/>
      <c r="AO561" s="5">
        <f t="shared" si="13"/>
        <v>560</v>
      </c>
      <c r="AP561" s="23">
        <v>0.66668779453893712</v>
      </c>
      <c r="AQ561" s="9">
        <v>0.47947649345707544</v>
      </c>
      <c r="AR561" s="9">
        <v>0.12258064516129032</v>
      </c>
      <c r="AS561" s="9">
        <v>0.25806451612903236</v>
      </c>
      <c r="AT561" s="23">
        <v>5.4481209038738152E-8</v>
      </c>
      <c r="AU561" s="9">
        <v>2.2545171260195618</v>
      </c>
    </row>
    <row r="562" spans="1:47" x14ac:dyDescent="0.25">
      <c r="B562" s="23">
        <v>2.6257170607170606</v>
      </c>
      <c r="C562" s="9">
        <v>0.63473473328621088</v>
      </c>
      <c r="D562" s="9">
        <v>0.33846153846153848</v>
      </c>
      <c r="E562" s="9">
        <v>0.41538461538461541</v>
      </c>
      <c r="F562" s="23">
        <v>1.5791578679120076E-5</v>
      </c>
      <c r="G562" s="9">
        <v>2.5235089019144188</v>
      </c>
      <c r="H562" s="5">
        <v>3</v>
      </c>
      <c r="I562" s="5">
        <v>4</v>
      </c>
      <c r="J562" s="5">
        <v>7</v>
      </c>
      <c r="K562" s="9">
        <v>9.9999999999999978E-2</v>
      </c>
      <c r="L562" s="9">
        <v>0.47570568234838728</v>
      </c>
      <c r="M562" s="9">
        <v>0.43619298117982908</v>
      </c>
      <c r="N562" s="5">
        <v>13</v>
      </c>
      <c r="AI562" s="23"/>
      <c r="AJ562" s="23"/>
      <c r="AO562" s="5">
        <f t="shared" si="13"/>
        <v>561</v>
      </c>
      <c r="AP562" s="23">
        <v>0.66599634434362398</v>
      </c>
      <c r="AQ562" s="9">
        <v>0.6457846241987274</v>
      </c>
      <c r="AR562" s="9">
        <v>0.25238095238095237</v>
      </c>
      <c r="AS562" s="9">
        <v>0.4714285714285717</v>
      </c>
      <c r="AT562" s="23">
        <v>1.5766220291953049E-2</v>
      </c>
      <c r="AU562" s="9">
        <v>5.0495000426859615</v>
      </c>
    </row>
    <row r="563" spans="1:47" x14ac:dyDescent="0.25">
      <c r="A563" s="5" t="s">
        <v>441</v>
      </c>
      <c r="B563" s="23">
        <v>11.528473343894456</v>
      </c>
      <c r="C563" s="9">
        <v>0.49217782131351917</v>
      </c>
      <c r="D563" s="9">
        <v>0.34710743801652888</v>
      </c>
      <c r="E563" s="9">
        <v>0.39669421487603312</v>
      </c>
      <c r="F563" s="23">
        <v>1.2566286919820715E-5</v>
      </c>
      <c r="G563" s="9">
        <v>1.5411229376514664</v>
      </c>
      <c r="H563" s="5">
        <v>3</v>
      </c>
      <c r="I563" s="5">
        <v>5</v>
      </c>
      <c r="J563" s="5">
        <v>8</v>
      </c>
      <c r="K563" s="9">
        <v>4.545454545454547E-2</v>
      </c>
      <c r="L563" s="9">
        <v>0.52483479762389307</v>
      </c>
      <c r="M563" s="9">
        <v>0.45049739383490123</v>
      </c>
      <c r="N563" s="5">
        <v>11</v>
      </c>
      <c r="AI563" s="23"/>
      <c r="AJ563" s="23"/>
      <c r="AO563" s="5">
        <f t="shared" si="13"/>
        <v>562</v>
      </c>
      <c r="AP563" s="23">
        <v>0.66109998095371847</v>
      </c>
      <c r="AQ563" s="9">
        <v>0.36212943729783187</v>
      </c>
      <c r="AR563" s="9">
        <v>9.0476190476190516E-2</v>
      </c>
      <c r="AS563" s="9">
        <v>0.31904761904761902</v>
      </c>
      <c r="AT563" s="23">
        <v>1.6611716596682544E-3</v>
      </c>
      <c r="AU563" s="9">
        <v>2.2703479734734677</v>
      </c>
    </row>
    <row r="564" spans="1:47" x14ac:dyDescent="0.25">
      <c r="A564" s="5" t="s">
        <v>363</v>
      </c>
      <c r="B564" s="23">
        <v>1.4381029367714349</v>
      </c>
      <c r="C564" s="9">
        <v>0.41356941306958761</v>
      </c>
      <c r="D564" s="9">
        <v>0.13223140495867769</v>
      </c>
      <c r="E564" s="9">
        <v>0.24793388429752061</v>
      </c>
      <c r="F564" s="23">
        <v>1.1408862627609508E-2</v>
      </c>
      <c r="G564" s="9">
        <v>1.9967061123241698</v>
      </c>
      <c r="H564" s="5">
        <v>1</v>
      </c>
      <c r="I564" s="5">
        <v>4</v>
      </c>
      <c r="J564" s="5">
        <v>5</v>
      </c>
      <c r="K564" s="9">
        <v>0.13636363636363635</v>
      </c>
      <c r="L564" s="9">
        <v>0.58074061314799819</v>
      </c>
      <c r="M564" s="9">
        <v>0.3833741884283014</v>
      </c>
      <c r="N564" s="5">
        <v>11</v>
      </c>
      <c r="AI564" s="23"/>
      <c r="AJ564" s="23"/>
      <c r="AO564" s="5">
        <f t="shared" si="13"/>
        <v>563</v>
      </c>
      <c r="AP564" s="23">
        <v>0.65875499511330537</v>
      </c>
      <c r="AQ564" s="9">
        <v>0.44540868957663499</v>
      </c>
      <c r="AR564" s="9">
        <v>0.20158730158730159</v>
      </c>
      <c r="AS564" s="9">
        <v>0.30634920634920637</v>
      </c>
      <c r="AT564" s="23">
        <v>6.3489431729624491E-5</v>
      </c>
      <c r="AU564" s="9">
        <v>5.1264586202921567</v>
      </c>
    </row>
    <row r="565" spans="1:47" x14ac:dyDescent="0.25">
      <c r="B565" s="23">
        <v>4.2169989587320256</v>
      </c>
      <c r="C565" s="9">
        <v>0.20265210215490095</v>
      </c>
      <c r="D565" s="9">
        <v>0.19834710743801653</v>
      </c>
      <c r="E565" s="9">
        <v>8.2644628099173556E-2</v>
      </c>
      <c r="F565" s="23">
        <v>1.824817521140853E-4</v>
      </c>
      <c r="G565" s="9">
        <v>1.7911689558048385</v>
      </c>
      <c r="H565" s="5">
        <v>3</v>
      </c>
      <c r="I565" s="5">
        <v>4</v>
      </c>
      <c r="J565" s="5">
        <v>7</v>
      </c>
      <c r="K565" s="9">
        <v>4.5454545454545414E-2</v>
      </c>
      <c r="L565" s="9">
        <v>0.46237237311823559</v>
      </c>
      <c r="M565" s="9">
        <v>0.42229869555898308</v>
      </c>
      <c r="N565" s="5">
        <v>11</v>
      </c>
      <c r="AI565" s="23"/>
      <c r="AJ565" s="23"/>
      <c r="AO565" s="5">
        <f t="shared" si="13"/>
        <v>564</v>
      </c>
      <c r="AP565" s="23">
        <v>0.65669593648441282</v>
      </c>
      <c r="AQ565" s="9">
        <v>0.35514086528922162</v>
      </c>
      <c r="AR565" s="9">
        <v>0.3</v>
      </c>
      <c r="AS565" s="9">
        <v>0.34999999999999992</v>
      </c>
      <c r="AT565" s="23">
        <v>0.65872901269712014</v>
      </c>
      <c r="AU565" s="9">
        <v>1.0818551739256654</v>
      </c>
    </row>
    <row r="566" spans="1:47" x14ac:dyDescent="0.25">
      <c r="B566" s="23">
        <v>1.816998162019491</v>
      </c>
      <c r="C566" s="9">
        <v>0.47919252958044789</v>
      </c>
      <c r="D566" s="9">
        <v>0.38016528925619836</v>
      </c>
      <c r="E566" s="9">
        <v>0.39669421487603312</v>
      </c>
      <c r="F566" s="23">
        <v>1.6028492470718271E-5</v>
      </c>
      <c r="G566" s="9">
        <v>1.8221327516189327</v>
      </c>
      <c r="H566" s="5">
        <v>4</v>
      </c>
      <c r="I566" s="5">
        <v>4</v>
      </c>
      <c r="J566" s="5">
        <v>8</v>
      </c>
      <c r="K566" s="9">
        <v>4.545454545454547E-2</v>
      </c>
      <c r="L566" s="9">
        <v>0.48651802723713722</v>
      </c>
      <c r="M566" s="9">
        <v>0.4348504216643449</v>
      </c>
      <c r="N566" s="5">
        <v>11</v>
      </c>
      <c r="AI566" s="23"/>
      <c r="AJ566" s="23"/>
      <c r="AO566" s="5">
        <f t="shared" si="13"/>
        <v>565</v>
      </c>
      <c r="AP566" s="23">
        <v>0.64950787992224179</v>
      </c>
      <c r="AQ566" s="9">
        <v>0.85034070048791333</v>
      </c>
      <c r="AR566" s="9">
        <v>0.11264080100125157</v>
      </c>
      <c r="AS566" s="9">
        <v>0.8035043804755948</v>
      </c>
      <c r="AT566" s="23">
        <v>1.3710101886173596E-25</v>
      </c>
      <c r="AU566" s="9">
        <v>2.0386653624186772</v>
      </c>
    </row>
    <row r="567" spans="1:47" x14ac:dyDescent="0.25">
      <c r="B567" s="23">
        <v>1.816998162019491</v>
      </c>
      <c r="C567" s="9">
        <v>0.47557675680590972</v>
      </c>
      <c r="D567" s="9">
        <v>0.39669421487603307</v>
      </c>
      <c r="E567" s="9">
        <v>0.39669421487603296</v>
      </c>
      <c r="F567" s="23">
        <v>3.004435274898147E-4</v>
      </c>
      <c r="G567" s="9">
        <v>1.7789634499294544</v>
      </c>
      <c r="H567" s="5">
        <v>3</v>
      </c>
      <c r="I567" s="5">
        <v>4</v>
      </c>
      <c r="J567" s="5">
        <v>7</v>
      </c>
      <c r="K567" s="9">
        <v>4.545454545454547E-2</v>
      </c>
      <c r="L567" s="9">
        <v>0.49277468771600413</v>
      </c>
      <c r="M567" s="9">
        <v>0.42818933394289455</v>
      </c>
      <c r="N567" s="5">
        <v>11</v>
      </c>
      <c r="AI567" s="23"/>
      <c r="AJ567" s="23"/>
      <c r="AO567" s="5">
        <f t="shared" si="13"/>
        <v>566</v>
      </c>
      <c r="AP567" s="23">
        <v>0.64500789226141542</v>
      </c>
      <c r="AQ567" s="9">
        <v>0.65146719369578621</v>
      </c>
      <c r="AR567" s="9">
        <v>0.19523809523809518</v>
      </c>
      <c r="AS567" s="9">
        <v>0.45238095238095238</v>
      </c>
      <c r="AT567" s="23">
        <v>3.4774874582280528E-5</v>
      </c>
      <c r="AU567" s="9">
        <v>5.2742756614429931</v>
      </c>
    </row>
    <row r="568" spans="1:47" x14ac:dyDescent="0.25">
      <c r="B568" s="23">
        <v>6.8955715480245798</v>
      </c>
      <c r="C568" s="9">
        <v>0.33834597303507197</v>
      </c>
      <c r="D568" s="9">
        <v>0.24793388429752067</v>
      </c>
      <c r="E568" s="9">
        <v>0.18181818181818182</v>
      </c>
      <c r="F568" s="23">
        <v>1.6028492470718271E-5</v>
      </c>
      <c r="G568" s="9">
        <v>1.8873714536696193</v>
      </c>
      <c r="H568" s="5">
        <v>4</v>
      </c>
      <c r="I568" s="5">
        <v>4</v>
      </c>
      <c r="J568" s="5">
        <v>8</v>
      </c>
      <c r="K568" s="9">
        <v>4.5454545454545414E-2</v>
      </c>
      <c r="L568" s="9">
        <v>0.46517542357731184</v>
      </c>
      <c r="M568" s="9">
        <v>0.42832836527965046</v>
      </c>
      <c r="N568" s="5">
        <v>11</v>
      </c>
      <c r="AI568" s="23"/>
      <c r="AJ568" s="23"/>
      <c r="AO568" s="5">
        <f t="shared" si="13"/>
        <v>567</v>
      </c>
      <c r="AP568" s="23">
        <v>0.64088193843844565</v>
      </c>
      <c r="AQ568" s="9">
        <v>0.19664898931723171</v>
      </c>
      <c r="AR568" s="9">
        <v>5.2380952380952417E-2</v>
      </c>
      <c r="AS568" s="9">
        <v>4.7619047619047623E-3</v>
      </c>
      <c r="AT568" s="23">
        <v>8.9061026649036703E-6</v>
      </c>
      <c r="AU568" s="9">
        <v>1.9963951889742866</v>
      </c>
    </row>
    <row r="569" spans="1:47" x14ac:dyDescent="0.25">
      <c r="B569" s="23">
        <v>28.601478048351488</v>
      </c>
      <c r="C569" s="9">
        <v>0.35045347870712745</v>
      </c>
      <c r="D569" s="9">
        <v>0.19834710743801653</v>
      </c>
      <c r="E569" s="9">
        <v>0.16528925619834706</v>
      </c>
      <c r="F569" s="23">
        <v>4.1937637363189358E-7</v>
      </c>
      <c r="G569" s="9">
        <v>1.8671131581849998</v>
      </c>
      <c r="H569" s="5">
        <v>6</v>
      </c>
      <c r="I569" s="5">
        <v>3</v>
      </c>
      <c r="J569" s="5">
        <v>9</v>
      </c>
      <c r="K569" s="9">
        <v>0.13636363636363635</v>
      </c>
      <c r="L569" s="9">
        <v>0.40255725082919303</v>
      </c>
      <c r="M569" s="9">
        <v>0.46203886848054804</v>
      </c>
      <c r="N569" s="5">
        <v>11</v>
      </c>
      <c r="AI569" s="23"/>
      <c r="AJ569" s="23"/>
      <c r="AO569" s="5">
        <f t="shared" si="13"/>
        <v>568</v>
      </c>
      <c r="AP569" s="23">
        <v>0.63388147071367884</v>
      </c>
      <c r="AQ569" s="9">
        <v>0.59527041371405964</v>
      </c>
      <c r="AR569" s="9">
        <v>0.3222222222222223</v>
      </c>
      <c r="AS569" s="9">
        <v>0.31904761904761908</v>
      </c>
      <c r="AT569" s="23">
        <v>3.8991702582632189E-2</v>
      </c>
      <c r="AU569" s="9">
        <v>4.6382654111377741</v>
      </c>
    </row>
    <row r="570" spans="1:47" x14ac:dyDescent="0.25">
      <c r="B570" s="23">
        <v>3.0333159410910437</v>
      </c>
      <c r="C570" s="9">
        <v>4.7857382627251699E-2</v>
      </c>
      <c r="D570" s="9">
        <v>8.2644628099173528E-2</v>
      </c>
      <c r="E570" s="9">
        <v>0</v>
      </c>
      <c r="F570" s="23">
        <v>3.6983678168239325E-4</v>
      </c>
      <c r="G570" s="9">
        <v>2.8546097887827355</v>
      </c>
      <c r="H570" s="5">
        <v>1</v>
      </c>
      <c r="I570" s="5">
        <v>5</v>
      </c>
      <c r="J570" s="5">
        <v>6</v>
      </c>
      <c r="K570" s="9">
        <v>4.545454545454547E-2</v>
      </c>
      <c r="L570" s="9">
        <v>0.55422923949967917</v>
      </c>
      <c r="M570" s="9">
        <v>0.43809453356796446</v>
      </c>
      <c r="N570" s="5">
        <v>11</v>
      </c>
      <c r="AI570" s="23"/>
      <c r="AJ570" s="23"/>
      <c r="AO570" s="5">
        <f t="shared" si="13"/>
        <v>569</v>
      </c>
      <c r="AP570" s="23">
        <v>0.63237171327636177</v>
      </c>
      <c r="AQ570" s="9">
        <v>0.5465600017941824</v>
      </c>
      <c r="AR570" s="9">
        <v>9.7222222222222252E-2</v>
      </c>
      <c r="AS570" s="9">
        <v>0.18055555555555561</v>
      </c>
      <c r="AT570" s="23">
        <v>4.2796585464191465E-5</v>
      </c>
      <c r="AU570" s="9">
        <v>2.8769636792953377</v>
      </c>
    </row>
    <row r="571" spans="1:47" x14ac:dyDescent="0.25">
      <c r="B571" s="23">
        <v>0.78461071643138858</v>
      </c>
      <c r="C571" s="9">
        <v>0.11069088857224832</v>
      </c>
      <c r="D571" s="9">
        <v>0.14876033057851243</v>
      </c>
      <c r="E571" s="9">
        <v>9.9173553719008267E-2</v>
      </c>
      <c r="F571" s="23">
        <v>1.0873067908719255E-2</v>
      </c>
      <c r="G571" s="9">
        <v>2.3661011507500507</v>
      </c>
      <c r="H571" s="5">
        <v>0</v>
      </c>
      <c r="I571" s="5">
        <v>5</v>
      </c>
      <c r="J571" s="5">
        <v>5</v>
      </c>
      <c r="K571" s="9">
        <v>0.22727272727272729</v>
      </c>
      <c r="L571" s="9">
        <v>0.66040170857249436</v>
      </c>
      <c r="M571" s="9">
        <v>0.32048937200069089</v>
      </c>
      <c r="N571" s="5">
        <v>11</v>
      </c>
      <c r="AI571" s="23"/>
      <c r="AJ571" s="23"/>
      <c r="AO571" s="5">
        <f t="shared" si="13"/>
        <v>570</v>
      </c>
      <c r="AP571" s="23">
        <v>0.63236619714058817</v>
      </c>
      <c r="AQ571" s="9">
        <v>0.35542143698061324</v>
      </c>
      <c r="AR571" s="9">
        <v>9.7222222222222252E-2</v>
      </c>
      <c r="AS571" s="9">
        <v>0.29166666666666669</v>
      </c>
      <c r="AT571" s="23">
        <v>0.29823135315505878</v>
      </c>
      <c r="AU571" s="9">
        <v>2.234567443575139</v>
      </c>
    </row>
    <row r="572" spans="1:47" x14ac:dyDescent="0.25">
      <c r="B572" s="23">
        <v>10.332613490510749</v>
      </c>
      <c r="C572" s="9">
        <v>0.50331563059677265</v>
      </c>
      <c r="D572" s="9">
        <v>-3.3057851239669409E-2</v>
      </c>
      <c r="E572" s="9">
        <v>0.36363636363636354</v>
      </c>
      <c r="F572" s="23">
        <v>1.8456585827269441E-2</v>
      </c>
      <c r="G572" s="9">
        <v>1.1700476927134149</v>
      </c>
      <c r="H572" s="5">
        <v>3</v>
      </c>
      <c r="I572" s="5">
        <v>2</v>
      </c>
      <c r="J572" s="5">
        <v>5</v>
      </c>
      <c r="K572" s="9">
        <v>4.545454545454547E-2</v>
      </c>
      <c r="L572" s="9">
        <v>0.46061198395683739</v>
      </c>
      <c r="M572" s="9">
        <v>0.33429520334752355</v>
      </c>
      <c r="N572" s="5">
        <v>11</v>
      </c>
      <c r="AI572" s="23"/>
      <c r="AJ572" s="23"/>
      <c r="AO572" s="5">
        <f t="shared" si="13"/>
        <v>571</v>
      </c>
      <c r="AP572" s="23">
        <v>0.62990001138300977</v>
      </c>
      <c r="AQ572" s="9">
        <v>-4.3408782739198072E-3</v>
      </c>
      <c r="AR572" s="9">
        <v>0.10714285714285712</v>
      </c>
      <c r="AS572" s="9">
        <v>0.11666666666666661</v>
      </c>
      <c r="AT572" s="23">
        <v>3.4774874582280528E-5</v>
      </c>
      <c r="AU572" s="9">
        <v>2.622312572561559</v>
      </c>
    </row>
    <row r="573" spans="1:47" x14ac:dyDescent="0.25">
      <c r="B573" s="23">
        <v>1.6752651269728744</v>
      </c>
      <c r="C573" s="9">
        <v>0.4600622121488615</v>
      </c>
      <c r="D573" s="9">
        <v>9.9173553719008267E-2</v>
      </c>
      <c r="E573" s="9">
        <v>0.39669421487603301</v>
      </c>
      <c r="F573" s="23">
        <v>3.3518641272059862E-6</v>
      </c>
      <c r="G573" s="9">
        <v>2.9638279921925914</v>
      </c>
      <c r="H573" s="5">
        <v>1</v>
      </c>
      <c r="I573" s="5">
        <v>6</v>
      </c>
      <c r="J573" s="5">
        <v>7</v>
      </c>
      <c r="K573" s="9">
        <v>4.545454545454547E-2</v>
      </c>
      <c r="L573" s="9">
        <v>0.61016993573995115</v>
      </c>
      <c r="M573" s="9">
        <v>0.41900475726846365</v>
      </c>
      <c r="N573" s="5">
        <v>11</v>
      </c>
      <c r="AI573" s="23"/>
      <c r="AJ573" s="23"/>
      <c r="AO573" s="5">
        <f t="shared" si="13"/>
        <v>572</v>
      </c>
      <c r="AP573" s="23">
        <v>0.62773985323895864</v>
      </c>
      <c r="AQ573" s="9">
        <v>0.25374411964861365</v>
      </c>
      <c r="AR573" s="9">
        <v>-0.22857142857142856</v>
      </c>
      <c r="AS573" s="9">
        <v>0.20714285714285716</v>
      </c>
      <c r="AT573" s="23">
        <v>3.5221914413124831E-10</v>
      </c>
      <c r="AU573" s="9">
        <v>2.9274995809529973</v>
      </c>
    </row>
    <row r="574" spans="1:47" x14ac:dyDescent="0.25">
      <c r="A574" s="5" t="s">
        <v>442</v>
      </c>
      <c r="B574" s="23">
        <v>0.25438728581607412</v>
      </c>
      <c r="C574" s="9">
        <v>0.48457316479298906</v>
      </c>
      <c r="D574" s="9">
        <v>0.1419354838709678</v>
      </c>
      <c r="E574" s="9">
        <v>0.27096774193548395</v>
      </c>
      <c r="F574" s="23">
        <v>6.3736130743621555E-2</v>
      </c>
      <c r="G574" s="9">
        <v>1.6562749448019638</v>
      </c>
      <c r="H574" s="5">
        <v>1</v>
      </c>
      <c r="I574" s="5">
        <v>3</v>
      </c>
      <c r="J574" s="5">
        <v>4</v>
      </c>
      <c r="K574" s="9">
        <v>9.9999999999999978E-2</v>
      </c>
      <c r="L574" s="9">
        <v>0.61581152229582214</v>
      </c>
      <c r="M574" s="9">
        <v>0.32243334146654679</v>
      </c>
      <c r="N574" s="5">
        <v>31</v>
      </c>
      <c r="AI574" s="23"/>
      <c r="AJ574" s="23"/>
      <c r="AO574" s="5">
        <f t="shared" si="13"/>
        <v>573</v>
      </c>
      <c r="AP574" s="23">
        <v>0.62325543661403371</v>
      </c>
      <c r="AQ574" s="9">
        <v>0.38023225527182625</v>
      </c>
      <c r="AR574" s="9">
        <v>0.16319444444444442</v>
      </c>
      <c r="AS574" s="9">
        <v>0.37499999999999994</v>
      </c>
      <c r="AT574" s="23">
        <v>1.879342640868825E-9</v>
      </c>
      <c r="AU574" s="9">
        <v>3.3371413855996126</v>
      </c>
    </row>
    <row r="575" spans="1:47" x14ac:dyDescent="0.25">
      <c r="A575" s="5" t="s">
        <v>476</v>
      </c>
      <c r="B575" s="23">
        <v>0.30354392056793289</v>
      </c>
      <c r="C575" s="9">
        <v>0.5880783101630489</v>
      </c>
      <c r="D575" s="9">
        <v>0.29032258064516131</v>
      </c>
      <c r="E575" s="9">
        <v>0.46451612903225814</v>
      </c>
      <c r="F575" s="23">
        <v>5.5979526079927607E-5</v>
      </c>
      <c r="G575" s="9">
        <v>1.7416149679149331</v>
      </c>
      <c r="H575" s="5">
        <v>2</v>
      </c>
      <c r="I575" s="5">
        <v>5</v>
      </c>
      <c r="J575" s="5">
        <v>7</v>
      </c>
      <c r="K575" s="9">
        <v>9.9999999999999978E-2</v>
      </c>
      <c r="L575" s="9">
        <v>0.60988499965796694</v>
      </c>
      <c r="M575" s="9">
        <v>0.39173221067650393</v>
      </c>
      <c r="N575" s="5">
        <v>31</v>
      </c>
      <c r="AI575" s="23"/>
      <c r="AJ575" s="23"/>
      <c r="AO575" s="5">
        <f t="shared" si="13"/>
        <v>574</v>
      </c>
      <c r="AP575" s="23">
        <v>0.61389442503954073</v>
      </c>
      <c r="AQ575" s="9">
        <v>0.62432631462235944</v>
      </c>
      <c r="AR575" s="9">
        <v>0.31587301587301581</v>
      </c>
      <c r="AS575" s="9">
        <v>0.38253968253968251</v>
      </c>
      <c r="AT575" s="23">
        <v>1.1531992264580088E-2</v>
      </c>
      <c r="AU575" s="9">
        <v>5.1439387634911355</v>
      </c>
    </row>
    <row r="576" spans="1:47" x14ac:dyDescent="0.25">
      <c r="B576" s="23">
        <v>0.40553399214085567</v>
      </c>
      <c r="C576" s="9">
        <v>0.56427121270191738</v>
      </c>
      <c r="D576" s="9">
        <v>0.12903225806451613</v>
      </c>
      <c r="E576" s="9">
        <v>0.4967741935483872</v>
      </c>
      <c r="F576" s="23">
        <v>1.8050025788137502E-3</v>
      </c>
      <c r="G576" s="9">
        <v>2.4298201438573699</v>
      </c>
      <c r="H576" s="5">
        <v>3</v>
      </c>
      <c r="I576" s="5">
        <v>3</v>
      </c>
      <c r="J576" s="5">
        <v>6</v>
      </c>
      <c r="K576" s="9">
        <v>0</v>
      </c>
      <c r="L576" s="9">
        <v>0.52155678900994162</v>
      </c>
      <c r="M576" s="9">
        <v>0.42244996568327853</v>
      </c>
      <c r="N576" s="5">
        <v>31</v>
      </c>
      <c r="AI576" s="23"/>
      <c r="AJ576" s="23"/>
      <c r="AO576" s="5">
        <f t="shared" si="13"/>
        <v>575</v>
      </c>
      <c r="AP576" s="23">
        <v>0.61308049180651925</v>
      </c>
      <c r="AQ576" s="9">
        <v>0.15382194025487911</v>
      </c>
      <c r="AR576" s="9">
        <v>4.7058823529411785E-2</v>
      </c>
      <c r="AS576" s="9">
        <v>0.3411764705882353</v>
      </c>
      <c r="AT576" s="23">
        <v>6.2891877812291186E-3</v>
      </c>
      <c r="AU576" s="9">
        <v>3.6432256071784037</v>
      </c>
    </row>
    <row r="577" spans="2:47" x14ac:dyDescent="0.25">
      <c r="B577" s="23">
        <v>0.38863939736913744</v>
      </c>
      <c r="C577" s="9">
        <v>0.5204661972757928</v>
      </c>
      <c r="D577" s="9">
        <v>0.17419354838709683</v>
      </c>
      <c r="E577" s="9">
        <v>0.40000000000000008</v>
      </c>
      <c r="F577" s="23">
        <v>1.3973571810707108E-2</v>
      </c>
      <c r="G577" s="9">
        <v>1.9856188665062409</v>
      </c>
      <c r="H577" s="5">
        <v>3</v>
      </c>
      <c r="I577" s="5">
        <v>2</v>
      </c>
      <c r="J577" s="5">
        <v>5</v>
      </c>
      <c r="K577" s="9">
        <v>9.9999999999999978E-2</v>
      </c>
      <c r="L577" s="9">
        <v>0.45390143788761483</v>
      </c>
      <c r="M577" s="9">
        <v>0.37664600062075032</v>
      </c>
      <c r="N577" s="5">
        <v>31</v>
      </c>
      <c r="AI577" s="23"/>
      <c r="AJ577" s="23"/>
      <c r="AO577" s="5">
        <f t="shared" si="13"/>
        <v>576</v>
      </c>
      <c r="AP577" s="23">
        <v>0.60620477858594202</v>
      </c>
      <c r="AQ577" s="9">
        <v>0.61738000729740627</v>
      </c>
      <c r="AR577" s="9">
        <v>0.29682539682539677</v>
      </c>
      <c r="AS577" s="9">
        <v>0.4142857142857142</v>
      </c>
      <c r="AT577" s="23">
        <v>3.9294090362127935E-4</v>
      </c>
      <c r="AU577" s="9">
        <v>5.314784959310904</v>
      </c>
    </row>
    <row r="578" spans="2:47" x14ac:dyDescent="0.25">
      <c r="B578" s="23">
        <v>0.29933799121219595</v>
      </c>
      <c r="C578" s="9">
        <v>0.58208495696971763</v>
      </c>
      <c r="D578" s="9">
        <v>0.15483870967741939</v>
      </c>
      <c r="E578" s="9">
        <v>0.4967741935483872</v>
      </c>
      <c r="F578" s="23">
        <v>7.9939410977300453E-4</v>
      </c>
      <c r="G578" s="9">
        <v>2.0027263411770959</v>
      </c>
      <c r="H578" s="5">
        <v>4</v>
      </c>
      <c r="I578" s="5">
        <v>2</v>
      </c>
      <c r="J578" s="5">
        <v>6</v>
      </c>
      <c r="K578" s="9">
        <v>0</v>
      </c>
      <c r="L578" s="9">
        <v>0.46812206807007312</v>
      </c>
      <c r="M578" s="9">
        <v>0.42288584711383831</v>
      </c>
      <c r="N578" s="5">
        <v>31</v>
      </c>
      <c r="AI578" s="23"/>
      <c r="AJ578" s="23"/>
      <c r="AO578" s="5">
        <f t="shared" si="13"/>
        <v>577</v>
      </c>
      <c r="AP578" s="23">
        <v>0.60563493197310214</v>
      </c>
      <c r="AQ578" s="9">
        <v>0.11205228964991146</v>
      </c>
      <c r="AR578" s="9">
        <v>0.14285714285714285</v>
      </c>
      <c r="AS578" s="9">
        <v>0.14285714285714285</v>
      </c>
      <c r="AT578" s="23">
        <v>1.3612051345260545E-5</v>
      </c>
      <c r="AU578" s="9">
        <v>2.5527751448615392</v>
      </c>
    </row>
    <row r="579" spans="2:47" x14ac:dyDescent="0.25">
      <c r="B579" s="23">
        <v>0.66668779453893712</v>
      </c>
      <c r="C579" s="9">
        <v>0.47947649345707544</v>
      </c>
      <c r="D579" s="9">
        <v>0.12258064516129032</v>
      </c>
      <c r="E579" s="9">
        <v>0.25806451612903236</v>
      </c>
      <c r="F579" s="23">
        <v>5.4481209038738152E-8</v>
      </c>
      <c r="G579" s="9">
        <v>2.2545171260195618</v>
      </c>
      <c r="H579" s="5">
        <v>4</v>
      </c>
      <c r="I579" s="5">
        <v>5</v>
      </c>
      <c r="J579" s="5">
        <v>9</v>
      </c>
      <c r="K579" s="9">
        <v>9.9999999999999978E-2</v>
      </c>
      <c r="L579" s="9">
        <v>0.56698169473012106</v>
      </c>
      <c r="M579" s="9">
        <v>0.46472512418812068</v>
      </c>
      <c r="N579" s="5">
        <v>31</v>
      </c>
      <c r="AI579" s="23"/>
      <c r="AJ579" s="23"/>
      <c r="AO579" s="5">
        <f t="shared" ref="AO579:AO642" si="14">RANK(AP579,$AP$2:$AP$699)</f>
        <v>578</v>
      </c>
      <c r="AP579" s="23">
        <v>0.60393768595576858</v>
      </c>
      <c r="AQ579" s="9">
        <v>0.76733157602336743</v>
      </c>
      <c r="AR579" s="9">
        <v>0.19191919191919191</v>
      </c>
      <c r="AS579" s="9">
        <v>0.47979797979797989</v>
      </c>
      <c r="AT579" s="23">
        <v>9.1603592228747376E-3</v>
      </c>
      <c r="AU579" s="9">
        <v>0.52472860202465954</v>
      </c>
    </row>
    <row r="580" spans="2:47" x14ac:dyDescent="0.25">
      <c r="B580" s="23">
        <v>1.4619391390455037</v>
      </c>
      <c r="C580" s="9">
        <v>-0.23259592373491778</v>
      </c>
      <c r="D580" s="9">
        <v>0.22580645161290322</v>
      </c>
      <c r="E580" s="9">
        <v>-6.4516129032258035E-2</v>
      </c>
      <c r="F580" s="23">
        <v>1.3973571810707108E-2</v>
      </c>
      <c r="G580" s="9">
        <v>1.3297969173374882</v>
      </c>
      <c r="H580" s="5">
        <v>3</v>
      </c>
      <c r="I580" s="5">
        <v>2</v>
      </c>
      <c r="J580" s="5">
        <v>5</v>
      </c>
      <c r="K580" s="9">
        <v>9.9999999999999978E-2</v>
      </c>
      <c r="L580" s="9">
        <v>0.41692541549746387</v>
      </c>
      <c r="M580" s="9">
        <v>0.36060376073276534</v>
      </c>
      <c r="N580" s="5">
        <v>31</v>
      </c>
      <c r="AI580" s="23"/>
      <c r="AJ580" s="23"/>
      <c r="AO580" s="5">
        <f t="shared" si="14"/>
        <v>579</v>
      </c>
      <c r="AP580" s="23">
        <v>0.60226555415791916</v>
      </c>
      <c r="AQ580" s="9">
        <v>0.59888216924743132</v>
      </c>
      <c r="AR580" s="9">
        <v>0.1761904761904762</v>
      </c>
      <c r="AS580" s="9">
        <v>0.44603174603174622</v>
      </c>
      <c r="AT580" s="23">
        <v>3.1161141225351612E-5</v>
      </c>
      <c r="AU580" s="9">
        <v>5.2247829754541799</v>
      </c>
    </row>
    <row r="581" spans="2:47" x14ac:dyDescent="0.25">
      <c r="B581" s="23">
        <v>0.38633522246099855</v>
      </c>
      <c r="C581" s="9">
        <v>0.30828988401373675</v>
      </c>
      <c r="D581" s="9">
        <v>0.13548387096774198</v>
      </c>
      <c r="E581" s="9">
        <v>0.23870967741935498</v>
      </c>
      <c r="F581" s="23">
        <v>6.289187781229123E-3</v>
      </c>
      <c r="G581" s="9">
        <v>1.4705105106723266</v>
      </c>
      <c r="H581" s="5">
        <v>3</v>
      </c>
      <c r="I581" s="5">
        <v>2</v>
      </c>
      <c r="J581" s="5">
        <v>5</v>
      </c>
      <c r="K581" s="9">
        <v>0.19999999999999996</v>
      </c>
      <c r="L581" s="9">
        <v>0.39771258980718371</v>
      </c>
      <c r="M581" s="9">
        <v>0.38412857688662605</v>
      </c>
      <c r="N581" s="5">
        <v>31</v>
      </c>
      <c r="AI581" s="23"/>
      <c r="AJ581" s="23"/>
      <c r="AO581" s="5">
        <f t="shared" si="14"/>
        <v>580</v>
      </c>
      <c r="AP581" s="23">
        <v>0.59877888834041748</v>
      </c>
      <c r="AQ581" s="9">
        <v>0.64433025651388376</v>
      </c>
      <c r="AR581" s="9">
        <v>6.8253968253968275E-2</v>
      </c>
      <c r="AS581" s="9">
        <v>0.43333333333333313</v>
      </c>
      <c r="AT581" s="23">
        <v>3.0202109804980761E-9</v>
      </c>
      <c r="AU581" s="9">
        <v>6.0709317204224158</v>
      </c>
    </row>
    <row r="582" spans="2:47" x14ac:dyDescent="0.25">
      <c r="B582" s="23">
        <v>0.53162278168620547</v>
      </c>
      <c r="C582" s="9">
        <v>0.24712268906228776</v>
      </c>
      <c r="D582" s="9">
        <v>0.21935483870967756</v>
      </c>
      <c r="E582" s="9">
        <v>0.21935483870967742</v>
      </c>
      <c r="F582" s="23">
        <v>5.9916446542157128E-3</v>
      </c>
      <c r="G582" s="9">
        <v>1.3546098162387386</v>
      </c>
      <c r="H582" s="5">
        <v>4</v>
      </c>
      <c r="I582" s="5">
        <v>0</v>
      </c>
      <c r="J582" s="5">
        <v>4</v>
      </c>
      <c r="K582" s="9">
        <v>0.30000000000000004</v>
      </c>
      <c r="L582" s="9">
        <v>0.29458171675961115</v>
      </c>
      <c r="M582" s="9">
        <v>0.29193039121479064</v>
      </c>
      <c r="N582" s="5">
        <v>31</v>
      </c>
      <c r="AI582" s="23"/>
      <c r="AJ582" s="23"/>
      <c r="AO582" s="5">
        <f t="shared" si="14"/>
        <v>581</v>
      </c>
      <c r="AP582" s="23">
        <v>0.58747109107893025</v>
      </c>
      <c r="AQ582" s="9">
        <v>0.15429572868573849</v>
      </c>
      <c r="AR582" s="9">
        <v>5.9523809523809507E-2</v>
      </c>
      <c r="AS582" s="9">
        <v>0.16428571428571428</v>
      </c>
      <c r="AT582" s="23">
        <v>2.6992374635409173E-6</v>
      </c>
      <c r="AU582" s="9">
        <v>2.3065426731016769</v>
      </c>
    </row>
    <row r="583" spans="2:47" x14ac:dyDescent="0.25">
      <c r="B583" s="23">
        <v>0.42328406863041285</v>
      </c>
      <c r="C583" s="9">
        <v>0.33109404781473578</v>
      </c>
      <c r="D583" s="9">
        <v>-4.5161290322580649E-2</v>
      </c>
      <c r="E583" s="9">
        <v>0.27741935483870966</v>
      </c>
      <c r="F583" s="23">
        <v>6.289187781229123E-3</v>
      </c>
      <c r="G583" s="9">
        <v>1.4104617842365124</v>
      </c>
      <c r="H583" s="5">
        <v>3</v>
      </c>
      <c r="I583" s="5">
        <v>2</v>
      </c>
      <c r="J583" s="5">
        <v>5</v>
      </c>
      <c r="K583" s="9">
        <v>0.19999999999999996</v>
      </c>
      <c r="L583" s="9">
        <v>0.37799279513203415</v>
      </c>
      <c r="M583" s="9">
        <v>0.36316874689847861</v>
      </c>
      <c r="N583" s="5">
        <v>31</v>
      </c>
      <c r="AI583" s="23"/>
      <c r="AJ583" s="23"/>
      <c r="AO583" s="5">
        <f t="shared" si="14"/>
        <v>582</v>
      </c>
      <c r="AP583" s="23">
        <v>0.58622752325618421</v>
      </c>
      <c r="AQ583" s="9">
        <v>0.11310350231360378</v>
      </c>
      <c r="AR583" s="9">
        <v>6.9047619047619052E-2</v>
      </c>
      <c r="AS583" s="9">
        <v>0.18333333333333332</v>
      </c>
      <c r="AT583" s="23">
        <v>1.2598715561808196E-7</v>
      </c>
      <c r="AU583" s="9">
        <v>2.7810134720625097</v>
      </c>
    </row>
    <row r="584" spans="2:47" x14ac:dyDescent="0.25">
      <c r="B584" s="23">
        <v>0.36171075053998647</v>
      </c>
      <c r="C584" s="9">
        <v>0.30334450573651311</v>
      </c>
      <c r="D584" s="9">
        <v>0.15483870967741939</v>
      </c>
      <c r="E584" s="9">
        <v>0.23225806451612907</v>
      </c>
      <c r="F584" s="23">
        <v>4.0784692652709546E-6</v>
      </c>
      <c r="G584" s="9">
        <v>2.0489355003849639</v>
      </c>
      <c r="H584" s="5">
        <v>3</v>
      </c>
      <c r="I584" s="5">
        <v>5</v>
      </c>
      <c r="J584" s="5">
        <v>8</v>
      </c>
      <c r="K584" s="9">
        <v>9.9999999999999978E-2</v>
      </c>
      <c r="L584" s="9">
        <v>0.57060832836464959</v>
      </c>
      <c r="M584" s="9">
        <v>0.43237437057861317</v>
      </c>
      <c r="N584" s="5">
        <v>31</v>
      </c>
      <c r="AI584" s="23"/>
      <c r="AJ584" s="23"/>
      <c r="AO584" s="5">
        <f t="shared" si="14"/>
        <v>583</v>
      </c>
      <c r="AP584" s="23">
        <v>0.58384446223487318</v>
      </c>
      <c r="AQ584" s="9">
        <v>0.24410466798607533</v>
      </c>
      <c r="AR584" s="9">
        <v>8.4210526315789513E-2</v>
      </c>
      <c r="AS584" s="9">
        <v>0.18947368421052632</v>
      </c>
      <c r="AT584" s="23">
        <v>7.9939410977300453E-4</v>
      </c>
      <c r="AU584" s="9">
        <v>5.8755963201102812</v>
      </c>
    </row>
    <row r="585" spans="2:47" x14ac:dyDescent="0.25">
      <c r="B585" s="23">
        <v>0.33248869094247613</v>
      </c>
      <c r="C585" s="9">
        <v>0.24972173349355298</v>
      </c>
      <c r="D585" s="9">
        <v>6.4516129032257952E-3</v>
      </c>
      <c r="E585" s="9">
        <v>0.17419354838709677</v>
      </c>
      <c r="F585" s="23">
        <v>9.8731053718084221E-5</v>
      </c>
      <c r="G585" s="9">
        <v>2.4064372320567058</v>
      </c>
      <c r="H585" s="5">
        <v>3</v>
      </c>
      <c r="I585" s="5">
        <v>4</v>
      </c>
      <c r="J585" s="5">
        <v>7</v>
      </c>
      <c r="K585" s="9">
        <v>0</v>
      </c>
      <c r="L585" s="9">
        <v>0.53870390956051617</v>
      </c>
      <c r="M585" s="9">
        <v>0.43693891028449749</v>
      </c>
      <c r="N585" s="5">
        <v>31</v>
      </c>
      <c r="AI585" s="23"/>
      <c r="AJ585" s="23"/>
      <c r="AO585" s="5">
        <f t="shared" si="14"/>
        <v>583</v>
      </c>
      <c r="AP585" s="23">
        <v>0.58384446223487318</v>
      </c>
      <c r="AQ585" s="9">
        <v>0.15036531905199568</v>
      </c>
      <c r="AR585" s="9">
        <v>3.5294117647058802E-2</v>
      </c>
      <c r="AS585" s="9">
        <v>0.24705882352941178</v>
      </c>
      <c r="AT585" s="23">
        <v>7.9939410977300453E-4</v>
      </c>
      <c r="AU585" s="9">
        <v>4.096652659942861</v>
      </c>
    </row>
    <row r="586" spans="2:47" x14ac:dyDescent="0.25">
      <c r="B586" s="23">
        <v>0.29742669886854867</v>
      </c>
      <c r="C586" s="9">
        <v>0.5599145105311697</v>
      </c>
      <c r="D586" s="9">
        <v>0.16774193548387098</v>
      </c>
      <c r="E586" s="9">
        <v>0.46451612903225814</v>
      </c>
      <c r="F586" s="23">
        <v>4.0784692652709546E-6</v>
      </c>
      <c r="G586" s="9">
        <v>1.9780759615484258</v>
      </c>
      <c r="H586" s="5">
        <v>3</v>
      </c>
      <c r="I586" s="5">
        <v>5</v>
      </c>
      <c r="J586" s="5">
        <v>8</v>
      </c>
      <c r="K586" s="9">
        <v>9.9999999999999978E-2</v>
      </c>
      <c r="L586" s="9">
        <v>0.60879385374185957</v>
      </c>
      <c r="M586" s="9">
        <v>0.43305277535002845</v>
      </c>
      <c r="N586" s="5">
        <v>31</v>
      </c>
      <c r="AI586" s="23"/>
      <c r="AJ586" s="23"/>
      <c r="AO586" s="5">
        <f t="shared" si="14"/>
        <v>583</v>
      </c>
      <c r="AP586" s="23">
        <v>0.58384446223487318</v>
      </c>
      <c r="AQ586" s="9">
        <v>-2.526456983840247E-2</v>
      </c>
      <c r="AR586" s="9">
        <v>-0.10000000000000002</v>
      </c>
      <c r="AS586" s="9">
        <v>7.1428571428571425E-2</v>
      </c>
      <c r="AT586" s="23">
        <v>7.9939410977300453E-4</v>
      </c>
      <c r="AU586" s="9">
        <v>5.3281777493474829</v>
      </c>
    </row>
    <row r="587" spans="2:47" x14ac:dyDescent="0.25">
      <c r="B587" s="23">
        <v>0.41736971227261571</v>
      </c>
      <c r="C587" s="9">
        <v>0.35672206737503687</v>
      </c>
      <c r="D587" s="9">
        <v>7.7419354838709653E-2</v>
      </c>
      <c r="E587" s="9">
        <v>0.15483870967741942</v>
      </c>
      <c r="F587" s="23">
        <v>1.3105697286804458E-3</v>
      </c>
      <c r="G587" s="9">
        <v>1.5371553808705385</v>
      </c>
      <c r="H587" s="5">
        <v>2</v>
      </c>
      <c r="I587" s="5">
        <v>4</v>
      </c>
      <c r="J587" s="5">
        <v>6</v>
      </c>
      <c r="K587" s="9">
        <v>9.9999999999999978E-2</v>
      </c>
      <c r="L587" s="9">
        <v>0.62033801961803414</v>
      </c>
      <c r="M587" s="9">
        <v>0.38534307312927318</v>
      </c>
      <c r="N587" s="5">
        <v>31</v>
      </c>
      <c r="AI587" s="23"/>
      <c r="AJ587" s="23"/>
      <c r="AO587" s="5">
        <f t="shared" si="14"/>
        <v>583</v>
      </c>
      <c r="AP587" s="23">
        <v>0.58384446223487318</v>
      </c>
      <c r="AQ587" s="9">
        <v>0.13552863716643809</v>
      </c>
      <c r="AR587" s="9">
        <v>2.2222222222222223E-2</v>
      </c>
      <c r="AS587" s="9">
        <v>0.17333333333333331</v>
      </c>
      <c r="AT587" s="23">
        <v>7.9939410977300453E-4</v>
      </c>
      <c r="AU587" s="9">
        <v>9.5858584532651783</v>
      </c>
    </row>
    <row r="588" spans="2:47" x14ac:dyDescent="0.25">
      <c r="B588" s="23">
        <v>0.30569697940170171</v>
      </c>
      <c r="C588" s="9">
        <v>0.45941774315899198</v>
      </c>
      <c r="D588" s="9">
        <v>0.19354838709677424</v>
      </c>
      <c r="E588" s="9">
        <v>0.40645161290322579</v>
      </c>
      <c r="F588" s="23">
        <v>4.7038146300717495E-2</v>
      </c>
      <c r="G588" s="9">
        <v>1.3246062986965115</v>
      </c>
      <c r="H588" s="5">
        <v>1</v>
      </c>
      <c r="I588" s="5">
        <v>3</v>
      </c>
      <c r="J588" s="5">
        <v>4</v>
      </c>
      <c r="K588" s="9">
        <v>0</v>
      </c>
      <c r="L588" s="9">
        <v>0.52529824531570823</v>
      </c>
      <c r="M588" s="9">
        <v>0.33663887656484714</v>
      </c>
      <c r="N588" s="5">
        <v>31</v>
      </c>
      <c r="AI588" s="23"/>
      <c r="AJ588" s="23"/>
      <c r="AO588" s="5">
        <f t="shared" si="14"/>
        <v>587</v>
      </c>
      <c r="AP588" s="23">
        <v>0.58194386920505103</v>
      </c>
      <c r="AQ588" s="9">
        <v>0.29318224427144196</v>
      </c>
      <c r="AR588" s="9">
        <v>-7.1428571428571262E-3</v>
      </c>
      <c r="AS588" s="9">
        <v>0.31666666666666671</v>
      </c>
      <c r="AT588" s="23">
        <v>1.8034662013348135E-7</v>
      </c>
      <c r="AU588" s="9">
        <v>3.0828842320796452</v>
      </c>
    </row>
    <row r="589" spans="2:47" x14ac:dyDescent="0.25">
      <c r="B589" s="23">
        <v>0.96466399220893884</v>
      </c>
      <c r="C589" s="9">
        <v>0.35695699602839526</v>
      </c>
      <c r="D589" s="9">
        <v>0.14838709677419354</v>
      </c>
      <c r="E589" s="9">
        <v>0.30967741935483878</v>
      </c>
      <c r="F589" s="23">
        <v>1.3707394545430941E-8</v>
      </c>
      <c r="G589" s="9">
        <v>2.2895747575830794</v>
      </c>
      <c r="H589" s="5">
        <v>7</v>
      </c>
      <c r="I589" s="5">
        <v>2</v>
      </c>
      <c r="J589" s="5">
        <v>9</v>
      </c>
      <c r="K589" s="9">
        <v>0.30000000000000004</v>
      </c>
      <c r="L589" s="9">
        <v>0.24401625303627164</v>
      </c>
      <c r="M589" s="9">
        <v>0.38380575465906108</v>
      </c>
      <c r="N589" s="5">
        <v>31</v>
      </c>
      <c r="AI589" s="23"/>
      <c r="AJ589" s="23"/>
      <c r="AO589" s="5">
        <f t="shared" si="14"/>
        <v>588</v>
      </c>
      <c r="AP589" s="23">
        <v>0.57688620957993153</v>
      </c>
      <c r="AQ589" s="9">
        <v>0.60232668853136762</v>
      </c>
      <c r="AR589" s="9">
        <v>0.18888888888888888</v>
      </c>
      <c r="AS589" s="9">
        <v>0.25555555555555548</v>
      </c>
      <c r="AT589" s="23">
        <v>0.12718491081517874</v>
      </c>
      <c r="AU589" s="9">
        <v>4.7230820893532171</v>
      </c>
    </row>
    <row r="590" spans="2:47" x14ac:dyDescent="0.25">
      <c r="B590" s="23">
        <v>1.8035757730935231</v>
      </c>
      <c r="C590" s="9">
        <v>0.28830959670949985</v>
      </c>
      <c r="D590" s="9">
        <v>0.10967741935483871</v>
      </c>
      <c r="E590" s="9">
        <v>0.34193548387096767</v>
      </c>
      <c r="F590" s="23">
        <v>5.5979526079927695E-5</v>
      </c>
      <c r="G590" s="9">
        <v>1.3923711172775162</v>
      </c>
      <c r="H590" s="5">
        <v>5</v>
      </c>
      <c r="I590" s="5">
        <v>2</v>
      </c>
      <c r="J590" s="5">
        <v>7</v>
      </c>
      <c r="K590" s="9">
        <v>0.19999999999999996</v>
      </c>
      <c r="L590" s="9">
        <v>0.29097490557061984</v>
      </c>
      <c r="M590" s="9">
        <v>0.38239458762825557</v>
      </c>
      <c r="N590" s="5">
        <v>31</v>
      </c>
      <c r="AI590" s="23"/>
      <c r="AJ590" s="23"/>
      <c r="AO590" s="5">
        <f t="shared" si="14"/>
        <v>589</v>
      </c>
      <c r="AP590" s="23">
        <v>0.57281318573289575</v>
      </c>
      <c r="AQ590" s="9">
        <v>0.41171287817132557</v>
      </c>
      <c r="AR590" s="9">
        <v>0.1858974358974359</v>
      </c>
      <c r="AS590" s="9">
        <v>0.16025641025641021</v>
      </c>
      <c r="AT590" s="23">
        <v>0.14308779171472391</v>
      </c>
      <c r="AU590" s="9">
        <v>1.7640185924002649</v>
      </c>
    </row>
    <row r="591" spans="2:47" x14ac:dyDescent="0.25">
      <c r="B591" s="23">
        <v>0.23428580462931578</v>
      </c>
      <c r="C591" s="9">
        <v>0.3144346986692102</v>
      </c>
      <c r="D591" s="9">
        <v>6.4516129032258077E-2</v>
      </c>
      <c r="E591" s="9">
        <v>0.20645161290322581</v>
      </c>
      <c r="F591" s="23">
        <v>6.3736130743621514E-2</v>
      </c>
      <c r="G591" s="9">
        <v>1.7810575025304669</v>
      </c>
      <c r="H591" s="5">
        <v>3</v>
      </c>
      <c r="I591" s="5">
        <v>1</v>
      </c>
      <c r="J591" s="5">
        <v>4</v>
      </c>
      <c r="K591" s="9">
        <v>9.9999999999999978E-2</v>
      </c>
      <c r="L591" s="9">
        <v>0.43184207941604791</v>
      </c>
      <c r="M591" s="9">
        <v>0.38236665597998853</v>
      </c>
      <c r="N591" s="5">
        <v>31</v>
      </c>
      <c r="AI591" s="23"/>
      <c r="AJ591" s="23"/>
      <c r="AO591" s="5">
        <f t="shared" si="14"/>
        <v>590</v>
      </c>
      <c r="AP591" s="23">
        <v>0.57005712928584418</v>
      </c>
      <c r="AQ591" s="9">
        <v>0.48050326258648707</v>
      </c>
      <c r="AR591" s="9">
        <v>0.20476190476190487</v>
      </c>
      <c r="AS591" s="9">
        <v>0.23333333333333334</v>
      </c>
      <c r="AT591" s="23">
        <v>2.2478069363049461E-5</v>
      </c>
      <c r="AU591" s="9">
        <v>1.5415732241098035</v>
      </c>
    </row>
    <row r="592" spans="2:47" x14ac:dyDescent="0.25">
      <c r="B592" s="23">
        <v>0.52152164259764555</v>
      </c>
      <c r="C592" s="9">
        <v>0.2719067551510933</v>
      </c>
      <c r="D592" s="9">
        <v>0.1032258064516129</v>
      </c>
      <c r="E592" s="9">
        <v>0.22580645161290333</v>
      </c>
      <c r="F592" s="23">
        <v>1.8925692444297711E-6</v>
      </c>
      <c r="G592" s="9">
        <v>2.056031852560507</v>
      </c>
      <c r="H592" s="5">
        <v>6</v>
      </c>
      <c r="I592" s="5">
        <v>2</v>
      </c>
      <c r="J592" s="5">
        <v>8</v>
      </c>
      <c r="K592" s="9">
        <v>0.19999999999999996</v>
      </c>
      <c r="L592" s="9">
        <v>0.3369044457894283</v>
      </c>
      <c r="M592" s="9">
        <v>0.41302243917777842</v>
      </c>
      <c r="N592" s="5">
        <v>31</v>
      </c>
      <c r="AI592" s="23"/>
      <c r="AJ592" s="23"/>
      <c r="AO592" s="5">
        <f t="shared" si="14"/>
        <v>591</v>
      </c>
      <c r="AP592" s="23">
        <v>0.56811579947176494</v>
      </c>
      <c r="AQ592" s="9">
        <v>0.20330426219743164</v>
      </c>
      <c r="AR592" s="9">
        <v>0.29831932773109243</v>
      </c>
      <c r="AS592" s="9">
        <v>0.38235294117647056</v>
      </c>
      <c r="AT592" s="23">
        <v>6.9590512088541345E-15</v>
      </c>
      <c r="AU592" s="9">
        <v>4.7359210115641579</v>
      </c>
    </row>
    <row r="593" spans="1:47" x14ac:dyDescent="0.25">
      <c r="B593" s="23">
        <v>0.31539005488889454</v>
      </c>
      <c r="C593" s="9">
        <v>0.44198916264827143</v>
      </c>
      <c r="D593" s="9">
        <v>-5.8064516129032281E-2</v>
      </c>
      <c r="E593" s="9">
        <v>0.4967741935483872</v>
      </c>
      <c r="F593" s="23">
        <v>2.8095485675159282E-3</v>
      </c>
      <c r="G593" s="9">
        <v>1.7127690659907375</v>
      </c>
      <c r="H593" s="5">
        <v>1</v>
      </c>
      <c r="I593" s="5">
        <v>4</v>
      </c>
      <c r="J593" s="5">
        <v>5</v>
      </c>
      <c r="K593" s="9">
        <v>0</v>
      </c>
      <c r="L593" s="9">
        <v>0.61058150632249208</v>
      </c>
      <c r="M593" s="9">
        <v>0.37164342474241835</v>
      </c>
      <c r="N593" s="5">
        <v>31</v>
      </c>
      <c r="AI593" s="23"/>
      <c r="AJ593" s="23"/>
      <c r="AO593" s="5">
        <f t="shared" si="14"/>
        <v>592</v>
      </c>
      <c r="AP593" s="23">
        <v>0.56677238738944102</v>
      </c>
      <c r="AQ593" s="9">
        <v>9.9671892560520572E-2</v>
      </c>
      <c r="AR593" s="9">
        <v>0.1</v>
      </c>
      <c r="AS593" s="9">
        <v>3.3333333333333333E-2</v>
      </c>
      <c r="AT593" s="23">
        <v>0.82830817167965698</v>
      </c>
      <c r="AU593" s="9">
        <v>9.0977846541747436</v>
      </c>
    </row>
    <row r="594" spans="1:47" x14ac:dyDescent="0.25">
      <c r="B594" s="23">
        <v>0.48072839468103412</v>
      </c>
      <c r="C594" s="9">
        <v>0.56856546177791223</v>
      </c>
      <c r="D594" s="9">
        <v>0.25161290322580648</v>
      </c>
      <c r="E594" s="9">
        <v>0.42580645161290331</v>
      </c>
      <c r="F594" s="23">
        <v>1.5791578679120076E-5</v>
      </c>
      <c r="G594" s="9">
        <v>2.1019482628287864</v>
      </c>
      <c r="H594" s="5">
        <v>3</v>
      </c>
      <c r="I594" s="5">
        <v>4</v>
      </c>
      <c r="J594" s="5">
        <v>7</v>
      </c>
      <c r="K594" s="9">
        <v>9.9999999999999978E-2</v>
      </c>
      <c r="L594" s="9">
        <v>0.48590192038625046</v>
      </c>
      <c r="M594" s="9">
        <v>0.42189332468118518</v>
      </c>
      <c r="N594" s="5">
        <v>31</v>
      </c>
      <c r="AI594" s="23"/>
      <c r="AJ594" s="23"/>
      <c r="AO594" s="5">
        <f t="shared" si="14"/>
        <v>593</v>
      </c>
      <c r="AP594" s="23">
        <v>0.56028229277418851</v>
      </c>
      <c r="AQ594" s="9">
        <v>0.27229225232564885</v>
      </c>
      <c r="AR594" s="9">
        <v>0.2857142857142857</v>
      </c>
      <c r="AS594" s="9">
        <v>0.20714285714285705</v>
      </c>
      <c r="AT594" s="23">
        <v>0.89857407974715864</v>
      </c>
      <c r="AU594" s="9">
        <v>1.7804988135882656</v>
      </c>
    </row>
    <row r="595" spans="1:47" x14ac:dyDescent="0.25">
      <c r="B595" s="23">
        <v>0.38347957747675682</v>
      </c>
      <c r="C595" s="9">
        <v>0.47835747259174588</v>
      </c>
      <c r="D595" s="9">
        <v>0.16129032258064518</v>
      </c>
      <c r="E595" s="9">
        <v>0.30322580645161279</v>
      </c>
      <c r="F595" s="23">
        <v>0.19174601371721717</v>
      </c>
      <c r="G595" s="9">
        <v>1.4102436706766228</v>
      </c>
      <c r="H595" s="5">
        <v>2</v>
      </c>
      <c r="I595" s="5">
        <v>1</v>
      </c>
      <c r="J595" s="5">
        <v>3</v>
      </c>
      <c r="K595" s="9">
        <v>0.19999999999999996</v>
      </c>
      <c r="L595" s="9">
        <v>0.40535268331446594</v>
      </c>
      <c r="M595" s="9">
        <v>0.33375639261699247</v>
      </c>
      <c r="N595" s="5">
        <v>31</v>
      </c>
      <c r="AI595" s="23"/>
      <c r="AJ595" s="23"/>
      <c r="AO595" s="5">
        <f t="shared" si="14"/>
        <v>594</v>
      </c>
      <c r="AP595" s="23">
        <v>0.5477549342672674</v>
      </c>
      <c r="AQ595" s="9">
        <v>0.42094182675559277</v>
      </c>
      <c r="AR595" s="9">
        <v>3.8709677419354861E-2</v>
      </c>
      <c r="AS595" s="9">
        <v>0.30967741935483883</v>
      </c>
      <c r="AT595" s="23">
        <v>0.11406374302562479</v>
      </c>
      <c r="AU595" s="9">
        <v>1.4803409236898255</v>
      </c>
    </row>
    <row r="596" spans="1:47" x14ac:dyDescent="0.25">
      <c r="B596" s="23">
        <v>0.47325938723530142</v>
      </c>
      <c r="C596" s="9">
        <v>0.52819617954133413</v>
      </c>
      <c r="D596" s="9">
        <v>1.9354838709677431E-2</v>
      </c>
      <c r="E596" s="9">
        <v>0.4967741935483872</v>
      </c>
      <c r="F596" s="23">
        <v>8.9224534465515663E-6</v>
      </c>
      <c r="G596" s="9">
        <v>1.6121868478260044</v>
      </c>
      <c r="H596" s="5">
        <v>5</v>
      </c>
      <c r="I596" s="5">
        <v>2</v>
      </c>
      <c r="J596" s="5">
        <v>7</v>
      </c>
      <c r="K596" s="9">
        <v>0</v>
      </c>
      <c r="L596" s="9">
        <v>0.42749578119019871</v>
      </c>
      <c r="M596" s="9">
        <v>0.42336592057883538</v>
      </c>
      <c r="N596" s="5">
        <v>31</v>
      </c>
      <c r="AI596" s="23"/>
      <c r="AJ596" s="23"/>
      <c r="AO596" s="5">
        <f t="shared" si="14"/>
        <v>595</v>
      </c>
      <c r="AP596" s="23">
        <v>0.5467280113672045</v>
      </c>
      <c r="AQ596" s="9">
        <v>0.2856309565402706</v>
      </c>
      <c r="AR596" s="9">
        <v>4.0476190476190457E-2</v>
      </c>
      <c r="AS596" s="9">
        <v>0.25952380952380955</v>
      </c>
      <c r="AT596" s="23">
        <v>7.5710864910398468E-8</v>
      </c>
      <c r="AU596" s="9">
        <v>3.8802795538939834</v>
      </c>
    </row>
    <row r="597" spans="1:47" x14ac:dyDescent="0.25">
      <c r="B597" s="23">
        <v>0.3242963112388223</v>
      </c>
      <c r="C597" s="9">
        <v>0.28023471238119091</v>
      </c>
      <c r="D597" s="9">
        <v>0.2</v>
      </c>
      <c r="E597" s="9">
        <v>0.18064516129032257</v>
      </c>
      <c r="F597" s="23">
        <v>6.2891877812291082E-3</v>
      </c>
      <c r="G597" s="9">
        <v>1.6528902876917553</v>
      </c>
      <c r="H597" s="5">
        <v>4</v>
      </c>
      <c r="I597" s="5">
        <v>1</v>
      </c>
      <c r="J597" s="5">
        <v>5</v>
      </c>
      <c r="K597" s="9">
        <v>9.9999999999999978E-2</v>
      </c>
      <c r="L597" s="9">
        <v>0.33643875611368079</v>
      </c>
      <c r="M597" s="9">
        <v>0.33495383962599884</v>
      </c>
      <c r="N597" s="5">
        <v>31</v>
      </c>
      <c r="AI597" s="23"/>
      <c r="AJ597" s="23"/>
      <c r="AO597" s="5">
        <f t="shared" si="14"/>
        <v>596</v>
      </c>
      <c r="AP597" s="23">
        <v>0.54398045754449043</v>
      </c>
      <c r="AQ597" s="9">
        <v>0.21062598233829299</v>
      </c>
      <c r="AR597" s="9">
        <v>2.9999999999999992E-2</v>
      </c>
      <c r="AS597" s="9">
        <v>0.18000000000000005</v>
      </c>
      <c r="AT597" s="23">
        <v>9.8731053718084221E-5</v>
      </c>
      <c r="AU597" s="9">
        <v>3.2707826426951359</v>
      </c>
    </row>
    <row r="598" spans="1:47" x14ac:dyDescent="0.25">
      <c r="B598" s="23">
        <v>0.37127651606462153</v>
      </c>
      <c r="C598" s="9">
        <v>0.43653373237158283</v>
      </c>
      <c r="D598" s="9">
        <v>0.12258064516129034</v>
      </c>
      <c r="E598" s="9">
        <v>0.33548387096774201</v>
      </c>
      <c r="F598" s="23">
        <v>6.289187781229123E-3</v>
      </c>
      <c r="G598" s="9">
        <v>1.7856731954606198</v>
      </c>
      <c r="H598" s="5">
        <v>3</v>
      </c>
      <c r="I598" s="5">
        <v>2</v>
      </c>
      <c r="J598" s="5">
        <v>5</v>
      </c>
      <c r="K598" s="9">
        <v>9.9999999999999978E-2</v>
      </c>
      <c r="L598" s="9">
        <v>0.52259128528397381</v>
      </c>
      <c r="M598" s="9">
        <v>0.37934481702328171</v>
      </c>
      <c r="N598" s="5">
        <v>31</v>
      </c>
      <c r="AI598" s="23"/>
      <c r="AJ598" s="23"/>
      <c r="AO598" s="5">
        <f t="shared" si="14"/>
        <v>597</v>
      </c>
      <c r="AP598" s="23">
        <v>0.54224417609448672</v>
      </c>
      <c r="AQ598" s="9">
        <v>0.6210098129587166</v>
      </c>
      <c r="AR598" s="9">
        <v>-4.0404040404040421E-2</v>
      </c>
      <c r="AS598" s="9">
        <v>0.43939393939393939</v>
      </c>
      <c r="AT598" s="23">
        <v>1.579932889519067E-20</v>
      </c>
      <c r="AU598" s="9">
        <v>2.4500428245344956</v>
      </c>
    </row>
    <row r="599" spans="1:47" x14ac:dyDescent="0.25">
      <c r="B599" s="23">
        <v>0.40615495966694998</v>
      </c>
      <c r="C599" s="9">
        <v>0.54477030425754258</v>
      </c>
      <c r="D599" s="9">
        <v>0.26451612903225807</v>
      </c>
      <c r="E599" s="9">
        <v>0.4967741935483872</v>
      </c>
      <c r="F599" s="23">
        <v>9.8731053718084397E-5</v>
      </c>
      <c r="G599" s="9">
        <v>2.0756660389935608</v>
      </c>
      <c r="H599" s="5">
        <v>4</v>
      </c>
      <c r="I599" s="5">
        <v>3</v>
      </c>
      <c r="J599" s="5">
        <v>7</v>
      </c>
      <c r="K599" s="9">
        <v>0</v>
      </c>
      <c r="L599" s="9">
        <v>0.47446838103605149</v>
      </c>
      <c r="M599" s="9">
        <v>0.43130922315193848</v>
      </c>
      <c r="N599" s="5">
        <v>31</v>
      </c>
      <c r="AI599" s="23"/>
      <c r="AJ599" s="23"/>
      <c r="AO599" s="5">
        <f t="shared" si="14"/>
        <v>598</v>
      </c>
      <c r="AP599" s="23">
        <v>0.54081679340025302</v>
      </c>
      <c r="AQ599" s="9">
        <v>0.44421663044343407</v>
      </c>
      <c r="AR599" s="9">
        <v>0.10714285714285714</v>
      </c>
      <c r="AS599" s="9">
        <v>0.4107142857142857</v>
      </c>
      <c r="AT599" s="23">
        <v>7.7986874614084838E-3</v>
      </c>
      <c r="AU599" s="9">
        <v>1.8563577664894528</v>
      </c>
    </row>
    <row r="600" spans="1:47" x14ac:dyDescent="0.25">
      <c r="B600" s="23">
        <v>0.3923257911182087</v>
      </c>
      <c r="C600" s="9">
        <v>0.12527375521838116</v>
      </c>
      <c r="D600" s="9">
        <v>0.24516129032258074</v>
      </c>
      <c r="E600" s="9">
        <v>7.7419354838709695E-2</v>
      </c>
      <c r="F600" s="23">
        <v>7.5009108496406837E-2</v>
      </c>
      <c r="G600" s="9">
        <v>1.6703741927379656</v>
      </c>
      <c r="H600" s="5">
        <v>2</v>
      </c>
      <c r="I600" s="5">
        <v>2</v>
      </c>
      <c r="J600" s="5">
        <v>4</v>
      </c>
      <c r="K600" s="9">
        <v>9.9999999999999978E-2</v>
      </c>
      <c r="L600" s="9">
        <v>0.45417750245176469</v>
      </c>
      <c r="M600" s="9">
        <v>0.3526735511204262</v>
      </c>
      <c r="N600" s="5">
        <v>31</v>
      </c>
      <c r="AI600" s="23"/>
      <c r="AJ600" s="23"/>
      <c r="AO600" s="5">
        <f t="shared" si="14"/>
        <v>599</v>
      </c>
      <c r="AP600" s="23">
        <v>0.53958017699670946</v>
      </c>
      <c r="AQ600" s="9">
        <v>-2.9672720832794413E-2</v>
      </c>
      <c r="AR600" s="9">
        <v>0.12</v>
      </c>
      <c r="AS600" s="9">
        <v>0.2</v>
      </c>
      <c r="AT600" s="23">
        <v>1.2926577291035789E-10</v>
      </c>
      <c r="AU600" s="9">
        <v>2.8714489876090719</v>
      </c>
    </row>
    <row r="601" spans="1:47" x14ac:dyDescent="0.25">
      <c r="B601" s="23">
        <v>0.51109452209862349</v>
      </c>
      <c r="C601" s="9">
        <v>0.40687976698239614</v>
      </c>
      <c r="D601" s="9">
        <v>-5.1612903225806452E-2</v>
      </c>
      <c r="E601" s="9">
        <v>0.34193548387096767</v>
      </c>
      <c r="F601" s="23">
        <v>4.7038146300717468E-2</v>
      </c>
      <c r="G601" s="9">
        <v>1.2982756332026579</v>
      </c>
      <c r="H601" s="5">
        <v>3</v>
      </c>
      <c r="I601" s="5">
        <v>1</v>
      </c>
      <c r="J601" s="5">
        <v>4</v>
      </c>
      <c r="K601" s="9">
        <v>0.19999999999999996</v>
      </c>
      <c r="L601" s="9">
        <v>0.38329985333074679</v>
      </c>
      <c r="M601" s="9">
        <v>0.34266008617094074</v>
      </c>
      <c r="N601" s="5">
        <v>31</v>
      </c>
      <c r="AI601" s="23"/>
      <c r="AJ601" s="23"/>
      <c r="AO601" s="5">
        <f t="shared" si="14"/>
        <v>600</v>
      </c>
      <c r="AP601" s="23">
        <v>0.53661352672240559</v>
      </c>
      <c r="AQ601" s="9">
        <v>0.45019517599298925</v>
      </c>
      <c r="AR601" s="9">
        <v>0.39333333333333331</v>
      </c>
      <c r="AS601" s="9">
        <v>0.18</v>
      </c>
      <c r="AT601" s="23">
        <v>0.38685793972672194</v>
      </c>
      <c r="AU601" s="9">
        <v>1.2952265824665519</v>
      </c>
    </row>
    <row r="602" spans="1:47" x14ac:dyDescent="0.25">
      <c r="B602" s="23">
        <v>0.41820571061497258</v>
      </c>
      <c r="C602" s="9">
        <v>0.55533941998387948</v>
      </c>
      <c r="D602" s="9">
        <v>0.30967741935483878</v>
      </c>
      <c r="E602" s="9">
        <v>0.32903225806451619</v>
      </c>
      <c r="F602" s="23">
        <v>7.9939410977300453E-4</v>
      </c>
      <c r="G602" s="9">
        <v>1.815164330288044</v>
      </c>
      <c r="H602" s="5">
        <v>2</v>
      </c>
      <c r="I602" s="5">
        <v>4</v>
      </c>
      <c r="J602" s="5">
        <v>6</v>
      </c>
      <c r="K602" s="9">
        <v>0.2</v>
      </c>
      <c r="L602" s="9">
        <v>0.65532652475728148</v>
      </c>
      <c r="M602" s="9">
        <v>0.36955738817642719</v>
      </c>
      <c r="N602" s="5">
        <v>31</v>
      </c>
      <c r="AI602" s="23"/>
      <c r="AJ602" s="23"/>
      <c r="AO602" s="5">
        <f t="shared" si="14"/>
        <v>601</v>
      </c>
      <c r="AP602" s="23">
        <v>0.53582977895854356</v>
      </c>
      <c r="AQ602" s="9">
        <v>0.44510681799846274</v>
      </c>
      <c r="AR602" s="9">
        <v>0.19090909090909083</v>
      </c>
      <c r="AS602" s="9">
        <v>0.2818181818181818</v>
      </c>
      <c r="AT602" s="23">
        <v>1.824817521140853E-4</v>
      </c>
      <c r="AU602" s="9">
        <v>2.2578530621691186</v>
      </c>
    </row>
    <row r="603" spans="1:47" x14ac:dyDescent="0.25">
      <c r="B603" s="23">
        <v>0.5477549342672674</v>
      </c>
      <c r="C603" s="9">
        <v>0.42094182675559277</v>
      </c>
      <c r="D603" s="9">
        <v>3.8709677419354861E-2</v>
      </c>
      <c r="E603" s="9">
        <v>0.30967741935483883</v>
      </c>
      <c r="F603" s="23">
        <v>0.11406374302562479</v>
      </c>
      <c r="G603" s="9">
        <v>1.4803409236898255</v>
      </c>
      <c r="H603" s="5">
        <v>1</v>
      </c>
      <c r="I603" s="5">
        <v>1</v>
      </c>
      <c r="J603" s="5">
        <v>2</v>
      </c>
      <c r="K603" s="9">
        <v>0.30000000000000004</v>
      </c>
      <c r="L603" s="9">
        <v>0.42521597745039497</v>
      </c>
      <c r="M603" s="9">
        <v>0.3037873588634491</v>
      </c>
      <c r="N603" s="5">
        <v>31</v>
      </c>
      <c r="AI603" s="23"/>
      <c r="AJ603" s="23"/>
      <c r="AO603" s="5">
        <f t="shared" si="14"/>
        <v>602</v>
      </c>
      <c r="AP603" s="23">
        <v>0.53289780828524258</v>
      </c>
      <c r="AQ603" s="9">
        <v>0.59033153145529293</v>
      </c>
      <c r="AR603" s="9">
        <v>0.27976190476190477</v>
      </c>
      <c r="AS603" s="9">
        <v>0.45833333333333331</v>
      </c>
      <c r="AT603" s="23">
        <v>0.18523899684663422</v>
      </c>
      <c r="AU603" s="9">
        <v>2.9186203507371724</v>
      </c>
    </row>
    <row r="604" spans="1:47" x14ac:dyDescent="0.25">
      <c r="B604" s="23">
        <v>0.75347320700918874</v>
      </c>
      <c r="C604" s="9">
        <v>0.13956993874277446</v>
      </c>
      <c r="D604" s="9">
        <v>-0.14193548387096774</v>
      </c>
      <c r="E604" s="9">
        <v>9.0322580645161285E-2</v>
      </c>
      <c r="F604" s="23">
        <v>0.47350087928328943</v>
      </c>
      <c r="G604" s="9">
        <v>0.53226683535153207</v>
      </c>
      <c r="H604" s="5">
        <v>0</v>
      </c>
      <c r="I604" s="5">
        <v>0</v>
      </c>
      <c r="J604" s="5">
        <v>0</v>
      </c>
      <c r="K604" s="9">
        <v>9.9999999999999978E-2</v>
      </c>
      <c r="L604" s="9">
        <v>0.41444045329670332</v>
      </c>
      <c r="M604" s="9">
        <v>0.20360876920137022</v>
      </c>
      <c r="N604" s="5">
        <v>31</v>
      </c>
      <c r="AI604" s="23"/>
      <c r="AJ604" s="23"/>
      <c r="AO604" s="5">
        <f t="shared" si="14"/>
        <v>603</v>
      </c>
      <c r="AP604" s="23">
        <v>0.53162278168620547</v>
      </c>
      <c r="AQ604" s="9">
        <v>0.24712268906228776</v>
      </c>
      <c r="AR604" s="9">
        <v>0.21935483870967756</v>
      </c>
      <c r="AS604" s="9">
        <v>0.21935483870967742</v>
      </c>
      <c r="AT604" s="23">
        <v>5.9916446542157128E-3</v>
      </c>
      <c r="AU604" s="9">
        <v>1.3546098162387386</v>
      </c>
    </row>
    <row r="605" spans="1:47" x14ac:dyDescent="0.25">
      <c r="A605" s="5" t="s">
        <v>443</v>
      </c>
      <c r="B605" s="23">
        <v>0.58384446223487318</v>
      </c>
      <c r="C605" s="9">
        <v>0.24410466798607533</v>
      </c>
      <c r="D605" s="9">
        <v>8.4210526315789513E-2</v>
      </c>
      <c r="E605" s="9">
        <v>0.18947368421052632</v>
      </c>
      <c r="F605" s="23">
        <v>7.9939410977300453E-4</v>
      </c>
      <c r="G605" s="9">
        <v>5.8755963201102812</v>
      </c>
      <c r="H605" s="5">
        <v>2</v>
      </c>
      <c r="I605" s="5">
        <v>4</v>
      </c>
      <c r="J605" s="5">
        <v>6</v>
      </c>
      <c r="K605" s="9">
        <v>0.2</v>
      </c>
      <c r="L605" s="9">
        <v>0.66408480058760699</v>
      </c>
      <c r="M605" s="9">
        <v>0.41778175761169228</v>
      </c>
      <c r="N605" s="5">
        <v>19</v>
      </c>
      <c r="AI605" s="23"/>
      <c r="AJ605" s="23"/>
      <c r="AO605" s="5">
        <f t="shared" si="14"/>
        <v>604</v>
      </c>
      <c r="AP605" s="23">
        <v>0.5299854212266214</v>
      </c>
      <c r="AQ605" s="9">
        <v>-0.23814149590224465</v>
      </c>
      <c r="AR605" s="9">
        <v>4.9999999999999982E-2</v>
      </c>
      <c r="AS605" s="9">
        <v>-0.25476190476190474</v>
      </c>
      <c r="AT605" s="23">
        <v>0.18614167081878041</v>
      </c>
      <c r="AU605" s="9">
        <v>1.5322650985069544</v>
      </c>
    </row>
    <row r="606" spans="1:47" x14ac:dyDescent="0.25">
      <c r="A606" s="5" t="s">
        <v>477</v>
      </c>
      <c r="B606" s="23">
        <v>1.1363245863725318</v>
      </c>
      <c r="C606" s="9">
        <v>0.2897674137062915</v>
      </c>
      <c r="D606" s="9">
        <v>0.21052631578947367</v>
      </c>
      <c r="E606" s="9">
        <v>0.2</v>
      </c>
      <c r="F606" s="23">
        <v>1.7078404963969375E-2</v>
      </c>
      <c r="G606" s="9">
        <v>5.1385352625528515</v>
      </c>
      <c r="H606" s="5">
        <v>1</v>
      </c>
      <c r="I606" s="5">
        <v>3</v>
      </c>
      <c r="J606" s="5">
        <v>4</v>
      </c>
      <c r="K606" s="9">
        <v>9.9999999999999978E-2</v>
      </c>
      <c r="L606" s="9">
        <v>0.47369740443948671</v>
      </c>
      <c r="M606" s="9">
        <v>0.393818544058051</v>
      </c>
      <c r="N606" s="5">
        <v>19</v>
      </c>
      <c r="AI606" s="23"/>
      <c r="AJ606" s="23"/>
      <c r="AO606" s="5">
        <f t="shared" si="14"/>
        <v>605</v>
      </c>
      <c r="AP606" s="23">
        <v>0.52805339136648999</v>
      </c>
      <c r="AQ606" s="9">
        <v>0.68633386100314364</v>
      </c>
      <c r="AR606" s="9">
        <v>0.15454545454545454</v>
      </c>
      <c r="AS606" s="9">
        <v>0.39090909090909082</v>
      </c>
      <c r="AT606" s="23">
        <v>0.38514339764765043</v>
      </c>
      <c r="AU606" s="9">
        <v>0.61749685458795411</v>
      </c>
    </row>
    <row r="607" spans="1:47" x14ac:dyDescent="0.25">
      <c r="B607" s="23">
        <v>18.83254353219079</v>
      </c>
      <c r="C607" s="9">
        <v>0.35998937776314138</v>
      </c>
      <c r="D607" s="9">
        <v>0.17894736842105255</v>
      </c>
      <c r="E607" s="9">
        <v>0.21052631578947367</v>
      </c>
      <c r="F607" s="23">
        <v>1.5791578679120076E-5</v>
      </c>
      <c r="G607" s="9">
        <v>4.6318892169976884</v>
      </c>
      <c r="H607" s="5">
        <v>4</v>
      </c>
      <c r="I607" s="5">
        <v>3</v>
      </c>
      <c r="J607" s="5">
        <v>7</v>
      </c>
      <c r="K607" s="9">
        <v>0.19999999999999996</v>
      </c>
      <c r="L607" s="9">
        <v>0.38784886179685463</v>
      </c>
      <c r="M607" s="9">
        <v>0.41250395556664449</v>
      </c>
      <c r="N607" s="5">
        <v>19</v>
      </c>
      <c r="AI607" s="23"/>
      <c r="AJ607" s="23"/>
      <c r="AO607" s="5">
        <f t="shared" si="14"/>
        <v>606</v>
      </c>
      <c r="AP607" s="23">
        <v>0.5232118087275911</v>
      </c>
      <c r="AQ607" s="9">
        <v>0.1853958307023095</v>
      </c>
      <c r="AR607" s="9">
        <v>-0.18907563025210083</v>
      </c>
      <c r="AS607" s="9">
        <v>0.28151260504201681</v>
      </c>
      <c r="AT607" s="23">
        <v>5.1769641505701375E-2</v>
      </c>
      <c r="AU607" s="9">
        <v>1.8699837383626365</v>
      </c>
    </row>
    <row r="608" spans="1:47" x14ac:dyDescent="0.25">
      <c r="B608" s="23">
        <v>0.87380990432702765</v>
      </c>
      <c r="C608" s="9">
        <v>0.14197441160890045</v>
      </c>
      <c r="D608" s="9">
        <v>0.11578947368421053</v>
      </c>
      <c r="E608" s="9">
        <v>9.4736842105263189E-2</v>
      </c>
      <c r="F608" s="23">
        <v>3.5003697286178075E-8</v>
      </c>
      <c r="G608" s="9">
        <v>6.159899616068115</v>
      </c>
      <c r="H608" s="5">
        <v>3</v>
      </c>
      <c r="I608" s="5">
        <v>6</v>
      </c>
      <c r="J608" s="5">
        <v>9</v>
      </c>
      <c r="K608" s="9">
        <v>9.9999999999999978E-2</v>
      </c>
      <c r="L608" s="9">
        <v>0.60252071777699079</v>
      </c>
      <c r="M608" s="9">
        <v>0.45064624680767607</v>
      </c>
      <c r="N608" s="5">
        <v>19</v>
      </c>
      <c r="AI608" s="23"/>
      <c r="AJ608" s="23"/>
      <c r="AO608" s="5">
        <f t="shared" si="14"/>
        <v>607</v>
      </c>
      <c r="AP608" s="23">
        <v>0.52288527904109561</v>
      </c>
      <c r="AQ608" s="9">
        <v>8.8357817414477166E-2</v>
      </c>
      <c r="AR608" s="9">
        <v>-7.1428571428571425E-2</v>
      </c>
      <c r="AS608" s="9">
        <v>8.9285714285714288E-2</v>
      </c>
      <c r="AT608" s="23">
        <v>1.4962633329883542E-5</v>
      </c>
      <c r="AU608" s="9">
        <v>2.5053899742180392</v>
      </c>
    </row>
    <row r="609" spans="1:47" x14ac:dyDescent="0.25">
      <c r="B609" s="23">
        <v>2.7916801676253726</v>
      </c>
      <c r="C609" s="9">
        <v>0.46814910225554229</v>
      </c>
      <c r="D609" s="9">
        <v>0.2947368421052633</v>
      </c>
      <c r="E609" s="9">
        <v>0.32631578947368428</v>
      </c>
      <c r="F609" s="23">
        <v>2.7717330293365155E-4</v>
      </c>
      <c r="G609" s="9">
        <v>5.6921888259440321</v>
      </c>
      <c r="H609" s="5">
        <v>1</v>
      </c>
      <c r="I609" s="5">
        <v>5</v>
      </c>
      <c r="J609" s="5">
        <v>6</v>
      </c>
      <c r="K609" s="9">
        <v>9.9999999999999978E-2</v>
      </c>
      <c r="L609" s="9">
        <v>0.6551698606265115</v>
      </c>
      <c r="M609" s="9">
        <v>0.35721337118488233</v>
      </c>
      <c r="N609" s="5">
        <v>19</v>
      </c>
      <c r="AI609" s="23"/>
      <c r="AJ609" s="23"/>
      <c r="AO609" s="5">
        <f t="shared" si="14"/>
        <v>608</v>
      </c>
      <c r="AP609" s="23">
        <v>0.52180590689439965</v>
      </c>
      <c r="AQ609" s="9">
        <v>0.18411303781836086</v>
      </c>
      <c r="AR609" s="9">
        <v>0.12</v>
      </c>
      <c r="AS609" s="9">
        <v>0.24</v>
      </c>
      <c r="AT609" s="23">
        <v>2.7717330293365155E-4</v>
      </c>
      <c r="AU609" s="9">
        <v>2.4832494462484518</v>
      </c>
    </row>
    <row r="610" spans="1:47" x14ac:dyDescent="0.25">
      <c r="B610" s="23">
        <v>10.785074205855027</v>
      </c>
      <c r="C610" s="9">
        <v>0.28453449454448843</v>
      </c>
      <c r="D610" s="9">
        <v>0.2</v>
      </c>
      <c r="E610" s="9">
        <v>0.1789473684210526</v>
      </c>
      <c r="F610" s="23">
        <v>1.5791578679120076E-5</v>
      </c>
      <c r="G610" s="9">
        <v>5.257232636830599</v>
      </c>
      <c r="H610" s="5">
        <v>4</v>
      </c>
      <c r="I610" s="5">
        <v>4</v>
      </c>
      <c r="J610" s="5">
        <v>8</v>
      </c>
      <c r="K610" s="9">
        <v>9.9999999999999978E-2</v>
      </c>
      <c r="L610" s="9">
        <v>0.53702219269154328</v>
      </c>
      <c r="M610" s="9">
        <v>0.44232282062740091</v>
      </c>
      <c r="N610" s="5">
        <v>19</v>
      </c>
      <c r="AI610" s="23"/>
      <c r="AJ610" s="23"/>
      <c r="AO610" s="5">
        <f t="shared" si="14"/>
        <v>609</v>
      </c>
      <c r="AP610" s="23">
        <v>0.52152164259764555</v>
      </c>
      <c r="AQ610" s="9">
        <v>0.2719067551510933</v>
      </c>
      <c r="AR610" s="9">
        <v>0.1032258064516129</v>
      </c>
      <c r="AS610" s="9">
        <v>0.22580645161290333</v>
      </c>
      <c r="AT610" s="23">
        <v>1.8925692444297711E-6</v>
      </c>
      <c r="AU610" s="9">
        <v>2.056031852560507</v>
      </c>
    </row>
    <row r="611" spans="1:47" x14ac:dyDescent="0.25">
      <c r="B611" s="23">
        <v>1.3500163612643064</v>
      </c>
      <c r="C611" s="9">
        <v>1.7955519115525002E-4</v>
      </c>
      <c r="D611" s="9">
        <v>0.20000000000000004</v>
      </c>
      <c r="E611" s="9">
        <v>-8.4210526315789472E-2</v>
      </c>
      <c r="F611" s="23">
        <v>1.3973571810707108E-2</v>
      </c>
      <c r="G611" s="9">
        <v>5.0848409435263804</v>
      </c>
      <c r="H611" s="5">
        <v>2</v>
      </c>
      <c r="I611" s="5">
        <v>3</v>
      </c>
      <c r="J611" s="5">
        <v>5</v>
      </c>
      <c r="K611" s="9">
        <v>0</v>
      </c>
      <c r="L611" s="9">
        <v>0.50515422812969657</v>
      </c>
      <c r="M611" s="9">
        <v>0.39965768656484491</v>
      </c>
      <c r="N611" s="5">
        <v>19</v>
      </c>
      <c r="AI611" s="23"/>
      <c r="AJ611" s="23"/>
      <c r="AO611" s="5">
        <f t="shared" si="14"/>
        <v>610</v>
      </c>
      <c r="AP611" s="23">
        <v>0.51700858079698031</v>
      </c>
      <c r="AQ611" s="9">
        <v>0.22096607277263658</v>
      </c>
      <c r="AR611" s="9">
        <v>0.3</v>
      </c>
      <c r="AS611" s="9">
        <v>9.2857142857142805E-2</v>
      </c>
      <c r="AT611" s="23">
        <v>0.23245464791965703</v>
      </c>
      <c r="AU611" s="9">
        <v>2.3753863465827103</v>
      </c>
    </row>
    <row r="612" spans="1:47" x14ac:dyDescent="0.25">
      <c r="B612" s="23">
        <v>17.167151969795807</v>
      </c>
      <c r="C612" s="9">
        <v>0.19136934697989164</v>
      </c>
      <c r="D612" s="9">
        <v>0.10526315789473686</v>
      </c>
      <c r="E612" s="9">
        <v>5.2631578947368418E-2</v>
      </c>
      <c r="F612" s="23">
        <v>2.7717330293365155E-4</v>
      </c>
      <c r="G612" s="9">
        <v>3.4304280904256621</v>
      </c>
      <c r="H612" s="5">
        <v>5</v>
      </c>
      <c r="I612" s="5">
        <v>1</v>
      </c>
      <c r="J612" s="5">
        <v>6</v>
      </c>
      <c r="K612" s="9">
        <v>0.30000000000000004</v>
      </c>
      <c r="L612" s="9">
        <v>0.24185773633169028</v>
      </c>
      <c r="M612" s="9">
        <v>0.33502248914111027</v>
      </c>
      <c r="N612" s="5">
        <v>19</v>
      </c>
      <c r="AI612" s="23"/>
      <c r="AJ612" s="23"/>
      <c r="AO612" s="5">
        <f t="shared" si="14"/>
        <v>611</v>
      </c>
      <c r="AP612" s="23">
        <v>0.51180807033599429</v>
      </c>
      <c r="AQ612" s="9">
        <v>0.23035119153113814</v>
      </c>
      <c r="AR612" s="9">
        <v>0.15454545454545454</v>
      </c>
      <c r="AS612" s="9">
        <v>0.2454545454545454</v>
      </c>
      <c r="AT612" s="23">
        <v>0.39937991280955865</v>
      </c>
      <c r="AU612" s="9">
        <v>1.5584359849535419</v>
      </c>
    </row>
    <row r="613" spans="1:47" x14ac:dyDescent="0.25">
      <c r="B613" s="23">
        <v>4.8497630314890596</v>
      </c>
      <c r="C613" s="9">
        <v>0.26614762102082445</v>
      </c>
      <c r="D613" s="9">
        <v>0.29473684210526313</v>
      </c>
      <c r="E613" s="9">
        <v>0.18947368421052635</v>
      </c>
      <c r="F613" s="23">
        <v>1.0661465213957701E-6</v>
      </c>
      <c r="G613" s="9">
        <v>4.9538230425437053</v>
      </c>
      <c r="H613" s="5">
        <v>3</v>
      </c>
      <c r="I613" s="5">
        <v>5</v>
      </c>
      <c r="J613" s="5">
        <v>8</v>
      </c>
      <c r="K613" s="9">
        <v>0.2</v>
      </c>
      <c r="L613" s="9">
        <v>0.59228152378643451</v>
      </c>
      <c r="M613" s="9">
        <v>0.41913664042916909</v>
      </c>
      <c r="N613" s="5">
        <v>19</v>
      </c>
      <c r="AI613" s="23"/>
      <c r="AJ613" s="23"/>
      <c r="AO613" s="5">
        <f t="shared" si="14"/>
        <v>612</v>
      </c>
      <c r="AP613" s="23">
        <v>0.51109452209862349</v>
      </c>
      <c r="AQ613" s="9">
        <v>0.40687976698239614</v>
      </c>
      <c r="AR613" s="9">
        <v>-5.1612903225806452E-2</v>
      </c>
      <c r="AS613" s="9">
        <v>0.34193548387096767</v>
      </c>
      <c r="AT613" s="23">
        <v>4.7038146300717468E-2</v>
      </c>
      <c r="AU613" s="9">
        <v>1.2982756332026579</v>
      </c>
    </row>
    <row r="614" spans="1:47" x14ac:dyDescent="0.25">
      <c r="B614" s="23">
        <v>57.386638048785315</v>
      </c>
      <c r="C614" s="9">
        <v>0.42217621353172358</v>
      </c>
      <c r="D614" s="9">
        <v>0.10526315789473686</v>
      </c>
      <c r="E614" s="9">
        <v>0.32631578947368428</v>
      </c>
      <c r="F614" s="23">
        <v>2.7717330293365155E-4</v>
      </c>
      <c r="G614" s="9">
        <v>5.472705491453798</v>
      </c>
      <c r="H614" s="5">
        <v>1</v>
      </c>
      <c r="I614" s="5">
        <v>5</v>
      </c>
      <c r="J614" s="5">
        <v>6</v>
      </c>
      <c r="K614" s="9">
        <v>9.9999999999999978E-2</v>
      </c>
      <c r="L614" s="9">
        <v>0.62830674343311799</v>
      </c>
      <c r="M614" s="9">
        <v>0.39061817279784905</v>
      </c>
      <c r="N614" s="5">
        <v>19</v>
      </c>
      <c r="AI614" s="23"/>
      <c r="AJ614" s="23"/>
      <c r="AO614" s="5">
        <f t="shared" si="14"/>
        <v>613</v>
      </c>
      <c r="AP614" s="23">
        <v>0.50713655435851512</v>
      </c>
      <c r="AQ614" s="9">
        <v>0.7818085672954499</v>
      </c>
      <c r="AR614" s="9">
        <v>0.25252525252525254</v>
      </c>
      <c r="AS614" s="9">
        <v>0.49494949494949508</v>
      </c>
      <c r="AT614" s="23">
        <v>2.9531959432347716E-3</v>
      </c>
      <c r="AU614" s="9">
        <v>0.6425869350697746</v>
      </c>
    </row>
    <row r="615" spans="1:47" x14ac:dyDescent="0.25">
      <c r="B615" s="23">
        <v>10.573750499120365</v>
      </c>
      <c r="C615" s="9">
        <v>0.43613635760204122</v>
      </c>
      <c r="D615" s="9">
        <v>0.32631578947368423</v>
      </c>
      <c r="E615" s="9">
        <v>0.33684210526315789</v>
      </c>
      <c r="F615" s="23">
        <v>8.9224534465515663E-6</v>
      </c>
      <c r="G615" s="9">
        <v>5.0913606517556911</v>
      </c>
      <c r="H615" s="5">
        <v>2</v>
      </c>
      <c r="I615" s="5">
        <v>5</v>
      </c>
      <c r="J615" s="5">
        <v>7</v>
      </c>
      <c r="K615" s="9">
        <v>0</v>
      </c>
      <c r="L615" s="9">
        <v>0.53873246186301915</v>
      </c>
      <c r="M615" s="9">
        <v>0.43824098940113221</v>
      </c>
      <c r="N615" s="5">
        <v>19</v>
      </c>
      <c r="AI615" s="23"/>
      <c r="AJ615" s="23"/>
      <c r="AO615" s="5">
        <f t="shared" si="14"/>
        <v>614</v>
      </c>
      <c r="AP615" s="23">
        <v>0.50605884402808388</v>
      </c>
      <c r="AQ615" s="9">
        <v>0.33728881200959093</v>
      </c>
      <c r="AR615" s="9">
        <v>-2.7272727272727271E-2</v>
      </c>
      <c r="AS615" s="9">
        <v>0.39090909090909098</v>
      </c>
      <c r="AT615" s="23">
        <v>1.824817521140853E-4</v>
      </c>
      <c r="AU615" s="9">
        <v>2.4440698061468655</v>
      </c>
    </row>
    <row r="616" spans="1:47" x14ac:dyDescent="0.25">
      <c r="B616" s="23">
        <v>36.785795400185819</v>
      </c>
      <c r="C616" s="9">
        <v>0.41735210448767202</v>
      </c>
      <c r="D616" s="9">
        <v>0.29473684210526324</v>
      </c>
      <c r="E616" s="9">
        <v>0.2</v>
      </c>
      <c r="F616" s="23">
        <v>2.7717330293365155E-4</v>
      </c>
      <c r="G616" s="9">
        <v>5.6166559527040416</v>
      </c>
      <c r="H616" s="5">
        <v>1</v>
      </c>
      <c r="I616" s="5">
        <v>5</v>
      </c>
      <c r="J616" s="5">
        <v>6</v>
      </c>
      <c r="K616" s="9">
        <v>0.3</v>
      </c>
      <c r="L616" s="9">
        <v>0.67256831533085104</v>
      </c>
      <c r="M616" s="9">
        <v>0.33265389596631967</v>
      </c>
      <c r="N616" s="5">
        <v>19</v>
      </c>
      <c r="AI616" s="23"/>
      <c r="AJ616" s="23"/>
      <c r="AO616" s="5">
        <f t="shared" si="14"/>
        <v>615</v>
      </c>
      <c r="AP616" s="23">
        <v>0.50094472171260018</v>
      </c>
      <c r="AQ616" s="9">
        <v>0.8275635204741244</v>
      </c>
      <c r="AR616" s="9">
        <v>0.22528160200250305</v>
      </c>
      <c r="AS616" s="9">
        <v>0.6533166458072589</v>
      </c>
      <c r="AT616" s="23">
        <v>5.9098998968710058E-19</v>
      </c>
      <c r="AU616" s="9">
        <v>2.0959041330694888</v>
      </c>
    </row>
    <row r="617" spans="1:47" x14ac:dyDescent="0.25">
      <c r="B617" s="23">
        <v>8333334.060722528</v>
      </c>
      <c r="C617" s="9">
        <v>0.3780648578034364</v>
      </c>
      <c r="D617" s="9">
        <v>0.31578947368421051</v>
      </c>
      <c r="E617" s="9">
        <v>0.28421052631578947</v>
      </c>
      <c r="F617" s="23">
        <v>4.0784692652709546E-6</v>
      </c>
      <c r="G617" s="9">
        <v>4.5432440594220527</v>
      </c>
      <c r="H617" s="5">
        <v>3</v>
      </c>
      <c r="I617" s="5">
        <v>5</v>
      </c>
      <c r="J617" s="5">
        <v>8</v>
      </c>
      <c r="K617" s="9">
        <v>9.9999999999999978E-2</v>
      </c>
      <c r="L617" s="9">
        <v>0.57518941879688057</v>
      </c>
      <c r="M617" s="9">
        <v>0.42927145960391977</v>
      </c>
      <c r="N617" s="5">
        <v>19</v>
      </c>
      <c r="AI617" s="23"/>
      <c r="AJ617" s="23"/>
      <c r="AO617" s="5">
        <f t="shared" si="14"/>
        <v>616</v>
      </c>
      <c r="AP617" s="23">
        <v>0.49663615777962417</v>
      </c>
      <c r="AQ617" s="9">
        <v>0.89536016819334274</v>
      </c>
      <c r="AR617" s="9">
        <v>0.25281602002503117</v>
      </c>
      <c r="AS617" s="9">
        <v>0.85857321652065044</v>
      </c>
      <c r="AT617" s="23">
        <v>3.9071585172168954E-20</v>
      </c>
      <c r="AU617" s="9">
        <v>2.3669960965247561</v>
      </c>
    </row>
    <row r="618" spans="1:47" x14ac:dyDescent="0.25">
      <c r="B618" s="23">
        <v>8333333.9267997146</v>
      </c>
      <c r="C618" s="9">
        <v>0.37731753011479247</v>
      </c>
      <c r="D618" s="9">
        <v>0.25263157894736843</v>
      </c>
      <c r="E618" s="9">
        <v>0.28421052631578947</v>
      </c>
      <c r="F618" s="23">
        <v>2.7717330293365155E-4</v>
      </c>
      <c r="G618" s="9">
        <v>4.6388059883527495</v>
      </c>
      <c r="H618" s="5">
        <v>1</v>
      </c>
      <c r="I618" s="5">
        <v>5</v>
      </c>
      <c r="J618" s="5">
        <v>6</v>
      </c>
      <c r="K618" s="9">
        <v>9.9999999999999978E-2</v>
      </c>
      <c r="L618" s="9">
        <v>0.61124548131719603</v>
      </c>
      <c r="M618" s="9">
        <v>0.39095209927411106</v>
      </c>
      <c r="N618" s="5">
        <v>19</v>
      </c>
      <c r="AI618" s="23"/>
      <c r="AJ618" s="23"/>
      <c r="AO618" s="5">
        <f t="shared" si="14"/>
        <v>617</v>
      </c>
      <c r="AP618" s="23">
        <v>0.49324068794434567</v>
      </c>
      <c r="AQ618" s="9">
        <v>0.21291540989021579</v>
      </c>
      <c r="AR618" s="9">
        <v>9.9999999999999978E-2</v>
      </c>
      <c r="AS618" s="9">
        <v>0.16428571428571428</v>
      </c>
      <c r="AT618" s="23">
        <v>2.019258454748046E-2</v>
      </c>
      <c r="AU618" s="9">
        <v>2.1999489729034556</v>
      </c>
    </row>
    <row r="619" spans="1:47" x14ac:dyDescent="0.25">
      <c r="B619" s="23">
        <v>2.1172173002036017</v>
      </c>
      <c r="C619" s="9">
        <v>0.36173564872312625</v>
      </c>
      <c r="D619" s="9">
        <v>0.24210526315789474</v>
      </c>
      <c r="E619" s="9">
        <v>0.26315789473684215</v>
      </c>
      <c r="F619" s="23">
        <v>1.3707394545430991E-8</v>
      </c>
      <c r="G619" s="9">
        <v>6.4081994440769758</v>
      </c>
      <c r="H619" s="5">
        <v>2</v>
      </c>
      <c r="I619" s="5">
        <v>7</v>
      </c>
      <c r="J619" s="5">
        <v>9</v>
      </c>
      <c r="K619" s="9">
        <v>0.3</v>
      </c>
      <c r="L619" s="9">
        <v>0.76177025633139528</v>
      </c>
      <c r="M619" s="9">
        <v>0.37622454769538743</v>
      </c>
      <c r="N619" s="5">
        <v>19</v>
      </c>
      <c r="AI619" s="23"/>
      <c r="AJ619" s="23"/>
      <c r="AO619" s="5">
        <f t="shared" si="14"/>
        <v>618</v>
      </c>
      <c r="AP619" s="23">
        <v>0.4894893136663323</v>
      </c>
      <c r="AQ619" s="9">
        <v>0.38097144843710085</v>
      </c>
      <c r="AR619" s="9">
        <v>0.29090909090909095</v>
      </c>
      <c r="AS619" s="9">
        <v>0.36363636363636365</v>
      </c>
      <c r="AT619" s="23">
        <v>1.8925692444297711E-6</v>
      </c>
      <c r="AU619" s="9">
        <v>2.654013682737923</v>
      </c>
    </row>
    <row r="620" spans="1:47" x14ac:dyDescent="0.25">
      <c r="B620" s="23">
        <v>9.472605161201054</v>
      </c>
      <c r="C620" s="9">
        <v>-6.18064337914387E-2</v>
      </c>
      <c r="D620" s="9">
        <v>0.10526315789473686</v>
      </c>
      <c r="E620" s="9">
        <v>-9.4736842105263175E-2</v>
      </c>
      <c r="F620" s="23">
        <v>1.1022250104061786E-3</v>
      </c>
      <c r="G620" s="9">
        <v>4.4356690586295198</v>
      </c>
      <c r="H620" s="5">
        <v>3</v>
      </c>
      <c r="I620" s="5">
        <v>3</v>
      </c>
      <c r="J620" s="5">
        <v>6</v>
      </c>
      <c r="K620" s="9">
        <v>9.9999999999999978E-2</v>
      </c>
      <c r="L620" s="9">
        <v>0.4263830763999949</v>
      </c>
      <c r="M620" s="9">
        <v>0.42000701875939755</v>
      </c>
      <c r="N620" s="5">
        <v>19</v>
      </c>
      <c r="AI620" s="23"/>
      <c r="AJ620" s="23"/>
      <c r="AO620" s="5">
        <f t="shared" si="14"/>
        <v>619</v>
      </c>
      <c r="AP620" s="23">
        <v>0.48906328630741924</v>
      </c>
      <c r="AQ620" s="9">
        <v>0.5812054702466728</v>
      </c>
      <c r="AR620" s="9">
        <v>0.10101010101010101</v>
      </c>
      <c r="AS620" s="9">
        <v>0.47979797979797956</v>
      </c>
      <c r="AT620" s="23">
        <v>1.5450514150113712E-2</v>
      </c>
      <c r="AU620" s="9">
        <v>0.49482115661584053</v>
      </c>
    </row>
    <row r="621" spans="1:47" x14ac:dyDescent="0.25">
      <c r="B621" s="23">
        <v>3.7261022751981656</v>
      </c>
      <c r="C621" s="9">
        <v>0.21519177766815234</v>
      </c>
      <c r="D621" s="9">
        <v>-0.1368421052631579</v>
      </c>
      <c r="E621" s="9">
        <v>0.14736842105263157</v>
      </c>
      <c r="F621" s="23">
        <v>2.8095485675159282E-3</v>
      </c>
      <c r="G621" s="9">
        <v>4.3255956202388131</v>
      </c>
      <c r="H621" s="5">
        <v>1</v>
      </c>
      <c r="I621" s="5">
        <v>4</v>
      </c>
      <c r="J621" s="5">
        <v>5</v>
      </c>
      <c r="K621" s="9">
        <v>0</v>
      </c>
      <c r="L621" s="9">
        <v>0.57797593557016713</v>
      </c>
      <c r="M621" s="9">
        <v>0.41450449621224372</v>
      </c>
      <c r="N621" s="5">
        <v>19</v>
      </c>
      <c r="AI621" s="23"/>
      <c r="AJ621" s="23"/>
      <c r="AO621" s="5">
        <f t="shared" si="14"/>
        <v>620</v>
      </c>
      <c r="AP621" s="23">
        <v>0.48906017275419905</v>
      </c>
      <c r="AQ621" s="9">
        <v>0.71251261494439255</v>
      </c>
      <c r="AR621" s="9">
        <v>0.24747474747474749</v>
      </c>
      <c r="AS621" s="9">
        <v>0.51515151515151525</v>
      </c>
      <c r="AT621" s="23">
        <v>7.6351204362739528E-5</v>
      </c>
      <c r="AU621" s="9">
        <v>1.0938461601490732</v>
      </c>
    </row>
    <row r="622" spans="1:47" x14ac:dyDescent="0.25">
      <c r="B622" s="23">
        <v>5.5833777080985989</v>
      </c>
      <c r="C622" s="9">
        <v>1.2346341954954506E-2</v>
      </c>
      <c r="D622" s="9">
        <v>0.30526315789473685</v>
      </c>
      <c r="E622" s="9">
        <v>0</v>
      </c>
      <c r="F622" s="23">
        <v>3.5003697286178075E-8</v>
      </c>
      <c r="G622" s="9">
        <v>5.6488781365473795</v>
      </c>
      <c r="H622" s="5">
        <v>3</v>
      </c>
      <c r="I622" s="5">
        <v>6</v>
      </c>
      <c r="J622" s="5">
        <v>9</v>
      </c>
      <c r="K622" s="9">
        <v>0.2</v>
      </c>
      <c r="L622" s="9">
        <v>0.65951991822063849</v>
      </c>
      <c r="M622" s="9">
        <v>0.42786360514461003</v>
      </c>
      <c r="N622" s="5">
        <v>19</v>
      </c>
      <c r="AI622" s="23"/>
      <c r="AJ622" s="23"/>
      <c r="AO622" s="5">
        <f t="shared" si="14"/>
        <v>621</v>
      </c>
      <c r="AP622" s="23">
        <v>0.48844826650951223</v>
      </c>
      <c r="AQ622" s="9">
        <v>0.92803191024377862</v>
      </c>
      <c r="AR622" s="9">
        <v>0.46808510638297873</v>
      </c>
      <c r="AS622" s="9">
        <v>0.8035043804755948</v>
      </c>
      <c r="AT622" s="23">
        <v>2.3693194387296694E-4</v>
      </c>
      <c r="AU622" s="9">
        <v>0.71200081706676932</v>
      </c>
    </row>
    <row r="623" spans="1:47" x14ac:dyDescent="0.25">
      <c r="B623" s="23">
        <v>3.5353056000316272</v>
      </c>
      <c r="C623" s="9">
        <v>-0.13595837216568296</v>
      </c>
      <c r="D623" s="9">
        <v>2.1052631578947368E-2</v>
      </c>
      <c r="E623" s="9">
        <v>-9.4736842105263175E-2</v>
      </c>
      <c r="F623" s="23">
        <v>0.3005163747700732</v>
      </c>
      <c r="G623" s="9">
        <v>3.7803167754248976</v>
      </c>
      <c r="H623" s="5">
        <v>2</v>
      </c>
      <c r="I623" s="5">
        <v>0</v>
      </c>
      <c r="J623" s="5">
        <v>2</v>
      </c>
      <c r="K623" s="9">
        <v>9.9999999999999978E-2</v>
      </c>
      <c r="L623" s="9">
        <v>0.30706927483884661</v>
      </c>
      <c r="M623" s="9">
        <v>0.29961161039561773</v>
      </c>
      <c r="N623" s="5">
        <v>19</v>
      </c>
      <c r="AI623" s="23"/>
      <c r="AJ623" s="23"/>
      <c r="AO623" s="5">
        <f t="shared" si="14"/>
        <v>622</v>
      </c>
      <c r="AP623" s="23">
        <v>0.48705385024435577</v>
      </c>
      <c r="AQ623" s="9">
        <v>0.17318394841715143</v>
      </c>
      <c r="AR623" s="9">
        <v>0.15714285714285714</v>
      </c>
      <c r="AS623" s="9">
        <v>0.14999999999999997</v>
      </c>
      <c r="AT623" s="23">
        <v>4.8256002015978197E-2</v>
      </c>
      <c r="AU623" s="9">
        <v>2.3462881596979832</v>
      </c>
    </row>
    <row r="624" spans="1:47" x14ac:dyDescent="0.25">
      <c r="A624" s="5" t="s">
        <v>444</v>
      </c>
      <c r="B624" s="23">
        <v>0.58384446223487318</v>
      </c>
      <c r="C624" s="9">
        <v>0.15036531905199568</v>
      </c>
      <c r="D624" s="9">
        <v>3.5294117647058802E-2</v>
      </c>
      <c r="E624" s="9">
        <v>0.24705882352941178</v>
      </c>
      <c r="F624" s="23">
        <v>7.9939410977300453E-4</v>
      </c>
      <c r="G624" s="9">
        <v>4.096652659942861</v>
      </c>
      <c r="H624" s="5">
        <v>2</v>
      </c>
      <c r="I624" s="5">
        <v>4</v>
      </c>
      <c r="J624" s="5">
        <v>6</v>
      </c>
      <c r="K624" s="9">
        <v>0.2</v>
      </c>
      <c r="L624" s="9">
        <v>0.66446267049453001</v>
      </c>
      <c r="M624" s="9">
        <v>0.41798279918720699</v>
      </c>
      <c r="N624" s="5">
        <v>17</v>
      </c>
      <c r="AI624" s="23"/>
      <c r="AJ624" s="23"/>
      <c r="AO624" s="5">
        <f t="shared" si="14"/>
        <v>623</v>
      </c>
      <c r="AP624" s="23">
        <v>0.48489184015513537</v>
      </c>
      <c r="AQ624" s="9">
        <v>0.65982438901948193</v>
      </c>
      <c r="AR624" s="9">
        <v>0.22727272727272724</v>
      </c>
      <c r="AS624" s="9">
        <v>0.41414141414141414</v>
      </c>
      <c r="AT624" s="23">
        <v>1.4618452265926929E-2</v>
      </c>
      <c r="AU624" s="9">
        <v>1.223768671280439</v>
      </c>
    </row>
    <row r="625" spans="1:47" x14ac:dyDescent="0.25">
      <c r="A625" s="5" t="s">
        <v>475</v>
      </c>
      <c r="B625" s="23">
        <v>3.5353056000316272</v>
      </c>
      <c r="C625" s="9">
        <v>-0.12870235491811927</v>
      </c>
      <c r="D625" s="9">
        <v>-1.0449157878825003E-17</v>
      </c>
      <c r="E625" s="9">
        <v>-0.18823529411764706</v>
      </c>
      <c r="F625" s="23">
        <v>6.0845125519153165E-2</v>
      </c>
      <c r="G625" s="9">
        <v>2.0203321146382418</v>
      </c>
      <c r="H625" s="5">
        <v>3</v>
      </c>
      <c r="I625" s="5">
        <v>1</v>
      </c>
      <c r="J625" s="5">
        <v>4</v>
      </c>
      <c r="K625" s="9">
        <v>9.9999999999999978E-2</v>
      </c>
      <c r="L625" s="9">
        <v>0.30906353855081053</v>
      </c>
      <c r="M625" s="9">
        <v>0.30472586344103558</v>
      </c>
      <c r="N625" s="5">
        <v>17</v>
      </c>
      <c r="AI625" s="23"/>
      <c r="AJ625" s="23"/>
      <c r="AO625" s="5">
        <f t="shared" si="14"/>
        <v>624</v>
      </c>
      <c r="AP625" s="23">
        <v>0.48226831590451058</v>
      </c>
      <c r="AQ625" s="9">
        <v>3.120109985265844E-2</v>
      </c>
      <c r="AR625" s="9">
        <v>3.2051282051282028E-2</v>
      </c>
      <c r="AS625" s="9">
        <v>4.4871794871794851E-2</v>
      </c>
      <c r="AT625" s="23">
        <v>9.4827086094131214E-4</v>
      </c>
      <c r="AU625" s="9">
        <v>2.7802993972221981</v>
      </c>
    </row>
    <row r="626" spans="1:47" x14ac:dyDescent="0.25">
      <c r="B626" s="23">
        <v>0.91058057087509137</v>
      </c>
      <c r="C626" s="9">
        <v>0.27459061277894292</v>
      </c>
      <c r="D626" s="9">
        <v>9.4117647058823528E-2</v>
      </c>
      <c r="E626" s="9">
        <v>0.25882352941176473</v>
      </c>
      <c r="F626" s="23">
        <v>2.5001163422837037E-6</v>
      </c>
      <c r="G626" s="9">
        <v>4.2681422948469958</v>
      </c>
      <c r="H626" s="5">
        <v>1</v>
      </c>
      <c r="I626" s="5">
        <v>6</v>
      </c>
      <c r="J626" s="5">
        <v>7</v>
      </c>
      <c r="K626" s="9">
        <v>9.9999999999999978E-2</v>
      </c>
      <c r="L626" s="9">
        <v>0.63737603072594484</v>
      </c>
      <c r="M626" s="9">
        <v>0.41622076765352378</v>
      </c>
      <c r="N626" s="5">
        <v>17</v>
      </c>
      <c r="AI626" s="23"/>
      <c r="AJ626" s="23"/>
      <c r="AO626" s="5">
        <f t="shared" si="14"/>
        <v>625</v>
      </c>
      <c r="AP626" s="23">
        <v>0.48204327845127487</v>
      </c>
      <c r="AQ626" s="9">
        <v>0.54859755047836734</v>
      </c>
      <c r="AR626" s="9">
        <v>0.23333333333333328</v>
      </c>
      <c r="AS626" s="9">
        <v>0.26</v>
      </c>
      <c r="AT626" s="23">
        <v>0.13917951128208561</v>
      </c>
      <c r="AU626" s="9">
        <v>0.83499019995589641</v>
      </c>
    </row>
    <row r="627" spans="1:47" x14ac:dyDescent="0.25">
      <c r="B627" s="23">
        <v>3.1107769475577696</v>
      </c>
      <c r="C627" s="9">
        <v>-3.4199863872867768E-2</v>
      </c>
      <c r="D627" s="9">
        <v>-5.8823529411764719E-2</v>
      </c>
      <c r="E627" s="9">
        <v>7.0588235294117646E-2</v>
      </c>
      <c r="F627" s="23">
        <v>1.7078404963969375E-2</v>
      </c>
      <c r="G627" s="9">
        <v>2.732155014757546</v>
      </c>
      <c r="H627" s="5">
        <v>1</v>
      </c>
      <c r="I627" s="5">
        <v>3</v>
      </c>
      <c r="J627" s="5">
        <v>4</v>
      </c>
      <c r="K627" s="9">
        <v>0.3</v>
      </c>
      <c r="L627" s="9">
        <v>0.62568266076461421</v>
      </c>
      <c r="M627" s="9">
        <v>0.34097602604352412</v>
      </c>
      <c r="N627" s="5">
        <v>17</v>
      </c>
      <c r="AI627" s="23"/>
      <c r="AJ627" s="23"/>
      <c r="AO627" s="5">
        <f t="shared" si="14"/>
        <v>626</v>
      </c>
      <c r="AP627" s="23">
        <v>0.48072839468103412</v>
      </c>
      <c r="AQ627" s="9">
        <v>0.56856546177791223</v>
      </c>
      <c r="AR627" s="9">
        <v>0.25161290322580648</v>
      </c>
      <c r="AS627" s="9">
        <v>0.42580645161290331</v>
      </c>
      <c r="AT627" s="23">
        <v>1.5791578679120076E-5</v>
      </c>
      <c r="AU627" s="9">
        <v>2.1019482628287864</v>
      </c>
    </row>
    <row r="628" spans="1:47" x14ac:dyDescent="0.25">
      <c r="B628" s="23">
        <v>0.41324200913242015</v>
      </c>
      <c r="C628" s="9">
        <v>0.14302665585742685</v>
      </c>
      <c r="D628" s="9">
        <v>-3.5294117647058816E-2</v>
      </c>
      <c r="E628" s="9">
        <v>0.29411764705882354</v>
      </c>
      <c r="F628" s="23">
        <v>4.7038146300717495E-2</v>
      </c>
      <c r="G628" s="9">
        <v>3.3294048423972087</v>
      </c>
      <c r="H628" s="5">
        <v>1</v>
      </c>
      <c r="I628" s="5">
        <v>3</v>
      </c>
      <c r="J628" s="5">
        <v>4</v>
      </c>
      <c r="K628" s="9">
        <v>0.2</v>
      </c>
      <c r="L628" s="9">
        <v>0.60127803500924126</v>
      </c>
      <c r="M628" s="9">
        <v>0.3344020737968067</v>
      </c>
      <c r="N628" s="5">
        <v>17</v>
      </c>
      <c r="AI628" s="23"/>
      <c r="AJ628" s="23"/>
      <c r="AO628" s="5">
        <f t="shared" si="14"/>
        <v>627</v>
      </c>
      <c r="AP628" s="23">
        <v>0.48037194193273958</v>
      </c>
      <c r="AQ628" s="9">
        <v>0.73519356533297953</v>
      </c>
      <c r="AR628" s="9">
        <v>7.5757575757575718E-2</v>
      </c>
      <c r="AS628" s="9">
        <v>0.4494949494949495</v>
      </c>
      <c r="AT628" s="23">
        <v>2.1587649608941524E-13</v>
      </c>
      <c r="AU628" s="9">
        <v>1.7865767934776839</v>
      </c>
    </row>
    <row r="629" spans="1:47" x14ac:dyDescent="0.25">
      <c r="B629" s="23">
        <v>1.0244860542805747</v>
      </c>
      <c r="C629" s="9">
        <v>0.17761181347962535</v>
      </c>
      <c r="D629" s="9">
        <v>9.4117647058823486E-2</v>
      </c>
      <c r="E629" s="9">
        <v>0.21176470588235299</v>
      </c>
      <c r="F629" s="23">
        <v>2.5001163422837037E-6</v>
      </c>
      <c r="G629" s="9">
        <v>3.8500245041876995</v>
      </c>
      <c r="H629" s="5">
        <v>1</v>
      </c>
      <c r="I629" s="5">
        <v>6</v>
      </c>
      <c r="J629" s="5">
        <v>7</v>
      </c>
      <c r="K629" s="9">
        <v>9.9999999999999978E-2</v>
      </c>
      <c r="L629" s="9">
        <v>0.65879411465661319</v>
      </c>
      <c r="M629" s="9">
        <v>0.39667505025497585</v>
      </c>
      <c r="N629" s="5">
        <v>17</v>
      </c>
      <c r="AI629" s="23"/>
      <c r="AJ629" s="23"/>
      <c r="AO629" s="5">
        <f t="shared" si="14"/>
        <v>628</v>
      </c>
      <c r="AP629" s="23">
        <v>0.47979498062937576</v>
      </c>
      <c r="AQ629" s="9">
        <v>0.23213760983660367</v>
      </c>
      <c r="AR629" s="9">
        <v>0.33974358974358976</v>
      </c>
      <c r="AS629" s="9">
        <v>0.30128205128205127</v>
      </c>
      <c r="AT629" s="23">
        <v>0.42081179500030197</v>
      </c>
      <c r="AU629" s="9">
        <v>1.4017836368991583</v>
      </c>
    </row>
    <row r="630" spans="1:47" x14ac:dyDescent="0.25">
      <c r="B630" s="23">
        <v>1.243131105576311</v>
      </c>
      <c r="C630" s="9">
        <v>0.21590331473155594</v>
      </c>
      <c r="D630" s="9">
        <v>1.176470588235292E-2</v>
      </c>
      <c r="E630" s="9">
        <v>0.17647058823529407</v>
      </c>
      <c r="F630" s="23">
        <v>2.1105985746753724E-3</v>
      </c>
      <c r="G630" s="9">
        <v>3.2597361486088174</v>
      </c>
      <c r="H630" s="5">
        <v>0</v>
      </c>
      <c r="I630" s="5">
        <v>4</v>
      </c>
      <c r="J630" s="5">
        <v>4</v>
      </c>
      <c r="K630" s="9">
        <v>0</v>
      </c>
      <c r="L630" s="9">
        <v>0.56277854828223384</v>
      </c>
      <c r="M630" s="9">
        <v>0.37020916244637997</v>
      </c>
      <c r="N630" s="5">
        <v>17</v>
      </c>
      <c r="AI630" s="23"/>
      <c r="AJ630" s="23"/>
      <c r="AO630" s="5">
        <f t="shared" si="14"/>
        <v>629</v>
      </c>
      <c r="AP630" s="23">
        <v>0.47841025707906787</v>
      </c>
      <c r="AQ630" s="9">
        <v>0.44978356264228514</v>
      </c>
      <c r="AR630" s="9">
        <v>6.8253968253968275E-2</v>
      </c>
      <c r="AS630" s="9">
        <v>0.33809523809523823</v>
      </c>
      <c r="AT630" s="23">
        <v>0.57100021696147452</v>
      </c>
      <c r="AU630" s="9">
        <v>4.7566346423374961</v>
      </c>
    </row>
    <row r="631" spans="1:47" x14ac:dyDescent="0.25">
      <c r="B631" s="23">
        <v>1.6054507600466508</v>
      </c>
      <c r="C631" s="9">
        <v>8.9687331904838602E-2</v>
      </c>
      <c r="D631" s="9">
        <v>0.20000000000000004</v>
      </c>
      <c r="E631" s="9">
        <v>7.0588235294117688E-2</v>
      </c>
      <c r="F631" s="23">
        <v>4.0784692652709546E-6</v>
      </c>
      <c r="G631" s="9">
        <v>3.8412206720882502</v>
      </c>
      <c r="H631" s="5">
        <v>3</v>
      </c>
      <c r="I631" s="5">
        <v>6</v>
      </c>
      <c r="J631" s="5">
        <v>9</v>
      </c>
      <c r="K631" s="9">
        <v>9.9999999999999978E-2</v>
      </c>
      <c r="L631" s="9">
        <v>0.59414463002721707</v>
      </c>
      <c r="M631" s="9">
        <v>0.46615080486536392</v>
      </c>
      <c r="N631" s="5">
        <v>17</v>
      </c>
      <c r="AI631" s="23"/>
      <c r="AJ631" s="23"/>
      <c r="AO631" s="5">
        <f t="shared" si="14"/>
        <v>630</v>
      </c>
      <c r="AP631" s="23">
        <v>0.4782620058225156</v>
      </c>
      <c r="AQ631" s="9">
        <v>0.25048568984811254</v>
      </c>
      <c r="AR631" s="9">
        <v>0.3</v>
      </c>
      <c r="AS631" s="9">
        <v>0.27857142857142858</v>
      </c>
      <c r="AT631" s="23">
        <v>0.3565378397846698</v>
      </c>
      <c r="AU631" s="9">
        <v>1.4031526501501763</v>
      </c>
    </row>
    <row r="632" spans="1:47" x14ac:dyDescent="0.25">
      <c r="B632" s="23">
        <v>1.793640701535907</v>
      </c>
      <c r="C632" s="9">
        <v>0.30990265122892857</v>
      </c>
      <c r="D632" s="9">
        <v>0.17647058823529413</v>
      </c>
      <c r="E632" s="9">
        <v>0.4</v>
      </c>
      <c r="F632" s="23">
        <v>4.4876295000871275E-7</v>
      </c>
      <c r="G632" s="9">
        <v>4.7198609483466685</v>
      </c>
      <c r="H632" s="5">
        <v>1</v>
      </c>
      <c r="I632" s="5">
        <v>7</v>
      </c>
      <c r="J632" s="5">
        <v>8</v>
      </c>
      <c r="K632" s="9">
        <v>0.3</v>
      </c>
      <c r="L632" s="9">
        <v>0.7703416573495927</v>
      </c>
      <c r="M632" s="9">
        <v>0.33020423432125035</v>
      </c>
      <c r="N632" s="5">
        <v>17</v>
      </c>
      <c r="AI632" s="23"/>
      <c r="AJ632" s="23"/>
      <c r="AO632" s="5">
        <f t="shared" si="14"/>
        <v>631</v>
      </c>
      <c r="AP632" s="23">
        <v>0.47765579539811459</v>
      </c>
      <c r="AQ632" s="9">
        <v>0.91047310411371363</v>
      </c>
      <c r="AR632" s="9">
        <v>0.41301627033792249</v>
      </c>
      <c r="AS632" s="9">
        <v>0.85857321652065044</v>
      </c>
      <c r="AT632" s="23">
        <v>4.0546492800648145E-9</v>
      </c>
      <c r="AU632" s="9">
        <v>1.4347144991613863</v>
      </c>
    </row>
    <row r="633" spans="1:47" x14ac:dyDescent="0.25">
      <c r="B633" s="23">
        <v>1.5498913251892703</v>
      </c>
      <c r="C633" s="9">
        <v>0.19169269563530422</v>
      </c>
      <c r="D633" s="9">
        <v>0</v>
      </c>
      <c r="E633" s="9">
        <v>0.21176470588235299</v>
      </c>
      <c r="F633" s="23">
        <v>6.2891877812291186E-3</v>
      </c>
      <c r="G633" s="9">
        <v>3.4706198967694335</v>
      </c>
      <c r="H633" s="5">
        <v>1</v>
      </c>
      <c r="I633" s="5">
        <v>4</v>
      </c>
      <c r="J633" s="5">
        <v>5</v>
      </c>
      <c r="K633" s="9">
        <v>9.9999999999999978E-2</v>
      </c>
      <c r="L633" s="9">
        <v>0.62341011219012332</v>
      </c>
      <c r="M633" s="9">
        <v>0.33968018243415676</v>
      </c>
      <c r="N633" s="5">
        <v>17</v>
      </c>
      <c r="AI633" s="23"/>
      <c r="AJ633" s="23"/>
      <c r="AO633" s="5">
        <f t="shared" si="14"/>
        <v>631</v>
      </c>
      <c r="AP633" s="23">
        <v>0.47765579539811459</v>
      </c>
      <c r="AQ633" s="9">
        <v>0.9188970111134257</v>
      </c>
      <c r="AR633" s="9">
        <v>0.47809762202753459</v>
      </c>
      <c r="AS633" s="9">
        <v>0.85857321652065044</v>
      </c>
      <c r="AT633" s="23">
        <v>1.210132291321307E-9</v>
      </c>
      <c r="AU633" s="9">
        <v>1.5033723420300276</v>
      </c>
    </row>
    <row r="634" spans="1:47" x14ac:dyDescent="0.25">
      <c r="B634" s="23">
        <v>0.87380990432702765</v>
      </c>
      <c r="C634" s="9">
        <v>0.20323845721394634</v>
      </c>
      <c r="D634" s="9">
        <v>8.2352941176470615E-2</v>
      </c>
      <c r="E634" s="9">
        <v>0.23529411764705888</v>
      </c>
      <c r="F634" s="23">
        <v>4.9365910647077088E-7</v>
      </c>
      <c r="G634" s="9">
        <v>4.3794333064466855</v>
      </c>
      <c r="H634" s="5">
        <v>2</v>
      </c>
      <c r="I634" s="5">
        <v>6</v>
      </c>
      <c r="J634" s="5">
        <v>8</v>
      </c>
      <c r="K634" s="9">
        <v>9.9999999999999978E-2</v>
      </c>
      <c r="L634" s="9">
        <v>0.60555500526262163</v>
      </c>
      <c r="M634" s="9">
        <v>0.44871026596322738</v>
      </c>
      <c r="N634" s="5">
        <v>17</v>
      </c>
      <c r="AI634" s="23"/>
      <c r="AJ634" s="23"/>
      <c r="AO634" s="5">
        <f t="shared" si="14"/>
        <v>631</v>
      </c>
      <c r="AP634" s="23">
        <v>0.47765579539811459</v>
      </c>
      <c r="AQ634" s="9">
        <v>0.87352700767722313</v>
      </c>
      <c r="AR634" s="9">
        <v>0.19274092615769708</v>
      </c>
      <c r="AS634" s="9">
        <v>0.85857321652065044</v>
      </c>
      <c r="AT634" s="23">
        <v>1.3586473582007033E-2</v>
      </c>
      <c r="AU634" s="9">
        <v>0.38653353771647442</v>
      </c>
    </row>
    <row r="635" spans="1:47" x14ac:dyDescent="0.25">
      <c r="B635" s="23">
        <v>1.2304889303998892</v>
      </c>
      <c r="C635" s="9">
        <v>2.5652041137455076E-2</v>
      </c>
      <c r="D635" s="9">
        <v>0.14117647058823535</v>
      </c>
      <c r="E635" s="9">
        <v>8.2352941176470587E-2</v>
      </c>
      <c r="F635" s="23">
        <v>1.5791578679120076E-5</v>
      </c>
      <c r="G635" s="9">
        <v>4.4093068066153611</v>
      </c>
      <c r="H635" s="5">
        <v>1</v>
      </c>
      <c r="I635" s="5">
        <v>6</v>
      </c>
      <c r="J635" s="5">
        <v>7</v>
      </c>
      <c r="K635" s="9">
        <v>0.2</v>
      </c>
      <c r="L635" s="9">
        <v>0.69681524498267655</v>
      </c>
      <c r="M635" s="9">
        <v>0.36612637186993002</v>
      </c>
      <c r="N635" s="5">
        <v>17</v>
      </c>
      <c r="AI635" s="23"/>
      <c r="AJ635" s="23"/>
      <c r="AO635" s="5">
        <f t="shared" si="14"/>
        <v>631</v>
      </c>
      <c r="AP635" s="23">
        <v>0.47765579539811459</v>
      </c>
      <c r="AQ635" s="9">
        <v>0.92717643383343107</v>
      </c>
      <c r="AR635" s="9">
        <v>0.49561952440550694</v>
      </c>
      <c r="AS635" s="9">
        <v>0.85857321652065044</v>
      </c>
      <c r="AT635" s="23">
        <v>1.7644965396400698E-5</v>
      </c>
      <c r="AU635" s="9">
        <v>1.0626207990500274</v>
      </c>
    </row>
    <row r="636" spans="1:47" x14ac:dyDescent="0.25">
      <c r="B636" s="23">
        <v>3.8693871296131577</v>
      </c>
      <c r="C636" s="9">
        <v>-4.3198445022174382E-2</v>
      </c>
      <c r="D636" s="9">
        <v>5.8823529411764726E-2</v>
      </c>
      <c r="E636" s="9">
        <v>5.8823529411764684E-2</v>
      </c>
      <c r="F636" s="23">
        <v>4.5586047681932961E-4</v>
      </c>
      <c r="G636" s="9">
        <v>2.8681262592837502</v>
      </c>
      <c r="H636" s="5">
        <v>1</v>
      </c>
      <c r="I636" s="5">
        <v>5</v>
      </c>
      <c r="J636" s="5">
        <v>6</v>
      </c>
      <c r="K636" s="9">
        <v>0.2</v>
      </c>
      <c r="L636" s="9">
        <v>0.67700697967752033</v>
      </c>
      <c r="M636" s="9">
        <v>0.3747337616876899</v>
      </c>
      <c r="N636" s="5">
        <v>17</v>
      </c>
      <c r="AI636" s="23"/>
      <c r="AJ636" s="23"/>
      <c r="AO636" s="5">
        <f t="shared" si="14"/>
        <v>631</v>
      </c>
      <c r="AP636" s="23">
        <v>0.47765579539811459</v>
      </c>
      <c r="AQ636" s="9">
        <v>0.91187472470755304</v>
      </c>
      <c r="AR636" s="9">
        <v>0.30788485607008759</v>
      </c>
      <c r="AS636" s="9">
        <v>0.85857321652065044</v>
      </c>
      <c r="AT636" s="23">
        <v>0.75513258487965307</v>
      </c>
      <c r="AU636" s="9">
        <v>0.62202077126448696</v>
      </c>
    </row>
    <row r="637" spans="1:47" x14ac:dyDescent="0.25">
      <c r="B637" s="23">
        <v>1.0569204570163475</v>
      </c>
      <c r="C637" s="9">
        <v>7.0231145459313638E-2</v>
      </c>
      <c r="D637" s="9">
        <v>5.8823529411764726E-2</v>
      </c>
      <c r="E637" s="9">
        <v>0.17647058823529413</v>
      </c>
      <c r="F637" s="23">
        <v>1.0661465213957701E-6</v>
      </c>
      <c r="G637" s="9">
        <v>4.6082956515217717</v>
      </c>
      <c r="H637" s="5">
        <v>3</v>
      </c>
      <c r="I637" s="5">
        <v>5</v>
      </c>
      <c r="J637" s="5">
        <v>8</v>
      </c>
      <c r="K637" s="9">
        <v>0.2</v>
      </c>
      <c r="L637" s="9">
        <v>0.63831888549520799</v>
      </c>
      <c r="M637" s="9">
        <v>0.42596244262988137</v>
      </c>
      <c r="N637" s="5">
        <v>17</v>
      </c>
      <c r="AI637" s="23"/>
      <c r="AJ637" s="23"/>
      <c r="AO637" s="5">
        <f t="shared" si="14"/>
        <v>631</v>
      </c>
      <c r="AP637" s="23">
        <v>0.47765579539811459</v>
      </c>
      <c r="AQ637" s="9">
        <v>0.92549907041527979</v>
      </c>
      <c r="AR637" s="9">
        <v>0.49812265331664579</v>
      </c>
      <c r="AS637" s="9">
        <v>0.85857321652065044</v>
      </c>
      <c r="AT637" s="23">
        <v>7.3822615566988545E-9</v>
      </c>
      <c r="AU637" s="9">
        <v>1.4968348225237915</v>
      </c>
    </row>
    <row r="638" spans="1:47" x14ac:dyDescent="0.25">
      <c r="B638" s="23">
        <v>0.71036501611022151</v>
      </c>
      <c r="C638" s="9">
        <v>0.14414957827872443</v>
      </c>
      <c r="D638" s="9">
        <v>9.4117647058823528E-2</v>
      </c>
      <c r="E638" s="9">
        <v>0.28235294117647058</v>
      </c>
      <c r="F638" s="23">
        <v>1.5430934397367336E-7</v>
      </c>
      <c r="G638" s="9">
        <v>4.3759069828281865</v>
      </c>
      <c r="H638" s="5">
        <v>0</v>
      </c>
      <c r="I638" s="5">
        <v>7</v>
      </c>
      <c r="J638" s="5">
        <v>7</v>
      </c>
      <c r="K638" s="9">
        <v>0.5</v>
      </c>
      <c r="L638" s="9">
        <v>0.85833941603508579</v>
      </c>
      <c r="M638" s="9">
        <v>0.16296055413152621</v>
      </c>
      <c r="N638" s="5">
        <v>17</v>
      </c>
      <c r="AI638" s="23"/>
      <c r="AJ638" s="23"/>
      <c r="AO638" s="5">
        <f t="shared" si="14"/>
        <v>631</v>
      </c>
      <c r="AP638" s="23">
        <v>0.47765579539811459</v>
      </c>
      <c r="AQ638" s="9">
        <v>0.93106347477464191</v>
      </c>
      <c r="AR638" s="9">
        <v>0.50813516896120126</v>
      </c>
      <c r="AS638" s="9">
        <v>0.85857321652065044</v>
      </c>
      <c r="AT638" s="23">
        <v>2.0889033281119452E-8</v>
      </c>
      <c r="AU638" s="9">
        <v>1.2035505959886055</v>
      </c>
    </row>
    <row r="639" spans="1:47" x14ac:dyDescent="0.25">
      <c r="B639" s="23">
        <v>0.61308049180651925</v>
      </c>
      <c r="C639" s="9">
        <v>0.15382194025487911</v>
      </c>
      <c r="D639" s="9">
        <v>4.7058823529411785E-2</v>
      </c>
      <c r="E639" s="9">
        <v>0.3411764705882353</v>
      </c>
      <c r="F639" s="23">
        <v>6.2891877812291186E-3</v>
      </c>
      <c r="G639" s="9">
        <v>3.6432256071784037</v>
      </c>
      <c r="H639" s="5">
        <v>1</v>
      </c>
      <c r="I639" s="5">
        <v>4</v>
      </c>
      <c r="J639" s="5">
        <v>5</v>
      </c>
      <c r="K639" s="9">
        <v>0.2</v>
      </c>
      <c r="L639" s="9">
        <v>0.62583722800323049</v>
      </c>
      <c r="M639" s="9">
        <v>0.35290216626033849</v>
      </c>
      <c r="N639" s="5">
        <v>17</v>
      </c>
      <c r="AI639" s="23"/>
      <c r="AJ639" s="23"/>
      <c r="AO639" s="5">
        <f t="shared" si="14"/>
        <v>631</v>
      </c>
      <c r="AP639" s="23">
        <v>0.47765579539811459</v>
      </c>
      <c r="AQ639" s="9">
        <v>0.93038226902132903</v>
      </c>
      <c r="AR639" s="9">
        <v>0.49561952440550666</v>
      </c>
      <c r="AS639" s="9">
        <v>0.85857321652065044</v>
      </c>
      <c r="AT639" s="23">
        <v>3.3621725778096647E-9</v>
      </c>
      <c r="AU639" s="9">
        <v>1.0945329233473049</v>
      </c>
    </row>
    <row r="640" spans="1:47" x14ac:dyDescent="0.25">
      <c r="B640" s="23">
        <v>1.2420825574729686</v>
      </c>
      <c r="C640" s="9">
        <v>0.22236820821380343</v>
      </c>
      <c r="D640" s="9">
        <v>-5.8823529411764719E-2</v>
      </c>
      <c r="E640" s="9">
        <v>0.31764705882352939</v>
      </c>
      <c r="F640" s="23">
        <v>4.5586047681932961E-4</v>
      </c>
      <c r="G640" s="9">
        <v>4.2315231230362063</v>
      </c>
      <c r="H640" s="5">
        <v>1</v>
      </c>
      <c r="I640" s="5">
        <v>6</v>
      </c>
      <c r="J640" s="5">
        <v>7</v>
      </c>
      <c r="K640" s="9">
        <v>0.2</v>
      </c>
      <c r="L640" s="9">
        <v>0.68917211319911842</v>
      </c>
      <c r="M640" s="9">
        <v>0.37472828511471834</v>
      </c>
      <c r="N640" s="5">
        <v>17</v>
      </c>
      <c r="AI640" s="23"/>
      <c r="AJ640" s="23"/>
      <c r="AO640" s="5">
        <f t="shared" si="14"/>
        <v>639</v>
      </c>
      <c r="AP640" s="23">
        <v>0.47332336285061744</v>
      </c>
      <c r="AQ640" s="9">
        <v>0.88025367808065813</v>
      </c>
      <c r="AR640" s="9">
        <v>0.17772215269086356</v>
      </c>
      <c r="AS640" s="9">
        <v>0.74593241551939893</v>
      </c>
      <c r="AT640" s="23">
        <v>3.1971628485109972E-6</v>
      </c>
      <c r="AU640" s="9">
        <v>1.2141941669804397</v>
      </c>
    </row>
    <row r="641" spans="1:47" x14ac:dyDescent="0.25">
      <c r="A641" s="5" t="s">
        <v>445</v>
      </c>
      <c r="B641" s="23">
        <v>0.58384446223487318</v>
      </c>
      <c r="C641" s="9">
        <v>-2.526456983840247E-2</v>
      </c>
      <c r="D641" s="9">
        <v>-0.10000000000000002</v>
      </c>
      <c r="E641" s="9">
        <v>7.1428571428571425E-2</v>
      </c>
      <c r="F641" s="23">
        <v>7.9939410977300453E-4</v>
      </c>
      <c r="G641" s="9">
        <v>5.3281777493474829</v>
      </c>
      <c r="H641" s="5">
        <v>2</v>
      </c>
      <c r="I641" s="5">
        <v>4</v>
      </c>
      <c r="J641" s="5">
        <v>6</v>
      </c>
      <c r="K641" s="9">
        <v>0.2</v>
      </c>
      <c r="L641" s="9">
        <v>0.66411493413051326</v>
      </c>
      <c r="M641" s="9">
        <v>0.41787314368438205</v>
      </c>
      <c r="N641" s="5">
        <v>14</v>
      </c>
      <c r="AI641" s="23"/>
      <c r="AJ641" s="23"/>
      <c r="AO641" s="5">
        <f t="shared" si="14"/>
        <v>640</v>
      </c>
      <c r="AP641" s="23">
        <v>0.47325938723530142</v>
      </c>
      <c r="AQ641" s="9">
        <v>0.52819617954133413</v>
      </c>
      <c r="AR641" s="9">
        <v>1.9354838709677431E-2</v>
      </c>
      <c r="AS641" s="9">
        <v>0.4967741935483872</v>
      </c>
      <c r="AT641" s="23">
        <v>8.9224534465515663E-6</v>
      </c>
      <c r="AU641" s="9">
        <v>1.6121868478260044</v>
      </c>
    </row>
    <row r="642" spans="1:47" x14ac:dyDescent="0.25">
      <c r="A642" s="5" t="s">
        <v>362</v>
      </c>
      <c r="B642" s="23">
        <v>3.5353056000316272</v>
      </c>
      <c r="C642" s="9">
        <v>0.10425757424339753</v>
      </c>
      <c r="D642" s="9">
        <v>-4.2857142857142892E-2</v>
      </c>
      <c r="E642" s="9">
        <v>4.285714285714283E-2</v>
      </c>
      <c r="F642" s="23">
        <v>6.0845125519153165E-2</v>
      </c>
      <c r="G642" s="9">
        <v>3.2394252984558052</v>
      </c>
      <c r="H642" s="5">
        <v>3</v>
      </c>
      <c r="I642" s="5">
        <v>1</v>
      </c>
      <c r="J642" s="5">
        <v>4</v>
      </c>
      <c r="K642" s="9">
        <v>9.9999999999999978E-2</v>
      </c>
      <c r="L642" s="9">
        <v>0.30905787618647262</v>
      </c>
      <c r="M642" s="9">
        <v>0.30473156345200025</v>
      </c>
      <c r="N642" s="5">
        <v>14</v>
      </c>
      <c r="AI642" s="23"/>
      <c r="AJ642" s="23"/>
      <c r="AO642" s="5">
        <f t="shared" si="14"/>
        <v>641</v>
      </c>
      <c r="AP642" s="23">
        <v>0.46422808350351835</v>
      </c>
      <c r="AQ642" s="9">
        <v>0.41870532531661608</v>
      </c>
      <c r="AR642" s="9">
        <v>0.10119047619047619</v>
      </c>
      <c r="AS642" s="9">
        <v>0.12500000000000003</v>
      </c>
      <c r="AT642" s="23">
        <v>2.1678385378694179E-3</v>
      </c>
      <c r="AU642" s="9">
        <v>3.4594463202537744</v>
      </c>
    </row>
    <row r="643" spans="1:47" x14ac:dyDescent="0.25">
      <c r="B643" s="23">
        <v>3.5366032981478184</v>
      </c>
      <c r="C643" s="9">
        <v>0.27862126471275539</v>
      </c>
      <c r="D643" s="9">
        <v>4.2857142857142858E-2</v>
      </c>
      <c r="E643" s="9">
        <v>0.27142857142857141</v>
      </c>
      <c r="F643" s="23">
        <v>5.5979526079927607E-5</v>
      </c>
      <c r="G643" s="9">
        <v>4.7077434722728233</v>
      </c>
      <c r="H643" s="5">
        <v>2</v>
      </c>
      <c r="I643" s="5">
        <v>5</v>
      </c>
      <c r="J643" s="5">
        <v>7</v>
      </c>
      <c r="K643" s="9">
        <v>9.9999999999999978E-2</v>
      </c>
      <c r="L643" s="9">
        <v>0.60495680560906617</v>
      </c>
      <c r="M643" s="9">
        <v>0.39721605340696231</v>
      </c>
      <c r="N643" s="5">
        <v>14</v>
      </c>
      <c r="AI643" s="23"/>
      <c r="AJ643" s="23"/>
      <c r="AO643" s="5">
        <f t="shared" ref="AO643:AO699" si="15">RANK(AP643,$AP$2:$AP$699)</f>
        <v>642</v>
      </c>
      <c r="AP643" s="23">
        <v>0.4600462597419871</v>
      </c>
      <c r="AQ643" s="9">
        <v>0.5348489355677809</v>
      </c>
      <c r="AR643" s="9">
        <v>5.0000000000000017E-2</v>
      </c>
      <c r="AS643" s="9">
        <v>0.32000000000000006</v>
      </c>
      <c r="AT643" s="23">
        <v>3.5743602423329128E-2</v>
      </c>
      <c r="AU643" s="9">
        <v>2.6359662675105495</v>
      </c>
    </row>
    <row r="644" spans="1:47" x14ac:dyDescent="0.25">
      <c r="B644" s="23">
        <v>833.8164600802545</v>
      </c>
      <c r="C644" s="9">
        <v>0.3090907310081229</v>
      </c>
      <c r="D644" s="9">
        <v>-4.2857142857142878E-2</v>
      </c>
      <c r="E644" s="9">
        <v>0.12857142857142856</v>
      </c>
      <c r="F644" s="23">
        <v>1.3973571810707108E-2</v>
      </c>
      <c r="G644" s="9">
        <v>3.8919480427298039</v>
      </c>
      <c r="H644" s="5">
        <v>2</v>
      </c>
      <c r="I644" s="5">
        <v>3</v>
      </c>
      <c r="J644" s="5">
        <v>5</v>
      </c>
      <c r="K644" s="9">
        <v>9.9999999999999978E-2</v>
      </c>
      <c r="L644" s="9">
        <v>0.54187108792410577</v>
      </c>
      <c r="M644" s="9">
        <v>0.3518941844223033</v>
      </c>
      <c r="N644" s="5">
        <v>14</v>
      </c>
      <c r="AI644" s="23"/>
      <c r="AJ644" s="23"/>
      <c r="AO644" s="5">
        <f t="shared" si="15"/>
        <v>643</v>
      </c>
      <c r="AP644" s="23">
        <v>0.4552646571315041</v>
      </c>
      <c r="AQ644" s="9">
        <v>0.55057021210156187</v>
      </c>
      <c r="AR644" s="9">
        <v>0.13809523809523808</v>
      </c>
      <c r="AS644" s="9">
        <v>0.30634920634920637</v>
      </c>
      <c r="AT644" s="23">
        <v>3.9294090362127935E-4</v>
      </c>
      <c r="AU644" s="9">
        <v>5.3465201438449039</v>
      </c>
    </row>
    <row r="645" spans="1:47" x14ac:dyDescent="0.25">
      <c r="B645" s="23">
        <v>3.2509536163988217</v>
      </c>
      <c r="C645" s="9">
        <v>0.29372587744396017</v>
      </c>
      <c r="D645" s="9">
        <v>-4.2857142857142858E-2</v>
      </c>
      <c r="E645" s="9">
        <v>0.27142857142857141</v>
      </c>
      <c r="F645" s="23">
        <v>4.0784692652709546E-6</v>
      </c>
      <c r="G645" s="9">
        <v>4.4182875909143702</v>
      </c>
      <c r="H645" s="5">
        <v>3</v>
      </c>
      <c r="I645" s="5">
        <v>5</v>
      </c>
      <c r="J645" s="5">
        <v>8</v>
      </c>
      <c r="K645" s="9">
        <v>9.9999999999999978E-2</v>
      </c>
      <c r="L645" s="9">
        <v>0.56304058948630686</v>
      </c>
      <c r="M645" s="9">
        <v>0.45489639765793838</v>
      </c>
      <c r="N645" s="5">
        <v>14</v>
      </c>
      <c r="AI645" s="23"/>
      <c r="AJ645" s="23"/>
      <c r="AO645" s="5">
        <f t="shared" si="15"/>
        <v>644</v>
      </c>
      <c r="AP645" s="23">
        <v>0.45079676953037889</v>
      </c>
      <c r="AQ645" s="9">
        <v>2.5403562479749731E-2</v>
      </c>
      <c r="AR645" s="9">
        <v>9.9999999999999978E-2</v>
      </c>
      <c r="AS645" s="9">
        <v>9.2857142857142805E-2</v>
      </c>
      <c r="AT645" s="23">
        <v>2.2029547051010223E-3</v>
      </c>
      <c r="AU645" s="9">
        <v>2.7305994200720156</v>
      </c>
    </row>
    <row r="646" spans="1:47" x14ac:dyDescent="0.25">
      <c r="B646" s="23">
        <v>2.7557571606475717</v>
      </c>
      <c r="C646" s="9">
        <v>0.26703131343941827</v>
      </c>
      <c r="D646" s="9">
        <v>1.4285714285714285E-2</v>
      </c>
      <c r="E646" s="9">
        <v>0.27142857142857141</v>
      </c>
      <c r="F646" s="23">
        <v>9.8731053718084221E-5</v>
      </c>
      <c r="G646" s="9">
        <v>4.7047149031573845</v>
      </c>
      <c r="H646" s="5">
        <v>3</v>
      </c>
      <c r="I646" s="5">
        <v>4</v>
      </c>
      <c r="J646" s="5">
        <v>7</v>
      </c>
      <c r="K646" s="9">
        <v>0</v>
      </c>
      <c r="L646" s="9">
        <v>0.51296238046170384</v>
      </c>
      <c r="M646" s="9">
        <v>0.42068714567172716</v>
      </c>
      <c r="N646" s="5">
        <v>14</v>
      </c>
      <c r="AI646" s="23"/>
      <c r="AJ646" s="23"/>
      <c r="AO646" s="5">
        <f t="shared" si="15"/>
        <v>645</v>
      </c>
      <c r="AP646" s="23">
        <v>0.44924919660394225</v>
      </c>
      <c r="AQ646" s="9">
        <v>0.76341306813096765</v>
      </c>
      <c r="AR646" s="9">
        <v>0.21212121212121213</v>
      </c>
      <c r="AS646" s="9">
        <v>0.49999999999999994</v>
      </c>
      <c r="AT646" s="23">
        <v>1.9722682591496645E-3</v>
      </c>
      <c r="AU646" s="9">
        <v>1.3580982317656141</v>
      </c>
    </row>
    <row r="647" spans="1:47" x14ac:dyDescent="0.25">
      <c r="B647" s="23">
        <v>0.98949702504497039</v>
      </c>
      <c r="C647" s="9">
        <v>-3.4186058783339905E-2</v>
      </c>
      <c r="D647" s="9">
        <v>1.4285714285714261E-2</v>
      </c>
      <c r="E647" s="9">
        <v>-7.1428571428571425E-2</v>
      </c>
      <c r="F647" s="23">
        <v>6.2891877812291186E-3</v>
      </c>
      <c r="G647" s="9">
        <v>4.7746419627140053</v>
      </c>
      <c r="H647" s="5">
        <v>1</v>
      </c>
      <c r="I647" s="5">
        <v>4</v>
      </c>
      <c r="J647" s="5">
        <v>5</v>
      </c>
      <c r="K647" s="9">
        <v>9.9999999999999978E-2</v>
      </c>
      <c r="L647" s="9">
        <v>0.56859430557641077</v>
      </c>
      <c r="M647" s="9">
        <v>0.38574883015652472</v>
      </c>
      <c r="N647" s="5">
        <v>14</v>
      </c>
      <c r="AI647" s="23"/>
      <c r="AJ647" s="23"/>
      <c r="AO647" s="5">
        <f t="shared" si="15"/>
        <v>646</v>
      </c>
      <c r="AP647" s="23">
        <v>0.44902446301308208</v>
      </c>
      <c r="AQ647" s="9">
        <v>0.44704373233266015</v>
      </c>
      <c r="AR647" s="9">
        <v>0.22380952380952382</v>
      </c>
      <c r="AS647" s="9">
        <v>0.2904761904761905</v>
      </c>
      <c r="AT647" s="23">
        <v>0.57100021696147452</v>
      </c>
      <c r="AU647" s="9">
        <v>1.5454508866104268</v>
      </c>
    </row>
    <row r="648" spans="1:47" x14ac:dyDescent="0.25">
      <c r="B648" s="23">
        <v>5.7226777955682069</v>
      </c>
      <c r="C648" s="9">
        <v>0.36809199719153551</v>
      </c>
      <c r="D648" s="9">
        <v>1.4285714285714285E-2</v>
      </c>
      <c r="E648" s="9">
        <v>0.24285714285714297</v>
      </c>
      <c r="F648" s="23">
        <v>6.289187781229123E-3</v>
      </c>
      <c r="G648" s="9">
        <v>3.5032044000102971</v>
      </c>
      <c r="H648" s="5">
        <v>2</v>
      </c>
      <c r="I648" s="5">
        <v>3</v>
      </c>
      <c r="J648" s="5">
        <v>5</v>
      </c>
      <c r="K648" s="9">
        <v>9.9999999999999978E-2</v>
      </c>
      <c r="L648" s="9">
        <v>0.4601198768337339</v>
      </c>
      <c r="M648" s="9">
        <v>0.40455349022195869</v>
      </c>
      <c r="N648" s="5">
        <v>14</v>
      </c>
      <c r="AI648" s="23"/>
      <c r="AJ648" s="23"/>
      <c r="AO648" s="5">
        <f t="shared" si="15"/>
        <v>647</v>
      </c>
      <c r="AP648" s="23">
        <v>0.43649958566932145</v>
      </c>
      <c r="AQ648" s="9">
        <v>0.18246273810335353</v>
      </c>
      <c r="AR648" s="9">
        <v>-3.5714285714285719E-2</v>
      </c>
      <c r="AS648" s="9">
        <v>0.25</v>
      </c>
      <c r="AT648" s="23">
        <v>0.23568070447146422</v>
      </c>
      <c r="AU648" s="9">
        <v>1.3220228213717446</v>
      </c>
    </row>
    <row r="649" spans="1:47" x14ac:dyDescent="0.25">
      <c r="B649" s="23">
        <v>3.1107769475577696</v>
      </c>
      <c r="C649" s="9">
        <v>0.22961641784693104</v>
      </c>
      <c r="D649" s="9">
        <v>-1.4285714285714318E-2</v>
      </c>
      <c r="E649" s="9">
        <v>7.1428571428571425E-2</v>
      </c>
      <c r="F649" s="23">
        <v>1.7078404963969375E-2</v>
      </c>
      <c r="G649" s="9">
        <v>3.9645086617949614</v>
      </c>
      <c r="H649" s="5">
        <v>1</v>
      </c>
      <c r="I649" s="5">
        <v>3</v>
      </c>
      <c r="J649" s="5">
        <v>4</v>
      </c>
      <c r="K649" s="9">
        <v>0.3</v>
      </c>
      <c r="L649" s="9">
        <v>0.62570448682402835</v>
      </c>
      <c r="M649" s="9">
        <v>0.33900101206076771</v>
      </c>
      <c r="N649" s="5">
        <v>14</v>
      </c>
      <c r="AI649" s="23"/>
      <c r="AJ649" s="23"/>
      <c r="AO649" s="5">
        <f t="shared" si="15"/>
        <v>648</v>
      </c>
      <c r="AP649" s="23">
        <v>0.42940087081493683</v>
      </c>
      <c r="AQ649" s="9">
        <v>0.41390735432964687</v>
      </c>
      <c r="AR649" s="9">
        <v>0.14761904761904762</v>
      </c>
      <c r="AS649" s="9">
        <v>0.2904761904761905</v>
      </c>
      <c r="AT649" s="23">
        <v>4.914671192603505E-4</v>
      </c>
      <c r="AU649" s="9">
        <v>1.4734693945346098</v>
      </c>
    </row>
    <row r="650" spans="1:47" x14ac:dyDescent="0.25">
      <c r="B650" s="23">
        <v>0.41324200913242015</v>
      </c>
      <c r="C650" s="9">
        <v>0.33053241255930454</v>
      </c>
      <c r="D650" s="9">
        <v>-4.2857142857142878E-2</v>
      </c>
      <c r="E650" s="9">
        <v>0.32857142857142857</v>
      </c>
      <c r="F650" s="23">
        <v>4.7038146300717495E-2</v>
      </c>
      <c r="G650" s="9">
        <v>4.5626908843588634</v>
      </c>
      <c r="H650" s="5">
        <v>1</v>
      </c>
      <c r="I650" s="5">
        <v>3</v>
      </c>
      <c r="J650" s="5">
        <v>4</v>
      </c>
      <c r="K650" s="9">
        <v>0.2</v>
      </c>
      <c r="L650" s="9">
        <v>0.60114709745597217</v>
      </c>
      <c r="M650" s="9">
        <v>0.33298919446361924</v>
      </c>
      <c r="N650" s="5">
        <v>14</v>
      </c>
      <c r="AI650" s="23"/>
      <c r="AJ650" s="23"/>
      <c r="AO650" s="5">
        <f t="shared" si="15"/>
        <v>649</v>
      </c>
      <c r="AP650" s="23">
        <v>0.42328406863041285</v>
      </c>
      <c r="AQ650" s="9">
        <v>0.33109404781473578</v>
      </c>
      <c r="AR650" s="9">
        <v>-4.5161290322580649E-2</v>
      </c>
      <c r="AS650" s="9">
        <v>0.27741935483870966</v>
      </c>
      <c r="AT650" s="23">
        <v>6.289187781229123E-3</v>
      </c>
      <c r="AU650" s="9">
        <v>1.4104617842365124</v>
      </c>
    </row>
    <row r="651" spans="1:47" x14ac:dyDescent="0.25">
      <c r="B651" s="23">
        <v>7.3638403111348323</v>
      </c>
      <c r="C651" s="9">
        <v>0.23353757920300894</v>
      </c>
      <c r="D651" s="9">
        <v>-1.4285714285714261E-2</v>
      </c>
      <c r="E651" s="9">
        <v>0.12857142857142859</v>
      </c>
      <c r="F651" s="23">
        <v>1.3973571810707108E-2</v>
      </c>
      <c r="G651" s="9">
        <v>4.0332108065752461</v>
      </c>
      <c r="H651" s="5">
        <v>2</v>
      </c>
      <c r="I651" s="5">
        <v>3</v>
      </c>
      <c r="J651" s="5">
        <v>5</v>
      </c>
      <c r="K651" s="9">
        <v>0</v>
      </c>
      <c r="L651" s="9">
        <v>0.51497793291011651</v>
      </c>
      <c r="M651" s="9">
        <v>0.37600441699005982</v>
      </c>
      <c r="N651" s="5">
        <v>14</v>
      </c>
      <c r="AI651" s="23"/>
      <c r="AJ651" s="23"/>
      <c r="AO651" s="5">
        <f t="shared" si="15"/>
        <v>650</v>
      </c>
      <c r="AP651" s="23">
        <v>0.41820571061497258</v>
      </c>
      <c r="AQ651" s="9">
        <v>0.55533941998387948</v>
      </c>
      <c r="AR651" s="9">
        <v>0.30967741935483878</v>
      </c>
      <c r="AS651" s="9">
        <v>0.32903225806451619</v>
      </c>
      <c r="AT651" s="23">
        <v>7.9939410977300453E-4</v>
      </c>
      <c r="AU651" s="9">
        <v>1.815164330288044</v>
      </c>
    </row>
    <row r="652" spans="1:47" x14ac:dyDescent="0.25">
      <c r="B652" s="23">
        <v>4.3639357963193586</v>
      </c>
      <c r="C652" s="9">
        <v>0.24654345875734379</v>
      </c>
      <c r="D652" s="9">
        <v>1.4285714285714261E-2</v>
      </c>
      <c r="E652" s="9">
        <v>0.12857142857142859</v>
      </c>
      <c r="F652" s="23">
        <v>1.3105697286804458E-3</v>
      </c>
      <c r="G652" s="9">
        <v>4.6335984712669029</v>
      </c>
      <c r="H652" s="5">
        <v>2</v>
      </c>
      <c r="I652" s="5">
        <v>4</v>
      </c>
      <c r="J652" s="5">
        <v>6</v>
      </c>
      <c r="K652" s="9">
        <v>9.9999999999999978E-2</v>
      </c>
      <c r="L652" s="9">
        <v>0.56750114159070297</v>
      </c>
      <c r="M652" s="9">
        <v>0.39343724996897256</v>
      </c>
      <c r="N652" s="5">
        <v>14</v>
      </c>
      <c r="AI652" s="23"/>
      <c r="AJ652" s="23"/>
      <c r="AO652" s="5">
        <f t="shared" si="15"/>
        <v>651</v>
      </c>
      <c r="AP652" s="23">
        <v>0.41736971227261571</v>
      </c>
      <c r="AQ652" s="9">
        <v>0.35672206737503687</v>
      </c>
      <c r="AR652" s="9">
        <v>7.7419354838709653E-2</v>
      </c>
      <c r="AS652" s="9">
        <v>0.15483870967741942</v>
      </c>
      <c r="AT652" s="23">
        <v>1.3105697286804458E-3</v>
      </c>
      <c r="AU652" s="9">
        <v>1.5371553808705385</v>
      </c>
    </row>
    <row r="653" spans="1:47" x14ac:dyDescent="0.25">
      <c r="B653" s="23">
        <v>2.2936618479313688</v>
      </c>
      <c r="C653" s="9">
        <v>0.39788373327949633</v>
      </c>
      <c r="D653" s="9">
        <v>0.12857142857142856</v>
      </c>
      <c r="E653" s="9">
        <v>0.30000000000000004</v>
      </c>
      <c r="F653" s="23">
        <v>1.5791578679120076E-5</v>
      </c>
      <c r="G653" s="9">
        <v>5.6610807497503837</v>
      </c>
      <c r="H653" s="5">
        <v>1</v>
      </c>
      <c r="I653" s="5">
        <v>6</v>
      </c>
      <c r="J653" s="5">
        <v>7</v>
      </c>
      <c r="K653" s="9">
        <v>0.2</v>
      </c>
      <c r="L653" s="9">
        <v>0.69421132495464066</v>
      </c>
      <c r="M653" s="9">
        <v>0.36826250123620918</v>
      </c>
      <c r="N653" s="5">
        <v>14</v>
      </c>
      <c r="AI653" s="23"/>
      <c r="AJ653" s="23"/>
      <c r="AO653" s="5">
        <f t="shared" si="15"/>
        <v>652</v>
      </c>
      <c r="AP653" s="23">
        <v>0.41324200913242015</v>
      </c>
      <c r="AQ653" s="9">
        <v>0.14302665585742685</v>
      </c>
      <c r="AR653" s="9">
        <v>-3.5294117647058816E-2</v>
      </c>
      <c r="AS653" s="9">
        <v>0.29411764705882354</v>
      </c>
      <c r="AT653" s="23">
        <v>4.7038146300717495E-2</v>
      </c>
      <c r="AU653" s="9">
        <v>3.3294048423972087</v>
      </c>
    </row>
    <row r="654" spans="1:47" x14ac:dyDescent="0.25">
      <c r="B654" s="23">
        <v>1.3636986548459151</v>
      </c>
      <c r="C654" s="9">
        <v>0.25038437774551442</v>
      </c>
      <c r="D654" s="9">
        <v>-1.4285714285714285E-2</v>
      </c>
      <c r="E654" s="9">
        <v>0.24285714285714285</v>
      </c>
      <c r="F654" s="23">
        <v>7.9939410977300453E-4</v>
      </c>
      <c r="G654" s="9">
        <v>4.6081957509751206</v>
      </c>
      <c r="H654" s="5">
        <v>2</v>
      </c>
      <c r="I654" s="5">
        <v>4</v>
      </c>
      <c r="J654" s="5">
        <v>6</v>
      </c>
      <c r="K654" s="9">
        <v>0</v>
      </c>
      <c r="L654" s="9">
        <v>0.54777196294554997</v>
      </c>
      <c r="M654" s="9">
        <v>0.41660945254824694</v>
      </c>
      <c r="N654" s="5">
        <v>14</v>
      </c>
      <c r="AI654" s="23"/>
      <c r="AJ654" s="23"/>
      <c r="AO654" s="5">
        <f t="shared" si="15"/>
        <v>652</v>
      </c>
      <c r="AP654" s="23">
        <v>0.41324200913242015</v>
      </c>
      <c r="AQ654" s="9">
        <v>0.33053241255930454</v>
      </c>
      <c r="AR654" s="9">
        <v>-4.2857142857142878E-2</v>
      </c>
      <c r="AS654" s="9">
        <v>0.32857142857142857</v>
      </c>
      <c r="AT654" s="23">
        <v>4.7038146300717495E-2</v>
      </c>
      <c r="AU654" s="9">
        <v>4.5626908843588634</v>
      </c>
    </row>
    <row r="655" spans="1:47" x14ac:dyDescent="0.25">
      <c r="A655" s="5" t="s">
        <v>446</v>
      </c>
      <c r="B655" s="23">
        <v>1.6479713969439995</v>
      </c>
      <c r="C655" s="9">
        <v>-0.11004846809234844</v>
      </c>
      <c r="D655" s="9">
        <v>1.333333333333335E-2</v>
      </c>
      <c r="E655" s="9">
        <v>-7.9999999999999988E-2</v>
      </c>
      <c r="F655" s="23">
        <v>2.7717330293365155E-4</v>
      </c>
      <c r="G655" s="9">
        <v>8.8266503271988128</v>
      </c>
      <c r="H655" s="5">
        <v>1</v>
      </c>
      <c r="I655" s="5">
        <v>5</v>
      </c>
      <c r="J655" s="5">
        <v>6</v>
      </c>
      <c r="K655" s="9">
        <v>9.9999999999999978E-2</v>
      </c>
      <c r="L655" s="9">
        <v>0.64532530094833329</v>
      </c>
      <c r="M655" s="9">
        <v>0.4052630023553197</v>
      </c>
      <c r="N655" s="5">
        <v>45</v>
      </c>
      <c r="AI655" s="23"/>
      <c r="AJ655" s="23"/>
      <c r="AO655" s="5">
        <f t="shared" si="15"/>
        <v>652</v>
      </c>
      <c r="AP655" s="23">
        <v>0.41324200913242015</v>
      </c>
      <c r="AQ655" s="9">
        <v>0.28880835164424173</v>
      </c>
      <c r="AR655" s="9">
        <v>-0.10222222222222223</v>
      </c>
      <c r="AS655" s="9">
        <v>0.34222222222222221</v>
      </c>
      <c r="AT655" s="23">
        <v>4.7038146300717495E-2</v>
      </c>
      <c r="AU655" s="9">
        <v>8.8221149099645153</v>
      </c>
    </row>
    <row r="656" spans="1:47" x14ac:dyDescent="0.25">
      <c r="A656" s="5" t="s">
        <v>478</v>
      </c>
      <c r="B656" s="23">
        <v>0.58384446223487318</v>
      </c>
      <c r="C656" s="9">
        <v>0.13552863716643809</v>
      </c>
      <c r="D656" s="9">
        <v>2.2222222222222223E-2</v>
      </c>
      <c r="E656" s="9">
        <v>0.17333333333333331</v>
      </c>
      <c r="F656" s="23">
        <v>7.9939410977300453E-4</v>
      </c>
      <c r="G656" s="9">
        <v>9.5858584532651783</v>
      </c>
      <c r="H656" s="5">
        <v>2</v>
      </c>
      <c r="I656" s="5">
        <v>4</v>
      </c>
      <c r="J656" s="5">
        <v>6</v>
      </c>
      <c r="K656" s="9">
        <v>0.2</v>
      </c>
      <c r="L656" s="9">
        <v>0.6641374987831804</v>
      </c>
      <c r="M656" s="9">
        <v>0.41761654679501614</v>
      </c>
      <c r="N656" s="5">
        <v>45</v>
      </c>
      <c r="AI656" s="23"/>
      <c r="AJ656" s="23"/>
      <c r="AO656" s="5">
        <f t="shared" si="15"/>
        <v>655</v>
      </c>
      <c r="AP656" s="23">
        <v>0.409953997612793</v>
      </c>
      <c r="AQ656" s="9">
        <v>0.70224284090783551</v>
      </c>
      <c r="AR656" s="9">
        <v>0.20707070707070707</v>
      </c>
      <c r="AS656" s="9">
        <v>5.0505050505050865E-3</v>
      </c>
      <c r="AT656" s="23">
        <v>2.2654290818727916E-9</v>
      </c>
      <c r="AU656" s="9">
        <v>1.4240829728281668</v>
      </c>
    </row>
    <row r="657" spans="2:47" x14ac:dyDescent="0.25">
      <c r="B657" s="23">
        <v>3.5353056000316272</v>
      </c>
      <c r="C657" s="9">
        <v>5.1822205750411673E-2</v>
      </c>
      <c r="D657" s="9">
        <v>-4.8888888888888919E-2</v>
      </c>
      <c r="E657" s="9">
        <v>2.666666666666662E-2</v>
      </c>
      <c r="F657" s="23">
        <v>0.3005163747700732</v>
      </c>
      <c r="G657" s="9">
        <v>7.490392183956331</v>
      </c>
      <c r="H657" s="5">
        <v>2</v>
      </c>
      <c r="I657" s="5">
        <v>0</v>
      </c>
      <c r="J657" s="5">
        <v>2</v>
      </c>
      <c r="K657" s="9">
        <v>9.9999999999999978E-2</v>
      </c>
      <c r="L657" s="9">
        <v>0.30706925438225552</v>
      </c>
      <c r="M657" s="9">
        <v>0.29961163005294</v>
      </c>
      <c r="N657" s="5">
        <v>45</v>
      </c>
      <c r="AI657" s="23"/>
      <c r="AJ657" s="23"/>
      <c r="AO657" s="5">
        <f t="shared" si="15"/>
        <v>656</v>
      </c>
      <c r="AP657" s="23">
        <v>0.40847583136454507</v>
      </c>
      <c r="AQ657" s="9">
        <v>0.21838129279387491</v>
      </c>
      <c r="AR657" s="9">
        <v>6.904761904761901E-2</v>
      </c>
      <c r="AS657" s="9">
        <v>0.35476190476190483</v>
      </c>
      <c r="AT657" s="23">
        <v>1.845186755449722E-4</v>
      </c>
      <c r="AU657" s="9">
        <v>2.9301544585775927</v>
      </c>
    </row>
    <row r="658" spans="2:47" x14ac:dyDescent="0.25">
      <c r="B658" s="23">
        <v>1.1598029354207435</v>
      </c>
      <c r="C658" s="9">
        <v>0.37170202152792214</v>
      </c>
      <c r="D658" s="9">
        <v>0.10222222222222223</v>
      </c>
      <c r="E658" s="9">
        <v>0.3511111111111111</v>
      </c>
      <c r="F658" s="23">
        <v>4.5586047681932961E-4</v>
      </c>
      <c r="G658" s="9">
        <v>8.9285409027197016</v>
      </c>
      <c r="H658" s="5">
        <v>1</v>
      </c>
      <c r="I658" s="5">
        <v>5</v>
      </c>
      <c r="J658" s="5">
        <v>6</v>
      </c>
      <c r="K658" s="9">
        <v>0.2</v>
      </c>
      <c r="L658" s="9">
        <v>0.64157239168601532</v>
      </c>
      <c r="M658" s="9">
        <v>0.38049988781479177</v>
      </c>
      <c r="N658" s="5">
        <v>45</v>
      </c>
      <c r="AI658" s="23"/>
      <c r="AJ658" s="23"/>
      <c r="AO658" s="5">
        <f t="shared" si="15"/>
        <v>657</v>
      </c>
      <c r="AP658" s="23">
        <v>0.40615495966694998</v>
      </c>
      <c r="AQ658" s="9">
        <v>0.54477030425754258</v>
      </c>
      <c r="AR658" s="9">
        <v>0.26451612903225807</v>
      </c>
      <c r="AS658" s="9">
        <v>0.4967741935483872</v>
      </c>
      <c r="AT658" s="23">
        <v>9.8731053718084397E-5</v>
      </c>
      <c r="AU658" s="9">
        <v>2.0756660389935608</v>
      </c>
    </row>
    <row r="659" spans="2:47" x14ac:dyDescent="0.25">
      <c r="B659" s="23">
        <v>3.5366032981478184</v>
      </c>
      <c r="C659" s="9">
        <v>0.2592412159928838</v>
      </c>
      <c r="D659" s="9">
        <v>0.14222222222222222</v>
      </c>
      <c r="E659" s="9">
        <v>0.27555555555555566</v>
      </c>
      <c r="F659" s="23">
        <v>5.5979526079927607E-5</v>
      </c>
      <c r="G659" s="9">
        <v>8.9544097308830182</v>
      </c>
      <c r="H659" s="5">
        <v>2</v>
      </c>
      <c r="I659" s="5">
        <v>5</v>
      </c>
      <c r="J659" s="5">
        <v>7</v>
      </c>
      <c r="K659" s="9">
        <v>9.9999999999999978E-2</v>
      </c>
      <c r="L659" s="9">
        <v>0.60445332637689653</v>
      </c>
      <c r="M659" s="9">
        <v>0.39614905789937949</v>
      </c>
      <c r="N659" s="5">
        <v>45</v>
      </c>
      <c r="AI659" s="23"/>
      <c r="AJ659" s="23"/>
      <c r="AO659" s="5">
        <f t="shared" si="15"/>
        <v>658</v>
      </c>
      <c r="AP659" s="23">
        <v>0.40553399214085567</v>
      </c>
      <c r="AQ659" s="9">
        <v>0.56427121270191738</v>
      </c>
      <c r="AR659" s="9">
        <v>0.12903225806451613</v>
      </c>
      <c r="AS659" s="9">
        <v>0.4967741935483872</v>
      </c>
      <c r="AT659" s="23">
        <v>1.8050025788137502E-3</v>
      </c>
      <c r="AU659" s="9">
        <v>2.4298201438573699</v>
      </c>
    </row>
    <row r="660" spans="2:47" x14ac:dyDescent="0.25">
      <c r="B660" s="23">
        <v>37.640879390776647</v>
      </c>
      <c r="C660" s="9">
        <v>0.29356384734475682</v>
      </c>
      <c r="D660" s="9">
        <v>0.12444444444444448</v>
      </c>
      <c r="E660" s="9">
        <v>8.8888888888888878E-2</v>
      </c>
      <c r="F660" s="23">
        <v>1.3973571810707108E-2</v>
      </c>
      <c r="G660" s="9">
        <v>7.2242532084528035</v>
      </c>
      <c r="H660" s="5">
        <v>3</v>
      </c>
      <c r="I660" s="5">
        <v>2</v>
      </c>
      <c r="J660" s="5">
        <v>5</v>
      </c>
      <c r="K660" s="9">
        <v>9.9999999999999978E-2</v>
      </c>
      <c r="L660" s="9">
        <v>0.43471817755959974</v>
      </c>
      <c r="M660" s="9">
        <v>0.39388977811179937</v>
      </c>
      <c r="N660" s="5">
        <v>45</v>
      </c>
      <c r="AI660" s="23"/>
      <c r="AJ660" s="23"/>
      <c r="AO660" s="5">
        <f t="shared" si="15"/>
        <v>659</v>
      </c>
      <c r="AP660" s="23">
        <v>0.39707278590567896</v>
      </c>
      <c r="AQ660" s="9">
        <v>0.24857087016076562</v>
      </c>
      <c r="AR660" s="9">
        <v>4.9999999999999947E-2</v>
      </c>
      <c r="AS660" s="9">
        <v>0.24047619047619048</v>
      </c>
      <c r="AT660" s="23">
        <v>3.1161141225351612E-5</v>
      </c>
      <c r="AU660" s="9">
        <v>2.7111142200413556</v>
      </c>
    </row>
    <row r="661" spans="2:47" x14ac:dyDescent="0.25">
      <c r="B661" s="23">
        <v>2.2936618479313688</v>
      </c>
      <c r="C661" s="9">
        <v>0.29034853672909211</v>
      </c>
      <c r="D661" s="9">
        <v>8.8888888888888906E-2</v>
      </c>
      <c r="E661" s="9">
        <v>0.24444444444444441</v>
      </c>
      <c r="F661" s="23">
        <v>1.5791578679120076E-5</v>
      </c>
      <c r="G661" s="9">
        <v>9.9078295333852342</v>
      </c>
      <c r="H661" s="5">
        <v>1</v>
      </c>
      <c r="I661" s="5">
        <v>6</v>
      </c>
      <c r="J661" s="5">
        <v>7</v>
      </c>
      <c r="K661" s="9">
        <v>0.2</v>
      </c>
      <c r="L661" s="9">
        <v>0.69408395412208079</v>
      </c>
      <c r="M661" s="9">
        <v>0.36632044557818405</v>
      </c>
      <c r="N661" s="5">
        <v>45</v>
      </c>
      <c r="AI661" s="23"/>
      <c r="AJ661" s="23"/>
      <c r="AO661" s="5">
        <f t="shared" si="15"/>
        <v>660</v>
      </c>
      <c r="AP661" s="23">
        <v>0.39663999912094061</v>
      </c>
      <c r="AQ661" s="9">
        <v>0.22116440816497471</v>
      </c>
      <c r="AR661" s="9">
        <v>-0.11904761904761904</v>
      </c>
      <c r="AS661" s="9">
        <v>0.26785714285714285</v>
      </c>
      <c r="AT661" s="23">
        <v>1.5864289037807019E-3</v>
      </c>
      <c r="AU661" s="9">
        <v>2.7569114754937418</v>
      </c>
    </row>
    <row r="662" spans="2:47" x14ac:dyDescent="0.25">
      <c r="B662" s="23">
        <v>1.3330029156536007</v>
      </c>
      <c r="C662" s="9">
        <v>0.22637510260045121</v>
      </c>
      <c r="D662" s="9">
        <v>8.888888888888892E-2</v>
      </c>
      <c r="E662" s="9">
        <v>0.10222222222222217</v>
      </c>
      <c r="F662" s="23">
        <v>2.8095485675159282E-3</v>
      </c>
      <c r="G662" s="9">
        <v>8.8459519666896362</v>
      </c>
      <c r="H662" s="5">
        <v>1</v>
      </c>
      <c r="I662" s="5">
        <v>4</v>
      </c>
      <c r="J662" s="5">
        <v>5</v>
      </c>
      <c r="K662" s="9">
        <v>0</v>
      </c>
      <c r="L662" s="9">
        <v>0.53453557150067654</v>
      </c>
      <c r="M662" s="9">
        <v>0.3812850957696336</v>
      </c>
      <c r="N662" s="5">
        <v>45</v>
      </c>
      <c r="AI662" s="23"/>
      <c r="AJ662" s="23"/>
      <c r="AO662" s="5">
        <f t="shared" si="15"/>
        <v>661</v>
      </c>
      <c r="AP662" s="23">
        <v>0.3923257911182087</v>
      </c>
      <c r="AQ662" s="9">
        <v>0.12527375521838116</v>
      </c>
      <c r="AR662" s="9">
        <v>0.24516129032258074</v>
      </c>
      <c r="AS662" s="9">
        <v>7.7419354838709695E-2</v>
      </c>
      <c r="AT662" s="23">
        <v>7.5009108496406837E-2</v>
      </c>
      <c r="AU662" s="9">
        <v>1.6703741927379656</v>
      </c>
    </row>
    <row r="663" spans="2:47" x14ac:dyDescent="0.25">
      <c r="B663" s="23">
        <v>5.3055315384767443</v>
      </c>
      <c r="C663" s="9">
        <v>0.33430592330098191</v>
      </c>
      <c r="D663" s="9">
        <v>8.8888888888888906E-2</v>
      </c>
      <c r="E663" s="9">
        <v>0.28000000000000008</v>
      </c>
      <c r="F663" s="23">
        <v>9.8731053718084397E-5</v>
      </c>
      <c r="G663" s="9">
        <v>8.0780183025167638</v>
      </c>
      <c r="H663" s="5">
        <v>4</v>
      </c>
      <c r="I663" s="5">
        <v>3</v>
      </c>
      <c r="J663" s="5">
        <v>7</v>
      </c>
      <c r="K663" s="9">
        <v>0</v>
      </c>
      <c r="L663" s="9">
        <v>0.47028772663521989</v>
      </c>
      <c r="M663" s="9">
        <v>0.44714331178744493</v>
      </c>
      <c r="N663" s="5">
        <v>45</v>
      </c>
      <c r="AI663" s="23"/>
      <c r="AJ663" s="23"/>
      <c r="AO663" s="5">
        <f t="shared" si="15"/>
        <v>662</v>
      </c>
      <c r="AP663" s="23">
        <v>0.38863939736913744</v>
      </c>
      <c r="AQ663" s="9">
        <v>0.5204661972757928</v>
      </c>
      <c r="AR663" s="9">
        <v>0.17419354838709683</v>
      </c>
      <c r="AS663" s="9">
        <v>0.40000000000000008</v>
      </c>
      <c r="AT663" s="23">
        <v>1.3973571810707108E-2</v>
      </c>
      <c r="AU663" s="9">
        <v>1.9856188665062409</v>
      </c>
    </row>
    <row r="664" spans="2:47" x14ac:dyDescent="0.25">
      <c r="B664" s="23">
        <v>3.6734475874201906</v>
      </c>
      <c r="C664" s="9">
        <v>0.35594844811995396</v>
      </c>
      <c r="D664" s="9">
        <v>0.13777777777777778</v>
      </c>
      <c r="E664" s="9">
        <v>0.25777777777777783</v>
      </c>
      <c r="F664" s="23">
        <v>1.3618999665934729E-6</v>
      </c>
      <c r="G664" s="9">
        <v>8.6201126093323612</v>
      </c>
      <c r="H664" s="5">
        <v>4</v>
      </c>
      <c r="I664" s="5">
        <v>4</v>
      </c>
      <c r="J664" s="5">
        <v>8</v>
      </c>
      <c r="K664" s="9">
        <v>9.9999999999999978E-2</v>
      </c>
      <c r="L664" s="9">
        <v>0.41907033237241437</v>
      </c>
      <c r="M664" s="9">
        <v>0.45823029637680379</v>
      </c>
      <c r="N664" s="5">
        <v>45</v>
      </c>
      <c r="AI664" s="23"/>
      <c r="AJ664" s="23"/>
      <c r="AO664" s="5">
        <f t="shared" si="15"/>
        <v>663</v>
      </c>
      <c r="AP664" s="23">
        <v>0.38633522246099855</v>
      </c>
      <c r="AQ664" s="9">
        <v>0.30828988401373675</v>
      </c>
      <c r="AR664" s="9">
        <v>0.13548387096774198</v>
      </c>
      <c r="AS664" s="9">
        <v>0.23870967741935498</v>
      </c>
      <c r="AT664" s="23">
        <v>6.289187781229123E-3</v>
      </c>
      <c r="AU664" s="9">
        <v>1.4705105106723266</v>
      </c>
    </row>
    <row r="665" spans="2:47" x14ac:dyDescent="0.25">
      <c r="B665" s="23">
        <v>0.98888651683172246</v>
      </c>
      <c r="C665" s="9">
        <v>0.35076871851014618</v>
      </c>
      <c r="D665" s="9">
        <v>-0.2088888888888889</v>
      </c>
      <c r="E665" s="9">
        <v>0.28000000000000008</v>
      </c>
      <c r="F665" s="23">
        <v>0.82830817167965698</v>
      </c>
      <c r="G665" s="9">
        <v>6.9132335471520348</v>
      </c>
      <c r="H665" s="5">
        <v>1</v>
      </c>
      <c r="I665" s="5">
        <v>1</v>
      </c>
      <c r="J665" s="5">
        <v>2</v>
      </c>
      <c r="K665" s="9">
        <v>0</v>
      </c>
      <c r="L665" s="9">
        <v>0.45560281581643969</v>
      </c>
      <c r="M665" s="9">
        <v>0.27342051006895435</v>
      </c>
      <c r="N665" s="5">
        <v>45</v>
      </c>
      <c r="AI665" s="23"/>
      <c r="AJ665" s="23"/>
      <c r="AO665" s="5">
        <f t="shared" si="15"/>
        <v>664</v>
      </c>
      <c r="AP665" s="23">
        <v>0.38347957747675682</v>
      </c>
      <c r="AQ665" s="9">
        <v>0.47835747259174588</v>
      </c>
      <c r="AR665" s="9">
        <v>0.16129032258064518</v>
      </c>
      <c r="AS665" s="9">
        <v>0.30322580645161279</v>
      </c>
      <c r="AT665" s="23">
        <v>0.19174601371721717</v>
      </c>
      <c r="AU665" s="9">
        <v>1.4102436706766228</v>
      </c>
    </row>
    <row r="666" spans="2:47" x14ac:dyDescent="0.25">
      <c r="B666" s="23">
        <v>0.91058057087509137</v>
      </c>
      <c r="C666" s="9">
        <v>0.36718101399553832</v>
      </c>
      <c r="D666" s="9">
        <v>0.15111111111111111</v>
      </c>
      <c r="E666" s="9">
        <v>0.34666666666666679</v>
      </c>
      <c r="F666" s="23">
        <v>2.5001163422837037E-6</v>
      </c>
      <c r="G666" s="9">
        <v>9.7608491243701945</v>
      </c>
      <c r="H666" s="5">
        <v>1</v>
      </c>
      <c r="I666" s="5">
        <v>6</v>
      </c>
      <c r="J666" s="5">
        <v>7</v>
      </c>
      <c r="K666" s="9">
        <v>9.9999999999999978E-2</v>
      </c>
      <c r="L666" s="9">
        <v>0.63675179702353213</v>
      </c>
      <c r="M666" s="9">
        <v>0.41347151608008315</v>
      </c>
      <c r="N666" s="5">
        <v>45</v>
      </c>
      <c r="AI666" s="23"/>
      <c r="AJ666" s="23"/>
      <c r="AO666" s="5">
        <f t="shared" si="15"/>
        <v>665</v>
      </c>
      <c r="AP666" s="23">
        <v>0.37127651606462153</v>
      </c>
      <c r="AQ666" s="9">
        <v>0.43653373237158283</v>
      </c>
      <c r="AR666" s="9">
        <v>0.12258064516129034</v>
      </c>
      <c r="AS666" s="9">
        <v>0.33548387096774201</v>
      </c>
      <c r="AT666" s="23">
        <v>6.289187781229123E-3</v>
      </c>
      <c r="AU666" s="9">
        <v>1.7856731954606198</v>
      </c>
    </row>
    <row r="667" spans="2:47" x14ac:dyDescent="0.25">
      <c r="B667" s="23">
        <v>8333.8442307616278</v>
      </c>
      <c r="C667" s="9">
        <v>0.26446669223595104</v>
      </c>
      <c r="D667" s="9">
        <v>-7.5555555555555556E-2</v>
      </c>
      <c r="E667" s="9">
        <v>0.34666666666666679</v>
      </c>
      <c r="F667" s="23">
        <v>7.5009108496406837E-2</v>
      </c>
      <c r="G667" s="9">
        <v>7.3442970452135343</v>
      </c>
      <c r="H667" s="5">
        <v>2</v>
      </c>
      <c r="I667" s="5">
        <v>2</v>
      </c>
      <c r="J667" s="5">
        <v>4</v>
      </c>
      <c r="K667" s="9">
        <v>9.9999999999999978E-2</v>
      </c>
      <c r="L667" s="9">
        <v>0.524939451193707</v>
      </c>
      <c r="M667" s="9">
        <v>0.31310241987236387</v>
      </c>
      <c r="N667" s="5">
        <v>45</v>
      </c>
      <c r="AI667" s="23"/>
      <c r="AJ667" s="23"/>
      <c r="AO667" s="5">
        <f t="shared" si="15"/>
        <v>666</v>
      </c>
      <c r="AP667" s="23">
        <v>0.36171075053998647</v>
      </c>
      <c r="AQ667" s="9">
        <v>0.30334450573651311</v>
      </c>
      <c r="AR667" s="9">
        <v>0.15483870967741939</v>
      </c>
      <c r="AS667" s="9">
        <v>0.23225806451612907</v>
      </c>
      <c r="AT667" s="23">
        <v>4.0784692652709546E-6</v>
      </c>
      <c r="AU667" s="9">
        <v>2.0489355003849639</v>
      </c>
    </row>
    <row r="668" spans="2:47" x14ac:dyDescent="0.25">
      <c r="B668" s="23">
        <v>3.2509536163988217</v>
      </c>
      <c r="C668" s="9">
        <v>0.36287648678463691</v>
      </c>
      <c r="D668" s="9">
        <v>5.7777777777777775E-2</v>
      </c>
      <c r="E668" s="9">
        <v>0.34666666666666679</v>
      </c>
      <c r="F668" s="23">
        <v>4.0784692652709546E-6</v>
      </c>
      <c r="G668" s="9">
        <v>8.6715598015418252</v>
      </c>
      <c r="H668" s="5">
        <v>3</v>
      </c>
      <c r="I668" s="5">
        <v>5</v>
      </c>
      <c r="J668" s="5">
        <v>8</v>
      </c>
      <c r="K668" s="9">
        <v>9.9999999999999978E-2</v>
      </c>
      <c r="L668" s="9">
        <v>0.5640792293406538</v>
      </c>
      <c r="M668" s="9">
        <v>0.45336452453904913</v>
      </c>
      <c r="N668" s="5">
        <v>45</v>
      </c>
      <c r="AI668" s="23"/>
      <c r="AJ668" s="23"/>
      <c r="AO668" s="5">
        <f t="shared" si="15"/>
        <v>667</v>
      </c>
      <c r="AP668" s="23">
        <v>0.35239719969948002</v>
      </c>
      <c r="AQ668" s="9">
        <v>3.994485176541495E-2</v>
      </c>
      <c r="AR668" s="9">
        <v>9.9999999999999978E-2</v>
      </c>
      <c r="AS668" s="9">
        <v>0.1357142857142857</v>
      </c>
      <c r="AT668" s="23">
        <v>9.8375457661349641E-3</v>
      </c>
      <c r="AU668" s="9">
        <v>2.6725716984531482</v>
      </c>
    </row>
    <row r="669" spans="2:47" x14ac:dyDescent="0.25">
      <c r="B669" s="23">
        <v>0.77255653402913682</v>
      </c>
      <c r="C669" s="9">
        <v>0.37130392821952451</v>
      </c>
      <c r="D669" s="9">
        <v>-1.3333333333333317E-2</v>
      </c>
      <c r="E669" s="9">
        <v>0.24888888888888897</v>
      </c>
      <c r="F669" s="23">
        <v>2.7717330293365155E-4</v>
      </c>
      <c r="G669" s="9">
        <v>8.7926870991453114</v>
      </c>
      <c r="H669" s="5">
        <v>1</v>
      </c>
      <c r="I669" s="5">
        <v>5</v>
      </c>
      <c r="J669" s="5">
        <v>6</v>
      </c>
      <c r="K669" s="9">
        <v>9.9999999999999978E-2</v>
      </c>
      <c r="L669" s="9">
        <v>0.63349457239399798</v>
      </c>
      <c r="M669" s="9">
        <v>0.36357811941698909</v>
      </c>
      <c r="N669" s="5">
        <v>45</v>
      </c>
      <c r="AI669" s="23"/>
      <c r="AJ669" s="23"/>
      <c r="AO669" s="5">
        <f t="shared" si="15"/>
        <v>668</v>
      </c>
      <c r="AP669" s="23">
        <v>0.35065852275328618</v>
      </c>
      <c r="AQ669" s="9">
        <v>0.11283894974343428</v>
      </c>
      <c r="AR669" s="9">
        <v>8.3333333333333329E-2</v>
      </c>
      <c r="AS669" s="9">
        <v>0.24999999999999992</v>
      </c>
      <c r="AT669" s="23">
        <v>4.2847816259302986E-3</v>
      </c>
      <c r="AU669" s="9">
        <v>2.7141912998865907</v>
      </c>
    </row>
    <row r="670" spans="2:47" x14ac:dyDescent="0.25">
      <c r="B670" s="23">
        <v>10.475783213742117</v>
      </c>
      <c r="C670" s="9">
        <v>0.16483381697326172</v>
      </c>
      <c r="D670" s="9">
        <v>-4.0000000000000008E-2</v>
      </c>
      <c r="E670" s="9">
        <v>0.18666666666666673</v>
      </c>
      <c r="F670" s="23">
        <v>7.5009108496406837E-2</v>
      </c>
      <c r="G670" s="9">
        <v>7.5595251672276778</v>
      </c>
      <c r="H670" s="5">
        <v>2</v>
      </c>
      <c r="I670" s="5">
        <v>2</v>
      </c>
      <c r="J670" s="5">
        <v>4</v>
      </c>
      <c r="K670" s="9">
        <v>9.9999999999999978E-2</v>
      </c>
      <c r="L670" s="9">
        <v>0.48665066555489445</v>
      </c>
      <c r="M670" s="9">
        <v>0.37793035370375527</v>
      </c>
      <c r="N670" s="5">
        <v>45</v>
      </c>
      <c r="AI670" s="23"/>
      <c r="AJ670" s="23"/>
      <c r="AO670" s="5">
        <f t="shared" si="15"/>
        <v>669</v>
      </c>
      <c r="AP670" s="23">
        <v>0.34832247268954036</v>
      </c>
      <c r="AQ670" s="9">
        <v>0.11310204646695357</v>
      </c>
      <c r="AR670" s="9">
        <v>-2.976190476190476E-2</v>
      </c>
      <c r="AS670" s="9">
        <v>0.19642857142857142</v>
      </c>
      <c r="AT670" s="23">
        <v>0.13668101555173376</v>
      </c>
      <c r="AU670" s="9">
        <v>1.7917249302843767</v>
      </c>
    </row>
    <row r="671" spans="2:47" x14ac:dyDescent="0.25">
      <c r="B671" s="23">
        <v>7.3307611239597534</v>
      </c>
      <c r="C671" s="9">
        <v>0.36133271907950454</v>
      </c>
      <c r="D671" s="9">
        <v>0.12444444444444444</v>
      </c>
      <c r="E671" s="9">
        <v>0.33777777777777795</v>
      </c>
      <c r="F671" s="23">
        <v>5.5979526079927607E-5</v>
      </c>
      <c r="G671" s="9">
        <v>9.284282618872691</v>
      </c>
      <c r="H671" s="5">
        <v>2</v>
      </c>
      <c r="I671" s="5">
        <v>5</v>
      </c>
      <c r="J671" s="5">
        <v>7</v>
      </c>
      <c r="K671" s="9">
        <v>9.9999999999999978E-2</v>
      </c>
      <c r="L671" s="9">
        <v>0.56259662704943236</v>
      </c>
      <c r="M671" s="9">
        <v>0.44733796239411322</v>
      </c>
      <c r="N671" s="5">
        <v>45</v>
      </c>
      <c r="AI671" s="23"/>
      <c r="AJ671" s="23"/>
      <c r="AO671" s="5">
        <f t="shared" si="15"/>
        <v>670</v>
      </c>
      <c r="AP671" s="23">
        <v>0.3445379791399103</v>
      </c>
      <c r="AQ671" s="9">
        <v>0.59747816966187417</v>
      </c>
      <c r="AR671" s="9">
        <v>0.26785714285714285</v>
      </c>
      <c r="AS671" s="9">
        <v>0.34523809523809523</v>
      </c>
      <c r="AT671" s="23">
        <v>0.22254565993453285</v>
      </c>
      <c r="AU671" s="9">
        <v>2.8529916383578713</v>
      </c>
    </row>
    <row r="672" spans="2:47" x14ac:dyDescent="0.25">
      <c r="B672" s="23">
        <v>26.755344985075812</v>
      </c>
      <c r="C672" s="9">
        <v>-2.5836341088049886E-2</v>
      </c>
      <c r="D672" s="9">
        <v>-0.21777777777777776</v>
      </c>
      <c r="E672" s="9">
        <v>9.3333333333333268E-2</v>
      </c>
      <c r="F672" s="23">
        <v>0.2894161898032091</v>
      </c>
      <c r="G672" s="9">
        <v>4.3343915598505491</v>
      </c>
      <c r="H672" s="5">
        <v>0</v>
      </c>
      <c r="I672" s="5">
        <v>0</v>
      </c>
      <c r="J672" s="5">
        <v>0</v>
      </c>
      <c r="K672" s="9">
        <v>0.2</v>
      </c>
      <c r="L672" s="9">
        <v>0.41055638937963979</v>
      </c>
      <c r="M672" s="9">
        <v>0.19688810428834894</v>
      </c>
      <c r="N672" s="5">
        <v>45</v>
      </c>
      <c r="AI672" s="23"/>
      <c r="AJ672" s="23"/>
      <c r="AO672" s="5">
        <f t="shared" si="15"/>
        <v>671</v>
      </c>
      <c r="AP672" s="23">
        <v>0.33248869094247613</v>
      </c>
      <c r="AQ672" s="9">
        <v>0.24972173349355298</v>
      </c>
      <c r="AR672" s="9">
        <v>6.4516129032257952E-3</v>
      </c>
      <c r="AS672" s="9">
        <v>0.17419354838709677</v>
      </c>
      <c r="AT672" s="23">
        <v>9.8731053718084221E-5</v>
      </c>
      <c r="AU672" s="9">
        <v>2.4064372320567058</v>
      </c>
    </row>
    <row r="673" spans="2:47" x14ac:dyDescent="0.25">
      <c r="B673" s="23">
        <v>0.98949702504497039</v>
      </c>
      <c r="C673" s="9">
        <v>4.8812944353860341E-2</v>
      </c>
      <c r="D673" s="9">
        <v>3.5555555555555569E-2</v>
      </c>
      <c r="E673" s="9">
        <v>1.7777777777777778E-2</v>
      </c>
      <c r="F673" s="23">
        <v>6.2891877812291186E-3</v>
      </c>
      <c r="G673" s="9">
        <v>9.0223095545740808</v>
      </c>
      <c r="H673" s="5">
        <v>1</v>
      </c>
      <c r="I673" s="5">
        <v>4</v>
      </c>
      <c r="J673" s="5">
        <v>5</v>
      </c>
      <c r="K673" s="9">
        <v>9.9999999999999978E-2</v>
      </c>
      <c r="L673" s="9">
        <v>0.56835647400240297</v>
      </c>
      <c r="M673" s="9">
        <v>0.3854854128599487</v>
      </c>
      <c r="N673" s="5">
        <v>45</v>
      </c>
      <c r="AI673" s="23"/>
      <c r="AJ673" s="23"/>
      <c r="AO673" s="5">
        <f t="shared" si="15"/>
        <v>672</v>
      </c>
      <c r="AP673" s="23">
        <v>0.32948026318041568</v>
      </c>
      <c r="AQ673" s="9">
        <v>0.29036936791813062</v>
      </c>
      <c r="AR673" s="9">
        <v>3.0952380952380953E-2</v>
      </c>
      <c r="AS673" s="9">
        <v>0.22142857142857139</v>
      </c>
      <c r="AT673" s="23">
        <v>0.43136310320675397</v>
      </c>
      <c r="AU673" s="9">
        <v>2.1129061403097666</v>
      </c>
    </row>
    <row r="674" spans="2:47" x14ac:dyDescent="0.25">
      <c r="B674" s="23">
        <v>4.9102119531914052</v>
      </c>
      <c r="C674" s="9">
        <v>0.36415937664096826</v>
      </c>
      <c r="D674" s="9">
        <v>0.2133333333333334</v>
      </c>
      <c r="E674" s="9">
        <v>0.34666666666666679</v>
      </c>
      <c r="F674" s="23">
        <v>3.5003697286178075E-8</v>
      </c>
      <c r="G674" s="9">
        <v>9.4678323310454129</v>
      </c>
      <c r="H674" s="5">
        <v>3</v>
      </c>
      <c r="I674" s="5">
        <v>6</v>
      </c>
      <c r="J674" s="5">
        <v>9</v>
      </c>
      <c r="K674" s="9">
        <v>9.9999999999999978E-2</v>
      </c>
      <c r="L674" s="9">
        <v>0.60974211279900792</v>
      </c>
      <c r="M674" s="9">
        <v>0.44608951872210834</v>
      </c>
      <c r="N674" s="5">
        <v>45</v>
      </c>
      <c r="AI674" s="23"/>
      <c r="AJ674" s="23"/>
      <c r="AO674" s="5">
        <f t="shared" si="15"/>
        <v>673</v>
      </c>
      <c r="AP674" s="23">
        <v>0.3242963112388223</v>
      </c>
      <c r="AQ674" s="9">
        <v>0.28023471238119091</v>
      </c>
      <c r="AR674" s="9">
        <v>0.2</v>
      </c>
      <c r="AS674" s="9">
        <v>0.18064516129032257</v>
      </c>
      <c r="AT674" s="23">
        <v>6.2891877812291082E-3</v>
      </c>
      <c r="AU674" s="9">
        <v>1.6528902876917553</v>
      </c>
    </row>
    <row r="675" spans="2:47" x14ac:dyDescent="0.25">
      <c r="B675" s="23">
        <v>2891.7948229951171</v>
      </c>
      <c r="C675" s="9">
        <v>5.5251337339052894E-2</v>
      </c>
      <c r="D675" s="9">
        <v>6.2222222222222241E-2</v>
      </c>
      <c r="E675" s="9">
        <v>7.5555555555555542E-2</v>
      </c>
      <c r="F675" s="23">
        <v>1.5791578679120076E-5</v>
      </c>
      <c r="G675" s="9">
        <v>7.7750612373223049</v>
      </c>
      <c r="H675" s="5">
        <v>3</v>
      </c>
      <c r="I675" s="5">
        <v>4</v>
      </c>
      <c r="J675" s="5">
        <v>7</v>
      </c>
      <c r="K675" s="9">
        <v>0.2</v>
      </c>
      <c r="L675" s="9">
        <v>0.61691823378757582</v>
      </c>
      <c r="M675" s="9">
        <v>0.4172080825955351</v>
      </c>
      <c r="N675" s="5">
        <v>45</v>
      </c>
      <c r="AI675" s="23"/>
      <c r="AJ675" s="23"/>
      <c r="AO675" s="5">
        <f t="shared" si="15"/>
        <v>674</v>
      </c>
      <c r="AP675" s="23">
        <v>0.3189342662404121</v>
      </c>
      <c r="AQ675" s="9">
        <v>0.22014233123524096</v>
      </c>
      <c r="AR675" s="9">
        <v>-8.3333333333333329E-2</v>
      </c>
      <c r="AS675" s="9">
        <v>0.19285714285714287</v>
      </c>
      <c r="AT675" s="23">
        <v>4.7267884176423053E-3</v>
      </c>
      <c r="AU675" s="9">
        <v>3.0275644042015619</v>
      </c>
    </row>
    <row r="676" spans="2:47" x14ac:dyDescent="0.25">
      <c r="B676" s="23">
        <v>1.2602024797880962</v>
      </c>
      <c r="C676" s="9">
        <v>3.8293610096972498E-2</v>
      </c>
      <c r="D676" s="9">
        <v>3.1111111111111121E-2</v>
      </c>
      <c r="E676" s="9">
        <v>-2.6666666666666651E-2</v>
      </c>
      <c r="F676" s="23">
        <v>1.1022250104061786E-3</v>
      </c>
      <c r="G676" s="9">
        <v>9.0464790407599693</v>
      </c>
      <c r="H676" s="5">
        <v>3</v>
      </c>
      <c r="I676" s="5">
        <v>3</v>
      </c>
      <c r="J676" s="5">
        <v>6</v>
      </c>
      <c r="K676" s="9">
        <v>9.9999999999999978E-2</v>
      </c>
      <c r="L676" s="9">
        <v>0.50525560239359968</v>
      </c>
      <c r="M676" s="9">
        <v>0.39444041005417779</v>
      </c>
      <c r="N676" s="5">
        <v>45</v>
      </c>
      <c r="AI676" s="23"/>
      <c r="AJ676" s="23"/>
      <c r="AO676" s="5">
        <f t="shared" si="15"/>
        <v>675</v>
      </c>
      <c r="AP676" s="23">
        <v>0.31539005488889454</v>
      </c>
      <c r="AQ676" s="9">
        <v>0.44198916264827143</v>
      </c>
      <c r="AR676" s="9">
        <v>-5.8064516129032281E-2</v>
      </c>
      <c r="AS676" s="9">
        <v>0.4967741935483872</v>
      </c>
      <c r="AT676" s="23">
        <v>2.8095485675159282E-3</v>
      </c>
      <c r="AU676" s="9">
        <v>1.7127690659907375</v>
      </c>
    </row>
    <row r="677" spans="2:47" x14ac:dyDescent="0.25">
      <c r="B677" s="23">
        <v>1.1363245863725318</v>
      </c>
      <c r="C677" s="9">
        <v>0.28475480927450941</v>
      </c>
      <c r="D677" s="9">
        <v>2.2222222222222206E-2</v>
      </c>
      <c r="E677" s="9">
        <v>0.19555555555555557</v>
      </c>
      <c r="F677" s="23">
        <v>1.7078404963969375E-2</v>
      </c>
      <c r="G677" s="9">
        <v>8.8481698990338611</v>
      </c>
      <c r="H677" s="5">
        <v>1</v>
      </c>
      <c r="I677" s="5">
        <v>3</v>
      </c>
      <c r="J677" s="5">
        <v>4</v>
      </c>
      <c r="K677" s="9">
        <v>9.9999999999999978E-2</v>
      </c>
      <c r="L677" s="9">
        <v>0.47354513411096988</v>
      </c>
      <c r="M677" s="9">
        <v>0.39361364297639734</v>
      </c>
      <c r="N677" s="5">
        <v>45</v>
      </c>
      <c r="AI677" s="23"/>
      <c r="AJ677" s="23"/>
      <c r="AO677" s="5">
        <f t="shared" si="15"/>
        <v>676</v>
      </c>
      <c r="AP677" s="23">
        <v>0.30569697940170171</v>
      </c>
      <c r="AQ677" s="9">
        <v>0.45941774315899198</v>
      </c>
      <c r="AR677" s="9">
        <v>0.19354838709677424</v>
      </c>
      <c r="AS677" s="9">
        <v>0.40645161290322579</v>
      </c>
      <c r="AT677" s="23">
        <v>4.7038146300717495E-2</v>
      </c>
      <c r="AU677" s="9">
        <v>1.3246062986965115</v>
      </c>
    </row>
    <row r="678" spans="2:47" x14ac:dyDescent="0.25">
      <c r="B678" s="23">
        <v>4.5556931546383606</v>
      </c>
      <c r="C678" s="9">
        <v>0.31370332604413398</v>
      </c>
      <c r="D678" s="9">
        <v>0.1333333333333333</v>
      </c>
      <c r="E678" s="9">
        <v>0.17777777777777784</v>
      </c>
      <c r="F678" s="23">
        <v>9.8731053718084221E-5</v>
      </c>
      <c r="G678" s="9">
        <v>8.4157767622811352</v>
      </c>
      <c r="H678" s="5">
        <v>4</v>
      </c>
      <c r="I678" s="5">
        <v>3</v>
      </c>
      <c r="J678" s="5">
        <v>7</v>
      </c>
      <c r="K678" s="9">
        <v>9.9999999999999978E-2</v>
      </c>
      <c r="L678" s="9">
        <v>0.45515523035829536</v>
      </c>
      <c r="M678" s="9">
        <v>0.43278803705762509</v>
      </c>
      <c r="N678" s="5">
        <v>45</v>
      </c>
      <c r="AI678" s="23"/>
      <c r="AJ678" s="23"/>
      <c r="AO678" s="5">
        <f t="shared" si="15"/>
        <v>677</v>
      </c>
      <c r="AP678" s="23">
        <v>0.30354392056793289</v>
      </c>
      <c r="AQ678" s="9">
        <v>0.5880783101630489</v>
      </c>
      <c r="AR678" s="9">
        <v>0.29032258064516131</v>
      </c>
      <c r="AS678" s="9">
        <v>0.46451612903225814</v>
      </c>
      <c r="AT678" s="23">
        <v>5.5979526079927607E-5</v>
      </c>
      <c r="AU678" s="9">
        <v>1.7416149679149331</v>
      </c>
    </row>
    <row r="679" spans="2:47" x14ac:dyDescent="0.25">
      <c r="B679" s="23">
        <v>8.8087601454861719</v>
      </c>
      <c r="C679" s="9">
        <v>0.15365845313661583</v>
      </c>
      <c r="D679" s="9">
        <v>-4.4444444444444446E-2</v>
      </c>
      <c r="E679" s="9">
        <v>0.17333333333333331</v>
      </c>
      <c r="F679" s="23">
        <v>6.2891877812291186E-3</v>
      </c>
      <c r="G679" s="9">
        <v>8.7786448020171832</v>
      </c>
      <c r="H679" s="5">
        <v>1</v>
      </c>
      <c r="I679" s="5">
        <v>4</v>
      </c>
      <c r="J679" s="5">
        <v>5</v>
      </c>
      <c r="K679" s="9">
        <v>0.2</v>
      </c>
      <c r="L679" s="9">
        <v>0.58707180251051305</v>
      </c>
      <c r="M679" s="9">
        <v>0.36522007020580488</v>
      </c>
      <c r="N679" s="5">
        <v>45</v>
      </c>
      <c r="AI679" s="23"/>
      <c r="AJ679" s="23"/>
      <c r="AO679" s="5">
        <f t="shared" si="15"/>
        <v>678</v>
      </c>
      <c r="AP679" s="23">
        <v>0.30281677856351713</v>
      </c>
      <c r="AQ679" s="9">
        <v>0.2482795604730218</v>
      </c>
      <c r="AR679" s="9">
        <v>0.11666666666666667</v>
      </c>
      <c r="AS679" s="9">
        <v>0.24047619047619048</v>
      </c>
      <c r="AT679" s="23">
        <v>6.247757046914347E-3</v>
      </c>
      <c r="AU679" s="9">
        <v>1.9348176499959162</v>
      </c>
    </row>
    <row r="680" spans="2:47" x14ac:dyDescent="0.25">
      <c r="B680" s="23">
        <v>5.7226777955682069</v>
      </c>
      <c r="C680" s="9">
        <v>0.26374347682168275</v>
      </c>
      <c r="D680" s="9">
        <v>0.10666666666666663</v>
      </c>
      <c r="E680" s="9">
        <v>0.17777777777777784</v>
      </c>
      <c r="F680" s="23">
        <v>6.289187781229123E-3</v>
      </c>
      <c r="G680" s="9">
        <v>7.7589217134354183</v>
      </c>
      <c r="H680" s="5">
        <v>2</v>
      </c>
      <c r="I680" s="5">
        <v>3</v>
      </c>
      <c r="J680" s="5">
        <v>5</v>
      </c>
      <c r="K680" s="9">
        <v>9.9999999999999978E-2</v>
      </c>
      <c r="L680" s="9">
        <v>0.460674780589161</v>
      </c>
      <c r="M680" s="9">
        <v>0.40387490718125224</v>
      </c>
      <c r="N680" s="5">
        <v>45</v>
      </c>
      <c r="AI680" s="23"/>
      <c r="AJ680" s="23"/>
      <c r="AO680" s="5">
        <f t="shared" si="15"/>
        <v>679</v>
      </c>
      <c r="AP680" s="23">
        <v>0.29933799121219595</v>
      </c>
      <c r="AQ680" s="9">
        <v>0.58208495696971763</v>
      </c>
      <c r="AR680" s="9">
        <v>0.15483870967741939</v>
      </c>
      <c r="AS680" s="9">
        <v>0.4967741935483872</v>
      </c>
      <c r="AT680" s="23">
        <v>7.9939410977300453E-4</v>
      </c>
      <c r="AU680" s="9">
        <v>2.0027263411770959</v>
      </c>
    </row>
    <row r="681" spans="2:47" x14ac:dyDescent="0.25">
      <c r="B681" s="23">
        <v>3.1107769475577696</v>
      </c>
      <c r="C681" s="9">
        <v>0.12069968934912872</v>
      </c>
      <c r="D681" s="9">
        <v>-0.13777777777777775</v>
      </c>
      <c r="E681" s="9">
        <v>6.2222222222222241E-2</v>
      </c>
      <c r="F681" s="23">
        <v>1.7078404963969375E-2</v>
      </c>
      <c r="G681" s="9">
        <v>8.2133004403780667</v>
      </c>
      <c r="H681" s="5">
        <v>1</v>
      </c>
      <c r="I681" s="5">
        <v>3</v>
      </c>
      <c r="J681" s="5">
        <v>4</v>
      </c>
      <c r="K681" s="9">
        <v>0.3</v>
      </c>
      <c r="L681" s="9">
        <v>0.62632971435061824</v>
      </c>
      <c r="M681" s="9">
        <v>0.33767382115031591</v>
      </c>
      <c r="N681" s="5">
        <v>45</v>
      </c>
      <c r="AI681" s="23"/>
      <c r="AJ681" s="23"/>
      <c r="AO681" s="5">
        <f t="shared" si="15"/>
        <v>680</v>
      </c>
      <c r="AP681" s="23">
        <v>0.29742669886854867</v>
      </c>
      <c r="AQ681" s="9">
        <v>0.5599145105311697</v>
      </c>
      <c r="AR681" s="9">
        <v>0.16774193548387098</v>
      </c>
      <c r="AS681" s="9">
        <v>0.46451612903225814</v>
      </c>
      <c r="AT681" s="23">
        <v>4.0784692652709546E-6</v>
      </c>
      <c r="AU681" s="9">
        <v>1.9780759615484258</v>
      </c>
    </row>
    <row r="682" spans="2:47" x14ac:dyDescent="0.25">
      <c r="B682" s="23">
        <v>0.41324200913242015</v>
      </c>
      <c r="C682" s="9">
        <v>0.28880835164424173</v>
      </c>
      <c r="D682" s="9">
        <v>-0.10222222222222223</v>
      </c>
      <c r="E682" s="9">
        <v>0.34222222222222221</v>
      </c>
      <c r="F682" s="23">
        <v>4.7038146300717495E-2</v>
      </c>
      <c r="G682" s="9">
        <v>8.8221149099645153</v>
      </c>
      <c r="H682" s="5">
        <v>1</v>
      </c>
      <c r="I682" s="5">
        <v>3</v>
      </c>
      <c r="J682" s="5">
        <v>4</v>
      </c>
      <c r="K682" s="9">
        <v>0.2</v>
      </c>
      <c r="L682" s="9">
        <v>0.60127630294875933</v>
      </c>
      <c r="M682" s="9">
        <v>0.33205443012543051</v>
      </c>
      <c r="N682" s="5">
        <v>45</v>
      </c>
      <c r="AI682" s="23"/>
      <c r="AJ682" s="23"/>
      <c r="AO682" s="5">
        <f t="shared" si="15"/>
        <v>681</v>
      </c>
      <c r="AP682" s="23">
        <v>0.29400675846885538</v>
      </c>
      <c r="AQ682" s="9">
        <v>-1.7707652191534663E-3</v>
      </c>
      <c r="AR682" s="9">
        <v>-5.4761904761904769E-2</v>
      </c>
      <c r="AS682" s="9">
        <v>0.10714285714285712</v>
      </c>
      <c r="AT682" s="23">
        <v>0.13917951128208561</v>
      </c>
      <c r="AU682" s="9">
        <v>1.4305285813100845</v>
      </c>
    </row>
    <row r="683" spans="2:47" x14ac:dyDescent="0.25">
      <c r="B683" s="23">
        <v>17.062160736523747</v>
      </c>
      <c r="C683" s="9">
        <v>0.27613058262360812</v>
      </c>
      <c r="D683" s="9">
        <v>0.19111111111111112</v>
      </c>
      <c r="E683" s="9">
        <v>0.25333333333333335</v>
      </c>
      <c r="F683" s="23">
        <v>1.8925692444297774E-6</v>
      </c>
      <c r="G683" s="9">
        <v>8.9968149039208019</v>
      </c>
      <c r="H683" s="5">
        <v>2</v>
      </c>
      <c r="I683" s="5">
        <v>6</v>
      </c>
      <c r="J683" s="5">
        <v>8</v>
      </c>
      <c r="K683" s="9">
        <v>0.2</v>
      </c>
      <c r="L683" s="9">
        <v>0.66889206497381881</v>
      </c>
      <c r="M683" s="9">
        <v>0.39560283082216002</v>
      </c>
      <c r="N683" s="5">
        <v>45</v>
      </c>
      <c r="AI683" s="23"/>
      <c r="AJ683" s="23"/>
      <c r="AO683" s="5">
        <f t="shared" si="15"/>
        <v>682</v>
      </c>
      <c r="AP683" s="23">
        <v>0.28394810174611851</v>
      </c>
      <c r="AQ683" s="9">
        <v>0.21968369397276166</v>
      </c>
      <c r="AR683" s="9">
        <v>0.17380952380952383</v>
      </c>
      <c r="AS683" s="9">
        <v>0.20238095238095238</v>
      </c>
      <c r="AT683" s="23">
        <v>1.7508063752459623E-2</v>
      </c>
      <c r="AU683" s="9">
        <v>2.444017147110213</v>
      </c>
    </row>
    <row r="684" spans="2:47" x14ac:dyDescent="0.25">
      <c r="B684" s="23">
        <v>4.7201428670264276</v>
      </c>
      <c r="C684" s="9">
        <v>0.15225503796325998</v>
      </c>
      <c r="D684" s="9">
        <v>0.04</v>
      </c>
      <c r="E684" s="9">
        <v>9.7777777777777825E-2</v>
      </c>
      <c r="F684" s="23">
        <v>2.7717330293365155E-4</v>
      </c>
      <c r="G684" s="9">
        <v>8.7196786949142115</v>
      </c>
      <c r="H684" s="5">
        <v>1</v>
      </c>
      <c r="I684" s="5">
        <v>5</v>
      </c>
      <c r="J684" s="5">
        <v>6</v>
      </c>
      <c r="K684" s="9">
        <v>9.9999999999999978E-2</v>
      </c>
      <c r="L684" s="9">
        <v>0.58051120312079596</v>
      </c>
      <c r="M684" s="9">
        <v>0.42639032891382528</v>
      </c>
      <c r="N684" s="5">
        <v>45</v>
      </c>
      <c r="AI684" s="23"/>
      <c r="AJ684" s="23"/>
      <c r="AO684" s="5">
        <f t="shared" si="15"/>
        <v>683</v>
      </c>
      <c r="AP684" s="23">
        <v>0.28047717823651758</v>
      </c>
      <c r="AQ684" s="9">
        <v>0.12738845482689182</v>
      </c>
      <c r="AR684" s="9">
        <v>0.24285714285714285</v>
      </c>
      <c r="AS684" s="9">
        <v>0.14999999999999997</v>
      </c>
      <c r="AT684" s="23">
        <v>0.89857407974715864</v>
      </c>
      <c r="AU684" s="9">
        <v>1.9695963719182217</v>
      </c>
    </row>
    <row r="685" spans="2:47" x14ac:dyDescent="0.25">
      <c r="B685" s="23">
        <v>0.73178262072782618</v>
      </c>
      <c r="C685" s="9">
        <v>0.11459097748731338</v>
      </c>
      <c r="D685" s="9">
        <v>-3.111111111111111E-2</v>
      </c>
      <c r="E685" s="9">
        <v>0.25333333333333341</v>
      </c>
      <c r="F685" s="23">
        <v>2.0828916980041193E-5</v>
      </c>
      <c r="G685" s="9">
        <v>10.383463590345817</v>
      </c>
      <c r="H685" s="5">
        <v>0</v>
      </c>
      <c r="I685" s="5">
        <v>6</v>
      </c>
      <c r="J685" s="5">
        <v>6</v>
      </c>
      <c r="K685" s="9">
        <v>0.4</v>
      </c>
      <c r="L685" s="9">
        <v>0.78879862631790121</v>
      </c>
      <c r="M685" s="9">
        <v>0.24452312746407767</v>
      </c>
      <c r="N685" s="5">
        <v>45</v>
      </c>
      <c r="AI685" s="23"/>
      <c r="AJ685" s="23"/>
      <c r="AO685" s="5">
        <f t="shared" si="15"/>
        <v>684</v>
      </c>
      <c r="AP685" s="23">
        <v>0.27320619194701889</v>
      </c>
      <c r="AQ685" s="9">
        <v>0.15347455844606889</v>
      </c>
      <c r="AR685" s="9">
        <v>0.23717948717948717</v>
      </c>
      <c r="AS685" s="9">
        <v>0.24999999999999994</v>
      </c>
      <c r="AT685" s="23">
        <v>0.754320837277342</v>
      </c>
      <c r="AU685" s="9">
        <v>1.9675435423576917</v>
      </c>
    </row>
    <row r="686" spans="2:47" x14ac:dyDescent="0.25">
      <c r="B686" s="23">
        <v>1.7600640949613553</v>
      </c>
      <c r="C686" s="9">
        <v>-1.527616488318876E-2</v>
      </c>
      <c r="D686" s="9">
        <v>-0.16888888888888892</v>
      </c>
      <c r="E686" s="9">
        <v>0.19111111111111112</v>
      </c>
      <c r="F686" s="23">
        <v>6.08451255191532E-2</v>
      </c>
      <c r="G686" s="9">
        <v>8.0054716839744522</v>
      </c>
      <c r="H686" s="5">
        <v>0</v>
      </c>
      <c r="I686" s="5">
        <v>3</v>
      </c>
      <c r="J686" s="5">
        <v>3</v>
      </c>
      <c r="K686" s="9">
        <v>0.2</v>
      </c>
      <c r="L686" s="9">
        <v>0.57937291148649572</v>
      </c>
      <c r="M686" s="9">
        <v>0.34471955072040211</v>
      </c>
      <c r="N686" s="5">
        <v>45</v>
      </c>
      <c r="AI686" s="23"/>
      <c r="AJ686" s="23"/>
      <c r="AO686" s="5">
        <f t="shared" si="15"/>
        <v>685</v>
      </c>
      <c r="AP686" s="23">
        <v>0.26339286189988936</v>
      </c>
      <c r="AQ686" s="9">
        <v>0.44718044836684256</v>
      </c>
      <c r="AR686" s="9">
        <v>0.20476190476190476</v>
      </c>
      <c r="AS686" s="9">
        <v>0.17619047619047615</v>
      </c>
      <c r="AT686" s="23">
        <v>0.15662722214050012</v>
      </c>
      <c r="AU686" s="9">
        <v>1.0048314323427761</v>
      </c>
    </row>
    <row r="687" spans="2:47" x14ac:dyDescent="0.25">
      <c r="B687" s="23">
        <v>2.318949287394493</v>
      </c>
      <c r="C687" s="9">
        <v>0.32017557939139701</v>
      </c>
      <c r="D687" s="9">
        <v>0.19111111111111112</v>
      </c>
      <c r="E687" s="9">
        <v>0.34222222222222221</v>
      </c>
      <c r="F687" s="23">
        <v>1.8925692444297774E-6</v>
      </c>
      <c r="G687" s="9">
        <v>9.2562306576947666</v>
      </c>
      <c r="H687" s="5">
        <v>2</v>
      </c>
      <c r="I687" s="5">
        <v>6</v>
      </c>
      <c r="J687" s="5">
        <v>8</v>
      </c>
      <c r="K687" s="9">
        <v>0.2</v>
      </c>
      <c r="L687" s="9">
        <v>0.67304554087059154</v>
      </c>
      <c r="M687" s="9">
        <v>0.39440407584132497</v>
      </c>
      <c r="N687" s="5">
        <v>45</v>
      </c>
      <c r="AI687" s="23"/>
      <c r="AJ687" s="23"/>
      <c r="AO687" s="5">
        <f t="shared" si="15"/>
        <v>686</v>
      </c>
      <c r="AP687" s="23">
        <v>0.2547745747436248</v>
      </c>
      <c r="AQ687" s="9">
        <v>0.27797355126762113</v>
      </c>
      <c r="AR687" s="9">
        <v>0.11666666666666667</v>
      </c>
      <c r="AS687" s="9">
        <v>0.25952380952380955</v>
      </c>
      <c r="AT687" s="23">
        <v>1.5766220291953049E-2</v>
      </c>
      <c r="AU687" s="9">
        <v>2.5013313937412476</v>
      </c>
    </row>
    <row r="688" spans="2:47" x14ac:dyDescent="0.25">
      <c r="B688" s="23">
        <v>1.0244860542805747</v>
      </c>
      <c r="C688" s="9">
        <v>0.31602981735864732</v>
      </c>
      <c r="D688" s="9">
        <v>0.15111111111111114</v>
      </c>
      <c r="E688" s="9">
        <v>0.25777777777777788</v>
      </c>
      <c r="F688" s="23">
        <v>2.5001163422837037E-6</v>
      </c>
      <c r="G688" s="9">
        <v>9.3353283295583775</v>
      </c>
      <c r="H688" s="5">
        <v>1</v>
      </c>
      <c r="I688" s="5">
        <v>6</v>
      </c>
      <c r="J688" s="5">
        <v>7</v>
      </c>
      <c r="K688" s="9">
        <v>9.9999999999999978E-2</v>
      </c>
      <c r="L688" s="9">
        <v>0.65758597275784081</v>
      </c>
      <c r="M688" s="9">
        <v>0.39537880677039239</v>
      </c>
      <c r="N688" s="5">
        <v>45</v>
      </c>
      <c r="AI688" s="23"/>
      <c r="AJ688" s="23"/>
      <c r="AO688" s="5">
        <f t="shared" si="15"/>
        <v>687</v>
      </c>
      <c r="AP688" s="23">
        <v>0.25438728581607412</v>
      </c>
      <c r="AQ688" s="9">
        <v>0.48457316479298906</v>
      </c>
      <c r="AR688" s="9">
        <v>0.1419354838709678</v>
      </c>
      <c r="AS688" s="9">
        <v>0.27096774193548395</v>
      </c>
      <c r="AT688" s="23">
        <v>6.3736130743621555E-2</v>
      </c>
      <c r="AU688" s="9">
        <v>1.6562749448019638</v>
      </c>
    </row>
    <row r="689" spans="1:47" x14ac:dyDescent="0.25">
      <c r="B689" s="23">
        <v>1.243131105576311</v>
      </c>
      <c r="C689" s="9">
        <v>0.25687351724289148</v>
      </c>
      <c r="D689" s="9">
        <v>2.2222222222222223E-2</v>
      </c>
      <c r="E689" s="9">
        <v>0.19111111111111118</v>
      </c>
      <c r="F689" s="23">
        <v>2.1105985746753724E-3</v>
      </c>
      <c r="G689" s="9">
        <v>8.7292630671307432</v>
      </c>
      <c r="H689" s="5">
        <v>0</v>
      </c>
      <c r="I689" s="5">
        <v>4</v>
      </c>
      <c r="J689" s="5">
        <v>4</v>
      </c>
      <c r="K689" s="9">
        <v>0</v>
      </c>
      <c r="L689" s="9">
        <v>0.56234948635561177</v>
      </c>
      <c r="M689" s="9">
        <v>0.36968858330306281</v>
      </c>
      <c r="N689" s="5">
        <v>45</v>
      </c>
      <c r="AI689" s="23"/>
      <c r="AJ689" s="23"/>
      <c r="AO689" s="5">
        <f t="shared" si="15"/>
        <v>688</v>
      </c>
      <c r="AP689" s="23">
        <v>0.24637752521225603</v>
      </c>
      <c r="AQ689" s="9">
        <v>0.87278961633826924</v>
      </c>
      <c r="AR689" s="9">
        <v>0.3904881101376721</v>
      </c>
      <c r="AS689" s="9">
        <v>0.69336670838548187</v>
      </c>
      <c r="AT689" s="23">
        <v>5.5206457141392926E-2</v>
      </c>
      <c r="AU689" s="9">
        <v>0.75995660186910885</v>
      </c>
    </row>
    <row r="690" spans="1:47" x14ac:dyDescent="0.25">
      <c r="B690" s="23">
        <v>1.6054507600466508</v>
      </c>
      <c r="C690" s="9">
        <v>0.10374373594602324</v>
      </c>
      <c r="D690" s="9">
        <v>0.17333333333333334</v>
      </c>
      <c r="E690" s="9">
        <v>0.10666666666666669</v>
      </c>
      <c r="F690" s="23">
        <v>4.5401503126868696E-10</v>
      </c>
      <c r="G690" s="9">
        <v>9.3445372669781754</v>
      </c>
      <c r="H690" s="5">
        <v>4</v>
      </c>
      <c r="I690" s="5">
        <v>6</v>
      </c>
      <c r="J690" s="5">
        <v>10</v>
      </c>
      <c r="K690" s="9">
        <v>9.9999999999999978E-2</v>
      </c>
      <c r="L690" s="9">
        <v>0.59063897306826851</v>
      </c>
      <c r="M690" s="9">
        <v>0.46711165243007341</v>
      </c>
      <c r="N690" s="5">
        <v>45</v>
      </c>
      <c r="AI690" s="23"/>
      <c r="AJ690" s="23"/>
      <c r="AO690" s="5">
        <f t="shared" si="15"/>
        <v>689</v>
      </c>
      <c r="AP690" s="23">
        <v>0.24447409617548249</v>
      </c>
      <c r="AQ690" s="9">
        <v>5.7893428818596687E-2</v>
      </c>
      <c r="AR690" s="9">
        <v>4.0476190476190513E-2</v>
      </c>
      <c r="AS690" s="9">
        <v>0.12619047619047619</v>
      </c>
      <c r="AT690" s="23">
        <v>1.1704630682775777E-6</v>
      </c>
      <c r="AU690" s="9">
        <v>3.6746068594262451</v>
      </c>
    </row>
    <row r="691" spans="1:47" x14ac:dyDescent="0.25">
      <c r="B691" s="23">
        <v>1.793640701535907</v>
      </c>
      <c r="C691" s="9">
        <v>0.33905999746141607</v>
      </c>
      <c r="D691" s="9">
        <v>0.16444444444444445</v>
      </c>
      <c r="E691" s="9">
        <v>0.34666666666666679</v>
      </c>
      <c r="F691" s="23">
        <v>4.4876295000871275E-7</v>
      </c>
      <c r="G691" s="9">
        <v>10.209373939450931</v>
      </c>
      <c r="H691" s="5">
        <v>1</v>
      </c>
      <c r="I691" s="5">
        <v>7</v>
      </c>
      <c r="J691" s="5">
        <v>8</v>
      </c>
      <c r="K691" s="9">
        <v>0.3</v>
      </c>
      <c r="L691" s="9">
        <v>0.77103378690397173</v>
      </c>
      <c r="M691" s="9">
        <v>0.32302209499597756</v>
      </c>
      <c r="N691" s="5">
        <v>45</v>
      </c>
      <c r="AI691" s="23"/>
      <c r="AJ691" s="23"/>
      <c r="AO691" s="5">
        <f t="shared" si="15"/>
        <v>690</v>
      </c>
      <c r="AP691" s="23">
        <v>0.24412950188012586</v>
      </c>
      <c r="AQ691" s="9">
        <v>-0.16682332113376216</v>
      </c>
      <c r="AR691" s="9">
        <v>9.0476190476190446E-2</v>
      </c>
      <c r="AS691" s="9">
        <v>-0.10952380952380952</v>
      </c>
      <c r="AT691" s="23">
        <v>1.2357748588732874E-5</v>
      </c>
      <c r="AU691" s="9">
        <v>2.7940595368988883</v>
      </c>
    </row>
    <row r="692" spans="1:47" x14ac:dyDescent="0.25">
      <c r="B692" s="23">
        <v>1.5498913251892703</v>
      </c>
      <c r="C692" s="9">
        <v>0.17828313774467255</v>
      </c>
      <c r="D692" s="9">
        <v>5.3333333333333337E-2</v>
      </c>
      <c r="E692" s="9">
        <v>0.13333333333333333</v>
      </c>
      <c r="F692" s="23">
        <v>6.2891877812291186E-3</v>
      </c>
      <c r="G692" s="9">
        <v>8.9373043764383162</v>
      </c>
      <c r="H692" s="5">
        <v>1</v>
      </c>
      <c r="I692" s="5">
        <v>4</v>
      </c>
      <c r="J692" s="5">
        <v>5</v>
      </c>
      <c r="K692" s="9">
        <v>9.9999999999999978E-2</v>
      </c>
      <c r="L692" s="9">
        <v>0.62411277581522717</v>
      </c>
      <c r="M692" s="9">
        <v>0.33774256013262971</v>
      </c>
      <c r="N692" s="5">
        <v>45</v>
      </c>
      <c r="AI692" s="23"/>
      <c r="AJ692" s="23"/>
      <c r="AO692" s="5">
        <f t="shared" si="15"/>
        <v>691</v>
      </c>
      <c r="AP692" s="23">
        <v>0.23883901913911304</v>
      </c>
      <c r="AQ692" s="9">
        <v>0.18777078756881838</v>
      </c>
      <c r="AR692" s="9">
        <v>-9.285714285714286E-2</v>
      </c>
      <c r="AS692" s="9">
        <v>0.30714285714285705</v>
      </c>
      <c r="AT692" s="23">
        <v>8.4778263080337389E-4</v>
      </c>
      <c r="AU692" s="9">
        <v>2.3381973926656614</v>
      </c>
    </row>
    <row r="693" spans="1:47" x14ac:dyDescent="0.25">
      <c r="B693" s="23">
        <v>2778.7025969084189</v>
      </c>
      <c r="C693" s="9">
        <v>-0.17518442979743043</v>
      </c>
      <c r="D693" s="9">
        <v>8.8888888888888892E-2</v>
      </c>
      <c r="E693" s="9">
        <v>-0.29777777777777764</v>
      </c>
      <c r="F693" s="23">
        <v>5.5979526079927695E-5</v>
      </c>
      <c r="G693" s="9">
        <v>7.6743113622547101</v>
      </c>
      <c r="H693" s="5">
        <v>5</v>
      </c>
      <c r="I693" s="5">
        <v>2</v>
      </c>
      <c r="J693" s="5">
        <v>7</v>
      </c>
      <c r="K693" s="9">
        <v>0.19999999999999996</v>
      </c>
      <c r="L693" s="9">
        <v>0.33156518095992848</v>
      </c>
      <c r="M693" s="9">
        <v>0.37717806285097244</v>
      </c>
      <c r="N693" s="5">
        <v>45</v>
      </c>
      <c r="AI693" s="23"/>
      <c r="AJ693" s="23"/>
      <c r="AO693" s="5">
        <f t="shared" si="15"/>
        <v>692</v>
      </c>
      <c r="AP693" s="23">
        <v>0.23428580462931578</v>
      </c>
      <c r="AQ693" s="9">
        <v>0.3144346986692102</v>
      </c>
      <c r="AR693" s="9">
        <v>6.4516129032258077E-2</v>
      </c>
      <c r="AS693" s="9">
        <v>0.20645161290322581</v>
      </c>
      <c r="AT693" s="23">
        <v>6.3736130743621514E-2</v>
      </c>
      <c r="AU693" s="9">
        <v>1.7810575025304669</v>
      </c>
    </row>
    <row r="694" spans="1:47" x14ac:dyDescent="0.25">
      <c r="B694" s="23">
        <v>6.758934896914349</v>
      </c>
      <c r="C694" s="9">
        <v>-1.3435139458893391E-2</v>
      </c>
      <c r="D694" s="9">
        <v>0.1111111111111111</v>
      </c>
      <c r="E694" s="9">
        <v>-9.3333333333333365E-2</v>
      </c>
      <c r="F694" s="23">
        <v>1.8925692444297774E-6</v>
      </c>
      <c r="G694" s="9">
        <v>9.2477616675697263</v>
      </c>
      <c r="H694" s="5">
        <v>2</v>
      </c>
      <c r="I694" s="5">
        <v>6</v>
      </c>
      <c r="J694" s="5">
        <v>8</v>
      </c>
      <c r="K694" s="9">
        <v>0.2</v>
      </c>
      <c r="L694" s="9">
        <v>0.68326073099254647</v>
      </c>
      <c r="M694" s="9">
        <v>0.38271443259867222</v>
      </c>
      <c r="N694" s="5">
        <v>45</v>
      </c>
      <c r="AI694" s="23"/>
      <c r="AJ694" s="23"/>
      <c r="AO694" s="5">
        <f t="shared" si="15"/>
        <v>693</v>
      </c>
      <c r="AP694" s="23">
        <v>0.2334209344048653</v>
      </c>
      <c r="AQ694" s="9">
        <v>0.81482733262705076</v>
      </c>
      <c r="AR694" s="9">
        <v>0.46808510638297857</v>
      </c>
      <c r="AS694" s="9">
        <v>0.65581977471839847</v>
      </c>
      <c r="AT694" s="23">
        <v>2.4335330077177868E-4</v>
      </c>
      <c r="AU694" s="9">
        <v>1.0309427683740933</v>
      </c>
    </row>
    <row r="695" spans="1:47" x14ac:dyDescent="0.25">
      <c r="B695" s="23">
        <v>18.83254353219079</v>
      </c>
      <c r="C695" s="9">
        <v>0.13919627440595617</v>
      </c>
      <c r="D695" s="9">
        <v>0.1333333333333333</v>
      </c>
      <c r="E695" s="9">
        <v>4.8888888888888919E-2</v>
      </c>
      <c r="F695" s="23">
        <v>1.5791578679120076E-5</v>
      </c>
      <c r="G695" s="9">
        <v>8.3383164312402798</v>
      </c>
      <c r="H695" s="5">
        <v>4</v>
      </c>
      <c r="I695" s="5">
        <v>3</v>
      </c>
      <c r="J695" s="5">
        <v>7</v>
      </c>
      <c r="K695" s="9">
        <v>0.19999999999999996</v>
      </c>
      <c r="L695" s="9">
        <v>0.38803944714617206</v>
      </c>
      <c r="M695" s="9">
        <v>0.41230978486929748</v>
      </c>
      <c r="N695" s="5">
        <v>45</v>
      </c>
      <c r="AI695" s="23"/>
      <c r="AJ695" s="23"/>
      <c r="AO695" s="5">
        <f t="shared" si="15"/>
        <v>694</v>
      </c>
      <c r="AP695" s="23">
        <v>0.22273218536642919</v>
      </c>
      <c r="AQ695" s="9">
        <v>0.77706045020498504</v>
      </c>
      <c r="AR695" s="9">
        <v>0.46808510638297857</v>
      </c>
      <c r="AS695" s="9">
        <v>0.6558197747183977</v>
      </c>
      <c r="AT695" s="23">
        <v>3.7391166667549829E-9</v>
      </c>
      <c r="AU695" s="9">
        <v>1.3877025988569205</v>
      </c>
    </row>
    <row r="696" spans="1:47" x14ac:dyDescent="0.25">
      <c r="B696" s="23">
        <v>0.87380990432702765</v>
      </c>
      <c r="C696" s="9">
        <v>0.19821804430767723</v>
      </c>
      <c r="D696" s="9">
        <v>0.12444444444444444</v>
      </c>
      <c r="E696" s="9">
        <v>0.16888888888888895</v>
      </c>
      <c r="F696" s="23">
        <v>3.5003697286178075E-8</v>
      </c>
      <c r="G696" s="9">
        <v>9.8694634161923283</v>
      </c>
      <c r="H696" s="5">
        <v>3</v>
      </c>
      <c r="I696" s="5">
        <v>6</v>
      </c>
      <c r="J696" s="5">
        <v>9</v>
      </c>
      <c r="K696" s="9">
        <v>9.9999999999999978E-2</v>
      </c>
      <c r="L696" s="9">
        <v>0.60253142013598793</v>
      </c>
      <c r="M696" s="9">
        <v>0.45046069331341859</v>
      </c>
      <c r="N696" s="5">
        <v>45</v>
      </c>
      <c r="AI696" s="23"/>
      <c r="AJ696" s="23"/>
      <c r="AO696" s="5">
        <f t="shared" si="15"/>
        <v>695</v>
      </c>
      <c r="AP696" s="23">
        <v>0.21218126109641675</v>
      </c>
      <c r="AQ696" s="9">
        <v>9.0869861728895537E-2</v>
      </c>
      <c r="AR696" s="9">
        <v>0.05</v>
      </c>
      <c r="AS696" s="9">
        <v>0.18333333333333326</v>
      </c>
      <c r="AT696" s="23">
        <v>0.12039643595876992</v>
      </c>
      <c r="AU696" s="9">
        <v>2.747036738764844</v>
      </c>
    </row>
    <row r="697" spans="1:47" x14ac:dyDescent="0.25">
      <c r="B697" s="23">
        <v>6.0556405888631897</v>
      </c>
      <c r="C697" s="9">
        <v>0.41499513587577574</v>
      </c>
      <c r="D697" s="9">
        <v>0.11555555555555555</v>
      </c>
      <c r="E697" s="9">
        <v>0.3377777777777779</v>
      </c>
      <c r="F697" s="23">
        <v>9.8731053718084221E-5</v>
      </c>
      <c r="G697" s="9">
        <v>9.0793019693984878</v>
      </c>
      <c r="H697" s="5">
        <v>3</v>
      </c>
      <c r="I697" s="5">
        <v>4</v>
      </c>
      <c r="J697" s="5">
        <v>7</v>
      </c>
      <c r="K697" s="9">
        <v>9.9999999999999978E-2</v>
      </c>
      <c r="L697" s="9">
        <v>0.53394008078205357</v>
      </c>
      <c r="M697" s="9">
        <v>0.4283046334303045</v>
      </c>
      <c r="N697" s="5">
        <v>45</v>
      </c>
      <c r="AI697" s="23"/>
      <c r="AJ697" s="23"/>
      <c r="AO697" s="5">
        <f t="shared" si="15"/>
        <v>696</v>
      </c>
      <c r="AP697" s="23">
        <v>0.14350637162898508</v>
      </c>
      <c r="AQ697" s="9">
        <v>0.21098034877795621</v>
      </c>
      <c r="AR697" s="9">
        <v>-1.666666666666667E-2</v>
      </c>
      <c r="AS697" s="9">
        <v>0.18333333333333326</v>
      </c>
      <c r="AT697" s="23">
        <v>2.235774793937067E-4</v>
      </c>
      <c r="AU697" s="9">
        <v>3.5504790875914636</v>
      </c>
    </row>
    <row r="698" spans="1:47" x14ac:dyDescent="0.25">
      <c r="B698" s="23">
        <v>2.7916801676253726</v>
      </c>
      <c r="C698" s="9">
        <v>0.34427557802432657</v>
      </c>
      <c r="D698" s="9">
        <v>0.15555555555555559</v>
      </c>
      <c r="E698" s="9">
        <v>0.26666666666666672</v>
      </c>
      <c r="F698" s="23">
        <v>2.7717330293365155E-4</v>
      </c>
      <c r="G698" s="9">
        <v>9.4020667568071925</v>
      </c>
      <c r="H698" s="5">
        <v>1</v>
      </c>
      <c r="I698" s="5">
        <v>5</v>
      </c>
      <c r="J698" s="5">
        <v>6</v>
      </c>
      <c r="K698" s="9">
        <v>9.9999999999999978E-2</v>
      </c>
      <c r="L698" s="9">
        <v>0.65514683275783248</v>
      </c>
      <c r="M698" s="9">
        <v>0.35681640892270239</v>
      </c>
      <c r="N698" s="5">
        <v>45</v>
      </c>
      <c r="AI698" s="23"/>
      <c r="AJ698" s="23"/>
      <c r="AO698" s="5">
        <f t="shared" si="15"/>
        <v>697</v>
      </c>
      <c r="AP698" s="23">
        <v>0.13966416005688742</v>
      </c>
      <c r="AQ698" s="9">
        <v>0.17107255526712598</v>
      </c>
      <c r="AR698" s="9">
        <v>0.31904761904761902</v>
      </c>
      <c r="AS698" s="9">
        <v>8.0952380952380956E-2</v>
      </c>
      <c r="AT698" s="23">
        <v>0.83312633556130966</v>
      </c>
      <c r="AU698" s="9">
        <v>1.4122855103572978</v>
      </c>
    </row>
    <row r="699" spans="1:47" x14ac:dyDescent="0.25">
      <c r="B699" s="23">
        <v>10.785074205855027</v>
      </c>
      <c r="C699" s="9">
        <v>0.38779953727587507</v>
      </c>
      <c r="D699" s="9">
        <v>6.2222222222222241E-2</v>
      </c>
      <c r="E699" s="9">
        <v>0.3377777777777779</v>
      </c>
      <c r="F699" s="23">
        <v>1.5791578679120076E-5</v>
      </c>
      <c r="G699" s="9">
        <v>8.9649908989654108</v>
      </c>
      <c r="H699" s="5">
        <v>4</v>
      </c>
      <c r="I699" s="5">
        <v>4</v>
      </c>
      <c r="J699" s="5">
        <v>8</v>
      </c>
      <c r="K699" s="9">
        <v>9.9999999999999978E-2</v>
      </c>
      <c r="L699" s="9">
        <v>0.5411360861989325</v>
      </c>
      <c r="M699" s="9">
        <v>0.43671763458587004</v>
      </c>
      <c r="N699" s="5">
        <v>45</v>
      </c>
      <c r="AI699" s="23"/>
      <c r="AJ699" s="23"/>
      <c r="AO699" s="5">
        <f t="shared" si="15"/>
        <v>698</v>
      </c>
      <c r="AP699" s="23">
        <v>0.12161488612000365</v>
      </c>
      <c r="AQ699" s="9">
        <v>0.12816614866351664</v>
      </c>
      <c r="AR699" s="9">
        <v>7.8571428571428556E-2</v>
      </c>
      <c r="AS699" s="9">
        <v>0.22142857142857147</v>
      </c>
      <c r="AT699" s="23">
        <v>1.047745484335776E-4</v>
      </c>
      <c r="AU699" s="9">
        <v>4.2755822210669274</v>
      </c>
    </row>
    <row r="701" spans="1:47" x14ac:dyDescent="0.25">
      <c r="A701" s="11"/>
      <c r="B701" s="9"/>
      <c r="J701" s="9"/>
      <c r="Q701" s="9"/>
      <c r="R701" s="9"/>
      <c r="S701" s="9"/>
      <c r="T701" s="23"/>
      <c r="U701" s="9"/>
      <c r="V701" s="5"/>
      <c r="W701" s="5"/>
      <c r="X701" s="9"/>
      <c r="Y701" s="9"/>
      <c r="Z701" s="9"/>
      <c r="AA701" s="9"/>
      <c r="AP701" s="9"/>
    </row>
    <row r="702" spans="1:47" x14ac:dyDescent="0.25">
      <c r="A702" s="11"/>
      <c r="C702" s="23"/>
      <c r="D702" s="23"/>
      <c r="E702" s="23"/>
      <c r="G702" s="23"/>
      <c r="H702" s="23"/>
      <c r="I702" s="23"/>
      <c r="J702" s="23"/>
      <c r="K702" s="23"/>
      <c r="L702" s="23"/>
      <c r="M702" s="23"/>
      <c r="P702" s="36"/>
      <c r="AQ702" s="23"/>
      <c r="AR702" s="23"/>
      <c r="AS702" s="23"/>
      <c r="AU702" s="23"/>
    </row>
    <row r="703" spans="1:47" x14ac:dyDescent="0.25">
      <c r="C703" s="23"/>
      <c r="D703" s="23"/>
      <c r="E703" s="23"/>
      <c r="G703" s="23"/>
      <c r="H703" s="23"/>
      <c r="I703" s="23"/>
      <c r="J703" s="23"/>
      <c r="K703" s="23"/>
      <c r="L703" s="23"/>
      <c r="M703" s="23"/>
      <c r="P703" s="36"/>
      <c r="AQ703" s="23"/>
      <c r="AR703" s="23"/>
      <c r="AS703" s="23"/>
      <c r="AU703" s="23"/>
    </row>
    <row r="704" spans="1:47" x14ac:dyDescent="0.25">
      <c r="C704" s="23"/>
      <c r="D704" s="23"/>
      <c r="E704" s="23"/>
      <c r="G704" s="23"/>
      <c r="H704" s="23"/>
      <c r="I704" s="23"/>
      <c r="J704" s="23"/>
      <c r="K704" s="23"/>
      <c r="L704" s="23"/>
      <c r="M704" s="23"/>
      <c r="AQ704" s="23"/>
      <c r="AR704" s="23"/>
      <c r="AS704" s="23"/>
      <c r="AU704" s="23"/>
    </row>
    <row r="705" spans="3:47" x14ac:dyDescent="0.25">
      <c r="C705" s="23"/>
      <c r="D705" s="23"/>
      <c r="E705" s="23"/>
      <c r="G705" s="23"/>
      <c r="H705" s="23"/>
      <c r="I705" s="23"/>
      <c r="J705" s="23"/>
      <c r="K705" s="23"/>
      <c r="L705" s="23"/>
      <c r="M705" s="23"/>
      <c r="AQ705" s="23"/>
      <c r="AR705" s="23"/>
      <c r="AS705" s="23"/>
      <c r="AU705" s="23"/>
    </row>
    <row r="706" spans="3:47" x14ac:dyDescent="0.25">
      <c r="C706" s="23"/>
      <c r="D706" s="23"/>
      <c r="E706" s="23"/>
      <c r="G706" s="23"/>
      <c r="H706" s="23"/>
      <c r="I706" s="23"/>
      <c r="J706" s="23"/>
      <c r="K706" s="23"/>
      <c r="L706" s="23"/>
      <c r="M706" s="23"/>
      <c r="AQ706" s="23"/>
      <c r="AR706" s="23"/>
      <c r="AS706" s="23"/>
      <c r="AU706" s="23"/>
    </row>
    <row r="707" spans="3:47" x14ac:dyDescent="0.25">
      <c r="C707" s="23"/>
      <c r="D707" s="23"/>
      <c r="E707" s="23"/>
      <c r="G707" s="23"/>
      <c r="H707" s="23"/>
      <c r="I707" s="23"/>
      <c r="J707" s="23"/>
      <c r="K707" s="23"/>
      <c r="L707" s="23"/>
      <c r="M707" s="23"/>
      <c r="AQ707" s="23"/>
      <c r="AR707" s="23"/>
      <c r="AS707" s="23"/>
      <c r="AU707" s="23"/>
    </row>
    <row r="708" spans="3:47" x14ac:dyDescent="0.25">
      <c r="C708" s="23"/>
      <c r="D708" s="23"/>
      <c r="E708" s="23"/>
      <c r="G708" s="23"/>
      <c r="H708" s="23"/>
      <c r="I708" s="23"/>
      <c r="J708" s="23"/>
      <c r="K708" s="23"/>
      <c r="L708" s="23"/>
      <c r="M708" s="23"/>
      <c r="AQ708" s="23"/>
      <c r="AR708" s="23"/>
      <c r="AS708" s="23"/>
      <c r="AU708" s="23"/>
    </row>
    <row r="709" spans="3:47" x14ac:dyDescent="0.25">
      <c r="C709" s="23"/>
      <c r="D709" s="23"/>
      <c r="E709" s="23"/>
      <c r="G709" s="23"/>
      <c r="H709" s="23"/>
      <c r="I709" s="23"/>
      <c r="J709" s="23"/>
      <c r="K709" s="23"/>
      <c r="L709" s="23"/>
      <c r="M709" s="23"/>
      <c r="AQ709" s="23"/>
      <c r="AR709" s="23"/>
      <c r="AS709" s="23"/>
      <c r="AU709" s="23"/>
    </row>
    <row r="710" spans="3:47" x14ac:dyDescent="0.25">
      <c r="C710" s="23"/>
      <c r="D710" s="23"/>
      <c r="E710" s="23"/>
      <c r="G710" s="23"/>
      <c r="H710" s="23"/>
      <c r="I710" s="23"/>
      <c r="J710" s="23"/>
      <c r="K710" s="23"/>
      <c r="L710" s="23"/>
      <c r="M710" s="23"/>
      <c r="AQ710" s="23"/>
      <c r="AR710" s="23"/>
      <c r="AS710" s="23"/>
      <c r="AU710" s="23"/>
    </row>
    <row r="711" spans="3:47" x14ac:dyDescent="0.25">
      <c r="C711" s="23"/>
      <c r="D711" s="23"/>
      <c r="E711" s="23"/>
      <c r="G711" s="23"/>
      <c r="H711" s="23"/>
      <c r="I711" s="23"/>
      <c r="J711" s="23"/>
      <c r="K711" s="23"/>
      <c r="L711" s="23"/>
      <c r="M711" s="23"/>
      <c r="AQ711" s="23"/>
      <c r="AR711" s="23"/>
      <c r="AS711" s="23"/>
      <c r="AU711" s="23"/>
    </row>
    <row r="712" spans="3:47" x14ac:dyDescent="0.25">
      <c r="C712" s="23"/>
      <c r="D712" s="23"/>
      <c r="E712" s="23"/>
      <c r="G712" s="23"/>
      <c r="H712" s="23"/>
      <c r="I712" s="23"/>
      <c r="J712" s="23"/>
      <c r="K712" s="23"/>
      <c r="L712" s="23"/>
      <c r="M712" s="23"/>
      <c r="AQ712" s="23"/>
      <c r="AR712" s="23"/>
      <c r="AS712" s="23"/>
      <c r="AU712" s="23"/>
    </row>
    <row r="713" spans="3:47" x14ac:dyDescent="0.25">
      <c r="C713" s="23"/>
      <c r="D713" s="23"/>
      <c r="E713" s="23"/>
      <c r="G713" s="23"/>
      <c r="H713" s="23"/>
      <c r="I713" s="23"/>
      <c r="J713" s="23"/>
      <c r="K713" s="23"/>
      <c r="L713" s="23"/>
      <c r="M713" s="23"/>
      <c r="AQ713" s="23"/>
      <c r="AR713" s="23"/>
      <c r="AS713" s="23"/>
      <c r="AU713" s="23"/>
    </row>
    <row r="714" spans="3:47" x14ac:dyDescent="0.25">
      <c r="C714" s="23"/>
      <c r="D714" s="23"/>
      <c r="E714" s="23"/>
      <c r="G714" s="23"/>
      <c r="H714" s="23"/>
      <c r="I714" s="23"/>
      <c r="J714" s="23"/>
      <c r="K714" s="23"/>
      <c r="L714" s="23"/>
      <c r="M714" s="23"/>
      <c r="AQ714" s="23"/>
      <c r="AR714" s="23"/>
      <c r="AS714" s="23"/>
      <c r="AU714" s="23"/>
    </row>
    <row r="715" spans="3:47" x14ac:dyDescent="0.25">
      <c r="C715" s="23"/>
      <c r="D715" s="23"/>
      <c r="E715" s="23"/>
      <c r="G715" s="23"/>
      <c r="H715" s="23"/>
      <c r="I715" s="23"/>
      <c r="J715" s="23"/>
      <c r="K715" s="23"/>
      <c r="L715" s="23"/>
      <c r="M715" s="23"/>
      <c r="AQ715" s="23"/>
      <c r="AR715" s="23"/>
      <c r="AS715" s="23"/>
      <c r="AU715" s="23"/>
    </row>
    <row r="716" spans="3:47" x14ac:dyDescent="0.25">
      <c r="C716" s="23"/>
      <c r="D716" s="23"/>
      <c r="E716" s="23"/>
      <c r="G716" s="23"/>
      <c r="H716" s="23"/>
      <c r="I716" s="23"/>
      <c r="J716" s="23"/>
      <c r="K716" s="23"/>
      <c r="L716" s="23"/>
      <c r="M716" s="23"/>
      <c r="AQ716" s="23"/>
      <c r="AR716" s="23"/>
      <c r="AS716" s="23"/>
      <c r="AU716" s="23"/>
    </row>
    <row r="717" spans="3:47" x14ac:dyDescent="0.25">
      <c r="C717" s="23"/>
      <c r="D717" s="23"/>
      <c r="E717" s="23"/>
      <c r="G717" s="23"/>
      <c r="H717" s="23"/>
      <c r="I717" s="23"/>
      <c r="J717" s="23"/>
      <c r="K717" s="23"/>
      <c r="L717" s="23"/>
      <c r="M717" s="23"/>
      <c r="AQ717" s="23"/>
      <c r="AR717" s="23"/>
      <c r="AS717" s="23"/>
      <c r="AU717" s="23"/>
    </row>
    <row r="718" spans="3:47" x14ac:dyDescent="0.25">
      <c r="C718" s="23"/>
      <c r="D718" s="23"/>
      <c r="E718" s="23"/>
      <c r="G718" s="23"/>
      <c r="H718" s="23"/>
      <c r="I718" s="23"/>
      <c r="J718" s="23"/>
      <c r="K718" s="23"/>
      <c r="L718" s="23"/>
      <c r="M718" s="23"/>
      <c r="AQ718" s="23"/>
      <c r="AR718" s="23"/>
      <c r="AS718" s="23"/>
      <c r="AU718" s="23"/>
    </row>
    <row r="719" spans="3:47" x14ac:dyDescent="0.25">
      <c r="C719" s="23"/>
      <c r="D719" s="23"/>
      <c r="E719" s="23"/>
      <c r="G719" s="23"/>
      <c r="H719" s="23"/>
      <c r="I719" s="23"/>
      <c r="J719" s="23"/>
      <c r="K719" s="23"/>
      <c r="L719" s="23"/>
      <c r="M719" s="23"/>
      <c r="AQ719" s="23"/>
      <c r="AR719" s="23"/>
      <c r="AS719" s="23"/>
      <c r="AU719" s="23"/>
    </row>
    <row r="720" spans="3:47" x14ac:dyDescent="0.25">
      <c r="C720" s="23"/>
      <c r="D720" s="23"/>
      <c r="E720" s="23"/>
      <c r="G720" s="23"/>
      <c r="H720" s="23"/>
      <c r="I720" s="23"/>
      <c r="J720" s="23"/>
      <c r="K720" s="23"/>
      <c r="L720" s="23"/>
      <c r="M720" s="23"/>
      <c r="AQ720" s="23"/>
      <c r="AR720" s="23"/>
      <c r="AS720" s="23"/>
      <c r="AU720" s="23"/>
    </row>
    <row r="721" spans="3:47" x14ac:dyDescent="0.25">
      <c r="C721" s="23"/>
      <c r="D721" s="23"/>
      <c r="E721" s="23"/>
      <c r="G721" s="23"/>
      <c r="H721" s="23"/>
      <c r="I721" s="23"/>
      <c r="J721" s="23"/>
      <c r="K721" s="23"/>
      <c r="L721" s="23"/>
      <c r="M721" s="23"/>
      <c r="AQ721" s="23"/>
      <c r="AR721" s="23"/>
      <c r="AS721" s="23"/>
      <c r="AU721" s="23"/>
    </row>
    <row r="722" spans="3:47" x14ac:dyDescent="0.25">
      <c r="C722" s="23"/>
      <c r="D722" s="23"/>
      <c r="E722" s="23"/>
      <c r="G722" s="23"/>
      <c r="H722" s="23"/>
      <c r="I722" s="23"/>
      <c r="J722" s="23"/>
      <c r="K722" s="23"/>
      <c r="L722" s="23"/>
      <c r="M722" s="23"/>
      <c r="AQ722" s="23"/>
      <c r="AR722" s="23"/>
      <c r="AS722" s="23"/>
      <c r="AU722" s="23"/>
    </row>
    <row r="723" spans="3:47" x14ac:dyDescent="0.25">
      <c r="C723" s="23"/>
      <c r="D723" s="23"/>
      <c r="E723" s="23"/>
      <c r="G723" s="23"/>
      <c r="H723" s="23"/>
      <c r="I723" s="23"/>
      <c r="J723" s="23"/>
      <c r="K723" s="23"/>
      <c r="L723" s="23"/>
      <c r="M723" s="23"/>
      <c r="AQ723" s="23"/>
      <c r="AR723" s="23"/>
      <c r="AS723" s="23"/>
      <c r="AU723" s="23"/>
    </row>
    <row r="724" spans="3:47" x14ac:dyDescent="0.25">
      <c r="C724" s="23"/>
      <c r="D724" s="23"/>
      <c r="E724" s="23"/>
      <c r="G724" s="23"/>
      <c r="H724" s="23"/>
      <c r="I724" s="23"/>
      <c r="J724" s="23"/>
      <c r="K724" s="23"/>
      <c r="L724" s="23"/>
      <c r="M724" s="23"/>
      <c r="AQ724" s="23"/>
      <c r="AR724" s="23"/>
      <c r="AS724" s="23"/>
      <c r="AU724" s="23"/>
    </row>
    <row r="725" spans="3:47" x14ac:dyDescent="0.25">
      <c r="C725" s="23"/>
      <c r="D725" s="23"/>
      <c r="E725" s="23"/>
      <c r="G725" s="23"/>
      <c r="H725" s="23"/>
      <c r="I725" s="23"/>
      <c r="J725" s="23"/>
      <c r="K725" s="23"/>
      <c r="L725" s="23"/>
      <c r="M725" s="23"/>
      <c r="AQ725" s="23"/>
      <c r="AR725" s="23"/>
      <c r="AS725" s="23"/>
      <c r="AU725" s="23"/>
    </row>
    <row r="726" spans="3:47" x14ac:dyDescent="0.25">
      <c r="C726" s="23"/>
      <c r="D726" s="23"/>
      <c r="E726" s="23"/>
      <c r="G726" s="23"/>
      <c r="H726" s="23"/>
      <c r="I726" s="23"/>
      <c r="J726" s="23"/>
      <c r="K726" s="23"/>
      <c r="L726" s="23"/>
      <c r="M726" s="23"/>
      <c r="AQ726" s="23"/>
      <c r="AR726" s="23"/>
      <c r="AS726" s="23"/>
      <c r="AU726" s="23"/>
    </row>
    <row r="727" spans="3:47" x14ac:dyDescent="0.25">
      <c r="C727" s="23"/>
      <c r="D727" s="23"/>
      <c r="E727" s="23"/>
      <c r="G727" s="23"/>
      <c r="H727" s="23"/>
      <c r="I727" s="23"/>
      <c r="J727" s="23"/>
      <c r="K727" s="23"/>
      <c r="L727" s="23"/>
      <c r="M727" s="23"/>
      <c r="AQ727" s="23"/>
      <c r="AR727" s="23"/>
      <c r="AS727" s="23"/>
      <c r="AU727" s="23"/>
    </row>
    <row r="728" spans="3:47" x14ac:dyDescent="0.25">
      <c r="C728" s="23"/>
      <c r="D728" s="23"/>
      <c r="E728" s="23"/>
      <c r="G728" s="23"/>
      <c r="H728" s="23"/>
      <c r="I728" s="23"/>
      <c r="J728" s="23"/>
      <c r="K728" s="23"/>
      <c r="L728" s="23"/>
      <c r="M728" s="23"/>
      <c r="AQ728" s="23"/>
      <c r="AR728" s="23"/>
      <c r="AS728" s="23"/>
      <c r="AU728" s="23"/>
    </row>
    <row r="729" spans="3:47" x14ac:dyDescent="0.25">
      <c r="C729" s="23"/>
      <c r="D729" s="23"/>
      <c r="E729" s="23"/>
      <c r="G729" s="23"/>
      <c r="H729" s="23"/>
      <c r="I729" s="23"/>
      <c r="J729" s="23"/>
      <c r="K729" s="23"/>
      <c r="L729" s="23"/>
      <c r="M729" s="23"/>
      <c r="AQ729" s="23"/>
      <c r="AR729" s="23"/>
      <c r="AS729" s="23"/>
      <c r="AU729" s="23"/>
    </row>
    <row r="730" spans="3:47" x14ac:dyDescent="0.25">
      <c r="C730" s="23"/>
      <c r="D730" s="23"/>
      <c r="E730" s="23"/>
      <c r="G730" s="23"/>
      <c r="H730" s="23"/>
      <c r="I730" s="23"/>
      <c r="J730" s="23"/>
      <c r="K730" s="23"/>
      <c r="L730" s="23"/>
      <c r="M730" s="23"/>
      <c r="AQ730" s="23"/>
      <c r="AR730" s="23"/>
      <c r="AS730" s="23"/>
      <c r="AU730" s="23"/>
    </row>
    <row r="731" spans="3:47" x14ac:dyDescent="0.25">
      <c r="C731" s="23"/>
      <c r="D731" s="23"/>
      <c r="E731" s="23"/>
      <c r="G731" s="23"/>
      <c r="H731" s="23"/>
      <c r="I731" s="23"/>
      <c r="J731" s="23"/>
      <c r="K731" s="23"/>
      <c r="L731" s="23"/>
      <c r="M731" s="23"/>
      <c r="AQ731" s="23"/>
      <c r="AR731" s="23"/>
      <c r="AS731" s="23"/>
      <c r="AU731" s="23"/>
    </row>
    <row r="732" spans="3:47" x14ac:dyDescent="0.25">
      <c r="C732" s="23"/>
      <c r="D732" s="23"/>
      <c r="E732" s="23"/>
      <c r="G732" s="23"/>
      <c r="H732" s="23"/>
      <c r="I732" s="23"/>
      <c r="J732" s="23"/>
      <c r="K732" s="23"/>
      <c r="L732" s="23"/>
      <c r="M732" s="23"/>
      <c r="AQ732" s="23"/>
      <c r="AR732" s="23"/>
      <c r="AS732" s="23"/>
      <c r="AU732" s="23"/>
    </row>
    <row r="733" spans="3:47" x14ac:dyDescent="0.25">
      <c r="C733" s="23"/>
      <c r="D733" s="23"/>
      <c r="E733" s="23"/>
      <c r="G733" s="23"/>
      <c r="H733" s="23"/>
      <c r="I733" s="23"/>
      <c r="J733" s="23"/>
      <c r="K733" s="23"/>
      <c r="L733" s="23"/>
      <c r="M733" s="23"/>
      <c r="AQ733" s="23"/>
      <c r="AR733" s="23"/>
      <c r="AS733" s="23"/>
      <c r="AU733" s="23"/>
    </row>
    <row r="734" spans="3:47" x14ac:dyDescent="0.25">
      <c r="C734" s="23"/>
      <c r="D734" s="23"/>
      <c r="E734" s="23"/>
      <c r="G734" s="23"/>
      <c r="H734" s="23"/>
      <c r="I734" s="23"/>
      <c r="J734" s="23"/>
      <c r="K734" s="23"/>
      <c r="L734" s="23"/>
      <c r="M734" s="23"/>
      <c r="AQ734" s="23"/>
      <c r="AR734" s="23"/>
      <c r="AS734" s="23"/>
      <c r="AU734" s="23"/>
    </row>
    <row r="735" spans="3:47" x14ac:dyDescent="0.25">
      <c r="C735" s="23"/>
      <c r="D735" s="23"/>
      <c r="E735" s="23"/>
      <c r="G735" s="23"/>
      <c r="H735" s="23"/>
      <c r="I735" s="23"/>
      <c r="J735" s="23"/>
      <c r="K735" s="23"/>
      <c r="L735" s="23"/>
      <c r="M735" s="23"/>
      <c r="AQ735" s="23"/>
      <c r="AR735" s="23"/>
      <c r="AS735" s="23"/>
      <c r="AU735" s="23"/>
    </row>
    <row r="736" spans="3:47" x14ac:dyDescent="0.25">
      <c r="C736" s="23"/>
      <c r="D736" s="23"/>
      <c r="E736" s="23"/>
      <c r="G736" s="23"/>
      <c r="H736" s="23"/>
      <c r="I736" s="23"/>
      <c r="J736" s="23"/>
      <c r="K736" s="23"/>
      <c r="L736" s="23"/>
      <c r="M736" s="23"/>
      <c r="AQ736" s="23"/>
      <c r="AR736" s="23"/>
      <c r="AS736" s="23"/>
      <c r="AU736" s="23"/>
    </row>
    <row r="737" spans="3:47" x14ac:dyDescent="0.25">
      <c r="C737" s="23"/>
      <c r="D737" s="23"/>
      <c r="E737" s="23"/>
      <c r="G737" s="23"/>
      <c r="H737" s="23"/>
      <c r="I737" s="23"/>
      <c r="J737" s="23"/>
      <c r="K737" s="23"/>
      <c r="L737" s="23"/>
      <c r="M737" s="23"/>
      <c r="AQ737" s="23"/>
      <c r="AR737" s="23"/>
      <c r="AS737" s="23"/>
      <c r="AU737" s="23"/>
    </row>
    <row r="738" spans="3:47" x14ac:dyDescent="0.25">
      <c r="C738" s="23"/>
      <c r="D738" s="23"/>
      <c r="E738" s="23"/>
      <c r="G738" s="23"/>
      <c r="H738" s="23"/>
      <c r="I738" s="23"/>
      <c r="J738" s="23"/>
      <c r="K738" s="23"/>
      <c r="L738" s="23"/>
      <c r="M738" s="23"/>
      <c r="AQ738" s="23"/>
      <c r="AR738" s="23"/>
      <c r="AS738" s="23"/>
      <c r="AU738" s="23"/>
    </row>
    <row r="739" spans="3:47" x14ac:dyDescent="0.25">
      <c r="C739" s="23"/>
      <c r="D739" s="23"/>
      <c r="E739" s="23"/>
      <c r="G739" s="23"/>
      <c r="H739" s="23"/>
      <c r="I739" s="23"/>
      <c r="J739" s="23"/>
      <c r="K739" s="23"/>
      <c r="L739" s="23"/>
      <c r="M739" s="23"/>
      <c r="AQ739" s="23"/>
      <c r="AR739" s="23"/>
      <c r="AS739" s="23"/>
      <c r="AU739" s="23"/>
    </row>
    <row r="740" spans="3:47" x14ac:dyDescent="0.25">
      <c r="C740" s="23"/>
      <c r="D740" s="23"/>
      <c r="E740" s="23"/>
      <c r="G740" s="23"/>
      <c r="H740" s="23"/>
      <c r="I740" s="23"/>
      <c r="J740" s="23"/>
      <c r="K740" s="23"/>
      <c r="L740" s="23"/>
      <c r="M740" s="23"/>
      <c r="AQ740" s="23"/>
      <c r="AR740" s="23"/>
      <c r="AS740" s="23"/>
      <c r="AU740" s="23"/>
    </row>
    <row r="741" spans="3:47" x14ac:dyDescent="0.25">
      <c r="C741" s="23"/>
      <c r="D741" s="23"/>
      <c r="E741" s="23"/>
      <c r="G741" s="23"/>
      <c r="H741" s="23"/>
      <c r="I741" s="23"/>
      <c r="J741" s="23"/>
      <c r="K741" s="23"/>
      <c r="L741" s="23"/>
      <c r="M741" s="23"/>
      <c r="AQ741" s="23"/>
      <c r="AR741" s="23"/>
      <c r="AS741" s="23"/>
      <c r="AU741" s="23"/>
    </row>
    <row r="742" spans="3:47" x14ac:dyDescent="0.25">
      <c r="C742" s="23"/>
      <c r="D742" s="23"/>
      <c r="E742" s="23"/>
      <c r="G742" s="23"/>
      <c r="H742" s="23"/>
      <c r="I742" s="23"/>
      <c r="J742" s="23"/>
      <c r="K742" s="23"/>
      <c r="L742" s="23"/>
      <c r="M742" s="23"/>
      <c r="AQ742" s="23"/>
      <c r="AR742" s="23"/>
      <c r="AS742" s="23"/>
      <c r="AU742" s="23"/>
    </row>
    <row r="743" spans="3:47" x14ac:dyDescent="0.25">
      <c r="C743" s="23"/>
      <c r="D743" s="23"/>
      <c r="E743" s="23"/>
      <c r="G743" s="23"/>
      <c r="H743" s="23"/>
      <c r="I743" s="23"/>
      <c r="J743" s="23"/>
      <c r="K743" s="23"/>
      <c r="L743" s="23"/>
      <c r="M743" s="23"/>
      <c r="AQ743" s="23"/>
      <c r="AR743" s="23"/>
      <c r="AS743" s="23"/>
      <c r="AU743" s="23"/>
    </row>
    <row r="744" spans="3:47" x14ac:dyDescent="0.25">
      <c r="C744" s="23"/>
      <c r="D744" s="23"/>
      <c r="E744" s="23"/>
      <c r="G744" s="23"/>
      <c r="H744" s="23"/>
      <c r="I744" s="23"/>
      <c r="J744" s="23"/>
      <c r="K744" s="23"/>
      <c r="L744" s="23"/>
      <c r="M744" s="23"/>
      <c r="AQ744" s="23"/>
      <c r="AR744" s="23"/>
      <c r="AS744" s="23"/>
      <c r="AU744" s="23"/>
    </row>
    <row r="745" spans="3:47" x14ac:dyDescent="0.25">
      <c r="C745" s="23"/>
      <c r="D745" s="23"/>
      <c r="E745" s="23"/>
      <c r="G745" s="23"/>
      <c r="H745" s="23"/>
      <c r="I745" s="23"/>
      <c r="J745" s="23"/>
      <c r="K745" s="23"/>
      <c r="L745" s="23"/>
      <c r="M745" s="23"/>
      <c r="AQ745" s="23"/>
      <c r="AR745" s="23"/>
      <c r="AS745" s="23"/>
      <c r="AU745" s="23"/>
    </row>
    <row r="746" spans="3:47" x14ac:dyDescent="0.25">
      <c r="C746" s="23"/>
      <c r="D746" s="23"/>
      <c r="E746" s="23"/>
      <c r="G746" s="23"/>
      <c r="H746" s="23"/>
      <c r="I746" s="23"/>
      <c r="J746" s="23"/>
      <c r="K746" s="23"/>
      <c r="L746" s="23"/>
      <c r="M746" s="23"/>
      <c r="AQ746" s="23"/>
      <c r="AR746" s="23"/>
      <c r="AS746" s="23"/>
      <c r="AU746" s="23"/>
    </row>
    <row r="747" spans="3:47" x14ac:dyDescent="0.25">
      <c r="C747" s="23"/>
      <c r="D747" s="23"/>
      <c r="E747" s="23"/>
      <c r="G747" s="23"/>
      <c r="H747" s="23"/>
      <c r="I747" s="23"/>
      <c r="J747" s="23"/>
      <c r="K747" s="23"/>
      <c r="L747" s="23"/>
      <c r="M747" s="23"/>
      <c r="AQ747" s="23"/>
      <c r="AR747" s="23"/>
      <c r="AS747" s="23"/>
      <c r="AU747" s="23"/>
    </row>
    <row r="748" spans="3:47" x14ac:dyDescent="0.25">
      <c r="C748" s="23"/>
      <c r="D748" s="23"/>
      <c r="E748" s="23"/>
      <c r="G748" s="23"/>
      <c r="H748" s="23"/>
      <c r="I748" s="23"/>
      <c r="J748" s="23"/>
      <c r="K748" s="23"/>
      <c r="L748" s="23"/>
      <c r="M748" s="23"/>
      <c r="AQ748" s="23"/>
      <c r="AR748" s="23"/>
      <c r="AS748" s="23"/>
      <c r="AU748" s="23"/>
    </row>
    <row r="749" spans="3:47" x14ac:dyDescent="0.25">
      <c r="C749" s="23"/>
      <c r="D749" s="23"/>
      <c r="E749" s="23"/>
      <c r="G749" s="23"/>
      <c r="H749" s="23"/>
      <c r="I749" s="23"/>
      <c r="J749" s="23"/>
      <c r="K749" s="23"/>
      <c r="L749" s="23"/>
      <c r="M749" s="23"/>
      <c r="AQ749" s="23"/>
      <c r="AR749" s="23"/>
      <c r="AS749" s="23"/>
      <c r="AU749" s="23"/>
    </row>
    <row r="750" spans="3:47" x14ac:dyDescent="0.25">
      <c r="C750" s="23"/>
      <c r="D750" s="23"/>
      <c r="E750" s="23"/>
      <c r="G750" s="23"/>
      <c r="H750" s="23"/>
      <c r="I750" s="23"/>
      <c r="J750" s="23"/>
      <c r="K750" s="23"/>
      <c r="L750" s="23"/>
      <c r="M750" s="23"/>
      <c r="AQ750" s="23"/>
      <c r="AR750" s="23"/>
      <c r="AS750" s="23"/>
      <c r="AU750" s="23"/>
    </row>
    <row r="751" spans="3:47" x14ac:dyDescent="0.25">
      <c r="C751" s="23"/>
      <c r="D751" s="23"/>
      <c r="E751" s="23"/>
      <c r="G751" s="23"/>
      <c r="H751" s="23"/>
      <c r="I751" s="23"/>
      <c r="J751" s="23"/>
      <c r="K751" s="23"/>
      <c r="L751" s="23"/>
      <c r="M751" s="23"/>
      <c r="AQ751" s="23"/>
      <c r="AR751" s="23"/>
      <c r="AS751" s="23"/>
      <c r="AU751" s="23"/>
    </row>
    <row r="752" spans="3:47" x14ac:dyDescent="0.25">
      <c r="C752" s="23"/>
      <c r="D752" s="23"/>
      <c r="E752" s="23"/>
      <c r="G752" s="23"/>
      <c r="H752" s="23"/>
      <c r="I752" s="23"/>
      <c r="J752" s="23"/>
      <c r="K752" s="23"/>
      <c r="L752" s="23"/>
      <c r="M752" s="23"/>
      <c r="AQ752" s="23"/>
      <c r="AR752" s="23"/>
      <c r="AS752" s="23"/>
      <c r="AU752" s="23"/>
    </row>
    <row r="753" spans="3:47" x14ac:dyDescent="0.25">
      <c r="C753" s="23"/>
      <c r="D753" s="23"/>
      <c r="E753" s="23"/>
      <c r="G753" s="23"/>
      <c r="H753" s="23"/>
      <c r="I753" s="23"/>
      <c r="J753" s="23"/>
      <c r="K753" s="23"/>
      <c r="L753" s="23"/>
      <c r="M753" s="23"/>
      <c r="AQ753" s="23"/>
      <c r="AR753" s="23"/>
      <c r="AS753" s="23"/>
      <c r="AU753" s="23"/>
    </row>
    <row r="754" spans="3:47" x14ac:dyDescent="0.25">
      <c r="C754" s="23"/>
      <c r="D754" s="23"/>
      <c r="E754" s="23"/>
      <c r="G754" s="23"/>
      <c r="H754" s="23"/>
      <c r="I754" s="23"/>
      <c r="J754" s="23"/>
      <c r="K754" s="23"/>
      <c r="L754" s="23"/>
      <c r="M754" s="23"/>
      <c r="AQ754" s="23"/>
      <c r="AR754" s="23"/>
      <c r="AS754" s="23"/>
      <c r="AU754" s="23"/>
    </row>
    <row r="755" spans="3:47" x14ac:dyDescent="0.25">
      <c r="C755" s="23"/>
      <c r="D755" s="23"/>
      <c r="E755" s="23"/>
      <c r="G755" s="23"/>
      <c r="H755" s="23"/>
      <c r="I755" s="23"/>
      <c r="J755" s="23"/>
      <c r="K755" s="23"/>
      <c r="L755" s="23"/>
      <c r="M755" s="23"/>
      <c r="AQ755" s="23"/>
      <c r="AR755" s="23"/>
      <c r="AS755" s="23"/>
      <c r="AU755" s="23"/>
    </row>
    <row r="756" spans="3:47" x14ac:dyDescent="0.25">
      <c r="C756" s="23"/>
      <c r="D756" s="23"/>
      <c r="E756" s="23"/>
      <c r="G756" s="23"/>
      <c r="H756" s="23"/>
      <c r="I756" s="23"/>
      <c r="J756" s="23"/>
      <c r="K756" s="23"/>
      <c r="L756" s="23"/>
      <c r="M756" s="23"/>
      <c r="AQ756" s="23"/>
      <c r="AR756" s="23"/>
      <c r="AS756" s="23"/>
      <c r="AU756" s="23"/>
    </row>
    <row r="757" spans="3:47" x14ac:dyDescent="0.25">
      <c r="C757" s="23"/>
      <c r="D757" s="23"/>
      <c r="E757" s="23"/>
      <c r="G757" s="23"/>
      <c r="H757" s="23"/>
      <c r="I757" s="23"/>
      <c r="J757" s="23"/>
      <c r="K757" s="23"/>
      <c r="L757" s="23"/>
      <c r="M757" s="23"/>
      <c r="AQ757" s="23"/>
      <c r="AR757" s="23"/>
      <c r="AS757" s="23"/>
      <c r="AU757" s="23"/>
    </row>
    <row r="758" spans="3:47" x14ac:dyDescent="0.25">
      <c r="C758" s="23"/>
      <c r="D758" s="23"/>
      <c r="E758" s="23"/>
      <c r="G758" s="23"/>
      <c r="H758" s="23"/>
      <c r="I758" s="23"/>
      <c r="J758" s="23"/>
      <c r="K758" s="23"/>
      <c r="L758" s="23"/>
      <c r="M758" s="23"/>
      <c r="AQ758" s="23"/>
      <c r="AR758" s="23"/>
      <c r="AS758" s="23"/>
      <c r="AU758" s="23"/>
    </row>
    <row r="759" spans="3:47" x14ac:dyDescent="0.25">
      <c r="C759" s="23"/>
      <c r="D759" s="23"/>
      <c r="E759" s="23"/>
      <c r="G759" s="23"/>
      <c r="H759" s="23"/>
      <c r="I759" s="23"/>
      <c r="J759" s="23"/>
      <c r="K759" s="23"/>
      <c r="L759" s="23"/>
      <c r="M759" s="23"/>
      <c r="AQ759" s="23"/>
      <c r="AR759" s="23"/>
      <c r="AS759" s="23"/>
      <c r="AU759" s="23"/>
    </row>
    <row r="760" spans="3:47" x14ac:dyDescent="0.25">
      <c r="C760" s="23"/>
      <c r="D760" s="23"/>
      <c r="E760" s="23"/>
      <c r="G760" s="23"/>
      <c r="H760" s="23"/>
      <c r="I760" s="23"/>
      <c r="J760" s="23"/>
      <c r="K760" s="23"/>
      <c r="L760" s="23"/>
      <c r="M760" s="23"/>
      <c r="AQ760" s="23"/>
      <c r="AR760" s="23"/>
      <c r="AS760" s="23"/>
      <c r="AU760" s="23"/>
    </row>
    <row r="761" spans="3:47" x14ac:dyDescent="0.25">
      <c r="C761" s="23"/>
      <c r="D761" s="23"/>
      <c r="E761" s="23"/>
      <c r="G761" s="23"/>
      <c r="H761" s="23"/>
      <c r="I761" s="23"/>
      <c r="J761" s="23"/>
      <c r="K761" s="23"/>
      <c r="L761" s="23"/>
      <c r="M761" s="23"/>
      <c r="AQ761" s="23"/>
      <c r="AR761" s="23"/>
      <c r="AS761" s="23"/>
      <c r="AU761" s="23"/>
    </row>
    <row r="762" spans="3:47" x14ac:dyDescent="0.25">
      <c r="C762" s="23"/>
      <c r="D762" s="23"/>
      <c r="E762" s="23"/>
      <c r="G762" s="23"/>
      <c r="H762" s="23"/>
      <c r="I762" s="23"/>
      <c r="J762" s="23"/>
      <c r="K762" s="23"/>
      <c r="L762" s="23"/>
      <c r="M762" s="23"/>
      <c r="AQ762" s="23"/>
      <c r="AR762" s="23"/>
      <c r="AS762" s="23"/>
      <c r="AU762" s="23"/>
    </row>
    <row r="763" spans="3:47" x14ac:dyDescent="0.25">
      <c r="C763" s="23"/>
      <c r="D763" s="23"/>
      <c r="E763" s="23"/>
      <c r="G763" s="23"/>
      <c r="H763" s="23"/>
      <c r="I763" s="23"/>
      <c r="J763" s="23"/>
      <c r="K763" s="23"/>
      <c r="L763" s="23"/>
      <c r="M763" s="23"/>
      <c r="AQ763" s="23"/>
      <c r="AR763" s="23"/>
      <c r="AS763" s="23"/>
      <c r="AU763" s="23"/>
    </row>
    <row r="764" spans="3:47" x14ac:dyDescent="0.25">
      <c r="C764" s="23"/>
      <c r="D764" s="23"/>
      <c r="E764" s="23"/>
      <c r="G764" s="23"/>
      <c r="H764" s="23"/>
      <c r="I764" s="23"/>
      <c r="J764" s="23"/>
      <c r="K764" s="23"/>
      <c r="L764" s="23"/>
      <c r="M764" s="23"/>
      <c r="AQ764" s="23"/>
      <c r="AR764" s="23"/>
      <c r="AS764" s="23"/>
      <c r="AU764" s="23"/>
    </row>
    <row r="765" spans="3:47" x14ac:dyDescent="0.25">
      <c r="C765" s="23"/>
      <c r="D765" s="23"/>
      <c r="E765" s="23"/>
      <c r="G765" s="23"/>
      <c r="H765" s="23"/>
      <c r="I765" s="23"/>
      <c r="J765" s="23"/>
      <c r="K765" s="23"/>
      <c r="L765" s="23"/>
      <c r="M765" s="23"/>
      <c r="AQ765" s="23"/>
      <c r="AR765" s="23"/>
      <c r="AS765" s="23"/>
      <c r="AU765" s="23"/>
    </row>
    <row r="766" spans="3:47" x14ac:dyDescent="0.25">
      <c r="C766" s="23"/>
      <c r="D766" s="23"/>
      <c r="E766" s="23"/>
      <c r="G766" s="23"/>
      <c r="H766" s="23"/>
      <c r="I766" s="23"/>
      <c r="J766" s="23"/>
      <c r="K766" s="23"/>
      <c r="L766" s="23"/>
      <c r="M766" s="23"/>
      <c r="AQ766" s="23"/>
      <c r="AR766" s="23"/>
      <c r="AS766" s="23"/>
      <c r="AU766" s="23"/>
    </row>
    <row r="767" spans="3:47" x14ac:dyDescent="0.25">
      <c r="C767" s="23"/>
      <c r="D767" s="23"/>
      <c r="E767" s="23"/>
      <c r="G767" s="23"/>
      <c r="H767" s="23"/>
      <c r="I767" s="23"/>
      <c r="J767" s="23"/>
      <c r="K767" s="23"/>
      <c r="L767" s="23"/>
      <c r="M767" s="23"/>
      <c r="AQ767" s="23"/>
      <c r="AR767" s="23"/>
      <c r="AS767" s="23"/>
      <c r="AU767" s="23"/>
    </row>
    <row r="768" spans="3:47" x14ac:dyDescent="0.25">
      <c r="C768" s="23"/>
      <c r="D768" s="23"/>
      <c r="E768" s="23"/>
      <c r="G768" s="23"/>
      <c r="H768" s="23"/>
      <c r="I768" s="23"/>
      <c r="J768" s="23"/>
      <c r="K768" s="23"/>
      <c r="L768" s="23"/>
      <c r="M768" s="23"/>
      <c r="AQ768" s="23"/>
      <c r="AR768" s="23"/>
      <c r="AS768" s="23"/>
      <c r="AU768" s="23"/>
    </row>
    <row r="769" spans="3:47" x14ac:dyDescent="0.25">
      <c r="C769" s="23"/>
      <c r="D769" s="23"/>
      <c r="E769" s="23"/>
      <c r="G769" s="23"/>
      <c r="H769" s="23"/>
      <c r="I769" s="23"/>
      <c r="J769" s="23"/>
      <c r="K769" s="23"/>
      <c r="L769" s="23"/>
      <c r="M769" s="23"/>
      <c r="AQ769" s="23"/>
      <c r="AR769" s="23"/>
      <c r="AS769" s="23"/>
      <c r="AU769" s="23"/>
    </row>
    <row r="770" spans="3:47" x14ac:dyDescent="0.25">
      <c r="C770" s="23"/>
      <c r="D770" s="23"/>
      <c r="E770" s="23"/>
      <c r="G770" s="23"/>
      <c r="H770" s="23"/>
      <c r="I770" s="23"/>
      <c r="J770" s="23"/>
      <c r="K770" s="23"/>
      <c r="L770" s="23"/>
      <c r="M770" s="23"/>
      <c r="AQ770" s="23"/>
      <c r="AR770" s="23"/>
      <c r="AS770" s="23"/>
      <c r="AU770" s="23"/>
    </row>
    <row r="771" spans="3:47" x14ac:dyDescent="0.25">
      <c r="C771" s="23"/>
      <c r="D771" s="23"/>
      <c r="E771" s="23"/>
      <c r="G771" s="23"/>
      <c r="H771" s="23"/>
      <c r="I771" s="23"/>
      <c r="J771" s="23"/>
      <c r="K771" s="23"/>
      <c r="L771" s="23"/>
      <c r="M771" s="23"/>
      <c r="AQ771" s="23"/>
      <c r="AR771" s="23"/>
      <c r="AS771" s="23"/>
      <c r="AU771" s="23"/>
    </row>
    <row r="772" spans="3:47" x14ac:dyDescent="0.25">
      <c r="C772" s="23"/>
      <c r="D772" s="23"/>
      <c r="E772" s="23"/>
      <c r="G772" s="23"/>
      <c r="H772" s="23"/>
      <c r="I772" s="23"/>
      <c r="J772" s="23"/>
      <c r="K772" s="23"/>
      <c r="L772" s="23"/>
      <c r="M772" s="23"/>
      <c r="AQ772" s="23"/>
      <c r="AR772" s="23"/>
      <c r="AS772" s="23"/>
      <c r="AU772" s="23"/>
    </row>
    <row r="773" spans="3:47" x14ac:dyDescent="0.25">
      <c r="C773" s="23"/>
      <c r="D773" s="23"/>
      <c r="E773" s="23"/>
      <c r="G773" s="23"/>
      <c r="H773" s="23"/>
      <c r="I773" s="23"/>
      <c r="J773" s="23"/>
      <c r="K773" s="23"/>
      <c r="L773" s="23"/>
      <c r="M773" s="23"/>
      <c r="AQ773" s="23"/>
      <c r="AR773" s="23"/>
      <c r="AS773" s="23"/>
      <c r="AU773" s="23"/>
    </row>
    <row r="774" spans="3:47" x14ac:dyDescent="0.25">
      <c r="C774" s="23"/>
      <c r="D774" s="23"/>
      <c r="E774" s="23"/>
      <c r="G774" s="23"/>
      <c r="H774" s="23"/>
      <c r="I774" s="23"/>
      <c r="J774" s="23"/>
      <c r="K774" s="23"/>
      <c r="L774" s="23"/>
      <c r="M774" s="23"/>
      <c r="AQ774" s="23"/>
      <c r="AR774" s="23"/>
      <c r="AS774" s="23"/>
      <c r="AU774" s="23"/>
    </row>
    <row r="775" spans="3:47" x14ac:dyDescent="0.25">
      <c r="C775" s="23"/>
      <c r="D775" s="23"/>
      <c r="E775" s="23"/>
      <c r="G775" s="23"/>
      <c r="H775" s="23"/>
      <c r="I775" s="23"/>
      <c r="J775" s="23"/>
      <c r="K775" s="23"/>
      <c r="L775" s="23"/>
      <c r="M775" s="23"/>
      <c r="AQ775" s="23"/>
      <c r="AR775" s="23"/>
      <c r="AS775" s="23"/>
      <c r="AU775" s="23"/>
    </row>
    <row r="776" spans="3:47" x14ac:dyDescent="0.25">
      <c r="C776" s="23"/>
      <c r="D776" s="23"/>
      <c r="E776" s="23"/>
      <c r="G776" s="23"/>
      <c r="H776" s="23"/>
      <c r="I776" s="23"/>
      <c r="J776" s="23"/>
      <c r="K776" s="23"/>
      <c r="L776" s="23"/>
      <c r="M776" s="23"/>
      <c r="AQ776" s="23"/>
      <c r="AR776" s="23"/>
      <c r="AS776" s="23"/>
      <c r="AU776" s="23"/>
    </row>
    <row r="777" spans="3:47" x14ac:dyDescent="0.25">
      <c r="C777" s="23"/>
      <c r="D777" s="23"/>
      <c r="E777" s="23"/>
      <c r="G777" s="23"/>
      <c r="H777" s="23"/>
      <c r="I777" s="23"/>
      <c r="J777" s="23"/>
      <c r="K777" s="23"/>
      <c r="L777" s="23"/>
      <c r="M777" s="23"/>
      <c r="AQ777" s="23"/>
      <c r="AR777" s="23"/>
      <c r="AS777" s="23"/>
      <c r="AU777" s="23"/>
    </row>
    <row r="778" spans="3:47" x14ac:dyDescent="0.25">
      <c r="C778" s="23"/>
      <c r="D778" s="23"/>
      <c r="E778" s="23"/>
      <c r="G778" s="23"/>
      <c r="H778" s="23"/>
      <c r="I778" s="23"/>
      <c r="J778" s="23"/>
      <c r="K778" s="23"/>
      <c r="L778" s="23"/>
      <c r="M778" s="23"/>
      <c r="AQ778" s="23"/>
      <c r="AR778" s="23"/>
      <c r="AS778" s="23"/>
      <c r="AU778" s="23"/>
    </row>
    <row r="779" spans="3:47" x14ac:dyDescent="0.25">
      <c r="C779" s="23"/>
      <c r="D779" s="23"/>
      <c r="E779" s="23"/>
      <c r="G779" s="23"/>
      <c r="H779" s="23"/>
      <c r="I779" s="23"/>
      <c r="J779" s="23"/>
      <c r="K779" s="23"/>
      <c r="L779" s="23"/>
      <c r="M779" s="23"/>
      <c r="AQ779" s="23"/>
      <c r="AR779" s="23"/>
      <c r="AS779" s="23"/>
      <c r="AU779" s="23"/>
    </row>
    <row r="780" spans="3:47" x14ac:dyDescent="0.25">
      <c r="C780" s="23"/>
      <c r="D780" s="23"/>
      <c r="E780" s="23"/>
      <c r="G780" s="23"/>
      <c r="H780" s="23"/>
      <c r="I780" s="23"/>
      <c r="J780" s="23"/>
      <c r="K780" s="23"/>
      <c r="L780" s="23"/>
      <c r="M780" s="23"/>
      <c r="AQ780" s="23"/>
      <c r="AR780" s="23"/>
      <c r="AS780" s="23"/>
      <c r="AU780" s="23"/>
    </row>
    <row r="781" spans="3:47" x14ac:dyDescent="0.25">
      <c r="C781" s="23"/>
      <c r="D781" s="23"/>
      <c r="E781" s="23"/>
      <c r="G781" s="23"/>
      <c r="H781" s="23"/>
      <c r="I781" s="23"/>
      <c r="J781" s="23"/>
      <c r="K781" s="23"/>
      <c r="L781" s="23"/>
      <c r="M781" s="23"/>
      <c r="AQ781" s="23"/>
      <c r="AR781" s="23"/>
      <c r="AS781" s="23"/>
      <c r="AU781" s="23"/>
    </row>
    <row r="782" spans="3:47" x14ac:dyDescent="0.25">
      <c r="C782" s="23"/>
      <c r="D782" s="23"/>
      <c r="E782" s="23"/>
      <c r="G782" s="23"/>
      <c r="H782" s="23"/>
      <c r="I782" s="23"/>
      <c r="J782" s="23"/>
      <c r="K782" s="23"/>
      <c r="L782" s="23"/>
      <c r="M782" s="23"/>
      <c r="AQ782" s="23"/>
      <c r="AR782" s="23"/>
      <c r="AS782" s="23"/>
      <c r="AU782" s="23"/>
    </row>
    <row r="783" spans="3:47" x14ac:dyDescent="0.25">
      <c r="C783" s="23"/>
      <c r="D783" s="23"/>
      <c r="E783" s="23"/>
      <c r="G783" s="23"/>
      <c r="H783" s="23"/>
      <c r="I783" s="23"/>
      <c r="J783" s="23"/>
      <c r="K783" s="23"/>
      <c r="L783" s="23"/>
      <c r="M783" s="23"/>
      <c r="AQ783" s="23"/>
      <c r="AR783" s="23"/>
      <c r="AS783" s="23"/>
      <c r="AU783" s="23"/>
    </row>
    <row r="784" spans="3:47" x14ac:dyDescent="0.25">
      <c r="C784" s="23"/>
      <c r="D784" s="23"/>
      <c r="E784" s="23"/>
      <c r="G784" s="23"/>
      <c r="H784" s="23"/>
      <c r="I784" s="23"/>
      <c r="J784" s="23"/>
      <c r="K784" s="23"/>
      <c r="L784" s="23"/>
      <c r="M784" s="23"/>
      <c r="AQ784" s="23"/>
      <c r="AR784" s="23"/>
      <c r="AS784" s="23"/>
      <c r="AU784" s="23"/>
    </row>
    <row r="785" spans="3:47" x14ac:dyDescent="0.25">
      <c r="C785" s="23"/>
      <c r="D785" s="23"/>
      <c r="E785" s="23"/>
      <c r="G785" s="23"/>
      <c r="H785" s="23"/>
      <c r="I785" s="23"/>
      <c r="J785" s="23"/>
      <c r="K785" s="23"/>
      <c r="L785" s="23"/>
      <c r="M785" s="23"/>
      <c r="AQ785" s="23"/>
      <c r="AR785" s="23"/>
      <c r="AS785" s="23"/>
      <c r="AU785" s="23"/>
    </row>
    <row r="786" spans="3:47" x14ac:dyDescent="0.25">
      <c r="C786" s="23"/>
      <c r="D786" s="23"/>
      <c r="E786" s="23"/>
      <c r="G786" s="23"/>
      <c r="H786" s="23"/>
      <c r="I786" s="23"/>
      <c r="J786" s="23"/>
      <c r="K786" s="23"/>
      <c r="L786" s="23"/>
      <c r="M786" s="23"/>
      <c r="AQ786" s="23"/>
      <c r="AR786" s="23"/>
      <c r="AS786" s="23"/>
      <c r="AU786" s="23"/>
    </row>
    <row r="787" spans="3:47" x14ac:dyDescent="0.25">
      <c r="C787" s="23"/>
      <c r="D787" s="23"/>
      <c r="E787" s="23"/>
      <c r="G787" s="23"/>
      <c r="H787" s="23"/>
      <c r="I787" s="23"/>
      <c r="J787" s="23"/>
      <c r="K787" s="23"/>
      <c r="L787" s="23"/>
      <c r="M787" s="23"/>
      <c r="AQ787" s="23"/>
      <c r="AR787" s="23"/>
      <c r="AS787" s="23"/>
      <c r="AU787" s="23"/>
    </row>
    <row r="788" spans="3:47" x14ac:dyDescent="0.25">
      <c r="C788" s="23"/>
      <c r="D788" s="23"/>
      <c r="E788" s="23"/>
      <c r="G788" s="23"/>
      <c r="H788" s="23"/>
      <c r="I788" s="23"/>
      <c r="J788" s="23"/>
      <c r="K788" s="23"/>
      <c r="L788" s="23"/>
      <c r="M788" s="23"/>
      <c r="AQ788" s="23"/>
      <c r="AR788" s="23"/>
      <c r="AS788" s="23"/>
      <c r="AU788" s="23"/>
    </row>
    <row r="789" spans="3:47" x14ac:dyDescent="0.25">
      <c r="C789" s="23"/>
      <c r="D789" s="23"/>
      <c r="E789" s="23"/>
      <c r="G789" s="23"/>
      <c r="H789" s="23"/>
      <c r="I789" s="23"/>
      <c r="J789" s="23"/>
      <c r="K789" s="23"/>
      <c r="L789" s="23"/>
      <c r="M789" s="23"/>
      <c r="AQ789" s="23"/>
      <c r="AR789" s="23"/>
      <c r="AS789" s="23"/>
      <c r="AU789" s="23"/>
    </row>
    <row r="790" spans="3:47" x14ac:dyDescent="0.25">
      <c r="C790" s="23"/>
      <c r="D790" s="23"/>
      <c r="E790" s="23"/>
      <c r="G790" s="23"/>
      <c r="H790" s="23"/>
      <c r="I790" s="23"/>
      <c r="J790" s="23"/>
      <c r="K790" s="23"/>
      <c r="L790" s="23"/>
      <c r="M790" s="23"/>
      <c r="AQ790" s="23"/>
      <c r="AR790" s="23"/>
      <c r="AS790" s="23"/>
      <c r="AU790" s="23"/>
    </row>
    <row r="791" spans="3:47" x14ac:dyDescent="0.25">
      <c r="C791" s="23"/>
      <c r="D791" s="23"/>
      <c r="E791" s="23"/>
      <c r="G791" s="23"/>
      <c r="H791" s="23"/>
      <c r="I791" s="23"/>
      <c r="J791" s="23"/>
      <c r="K791" s="23"/>
      <c r="L791" s="23"/>
      <c r="M791" s="23"/>
      <c r="AQ791" s="23"/>
      <c r="AR791" s="23"/>
      <c r="AS791" s="23"/>
      <c r="AU791" s="23"/>
    </row>
    <row r="792" spans="3:47" x14ac:dyDescent="0.25">
      <c r="C792" s="23"/>
      <c r="D792" s="23"/>
      <c r="E792" s="23"/>
      <c r="G792" s="23"/>
      <c r="H792" s="23"/>
      <c r="I792" s="23"/>
      <c r="J792" s="23"/>
      <c r="K792" s="23"/>
      <c r="L792" s="23"/>
      <c r="M792" s="23"/>
      <c r="AQ792" s="23"/>
      <c r="AR792" s="23"/>
      <c r="AS792" s="23"/>
      <c r="AU792" s="23"/>
    </row>
    <row r="793" spans="3:47" x14ac:dyDescent="0.25">
      <c r="C793" s="23"/>
      <c r="D793" s="23"/>
      <c r="E793" s="23"/>
      <c r="G793" s="23"/>
      <c r="H793" s="23"/>
      <c r="I793" s="23"/>
      <c r="J793" s="23"/>
      <c r="K793" s="23"/>
      <c r="L793" s="23"/>
      <c r="M793" s="23"/>
      <c r="AQ793" s="23"/>
      <c r="AR793" s="23"/>
      <c r="AS793" s="23"/>
      <c r="AU793" s="23"/>
    </row>
    <row r="794" spans="3:47" x14ac:dyDescent="0.25">
      <c r="C794" s="23"/>
      <c r="D794" s="23"/>
      <c r="E794" s="23"/>
      <c r="G794" s="23"/>
      <c r="H794" s="23"/>
      <c r="I794" s="23"/>
      <c r="J794" s="23"/>
      <c r="K794" s="23"/>
      <c r="L794" s="23"/>
      <c r="M794" s="23"/>
      <c r="AQ794" s="23"/>
      <c r="AR794" s="23"/>
      <c r="AS794" s="23"/>
      <c r="AU794" s="23"/>
    </row>
    <row r="795" spans="3:47" x14ac:dyDescent="0.25">
      <c r="C795" s="23"/>
      <c r="D795" s="23"/>
      <c r="E795" s="23"/>
      <c r="G795" s="23"/>
      <c r="H795" s="23"/>
      <c r="I795" s="23"/>
      <c r="J795" s="23"/>
      <c r="K795" s="23"/>
      <c r="L795" s="23"/>
      <c r="M795" s="23"/>
      <c r="AQ795" s="23"/>
      <c r="AR795" s="23"/>
      <c r="AS795" s="23"/>
      <c r="AU795" s="23"/>
    </row>
    <row r="796" spans="3:47" x14ac:dyDescent="0.25">
      <c r="C796" s="23"/>
      <c r="D796" s="23"/>
      <c r="E796" s="23"/>
      <c r="G796" s="23"/>
      <c r="H796" s="23"/>
      <c r="I796" s="23"/>
      <c r="J796" s="23"/>
      <c r="K796" s="23"/>
      <c r="L796" s="23"/>
      <c r="M796" s="23"/>
      <c r="AQ796" s="23"/>
      <c r="AR796" s="23"/>
      <c r="AS796" s="23"/>
      <c r="AU796" s="23"/>
    </row>
    <row r="797" spans="3:47" x14ac:dyDescent="0.25">
      <c r="C797" s="23"/>
      <c r="D797" s="23"/>
      <c r="E797" s="23"/>
      <c r="G797" s="23"/>
      <c r="H797" s="23"/>
      <c r="I797" s="23"/>
      <c r="J797" s="23"/>
      <c r="K797" s="23"/>
      <c r="L797" s="23"/>
      <c r="M797" s="23"/>
      <c r="AQ797" s="23"/>
      <c r="AR797" s="23"/>
      <c r="AS797" s="23"/>
      <c r="AU797" s="23"/>
    </row>
    <row r="798" spans="3:47" x14ac:dyDescent="0.25">
      <c r="C798" s="23"/>
      <c r="D798" s="23"/>
      <c r="E798" s="23"/>
      <c r="G798" s="23"/>
      <c r="H798" s="23"/>
      <c r="I798" s="23"/>
      <c r="J798" s="23"/>
      <c r="K798" s="23"/>
      <c r="L798" s="23"/>
      <c r="M798" s="23"/>
      <c r="AQ798" s="23"/>
      <c r="AR798" s="23"/>
      <c r="AS798" s="23"/>
      <c r="AU798" s="23"/>
    </row>
    <row r="799" spans="3:47" x14ac:dyDescent="0.25">
      <c r="C799" s="23"/>
      <c r="D799" s="23"/>
      <c r="E799" s="23"/>
      <c r="G799" s="23"/>
      <c r="H799" s="23"/>
      <c r="I799" s="23"/>
      <c r="J799" s="23"/>
      <c r="K799" s="23"/>
      <c r="L799" s="23"/>
      <c r="M799" s="23"/>
      <c r="AQ799" s="23"/>
      <c r="AR799" s="23"/>
      <c r="AS799" s="23"/>
      <c r="AU799" s="23"/>
    </row>
    <row r="800" spans="3:47" x14ac:dyDescent="0.25">
      <c r="C800" s="23"/>
      <c r="D800" s="23"/>
      <c r="E800" s="23"/>
      <c r="G800" s="23"/>
      <c r="H800" s="23"/>
      <c r="I800" s="23"/>
      <c r="J800" s="23"/>
      <c r="K800" s="23"/>
      <c r="L800" s="23"/>
      <c r="M800" s="23"/>
      <c r="AQ800" s="23"/>
      <c r="AR800" s="23"/>
      <c r="AS800" s="23"/>
      <c r="AU800" s="23"/>
    </row>
    <row r="801" spans="3:47" x14ac:dyDescent="0.25">
      <c r="C801" s="23"/>
      <c r="D801" s="23"/>
      <c r="E801" s="23"/>
      <c r="G801" s="23"/>
      <c r="H801" s="23"/>
      <c r="I801" s="23"/>
      <c r="J801" s="23"/>
      <c r="K801" s="23"/>
      <c r="L801" s="23"/>
      <c r="M801" s="23"/>
      <c r="AQ801" s="23"/>
      <c r="AR801" s="23"/>
      <c r="AS801" s="23"/>
      <c r="AU801" s="23"/>
    </row>
    <row r="802" spans="3:47" x14ac:dyDescent="0.25">
      <c r="C802" s="23"/>
      <c r="D802" s="23"/>
      <c r="E802" s="23"/>
      <c r="G802" s="23"/>
      <c r="H802" s="23"/>
      <c r="I802" s="23"/>
      <c r="J802" s="23"/>
      <c r="K802" s="23"/>
      <c r="L802" s="23"/>
      <c r="M802" s="23"/>
      <c r="AQ802" s="23"/>
      <c r="AR802" s="23"/>
      <c r="AS802" s="23"/>
      <c r="AU802" s="23"/>
    </row>
    <row r="803" spans="3:47" x14ac:dyDescent="0.25">
      <c r="C803" s="23"/>
      <c r="D803" s="23"/>
      <c r="E803" s="23"/>
      <c r="G803" s="23"/>
      <c r="H803" s="23"/>
      <c r="I803" s="23"/>
      <c r="J803" s="23"/>
      <c r="K803" s="23"/>
      <c r="L803" s="23"/>
      <c r="M803" s="23"/>
      <c r="AQ803" s="23"/>
      <c r="AR803" s="23"/>
      <c r="AS803" s="23"/>
      <c r="AU803" s="23"/>
    </row>
    <row r="804" spans="3:47" x14ac:dyDescent="0.25">
      <c r="C804" s="23"/>
      <c r="D804" s="23"/>
      <c r="E804" s="23"/>
      <c r="G804" s="23"/>
      <c r="H804" s="23"/>
      <c r="I804" s="23"/>
      <c r="J804" s="23"/>
      <c r="K804" s="23"/>
      <c r="L804" s="23"/>
      <c r="M804" s="23"/>
      <c r="AQ804" s="23"/>
      <c r="AR804" s="23"/>
      <c r="AS804" s="23"/>
      <c r="AU804" s="23"/>
    </row>
    <row r="805" spans="3:47" x14ac:dyDescent="0.25">
      <c r="C805" s="23"/>
      <c r="D805" s="23"/>
      <c r="E805" s="23"/>
      <c r="G805" s="23"/>
      <c r="H805" s="23"/>
      <c r="I805" s="23"/>
      <c r="J805" s="23"/>
      <c r="K805" s="23"/>
      <c r="L805" s="23"/>
      <c r="M805" s="23"/>
      <c r="AQ805" s="23"/>
      <c r="AR805" s="23"/>
      <c r="AS805" s="23"/>
      <c r="AU805" s="23"/>
    </row>
    <row r="806" spans="3:47" x14ac:dyDescent="0.25">
      <c r="C806" s="23"/>
      <c r="D806" s="23"/>
      <c r="E806" s="23"/>
      <c r="G806" s="23"/>
      <c r="H806" s="23"/>
      <c r="I806" s="23"/>
      <c r="J806" s="23"/>
      <c r="K806" s="23"/>
      <c r="L806" s="23"/>
      <c r="M806" s="23"/>
      <c r="AQ806" s="23"/>
      <c r="AR806" s="23"/>
      <c r="AS806" s="23"/>
      <c r="AU806" s="23"/>
    </row>
    <row r="807" spans="3:47" x14ac:dyDescent="0.25">
      <c r="C807" s="23"/>
      <c r="D807" s="23"/>
      <c r="E807" s="23"/>
      <c r="G807" s="23"/>
      <c r="H807" s="23"/>
      <c r="I807" s="23"/>
      <c r="J807" s="23"/>
      <c r="K807" s="23"/>
      <c r="L807" s="23"/>
      <c r="M807" s="23"/>
      <c r="AQ807" s="23"/>
      <c r="AR807" s="23"/>
      <c r="AS807" s="23"/>
      <c r="AU807" s="23"/>
    </row>
    <row r="808" spans="3:47" x14ac:dyDescent="0.25">
      <c r="C808" s="23"/>
      <c r="D808" s="23"/>
      <c r="E808" s="23"/>
      <c r="G808" s="23"/>
      <c r="H808" s="23"/>
      <c r="I808" s="23"/>
      <c r="J808" s="23"/>
      <c r="K808" s="23"/>
      <c r="L808" s="23"/>
      <c r="M808" s="23"/>
      <c r="AQ808" s="23"/>
      <c r="AR808" s="23"/>
      <c r="AS808" s="23"/>
      <c r="AU808" s="23"/>
    </row>
    <row r="809" spans="3:47" x14ac:dyDescent="0.25">
      <c r="C809" s="23"/>
      <c r="D809" s="23"/>
      <c r="E809" s="23"/>
      <c r="G809" s="23"/>
      <c r="H809" s="23"/>
      <c r="I809" s="23"/>
      <c r="J809" s="23"/>
      <c r="K809" s="23"/>
      <c r="L809" s="23"/>
      <c r="M809" s="23"/>
      <c r="AQ809" s="23"/>
      <c r="AR809" s="23"/>
      <c r="AS809" s="23"/>
      <c r="AU809" s="23"/>
    </row>
    <row r="810" spans="3:47" x14ac:dyDescent="0.25">
      <c r="C810" s="23"/>
      <c r="D810" s="23"/>
      <c r="E810" s="23"/>
      <c r="G810" s="23"/>
      <c r="H810" s="23"/>
      <c r="I810" s="23"/>
      <c r="J810" s="23"/>
      <c r="K810" s="23"/>
      <c r="L810" s="23"/>
      <c r="M810" s="23"/>
      <c r="AQ810" s="23"/>
      <c r="AR810" s="23"/>
      <c r="AS810" s="23"/>
      <c r="AU810" s="23"/>
    </row>
    <row r="811" spans="3:47" x14ac:dyDescent="0.25">
      <c r="C811" s="23"/>
      <c r="D811" s="23"/>
      <c r="E811" s="23"/>
      <c r="G811" s="23"/>
      <c r="H811" s="23"/>
      <c r="I811" s="23"/>
      <c r="J811" s="23"/>
      <c r="K811" s="23"/>
      <c r="L811" s="23"/>
      <c r="M811" s="23"/>
      <c r="AQ811" s="23"/>
      <c r="AR811" s="23"/>
      <c r="AS811" s="23"/>
      <c r="AU811" s="23"/>
    </row>
    <row r="812" spans="3:47" x14ac:dyDescent="0.25">
      <c r="C812" s="23"/>
      <c r="D812" s="23"/>
      <c r="E812" s="23"/>
      <c r="G812" s="23"/>
      <c r="H812" s="23"/>
      <c r="I812" s="23"/>
      <c r="J812" s="23"/>
      <c r="K812" s="23"/>
      <c r="L812" s="23"/>
      <c r="M812" s="23"/>
      <c r="AQ812" s="23"/>
      <c r="AR812" s="23"/>
      <c r="AS812" s="23"/>
      <c r="AU812" s="23"/>
    </row>
    <row r="813" spans="3:47" x14ac:dyDescent="0.25">
      <c r="C813" s="23"/>
      <c r="D813" s="23"/>
      <c r="E813" s="23"/>
      <c r="G813" s="23"/>
      <c r="H813" s="23"/>
      <c r="I813" s="23"/>
      <c r="J813" s="23"/>
      <c r="K813" s="23"/>
      <c r="L813" s="23"/>
      <c r="M813" s="23"/>
      <c r="AQ813" s="23"/>
      <c r="AR813" s="23"/>
      <c r="AS813" s="23"/>
      <c r="AU813" s="23"/>
    </row>
    <row r="814" spans="3:47" x14ac:dyDescent="0.25">
      <c r="C814" s="23"/>
      <c r="D814" s="23"/>
      <c r="E814" s="23"/>
      <c r="G814" s="23"/>
      <c r="H814" s="23"/>
      <c r="I814" s="23"/>
      <c r="J814" s="23"/>
      <c r="K814" s="23"/>
      <c r="L814" s="23"/>
      <c r="M814" s="23"/>
      <c r="AQ814" s="23"/>
      <c r="AR814" s="23"/>
      <c r="AS814" s="23"/>
      <c r="AU814" s="23"/>
    </row>
    <row r="815" spans="3:47" x14ac:dyDescent="0.25">
      <c r="C815" s="23"/>
      <c r="D815" s="23"/>
      <c r="E815" s="23"/>
      <c r="G815" s="23"/>
      <c r="H815" s="23"/>
      <c r="I815" s="23"/>
      <c r="J815" s="23"/>
      <c r="K815" s="23"/>
      <c r="L815" s="23"/>
      <c r="M815" s="23"/>
      <c r="AQ815" s="23"/>
      <c r="AR815" s="23"/>
      <c r="AS815" s="23"/>
      <c r="AU815" s="23"/>
    </row>
    <row r="816" spans="3:47" x14ac:dyDescent="0.25">
      <c r="C816" s="23"/>
      <c r="D816" s="23"/>
      <c r="E816" s="23"/>
      <c r="G816" s="23"/>
      <c r="H816" s="23"/>
      <c r="I816" s="23"/>
      <c r="J816" s="23"/>
      <c r="K816" s="23"/>
      <c r="L816" s="23"/>
      <c r="M816" s="23"/>
      <c r="AQ816" s="23"/>
      <c r="AR816" s="23"/>
      <c r="AS816" s="23"/>
      <c r="AU816" s="23"/>
    </row>
    <row r="817" spans="3:47" x14ac:dyDescent="0.25">
      <c r="C817" s="23"/>
      <c r="D817" s="23"/>
      <c r="E817" s="23"/>
      <c r="G817" s="23"/>
      <c r="H817" s="23"/>
      <c r="I817" s="23"/>
      <c r="J817" s="23"/>
      <c r="K817" s="23"/>
      <c r="L817" s="23"/>
      <c r="M817" s="23"/>
      <c r="AQ817" s="23"/>
      <c r="AR817" s="23"/>
      <c r="AS817" s="23"/>
      <c r="AU817" s="23"/>
    </row>
    <row r="818" spans="3:47" x14ac:dyDescent="0.25">
      <c r="C818" s="23"/>
      <c r="D818" s="23"/>
      <c r="E818" s="23"/>
      <c r="G818" s="23"/>
      <c r="H818" s="23"/>
      <c r="I818" s="23"/>
      <c r="J818" s="23"/>
      <c r="K818" s="23"/>
      <c r="L818" s="23"/>
      <c r="M818" s="23"/>
      <c r="AQ818" s="23"/>
      <c r="AR818" s="23"/>
      <c r="AS818" s="23"/>
      <c r="AU818" s="23"/>
    </row>
    <row r="819" spans="3:47" x14ac:dyDescent="0.25">
      <c r="C819" s="23"/>
      <c r="D819" s="23"/>
      <c r="E819" s="23"/>
      <c r="G819" s="23"/>
      <c r="H819" s="23"/>
      <c r="I819" s="23"/>
      <c r="J819" s="23"/>
      <c r="K819" s="23"/>
      <c r="L819" s="23"/>
      <c r="M819" s="23"/>
      <c r="AQ819" s="23"/>
      <c r="AR819" s="23"/>
      <c r="AS819" s="23"/>
      <c r="AU819" s="23"/>
    </row>
    <row r="820" spans="3:47" x14ac:dyDescent="0.25">
      <c r="C820" s="23"/>
      <c r="D820" s="23"/>
      <c r="E820" s="23"/>
      <c r="G820" s="23"/>
      <c r="H820" s="23"/>
      <c r="I820" s="23"/>
      <c r="J820" s="23"/>
      <c r="K820" s="23"/>
      <c r="L820" s="23"/>
      <c r="M820" s="23"/>
      <c r="AQ820" s="23"/>
      <c r="AR820" s="23"/>
      <c r="AS820" s="23"/>
      <c r="AU820" s="23"/>
    </row>
    <row r="821" spans="3:47" x14ac:dyDescent="0.25">
      <c r="C821" s="23"/>
      <c r="D821" s="23"/>
      <c r="E821" s="23"/>
      <c r="G821" s="23"/>
      <c r="H821" s="23"/>
      <c r="I821" s="23"/>
      <c r="J821" s="23"/>
      <c r="K821" s="23"/>
      <c r="L821" s="23"/>
      <c r="M821" s="23"/>
      <c r="AQ821" s="23"/>
      <c r="AR821" s="23"/>
      <c r="AS821" s="23"/>
      <c r="AU821" s="23"/>
    </row>
    <row r="822" spans="3:47" x14ac:dyDescent="0.25">
      <c r="C822" s="23"/>
      <c r="D822" s="23"/>
      <c r="E822" s="23"/>
      <c r="G822" s="23"/>
      <c r="H822" s="23"/>
      <c r="I822" s="23"/>
      <c r="J822" s="23"/>
      <c r="K822" s="23"/>
      <c r="L822" s="23"/>
      <c r="M822" s="23"/>
      <c r="AQ822" s="23"/>
      <c r="AR822" s="23"/>
      <c r="AS822" s="23"/>
      <c r="AU822" s="23"/>
    </row>
    <row r="823" spans="3:47" x14ac:dyDescent="0.25">
      <c r="C823" s="23"/>
      <c r="D823" s="23"/>
      <c r="E823" s="23"/>
      <c r="G823" s="23"/>
      <c r="H823" s="23"/>
      <c r="I823" s="23"/>
      <c r="J823" s="23"/>
      <c r="K823" s="23"/>
      <c r="L823" s="23"/>
      <c r="M823" s="23"/>
      <c r="AQ823" s="23"/>
      <c r="AR823" s="23"/>
      <c r="AS823" s="23"/>
      <c r="AU823" s="23"/>
    </row>
    <row r="824" spans="3:47" x14ac:dyDescent="0.25">
      <c r="C824" s="23"/>
      <c r="D824" s="23"/>
      <c r="E824" s="23"/>
      <c r="G824" s="23"/>
      <c r="H824" s="23"/>
      <c r="I824" s="23"/>
      <c r="J824" s="23"/>
      <c r="K824" s="23"/>
      <c r="L824" s="23"/>
      <c r="M824" s="23"/>
      <c r="AQ824" s="23"/>
      <c r="AR824" s="23"/>
      <c r="AS824" s="23"/>
      <c r="AU824" s="23"/>
    </row>
    <row r="825" spans="3:47" x14ac:dyDescent="0.25">
      <c r="C825" s="23"/>
      <c r="D825" s="23"/>
      <c r="E825" s="23"/>
      <c r="G825" s="23"/>
      <c r="H825" s="23"/>
      <c r="I825" s="23"/>
      <c r="J825" s="23"/>
      <c r="K825" s="23"/>
      <c r="L825" s="23"/>
      <c r="M825" s="23"/>
      <c r="AQ825" s="23"/>
      <c r="AR825" s="23"/>
      <c r="AS825" s="23"/>
      <c r="AU825" s="23"/>
    </row>
    <row r="826" spans="3:47" x14ac:dyDescent="0.25">
      <c r="C826" s="23"/>
      <c r="D826" s="23"/>
      <c r="E826" s="23"/>
      <c r="G826" s="23"/>
      <c r="H826" s="23"/>
      <c r="I826" s="23"/>
      <c r="J826" s="23"/>
      <c r="K826" s="23"/>
      <c r="L826" s="23"/>
      <c r="M826" s="23"/>
      <c r="AQ826" s="23"/>
      <c r="AR826" s="23"/>
      <c r="AS826" s="23"/>
      <c r="AU826" s="23"/>
    </row>
    <row r="827" spans="3:47" x14ac:dyDescent="0.25">
      <c r="C827" s="23"/>
      <c r="D827" s="23"/>
      <c r="E827" s="23"/>
      <c r="G827" s="23"/>
      <c r="H827" s="23"/>
      <c r="I827" s="23"/>
      <c r="J827" s="23"/>
      <c r="K827" s="23"/>
      <c r="L827" s="23"/>
      <c r="M827" s="23"/>
      <c r="AQ827" s="23"/>
      <c r="AR827" s="23"/>
      <c r="AS827" s="23"/>
      <c r="AU827" s="23"/>
    </row>
    <row r="828" spans="3:47" x14ac:dyDescent="0.25">
      <c r="C828" s="23"/>
      <c r="D828" s="23"/>
      <c r="E828" s="23"/>
      <c r="G828" s="23"/>
      <c r="H828" s="23"/>
      <c r="I828" s="23"/>
      <c r="J828" s="23"/>
      <c r="K828" s="23"/>
      <c r="L828" s="23"/>
      <c r="M828" s="23"/>
      <c r="AQ828" s="23"/>
      <c r="AR828" s="23"/>
      <c r="AS828" s="23"/>
      <c r="AU828" s="23"/>
    </row>
    <row r="829" spans="3:47" x14ac:dyDescent="0.25">
      <c r="C829" s="23"/>
      <c r="D829" s="23"/>
      <c r="E829" s="23"/>
      <c r="G829" s="23"/>
      <c r="H829" s="23"/>
      <c r="I829" s="23"/>
      <c r="J829" s="23"/>
      <c r="K829" s="23"/>
      <c r="L829" s="23"/>
      <c r="M829" s="23"/>
      <c r="AQ829" s="23"/>
      <c r="AR829" s="23"/>
      <c r="AS829" s="23"/>
      <c r="AU829" s="23"/>
    </row>
    <row r="830" spans="3:47" x14ac:dyDescent="0.25">
      <c r="C830" s="23"/>
      <c r="D830" s="23"/>
      <c r="E830" s="23"/>
      <c r="G830" s="23"/>
      <c r="H830" s="23"/>
      <c r="I830" s="23"/>
      <c r="J830" s="23"/>
      <c r="K830" s="23"/>
      <c r="L830" s="23"/>
      <c r="M830" s="23"/>
      <c r="AQ830" s="23"/>
      <c r="AR830" s="23"/>
      <c r="AS830" s="23"/>
      <c r="AU830" s="23"/>
    </row>
    <row r="831" spans="3:47" x14ac:dyDescent="0.25">
      <c r="C831" s="23"/>
      <c r="D831" s="23"/>
      <c r="E831" s="23"/>
      <c r="G831" s="23"/>
      <c r="H831" s="23"/>
      <c r="I831" s="23"/>
      <c r="J831" s="23"/>
      <c r="K831" s="23"/>
      <c r="L831" s="23"/>
      <c r="M831" s="23"/>
      <c r="AQ831" s="23"/>
      <c r="AR831" s="23"/>
      <c r="AS831" s="23"/>
      <c r="AU831" s="23"/>
    </row>
    <row r="832" spans="3:47" x14ac:dyDescent="0.25">
      <c r="C832" s="23"/>
      <c r="D832" s="23"/>
      <c r="E832" s="23"/>
      <c r="G832" s="23"/>
      <c r="H832" s="23"/>
      <c r="I832" s="23"/>
      <c r="J832" s="23"/>
      <c r="K832" s="23"/>
      <c r="L832" s="23"/>
      <c r="M832" s="23"/>
      <c r="AQ832" s="23"/>
      <c r="AR832" s="23"/>
      <c r="AS832" s="23"/>
      <c r="AU832" s="23"/>
    </row>
    <row r="833" spans="3:47" x14ac:dyDescent="0.25">
      <c r="C833" s="23"/>
      <c r="D833" s="23"/>
      <c r="E833" s="23"/>
      <c r="G833" s="23"/>
      <c r="H833" s="23"/>
      <c r="I833" s="23"/>
      <c r="J833" s="23"/>
      <c r="K833" s="23"/>
      <c r="L833" s="23"/>
      <c r="M833" s="23"/>
      <c r="AQ833" s="23"/>
      <c r="AR833" s="23"/>
      <c r="AS833" s="23"/>
      <c r="AU833" s="23"/>
    </row>
    <row r="834" spans="3:47" x14ac:dyDescent="0.25">
      <c r="C834" s="23"/>
      <c r="D834" s="23"/>
      <c r="E834" s="23"/>
      <c r="G834" s="23"/>
      <c r="H834" s="23"/>
      <c r="I834" s="23"/>
      <c r="J834" s="23"/>
      <c r="K834" s="23"/>
      <c r="L834" s="23"/>
      <c r="M834" s="23"/>
      <c r="AQ834" s="23"/>
      <c r="AR834" s="23"/>
      <c r="AS834" s="23"/>
      <c r="AU834" s="23"/>
    </row>
    <row r="835" spans="3:47" x14ac:dyDescent="0.25">
      <c r="C835" s="23"/>
      <c r="D835" s="23"/>
      <c r="E835" s="23"/>
      <c r="G835" s="23"/>
      <c r="H835" s="23"/>
      <c r="I835" s="23"/>
      <c r="J835" s="23"/>
      <c r="K835" s="23"/>
      <c r="L835" s="23"/>
      <c r="M835" s="23"/>
      <c r="AQ835" s="23"/>
      <c r="AR835" s="23"/>
      <c r="AS835" s="23"/>
      <c r="AU835" s="23"/>
    </row>
    <row r="836" spans="3:47" x14ac:dyDescent="0.25">
      <c r="C836" s="23"/>
      <c r="D836" s="23"/>
      <c r="E836" s="23"/>
      <c r="G836" s="23"/>
      <c r="H836" s="23"/>
      <c r="I836" s="23"/>
      <c r="J836" s="23"/>
      <c r="K836" s="23"/>
      <c r="L836" s="23"/>
      <c r="M836" s="23"/>
      <c r="AQ836" s="23"/>
      <c r="AR836" s="23"/>
      <c r="AS836" s="23"/>
      <c r="AU836" s="23"/>
    </row>
    <row r="837" spans="3:47" x14ac:dyDescent="0.25">
      <c r="C837" s="23"/>
      <c r="D837" s="23"/>
      <c r="E837" s="23"/>
      <c r="G837" s="23"/>
      <c r="H837" s="23"/>
      <c r="I837" s="23"/>
      <c r="J837" s="23"/>
      <c r="K837" s="23"/>
      <c r="L837" s="23"/>
      <c r="M837" s="23"/>
      <c r="AQ837" s="23"/>
      <c r="AR837" s="23"/>
      <c r="AS837" s="23"/>
      <c r="AU837" s="23"/>
    </row>
    <row r="838" spans="3:47" x14ac:dyDescent="0.25">
      <c r="C838" s="23"/>
      <c r="D838" s="23"/>
      <c r="E838" s="23"/>
      <c r="G838" s="23"/>
      <c r="H838" s="23"/>
      <c r="I838" s="23"/>
      <c r="J838" s="23"/>
      <c r="K838" s="23"/>
      <c r="L838" s="23"/>
      <c r="M838" s="23"/>
      <c r="AQ838" s="23"/>
      <c r="AR838" s="23"/>
      <c r="AS838" s="23"/>
      <c r="AU838" s="23"/>
    </row>
    <row r="839" spans="3:47" x14ac:dyDescent="0.25">
      <c r="C839" s="23"/>
      <c r="D839" s="23"/>
      <c r="E839" s="23"/>
      <c r="G839" s="23"/>
      <c r="H839" s="23"/>
      <c r="I839" s="23"/>
      <c r="J839" s="23"/>
      <c r="K839" s="23"/>
      <c r="L839" s="23"/>
      <c r="M839" s="23"/>
      <c r="AQ839" s="23"/>
      <c r="AR839" s="23"/>
      <c r="AS839" s="23"/>
      <c r="AU839" s="23"/>
    </row>
    <row r="840" spans="3:47" x14ac:dyDescent="0.25">
      <c r="C840" s="23"/>
      <c r="D840" s="23"/>
      <c r="E840" s="23"/>
      <c r="G840" s="23"/>
      <c r="H840" s="23"/>
      <c r="I840" s="23"/>
      <c r="J840" s="23"/>
      <c r="K840" s="23"/>
      <c r="L840" s="23"/>
      <c r="M840" s="23"/>
      <c r="AQ840" s="23"/>
      <c r="AR840" s="23"/>
      <c r="AS840" s="23"/>
      <c r="AU840" s="23"/>
    </row>
    <row r="841" spans="3:47" x14ac:dyDescent="0.25">
      <c r="C841" s="23"/>
      <c r="D841" s="23"/>
      <c r="E841" s="23"/>
      <c r="G841" s="23"/>
      <c r="H841" s="23"/>
      <c r="I841" s="23"/>
      <c r="J841" s="23"/>
      <c r="K841" s="23"/>
      <c r="L841" s="23"/>
      <c r="M841" s="23"/>
      <c r="AQ841" s="23"/>
      <c r="AR841" s="23"/>
      <c r="AS841" s="23"/>
      <c r="AU841" s="23"/>
    </row>
    <row r="842" spans="3:47" x14ac:dyDescent="0.25">
      <c r="C842" s="23"/>
      <c r="D842" s="23"/>
      <c r="E842" s="23"/>
      <c r="G842" s="23"/>
      <c r="H842" s="23"/>
      <c r="I842" s="23"/>
      <c r="J842" s="23"/>
      <c r="K842" s="23"/>
      <c r="L842" s="23"/>
      <c r="M842" s="23"/>
      <c r="AQ842" s="23"/>
      <c r="AR842" s="23"/>
      <c r="AS842" s="23"/>
      <c r="AU842" s="23"/>
    </row>
    <row r="843" spans="3:47" x14ac:dyDescent="0.25">
      <c r="C843" s="23"/>
      <c r="D843" s="23"/>
      <c r="E843" s="23"/>
      <c r="G843" s="23"/>
      <c r="H843" s="23"/>
      <c r="I843" s="23"/>
      <c r="J843" s="23"/>
      <c r="K843" s="23"/>
      <c r="L843" s="23"/>
      <c r="M843" s="23"/>
      <c r="AQ843" s="23"/>
      <c r="AR843" s="23"/>
      <c r="AS843" s="23"/>
      <c r="AU843" s="23"/>
    </row>
    <row r="844" spans="3:47" x14ac:dyDescent="0.25">
      <c r="C844" s="23"/>
      <c r="D844" s="23"/>
      <c r="E844" s="23"/>
      <c r="G844" s="23"/>
      <c r="H844" s="23"/>
      <c r="I844" s="23"/>
      <c r="J844" s="23"/>
      <c r="K844" s="23"/>
      <c r="L844" s="23"/>
      <c r="M844" s="23"/>
      <c r="AQ844" s="23"/>
      <c r="AR844" s="23"/>
      <c r="AS844" s="23"/>
      <c r="AU844" s="23"/>
    </row>
    <row r="845" spans="3:47" x14ac:dyDescent="0.25">
      <c r="C845" s="23"/>
      <c r="D845" s="23"/>
      <c r="E845" s="23"/>
      <c r="G845" s="23"/>
      <c r="H845" s="23"/>
      <c r="I845" s="23"/>
      <c r="J845" s="23"/>
      <c r="K845" s="23"/>
      <c r="L845" s="23"/>
      <c r="M845" s="23"/>
      <c r="AQ845" s="23"/>
      <c r="AR845" s="23"/>
      <c r="AS845" s="23"/>
      <c r="AU845" s="23"/>
    </row>
    <row r="846" spans="3:47" x14ac:dyDescent="0.25">
      <c r="C846" s="23"/>
      <c r="D846" s="23"/>
      <c r="E846" s="23"/>
      <c r="G846" s="23"/>
      <c r="H846" s="23"/>
      <c r="I846" s="23"/>
      <c r="J846" s="23"/>
      <c r="K846" s="23"/>
      <c r="L846" s="23"/>
      <c r="M846" s="23"/>
      <c r="AQ846" s="23"/>
      <c r="AR846" s="23"/>
      <c r="AS846" s="23"/>
      <c r="AU846" s="23"/>
    </row>
    <row r="847" spans="3:47" x14ac:dyDescent="0.25">
      <c r="C847" s="23"/>
      <c r="D847" s="23"/>
      <c r="E847" s="23"/>
      <c r="G847" s="23"/>
      <c r="H847" s="23"/>
      <c r="I847" s="23"/>
      <c r="J847" s="23"/>
      <c r="K847" s="23"/>
      <c r="L847" s="23"/>
      <c r="M847" s="23"/>
      <c r="AQ847" s="23"/>
      <c r="AR847" s="23"/>
      <c r="AS847" s="23"/>
      <c r="AU847" s="23"/>
    </row>
    <row r="848" spans="3:47" x14ac:dyDescent="0.25">
      <c r="C848" s="23"/>
      <c r="D848" s="23"/>
      <c r="E848" s="23"/>
      <c r="G848" s="23"/>
      <c r="H848" s="23"/>
      <c r="I848" s="23"/>
      <c r="J848" s="23"/>
      <c r="K848" s="23"/>
      <c r="L848" s="23"/>
      <c r="M848" s="23"/>
      <c r="AQ848" s="23"/>
      <c r="AR848" s="23"/>
      <c r="AS848" s="23"/>
      <c r="AU848" s="23"/>
    </row>
    <row r="849" spans="3:47" x14ac:dyDescent="0.25">
      <c r="C849" s="23"/>
      <c r="D849" s="23"/>
      <c r="E849" s="23"/>
      <c r="G849" s="23"/>
      <c r="H849" s="23"/>
      <c r="I849" s="23"/>
      <c r="J849" s="23"/>
      <c r="K849" s="23"/>
      <c r="L849" s="23"/>
      <c r="M849" s="23"/>
      <c r="AQ849" s="23"/>
      <c r="AR849" s="23"/>
      <c r="AS849" s="23"/>
      <c r="AU849" s="23"/>
    </row>
    <row r="850" spans="3:47" x14ac:dyDescent="0.25">
      <c r="C850" s="23"/>
      <c r="D850" s="23"/>
      <c r="E850" s="23"/>
      <c r="G850" s="23"/>
      <c r="H850" s="23"/>
      <c r="I850" s="23"/>
      <c r="J850" s="23"/>
      <c r="K850" s="23"/>
      <c r="L850" s="23"/>
      <c r="M850" s="23"/>
      <c r="AQ850" s="23"/>
      <c r="AR850" s="23"/>
      <c r="AS850" s="23"/>
      <c r="AU850" s="23"/>
    </row>
    <row r="851" spans="3:47" x14ac:dyDescent="0.25">
      <c r="C851" s="23"/>
      <c r="D851" s="23"/>
      <c r="E851" s="23"/>
      <c r="G851" s="23"/>
      <c r="H851" s="23"/>
      <c r="I851" s="23"/>
      <c r="J851" s="23"/>
      <c r="K851" s="23"/>
      <c r="L851" s="23"/>
      <c r="M851" s="23"/>
      <c r="AQ851" s="23"/>
      <c r="AR851" s="23"/>
      <c r="AS851" s="23"/>
      <c r="AU851" s="23"/>
    </row>
    <row r="852" spans="3:47" x14ac:dyDescent="0.25">
      <c r="C852" s="23"/>
      <c r="D852" s="23"/>
      <c r="E852" s="23"/>
      <c r="G852" s="23"/>
      <c r="H852" s="23"/>
      <c r="I852" s="23"/>
      <c r="J852" s="23"/>
      <c r="K852" s="23"/>
      <c r="L852" s="23"/>
      <c r="M852" s="23"/>
      <c r="AQ852" s="23"/>
      <c r="AR852" s="23"/>
      <c r="AS852" s="23"/>
      <c r="AU852" s="23"/>
    </row>
    <row r="853" spans="3:47" x14ac:dyDescent="0.25">
      <c r="C853" s="23"/>
      <c r="D853" s="23"/>
      <c r="E853" s="23"/>
      <c r="G853" s="23"/>
      <c r="H853" s="23"/>
      <c r="I853" s="23"/>
      <c r="J853" s="23"/>
      <c r="K853" s="23"/>
      <c r="L853" s="23"/>
      <c r="M853" s="23"/>
      <c r="AQ853" s="23"/>
      <c r="AR853" s="23"/>
      <c r="AS853" s="23"/>
      <c r="AU853" s="23"/>
    </row>
    <row r="854" spans="3:47" x14ac:dyDescent="0.25">
      <c r="C854" s="23"/>
      <c r="D854" s="23"/>
      <c r="E854" s="23"/>
      <c r="G854" s="23"/>
      <c r="H854" s="23"/>
      <c r="I854" s="23"/>
      <c r="J854" s="23"/>
      <c r="K854" s="23"/>
      <c r="L854" s="23"/>
      <c r="M854" s="23"/>
      <c r="AQ854" s="23"/>
      <c r="AR854" s="23"/>
      <c r="AS854" s="23"/>
      <c r="AU854" s="23"/>
    </row>
    <row r="855" spans="3:47" x14ac:dyDescent="0.25">
      <c r="C855" s="23"/>
      <c r="D855" s="23"/>
      <c r="E855" s="23"/>
      <c r="G855" s="23"/>
      <c r="H855" s="23"/>
      <c r="I855" s="23"/>
      <c r="J855" s="23"/>
      <c r="K855" s="23"/>
      <c r="L855" s="23"/>
      <c r="M855" s="23"/>
      <c r="AQ855" s="23"/>
      <c r="AR855" s="23"/>
      <c r="AS855" s="23"/>
      <c r="AU855" s="23"/>
    </row>
    <row r="856" spans="3:47" x14ac:dyDescent="0.25">
      <c r="C856" s="23"/>
      <c r="D856" s="23"/>
      <c r="E856" s="23"/>
      <c r="G856" s="23"/>
      <c r="H856" s="23"/>
      <c r="I856" s="23"/>
      <c r="J856" s="23"/>
      <c r="K856" s="23"/>
      <c r="L856" s="23"/>
      <c r="M856" s="23"/>
      <c r="AQ856" s="23"/>
      <c r="AR856" s="23"/>
      <c r="AS856" s="23"/>
      <c r="AU856" s="23"/>
    </row>
    <row r="857" spans="3:47" x14ac:dyDescent="0.25">
      <c r="C857" s="23"/>
      <c r="D857" s="23"/>
      <c r="E857" s="23"/>
      <c r="G857" s="23"/>
      <c r="H857" s="23"/>
      <c r="I857" s="23"/>
      <c r="J857" s="23"/>
      <c r="K857" s="23"/>
      <c r="L857" s="23"/>
      <c r="M857" s="23"/>
      <c r="AQ857" s="23"/>
      <c r="AR857" s="23"/>
      <c r="AS857" s="23"/>
      <c r="AU857" s="23"/>
    </row>
    <row r="858" spans="3:47" x14ac:dyDescent="0.25">
      <c r="C858" s="23"/>
      <c r="D858" s="23"/>
      <c r="E858" s="23"/>
      <c r="G858" s="23"/>
      <c r="H858" s="23"/>
      <c r="I858" s="23"/>
      <c r="J858" s="23"/>
      <c r="K858" s="23"/>
      <c r="L858" s="23"/>
      <c r="M858" s="23"/>
      <c r="AQ858" s="23"/>
      <c r="AR858" s="23"/>
      <c r="AS858" s="23"/>
      <c r="AU858" s="23"/>
    </row>
    <row r="859" spans="3:47" x14ac:dyDescent="0.25">
      <c r="C859" s="23"/>
      <c r="D859" s="23"/>
      <c r="E859" s="23"/>
      <c r="G859" s="23"/>
      <c r="H859" s="23"/>
      <c r="I859" s="23"/>
      <c r="J859" s="23"/>
      <c r="K859" s="23"/>
      <c r="L859" s="23"/>
      <c r="M859" s="23"/>
      <c r="AQ859" s="23"/>
      <c r="AR859" s="23"/>
      <c r="AS859" s="23"/>
      <c r="AU859" s="23"/>
    </row>
    <row r="860" spans="3:47" x14ac:dyDescent="0.25">
      <c r="C860" s="23"/>
      <c r="D860" s="23"/>
      <c r="E860" s="23"/>
      <c r="G860" s="23"/>
      <c r="H860" s="23"/>
      <c r="I860" s="23"/>
      <c r="J860" s="23"/>
      <c r="K860" s="23"/>
      <c r="L860" s="23"/>
      <c r="M860" s="23"/>
      <c r="AQ860" s="23"/>
      <c r="AR860" s="23"/>
      <c r="AS860" s="23"/>
      <c r="AU860" s="23"/>
    </row>
    <row r="861" spans="3:47" x14ac:dyDescent="0.25">
      <c r="C861" s="23"/>
      <c r="D861" s="23"/>
      <c r="E861" s="23"/>
      <c r="G861" s="23"/>
      <c r="H861" s="23"/>
      <c r="I861" s="23"/>
      <c r="J861" s="23"/>
      <c r="K861" s="23"/>
      <c r="L861" s="23"/>
      <c r="M861" s="23"/>
      <c r="AQ861" s="23"/>
      <c r="AR861" s="23"/>
      <c r="AS861" s="23"/>
      <c r="AU861" s="23"/>
    </row>
    <row r="862" spans="3:47" x14ac:dyDescent="0.25">
      <c r="C862" s="23"/>
      <c r="D862" s="23"/>
      <c r="E862" s="23"/>
      <c r="G862" s="23"/>
      <c r="H862" s="23"/>
      <c r="I862" s="23"/>
      <c r="J862" s="23"/>
      <c r="K862" s="23"/>
      <c r="L862" s="23"/>
      <c r="M862" s="23"/>
      <c r="AQ862" s="23"/>
      <c r="AR862" s="23"/>
      <c r="AS862" s="23"/>
      <c r="AU862" s="23"/>
    </row>
    <row r="863" spans="3:47" x14ac:dyDescent="0.25">
      <c r="C863" s="23"/>
      <c r="D863" s="23"/>
      <c r="E863" s="23"/>
      <c r="G863" s="23"/>
      <c r="H863" s="23"/>
      <c r="I863" s="23"/>
      <c r="J863" s="23"/>
      <c r="K863" s="23"/>
      <c r="L863" s="23"/>
      <c r="M863" s="23"/>
      <c r="AQ863" s="23"/>
      <c r="AR863" s="23"/>
      <c r="AS863" s="23"/>
      <c r="AU863" s="23"/>
    </row>
    <row r="864" spans="3:47" x14ac:dyDescent="0.25">
      <c r="C864" s="23"/>
      <c r="D864" s="23"/>
      <c r="E864" s="23"/>
      <c r="G864" s="23"/>
      <c r="H864" s="23"/>
      <c r="I864" s="23"/>
      <c r="J864" s="23"/>
      <c r="K864" s="23"/>
      <c r="L864" s="23"/>
      <c r="M864" s="23"/>
      <c r="AQ864" s="23"/>
      <c r="AR864" s="23"/>
      <c r="AS864" s="23"/>
      <c r="AU864" s="23"/>
    </row>
    <row r="865" spans="3:47" x14ac:dyDescent="0.25">
      <c r="C865" s="23"/>
      <c r="D865" s="23"/>
      <c r="E865" s="23"/>
      <c r="G865" s="23"/>
      <c r="H865" s="23"/>
      <c r="I865" s="23"/>
      <c r="J865" s="23"/>
      <c r="K865" s="23"/>
      <c r="L865" s="23"/>
      <c r="M865" s="23"/>
      <c r="AQ865" s="23"/>
      <c r="AR865" s="23"/>
      <c r="AS865" s="23"/>
      <c r="AU865" s="23"/>
    </row>
    <row r="866" spans="3:47" x14ac:dyDescent="0.25">
      <c r="C866" s="23"/>
      <c r="D866" s="23"/>
      <c r="E866" s="23"/>
      <c r="G866" s="23"/>
      <c r="H866" s="23"/>
      <c r="I866" s="23"/>
      <c r="J866" s="23"/>
      <c r="K866" s="23"/>
      <c r="L866" s="23"/>
      <c r="M866" s="23"/>
      <c r="AQ866" s="23"/>
      <c r="AR866" s="23"/>
      <c r="AS866" s="23"/>
      <c r="AU866" s="23"/>
    </row>
    <row r="867" spans="3:47" x14ac:dyDescent="0.25">
      <c r="C867" s="23"/>
      <c r="D867" s="23"/>
      <c r="E867" s="23"/>
      <c r="G867" s="23"/>
      <c r="H867" s="23"/>
      <c r="I867" s="23"/>
      <c r="J867" s="23"/>
      <c r="K867" s="23"/>
      <c r="L867" s="23"/>
      <c r="M867" s="23"/>
      <c r="AQ867" s="23"/>
      <c r="AR867" s="23"/>
      <c r="AS867" s="23"/>
      <c r="AU867" s="23"/>
    </row>
    <row r="868" spans="3:47" x14ac:dyDescent="0.25">
      <c r="C868" s="23"/>
      <c r="D868" s="23"/>
      <c r="E868" s="23"/>
      <c r="G868" s="23"/>
      <c r="H868" s="23"/>
      <c r="I868" s="23"/>
      <c r="J868" s="23"/>
      <c r="K868" s="23"/>
      <c r="L868" s="23"/>
      <c r="M868" s="23"/>
      <c r="AQ868" s="23"/>
      <c r="AR868" s="23"/>
      <c r="AS868" s="23"/>
      <c r="AU868" s="23"/>
    </row>
    <row r="869" spans="3:47" x14ac:dyDescent="0.25">
      <c r="C869" s="23"/>
      <c r="D869" s="23"/>
      <c r="E869" s="23"/>
      <c r="G869" s="23"/>
      <c r="H869" s="23"/>
      <c r="I869" s="23"/>
      <c r="J869" s="23"/>
      <c r="K869" s="23"/>
      <c r="L869" s="23"/>
      <c r="M869" s="23"/>
      <c r="AQ869" s="23"/>
      <c r="AR869" s="23"/>
      <c r="AS869" s="23"/>
      <c r="AU869" s="23"/>
    </row>
    <row r="870" spans="3:47" x14ac:dyDescent="0.25">
      <c r="C870" s="23"/>
      <c r="D870" s="23"/>
      <c r="E870" s="23"/>
      <c r="G870" s="23"/>
      <c r="H870" s="23"/>
      <c r="I870" s="23"/>
      <c r="J870" s="23"/>
      <c r="K870" s="23"/>
      <c r="L870" s="23"/>
      <c r="M870" s="23"/>
      <c r="AQ870" s="23"/>
      <c r="AR870" s="23"/>
      <c r="AS870" s="23"/>
      <c r="AU870" s="23"/>
    </row>
    <row r="871" spans="3:47" x14ac:dyDescent="0.25">
      <c r="C871" s="23"/>
      <c r="D871" s="23"/>
      <c r="E871" s="23"/>
      <c r="G871" s="23"/>
      <c r="H871" s="23"/>
      <c r="I871" s="23"/>
      <c r="J871" s="23"/>
      <c r="K871" s="23"/>
      <c r="L871" s="23"/>
      <c r="M871" s="23"/>
      <c r="AQ871" s="23"/>
      <c r="AR871" s="23"/>
      <c r="AS871" s="23"/>
      <c r="AU871" s="23"/>
    </row>
    <row r="872" spans="3:47" x14ac:dyDescent="0.25">
      <c r="C872" s="23"/>
      <c r="D872" s="23"/>
      <c r="E872" s="23"/>
      <c r="G872" s="23"/>
      <c r="H872" s="23"/>
      <c r="I872" s="23"/>
      <c r="J872" s="23"/>
      <c r="K872" s="23"/>
      <c r="L872" s="23"/>
      <c r="M872" s="23"/>
      <c r="AQ872" s="23"/>
      <c r="AR872" s="23"/>
      <c r="AS872" s="23"/>
      <c r="AU872" s="23"/>
    </row>
    <row r="873" spans="3:47" x14ac:dyDescent="0.25">
      <c r="C873" s="23"/>
      <c r="D873" s="23"/>
      <c r="E873" s="23"/>
      <c r="G873" s="23"/>
      <c r="H873" s="23"/>
      <c r="I873" s="23"/>
      <c r="J873" s="23"/>
      <c r="K873" s="23"/>
      <c r="L873" s="23"/>
      <c r="M873" s="23"/>
      <c r="AQ873" s="23"/>
      <c r="AR873" s="23"/>
      <c r="AS873" s="23"/>
      <c r="AU873" s="23"/>
    </row>
    <row r="874" spans="3:47" x14ac:dyDescent="0.25">
      <c r="C874" s="23"/>
      <c r="D874" s="23"/>
      <c r="E874" s="23"/>
      <c r="G874" s="23"/>
      <c r="H874" s="23"/>
      <c r="I874" s="23"/>
      <c r="J874" s="23"/>
      <c r="K874" s="23"/>
      <c r="L874" s="23"/>
      <c r="M874" s="23"/>
      <c r="AQ874" s="23"/>
      <c r="AR874" s="23"/>
      <c r="AS874" s="23"/>
      <c r="AU874" s="23"/>
    </row>
    <row r="875" spans="3:47" x14ac:dyDescent="0.25">
      <c r="C875" s="23"/>
      <c r="D875" s="23"/>
      <c r="E875" s="23"/>
      <c r="G875" s="23"/>
      <c r="H875" s="23"/>
      <c r="I875" s="23"/>
      <c r="J875" s="23"/>
      <c r="K875" s="23"/>
      <c r="L875" s="23"/>
      <c r="M875" s="23"/>
      <c r="AQ875" s="23"/>
      <c r="AR875" s="23"/>
      <c r="AS875" s="23"/>
      <c r="AU875" s="23"/>
    </row>
    <row r="876" spans="3:47" x14ac:dyDescent="0.25">
      <c r="C876" s="23"/>
      <c r="D876" s="23"/>
      <c r="E876" s="23"/>
      <c r="G876" s="23"/>
      <c r="H876" s="23"/>
      <c r="I876" s="23"/>
      <c r="J876" s="23"/>
      <c r="K876" s="23"/>
      <c r="L876" s="23"/>
      <c r="M876" s="23"/>
      <c r="AQ876" s="23"/>
      <c r="AR876" s="23"/>
      <c r="AS876" s="23"/>
      <c r="AU876" s="23"/>
    </row>
    <row r="877" spans="3:47" x14ac:dyDescent="0.25">
      <c r="C877" s="23"/>
      <c r="D877" s="23"/>
      <c r="E877" s="23"/>
      <c r="G877" s="23"/>
      <c r="H877" s="23"/>
      <c r="I877" s="23"/>
      <c r="J877" s="23"/>
      <c r="K877" s="23"/>
      <c r="L877" s="23"/>
      <c r="M877" s="23"/>
      <c r="AQ877" s="23"/>
      <c r="AR877" s="23"/>
      <c r="AS877" s="23"/>
      <c r="AU877" s="23"/>
    </row>
    <row r="878" spans="3:47" x14ac:dyDescent="0.25">
      <c r="C878" s="23"/>
      <c r="D878" s="23"/>
      <c r="E878" s="23"/>
      <c r="G878" s="23"/>
      <c r="H878" s="23"/>
      <c r="I878" s="23"/>
      <c r="J878" s="23"/>
      <c r="K878" s="23"/>
      <c r="L878" s="23"/>
      <c r="M878" s="23"/>
      <c r="AQ878" s="23"/>
      <c r="AR878" s="23"/>
      <c r="AS878" s="23"/>
      <c r="AU878" s="23"/>
    </row>
    <row r="879" spans="3:47" x14ac:dyDescent="0.25">
      <c r="C879" s="23"/>
      <c r="D879" s="23"/>
      <c r="E879" s="23"/>
      <c r="G879" s="23"/>
      <c r="H879" s="23"/>
      <c r="I879" s="23"/>
      <c r="J879" s="23"/>
      <c r="K879" s="23"/>
      <c r="L879" s="23"/>
      <c r="M879" s="23"/>
      <c r="AQ879" s="23"/>
      <c r="AR879" s="23"/>
      <c r="AS879" s="23"/>
      <c r="AU879" s="23"/>
    </row>
    <row r="880" spans="3:47" x14ac:dyDescent="0.25">
      <c r="C880" s="23"/>
      <c r="D880" s="23"/>
      <c r="E880" s="23"/>
      <c r="G880" s="23"/>
      <c r="H880" s="23"/>
      <c r="I880" s="23"/>
      <c r="J880" s="23"/>
      <c r="K880" s="23"/>
      <c r="L880" s="23"/>
      <c r="M880" s="23"/>
      <c r="AQ880" s="23"/>
      <c r="AR880" s="23"/>
      <c r="AS880" s="23"/>
      <c r="AU880" s="23"/>
    </row>
    <row r="881" spans="3:47" x14ac:dyDescent="0.25">
      <c r="C881" s="23"/>
      <c r="D881" s="23"/>
      <c r="E881" s="23"/>
      <c r="G881" s="23"/>
      <c r="H881" s="23"/>
      <c r="I881" s="23"/>
      <c r="J881" s="23"/>
      <c r="K881" s="23"/>
      <c r="L881" s="23"/>
      <c r="M881" s="23"/>
      <c r="AQ881" s="23"/>
      <c r="AR881" s="23"/>
      <c r="AS881" s="23"/>
      <c r="AU881" s="23"/>
    </row>
    <row r="882" spans="3:47" x14ac:dyDescent="0.25">
      <c r="C882" s="23"/>
      <c r="D882" s="23"/>
      <c r="E882" s="23"/>
      <c r="G882" s="23"/>
      <c r="H882" s="23"/>
      <c r="I882" s="23"/>
      <c r="J882" s="23"/>
      <c r="K882" s="23"/>
      <c r="L882" s="23"/>
      <c r="M882" s="23"/>
      <c r="AQ882" s="23"/>
      <c r="AR882" s="23"/>
      <c r="AS882" s="23"/>
      <c r="AU882" s="23"/>
    </row>
    <row r="883" spans="3:47" x14ac:dyDescent="0.25">
      <c r="C883" s="23"/>
      <c r="D883" s="23"/>
      <c r="E883" s="23"/>
      <c r="G883" s="23"/>
      <c r="H883" s="23"/>
      <c r="I883" s="23"/>
      <c r="J883" s="23"/>
      <c r="K883" s="23"/>
      <c r="L883" s="23"/>
      <c r="M883" s="23"/>
      <c r="AQ883" s="23"/>
      <c r="AR883" s="23"/>
      <c r="AS883" s="23"/>
      <c r="AU883" s="23"/>
    </row>
    <row r="884" spans="3:47" x14ac:dyDescent="0.25">
      <c r="C884" s="23"/>
      <c r="D884" s="23"/>
      <c r="E884" s="23"/>
      <c r="G884" s="23"/>
      <c r="H884" s="23"/>
      <c r="I884" s="23"/>
      <c r="J884" s="23"/>
      <c r="K884" s="23"/>
      <c r="L884" s="23"/>
      <c r="M884" s="23"/>
      <c r="AQ884" s="23"/>
      <c r="AR884" s="23"/>
      <c r="AS884" s="23"/>
      <c r="AU884" s="23"/>
    </row>
    <row r="885" spans="3:47" x14ac:dyDescent="0.25">
      <c r="C885" s="23"/>
      <c r="D885" s="23"/>
      <c r="E885" s="23"/>
      <c r="G885" s="23"/>
      <c r="H885" s="23"/>
      <c r="I885" s="23"/>
      <c r="J885" s="23"/>
      <c r="K885" s="23"/>
      <c r="L885" s="23"/>
      <c r="M885" s="23"/>
      <c r="AQ885" s="23"/>
      <c r="AR885" s="23"/>
      <c r="AS885" s="23"/>
      <c r="AU885" s="23"/>
    </row>
    <row r="886" spans="3:47" x14ac:dyDescent="0.25">
      <c r="C886" s="23"/>
      <c r="D886" s="23"/>
      <c r="E886" s="23"/>
      <c r="G886" s="23"/>
      <c r="H886" s="23"/>
      <c r="I886" s="23"/>
      <c r="J886" s="23"/>
      <c r="K886" s="23"/>
      <c r="L886" s="23"/>
      <c r="M886" s="23"/>
      <c r="AQ886" s="23"/>
      <c r="AR886" s="23"/>
      <c r="AS886" s="23"/>
      <c r="AU886" s="23"/>
    </row>
    <row r="887" spans="3:47" x14ac:dyDescent="0.25">
      <c r="C887" s="23"/>
      <c r="D887" s="23"/>
      <c r="E887" s="23"/>
      <c r="G887" s="23"/>
      <c r="H887" s="23"/>
      <c r="I887" s="23"/>
      <c r="J887" s="23"/>
      <c r="K887" s="23"/>
      <c r="L887" s="23"/>
      <c r="M887" s="23"/>
      <c r="AQ887" s="23"/>
      <c r="AR887" s="23"/>
      <c r="AS887" s="23"/>
      <c r="AU887" s="23"/>
    </row>
    <row r="888" spans="3:47" x14ac:dyDescent="0.25">
      <c r="C888" s="23"/>
      <c r="D888" s="23"/>
      <c r="E888" s="23"/>
      <c r="G888" s="23"/>
      <c r="H888" s="23"/>
      <c r="I888" s="23"/>
      <c r="J888" s="23"/>
      <c r="K888" s="23"/>
      <c r="L888" s="23"/>
      <c r="M888" s="23"/>
      <c r="AQ888" s="23"/>
      <c r="AR888" s="23"/>
      <c r="AS888" s="23"/>
      <c r="AU888" s="23"/>
    </row>
    <row r="889" spans="3:47" x14ac:dyDescent="0.25">
      <c r="C889" s="23"/>
      <c r="D889" s="23"/>
      <c r="E889" s="23"/>
      <c r="G889" s="23"/>
      <c r="H889" s="23"/>
      <c r="I889" s="23"/>
      <c r="J889" s="23"/>
      <c r="K889" s="23"/>
      <c r="L889" s="23"/>
      <c r="M889" s="23"/>
      <c r="AQ889" s="23"/>
      <c r="AR889" s="23"/>
      <c r="AS889" s="23"/>
      <c r="AU889" s="23"/>
    </row>
    <row r="890" spans="3:47" x14ac:dyDescent="0.25">
      <c r="C890" s="23"/>
      <c r="D890" s="23"/>
      <c r="E890" s="23"/>
      <c r="G890" s="23"/>
      <c r="H890" s="23"/>
      <c r="I890" s="23"/>
      <c r="J890" s="23"/>
      <c r="K890" s="23"/>
      <c r="L890" s="23"/>
      <c r="M890" s="23"/>
      <c r="AQ890" s="23"/>
      <c r="AR890" s="23"/>
      <c r="AS890" s="23"/>
      <c r="AU890" s="23"/>
    </row>
    <row r="891" spans="3:47" x14ac:dyDescent="0.25">
      <c r="C891" s="23"/>
      <c r="D891" s="23"/>
      <c r="E891" s="23"/>
      <c r="G891" s="23"/>
      <c r="H891" s="23"/>
      <c r="I891" s="23"/>
      <c r="J891" s="23"/>
      <c r="K891" s="23"/>
      <c r="L891" s="23"/>
      <c r="M891" s="23"/>
      <c r="AQ891" s="23"/>
      <c r="AR891" s="23"/>
      <c r="AS891" s="23"/>
      <c r="AU891" s="23"/>
    </row>
    <row r="892" spans="3:47" x14ac:dyDescent="0.25">
      <c r="C892" s="23"/>
      <c r="D892" s="23"/>
      <c r="E892" s="23"/>
      <c r="G892" s="23"/>
      <c r="H892" s="23"/>
      <c r="I892" s="23"/>
      <c r="J892" s="23"/>
      <c r="K892" s="23"/>
      <c r="L892" s="23"/>
      <c r="M892" s="23"/>
      <c r="AQ892" s="23"/>
      <c r="AR892" s="23"/>
      <c r="AS892" s="23"/>
      <c r="AU892" s="23"/>
    </row>
    <row r="893" spans="3:47" x14ac:dyDescent="0.25">
      <c r="C893" s="23"/>
      <c r="D893" s="23"/>
      <c r="E893" s="23"/>
      <c r="G893" s="23"/>
      <c r="H893" s="23"/>
      <c r="I893" s="23"/>
      <c r="J893" s="23"/>
      <c r="K893" s="23"/>
      <c r="L893" s="23"/>
      <c r="M893" s="23"/>
      <c r="AQ893" s="23"/>
      <c r="AR893" s="23"/>
      <c r="AS893" s="23"/>
      <c r="AU893" s="23"/>
    </row>
    <row r="894" spans="3:47" x14ac:dyDescent="0.25">
      <c r="C894" s="23"/>
      <c r="D894" s="23"/>
      <c r="E894" s="23"/>
      <c r="G894" s="23"/>
      <c r="H894" s="23"/>
      <c r="I894" s="23"/>
      <c r="J894" s="23"/>
      <c r="K894" s="23"/>
      <c r="L894" s="23"/>
      <c r="M894" s="23"/>
      <c r="AQ894" s="23"/>
      <c r="AR894" s="23"/>
      <c r="AS894" s="23"/>
      <c r="AU894" s="23"/>
    </row>
    <row r="895" spans="3:47" x14ac:dyDescent="0.25">
      <c r="C895" s="23"/>
      <c r="D895" s="23"/>
      <c r="E895" s="23"/>
      <c r="G895" s="23"/>
      <c r="H895" s="23"/>
      <c r="I895" s="23"/>
      <c r="J895" s="23"/>
      <c r="K895" s="23"/>
      <c r="L895" s="23"/>
      <c r="M895" s="23"/>
      <c r="AQ895" s="23"/>
      <c r="AR895" s="23"/>
      <c r="AS895" s="23"/>
      <c r="AU895" s="23"/>
    </row>
    <row r="896" spans="3:47" x14ac:dyDescent="0.25">
      <c r="C896" s="23"/>
      <c r="D896" s="23"/>
      <c r="E896" s="23"/>
      <c r="G896" s="23"/>
      <c r="H896" s="23"/>
      <c r="I896" s="23"/>
      <c r="J896" s="23"/>
      <c r="K896" s="23"/>
      <c r="L896" s="23"/>
      <c r="M896" s="23"/>
      <c r="AQ896" s="23"/>
      <c r="AR896" s="23"/>
      <c r="AS896" s="23"/>
      <c r="AU896" s="23"/>
    </row>
    <row r="897" spans="3:47" x14ac:dyDescent="0.25">
      <c r="C897" s="23"/>
      <c r="D897" s="23"/>
      <c r="E897" s="23"/>
      <c r="G897" s="23"/>
      <c r="H897" s="23"/>
      <c r="I897" s="23"/>
      <c r="J897" s="23"/>
      <c r="K897" s="23"/>
      <c r="L897" s="23"/>
      <c r="M897" s="23"/>
      <c r="AQ897" s="23"/>
      <c r="AR897" s="23"/>
      <c r="AS897" s="23"/>
      <c r="AU897" s="23"/>
    </row>
    <row r="898" spans="3:47" x14ac:dyDescent="0.25">
      <c r="C898" s="23"/>
      <c r="D898" s="23"/>
      <c r="E898" s="23"/>
      <c r="G898" s="23"/>
      <c r="H898" s="23"/>
      <c r="I898" s="23"/>
      <c r="J898" s="23"/>
      <c r="K898" s="23"/>
      <c r="L898" s="23"/>
      <c r="M898" s="23"/>
      <c r="AQ898" s="23"/>
      <c r="AR898" s="23"/>
      <c r="AS898" s="23"/>
      <c r="AU898" s="23"/>
    </row>
    <row r="899" spans="3:47" x14ac:dyDescent="0.25">
      <c r="C899" s="23"/>
      <c r="D899" s="23"/>
      <c r="E899" s="23"/>
      <c r="G899" s="23"/>
      <c r="H899" s="23"/>
      <c r="I899" s="23"/>
      <c r="J899" s="23"/>
      <c r="K899" s="23"/>
      <c r="L899" s="23"/>
      <c r="M899" s="23"/>
      <c r="AQ899" s="23"/>
      <c r="AR899" s="23"/>
      <c r="AS899" s="23"/>
      <c r="AU899" s="23"/>
    </row>
    <row r="900" spans="3:47" x14ac:dyDescent="0.25">
      <c r="C900" s="23"/>
      <c r="D900" s="23"/>
      <c r="E900" s="23"/>
      <c r="G900" s="23"/>
      <c r="H900" s="23"/>
      <c r="I900" s="23"/>
      <c r="J900" s="23"/>
      <c r="K900" s="23"/>
      <c r="L900" s="23"/>
      <c r="M900" s="23"/>
      <c r="AQ900" s="23"/>
      <c r="AR900" s="23"/>
      <c r="AS900" s="23"/>
      <c r="AU900" s="23"/>
    </row>
    <row r="901" spans="3:47" x14ac:dyDescent="0.25">
      <c r="C901" s="23"/>
      <c r="D901" s="23"/>
      <c r="E901" s="23"/>
      <c r="G901" s="23"/>
      <c r="H901" s="23"/>
      <c r="I901" s="23"/>
      <c r="J901" s="23"/>
      <c r="K901" s="23"/>
      <c r="L901" s="23"/>
      <c r="M901" s="23"/>
      <c r="AQ901" s="23"/>
      <c r="AR901" s="23"/>
      <c r="AS901" s="23"/>
      <c r="AU901" s="23"/>
    </row>
    <row r="902" spans="3:47" x14ac:dyDescent="0.25">
      <c r="C902" s="23"/>
      <c r="D902" s="23"/>
      <c r="E902" s="23"/>
      <c r="G902" s="23"/>
      <c r="H902" s="23"/>
      <c r="I902" s="23"/>
      <c r="J902" s="23"/>
      <c r="K902" s="23"/>
      <c r="L902" s="23"/>
      <c r="M902" s="23"/>
      <c r="AQ902" s="23"/>
      <c r="AR902" s="23"/>
      <c r="AS902" s="23"/>
      <c r="AU902" s="23"/>
    </row>
    <row r="903" spans="3:47" x14ac:dyDescent="0.25">
      <c r="C903" s="23"/>
      <c r="D903" s="23"/>
      <c r="E903" s="23"/>
      <c r="G903" s="23"/>
      <c r="H903" s="23"/>
      <c r="I903" s="23"/>
      <c r="J903" s="23"/>
      <c r="K903" s="23"/>
      <c r="L903" s="23"/>
      <c r="M903" s="23"/>
      <c r="AQ903" s="23"/>
      <c r="AR903" s="23"/>
      <c r="AS903" s="23"/>
      <c r="AU903" s="23"/>
    </row>
    <row r="904" spans="3:47" x14ac:dyDescent="0.25">
      <c r="C904" s="23"/>
      <c r="D904" s="23"/>
      <c r="E904" s="23"/>
      <c r="G904" s="23"/>
      <c r="H904" s="23"/>
      <c r="I904" s="23"/>
      <c r="J904" s="23"/>
      <c r="K904" s="23"/>
      <c r="L904" s="23"/>
      <c r="M904" s="23"/>
      <c r="AQ904" s="23"/>
      <c r="AR904" s="23"/>
      <c r="AS904" s="23"/>
      <c r="AU904" s="23"/>
    </row>
    <row r="905" spans="3:47" x14ac:dyDescent="0.25">
      <c r="C905" s="23"/>
      <c r="D905" s="23"/>
      <c r="E905" s="23"/>
      <c r="G905" s="23"/>
      <c r="H905" s="23"/>
      <c r="I905" s="23"/>
      <c r="J905" s="23"/>
      <c r="K905" s="23"/>
      <c r="L905" s="23"/>
      <c r="M905" s="23"/>
      <c r="AQ905" s="23"/>
      <c r="AR905" s="23"/>
      <c r="AS905" s="23"/>
      <c r="AU905" s="23"/>
    </row>
    <row r="906" spans="3:47" x14ac:dyDescent="0.25">
      <c r="C906" s="23"/>
      <c r="D906" s="23"/>
      <c r="E906" s="23"/>
      <c r="G906" s="23"/>
      <c r="H906" s="23"/>
      <c r="I906" s="23"/>
      <c r="J906" s="23"/>
      <c r="K906" s="23"/>
      <c r="L906" s="23"/>
      <c r="M906" s="23"/>
      <c r="AQ906" s="23"/>
      <c r="AR906" s="23"/>
      <c r="AS906" s="23"/>
      <c r="AU906" s="23"/>
    </row>
    <row r="907" spans="3:47" x14ac:dyDescent="0.25">
      <c r="C907" s="23"/>
      <c r="D907" s="23"/>
      <c r="E907" s="23"/>
      <c r="G907" s="23"/>
      <c r="H907" s="23"/>
      <c r="I907" s="23"/>
      <c r="J907" s="23"/>
      <c r="K907" s="23"/>
      <c r="L907" s="23"/>
      <c r="M907" s="23"/>
      <c r="AQ907" s="23"/>
      <c r="AR907" s="23"/>
      <c r="AS907" s="23"/>
      <c r="AU907" s="23"/>
    </row>
    <row r="908" spans="3:47" x14ac:dyDescent="0.25">
      <c r="C908" s="23"/>
      <c r="D908" s="23"/>
      <c r="E908" s="23"/>
      <c r="G908" s="23"/>
      <c r="H908" s="23"/>
      <c r="I908" s="23"/>
      <c r="J908" s="23"/>
      <c r="K908" s="23"/>
      <c r="L908" s="23"/>
      <c r="M908" s="23"/>
      <c r="AQ908" s="23"/>
      <c r="AR908" s="23"/>
      <c r="AS908" s="23"/>
      <c r="AU908" s="23"/>
    </row>
    <row r="909" spans="3:47" x14ac:dyDescent="0.25">
      <c r="C909" s="23"/>
      <c r="D909" s="23"/>
      <c r="E909" s="23"/>
      <c r="G909" s="23"/>
      <c r="H909" s="23"/>
      <c r="I909" s="23"/>
      <c r="J909" s="23"/>
      <c r="K909" s="23"/>
      <c r="L909" s="23"/>
      <c r="M909" s="23"/>
      <c r="AQ909" s="23"/>
      <c r="AR909" s="23"/>
      <c r="AS909" s="23"/>
      <c r="AU909" s="23"/>
    </row>
    <row r="910" spans="3:47" x14ac:dyDescent="0.25">
      <c r="C910" s="23"/>
      <c r="D910" s="23"/>
      <c r="E910" s="23"/>
      <c r="G910" s="23"/>
      <c r="H910" s="23"/>
      <c r="I910" s="23"/>
      <c r="J910" s="23"/>
      <c r="K910" s="23"/>
      <c r="L910" s="23"/>
      <c r="M910" s="23"/>
      <c r="AQ910" s="23"/>
      <c r="AR910" s="23"/>
      <c r="AS910" s="23"/>
      <c r="AU910" s="23"/>
    </row>
    <row r="911" spans="3:47" x14ac:dyDescent="0.25">
      <c r="C911" s="23"/>
      <c r="D911" s="23"/>
      <c r="E911" s="23"/>
      <c r="G911" s="23"/>
      <c r="H911" s="23"/>
      <c r="I911" s="23"/>
      <c r="J911" s="23"/>
      <c r="K911" s="23"/>
      <c r="L911" s="23"/>
      <c r="M911" s="23"/>
      <c r="AQ911" s="23"/>
      <c r="AR911" s="23"/>
      <c r="AS911" s="23"/>
      <c r="AU911" s="23"/>
    </row>
    <row r="912" spans="3:47" x14ac:dyDescent="0.25">
      <c r="C912" s="23"/>
      <c r="D912" s="23"/>
      <c r="E912" s="23"/>
      <c r="G912" s="23"/>
      <c r="H912" s="23"/>
      <c r="I912" s="23"/>
      <c r="J912" s="23"/>
      <c r="K912" s="23"/>
      <c r="L912" s="23"/>
      <c r="M912" s="23"/>
      <c r="AQ912" s="23"/>
      <c r="AR912" s="23"/>
      <c r="AS912" s="23"/>
      <c r="AU912" s="23"/>
    </row>
    <row r="913" spans="3:47" x14ac:dyDescent="0.25">
      <c r="C913" s="23"/>
      <c r="D913" s="23"/>
      <c r="E913" s="23"/>
      <c r="G913" s="23"/>
      <c r="H913" s="23"/>
      <c r="I913" s="23"/>
      <c r="J913" s="23"/>
      <c r="K913" s="23"/>
      <c r="L913" s="23"/>
      <c r="M913" s="23"/>
      <c r="AQ913" s="23"/>
      <c r="AR913" s="23"/>
      <c r="AS913" s="23"/>
      <c r="AU913" s="23"/>
    </row>
    <row r="914" spans="3:47" x14ac:dyDescent="0.25">
      <c r="C914" s="23"/>
      <c r="D914" s="23"/>
      <c r="E914" s="23"/>
      <c r="G914" s="23"/>
      <c r="H914" s="23"/>
      <c r="I914" s="23"/>
      <c r="J914" s="23"/>
      <c r="K914" s="23"/>
      <c r="L914" s="23"/>
      <c r="M914" s="23"/>
      <c r="AQ914" s="23"/>
      <c r="AR914" s="23"/>
      <c r="AS914" s="23"/>
      <c r="AU914" s="23"/>
    </row>
    <row r="915" spans="3:47" x14ac:dyDescent="0.25">
      <c r="C915" s="23"/>
      <c r="D915" s="23"/>
      <c r="E915" s="23"/>
      <c r="G915" s="23"/>
      <c r="H915" s="23"/>
      <c r="I915" s="23"/>
      <c r="J915" s="23"/>
      <c r="K915" s="23"/>
      <c r="L915" s="23"/>
      <c r="M915" s="23"/>
      <c r="AQ915" s="23"/>
      <c r="AR915" s="23"/>
      <c r="AS915" s="23"/>
      <c r="AU915" s="23"/>
    </row>
    <row r="916" spans="3:47" x14ac:dyDescent="0.25">
      <c r="C916" s="23"/>
      <c r="D916" s="23"/>
      <c r="E916" s="23"/>
      <c r="G916" s="23"/>
      <c r="H916" s="23"/>
      <c r="I916" s="23"/>
      <c r="J916" s="23"/>
      <c r="K916" s="23"/>
      <c r="L916" s="23"/>
      <c r="M916" s="23"/>
      <c r="AQ916" s="23"/>
      <c r="AR916" s="23"/>
      <c r="AS916" s="23"/>
      <c r="AU916" s="23"/>
    </row>
    <row r="917" spans="3:47" x14ac:dyDescent="0.25">
      <c r="C917" s="23"/>
      <c r="D917" s="23"/>
      <c r="E917" s="23"/>
      <c r="G917" s="23"/>
      <c r="H917" s="23"/>
      <c r="I917" s="23"/>
      <c r="J917" s="23"/>
      <c r="K917" s="23"/>
      <c r="L917" s="23"/>
      <c r="M917" s="23"/>
      <c r="AQ917" s="23"/>
      <c r="AR917" s="23"/>
      <c r="AS917" s="23"/>
      <c r="AU917" s="23"/>
    </row>
    <row r="918" spans="3:47" x14ac:dyDescent="0.25">
      <c r="C918" s="23"/>
      <c r="D918" s="23"/>
      <c r="E918" s="23"/>
      <c r="G918" s="23"/>
      <c r="H918" s="23"/>
      <c r="I918" s="23"/>
      <c r="J918" s="23"/>
      <c r="K918" s="23"/>
      <c r="L918" s="23"/>
      <c r="M918" s="23"/>
      <c r="AQ918" s="23"/>
      <c r="AR918" s="23"/>
      <c r="AS918" s="23"/>
      <c r="AU918" s="23"/>
    </row>
    <row r="919" spans="3:47" x14ac:dyDescent="0.25">
      <c r="C919" s="23"/>
      <c r="D919" s="23"/>
      <c r="E919" s="23"/>
      <c r="G919" s="23"/>
      <c r="H919" s="23"/>
      <c r="I919" s="23"/>
      <c r="J919" s="23"/>
      <c r="K919" s="23"/>
      <c r="L919" s="23"/>
      <c r="M919" s="23"/>
      <c r="AQ919" s="23"/>
      <c r="AR919" s="23"/>
      <c r="AS919" s="23"/>
      <c r="AU919" s="23"/>
    </row>
    <row r="920" spans="3:47" x14ac:dyDescent="0.25">
      <c r="C920" s="23"/>
      <c r="D920" s="23"/>
      <c r="E920" s="23"/>
      <c r="G920" s="23"/>
      <c r="H920" s="23"/>
      <c r="I920" s="23"/>
      <c r="J920" s="23"/>
      <c r="K920" s="23"/>
      <c r="L920" s="23"/>
      <c r="M920" s="23"/>
      <c r="AQ920" s="23"/>
      <c r="AR920" s="23"/>
      <c r="AS920" s="23"/>
      <c r="AU920" s="23"/>
    </row>
    <row r="921" spans="3:47" x14ac:dyDescent="0.25">
      <c r="C921" s="23"/>
      <c r="D921" s="23"/>
      <c r="E921" s="23"/>
      <c r="G921" s="23"/>
      <c r="H921" s="23"/>
      <c r="I921" s="23"/>
      <c r="J921" s="23"/>
      <c r="K921" s="23"/>
      <c r="L921" s="23"/>
      <c r="M921" s="23"/>
      <c r="AQ921" s="23"/>
      <c r="AR921" s="23"/>
      <c r="AS921" s="23"/>
      <c r="AU921" s="23"/>
    </row>
    <row r="922" spans="3:47" x14ac:dyDescent="0.25">
      <c r="C922" s="23"/>
      <c r="D922" s="23"/>
      <c r="E922" s="23"/>
      <c r="G922" s="23"/>
      <c r="H922" s="23"/>
      <c r="I922" s="23"/>
      <c r="J922" s="23"/>
      <c r="K922" s="23"/>
      <c r="L922" s="23"/>
      <c r="M922" s="23"/>
      <c r="AQ922" s="23"/>
      <c r="AR922" s="23"/>
      <c r="AS922" s="23"/>
      <c r="AU922" s="23"/>
    </row>
    <row r="923" spans="3:47" x14ac:dyDescent="0.25">
      <c r="C923" s="23"/>
      <c r="D923" s="23"/>
      <c r="E923" s="23"/>
      <c r="G923" s="23"/>
      <c r="H923" s="23"/>
      <c r="I923" s="23"/>
      <c r="J923" s="23"/>
      <c r="K923" s="23"/>
      <c r="L923" s="23"/>
      <c r="M923" s="23"/>
      <c r="AQ923" s="23"/>
      <c r="AR923" s="23"/>
      <c r="AS923" s="23"/>
      <c r="AU923" s="23"/>
    </row>
    <row r="924" spans="3:47" x14ac:dyDescent="0.25">
      <c r="C924" s="23"/>
      <c r="D924" s="23"/>
      <c r="E924" s="23"/>
      <c r="G924" s="23"/>
      <c r="H924" s="23"/>
      <c r="I924" s="23"/>
      <c r="J924" s="23"/>
      <c r="K924" s="23"/>
      <c r="L924" s="23"/>
      <c r="M924" s="23"/>
      <c r="AQ924" s="23"/>
      <c r="AR924" s="23"/>
      <c r="AS924" s="23"/>
      <c r="AU924" s="23"/>
    </row>
    <row r="925" spans="3:47" x14ac:dyDescent="0.25">
      <c r="C925" s="23"/>
      <c r="D925" s="23"/>
      <c r="E925" s="23"/>
      <c r="G925" s="23"/>
      <c r="H925" s="23"/>
      <c r="I925" s="23"/>
      <c r="J925" s="23"/>
      <c r="K925" s="23"/>
      <c r="L925" s="23"/>
      <c r="M925" s="23"/>
      <c r="AQ925" s="23"/>
      <c r="AR925" s="23"/>
      <c r="AS925" s="23"/>
      <c r="AU925" s="23"/>
    </row>
    <row r="926" spans="3:47" x14ac:dyDescent="0.25">
      <c r="C926" s="23"/>
      <c r="D926" s="23"/>
      <c r="E926" s="23"/>
      <c r="G926" s="23"/>
      <c r="H926" s="23"/>
      <c r="I926" s="23"/>
      <c r="J926" s="23"/>
      <c r="K926" s="23"/>
      <c r="L926" s="23"/>
      <c r="M926" s="23"/>
      <c r="AQ926" s="23"/>
      <c r="AR926" s="23"/>
      <c r="AS926" s="23"/>
      <c r="AU926" s="23"/>
    </row>
    <row r="927" spans="3:47" x14ac:dyDescent="0.25">
      <c r="C927" s="23"/>
      <c r="D927" s="23"/>
      <c r="E927" s="23"/>
      <c r="G927" s="23"/>
      <c r="H927" s="23"/>
      <c r="I927" s="23"/>
      <c r="J927" s="23"/>
      <c r="K927" s="23"/>
      <c r="L927" s="23"/>
      <c r="M927" s="23"/>
      <c r="AQ927" s="23"/>
      <c r="AR927" s="23"/>
      <c r="AS927" s="23"/>
      <c r="AU927" s="23"/>
    </row>
    <row r="928" spans="3:47" x14ac:dyDescent="0.25">
      <c r="C928" s="23"/>
      <c r="D928" s="23"/>
      <c r="E928" s="23"/>
      <c r="G928" s="23"/>
      <c r="H928" s="23"/>
      <c r="I928" s="23"/>
      <c r="J928" s="23"/>
      <c r="K928" s="23"/>
      <c r="L928" s="23"/>
      <c r="M928" s="23"/>
      <c r="AQ928" s="23"/>
      <c r="AR928" s="23"/>
      <c r="AS928" s="23"/>
      <c r="AU928" s="23"/>
    </row>
    <row r="929" spans="3:47" x14ac:dyDescent="0.25">
      <c r="C929" s="23"/>
      <c r="D929" s="23"/>
      <c r="E929" s="23"/>
      <c r="G929" s="23"/>
      <c r="H929" s="23"/>
      <c r="I929" s="23"/>
      <c r="J929" s="23"/>
      <c r="K929" s="23"/>
      <c r="L929" s="23"/>
      <c r="M929" s="23"/>
      <c r="AQ929" s="23"/>
      <c r="AR929" s="23"/>
      <c r="AS929" s="23"/>
      <c r="AU929" s="23"/>
    </row>
    <row r="930" spans="3:47" x14ac:dyDescent="0.25">
      <c r="C930" s="23"/>
      <c r="D930" s="23"/>
      <c r="E930" s="23"/>
      <c r="G930" s="23"/>
      <c r="H930" s="23"/>
      <c r="I930" s="23"/>
      <c r="J930" s="23"/>
      <c r="K930" s="23"/>
      <c r="L930" s="23"/>
      <c r="M930" s="23"/>
      <c r="AQ930" s="23"/>
      <c r="AR930" s="23"/>
      <c r="AS930" s="23"/>
      <c r="AU930" s="23"/>
    </row>
    <row r="931" spans="3:47" x14ac:dyDescent="0.25">
      <c r="C931" s="23"/>
      <c r="D931" s="23"/>
      <c r="E931" s="23"/>
      <c r="G931" s="23"/>
      <c r="H931" s="23"/>
      <c r="I931" s="23"/>
      <c r="J931" s="23"/>
      <c r="K931" s="23"/>
      <c r="L931" s="23"/>
      <c r="M931" s="23"/>
      <c r="AQ931" s="23"/>
      <c r="AR931" s="23"/>
      <c r="AS931" s="23"/>
      <c r="AU931" s="23"/>
    </row>
    <row r="932" spans="3:47" x14ac:dyDescent="0.25">
      <c r="C932" s="23"/>
      <c r="D932" s="23"/>
      <c r="E932" s="23"/>
      <c r="G932" s="23"/>
      <c r="H932" s="23"/>
      <c r="I932" s="23"/>
      <c r="J932" s="23"/>
      <c r="K932" s="23"/>
      <c r="L932" s="23"/>
      <c r="M932" s="23"/>
      <c r="AQ932" s="23"/>
      <c r="AR932" s="23"/>
      <c r="AS932" s="23"/>
      <c r="AU932" s="23"/>
    </row>
    <row r="933" spans="3:47" x14ac:dyDescent="0.25">
      <c r="C933" s="23"/>
      <c r="D933" s="23"/>
      <c r="E933" s="23"/>
      <c r="G933" s="23"/>
      <c r="H933" s="23"/>
      <c r="I933" s="23"/>
      <c r="J933" s="23"/>
      <c r="K933" s="23"/>
      <c r="L933" s="23"/>
      <c r="M933" s="23"/>
      <c r="AQ933" s="23"/>
      <c r="AR933" s="23"/>
      <c r="AS933" s="23"/>
      <c r="AU933" s="23"/>
    </row>
    <row r="934" spans="3:47" x14ac:dyDescent="0.25">
      <c r="C934" s="23"/>
      <c r="D934" s="23"/>
      <c r="E934" s="23"/>
      <c r="G934" s="23"/>
      <c r="H934" s="23"/>
      <c r="I934" s="23"/>
      <c r="J934" s="23"/>
      <c r="K934" s="23"/>
      <c r="L934" s="23"/>
      <c r="M934" s="23"/>
      <c r="AQ934" s="23"/>
      <c r="AR934" s="23"/>
      <c r="AS934" s="23"/>
      <c r="AU934" s="23"/>
    </row>
    <row r="935" spans="3:47" x14ac:dyDescent="0.25">
      <c r="C935" s="23"/>
      <c r="D935" s="23"/>
      <c r="E935" s="23"/>
      <c r="G935" s="23"/>
      <c r="H935" s="23"/>
      <c r="I935" s="23"/>
      <c r="J935" s="23"/>
      <c r="K935" s="23"/>
      <c r="L935" s="23"/>
      <c r="M935" s="23"/>
      <c r="AQ935" s="23"/>
      <c r="AR935" s="23"/>
      <c r="AS935" s="23"/>
      <c r="AU935" s="23"/>
    </row>
    <row r="936" spans="3:47" x14ac:dyDescent="0.25">
      <c r="C936" s="23"/>
      <c r="D936" s="23"/>
      <c r="E936" s="23"/>
      <c r="G936" s="23"/>
      <c r="H936" s="23"/>
      <c r="I936" s="23"/>
      <c r="J936" s="23"/>
      <c r="K936" s="23"/>
      <c r="L936" s="23"/>
      <c r="M936" s="23"/>
      <c r="AQ936" s="23"/>
      <c r="AR936" s="23"/>
      <c r="AS936" s="23"/>
      <c r="AU936" s="23"/>
    </row>
    <row r="937" spans="3:47" x14ac:dyDescent="0.25">
      <c r="C937" s="23"/>
      <c r="D937" s="23"/>
      <c r="E937" s="23"/>
      <c r="G937" s="23"/>
      <c r="H937" s="23"/>
      <c r="I937" s="23"/>
      <c r="J937" s="23"/>
      <c r="K937" s="23"/>
      <c r="L937" s="23"/>
      <c r="M937" s="23"/>
      <c r="AQ937" s="23"/>
      <c r="AR937" s="23"/>
      <c r="AS937" s="23"/>
      <c r="AU937" s="23"/>
    </row>
    <row r="938" spans="3:47" x14ac:dyDescent="0.25">
      <c r="C938" s="23"/>
      <c r="D938" s="23"/>
      <c r="E938" s="23"/>
      <c r="G938" s="23"/>
      <c r="H938" s="23"/>
      <c r="I938" s="23"/>
      <c r="J938" s="23"/>
      <c r="K938" s="23"/>
      <c r="L938" s="23"/>
      <c r="M938" s="23"/>
      <c r="AQ938" s="23"/>
      <c r="AR938" s="23"/>
      <c r="AS938" s="23"/>
      <c r="AU938" s="23"/>
    </row>
    <row r="939" spans="3:47" x14ac:dyDescent="0.25">
      <c r="C939" s="23"/>
      <c r="D939" s="23"/>
      <c r="E939" s="23"/>
      <c r="G939" s="23"/>
      <c r="H939" s="23"/>
      <c r="I939" s="23"/>
      <c r="J939" s="23"/>
      <c r="K939" s="23"/>
      <c r="L939" s="23"/>
      <c r="M939" s="23"/>
      <c r="AQ939" s="23"/>
      <c r="AR939" s="23"/>
      <c r="AS939" s="23"/>
      <c r="AU939" s="23"/>
    </row>
    <row r="940" spans="3:47" x14ac:dyDescent="0.25">
      <c r="C940" s="23"/>
      <c r="D940" s="23"/>
      <c r="E940" s="23"/>
      <c r="G940" s="23"/>
      <c r="H940" s="23"/>
      <c r="I940" s="23"/>
      <c r="J940" s="23"/>
      <c r="K940" s="23"/>
      <c r="L940" s="23"/>
      <c r="M940" s="23"/>
      <c r="AQ940" s="23"/>
      <c r="AR940" s="23"/>
      <c r="AS940" s="23"/>
      <c r="AU940" s="23"/>
    </row>
    <row r="941" spans="3:47" x14ac:dyDescent="0.25">
      <c r="C941" s="23"/>
      <c r="D941" s="23"/>
      <c r="E941" s="23"/>
      <c r="G941" s="23"/>
      <c r="H941" s="23"/>
      <c r="I941" s="23"/>
      <c r="J941" s="23"/>
      <c r="K941" s="23"/>
      <c r="L941" s="23"/>
      <c r="M941" s="23"/>
      <c r="AQ941" s="23"/>
      <c r="AR941" s="23"/>
      <c r="AS941" s="23"/>
      <c r="AU941" s="23"/>
    </row>
    <row r="942" spans="3:47" x14ac:dyDescent="0.25">
      <c r="C942" s="23"/>
      <c r="D942" s="23"/>
      <c r="E942" s="23"/>
      <c r="G942" s="23"/>
      <c r="H942" s="23"/>
      <c r="I942" s="23"/>
      <c r="J942" s="23"/>
      <c r="K942" s="23"/>
      <c r="L942" s="23"/>
      <c r="M942" s="23"/>
      <c r="AQ942" s="23"/>
      <c r="AR942" s="23"/>
      <c r="AS942" s="23"/>
      <c r="AU942" s="23"/>
    </row>
    <row r="943" spans="3:47" x14ac:dyDescent="0.25">
      <c r="C943" s="23"/>
      <c r="D943" s="23"/>
      <c r="E943" s="23"/>
      <c r="G943" s="23"/>
      <c r="H943" s="23"/>
      <c r="I943" s="23"/>
      <c r="J943" s="23"/>
      <c r="K943" s="23"/>
      <c r="L943" s="23"/>
      <c r="M943" s="23"/>
      <c r="AQ943" s="23"/>
      <c r="AR943" s="23"/>
      <c r="AS943" s="23"/>
      <c r="AU943" s="23"/>
    </row>
    <row r="944" spans="3:47" x14ac:dyDescent="0.25">
      <c r="C944" s="23"/>
      <c r="D944" s="23"/>
      <c r="E944" s="23"/>
      <c r="G944" s="23"/>
      <c r="H944" s="23"/>
      <c r="I944" s="23"/>
      <c r="J944" s="23"/>
      <c r="K944" s="23"/>
      <c r="L944" s="23"/>
      <c r="M944" s="23"/>
      <c r="AQ944" s="23"/>
      <c r="AR944" s="23"/>
      <c r="AS944" s="23"/>
      <c r="AU944" s="23"/>
    </row>
    <row r="945" spans="3:47" x14ac:dyDescent="0.25">
      <c r="C945" s="23"/>
      <c r="D945" s="23"/>
      <c r="E945" s="23"/>
      <c r="G945" s="23"/>
      <c r="H945" s="23"/>
      <c r="I945" s="23"/>
      <c r="J945" s="23"/>
      <c r="K945" s="23"/>
      <c r="L945" s="23"/>
      <c r="M945" s="23"/>
      <c r="AQ945" s="23"/>
      <c r="AR945" s="23"/>
      <c r="AS945" s="23"/>
      <c r="AU945" s="23"/>
    </row>
    <row r="946" spans="3:47" x14ac:dyDescent="0.25">
      <c r="C946" s="23"/>
      <c r="D946" s="23"/>
      <c r="E946" s="23"/>
      <c r="G946" s="23"/>
      <c r="H946" s="23"/>
      <c r="I946" s="23"/>
      <c r="J946" s="23"/>
      <c r="K946" s="23"/>
      <c r="L946" s="23"/>
      <c r="M946" s="23"/>
      <c r="AQ946" s="23"/>
      <c r="AR946" s="23"/>
      <c r="AS946" s="23"/>
      <c r="AU946" s="23"/>
    </row>
    <row r="947" spans="3:47" x14ac:dyDescent="0.25">
      <c r="C947" s="23"/>
      <c r="D947" s="23"/>
      <c r="E947" s="23"/>
      <c r="G947" s="23"/>
      <c r="H947" s="23"/>
      <c r="I947" s="23"/>
      <c r="J947" s="23"/>
      <c r="K947" s="23"/>
      <c r="L947" s="23"/>
      <c r="M947" s="23"/>
      <c r="AQ947" s="23"/>
      <c r="AR947" s="23"/>
      <c r="AS947" s="23"/>
      <c r="AU947" s="23"/>
    </row>
    <row r="948" spans="3:47" x14ac:dyDescent="0.25">
      <c r="C948" s="23"/>
      <c r="D948" s="23"/>
      <c r="E948" s="23"/>
      <c r="G948" s="23"/>
      <c r="H948" s="23"/>
      <c r="I948" s="23"/>
      <c r="J948" s="23"/>
      <c r="K948" s="23"/>
      <c r="L948" s="23"/>
      <c r="M948" s="23"/>
      <c r="AQ948" s="23"/>
      <c r="AR948" s="23"/>
      <c r="AS948" s="23"/>
      <c r="AU948" s="23"/>
    </row>
    <row r="949" spans="3:47" x14ac:dyDescent="0.25">
      <c r="C949" s="23"/>
      <c r="D949" s="23"/>
      <c r="E949" s="23"/>
      <c r="G949" s="23"/>
      <c r="H949" s="23"/>
      <c r="I949" s="23"/>
      <c r="J949" s="23"/>
      <c r="K949" s="23"/>
      <c r="L949" s="23"/>
      <c r="M949" s="23"/>
      <c r="AQ949" s="23"/>
      <c r="AR949" s="23"/>
      <c r="AS949" s="23"/>
      <c r="AU949" s="23"/>
    </row>
    <row r="950" spans="3:47" x14ac:dyDescent="0.25">
      <c r="C950" s="23"/>
      <c r="D950" s="23"/>
      <c r="E950" s="23"/>
      <c r="G950" s="23"/>
      <c r="H950" s="23"/>
      <c r="I950" s="23"/>
      <c r="J950" s="23"/>
      <c r="K950" s="23"/>
      <c r="L950" s="23"/>
      <c r="M950" s="23"/>
      <c r="AQ950" s="23"/>
      <c r="AR950" s="23"/>
      <c r="AS950" s="23"/>
      <c r="AU950" s="23"/>
    </row>
    <row r="951" spans="3:47" x14ac:dyDescent="0.25">
      <c r="C951" s="23"/>
      <c r="D951" s="23"/>
      <c r="E951" s="23"/>
      <c r="G951" s="23"/>
      <c r="H951" s="23"/>
      <c r="I951" s="23"/>
      <c r="J951" s="23"/>
      <c r="K951" s="23"/>
      <c r="L951" s="23"/>
      <c r="M951" s="23"/>
      <c r="AQ951" s="23"/>
      <c r="AR951" s="23"/>
      <c r="AS951" s="23"/>
      <c r="AU951" s="23"/>
    </row>
    <row r="952" spans="3:47" x14ac:dyDescent="0.25">
      <c r="C952" s="23"/>
      <c r="D952" s="23"/>
      <c r="E952" s="23"/>
      <c r="G952" s="23"/>
      <c r="H952" s="23"/>
      <c r="I952" s="23"/>
      <c r="J952" s="23"/>
      <c r="K952" s="23"/>
      <c r="L952" s="23"/>
      <c r="M952" s="23"/>
      <c r="AQ952" s="23"/>
      <c r="AR952" s="23"/>
      <c r="AS952" s="23"/>
      <c r="AU952" s="23"/>
    </row>
    <row r="953" spans="3:47" x14ac:dyDescent="0.25">
      <c r="C953" s="23"/>
      <c r="D953" s="23"/>
      <c r="E953" s="23"/>
      <c r="G953" s="23"/>
      <c r="H953" s="23"/>
      <c r="I953" s="23"/>
      <c r="J953" s="23"/>
      <c r="K953" s="23"/>
      <c r="L953" s="23"/>
      <c r="M953" s="23"/>
      <c r="AQ953" s="23"/>
      <c r="AR953" s="23"/>
      <c r="AS953" s="23"/>
      <c r="AU953" s="23"/>
    </row>
    <row r="954" spans="3:47" x14ac:dyDescent="0.25">
      <c r="C954" s="23"/>
      <c r="D954" s="23"/>
      <c r="E954" s="23"/>
      <c r="G954" s="23"/>
      <c r="H954" s="23"/>
      <c r="I954" s="23"/>
      <c r="J954" s="23"/>
      <c r="K954" s="23"/>
      <c r="L954" s="23"/>
      <c r="M954" s="23"/>
      <c r="AQ954" s="23"/>
      <c r="AR954" s="23"/>
      <c r="AS954" s="23"/>
      <c r="AU954" s="23"/>
    </row>
    <row r="955" spans="3:47" x14ac:dyDescent="0.25">
      <c r="C955" s="23"/>
      <c r="D955" s="23"/>
      <c r="E955" s="23"/>
      <c r="G955" s="23"/>
      <c r="H955" s="23"/>
      <c r="I955" s="23"/>
      <c r="J955" s="23"/>
      <c r="K955" s="23"/>
      <c r="L955" s="23"/>
      <c r="M955" s="23"/>
      <c r="AQ955" s="23"/>
      <c r="AR955" s="23"/>
      <c r="AS955" s="23"/>
      <c r="AU955" s="23"/>
    </row>
    <row r="956" spans="3:47" x14ac:dyDescent="0.25">
      <c r="C956" s="23"/>
      <c r="D956" s="23"/>
      <c r="E956" s="23"/>
      <c r="G956" s="23"/>
      <c r="H956" s="23"/>
      <c r="I956" s="23"/>
      <c r="J956" s="23"/>
      <c r="K956" s="23"/>
      <c r="L956" s="23"/>
      <c r="M956" s="23"/>
      <c r="AQ956" s="23"/>
      <c r="AR956" s="23"/>
      <c r="AS956" s="23"/>
      <c r="AU956" s="23"/>
    </row>
    <row r="957" spans="3:47" x14ac:dyDescent="0.25">
      <c r="C957" s="23"/>
      <c r="D957" s="23"/>
      <c r="E957" s="23"/>
      <c r="G957" s="23"/>
      <c r="H957" s="23"/>
      <c r="I957" s="23"/>
      <c r="J957" s="23"/>
      <c r="K957" s="23"/>
      <c r="L957" s="23"/>
      <c r="M957" s="23"/>
      <c r="AQ957" s="23"/>
      <c r="AR957" s="23"/>
      <c r="AS957" s="23"/>
      <c r="AU957" s="23"/>
    </row>
    <row r="958" spans="3:47" x14ac:dyDescent="0.25">
      <c r="C958" s="23"/>
      <c r="D958" s="23"/>
      <c r="E958" s="23"/>
      <c r="G958" s="23"/>
      <c r="H958" s="23"/>
      <c r="I958" s="23"/>
      <c r="J958" s="23"/>
      <c r="K958" s="23"/>
      <c r="L958" s="23"/>
      <c r="M958" s="23"/>
      <c r="AQ958" s="23"/>
      <c r="AR958" s="23"/>
      <c r="AS958" s="23"/>
      <c r="AU958" s="23"/>
    </row>
    <row r="959" spans="3:47" x14ac:dyDescent="0.25">
      <c r="C959" s="23"/>
      <c r="D959" s="23"/>
      <c r="E959" s="23"/>
      <c r="G959" s="23"/>
      <c r="H959" s="23"/>
      <c r="I959" s="23"/>
      <c r="J959" s="23"/>
      <c r="K959" s="23"/>
      <c r="L959" s="23"/>
      <c r="M959" s="23"/>
      <c r="AQ959" s="23"/>
      <c r="AR959" s="23"/>
      <c r="AS959" s="23"/>
      <c r="AU959" s="23"/>
    </row>
    <row r="960" spans="3:47" x14ac:dyDescent="0.25">
      <c r="C960" s="23"/>
      <c r="D960" s="23"/>
      <c r="E960" s="23"/>
      <c r="G960" s="23"/>
      <c r="H960" s="23"/>
      <c r="I960" s="23"/>
      <c r="J960" s="23"/>
      <c r="K960" s="23"/>
      <c r="L960" s="23"/>
      <c r="M960" s="23"/>
      <c r="AQ960" s="23"/>
      <c r="AR960" s="23"/>
      <c r="AS960" s="23"/>
      <c r="AU960" s="23"/>
    </row>
    <row r="961" spans="3:47" x14ac:dyDescent="0.25">
      <c r="C961" s="23"/>
      <c r="D961" s="23"/>
      <c r="E961" s="23"/>
      <c r="G961" s="23"/>
      <c r="H961" s="23"/>
      <c r="I961" s="23"/>
      <c r="J961" s="23"/>
      <c r="K961" s="23"/>
      <c r="L961" s="23"/>
      <c r="M961" s="23"/>
      <c r="AQ961" s="23"/>
      <c r="AR961" s="23"/>
      <c r="AS961" s="23"/>
      <c r="AU961" s="23"/>
    </row>
    <row r="962" spans="3:47" x14ac:dyDescent="0.25">
      <c r="C962" s="23"/>
      <c r="D962" s="23"/>
      <c r="E962" s="23"/>
      <c r="G962" s="23"/>
      <c r="H962" s="23"/>
      <c r="I962" s="23"/>
      <c r="J962" s="23"/>
      <c r="K962" s="23"/>
      <c r="L962" s="23"/>
      <c r="M962" s="23"/>
      <c r="AQ962" s="23"/>
      <c r="AR962" s="23"/>
      <c r="AS962" s="23"/>
      <c r="AU962" s="23"/>
    </row>
    <row r="963" spans="3:47" x14ac:dyDescent="0.25">
      <c r="C963" s="23"/>
      <c r="D963" s="23"/>
      <c r="E963" s="23"/>
      <c r="G963" s="23"/>
      <c r="H963" s="23"/>
      <c r="I963" s="23"/>
      <c r="J963" s="23"/>
      <c r="K963" s="23"/>
      <c r="L963" s="23"/>
      <c r="M963" s="23"/>
      <c r="AQ963" s="23"/>
      <c r="AR963" s="23"/>
      <c r="AS963" s="23"/>
      <c r="AU963" s="23"/>
    </row>
    <row r="964" spans="3:47" x14ac:dyDescent="0.25">
      <c r="C964" s="23"/>
      <c r="D964" s="23"/>
      <c r="E964" s="23"/>
      <c r="G964" s="23"/>
      <c r="H964" s="23"/>
      <c r="I964" s="23"/>
      <c r="J964" s="23"/>
      <c r="K964" s="23"/>
      <c r="L964" s="23"/>
      <c r="M964" s="23"/>
      <c r="AQ964" s="23"/>
      <c r="AR964" s="23"/>
      <c r="AS964" s="23"/>
      <c r="AU964" s="23"/>
    </row>
    <row r="965" spans="3:47" x14ac:dyDescent="0.25">
      <c r="C965" s="23"/>
      <c r="D965" s="23"/>
      <c r="E965" s="23"/>
      <c r="G965" s="23"/>
      <c r="H965" s="23"/>
      <c r="I965" s="23"/>
      <c r="J965" s="23"/>
      <c r="K965" s="23"/>
      <c r="L965" s="23"/>
      <c r="M965" s="23"/>
      <c r="AQ965" s="23"/>
      <c r="AR965" s="23"/>
      <c r="AS965" s="23"/>
      <c r="AU965" s="23"/>
    </row>
    <row r="966" spans="3:47" x14ac:dyDescent="0.25">
      <c r="C966" s="23"/>
      <c r="D966" s="23"/>
      <c r="E966" s="23"/>
      <c r="G966" s="23"/>
      <c r="H966" s="23"/>
      <c r="I966" s="23"/>
      <c r="J966" s="23"/>
      <c r="K966" s="23"/>
      <c r="L966" s="23"/>
      <c r="M966" s="23"/>
      <c r="AQ966" s="23"/>
      <c r="AR966" s="23"/>
      <c r="AS966" s="23"/>
      <c r="AU966" s="23"/>
    </row>
    <row r="967" spans="3:47" x14ac:dyDescent="0.25">
      <c r="C967" s="23"/>
      <c r="D967" s="23"/>
      <c r="E967" s="23"/>
      <c r="G967" s="23"/>
      <c r="H967" s="23"/>
      <c r="I967" s="23"/>
      <c r="J967" s="23"/>
      <c r="K967" s="23"/>
      <c r="L967" s="23"/>
      <c r="M967" s="23"/>
      <c r="AQ967" s="23"/>
      <c r="AR967" s="23"/>
      <c r="AS967" s="23"/>
      <c r="AU967" s="23"/>
    </row>
    <row r="968" spans="3:47" x14ac:dyDescent="0.25">
      <c r="C968" s="23"/>
      <c r="D968" s="23"/>
      <c r="E968" s="23"/>
      <c r="G968" s="23"/>
      <c r="H968" s="23"/>
      <c r="I968" s="23"/>
      <c r="J968" s="23"/>
      <c r="K968" s="23"/>
      <c r="L968" s="23"/>
      <c r="M968" s="23"/>
      <c r="AQ968" s="23"/>
      <c r="AR968" s="23"/>
      <c r="AS968" s="23"/>
      <c r="AU968" s="23"/>
    </row>
    <row r="969" spans="3:47" x14ac:dyDescent="0.25">
      <c r="C969" s="23"/>
      <c r="D969" s="23"/>
      <c r="E969" s="23"/>
      <c r="G969" s="23"/>
      <c r="H969" s="23"/>
      <c r="I969" s="23"/>
      <c r="J969" s="23"/>
      <c r="K969" s="23"/>
      <c r="L969" s="23"/>
      <c r="M969" s="23"/>
      <c r="AQ969" s="23"/>
      <c r="AR969" s="23"/>
      <c r="AS969" s="23"/>
      <c r="AU969" s="23"/>
    </row>
    <row r="970" spans="3:47" x14ac:dyDescent="0.25">
      <c r="C970" s="23"/>
      <c r="D970" s="23"/>
      <c r="E970" s="23"/>
      <c r="G970" s="23"/>
      <c r="H970" s="23"/>
      <c r="I970" s="23"/>
      <c r="J970" s="23"/>
      <c r="K970" s="23"/>
      <c r="L970" s="23"/>
      <c r="M970" s="23"/>
      <c r="AQ970" s="23"/>
      <c r="AR970" s="23"/>
      <c r="AS970" s="23"/>
      <c r="AU970" s="23"/>
    </row>
    <row r="971" spans="3:47" x14ac:dyDescent="0.25">
      <c r="C971" s="23"/>
      <c r="D971" s="23"/>
      <c r="E971" s="23"/>
      <c r="G971" s="23"/>
      <c r="H971" s="23"/>
      <c r="I971" s="23"/>
      <c r="J971" s="23"/>
      <c r="K971" s="23"/>
      <c r="L971" s="23"/>
      <c r="M971" s="23"/>
      <c r="AQ971" s="23"/>
      <c r="AR971" s="23"/>
      <c r="AS971" s="23"/>
      <c r="AU971" s="23"/>
    </row>
    <row r="972" spans="3:47" x14ac:dyDescent="0.25">
      <c r="C972" s="23"/>
      <c r="D972" s="23"/>
      <c r="E972" s="23"/>
      <c r="G972" s="23"/>
      <c r="H972" s="23"/>
      <c r="I972" s="23"/>
      <c r="J972" s="23"/>
      <c r="K972" s="23"/>
      <c r="L972" s="23"/>
      <c r="M972" s="23"/>
      <c r="AQ972" s="23"/>
      <c r="AR972" s="23"/>
      <c r="AS972" s="23"/>
      <c r="AU972" s="23"/>
    </row>
    <row r="973" spans="3:47" x14ac:dyDescent="0.25">
      <c r="C973" s="23"/>
      <c r="D973" s="23"/>
      <c r="E973" s="23"/>
      <c r="G973" s="23"/>
      <c r="H973" s="23"/>
      <c r="I973" s="23"/>
      <c r="J973" s="23"/>
      <c r="K973" s="23"/>
      <c r="L973" s="23"/>
      <c r="M973" s="23"/>
      <c r="AQ973" s="23"/>
      <c r="AR973" s="23"/>
      <c r="AS973" s="23"/>
      <c r="AU973" s="23"/>
    </row>
    <row r="974" spans="3:47" x14ac:dyDescent="0.25">
      <c r="C974" s="23"/>
      <c r="D974" s="23"/>
      <c r="E974" s="23"/>
      <c r="G974" s="23"/>
      <c r="H974" s="23"/>
      <c r="I974" s="23"/>
      <c r="J974" s="23"/>
      <c r="K974" s="23"/>
      <c r="L974" s="23"/>
      <c r="M974" s="23"/>
      <c r="AQ974" s="23"/>
      <c r="AR974" s="23"/>
      <c r="AS974" s="23"/>
      <c r="AU974" s="23"/>
    </row>
    <row r="975" spans="3:47" x14ac:dyDescent="0.25">
      <c r="C975" s="23"/>
      <c r="D975" s="23"/>
      <c r="E975" s="23"/>
      <c r="G975" s="23"/>
      <c r="H975" s="23"/>
      <c r="I975" s="23"/>
      <c r="J975" s="23"/>
      <c r="K975" s="23"/>
      <c r="L975" s="23"/>
      <c r="M975" s="23"/>
      <c r="AQ975" s="23"/>
      <c r="AR975" s="23"/>
      <c r="AS975" s="23"/>
      <c r="AU975" s="23"/>
    </row>
    <row r="976" spans="3:47" x14ac:dyDescent="0.25">
      <c r="C976" s="23"/>
      <c r="D976" s="23"/>
      <c r="E976" s="23"/>
      <c r="G976" s="23"/>
      <c r="H976" s="23"/>
      <c r="I976" s="23"/>
      <c r="J976" s="23"/>
      <c r="K976" s="23"/>
      <c r="L976" s="23"/>
      <c r="M976" s="23"/>
      <c r="AQ976" s="23"/>
      <c r="AR976" s="23"/>
      <c r="AS976" s="23"/>
      <c r="AU976" s="23"/>
    </row>
    <row r="977" spans="3:47" x14ac:dyDescent="0.25">
      <c r="C977" s="23"/>
      <c r="D977" s="23"/>
      <c r="E977" s="23"/>
      <c r="G977" s="23"/>
      <c r="H977" s="23"/>
      <c r="I977" s="23"/>
      <c r="J977" s="23"/>
      <c r="K977" s="23"/>
      <c r="L977" s="23"/>
      <c r="M977" s="23"/>
      <c r="AQ977" s="23"/>
      <c r="AR977" s="23"/>
      <c r="AS977" s="23"/>
      <c r="AU977" s="23"/>
    </row>
    <row r="978" spans="3:47" x14ac:dyDescent="0.25">
      <c r="C978" s="23"/>
      <c r="D978" s="23"/>
      <c r="E978" s="23"/>
      <c r="G978" s="23"/>
      <c r="H978" s="23"/>
      <c r="I978" s="23"/>
      <c r="J978" s="23"/>
      <c r="K978" s="23"/>
      <c r="L978" s="23"/>
      <c r="M978" s="23"/>
      <c r="AQ978" s="23"/>
      <c r="AR978" s="23"/>
      <c r="AS978" s="23"/>
      <c r="AU978" s="23"/>
    </row>
    <row r="979" spans="3:47" x14ac:dyDescent="0.25">
      <c r="C979" s="23"/>
      <c r="D979" s="23"/>
      <c r="E979" s="23"/>
      <c r="G979" s="23"/>
      <c r="H979" s="23"/>
      <c r="I979" s="23"/>
      <c r="J979" s="23"/>
      <c r="K979" s="23"/>
      <c r="L979" s="23"/>
      <c r="M979" s="23"/>
      <c r="AQ979" s="23"/>
      <c r="AR979" s="23"/>
      <c r="AS979" s="23"/>
      <c r="AU979" s="23"/>
    </row>
    <row r="980" spans="3:47" x14ac:dyDescent="0.25">
      <c r="C980" s="23"/>
      <c r="D980" s="23"/>
      <c r="E980" s="23"/>
      <c r="G980" s="23"/>
      <c r="H980" s="23"/>
      <c r="I980" s="23"/>
      <c r="J980" s="23"/>
      <c r="K980" s="23"/>
      <c r="L980" s="23"/>
      <c r="M980" s="23"/>
      <c r="AQ980" s="23"/>
      <c r="AR980" s="23"/>
      <c r="AS980" s="23"/>
      <c r="AU980" s="23"/>
    </row>
    <row r="981" spans="3:47" x14ac:dyDescent="0.25">
      <c r="C981" s="23"/>
      <c r="D981" s="23"/>
      <c r="E981" s="23"/>
      <c r="G981" s="23"/>
      <c r="H981" s="23"/>
      <c r="I981" s="23"/>
      <c r="J981" s="23"/>
      <c r="K981" s="23"/>
      <c r="L981" s="23"/>
      <c r="M981" s="23"/>
      <c r="AQ981" s="23"/>
      <c r="AR981" s="23"/>
      <c r="AS981" s="23"/>
      <c r="AU981" s="23"/>
    </row>
    <row r="982" spans="3:47" x14ac:dyDescent="0.25">
      <c r="C982" s="23"/>
      <c r="D982" s="23"/>
      <c r="E982" s="23"/>
      <c r="G982" s="23"/>
      <c r="H982" s="23"/>
      <c r="I982" s="23"/>
      <c r="J982" s="23"/>
      <c r="K982" s="23"/>
      <c r="L982" s="23"/>
      <c r="M982" s="23"/>
      <c r="AQ982" s="23"/>
      <c r="AR982" s="23"/>
      <c r="AS982" s="23"/>
      <c r="AU982" s="23"/>
    </row>
    <row r="983" spans="3:47" x14ac:dyDescent="0.25">
      <c r="C983" s="23"/>
      <c r="D983" s="23"/>
      <c r="E983" s="23"/>
      <c r="G983" s="23"/>
      <c r="H983" s="23"/>
      <c r="I983" s="23"/>
      <c r="J983" s="23"/>
      <c r="K983" s="23"/>
      <c r="L983" s="23"/>
      <c r="M983" s="23"/>
      <c r="AQ983" s="23"/>
      <c r="AR983" s="23"/>
      <c r="AS983" s="23"/>
      <c r="AU983" s="23"/>
    </row>
    <row r="984" spans="3:47" x14ac:dyDescent="0.25">
      <c r="C984" s="23"/>
      <c r="D984" s="23"/>
      <c r="E984" s="23"/>
      <c r="G984" s="23"/>
      <c r="H984" s="23"/>
      <c r="I984" s="23"/>
      <c r="J984" s="23"/>
      <c r="K984" s="23"/>
      <c r="L984" s="23"/>
      <c r="M984" s="23"/>
      <c r="AQ984" s="23"/>
      <c r="AR984" s="23"/>
      <c r="AS984" s="23"/>
      <c r="AU984" s="23"/>
    </row>
    <row r="985" spans="3:47" x14ac:dyDescent="0.25">
      <c r="C985" s="23"/>
      <c r="D985" s="23"/>
      <c r="E985" s="23"/>
      <c r="G985" s="23"/>
      <c r="H985" s="23"/>
      <c r="I985" s="23"/>
      <c r="J985" s="23"/>
      <c r="K985" s="23"/>
      <c r="L985" s="23"/>
      <c r="M985" s="23"/>
      <c r="AQ985" s="23"/>
      <c r="AR985" s="23"/>
      <c r="AS985" s="23"/>
      <c r="AU985" s="23"/>
    </row>
    <row r="986" spans="3:47" x14ac:dyDescent="0.25">
      <c r="C986" s="23"/>
      <c r="D986" s="23"/>
      <c r="E986" s="23"/>
      <c r="G986" s="23"/>
      <c r="H986" s="23"/>
      <c r="I986" s="23"/>
      <c r="J986" s="23"/>
      <c r="K986" s="23"/>
      <c r="L986" s="23"/>
      <c r="M986" s="23"/>
      <c r="AQ986" s="23"/>
      <c r="AR986" s="23"/>
      <c r="AS986" s="23"/>
      <c r="AU986" s="23"/>
    </row>
    <row r="987" spans="3:47" x14ac:dyDescent="0.25">
      <c r="C987" s="23"/>
      <c r="D987" s="23"/>
      <c r="E987" s="23"/>
      <c r="G987" s="23"/>
      <c r="H987" s="23"/>
      <c r="I987" s="23"/>
      <c r="J987" s="23"/>
      <c r="K987" s="23"/>
      <c r="L987" s="23"/>
      <c r="M987" s="23"/>
      <c r="AQ987" s="23"/>
      <c r="AR987" s="23"/>
      <c r="AS987" s="23"/>
      <c r="AU987" s="23"/>
    </row>
    <row r="988" spans="3:47" x14ac:dyDescent="0.25">
      <c r="C988" s="23"/>
      <c r="D988" s="23"/>
      <c r="E988" s="23"/>
      <c r="G988" s="23"/>
      <c r="H988" s="23"/>
      <c r="I988" s="23"/>
      <c r="J988" s="23"/>
      <c r="K988" s="23"/>
      <c r="L988" s="23"/>
      <c r="M988" s="23"/>
      <c r="AQ988" s="23"/>
      <c r="AR988" s="23"/>
      <c r="AS988" s="23"/>
      <c r="AU988" s="23"/>
    </row>
    <row r="989" spans="3:47" x14ac:dyDescent="0.25">
      <c r="C989" s="23"/>
      <c r="D989" s="23"/>
      <c r="E989" s="23"/>
      <c r="G989" s="23"/>
      <c r="H989" s="23"/>
      <c r="I989" s="23"/>
      <c r="J989" s="23"/>
      <c r="K989" s="23"/>
      <c r="L989" s="23"/>
      <c r="M989" s="23"/>
      <c r="AQ989" s="23"/>
      <c r="AR989" s="23"/>
      <c r="AS989" s="23"/>
      <c r="AU989" s="23"/>
    </row>
    <row r="990" spans="3:47" x14ac:dyDescent="0.25">
      <c r="C990" s="23"/>
      <c r="D990" s="23"/>
      <c r="E990" s="23"/>
      <c r="G990" s="23"/>
      <c r="H990" s="23"/>
      <c r="I990" s="23"/>
      <c r="J990" s="23"/>
      <c r="K990" s="23"/>
      <c r="L990" s="23"/>
      <c r="M990" s="23"/>
      <c r="AQ990" s="23"/>
      <c r="AR990" s="23"/>
      <c r="AS990" s="23"/>
      <c r="AU990" s="23"/>
    </row>
    <row r="991" spans="3:47" x14ac:dyDescent="0.25">
      <c r="C991" s="23"/>
      <c r="D991" s="23"/>
      <c r="E991" s="23"/>
      <c r="G991" s="23"/>
      <c r="H991" s="23"/>
      <c r="I991" s="23"/>
      <c r="J991" s="23"/>
      <c r="K991" s="23"/>
      <c r="L991" s="23"/>
      <c r="M991" s="23"/>
      <c r="AQ991" s="23"/>
      <c r="AR991" s="23"/>
      <c r="AS991" s="23"/>
      <c r="AU991" s="23"/>
    </row>
    <row r="992" spans="3:47" x14ac:dyDescent="0.25">
      <c r="C992" s="23"/>
      <c r="D992" s="23"/>
      <c r="E992" s="23"/>
      <c r="G992" s="23"/>
      <c r="H992" s="23"/>
      <c r="I992" s="23"/>
      <c r="J992" s="23"/>
      <c r="K992" s="23"/>
      <c r="L992" s="23"/>
      <c r="M992" s="23"/>
      <c r="AQ992" s="23"/>
      <c r="AR992" s="23"/>
      <c r="AS992" s="23"/>
      <c r="AU992" s="23"/>
    </row>
    <row r="993" spans="3:47" x14ac:dyDescent="0.25">
      <c r="C993" s="23"/>
      <c r="D993" s="23"/>
      <c r="E993" s="23"/>
      <c r="G993" s="23"/>
      <c r="H993" s="23"/>
      <c r="I993" s="23"/>
      <c r="J993" s="23"/>
      <c r="K993" s="23"/>
      <c r="L993" s="23"/>
      <c r="M993" s="23"/>
      <c r="AQ993" s="23"/>
      <c r="AR993" s="23"/>
      <c r="AS993" s="23"/>
      <c r="AU993" s="23"/>
    </row>
    <row r="994" spans="3:47" x14ac:dyDescent="0.25">
      <c r="C994" s="23"/>
      <c r="D994" s="23"/>
      <c r="E994" s="23"/>
      <c r="G994" s="23"/>
      <c r="H994" s="23"/>
      <c r="I994" s="23"/>
      <c r="J994" s="23"/>
      <c r="K994" s="23"/>
      <c r="L994" s="23"/>
      <c r="M994" s="23"/>
      <c r="AQ994" s="23"/>
      <c r="AR994" s="23"/>
      <c r="AS994" s="23"/>
      <c r="AU994" s="23"/>
    </row>
    <row r="995" spans="3:47" x14ac:dyDescent="0.25">
      <c r="C995" s="23"/>
      <c r="D995" s="23"/>
      <c r="E995" s="23"/>
      <c r="G995" s="23"/>
      <c r="H995" s="23"/>
      <c r="I995" s="23"/>
      <c r="J995" s="23"/>
      <c r="K995" s="23"/>
      <c r="L995" s="23"/>
      <c r="M995" s="23"/>
      <c r="AQ995" s="23"/>
      <c r="AR995" s="23"/>
      <c r="AS995" s="23"/>
      <c r="AU995" s="23"/>
    </row>
    <row r="996" spans="3:47" x14ac:dyDescent="0.25">
      <c r="C996" s="23"/>
      <c r="D996" s="23"/>
      <c r="E996" s="23"/>
      <c r="G996" s="23"/>
      <c r="H996" s="23"/>
      <c r="I996" s="23"/>
      <c r="J996" s="23"/>
      <c r="K996" s="23"/>
      <c r="L996" s="23"/>
      <c r="M996" s="23"/>
      <c r="AQ996" s="23"/>
      <c r="AR996" s="23"/>
      <c r="AS996" s="23"/>
      <c r="AU996" s="23"/>
    </row>
    <row r="997" spans="3:47" x14ac:dyDescent="0.25">
      <c r="C997" s="23"/>
      <c r="D997" s="23"/>
      <c r="E997" s="23"/>
      <c r="G997" s="23"/>
      <c r="H997" s="23"/>
      <c r="I997" s="23"/>
      <c r="J997" s="23"/>
      <c r="K997" s="23"/>
      <c r="L997" s="23"/>
      <c r="M997" s="23"/>
      <c r="AQ997" s="23"/>
      <c r="AR997" s="23"/>
      <c r="AS997" s="23"/>
      <c r="AU997" s="23"/>
    </row>
    <row r="998" spans="3:47" x14ac:dyDescent="0.25">
      <c r="C998" s="23"/>
      <c r="D998" s="23"/>
      <c r="E998" s="23"/>
      <c r="G998" s="23"/>
      <c r="H998" s="23"/>
      <c r="I998" s="23"/>
      <c r="J998" s="23"/>
      <c r="K998" s="23"/>
      <c r="L998" s="23"/>
      <c r="M998" s="23"/>
      <c r="AQ998" s="23"/>
      <c r="AR998" s="23"/>
      <c r="AS998" s="23"/>
      <c r="AU998" s="23"/>
    </row>
    <row r="999" spans="3:47" x14ac:dyDescent="0.25">
      <c r="C999" s="23"/>
      <c r="D999" s="23"/>
      <c r="E999" s="23"/>
      <c r="G999" s="23"/>
      <c r="H999" s="23"/>
      <c r="I999" s="23"/>
      <c r="J999" s="23"/>
      <c r="K999" s="23"/>
      <c r="L999" s="23"/>
      <c r="M999" s="23"/>
      <c r="AQ999" s="23"/>
      <c r="AR999" s="23"/>
      <c r="AS999" s="23"/>
      <c r="AU999" s="23"/>
    </row>
    <row r="1000" spans="3:47" x14ac:dyDescent="0.25">
      <c r="C1000" s="23"/>
      <c r="D1000" s="23"/>
      <c r="E1000" s="23"/>
      <c r="G1000" s="23"/>
      <c r="H1000" s="23"/>
      <c r="I1000" s="23"/>
      <c r="J1000" s="23"/>
      <c r="K1000" s="23"/>
      <c r="L1000" s="23"/>
      <c r="M1000" s="23"/>
      <c r="AQ1000" s="23"/>
      <c r="AR1000" s="23"/>
      <c r="AS1000" s="23"/>
      <c r="AU1000" s="23"/>
    </row>
    <row r="1001" spans="3:47" x14ac:dyDescent="0.25">
      <c r="C1001" s="23"/>
      <c r="D1001" s="23"/>
      <c r="E1001" s="23"/>
      <c r="G1001" s="23"/>
      <c r="H1001" s="23"/>
      <c r="I1001" s="23"/>
      <c r="J1001" s="23"/>
      <c r="K1001" s="23"/>
      <c r="L1001" s="23"/>
      <c r="M1001" s="23"/>
      <c r="AQ1001" s="23"/>
      <c r="AR1001" s="23"/>
      <c r="AS1001" s="23"/>
      <c r="AU1001" s="23"/>
    </row>
    <row r="1002" spans="3:47" x14ac:dyDescent="0.25">
      <c r="C1002" s="23"/>
      <c r="D1002" s="23"/>
      <c r="E1002" s="23"/>
      <c r="G1002" s="23"/>
      <c r="H1002" s="23"/>
      <c r="I1002" s="23"/>
      <c r="J1002" s="23"/>
      <c r="K1002" s="23"/>
      <c r="L1002" s="23"/>
      <c r="M1002" s="23"/>
      <c r="AQ1002" s="23"/>
      <c r="AR1002" s="23"/>
      <c r="AS1002" s="23"/>
      <c r="AU1002" s="23"/>
    </row>
    <row r="1003" spans="3:47" x14ac:dyDescent="0.25">
      <c r="C1003" s="23"/>
      <c r="D1003" s="23"/>
      <c r="E1003" s="23"/>
      <c r="G1003" s="23"/>
      <c r="H1003" s="23"/>
      <c r="I1003" s="23"/>
      <c r="J1003" s="23"/>
      <c r="K1003" s="23"/>
      <c r="L1003" s="23"/>
      <c r="M1003" s="23"/>
      <c r="AQ1003" s="23"/>
      <c r="AR1003" s="23"/>
      <c r="AS1003" s="23"/>
      <c r="AU1003" s="23"/>
    </row>
    <row r="1004" spans="3:47" x14ac:dyDescent="0.25">
      <c r="C1004" s="23"/>
      <c r="D1004" s="23"/>
      <c r="E1004" s="23"/>
      <c r="G1004" s="23"/>
      <c r="H1004" s="23"/>
      <c r="I1004" s="23"/>
      <c r="J1004" s="23"/>
      <c r="K1004" s="23"/>
      <c r="L1004" s="23"/>
      <c r="M1004" s="23"/>
      <c r="AQ1004" s="23"/>
      <c r="AR1004" s="23"/>
      <c r="AS1004" s="23"/>
      <c r="AU1004" s="23"/>
    </row>
    <row r="1005" spans="3:47" x14ac:dyDescent="0.25">
      <c r="C1005" s="23"/>
      <c r="D1005" s="23"/>
      <c r="E1005" s="23"/>
      <c r="G1005" s="23"/>
      <c r="H1005" s="23"/>
      <c r="I1005" s="23"/>
      <c r="J1005" s="23"/>
      <c r="K1005" s="23"/>
      <c r="L1005" s="23"/>
      <c r="M1005" s="23"/>
      <c r="AQ1005" s="23"/>
      <c r="AR1005" s="23"/>
      <c r="AS1005" s="23"/>
      <c r="AU1005" s="23"/>
    </row>
    <row r="1006" spans="3:47" x14ac:dyDescent="0.25">
      <c r="C1006" s="23"/>
      <c r="D1006" s="23"/>
      <c r="E1006" s="23"/>
      <c r="G1006" s="23"/>
      <c r="H1006" s="23"/>
      <c r="I1006" s="23"/>
      <c r="J1006" s="23"/>
      <c r="K1006" s="23"/>
      <c r="L1006" s="23"/>
      <c r="M1006" s="23"/>
      <c r="AQ1006" s="23"/>
      <c r="AR1006" s="23"/>
      <c r="AS1006" s="23"/>
      <c r="AU1006" s="23"/>
    </row>
    <row r="1007" spans="3:47" x14ac:dyDescent="0.25">
      <c r="C1007" s="23"/>
      <c r="D1007" s="23"/>
      <c r="E1007" s="23"/>
      <c r="G1007" s="23"/>
      <c r="H1007" s="23"/>
      <c r="I1007" s="23"/>
      <c r="J1007" s="23"/>
      <c r="K1007" s="23"/>
      <c r="L1007" s="23"/>
      <c r="M1007" s="23"/>
      <c r="AQ1007" s="23"/>
      <c r="AR1007" s="23"/>
      <c r="AS1007" s="23"/>
      <c r="AU1007" s="23"/>
    </row>
    <row r="1008" spans="3:47" x14ac:dyDescent="0.25">
      <c r="C1008" s="23"/>
      <c r="D1008" s="23"/>
      <c r="E1008" s="23"/>
      <c r="G1008" s="23"/>
      <c r="H1008" s="23"/>
      <c r="I1008" s="23"/>
      <c r="J1008" s="23"/>
      <c r="K1008" s="23"/>
      <c r="L1008" s="23"/>
      <c r="M1008" s="23"/>
      <c r="AQ1008" s="23"/>
      <c r="AR1008" s="23"/>
      <c r="AS1008" s="23"/>
      <c r="AU1008" s="23"/>
    </row>
    <row r="1009" spans="3:47" x14ac:dyDescent="0.25">
      <c r="C1009" s="23"/>
      <c r="D1009" s="23"/>
      <c r="E1009" s="23"/>
      <c r="G1009" s="23"/>
      <c r="H1009" s="23"/>
      <c r="I1009" s="23"/>
      <c r="J1009" s="23"/>
      <c r="K1009" s="23"/>
      <c r="L1009" s="23"/>
      <c r="M1009" s="23"/>
      <c r="AQ1009" s="23"/>
      <c r="AR1009" s="23"/>
      <c r="AS1009" s="23"/>
      <c r="AU1009" s="23"/>
    </row>
    <row r="1010" spans="3:47" x14ac:dyDescent="0.25">
      <c r="C1010" s="23"/>
      <c r="D1010" s="23"/>
      <c r="E1010" s="23"/>
      <c r="G1010" s="23"/>
      <c r="H1010" s="23"/>
      <c r="I1010" s="23"/>
      <c r="J1010" s="23"/>
      <c r="K1010" s="23"/>
      <c r="L1010" s="23"/>
      <c r="M1010" s="23"/>
      <c r="AQ1010" s="23"/>
      <c r="AR1010" s="23"/>
      <c r="AS1010" s="23"/>
      <c r="AU1010" s="23"/>
    </row>
    <row r="1011" spans="3:47" x14ac:dyDescent="0.25">
      <c r="C1011" s="23"/>
      <c r="D1011" s="23"/>
      <c r="E1011" s="23"/>
      <c r="G1011" s="23"/>
      <c r="H1011" s="23"/>
      <c r="I1011" s="23"/>
      <c r="J1011" s="23"/>
      <c r="K1011" s="23"/>
      <c r="L1011" s="23"/>
      <c r="M1011" s="23"/>
      <c r="AQ1011" s="23"/>
      <c r="AR1011" s="23"/>
      <c r="AS1011" s="23"/>
      <c r="AU1011" s="23"/>
    </row>
    <row r="1012" spans="3:47" x14ac:dyDescent="0.25">
      <c r="C1012" s="23"/>
      <c r="D1012" s="23"/>
      <c r="E1012" s="23"/>
      <c r="G1012" s="23"/>
      <c r="H1012" s="23"/>
      <c r="I1012" s="23"/>
      <c r="J1012" s="23"/>
      <c r="K1012" s="23"/>
      <c r="L1012" s="23"/>
      <c r="M1012" s="23"/>
      <c r="AQ1012" s="23"/>
      <c r="AR1012" s="23"/>
      <c r="AS1012" s="23"/>
      <c r="AU1012" s="23"/>
    </row>
    <row r="1013" spans="3:47" x14ac:dyDescent="0.25">
      <c r="C1013" s="23"/>
      <c r="D1013" s="23"/>
      <c r="E1013" s="23"/>
      <c r="G1013" s="23"/>
      <c r="H1013" s="23"/>
      <c r="I1013" s="23"/>
      <c r="J1013" s="23"/>
      <c r="K1013" s="23"/>
      <c r="L1013" s="23"/>
      <c r="M1013" s="23"/>
      <c r="AQ1013" s="23"/>
      <c r="AR1013" s="23"/>
      <c r="AS1013" s="23"/>
      <c r="AU1013" s="23"/>
    </row>
    <row r="1014" spans="3:47" x14ac:dyDescent="0.25">
      <c r="C1014" s="23"/>
      <c r="D1014" s="23"/>
      <c r="E1014" s="23"/>
      <c r="G1014" s="23"/>
      <c r="H1014" s="23"/>
      <c r="I1014" s="23"/>
      <c r="J1014" s="23"/>
      <c r="K1014" s="23"/>
      <c r="L1014" s="23"/>
      <c r="M1014" s="23"/>
      <c r="AQ1014" s="23"/>
      <c r="AR1014" s="23"/>
      <c r="AS1014" s="23"/>
      <c r="AU1014" s="23"/>
    </row>
    <row r="1015" spans="3:47" x14ac:dyDescent="0.25">
      <c r="C1015" s="23"/>
      <c r="D1015" s="23"/>
      <c r="E1015" s="23"/>
      <c r="G1015" s="23"/>
      <c r="H1015" s="23"/>
      <c r="I1015" s="23"/>
      <c r="J1015" s="23"/>
      <c r="K1015" s="23"/>
      <c r="L1015" s="23"/>
      <c r="M1015" s="23"/>
      <c r="AQ1015" s="23"/>
      <c r="AR1015" s="23"/>
      <c r="AS1015" s="23"/>
      <c r="AU1015" s="23"/>
    </row>
    <row r="1016" spans="3:47" x14ac:dyDescent="0.25">
      <c r="C1016" s="23"/>
      <c r="D1016" s="23"/>
      <c r="E1016" s="23"/>
      <c r="G1016" s="23"/>
      <c r="H1016" s="23"/>
      <c r="I1016" s="23"/>
      <c r="J1016" s="23"/>
      <c r="K1016" s="23"/>
      <c r="L1016" s="23"/>
      <c r="M1016" s="23"/>
      <c r="AQ1016" s="23"/>
      <c r="AR1016" s="23"/>
      <c r="AS1016" s="23"/>
      <c r="AU1016" s="23"/>
    </row>
    <row r="1017" spans="3:47" x14ac:dyDescent="0.25">
      <c r="C1017" s="23"/>
      <c r="D1017" s="23"/>
      <c r="E1017" s="23"/>
      <c r="G1017" s="23"/>
      <c r="H1017" s="23"/>
      <c r="I1017" s="23"/>
      <c r="J1017" s="23"/>
      <c r="K1017" s="23"/>
      <c r="L1017" s="23"/>
      <c r="M1017" s="23"/>
      <c r="AQ1017" s="23"/>
      <c r="AR1017" s="23"/>
      <c r="AS1017" s="23"/>
      <c r="AU1017" s="23"/>
    </row>
    <row r="1018" spans="3:47" x14ac:dyDescent="0.25">
      <c r="C1018" s="23"/>
      <c r="D1018" s="23"/>
      <c r="E1018" s="23"/>
      <c r="G1018" s="23"/>
      <c r="H1018" s="23"/>
      <c r="I1018" s="23"/>
      <c r="J1018" s="23"/>
      <c r="K1018" s="23"/>
      <c r="L1018" s="23"/>
      <c r="M1018" s="23"/>
      <c r="AQ1018" s="23"/>
      <c r="AR1018" s="23"/>
      <c r="AS1018" s="23"/>
      <c r="AU1018" s="23"/>
    </row>
    <row r="1019" spans="3:47" x14ac:dyDescent="0.25">
      <c r="C1019" s="23"/>
      <c r="D1019" s="23"/>
      <c r="E1019" s="23"/>
      <c r="G1019" s="23"/>
      <c r="H1019" s="23"/>
      <c r="I1019" s="23"/>
      <c r="J1019" s="23"/>
      <c r="K1019" s="23"/>
      <c r="L1019" s="23"/>
      <c r="M1019" s="23"/>
      <c r="AQ1019" s="23"/>
      <c r="AR1019" s="23"/>
      <c r="AS1019" s="23"/>
      <c r="AU1019" s="23"/>
    </row>
    <row r="1020" spans="3:47" x14ac:dyDescent="0.25">
      <c r="C1020" s="23"/>
      <c r="D1020" s="23"/>
      <c r="E1020" s="23"/>
      <c r="G1020" s="23"/>
      <c r="H1020" s="23"/>
      <c r="I1020" s="23"/>
      <c r="J1020" s="23"/>
      <c r="K1020" s="23"/>
      <c r="L1020" s="23"/>
      <c r="M1020" s="23"/>
      <c r="AQ1020" s="23"/>
      <c r="AR1020" s="23"/>
      <c r="AS1020" s="23"/>
      <c r="AU1020" s="23"/>
    </row>
    <row r="1021" spans="3:47" x14ac:dyDescent="0.25">
      <c r="C1021" s="23"/>
      <c r="D1021" s="23"/>
      <c r="E1021" s="23"/>
      <c r="G1021" s="23"/>
      <c r="H1021" s="23"/>
      <c r="I1021" s="23"/>
      <c r="J1021" s="23"/>
      <c r="K1021" s="23"/>
      <c r="L1021" s="23"/>
      <c r="M1021" s="23"/>
      <c r="AQ1021" s="23"/>
      <c r="AR1021" s="23"/>
      <c r="AS1021" s="23"/>
      <c r="AU1021" s="23"/>
    </row>
    <row r="1022" spans="3:47" x14ac:dyDescent="0.25">
      <c r="C1022" s="23"/>
      <c r="D1022" s="23"/>
      <c r="E1022" s="23"/>
      <c r="G1022" s="23"/>
      <c r="H1022" s="23"/>
      <c r="I1022" s="23"/>
      <c r="J1022" s="23"/>
      <c r="K1022" s="23"/>
      <c r="L1022" s="23"/>
      <c r="M1022" s="23"/>
      <c r="AQ1022" s="23"/>
      <c r="AR1022" s="23"/>
      <c r="AS1022" s="23"/>
      <c r="AU1022" s="23"/>
    </row>
    <row r="1023" spans="3:47" x14ac:dyDescent="0.25">
      <c r="C1023" s="23"/>
      <c r="D1023" s="23"/>
      <c r="E1023" s="23"/>
      <c r="G1023" s="23"/>
      <c r="H1023" s="23"/>
      <c r="I1023" s="23"/>
      <c r="J1023" s="23"/>
      <c r="K1023" s="23"/>
      <c r="L1023" s="23"/>
      <c r="M1023" s="23"/>
      <c r="AQ1023" s="23"/>
      <c r="AR1023" s="23"/>
      <c r="AS1023" s="23"/>
      <c r="AU1023" s="23"/>
    </row>
    <row r="1024" spans="3:47" x14ac:dyDescent="0.25">
      <c r="C1024" s="23"/>
      <c r="D1024" s="23"/>
      <c r="E1024" s="23"/>
      <c r="G1024" s="23"/>
      <c r="H1024" s="23"/>
      <c r="I1024" s="23"/>
      <c r="J1024" s="23"/>
      <c r="K1024" s="23"/>
      <c r="L1024" s="23"/>
      <c r="M1024" s="23"/>
      <c r="AQ1024" s="23"/>
      <c r="AR1024" s="23"/>
      <c r="AS1024" s="23"/>
      <c r="AU1024" s="23"/>
    </row>
    <row r="1025" spans="3:47" x14ac:dyDescent="0.25">
      <c r="C1025" s="23"/>
      <c r="D1025" s="23"/>
      <c r="E1025" s="23"/>
      <c r="G1025" s="23"/>
      <c r="H1025" s="23"/>
      <c r="I1025" s="23"/>
      <c r="J1025" s="23"/>
      <c r="K1025" s="23"/>
      <c r="L1025" s="23"/>
      <c r="M1025" s="23"/>
      <c r="AQ1025" s="23"/>
      <c r="AR1025" s="23"/>
      <c r="AS1025" s="23"/>
      <c r="AU1025" s="23"/>
    </row>
    <row r="1026" spans="3:47" x14ac:dyDescent="0.25">
      <c r="C1026" s="23"/>
      <c r="D1026" s="23"/>
      <c r="E1026" s="23"/>
      <c r="G1026" s="23"/>
      <c r="H1026" s="23"/>
      <c r="I1026" s="23"/>
      <c r="J1026" s="23"/>
      <c r="K1026" s="23"/>
      <c r="L1026" s="23"/>
      <c r="M1026" s="23"/>
      <c r="AQ1026" s="23"/>
      <c r="AR1026" s="23"/>
      <c r="AS1026" s="23"/>
      <c r="AU1026" s="23"/>
    </row>
    <row r="1027" spans="3:47" x14ac:dyDescent="0.25">
      <c r="C1027" s="23"/>
      <c r="D1027" s="23"/>
      <c r="E1027" s="23"/>
      <c r="G1027" s="23"/>
      <c r="H1027" s="23"/>
      <c r="I1027" s="23"/>
      <c r="J1027" s="23"/>
      <c r="K1027" s="23"/>
      <c r="L1027" s="23"/>
      <c r="M1027" s="23"/>
      <c r="AQ1027" s="23"/>
      <c r="AR1027" s="23"/>
      <c r="AS1027" s="23"/>
      <c r="AU1027" s="23"/>
    </row>
    <row r="1028" spans="3:47" x14ac:dyDescent="0.25">
      <c r="C1028" s="23"/>
      <c r="D1028" s="23"/>
      <c r="E1028" s="23"/>
      <c r="G1028" s="23"/>
      <c r="H1028" s="23"/>
      <c r="I1028" s="23"/>
      <c r="J1028" s="23"/>
      <c r="K1028" s="23"/>
      <c r="L1028" s="23"/>
      <c r="M1028" s="23"/>
      <c r="AQ1028" s="23"/>
      <c r="AR1028" s="23"/>
      <c r="AS1028" s="23"/>
      <c r="AU1028" s="23"/>
    </row>
    <row r="1029" spans="3:47" x14ac:dyDescent="0.25">
      <c r="C1029" s="23"/>
      <c r="D1029" s="23"/>
      <c r="E1029" s="23"/>
      <c r="G1029" s="23"/>
      <c r="H1029" s="23"/>
      <c r="I1029" s="23"/>
      <c r="J1029" s="23"/>
      <c r="K1029" s="23"/>
      <c r="L1029" s="23"/>
      <c r="M1029" s="23"/>
      <c r="AQ1029" s="23"/>
      <c r="AR1029" s="23"/>
      <c r="AS1029" s="23"/>
      <c r="AU1029" s="23"/>
    </row>
    <row r="1030" spans="3:47" x14ac:dyDescent="0.25">
      <c r="C1030" s="23"/>
      <c r="D1030" s="23"/>
      <c r="E1030" s="23"/>
      <c r="G1030" s="23"/>
      <c r="H1030" s="23"/>
      <c r="I1030" s="23"/>
      <c r="J1030" s="23"/>
      <c r="K1030" s="23"/>
      <c r="L1030" s="23"/>
      <c r="M1030" s="23"/>
      <c r="AQ1030" s="23"/>
      <c r="AR1030" s="23"/>
      <c r="AS1030" s="23"/>
      <c r="AU1030" s="23"/>
    </row>
    <row r="1031" spans="3:47" x14ac:dyDescent="0.25">
      <c r="C1031" s="23"/>
      <c r="D1031" s="23"/>
      <c r="E1031" s="23"/>
      <c r="G1031" s="23"/>
      <c r="H1031" s="23"/>
      <c r="I1031" s="23"/>
      <c r="J1031" s="23"/>
      <c r="K1031" s="23"/>
      <c r="L1031" s="23"/>
      <c r="M1031" s="23"/>
      <c r="AQ1031" s="23"/>
      <c r="AR1031" s="23"/>
      <c r="AS1031" s="23"/>
      <c r="AU1031" s="23"/>
    </row>
    <row r="1032" spans="3:47" x14ac:dyDescent="0.25">
      <c r="C1032" s="23"/>
      <c r="D1032" s="23"/>
      <c r="E1032" s="23"/>
      <c r="G1032" s="23"/>
      <c r="H1032" s="23"/>
      <c r="I1032" s="23"/>
      <c r="J1032" s="23"/>
      <c r="K1032" s="23"/>
      <c r="L1032" s="23"/>
      <c r="M1032" s="23"/>
      <c r="AQ1032" s="23"/>
      <c r="AR1032" s="23"/>
      <c r="AS1032" s="23"/>
      <c r="AU1032" s="23"/>
    </row>
    <row r="1033" spans="3:47" x14ac:dyDescent="0.25">
      <c r="C1033" s="23"/>
      <c r="D1033" s="23"/>
      <c r="E1033" s="23"/>
      <c r="G1033" s="23"/>
      <c r="H1033" s="23"/>
      <c r="I1033" s="23"/>
      <c r="J1033" s="23"/>
      <c r="K1033" s="23"/>
      <c r="L1033" s="23"/>
      <c r="M1033" s="23"/>
      <c r="AQ1033" s="23"/>
      <c r="AR1033" s="23"/>
      <c r="AS1033" s="23"/>
      <c r="AU1033" s="23"/>
    </row>
    <row r="1034" spans="3:47" x14ac:dyDescent="0.25">
      <c r="C1034" s="23"/>
      <c r="D1034" s="23"/>
      <c r="E1034" s="23"/>
      <c r="G1034" s="23"/>
      <c r="H1034" s="23"/>
      <c r="I1034" s="23"/>
      <c r="J1034" s="23"/>
      <c r="K1034" s="23"/>
      <c r="L1034" s="23"/>
      <c r="M1034" s="23"/>
      <c r="AQ1034" s="23"/>
      <c r="AR1034" s="23"/>
      <c r="AS1034" s="23"/>
      <c r="AU1034" s="23"/>
    </row>
    <row r="1035" spans="3:47" x14ac:dyDescent="0.25">
      <c r="C1035" s="23"/>
      <c r="D1035" s="23"/>
      <c r="E1035" s="23"/>
      <c r="G1035" s="23"/>
      <c r="H1035" s="23"/>
      <c r="I1035" s="23"/>
      <c r="J1035" s="23"/>
      <c r="K1035" s="23"/>
      <c r="L1035" s="23"/>
      <c r="M1035" s="23"/>
      <c r="AQ1035" s="23"/>
      <c r="AR1035" s="23"/>
      <c r="AS1035" s="23"/>
      <c r="AU1035" s="23"/>
    </row>
    <row r="1036" spans="3:47" x14ac:dyDescent="0.25">
      <c r="C1036" s="23"/>
      <c r="D1036" s="23"/>
      <c r="E1036" s="23"/>
      <c r="G1036" s="23"/>
      <c r="H1036" s="23"/>
      <c r="I1036" s="23"/>
      <c r="J1036" s="23"/>
      <c r="K1036" s="23"/>
      <c r="L1036" s="23"/>
      <c r="M1036" s="23"/>
      <c r="AQ1036" s="23"/>
      <c r="AR1036" s="23"/>
      <c r="AS1036" s="23"/>
      <c r="AU1036" s="23"/>
    </row>
    <row r="1037" spans="3:47" x14ac:dyDescent="0.25">
      <c r="C1037" s="23"/>
      <c r="D1037" s="23"/>
      <c r="E1037" s="23"/>
      <c r="G1037" s="23"/>
      <c r="H1037" s="23"/>
      <c r="I1037" s="23"/>
      <c r="J1037" s="23"/>
      <c r="K1037" s="23"/>
      <c r="L1037" s="23"/>
      <c r="M1037" s="23"/>
      <c r="AQ1037" s="23"/>
      <c r="AR1037" s="23"/>
      <c r="AS1037" s="23"/>
      <c r="AU1037" s="23"/>
    </row>
    <row r="1038" spans="3:47" x14ac:dyDescent="0.25">
      <c r="C1038" s="23"/>
      <c r="D1038" s="23"/>
      <c r="E1038" s="23"/>
      <c r="G1038" s="23"/>
      <c r="H1038" s="23"/>
      <c r="I1038" s="23"/>
      <c r="J1038" s="23"/>
      <c r="K1038" s="23"/>
      <c r="L1038" s="23"/>
      <c r="M1038" s="23"/>
      <c r="AQ1038" s="23"/>
      <c r="AR1038" s="23"/>
      <c r="AS1038" s="23"/>
      <c r="AU1038" s="23"/>
    </row>
    <row r="1039" spans="3:47" x14ac:dyDescent="0.25">
      <c r="C1039" s="23"/>
      <c r="D1039" s="23"/>
      <c r="E1039" s="23"/>
      <c r="G1039" s="23"/>
      <c r="H1039" s="23"/>
      <c r="I1039" s="23"/>
      <c r="J1039" s="23"/>
      <c r="K1039" s="23"/>
      <c r="L1039" s="23"/>
      <c r="M1039" s="23"/>
      <c r="AQ1039" s="23"/>
      <c r="AR1039" s="23"/>
      <c r="AS1039" s="23"/>
      <c r="AU1039" s="23"/>
    </row>
    <row r="1040" spans="3:47" x14ac:dyDescent="0.25">
      <c r="C1040" s="23"/>
      <c r="D1040" s="23"/>
      <c r="E1040" s="23"/>
      <c r="G1040" s="23"/>
      <c r="H1040" s="23"/>
      <c r="I1040" s="23"/>
      <c r="J1040" s="23"/>
      <c r="K1040" s="23"/>
      <c r="L1040" s="23"/>
      <c r="M1040" s="23"/>
      <c r="AQ1040" s="23"/>
      <c r="AR1040" s="23"/>
      <c r="AS1040" s="23"/>
      <c r="AU1040" s="23"/>
    </row>
    <row r="1041" spans="3:47" x14ac:dyDescent="0.25">
      <c r="C1041" s="23"/>
      <c r="D1041" s="23"/>
      <c r="E1041" s="23"/>
      <c r="G1041" s="23"/>
      <c r="H1041" s="23"/>
      <c r="I1041" s="23"/>
      <c r="J1041" s="23"/>
      <c r="K1041" s="23"/>
      <c r="L1041" s="23"/>
      <c r="M1041" s="23"/>
      <c r="AQ1041" s="23"/>
      <c r="AR1041" s="23"/>
      <c r="AS1041" s="23"/>
      <c r="AU1041" s="23"/>
    </row>
    <row r="1042" spans="3:47" x14ac:dyDescent="0.25">
      <c r="C1042" s="23"/>
      <c r="D1042" s="23"/>
      <c r="E1042" s="23"/>
      <c r="G1042" s="23"/>
      <c r="H1042" s="23"/>
      <c r="I1042" s="23"/>
      <c r="J1042" s="23"/>
      <c r="K1042" s="23"/>
      <c r="L1042" s="23"/>
      <c r="M1042" s="23"/>
      <c r="AQ1042" s="23"/>
      <c r="AR1042" s="23"/>
      <c r="AS1042" s="23"/>
      <c r="AU1042" s="23"/>
    </row>
    <row r="1043" spans="3:47" x14ac:dyDescent="0.25">
      <c r="C1043" s="23"/>
      <c r="D1043" s="23"/>
      <c r="E1043" s="23"/>
      <c r="G1043" s="23"/>
      <c r="H1043" s="23"/>
      <c r="I1043" s="23"/>
      <c r="J1043" s="23"/>
      <c r="K1043" s="23"/>
      <c r="L1043" s="23"/>
      <c r="M1043" s="23"/>
      <c r="AQ1043" s="23"/>
      <c r="AR1043" s="23"/>
      <c r="AS1043" s="23"/>
      <c r="AU1043" s="23"/>
    </row>
    <row r="1044" spans="3:47" x14ac:dyDescent="0.25">
      <c r="C1044" s="23"/>
      <c r="D1044" s="23"/>
      <c r="E1044" s="23"/>
      <c r="G1044" s="23"/>
      <c r="H1044" s="23"/>
      <c r="I1044" s="23"/>
      <c r="J1044" s="23"/>
      <c r="K1044" s="23"/>
      <c r="L1044" s="23"/>
      <c r="M1044" s="23"/>
      <c r="AQ1044" s="23"/>
      <c r="AR1044" s="23"/>
      <c r="AS1044" s="23"/>
      <c r="AU1044" s="23"/>
    </row>
    <row r="1045" spans="3:47" x14ac:dyDescent="0.25">
      <c r="C1045" s="23"/>
      <c r="D1045" s="23"/>
      <c r="E1045" s="23"/>
      <c r="G1045" s="23"/>
      <c r="H1045" s="23"/>
      <c r="I1045" s="23"/>
      <c r="J1045" s="23"/>
      <c r="K1045" s="23"/>
      <c r="L1045" s="23"/>
      <c r="M1045" s="23"/>
      <c r="AQ1045" s="23"/>
      <c r="AR1045" s="23"/>
      <c r="AS1045" s="23"/>
      <c r="AU1045" s="23"/>
    </row>
    <row r="1046" spans="3:47" x14ac:dyDescent="0.25">
      <c r="C1046" s="23"/>
      <c r="D1046" s="23"/>
      <c r="E1046" s="23"/>
      <c r="G1046" s="23"/>
      <c r="H1046" s="23"/>
      <c r="I1046" s="23"/>
      <c r="J1046" s="23"/>
      <c r="K1046" s="23"/>
      <c r="L1046" s="23"/>
      <c r="M1046" s="23"/>
      <c r="AQ1046" s="23"/>
      <c r="AR1046" s="23"/>
      <c r="AS1046" s="23"/>
      <c r="AU1046" s="23"/>
    </row>
    <row r="1047" spans="3:47" x14ac:dyDescent="0.25">
      <c r="C1047" s="23"/>
      <c r="D1047" s="23"/>
      <c r="E1047" s="23"/>
      <c r="G1047" s="23"/>
      <c r="H1047" s="23"/>
      <c r="I1047" s="23"/>
      <c r="J1047" s="23"/>
      <c r="K1047" s="23"/>
      <c r="L1047" s="23"/>
      <c r="M1047" s="23"/>
      <c r="AQ1047" s="23"/>
      <c r="AR1047" s="23"/>
      <c r="AS1047" s="23"/>
      <c r="AU1047" s="23"/>
    </row>
    <row r="1048" spans="3:47" x14ac:dyDescent="0.25">
      <c r="C1048" s="23"/>
      <c r="D1048" s="23"/>
      <c r="E1048" s="23"/>
      <c r="G1048" s="23"/>
      <c r="H1048" s="23"/>
      <c r="I1048" s="23"/>
      <c r="J1048" s="23"/>
      <c r="K1048" s="23"/>
      <c r="L1048" s="23"/>
      <c r="M1048" s="23"/>
      <c r="AQ1048" s="23"/>
      <c r="AR1048" s="23"/>
      <c r="AS1048" s="23"/>
      <c r="AU1048" s="23"/>
    </row>
    <row r="1049" spans="3:47" x14ac:dyDescent="0.25">
      <c r="C1049" s="23"/>
      <c r="D1049" s="23"/>
      <c r="E1049" s="23"/>
      <c r="G1049" s="23"/>
      <c r="H1049" s="23"/>
      <c r="I1049" s="23"/>
      <c r="J1049" s="23"/>
      <c r="K1049" s="23"/>
      <c r="L1049" s="23"/>
      <c r="M1049" s="23"/>
      <c r="AQ1049" s="23"/>
      <c r="AR1049" s="23"/>
      <c r="AS1049" s="23"/>
      <c r="AU1049" s="23"/>
    </row>
    <row r="1050" spans="3:47" x14ac:dyDescent="0.25">
      <c r="C1050" s="23"/>
      <c r="D1050" s="23"/>
      <c r="E1050" s="23"/>
      <c r="G1050" s="23"/>
      <c r="H1050" s="23"/>
      <c r="I1050" s="23"/>
      <c r="J1050" s="23"/>
      <c r="K1050" s="23"/>
      <c r="L1050" s="23"/>
      <c r="M1050" s="23"/>
      <c r="AQ1050" s="23"/>
      <c r="AR1050" s="23"/>
      <c r="AS1050" s="23"/>
      <c r="AU1050" s="23"/>
    </row>
    <row r="1051" spans="3:47" x14ac:dyDescent="0.25">
      <c r="C1051" s="23"/>
      <c r="D1051" s="23"/>
      <c r="E1051" s="23"/>
      <c r="G1051" s="23"/>
      <c r="H1051" s="23"/>
      <c r="I1051" s="23"/>
      <c r="J1051" s="23"/>
      <c r="K1051" s="23"/>
      <c r="L1051" s="23"/>
      <c r="M1051" s="23"/>
      <c r="AQ1051" s="23"/>
      <c r="AR1051" s="23"/>
      <c r="AS1051" s="23"/>
      <c r="AU1051" s="23"/>
    </row>
    <row r="1052" spans="3:47" x14ac:dyDescent="0.25">
      <c r="C1052" s="23"/>
      <c r="D1052" s="23"/>
      <c r="E1052" s="23"/>
      <c r="G1052" s="23"/>
      <c r="H1052" s="23"/>
      <c r="I1052" s="23"/>
      <c r="J1052" s="23"/>
      <c r="K1052" s="23"/>
      <c r="L1052" s="23"/>
      <c r="M1052" s="23"/>
      <c r="AQ1052" s="23"/>
      <c r="AR1052" s="23"/>
      <c r="AS1052" s="23"/>
      <c r="AU1052" s="23"/>
    </row>
    <row r="1053" spans="3:47" x14ac:dyDescent="0.25">
      <c r="C1053" s="23"/>
      <c r="D1053" s="23"/>
      <c r="E1053" s="23"/>
      <c r="G1053" s="23"/>
      <c r="H1053" s="23"/>
      <c r="I1053" s="23"/>
      <c r="J1053" s="23"/>
      <c r="K1053" s="23"/>
      <c r="L1053" s="23"/>
      <c r="M1053" s="23"/>
      <c r="AQ1053" s="23"/>
      <c r="AR1053" s="23"/>
      <c r="AS1053" s="23"/>
      <c r="AU1053" s="23"/>
    </row>
    <row r="1054" spans="3:47" x14ac:dyDescent="0.25">
      <c r="C1054" s="23"/>
      <c r="D1054" s="23"/>
      <c r="E1054" s="23"/>
      <c r="G1054" s="23"/>
      <c r="H1054" s="23"/>
      <c r="I1054" s="23"/>
      <c r="J1054" s="23"/>
      <c r="K1054" s="23"/>
      <c r="L1054" s="23"/>
      <c r="M1054" s="23"/>
      <c r="AQ1054" s="23"/>
      <c r="AR1054" s="23"/>
      <c r="AS1054" s="23"/>
      <c r="AU1054" s="23"/>
    </row>
    <row r="1055" spans="3:47" x14ac:dyDescent="0.25">
      <c r="C1055" s="23"/>
      <c r="D1055" s="23"/>
      <c r="E1055" s="23"/>
      <c r="G1055" s="23"/>
      <c r="H1055" s="23"/>
      <c r="I1055" s="23"/>
      <c r="J1055" s="23"/>
      <c r="K1055" s="23"/>
      <c r="L1055" s="23"/>
      <c r="M1055" s="23"/>
      <c r="AQ1055" s="23"/>
      <c r="AR1055" s="23"/>
      <c r="AS1055" s="23"/>
      <c r="AU1055" s="23"/>
    </row>
    <row r="1056" spans="3:47" x14ac:dyDescent="0.25">
      <c r="C1056" s="23"/>
      <c r="D1056" s="23"/>
      <c r="E1056" s="23"/>
      <c r="G1056" s="23"/>
      <c r="H1056" s="23"/>
      <c r="I1056" s="23"/>
      <c r="J1056" s="23"/>
      <c r="K1056" s="23"/>
      <c r="L1056" s="23"/>
      <c r="M1056" s="23"/>
      <c r="AQ1056" s="23"/>
      <c r="AR1056" s="23"/>
      <c r="AS1056" s="23"/>
      <c r="AU1056" s="23"/>
    </row>
    <row r="1057" spans="3:47" x14ac:dyDescent="0.25">
      <c r="C1057" s="23"/>
      <c r="D1057" s="23"/>
      <c r="E1057" s="23"/>
      <c r="G1057" s="23"/>
      <c r="H1057" s="23"/>
      <c r="I1057" s="23"/>
      <c r="J1057" s="23"/>
      <c r="K1057" s="23"/>
      <c r="L1057" s="23"/>
      <c r="M1057" s="23"/>
      <c r="AQ1057" s="23"/>
      <c r="AR1057" s="23"/>
      <c r="AS1057" s="23"/>
      <c r="AU1057" s="23"/>
    </row>
    <row r="1058" spans="3:47" x14ac:dyDescent="0.25">
      <c r="C1058" s="23"/>
      <c r="D1058" s="23"/>
      <c r="E1058" s="23"/>
      <c r="G1058" s="23"/>
      <c r="H1058" s="23"/>
      <c r="I1058" s="23"/>
      <c r="J1058" s="23"/>
      <c r="K1058" s="23"/>
      <c r="L1058" s="23"/>
      <c r="M1058" s="23"/>
      <c r="AQ1058" s="23"/>
      <c r="AR1058" s="23"/>
      <c r="AS1058" s="23"/>
      <c r="AU1058" s="23"/>
    </row>
    <row r="1059" spans="3:47" x14ac:dyDescent="0.25">
      <c r="C1059" s="23"/>
      <c r="D1059" s="23"/>
      <c r="E1059" s="23"/>
      <c r="G1059" s="23"/>
      <c r="H1059" s="23"/>
      <c r="I1059" s="23"/>
      <c r="J1059" s="23"/>
      <c r="K1059" s="23"/>
      <c r="L1059" s="23"/>
      <c r="M1059" s="23"/>
      <c r="AQ1059" s="23"/>
      <c r="AR1059" s="23"/>
      <c r="AS1059" s="23"/>
      <c r="AU1059" s="23"/>
    </row>
    <row r="1060" spans="3:47" x14ac:dyDescent="0.25">
      <c r="C1060" s="23"/>
      <c r="D1060" s="23"/>
      <c r="E1060" s="23"/>
      <c r="G1060" s="23"/>
      <c r="H1060" s="23"/>
      <c r="I1060" s="23"/>
      <c r="J1060" s="23"/>
      <c r="K1060" s="23"/>
      <c r="L1060" s="23"/>
      <c r="M1060" s="23"/>
      <c r="AQ1060" s="23"/>
      <c r="AR1060" s="23"/>
      <c r="AS1060" s="23"/>
      <c r="AU1060" s="23"/>
    </row>
    <row r="1061" spans="3:47" x14ac:dyDescent="0.25">
      <c r="C1061" s="23"/>
      <c r="D1061" s="23"/>
      <c r="E1061" s="23"/>
      <c r="G1061" s="23"/>
      <c r="H1061" s="23"/>
      <c r="I1061" s="23"/>
      <c r="J1061" s="23"/>
      <c r="K1061" s="23"/>
      <c r="L1061" s="23"/>
      <c r="M1061" s="23"/>
      <c r="AQ1061" s="23"/>
      <c r="AR1061" s="23"/>
      <c r="AS1061" s="23"/>
      <c r="AU1061" s="23"/>
    </row>
    <row r="1062" spans="3:47" x14ac:dyDescent="0.25">
      <c r="C1062" s="23"/>
      <c r="D1062" s="23"/>
      <c r="E1062" s="23"/>
      <c r="G1062" s="23"/>
      <c r="H1062" s="23"/>
      <c r="I1062" s="23"/>
      <c r="J1062" s="23"/>
      <c r="K1062" s="23"/>
      <c r="L1062" s="23"/>
      <c r="M1062" s="23"/>
      <c r="AQ1062" s="23"/>
      <c r="AR1062" s="23"/>
      <c r="AS1062" s="23"/>
      <c r="AU1062" s="23"/>
    </row>
    <row r="1063" spans="3:47" x14ac:dyDescent="0.25">
      <c r="C1063" s="23"/>
      <c r="D1063" s="23"/>
      <c r="E1063" s="23"/>
      <c r="G1063" s="23"/>
      <c r="H1063" s="23"/>
      <c r="I1063" s="23"/>
      <c r="J1063" s="23"/>
      <c r="K1063" s="23"/>
      <c r="L1063" s="23"/>
      <c r="M1063" s="23"/>
      <c r="AQ1063" s="23"/>
      <c r="AR1063" s="23"/>
      <c r="AS1063" s="23"/>
      <c r="AU1063" s="23"/>
    </row>
    <row r="1064" spans="3:47" x14ac:dyDescent="0.25">
      <c r="C1064" s="23"/>
      <c r="D1064" s="23"/>
      <c r="E1064" s="23"/>
      <c r="G1064" s="23"/>
      <c r="H1064" s="23"/>
      <c r="I1064" s="23"/>
      <c r="J1064" s="23"/>
      <c r="K1064" s="23"/>
      <c r="L1064" s="23"/>
      <c r="M1064" s="23"/>
      <c r="AQ1064" s="23"/>
      <c r="AR1064" s="23"/>
      <c r="AS1064" s="23"/>
      <c r="AU1064" s="23"/>
    </row>
    <row r="1065" spans="3:47" x14ac:dyDescent="0.25">
      <c r="C1065" s="23"/>
      <c r="D1065" s="23"/>
      <c r="E1065" s="23"/>
      <c r="G1065" s="23"/>
      <c r="H1065" s="23"/>
      <c r="I1065" s="23"/>
      <c r="J1065" s="23"/>
      <c r="K1065" s="23"/>
      <c r="L1065" s="23"/>
      <c r="M1065" s="23"/>
      <c r="AQ1065" s="23"/>
      <c r="AR1065" s="23"/>
      <c r="AS1065" s="23"/>
      <c r="AU1065" s="23"/>
    </row>
    <row r="1066" spans="3:47" x14ac:dyDescent="0.25">
      <c r="C1066" s="23"/>
      <c r="D1066" s="23"/>
      <c r="E1066" s="23"/>
      <c r="G1066" s="23"/>
      <c r="H1066" s="23"/>
      <c r="I1066" s="23"/>
      <c r="J1066" s="23"/>
      <c r="K1066" s="23"/>
      <c r="L1066" s="23"/>
      <c r="M1066" s="23"/>
      <c r="AQ1066" s="23"/>
      <c r="AR1066" s="23"/>
      <c r="AS1066" s="23"/>
      <c r="AU1066" s="23"/>
    </row>
    <row r="1067" spans="3:47" x14ac:dyDescent="0.25">
      <c r="C1067" s="23"/>
      <c r="D1067" s="23"/>
      <c r="E1067" s="23"/>
      <c r="G1067" s="23"/>
      <c r="H1067" s="23"/>
      <c r="I1067" s="23"/>
      <c r="J1067" s="23"/>
      <c r="K1067" s="23"/>
      <c r="L1067" s="23"/>
      <c r="M1067" s="23"/>
      <c r="AQ1067" s="23"/>
      <c r="AR1067" s="23"/>
      <c r="AS1067" s="23"/>
      <c r="AU1067" s="23"/>
    </row>
    <row r="1068" spans="3:47" x14ac:dyDescent="0.25">
      <c r="C1068" s="23"/>
      <c r="D1068" s="23"/>
      <c r="E1068" s="23"/>
      <c r="G1068" s="23"/>
      <c r="H1068" s="23"/>
      <c r="I1068" s="23"/>
      <c r="J1068" s="23"/>
      <c r="K1068" s="23"/>
      <c r="L1068" s="23"/>
      <c r="M1068" s="23"/>
      <c r="AQ1068" s="23"/>
      <c r="AR1068" s="23"/>
      <c r="AS1068" s="23"/>
      <c r="AU1068" s="23"/>
    </row>
    <row r="1069" spans="3:47" x14ac:dyDescent="0.25">
      <c r="C1069" s="23"/>
      <c r="D1069" s="23"/>
      <c r="E1069" s="23"/>
      <c r="G1069" s="23"/>
      <c r="H1069" s="23"/>
      <c r="I1069" s="23"/>
      <c r="J1069" s="23"/>
      <c r="K1069" s="23"/>
      <c r="L1069" s="23"/>
      <c r="M1069" s="23"/>
      <c r="AQ1069" s="23"/>
      <c r="AR1069" s="23"/>
      <c r="AS1069" s="23"/>
      <c r="AU1069" s="23"/>
    </row>
    <row r="1070" spans="3:47" x14ac:dyDescent="0.25">
      <c r="C1070" s="23"/>
      <c r="D1070" s="23"/>
      <c r="E1070" s="23"/>
      <c r="G1070" s="23"/>
      <c r="H1070" s="23"/>
      <c r="I1070" s="23"/>
      <c r="J1070" s="23"/>
      <c r="K1070" s="23"/>
      <c r="L1070" s="23"/>
      <c r="M1070" s="23"/>
      <c r="AQ1070" s="23"/>
      <c r="AR1070" s="23"/>
      <c r="AS1070" s="23"/>
      <c r="AU1070" s="23"/>
    </row>
    <row r="1071" spans="3:47" x14ac:dyDescent="0.25">
      <c r="C1071" s="23"/>
      <c r="D1071" s="23"/>
      <c r="E1071" s="23"/>
      <c r="G1071" s="23"/>
      <c r="H1071" s="23"/>
      <c r="I1071" s="23"/>
      <c r="J1071" s="23"/>
      <c r="K1071" s="23"/>
      <c r="L1071" s="23"/>
      <c r="M1071" s="23"/>
      <c r="AQ1071" s="23"/>
      <c r="AR1071" s="23"/>
      <c r="AS1071" s="23"/>
      <c r="AU1071" s="23"/>
    </row>
    <row r="1072" spans="3:47" x14ac:dyDescent="0.25">
      <c r="C1072" s="23"/>
      <c r="D1072" s="23"/>
      <c r="E1072" s="23"/>
      <c r="G1072" s="23"/>
      <c r="H1072" s="23"/>
      <c r="I1072" s="23"/>
      <c r="J1072" s="23"/>
      <c r="K1072" s="23"/>
      <c r="L1072" s="23"/>
      <c r="M1072" s="23"/>
      <c r="AQ1072" s="23"/>
      <c r="AR1072" s="23"/>
      <c r="AS1072" s="23"/>
      <c r="AU1072" s="23"/>
    </row>
    <row r="1073" spans="3:47" x14ac:dyDescent="0.25">
      <c r="C1073" s="23"/>
      <c r="D1073" s="23"/>
      <c r="E1073" s="23"/>
      <c r="G1073" s="23"/>
      <c r="H1073" s="23"/>
      <c r="I1073" s="23"/>
      <c r="J1073" s="23"/>
      <c r="K1073" s="23"/>
      <c r="L1073" s="23"/>
      <c r="M1073" s="23"/>
      <c r="AQ1073" s="23"/>
      <c r="AR1073" s="23"/>
      <c r="AS1073" s="23"/>
      <c r="AU1073" s="23"/>
    </row>
    <row r="1074" spans="3:47" x14ac:dyDescent="0.25">
      <c r="C1074" s="23"/>
      <c r="D1074" s="23"/>
      <c r="E1074" s="23"/>
      <c r="G1074" s="23"/>
      <c r="H1074" s="23"/>
      <c r="I1074" s="23"/>
      <c r="J1074" s="23"/>
      <c r="K1074" s="23"/>
      <c r="L1074" s="23"/>
      <c r="M1074" s="23"/>
      <c r="AQ1074" s="23"/>
      <c r="AR1074" s="23"/>
      <c r="AS1074" s="23"/>
      <c r="AU1074" s="23"/>
    </row>
    <row r="1075" spans="3:47" x14ac:dyDescent="0.25">
      <c r="C1075" s="23"/>
      <c r="D1075" s="23"/>
      <c r="E1075" s="23"/>
      <c r="G1075" s="23"/>
      <c r="H1075" s="23"/>
      <c r="I1075" s="23"/>
      <c r="J1075" s="23"/>
      <c r="K1075" s="23"/>
      <c r="L1075" s="23"/>
      <c r="M1075" s="23"/>
      <c r="AQ1075" s="23"/>
      <c r="AR1075" s="23"/>
      <c r="AS1075" s="23"/>
      <c r="AU1075" s="23"/>
    </row>
    <row r="1076" spans="3:47" x14ac:dyDescent="0.25">
      <c r="C1076" s="23"/>
      <c r="D1076" s="23"/>
      <c r="E1076" s="23"/>
      <c r="G1076" s="23"/>
      <c r="H1076" s="23"/>
      <c r="I1076" s="23"/>
      <c r="J1076" s="23"/>
      <c r="K1076" s="23"/>
      <c r="L1076" s="23"/>
      <c r="M1076" s="23"/>
      <c r="AQ1076" s="23"/>
      <c r="AR1076" s="23"/>
      <c r="AS1076" s="23"/>
      <c r="AU1076" s="23"/>
    </row>
    <row r="1077" spans="3:47" x14ac:dyDescent="0.25">
      <c r="C1077" s="23"/>
      <c r="D1077" s="23"/>
      <c r="E1077" s="23"/>
      <c r="G1077" s="23"/>
      <c r="H1077" s="23"/>
      <c r="I1077" s="23"/>
      <c r="J1077" s="23"/>
      <c r="K1077" s="23"/>
      <c r="L1077" s="23"/>
      <c r="M1077" s="23"/>
      <c r="AQ1077" s="23"/>
      <c r="AR1077" s="23"/>
      <c r="AS1077" s="23"/>
      <c r="AU1077" s="23"/>
    </row>
    <row r="1078" spans="3:47" x14ac:dyDescent="0.25">
      <c r="C1078" s="23"/>
      <c r="D1078" s="23"/>
      <c r="E1078" s="23"/>
      <c r="G1078" s="23"/>
      <c r="H1078" s="23"/>
      <c r="I1078" s="23"/>
      <c r="J1078" s="23"/>
      <c r="K1078" s="23"/>
      <c r="L1078" s="23"/>
      <c r="M1078" s="23"/>
      <c r="AQ1078" s="23"/>
      <c r="AR1078" s="23"/>
      <c r="AS1078" s="23"/>
      <c r="AU1078" s="23"/>
    </row>
    <row r="1079" spans="3:47" x14ac:dyDescent="0.25">
      <c r="C1079" s="23"/>
      <c r="D1079" s="23"/>
      <c r="E1079" s="23"/>
      <c r="G1079" s="23"/>
      <c r="H1079" s="23"/>
      <c r="I1079" s="23"/>
      <c r="J1079" s="23"/>
      <c r="K1079" s="23"/>
      <c r="L1079" s="23"/>
      <c r="M1079" s="23"/>
      <c r="AQ1079" s="23"/>
      <c r="AR1079" s="23"/>
      <c r="AS1079" s="23"/>
      <c r="AU1079" s="23"/>
    </row>
    <row r="1080" spans="3:47" x14ac:dyDescent="0.25">
      <c r="C1080" s="23"/>
      <c r="D1080" s="23"/>
      <c r="E1080" s="23"/>
      <c r="G1080" s="23"/>
      <c r="H1080" s="23"/>
      <c r="I1080" s="23"/>
      <c r="J1080" s="23"/>
      <c r="K1080" s="23"/>
      <c r="L1080" s="23"/>
      <c r="M1080" s="23"/>
      <c r="AQ1080" s="23"/>
      <c r="AR1080" s="23"/>
      <c r="AS1080" s="23"/>
      <c r="AU1080" s="23"/>
    </row>
    <row r="1081" spans="3:47" x14ac:dyDescent="0.25">
      <c r="C1081" s="23"/>
      <c r="D1081" s="23"/>
      <c r="E1081" s="23"/>
      <c r="G1081" s="23"/>
      <c r="H1081" s="23"/>
      <c r="I1081" s="23"/>
      <c r="J1081" s="23"/>
      <c r="K1081" s="23"/>
      <c r="L1081" s="23"/>
      <c r="M1081" s="23"/>
      <c r="AQ1081" s="23"/>
      <c r="AR1081" s="23"/>
      <c r="AS1081" s="23"/>
      <c r="AU1081" s="23"/>
    </row>
    <row r="1082" spans="3:47" x14ac:dyDescent="0.25">
      <c r="C1082" s="23"/>
      <c r="D1082" s="23"/>
      <c r="E1082" s="23"/>
      <c r="G1082" s="23"/>
      <c r="H1082" s="23"/>
      <c r="I1082" s="23"/>
      <c r="J1082" s="23"/>
      <c r="K1082" s="23"/>
      <c r="L1082" s="23"/>
      <c r="M1082" s="23"/>
      <c r="AQ1082" s="23"/>
      <c r="AR1082" s="23"/>
      <c r="AS1082" s="23"/>
      <c r="AU1082" s="23"/>
    </row>
    <row r="1083" spans="3:47" x14ac:dyDescent="0.25">
      <c r="C1083" s="23"/>
      <c r="D1083" s="23"/>
      <c r="E1083" s="23"/>
      <c r="G1083" s="23"/>
      <c r="H1083" s="23"/>
      <c r="I1083" s="23"/>
      <c r="J1083" s="23"/>
      <c r="K1083" s="23"/>
      <c r="L1083" s="23"/>
      <c r="M1083" s="23"/>
      <c r="AQ1083" s="23"/>
      <c r="AR1083" s="23"/>
      <c r="AS1083" s="23"/>
      <c r="AU1083" s="23"/>
    </row>
    <row r="1084" spans="3:47" x14ac:dyDescent="0.25">
      <c r="C1084" s="23"/>
      <c r="D1084" s="23"/>
      <c r="E1084" s="23"/>
      <c r="G1084" s="23"/>
      <c r="H1084" s="23"/>
      <c r="I1084" s="23"/>
      <c r="J1084" s="23"/>
      <c r="K1084" s="23"/>
      <c r="L1084" s="23"/>
      <c r="M1084" s="23"/>
      <c r="AQ1084" s="23"/>
      <c r="AR1084" s="23"/>
      <c r="AS1084" s="23"/>
      <c r="AU1084" s="23"/>
    </row>
    <row r="1085" spans="3:47" x14ac:dyDescent="0.25">
      <c r="C1085" s="23"/>
      <c r="D1085" s="23"/>
      <c r="E1085" s="23"/>
      <c r="G1085" s="23"/>
      <c r="H1085" s="23"/>
      <c r="I1085" s="23"/>
      <c r="J1085" s="23"/>
      <c r="K1085" s="23"/>
      <c r="L1085" s="23"/>
      <c r="M1085" s="23"/>
      <c r="AQ1085" s="23"/>
      <c r="AR1085" s="23"/>
      <c r="AS1085" s="23"/>
      <c r="AU1085" s="23"/>
    </row>
    <row r="1086" spans="3:47" x14ac:dyDescent="0.25">
      <c r="C1086" s="23"/>
      <c r="D1086" s="23"/>
      <c r="E1086" s="23"/>
      <c r="G1086" s="23"/>
      <c r="H1086" s="23"/>
      <c r="I1086" s="23"/>
      <c r="J1086" s="23"/>
      <c r="K1086" s="23"/>
      <c r="L1086" s="23"/>
      <c r="M1086" s="23"/>
      <c r="AQ1086" s="23"/>
      <c r="AR1086" s="23"/>
      <c r="AS1086" s="23"/>
      <c r="AU1086" s="23"/>
    </row>
    <row r="1087" spans="3:47" x14ac:dyDescent="0.25">
      <c r="C1087" s="23"/>
      <c r="D1087" s="23"/>
      <c r="E1087" s="23"/>
      <c r="G1087" s="23"/>
      <c r="H1087" s="23"/>
      <c r="I1087" s="23"/>
      <c r="J1087" s="23"/>
      <c r="K1087" s="23"/>
      <c r="L1087" s="23"/>
      <c r="M1087" s="23"/>
      <c r="AQ1087" s="23"/>
      <c r="AR1087" s="23"/>
      <c r="AS1087" s="23"/>
      <c r="AU1087" s="23"/>
    </row>
    <row r="1088" spans="3:47" x14ac:dyDescent="0.25">
      <c r="C1088" s="23"/>
      <c r="D1088" s="23"/>
      <c r="E1088" s="23"/>
      <c r="G1088" s="23"/>
      <c r="H1088" s="23"/>
      <c r="I1088" s="23"/>
      <c r="J1088" s="23"/>
      <c r="K1088" s="23"/>
      <c r="L1088" s="23"/>
      <c r="M1088" s="23"/>
      <c r="AQ1088" s="23"/>
      <c r="AR1088" s="23"/>
      <c r="AS1088" s="23"/>
      <c r="AU1088" s="23"/>
    </row>
    <row r="1089" spans="3:47" x14ac:dyDescent="0.25">
      <c r="C1089" s="23"/>
      <c r="D1089" s="23"/>
      <c r="E1089" s="23"/>
      <c r="G1089" s="23"/>
      <c r="H1089" s="23"/>
      <c r="I1089" s="23"/>
      <c r="J1089" s="23"/>
      <c r="K1089" s="23"/>
      <c r="L1089" s="23"/>
      <c r="M1089" s="23"/>
      <c r="AQ1089" s="23"/>
      <c r="AR1089" s="23"/>
      <c r="AS1089" s="23"/>
      <c r="AU1089" s="23"/>
    </row>
    <row r="1090" spans="3:47" x14ac:dyDescent="0.25">
      <c r="C1090" s="23"/>
      <c r="D1090" s="23"/>
      <c r="E1090" s="23"/>
      <c r="G1090" s="23"/>
      <c r="H1090" s="23"/>
      <c r="I1090" s="23"/>
      <c r="J1090" s="23"/>
      <c r="K1090" s="23"/>
      <c r="L1090" s="23"/>
      <c r="M1090" s="23"/>
      <c r="AQ1090" s="23"/>
      <c r="AR1090" s="23"/>
      <c r="AS1090" s="23"/>
      <c r="AU1090" s="23"/>
    </row>
    <row r="1091" spans="3:47" x14ac:dyDescent="0.25">
      <c r="C1091" s="23"/>
      <c r="D1091" s="23"/>
      <c r="E1091" s="23"/>
      <c r="G1091" s="23"/>
      <c r="H1091" s="23"/>
      <c r="I1091" s="23"/>
      <c r="J1091" s="23"/>
      <c r="K1091" s="23"/>
      <c r="L1091" s="23"/>
      <c r="M1091" s="23"/>
      <c r="AQ1091" s="23"/>
      <c r="AR1091" s="23"/>
      <c r="AS1091" s="23"/>
      <c r="AU1091" s="23"/>
    </row>
    <row r="1092" spans="3:47" x14ac:dyDescent="0.25">
      <c r="C1092" s="23"/>
      <c r="D1092" s="23"/>
      <c r="E1092" s="23"/>
      <c r="G1092" s="23"/>
      <c r="H1092" s="23"/>
      <c r="I1092" s="23"/>
      <c r="J1092" s="23"/>
      <c r="K1092" s="23"/>
      <c r="L1092" s="23"/>
      <c r="M1092" s="23"/>
      <c r="AQ1092" s="23"/>
      <c r="AR1092" s="23"/>
      <c r="AS1092" s="23"/>
      <c r="AU1092" s="23"/>
    </row>
    <row r="1093" spans="3:47" x14ac:dyDescent="0.25">
      <c r="C1093" s="23"/>
      <c r="D1093" s="23"/>
      <c r="E1093" s="23"/>
      <c r="G1093" s="23"/>
      <c r="H1093" s="23"/>
      <c r="I1093" s="23"/>
      <c r="J1093" s="23"/>
      <c r="K1093" s="23"/>
      <c r="L1093" s="23"/>
      <c r="M1093" s="23"/>
      <c r="AQ1093" s="23"/>
      <c r="AR1093" s="23"/>
      <c r="AS1093" s="23"/>
      <c r="AU1093" s="23"/>
    </row>
    <row r="1094" spans="3:47" x14ac:dyDescent="0.25">
      <c r="C1094" s="23"/>
      <c r="D1094" s="23"/>
      <c r="E1094" s="23"/>
      <c r="G1094" s="23"/>
      <c r="H1094" s="23"/>
      <c r="I1094" s="23"/>
      <c r="J1094" s="23"/>
      <c r="K1094" s="23"/>
      <c r="L1094" s="23"/>
      <c r="M1094" s="23"/>
      <c r="AQ1094" s="23"/>
      <c r="AR1094" s="23"/>
      <c r="AS1094" s="23"/>
      <c r="AU1094" s="23"/>
    </row>
    <row r="1095" spans="3:47" x14ac:dyDescent="0.25">
      <c r="C1095" s="23"/>
      <c r="D1095" s="23"/>
      <c r="E1095" s="23"/>
      <c r="G1095" s="23"/>
      <c r="H1095" s="23"/>
      <c r="I1095" s="23"/>
      <c r="J1095" s="23"/>
      <c r="K1095" s="23"/>
      <c r="L1095" s="23"/>
      <c r="M1095" s="23"/>
      <c r="AQ1095" s="23"/>
      <c r="AR1095" s="23"/>
      <c r="AS1095" s="23"/>
      <c r="AU1095" s="23"/>
    </row>
    <row r="1096" spans="3:47" x14ac:dyDescent="0.25">
      <c r="C1096" s="23"/>
      <c r="D1096" s="23"/>
      <c r="E1096" s="23"/>
      <c r="G1096" s="23"/>
      <c r="H1096" s="23"/>
      <c r="I1096" s="23"/>
      <c r="J1096" s="23"/>
      <c r="K1096" s="23"/>
      <c r="L1096" s="23"/>
      <c r="M1096" s="23"/>
      <c r="AQ1096" s="23"/>
      <c r="AR1096" s="23"/>
      <c r="AS1096" s="23"/>
      <c r="AU1096" s="23"/>
    </row>
    <row r="1097" spans="3:47" x14ac:dyDescent="0.25">
      <c r="C1097" s="23"/>
      <c r="D1097" s="23"/>
      <c r="E1097" s="23"/>
      <c r="G1097" s="23"/>
      <c r="H1097" s="23"/>
      <c r="I1097" s="23"/>
      <c r="J1097" s="23"/>
      <c r="K1097" s="23"/>
      <c r="L1097" s="23"/>
      <c r="M1097" s="23"/>
      <c r="AQ1097" s="23"/>
      <c r="AR1097" s="23"/>
      <c r="AS1097" s="23"/>
      <c r="AU1097" s="23"/>
    </row>
    <row r="1098" spans="3:47" x14ac:dyDescent="0.25">
      <c r="C1098" s="23"/>
      <c r="D1098" s="23"/>
      <c r="E1098" s="23"/>
      <c r="G1098" s="23"/>
      <c r="H1098" s="23"/>
      <c r="I1098" s="23"/>
      <c r="J1098" s="23"/>
      <c r="K1098" s="23"/>
      <c r="L1098" s="23"/>
      <c r="M1098" s="23"/>
      <c r="AQ1098" s="23"/>
      <c r="AR1098" s="23"/>
      <c r="AS1098" s="23"/>
      <c r="AU1098" s="23"/>
    </row>
    <row r="1099" spans="3:47" x14ac:dyDescent="0.25">
      <c r="C1099" s="23"/>
      <c r="D1099" s="23"/>
      <c r="E1099" s="23"/>
      <c r="G1099" s="23"/>
      <c r="H1099" s="23"/>
      <c r="I1099" s="23"/>
      <c r="J1099" s="23"/>
      <c r="K1099" s="23"/>
      <c r="L1099" s="23"/>
      <c r="M1099" s="23"/>
      <c r="AQ1099" s="23"/>
      <c r="AR1099" s="23"/>
      <c r="AS1099" s="23"/>
      <c r="AU1099" s="23"/>
    </row>
    <row r="1100" spans="3:47" x14ac:dyDescent="0.25">
      <c r="C1100" s="23"/>
      <c r="D1100" s="23"/>
      <c r="E1100" s="23"/>
      <c r="G1100" s="23"/>
      <c r="H1100" s="23"/>
      <c r="I1100" s="23"/>
      <c r="J1100" s="23"/>
      <c r="K1100" s="23"/>
      <c r="L1100" s="23"/>
      <c r="M1100" s="23"/>
      <c r="AQ1100" s="23"/>
      <c r="AR1100" s="23"/>
      <c r="AS1100" s="23"/>
      <c r="AU1100" s="23"/>
    </row>
    <row r="1101" spans="3:47" x14ac:dyDescent="0.25">
      <c r="C1101" s="23"/>
      <c r="D1101" s="23"/>
      <c r="E1101" s="23"/>
      <c r="G1101" s="23"/>
      <c r="H1101" s="23"/>
      <c r="I1101" s="23"/>
      <c r="J1101" s="23"/>
      <c r="K1101" s="23"/>
      <c r="L1101" s="23"/>
      <c r="M1101" s="23"/>
      <c r="AQ1101" s="23"/>
      <c r="AR1101" s="23"/>
      <c r="AS1101" s="23"/>
      <c r="AU1101" s="23"/>
    </row>
    <row r="1102" spans="3:47" x14ac:dyDescent="0.25">
      <c r="C1102" s="23"/>
      <c r="D1102" s="23"/>
      <c r="E1102" s="23"/>
      <c r="G1102" s="23"/>
      <c r="H1102" s="23"/>
      <c r="I1102" s="23"/>
      <c r="J1102" s="23"/>
      <c r="K1102" s="23"/>
      <c r="L1102" s="23"/>
      <c r="M1102" s="23"/>
      <c r="AQ1102" s="23"/>
      <c r="AR1102" s="23"/>
      <c r="AS1102" s="23"/>
      <c r="AU1102" s="23"/>
    </row>
    <row r="1103" spans="3:47" x14ac:dyDescent="0.25">
      <c r="C1103" s="23"/>
      <c r="D1103" s="23"/>
      <c r="E1103" s="23"/>
      <c r="G1103" s="23"/>
      <c r="H1103" s="23"/>
      <c r="I1103" s="23"/>
      <c r="J1103" s="23"/>
      <c r="K1103" s="23"/>
      <c r="L1103" s="23"/>
      <c r="M1103" s="23"/>
      <c r="AQ1103" s="23"/>
      <c r="AR1103" s="23"/>
      <c r="AS1103" s="23"/>
      <c r="AU1103" s="23"/>
    </row>
    <row r="1104" spans="3:47" x14ac:dyDescent="0.25">
      <c r="C1104" s="23"/>
      <c r="D1104" s="23"/>
      <c r="E1104" s="23"/>
      <c r="G1104" s="23"/>
      <c r="H1104" s="23"/>
      <c r="I1104" s="23"/>
      <c r="J1104" s="23"/>
      <c r="K1104" s="23"/>
      <c r="L1104" s="23"/>
      <c r="M1104" s="23"/>
      <c r="AQ1104" s="23"/>
      <c r="AR1104" s="23"/>
      <c r="AS1104" s="23"/>
      <c r="AU1104" s="23"/>
    </row>
    <row r="1105" spans="3:47" x14ac:dyDescent="0.25">
      <c r="C1105" s="23"/>
      <c r="D1105" s="23"/>
      <c r="E1105" s="23"/>
      <c r="G1105" s="23"/>
      <c r="H1105" s="23"/>
      <c r="I1105" s="23"/>
      <c r="J1105" s="23"/>
      <c r="K1105" s="23"/>
      <c r="L1105" s="23"/>
      <c r="M1105" s="23"/>
      <c r="AQ1105" s="23"/>
      <c r="AR1105" s="23"/>
      <c r="AS1105" s="23"/>
      <c r="AU1105" s="23"/>
    </row>
    <row r="1106" spans="3:47" x14ac:dyDescent="0.25">
      <c r="C1106" s="23"/>
      <c r="D1106" s="23"/>
      <c r="E1106" s="23"/>
      <c r="G1106" s="23"/>
      <c r="H1106" s="23"/>
      <c r="I1106" s="23"/>
      <c r="J1106" s="23"/>
      <c r="K1106" s="23"/>
      <c r="L1106" s="23"/>
      <c r="M1106" s="23"/>
      <c r="AQ1106" s="23"/>
      <c r="AR1106" s="23"/>
      <c r="AS1106" s="23"/>
      <c r="AU1106" s="23"/>
    </row>
    <row r="1107" spans="3:47" x14ac:dyDescent="0.25">
      <c r="C1107" s="23"/>
      <c r="D1107" s="23"/>
      <c r="E1107" s="23"/>
      <c r="G1107" s="23"/>
      <c r="H1107" s="23"/>
      <c r="I1107" s="23"/>
      <c r="J1107" s="23"/>
      <c r="K1107" s="23"/>
      <c r="L1107" s="23"/>
      <c r="M1107" s="23"/>
      <c r="AQ1107" s="23"/>
      <c r="AR1107" s="23"/>
      <c r="AS1107" s="23"/>
      <c r="AU1107" s="23"/>
    </row>
    <row r="1108" spans="3:47" x14ac:dyDescent="0.25">
      <c r="C1108" s="23"/>
      <c r="D1108" s="23"/>
      <c r="E1108" s="23"/>
      <c r="G1108" s="23"/>
      <c r="H1108" s="23"/>
      <c r="I1108" s="23"/>
      <c r="J1108" s="23"/>
      <c r="K1108" s="23"/>
      <c r="L1108" s="23"/>
      <c r="M1108" s="23"/>
      <c r="AQ1108" s="23"/>
      <c r="AR1108" s="23"/>
      <c r="AS1108" s="23"/>
      <c r="AU1108" s="23"/>
    </row>
    <row r="1109" spans="3:47" x14ac:dyDescent="0.25">
      <c r="C1109" s="23"/>
      <c r="D1109" s="23"/>
      <c r="E1109" s="23"/>
      <c r="G1109" s="23"/>
      <c r="H1109" s="23"/>
      <c r="I1109" s="23"/>
      <c r="J1109" s="23"/>
      <c r="K1109" s="23"/>
      <c r="L1109" s="23"/>
      <c r="M1109" s="23"/>
      <c r="AQ1109" s="23"/>
      <c r="AR1109" s="23"/>
      <c r="AS1109" s="23"/>
      <c r="AU1109" s="23"/>
    </row>
    <row r="1110" spans="3:47" x14ac:dyDescent="0.25">
      <c r="C1110" s="23"/>
      <c r="D1110" s="23"/>
      <c r="E1110" s="23"/>
      <c r="G1110" s="23"/>
      <c r="H1110" s="23"/>
      <c r="I1110" s="23"/>
      <c r="J1110" s="23"/>
      <c r="K1110" s="23"/>
      <c r="L1110" s="23"/>
      <c r="M1110" s="23"/>
      <c r="AQ1110" s="23"/>
      <c r="AR1110" s="23"/>
      <c r="AS1110" s="23"/>
      <c r="AU1110" s="23"/>
    </row>
    <row r="1111" spans="3:47" x14ac:dyDescent="0.25">
      <c r="C1111" s="23"/>
      <c r="D1111" s="23"/>
      <c r="E1111" s="23"/>
      <c r="G1111" s="23"/>
      <c r="H1111" s="23"/>
      <c r="I1111" s="23"/>
      <c r="J1111" s="23"/>
      <c r="K1111" s="23"/>
      <c r="L1111" s="23"/>
      <c r="M1111" s="23"/>
      <c r="AQ1111" s="23"/>
      <c r="AR1111" s="23"/>
      <c r="AS1111" s="23"/>
      <c r="AU1111" s="23"/>
    </row>
    <row r="1112" spans="3:47" x14ac:dyDescent="0.25">
      <c r="C1112" s="23"/>
      <c r="D1112" s="23"/>
      <c r="E1112" s="23"/>
      <c r="G1112" s="23"/>
      <c r="H1112" s="23"/>
      <c r="I1112" s="23"/>
      <c r="J1112" s="23"/>
      <c r="K1112" s="23"/>
      <c r="L1112" s="23"/>
      <c r="M1112" s="23"/>
      <c r="AQ1112" s="23"/>
      <c r="AR1112" s="23"/>
      <c r="AS1112" s="23"/>
      <c r="AU1112" s="23"/>
    </row>
    <row r="1113" spans="3:47" x14ac:dyDescent="0.25">
      <c r="C1113" s="23"/>
      <c r="D1113" s="23"/>
      <c r="E1113" s="23"/>
      <c r="G1113" s="23"/>
      <c r="H1113" s="23"/>
      <c r="I1113" s="23"/>
      <c r="J1113" s="23"/>
      <c r="K1113" s="23"/>
      <c r="L1113" s="23"/>
      <c r="M1113" s="23"/>
      <c r="AQ1113" s="23"/>
      <c r="AR1113" s="23"/>
      <c r="AS1113" s="23"/>
      <c r="AU1113" s="23"/>
    </row>
    <row r="1114" spans="3:47" x14ac:dyDescent="0.25">
      <c r="C1114" s="23"/>
      <c r="D1114" s="23"/>
      <c r="E1114" s="23"/>
      <c r="G1114" s="23"/>
      <c r="H1114" s="23"/>
      <c r="I1114" s="23"/>
      <c r="J1114" s="23"/>
      <c r="K1114" s="23"/>
      <c r="L1114" s="23"/>
      <c r="M1114" s="23"/>
      <c r="AQ1114" s="23"/>
      <c r="AR1114" s="23"/>
      <c r="AS1114" s="23"/>
      <c r="AU1114" s="23"/>
    </row>
    <row r="1115" spans="3:47" x14ac:dyDescent="0.25">
      <c r="C1115" s="23"/>
      <c r="D1115" s="23"/>
      <c r="E1115" s="23"/>
      <c r="G1115" s="23"/>
      <c r="H1115" s="23"/>
      <c r="I1115" s="23"/>
      <c r="J1115" s="23"/>
      <c r="K1115" s="23"/>
      <c r="L1115" s="23"/>
      <c r="M1115" s="23"/>
      <c r="AQ1115" s="23"/>
      <c r="AR1115" s="23"/>
      <c r="AS1115" s="23"/>
      <c r="AU1115" s="23"/>
    </row>
    <row r="1116" spans="3:47" x14ac:dyDescent="0.25">
      <c r="C1116" s="23"/>
      <c r="D1116" s="23"/>
      <c r="E1116" s="23"/>
      <c r="G1116" s="23"/>
      <c r="H1116" s="23"/>
      <c r="I1116" s="23"/>
      <c r="J1116" s="23"/>
      <c r="K1116" s="23"/>
      <c r="L1116" s="23"/>
      <c r="M1116" s="23"/>
      <c r="AQ1116" s="23"/>
      <c r="AR1116" s="23"/>
      <c r="AS1116" s="23"/>
      <c r="AU1116" s="23"/>
    </row>
    <row r="1117" spans="3:47" x14ac:dyDescent="0.25">
      <c r="C1117" s="23"/>
      <c r="D1117" s="23"/>
      <c r="E1117" s="23"/>
      <c r="G1117" s="23"/>
      <c r="H1117" s="23"/>
      <c r="I1117" s="23"/>
      <c r="J1117" s="23"/>
      <c r="K1117" s="23"/>
      <c r="L1117" s="23"/>
      <c r="M1117" s="23"/>
      <c r="AQ1117" s="23"/>
      <c r="AR1117" s="23"/>
      <c r="AS1117" s="23"/>
      <c r="AU1117" s="23"/>
    </row>
    <row r="1118" spans="3:47" x14ac:dyDescent="0.25">
      <c r="C1118" s="23"/>
      <c r="D1118" s="23"/>
      <c r="E1118" s="23"/>
      <c r="G1118" s="23"/>
      <c r="H1118" s="23"/>
      <c r="I1118" s="23"/>
      <c r="J1118" s="23"/>
      <c r="K1118" s="23"/>
      <c r="L1118" s="23"/>
      <c r="M1118" s="23"/>
      <c r="AQ1118" s="23"/>
      <c r="AR1118" s="23"/>
      <c r="AS1118" s="23"/>
      <c r="AU1118" s="23"/>
    </row>
    <row r="1119" spans="3:47" x14ac:dyDescent="0.25">
      <c r="C1119" s="23"/>
      <c r="D1119" s="23"/>
      <c r="E1119" s="23"/>
      <c r="G1119" s="23"/>
      <c r="H1119" s="23"/>
      <c r="I1119" s="23"/>
      <c r="J1119" s="23"/>
      <c r="K1119" s="23"/>
      <c r="L1119" s="23"/>
      <c r="M1119" s="23"/>
      <c r="AQ1119" s="23"/>
      <c r="AR1119" s="23"/>
      <c r="AS1119" s="23"/>
      <c r="AU1119" s="23"/>
    </row>
    <row r="1120" spans="3:47" x14ac:dyDescent="0.25">
      <c r="C1120" s="23"/>
      <c r="D1120" s="23"/>
      <c r="E1120" s="23"/>
      <c r="G1120" s="23"/>
      <c r="H1120" s="23"/>
      <c r="I1120" s="23"/>
      <c r="J1120" s="23"/>
      <c r="K1120" s="23"/>
      <c r="L1120" s="23"/>
      <c r="M1120" s="23"/>
      <c r="AQ1120" s="23"/>
      <c r="AR1120" s="23"/>
      <c r="AS1120" s="23"/>
      <c r="AU1120" s="23"/>
    </row>
    <row r="1121" spans="3:47" x14ac:dyDescent="0.25">
      <c r="C1121" s="23"/>
      <c r="D1121" s="23"/>
      <c r="E1121" s="23"/>
      <c r="G1121" s="23"/>
      <c r="H1121" s="23"/>
      <c r="I1121" s="23"/>
      <c r="J1121" s="23"/>
      <c r="K1121" s="23"/>
      <c r="L1121" s="23"/>
      <c r="M1121" s="23"/>
      <c r="AQ1121" s="23"/>
      <c r="AR1121" s="23"/>
      <c r="AS1121" s="23"/>
      <c r="AU1121" s="23"/>
    </row>
    <row r="1122" spans="3:47" x14ac:dyDescent="0.25">
      <c r="C1122" s="23"/>
      <c r="D1122" s="23"/>
      <c r="E1122" s="23"/>
      <c r="G1122" s="23"/>
      <c r="H1122" s="23"/>
      <c r="I1122" s="23"/>
      <c r="J1122" s="23"/>
      <c r="K1122" s="23"/>
      <c r="L1122" s="23"/>
      <c r="M1122" s="23"/>
      <c r="AQ1122" s="23"/>
      <c r="AR1122" s="23"/>
      <c r="AS1122" s="23"/>
      <c r="AU1122" s="23"/>
    </row>
    <row r="1123" spans="3:47" x14ac:dyDescent="0.25">
      <c r="C1123" s="23"/>
      <c r="D1123" s="23"/>
      <c r="E1123" s="23"/>
      <c r="G1123" s="23"/>
      <c r="H1123" s="23"/>
      <c r="I1123" s="23"/>
      <c r="J1123" s="23"/>
      <c r="K1123" s="23"/>
      <c r="L1123" s="23"/>
      <c r="M1123" s="23"/>
      <c r="AQ1123" s="23"/>
      <c r="AR1123" s="23"/>
      <c r="AS1123" s="23"/>
      <c r="AU1123" s="23"/>
    </row>
    <row r="1124" spans="3:47" x14ac:dyDescent="0.25">
      <c r="C1124" s="23"/>
      <c r="D1124" s="23"/>
      <c r="E1124" s="23"/>
      <c r="G1124" s="23"/>
      <c r="H1124" s="23"/>
      <c r="I1124" s="23"/>
      <c r="J1124" s="23"/>
      <c r="K1124" s="23"/>
      <c r="L1124" s="23"/>
      <c r="M1124" s="23"/>
      <c r="AQ1124" s="23"/>
      <c r="AR1124" s="23"/>
      <c r="AS1124" s="23"/>
      <c r="AU1124" s="23"/>
    </row>
    <row r="1125" spans="3:47" x14ac:dyDescent="0.25">
      <c r="C1125" s="23"/>
      <c r="D1125" s="23"/>
      <c r="E1125" s="23"/>
      <c r="G1125" s="23"/>
      <c r="H1125" s="23"/>
      <c r="I1125" s="23"/>
      <c r="J1125" s="23"/>
      <c r="K1125" s="23"/>
      <c r="L1125" s="23"/>
      <c r="M1125" s="23"/>
      <c r="AQ1125" s="23"/>
      <c r="AR1125" s="23"/>
      <c r="AS1125" s="23"/>
      <c r="AU1125" s="23"/>
    </row>
    <row r="1126" spans="3:47" x14ac:dyDescent="0.25">
      <c r="C1126" s="23"/>
      <c r="D1126" s="23"/>
      <c r="E1126" s="23"/>
      <c r="G1126" s="23"/>
      <c r="H1126" s="23"/>
      <c r="I1126" s="23"/>
      <c r="J1126" s="23"/>
      <c r="K1126" s="23"/>
      <c r="L1126" s="23"/>
      <c r="M1126" s="23"/>
      <c r="AQ1126" s="23"/>
      <c r="AR1126" s="23"/>
      <c r="AS1126" s="23"/>
      <c r="AU1126" s="23"/>
    </row>
    <row r="1127" spans="3:47" x14ac:dyDescent="0.25">
      <c r="C1127" s="23"/>
      <c r="D1127" s="23"/>
      <c r="E1127" s="23"/>
      <c r="G1127" s="23"/>
      <c r="H1127" s="23"/>
      <c r="I1127" s="23"/>
      <c r="J1127" s="23"/>
      <c r="K1127" s="23"/>
      <c r="L1127" s="23"/>
      <c r="M1127" s="23"/>
      <c r="AQ1127" s="23"/>
      <c r="AR1127" s="23"/>
      <c r="AS1127" s="23"/>
      <c r="AU1127" s="23"/>
    </row>
    <row r="1128" spans="3:47" x14ac:dyDescent="0.25">
      <c r="C1128" s="23"/>
      <c r="D1128" s="23"/>
      <c r="E1128" s="23"/>
      <c r="G1128" s="23"/>
      <c r="H1128" s="23"/>
      <c r="I1128" s="23"/>
      <c r="J1128" s="23"/>
      <c r="K1128" s="23"/>
      <c r="L1128" s="23"/>
      <c r="M1128" s="23"/>
      <c r="AQ1128" s="23"/>
      <c r="AR1128" s="23"/>
      <c r="AS1128" s="23"/>
      <c r="AU1128" s="23"/>
    </row>
    <row r="1129" spans="3:47" x14ac:dyDescent="0.25">
      <c r="C1129" s="23"/>
      <c r="D1129" s="23"/>
      <c r="E1129" s="23"/>
      <c r="G1129" s="23"/>
      <c r="H1129" s="23"/>
      <c r="I1129" s="23"/>
      <c r="J1129" s="23"/>
      <c r="K1129" s="23"/>
      <c r="L1129" s="23"/>
      <c r="M1129" s="23"/>
      <c r="AQ1129" s="23"/>
      <c r="AR1129" s="23"/>
      <c r="AS1129" s="23"/>
      <c r="AU1129" s="23"/>
    </row>
    <row r="1130" spans="3:47" x14ac:dyDescent="0.25">
      <c r="C1130" s="23"/>
      <c r="D1130" s="23"/>
      <c r="E1130" s="23"/>
      <c r="G1130" s="23"/>
      <c r="H1130" s="23"/>
      <c r="I1130" s="23"/>
      <c r="J1130" s="23"/>
      <c r="K1130" s="23"/>
      <c r="L1130" s="23"/>
      <c r="M1130" s="23"/>
      <c r="AQ1130" s="23"/>
      <c r="AR1130" s="23"/>
      <c r="AS1130" s="23"/>
      <c r="AU1130" s="23"/>
    </row>
    <row r="1131" spans="3:47" x14ac:dyDescent="0.25">
      <c r="C1131" s="23"/>
      <c r="D1131" s="23"/>
      <c r="E1131" s="23"/>
      <c r="G1131" s="23"/>
      <c r="H1131" s="23"/>
      <c r="I1131" s="23"/>
      <c r="J1131" s="23"/>
      <c r="K1131" s="23"/>
      <c r="L1131" s="23"/>
      <c r="M1131" s="23"/>
      <c r="AQ1131" s="23"/>
      <c r="AR1131" s="23"/>
      <c r="AS1131" s="23"/>
      <c r="AU1131" s="23"/>
    </row>
    <row r="1132" spans="3:47" x14ac:dyDescent="0.25">
      <c r="C1132" s="23"/>
      <c r="D1132" s="23"/>
      <c r="E1132" s="23"/>
      <c r="G1132" s="23"/>
      <c r="H1132" s="23"/>
      <c r="I1132" s="23"/>
      <c r="J1132" s="23"/>
      <c r="K1132" s="23"/>
      <c r="L1132" s="23"/>
      <c r="M1132" s="23"/>
      <c r="AQ1132" s="23"/>
      <c r="AR1132" s="23"/>
      <c r="AS1132" s="23"/>
      <c r="AU1132" s="23"/>
    </row>
    <row r="1133" spans="3:47" x14ac:dyDescent="0.25">
      <c r="C1133" s="23"/>
      <c r="D1133" s="23"/>
      <c r="E1133" s="23"/>
      <c r="G1133" s="23"/>
      <c r="H1133" s="23"/>
      <c r="I1133" s="23"/>
      <c r="J1133" s="23"/>
      <c r="K1133" s="23"/>
      <c r="L1133" s="23"/>
      <c r="M1133" s="23"/>
      <c r="AQ1133" s="23"/>
      <c r="AR1133" s="23"/>
      <c r="AS1133" s="23"/>
      <c r="AU1133" s="23"/>
    </row>
    <row r="1134" spans="3:47" x14ac:dyDescent="0.25">
      <c r="C1134" s="23"/>
      <c r="D1134" s="23"/>
      <c r="E1134" s="23"/>
      <c r="G1134" s="23"/>
      <c r="H1134" s="23"/>
      <c r="I1134" s="23"/>
      <c r="J1134" s="23"/>
      <c r="K1134" s="23"/>
      <c r="L1134" s="23"/>
      <c r="M1134" s="23"/>
      <c r="AQ1134" s="23"/>
      <c r="AR1134" s="23"/>
      <c r="AS1134" s="23"/>
      <c r="AU1134" s="23"/>
    </row>
    <row r="1135" spans="3:47" x14ac:dyDescent="0.25">
      <c r="C1135" s="23"/>
      <c r="D1135" s="23"/>
      <c r="E1135" s="23"/>
      <c r="G1135" s="23"/>
      <c r="H1135" s="23"/>
      <c r="I1135" s="23"/>
      <c r="J1135" s="23"/>
      <c r="K1135" s="23"/>
      <c r="L1135" s="23"/>
      <c r="M1135" s="23"/>
      <c r="AQ1135" s="23"/>
      <c r="AR1135" s="23"/>
      <c r="AS1135" s="23"/>
      <c r="AU1135" s="23"/>
    </row>
    <row r="1136" spans="3:47" x14ac:dyDescent="0.25">
      <c r="C1136" s="23"/>
      <c r="D1136" s="23"/>
      <c r="E1136" s="23"/>
      <c r="G1136" s="23"/>
      <c r="H1136" s="23"/>
      <c r="I1136" s="23"/>
      <c r="J1136" s="23"/>
      <c r="K1136" s="23"/>
      <c r="L1136" s="23"/>
      <c r="M1136" s="23"/>
      <c r="AQ1136" s="23"/>
      <c r="AR1136" s="23"/>
      <c r="AS1136" s="23"/>
      <c r="AU1136" s="23"/>
    </row>
    <row r="1137" spans="3:47" x14ac:dyDescent="0.25">
      <c r="C1137" s="23"/>
      <c r="D1137" s="23"/>
      <c r="E1137" s="23"/>
      <c r="G1137" s="23"/>
      <c r="H1137" s="23"/>
      <c r="I1137" s="23"/>
      <c r="J1137" s="23"/>
      <c r="K1137" s="23"/>
      <c r="L1137" s="23"/>
      <c r="M1137" s="23"/>
      <c r="AQ1137" s="23"/>
      <c r="AR1137" s="23"/>
      <c r="AS1137" s="23"/>
      <c r="AU1137" s="23"/>
    </row>
    <row r="1138" spans="3:47" x14ac:dyDescent="0.25">
      <c r="C1138" s="23"/>
      <c r="D1138" s="23"/>
      <c r="E1138" s="23"/>
      <c r="G1138" s="23"/>
      <c r="H1138" s="23"/>
      <c r="I1138" s="23"/>
      <c r="J1138" s="23"/>
      <c r="K1138" s="23"/>
      <c r="L1138" s="23"/>
      <c r="M1138" s="23"/>
      <c r="AQ1138" s="23"/>
      <c r="AR1138" s="23"/>
      <c r="AS1138" s="23"/>
      <c r="AU1138" s="23"/>
    </row>
    <row r="1139" spans="3:47" x14ac:dyDescent="0.25">
      <c r="C1139" s="23"/>
      <c r="D1139" s="23"/>
      <c r="E1139" s="23"/>
      <c r="G1139" s="23"/>
      <c r="H1139" s="23"/>
      <c r="I1139" s="23"/>
      <c r="J1139" s="23"/>
      <c r="K1139" s="23"/>
      <c r="L1139" s="23"/>
      <c r="M1139" s="23"/>
      <c r="AQ1139" s="23"/>
      <c r="AR1139" s="23"/>
      <c r="AS1139" s="23"/>
      <c r="AU1139" s="23"/>
    </row>
    <row r="1140" spans="3:47" x14ac:dyDescent="0.25">
      <c r="C1140" s="23"/>
      <c r="D1140" s="23"/>
      <c r="E1140" s="23"/>
      <c r="G1140" s="23"/>
      <c r="H1140" s="23"/>
      <c r="I1140" s="23"/>
      <c r="J1140" s="23"/>
      <c r="K1140" s="23"/>
      <c r="L1140" s="23"/>
      <c r="M1140" s="23"/>
      <c r="AQ1140" s="23"/>
      <c r="AR1140" s="23"/>
      <c r="AS1140" s="23"/>
      <c r="AU1140" s="23"/>
    </row>
    <row r="1141" spans="3:47" x14ac:dyDescent="0.25">
      <c r="C1141" s="23"/>
      <c r="D1141" s="23"/>
      <c r="E1141" s="23"/>
      <c r="G1141" s="23"/>
      <c r="H1141" s="23"/>
      <c r="I1141" s="23"/>
      <c r="J1141" s="23"/>
      <c r="K1141" s="23"/>
      <c r="L1141" s="23"/>
      <c r="M1141" s="23"/>
      <c r="AQ1141" s="23"/>
      <c r="AR1141" s="23"/>
      <c r="AS1141" s="23"/>
      <c r="AU1141" s="23"/>
    </row>
    <row r="1142" spans="3:47" x14ac:dyDescent="0.25">
      <c r="C1142" s="23"/>
      <c r="D1142" s="23"/>
      <c r="E1142" s="23"/>
      <c r="G1142" s="23"/>
      <c r="H1142" s="23"/>
      <c r="I1142" s="23"/>
      <c r="J1142" s="23"/>
      <c r="K1142" s="23"/>
      <c r="L1142" s="23"/>
      <c r="M1142" s="23"/>
      <c r="AQ1142" s="23"/>
      <c r="AR1142" s="23"/>
      <c r="AS1142" s="23"/>
      <c r="AU1142" s="23"/>
    </row>
    <row r="1143" spans="3:47" x14ac:dyDescent="0.25">
      <c r="C1143" s="23"/>
      <c r="D1143" s="23"/>
      <c r="E1143" s="23"/>
      <c r="G1143" s="23"/>
      <c r="H1143" s="23"/>
      <c r="I1143" s="23"/>
      <c r="J1143" s="23"/>
      <c r="K1143" s="23"/>
      <c r="L1143" s="23"/>
      <c r="M1143" s="23"/>
      <c r="AQ1143" s="23"/>
      <c r="AR1143" s="23"/>
      <c r="AS1143" s="23"/>
      <c r="AU1143" s="23"/>
    </row>
    <row r="1144" spans="3:47" x14ac:dyDescent="0.25">
      <c r="C1144" s="23"/>
      <c r="D1144" s="23"/>
      <c r="E1144" s="23"/>
      <c r="G1144" s="23"/>
      <c r="H1144" s="23"/>
      <c r="I1144" s="23"/>
      <c r="J1144" s="23"/>
      <c r="K1144" s="23"/>
      <c r="L1144" s="23"/>
      <c r="M1144" s="23"/>
      <c r="AQ1144" s="23"/>
      <c r="AR1144" s="23"/>
      <c r="AS1144" s="23"/>
      <c r="AU1144" s="23"/>
    </row>
    <row r="1145" spans="3:47" x14ac:dyDescent="0.25">
      <c r="C1145" s="23"/>
      <c r="D1145" s="23"/>
      <c r="E1145" s="23"/>
      <c r="G1145" s="23"/>
      <c r="H1145" s="23"/>
      <c r="I1145" s="23"/>
      <c r="J1145" s="23"/>
      <c r="K1145" s="23"/>
      <c r="L1145" s="23"/>
      <c r="M1145" s="23"/>
      <c r="AQ1145" s="23"/>
      <c r="AR1145" s="23"/>
      <c r="AS1145" s="23"/>
      <c r="AU1145" s="23"/>
    </row>
    <row r="1146" spans="3:47" x14ac:dyDescent="0.25">
      <c r="C1146" s="23"/>
      <c r="D1146" s="23"/>
      <c r="E1146" s="23"/>
      <c r="G1146" s="23"/>
      <c r="H1146" s="23"/>
      <c r="I1146" s="23"/>
      <c r="J1146" s="23"/>
      <c r="K1146" s="23"/>
      <c r="L1146" s="23"/>
      <c r="M1146" s="23"/>
      <c r="AQ1146" s="23"/>
      <c r="AR1146" s="23"/>
      <c r="AS1146" s="23"/>
      <c r="AU1146" s="23"/>
    </row>
    <row r="1147" spans="3:47" x14ac:dyDescent="0.25">
      <c r="C1147" s="23"/>
      <c r="D1147" s="23"/>
      <c r="E1147" s="23"/>
      <c r="G1147" s="23"/>
      <c r="H1147" s="23"/>
      <c r="I1147" s="23"/>
      <c r="J1147" s="23"/>
      <c r="K1147" s="23"/>
      <c r="L1147" s="23"/>
      <c r="M1147" s="23"/>
      <c r="AQ1147" s="23"/>
      <c r="AR1147" s="23"/>
      <c r="AS1147" s="23"/>
      <c r="AU1147" s="23"/>
    </row>
    <row r="1148" spans="3:47" x14ac:dyDescent="0.25">
      <c r="C1148" s="23"/>
      <c r="D1148" s="23"/>
      <c r="E1148" s="23"/>
      <c r="G1148" s="23"/>
      <c r="H1148" s="23"/>
      <c r="I1148" s="23"/>
      <c r="J1148" s="23"/>
      <c r="K1148" s="23"/>
      <c r="L1148" s="23"/>
      <c r="M1148" s="23"/>
      <c r="AQ1148" s="23"/>
      <c r="AR1148" s="23"/>
      <c r="AS1148" s="23"/>
      <c r="AU1148" s="23"/>
    </row>
    <row r="1149" spans="3:47" x14ac:dyDescent="0.25">
      <c r="C1149" s="23"/>
      <c r="D1149" s="23"/>
      <c r="E1149" s="23"/>
      <c r="G1149" s="23"/>
      <c r="H1149" s="23"/>
      <c r="I1149" s="23"/>
      <c r="J1149" s="23"/>
      <c r="K1149" s="23"/>
      <c r="L1149" s="23"/>
      <c r="M1149" s="23"/>
      <c r="AQ1149" s="23"/>
      <c r="AR1149" s="23"/>
      <c r="AS1149" s="23"/>
      <c r="AU1149" s="23"/>
    </row>
    <row r="1150" spans="3:47" x14ac:dyDescent="0.25">
      <c r="C1150" s="23"/>
      <c r="D1150" s="23"/>
      <c r="E1150" s="23"/>
      <c r="G1150" s="23"/>
      <c r="H1150" s="23"/>
      <c r="I1150" s="23"/>
      <c r="J1150" s="23"/>
      <c r="K1150" s="23"/>
      <c r="L1150" s="23"/>
      <c r="M1150" s="23"/>
      <c r="AQ1150" s="23"/>
      <c r="AR1150" s="23"/>
      <c r="AS1150" s="23"/>
      <c r="AU1150" s="23"/>
    </row>
    <row r="1151" spans="3:47" x14ac:dyDescent="0.25">
      <c r="C1151" s="23"/>
      <c r="D1151" s="23"/>
      <c r="E1151" s="23"/>
      <c r="G1151" s="23"/>
      <c r="H1151" s="23"/>
      <c r="I1151" s="23"/>
      <c r="J1151" s="23"/>
      <c r="K1151" s="23"/>
      <c r="L1151" s="23"/>
      <c r="M1151" s="23"/>
      <c r="AQ1151" s="23"/>
      <c r="AR1151" s="23"/>
      <c r="AS1151" s="23"/>
      <c r="AU1151" s="23"/>
    </row>
    <row r="1152" spans="3:47" x14ac:dyDescent="0.25">
      <c r="C1152" s="23"/>
      <c r="D1152" s="23"/>
      <c r="E1152" s="23"/>
      <c r="G1152" s="23"/>
      <c r="H1152" s="23"/>
      <c r="I1152" s="23"/>
      <c r="J1152" s="23"/>
      <c r="K1152" s="23"/>
      <c r="L1152" s="23"/>
      <c r="M1152" s="23"/>
      <c r="AQ1152" s="23"/>
      <c r="AR1152" s="23"/>
      <c r="AS1152" s="23"/>
      <c r="AU1152" s="23"/>
    </row>
    <row r="1153" spans="3:47" x14ac:dyDescent="0.25">
      <c r="C1153" s="23"/>
      <c r="D1153" s="23"/>
      <c r="E1153" s="23"/>
      <c r="G1153" s="23"/>
      <c r="H1153" s="23"/>
      <c r="I1153" s="23"/>
      <c r="J1153" s="23"/>
      <c r="K1153" s="23"/>
      <c r="L1153" s="23"/>
      <c r="M1153" s="23"/>
      <c r="AQ1153" s="23"/>
      <c r="AR1153" s="23"/>
      <c r="AS1153" s="23"/>
      <c r="AU1153" s="23"/>
    </row>
    <row r="1154" spans="3:47" x14ac:dyDescent="0.25">
      <c r="C1154" s="23"/>
      <c r="D1154" s="23"/>
      <c r="E1154" s="23"/>
      <c r="G1154" s="23"/>
      <c r="H1154" s="23"/>
      <c r="I1154" s="23"/>
      <c r="J1154" s="23"/>
      <c r="K1154" s="23"/>
      <c r="L1154" s="23"/>
      <c r="M1154" s="23"/>
      <c r="AQ1154" s="23"/>
      <c r="AR1154" s="23"/>
      <c r="AS1154" s="23"/>
      <c r="AU1154" s="23"/>
    </row>
    <row r="1155" spans="3:47" x14ac:dyDescent="0.25">
      <c r="C1155" s="23"/>
      <c r="D1155" s="23"/>
      <c r="E1155" s="23"/>
      <c r="G1155" s="23"/>
      <c r="H1155" s="23"/>
      <c r="I1155" s="23"/>
      <c r="J1155" s="23"/>
      <c r="K1155" s="23"/>
      <c r="L1155" s="23"/>
      <c r="M1155" s="23"/>
      <c r="AQ1155" s="23"/>
      <c r="AR1155" s="23"/>
      <c r="AS1155" s="23"/>
      <c r="AU1155" s="23"/>
    </row>
    <row r="1156" spans="3:47" x14ac:dyDescent="0.25">
      <c r="C1156" s="23"/>
      <c r="D1156" s="23"/>
      <c r="E1156" s="23"/>
      <c r="G1156" s="23"/>
      <c r="H1156" s="23"/>
      <c r="I1156" s="23"/>
      <c r="J1156" s="23"/>
      <c r="K1156" s="23"/>
      <c r="L1156" s="23"/>
      <c r="M1156" s="23"/>
      <c r="AQ1156" s="23"/>
      <c r="AR1156" s="23"/>
      <c r="AS1156" s="23"/>
      <c r="AU1156" s="23"/>
    </row>
    <row r="1157" spans="3:47" x14ac:dyDescent="0.25">
      <c r="C1157" s="23"/>
      <c r="D1157" s="23"/>
      <c r="E1157" s="23"/>
      <c r="G1157" s="23"/>
      <c r="H1157" s="23"/>
      <c r="I1157" s="23"/>
      <c r="J1157" s="23"/>
      <c r="K1157" s="23"/>
      <c r="L1157" s="23"/>
      <c r="M1157" s="23"/>
      <c r="AQ1157" s="23"/>
      <c r="AR1157" s="23"/>
      <c r="AS1157" s="23"/>
      <c r="AU1157" s="23"/>
    </row>
    <row r="1158" spans="3:47" x14ac:dyDescent="0.25">
      <c r="C1158" s="23"/>
      <c r="D1158" s="23"/>
      <c r="E1158" s="23"/>
      <c r="G1158" s="23"/>
      <c r="H1158" s="23"/>
      <c r="I1158" s="23"/>
      <c r="J1158" s="23"/>
      <c r="K1158" s="23"/>
      <c r="L1158" s="23"/>
      <c r="M1158" s="23"/>
      <c r="AQ1158" s="23"/>
      <c r="AR1158" s="23"/>
      <c r="AS1158" s="23"/>
      <c r="AU1158" s="23"/>
    </row>
    <row r="1159" spans="3:47" x14ac:dyDescent="0.25">
      <c r="C1159" s="23"/>
      <c r="D1159" s="23"/>
      <c r="E1159" s="23"/>
      <c r="G1159" s="23"/>
      <c r="H1159" s="23"/>
      <c r="I1159" s="23"/>
      <c r="J1159" s="23"/>
      <c r="K1159" s="23"/>
      <c r="L1159" s="23"/>
      <c r="M1159" s="23"/>
      <c r="AQ1159" s="23"/>
      <c r="AR1159" s="23"/>
      <c r="AS1159" s="23"/>
      <c r="AU1159" s="23"/>
    </row>
    <row r="1160" spans="3:47" x14ac:dyDescent="0.25">
      <c r="C1160" s="23"/>
      <c r="D1160" s="23"/>
      <c r="E1160" s="23"/>
      <c r="G1160" s="23"/>
      <c r="H1160" s="23"/>
      <c r="I1160" s="23"/>
      <c r="J1160" s="23"/>
      <c r="K1160" s="23"/>
      <c r="L1160" s="23"/>
      <c r="M1160" s="23"/>
      <c r="AQ1160" s="23"/>
      <c r="AR1160" s="23"/>
      <c r="AS1160" s="23"/>
      <c r="AU1160" s="23"/>
    </row>
    <row r="1161" spans="3:47" x14ac:dyDescent="0.25">
      <c r="C1161" s="23"/>
      <c r="D1161" s="23"/>
      <c r="E1161" s="23"/>
      <c r="G1161" s="23"/>
      <c r="H1161" s="23"/>
      <c r="I1161" s="23"/>
      <c r="J1161" s="23"/>
      <c r="K1161" s="23"/>
      <c r="L1161" s="23"/>
      <c r="M1161" s="23"/>
      <c r="AQ1161" s="23"/>
      <c r="AR1161" s="23"/>
      <c r="AS1161" s="23"/>
      <c r="AU1161" s="23"/>
    </row>
    <row r="1162" spans="3:47" x14ac:dyDescent="0.25">
      <c r="C1162" s="23"/>
      <c r="D1162" s="23"/>
      <c r="E1162" s="23"/>
      <c r="G1162" s="23"/>
      <c r="H1162" s="23"/>
      <c r="I1162" s="23"/>
      <c r="J1162" s="23"/>
      <c r="K1162" s="23"/>
      <c r="L1162" s="23"/>
      <c r="M1162" s="23"/>
      <c r="AQ1162" s="23"/>
      <c r="AR1162" s="23"/>
      <c r="AS1162" s="23"/>
      <c r="AU1162" s="23"/>
    </row>
    <row r="1163" spans="3:47" x14ac:dyDescent="0.25">
      <c r="C1163" s="23"/>
      <c r="D1163" s="23"/>
      <c r="E1163" s="23"/>
      <c r="G1163" s="23"/>
      <c r="H1163" s="23"/>
      <c r="I1163" s="23"/>
      <c r="J1163" s="23"/>
      <c r="K1163" s="23"/>
      <c r="L1163" s="23"/>
      <c r="M1163" s="23"/>
      <c r="AQ1163" s="23"/>
      <c r="AR1163" s="23"/>
      <c r="AS1163" s="23"/>
      <c r="AU1163" s="23"/>
    </row>
    <row r="1164" spans="3:47" x14ac:dyDescent="0.25">
      <c r="C1164" s="23"/>
      <c r="D1164" s="23"/>
      <c r="E1164" s="23"/>
      <c r="G1164" s="23"/>
      <c r="H1164" s="23"/>
      <c r="I1164" s="23"/>
      <c r="J1164" s="23"/>
      <c r="K1164" s="23"/>
      <c r="L1164" s="23"/>
      <c r="M1164" s="23"/>
      <c r="AQ1164" s="23"/>
      <c r="AR1164" s="23"/>
      <c r="AS1164" s="23"/>
      <c r="AU1164" s="23"/>
    </row>
    <row r="1165" spans="3:47" x14ac:dyDescent="0.25">
      <c r="C1165" s="23"/>
      <c r="D1165" s="23"/>
      <c r="E1165" s="23"/>
      <c r="G1165" s="23"/>
      <c r="H1165" s="23"/>
      <c r="I1165" s="23"/>
      <c r="J1165" s="23"/>
      <c r="K1165" s="23"/>
      <c r="L1165" s="23"/>
      <c r="M1165" s="23"/>
      <c r="AQ1165" s="23"/>
      <c r="AR1165" s="23"/>
      <c r="AS1165" s="23"/>
      <c r="AU1165" s="23"/>
    </row>
    <row r="1166" spans="3:47" x14ac:dyDescent="0.25">
      <c r="C1166" s="23"/>
      <c r="D1166" s="23"/>
      <c r="E1166" s="23"/>
      <c r="G1166" s="23"/>
      <c r="H1166" s="23"/>
      <c r="I1166" s="23"/>
      <c r="J1166" s="23"/>
      <c r="K1166" s="23"/>
      <c r="L1166" s="23"/>
      <c r="M1166" s="23"/>
      <c r="AQ1166" s="23"/>
      <c r="AR1166" s="23"/>
      <c r="AS1166" s="23"/>
      <c r="AU1166" s="23"/>
    </row>
    <row r="1167" spans="3:47" x14ac:dyDescent="0.25">
      <c r="C1167" s="23"/>
      <c r="D1167" s="23"/>
      <c r="E1167" s="23"/>
      <c r="G1167" s="23"/>
      <c r="H1167" s="23"/>
      <c r="I1167" s="23"/>
      <c r="J1167" s="23"/>
      <c r="K1167" s="23"/>
      <c r="L1167" s="23"/>
      <c r="M1167" s="23"/>
      <c r="AQ1167" s="23"/>
      <c r="AR1167" s="23"/>
      <c r="AS1167" s="23"/>
      <c r="AU1167" s="23"/>
    </row>
    <row r="1168" spans="3:47" x14ac:dyDescent="0.25">
      <c r="C1168" s="23"/>
      <c r="D1168" s="23"/>
      <c r="E1168" s="23"/>
      <c r="G1168" s="23"/>
      <c r="H1168" s="23"/>
      <c r="I1168" s="23"/>
      <c r="J1168" s="23"/>
      <c r="K1168" s="23"/>
      <c r="L1168" s="23"/>
      <c r="M1168" s="23"/>
      <c r="AQ1168" s="23"/>
      <c r="AR1168" s="23"/>
      <c r="AS1168" s="23"/>
      <c r="AU1168" s="23"/>
    </row>
    <row r="1169" spans="3:47" x14ac:dyDescent="0.25">
      <c r="C1169" s="23"/>
      <c r="D1169" s="23"/>
      <c r="E1169" s="23"/>
      <c r="G1169" s="23"/>
      <c r="H1169" s="23"/>
      <c r="I1169" s="23"/>
      <c r="J1169" s="23"/>
      <c r="K1169" s="23"/>
      <c r="L1169" s="23"/>
      <c r="M1169" s="23"/>
      <c r="AQ1169" s="23"/>
      <c r="AR1169" s="23"/>
      <c r="AS1169" s="23"/>
      <c r="AU1169" s="23"/>
    </row>
    <row r="1170" spans="3:47" x14ac:dyDescent="0.25">
      <c r="C1170" s="23"/>
      <c r="D1170" s="23"/>
      <c r="E1170" s="23"/>
      <c r="G1170" s="23"/>
      <c r="H1170" s="23"/>
      <c r="I1170" s="23"/>
      <c r="J1170" s="23"/>
      <c r="K1170" s="23"/>
      <c r="L1170" s="23"/>
      <c r="M1170" s="23"/>
      <c r="AQ1170" s="23"/>
      <c r="AR1170" s="23"/>
      <c r="AS1170" s="23"/>
      <c r="AU1170" s="23"/>
    </row>
    <row r="1171" spans="3:47" x14ac:dyDescent="0.25">
      <c r="C1171" s="23"/>
      <c r="D1171" s="23"/>
      <c r="E1171" s="23"/>
      <c r="G1171" s="23"/>
      <c r="H1171" s="23"/>
      <c r="I1171" s="23"/>
      <c r="J1171" s="23"/>
      <c r="K1171" s="23"/>
      <c r="L1171" s="23"/>
      <c r="M1171" s="23"/>
      <c r="AQ1171" s="23"/>
      <c r="AR1171" s="23"/>
      <c r="AS1171" s="23"/>
      <c r="AU1171" s="23"/>
    </row>
    <row r="1172" spans="3:47" x14ac:dyDescent="0.25">
      <c r="C1172" s="23"/>
      <c r="D1172" s="23"/>
      <c r="E1172" s="23"/>
      <c r="G1172" s="23"/>
      <c r="H1172" s="23"/>
      <c r="I1172" s="23"/>
      <c r="J1172" s="23"/>
      <c r="K1172" s="23"/>
      <c r="L1172" s="23"/>
      <c r="M1172" s="23"/>
      <c r="AQ1172" s="23"/>
      <c r="AR1172" s="23"/>
      <c r="AS1172" s="23"/>
      <c r="AU1172" s="23"/>
    </row>
    <row r="1173" spans="3:47" x14ac:dyDescent="0.25">
      <c r="C1173" s="23"/>
      <c r="D1173" s="23"/>
      <c r="E1173" s="23"/>
      <c r="G1173" s="23"/>
      <c r="H1173" s="23"/>
      <c r="I1173" s="23"/>
      <c r="J1173" s="23"/>
      <c r="K1173" s="23"/>
      <c r="L1173" s="23"/>
      <c r="M1173" s="23"/>
      <c r="AQ1173" s="23"/>
      <c r="AR1173" s="23"/>
      <c r="AS1173" s="23"/>
      <c r="AU1173" s="23"/>
    </row>
    <row r="1174" spans="3:47" x14ac:dyDescent="0.25">
      <c r="C1174" s="23"/>
      <c r="D1174" s="23"/>
      <c r="E1174" s="23"/>
      <c r="G1174" s="23"/>
      <c r="H1174" s="23"/>
      <c r="I1174" s="23"/>
      <c r="J1174" s="23"/>
      <c r="K1174" s="23"/>
      <c r="L1174" s="23"/>
      <c r="M1174" s="23"/>
      <c r="AQ1174" s="23"/>
      <c r="AR1174" s="23"/>
      <c r="AS1174" s="23"/>
      <c r="AU1174" s="23"/>
    </row>
    <row r="1175" spans="3:47" x14ac:dyDescent="0.25">
      <c r="C1175" s="23"/>
      <c r="D1175" s="23"/>
      <c r="E1175" s="23"/>
      <c r="G1175" s="23"/>
      <c r="H1175" s="23"/>
      <c r="I1175" s="23"/>
      <c r="J1175" s="23"/>
      <c r="K1175" s="23"/>
      <c r="L1175" s="23"/>
      <c r="M1175" s="23"/>
      <c r="AQ1175" s="23"/>
      <c r="AR1175" s="23"/>
      <c r="AS1175" s="23"/>
      <c r="AU1175" s="23"/>
    </row>
    <row r="1176" spans="3:47" x14ac:dyDescent="0.25">
      <c r="C1176" s="23"/>
      <c r="D1176" s="23"/>
      <c r="E1176" s="23"/>
      <c r="G1176" s="23"/>
      <c r="H1176" s="23"/>
      <c r="I1176" s="23"/>
      <c r="J1176" s="23"/>
      <c r="K1176" s="23"/>
      <c r="L1176" s="23"/>
      <c r="M1176" s="23"/>
      <c r="AQ1176" s="23"/>
      <c r="AR1176" s="23"/>
      <c r="AS1176" s="23"/>
      <c r="AU1176" s="23"/>
    </row>
    <row r="1177" spans="3:47" x14ac:dyDescent="0.25">
      <c r="C1177" s="23"/>
      <c r="D1177" s="23"/>
      <c r="E1177" s="23"/>
      <c r="G1177" s="23"/>
      <c r="H1177" s="23"/>
      <c r="I1177" s="23"/>
      <c r="J1177" s="23"/>
      <c r="K1177" s="23"/>
      <c r="L1177" s="23"/>
      <c r="M1177" s="23"/>
      <c r="AQ1177" s="23"/>
      <c r="AR1177" s="23"/>
      <c r="AS1177" s="23"/>
      <c r="AU1177" s="23"/>
    </row>
    <row r="1178" spans="3:47" x14ac:dyDescent="0.25">
      <c r="C1178" s="23"/>
      <c r="D1178" s="23"/>
      <c r="E1178" s="23"/>
      <c r="G1178" s="23"/>
      <c r="H1178" s="23"/>
      <c r="I1178" s="23"/>
      <c r="J1178" s="23"/>
      <c r="K1178" s="23"/>
      <c r="L1178" s="23"/>
      <c r="M1178" s="23"/>
      <c r="AQ1178" s="23"/>
      <c r="AR1178" s="23"/>
      <c r="AS1178" s="23"/>
      <c r="AU1178" s="23"/>
    </row>
    <row r="1179" spans="3:47" x14ac:dyDescent="0.25">
      <c r="C1179" s="23"/>
      <c r="D1179" s="23"/>
      <c r="E1179" s="23"/>
      <c r="G1179" s="23"/>
      <c r="H1179" s="23"/>
      <c r="I1179" s="23"/>
      <c r="J1179" s="23"/>
      <c r="K1179" s="23"/>
      <c r="L1179" s="23"/>
      <c r="M1179" s="23"/>
      <c r="AQ1179" s="23"/>
      <c r="AR1179" s="23"/>
      <c r="AS1179" s="23"/>
      <c r="AU1179" s="23"/>
    </row>
    <row r="1180" spans="3:47" x14ac:dyDescent="0.25">
      <c r="C1180" s="23"/>
      <c r="D1180" s="23"/>
      <c r="E1180" s="23"/>
      <c r="G1180" s="23"/>
      <c r="H1180" s="23"/>
      <c r="I1180" s="23"/>
      <c r="J1180" s="23"/>
      <c r="K1180" s="23"/>
      <c r="L1180" s="23"/>
      <c r="M1180" s="23"/>
      <c r="AQ1180" s="23"/>
      <c r="AR1180" s="23"/>
      <c r="AS1180" s="23"/>
      <c r="AU1180" s="23"/>
    </row>
    <row r="1181" spans="3:47" x14ac:dyDescent="0.25">
      <c r="C1181" s="23"/>
      <c r="D1181" s="23"/>
      <c r="E1181" s="23"/>
      <c r="G1181" s="23"/>
      <c r="H1181" s="23"/>
      <c r="I1181" s="23"/>
      <c r="J1181" s="23"/>
      <c r="K1181" s="23"/>
      <c r="L1181" s="23"/>
      <c r="M1181" s="23"/>
      <c r="AQ1181" s="23"/>
      <c r="AR1181" s="23"/>
      <c r="AS1181" s="23"/>
      <c r="AU1181" s="23"/>
    </row>
    <row r="1182" spans="3:47" x14ac:dyDescent="0.25">
      <c r="C1182" s="23"/>
      <c r="D1182" s="23"/>
      <c r="E1182" s="23"/>
      <c r="G1182" s="23"/>
      <c r="H1182" s="23"/>
      <c r="I1182" s="23"/>
      <c r="J1182" s="23"/>
      <c r="K1182" s="23"/>
      <c r="L1182" s="23"/>
      <c r="M1182" s="23"/>
      <c r="AQ1182" s="23"/>
      <c r="AR1182" s="23"/>
      <c r="AS1182" s="23"/>
      <c r="AU1182" s="23"/>
    </row>
    <row r="1183" spans="3:47" x14ac:dyDescent="0.25">
      <c r="C1183" s="23"/>
      <c r="D1183" s="23"/>
      <c r="E1183" s="23"/>
      <c r="G1183" s="23"/>
      <c r="H1183" s="23"/>
      <c r="I1183" s="23"/>
      <c r="J1183" s="23"/>
      <c r="K1183" s="23"/>
      <c r="L1183" s="23"/>
      <c r="M1183" s="23"/>
      <c r="AQ1183" s="23"/>
      <c r="AR1183" s="23"/>
      <c r="AS1183" s="23"/>
      <c r="AU1183" s="23"/>
    </row>
    <row r="1184" spans="3:47" x14ac:dyDescent="0.25">
      <c r="C1184" s="23"/>
      <c r="D1184" s="23"/>
      <c r="E1184" s="23"/>
      <c r="G1184" s="23"/>
      <c r="H1184" s="23"/>
      <c r="I1184" s="23"/>
      <c r="J1184" s="23"/>
      <c r="K1184" s="23"/>
      <c r="L1184" s="23"/>
      <c r="M1184" s="23"/>
      <c r="AQ1184" s="23"/>
      <c r="AR1184" s="23"/>
      <c r="AS1184" s="23"/>
      <c r="AU1184" s="23"/>
    </row>
    <row r="1185" spans="3:47" x14ac:dyDescent="0.25">
      <c r="C1185" s="23"/>
      <c r="D1185" s="23"/>
      <c r="E1185" s="23"/>
      <c r="G1185" s="23"/>
      <c r="H1185" s="23"/>
      <c r="I1185" s="23"/>
      <c r="J1185" s="23"/>
      <c r="K1185" s="23"/>
      <c r="L1185" s="23"/>
      <c r="M1185" s="23"/>
      <c r="AQ1185" s="23"/>
      <c r="AR1185" s="23"/>
      <c r="AS1185" s="23"/>
      <c r="AU1185" s="23"/>
    </row>
    <row r="1186" spans="3:47" x14ac:dyDescent="0.25">
      <c r="C1186" s="23"/>
      <c r="D1186" s="23"/>
      <c r="E1186" s="23"/>
      <c r="G1186" s="23"/>
      <c r="H1186" s="23"/>
      <c r="I1186" s="23"/>
      <c r="J1186" s="23"/>
      <c r="K1186" s="23"/>
      <c r="L1186" s="23"/>
      <c r="M1186" s="23"/>
      <c r="AQ1186" s="23"/>
      <c r="AR1186" s="23"/>
      <c r="AS1186" s="23"/>
      <c r="AU1186" s="23"/>
    </row>
    <row r="1187" spans="3:47" x14ac:dyDescent="0.25">
      <c r="C1187" s="23"/>
      <c r="D1187" s="23"/>
      <c r="E1187" s="23"/>
      <c r="G1187" s="23"/>
      <c r="H1187" s="23"/>
      <c r="I1187" s="23"/>
      <c r="J1187" s="23"/>
      <c r="K1187" s="23"/>
      <c r="L1187" s="23"/>
      <c r="M1187" s="23"/>
      <c r="AQ1187" s="23"/>
      <c r="AR1187" s="23"/>
      <c r="AS1187" s="23"/>
      <c r="AU1187" s="23"/>
    </row>
    <row r="1188" spans="3:47" x14ac:dyDescent="0.25">
      <c r="C1188" s="23"/>
      <c r="D1188" s="23"/>
      <c r="E1188" s="23"/>
      <c r="G1188" s="23"/>
      <c r="H1188" s="23"/>
      <c r="I1188" s="23"/>
      <c r="J1188" s="23"/>
      <c r="K1188" s="23"/>
      <c r="L1188" s="23"/>
      <c r="M1188" s="23"/>
      <c r="AQ1188" s="23"/>
      <c r="AR1188" s="23"/>
      <c r="AS1188" s="23"/>
      <c r="AU1188" s="23"/>
    </row>
    <row r="1189" spans="3:47" x14ac:dyDescent="0.25">
      <c r="C1189" s="23"/>
      <c r="D1189" s="23"/>
      <c r="E1189" s="23"/>
      <c r="G1189" s="23"/>
      <c r="H1189" s="23"/>
      <c r="I1189" s="23"/>
      <c r="J1189" s="23"/>
      <c r="K1189" s="23"/>
      <c r="L1189" s="23"/>
      <c r="M1189" s="23"/>
      <c r="AQ1189" s="23"/>
      <c r="AR1189" s="23"/>
      <c r="AS1189" s="23"/>
      <c r="AU1189" s="23"/>
    </row>
    <row r="1190" spans="3:47" x14ac:dyDescent="0.25">
      <c r="C1190" s="23"/>
      <c r="D1190" s="23"/>
      <c r="E1190" s="23"/>
      <c r="G1190" s="23"/>
      <c r="H1190" s="23"/>
      <c r="I1190" s="23"/>
      <c r="J1190" s="23"/>
      <c r="K1190" s="23"/>
      <c r="L1190" s="23"/>
      <c r="M1190" s="23"/>
      <c r="AQ1190" s="23"/>
      <c r="AR1190" s="23"/>
      <c r="AS1190" s="23"/>
      <c r="AU1190" s="23"/>
    </row>
    <row r="1191" spans="3:47" x14ac:dyDescent="0.25">
      <c r="C1191" s="23"/>
      <c r="D1191" s="23"/>
      <c r="E1191" s="23"/>
      <c r="G1191" s="23"/>
      <c r="H1191" s="23"/>
      <c r="I1191" s="23"/>
      <c r="J1191" s="23"/>
      <c r="K1191" s="23"/>
      <c r="L1191" s="23"/>
      <c r="M1191" s="23"/>
      <c r="AQ1191" s="23"/>
      <c r="AR1191" s="23"/>
      <c r="AS1191" s="23"/>
      <c r="AU1191" s="23"/>
    </row>
    <row r="1192" spans="3:47" x14ac:dyDescent="0.25">
      <c r="C1192" s="23"/>
      <c r="D1192" s="23"/>
      <c r="E1192" s="23"/>
      <c r="G1192" s="23"/>
      <c r="H1192" s="23"/>
      <c r="I1192" s="23"/>
      <c r="J1192" s="23"/>
      <c r="K1192" s="23"/>
      <c r="L1192" s="23"/>
      <c r="M1192" s="23"/>
      <c r="AQ1192" s="23"/>
      <c r="AR1192" s="23"/>
      <c r="AS1192" s="23"/>
      <c r="AU1192" s="23"/>
    </row>
    <row r="1193" spans="3:47" x14ac:dyDescent="0.25">
      <c r="C1193" s="23"/>
      <c r="D1193" s="23"/>
      <c r="E1193" s="23"/>
      <c r="G1193" s="23"/>
      <c r="H1193" s="23"/>
      <c r="I1193" s="23"/>
      <c r="J1193" s="23"/>
      <c r="K1193" s="23"/>
      <c r="L1193" s="23"/>
      <c r="M1193" s="23"/>
      <c r="AQ1193" s="23"/>
      <c r="AR1193" s="23"/>
      <c r="AS1193" s="23"/>
      <c r="AU1193" s="23"/>
    </row>
    <row r="1194" spans="3:47" x14ac:dyDescent="0.25">
      <c r="C1194" s="23"/>
      <c r="D1194" s="23"/>
      <c r="E1194" s="23"/>
      <c r="G1194" s="23"/>
      <c r="H1194" s="23"/>
      <c r="I1194" s="23"/>
      <c r="J1194" s="23"/>
      <c r="K1194" s="23"/>
      <c r="L1194" s="23"/>
      <c r="M1194" s="23"/>
      <c r="AQ1194" s="23"/>
      <c r="AR1194" s="23"/>
      <c r="AS1194" s="23"/>
      <c r="AU1194" s="23"/>
    </row>
    <row r="1195" spans="3:47" x14ac:dyDescent="0.25">
      <c r="C1195" s="23"/>
      <c r="D1195" s="23"/>
      <c r="E1195" s="23"/>
      <c r="G1195" s="23"/>
      <c r="H1195" s="23"/>
      <c r="I1195" s="23"/>
      <c r="J1195" s="23"/>
      <c r="K1195" s="23"/>
      <c r="L1195" s="23"/>
      <c r="M1195" s="23"/>
      <c r="AQ1195" s="23"/>
      <c r="AR1195" s="23"/>
      <c r="AS1195" s="23"/>
      <c r="AU1195" s="23"/>
    </row>
    <row r="1196" spans="3:47" x14ac:dyDescent="0.25">
      <c r="C1196" s="23"/>
      <c r="D1196" s="23"/>
      <c r="E1196" s="23"/>
      <c r="G1196" s="23"/>
      <c r="H1196" s="23"/>
      <c r="I1196" s="23"/>
      <c r="J1196" s="23"/>
      <c r="K1196" s="23"/>
      <c r="L1196" s="23"/>
      <c r="M1196" s="23"/>
      <c r="AQ1196" s="23"/>
      <c r="AR1196" s="23"/>
      <c r="AS1196" s="23"/>
      <c r="AU1196" s="23"/>
    </row>
    <row r="1197" spans="3:47" x14ac:dyDescent="0.25">
      <c r="C1197" s="23"/>
      <c r="D1197" s="23"/>
      <c r="E1197" s="23"/>
      <c r="G1197" s="23"/>
      <c r="H1197" s="23"/>
      <c r="I1197" s="23"/>
      <c r="J1197" s="23"/>
      <c r="K1197" s="23"/>
      <c r="L1197" s="23"/>
      <c r="M1197" s="23"/>
      <c r="AQ1197" s="23"/>
      <c r="AR1197" s="23"/>
      <c r="AS1197" s="23"/>
      <c r="AU1197" s="23"/>
    </row>
    <row r="1198" spans="3:47" x14ac:dyDescent="0.25">
      <c r="C1198" s="23"/>
      <c r="D1198" s="23"/>
      <c r="E1198" s="23"/>
      <c r="G1198" s="23"/>
      <c r="H1198" s="23"/>
      <c r="I1198" s="23"/>
      <c r="J1198" s="23"/>
      <c r="K1198" s="23"/>
      <c r="L1198" s="23"/>
      <c r="M1198" s="23"/>
      <c r="AQ1198" s="23"/>
      <c r="AR1198" s="23"/>
      <c r="AS1198" s="23"/>
      <c r="AU1198" s="23"/>
    </row>
    <row r="1199" spans="3:47" x14ac:dyDescent="0.25">
      <c r="C1199" s="23"/>
      <c r="D1199" s="23"/>
      <c r="E1199" s="23"/>
      <c r="G1199" s="23"/>
      <c r="H1199" s="23"/>
      <c r="I1199" s="23"/>
      <c r="J1199" s="23"/>
      <c r="K1199" s="23"/>
      <c r="L1199" s="23"/>
      <c r="M1199" s="23"/>
      <c r="AQ1199" s="23"/>
      <c r="AR1199" s="23"/>
      <c r="AS1199" s="23"/>
      <c r="AU1199" s="23"/>
    </row>
    <row r="1200" spans="3:47" x14ac:dyDescent="0.25">
      <c r="C1200" s="23"/>
      <c r="D1200" s="23"/>
      <c r="E1200" s="23"/>
      <c r="G1200" s="23"/>
      <c r="H1200" s="23"/>
      <c r="I1200" s="23"/>
      <c r="J1200" s="23"/>
      <c r="K1200" s="23"/>
      <c r="L1200" s="23"/>
      <c r="M1200" s="23"/>
      <c r="AQ1200" s="23"/>
      <c r="AR1200" s="23"/>
      <c r="AS1200" s="23"/>
      <c r="AU1200" s="23"/>
    </row>
    <row r="1201" spans="3:47" x14ac:dyDescent="0.25">
      <c r="C1201" s="23"/>
      <c r="D1201" s="23"/>
      <c r="E1201" s="23"/>
      <c r="G1201" s="23"/>
      <c r="H1201" s="23"/>
      <c r="I1201" s="23"/>
      <c r="J1201" s="23"/>
      <c r="K1201" s="23"/>
      <c r="L1201" s="23"/>
      <c r="M1201" s="23"/>
      <c r="AQ1201" s="23"/>
      <c r="AR1201" s="23"/>
      <c r="AS1201" s="23"/>
      <c r="AU1201" s="23"/>
    </row>
    <row r="1202" spans="3:47" x14ac:dyDescent="0.25">
      <c r="C1202" s="23"/>
      <c r="D1202" s="23"/>
      <c r="E1202" s="23"/>
      <c r="G1202" s="23"/>
      <c r="H1202" s="23"/>
      <c r="I1202" s="23"/>
      <c r="J1202" s="23"/>
      <c r="K1202" s="23"/>
      <c r="L1202" s="23"/>
      <c r="M1202" s="23"/>
      <c r="AQ1202" s="23"/>
      <c r="AR1202" s="23"/>
      <c r="AS1202" s="23"/>
      <c r="AU1202" s="23"/>
    </row>
    <row r="1203" spans="3:47" x14ac:dyDescent="0.25">
      <c r="C1203" s="23"/>
      <c r="D1203" s="23"/>
      <c r="E1203" s="23"/>
      <c r="G1203" s="23"/>
      <c r="H1203" s="23"/>
      <c r="I1203" s="23"/>
      <c r="J1203" s="23"/>
      <c r="K1203" s="23"/>
      <c r="L1203" s="23"/>
      <c r="M1203" s="23"/>
      <c r="AQ1203" s="23"/>
      <c r="AR1203" s="23"/>
      <c r="AS1203" s="23"/>
      <c r="AU1203" s="23"/>
    </row>
    <row r="1204" spans="3:47" x14ac:dyDescent="0.25">
      <c r="C1204" s="23"/>
      <c r="D1204" s="23"/>
      <c r="E1204" s="23"/>
      <c r="G1204" s="23"/>
      <c r="H1204" s="23"/>
      <c r="I1204" s="23"/>
      <c r="J1204" s="23"/>
      <c r="K1204" s="23"/>
      <c r="L1204" s="23"/>
      <c r="M1204" s="23"/>
      <c r="AQ1204" s="23"/>
      <c r="AR1204" s="23"/>
      <c r="AS1204" s="23"/>
      <c r="AU1204" s="23"/>
    </row>
    <row r="1205" spans="3:47" x14ac:dyDescent="0.25">
      <c r="C1205" s="23"/>
      <c r="D1205" s="23"/>
      <c r="E1205" s="23"/>
      <c r="G1205" s="23"/>
      <c r="H1205" s="23"/>
      <c r="I1205" s="23"/>
      <c r="J1205" s="23"/>
      <c r="K1205" s="23"/>
      <c r="L1205" s="23"/>
      <c r="M1205" s="23"/>
      <c r="AQ1205" s="23"/>
      <c r="AR1205" s="23"/>
      <c r="AS1205" s="23"/>
      <c r="AU1205" s="23"/>
    </row>
    <row r="1206" spans="3:47" x14ac:dyDescent="0.25">
      <c r="C1206" s="23"/>
      <c r="D1206" s="23"/>
      <c r="E1206" s="23"/>
      <c r="G1206" s="23"/>
      <c r="H1206" s="23"/>
      <c r="I1206" s="23"/>
      <c r="J1206" s="23"/>
      <c r="K1206" s="23"/>
      <c r="L1206" s="23"/>
      <c r="M1206" s="23"/>
      <c r="AQ1206" s="23"/>
      <c r="AR1206" s="23"/>
      <c r="AS1206" s="23"/>
      <c r="AU1206" s="23"/>
    </row>
    <row r="1207" spans="3:47" x14ac:dyDescent="0.25">
      <c r="C1207" s="23"/>
      <c r="D1207" s="23"/>
      <c r="E1207" s="23"/>
      <c r="G1207" s="23"/>
      <c r="H1207" s="23"/>
      <c r="I1207" s="23"/>
      <c r="J1207" s="23"/>
      <c r="K1207" s="23"/>
      <c r="L1207" s="23"/>
      <c r="M1207" s="23"/>
      <c r="AQ1207" s="23"/>
      <c r="AR1207" s="23"/>
      <c r="AS1207" s="23"/>
      <c r="AU1207" s="23"/>
    </row>
    <row r="1208" spans="3:47" x14ac:dyDescent="0.25">
      <c r="C1208" s="23"/>
      <c r="D1208" s="23"/>
      <c r="E1208" s="23"/>
      <c r="G1208" s="23"/>
      <c r="H1208" s="23"/>
      <c r="I1208" s="23"/>
      <c r="J1208" s="23"/>
      <c r="K1208" s="23"/>
      <c r="L1208" s="23"/>
      <c r="M1208" s="23"/>
      <c r="AQ1208" s="23"/>
      <c r="AR1208" s="23"/>
      <c r="AS1208" s="23"/>
      <c r="AU1208" s="23"/>
    </row>
    <row r="1209" spans="3:47" x14ac:dyDescent="0.25">
      <c r="C1209" s="23"/>
      <c r="D1209" s="23"/>
      <c r="E1209" s="23"/>
      <c r="G1209" s="23"/>
      <c r="H1209" s="23"/>
      <c r="I1209" s="23"/>
      <c r="J1209" s="23"/>
      <c r="K1209" s="23"/>
      <c r="L1209" s="23"/>
      <c r="M1209" s="23"/>
      <c r="AQ1209" s="23"/>
      <c r="AR1209" s="23"/>
      <c r="AS1209" s="23"/>
      <c r="AU1209" s="23"/>
    </row>
    <row r="1210" spans="3:47" x14ac:dyDescent="0.25">
      <c r="C1210" s="23"/>
      <c r="D1210" s="23"/>
      <c r="E1210" s="23"/>
      <c r="G1210" s="23"/>
      <c r="H1210" s="23"/>
      <c r="I1210" s="23"/>
      <c r="J1210" s="23"/>
      <c r="K1210" s="23"/>
      <c r="L1210" s="23"/>
      <c r="M1210" s="23"/>
      <c r="AQ1210" s="23"/>
      <c r="AR1210" s="23"/>
      <c r="AS1210" s="23"/>
      <c r="AU1210" s="23"/>
    </row>
    <row r="1211" spans="3:47" x14ac:dyDescent="0.25">
      <c r="C1211" s="23"/>
      <c r="D1211" s="23"/>
      <c r="E1211" s="23"/>
      <c r="G1211" s="23"/>
      <c r="H1211" s="23"/>
      <c r="I1211" s="23"/>
      <c r="J1211" s="23"/>
      <c r="K1211" s="23"/>
      <c r="L1211" s="23"/>
      <c r="M1211" s="23"/>
      <c r="AQ1211" s="23"/>
      <c r="AR1211" s="23"/>
      <c r="AS1211" s="23"/>
      <c r="AU1211" s="23"/>
    </row>
    <row r="1212" spans="3:47" x14ac:dyDescent="0.25">
      <c r="C1212" s="23"/>
      <c r="D1212" s="23"/>
      <c r="E1212" s="23"/>
      <c r="G1212" s="23"/>
      <c r="H1212" s="23"/>
      <c r="I1212" s="23"/>
      <c r="J1212" s="23"/>
      <c r="K1212" s="23"/>
      <c r="L1212" s="23"/>
      <c r="M1212" s="23"/>
      <c r="AQ1212" s="23"/>
      <c r="AR1212" s="23"/>
      <c r="AS1212" s="23"/>
      <c r="AU1212" s="23"/>
    </row>
    <row r="1213" spans="3:47" x14ac:dyDescent="0.25">
      <c r="C1213" s="23"/>
      <c r="D1213" s="23"/>
      <c r="E1213" s="23"/>
      <c r="G1213" s="23"/>
      <c r="H1213" s="23"/>
      <c r="I1213" s="23"/>
      <c r="J1213" s="23"/>
      <c r="K1213" s="23"/>
      <c r="L1213" s="23"/>
      <c r="M1213" s="23"/>
      <c r="AQ1213" s="23"/>
      <c r="AR1213" s="23"/>
      <c r="AS1213" s="23"/>
      <c r="AU1213" s="23"/>
    </row>
    <row r="1214" spans="3:47" x14ac:dyDescent="0.25">
      <c r="C1214" s="23"/>
      <c r="D1214" s="23"/>
      <c r="E1214" s="23"/>
      <c r="G1214" s="23"/>
      <c r="H1214" s="23"/>
      <c r="I1214" s="23"/>
      <c r="J1214" s="23"/>
      <c r="K1214" s="23"/>
      <c r="L1214" s="23"/>
      <c r="M1214" s="23"/>
      <c r="AQ1214" s="23"/>
      <c r="AR1214" s="23"/>
      <c r="AS1214" s="23"/>
      <c r="AU1214" s="23"/>
    </row>
    <row r="1215" spans="3:47" x14ac:dyDescent="0.25">
      <c r="C1215" s="23"/>
      <c r="D1215" s="23"/>
      <c r="E1215" s="23"/>
      <c r="G1215" s="23"/>
      <c r="H1215" s="23"/>
      <c r="I1215" s="23"/>
      <c r="J1215" s="23"/>
      <c r="K1215" s="23"/>
      <c r="L1215" s="23"/>
      <c r="M1215" s="23"/>
      <c r="AQ1215" s="23"/>
      <c r="AR1215" s="23"/>
      <c r="AS1215" s="23"/>
      <c r="AU1215" s="23"/>
    </row>
    <row r="1216" spans="3:47" x14ac:dyDescent="0.25">
      <c r="C1216" s="23"/>
      <c r="D1216" s="23"/>
      <c r="E1216" s="23"/>
      <c r="G1216" s="23"/>
      <c r="H1216" s="23"/>
      <c r="I1216" s="23"/>
      <c r="J1216" s="23"/>
      <c r="K1216" s="23"/>
      <c r="L1216" s="23"/>
      <c r="M1216" s="23"/>
      <c r="AQ1216" s="23"/>
      <c r="AR1216" s="23"/>
      <c r="AS1216" s="23"/>
      <c r="AU1216" s="23"/>
    </row>
    <row r="1217" spans="3:47" x14ac:dyDescent="0.25">
      <c r="C1217" s="23"/>
      <c r="D1217" s="23"/>
      <c r="E1217" s="23"/>
      <c r="G1217" s="23"/>
      <c r="H1217" s="23"/>
      <c r="I1217" s="23"/>
      <c r="J1217" s="23"/>
      <c r="K1217" s="23"/>
      <c r="L1217" s="23"/>
      <c r="M1217" s="23"/>
      <c r="AQ1217" s="23"/>
      <c r="AR1217" s="23"/>
      <c r="AS1217" s="23"/>
      <c r="AU1217" s="23"/>
    </row>
    <row r="1218" spans="3:47" x14ac:dyDescent="0.25">
      <c r="C1218" s="23"/>
      <c r="D1218" s="23"/>
      <c r="E1218" s="23"/>
      <c r="G1218" s="23"/>
      <c r="H1218" s="23"/>
      <c r="I1218" s="23"/>
      <c r="J1218" s="23"/>
      <c r="K1218" s="23"/>
      <c r="L1218" s="23"/>
      <c r="M1218" s="23"/>
      <c r="AQ1218" s="23"/>
      <c r="AR1218" s="23"/>
      <c r="AS1218" s="23"/>
      <c r="AU1218" s="23"/>
    </row>
    <row r="1219" spans="3:47" x14ac:dyDescent="0.25">
      <c r="C1219" s="23"/>
      <c r="D1219" s="23"/>
      <c r="E1219" s="23"/>
      <c r="G1219" s="23"/>
      <c r="H1219" s="23"/>
      <c r="I1219" s="23"/>
      <c r="J1219" s="23"/>
      <c r="K1219" s="23"/>
      <c r="L1219" s="23"/>
      <c r="M1219" s="23"/>
      <c r="AQ1219" s="23"/>
      <c r="AR1219" s="23"/>
      <c r="AS1219" s="23"/>
      <c r="AU1219" s="23"/>
    </row>
    <row r="1220" spans="3:47" x14ac:dyDescent="0.25">
      <c r="C1220" s="23"/>
      <c r="D1220" s="23"/>
      <c r="E1220" s="23"/>
      <c r="G1220" s="23"/>
      <c r="H1220" s="23"/>
      <c r="I1220" s="23"/>
      <c r="J1220" s="23"/>
      <c r="K1220" s="23"/>
      <c r="L1220" s="23"/>
      <c r="M1220" s="23"/>
      <c r="AQ1220" s="23"/>
      <c r="AR1220" s="23"/>
      <c r="AS1220" s="23"/>
      <c r="AU1220" s="23"/>
    </row>
    <row r="1221" spans="3:47" x14ac:dyDescent="0.25">
      <c r="C1221" s="23"/>
      <c r="D1221" s="23"/>
      <c r="E1221" s="23"/>
      <c r="G1221" s="23"/>
      <c r="H1221" s="23"/>
      <c r="I1221" s="23"/>
      <c r="J1221" s="23"/>
      <c r="K1221" s="23"/>
      <c r="L1221" s="23"/>
      <c r="M1221" s="23"/>
      <c r="AQ1221" s="23"/>
      <c r="AR1221" s="23"/>
      <c r="AS1221" s="23"/>
      <c r="AU1221" s="23"/>
    </row>
    <row r="1222" spans="3:47" x14ac:dyDescent="0.25">
      <c r="C1222" s="23"/>
      <c r="D1222" s="23"/>
      <c r="E1222" s="23"/>
      <c r="G1222" s="23"/>
      <c r="H1222" s="23"/>
      <c r="I1222" s="23"/>
      <c r="J1222" s="23"/>
      <c r="K1222" s="23"/>
      <c r="L1222" s="23"/>
      <c r="M1222" s="23"/>
      <c r="AQ1222" s="23"/>
      <c r="AR1222" s="23"/>
      <c r="AS1222" s="23"/>
      <c r="AU1222" s="23"/>
    </row>
    <row r="1223" spans="3:47" x14ac:dyDescent="0.25">
      <c r="C1223" s="23"/>
      <c r="D1223" s="23"/>
      <c r="E1223" s="23"/>
      <c r="G1223" s="23"/>
      <c r="H1223" s="23"/>
      <c r="I1223" s="23"/>
      <c r="J1223" s="23"/>
      <c r="K1223" s="23"/>
      <c r="L1223" s="23"/>
      <c r="M1223" s="23"/>
      <c r="AQ1223" s="23"/>
      <c r="AR1223" s="23"/>
      <c r="AS1223" s="23"/>
      <c r="AU1223" s="23"/>
    </row>
    <row r="1224" spans="3:47" x14ac:dyDescent="0.25">
      <c r="C1224" s="23"/>
      <c r="D1224" s="23"/>
      <c r="E1224" s="23"/>
      <c r="G1224" s="23"/>
      <c r="H1224" s="23"/>
      <c r="I1224" s="23"/>
      <c r="J1224" s="23"/>
      <c r="K1224" s="23"/>
      <c r="L1224" s="23"/>
      <c r="M1224" s="23"/>
      <c r="AQ1224" s="23"/>
      <c r="AR1224" s="23"/>
      <c r="AS1224" s="23"/>
      <c r="AU1224" s="23"/>
    </row>
    <row r="1225" spans="3:47" x14ac:dyDescent="0.25">
      <c r="C1225" s="23"/>
      <c r="D1225" s="23"/>
      <c r="E1225" s="23"/>
      <c r="G1225" s="23"/>
      <c r="H1225" s="23"/>
      <c r="I1225" s="23"/>
      <c r="J1225" s="23"/>
      <c r="K1225" s="23"/>
      <c r="L1225" s="23"/>
      <c r="M1225" s="23"/>
      <c r="AQ1225" s="23"/>
      <c r="AR1225" s="23"/>
      <c r="AS1225" s="23"/>
      <c r="AU1225" s="23"/>
    </row>
    <row r="1226" spans="3:47" x14ac:dyDescent="0.25">
      <c r="C1226" s="23"/>
      <c r="D1226" s="23"/>
      <c r="E1226" s="23"/>
      <c r="G1226" s="23"/>
      <c r="H1226" s="23"/>
      <c r="I1226" s="23"/>
      <c r="J1226" s="23"/>
      <c r="K1226" s="23"/>
      <c r="L1226" s="23"/>
      <c r="M1226" s="23"/>
      <c r="AQ1226" s="23"/>
      <c r="AR1226" s="23"/>
      <c r="AS1226" s="23"/>
      <c r="AU1226" s="23"/>
    </row>
    <row r="1227" spans="3:47" x14ac:dyDescent="0.25">
      <c r="C1227" s="23"/>
      <c r="D1227" s="23"/>
      <c r="E1227" s="23"/>
      <c r="G1227" s="23"/>
      <c r="H1227" s="23"/>
      <c r="I1227" s="23"/>
      <c r="J1227" s="23"/>
      <c r="K1227" s="23"/>
      <c r="L1227" s="23"/>
      <c r="M1227" s="23"/>
      <c r="AQ1227" s="23"/>
      <c r="AR1227" s="23"/>
      <c r="AS1227" s="23"/>
      <c r="AU1227" s="23"/>
    </row>
    <row r="1228" spans="3:47" x14ac:dyDescent="0.25">
      <c r="C1228" s="23"/>
      <c r="D1228" s="23"/>
      <c r="E1228" s="23"/>
      <c r="G1228" s="23"/>
      <c r="H1228" s="23"/>
      <c r="I1228" s="23"/>
      <c r="J1228" s="23"/>
      <c r="K1228" s="23"/>
      <c r="L1228" s="23"/>
      <c r="M1228" s="23"/>
      <c r="AQ1228" s="23"/>
      <c r="AR1228" s="23"/>
      <c r="AS1228" s="23"/>
      <c r="AU1228" s="23"/>
    </row>
    <row r="1229" spans="3:47" x14ac:dyDescent="0.25">
      <c r="C1229" s="23"/>
      <c r="D1229" s="23"/>
      <c r="E1229" s="23"/>
      <c r="G1229" s="23"/>
      <c r="H1229" s="23"/>
      <c r="I1229" s="23"/>
      <c r="J1229" s="23"/>
      <c r="K1229" s="23"/>
      <c r="L1229" s="23"/>
      <c r="M1229" s="23"/>
      <c r="AQ1229" s="23"/>
      <c r="AR1229" s="23"/>
      <c r="AS1229" s="23"/>
      <c r="AU1229" s="23"/>
    </row>
    <row r="1230" spans="3:47" x14ac:dyDescent="0.25">
      <c r="C1230" s="23"/>
      <c r="D1230" s="23"/>
      <c r="E1230" s="23"/>
      <c r="G1230" s="23"/>
      <c r="H1230" s="23"/>
      <c r="I1230" s="23"/>
      <c r="J1230" s="23"/>
      <c r="K1230" s="23"/>
      <c r="L1230" s="23"/>
      <c r="M1230" s="23"/>
      <c r="AQ1230" s="23"/>
      <c r="AR1230" s="23"/>
      <c r="AS1230" s="23"/>
      <c r="AU1230" s="23"/>
    </row>
    <row r="1231" spans="3:47" x14ac:dyDescent="0.25">
      <c r="C1231" s="23"/>
      <c r="D1231" s="23"/>
      <c r="E1231" s="23"/>
      <c r="G1231" s="23"/>
      <c r="H1231" s="23"/>
      <c r="I1231" s="23"/>
      <c r="J1231" s="23"/>
      <c r="K1231" s="23"/>
      <c r="L1231" s="23"/>
      <c r="M1231" s="23"/>
      <c r="AQ1231" s="23"/>
      <c r="AR1231" s="23"/>
      <c r="AS1231" s="23"/>
      <c r="AU1231" s="23"/>
    </row>
    <row r="1232" spans="3:47" x14ac:dyDescent="0.25">
      <c r="C1232" s="23"/>
      <c r="D1232" s="23"/>
      <c r="E1232" s="23"/>
      <c r="G1232" s="23"/>
      <c r="H1232" s="23"/>
      <c r="I1232" s="23"/>
      <c r="J1232" s="23"/>
      <c r="K1232" s="23"/>
      <c r="L1232" s="23"/>
      <c r="M1232" s="23"/>
      <c r="AQ1232" s="23"/>
      <c r="AR1232" s="23"/>
      <c r="AS1232" s="23"/>
      <c r="AU1232" s="23"/>
    </row>
    <row r="1233" spans="3:47" x14ac:dyDescent="0.25">
      <c r="C1233" s="23"/>
      <c r="D1233" s="23"/>
      <c r="E1233" s="23"/>
      <c r="G1233" s="23"/>
      <c r="H1233" s="23"/>
      <c r="I1233" s="23"/>
      <c r="J1233" s="23"/>
      <c r="K1233" s="23"/>
      <c r="L1233" s="23"/>
      <c r="M1233" s="23"/>
      <c r="AQ1233" s="23"/>
      <c r="AR1233" s="23"/>
      <c r="AS1233" s="23"/>
      <c r="AU1233" s="23"/>
    </row>
    <row r="1234" spans="3:47" x14ac:dyDescent="0.25">
      <c r="C1234" s="23"/>
      <c r="D1234" s="23"/>
      <c r="E1234" s="23"/>
      <c r="G1234" s="23"/>
      <c r="H1234" s="23"/>
      <c r="I1234" s="23"/>
      <c r="J1234" s="23"/>
      <c r="K1234" s="23"/>
      <c r="L1234" s="23"/>
      <c r="M1234" s="23"/>
      <c r="AQ1234" s="23"/>
      <c r="AR1234" s="23"/>
      <c r="AS1234" s="23"/>
      <c r="AU1234" s="23"/>
    </row>
    <row r="1235" spans="3:47" x14ac:dyDescent="0.25">
      <c r="C1235" s="23"/>
      <c r="D1235" s="23"/>
      <c r="E1235" s="23"/>
      <c r="G1235" s="23"/>
      <c r="H1235" s="23"/>
      <c r="I1235" s="23"/>
      <c r="J1235" s="23"/>
      <c r="K1235" s="23"/>
      <c r="L1235" s="23"/>
      <c r="M1235" s="23"/>
      <c r="AQ1235" s="23"/>
      <c r="AR1235" s="23"/>
      <c r="AS1235" s="23"/>
      <c r="AU1235" s="23"/>
    </row>
    <row r="1236" spans="3:47" x14ac:dyDescent="0.25">
      <c r="C1236" s="23"/>
      <c r="D1236" s="23"/>
      <c r="E1236" s="23"/>
      <c r="G1236" s="23"/>
      <c r="H1236" s="23"/>
      <c r="I1236" s="23"/>
      <c r="J1236" s="23"/>
      <c r="K1236" s="23"/>
      <c r="L1236" s="23"/>
      <c r="M1236" s="23"/>
      <c r="AQ1236" s="23"/>
      <c r="AR1236" s="23"/>
      <c r="AS1236" s="23"/>
      <c r="AU1236" s="23"/>
    </row>
    <row r="1237" spans="3:47" x14ac:dyDescent="0.25">
      <c r="C1237" s="23"/>
      <c r="D1237" s="23"/>
      <c r="E1237" s="23"/>
      <c r="G1237" s="23"/>
      <c r="H1237" s="23"/>
      <c r="I1237" s="23"/>
      <c r="J1237" s="23"/>
      <c r="K1237" s="23"/>
      <c r="L1237" s="23"/>
      <c r="M1237" s="23"/>
      <c r="AQ1237" s="23"/>
      <c r="AR1237" s="23"/>
      <c r="AS1237" s="23"/>
      <c r="AU1237" s="23"/>
    </row>
    <row r="1238" spans="3:47" x14ac:dyDescent="0.25">
      <c r="C1238" s="23"/>
      <c r="D1238" s="23"/>
      <c r="E1238" s="23"/>
      <c r="G1238" s="23"/>
      <c r="H1238" s="23"/>
      <c r="I1238" s="23"/>
      <c r="J1238" s="23"/>
      <c r="K1238" s="23"/>
      <c r="L1238" s="23"/>
      <c r="M1238" s="23"/>
      <c r="AQ1238" s="23"/>
      <c r="AR1238" s="23"/>
      <c r="AS1238" s="23"/>
      <c r="AU1238" s="23"/>
    </row>
    <row r="1239" spans="3:47" x14ac:dyDescent="0.25">
      <c r="C1239" s="23"/>
      <c r="D1239" s="23"/>
      <c r="E1239" s="23"/>
      <c r="G1239" s="23"/>
      <c r="H1239" s="23"/>
      <c r="I1239" s="23"/>
      <c r="J1239" s="23"/>
      <c r="K1239" s="23"/>
      <c r="L1239" s="23"/>
      <c r="M1239" s="23"/>
      <c r="AQ1239" s="23"/>
      <c r="AR1239" s="23"/>
      <c r="AS1239" s="23"/>
      <c r="AU1239" s="23"/>
    </row>
    <row r="1240" spans="3:47" x14ac:dyDescent="0.25">
      <c r="C1240" s="23"/>
      <c r="D1240" s="23"/>
      <c r="E1240" s="23"/>
      <c r="G1240" s="23"/>
      <c r="H1240" s="23"/>
      <c r="I1240" s="23"/>
      <c r="J1240" s="23"/>
      <c r="K1240" s="23"/>
      <c r="L1240" s="23"/>
      <c r="M1240" s="23"/>
      <c r="AQ1240" s="23"/>
      <c r="AR1240" s="23"/>
      <c r="AS1240" s="23"/>
      <c r="AU1240" s="23"/>
    </row>
    <row r="1241" spans="3:47" x14ac:dyDescent="0.25">
      <c r="C1241" s="23"/>
      <c r="D1241" s="23"/>
      <c r="E1241" s="23"/>
      <c r="G1241" s="23"/>
      <c r="H1241" s="23"/>
      <c r="I1241" s="23"/>
      <c r="J1241" s="23"/>
      <c r="K1241" s="23"/>
      <c r="L1241" s="23"/>
      <c r="M1241" s="23"/>
      <c r="AQ1241" s="23"/>
      <c r="AR1241" s="23"/>
      <c r="AS1241" s="23"/>
      <c r="AU1241" s="23"/>
    </row>
    <row r="1242" spans="3:47" x14ac:dyDescent="0.25">
      <c r="C1242" s="23"/>
      <c r="D1242" s="23"/>
      <c r="E1242" s="23"/>
      <c r="G1242" s="23"/>
      <c r="H1242" s="23"/>
      <c r="I1242" s="23"/>
      <c r="J1242" s="23"/>
      <c r="K1242" s="23"/>
      <c r="L1242" s="23"/>
      <c r="M1242" s="23"/>
      <c r="AQ1242" s="23"/>
      <c r="AR1242" s="23"/>
      <c r="AS1242" s="23"/>
      <c r="AU1242" s="23"/>
    </row>
    <row r="1243" spans="3:47" x14ac:dyDescent="0.25">
      <c r="C1243" s="23"/>
      <c r="D1243" s="23"/>
      <c r="E1243" s="23"/>
      <c r="G1243" s="23"/>
      <c r="H1243" s="23"/>
      <c r="I1243" s="23"/>
      <c r="J1243" s="23"/>
      <c r="K1243" s="23"/>
      <c r="L1243" s="23"/>
      <c r="M1243" s="23"/>
      <c r="AQ1243" s="23"/>
      <c r="AR1243" s="23"/>
      <c r="AS1243" s="23"/>
      <c r="AU1243" s="23"/>
    </row>
    <row r="1244" spans="3:47" x14ac:dyDescent="0.25">
      <c r="C1244" s="23"/>
      <c r="D1244" s="23"/>
      <c r="E1244" s="23"/>
      <c r="G1244" s="23"/>
      <c r="H1244" s="23"/>
      <c r="I1244" s="23"/>
      <c r="J1244" s="23"/>
      <c r="K1244" s="23"/>
      <c r="L1244" s="23"/>
      <c r="M1244" s="23"/>
      <c r="AQ1244" s="23"/>
      <c r="AR1244" s="23"/>
      <c r="AS1244" s="23"/>
      <c r="AU1244" s="23"/>
    </row>
    <row r="1245" spans="3:47" x14ac:dyDescent="0.25">
      <c r="C1245" s="23"/>
      <c r="D1245" s="23"/>
      <c r="E1245" s="23"/>
      <c r="G1245" s="23"/>
      <c r="H1245" s="23"/>
      <c r="I1245" s="23"/>
      <c r="J1245" s="23"/>
      <c r="K1245" s="23"/>
      <c r="L1245" s="23"/>
      <c r="M1245" s="23"/>
      <c r="AQ1245" s="23"/>
      <c r="AR1245" s="23"/>
      <c r="AS1245" s="23"/>
      <c r="AU1245" s="23"/>
    </row>
    <row r="1246" spans="3:47" x14ac:dyDescent="0.25">
      <c r="C1246" s="23"/>
      <c r="D1246" s="23"/>
      <c r="E1246" s="23"/>
      <c r="G1246" s="23"/>
      <c r="H1246" s="23"/>
      <c r="I1246" s="23"/>
      <c r="J1246" s="23"/>
      <c r="K1246" s="23"/>
      <c r="L1246" s="23"/>
      <c r="M1246" s="23"/>
      <c r="AQ1246" s="23"/>
      <c r="AR1246" s="23"/>
      <c r="AS1246" s="23"/>
      <c r="AU1246" s="23"/>
    </row>
    <row r="1247" spans="3:47" x14ac:dyDescent="0.25">
      <c r="C1247" s="23"/>
      <c r="D1247" s="23"/>
      <c r="E1247" s="23"/>
      <c r="G1247" s="23"/>
      <c r="H1247" s="23"/>
      <c r="I1247" s="23"/>
      <c r="J1247" s="23"/>
      <c r="K1247" s="23"/>
      <c r="L1247" s="23"/>
      <c r="M1247" s="23"/>
      <c r="AQ1247" s="23"/>
      <c r="AR1247" s="23"/>
      <c r="AS1247" s="23"/>
      <c r="AU1247" s="23"/>
    </row>
    <row r="1248" spans="3:47" x14ac:dyDescent="0.25">
      <c r="C1248" s="23"/>
      <c r="D1248" s="23"/>
      <c r="E1248" s="23"/>
      <c r="G1248" s="23"/>
      <c r="H1248" s="23"/>
      <c r="I1248" s="23"/>
      <c r="J1248" s="23"/>
      <c r="K1248" s="23"/>
      <c r="L1248" s="23"/>
      <c r="M1248" s="23"/>
      <c r="AQ1248" s="23"/>
      <c r="AR1248" s="23"/>
      <c r="AS1248" s="23"/>
      <c r="AU1248" s="23"/>
    </row>
    <row r="1249" spans="3:47" x14ac:dyDescent="0.25">
      <c r="C1249" s="23"/>
      <c r="D1249" s="23"/>
      <c r="E1249" s="23"/>
      <c r="G1249" s="23"/>
      <c r="H1249" s="23"/>
      <c r="I1249" s="23"/>
      <c r="J1249" s="23"/>
      <c r="K1249" s="23"/>
      <c r="L1249" s="23"/>
      <c r="M1249" s="23"/>
      <c r="AQ1249" s="23"/>
      <c r="AR1249" s="23"/>
      <c r="AS1249" s="23"/>
      <c r="AU1249" s="23"/>
    </row>
    <row r="1250" spans="3:47" x14ac:dyDescent="0.25">
      <c r="C1250" s="23"/>
      <c r="D1250" s="23"/>
      <c r="E1250" s="23"/>
      <c r="G1250" s="23"/>
      <c r="H1250" s="23"/>
      <c r="I1250" s="23"/>
      <c r="J1250" s="23"/>
      <c r="K1250" s="23"/>
      <c r="L1250" s="23"/>
      <c r="M1250" s="23"/>
      <c r="AQ1250" s="23"/>
      <c r="AR1250" s="23"/>
      <c r="AS1250" s="23"/>
      <c r="AU1250" s="23"/>
    </row>
    <row r="1251" spans="3:47" x14ac:dyDescent="0.25">
      <c r="C1251" s="23"/>
      <c r="D1251" s="23"/>
      <c r="E1251" s="23"/>
      <c r="G1251" s="23"/>
      <c r="H1251" s="23"/>
      <c r="I1251" s="23"/>
      <c r="J1251" s="23"/>
      <c r="K1251" s="23"/>
      <c r="L1251" s="23"/>
      <c r="M1251" s="23"/>
      <c r="AQ1251" s="23"/>
      <c r="AR1251" s="23"/>
      <c r="AS1251" s="23"/>
      <c r="AU1251" s="23"/>
    </row>
    <row r="1252" spans="3:47" x14ac:dyDescent="0.25">
      <c r="C1252" s="23"/>
      <c r="D1252" s="23"/>
      <c r="E1252" s="23"/>
      <c r="G1252" s="23"/>
      <c r="H1252" s="23"/>
      <c r="I1252" s="23"/>
      <c r="J1252" s="23"/>
      <c r="K1252" s="23"/>
      <c r="L1252" s="23"/>
      <c r="M1252" s="23"/>
      <c r="AQ1252" s="23"/>
      <c r="AR1252" s="23"/>
      <c r="AS1252" s="23"/>
      <c r="AU1252" s="23"/>
    </row>
    <row r="1253" spans="3:47" x14ac:dyDescent="0.25">
      <c r="C1253" s="23"/>
      <c r="D1253" s="23"/>
      <c r="E1253" s="23"/>
      <c r="G1253" s="23"/>
      <c r="H1253" s="23"/>
      <c r="I1253" s="23"/>
      <c r="J1253" s="23"/>
      <c r="K1253" s="23"/>
      <c r="L1253" s="23"/>
      <c r="M1253" s="23"/>
      <c r="AQ1253" s="23"/>
      <c r="AR1253" s="23"/>
      <c r="AS1253" s="23"/>
      <c r="AU1253" s="23"/>
    </row>
    <row r="1254" spans="3:47" x14ac:dyDescent="0.25">
      <c r="C1254" s="23"/>
      <c r="D1254" s="23"/>
      <c r="E1254" s="23"/>
      <c r="G1254" s="23"/>
      <c r="H1254" s="23"/>
      <c r="I1254" s="23"/>
      <c r="J1254" s="23"/>
      <c r="K1254" s="23"/>
      <c r="L1254" s="23"/>
      <c r="M1254" s="23"/>
      <c r="AQ1254" s="23"/>
      <c r="AR1254" s="23"/>
      <c r="AS1254" s="23"/>
      <c r="AU1254" s="23"/>
    </row>
    <row r="1255" spans="3:47" x14ac:dyDescent="0.25">
      <c r="C1255" s="23"/>
      <c r="D1255" s="23"/>
      <c r="E1255" s="23"/>
      <c r="G1255" s="23"/>
      <c r="H1255" s="23"/>
      <c r="I1255" s="23"/>
      <c r="J1255" s="23"/>
      <c r="K1255" s="23"/>
      <c r="L1255" s="23"/>
      <c r="M1255" s="23"/>
      <c r="AQ1255" s="23"/>
      <c r="AR1255" s="23"/>
      <c r="AS1255" s="23"/>
      <c r="AU1255" s="23"/>
    </row>
    <row r="1256" spans="3:47" x14ac:dyDescent="0.25">
      <c r="C1256" s="23"/>
      <c r="D1256" s="23"/>
      <c r="E1256" s="23"/>
      <c r="G1256" s="23"/>
      <c r="H1256" s="23"/>
      <c r="I1256" s="23"/>
      <c r="J1256" s="23"/>
      <c r="K1256" s="23"/>
      <c r="L1256" s="23"/>
      <c r="M1256" s="23"/>
      <c r="AQ1256" s="23"/>
      <c r="AR1256" s="23"/>
      <c r="AS1256" s="23"/>
      <c r="AU1256" s="23"/>
    </row>
    <row r="1257" spans="3:47" x14ac:dyDescent="0.25">
      <c r="C1257" s="23"/>
      <c r="D1257" s="23"/>
      <c r="E1257" s="23"/>
      <c r="G1257" s="23"/>
      <c r="H1257" s="23"/>
      <c r="I1257" s="23"/>
      <c r="J1257" s="23"/>
      <c r="K1257" s="23"/>
      <c r="L1257" s="23"/>
      <c r="M1257" s="23"/>
      <c r="AQ1257" s="23"/>
      <c r="AR1257" s="23"/>
      <c r="AS1257" s="23"/>
      <c r="AU1257" s="23"/>
    </row>
    <row r="1258" spans="3:47" x14ac:dyDescent="0.25">
      <c r="C1258" s="23"/>
      <c r="D1258" s="23"/>
      <c r="E1258" s="23"/>
      <c r="G1258" s="23"/>
      <c r="H1258" s="23"/>
      <c r="I1258" s="23"/>
      <c r="J1258" s="23"/>
      <c r="K1258" s="23"/>
      <c r="L1258" s="23"/>
      <c r="M1258" s="23"/>
      <c r="AQ1258" s="23"/>
      <c r="AR1258" s="23"/>
      <c r="AS1258" s="23"/>
      <c r="AU1258" s="23"/>
    </row>
    <row r="1259" spans="3:47" x14ac:dyDescent="0.25">
      <c r="C1259" s="23"/>
      <c r="D1259" s="23"/>
      <c r="E1259" s="23"/>
      <c r="G1259" s="23"/>
      <c r="H1259" s="23"/>
      <c r="I1259" s="23"/>
      <c r="J1259" s="23"/>
      <c r="K1259" s="23"/>
      <c r="L1259" s="23"/>
      <c r="M1259" s="23"/>
      <c r="AQ1259" s="23"/>
      <c r="AR1259" s="23"/>
      <c r="AS1259" s="23"/>
      <c r="AU1259" s="23"/>
    </row>
    <row r="1260" spans="3:47" x14ac:dyDescent="0.25">
      <c r="C1260" s="23"/>
      <c r="D1260" s="23"/>
      <c r="E1260" s="23"/>
      <c r="G1260" s="23"/>
      <c r="H1260" s="23"/>
      <c r="I1260" s="23"/>
      <c r="J1260" s="23"/>
      <c r="K1260" s="23"/>
      <c r="L1260" s="23"/>
      <c r="M1260" s="23"/>
      <c r="AQ1260" s="23"/>
      <c r="AR1260" s="23"/>
      <c r="AS1260" s="23"/>
      <c r="AU1260" s="23"/>
    </row>
    <row r="1261" spans="3:47" x14ac:dyDescent="0.25">
      <c r="C1261" s="23"/>
      <c r="D1261" s="23"/>
      <c r="E1261" s="23"/>
      <c r="G1261" s="23"/>
      <c r="H1261" s="23"/>
      <c r="I1261" s="23"/>
      <c r="J1261" s="23"/>
      <c r="K1261" s="23"/>
      <c r="L1261" s="23"/>
      <c r="M1261" s="23"/>
      <c r="AQ1261" s="23"/>
      <c r="AR1261" s="23"/>
      <c r="AS1261" s="23"/>
      <c r="AU1261" s="23"/>
    </row>
    <row r="1262" spans="3:47" x14ac:dyDescent="0.25">
      <c r="C1262" s="23"/>
      <c r="D1262" s="23"/>
      <c r="E1262" s="23"/>
      <c r="G1262" s="23"/>
      <c r="H1262" s="23"/>
      <c r="I1262" s="23"/>
      <c r="J1262" s="23"/>
      <c r="K1262" s="23"/>
      <c r="L1262" s="23"/>
      <c r="M1262" s="23"/>
      <c r="AQ1262" s="23"/>
      <c r="AR1262" s="23"/>
      <c r="AS1262" s="23"/>
      <c r="AU1262" s="23"/>
    </row>
    <row r="1263" spans="3:47" x14ac:dyDescent="0.25">
      <c r="C1263" s="23"/>
      <c r="D1263" s="23"/>
      <c r="E1263" s="23"/>
      <c r="G1263" s="23"/>
      <c r="H1263" s="23"/>
      <c r="I1263" s="23"/>
      <c r="J1263" s="23"/>
      <c r="K1263" s="23"/>
      <c r="L1263" s="23"/>
      <c r="M1263" s="23"/>
      <c r="AQ1263" s="23"/>
      <c r="AR1263" s="23"/>
      <c r="AS1263" s="23"/>
      <c r="AU1263" s="23"/>
    </row>
    <row r="1264" spans="3:47" x14ac:dyDescent="0.25">
      <c r="C1264" s="23"/>
      <c r="D1264" s="23"/>
      <c r="E1264" s="23"/>
      <c r="G1264" s="23"/>
      <c r="H1264" s="23"/>
      <c r="I1264" s="23"/>
      <c r="J1264" s="23"/>
      <c r="K1264" s="23"/>
      <c r="L1264" s="23"/>
      <c r="M1264" s="23"/>
      <c r="AQ1264" s="23"/>
      <c r="AR1264" s="23"/>
      <c r="AS1264" s="23"/>
      <c r="AU1264" s="23"/>
    </row>
    <row r="1265" spans="3:47" x14ac:dyDescent="0.25">
      <c r="C1265" s="23"/>
      <c r="D1265" s="23"/>
      <c r="E1265" s="23"/>
      <c r="G1265" s="23"/>
      <c r="H1265" s="23"/>
      <c r="I1265" s="23"/>
      <c r="J1265" s="23"/>
      <c r="K1265" s="23"/>
      <c r="L1265" s="23"/>
      <c r="M1265" s="23"/>
      <c r="AQ1265" s="23"/>
      <c r="AR1265" s="23"/>
      <c r="AS1265" s="23"/>
      <c r="AU1265" s="23"/>
    </row>
    <row r="1266" spans="3:47" x14ac:dyDescent="0.25">
      <c r="C1266" s="23"/>
      <c r="D1266" s="23"/>
      <c r="E1266" s="23"/>
      <c r="G1266" s="23"/>
      <c r="H1266" s="23"/>
      <c r="I1266" s="23"/>
      <c r="J1266" s="23"/>
      <c r="K1266" s="23"/>
      <c r="L1266" s="23"/>
      <c r="M1266" s="23"/>
      <c r="AQ1266" s="23"/>
      <c r="AR1266" s="23"/>
      <c r="AS1266" s="23"/>
      <c r="AU1266" s="23"/>
    </row>
    <row r="1267" spans="3:47" x14ac:dyDescent="0.25">
      <c r="C1267" s="23"/>
      <c r="D1267" s="23"/>
      <c r="E1267" s="23"/>
      <c r="G1267" s="23"/>
      <c r="H1267" s="23"/>
      <c r="I1267" s="23"/>
      <c r="J1267" s="23"/>
      <c r="K1267" s="23"/>
      <c r="L1267" s="23"/>
      <c r="M1267" s="23"/>
      <c r="AQ1267" s="23"/>
      <c r="AR1267" s="23"/>
      <c r="AS1267" s="23"/>
      <c r="AU1267" s="23"/>
    </row>
    <row r="1268" spans="3:47" x14ac:dyDescent="0.25">
      <c r="C1268" s="23"/>
      <c r="D1268" s="23"/>
      <c r="E1268" s="23"/>
      <c r="G1268" s="23"/>
      <c r="H1268" s="23"/>
      <c r="I1268" s="23"/>
      <c r="J1268" s="23"/>
      <c r="K1268" s="23"/>
      <c r="L1268" s="23"/>
      <c r="M1268" s="23"/>
      <c r="AQ1268" s="23"/>
      <c r="AR1268" s="23"/>
      <c r="AS1268" s="23"/>
      <c r="AU1268" s="23"/>
    </row>
    <row r="1269" spans="3:47" x14ac:dyDescent="0.25">
      <c r="C1269" s="23"/>
      <c r="D1269" s="23"/>
      <c r="E1269" s="23"/>
      <c r="G1269" s="23"/>
      <c r="H1269" s="23"/>
      <c r="I1269" s="23"/>
      <c r="J1269" s="23"/>
      <c r="K1269" s="23"/>
      <c r="L1269" s="23"/>
      <c r="M1269" s="23"/>
      <c r="AQ1269" s="23"/>
      <c r="AR1269" s="23"/>
      <c r="AS1269" s="23"/>
      <c r="AU1269" s="23"/>
    </row>
    <row r="1270" spans="3:47" x14ac:dyDescent="0.25">
      <c r="C1270" s="23"/>
      <c r="D1270" s="23"/>
      <c r="E1270" s="23"/>
      <c r="G1270" s="23"/>
      <c r="H1270" s="23"/>
      <c r="I1270" s="23"/>
      <c r="J1270" s="23"/>
      <c r="K1270" s="23"/>
      <c r="L1270" s="23"/>
      <c r="M1270" s="23"/>
      <c r="AQ1270" s="23"/>
      <c r="AR1270" s="23"/>
      <c r="AS1270" s="23"/>
      <c r="AU1270" s="23"/>
    </row>
    <row r="1271" spans="3:47" x14ac:dyDescent="0.25">
      <c r="C1271" s="23"/>
      <c r="D1271" s="23"/>
      <c r="E1271" s="23"/>
      <c r="G1271" s="23"/>
      <c r="H1271" s="23"/>
      <c r="I1271" s="23"/>
      <c r="J1271" s="23"/>
      <c r="K1271" s="23"/>
      <c r="L1271" s="23"/>
      <c r="M1271" s="23"/>
      <c r="AQ1271" s="23"/>
      <c r="AR1271" s="23"/>
      <c r="AS1271" s="23"/>
      <c r="AU1271" s="23"/>
    </row>
    <row r="1272" spans="3:47" x14ac:dyDescent="0.25">
      <c r="C1272" s="23"/>
      <c r="D1272" s="23"/>
      <c r="E1272" s="23"/>
      <c r="G1272" s="23"/>
      <c r="H1272" s="23"/>
      <c r="I1272" s="23"/>
      <c r="J1272" s="23"/>
      <c r="K1272" s="23"/>
      <c r="L1272" s="23"/>
      <c r="M1272" s="23"/>
      <c r="AQ1272" s="23"/>
      <c r="AR1272" s="23"/>
      <c r="AS1272" s="23"/>
      <c r="AU1272" s="23"/>
    </row>
    <row r="1273" spans="3:47" x14ac:dyDescent="0.25">
      <c r="C1273" s="23"/>
      <c r="D1273" s="23"/>
      <c r="E1273" s="23"/>
      <c r="G1273" s="23"/>
      <c r="H1273" s="23"/>
      <c r="I1273" s="23"/>
      <c r="J1273" s="23"/>
      <c r="K1273" s="23"/>
      <c r="L1273" s="23"/>
      <c r="M1273" s="23"/>
      <c r="AQ1273" s="23"/>
      <c r="AR1273" s="23"/>
      <c r="AS1273" s="23"/>
      <c r="AU1273" s="23"/>
    </row>
    <row r="1274" spans="3:47" x14ac:dyDescent="0.25">
      <c r="C1274" s="23"/>
      <c r="D1274" s="23"/>
      <c r="E1274" s="23"/>
      <c r="G1274" s="23"/>
      <c r="H1274" s="23"/>
      <c r="I1274" s="23"/>
      <c r="J1274" s="23"/>
      <c r="K1274" s="23"/>
      <c r="L1274" s="23"/>
      <c r="M1274" s="23"/>
      <c r="AQ1274" s="23"/>
      <c r="AR1274" s="23"/>
      <c r="AS1274" s="23"/>
      <c r="AU1274" s="23"/>
    </row>
    <row r="1275" spans="3:47" x14ac:dyDescent="0.25">
      <c r="C1275" s="23"/>
      <c r="D1275" s="23"/>
      <c r="E1275" s="23"/>
      <c r="G1275" s="23"/>
      <c r="H1275" s="23"/>
      <c r="I1275" s="23"/>
      <c r="J1275" s="23"/>
      <c r="K1275" s="23"/>
      <c r="L1275" s="23"/>
      <c r="M1275" s="23"/>
      <c r="AQ1275" s="23"/>
      <c r="AR1275" s="23"/>
      <c r="AS1275" s="23"/>
      <c r="AU1275" s="23"/>
    </row>
    <row r="1276" spans="3:47" x14ac:dyDescent="0.25">
      <c r="C1276" s="23"/>
      <c r="D1276" s="23"/>
      <c r="E1276" s="23"/>
      <c r="G1276" s="23"/>
      <c r="H1276" s="23"/>
      <c r="I1276" s="23"/>
      <c r="J1276" s="23"/>
      <c r="K1276" s="23"/>
      <c r="L1276" s="23"/>
      <c r="M1276" s="23"/>
      <c r="AQ1276" s="23"/>
      <c r="AR1276" s="23"/>
      <c r="AS1276" s="23"/>
      <c r="AU1276" s="23"/>
    </row>
    <row r="1277" spans="3:47" x14ac:dyDescent="0.25">
      <c r="C1277" s="23"/>
      <c r="D1277" s="23"/>
      <c r="E1277" s="23"/>
      <c r="G1277" s="23"/>
      <c r="H1277" s="23"/>
      <c r="I1277" s="23"/>
      <c r="J1277" s="23"/>
      <c r="K1277" s="23"/>
      <c r="L1277" s="23"/>
      <c r="M1277" s="23"/>
      <c r="AQ1277" s="23"/>
      <c r="AR1277" s="23"/>
      <c r="AS1277" s="23"/>
      <c r="AU1277" s="23"/>
    </row>
    <row r="1278" spans="3:47" x14ac:dyDescent="0.25">
      <c r="C1278" s="23"/>
      <c r="D1278" s="23"/>
      <c r="E1278" s="23"/>
      <c r="G1278" s="23"/>
      <c r="H1278" s="23"/>
      <c r="I1278" s="23"/>
      <c r="J1278" s="23"/>
      <c r="K1278" s="23"/>
      <c r="L1278" s="23"/>
      <c r="M1278" s="23"/>
      <c r="AQ1278" s="23"/>
      <c r="AR1278" s="23"/>
      <c r="AS1278" s="23"/>
      <c r="AU1278" s="23"/>
    </row>
    <row r="1279" spans="3:47" x14ac:dyDescent="0.25">
      <c r="C1279" s="23"/>
      <c r="D1279" s="23"/>
      <c r="E1279" s="23"/>
      <c r="G1279" s="23"/>
      <c r="H1279" s="23"/>
      <c r="I1279" s="23"/>
      <c r="J1279" s="23"/>
      <c r="K1279" s="23"/>
      <c r="L1279" s="23"/>
      <c r="M1279" s="23"/>
      <c r="AQ1279" s="23"/>
      <c r="AR1279" s="23"/>
      <c r="AS1279" s="23"/>
      <c r="AU1279" s="23"/>
    </row>
    <row r="1280" spans="3:47" x14ac:dyDescent="0.25">
      <c r="C1280" s="23"/>
      <c r="D1280" s="23"/>
      <c r="E1280" s="23"/>
      <c r="G1280" s="23"/>
      <c r="H1280" s="23"/>
      <c r="I1280" s="23"/>
      <c r="J1280" s="23"/>
      <c r="K1280" s="23"/>
      <c r="L1280" s="23"/>
      <c r="M1280" s="23"/>
      <c r="AQ1280" s="23"/>
      <c r="AR1280" s="23"/>
      <c r="AS1280" s="23"/>
      <c r="AU1280" s="23"/>
    </row>
    <row r="1281" spans="3:47" x14ac:dyDescent="0.25">
      <c r="C1281" s="23"/>
      <c r="D1281" s="23"/>
      <c r="E1281" s="23"/>
      <c r="G1281" s="23"/>
      <c r="H1281" s="23"/>
      <c r="I1281" s="23"/>
      <c r="J1281" s="23"/>
      <c r="K1281" s="23"/>
      <c r="L1281" s="23"/>
      <c r="M1281" s="23"/>
      <c r="AQ1281" s="23"/>
      <c r="AR1281" s="23"/>
      <c r="AS1281" s="23"/>
      <c r="AU1281" s="23"/>
    </row>
    <row r="1282" spans="3:47" x14ac:dyDescent="0.25">
      <c r="C1282" s="23"/>
      <c r="D1282" s="23"/>
      <c r="E1282" s="23"/>
      <c r="G1282" s="23"/>
      <c r="H1282" s="23"/>
      <c r="I1282" s="23"/>
      <c r="J1282" s="23"/>
      <c r="K1282" s="23"/>
      <c r="L1282" s="23"/>
      <c r="M1282" s="23"/>
      <c r="AQ1282" s="23"/>
      <c r="AR1282" s="23"/>
      <c r="AS1282" s="23"/>
      <c r="AU1282" s="23"/>
    </row>
    <row r="1283" spans="3:47" x14ac:dyDescent="0.25">
      <c r="C1283" s="23"/>
      <c r="D1283" s="23"/>
      <c r="E1283" s="23"/>
      <c r="G1283" s="23"/>
      <c r="H1283" s="23"/>
      <c r="I1283" s="23"/>
      <c r="J1283" s="23"/>
      <c r="K1283" s="23"/>
      <c r="L1283" s="23"/>
      <c r="M1283" s="23"/>
      <c r="AQ1283" s="23"/>
      <c r="AR1283" s="23"/>
      <c r="AS1283" s="23"/>
      <c r="AU1283" s="23"/>
    </row>
    <row r="1284" spans="3:47" x14ac:dyDescent="0.25">
      <c r="C1284" s="23"/>
      <c r="D1284" s="23"/>
      <c r="E1284" s="23"/>
      <c r="G1284" s="23"/>
      <c r="H1284" s="23"/>
      <c r="I1284" s="23"/>
      <c r="J1284" s="23"/>
      <c r="K1284" s="23"/>
      <c r="L1284" s="23"/>
      <c r="M1284" s="23"/>
      <c r="AQ1284" s="23"/>
      <c r="AR1284" s="23"/>
      <c r="AS1284" s="23"/>
      <c r="AU1284" s="23"/>
    </row>
    <row r="1285" spans="3:47" x14ac:dyDescent="0.25">
      <c r="C1285" s="23"/>
      <c r="D1285" s="23"/>
      <c r="E1285" s="23"/>
      <c r="G1285" s="23"/>
      <c r="H1285" s="23"/>
      <c r="I1285" s="23"/>
      <c r="J1285" s="23"/>
      <c r="K1285" s="23"/>
      <c r="L1285" s="23"/>
      <c r="M1285" s="23"/>
      <c r="AQ1285" s="23"/>
      <c r="AR1285" s="23"/>
      <c r="AS1285" s="23"/>
      <c r="AU1285" s="23"/>
    </row>
    <row r="1286" spans="3:47" x14ac:dyDescent="0.25">
      <c r="C1286" s="23"/>
      <c r="D1286" s="23"/>
      <c r="E1286" s="23"/>
      <c r="G1286" s="23"/>
      <c r="H1286" s="23"/>
      <c r="I1286" s="23"/>
      <c r="J1286" s="23"/>
      <c r="K1286" s="23"/>
      <c r="L1286" s="23"/>
      <c r="M1286" s="23"/>
      <c r="AQ1286" s="23"/>
      <c r="AR1286" s="23"/>
      <c r="AS1286" s="23"/>
      <c r="AU1286" s="23"/>
    </row>
    <row r="1287" spans="3:47" x14ac:dyDescent="0.25">
      <c r="C1287" s="23"/>
      <c r="D1287" s="23"/>
      <c r="E1287" s="23"/>
      <c r="G1287" s="23"/>
      <c r="H1287" s="23"/>
      <c r="I1287" s="23"/>
      <c r="J1287" s="23"/>
      <c r="K1287" s="23"/>
      <c r="L1287" s="23"/>
      <c r="M1287" s="23"/>
      <c r="AQ1287" s="23"/>
      <c r="AR1287" s="23"/>
      <c r="AS1287" s="23"/>
      <c r="AU1287" s="23"/>
    </row>
    <row r="1288" spans="3:47" x14ac:dyDescent="0.25">
      <c r="C1288" s="23"/>
      <c r="D1288" s="23"/>
      <c r="E1288" s="23"/>
      <c r="G1288" s="23"/>
      <c r="H1288" s="23"/>
      <c r="I1288" s="23"/>
      <c r="J1288" s="23"/>
      <c r="K1288" s="23"/>
      <c r="L1288" s="23"/>
      <c r="M1288" s="23"/>
      <c r="AQ1288" s="23"/>
      <c r="AR1288" s="23"/>
      <c r="AS1288" s="23"/>
      <c r="AU1288" s="23"/>
    </row>
    <row r="1289" spans="3:47" x14ac:dyDescent="0.25">
      <c r="C1289" s="23"/>
      <c r="D1289" s="23"/>
      <c r="E1289" s="23"/>
      <c r="G1289" s="23"/>
      <c r="H1289" s="23"/>
      <c r="I1289" s="23"/>
      <c r="J1289" s="23"/>
      <c r="K1289" s="23"/>
      <c r="L1289" s="23"/>
      <c r="M1289" s="23"/>
      <c r="AQ1289" s="23"/>
      <c r="AR1289" s="23"/>
      <c r="AS1289" s="23"/>
      <c r="AU1289" s="23"/>
    </row>
    <row r="1290" spans="3:47" x14ac:dyDescent="0.25">
      <c r="C1290" s="23"/>
      <c r="D1290" s="23"/>
      <c r="E1290" s="23"/>
      <c r="G1290" s="23"/>
      <c r="H1290" s="23"/>
      <c r="I1290" s="23"/>
      <c r="J1290" s="23"/>
      <c r="K1290" s="23"/>
      <c r="L1290" s="23"/>
      <c r="M1290" s="23"/>
      <c r="AQ1290" s="23"/>
      <c r="AR1290" s="23"/>
      <c r="AS1290" s="23"/>
      <c r="AU1290" s="23"/>
    </row>
    <row r="1291" spans="3:47" x14ac:dyDescent="0.25">
      <c r="C1291" s="23"/>
      <c r="D1291" s="23"/>
      <c r="E1291" s="23"/>
      <c r="G1291" s="23"/>
      <c r="H1291" s="23"/>
      <c r="I1291" s="23"/>
      <c r="J1291" s="23"/>
      <c r="K1291" s="23"/>
      <c r="L1291" s="23"/>
      <c r="M1291" s="23"/>
      <c r="AQ1291" s="23"/>
      <c r="AR1291" s="23"/>
      <c r="AS1291" s="23"/>
      <c r="AU1291" s="23"/>
    </row>
    <row r="1292" spans="3:47" x14ac:dyDescent="0.25">
      <c r="C1292" s="23"/>
      <c r="D1292" s="23"/>
      <c r="E1292" s="23"/>
      <c r="G1292" s="23"/>
      <c r="H1292" s="23"/>
      <c r="I1292" s="23"/>
      <c r="J1292" s="23"/>
      <c r="K1292" s="23"/>
      <c r="L1292" s="23"/>
      <c r="M1292" s="23"/>
      <c r="AQ1292" s="23"/>
      <c r="AR1292" s="23"/>
      <c r="AS1292" s="23"/>
      <c r="AU1292" s="23"/>
    </row>
    <row r="1293" spans="3:47" x14ac:dyDescent="0.25">
      <c r="C1293" s="23"/>
      <c r="D1293" s="23"/>
      <c r="E1293" s="23"/>
      <c r="G1293" s="23"/>
      <c r="H1293" s="23"/>
      <c r="I1293" s="23"/>
      <c r="J1293" s="23"/>
      <c r="K1293" s="23"/>
      <c r="L1293" s="23"/>
      <c r="M1293" s="23"/>
      <c r="AQ1293" s="23"/>
      <c r="AR1293" s="23"/>
      <c r="AS1293" s="23"/>
      <c r="AU1293" s="23"/>
    </row>
    <row r="1294" spans="3:47" x14ac:dyDescent="0.25">
      <c r="C1294" s="23"/>
      <c r="D1294" s="23"/>
      <c r="E1294" s="23"/>
      <c r="G1294" s="23"/>
      <c r="H1294" s="23"/>
      <c r="I1294" s="23"/>
      <c r="J1294" s="23"/>
      <c r="K1294" s="23"/>
      <c r="L1294" s="23"/>
      <c r="M1294" s="23"/>
      <c r="AQ1294" s="23"/>
      <c r="AR1294" s="23"/>
      <c r="AS1294" s="23"/>
      <c r="AU1294" s="23"/>
    </row>
    <row r="1295" spans="3:47" x14ac:dyDescent="0.25">
      <c r="C1295" s="23"/>
      <c r="D1295" s="23"/>
      <c r="E1295" s="23"/>
      <c r="G1295" s="23"/>
      <c r="H1295" s="23"/>
      <c r="I1295" s="23"/>
      <c r="J1295" s="23"/>
      <c r="K1295" s="23"/>
      <c r="L1295" s="23"/>
      <c r="M1295" s="23"/>
      <c r="AQ1295" s="23"/>
      <c r="AR1295" s="23"/>
      <c r="AS1295" s="23"/>
      <c r="AU1295" s="23"/>
    </row>
    <row r="1296" spans="3:47" x14ac:dyDescent="0.25">
      <c r="C1296" s="23"/>
      <c r="D1296" s="23"/>
      <c r="E1296" s="23"/>
      <c r="G1296" s="23"/>
      <c r="H1296" s="23"/>
      <c r="I1296" s="23"/>
      <c r="J1296" s="23"/>
      <c r="K1296" s="23"/>
      <c r="L1296" s="23"/>
      <c r="M1296" s="23"/>
      <c r="AQ1296" s="23"/>
      <c r="AR1296" s="23"/>
      <c r="AS1296" s="23"/>
      <c r="AU1296" s="23"/>
    </row>
    <row r="1297" spans="3:47" x14ac:dyDescent="0.25">
      <c r="C1297" s="23"/>
      <c r="D1297" s="23"/>
      <c r="E1297" s="23"/>
      <c r="G1297" s="23"/>
      <c r="H1297" s="23"/>
      <c r="I1297" s="23"/>
      <c r="J1297" s="23"/>
      <c r="K1297" s="23"/>
      <c r="L1297" s="23"/>
      <c r="M1297" s="23"/>
      <c r="AQ1297" s="23"/>
      <c r="AR1297" s="23"/>
      <c r="AS1297" s="23"/>
      <c r="AU1297" s="23"/>
    </row>
    <row r="1298" spans="3:47" x14ac:dyDescent="0.25">
      <c r="C1298" s="23"/>
      <c r="D1298" s="23"/>
      <c r="E1298" s="23"/>
      <c r="G1298" s="23"/>
      <c r="H1298" s="23"/>
      <c r="I1298" s="23"/>
      <c r="J1298" s="23"/>
      <c r="K1298" s="23"/>
      <c r="L1298" s="23"/>
      <c r="M1298" s="23"/>
      <c r="AQ1298" s="23"/>
      <c r="AR1298" s="23"/>
      <c r="AS1298" s="23"/>
      <c r="AU1298" s="23"/>
    </row>
    <row r="1299" spans="3:47" x14ac:dyDescent="0.25">
      <c r="C1299" s="23"/>
      <c r="D1299" s="23"/>
      <c r="E1299" s="23"/>
      <c r="G1299" s="23"/>
      <c r="H1299" s="23"/>
      <c r="I1299" s="23"/>
      <c r="J1299" s="23"/>
      <c r="K1299" s="23"/>
      <c r="L1299" s="23"/>
      <c r="M1299" s="23"/>
      <c r="AQ1299" s="23"/>
      <c r="AR1299" s="23"/>
      <c r="AS1299" s="23"/>
      <c r="AU1299" s="23"/>
    </row>
    <row r="1300" spans="3:47" x14ac:dyDescent="0.25">
      <c r="C1300" s="23"/>
      <c r="D1300" s="23"/>
      <c r="E1300" s="23"/>
      <c r="G1300" s="23"/>
      <c r="H1300" s="23"/>
      <c r="I1300" s="23"/>
      <c r="J1300" s="23"/>
      <c r="K1300" s="23"/>
      <c r="L1300" s="23"/>
      <c r="M1300" s="23"/>
      <c r="AQ1300" s="23"/>
      <c r="AR1300" s="23"/>
      <c r="AS1300" s="23"/>
      <c r="AU1300" s="23"/>
    </row>
    <row r="1301" spans="3:47" x14ac:dyDescent="0.25">
      <c r="C1301" s="23"/>
      <c r="D1301" s="23"/>
      <c r="E1301" s="23"/>
      <c r="G1301" s="23"/>
      <c r="H1301" s="23"/>
      <c r="I1301" s="23"/>
      <c r="J1301" s="23"/>
      <c r="K1301" s="23"/>
      <c r="L1301" s="23"/>
      <c r="M1301" s="23"/>
      <c r="AQ1301" s="23"/>
      <c r="AR1301" s="23"/>
      <c r="AS1301" s="23"/>
      <c r="AU1301" s="23"/>
    </row>
    <row r="1302" spans="3:47" x14ac:dyDescent="0.25">
      <c r="C1302" s="23"/>
      <c r="D1302" s="23"/>
      <c r="E1302" s="23"/>
      <c r="G1302" s="23"/>
      <c r="H1302" s="23"/>
      <c r="I1302" s="23"/>
      <c r="J1302" s="23"/>
      <c r="K1302" s="23"/>
      <c r="L1302" s="23"/>
      <c r="M1302" s="23"/>
      <c r="AQ1302" s="23"/>
      <c r="AR1302" s="23"/>
      <c r="AS1302" s="23"/>
      <c r="AU1302" s="23"/>
    </row>
    <row r="1303" spans="3:47" x14ac:dyDescent="0.25">
      <c r="C1303" s="23"/>
      <c r="D1303" s="23"/>
      <c r="E1303" s="23"/>
      <c r="G1303" s="23"/>
      <c r="H1303" s="23"/>
      <c r="I1303" s="23"/>
      <c r="J1303" s="23"/>
      <c r="K1303" s="23"/>
      <c r="L1303" s="23"/>
      <c r="M1303" s="23"/>
      <c r="AQ1303" s="23"/>
      <c r="AR1303" s="23"/>
      <c r="AS1303" s="23"/>
      <c r="AU1303" s="23"/>
    </row>
    <row r="1304" spans="3:47" x14ac:dyDescent="0.25">
      <c r="C1304" s="23"/>
      <c r="D1304" s="23"/>
      <c r="E1304" s="23"/>
      <c r="G1304" s="23"/>
      <c r="H1304" s="23"/>
      <c r="I1304" s="23"/>
      <c r="J1304" s="23"/>
      <c r="K1304" s="23"/>
      <c r="L1304" s="23"/>
      <c r="M1304" s="23"/>
      <c r="AQ1304" s="23"/>
      <c r="AR1304" s="23"/>
      <c r="AS1304" s="23"/>
      <c r="AU1304" s="23"/>
    </row>
    <row r="1305" spans="3:47" x14ac:dyDescent="0.25">
      <c r="C1305" s="23"/>
      <c r="D1305" s="23"/>
      <c r="E1305" s="23"/>
      <c r="G1305" s="23"/>
      <c r="H1305" s="23"/>
      <c r="I1305" s="23"/>
      <c r="J1305" s="23"/>
      <c r="K1305" s="23"/>
      <c r="L1305" s="23"/>
      <c r="M1305" s="23"/>
      <c r="AQ1305" s="23"/>
      <c r="AR1305" s="23"/>
      <c r="AS1305" s="23"/>
      <c r="AU1305" s="23"/>
    </row>
    <row r="1306" spans="3:47" x14ac:dyDescent="0.25">
      <c r="C1306" s="23"/>
      <c r="D1306" s="23"/>
      <c r="E1306" s="23"/>
      <c r="G1306" s="23"/>
      <c r="H1306" s="23"/>
      <c r="I1306" s="23"/>
      <c r="J1306" s="23"/>
      <c r="K1306" s="23"/>
      <c r="L1306" s="23"/>
      <c r="M1306" s="23"/>
      <c r="AQ1306" s="23"/>
      <c r="AR1306" s="23"/>
      <c r="AS1306" s="23"/>
      <c r="AU1306" s="23"/>
    </row>
    <row r="1307" spans="3:47" x14ac:dyDescent="0.25">
      <c r="C1307" s="23"/>
      <c r="D1307" s="23"/>
      <c r="E1307" s="23"/>
      <c r="G1307" s="23"/>
      <c r="H1307" s="23"/>
      <c r="I1307" s="23"/>
      <c r="J1307" s="23"/>
      <c r="K1307" s="23"/>
      <c r="L1307" s="23"/>
      <c r="M1307" s="23"/>
      <c r="AQ1307" s="23"/>
      <c r="AR1307" s="23"/>
      <c r="AS1307" s="23"/>
      <c r="AU1307" s="23"/>
    </row>
    <row r="1308" spans="3:47" x14ac:dyDescent="0.25">
      <c r="C1308" s="23"/>
      <c r="D1308" s="23"/>
      <c r="E1308" s="23"/>
      <c r="G1308" s="23"/>
      <c r="H1308" s="23"/>
      <c r="I1308" s="23"/>
      <c r="J1308" s="23"/>
      <c r="K1308" s="23"/>
      <c r="L1308" s="23"/>
      <c r="M1308" s="23"/>
      <c r="AQ1308" s="23"/>
      <c r="AR1308" s="23"/>
      <c r="AS1308" s="23"/>
      <c r="AU1308" s="23"/>
    </row>
    <row r="1309" spans="3:47" x14ac:dyDescent="0.25">
      <c r="C1309" s="23"/>
      <c r="D1309" s="23"/>
      <c r="E1309" s="23"/>
      <c r="G1309" s="23"/>
      <c r="H1309" s="23"/>
      <c r="I1309" s="23"/>
      <c r="J1309" s="23"/>
      <c r="K1309" s="23"/>
      <c r="L1309" s="23"/>
      <c r="M1309" s="23"/>
      <c r="AQ1309" s="23"/>
      <c r="AR1309" s="23"/>
      <c r="AS1309" s="23"/>
      <c r="AU1309" s="23"/>
    </row>
    <row r="1310" spans="3:47" x14ac:dyDescent="0.25">
      <c r="C1310" s="23"/>
      <c r="D1310" s="23"/>
      <c r="E1310" s="23"/>
      <c r="G1310" s="23"/>
      <c r="H1310" s="23"/>
      <c r="I1310" s="23"/>
      <c r="J1310" s="23"/>
      <c r="K1310" s="23"/>
      <c r="L1310" s="23"/>
      <c r="M1310" s="23"/>
      <c r="AQ1310" s="23"/>
      <c r="AR1310" s="23"/>
      <c r="AS1310" s="23"/>
      <c r="AU1310" s="23"/>
    </row>
    <row r="1311" spans="3:47" x14ac:dyDescent="0.25">
      <c r="C1311" s="23"/>
      <c r="D1311" s="23"/>
      <c r="E1311" s="23"/>
      <c r="G1311" s="23"/>
      <c r="H1311" s="23"/>
      <c r="I1311" s="23"/>
      <c r="J1311" s="23"/>
      <c r="K1311" s="23"/>
      <c r="L1311" s="23"/>
      <c r="M1311" s="23"/>
      <c r="AQ1311" s="23"/>
      <c r="AR1311" s="23"/>
      <c r="AS1311" s="23"/>
      <c r="AU1311" s="23"/>
    </row>
    <row r="1312" spans="3:47" x14ac:dyDescent="0.25">
      <c r="C1312" s="23"/>
      <c r="D1312" s="23"/>
      <c r="E1312" s="23"/>
      <c r="G1312" s="23"/>
      <c r="H1312" s="23"/>
      <c r="I1312" s="23"/>
      <c r="J1312" s="23"/>
      <c r="K1312" s="23"/>
      <c r="L1312" s="23"/>
      <c r="M1312" s="23"/>
      <c r="AQ1312" s="23"/>
      <c r="AR1312" s="23"/>
      <c r="AS1312" s="23"/>
      <c r="AU1312" s="23"/>
    </row>
    <row r="1313" spans="3:47" x14ac:dyDescent="0.25">
      <c r="C1313" s="23"/>
      <c r="D1313" s="23"/>
      <c r="E1313" s="23"/>
      <c r="G1313" s="23"/>
      <c r="H1313" s="23"/>
      <c r="I1313" s="23"/>
      <c r="J1313" s="23"/>
      <c r="K1313" s="23"/>
      <c r="L1313" s="23"/>
      <c r="M1313" s="23"/>
      <c r="AQ1313" s="23"/>
      <c r="AR1313" s="23"/>
      <c r="AS1313" s="23"/>
      <c r="AU1313" s="23"/>
    </row>
    <row r="1314" spans="3:47" x14ac:dyDescent="0.25">
      <c r="C1314" s="23"/>
      <c r="D1314" s="23"/>
      <c r="E1314" s="23"/>
      <c r="G1314" s="23"/>
      <c r="H1314" s="23"/>
      <c r="I1314" s="23"/>
      <c r="J1314" s="23"/>
      <c r="K1314" s="23"/>
      <c r="L1314" s="23"/>
      <c r="M1314" s="23"/>
      <c r="AQ1314" s="23"/>
      <c r="AR1314" s="23"/>
      <c r="AS1314" s="23"/>
      <c r="AU1314" s="23"/>
    </row>
    <row r="1315" spans="3:47" x14ac:dyDescent="0.25">
      <c r="C1315" s="23"/>
      <c r="D1315" s="23"/>
      <c r="E1315" s="23"/>
      <c r="G1315" s="23"/>
      <c r="H1315" s="23"/>
      <c r="I1315" s="23"/>
      <c r="J1315" s="23"/>
      <c r="K1315" s="23"/>
      <c r="L1315" s="23"/>
      <c r="M1315" s="23"/>
      <c r="AQ1315" s="23"/>
      <c r="AR1315" s="23"/>
      <c r="AS1315" s="23"/>
      <c r="AU1315" s="23"/>
    </row>
    <row r="1316" spans="3:47" x14ac:dyDescent="0.25">
      <c r="C1316" s="23"/>
      <c r="D1316" s="23"/>
      <c r="E1316" s="23"/>
      <c r="G1316" s="23"/>
      <c r="H1316" s="23"/>
      <c r="I1316" s="23"/>
      <c r="J1316" s="23"/>
      <c r="K1316" s="23"/>
      <c r="L1316" s="23"/>
      <c r="M1316" s="23"/>
      <c r="AQ1316" s="23"/>
      <c r="AR1316" s="23"/>
      <c r="AS1316" s="23"/>
      <c r="AU1316" s="23"/>
    </row>
    <row r="1317" spans="3:47" x14ac:dyDescent="0.25">
      <c r="C1317" s="23"/>
      <c r="D1317" s="23"/>
      <c r="E1317" s="23"/>
      <c r="G1317" s="23"/>
      <c r="H1317" s="23"/>
      <c r="I1317" s="23"/>
      <c r="J1317" s="23"/>
      <c r="K1317" s="23"/>
      <c r="L1317" s="23"/>
      <c r="M1317" s="23"/>
      <c r="AQ1317" s="23"/>
      <c r="AR1317" s="23"/>
      <c r="AS1317" s="23"/>
      <c r="AU1317" s="23"/>
    </row>
    <row r="1318" spans="3:47" x14ac:dyDescent="0.25">
      <c r="C1318" s="23"/>
      <c r="D1318" s="23"/>
      <c r="E1318" s="23"/>
      <c r="G1318" s="23"/>
      <c r="H1318" s="23"/>
      <c r="I1318" s="23"/>
      <c r="J1318" s="23"/>
      <c r="K1318" s="23"/>
      <c r="L1318" s="23"/>
      <c r="M1318" s="23"/>
      <c r="AQ1318" s="23"/>
      <c r="AR1318" s="23"/>
      <c r="AS1318" s="23"/>
      <c r="AU1318" s="23"/>
    </row>
    <row r="1319" spans="3:47" x14ac:dyDescent="0.25">
      <c r="C1319" s="23"/>
      <c r="D1319" s="23"/>
      <c r="E1319" s="23"/>
      <c r="G1319" s="23"/>
      <c r="H1319" s="23"/>
      <c r="I1319" s="23"/>
      <c r="J1319" s="23"/>
      <c r="K1319" s="23"/>
      <c r="L1319" s="23"/>
      <c r="M1319" s="23"/>
      <c r="AQ1319" s="23"/>
      <c r="AR1319" s="23"/>
      <c r="AS1319" s="23"/>
      <c r="AU1319" s="23"/>
    </row>
    <row r="1320" spans="3:47" x14ac:dyDescent="0.25">
      <c r="C1320" s="23"/>
      <c r="D1320" s="23"/>
      <c r="E1320" s="23"/>
      <c r="G1320" s="23"/>
      <c r="H1320" s="23"/>
      <c r="I1320" s="23"/>
      <c r="J1320" s="23"/>
      <c r="K1320" s="23"/>
      <c r="L1320" s="23"/>
      <c r="M1320" s="23"/>
      <c r="AQ1320" s="23"/>
      <c r="AR1320" s="23"/>
      <c r="AS1320" s="23"/>
      <c r="AU1320" s="23"/>
    </row>
    <row r="1321" spans="3:47" x14ac:dyDescent="0.25">
      <c r="C1321" s="23"/>
      <c r="D1321" s="23"/>
      <c r="E1321" s="23"/>
      <c r="G1321" s="23"/>
      <c r="H1321" s="23"/>
      <c r="I1321" s="23"/>
      <c r="J1321" s="23"/>
      <c r="K1321" s="23"/>
      <c r="L1321" s="23"/>
      <c r="M1321" s="23"/>
      <c r="AQ1321" s="23"/>
      <c r="AR1321" s="23"/>
      <c r="AS1321" s="23"/>
      <c r="AU1321" s="23"/>
    </row>
    <row r="1322" spans="3:47" x14ac:dyDescent="0.25">
      <c r="C1322" s="23"/>
      <c r="D1322" s="23"/>
      <c r="E1322" s="23"/>
      <c r="G1322" s="23"/>
      <c r="H1322" s="23"/>
      <c r="I1322" s="23"/>
      <c r="J1322" s="23"/>
      <c r="K1322" s="23"/>
      <c r="L1322" s="23"/>
      <c r="M1322" s="23"/>
      <c r="AQ1322" s="23"/>
      <c r="AR1322" s="23"/>
      <c r="AS1322" s="23"/>
      <c r="AU1322" s="23"/>
    </row>
    <row r="1323" spans="3:47" x14ac:dyDescent="0.25">
      <c r="C1323" s="23"/>
      <c r="D1323" s="23"/>
      <c r="E1323" s="23"/>
      <c r="G1323" s="23"/>
      <c r="H1323" s="23"/>
      <c r="I1323" s="23"/>
      <c r="J1323" s="23"/>
      <c r="K1323" s="23"/>
      <c r="L1323" s="23"/>
      <c r="M1323" s="23"/>
      <c r="AQ1323" s="23"/>
      <c r="AR1323" s="23"/>
      <c r="AS1323" s="23"/>
      <c r="AU1323" s="23"/>
    </row>
    <row r="1324" spans="3:47" x14ac:dyDescent="0.25">
      <c r="C1324" s="23"/>
      <c r="D1324" s="23"/>
      <c r="E1324" s="23"/>
      <c r="G1324" s="23"/>
      <c r="H1324" s="23"/>
      <c r="I1324" s="23"/>
      <c r="J1324" s="23"/>
      <c r="K1324" s="23"/>
      <c r="L1324" s="23"/>
      <c r="M1324" s="23"/>
      <c r="AQ1324" s="23"/>
      <c r="AR1324" s="23"/>
      <c r="AS1324" s="23"/>
      <c r="AU1324" s="23"/>
    </row>
    <row r="1325" spans="3:47" x14ac:dyDescent="0.25">
      <c r="C1325" s="23"/>
      <c r="D1325" s="23"/>
      <c r="E1325" s="23"/>
      <c r="G1325" s="23"/>
      <c r="H1325" s="23"/>
      <c r="I1325" s="23"/>
      <c r="J1325" s="23"/>
      <c r="K1325" s="23"/>
      <c r="L1325" s="23"/>
      <c r="M1325" s="23"/>
      <c r="AQ1325" s="23"/>
      <c r="AR1325" s="23"/>
      <c r="AS1325" s="23"/>
      <c r="AU1325" s="23"/>
    </row>
    <row r="1326" spans="3:47" x14ac:dyDescent="0.25">
      <c r="C1326" s="23"/>
      <c r="D1326" s="23"/>
      <c r="E1326" s="23"/>
      <c r="G1326" s="23"/>
      <c r="H1326" s="23"/>
      <c r="I1326" s="23"/>
      <c r="J1326" s="23"/>
      <c r="K1326" s="23"/>
      <c r="L1326" s="23"/>
      <c r="M1326" s="23"/>
      <c r="AQ1326" s="23"/>
      <c r="AR1326" s="23"/>
      <c r="AS1326" s="23"/>
      <c r="AU1326" s="23"/>
    </row>
    <row r="1327" spans="3:47" x14ac:dyDescent="0.25">
      <c r="C1327" s="23"/>
      <c r="D1327" s="23"/>
      <c r="E1327" s="23"/>
      <c r="G1327" s="23"/>
      <c r="H1327" s="23"/>
      <c r="I1327" s="23"/>
      <c r="J1327" s="23"/>
      <c r="K1327" s="23"/>
      <c r="L1327" s="23"/>
      <c r="M1327" s="23"/>
      <c r="AQ1327" s="23"/>
      <c r="AR1327" s="23"/>
      <c r="AS1327" s="23"/>
      <c r="AU1327" s="23"/>
    </row>
    <row r="1328" spans="3:47" x14ac:dyDescent="0.25">
      <c r="C1328" s="23"/>
      <c r="D1328" s="23"/>
      <c r="E1328" s="23"/>
      <c r="G1328" s="23"/>
      <c r="H1328" s="23"/>
      <c r="I1328" s="23"/>
      <c r="J1328" s="23"/>
      <c r="K1328" s="23"/>
      <c r="L1328" s="23"/>
      <c r="M1328" s="23"/>
      <c r="AQ1328" s="23"/>
      <c r="AR1328" s="23"/>
      <c r="AS1328" s="23"/>
      <c r="AU1328" s="23"/>
    </row>
    <row r="1329" spans="3:47" x14ac:dyDescent="0.25">
      <c r="C1329" s="23"/>
      <c r="D1329" s="23"/>
      <c r="E1329" s="23"/>
      <c r="G1329" s="23"/>
      <c r="H1329" s="23"/>
      <c r="I1329" s="23"/>
      <c r="J1329" s="23"/>
      <c r="K1329" s="23"/>
      <c r="L1329" s="23"/>
      <c r="M1329" s="23"/>
      <c r="AQ1329" s="23"/>
      <c r="AR1329" s="23"/>
      <c r="AS1329" s="23"/>
      <c r="AU1329" s="23"/>
    </row>
    <row r="1330" spans="3:47" x14ac:dyDescent="0.25">
      <c r="C1330" s="23"/>
      <c r="D1330" s="23"/>
      <c r="E1330" s="23"/>
      <c r="G1330" s="23"/>
      <c r="H1330" s="23"/>
      <c r="I1330" s="23"/>
      <c r="J1330" s="23"/>
      <c r="K1330" s="23"/>
      <c r="L1330" s="23"/>
      <c r="M1330" s="23"/>
      <c r="AQ1330" s="23"/>
      <c r="AR1330" s="23"/>
      <c r="AS1330" s="23"/>
      <c r="AU1330" s="23"/>
    </row>
    <row r="1331" spans="3:47" x14ac:dyDescent="0.25">
      <c r="C1331" s="23"/>
      <c r="D1331" s="23"/>
      <c r="E1331" s="23"/>
      <c r="G1331" s="23"/>
      <c r="H1331" s="23"/>
      <c r="I1331" s="23"/>
      <c r="J1331" s="23"/>
      <c r="K1331" s="23"/>
      <c r="L1331" s="23"/>
      <c r="M1331" s="23"/>
      <c r="AQ1331" s="23"/>
      <c r="AR1331" s="23"/>
      <c r="AS1331" s="23"/>
      <c r="AU1331" s="23"/>
    </row>
    <row r="1332" spans="3:47" x14ac:dyDescent="0.25">
      <c r="C1332" s="23"/>
      <c r="D1332" s="23"/>
      <c r="E1332" s="23"/>
      <c r="G1332" s="23"/>
      <c r="H1332" s="23"/>
      <c r="I1332" s="23"/>
      <c r="J1332" s="23"/>
      <c r="K1332" s="23"/>
      <c r="L1332" s="23"/>
      <c r="M1332" s="23"/>
      <c r="AQ1332" s="23"/>
      <c r="AR1332" s="23"/>
      <c r="AS1332" s="23"/>
      <c r="AU1332" s="23"/>
    </row>
    <row r="1333" spans="3:47" x14ac:dyDescent="0.25">
      <c r="C1333" s="23"/>
      <c r="D1333" s="23"/>
      <c r="E1333" s="23"/>
      <c r="G1333" s="23"/>
      <c r="H1333" s="23"/>
      <c r="I1333" s="23"/>
      <c r="J1333" s="23"/>
      <c r="K1333" s="23"/>
      <c r="L1333" s="23"/>
      <c r="M1333" s="23"/>
      <c r="AQ1333" s="23"/>
      <c r="AR1333" s="23"/>
      <c r="AS1333" s="23"/>
      <c r="AU1333" s="23"/>
    </row>
    <row r="1334" spans="3:47" x14ac:dyDescent="0.25">
      <c r="C1334" s="23"/>
      <c r="D1334" s="23"/>
      <c r="E1334" s="23"/>
      <c r="G1334" s="23"/>
      <c r="H1334" s="23"/>
      <c r="I1334" s="23"/>
      <c r="J1334" s="23"/>
      <c r="K1334" s="23"/>
      <c r="L1334" s="23"/>
      <c r="M1334" s="23"/>
      <c r="AQ1334" s="23"/>
      <c r="AR1334" s="23"/>
      <c r="AS1334" s="23"/>
      <c r="AU1334" s="23"/>
    </row>
    <row r="1335" spans="3:47" x14ac:dyDescent="0.25">
      <c r="C1335" s="23"/>
      <c r="D1335" s="23"/>
      <c r="E1335" s="23"/>
      <c r="G1335" s="23"/>
      <c r="H1335" s="23"/>
      <c r="I1335" s="23"/>
      <c r="J1335" s="23"/>
      <c r="K1335" s="23"/>
      <c r="L1335" s="23"/>
      <c r="M1335" s="23"/>
      <c r="AQ1335" s="23"/>
      <c r="AR1335" s="23"/>
      <c r="AS1335" s="23"/>
      <c r="AU1335" s="23"/>
    </row>
    <row r="1336" spans="3:47" x14ac:dyDescent="0.25">
      <c r="C1336" s="23"/>
      <c r="D1336" s="23"/>
      <c r="E1336" s="23"/>
      <c r="G1336" s="23"/>
      <c r="H1336" s="23"/>
      <c r="I1336" s="23"/>
      <c r="J1336" s="23"/>
      <c r="K1336" s="23"/>
      <c r="L1336" s="23"/>
      <c r="M1336" s="23"/>
      <c r="AQ1336" s="23"/>
      <c r="AR1336" s="23"/>
      <c r="AS1336" s="23"/>
      <c r="AU1336" s="23"/>
    </row>
    <row r="1337" spans="3:47" x14ac:dyDescent="0.25">
      <c r="C1337" s="23"/>
      <c r="D1337" s="23"/>
      <c r="E1337" s="23"/>
      <c r="G1337" s="23"/>
      <c r="H1337" s="23"/>
      <c r="I1337" s="23"/>
      <c r="J1337" s="23"/>
      <c r="K1337" s="23"/>
      <c r="L1337" s="23"/>
      <c r="M1337" s="23"/>
      <c r="AQ1337" s="23"/>
      <c r="AR1337" s="23"/>
      <c r="AS1337" s="23"/>
      <c r="AU1337" s="23"/>
    </row>
    <row r="1338" spans="3:47" x14ac:dyDescent="0.25">
      <c r="C1338" s="23"/>
      <c r="D1338" s="23"/>
      <c r="E1338" s="23"/>
      <c r="G1338" s="23"/>
      <c r="H1338" s="23"/>
      <c r="I1338" s="23"/>
      <c r="J1338" s="23"/>
      <c r="K1338" s="23"/>
      <c r="L1338" s="23"/>
      <c r="M1338" s="23"/>
      <c r="AQ1338" s="23"/>
      <c r="AR1338" s="23"/>
      <c r="AS1338" s="23"/>
      <c r="AU1338" s="23"/>
    </row>
    <row r="1339" spans="3:47" x14ac:dyDescent="0.25">
      <c r="C1339" s="23"/>
      <c r="D1339" s="23"/>
      <c r="E1339" s="23"/>
      <c r="G1339" s="23"/>
      <c r="H1339" s="23"/>
      <c r="I1339" s="23"/>
      <c r="J1339" s="23"/>
      <c r="K1339" s="23"/>
      <c r="L1339" s="23"/>
      <c r="M1339" s="23"/>
      <c r="AQ1339" s="23"/>
      <c r="AR1339" s="23"/>
      <c r="AS1339" s="23"/>
      <c r="AU1339" s="23"/>
    </row>
    <row r="1340" spans="3:47" x14ac:dyDescent="0.25">
      <c r="C1340" s="23"/>
      <c r="D1340" s="23"/>
      <c r="E1340" s="23"/>
      <c r="G1340" s="23"/>
      <c r="H1340" s="23"/>
      <c r="I1340" s="23"/>
      <c r="J1340" s="23"/>
      <c r="K1340" s="23"/>
      <c r="L1340" s="23"/>
      <c r="M1340" s="23"/>
      <c r="AQ1340" s="23"/>
      <c r="AR1340" s="23"/>
      <c r="AS1340" s="23"/>
      <c r="AU1340" s="23"/>
    </row>
    <row r="1341" spans="3:47" x14ac:dyDescent="0.25">
      <c r="C1341" s="23"/>
      <c r="D1341" s="23"/>
      <c r="E1341" s="23"/>
      <c r="G1341" s="23"/>
      <c r="H1341" s="23"/>
      <c r="I1341" s="23"/>
      <c r="J1341" s="23"/>
      <c r="K1341" s="23"/>
      <c r="L1341" s="23"/>
      <c r="M1341" s="23"/>
      <c r="AQ1341" s="23"/>
      <c r="AR1341" s="23"/>
      <c r="AS1341" s="23"/>
      <c r="AU1341" s="23"/>
    </row>
    <row r="1342" spans="3:47" x14ac:dyDescent="0.25">
      <c r="C1342" s="23"/>
      <c r="D1342" s="23"/>
      <c r="E1342" s="23"/>
      <c r="G1342" s="23"/>
      <c r="H1342" s="23"/>
      <c r="I1342" s="23"/>
      <c r="J1342" s="23"/>
      <c r="K1342" s="23"/>
      <c r="L1342" s="23"/>
      <c r="M1342" s="23"/>
      <c r="AQ1342" s="23"/>
      <c r="AR1342" s="23"/>
      <c r="AS1342" s="23"/>
      <c r="AU1342" s="23"/>
    </row>
    <row r="1343" spans="3:47" x14ac:dyDescent="0.25">
      <c r="C1343" s="23"/>
      <c r="D1343" s="23"/>
      <c r="E1343" s="23"/>
      <c r="G1343" s="23"/>
      <c r="H1343" s="23"/>
      <c r="I1343" s="23"/>
      <c r="J1343" s="23"/>
      <c r="K1343" s="23"/>
      <c r="L1343" s="23"/>
      <c r="M1343" s="23"/>
      <c r="AQ1343" s="23"/>
      <c r="AR1343" s="23"/>
      <c r="AS1343" s="23"/>
      <c r="AU1343" s="23"/>
    </row>
    <row r="1344" spans="3:47" x14ac:dyDescent="0.25">
      <c r="C1344" s="23"/>
      <c r="D1344" s="23"/>
      <c r="E1344" s="23"/>
      <c r="G1344" s="23"/>
      <c r="H1344" s="23"/>
      <c r="I1344" s="23"/>
      <c r="J1344" s="23"/>
      <c r="K1344" s="23"/>
      <c r="L1344" s="23"/>
      <c r="M1344" s="23"/>
      <c r="AQ1344" s="23"/>
      <c r="AR1344" s="23"/>
      <c r="AS1344" s="23"/>
      <c r="AU1344" s="23"/>
    </row>
    <row r="1345" spans="3:47" x14ac:dyDescent="0.25">
      <c r="C1345" s="23"/>
      <c r="D1345" s="23"/>
      <c r="E1345" s="23"/>
      <c r="G1345" s="23"/>
      <c r="H1345" s="23"/>
      <c r="I1345" s="23"/>
      <c r="J1345" s="23"/>
      <c r="K1345" s="23"/>
      <c r="L1345" s="23"/>
      <c r="M1345" s="23"/>
      <c r="AQ1345" s="23"/>
      <c r="AR1345" s="23"/>
      <c r="AS1345" s="23"/>
      <c r="AU1345" s="23"/>
    </row>
    <row r="1346" spans="3:47" x14ac:dyDescent="0.25">
      <c r="C1346" s="23"/>
      <c r="D1346" s="23"/>
      <c r="E1346" s="23"/>
      <c r="G1346" s="23"/>
      <c r="H1346" s="23"/>
      <c r="I1346" s="23"/>
      <c r="J1346" s="23"/>
      <c r="K1346" s="23"/>
      <c r="L1346" s="23"/>
      <c r="M1346" s="23"/>
      <c r="AQ1346" s="23"/>
      <c r="AR1346" s="23"/>
      <c r="AS1346" s="23"/>
      <c r="AU1346" s="23"/>
    </row>
    <row r="1347" spans="3:47" x14ac:dyDescent="0.25">
      <c r="C1347" s="23"/>
      <c r="D1347" s="23"/>
      <c r="E1347" s="23"/>
      <c r="G1347" s="23"/>
      <c r="H1347" s="23"/>
      <c r="I1347" s="23"/>
      <c r="J1347" s="23"/>
      <c r="K1347" s="23"/>
      <c r="L1347" s="23"/>
      <c r="M1347" s="23"/>
      <c r="AQ1347" s="23"/>
      <c r="AR1347" s="23"/>
      <c r="AS1347" s="23"/>
      <c r="AU1347" s="23"/>
    </row>
    <row r="1348" spans="3:47" x14ac:dyDescent="0.25">
      <c r="C1348" s="23"/>
      <c r="D1348" s="23"/>
      <c r="E1348" s="23"/>
      <c r="G1348" s="23"/>
      <c r="H1348" s="23"/>
      <c r="I1348" s="23"/>
      <c r="J1348" s="23"/>
      <c r="K1348" s="23"/>
      <c r="L1348" s="23"/>
      <c r="M1348" s="23"/>
      <c r="AQ1348" s="23"/>
      <c r="AR1348" s="23"/>
      <c r="AS1348" s="23"/>
      <c r="AU1348" s="23"/>
    </row>
    <row r="1349" spans="3:47" x14ac:dyDescent="0.25">
      <c r="C1349" s="23"/>
      <c r="D1349" s="23"/>
      <c r="E1349" s="23"/>
      <c r="G1349" s="23"/>
      <c r="H1349" s="23"/>
      <c r="I1349" s="23"/>
      <c r="J1349" s="23"/>
      <c r="K1349" s="23"/>
      <c r="L1349" s="23"/>
      <c r="M1349" s="23"/>
      <c r="AQ1349" s="23"/>
      <c r="AR1349" s="23"/>
      <c r="AS1349" s="23"/>
      <c r="AU1349" s="23"/>
    </row>
    <row r="1350" spans="3:47" x14ac:dyDescent="0.25">
      <c r="C1350" s="23"/>
      <c r="D1350" s="23"/>
      <c r="E1350" s="23"/>
      <c r="G1350" s="23"/>
      <c r="H1350" s="23"/>
      <c r="I1350" s="23"/>
      <c r="J1350" s="23"/>
      <c r="K1350" s="23"/>
      <c r="L1350" s="23"/>
      <c r="M1350" s="23"/>
      <c r="AQ1350" s="23"/>
      <c r="AR1350" s="23"/>
      <c r="AS1350" s="23"/>
      <c r="AU1350" s="23"/>
    </row>
    <row r="1351" spans="3:47" x14ac:dyDescent="0.25">
      <c r="C1351" s="23"/>
      <c r="D1351" s="23"/>
      <c r="E1351" s="23"/>
      <c r="G1351" s="23"/>
      <c r="H1351" s="23"/>
      <c r="I1351" s="23"/>
      <c r="J1351" s="23"/>
      <c r="K1351" s="23"/>
      <c r="L1351" s="23"/>
      <c r="M1351" s="23"/>
      <c r="AQ1351" s="23"/>
      <c r="AR1351" s="23"/>
      <c r="AS1351" s="23"/>
      <c r="AU1351" s="23"/>
    </row>
    <row r="1352" spans="3:47" x14ac:dyDescent="0.25">
      <c r="C1352" s="23"/>
      <c r="D1352" s="23"/>
      <c r="E1352" s="23"/>
      <c r="G1352" s="23"/>
      <c r="H1352" s="23"/>
      <c r="I1352" s="23"/>
      <c r="J1352" s="23"/>
      <c r="K1352" s="23"/>
      <c r="L1352" s="23"/>
      <c r="M1352" s="23"/>
      <c r="AQ1352" s="23"/>
      <c r="AR1352" s="23"/>
      <c r="AS1352" s="23"/>
      <c r="AU1352" s="23"/>
    </row>
    <row r="1353" spans="3:47" x14ac:dyDescent="0.25">
      <c r="C1353" s="23"/>
      <c r="D1353" s="23"/>
      <c r="E1353" s="23"/>
      <c r="G1353" s="23"/>
      <c r="H1353" s="23"/>
      <c r="I1353" s="23"/>
      <c r="J1353" s="23"/>
      <c r="K1353" s="23"/>
      <c r="L1353" s="23"/>
      <c r="M1353" s="23"/>
      <c r="AQ1353" s="23"/>
      <c r="AR1353" s="23"/>
      <c r="AS1353" s="23"/>
      <c r="AU1353" s="23"/>
    </row>
    <row r="1354" spans="3:47" x14ac:dyDescent="0.25">
      <c r="C1354" s="23"/>
      <c r="D1354" s="23"/>
      <c r="E1354" s="23"/>
      <c r="G1354" s="23"/>
      <c r="H1354" s="23"/>
      <c r="I1354" s="23"/>
      <c r="J1354" s="23"/>
      <c r="K1354" s="23"/>
      <c r="L1354" s="23"/>
      <c r="M1354" s="23"/>
      <c r="AQ1354" s="23"/>
      <c r="AR1354" s="23"/>
      <c r="AS1354" s="23"/>
      <c r="AU1354" s="23"/>
    </row>
    <row r="1355" spans="3:47" x14ac:dyDescent="0.25">
      <c r="C1355" s="23"/>
      <c r="D1355" s="23"/>
      <c r="E1355" s="23"/>
      <c r="G1355" s="23"/>
      <c r="H1355" s="23"/>
      <c r="I1355" s="23"/>
      <c r="J1355" s="23"/>
      <c r="K1355" s="23"/>
      <c r="L1355" s="23"/>
      <c r="M1355" s="23"/>
      <c r="AQ1355" s="23"/>
      <c r="AR1355" s="23"/>
      <c r="AS1355" s="23"/>
      <c r="AU1355" s="23"/>
    </row>
    <row r="1356" spans="3:47" x14ac:dyDescent="0.25">
      <c r="C1356" s="23"/>
      <c r="D1356" s="23"/>
      <c r="E1356" s="23"/>
      <c r="G1356" s="23"/>
      <c r="H1356" s="23"/>
      <c r="I1356" s="23"/>
      <c r="J1356" s="23"/>
      <c r="K1356" s="23"/>
      <c r="L1356" s="23"/>
      <c r="M1356" s="23"/>
      <c r="AQ1356" s="23"/>
      <c r="AR1356" s="23"/>
      <c r="AS1356" s="23"/>
      <c r="AU1356" s="23"/>
    </row>
    <row r="1357" spans="3:47" x14ac:dyDescent="0.25">
      <c r="C1357" s="23"/>
      <c r="D1357" s="23"/>
      <c r="E1357" s="23"/>
      <c r="G1357" s="23"/>
      <c r="H1357" s="23"/>
      <c r="I1357" s="23"/>
      <c r="J1357" s="23"/>
      <c r="K1357" s="23"/>
      <c r="L1357" s="23"/>
      <c r="M1357" s="23"/>
      <c r="AQ1357" s="23"/>
      <c r="AR1357" s="23"/>
      <c r="AS1357" s="23"/>
      <c r="AU1357" s="23"/>
    </row>
    <row r="1358" spans="3:47" x14ac:dyDescent="0.25">
      <c r="C1358" s="23"/>
      <c r="D1358" s="23"/>
      <c r="E1358" s="23"/>
      <c r="G1358" s="23"/>
      <c r="H1358" s="23"/>
      <c r="I1358" s="23"/>
      <c r="J1358" s="23"/>
      <c r="K1358" s="23"/>
      <c r="L1358" s="23"/>
      <c r="M1358" s="23"/>
      <c r="AQ1358" s="23"/>
      <c r="AR1358" s="23"/>
      <c r="AS1358" s="23"/>
      <c r="AU1358" s="23"/>
    </row>
    <row r="1359" spans="3:47" x14ac:dyDescent="0.25">
      <c r="C1359" s="23"/>
      <c r="D1359" s="23"/>
      <c r="E1359" s="23"/>
      <c r="G1359" s="23"/>
      <c r="H1359" s="23"/>
      <c r="I1359" s="23"/>
      <c r="J1359" s="23"/>
      <c r="K1359" s="23"/>
      <c r="L1359" s="23"/>
      <c r="M1359" s="23"/>
      <c r="AQ1359" s="23"/>
      <c r="AR1359" s="23"/>
      <c r="AS1359" s="23"/>
      <c r="AU1359" s="23"/>
    </row>
    <row r="1360" spans="3:47" x14ac:dyDescent="0.25">
      <c r="C1360" s="23"/>
      <c r="D1360" s="23"/>
      <c r="E1360" s="23"/>
      <c r="G1360" s="23"/>
      <c r="H1360" s="23"/>
      <c r="I1360" s="23"/>
      <c r="J1360" s="23"/>
      <c r="K1360" s="23"/>
      <c r="L1360" s="23"/>
      <c r="M1360" s="23"/>
      <c r="AQ1360" s="23"/>
      <c r="AR1360" s="23"/>
      <c r="AS1360" s="23"/>
      <c r="AU1360" s="23"/>
    </row>
    <row r="1361" spans="3:47" x14ac:dyDescent="0.25">
      <c r="C1361" s="23"/>
      <c r="D1361" s="23"/>
      <c r="E1361" s="23"/>
      <c r="G1361" s="23"/>
      <c r="H1361" s="23"/>
      <c r="I1361" s="23"/>
      <c r="J1361" s="23"/>
      <c r="K1361" s="23"/>
      <c r="L1361" s="23"/>
      <c r="M1361" s="23"/>
      <c r="AQ1361" s="23"/>
      <c r="AR1361" s="23"/>
      <c r="AS1361" s="23"/>
      <c r="AU1361" s="23"/>
    </row>
    <row r="1362" spans="3:47" x14ac:dyDescent="0.25">
      <c r="C1362" s="23"/>
      <c r="D1362" s="23"/>
      <c r="E1362" s="23"/>
      <c r="G1362" s="23"/>
      <c r="H1362" s="23"/>
      <c r="I1362" s="23"/>
      <c r="J1362" s="23"/>
      <c r="K1362" s="23"/>
      <c r="L1362" s="23"/>
      <c r="M1362" s="23"/>
      <c r="AQ1362" s="23"/>
      <c r="AR1362" s="23"/>
      <c r="AS1362" s="23"/>
      <c r="AU1362" s="23"/>
    </row>
    <row r="1363" spans="3:47" x14ac:dyDescent="0.25">
      <c r="C1363" s="23"/>
      <c r="D1363" s="23"/>
      <c r="E1363" s="23"/>
      <c r="G1363" s="23"/>
      <c r="H1363" s="23"/>
      <c r="I1363" s="23"/>
      <c r="J1363" s="23"/>
      <c r="K1363" s="23"/>
      <c r="L1363" s="23"/>
      <c r="M1363" s="23"/>
      <c r="AQ1363" s="23"/>
      <c r="AR1363" s="23"/>
      <c r="AS1363" s="23"/>
      <c r="AU1363" s="23"/>
    </row>
    <row r="1364" spans="3:47" x14ac:dyDescent="0.25">
      <c r="C1364" s="23"/>
      <c r="D1364" s="23"/>
      <c r="E1364" s="23"/>
      <c r="G1364" s="23"/>
      <c r="H1364" s="23"/>
      <c r="I1364" s="23"/>
      <c r="J1364" s="23"/>
      <c r="K1364" s="23"/>
      <c r="L1364" s="23"/>
      <c r="M1364" s="23"/>
      <c r="AQ1364" s="23"/>
      <c r="AR1364" s="23"/>
      <c r="AS1364" s="23"/>
      <c r="AU1364" s="23"/>
    </row>
    <row r="1365" spans="3:47" x14ac:dyDescent="0.25">
      <c r="C1365" s="23"/>
      <c r="D1365" s="23"/>
      <c r="E1365" s="23"/>
      <c r="G1365" s="23"/>
      <c r="H1365" s="23"/>
      <c r="I1365" s="23"/>
      <c r="J1365" s="23"/>
      <c r="K1365" s="23"/>
      <c r="L1365" s="23"/>
      <c r="M1365" s="23"/>
      <c r="AQ1365" s="23"/>
      <c r="AR1365" s="23"/>
      <c r="AS1365" s="23"/>
      <c r="AU1365" s="23"/>
    </row>
    <row r="1366" spans="3:47" x14ac:dyDescent="0.25">
      <c r="C1366" s="23"/>
      <c r="D1366" s="23"/>
      <c r="E1366" s="23"/>
      <c r="G1366" s="23"/>
      <c r="H1366" s="23"/>
      <c r="I1366" s="23"/>
      <c r="J1366" s="23"/>
      <c r="K1366" s="23"/>
      <c r="L1366" s="23"/>
      <c r="M1366" s="23"/>
      <c r="AQ1366" s="23"/>
      <c r="AR1366" s="23"/>
      <c r="AS1366" s="23"/>
      <c r="AU1366" s="23"/>
    </row>
    <row r="1367" spans="3:47" x14ac:dyDescent="0.25">
      <c r="C1367" s="23"/>
      <c r="D1367" s="23"/>
      <c r="E1367" s="23"/>
      <c r="G1367" s="23"/>
      <c r="H1367" s="23"/>
      <c r="I1367" s="23"/>
      <c r="J1367" s="23"/>
      <c r="K1367" s="23"/>
      <c r="L1367" s="23"/>
      <c r="M1367" s="23"/>
      <c r="AQ1367" s="23"/>
      <c r="AR1367" s="23"/>
      <c r="AS1367" s="23"/>
      <c r="AU1367" s="23"/>
    </row>
    <row r="1368" spans="3:47" x14ac:dyDescent="0.25">
      <c r="C1368" s="23"/>
      <c r="D1368" s="23"/>
      <c r="E1368" s="23"/>
      <c r="G1368" s="23"/>
      <c r="H1368" s="23"/>
      <c r="I1368" s="23"/>
      <c r="J1368" s="23"/>
      <c r="K1368" s="23"/>
      <c r="L1368" s="23"/>
      <c r="M1368" s="23"/>
      <c r="AQ1368" s="23"/>
      <c r="AR1368" s="23"/>
      <c r="AS1368" s="23"/>
      <c r="AU1368" s="23"/>
    </row>
    <row r="1369" spans="3:47" x14ac:dyDescent="0.25">
      <c r="C1369" s="23"/>
      <c r="D1369" s="23"/>
      <c r="E1369" s="23"/>
      <c r="G1369" s="23"/>
      <c r="H1369" s="23"/>
      <c r="I1369" s="23"/>
      <c r="J1369" s="23"/>
      <c r="K1369" s="23"/>
      <c r="L1369" s="23"/>
      <c r="M1369" s="23"/>
      <c r="AQ1369" s="23"/>
      <c r="AR1369" s="23"/>
      <c r="AS1369" s="23"/>
      <c r="AU1369" s="23"/>
    </row>
    <row r="1370" spans="3:47" x14ac:dyDescent="0.25">
      <c r="C1370" s="23"/>
      <c r="D1370" s="23"/>
      <c r="E1370" s="23"/>
      <c r="G1370" s="23"/>
      <c r="H1370" s="23"/>
      <c r="I1370" s="23"/>
      <c r="J1370" s="23"/>
      <c r="K1370" s="23"/>
      <c r="L1370" s="23"/>
      <c r="M1370" s="23"/>
      <c r="AQ1370" s="23"/>
      <c r="AR1370" s="23"/>
      <c r="AS1370" s="23"/>
      <c r="AU1370" s="23"/>
    </row>
    <row r="1371" spans="3:47" x14ac:dyDescent="0.25">
      <c r="C1371" s="23"/>
      <c r="D1371" s="23"/>
      <c r="E1371" s="23"/>
      <c r="G1371" s="23"/>
      <c r="H1371" s="23"/>
      <c r="I1371" s="23"/>
      <c r="J1371" s="23"/>
      <c r="K1371" s="23"/>
      <c r="L1371" s="23"/>
      <c r="M1371" s="23"/>
      <c r="AQ1371" s="23"/>
      <c r="AR1371" s="23"/>
      <c r="AS1371" s="23"/>
      <c r="AU1371" s="23"/>
    </row>
    <row r="1372" spans="3:47" x14ac:dyDescent="0.25">
      <c r="C1372" s="23"/>
      <c r="D1372" s="23"/>
      <c r="E1372" s="23"/>
      <c r="G1372" s="23"/>
      <c r="H1372" s="23"/>
      <c r="I1372" s="23"/>
      <c r="J1372" s="23"/>
      <c r="K1372" s="23"/>
      <c r="L1372" s="23"/>
      <c r="M1372" s="23"/>
      <c r="AQ1372" s="23"/>
      <c r="AR1372" s="23"/>
      <c r="AS1372" s="23"/>
      <c r="AU1372" s="23"/>
    </row>
    <row r="1373" spans="3:47" x14ac:dyDescent="0.25">
      <c r="C1373" s="23"/>
      <c r="D1373" s="23"/>
      <c r="E1373" s="23"/>
      <c r="G1373" s="23"/>
      <c r="H1373" s="23"/>
      <c r="I1373" s="23"/>
      <c r="J1373" s="23"/>
      <c r="K1373" s="23"/>
      <c r="L1373" s="23"/>
      <c r="M1373" s="23"/>
      <c r="AQ1373" s="23"/>
      <c r="AR1373" s="23"/>
      <c r="AS1373" s="23"/>
      <c r="AU1373" s="23"/>
    </row>
    <row r="1374" spans="3:47" x14ac:dyDescent="0.25">
      <c r="C1374" s="23"/>
      <c r="D1374" s="23"/>
      <c r="E1374" s="23"/>
      <c r="G1374" s="23"/>
      <c r="H1374" s="23"/>
      <c r="I1374" s="23"/>
      <c r="J1374" s="23"/>
      <c r="K1374" s="23"/>
      <c r="L1374" s="23"/>
      <c r="M1374" s="23"/>
      <c r="AQ1374" s="23"/>
      <c r="AR1374" s="23"/>
      <c r="AS1374" s="23"/>
      <c r="AU1374" s="23"/>
    </row>
    <row r="1375" spans="3:47" x14ac:dyDescent="0.25">
      <c r="C1375" s="23"/>
      <c r="D1375" s="23"/>
      <c r="E1375" s="23"/>
      <c r="G1375" s="23"/>
      <c r="H1375" s="23"/>
      <c r="I1375" s="23"/>
      <c r="J1375" s="23"/>
      <c r="K1375" s="23"/>
      <c r="L1375" s="23"/>
      <c r="M1375" s="23"/>
      <c r="AQ1375" s="23"/>
      <c r="AR1375" s="23"/>
      <c r="AS1375" s="23"/>
      <c r="AU1375" s="23"/>
    </row>
    <row r="1376" spans="3:47" x14ac:dyDescent="0.25">
      <c r="C1376" s="23"/>
      <c r="D1376" s="23"/>
      <c r="E1376" s="23"/>
      <c r="G1376" s="23"/>
      <c r="H1376" s="23"/>
      <c r="I1376" s="23"/>
      <c r="J1376" s="23"/>
      <c r="K1376" s="23"/>
      <c r="L1376" s="23"/>
      <c r="M1376" s="23"/>
      <c r="AQ1376" s="23"/>
      <c r="AR1376" s="23"/>
      <c r="AS1376" s="23"/>
      <c r="AU1376" s="23"/>
    </row>
    <row r="1377" spans="3:47" x14ac:dyDescent="0.25">
      <c r="C1377" s="23"/>
      <c r="D1377" s="23"/>
      <c r="E1377" s="23"/>
      <c r="G1377" s="23"/>
      <c r="H1377" s="23"/>
      <c r="I1377" s="23"/>
      <c r="J1377" s="23"/>
      <c r="K1377" s="23"/>
      <c r="L1377" s="23"/>
      <c r="M1377" s="23"/>
      <c r="AQ1377" s="23"/>
      <c r="AR1377" s="23"/>
      <c r="AS1377" s="23"/>
      <c r="AU1377" s="23"/>
    </row>
    <row r="1378" spans="3:47" x14ac:dyDescent="0.25">
      <c r="C1378" s="23"/>
      <c r="D1378" s="23"/>
      <c r="E1378" s="23"/>
      <c r="G1378" s="23"/>
      <c r="H1378" s="23"/>
      <c r="I1378" s="23"/>
      <c r="J1378" s="23"/>
      <c r="K1378" s="23"/>
      <c r="L1378" s="23"/>
      <c r="M1378" s="23"/>
      <c r="AQ1378" s="23"/>
      <c r="AR1378" s="23"/>
      <c r="AS1378" s="23"/>
      <c r="AU1378" s="23"/>
    </row>
    <row r="1379" spans="3:47" x14ac:dyDescent="0.25">
      <c r="C1379" s="23"/>
      <c r="D1379" s="23"/>
      <c r="E1379" s="23"/>
      <c r="G1379" s="23"/>
      <c r="H1379" s="23"/>
      <c r="I1379" s="23"/>
      <c r="J1379" s="23"/>
      <c r="K1379" s="23"/>
      <c r="L1379" s="23"/>
      <c r="M1379" s="23"/>
      <c r="AQ1379" s="23"/>
      <c r="AR1379" s="23"/>
      <c r="AS1379" s="23"/>
      <c r="AU1379" s="23"/>
    </row>
    <row r="1380" spans="3:47" x14ac:dyDescent="0.25">
      <c r="C1380" s="23"/>
      <c r="D1380" s="23"/>
      <c r="E1380" s="23"/>
      <c r="G1380" s="23"/>
      <c r="H1380" s="23"/>
      <c r="I1380" s="23"/>
      <c r="J1380" s="23"/>
      <c r="K1380" s="23"/>
      <c r="L1380" s="23"/>
      <c r="M1380" s="23"/>
      <c r="AQ1380" s="23"/>
      <c r="AR1380" s="23"/>
      <c r="AS1380" s="23"/>
      <c r="AU1380" s="23"/>
    </row>
    <row r="1381" spans="3:47" x14ac:dyDescent="0.25">
      <c r="C1381" s="23"/>
      <c r="D1381" s="23"/>
      <c r="E1381" s="23"/>
      <c r="G1381" s="23"/>
      <c r="H1381" s="23"/>
      <c r="I1381" s="23"/>
      <c r="J1381" s="23"/>
      <c r="K1381" s="23"/>
      <c r="L1381" s="23"/>
      <c r="M1381" s="23"/>
      <c r="AQ1381" s="23"/>
      <c r="AR1381" s="23"/>
      <c r="AS1381" s="23"/>
      <c r="AU1381" s="23"/>
    </row>
    <row r="1382" spans="3:47" x14ac:dyDescent="0.25">
      <c r="C1382" s="23"/>
      <c r="D1382" s="23"/>
      <c r="E1382" s="23"/>
      <c r="G1382" s="23"/>
      <c r="H1382" s="23"/>
      <c r="I1382" s="23"/>
      <c r="J1382" s="23"/>
      <c r="K1382" s="23"/>
      <c r="L1382" s="23"/>
      <c r="M1382" s="23"/>
      <c r="AQ1382" s="23"/>
      <c r="AR1382" s="23"/>
      <c r="AS1382" s="23"/>
      <c r="AU1382" s="23"/>
    </row>
    <row r="1383" spans="3:47" x14ac:dyDescent="0.25">
      <c r="C1383" s="23"/>
      <c r="D1383" s="23"/>
      <c r="E1383" s="23"/>
      <c r="G1383" s="23"/>
      <c r="H1383" s="23"/>
      <c r="I1383" s="23"/>
      <c r="J1383" s="23"/>
      <c r="K1383" s="23"/>
      <c r="L1383" s="23"/>
      <c r="M1383" s="23"/>
      <c r="AQ1383" s="23"/>
      <c r="AR1383" s="23"/>
      <c r="AS1383" s="23"/>
      <c r="AU1383" s="23"/>
    </row>
    <row r="1384" spans="3:47" x14ac:dyDescent="0.25">
      <c r="C1384" s="23"/>
      <c r="D1384" s="23"/>
      <c r="E1384" s="23"/>
      <c r="G1384" s="23"/>
      <c r="H1384" s="23"/>
      <c r="I1384" s="23"/>
      <c r="J1384" s="23"/>
      <c r="K1384" s="23"/>
      <c r="L1384" s="23"/>
      <c r="M1384" s="23"/>
      <c r="AQ1384" s="23"/>
      <c r="AR1384" s="23"/>
      <c r="AS1384" s="23"/>
      <c r="AU1384" s="23"/>
    </row>
    <row r="1385" spans="3:47" x14ac:dyDescent="0.25">
      <c r="C1385" s="23"/>
      <c r="D1385" s="23"/>
      <c r="E1385" s="23"/>
      <c r="G1385" s="23"/>
      <c r="H1385" s="23"/>
      <c r="I1385" s="23"/>
      <c r="J1385" s="23"/>
      <c r="K1385" s="23"/>
      <c r="L1385" s="23"/>
      <c r="M1385" s="23"/>
      <c r="AQ1385" s="23"/>
      <c r="AR1385" s="23"/>
      <c r="AS1385" s="23"/>
      <c r="AU1385" s="23"/>
    </row>
    <row r="1386" spans="3:47" x14ac:dyDescent="0.25">
      <c r="C1386" s="23"/>
      <c r="D1386" s="23"/>
      <c r="E1386" s="23"/>
      <c r="G1386" s="23"/>
      <c r="H1386" s="23"/>
      <c r="I1386" s="23"/>
      <c r="J1386" s="23"/>
      <c r="K1386" s="23"/>
      <c r="L1386" s="23"/>
      <c r="M1386" s="23"/>
      <c r="AQ1386" s="23"/>
      <c r="AR1386" s="23"/>
      <c r="AS1386" s="23"/>
      <c r="AU1386" s="23"/>
    </row>
    <row r="1387" spans="3:47" x14ac:dyDescent="0.25">
      <c r="C1387" s="23"/>
      <c r="D1387" s="23"/>
      <c r="E1387" s="23"/>
      <c r="G1387" s="23"/>
      <c r="H1387" s="23"/>
      <c r="I1387" s="23"/>
      <c r="J1387" s="23"/>
      <c r="K1387" s="23"/>
      <c r="L1387" s="23"/>
      <c r="M1387" s="23"/>
      <c r="AQ1387" s="23"/>
      <c r="AR1387" s="23"/>
      <c r="AS1387" s="23"/>
      <c r="AU1387" s="23"/>
    </row>
    <row r="1388" spans="3:47" x14ac:dyDescent="0.25">
      <c r="C1388" s="23"/>
      <c r="D1388" s="23"/>
      <c r="E1388" s="23"/>
      <c r="G1388" s="23"/>
      <c r="H1388" s="23"/>
      <c r="I1388" s="23"/>
      <c r="J1388" s="23"/>
      <c r="K1388" s="23"/>
      <c r="L1388" s="23"/>
      <c r="M1388" s="23"/>
      <c r="AQ1388" s="23"/>
      <c r="AR1388" s="23"/>
      <c r="AS1388" s="23"/>
      <c r="AU1388" s="23"/>
    </row>
    <row r="1389" spans="3:47" x14ac:dyDescent="0.25">
      <c r="C1389" s="23"/>
      <c r="D1389" s="23"/>
      <c r="E1389" s="23"/>
      <c r="G1389" s="23"/>
      <c r="H1389" s="23"/>
      <c r="I1389" s="23"/>
      <c r="J1389" s="23"/>
      <c r="K1389" s="23"/>
      <c r="L1389" s="23"/>
      <c r="M1389" s="23"/>
      <c r="AQ1389" s="23"/>
      <c r="AR1389" s="23"/>
      <c r="AS1389" s="23"/>
      <c r="AU1389" s="23"/>
    </row>
    <row r="1390" spans="3:47" x14ac:dyDescent="0.25">
      <c r="C1390" s="23"/>
      <c r="D1390" s="23"/>
      <c r="E1390" s="23"/>
      <c r="G1390" s="23"/>
      <c r="H1390" s="23"/>
      <c r="I1390" s="23"/>
      <c r="J1390" s="23"/>
      <c r="K1390" s="23"/>
      <c r="L1390" s="23"/>
      <c r="M1390" s="23"/>
      <c r="AQ1390" s="23"/>
      <c r="AR1390" s="23"/>
      <c r="AS1390" s="23"/>
      <c r="AU1390" s="23"/>
    </row>
    <row r="1391" spans="3:47" x14ac:dyDescent="0.25">
      <c r="C1391" s="23"/>
      <c r="D1391" s="23"/>
      <c r="E1391" s="23"/>
      <c r="G1391" s="23"/>
      <c r="H1391" s="23"/>
      <c r="I1391" s="23"/>
      <c r="J1391" s="23"/>
      <c r="K1391" s="23"/>
      <c r="L1391" s="23"/>
      <c r="M1391" s="23"/>
      <c r="AQ1391" s="23"/>
      <c r="AR1391" s="23"/>
      <c r="AS1391" s="23"/>
      <c r="AU1391" s="23"/>
    </row>
    <row r="1392" spans="3:47" x14ac:dyDescent="0.25">
      <c r="C1392" s="23"/>
      <c r="D1392" s="23"/>
      <c r="E1392" s="23"/>
      <c r="G1392" s="23"/>
      <c r="H1392" s="23"/>
      <c r="I1392" s="23"/>
      <c r="J1392" s="23"/>
      <c r="K1392" s="23"/>
      <c r="L1392" s="23"/>
      <c r="M1392" s="23"/>
      <c r="AQ1392" s="23"/>
      <c r="AR1392" s="23"/>
      <c r="AS1392" s="23"/>
      <c r="AU1392" s="23"/>
    </row>
    <row r="1393" spans="3:47" x14ac:dyDescent="0.25">
      <c r="C1393" s="23"/>
      <c r="D1393" s="23"/>
      <c r="E1393" s="23"/>
      <c r="G1393" s="23"/>
      <c r="H1393" s="23"/>
      <c r="I1393" s="23"/>
      <c r="J1393" s="23"/>
      <c r="K1393" s="23"/>
      <c r="L1393" s="23"/>
      <c r="M1393" s="23"/>
      <c r="AQ1393" s="23"/>
      <c r="AR1393" s="23"/>
      <c r="AS1393" s="23"/>
      <c r="AU1393" s="23"/>
    </row>
    <row r="1394" spans="3:47" x14ac:dyDescent="0.25">
      <c r="C1394" s="23"/>
      <c r="D1394" s="23"/>
      <c r="E1394" s="23"/>
      <c r="G1394" s="23"/>
      <c r="H1394" s="23"/>
      <c r="I1394" s="23"/>
      <c r="J1394" s="23"/>
      <c r="K1394" s="23"/>
      <c r="L1394" s="23"/>
      <c r="M1394" s="23"/>
      <c r="AQ1394" s="23"/>
      <c r="AR1394" s="23"/>
      <c r="AS1394" s="23"/>
      <c r="AU1394" s="23"/>
    </row>
    <row r="1395" spans="3:47" x14ac:dyDescent="0.25">
      <c r="C1395" s="23"/>
      <c r="D1395" s="23"/>
      <c r="E1395" s="23"/>
      <c r="G1395" s="23"/>
      <c r="H1395" s="23"/>
      <c r="I1395" s="23"/>
      <c r="J1395" s="23"/>
      <c r="K1395" s="23"/>
      <c r="L1395" s="23"/>
      <c r="M1395" s="23"/>
      <c r="AQ1395" s="23"/>
      <c r="AR1395" s="23"/>
      <c r="AS1395" s="23"/>
      <c r="AU1395" s="23"/>
    </row>
    <row r="1396" spans="3:47" x14ac:dyDescent="0.25">
      <c r="C1396" s="23"/>
      <c r="D1396" s="23"/>
      <c r="E1396" s="23"/>
      <c r="G1396" s="23"/>
      <c r="H1396" s="23"/>
      <c r="I1396" s="23"/>
      <c r="J1396" s="23"/>
      <c r="K1396" s="23"/>
      <c r="L1396" s="23"/>
      <c r="M1396" s="23"/>
      <c r="AQ1396" s="23"/>
      <c r="AR1396" s="23"/>
      <c r="AS1396" s="23"/>
      <c r="AU1396" s="23"/>
    </row>
    <row r="1397" spans="3:47" x14ac:dyDescent="0.25">
      <c r="C1397" s="23"/>
      <c r="D1397" s="23"/>
      <c r="E1397" s="23"/>
      <c r="G1397" s="23"/>
      <c r="H1397" s="23"/>
      <c r="I1397" s="23"/>
      <c r="J1397" s="23"/>
      <c r="K1397" s="23"/>
      <c r="L1397" s="23"/>
      <c r="M1397" s="23"/>
      <c r="AQ1397" s="23"/>
      <c r="AR1397" s="23"/>
      <c r="AS1397" s="23"/>
      <c r="AU1397" s="23"/>
    </row>
    <row r="1398" spans="3:47" x14ac:dyDescent="0.25">
      <c r="C1398" s="23"/>
      <c r="D1398" s="23"/>
      <c r="E1398" s="23"/>
      <c r="G1398" s="23"/>
      <c r="H1398" s="23"/>
      <c r="I1398" s="23"/>
      <c r="J1398" s="23"/>
      <c r="K1398" s="23"/>
      <c r="L1398" s="23"/>
      <c r="M1398" s="23"/>
      <c r="AQ1398" s="23"/>
      <c r="AR1398" s="23"/>
      <c r="AS1398" s="23"/>
      <c r="AU1398" s="23"/>
    </row>
    <row r="1399" spans="3:47" x14ac:dyDescent="0.25">
      <c r="C1399" s="23"/>
      <c r="D1399" s="23"/>
      <c r="E1399" s="23"/>
      <c r="G1399" s="23"/>
      <c r="H1399" s="23"/>
      <c r="I1399" s="23"/>
      <c r="J1399" s="23"/>
      <c r="K1399" s="23"/>
      <c r="L1399" s="23"/>
      <c r="M1399" s="23"/>
      <c r="AQ1399" s="23"/>
      <c r="AR1399" s="23"/>
      <c r="AS1399" s="23"/>
      <c r="AU1399" s="23"/>
    </row>
    <row r="1400" spans="3:47" x14ac:dyDescent="0.25">
      <c r="C1400" s="23"/>
      <c r="D1400" s="23"/>
      <c r="E1400" s="23"/>
      <c r="G1400" s="23"/>
      <c r="H1400" s="23"/>
      <c r="I1400" s="23"/>
      <c r="J1400" s="23"/>
      <c r="K1400" s="23"/>
      <c r="L1400" s="23"/>
      <c r="M1400" s="23"/>
      <c r="AQ1400" s="23"/>
      <c r="AR1400" s="23"/>
      <c r="AS1400" s="23"/>
      <c r="AU1400" s="23"/>
    </row>
    <row r="1401" spans="3:47" x14ac:dyDescent="0.25">
      <c r="C1401" s="23"/>
      <c r="D1401" s="23"/>
      <c r="E1401" s="23"/>
      <c r="G1401" s="23"/>
      <c r="H1401" s="23"/>
      <c r="I1401" s="23"/>
      <c r="J1401" s="23"/>
      <c r="K1401" s="23"/>
      <c r="L1401" s="23"/>
      <c r="M1401" s="23"/>
      <c r="AQ1401" s="23"/>
      <c r="AR1401" s="23"/>
      <c r="AS1401" s="23"/>
      <c r="AU1401" s="23"/>
    </row>
    <row r="1402" spans="3:47" x14ac:dyDescent="0.25">
      <c r="C1402" s="23"/>
      <c r="D1402" s="23"/>
      <c r="E1402" s="23"/>
      <c r="G1402" s="23"/>
      <c r="H1402" s="23"/>
      <c r="I1402" s="23"/>
      <c r="J1402" s="23"/>
      <c r="K1402" s="23"/>
      <c r="L1402" s="23"/>
      <c r="M1402" s="23"/>
      <c r="AQ1402" s="23"/>
      <c r="AR1402" s="23"/>
      <c r="AS1402" s="23"/>
      <c r="AU1402" s="23"/>
    </row>
    <row r="1403" spans="3:47" x14ac:dyDescent="0.25">
      <c r="C1403" s="23"/>
      <c r="D1403" s="23"/>
      <c r="E1403" s="23"/>
      <c r="G1403" s="23"/>
      <c r="H1403" s="23"/>
      <c r="I1403" s="23"/>
      <c r="J1403" s="23"/>
      <c r="K1403" s="23"/>
      <c r="L1403" s="23"/>
      <c r="M1403" s="23"/>
      <c r="AQ1403" s="23"/>
      <c r="AR1403" s="23"/>
      <c r="AS1403" s="23"/>
      <c r="AU1403" s="23"/>
    </row>
    <row r="1404" spans="3:47" x14ac:dyDescent="0.25">
      <c r="C1404" s="23"/>
      <c r="D1404" s="23"/>
      <c r="E1404" s="23"/>
      <c r="G1404" s="23"/>
      <c r="H1404" s="23"/>
      <c r="I1404" s="23"/>
      <c r="J1404" s="23"/>
      <c r="K1404" s="23"/>
      <c r="L1404" s="23"/>
      <c r="M1404" s="23"/>
      <c r="AQ1404" s="23"/>
      <c r="AR1404" s="23"/>
      <c r="AS1404" s="23"/>
      <c r="AU1404" s="23"/>
    </row>
    <row r="1405" spans="3:47" x14ac:dyDescent="0.25">
      <c r="C1405" s="23"/>
      <c r="D1405" s="23"/>
      <c r="E1405" s="23"/>
      <c r="G1405" s="23"/>
      <c r="H1405" s="23"/>
      <c r="I1405" s="23"/>
      <c r="J1405" s="23"/>
      <c r="K1405" s="23"/>
      <c r="L1405" s="23"/>
      <c r="M1405" s="23"/>
      <c r="AQ1405" s="23"/>
      <c r="AR1405" s="23"/>
      <c r="AS1405" s="23"/>
      <c r="AU1405" s="23"/>
    </row>
    <row r="1406" spans="3:47" x14ac:dyDescent="0.25">
      <c r="C1406" s="23"/>
      <c r="D1406" s="23"/>
      <c r="E1406" s="23"/>
      <c r="G1406" s="23"/>
      <c r="H1406" s="23"/>
      <c r="I1406" s="23"/>
      <c r="J1406" s="23"/>
      <c r="K1406" s="23"/>
      <c r="L1406" s="23"/>
      <c r="M1406" s="23"/>
      <c r="AQ1406" s="23"/>
      <c r="AR1406" s="23"/>
      <c r="AS1406" s="23"/>
      <c r="AU1406" s="23"/>
    </row>
    <row r="1407" spans="3:47" x14ac:dyDescent="0.25">
      <c r="C1407" s="23"/>
      <c r="D1407" s="23"/>
      <c r="E1407" s="23"/>
      <c r="G1407" s="23"/>
      <c r="H1407" s="23"/>
      <c r="I1407" s="23"/>
      <c r="J1407" s="23"/>
      <c r="K1407" s="23"/>
      <c r="L1407" s="23"/>
      <c r="M1407" s="23"/>
      <c r="AQ1407" s="23"/>
      <c r="AR1407" s="23"/>
      <c r="AS1407" s="23"/>
      <c r="AU1407" s="23"/>
    </row>
    <row r="1408" spans="3:47" x14ac:dyDescent="0.25">
      <c r="C1408" s="23"/>
      <c r="D1408" s="23"/>
      <c r="E1408" s="23"/>
      <c r="G1408" s="23"/>
      <c r="H1408" s="23"/>
      <c r="I1408" s="23"/>
      <c r="J1408" s="23"/>
      <c r="K1408" s="23"/>
      <c r="L1408" s="23"/>
      <c r="M1408" s="23"/>
      <c r="AQ1408" s="23"/>
      <c r="AR1408" s="23"/>
      <c r="AS1408" s="23"/>
      <c r="AU1408" s="23"/>
    </row>
    <row r="1409" spans="3:47" x14ac:dyDescent="0.25">
      <c r="C1409" s="23"/>
      <c r="D1409" s="23"/>
      <c r="E1409" s="23"/>
      <c r="G1409" s="23"/>
      <c r="H1409" s="23"/>
      <c r="I1409" s="23"/>
      <c r="J1409" s="23"/>
      <c r="K1409" s="23"/>
      <c r="L1409" s="23"/>
      <c r="M1409" s="23"/>
      <c r="AQ1409" s="23"/>
      <c r="AR1409" s="23"/>
      <c r="AS1409" s="23"/>
      <c r="AU1409" s="23"/>
    </row>
    <row r="1410" spans="3:47" x14ac:dyDescent="0.25">
      <c r="C1410" s="23"/>
      <c r="D1410" s="23"/>
      <c r="E1410" s="23"/>
      <c r="G1410" s="23"/>
      <c r="H1410" s="23"/>
      <c r="I1410" s="23"/>
      <c r="J1410" s="23"/>
      <c r="K1410" s="23"/>
      <c r="L1410" s="23"/>
      <c r="M1410" s="23"/>
      <c r="AQ1410" s="23"/>
      <c r="AR1410" s="23"/>
      <c r="AS1410" s="23"/>
      <c r="AU1410" s="23"/>
    </row>
    <row r="1411" spans="3:47" x14ac:dyDescent="0.25">
      <c r="C1411" s="23"/>
      <c r="D1411" s="23"/>
      <c r="E1411" s="23"/>
      <c r="G1411" s="23"/>
      <c r="H1411" s="23"/>
      <c r="I1411" s="23"/>
      <c r="J1411" s="23"/>
      <c r="K1411" s="23"/>
      <c r="L1411" s="23"/>
      <c r="M1411" s="23"/>
      <c r="AQ1411" s="23"/>
      <c r="AR1411" s="23"/>
      <c r="AS1411" s="23"/>
      <c r="AU1411" s="23"/>
    </row>
    <row r="1412" spans="3:47" x14ac:dyDescent="0.25">
      <c r="C1412" s="23"/>
      <c r="D1412" s="23"/>
      <c r="E1412" s="23"/>
      <c r="G1412" s="23"/>
      <c r="H1412" s="23"/>
      <c r="I1412" s="23"/>
      <c r="J1412" s="23"/>
      <c r="K1412" s="23"/>
      <c r="L1412" s="23"/>
      <c r="M1412" s="23"/>
      <c r="AQ1412" s="23"/>
      <c r="AR1412" s="23"/>
      <c r="AS1412" s="23"/>
      <c r="AU1412" s="23"/>
    </row>
    <row r="1413" spans="3:47" x14ac:dyDescent="0.25">
      <c r="C1413" s="23"/>
      <c r="D1413" s="23"/>
      <c r="E1413" s="23"/>
      <c r="G1413" s="23"/>
      <c r="H1413" s="23"/>
      <c r="I1413" s="23"/>
      <c r="J1413" s="23"/>
      <c r="K1413" s="23"/>
      <c r="L1413" s="23"/>
      <c r="M1413" s="23"/>
      <c r="AQ1413" s="23"/>
      <c r="AR1413" s="23"/>
      <c r="AS1413" s="23"/>
      <c r="AU1413" s="23"/>
    </row>
    <row r="1414" spans="3:47" x14ac:dyDescent="0.25">
      <c r="C1414" s="23"/>
      <c r="D1414" s="23"/>
      <c r="E1414" s="23"/>
      <c r="G1414" s="23"/>
      <c r="H1414" s="23"/>
      <c r="I1414" s="23"/>
      <c r="J1414" s="23"/>
      <c r="K1414" s="23"/>
      <c r="L1414" s="23"/>
      <c r="M1414" s="23"/>
      <c r="AQ1414" s="23"/>
      <c r="AR1414" s="23"/>
      <c r="AS1414" s="23"/>
      <c r="AU1414" s="23"/>
    </row>
    <row r="1415" spans="3:47" x14ac:dyDescent="0.25">
      <c r="C1415" s="23"/>
      <c r="D1415" s="23"/>
      <c r="E1415" s="23"/>
      <c r="G1415" s="23"/>
      <c r="H1415" s="23"/>
      <c r="I1415" s="23"/>
      <c r="J1415" s="23"/>
      <c r="K1415" s="23"/>
      <c r="L1415" s="23"/>
      <c r="M1415" s="23"/>
      <c r="AQ1415" s="23"/>
      <c r="AR1415" s="23"/>
      <c r="AS1415" s="23"/>
      <c r="AU1415" s="23"/>
    </row>
    <row r="1416" spans="3:47" x14ac:dyDescent="0.25">
      <c r="C1416" s="23"/>
      <c r="D1416" s="23"/>
      <c r="E1416" s="23"/>
      <c r="G1416" s="23"/>
      <c r="H1416" s="23"/>
      <c r="I1416" s="23"/>
      <c r="J1416" s="23"/>
      <c r="K1416" s="23"/>
      <c r="L1416" s="23"/>
      <c r="M1416" s="23"/>
      <c r="AQ1416" s="23"/>
      <c r="AR1416" s="23"/>
      <c r="AS1416" s="23"/>
      <c r="AU1416" s="23"/>
    </row>
    <row r="1417" spans="3:47" x14ac:dyDescent="0.25">
      <c r="C1417" s="23"/>
      <c r="D1417" s="23"/>
      <c r="E1417" s="23"/>
      <c r="G1417" s="23"/>
      <c r="H1417" s="23"/>
      <c r="I1417" s="23"/>
      <c r="J1417" s="23"/>
      <c r="K1417" s="23"/>
      <c r="L1417" s="23"/>
      <c r="M1417" s="23"/>
      <c r="AQ1417" s="23"/>
      <c r="AR1417" s="23"/>
      <c r="AS1417" s="23"/>
      <c r="AU1417" s="23"/>
    </row>
    <row r="1418" spans="3:47" x14ac:dyDescent="0.25">
      <c r="C1418" s="23"/>
      <c r="D1418" s="23"/>
      <c r="E1418" s="23"/>
      <c r="G1418" s="23"/>
      <c r="H1418" s="23"/>
      <c r="I1418" s="23"/>
      <c r="J1418" s="23"/>
      <c r="K1418" s="23"/>
      <c r="L1418" s="23"/>
      <c r="M1418" s="23"/>
      <c r="AQ1418" s="23"/>
      <c r="AR1418" s="23"/>
      <c r="AS1418" s="23"/>
      <c r="AU1418" s="23"/>
    </row>
    <row r="1419" spans="3:47" x14ac:dyDescent="0.25">
      <c r="C1419" s="23"/>
      <c r="D1419" s="23"/>
      <c r="E1419" s="23"/>
      <c r="G1419" s="23"/>
      <c r="H1419" s="23"/>
      <c r="I1419" s="23"/>
      <c r="J1419" s="23"/>
      <c r="K1419" s="23"/>
      <c r="L1419" s="23"/>
      <c r="M1419" s="23"/>
      <c r="AQ1419" s="23"/>
      <c r="AR1419" s="23"/>
      <c r="AS1419" s="23"/>
      <c r="AU1419" s="23"/>
    </row>
    <row r="1420" spans="3:47" x14ac:dyDescent="0.25">
      <c r="C1420" s="23"/>
      <c r="D1420" s="23"/>
      <c r="E1420" s="23"/>
      <c r="G1420" s="23"/>
      <c r="H1420" s="23"/>
      <c r="I1420" s="23"/>
      <c r="J1420" s="23"/>
      <c r="K1420" s="23"/>
      <c r="L1420" s="23"/>
      <c r="M1420" s="23"/>
      <c r="AQ1420" s="23"/>
      <c r="AR1420" s="23"/>
      <c r="AS1420" s="23"/>
      <c r="AU1420" s="23"/>
    </row>
    <row r="1421" spans="3:47" x14ac:dyDescent="0.25">
      <c r="C1421" s="23"/>
      <c r="D1421" s="23"/>
      <c r="E1421" s="23"/>
      <c r="G1421" s="23"/>
      <c r="H1421" s="23"/>
      <c r="I1421" s="23"/>
      <c r="J1421" s="23"/>
      <c r="K1421" s="23"/>
      <c r="L1421" s="23"/>
      <c r="M1421" s="23"/>
      <c r="AQ1421" s="23"/>
      <c r="AR1421" s="23"/>
      <c r="AS1421" s="23"/>
      <c r="AU1421" s="23"/>
    </row>
    <row r="1422" spans="3:47" x14ac:dyDescent="0.25">
      <c r="C1422" s="23"/>
      <c r="D1422" s="23"/>
      <c r="E1422" s="23"/>
      <c r="G1422" s="23"/>
      <c r="H1422" s="23"/>
      <c r="I1422" s="23"/>
      <c r="J1422" s="23"/>
      <c r="K1422" s="23"/>
      <c r="L1422" s="23"/>
      <c r="M1422" s="23"/>
      <c r="AQ1422" s="23"/>
      <c r="AR1422" s="23"/>
      <c r="AS1422" s="23"/>
      <c r="AU1422" s="23"/>
    </row>
    <row r="1423" spans="3:47" x14ac:dyDescent="0.25">
      <c r="C1423" s="23"/>
      <c r="D1423" s="23"/>
      <c r="E1423" s="23"/>
      <c r="G1423" s="23"/>
      <c r="H1423" s="23"/>
      <c r="I1423" s="23"/>
      <c r="J1423" s="23"/>
      <c r="K1423" s="23"/>
      <c r="L1423" s="23"/>
      <c r="M1423" s="23"/>
      <c r="AQ1423" s="23"/>
      <c r="AR1423" s="23"/>
      <c r="AS1423" s="23"/>
      <c r="AU1423" s="23"/>
    </row>
    <row r="1424" spans="3:47" x14ac:dyDescent="0.25">
      <c r="C1424" s="23"/>
      <c r="D1424" s="23"/>
      <c r="E1424" s="23"/>
      <c r="G1424" s="23"/>
      <c r="H1424" s="23"/>
      <c r="I1424" s="23"/>
      <c r="J1424" s="23"/>
      <c r="K1424" s="23"/>
      <c r="L1424" s="23"/>
      <c r="M1424" s="23"/>
      <c r="AQ1424" s="23"/>
      <c r="AR1424" s="23"/>
      <c r="AS1424" s="23"/>
      <c r="AU1424" s="23"/>
    </row>
    <row r="1425" spans="3:47" x14ac:dyDescent="0.25">
      <c r="C1425" s="23"/>
      <c r="D1425" s="23"/>
      <c r="E1425" s="23"/>
      <c r="G1425" s="23"/>
      <c r="H1425" s="23"/>
      <c r="I1425" s="23"/>
      <c r="J1425" s="23"/>
      <c r="K1425" s="23"/>
      <c r="L1425" s="23"/>
      <c r="M1425" s="23"/>
      <c r="AQ1425" s="23"/>
      <c r="AR1425" s="23"/>
      <c r="AS1425" s="23"/>
      <c r="AU1425" s="23"/>
    </row>
    <row r="1426" spans="3:47" x14ac:dyDescent="0.25">
      <c r="C1426" s="23"/>
      <c r="D1426" s="23"/>
      <c r="E1426" s="23"/>
      <c r="G1426" s="23"/>
      <c r="H1426" s="23"/>
      <c r="I1426" s="23"/>
      <c r="J1426" s="23"/>
      <c r="K1426" s="23"/>
      <c r="L1426" s="23"/>
      <c r="M1426" s="23"/>
      <c r="AQ1426" s="23"/>
      <c r="AR1426" s="23"/>
      <c r="AS1426" s="23"/>
      <c r="AU1426" s="23"/>
    </row>
    <row r="1427" spans="3:47" x14ac:dyDescent="0.25">
      <c r="C1427" s="23"/>
      <c r="D1427" s="23"/>
      <c r="E1427" s="23"/>
      <c r="G1427" s="23"/>
      <c r="H1427" s="23"/>
      <c r="I1427" s="23"/>
      <c r="J1427" s="23"/>
      <c r="K1427" s="23"/>
      <c r="L1427" s="23"/>
      <c r="M1427" s="23"/>
      <c r="AQ1427" s="23"/>
      <c r="AR1427" s="23"/>
      <c r="AS1427" s="23"/>
      <c r="AU1427" s="23"/>
    </row>
    <row r="1428" spans="3:47" x14ac:dyDescent="0.25">
      <c r="C1428" s="23"/>
      <c r="D1428" s="23"/>
      <c r="E1428" s="23"/>
      <c r="G1428" s="23"/>
      <c r="H1428" s="23"/>
      <c r="I1428" s="23"/>
      <c r="J1428" s="23"/>
      <c r="K1428" s="23"/>
      <c r="L1428" s="23"/>
      <c r="M1428" s="23"/>
      <c r="AQ1428" s="23"/>
      <c r="AR1428" s="23"/>
      <c r="AS1428" s="23"/>
      <c r="AU1428" s="23"/>
    </row>
    <row r="1429" spans="3:47" x14ac:dyDescent="0.25">
      <c r="C1429" s="23"/>
      <c r="D1429" s="23"/>
      <c r="E1429" s="23"/>
      <c r="G1429" s="23"/>
      <c r="H1429" s="23"/>
      <c r="I1429" s="23"/>
      <c r="J1429" s="23"/>
      <c r="K1429" s="23"/>
      <c r="L1429" s="23"/>
      <c r="M1429" s="23"/>
      <c r="AQ1429" s="23"/>
      <c r="AR1429" s="23"/>
      <c r="AS1429" s="23"/>
      <c r="AU1429" s="23"/>
    </row>
    <row r="1430" spans="3:47" x14ac:dyDescent="0.25">
      <c r="C1430" s="23"/>
      <c r="D1430" s="23"/>
      <c r="E1430" s="23"/>
      <c r="G1430" s="23"/>
      <c r="H1430" s="23"/>
      <c r="I1430" s="23"/>
      <c r="J1430" s="23"/>
      <c r="K1430" s="23"/>
      <c r="L1430" s="23"/>
      <c r="M1430" s="23"/>
      <c r="AQ1430" s="23"/>
      <c r="AR1430" s="23"/>
      <c r="AS1430" s="23"/>
      <c r="AU1430" s="23"/>
    </row>
    <row r="1431" spans="3:47" x14ac:dyDescent="0.25">
      <c r="C1431" s="23"/>
      <c r="D1431" s="23"/>
      <c r="E1431" s="23"/>
      <c r="G1431" s="23"/>
      <c r="H1431" s="23"/>
      <c r="I1431" s="23"/>
      <c r="J1431" s="23"/>
      <c r="K1431" s="23"/>
      <c r="L1431" s="23"/>
      <c r="M1431" s="23"/>
      <c r="AQ1431" s="23"/>
      <c r="AR1431" s="23"/>
      <c r="AS1431" s="23"/>
      <c r="AU1431" s="23"/>
    </row>
    <row r="1432" spans="3:47" x14ac:dyDescent="0.25">
      <c r="C1432" s="23"/>
      <c r="D1432" s="23"/>
      <c r="E1432" s="23"/>
      <c r="G1432" s="23"/>
      <c r="H1432" s="23"/>
      <c r="I1432" s="23"/>
      <c r="J1432" s="23"/>
      <c r="K1432" s="23"/>
      <c r="L1432" s="23"/>
      <c r="M1432" s="23"/>
      <c r="AQ1432" s="23"/>
      <c r="AR1432" s="23"/>
      <c r="AS1432" s="23"/>
      <c r="AU1432" s="23"/>
    </row>
    <row r="1433" spans="3:47" x14ac:dyDescent="0.25">
      <c r="C1433" s="23"/>
      <c r="D1433" s="23"/>
      <c r="E1433" s="23"/>
      <c r="G1433" s="23"/>
      <c r="H1433" s="23"/>
      <c r="I1433" s="23"/>
      <c r="J1433" s="23"/>
      <c r="K1433" s="23"/>
      <c r="L1433" s="23"/>
      <c r="M1433" s="23"/>
      <c r="AQ1433" s="23"/>
      <c r="AR1433" s="23"/>
      <c r="AS1433" s="23"/>
      <c r="AU1433" s="23"/>
    </row>
    <row r="1434" spans="3:47" x14ac:dyDescent="0.25">
      <c r="C1434" s="23"/>
      <c r="D1434" s="23"/>
      <c r="E1434" s="23"/>
      <c r="G1434" s="23"/>
      <c r="H1434" s="23"/>
      <c r="I1434" s="23"/>
      <c r="J1434" s="23"/>
      <c r="K1434" s="23"/>
      <c r="L1434" s="23"/>
      <c r="M1434" s="23"/>
      <c r="AQ1434" s="23"/>
      <c r="AR1434" s="23"/>
      <c r="AS1434" s="23"/>
      <c r="AU1434" s="23"/>
    </row>
    <row r="1435" spans="3:47" x14ac:dyDescent="0.25">
      <c r="C1435" s="23"/>
      <c r="D1435" s="23"/>
      <c r="E1435" s="23"/>
      <c r="G1435" s="23"/>
      <c r="H1435" s="23"/>
      <c r="I1435" s="23"/>
      <c r="J1435" s="23"/>
      <c r="K1435" s="23"/>
      <c r="L1435" s="23"/>
      <c r="M1435" s="23"/>
      <c r="AQ1435" s="23"/>
      <c r="AR1435" s="23"/>
      <c r="AS1435" s="23"/>
      <c r="AU1435" s="23"/>
    </row>
    <row r="1436" spans="3:47" x14ac:dyDescent="0.25">
      <c r="C1436" s="23"/>
      <c r="D1436" s="23"/>
      <c r="E1436" s="23"/>
      <c r="G1436" s="23"/>
      <c r="H1436" s="23"/>
      <c r="I1436" s="23"/>
      <c r="J1436" s="23"/>
      <c r="K1436" s="23"/>
      <c r="L1436" s="23"/>
      <c r="M1436" s="23"/>
      <c r="AQ1436" s="23"/>
      <c r="AR1436" s="23"/>
      <c r="AS1436" s="23"/>
      <c r="AU1436" s="23"/>
    </row>
    <row r="1437" spans="3:47" x14ac:dyDescent="0.25">
      <c r="C1437" s="23"/>
      <c r="D1437" s="23"/>
      <c r="E1437" s="23"/>
      <c r="G1437" s="23"/>
      <c r="H1437" s="23"/>
      <c r="I1437" s="23"/>
      <c r="J1437" s="23"/>
      <c r="K1437" s="23"/>
      <c r="L1437" s="23"/>
      <c r="M1437" s="23"/>
      <c r="AQ1437" s="23"/>
      <c r="AR1437" s="23"/>
      <c r="AS1437" s="23"/>
      <c r="AU1437" s="23"/>
    </row>
    <row r="1438" spans="3:47" x14ac:dyDescent="0.25">
      <c r="C1438" s="23"/>
      <c r="D1438" s="23"/>
      <c r="E1438" s="23"/>
      <c r="G1438" s="23"/>
      <c r="H1438" s="23"/>
      <c r="I1438" s="23"/>
      <c r="J1438" s="23"/>
      <c r="K1438" s="23"/>
      <c r="L1438" s="23"/>
      <c r="M1438" s="23"/>
      <c r="AQ1438" s="23"/>
      <c r="AR1438" s="23"/>
      <c r="AS1438" s="23"/>
      <c r="AU1438" s="23"/>
    </row>
    <row r="1439" spans="3:47" x14ac:dyDescent="0.25">
      <c r="C1439" s="23"/>
      <c r="D1439" s="23"/>
      <c r="E1439" s="23"/>
      <c r="G1439" s="23"/>
      <c r="H1439" s="23"/>
      <c r="I1439" s="23"/>
      <c r="J1439" s="23"/>
      <c r="K1439" s="23"/>
      <c r="L1439" s="23"/>
      <c r="M1439" s="23"/>
      <c r="AQ1439" s="23"/>
      <c r="AR1439" s="23"/>
      <c r="AS1439" s="23"/>
      <c r="AU1439" s="23"/>
    </row>
    <row r="1440" spans="3:47" x14ac:dyDescent="0.25">
      <c r="C1440" s="23"/>
      <c r="D1440" s="23"/>
      <c r="E1440" s="23"/>
      <c r="G1440" s="23"/>
      <c r="H1440" s="23"/>
      <c r="I1440" s="23"/>
      <c r="J1440" s="23"/>
      <c r="K1440" s="23"/>
      <c r="L1440" s="23"/>
      <c r="M1440" s="23"/>
      <c r="AQ1440" s="23"/>
      <c r="AR1440" s="23"/>
      <c r="AS1440" s="23"/>
      <c r="AU1440" s="23"/>
    </row>
    <row r="1441" spans="3:47" x14ac:dyDescent="0.25">
      <c r="C1441" s="23"/>
      <c r="D1441" s="23"/>
      <c r="E1441" s="23"/>
      <c r="G1441" s="23"/>
      <c r="H1441" s="23"/>
      <c r="I1441" s="23"/>
      <c r="J1441" s="23"/>
      <c r="K1441" s="23"/>
      <c r="L1441" s="23"/>
      <c r="M1441" s="23"/>
      <c r="AQ1441" s="23"/>
      <c r="AR1441" s="23"/>
      <c r="AS1441" s="23"/>
      <c r="AU1441" s="23"/>
    </row>
    <row r="1442" spans="3:47" x14ac:dyDescent="0.25">
      <c r="C1442" s="23"/>
      <c r="D1442" s="23"/>
      <c r="E1442" s="23"/>
      <c r="G1442" s="23"/>
      <c r="H1442" s="23"/>
      <c r="I1442" s="23"/>
      <c r="J1442" s="23"/>
      <c r="K1442" s="23"/>
      <c r="L1442" s="23"/>
      <c r="M1442" s="23"/>
      <c r="AQ1442" s="23"/>
      <c r="AR1442" s="23"/>
      <c r="AS1442" s="23"/>
      <c r="AU1442" s="23"/>
    </row>
    <row r="1443" spans="3:47" x14ac:dyDescent="0.25">
      <c r="C1443" s="23"/>
      <c r="D1443" s="23"/>
      <c r="E1443" s="23"/>
      <c r="G1443" s="23"/>
      <c r="H1443" s="23"/>
      <c r="I1443" s="23"/>
      <c r="J1443" s="23"/>
      <c r="K1443" s="23"/>
      <c r="L1443" s="23"/>
      <c r="M1443" s="23"/>
      <c r="AQ1443" s="23"/>
      <c r="AR1443" s="23"/>
      <c r="AS1443" s="23"/>
      <c r="AU1443" s="23"/>
    </row>
    <row r="1444" spans="3:47" x14ac:dyDescent="0.25">
      <c r="C1444" s="23"/>
      <c r="D1444" s="23"/>
      <c r="E1444" s="23"/>
      <c r="G1444" s="23"/>
      <c r="H1444" s="23"/>
      <c r="I1444" s="23"/>
      <c r="J1444" s="23"/>
      <c r="K1444" s="23"/>
      <c r="L1444" s="23"/>
      <c r="M1444" s="23"/>
      <c r="AQ1444" s="23"/>
      <c r="AR1444" s="23"/>
      <c r="AS1444" s="23"/>
      <c r="AU1444" s="23"/>
    </row>
    <row r="1445" spans="3:47" x14ac:dyDescent="0.25">
      <c r="C1445" s="23"/>
      <c r="D1445" s="23"/>
      <c r="E1445" s="23"/>
      <c r="G1445" s="23"/>
      <c r="H1445" s="23"/>
      <c r="I1445" s="23"/>
      <c r="J1445" s="23"/>
      <c r="K1445" s="23"/>
      <c r="L1445" s="23"/>
      <c r="M1445" s="23"/>
      <c r="AQ1445" s="23"/>
      <c r="AR1445" s="23"/>
      <c r="AS1445" s="23"/>
      <c r="AU1445" s="23"/>
    </row>
    <row r="1446" spans="3:47" x14ac:dyDescent="0.25">
      <c r="C1446" s="23"/>
      <c r="D1446" s="23"/>
      <c r="E1446" s="23"/>
      <c r="G1446" s="23"/>
      <c r="H1446" s="23"/>
      <c r="I1446" s="23"/>
      <c r="J1446" s="23"/>
      <c r="K1446" s="23"/>
      <c r="L1446" s="23"/>
      <c r="M1446" s="23"/>
      <c r="AQ1446" s="23"/>
      <c r="AR1446" s="23"/>
      <c r="AS1446" s="23"/>
      <c r="AU1446" s="23"/>
    </row>
    <row r="1447" spans="3:47" x14ac:dyDescent="0.25">
      <c r="C1447" s="23"/>
      <c r="D1447" s="23"/>
      <c r="E1447" s="23"/>
      <c r="G1447" s="23"/>
      <c r="H1447" s="23"/>
      <c r="I1447" s="23"/>
      <c r="J1447" s="23"/>
      <c r="K1447" s="23"/>
      <c r="L1447" s="23"/>
      <c r="M1447" s="23"/>
      <c r="AQ1447" s="23"/>
      <c r="AR1447" s="23"/>
      <c r="AS1447" s="23"/>
      <c r="AU1447" s="23"/>
    </row>
    <row r="1448" spans="3:47" x14ac:dyDescent="0.25">
      <c r="C1448" s="23"/>
      <c r="D1448" s="23"/>
      <c r="E1448" s="23"/>
      <c r="G1448" s="23"/>
      <c r="H1448" s="23"/>
      <c r="I1448" s="23"/>
      <c r="J1448" s="23"/>
      <c r="K1448" s="23"/>
      <c r="L1448" s="23"/>
      <c r="M1448" s="23"/>
      <c r="AQ1448" s="23"/>
      <c r="AR1448" s="23"/>
      <c r="AS1448" s="23"/>
      <c r="AU1448" s="23"/>
    </row>
    <row r="1449" spans="3:47" x14ac:dyDescent="0.25">
      <c r="C1449" s="23"/>
      <c r="D1449" s="23"/>
      <c r="E1449" s="23"/>
      <c r="G1449" s="23"/>
      <c r="H1449" s="23"/>
      <c r="I1449" s="23"/>
      <c r="J1449" s="23"/>
      <c r="K1449" s="23"/>
      <c r="L1449" s="23"/>
      <c r="M1449" s="23"/>
      <c r="AQ1449" s="23"/>
      <c r="AR1449" s="23"/>
      <c r="AS1449" s="23"/>
      <c r="AU1449" s="23"/>
    </row>
    <row r="1450" spans="3:47" x14ac:dyDescent="0.25">
      <c r="C1450" s="23"/>
      <c r="D1450" s="23"/>
      <c r="E1450" s="23"/>
      <c r="G1450" s="23"/>
      <c r="H1450" s="23"/>
      <c r="I1450" s="23"/>
      <c r="J1450" s="23"/>
      <c r="K1450" s="23"/>
      <c r="L1450" s="23"/>
      <c r="M1450" s="23"/>
      <c r="AQ1450" s="23"/>
      <c r="AR1450" s="23"/>
      <c r="AS1450" s="23"/>
      <c r="AU1450" s="23"/>
    </row>
    <row r="1451" spans="3:47" x14ac:dyDescent="0.25">
      <c r="C1451" s="23"/>
      <c r="D1451" s="23"/>
      <c r="E1451" s="23"/>
      <c r="G1451" s="23"/>
      <c r="H1451" s="23"/>
      <c r="I1451" s="23"/>
      <c r="J1451" s="23"/>
      <c r="K1451" s="23"/>
      <c r="L1451" s="23"/>
      <c r="M1451" s="23"/>
      <c r="AQ1451" s="23"/>
      <c r="AR1451" s="23"/>
      <c r="AS1451" s="23"/>
      <c r="AU1451" s="23"/>
    </row>
    <row r="1452" spans="3:47" x14ac:dyDescent="0.25">
      <c r="C1452" s="23"/>
      <c r="D1452" s="23"/>
      <c r="E1452" s="23"/>
      <c r="G1452" s="23"/>
      <c r="H1452" s="23"/>
      <c r="I1452" s="23"/>
      <c r="J1452" s="23"/>
      <c r="K1452" s="23"/>
      <c r="L1452" s="23"/>
      <c r="M1452" s="23"/>
      <c r="AQ1452" s="23"/>
      <c r="AR1452" s="23"/>
      <c r="AS1452" s="23"/>
      <c r="AU1452" s="23"/>
    </row>
    <row r="1453" spans="3:47" x14ac:dyDescent="0.25">
      <c r="C1453" s="23"/>
      <c r="D1453" s="23"/>
      <c r="E1453" s="23"/>
      <c r="G1453" s="23"/>
      <c r="H1453" s="23"/>
      <c r="I1453" s="23"/>
      <c r="J1453" s="23"/>
      <c r="K1453" s="23"/>
      <c r="L1453" s="23"/>
      <c r="M1453" s="23"/>
      <c r="AQ1453" s="23"/>
      <c r="AR1453" s="23"/>
      <c r="AS1453" s="23"/>
      <c r="AU1453" s="23"/>
    </row>
    <row r="1454" spans="3:47" x14ac:dyDescent="0.25">
      <c r="C1454" s="23"/>
      <c r="D1454" s="23"/>
      <c r="E1454" s="23"/>
      <c r="G1454" s="23"/>
      <c r="H1454" s="23"/>
      <c r="I1454" s="23"/>
      <c r="J1454" s="23"/>
      <c r="K1454" s="23"/>
      <c r="L1454" s="23"/>
      <c r="M1454" s="23"/>
      <c r="AQ1454" s="23"/>
      <c r="AR1454" s="23"/>
      <c r="AS1454" s="23"/>
      <c r="AU1454" s="23"/>
    </row>
    <row r="1455" spans="3:47" x14ac:dyDescent="0.25">
      <c r="C1455" s="23"/>
      <c r="D1455" s="23"/>
      <c r="E1455" s="23"/>
      <c r="G1455" s="23"/>
      <c r="H1455" s="23"/>
      <c r="I1455" s="23"/>
      <c r="J1455" s="23"/>
      <c r="K1455" s="23"/>
      <c r="L1455" s="23"/>
      <c r="M1455" s="23"/>
      <c r="AQ1455" s="23"/>
      <c r="AR1455" s="23"/>
      <c r="AS1455" s="23"/>
      <c r="AU1455" s="23"/>
    </row>
    <row r="1456" spans="3:47" x14ac:dyDescent="0.25">
      <c r="C1456" s="23"/>
      <c r="D1456" s="23"/>
      <c r="E1456" s="23"/>
      <c r="G1456" s="23"/>
      <c r="H1456" s="23"/>
      <c r="I1456" s="23"/>
      <c r="J1456" s="23"/>
      <c r="K1456" s="23"/>
      <c r="L1456" s="23"/>
      <c r="M1456" s="23"/>
      <c r="AQ1456" s="23"/>
      <c r="AR1456" s="23"/>
      <c r="AS1456" s="23"/>
      <c r="AU1456" s="23"/>
    </row>
    <row r="1457" spans="3:47" x14ac:dyDescent="0.25">
      <c r="C1457" s="23"/>
      <c r="D1457" s="23"/>
      <c r="E1457" s="23"/>
      <c r="G1457" s="23"/>
      <c r="H1457" s="23"/>
      <c r="I1457" s="23"/>
      <c r="J1457" s="23"/>
      <c r="K1457" s="23"/>
      <c r="L1457" s="23"/>
      <c r="M1457" s="23"/>
      <c r="AQ1457" s="23"/>
      <c r="AR1457" s="23"/>
      <c r="AS1457" s="23"/>
      <c r="AU1457" s="23"/>
    </row>
    <row r="1458" spans="3:47" x14ac:dyDescent="0.25">
      <c r="C1458" s="23"/>
      <c r="D1458" s="23"/>
      <c r="E1458" s="23"/>
      <c r="G1458" s="23"/>
      <c r="H1458" s="23"/>
      <c r="I1458" s="23"/>
      <c r="J1458" s="23"/>
      <c r="K1458" s="23"/>
      <c r="L1458" s="23"/>
      <c r="M1458" s="23"/>
      <c r="AQ1458" s="23"/>
      <c r="AR1458" s="23"/>
      <c r="AS1458" s="23"/>
      <c r="AU1458" s="23"/>
    </row>
    <row r="1459" spans="3:47" x14ac:dyDescent="0.25">
      <c r="C1459" s="23"/>
      <c r="D1459" s="23"/>
      <c r="E1459" s="23"/>
      <c r="G1459" s="23"/>
      <c r="H1459" s="23"/>
      <c r="I1459" s="23"/>
      <c r="J1459" s="23"/>
      <c r="K1459" s="23"/>
      <c r="L1459" s="23"/>
      <c r="M1459" s="23"/>
      <c r="AQ1459" s="23"/>
      <c r="AR1459" s="23"/>
      <c r="AS1459" s="23"/>
      <c r="AU1459" s="23"/>
    </row>
    <row r="1460" spans="3:47" x14ac:dyDescent="0.25">
      <c r="C1460" s="23"/>
      <c r="D1460" s="23"/>
      <c r="E1460" s="23"/>
      <c r="G1460" s="23"/>
      <c r="H1460" s="23"/>
      <c r="I1460" s="23"/>
      <c r="J1460" s="23"/>
      <c r="K1460" s="23"/>
      <c r="L1460" s="23"/>
      <c r="M1460" s="23"/>
      <c r="AQ1460" s="23"/>
      <c r="AR1460" s="23"/>
      <c r="AS1460" s="23"/>
      <c r="AU1460" s="23"/>
    </row>
    <row r="1461" spans="3:47" x14ac:dyDescent="0.25">
      <c r="C1461" s="23"/>
      <c r="D1461" s="23"/>
      <c r="E1461" s="23"/>
      <c r="G1461" s="23"/>
      <c r="H1461" s="23"/>
      <c r="I1461" s="23"/>
      <c r="J1461" s="23"/>
      <c r="K1461" s="23"/>
      <c r="L1461" s="23"/>
      <c r="M1461" s="23"/>
      <c r="AQ1461" s="23"/>
      <c r="AR1461" s="23"/>
      <c r="AS1461" s="23"/>
      <c r="AU1461" s="23"/>
    </row>
    <row r="1462" spans="3:47" x14ac:dyDescent="0.25">
      <c r="C1462" s="23"/>
      <c r="D1462" s="23"/>
      <c r="E1462" s="23"/>
      <c r="G1462" s="23"/>
      <c r="H1462" s="23"/>
      <c r="I1462" s="23"/>
      <c r="J1462" s="23"/>
      <c r="K1462" s="23"/>
      <c r="L1462" s="23"/>
      <c r="M1462" s="23"/>
      <c r="AQ1462" s="23"/>
      <c r="AR1462" s="23"/>
      <c r="AS1462" s="23"/>
      <c r="AU1462" s="23"/>
    </row>
    <row r="1463" spans="3:47" x14ac:dyDescent="0.25">
      <c r="C1463" s="23"/>
      <c r="D1463" s="23"/>
      <c r="E1463" s="23"/>
      <c r="G1463" s="23"/>
      <c r="H1463" s="23"/>
      <c r="I1463" s="23"/>
      <c r="J1463" s="23"/>
      <c r="K1463" s="23"/>
      <c r="L1463" s="23"/>
      <c r="M1463" s="23"/>
      <c r="AQ1463" s="23"/>
      <c r="AR1463" s="23"/>
      <c r="AS1463" s="23"/>
      <c r="AU1463" s="23"/>
    </row>
    <row r="1464" spans="3:47" x14ac:dyDescent="0.25">
      <c r="C1464" s="23"/>
      <c r="D1464" s="23"/>
      <c r="E1464" s="23"/>
      <c r="G1464" s="23"/>
      <c r="H1464" s="23"/>
      <c r="I1464" s="23"/>
      <c r="J1464" s="23"/>
      <c r="K1464" s="23"/>
      <c r="L1464" s="23"/>
      <c r="M1464" s="23"/>
      <c r="AQ1464" s="23"/>
      <c r="AR1464" s="23"/>
      <c r="AS1464" s="23"/>
      <c r="AU1464" s="23"/>
    </row>
    <row r="1465" spans="3:47" x14ac:dyDescent="0.25">
      <c r="C1465" s="23"/>
      <c r="D1465" s="23"/>
      <c r="E1465" s="23"/>
      <c r="G1465" s="23"/>
      <c r="H1465" s="23"/>
      <c r="I1465" s="23"/>
      <c r="J1465" s="23"/>
      <c r="K1465" s="23"/>
      <c r="L1465" s="23"/>
      <c r="M1465" s="23"/>
      <c r="AQ1465" s="23"/>
      <c r="AR1465" s="23"/>
      <c r="AS1465" s="23"/>
      <c r="AU1465" s="23"/>
    </row>
    <row r="1466" spans="3:47" x14ac:dyDescent="0.25">
      <c r="C1466" s="23"/>
      <c r="D1466" s="23"/>
      <c r="E1466" s="23"/>
      <c r="G1466" s="23"/>
      <c r="H1466" s="23"/>
      <c r="I1466" s="23"/>
      <c r="J1466" s="23"/>
      <c r="K1466" s="23"/>
      <c r="L1466" s="23"/>
      <c r="M1466" s="23"/>
      <c r="AQ1466" s="23"/>
      <c r="AR1466" s="23"/>
      <c r="AS1466" s="23"/>
      <c r="AU1466" s="23"/>
    </row>
    <row r="1467" spans="3:47" x14ac:dyDescent="0.25">
      <c r="C1467" s="23"/>
      <c r="D1467" s="23"/>
      <c r="E1467" s="23"/>
      <c r="G1467" s="23"/>
      <c r="H1467" s="23"/>
      <c r="I1467" s="23"/>
      <c r="J1467" s="23"/>
      <c r="K1467" s="23"/>
      <c r="L1467" s="23"/>
      <c r="M1467" s="23"/>
      <c r="AQ1467" s="23"/>
      <c r="AR1467" s="23"/>
      <c r="AS1467" s="23"/>
      <c r="AU1467" s="23"/>
    </row>
    <row r="1468" spans="3:47" x14ac:dyDescent="0.25">
      <c r="C1468" s="23"/>
      <c r="D1468" s="23"/>
      <c r="E1468" s="23"/>
      <c r="G1468" s="23"/>
      <c r="H1468" s="23"/>
      <c r="I1468" s="23"/>
      <c r="J1468" s="23"/>
      <c r="K1468" s="23"/>
      <c r="L1468" s="23"/>
      <c r="M1468" s="23"/>
      <c r="AQ1468" s="23"/>
      <c r="AR1468" s="23"/>
      <c r="AS1468" s="23"/>
      <c r="AU1468" s="23"/>
    </row>
    <row r="1469" spans="3:47" x14ac:dyDescent="0.25">
      <c r="C1469" s="23"/>
      <c r="D1469" s="23"/>
      <c r="E1469" s="23"/>
      <c r="G1469" s="23"/>
      <c r="H1469" s="23"/>
      <c r="I1469" s="23"/>
      <c r="J1469" s="23"/>
      <c r="K1469" s="23"/>
      <c r="L1469" s="23"/>
      <c r="M1469" s="23"/>
      <c r="AQ1469" s="23"/>
      <c r="AR1469" s="23"/>
      <c r="AS1469" s="23"/>
      <c r="AU1469" s="23"/>
    </row>
    <row r="1470" spans="3:47" x14ac:dyDescent="0.25">
      <c r="C1470" s="23"/>
      <c r="D1470" s="23"/>
      <c r="E1470" s="23"/>
      <c r="G1470" s="23"/>
      <c r="H1470" s="23"/>
      <c r="I1470" s="23"/>
      <c r="J1470" s="23"/>
      <c r="K1470" s="23"/>
      <c r="L1470" s="23"/>
      <c r="M1470" s="23"/>
      <c r="AQ1470" s="23"/>
      <c r="AR1470" s="23"/>
      <c r="AS1470" s="23"/>
      <c r="AU1470" s="23"/>
    </row>
    <row r="1471" spans="3:47" x14ac:dyDescent="0.25">
      <c r="C1471" s="23"/>
      <c r="D1471" s="23"/>
      <c r="E1471" s="23"/>
      <c r="G1471" s="23"/>
      <c r="H1471" s="23"/>
      <c r="I1471" s="23"/>
      <c r="J1471" s="23"/>
      <c r="K1471" s="23"/>
      <c r="L1471" s="23"/>
      <c r="M1471" s="23"/>
      <c r="AQ1471" s="23"/>
      <c r="AR1471" s="23"/>
      <c r="AS1471" s="23"/>
      <c r="AU1471" s="23"/>
    </row>
    <row r="1472" spans="3:47" x14ac:dyDescent="0.25">
      <c r="C1472" s="23"/>
      <c r="D1472" s="23"/>
      <c r="E1472" s="23"/>
      <c r="G1472" s="23"/>
      <c r="H1472" s="23"/>
      <c r="I1472" s="23"/>
      <c r="J1472" s="23"/>
      <c r="K1472" s="23"/>
      <c r="L1472" s="23"/>
      <c r="M1472" s="23"/>
      <c r="AQ1472" s="23"/>
      <c r="AR1472" s="23"/>
      <c r="AS1472" s="23"/>
      <c r="AU1472" s="23"/>
    </row>
    <row r="1473" spans="3:47" x14ac:dyDescent="0.25">
      <c r="C1473" s="23"/>
      <c r="D1473" s="23"/>
      <c r="E1473" s="23"/>
      <c r="G1473" s="23"/>
      <c r="H1473" s="23"/>
      <c r="I1473" s="23"/>
      <c r="J1473" s="23"/>
      <c r="K1473" s="23"/>
      <c r="L1473" s="23"/>
      <c r="M1473" s="23"/>
      <c r="AQ1473" s="23"/>
      <c r="AR1473" s="23"/>
      <c r="AS1473" s="23"/>
      <c r="AU1473" s="23"/>
    </row>
    <row r="1474" spans="3:47" x14ac:dyDescent="0.25">
      <c r="C1474" s="23"/>
      <c r="D1474" s="23"/>
      <c r="E1474" s="23"/>
      <c r="G1474" s="23"/>
      <c r="H1474" s="23"/>
      <c r="I1474" s="23"/>
      <c r="J1474" s="23"/>
      <c r="K1474" s="23"/>
      <c r="L1474" s="23"/>
      <c r="M1474" s="23"/>
      <c r="AQ1474" s="23"/>
      <c r="AR1474" s="23"/>
      <c r="AS1474" s="23"/>
      <c r="AU1474" s="23"/>
    </row>
    <row r="1475" spans="3:47" x14ac:dyDescent="0.25">
      <c r="C1475" s="23"/>
      <c r="D1475" s="23"/>
      <c r="E1475" s="23"/>
      <c r="G1475" s="23"/>
      <c r="H1475" s="23"/>
      <c r="I1475" s="23"/>
      <c r="J1475" s="23"/>
      <c r="K1475" s="23"/>
      <c r="L1475" s="23"/>
      <c r="M1475" s="23"/>
      <c r="AQ1475" s="23"/>
      <c r="AR1475" s="23"/>
      <c r="AS1475" s="23"/>
      <c r="AU1475" s="23"/>
    </row>
    <row r="1476" spans="3:47" x14ac:dyDescent="0.25">
      <c r="C1476" s="23"/>
      <c r="D1476" s="23"/>
      <c r="E1476" s="23"/>
      <c r="G1476" s="23"/>
      <c r="H1476" s="23"/>
      <c r="I1476" s="23"/>
      <c r="J1476" s="23"/>
      <c r="K1476" s="23"/>
      <c r="L1476" s="23"/>
      <c r="M1476" s="23"/>
      <c r="AQ1476" s="23"/>
      <c r="AR1476" s="23"/>
      <c r="AS1476" s="23"/>
      <c r="AU1476" s="23"/>
    </row>
    <row r="1477" spans="3:47" x14ac:dyDescent="0.25">
      <c r="C1477" s="23"/>
      <c r="D1477" s="23"/>
      <c r="E1477" s="23"/>
      <c r="G1477" s="23"/>
      <c r="H1477" s="23"/>
      <c r="I1477" s="23"/>
      <c r="J1477" s="23"/>
      <c r="K1477" s="23"/>
      <c r="L1477" s="23"/>
      <c r="M1477" s="23"/>
      <c r="AQ1477" s="23"/>
      <c r="AR1477" s="23"/>
      <c r="AS1477" s="23"/>
      <c r="AU1477" s="23"/>
    </row>
    <row r="1478" spans="3:47" x14ac:dyDescent="0.25">
      <c r="C1478" s="23"/>
      <c r="D1478" s="23"/>
      <c r="E1478" s="23"/>
      <c r="G1478" s="23"/>
      <c r="H1478" s="23"/>
      <c r="I1478" s="23"/>
      <c r="J1478" s="23"/>
      <c r="K1478" s="23"/>
      <c r="L1478" s="23"/>
      <c r="M1478" s="23"/>
      <c r="AQ1478" s="23"/>
      <c r="AR1478" s="23"/>
      <c r="AS1478" s="23"/>
      <c r="AU1478" s="23"/>
    </row>
    <row r="1479" spans="3:47" x14ac:dyDescent="0.25">
      <c r="C1479" s="23"/>
      <c r="D1479" s="23"/>
      <c r="E1479" s="23"/>
      <c r="G1479" s="23"/>
      <c r="H1479" s="23"/>
      <c r="I1479" s="23"/>
      <c r="J1479" s="23"/>
      <c r="K1479" s="23"/>
      <c r="L1479" s="23"/>
      <c r="M1479" s="23"/>
      <c r="AQ1479" s="23"/>
      <c r="AR1479" s="23"/>
      <c r="AS1479" s="23"/>
      <c r="AU1479" s="23"/>
    </row>
    <row r="1480" spans="3:47" x14ac:dyDescent="0.25">
      <c r="C1480" s="23"/>
      <c r="D1480" s="23"/>
      <c r="E1480" s="23"/>
      <c r="G1480" s="23"/>
      <c r="H1480" s="23"/>
      <c r="I1480" s="23"/>
      <c r="J1480" s="23"/>
      <c r="K1480" s="23"/>
      <c r="L1480" s="23"/>
      <c r="M1480" s="23"/>
      <c r="AQ1480" s="23"/>
      <c r="AR1480" s="23"/>
      <c r="AS1480" s="23"/>
      <c r="AU1480" s="23"/>
    </row>
    <row r="1481" spans="3:47" x14ac:dyDescent="0.25">
      <c r="C1481" s="23"/>
      <c r="D1481" s="23"/>
      <c r="E1481" s="23"/>
      <c r="G1481" s="23"/>
      <c r="H1481" s="23"/>
      <c r="I1481" s="23"/>
      <c r="J1481" s="23"/>
      <c r="K1481" s="23"/>
      <c r="L1481" s="23"/>
      <c r="M1481" s="23"/>
      <c r="AQ1481" s="23"/>
      <c r="AR1481" s="23"/>
      <c r="AS1481" s="23"/>
      <c r="AU1481" s="23"/>
    </row>
    <row r="1482" spans="3:47" x14ac:dyDescent="0.25">
      <c r="C1482" s="23"/>
      <c r="D1482" s="23"/>
      <c r="E1482" s="23"/>
      <c r="G1482" s="23"/>
      <c r="H1482" s="23"/>
      <c r="I1482" s="23"/>
      <c r="J1482" s="23"/>
      <c r="K1482" s="23"/>
      <c r="L1482" s="23"/>
      <c r="M1482" s="23"/>
      <c r="AQ1482" s="23"/>
      <c r="AR1482" s="23"/>
      <c r="AS1482" s="23"/>
      <c r="AU1482" s="23"/>
    </row>
    <row r="1483" spans="3:47" x14ac:dyDescent="0.25">
      <c r="C1483" s="23"/>
      <c r="D1483" s="23"/>
      <c r="E1483" s="23"/>
      <c r="G1483" s="23"/>
      <c r="H1483" s="23"/>
      <c r="I1483" s="23"/>
      <c r="J1483" s="23"/>
      <c r="K1483" s="23"/>
      <c r="L1483" s="23"/>
      <c r="M1483" s="23"/>
      <c r="AQ1483" s="23"/>
      <c r="AR1483" s="23"/>
      <c r="AS1483" s="23"/>
      <c r="AU1483" s="23"/>
    </row>
    <row r="1484" spans="3:47" x14ac:dyDescent="0.25">
      <c r="C1484" s="23"/>
      <c r="D1484" s="23"/>
      <c r="E1484" s="23"/>
      <c r="G1484" s="23"/>
      <c r="H1484" s="23"/>
      <c r="I1484" s="23"/>
      <c r="J1484" s="23"/>
      <c r="K1484" s="23"/>
      <c r="L1484" s="23"/>
      <c r="M1484" s="23"/>
      <c r="AQ1484" s="23"/>
      <c r="AR1484" s="23"/>
      <c r="AS1484" s="23"/>
      <c r="AU1484" s="23"/>
    </row>
    <row r="1485" spans="3:47" x14ac:dyDescent="0.25">
      <c r="C1485" s="23"/>
      <c r="D1485" s="23"/>
      <c r="E1485" s="23"/>
      <c r="G1485" s="23"/>
      <c r="H1485" s="23"/>
      <c r="I1485" s="23"/>
      <c r="J1485" s="23"/>
      <c r="K1485" s="23"/>
      <c r="L1485" s="23"/>
      <c r="M1485" s="23"/>
      <c r="AQ1485" s="23"/>
      <c r="AR1485" s="23"/>
      <c r="AS1485" s="23"/>
      <c r="AU1485" s="23"/>
    </row>
    <row r="1486" spans="3:47" x14ac:dyDescent="0.25">
      <c r="C1486" s="23"/>
      <c r="D1486" s="23"/>
      <c r="E1486" s="23"/>
      <c r="G1486" s="23"/>
      <c r="H1486" s="23"/>
      <c r="I1486" s="23"/>
      <c r="J1486" s="23"/>
      <c r="K1486" s="23"/>
      <c r="L1486" s="23"/>
      <c r="M1486" s="23"/>
      <c r="AQ1486" s="23"/>
      <c r="AR1486" s="23"/>
      <c r="AS1486" s="23"/>
      <c r="AU1486" s="23"/>
    </row>
    <row r="1487" spans="3:47" x14ac:dyDescent="0.25">
      <c r="C1487" s="23"/>
      <c r="D1487" s="23"/>
      <c r="E1487" s="23"/>
      <c r="G1487" s="23"/>
      <c r="H1487" s="23"/>
      <c r="I1487" s="23"/>
      <c r="J1487" s="23"/>
      <c r="K1487" s="23"/>
      <c r="L1487" s="23"/>
      <c r="M1487" s="23"/>
      <c r="AQ1487" s="23"/>
      <c r="AR1487" s="23"/>
      <c r="AS1487" s="23"/>
      <c r="AU1487" s="23"/>
    </row>
    <row r="1488" spans="3:47" x14ac:dyDescent="0.25">
      <c r="C1488" s="23"/>
      <c r="D1488" s="23"/>
      <c r="E1488" s="23"/>
      <c r="G1488" s="23"/>
      <c r="H1488" s="23"/>
      <c r="I1488" s="23"/>
      <c r="J1488" s="23"/>
      <c r="K1488" s="23"/>
      <c r="L1488" s="23"/>
      <c r="M1488" s="23"/>
      <c r="AQ1488" s="23"/>
      <c r="AR1488" s="23"/>
      <c r="AS1488" s="23"/>
      <c r="AU1488" s="23"/>
    </row>
    <row r="1489" spans="3:47" x14ac:dyDescent="0.25">
      <c r="C1489" s="23"/>
      <c r="D1489" s="23"/>
      <c r="E1489" s="23"/>
      <c r="G1489" s="23"/>
      <c r="H1489" s="23"/>
      <c r="I1489" s="23"/>
      <c r="J1489" s="23"/>
      <c r="K1489" s="23"/>
      <c r="L1489" s="23"/>
      <c r="M1489" s="23"/>
      <c r="AQ1489" s="23"/>
      <c r="AR1489" s="23"/>
      <c r="AS1489" s="23"/>
      <c r="AU1489" s="23"/>
    </row>
    <row r="1490" spans="3:47" x14ac:dyDescent="0.25">
      <c r="C1490" s="23"/>
      <c r="D1490" s="23"/>
      <c r="E1490" s="23"/>
      <c r="G1490" s="23"/>
      <c r="H1490" s="23"/>
      <c r="I1490" s="23"/>
      <c r="J1490" s="23"/>
      <c r="K1490" s="23"/>
      <c r="L1490" s="23"/>
      <c r="M1490" s="23"/>
      <c r="AQ1490" s="23"/>
      <c r="AR1490" s="23"/>
      <c r="AS1490" s="23"/>
      <c r="AU1490" s="23"/>
    </row>
    <row r="1491" spans="3:47" x14ac:dyDescent="0.25">
      <c r="C1491" s="23"/>
      <c r="D1491" s="23"/>
      <c r="E1491" s="23"/>
      <c r="G1491" s="23"/>
      <c r="H1491" s="23"/>
      <c r="I1491" s="23"/>
      <c r="J1491" s="23"/>
      <c r="K1491" s="23"/>
      <c r="L1491" s="23"/>
      <c r="M1491" s="23"/>
      <c r="AQ1491" s="23"/>
      <c r="AR1491" s="23"/>
      <c r="AS1491" s="23"/>
      <c r="AU1491" s="23"/>
    </row>
    <row r="1492" spans="3:47" x14ac:dyDescent="0.25">
      <c r="C1492" s="23"/>
      <c r="D1492" s="23"/>
      <c r="E1492" s="23"/>
      <c r="G1492" s="23"/>
      <c r="H1492" s="23"/>
      <c r="I1492" s="23"/>
      <c r="J1492" s="23"/>
      <c r="K1492" s="23"/>
      <c r="L1492" s="23"/>
      <c r="M1492" s="23"/>
      <c r="AQ1492" s="23"/>
      <c r="AR1492" s="23"/>
      <c r="AS1492" s="23"/>
      <c r="AU1492" s="23"/>
    </row>
    <row r="1493" spans="3:47" x14ac:dyDescent="0.25">
      <c r="C1493" s="23"/>
      <c r="D1493" s="23"/>
      <c r="E1493" s="23"/>
      <c r="G1493" s="23"/>
      <c r="H1493" s="23"/>
      <c r="I1493" s="23"/>
      <c r="J1493" s="23"/>
      <c r="K1493" s="23"/>
      <c r="L1493" s="23"/>
      <c r="M1493" s="23"/>
      <c r="AQ1493" s="23"/>
      <c r="AR1493" s="23"/>
      <c r="AS1493" s="23"/>
      <c r="AU1493" s="23"/>
    </row>
    <row r="1494" spans="3:47" x14ac:dyDescent="0.25">
      <c r="C1494" s="23"/>
      <c r="D1494" s="23"/>
      <c r="E1494" s="23"/>
      <c r="G1494" s="23"/>
      <c r="H1494" s="23"/>
      <c r="I1494" s="23"/>
      <c r="J1494" s="23"/>
      <c r="K1494" s="23"/>
      <c r="L1494" s="23"/>
      <c r="M1494" s="23"/>
      <c r="AQ1494" s="23"/>
      <c r="AR1494" s="23"/>
      <c r="AS1494" s="23"/>
      <c r="AU1494" s="23"/>
    </row>
    <row r="1495" spans="3:47" x14ac:dyDescent="0.25">
      <c r="C1495" s="23"/>
      <c r="D1495" s="23"/>
      <c r="E1495" s="23"/>
      <c r="G1495" s="23"/>
      <c r="H1495" s="23"/>
      <c r="I1495" s="23"/>
      <c r="J1495" s="23"/>
      <c r="K1495" s="23"/>
      <c r="L1495" s="23"/>
      <c r="M1495" s="23"/>
      <c r="AQ1495" s="23"/>
      <c r="AR1495" s="23"/>
      <c r="AS1495" s="23"/>
      <c r="AU1495" s="23"/>
    </row>
    <row r="1496" spans="3:47" x14ac:dyDescent="0.25">
      <c r="C1496" s="23"/>
      <c r="D1496" s="23"/>
      <c r="E1496" s="23"/>
      <c r="G1496" s="23"/>
      <c r="H1496" s="23"/>
      <c r="I1496" s="23"/>
      <c r="J1496" s="23"/>
      <c r="K1496" s="23"/>
      <c r="L1496" s="23"/>
      <c r="M1496" s="23"/>
      <c r="AQ1496" s="23"/>
      <c r="AR1496" s="23"/>
      <c r="AS1496" s="23"/>
      <c r="AU1496" s="23"/>
    </row>
    <row r="1497" spans="3:47" x14ac:dyDescent="0.25">
      <c r="C1497" s="23"/>
      <c r="D1497" s="23"/>
      <c r="E1497" s="23"/>
      <c r="G1497" s="23"/>
      <c r="H1497" s="23"/>
      <c r="I1497" s="23"/>
      <c r="J1497" s="23"/>
      <c r="K1497" s="23"/>
      <c r="L1497" s="23"/>
      <c r="M1497" s="23"/>
      <c r="AQ1497" s="23"/>
      <c r="AR1497" s="23"/>
      <c r="AS1497" s="23"/>
      <c r="AU1497" s="23"/>
    </row>
    <row r="1498" spans="3:47" x14ac:dyDescent="0.25">
      <c r="C1498" s="23"/>
      <c r="D1498" s="23"/>
      <c r="E1498" s="23"/>
      <c r="G1498" s="23"/>
      <c r="H1498" s="23"/>
      <c r="I1498" s="23"/>
      <c r="J1498" s="23"/>
      <c r="K1498" s="23"/>
      <c r="L1498" s="23"/>
      <c r="M1498" s="23"/>
      <c r="AQ1498" s="23"/>
      <c r="AR1498" s="23"/>
      <c r="AS1498" s="23"/>
      <c r="AU1498" s="23"/>
    </row>
    <row r="1499" spans="3:47" x14ac:dyDescent="0.25">
      <c r="C1499" s="23"/>
      <c r="D1499" s="23"/>
      <c r="E1499" s="23"/>
      <c r="G1499" s="23"/>
      <c r="H1499" s="23"/>
      <c r="I1499" s="23"/>
      <c r="J1499" s="23"/>
      <c r="K1499" s="23"/>
      <c r="L1499" s="23"/>
      <c r="M1499" s="23"/>
      <c r="AQ1499" s="23"/>
      <c r="AR1499" s="23"/>
      <c r="AS1499" s="23"/>
      <c r="AU1499" s="23"/>
    </row>
    <row r="1500" spans="3:47" x14ac:dyDescent="0.25">
      <c r="C1500" s="23"/>
      <c r="D1500" s="23"/>
      <c r="E1500" s="23"/>
      <c r="G1500" s="23"/>
      <c r="H1500" s="23"/>
      <c r="I1500" s="23"/>
      <c r="J1500" s="23"/>
      <c r="K1500" s="23"/>
      <c r="L1500" s="23"/>
      <c r="M1500" s="23"/>
      <c r="AQ1500" s="23"/>
      <c r="AR1500" s="23"/>
      <c r="AS1500" s="23"/>
      <c r="AU1500" s="23"/>
    </row>
    <row r="1501" spans="3:47" x14ac:dyDescent="0.25">
      <c r="C1501" s="23"/>
      <c r="D1501" s="23"/>
      <c r="E1501" s="23"/>
      <c r="G1501" s="23"/>
      <c r="H1501" s="23"/>
      <c r="I1501" s="23"/>
      <c r="J1501" s="23"/>
      <c r="K1501" s="23"/>
      <c r="L1501" s="23"/>
      <c r="M1501" s="23"/>
      <c r="AQ1501" s="23"/>
      <c r="AR1501" s="23"/>
      <c r="AS1501" s="23"/>
      <c r="AU1501" s="23"/>
    </row>
    <row r="1502" spans="3:47" x14ac:dyDescent="0.25">
      <c r="C1502" s="23"/>
      <c r="D1502" s="23"/>
      <c r="E1502" s="23"/>
      <c r="G1502" s="23"/>
      <c r="H1502" s="23"/>
      <c r="I1502" s="23"/>
      <c r="J1502" s="23"/>
      <c r="K1502" s="23"/>
      <c r="L1502" s="23"/>
      <c r="M1502" s="23"/>
      <c r="AQ1502" s="23"/>
      <c r="AR1502" s="23"/>
      <c r="AS1502" s="23"/>
      <c r="AU1502" s="23"/>
    </row>
    <row r="1503" spans="3:47" x14ac:dyDescent="0.25">
      <c r="C1503" s="23"/>
      <c r="D1503" s="23"/>
      <c r="E1503" s="23"/>
      <c r="G1503" s="23"/>
      <c r="H1503" s="23"/>
      <c r="I1503" s="23"/>
      <c r="J1503" s="23"/>
      <c r="K1503" s="23"/>
      <c r="L1503" s="23"/>
      <c r="M1503" s="23"/>
      <c r="AQ1503" s="23"/>
      <c r="AR1503" s="23"/>
      <c r="AS1503" s="23"/>
      <c r="AU1503" s="23"/>
    </row>
    <row r="1504" spans="3:47" x14ac:dyDescent="0.25">
      <c r="C1504" s="23"/>
      <c r="D1504" s="23"/>
      <c r="E1504" s="23"/>
      <c r="G1504" s="23"/>
      <c r="H1504" s="23"/>
      <c r="I1504" s="23"/>
      <c r="J1504" s="23"/>
      <c r="K1504" s="23"/>
      <c r="L1504" s="23"/>
      <c r="M1504" s="23"/>
      <c r="AQ1504" s="23"/>
      <c r="AR1504" s="23"/>
      <c r="AS1504" s="23"/>
      <c r="AU1504" s="23"/>
    </row>
    <row r="1505" spans="3:47" x14ac:dyDescent="0.25">
      <c r="C1505" s="23"/>
      <c r="D1505" s="23"/>
      <c r="E1505" s="23"/>
      <c r="G1505" s="23"/>
      <c r="H1505" s="23"/>
      <c r="I1505" s="23"/>
      <c r="J1505" s="23"/>
      <c r="K1505" s="23"/>
      <c r="L1505" s="23"/>
      <c r="M1505" s="23"/>
      <c r="AQ1505" s="23"/>
      <c r="AR1505" s="23"/>
      <c r="AS1505" s="23"/>
      <c r="AU1505" s="23"/>
    </row>
    <row r="1506" spans="3:47" x14ac:dyDescent="0.25">
      <c r="C1506" s="23"/>
      <c r="D1506" s="23"/>
      <c r="E1506" s="23"/>
      <c r="G1506" s="23"/>
      <c r="H1506" s="23"/>
      <c r="I1506" s="23"/>
      <c r="J1506" s="23"/>
      <c r="K1506" s="23"/>
      <c r="L1506" s="23"/>
      <c r="M1506" s="23"/>
      <c r="AQ1506" s="23"/>
      <c r="AR1506" s="23"/>
      <c r="AS1506" s="23"/>
      <c r="AU1506" s="23"/>
    </row>
    <row r="1507" spans="3:47" x14ac:dyDescent="0.25">
      <c r="C1507" s="23"/>
      <c r="D1507" s="23"/>
      <c r="E1507" s="23"/>
      <c r="G1507" s="23"/>
      <c r="H1507" s="23"/>
      <c r="I1507" s="23"/>
      <c r="J1507" s="23"/>
      <c r="K1507" s="23"/>
      <c r="L1507" s="23"/>
      <c r="M1507" s="23"/>
      <c r="AQ1507" s="23"/>
      <c r="AR1507" s="23"/>
      <c r="AS1507" s="23"/>
      <c r="AU1507" s="23"/>
    </row>
    <row r="1508" spans="3:47" x14ac:dyDescent="0.25">
      <c r="C1508" s="23"/>
      <c r="D1508" s="23"/>
      <c r="E1508" s="23"/>
      <c r="G1508" s="23"/>
      <c r="H1508" s="23"/>
      <c r="I1508" s="23"/>
      <c r="J1508" s="23"/>
      <c r="K1508" s="23"/>
      <c r="L1508" s="23"/>
      <c r="M1508" s="23"/>
      <c r="AQ1508" s="23"/>
      <c r="AR1508" s="23"/>
      <c r="AS1508" s="23"/>
      <c r="AU1508" s="23"/>
    </row>
    <row r="1509" spans="3:47" x14ac:dyDescent="0.25">
      <c r="C1509" s="23"/>
      <c r="D1509" s="23"/>
      <c r="E1509" s="23"/>
      <c r="G1509" s="23"/>
      <c r="H1509" s="23"/>
      <c r="I1509" s="23"/>
      <c r="J1509" s="23"/>
      <c r="K1509" s="23"/>
      <c r="L1509" s="23"/>
      <c r="M1509" s="23"/>
      <c r="AQ1509" s="23"/>
      <c r="AR1509" s="23"/>
      <c r="AS1509" s="23"/>
      <c r="AU1509" s="23"/>
    </row>
    <row r="1510" spans="3:47" x14ac:dyDescent="0.25">
      <c r="C1510" s="23"/>
      <c r="D1510" s="23"/>
      <c r="E1510" s="23"/>
      <c r="G1510" s="23"/>
      <c r="H1510" s="23"/>
      <c r="I1510" s="23"/>
      <c r="J1510" s="23"/>
      <c r="K1510" s="23"/>
      <c r="L1510" s="23"/>
      <c r="M1510" s="23"/>
      <c r="AQ1510" s="23"/>
      <c r="AR1510" s="23"/>
      <c r="AS1510" s="23"/>
      <c r="AU1510" s="23"/>
    </row>
    <row r="1511" spans="3:47" x14ac:dyDescent="0.25">
      <c r="C1511" s="23"/>
      <c r="D1511" s="23"/>
      <c r="E1511" s="23"/>
      <c r="G1511" s="23"/>
      <c r="H1511" s="23"/>
      <c r="I1511" s="23"/>
      <c r="J1511" s="23"/>
      <c r="K1511" s="23"/>
      <c r="L1511" s="23"/>
      <c r="M1511" s="23"/>
      <c r="AQ1511" s="23"/>
      <c r="AR1511" s="23"/>
      <c r="AS1511" s="23"/>
      <c r="AU1511" s="23"/>
    </row>
    <row r="1512" spans="3:47" x14ac:dyDescent="0.25">
      <c r="C1512" s="23"/>
      <c r="D1512" s="23"/>
      <c r="E1512" s="23"/>
      <c r="G1512" s="23"/>
      <c r="H1512" s="23"/>
      <c r="I1512" s="23"/>
      <c r="J1512" s="23"/>
      <c r="K1512" s="23"/>
      <c r="L1512" s="23"/>
      <c r="M1512" s="23"/>
      <c r="AQ1512" s="23"/>
      <c r="AR1512" s="23"/>
      <c r="AS1512" s="23"/>
      <c r="AU1512" s="23"/>
    </row>
    <row r="1513" spans="3:47" x14ac:dyDescent="0.25">
      <c r="C1513" s="23"/>
      <c r="D1513" s="23"/>
      <c r="E1513" s="23"/>
      <c r="G1513" s="23"/>
      <c r="H1513" s="23"/>
      <c r="I1513" s="23"/>
      <c r="J1513" s="23"/>
      <c r="K1513" s="23"/>
      <c r="L1513" s="23"/>
      <c r="M1513" s="23"/>
      <c r="AQ1513" s="23"/>
      <c r="AR1513" s="23"/>
      <c r="AS1513" s="23"/>
      <c r="AU1513" s="23"/>
    </row>
    <row r="1514" spans="3:47" x14ac:dyDescent="0.25">
      <c r="C1514" s="23"/>
      <c r="D1514" s="23"/>
      <c r="E1514" s="23"/>
      <c r="G1514" s="23"/>
      <c r="H1514" s="23"/>
      <c r="I1514" s="23"/>
      <c r="J1514" s="23"/>
      <c r="K1514" s="23"/>
      <c r="L1514" s="23"/>
      <c r="M1514" s="23"/>
      <c r="AQ1514" s="23"/>
      <c r="AR1514" s="23"/>
      <c r="AS1514" s="23"/>
      <c r="AU1514" s="23"/>
    </row>
    <row r="1515" spans="3:47" x14ac:dyDescent="0.25">
      <c r="C1515" s="23"/>
      <c r="D1515" s="23"/>
      <c r="E1515" s="23"/>
      <c r="G1515" s="23"/>
      <c r="H1515" s="23"/>
      <c r="I1515" s="23"/>
      <c r="J1515" s="23"/>
      <c r="K1515" s="23"/>
      <c r="L1515" s="23"/>
      <c r="M1515" s="23"/>
      <c r="AQ1515" s="23"/>
      <c r="AR1515" s="23"/>
      <c r="AS1515" s="23"/>
      <c r="AU1515" s="23"/>
    </row>
    <row r="1516" spans="3:47" x14ac:dyDescent="0.25">
      <c r="C1516" s="23"/>
      <c r="D1516" s="23"/>
      <c r="E1516" s="23"/>
      <c r="G1516" s="23"/>
      <c r="H1516" s="23"/>
      <c r="I1516" s="23"/>
      <c r="J1516" s="23"/>
      <c r="K1516" s="23"/>
      <c r="L1516" s="23"/>
      <c r="M1516" s="23"/>
      <c r="AQ1516" s="23"/>
      <c r="AR1516" s="23"/>
      <c r="AS1516" s="23"/>
      <c r="AU1516" s="23"/>
    </row>
    <row r="1517" spans="3:47" x14ac:dyDescent="0.25">
      <c r="C1517" s="23"/>
      <c r="D1517" s="23"/>
      <c r="E1517" s="23"/>
      <c r="G1517" s="23"/>
      <c r="H1517" s="23"/>
      <c r="I1517" s="23"/>
      <c r="J1517" s="23"/>
      <c r="K1517" s="23"/>
      <c r="L1517" s="23"/>
      <c r="M1517" s="23"/>
      <c r="AQ1517" s="23"/>
      <c r="AR1517" s="23"/>
      <c r="AS1517" s="23"/>
      <c r="AU1517" s="23"/>
    </row>
    <row r="1518" spans="3:47" x14ac:dyDescent="0.25">
      <c r="C1518" s="23"/>
      <c r="D1518" s="23"/>
      <c r="E1518" s="23"/>
      <c r="G1518" s="23"/>
      <c r="H1518" s="23"/>
      <c r="I1518" s="23"/>
      <c r="J1518" s="23"/>
      <c r="K1518" s="23"/>
      <c r="L1518" s="23"/>
      <c r="M1518" s="23"/>
      <c r="AQ1518" s="23"/>
      <c r="AR1518" s="23"/>
      <c r="AS1518" s="23"/>
      <c r="AU1518" s="23"/>
    </row>
    <row r="1519" spans="3:47" x14ac:dyDescent="0.25">
      <c r="C1519" s="23"/>
      <c r="D1519" s="23"/>
      <c r="E1519" s="23"/>
      <c r="G1519" s="23"/>
      <c r="H1519" s="23"/>
      <c r="I1519" s="23"/>
      <c r="J1519" s="23"/>
      <c r="K1519" s="23"/>
      <c r="L1519" s="23"/>
      <c r="M1519" s="23"/>
      <c r="AQ1519" s="23"/>
      <c r="AR1519" s="23"/>
      <c r="AS1519" s="23"/>
      <c r="AU1519" s="23"/>
    </row>
    <row r="1520" spans="3:47" x14ac:dyDescent="0.25">
      <c r="C1520" s="23"/>
      <c r="D1520" s="23"/>
      <c r="E1520" s="23"/>
      <c r="G1520" s="23"/>
      <c r="H1520" s="23"/>
      <c r="I1520" s="23"/>
      <c r="J1520" s="23"/>
      <c r="K1520" s="23"/>
      <c r="L1520" s="23"/>
      <c r="M1520" s="23"/>
      <c r="AQ1520" s="23"/>
      <c r="AR1520" s="23"/>
      <c r="AS1520" s="23"/>
      <c r="AU1520" s="23"/>
    </row>
    <row r="1521" spans="3:47" x14ac:dyDescent="0.25">
      <c r="C1521" s="23"/>
      <c r="D1521" s="23"/>
      <c r="E1521" s="23"/>
      <c r="G1521" s="23"/>
      <c r="H1521" s="23"/>
      <c r="I1521" s="23"/>
      <c r="J1521" s="23"/>
      <c r="K1521" s="23"/>
      <c r="L1521" s="23"/>
      <c r="M1521" s="23"/>
      <c r="AQ1521" s="23"/>
      <c r="AR1521" s="23"/>
      <c r="AS1521" s="23"/>
      <c r="AU1521" s="23"/>
    </row>
    <row r="1522" spans="3:47" x14ac:dyDescent="0.25">
      <c r="C1522" s="23"/>
      <c r="D1522" s="23"/>
      <c r="E1522" s="23"/>
      <c r="G1522" s="23"/>
      <c r="H1522" s="23"/>
      <c r="I1522" s="23"/>
      <c r="J1522" s="23"/>
      <c r="K1522" s="23"/>
      <c r="L1522" s="23"/>
      <c r="M1522" s="23"/>
      <c r="AQ1522" s="23"/>
      <c r="AR1522" s="23"/>
      <c r="AS1522" s="23"/>
      <c r="AU1522" s="23"/>
    </row>
    <row r="1523" spans="3:47" x14ac:dyDescent="0.25">
      <c r="C1523" s="23"/>
      <c r="D1523" s="23"/>
      <c r="E1523" s="23"/>
      <c r="G1523" s="23"/>
      <c r="H1523" s="23"/>
      <c r="I1523" s="23"/>
      <c r="J1523" s="23"/>
      <c r="K1523" s="23"/>
      <c r="L1523" s="23"/>
      <c r="M1523" s="23"/>
      <c r="AQ1523" s="23"/>
      <c r="AR1523" s="23"/>
      <c r="AS1523" s="23"/>
      <c r="AU1523" s="23"/>
    </row>
    <row r="1524" spans="3:47" x14ac:dyDescent="0.25">
      <c r="C1524" s="23"/>
      <c r="D1524" s="23"/>
      <c r="E1524" s="23"/>
      <c r="G1524" s="23"/>
      <c r="H1524" s="23"/>
      <c r="I1524" s="23"/>
      <c r="J1524" s="23"/>
      <c r="K1524" s="23"/>
      <c r="L1524" s="23"/>
      <c r="M1524" s="23"/>
      <c r="AQ1524" s="23"/>
      <c r="AR1524" s="23"/>
      <c r="AS1524" s="23"/>
      <c r="AU1524" s="23"/>
    </row>
    <row r="1525" spans="3:47" x14ac:dyDescent="0.25">
      <c r="C1525" s="23"/>
      <c r="D1525" s="23"/>
      <c r="E1525" s="23"/>
      <c r="G1525" s="23"/>
      <c r="H1525" s="23"/>
      <c r="I1525" s="23"/>
      <c r="J1525" s="23"/>
      <c r="K1525" s="23"/>
      <c r="L1525" s="23"/>
      <c r="M1525" s="23"/>
      <c r="AQ1525" s="23"/>
      <c r="AR1525" s="23"/>
      <c r="AS1525" s="23"/>
      <c r="AU1525" s="23"/>
    </row>
    <row r="1526" spans="3:47" x14ac:dyDescent="0.25">
      <c r="C1526" s="23"/>
      <c r="D1526" s="23"/>
      <c r="E1526" s="23"/>
      <c r="G1526" s="23"/>
      <c r="H1526" s="23"/>
      <c r="I1526" s="23"/>
      <c r="J1526" s="23"/>
      <c r="K1526" s="23"/>
      <c r="L1526" s="23"/>
      <c r="M1526" s="23"/>
      <c r="AQ1526" s="23"/>
      <c r="AR1526" s="23"/>
      <c r="AS1526" s="23"/>
      <c r="AU1526" s="23"/>
    </row>
    <row r="1527" spans="3:47" x14ac:dyDescent="0.25">
      <c r="C1527" s="23"/>
      <c r="D1527" s="23"/>
      <c r="E1527" s="23"/>
      <c r="G1527" s="23"/>
      <c r="H1527" s="23"/>
      <c r="I1527" s="23"/>
      <c r="J1527" s="23"/>
      <c r="K1527" s="23"/>
      <c r="L1527" s="23"/>
      <c r="M1527" s="23"/>
      <c r="AQ1527" s="23"/>
      <c r="AR1527" s="23"/>
      <c r="AS1527" s="23"/>
      <c r="AU1527" s="23"/>
    </row>
    <row r="1528" spans="3:47" x14ac:dyDescent="0.25">
      <c r="C1528" s="23"/>
      <c r="D1528" s="23"/>
      <c r="E1528" s="23"/>
      <c r="G1528" s="23"/>
      <c r="H1528" s="23"/>
      <c r="I1528" s="23"/>
      <c r="J1528" s="23"/>
      <c r="K1528" s="23"/>
      <c r="L1528" s="23"/>
      <c r="M1528" s="23"/>
      <c r="AQ1528" s="23"/>
      <c r="AR1528" s="23"/>
      <c r="AS1528" s="23"/>
      <c r="AU1528" s="23"/>
    </row>
    <row r="1529" spans="3:47" x14ac:dyDescent="0.25">
      <c r="C1529" s="23"/>
      <c r="D1529" s="23"/>
      <c r="E1529" s="23"/>
      <c r="G1529" s="23"/>
      <c r="H1529" s="23"/>
      <c r="I1529" s="23"/>
      <c r="J1529" s="23"/>
      <c r="K1529" s="23"/>
      <c r="L1529" s="23"/>
      <c r="M1529" s="23"/>
      <c r="AQ1529" s="23"/>
      <c r="AR1529" s="23"/>
      <c r="AS1529" s="23"/>
      <c r="AU1529" s="23"/>
    </row>
    <row r="1530" spans="3:47" x14ac:dyDescent="0.25">
      <c r="C1530" s="23"/>
      <c r="D1530" s="23"/>
      <c r="E1530" s="23"/>
      <c r="G1530" s="23"/>
      <c r="H1530" s="23"/>
      <c r="I1530" s="23"/>
      <c r="J1530" s="23"/>
      <c r="K1530" s="23"/>
      <c r="L1530" s="23"/>
      <c r="M1530" s="23"/>
      <c r="AQ1530" s="23"/>
      <c r="AR1530" s="23"/>
      <c r="AS1530" s="23"/>
      <c r="AU1530" s="23"/>
    </row>
    <row r="1531" spans="3:47" x14ac:dyDescent="0.25">
      <c r="C1531" s="23"/>
      <c r="D1531" s="23"/>
      <c r="E1531" s="23"/>
      <c r="G1531" s="23"/>
      <c r="H1531" s="23"/>
      <c r="I1531" s="23"/>
      <c r="J1531" s="23"/>
      <c r="K1531" s="23"/>
      <c r="L1531" s="23"/>
      <c r="M1531" s="23"/>
      <c r="AQ1531" s="23"/>
      <c r="AR1531" s="23"/>
      <c r="AS1531" s="23"/>
      <c r="AU1531" s="23"/>
    </row>
    <row r="1532" spans="3:47" x14ac:dyDescent="0.25">
      <c r="C1532" s="23"/>
      <c r="D1532" s="23"/>
      <c r="E1532" s="23"/>
      <c r="G1532" s="23"/>
      <c r="H1532" s="23"/>
      <c r="I1532" s="23"/>
      <c r="J1532" s="23"/>
      <c r="K1532" s="23"/>
      <c r="L1532" s="23"/>
      <c r="M1532" s="23"/>
      <c r="AQ1532" s="23"/>
      <c r="AR1532" s="23"/>
      <c r="AS1532" s="23"/>
      <c r="AU1532" s="23"/>
    </row>
    <row r="1533" spans="3:47" x14ac:dyDescent="0.25">
      <c r="C1533" s="23"/>
      <c r="D1533" s="23"/>
      <c r="E1533" s="23"/>
      <c r="G1533" s="23"/>
      <c r="H1533" s="23"/>
      <c r="I1533" s="23"/>
      <c r="J1533" s="23"/>
      <c r="K1533" s="23"/>
      <c r="L1533" s="23"/>
      <c r="M1533" s="23"/>
      <c r="AQ1533" s="23"/>
      <c r="AR1533" s="23"/>
      <c r="AS1533" s="23"/>
      <c r="AU1533" s="23"/>
    </row>
    <row r="1534" spans="3:47" x14ac:dyDescent="0.25">
      <c r="C1534" s="23"/>
      <c r="D1534" s="23"/>
      <c r="E1534" s="23"/>
      <c r="G1534" s="23"/>
      <c r="H1534" s="23"/>
      <c r="I1534" s="23"/>
      <c r="J1534" s="23"/>
      <c r="K1534" s="23"/>
      <c r="L1534" s="23"/>
      <c r="M1534" s="23"/>
      <c r="AQ1534" s="23"/>
      <c r="AR1534" s="23"/>
      <c r="AS1534" s="23"/>
      <c r="AU1534" s="23"/>
    </row>
    <row r="1535" spans="3:47" x14ac:dyDescent="0.25">
      <c r="C1535" s="23"/>
      <c r="D1535" s="23"/>
      <c r="E1535" s="23"/>
      <c r="G1535" s="23"/>
      <c r="H1535" s="23"/>
      <c r="I1535" s="23"/>
      <c r="J1535" s="23"/>
      <c r="K1535" s="23"/>
      <c r="L1535" s="23"/>
      <c r="M1535" s="23"/>
      <c r="AQ1535" s="23"/>
      <c r="AR1535" s="23"/>
      <c r="AS1535" s="23"/>
      <c r="AU1535" s="23"/>
    </row>
    <row r="1536" spans="3:47" x14ac:dyDescent="0.25">
      <c r="C1536" s="23"/>
      <c r="D1536" s="23"/>
      <c r="E1536" s="23"/>
      <c r="G1536" s="23"/>
      <c r="H1536" s="23"/>
      <c r="I1536" s="23"/>
      <c r="J1536" s="23"/>
      <c r="K1536" s="23"/>
      <c r="L1536" s="23"/>
      <c r="M1536" s="23"/>
      <c r="AQ1536" s="23"/>
      <c r="AR1536" s="23"/>
      <c r="AS1536" s="23"/>
      <c r="AU1536" s="23"/>
    </row>
    <row r="1537" spans="3:47" x14ac:dyDescent="0.25">
      <c r="C1537" s="23"/>
      <c r="D1537" s="23"/>
      <c r="E1537" s="23"/>
      <c r="G1537" s="23"/>
      <c r="H1537" s="23"/>
      <c r="I1537" s="23"/>
      <c r="J1537" s="23"/>
      <c r="K1537" s="23"/>
      <c r="L1537" s="23"/>
      <c r="M1537" s="23"/>
      <c r="AQ1537" s="23"/>
      <c r="AR1537" s="23"/>
      <c r="AS1537" s="23"/>
      <c r="AU1537" s="23"/>
    </row>
    <row r="1538" spans="3:47" x14ac:dyDescent="0.25">
      <c r="C1538" s="23"/>
      <c r="D1538" s="23"/>
      <c r="E1538" s="23"/>
      <c r="G1538" s="23"/>
      <c r="H1538" s="23"/>
      <c r="I1538" s="23"/>
      <c r="J1538" s="23"/>
      <c r="K1538" s="23"/>
      <c r="L1538" s="23"/>
      <c r="M1538" s="23"/>
      <c r="AQ1538" s="23"/>
      <c r="AR1538" s="23"/>
      <c r="AS1538" s="23"/>
      <c r="AU1538" s="23"/>
    </row>
    <row r="1539" spans="3:47" x14ac:dyDescent="0.25">
      <c r="C1539" s="23"/>
      <c r="D1539" s="23"/>
      <c r="E1539" s="23"/>
      <c r="G1539" s="23"/>
      <c r="H1539" s="23"/>
      <c r="I1539" s="23"/>
      <c r="J1539" s="23"/>
      <c r="K1539" s="23"/>
      <c r="L1539" s="23"/>
      <c r="M1539" s="23"/>
      <c r="AQ1539" s="23"/>
      <c r="AR1539" s="23"/>
      <c r="AS1539" s="23"/>
      <c r="AU1539" s="23"/>
    </row>
    <row r="1540" spans="3:47" x14ac:dyDescent="0.25">
      <c r="C1540" s="23"/>
      <c r="D1540" s="23"/>
      <c r="E1540" s="23"/>
      <c r="G1540" s="23"/>
      <c r="H1540" s="23"/>
      <c r="I1540" s="23"/>
      <c r="J1540" s="23"/>
      <c r="K1540" s="23"/>
      <c r="L1540" s="23"/>
      <c r="M1540" s="23"/>
      <c r="AQ1540" s="23"/>
      <c r="AR1540" s="23"/>
      <c r="AS1540" s="23"/>
      <c r="AU1540" s="23"/>
    </row>
    <row r="1541" spans="3:47" x14ac:dyDescent="0.25">
      <c r="C1541" s="23"/>
      <c r="D1541" s="23"/>
      <c r="E1541" s="23"/>
      <c r="G1541" s="23"/>
      <c r="H1541" s="23"/>
      <c r="I1541" s="23"/>
      <c r="J1541" s="23"/>
      <c r="K1541" s="23"/>
      <c r="L1541" s="23"/>
      <c r="M1541" s="23"/>
      <c r="AQ1541" s="23"/>
      <c r="AR1541" s="23"/>
      <c r="AS1541" s="23"/>
      <c r="AU1541" s="23"/>
    </row>
    <row r="1542" spans="3:47" x14ac:dyDescent="0.25">
      <c r="C1542" s="23"/>
      <c r="D1542" s="23"/>
      <c r="E1542" s="23"/>
      <c r="G1542" s="23"/>
      <c r="H1542" s="23"/>
      <c r="I1542" s="23"/>
      <c r="J1542" s="23"/>
      <c r="K1542" s="23"/>
      <c r="L1542" s="23"/>
      <c r="M1542" s="23"/>
      <c r="AQ1542" s="23"/>
      <c r="AR1542" s="23"/>
      <c r="AS1542" s="23"/>
      <c r="AU1542" s="23"/>
    </row>
    <row r="1543" spans="3:47" x14ac:dyDescent="0.25">
      <c r="C1543" s="23"/>
      <c r="D1543" s="23"/>
      <c r="E1543" s="23"/>
      <c r="G1543" s="23"/>
      <c r="H1543" s="23"/>
      <c r="I1543" s="23"/>
      <c r="J1543" s="23"/>
      <c r="K1543" s="23"/>
      <c r="L1543" s="23"/>
      <c r="M1543" s="23"/>
      <c r="AQ1543" s="23"/>
      <c r="AR1543" s="23"/>
      <c r="AS1543" s="23"/>
      <c r="AU1543" s="23"/>
    </row>
    <row r="1544" spans="3:47" x14ac:dyDescent="0.25">
      <c r="C1544" s="23"/>
      <c r="D1544" s="23"/>
      <c r="E1544" s="23"/>
      <c r="G1544" s="23"/>
      <c r="H1544" s="23"/>
      <c r="I1544" s="23"/>
      <c r="J1544" s="23"/>
      <c r="K1544" s="23"/>
      <c r="L1544" s="23"/>
      <c r="M1544" s="23"/>
      <c r="AQ1544" s="23"/>
      <c r="AR1544" s="23"/>
      <c r="AS1544" s="23"/>
      <c r="AU1544" s="23"/>
    </row>
    <row r="1545" spans="3:47" x14ac:dyDescent="0.25">
      <c r="C1545" s="23"/>
      <c r="D1545" s="23"/>
      <c r="E1545" s="23"/>
      <c r="G1545" s="23"/>
      <c r="H1545" s="23"/>
      <c r="I1545" s="23"/>
      <c r="J1545" s="23"/>
      <c r="K1545" s="23"/>
      <c r="L1545" s="23"/>
      <c r="M1545" s="23"/>
      <c r="AQ1545" s="23"/>
      <c r="AR1545" s="23"/>
      <c r="AS1545" s="23"/>
      <c r="AU1545" s="23"/>
    </row>
    <row r="1546" spans="3:47" x14ac:dyDescent="0.25">
      <c r="C1546" s="23"/>
      <c r="D1546" s="23"/>
      <c r="E1546" s="23"/>
      <c r="G1546" s="23"/>
      <c r="H1546" s="23"/>
      <c r="I1546" s="23"/>
      <c r="J1546" s="23"/>
      <c r="K1546" s="23"/>
      <c r="L1546" s="23"/>
      <c r="M1546" s="23"/>
      <c r="AQ1546" s="23"/>
      <c r="AR1546" s="23"/>
      <c r="AS1546" s="23"/>
      <c r="AU1546" s="23"/>
    </row>
    <row r="1547" spans="3:47" x14ac:dyDescent="0.25">
      <c r="C1547" s="23"/>
      <c r="D1547" s="23"/>
      <c r="E1547" s="23"/>
      <c r="G1547" s="23"/>
      <c r="H1547" s="23"/>
      <c r="I1547" s="23"/>
      <c r="J1547" s="23"/>
      <c r="K1547" s="23"/>
      <c r="L1547" s="23"/>
      <c r="M1547" s="23"/>
      <c r="AQ1547" s="23"/>
      <c r="AR1547" s="23"/>
      <c r="AS1547" s="23"/>
      <c r="AU1547" s="23"/>
    </row>
    <row r="1548" spans="3:47" x14ac:dyDescent="0.25">
      <c r="C1548" s="23"/>
      <c r="D1548" s="23"/>
      <c r="E1548" s="23"/>
      <c r="G1548" s="23"/>
      <c r="H1548" s="23"/>
      <c r="I1548" s="23"/>
      <c r="J1548" s="23"/>
      <c r="K1548" s="23"/>
      <c r="L1548" s="23"/>
      <c r="M1548" s="23"/>
      <c r="AQ1548" s="23"/>
      <c r="AR1548" s="23"/>
      <c r="AS1548" s="23"/>
      <c r="AU1548" s="23"/>
    </row>
    <row r="1549" spans="3:47" x14ac:dyDescent="0.25">
      <c r="C1549" s="23"/>
      <c r="D1549" s="23"/>
      <c r="E1549" s="23"/>
      <c r="G1549" s="23"/>
      <c r="H1549" s="23"/>
      <c r="I1549" s="23"/>
      <c r="J1549" s="23"/>
      <c r="K1549" s="23"/>
      <c r="L1549" s="23"/>
      <c r="M1549" s="23"/>
      <c r="AQ1549" s="23"/>
      <c r="AR1549" s="23"/>
      <c r="AS1549" s="23"/>
      <c r="AU1549" s="23"/>
    </row>
    <row r="1550" spans="3:47" x14ac:dyDescent="0.25">
      <c r="C1550" s="23"/>
      <c r="D1550" s="23"/>
      <c r="E1550" s="23"/>
      <c r="G1550" s="23"/>
      <c r="H1550" s="23"/>
      <c r="I1550" s="23"/>
      <c r="J1550" s="23"/>
      <c r="K1550" s="23"/>
      <c r="L1550" s="23"/>
      <c r="M1550" s="23"/>
      <c r="AQ1550" s="23"/>
      <c r="AR1550" s="23"/>
      <c r="AS1550" s="23"/>
      <c r="AU1550" s="23"/>
    </row>
    <row r="1551" spans="3:47" x14ac:dyDescent="0.25">
      <c r="C1551" s="23"/>
      <c r="D1551" s="23"/>
      <c r="E1551" s="23"/>
      <c r="G1551" s="23"/>
      <c r="H1551" s="23"/>
      <c r="I1551" s="23"/>
      <c r="J1551" s="23"/>
      <c r="K1551" s="23"/>
      <c r="L1551" s="23"/>
      <c r="M1551" s="23"/>
      <c r="AQ1551" s="23"/>
      <c r="AR1551" s="23"/>
      <c r="AS1551" s="23"/>
      <c r="AU1551" s="23"/>
    </row>
    <row r="1552" spans="3:47" x14ac:dyDescent="0.25">
      <c r="C1552" s="23"/>
      <c r="D1552" s="23"/>
      <c r="E1552" s="23"/>
      <c r="G1552" s="23"/>
      <c r="H1552" s="23"/>
      <c r="I1552" s="23"/>
      <c r="J1552" s="23"/>
      <c r="K1552" s="23"/>
      <c r="L1552" s="23"/>
      <c r="M1552" s="23"/>
      <c r="AQ1552" s="23"/>
      <c r="AR1552" s="23"/>
      <c r="AS1552" s="23"/>
      <c r="AU1552" s="23"/>
    </row>
  </sheetData>
  <sortState xmlns:xlrd2="http://schemas.microsoft.com/office/spreadsheetml/2017/richdata2" ref="AO2:AU1552">
    <sortCondition ref="AO2:AO1552"/>
  </sortState>
  <mergeCells count="4">
    <mergeCell ref="P2:AB2"/>
    <mergeCell ref="O32:P32"/>
    <mergeCell ref="S36:T36"/>
    <mergeCell ref="AW1:BB1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10CD-E659-4260-B635-74438601FC93}">
  <sheetPr codeName="Sheet31"/>
  <dimension ref="A1:AI10194"/>
  <sheetViews>
    <sheetView zoomScale="93" zoomScaleNormal="93" workbookViewId="0">
      <selection activeCell="B1" sqref="B1:B1048576"/>
    </sheetView>
  </sheetViews>
  <sheetFormatPr defaultRowHeight="15" x14ac:dyDescent="0.25"/>
  <cols>
    <col min="1" max="1" width="14.5703125" style="75" customWidth="1"/>
    <col min="2" max="2" width="14.5703125" customWidth="1"/>
    <col min="3" max="3" width="9.140625" style="76"/>
    <col min="6" max="6" width="17.140625" customWidth="1"/>
    <col min="7" max="7" width="13.140625" customWidth="1"/>
    <col min="24" max="24" width="13.7109375" style="65" bestFit="1" customWidth="1"/>
  </cols>
  <sheetData>
    <row r="1" spans="1:35" x14ac:dyDescent="0.25">
      <c r="A1" s="246" t="s">
        <v>673</v>
      </c>
      <c r="B1" s="247" t="s">
        <v>673</v>
      </c>
      <c r="C1" s="248" t="s">
        <v>34</v>
      </c>
      <c r="E1" t="s">
        <v>378</v>
      </c>
      <c r="F1" s="247" t="s">
        <v>673</v>
      </c>
      <c r="G1" t="s">
        <v>386</v>
      </c>
      <c r="H1">
        <v>10189</v>
      </c>
      <c r="L1" t="s">
        <v>592</v>
      </c>
      <c r="T1" t="s">
        <v>378</v>
      </c>
      <c r="U1" t="s">
        <v>386</v>
      </c>
      <c r="AI1" s="247"/>
    </row>
    <row r="2" spans="1:35" x14ac:dyDescent="0.25">
      <c r="A2" s="122" t="s">
        <v>234</v>
      </c>
      <c r="B2">
        <v>0.36170212765957449</v>
      </c>
      <c r="C2" s="76" t="s">
        <v>81</v>
      </c>
      <c r="E2">
        <f t="shared" ref="E2:E65" ca="1" si="0">RAND()</f>
        <v>0.90282229609031406</v>
      </c>
      <c r="F2">
        <v>1.3809523809523809</v>
      </c>
      <c r="G2">
        <f>AVERAGE(F$2:F2)</f>
        <v>1.3809523809523809</v>
      </c>
      <c r="L2">
        <f>COUNTIF(B:B,"=0")</f>
        <v>246</v>
      </c>
      <c r="R2" t="s">
        <v>402</v>
      </c>
      <c r="T2">
        <f ca="1">3*RAND()^-1</f>
        <v>3.5609852166850917</v>
      </c>
      <c r="U2">
        <f ca="1">AVERAGE(T$2:T2)</f>
        <v>3.5609852166850917</v>
      </c>
    </row>
    <row r="3" spans="1:35" x14ac:dyDescent="0.25">
      <c r="A3" s="75" t="s">
        <v>1</v>
      </c>
      <c r="B3">
        <v>0.25</v>
      </c>
      <c r="C3" s="76" t="s">
        <v>82</v>
      </c>
      <c r="E3">
        <f t="shared" ca="1" si="0"/>
        <v>0.79047000761732422</v>
      </c>
      <c r="F3">
        <v>49</v>
      </c>
      <c r="G3">
        <f>AVERAGE(F$2:F3)</f>
        <v>25.19047619047619</v>
      </c>
      <c r="T3">
        <f t="shared" ref="T3:T66" ca="1" si="1">2*RAND()^-1</f>
        <v>2.2404454639597109</v>
      </c>
      <c r="U3">
        <f ca="1">AVERAGE(T$2:T3)</f>
        <v>2.9007153403224013</v>
      </c>
    </row>
    <row r="4" spans="1:35" x14ac:dyDescent="0.25">
      <c r="A4" s="75" t="s">
        <v>1</v>
      </c>
      <c r="B4">
        <v>0.2</v>
      </c>
      <c r="C4" s="76" t="s">
        <v>83</v>
      </c>
      <c r="E4">
        <f t="shared" ca="1" si="0"/>
        <v>0.83717251661853131</v>
      </c>
      <c r="F4">
        <v>0.25</v>
      </c>
      <c r="G4">
        <f>AVERAGE(F$2:F4)</f>
        <v>16.876984126984127</v>
      </c>
      <c r="T4">
        <f t="shared" ca="1" si="1"/>
        <v>2.4719511447520013</v>
      </c>
      <c r="U4">
        <f ca="1">AVERAGE(T$2:T4)</f>
        <v>2.7577939417989348</v>
      </c>
    </row>
    <row r="5" spans="1:35" x14ac:dyDescent="0.25">
      <c r="A5" s="75" t="s">
        <v>1</v>
      </c>
      <c r="B5">
        <v>0.8</v>
      </c>
      <c r="C5" s="76" t="s">
        <v>84</v>
      </c>
      <c r="E5">
        <f t="shared" ca="1" si="0"/>
        <v>0.87735572523603256</v>
      </c>
      <c r="F5">
        <v>0.16666666666666666</v>
      </c>
      <c r="G5">
        <f>AVERAGE(F$2:F5)</f>
        <v>12.699404761904761</v>
      </c>
      <c r="T5">
        <f t="shared" ca="1" si="1"/>
        <v>6.4062094501485181</v>
      </c>
      <c r="U5">
        <f ca="1">AVERAGE(T$2:T5)</f>
        <v>3.6698978188863305</v>
      </c>
    </row>
    <row r="6" spans="1:35" x14ac:dyDescent="0.25">
      <c r="A6" s="75" t="s">
        <v>1</v>
      </c>
      <c r="B6">
        <v>0.75</v>
      </c>
      <c r="C6" s="76" t="s">
        <v>85</v>
      </c>
      <c r="E6">
        <f t="shared" ca="1" si="0"/>
        <v>0.73905824683025434</v>
      </c>
      <c r="F6">
        <v>0.861782999308915</v>
      </c>
      <c r="G6">
        <f>AVERAGE(F$2:F6)</f>
        <v>10.331880409385592</v>
      </c>
      <c r="T6">
        <f t="shared" ca="1" si="1"/>
        <v>3.8629320329854777</v>
      </c>
      <c r="U6">
        <f ca="1">AVERAGE(T$2:T6)</f>
        <v>3.7085046617061601</v>
      </c>
    </row>
    <row r="7" spans="1:35" x14ac:dyDescent="0.25">
      <c r="A7" s="75" t="s">
        <v>1</v>
      </c>
      <c r="B7">
        <v>0.83606557377049184</v>
      </c>
      <c r="C7" s="76" t="s">
        <v>86</v>
      </c>
      <c r="E7">
        <f t="shared" ca="1" si="0"/>
        <v>0.65845646648236644</v>
      </c>
      <c r="F7">
        <v>0.35294117647058826</v>
      </c>
      <c r="G7">
        <f>AVERAGE(F$2:F7)</f>
        <v>8.6687238705664242</v>
      </c>
      <c r="T7">
        <f t="shared" ca="1" si="1"/>
        <v>2.2573734094550084</v>
      </c>
      <c r="U7">
        <f ca="1">AVERAGE(T$2:T7)</f>
        <v>3.4666494529976348</v>
      </c>
    </row>
    <row r="8" spans="1:35" x14ac:dyDescent="0.25">
      <c r="A8" s="75" t="s">
        <v>1</v>
      </c>
      <c r="B8">
        <v>0.58506224066390045</v>
      </c>
      <c r="C8" s="76" t="s">
        <v>87</v>
      </c>
      <c r="E8">
        <f t="shared" ca="1" si="0"/>
        <v>0.77046122820364571</v>
      </c>
      <c r="F8">
        <v>9.9009900990099098E-3</v>
      </c>
      <c r="G8">
        <f>AVERAGE(F$2:F8)</f>
        <v>7.4317491733567937</v>
      </c>
      <c r="T8">
        <f t="shared" ca="1" si="1"/>
        <v>2.1602940516891818</v>
      </c>
      <c r="U8">
        <f ca="1">AVERAGE(T$2:T8)</f>
        <v>3.2800272528107128</v>
      </c>
    </row>
    <row r="9" spans="1:35" x14ac:dyDescent="0.25">
      <c r="A9" s="75" t="s">
        <v>1</v>
      </c>
      <c r="B9">
        <v>0.28000000000000003</v>
      </c>
      <c r="C9" s="76" t="s">
        <v>88</v>
      </c>
      <c r="E9">
        <f t="shared" ca="1" si="0"/>
        <v>0.4597007635746303</v>
      </c>
      <c r="F9">
        <v>0.2</v>
      </c>
      <c r="G9">
        <f>AVERAGE(F$2:F9)</f>
        <v>6.5277805266871951</v>
      </c>
      <c r="T9">
        <f t="shared" ca="1" si="1"/>
        <v>2.7218525845220087</v>
      </c>
      <c r="U9">
        <f ca="1">AVERAGE(T$2:T9)</f>
        <v>3.2102554192746249</v>
      </c>
    </row>
    <row r="10" spans="1:35" x14ac:dyDescent="0.25">
      <c r="A10" s="75" t="s">
        <v>1</v>
      </c>
      <c r="B10">
        <v>0.80916030534351147</v>
      </c>
      <c r="C10" s="76" t="s">
        <v>89</v>
      </c>
      <c r="E10">
        <f t="shared" ca="1" si="0"/>
        <v>0.48385886968820746</v>
      </c>
      <c r="F10">
        <v>1.0893246187363835E-3</v>
      </c>
      <c r="G10">
        <f>AVERAGE(F$2:F10)</f>
        <v>5.8025926153462555</v>
      </c>
      <c r="T10">
        <f t="shared" ca="1" si="1"/>
        <v>2.3876673633280987</v>
      </c>
      <c r="U10">
        <f ca="1">AVERAGE(T$2:T10)</f>
        <v>3.1188567463916774</v>
      </c>
    </row>
    <row r="11" spans="1:35" x14ac:dyDescent="0.25">
      <c r="A11" s="75" t="s">
        <v>1</v>
      </c>
      <c r="B11">
        <v>0.93704600484261502</v>
      </c>
      <c r="C11" s="76" t="s">
        <v>90</v>
      </c>
      <c r="E11">
        <f t="shared" ca="1" si="0"/>
        <v>0.90635089641790156</v>
      </c>
      <c r="F11">
        <v>6.8376068376068355E-2</v>
      </c>
      <c r="G11">
        <f>AVERAGE(F$2:F11)</f>
        <v>5.2291709606492365</v>
      </c>
      <c r="T11">
        <f t="shared" ca="1" si="1"/>
        <v>3.7424908602264626</v>
      </c>
      <c r="U11">
        <f ca="1">AVERAGE(T$2:T11)</f>
        <v>3.1812201577751558</v>
      </c>
    </row>
    <row r="12" spans="1:35" x14ac:dyDescent="0.25">
      <c r="A12" s="75" t="s">
        <v>1</v>
      </c>
      <c r="B12">
        <v>0.82942430703624737</v>
      </c>
      <c r="C12" s="76" t="s">
        <v>91</v>
      </c>
      <c r="E12">
        <f t="shared" ca="1" si="0"/>
        <v>0.72037359142375557</v>
      </c>
      <c r="F12">
        <v>0.36986301369863017</v>
      </c>
      <c r="G12">
        <f>AVERAGE(F$2:F12)</f>
        <v>4.7874156927446361</v>
      </c>
      <c r="T12">
        <f t="shared" ca="1" si="1"/>
        <v>26.390685887886345</v>
      </c>
      <c r="U12">
        <f ca="1">AVERAGE(T$2:T12)</f>
        <v>5.2911715877852634</v>
      </c>
    </row>
    <row r="13" spans="1:35" x14ac:dyDescent="0.25">
      <c r="A13" s="75" t="s">
        <v>1</v>
      </c>
      <c r="B13">
        <v>0.95</v>
      </c>
      <c r="C13" s="76" t="s">
        <v>92</v>
      </c>
      <c r="E13">
        <f t="shared" ca="1" si="0"/>
        <v>0.37565987524072619</v>
      </c>
      <c r="F13">
        <v>0.90291262135922334</v>
      </c>
      <c r="G13">
        <f>AVERAGE(F$2:F13)</f>
        <v>4.463707103462518</v>
      </c>
      <c r="T13">
        <f t="shared" ca="1" si="1"/>
        <v>5.5511363172163959</v>
      </c>
      <c r="U13">
        <f ca="1">AVERAGE(T$2:T13)</f>
        <v>5.3128353152378578</v>
      </c>
    </row>
    <row r="14" spans="1:35" x14ac:dyDescent="0.25">
      <c r="B14">
        <v>0.57446808510638303</v>
      </c>
      <c r="C14" s="76" t="s">
        <v>81</v>
      </c>
      <c r="E14">
        <f t="shared" ca="1" si="0"/>
        <v>0.54959384360633512</v>
      </c>
      <c r="F14">
        <v>0.20195439739413681</v>
      </c>
      <c r="G14">
        <f>AVERAGE(F$2:F14)</f>
        <v>4.1358799722264887</v>
      </c>
      <c r="T14">
        <f t="shared" ca="1" si="1"/>
        <v>2.0739978004447064</v>
      </c>
      <c r="U14">
        <f ca="1">AVERAGE(T$2:T14)</f>
        <v>5.0636939679460777</v>
      </c>
    </row>
    <row r="15" spans="1:35" x14ac:dyDescent="0.25">
      <c r="A15" s="75" t="s">
        <v>2</v>
      </c>
      <c r="B15">
        <v>0.25</v>
      </c>
      <c r="C15" s="76" t="s">
        <v>82</v>
      </c>
      <c r="E15">
        <f t="shared" ca="1" si="0"/>
        <v>0.49061110982524647</v>
      </c>
      <c r="F15">
        <v>0.31687573115644402</v>
      </c>
      <c r="G15">
        <f>AVERAGE(F$2:F15)</f>
        <v>3.8630939550072001</v>
      </c>
      <c r="T15">
        <f t="shared" ca="1" si="1"/>
        <v>2.6018524638014124</v>
      </c>
      <c r="U15">
        <f ca="1">AVERAGE(T$2:T15)</f>
        <v>4.887848146221458</v>
      </c>
    </row>
    <row r="16" spans="1:35" x14ac:dyDescent="0.25">
      <c r="A16" s="75" t="s">
        <v>2</v>
      </c>
      <c r="B16">
        <v>0.6</v>
      </c>
      <c r="C16" s="76" t="s">
        <v>83</v>
      </c>
      <c r="E16">
        <f t="shared" ca="1" si="0"/>
        <v>0.75085668575883313</v>
      </c>
      <c r="F16">
        <v>1.2666666666666668</v>
      </c>
      <c r="G16">
        <f>AVERAGE(F$2:F16)</f>
        <v>3.6899988024511643</v>
      </c>
      <c r="T16">
        <f t="shared" ca="1" si="1"/>
        <v>19.720078495901618</v>
      </c>
      <c r="U16">
        <f ca="1">AVERAGE(T$2:T16)</f>
        <v>5.8766635028668022</v>
      </c>
    </row>
    <row r="17" spans="1:21" x14ac:dyDescent="0.25">
      <c r="A17" s="75" t="s">
        <v>2</v>
      </c>
      <c r="B17">
        <v>0.875</v>
      </c>
      <c r="C17" s="76" t="s">
        <v>84</v>
      </c>
      <c r="E17">
        <f t="shared" ca="1" si="0"/>
        <v>0.40217777401617083</v>
      </c>
      <c r="F17">
        <v>2.659574468085144E-3</v>
      </c>
      <c r="G17">
        <f>AVERAGE(F$2:F17)</f>
        <v>3.4595401007022217</v>
      </c>
      <c r="T17">
        <f t="shared" ca="1" si="1"/>
        <v>3.3147920264113506</v>
      </c>
      <c r="U17">
        <f ca="1">AVERAGE(T$2:T17)</f>
        <v>5.7165465355883365</v>
      </c>
    </row>
    <row r="18" spans="1:21" x14ac:dyDescent="0.25">
      <c r="A18" s="75" t="s">
        <v>2</v>
      </c>
      <c r="B18">
        <v>0.75</v>
      </c>
      <c r="C18" s="76" t="s">
        <v>85</v>
      </c>
      <c r="E18">
        <f t="shared" ca="1" si="0"/>
        <v>0.22815957982362434</v>
      </c>
      <c r="F18">
        <v>4.625</v>
      </c>
      <c r="G18">
        <f>AVERAGE(F$2:F18)</f>
        <v>3.5280965653667971</v>
      </c>
      <c r="T18">
        <f t="shared" ca="1" si="1"/>
        <v>2.4559688150065817</v>
      </c>
      <c r="U18">
        <f ca="1">AVERAGE(T$2:T18)</f>
        <v>5.5247478461423514</v>
      </c>
    </row>
    <row r="19" spans="1:21" x14ac:dyDescent="0.25">
      <c r="A19" s="75" t="s">
        <v>2</v>
      </c>
      <c r="B19">
        <v>0.50819672131147542</v>
      </c>
      <c r="C19" s="76" t="s">
        <v>86</v>
      </c>
      <c r="E19">
        <f t="shared" ca="1" si="0"/>
        <v>0.25500989792491391</v>
      </c>
      <c r="F19">
        <v>0.97499999999999998</v>
      </c>
      <c r="G19">
        <f>AVERAGE(F$2:F19)</f>
        <v>3.3862578672908636</v>
      </c>
      <c r="T19">
        <f t="shared" ca="1" si="1"/>
        <v>2.1592435163886594</v>
      </c>
      <c r="U19">
        <f ca="1">AVERAGE(T$2:T19)</f>
        <v>5.3377753833782569</v>
      </c>
    </row>
    <row r="20" spans="1:21" x14ac:dyDescent="0.25">
      <c r="A20" s="75" t="s">
        <v>2</v>
      </c>
      <c r="B20">
        <v>0.95850622406639008</v>
      </c>
      <c r="C20" s="76" t="s">
        <v>87</v>
      </c>
      <c r="E20">
        <f t="shared" ca="1" si="0"/>
        <v>2.0475156040699494E-2</v>
      </c>
      <c r="F20">
        <v>0.68531468531468531</v>
      </c>
      <c r="G20">
        <f>AVERAGE(F$2:F20)</f>
        <v>3.2441029629763283</v>
      </c>
      <c r="T20">
        <f t="shared" ca="1" si="1"/>
        <v>3.5984640249542639</v>
      </c>
      <c r="U20">
        <f ca="1">AVERAGE(T$2:T20)</f>
        <v>5.2462326803033106</v>
      </c>
    </row>
    <row r="21" spans="1:21" x14ac:dyDescent="0.25">
      <c r="A21" s="75" t="s">
        <v>2</v>
      </c>
      <c r="B21">
        <v>0.44</v>
      </c>
      <c r="C21" s="76" t="s">
        <v>88</v>
      </c>
      <c r="E21">
        <f t="shared" ca="1" si="0"/>
        <v>0.31855686676105133</v>
      </c>
      <c r="F21">
        <v>0.45945945945945948</v>
      </c>
      <c r="G21">
        <f>AVERAGE(F$2:F21)</f>
        <v>3.1048707878004849</v>
      </c>
      <c r="T21">
        <f t="shared" ca="1" si="1"/>
        <v>2.6353400335253352</v>
      </c>
      <c r="U21">
        <f ca="1">AVERAGE(T$2:T21)</f>
        <v>5.1156880479644116</v>
      </c>
    </row>
    <row r="22" spans="1:21" x14ac:dyDescent="0.25">
      <c r="A22" s="75" t="s">
        <v>2</v>
      </c>
      <c r="B22">
        <v>0.90839694656488545</v>
      </c>
      <c r="C22" s="76" t="s">
        <v>89</v>
      </c>
      <c r="E22">
        <f t="shared" ca="1" si="0"/>
        <v>0.91578811061455323</v>
      </c>
      <c r="F22">
        <v>0</v>
      </c>
      <c r="G22">
        <f>AVERAGE(F$2:F22)</f>
        <v>2.9570197979052235</v>
      </c>
      <c r="T22">
        <f t="shared" ca="1" si="1"/>
        <v>2.2946893223988178</v>
      </c>
      <c r="U22">
        <f ca="1">AVERAGE(T$2:T22)</f>
        <v>4.9813547753184313</v>
      </c>
    </row>
    <row r="23" spans="1:21" x14ac:dyDescent="0.25">
      <c r="A23" s="75" t="s">
        <v>2</v>
      </c>
      <c r="B23">
        <v>0.93704600484261502</v>
      </c>
      <c r="C23" s="76" t="s">
        <v>90</v>
      </c>
      <c r="E23">
        <f t="shared" ca="1" si="0"/>
        <v>0.11488701638225218</v>
      </c>
      <c r="F23">
        <v>0.55752212389380529</v>
      </c>
      <c r="G23">
        <f>AVERAGE(F$2:F23)</f>
        <v>2.8479517218137955</v>
      </c>
      <c r="T23">
        <f t="shared" ca="1" si="1"/>
        <v>3.7663272068697387</v>
      </c>
      <c r="U23">
        <f ca="1">AVERAGE(T$2:T23)</f>
        <v>4.9261262494798537</v>
      </c>
    </row>
    <row r="24" spans="1:21" x14ac:dyDescent="0.25">
      <c r="A24" s="75" t="s">
        <v>2</v>
      </c>
      <c r="B24">
        <v>0.78678038379530912</v>
      </c>
      <c r="C24" s="76" t="s">
        <v>91</v>
      </c>
      <c r="E24">
        <f t="shared" ca="1" si="0"/>
        <v>0.76369647731037649</v>
      </c>
      <c r="F24">
        <v>1.6393442622950821E-2</v>
      </c>
      <c r="G24">
        <f>AVERAGE(F$2:F24)</f>
        <v>2.7248404922837586</v>
      </c>
      <c r="T24">
        <f t="shared" ca="1" si="1"/>
        <v>2.1568072127351181</v>
      </c>
      <c r="U24">
        <f ca="1">AVERAGE(T$2:T24)</f>
        <v>4.8057210739692131</v>
      </c>
    </row>
    <row r="25" spans="1:21" x14ac:dyDescent="0.25">
      <c r="A25" s="75" t="s">
        <v>2</v>
      </c>
      <c r="B25">
        <v>0</v>
      </c>
      <c r="C25" s="76" t="s">
        <v>92</v>
      </c>
      <c r="E25">
        <f t="shared" ca="1" si="0"/>
        <v>0.73973427587917651</v>
      </c>
      <c r="F25">
        <v>0.1870845204178537</v>
      </c>
      <c r="G25">
        <f>AVERAGE(F$2:F25)</f>
        <v>2.6191006601226792</v>
      </c>
      <c r="T25">
        <f t="shared" ca="1" si="1"/>
        <v>2.0199723090007531</v>
      </c>
      <c r="U25">
        <f ca="1">AVERAGE(T$2:T25)</f>
        <v>4.6896482087621942</v>
      </c>
    </row>
    <row r="26" spans="1:21" x14ac:dyDescent="0.25">
      <c r="B26">
        <v>0.5957446808510638</v>
      </c>
      <c r="C26" s="76" t="s">
        <v>81</v>
      </c>
      <c r="E26">
        <f t="shared" ca="1" si="0"/>
        <v>0.56315203541295178</v>
      </c>
      <c r="F26">
        <v>0.18699186991869918</v>
      </c>
      <c r="G26">
        <f>AVERAGE(F$2:F26)</f>
        <v>2.52181630851452</v>
      </c>
      <c r="T26">
        <f t="shared" ca="1" si="1"/>
        <v>9.4815771695700519</v>
      </c>
      <c r="U26">
        <f ca="1">AVERAGE(T$2:T26)</f>
        <v>4.8813253671945089</v>
      </c>
    </row>
    <row r="27" spans="1:21" x14ac:dyDescent="0.25">
      <c r="A27" s="75" t="s">
        <v>3</v>
      </c>
      <c r="B27">
        <v>5.25</v>
      </c>
      <c r="C27" s="76" t="s">
        <v>82</v>
      </c>
      <c r="E27">
        <f t="shared" ca="1" si="0"/>
        <v>0.12851338733124062</v>
      </c>
      <c r="F27">
        <v>1.5396825396825398</v>
      </c>
      <c r="G27">
        <f>AVERAGE(F$2:F27)</f>
        <v>2.484041932790213</v>
      </c>
      <c r="T27">
        <f t="shared" ca="1" si="1"/>
        <v>3.6920245705811729</v>
      </c>
      <c r="U27">
        <f ca="1">AVERAGE(T$2:T27)</f>
        <v>4.8355830288632262</v>
      </c>
    </row>
    <row r="28" spans="1:21" x14ac:dyDescent="0.25">
      <c r="A28" s="75" t="s">
        <v>3</v>
      </c>
      <c r="B28">
        <v>0.2</v>
      </c>
      <c r="C28" s="76" t="s">
        <v>83</v>
      </c>
      <c r="E28">
        <f t="shared" ca="1" si="0"/>
        <v>0.69917235551012824</v>
      </c>
      <c r="F28">
        <v>0.42857142857142866</v>
      </c>
      <c r="G28">
        <f>AVERAGE(F$2:F28)</f>
        <v>2.4079133955969247</v>
      </c>
      <c r="T28">
        <f t="shared" ca="1" si="1"/>
        <v>2.6796141112668028</v>
      </c>
      <c r="U28">
        <f ca="1">AVERAGE(T$2:T28)</f>
        <v>4.7557323282115069</v>
      </c>
    </row>
    <row r="29" spans="1:21" x14ac:dyDescent="0.25">
      <c r="A29" s="75" t="s">
        <v>3</v>
      </c>
      <c r="B29">
        <v>0.98</v>
      </c>
      <c r="C29" s="76" t="s">
        <v>84</v>
      </c>
      <c r="E29">
        <f t="shared" ca="1" si="0"/>
        <v>0.77262594260592043</v>
      </c>
      <c r="F29">
        <v>0.84542211652794297</v>
      </c>
      <c r="G29">
        <f>AVERAGE(F$2:F29)</f>
        <v>2.3521101356301757</v>
      </c>
      <c r="T29">
        <f t="shared" ca="1" si="1"/>
        <v>6.9876075316056339</v>
      </c>
      <c r="U29">
        <f ca="1">AVERAGE(T$2:T29)</f>
        <v>4.835442156904155</v>
      </c>
    </row>
    <row r="30" spans="1:21" x14ac:dyDescent="0.25">
      <c r="A30" s="75" t="s">
        <v>3</v>
      </c>
      <c r="B30">
        <v>0.75</v>
      </c>
      <c r="C30" s="76" t="s">
        <v>85</v>
      </c>
      <c r="E30">
        <f t="shared" ca="1" si="0"/>
        <v>0.62585535474890353</v>
      </c>
      <c r="F30">
        <v>0.99969444444444444</v>
      </c>
      <c r="G30">
        <f>AVERAGE(F$2:F30)</f>
        <v>2.3054751117961847</v>
      </c>
      <c r="T30">
        <f t="shared" ca="1" si="1"/>
        <v>11.99723843691754</v>
      </c>
      <c r="U30">
        <f ca="1">AVERAGE(T$2:T30)</f>
        <v>5.0824006493184095</v>
      </c>
    </row>
    <row r="31" spans="1:21" x14ac:dyDescent="0.25">
      <c r="A31" s="75" t="s">
        <v>3</v>
      </c>
      <c r="B31">
        <v>1.2950819672131149</v>
      </c>
      <c r="C31" s="76" t="s">
        <v>86</v>
      </c>
      <c r="E31">
        <f t="shared" ca="1" si="0"/>
        <v>0.86378299382389623</v>
      </c>
      <c r="F31">
        <v>2.3557046979865772</v>
      </c>
      <c r="G31">
        <f>AVERAGE(F$2:F31)</f>
        <v>2.3071494313358647</v>
      </c>
      <c r="T31">
        <f t="shared" ca="1" si="1"/>
        <v>114.77227021759496</v>
      </c>
      <c r="U31">
        <f ca="1">AVERAGE(T$2:T31)</f>
        <v>8.738729634927628</v>
      </c>
    </row>
    <row r="32" spans="1:21" x14ac:dyDescent="0.25">
      <c r="A32" s="75" t="s">
        <v>3</v>
      </c>
      <c r="B32">
        <v>0.96265560165975106</v>
      </c>
      <c r="C32" s="76" t="s">
        <v>87</v>
      </c>
      <c r="E32">
        <f t="shared" ca="1" si="0"/>
        <v>0.96895119221816117</v>
      </c>
      <c r="F32">
        <v>0.13154172560113153</v>
      </c>
      <c r="G32">
        <f>AVERAGE(F$2:F32)</f>
        <v>2.2369685376024866</v>
      </c>
      <c r="T32">
        <f t="shared" ca="1" si="1"/>
        <v>2.1245537907377585</v>
      </c>
      <c r="U32">
        <f ca="1">AVERAGE(T$2:T32)</f>
        <v>8.5253691238247278</v>
      </c>
    </row>
    <row r="33" spans="1:21" x14ac:dyDescent="0.25">
      <c r="A33" s="75" t="s">
        <v>3</v>
      </c>
      <c r="B33">
        <v>0.04</v>
      </c>
      <c r="C33" s="76" t="s">
        <v>88</v>
      </c>
      <c r="E33">
        <f t="shared" ca="1" si="0"/>
        <v>0.53183029014598937</v>
      </c>
      <c r="F33">
        <v>0.98888888888888893</v>
      </c>
      <c r="G33">
        <f>AVERAGE(F$2:F33)</f>
        <v>2.1979660485801866</v>
      </c>
      <c r="T33">
        <f t="shared" ca="1" si="1"/>
        <v>3.5000430505709343</v>
      </c>
      <c r="U33">
        <f ca="1">AVERAGE(T$2:T33)</f>
        <v>8.3683276840355472</v>
      </c>
    </row>
    <row r="34" spans="1:21" x14ac:dyDescent="0.25">
      <c r="A34" s="75" t="s">
        <v>3</v>
      </c>
      <c r="B34">
        <v>2.8167938931297711</v>
      </c>
      <c r="C34" s="76" t="s">
        <v>89</v>
      </c>
      <c r="E34">
        <f t="shared" ca="1" si="0"/>
        <v>0.59035340586216889</v>
      </c>
      <c r="F34">
        <v>2.3333333333333335</v>
      </c>
      <c r="G34">
        <f>AVERAGE(F$2:F34)</f>
        <v>2.2020680875120999</v>
      </c>
      <c r="T34">
        <f t="shared" ca="1" si="1"/>
        <v>3.3271738613853623</v>
      </c>
      <c r="U34">
        <f ca="1">AVERAGE(T$2:T34)</f>
        <v>8.2155654469855417</v>
      </c>
    </row>
    <row r="35" spans="1:21" x14ac:dyDescent="0.25">
      <c r="A35" s="75" t="s">
        <v>3</v>
      </c>
      <c r="B35">
        <v>23.213075060532688</v>
      </c>
      <c r="C35" s="76" t="s">
        <v>90</v>
      </c>
      <c r="E35">
        <f t="shared" ca="1" si="0"/>
        <v>0.35530472176166361</v>
      </c>
      <c r="F35">
        <v>0.25000000000000006</v>
      </c>
      <c r="G35">
        <f>AVERAGE(F$2:F35)</f>
        <v>2.1446543202323323</v>
      </c>
      <c r="T35">
        <f t="shared" ca="1" si="1"/>
        <v>4.4165164845793301</v>
      </c>
      <c r="U35">
        <f ca="1">AVERAGE(T$2:T35)</f>
        <v>8.1038287127971245</v>
      </c>
    </row>
    <row r="36" spans="1:21" x14ac:dyDescent="0.25">
      <c r="A36" s="75" t="s">
        <v>3</v>
      </c>
      <c r="B36">
        <v>0.89339019189765456</v>
      </c>
      <c r="C36" s="76" t="s">
        <v>91</v>
      </c>
      <c r="E36">
        <f t="shared" ca="1" si="0"/>
        <v>0.12290072919459905</v>
      </c>
      <c r="F36">
        <v>1.8169014084507042</v>
      </c>
      <c r="G36">
        <f>AVERAGE(F$2:F36)</f>
        <v>2.1352899513242858</v>
      </c>
      <c r="T36">
        <f t="shared" ca="1" si="1"/>
        <v>4.1234538579078155</v>
      </c>
      <c r="U36">
        <f ca="1">AVERAGE(T$2:T36)</f>
        <v>7.9901037169431435</v>
      </c>
    </row>
    <row r="37" spans="1:21" x14ac:dyDescent="0.25">
      <c r="A37" s="75" t="s">
        <v>3</v>
      </c>
      <c r="B37">
        <v>0</v>
      </c>
      <c r="C37" s="76" t="s">
        <v>92</v>
      </c>
      <c r="E37">
        <f t="shared" ca="1" si="0"/>
        <v>0.57329163546085748</v>
      </c>
      <c r="F37">
        <v>0.69593310528316232</v>
      </c>
      <c r="G37">
        <f>AVERAGE(F$2:F37)</f>
        <v>2.0953078167120323</v>
      </c>
      <c r="T37">
        <f t="shared" ca="1" si="1"/>
        <v>2.9731691135777853</v>
      </c>
      <c r="U37">
        <f ca="1">AVERAGE(T$2:T37)</f>
        <v>7.8507444224052172</v>
      </c>
    </row>
    <row r="38" spans="1:21" x14ac:dyDescent="0.25">
      <c r="B38">
        <v>1.553191489361702</v>
      </c>
      <c r="C38" s="76" t="s">
        <v>81</v>
      </c>
      <c r="E38">
        <f t="shared" ca="1" si="0"/>
        <v>0.69815878489204608</v>
      </c>
      <c r="F38">
        <v>0.24819340428327422</v>
      </c>
      <c r="G38">
        <f>AVERAGE(F$2:F38)</f>
        <v>2.0453858055653091</v>
      </c>
      <c r="T38">
        <f t="shared" ca="1" si="1"/>
        <v>2.3314785347138183</v>
      </c>
      <c r="U38">
        <f ca="1">AVERAGE(T$2:T38)</f>
        <v>7.7015750740892335</v>
      </c>
    </row>
    <row r="39" spans="1:21" x14ac:dyDescent="0.25">
      <c r="A39" s="75" t="s">
        <v>4</v>
      </c>
      <c r="B39">
        <v>0.875</v>
      </c>
      <c r="C39" s="76" t="s">
        <v>82</v>
      </c>
      <c r="E39">
        <f t="shared" ca="1" si="0"/>
        <v>0.73688984092927934</v>
      </c>
      <c r="F39">
        <v>5.6603773584905627E-2</v>
      </c>
      <c r="G39">
        <f>AVERAGE(F$2:F39)</f>
        <v>1.993049436302667</v>
      </c>
      <c r="T39">
        <f t="shared" ca="1" si="1"/>
        <v>8.5830930779870585</v>
      </c>
      <c r="U39">
        <f ca="1">AVERAGE(T$2:T39)</f>
        <v>7.72477291629707</v>
      </c>
    </row>
    <row r="40" spans="1:21" x14ac:dyDescent="0.25">
      <c r="A40" s="75" t="s">
        <v>4</v>
      </c>
      <c r="B40">
        <v>0.8</v>
      </c>
      <c r="C40" s="76" t="s">
        <v>83</v>
      </c>
      <c r="E40">
        <f t="shared" ca="1" si="0"/>
        <v>0.82503590710041907</v>
      </c>
      <c r="F40">
        <v>0</v>
      </c>
      <c r="G40">
        <f>AVERAGE(F$2:F40)</f>
        <v>1.9419456046025987</v>
      </c>
      <c r="T40">
        <f t="shared" ca="1" si="1"/>
        <v>5.0951942448098189</v>
      </c>
      <c r="U40">
        <f ca="1">AVERAGE(T$2:T40)</f>
        <v>7.6573478221563711</v>
      </c>
    </row>
    <row r="41" spans="1:21" x14ac:dyDescent="0.25">
      <c r="A41" s="75" t="s">
        <v>4</v>
      </c>
      <c r="B41">
        <v>0.4</v>
      </c>
      <c r="C41" s="76" t="s">
        <v>84</v>
      </c>
      <c r="E41">
        <f t="shared" ca="1" si="0"/>
        <v>0.53757996442896838</v>
      </c>
      <c r="F41">
        <v>0.75</v>
      </c>
      <c r="G41">
        <f>AVERAGE(F$2:F41)</f>
        <v>1.9121469644875337</v>
      </c>
      <c r="T41">
        <f t="shared" ca="1" si="1"/>
        <v>2.6973058038164153</v>
      </c>
      <c r="U41">
        <f ca="1">AVERAGE(T$2:T41)</f>
        <v>7.5333467716978717</v>
      </c>
    </row>
    <row r="42" spans="1:21" x14ac:dyDescent="0.25">
      <c r="A42" s="75" t="s">
        <v>4</v>
      </c>
      <c r="B42">
        <v>0.625</v>
      </c>
      <c r="C42" s="76" t="s">
        <v>85</v>
      </c>
      <c r="E42">
        <f t="shared" ca="1" si="0"/>
        <v>0.41498462280406467</v>
      </c>
      <c r="F42">
        <v>0.42622950819672129</v>
      </c>
      <c r="G42">
        <f>AVERAGE(F$2:F42)</f>
        <v>1.8759050753097091</v>
      </c>
      <c r="T42">
        <f t="shared" ca="1" si="1"/>
        <v>82.441031496099214</v>
      </c>
      <c r="U42">
        <f ca="1">AVERAGE(T$2:T42)</f>
        <v>9.3603634722930273</v>
      </c>
    </row>
    <row r="43" spans="1:21" x14ac:dyDescent="0.25">
      <c r="A43" s="75" t="s">
        <v>4</v>
      </c>
      <c r="B43">
        <v>0.95081967213114749</v>
      </c>
      <c r="C43" s="76" t="s">
        <v>86</v>
      </c>
      <c r="E43">
        <f t="shared" ca="1" si="0"/>
        <v>0.14722444797531486</v>
      </c>
      <c r="F43">
        <v>0.16279069767441862</v>
      </c>
      <c r="G43">
        <f>AVERAGE(F$2:F43)</f>
        <v>1.8351166377469643</v>
      </c>
      <c r="T43">
        <f t="shared" ca="1" si="1"/>
        <v>2.5564623673822915</v>
      </c>
      <c r="U43">
        <f ca="1">AVERAGE(T$2:T43)</f>
        <v>9.1983658269380086</v>
      </c>
    </row>
    <row r="44" spans="1:21" x14ac:dyDescent="0.25">
      <c r="A44" s="75" t="s">
        <v>4</v>
      </c>
      <c r="B44">
        <v>7.2987551867219915</v>
      </c>
      <c r="C44" s="76" t="s">
        <v>87</v>
      </c>
      <c r="E44">
        <f t="shared" ca="1" si="0"/>
        <v>0.98648131040869502</v>
      </c>
      <c r="F44">
        <v>0.22680412371134021</v>
      </c>
      <c r="G44">
        <f>AVERAGE(F$2:F44)</f>
        <v>1.7977140211414848</v>
      </c>
      <c r="T44">
        <f t="shared" ca="1" si="1"/>
        <v>2.7030038914516514</v>
      </c>
      <c r="U44">
        <f ca="1">AVERAGE(T$2:T44)</f>
        <v>9.0473108982057688</v>
      </c>
    </row>
    <row r="45" spans="1:21" x14ac:dyDescent="0.25">
      <c r="A45" s="75" t="s">
        <v>4</v>
      </c>
      <c r="B45">
        <v>0.92</v>
      </c>
      <c r="C45" s="76" t="s">
        <v>88</v>
      </c>
      <c r="E45">
        <f t="shared" ca="1" si="0"/>
        <v>0.54525210189257922</v>
      </c>
      <c r="F45">
        <v>9.9009900990099098E-3</v>
      </c>
      <c r="G45">
        <f>AVERAGE(F$2:F45)</f>
        <v>1.7570819067996104</v>
      </c>
      <c r="T45">
        <f t="shared" ca="1" si="1"/>
        <v>3.7275716309554148</v>
      </c>
      <c r="U45">
        <f ca="1">AVERAGE(T$2:T45)</f>
        <v>8.9264077330409872</v>
      </c>
    </row>
    <row r="46" spans="1:21" x14ac:dyDescent="0.25">
      <c r="A46" s="75" t="s">
        <v>4</v>
      </c>
      <c r="B46">
        <v>0.61832061068702293</v>
      </c>
      <c r="C46" s="76" t="s">
        <v>89</v>
      </c>
      <c r="E46">
        <f t="shared" ca="1" si="0"/>
        <v>0.10902350288839224</v>
      </c>
      <c r="F46">
        <v>0.87341772151898733</v>
      </c>
      <c r="G46">
        <f>AVERAGE(F$2:F46)</f>
        <v>1.7374449249044854</v>
      </c>
      <c r="T46">
        <f t="shared" ca="1" si="1"/>
        <v>5.3964704377683459</v>
      </c>
      <c r="U46">
        <f ca="1">AVERAGE(T$2:T46)</f>
        <v>8.8479646820349291</v>
      </c>
    </row>
    <row r="47" spans="1:21" x14ac:dyDescent="0.25">
      <c r="A47" s="75" t="s">
        <v>4</v>
      </c>
      <c r="B47">
        <v>0.21065375302663439</v>
      </c>
      <c r="C47" s="76" t="s">
        <v>90</v>
      </c>
      <c r="E47">
        <f t="shared" ca="1" si="0"/>
        <v>0.73166028297168495</v>
      </c>
      <c r="F47">
        <v>0.4</v>
      </c>
      <c r="G47">
        <f>AVERAGE(F$2:F47)</f>
        <v>1.708370035232649</v>
      </c>
      <c r="T47">
        <f t="shared" ca="1" si="1"/>
        <v>3.1615618443060729</v>
      </c>
      <c r="U47">
        <f ca="1">AVERAGE(T$2:T47)</f>
        <v>8.7243472290408235</v>
      </c>
    </row>
    <row r="48" spans="1:21" x14ac:dyDescent="0.25">
      <c r="A48" s="75" t="s">
        <v>4</v>
      </c>
      <c r="B48">
        <v>0.46695095948827292</v>
      </c>
      <c r="C48" s="76" t="s">
        <v>91</v>
      </c>
      <c r="E48">
        <f t="shared" ca="1" si="0"/>
        <v>0.26908921242320338</v>
      </c>
      <c r="F48">
        <v>0.25</v>
      </c>
      <c r="G48">
        <f>AVERAGE(F$2:F48)</f>
        <v>1.6773408855468479</v>
      </c>
      <c r="T48">
        <f t="shared" ca="1" si="1"/>
        <v>5.7874600604808393</v>
      </c>
      <c r="U48">
        <f ca="1">AVERAGE(T$2:T48)</f>
        <v>8.6618602680076329</v>
      </c>
    </row>
    <row r="49" spans="1:21" x14ac:dyDescent="0.25">
      <c r="A49" s="75" t="s">
        <v>4</v>
      </c>
      <c r="B49">
        <v>0</v>
      </c>
      <c r="C49" s="76" t="s">
        <v>92</v>
      </c>
      <c r="E49">
        <f t="shared" ca="1" si="0"/>
        <v>9.6215306254931243E-2</v>
      </c>
      <c r="F49">
        <v>0.44444444444444442</v>
      </c>
      <c r="G49">
        <f>AVERAGE(F$2:F49)</f>
        <v>1.6516555430238811</v>
      </c>
      <c r="T49">
        <f t="shared" ca="1" si="1"/>
        <v>3.0648218104731084</v>
      </c>
      <c r="U49">
        <f ca="1">AVERAGE(T$2:T49)</f>
        <v>8.5452553001423297</v>
      </c>
    </row>
    <row r="50" spans="1:21" x14ac:dyDescent="0.25">
      <c r="B50">
        <v>0.78723404255319152</v>
      </c>
      <c r="C50" s="76" t="s">
        <v>81</v>
      </c>
      <c r="E50">
        <f t="shared" ca="1" si="0"/>
        <v>0.20819456253823454</v>
      </c>
      <c r="F50">
        <v>0.73913043478260865</v>
      </c>
      <c r="G50">
        <f>AVERAGE(F$2:F50)</f>
        <v>1.6330325816312021</v>
      </c>
      <c r="T50">
        <f t="shared" ca="1" si="1"/>
        <v>4.5933918228453896</v>
      </c>
      <c r="U50">
        <f ca="1">AVERAGE(T$2:T50)</f>
        <v>8.4646050250954534</v>
      </c>
    </row>
    <row r="51" spans="1:21" x14ac:dyDescent="0.25">
      <c r="A51" s="75" t="s">
        <v>5</v>
      </c>
      <c r="B51">
        <v>5.25</v>
      </c>
      <c r="C51" s="76" t="s">
        <v>82</v>
      </c>
      <c r="E51">
        <f t="shared" ca="1" si="0"/>
        <v>0.56380871755424766</v>
      </c>
      <c r="F51">
        <v>0.375</v>
      </c>
      <c r="G51">
        <f>AVERAGE(F$2:F51)</f>
        <v>1.607871929998578</v>
      </c>
      <c r="T51">
        <f t="shared" ca="1" si="1"/>
        <v>17.752035693488363</v>
      </c>
      <c r="U51">
        <f ca="1">AVERAGE(T$2:T51)</f>
        <v>8.6503536384633115</v>
      </c>
    </row>
    <row r="52" spans="1:21" x14ac:dyDescent="0.25">
      <c r="A52" s="75" t="s">
        <v>5</v>
      </c>
      <c r="B52">
        <v>0.92</v>
      </c>
      <c r="C52" s="76" t="s">
        <v>83</v>
      </c>
      <c r="E52">
        <f t="shared" ca="1" si="0"/>
        <v>0.50943054296206758</v>
      </c>
      <c r="F52">
        <v>2</v>
      </c>
      <c r="G52">
        <f>AVERAGE(F$2:F52)</f>
        <v>1.6155607156848806</v>
      </c>
      <c r="T52">
        <f t="shared" ca="1" si="1"/>
        <v>18.603345474501431</v>
      </c>
      <c r="U52">
        <f ca="1">AVERAGE(T$2:T52)</f>
        <v>8.8455103411307263</v>
      </c>
    </row>
    <row r="53" spans="1:21" x14ac:dyDescent="0.25">
      <c r="A53" s="75" t="s">
        <v>5</v>
      </c>
      <c r="B53">
        <v>1.5</v>
      </c>
      <c r="C53" s="76" t="s">
        <v>84</v>
      </c>
      <c r="E53">
        <f t="shared" ca="1" si="0"/>
        <v>0.32590468358370206</v>
      </c>
      <c r="F53">
        <v>1.8409090909090908</v>
      </c>
      <c r="G53">
        <f>AVERAGE(F$2:F53)</f>
        <v>1.6198943382853461</v>
      </c>
      <c r="T53">
        <f t="shared" ca="1" si="1"/>
        <v>11.131818085455524</v>
      </c>
      <c r="U53">
        <f ca="1">AVERAGE(T$2:T53)</f>
        <v>8.889477797752356</v>
      </c>
    </row>
    <row r="54" spans="1:21" x14ac:dyDescent="0.25">
      <c r="A54" s="75" t="s">
        <v>5</v>
      </c>
      <c r="B54">
        <v>0.375</v>
      </c>
      <c r="C54" s="76" t="s">
        <v>85</v>
      </c>
      <c r="E54">
        <f t="shared" ca="1" si="0"/>
        <v>0.76830922757114606</v>
      </c>
      <c r="F54">
        <v>5.5712936732766706E-2</v>
      </c>
      <c r="G54">
        <f>AVERAGE(F$2:F54)</f>
        <v>1.5903814816522786</v>
      </c>
      <c r="T54">
        <f t="shared" ca="1" si="1"/>
        <v>3.8568556869464601</v>
      </c>
      <c r="U54">
        <f ca="1">AVERAGE(T$2:T54)</f>
        <v>8.794522663586207</v>
      </c>
    </row>
    <row r="55" spans="1:21" x14ac:dyDescent="0.25">
      <c r="A55" s="75" t="s">
        <v>5</v>
      </c>
      <c r="B55">
        <v>0.90163934426229508</v>
      </c>
      <c r="C55" s="76" t="s">
        <v>86</v>
      </c>
      <c r="E55">
        <f t="shared" ca="1" si="0"/>
        <v>0.56203573923172934</v>
      </c>
      <c r="F55">
        <v>0.44927536231884069</v>
      </c>
      <c r="G55">
        <f>AVERAGE(F$2:F55)</f>
        <v>1.5692498868498075</v>
      </c>
      <c r="T55">
        <f t="shared" ca="1" si="1"/>
        <v>2.6370543678625813</v>
      </c>
      <c r="U55">
        <f ca="1">AVERAGE(T$2:T55)</f>
        <v>8.6804954729246582</v>
      </c>
    </row>
    <row r="56" spans="1:21" x14ac:dyDescent="0.25">
      <c r="A56" s="75" t="s">
        <v>5</v>
      </c>
      <c r="B56">
        <v>19.74688796680498</v>
      </c>
      <c r="C56" s="76" t="s">
        <v>87</v>
      </c>
      <c r="E56">
        <f t="shared" ca="1" si="0"/>
        <v>0.80148917533446962</v>
      </c>
      <c r="F56">
        <v>0.1891891891891892</v>
      </c>
      <c r="G56">
        <f>AVERAGE(F$2:F56)</f>
        <v>1.544157874165069</v>
      </c>
      <c r="T56">
        <f t="shared" ca="1" si="1"/>
        <v>7.0594363347846372</v>
      </c>
      <c r="U56">
        <f ca="1">AVERAGE(T$2:T56)</f>
        <v>8.6510216704130229</v>
      </c>
    </row>
    <row r="57" spans="1:21" x14ac:dyDescent="0.25">
      <c r="A57" s="75" t="s">
        <v>5</v>
      </c>
      <c r="B57">
        <v>0.92</v>
      </c>
      <c r="C57" s="76" t="s">
        <v>88</v>
      </c>
      <c r="E57">
        <f t="shared" ca="1" si="0"/>
        <v>9.1650934846807308E-2</v>
      </c>
      <c r="F57">
        <v>0.29453262786596118</v>
      </c>
      <c r="G57">
        <f>AVERAGE(F$2:F57)</f>
        <v>1.5218431376240136</v>
      </c>
      <c r="T57">
        <f t="shared" ca="1" si="1"/>
        <v>4.8160748401055899</v>
      </c>
      <c r="U57">
        <f ca="1">AVERAGE(T$2:T57)</f>
        <v>8.5825404770146765</v>
      </c>
    </row>
    <row r="58" spans="1:21" x14ac:dyDescent="0.25">
      <c r="A58" s="75" t="s">
        <v>5</v>
      </c>
      <c r="B58">
        <v>0.96183206106870234</v>
      </c>
      <c r="C58" s="76" t="s">
        <v>89</v>
      </c>
      <c r="E58">
        <f t="shared" ca="1" si="0"/>
        <v>0.25542768591066534</v>
      </c>
      <c r="F58">
        <v>0</v>
      </c>
      <c r="G58">
        <f>AVERAGE(F$2:F58)</f>
        <v>1.4951441352095571</v>
      </c>
      <c r="T58">
        <f t="shared" ca="1" si="1"/>
        <v>2.402722553398045</v>
      </c>
      <c r="U58">
        <f ca="1">AVERAGE(T$2:T58)</f>
        <v>8.4741226187056125</v>
      </c>
    </row>
    <row r="59" spans="1:21" x14ac:dyDescent="0.25">
      <c r="A59" s="75" t="s">
        <v>5</v>
      </c>
      <c r="B59">
        <v>1.4213075060532687</v>
      </c>
      <c r="C59" s="76" t="s">
        <v>90</v>
      </c>
      <c r="E59">
        <f t="shared" ca="1" si="0"/>
        <v>0.29545583811221987</v>
      </c>
      <c r="F59">
        <v>0.65384615384615385</v>
      </c>
      <c r="G59">
        <f>AVERAGE(F$2:F59)</f>
        <v>1.4806389975998433</v>
      </c>
      <c r="T59">
        <f t="shared" ca="1" si="1"/>
        <v>7.4158054405458973</v>
      </c>
      <c r="U59">
        <f ca="1">AVERAGE(T$2:T59)</f>
        <v>8.4558757708063066</v>
      </c>
    </row>
    <row r="60" spans="1:21" x14ac:dyDescent="0.25">
      <c r="A60" s="75" t="s">
        <v>5</v>
      </c>
      <c r="B60">
        <v>6.6098081023454186E-2</v>
      </c>
      <c r="C60" s="76" t="s">
        <v>91</v>
      </c>
      <c r="E60">
        <f t="shared" ca="1" si="0"/>
        <v>0.41848242781263745</v>
      </c>
      <c r="F60">
        <v>0.8867924528301887</v>
      </c>
      <c r="G60">
        <f>AVERAGE(F$2:F60)</f>
        <v>1.4705738019257815</v>
      </c>
      <c r="T60">
        <f t="shared" ca="1" si="1"/>
        <v>3.4471021386880389</v>
      </c>
      <c r="U60">
        <f ca="1">AVERAGE(T$2:T60)</f>
        <v>8.370981302465319</v>
      </c>
    </row>
    <row r="61" spans="1:21" x14ac:dyDescent="0.25">
      <c r="A61" s="75" t="s">
        <v>5</v>
      </c>
      <c r="B61">
        <v>9</v>
      </c>
      <c r="C61" s="76" t="s">
        <v>92</v>
      </c>
      <c r="E61">
        <f t="shared" ca="1" si="0"/>
        <v>0.73052472098909904</v>
      </c>
      <c r="F61">
        <v>0.16666666666666666</v>
      </c>
      <c r="G61">
        <f>AVERAGE(F$2:F61)</f>
        <v>1.4488420163381297</v>
      </c>
      <c r="T61">
        <f t="shared" ca="1" si="1"/>
        <v>3.9655626463098335</v>
      </c>
      <c r="U61">
        <f ca="1">AVERAGE(T$2:T61)</f>
        <v>8.2975576581960606</v>
      </c>
    </row>
    <row r="62" spans="1:21" x14ac:dyDescent="0.25">
      <c r="B62">
        <v>0.87234042553191493</v>
      </c>
      <c r="C62" s="76" t="s">
        <v>81</v>
      </c>
      <c r="E62">
        <f t="shared" ca="1" si="0"/>
        <v>0.5308695334857978</v>
      </c>
      <c r="F62">
        <v>0.58065417948001119</v>
      </c>
      <c r="G62">
        <f>AVERAGE(F$2:F62)</f>
        <v>1.4346094288486522</v>
      </c>
      <c r="T62">
        <f t="shared" ca="1" si="1"/>
        <v>2.2649691230565754</v>
      </c>
      <c r="U62">
        <f ca="1">AVERAGE(T$2:T62)</f>
        <v>8.1986627641773815</v>
      </c>
    </row>
    <row r="63" spans="1:21" x14ac:dyDescent="0.25">
      <c r="A63" s="75" t="s">
        <v>6</v>
      </c>
      <c r="B63">
        <v>11.5</v>
      </c>
      <c r="C63" s="76" t="s">
        <v>82</v>
      </c>
      <c r="E63">
        <f t="shared" ca="1" si="0"/>
        <v>0.96276671375520084</v>
      </c>
      <c r="F63">
        <v>0.25</v>
      </c>
      <c r="G63">
        <f>AVERAGE(F$2:F63)</f>
        <v>1.415502825157545</v>
      </c>
      <c r="T63">
        <f t="shared" ca="1" si="1"/>
        <v>3.0259974495179858</v>
      </c>
      <c r="U63">
        <f ca="1">AVERAGE(T$2:T63)</f>
        <v>8.115232678457069</v>
      </c>
    </row>
    <row r="64" spans="1:21" x14ac:dyDescent="0.25">
      <c r="A64" s="75" t="s">
        <v>6</v>
      </c>
      <c r="B64">
        <v>0.9</v>
      </c>
      <c r="C64" s="76" t="s">
        <v>83</v>
      </c>
      <c r="E64">
        <f t="shared" ca="1" si="0"/>
        <v>0.41876620916828422</v>
      </c>
      <c r="F64">
        <v>2.4090909090909087</v>
      </c>
      <c r="G64">
        <f>AVERAGE(F$2:F64)</f>
        <v>1.4312740645850586</v>
      </c>
      <c r="T64">
        <f t="shared" ca="1" si="1"/>
        <v>2.2182246571965156</v>
      </c>
      <c r="U64">
        <f ca="1">AVERAGE(T$2:T64)</f>
        <v>8.0216293765322977</v>
      </c>
    </row>
    <row r="65" spans="1:21" x14ac:dyDescent="0.25">
      <c r="A65" s="75" t="s">
        <v>6</v>
      </c>
      <c r="B65">
        <v>0.8</v>
      </c>
      <c r="C65" s="76" t="s">
        <v>84</v>
      </c>
      <c r="E65">
        <f t="shared" ca="1" si="0"/>
        <v>0.1867820878730152</v>
      </c>
      <c r="F65">
        <v>0.40476190476190477</v>
      </c>
      <c r="G65">
        <f>AVERAGE(F$2:F65)</f>
        <v>1.4152348120878218</v>
      </c>
      <c r="T65">
        <f t="shared" ca="1" si="1"/>
        <v>2.3710016815571708</v>
      </c>
      <c r="U65">
        <f ca="1">AVERAGE(T$2:T65)</f>
        <v>7.9333383187983113</v>
      </c>
    </row>
    <row r="66" spans="1:21" x14ac:dyDescent="0.25">
      <c r="A66" s="75" t="s">
        <v>6</v>
      </c>
      <c r="B66">
        <v>0.91249999999999998</v>
      </c>
      <c r="C66" s="76" t="s">
        <v>85</v>
      </c>
      <c r="E66">
        <f t="shared" ref="E66:E129" ca="1" si="2">RAND()</f>
        <v>0.19053407297958813</v>
      </c>
      <c r="F66">
        <v>0.12676056338028169</v>
      </c>
      <c r="G66">
        <f>AVERAGE(F$2:F66)</f>
        <v>1.3954121313384751</v>
      </c>
      <c r="T66">
        <f t="shared" ca="1" si="1"/>
        <v>2.8425273069439614</v>
      </c>
      <c r="U66">
        <f ca="1">AVERAGE(T$2:T66)</f>
        <v>7.8550181493851676</v>
      </c>
    </row>
    <row r="67" spans="1:21" x14ac:dyDescent="0.25">
      <c r="A67" s="75" t="s">
        <v>6</v>
      </c>
      <c r="B67">
        <v>0.65573770491803274</v>
      </c>
      <c r="C67" s="76" t="s">
        <v>86</v>
      </c>
      <c r="E67">
        <f t="shared" ca="1" si="2"/>
        <v>6.3893484985098836E-2</v>
      </c>
      <c r="F67">
        <v>0.875</v>
      </c>
      <c r="G67">
        <f>AVERAGE(F$2:F67)</f>
        <v>1.3875270990454678</v>
      </c>
      <c r="T67">
        <f t="shared" ref="T67:T130" ca="1" si="3">2*RAND()^-1</f>
        <v>2.5649337379900072</v>
      </c>
      <c r="U67">
        <f ca="1">AVERAGE(T$2:T67)</f>
        <v>7.7748653552731195</v>
      </c>
    </row>
    <row r="68" spans="1:21" x14ac:dyDescent="0.25">
      <c r="A68" s="75" t="s">
        <v>6</v>
      </c>
      <c r="B68">
        <v>2.6721991701244812</v>
      </c>
      <c r="C68" s="76" t="s">
        <v>87</v>
      </c>
      <c r="E68">
        <f t="shared" ca="1" si="2"/>
        <v>0.88017075954612722</v>
      </c>
      <c r="F68">
        <v>1.7272727272727271</v>
      </c>
      <c r="G68">
        <f>AVERAGE(F$2:F68)</f>
        <v>1.3925979293175166</v>
      </c>
      <c r="T68">
        <f t="shared" ca="1" si="3"/>
        <v>2.7388288029864158</v>
      </c>
      <c r="U68">
        <f ca="1">AVERAGE(T$2:T68)</f>
        <v>7.6997006306121234</v>
      </c>
    </row>
    <row r="69" spans="1:21" x14ac:dyDescent="0.25">
      <c r="A69" s="75" t="s">
        <v>6</v>
      </c>
      <c r="B69">
        <v>0.28000000000000003</v>
      </c>
      <c r="C69" s="76" t="s">
        <v>88</v>
      </c>
      <c r="E69">
        <f t="shared" ca="1" si="2"/>
        <v>0.92043095160737698</v>
      </c>
      <c r="F69">
        <v>0.5625</v>
      </c>
      <c r="G69">
        <f>AVERAGE(F$2:F69)</f>
        <v>1.3803906068275531</v>
      </c>
      <c r="T69">
        <f t="shared" ca="1" si="3"/>
        <v>2.4392104386131348</v>
      </c>
      <c r="U69">
        <f ca="1">AVERAGE(T$2:T69)</f>
        <v>7.6223404807297852</v>
      </c>
    </row>
    <row r="70" spans="1:21" x14ac:dyDescent="0.25">
      <c r="A70" s="75" t="s">
        <v>6</v>
      </c>
      <c r="B70">
        <v>0.96183206106870234</v>
      </c>
      <c r="C70" s="76" t="s">
        <v>89</v>
      </c>
      <c r="E70">
        <f t="shared" ca="1" si="2"/>
        <v>0.88098450227600933</v>
      </c>
      <c r="F70">
        <v>2.9126213592233035E-2</v>
      </c>
      <c r="G70">
        <f>AVERAGE(F$2:F70)</f>
        <v>1.3608070648966064</v>
      </c>
      <c r="T70">
        <f t="shared" ca="1" si="3"/>
        <v>5.2266305650649381</v>
      </c>
      <c r="U70">
        <f ca="1">AVERAGE(T$2:T70)</f>
        <v>7.587620047169426</v>
      </c>
    </row>
    <row r="71" spans="1:21" x14ac:dyDescent="0.25">
      <c r="A71" s="75" t="s">
        <v>6</v>
      </c>
      <c r="B71">
        <v>18.975786924939467</v>
      </c>
      <c r="C71" s="76" t="s">
        <v>90</v>
      </c>
      <c r="E71">
        <f t="shared" ca="1" si="2"/>
        <v>0.2981787133213506</v>
      </c>
      <c r="F71">
        <v>0.8666666666666667</v>
      </c>
      <c r="G71">
        <f>AVERAGE(F$2:F71)</f>
        <v>1.3537479163504644</v>
      </c>
      <c r="T71">
        <f t="shared" ca="1" si="3"/>
        <v>30.908326157162481</v>
      </c>
      <c r="U71">
        <f ca="1">AVERAGE(T$2:T71)</f>
        <v>7.9207729915978984</v>
      </c>
    </row>
    <row r="72" spans="1:21" x14ac:dyDescent="0.25">
      <c r="A72" s="75" t="s">
        <v>6</v>
      </c>
      <c r="B72">
        <v>0.46695095948827292</v>
      </c>
      <c r="C72" s="76" t="s">
        <v>91</v>
      </c>
      <c r="E72">
        <f t="shared" ca="1" si="2"/>
        <v>0.56935854718411338</v>
      </c>
      <c r="F72">
        <v>99</v>
      </c>
      <c r="G72">
        <f>AVERAGE(F$2:F72)</f>
        <v>2.7290472414722888</v>
      </c>
      <c r="T72">
        <f t="shared" ca="1" si="3"/>
        <v>3.661358007225231</v>
      </c>
      <c r="U72">
        <f ca="1">AVERAGE(T$2:T72)</f>
        <v>7.860781231254621</v>
      </c>
    </row>
    <row r="73" spans="1:21" x14ac:dyDescent="0.25">
      <c r="A73" s="75" t="s">
        <v>6</v>
      </c>
      <c r="B73">
        <v>9</v>
      </c>
      <c r="C73" s="76" t="s">
        <v>92</v>
      </c>
      <c r="E73">
        <f t="shared" ca="1" si="2"/>
        <v>0.45421106190225558</v>
      </c>
      <c r="F73">
        <v>0.875</v>
      </c>
      <c r="G73">
        <f>AVERAGE(F$2:F73)</f>
        <v>2.7032965853407291</v>
      </c>
      <c r="T73">
        <f t="shared" ca="1" si="3"/>
        <v>3.4022954693975378</v>
      </c>
      <c r="U73">
        <f ca="1">AVERAGE(T$2:T73)</f>
        <v>7.7988578178954953</v>
      </c>
    </row>
    <row r="74" spans="1:21" x14ac:dyDescent="0.25">
      <c r="B74">
        <v>0.7021276595744681</v>
      </c>
      <c r="C74" s="76" t="s">
        <v>81</v>
      </c>
      <c r="E74">
        <f t="shared" ca="1" si="2"/>
        <v>0.88597152132319867</v>
      </c>
      <c r="F74">
        <v>0.65217391304347827</v>
      </c>
      <c r="G74">
        <f>AVERAGE(F$2:F74)</f>
        <v>2.6751990144873421</v>
      </c>
      <c r="T74">
        <f t="shared" ca="1" si="3"/>
        <v>4.6372798442991554</v>
      </c>
      <c r="U74">
        <f ca="1">AVERAGE(T$2:T74)</f>
        <v>7.7555485305859566</v>
      </c>
    </row>
    <row r="75" spans="1:21" x14ac:dyDescent="0.25">
      <c r="A75" s="75" t="s">
        <v>7</v>
      </c>
      <c r="B75">
        <v>0.25</v>
      </c>
      <c r="C75" s="76" t="s">
        <v>82</v>
      </c>
      <c r="E75">
        <f t="shared" ca="1" si="2"/>
        <v>0.96037251148815606</v>
      </c>
      <c r="F75">
        <v>0.37970757642888792</v>
      </c>
      <c r="G75">
        <f>AVERAGE(F$2:F75)</f>
        <v>2.644178859918985</v>
      </c>
      <c r="T75">
        <f t="shared" ca="1" si="3"/>
        <v>9.8234370502760893</v>
      </c>
      <c r="U75">
        <f ca="1">AVERAGE(T$2:T75)</f>
        <v>7.7834929700412285</v>
      </c>
    </row>
    <row r="76" spans="1:21" x14ac:dyDescent="0.25">
      <c r="A76" s="75" t="s">
        <v>7</v>
      </c>
      <c r="B76">
        <v>0.6</v>
      </c>
      <c r="C76" s="76" t="s">
        <v>83</v>
      </c>
      <c r="E76">
        <f t="shared" ca="1" si="2"/>
        <v>0.29450872048864118</v>
      </c>
      <c r="F76">
        <v>0.75746924428822482</v>
      </c>
      <c r="G76">
        <f>AVERAGE(F$2:F76)</f>
        <v>2.6190227317105745</v>
      </c>
      <c r="T76">
        <f t="shared" ca="1" si="3"/>
        <v>2.0996216496600515</v>
      </c>
      <c r="U76">
        <f ca="1">AVERAGE(T$2:T76)</f>
        <v>7.7077080191028138</v>
      </c>
    </row>
    <row r="77" spans="1:21" x14ac:dyDescent="0.25">
      <c r="A77" s="75" t="s">
        <v>7</v>
      </c>
      <c r="B77">
        <v>0.95499999999999996</v>
      </c>
      <c r="C77" s="76" t="s">
        <v>84</v>
      </c>
      <c r="E77">
        <f t="shared" ca="1" si="2"/>
        <v>5.849272994307031E-2</v>
      </c>
      <c r="F77">
        <v>7</v>
      </c>
      <c r="G77">
        <f>AVERAGE(F$2:F77)</f>
        <v>2.6766671694512247</v>
      </c>
      <c r="T77">
        <f t="shared" ca="1" si="3"/>
        <v>2.9125950875700886</v>
      </c>
      <c r="U77">
        <f ca="1">AVERAGE(T$2:T77)</f>
        <v>7.6446144278984365</v>
      </c>
    </row>
    <row r="78" spans="1:21" x14ac:dyDescent="0.25">
      <c r="A78" s="75" t="s">
        <v>7</v>
      </c>
      <c r="B78">
        <v>0.6875</v>
      </c>
      <c r="C78" s="76" t="s">
        <v>85</v>
      </c>
      <c r="E78">
        <f t="shared" ca="1" si="2"/>
        <v>0.33887092984595879</v>
      </c>
      <c r="F78">
        <v>0.36363636363636365</v>
      </c>
      <c r="G78">
        <f>AVERAGE(F$2:F78)</f>
        <v>2.6466278083367465</v>
      </c>
      <c r="T78">
        <f t="shared" ca="1" si="3"/>
        <v>48.95554361781091</v>
      </c>
      <c r="U78">
        <f ca="1">AVERAGE(T$2:T78)</f>
        <v>8.1811200017934045</v>
      </c>
    </row>
    <row r="79" spans="1:21" x14ac:dyDescent="0.25">
      <c r="A79" s="75" t="s">
        <v>7</v>
      </c>
      <c r="B79">
        <v>0.88524590163934425</v>
      </c>
      <c r="C79" s="76" t="s">
        <v>86</v>
      </c>
      <c r="E79">
        <f t="shared" ca="1" si="2"/>
        <v>0.45574898076503645</v>
      </c>
      <c r="F79">
        <v>0.77165354330708658</v>
      </c>
      <c r="G79">
        <f>AVERAGE(F$2:F79)</f>
        <v>2.6225896767338019</v>
      </c>
      <c r="T79">
        <f t="shared" ca="1" si="3"/>
        <v>3.3103347884219159</v>
      </c>
      <c r="U79">
        <f ca="1">AVERAGE(T$2:T79)</f>
        <v>8.1186740375194102</v>
      </c>
    </row>
    <row r="80" spans="1:21" x14ac:dyDescent="0.25">
      <c r="A80" s="75" t="s">
        <v>7</v>
      </c>
      <c r="B80">
        <v>366.21991701244815</v>
      </c>
      <c r="C80" s="76" t="s">
        <v>87</v>
      </c>
      <c r="E80">
        <f t="shared" ca="1" si="2"/>
        <v>0.53955999300678881</v>
      </c>
      <c r="F80">
        <v>0.10831234256926955</v>
      </c>
      <c r="G80">
        <f>AVERAGE(F$2:F80)</f>
        <v>2.5907633813646305</v>
      </c>
      <c r="T80">
        <f t="shared" ca="1" si="3"/>
        <v>2.451021398747248</v>
      </c>
      <c r="U80">
        <f ca="1">AVERAGE(T$2:T80)</f>
        <v>8.0469315990539396</v>
      </c>
    </row>
    <row r="81" spans="1:21" x14ac:dyDescent="0.25">
      <c r="A81" s="75" t="s">
        <v>7</v>
      </c>
      <c r="B81">
        <v>0.44</v>
      </c>
      <c r="C81" s="76" t="s">
        <v>88</v>
      </c>
      <c r="E81">
        <f t="shared" ca="1" si="2"/>
        <v>0.78879049676552904</v>
      </c>
      <c r="F81">
        <v>0.80555555555555558</v>
      </c>
      <c r="G81">
        <f>AVERAGE(F$2:F81)</f>
        <v>2.568448283542017</v>
      </c>
      <c r="T81">
        <f t="shared" ca="1" si="3"/>
        <v>39.966403759132284</v>
      </c>
      <c r="U81">
        <f ca="1">AVERAGE(T$2:T81)</f>
        <v>8.4459250010549187</v>
      </c>
    </row>
    <row r="82" spans="1:21" x14ac:dyDescent="0.25">
      <c r="A82" s="75" t="s">
        <v>7</v>
      </c>
      <c r="B82">
        <v>0.99961832061068689</v>
      </c>
      <c r="C82" s="76" t="s">
        <v>89</v>
      </c>
      <c r="E82">
        <f t="shared" ca="1" si="2"/>
        <v>0.94551954726277831</v>
      </c>
      <c r="F82">
        <v>0.14163090128755365</v>
      </c>
      <c r="G82">
        <f>AVERAGE(F$2:F82)</f>
        <v>2.5384875751191225</v>
      </c>
      <c r="T82">
        <f t="shared" ca="1" si="3"/>
        <v>4.7485828009199214</v>
      </c>
      <c r="U82">
        <f ca="1">AVERAGE(T$2:T82)</f>
        <v>8.4002788010532523</v>
      </c>
    </row>
    <row r="83" spans="1:21" x14ac:dyDescent="0.25">
      <c r="A83" s="75" t="s">
        <v>7</v>
      </c>
      <c r="B83">
        <v>0.99757869249394671</v>
      </c>
      <c r="C83" s="76" t="s">
        <v>90</v>
      </c>
      <c r="E83">
        <f t="shared" ca="1" si="2"/>
        <v>0.17312900865895342</v>
      </c>
      <c r="F83">
        <v>0.12359550561797752</v>
      </c>
      <c r="G83">
        <f>AVERAGE(F$2:F83)</f>
        <v>2.5090376718325231</v>
      </c>
      <c r="T83">
        <f t="shared" ca="1" si="3"/>
        <v>2.719771159039579</v>
      </c>
      <c r="U83">
        <f ca="1">AVERAGE(T$2:T83)</f>
        <v>8.3310043176140613</v>
      </c>
    </row>
    <row r="84" spans="1:21" x14ac:dyDescent="0.25">
      <c r="A84" s="75" t="s">
        <v>7</v>
      </c>
      <c r="B84">
        <v>0.49253731343283585</v>
      </c>
      <c r="C84" s="76" t="s">
        <v>91</v>
      </c>
      <c r="E84">
        <f t="shared" ca="1" si="2"/>
        <v>0.10811665896894018</v>
      </c>
      <c r="F84">
        <v>1.3913043478260869</v>
      </c>
      <c r="G84">
        <f>AVERAGE(F$2:F84)</f>
        <v>2.4955710052782285</v>
      </c>
      <c r="T84">
        <f t="shared" ca="1" si="3"/>
        <v>497.13383972590736</v>
      </c>
      <c r="U84">
        <f ca="1">AVERAGE(T$2:T84)</f>
        <v>14.220195105665788</v>
      </c>
    </row>
    <row r="85" spans="1:21" x14ac:dyDescent="0.25">
      <c r="A85" s="75" t="s">
        <v>7</v>
      </c>
      <c r="B85">
        <v>0</v>
      </c>
      <c r="C85" s="76" t="s">
        <v>92</v>
      </c>
      <c r="E85">
        <f t="shared" ca="1" si="2"/>
        <v>0.66931033211467816</v>
      </c>
      <c r="F85">
        <v>0.16666666666666666</v>
      </c>
      <c r="G85">
        <f>AVERAGE(F$2:F85)</f>
        <v>2.4678459536280908</v>
      </c>
      <c r="T85">
        <f t="shared" ca="1" si="3"/>
        <v>113.11651895705184</v>
      </c>
      <c r="U85">
        <f ca="1">AVERAGE(T$2:T85)</f>
        <v>15.397532294372763</v>
      </c>
    </row>
    <row r="86" spans="1:21" x14ac:dyDescent="0.25">
      <c r="B86">
        <v>0.8936170212765957</v>
      </c>
      <c r="C86" s="76" t="s">
        <v>81</v>
      </c>
      <c r="E86">
        <f t="shared" ca="1" si="2"/>
        <v>0.23572503790057187</v>
      </c>
      <c r="F86">
        <v>2.4482758620689653</v>
      </c>
      <c r="G86">
        <f>AVERAGE(F$2:F86)</f>
        <v>2.4676157172568067</v>
      </c>
      <c r="T86">
        <f t="shared" ca="1" si="3"/>
        <v>6.4512478320989652</v>
      </c>
      <c r="U86">
        <f ca="1">AVERAGE(T$2:T86)</f>
        <v>15.292281888934248</v>
      </c>
    </row>
    <row r="87" spans="1:21" x14ac:dyDescent="0.25">
      <c r="A87" s="75" t="s">
        <v>8</v>
      </c>
      <c r="B87">
        <v>0.375</v>
      </c>
      <c r="C87" s="76" t="s">
        <v>82</v>
      </c>
      <c r="E87">
        <f t="shared" ca="1" si="2"/>
        <v>0.553858552374216</v>
      </c>
      <c r="F87">
        <v>0.18518518518518517</v>
      </c>
      <c r="G87">
        <f>AVERAGE(F$2:F87)</f>
        <v>2.4410758273489974</v>
      </c>
      <c r="T87">
        <f t="shared" ca="1" si="3"/>
        <v>6.8996086769083966</v>
      </c>
      <c r="U87">
        <f ca="1">AVERAGE(T$2:T87)</f>
        <v>15.194692665538598</v>
      </c>
    </row>
    <row r="88" spans="1:21" x14ac:dyDescent="0.25">
      <c r="A88" s="75" t="s">
        <v>8</v>
      </c>
      <c r="B88">
        <v>0.8</v>
      </c>
      <c r="C88" s="76" t="s">
        <v>83</v>
      </c>
      <c r="E88">
        <f t="shared" ca="1" si="2"/>
        <v>0.7728858514113055</v>
      </c>
      <c r="F88">
        <v>0.49367088607594939</v>
      </c>
      <c r="G88">
        <f>AVERAGE(F$2:F88)</f>
        <v>2.4186918625067788</v>
      </c>
      <c r="T88">
        <f t="shared" ca="1" si="3"/>
        <v>4.5963929895441646</v>
      </c>
      <c r="U88">
        <f ca="1">AVERAGE(T$2:T88)</f>
        <v>15.072873129032915</v>
      </c>
    </row>
    <row r="89" spans="1:21" x14ac:dyDescent="0.25">
      <c r="A89" s="75" t="s">
        <v>8</v>
      </c>
      <c r="B89">
        <v>0.75</v>
      </c>
      <c r="C89" s="76" t="s">
        <v>84</v>
      </c>
      <c r="E89">
        <f t="shared" ca="1" si="2"/>
        <v>0.33140042610763065</v>
      </c>
      <c r="F89">
        <v>4.5555555555555562</v>
      </c>
      <c r="G89">
        <f>AVERAGE(F$2:F89)</f>
        <v>2.442974404473242</v>
      </c>
      <c r="T89">
        <f t="shared" ca="1" si="3"/>
        <v>10.223850128242335</v>
      </c>
      <c r="U89">
        <f ca="1">AVERAGE(T$2:T89)</f>
        <v>15.017770594933022</v>
      </c>
    </row>
    <row r="90" spans="1:21" x14ac:dyDescent="0.25">
      <c r="A90" s="75" t="s">
        <v>8</v>
      </c>
      <c r="B90">
        <v>0.75</v>
      </c>
      <c r="C90" s="76" t="s">
        <v>85</v>
      </c>
      <c r="E90">
        <f t="shared" ca="1" si="2"/>
        <v>0.61580309135129818</v>
      </c>
      <c r="F90">
        <v>1.2222222222222223</v>
      </c>
      <c r="G90">
        <f>AVERAGE(F$2:F90)</f>
        <v>2.4292580878187362</v>
      </c>
      <c r="T90">
        <f t="shared" ca="1" si="3"/>
        <v>13.118769287075356</v>
      </c>
      <c r="U90">
        <f ca="1">AVERAGE(T$2:T90)</f>
        <v>14.996433501586306</v>
      </c>
    </row>
    <row r="91" spans="1:21" x14ac:dyDescent="0.25">
      <c r="A91" s="75" t="s">
        <v>8</v>
      </c>
      <c r="B91">
        <v>0.83606557377049184</v>
      </c>
      <c r="C91" s="76" t="s">
        <v>86</v>
      </c>
      <c r="E91">
        <f t="shared" ca="1" si="2"/>
        <v>5.3670292114417428E-2</v>
      </c>
      <c r="F91">
        <v>0.41291585127201563</v>
      </c>
      <c r="G91">
        <f>AVERAGE(F$2:F91)</f>
        <v>2.4068542851904389</v>
      </c>
      <c r="T91">
        <f t="shared" ca="1" si="3"/>
        <v>3.2811635301308617</v>
      </c>
      <c r="U91">
        <f ca="1">AVERAGE(T$2:T91)</f>
        <v>14.866263835236802</v>
      </c>
    </row>
    <row r="92" spans="1:21" x14ac:dyDescent="0.25">
      <c r="A92" s="75" t="s">
        <v>8</v>
      </c>
      <c r="B92">
        <v>2.6721991701244812</v>
      </c>
      <c r="C92" s="76" t="s">
        <v>87</v>
      </c>
      <c r="E92">
        <f t="shared" ca="1" si="2"/>
        <v>0.46520763944401256</v>
      </c>
      <c r="F92">
        <v>0.34782608695652173</v>
      </c>
      <c r="G92">
        <f>AVERAGE(F$2:F92)</f>
        <v>2.3842276016933632</v>
      </c>
      <c r="T92">
        <f t="shared" ca="1" si="3"/>
        <v>2.8195399118873183</v>
      </c>
      <c r="U92">
        <f ca="1">AVERAGE(T$2:T92)</f>
        <v>14.733882253661534</v>
      </c>
    </row>
    <row r="93" spans="1:21" x14ac:dyDescent="0.25">
      <c r="A93" s="75" t="s">
        <v>8</v>
      </c>
      <c r="B93">
        <v>0.92</v>
      </c>
      <c r="C93" s="76" t="s">
        <v>88</v>
      </c>
      <c r="E93">
        <f t="shared" ca="1" si="2"/>
        <v>1.9149215105353723E-2</v>
      </c>
      <c r="F93">
        <v>0.66666666666666663</v>
      </c>
      <c r="G93">
        <f>AVERAGE(F$2:F93)</f>
        <v>2.3655584610952469</v>
      </c>
      <c r="T93">
        <f t="shared" ca="1" si="3"/>
        <v>2.4077274314528045</v>
      </c>
      <c r="U93">
        <f ca="1">AVERAGE(T$2:T93)</f>
        <v>14.599902309941873</v>
      </c>
    </row>
    <row r="94" spans="1:21" x14ac:dyDescent="0.25">
      <c r="A94" s="75" t="s">
        <v>8</v>
      </c>
      <c r="B94">
        <v>0.99618320610687028</v>
      </c>
      <c r="C94" s="76" t="s">
        <v>89</v>
      </c>
      <c r="E94">
        <f t="shared" ca="1" si="2"/>
        <v>0.78131576431311012</v>
      </c>
      <c r="F94">
        <v>1.0134228187919463</v>
      </c>
      <c r="G94">
        <f>AVERAGE(F$2:F94)</f>
        <v>2.3510193681672544</v>
      </c>
      <c r="T94">
        <f t="shared" ca="1" si="3"/>
        <v>25.840311953841557</v>
      </c>
      <c r="U94">
        <f ca="1">AVERAGE(T$2:T94)</f>
        <v>14.720766929768752</v>
      </c>
    </row>
    <row r="95" spans="1:21" x14ac:dyDescent="0.25">
      <c r="A95" s="75" t="s">
        <v>8</v>
      </c>
      <c r="B95">
        <v>0.801452784503632</v>
      </c>
      <c r="C95" s="76" t="s">
        <v>90</v>
      </c>
      <c r="E95">
        <f t="shared" ca="1" si="2"/>
        <v>0.26363551189725909</v>
      </c>
      <c r="F95">
        <v>1</v>
      </c>
      <c r="G95">
        <f>AVERAGE(F$2:F95)</f>
        <v>2.3366468216973901</v>
      </c>
      <c r="T95">
        <f t="shared" ca="1" si="3"/>
        <v>5.1849682374661032</v>
      </c>
      <c r="U95">
        <f ca="1">AVERAGE(T$2:T95)</f>
        <v>14.619322262829362</v>
      </c>
    </row>
    <row r="96" spans="1:21" x14ac:dyDescent="0.25">
      <c r="A96" s="75" t="s">
        <v>8</v>
      </c>
      <c r="B96">
        <v>0.36034115138592748</v>
      </c>
      <c r="C96" s="76" t="s">
        <v>91</v>
      </c>
      <c r="E96">
        <f t="shared" ca="1" si="2"/>
        <v>0.40474045946781456</v>
      </c>
      <c r="F96">
        <v>1.1810250817884402</v>
      </c>
      <c r="G96">
        <f>AVERAGE(F$2:F96)</f>
        <v>2.3244823823299274</v>
      </c>
      <c r="T96">
        <f t="shared" ca="1" si="3"/>
        <v>2.0442833731759773</v>
      </c>
      <c r="U96">
        <f ca="1">AVERAGE(T$2:T96)</f>
        <v>14.48695343241196</v>
      </c>
    </row>
    <row r="97" spans="1:21" x14ac:dyDescent="0.25">
      <c r="A97" s="75" t="s">
        <v>8</v>
      </c>
      <c r="B97">
        <v>0.95</v>
      </c>
      <c r="C97" s="76" t="s">
        <v>92</v>
      </c>
      <c r="E97">
        <f t="shared" ca="1" si="2"/>
        <v>0.11749909872149167</v>
      </c>
      <c r="F97">
        <v>0.18367346938775511</v>
      </c>
      <c r="G97">
        <f>AVERAGE(F$2:F97)</f>
        <v>2.3021822894867796</v>
      </c>
      <c r="T97">
        <f t="shared" ca="1" si="3"/>
        <v>2.6130661542550757</v>
      </c>
      <c r="U97">
        <f ca="1">AVERAGE(T$2:T97)</f>
        <v>14.363267106597824</v>
      </c>
    </row>
    <row r="98" spans="1:21" x14ac:dyDescent="0.25">
      <c r="B98">
        <v>0.14893617021276595</v>
      </c>
      <c r="C98" s="76" t="s">
        <v>81</v>
      </c>
      <c r="E98">
        <f t="shared" ca="1" si="2"/>
        <v>7.3892837985235826E-2</v>
      </c>
      <c r="F98">
        <v>1.9252548131370291E-2</v>
      </c>
      <c r="G98">
        <f>AVERAGE(F$2:F98)</f>
        <v>2.2786469313284763</v>
      </c>
      <c r="T98">
        <f t="shared" ca="1" si="3"/>
        <v>2.6724731411179614</v>
      </c>
      <c r="U98">
        <f ca="1">AVERAGE(T$2:T98)</f>
        <v>14.242743457469166</v>
      </c>
    </row>
    <row r="99" spans="1:21" x14ac:dyDescent="0.25">
      <c r="A99" s="75" t="s">
        <v>9</v>
      </c>
      <c r="B99">
        <v>49</v>
      </c>
      <c r="C99" s="76" t="s">
        <v>82</v>
      </c>
      <c r="E99">
        <f t="shared" ca="1" si="2"/>
        <v>1.3629514870528103E-2</v>
      </c>
      <c r="F99">
        <v>0.52380952380952384</v>
      </c>
      <c r="G99">
        <f>AVERAGE(F$2:F99)</f>
        <v>2.2607404271701195</v>
      </c>
      <c r="T99">
        <f t="shared" ca="1" si="3"/>
        <v>3.0818792613308226</v>
      </c>
      <c r="U99">
        <f ca="1">AVERAGE(T$2:T99)</f>
        <v>14.128857088120816</v>
      </c>
    </row>
    <row r="100" spans="1:21" x14ac:dyDescent="0.25">
      <c r="A100" s="75" t="s">
        <v>9</v>
      </c>
      <c r="B100">
        <v>0.5</v>
      </c>
      <c r="C100" s="76" t="s">
        <v>83</v>
      </c>
      <c r="E100">
        <f t="shared" ca="1" si="2"/>
        <v>0.97564569146561764</v>
      </c>
      <c r="F100">
        <v>0.5</v>
      </c>
      <c r="G100">
        <f>AVERAGE(F$2:F100)</f>
        <v>2.2429551703300175</v>
      </c>
      <c r="T100">
        <f t="shared" ca="1" si="3"/>
        <v>4.152400171607753</v>
      </c>
      <c r="U100">
        <f ca="1">AVERAGE(T$2:T100)</f>
        <v>14.028084796034825</v>
      </c>
    </row>
    <row r="101" spans="1:21" x14ac:dyDescent="0.25">
      <c r="A101" s="75" t="s">
        <v>9</v>
      </c>
      <c r="B101">
        <v>0.9</v>
      </c>
      <c r="C101" s="76" t="s">
        <v>84</v>
      </c>
      <c r="E101">
        <f t="shared" ca="1" si="2"/>
        <v>0.6287460513419475</v>
      </c>
      <c r="F101">
        <v>1.4</v>
      </c>
      <c r="G101">
        <f>AVERAGE(F$2:F101)</f>
        <v>2.2345256186267175</v>
      </c>
      <c r="T101">
        <f t="shared" ca="1" si="3"/>
        <v>36075.922051255431</v>
      </c>
      <c r="U101">
        <f ca="1">AVERAGE(T$2:T101)</f>
        <v>374.64702446062881</v>
      </c>
    </row>
    <row r="102" spans="1:21" x14ac:dyDescent="0.25">
      <c r="A102" s="75" t="s">
        <v>9</v>
      </c>
      <c r="B102">
        <v>0.625</v>
      </c>
      <c r="C102" s="76" t="s">
        <v>85</v>
      </c>
      <c r="E102">
        <f t="shared" ca="1" si="2"/>
        <v>0.43497308364815568</v>
      </c>
      <c r="F102">
        <v>0.4</v>
      </c>
      <c r="G102">
        <f>AVERAGE(F$2:F102)</f>
        <v>2.216361998640314</v>
      </c>
      <c r="T102">
        <f t="shared" ca="1" si="3"/>
        <v>5.3398338486571548</v>
      </c>
      <c r="U102">
        <f ca="1">AVERAGE(T$2:T102)</f>
        <v>370.99051762288656</v>
      </c>
    </row>
    <row r="103" spans="1:21" x14ac:dyDescent="0.25">
      <c r="A103" s="75" t="s">
        <v>9</v>
      </c>
      <c r="B103">
        <v>0.88524590163934425</v>
      </c>
      <c r="C103" s="76" t="s">
        <v>86</v>
      </c>
      <c r="E103">
        <f t="shared" ca="1" si="2"/>
        <v>0.65060540081800433</v>
      </c>
      <c r="F103">
        <v>0.26289926289926285</v>
      </c>
      <c r="G103">
        <f>AVERAGE(F$2:F103)</f>
        <v>2.1972104031918724</v>
      </c>
      <c r="T103">
        <f t="shared" ca="1" si="3"/>
        <v>2.7590858331014245</v>
      </c>
      <c r="U103">
        <f ca="1">AVERAGE(T$2:T103)</f>
        <v>367.3804055465161</v>
      </c>
    </row>
    <row r="104" spans="1:21" x14ac:dyDescent="0.25">
      <c r="A104" s="75" t="s">
        <v>9</v>
      </c>
      <c r="B104">
        <v>2.6721991701244812</v>
      </c>
      <c r="C104" s="76" t="s">
        <v>87</v>
      </c>
      <c r="E104">
        <f t="shared" ca="1" si="2"/>
        <v>6.1001153856348189E-2</v>
      </c>
      <c r="F104">
        <v>0.2073170731707317</v>
      </c>
      <c r="G104">
        <f>AVERAGE(F$2:F104)</f>
        <v>2.1778910504732205</v>
      </c>
      <c r="T104">
        <f t="shared" ca="1" si="3"/>
        <v>15.371098814770628</v>
      </c>
      <c r="U104">
        <f ca="1">AVERAGE(T$2:T104)</f>
        <v>363.96283946174191</v>
      </c>
    </row>
    <row r="105" spans="1:21" x14ac:dyDescent="0.25">
      <c r="A105" s="75" t="s">
        <v>9</v>
      </c>
      <c r="B105">
        <v>0.2</v>
      </c>
      <c r="C105" s="76" t="s">
        <v>88</v>
      </c>
      <c r="E105">
        <f t="shared" ca="1" si="2"/>
        <v>0.94219485259324554</v>
      </c>
      <c r="F105">
        <v>0.88571428571428568</v>
      </c>
      <c r="G105">
        <f>AVERAGE(F$2:F105)</f>
        <v>2.1654662738889998</v>
      </c>
      <c r="T105">
        <f t="shared" ca="1" si="3"/>
        <v>4.6325282124646874</v>
      </c>
      <c r="U105">
        <f ca="1">AVERAGE(T$2:T105)</f>
        <v>360.50774031511423</v>
      </c>
    </row>
    <row r="106" spans="1:21" x14ac:dyDescent="0.25">
      <c r="A106" s="75" t="s">
        <v>9</v>
      </c>
      <c r="B106">
        <v>0.99618320610687028</v>
      </c>
      <c r="C106" s="76" t="s">
        <v>89</v>
      </c>
      <c r="E106">
        <f t="shared" ca="1" si="2"/>
        <v>0.94729370248289069</v>
      </c>
      <c r="F106">
        <v>7.462686567164179E-3</v>
      </c>
      <c r="G106">
        <f>AVERAGE(F$2:F106)</f>
        <v>2.1449138587716492</v>
      </c>
      <c r="T106">
        <f t="shared" ca="1" si="3"/>
        <v>2.1323155201819501</v>
      </c>
      <c r="U106">
        <f ca="1">AVERAGE(T$2:T106)</f>
        <v>357.09464103135298</v>
      </c>
    </row>
    <row r="107" spans="1:21" x14ac:dyDescent="0.25">
      <c r="A107" s="75" t="s">
        <v>9</v>
      </c>
      <c r="B107">
        <v>0.99757869249394671</v>
      </c>
      <c r="C107" s="76" t="s">
        <v>90</v>
      </c>
      <c r="E107">
        <f t="shared" ca="1" si="2"/>
        <v>0.16614635489053253</v>
      </c>
      <c r="F107">
        <v>5.25</v>
      </c>
      <c r="G107">
        <f>AVERAGE(F$2:F107)</f>
        <v>2.1742071242549352</v>
      </c>
      <c r="T107">
        <f t="shared" ca="1" si="3"/>
        <v>30.35265786641618</v>
      </c>
      <c r="U107">
        <f ca="1">AVERAGE(T$2:T107)</f>
        <v>354.01216949206116</v>
      </c>
    </row>
    <row r="108" spans="1:21" x14ac:dyDescent="0.25">
      <c r="A108" s="75" t="s">
        <v>9</v>
      </c>
      <c r="B108">
        <v>6.6098081023454186E-2</v>
      </c>
      <c r="C108" s="76" t="s">
        <v>91</v>
      </c>
      <c r="E108">
        <f t="shared" ca="1" si="2"/>
        <v>0.48794779245884901</v>
      </c>
      <c r="F108">
        <v>0</v>
      </c>
      <c r="G108">
        <f>AVERAGE(F$2:F108)</f>
        <v>2.1538874315048893</v>
      </c>
      <c r="T108">
        <f t="shared" ca="1" si="3"/>
        <v>3.1834736750126509</v>
      </c>
      <c r="U108">
        <f ca="1">AVERAGE(T$2:T108)</f>
        <v>350.73339663395785</v>
      </c>
    </row>
    <row r="109" spans="1:21" x14ac:dyDescent="0.25">
      <c r="A109" s="75" t="s">
        <v>9</v>
      </c>
      <c r="B109">
        <v>0</v>
      </c>
      <c r="C109" s="76" t="s">
        <v>92</v>
      </c>
      <c r="E109">
        <f t="shared" ca="1" si="2"/>
        <v>0.492390265679295</v>
      </c>
      <c r="F109">
        <v>1.2727272727272727</v>
      </c>
      <c r="G109">
        <f>AVERAGE(F$2:F109)</f>
        <v>2.1457285411458376</v>
      </c>
      <c r="T109">
        <f t="shared" ca="1" si="3"/>
        <v>2.5608631170110816</v>
      </c>
      <c r="U109">
        <f ca="1">AVERAGE(T$2:T109)</f>
        <v>347.50957687917133</v>
      </c>
    </row>
    <row r="110" spans="1:21" x14ac:dyDescent="0.25">
      <c r="B110">
        <v>0.7021276595744681</v>
      </c>
      <c r="C110" s="76" t="s">
        <v>81</v>
      </c>
      <c r="E110">
        <f t="shared" ca="1" si="2"/>
        <v>0.34797629035299726</v>
      </c>
      <c r="F110">
        <v>0.5</v>
      </c>
      <c r="G110">
        <f>AVERAGE(F$2:F110)</f>
        <v>2.1306301141628481</v>
      </c>
      <c r="T110">
        <f t="shared" ca="1" si="3"/>
        <v>3.6000831158646611</v>
      </c>
      <c r="U110">
        <f ca="1">AVERAGE(T$2:T110)</f>
        <v>344.35444390886579</v>
      </c>
    </row>
    <row r="111" spans="1:21" x14ac:dyDescent="0.25">
      <c r="A111" s="75" t="s">
        <v>10</v>
      </c>
      <c r="B111">
        <v>5.25</v>
      </c>
      <c r="C111" s="76" t="s">
        <v>82</v>
      </c>
      <c r="E111">
        <f t="shared" ca="1" si="2"/>
        <v>0.59555572832340276</v>
      </c>
      <c r="F111">
        <v>0.32374893553073186</v>
      </c>
      <c r="G111">
        <f>AVERAGE(F$2:F111)</f>
        <v>2.1142039216298287</v>
      </c>
      <c r="T111">
        <f t="shared" ca="1" si="3"/>
        <v>8.400712917736179</v>
      </c>
      <c r="U111">
        <f ca="1">AVERAGE(T$2:T111)</f>
        <v>341.30031908167365</v>
      </c>
    </row>
    <row r="112" spans="1:21" x14ac:dyDescent="0.25">
      <c r="A112" s="75" t="s">
        <v>10</v>
      </c>
      <c r="B112">
        <v>1</v>
      </c>
      <c r="C112" s="76" t="s">
        <v>83</v>
      </c>
      <c r="E112">
        <f t="shared" ca="1" si="2"/>
        <v>0.9122447517984551</v>
      </c>
      <c r="F112">
        <v>3.9385206532180611E-2</v>
      </c>
      <c r="G112">
        <f>AVERAGE(F$2:F112)</f>
        <v>2.0955118611334536</v>
      </c>
      <c r="T112">
        <f t="shared" ca="1" si="3"/>
        <v>27.025030926553985</v>
      </c>
      <c r="U112">
        <f ca="1">AVERAGE(T$2:T112)</f>
        <v>338.46901017937529</v>
      </c>
    </row>
    <row r="113" spans="1:21" x14ac:dyDescent="0.25">
      <c r="A113" s="75" t="s">
        <v>10</v>
      </c>
      <c r="B113">
        <v>0.75</v>
      </c>
      <c r="C113" s="76" t="s">
        <v>84</v>
      </c>
      <c r="E113">
        <f t="shared" ca="1" si="2"/>
        <v>0.78752030478019464</v>
      </c>
      <c r="F113">
        <v>0.42857142857142855</v>
      </c>
      <c r="G113">
        <f>AVERAGE(F$2:F113)</f>
        <v>2.0806284644141497</v>
      </c>
      <c r="T113">
        <f t="shared" ca="1" si="3"/>
        <v>13.686101028386457</v>
      </c>
      <c r="U113">
        <f ca="1">AVERAGE(T$2:T113)</f>
        <v>335.5691627762414</v>
      </c>
    </row>
    <row r="114" spans="1:21" x14ac:dyDescent="0.25">
      <c r="A114" s="75" t="s">
        <v>10</v>
      </c>
      <c r="B114">
        <v>0.625</v>
      </c>
      <c r="C114" s="76" t="s">
        <v>85</v>
      </c>
      <c r="E114">
        <f t="shared" ca="1" si="2"/>
        <v>0.99729190248096367</v>
      </c>
      <c r="F114">
        <v>9.0909090909090981E-2</v>
      </c>
      <c r="G114">
        <f>AVERAGE(F$2:F114)</f>
        <v>2.0630203283654325</v>
      </c>
      <c r="T114">
        <f t="shared" ca="1" si="3"/>
        <v>3.2392920847214044</v>
      </c>
      <c r="U114">
        <f ca="1">AVERAGE(T$2:T114)</f>
        <v>332.62819046923681</v>
      </c>
    </row>
    <row r="115" spans="1:21" x14ac:dyDescent="0.25">
      <c r="A115" s="75" t="s">
        <v>10</v>
      </c>
      <c r="B115">
        <v>0.90163934426229508</v>
      </c>
      <c r="C115" s="76" t="s">
        <v>86</v>
      </c>
      <c r="E115">
        <f t="shared" ca="1" si="2"/>
        <v>0.68187666475146902</v>
      </c>
      <c r="F115">
        <v>0.26380368098159512</v>
      </c>
      <c r="G115">
        <f>AVERAGE(F$2:F115)</f>
        <v>2.0472377261953989</v>
      </c>
      <c r="T115">
        <f t="shared" ca="1" si="3"/>
        <v>85.542792333030008</v>
      </c>
      <c r="U115">
        <f ca="1">AVERAGE(T$2:T115)</f>
        <v>330.46077469611214</v>
      </c>
    </row>
    <row r="116" spans="1:21" x14ac:dyDescent="0.25">
      <c r="A116" s="75" t="s">
        <v>10</v>
      </c>
      <c r="B116">
        <v>35.721991701244811</v>
      </c>
      <c r="C116" s="76" t="s">
        <v>87</v>
      </c>
      <c r="E116">
        <f t="shared" ca="1" si="2"/>
        <v>0.83638161559347712</v>
      </c>
      <c r="F116">
        <v>3.1105000859254207E-2</v>
      </c>
      <c r="G116">
        <f>AVERAGE(F$2:F116)</f>
        <v>2.0297061372794323</v>
      </c>
      <c r="T116">
        <f t="shared" ca="1" si="3"/>
        <v>4.7361462254638322</v>
      </c>
      <c r="U116">
        <f ca="1">AVERAGE(T$2:T116)</f>
        <v>327.62838662245434</v>
      </c>
    </row>
    <row r="117" spans="1:21" x14ac:dyDescent="0.25">
      <c r="A117" s="75" t="s">
        <v>10</v>
      </c>
      <c r="B117">
        <v>1.88</v>
      </c>
      <c r="C117" s="76" t="s">
        <v>88</v>
      </c>
      <c r="E117">
        <f t="shared" ca="1" si="2"/>
        <v>0.32424338235707295</v>
      </c>
      <c r="F117">
        <v>0.97499999999999998</v>
      </c>
      <c r="G117">
        <f>AVERAGE(F$2:F117)</f>
        <v>2.0206138429925407</v>
      </c>
      <c r="T117">
        <f t="shared" ca="1" si="3"/>
        <v>2.334128246249016</v>
      </c>
      <c r="U117">
        <f ca="1">AVERAGE(T$2:T117)</f>
        <v>324.82412577438362</v>
      </c>
    </row>
    <row r="118" spans="1:21" x14ac:dyDescent="0.25">
      <c r="A118" s="75" t="s">
        <v>10</v>
      </c>
      <c r="B118">
        <v>0.99618320610687028</v>
      </c>
      <c r="C118" s="76" t="s">
        <v>89</v>
      </c>
      <c r="E118">
        <f t="shared" ca="1" si="2"/>
        <v>0.83551657954387437</v>
      </c>
      <c r="F118">
        <v>0.31522483451266836</v>
      </c>
      <c r="G118">
        <f>AVERAGE(F$2:F118)</f>
        <v>2.0060378685610885</v>
      </c>
      <c r="T118">
        <f t="shared" ca="1" si="3"/>
        <v>10.196020668388627</v>
      </c>
      <c r="U118">
        <f ca="1">AVERAGE(T$2:T118)</f>
        <v>322.13499667091355</v>
      </c>
    </row>
    <row r="119" spans="1:21" x14ac:dyDescent="0.25">
      <c r="A119" s="75" t="s">
        <v>10</v>
      </c>
      <c r="B119">
        <v>59.53268765133172</v>
      </c>
      <c r="C119" s="76" t="s">
        <v>90</v>
      </c>
      <c r="E119">
        <f t="shared" ca="1" si="2"/>
        <v>0.58771835930313832</v>
      </c>
      <c r="F119">
        <v>1.2950819672131149</v>
      </c>
      <c r="G119">
        <f>AVERAGE(F$2:F119)</f>
        <v>2.0000128185496653</v>
      </c>
      <c r="T119">
        <f t="shared" ca="1" si="3"/>
        <v>24.54783829978798</v>
      </c>
      <c r="U119">
        <f ca="1">AVERAGE(T$2:T119)</f>
        <v>319.61307159997182</v>
      </c>
    </row>
    <row r="120" spans="1:21" x14ac:dyDescent="0.25">
      <c r="A120" s="75" t="s">
        <v>10</v>
      </c>
      <c r="B120">
        <v>0.78678038379530912</v>
      </c>
      <c r="C120" s="76" t="s">
        <v>91</v>
      </c>
      <c r="E120">
        <f t="shared" ca="1" si="2"/>
        <v>0.27382285202159518</v>
      </c>
      <c r="F120">
        <v>3.8115477145148358</v>
      </c>
      <c r="G120">
        <f>AVERAGE(F$2:F120)</f>
        <v>2.0152358008687004</v>
      </c>
      <c r="T120">
        <f t="shared" ca="1" si="3"/>
        <v>4.0686261494298765</v>
      </c>
      <c r="U120">
        <f ca="1">AVERAGE(T$2:T120)</f>
        <v>316.96143760458909</v>
      </c>
    </row>
    <row r="121" spans="1:21" x14ac:dyDescent="0.25">
      <c r="A121" s="75" t="s">
        <v>10</v>
      </c>
      <c r="B121">
        <v>0.9</v>
      </c>
      <c r="C121" s="76" t="s">
        <v>92</v>
      </c>
      <c r="E121">
        <f t="shared" ca="1" si="2"/>
        <v>0.33552309331663288</v>
      </c>
      <c r="F121">
        <v>0.91228070175438591</v>
      </c>
      <c r="G121">
        <f>AVERAGE(F$2:F121)</f>
        <v>2.0060445083760809</v>
      </c>
      <c r="T121">
        <f t="shared" ca="1" si="3"/>
        <v>7.6332181823030671</v>
      </c>
      <c r="U121">
        <f ca="1">AVERAGE(T$2:T121)</f>
        <v>314.38370244273671</v>
      </c>
    </row>
    <row r="122" spans="1:21" x14ac:dyDescent="0.25">
      <c r="B122">
        <v>0.72340425531914898</v>
      </c>
      <c r="C122" s="76" t="s">
        <v>81</v>
      </c>
      <c r="E122">
        <f t="shared" ca="1" si="2"/>
        <v>0.12989199174115273</v>
      </c>
      <c r="F122">
        <v>0.36986301369863017</v>
      </c>
      <c r="G122">
        <f>AVERAGE(F$2:F122)</f>
        <v>1.992522347263044</v>
      </c>
      <c r="T122">
        <f t="shared" ca="1" si="3"/>
        <v>46.457505043278601</v>
      </c>
      <c r="U122">
        <f ca="1">AVERAGE(T$2:T122)</f>
        <v>312.16943634852629</v>
      </c>
    </row>
    <row r="123" spans="1:21" x14ac:dyDescent="0.25">
      <c r="A123" s="75" t="s">
        <v>11</v>
      </c>
      <c r="B123">
        <v>0.375</v>
      </c>
      <c r="C123" s="76" t="s">
        <v>82</v>
      </c>
      <c r="E123">
        <f t="shared" ca="1" si="2"/>
        <v>9.3837804389331314E-2</v>
      </c>
      <c r="F123">
        <v>0.72222222222222221</v>
      </c>
      <c r="G123">
        <f>AVERAGE(F$2:F123)</f>
        <v>1.982110051156152</v>
      </c>
      <c r="T123">
        <f t="shared" ca="1" si="3"/>
        <v>2.9058529755262796</v>
      </c>
      <c r="U123">
        <f ca="1">AVERAGE(T$2:T123)</f>
        <v>309.63448894382958</v>
      </c>
    </row>
    <row r="124" spans="1:21" x14ac:dyDescent="0.25">
      <c r="A124" s="75" t="s">
        <v>11</v>
      </c>
      <c r="B124">
        <v>0.32</v>
      </c>
      <c r="C124" s="76" t="s">
        <v>83</v>
      </c>
      <c r="E124">
        <f t="shared" ca="1" si="2"/>
        <v>0.16813077838259538</v>
      </c>
      <c r="F124">
        <v>2.3333333333333335</v>
      </c>
      <c r="G124">
        <f>AVERAGE(F$2:F124)</f>
        <v>1.9849655249949911</v>
      </c>
      <c r="T124">
        <f t="shared" ca="1" si="3"/>
        <v>52.657350193666318</v>
      </c>
      <c r="U124">
        <f ca="1">AVERAGE(T$2:T124)</f>
        <v>307.54524391334041</v>
      </c>
    </row>
    <row r="125" spans="1:21" x14ac:dyDescent="0.25">
      <c r="A125" s="75" t="s">
        <v>11</v>
      </c>
      <c r="B125">
        <v>1.5</v>
      </c>
      <c r="C125" s="76" t="s">
        <v>84</v>
      </c>
      <c r="E125">
        <f t="shared" ca="1" si="2"/>
        <v>0.50486241976552804</v>
      </c>
      <c r="F125">
        <v>10.249999999999998</v>
      </c>
      <c r="G125">
        <f>AVERAGE(F$2:F125)</f>
        <v>2.0516190288256766</v>
      </c>
      <c r="T125">
        <f t="shared" ca="1" si="3"/>
        <v>3.3127139730212747</v>
      </c>
      <c r="U125">
        <f ca="1">AVERAGE(T$2:T125)</f>
        <v>305.09175576866045</v>
      </c>
    </row>
    <row r="126" spans="1:21" x14ac:dyDescent="0.25">
      <c r="A126" s="75" t="s">
        <v>11</v>
      </c>
      <c r="B126">
        <v>0.8125</v>
      </c>
      <c r="C126" s="76" t="s">
        <v>85</v>
      </c>
      <c r="E126">
        <f t="shared" ca="1" si="2"/>
        <v>0.24314995901712966</v>
      </c>
      <c r="F126">
        <v>8.6956521739130432E-2</v>
      </c>
      <c r="G126">
        <f>AVERAGE(F$2:F126)</f>
        <v>2.0359017287689842</v>
      </c>
      <c r="T126">
        <f t="shared" ca="1" si="3"/>
        <v>4.7563380357118978</v>
      </c>
      <c r="U126">
        <f ca="1">AVERAGE(T$2:T126)</f>
        <v>302.68907242679683</v>
      </c>
    </row>
    <row r="127" spans="1:21" x14ac:dyDescent="0.25">
      <c r="A127" s="75" t="s">
        <v>11</v>
      </c>
      <c r="B127">
        <v>0.88524590163934425</v>
      </c>
      <c r="C127" s="76" t="s">
        <v>86</v>
      </c>
      <c r="E127">
        <f t="shared" ca="1" si="2"/>
        <v>0.86185355914930251</v>
      </c>
      <c r="F127">
        <v>0.2805755395683453</v>
      </c>
      <c r="G127">
        <f>AVERAGE(F$2:F127)</f>
        <v>2.0219705685372329</v>
      </c>
      <c r="T127">
        <f t="shared" ca="1" si="3"/>
        <v>5.1670344006825504</v>
      </c>
      <c r="U127">
        <f ca="1">AVERAGE(T$2:T127)</f>
        <v>300.32778641071656</v>
      </c>
    </row>
    <row r="128" spans="1:21" x14ac:dyDescent="0.25">
      <c r="A128" s="75" t="s">
        <v>11</v>
      </c>
      <c r="B128">
        <v>3.7344398340248962E-2</v>
      </c>
      <c r="C128" s="76" t="s">
        <v>87</v>
      </c>
      <c r="E128">
        <f t="shared" ca="1" si="2"/>
        <v>0.38558327154978123</v>
      </c>
      <c r="F128">
        <v>1.7559055118110236</v>
      </c>
      <c r="G128">
        <f>AVERAGE(F$2:F128)</f>
        <v>2.01987556809057</v>
      </c>
      <c r="T128">
        <f t="shared" ca="1" si="3"/>
        <v>12.587220117095091</v>
      </c>
      <c r="U128">
        <f ca="1">AVERAGE(T$2:T128)</f>
        <v>298.06211266037309</v>
      </c>
    </row>
    <row r="129" spans="1:21" x14ac:dyDescent="0.25">
      <c r="A129" s="75" t="s">
        <v>11</v>
      </c>
      <c r="B129">
        <v>0.44</v>
      </c>
      <c r="C129" s="76" t="s">
        <v>88</v>
      </c>
      <c r="E129">
        <f t="shared" ca="1" si="2"/>
        <v>0.18892656914965966</v>
      </c>
      <c r="F129">
        <v>0.17355371900826444</v>
      </c>
      <c r="G129">
        <f>AVERAGE(F$2:F129)</f>
        <v>2.0054511786446145</v>
      </c>
      <c r="T129">
        <f t="shared" ca="1" si="3"/>
        <v>2.670348035536906</v>
      </c>
      <c r="U129">
        <f ca="1">AVERAGE(T$2:T129)</f>
        <v>295.75436449924155</v>
      </c>
    </row>
    <row r="130" spans="1:21" x14ac:dyDescent="0.25">
      <c r="A130" s="75" t="s">
        <v>11</v>
      </c>
      <c r="B130">
        <v>0.80916030534351147</v>
      </c>
      <c r="C130" s="76" t="s">
        <v>89</v>
      </c>
      <c r="E130">
        <f t="shared" ref="E130:E193" ca="1" si="4">RAND()</f>
        <v>0.57126149824763073</v>
      </c>
      <c r="F130">
        <v>53.545454545454547</v>
      </c>
      <c r="G130">
        <f>AVERAGE(F$2:F130)</f>
        <v>2.4049860884648466</v>
      </c>
      <c r="T130">
        <f t="shared" ca="1" si="3"/>
        <v>34.945669185236483</v>
      </c>
      <c r="U130">
        <f ca="1">AVERAGE(T$2:T130)</f>
        <v>293.73259166735005</v>
      </c>
    </row>
    <row r="131" spans="1:21" x14ac:dyDescent="0.25">
      <c r="A131" s="75" t="s">
        <v>11</v>
      </c>
      <c r="B131">
        <v>1.4213075060532687</v>
      </c>
      <c r="C131" s="76" t="s">
        <v>90</v>
      </c>
      <c r="E131">
        <f t="shared" ca="1" si="4"/>
        <v>0.58714083684307439</v>
      </c>
      <c r="F131">
        <v>5.2608695652173916</v>
      </c>
      <c r="G131">
        <f>AVERAGE(F$2:F131)</f>
        <v>2.4269544229014044</v>
      </c>
      <c r="T131">
        <f t="shared" ref="T131:T194" ca="1" si="5">2*RAND()^-1</f>
        <v>29.929334518310771</v>
      </c>
      <c r="U131">
        <f ca="1">AVERAGE(T$2:T131)</f>
        <v>291.70333584312669</v>
      </c>
    </row>
    <row r="132" spans="1:21" x14ac:dyDescent="0.25">
      <c r="A132" s="75" t="s">
        <v>11</v>
      </c>
      <c r="B132">
        <v>0.70575692963752668</v>
      </c>
      <c r="C132" s="76" t="s">
        <v>91</v>
      </c>
      <c r="E132">
        <f t="shared" ca="1" si="4"/>
        <v>0.16672226833960369</v>
      </c>
      <c r="F132">
        <v>0.33333333333333331</v>
      </c>
      <c r="G132">
        <f>AVERAGE(F$2:F132)</f>
        <v>2.4109725825230224</v>
      </c>
      <c r="T132">
        <f t="shared" ca="1" si="5"/>
        <v>2.9844778397284975</v>
      </c>
      <c r="U132">
        <f ca="1">AVERAGE(T$2:T132)</f>
        <v>289.49937509500916</v>
      </c>
    </row>
    <row r="133" spans="1:21" x14ac:dyDescent="0.25">
      <c r="A133" s="75" t="s">
        <v>11</v>
      </c>
      <c r="B133">
        <v>0.9</v>
      </c>
      <c r="C133" s="76" t="s">
        <v>92</v>
      </c>
      <c r="E133">
        <f t="shared" ca="1" si="4"/>
        <v>0.71375594306935086</v>
      </c>
      <c r="F133">
        <v>0.34228187919463088</v>
      </c>
      <c r="G133">
        <f>AVERAGE(F$2:F133)</f>
        <v>2.3953006832553827</v>
      </c>
      <c r="T133">
        <f t="shared" ca="1" si="5"/>
        <v>2.4628171969883224</v>
      </c>
      <c r="U133">
        <f ca="1">AVERAGE(T$2:T133)</f>
        <v>287.32485571699385</v>
      </c>
    </row>
    <row r="134" spans="1:21" x14ac:dyDescent="0.25">
      <c r="B134">
        <v>6.3829787234042548E-2</v>
      </c>
      <c r="C134" s="76" t="s">
        <v>81</v>
      </c>
      <c r="E134">
        <f t="shared" ca="1" si="4"/>
        <v>0.79559249610877358</v>
      </c>
      <c r="F134">
        <v>0.5</v>
      </c>
      <c r="G134">
        <f>AVERAGE(F$2:F134)</f>
        <v>2.3810503021782745</v>
      </c>
      <c r="T134">
        <f t="shared" ca="1" si="5"/>
        <v>3.2391212803383822</v>
      </c>
      <c r="U134">
        <f ca="1">AVERAGE(T$2:T134)</f>
        <v>285.18887275130476</v>
      </c>
    </row>
    <row r="135" spans="1:21" x14ac:dyDescent="0.25">
      <c r="A135" s="75" t="s">
        <v>12</v>
      </c>
      <c r="B135">
        <v>36.5</v>
      </c>
      <c r="C135" s="76" t="s">
        <v>82</v>
      </c>
      <c r="E135">
        <f t="shared" ca="1" si="4"/>
        <v>0.84226967864582258</v>
      </c>
      <c r="F135">
        <v>0.92</v>
      </c>
      <c r="G135">
        <f>AVERAGE(F$2:F135)</f>
        <v>2.3701469417142578</v>
      </c>
      <c r="T135">
        <f t="shared" ca="1" si="5"/>
        <v>7.433928644771516</v>
      </c>
      <c r="U135">
        <f ca="1">AVERAGE(T$2:T135)</f>
        <v>283.11607466095745</v>
      </c>
    </row>
    <row r="136" spans="1:21" x14ac:dyDescent="0.25">
      <c r="A136" s="75" t="s">
        <v>12</v>
      </c>
      <c r="B136">
        <v>0.4</v>
      </c>
      <c r="C136" s="76" t="s">
        <v>83</v>
      </c>
      <c r="E136">
        <f t="shared" ca="1" si="4"/>
        <v>0.3337772400718807</v>
      </c>
      <c r="F136">
        <v>1.0869565217391304E-2</v>
      </c>
      <c r="G136">
        <f>AVERAGE(F$2:F136)</f>
        <v>2.3526708129994662</v>
      </c>
      <c r="T136">
        <f t="shared" ca="1" si="5"/>
        <v>5.6974821646330742</v>
      </c>
      <c r="U136">
        <f ca="1">AVERAGE(T$2:T136)</f>
        <v>281.06112212394771</v>
      </c>
    </row>
    <row r="137" spans="1:21" x14ac:dyDescent="0.25">
      <c r="A137" s="75" t="s">
        <v>12</v>
      </c>
      <c r="B137">
        <v>0.875</v>
      </c>
      <c r="C137" s="76" t="s">
        <v>84</v>
      </c>
      <c r="E137">
        <f t="shared" ca="1" si="4"/>
        <v>0.6300779536236043</v>
      </c>
      <c r="F137">
        <v>0.61290322580645151</v>
      </c>
      <c r="G137">
        <f>AVERAGE(F$2:F137)</f>
        <v>2.339878404270106</v>
      </c>
      <c r="T137">
        <f t="shared" ca="1" si="5"/>
        <v>4.9984991673561998</v>
      </c>
      <c r="U137">
        <f ca="1">AVERAGE(T$2:T137)</f>
        <v>279.03124989632568</v>
      </c>
    </row>
    <row r="138" spans="1:21" x14ac:dyDescent="0.25">
      <c r="A138" s="75" t="s">
        <v>12</v>
      </c>
      <c r="B138">
        <v>0.875</v>
      </c>
      <c r="C138" s="76" t="s">
        <v>85</v>
      </c>
      <c r="E138">
        <f t="shared" ca="1" si="4"/>
        <v>0.31291649613606121</v>
      </c>
      <c r="F138">
        <v>6.3829787234042618E-2</v>
      </c>
      <c r="G138">
        <f>AVERAGE(F$2:F138)</f>
        <v>2.323264910715098</v>
      </c>
      <c r="T138">
        <f t="shared" ca="1" si="5"/>
        <v>3.8814011473833232</v>
      </c>
      <c r="U138">
        <f ca="1">AVERAGE(T$2:T138)</f>
        <v>277.02285683976402</v>
      </c>
    </row>
    <row r="139" spans="1:21" x14ac:dyDescent="0.25">
      <c r="A139" s="75" t="s">
        <v>12</v>
      </c>
      <c r="B139">
        <v>0.86885245901639341</v>
      </c>
      <c r="C139" s="76" t="s">
        <v>86</v>
      </c>
      <c r="E139">
        <f t="shared" ca="1" si="4"/>
        <v>0.86543216760902664</v>
      </c>
      <c r="F139">
        <v>0.74326465927099861</v>
      </c>
      <c r="G139">
        <f>AVERAGE(F$2:F139)</f>
        <v>2.3118156335307205</v>
      </c>
      <c r="T139">
        <f t="shared" ca="1" si="5"/>
        <v>2.7843249562290286</v>
      </c>
      <c r="U139">
        <f ca="1">AVERAGE(T$2:T139)</f>
        <v>275.03562110147755</v>
      </c>
    </row>
    <row r="140" spans="1:21" x14ac:dyDescent="0.25">
      <c r="A140" s="75" t="s">
        <v>12</v>
      </c>
      <c r="B140">
        <v>0.95850622406639008</v>
      </c>
      <c r="C140" s="76" t="s">
        <v>87</v>
      </c>
      <c r="E140">
        <f t="shared" ca="1" si="4"/>
        <v>0.14422340140126444</v>
      </c>
      <c r="F140">
        <v>0.90476190476190477</v>
      </c>
      <c r="G140">
        <f>AVERAGE(F$2:F140)</f>
        <v>2.3016929448345422</v>
      </c>
      <c r="T140">
        <f t="shared" ca="1" si="5"/>
        <v>2.898719642270474</v>
      </c>
      <c r="U140">
        <f ca="1">AVERAGE(T$2:T140)</f>
        <v>273.07780166651918</v>
      </c>
    </row>
    <row r="141" spans="1:21" x14ac:dyDescent="0.25">
      <c r="A141" s="75" t="s">
        <v>12</v>
      </c>
      <c r="B141">
        <v>0.92</v>
      </c>
      <c r="C141" s="76" t="s">
        <v>88</v>
      </c>
      <c r="E141">
        <f t="shared" ca="1" si="4"/>
        <v>0.367723388906391</v>
      </c>
      <c r="F141">
        <v>0.86842105263157898</v>
      </c>
      <c r="G141">
        <f>AVERAGE(F$2:F141)</f>
        <v>2.2914552884616639</v>
      </c>
      <c r="T141">
        <f t="shared" ca="1" si="5"/>
        <v>3.7175910917767174</v>
      </c>
      <c r="U141">
        <f ca="1">AVERAGE(T$2:T141)</f>
        <v>271.15380016241392</v>
      </c>
    </row>
    <row r="142" spans="1:21" x14ac:dyDescent="0.25">
      <c r="A142" s="75" t="s">
        <v>12</v>
      </c>
      <c r="B142">
        <v>0.98091603053435117</v>
      </c>
      <c r="C142" s="76" t="s">
        <v>89</v>
      </c>
      <c r="E142">
        <f t="shared" ca="1" si="4"/>
        <v>0.18248057684560715</v>
      </c>
      <c r="F142">
        <v>0.23686527737012031</v>
      </c>
      <c r="G142">
        <f>AVERAGE(F$2:F142)</f>
        <v>2.2768837280993122</v>
      </c>
      <c r="T142">
        <f t="shared" ca="1" si="5"/>
        <v>2.6126275479233967</v>
      </c>
      <c r="U142">
        <f ca="1">AVERAGE(T$2:T142)</f>
        <v>269.2492528389069</v>
      </c>
    </row>
    <row r="143" spans="1:21" x14ac:dyDescent="0.25">
      <c r="A143" s="75" t="s">
        <v>12</v>
      </c>
      <c r="B143">
        <v>1.4213075060532687</v>
      </c>
      <c r="C143" s="76" t="s">
        <v>90</v>
      </c>
      <c r="E143">
        <f t="shared" ca="1" si="4"/>
        <v>0.80127365858418753</v>
      </c>
      <c r="F143">
        <v>24</v>
      </c>
      <c r="G143">
        <f>AVERAGE(F$2:F143)</f>
        <v>2.4298634201549509</v>
      </c>
      <c r="T143">
        <f t="shared" ca="1" si="5"/>
        <v>3.0238584705873834</v>
      </c>
      <c r="U143">
        <f ca="1">AVERAGE(T$2:T143)</f>
        <v>267.37442611800327</v>
      </c>
    </row>
    <row r="144" spans="1:21" x14ac:dyDescent="0.25">
      <c r="A144" s="75" t="s">
        <v>12</v>
      </c>
      <c r="B144">
        <v>0.49253731343283585</v>
      </c>
      <c r="C144" s="76" t="s">
        <v>91</v>
      </c>
      <c r="E144">
        <f t="shared" ca="1" si="4"/>
        <v>0.36166323533653066</v>
      </c>
      <c r="F144">
        <v>0.33333333333333331</v>
      </c>
      <c r="G144">
        <f>AVERAGE(F$2:F144)</f>
        <v>2.4152023705967576</v>
      </c>
      <c r="T144">
        <f t="shared" ca="1" si="5"/>
        <v>2.8021615345408915</v>
      </c>
      <c r="U144">
        <f ca="1">AVERAGE(T$2:T144)</f>
        <v>265.52427042161543</v>
      </c>
    </row>
    <row r="145" spans="1:21" x14ac:dyDescent="0.25">
      <c r="A145" s="75" t="s">
        <v>12</v>
      </c>
      <c r="B145">
        <v>9</v>
      </c>
      <c r="C145" s="76" t="s">
        <v>92</v>
      </c>
      <c r="E145">
        <f t="shared" ca="1" si="4"/>
        <v>0.23659445172548632</v>
      </c>
      <c r="F145">
        <v>0.81481481481481477</v>
      </c>
      <c r="G145">
        <f>AVERAGE(F$2:F145)</f>
        <v>2.40408856812605</v>
      </c>
      <c r="T145">
        <f t="shared" ca="1" si="5"/>
        <v>2.1635825042976427</v>
      </c>
      <c r="U145">
        <f ca="1">AVERAGE(T$2:T145)</f>
        <v>263.69537675552294</v>
      </c>
    </row>
    <row r="146" spans="1:21" x14ac:dyDescent="0.25">
      <c r="A146" s="122" t="s">
        <v>223</v>
      </c>
      <c r="B146">
        <v>2.7485229899820197E-2</v>
      </c>
      <c r="C146" s="76" t="s">
        <v>81</v>
      </c>
      <c r="E146">
        <f t="shared" ca="1" si="4"/>
        <v>0.41148779253488554</v>
      </c>
      <c r="F146">
        <v>0.36363636363636359</v>
      </c>
      <c r="G146">
        <f>AVERAGE(F$2:F146)</f>
        <v>2.3900164839571554</v>
      </c>
      <c r="T146">
        <f t="shared" ca="1" si="5"/>
        <v>3.8900953428371081</v>
      </c>
      <c r="U146">
        <f ca="1">AVERAGE(T$2:T146)</f>
        <v>261.90361619405616</v>
      </c>
    </row>
    <row r="147" spans="1:21" x14ac:dyDescent="0.25">
      <c r="A147" s="75" t="s">
        <v>1</v>
      </c>
      <c r="B147">
        <v>0.46043165467625902</v>
      </c>
      <c r="C147" s="76" t="s">
        <v>82</v>
      </c>
      <c r="E147">
        <f t="shared" ca="1" si="4"/>
        <v>0.27018680196620803</v>
      </c>
      <c r="F147">
        <v>0.33333333333333331</v>
      </c>
      <c r="G147">
        <f>AVERAGE(F$2:F147)</f>
        <v>2.3759296130624716</v>
      </c>
      <c r="T147">
        <f t="shared" ca="1" si="5"/>
        <v>20.756421427795999</v>
      </c>
      <c r="U147">
        <f ca="1">AVERAGE(T$2:T147)</f>
        <v>260.25192307921873</v>
      </c>
    </row>
    <row r="148" spans="1:21" x14ac:dyDescent="0.25">
      <c r="A148" s="75" t="s">
        <v>1</v>
      </c>
      <c r="B148">
        <v>1</v>
      </c>
      <c r="C148" s="76" t="s">
        <v>83</v>
      </c>
      <c r="E148">
        <f t="shared" ca="1" si="4"/>
        <v>0.71136443964044616</v>
      </c>
      <c r="F148">
        <v>0.33333333333333331</v>
      </c>
      <c r="G148">
        <f>AVERAGE(F$2:F148)</f>
        <v>2.3620344002751987</v>
      </c>
      <c r="T148">
        <f t="shared" ca="1" si="5"/>
        <v>3.536377405126776</v>
      </c>
      <c r="U148">
        <f ca="1">AVERAGE(T$2:T148)</f>
        <v>258.50555882293241</v>
      </c>
    </row>
    <row r="149" spans="1:21" x14ac:dyDescent="0.25">
      <c r="A149" s="75" t="s">
        <v>1</v>
      </c>
      <c r="B149">
        <v>2.3613445378151261</v>
      </c>
      <c r="C149" s="76" t="s">
        <v>84</v>
      </c>
      <c r="E149">
        <f t="shared" ca="1" si="4"/>
        <v>0.99017019289424169</v>
      </c>
      <c r="F149">
        <v>1.5</v>
      </c>
      <c r="G149">
        <f>AVERAGE(F$2:F149)</f>
        <v>2.3562098435165821</v>
      </c>
      <c r="T149">
        <f t="shared" ca="1" si="5"/>
        <v>2.2539563144225063</v>
      </c>
      <c r="U149">
        <f ca="1">AVERAGE(T$2:T149)</f>
        <v>256.7741290762533</v>
      </c>
    </row>
    <row r="150" spans="1:21" x14ac:dyDescent="0.25">
      <c r="A150" s="75" t="s">
        <v>1</v>
      </c>
      <c r="B150">
        <v>0.89198968501491893</v>
      </c>
      <c r="C150" s="76" t="s">
        <v>85</v>
      </c>
      <c r="E150">
        <f t="shared" ca="1" si="4"/>
        <v>0.54028109287895554</v>
      </c>
      <c r="F150">
        <v>0.93939393939393945</v>
      </c>
      <c r="G150">
        <f>AVERAGE(F$2:F150)</f>
        <v>2.3467010119452896</v>
      </c>
      <c r="T150">
        <f t="shared" ca="1" si="5"/>
        <v>12.790992267191719</v>
      </c>
      <c r="U150">
        <f ca="1">AVERAGE(T$2:T150)</f>
        <v>255.13665835941396</v>
      </c>
    </row>
    <row r="151" spans="1:21" x14ac:dyDescent="0.25">
      <c r="A151" s="75" t="s">
        <v>1</v>
      </c>
      <c r="B151">
        <v>0.94028322811806864</v>
      </c>
      <c r="C151" s="76" t="s">
        <v>86</v>
      </c>
      <c r="E151">
        <f t="shared" ca="1" si="4"/>
        <v>0.5988353866226126</v>
      </c>
      <c r="F151">
        <v>1.7472527472527473</v>
      </c>
      <c r="G151">
        <f>AVERAGE(F$2:F151)</f>
        <v>2.3427046901806725</v>
      </c>
      <c r="T151">
        <f t="shared" ca="1" si="5"/>
        <v>2.5841277897925825</v>
      </c>
      <c r="U151">
        <f ca="1">AVERAGE(T$2:T151)</f>
        <v>253.45297482228315</v>
      </c>
    </row>
    <row r="152" spans="1:21" x14ac:dyDescent="0.25">
      <c r="A152" s="75" t="s">
        <v>1</v>
      </c>
      <c r="B152">
        <v>0.90417376490630319</v>
      </c>
      <c r="C152" s="76" t="s">
        <v>87</v>
      </c>
      <c r="E152">
        <f t="shared" ca="1" si="4"/>
        <v>0.96869191606467309</v>
      </c>
      <c r="F152">
        <v>0.25</v>
      </c>
      <c r="G152">
        <f>AVERAGE(F$2:F152)</f>
        <v>2.3288457187225222</v>
      </c>
      <c r="T152">
        <f t="shared" ca="1" si="5"/>
        <v>2.0851328306855303</v>
      </c>
      <c r="U152">
        <f ca="1">AVERAGE(T$2:T152)</f>
        <v>251.78828712697458</v>
      </c>
    </row>
    <row r="153" spans="1:21" x14ac:dyDescent="0.25">
      <c r="A153" s="75" t="s">
        <v>1</v>
      </c>
      <c r="B153">
        <v>5.1626951520131472</v>
      </c>
      <c r="C153" s="76" t="s">
        <v>88</v>
      </c>
      <c r="E153">
        <f t="shared" ca="1" si="4"/>
        <v>0.58951151065756335</v>
      </c>
      <c r="F153">
        <v>1.3637686431429612</v>
      </c>
      <c r="G153">
        <f>AVERAGE(F$2:F153)</f>
        <v>2.3224965274358147</v>
      </c>
      <c r="T153">
        <f t="shared" ca="1" si="5"/>
        <v>36.137076457609673</v>
      </c>
      <c r="U153">
        <f ca="1">AVERAGE(T$2:T153)</f>
        <v>250.36952916204456</v>
      </c>
    </row>
    <row r="154" spans="1:21" x14ac:dyDescent="0.25">
      <c r="A154" s="75" t="s">
        <v>1</v>
      </c>
      <c r="B154">
        <v>9.0909090909090912E-2</v>
      </c>
      <c r="C154" s="76" t="s">
        <v>89</v>
      </c>
      <c r="E154">
        <f t="shared" ca="1" si="4"/>
        <v>0.79837621999471597</v>
      </c>
      <c r="F154">
        <v>0.375</v>
      </c>
      <c r="G154">
        <f>AVERAGE(F$2:F154)</f>
        <v>2.3097677919623778</v>
      </c>
      <c r="T154">
        <f t="shared" ca="1" si="5"/>
        <v>4.760940221192703</v>
      </c>
      <c r="U154">
        <f ca="1">AVERAGE(T$2:T154)</f>
        <v>248.76424426700629</v>
      </c>
    </row>
    <row r="155" spans="1:21" x14ac:dyDescent="0.25">
      <c r="A155" s="75" t="s">
        <v>1</v>
      </c>
      <c r="B155">
        <v>1.1818181818181819</v>
      </c>
      <c r="C155" s="76" t="s">
        <v>90</v>
      </c>
      <c r="E155">
        <f t="shared" ca="1" si="4"/>
        <v>0.6476940175343725</v>
      </c>
      <c r="F155">
        <v>0.21568627450980388</v>
      </c>
      <c r="G155">
        <f>AVERAGE(F$2:F155)</f>
        <v>2.2961698600308678</v>
      </c>
      <c r="T155">
        <f t="shared" ca="1" si="5"/>
        <v>2.7813991795231066</v>
      </c>
      <c r="U155">
        <f ca="1">AVERAGE(T$2:T155)</f>
        <v>247.16695306513955</v>
      </c>
    </row>
    <row r="156" spans="1:21" x14ac:dyDescent="0.25">
      <c r="B156">
        <v>0.31004366812227074</v>
      </c>
      <c r="C156" s="76" t="s">
        <v>81</v>
      </c>
      <c r="E156">
        <f t="shared" ca="1" si="4"/>
        <v>3.7126497948034576E-3</v>
      </c>
      <c r="F156">
        <v>0.18367346938775517</v>
      </c>
      <c r="G156">
        <f>AVERAGE(F$2:F156)</f>
        <v>2.2825408510589766</v>
      </c>
      <c r="T156">
        <f t="shared" ca="1" si="5"/>
        <v>2.007223996981133</v>
      </c>
      <c r="U156">
        <f ca="1">AVERAGE(T$2:T156)</f>
        <v>245.58527739373207</v>
      </c>
    </row>
    <row r="157" spans="1:21" x14ac:dyDescent="0.25">
      <c r="A157" s="75" t="s">
        <v>2</v>
      </c>
      <c r="B157">
        <v>0.64028776978417268</v>
      </c>
      <c r="C157" s="76" t="s">
        <v>82</v>
      </c>
      <c r="E157">
        <f t="shared" ca="1" si="4"/>
        <v>0.42701801367694558</v>
      </c>
      <c r="F157">
        <v>0.40334128878281622</v>
      </c>
      <c r="G157">
        <f>AVERAGE(F$2:F157)</f>
        <v>2.270494700018745</v>
      </c>
      <c r="T157">
        <f t="shared" ca="1" si="5"/>
        <v>3.0853149518917511</v>
      </c>
      <c r="U157">
        <f ca="1">AVERAGE(T$2:T157)</f>
        <v>244.03079045500235</v>
      </c>
    </row>
    <row r="158" spans="1:21" x14ac:dyDescent="0.25">
      <c r="A158" s="75" t="s">
        <v>2</v>
      </c>
      <c r="B158">
        <v>0.93865030674846628</v>
      </c>
      <c r="C158" s="76" t="s">
        <v>83</v>
      </c>
      <c r="E158">
        <f t="shared" ca="1" si="4"/>
        <v>0.54541279936880793</v>
      </c>
      <c r="F158">
        <v>5.2631578947368418E-2</v>
      </c>
      <c r="G158">
        <f>AVERAGE(F$2:F158)</f>
        <v>2.2563681833240228</v>
      </c>
      <c r="T158">
        <f t="shared" ca="1" si="5"/>
        <v>4.9251018198962342</v>
      </c>
      <c r="U158">
        <f ca="1">AVERAGE(T$2:T158)</f>
        <v>242.507824285352</v>
      </c>
    </row>
    <row r="159" spans="1:21" x14ac:dyDescent="0.25">
      <c r="A159" s="75" t="s">
        <v>2</v>
      </c>
      <c r="B159">
        <v>5.8823529411764705E-2</v>
      </c>
      <c r="C159" s="76" t="s">
        <v>84</v>
      </c>
      <c r="E159">
        <f t="shared" ca="1" si="4"/>
        <v>0.97310971412645353</v>
      </c>
      <c r="F159">
        <v>0.13207547169811323</v>
      </c>
      <c r="G159">
        <f>AVERAGE(F$2:F159)</f>
        <v>2.2429232927441118</v>
      </c>
      <c r="T159">
        <f t="shared" ca="1" si="5"/>
        <v>4.9500587771184019</v>
      </c>
      <c r="U159">
        <f ca="1">AVERAGE(T$2:T159)</f>
        <v>241.0042941239075</v>
      </c>
    </row>
    <row r="160" spans="1:21" x14ac:dyDescent="0.25">
      <c r="A160" s="75" t="s">
        <v>2</v>
      </c>
      <c r="B160">
        <v>0.62015472477621614</v>
      </c>
      <c r="C160" s="76" t="s">
        <v>85</v>
      </c>
      <c r="E160">
        <f t="shared" ca="1" si="4"/>
        <v>0.23524081615562775</v>
      </c>
      <c r="F160">
        <v>0.38511326860841422</v>
      </c>
      <c r="G160">
        <f>AVERAGE(F$2:F160)</f>
        <v>2.2312389529696732</v>
      </c>
      <c r="T160">
        <f t="shared" ca="1" si="5"/>
        <v>2.8023750883802037</v>
      </c>
      <c r="U160">
        <f ca="1">AVERAGE(T$2:T160)</f>
        <v>239.50616884695449</v>
      </c>
    </row>
    <row r="161" spans="1:21" x14ac:dyDescent="0.25">
      <c r="A161" s="75" t="s">
        <v>2</v>
      </c>
      <c r="B161">
        <v>0.81231871694250124</v>
      </c>
      <c r="C161" s="76" t="s">
        <v>86</v>
      </c>
      <c r="E161">
        <f t="shared" ca="1" si="4"/>
        <v>0.95898252843450904</v>
      </c>
      <c r="F161">
        <v>0.92</v>
      </c>
      <c r="G161">
        <f>AVERAGE(F$2:F161)</f>
        <v>2.2230437095136129</v>
      </c>
      <c r="T161">
        <f t="shared" ca="1" si="5"/>
        <v>16.663960687531485</v>
      </c>
      <c r="U161">
        <f ca="1">AVERAGE(T$2:T161)</f>
        <v>238.1134050459581</v>
      </c>
    </row>
    <row r="162" spans="1:21" x14ac:dyDescent="0.25">
      <c r="A162" s="75" t="s">
        <v>2</v>
      </c>
      <c r="B162">
        <v>0.87223168654173766</v>
      </c>
      <c r="C162" s="76" t="s">
        <v>87</v>
      </c>
      <c r="E162">
        <f t="shared" ca="1" si="4"/>
        <v>0.13195190710857663</v>
      </c>
      <c r="F162">
        <v>1.1333333333333335</v>
      </c>
      <c r="G162">
        <f>AVERAGE(F$2:F162)</f>
        <v>2.2162753220839218</v>
      </c>
      <c r="T162">
        <f t="shared" ca="1" si="5"/>
        <v>3.0540185851707338</v>
      </c>
      <c r="U162">
        <f ca="1">AVERAGE(T$2:T162)</f>
        <v>236.65340885676068</v>
      </c>
    </row>
    <row r="163" spans="1:21" x14ac:dyDescent="0.25">
      <c r="A163" s="75" t="s">
        <v>2</v>
      </c>
      <c r="B163">
        <v>0.38373048479868527</v>
      </c>
      <c r="C163" s="76" t="s">
        <v>88</v>
      </c>
      <c r="E163">
        <f t="shared" ca="1" si="4"/>
        <v>0.5019403737796968</v>
      </c>
      <c r="F163">
        <v>0.42857142857142855</v>
      </c>
      <c r="G163">
        <f>AVERAGE(F$2:F163)</f>
        <v>2.205240112864709</v>
      </c>
      <c r="T163">
        <f t="shared" ca="1" si="5"/>
        <v>9.0299785486411253</v>
      </c>
      <c r="U163">
        <f ca="1">AVERAGE(T$2:T163)</f>
        <v>235.24832595362412</v>
      </c>
    </row>
    <row r="164" spans="1:21" x14ac:dyDescent="0.25">
      <c r="A164" s="75" t="s">
        <v>2</v>
      </c>
      <c r="B164">
        <v>9.0909090909090912E-2</v>
      </c>
      <c r="C164" s="76" t="s">
        <v>89</v>
      </c>
      <c r="E164">
        <f t="shared" ca="1" si="4"/>
        <v>0.49150292670802909</v>
      </c>
      <c r="F164">
        <v>10.111111111111112</v>
      </c>
      <c r="G164">
        <f>AVERAGE(F$2:F164)</f>
        <v>2.2537423889275701</v>
      </c>
      <c r="T164">
        <f t="shared" ca="1" si="5"/>
        <v>106.1486290174589</v>
      </c>
      <c r="U164">
        <f ca="1">AVERAGE(T$2:T164)</f>
        <v>234.45630327303417</v>
      </c>
    </row>
    <row r="165" spans="1:21" x14ac:dyDescent="0.25">
      <c r="A165" s="75" t="s">
        <v>2</v>
      </c>
      <c r="B165">
        <v>0.49090909090909091</v>
      </c>
      <c r="C165" s="76" t="s">
        <v>90</v>
      </c>
      <c r="E165">
        <f t="shared" ca="1" si="4"/>
        <v>0.20185648658971522</v>
      </c>
      <c r="F165">
        <v>0.79591836734693877</v>
      </c>
      <c r="G165">
        <f>AVERAGE(F$2:F165)</f>
        <v>2.2448532180642733</v>
      </c>
      <c r="T165">
        <f t="shared" ca="1" si="5"/>
        <v>2.1588143092254959</v>
      </c>
      <c r="U165">
        <f ca="1">AVERAGE(T$2:T165)</f>
        <v>233.03985516959628</v>
      </c>
    </row>
    <row r="166" spans="1:21" x14ac:dyDescent="0.25">
      <c r="B166">
        <v>0.35782173131261236</v>
      </c>
      <c r="C166" s="76" t="s">
        <v>81</v>
      </c>
      <c r="E166">
        <f t="shared" ca="1" si="4"/>
        <v>4.4158988334426996E-2</v>
      </c>
      <c r="F166">
        <v>0.36668777707409755</v>
      </c>
      <c r="G166">
        <f>AVERAGE(F$2:F166)</f>
        <v>2.2334703972097874</v>
      </c>
      <c r="T166">
        <f t="shared" ca="1" si="5"/>
        <v>6.9627052131353917</v>
      </c>
      <c r="U166">
        <f ca="1">AVERAGE(T$2:T166)</f>
        <v>231.6696906244056</v>
      </c>
    </row>
    <row r="167" spans="1:21" x14ac:dyDescent="0.25">
      <c r="A167" s="75" t="s">
        <v>3</v>
      </c>
      <c r="B167">
        <v>0.56834532374100721</v>
      </c>
      <c r="C167" s="76" t="s">
        <v>82</v>
      </c>
      <c r="E167">
        <f t="shared" ca="1" si="4"/>
        <v>0.27718728654552338</v>
      </c>
      <c r="F167">
        <v>0.999</v>
      </c>
      <c r="G167">
        <f>AVERAGE(F$2:F167)</f>
        <v>2.2260338285518975</v>
      </c>
      <c r="T167">
        <f t="shared" ca="1" si="5"/>
        <v>42.129346253613548</v>
      </c>
      <c r="U167">
        <f ca="1">AVERAGE(T$2:T167)</f>
        <v>230.52788132096708</v>
      </c>
    </row>
    <row r="168" spans="1:21" x14ac:dyDescent="0.25">
      <c r="A168" s="75" t="s">
        <v>3</v>
      </c>
      <c r="B168">
        <v>0.87730061349693256</v>
      </c>
      <c r="C168" s="76" t="s">
        <v>83</v>
      </c>
      <c r="E168">
        <f t="shared" ca="1" si="4"/>
        <v>0.18006536035413812</v>
      </c>
      <c r="F168">
        <v>3.3333333333333368E-2</v>
      </c>
      <c r="G168">
        <f>AVERAGE(F$2:F168)</f>
        <v>2.2129038854667566</v>
      </c>
      <c r="T168">
        <f t="shared" ca="1" si="5"/>
        <v>3.532941661264688</v>
      </c>
      <c r="U168">
        <f ca="1">AVERAGE(T$2:T168)</f>
        <v>229.16863018528025</v>
      </c>
    </row>
    <row r="169" spans="1:21" x14ac:dyDescent="0.25">
      <c r="A169" s="75" t="s">
        <v>3</v>
      </c>
      <c r="B169">
        <v>0.26050420168067229</v>
      </c>
      <c r="C169" s="76" t="s">
        <v>84</v>
      </c>
      <c r="E169">
        <f t="shared" ca="1" si="4"/>
        <v>0.99722340928439213</v>
      </c>
      <c r="F169">
        <v>6.0864922584089693E-3</v>
      </c>
      <c r="G169">
        <f>AVERAGE(F$2:F169)</f>
        <v>2.19976806765004</v>
      </c>
      <c r="T169">
        <f t="shared" ca="1" si="5"/>
        <v>2.0143664761323539</v>
      </c>
      <c r="U169">
        <f ca="1">AVERAGE(T$2:T169)</f>
        <v>227.81652147272581</v>
      </c>
    </row>
    <row r="170" spans="1:21" x14ac:dyDescent="0.25">
      <c r="A170" s="75" t="s">
        <v>3</v>
      </c>
      <c r="B170">
        <v>3.8604641743286483</v>
      </c>
      <c r="C170" s="76" t="s">
        <v>85</v>
      </c>
      <c r="E170">
        <f t="shared" ca="1" si="4"/>
        <v>0.42799054731682973</v>
      </c>
      <c r="F170">
        <v>0.40350877192982454</v>
      </c>
      <c r="G170">
        <f>AVERAGE(F$2:F170)</f>
        <v>2.1891393144209266</v>
      </c>
      <c r="T170">
        <f t="shared" ca="1" si="5"/>
        <v>3.5888889228224983</v>
      </c>
      <c r="U170">
        <f ca="1">AVERAGE(T$2:T170)</f>
        <v>226.48973074757845</v>
      </c>
    </row>
    <row r="171" spans="1:21" x14ac:dyDescent="0.25">
      <c r="A171" s="75" t="s">
        <v>3</v>
      </c>
      <c r="B171">
        <v>4.3233236649036</v>
      </c>
      <c r="C171" s="76" t="s">
        <v>86</v>
      </c>
      <c r="E171">
        <f t="shared" ca="1" si="4"/>
        <v>0.42822624379880492</v>
      </c>
      <c r="F171">
        <v>0.87878787878787878</v>
      </c>
      <c r="G171">
        <f>AVERAGE(F$2:F171)</f>
        <v>2.1814313647995554</v>
      </c>
      <c r="T171">
        <f t="shared" ca="1" si="5"/>
        <v>2.8203499764942142</v>
      </c>
      <c r="U171">
        <f ca="1">AVERAGE(T$2:T171)</f>
        <v>225.17402850774855</v>
      </c>
    </row>
    <row r="172" spans="1:21" x14ac:dyDescent="0.25">
      <c r="A172" s="75" t="s">
        <v>3</v>
      </c>
      <c r="B172">
        <v>6.0272572402044293</v>
      </c>
      <c r="C172" s="76" t="s">
        <v>87</v>
      </c>
      <c r="E172">
        <f t="shared" ca="1" si="4"/>
        <v>0.361781013734087</v>
      </c>
      <c r="F172">
        <v>0.77777777777777779</v>
      </c>
      <c r="G172">
        <f>AVERAGE(F$2:F172)</f>
        <v>2.1732228642906564</v>
      </c>
      <c r="T172">
        <f t="shared" ca="1" si="5"/>
        <v>6.6111888167751269</v>
      </c>
      <c r="U172">
        <f ca="1">AVERAGE(T$2:T172)</f>
        <v>223.8958832463978</v>
      </c>
    </row>
    <row r="173" spans="1:21" x14ac:dyDescent="0.25">
      <c r="A173" s="75" t="s">
        <v>3</v>
      </c>
      <c r="B173">
        <v>6.723911257189811</v>
      </c>
      <c r="C173" s="76" t="s">
        <v>88</v>
      </c>
      <c r="E173">
        <f t="shared" ca="1" si="4"/>
        <v>0.82502923192359268</v>
      </c>
      <c r="F173">
        <v>6.1942446043165464</v>
      </c>
      <c r="G173">
        <f>AVERAGE(F$2:F173)</f>
        <v>2.1966008976628997</v>
      </c>
      <c r="T173">
        <f t="shared" ca="1" si="5"/>
        <v>5.2488680871670974</v>
      </c>
      <c r="U173">
        <f ca="1">AVERAGE(T$2:T173)</f>
        <v>222.62467966989064</v>
      </c>
    </row>
    <row r="174" spans="1:21" x14ac:dyDescent="0.25">
      <c r="A174" s="75" t="s">
        <v>3</v>
      </c>
      <c r="B174">
        <v>0.31818181818181818</v>
      </c>
      <c r="C174" s="76" t="s">
        <v>89</v>
      </c>
      <c r="E174">
        <f t="shared" ca="1" si="4"/>
        <v>0.85550982920811047</v>
      </c>
      <c r="F174">
        <v>0.80430528375733856</v>
      </c>
      <c r="G174">
        <f>AVERAGE(F$2:F174)</f>
        <v>2.1885529461374342</v>
      </c>
      <c r="T174">
        <f t="shared" ca="1" si="5"/>
        <v>2.8378862557841482</v>
      </c>
      <c r="U174">
        <f ca="1">AVERAGE(T$2:T174)</f>
        <v>221.35423577732359</v>
      </c>
    </row>
    <row r="175" spans="1:21" x14ac:dyDescent="0.25">
      <c r="A175" s="75" t="s">
        <v>3</v>
      </c>
      <c r="B175">
        <v>1.7272727272727273</v>
      </c>
      <c r="C175" s="76" t="s">
        <v>90</v>
      </c>
      <c r="E175">
        <f t="shared" ca="1" si="4"/>
        <v>0.82458738336952531</v>
      </c>
      <c r="F175">
        <v>0.25149700598802399</v>
      </c>
      <c r="G175">
        <f>AVERAGE(F$2:F175)</f>
        <v>2.1774204407342768</v>
      </c>
      <c r="T175">
        <f t="shared" ca="1" si="5"/>
        <v>2.0672531368441422</v>
      </c>
      <c r="U175">
        <f ca="1">AVERAGE(T$2:T175)</f>
        <v>220.09396576214843</v>
      </c>
    </row>
    <row r="176" spans="1:21" x14ac:dyDescent="0.25">
      <c r="B176">
        <v>1.0549704597996403</v>
      </c>
      <c r="C176" s="76" t="s">
        <v>81</v>
      </c>
      <c r="E176">
        <f t="shared" ca="1" si="4"/>
        <v>0.99580568677493397</v>
      </c>
      <c r="F176">
        <v>0.96878901373283399</v>
      </c>
      <c r="G176">
        <f>AVERAGE(F$2:F176)</f>
        <v>2.1705139754371254</v>
      </c>
      <c r="T176">
        <f t="shared" ca="1" si="5"/>
        <v>2.0205256932614097</v>
      </c>
      <c r="U176">
        <f ca="1">AVERAGE(T$2:T176)</f>
        <v>218.84783181889765</v>
      </c>
    </row>
    <row r="177" spans="1:21" x14ac:dyDescent="0.25">
      <c r="A177" s="75" t="s">
        <v>4</v>
      </c>
      <c r="B177">
        <v>0.8920863309352518</v>
      </c>
      <c r="C177" s="76" t="s">
        <v>82</v>
      </c>
      <c r="E177">
        <f t="shared" ca="1" si="4"/>
        <v>0.62207558507867455</v>
      </c>
      <c r="F177">
        <v>0.39860267644939645</v>
      </c>
      <c r="G177">
        <f>AVERAGE(F$2:F177)</f>
        <v>2.1604462976019678</v>
      </c>
      <c r="T177">
        <f t="shared" ca="1" si="5"/>
        <v>20.746047514621939</v>
      </c>
      <c r="U177">
        <f ca="1">AVERAGE(T$2:T177)</f>
        <v>217.72225349898699</v>
      </c>
    </row>
    <row r="178" spans="1:21" x14ac:dyDescent="0.25">
      <c r="A178" s="75" t="s">
        <v>4</v>
      </c>
      <c r="B178">
        <v>0.63190184049079756</v>
      </c>
      <c r="C178" s="76" t="s">
        <v>83</v>
      </c>
      <c r="E178">
        <f t="shared" ca="1" si="4"/>
        <v>0.36101348822135115</v>
      </c>
      <c r="F178">
        <v>0.26047658175842237</v>
      </c>
      <c r="G178">
        <f>AVERAGE(F$2:F178)</f>
        <v>2.1497120054220611</v>
      </c>
      <c r="T178">
        <f t="shared" ca="1" si="5"/>
        <v>2.0995337003801673</v>
      </c>
      <c r="U178">
        <f ca="1">AVERAGE(T$2:T178)</f>
        <v>216.50404604249766</v>
      </c>
    </row>
    <row r="179" spans="1:21" x14ac:dyDescent="0.25">
      <c r="A179" s="75" t="s">
        <v>4</v>
      </c>
      <c r="B179">
        <v>1.1008403361344539</v>
      </c>
      <c r="C179" s="76" t="s">
        <v>84</v>
      </c>
      <c r="E179">
        <f t="shared" ca="1" si="4"/>
        <v>0.97563806340553416</v>
      </c>
      <c r="F179">
        <v>0.70588235294117652</v>
      </c>
      <c r="G179">
        <f>AVERAGE(F$2:F179)</f>
        <v>2.1416006028800334</v>
      </c>
      <c r="T179">
        <f t="shared" ca="1" si="5"/>
        <v>41.773559867383284</v>
      </c>
      <c r="U179">
        <f ca="1">AVERAGE(T$2:T179)</f>
        <v>215.52241409769366</v>
      </c>
    </row>
    <row r="180" spans="1:21" x14ac:dyDescent="0.25">
      <c r="A180" s="75" t="s">
        <v>4</v>
      </c>
      <c r="B180">
        <v>0.39244197820891896</v>
      </c>
      <c r="C180" s="76" t="s">
        <v>85</v>
      </c>
      <c r="E180">
        <f t="shared" ca="1" si="4"/>
        <v>0.88995913860204734</v>
      </c>
      <c r="F180">
        <v>0.13636363636363635</v>
      </c>
      <c r="G180">
        <f>AVERAGE(F$2:F180)</f>
        <v>2.1303981617263106</v>
      </c>
      <c r="T180">
        <f t="shared" ca="1" si="5"/>
        <v>3.049467590395281</v>
      </c>
      <c r="U180">
        <f ca="1">AVERAGE(T$2:T180)</f>
        <v>214.33541439653555</v>
      </c>
    </row>
    <row r="181" spans="1:21" x14ac:dyDescent="0.25">
      <c r="A181" s="75" t="s">
        <v>4</v>
      </c>
      <c r="B181">
        <v>0.61610646647329803</v>
      </c>
      <c r="C181" s="76" t="s">
        <v>86</v>
      </c>
      <c r="E181">
        <f t="shared" ca="1" si="4"/>
        <v>0.61596388993453266</v>
      </c>
      <c r="F181">
        <v>1</v>
      </c>
      <c r="G181">
        <f>AVERAGE(F$2:F181)</f>
        <v>2.1241181719389419</v>
      </c>
      <c r="T181">
        <f t="shared" ca="1" si="5"/>
        <v>3.6522300408970017</v>
      </c>
      <c r="U181">
        <f ca="1">AVERAGE(T$2:T181)</f>
        <v>213.16495226122646</v>
      </c>
    </row>
    <row r="182" spans="1:21" x14ac:dyDescent="0.25">
      <c r="A182" s="75" t="s">
        <v>4</v>
      </c>
      <c r="B182">
        <v>0.92546848381601365</v>
      </c>
      <c r="C182" s="76" t="s">
        <v>87</v>
      </c>
      <c r="E182">
        <f t="shared" ca="1" si="4"/>
        <v>0.51229546992573205</v>
      </c>
      <c r="F182">
        <v>0.13544668587896261</v>
      </c>
      <c r="G182">
        <f>AVERAGE(F$2:F182)</f>
        <v>2.1131310366568425</v>
      </c>
      <c r="T182">
        <f t="shared" ca="1" si="5"/>
        <v>19.641465427426951</v>
      </c>
      <c r="U182">
        <f ca="1">AVERAGE(T$2:T182)</f>
        <v>212.09576172623309</v>
      </c>
    </row>
    <row r="183" spans="1:21" x14ac:dyDescent="0.25">
      <c r="A183" s="75" t="s">
        <v>4</v>
      </c>
      <c r="B183">
        <v>0.26047658175842237</v>
      </c>
      <c r="C183" s="76" t="s">
        <v>88</v>
      </c>
      <c r="E183">
        <f t="shared" ca="1" si="4"/>
        <v>0.11719154983803626</v>
      </c>
      <c r="F183">
        <v>1</v>
      </c>
      <c r="G183">
        <f>AVERAGE(F$2:F183)</f>
        <v>2.107014932059827</v>
      </c>
      <c r="T183">
        <f t="shared" ca="1" si="5"/>
        <v>17.09645325355439</v>
      </c>
      <c r="U183">
        <f ca="1">AVERAGE(T$2:T183)</f>
        <v>211.02433695440519</v>
      </c>
    </row>
    <row r="184" spans="1:21" x14ac:dyDescent="0.25">
      <c r="A184" s="75" t="s">
        <v>4</v>
      </c>
      <c r="B184">
        <v>0.59090909090909094</v>
      </c>
      <c r="C184" s="76" t="s">
        <v>89</v>
      </c>
      <c r="E184">
        <f t="shared" ca="1" si="4"/>
        <v>0.80908707144414516</v>
      </c>
      <c r="F184">
        <v>1.0869565217391304</v>
      </c>
      <c r="G184">
        <f>AVERAGE(F$2:F184)</f>
        <v>2.1014408423859434</v>
      </c>
      <c r="T184">
        <f t="shared" ca="1" si="5"/>
        <v>6.0967796952537618</v>
      </c>
      <c r="U184">
        <f ca="1">AVERAGE(T$2:T184)</f>
        <v>209.90451423714205</v>
      </c>
    </row>
    <row r="185" spans="1:21" x14ac:dyDescent="0.25">
      <c r="A185" s="75" t="s">
        <v>4</v>
      </c>
      <c r="B185">
        <v>0.81818181818181823</v>
      </c>
      <c r="C185" s="76" t="s">
        <v>90</v>
      </c>
      <c r="E185">
        <f t="shared" ca="1" si="4"/>
        <v>0.98440159694645779</v>
      </c>
      <c r="F185">
        <v>2.2077922077922068E-2</v>
      </c>
      <c r="G185">
        <f>AVERAGE(F$2:F185)</f>
        <v>2.090139956949487</v>
      </c>
      <c r="T185">
        <f t="shared" ca="1" si="5"/>
        <v>2.0642721633687122</v>
      </c>
      <c r="U185">
        <f ca="1">AVERAGE(T$2:T185)</f>
        <v>208.77494770413242</v>
      </c>
    </row>
    <row r="186" spans="1:21" x14ac:dyDescent="0.25">
      <c r="B186">
        <v>0.35782173131261236</v>
      </c>
      <c r="C186" s="76" t="s">
        <v>81</v>
      </c>
      <c r="E186">
        <f t="shared" ca="1" si="4"/>
        <v>0.81849907671155919</v>
      </c>
      <c r="F186">
        <v>8.6956521739130432E-2</v>
      </c>
      <c r="G186">
        <f>AVERAGE(F$2:F186)</f>
        <v>2.0793119383807821</v>
      </c>
      <c r="T186">
        <f t="shared" ca="1" si="5"/>
        <v>3.2808927292272765</v>
      </c>
      <c r="U186">
        <f ca="1">AVERAGE(T$2:T186)</f>
        <v>207.6641690285924</v>
      </c>
    </row>
    <row r="187" spans="1:21" x14ac:dyDescent="0.25">
      <c r="A187" s="75" t="s">
        <v>5</v>
      </c>
      <c r="B187">
        <v>0.43884892086330929</v>
      </c>
      <c r="C187" s="76" t="s">
        <v>82</v>
      </c>
      <c r="E187">
        <f t="shared" ca="1" si="4"/>
        <v>0.41787036886049367</v>
      </c>
      <c r="F187">
        <v>6.7114093959731542E-3</v>
      </c>
      <c r="G187">
        <f>AVERAGE(F$2:F187)</f>
        <v>2.0681689247840898</v>
      </c>
      <c r="T187">
        <f t="shared" ca="1" si="5"/>
        <v>3.9276653181011087</v>
      </c>
      <c r="U187">
        <f ca="1">AVERAGE(T$2:T187)</f>
        <v>206.5688114817618</v>
      </c>
    </row>
    <row r="188" spans="1:21" x14ac:dyDescent="0.25">
      <c r="A188" s="75" t="s">
        <v>5</v>
      </c>
      <c r="B188">
        <v>0.53374233128834347</v>
      </c>
      <c r="C188" s="76" t="s">
        <v>83</v>
      </c>
      <c r="E188">
        <f t="shared" ca="1" si="4"/>
        <v>0.8365856083922858</v>
      </c>
      <c r="F188">
        <v>0.70124481327800825</v>
      </c>
      <c r="G188">
        <f>AVERAGE(F$2:F188)</f>
        <v>2.0608591701771051</v>
      </c>
      <c r="T188">
        <f t="shared" ca="1" si="5"/>
        <v>3.3044886587306972</v>
      </c>
      <c r="U188">
        <f ca="1">AVERAGE(T$2:T188)</f>
        <v>205.48183649340334</v>
      </c>
    </row>
    <row r="189" spans="1:21" x14ac:dyDescent="0.25">
      <c r="A189" s="75" t="s">
        <v>5</v>
      </c>
      <c r="B189">
        <v>1.73109243697479</v>
      </c>
      <c r="C189" s="76" t="s">
        <v>84</v>
      </c>
      <c r="E189">
        <f t="shared" ca="1" si="4"/>
        <v>0.20347421089220918</v>
      </c>
      <c r="F189">
        <v>0.14285714285714285</v>
      </c>
      <c r="G189">
        <f>AVERAGE(F$2:F189)</f>
        <v>2.0506570317339139</v>
      </c>
      <c r="T189">
        <f t="shared" ca="1" si="5"/>
        <v>21.986433738835146</v>
      </c>
      <c r="U189">
        <f ca="1">AVERAGE(T$2:T189)</f>
        <v>204.50579711704924</v>
      </c>
    </row>
    <row r="190" spans="1:21" x14ac:dyDescent="0.25">
      <c r="A190" s="75" t="s">
        <v>5</v>
      </c>
      <c r="B190">
        <v>0.89018051223891881</v>
      </c>
      <c r="C190" s="76" t="s">
        <v>85</v>
      </c>
      <c r="E190">
        <f t="shared" ca="1" si="4"/>
        <v>4.9250237708128863E-2</v>
      </c>
      <c r="F190">
        <v>0.11290322580645161</v>
      </c>
      <c r="G190">
        <f>AVERAGE(F$2:F190)</f>
        <v>2.0404043660940863</v>
      </c>
      <c r="T190">
        <f t="shared" ca="1" si="5"/>
        <v>2.5792907510675169</v>
      </c>
      <c r="U190">
        <f ca="1">AVERAGE(T$2:T190)</f>
        <v>203.43740290347264</v>
      </c>
    </row>
    <row r="191" spans="1:21" x14ac:dyDescent="0.25">
      <c r="A191" s="75" t="s">
        <v>5</v>
      </c>
      <c r="B191">
        <v>1.3886708752772565</v>
      </c>
      <c r="C191" s="76" t="s">
        <v>86</v>
      </c>
      <c r="E191">
        <f t="shared" ca="1" si="4"/>
        <v>0.76098227878444946</v>
      </c>
      <c r="F191">
        <v>0.53947368421052622</v>
      </c>
      <c r="G191">
        <f>AVERAGE(F$2:F191)</f>
        <v>2.032504730926278</v>
      </c>
      <c r="T191">
        <f t="shared" ca="1" si="5"/>
        <v>3.4737259636409918</v>
      </c>
      <c r="U191">
        <f ca="1">AVERAGE(T$2:T191)</f>
        <v>202.38496249852614</v>
      </c>
    </row>
    <row r="192" spans="1:21" x14ac:dyDescent="0.25">
      <c r="A192" s="75" t="s">
        <v>5</v>
      </c>
      <c r="B192">
        <v>0.99467632027257236</v>
      </c>
      <c r="C192" s="76" t="s">
        <v>87</v>
      </c>
      <c r="E192">
        <f t="shared" ca="1" si="4"/>
        <v>0.18804552885976766</v>
      </c>
      <c r="F192">
        <v>0.21875000000000006</v>
      </c>
      <c r="G192">
        <f>AVERAGE(F$2:F192)</f>
        <v>2.023008632858601</v>
      </c>
      <c r="T192">
        <f t="shared" ca="1" si="5"/>
        <v>15.101840762601809</v>
      </c>
      <c r="U192">
        <f ca="1">AVERAGE(T$2:T192)</f>
        <v>201.40442259414959</v>
      </c>
    </row>
    <row r="193" spans="1:21" x14ac:dyDescent="0.25">
      <c r="A193" s="75" t="s">
        <v>5</v>
      </c>
      <c r="B193">
        <v>0.91372226787181599</v>
      </c>
      <c r="C193" s="76" t="s">
        <v>88</v>
      </c>
      <c r="E193">
        <f t="shared" ca="1" si="4"/>
        <v>0.5729301428137813</v>
      </c>
      <c r="F193">
        <v>4.833333333333333</v>
      </c>
      <c r="G193">
        <f>AVERAGE(F$2:F193)</f>
        <v>2.0376457406735735</v>
      </c>
      <c r="T193">
        <f t="shared" ca="1" si="5"/>
        <v>2.4538096097323012</v>
      </c>
      <c r="U193">
        <f ca="1">AVERAGE(T$2:T193)</f>
        <v>200.36822148485575</v>
      </c>
    </row>
    <row r="194" spans="1:21" x14ac:dyDescent="0.25">
      <c r="A194" s="75" t="s">
        <v>5</v>
      </c>
      <c r="B194">
        <v>0.13636363636363635</v>
      </c>
      <c r="C194" s="76" t="s">
        <v>89</v>
      </c>
      <c r="E194">
        <f t="shared" ref="E194:E257" ca="1" si="6">RAND()</f>
        <v>0.95913410354789685</v>
      </c>
      <c r="F194">
        <v>0.20000000000000004</v>
      </c>
      <c r="G194">
        <f>AVERAGE(F$2:F194)</f>
        <v>2.0281242601519489</v>
      </c>
      <c r="T194">
        <f t="shared" ca="1" si="5"/>
        <v>3.0420173653875913</v>
      </c>
      <c r="U194">
        <f ca="1">AVERAGE(T$2:T194)</f>
        <v>199.34580591946991</v>
      </c>
    </row>
    <row r="195" spans="1:21" x14ac:dyDescent="0.25">
      <c r="A195" s="75" t="s">
        <v>5</v>
      </c>
      <c r="B195">
        <v>1.1818181818181819</v>
      </c>
      <c r="C195" s="76" t="s">
        <v>90</v>
      </c>
      <c r="E195">
        <f t="shared" ca="1" si="6"/>
        <v>0.16232443263950314</v>
      </c>
      <c r="F195">
        <v>0.44994499449944997</v>
      </c>
      <c r="G195">
        <f>AVERAGE(F$2:F195)</f>
        <v>2.0199893154836368</v>
      </c>
      <c r="T195">
        <f t="shared" ref="T195:T258" ca="1" si="7">2*RAND()^-1</f>
        <v>21.25547072086114</v>
      </c>
      <c r="U195">
        <f ca="1">AVERAGE(T$2:T195)</f>
        <v>198.42781450092039</v>
      </c>
    </row>
    <row r="196" spans="1:21" x14ac:dyDescent="0.25">
      <c r="B196">
        <v>0.92653480606216287</v>
      </c>
      <c r="C196" s="76" t="s">
        <v>81</v>
      </c>
      <c r="E196">
        <f t="shared" ca="1" si="6"/>
        <v>0.13805501604807002</v>
      </c>
      <c r="F196">
        <v>0.66666666666666663</v>
      </c>
      <c r="G196">
        <f>AVERAGE(F$2:F196)</f>
        <v>2.0130491993358577</v>
      </c>
      <c r="T196">
        <f t="shared" ca="1" si="7"/>
        <v>3.1324983651479066</v>
      </c>
      <c r="U196">
        <f ca="1">AVERAGE(T$2:T196)</f>
        <v>197.4263000591985</v>
      </c>
    </row>
    <row r="197" spans="1:21" x14ac:dyDescent="0.25">
      <c r="A197" s="75" t="s">
        <v>6</v>
      </c>
      <c r="B197">
        <v>1.1582733812949642</v>
      </c>
      <c r="C197" s="76" t="s">
        <v>82</v>
      </c>
      <c r="E197">
        <f t="shared" ca="1" si="6"/>
        <v>0.77253943844174167</v>
      </c>
      <c r="F197">
        <v>2.3557046979865772</v>
      </c>
      <c r="G197">
        <f>AVERAGE(F$2:F197)</f>
        <v>2.0147974416759125</v>
      </c>
      <c r="T197">
        <f t="shared" ca="1" si="7"/>
        <v>6.1835053769578341</v>
      </c>
      <c r="U197">
        <f ca="1">AVERAGE(T$2:T197)</f>
        <v>196.45057151490136</v>
      </c>
    </row>
    <row r="198" spans="1:21" x14ac:dyDescent="0.25">
      <c r="A198" s="75" t="s">
        <v>6</v>
      </c>
      <c r="B198">
        <v>2.0674846625766872</v>
      </c>
      <c r="C198" s="76" t="s">
        <v>83</v>
      </c>
      <c r="E198">
        <f t="shared" ca="1" si="6"/>
        <v>0.5783941395035016</v>
      </c>
      <c r="F198">
        <v>0.9925373134328358</v>
      </c>
      <c r="G198">
        <f>AVERAGE(F$2:F198)</f>
        <v>2.0096083039690948</v>
      </c>
      <c r="T198">
        <f t="shared" ca="1" si="7"/>
        <v>3.090255999007927</v>
      </c>
      <c r="U198">
        <f ca="1">AVERAGE(T$2:T198)</f>
        <v>195.46904707065823</v>
      </c>
    </row>
    <row r="199" spans="1:21" x14ac:dyDescent="0.25">
      <c r="A199" s="75" t="s">
        <v>6</v>
      </c>
      <c r="B199">
        <v>0.20168067226890757</v>
      </c>
      <c r="C199" s="76" t="s">
        <v>84</v>
      </c>
      <c r="E199">
        <f t="shared" ca="1" si="6"/>
        <v>0.62759182504604039</v>
      </c>
      <c r="F199">
        <v>0.33333333333333331</v>
      </c>
      <c r="G199">
        <f>AVERAGE(F$2:F199)</f>
        <v>2.0011422687638634</v>
      </c>
      <c r="T199">
        <f t="shared" ca="1" si="7"/>
        <v>7.2533069992902943</v>
      </c>
      <c r="U199">
        <f ca="1">AVERAGE(T$2:T199)</f>
        <v>194.51846252484327</v>
      </c>
    </row>
    <row r="200" spans="1:21" x14ac:dyDescent="0.25">
      <c r="A200" s="75" t="s">
        <v>6</v>
      </c>
      <c r="B200">
        <v>0.9935193811008951</v>
      </c>
      <c r="C200" s="76" t="s">
        <v>85</v>
      </c>
      <c r="E200">
        <f t="shared" ca="1" si="6"/>
        <v>0.37919241657178382</v>
      </c>
      <c r="F200">
        <v>1</v>
      </c>
      <c r="G200">
        <f>AVERAGE(F$2:F200)</f>
        <v>1.9961114030916833</v>
      </c>
      <c r="T200">
        <f t="shared" ca="1" si="7"/>
        <v>2.245298018885491</v>
      </c>
      <c r="U200">
        <f ca="1">AVERAGE(T$2:T200)</f>
        <v>193.55226571828064</v>
      </c>
    </row>
    <row r="201" spans="1:21" x14ac:dyDescent="0.25">
      <c r="A201" s="75" t="s">
        <v>6</v>
      </c>
      <c r="B201">
        <v>0.98976283910595464</v>
      </c>
      <c r="C201" s="76" t="s">
        <v>86</v>
      </c>
      <c r="E201">
        <f t="shared" ca="1" si="6"/>
        <v>0.6885357906275098</v>
      </c>
      <c r="F201">
        <v>0.20628358825961141</v>
      </c>
      <c r="G201">
        <f>AVERAGE(F$2:F201)</f>
        <v>1.9871622640175231</v>
      </c>
      <c r="T201">
        <f t="shared" ca="1" si="7"/>
        <v>2.9835154847035974</v>
      </c>
      <c r="U201">
        <f ca="1">AVERAGE(T$2:T201)</f>
        <v>192.59942196711276</v>
      </c>
    </row>
    <row r="202" spans="1:21" x14ac:dyDescent="0.25">
      <c r="A202" s="75" t="s">
        <v>6</v>
      </c>
      <c r="B202">
        <v>0.94676320272572401</v>
      </c>
      <c r="C202" s="76" t="s">
        <v>87</v>
      </c>
      <c r="E202">
        <f t="shared" ca="1" si="6"/>
        <v>4.3387598963346985E-3</v>
      </c>
      <c r="F202">
        <v>9.090909090909087E-2</v>
      </c>
      <c r="G202">
        <f>AVERAGE(F$2:F202)</f>
        <v>1.9777281686289236</v>
      </c>
      <c r="T202">
        <f t="shared" ca="1" si="7"/>
        <v>4.8346108682285971</v>
      </c>
      <c r="U202">
        <f ca="1">AVERAGE(T$2:T202)</f>
        <v>191.6652686780636</v>
      </c>
    </row>
    <row r="203" spans="1:21" x14ac:dyDescent="0.25">
      <c r="A203" s="75" t="s">
        <v>6</v>
      </c>
      <c r="B203">
        <v>0.95891536565324564</v>
      </c>
      <c r="C203" s="76" t="s">
        <v>88</v>
      </c>
      <c r="E203">
        <f t="shared" ca="1" si="6"/>
        <v>0.35104058244673175</v>
      </c>
      <c r="F203">
        <v>0.95454545454545459</v>
      </c>
      <c r="G203">
        <f>AVERAGE(F$2:F203)</f>
        <v>1.9726629076681144</v>
      </c>
      <c r="T203">
        <f t="shared" ca="1" si="7"/>
        <v>2.110556226790206</v>
      </c>
      <c r="U203">
        <f ca="1">AVERAGE(T$2:T203)</f>
        <v>190.72687901246323</v>
      </c>
    </row>
    <row r="204" spans="1:21" x14ac:dyDescent="0.25">
      <c r="A204" s="75" t="s">
        <v>6</v>
      </c>
      <c r="B204">
        <v>0.36363636363636365</v>
      </c>
      <c r="C204" s="76" t="s">
        <v>89</v>
      </c>
      <c r="E204">
        <f t="shared" ca="1" si="6"/>
        <v>0.56743822762117635</v>
      </c>
      <c r="F204">
        <v>12.043478260869565</v>
      </c>
      <c r="G204">
        <f>AVERAGE(F$2:F204)</f>
        <v>2.0222728355163975</v>
      </c>
      <c r="T204">
        <f t="shared" ca="1" si="7"/>
        <v>2.0311883296245172</v>
      </c>
      <c r="U204">
        <f ca="1">AVERAGE(T$2:T204)</f>
        <v>189.79734359038028</v>
      </c>
    </row>
    <row r="205" spans="1:21" x14ac:dyDescent="0.25">
      <c r="A205" s="75" t="s">
        <v>6</v>
      </c>
      <c r="B205">
        <v>0.63636363636363635</v>
      </c>
      <c r="C205" s="76" t="s">
        <v>90</v>
      </c>
      <c r="E205">
        <f t="shared" ca="1" si="6"/>
        <v>0.3045790257503207</v>
      </c>
      <c r="F205">
        <v>0.11494208642782928</v>
      </c>
      <c r="G205">
        <f>AVERAGE(F$2:F205)</f>
        <v>2.0129231749816494</v>
      </c>
      <c r="T205">
        <f t="shared" ca="1" si="7"/>
        <v>2.6640394703287704</v>
      </c>
      <c r="U205">
        <f ca="1">AVERAGE(T$2:T205)</f>
        <v>188.88002347214473</v>
      </c>
    </row>
    <row r="206" spans="1:21" x14ac:dyDescent="0.25">
      <c r="B206">
        <v>0.25866940662727972</v>
      </c>
      <c r="C206" s="76" t="s">
        <v>81</v>
      </c>
      <c r="E206">
        <f t="shared" ca="1" si="6"/>
        <v>0.63246350548503916</v>
      </c>
      <c r="F206">
        <v>0.49330587023686928</v>
      </c>
      <c r="G206">
        <f>AVERAGE(F$2:F206)</f>
        <v>2.0055104076414314</v>
      </c>
      <c r="T206">
        <f t="shared" ca="1" si="7"/>
        <v>6.5307911231265727</v>
      </c>
      <c r="U206">
        <f ca="1">AVERAGE(T$2:T206)</f>
        <v>187.99051502166174</v>
      </c>
    </row>
    <row r="207" spans="1:21" x14ac:dyDescent="0.25">
      <c r="A207" s="75" t="s">
        <v>7</v>
      </c>
      <c r="B207">
        <v>0.82014388489208634</v>
      </c>
      <c r="C207" s="76" t="s">
        <v>82</v>
      </c>
      <c r="E207">
        <f t="shared" ca="1" si="6"/>
        <v>8.4167228857585652E-2</v>
      </c>
      <c r="F207">
        <v>0.15273775216138327</v>
      </c>
      <c r="G207">
        <f>AVERAGE(F$2:F207)</f>
        <v>1.9965163656245377</v>
      </c>
      <c r="T207">
        <f t="shared" ca="1" si="7"/>
        <v>3.3361570002524878</v>
      </c>
      <c r="U207">
        <f ca="1">AVERAGE(T$2:T207)</f>
        <v>187.09413464291703</v>
      </c>
    </row>
    <row r="208" spans="1:21" x14ac:dyDescent="0.25">
      <c r="A208" s="75" t="s">
        <v>7</v>
      </c>
      <c r="B208">
        <v>0.38650306748466262</v>
      </c>
      <c r="C208" s="76" t="s">
        <v>83</v>
      </c>
      <c r="E208">
        <f t="shared" ca="1" si="6"/>
        <v>9.1805928613266419E-2</v>
      </c>
      <c r="F208">
        <v>0.91304347826086951</v>
      </c>
      <c r="G208">
        <f>AVERAGE(F$2:F208)</f>
        <v>1.9912821970865491</v>
      </c>
      <c r="T208">
        <f t="shared" ca="1" si="7"/>
        <v>3.1206073752519878</v>
      </c>
      <c r="U208">
        <f ca="1">AVERAGE(T$2:T208)</f>
        <v>186.20537364162396</v>
      </c>
    </row>
    <row r="209" spans="1:21" x14ac:dyDescent="0.25">
      <c r="A209" s="75" t="s">
        <v>7</v>
      </c>
      <c r="B209">
        <v>0.17647058823529413</v>
      </c>
      <c r="C209" s="76" t="s">
        <v>84</v>
      </c>
      <c r="E209">
        <f t="shared" ca="1" si="6"/>
        <v>0.27572652375856166</v>
      </c>
      <c r="F209">
        <v>0.8571428571428571</v>
      </c>
      <c r="G209">
        <f>AVERAGE(F$2:F209)</f>
        <v>1.9858296041060504</v>
      </c>
      <c r="T209">
        <f t="shared" ca="1" si="7"/>
        <v>8.3637288121655242</v>
      </c>
      <c r="U209">
        <f ca="1">AVERAGE(T$2:T209)</f>
        <v>185.35036573379006</v>
      </c>
    </row>
    <row r="210" spans="1:21" x14ac:dyDescent="0.25">
      <c r="A210" s="75" t="s">
        <v>7</v>
      </c>
      <c r="B210">
        <v>4.4005157492540539</v>
      </c>
      <c r="C210" s="76" t="s">
        <v>85</v>
      </c>
      <c r="E210">
        <f t="shared" ca="1" si="6"/>
        <v>0.55076417249649068</v>
      </c>
      <c r="F210">
        <v>2.7128712871287131</v>
      </c>
      <c r="G210">
        <f>AVERAGE(F$2:F210)</f>
        <v>1.9893082724458719</v>
      </c>
      <c r="T210">
        <f t="shared" ca="1" si="7"/>
        <v>5.2578698296243429</v>
      </c>
      <c r="U210">
        <f ca="1">AVERAGE(T$2:T210)</f>
        <v>184.48867915051653</v>
      </c>
    </row>
    <row r="211" spans="1:21" x14ac:dyDescent="0.25">
      <c r="A211" s="75" t="s">
        <v>7</v>
      </c>
      <c r="B211">
        <v>0.6587613035318205</v>
      </c>
      <c r="C211" s="76" t="s">
        <v>86</v>
      </c>
      <c r="E211">
        <f t="shared" ca="1" si="6"/>
        <v>0.62962700248659309</v>
      </c>
      <c r="F211">
        <v>0</v>
      </c>
      <c r="G211">
        <f>AVERAGE(F$2:F211)</f>
        <v>1.9798353759104153</v>
      </c>
      <c r="T211">
        <f t="shared" ca="1" si="7"/>
        <v>3.3571675339581075</v>
      </c>
      <c r="U211">
        <f ca="1">AVERAGE(T$2:T211)</f>
        <v>183.62614814281864</v>
      </c>
    </row>
    <row r="212" spans="1:21" x14ac:dyDescent="0.25">
      <c r="A212" s="75" t="s">
        <v>7</v>
      </c>
      <c r="B212">
        <v>0.68057921635434415</v>
      </c>
      <c r="C212" s="76" t="s">
        <v>87</v>
      </c>
      <c r="E212">
        <f t="shared" ca="1" si="6"/>
        <v>0.80888003470771597</v>
      </c>
      <c r="F212">
        <v>2.125</v>
      </c>
      <c r="G212">
        <f>AVERAGE(F$2:F212)</f>
        <v>1.9805233599108398</v>
      </c>
      <c r="T212">
        <f t="shared" ca="1" si="7"/>
        <v>6.4183997927453786</v>
      </c>
      <c r="U212">
        <f ca="1">AVERAGE(T$2:T212)</f>
        <v>182.78630099424009</v>
      </c>
    </row>
    <row r="213" spans="1:21" x14ac:dyDescent="0.25">
      <c r="A213" s="75" t="s">
        <v>7</v>
      </c>
      <c r="B213">
        <v>0.64338537387017258</v>
      </c>
      <c r="C213" s="76" t="s">
        <v>88</v>
      </c>
      <c r="E213">
        <f t="shared" ca="1" si="6"/>
        <v>3.8666370537094208E-2</v>
      </c>
      <c r="F213">
        <v>0.4329896907216495</v>
      </c>
      <c r="G213">
        <f>AVERAGE(F$2:F213)</f>
        <v>1.9732236727920229</v>
      </c>
      <c r="T213">
        <f t="shared" ca="1" si="7"/>
        <v>8.8522583812359255</v>
      </c>
      <c r="U213">
        <f ca="1">AVERAGE(T$2:T213)</f>
        <v>181.96585739700893</v>
      </c>
    </row>
    <row r="214" spans="1:21" x14ac:dyDescent="0.25">
      <c r="A214" s="75" t="s">
        <v>7</v>
      </c>
      <c r="B214">
        <v>0.77272727272727271</v>
      </c>
      <c r="C214" s="76" t="s">
        <v>89</v>
      </c>
      <c r="E214">
        <f t="shared" ca="1" si="6"/>
        <v>0.30141855398866257</v>
      </c>
      <c r="F214">
        <v>0.14285714285714285</v>
      </c>
      <c r="G214">
        <f>AVERAGE(F$2:F214)</f>
        <v>1.964630402698432</v>
      </c>
      <c r="T214">
        <f t="shared" ca="1" si="7"/>
        <v>2.7711207985398323</v>
      </c>
      <c r="U214">
        <f ca="1">AVERAGE(T$2:T214)</f>
        <v>181.12456755382365</v>
      </c>
    </row>
    <row r="215" spans="1:21" x14ac:dyDescent="0.25">
      <c r="A215" s="75" t="s">
        <v>7</v>
      </c>
      <c r="B215">
        <v>9.0909090909090912E-2</v>
      </c>
      <c r="C215" s="76" t="s">
        <v>90</v>
      </c>
      <c r="E215">
        <f t="shared" ca="1" si="6"/>
        <v>0.37074885564626536</v>
      </c>
      <c r="F215">
        <v>0.3605442176870749</v>
      </c>
      <c r="G215">
        <f>AVERAGE(F$2:F215)</f>
        <v>1.9571346728619303</v>
      </c>
      <c r="T215">
        <f t="shared" ca="1" si="7"/>
        <v>4.5879242810301344</v>
      </c>
      <c r="U215">
        <f ca="1">AVERAGE(T$2:T215)</f>
        <v>180.29962996843679</v>
      </c>
    </row>
    <row r="216" spans="1:21" x14ac:dyDescent="0.25">
      <c r="B216">
        <v>0.28435653737477523</v>
      </c>
      <c r="C216" s="76" t="s">
        <v>81</v>
      </c>
      <c r="E216">
        <f t="shared" ca="1" si="6"/>
        <v>0.72630501584082596</v>
      </c>
      <c r="F216">
        <v>0.2857142857142857</v>
      </c>
      <c r="G216">
        <f>AVERAGE(F$2:F216)</f>
        <v>1.9493606245496156</v>
      </c>
      <c r="T216">
        <f t="shared" ca="1" si="7"/>
        <v>2.0612880092072459</v>
      </c>
      <c r="U216">
        <f ca="1">AVERAGE(T$2:T216)</f>
        <v>179.47061442444036</v>
      </c>
    </row>
    <row r="217" spans="1:21" x14ac:dyDescent="0.25">
      <c r="A217" s="75" t="s">
        <v>8</v>
      </c>
      <c r="B217">
        <v>0.82014388489208634</v>
      </c>
      <c r="C217" s="76" t="s">
        <v>82</v>
      </c>
      <c r="E217">
        <f t="shared" ca="1" si="6"/>
        <v>0.22094623447574446</v>
      </c>
      <c r="F217">
        <v>0.16666666666666666</v>
      </c>
      <c r="G217">
        <f>AVERAGE(F$2:F217)</f>
        <v>1.9411074117816389</v>
      </c>
      <c r="T217">
        <f t="shared" ca="1" si="7"/>
        <v>21.108336892298546</v>
      </c>
      <c r="U217">
        <f ca="1">AVERAGE(T$2:T217)</f>
        <v>178.73745573216195</v>
      </c>
    </row>
    <row r="218" spans="1:21" x14ac:dyDescent="0.25">
      <c r="A218" s="75" t="s">
        <v>8</v>
      </c>
      <c r="B218">
        <v>0.38650306748466262</v>
      </c>
      <c r="C218" s="76" t="s">
        <v>83</v>
      </c>
      <c r="E218">
        <f t="shared" ca="1" si="6"/>
        <v>0.11706705243738336</v>
      </c>
      <c r="F218">
        <v>0.93664717348927873</v>
      </c>
      <c r="G218">
        <f>AVERAGE(F$2:F218)</f>
        <v>1.9364785627572503</v>
      </c>
      <c r="T218">
        <f t="shared" ca="1" si="7"/>
        <v>2.2407533781688995</v>
      </c>
      <c r="U218">
        <f ca="1">AVERAGE(T$2:T218)</f>
        <v>177.92410687338776</v>
      </c>
    </row>
    <row r="219" spans="1:21" x14ac:dyDescent="0.25">
      <c r="A219" s="75" t="s">
        <v>8</v>
      </c>
      <c r="B219">
        <v>7.5630252100840331E-2</v>
      </c>
      <c r="C219" s="76" t="s">
        <v>84</v>
      </c>
      <c r="E219">
        <f t="shared" ca="1" si="6"/>
        <v>0.28054015159339007</v>
      </c>
      <c r="F219">
        <v>0.56310679611650483</v>
      </c>
      <c r="G219">
        <f>AVERAGE(F$2:F219)</f>
        <v>1.9301786922680728</v>
      </c>
      <c r="T219">
        <f t="shared" ca="1" si="7"/>
        <v>12.293795154248345</v>
      </c>
      <c r="U219">
        <f ca="1">AVERAGE(T$2:T219)</f>
        <v>177.16433480128163</v>
      </c>
    </row>
    <row r="220" spans="1:21" x14ac:dyDescent="0.25">
      <c r="A220" s="75" t="s">
        <v>8</v>
      </c>
      <c r="B220">
        <v>1.7002578746270269</v>
      </c>
      <c r="C220" s="76" t="s">
        <v>85</v>
      </c>
      <c r="E220">
        <f t="shared" ca="1" si="6"/>
        <v>0.7340815133094345</v>
      </c>
      <c r="F220">
        <v>1.8571428571428572</v>
      </c>
      <c r="G220">
        <f>AVERAGE(F$2:F220)</f>
        <v>1.9298451953040305</v>
      </c>
      <c r="T220">
        <f t="shared" ca="1" si="7"/>
        <v>2.9637742157542961</v>
      </c>
      <c r="U220">
        <f ca="1">AVERAGE(T$2:T220)</f>
        <v>176.36889845157603</v>
      </c>
    </row>
    <row r="221" spans="1:21" x14ac:dyDescent="0.25">
      <c r="A221" s="75" t="s">
        <v>8</v>
      </c>
      <c r="B221">
        <v>0.7061934823408974</v>
      </c>
      <c r="C221" s="76" t="s">
        <v>86</v>
      </c>
      <c r="E221">
        <f t="shared" ca="1" si="6"/>
        <v>0.87505601560134882</v>
      </c>
      <c r="F221">
        <v>2.2560032560032561</v>
      </c>
      <c r="G221">
        <f>AVERAGE(F$2:F221)</f>
        <v>1.9313277319435727</v>
      </c>
      <c r="T221">
        <f t="shared" ca="1" si="7"/>
        <v>2.0339390681604166</v>
      </c>
      <c r="U221">
        <f ca="1">AVERAGE(T$2:T221)</f>
        <v>175.57646681801506</v>
      </c>
    </row>
    <row r="222" spans="1:21" x14ac:dyDescent="0.25">
      <c r="A222" s="75" t="s">
        <v>8</v>
      </c>
      <c r="B222">
        <v>0.74446337308347532</v>
      </c>
      <c r="C222" s="76" t="s">
        <v>87</v>
      </c>
      <c r="E222">
        <f t="shared" ca="1" si="6"/>
        <v>0.3630536339153434</v>
      </c>
      <c r="F222">
        <v>0.9926829268292684</v>
      </c>
      <c r="G222">
        <f>AVERAGE(F$2:F222)</f>
        <v>1.9270804703819695</v>
      </c>
      <c r="T222">
        <f t="shared" ca="1" si="7"/>
        <v>2.7282582222027374</v>
      </c>
      <c r="U222">
        <f ca="1">AVERAGE(T$2:T222)</f>
        <v>174.79434822708379</v>
      </c>
    </row>
    <row r="223" spans="1:21" x14ac:dyDescent="0.25">
      <c r="A223" s="75" t="s">
        <v>8</v>
      </c>
      <c r="B223">
        <v>48.301561216105178</v>
      </c>
      <c r="C223" s="76" t="s">
        <v>88</v>
      </c>
      <c r="E223">
        <f t="shared" ca="1" si="6"/>
        <v>8.5041523598457402E-2</v>
      </c>
      <c r="F223">
        <v>6737.4615384615381</v>
      </c>
      <c r="G223">
        <f>AVERAGE(F$2:F223)</f>
        <v>32.267325776648441</v>
      </c>
      <c r="T223">
        <f t="shared" ca="1" si="7"/>
        <v>4.789327570348453</v>
      </c>
      <c r="U223">
        <f ca="1">AVERAGE(T$2:T223)</f>
        <v>174.02855984574711</v>
      </c>
    </row>
    <row r="224" spans="1:21" x14ac:dyDescent="0.25">
      <c r="A224" s="75" t="s">
        <v>8</v>
      </c>
      <c r="B224">
        <v>9.0909090909090912E-2</v>
      </c>
      <c r="C224" s="76" t="s">
        <v>89</v>
      </c>
      <c r="E224">
        <f t="shared" ca="1" si="6"/>
        <v>0.94279962684717133</v>
      </c>
      <c r="F224">
        <v>4.5555555555555554</v>
      </c>
      <c r="G224">
        <f>AVERAGE(F$2:F224)</f>
        <v>32.143057748751161</v>
      </c>
      <c r="T224">
        <f t="shared" ca="1" si="7"/>
        <v>11.899042682729707</v>
      </c>
      <c r="U224">
        <f ca="1">AVERAGE(T$2:T224)</f>
        <v>173.30152165219098</v>
      </c>
    </row>
    <row r="225" spans="1:21" x14ac:dyDescent="0.25">
      <c r="A225" s="75" t="s">
        <v>8</v>
      </c>
      <c r="B225">
        <v>0.54545454545454541</v>
      </c>
      <c r="C225" s="76" t="s">
        <v>90</v>
      </c>
      <c r="E225">
        <f t="shared" ca="1" si="6"/>
        <v>0.34294759777570716</v>
      </c>
      <c r="F225">
        <v>39</v>
      </c>
      <c r="G225">
        <f>AVERAGE(F$2:F225)</f>
        <v>32.173669098087096</v>
      </c>
      <c r="T225">
        <f t="shared" ca="1" si="7"/>
        <v>7.6808309448969441</v>
      </c>
      <c r="U225">
        <f ca="1">AVERAGE(T$2:T225)</f>
        <v>172.56214356867628</v>
      </c>
    </row>
    <row r="226" spans="1:21" x14ac:dyDescent="0.25">
      <c r="B226">
        <v>0.87156434626252244</v>
      </c>
      <c r="C226" s="76" t="s">
        <v>81</v>
      </c>
      <c r="E226">
        <f t="shared" ca="1" si="6"/>
        <v>0.6049577369485154</v>
      </c>
      <c r="F226">
        <v>0.5</v>
      </c>
      <c r="G226">
        <f>AVERAGE(F$2:F226)</f>
        <v>32.032897235428926</v>
      </c>
      <c r="T226">
        <f t="shared" ca="1" si="7"/>
        <v>14.427770798928696</v>
      </c>
      <c r="U226">
        <f ca="1">AVERAGE(T$2:T226)</f>
        <v>171.85932413414409</v>
      </c>
    </row>
    <row r="227" spans="1:21" x14ac:dyDescent="0.25">
      <c r="A227" s="75" t="s">
        <v>9</v>
      </c>
      <c r="B227">
        <v>0.87410071942446044</v>
      </c>
      <c r="C227" s="76" t="s">
        <v>82</v>
      </c>
      <c r="E227">
        <f t="shared" ca="1" si="6"/>
        <v>0.29027001624616044</v>
      </c>
      <c r="F227">
        <v>4</v>
      </c>
      <c r="G227">
        <f>AVERAGE(F$2:F227)</f>
        <v>31.908857867130571</v>
      </c>
      <c r="T227">
        <f t="shared" ca="1" si="7"/>
        <v>2.0776219239174551</v>
      </c>
      <c r="U227">
        <f ca="1">AVERAGE(T$2:T227)</f>
        <v>171.10807766418733</v>
      </c>
    </row>
    <row r="228" spans="1:21" x14ac:dyDescent="0.25">
      <c r="A228" s="75" t="s">
        <v>9</v>
      </c>
      <c r="B228">
        <v>2.6809815950920246</v>
      </c>
      <c r="C228" s="76" t="s">
        <v>83</v>
      </c>
      <c r="E228">
        <f t="shared" ca="1" si="6"/>
        <v>0.15748982221516272</v>
      </c>
      <c r="F228">
        <v>0.8</v>
      </c>
      <c r="G228">
        <f>AVERAGE(F$2:F228)</f>
        <v>31.771814440403123</v>
      </c>
      <c r="T228">
        <f t="shared" ca="1" si="7"/>
        <v>2.6230033758015732</v>
      </c>
      <c r="U228">
        <f ca="1">AVERAGE(T$2:T228)</f>
        <v>170.3658526673222</v>
      </c>
    </row>
    <row r="229" spans="1:21" x14ac:dyDescent="0.25">
      <c r="A229" s="75" t="s">
        <v>9</v>
      </c>
      <c r="B229">
        <v>0.99159663865546221</v>
      </c>
      <c r="C229" s="76" t="s">
        <v>84</v>
      </c>
      <c r="E229">
        <f t="shared" ca="1" si="6"/>
        <v>2.6868784355235764E-2</v>
      </c>
      <c r="F229">
        <v>6.0820367751060818E-2</v>
      </c>
      <c r="G229">
        <f>AVERAGE(F$2:F229)</f>
        <v>31.63273113306693</v>
      </c>
      <c r="T229">
        <f t="shared" ca="1" si="7"/>
        <v>2.525307955082118</v>
      </c>
      <c r="U229">
        <f ca="1">AVERAGE(T$2:T229)</f>
        <v>169.62970992735626</v>
      </c>
    </row>
    <row r="230" spans="1:21" x14ac:dyDescent="0.25">
      <c r="A230" s="75" t="s">
        <v>9</v>
      </c>
      <c r="B230">
        <v>0.99837984527522383</v>
      </c>
      <c r="C230" s="76" t="s">
        <v>85</v>
      </c>
      <c r="E230">
        <f t="shared" ca="1" si="6"/>
        <v>0.42885810901849364</v>
      </c>
      <c r="F230">
        <v>0.21951219512195125</v>
      </c>
      <c r="G230">
        <f>AVERAGE(F$2:F230)</f>
        <v>31.49555550451695</v>
      </c>
      <c r="T230">
        <f t="shared" ca="1" si="7"/>
        <v>18.698862386593415</v>
      </c>
      <c r="U230">
        <f ca="1">AVERAGE(T$2:T230)</f>
        <v>168.97062325687256</v>
      </c>
    </row>
    <row r="231" spans="1:21" x14ac:dyDescent="0.25">
      <c r="A231" s="75" t="s">
        <v>9</v>
      </c>
      <c r="B231">
        <v>0.99573451629414778</v>
      </c>
      <c r="C231" s="76" t="s">
        <v>86</v>
      </c>
      <c r="E231">
        <f t="shared" ca="1" si="6"/>
        <v>0.25620749135992138</v>
      </c>
      <c r="F231">
        <v>0.64473684210526316</v>
      </c>
      <c r="G231">
        <f>AVERAGE(F$2:F231)</f>
        <v>31.361421510332551</v>
      </c>
      <c r="T231">
        <f t="shared" ca="1" si="7"/>
        <v>92.276547680341878</v>
      </c>
      <c r="U231">
        <f ca="1">AVERAGE(T$2:T231)</f>
        <v>168.63717075436588</v>
      </c>
    </row>
    <row r="232" spans="1:21" x14ac:dyDescent="0.25">
      <c r="A232" s="75" t="s">
        <v>9</v>
      </c>
      <c r="B232">
        <v>0.98935264054514482</v>
      </c>
      <c r="C232" s="76" t="s">
        <v>87</v>
      </c>
      <c r="E232">
        <f t="shared" ca="1" si="6"/>
        <v>0.35297531570513108</v>
      </c>
      <c r="F232">
        <v>0.40597539543057987</v>
      </c>
      <c r="G232">
        <f>AVERAGE(F$2:F232)</f>
        <v>31.227415250094882</v>
      </c>
      <c r="T232">
        <f t="shared" ca="1" si="7"/>
        <v>3.1799374759064616</v>
      </c>
      <c r="U232">
        <f ca="1">AVERAGE(T$2:T232)</f>
        <v>167.92090567523837</v>
      </c>
    </row>
    <row r="233" spans="1:21" x14ac:dyDescent="0.25">
      <c r="A233" s="75" t="s">
        <v>9</v>
      </c>
      <c r="B233">
        <v>0.94248151191454399</v>
      </c>
      <c r="C233" s="76" t="s">
        <v>88</v>
      </c>
      <c r="E233">
        <f t="shared" ca="1" si="6"/>
        <v>0.80088609934880917</v>
      </c>
      <c r="F233">
        <v>0.14977770964280232</v>
      </c>
      <c r="G233">
        <f>AVERAGE(F$2:F233)</f>
        <v>31.093459915868795</v>
      </c>
      <c r="T233">
        <f t="shared" ca="1" si="7"/>
        <v>2.309039296923153</v>
      </c>
      <c r="U233">
        <f ca="1">AVERAGE(T$2:T233)</f>
        <v>167.20706142360771</v>
      </c>
    </row>
    <row r="234" spans="1:21" x14ac:dyDescent="0.25">
      <c r="A234" s="75" t="s">
        <v>9</v>
      </c>
      <c r="B234">
        <v>0.36363636363636365</v>
      </c>
      <c r="C234" s="76" t="s">
        <v>89</v>
      </c>
      <c r="E234">
        <f t="shared" ca="1" si="6"/>
        <v>0.22495777148993634</v>
      </c>
      <c r="F234">
        <v>2.8888888888888888</v>
      </c>
      <c r="G234">
        <f>AVERAGE(F$2:F234)</f>
        <v>30.972410254808796</v>
      </c>
      <c r="T234">
        <f t="shared" ca="1" si="7"/>
        <v>2.5980806824057834</v>
      </c>
      <c r="U234">
        <f ca="1">AVERAGE(T$2:T234)</f>
        <v>166.5005851114137</v>
      </c>
    </row>
    <row r="235" spans="1:21" x14ac:dyDescent="0.25">
      <c r="A235" s="75" t="s">
        <v>9</v>
      </c>
      <c r="B235">
        <v>1</v>
      </c>
      <c r="C235" s="76" t="s">
        <v>90</v>
      </c>
      <c r="E235">
        <f t="shared" ca="1" si="6"/>
        <v>0.73253909024707209</v>
      </c>
      <c r="F235">
        <v>1.9607843137254902E-2</v>
      </c>
      <c r="G235">
        <f>AVERAGE(F$2:F235)</f>
        <v>30.840133321425583</v>
      </c>
      <c r="T235">
        <f t="shared" ca="1" si="7"/>
        <v>2.8807891884021619</v>
      </c>
      <c r="U235">
        <f ca="1">AVERAGE(T$2:T235)</f>
        <v>165.8013552143068</v>
      </c>
    </row>
    <row r="236" spans="1:21" x14ac:dyDescent="0.25">
      <c r="B236">
        <v>0.67891086565630621</v>
      </c>
      <c r="C236" s="76" t="s">
        <v>81</v>
      </c>
      <c r="E236">
        <f t="shared" ca="1" si="6"/>
        <v>0.61838468242661793</v>
      </c>
      <c r="F236">
        <v>0.19047619047619047</v>
      </c>
      <c r="G236">
        <f>AVERAGE(F$2:F236)</f>
        <v>30.709709248527925</v>
      </c>
      <c r="T236">
        <f t="shared" ca="1" si="7"/>
        <v>5.4627701121171262</v>
      </c>
      <c r="U236">
        <f ca="1">AVERAGE(T$2:T236)</f>
        <v>165.11906336280811</v>
      </c>
    </row>
    <row r="237" spans="1:21" x14ac:dyDescent="0.25">
      <c r="A237" s="75" t="s">
        <v>10</v>
      </c>
      <c r="B237">
        <v>0.74820143884892087</v>
      </c>
      <c r="C237" s="76" t="s">
        <v>82</v>
      </c>
      <c r="E237">
        <f t="shared" ca="1" si="6"/>
        <v>0.35678979466353189</v>
      </c>
      <c r="F237">
        <v>1.5</v>
      </c>
      <c r="G237">
        <f>AVERAGE(F$2:F237)</f>
        <v>30.585939294085012</v>
      </c>
      <c r="T237">
        <f t="shared" ca="1" si="7"/>
        <v>2.3010266854973653</v>
      </c>
      <c r="U237">
        <f ca="1">AVERAGE(T$2:T237)</f>
        <v>164.42915642773477</v>
      </c>
    </row>
    <row r="238" spans="1:21" x14ac:dyDescent="0.25">
      <c r="A238" s="75" t="s">
        <v>10</v>
      </c>
      <c r="B238">
        <v>0.53987730061349692</v>
      </c>
      <c r="C238" s="76" t="s">
        <v>83</v>
      </c>
      <c r="E238">
        <f t="shared" ca="1" si="6"/>
        <v>0.83592773722898128</v>
      </c>
      <c r="F238">
        <v>0.95694716242661448</v>
      </c>
      <c r="G238">
        <f>AVERAGE(F$2:F238)</f>
        <v>30.460922449647633</v>
      </c>
      <c r="T238">
        <f t="shared" ca="1" si="7"/>
        <v>13.365106145090067</v>
      </c>
      <c r="U238">
        <f ca="1">AVERAGE(T$2:T238)</f>
        <v>163.79175537168985</v>
      </c>
    </row>
    <row r="239" spans="1:21" x14ac:dyDescent="0.25">
      <c r="A239" s="75" t="s">
        <v>10</v>
      </c>
      <c r="B239">
        <v>7.5630252100840331E-2</v>
      </c>
      <c r="C239" s="76" t="s">
        <v>84</v>
      </c>
      <c r="E239">
        <f t="shared" ca="1" si="6"/>
        <v>0.48221182021972364</v>
      </c>
      <c r="F239">
        <v>0.5</v>
      </c>
      <c r="G239">
        <f>AVERAGE(F$2:F239)</f>
        <v>30.3350362208676</v>
      </c>
      <c r="T239">
        <f t="shared" ca="1" si="7"/>
        <v>203.33701288543747</v>
      </c>
      <c r="U239">
        <f ca="1">AVERAGE(T$2:T239)</f>
        <v>163.95791191586525</v>
      </c>
    </row>
    <row r="240" spans="1:21" x14ac:dyDescent="0.25">
      <c r="A240" s="75" t="s">
        <v>10</v>
      </c>
      <c r="B240">
        <v>0.5274548719402703</v>
      </c>
      <c r="C240" s="76" t="s">
        <v>85</v>
      </c>
      <c r="E240">
        <f t="shared" ca="1" si="6"/>
        <v>0.99897788712891766</v>
      </c>
      <c r="F240">
        <v>0.13636363636363635</v>
      </c>
      <c r="G240">
        <f>AVERAGE(F$2:F240)</f>
        <v>30.208681942271351</v>
      </c>
      <c r="T240">
        <f t="shared" ca="1" si="7"/>
        <v>2.4486850861088851</v>
      </c>
      <c r="U240">
        <f ca="1">AVERAGE(T$2:T240)</f>
        <v>163.28214109230979</v>
      </c>
    </row>
    <row r="241" spans="1:21" x14ac:dyDescent="0.25">
      <c r="A241" s="75" t="s">
        <v>10</v>
      </c>
      <c r="B241">
        <v>0.14690325882955127</v>
      </c>
      <c r="C241" s="76" t="s">
        <v>86</v>
      </c>
      <c r="E241">
        <f t="shared" ca="1" si="6"/>
        <v>0.5173738138372419</v>
      </c>
      <c r="F241">
        <v>1.1086956521739131</v>
      </c>
      <c r="G241">
        <f>AVERAGE(F$2:F241)</f>
        <v>30.087431999395946</v>
      </c>
      <c r="T241">
        <f t="shared" ca="1" si="7"/>
        <v>2.94661330587541</v>
      </c>
      <c r="U241">
        <f ca="1">AVERAGE(T$2:T241)</f>
        <v>162.61407639319961</v>
      </c>
    </row>
    <row r="242" spans="1:21" x14ac:dyDescent="0.25">
      <c r="A242" s="75" t="s">
        <v>10</v>
      </c>
      <c r="B242">
        <v>0.68057921635434415</v>
      </c>
      <c r="C242" s="76" t="s">
        <v>87</v>
      </c>
      <c r="E242">
        <f t="shared" ca="1" si="6"/>
        <v>0.21602896800886395</v>
      </c>
      <c r="F242">
        <v>4.7619047619047616E-2</v>
      </c>
      <c r="G242">
        <f>AVERAGE(F$2:F242)</f>
        <v>29.962785472625086</v>
      </c>
      <c r="T242">
        <f t="shared" ca="1" si="7"/>
        <v>176.99292699128131</v>
      </c>
      <c r="U242">
        <f ca="1">AVERAGE(T$2:T242)</f>
        <v>162.6737396736896</v>
      </c>
    </row>
    <row r="243" spans="1:21" x14ac:dyDescent="0.25">
      <c r="A243" s="75" t="s">
        <v>10</v>
      </c>
      <c r="B243">
        <v>0.58915365653245688</v>
      </c>
      <c r="C243" s="76" t="s">
        <v>88</v>
      </c>
      <c r="E243">
        <f t="shared" ca="1" si="6"/>
        <v>0.73504042077721887</v>
      </c>
      <c r="F243">
        <v>0.97014925373134331</v>
      </c>
      <c r="G243">
        <f>AVERAGE(F$2:F243)</f>
        <v>29.842981190728832</v>
      </c>
      <c r="T243">
        <f t="shared" ca="1" si="7"/>
        <v>4.6257171041352532</v>
      </c>
      <c r="U243">
        <f ca="1">AVERAGE(T$2:T243)</f>
        <v>162.02064867133606</v>
      </c>
    </row>
    <row r="244" spans="1:21" x14ac:dyDescent="0.25">
      <c r="A244" s="75" t="s">
        <v>10</v>
      </c>
      <c r="B244">
        <v>0.45454545454545453</v>
      </c>
      <c r="C244" s="76" t="s">
        <v>89</v>
      </c>
      <c r="E244">
        <f t="shared" ca="1" si="6"/>
        <v>0.4774942497100273</v>
      </c>
      <c r="F244">
        <v>0.40476190476190477</v>
      </c>
      <c r="G244">
        <f>AVERAGE(F$2:F244)</f>
        <v>29.721836255395633</v>
      </c>
      <c r="T244">
        <f t="shared" ca="1" si="7"/>
        <v>6.4899894591021594</v>
      </c>
      <c r="U244">
        <f ca="1">AVERAGE(T$2:T244)</f>
        <v>161.38060480626513</v>
      </c>
    </row>
    <row r="245" spans="1:21" x14ac:dyDescent="0.25">
      <c r="A245" s="75" t="s">
        <v>10</v>
      </c>
      <c r="B245">
        <v>0.95454545454545459</v>
      </c>
      <c r="C245" s="76" t="s">
        <v>90</v>
      </c>
      <c r="E245">
        <f t="shared" ca="1" si="6"/>
        <v>0.1626215827832912</v>
      </c>
      <c r="F245">
        <v>2.6058631921824105E-2</v>
      </c>
      <c r="G245">
        <f>AVERAGE(F$2:F245)</f>
        <v>29.600132248742053</v>
      </c>
      <c r="T245">
        <f t="shared" ca="1" si="7"/>
        <v>2.1632276290243171</v>
      </c>
      <c r="U245">
        <f ca="1">AVERAGE(T$2:T245)</f>
        <v>160.72807457193218</v>
      </c>
    </row>
    <row r="246" spans="1:21" x14ac:dyDescent="0.25">
      <c r="A246" s="122" t="s">
        <v>222</v>
      </c>
      <c r="B246">
        <v>4.8364551299972046E-2</v>
      </c>
      <c r="C246" s="76" t="s">
        <v>81</v>
      </c>
      <c r="E246">
        <f t="shared" ca="1" si="6"/>
        <v>6.2516461370374365E-2</v>
      </c>
      <c r="F246">
        <v>0.58437240232751453</v>
      </c>
      <c r="G246">
        <f>AVERAGE(F$2:F246)</f>
        <v>29.481700575899541</v>
      </c>
      <c r="T246">
        <f t="shared" ca="1" si="7"/>
        <v>3.8205928165546714</v>
      </c>
      <c r="U246">
        <f ca="1">AVERAGE(T$2:T246)</f>
        <v>160.08763587088984</v>
      </c>
    </row>
    <row r="247" spans="1:21" x14ac:dyDescent="0.25">
      <c r="A247" s="75" t="s">
        <v>1</v>
      </c>
      <c r="B247">
        <v>0.37046861184792218</v>
      </c>
      <c r="C247" s="76" t="s">
        <v>82</v>
      </c>
      <c r="E247">
        <f t="shared" ca="1" si="6"/>
        <v>0.30845196787923057</v>
      </c>
      <c r="F247">
        <v>2.6956521739130435</v>
      </c>
      <c r="G247">
        <f>AVERAGE(F$2:F247)</f>
        <v>29.372814200281713</v>
      </c>
      <c r="T247">
        <f t="shared" ca="1" si="7"/>
        <v>3.9179741114212083</v>
      </c>
      <c r="U247">
        <f ca="1">AVERAGE(T$2:T247)</f>
        <v>159.45279984747737</v>
      </c>
    </row>
    <row r="248" spans="1:21" x14ac:dyDescent="0.25">
      <c r="A248" s="75" t="s">
        <v>1</v>
      </c>
      <c r="B248">
        <v>0.45</v>
      </c>
      <c r="C248" s="76" t="s">
        <v>83</v>
      </c>
      <c r="E248">
        <f t="shared" ca="1" si="6"/>
        <v>0.29903097000200485</v>
      </c>
      <c r="F248">
        <v>0.48444749957037292</v>
      </c>
      <c r="G248">
        <f>AVERAGE(F$2:F248)</f>
        <v>29.255857250076403</v>
      </c>
      <c r="T248">
        <f t="shared" ca="1" si="7"/>
        <v>2.2649092659250707</v>
      </c>
      <c r="U248">
        <f ca="1">AVERAGE(T$2:T248)</f>
        <v>158.81641162649942</v>
      </c>
    </row>
    <row r="249" spans="1:21" x14ac:dyDescent="0.25">
      <c r="A249" s="75" t="s">
        <v>1</v>
      </c>
      <c r="B249">
        <v>0.70337837837837835</v>
      </c>
      <c r="C249" s="76" t="s">
        <v>84</v>
      </c>
      <c r="E249">
        <f t="shared" ca="1" si="6"/>
        <v>1.1728264304219138E-2</v>
      </c>
      <c r="F249">
        <v>0.2452830188679245</v>
      </c>
      <c r="G249">
        <f>AVERAGE(F$2:F249)</f>
        <v>29.138879128176367</v>
      </c>
      <c r="T249">
        <f t="shared" ca="1" si="7"/>
        <v>3.2596813913318603</v>
      </c>
      <c r="U249">
        <f ca="1">AVERAGE(T$2:T249)</f>
        <v>158.18916674651891</v>
      </c>
    </row>
    <row r="250" spans="1:21" x14ac:dyDescent="0.25">
      <c r="A250" s="75" t="s">
        <v>1</v>
      </c>
      <c r="B250">
        <v>0.65</v>
      </c>
      <c r="C250" s="76" t="s">
        <v>85</v>
      </c>
      <c r="E250">
        <f t="shared" ca="1" si="6"/>
        <v>0.83639411421734489</v>
      </c>
      <c r="F250">
        <v>1</v>
      </c>
      <c r="G250">
        <f>AVERAGE(F$2:F250)</f>
        <v>29.025871581476864</v>
      </c>
      <c r="T250">
        <f t="shared" ca="1" si="7"/>
        <v>7.1050511265960443</v>
      </c>
      <c r="U250">
        <f ca="1">AVERAGE(T$2:T250)</f>
        <v>157.58240322997301</v>
      </c>
    </row>
    <row r="251" spans="1:21" x14ac:dyDescent="0.25">
      <c r="A251" s="75" t="s">
        <v>1</v>
      </c>
      <c r="B251">
        <v>1.5294117647058822</v>
      </c>
      <c r="C251" s="76" t="s">
        <v>86</v>
      </c>
      <c r="E251">
        <f t="shared" ca="1" si="6"/>
        <v>8.7300855871950134E-2</v>
      </c>
      <c r="F251">
        <v>0.84877126654064272</v>
      </c>
      <c r="G251">
        <f>AVERAGE(F$2:F251)</f>
        <v>28.913163180217122</v>
      </c>
      <c r="T251">
        <f t="shared" ca="1" si="7"/>
        <v>2.0498380700549652</v>
      </c>
      <c r="U251">
        <f ca="1">AVERAGE(T$2:T251)</f>
        <v>156.96027296933335</v>
      </c>
    </row>
    <row r="252" spans="1:21" x14ac:dyDescent="0.25">
      <c r="A252" s="75" t="s">
        <v>1</v>
      </c>
      <c r="B252">
        <v>9.900990099009941E-3</v>
      </c>
      <c r="C252" s="76" t="s">
        <v>87</v>
      </c>
      <c r="E252">
        <f t="shared" ca="1" si="6"/>
        <v>0.66987575606368288</v>
      </c>
      <c r="F252">
        <v>0.25</v>
      </c>
      <c r="G252">
        <f>AVERAGE(F$2:F252)</f>
        <v>28.798967310973229</v>
      </c>
      <c r="T252">
        <f t="shared" ca="1" si="7"/>
        <v>2.4121486204754232</v>
      </c>
      <c r="U252">
        <f ca="1">AVERAGE(T$2:T252)</f>
        <v>156.34454339025422</v>
      </c>
    </row>
    <row r="253" spans="1:21" x14ac:dyDescent="0.25">
      <c r="A253" s="75" t="s">
        <v>1</v>
      </c>
      <c r="B253">
        <v>0.89166666666666661</v>
      </c>
      <c r="C253" s="76" t="s">
        <v>88</v>
      </c>
      <c r="E253">
        <f t="shared" ca="1" si="6"/>
        <v>0.12646448097664631</v>
      </c>
      <c r="F253">
        <v>0.86666666666666659</v>
      </c>
      <c r="G253">
        <f>AVERAGE(F$2:F253)</f>
        <v>28.688124848098997</v>
      </c>
      <c r="T253">
        <f t="shared" ca="1" si="7"/>
        <v>5.1826512843583439</v>
      </c>
      <c r="U253">
        <f ca="1">AVERAGE(T$2:T253)</f>
        <v>155.74469461205624</v>
      </c>
    </row>
    <row r="254" spans="1:21" x14ac:dyDescent="0.25">
      <c r="A254" s="75" t="s">
        <v>1</v>
      </c>
      <c r="B254">
        <v>1570.4285714285713</v>
      </c>
      <c r="C254" s="76" t="s">
        <v>89</v>
      </c>
      <c r="E254">
        <f t="shared" ca="1" si="6"/>
        <v>0.76800908236415488</v>
      </c>
      <c r="F254">
        <v>0.99963329666299972</v>
      </c>
      <c r="G254">
        <f>AVERAGE(F$2:F254)</f>
        <v>28.57868417003008</v>
      </c>
      <c r="T254">
        <f t="shared" ca="1" si="7"/>
        <v>2.4522823780585434</v>
      </c>
      <c r="U254">
        <f ca="1">AVERAGE(T$2:T254)</f>
        <v>155.13879574947126</v>
      </c>
    </row>
    <row r="255" spans="1:21" x14ac:dyDescent="0.25">
      <c r="A255" s="75" t="s">
        <v>1</v>
      </c>
      <c r="B255">
        <v>0.1764705882352943</v>
      </c>
      <c r="C255" s="76" t="s">
        <v>90</v>
      </c>
      <c r="E255">
        <f t="shared" ca="1" si="6"/>
        <v>0.88294759581494153</v>
      </c>
      <c r="F255">
        <v>0.33333333333333331</v>
      </c>
      <c r="G255">
        <f>AVERAGE(F$2:F255)</f>
        <v>28.467482001381665</v>
      </c>
      <c r="T255">
        <f t="shared" ca="1" si="7"/>
        <v>3.0707418118161924</v>
      </c>
      <c r="U255">
        <f ca="1">AVERAGE(T$2:T255)</f>
        <v>154.54010262373248</v>
      </c>
    </row>
    <row r="256" spans="1:21" x14ac:dyDescent="0.25">
      <c r="B256">
        <v>0.16130835896002235</v>
      </c>
      <c r="C256" s="76" t="s">
        <v>81</v>
      </c>
      <c r="E256">
        <f t="shared" ca="1" si="6"/>
        <v>8.1217875196096134E-2</v>
      </c>
      <c r="F256">
        <v>3.1105000859254207E-2</v>
      </c>
      <c r="G256">
        <f>AVERAGE(F$2:F256)</f>
        <v>28.355966797458048</v>
      </c>
      <c r="T256">
        <f t="shared" ca="1" si="7"/>
        <v>2.3031085193233336</v>
      </c>
      <c r="U256">
        <f ca="1">AVERAGE(T$2:T256)</f>
        <v>153.94309480371516</v>
      </c>
    </row>
    <row r="257" spans="1:21" x14ac:dyDescent="0.25">
      <c r="A257" s="75" t="s">
        <v>2</v>
      </c>
      <c r="B257">
        <v>6.1007957559681698E-2</v>
      </c>
      <c r="C257" s="76" t="s">
        <v>82</v>
      </c>
      <c r="E257">
        <f t="shared" ca="1" si="6"/>
        <v>0.74926813378091117</v>
      </c>
      <c r="F257">
        <v>0.10714285714285723</v>
      </c>
      <c r="G257">
        <f>AVERAGE(F$2:F257)</f>
        <v>28.245619828941194</v>
      </c>
      <c r="T257">
        <f t="shared" ca="1" si="7"/>
        <v>5.0358906712439868</v>
      </c>
      <c r="U257">
        <f ca="1">AVERAGE(T$2:T257)</f>
        <v>153.3614260375727</v>
      </c>
    </row>
    <row r="258" spans="1:21" x14ac:dyDescent="0.25">
      <c r="A258" s="75" t="s">
        <v>2</v>
      </c>
      <c r="B258">
        <v>2</v>
      </c>
      <c r="C258" s="76" t="s">
        <v>83</v>
      </c>
      <c r="E258">
        <f t="shared" ref="E258:E321" ca="1" si="8">RAND()</f>
        <v>0.59342581396471017</v>
      </c>
      <c r="F258">
        <v>2.3333333333333335</v>
      </c>
      <c r="G258">
        <f>AVERAGE(F$2:F258)</f>
        <v>28.144793811448555</v>
      </c>
      <c r="T258">
        <f t="shared" ca="1" si="7"/>
        <v>2.921109672102129</v>
      </c>
      <c r="U258">
        <f ca="1">AVERAGE(T$2:T258)</f>
        <v>152.77605515677323</v>
      </c>
    </row>
    <row r="259" spans="1:21" x14ac:dyDescent="0.25">
      <c r="A259" s="75" t="s">
        <v>2</v>
      </c>
      <c r="B259">
        <v>0.99155405405405406</v>
      </c>
      <c r="C259" s="76" t="s">
        <v>84</v>
      </c>
      <c r="E259">
        <f t="shared" ca="1" si="8"/>
        <v>0.65720557519269629</v>
      </c>
      <c r="F259">
        <v>2.3057851239669422</v>
      </c>
      <c r="G259">
        <f>AVERAGE(F$2:F259)</f>
        <v>28.044642614985449</v>
      </c>
      <c r="T259">
        <f t="shared" ref="T259:T322" ca="1" si="9">2*RAND()^-1</f>
        <v>7.3275331053701889</v>
      </c>
      <c r="U259">
        <f ca="1">AVERAGE(T$2:T259)</f>
        <v>152.21230119533368</v>
      </c>
    </row>
    <row r="260" spans="1:21" x14ac:dyDescent="0.25">
      <c r="A260" s="75" t="s">
        <v>2</v>
      </c>
      <c r="B260">
        <v>0.9375</v>
      </c>
      <c r="C260" s="76" t="s">
        <v>85</v>
      </c>
      <c r="E260">
        <f t="shared" ca="1" si="8"/>
        <v>0.42044854018487621</v>
      </c>
      <c r="F260">
        <v>8.6966446016891172E-2</v>
      </c>
      <c r="G260">
        <f>AVERAGE(F$2:F260)</f>
        <v>27.936697919352365</v>
      </c>
      <c r="T260">
        <f t="shared" ca="1" si="9"/>
        <v>2.8202289842362553</v>
      </c>
      <c r="U260">
        <f ca="1">AVERAGE(T$2:T260)</f>
        <v>151.63549782772327</v>
      </c>
    </row>
    <row r="261" spans="1:21" x14ac:dyDescent="0.25">
      <c r="A261" s="75" t="s">
        <v>2</v>
      </c>
      <c r="B261">
        <v>28.411764705882351</v>
      </c>
      <c r="C261" s="76" t="s">
        <v>86</v>
      </c>
      <c r="E261">
        <f t="shared" ca="1" si="8"/>
        <v>0.9844953269586818</v>
      </c>
      <c r="F261">
        <v>1.7777777777777779</v>
      </c>
      <c r="G261">
        <f>AVERAGE(F$2:F261)</f>
        <v>27.836086688038616</v>
      </c>
      <c r="T261">
        <f t="shared" ca="1" si="9"/>
        <v>7.185324564404028</v>
      </c>
      <c r="U261">
        <f ca="1">AVERAGE(T$2:T261)</f>
        <v>151.07992023824895</v>
      </c>
    </row>
    <row r="262" spans="1:21" x14ac:dyDescent="0.25">
      <c r="A262" s="75" t="s">
        <v>2</v>
      </c>
      <c r="B262">
        <v>13.144271570014142</v>
      </c>
      <c r="C262" s="76" t="s">
        <v>87</v>
      </c>
      <c r="E262">
        <f t="shared" ca="1" si="8"/>
        <v>0.58240833359598654</v>
      </c>
      <c r="F262">
        <v>0.19708029197080298</v>
      </c>
      <c r="G262">
        <f>AVERAGE(F$2:F262)</f>
        <v>27.730190111808472</v>
      </c>
      <c r="T262">
        <f t="shared" ca="1" si="9"/>
        <v>8.3986433015636059</v>
      </c>
      <c r="U262">
        <f ca="1">AVERAGE(T$2:T262)</f>
        <v>150.53324867910459</v>
      </c>
    </row>
    <row r="263" spans="1:21" x14ac:dyDescent="0.25">
      <c r="A263" s="75" t="s">
        <v>2</v>
      </c>
      <c r="B263">
        <v>0.66666666666666663</v>
      </c>
      <c r="C263" s="76" t="s">
        <v>88</v>
      </c>
      <c r="E263">
        <f t="shared" ca="1" si="8"/>
        <v>0.54506792340005206</v>
      </c>
      <c r="F263">
        <v>0.9</v>
      </c>
      <c r="G263">
        <f>AVERAGE(F$2:F263)</f>
        <v>27.627784806038207</v>
      </c>
      <c r="T263">
        <f t="shared" ca="1" si="9"/>
        <v>2.0709811214329608</v>
      </c>
      <c r="U263">
        <f ca="1">AVERAGE(T$2:T263)</f>
        <v>149.96659880293026</v>
      </c>
    </row>
    <row r="264" spans="1:21" x14ac:dyDescent="0.25">
      <c r="A264" s="75" t="s">
        <v>2</v>
      </c>
      <c r="B264">
        <v>0.14285714285714285</v>
      </c>
      <c r="C264" s="76" t="s">
        <v>89</v>
      </c>
      <c r="E264">
        <f t="shared" ca="1" si="8"/>
        <v>0.72510415924663096</v>
      </c>
      <c r="F264">
        <v>1.4461839530332681</v>
      </c>
      <c r="G264">
        <f>AVERAGE(F$2:F264)</f>
        <v>27.52823499290891</v>
      </c>
      <c r="T264">
        <f t="shared" ca="1" si="9"/>
        <v>4.4410452663332372</v>
      </c>
      <c r="U264">
        <f ca="1">AVERAGE(T$2:T264)</f>
        <v>149.41326970203068</v>
      </c>
    </row>
    <row r="265" spans="1:21" x14ac:dyDescent="0.25">
      <c r="A265" s="75" t="s">
        <v>2</v>
      </c>
      <c r="B265">
        <v>3.8062283737024256E-2</v>
      </c>
      <c r="C265" s="76" t="s">
        <v>90</v>
      </c>
      <c r="E265">
        <f t="shared" ca="1" si="8"/>
        <v>0.50524248345338429</v>
      </c>
      <c r="F265">
        <v>0.56140350877192979</v>
      </c>
      <c r="G265">
        <f>AVERAGE(F$2:F265)</f>
        <v>27.426087903953846</v>
      </c>
      <c r="T265">
        <f t="shared" ca="1" si="9"/>
        <v>3.8124148069920958</v>
      </c>
      <c r="U265">
        <f ca="1">AVERAGE(T$2:T265)</f>
        <v>148.86175131227674</v>
      </c>
    </row>
    <row r="266" spans="1:21" x14ac:dyDescent="0.25">
      <c r="B266">
        <v>0.61559966452334358</v>
      </c>
      <c r="C266" s="76" t="s">
        <v>81</v>
      </c>
      <c r="E266">
        <f t="shared" ca="1" si="8"/>
        <v>0.28802687672337646</v>
      </c>
      <c r="F266">
        <v>0.55882352941176472</v>
      </c>
      <c r="G266">
        <f>AVERAGE(F$2:F266)</f>
        <v>27.324702000653687</v>
      </c>
      <c r="T266">
        <f t="shared" ca="1" si="9"/>
        <v>2.6678994635779869</v>
      </c>
      <c r="U266">
        <f ca="1">AVERAGE(T$2:T266)</f>
        <v>148.31007639964014</v>
      </c>
    </row>
    <row r="267" spans="1:21" x14ac:dyDescent="0.25">
      <c r="A267" s="75" t="s">
        <v>3</v>
      </c>
      <c r="B267">
        <v>0.38107869142351902</v>
      </c>
      <c r="C267" s="76" t="s">
        <v>82</v>
      </c>
      <c r="E267">
        <f t="shared" ca="1" si="8"/>
        <v>5.4733682140508888E-2</v>
      </c>
      <c r="F267">
        <v>0.45679012345679015</v>
      </c>
      <c r="G267">
        <f>AVERAGE(F$2:F267)</f>
        <v>27.223694813145428</v>
      </c>
      <c r="T267">
        <f t="shared" ca="1" si="9"/>
        <v>4.3954256225491131</v>
      </c>
      <c r="U267">
        <f ca="1">AVERAGE(T$2:T267)</f>
        <v>147.76904387792175</v>
      </c>
    </row>
    <row r="268" spans="1:21" x14ac:dyDescent="0.25">
      <c r="A268" s="75" t="s">
        <v>3</v>
      </c>
      <c r="B268">
        <v>0.75</v>
      </c>
      <c r="C268" s="76" t="s">
        <v>83</v>
      </c>
      <c r="E268">
        <f t="shared" ca="1" si="8"/>
        <v>0.65954300942478117</v>
      </c>
      <c r="F268">
        <v>10.363636363636363</v>
      </c>
      <c r="G268">
        <f>AVERAGE(F$2:F268)</f>
        <v>27.160548526817678</v>
      </c>
      <c r="T268">
        <f t="shared" ca="1" si="9"/>
        <v>3.1054363911188907</v>
      </c>
      <c r="U268">
        <f ca="1">AVERAGE(T$2:T268)</f>
        <v>147.22723261392622</v>
      </c>
    </row>
    <row r="269" spans="1:21" x14ac:dyDescent="0.25">
      <c r="A269" s="75" t="s">
        <v>3</v>
      </c>
      <c r="B269">
        <v>0.95777027027027029</v>
      </c>
      <c r="C269" s="76" t="s">
        <v>84</v>
      </c>
      <c r="E269">
        <f t="shared" ca="1" si="8"/>
        <v>0.11474768414356151</v>
      </c>
      <c r="F269">
        <v>0.55995599559956</v>
      </c>
      <c r="G269">
        <f>AVERAGE(F$2:F269)</f>
        <v>27.061292584537014</v>
      </c>
      <c r="T269">
        <f t="shared" ca="1" si="9"/>
        <v>2.8733362710061838</v>
      </c>
      <c r="U269">
        <f ca="1">AVERAGE(T$2:T269)</f>
        <v>146.68859867234815</v>
      </c>
    </row>
    <row r="270" spans="1:21" x14ac:dyDescent="0.25">
      <c r="A270" s="75" t="s">
        <v>3</v>
      </c>
      <c r="B270">
        <v>0.87500000000000011</v>
      </c>
      <c r="C270" s="76" t="s">
        <v>85</v>
      </c>
      <c r="E270">
        <f t="shared" ca="1" si="8"/>
        <v>0.26028006275623938</v>
      </c>
      <c r="F270">
        <v>0.37984496124031009</v>
      </c>
      <c r="G270">
        <f>AVERAGE(F$2:F270)</f>
        <v>26.962105046903943</v>
      </c>
      <c r="T270">
        <f t="shared" ca="1" si="9"/>
        <v>4.0616113701357239</v>
      </c>
      <c r="U270">
        <f ca="1">AVERAGE(T$2:T270)</f>
        <v>146.15838682364102</v>
      </c>
    </row>
    <row r="271" spans="1:21" x14ac:dyDescent="0.25">
      <c r="A271" s="75" t="s">
        <v>3</v>
      </c>
      <c r="B271">
        <v>7.8235294117647056</v>
      </c>
      <c r="C271" s="76" t="s">
        <v>86</v>
      </c>
      <c r="E271">
        <f t="shared" ca="1" si="8"/>
        <v>0.24922890533221731</v>
      </c>
      <c r="F271">
        <v>0.82608695652173914</v>
      </c>
      <c r="G271">
        <f>AVERAGE(F$2:F271)</f>
        <v>26.865304979902529</v>
      </c>
      <c r="T271">
        <f t="shared" ca="1" si="9"/>
        <v>4.2823983381218547</v>
      </c>
      <c r="U271">
        <f ca="1">AVERAGE(T$2:T271)</f>
        <v>145.6329201996206</v>
      </c>
    </row>
    <row r="272" spans="1:21" x14ac:dyDescent="0.25">
      <c r="A272" s="75" t="s">
        <v>3</v>
      </c>
      <c r="B272">
        <v>20.216407355021214</v>
      </c>
      <c r="C272" s="76" t="s">
        <v>87</v>
      </c>
      <c r="E272">
        <f t="shared" ca="1" si="8"/>
        <v>0.63116895131401374</v>
      </c>
      <c r="F272">
        <v>0.33823529411764708</v>
      </c>
      <c r="G272">
        <f>AVERAGE(F$2:F272)</f>
        <v>26.767419113903323</v>
      </c>
      <c r="T272">
        <f t="shared" ca="1" si="9"/>
        <v>18.333658783128346</v>
      </c>
      <c r="U272">
        <f ca="1">AVERAGE(T$2:T272)</f>
        <v>145.16318122760401</v>
      </c>
    </row>
    <row r="273" spans="1:21" x14ac:dyDescent="0.25">
      <c r="A273" s="75" t="s">
        <v>3</v>
      </c>
      <c r="B273">
        <v>3.1666666666666665</v>
      </c>
      <c r="C273" s="76" t="s">
        <v>88</v>
      </c>
      <c r="E273">
        <f t="shared" ca="1" si="8"/>
        <v>0.89621020440518406</v>
      </c>
      <c r="F273">
        <v>49999</v>
      </c>
      <c r="G273">
        <f>AVERAGE(F$2:F273)</f>
        <v>210.48886242598456</v>
      </c>
      <c r="T273">
        <f t="shared" ca="1" si="9"/>
        <v>2.6890193447325288</v>
      </c>
      <c r="U273">
        <f ca="1">AVERAGE(T$2:T273)</f>
        <v>144.63937916185819</v>
      </c>
    </row>
    <row r="274" spans="1:21" x14ac:dyDescent="0.25">
      <c r="A274" s="75" t="s">
        <v>3</v>
      </c>
      <c r="B274">
        <v>427.57142857142856</v>
      </c>
      <c r="C274" s="76" t="s">
        <v>89</v>
      </c>
      <c r="E274">
        <f t="shared" ca="1" si="8"/>
        <v>0.75064545584441933</v>
      </c>
      <c r="F274">
        <v>0.15699692551819894</v>
      </c>
      <c r="G274">
        <f>AVERAGE(F$2:F274)</f>
        <v>209.71841603220997</v>
      </c>
      <c r="T274">
        <f t="shared" ca="1" si="9"/>
        <v>10.683956089134201</v>
      </c>
      <c r="U274">
        <f ca="1">AVERAGE(T$2:T274)</f>
        <v>144.14869995646356</v>
      </c>
    </row>
    <row r="275" spans="1:21" x14ac:dyDescent="0.25">
      <c r="A275" s="75" t="s">
        <v>3</v>
      </c>
      <c r="B275">
        <v>0.65397923875432518</v>
      </c>
      <c r="C275" s="76" t="s">
        <v>90</v>
      </c>
      <c r="E275">
        <f t="shared" ca="1" si="8"/>
        <v>0.41597555132284292</v>
      </c>
      <c r="F275">
        <v>0.99687499999999996</v>
      </c>
      <c r="G275">
        <f>AVERAGE(F$2:F275)</f>
        <v>208.95665858318731</v>
      </c>
      <c r="T275">
        <f t="shared" ca="1" si="9"/>
        <v>2.1084497484128417</v>
      </c>
      <c r="U275">
        <f ca="1">AVERAGE(T$2:T275)</f>
        <v>143.63030488271156</v>
      </c>
    </row>
    <row r="276" spans="1:21" x14ac:dyDescent="0.25">
      <c r="B276">
        <v>28.70366228683254</v>
      </c>
      <c r="C276" s="76" t="s">
        <v>81</v>
      </c>
      <c r="E276">
        <f t="shared" ca="1" si="8"/>
        <v>0.95232946862610524</v>
      </c>
      <c r="F276">
        <v>0.21951219512195122</v>
      </c>
      <c r="G276">
        <f>AVERAGE(F$2:F276)</f>
        <v>208.19761441450345</v>
      </c>
      <c r="T276">
        <f t="shared" ca="1" si="9"/>
        <v>3.2380413074694925</v>
      </c>
      <c r="U276">
        <f ca="1">AVERAGE(T$2:T276)</f>
        <v>143.11978756061978</v>
      </c>
    </row>
    <row r="277" spans="1:21" x14ac:dyDescent="0.25">
      <c r="A277" s="75" t="s">
        <v>4</v>
      </c>
      <c r="B277">
        <v>38.787798408488065</v>
      </c>
      <c r="C277" s="76" t="s">
        <v>82</v>
      </c>
      <c r="E277">
        <f t="shared" ca="1" si="8"/>
        <v>0.93776184560582443</v>
      </c>
      <c r="F277">
        <v>28.411764705882351</v>
      </c>
      <c r="G277">
        <f>AVERAGE(F$2:F277)</f>
        <v>207.54621640831277</v>
      </c>
      <c r="T277">
        <f t="shared" ca="1" si="9"/>
        <v>2.9937869985951795</v>
      </c>
      <c r="U277">
        <f ca="1">AVERAGE(T$2:T277)</f>
        <v>142.61208466003274</v>
      </c>
    </row>
    <row r="278" spans="1:21" x14ac:dyDescent="0.25">
      <c r="A278" s="75" t="s">
        <v>4</v>
      </c>
      <c r="B278">
        <v>17</v>
      </c>
      <c r="C278" s="76" t="s">
        <v>83</v>
      </c>
      <c r="E278">
        <f t="shared" ca="1" si="8"/>
        <v>0.17843233418603943</v>
      </c>
      <c r="F278">
        <v>0.12244897959183673</v>
      </c>
      <c r="G278">
        <f>AVERAGE(F$2:F278)</f>
        <v>206.79739414322714</v>
      </c>
      <c r="T278">
        <f t="shared" ca="1" si="9"/>
        <v>2.2328773469759162</v>
      </c>
      <c r="U278">
        <f ca="1">AVERAGE(T$2:T278)</f>
        <v>142.10530051810835</v>
      </c>
    </row>
    <row r="279" spans="1:21" x14ac:dyDescent="0.25">
      <c r="A279" s="75" t="s">
        <v>4</v>
      </c>
      <c r="B279">
        <v>0.91554054054054057</v>
      </c>
      <c r="C279" s="76" t="s">
        <v>84</v>
      </c>
      <c r="E279">
        <f t="shared" ca="1" si="8"/>
        <v>0.75318013999276601</v>
      </c>
      <c r="F279">
        <v>0.71962616822429903</v>
      </c>
      <c r="G279">
        <f>AVERAGE(F$2:F279)</f>
        <v>206.05610720806527</v>
      </c>
      <c r="T279">
        <f t="shared" ca="1" si="9"/>
        <v>5.8722022913472465</v>
      </c>
      <c r="U279">
        <f ca="1">AVERAGE(T$2:T279)</f>
        <v>141.61525340218475</v>
      </c>
    </row>
    <row r="280" spans="1:21" x14ac:dyDescent="0.25">
      <c r="A280" s="75" t="s">
        <v>4</v>
      </c>
      <c r="B280">
        <v>2.4375</v>
      </c>
      <c r="C280" s="76" t="s">
        <v>85</v>
      </c>
      <c r="E280">
        <f t="shared" ca="1" si="8"/>
        <v>0.33175987249661365</v>
      </c>
      <c r="F280">
        <v>0.8125</v>
      </c>
      <c r="G280">
        <f>AVERAGE(F$2:F280)</f>
        <v>205.32046703886073</v>
      </c>
      <c r="T280">
        <f t="shared" ca="1" si="9"/>
        <v>2.2120781406876242</v>
      </c>
      <c r="U280">
        <f ca="1">AVERAGE(T$2:T280)</f>
        <v>141.11560044425823</v>
      </c>
    </row>
    <row r="281" spans="1:21" x14ac:dyDescent="0.25">
      <c r="A281" s="75" t="s">
        <v>4</v>
      </c>
      <c r="B281">
        <v>0.17647058823529413</v>
      </c>
      <c r="C281" s="76" t="s">
        <v>86</v>
      </c>
      <c r="E281">
        <f t="shared" ca="1" si="8"/>
        <v>0.19605897085234913</v>
      </c>
      <c r="F281">
        <v>0.1565333145203914</v>
      </c>
      <c r="G281">
        <f>AVERAGE(F$2:F281)</f>
        <v>204.58773870413094</v>
      </c>
      <c r="T281">
        <f t="shared" ca="1" si="9"/>
        <v>5.014905768388342</v>
      </c>
      <c r="U281">
        <f ca="1">AVERAGE(T$2:T281)</f>
        <v>140.62952653470154</v>
      </c>
    </row>
    <row r="282" spans="1:21" x14ac:dyDescent="0.25">
      <c r="A282" s="75" t="s">
        <v>4</v>
      </c>
      <c r="B282">
        <v>7.4865629420084856</v>
      </c>
      <c r="C282" s="76" t="s">
        <v>87</v>
      </c>
      <c r="E282">
        <f t="shared" ca="1" si="8"/>
        <v>0.8861273919236381</v>
      </c>
      <c r="F282">
        <v>1.9607843137254832E-2</v>
      </c>
      <c r="G282">
        <f>AVERAGE(F$2:F282)</f>
        <v>203.85973823843347</v>
      </c>
      <c r="T282">
        <f t="shared" ca="1" si="9"/>
        <v>3.5817482375917491</v>
      </c>
      <c r="U282">
        <f ca="1">AVERAGE(T$2:T282)</f>
        <v>140.14181202118871</v>
      </c>
    </row>
    <row r="283" spans="1:21" x14ac:dyDescent="0.25">
      <c r="A283" s="75" t="s">
        <v>4</v>
      </c>
      <c r="B283">
        <v>4</v>
      </c>
      <c r="C283" s="76" t="s">
        <v>88</v>
      </c>
      <c r="E283">
        <f t="shared" ca="1" si="8"/>
        <v>0.1726697476108755</v>
      </c>
      <c r="F283">
        <v>1.5952380952380951</v>
      </c>
      <c r="G283">
        <f>AVERAGE(F$2:F283)</f>
        <v>203.14248823792568</v>
      </c>
      <c r="T283">
        <f t="shared" ca="1" si="9"/>
        <v>2.4396393257157341</v>
      </c>
      <c r="U283">
        <f ca="1">AVERAGE(T$2:T283)</f>
        <v>139.65350644425442</v>
      </c>
    </row>
    <row r="284" spans="1:21" x14ac:dyDescent="0.25">
      <c r="A284" s="75" t="s">
        <v>4</v>
      </c>
      <c r="B284">
        <v>176.14285714285714</v>
      </c>
      <c r="C284" s="76" t="s">
        <v>89</v>
      </c>
      <c r="E284">
        <f t="shared" ca="1" si="8"/>
        <v>0.49028247401189862</v>
      </c>
      <c r="F284">
        <v>0.5942028985507245</v>
      </c>
      <c r="G284">
        <f>AVERAGE(F$2:F284)</f>
        <v>202.42676991517172</v>
      </c>
      <c r="T284">
        <f t="shared" ca="1" si="9"/>
        <v>3.9698158525415241</v>
      </c>
      <c r="U284">
        <f ca="1">AVERAGE(T$2:T284)</f>
        <v>139.17405877431904</v>
      </c>
    </row>
    <row r="285" spans="1:21" x14ac:dyDescent="0.25">
      <c r="A285" s="75" t="s">
        <v>4</v>
      </c>
      <c r="B285">
        <v>0.20415224913494801</v>
      </c>
      <c r="C285" s="76" t="s">
        <v>90</v>
      </c>
      <c r="E285">
        <f t="shared" ca="1" si="8"/>
        <v>0.38269807016434865</v>
      </c>
      <c r="F285">
        <v>0.29411764705882354</v>
      </c>
      <c r="G285">
        <f>AVERAGE(F$2:F285)</f>
        <v>201.71503522408679</v>
      </c>
      <c r="T285">
        <f t="shared" ca="1" si="9"/>
        <v>4.1376828474616998</v>
      </c>
      <c r="U285">
        <f ca="1">AVERAGE(T$2:T285)</f>
        <v>138.69857857739348</v>
      </c>
    </row>
    <row r="286" spans="1:21" x14ac:dyDescent="0.25">
      <c r="B286">
        <v>0.31045568912496507</v>
      </c>
      <c r="C286" s="76" t="s">
        <v>81</v>
      </c>
      <c r="E286">
        <f t="shared" ca="1" si="8"/>
        <v>0.73574539892631008</v>
      </c>
      <c r="F286">
        <v>0</v>
      </c>
      <c r="G286">
        <f>AVERAGE(F$2:F286)</f>
        <v>201.00726317066895</v>
      </c>
      <c r="T286">
        <f t="shared" ca="1" si="9"/>
        <v>3.5712011508146411</v>
      </c>
      <c r="U286">
        <f ca="1">AVERAGE(T$2:T286)</f>
        <v>138.22444742852829</v>
      </c>
    </row>
    <row r="287" spans="1:21" x14ac:dyDescent="0.25">
      <c r="A287" s="75" t="s">
        <v>5</v>
      </c>
      <c r="B287">
        <v>0.53580901856763929</v>
      </c>
      <c r="C287" s="76" t="s">
        <v>82</v>
      </c>
      <c r="E287">
        <f t="shared" ca="1" si="8"/>
        <v>0.16383578250565045</v>
      </c>
      <c r="F287">
        <v>0.33333333333333331</v>
      </c>
      <c r="G287">
        <f>AVERAGE(F$2:F287)</f>
        <v>200.30560607333561</v>
      </c>
      <c r="T287">
        <f t="shared" ca="1" si="9"/>
        <v>2.1139155503381946</v>
      </c>
      <c r="U287">
        <f ca="1">AVERAGE(T$2:T287)</f>
        <v>137.74853647790528</v>
      </c>
    </row>
    <row r="288" spans="1:21" x14ac:dyDescent="0.25">
      <c r="A288" s="75" t="s">
        <v>5</v>
      </c>
      <c r="B288">
        <v>3.85</v>
      </c>
      <c r="C288" s="76" t="s">
        <v>83</v>
      </c>
      <c r="E288">
        <f t="shared" ca="1" si="8"/>
        <v>0.26461050940680386</v>
      </c>
      <c r="F288">
        <v>1.1428571428571428</v>
      </c>
      <c r="G288">
        <f>AVERAGE(F$2:F288)</f>
        <v>199.61165921295066</v>
      </c>
      <c r="T288">
        <f t="shared" ca="1" si="9"/>
        <v>3.3361928662239708</v>
      </c>
      <c r="U288">
        <f ca="1">AVERAGE(T$2:T288)</f>
        <v>137.28020078587852</v>
      </c>
    </row>
    <row r="289" spans="1:21" x14ac:dyDescent="0.25">
      <c r="A289" s="75" t="s">
        <v>5</v>
      </c>
      <c r="B289">
        <v>0.76773648648648651</v>
      </c>
      <c r="C289" s="76" t="s">
        <v>84</v>
      </c>
      <c r="E289">
        <f t="shared" ca="1" si="8"/>
        <v>0.89908476400927217</v>
      </c>
      <c r="F289">
        <v>0.33333333333333331</v>
      </c>
      <c r="G289">
        <f>AVERAGE(F$2:F289)</f>
        <v>198.91972058142423</v>
      </c>
      <c r="T289">
        <f t="shared" ca="1" si="9"/>
        <v>15.461124610151481</v>
      </c>
      <c r="U289">
        <f ca="1">AVERAGE(T$2:T289)</f>
        <v>136.85721788249054</v>
      </c>
    </row>
    <row r="290" spans="1:21" x14ac:dyDescent="0.25">
      <c r="A290" s="75" t="s">
        <v>5</v>
      </c>
      <c r="B290">
        <v>2.375</v>
      </c>
      <c r="C290" s="76" t="s">
        <v>85</v>
      </c>
      <c r="E290">
        <f t="shared" ca="1" si="8"/>
        <v>0.53668753765282995</v>
      </c>
      <c r="F290">
        <v>6.5573770491803338E-2</v>
      </c>
      <c r="G290">
        <f>AVERAGE(F$2:F290)</f>
        <v>198.23164394886044</v>
      </c>
      <c r="T290">
        <f t="shared" ca="1" si="9"/>
        <v>2.437771434237253</v>
      </c>
      <c r="U290">
        <f ca="1">AVERAGE(T$2:T290)</f>
        <v>136.3920986906281</v>
      </c>
    </row>
    <row r="291" spans="1:21" x14ac:dyDescent="0.25">
      <c r="A291" s="75" t="s">
        <v>5</v>
      </c>
      <c r="B291">
        <v>375.47058823529414</v>
      </c>
      <c r="C291" s="76" t="s">
        <v>86</v>
      </c>
      <c r="E291">
        <f t="shared" ca="1" si="8"/>
        <v>0.8064170906210244</v>
      </c>
      <c r="F291">
        <v>0.66666666666666663</v>
      </c>
      <c r="G291">
        <f>AVERAGE(F$2:F291)</f>
        <v>197.55038540650804</v>
      </c>
      <c r="T291">
        <f t="shared" ca="1" si="9"/>
        <v>3.8282831366965722</v>
      </c>
      <c r="U291">
        <f ca="1">AVERAGE(T$2:T291)</f>
        <v>135.93498208526972</v>
      </c>
    </row>
    <row r="292" spans="1:21" x14ac:dyDescent="0.25">
      <c r="A292" s="75" t="s">
        <v>5</v>
      </c>
      <c r="B292">
        <v>352.60678925035359</v>
      </c>
      <c r="C292" s="76" t="s">
        <v>87</v>
      </c>
      <c r="E292">
        <f t="shared" ca="1" si="8"/>
        <v>0.42014445819948232</v>
      </c>
      <c r="F292">
        <v>0.64200477326968974</v>
      </c>
      <c r="G292">
        <f>AVERAGE(F$2:F292)</f>
        <v>196.87372430467562</v>
      </c>
      <c r="T292">
        <f t="shared" ca="1" si="9"/>
        <v>73.571331079231783</v>
      </c>
      <c r="U292">
        <f ca="1">AVERAGE(T$2:T292)</f>
        <v>135.72067400621117</v>
      </c>
    </row>
    <row r="293" spans="1:21" x14ac:dyDescent="0.25">
      <c r="A293" s="75" t="s">
        <v>5</v>
      </c>
      <c r="B293">
        <v>0.375</v>
      </c>
      <c r="C293" s="76" t="s">
        <v>88</v>
      </c>
      <c r="E293">
        <f t="shared" ca="1" si="8"/>
        <v>0.42274981037396142</v>
      </c>
      <c r="F293">
        <v>4.7619047619047616E-2</v>
      </c>
      <c r="G293">
        <f>AVERAGE(F$2:F293)</f>
        <v>196.19966230037062</v>
      </c>
      <c r="T293">
        <f t="shared" ca="1" si="9"/>
        <v>14.553988075064121</v>
      </c>
      <c r="U293">
        <f ca="1">AVERAGE(T$2:T293)</f>
        <v>135.30571960233738</v>
      </c>
    </row>
    <row r="294" spans="1:21" x14ac:dyDescent="0.25">
      <c r="A294" s="75" t="s">
        <v>5</v>
      </c>
      <c r="B294">
        <v>127.57142857142857</v>
      </c>
      <c r="C294" s="76" t="s">
        <v>89</v>
      </c>
      <c r="E294">
        <f t="shared" ca="1" si="8"/>
        <v>0.36879574140435112</v>
      </c>
      <c r="F294">
        <v>2.3333333333333335</v>
      </c>
      <c r="G294">
        <f>AVERAGE(F$2:F294)</f>
        <v>195.53800247454456</v>
      </c>
      <c r="T294">
        <f t="shared" ca="1" si="9"/>
        <v>17.470408996150219</v>
      </c>
      <c r="U294">
        <f ca="1">AVERAGE(T$2:T294)</f>
        <v>134.90355130675314</v>
      </c>
    </row>
    <row r="295" spans="1:21" x14ac:dyDescent="0.25">
      <c r="A295" s="75" t="s">
        <v>5</v>
      </c>
      <c r="B295">
        <v>0.21107266435986161</v>
      </c>
      <c r="C295" s="76" t="s">
        <v>90</v>
      </c>
      <c r="E295">
        <f t="shared" ca="1" si="8"/>
        <v>0.4403385023307641</v>
      </c>
      <c r="F295">
        <v>0.6</v>
      </c>
      <c r="G295">
        <f>AVERAGE(F$2:F295)</f>
        <v>194.87494804435903</v>
      </c>
      <c r="T295">
        <f t="shared" ca="1" si="9"/>
        <v>4.5540841595044359</v>
      </c>
      <c r="U295">
        <f ca="1">AVERAGE(T$2:T295)</f>
        <v>134.4601857722387</v>
      </c>
    </row>
    <row r="296" spans="1:21" x14ac:dyDescent="0.25">
      <c r="B296">
        <v>14.725468269499581</v>
      </c>
      <c r="C296" s="76" t="s">
        <v>81</v>
      </c>
      <c r="E296">
        <f t="shared" ca="1" si="8"/>
        <v>5.5375564492523455E-2</v>
      </c>
      <c r="F296">
        <v>9.090909090909087E-2</v>
      </c>
      <c r="G296">
        <f>AVERAGE(F$2:F296)</f>
        <v>194.21466316655074</v>
      </c>
      <c r="T296">
        <f t="shared" ca="1" si="9"/>
        <v>2.251616944903005</v>
      </c>
      <c r="U296">
        <f ca="1">AVERAGE(T$2:T296)</f>
        <v>134.01202113214603</v>
      </c>
    </row>
    <row r="297" spans="1:21" x14ac:dyDescent="0.25">
      <c r="A297" s="75" t="s">
        <v>6</v>
      </c>
      <c r="B297">
        <v>34.366931918656057</v>
      </c>
      <c r="C297" s="76" t="s">
        <v>82</v>
      </c>
      <c r="E297">
        <f t="shared" ca="1" si="8"/>
        <v>0.37571781232024137</v>
      </c>
      <c r="F297">
        <v>0.38461538461538469</v>
      </c>
      <c r="G297">
        <f>AVERAGE(F$2:F297)</f>
        <v>193.5598319240442</v>
      </c>
      <c r="T297">
        <f t="shared" ca="1" si="9"/>
        <v>3.3112761067819751</v>
      </c>
      <c r="U297">
        <f ca="1">AVERAGE(T$2:T297)</f>
        <v>133.57046456111439</v>
      </c>
    </row>
    <row r="298" spans="1:21" x14ac:dyDescent="0.25">
      <c r="A298" s="75" t="s">
        <v>6</v>
      </c>
      <c r="B298">
        <v>0.99050000000000005</v>
      </c>
      <c r="C298" s="76" t="s">
        <v>83</v>
      </c>
      <c r="E298">
        <f t="shared" ca="1" si="8"/>
        <v>0.59698899216395074</v>
      </c>
      <c r="F298">
        <v>0.68253968253968256</v>
      </c>
      <c r="G298">
        <f>AVERAGE(F$2:F298)</f>
        <v>192.91041343164855</v>
      </c>
      <c r="T298">
        <f t="shared" ca="1" si="9"/>
        <v>2.1050003750731365</v>
      </c>
      <c r="U298">
        <f ca="1">AVERAGE(T$2:T298)</f>
        <v>133.12781990055532</v>
      </c>
    </row>
    <row r="299" spans="1:21" x14ac:dyDescent="0.25">
      <c r="A299" s="75" t="s">
        <v>6</v>
      </c>
      <c r="B299">
        <v>28.560810810810811</v>
      </c>
      <c r="C299" s="76" t="s">
        <v>84</v>
      </c>
      <c r="E299">
        <f t="shared" ca="1" si="8"/>
        <v>0.36146277006963123</v>
      </c>
      <c r="F299">
        <v>5.5712936732766706E-2</v>
      </c>
      <c r="G299">
        <f>AVERAGE(F$2:F299)</f>
        <v>192.26325000716895</v>
      </c>
      <c r="T299">
        <f t="shared" ca="1" si="9"/>
        <v>2.5835897788764517</v>
      </c>
      <c r="U299">
        <f ca="1">AVERAGE(T$2:T299)</f>
        <v>132.68975201424098</v>
      </c>
    </row>
    <row r="300" spans="1:21" x14ac:dyDescent="0.25">
      <c r="A300" s="75" t="s">
        <v>6</v>
      </c>
      <c r="B300">
        <v>0.25000000000000006</v>
      </c>
      <c r="C300" s="76" t="s">
        <v>85</v>
      </c>
      <c r="E300">
        <f t="shared" ca="1" si="8"/>
        <v>0.3986982898717214</v>
      </c>
      <c r="F300">
        <v>0.81481481481481488</v>
      </c>
      <c r="G300">
        <f>AVERAGE(F$2:F300)</f>
        <v>191.62295423729486</v>
      </c>
      <c r="T300">
        <f t="shared" ca="1" si="9"/>
        <v>3.0088987926434259</v>
      </c>
      <c r="U300">
        <f ca="1">AVERAGE(T$2:T300)</f>
        <v>132.2560367860751</v>
      </c>
    </row>
    <row r="301" spans="1:21" x14ac:dyDescent="0.25">
      <c r="A301" s="75" t="s">
        <v>6</v>
      </c>
      <c r="B301">
        <v>4</v>
      </c>
      <c r="C301" s="76" t="s">
        <v>86</v>
      </c>
      <c r="E301">
        <f t="shared" ca="1" si="8"/>
        <v>0.39972354169120927</v>
      </c>
      <c r="F301">
        <v>0.82926829268292679</v>
      </c>
      <c r="G301">
        <f>AVERAGE(F$2:F301)</f>
        <v>190.98697528414618</v>
      </c>
      <c r="T301">
        <f t="shared" ca="1" si="9"/>
        <v>10.221232806283981</v>
      </c>
      <c r="U301">
        <f ca="1">AVERAGE(T$2:T301)</f>
        <v>131.84925410614244</v>
      </c>
    </row>
    <row r="302" spans="1:21" x14ac:dyDescent="0.25">
      <c r="A302" s="75" t="s">
        <v>6</v>
      </c>
      <c r="B302">
        <v>126.29844413012728</v>
      </c>
      <c r="C302" s="76" t="s">
        <v>87</v>
      </c>
      <c r="E302">
        <f t="shared" ca="1" si="8"/>
        <v>6.8635667410711476E-2</v>
      </c>
      <c r="F302">
        <v>9</v>
      </c>
      <c r="G302">
        <f>AVERAGE(F$2:F302)</f>
        <v>190.38236739283673</v>
      </c>
      <c r="T302">
        <f t="shared" ca="1" si="9"/>
        <v>5.0600619867230305</v>
      </c>
      <c r="U302">
        <f ca="1">AVERAGE(T$2:T302)</f>
        <v>131.42802755425069</v>
      </c>
    </row>
    <row r="303" spans="1:21" x14ac:dyDescent="0.25">
      <c r="A303" s="75" t="s">
        <v>6</v>
      </c>
      <c r="B303">
        <v>24</v>
      </c>
      <c r="C303" s="76" t="s">
        <v>88</v>
      </c>
      <c r="E303">
        <f t="shared" ca="1" si="8"/>
        <v>0.16219211959222468</v>
      </c>
      <c r="F303">
        <v>3.347826086956522</v>
      </c>
      <c r="G303">
        <f>AVERAGE(F$2:F303)</f>
        <v>189.76304771963845</v>
      </c>
      <c r="T303">
        <f t="shared" ca="1" si="9"/>
        <v>8.8574511005891488</v>
      </c>
      <c r="U303">
        <f ca="1">AVERAGE(T$2:T303)</f>
        <v>131.02216471831142</v>
      </c>
    </row>
    <row r="304" spans="1:21" x14ac:dyDescent="0.25">
      <c r="A304" s="75" t="s">
        <v>6</v>
      </c>
      <c r="B304">
        <v>27141.857142857141</v>
      </c>
      <c r="C304" s="76" t="s">
        <v>89</v>
      </c>
      <c r="E304">
        <f t="shared" ca="1" si="8"/>
        <v>0.88388367222939057</v>
      </c>
      <c r="F304">
        <v>0.5</v>
      </c>
      <c r="G304">
        <f>AVERAGE(F$2:F304)</f>
        <v>189.13841719911159</v>
      </c>
      <c r="T304">
        <f t="shared" ca="1" si="9"/>
        <v>2.3265807537763656</v>
      </c>
      <c r="U304">
        <f ca="1">AVERAGE(T$2:T304)</f>
        <v>130.59742681743836</v>
      </c>
    </row>
    <row r="305" spans="1:21" x14ac:dyDescent="0.25">
      <c r="A305" s="75" t="s">
        <v>6</v>
      </c>
      <c r="B305">
        <v>0.48096885813148788</v>
      </c>
      <c r="C305" s="76" t="s">
        <v>90</v>
      </c>
      <c r="E305">
        <f t="shared" ca="1" si="8"/>
        <v>0.15537622837296905</v>
      </c>
      <c r="F305">
        <v>0.13154172560113153</v>
      </c>
      <c r="G305">
        <f>AVERAGE(F$2:F305)</f>
        <v>188.51668405610664</v>
      </c>
      <c r="T305">
        <f t="shared" ca="1" si="9"/>
        <v>2.0170777563607039</v>
      </c>
      <c r="U305">
        <f ca="1">AVERAGE(T$2:T305)</f>
        <v>130.17446514289534</v>
      </c>
    </row>
    <row r="306" spans="1:21" x14ac:dyDescent="0.25">
      <c r="B306">
        <v>0.58065417948001119</v>
      </c>
      <c r="C306" s="76" t="s">
        <v>81</v>
      </c>
      <c r="E306">
        <f t="shared" ca="1" si="8"/>
        <v>0.77677019123025237</v>
      </c>
      <c r="F306">
        <v>0.7</v>
      </c>
      <c r="G306">
        <f>AVERAGE(F$2:F306)</f>
        <v>187.90089164936529</v>
      </c>
      <c r="T306">
        <f t="shared" ca="1" si="9"/>
        <v>2.5366841380504721</v>
      </c>
      <c r="U306">
        <f ca="1">AVERAGE(T$2:T306)</f>
        <v>129.7559806150106</v>
      </c>
    </row>
    <row r="307" spans="1:21" x14ac:dyDescent="0.25">
      <c r="A307" s="75" t="s">
        <v>7</v>
      </c>
      <c r="B307">
        <v>0.69053934571175946</v>
      </c>
      <c r="C307" s="76" t="s">
        <v>82</v>
      </c>
      <c r="E307">
        <f t="shared" ca="1" si="8"/>
        <v>0.3495330104620139</v>
      </c>
      <c r="F307">
        <v>5.9955899800765593</v>
      </c>
      <c r="G307">
        <f>AVERAGE(F$2:F307)</f>
        <v>187.30642987920422</v>
      </c>
      <c r="T307">
        <f t="shared" ca="1" si="9"/>
        <v>24.787711585691063</v>
      </c>
      <c r="U307">
        <f ca="1">AVERAGE(T$2:T307)</f>
        <v>129.41294705609127</v>
      </c>
    </row>
    <row r="308" spans="1:21" x14ac:dyDescent="0.25">
      <c r="A308" s="75" t="s">
        <v>7</v>
      </c>
      <c r="B308">
        <v>0.3</v>
      </c>
      <c r="C308" s="76" t="s">
        <v>83</v>
      </c>
      <c r="E308">
        <f t="shared" ca="1" si="8"/>
        <v>0.78332402363690512</v>
      </c>
      <c r="F308">
        <v>3.5045045045045042</v>
      </c>
      <c r="G308">
        <f>AVERAGE(F$2:F308)</f>
        <v>186.70772653922148</v>
      </c>
      <c r="T308">
        <f t="shared" ca="1" si="9"/>
        <v>4.915461485692119</v>
      </c>
      <c r="U308">
        <f ca="1">AVERAGE(T$2:T308)</f>
        <v>129.00741778713228</v>
      </c>
    </row>
    <row r="309" spans="1:21" x14ac:dyDescent="0.25">
      <c r="A309" s="75" t="s">
        <v>7</v>
      </c>
      <c r="B309">
        <v>0.97043918918918914</v>
      </c>
      <c r="C309" s="76" t="s">
        <v>84</v>
      </c>
      <c r="E309">
        <f t="shared" ca="1" si="8"/>
        <v>0.98652598438073025</v>
      </c>
      <c r="F309">
        <v>0.46695095948827292</v>
      </c>
      <c r="G309">
        <f>AVERAGE(F$2:F309)</f>
        <v>186.10304869643014</v>
      </c>
      <c r="T309">
        <f t="shared" ca="1" si="9"/>
        <v>4.576826841389753</v>
      </c>
      <c r="U309">
        <f ca="1">AVERAGE(T$2:T309)</f>
        <v>128.60342236198377</v>
      </c>
    </row>
    <row r="310" spans="1:21" x14ac:dyDescent="0.25">
      <c r="A310" s="75" t="s">
        <v>7</v>
      </c>
      <c r="B310">
        <v>0.25000000000000006</v>
      </c>
      <c r="C310" s="76" t="s">
        <v>85</v>
      </c>
      <c r="E310">
        <f t="shared" ca="1" si="8"/>
        <v>0.40161160244061878</v>
      </c>
      <c r="F310">
        <v>0.6629213483146067</v>
      </c>
      <c r="G310">
        <f>AVERAGE(F$2:F310)</f>
        <v>185.50291883446215</v>
      </c>
      <c r="T310">
        <f t="shared" ca="1" si="9"/>
        <v>9.184737258672433</v>
      </c>
      <c r="U310">
        <f ca="1">AVERAGE(T$2:T310)</f>
        <v>128.21695412540348</v>
      </c>
    </row>
    <row r="311" spans="1:21" x14ac:dyDescent="0.25">
      <c r="A311" s="75" t="s">
        <v>7</v>
      </c>
      <c r="B311">
        <v>6.0588235294117645</v>
      </c>
      <c r="C311" s="76" t="s">
        <v>86</v>
      </c>
      <c r="E311">
        <f t="shared" ca="1" si="8"/>
        <v>0.82455174017780863</v>
      </c>
      <c r="F311">
        <v>9.9009900990099098E-3</v>
      </c>
      <c r="G311">
        <f>AVERAGE(F$2:F311)</f>
        <v>184.90455426077065</v>
      </c>
      <c r="T311">
        <f t="shared" ca="1" si="9"/>
        <v>13.59486136140729</v>
      </c>
      <c r="U311">
        <f ca="1">AVERAGE(T$2:T311)</f>
        <v>127.84720543906801</v>
      </c>
    </row>
    <row r="312" spans="1:21" x14ac:dyDescent="0.25">
      <c r="A312" s="75" t="s">
        <v>7</v>
      </c>
      <c r="B312">
        <v>0.27298444130127292</v>
      </c>
      <c r="C312" s="76" t="s">
        <v>87</v>
      </c>
      <c r="E312">
        <f t="shared" ca="1" si="8"/>
        <v>0.2075951196146103</v>
      </c>
      <c r="F312">
        <v>0.97500000000000009</v>
      </c>
      <c r="G312">
        <f>AVERAGE(F$2:F312)</f>
        <v>184.31314090301899</v>
      </c>
      <c r="T312">
        <f t="shared" ca="1" si="9"/>
        <v>2.8272599515644177</v>
      </c>
      <c r="U312">
        <f ca="1">AVERAGE(T$2:T312)</f>
        <v>127.4452120452175</v>
      </c>
    </row>
    <row r="313" spans="1:21" x14ac:dyDescent="0.25">
      <c r="A313" s="75" t="s">
        <v>7</v>
      </c>
      <c r="B313">
        <v>3.1666666666666665</v>
      </c>
      <c r="C313" s="76" t="s">
        <v>88</v>
      </c>
      <c r="E313">
        <f t="shared" ca="1" si="8"/>
        <v>0.70927748836184978</v>
      </c>
      <c r="F313">
        <v>0.51219512195121941</v>
      </c>
      <c r="G313">
        <f>AVERAGE(F$2:F313)</f>
        <v>183.72403530756682</v>
      </c>
      <c r="T313">
        <f t="shared" ca="1" si="9"/>
        <v>2.7121787733985498</v>
      </c>
      <c r="U313">
        <f ca="1">AVERAGE(T$2:T313)</f>
        <v>127.04542668216681</v>
      </c>
    </row>
    <row r="314" spans="1:21" x14ac:dyDescent="0.25">
      <c r="A314" s="75" t="s">
        <v>7</v>
      </c>
      <c r="B314">
        <v>84.714285714285708</v>
      </c>
      <c r="C314" s="76" t="s">
        <v>89</v>
      </c>
      <c r="E314">
        <f t="shared" ca="1" si="8"/>
        <v>0.81213304093770367</v>
      </c>
      <c r="F314">
        <v>0.8833333333333333</v>
      </c>
      <c r="G314">
        <f>AVERAGE(F$2:F314)</f>
        <v>183.13987971020507</v>
      </c>
      <c r="T314">
        <f t="shared" ca="1" si="9"/>
        <v>2.2107483257824434</v>
      </c>
      <c r="U314">
        <f ca="1">AVERAGE(T$2:T314)</f>
        <v>126.64659384396751</v>
      </c>
    </row>
    <row r="315" spans="1:21" x14ac:dyDescent="0.25">
      <c r="A315" s="75" t="s">
        <v>7</v>
      </c>
      <c r="B315">
        <v>0.72318339100346019</v>
      </c>
      <c r="C315" s="76" t="s">
        <v>90</v>
      </c>
      <c r="E315">
        <f t="shared" ca="1" si="8"/>
        <v>0.44672825336983657</v>
      </c>
      <c r="F315">
        <v>8.6956521739130391E-2</v>
      </c>
      <c r="G315">
        <f>AVERAGE(F$2:F315)</f>
        <v>182.55690861724815</v>
      </c>
      <c r="T315">
        <f t="shared" ca="1" si="9"/>
        <v>10.342213560534864</v>
      </c>
      <c r="U315">
        <f ca="1">AVERAGE(T$2:T315)</f>
        <v>126.27619772841518</v>
      </c>
    </row>
    <row r="316" spans="1:21" x14ac:dyDescent="0.25">
      <c r="B316">
        <v>12.97819401733296</v>
      </c>
      <c r="C316" s="76" t="s">
        <v>81</v>
      </c>
      <c r="E316">
        <f t="shared" ca="1" si="8"/>
        <v>0.9190813380486007</v>
      </c>
      <c r="F316">
        <v>0.20948616600790507</v>
      </c>
      <c r="G316">
        <f>AVERAGE(F$2:F316)</f>
        <v>181.97802791105374</v>
      </c>
      <c r="T316">
        <f t="shared" ca="1" si="9"/>
        <v>6.459571487042834</v>
      </c>
      <c r="U316">
        <f ca="1">AVERAGE(T$2:T316)</f>
        <v>125.89582748637909</v>
      </c>
    </row>
    <row r="317" spans="1:21" x14ac:dyDescent="0.25">
      <c r="A317" s="75" t="s">
        <v>8</v>
      </c>
      <c r="B317">
        <v>25.525198938992041</v>
      </c>
      <c r="C317" s="76" t="s">
        <v>82</v>
      </c>
      <c r="E317">
        <f t="shared" ca="1" si="8"/>
        <v>0.74971377790043592</v>
      </c>
      <c r="F317">
        <v>0.96183206106870234</v>
      </c>
      <c r="G317">
        <f>AVERAGE(F$2:F317)</f>
        <v>181.40519184823734</v>
      </c>
      <c r="T317">
        <f t="shared" ca="1" si="9"/>
        <v>5.9235993391273452</v>
      </c>
      <c r="U317">
        <f ca="1">AVERAGE(T$2:T317)</f>
        <v>125.516168536546</v>
      </c>
    </row>
    <row r="318" spans="1:21" x14ac:dyDescent="0.25">
      <c r="A318" s="75" t="s">
        <v>8</v>
      </c>
      <c r="B318">
        <v>1</v>
      </c>
      <c r="C318" s="76" t="s">
        <v>83</v>
      </c>
      <c r="E318">
        <f t="shared" ca="1" si="8"/>
        <v>0.26405094616398139</v>
      </c>
      <c r="F318">
        <v>0.2982456140350877</v>
      </c>
      <c r="G318">
        <f>AVERAGE(F$2:F318)</f>
        <v>180.83387656043229</v>
      </c>
      <c r="T318">
        <f t="shared" ca="1" si="9"/>
        <v>2.50343232830887</v>
      </c>
      <c r="U318">
        <f ca="1">AVERAGE(T$2:T318)</f>
        <v>125.12811574093644</v>
      </c>
    </row>
    <row r="319" spans="1:21" x14ac:dyDescent="0.25">
      <c r="A319" s="75" t="s">
        <v>8</v>
      </c>
      <c r="B319">
        <v>15.891891891891891</v>
      </c>
      <c r="C319" s="76" t="s">
        <v>84</v>
      </c>
      <c r="E319">
        <f t="shared" ca="1" si="8"/>
        <v>9.8692127481415315E-2</v>
      </c>
      <c r="F319">
        <v>2.0212228398180901E-3</v>
      </c>
      <c r="G319">
        <f>AVERAGE(F$2:F319)</f>
        <v>180.26522292729521</v>
      </c>
      <c r="T319">
        <f t="shared" ca="1" si="9"/>
        <v>4.1365695226356305</v>
      </c>
      <c r="U319">
        <f ca="1">AVERAGE(T$2:T319)</f>
        <v>124.74763918050152</v>
      </c>
    </row>
    <row r="320" spans="1:21" x14ac:dyDescent="0.25">
      <c r="A320" s="75" t="s">
        <v>8</v>
      </c>
      <c r="B320">
        <v>0.375</v>
      </c>
      <c r="C320" s="76" t="s">
        <v>85</v>
      </c>
      <c r="E320">
        <f t="shared" ca="1" si="8"/>
        <v>0.78286954764645511</v>
      </c>
      <c r="F320">
        <v>0.83333333333333337</v>
      </c>
      <c r="G320">
        <f>AVERAGE(F$2:F320)</f>
        <v>179.70274051477494</v>
      </c>
      <c r="T320">
        <f t="shared" ca="1" si="9"/>
        <v>3.4778487544402528</v>
      </c>
      <c r="U320">
        <f ca="1">AVERAGE(T$2:T320)</f>
        <v>124.36748309766119</v>
      </c>
    </row>
    <row r="321" spans="1:21" x14ac:dyDescent="0.25">
      <c r="A321" s="75" t="s">
        <v>8</v>
      </c>
      <c r="B321">
        <v>57.823529411764703</v>
      </c>
      <c r="C321" s="76" t="s">
        <v>86</v>
      </c>
      <c r="E321">
        <f t="shared" ca="1" si="8"/>
        <v>0.27660868899681978</v>
      </c>
      <c r="F321">
        <v>2.4090909090909092</v>
      </c>
      <c r="G321">
        <f>AVERAGE(F$2:F321)</f>
        <v>179.14869785975719</v>
      </c>
      <c r="T321">
        <f t="shared" ca="1" si="9"/>
        <v>2.4146182332784107</v>
      </c>
      <c r="U321">
        <f ca="1">AVERAGE(T$2:T321)</f>
        <v>123.98638039495999</v>
      </c>
    </row>
    <row r="322" spans="1:21" x14ac:dyDescent="0.25">
      <c r="A322" s="75" t="s">
        <v>8</v>
      </c>
      <c r="B322">
        <v>69.721357850070717</v>
      </c>
      <c r="C322" s="76" t="s">
        <v>87</v>
      </c>
      <c r="E322">
        <f t="shared" ref="E322:E385" ca="1" si="10">RAND()</f>
        <v>0.3936442022608917</v>
      </c>
      <c r="F322">
        <v>0.69072164948453607</v>
      </c>
      <c r="G322">
        <f>AVERAGE(F$2:F322)</f>
        <v>178.59275400863484</v>
      </c>
      <c r="T322">
        <f t="shared" ca="1" si="9"/>
        <v>118.58632164574647</v>
      </c>
      <c r="U322">
        <f ca="1">AVERAGE(T$2:T322)</f>
        <v>123.96955778203409</v>
      </c>
    </row>
    <row r="323" spans="1:21" x14ac:dyDescent="0.25">
      <c r="A323" s="75" t="s">
        <v>8</v>
      </c>
      <c r="B323">
        <v>32.333333333333336</v>
      </c>
      <c r="C323" s="76" t="s">
        <v>88</v>
      </c>
      <c r="E323">
        <f t="shared" ca="1" si="10"/>
        <v>0.68176185839145154</v>
      </c>
      <c r="F323">
        <v>0.15</v>
      </c>
      <c r="G323">
        <f>AVERAGE(F$2:F323)</f>
        <v>178.03858396512976</v>
      </c>
      <c r="T323">
        <f t="shared" ref="T323:T386" ca="1" si="11">2*RAND()^-1</f>
        <v>3.1820378461870886</v>
      </c>
      <c r="U323">
        <f ca="1">AVERAGE(T$2:T323)</f>
        <v>123.59444126049419</v>
      </c>
    </row>
    <row r="324" spans="1:21" x14ac:dyDescent="0.25">
      <c r="A324" s="75" t="s">
        <v>8</v>
      </c>
      <c r="B324">
        <v>4570.4285714285716</v>
      </c>
      <c r="C324" s="76" t="s">
        <v>89</v>
      </c>
      <c r="E324">
        <f t="shared" ca="1" si="10"/>
        <v>0.13023617614844907</v>
      </c>
      <c r="F324">
        <v>8.2568807339449615E-2</v>
      </c>
      <c r="G324">
        <f>AVERAGE(F$2:F324)</f>
        <v>177.48763654978058</v>
      </c>
      <c r="T324">
        <f t="shared" ca="1" si="11"/>
        <v>10.45563095008367</v>
      </c>
      <c r="U324">
        <f ca="1">AVERAGE(T$2:T324)</f>
        <v>123.2441663059728</v>
      </c>
    </row>
    <row r="325" spans="1:21" x14ac:dyDescent="0.25">
      <c r="A325" s="75" t="s">
        <v>8</v>
      </c>
      <c r="B325">
        <v>0.82698961937716264</v>
      </c>
      <c r="C325" s="76" t="s">
        <v>90</v>
      </c>
      <c r="E325">
        <f t="shared" ca="1" si="10"/>
        <v>0.25183946504118415</v>
      </c>
      <c r="F325">
        <v>0.35000000000000003</v>
      </c>
      <c r="G325">
        <f>AVERAGE(F$2:F325)</f>
        <v>176.94091544931828</v>
      </c>
      <c r="T325">
        <f t="shared" ca="1" si="11"/>
        <v>29.093023577196771</v>
      </c>
      <c r="U325">
        <f ca="1">AVERAGE(T$2:T325)</f>
        <v>122.95357635927904</v>
      </c>
    </row>
    <row r="326" spans="1:21" x14ac:dyDescent="0.25">
      <c r="B326">
        <v>0.95631814369583446</v>
      </c>
      <c r="C326" s="76" t="s">
        <v>81</v>
      </c>
      <c r="E326">
        <f t="shared" ca="1" si="10"/>
        <v>0.90920920672533823</v>
      </c>
      <c r="F326">
        <v>0.625</v>
      </c>
      <c r="G326">
        <f>AVERAGE(F$2:F326)</f>
        <v>176.39840494024347</v>
      </c>
      <c r="T326">
        <f t="shared" ca="1" si="11"/>
        <v>4.2705139053640169</v>
      </c>
      <c r="U326">
        <f ca="1">AVERAGE(T$2:T326)</f>
        <v>122.58839770557469</v>
      </c>
    </row>
    <row r="327" spans="1:21" x14ac:dyDescent="0.25">
      <c r="A327" s="75" t="s">
        <v>9</v>
      </c>
      <c r="B327">
        <v>0.97966401414677273</v>
      </c>
      <c r="C327" s="76" t="s">
        <v>82</v>
      </c>
      <c r="E327">
        <f t="shared" ca="1" si="10"/>
        <v>0.3030676672271827</v>
      </c>
      <c r="F327">
        <v>366.21991701244815</v>
      </c>
      <c r="G327">
        <f>AVERAGE(F$2:F327)</f>
        <v>176.98067951715208</v>
      </c>
      <c r="T327">
        <f t="shared" ca="1" si="11"/>
        <v>4.6405859948945913</v>
      </c>
      <c r="U327">
        <f ca="1">AVERAGE(T$2:T327)</f>
        <v>122.22659460216769</v>
      </c>
    </row>
    <row r="328" spans="1:21" x14ac:dyDescent="0.25">
      <c r="A328" s="75" t="s">
        <v>9</v>
      </c>
      <c r="B328">
        <v>0.5</v>
      </c>
      <c r="C328" s="76" t="s">
        <v>83</v>
      </c>
      <c r="E328">
        <f t="shared" ca="1" si="10"/>
        <v>0.51055858398765896</v>
      </c>
      <c r="F328">
        <v>0.5625</v>
      </c>
      <c r="G328">
        <f>AVERAGE(F$2:F328)</f>
        <v>176.44117438101398</v>
      </c>
      <c r="T328">
        <f t="shared" ca="1" si="11"/>
        <v>6.1494321010924127</v>
      </c>
      <c r="U328">
        <f ca="1">AVERAGE(T$2:T328)</f>
        <v>121.87161857005431</v>
      </c>
    </row>
    <row r="329" spans="1:21" x14ac:dyDescent="0.25">
      <c r="A329" s="75" t="s">
        <v>9</v>
      </c>
      <c r="B329">
        <v>1.1114864864864864</v>
      </c>
      <c r="C329" s="76" t="s">
        <v>84</v>
      </c>
      <c r="E329">
        <f t="shared" ca="1" si="10"/>
        <v>0.84704201591387951</v>
      </c>
      <c r="F329">
        <v>0.5</v>
      </c>
      <c r="G329">
        <f>AVERAGE(F$2:F329)</f>
        <v>175.90476836155969</v>
      </c>
      <c r="T329">
        <f t="shared" ca="1" si="11"/>
        <v>1507.4127023149238</v>
      </c>
      <c r="U329">
        <f ca="1">AVERAGE(T$2:T329)</f>
        <v>126.09582919122769</v>
      </c>
    </row>
    <row r="330" spans="1:21" x14ac:dyDescent="0.25">
      <c r="A330" s="75" t="s">
        <v>9</v>
      </c>
      <c r="B330">
        <v>0.6875</v>
      </c>
      <c r="C330" s="76" t="s">
        <v>85</v>
      </c>
      <c r="E330">
        <f t="shared" ca="1" si="10"/>
        <v>0.82223763676735395</v>
      </c>
      <c r="F330">
        <v>0.92874109263657956</v>
      </c>
      <c r="G330">
        <f>AVERAGE(F$2:F330)</f>
        <v>175.37292633338666</v>
      </c>
      <c r="T330">
        <f t="shared" ca="1" si="11"/>
        <v>3.1918148646041944</v>
      </c>
      <c r="U330">
        <f ca="1">AVERAGE(T$2:T330)</f>
        <v>125.72226075862399</v>
      </c>
    </row>
    <row r="331" spans="1:21" x14ac:dyDescent="0.25">
      <c r="A331" s="75" t="s">
        <v>9</v>
      </c>
      <c r="B331">
        <v>116.64705882352941</v>
      </c>
      <c r="C331" s="76" t="s">
        <v>86</v>
      </c>
      <c r="E331">
        <f t="shared" ca="1" si="10"/>
        <v>0.31960480295765747</v>
      </c>
      <c r="F331">
        <v>1.6086956521739129</v>
      </c>
      <c r="G331">
        <f>AVERAGE(F$2:F331)</f>
        <v>174.84636805859509</v>
      </c>
      <c r="T331">
        <f t="shared" ca="1" si="11"/>
        <v>11.510534827504202</v>
      </c>
      <c r="U331">
        <f ca="1">AVERAGE(T$2:T331)</f>
        <v>125.37616461943877</v>
      </c>
    </row>
    <row r="332" spans="1:21" x14ac:dyDescent="0.25">
      <c r="A332" s="75" t="s">
        <v>9</v>
      </c>
      <c r="B332">
        <v>34.360678925035359</v>
      </c>
      <c r="C332" s="76" t="s">
        <v>87</v>
      </c>
      <c r="E332">
        <f t="shared" ca="1" si="10"/>
        <v>2.9042998526611408E-2</v>
      </c>
      <c r="F332">
        <v>0.22299922299922295</v>
      </c>
      <c r="G332">
        <f>AVERAGE(F$2:F332)</f>
        <v>174.31880501075341</v>
      </c>
      <c r="T332">
        <f t="shared" ca="1" si="11"/>
        <v>27.550170855556257</v>
      </c>
      <c r="U332">
        <f ca="1">AVERAGE(T$2:T332)</f>
        <v>125.08061781048443</v>
      </c>
    </row>
    <row r="333" spans="1:21" x14ac:dyDescent="0.25">
      <c r="A333" s="75" t="s">
        <v>9</v>
      </c>
      <c r="B333">
        <v>15.666666666666666</v>
      </c>
      <c r="C333" s="76" t="s">
        <v>88</v>
      </c>
      <c r="E333">
        <f t="shared" ca="1" si="10"/>
        <v>0.494456202660285</v>
      </c>
      <c r="F333">
        <v>0</v>
      </c>
      <c r="G333">
        <f>AVERAGE(F$2:F333)</f>
        <v>173.79374836915477</v>
      </c>
      <c r="T333">
        <f t="shared" ca="1" si="11"/>
        <v>5.234145194839309</v>
      </c>
      <c r="U333">
        <f ca="1">AVERAGE(T$2:T333)</f>
        <v>124.71963445923248</v>
      </c>
    </row>
    <row r="334" spans="1:21" x14ac:dyDescent="0.25">
      <c r="A334" s="75" t="s">
        <v>9</v>
      </c>
      <c r="B334">
        <v>27.571428571428573</v>
      </c>
      <c r="C334" s="76" t="s">
        <v>89</v>
      </c>
      <c r="E334">
        <f t="shared" ca="1" si="10"/>
        <v>0.54320582014633312</v>
      </c>
      <c r="F334">
        <v>15.07717041800643</v>
      </c>
      <c r="G334">
        <f>AVERAGE(F$2:F334)</f>
        <v>173.31712200894111</v>
      </c>
      <c r="T334">
        <f t="shared" ca="1" si="11"/>
        <v>4.3790189851071171</v>
      </c>
      <c r="U334">
        <f ca="1">AVERAGE(T$2:T334)</f>
        <v>124.35825122958045</v>
      </c>
    </row>
    <row r="335" spans="1:21" x14ac:dyDescent="0.25">
      <c r="A335" s="75" t="s">
        <v>9</v>
      </c>
      <c r="B335">
        <v>0.65397923875432518</v>
      </c>
      <c r="C335" s="76" t="s">
        <v>90</v>
      </c>
      <c r="E335">
        <f t="shared" ca="1" si="10"/>
        <v>0.21917061299073282</v>
      </c>
      <c r="F335">
        <v>8.2568807339449615E-2</v>
      </c>
      <c r="G335">
        <f>AVERAGE(F$2:F335)</f>
        <v>172.79845568199022</v>
      </c>
      <c r="T335">
        <f t="shared" ca="1" si="11"/>
        <v>3.4999653857026196</v>
      </c>
      <c r="U335">
        <f ca="1">AVERAGE(T$2:T335)</f>
        <v>123.99640007435926</v>
      </c>
    </row>
    <row r="336" spans="1:21" x14ac:dyDescent="0.25">
      <c r="B336">
        <v>0.92836175566116863</v>
      </c>
      <c r="C336" s="76" t="s">
        <v>81</v>
      </c>
      <c r="E336">
        <f t="shared" ca="1" si="10"/>
        <v>0.47021735040317547</v>
      </c>
      <c r="F336">
        <v>0.84848484848484851</v>
      </c>
      <c r="G336">
        <f>AVERAGE(F$2:F336)</f>
        <v>172.28517218696481</v>
      </c>
      <c r="T336">
        <f t="shared" ca="1" si="11"/>
        <v>3.7958486646356713</v>
      </c>
      <c r="U336">
        <f ca="1">AVERAGE(T$2:T336)</f>
        <v>123.63759245821083</v>
      </c>
    </row>
    <row r="337" spans="1:21" x14ac:dyDescent="0.25">
      <c r="A337" s="75" t="s">
        <v>10</v>
      </c>
      <c r="B337">
        <v>0.98673740053050396</v>
      </c>
      <c r="C337" s="76" t="s">
        <v>82</v>
      </c>
      <c r="E337">
        <f t="shared" ca="1" si="10"/>
        <v>0.56715381238950524</v>
      </c>
      <c r="F337">
        <v>0.82481751824817529</v>
      </c>
      <c r="G337">
        <f>AVERAGE(F$2:F337)</f>
        <v>171.77487351235555</v>
      </c>
      <c r="T337">
        <f t="shared" ca="1" si="11"/>
        <v>4.0659827111127269</v>
      </c>
      <c r="U337">
        <f ca="1">AVERAGE(T$2:T337)</f>
        <v>123.28172457205876</v>
      </c>
    </row>
    <row r="338" spans="1:21" x14ac:dyDescent="0.25">
      <c r="A338" s="75" t="s">
        <v>10</v>
      </c>
      <c r="B338">
        <v>299</v>
      </c>
      <c r="C338" s="76" t="s">
        <v>83</v>
      </c>
      <c r="E338">
        <f t="shared" ca="1" si="10"/>
        <v>7.4491043249081179E-2</v>
      </c>
      <c r="F338">
        <v>9.0909090909090884E-2</v>
      </c>
      <c r="G338">
        <f>AVERAGE(F$2:F338)</f>
        <v>171.26542554671329</v>
      </c>
      <c r="T338">
        <f t="shared" ca="1" si="11"/>
        <v>11.481246426654831</v>
      </c>
      <c r="U338">
        <f ca="1">AVERAGE(T$2:T338)</f>
        <v>122.94997241138992</v>
      </c>
    </row>
    <row r="339" spans="1:21" x14ac:dyDescent="0.25">
      <c r="A339" s="75" t="s">
        <v>10</v>
      </c>
      <c r="B339">
        <v>0.95777027027027029</v>
      </c>
      <c r="C339" s="76" t="s">
        <v>84</v>
      </c>
      <c r="E339">
        <f t="shared" ca="1" si="10"/>
        <v>7.6537104285986035E-2</v>
      </c>
      <c r="F339">
        <v>4.1020408163265305</v>
      </c>
      <c r="G339">
        <f>AVERAGE(F$2:F339)</f>
        <v>170.77085931970029</v>
      </c>
      <c r="T339">
        <f t="shared" ca="1" si="11"/>
        <v>2.5814927814675337</v>
      </c>
      <c r="U339">
        <f ca="1">AVERAGE(T$2:T339)</f>
        <v>122.59385264917121</v>
      </c>
    </row>
    <row r="340" spans="1:21" x14ac:dyDescent="0.25">
      <c r="A340" s="75" t="s">
        <v>10</v>
      </c>
      <c r="B340">
        <v>0.375</v>
      </c>
      <c r="C340" s="76" t="s">
        <v>85</v>
      </c>
      <c r="E340">
        <f t="shared" ca="1" si="10"/>
        <v>0.57119238393593452</v>
      </c>
      <c r="F340">
        <v>0.99816648331499813</v>
      </c>
      <c r="G340">
        <f>AVERAGE(F$2:F340)</f>
        <v>170.27005491605314</v>
      </c>
      <c r="T340">
        <f t="shared" ca="1" si="11"/>
        <v>2.9258225242794018</v>
      </c>
      <c r="U340">
        <f ca="1">AVERAGE(T$2:T340)</f>
        <v>122.24084961045472</v>
      </c>
    </row>
    <row r="341" spans="1:21" x14ac:dyDescent="0.25">
      <c r="A341" s="75" t="s">
        <v>10</v>
      </c>
      <c r="B341">
        <v>0.17647058823529413</v>
      </c>
      <c r="C341" s="76" t="s">
        <v>86</v>
      </c>
      <c r="E341">
        <f t="shared" ca="1" si="10"/>
        <v>0.43668042870373192</v>
      </c>
      <c r="F341">
        <v>2.5971223021582732</v>
      </c>
      <c r="G341">
        <f>AVERAGE(F$2:F341)</f>
        <v>169.77689923189462</v>
      </c>
      <c r="T341">
        <f t="shared" ca="1" si="11"/>
        <v>76.146600279362929</v>
      </c>
      <c r="U341">
        <f ca="1">AVERAGE(T$2:T341)</f>
        <v>122.10527828889268</v>
      </c>
    </row>
    <row r="342" spans="1:21" x14ac:dyDescent="0.25">
      <c r="A342" s="75" t="s">
        <v>10</v>
      </c>
      <c r="B342">
        <v>0.92927864214992928</v>
      </c>
      <c r="C342" s="76" t="s">
        <v>87</v>
      </c>
      <c r="E342">
        <f t="shared" ca="1" si="10"/>
        <v>0.46226026548195187</v>
      </c>
      <c r="F342">
        <v>0.84162062615101285</v>
      </c>
      <c r="G342">
        <f>AVERAGE(F$2:F342)</f>
        <v>169.28148785768423</v>
      </c>
      <c r="T342">
        <f t="shared" ca="1" si="11"/>
        <v>3.8240043516752866</v>
      </c>
      <c r="U342">
        <f ca="1">AVERAGE(T$2:T342)</f>
        <v>121.75841238291844</v>
      </c>
    </row>
    <row r="343" spans="1:21" x14ac:dyDescent="0.25">
      <c r="A343" s="75" t="s">
        <v>10</v>
      </c>
      <c r="B343">
        <v>11.5</v>
      </c>
      <c r="C343" s="76" t="s">
        <v>88</v>
      </c>
      <c r="E343">
        <f t="shared" ca="1" si="10"/>
        <v>0.505529587266909</v>
      </c>
      <c r="F343">
        <v>0.71875</v>
      </c>
      <c r="G343">
        <f>AVERAGE(F$2:F343)</f>
        <v>168.78861435517638</v>
      </c>
      <c r="T343">
        <f t="shared" ca="1" si="11"/>
        <v>9.8498146225443381</v>
      </c>
      <c r="U343">
        <f ca="1">AVERAGE(T$2:T343)</f>
        <v>121.43119426081209</v>
      </c>
    </row>
    <row r="344" spans="1:21" x14ac:dyDescent="0.25">
      <c r="A344" s="75" t="s">
        <v>10</v>
      </c>
      <c r="B344">
        <v>99</v>
      </c>
      <c r="C344" s="76" t="s">
        <v>89</v>
      </c>
      <c r="E344">
        <f t="shared" ca="1" si="10"/>
        <v>0.94443970739762395</v>
      </c>
      <c r="F344">
        <v>1.7777777777777777</v>
      </c>
      <c r="G344">
        <f>AVERAGE(F$2:F344)</f>
        <v>168.30170229518399</v>
      </c>
      <c r="T344">
        <f t="shared" ca="1" si="11"/>
        <v>2.2805391819602097</v>
      </c>
      <c r="U344">
        <f ca="1">AVERAGE(T$2:T344)</f>
        <v>121.08381625766675</v>
      </c>
    </row>
    <row r="345" spans="1:21" x14ac:dyDescent="0.25">
      <c r="A345" s="75" t="s">
        <v>10</v>
      </c>
      <c r="B345">
        <v>0.13494809688581308</v>
      </c>
      <c r="C345" s="76" t="s">
        <v>90</v>
      </c>
      <c r="E345">
        <f t="shared" ca="1" si="10"/>
        <v>0.34210603295136022</v>
      </c>
      <c r="F345">
        <v>0.25</v>
      </c>
      <c r="G345">
        <f>AVERAGE(F$2:F345)</f>
        <v>167.81317990479101</v>
      </c>
      <c r="T345">
        <f t="shared" ca="1" si="11"/>
        <v>7.7333061606839593</v>
      </c>
      <c r="U345">
        <f ca="1">AVERAGE(T$2:T345)</f>
        <v>120.7543089608732</v>
      </c>
    </row>
    <row r="346" spans="1:21" x14ac:dyDescent="0.25">
      <c r="B346">
        <v>25.209113782499301</v>
      </c>
      <c r="C346" s="76" t="s">
        <v>81</v>
      </c>
      <c r="E346">
        <f t="shared" ca="1" si="10"/>
        <v>0.981550951890793</v>
      </c>
      <c r="F346">
        <v>1</v>
      </c>
      <c r="G346">
        <f>AVERAGE(F$2:F346)</f>
        <v>167.32966344129886</v>
      </c>
      <c r="T346">
        <f t="shared" ca="1" si="11"/>
        <v>2.4693550575262195</v>
      </c>
      <c r="U346">
        <f ca="1">AVERAGE(T$2:T346)</f>
        <v>120.41145402202292</v>
      </c>
    </row>
    <row r="347" spans="1:21" x14ac:dyDescent="0.25">
      <c r="A347" s="75" t="s">
        <v>11</v>
      </c>
      <c r="B347">
        <v>21.104332449160037</v>
      </c>
      <c r="C347" s="76" t="s">
        <v>82</v>
      </c>
      <c r="E347">
        <f t="shared" ca="1" si="10"/>
        <v>0.90001951298048877</v>
      </c>
      <c r="F347">
        <v>0.21753246753246749</v>
      </c>
      <c r="G347">
        <f>AVERAGE(F$2:F347)</f>
        <v>166.84668040380242</v>
      </c>
      <c r="T347">
        <f t="shared" ca="1" si="11"/>
        <v>2.3924975338686205</v>
      </c>
      <c r="U347">
        <f ca="1">AVERAGE(T$2:T347)</f>
        <v>120.07035877205715</v>
      </c>
    </row>
    <row r="348" spans="1:21" x14ac:dyDescent="0.25">
      <c r="A348" s="75" t="s">
        <v>11</v>
      </c>
      <c r="B348">
        <v>0.95</v>
      </c>
      <c r="C348" s="76" t="s">
        <v>83</v>
      </c>
      <c r="E348">
        <f t="shared" ca="1" si="10"/>
        <v>0.23732052581807894</v>
      </c>
      <c r="F348">
        <v>0</v>
      </c>
      <c r="G348">
        <f>AVERAGE(F$2:F348)</f>
        <v>166.36585423549175</v>
      </c>
      <c r="T348">
        <f t="shared" ca="1" si="11"/>
        <v>28.644516561395413</v>
      </c>
      <c r="U348">
        <f ca="1">AVERAGE(T$2:T348)</f>
        <v>119.80688372245871</v>
      </c>
    </row>
    <row r="349" spans="1:21" x14ac:dyDescent="0.25">
      <c r="A349" s="75" t="s">
        <v>11</v>
      </c>
      <c r="B349">
        <v>0.99155405405405406</v>
      </c>
      <c r="C349" s="76" t="s">
        <v>84</v>
      </c>
      <c r="E349">
        <f t="shared" ca="1" si="10"/>
        <v>0.38764901917847316</v>
      </c>
      <c r="F349">
        <v>0.32512901945216355</v>
      </c>
      <c r="G349">
        <f>AVERAGE(F$2:F349)</f>
        <v>165.88872571475602</v>
      </c>
      <c r="T349">
        <f t="shared" ca="1" si="11"/>
        <v>5.4302730934217998</v>
      </c>
      <c r="U349">
        <f ca="1">AVERAGE(T$2:T349)</f>
        <v>119.47821530111091</v>
      </c>
    </row>
    <row r="350" spans="1:21" x14ac:dyDescent="0.25">
      <c r="A350" s="75" t="s">
        <v>11</v>
      </c>
      <c r="B350">
        <v>0.5625</v>
      </c>
      <c r="C350" s="76" t="s">
        <v>85</v>
      </c>
      <c r="E350">
        <f t="shared" ca="1" si="10"/>
        <v>0.89006585577966568</v>
      </c>
      <c r="F350">
        <v>0</v>
      </c>
      <c r="G350">
        <f>AVERAGE(F$2:F350)</f>
        <v>165.41339985310915</v>
      </c>
      <c r="T350">
        <f t="shared" ca="1" si="11"/>
        <v>6.2235492630078211</v>
      </c>
      <c r="U350">
        <f ca="1">AVERAGE(T$2:T350)</f>
        <v>119.15370336403898</v>
      </c>
    </row>
    <row r="351" spans="1:21" x14ac:dyDescent="0.25">
      <c r="A351" s="75" t="s">
        <v>11</v>
      </c>
      <c r="B351">
        <v>96.058823529411768</v>
      </c>
      <c r="C351" s="76" t="s">
        <v>86</v>
      </c>
      <c r="E351">
        <f t="shared" ca="1" si="10"/>
        <v>0.47186198971640636</v>
      </c>
      <c r="F351">
        <v>1</v>
      </c>
      <c r="G351">
        <f>AVERAGE(F$2:F351)</f>
        <v>164.94364728210027</v>
      </c>
      <c r="T351">
        <f t="shared" ca="1" si="11"/>
        <v>5.4585441375716233</v>
      </c>
      <c r="U351">
        <f ca="1">AVERAGE(T$2:T351)</f>
        <v>118.82886005196336</v>
      </c>
    </row>
    <row r="352" spans="1:21" x14ac:dyDescent="0.25">
      <c r="A352" s="75" t="s">
        <v>11</v>
      </c>
      <c r="B352">
        <v>6.0721357850070721</v>
      </c>
      <c r="C352" s="76" t="s">
        <v>87</v>
      </c>
      <c r="E352">
        <f t="shared" ca="1" si="10"/>
        <v>0.65016225124364713</v>
      </c>
      <c r="F352">
        <v>0.81818181818181823</v>
      </c>
      <c r="G352">
        <f>AVERAGE(F$2:F352)</f>
        <v>164.47605336339964</v>
      </c>
      <c r="T352">
        <f t="shared" ca="1" si="11"/>
        <v>12.931163823504605</v>
      </c>
      <c r="U352">
        <f ca="1">AVERAGE(T$2:T352)</f>
        <v>118.52715721370564</v>
      </c>
    </row>
    <row r="353" spans="1:21" x14ac:dyDescent="0.25">
      <c r="A353" s="75" t="s">
        <v>11</v>
      </c>
      <c r="B353">
        <v>24</v>
      </c>
      <c r="C353" s="76" t="s">
        <v>88</v>
      </c>
      <c r="E353">
        <f t="shared" ca="1" si="10"/>
        <v>0.25976569257390802</v>
      </c>
      <c r="F353">
        <v>2.4782608695652177</v>
      </c>
      <c r="G353">
        <f>AVERAGE(F$2:F353)</f>
        <v>164.0158323619967</v>
      </c>
      <c r="T353">
        <f t="shared" ca="1" si="11"/>
        <v>2.5224714304445346</v>
      </c>
      <c r="U353">
        <f ca="1">AVERAGE(T$2:T353)</f>
        <v>118.19759844727591</v>
      </c>
    </row>
    <row r="354" spans="1:21" x14ac:dyDescent="0.25">
      <c r="A354" s="75" t="s">
        <v>11</v>
      </c>
      <c r="B354">
        <v>570.42857142857144</v>
      </c>
      <c r="C354" s="76" t="s">
        <v>89</v>
      </c>
      <c r="E354">
        <f t="shared" ca="1" si="10"/>
        <v>0.95465415424488331</v>
      </c>
      <c r="F354">
        <v>4.4347826086956523</v>
      </c>
      <c r="G354">
        <f>AVERAGE(F$2:F354)</f>
        <v>163.56376139952278</v>
      </c>
      <c r="T354">
        <f t="shared" ca="1" si="11"/>
        <v>2.6474610538600976</v>
      </c>
      <c r="U354">
        <f ca="1">AVERAGE(T$2:T354)</f>
        <v>117.87026094757783</v>
      </c>
    </row>
    <row r="355" spans="1:21" x14ac:dyDescent="0.25">
      <c r="A355" s="75" t="s">
        <v>11</v>
      </c>
      <c r="B355">
        <v>0.89619377162629765</v>
      </c>
      <c r="C355" s="76" t="s">
        <v>90</v>
      </c>
      <c r="E355">
        <f t="shared" ca="1" si="10"/>
        <v>0.89813660250681449</v>
      </c>
      <c r="F355">
        <v>2.5974025974025997E-2</v>
      </c>
      <c r="G355">
        <f>AVERAGE(F$2:F355)</f>
        <v>163.10179024875004</v>
      </c>
      <c r="T355">
        <f t="shared" ca="1" si="11"/>
        <v>2.6886799532965622</v>
      </c>
      <c r="U355">
        <f ca="1">AVERAGE(T$2:T355)</f>
        <v>117.54488924985387</v>
      </c>
    </row>
    <row r="356" spans="1:21" x14ac:dyDescent="0.25">
      <c r="B356">
        <v>0.22309197651663404</v>
      </c>
      <c r="C356" s="76" t="s">
        <v>81</v>
      </c>
      <c r="E356">
        <f t="shared" ca="1" si="10"/>
        <v>0.54801780671955769</v>
      </c>
      <c r="F356">
        <v>0.63265306122448983</v>
      </c>
      <c r="G356">
        <f>AVERAGE(F$2:F356)</f>
        <v>162.64413070737672</v>
      </c>
      <c r="T356">
        <f t="shared" ca="1" si="11"/>
        <v>2.7638138448422018</v>
      </c>
      <c r="U356">
        <f ca="1">AVERAGE(T$2:T356)</f>
        <v>117.22156227688201</v>
      </c>
    </row>
    <row r="357" spans="1:21" x14ac:dyDescent="0.25">
      <c r="A357" s="75" t="s">
        <v>12</v>
      </c>
      <c r="B357">
        <v>6.1007957559681698E-2</v>
      </c>
      <c r="C357" s="76" t="s">
        <v>82</v>
      </c>
      <c r="E357">
        <f t="shared" ca="1" si="10"/>
        <v>0.48872420467745414</v>
      </c>
      <c r="F357">
        <v>0.29411764705882354</v>
      </c>
      <c r="G357">
        <f>AVERAGE(F$2:F357)</f>
        <v>162.18809134484775</v>
      </c>
      <c r="T357">
        <f t="shared" ca="1" si="11"/>
        <v>49.967417714574218</v>
      </c>
      <c r="U357">
        <f ca="1">AVERAGE(T$2:T357)</f>
        <v>117.03264614047103</v>
      </c>
    </row>
    <row r="358" spans="1:21" x14ac:dyDescent="0.25">
      <c r="A358" s="75" t="s">
        <v>12</v>
      </c>
      <c r="B358">
        <v>0.8</v>
      </c>
      <c r="C358" s="76" t="s">
        <v>83</v>
      </c>
      <c r="E358">
        <f t="shared" ca="1" si="10"/>
        <v>0.76343161688092809</v>
      </c>
      <c r="F358">
        <v>0.45293929619620493</v>
      </c>
      <c r="G358">
        <f>AVERAGE(F$2:F358)</f>
        <v>161.7350517032549</v>
      </c>
      <c r="T358">
        <f t="shared" ca="1" si="11"/>
        <v>2.4922036298146817</v>
      </c>
      <c r="U358">
        <f ca="1">AVERAGE(T$2:T358)</f>
        <v>116.71180456481093</v>
      </c>
    </row>
    <row r="359" spans="1:21" x14ac:dyDescent="0.25">
      <c r="A359" s="75" t="s">
        <v>12</v>
      </c>
      <c r="B359">
        <v>0.95777027027027029</v>
      </c>
      <c r="C359" s="76" t="s">
        <v>84</v>
      </c>
      <c r="E359">
        <f t="shared" ca="1" si="10"/>
        <v>0.23913479411375471</v>
      </c>
      <c r="F359">
        <v>0.99998571428571426</v>
      </c>
      <c r="G359">
        <f>AVERAGE(F$2:F359)</f>
        <v>161.28607107200077</v>
      </c>
      <c r="T359">
        <f t="shared" ca="1" si="11"/>
        <v>2.3683570210776992</v>
      </c>
      <c r="U359">
        <f ca="1">AVERAGE(T$2:T359)</f>
        <v>116.39240945994017</v>
      </c>
    </row>
    <row r="360" spans="1:21" x14ac:dyDescent="0.25">
      <c r="A360" s="75" t="s">
        <v>12</v>
      </c>
      <c r="B360">
        <v>6.2500000000000056E-2</v>
      </c>
      <c r="C360" s="76" t="s">
        <v>85</v>
      </c>
      <c r="E360">
        <f t="shared" ca="1" si="10"/>
        <v>0.29476798281335514</v>
      </c>
      <c r="F360">
        <v>0.33333333333333331</v>
      </c>
      <c r="G360">
        <f>AVERAGE(F$2:F360)</f>
        <v>160.83773475517998</v>
      </c>
      <c r="T360">
        <f t="shared" ca="1" si="11"/>
        <v>31.60132400377227</v>
      </c>
      <c r="U360">
        <f ca="1">AVERAGE(T$2:T360)</f>
        <v>116.15622259237425</v>
      </c>
    </row>
    <row r="361" spans="1:21" x14ac:dyDescent="0.25">
      <c r="A361" s="75" t="s">
        <v>12</v>
      </c>
      <c r="B361">
        <v>57.823529411764703</v>
      </c>
      <c r="C361" s="76" t="s">
        <v>86</v>
      </c>
      <c r="E361">
        <f t="shared" ca="1" si="10"/>
        <v>0.38134238926770958</v>
      </c>
      <c r="F361">
        <v>49</v>
      </c>
      <c r="G361">
        <f>AVERAGE(F$2:F361)</f>
        <v>160.52707438086003</v>
      </c>
      <c r="T361">
        <f t="shared" ca="1" si="11"/>
        <v>4.4895546008188711</v>
      </c>
      <c r="U361">
        <f ca="1">AVERAGE(T$2:T361)</f>
        <v>115.84603740350882</v>
      </c>
    </row>
    <row r="362" spans="1:21" x14ac:dyDescent="0.25">
      <c r="A362" s="75" t="s">
        <v>12</v>
      </c>
      <c r="B362">
        <v>126.29844413012728</v>
      </c>
      <c r="C362" s="76" t="s">
        <v>87</v>
      </c>
      <c r="E362">
        <f t="shared" ca="1" si="10"/>
        <v>0.66242424847192638</v>
      </c>
      <c r="F362">
        <v>0.18181818181818185</v>
      </c>
      <c r="G362">
        <f>AVERAGE(F$2:F362)</f>
        <v>160.08290469609815</v>
      </c>
      <c r="T362">
        <f t="shared" ca="1" si="11"/>
        <v>2.3480738996114323</v>
      </c>
      <c r="U362">
        <f ca="1">AVERAGE(T$2:T362)</f>
        <v>115.5316386126393</v>
      </c>
    </row>
    <row r="363" spans="1:21" x14ac:dyDescent="0.25">
      <c r="A363" s="75" t="s">
        <v>12</v>
      </c>
      <c r="B363">
        <v>7.333333333333333</v>
      </c>
      <c r="C363" s="76" t="s">
        <v>88</v>
      </c>
      <c r="E363">
        <f t="shared" ca="1" si="10"/>
        <v>0.97097032530105731</v>
      </c>
      <c r="F363">
        <v>0.31271477663230246</v>
      </c>
      <c r="G363">
        <f>AVERAGE(F$2:F363)</f>
        <v>159.64155058029851</v>
      </c>
      <c r="T363">
        <f t="shared" ca="1" si="11"/>
        <v>2.016895119312804</v>
      </c>
      <c r="U363">
        <f ca="1">AVERAGE(T$2:T363)</f>
        <v>115.21806197315497</v>
      </c>
    </row>
    <row r="364" spans="1:21" x14ac:dyDescent="0.25">
      <c r="A364" s="75" t="s">
        <v>12</v>
      </c>
      <c r="B364">
        <v>170.42857142857142</v>
      </c>
      <c r="C364" s="76" t="s">
        <v>89</v>
      </c>
      <c r="E364">
        <f t="shared" ca="1" si="10"/>
        <v>0.2886337484644862</v>
      </c>
      <c r="F364">
        <v>2.1249999999999996</v>
      </c>
      <c r="G364">
        <f>AVERAGE(F$2:F364)</f>
        <v>159.20762068889275</v>
      </c>
      <c r="T364">
        <f t="shared" ca="1" si="11"/>
        <v>2.2417417617503936</v>
      </c>
      <c r="U364">
        <f ca="1">AVERAGE(T$2:T364)</f>
        <v>114.90683244089215</v>
      </c>
    </row>
    <row r="365" spans="1:21" x14ac:dyDescent="0.25">
      <c r="A365" s="75" t="s">
        <v>12</v>
      </c>
      <c r="B365">
        <v>0.30795847750865041</v>
      </c>
      <c r="C365" s="76" t="s">
        <v>90</v>
      </c>
      <c r="E365">
        <f t="shared" ca="1" si="10"/>
        <v>0.41026213774700027</v>
      </c>
      <c r="F365">
        <v>2.4590163934426253E-2</v>
      </c>
      <c r="G365">
        <f>AVERAGE(F$2:F365)</f>
        <v>158.77030467096702</v>
      </c>
      <c r="T365">
        <f t="shared" ca="1" si="11"/>
        <v>3.9609372103551119</v>
      </c>
      <c r="U365">
        <f ca="1">AVERAGE(T$2:T365)</f>
        <v>114.60203602542364</v>
      </c>
    </row>
    <row r="366" spans="1:21" x14ac:dyDescent="0.25">
      <c r="A366" s="122" t="s">
        <v>207</v>
      </c>
      <c r="B366">
        <v>0.31147540983606564</v>
      </c>
      <c r="C366" s="76" t="s">
        <v>81</v>
      </c>
      <c r="E366">
        <f t="shared" ca="1" si="10"/>
        <v>0.62942537794803444</v>
      </c>
      <c r="F366">
        <v>0.35691318327974275</v>
      </c>
      <c r="G366">
        <f>AVERAGE(F$2:F366)</f>
        <v>158.33629537921993</v>
      </c>
      <c r="T366">
        <f t="shared" ca="1" si="11"/>
        <v>7.3770277536208013</v>
      </c>
      <c r="U366">
        <f ca="1">AVERAGE(T$2:T366)</f>
        <v>114.3082688794735</v>
      </c>
    </row>
    <row r="367" spans="1:21" x14ac:dyDescent="0.25">
      <c r="A367" s="75" t="s">
        <v>1</v>
      </c>
      <c r="B367">
        <v>0.36808846761453395</v>
      </c>
      <c r="C367" s="76" t="s">
        <v>82</v>
      </c>
      <c r="E367">
        <f t="shared" ca="1" si="10"/>
        <v>0.34342766035800298</v>
      </c>
      <c r="F367">
        <v>7.5</v>
      </c>
      <c r="G367">
        <f>AVERAGE(F$2:F367)</f>
        <v>157.92417435359366</v>
      </c>
      <c r="T367">
        <f t="shared" ca="1" si="11"/>
        <v>3.912464237806446</v>
      </c>
      <c r="U367">
        <f ca="1">AVERAGE(T$2:T367)</f>
        <v>114.0066409979389</v>
      </c>
    </row>
    <row r="368" spans="1:21" x14ac:dyDescent="0.25">
      <c r="A368" s="75" t="s">
        <v>1</v>
      </c>
      <c r="B368">
        <v>0.6199163816039529</v>
      </c>
      <c r="C368" s="76" t="s">
        <v>83</v>
      </c>
      <c r="E368">
        <f t="shared" ca="1" si="10"/>
        <v>0.50071163346172198</v>
      </c>
      <c r="F368">
        <v>8.6956521739130377E-2</v>
      </c>
      <c r="G368">
        <f>AVERAGE(F$2:F368)</f>
        <v>157.49410019056407</v>
      </c>
      <c r="T368">
        <f t="shared" ca="1" si="11"/>
        <v>25.12607807994393</v>
      </c>
      <c r="U368">
        <f ca="1">AVERAGE(T$2:T368)</f>
        <v>113.76445962759014</v>
      </c>
    </row>
    <row r="369" spans="1:21" x14ac:dyDescent="0.25">
      <c r="A369" s="75" t="s">
        <v>1</v>
      </c>
      <c r="B369">
        <v>0.27255092143549953</v>
      </c>
      <c r="C369" s="76" t="s">
        <v>84</v>
      </c>
      <c r="E369">
        <f t="shared" ca="1" si="10"/>
        <v>0.6064925212535287</v>
      </c>
      <c r="F369">
        <v>2.6763990267639794E-2</v>
      </c>
      <c r="G369">
        <f>AVERAGE(F$2:F369)</f>
        <v>157.06619982045456</v>
      </c>
      <c r="T369">
        <f t="shared" ca="1" si="11"/>
        <v>3.9948816277797516</v>
      </c>
      <c r="U369">
        <f ca="1">AVERAGE(T$2:T369)</f>
        <v>113.46617273085153</v>
      </c>
    </row>
    <row r="370" spans="1:21" x14ac:dyDescent="0.25">
      <c r="A370" s="75" t="s">
        <v>1</v>
      </c>
      <c r="B370">
        <v>0.34640522875816993</v>
      </c>
      <c r="C370" s="76" t="s">
        <v>85</v>
      </c>
      <c r="E370">
        <f t="shared" ca="1" si="10"/>
        <v>0.3504184903691252</v>
      </c>
      <c r="F370">
        <v>40.666666666666664</v>
      </c>
      <c r="G370">
        <f>AVERAGE(F$2:F370)</f>
        <v>156.75075393114889</v>
      </c>
      <c r="T370">
        <f t="shared" ca="1" si="11"/>
        <v>4.0900898719590408</v>
      </c>
      <c r="U370">
        <f ca="1">AVERAGE(T$2:T370)</f>
        <v>113.16976058218243</v>
      </c>
    </row>
    <row r="371" spans="1:21" x14ac:dyDescent="0.25">
      <c r="A371" s="75" t="s">
        <v>1</v>
      </c>
      <c r="B371">
        <v>8.1081081081081086E-2</v>
      </c>
      <c r="C371" s="76" t="s">
        <v>86</v>
      </c>
      <c r="E371">
        <f t="shared" ca="1" si="10"/>
        <v>0.11618628783218843</v>
      </c>
      <c r="F371">
        <v>0.83221476510067116</v>
      </c>
      <c r="G371">
        <f>AVERAGE(F$2:F371)</f>
        <v>156.32935247394335</v>
      </c>
      <c r="T371">
        <f t="shared" ca="1" si="11"/>
        <v>9.1276697980743986</v>
      </c>
      <c r="U371">
        <f ca="1">AVERAGE(T$2:T371)</f>
        <v>112.88856574222538</v>
      </c>
    </row>
    <row r="372" spans="1:21" x14ac:dyDescent="0.25">
      <c r="A372" s="75" t="s">
        <v>1</v>
      </c>
      <c r="B372">
        <v>5.0060060060060056</v>
      </c>
      <c r="C372" s="76" t="s">
        <v>87</v>
      </c>
      <c r="E372">
        <f t="shared" ca="1" si="10"/>
        <v>0.26730789038898672</v>
      </c>
      <c r="F372">
        <v>0</v>
      </c>
      <c r="G372">
        <f>AVERAGE(F$2:F372)</f>
        <v>155.90797955622384</v>
      </c>
      <c r="T372">
        <f t="shared" ca="1" si="11"/>
        <v>2.2536370269470147</v>
      </c>
      <c r="U372">
        <f ca="1">AVERAGE(T$2:T372)</f>
        <v>112.59035838719767</v>
      </c>
    </row>
    <row r="373" spans="1:21" x14ac:dyDescent="0.25">
      <c r="A373" s="75" t="s">
        <v>1</v>
      </c>
      <c r="B373">
        <v>0.22301718339142665</v>
      </c>
      <c r="C373" s="76" t="s">
        <v>88</v>
      </c>
      <c r="E373">
        <f t="shared" ca="1" si="10"/>
        <v>0.39867693781928426</v>
      </c>
      <c r="F373">
        <v>0.1650485436893204</v>
      </c>
      <c r="G373">
        <f>AVERAGE(F$2:F373)</f>
        <v>155.48931576317938</v>
      </c>
      <c r="T373">
        <f t="shared" ca="1" si="11"/>
        <v>2.6091311935722237</v>
      </c>
      <c r="U373">
        <f ca="1">AVERAGE(T$2:T373)</f>
        <v>112.29470992699976</v>
      </c>
    </row>
    <row r="374" spans="1:21" x14ac:dyDescent="0.25">
      <c r="A374" s="75" t="s">
        <v>1</v>
      </c>
      <c r="B374">
        <v>0.17069799585349002</v>
      </c>
      <c r="C374" s="76" t="s">
        <v>89</v>
      </c>
      <c r="E374">
        <f t="shared" ca="1" si="10"/>
        <v>0.73573094184581256</v>
      </c>
      <c r="F374">
        <v>0.8</v>
      </c>
      <c r="G374">
        <f>AVERAGE(F$2:F374)</f>
        <v>155.07459909893495</v>
      </c>
      <c r="T374">
        <f t="shared" ca="1" si="11"/>
        <v>2.6290677012981902</v>
      </c>
      <c r="U374">
        <f ca="1">AVERAGE(T$2:T374)</f>
        <v>112.00070016231957</v>
      </c>
    </row>
    <row r="375" spans="1:21" x14ac:dyDescent="0.25">
      <c r="A375" s="75" t="s">
        <v>1</v>
      </c>
      <c r="B375">
        <v>2.4390243902439046E-2</v>
      </c>
      <c r="C375" s="76" t="s">
        <v>90</v>
      </c>
      <c r="E375">
        <f t="shared" ca="1" si="10"/>
        <v>0.95772746310538537</v>
      </c>
      <c r="F375">
        <v>7.5566750629722425E-3</v>
      </c>
      <c r="G375">
        <f>AVERAGE(F$2:F375)</f>
        <v>154.65998133844332</v>
      </c>
      <c r="T375">
        <f t="shared" ca="1" si="11"/>
        <v>61.998901602368356</v>
      </c>
      <c r="U375">
        <f ca="1">AVERAGE(T$2:T375)</f>
        <v>111.86700551376356</v>
      </c>
    </row>
    <row r="376" spans="1:21" x14ac:dyDescent="0.25">
      <c r="A376" s="75" t="s">
        <v>1</v>
      </c>
      <c r="B376">
        <v>7.1967213114754101</v>
      </c>
      <c r="C376" s="76" t="s">
        <v>81</v>
      </c>
      <c r="E376">
        <f t="shared" ca="1" si="10"/>
        <v>0.34477562271596374</v>
      </c>
      <c r="F376">
        <v>7.2580645161290328E-2</v>
      </c>
      <c r="G376">
        <f>AVERAGE(F$2:F376)</f>
        <v>154.24774826992788</v>
      </c>
      <c r="T376">
        <f t="shared" ca="1" si="11"/>
        <v>3.9004966580594158</v>
      </c>
      <c r="U376">
        <f ca="1">AVERAGE(T$2:T376)</f>
        <v>111.5790948234817</v>
      </c>
    </row>
    <row r="377" spans="1:21" x14ac:dyDescent="0.25">
      <c r="A377" s="75" t="s">
        <v>2</v>
      </c>
      <c r="B377">
        <v>0.21011058451816741</v>
      </c>
      <c r="C377" s="76" t="s">
        <v>82</v>
      </c>
      <c r="E377">
        <f t="shared" ca="1" si="10"/>
        <v>0.62649920772190226</v>
      </c>
      <c r="F377">
        <v>0.36666666666666664</v>
      </c>
      <c r="G377">
        <f>AVERAGE(F$2:F377)</f>
        <v>153.83849007417453</v>
      </c>
      <c r="T377">
        <f t="shared" ca="1" si="11"/>
        <v>3.6916611810350592</v>
      </c>
      <c r="U377">
        <f ca="1">AVERAGE(T$2:T377)</f>
        <v>111.29216015953902</v>
      </c>
    </row>
    <row r="378" spans="1:21" x14ac:dyDescent="0.25">
      <c r="A378" s="75" t="s">
        <v>2</v>
      </c>
      <c r="B378">
        <v>0.8099581908019764</v>
      </c>
      <c r="C378" s="76" t="s">
        <v>83</v>
      </c>
      <c r="E378">
        <f t="shared" ca="1" si="10"/>
        <v>0.30161462978027842</v>
      </c>
      <c r="F378">
        <v>0.75609756097560965</v>
      </c>
      <c r="G378">
        <f>AVERAGE(F$2:F378)</f>
        <v>153.4324359826276</v>
      </c>
      <c r="T378">
        <f t="shared" ca="1" si="11"/>
        <v>15.813706833005236</v>
      </c>
      <c r="U378">
        <f ca="1">AVERAGE(T$2:T378)</f>
        <v>111.03890166265165</v>
      </c>
    </row>
    <row r="379" spans="1:21" x14ac:dyDescent="0.25">
      <c r="A379" s="75" t="s">
        <v>2</v>
      </c>
      <c r="B379">
        <v>0.45489815712900089</v>
      </c>
      <c r="C379" s="76" t="s">
        <v>84</v>
      </c>
      <c r="E379">
        <f t="shared" ca="1" si="10"/>
        <v>0.79390571161689505</v>
      </c>
      <c r="F379">
        <v>0.44713199723565999</v>
      </c>
      <c r="G379">
        <f>AVERAGE(F$2:F379)</f>
        <v>153.02771295621119</v>
      </c>
      <c r="T379">
        <f t="shared" ca="1" si="11"/>
        <v>4.5275188674595235</v>
      </c>
      <c r="U379">
        <f ca="1">AVERAGE(T$2:T379)</f>
        <v>110.75712551769082</v>
      </c>
    </row>
    <row r="380" spans="1:21" x14ac:dyDescent="0.25">
      <c r="A380" s="75" t="s">
        <v>2</v>
      </c>
      <c r="B380">
        <v>5.5359477124183014</v>
      </c>
      <c r="C380" s="76" t="s">
        <v>85</v>
      </c>
      <c r="E380">
        <f t="shared" ca="1" si="10"/>
        <v>0.964167766916465</v>
      </c>
      <c r="F380">
        <v>1.0769230769230769</v>
      </c>
      <c r="G380">
        <f>AVERAGE(F$2:F380)</f>
        <v>152.62678738924737</v>
      </c>
      <c r="T380">
        <f t="shared" ca="1" si="11"/>
        <v>2.9378017041713789</v>
      </c>
      <c r="U380">
        <f ca="1">AVERAGE(T$2:T380)</f>
        <v>110.47264181369738</v>
      </c>
    </row>
    <row r="381" spans="1:21" x14ac:dyDescent="0.25">
      <c r="A381" s="75" t="s">
        <v>2</v>
      </c>
      <c r="B381">
        <v>1.1621621621621621</v>
      </c>
      <c r="C381" s="76" t="s">
        <v>86</v>
      </c>
      <c r="E381">
        <f t="shared" ca="1" si="10"/>
        <v>0.26335715329265152</v>
      </c>
      <c r="F381">
        <v>0.2</v>
      </c>
      <c r="G381">
        <f>AVERAGE(F$2:F381)</f>
        <v>152.22566426453884</v>
      </c>
      <c r="T381">
        <f t="shared" ca="1" si="11"/>
        <v>9.2792624426278412</v>
      </c>
      <c r="U381">
        <f ca="1">AVERAGE(T$2:T381)</f>
        <v>110.20634344693141</v>
      </c>
    </row>
    <row r="382" spans="1:21" x14ac:dyDescent="0.25">
      <c r="A382" s="75" t="s">
        <v>2</v>
      </c>
      <c r="B382">
        <v>119.12012012012012</v>
      </c>
      <c r="C382" s="76" t="s">
        <v>87</v>
      </c>
      <c r="E382">
        <f t="shared" ca="1" si="10"/>
        <v>0.36852531521288623</v>
      </c>
      <c r="F382">
        <v>0</v>
      </c>
      <c r="G382">
        <f>AVERAGE(F$2:F382)</f>
        <v>151.82612183864765</v>
      </c>
      <c r="T382">
        <f t="shared" ca="1" si="11"/>
        <v>2.673563070879398</v>
      </c>
      <c r="U382">
        <f ca="1">AVERAGE(T$2:T382)</f>
        <v>109.92410517822786</v>
      </c>
    </row>
    <row r="383" spans="1:21" x14ac:dyDescent="0.25">
      <c r="A383" s="75" t="s">
        <v>2</v>
      </c>
      <c r="B383">
        <v>0.38849140830428669</v>
      </c>
      <c r="C383" s="76" t="s">
        <v>88</v>
      </c>
      <c r="E383">
        <f t="shared" ca="1" si="10"/>
        <v>0.68603919727867968</v>
      </c>
      <c r="F383">
        <v>9</v>
      </c>
      <c r="G383">
        <f>AVERAGE(F$2:F383)</f>
        <v>151.4522314673423</v>
      </c>
      <c r="T383">
        <f t="shared" ca="1" si="11"/>
        <v>2.4663149860295355</v>
      </c>
      <c r="U383">
        <f ca="1">AVERAGE(T$2:T383)</f>
        <v>109.64280206254148</v>
      </c>
    </row>
    <row r="384" spans="1:21" x14ac:dyDescent="0.25">
      <c r="A384" s="75" t="s">
        <v>2</v>
      </c>
      <c r="B384">
        <v>2.455425017277125</v>
      </c>
      <c r="C384" s="76" t="s">
        <v>89</v>
      </c>
      <c r="E384">
        <f t="shared" ca="1" si="10"/>
        <v>0.84789947155897405</v>
      </c>
      <c r="F384">
        <v>9.0909090909090981E-2</v>
      </c>
      <c r="G384">
        <f>AVERAGE(F$2:F384)</f>
        <v>151.057032192208</v>
      </c>
      <c r="T384">
        <f t="shared" ca="1" si="11"/>
        <v>2.6069113171711726</v>
      </c>
      <c r="U384">
        <f ca="1">AVERAGE(T$2:T384)</f>
        <v>109.36333498487731</v>
      </c>
    </row>
    <row r="385" spans="1:21" x14ac:dyDescent="0.25">
      <c r="A385" s="75" t="s">
        <v>2</v>
      </c>
      <c r="B385">
        <v>0.6260162601626017</v>
      </c>
      <c r="C385" s="76" t="s">
        <v>90</v>
      </c>
      <c r="E385">
        <f t="shared" ca="1" si="10"/>
        <v>0.36976146102193952</v>
      </c>
      <c r="F385">
        <v>0</v>
      </c>
      <c r="G385">
        <f>AVERAGE(F$2:F385)</f>
        <v>150.66365450420747</v>
      </c>
      <c r="T385">
        <f t="shared" ca="1" si="11"/>
        <v>2.4024988597693073</v>
      </c>
      <c r="U385">
        <f ca="1">AVERAGE(T$2:T385)</f>
        <v>109.0847911408015</v>
      </c>
    </row>
    <row r="386" spans="1:21" x14ac:dyDescent="0.25">
      <c r="A386" s="75" t="s">
        <v>2</v>
      </c>
      <c r="B386">
        <v>0.50819672131147542</v>
      </c>
      <c r="C386" s="76" t="s">
        <v>81</v>
      </c>
      <c r="E386">
        <f t="shared" ref="E386:E449" ca="1" si="12">RAND()</f>
        <v>0.94679311246865727</v>
      </c>
      <c r="F386">
        <v>9.090909090909087E-2</v>
      </c>
      <c r="G386">
        <f>AVERAGE(F$2:F386)</f>
        <v>150.27255646417294</v>
      </c>
      <c r="T386">
        <f t="shared" ca="1" si="11"/>
        <v>4.6813812611039092</v>
      </c>
      <c r="U386">
        <f ca="1">AVERAGE(T$2:T386)</f>
        <v>108.8136134528023</v>
      </c>
    </row>
    <row r="387" spans="1:21" x14ac:dyDescent="0.25">
      <c r="A387" s="75" t="s">
        <v>3</v>
      </c>
      <c r="B387">
        <v>0.68404423380726698</v>
      </c>
      <c r="C387" s="76" t="s">
        <v>82</v>
      </c>
      <c r="E387">
        <f t="shared" ca="1" si="12"/>
        <v>0.33272503988288094</v>
      </c>
      <c r="F387">
        <v>0.28066179115214002</v>
      </c>
      <c r="G387">
        <f>AVERAGE(F$2:F387)</f>
        <v>149.88397642615993</v>
      </c>
      <c r="T387">
        <f t="shared" ref="T387:T450" ca="1" si="13">2*RAND()^-1</f>
        <v>49.285226674912309</v>
      </c>
      <c r="U387">
        <f ca="1">AVERAGE(T$2:T387)</f>
        <v>108.65939483420672</v>
      </c>
    </row>
    <row r="388" spans="1:21" x14ac:dyDescent="0.25">
      <c r="A388" s="75" t="s">
        <v>3</v>
      </c>
      <c r="B388">
        <v>0.95438996579247437</v>
      </c>
      <c r="C388" s="76" t="s">
        <v>83</v>
      </c>
      <c r="E388">
        <f t="shared" ca="1" si="12"/>
        <v>0.13456039407968146</v>
      </c>
      <c r="F388">
        <v>0.1891891891891892</v>
      </c>
      <c r="G388">
        <f>AVERAGE(F$2:F388)</f>
        <v>149.49716819040549</v>
      </c>
      <c r="T388">
        <f t="shared" ca="1" si="13"/>
        <v>2.555323810826386</v>
      </c>
      <c r="U388">
        <f ca="1">AVERAGE(T$2:T388)</f>
        <v>108.38522410804812</v>
      </c>
    </row>
    <row r="389" spans="1:21" x14ac:dyDescent="0.25">
      <c r="A389" s="75" t="s">
        <v>3</v>
      </c>
      <c r="B389">
        <v>0.87875848690591662</v>
      </c>
      <c r="C389" s="76" t="s">
        <v>84</v>
      </c>
      <c r="E389">
        <f t="shared" ca="1" si="12"/>
        <v>0.83568729245977647</v>
      </c>
      <c r="F389">
        <v>8.2737112456430006E-2</v>
      </c>
      <c r="G389">
        <f>AVERAGE(F$2:F389)</f>
        <v>149.11207945051385</v>
      </c>
      <c r="T389">
        <f t="shared" ca="1" si="13"/>
        <v>7.1678852801967832</v>
      </c>
      <c r="U389">
        <f ca="1">AVERAGE(T$2:T389)</f>
        <v>108.12435467807944</v>
      </c>
    </row>
    <row r="390" spans="1:21" x14ac:dyDescent="0.25">
      <c r="A390" s="75" t="s">
        <v>3</v>
      </c>
      <c r="B390">
        <v>0.96078431372549011</v>
      </c>
      <c r="C390" s="76" t="s">
        <v>85</v>
      </c>
      <c r="E390">
        <f t="shared" ca="1" si="12"/>
        <v>0.25108982804555968</v>
      </c>
      <c r="F390">
        <v>0.78571428571428581</v>
      </c>
      <c r="G390">
        <f>AVERAGE(F$2:F390)</f>
        <v>148.73077774057865</v>
      </c>
      <c r="T390">
        <f t="shared" ca="1" si="13"/>
        <v>7.5747765047952944</v>
      </c>
      <c r="U390">
        <f ca="1">AVERAGE(T$2:T390)</f>
        <v>107.86587247197843</v>
      </c>
    </row>
    <row r="391" spans="1:21" x14ac:dyDescent="0.25">
      <c r="A391" s="75" t="s">
        <v>3</v>
      </c>
      <c r="B391">
        <v>0.6216216216216216</v>
      </c>
      <c r="C391" s="76" t="s">
        <v>86</v>
      </c>
      <c r="E391">
        <f t="shared" ca="1" si="12"/>
        <v>0.61133507610146476</v>
      </c>
      <c r="F391">
        <v>4.5555555555555562</v>
      </c>
      <c r="G391">
        <f>AVERAGE(F$2:F391)</f>
        <v>148.36109768369397</v>
      </c>
      <c r="T391">
        <f t="shared" ca="1" si="13"/>
        <v>3.2647694865258265</v>
      </c>
      <c r="U391">
        <f ca="1">AVERAGE(T$2:T391)</f>
        <v>107.59766451560547</v>
      </c>
    </row>
    <row r="392" spans="1:21" x14ac:dyDescent="0.25">
      <c r="A392" s="75" t="s">
        <v>3</v>
      </c>
      <c r="B392">
        <v>14.015015015015013</v>
      </c>
      <c r="C392" s="76" t="s">
        <v>87</v>
      </c>
      <c r="E392">
        <f t="shared" ca="1" si="12"/>
        <v>0.99626454206501003</v>
      </c>
      <c r="F392">
        <v>0.49122807017543857</v>
      </c>
      <c r="G392">
        <f>AVERAGE(F$2:F392)</f>
        <v>147.98291387394073</v>
      </c>
      <c r="T392">
        <f t="shared" ca="1" si="13"/>
        <v>3.0280622033874707</v>
      </c>
      <c r="U392">
        <f ca="1">AVERAGE(T$2:T392)</f>
        <v>107.33022307746681</v>
      </c>
    </row>
    <row r="393" spans="1:21" x14ac:dyDescent="0.25">
      <c r="A393" s="75" t="s">
        <v>3</v>
      </c>
      <c r="B393">
        <v>0.99082737112456432</v>
      </c>
      <c r="C393" s="76" t="s">
        <v>88</v>
      </c>
      <c r="E393">
        <f t="shared" ca="1" si="12"/>
        <v>0.8145799420472416</v>
      </c>
      <c r="F393">
        <v>0.16130835896002235</v>
      </c>
      <c r="G393">
        <f>AVERAGE(F$2:F393)</f>
        <v>147.60581794150454</v>
      </c>
      <c r="T393">
        <f t="shared" ca="1" si="13"/>
        <v>4.173381557533661</v>
      </c>
      <c r="U393">
        <f ca="1">AVERAGE(T$2:T393)</f>
        <v>107.06706786950781</v>
      </c>
    </row>
    <row r="394" spans="1:21" x14ac:dyDescent="0.25">
      <c r="A394" s="75" t="s">
        <v>3</v>
      </c>
      <c r="B394">
        <v>0.7926744989633725</v>
      </c>
      <c r="C394" s="76" t="s">
        <v>89</v>
      </c>
      <c r="E394">
        <f t="shared" ca="1" si="12"/>
        <v>0.45914391460328674</v>
      </c>
      <c r="F394">
        <v>0.76218787158145063</v>
      </c>
      <c r="G394">
        <f>AVERAGE(F$2:F394)</f>
        <v>147.23217002784062</v>
      </c>
      <c r="T394">
        <f t="shared" ca="1" si="13"/>
        <v>2.0244444661253778</v>
      </c>
      <c r="U394">
        <f ca="1">AVERAGE(T$2:T394)</f>
        <v>106.79978384049156</v>
      </c>
    </row>
    <row r="395" spans="1:21" x14ac:dyDescent="0.25">
      <c r="A395" s="75" t="s">
        <v>3</v>
      </c>
      <c r="B395">
        <v>0.6260162601626017</v>
      </c>
      <c r="C395" s="76" t="s">
        <v>90</v>
      </c>
      <c r="E395">
        <f t="shared" ca="1" si="12"/>
        <v>7.0849191480664264E-2</v>
      </c>
      <c r="F395">
        <v>0</v>
      </c>
      <c r="G395">
        <f>AVERAGE(F$2:F395)</f>
        <v>146.85848431711005</v>
      </c>
      <c r="T395">
        <f t="shared" ca="1" si="13"/>
        <v>4.0627454231010196</v>
      </c>
      <c r="U395">
        <f ca="1">AVERAGE(T$2:T395)</f>
        <v>106.53902993587889</v>
      </c>
    </row>
    <row r="396" spans="1:21" x14ac:dyDescent="0.25">
      <c r="A396" s="75" t="s">
        <v>3</v>
      </c>
      <c r="B396">
        <v>0.67213114754098358</v>
      </c>
      <c r="C396" s="76" t="s">
        <v>81</v>
      </c>
      <c r="E396">
        <f t="shared" ca="1" si="12"/>
        <v>0.27801349675948672</v>
      </c>
      <c r="F396">
        <v>0.58333333333333337</v>
      </c>
      <c r="G396">
        <f>AVERAGE(F$2:F396)</f>
        <v>146.48816747917644</v>
      </c>
      <c r="T396">
        <f t="shared" ca="1" si="13"/>
        <v>3.2853981628986064</v>
      </c>
      <c r="U396">
        <f ca="1">AVERAGE(T$2:T396)</f>
        <v>106.27762833645363</v>
      </c>
    </row>
    <row r="397" spans="1:21" x14ac:dyDescent="0.25">
      <c r="A397" s="75" t="s">
        <v>4</v>
      </c>
      <c r="B397">
        <v>0.90521327014218012</v>
      </c>
      <c r="C397" s="76" t="s">
        <v>82</v>
      </c>
      <c r="E397">
        <f t="shared" ca="1" si="12"/>
        <v>0.69690575330020799</v>
      </c>
      <c r="F397">
        <v>1.9607843137254919E-2</v>
      </c>
      <c r="G397">
        <f>AVERAGE(F$2:F397)</f>
        <v>146.11829737908545</v>
      </c>
      <c r="T397">
        <f t="shared" ca="1" si="13"/>
        <v>4.8960543606914158</v>
      </c>
      <c r="U397">
        <f ca="1">AVERAGE(T$2:T397)</f>
        <v>106.02161426075726</v>
      </c>
    </row>
    <row r="398" spans="1:21" x14ac:dyDescent="0.25">
      <c r="A398" s="75" t="s">
        <v>4</v>
      </c>
      <c r="B398">
        <v>0.98099581908019762</v>
      </c>
      <c r="C398" s="76" t="s">
        <v>83</v>
      </c>
      <c r="E398">
        <f t="shared" ca="1" si="12"/>
        <v>0.72361655254607149</v>
      </c>
      <c r="F398">
        <v>0.92</v>
      </c>
      <c r="G398">
        <f>AVERAGE(F$2:F398)</f>
        <v>145.75255859475524</v>
      </c>
      <c r="T398">
        <f t="shared" ca="1" si="13"/>
        <v>13.926514793240496</v>
      </c>
      <c r="U398">
        <f ca="1">AVERAGE(T$2:T398)</f>
        <v>105.78963668023454</v>
      </c>
    </row>
    <row r="399" spans="1:21" x14ac:dyDescent="0.25">
      <c r="A399" s="75" t="s">
        <v>4</v>
      </c>
      <c r="B399">
        <v>0.63627546071774976</v>
      </c>
      <c r="C399" s="76" t="s">
        <v>84</v>
      </c>
      <c r="E399">
        <f t="shared" ca="1" si="12"/>
        <v>0.3496793220764739</v>
      </c>
      <c r="F399">
        <v>1328.2307692307693</v>
      </c>
      <c r="G399">
        <f>AVERAGE(F$2:F399)</f>
        <v>148.72360937524775</v>
      </c>
      <c r="T399">
        <f t="shared" ca="1" si="13"/>
        <v>5.4386520895545623</v>
      </c>
      <c r="U399">
        <f ca="1">AVERAGE(T$2:T399)</f>
        <v>105.53749852799665</v>
      </c>
    </row>
    <row r="400" spans="1:21" x14ac:dyDescent="0.25">
      <c r="A400" s="75" t="s">
        <v>4</v>
      </c>
      <c r="B400">
        <v>2.2679738562091503</v>
      </c>
      <c r="C400" s="76" t="s">
        <v>85</v>
      </c>
      <c r="E400">
        <f t="shared" ca="1" si="12"/>
        <v>0.42995184254108565</v>
      </c>
      <c r="F400">
        <v>2.4590163934426253E-2</v>
      </c>
      <c r="G400">
        <f>AVERAGE(F$2:F400)</f>
        <v>148.35093012910411</v>
      </c>
      <c r="T400">
        <f t="shared" ca="1" si="13"/>
        <v>2.8187783184502808</v>
      </c>
      <c r="U400">
        <f ca="1">AVERAGE(T$2:T400)</f>
        <v>105.28005812646896</v>
      </c>
    </row>
    <row r="401" spans="1:21" x14ac:dyDescent="0.25">
      <c r="A401" s="75" t="s">
        <v>4</v>
      </c>
      <c r="B401">
        <v>0.51351351351351349</v>
      </c>
      <c r="C401" s="76" t="s">
        <v>86</v>
      </c>
      <c r="E401">
        <f t="shared" ca="1" si="12"/>
        <v>0.74379852364900845</v>
      </c>
      <c r="F401">
        <v>8.1163859111791803E-2</v>
      </c>
      <c r="G401">
        <f>AVERAGE(F$2:F401)</f>
        <v>147.98025571342913</v>
      </c>
      <c r="T401">
        <f t="shared" ca="1" si="13"/>
        <v>4.4336742130482723</v>
      </c>
      <c r="U401">
        <f ca="1">AVERAGE(T$2:T401)</f>
        <v>105.02794216668541</v>
      </c>
    </row>
    <row r="402" spans="1:21" x14ac:dyDescent="0.25">
      <c r="A402" s="75" t="s">
        <v>4</v>
      </c>
      <c r="B402">
        <v>14.015015015015013</v>
      </c>
      <c r="C402" s="76" t="s">
        <v>87</v>
      </c>
      <c r="E402">
        <f t="shared" ca="1" si="12"/>
        <v>0.19607394626894881</v>
      </c>
      <c r="F402">
        <v>0.37384160697289986</v>
      </c>
      <c r="G402">
        <f>AVERAGE(F$2:F402)</f>
        <v>147.61215991765243</v>
      </c>
      <c r="T402">
        <f t="shared" ca="1" si="13"/>
        <v>2.0239170275898606</v>
      </c>
      <c r="U402">
        <f ca="1">AVERAGE(T$2:T402)</f>
        <v>104.77107427357045</v>
      </c>
    </row>
    <row r="403" spans="1:21" x14ac:dyDescent="0.25">
      <c r="A403" s="75" t="s">
        <v>4</v>
      </c>
      <c r="B403">
        <v>14.287714792392833</v>
      </c>
      <c r="C403" s="76" t="s">
        <v>88</v>
      </c>
      <c r="E403">
        <f t="shared" ca="1" si="12"/>
        <v>0.18657694722086049</v>
      </c>
      <c r="F403">
        <v>0.78571428571428581</v>
      </c>
      <c r="G403">
        <f>AVERAGE(F$2:F403)</f>
        <v>147.24692000314514</v>
      </c>
      <c r="T403">
        <f t="shared" ca="1" si="13"/>
        <v>3.2351463699713263</v>
      </c>
      <c r="U403">
        <f ca="1">AVERAGE(T$2:T403)</f>
        <v>104.51849733848688</v>
      </c>
    </row>
    <row r="404" spans="1:21" x14ac:dyDescent="0.25">
      <c r="A404" s="75" t="s">
        <v>4</v>
      </c>
      <c r="B404">
        <v>0.96544574982722875</v>
      </c>
      <c r="C404" s="76" t="s">
        <v>89</v>
      </c>
      <c r="E404">
        <f t="shared" ca="1" si="12"/>
        <v>0.38318518425309001</v>
      </c>
      <c r="F404">
        <v>9.8518995492594935E-2</v>
      </c>
      <c r="G404">
        <f>AVERAGE(F$2:F404)</f>
        <v>146.88178749444128</v>
      </c>
      <c r="T404">
        <f t="shared" ca="1" si="13"/>
        <v>2.501676566224444</v>
      </c>
      <c r="U404">
        <f ca="1">AVERAGE(T$2:T404)</f>
        <v>104.26535386262518</v>
      </c>
    </row>
    <row r="405" spans="1:21" x14ac:dyDescent="0.25">
      <c r="A405" s="75" t="s">
        <v>4</v>
      </c>
      <c r="B405">
        <v>1.6260162601626032E-2</v>
      </c>
      <c r="C405" s="76" t="s">
        <v>90</v>
      </c>
      <c r="E405">
        <f t="shared" ca="1" si="12"/>
        <v>5.94378869334522E-3</v>
      </c>
      <c r="F405">
        <v>0.53333333333333333</v>
      </c>
      <c r="G405">
        <f>AVERAGE(F$2:F405)</f>
        <v>146.51953884552765</v>
      </c>
      <c r="T405">
        <f t="shared" ca="1" si="13"/>
        <v>5.3774861165878036</v>
      </c>
      <c r="U405">
        <f ca="1">AVERAGE(T$2:T405)</f>
        <v>104.02058191275876</v>
      </c>
    </row>
    <row r="406" spans="1:21" x14ac:dyDescent="0.25">
      <c r="A406" s="75" t="s">
        <v>3</v>
      </c>
      <c r="B406">
        <v>1.6393442622950762E-2</v>
      </c>
      <c r="C406" s="76" t="s">
        <v>81</v>
      </c>
      <c r="E406">
        <f t="shared" ca="1" si="12"/>
        <v>8.1605183743030385E-2</v>
      </c>
      <c r="F406">
        <v>4.854368932038839E-2</v>
      </c>
      <c r="G406">
        <f>AVERAGE(F$2:F406)</f>
        <v>146.15788206736417</v>
      </c>
      <c r="T406">
        <f t="shared" ca="1" si="13"/>
        <v>2.498922525553569</v>
      </c>
      <c r="U406">
        <f ca="1">AVERAGE(T$2:T406)</f>
        <v>103.76991114883974</v>
      </c>
    </row>
    <row r="407" spans="1:21" x14ac:dyDescent="0.25">
      <c r="A407" s="75" t="s">
        <v>5</v>
      </c>
      <c r="B407">
        <v>2.7914691943127963</v>
      </c>
      <c r="C407" s="76" t="s">
        <v>82</v>
      </c>
      <c r="E407">
        <f t="shared" ca="1" si="12"/>
        <v>0.48306477179319818</v>
      </c>
      <c r="F407">
        <v>0.58333333333333337</v>
      </c>
      <c r="G407">
        <f>AVERAGE(F$2:F407)</f>
        <v>145.79932406555622</v>
      </c>
      <c r="T407">
        <f t="shared" ca="1" si="13"/>
        <v>6.405425117196125</v>
      </c>
      <c r="U407">
        <f ca="1">AVERAGE(T$2:T407)</f>
        <v>103.53009714383569</v>
      </c>
    </row>
    <row r="408" spans="1:21" x14ac:dyDescent="0.25">
      <c r="A408" s="75" t="s">
        <v>5</v>
      </c>
      <c r="B408">
        <v>0.31584948688711517</v>
      </c>
      <c r="C408" s="76" t="s">
        <v>83</v>
      </c>
      <c r="E408">
        <f t="shared" ca="1" si="12"/>
        <v>0.81144198134618717</v>
      </c>
      <c r="F408">
        <v>3.098360655737705</v>
      </c>
      <c r="G408">
        <f>AVERAGE(F$2:F408)</f>
        <v>145.44870744784168</v>
      </c>
      <c r="T408">
        <f t="shared" ca="1" si="13"/>
        <v>3.3978607619019718</v>
      </c>
      <c r="U408">
        <f ca="1">AVERAGE(T$2:T408)</f>
        <v>103.28407199302012</v>
      </c>
    </row>
    <row r="409" spans="1:21" x14ac:dyDescent="0.25">
      <c r="A409" s="75" t="s">
        <v>5</v>
      </c>
      <c r="B409">
        <v>0.39379243452958296</v>
      </c>
      <c r="C409" s="76" t="s">
        <v>84</v>
      </c>
      <c r="E409">
        <f t="shared" ca="1" si="12"/>
        <v>0.55949856719758795</v>
      </c>
      <c r="F409">
        <v>0.13013698630136983</v>
      </c>
      <c r="G409">
        <f>AVERAGE(F$2:F409)</f>
        <v>145.09253448102416</v>
      </c>
      <c r="T409">
        <f t="shared" ca="1" si="13"/>
        <v>5.0987287159931389</v>
      </c>
      <c r="U409">
        <f ca="1">AVERAGE(T$2:T409)</f>
        <v>103.04342164185094</v>
      </c>
    </row>
    <row r="410" spans="1:21" x14ac:dyDescent="0.25">
      <c r="A410" s="75" t="s">
        <v>5</v>
      </c>
      <c r="B410">
        <v>2.2679738562091503</v>
      </c>
      <c r="C410" s="76" t="s">
        <v>85</v>
      </c>
      <c r="E410">
        <f t="shared" ca="1" si="12"/>
        <v>0.34551447678314651</v>
      </c>
      <c r="F410">
        <v>0.5</v>
      </c>
      <c r="G410">
        <f>AVERAGE(F$2:F410)</f>
        <v>144.73900750185297</v>
      </c>
      <c r="T410">
        <f t="shared" ca="1" si="13"/>
        <v>3.355606930637443</v>
      </c>
      <c r="U410">
        <f ca="1">AVERAGE(T$2:T410)</f>
        <v>102.79968615355946</v>
      </c>
    </row>
    <row r="411" spans="1:21" x14ac:dyDescent="0.25">
      <c r="A411" s="75" t="s">
        <v>5</v>
      </c>
      <c r="B411">
        <v>0.45945945945945948</v>
      </c>
      <c r="C411" s="76" t="s">
        <v>86</v>
      </c>
      <c r="E411">
        <f t="shared" ca="1" si="12"/>
        <v>0.3416375124135741</v>
      </c>
      <c r="F411">
        <v>0.95121951219512191</v>
      </c>
      <c r="G411">
        <f>AVERAGE(F$2:F411)</f>
        <v>144.38830557992696</v>
      </c>
      <c r="T411">
        <f t="shared" ca="1" si="13"/>
        <v>4.6092213457474829</v>
      </c>
      <c r="U411">
        <f ca="1">AVERAGE(T$2:T411)</f>
        <v>102.56019721500381</v>
      </c>
    </row>
    <row r="412" spans="1:21" x14ac:dyDescent="0.25">
      <c r="A412" s="75" t="s">
        <v>5</v>
      </c>
      <c r="B412">
        <v>29.030030030030026</v>
      </c>
      <c r="C412" s="76" t="s">
        <v>87</v>
      </c>
      <c r="E412">
        <f t="shared" ca="1" si="12"/>
        <v>0.13229999056712638</v>
      </c>
      <c r="F412">
        <v>0.42857142857142855</v>
      </c>
      <c r="G412">
        <f>AVERAGE(F$2:F412)</f>
        <v>144.03803858685797</v>
      </c>
      <c r="T412">
        <f t="shared" ca="1" si="13"/>
        <v>7.9531571985406675</v>
      </c>
      <c r="U412">
        <f ca="1">AVERAGE(T$2:T412)</f>
        <v>102.3300097697083</v>
      </c>
    </row>
    <row r="413" spans="1:21" x14ac:dyDescent="0.25">
      <c r="A413" s="75" t="s">
        <v>5</v>
      </c>
      <c r="B413">
        <v>8.2737112456430006E-2</v>
      </c>
      <c r="C413" s="76" t="s">
        <v>88</v>
      </c>
      <c r="E413">
        <f t="shared" ca="1" si="12"/>
        <v>9.7839394219828679E-2</v>
      </c>
      <c r="F413">
        <v>0.23022847100175739</v>
      </c>
      <c r="G413">
        <f>AVERAGE(F$2:F413)</f>
        <v>143.6889905040525</v>
      </c>
      <c r="T413">
        <f t="shared" ca="1" si="13"/>
        <v>37.639327907184139</v>
      </c>
      <c r="U413">
        <f ca="1">AVERAGE(T$2:T413)</f>
        <v>102.17299355159537</v>
      </c>
    </row>
    <row r="414" spans="1:21" x14ac:dyDescent="0.25">
      <c r="A414" s="75" t="s">
        <v>5</v>
      </c>
      <c r="B414">
        <v>0.38217000691084996</v>
      </c>
      <c r="C414" s="76" t="s">
        <v>89</v>
      </c>
      <c r="E414">
        <f t="shared" ca="1" si="12"/>
        <v>0.85538450372745278</v>
      </c>
      <c r="F414">
        <v>7.1428571428571425E-2</v>
      </c>
      <c r="G414">
        <f>AVERAGE(F$2:F414)</f>
        <v>143.34124822334397</v>
      </c>
      <c r="T414">
        <f t="shared" ca="1" si="13"/>
        <v>3.852771958209984</v>
      </c>
      <c r="U414">
        <f ca="1">AVERAGE(T$2:T414)</f>
        <v>101.93493006105449</v>
      </c>
    </row>
    <row r="415" spans="1:21" x14ac:dyDescent="0.25">
      <c r="A415" s="75" t="s">
        <v>5</v>
      </c>
      <c r="B415">
        <v>5.691056910569111E-2</v>
      </c>
      <c r="C415" s="76" t="s">
        <v>90</v>
      </c>
      <c r="E415">
        <f t="shared" ca="1" si="12"/>
        <v>0.20620006345559649</v>
      </c>
      <c r="F415">
        <v>0.88505747126436785</v>
      </c>
      <c r="G415">
        <f>AVERAGE(F$2:F415)</f>
        <v>142.99715114423265</v>
      </c>
      <c r="T415">
        <f t="shared" ca="1" si="13"/>
        <v>52.188440249229608</v>
      </c>
      <c r="U415">
        <f ca="1">AVERAGE(T$2:T415)</f>
        <v>101.81476945764429</v>
      </c>
    </row>
    <row r="416" spans="1:21" x14ac:dyDescent="0.25">
      <c r="A416" s="75" t="s">
        <v>4</v>
      </c>
      <c r="B416">
        <v>0.83606557377049184</v>
      </c>
      <c r="C416" s="76" t="s">
        <v>81</v>
      </c>
      <c r="E416">
        <f t="shared" ca="1" si="12"/>
        <v>0.60996252316815858</v>
      </c>
      <c r="F416">
        <v>0.92307692307692313</v>
      </c>
      <c r="G416">
        <f>AVERAGE(F$2:F416)</f>
        <v>142.65480397743468</v>
      </c>
      <c r="T416">
        <f t="shared" ca="1" si="13"/>
        <v>2.1234367993386072</v>
      </c>
      <c r="U416">
        <f ca="1">AVERAGE(T$2:T416)</f>
        <v>101.57454937894957</v>
      </c>
    </row>
    <row r="417" spans="1:21" x14ac:dyDescent="0.25">
      <c r="A417" s="75" t="s">
        <v>6</v>
      </c>
      <c r="B417">
        <v>0.36808846761453395</v>
      </c>
      <c r="C417" s="76" t="s">
        <v>82</v>
      </c>
      <c r="E417">
        <f t="shared" ca="1" si="12"/>
        <v>3.9479396939019029E-2</v>
      </c>
      <c r="F417">
        <v>2.9126213592233035E-2</v>
      </c>
      <c r="G417">
        <f>AVERAGE(F$2:F417)</f>
        <v>142.3119537905024</v>
      </c>
      <c r="T417">
        <f t="shared" ca="1" si="13"/>
        <v>39.945381466727689</v>
      </c>
      <c r="U417">
        <f ca="1">AVERAGE(T$2:T417)</f>
        <v>101.42640234069904</v>
      </c>
    </row>
    <row r="418" spans="1:21" x14ac:dyDescent="0.25">
      <c r="A418" s="75" t="s">
        <v>6</v>
      </c>
      <c r="B418">
        <v>2.8008361839604712</v>
      </c>
      <c r="C418" s="76" t="s">
        <v>83</v>
      </c>
      <c r="E418">
        <f t="shared" ca="1" si="12"/>
        <v>0.60871435831850307</v>
      </c>
      <c r="F418">
        <v>0.89550679205851624</v>
      </c>
      <c r="G418">
        <f>AVERAGE(F$2:F418)</f>
        <v>141.97282562024233</v>
      </c>
      <c r="T418">
        <f t="shared" ca="1" si="13"/>
        <v>4.6158515710394346</v>
      </c>
      <c r="U418">
        <f ca="1">AVERAGE(T$2:T418)</f>
        <v>101.19424274652719</v>
      </c>
    </row>
    <row r="419" spans="1:21" x14ac:dyDescent="0.25">
      <c r="A419" s="75" t="s">
        <v>6</v>
      </c>
      <c r="B419">
        <v>0.39379243452958296</v>
      </c>
      <c r="C419" s="76" t="s">
        <v>84</v>
      </c>
      <c r="E419">
        <f t="shared" ca="1" si="12"/>
        <v>0.64770578785024868</v>
      </c>
      <c r="F419">
        <v>0.57446808510638303</v>
      </c>
      <c r="G419">
        <f>AVERAGE(F$2:F419)</f>
        <v>141.6345520376224</v>
      </c>
      <c r="T419">
        <f t="shared" ca="1" si="13"/>
        <v>620.00749245985764</v>
      </c>
      <c r="U419">
        <f ca="1">AVERAGE(T$2:T419)</f>
        <v>102.43542276976484</v>
      </c>
    </row>
    <row r="420" spans="1:21" x14ac:dyDescent="0.25">
      <c r="A420" s="75" t="s">
        <v>6</v>
      </c>
      <c r="B420">
        <v>0.34640522875816993</v>
      </c>
      <c r="C420" s="76" t="s">
        <v>85</v>
      </c>
      <c r="E420">
        <f t="shared" ca="1" si="12"/>
        <v>0.94170355619275237</v>
      </c>
      <c r="F420">
        <v>1.5</v>
      </c>
      <c r="G420">
        <f>AVERAGE(F$2:F420)</f>
        <v>141.30010203275933</v>
      </c>
      <c r="T420">
        <f t="shared" ca="1" si="13"/>
        <v>2.1849768078094205</v>
      </c>
      <c r="U420">
        <f ca="1">AVERAGE(T$2:T420)</f>
        <v>102.19616156221841</v>
      </c>
    </row>
    <row r="421" spans="1:21" x14ac:dyDescent="0.25">
      <c r="A421" s="75" t="s">
        <v>6</v>
      </c>
      <c r="B421">
        <v>0.83783783783783783</v>
      </c>
      <c r="C421" s="76" t="s">
        <v>86</v>
      </c>
      <c r="E421">
        <f t="shared" ca="1" si="12"/>
        <v>0.49559694705765045</v>
      </c>
      <c r="F421">
        <v>0.34681837336704596</v>
      </c>
      <c r="G421">
        <f>AVERAGE(F$2:F421)</f>
        <v>140.96449897642745</v>
      </c>
      <c r="T421">
        <f t="shared" ca="1" si="13"/>
        <v>19.258740483328811</v>
      </c>
      <c r="U421">
        <f ca="1">AVERAGE(T$2:T421)</f>
        <v>101.99869151203058</v>
      </c>
    </row>
    <row r="422" spans="1:21" x14ac:dyDescent="0.25">
      <c r="A422" s="75" t="s">
        <v>6</v>
      </c>
      <c r="B422">
        <v>29.030030030030026</v>
      </c>
      <c r="C422" s="76" t="s">
        <v>87</v>
      </c>
      <c r="E422">
        <f t="shared" ca="1" si="12"/>
        <v>0.18812127475608942</v>
      </c>
      <c r="F422">
        <v>0.89479221462388214</v>
      </c>
      <c r="G422">
        <f>AVERAGE(F$2:F422)</f>
        <v>140.63179183447542</v>
      </c>
      <c r="T422">
        <f t="shared" ca="1" si="13"/>
        <v>2.6341614787392951</v>
      </c>
      <c r="U422">
        <f ca="1">AVERAGE(T$2:T422)</f>
        <v>101.76267125066884</v>
      </c>
    </row>
    <row r="423" spans="1:21" x14ac:dyDescent="0.25">
      <c r="A423" s="75" t="s">
        <v>6</v>
      </c>
      <c r="B423">
        <v>5.115085916957133</v>
      </c>
      <c r="C423" s="76" t="s">
        <v>88</v>
      </c>
      <c r="E423">
        <f t="shared" ca="1" si="12"/>
        <v>1.6276797317457903E-2</v>
      </c>
      <c r="F423">
        <v>0.34640522875816993</v>
      </c>
      <c r="G423">
        <f>AVERAGE(F$2:F423)</f>
        <v>140.29936200839552</v>
      </c>
      <c r="T423">
        <f t="shared" ca="1" si="13"/>
        <v>29.106651398292019</v>
      </c>
      <c r="U423">
        <f ca="1">AVERAGE(T$2:T423)</f>
        <v>101.59050058751156</v>
      </c>
    </row>
    <row r="424" spans="1:21" x14ac:dyDescent="0.25">
      <c r="A424" s="75" t="s">
        <v>6</v>
      </c>
      <c r="B424">
        <v>0.6544574982722875</v>
      </c>
      <c r="C424" s="76" t="s">
        <v>89</v>
      </c>
      <c r="E424">
        <f t="shared" ca="1" si="12"/>
        <v>0.59064176808646396</v>
      </c>
      <c r="F424">
        <v>0.91561181434599159</v>
      </c>
      <c r="G424">
        <f>AVERAGE(F$2:F424)</f>
        <v>139.96984959658926</v>
      </c>
      <c r="T424">
        <f t="shared" ca="1" si="13"/>
        <v>2.7121294319736395</v>
      </c>
      <c r="U424">
        <f ca="1">AVERAGE(T$2:T424)</f>
        <v>101.35674557295945</v>
      </c>
    </row>
    <row r="425" spans="1:21" x14ac:dyDescent="0.25">
      <c r="A425" s="75" t="s">
        <v>6</v>
      </c>
      <c r="B425">
        <v>2.4390243902439046E-2</v>
      </c>
      <c r="C425" s="76" t="s">
        <v>90</v>
      </c>
      <c r="E425">
        <f t="shared" ca="1" si="12"/>
        <v>1.5591736026448699E-2</v>
      </c>
      <c r="F425">
        <v>0.94</v>
      </c>
      <c r="G425">
        <f>AVERAGE(F$2:F425)</f>
        <v>139.64194900791804</v>
      </c>
      <c r="T425">
        <f t="shared" ca="1" si="13"/>
        <v>2.1905332477805546</v>
      </c>
      <c r="U425">
        <f ca="1">AVERAGE(T$2:T425)</f>
        <v>101.12286299672084</v>
      </c>
    </row>
    <row r="426" spans="1:21" x14ac:dyDescent="0.25">
      <c r="A426" s="75" t="s">
        <v>5</v>
      </c>
      <c r="B426">
        <v>0.14754098360655746</v>
      </c>
      <c r="C426" s="76" t="s">
        <v>81</v>
      </c>
      <c r="E426">
        <f t="shared" ca="1" si="12"/>
        <v>0.16421887557492942</v>
      </c>
      <c r="F426">
        <v>0.8571428571428571</v>
      </c>
      <c r="G426">
        <f>AVERAGE(F$2:F426)</f>
        <v>139.31539652285741</v>
      </c>
      <c r="T426">
        <f t="shared" ca="1" si="13"/>
        <v>2.015042711801637</v>
      </c>
      <c r="U426">
        <f ca="1">AVERAGE(T$2:T426)</f>
        <v>100.88966812546219</v>
      </c>
    </row>
    <row r="427" spans="1:21" x14ac:dyDescent="0.25">
      <c r="A427" s="75" t="s">
        <v>7</v>
      </c>
      <c r="B427">
        <v>0.84202211690363349</v>
      </c>
      <c r="C427" s="76" t="s">
        <v>82</v>
      </c>
      <c r="E427">
        <f t="shared" ca="1" si="12"/>
        <v>0.43634833359116298</v>
      </c>
      <c r="F427">
        <v>0.82608695652173914</v>
      </c>
      <c r="G427">
        <f>AVERAGE(F$2:F427)</f>
        <v>138.9903042468801</v>
      </c>
      <c r="T427">
        <f t="shared" ca="1" si="13"/>
        <v>14.068172223829333</v>
      </c>
      <c r="U427">
        <f ca="1">AVERAGE(T$2:T427)</f>
        <v>100.6858617970546</v>
      </c>
    </row>
    <row r="428" spans="1:21" x14ac:dyDescent="0.25">
      <c r="A428" s="75" t="s">
        <v>7</v>
      </c>
      <c r="B428">
        <v>0.8099581908019764</v>
      </c>
      <c r="C428" s="76" t="s">
        <v>83</v>
      </c>
      <c r="E428">
        <f t="shared" ca="1" si="12"/>
        <v>0.4693994167608887</v>
      </c>
      <c r="F428">
        <v>0.9</v>
      </c>
      <c r="G428">
        <f>AVERAGE(F$2:F428)</f>
        <v>138.66690774981481</v>
      </c>
      <c r="T428">
        <f t="shared" ca="1" si="13"/>
        <v>6.766019041660039</v>
      </c>
      <c r="U428">
        <f ca="1">AVERAGE(T$2:T428)</f>
        <v>100.46590900371643</v>
      </c>
    </row>
    <row r="429" spans="1:21" x14ac:dyDescent="0.25">
      <c r="A429" s="75" t="s">
        <v>7</v>
      </c>
      <c r="B429">
        <v>0.27255092143549953</v>
      </c>
      <c r="C429" s="76" t="s">
        <v>84</v>
      </c>
      <c r="E429">
        <f t="shared" ca="1" si="12"/>
        <v>0.41392243644630311</v>
      </c>
      <c r="F429">
        <v>0.71232876712328774</v>
      </c>
      <c r="G429">
        <f>AVERAGE(F$2:F429)</f>
        <v>138.34458396714496</v>
      </c>
      <c r="T429">
        <f t="shared" ca="1" si="13"/>
        <v>3.5130047584427642</v>
      </c>
      <c r="U429">
        <f ca="1">AVERAGE(T$2:T429)</f>
        <v>100.23938352650786</v>
      </c>
    </row>
    <row r="430" spans="1:21" x14ac:dyDescent="0.25">
      <c r="A430" s="75" t="s">
        <v>7</v>
      </c>
      <c r="B430">
        <v>2.2679738562091503</v>
      </c>
      <c r="C430" s="76" t="s">
        <v>85</v>
      </c>
      <c r="E430">
        <f t="shared" ca="1" si="12"/>
        <v>0.13922778479759568</v>
      </c>
      <c r="F430">
        <v>0.63636363636363635</v>
      </c>
      <c r="G430">
        <f>AVERAGE(F$2:F430)</f>
        <v>138.02358578455571</v>
      </c>
      <c r="T430">
        <f t="shared" ca="1" si="13"/>
        <v>100.95443477315521</v>
      </c>
      <c r="U430">
        <f ca="1">AVERAGE(T$2:T430)</f>
        <v>100.24105031263059</v>
      </c>
    </row>
    <row r="431" spans="1:21" x14ac:dyDescent="0.25">
      <c r="A431" s="75" t="s">
        <v>7</v>
      </c>
      <c r="B431">
        <v>0.83783783783783783</v>
      </c>
      <c r="C431" s="76" t="s">
        <v>86</v>
      </c>
      <c r="E431">
        <f t="shared" ca="1" si="12"/>
        <v>0.69985390367639067</v>
      </c>
      <c r="F431">
        <v>0.47368421052631582</v>
      </c>
      <c r="G431">
        <f>AVERAGE(F$2:F431)</f>
        <v>137.7037022925231</v>
      </c>
      <c r="T431">
        <f t="shared" ca="1" si="13"/>
        <v>6.5936058021001065</v>
      </c>
      <c r="U431">
        <f ca="1">AVERAGE(T$2:T431)</f>
        <v>100.02326555795494</v>
      </c>
    </row>
    <row r="432" spans="1:21" x14ac:dyDescent="0.25">
      <c r="A432" s="75" t="s">
        <v>7</v>
      </c>
      <c r="B432">
        <v>44.045045045045043</v>
      </c>
      <c r="C432" s="76" t="s">
        <v>87</v>
      </c>
      <c r="E432">
        <f t="shared" ca="1" si="12"/>
        <v>0.30491935790068692</v>
      </c>
      <c r="F432">
        <v>0.98976283910595464</v>
      </c>
      <c r="G432">
        <f>AVERAGE(F$2:F432)</f>
        <v>137.3865005768539</v>
      </c>
      <c r="T432">
        <f t="shared" ca="1" si="13"/>
        <v>2.5006654996427988</v>
      </c>
      <c r="U432">
        <f ca="1">AVERAGE(T$2:T432)</f>
        <v>99.796995024176951</v>
      </c>
    </row>
    <row r="433" spans="1:21" x14ac:dyDescent="0.25">
      <c r="A433" s="75" t="s">
        <v>7</v>
      </c>
      <c r="B433">
        <v>0.87769828166085728</v>
      </c>
      <c r="C433" s="76" t="s">
        <v>88</v>
      </c>
      <c r="E433">
        <f t="shared" ca="1" si="12"/>
        <v>0.70846579004168153</v>
      </c>
      <c r="F433">
        <v>0.9885057471264368</v>
      </c>
      <c r="G433">
        <f>AVERAGE(F$2:F433)</f>
        <v>137.07076447771101</v>
      </c>
      <c r="T433">
        <f t="shared" ca="1" si="13"/>
        <v>7.7745358959891524</v>
      </c>
      <c r="U433">
        <f ca="1">AVERAGE(T$2:T433)</f>
        <v>99.583980072491329</v>
      </c>
    </row>
    <row r="434" spans="1:21" x14ac:dyDescent="0.25">
      <c r="A434" s="75" t="s">
        <v>7</v>
      </c>
      <c r="B434">
        <v>0.861782999308915</v>
      </c>
      <c r="C434" s="76" t="s">
        <v>89</v>
      </c>
      <c r="E434">
        <f t="shared" ca="1" si="12"/>
        <v>0.86048103277006749</v>
      </c>
      <c r="F434">
        <v>3.5454545454545454</v>
      </c>
      <c r="G434">
        <f>AVERAGE(F$2:F434)</f>
        <v>136.76239193745178</v>
      </c>
      <c r="T434">
        <f t="shared" ca="1" si="13"/>
        <v>3.967672975845324</v>
      </c>
      <c r="U434">
        <f ca="1">AVERAGE(T$2:T434)</f>
        <v>99.363157192360504</v>
      </c>
    </row>
    <row r="435" spans="1:21" x14ac:dyDescent="0.25">
      <c r="A435" s="75" t="s">
        <v>7</v>
      </c>
      <c r="B435">
        <v>0.21951219512195125</v>
      </c>
      <c r="C435" s="76" t="s">
        <v>90</v>
      </c>
      <c r="E435">
        <f t="shared" ca="1" si="12"/>
        <v>0.59625151496371254</v>
      </c>
      <c r="F435">
        <v>0.16666666666666666</v>
      </c>
      <c r="G435">
        <f>AVERAGE(F$2:F435)</f>
        <v>136.44765524327946</v>
      </c>
      <c r="T435">
        <f t="shared" ca="1" si="13"/>
        <v>4.0345551064037091</v>
      </c>
      <c r="U435">
        <f ca="1">AVERAGE(T$2:T435)</f>
        <v>99.143506035480414</v>
      </c>
    </row>
    <row r="436" spans="1:21" x14ac:dyDescent="0.25">
      <c r="B436">
        <v>0.14754098360655746</v>
      </c>
      <c r="C436" s="76" t="s">
        <v>81</v>
      </c>
      <c r="E436">
        <f t="shared" ca="1" si="12"/>
        <v>0.83362474513277984</v>
      </c>
      <c r="F436">
        <v>277.66666666666669</v>
      </c>
      <c r="G436">
        <f>AVERAGE(F$2:F436)</f>
        <v>136.77229664885044</v>
      </c>
      <c r="T436">
        <f t="shared" ca="1" si="13"/>
        <v>8.9864273837419084</v>
      </c>
      <c r="U436">
        <f ca="1">AVERAGE(T$2:T436)</f>
        <v>98.93624838340746</v>
      </c>
    </row>
    <row r="437" spans="1:21" x14ac:dyDescent="0.25">
      <c r="A437" s="75" t="s">
        <v>8</v>
      </c>
      <c r="B437">
        <v>0.57977883096366511</v>
      </c>
      <c r="C437" s="76" t="s">
        <v>82</v>
      </c>
      <c r="E437">
        <f t="shared" ca="1" si="12"/>
        <v>0.83483760156435671</v>
      </c>
      <c r="F437">
        <v>0.90476190476190477</v>
      </c>
      <c r="G437">
        <f>AVERAGE(F$2:F437)</f>
        <v>136.46067386274015</v>
      </c>
      <c r="T437">
        <f t="shared" ca="1" si="13"/>
        <v>3.2614782185799354</v>
      </c>
      <c r="U437">
        <f ca="1">AVERAGE(T$2:T437)</f>
        <v>98.716810837157851</v>
      </c>
    </row>
    <row r="438" spans="1:21" x14ac:dyDescent="0.25">
      <c r="A438" s="75" t="s">
        <v>8</v>
      </c>
      <c r="B438">
        <v>0.73394146712276698</v>
      </c>
      <c r="C438" s="76" t="s">
        <v>83</v>
      </c>
      <c r="E438">
        <f t="shared" ca="1" si="12"/>
        <v>0.89450066915513504</v>
      </c>
      <c r="F438">
        <v>15.666666666666666</v>
      </c>
      <c r="G438">
        <f>AVERAGE(F$2:F438)</f>
        <v>136.18425737030063</v>
      </c>
      <c r="T438">
        <f t="shared" ca="1" si="13"/>
        <v>4.5381631744834658</v>
      </c>
      <c r="U438">
        <f ca="1">AVERAGE(T$2:T438)</f>
        <v>98.501299057609387</v>
      </c>
    </row>
    <row r="439" spans="1:21" x14ac:dyDescent="0.25">
      <c r="A439" s="75" t="s">
        <v>8</v>
      </c>
      <c r="B439">
        <v>9.1173617846750668E-2</v>
      </c>
      <c r="C439" s="76" t="s">
        <v>84</v>
      </c>
      <c r="E439">
        <f t="shared" ca="1" si="12"/>
        <v>0.94309128510611784</v>
      </c>
      <c r="F439">
        <v>0.88571428571428568</v>
      </c>
      <c r="G439">
        <f>AVERAGE(F$2:F439)</f>
        <v>135.87535658700247</v>
      </c>
      <c r="T439">
        <f t="shared" ca="1" si="13"/>
        <v>4.1224978397777328</v>
      </c>
      <c r="U439">
        <f ca="1">AVERAGE(T$2:T439)</f>
        <v>98.285822342500182</v>
      </c>
    </row>
    <row r="440" spans="1:21" x14ac:dyDescent="0.25">
      <c r="A440" s="75" t="s">
        <v>8</v>
      </c>
      <c r="B440">
        <v>2.9215686274509802</v>
      </c>
      <c r="C440" s="76" t="s">
        <v>85</v>
      </c>
      <c r="E440">
        <f t="shared" ca="1" si="12"/>
        <v>9.584314293377072E-2</v>
      </c>
      <c r="F440">
        <v>0.70238095238095244</v>
      </c>
      <c r="G440">
        <f>AVERAGE(F$2:F440)</f>
        <v>135.56744548077327</v>
      </c>
      <c r="T440">
        <f t="shared" ca="1" si="13"/>
        <v>41.457940752447875</v>
      </c>
      <c r="U440">
        <f ca="1">AVERAGE(T$2:T440)</f>
        <v>98.156373865074102</v>
      </c>
    </row>
    <row r="441" spans="1:21" x14ac:dyDescent="0.25">
      <c r="A441" s="75" t="s">
        <v>8</v>
      </c>
      <c r="B441">
        <v>0.45945945945945948</v>
      </c>
      <c r="C441" s="76" t="s">
        <v>86</v>
      </c>
      <c r="E441">
        <f t="shared" ca="1" si="12"/>
        <v>0.86222239618634822</v>
      </c>
      <c r="F441">
        <v>8.1081081081081086E-2</v>
      </c>
      <c r="G441">
        <f>AVERAGE(F$2:F441)</f>
        <v>135.25952192531943</v>
      </c>
      <c r="T441">
        <f t="shared" ca="1" si="13"/>
        <v>4.8893245233522462</v>
      </c>
      <c r="U441">
        <f ca="1">AVERAGE(T$2:T441)</f>
        <v>97.94440329838838</v>
      </c>
    </row>
    <row r="442" spans="1:21" x14ac:dyDescent="0.25">
      <c r="A442" s="75" t="s">
        <v>8</v>
      </c>
      <c r="B442">
        <v>14.015015015015013</v>
      </c>
      <c r="C442" s="76" t="s">
        <v>87</v>
      </c>
      <c r="E442">
        <f t="shared" ca="1" si="12"/>
        <v>0.71805382383093908</v>
      </c>
      <c r="F442">
        <v>0.62962962962962965</v>
      </c>
      <c r="G442">
        <f>AVERAGE(F$2:F442)</f>
        <v>134.95423872283487</v>
      </c>
      <c r="T442">
        <f t="shared" ca="1" si="13"/>
        <v>13.770634220082254</v>
      </c>
      <c r="U442">
        <f ca="1">AVERAGE(T$2:T442)</f>
        <v>97.75353307372103</v>
      </c>
    </row>
    <row r="443" spans="1:21" x14ac:dyDescent="0.25">
      <c r="A443" s="75" t="s">
        <v>8</v>
      </c>
      <c r="B443">
        <v>0.22301718339142665</v>
      </c>
      <c r="C443" s="76" t="s">
        <v>88</v>
      </c>
      <c r="E443">
        <f t="shared" ca="1" si="12"/>
        <v>0.93802787748618555</v>
      </c>
      <c r="F443">
        <v>0.43127962085308053</v>
      </c>
      <c r="G443">
        <f>AVERAGE(F$2:F443)</f>
        <v>134.64988813663129</v>
      </c>
      <c r="T443">
        <f t="shared" ca="1" si="13"/>
        <v>6.1448963745746008</v>
      </c>
      <c r="U443">
        <f ca="1">AVERAGE(T$2:T443)</f>
        <v>97.546273714673177</v>
      </c>
    </row>
    <row r="444" spans="1:21" x14ac:dyDescent="0.25">
      <c r="A444" s="75" t="s">
        <v>8</v>
      </c>
      <c r="B444">
        <v>0.30891499654457499</v>
      </c>
      <c r="C444" s="76" t="s">
        <v>89</v>
      </c>
      <c r="E444">
        <f t="shared" ca="1" si="12"/>
        <v>5.143742502481774E-2</v>
      </c>
      <c r="F444">
        <v>0.15384615384615385</v>
      </c>
      <c r="G444">
        <f>AVERAGE(F$2:F444)</f>
        <v>134.3462853330584</v>
      </c>
      <c r="T444">
        <f t="shared" ca="1" si="13"/>
        <v>2.1791064058011238</v>
      </c>
      <c r="U444">
        <f ca="1">AVERAGE(T$2:T444)</f>
        <v>97.330997941966913</v>
      </c>
    </row>
    <row r="445" spans="1:21" x14ac:dyDescent="0.25">
      <c r="A445" s="75" t="s">
        <v>8</v>
      </c>
      <c r="B445">
        <v>0.18699186991869918</v>
      </c>
      <c r="C445" s="76" t="s">
        <v>90</v>
      </c>
      <c r="E445">
        <f t="shared" ca="1" si="12"/>
        <v>0.68073729409526607</v>
      </c>
      <c r="F445">
        <v>1.8571428571428574</v>
      </c>
      <c r="G445">
        <f>AVERAGE(F$2:F445)</f>
        <v>134.04788636351807</v>
      </c>
      <c r="T445">
        <f t="shared" ca="1" si="13"/>
        <v>11.66917769068513</v>
      </c>
      <c r="U445">
        <f ca="1">AVERAGE(T$2:T445)</f>
        <v>97.138065914373939</v>
      </c>
    </row>
    <row r="446" spans="1:21" x14ac:dyDescent="0.25">
      <c r="A446" s="75" t="s">
        <v>6</v>
      </c>
      <c r="B446">
        <v>0.63934426229508201</v>
      </c>
      <c r="C446" s="76" t="s">
        <v>81</v>
      </c>
      <c r="E446">
        <f t="shared" ca="1" si="12"/>
        <v>0.79980754658178521</v>
      </c>
      <c r="F446">
        <v>2.3333333333333335</v>
      </c>
      <c r="G446">
        <f>AVERAGE(F$2:F446)</f>
        <v>133.75189860389966</v>
      </c>
      <c r="T446">
        <f t="shared" ca="1" si="13"/>
        <v>4.3637516623838994</v>
      </c>
      <c r="U446">
        <f ca="1">AVERAGE(T$2:T446)</f>
        <v>96.929584309313299</v>
      </c>
    </row>
    <row r="447" spans="1:21" x14ac:dyDescent="0.25">
      <c r="A447" s="75" t="s">
        <v>9</v>
      </c>
      <c r="B447">
        <v>0.84202211690363349</v>
      </c>
      <c r="C447" s="76" t="s">
        <v>82</v>
      </c>
      <c r="E447">
        <f t="shared" ca="1" si="12"/>
        <v>0.99289227895765197</v>
      </c>
      <c r="F447">
        <v>0.66666666666666663</v>
      </c>
      <c r="G447">
        <f>AVERAGE(F$2:F447)</f>
        <v>133.45350122287448</v>
      </c>
      <c r="T447">
        <f t="shared" ca="1" si="13"/>
        <v>2.3533475037825466</v>
      </c>
      <c r="U447">
        <f ca="1">AVERAGE(T$2:T447)</f>
        <v>96.717529966699999</v>
      </c>
    </row>
    <row r="448" spans="1:21" x14ac:dyDescent="0.25">
      <c r="A448" s="75" t="s">
        <v>9</v>
      </c>
      <c r="B448">
        <v>0.23983276320790575</v>
      </c>
      <c r="C448" s="76" t="s">
        <v>83</v>
      </c>
      <c r="E448">
        <f t="shared" ca="1" si="12"/>
        <v>0.76748953241528717</v>
      </c>
      <c r="F448">
        <v>0.6</v>
      </c>
      <c r="G448">
        <f>AVERAGE(F$2:F448)</f>
        <v>133.15628981074278</v>
      </c>
      <c r="T448">
        <f t="shared" ca="1" si="13"/>
        <v>2.2525259796669146</v>
      </c>
      <c r="U448">
        <f ca="1">AVERAGE(T$2:T448)</f>
        <v>96.506198861583599</v>
      </c>
    </row>
    <row r="449" spans="1:21" x14ac:dyDescent="0.25">
      <c r="A449" s="75" t="s">
        <v>9</v>
      </c>
      <c r="B449">
        <v>0.39379243452958296</v>
      </c>
      <c r="C449" s="76" t="s">
        <v>84</v>
      </c>
      <c r="E449">
        <f t="shared" ca="1" si="12"/>
        <v>0.87592629108132591</v>
      </c>
      <c r="F449">
        <v>0.98677248677248675</v>
      </c>
      <c r="G449">
        <f>AVERAGE(F$2:F449)</f>
        <v>132.86126856671606</v>
      </c>
      <c r="T449">
        <f t="shared" ca="1" si="13"/>
        <v>2.0369330654149085</v>
      </c>
      <c r="U449">
        <f ca="1">AVERAGE(T$2:T449)</f>
        <v>96.295329964717141</v>
      </c>
    </row>
    <row r="450" spans="1:21" x14ac:dyDescent="0.25">
      <c r="A450" s="75" t="s">
        <v>9</v>
      </c>
      <c r="B450">
        <v>0.34640522875816993</v>
      </c>
      <c r="C450" s="76" t="s">
        <v>85</v>
      </c>
      <c r="E450">
        <f t="shared" ref="E450:E513" ca="1" si="14">RAND()</f>
        <v>0.8465854325884854</v>
      </c>
      <c r="F450">
        <v>0.47826086956521741</v>
      </c>
      <c r="G450">
        <f>AVERAGE(F$2:F450)</f>
        <v>132.56642890592062</v>
      </c>
      <c r="T450">
        <f t="shared" ca="1" si="13"/>
        <v>3.7120841534452689</v>
      </c>
      <c r="U450">
        <f ca="1">AVERAGE(T$2:T450)</f>
        <v>96.089131198990486</v>
      </c>
    </row>
    <row r="451" spans="1:21" x14ac:dyDescent="0.25">
      <c r="A451" s="75" t="s">
        <v>9</v>
      </c>
      <c r="B451">
        <v>0.78378378378378377</v>
      </c>
      <c r="C451" s="76" t="s">
        <v>86</v>
      </c>
      <c r="E451">
        <f t="shared" ca="1" si="14"/>
        <v>0.43614477459363088</v>
      </c>
      <c r="F451">
        <v>0.81308411214953269</v>
      </c>
      <c r="G451">
        <f>AVERAGE(F$2:F451)</f>
        <v>132.27364369526779</v>
      </c>
      <c r="T451">
        <f t="shared" ref="T451:T514" ca="1" si="15">2*RAND()^-1</f>
        <v>92.526399216862117</v>
      </c>
      <c r="U451">
        <f ca="1">AVERAGE(T$2:T451)</f>
        <v>96.081214016807976</v>
      </c>
    </row>
    <row r="452" spans="1:21" x14ac:dyDescent="0.25">
      <c r="A452" s="75" t="s">
        <v>9</v>
      </c>
      <c r="B452">
        <v>14.015015015015013</v>
      </c>
      <c r="C452" s="76" t="s">
        <v>87</v>
      </c>
      <c r="E452">
        <f t="shared" ca="1" si="14"/>
        <v>0.86733032062023263</v>
      </c>
      <c r="F452">
        <v>13.705882352941176</v>
      </c>
      <c r="G452">
        <f>AVERAGE(F$2:F452)</f>
        <v>132.01074400271276</v>
      </c>
      <c r="T452">
        <f t="shared" ca="1" si="15"/>
        <v>2.1130619992561805</v>
      </c>
      <c r="U452">
        <f ca="1">AVERAGE(T$2:T452)</f>
        <v>95.872858912556197</v>
      </c>
    </row>
    <row r="453" spans="1:21" x14ac:dyDescent="0.25">
      <c r="A453" s="75" t="s">
        <v>9</v>
      </c>
      <c r="B453">
        <v>0.83452577508713999</v>
      </c>
      <c r="C453" s="76" t="s">
        <v>88</v>
      </c>
      <c r="E453">
        <f t="shared" ca="1" si="14"/>
        <v>0.6041996612723296</v>
      </c>
      <c r="F453">
        <v>0.9375</v>
      </c>
      <c r="G453">
        <f>AVERAGE(F$2:F453)</f>
        <v>131.7207589496094</v>
      </c>
      <c r="T453">
        <f t="shared" ca="1" si="15"/>
        <v>2.4778361509065547</v>
      </c>
      <c r="U453">
        <f ca="1">AVERAGE(T$2:T453)</f>
        <v>95.666232756003879</v>
      </c>
    </row>
    <row r="454" spans="1:21" x14ac:dyDescent="0.25">
      <c r="A454" s="75" t="s">
        <v>9</v>
      </c>
      <c r="B454">
        <v>12.8217000691085</v>
      </c>
      <c r="C454" s="76" t="s">
        <v>89</v>
      </c>
      <c r="E454">
        <f t="shared" ca="1" si="14"/>
        <v>0.52217544178695141</v>
      </c>
      <c r="F454">
        <v>0.77272727272727271</v>
      </c>
      <c r="G454">
        <f>AVERAGE(F$2:F454)</f>
        <v>131.43169044701145</v>
      </c>
      <c r="T454">
        <f t="shared" ca="1" si="15"/>
        <v>4.3918016983454269</v>
      </c>
      <c r="U454">
        <f ca="1">AVERAGE(T$2:T454)</f>
        <v>95.464743945722077</v>
      </c>
    </row>
    <row r="455" spans="1:21" x14ac:dyDescent="0.25">
      <c r="A455" s="75" t="s">
        <v>9</v>
      </c>
      <c r="B455">
        <v>5.691056910569111E-2</v>
      </c>
      <c r="C455" s="76" t="s">
        <v>90</v>
      </c>
      <c r="E455">
        <f t="shared" ca="1" si="14"/>
        <v>0.66450695823483774</v>
      </c>
      <c r="F455">
        <v>2.6721991701244812</v>
      </c>
      <c r="G455">
        <f>AVERAGE(F$2:F455)</f>
        <v>131.14807923274518</v>
      </c>
      <c r="T455">
        <f t="shared" ca="1" si="15"/>
        <v>10.172859525815998</v>
      </c>
      <c r="U455">
        <f ca="1">AVERAGE(T$2:T455)</f>
        <v>95.276876358894086</v>
      </c>
    </row>
    <row r="456" spans="1:21" x14ac:dyDescent="0.25">
      <c r="A456" s="75" t="s">
        <v>7</v>
      </c>
      <c r="B456">
        <v>0.75409836065573765</v>
      </c>
      <c r="C456" s="76" t="s">
        <v>81</v>
      </c>
      <c r="E456">
        <f t="shared" ca="1" si="14"/>
        <v>0.15723951607001863</v>
      </c>
      <c r="F456">
        <v>1.358490566037736</v>
      </c>
      <c r="G456">
        <f>AVERAGE(F$2:F456)</f>
        <v>130.86282738952164</v>
      </c>
      <c r="T456">
        <f t="shared" ca="1" si="15"/>
        <v>2.1933368786990961</v>
      </c>
      <c r="U456">
        <f ca="1">AVERAGE(T$2:T456)</f>
        <v>95.072297151245309</v>
      </c>
    </row>
    <row r="457" spans="1:21" x14ac:dyDescent="0.25">
      <c r="A457" s="75" t="s">
        <v>10</v>
      </c>
      <c r="B457">
        <v>0.43127962085308053</v>
      </c>
      <c r="C457" s="76" t="s">
        <v>82</v>
      </c>
      <c r="E457">
        <f t="shared" ca="1" si="14"/>
        <v>0.52013966553952529</v>
      </c>
      <c r="F457">
        <v>0</v>
      </c>
      <c r="G457">
        <f>AVERAGE(F$2:F457)</f>
        <v>130.57584750489551</v>
      </c>
      <c r="T457">
        <f t="shared" ca="1" si="15"/>
        <v>7.5562061420815736</v>
      </c>
      <c r="U457">
        <f ca="1">AVERAGE(T$2:T457)</f>
        <v>94.880375899032231</v>
      </c>
    </row>
    <row r="458" spans="1:21" x14ac:dyDescent="0.25">
      <c r="A458" s="75" t="s">
        <v>10</v>
      </c>
      <c r="B458">
        <v>0.8099581908019764</v>
      </c>
      <c r="C458" s="76" t="s">
        <v>83</v>
      </c>
      <c r="E458">
        <f t="shared" ca="1" si="14"/>
        <v>6.5307297401451581E-2</v>
      </c>
      <c r="F458">
        <v>0.63636363636363635</v>
      </c>
      <c r="G458">
        <f>AVERAGE(F$2:F458)</f>
        <v>130.29151603034728</v>
      </c>
      <c r="T458">
        <f t="shared" ca="1" si="15"/>
        <v>6.7462340521021247</v>
      </c>
      <c r="U458">
        <f ca="1">AVERAGE(T$2:T458)</f>
        <v>94.687522196960174</v>
      </c>
    </row>
    <row r="459" spans="1:21" x14ac:dyDescent="0.25">
      <c r="A459" s="75" t="s">
        <v>10</v>
      </c>
      <c r="B459">
        <v>0.39379243452958296</v>
      </c>
      <c r="C459" s="76" t="s">
        <v>84</v>
      </c>
      <c r="E459">
        <f t="shared" ca="1" si="14"/>
        <v>0.42477376845028358</v>
      </c>
      <c r="F459">
        <v>331.30769230769232</v>
      </c>
      <c r="G459">
        <f>AVERAGE(F$2:F459)</f>
        <v>130.73041597855109</v>
      </c>
      <c r="T459">
        <f t="shared" ca="1" si="15"/>
        <v>3.3630875010784753</v>
      </c>
      <c r="U459">
        <f ca="1">AVERAGE(T$2:T459)</f>
        <v>94.488123867929858</v>
      </c>
    </row>
    <row r="460" spans="1:21" x14ac:dyDescent="0.25">
      <c r="A460" s="75" t="s">
        <v>10</v>
      </c>
      <c r="B460">
        <v>0.63398692810457513</v>
      </c>
      <c r="C460" s="76" t="s">
        <v>85</v>
      </c>
      <c r="E460">
        <f t="shared" ca="1" si="14"/>
        <v>0.39407546583646114</v>
      </c>
      <c r="F460">
        <v>0.60861056751467713</v>
      </c>
      <c r="G460">
        <f>AVERAGE(F$2:F460)</f>
        <v>130.44692620641376</v>
      </c>
      <c r="T460">
        <f t="shared" ca="1" si="15"/>
        <v>3.3057730648043568</v>
      </c>
      <c r="U460">
        <f ca="1">AVERAGE(T$2:T460)</f>
        <v>94.289469508881666</v>
      </c>
    </row>
    <row r="461" spans="1:21" x14ac:dyDescent="0.25">
      <c r="A461" s="75" t="s">
        <v>10</v>
      </c>
      <c r="B461">
        <v>0.35135135135135137</v>
      </c>
      <c r="C461" s="76" t="s">
        <v>86</v>
      </c>
      <c r="E461">
        <f t="shared" ca="1" si="14"/>
        <v>0.39247541454309298</v>
      </c>
      <c r="F461">
        <v>0.22746781115879827</v>
      </c>
      <c r="G461">
        <f>AVERAGE(F$2:F461)</f>
        <v>130.16384042729365</v>
      </c>
      <c r="T461">
        <f t="shared" ca="1" si="15"/>
        <v>2.4946157976602641</v>
      </c>
      <c r="U461">
        <f ca="1">AVERAGE(T$2:T461)</f>
        <v>94.089915479074662</v>
      </c>
    </row>
    <row r="462" spans="1:21" x14ac:dyDescent="0.25">
      <c r="A462" s="75" t="s">
        <v>10</v>
      </c>
      <c r="B462">
        <v>3.5045045045045042</v>
      </c>
      <c r="C462" s="76" t="s">
        <v>87</v>
      </c>
      <c r="E462">
        <f t="shared" ca="1" si="14"/>
        <v>0.59250411513431833</v>
      </c>
      <c r="F462">
        <v>0.6260162601626017</v>
      </c>
      <c r="G462">
        <f>AVERAGE(F$2:F462)</f>
        <v>129.88284731630202</v>
      </c>
      <c r="T462">
        <f t="shared" ca="1" si="15"/>
        <v>5.113604605606592</v>
      </c>
      <c r="U462">
        <f ca="1">AVERAGE(T$2:T462)</f>
        <v>93.896908297136548</v>
      </c>
    </row>
    <row r="463" spans="1:21" x14ac:dyDescent="0.25">
      <c r="A463" s="75" t="s">
        <v>10</v>
      </c>
      <c r="B463">
        <v>0.26618968996514403</v>
      </c>
      <c r="C463" s="76" t="s">
        <v>88</v>
      </c>
      <c r="E463">
        <f t="shared" ca="1" si="14"/>
        <v>0.97828995458023194</v>
      </c>
      <c r="F463">
        <v>0.5</v>
      </c>
      <c r="G463">
        <f>AVERAGE(F$2:F463)</f>
        <v>129.60279786323645</v>
      </c>
      <c r="T463">
        <f t="shared" ca="1" si="15"/>
        <v>23.720497082124172</v>
      </c>
      <c r="U463">
        <f ca="1">AVERAGE(T$2:T463)</f>
        <v>93.745011303164659</v>
      </c>
    </row>
    <row r="464" spans="1:21" x14ac:dyDescent="0.25">
      <c r="A464" s="75" t="s">
        <v>10</v>
      </c>
      <c r="B464">
        <v>0.7926744989633725</v>
      </c>
      <c r="C464" s="76" t="s">
        <v>89</v>
      </c>
      <c r="E464">
        <f t="shared" ca="1" si="14"/>
        <v>7.1908184310352063E-2</v>
      </c>
      <c r="F464">
        <v>4</v>
      </c>
      <c r="G464">
        <f>AVERAGE(F$2:F464)</f>
        <v>129.33151752227914</v>
      </c>
      <c r="T464">
        <f t="shared" ca="1" si="15"/>
        <v>2.2421828535624355</v>
      </c>
      <c r="U464">
        <f ca="1">AVERAGE(T$2:T464)</f>
        <v>93.547381004137435</v>
      </c>
    </row>
    <row r="465" spans="1:21" x14ac:dyDescent="0.25">
      <c r="A465" s="75" t="s">
        <v>10</v>
      </c>
      <c r="B465">
        <v>0.21951219512195125</v>
      </c>
      <c r="C465" s="76" t="s">
        <v>90</v>
      </c>
      <c r="E465">
        <f t="shared" ca="1" si="14"/>
        <v>0.34925143535833569</v>
      </c>
      <c r="F465">
        <v>0.93560849967804249</v>
      </c>
      <c r="G465">
        <f>AVERAGE(F$2:F465)</f>
        <v>129.05480220110974</v>
      </c>
      <c r="T465">
        <f t="shared" ca="1" si="15"/>
        <v>2.633736294583807</v>
      </c>
      <c r="U465">
        <f ca="1">AVERAGE(T$2:T465)</f>
        <v>93.351446425022019</v>
      </c>
    </row>
    <row r="466" spans="1:21" x14ac:dyDescent="0.25">
      <c r="A466" s="75" t="s">
        <v>8</v>
      </c>
      <c r="B466">
        <v>0.67213114754098358</v>
      </c>
      <c r="C466" s="76" t="s">
        <v>81</v>
      </c>
      <c r="E466">
        <f t="shared" ca="1" si="14"/>
        <v>0.51341080373516657</v>
      </c>
      <c r="F466">
        <v>6.3829787234042618E-2</v>
      </c>
      <c r="G466">
        <f>AVERAGE(F$2:F466)</f>
        <v>128.77740226043474</v>
      </c>
      <c r="T466">
        <f t="shared" ca="1" si="15"/>
        <v>4.2849883865183243</v>
      </c>
      <c r="U466">
        <f ca="1">AVERAGE(T$2:T466)</f>
        <v>93.159905655046742</v>
      </c>
    </row>
    <row r="467" spans="1:21" x14ac:dyDescent="0.25">
      <c r="A467" s="75" t="s">
        <v>11</v>
      </c>
      <c r="B467">
        <v>0.36808846761453395</v>
      </c>
      <c r="C467" s="76" t="s">
        <v>82</v>
      </c>
      <c r="E467">
        <f t="shared" ca="1" si="14"/>
        <v>0.63311943360271239</v>
      </c>
      <c r="F467">
        <v>0.83333333333333337</v>
      </c>
      <c r="G467">
        <f>AVERAGE(F$2:F467)</f>
        <v>128.50284417260835</v>
      </c>
      <c r="T467">
        <f t="shared" ca="1" si="15"/>
        <v>7.6520065853356574</v>
      </c>
      <c r="U467">
        <f ca="1">AVERAGE(T$2:T467)</f>
        <v>92.976412309403585</v>
      </c>
    </row>
    <row r="468" spans="1:21" x14ac:dyDescent="0.25">
      <c r="A468" s="75" t="s">
        <v>11</v>
      </c>
      <c r="B468">
        <v>0.23983276320790575</v>
      </c>
      <c r="C468" s="76" t="s">
        <v>83</v>
      </c>
      <c r="E468">
        <f t="shared" ca="1" si="14"/>
        <v>0.32243846818208743</v>
      </c>
      <c r="F468">
        <v>0.58269585861250328</v>
      </c>
      <c r="G468">
        <f>AVERAGE(F$2:F468)</f>
        <v>128.22892522546917</v>
      </c>
      <c r="T468">
        <f t="shared" ca="1" si="15"/>
        <v>3.3471566559891124</v>
      </c>
      <c r="U468">
        <f ca="1">AVERAGE(T$2:T468)</f>
        <v>92.784486708432681</v>
      </c>
    </row>
    <row r="469" spans="1:21" x14ac:dyDescent="0.25">
      <c r="A469" s="75" t="s">
        <v>11</v>
      </c>
      <c r="B469">
        <v>9.1173617846750668E-2</v>
      </c>
      <c r="C469" s="76" t="s">
        <v>84</v>
      </c>
      <c r="E469">
        <f t="shared" ca="1" si="14"/>
        <v>0.33019594724125545</v>
      </c>
      <c r="F469">
        <v>2</v>
      </c>
      <c r="G469">
        <f>AVERAGE(F$2:F469)</f>
        <v>127.95920529977371</v>
      </c>
      <c r="T469">
        <f t="shared" ca="1" si="15"/>
        <v>3.2741343868461539</v>
      </c>
      <c r="U469">
        <f ca="1">AVERAGE(T$2:T469)</f>
        <v>92.593225271848098</v>
      </c>
    </row>
    <row r="470" spans="1:21" x14ac:dyDescent="0.25">
      <c r="A470" s="75" t="s">
        <v>11</v>
      </c>
      <c r="B470">
        <v>0.30718954248366009</v>
      </c>
      <c r="C470" s="76" t="s">
        <v>85</v>
      </c>
      <c r="E470">
        <f t="shared" ca="1" si="14"/>
        <v>0.21452377145796986</v>
      </c>
      <c r="F470">
        <v>0.5</v>
      </c>
      <c r="G470">
        <f>AVERAGE(F$2:F470)</f>
        <v>127.68743727141599</v>
      </c>
      <c r="T470">
        <f t="shared" ca="1" si="15"/>
        <v>37.904230491402437</v>
      </c>
      <c r="U470">
        <f ca="1">AVERAGE(T$2:T470)</f>
        <v>92.47661760707102</v>
      </c>
    </row>
    <row r="471" spans="1:21" x14ac:dyDescent="0.25">
      <c r="A471" s="75" t="s">
        <v>11</v>
      </c>
      <c r="B471">
        <v>0.45945945945945948</v>
      </c>
      <c r="C471" s="76" t="s">
        <v>86</v>
      </c>
      <c r="E471">
        <f t="shared" ca="1" si="14"/>
        <v>3.9288073842725812E-2</v>
      </c>
      <c r="F471">
        <v>5.666666666666667</v>
      </c>
      <c r="G471">
        <f>AVERAGE(F$2:F471)</f>
        <v>127.42781861055481</v>
      </c>
      <c r="T471">
        <f t="shared" ca="1" si="15"/>
        <v>12.942660506965714</v>
      </c>
      <c r="U471">
        <f ca="1">AVERAGE(T$2:T471)</f>
        <v>92.307396421751662</v>
      </c>
    </row>
    <row r="472" spans="1:21" x14ac:dyDescent="0.25">
      <c r="A472" s="75" t="s">
        <v>11</v>
      </c>
      <c r="B472">
        <v>23.024024024024023</v>
      </c>
      <c r="C472" s="76" t="s">
        <v>87</v>
      </c>
      <c r="E472">
        <f t="shared" ca="1" si="14"/>
        <v>0.53903408079942627</v>
      </c>
      <c r="F472">
        <v>0.86111111111111116</v>
      </c>
      <c r="G472">
        <f>AVERAGE(F$2:F472)</f>
        <v>127.15909948635216</v>
      </c>
      <c r="T472">
        <f t="shared" ca="1" si="15"/>
        <v>7.2511379971522798</v>
      </c>
      <c r="U472">
        <f ca="1">AVERAGE(T$2:T472)</f>
        <v>92.126809885818332</v>
      </c>
    </row>
    <row r="473" spans="1:21" x14ac:dyDescent="0.25">
      <c r="A473" s="75" t="s">
        <v>11</v>
      </c>
      <c r="B473">
        <v>0.38849140830428669</v>
      </c>
      <c r="C473" s="76" t="s">
        <v>88</v>
      </c>
      <c r="E473">
        <f t="shared" ca="1" si="14"/>
        <v>0.91485303550083774</v>
      </c>
      <c r="F473">
        <v>0.5625</v>
      </c>
      <c r="G473">
        <f>AVERAGE(F$2:F473)</f>
        <v>126.89088635184719</v>
      </c>
      <c r="T473">
        <f t="shared" ca="1" si="15"/>
        <v>16.237956206170256</v>
      </c>
      <c r="U473">
        <f ca="1">AVERAGE(T$2:T473)</f>
        <v>91.966028416158053</v>
      </c>
    </row>
    <row r="474" spans="1:21" x14ac:dyDescent="0.25">
      <c r="A474" s="75" t="s">
        <v>11</v>
      </c>
      <c r="B474">
        <v>0.44713199723565999</v>
      </c>
      <c r="C474" s="76" t="s">
        <v>89</v>
      </c>
      <c r="E474">
        <f t="shared" ca="1" si="14"/>
        <v>0.58222114503476952</v>
      </c>
      <c r="F474">
        <v>2.5445281346920692</v>
      </c>
      <c r="G474">
        <f>AVERAGE(F$2:F474)</f>
        <v>126.627997645257</v>
      </c>
      <c r="T474">
        <f t="shared" ca="1" si="15"/>
        <v>2.6560132955282834</v>
      </c>
      <c r="U474">
        <f ca="1">AVERAGE(T$2:T474)</f>
        <v>91.777212316537273</v>
      </c>
    </row>
    <row r="475" spans="1:21" x14ac:dyDescent="0.25">
      <c r="A475" s="75" t="s">
        <v>11</v>
      </c>
      <c r="B475">
        <v>2.4390243902439046E-2</v>
      </c>
      <c r="C475" s="76" t="s">
        <v>90</v>
      </c>
      <c r="E475">
        <f t="shared" ca="1" si="14"/>
        <v>7.2982190760201515E-2</v>
      </c>
      <c r="F475">
        <v>1</v>
      </c>
      <c r="G475">
        <f>AVERAGE(F$2:F475)</f>
        <v>126.36295967554126</v>
      </c>
      <c r="T475">
        <f t="shared" ca="1" si="15"/>
        <v>3.048351905730188</v>
      </c>
      <c r="U475">
        <f ca="1">AVERAGE(T$2:T475)</f>
        <v>91.590020627906881</v>
      </c>
    </row>
    <row r="476" spans="1:21" x14ac:dyDescent="0.25">
      <c r="A476" s="75" t="s">
        <v>8</v>
      </c>
      <c r="B476">
        <v>0.67213114754098358</v>
      </c>
      <c r="C476" s="76" t="s">
        <v>81</v>
      </c>
      <c r="E476">
        <f t="shared" ca="1" si="14"/>
        <v>0.22264718618760759</v>
      </c>
      <c r="F476">
        <v>0.77954144620811283</v>
      </c>
      <c r="G476">
        <f>AVERAGE(F$2:F476)</f>
        <v>126.09857353190057</v>
      </c>
      <c r="T476">
        <f t="shared" ca="1" si="15"/>
        <v>40.501076778766581</v>
      </c>
      <c r="U476">
        <f ca="1">AVERAGE(T$2:T476)</f>
        <v>91.482464956645529</v>
      </c>
    </row>
    <row r="477" spans="1:21" x14ac:dyDescent="0.25">
      <c r="A477" s="75" t="s">
        <v>12</v>
      </c>
      <c r="B477">
        <v>0.84202211690363349</v>
      </c>
      <c r="C477" s="76" t="s">
        <v>82</v>
      </c>
      <c r="E477">
        <f t="shared" ca="1" si="14"/>
        <v>0.87626073889429168</v>
      </c>
      <c r="F477">
        <v>0.42857142857142855</v>
      </c>
      <c r="G477">
        <f>AVERAGE(F$2:F477)</f>
        <v>125.83456092243979</v>
      </c>
      <c r="T477">
        <f t="shared" ca="1" si="15"/>
        <v>2.9024228807638228</v>
      </c>
      <c r="U477">
        <f ca="1">AVERAGE(T$2:T477)</f>
        <v>91.296372431276026</v>
      </c>
    </row>
    <row r="478" spans="1:21" x14ac:dyDescent="0.25">
      <c r="A478" s="75" t="s">
        <v>12</v>
      </c>
      <c r="B478">
        <v>0.4298745724059293</v>
      </c>
      <c r="C478" s="76" t="s">
        <v>83</v>
      </c>
      <c r="E478">
        <f t="shared" ca="1" si="14"/>
        <v>0.43426856258111557</v>
      </c>
      <c r="F478">
        <v>1.1832884097035039</v>
      </c>
      <c r="G478">
        <f>AVERAGE(F$2:F478)</f>
        <v>125.57323749998122</v>
      </c>
      <c r="T478">
        <f t="shared" ca="1" si="15"/>
        <v>4.2393510223082469</v>
      </c>
      <c r="U478">
        <f ca="1">AVERAGE(T$2:T478)</f>
        <v>91.113862952431219</v>
      </c>
    </row>
    <row r="479" spans="1:21" x14ac:dyDescent="0.25">
      <c r="A479" s="75" t="s">
        <v>12</v>
      </c>
      <c r="B479">
        <v>0.39379243452958296</v>
      </c>
      <c r="C479" s="76" t="s">
        <v>84</v>
      </c>
      <c r="E479">
        <f t="shared" ca="1" si="14"/>
        <v>0.68042544421217277</v>
      </c>
      <c r="F479">
        <v>4</v>
      </c>
      <c r="G479">
        <f>AVERAGE(F$2:F479)</f>
        <v>125.31890018303565</v>
      </c>
      <c r="T479">
        <f t="shared" ca="1" si="15"/>
        <v>4.3452173949538029</v>
      </c>
      <c r="U479">
        <f ca="1">AVERAGE(T$2:T479)</f>
        <v>90.932338589340276</v>
      </c>
    </row>
    <row r="480" spans="1:21" x14ac:dyDescent="0.25">
      <c r="A480" s="75" t="s">
        <v>12</v>
      </c>
      <c r="B480">
        <v>5.5359477124183014</v>
      </c>
      <c r="C480" s="76" t="s">
        <v>85</v>
      </c>
      <c r="E480">
        <f t="shared" ca="1" si="14"/>
        <v>8.0496091080547449E-2</v>
      </c>
      <c r="F480">
        <v>0.190426679835726</v>
      </c>
      <c r="G480">
        <f>AVERAGE(F$2:F480)</f>
        <v>125.05767163709996</v>
      </c>
      <c r="T480">
        <f t="shared" ca="1" si="15"/>
        <v>32.357955400359309</v>
      </c>
      <c r="U480">
        <f ca="1">AVERAGE(T$2:T480)</f>
        <v>90.810053864519844</v>
      </c>
    </row>
    <row r="481" spans="1:21" x14ac:dyDescent="0.25">
      <c r="A481" s="75" t="s">
        <v>12</v>
      </c>
      <c r="B481">
        <v>0.7567567567567568</v>
      </c>
      <c r="C481" s="76" t="s">
        <v>86</v>
      </c>
      <c r="E481">
        <f t="shared" ca="1" si="14"/>
        <v>0.17240746135722973</v>
      </c>
      <c r="F481">
        <v>0.89795918367346927</v>
      </c>
      <c r="G481">
        <f>AVERAGE(F$2:F481)</f>
        <v>124.79900556948866</v>
      </c>
      <c r="T481">
        <f t="shared" ca="1" si="15"/>
        <v>2.5151194602548941</v>
      </c>
      <c r="U481">
        <f ca="1">AVERAGE(T$2:T481)</f>
        <v>90.626106084510951</v>
      </c>
    </row>
    <row r="482" spans="1:21" x14ac:dyDescent="0.25">
      <c r="A482" s="75" t="s">
        <v>12</v>
      </c>
      <c r="B482">
        <v>2.0030030030030028</v>
      </c>
      <c r="C482" s="76" t="s">
        <v>87</v>
      </c>
      <c r="E482">
        <f t="shared" ca="1" si="14"/>
        <v>0.84304745666491587</v>
      </c>
      <c r="F482">
        <v>0.51057401812688818</v>
      </c>
      <c r="G482">
        <f>AVERAGE(F$2:F482)</f>
        <v>124.54060966189746</v>
      </c>
      <c r="T482">
        <f t="shared" ca="1" si="15"/>
        <v>18.691041472543692</v>
      </c>
      <c r="U482">
        <f ca="1">AVERAGE(T$2:T482)</f>
        <v>90.476552935629527</v>
      </c>
    </row>
    <row r="483" spans="1:21" x14ac:dyDescent="0.25">
      <c r="A483" s="75" t="s">
        <v>12</v>
      </c>
      <c r="B483">
        <v>1.4460343667828532</v>
      </c>
      <c r="C483" s="76" t="s">
        <v>88</v>
      </c>
      <c r="E483">
        <f t="shared" ca="1" si="14"/>
        <v>0.67458048362102363</v>
      </c>
      <c r="F483">
        <v>0.45945945945945948</v>
      </c>
      <c r="G483">
        <f>AVERAGE(F$2:F483)</f>
        <v>124.28317988969324</v>
      </c>
      <c r="T483">
        <f t="shared" ca="1" si="15"/>
        <v>2.2046848400480181</v>
      </c>
      <c r="U483">
        <f ca="1">AVERAGE(T$2:T483)</f>
        <v>90.293416279829572</v>
      </c>
    </row>
    <row r="484" spans="1:21" x14ac:dyDescent="0.25">
      <c r="A484" s="75" t="s">
        <v>12</v>
      </c>
      <c r="B484">
        <v>0.6544574982722875</v>
      </c>
      <c r="C484" s="76" t="s">
        <v>89</v>
      </c>
      <c r="E484">
        <f t="shared" ca="1" si="14"/>
        <v>0.69367832909385951</v>
      </c>
      <c r="F484">
        <v>0.25925925925925924</v>
      </c>
      <c r="G484">
        <f>AVERAGE(F$2:F484)</f>
        <v>124.02640158611057</v>
      </c>
      <c r="T484">
        <f t="shared" ca="1" si="15"/>
        <v>3.9173369988874058</v>
      </c>
      <c r="U484">
        <f ca="1">AVERAGE(T$2:T484)</f>
        <v>90.114583817550184</v>
      </c>
    </row>
    <row r="485" spans="1:21" x14ac:dyDescent="0.25">
      <c r="A485" s="75" t="s">
        <v>12</v>
      </c>
      <c r="B485">
        <v>0.18699186991869918</v>
      </c>
      <c r="C485" s="76" t="s">
        <v>90</v>
      </c>
      <c r="E485">
        <f t="shared" ca="1" si="14"/>
        <v>0.28334797127325451</v>
      </c>
      <c r="F485">
        <v>0.70588235294117652</v>
      </c>
      <c r="G485">
        <f>AVERAGE(F$2:F485)</f>
        <v>123.77160712488502</v>
      </c>
      <c r="T485">
        <f t="shared" ca="1" si="15"/>
        <v>2.8726194834198626</v>
      </c>
      <c r="U485">
        <f ca="1">AVERAGE(T$2:T485)</f>
        <v>89.934331825124303</v>
      </c>
    </row>
    <row r="486" spans="1:21" x14ac:dyDescent="0.25">
      <c r="A486" s="75" t="s">
        <v>9</v>
      </c>
      <c r="B486">
        <v>0.6393442622950819</v>
      </c>
      <c r="C486" s="76" t="s">
        <v>81</v>
      </c>
      <c r="E486">
        <f t="shared" ca="1" si="14"/>
        <v>4.6663660643562976E-2</v>
      </c>
      <c r="F486">
        <v>0.95</v>
      </c>
      <c r="G486">
        <f>AVERAGE(F$2:F486)</f>
        <v>123.5183666978234</v>
      </c>
      <c r="T486">
        <f t="shared" ca="1" si="15"/>
        <v>3.0337803035483217</v>
      </c>
      <c r="U486">
        <f ca="1">AVERAGE(T$2:T486)</f>
        <v>89.755155430234453</v>
      </c>
    </row>
    <row r="487" spans="1:21" x14ac:dyDescent="0.25">
      <c r="A487" s="75" t="s">
        <v>13</v>
      </c>
      <c r="B487">
        <v>0.68404423380726698</v>
      </c>
      <c r="C487" s="76" t="s">
        <v>82</v>
      </c>
      <c r="E487">
        <f t="shared" ca="1" si="14"/>
        <v>0.30990052958031722</v>
      </c>
      <c r="F487">
        <v>0.18032786885245897</v>
      </c>
      <c r="G487">
        <f>AVERAGE(F$2:F487)</f>
        <v>123.26458472492428</v>
      </c>
      <c r="T487">
        <f t="shared" ca="1" si="15"/>
        <v>2.170973230286886</v>
      </c>
      <c r="U487">
        <f ca="1">AVERAGE(T$2:T487)</f>
        <v>89.574941063567891</v>
      </c>
    </row>
    <row r="488" spans="1:21" x14ac:dyDescent="0.25">
      <c r="A488" s="75" t="s">
        <v>13</v>
      </c>
      <c r="B488">
        <v>0.84796655264158116</v>
      </c>
      <c r="C488" s="76" t="s">
        <v>83</v>
      </c>
      <c r="E488">
        <f t="shared" ca="1" si="14"/>
        <v>0.23418776025713262</v>
      </c>
      <c r="F488">
        <v>0.53846153846153844</v>
      </c>
      <c r="G488">
        <f>AVERAGE(F$2:F488)</f>
        <v>123.01258036519847</v>
      </c>
      <c r="T488">
        <f t="shared" ca="1" si="15"/>
        <v>4.9398269329605711</v>
      </c>
      <c r="U488">
        <f ca="1">AVERAGE(T$2:T488)</f>
        <v>89.401152328186768</v>
      </c>
    </row>
    <row r="489" spans="1:21" x14ac:dyDescent="0.25">
      <c r="A489" s="75" t="s">
        <v>13</v>
      </c>
      <c r="B489">
        <v>0.57613967022308432</v>
      </c>
      <c r="C489" s="76" t="s">
        <v>84</v>
      </c>
      <c r="E489">
        <f t="shared" ca="1" si="14"/>
        <v>2.7436911713223378E-2</v>
      </c>
      <c r="F489">
        <v>0.31506849315068491</v>
      </c>
      <c r="G489">
        <f>AVERAGE(F$2:F489)</f>
        <v>122.76115103759183</v>
      </c>
      <c r="T489">
        <f t="shared" ca="1" si="15"/>
        <v>2.0392932875146408</v>
      </c>
      <c r="U489">
        <f ca="1">AVERAGE(T$2:T489)</f>
        <v>89.222132125234566</v>
      </c>
    </row>
    <row r="490" spans="1:21" x14ac:dyDescent="0.25">
      <c r="A490" s="75" t="s">
        <v>13</v>
      </c>
      <c r="B490">
        <v>0.21568627450980396</v>
      </c>
      <c r="C490" s="76" t="s">
        <v>85</v>
      </c>
      <c r="E490">
        <f t="shared" ca="1" si="14"/>
        <v>0.65461392914692529</v>
      </c>
      <c r="F490">
        <v>13.545454545454545</v>
      </c>
      <c r="G490">
        <f>AVERAGE(F$2:F490)</f>
        <v>122.53780605499033</v>
      </c>
      <c r="T490">
        <f t="shared" ca="1" si="15"/>
        <v>3.1212635766828214</v>
      </c>
      <c r="U490">
        <f ca="1">AVERAGE(T$2:T490)</f>
        <v>89.046056729429765</v>
      </c>
    </row>
    <row r="491" spans="1:21" x14ac:dyDescent="0.25">
      <c r="A491" s="75" t="s">
        <v>13</v>
      </c>
      <c r="B491">
        <v>0.1891891891891892</v>
      </c>
      <c r="C491" s="76" t="s">
        <v>86</v>
      </c>
      <c r="E491">
        <f t="shared" ca="1" si="14"/>
        <v>0.96897385940959491</v>
      </c>
      <c r="F491">
        <v>0.44444444444444442</v>
      </c>
      <c r="G491">
        <f>AVERAGE(F$2:F491)</f>
        <v>122.28863592925453</v>
      </c>
      <c r="T491">
        <f t="shared" ca="1" si="15"/>
        <v>79.576811397092484</v>
      </c>
      <c r="U491">
        <f ca="1">AVERAGE(T$2:T491)</f>
        <v>89.026731738955604</v>
      </c>
    </row>
    <row r="492" spans="1:21" x14ac:dyDescent="0.25">
      <c r="A492" s="75" t="s">
        <v>13</v>
      </c>
      <c r="B492">
        <v>20.021021021021021</v>
      </c>
      <c r="C492" s="76" t="s">
        <v>87</v>
      </c>
      <c r="E492">
        <f t="shared" ca="1" si="14"/>
        <v>0.30815568676991745</v>
      </c>
      <c r="F492">
        <v>0.23762376237623761</v>
      </c>
      <c r="G492">
        <f>AVERAGE(F$2:F492)</f>
        <v>122.04005952972931</v>
      </c>
      <c r="T492">
        <f t="shared" ca="1" si="15"/>
        <v>2.2338002920594904</v>
      </c>
      <c r="U492">
        <f ca="1">AVERAGE(T$2:T492)</f>
        <v>88.849964057801031</v>
      </c>
    </row>
    <row r="493" spans="1:21" x14ac:dyDescent="0.25">
      <c r="A493" s="75" t="s">
        <v>13</v>
      </c>
      <c r="B493">
        <v>0.81654742249128598</v>
      </c>
      <c r="C493" s="76" t="s">
        <v>88</v>
      </c>
      <c r="E493">
        <f t="shared" ca="1" si="14"/>
        <v>0.50943688055774428</v>
      </c>
      <c r="F493">
        <v>0.78260869565217395</v>
      </c>
      <c r="G493">
        <f>AVERAGE(F$2:F493)</f>
        <v>121.79360129632671</v>
      </c>
      <c r="T493">
        <f t="shared" ca="1" si="15"/>
        <v>2.4148365895959705</v>
      </c>
      <c r="U493">
        <f ca="1">AVERAGE(T$2:T493)</f>
        <v>88.674282904410362</v>
      </c>
    </row>
    <row r="494" spans="1:21" x14ac:dyDescent="0.25">
      <c r="A494" s="75" t="s">
        <v>13</v>
      </c>
      <c r="B494">
        <v>1.7643400138217</v>
      </c>
      <c r="C494" s="76" t="s">
        <v>89</v>
      </c>
      <c r="E494">
        <f t="shared" ca="1" si="14"/>
        <v>9.2298559560593962E-2</v>
      </c>
      <c r="F494">
        <v>0</v>
      </c>
      <c r="G494">
        <f>AVERAGE(F$2:F494)</f>
        <v>121.54655545191227</v>
      </c>
      <c r="T494">
        <f t="shared" ca="1" si="15"/>
        <v>2.1624009222785321</v>
      </c>
      <c r="U494">
        <f ca="1">AVERAGE(T$2:T494)</f>
        <v>88.498802413574396</v>
      </c>
    </row>
    <row r="495" spans="1:21" x14ac:dyDescent="0.25">
      <c r="A495" s="75" t="s">
        <v>13</v>
      </c>
      <c r="B495">
        <v>0.18699186991869918</v>
      </c>
      <c r="C495" s="76" t="s">
        <v>90</v>
      </c>
      <c r="E495">
        <f t="shared" ca="1" si="14"/>
        <v>0.92133710394966062</v>
      </c>
      <c r="F495">
        <v>1.2413793103448276</v>
      </c>
      <c r="G495">
        <f>AVERAGE(F$2:F495)</f>
        <v>121.30302270668642</v>
      </c>
      <c r="T495">
        <f t="shared" ca="1" si="15"/>
        <v>4.847828048834244</v>
      </c>
      <c r="U495">
        <f ca="1">AVERAGE(T$2:T495)</f>
        <v>88.329468457370481</v>
      </c>
    </row>
    <row r="496" spans="1:21" x14ac:dyDescent="0.25">
      <c r="A496" s="75" t="s">
        <v>10</v>
      </c>
      <c r="B496">
        <v>0.31147540983606564</v>
      </c>
      <c r="C496" s="76" t="s">
        <v>81</v>
      </c>
      <c r="E496">
        <f t="shared" ca="1" si="14"/>
        <v>0.50664184505524945</v>
      </c>
      <c r="F496">
        <v>0.83333333333333337</v>
      </c>
      <c r="G496">
        <f>AVERAGE(F$2:F496)</f>
        <v>121.05964959684127</v>
      </c>
      <c r="T496">
        <f t="shared" ca="1" si="15"/>
        <v>2.6553343057074446</v>
      </c>
      <c r="U496">
        <f ca="1">AVERAGE(T$2:T496)</f>
        <v>88.156389398478225</v>
      </c>
    </row>
    <row r="497" spans="1:21" x14ac:dyDescent="0.25">
      <c r="A497" s="75" t="s">
        <v>14</v>
      </c>
      <c r="B497">
        <v>0.93680884676145337</v>
      </c>
      <c r="C497" s="76" t="s">
        <v>82</v>
      </c>
      <c r="E497">
        <f t="shared" ca="1" si="14"/>
        <v>0.10652767864964274</v>
      </c>
      <c r="F497">
        <v>0.85</v>
      </c>
      <c r="G497">
        <f>AVERAGE(F$2:F497)</f>
        <v>120.8172914323315</v>
      </c>
      <c r="T497">
        <f t="shared" ca="1" si="15"/>
        <v>4.3113929505255282</v>
      </c>
      <c r="U497">
        <f ca="1">AVERAGE(T$2:T497)</f>
        <v>87.987347066929942</v>
      </c>
    </row>
    <row r="498" spans="1:21" x14ac:dyDescent="0.25">
      <c r="A498" s="75" t="s">
        <v>14</v>
      </c>
      <c r="B498">
        <v>4.9790954009882177E-2</v>
      </c>
      <c r="C498" s="76" t="s">
        <v>83</v>
      </c>
      <c r="E498">
        <f t="shared" ca="1" si="14"/>
        <v>0.85683006571118447</v>
      </c>
      <c r="F498">
        <v>7.5566750629722425E-3</v>
      </c>
      <c r="G498">
        <f>AVERAGE(F$2:F498)</f>
        <v>120.57421349519414</v>
      </c>
      <c r="T498">
        <f t="shared" ca="1" si="15"/>
        <v>4.0943752833812166</v>
      </c>
      <c r="U498">
        <f ca="1">AVERAGE(T$2:T498)</f>
        <v>87.818548330946953</v>
      </c>
    </row>
    <row r="499" spans="1:21" x14ac:dyDescent="0.25">
      <c r="A499" s="75" t="s">
        <v>14</v>
      </c>
      <c r="B499">
        <v>0.39379243452958296</v>
      </c>
      <c r="C499" s="76" t="s">
        <v>84</v>
      </c>
      <c r="E499">
        <f t="shared" ca="1" si="14"/>
        <v>0.83640858855567435</v>
      </c>
      <c r="F499">
        <v>0.66666666666666663</v>
      </c>
      <c r="G499">
        <f>AVERAGE(F$2:F499)</f>
        <v>120.33343528871114</v>
      </c>
      <c r="T499">
        <f t="shared" ca="1" si="15"/>
        <v>2.5501370000878496</v>
      </c>
      <c r="U499">
        <f ca="1">AVERAGE(T$2:T499)</f>
        <v>87.647326621447235</v>
      </c>
    </row>
    <row r="500" spans="1:21" x14ac:dyDescent="0.25">
      <c r="A500" s="75" t="s">
        <v>14</v>
      </c>
      <c r="B500">
        <v>0.67320261437908502</v>
      </c>
      <c r="C500" s="76" t="s">
        <v>85</v>
      </c>
      <c r="E500">
        <f t="shared" ca="1" si="14"/>
        <v>0.81003478660191475</v>
      </c>
      <c r="F500">
        <v>0.13656583629893232</v>
      </c>
      <c r="G500">
        <f>AVERAGE(F$2:F500)</f>
        <v>120.09255979882656</v>
      </c>
      <c r="T500">
        <f t="shared" ca="1" si="15"/>
        <v>4.1378257655531208</v>
      </c>
      <c r="U500">
        <f ca="1">AVERAGE(T$2:T500)</f>
        <v>87.47997291231718</v>
      </c>
    </row>
    <row r="501" spans="1:21" x14ac:dyDescent="0.25">
      <c r="A501" s="75" t="s">
        <v>14</v>
      </c>
      <c r="B501">
        <v>0.83783783783783783</v>
      </c>
      <c r="C501" s="76" t="s">
        <v>86</v>
      </c>
      <c r="E501">
        <f t="shared" ca="1" si="14"/>
        <v>0.95943856679107298</v>
      </c>
      <c r="F501">
        <v>0.99465811965811968</v>
      </c>
      <c r="G501">
        <f>AVERAGE(F$2:F501)</f>
        <v>119.85436399546822</v>
      </c>
      <c r="T501">
        <f t="shared" ca="1" si="15"/>
        <v>4.5915098680028441</v>
      </c>
      <c r="U501">
        <f ca="1">AVERAGE(T$2:T501)</f>
        <v>87.314195986228555</v>
      </c>
    </row>
    <row r="502" spans="1:21" x14ac:dyDescent="0.25">
      <c r="A502" s="75" t="s">
        <v>14</v>
      </c>
      <c r="B502">
        <v>0.80180180180180161</v>
      </c>
      <c r="C502" s="76" t="s">
        <v>87</v>
      </c>
      <c r="E502">
        <f t="shared" ca="1" si="14"/>
        <v>0.68728516684887386</v>
      </c>
      <c r="F502">
        <v>0.2807017543859649</v>
      </c>
      <c r="G502">
        <f>AVERAGE(F$2:F502)</f>
        <v>119.61569401095508</v>
      </c>
      <c r="T502">
        <f t="shared" ca="1" si="15"/>
        <v>21.514165278097476</v>
      </c>
      <c r="U502">
        <f ca="1">AVERAGE(T$2:T502)</f>
        <v>87.182858599585572</v>
      </c>
    </row>
    <row r="503" spans="1:21" x14ac:dyDescent="0.25">
      <c r="A503" s="75" t="s">
        <v>14</v>
      </c>
      <c r="B503">
        <v>0.467620620069712</v>
      </c>
      <c r="C503" s="76" t="s">
        <v>88</v>
      </c>
      <c r="E503">
        <f t="shared" ca="1" si="14"/>
        <v>0.62972456734774296</v>
      </c>
      <c r="F503">
        <v>1.0833333333333333</v>
      </c>
      <c r="G503">
        <f>AVERAGE(F$2:F503)</f>
        <v>119.37957377056142</v>
      </c>
      <c r="T503">
        <f t="shared" ca="1" si="15"/>
        <v>2.1453410542585409</v>
      </c>
      <c r="U503">
        <f ca="1">AVERAGE(T$2:T503)</f>
        <v>87.013461154276158</v>
      </c>
    </row>
    <row r="504" spans="1:21" x14ac:dyDescent="0.25">
      <c r="A504" s="75" t="s">
        <v>14</v>
      </c>
      <c r="B504">
        <v>0.861782999308915</v>
      </c>
      <c r="C504" s="76" t="s">
        <v>89</v>
      </c>
      <c r="E504">
        <f t="shared" ca="1" si="14"/>
        <v>0.44151253615600083</v>
      </c>
      <c r="F504">
        <v>0.5161290322580645</v>
      </c>
      <c r="G504">
        <f>AVERAGE(F$2:F504)</f>
        <v>119.1432647352964</v>
      </c>
      <c r="T504">
        <f t="shared" ca="1" si="15"/>
        <v>9.0126348248420349</v>
      </c>
      <c r="U504">
        <f ca="1">AVERAGE(T$2:T504)</f>
        <v>86.858389928969146</v>
      </c>
    </row>
    <row r="505" spans="1:21" x14ac:dyDescent="0.25">
      <c r="A505" s="75" t="s">
        <v>14</v>
      </c>
      <c r="B505">
        <v>0.10569105691056901</v>
      </c>
      <c r="C505" s="76" t="s">
        <v>90</v>
      </c>
      <c r="E505">
        <f t="shared" ca="1" si="14"/>
        <v>0.43367175850340778</v>
      </c>
      <c r="F505">
        <v>13.705882352941176</v>
      </c>
      <c r="G505">
        <f>AVERAGE(F$2:F505)</f>
        <v>118.93406357977587</v>
      </c>
      <c r="T505">
        <f t="shared" ca="1" si="15"/>
        <v>6.0893560965578306</v>
      </c>
      <c r="U505">
        <f ca="1">AVERAGE(T$2:T505)</f>
        <v>86.698133909460381</v>
      </c>
    </row>
    <row r="506" spans="1:21" x14ac:dyDescent="0.25">
      <c r="B506">
        <v>0.18032786885245897</v>
      </c>
      <c r="C506" s="76" t="s">
        <v>81</v>
      </c>
      <c r="E506">
        <f t="shared" ca="1" si="14"/>
        <v>0.18546794241339093</v>
      </c>
      <c r="F506">
        <v>0.66666666666666663</v>
      </c>
      <c r="G506">
        <f>AVERAGE(F$2:F506)</f>
        <v>118.69987071460139</v>
      </c>
      <c r="T506">
        <f t="shared" ca="1" si="15"/>
        <v>30.050707029235969</v>
      </c>
      <c r="U506">
        <f ca="1">AVERAGE(T$2:T506)</f>
        <v>86.585960786925284</v>
      </c>
    </row>
    <row r="507" spans="1:21" x14ac:dyDescent="0.25">
      <c r="A507" s="75" t="s">
        <v>15</v>
      </c>
      <c r="B507">
        <v>0.52606635071090047</v>
      </c>
      <c r="C507" s="76" t="s">
        <v>82</v>
      </c>
      <c r="E507">
        <f t="shared" ca="1" si="14"/>
        <v>0.23232846050592193</v>
      </c>
      <c r="F507">
        <v>8.6956521739130391E-2</v>
      </c>
      <c r="G507">
        <f>AVERAGE(F$2:F507)</f>
        <v>118.46545784070244</v>
      </c>
      <c r="T507">
        <f t="shared" ca="1" si="15"/>
        <v>4.2257888596538047</v>
      </c>
      <c r="U507">
        <f ca="1">AVERAGE(T$2:T507)</f>
        <v>86.423193648729097</v>
      </c>
    </row>
    <row r="508" spans="1:21" x14ac:dyDescent="0.25">
      <c r="A508" s="75" t="s">
        <v>15</v>
      </c>
      <c r="B508">
        <v>0.69593310528316232</v>
      </c>
      <c r="C508" s="76" t="s">
        <v>83</v>
      </c>
      <c r="E508">
        <f t="shared" ca="1" si="14"/>
        <v>9.4216988411001901E-2</v>
      </c>
      <c r="F508">
        <v>0.67213114754098358</v>
      </c>
      <c r="G508">
        <f>AVERAGE(F$2:F508)</f>
        <v>118.2331238630039</v>
      </c>
      <c r="T508">
        <f t="shared" ca="1" si="15"/>
        <v>3.737490329686048</v>
      </c>
      <c r="U508">
        <f ca="1">AVERAGE(T$2:T508)</f>
        <v>86.26010547650219</v>
      </c>
    </row>
    <row r="509" spans="1:21" x14ac:dyDescent="0.25">
      <c r="A509" s="75" t="s">
        <v>15</v>
      </c>
      <c r="B509">
        <v>3.0067895247332735E-2</v>
      </c>
      <c r="C509" s="76" t="s">
        <v>84</v>
      </c>
      <c r="E509">
        <f t="shared" ca="1" si="14"/>
        <v>0.54727157828173112</v>
      </c>
      <c r="F509">
        <v>1.9607843137254919E-2</v>
      </c>
      <c r="G509">
        <f>AVERAGE(F$2:F509)</f>
        <v>118.00042009131126</v>
      </c>
      <c r="T509">
        <f t="shared" ca="1" si="15"/>
        <v>11.601795490479679</v>
      </c>
      <c r="U509">
        <f ca="1">AVERAGE(T$2:T509)</f>
        <v>86.11314029936436</v>
      </c>
    </row>
    <row r="510" spans="1:21" x14ac:dyDescent="0.25">
      <c r="A510" s="75" t="s">
        <v>15</v>
      </c>
      <c r="B510">
        <v>1.9607843137254919E-2</v>
      </c>
      <c r="C510" s="76" t="s">
        <v>85</v>
      </c>
      <c r="E510">
        <f t="shared" ca="1" si="14"/>
        <v>0.80649436301618393</v>
      </c>
      <c r="F510">
        <v>0.4</v>
      </c>
      <c r="G510">
        <f>AVERAGE(F$2:F510)</f>
        <v>117.76937800861712</v>
      </c>
      <c r="T510">
        <f t="shared" ca="1" si="15"/>
        <v>3.1360118564946045</v>
      </c>
      <c r="U510">
        <f ca="1">AVERAGE(T$2:T510)</f>
        <v>85.950120400655365</v>
      </c>
    </row>
    <row r="511" spans="1:21" x14ac:dyDescent="0.25">
      <c r="A511" s="75" t="s">
        <v>15</v>
      </c>
      <c r="B511">
        <v>0.35135135135135137</v>
      </c>
      <c r="C511" s="76" t="s">
        <v>86</v>
      </c>
      <c r="E511">
        <f t="shared" ca="1" si="14"/>
        <v>0.68938519914420116</v>
      </c>
      <c r="F511">
        <v>0.14163090128755365</v>
      </c>
      <c r="G511">
        <f>AVERAGE(F$2:F511)</f>
        <v>117.5387353672302</v>
      </c>
      <c r="T511">
        <f t="shared" ca="1" si="15"/>
        <v>2.1447459833957119</v>
      </c>
      <c r="U511">
        <f ca="1">AVERAGE(T$2:T511)</f>
        <v>85.78579613709212</v>
      </c>
    </row>
    <row r="512" spans="1:21" x14ac:dyDescent="0.25">
      <c r="A512" s="75" t="s">
        <v>15</v>
      </c>
      <c r="B512">
        <v>2.0030030030030028</v>
      </c>
      <c r="C512" s="76" t="s">
        <v>87</v>
      </c>
      <c r="E512">
        <f t="shared" ca="1" si="14"/>
        <v>0.53357972772918083</v>
      </c>
      <c r="F512">
        <v>0.15254237288135589</v>
      </c>
      <c r="G512">
        <f>AVERAGE(F$2:F512)</f>
        <v>117.30901678994185</v>
      </c>
      <c r="T512">
        <f t="shared" ca="1" si="15"/>
        <v>330.11967022708063</v>
      </c>
      <c r="U512">
        <f ca="1">AVERAGE(T$2:T512)</f>
        <v>86.263944618677229</v>
      </c>
    </row>
    <row r="513" spans="1:21" x14ac:dyDescent="0.25">
      <c r="A513" s="75" t="s">
        <v>15</v>
      </c>
      <c r="B513">
        <v>8.2737112456430006E-2</v>
      </c>
      <c r="C513" s="76" t="s">
        <v>88</v>
      </c>
      <c r="E513">
        <f t="shared" ca="1" si="14"/>
        <v>0.24004618758264207</v>
      </c>
      <c r="F513">
        <v>0.32203389830508472</v>
      </c>
      <c r="G513">
        <f>AVERAGE(F$2:F513)</f>
        <v>117.08052658898163</v>
      </c>
      <c r="T513">
        <f t="shared" ca="1" si="15"/>
        <v>4.5766160298336098</v>
      </c>
      <c r="U513">
        <f ca="1">AVERAGE(T$2:T513)</f>
        <v>86.104399055027145</v>
      </c>
    </row>
    <row r="514" spans="1:21" x14ac:dyDescent="0.25">
      <c r="A514" s="75" t="s">
        <v>15</v>
      </c>
      <c r="B514">
        <v>0.6544574982722875</v>
      </c>
      <c r="C514" s="76" t="s">
        <v>89</v>
      </c>
      <c r="E514">
        <f t="shared" ref="E514:E577" ca="1" si="16">RAND()</f>
        <v>0.37884181206230372</v>
      </c>
      <c r="F514">
        <v>2386.6923076923076</v>
      </c>
      <c r="G514">
        <f>AVERAGE(F$2:F514)</f>
        <v>121.50472109405634</v>
      </c>
      <c r="T514">
        <f t="shared" ca="1" si="15"/>
        <v>2.2854834891171261</v>
      </c>
      <c r="U514">
        <f ca="1">AVERAGE(T$2:T514)</f>
        <v>85.941009356068264</v>
      </c>
    </row>
    <row r="515" spans="1:21" x14ac:dyDescent="0.25">
      <c r="A515" s="75" t="s">
        <v>15</v>
      </c>
      <c r="B515">
        <v>5.691056910569111E-2</v>
      </c>
      <c r="C515" s="76" t="s">
        <v>90</v>
      </c>
      <c r="E515">
        <f t="shared" ca="1" si="16"/>
        <v>0.89528820821956601</v>
      </c>
      <c r="F515">
        <v>0.1166666666666667</v>
      </c>
      <c r="G515">
        <f>AVERAGE(F$2:F515)</f>
        <v>121.26855756404196</v>
      </c>
      <c r="T515">
        <f t="shared" ref="T515:T578" ca="1" si="17">2*RAND()^-1</f>
        <v>24.712142488947631</v>
      </c>
      <c r="U515">
        <f ca="1">AVERAGE(T$2:T515)</f>
        <v>85.821887046988252</v>
      </c>
    </row>
    <row r="516" spans="1:21" x14ac:dyDescent="0.25">
      <c r="A516" s="75" t="s">
        <v>11</v>
      </c>
      <c r="B516">
        <v>3.098360655737705</v>
      </c>
      <c r="C516" s="76" t="s">
        <v>81</v>
      </c>
      <c r="E516">
        <f t="shared" ca="1" si="16"/>
        <v>0.20755176218594451</v>
      </c>
      <c r="F516">
        <v>0.75</v>
      </c>
      <c r="G516">
        <f>AVERAGE(F$2:F516)</f>
        <v>121.03454094741275</v>
      </c>
      <c r="T516">
        <f t="shared" ca="1" si="17"/>
        <v>2.0524845348237459</v>
      </c>
      <c r="U516">
        <f ca="1">AVERAGE(T$2:T516)</f>
        <v>85.659228012984059</v>
      </c>
    </row>
    <row r="517" spans="1:21" x14ac:dyDescent="0.25">
      <c r="A517" s="75" t="s">
        <v>16</v>
      </c>
      <c r="B517">
        <v>0.57977883096366511</v>
      </c>
      <c r="C517" s="76" t="s">
        <v>82</v>
      </c>
      <c r="E517">
        <f t="shared" ca="1" si="16"/>
        <v>0.37762286382867383</v>
      </c>
      <c r="F517">
        <v>24</v>
      </c>
      <c r="G517">
        <f>AVERAGE(F$2:F517)</f>
        <v>120.84648951146815</v>
      </c>
      <c r="T517">
        <f t="shared" ca="1" si="17"/>
        <v>2.0612198705860649</v>
      </c>
      <c r="U517">
        <f ca="1">AVERAGE(T$2:T517)</f>
        <v>85.497216369297249</v>
      </c>
    </row>
    <row r="518" spans="1:21" x14ac:dyDescent="0.25">
      <c r="A518" s="75" t="s">
        <v>16</v>
      </c>
      <c r="B518">
        <v>0.77194982896237174</v>
      </c>
      <c r="C518" s="76" t="s">
        <v>83</v>
      </c>
      <c r="E518">
        <f t="shared" ca="1" si="16"/>
        <v>0.58193990226326597</v>
      </c>
      <c r="F518">
        <v>0</v>
      </c>
      <c r="G518">
        <f>AVERAGE(F$2:F518)</f>
        <v>120.61274388378639</v>
      </c>
      <c r="T518">
        <f t="shared" ca="1" si="17"/>
        <v>2.5237515078479835</v>
      </c>
      <c r="U518">
        <f ca="1">AVERAGE(T$2:T518)</f>
        <v>85.336726108443372</v>
      </c>
    </row>
    <row r="519" spans="1:21" x14ac:dyDescent="0.25">
      <c r="A519" s="75" t="s">
        <v>16</v>
      </c>
      <c r="B519">
        <v>0.51503394762366639</v>
      </c>
      <c r="C519" s="76" t="s">
        <v>84</v>
      </c>
      <c r="E519">
        <f t="shared" ca="1" si="16"/>
        <v>7.6911768350365284E-2</v>
      </c>
      <c r="F519">
        <v>0.66666666666666663</v>
      </c>
      <c r="G519">
        <f>AVERAGE(F$2:F519)</f>
        <v>120.38118775016261</v>
      </c>
      <c r="T519">
        <f t="shared" ca="1" si="17"/>
        <v>5.0396506975944817</v>
      </c>
      <c r="U519">
        <f ca="1">AVERAGE(T$2:T519)</f>
        <v>85.181712449349078</v>
      </c>
    </row>
    <row r="520" spans="1:21" x14ac:dyDescent="0.25">
      <c r="A520" s="75" t="s">
        <v>16</v>
      </c>
      <c r="B520">
        <v>0.63398692810457513</v>
      </c>
      <c r="C520" s="76" t="s">
        <v>85</v>
      </c>
      <c r="E520">
        <f t="shared" ca="1" si="16"/>
        <v>0.33663270914071142</v>
      </c>
      <c r="F520">
        <v>9.0909090909090981E-2</v>
      </c>
      <c r="G520">
        <f>AVERAGE(F$2:F520)</f>
        <v>120.14941457355519</v>
      </c>
      <c r="T520">
        <f t="shared" ca="1" si="17"/>
        <v>3.292065538741944</v>
      </c>
      <c r="U520">
        <f ca="1">AVERAGE(T$2:T520)</f>
        <v>85.023928929290108</v>
      </c>
    </row>
    <row r="521" spans="1:21" x14ac:dyDescent="0.25">
      <c r="A521" s="75" t="s">
        <v>16</v>
      </c>
      <c r="B521">
        <v>1.4324324324324325</v>
      </c>
      <c r="C521" s="76" t="s">
        <v>86</v>
      </c>
      <c r="E521">
        <f t="shared" ca="1" si="16"/>
        <v>0.79157210727900018</v>
      </c>
      <c r="F521">
        <v>0.42857142857142855</v>
      </c>
      <c r="G521">
        <f>AVERAGE(F$2:F521)</f>
        <v>119.91918218289176</v>
      </c>
      <c r="T521">
        <f t="shared" ca="1" si="17"/>
        <v>4.0514874583437335</v>
      </c>
      <c r="U521">
        <f ca="1">AVERAGE(T$2:T521)</f>
        <v>84.868212695692137</v>
      </c>
    </row>
    <row r="522" spans="1:21" x14ac:dyDescent="0.25">
      <c r="A522" s="75" t="s">
        <v>16</v>
      </c>
      <c r="B522">
        <v>11.012012012012011</v>
      </c>
      <c r="C522" s="76" t="s">
        <v>87</v>
      </c>
      <c r="E522">
        <f t="shared" ca="1" si="16"/>
        <v>0.9854521613208731</v>
      </c>
      <c r="F522">
        <v>0.2592592592592593</v>
      </c>
      <c r="G522">
        <f>AVERAGE(F$2:F522)</f>
        <v>119.68950862641647</v>
      </c>
      <c r="T522">
        <f t="shared" ca="1" si="17"/>
        <v>5.1081847017651434</v>
      </c>
      <c r="U522">
        <f ca="1">AVERAGE(T$2:T522)</f>
        <v>84.715122430828544</v>
      </c>
    </row>
    <row r="523" spans="1:21" x14ac:dyDescent="0.25">
      <c r="A523" s="75" t="s">
        <v>16</v>
      </c>
      <c r="B523">
        <v>0.38849140830428669</v>
      </c>
      <c r="C523" s="76" t="s">
        <v>88</v>
      </c>
      <c r="E523">
        <f t="shared" ca="1" si="16"/>
        <v>0.68784929197331313</v>
      </c>
      <c r="F523">
        <v>39</v>
      </c>
      <c r="G523">
        <f>AVERAGE(F$2:F523)</f>
        <v>119.53493102368387</v>
      </c>
      <c r="T523">
        <f t="shared" ca="1" si="17"/>
        <v>2.5597608875763118</v>
      </c>
      <c r="U523">
        <f ca="1">AVERAGE(T$2:T523)</f>
        <v>84.557736680745691</v>
      </c>
    </row>
    <row r="524" spans="1:21" x14ac:dyDescent="0.25">
      <c r="A524" s="75" t="s">
        <v>16</v>
      </c>
      <c r="B524">
        <v>12.8217000691085</v>
      </c>
      <c r="C524" s="76" t="s">
        <v>89</v>
      </c>
      <c r="E524">
        <f t="shared" ca="1" si="16"/>
        <v>0.97503468437008067</v>
      </c>
      <c r="F524">
        <v>0.97064579256360073</v>
      </c>
      <c r="G524">
        <f>AVERAGE(F$2:F524)</f>
        <v>119.30823066951346</v>
      </c>
      <c r="T524">
        <f t="shared" ca="1" si="17"/>
        <v>1729.5070486770328</v>
      </c>
      <c r="U524">
        <f ca="1">AVERAGE(T$2:T524)</f>
        <v>87.702955250528262</v>
      </c>
    </row>
    <row r="525" spans="1:21" x14ac:dyDescent="0.25">
      <c r="A525" s="75" t="s">
        <v>16</v>
      </c>
      <c r="B525">
        <v>0.6260162601626017</v>
      </c>
      <c r="C525" s="76" t="s">
        <v>90</v>
      </c>
      <c r="E525">
        <f t="shared" ca="1" si="16"/>
        <v>0.64313328995163543</v>
      </c>
      <c r="F525">
        <v>9.9009900990099098E-3</v>
      </c>
      <c r="G525">
        <f>AVERAGE(F$2:F525)</f>
        <v>119.08056210142298</v>
      </c>
      <c r="T525">
        <f t="shared" ca="1" si="17"/>
        <v>2.0966989517934316</v>
      </c>
      <c r="U525">
        <f ca="1">AVERAGE(T$2:T525)</f>
        <v>87.539584532400909</v>
      </c>
    </row>
    <row r="526" spans="1:21" x14ac:dyDescent="0.25">
      <c r="A526" s="75" t="s">
        <v>12</v>
      </c>
      <c r="B526">
        <v>0.18032786885245897</v>
      </c>
      <c r="C526" s="76" t="s">
        <v>81</v>
      </c>
      <c r="E526">
        <f t="shared" ca="1" si="16"/>
        <v>0.15432208137075332</v>
      </c>
      <c r="F526">
        <v>0.05</v>
      </c>
      <c r="G526">
        <f>AVERAGE(F$2:F526)</f>
        <v>118.85383722122981</v>
      </c>
      <c r="T526">
        <f t="shared" ca="1" si="17"/>
        <v>2.9536778068850151</v>
      </c>
      <c r="U526">
        <f ca="1">AVERAGE(T$2:T526)</f>
        <v>87.378468519590399</v>
      </c>
    </row>
    <row r="527" spans="1:21" x14ac:dyDescent="0.25">
      <c r="A527" s="75" t="s">
        <v>17</v>
      </c>
      <c r="B527">
        <v>5.2132701421800903E-2</v>
      </c>
      <c r="C527" s="76" t="s">
        <v>82</v>
      </c>
      <c r="E527">
        <f t="shared" ca="1" si="16"/>
        <v>0.7906529673785242</v>
      </c>
      <c r="F527">
        <v>0.8</v>
      </c>
      <c r="G527">
        <f>AVERAGE(F$2:F527)</f>
        <v>118.62940026833773</v>
      </c>
      <c r="T527">
        <f t="shared" ca="1" si="17"/>
        <v>6.1304137072554772</v>
      </c>
      <c r="U527">
        <f ca="1">AVERAGE(T$2:T527)</f>
        <v>87.224004537057453</v>
      </c>
    </row>
    <row r="528" spans="1:21" x14ac:dyDescent="0.25">
      <c r="A528" s="75" t="s">
        <v>17</v>
      </c>
      <c r="B528">
        <v>0.6199163816039529</v>
      </c>
      <c r="C528" s="76" t="s">
        <v>83</v>
      </c>
      <c r="E528">
        <f t="shared" ca="1" si="16"/>
        <v>0.85478129703889083</v>
      </c>
      <c r="F528">
        <v>0.97777777777777775</v>
      </c>
      <c r="G528">
        <f>AVERAGE(F$2:F528)</f>
        <v>118.40615240782434</v>
      </c>
      <c r="T528">
        <f t="shared" ca="1" si="17"/>
        <v>5.2842438712964075</v>
      </c>
      <c r="U528">
        <f ca="1">AVERAGE(T$2:T528)</f>
        <v>87.068521120234379</v>
      </c>
    </row>
    <row r="529" spans="1:21" x14ac:dyDescent="0.25">
      <c r="A529" s="75" t="s">
        <v>17</v>
      </c>
      <c r="B529">
        <v>0.21241513094083408</v>
      </c>
      <c r="C529" s="76" t="s">
        <v>84</v>
      </c>
      <c r="E529">
        <f t="shared" ca="1" si="16"/>
        <v>0.85787684333183645</v>
      </c>
      <c r="F529">
        <v>3.0042918454935622E-2</v>
      </c>
      <c r="G529">
        <f>AVERAGE(F$2:F529)</f>
        <v>118.18195523076115</v>
      </c>
      <c r="T529">
        <f t="shared" ca="1" si="17"/>
        <v>2.1461166630055302</v>
      </c>
      <c r="U529">
        <f ca="1">AVERAGE(T$2:T529)</f>
        <v>86.907683233004775</v>
      </c>
    </row>
    <row r="530" spans="1:21" x14ac:dyDescent="0.25">
      <c r="A530" s="75" t="s">
        <v>17</v>
      </c>
      <c r="B530">
        <v>5.5359477124183014</v>
      </c>
      <c r="C530" s="76" t="s">
        <v>85</v>
      </c>
      <c r="E530">
        <f t="shared" ca="1" si="16"/>
        <v>9.2533481908927073E-2</v>
      </c>
      <c r="F530">
        <v>0.72527472527472536</v>
      </c>
      <c r="G530">
        <f>AVERAGE(F$2:F530)</f>
        <v>117.95991991789633</v>
      </c>
      <c r="T530">
        <f t="shared" ca="1" si="17"/>
        <v>9.0635083840806843</v>
      </c>
      <c r="U530">
        <f ca="1">AVERAGE(T$2:T530)</f>
        <v>86.760529783384882</v>
      </c>
    </row>
    <row r="531" spans="1:21" x14ac:dyDescent="0.25">
      <c r="A531" s="75" t="s">
        <v>17</v>
      </c>
      <c r="B531">
        <v>0.45945945945945948</v>
      </c>
      <c r="C531" s="76" t="s">
        <v>86</v>
      </c>
      <c r="E531">
        <f t="shared" ca="1" si="16"/>
        <v>3.7129617935327541E-2</v>
      </c>
      <c r="F531">
        <v>0.45434703528555836</v>
      </c>
      <c r="G531">
        <f>AVERAGE(F$2:F531)</f>
        <v>117.73821128981594</v>
      </c>
      <c r="T531">
        <f t="shared" ca="1" si="17"/>
        <v>19.251069895303143</v>
      </c>
      <c r="U531">
        <f ca="1">AVERAGE(T$2:T531)</f>
        <v>86.633153443973413</v>
      </c>
    </row>
    <row r="532" spans="1:21" x14ac:dyDescent="0.25">
      <c r="A532" s="75" t="s">
        <v>17</v>
      </c>
      <c r="B532">
        <v>14.015015015015013</v>
      </c>
      <c r="C532" s="76" t="s">
        <v>87</v>
      </c>
      <c r="E532">
        <f t="shared" ca="1" si="16"/>
        <v>0.29552802085921404</v>
      </c>
      <c r="F532">
        <v>0.16666666666666666</v>
      </c>
      <c r="G532">
        <f>AVERAGE(F$2:F532)</f>
        <v>117.51679595154258</v>
      </c>
      <c r="T532">
        <f t="shared" ca="1" si="17"/>
        <v>2.2950330256764899</v>
      </c>
      <c r="U532">
        <f ca="1">AVERAGE(T$2:T532)</f>
        <v>86.474324591961562</v>
      </c>
    </row>
    <row r="533" spans="1:21" x14ac:dyDescent="0.25">
      <c r="A533" s="75" t="s">
        <v>17</v>
      </c>
      <c r="B533">
        <v>5.115085916957133</v>
      </c>
      <c r="C533" s="76" t="s">
        <v>88</v>
      </c>
      <c r="E533">
        <f t="shared" ca="1" si="16"/>
        <v>0.11264026723709775</v>
      </c>
      <c r="F533">
        <v>0.8099581908019764</v>
      </c>
      <c r="G533">
        <f>AVERAGE(F$2:F533)</f>
        <v>117.29742219635321</v>
      </c>
      <c r="T533">
        <f t="shared" ca="1" si="17"/>
        <v>2.0441263057476644</v>
      </c>
      <c r="U533">
        <f ca="1">AVERAGE(T$2:T533)</f>
        <v>86.31562121172432</v>
      </c>
    </row>
    <row r="534" spans="1:21" x14ac:dyDescent="0.25">
      <c r="A534" s="75" t="s">
        <v>17</v>
      </c>
      <c r="B534">
        <v>0.38217000691084996</v>
      </c>
      <c r="C534" s="76" t="s">
        <v>89</v>
      </c>
      <c r="E534">
        <f t="shared" ca="1" si="16"/>
        <v>0.2936983606708149</v>
      </c>
      <c r="F534">
        <v>0.14285714285714285</v>
      </c>
      <c r="G534">
        <f>AVERAGE(F$2:F534)</f>
        <v>117.07762001051175</v>
      </c>
      <c r="T534">
        <f t="shared" ca="1" si="17"/>
        <v>2.6893886609800521</v>
      </c>
      <c r="U534">
        <f ca="1">AVERAGE(T$2:T534)</f>
        <v>86.158723964912426</v>
      </c>
    </row>
    <row r="535" spans="1:21" x14ac:dyDescent="0.25">
      <c r="A535" s="75" t="s">
        <v>17</v>
      </c>
      <c r="B535">
        <v>5.691056910569111E-2</v>
      </c>
      <c r="C535" s="76" t="s">
        <v>90</v>
      </c>
      <c r="E535">
        <f t="shared" ca="1" si="16"/>
        <v>0.50991585472627865</v>
      </c>
      <c r="F535">
        <v>0.86263736263736268</v>
      </c>
      <c r="G535">
        <f>AVERAGE(F$2:F535)</f>
        <v>116.85998895686406</v>
      </c>
      <c r="T535">
        <f t="shared" ca="1" si="17"/>
        <v>111.38271647881214</v>
      </c>
      <c r="U535">
        <f ca="1">AVERAGE(T$2:T535)</f>
        <v>86.205959905949683</v>
      </c>
    </row>
    <row r="536" spans="1:21" x14ac:dyDescent="0.25">
      <c r="A536" s="75" t="s">
        <v>13</v>
      </c>
      <c r="B536">
        <v>0.18032786885245897</v>
      </c>
      <c r="C536" s="76" t="s">
        <v>81</v>
      </c>
      <c r="E536">
        <f t="shared" ca="1" si="16"/>
        <v>0.73417247408769559</v>
      </c>
      <c r="F536">
        <v>1.0101010101010111E-2</v>
      </c>
      <c r="G536">
        <f>AVERAGE(F$2:F536)</f>
        <v>116.64157795135608</v>
      </c>
      <c r="T536">
        <f t="shared" ca="1" si="17"/>
        <v>3.6251779131064854</v>
      </c>
      <c r="U536">
        <f ca="1">AVERAGE(T$2:T536)</f>
        <v>86.051603304093902</v>
      </c>
    </row>
    <row r="537" spans="1:21" x14ac:dyDescent="0.25">
      <c r="A537" s="75" t="s">
        <v>18</v>
      </c>
      <c r="B537">
        <v>0.77883096366508686</v>
      </c>
      <c r="C537" s="76" t="s">
        <v>82</v>
      </c>
      <c r="E537">
        <f t="shared" ca="1" si="16"/>
        <v>0.44367900663193338</v>
      </c>
      <c r="F537">
        <v>0.64835164835164838</v>
      </c>
      <c r="G537">
        <f>AVERAGE(F$2:F537)</f>
        <v>116.42517267840272</v>
      </c>
      <c r="T537">
        <f t="shared" ca="1" si="17"/>
        <v>2.8764474806851159</v>
      </c>
      <c r="U537">
        <f ca="1">AVERAGE(T$2:T537)</f>
        <v>85.89642577457262</v>
      </c>
    </row>
    <row r="538" spans="1:21" x14ac:dyDescent="0.25">
      <c r="A538" s="75" t="s">
        <v>18</v>
      </c>
      <c r="B538">
        <v>0.8099581908019764</v>
      </c>
      <c r="C538" s="76" t="s">
        <v>83</v>
      </c>
      <c r="E538">
        <f t="shared" ca="1" si="16"/>
        <v>0.67637080020195173</v>
      </c>
      <c r="F538">
        <v>0.24385633270321361</v>
      </c>
      <c r="G538">
        <f>AVERAGE(F$2:F538)</f>
        <v>116.20882013399731</v>
      </c>
      <c r="T538">
        <f t="shared" ca="1" si="17"/>
        <v>2.0668046646565825</v>
      </c>
      <c r="U538">
        <f ca="1">AVERAGE(T$2:T538)</f>
        <v>85.740318472691953</v>
      </c>
    </row>
    <row r="539" spans="1:21" x14ac:dyDescent="0.25">
      <c r="A539" s="75" t="s">
        <v>18</v>
      </c>
      <c r="B539">
        <v>0.10281280310378278</v>
      </c>
      <c r="C539" s="76" t="s">
        <v>84</v>
      </c>
      <c r="E539">
        <f t="shared" ca="1" si="16"/>
        <v>0.22835163567020023</v>
      </c>
      <c r="F539">
        <v>0.30434782608695654</v>
      </c>
      <c r="G539">
        <f>AVERAGE(F$2:F539)</f>
        <v>115.99338431186365</v>
      </c>
      <c r="T539">
        <f t="shared" ca="1" si="17"/>
        <v>2.1679158858021292</v>
      </c>
      <c r="U539">
        <f ca="1">AVERAGE(T$2:T539)</f>
        <v>85.584979434426359</v>
      </c>
    </row>
    <row r="540" spans="1:21" x14ac:dyDescent="0.25">
      <c r="A540" s="75" t="s">
        <v>18</v>
      </c>
      <c r="B540">
        <v>0.8039215686274509</v>
      </c>
      <c r="C540" s="76" t="s">
        <v>85</v>
      </c>
      <c r="E540">
        <f t="shared" ca="1" si="16"/>
        <v>6.3999456547732425E-2</v>
      </c>
      <c r="F540">
        <v>0.1538461538461538</v>
      </c>
      <c r="G540">
        <f>AVERAGE(F$2:F540)</f>
        <v>115.77846865665397</v>
      </c>
      <c r="T540">
        <f t="shared" ca="1" si="17"/>
        <v>5.2879895138549129</v>
      </c>
      <c r="U540">
        <f ca="1">AVERAGE(T$2:T540)</f>
        <v>85.436005427152566</v>
      </c>
    </row>
    <row r="541" spans="1:21" x14ac:dyDescent="0.25">
      <c r="A541" s="75" t="s">
        <v>18</v>
      </c>
      <c r="B541">
        <v>0.72972972972972971</v>
      </c>
      <c r="C541" s="76" t="s">
        <v>86</v>
      </c>
      <c r="E541">
        <f t="shared" ca="1" si="16"/>
        <v>0.57054099459108476</v>
      </c>
      <c r="F541">
        <v>0.13636363636363635</v>
      </c>
      <c r="G541">
        <f>AVERAGE(F$2:F541)</f>
        <v>115.56431661032009</v>
      </c>
      <c r="T541">
        <f t="shared" ca="1" si="17"/>
        <v>2.6163080371162297</v>
      </c>
      <c r="U541">
        <f ca="1">AVERAGE(T$2:T541)</f>
        <v>85.282635617171024</v>
      </c>
    </row>
    <row r="542" spans="1:21" x14ac:dyDescent="0.25">
      <c r="A542" s="75" t="s">
        <v>18</v>
      </c>
      <c r="B542">
        <v>59.06006006006006</v>
      </c>
      <c r="C542" s="76" t="s">
        <v>87</v>
      </c>
      <c r="E542">
        <f t="shared" ca="1" si="16"/>
        <v>0.74819997303461494</v>
      </c>
      <c r="F542">
        <v>0.14634146341463414</v>
      </c>
      <c r="G542">
        <f>AVERAGE(F$2:F542)</f>
        <v>115.35097469692469</v>
      </c>
      <c r="T542">
        <f t="shared" ca="1" si="17"/>
        <v>2.0136034836206931</v>
      </c>
      <c r="U542">
        <f ca="1">AVERAGE(T$2:T542)</f>
        <v>85.128718737072035</v>
      </c>
    </row>
    <row r="543" spans="1:21" x14ac:dyDescent="0.25">
      <c r="A543" s="75" t="s">
        <v>18</v>
      </c>
      <c r="B543">
        <v>0.87769828166085728</v>
      </c>
      <c r="C543" s="76" t="s">
        <v>88</v>
      </c>
      <c r="E543">
        <f t="shared" ca="1" si="16"/>
        <v>1.161850507294826E-2</v>
      </c>
      <c r="F543">
        <v>17.75</v>
      </c>
      <c r="G543">
        <f>AVERAGE(F$2:F543)</f>
        <v>115.17089909785288</v>
      </c>
      <c r="T543">
        <f t="shared" ca="1" si="17"/>
        <v>3.5957560284848284</v>
      </c>
      <c r="U543">
        <f ca="1">AVERAGE(T$2:T543)</f>
        <v>84.978288916576489</v>
      </c>
    </row>
    <row r="544" spans="1:21" x14ac:dyDescent="0.25">
      <c r="A544" s="75" t="s">
        <v>18</v>
      </c>
      <c r="B544">
        <v>0.96544574982722875</v>
      </c>
      <c r="C544" s="76" t="s">
        <v>89</v>
      </c>
      <c r="E544">
        <f t="shared" ca="1" si="16"/>
        <v>0.72576277343675377</v>
      </c>
      <c r="F544">
        <v>0.23930269413629163</v>
      </c>
      <c r="G544">
        <f>AVERAGE(F$2:F544)</f>
        <v>114.95923869931933</v>
      </c>
      <c r="T544">
        <f t="shared" ca="1" si="17"/>
        <v>3.453785805060253</v>
      </c>
      <c r="U544">
        <f ca="1">AVERAGE(T$2:T544)</f>
        <v>84.828151710109609</v>
      </c>
    </row>
    <row r="545" spans="1:21" x14ac:dyDescent="0.25">
      <c r="A545" s="75" t="s">
        <v>18</v>
      </c>
      <c r="B545">
        <v>0.5934959349593496</v>
      </c>
      <c r="C545" s="76" t="s">
        <v>90</v>
      </c>
      <c r="E545">
        <f t="shared" ca="1" si="16"/>
        <v>0.70725184068982305</v>
      </c>
      <c r="F545">
        <v>1.5</v>
      </c>
      <c r="G545">
        <f>AVERAGE(F$2:F545)</f>
        <v>114.75067392229852</v>
      </c>
      <c r="T545">
        <f t="shared" ca="1" si="17"/>
        <v>6.1509523000783615</v>
      </c>
      <c r="U545">
        <f ca="1">AVERAGE(T$2:T545)</f>
        <v>84.683524505311766</v>
      </c>
    </row>
    <row r="546" spans="1:21" x14ac:dyDescent="0.25">
      <c r="A546" s="75" t="s">
        <v>13</v>
      </c>
      <c r="B546">
        <v>0.18032786885245897</v>
      </c>
      <c r="C546" s="76" t="s">
        <v>81</v>
      </c>
      <c r="E546">
        <f t="shared" ca="1" si="16"/>
        <v>2.7815544977819795E-2</v>
      </c>
      <c r="F546">
        <v>362.63636363636363</v>
      </c>
      <c r="G546">
        <f>AVERAGE(F$2:F546)</f>
        <v>115.20551005021423</v>
      </c>
      <c r="T546">
        <f t="shared" ca="1" si="17"/>
        <v>7.308813390714489</v>
      </c>
      <c r="U546">
        <f ca="1">AVERAGE(T$2:T546)</f>
        <v>84.541552558312503</v>
      </c>
    </row>
    <row r="547" spans="1:21" x14ac:dyDescent="0.25">
      <c r="A547" s="75" t="s">
        <v>19</v>
      </c>
      <c r="B547">
        <v>0.36808846761453395</v>
      </c>
      <c r="C547" s="76" t="s">
        <v>82</v>
      </c>
      <c r="E547">
        <f t="shared" ca="1" si="16"/>
        <v>7.2813142120054075E-2</v>
      </c>
      <c r="F547">
        <v>0.99444444444444446</v>
      </c>
      <c r="G547">
        <f>AVERAGE(F$2:F547)</f>
        <v>114.99633227437948</v>
      </c>
      <c r="T547">
        <f t="shared" ca="1" si="17"/>
        <v>3.3758231750552072</v>
      </c>
      <c r="U547">
        <f ca="1">AVERAGE(T$2:T547)</f>
        <v>84.392897376291884</v>
      </c>
    </row>
    <row r="548" spans="1:21" x14ac:dyDescent="0.25">
      <c r="A548" s="75" t="s">
        <v>19</v>
      </c>
      <c r="B548">
        <v>0.54389965792474348</v>
      </c>
      <c r="C548" s="76" t="s">
        <v>83</v>
      </c>
      <c r="E548">
        <f t="shared" ca="1" si="16"/>
        <v>0.37851549133358364</v>
      </c>
      <c r="F548">
        <v>0.5625</v>
      </c>
      <c r="G548">
        <f>AVERAGE(F$2:F548)</f>
        <v>114.78712965596196</v>
      </c>
      <c r="T548">
        <f t="shared" ca="1" si="17"/>
        <v>7.4800869809550274</v>
      </c>
      <c r="U548">
        <f ca="1">AVERAGE(T$2:T548)</f>
        <v>84.25228894778121</v>
      </c>
    </row>
    <row r="549" spans="1:21" x14ac:dyDescent="0.25">
      <c r="A549" s="75" t="s">
        <v>19</v>
      </c>
      <c r="B549">
        <v>0.45489815712900089</v>
      </c>
      <c r="C549" s="76" t="s">
        <v>84</v>
      </c>
      <c r="E549">
        <f t="shared" ca="1" si="16"/>
        <v>0.27795887242743278</v>
      </c>
      <c r="F549">
        <v>1.4465338822743964E-3</v>
      </c>
      <c r="G549">
        <f>AVERAGE(F$2:F549)</f>
        <v>114.57766673055671</v>
      </c>
      <c r="T549">
        <f t="shared" ca="1" si="17"/>
        <v>89.583074126127869</v>
      </c>
      <c r="U549">
        <f ca="1">AVERAGE(T$2:T549)</f>
        <v>84.262016657960686</v>
      </c>
    </row>
    <row r="550" spans="1:21" x14ac:dyDescent="0.25">
      <c r="A550" s="75" t="s">
        <v>19</v>
      </c>
      <c r="B550">
        <v>2.9215686274509802</v>
      </c>
      <c r="C550" s="76" t="s">
        <v>85</v>
      </c>
      <c r="E550">
        <f t="shared" ca="1" si="16"/>
        <v>0.75922597079637477</v>
      </c>
      <c r="F550">
        <v>0.5</v>
      </c>
      <c r="G550">
        <f>AVERAGE(F$2:F550)</f>
        <v>114.36987498787811</v>
      </c>
      <c r="T550">
        <f t="shared" ca="1" si="17"/>
        <v>2.0685914538866443</v>
      </c>
      <c r="U550">
        <f ca="1">AVERAGE(T$2:T550)</f>
        <v>84.112301857953256</v>
      </c>
    </row>
    <row r="551" spans="1:21" x14ac:dyDescent="0.25">
      <c r="A551" s="75" t="s">
        <v>19</v>
      </c>
      <c r="B551">
        <v>8.1081081081081086E-2</v>
      </c>
      <c r="C551" s="76" t="s">
        <v>86</v>
      </c>
      <c r="E551">
        <f t="shared" ca="1" si="16"/>
        <v>2.3133415236662902E-2</v>
      </c>
      <c r="F551">
        <v>0.78804347826086951</v>
      </c>
      <c r="G551">
        <f>AVERAGE(F$2:F551)</f>
        <v>114.16336256695153</v>
      </c>
      <c r="T551">
        <f t="shared" ca="1" si="17"/>
        <v>4.6064361686558497</v>
      </c>
      <c r="U551">
        <f ca="1">AVERAGE(T$2:T551)</f>
        <v>83.967745738518175</v>
      </c>
    </row>
    <row r="552" spans="1:21" x14ac:dyDescent="0.25">
      <c r="A552" s="75" t="s">
        <v>19</v>
      </c>
      <c r="B552">
        <v>29.030030030030026</v>
      </c>
      <c r="C552" s="76" t="s">
        <v>87</v>
      </c>
      <c r="E552">
        <f t="shared" ca="1" si="16"/>
        <v>0.43110190212157451</v>
      </c>
      <c r="F552">
        <v>2.3928571428571428</v>
      </c>
      <c r="G552">
        <f>AVERAGE(F$2:F552)</f>
        <v>113.96051228487514</v>
      </c>
      <c r="T552">
        <f t="shared" ca="1" si="17"/>
        <v>2.2163234679773409</v>
      </c>
      <c r="U552">
        <f ca="1">AVERAGE(T$2:T552)</f>
        <v>83.819376551094322</v>
      </c>
    </row>
    <row r="553" spans="1:21" x14ac:dyDescent="0.25">
      <c r="A553" s="75" t="s">
        <v>19</v>
      </c>
      <c r="B553">
        <v>0.26618968996514403</v>
      </c>
      <c r="C553" s="76" t="s">
        <v>88</v>
      </c>
      <c r="E553">
        <f t="shared" ca="1" si="16"/>
        <v>0.75222067245249924</v>
      </c>
      <c r="F553">
        <v>0</v>
      </c>
      <c r="G553">
        <f>AVERAGE(F$2:F553)</f>
        <v>113.7540620814605</v>
      </c>
      <c r="T553">
        <f t="shared" ca="1" si="17"/>
        <v>2.435482958462357</v>
      </c>
      <c r="U553">
        <f ca="1">AVERAGE(T$2:T553)</f>
        <v>83.6719419612526</v>
      </c>
    </row>
    <row r="554" spans="1:21" x14ac:dyDescent="0.25">
      <c r="A554" s="75" t="s">
        <v>19</v>
      </c>
      <c r="B554">
        <v>3.6627505183137482E-2</v>
      </c>
      <c r="C554" s="76" t="s">
        <v>89</v>
      </c>
      <c r="E554">
        <f t="shared" ca="1" si="16"/>
        <v>0.25800037075801707</v>
      </c>
      <c r="F554">
        <v>0.5161290322580645</v>
      </c>
      <c r="G554">
        <f>AVERAGE(F$2:F554)</f>
        <v>113.54929185894838</v>
      </c>
      <c r="T554">
        <f t="shared" ca="1" si="17"/>
        <v>2.7858515549021612</v>
      </c>
      <c r="U554">
        <f ca="1">AVERAGE(T$2:T554)</f>
        <v>83.525674166666064</v>
      </c>
    </row>
    <row r="555" spans="1:21" x14ac:dyDescent="0.25">
      <c r="A555" s="75" t="s">
        <v>19</v>
      </c>
      <c r="B555">
        <v>0.18699186991869918</v>
      </c>
      <c r="C555" s="76" t="s">
        <v>90</v>
      </c>
      <c r="E555">
        <f t="shared" ca="1" si="16"/>
        <v>0.85290131167581107</v>
      </c>
      <c r="F555">
        <v>0.14609466394555501</v>
      </c>
      <c r="G555">
        <f>AVERAGE(F$2:F555)</f>
        <v>113.34459294704405</v>
      </c>
      <c r="T555">
        <f t="shared" ca="1" si="17"/>
        <v>2.9147845888716453</v>
      </c>
      <c r="U555">
        <f ca="1">AVERAGE(T$2:T555)</f>
        <v>83.38016714576753</v>
      </c>
    </row>
    <row r="556" spans="1:21" x14ac:dyDescent="0.25">
      <c r="A556" s="75" t="s">
        <v>14</v>
      </c>
      <c r="B556">
        <v>0.18032786885245897</v>
      </c>
      <c r="C556" s="76" t="s">
        <v>81</v>
      </c>
      <c r="E556">
        <f t="shared" ca="1" si="16"/>
        <v>0.13636986800735884</v>
      </c>
      <c r="F556">
        <v>5.2631578947368474E-2</v>
      </c>
      <c r="G556">
        <f>AVERAGE(F$2:F556)</f>
        <v>113.14046328692136</v>
      </c>
      <c r="T556">
        <f t="shared" ca="1" si="17"/>
        <v>4.7433518644175949</v>
      </c>
      <c r="U556">
        <f ca="1">AVERAGE(T$2:T556)</f>
        <v>83.238479190305625</v>
      </c>
    </row>
    <row r="557" spans="1:21" x14ac:dyDescent="0.25">
      <c r="A557" s="75" t="s">
        <v>20</v>
      </c>
      <c r="B557">
        <v>0.93680884676145337</v>
      </c>
      <c r="C557" s="76" t="s">
        <v>82</v>
      </c>
      <c r="E557">
        <f t="shared" ca="1" si="16"/>
        <v>0.59595182129643265</v>
      </c>
      <c r="F557">
        <v>3.8043478260869568E-2</v>
      </c>
      <c r="G557">
        <f>AVERAGE(F$2:F557)</f>
        <v>112.93704166856045</v>
      </c>
      <c r="T557">
        <f t="shared" ca="1" si="17"/>
        <v>5.7753830809759483</v>
      </c>
      <c r="U557">
        <f ca="1">AVERAGE(T$2:T557)</f>
        <v>83.099157075001074</v>
      </c>
    </row>
    <row r="558" spans="1:21" x14ac:dyDescent="0.25">
      <c r="A558" s="75" t="s">
        <v>20</v>
      </c>
      <c r="B558">
        <v>0.8099581908019764</v>
      </c>
      <c r="C558" s="76" t="s">
        <v>83</v>
      </c>
      <c r="E558">
        <f t="shared" ca="1" si="16"/>
        <v>0.58817781890857679</v>
      </c>
      <c r="F558">
        <v>1.5</v>
      </c>
      <c r="G558">
        <f>AVERAGE(F$2:F558)</f>
        <v>112.7369751664625</v>
      </c>
      <c r="T558">
        <f t="shared" ca="1" si="17"/>
        <v>2.0126220040194802</v>
      </c>
      <c r="U558">
        <f ca="1">AVERAGE(T$2:T558)</f>
        <v>82.953579812755152</v>
      </c>
    </row>
    <row r="559" spans="1:21" x14ac:dyDescent="0.25">
      <c r="A559" s="75" t="s">
        <v>20</v>
      </c>
      <c r="B559">
        <v>0.27255092143549953</v>
      </c>
      <c r="C559" s="76" t="s">
        <v>84</v>
      </c>
      <c r="E559">
        <f t="shared" ca="1" si="16"/>
        <v>0.96099931008200923</v>
      </c>
      <c r="F559">
        <v>11.5</v>
      </c>
      <c r="G559">
        <f>AVERAGE(F$2:F559)</f>
        <v>112.55554689555487</v>
      </c>
      <c r="T559">
        <f t="shared" ca="1" si="17"/>
        <v>3.206312314524522</v>
      </c>
      <c r="U559">
        <f ca="1">AVERAGE(T$2:T559)</f>
        <v>82.810663562758322</v>
      </c>
    </row>
    <row r="560" spans="1:21" x14ac:dyDescent="0.25">
      <c r="A560" s="75" t="s">
        <v>20</v>
      </c>
      <c r="B560">
        <v>0.96078431372549011</v>
      </c>
      <c r="C560" s="76" t="s">
        <v>85</v>
      </c>
      <c r="E560">
        <f t="shared" ca="1" si="16"/>
        <v>0.94642745923716942</v>
      </c>
      <c r="F560">
        <v>0.72398589065255736</v>
      </c>
      <c r="G560">
        <f>AVERAGE(F$2:F560)</f>
        <v>112.35549043579654</v>
      </c>
      <c r="T560">
        <f t="shared" ca="1" si="17"/>
        <v>20.58655477803622</v>
      </c>
      <c r="U560">
        <f ca="1">AVERAGE(T$2:T560)</f>
        <v>82.699350309118387</v>
      </c>
    </row>
    <row r="561" spans="1:21" x14ac:dyDescent="0.25">
      <c r="A561" s="75" t="s">
        <v>20</v>
      </c>
      <c r="B561">
        <v>0.6216216216216216</v>
      </c>
      <c r="C561" s="76" t="s">
        <v>86</v>
      </c>
      <c r="E561">
        <f t="shared" ca="1" si="16"/>
        <v>0.97720139417418572</v>
      </c>
      <c r="F561">
        <v>0.96</v>
      </c>
      <c r="G561">
        <f>AVERAGE(F$2:F561)</f>
        <v>112.15656991716119</v>
      </c>
      <c r="T561">
        <f t="shared" ca="1" si="17"/>
        <v>2.2100960416198259</v>
      </c>
      <c r="U561">
        <f ca="1">AVERAGE(T$2:T561)</f>
        <v>82.555619497926429</v>
      </c>
    </row>
    <row r="562" spans="1:21" x14ac:dyDescent="0.25">
      <c r="A562" s="75" t="s">
        <v>20</v>
      </c>
      <c r="B562">
        <v>59.06006006006006</v>
      </c>
      <c r="C562" s="76" t="s">
        <v>87</v>
      </c>
      <c r="E562">
        <f t="shared" ca="1" si="16"/>
        <v>0.54824936374880195</v>
      </c>
      <c r="F562">
        <v>0.38650306748466251</v>
      </c>
      <c r="G562">
        <f>AVERAGE(F$2:F562)</f>
        <v>111.95733628641311</v>
      </c>
      <c r="T562">
        <f t="shared" ca="1" si="17"/>
        <v>2.5658401124107071</v>
      </c>
      <c r="U562">
        <f ca="1">AVERAGE(T$2:T562)</f>
        <v>82.413035220946895</v>
      </c>
    </row>
    <row r="563" spans="1:21" x14ac:dyDescent="0.25">
      <c r="A563" s="75" t="s">
        <v>20</v>
      </c>
      <c r="B563">
        <v>2.0575429584785665</v>
      </c>
      <c r="C563" s="76" t="s">
        <v>88</v>
      </c>
      <c r="E563">
        <f t="shared" ca="1" si="16"/>
        <v>0.63852700118014849</v>
      </c>
      <c r="F563">
        <v>1.0930232558139534</v>
      </c>
      <c r="G563">
        <f>AVERAGE(F$2:F563)</f>
        <v>111.76006882550458</v>
      </c>
      <c r="T563">
        <f t="shared" ca="1" si="17"/>
        <v>6.7896900161386178</v>
      </c>
      <c r="U563">
        <f ca="1">AVERAGE(T$2:T563)</f>
        <v>82.278474108482825</v>
      </c>
    </row>
    <row r="564" spans="1:21" x14ac:dyDescent="0.25">
      <c r="A564" s="75" t="s">
        <v>20</v>
      </c>
      <c r="B564">
        <v>0.6544574982722875</v>
      </c>
      <c r="C564" s="76" t="s">
        <v>89</v>
      </c>
      <c r="E564">
        <f t="shared" ca="1" si="16"/>
        <v>4.412103627552455E-2</v>
      </c>
      <c r="F564">
        <v>0.2592592592592593</v>
      </c>
      <c r="G564">
        <f>AVERAGE(F$2:F564)</f>
        <v>111.56202120638159</v>
      </c>
      <c r="T564">
        <f t="shared" ca="1" si="17"/>
        <v>45.115180638847242</v>
      </c>
      <c r="U564">
        <f ca="1">AVERAGE(T$2:T564)</f>
        <v>82.212464706227692</v>
      </c>
    </row>
    <row r="565" spans="1:21" x14ac:dyDescent="0.25">
      <c r="A565" s="75" t="s">
        <v>20</v>
      </c>
      <c r="B565">
        <v>0.8292682926829269</v>
      </c>
      <c r="C565" s="76" t="s">
        <v>90</v>
      </c>
      <c r="E565">
        <f t="shared" ca="1" si="16"/>
        <v>0.99584019778623545</v>
      </c>
      <c r="F565">
        <v>0.66666666666666663</v>
      </c>
      <c r="G565">
        <f>AVERAGE(F$2:F565)</f>
        <v>111.36539823733953</v>
      </c>
      <c r="T565">
        <f t="shared" ca="1" si="17"/>
        <v>2.4924400166975094</v>
      </c>
      <c r="U565">
        <f ca="1">AVERAGE(T$2:T565)</f>
        <v>82.071117144721441</v>
      </c>
    </row>
    <row r="566" spans="1:21" x14ac:dyDescent="0.25">
      <c r="A566" s="122" t="s">
        <v>205</v>
      </c>
      <c r="B566">
        <v>1.3636363636363638</v>
      </c>
      <c r="C566" s="76" t="s">
        <v>81</v>
      </c>
      <c r="E566">
        <f t="shared" ca="1" si="16"/>
        <v>0.55203593275963669</v>
      </c>
      <c r="F566">
        <v>0.21052631578947367</v>
      </c>
      <c r="G566">
        <f>AVERAGE(F$2:F566)</f>
        <v>111.16866395075272</v>
      </c>
      <c r="T566">
        <f t="shared" ca="1" si="17"/>
        <v>5.4498985193078822</v>
      </c>
      <c r="U566">
        <f ca="1">AVERAGE(T$2:T566)</f>
        <v>81.935504368393268</v>
      </c>
    </row>
    <row r="567" spans="1:21" x14ac:dyDescent="0.25">
      <c r="A567" s="75" t="s">
        <v>1</v>
      </c>
      <c r="B567">
        <v>0.12337662337662339</v>
      </c>
      <c r="C567" s="76" t="s">
        <v>82</v>
      </c>
      <c r="E567">
        <f t="shared" ca="1" si="16"/>
        <v>0.12738692485393122</v>
      </c>
      <c r="F567">
        <v>0.63636363636363635</v>
      </c>
      <c r="G567">
        <f>AVERAGE(F$2:F567)</f>
        <v>110.97337720108064</v>
      </c>
      <c r="T567">
        <f t="shared" ca="1" si="17"/>
        <v>4.3677627949841149</v>
      </c>
      <c r="U567">
        <f ca="1">AVERAGE(T$2:T567)</f>
        <v>81.798458888581592</v>
      </c>
    </row>
    <row r="568" spans="1:21" x14ac:dyDescent="0.25">
      <c r="A568" s="75" t="s">
        <v>1</v>
      </c>
      <c r="B568">
        <v>0.17763157894736839</v>
      </c>
      <c r="C568" s="76" t="s">
        <v>83</v>
      </c>
      <c r="E568">
        <f t="shared" ca="1" si="16"/>
        <v>0.56216600161446328</v>
      </c>
      <c r="F568">
        <v>0.875</v>
      </c>
      <c r="G568">
        <f>AVERAGE(F$2:F568)</f>
        <v>110.77920016897997</v>
      </c>
      <c r="T568">
        <f t="shared" ca="1" si="17"/>
        <v>7.76679594911226</v>
      </c>
      <c r="U568">
        <f ca="1">AVERAGE(T$2:T568)</f>
        <v>81.667891581810053</v>
      </c>
    </row>
    <row r="569" spans="1:21" x14ac:dyDescent="0.25">
      <c r="A569" s="75" t="s">
        <v>1</v>
      </c>
      <c r="B569">
        <v>4.333333333333333</v>
      </c>
      <c r="C569" s="76" t="s">
        <v>84</v>
      </c>
      <c r="E569">
        <f t="shared" ca="1" si="16"/>
        <v>0.83911409978248486</v>
      </c>
      <c r="F569">
        <v>2.0452127659574471</v>
      </c>
      <c r="G569">
        <f>AVERAGE(F$2:F569)</f>
        <v>110.58776709256621</v>
      </c>
      <c r="T569">
        <f t="shared" ca="1" si="17"/>
        <v>2.1127474425789128</v>
      </c>
      <c r="U569">
        <f ca="1">AVERAGE(T$2:T569)</f>
        <v>81.527829708325498</v>
      </c>
    </row>
    <row r="570" spans="1:21" x14ac:dyDescent="0.25">
      <c r="A570" s="75" t="s">
        <v>1</v>
      </c>
      <c r="B570">
        <v>0.31506849315068491</v>
      </c>
      <c r="C570" s="76" t="s">
        <v>85</v>
      </c>
      <c r="E570">
        <f t="shared" ca="1" si="16"/>
        <v>0.41662451096529185</v>
      </c>
      <c r="F570">
        <v>0.79166666666666663</v>
      </c>
      <c r="G570">
        <f>AVERAGE(F$2:F570)</f>
        <v>110.3948038229249</v>
      </c>
      <c r="T570">
        <f t="shared" ca="1" si="17"/>
        <v>4.7203129525227334</v>
      </c>
      <c r="U570">
        <f ca="1">AVERAGE(T$2:T570)</f>
        <v>81.392842859897016</v>
      </c>
    </row>
    <row r="571" spans="1:21" x14ac:dyDescent="0.25">
      <c r="A571" s="75" t="s">
        <v>1</v>
      </c>
      <c r="B571">
        <v>0.32743362831858419</v>
      </c>
      <c r="C571" s="76" t="s">
        <v>86</v>
      </c>
      <c r="E571">
        <f t="shared" ca="1" si="16"/>
        <v>0.29892755094436385</v>
      </c>
      <c r="F571">
        <v>0.33333333333333331</v>
      </c>
      <c r="G571">
        <f>AVERAGE(F$2:F571)</f>
        <v>110.20171352382036</v>
      </c>
      <c r="T571">
        <f t="shared" ca="1" si="17"/>
        <v>6.6808616167605424</v>
      </c>
      <c r="U571">
        <f ca="1">AVERAGE(T$2:T571)</f>
        <v>81.261769208593265</v>
      </c>
    </row>
    <row r="572" spans="1:21" x14ac:dyDescent="0.25">
      <c r="A572" s="75" t="s">
        <v>1</v>
      </c>
      <c r="B572">
        <v>2.3849999999999998</v>
      </c>
      <c r="C572" s="76" t="s">
        <v>87</v>
      </c>
      <c r="E572">
        <f t="shared" ca="1" si="16"/>
        <v>0.22670246410307204</v>
      </c>
      <c r="F572">
        <v>1.6415094339622642</v>
      </c>
      <c r="G572">
        <f>AVERAGE(F$2:F572)</f>
        <v>110.01159057445108</v>
      </c>
      <c r="T572">
        <f t="shared" ca="1" si="17"/>
        <v>2.0889340965957883</v>
      </c>
      <c r="U572">
        <f ca="1">AVERAGE(T$2:T572)</f>
        <v>81.12311275480694</v>
      </c>
    </row>
    <row r="573" spans="1:21" x14ac:dyDescent="0.25">
      <c r="A573" s="75" t="s">
        <v>1</v>
      </c>
      <c r="B573">
        <v>0.26829268292682923</v>
      </c>
      <c r="C573" s="76" t="s">
        <v>88</v>
      </c>
      <c r="E573">
        <f t="shared" ca="1" si="16"/>
        <v>7.5656814476969592E-2</v>
      </c>
      <c r="F573">
        <v>0.91666666666666663</v>
      </c>
      <c r="G573">
        <f>AVERAGE(F$2:F573)</f>
        <v>109.8208651830039</v>
      </c>
      <c r="T573">
        <f t="shared" ca="1" si="17"/>
        <v>7.9869682320906428</v>
      </c>
      <c r="U573">
        <f ca="1">AVERAGE(T$2:T573)</f>
        <v>80.995252362284702</v>
      </c>
    </row>
    <row r="574" spans="1:21" x14ac:dyDescent="0.25">
      <c r="A574" s="75" t="s">
        <v>1</v>
      </c>
      <c r="B574">
        <v>0.22222222222222229</v>
      </c>
      <c r="C574" s="76" t="s">
        <v>89</v>
      </c>
      <c r="E574">
        <f t="shared" ca="1" si="16"/>
        <v>0.20396511613281676</v>
      </c>
      <c r="F574">
        <v>0.66666666666666663</v>
      </c>
      <c r="G574">
        <f>AVERAGE(F$2:F574)</f>
        <v>109.63036919955479</v>
      </c>
      <c r="T574">
        <f t="shared" ca="1" si="17"/>
        <v>2.5816864142468252</v>
      </c>
      <c r="U574">
        <f ca="1">AVERAGE(T$2:T574)</f>
        <v>80.858404952253224</v>
      </c>
    </row>
    <row r="575" spans="1:21" x14ac:dyDescent="0.25">
      <c r="A575" s="75" t="s">
        <v>1</v>
      </c>
      <c r="B575">
        <v>7.3333333333333339</v>
      </c>
      <c r="C575" s="76" t="s">
        <v>90</v>
      </c>
      <c r="E575">
        <f t="shared" ca="1" si="16"/>
        <v>0.1204124596982995</v>
      </c>
      <c r="F575">
        <v>0.38775510204081631</v>
      </c>
      <c r="G575">
        <f>AVERAGE(F$2:F575)</f>
        <v>109.44005105652776</v>
      </c>
      <c r="T575">
        <f t="shared" ca="1" si="17"/>
        <v>10.004944121764161</v>
      </c>
      <c r="U575">
        <f ca="1">AVERAGE(T$2:T575)</f>
        <v>80.734966867182692</v>
      </c>
    </row>
    <row r="576" spans="1:21" x14ac:dyDescent="0.25">
      <c r="A576" s="75" t="s">
        <v>1</v>
      </c>
      <c r="B576">
        <v>6.5217391304347823</v>
      </c>
      <c r="C576" s="76" t="s">
        <v>91</v>
      </c>
      <c r="E576">
        <f t="shared" ca="1" si="16"/>
        <v>0.50585973525543615</v>
      </c>
      <c r="F576">
        <v>0.79069767441860472</v>
      </c>
      <c r="G576">
        <f>AVERAGE(F$2:F576)</f>
        <v>109.25109565934149</v>
      </c>
      <c r="T576">
        <f t="shared" ca="1" si="17"/>
        <v>2.7004864908043453</v>
      </c>
      <c r="U576">
        <f ca="1">AVERAGE(T$2:T576)</f>
        <v>80.599254727397678</v>
      </c>
    </row>
    <row r="577" spans="1:21" x14ac:dyDescent="0.25">
      <c r="A577" s="75" t="s">
        <v>1</v>
      </c>
      <c r="B577">
        <v>6.0820367751060818E-2</v>
      </c>
      <c r="C577" s="76" t="s">
        <v>92</v>
      </c>
      <c r="E577">
        <f t="shared" ca="1" si="16"/>
        <v>0.28278953559790909</v>
      </c>
      <c r="F577">
        <v>0.42857142857142855</v>
      </c>
      <c r="G577">
        <f>AVERAGE(F$2:F577)</f>
        <v>109.06216766588528</v>
      </c>
      <c r="T577">
        <f t="shared" ca="1" si="17"/>
        <v>4.8819151514562042</v>
      </c>
      <c r="U577">
        <f ca="1">AVERAGE(T$2:T577)</f>
        <v>80.467801012856114</v>
      </c>
    </row>
    <row r="578" spans="1:21" x14ac:dyDescent="0.25">
      <c r="A578" s="75" t="s">
        <v>1</v>
      </c>
      <c r="B578">
        <v>1.6666666666666667</v>
      </c>
      <c r="C578" s="76" t="s">
        <v>93</v>
      </c>
      <c r="E578">
        <f t="shared" ref="E578:E641" ca="1" si="18">RAND()</f>
        <v>0.18941367639079099</v>
      </c>
      <c r="F578">
        <v>0.5</v>
      </c>
      <c r="G578">
        <f>AVERAGE(F$2:F578)</f>
        <v>108.87401832850941</v>
      </c>
      <c r="T578">
        <f t="shared" ca="1" si="17"/>
        <v>2.9638107467408492</v>
      </c>
      <c r="U578">
        <f ca="1">AVERAGE(T$2:T578)</f>
        <v>80.33347867270686</v>
      </c>
    </row>
    <row r="579" spans="1:21" x14ac:dyDescent="0.25">
      <c r="A579" s="75" t="s">
        <v>1</v>
      </c>
      <c r="B579">
        <v>1.1897810218978104</v>
      </c>
      <c r="C579" s="76" t="s">
        <v>94</v>
      </c>
      <c r="E579">
        <f t="shared" ca="1" si="18"/>
        <v>0.26313856431097038</v>
      </c>
      <c r="F579">
        <v>0.5</v>
      </c>
      <c r="G579">
        <f>AVERAGE(F$2:F579)</f>
        <v>108.68652002690298</v>
      </c>
      <c r="T579">
        <f t="shared" ref="T579:T642" ca="1" si="19">2*RAND()^-1</f>
        <v>2.3525315796603752</v>
      </c>
      <c r="U579">
        <f ca="1">AVERAGE(T$2:T579)</f>
        <v>80.198563539327878</v>
      </c>
    </row>
    <row r="580" spans="1:21" x14ac:dyDescent="0.25">
      <c r="A580" s="75" t="s">
        <v>16</v>
      </c>
      <c r="B580">
        <v>0.36363636363636359</v>
      </c>
      <c r="C580" s="76" t="s">
        <v>81</v>
      </c>
      <c r="E580">
        <f t="shared" ca="1" si="18"/>
        <v>0.65029197070081857</v>
      </c>
      <c r="F580">
        <v>0.20922570016474465</v>
      </c>
      <c r="G580">
        <f>AVERAGE(F$2:F580)</f>
        <v>108.49916718696043</v>
      </c>
      <c r="T580">
        <f t="shared" ca="1" si="19"/>
        <v>2.2905515728065087</v>
      </c>
      <c r="U580">
        <f ca="1">AVERAGE(T$2:T580)</f>
        <v>80.064007387399514</v>
      </c>
    </row>
    <row r="581" spans="1:21" x14ac:dyDescent="0.25">
      <c r="A581" s="75" t="s">
        <v>2</v>
      </c>
      <c r="B581">
        <v>7.1428571428571411E-2</v>
      </c>
      <c r="C581" s="76" t="s">
        <v>82</v>
      </c>
      <c r="E581">
        <f t="shared" ca="1" si="18"/>
        <v>0.28505459501649666</v>
      </c>
      <c r="F581">
        <v>4.7619047619047616E-2</v>
      </c>
      <c r="G581">
        <f>AVERAGE(F$2:F581)</f>
        <v>108.31218175913398</v>
      </c>
      <c r="T581">
        <f t="shared" ca="1" si="19"/>
        <v>3.9974033198528192</v>
      </c>
      <c r="U581">
        <f ca="1">AVERAGE(T$2:T581)</f>
        <v>79.932858070041675</v>
      </c>
    </row>
    <row r="582" spans="1:21" x14ac:dyDescent="0.25">
      <c r="A582" s="75" t="s">
        <v>2</v>
      </c>
      <c r="B582">
        <v>0.70394736842105265</v>
      </c>
      <c r="C582" s="76" t="s">
        <v>83</v>
      </c>
      <c r="E582">
        <f t="shared" ca="1" si="18"/>
        <v>0.89472193747563289</v>
      </c>
      <c r="F582">
        <v>0.33628318584070788</v>
      </c>
      <c r="G582">
        <f>AVERAGE(F$2:F582)</f>
        <v>108.12633683904225</v>
      </c>
      <c r="T582">
        <f t="shared" ca="1" si="19"/>
        <v>3.3344279473299676</v>
      </c>
      <c r="U582">
        <f ca="1">AVERAGE(T$2:T582)</f>
        <v>79.80101911974441</v>
      </c>
    </row>
    <row r="583" spans="1:21" x14ac:dyDescent="0.25">
      <c r="A583" s="75" t="s">
        <v>2</v>
      </c>
      <c r="B583">
        <v>5.666666666666667</v>
      </c>
      <c r="C583" s="76" t="s">
        <v>84</v>
      </c>
      <c r="E583">
        <f t="shared" ca="1" si="18"/>
        <v>0.55822122032176691</v>
      </c>
      <c r="F583">
        <v>0.40329940329940323</v>
      </c>
      <c r="G583">
        <f>AVERAGE(F$2:F583)</f>
        <v>107.94124570942758</v>
      </c>
      <c r="T583">
        <f t="shared" ca="1" si="19"/>
        <v>7.0597213023601677</v>
      </c>
      <c r="U583">
        <f ca="1">AVERAGE(T$2:T583)</f>
        <v>79.676034071948223</v>
      </c>
    </row>
    <row r="584" spans="1:21" x14ac:dyDescent="0.25">
      <c r="A584" s="75" t="s">
        <v>2</v>
      </c>
      <c r="B584">
        <v>0.71232876712328774</v>
      </c>
      <c r="C584" s="76" t="s">
        <v>85</v>
      </c>
      <c r="E584">
        <f t="shared" ca="1" si="18"/>
        <v>0.24760333124952816</v>
      </c>
      <c r="F584">
        <v>1.5</v>
      </c>
      <c r="G584">
        <f>AVERAGE(F$2:F584)</f>
        <v>107.7586706739054</v>
      </c>
      <c r="T584">
        <f t="shared" ca="1" si="19"/>
        <v>3.9481571315008868</v>
      </c>
      <c r="U584">
        <f ca="1">AVERAGE(T$2:T584)</f>
        <v>79.546140629511768</v>
      </c>
    </row>
    <row r="585" spans="1:21" x14ac:dyDescent="0.25">
      <c r="A585" s="75" t="s">
        <v>2</v>
      </c>
      <c r="B585">
        <v>0.11504424778761053</v>
      </c>
      <c r="C585" s="76" t="s">
        <v>86</v>
      </c>
      <c r="E585">
        <f t="shared" ca="1" si="18"/>
        <v>0.62841196191460502</v>
      </c>
      <c r="F585">
        <v>0.69902912621359214</v>
      </c>
      <c r="G585">
        <f>AVERAGE(F$2:F585)</f>
        <v>107.57534936988537</v>
      </c>
      <c r="T585">
        <f t="shared" ca="1" si="19"/>
        <v>3.1596155185197543</v>
      </c>
      <c r="U585">
        <f ca="1">AVERAGE(T$2:T585)</f>
        <v>79.415341785143625</v>
      </c>
    </row>
    <row r="586" spans="1:21" x14ac:dyDescent="0.25">
      <c r="A586" s="75" t="s">
        <v>2</v>
      </c>
      <c r="B586">
        <v>0.4</v>
      </c>
      <c r="C586" s="76" t="s">
        <v>87</v>
      </c>
      <c r="E586">
        <f t="shared" ca="1" si="18"/>
        <v>0.36982408005131973</v>
      </c>
      <c r="F586">
        <v>1</v>
      </c>
      <c r="G586">
        <f>AVERAGE(F$2:F586)</f>
        <v>107.39316928549241</v>
      </c>
      <c r="T586">
        <f t="shared" ca="1" si="19"/>
        <v>5.32960207314472</v>
      </c>
      <c r="U586">
        <f ca="1">AVERAGE(T$2:T586)</f>
        <v>79.288699495037648</v>
      </c>
    </row>
    <row r="587" spans="1:21" x14ac:dyDescent="0.25">
      <c r="A587" s="75" t="s">
        <v>2</v>
      </c>
      <c r="B587">
        <v>0.97560975609756095</v>
      </c>
      <c r="C587" s="76" t="s">
        <v>88</v>
      </c>
      <c r="E587">
        <f t="shared" ca="1" si="18"/>
        <v>6.6005955297474106E-2</v>
      </c>
      <c r="F587">
        <v>0.97222222222222221</v>
      </c>
      <c r="G587">
        <f>AVERAGE(F$2:F587)</f>
        <v>107.21156357378034</v>
      </c>
      <c r="T587">
        <f t="shared" ca="1" si="19"/>
        <v>2.3912645524781979</v>
      </c>
      <c r="U587">
        <f ca="1">AVERAGE(T$2:T587)</f>
        <v>79.157475203326783</v>
      </c>
    </row>
    <row r="588" spans="1:21" x14ac:dyDescent="0.25">
      <c r="A588" s="75" t="s">
        <v>2</v>
      </c>
      <c r="B588">
        <v>0.77777777777777779</v>
      </c>
      <c r="C588" s="76" t="s">
        <v>89</v>
      </c>
      <c r="E588">
        <f t="shared" ca="1" si="18"/>
        <v>0.62785220642455197</v>
      </c>
      <c r="F588">
        <v>0.32919805050952594</v>
      </c>
      <c r="G588">
        <f>AVERAGE(F$2:F588)</f>
        <v>107.02948117936249</v>
      </c>
      <c r="T588">
        <f t="shared" ca="1" si="19"/>
        <v>2.2793316678456161</v>
      </c>
      <c r="U588">
        <f ca="1">AVERAGE(T$2:T588)</f>
        <v>79.0265073267757</v>
      </c>
    </row>
    <row r="589" spans="1:21" x14ac:dyDescent="0.25">
      <c r="A589" s="75" t="s">
        <v>2</v>
      </c>
      <c r="B589">
        <v>0.66666666666666685</v>
      </c>
      <c r="C589" s="76" t="s">
        <v>90</v>
      </c>
      <c r="E589">
        <f t="shared" ca="1" si="18"/>
        <v>4.4719424915435124E-2</v>
      </c>
      <c r="F589">
        <v>2.4246575342465753</v>
      </c>
      <c r="G589">
        <f>AVERAGE(F$2:F589)</f>
        <v>106.85158181942182</v>
      </c>
      <c r="T589">
        <f t="shared" ca="1" si="19"/>
        <v>5.9330057612153091</v>
      </c>
      <c r="U589">
        <f ca="1">AVERAGE(T$2:T589)</f>
        <v>78.902198650643811</v>
      </c>
    </row>
    <row r="590" spans="1:21" x14ac:dyDescent="0.25">
      <c r="A590" s="75" t="s">
        <v>2</v>
      </c>
      <c r="B590">
        <v>6.4782608695652177</v>
      </c>
      <c r="C590" s="76" t="s">
        <v>91</v>
      </c>
      <c r="E590">
        <f t="shared" ca="1" si="18"/>
        <v>0.26676467987721264</v>
      </c>
      <c r="F590">
        <v>0.75438596491228072</v>
      </c>
      <c r="G590">
        <f>AVERAGE(F$2:F590)</f>
        <v>106.6714507568505</v>
      </c>
      <c r="T590">
        <f t="shared" ca="1" si="19"/>
        <v>2.7489492539488789</v>
      </c>
      <c r="U590">
        <f ca="1">AVERAGE(T$2:T590)</f>
        <v>78.772906206846358</v>
      </c>
    </row>
    <row r="591" spans="1:21" x14ac:dyDescent="0.25">
      <c r="A591" s="75" t="s">
        <v>2</v>
      </c>
      <c r="B591">
        <v>2.5459688826025461E-2</v>
      </c>
      <c r="C591" s="76" t="s">
        <v>92</v>
      </c>
      <c r="E591">
        <f t="shared" ca="1" si="18"/>
        <v>0.52984076564099658</v>
      </c>
      <c r="F591">
        <v>0.16666666666666666</v>
      </c>
      <c r="G591">
        <f>AVERAGE(F$2:F591)</f>
        <v>106.49093417364681</v>
      </c>
      <c r="T591">
        <f t="shared" ca="1" si="19"/>
        <v>26.656419841108303</v>
      </c>
      <c r="U591">
        <f ca="1">AVERAGE(T$2:T591)</f>
        <v>78.684573179107815</v>
      </c>
    </row>
    <row r="592" spans="1:21" x14ac:dyDescent="0.25">
      <c r="A592" s="75" t="s">
        <v>2</v>
      </c>
      <c r="B592">
        <v>0.19047619047619047</v>
      </c>
      <c r="C592" s="76" t="s">
        <v>93</v>
      </c>
      <c r="E592">
        <f t="shared" ca="1" si="18"/>
        <v>0.84688847119163235</v>
      </c>
      <c r="F592">
        <v>0.52380952380952384</v>
      </c>
      <c r="G592">
        <f>AVERAGE(F$2:F592)</f>
        <v>106.31163277830021</v>
      </c>
      <c r="T592">
        <f t="shared" ca="1" si="19"/>
        <v>4.1736002730641806</v>
      </c>
      <c r="U592">
        <f ca="1">AVERAGE(T$2:T592)</f>
        <v>78.558497082820082</v>
      </c>
    </row>
    <row r="593" spans="1:21" x14ac:dyDescent="0.25">
      <c r="A593" s="75" t="s">
        <v>2</v>
      </c>
      <c r="B593">
        <v>9.9756690997566871E-2</v>
      </c>
      <c r="C593" s="76" t="s">
        <v>94</v>
      </c>
      <c r="E593">
        <f t="shared" ca="1" si="18"/>
        <v>0.42418606745402221</v>
      </c>
      <c r="F593">
        <v>1.9607843137254832E-2</v>
      </c>
      <c r="G593">
        <f>AVERAGE(F$2:F593)</f>
        <v>106.13208543888271</v>
      </c>
      <c r="T593">
        <f t="shared" ca="1" si="19"/>
        <v>3.9536930264296894</v>
      </c>
      <c r="U593">
        <f ca="1">AVERAGE(T$2:T593)</f>
        <v>78.432475454346459</v>
      </c>
    </row>
    <row r="594" spans="1:21" x14ac:dyDescent="0.25">
      <c r="A594" s="75" t="s">
        <v>17</v>
      </c>
      <c r="B594">
        <v>0.81818181818181823</v>
      </c>
      <c r="C594" s="76" t="s">
        <v>81</v>
      </c>
      <c r="E594">
        <f t="shared" ca="1" si="18"/>
        <v>0.91151552168523597</v>
      </c>
      <c r="F594">
        <v>0.33526204517636587</v>
      </c>
      <c r="G594">
        <f>AVERAGE(F$2:F594)</f>
        <v>105.95367595592536</v>
      </c>
      <c r="T594">
        <f t="shared" ca="1" si="19"/>
        <v>4.5331988639654961</v>
      </c>
      <c r="U594">
        <f ca="1">AVERAGE(T$2:T594)</f>
        <v>78.307856100905681</v>
      </c>
    </row>
    <row r="595" spans="1:21" x14ac:dyDescent="0.25">
      <c r="A595" s="75" t="s">
        <v>3</v>
      </c>
      <c r="B595">
        <v>6.4935064935064705E-3</v>
      </c>
      <c r="C595" s="76" t="s">
        <v>82</v>
      </c>
      <c r="E595">
        <f t="shared" ca="1" si="18"/>
        <v>0.63476492692545239</v>
      </c>
      <c r="F595">
        <v>5.5377851291539457</v>
      </c>
      <c r="G595">
        <f>AVERAGE(F$2:F595)</f>
        <v>105.78462563466817</v>
      </c>
      <c r="T595">
        <f t="shared" ca="1" si="19"/>
        <v>7.3884287667231563</v>
      </c>
      <c r="U595">
        <f ca="1">AVERAGE(T$2:T595)</f>
        <v>78.188463125595604</v>
      </c>
    </row>
    <row r="596" spans="1:21" x14ac:dyDescent="0.25">
      <c r="A596" s="75" t="s">
        <v>3</v>
      </c>
      <c r="B596">
        <v>0.73684210526315785</v>
      </c>
      <c r="C596" s="76" t="s">
        <v>83</v>
      </c>
      <c r="E596">
        <f t="shared" ca="1" si="18"/>
        <v>0.89967710751682428</v>
      </c>
      <c r="F596">
        <v>0.62962962962962965</v>
      </c>
      <c r="G596">
        <f>AVERAGE(F$2:F596)</f>
        <v>105.60789454894541</v>
      </c>
      <c r="T596">
        <f t="shared" ca="1" si="19"/>
        <v>19.591823744008035</v>
      </c>
      <c r="U596">
        <f ca="1">AVERAGE(T$2:T596)</f>
        <v>78.0899813787358</v>
      </c>
    </row>
    <row r="597" spans="1:21" x14ac:dyDescent="0.25">
      <c r="A597" s="75" t="s">
        <v>3</v>
      </c>
      <c r="B597">
        <v>4</v>
      </c>
      <c r="C597" s="76" t="s">
        <v>84</v>
      </c>
      <c r="E597">
        <f t="shared" ca="1" si="18"/>
        <v>0.83759251831776127</v>
      </c>
      <c r="F597">
        <v>0.82770270270270274</v>
      </c>
      <c r="G597">
        <f>AVERAGE(F$2:F597)</f>
        <v>105.43208885792822</v>
      </c>
      <c r="T597">
        <f t="shared" ca="1" si="19"/>
        <v>4.7509492578585224</v>
      </c>
      <c r="U597">
        <f ca="1">AVERAGE(T$2:T597)</f>
        <v>77.966929311418895</v>
      </c>
    </row>
    <row r="598" spans="1:21" x14ac:dyDescent="0.25">
      <c r="A598" s="75" t="s">
        <v>3</v>
      </c>
      <c r="B598">
        <v>0.52054794520547942</v>
      </c>
      <c r="C598" s="76" t="s">
        <v>85</v>
      </c>
      <c r="E598">
        <f t="shared" ca="1" si="18"/>
        <v>7.2923606681775777E-2</v>
      </c>
      <c r="F598">
        <v>0.77272727272727271</v>
      </c>
      <c r="G598">
        <f>AVERAGE(F$2:F598)</f>
        <v>105.25678004455268</v>
      </c>
      <c r="T598">
        <f t="shared" ca="1" si="19"/>
        <v>4.2963547631937447</v>
      </c>
      <c r="U598">
        <f ca="1">AVERAGE(T$2:T598)</f>
        <v>77.843528014018176</v>
      </c>
    </row>
    <row r="599" spans="1:21" x14ac:dyDescent="0.25">
      <c r="A599" s="75" t="s">
        <v>3</v>
      </c>
      <c r="B599">
        <v>0.38053097345132741</v>
      </c>
      <c r="C599" s="76" t="s">
        <v>86</v>
      </c>
      <c r="E599">
        <f t="shared" ca="1" si="18"/>
        <v>0.77992754306451295</v>
      </c>
      <c r="F599">
        <v>0.96</v>
      </c>
      <c r="G599">
        <f>AVERAGE(F$2:F599)</f>
        <v>105.0823707133745</v>
      </c>
      <c r="T599">
        <f t="shared" ca="1" si="19"/>
        <v>3.2119048831924677</v>
      </c>
      <c r="U599">
        <f ca="1">AVERAGE(T$2:T599)</f>
        <v>77.718725968648911</v>
      </c>
    </row>
    <row r="600" spans="1:21" x14ac:dyDescent="0.25">
      <c r="A600" s="75" t="s">
        <v>3</v>
      </c>
      <c r="B600">
        <v>0.5</v>
      </c>
      <c r="C600" s="76" t="s">
        <v>87</v>
      </c>
      <c r="E600">
        <f t="shared" ca="1" si="18"/>
        <v>0.57839584947077005</v>
      </c>
      <c r="F600">
        <v>25.315789473684209</v>
      </c>
      <c r="G600">
        <f>AVERAGE(F$2:F600)</f>
        <v>104.94920446756534</v>
      </c>
      <c r="T600">
        <f t="shared" ca="1" si="19"/>
        <v>4.200606911353562</v>
      </c>
      <c r="U600">
        <f ca="1">AVERAGE(T$2:T600)</f>
        <v>77.59599121229283</v>
      </c>
    </row>
    <row r="601" spans="1:21" x14ac:dyDescent="0.25">
      <c r="A601" s="75" t="s">
        <v>3</v>
      </c>
      <c r="B601">
        <v>8.5365853658536536E-2</v>
      </c>
      <c r="C601" s="76" t="s">
        <v>88</v>
      </c>
      <c r="E601">
        <f t="shared" ca="1" si="18"/>
        <v>0.15768721156412469</v>
      </c>
      <c r="F601">
        <v>0.33333333333333331</v>
      </c>
      <c r="G601">
        <f>AVERAGE(F$2:F601)</f>
        <v>104.77484468234162</v>
      </c>
      <c r="T601">
        <f t="shared" ca="1" si="19"/>
        <v>3.0789207688324978</v>
      </c>
      <c r="U601">
        <f ca="1">AVERAGE(T$2:T601)</f>
        <v>77.471796094887068</v>
      </c>
    </row>
    <row r="602" spans="1:21" x14ac:dyDescent="0.25">
      <c r="A602" s="75" t="s">
        <v>3</v>
      </c>
      <c r="B602">
        <v>0.85185185185185186</v>
      </c>
      <c r="C602" s="76" t="s">
        <v>89</v>
      </c>
      <c r="E602">
        <f t="shared" ca="1" si="18"/>
        <v>0.99852918901764642</v>
      </c>
      <c r="F602">
        <v>0.45945945945945948</v>
      </c>
      <c r="G602">
        <f>AVERAGE(F$2:F602)</f>
        <v>104.60127498979107</v>
      </c>
      <c r="T602">
        <f t="shared" ca="1" si="19"/>
        <v>7.2141543564901536</v>
      </c>
      <c r="U602">
        <f ca="1">AVERAGE(T$2:T602)</f>
        <v>77.354894860713358</v>
      </c>
    </row>
    <row r="603" spans="1:21" x14ac:dyDescent="0.25">
      <c r="A603" s="75" t="s">
        <v>3</v>
      </c>
      <c r="B603">
        <v>0.33333333333333343</v>
      </c>
      <c r="C603" s="76" t="s">
        <v>90</v>
      </c>
      <c r="E603">
        <f t="shared" ca="1" si="18"/>
        <v>0.8267271066700016</v>
      </c>
      <c r="F603">
        <v>8.1081081081081086E-2</v>
      </c>
      <c r="G603">
        <f>AVERAGE(F$2:F603)</f>
        <v>104.4276534052251</v>
      </c>
      <c r="T603">
        <f t="shared" ca="1" si="19"/>
        <v>8.6296188921114538</v>
      </c>
      <c r="U603">
        <f ca="1">AVERAGE(T$2:T603)</f>
        <v>77.240733272725649</v>
      </c>
    </row>
    <row r="604" spans="1:21" x14ac:dyDescent="0.25">
      <c r="A604" s="75" t="s">
        <v>3</v>
      </c>
      <c r="B604">
        <v>4</v>
      </c>
      <c r="C604" s="76" t="s">
        <v>91</v>
      </c>
      <c r="E604">
        <f t="shared" ca="1" si="18"/>
        <v>0.50458233872073111</v>
      </c>
      <c r="F604">
        <v>0.90476190476190477</v>
      </c>
      <c r="G604">
        <f>AVERAGE(F$2:F604)</f>
        <v>104.25597365149299</v>
      </c>
      <c r="T604">
        <f t="shared" ca="1" si="19"/>
        <v>11.236701560348108</v>
      </c>
      <c r="U604">
        <f ca="1">AVERAGE(T$2:T604)</f>
        <v>77.131273850317058</v>
      </c>
    </row>
    <row r="605" spans="1:21" x14ac:dyDescent="0.25">
      <c r="A605" s="75" t="s">
        <v>3</v>
      </c>
      <c r="B605">
        <v>6.0820367751060818E-2</v>
      </c>
      <c r="C605" s="76" t="s">
        <v>92</v>
      </c>
      <c r="E605">
        <f t="shared" ca="1" si="18"/>
        <v>0.35603101129372416</v>
      </c>
      <c r="F605">
        <v>0.16666666666666666</v>
      </c>
      <c r="G605">
        <f>AVERAGE(F$2:F605)</f>
        <v>104.08364036178301</v>
      </c>
      <c r="T605">
        <f t="shared" ca="1" si="19"/>
        <v>2.3210382952400344</v>
      </c>
      <c r="U605">
        <f ca="1">AVERAGE(T$2:T605)</f>
        <v>77.007415844431165</v>
      </c>
    </row>
    <row r="606" spans="1:21" x14ac:dyDescent="0.25">
      <c r="A606" s="75" t="s">
        <v>3</v>
      </c>
      <c r="B606">
        <v>4.7619047619047616E-2</v>
      </c>
      <c r="C606" s="76" t="s">
        <v>93</v>
      </c>
      <c r="E606">
        <f t="shared" ca="1" si="18"/>
        <v>0.80657487657540794</v>
      </c>
      <c r="F606">
        <v>165.66666666666666</v>
      </c>
      <c r="G606">
        <f>AVERAGE(F$2:F606)</f>
        <v>104.18543048790679</v>
      </c>
      <c r="T606">
        <f t="shared" ca="1" si="19"/>
        <v>2.5594016923281115</v>
      </c>
      <c r="U606">
        <f ca="1">AVERAGE(T$2:T606)</f>
        <v>76.884361275584709</v>
      </c>
    </row>
    <row r="607" spans="1:21" x14ac:dyDescent="0.25">
      <c r="A607" s="75" t="s">
        <v>3</v>
      </c>
      <c r="B607">
        <v>0.38686131386861311</v>
      </c>
      <c r="C607" s="76" t="s">
        <v>94</v>
      </c>
      <c r="E607">
        <f t="shared" ca="1" si="18"/>
        <v>0.63476454447367925</v>
      </c>
      <c r="F607">
        <v>0.94647201946472037</v>
      </c>
      <c r="G607">
        <f>AVERAGE(F$2:F607)</f>
        <v>104.0150691703021</v>
      </c>
      <c r="T607">
        <f t="shared" ca="1" si="19"/>
        <v>2.4794073844681019</v>
      </c>
      <c r="U607">
        <f ca="1">AVERAGE(T$2:T607)</f>
        <v>76.76158082361917</v>
      </c>
    </row>
    <row r="608" spans="1:21" x14ac:dyDescent="0.25">
      <c r="A608" s="75" t="s">
        <v>18</v>
      </c>
      <c r="B608">
        <v>9.090909090909087E-2</v>
      </c>
      <c r="C608" s="76" t="s">
        <v>81</v>
      </c>
      <c r="E608">
        <f t="shared" ca="1" si="18"/>
        <v>0.20011008564848698</v>
      </c>
      <c r="F608">
        <v>0.85</v>
      </c>
      <c r="G608">
        <f>AVERAGE(F$2:F608)</f>
        <v>103.84511024250918</v>
      </c>
      <c r="T608">
        <f t="shared" ca="1" si="19"/>
        <v>7.3482031060128854</v>
      </c>
      <c r="U608">
        <f ca="1">AVERAGE(T$2:T608)</f>
        <v>76.647226000361172</v>
      </c>
    </row>
    <row r="609" spans="1:21" x14ac:dyDescent="0.25">
      <c r="A609" s="75" t="s">
        <v>4</v>
      </c>
      <c r="B609">
        <v>4.5454545454545525E-2</v>
      </c>
      <c r="C609" s="76" t="s">
        <v>82</v>
      </c>
      <c r="E609">
        <f t="shared" ca="1" si="18"/>
        <v>0.61623782150527395</v>
      </c>
      <c r="F609">
        <v>1.1818181818181819</v>
      </c>
      <c r="G609">
        <f>AVERAGE(F$2:F609)</f>
        <v>103.67625614372514</v>
      </c>
      <c r="T609">
        <f t="shared" ca="1" si="19"/>
        <v>3.2242053646694693</v>
      </c>
      <c r="U609">
        <f ca="1">AVERAGE(T$2:T609)</f>
        <v>76.526464453262989</v>
      </c>
    </row>
    <row r="610" spans="1:21" x14ac:dyDescent="0.25">
      <c r="A610" s="75" t="s">
        <v>4</v>
      </c>
      <c r="B610">
        <v>0.83552631578947367</v>
      </c>
      <c r="C610" s="76" t="s">
        <v>83</v>
      </c>
      <c r="E610">
        <f t="shared" ca="1" si="18"/>
        <v>0.32075711836952048</v>
      </c>
      <c r="F610">
        <v>3.5454545454545454</v>
      </c>
      <c r="G610">
        <f>AVERAGE(F$2:F610)</f>
        <v>103.51183775029612</v>
      </c>
      <c r="T610">
        <f t="shared" ca="1" si="19"/>
        <v>3.2552128822924371</v>
      </c>
      <c r="U610">
        <f ca="1">AVERAGE(T$2:T610)</f>
        <v>76.406150411274538</v>
      </c>
    </row>
    <row r="611" spans="1:21" x14ac:dyDescent="0.25">
      <c r="A611" s="75" t="s">
        <v>4</v>
      </c>
      <c r="B611">
        <v>32.333333333333336</v>
      </c>
      <c r="C611" s="76" t="s">
        <v>84</v>
      </c>
      <c r="E611">
        <f t="shared" ca="1" si="18"/>
        <v>6.5090536742838934E-2</v>
      </c>
      <c r="F611">
        <v>0.64912280701754388</v>
      </c>
      <c r="G611">
        <f>AVERAGE(F$2:F611)</f>
        <v>103.34321034874976</v>
      </c>
      <c r="T611">
        <f t="shared" ca="1" si="19"/>
        <v>3.1428174341029975</v>
      </c>
      <c r="U611">
        <f ca="1">AVERAGE(T$2:T611)</f>
        <v>76.286046586721795</v>
      </c>
    </row>
    <row r="612" spans="1:21" x14ac:dyDescent="0.25">
      <c r="A612" s="75" t="s">
        <v>4</v>
      </c>
      <c r="B612">
        <v>0.31506849315068491</v>
      </c>
      <c r="C612" s="76" t="s">
        <v>85</v>
      </c>
      <c r="E612">
        <f t="shared" ca="1" si="18"/>
        <v>0.52548459294934224</v>
      </c>
      <c r="F612">
        <v>0.99305555555555558</v>
      </c>
      <c r="G612">
        <f>AVERAGE(F$2:F612)</f>
        <v>103.17569782044666</v>
      </c>
      <c r="T612">
        <f t="shared" ca="1" si="19"/>
        <v>4.0456544813913782</v>
      </c>
      <c r="U612">
        <f ca="1">AVERAGE(T$2:T612)</f>
        <v>76.167813539086239</v>
      </c>
    </row>
    <row r="613" spans="1:21" x14ac:dyDescent="0.25">
      <c r="A613" s="75" t="s">
        <v>4</v>
      </c>
      <c r="B613">
        <v>0.33628318584070788</v>
      </c>
      <c r="C613" s="76" t="s">
        <v>86</v>
      </c>
      <c r="E613">
        <f t="shared" ca="1" si="18"/>
        <v>0.18476685570895535</v>
      </c>
      <c r="F613">
        <v>0.76190476190476186</v>
      </c>
      <c r="G613">
        <f>AVERAGE(F$2:F613)</f>
        <v>103.00835502133141</v>
      </c>
      <c r="T613">
        <f t="shared" ca="1" si="19"/>
        <v>2.5824332038356745</v>
      </c>
      <c r="U613">
        <f ca="1">AVERAGE(T$2:T613)</f>
        <v>76.047575989518847</v>
      </c>
    </row>
    <row r="614" spans="1:21" x14ac:dyDescent="0.25">
      <c r="A614" s="75" t="s">
        <v>4</v>
      </c>
      <c r="B614">
        <v>0.875</v>
      </c>
      <c r="C614" s="76" t="s">
        <v>87</v>
      </c>
      <c r="E614">
        <f t="shared" ca="1" si="18"/>
        <v>0.84178592218490278</v>
      </c>
      <c r="F614">
        <v>1.2085889570552146</v>
      </c>
      <c r="G614">
        <f>AVERAGE(F$2:F614)</f>
        <v>102.84228688745819</v>
      </c>
      <c r="T614">
        <f t="shared" ca="1" si="19"/>
        <v>5.515705080626363</v>
      </c>
      <c r="U614">
        <f ca="1">AVERAGE(T$2:T614)</f>
        <v>75.93251584121721</v>
      </c>
    </row>
    <row r="615" spans="1:21" x14ac:dyDescent="0.25">
      <c r="A615" s="75" t="s">
        <v>4</v>
      </c>
      <c r="B615">
        <v>0.99999878048780488</v>
      </c>
      <c r="C615" s="76" t="s">
        <v>88</v>
      </c>
      <c r="E615">
        <f t="shared" ca="1" si="18"/>
        <v>0.86091225266004423</v>
      </c>
      <c r="F615">
        <v>0.94444444444444442</v>
      </c>
      <c r="G615">
        <f>AVERAGE(F$2:F615)</f>
        <v>102.67632948934254</v>
      </c>
      <c r="T615">
        <f t="shared" ca="1" si="19"/>
        <v>6.1765837166309083</v>
      </c>
      <c r="U615">
        <f ca="1">AVERAGE(T$2:T615)</f>
        <v>75.818906831242316</v>
      </c>
    </row>
    <row r="616" spans="1:21" x14ac:dyDescent="0.25">
      <c r="A616" s="75" t="s">
        <v>4</v>
      </c>
      <c r="B616">
        <v>0.25925925925925924</v>
      </c>
      <c r="C616" s="76" t="s">
        <v>89</v>
      </c>
      <c r="E616">
        <f t="shared" ca="1" si="18"/>
        <v>3.3301591870855685E-2</v>
      </c>
      <c r="F616">
        <v>0.86956521739130432</v>
      </c>
      <c r="G616">
        <f>AVERAGE(F$2:F616)</f>
        <v>102.5107900352418</v>
      </c>
      <c r="T616">
        <f t="shared" ca="1" si="19"/>
        <v>2.1026322286777042</v>
      </c>
      <c r="U616">
        <f ca="1">AVERAGE(T$2:T616)</f>
        <v>75.699042970099939</v>
      </c>
    </row>
    <row r="617" spans="1:21" x14ac:dyDescent="0.25">
      <c r="A617" s="75" t="s">
        <v>4</v>
      </c>
      <c r="B617">
        <v>0.66666666666666663</v>
      </c>
      <c r="C617" s="76" t="s">
        <v>90</v>
      </c>
      <c r="E617">
        <f t="shared" ca="1" si="18"/>
        <v>0.29433530230873961</v>
      </c>
      <c r="F617">
        <v>0.7857142857142857</v>
      </c>
      <c r="G617">
        <f>AVERAGE(F$2:F617)</f>
        <v>102.34565192525881</v>
      </c>
      <c r="T617">
        <f t="shared" ca="1" si="19"/>
        <v>4.7740048896846341</v>
      </c>
      <c r="U617">
        <f ca="1">AVERAGE(T$2:T617)</f>
        <v>75.583904921268086</v>
      </c>
    </row>
    <row r="618" spans="1:21" x14ac:dyDescent="0.25">
      <c r="A618" s="75" t="s">
        <v>4</v>
      </c>
      <c r="B618">
        <v>1.173913043478261</v>
      </c>
      <c r="C618" s="76" t="s">
        <v>91</v>
      </c>
      <c r="E618">
        <f t="shared" ca="1" si="18"/>
        <v>0.70160617461453201</v>
      </c>
      <c r="F618">
        <v>5.2631578947368418E-2</v>
      </c>
      <c r="G618">
        <f>AVERAGE(F$2:F618)</f>
        <v>102.17986096845766</v>
      </c>
      <c r="T618">
        <f t="shared" ca="1" si="19"/>
        <v>28.096328152855939</v>
      </c>
      <c r="U618">
        <f ca="1">AVERAGE(T$2:T618)</f>
        <v>75.506939642875196</v>
      </c>
    </row>
    <row r="619" spans="1:21" x14ac:dyDescent="0.25">
      <c r="A619" s="75" t="s">
        <v>4</v>
      </c>
      <c r="B619">
        <v>0.15983026874115983</v>
      </c>
      <c r="C619" s="76" t="s">
        <v>92</v>
      </c>
      <c r="E619">
        <f t="shared" ca="1" si="18"/>
        <v>0.62958411891987254</v>
      </c>
      <c r="F619">
        <v>16.647058823529413</v>
      </c>
      <c r="G619">
        <f>AVERAGE(F$2:F619)</f>
        <v>102.04145837599013</v>
      </c>
      <c r="T619">
        <f t="shared" ca="1" si="19"/>
        <v>6.0358956671244961</v>
      </c>
      <c r="U619">
        <f ca="1">AVERAGE(T$2:T619)</f>
        <v>75.3945269503578</v>
      </c>
    </row>
    <row r="620" spans="1:21" x14ac:dyDescent="0.25">
      <c r="A620" s="75" t="s">
        <v>4</v>
      </c>
      <c r="B620">
        <v>0.2857142857142857</v>
      </c>
      <c r="C620" s="76" t="s">
        <v>93</v>
      </c>
      <c r="E620">
        <f t="shared" ca="1" si="18"/>
        <v>0.92008580682512908</v>
      </c>
      <c r="F620">
        <v>13.705882352941176</v>
      </c>
      <c r="G620">
        <f>AVERAGE(F$2:F620)</f>
        <v>101.89875146803691</v>
      </c>
      <c r="T620">
        <f t="shared" ca="1" si="19"/>
        <v>3.3265483666007079</v>
      </c>
      <c r="U620">
        <f ca="1">AVERAGE(T$2:T620)</f>
        <v>75.278100490610228</v>
      </c>
    </row>
    <row r="621" spans="1:21" x14ac:dyDescent="0.25">
      <c r="A621" s="75" t="s">
        <v>4</v>
      </c>
      <c r="B621">
        <v>0.27007299270072993</v>
      </c>
      <c r="C621" s="76" t="s">
        <v>94</v>
      </c>
      <c r="E621">
        <f t="shared" ca="1" si="18"/>
        <v>0.49454615538442792</v>
      </c>
      <c r="F621">
        <v>3.0000000000000027E-2</v>
      </c>
      <c r="G621">
        <f>AVERAGE(F$2:F621)</f>
        <v>101.73444703018524</v>
      </c>
      <c r="T621">
        <f t="shared" ca="1" si="19"/>
        <v>2.1130468364828388</v>
      </c>
      <c r="U621">
        <f ca="1">AVERAGE(T$2:T621)</f>
        <v>75.160092339555177</v>
      </c>
    </row>
    <row r="622" spans="1:21" x14ac:dyDescent="0.25">
      <c r="A622" s="75" t="s">
        <v>19</v>
      </c>
      <c r="B622">
        <v>0.18181818181818185</v>
      </c>
      <c r="C622" s="76" t="s">
        <v>81</v>
      </c>
      <c r="E622">
        <f t="shared" ca="1" si="18"/>
        <v>0.47434560537058335</v>
      </c>
      <c r="F622">
        <v>1</v>
      </c>
      <c r="G622">
        <f>AVERAGE(F$2:F622)</f>
        <v>101.57223374994339</v>
      </c>
      <c r="T622">
        <f t="shared" ca="1" si="19"/>
        <v>3.9556688597877425</v>
      </c>
      <c r="U622">
        <f ca="1">AVERAGE(T$2:T622)</f>
        <v>75.045431432180351</v>
      </c>
    </row>
    <row r="623" spans="1:21" x14ac:dyDescent="0.25">
      <c r="A623" s="75" t="s">
        <v>5</v>
      </c>
      <c r="B623">
        <v>2.2077922077922068E-2</v>
      </c>
      <c r="C623" s="76" t="s">
        <v>82</v>
      </c>
      <c r="E623">
        <f t="shared" ca="1" si="18"/>
        <v>0.35524180437034203</v>
      </c>
      <c r="F623">
        <v>0.5</v>
      </c>
      <c r="G623">
        <f>AVERAGE(F$2:F623)</f>
        <v>101.40973819729075</v>
      </c>
      <c r="T623">
        <f t="shared" ca="1" si="19"/>
        <v>2.0359845076508778</v>
      </c>
      <c r="U623">
        <f ca="1">AVERAGE(T$2:T623)</f>
        <v>74.92805290014735</v>
      </c>
    </row>
    <row r="624" spans="1:21" x14ac:dyDescent="0.25">
      <c r="A624" s="75" t="s">
        <v>5</v>
      </c>
      <c r="B624">
        <v>0.67105263157894735</v>
      </c>
      <c r="C624" s="76" t="s">
        <v>83</v>
      </c>
      <c r="E624">
        <f t="shared" ca="1" si="18"/>
        <v>0.57993436819212052</v>
      </c>
      <c r="F624">
        <v>0.21166732361056365</v>
      </c>
      <c r="G624">
        <f>AVERAGE(F$2:F624)</f>
        <v>101.24730148641807</v>
      </c>
      <c r="T624">
        <f t="shared" ca="1" si="19"/>
        <v>14.992312619758369</v>
      </c>
      <c r="U624">
        <f ca="1">AVERAGE(T$2:T624)</f>
        <v>74.831847859568882</v>
      </c>
    </row>
    <row r="625" spans="1:21" x14ac:dyDescent="0.25">
      <c r="A625" s="75" t="s">
        <v>5</v>
      </c>
      <c r="B625">
        <v>0.66666666666666663</v>
      </c>
      <c r="C625" s="76" t="s">
        <v>84</v>
      </c>
      <c r="E625">
        <f t="shared" ca="1" si="18"/>
        <v>0.28292614209415723</v>
      </c>
      <c r="F625">
        <v>0.7142857142857143</v>
      </c>
      <c r="G625">
        <f>AVERAGE(F$2:F625)</f>
        <v>101.08619088421914</v>
      </c>
      <c r="T625">
        <f t="shared" ca="1" si="19"/>
        <v>52.375941146426335</v>
      </c>
      <c r="U625">
        <f ca="1">AVERAGE(T$2:T625)</f>
        <v>74.79586082957988</v>
      </c>
    </row>
    <row r="626" spans="1:21" x14ac:dyDescent="0.25">
      <c r="A626" s="75" t="s">
        <v>5</v>
      </c>
      <c r="B626">
        <v>0.45205479452054792</v>
      </c>
      <c r="C626" s="76" t="s">
        <v>85</v>
      </c>
      <c r="E626">
        <f t="shared" ca="1" si="18"/>
        <v>0.40733201032402011</v>
      </c>
      <c r="F626">
        <v>0.24242424242424246</v>
      </c>
      <c r="G626">
        <f>AVERAGE(F$2:F626)</f>
        <v>100.92484085759226</v>
      </c>
      <c r="T626">
        <f t="shared" ca="1" si="19"/>
        <v>4.2238946239329023</v>
      </c>
      <c r="U626">
        <f ca="1">AVERAGE(T$2:T626)</f>
        <v>74.682945683650829</v>
      </c>
    </row>
    <row r="627" spans="1:21" x14ac:dyDescent="0.25">
      <c r="A627" s="75" t="s">
        <v>5</v>
      </c>
      <c r="B627">
        <v>0.55752212389380529</v>
      </c>
      <c r="C627" s="76" t="s">
        <v>86</v>
      </c>
      <c r="E627">
        <f t="shared" ca="1" si="18"/>
        <v>0.4653716741409577</v>
      </c>
      <c r="F627">
        <v>0.44</v>
      </c>
      <c r="G627">
        <f>AVERAGE(F$2:F627)</f>
        <v>100.76432194248429</v>
      </c>
      <c r="T627">
        <f t="shared" ca="1" si="19"/>
        <v>12.845696638192608</v>
      </c>
      <c r="U627">
        <f ca="1">AVERAGE(T$2:T627)</f>
        <v>74.584164135654902</v>
      </c>
    </row>
    <row r="628" spans="1:21" x14ac:dyDescent="0.25">
      <c r="A628" s="75" t="s">
        <v>5</v>
      </c>
      <c r="B628">
        <v>1.75</v>
      </c>
      <c r="C628" s="76" t="s">
        <v>87</v>
      </c>
      <c r="E628">
        <f t="shared" ca="1" si="18"/>
        <v>0.98900301339824581</v>
      </c>
      <c r="F628">
        <v>0.50724637681159424</v>
      </c>
      <c r="G628">
        <f>AVERAGE(F$2:F628)</f>
        <v>100.60442230043377</v>
      </c>
      <c r="T628">
        <f t="shared" ca="1" si="19"/>
        <v>3.1149725274952189</v>
      </c>
      <c r="U628">
        <f ca="1">AVERAGE(T$2:T628)</f>
        <v>74.470178184126738</v>
      </c>
    </row>
    <row r="629" spans="1:21" x14ac:dyDescent="0.25">
      <c r="A629" s="75" t="s">
        <v>5</v>
      </c>
      <c r="B629">
        <v>0.63414634146341464</v>
      </c>
      <c r="C629" s="76" t="s">
        <v>88</v>
      </c>
      <c r="E629">
        <f t="shared" ca="1" si="18"/>
        <v>0.40735603562169087</v>
      </c>
      <c r="F629">
        <v>0.6</v>
      </c>
      <c r="G629">
        <f>AVERAGE(F$2:F629)</f>
        <v>100.44517958976428</v>
      </c>
      <c r="T629">
        <f t="shared" ca="1" si="19"/>
        <v>3.4281778741097204</v>
      </c>
      <c r="U629">
        <f ca="1">AVERAGE(T$2:T629)</f>
        <v>74.357053979811425</v>
      </c>
    </row>
    <row r="630" spans="1:21" x14ac:dyDescent="0.25">
      <c r="A630" s="75" t="s">
        <v>5</v>
      </c>
      <c r="B630">
        <v>0.81481481481481488</v>
      </c>
      <c r="C630" s="76" t="s">
        <v>89</v>
      </c>
      <c r="E630">
        <f t="shared" ca="1" si="18"/>
        <v>0.34222478538658485</v>
      </c>
      <c r="F630">
        <v>2.9473684210526314</v>
      </c>
      <c r="G630">
        <f>AVERAGE(F$2:F630)</f>
        <v>100.29017512049765</v>
      </c>
      <c r="T630">
        <f t="shared" ca="1" si="19"/>
        <v>8.7741841213749012</v>
      </c>
      <c r="U630">
        <f ca="1">AVERAGE(T$2:T630)</f>
        <v>74.25278868591883</v>
      </c>
    </row>
    <row r="631" spans="1:21" x14ac:dyDescent="0.25">
      <c r="A631" s="75" t="s">
        <v>5</v>
      </c>
      <c r="B631">
        <v>0.66666666666666685</v>
      </c>
      <c r="C631" s="76" t="s">
        <v>90</v>
      </c>
      <c r="E631">
        <f t="shared" ca="1" si="18"/>
        <v>0.63789904991294999</v>
      </c>
      <c r="F631">
        <v>0.28571428571428564</v>
      </c>
      <c r="G631">
        <f>AVERAGE(F$2:F631)</f>
        <v>100.13143788107737</v>
      </c>
      <c r="T631">
        <f t="shared" ca="1" si="19"/>
        <v>4.1502484188844058</v>
      </c>
      <c r="U631">
        <f ca="1">AVERAGE(T$2:T631)</f>
        <v>74.141514812479087</v>
      </c>
    </row>
    <row r="632" spans="1:21" x14ac:dyDescent="0.25">
      <c r="A632" s="75" t="s">
        <v>5</v>
      </c>
      <c r="B632">
        <v>3.347826086956522</v>
      </c>
      <c r="C632" s="76" t="s">
        <v>91</v>
      </c>
      <c r="E632">
        <f t="shared" ca="1" si="18"/>
        <v>0.34696973105553763</v>
      </c>
      <c r="F632">
        <v>0.75</v>
      </c>
      <c r="G632">
        <f>AVERAGE(F$2:F632)</f>
        <v>99.973939564308623</v>
      </c>
      <c r="T632">
        <f t="shared" ca="1" si="19"/>
        <v>11.749083094563188</v>
      </c>
      <c r="U632">
        <f ca="1">AVERAGE(T$2:T632)</f>
        <v>74.042636156824699</v>
      </c>
    </row>
    <row r="633" spans="1:21" x14ac:dyDescent="0.25">
      <c r="A633" s="75" t="s">
        <v>5</v>
      </c>
      <c r="B633">
        <v>2.5459688826025461E-2</v>
      </c>
      <c r="C633" s="76" t="s">
        <v>92</v>
      </c>
      <c r="E633">
        <f t="shared" ca="1" si="18"/>
        <v>0.35437514676360304</v>
      </c>
      <c r="F633">
        <v>0.16666666666666666</v>
      </c>
      <c r="G633">
        <f>AVERAGE(F$2:F633)</f>
        <v>99.81601666415412</v>
      </c>
      <c r="T633">
        <f t="shared" ca="1" si="19"/>
        <v>2.2363300280950864</v>
      </c>
      <c r="U633">
        <f ca="1">AVERAGE(T$2:T633)</f>
        <v>73.929018583836211</v>
      </c>
    </row>
    <row r="634" spans="1:21" x14ac:dyDescent="0.25">
      <c r="A634" s="75" t="s">
        <v>5</v>
      </c>
      <c r="B634">
        <v>1.8571428571428572</v>
      </c>
      <c r="C634" s="76" t="s">
        <v>93</v>
      </c>
      <c r="E634">
        <f t="shared" ca="1" si="18"/>
        <v>0.19311508804506416</v>
      </c>
      <c r="F634">
        <v>0.42857142857142855</v>
      </c>
      <c r="G634">
        <f>AVERAGE(F$2:F634)</f>
        <v>99.659006482107387</v>
      </c>
      <c r="T634">
        <f t="shared" ca="1" si="19"/>
        <v>11.082183866877738</v>
      </c>
      <c r="U634">
        <f ca="1">AVERAGE(T$2:T634)</f>
        <v>73.829734484757282</v>
      </c>
    </row>
    <row r="635" spans="1:21" x14ac:dyDescent="0.25">
      <c r="A635" s="75" t="s">
        <v>5</v>
      </c>
      <c r="B635">
        <v>0.51338199513381988</v>
      </c>
      <c r="C635" s="76" t="s">
        <v>94</v>
      </c>
      <c r="E635">
        <f t="shared" ca="1" si="18"/>
        <v>0.31815364735093477</v>
      </c>
      <c r="F635">
        <v>0.84274531730500424</v>
      </c>
      <c r="G635">
        <f>AVERAGE(F$2:F635)</f>
        <v>99.503144871437357</v>
      </c>
      <c r="T635">
        <f t="shared" ca="1" si="19"/>
        <v>10.839387696976813</v>
      </c>
      <c r="U635">
        <f ca="1">AVERAGE(T$2:T635)</f>
        <v>73.730380625470559</v>
      </c>
    </row>
    <row r="636" spans="1:21" x14ac:dyDescent="0.25">
      <c r="A636" s="75" t="s">
        <v>20</v>
      </c>
      <c r="B636">
        <v>0.18181818181818185</v>
      </c>
      <c r="C636" s="76" t="s">
        <v>81</v>
      </c>
      <c r="E636">
        <f t="shared" ca="1" si="18"/>
        <v>9.9543090730880746E-2</v>
      </c>
      <c r="F636">
        <v>0.39379243452958296</v>
      </c>
      <c r="G636">
        <f>AVERAGE(F$2:F636)</f>
        <v>99.34706715106428</v>
      </c>
      <c r="T636">
        <f t="shared" ca="1" si="19"/>
        <v>3.7178838930022926</v>
      </c>
      <c r="U636">
        <f ca="1">AVERAGE(T$2:T636)</f>
        <v>73.620124725104475</v>
      </c>
    </row>
    <row r="637" spans="1:21" x14ac:dyDescent="0.25">
      <c r="A637" s="75" t="s">
        <v>6</v>
      </c>
      <c r="B637">
        <v>2.2077922077922068E-2</v>
      </c>
      <c r="C637" s="76" t="s">
        <v>82</v>
      </c>
      <c r="E637">
        <f t="shared" ca="1" si="18"/>
        <v>8.6268359819709595E-2</v>
      </c>
      <c r="F637">
        <v>0.24999999999999994</v>
      </c>
      <c r="G637">
        <f>AVERAGE(F$2:F637)</f>
        <v>99.191254152399082</v>
      </c>
      <c r="T637">
        <f t="shared" ca="1" si="19"/>
        <v>2.686631115312895</v>
      </c>
      <c r="U637">
        <f ca="1">AVERAGE(T$2:T637)</f>
        <v>73.508594074774621</v>
      </c>
    </row>
    <row r="638" spans="1:21" x14ac:dyDescent="0.25">
      <c r="A638" s="75" t="s">
        <v>6</v>
      </c>
      <c r="B638">
        <v>5.2631578947368467E-2</v>
      </c>
      <c r="C638" s="76" t="s">
        <v>83</v>
      </c>
      <c r="E638">
        <f t="shared" ca="1" si="18"/>
        <v>6.8699861704517806E-2</v>
      </c>
      <c r="F638">
        <v>1.2151898734177213</v>
      </c>
      <c r="G638">
        <f>AVERAGE(F$2:F638)</f>
        <v>99.037445574253113</v>
      </c>
      <c r="T638">
        <f t="shared" ca="1" si="19"/>
        <v>6.4618579534317817</v>
      </c>
      <c r="U638">
        <f ca="1">AVERAGE(T$2:T638)</f>
        <v>73.40334017191536</v>
      </c>
    </row>
    <row r="639" spans="1:21" x14ac:dyDescent="0.25">
      <c r="A639" s="75" t="s">
        <v>6</v>
      </c>
      <c r="B639">
        <v>0.66666666666666663</v>
      </c>
      <c r="C639" s="76" t="s">
        <v>84</v>
      </c>
      <c r="E639">
        <f t="shared" ca="1" si="18"/>
        <v>0.80634472929722723</v>
      </c>
      <c r="F639">
        <v>0.88636363636363635</v>
      </c>
      <c r="G639">
        <f>AVERAGE(F$2:F639)</f>
        <v>98.883603753033839</v>
      </c>
      <c r="T639">
        <f t="shared" ca="1" si="19"/>
        <v>2.4742327524897672</v>
      </c>
      <c r="U639">
        <f ca="1">AVERAGE(T$2:T639)</f>
        <v>73.292166022355133</v>
      </c>
    </row>
    <row r="640" spans="1:21" x14ac:dyDescent="0.25">
      <c r="A640" s="75" t="s">
        <v>6</v>
      </c>
      <c r="B640">
        <v>0.17808219178082194</v>
      </c>
      <c r="C640" s="76" t="s">
        <v>85</v>
      </c>
      <c r="E640">
        <f t="shared" ca="1" si="18"/>
        <v>0.85016831081330324</v>
      </c>
      <c r="F640">
        <v>0.91666666666666663</v>
      </c>
      <c r="G640">
        <f>AVERAGE(F$2:F640)</f>
        <v>98.730290862444846</v>
      </c>
      <c r="T640">
        <f t="shared" ca="1" si="19"/>
        <v>2.0180229873272846</v>
      </c>
      <c r="U640">
        <f ca="1">AVERAGE(T$2:T640)</f>
        <v>73.180625892409864</v>
      </c>
    </row>
    <row r="641" spans="1:21" x14ac:dyDescent="0.25">
      <c r="A641" s="75" t="s">
        <v>6</v>
      </c>
      <c r="B641">
        <v>0.10619469026548684</v>
      </c>
      <c r="C641" s="76" t="s">
        <v>86</v>
      </c>
      <c r="E641">
        <f t="shared" ca="1" si="18"/>
        <v>0.34421255383157889</v>
      </c>
      <c r="F641">
        <v>0.36507936507936506</v>
      </c>
      <c r="G641">
        <f>AVERAGE(F$2:F641)</f>
        <v>98.576595219480211</v>
      </c>
      <c r="T641">
        <f t="shared" ca="1" si="19"/>
        <v>4.1574490522824332</v>
      </c>
      <c r="U641">
        <f ca="1">AVERAGE(T$2:T641)</f>
        <v>73.072777178597164</v>
      </c>
    </row>
    <row r="642" spans="1:21" x14ac:dyDescent="0.25">
      <c r="A642" s="75" t="s">
        <v>6</v>
      </c>
      <c r="B642">
        <v>0.435</v>
      </c>
      <c r="C642" s="76" t="s">
        <v>87</v>
      </c>
      <c r="E642">
        <f t="shared" ref="E642:E705" ca="1" si="20">RAND()</f>
        <v>0.60236189323569367</v>
      </c>
      <c r="F642">
        <v>0.38775510204081631</v>
      </c>
      <c r="G642">
        <f>AVERAGE(F$2:F642)</f>
        <v>98.42341450166829</v>
      </c>
      <c r="T642">
        <f t="shared" ca="1" si="19"/>
        <v>6.6793092066671207</v>
      </c>
      <c r="U642">
        <f ca="1">AVERAGE(T$2:T642)</f>
        <v>72.969199225442821</v>
      </c>
    </row>
    <row r="643" spans="1:21" x14ac:dyDescent="0.25">
      <c r="A643" s="75" t="s">
        <v>6</v>
      </c>
      <c r="B643">
        <v>0.14634146341463414</v>
      </c>
      <c r="C643" s="76" t="s">
        <v>88</v>
      </c>
      <c r="E643">
        <f t="shared" ca="1" si="20"/>
        <v>0.74477930324471042</v>
      </c>
      <c r="F643">
        <v>15.666666666666666</v>
      </c>
      <c r="G643">
        <f>AVERAGE(F$2:F643)</f>
        <v>98.294509910024985</v>
      </c>
      <c r="T643">
        <f t="shared" ref="T643:T706" ca="1" si="21">2*RAND()^-1</f>
        <v>6.4453056858828983</v>
      </c>
      <c r="U643">
        <f ca="1">AVERAGE(T$2:T643)</f>
        <v>72.865579453574355</v>
      </c>
    </row>
    <row r="644" spans="1:21" x14ac:dyDescent="0.25">
      <c r="A644" s="75" t="s">
        <v>6</v>
      </c>
      <c r="B644">
        <v>0.85185185185185186</v>
      </c>
      <c r="C644" s="76" t="s">
        <v>89</v>
      </c>
      <c r="E644">
        <f t="shared" ca="1" si="20"/>
        <v>0.61292650562590267</v>
      </c>
      <c r="F644">
        <v>0.45161290322580638</v>
      </c>
      <c r="G644">
        <f>AVERAGE(F$2:F644)</f>
        <v>98.142343662736039</v>
      </c>
      <c r="T644">
        <f t="shared" ca="1" si="21"/>
        <v>4.7858145467087256</v>
      </c>
      <c r="U644">
        <f ca="1">AVERAGE(T$2:T644)</f>
        <v>72.759701125569904</v>
      </c>
    </row>
    <row r="645" spans="1:21" x14ac:dyDescent="0.25">
      <c r="A645" s="75" t="s">
        <v>6</v>
      </c>
      <c r="B645">
        <v>1</v>
      </c>
      <c r="C645" s="76" t="s">
        <v>90</v>
      </c>
      <c r="E645">
        <f t="shared" ca="1" si="20"/>
        <v>0.1929257292421892</v>
      </c>
      <c r="F645">
        <v>1.5810575246949448</v>
      </c>
      <c r="G645">
        <f>AVERAGE(F$2:F645)</f>
        <v>97.992403777428521</v>
      </c>
      <c r="T645">
        <f t="shared" ca="1" si="21"/>
        <v>4.4006014876886734</v>
      </c>
      <c r="U645">
        <f ca="1">AVERAGE(T$2:T645)</f>
        <v>72.65355345532474</v>
      </c>
    </row>
    <row r="646" spans="1:21" x14ac:dyDescent="0.25">
      <c r="A646" s="75" t="s">
        <v>6</v>
      </c>
      <c r="B646">
        <v>5.9565217391304346</v>
      </c>
      <c r="C646" s="76" t="s">
        <v>91</v>
      </c>
      <c r="E646">
        <f t="shared" ca="1" si="20"/>
        <v>0.60741601103137821</v>
      </c>
      <c r="F646">
        <v>9</v>
      </c>
      <c r="G646">
        <f>AVERAGE(F$2:F646)</f>
        <v>97.854431058393743</v>
      </c>
      <c r="T646">
        <f t="shared" ca="1" si="21"/>
        <v>6.5934470576890787</v>
      </c>
      <c r="U646">
        <f ca="1">AVERAGE(T$2:T646)</f>
        <v>72.551134685716008</v>
      </c>
    </row>
    <row r="647" spans="1:21" x14ac:dyDescent="0.25">
      <c r="A647" s="75" t="s">
        <v>6</v>
      </c>
      <c r="B647">
        <v>7.0721357850070717E-3</v>
      </c>
      <c r="C647" s="76" t="s">
        <v>92</v>
      </c>
      <c r="E647">
        <f t="shared" ca="1" si="20"/>
        <v>0.67571031152552874</v>
      </c>
      <c r="F647">
        <v>0.42857142857142855</v>
      </c>
      <c r="G647">
        <f>AVERAGE(F$2:F647)</f>
        <v>97.70361703419897</v>
      </c>
      <c r="T647">
        <f t="shared" ca="1" si="21"/>
        <v>19.858399603357849</v>
      </c>
      <c r="U647">
        <f ca="1">AVERAGE(T$2:T647)</f>
        <v>72.469566984350124</v>
      </c>
    </row>
    <row r="648" spans="1:21" x14ac:dyDescent="0.25">
      <c r="A648" s="75" t="s">
        <v>6</v>
      </c>
      <c r="B648">
        <v>0.66666666666666663</v>
      </c>
      <c r="C648" s="76" t="s">
        <v>93</v>
      </c>
      <c r="E648">
        <f t="shared" ca="1" si="20"/>
        <v>0.20754900217412964</v>
      </c>
      <c r="F648">
        <v>2.75</v>
      </c>
      <c r="G648">
        <f>AVERAGE(F$2:F648)</f>
        <v>97.55685719334241</v>
      </c>
      <c r="T648">
        <f t="shared" ca="1" si="21"/>
        <v>2.0086879494685621</v>
      </c>
      <c r="U648">
        <f ca="1">AVERAGE(T$2:T648)</f>
        <v>72.360662998206564</v>
      </c>
    </row>
    <row r="649" spans="1:21" x14ac:dyDescent="0.25">
      <c r="A649" s="75" t="s">
        <v>6</v>
      </c>
      <c r="B649">
        <v>9.4890510948905202E-2</v>
      </c>
      <c r="C649" s="76" t="s">
        <v>94</v>
      </c>
      <c r="E649">
        <f t="shared" ca="1" si="20"/>
        <v>1.1888150030304745E-2</v>
      </c>
      <c r="F649">
        <v>0.99916666666666665</v>
      </c>
      <c r="G649">
        <f>AVERAGE(F$2:F649)</f>
        <v>97.407848411665441</v>
      </c>
      <c r="T649">
        <f t="shared" ca="1" si="21"/>
        <v>2.0484933744200724</v>
      </c>
      <c r="U649">
        <f ca="1">AVERAGE(T$2:T649)</f>
        <v>72.252156563601957</v>
      </c>
    </row>
    <row r="650" spans="1:21" x14ac:dyDescent="0.25">
      <c r="A650" s="75" t="s">
        <v>21</v>
      </c>
      <c r="B650">
        <v>0.27272727272727282</v>
      </c>
      <c r="C650" s="76" t="s">
        <v>81</v>
      </c>
      <c r="E650">
        <f t="shared" ca="1" si="20"/>
        <v>3.5463305561711511E-2</v>
      </c>
      <c r="F650">
        <v>0.10714285714285714</v>
      </c>
      <c r="G650">
        <f>AVERAGE(F$2:F650)</f>
        <v>97.257924366126886</v>
      </c>
      <c r="T650">
        <f t="shared" ca="1" si="21"/>
        <v>2.3959767763954463</v>
      </c>
      <c r="U650">
        <f ca="1">AVERAGE(T$2:T650)</f>
        <v>72.144519922943701</v>
      </c>
    </row>
    <row r="651" spans="1:21" x14ac:dyDescent="0.25">
      <c r="A651" s="75" t="s">
        <v>7</v>
      </c>
      <c r="B651">
        <v>2.5974025974025997E-2</v>
      </c>
      <c r="C651" s="76" t="s">
        <v>82</v>
      </c>
      <c r="E651">
        <f t="shared" ca="1" si="20"/>
        <v>0.19002857629928471</v>
      </c>
      <c r="F651">
        <v>0.27038626609442062</v>
      </c>
      <c r="G651">
        <f>AVERAGE(F$2:F651)</f>
        <v>97.108712769049916</v>
      </c>
      <c r="T651">
        <f t="shared" ca="1" si="21"/>
        <v>9.2417493771122547</v>
      </c>
      <c r="U651">
        <f ca="1">AVERAGE(T$2:T651)</f>
        <v>72.047746429796277</v>
      </c>
    </row>
    <row r="652" spans="1:21" x14ac:dyDescent="0.25">
      <c r="A652" s="75" t="s">
        <v>7</v>
      </c>
      <c r="B652">
        <v>0.83552631578947367</v>
      </c>
      <c r="C652" s="76" t="s">
        <v>83</v>
      </c>
      <c r="E652">
        <f t="shared" ca="1" si="20"/>
        <v>0.32432741228388895</v>
      </c>
      <c r="F652">
        <v>0.93725239492827328</v>
      </c>
      <c r="G652">
        <f>AVERAGE(F$2:F652)</f>
        <v>96.960983951270919</v>
      </c>
      <c r="T652">
        <f t="shared" ca="1" si="21"/>
        <v>3.3868718357930865</v>
      </c>
      <c r="U652">
        <f ca="1">AVERAGE(T$2:T652)</f>
        <v>71.942276576349272</v>
      </c>
    </row>
    <row r="653" spans="1:21" x14ac:dyDescent="0.25">
      <c r="A653" s="75" t="s">
        <v>7</v>
      </c>
      <c r="B653">
        <v>27.333333333333332</v>
      </c>
      <c r="C653" s="76" t="s">
        <v>84</v>
      </c>
      <c r="E653">
        <f t="shared" ca="1" si="20"/>
        <v>2.4716047544313224E-2</v>
      </c>
      <c r="F653">
        <v>4.2631578947368425</v>
      </c>
      <c r="G653">
        <f>AVERAGE(F$2:F653)</f>
        <v>96.818809371429623</v>
      </c>
      <c r="T653">
        <f t="shared" ca="1" si="21"/>
        <v>12.451216374707597</v>
      </c>
      <c r="U653">
        <f ca="1">AVERAGE(T$2:T653)</f>
        <v>71.851032618984775</v>
      </c>
    </row>
    <row r="654" spans="1:21" x14ac:dyDescent="0.25">
      <c r="A654" s="75" t="s">
        <v>7</v>
      </c>
      <c r="B654">
        <v>0.31506849315068491</v>
      </c>
      <c r="C654" s="76" t="s">
        <v>85</v>
      </c>
      <c r="E654">
        <f t="shared" ca="1" si="20"/>
        <v>0.26448343748768077</v>
      </c>
      <c r="F654">
        <v>0.99857142857142855</v>
      </c>
      <c r="G654">
        <f>AVERAGE(F$2:F654)</f>
        <v>96.672070875345611</v>
      </c>
      <c r="T654">
        <f t="shared" ca="1" si="21"/>
        <v>52.535319085441429</v>
      </c>
      <c r="U654">
        <f ca="1">AVERAGE(T$2:T654)</f>
        <v>71.821452659515344</v>
      </c>
    </row>
    <row r="655" spans="1:21" x14ac:dyDescent="0.25">
      <c r="A655" s="75" t="s">
        <v>7</v>
      </c>
      <c r="B655">
        <v>0.33628318584070788</v>
      </c>
      <c r="C655" s="76" t="s">
        <v>86</v>
      </c>
      <c r="E655">
        <f t="shared" ca="1" si="20"/>
        <v>7.1410355976239903E-2</v>
      </c>
      <c r="F655">
        <v>26.210884353741498</v>
      </c>
      <c r="G655">
        <f>AVERAGE(F$2:F655)</f>
        <v>96.564332058034296</v>
      </c>
      <c r="T655">
        <f t="shared" ca="1" si="21"/>
        <v>9.448502147452329</v>
      </c>
      <c r="U655">
        <f ca="1">AVERAGE(T$2:T655)</f>
        <v>71.726081175551954</v>
      </c>
    </row>
    <row r="656" spans="1:21" x14ac:dyDescent="0.25">
      <c r="A656" s="75" t="s">
        <v>7</v>
      </c>
      <c r="B656">
        <v>5.7649999999999997</v>
      </c>
      <c r="C656" s="76" t="s">
        <v>87</v>
      </c>
      <c r="E656">
        <f t="shared" ca="1" si="20"/>
        <v>0.80219967914959878</v>
      </c>
      <c r="F656">
        <v>4.7619047619047616E-2</v>
      </c>
      <c r="G656">
        <f>AVERAGE(F$2:F656)</f>
        <v>96.416978297713044</v>
      </c>
      <c r="T656">
        <f t="shared" ca="1" si="21"/>
        <v>10.454593030306093</v>
      </c>
      <c r="U656">
        <f ca="1">AVERAGE(T$2:T656)</f>
        <v>71.632536918841652</v>
      </c>
    </row>
    <row r="657" spans="1:21" x14ac:dyDescent="0.25">
      <c r="A657" s="75" t="s">
        <v>7</v>
      </c>
      <c r="B657">
        <v>2.4390243902438911E-2</v>
      </c>
      <c r="C657" s="76" t="s">
        <v>88</v>
      </c>
      <c r="E657">
        <f t="shared" ca="1" si="20"/>
        <v>8.9759567287828634E-2</v>
      </c>
      <c r="F657">
        <v>0.47239263803680975</v>
      </c>
      <c r="G657">
        <f>AVERAGE(F$2:F657)</f>
        <v>96.270721307378182</v>
      </c>
      <c r="T657">
        <f t="shared" ca="1" si="21"/>
        <v>2.2342225668431435</v>
      </c>
      <c r="U657">
        <f ca="1">AVERAGE(T$2:T657)</f>
        <v>71.526746805500181</v>
      </c>
    </row>
    <row r="658" spans="1:21" x14ac:dyDescent="0.25">
      <c r="A658" s="75" t="s">
        <v>7</v>
      </c>
      <c r="B658">
        <v>0.7407407407407407</v>
      </c>
      <c r="C658" s="76" t="s">
        <v>89</v>
      </c>
      <c r="E658">
        <f t="shared" ca="1" si="20"/>
        <v>0.81704212429467926</v>
      </c>
      <c r="F658">
        <v>2.5087719298245617</v>
      </c>
      <c r="G658">
        <f>AVERAGE(F$2:F658)</f>
        <v>96.128009055661963</v>
      </c>
      <c r="T658">
        <f t="shared" ca="1" si="21"/>
        <v>6.0713926530960141</v>
      </c>
      <c r="U658">
        <f ca="1">AVERAGE(T$2:T658)</f>
        <v>71.427119173609157</v>
      </c>
    </row>
    <row r="659" spans="1:21" x14ac:dyDescent="0.25">
      <c r="A659" s="75" t="s">
        <v>7</v>
      </c>
      <c r="B659">
        <v>5.666666666666667</v>
      </c>
      <c r="C659" s="76" t="s">
        <v>90</v>
      </c>
      <c r="E659">
        <f t="shared" ca="1" si="20"/>
        <v>0.37243584550994746</v>
      </c>
      <c r="F659">
        <v>0.25733445096395646</v>
      </c>
      <c r="G659">
        <f>AVERAGE(F$2:F659)</f>
        <v>95.982308942280966</v>
      </c>
      <c r="T659">
        <f t="shared" ca="1" si="21"/>
        <v>5.6805933877911352</v>
      </c>
      <c r="U659">
        <f ca="1">AVERAGE(T$2:T659)</f>
        <v>71.327200441411861</v>
      </c>
    </row>
    <row r="660" spans="1:21" x14ac:dyDescent="0.25">
      <c r="A660" s="75" t="s">
        <v>7</v>
      </c>
      <c r="B660">
        <v>8.6956521739130432E-2</v>
      </c>
      <c r="C660" s="76" t="s">
        <v>91</v>
      </c>
      <c r="E660">
        <f t="shared" ca="1" si="20"/>
        <v>0.23145430105834319</v>
      </c>
      <c r="F660">
        <v>6.5</v>
      </c>
      <c r="G660">
        <f>AVERAGE(F$2:F660)</f>
        <v>95.846523951473259</v>
      </c>
      <c r="T660">
        <f t="shared" ca="1" si="21"/>
        <v>2.294268369463667</v>
      </c>
      <c r="U660">
        <f ca="1">AVERAGE(T$2:T660)</f>
        <v>71.222446371499956</v>
      </c>
    </row>
    <row r="661" spans="1:21" x14ac:dyDescent="0.25">
      <c r="A661" s="75" t="s">
        <v>7</v>
      </c>
      <c r="B661">
        <v>6.0820367751060818E-2</v>
      </c>
      <c r="C661" s="76" t="s">
        <v>92</v>
      </c>
      <c r="E661">
        <f t="shared" ca="1" si="20"/>
        <v>0.20996350010862574</v>
      </c>
      <c r="F661">
        <v>0.14310197086546703</v>
      </c>
      <c r="G661">
        <f>AVERAGE(F$2:F661)</f>
        <v>95.701518766654161</v>
      </c>
      <c r="T661">
        <f t="shared" ca="1" si="21"/>
        <v>3.4728040975484182</v>
      </c>
      <c r="U661">
        <f ca="1">AVERAGE(T$2:T661)</f>
        <v>71.11979539835761</v>
      </c>
    </row>
    <row r="662" spans="1:21" x14ac:dyDescent="0.25">
      <c r="A662" s="75" t="s">
        <v>7</v>
      </c>
      <c r="B662">
        <v>0.90476190476190477</v>
      </c>
      <c r="C662" s="76" t="s">
        <v>93</v>
      </c>
      <c r="E662">
        <f t="shared" ca="1" si="20"/>
        <v>0.8496433778096355</v>
      </c>
      <c r="F662">
        <v>1.5</v>
      </c>
      <c r="G662">
        <f>AVERAGE(F$2:F662)</f>
        <v>95.559005122529115</v>
      </c>
      <c r="T662">
        <f t="shared" ca="1" si="21"/>
        <v>24.362872533427737</v>
      </c>
      <c r="U662">
        <f ca="1">AVERAGE(T$2:T662)</f>
        <v>71.049058752571028</v>
      </c>
    </row>
    <row r="663" spans="1:21" x14ac:dyDescent="0.25">
      <c r="A663" s="75" t="s">
        <v>7</v>
      </c>
      <c r="B663">
        <v>0.4598540145985402</v>
      </c>
      <c r="C663" s="76" t="s">
        <v>94</v>
      </c>
      <c r="E663">
        <f t="shared" ca="1" si="20"/>
        <v>0.60552392858796988</v>
      </c>
      <c r="F663">
        <v>0.54320987654320985</v>
      </c>
      <c r="G663">
        <f>AVERAGE(F$2:F663)</f>
        <v>95.415476730918868</v>
      </c>
      <c r="T663">
        <f t="shared" ca="1" si="21"/>
        <v>2.1738119348919676</v>
      </c>
      <c r="U663">
        <f ca="1">AVERAGE(T$2:T663)</f>
        <v>70.945017594236148</v>
      </c>
    </row>
    <row r="664" spans="1:21" x14ac:dyDescent="0.25">
      <c r="A664" s="75" t="s">
        <v>22</v>
      </c>
      <c r="B664">
        <v>0.32727272727272716</v>
      </c>
      <c r="C664" s="76" t="s">
        <v>81</v>
      </c>
      <c r="E664">
        <f t="shared" ca="1" si="20"/>
        <v>0.84971243895364379</v>
      </c>
      <c r="F664">
        <v>3</v>
      </c>
      <c r="G664">
        <f>AVERAGE(F$2:F664)</f>
        <v>95.276086871596206</v>
      </c>
      <c r="T664">
        <f t="shared" ca="1" si="21"/>
        <v>5.6303208697621692</v>
      </c>
      <c r="U664">
        <f ca="1">AVERAGE(T$2:T664)</f>
        <v>70.846503722856866</v>
      </c>
    </row>
    <row r="665" spans="1:21" x14ac:dyDescent="0.25">
      <c r="A665" s="75" t="s">
        <v>8</v>
      </c>
      <c r="B665">
        <v>7.1428571428571411E-2</v>
      </c>
      <c r="C665" s="76" t="s">
        <v>82</v>
      </c>
      <c r="E665">
        <f t="shared" ca="1" si="20"/>
        <v>0.89659776519169765</v>
      </c>
      <c r="F665">
        <v>1.8571428571428574</v>
      </c>
      <c r="G665">
        <f>AVERAGE(F$2:F665)</f>
        <v>95.135395690851553</v>
      </c>
      <c r="T665">
        <f t="shared" ca="1" si="21"/>
        <v>2.1930974265860526</v>
      </c>
      <c r="U665">
        <f ca="1">AVERAGE(T$2:T665)</f>
        <v>70.743110038675724</v>
      </c>
    </row>
    <row r="666" spans="1:21" x14ac:dyDescent="0.25">
      <c r="A666" s="75" t="s">
        <v>8</v>
      </c>
      <c r="B666">
        <v>0.7828947368421052</v>
      </c>
      <c r="C666" s="76" t="s">
        <v>83</v>
      </c>
      <c r="E666">
        <f t="shared" ca="1" si="20"/>
        <v>0.64041754286755082</v>
      </c>
      <c r="F666">
        <v>1.2727272727272729</v>
      </c>
      <c r="G666">
        <f>AVERAGE(F$2:F666)</f>
        <v>94.994248821049865</v>
      </c>
      <c r="T666">
        <f t="shared" ca="1" si="21"/>
        <v>4.4078885427588101</v>
      </c>
      <c r="U666">
        <f ca="1">AVERAGE(T$2:T666)</f>
        <v>70.643357825899912</v>
      </c>
    </row>
    <row r="667" spans="1:21" x14ac:dyDescent="0.25">
      <c r="A667" s="75" t="s">
        <v>8</v>
      </c>
      <c r="B667">
        <v>6</v>
      </c>
      <c r="C667" s="76" t="s">
        <v>84</v>
      </c>
      <c r="E667">
        <f t="shared" ca="1" si="20"/>
        <v>0.48376534810517813</v>
      </c>
      <c r="F667">
        <v>5.2631578947368474E-2</v>
      </c>
      <c r="G667">
        <f>AVERAGE(F$2:F667)</f>
        <v>94.851693840205868</v>
      </c>
      <c r="T667">
        <f t="shared" ca="1" si="21"/>
        <v>7.2878745792200581</v>
      </c>
      <c r="U667">
        <f ca="1">AVERAGE(T$2:T667)</f>
        <v>70.548229472676667</v>
      </c>
    </row>
    <row r="668" spans="1:21" x14ac:dyDescent="0.25">
      <c r="A668" s="75" t="s">
        <v>8</v>
      </c>
      <c r="B668">
        <v>0.65753424657534243</v>
      </c>
      <c r="C668" s="76" t="s">
        <v>85</v>
      </c>
      <c r="E668">
        <f t="shared" ca="1" si="20"/>
        <v>0.86907409532792745</v>
      </c>
      <c r="F668">
        <v>0.27299163940385318</v>
      </c>
      <c r="G668">
        <f>AVERAGE(F$2:F668)</f>
        <v>94.709896685482022</v>
      </c>
      <c r="T668">
        <f t="shared" ca="1" si="21"/>
        <v>3.0466093435815513</v>
      </c>
      <c r="U668">
        <f ca="1">AVERAGE(T$2:T668)</f>
        <v>70.447027643397661</v>
      </c>
    </row>
    <row r="669" spans="1:21" x14ac:dyDescent="0.25">
      <c r="A669" s="75" t="s">
        <v>8</v>
      </c>
      <c r="B669">
        <v>0.32743362831858419</v>
      </c>
      <c r="C669" s="76" t="s">
        <v>86</v>
      </c>
      <c r="E669">
        <f t="shared" ca="1" si="20"/>
        <v>0.91208910062668813</v>
      </c>
      <c r="F669">
        <v>0</v>
      </c>
      <c r="G669">
        <f>AVERAGE(F$2:F669)</f>
        <v>94.568115403018723</v>
      </c>
      <c r="T669">
        <f t="shared" ca="1" si="21"/>
        <v>5.6074414369186263</v>
      </c>
      <c r="U669">
        <f ca="1">AVERAGE(T$2:T669)</f>
        <v>70.349962394585575</v>
      </c>
    </row>
    <row r="670" spans="1:21" x14ac:dyDescent="0.25">
      <c r="A670" s="75" t="s">
        <v>8</v>
      </c>
      <c r="B670">
        <v>4.6500000000000004</v>
      </c>
      <c r="C670" s="76" t="s">
        <v>87</v>
      </c>
      <c r="E670">
        <f t="shared" ca="1" si="20"/>
        <v>0.4117100204437002</v>
      </c>
      <c r="F670">
        <v>332.33333333333337</v>
      </c>
      <c r="G670">
        <f>AVERAGE(F$2:F670)</f>
        <v>94.923519316218005</v>
      </c>
      <c r="T670">
        <f t="shared" ca="1" si="21"/>
        <v>4.4643870729219417</v>
      </c>
      <c r="U670">
        <f ca="1">AVERAGE(T$2:T670)</f>
        <v>70.25147872444856</v>
      </c>
    </row>
    <row r="671" spans="1:21" x14ac:dyDescent="0.25">
      <c r="A671" s="75" t="s">
        <v>8</v>
      </c>
      <c r="B671">
        <v>0.39024390243902435</v>
      </c>
      <c r="C671" s="76" t="s">
        <v>88</v>
      </c>
      <c r="E671">
        <f t="shared" ca="1" si="20"/>
        <v>0.45885442981038638</v>
      </c>
      <c r="F671">
        <v>0.16666666666666666</v>
      </c>
      <c r="G671">
        <f>AVERAGE(F$2:F671)</f>
        <v>94.782091177935087</v>
      </c>
      <c r="T671">
        <f t="shared" ca="1" si="21"/>
        <v>2.4288694710497194</v>
      </c>
      <c r="U671">
        <f ca="1">AVERAGE(T$2:T671)</f>
        <v>70.150250949443489</v>
      </c>
    </row>
    <row r="672" spans="1:21" x14ac:dyDescent="0.25">
      <c r="A672" s="75" t="s">
        <v>8</v>
      </c>
      <c r="B672">
        <v>0.62962962962962965</v>
      </c>
      <c r="C672" s="76" t="s">
        <v>89</v>
      </c>
      <c r="E672">
        <f t="shared" ca="1" si="20"/>
        <v>0.58852470795596401</v>
      </c>
      <c r="F672">
        <v>3.0927835051546393E-2</v>
      </c>
      <c r="G672">
        <f>AVERAGE(F$2:F672)</f>
        <v>94.64088229068787</v>
      </c>
      <c r="T672">
        <f t="shared" ca="1" si="21"/>
        <v>2.5075718772403284</v>
      </c>
      <c r="U672">
        <f ca="1">AVERAGE(T$2:T672)</f>
        <v>70.049442187785957</v>
      </c>
    </row>
    <row r="673" spans="1:21" x14ac:dyDescent="0.25">
      <c r="A673" s="75" t="s">
        <v>8</v>
      </c>
      <c r="B673">
        <v>9.0000000000000018</v>
      </c>
      <c r="C673" s="76" t="s">
        <v>90</v>
      </c>
      <c r="E673">
        <f t="shared" ca="1" si="20"/>
        <v>0.78440277918083701</v>
      </c>
      <c r="F673">
        <v>7.0721357850070717E-3</v>
      </c>
      <c r="G673">
        <f>AVERAGE(F$2:F673)</f>
        <v>94.500058168433554</v>
      </c>
      <c r="T673">
        <f t="shared" ca="1" si="21"/>
        <v>3.3702024467005174</v>
      </c>
      <c r="U673">
        <f ca="1">AVERAGE(T$2:T673)</f>
        <v>69.950217128647438</v>
      </c>
    </row>
    <row r="674" spans="1:21" x14ac:dyDescent="0.25">
      <c r="A674" s="75" t="s">
        <v>8</v>
      </c>
      <c r="B674">
        <v>17.782608695652176</v>
      </c>
      <c r="C674" s="76" t="s">
        <v>91</v>
      </c>
      <c r="E674">
        <f t="shared" ca="1" si="20"/>
        <v>0.22521725689990779</v>
      </c>
      <c r="F674">
        <v>1</v>
      </c>
      <c r="G674">
        <f>AVERAGE(F$2:F674)</f>
        <v>94.361127918554743</v>
      </c>
      <c r="T674">
        <f t="shared" ca="1" si="21"/>
        <v>10.259368428745422</v>
      </c>
      <c r="U674">
        <f ca="1">AVERAGE(T$2:T674)</f>
        <v>69.861523445586656</v>
      </c>
    </row>
    <row r="675" spans="1:21" x14ac:dyDescent="0.25">
      <c r="A675" s="75" t="s">
        <v>8</v>
      </c>
      <c r="B675">
        <v>3.2531824611032531E-2</v>
      </c>
      <c r="C675" s="76" t="s">
        <v>92</v>
      </c>
      <c r="E675">
        <f t="shared" ca="1" si="20"/>
        <v>0.88489934119369529</v>
      </c>
      <c r="F675">
        <v>0.95590828924162252</v>
      </c>
      <c r="G675">
        <f>AVERAGE(F$2:F675)</f>
        <v>94.222544506641825</v>
      </c>
      <c r="T675">
        <f t="shared" ca="1" si="21"/>
        <v>4.5994018109450581</v>
      </c>
      <c r="U675">
        <f ca="1">AVERAGE(T$2:T675)</f>
        <v>69.764695371944754</v>
      </c>
    </row>
    <row r="676" spans="1:21" x14ac:dyDescent="0.25">
      <c r="A676" s="75" t="s">
        <v>8</v>
      </c>
      <c r="B676">
        <v>0.14285714285714285</v>
      </c>
      <c r="C676" s="76" t="s">
        <v>93</v>
      </c>
      <c r="E676">
        <f t="shared" ca="1" si="20"/>
        <v>0.19877957253090173</v>
      </c>
      <c r="F676">
        <v>0.25</v>
      </c>
      <c r="G676">
        <f>AVERAGE(F$2:F676)</f>
        <v>94.083325922187541</v>
      </c>
      <c r="T676">
        <f t="shared" ca="1" si="21"/>
        <v>2.5952390405990626</v>
      </c>
      <c r="U676">
        <f ca="1">AVERAGE(T$2:T676)</f>
        <v>69.665185066268691</v>
      </c>
    </row>
    <row r="677" spans="1:21" x14ac:dyDescent="0.25">
      <c r="A677" s="75" t="s">
        <v>8</v>
      </c>
      <c r="B677">
        <v>0.21654501216545019</v>
      </c>
      <c r="C677" s="76" t="s">
        <v>94</v>
      </c>
      <c r="E677">
        <f t="shared" ca="1" si="20"/>
        <v>0.23380657729019061</v>
      </c>
      <c r="F677">
        <v>4</v>
      </c>
      <c r="G677">
        <f>AVERAGE(F$2:F677)</f>
        <v>93.950066564314483</v>
      </c>
      <c r="T677">
        <f t="shared" ca="1" si="21"/>
        <v>2.9844848733439453</v>
      </c>
      <c r="U677">
        <f ca="1">AVERAGE(T$2:T677)</f>
        <v>69.566544977225902</v>
      </c>
    </row>
    <row r="678" spans="1:21" x14ac:dyDescent="0.25">
      <c r="A678" s="75" t="s">
        <v>23</v>
      </c>
      <c r="B678">
        <v>9.090909090909087E-2</v>
      </c>
      <c r="C678" s="76" t="s">
        <v>81</v>
      </c>
      <c r="E678">
        <f t="shared" ca="1" si="20"/>
        <v>0.91068438928093476</v>
      </c>
      <c r="F678">
        <v>0.9</v>
      </c>
      <c r="G678">
        <f>AVERAGE(F$2:F678)</f>
        <v>93.812621857424801</v>
      </c>
      <c r="T678">
        <f t="shared" ca="1" si="21"/>
        <v>3.4361259789738252</v>
      </c>
      <c r="U678">
        <f ca="1">AVERAGE(T$2:T678)</f>
        <v>69.468863412974414</v>
      </c>
    </row>
    <row r="679" spans="1:21" x14ac:dyDescent="0.25">
      <c r="A679" s="75" t="s">
        <v>9</v>
      </c>
      <c r="B679">
        <v>3.8961038961038939E-2</v>
      </c>
      <c r="C679" s="76" t="s">
        <v>82</v>
      </c>
      <c r="E679">
        <f t="shared" ca="1" si="20"/>
        <v>0.97167392188457247</v>
      </c>
      <c r="F679">
        <v>0.2857142857142857</v>
      </c>
      <c r="G679">
        <f>AVERAGE(F$2:F679)</f>
        <v>93.674676566021105</v>
      </c>
      <c r="T679">
        <f t="shared" ca="1" si="21"/>
        <v>4.2282590324235212</v>
      </c>
      <c r="U679">
        <f ca="1">AVERAGE(T$2:T679)</f>
        <v>69.37263833276711</v>
      </c>
    </row>
    <row r="680" spans="1:21" x14ac:dyDescent="0.25">
      <c r="A680" s="75" t="s">
        <v>9</v>
      </c>
      <c r="B680">
        <v>0.67105263157894735</v>
      </c>
      <c r="C680" s="76" t="s">
        <v>83</v>
      </c>
      <c r="E680">
        <f t="shared" ca="1" si="20"/>
        <v>0.19002843160600602</v>
      </c>
      <c r="F680">
        <v>0.99</v>
      </c>
      <c r="G680">
        <f>AVERAGE(F$2:F680)</f>
        <v>93.538174833228737</v>
      </c>
      <c r="T680">
        <f t="shared" ca="1" si="21"/>
        <v>2.0520574044314008</v>
      </c>
      <c r="U680">
        <f ca="1">AVERAGE(T$2:T680)</f>
        <v>69.273491674551607</v>
      </c>
    </row>
    <row r="681" spans="1:21" x14ac:dyDescent="0.25">
      <c r="A681" s="75" t="s">
        <v>9</v>
      </c>
      <c r="B681">
        <v>15.666666666666666</v>
      </c>
      <c r="C681" s="76" t="s">
        <v>84</v>
      </c>
      <c r="E681">
        <f t="shared" ca="1" si="20"/>
        <v>0.63712748192973834</v>
      </c>
      <c r="F681">
        <v>0.2172211350293542</v>
      </c>
      <c r="G681">
        <f>AVERAGE(F$2:F681)</f>
        <v>93.400938136613732</v>
      </c>
      <c r="T681">
        <f t="shared" ca="1" si="21"/>
        <v>4.6968495500032041</v>
      </c>
      <c r="U681">
        <f ca="1">AVERAGE(T$2:T681)</f>
        <v>69.178526024368452</v>
      </c>
    </row>
    <row r="682" spans="1:21" x14ac:dyDescent="0.25">
      <c r="A682" s="75" t="s">
        <v>9</v>
      </c>
      <c r="B682">
        <v>0.36986301369863017</v>
      </c>
      <c r="C682" s="76" t="s">
        <v>85</v>
      </c>
      <c r="E682">
        <f t="shared" ca="1" si="20"/>
        <v>0.52029614743061636</v>
      </c>
      <c r="F682">
        <v>0.25</v>
      </c>
      <c r="G682">
        <f>AVERAGE(F$2:F682)</f>
        <v>93.264152618057764</v>
      </c>
      <c r="T682">
        <f t="shared" ca="1" si="21"/>
        <v>2.0858049953006708</v>
      </c>
      <c r="U682">
        <f ca="1">AVERAGE(T$2:T682)</f>
        <v>69.080005141800072</v>
      </c>
    </row>
    <row r="683" spans="1:21" x14ac:dyDescent="0.25">
      <c r="A683" s="75" t="s">
        <v>9</v>
      </c>
      <c r="B683">
        <v>0.55752212389380529</v>
      </c>
      <c r="C683" s="76" t="s">
        <v>86</v>
      </c>
      <c r="E683">
        <f t="shared" ca="1" si="20"/>
        <v>0.55051269224391697</v>
      </c>
      <c r="F683">
        <v>0.99861111111111112</v>
      </c>
      <c r="G683">
        <f>AVERAGE(F$2:F683)</f>
        <v>93.128865900305641</v>
      </c>
      <c r="T683">
        <f t="shared" ca="1" si="21"/>
        <v>3.4752995530610744</v>
      </c>
      <c r="U683">
        <f ca="1">AVERAGE(T$2:T683)</f>
        <v>68.983810558825368</v>
      </c>
    </row>
    <row r="684" spans="1:21" x14ac:dyDescent="0.25">
      <c r="A684" s="75" t="s">
        <v>9</v>
      </c>
      <c r="B684">
        <v>0.9</v>
      </c>
      <c r="C684" s="76" t="s">
        <v>87</v>
      </c>
      <c r="E684">
        <f t="shared" ca="1" si="20"/>
        <v>0.80840871617457266</v>
      </c>
      <c r="F684">
        <v>0.6</v>
      </c>
      <c r="G684">
        <f>AVERAGE(F$2:F684)</f>
        <v>92.99339171889963</v>
      </c>
      <c r="T684">
        <f t="shared" ca="1" si="21"/>
        <v>2.7460531955731806</v>
      </c>
      <c r="U684">
        <f ca="1">AVERAGE(T$2:T684)</f>
        <v>68.886829947751792</v>
      </c>
    </row>
    <row r="685" spans="1:21" x14ac:dyDescent="0.25">
      <c r="A685" s="75" t="s">
        <v>9</v>
      </c>
      <c r="B685">
        <v>0.63414634146341464</v>
      </c>
      <c r="C685" s="76" t="s">
        <v>88</v>
      </c>
      <c r="E685">
        <f t="shared" ca="1" si="20"/>
        <v>0.76452127880876031</v>
      </c>
      <c r="F685">
        <v>3.1208791208791213</v>
      </c>
      <c r="G685">
        <f>AVERAGE(F$2:F685)</f>
        <v>92.86199915662182</v>
      </c>
      <c r="T685">
        <f t="shared" ca="1" si="21"/>
        <v>2.2395668450044686</v>
      </c>
      <c r="U685">
        <f ca="1">AVERAGE(T$2:T685)</f>
        <v>68.789392428595733</v>
      </c>
    </row>
    <row r="686" spans="1:21" x14ac:dyDescent="0.25">
      <c r="A686" s="75" t="s">
        <v>9</v>
      </c>
      <c r="B686">
        <v>7.4074074074074139E-2</v>
      </c>
      <c r="C686" s="76" t="s">
        <v>89</v>
      </c>
      <c r="E686">
        <f t="shared" ca="1" si="20"/>
        <v>0.63450997189872471</v>
      </c>
      <c r="F686">
        <v>0.10484780157835397</v>
      </c>
      <c r="G686">
        <f>AVERAGE(F$2:F686)</f>
        <v>92.72658725683344</v>
      </c>
      <c r="T686">
        <f t="shared" ca="1" si="21"/>
        <v>133.09550224987308</v>
      </c>
      <c r="U686">
        <f ca="1">AVERAGE(T$2:T686)</f>
        <v>68.88326996118154</v>
      </c>
    </row>
    <row r="687" spans="1:21" x14ac:dyDescent="0.25">
      <c r="A687" s="75" t="s">
        <v>9</v>
      </c>
      <c r="B687">
        <v>2.3333333333333335</v>
      </c>
      <c r="C687" s="76" t="s">
        <v>90</v>
      </c>
      <c r="E687">
        <f t="shared" ca="1" si="20"/>
        <v>0.24833944457141732</v>
      </c>
      <c r="F687">
        <v>427.57142857142856</v>
      </c>
      <c r="G687">
        <f>AVERAGE(F$2:F687)</f>
        <v>93.214699270411558</v>
      </c>
      <c r="T687">
        <f t="shared" ca="1" si="21"/>
        <v>3.586572551497353</v>
      </c>
      <c r="U687">
        <f ca="1">AVERAGE(T$2:T687)</f>
        <v>68.788085271079964</v>
      </c>
    </row>
    <row r="688" spans="1:21" x14ac:dyDescent="0.25">
      <c r="A688" s="75" t="s">
        <v>9</v>
      </c>
      <c r="B688">
        <v>0.73913043478260865</v>
      </c>
      <c r="C688" s="76" t="s">
        <v>91</v>
      </c>
      <c r="E688">
        <f t="shared" ca="1" si="20"/>
        <v>0.8498731320393409</v>
      </c>
      <c r="F688">
        <v>0.71139415861777044</v>
      </c>
      <c r="G688">
        <f>AVERAGE(F$2:F688)</f>
        <v>93.080051082475919</v>
      </c>
      <c r="T688">
        <f t="shared" ca="1" si="21"/>
        <v>9.7642584779230877</v>
      </c>
      <c r="U688">
        <f ca="1">AVERAGE(T$2:T688)</f>
        <v>68.702169948236943</v>
      </c>
    </row>
    <row r="689" spans="1:21" x14ac:dyDescent="0.25">
      <c r="A689" s="75" t="s">
        <v>9</v>
      </c>
      <c r="B689">
        <v>9.9009900990099011E-3</v>
      </c>
      <c r="C689" s="76" t="s">
        <v>92</v>
      </c>
      <c r="E689">
        <f t="shared" ca="1" si="20"/>
        <v>3.753116904163134E-2</v>
      </c>
      <c r="F689">
        <v>0.80230642504118621</v>
      </c>
      <c r="G689">
        <f>AVERAGE(F$2:F689)</f>
        <v>92.945926453613367</v>
      </c>
      <c r="T689">
        <f t="shared" ca="1" si="21"/>
        <v>9.0975289297490072</v>
      </c>
      <c r="U689">
        <f ca="1">AVERAGE(T$2:T689)</f>
        <v>68.615535295593787</v>
      </c>
    </row>
    <row r="690" spans="1:21" x14ac:dyDescent="0.25">
      <c r="A690" s="75" t="s">
        <v>9</v>
      </c>
      <c r="B690">
        <v>0.90476190476190477</v>
      </c>
      <c r="C690" s="76" t="s">
        <v>93</v>
      </c>
      <c r="E690">
        <f t="shared" ca="1" si="20"/>
        <v>0.20745594297943248</v>
      </c>
      <c r="F690">
        <v>0.73333333333333339</v>
      </c>
      <c r="G690">
        <f>AVERAGE(F$2:F690)</f>
        <v>92.812091049955484</v>
      </c>
      <c r="T690">
        <f t="shared" ca="1" si="21"/>
        <v>3.649338444811467</v>
      </c>
      <c r="U690">
        <f ca="1">AVERAGE(T$2:T690)</f>
        <v>68.521244734126753</v>
      </c>
    </row>
    <row r="691" spans="1:21" x14ac:dyDescent="0.25">
      <c r="A691" s="75" t="s">
        <v>9</v>
      </c>
      <c r="B691">
        <v>2.6763990267639794E-2</v>
      </c>
      <c r="C691" s="76" t="s">
        <v>94</v>
      </c>
      <c r="E691">
        <f t="shared" ca="1" si="20"/>
        <v>0.66527260217144202</v>
      </c>
      <c r="F691">
        <v>5.9565217391304346</v>
      </c>
      <c r="G691">
        <f>AVERAGE(F$2:F691)</f>
        <v>92.686213413273123</v>
      </c>
      <c r="T691">
        <f t="shared" ca="1" si="21"/>
        <v>2.2518591167981943</v>
      </c>
      <c r="U691">
        <f ca="1">AVERAGE(T$2:T691)</f>
        <v>68.425202146275552</v>
      </c>
    </row>
    <row r="692" spans="1:21" x14ac:dyDescent="0.25">
      <c r="A692" s="75" t="s">
        <v>24</v>
      </c>
      <c r="B692">
        <v>9.090909090909087E-2</v>
      </c>
      <c r="C692" s="76" t="s">
        <v>81</v>
      </c>
      <c r="E692">
        <f t="shared" ca="1" si="20"/>
        <v>3.7570503359488083E-2</v>
      </c>
      <c r="F692">
        <v>0.99862000000000006</v>
      </c>
      <c r="G692">
        <f>AVERAGE(F$2:F692)</f>
        <v>92.553525144947116</v>
      </c>
      <c r="T692">
        <f t="shared" ca="1" si="21"/>
        <v>4.3037219881073705</v>
      </c>
      <c r="U692">
        <f ca="1">AVERAGE(T$2:T692)</f>
        <v>68.332406950677637</v>
      </c>
    </row>
    <row r="693" spans="1:21" x14ac:dyDescent="0.25">
      <c r="A693" s="75" t="s">
        <v>10</v>
      </c>
      <c r="B693">
        <v>9.0909090909090925E-2</v>
      </c>
      <c r="C693" s="76" t="s">
        <v>82</v>
      </c>
      <c r="E693">
        <f t="shared" ca="1" si="20"/>
        <v>0.32006319759521829</v>
      </c>
      <c r="F693">
        <v>2.9138943248532287</v>
      </c>
      <c r="G693">
        <f>AVERAGE(F$2:F693)</f>
        <v>92.423988106189753</v>
      </c>
      <c r="T693">
        <f t="shared" ca="1" si="21"/>
        <v>7.9755905697008203</v>
      </c>
      <c r="U693">
        <f ca="1">AVERAGE(T$2:T693)</f>
        <v>68.245186117757143</v>
      </c>
    </row>
    <row r="694" spans="1:21" x14ac:dyDescent="0.25">
      <c r="A694" s="75" t="s">
        <v>10</v>
      </c>
      <c r="B694">
        <v>0.34210526315789469</v>
      </c>
      <c r="C694" s="76" t="s">
        <v>83</v>
      </c>
      <c r="E694">
        <f t="shared" ca="1" si="20"/>
        <v>0.57104737384977344</v>
      </c>
      <c r="F694">
        <v>0.81818181818181823</v>
      </c>
      <c r="G694">
        <f>AVERAGE(F$2:F694)</f>
        <v>92.291800795528843</v>
      </c>
      <c r="T694">
        <f t="shared" ca="1" si="21"/>
        <v>4.4052372258245516</v>
      </c>
      <c r="U694">
        <f ca="1">AVERAGE(T$2:T694)</f>
        <v>68.153064979384951</v>
      </c>
    </row>
    <row r="695" spans="1:21" x14ac:dyDescent="0.25">
      <c r="A695" s="75" t="s">
        <v>10</v>
      </c>
      <c r="B695">
        <v>16.333333333333332</v>
      </c>
      <c r="C695" s="76" t="s">
        <v>84</v>
      </c>
      <c r="E695">
        <f t="shared" ca="1" si="20"/>
        <v>0.98431204937571082</v>
      </c>
      <c r="F695">
        <v>1.6445729537366547</v>
      </c>
      <c r="G695">
        <f>AVERAGE(F$2:F695)</f>
        <v>92.161185193451345</v>
      </c>
      <c r="T695">
        <f t="shared" ca="1" si="21"/>
        <v>15.685761330758663</v>
      </c>
      <c r="U695">
        <f ca="1">AVERAGE(T$2:T695)</f>
        <v>68.077463677297587</v>
      </c>
    </row>
    <row r="696" spans="1:21" x14ac:dyDescent="0.25">
      <c r="A696" s="75" t="s">
        <v>10</v>
      </c>
      <c r="B696">
        <v>0.13013698630136983</v>
      </c>
      <c r="C696" s="76" t="s">
        <v>85</v>
      </c>
      <c r="E696">
        <f t="shared" ca="1" si="20"/>
        <v>0.70208307208444498</v>
      </c>
      <c r="F696">
        <v>2.125</v>
      </c>
      <c r="G696">
        <f>AVERAGE(F$2:F696)</f>
        <v>92.031636725547088</v>
      </c>
      <c r="T696">
        <f t="shared" ca="1" si="21"/>
        <v>27.494465230485194</v>
      </c>
      <c r="U696">
        <f ca="1">AVERAGE(T$2:T696)</f>
        <v>68.019070873776997</v>
      </c>
    </row>
    <row r="697" spans="1:21" x14ac:dyDescent="0.25">
      <c r="A697" s="75" t="s">
        <v>10</v>
      </c>
      <c r="B697">
        <v>0.22566371681415923</v>
      </c>
      <c r="C697" s="76" t="s">
        <v>86</v>
      </c>
      <c r="E697">
        <f t="shared" ca="1" si="20"/>
        <v>0.36305225090179483</v>
      </c>
      <c r="F697">
        <v>0.65629833304691532</v>
      </c>
      <c r="G697">
        <f>AVERAGE(F$2:F697)</f>
        <v>91.900350319810741</v>
      </c>
      <c r="T697">
        <f t="shared" ca="1" si="21"/>
        <v>6.380123740534688</v>
      </c>
      <c r="U697">
        <f ca="1">AVERAGE(T$2:T697)</f>
        <v>67.930509168125781</v>
      </c>
    </row>
    <row r="698" spans="1:21" x14ac:dyDescent="0.25">
      <c r="A698" s="75" t="s">
        <v>10</v>
      </c>
      <c r="B698">
        <v>0.435</v>
      </c>
      <c r="C698" s="76" t="s">
        <v>87</v>
      </c>
      <c r="E698">
        <f t="shared" ca="1" si="20"/>
        <v>0.87223038790693574</v>
      </c>
      <c r="F698">
        <v>0.92592592592592593</v>
      </c>
      <c r="G698">
        <f>AVERAGE(F$2:F698)</f>
        <v>91.769827472760696</v>
      </c>
      <c r="T698">
        <f t="shared" ca="1" si="21"/>
        <v>5.7143867087897533</v>
      </c>
      <c r="U698">
        <f ca="1">AVERAGE(T$2:T698)</f>
        <v>67.841246438628886</v>
      </c>
    </row>
    <row r="699" spans="1:21" x14ac:dyDescent="0.25">
      <c r="A699" s="75" t="s">
        <v>10</v>
      </c>
      <c r="B699">
        <v>0.51219512195121941</v>
      </c>
      <c r="C699" s="76" t="s">
        <v>88</v>
      </c>
      <c r="E699">
        <f t="shared" ca="1" si="20"/>
        <v>0.44408151274182017</v>
      </c>
      <c r="F699">
        <v>0.44751381215469616</v>
      </c>
      <c r="G699">
        <f>AVERAGE(F$2:F699)</f>
        <v>91.638993212501944</v>
      </c>
      <c r="T699">
        <f t="shared" ca="1" si="21"/>
        <v>6.888436025171111</v>
      </c>
      <c r="U699">
        <f ca="1">AVERAGE(T$2:T699)</f>
        <v>67.753921495343121</v>
      </c>
    </row>
    <row r="700" spans="1:21" x14ac:dyDescent="0.25">
      <c r="A700" s="75" t="s">
        <v>10</v>
      </c>
      <c r="B700">
        <v>0.11111111111111099</v>
      </c>
      <c r="C700" s="76" t="s">
        <v>89</v>
      </c>
      <c r="E700">
        <f t="shared" ca="1" si="20"/>
        <v>0.22801345217803437</v>
      </c>
      <c r="F700">
        <v>2.4390243902439046E-2</v>
      </c>
      <c r="G700">
        <f>AVERAGE(F$2:F700)</f>
        <v>91.507927972203518</v>
      </c>
      <c r="T700">
        <f t="shared" ca="1" si="21"/>
        <v>4.147339973172584</v>
      </c>
      <c r="U700">
        <f ca="1">AVERAGE(T$2:T700)</f>
        <v>67.662924955254184</v>
      </c>
    </row>
    <row r="701" spans="1:21" x14ac:dyDescent="0.25">
      <c r="A701" s="75" t="s">
        <v>10</v>
      </c>
      <c r="B701">
        <v>0</v>
      </c>
      <c r="C701" s="76" t="s">
        <v>90</v>
      </c>
      <c r="E701">
        <f t="shared" ca="1" si="20"/>
        <v>0.78201430237339298</v>
      </c>
      <c r="F701">
        <v>4.5555555555555562</v>
      </c>
      <c r="G701">
        <f>AVERAGE(F$2:F701)</f>
        <v>91.383710297322594</v>
      </c>
      <c r="T701">
        <f t="shared" ca="1" si="21"/>
        <v>2.1648394807423164</v>
      </c>
      <c r="U701">
        <f ca="1">AVERAGE(T$2:T701)</f>
        <v>67.569356261719165</v>
      </c>
    </row>
    <row r="702" spans="1:21" x14ac:dyDescent="0.25">
      <c r="A702" s="75" t="s">
        <v>10</v>
      </c>
      <c r="B702">
        <v>0.30434782608695654</v>
      </c>
      <c r="C702" s="76" t="s">
        <v>91</v>
      </c>
      <c r="E702">
        <f t="shared" ca="1" si="20"/>
        <v>0.54383532921123179</v>
      </c>
      <c r="F702">
        <v>0.81818181818181823</v>
      </c>
      <c r="G702">
        <f>AVERAGE(F$2:F702)</f>
        <v>91.25451553487018</v>
      </c>
      <c r="T702">
        <f t="shared" ca="1" si="21"/>
        <v>11.582360608374088</v>
      </c>
      <c r="U702">
        <f ca="1">AVERAGE(T$2:T702)</f>
        <v>67.489488935537494</v>
      </c>
    </row>
    <row r="703" spans="1:21" x14ac:dyDescent="0.25">
      <c r="A703" s="75" t="s">
        <v>10</v>
      </c>
      <c r="B703">
        <v>3.536067892503536E-2</v>
      </c>
      <c r="C703" s="76" t="s">
        <v>92</v>
      </c>
      <c r="E703">
        <f t="shared" ca="1" si="20"/>
        <v>0.84325236129003511</v>
      </c>
      <c r="F703">
        <v>1.6362038664323371</v>
      </c>
      <c r="G703">
        <f>AVERAGE(F$2:F703)</f>
        <v>91.126854122237077</v>
      </c>
      <c r="T703">
        <f t="shared" ca="1" si="21"/>
        <v>7.3494576137380587</v>
      </c>
      <c r="U703">
        <f ca="1">AVERAGE(T$2:T703)</f>
        <v>67.403819375250038</v>
      </c>
    </row>
    <row r="704" spans="1:21" x14ac:dyDescent="0.25">
      <c r="A704" s="75" t="s">
        <v>10</v>
      </c>
      <c r="B704">
        <v>0.42857142857142855</v>
      </c>
      <c r="C704" s="76" t="s">
        <v>93</v>
      </c>
      <c r="E704">
        <f t="shared" ca="1" si="20"/>
        <v>0.81121388491718016</v>
      </c>
      <c r="F704">
        <v>0.99950000000000006</v>
      </c>
      <c r="G704">
        <f>AVERAGE(F$2:F704)</f>
        <v>90.998650204566758</v>
      </c>
      <c r="T704">
        <f t="shared" ca="1" si="21"/>
        <v>3.7933995062601831</v>
      </c>
      <c r="U704">
        <f ca="1">AVERAGE(T$2:T704)</f>
        <v>67.31333513646058</v>
      </c>
    </row>
    <row r="705" spans="1:21" x14ac:dyDescent="0.25">
      <c r="A705" s="75" t="s">
        <v>10</v>
      </c>
      <c r="B705">
        <v>0.5085158150851582</v>
      </c>
      <c r="C705" s="76" t="s">
        <v>94</v>
      </c>
      <c r="E705">
        <f t="shared" ca="1" si="20"/>
        <v>0.70308941755621479</v>
      </c>
      <c r="F705">
        <v>0.63503649635036508</v>
      </c>
      <c r="G705">
        <f>AVERAGE(F$2:F705)</f>
        <v>90.870292798731214</v>
      </c>
      <c r="T705">
        <f t="shared" ca="1" si="21"/>
        <v>2.2358985904481243</v>
      </c>
      <c r="U705">
        <f ca="1">AVERAGE(T$2:T705)</f>
        <v>67.220895595912268</v>
      </c>
    </row>
    <row r="706" spans="1:21" x14ac:dyDescent="0.25">
      <c r="A706" s="75" t="s">
        <v>25</v>
      </c>
      <c r="B706">
        <v>0.36363636363636359</v>
      </c>
      <c r="C706" s="76" t="s">
        <v>81</v>
      </c>
      <c r="E706">
        <f t="shared" ref="E706:E769" ca="1" si="22">RAND()</f>
        <v>0.76882782548671047</v>
      </c>
      <c r="F706">
        <v>0.32750504371217221</v>
      </c>
      <c r="G706">
        <f>AVERAGE(F$2:F706)</f>
        <v>90.741863312553889</v>
      </c>
      <c r="T706">
        <f t="shared" ca="1" si="21"/>
        <v>10.610443446281849</v>
      </c>
      <c r="U706">
        <f ca="1">AVERAGE(T$2:T706)</f>
        <v>67.140597082224843</v>
      </c>
    </row>
    <row r="707" spans="1:21" x14ac:dyDescent="0.25">
      <c r="A707" s="75" t="s">
        <v>11</v>
      </c>
      <c r="B707">
        <v>2.5974025974025997E-2</v>
      </c>
      <c r="C707" s="76" t="s">
        <v>82</v>
      </c>
      <c r="E707">
        <f t="shared" ca="1" si="22"/>
        <v>0.33428185525881216</v>
      </c>
      <c r="F707">
        <v>1</v>
      </c>
      <c r="G707">
        <f>AVERAGE(F$2:F707)</f>
        <v>90.614750191714577</v>
      </c>
      <c r="T707">
        <f t="shared" ref="T707:T770" ca="1" si="23">2*RAND()^-1</f>
        <v>2.5022804500591689</v>
      </c>
      <c r="U707">
        <f ca="1">AVERAGE(T$2:T707)</f>
        <v>67.049041392944162</v>
      </c>
    </row>
    <row r="708" spans="1:21" x14ac:dyDescent="0.25">
      <c r="A708" s="75" t="s">
        <v>11</v>
      </c>
      <c r="B708">
        <v>0.83552631578947367</v>
      </c>
      <c r="C708" s="76" t="s">
        <v>83</v>
      </c>
      <c r="E708">
        <f t="shared" ca="1" si="22"/>
        <v>0.76012429774500667</v>
      </c>
      <c r="F708">
        <v>0.77777777777777779</v>
      </c>
      <c r="G708">
        <f>AVERAGE(F$2:F708)</f>
        <v>90.487682338229519</v>
      </c>
      <c r="T708">
        <f t="shared" ca="1" si="23"/>
        <v>6.3029065357294458</v>
      </c>
      <c r="U708">
        <f ca="1">AVERAGE(T$2:T708)</f>
        <v>66.963120410119245</v>
      </c>
    </row>
    <row r="709" spans="1:21" x14ac:dyDescent="0.25">
      <c r="A709" s="75" t="s">
        <v>11</v>
      </c>
      <c r="B709">
        <v>32.333333333333336</v>
      </c>
      <c r="C709" s="76" t="s">
        <v>84</v>
      </c>
      <c r="E709">
        <f t="shared" ca="1" si="22"/>
        <v>0.95301929776372241</v>
      </c>
      <c r="F709">
        <v>2.3684655726611404E-3</v>
      </c>
      <c r="G709">
        <f>AVERAGE(F$2:F709)</f>
        <v>90.359878222590183</v>
      </c>
      <c r="T709">
        <f t="shared" ca="1" si="23"/>
        <v>3.0265140534248927</v>
      </c>
      <c r="U709">
        <f ca="1">AVERAGE(T$2:T709)</f>
        <v>66.872814468937477</v>
      </c>
    </row>
    <row r="710" spans="1:21" x14ac:dyDescent="0.25">
      <c r="A710" s="75" t="s">
        <v>11</v>
      </c>
      <c r="B710">
        <v>67.493150684931507</v>
      </c>
      <c r="C710" s="76" t="s">
        <v>85</v>
      </c>
      <c r="E710">
        <f t="shared" ca="1" si="22"/>
        <v>0.24790611056062062</v>
      </c>
      <c r="F710">
        <v>0.95</v>
      </c>
      <c r="G710">
        <f>AVERAGE(F$2:F710)</f>
        <v>90.233771201119666</v>
      </c>
      <c r="T710">
        <f t="shared" ca="1" si="23"/>
        <v>29.698620586520967</v>
      </c>
      <c r="U710">
        <f ca="1">AVERAGE(T$2:T710)</f>
        <v>66.820382601684415</v>
      </c>
    </row>
    <row r="711" spans="1:21" x14ac:dyDescent="0.25">
      <c r="A711" s="75" t="s">
        <v>11</v>
      </c>
      <c r="B711">
        <v>109.61946902654869</v>
      </c>
      <c r="C711" s="76" t="s">
        <v>86</v>
      </c>
      <c r="E711">
        <f t="shared" ca="1" si="22"/>
        <v>0.16399989420571903</v>
      </c>
      <c r="F711">
        <v>3</v>
      </c>
      <c r="G711">
        <f>AVERAGE(F$2:F711)</f>
        <v>90.110906734639215</v>
      </c>
      <c r="T711">
        <f t="shared" ca="1" si="23"/>
        <v>7.4207153464045694</v>
      </c>
      <c r="U711">
        <f ca="1">AVERAGE(T$2:T711)</f>
        <v>66.736721098507957</v>
      </c>
    </row>
    <row r="712" spans="1:21" x14ac:dyDescent="0.25">
      <c r="A712" s="75" t="s">
        <v>11</v>
      </c>
      <c r="B712">
        <v>0</v>
      </c>
      <c r="C712" s="76" t="s">
        <v>87</v>
      </c>
      <c r="E712">
        <f t="shared" ca="1" si="22"/>
        <v>0.5897190947633203</v>
      </c>
      <c r="F712">
        <v>0.87333333333333329</v>
      </c>
      <c r="G712">
        <f>AVERAGE(F$2:F712)</f>
        <v>89.98539678611418</v>
      </c>
      <c r="T712">
        <f t="shared" ca="1" si="23"/>
        <v>4.5666163917668152</v>
      </c>
      <c r="U712">
        <f ca="1">AVERAGE(T$2:T712)</f>
        <v>66.64928072620593</v>
      </c>
    </row>
    <row r="713" spans="1:21" x14ac:dyDescent="0.25">
      <c r="A713" s="75" t="s">
        <v>11</v>
      </c>
      <c r="B713">
        <v>0.93902439024390238</v>
      </c>
      <c r="C713" s="76" t="s">
        <v>88</v>
      </c>
      <c r="E713">
        <f t="shared" ca="1" si="22"/>
        <v>0.25429553048299947</v>
      </c>
      <c r="F713">
        <v>0.84375</v>
      </c>
      <c r="G713">
        <f>AVERAGE(F$2:F713)</f>
        <v>89.860197843998847</v>
      </c>
      <c r="T713">
        <f t="shared" ca="1" si="23"/>
        <v>5.440632654962485</v>
      </c>
      <c r="U713">
        <f ca="1">AVERAGE(T$2:T713)</f>
        <v>66.563313523858682</v>
      </c>
    </row>
    <row r="714" spans="1:21" x14ac:dyDescent="0.25">
      <c r="A714" s="75" t="s">
        <v>11</v>
      </c>
      <c r="B714">
        <v>0.62962962962962965</v>
      </c>
      <c r="C714" s="76" t="s">
        <v>89</v>
      </c>
      <c r="E714">
        <f t="shared" ca="1" si="22"/>
        <v>0.30669742965465185</v>
      </c>
      <c r="F714">
        <v>1.5</v>
      </c>
      <c r="G714">
        <f>AVERAGE(F$2:F714)</f>
        <v>89.736270497794081</v>
      </c>
      <c r="T714">
        <f t="shared" ca="1" si="23"/>
        <v>2.1586761759797541</v>
      </c>
      <c r="U714">
        <f ca="1">AVERAGE(T$2:T714)</f>
        <v>66.472984439219317</v>
      </c>
    </row>
    <row r="715" spans="1:21" x14ac:dyDescent="0.25">
      <c r="A715" s="75" t="s">
        <v>11</v>
      </c>
      <c r="B715">
        <v>5.666666666666667</v>
      </c>
      <c r="C715" s="76" t="s">
        <v>90</v>
      </c>
      <c r="E715">
        <f t="shared" ca="1" si="22"/>
        <v>0.10157913039775746</v>
      </c>
      <c r="F715">
        <v>0.36666666666666664</v>
      </c>
      <c r="G715">
        <f>AVERAGE(F$2:F715)</f>
        <v>89.611102985425561</v>
      </c>
      <c r="T715">
        <f t="shared" ca="1" si="23"/>
        <v>5.2268724666158857</v>
      </c>
      <c r="U715">
        <f ca="1">AVERAGE(T$2:T715)</f>
        <v>66.387205570910339</v>
      </c>
    </row>
    <row r="716" spans="1:21" x14ac:dyDescent="0.25">
      <c r="A716" s="75" t="s">
        <v>11</v>
      </c>
      <c r="B716">
        <v>7.6956521739130439</v>
      </c>
      <c r="C716" s="76" t="s">
        <v>91</v>
      </c>
      <c r="E716">
        <f t="shared" ca="1" si="22"/>
        <v>0.74873700626298212</v>
      </c>
      <c r="F716">
        <v>19</v>
      </c>
      <c r="G716">
        <f>AVERAGE(F$2:F716)</f>
        <v>89.512346198033356</v>
      </c>
      <c r="T716">
        <f t="shared" ca="1" si="23"/>
        <v>2.4140261618054555</v>
      </c>
      <c r="U716">
        <f ca="1">AVERAGE(T$2:T716)</f>
        <v>66.297732592715789</v>
      </c>
    </row>
    <row r="717" spans="1:21" x14ac:dyDescent="0.25">
      <c r="A717" s="75" t="s">
        <v>11</v>
      </c>
      <c r="B717">
        <v>6.0820367751060818E-2</v>
      </c>
      <c r="C717" s="76" t="s">
        <v>92</v>
      </c>
      <c r="E717">
        <f t="shared" ca="1" si="22"/>
        <v>0.9852341575641268</v>
      </c>
      <c r="F717">
        <v>0.90476190476190477</v>
      </c>
      <c r="G717">
        <f>AVERAGE(F$2:F717)</f>
        <v>89.388592588685214</v>
      </c>
      <c r="T717">
        <f t="shared" ca="1" si="23"/>
        <v>2.8454651147895529</v>
      </c>
      <c r="U717">
        <f ca="1">AVERAGE(T$2:T717)</f>
        <v>66.209112107411428</v>
      </c>
    </row>
    <row r="718" spans="1:21" x14ac:dyDescent="0.25">
      <c r="A718" s="75" t="s">
        <v>11</v>
      </c>
      <c r="B718">
        <v>1.3809523809523809</v>
      </c>
      <c r="C718" s="76" t="s">
        <v>93</v>
      </c>
      <c r="E718">
        <f t="shared" ca="1" si="22"/>
        <v>8.8349659278421644E-2</v>
      </c>
      <c r="F718">
        <v>0.21568627450980388</v>
      </c>
      <c r="G718">
        <f>AVERAGE(F$2:F718)</f>
        <v>89.264223123811888</v>
      </c>
      <c r="T718">
        <f t="shared" ca="1" si="23"/>
        <v>16.078696726992355</v>
      </c>
      <c r="U718">
        <f ca="1">AVERAGE(T$2:T718)</f>
        <v>66.139195210088673</v>
      </c>
    </row>
    <row r="719" spans="1:21" x14ac:dyDescent="0.25">
      <c r="A719" s="75" t="s">
        <v>11</v>
      </c>
      <c r="B719">
        <v>0.3917274939172749</v>
      </c>
      <c r="C719" s="76" t="s">
        <v>94</v>
      </c>
      <c r="E719">
        <f t="shared" ca="1" si="22"/>
        <v>0.61661036112307932</v>
      </c>
      <c r="F719">
        <v>3.0927835051546421E-2</v>
      </c>
      <c r="G719">
        <f>AVERAGE(F$2:F719)</f>
        <v>89.139942768256518</v>
      </c>
      <c r="T719">
        <f t="shared" ca="1" si="23"/>
        <v>2.8671729056493516</v>
      </c>
      <c r="U719">
        <f ca="1">AVERAGE(T$2:T719)</f>
        <v>66.051072616349899</v>
      </c>
    </row>
    <row r="720" spans="1:21" x14ac:dyDescent="0.25">
      <c r="A720" s="75" t="s">
        <v>26</v>
      </c>
      <c r="B720">
        <v>0</v>
      </c>
      <c r="C720" s="76" t="s">
        <v>81</v>
      </c>
      <c r="E720">
        <f t="shared" ca="1" si="22"/>
        <v>0.18164411754048926</v>
      </c>
      <c r="F720">
        <v>0.875</v>
      </c>
      <c r="G720">
        <f>AVERAGE(F$2:F720)</f>
        <v>89.017182068996078</v>
      </c>
      <c r="T720">
        <f t="shared" ca="1" si="23"/>
        <v>6.0058317577110563</v>
      </c>
      <c r="U720">
        <f ca="1">AVERAGE(T$2:T720)</f>
        <v>65.96756045938379</v>
      </c>
    </row>
    <row r="721" spans="1:21" x14ac:dyDescent="0.25">
      <c r="A721" s="75" t="s">
        <v>12</v>
      </c>
      <c r="B721">
        <v>3.8961038961038939E-2</v>
      </c>
      <c r="C721" s="76" t="s">
        <v>82</v>
      </c>
      <c r="E721">
        <f t="shared" ca="1" si="22"/>
        <v>0.29427925834243451</v>
      </c>
      <c r="F721">
        <v>0.8571428571428571</v>
      </c>
      <c r="G721">
        <f>AVERAGE(F$2:F721)</f>
        <v>88.894737570090726</v>
      </c>
      <c r="T721">
        <f t="shared" ca="1" si="23"/>
        <v>2.6831364228933525</v>
      </c>
      <c r="U721">
        <f ca="1">AVERAGE(T$2:T721)</f>
        <v>65.879665425999775</v>
      </c>
    </row>
    <row r="722" spans="1:21" x14ac:dyDescent="0.25">
      <c r="A722" s="75" t="s">
        <v>12</v>
      </c>
      <c r="B722">
        <v>0.53947368421052622</v>
      </c>
      <c r="C722" s="76" t="s">
        <v>83</v>
      </c>
      <c r="E722">
        <f t="shared" ca="1" si="22"/>
        <v>0.10910074364787581</v>
      </c>
      <c r="F722">
        <v>2.3505329286369732E-2</v>
      </c>
      <c r="G722">
        <f>AVERAGE(F$2:F722)</f>
        <v>88.771476499021645</v>
      </c>
      <c r="T722">
        <f t="shared" ca="1" si="23"/>
        <v>23.010353411575057</v>
      </c>
      <c r="U722">
        <f ca="1">AVERAGE(T$2:T722)</f>
        <v>65.820207295605286</v>
      </c>
    </row>
    <row r="723" spans="1:21" x14ac:dyDescent="0.25">
      <c r="A723" s="75" t="s">
        <v>12</v>
      </c>
      <c r="B723">
        <v>277.66666666666669</v>
      </c>
      <c r="C723" s="76" t="s">
        <v>84</v>
      </c>
      <c r="E723">
        <f t="shared" ca="1" si="22"/>
        <v>0.67707377742776853</v>
      </c>
      <c r="F723">
        <v>5.44815465729349E-2</v>
      </c>
      <c r="G723">
        <f>AVERAGE(F$2:F723)</f>
        <v>88.648599774710789</v>
      </c>
      <c r="T723">
        <f t="shared" ca="1" si="23"/>
        <v>7.8986048515734453</v>
      </c>
      <c r="U723">
        <f ca="1">AVERAGE(T$2:T723)</f>
        <v>65.739983469505518</v>
      </c>
    </row>
    <row r="724" spans="1:21" x14ac:dyDescent="0.25">
      <c r="A724" s="75" t="s">
        <v>12</v>
      </c>
      <c r="B724">
        <v>0.31506849315068491</v>
      </c>
      <c r="C724" s="76" t="s">
        <v>85</v>
      </c>
      <c r="E724">
        <f t="shared" ca="1" si="22"/>
        <v>0.40664152216951133</v>
      </c>
      <c r="F724">
        <v>8.4337349397590355E-2</v>
      </c>
      <c r="G724">
        <f>AVERAGE(F$2:F724)</f>
        <v>88.526104252684078</v>
      </c>
      <c r="T724">
        <f t="shared" ca="1" si="23"/>
        <v>5.8028070882455962</v>
      </c>
      <c r="U724">
        <f ca="1">AVERAGE(T$2:T724)</f>
        <v>65.657082810610277</v>
      </c>
    </row>
    <row r="725" spans="1:21" x14ac:dyDescent="0.25">
      <c r="A725" s="75" t="s">
        <v>12</v>
      </c>
      <c r="B725">
        <v>2.0973451327433632</v>
      </c>
      <c r="C725" s="76" t="s">
        <v>86</v>
      </c>
      <c r="E725">
        <f t="shared" ca="1" si="22"/>
        <v>0.55383679037269729</v>
      </c>
      <c r="F725">
        <v>15.666666666666666</v>
      </c>
      <c r="G725">
        <f>AVERAGE(F$2:F725)</f>
        <v>88.425469670382938</v>
      </c>
      <c r="T725">
        <f t="shared" ca="1" si="23"/>
        <v>13.376055916822514</v>
      </c>
      <c r="U725">
        <f ca="1">AVERAGE(T$2:T725)</f>
        <v>65.584871447497306</v>
      </c>
    </row>
    <row r="726" spans="1:21" x14ac:dyDescent="0.25">
      <c r="A726" s="75" t="s">
        <v>12</v>
      </c>
      <c r="B726">
        <v>7.46</v>
      </c>
      <c r="C726" s="76" t="s">
        <v>87</v>
      </c>
      <c r="E726">
        <f t="shared" ca="1" si="22"/>
        <v>0.20780443103116597</v>
      </c>
      <c r="F726">
        <v>0.80487804878048785</v>
      </c>
      <c r="G726">
        <f>AVERAGE(F$2:F726)</f>
        <v>88.304613681939358</v>
      </c>
      <c r="T726">
        <f t="shared" ca="1" si="23"/>
        <v>2.1253678372191991</v>
      </c>
      <c r="U726">
        <f ca="1">AVERAGE(T$2:T726)</f>
        <v>65.497341097690025</v>
      </c>
    </row>
    <row r="727" spans="1:21" x14ac:dyDescent="0.25">
      <c r="A727" s="75" t="s">
        <v>12</v>
      </c>
      <c r="B727">
        <v>0.57317073170731703</v>
      </c>
      <c r="C727" s="76" t="s">
        <v>88</v>
      </c>
      <c r="E727">
        <f t="shared" ca="1" si="22"/>
        <v>0.67848549010507131</v>
      </c>
      <c r="F727">
        <v>0.18478260869565219</v>
      </c>
      <c r="G727">
        <f>AVERAGE(F$2:F727)</f>
        <v>88.183236504152518</v>
      </c>
      <c r="T727">
        <f t="shared" ca="1" si="23"/>
        <v>6.8008825131867159</v>
      </c>
      <c r="U727">
        <f ca="1">AVERAGE(T$2:T727)</f>
        <v>65.416491981182432</v>
      </c>
    </row>
    <row r="728" spans="1:21" x14ac:dyDescent="0.25">
      <c r="A728" s="75" t="s">
        <v>12</v>
      </c>
      <c r="B728">
        <v>0.85185185185185175</v>
      </c>
      <c r="C728" s="76" t="s">
        <v>89</v>
      </c>
      <c r="E728">
        <f t="shared" ca="1" si="22"/>
        <v>0.67700154886560437</v>
      </c>
      <c r="F728">
        <v>0.11940298507462686</v>
      </c>
      <c r="G728">
        <f>AVERAGE(F$2:F728)</f>
        <v>88.062103308115269</v>
      </c>
      <c r="T728">
        <f t="shared" ca="1" si="23"/>
        <v>2.5620520947532275</v>
      </c>
      <c r="U728">
        <f ca="1">AVERAGE(T$2:T728)</f>
        <v>65.330034704859983</v>
      </c>
    </row>
    <row r="729" spans="1:21" x14ac:dyDescent="0.25">
      <c r="A729" s="75" t="s">
        <v>12</v>
      </c>
      <c r="B729">
        <v>0.66666666666666685</v>
      </c>
      <c r="C729" s="76" t="s">
        <v>90</v>
      </c>
      <c r="E729">
        <f t="shared" ca="1" si="22"/>
        <v>0.53255155331513437</v>
      </c>
      <c r="F729">
        <v>0.1111111111111111</v>
      </c>
      <c r="G729">
        <f>AVERAGE(F$2:F729)</f>
        <v>87.941291505646859</v>
      </c>
      <c r="T729">
        <f t="shared" ca="1" si="23"/>
        <v>10.472060744171223</v>
      </c>
      <c r="U729">
        <f ca="1">AVERAGE(T$2:T729)</f>
        <v>65.254680345023871</v>
      </c>
    </row>
    <row r="730" spans="1:21" x14ac:dyDescent="0.25">
      <c r="A730" s="75" t="s">
        <v>12</v>
      </c>
      <c r="B730">
        <v>0.73913043478260865</v>
      </c>
      <c r="C730" s="76" t="s">
        <v>91</v>
      </c>
      <c r="E730">
        <f t="shared" ca="1" si="22"/>
        <v>0.36290262364065184</v>
      </c>
      <c r="F730">
        <v>1.1818181818181819</v>
      </c>
      <c r="G730">
        <f>AVERAGE(F$2:F730)</f>
        <v>87.822279882431729</v>
      </c>
      <c r="T730">
        <f t="shared" ca="1" si="23"/>
        <v>3.0677021028866389</v>
      </c>
      <c r="U730">
        <f ca="1">AVERAGE(T$2:T730)</f>
        <v>65.169375848121078</v>
      </c>
    </row>
    <row r="731" spans="1:21" x14ac:dyDescent="0.25">
      <c r="A731" s="75" t="s">
        <v>12</v>
      </c>
      <c r="B731">
        <v>0.13154172560113153</v>
      </c>
      <c r="C731" s="76" t="s">
        <v>92</v>
      </c>
      <c r="E731">
        <f t="shared" ca="1" si="22"/>
        <v>0.75630898753742914</v>
      </c>
      <c r="F731">
        <v>0.875</v>
      </c>
      <c r="G731">
        <f>AVERAGE(F$2:F731)</f>
        <v>87.70317401957908</v>
      </c>
      <c r="T731">
        <f t="shared" ca="1" si="23"/>
        <v>2.2432024002550843</v>
      </c>
      <c r="U731">
        <f ca="1">AVERAGE(T$2:T731)</f>
        <v>65.083175610521266</v>
      </c>
    </row>
    <row r="732" spans="1:21" x14ac:dyDescent="0.25">
      <c r="A732" s="75" t="s">
        <v>12</v>
      </c>
      <c r="B732">
        <v>0.19047619047619047</v>
      </c>
      <c r="C732" s="76" t="s">
        <v>93</v>
      </c>
      <c r="E732">
        <f t="shared" ca="1" si="22"/>
        <v>2.7259876556063323E-2</v>
      </c>
      <c r="F732">
        <v>0.25231678605420033</v>
      </c>
      <c r="G732">
        <f>AVERAGE(F$2:F732)</f>
        <v>87.583542203938137</v>
      </c>
      <c r="T732">
        <f t="shared" ca="1" si="23"/>
        <v>2.0734303382099903</v>
      </c>
      <c r="U732">
        <f ca="1">AVERAGE(T$2:T732)</f>
        <v>64.996978968561876</v>
      </c>
    </row>
    <row r="733" spans="1:21" x14ac:dyDescent="0.25">
      <c r="A733" s="75" t="s">
        <v>12</v>
      </c>
      <c r="B733">
        <v>0.21654501216545019</v>
      </c>
      <c r="C733" s="76" t="s">
        <v>94</v>
      </c>
      <c r="E733">
        <f t="shared" ca="1" si="22"/>
        <v>0.9673061922587024</v>
      </c>
      <c r="F733">
        <v>6.5</v>
      </c>
      <c r="G733">
        <f>AVERAGE(F$2:F733)</f>
        <v>87.472772337539325</v>
      </c>
      <c r="T733">
        <f t="shared" ca="1" si="23"/>
        <v>6.0827263365035416</v>
      </c>
      <c r="U733">
        <f ca="1">AVERAGE(T$2:T733)</f>
        <v>64.916495016878741</v>
      </c>
    </row>
    <row r="734" spans="1:21" x14ac:dyDescent="0.25">
      <c r="A734" s="75" t="s">
        <v>27</v>
      </c>
      <c r="B734">
        <v>0.63636363636363624</v>
      </c>
      <c r="C734" s="76" t="s">
        <v>81</v>
      </c>
      <c r="E734">
        <f t="shared" ca="1" si="22"/>
        <v>0.3750643854515554</v>
      </c>
      <c r="F734">
        <v>0.93902439024390238</v>
      </c>
      <c r="G734">
        <f>AVERAGE(F$2:F734)</f>
        <v>87.354718111144649</v>
      </c>
      <c r="T734">
        <f t="shared" ca="1" si="23"/>
        <v>26.020960403729166</v>
      </c>
      <c r="U734">
        <f ca="1">AVERAGE(T$2:T734)</f>
        <v>64.863431531731194</v>
      </c>
    </row>
    <row r="735" spans="1:21" x14ac:dyDescent="0.25">
      <c r="A735" s="75" t="s">
        <v>13</v>
      </c>
      <c r="B735">
        <v>0.1688311688311688</v>
      </c>
      <c r="C735" s="76" t="s">
        <v>82</v>
      </c>
      <c r="E735">
        <f t="shared" ca="1" si="22"/>
        <v>0.85191975611957749</v>
      </c>
      <c r="F735">
        <v>0</v>
      </c>
      <c r="G735">
        <f>AVERAGE(F$2:F735)</f>
        <v>87.235706233609037</v>
      </c>
      <c r="T735">
        <f t="shared" ca="1" si="23"/>
        <v>2.5392667825530055</v>
      </c>
      <c r="U735">
        <f ca="1">AVERAGE(T$2:T735)</f>
        <v>64.77852122553341</v>
      </c>
    </row>
    <row r="736" spans="1:21" x14ac:dyDescent="0.25">
      <c r="A736" s="75" t="s">
        <v>13</v>
      </c>
      <c r="B736">
        <v>9.8684210526315694E-2</v>
      </c>
      <c r="C736" s="76" t="s">
        <v>83</v>
      </c>
      <c r="E736">
        <f t="shared" ca="1" si="22"/>
        <v>0.65959363614537159</v>
      </c>
      <c r="F736">
        <v>99</v>
      </c>
      <c r="G736">
        <f>AVERAGE(F$2:F736)</f>
        <v>87.251712075468063</v>
      </c>
      <c r="T736">
        <f t="shared" ca="1" si="23"/>
        <v>2.9294633122414631</v>
      </c>
      <c r="U736">
        <f ca="1">AVERAGE(T$2:T736)</f>
        <v>64.694372847420084</v>
      </c>
    </row>
    <row r="737" spans="1:21" x14ac:dyDescent="0.25">
      <c r="A737" s="75" t="s">
        <v>13</v>
      </c>
      <c r="B737">
        <v>165.66666666666666</v>
      </c>
      <c r="C737" s="76" t="s">
        <v>84</v>
      </c>
      <c r="E737">
        <f t="shared" ca="1" si="22"/>
        <v>0.18701057188773684</v>
      </c>
      <c r="F737">
        <v>12.636363636363635</v>
      </c>
      <c r="G737">
        <f>AVERAGE(F$2:F737)</f>
        <v>87.150332525958405</v>
      </c>
      <c r="T737">
        <f t="shared" ca="1" si="23"/>
        <v>20.412264415591402</v>
      </c>
      <c r="U737">
        <f ca="1">AVERAGE(T$2:T737)</f>
        <v>64.634206939224669</v>
      </c>
    </row>
    <row r="738" spans="1:21" x14ac:dyDescent="0.25">
      <c r="A738" s="75" t="s">
        <v>13</v>
      </c>
      <c r="B738">
        <v>0.73287671232876705</v>
      </c>
      <c r="C738" s="76" t="s">
        <v>85</v>
      </c>
      <c r="E738">
        <f t="shared" ca="1" si="22"/>
        <v>0.42692770555535908</v>
      </c>
      <c r="F738">
        <v>0.91666666666666663</v>
      </c>
      <c r="G738">
        <f>AVERAGE(F$2:F738)</f>
        <v>87.033326195077407</v>
      </c>
      <c r="T738">
        <f t="shared" ca="1" si="23"/>
        <v>2.5008744084262102</v>
      </c>
      <c r="U738">
        <f ca="1">AVERAGE(T$2:T738)</f>
        <v>64.549901196306351</v>
      </c>
    </row>
    <row r="739" spans="1:21" x14ac:dyDescent="0.25">
      <c r="A739" s="75" t="s">
        <v>13</v>
      </c>
      <c r="B739">
        <v>0.33628318584070788</v>
      </c>
      <c r="C739" s="76" t="s">
        <v>86</v>
      </c>
      <c r="E739">
        <f t="shared" ca="1" si="22"/>
        <v>0.16150994575245192</v>
      </c>
      <c r="F739">
        <v>1.9607843137254919E-2</v>
      </c>
      <c r="G739">
        <f>AVERAGE(F$2:F739)</f>
        <v>86.915421427662864</v>
      </c>
      <c r="T739">
        <f t="shared" ca="1" si="23"/>
        <v>2.2929667095433861</v>
      </c>
      <c r="U739">
        <f ca="1">AVERAGE(T$2:T739)</f>
        <v>64.465542206486887</v>
      </c>
    </row>
    <row r="740" spans="1:21" x14ac:dyDescent="0.25">
      <c r="A740" s="75" t="s">
        <v>13</v>
      </c>
      <c r="B740">
        <v>0.5</v>
      </c>
      <c r="C740" s="76" t="s">
        <v>87</v>
      </c>
      <c r="E740">
        <f t="shared" ca="1" si="22"/>
        <v>2.4802413925559041E-2</v>
      </c>
      <c r="F740">
        <v>0.41605839416058393</v>
      </c>
      <c r="G740">
        <f>AVERAGE(F$2:F740)</f>
        <v>86.798372221934173</v>
      </c>
      <c r="T740">
        <f t="shared" ca="1" si="23"/>
        <v>2.8619408447898422</v>
      </c>
      <c r="U740">
        <f ca="1">AVERAGE(T$2:T740)</f>
        <v>64.382181446863484</v>
      </c>
    </row>
    <row r="741" spans="1:21" x14ac:dyDescent="0.25">
      <c r="A741" s="75" t="s">
        <v>13</v>
      </c>
      <c r="B741">
        <v>0.26829268292682923</v>
      </c>
      <c r="C741" s="76" t="s">
        <v>88</v>
      </c>
      <c r="E741">
        <f t="shared" ca="1" si="22"/>
        <v>0.39228804164191211</v>
      </c>
      <c r="F741">
        <v>0.5</v>
      </c>
      <c r="G741">
        <f>AVERAGE(F$2:F741)</f>
        <v>86.681752800012646</v>
      </c>
      <c r="T741">
        <f t="shared" ca="1" si="23"/>
        <v>2.6924582734039149</v>
      </c>
      <c r="U741">
        <f ca="1">AVERAGE(T$2:T741)</f>
        <v>64.298816956088544</v>
      </c>
    </row>
    <row r="742" spans="1:21" x14ac:dyDescent="0.25">
      <c r="A742" s="75" t="s">
        <v>13</v>
      </c>
      <c r="B742">
        <v>0.48148148148148145</v>
      </c>
      <c r="C742" s="76" t="s">
        <v>89</v>
      </c>
      <c r="E742">
        <f t="shared" ca="1" si="22"/>
        <v>0.56297444099163929</v>
      </c>
      <c r="F742">
        <v>0.51515151515151514</v>
      </c>
      <c r="G742">
        <f>AVERAGE(F$2:F742)</f>
        <v>86.565468587752378</v>
      </c>
      <c r="T742">
        <f t="shared" ca="1" si="23"/>
        <v>3.6069601700095268</v>
      </c>
      <c r="U742">
        <f ca="1">AVERAGE(T$2:T742)</f>
        <v>64.216911616296272</v>
      </c>
    </row>
    <row r="743" spans="1:21" x14ac:dyDescent="0.25">
      <c r="A743" s="75" t="s">
        <v>13</v>
      </c>
      <c r="B743">
        <v>0.66666666666666685</v>
      </c>
      <c r="C743" s="76" t="s">
        <v>90</v>
      </c>
      <c r="E743">
        <f t="shared" ca="1" si="22"/>
        <v>0.85754734518557474</v>
      </c>
      <c r="F743">
        <v>10.111111111111111</v>
      </c>
      <c r="G743">
        <f>AVERAGE(F$2:F743)</f>
        <v>86.462430370128857</v>
      </c>
      <c r="T743">
        <f t="shared" ca="1" si="23"/>
        <v>3.9806471334072624</v>
      </c>
      <c r="U743">
        <f ca="1">AVERAGE(T$2:T743)</f>
        <v>64.135730666858407</v>
      </c>
    </row>
    <row r="744" spans="1:21" x14ac:dyDescent="0.25">
      <c r="A744" s="75" t="s">
        <v>13</v>
      </c>
      <c r="B744">
        <v>9.8695652173913047</v>
      </c>
      <c r="C744" s="76" t="s">
        <v>91</v>
      </c>
      <c r="E744">
        <f t="shared" ca="1" si="22"/>
        <v>1.3353958820101264E-2</v>
      </c>
      <c r="F744">
        <v>0.99722222222222223</v>
      </c>
      <c r="G744">
        <f>AVERAGE(F$2:F744)</f>
        <v>86.347403172083233</v>
      </c>
      <c r="T744">
        <f t="shared" ca="1" si="23"/>
        <v>8.4011262097968249</v>
      </c>
      <c r="U744">
        <f ca="1">AVERAGE(T$2:T744)</f>
        <v>64.060717740267478</v>
      </c>
    </row>
    <row r="745" spans="1:21" x14ac:dyDescent="0.25">
      <c r="A745" s="75" t="s">
        <v>13</v>
      </c>
      <c r="B745">
        <v>0.13154172560113153</v>
      </c>
      <c r="C745" s="76" t="s">
        <v>92</v>
      </c>
      <c r="E745">
        <f t="shared" ca="1" si="22"/>
        <v>0.42574727469508589</v>
      </c>
      <c r="F745">
        <v>4.8364551299972046E-2</v>
      </c>
      <c r="G745">
        <f>AVERAGE(F$2:F745)</f>
        <v>86.231409840603675</v>
      </c>
      <c r="T745">
        <f t="shared" ca="1" si="23"/>
        <v>4.8413473386440513</v>
      </c>
      <c r="U745">
        <f ca="1">AVERAGE(T$2:T745)</f>
        <v>63.981121812308317</v>
      </c>
    </row>
    <row r="746" spans="1:21" x14ac:dyDescent="0.25">
      <c r="A746" s="75" t="s">
        <v>13</v>
      </c>
      <c r="B746">
        <v>0.42857142857142855</v>
      </c>
      <c r="C746" s="76" t="s">
        <v>93</v>
      </c>
      <c r="E746">
        <f t="shared" ca="1" si="22"/>
        <v>0.40106065775362054</v>
      </c>
      <c r="F746">
        <v>0.31271477663230246</v>
      </c>
      <c r="G746">
        <f>AVERAGE(F$2:F746)</f>
        <v>86.116082733135272</v>
      </c>
      <c r="T746">
        <f t="shared" ca="1" si="23"/>
        <v>3.2723155680569498</v>
      </c>
      <c r="U746">
        <f ca="1">AVERAGE(T$2:T746)</f>
        <v>63.899633481779119</v>
      </c>
    </row>
    <row r="747" spans="1:21" x14ac:dyDescent="0.25">
      <c r="A747" s="75" t="s">
        <v>13</v>
      </c>
      <c r="B747">
        <v>5.1094890510948815E-2</v>
      </c>
      <c r="C747" s="76" t="s">
        <v>94</v>
      </c>
      <c r="E747">
        <f t="shared" ca="1" si="22"/>
        <v>0.60003237172696056</v>
      </c>
      <c r="F747">
        <v>0.17647058823529416</v>
      </c>
      <c r="G747">
        <f>AVERAGE(F$2:F747)</f>
        <v>86.000882180662217</v>
      </c>
      <c r="T747">
        <f t="shared" ca="1" si="23"/>
        <v>8.1227132500897312</v>
      </c>
      <c r="U747">
        <f ca="1">AVERAGE(T$2:T747)</f>
        <v>63.824865492192401</v>
      </c>
    </row>
    <row r="748" spans="1:21" x14ac:dyDescent="0.25">
      <c r="A748" s="75" t="s">
        <v>28</v>
      </c>
      <c r="B748">
        <v>0.36363636363636359</v>
      </c>
      <c r="C748" s="76" t="s">
        <v>81</v>
      </c>
      <c r="E748">
        <f t="shared" ca="1" si="22"/>
        <v>0.74153135285090321</v>
      </c>
      <c r="F748">
        <v>0.125</v>
      </c>
      <c r="G748">
        <f>AVERAGE(F$2:F748)</f>
        <v>85.885921160340047</v>
      </c>
      <c r="T748">
        <f t="shared" ca="1" si="23"/>
        <v>2.8622539082210503</v>
      </c>
      <c r="U748">
        <f ca="1">AVERAGE(T$2:T748)</f>
        <v>63.743255570393245</v>
      </c>
    </row>
    <row r="749" spans="1:21" x14ac:dyDescent="0.25">
      <c r="A749" s="75" t="s">
        <v>14</v>
      </c>
      <c r="B749">
        <v>0.19545454545454544</v>
      </c>
      <c r="C749" s="76" t="s">
        <v>82</v>
      </c>
      <c r="E749">
        <f t="shared" ca="1" si="22"/>
        <v>0.40243311476260724</v>
      </c>
      <c r="F749">
        <v>4.3333333333333339</v>
      </c>
      <c r="G749">
        <f>AVERAGE(F$2:F749)</f>
        <v>85.776893636507154</v>
      </c>
      <c r="T749">
        <f t="shared" ca="1" si="23"/>
        <v>14.464131493840199</v>
      </c>
      <c r="U749">
        <f ca="1">AVERAGE(T$2:T749)</f>
        <v>63.677374388472721</v>
      </c>
    </row>
    <row r="750" spans="1:21" x14ac:dyDescent="0.25">
      <c r="A750" s="75" t="s">
        <v>14</v>
      </c>
      <c r="B750">
        <v>0.50657894736842102</v>
      </c>
      <c r="C750" s="76" t="s">
        <v>83</v>
      </c>
      <c r="E750">
        <f t="shared" ca="1" si="22"/>
        <v>0.54938061870807309</v>
      </c>
      <c r="F750">
        <v>8.0909090909090917</v>
      </c>
      <c r="G750">
        <f>AVERAGE(F$2:F750)</f>
        <v>85.673174030972305</v>
      </c>
      <c r="T750">
        <f t="shared" ca="1" si="23"/>
        <v>5.5362324955092337</v>
      </c>
      <c r="U750">
        <f ca="1">AVERAGE(T$2:T750)</f>
        <v>63.59974936591869</v>
      </c>
    </row>
    <row r="751" spans="1:21" x14ac:dyDescent="0.25">
      <c r="A751" s="75" t="s">
        <v>14</v>
      </c>
      <c r="B751">
        <v>40</v>
      </c>
      <c r="C751" s="76" t="s">
        <v>84</v>
      </c>
      <c r="E751">
        <f t="shared" ca="1" si="22"/>
        <v>0.67646058372746787</v>
      </c>
      <c r="F751">
        <v>0.60351621703546543</v>
      </c>
      <c r="G751">
        <f>AVERAGE(F$2:F751)</f>
        <v>85.559747820553724</v>
      </c>
      <c r="T751">
        <f t="shared" ca="1" si="23"/>
        <v>2.4979531333804359</v>
      </c>
      <c r="U751">
        <f ca="1">AVERAGE(T$2:T751)</f>
        <v>63.518280304275308</v>
      </c>
    </row>
    <row r="752" spans="1:21" x14ac:dyDescent="0.25">
      <c r="A752" s="75" t="s">
        <v>14</v>
      </c>
      <c r="B752">
        <v>1.0547945205479452</v>
      </c>
      <c r="C752" s="76" t="s">
        <v>85</v>
      </c>
      <c r="E752">
        <f t="shared" ca="1" si="22"/>
        <v>0.45117501034510621</v>
      </c>
      <c r="F752">
        <v>0.31271477663230246</v>
      </c>
      <c r="G752">
        <f>AVERAGE(F$2:F752)</f>
        <v>85.446236458311489</v>
      </c>
      <c r="T752">
        <f t="shared" ca="1" si="23"/>
        <v>2.177195684880429</v>
      </c>
      <c r="U752">
        <f ca="1">AVERAGE(T$2:T752)</f>
        <v>63.436601097059075</v>
      </c>
    </row>
    <row r="753" spans="1:21" x14ac:dyDescent="0.25">
      <c r="A753" s="75" t="s">
        <v>14</v>
      </c>
      <c r="B753">
        <v>0.11504424778761053</v>
      </c>
      <c r="C753" s="76" t="s">
        <v>86</v>
      </c>
      <c r="E753">
        <f t="shared" ca="1" si="22"/>
        <v>0.72980521738700455</v>
      </c>
      <c r="F753">
        <v>0.6393442622950819</v>
      </c>
      <c r="G753">
        <f>AVERAGE(F$2:F753)</f>
        <v>85.33346133571041</v>
      </c>
      <c r="T753">
        <f t="shared" ca="1" si="23"/>
        <v>3.4501874480703076</v>
      </c>
      <c r="U753">
        <f ca="1">AVERAGE(T$2:T753)</f>
        <v>63.35683192997265</v>
      </c>
    </row>
    <row r="754" spans="1:21" x14ac:dyDescent="0.25">
      <c r="A754" s="75" t="s">
        <v>14</v>
      </c>
      <c r="B754">
        <v>5.77</v>
      </c>
      <c r="C754" s="76" t="s">
        <v>87</v>
      </c>
      <c r="E754">
        <f t="shared" ca="1" si="22"/>
        <v>0.45936771877026628</v>
      </c>
      <c r="F754">
        <v>0.36986301369863017</v>
      </c>
      <c r="G754">
        <f>AVERAGE(F$2:F754)</f>
        <v>85.220627871803359</v>
      </c>
      <c r="T754">
        <f t="shared" ca="1" si="23"/>
        <v>5.4646356901527424</v>
      </c>
      <c r="U754">
        <f ca="1">AVERAGE(T$2:T754)</f>
        <v>63.279949863253101</v>
      </c>
    </row>
    <row r="755" spans="1:21" x14ac:dyDescent="0.25">
      <c r="A755" s="75" t="s">
        <v>14</v>
      </c>
      <c r="B755">
        <v>0.23170731707317069</v>
      </c>
      <c r="C755" s="76" t="s">
        <v>88</v>
      </c>
      <c r="E755">
        <f t="shared" ca="1" si="22"/>
        <v>0.13153940200503289</v>
      </c>
      <c r="F755">
        <v>276.77777777777777</v>
      </c>
      <c r="G755">
        <f>AVERAGE(F$2:F755)</f>
        <v>85.47468244727547</v>
      </c>
      <c r="T755">
        <f t="shared" ca="1" si="23"/>
        <v>6.1541859019998171</v>
      </c>
      <c r="U755">
        <f ca="1">AVERAGE(T$2:T755)</f>
        <v>63.204186250572391</v>
      </c>
    </row>
    <row r="756" spans="1:21" x14ac:dyDescent="0.25">
      <c r="A756" s="75" t="s">
        <v>14</v>
      </c>
      <c r="B756">
        <v>0.85185185185185186</v>
      </c>
      <c r="C756" s="76" t="s">
        <v>89</v>
      </c>
      <c r="E756">
        <f t="shared" ca="1" si="22"/>
        <v>0.81089209021617115</v>
      </c>
      <c r="F756">
        <v>5.2132701421800903E-2</v>
      </c>
      <c r="G756">
        <f>AVERAGE(F$2:F756)</f>
        <v>85.361539997280971</v>
      </c>
      <c r="T756">
        <f t="shared" ca="1" si="23"/>
        <v>7.5331800053559466</v>
      </c>
      <c r="U756">
        <f ca="1">AVERAGE(T$2:T756)</f>
        <v>63.130449818459518</v>
      </c>
    </row>
    <row r="757" spans="1:21" x14ac:dyDescent="0.25">
      <c r="A757" s="75" t="s">
        <v>14</v>
      </c>
      <c r="B757">
        <v>14.666666666666666</v>
      </c>
      <c r="C757" s="76" t="s">
        <v>90</v>
      </c>
      <c r="E757">
        <f t="shared" ca="1" si="22"/>
        <v>0.15921173849746051</v>
      </c>
      <c r="F757">
        <v>0.50980392156862742</v>
      </c>
      <c r="G757">
        <f>AVERAGE(F$2:F757)</f>
        <v>85.249302251149061</v>
      </c>
      <c r="T757">
        <f t="shared" ca="1" si="23"/>
        <v>2.9916650221811421</v>
      </c>
      <c r="U757">
        <f ca="1">AVERAGE(T$2:T757)</f>
        <v>63.050901161321583</v>
      </c>
    </row>
    <row r="758" spans="1:21" x14ac:dyDescent="0.25">
      <c r="A758" s="75" t="s">
        <v>14</v>
      </c>
      <c r="B758">
        <v>2.5217391304347827</v>
      </c>
      <c r="C758" s="76" t="s">
        <v>91</v>
      </c>
      <c r="E758">
        <f t="shared" ca="1" si="22"/>
        <v>0.31713348328014324</v>
      </c>
      <c r="F758">
        <v>0.56521739130434778</v>
      </c>
      <c r="G758">
        <f>AVERAGE(F$2:F758)</f>
        <v>85.13743423944517</v>
      </c>
      <c r="T758">
        <f t="shared" ca="1" si="23"/>
        <v>12.225149339404929</v>
      </c>
      <c r="U758">
        <f ca="1">AVERAGE(T$2:T758)</f>
        <v>62.983760141741776</v>
      </c>
    </row>
    <row r="759" spans="1:21" x14ac:dyDescent="0.25">
      <c r="A759" s="75" t="s">
        <v>14</v>
      </c>
      <c r="B759">
        <v>0.13719943422913719</v>
      </c>
      <c r="C759" s="76" t="s">
        <v>92</v>
      </c>
      <c r="E759">
        <f t="shared" ca="1" si="22"/>
        <v>0.7892588902703559</v>
      </c>
      <c r="F759">
        <v>1.2222222222222223</v>
      </c>
      <c r="G759">
        <f>AVERAGE(F$2:F759)</f>
        <v>85.02672815498974</v>
      </c>
      <c r="T759">
        <f t="shared" ca="1" si="23"/>
        <v>899.4048454015649</v>
      </c>
      <c r="U759">
        <f ca="1">AVERAGE(T$2:T759)</f>
        <v>64.087218037862911</v>
      </c>
    </row>
    <row r="760" spans="1:21" x14ac:dyDescent="0.25">
      <c r="A760" s="75" t="s">
        <v>14</v>
      </c>
      <c r="B760">
        <v>0.52380952380952384</v>
      </c>
      <c r="C760" s="76" t="s">
        <v>93</v>
      </c>
      <c r="E760">
        <f t="shared" ca="1" si="22"/>
        <v>0.22893558047273133</v>
      </c>
      <c r="F760">
        <v>0.18367346938775511</v>
      </c>
      <c r="G760">
        <f>AVERAGE(F$2:F760)</f>
        <v>84.914945474244533</v>
      </c>
      <c r="T760">
        <f t="shared" ca="1" si="23"/>
        <v>3.3442168575034188</v>
      </c>
      <c r="U760">
        <f ca="1">AVERAGE(T$2:T760)</f>
        <v>64.007187733277462</v>
      </c>
    </row>
    <row r="761" spans="1:21" x14ac:dyDescent="0.25">
      <c r="A761" s="75" t="s">
        <v>14</v>
      </c>
      <c r="B761">
        <v>0.21654501216545019</v>
      </c>
      <c r="C761" s="76" t="s">
        <v>94</v>
      </c>
      <c r="E761">
        <f t="shared" ca="1" si="22"/>
        <v>0.75016311234502486</v>
      </c>
      <c r="F761">
        <v>2.4090909090909092</v>
      </c>
      <c r="G761">
        <f>AVERAGE(F$2:F761)</f>
        <v>84.806385139290384</v>
      </c>
      <c r="T761">
        <f t="shared" ca="1" si="23"/>
        <v>82.809749159529957</v>
      </c>
      <c r="U761">
        <f ca="1">AVERAGE(T$2:T761)</f>
        <v>64.031927945680422</v>
      </c>
    </row>
    <row r="762" spans="1:21" x14ac:dyDescent="0.25">
      <c r="A762" s="75" t="s">
        <v>29</v>
      </c>
      <c r="B762">
        <v>0.36363636363636359</v>
      </c>
      <c r="C762" s="76" t="s">
        <v>81</v>
      </c>
      <c r="E762">
        <f t="shared" ca="1" si="22"/>
        <v>0.76522870063180071</v>
      </c>
      <c r="F762">
        <v>1.1052631578947369</v>
      </c>
      <c r="G762">
        <f>AVERAGE(F$2:F762)</f>
        <v>84.696396805543472</v>
      </c>
      <c r="T762">
        <f t="shared" ca="1" si="23"/>
        <v>3.2140542960260956</v>
      </c>
      <c r="U762">
        <f ca="1">AVERAGE(T$2:T762)</f>
        <v>63.952009583460118</v>
      </c>
    </row>
    <row r="763" spans="1:21" x14ac:dyDescent="0.25">
      <c r="A763" s="75" t="s">
        <v>15</v>
      </c>
      <c r="B763">
        <v>0.10389610389610388</v>
      </c>
      <c r="C763" s="76" t="s">
        <v>82</v>
      </c>
      <c r="E763">
        <f t="shared" ca="1" si="22"/>
        <v>0.95269200547467836</v>
      </c>
      <c r="F763">
        <v>0.2592592592592593</v>
      </c>
      <c r="G763">
        <f>AVERAGE(F$2:F763)</f>
        <v>84.585586913750461</v>
      </c>
      <c r="T763">
        <f t="shared" ca="1" si="23"/>
        <v>13.968759458055048</v>
      </c>
      <c r="U763">
        <f ca="1">AVERAGE(T$2:T763)</f>
        <v>63.886414767022579</v>
      </c>
    </row>
    <row r="764" spans="1:21" x14ac:dyDescent="0.25">
      <c r="A764" s="75" t="s">
        <v>15</v>
      </c>
      <c r="B764">
        <v>0.67105263157894735</v>
      </c>
      <c r="C764" s="76" t="s">
        <v>83</v>
      </c>
      <c r="E764">
        <f t="shared" ca="1" si="22"/>
        <v>0.54934908150851669</v>
      </c>
      <c r="F764">
        <v>0.27953890489913552</v>
      </c>
      <c r="G764">
        <f>AVERAGE(F$2:F764)</f>
        <v>84.475094059217227</v>
      </c>
      <c r="T764">
        <f t="shared" ca="1" si="23"/>
        <v>97.627961960010992</v>
      </c>
      <c r="U764">
        <f ca="1">AVERAGE(T$2:T764)</f>
        <v>63.930636978284689</v>
      </c>
    </row>
    <row r="765" spans="1:21" x14ac:dyDescent="0.25">
      <c r="A765" s="75" t="s">
        <v>15</v>
      </c>
      <c r="B765">
        <v>32.333333333333336</v>
      </c>
      <c r="C765" s="76" t="s">
        <v>84</v>
      </c>
      <c r="E765">
        <f t="shared" ca="1" si="22"/>
        <v>0.36223896131076405</v>
      </c>
      <c r="F765">
        <v>1.1202412363362231</v>
      </c>
      <c r="G765">
        <f>AVERAGE(F$2:F765)</f>
        <v>84.365990848716081</v>
      </c>
      <c r="T765">
        <f t="shared" ca="1" si="23"/>
        <v>2.3760096075824433</v>
      </c>
      <c r="U765">
        <f ca="1">AVERAGE(T$2:T765)</f>
        <v>63.850068094291622</v>
      </c>
    </row>
    <row r="766" spans="1:21" x14ac:dyDescent="0.25">
      <c r="A766" s="75" t="s">
        <v>15</v>
      </c>
      <c r="B766">
        <v>1.0547945205479452</v>
      </c>
      <c r="C766" s="76" t="s">
        <v>85</v>
      </c>
      <c r="E766">
        <f t="shared" ca="1" si="22"/>
        <v>0.73893989618046785</v>
      </c>
      <c r="F766">
        <v>5.2631578947368356E-2</v>
      </c>
      <c r="G766">
        <f>AVERAGE(F$2:F766)</f>
        <v>84.25577730718696</v>
      </c>
      <c r="T766">
        <f t="shared" ca="1" si="23"/>
        <v>14.005998955248137</v>
      </c>
      <c r="U766">
        <f ca="1">AVERAGE(T$2:T766)</f>
        <v>63.784912448358234</v>
      </c>
    </row>
    <row r="767" spans="1:21" x14ac:dyDescent="0.25">
      <c r="A767" s="75" t="s">
        <v>15</v>
      </c>
      <c r="B767">
        <v>0.32743362831858419</v>
      </c>
      <c r="C767" s="76" t="s">
        <v>86</v>
      </c>
      <c r="E767">
        <f t="shared" ca="1" si="22"/>
        <v>5.6160449364085263E-2</v>
      </c>
      <c r="F767">
        <v>17.518518518518515</v>
      </c>
      <c r="G767">
        <f>AVERAGE(F$2:F767)</f>
        <v>84.168652948455019</v>
      </c>
      <c r="T767">
        <f t="shared" ca="1" si="23"/>
        <v>6.0715491776772659</v>
      </c>
      <c r="U767">
        <f ca="1">AVERAGE(T$2:T767)</f>
        <v>63.709568632077975</v>
      </c>
    </row>
    <row r="768" spans="1:21" x14ac:dyDescent="0.25">
      <c r="A768" s="75" t="s">
        <v>15</v>
      </c>
      <c r="B768">
        <v>14</v>
      </c>
      <c r="C768" s="76" t="s">
        <v>87</v>
      </c>
      <c r="E768">
        <f t="shared" ca="1" si="22"/>
        <v>0.80702878271639444</v>
      </c>
      <c r="F768">
        <v>0.86842105263157898</v>
      </c>
      <c r="G768">
        <f>AVERAGE(F$2:F768)</f>
        <v>84.060047691745993</v>
      </c>
      <c r="T768">
        <f t="shared" ca="1" si="23"/>
        <v>2.5407449672168072</v>
      </c>
      <c r="U768">
        <f ca="1">AVERAGE(T$2:T768)</f>
        <v>63.62981788414465</v>
      </c>
    </row>
    <row r="769" spans="1:21" x14ac:dyDescent="0.25">
      <c r="A769" s="75" t="s">
        <v>15</v>
      </c>
      <c r="B769">
        <v>0.75609756097560965</v>
      </c>
      <c r="C769" s="76" t="s">
        <v>88</v>
      </c>
      <c r="E769">
        <f t="shared" ca="1" si="22"/>
        <v>0.90192653050126848</v>
      </c>
      <c r="F769">
        <v>0.27007299270072987</v>
      </c>
      <c r="G769">
        <f>AVERAGE(F$2:F769)</f>
        <v>83.95094616218995</v>
      </c>
      <c r="T769">
        <f t="shared" ca="1" si="23"/>
        <v>2.6723858220513641</v>
      </c>
      <c r="U769">
        <f ca="1">AVERAGE(T$2:T769)</f>
        <v>63.550446227813801</v>
      </c>
    </row>
    <row r="770" spans="1:21" x14ac:dyDescent="0.25">
      <c r="A770" s="75" t="s">
        <v>15</v>
      </c>
      <c r="B770">
        <v>0.25925925925925924</v>
      </c>
      <c r="C770" s="76" t="s">
        <v>89</v>
      </c>
      <c r="E770">
        <f t="shared" ref="E770:E833" ca="1" si="24">RAND()</f>
        <v>0.30704131739267149</v>
      </c>
      <c r="F770">
        <v>0.25</v>
      </c>
      <c r="G770">
        <f>AVERAGE(F$2:F770)</f>
        <v>83.842102279014156</v>
      </c>
      <c r="T770">
        <f t="shared" ca="1" si="23"/>
        <v>3.8992946189687987</v>
      </c>
      <c r="U770">
        <f ca="1">AVERAGE(T$2:T770)</f>
        <v>63.472876459791891</v>
      </c>
    </row>
    <row r="771" spans="1:21" x14ac:dyDescent="0.25">
      <c r="A771" s="75" t="s">
        <v>15</v>
      </c>
      <c r="B771">
        <v>5.666666666666667</v>
      </c>
      <c r="C771" s="76" t="s">
        <v>90</v>
      </c>
      <c r="E771">
        <f t="shared" ca="1" si="24"/>
        <v>0.97808491887096882</v>
      </c>
      <c r="F771">
        <v>0.53139356814701366</v>
      </c>
      <c r="G771">
        <f>AVERAGE(F$2:F771)</f>
        <v>83.733906553415622</v>
      </c>
      <c r="T771">
        <f t="shared" ref="T771:T834" ca="1" si="25">2*RAND()^-1</f>
        <v>2.4475972402597752</v>
      </c>
      <c r="U771">
        <f ca="1">AVERAGE(T$2:T771)</f>
        <v>63.393622850415873</v>
      </c>
    </row>
    <row r="772" spans="1:21" x14ac:dyDescent="0.25">
      <c r="A772" s="75" t="s">
        <v>15</v>
      </c>
      <c r="B772">
        <v>8.6956521739130432E-2</v>
      </c>
      <c r="C772" s="76" t="s">
        <v>91</v>
      </c>
      <c r="E772">
        <f t="shared" ca="1" si="24"/>
        <v>0.78997334618876325</v>
      </c>
      <c r="F772">
        <v>11.499999999999998</v>
      </c>
      <c r="G772">
        <f>AVERAGE(F$2:F772)</f>
        <v>83.64021795866411</v>
      </c>
      <c r="T772">
        <f t="shared" ca="1" si="25"/>
        <v>4.3917896074559826</v>
      </c>
      <c r="U772">
        <f ca="1">AVERAGE(T$2:T772)</f>
        <v>63.317096477856914</v>
      </c>
    </row>
    <row r="773" spans="1:21" x14ac:dyDescent="0.25">
      <c r="A773" s="75" t="s">
        <v>15</v>
      </c>
      <c r="B773">
        <v>6.0820367751060818E-2</v>
      </c>
      <c r="C773" s="76" t="s">
        <v>92</v>
      </c>
      <c r="E773">
        <f t="shared" ca="1" si="24"/>
        <v>0.20493950248493498</v>
      </c>
      <c r="F773">
        <v>0.94623655913978499</v>
      </c>
      <c r="G773">
        <f>AVERAGE(F$2:F773)</f>
        <v>83.533101402447116</v>
      </c>
      <c r="T773">
        <f t="shared" ca="1" si="25"/>
        <v>2.3310814436987406</v>
      </c>
      <c r="U773">
        <f ca="1">AVERAGE(T$2:T773)</f>
        <v>63.238099049056189</v>
      </c>
    </row>
    <row r="774" spans="1:21" x14ac:dyDescent="0.25">
      <c r="A774" s="75" t="s">
        <v>15</v>
      </c>
      <c r="B774">
        <v>0.90476190476190477</v>
      </c>
      <c r="C774" s="76" t="s">
        <v>93</v>
      </c>
      <c r="E774">
        <f t="shared" ca="1" si="24"/>
        <v>0.73363575655294033</v>
      </c>
      <c r="F774">
        <v>0.72222222222222221</v>
      </c>
      <c r="G774">
        <f>AVERAGE(F$2:F774)</f>
        <v>83.42597219264087</v>
      </c>
      <c r="T774">
        <f t="shared" ca="1" si="25"/>
        <v>6.9773537323248309</v>
      </c>
      <c r="U774">
        <f ca="1">AVERAGE(T$2:T774)</f>
        <v>63.165316713588233</v>
      </c>
    </row>
    <row r="775" spans="1:21" x14ac:dyDescent="0.25">
      <c r="A775" s="75" t="s">
        <v>15</v>
      </c>
      <c r="B775">
        <v>0.27007299270072993</v>
      </c>
      <c r="C775" s="76" t="s">
        <v>94</v>
      </c>
      <c r="E775">
        <f t="shared" ca="1" si="24"/>
        <v>0.6759599371969518</v>
      </c>
      <c r="F775">
        <v>0</v>
      </c>
      <c r="G775">
        <f>AVERAGE(F$2:F775)</f>
        <v>83.318186698851918</v>
      </c>
      <c r="T775">
        <f t="shared" ca="1" si="25"/>
        <v>4.2168100380748879</v>
      </c>
      <c r="U775">
        <f ca="1">AVERAGE(T$2:T775)</f>
        <v>63.089155852250357</v>
      </c>
    </row>
    <row r="776" spans="1:21" x14ac:dyDescent="0.25">
      <c r="A776" s="75" t="s">
        <v>30</v>
      </c>
      <c r="B776">
        <v>0.81818181818181823</v>
      </c>
      <c r="C776" s="76" t="s">
        <v>81</v>
      </c>
      <c r="E776">
        <f t="shared" ca="1" si="24"/>
        <v>0.67674763204502675</v>
      </c>
      <c r="F776">
        <v>0.22746781115879827</v>
      </c>
      <c r="G776">
        <f>AVERAGE(F$2:F776)</f>
        <v>83.210972868029089</v>
      </c>
      <c r="T776">
        <f t="shared" ca="1" si="25"/>
        <v>2.2471283305832754</v>
      </c>
      <c r="U776">
        <f ca="1">AVERAGE(T$2:T776)</f>
        <v>63.010650010286923</v>
      </c>
    </row>
    <row r="777" spans="1:21" x14ac:dyDescent="0.25">
      <c r="A777" s="75" t="s">
        <v>16</v>
      </c>
      <c r="B777">
        <v>2.5974025974025997E-2</v>
      </c>
      <c r="C777" s="76" t="s">
        <v>82</v>
      </c>
      <c r="E777">
        <f t="shared" ca="1" si="24"/>
        <v>0.97050772579751443</v>
      </c>
      <c r="F777">
        <v>7.462686567164179E-3</v>
      </c>
      <c r="G777">
        <f>AVERAGE(F$2:F777)</f>
        <v>83.103751849754005</v>
      </c>
      <c r="T777">
        <f t="shared" ca="1" si="25"/>
        <v>5.7434120760459466</v>
      </c>
      <c r="U777">
        <f ca="1">AVERAGE(T$2:T777)</f>
        <v>62.936852023258261</v>
      </c>
    </row>
    <row r="778" spans="1:21" x14ac:dyDescent="0.25">
      <c r="A778" s="75" t="s">
        <v>16</v>
      </c>
      <c r="B778">
        <v>0.83552631578947367</v>
      </c>
      <c r="C778" s="76" t="s">
        <v>83</v>
      </c>
      <c r="E778">
        <f t="shared" ca="1" si="24"/>
        <v>2.1668276174407475E-2</v>
      </c>
      <c r="F778">
        <v>3.5454545454545454</v>
      </c>
      <c r="G778">
        <f>AVERAGE(F$2:F778)</f>
        <v>83.001360218731747</v>
      </c>
      <c r="T778">
        <f t="shared" ca="1" si="25"/>
        <v>4.1341288747408749</v>
      </c>
      <c r="U778">
        <f ca="1">AVERAGE(T$2:T778)</f>
        <v>62.861172842886937</v>
      </c>
    </row>
    <row r="779" spans="1:21" x14ac:dyDescent="0.25">
      <c r="A779" s="75" t="s">
        <v>16</v>
      </c>
      <c r="B779">
        <v>5.666666666666667</v>
      </c>
      <c r="C779" s="76" t="s">
        <v>84</v>
      </c>
      <c r="E779">
        <f t="shared" ca="1" si="24"/>
        <v>0.21816399495615235</v>
      </c>
      <c r="F779">
        <v>0.22543352601156069</v>
      </c>
      <c r="G779">
        <f>AVERAGE(F$2:F779)</f>
        <v>82.894964426067588</v>
      </c>
      <c r="T779">
        <f t="shared" ca="1" si="25"/>
        <v>3.1298343488688793</v>
      </c>
      <c r="U779">
        <f ca="1">AVERAGE(T$2:T779)</f>
        <v>62.7843973435373</v>
      </c>
    </row>
    <row r="780" spans="1:21" x14ac:dyDescent="0.25">
      <c r="A780" s="75" t="s">
        <v>16</v>
      </c>
      <c r="B780">
        <v>0.45205479452054792</v>
      </c>
      <c r="C780" s="76" t="s">
        <v>85</v>
      </c>
      <c r="E780">
        <f t="shared" ca="1" si="24"/>
        <v>0.78539114420860923</v>
      </c>
      <c r="F780">
        <v>0.94285714285714284</v>
      </c>
      <c r="G780">
        <f>AVERAGE(F$2:F780)</f>
        <v>82.789762747911993</v>
      </c>
      <c r="T780">
        <f t="shared" ca="1" si="25"/>
        <v>2.1006218233898513</v>
      </c>
      <c r="U780">
        <f ca="1">AVERAGE(T$2:T780)</f>
        <v>62.70649776007113</v>
      </c>
    </row>
    <row r="781" spans="1:21" x14ac:dyDescent="0.25">
      <c r="A781" s="75" t="s">
        <v>16</v>
      </c>
      <c r="B781">
        <v>0.66814159292035391</v>
      </c>
      <c r="C781" s="76" t="s">
        <v>86</v>
      </c>
      <c r="E781">
        <f t="shared" ca="1" si="24"/>
        <v>0.35300569275392712</v>
      </c>
      <c r="F781">
        <v>55.338028169014088</v>
      </c>
      <c r="G781">
        <f>AVERAGE(F$2:F781)</f>
        <v>82.754568216400585</v>
      </c>
      <c r="T781">
        <f t="shared" ca="1" si="25"/>
        <v>12.977088255664812</v>
      </c>
      <c r="U781">
        <f ca="1">AVERAGE(T$2:T781)</f>
        <v>62.642742106860346</v>
      </c>
    </row>
    <row r="782" spans="1:21" x14ac:dyDescent="0.25">
      <c r="A782" s="75" t="s">
        <v>16</v>
      </c>
      <c r="B782">
        <v>2.5</v>
      </c>
      <c r="C782" s="76" t="s">
        <v>87</v>
      </c>
      <c r="E782">
        <f t="shared" ca="1" si="24"/>
        <v>0.97990633513031378</v>
      </c>
      <c r="F782">
        <v>1</v>
      </c>
      <c r="G782">
        <f>AVERAGE(F$2:F782)</f>
        <v>82.649888871693278</v>
      </c>
      <c r="T782">
        <f t="shared" ca="1" si="25"/>
        <v>9.3064869847989602</v>
      </c>
      <c r="U782">
        <f ca="1">AVERAGE(T$2:T782)</f>
        <v>62.574449846780887</v>
      </c>
    </row>
    <row r="783" spans="1:21" x14ac:dyDescent="0.25">
      <c r="A783" s="75" t="s">
        <v>16</v>
      </c>
      <c r="B783">
        <v>0.14634146341463414</v>
      </c>
      <c r="C783" s="76" t="s">
        <v>88</v>
      </c>
      <c r="E783">
        <f t="shared" ca="1" si="24"/>
        <v>8.5326076881225954E-2</v>
      </c>
      <c r="F783">
        <v>0</v>
      </c>
      <c r="G783">
        <f>AVERAGE(F$2:F783)</f>
        <v>82.544198476716687</v>
      </c>
      <c r="T783">
        <f t="shared" ca="1" si="25"/>
        <v>6.530111034750286</v>
      </c>
      <c r="U783">
        <f ca="1">AVERAGE(T$2:T783)</f>
        <v>62.502781894335833</v>
      </c>
    </row>
    <row r="784" spans="1:21" x14ac:dyDescent="0.25">
      <c r="A784" s="75" t="s">
        <v>16</v>
      </c>
      <c r="B784">
        <v>0.81481481481481488</v>
      </c>
      <c r="C784" s="76" t="s">
        <v>89</v>
      </c>
      <c r="E784">
        <f t="shared" ca="1" si="24"/>
        <v>0.46036326853895593</v>
      </c>
      <c r="F784">
        <v>0.7</v>
      </c>
      <c r="G784">
        <f>AVERAGE(F$2:F784)</f>
        <v>82.439672041880527</v>
      </c>
      <c r="T784">
        <f t="shared" ca="1" si="25"/>
        <v>4.3161409904148318</v>
      </c>
      <c r="U784">
        <f ca="1">AVERAGE(T$2:T784)</f>
        <v>62.428469453845508</v>
      </c>
    </row>
    <row r="785" spans="1:21" x14ac:dyDescent="0.25">
      <c r="A785" s="75" t="s">
        <v>16</v>
      </c>
      <c r="B785">
        <v>2.3333333333333335</v>
      </c>
      <c r="C785" s="76" t="s">
        <v>90</v>
      </c>
      <c r="E785">
        <f t="shared" ca="1" si="24"/>
        <v>0.12508666484892439</v>
      </c>
      <c r="F785">
        <v>1.5146689019279129</v>
      </c>
      <c r="G785">
        <f>AVERAGE(F$2:F785)</f>
        <v>82.336451374610178</v>
      </c>
      <c r="T785">
        <f t="shared" ca="1" si="25"/>
        <v>2.3053181383983854</v>
      </c>
      <c r="U785">
        <f ca="1">AVERAGE(T$2:T785)</f>
        <v>62.351781760841106</v>
      </c>
    </row>
    <row r="786" spans="1:21" x14ac:dyDescent="0.25">
      <c r="A786" s="75" t="s">
        <v>16</v>
      </c>
      <c r="B786">
        <v>3.347826086956522</v>
      </c>
      <c r="C786" s="76" t="s">
        <v>91</v>
      </c>
      <c r="E786">
        <f t="shared" ca="1" si="24"/>
        <v>0.47807243249183551</v>
      </c>
      <c r="F786">
        <v>0.11290322580645161</v>
      </c>
      <c r="G786">
        <f>AVERAGE(F$2:F786)</f>
        <v>82.231708001172208</v>
      </c>
      <c r="T786">
        <f t="shared" ca="1" si="25"/>
        <v>2.0866086818319398</v>
      </c>
      <c r="U786">
        <f ca="1">AVERAGE(T$2:T786)</f>
        <v>62.275010839721354</v>
      </c>
    </row>
    <row r="787" spans="1:21" x14ac:dyDescent="0.25">
      <c r="A787" s="75" t="s">
        <v>16</v>
      </c>
      <c r="B787">
        <v>4.2432814710042432E-3</v>
      </c>
      <c r="C787" s="76" t="s">
        <v>92</v>
      </c>
      <c r="E787">
        <f t="shared" ca="1" si="24"/>
        <v>1.1930970596058965E-2</v>
      </c>
      <c r="F787">
        <v>0.17355371900826447</v>
      </c>
      <c r="G787">
        <f>AVERAGE(F$2:F787)</f>
        <v>82.127308313790323</v>
      </c>
      <c r="T787">
        <f t="shared" ca="1" si="25"/>
        <v>14.858880694094561</v>
      </c>
      <c r="U787">
        <f ca="1">AVERAGE(T$2:T787)</f>
        <v>62.214684974396135</v>
      </c>
    </row>
    <row r="788" spans="1:21" x14ac:dyDescent="0.25">
      <c r="A788" s="75" t="s">
        <v>16</v>
      </c>
      <c r="B788">
        <v>4.7619047619047616E-2</v>
      </c>
      <c r="C788" s="76" t="s">
        <v>93</v>
      </c>
      <c r="E788">
        <f t="shared" ca="1" si="24"/>
        <v>0.97187406526333175</v>
      </c>
      <c r="F788">
        <v>1.2727272727272725</v>
      </c>
      <c r="G788">
        <f>AVERAGE(F$2:F788)</f>
        <v>82.024570599633961</v>
      </c>
      <c r="T788">
        <f t="shared" ca="1" si="25"/>
        <v>2.4536306669711059</v>
      </c>
      <c r="U788">
        <f ca="1">AVERAGE(T$2:T788)</f>
        <v>62.138749708440066</v>
      </c>
    </row>
    <row r="789" spans="1:21" x14ac:dyDescent="0.25">
      <c r="A789" s="75" t="s">
        <v>16</v>
      </c>
      <c r="B789">
        <v>0.27007299270072993</v>
      </c>
      <c r="C789" s="76" t="s">
        <v>94</v>
      </c>
      <c r="E789">
        <f t="shared" ca="1" si="24"/>
        <v>0.8836353487912959</v>
      </c>
      <c r="F789">
        <v>0.15254237288135589</v>
      </c>
      <c r="G789">
        <f>AVERAGE(F$2:F789)</f>
        <v>81.920672086655841</v>
      </c>
      <c r="T789">
        <f t="shared" ca="1" si="25"/>
        <v>9.5598924256130857</v>
      </c>
      <c r="U789">
        <f ca="1">AVERAGE(T$2:T789)</f>
        <v>62.072025270263886</v>
      </c>
    </row>
    <row r="790" spans="1:21" x14ac:dyDescent="0.25">
      <c r="A790" s="75" t="s">
        <v>31</v>
      </c>
      <c r="B790">
        <v>0</v>
      </c>
      <c r="C790" s="76" t="s">
        <v>81</v>
      </c>
      <c r="E790">
        <f t="shared" ca="1" si="24"/>
        <v>0.26778514662441577</v>
      </c>
      <c r="F790">
        <v>0.7222222222222221</v>
      </c>
      <c r="G790">
        <f>AVERAGE(F$2:F790)</f>
        <v>81.817758968956937</v>
      </c>
      <c r="T790">
        <f t="shared" ca="1" si="25"/>
        <v>2.1863380815172744</v>
      </c>
      <c r="U790">
        <f ca="1">AVERAGE(T$2:T790)</f>
        <v>61.996124526044945</v>
      </c>
    </row>
    <row r="791" spans="1:21" x14ac:dyDescent="0.25">
      <c r="A791" s="75" t="s">
        <v>17</v>
      </c>
      <c r="B791">
        <v>0.98831168831168836</v>
      </c>
      <c r="C791" s="76" t="s">
        <v>82</v>
      </c>
      <c r="E791">
        <f t="shared" ca="1" si="24"/>
        <v>0.32286537974026441</v>
      </c>
      <c r="F791">
        <v>0.5625</v>
      </c>
      <c r="G791">
        <f>AVERAGE(F$2:F791)</f>
        <v>81.714904210768381</v>
      </c>
      <c r="T791">
        <f t="shared" ca="1" si="25"/>
        <v>3.2661760183459361</v>
      </c>
      <c r="U791">
        <f ca="1">AVERAGE(T$2:T791)</f>
        <v>61.921782819073179</v>
      </c>
    </row>
    <row r="792" spans="1:21" x14ac:dyDescent="0.25">
      <c r="A792" s="75" t="s">
        <v>17</v>
      </c>
      <c r="B792">
        <v>0.73684210526315785</v>
      </c>
      <c r="C792" s="76" t="s">
        <v>83</v>
      </c>
      <c r="E792">
        <f t="shared" ca="1" si="24"/>
        <v>0.68558942529331734</v>
      </c>
      <c r="F792">
        <v>0.99935087719298243</v>
      </c>
      <c r="G792">
        <f>AVERAGE(F$2:F792)</f>
        <v>81.612861791889031</v>
      </c>
      <c r="T792">
        <f t="shared" ca="1" si="25"/>
        <v>2.4554556158895546</v>
      </c>
      <c r="U792">
        <f ca="1">AVERAGE(T$2:T792)</f>
        <v>61.846604150042602</v>
      </c>
    </row>
    <row r="793" spans="1:21" x14ac:dyDescent="0.25">
      <c r="A793" s="75" t="s">
        <v>17</v>
      </c>
      <c r="B793">
        <v>32.333333333333336</v>
      </c>
      <c r="C793" s="76" t="s">
        <v>84</v>
      </c>
      <c r="E793">
        <f t="shared" ca="1" si="24"/>
        <v>0.97210649962275353</v>
      </c>
      <c r="F793">
        <v>1.1666666666666667</v>
      </c>
      <c r="G793">
        <f>AVERAGE(F$2:F793)</f>
        <v>81.511288313195564</v>
      </c>
      <c r="T793">
        <f t="shared" ca="1" si="25"/>
        <v>10.692259874477998</v>
      </c>
      <c r="U793">
        <f ca="1">AVERAGE(T$2:T793)</f>
        <v>61.782015331512852</v>
      </c>
    </row>
    <row r="794" spans="1:21" x14ac:dyDescent="0.25">
      <c r="A794" s="75" t="s">
        <v>17</v>
      </c>
      <c r="B794">
        <v>0.62328767123287665</v>
      </c>
      <c r="C794" s="76" t="s">
        <v>85</v>
      </c>
      <c r="E794">
        <f t="shared" ca="1" si="24"/>
        <v>0.7483381571963057</v>
      </c>
      <c r="F794">
        <v>119</v>
      </c>
      <c r="G794">
        <f>AVERAGE(F$2:F794)</f>
        <v>81.558562855045253</v>
      </c>
      <c r="T794">
        <f t="shared" ca="1" si="25"/>
        <v>3.9690024649083311</v>
      </c>
      <c r="U794">
        <f ca="1">AVERAGE(T$2:T794)</f>
        <v>61.70911115387527</v>
      </c>
    </row>
    <row r="795" spans="1:21" x14ac:dyDescent="0.25">
      <c r="A795" s="75" t="s">
        <v>17</v>
      </c>
      <c r="B795">
        <v>0.57964601769911506</v>
      </c>
      <c r="C795" s="76" t="s">
        <v>86</v>
      </c>
      <c r="E795">
        <f t="shared" ca="1" si="24"/>
        <v>0.94920879919907164</v>
      </c>
      <c r="F795">
        <v>8.2568807339449615E-2</v>
      </c>
      <c r="G795">
        <f>AVERAGE(F$2:F795)</f>
        <v>81.455948252970046</v>
      </c>
      <c r="T795">
        <f t="shared" ca="1" si="25"/>
        <v>6.6665319629824973</v>
      </c>
      <c r="U795">
        <f ca="1">AVERAGE(T$2:T795)</f>
        <v>61.639788006279687</v>
      </c>
    </row>
    <row r="796" spans="1:21" x14ac:dyDescent="0.25">
      <c r="A796" s="75" t="s">
        <v>17</v>
      </c>
      <c r="B796">
        <v>0.4</v>
      </c>
      <c r="C796" s="76" t="s">
        <v>87</v>
      </c>
      <c r="E796">
        <f t="shared" ca="1" si="24"/>
        <v>0.39273986654349169</v>
      </c>
      <c r="F796">
        <v>0.11111111111111122</v>
      </c>
      <c r="G796">
        <f>AVERAGE(F$2:F796)</f>
        <v>81.353627703106071</v>
      </c>
      <c r="T796">
        <f t="shared" ca="1" si="25"/>
        <v>14.067307290558638</v>
      </c>
      <c r="U796">
        <f ca="1">AVERAGE(T$2:T796)</f>
        <v>61.579948407895131</v>
      </c>
    </row>
    <row r="797" spans="1:21" x14ac:dyDescent="0.25">
      <c r="A797" s="75" t="s">
        <v>17</v>
      </c>
      <c r="B797">
        <v>2.4390243902438911E-2</v>
      </c>
      <c r="C797" s="76" t="s">
        <v>88</v>
      </c>
      <c r="E797">
        <f t="shared" ca="1" si="24"/>
        <v>3.5675264065759826E-2</v>
      </c>
      <c r="F797">
        <v>5.7670561628345267E-2</v>
      </c>
      <c r="G797">
        <f>AVERAGE(F$2:F797)</f>
        <v>81.251497103682112</v>
      </c>
      <c r="T797">
        <f t="shared" ca="1" si="25"/>
        <v>2.6459166617626626</v>
      </c>
      <c r="U797">
        <f ca="1">AVERAGE(T$2:T797)</f>
        <v>61.505910679570846</v>
      </c>
    </row>
    <row r="798" spans="1:21" x14ac:dyDescent="0.25">
      <c r="A798" s="75" t="s">
        <v>17</v>
      </c>
      <c r="B798">
        <v>0.70370370370370372</v>
      </c>
      <c r="C798" s="76" t="s">
        <v>89</v>
      </c>
      <c r="E798">
        <f t="shared" ca="1" si="24"/>
        <v>0.5787765048822352</v>
      </c>
      <c r="F798">
        <v>0.23076923076923078</v>
      </c>
      <c r="G798">
        <f>AVERAGE(F$2:F798)</f>
        <v>81.149839979625753</v>
      </c>
      <c r="T798">
        <f t="shared" ca="1" si="25"/>
        <v>3.4309982741592009</v>
      </c>
      <c r="U798">
        <f ca="1">AVERAGE(T$2:T798)</f>
        <v>61.433043788221525</v>
      </c>
    </row>
    <row r="799" spans="1:21" x14ac:dyDescent="0.25">
      <c r="A799" s="75" t="s">
        <v>17</v>
      </c>
      <c r="B799">
        <v>1.3333333333333337</v>
      </c>
      <c r="C799" s="76" t="s">
        <v>90</v>
      </c>
      <c r="E799">
        <f t="shared" ca="1" si="24"/>
        <v>0.53910744442080716</v>
      </c>
      <c r="F799">
        <v>0.75377060680462993</v>
      </c>
      <c r="G799">
        <f>AVERAGE(F$2:F799)</f>
        <v>81.049093025524471</v>
      </c>
      <c r="T799">
        <f t="shared" ca="1" si="25"/>
        <v>2.0426287463802799</v>
      </c>
      <c r="U799">
        <f ca="1">AVERAGE(T$2:T799)</f>
        <v>61.35861970922172</v>
      </c>
    </row>
    <row r="800" spans="1:21" x14ac:dyDescent="0.25">
      <c r="A800" s="75" t="s">
        <v>17</v>
      </c>
      <c r="B800">
        <v>12.913043478260869</v>
      </c>
      <c r="C800" s="76" t="s">
        <v>91</v>
      </c>
      <c r="E800">
        <f t="shared" ca="1" si="24"/>
        <v>0.10028824840005446</v>
      </c>
      <c r="F800">
        <v>1.4604569420035147</v>
      </c>
      <c r="G800">
        <f>AVERAGE(F$2:F800)</f>
        <v>80.949482717535076</v>
      </c>
      <c r="T800">
        <f t="shared" ca="1" si="25"/>
        <v>6.0176614762932958</v>
      </c>
      <c r="U800">
        <f ca="1">AVERAGE(T$2:T800)</f>
        <v>61.289356932960239</v>
      </c>
    </row>
    <row r="801" spans="1:21" x14ac:dyDescent="0.25">
      <c r="A801" s="75" t="s">
        <v>17</v>
      </c>
      <c r="B801">
        <v>8.9108910891089105E-2</v>
      </c>
      <c r="C801" s="76" t="s">
        <v>92</v>
      </c>
      <c r="E801">
        <f t="shared" ca="1" si="24"/>
        <v>5.379060916846734E-2</v>
      </c>
      <c r="F801">
        <v>0.81818181818181801</v>
      </c>
      <c r="G801">
        <f>AVERAGE(F$2:F801)</f>
        <v>80.849318591410892</v>
      </c>
      <c r="T801">
        <f t="shared" ca="1" si="25"/>
        <v>3.3661346017490859</v>
      </c>
      <c r="U801">
        <f ca="1">AVERAGE(T$2:T801)</f>
        <v>61.21695290504622</v>
      </c>
    </row>
    <row r="802" spans="1:21" x14ac:dyDescent="0.25">
      <c r="A802" s="75" t="s">
        <v>17</v>
      </c>
      <c r="B802">
        <v>0.90476190476190477</v>
      </c>
      <c r="C802" s="76" t="s">
        <v>93</v>
      </c>
      <c r="E802">
        <f t="shared" ca="1" si="24"/>
        <v>9.2970257727866157E-2</v>
      </c>
      <c r="F802">
        <v>0.98611111111111116</v>
      </c>
      <c r="G802">
        <f>AVERAGE(F$2:F802)</f>
        <v>80.749614212534112</v>
      </c>
      <c r="T802">
        <f t="shared" ca="1" si="25"/>
        <v>4.6730941607793302</v>
      </c>
      <c r="U802">
        <f ca="1">AVERAGE(T$2:T802)</f>
        <v>61.146361321095824</v>
      </c>
    </row>
    <row r="803" spans="1:21" x14ac:dyDescent="0.25">
      <c r="A803" s="75" t="s">
        <v>17</v>
      </c>
      <c r="B803">
        <v>0.31873479318734782</v>
      </c>
      <c r="C803" s="76" t="s">
        <v>94</v>
      </c>
      <c r="E803">
        <f t="shared" ca="1" si="24"/>
        <v>0.8818470923018501</v>
      </c>
      <c r="F803">
        <v>0.83333333333333337</v>
      </c>
      <c r="G803">
        <f>AVERAGE(F$2:F803)</f>
        <v>80.649967977023891</v>
      </c>
      <c r="T803">
        <f t="shared" ca="1" si="25"/>
        <v>10.674006962974911</v>
      </c>
      <c r="U803">
        <f ca="1">AVERAGE(T$2:T803)</f>
        <v>61.083428210923607</v>
      </c>
    </row>
    <row r="804" spans="1:21" x14ac:dyDescent="0.25">
      <c r="A804" s="75" t="s">
        <v>32</v>
      </c>
      <c r="B804">
        <v>9.090909090909087E-2</v>
      </c>
      <c r="C804" s="76" t="s">
        <v>81</v>
      </c>
      <c r="E804">
        <f t="shared" ca="1" si="24"/>
        <v>7.8871567745527726E-2</v>
      </c>
      <c r="F804">
        <v>0.11392405063291143</v>
      </c>
      <c r="G804">
        <f>AVERAGE(F$2:F804)</f>
        <v>80.54967402443809</v>
      </c>
      <c r="T804">
        <f t="shared" ca="1" si="25"/>
        <v>3.1499199310906527</v>
      </c>
      <c r="U804">
        <f ca="1">AVERAGE(T$2:T804)</f>
        <v>61.011281874336021</v>
      </c>
    </row>
    <row r="805" spans="1:21" x14ac:dyDescent="0.25">
      <c r="A805" s="75" t="s">
        <v>18</v>
      </c>
      <c r="B805">
        <v>2.5974025974025997E-2</v>
      </c>
      <c r="C805" s="76" t="s">
        <v>82</v>
      </c>
      <c r="E805">
        <f t="shared" ca="1" si="24"/>
        <v>0.15088606283293571</v>
      </c>
      <c r="F805">
        <v>1.9607843137254832E-2</v>
      </c>
      <c r="G805">
        <f>AVERAGE(F$2:F805)</f>
        <v>80.449512250580753</v>
      </c>
      <c r="T805">
        <f t="shared" ca="1" si="25"/>
        <v>14.097763116933834</v>
      </c>
      <c r="U805">
        <f ca="1">AVERAGE(T$2:T805)</f>
        <v>60.95293172662781</v>
      </c>
    </row>
    <row r="806" spans="1:21" x14ac:dyDescent="0.25">
      <c r="A806" s="75" t="s">
        <v>18</v>
      </c>
      <c r="B806">
        <v>0.67105263157894735</v>
      </c>
      <c r="C806" s="76" t="s">
        <v>83</v>
      </c>
      <c r="E806">
        <f t="shared" ca="1" si="24"/>
        <v>0.43640475833308845</v>
      </c>
      <c r="F806">
        <v>0.91304347826086951</v>
      </c>
      <c r="G806">
        <f>AVERAGE(F$2:F806)</f>
        <v>80.350709183782854</v>
      </c>
      <c r="T806">
        <f t="shared" ca="1" si="25"/>
        <v>7.2500624305970547</v>
      </c>
      <c r="U806">
        <f ca="1">AVERAGE(T$2:T806)</f>
        <v>60.886220087750758</v>
      </c>
    </row>
    <row r="807" spans="1:21" x14ac:dyDescent="0.25">
      <c r="A807" s="75" t="s">
        <v>18</v>
      </c>
      <c r="B807">
        <v>32.333333333333336</v>
      </c>
      <c r="C807" s="76" t="s">
        <v>84</v>
      </c>
      <c r="E807">
        <f t="shared" ca="1" si="24"/>
        <v>0.27407224490359083</v>
      </c>
      <c r="F807">
        <v>0.98620689655172411</v>
      </c>
      <c r="G807">
        <f>AVERAGE(F$2:F807)</f>
        <v>80.252242059357002</v>
      </c>
      <c r="T807">
        <f t="shared" ca="1" si="25"/>
        <v>14.36047790176173</v>
      </c>
      <c r="U807">
        <f ca="1">AVERAGE(T$2:T807)</f>
        <v>60.828495841862434</v>
      </c>
    </row>
    <row r="808" spans="1:21" x14ac:dyDescent="0.25">
      <c r="A808" s="75" t="s">
        <v>18</v>
      </c>
      <c r="B808">
        <v>0.31506849315068491</v>
      </c>
      <c r="C808" s="76" t="s">
        <v>85</v>
      </c>
      <c r="E808">
        <f t="shared" ca="1" si="24"/>
        <v>0.58102541388020301</v>
      </c>
      <c r="F808">
        <v>0.16666666666666663</v>
      </c>
      <c r="G808">
        <f>AVERAGE(F$2:F808)</f>
        <v>80.1530034281393</v>
      </c>
      <c r="T808">
        <f t="shared" ca="1" si="25"/>
        <v>5.2302311042889276</v>
      </c>
      <c r="U808">
        <f ca="1">AVERAGE(T$2:T808)</f>
        <v>60.759600842187616</v>
      </c>
    </row>
    <row r="809" spans="1:21" x14ac:dyDescent="0.25">
      <c r="A809" s="75" t="s">
        <v>18</v>
      </c>
      <c r="B809">
        <v>0.33628318584070788</v>
      </c>
      <c r="C809" s="76" t="s">
        <v>86</v>
      </c>
      <c r="E809">
        <f t="shared" ca="1" si="24"/>
        <v>0.63837474720628407</v>
      </c>
      <c r="F809">
        <v>0.94444444444444442</v>
      </c>
      <c r="G809">
        <f>AVERAGE(F$2:F809)</f>
        <v>80.054973033357498</v>
      </c>
      <c r="T809">
        <f t="shared" ca="1" si="25"/>
        <v>3.6935500232233083</v>
      </c>
      <c r="U809">
        <f ca="1">AVERAGE(T$2:T809)</f>
        <v>60.688974541669097</v>
      </c>
    </row>
    <row r="810" spans="1:21" x14ac:dyDescent="0.25">
      <c r="A810" s="75" t="s">
        <v>18</v>
      </c>
      <c r="B810">
        <v>0.4</v>
      </c>
      <c r="C810" s="76" t="s">
        <v>87</v>
      </c>
      <c r="E810">
        <f t="shared" ca="1" si="24"/>
        <v>0.47704972214662322</v>
      </c>
      <c r="F810">
        <v>0.58915365653245688</v>
      </c>
      <c r="G810">
        <f>AVERAGE(F$2:F810)</f>
        <v>79.956745815339175</v>
      </c>
      <c r="T810">
        <f t="shared" ca="1" si="25"/>
        <v>3.245186969836352</v>
      </c>
      <c r="U810">
        <f ca="1">AVERAGE(T$2:T810)</f>
        <v>60.617968623780548</v>
      </c>
    </row>
    <row r="811" spans="1:21" x14ac:dyDescent="0.25">
      <c r="A811" s="75" t="s">
        <v>18</v>
      </c>
      <c r="B811">
        <v>0.14634146341463414</v>
      </c>
      <c r="C811" s="76" t="s">
        <v>88</v>
      </c>
      <c r="E811">
        <f t="shared" ca="1" si="24"/>
        <v>0.99326368782637908</v>
      </c>
      <c r="F811">
        <v>2.2077922077922068E-2</v>
      </c>
      <c r="G811">
        <f>AVERAGE(F$2:F811)</f>
        <v>79.858061040162298</v>
      </c>
      <c r="T811">
        <f t="shared" ca="1" si="25"/>
        <v>11.716994201408776</v>
      </c>
      <c r="U811">
        <f ca="1">AVERAGE(T$2:T811)</f>
        <v>60.557597050419595</v>
      </c>
    </row>
    <row r="812" spans="1:21" x14ac:dyDescent="0.25">
      <c r="A812" s="75" t="s">
        <v>18</v>
      </c>
      <c r="B812">
        <v>0.25925925925925924</v>
      </c>
      <c r="C812" s="76" t="s">
        <v>89</v>
      </c>
      <c r="E812">
        <f t="shared" ca="1" si="24"/>
        <v>0.5787389317885091</v>
      </c>
      <c r="F812">
        <v>0.16666666666666666</v>
      </c>
      <c r="G812">
        <f>AVERAGE(F$2:F812)</f>
        <v>79.759797915164157</v>
      </c>
      <c r="T812">
        <f t="shared" ca="1" si="25"/>
        <v>13.693726756489532</v>
      </c>
      <c r="U812">
        <f ca="1">AVERAGE(T$2:T812)</f>
        <v>60.499811760291443</v>
      </c>
    </row>
    <row r="813" spans="1:21" x14ac:dyDescent="0.25">
      <c r="A813" s="75" t="s">
        <v>18</v>
      </c>
      <c r="B813">
        <v>0.66666666666666685</v>
      </c>
      <c r="C813" s="76" t="s">
        <v>90</v>
      </c>
      <c r="E813">
        <f t="shared" ca="1" si="24"/>
        <v>0.18889260370368977</v>
      </c>
      <c r="F813">
        <v>19999</v>
      </c>
      <c r="G813">
        <f>AVERAGE(F$2:F813)</f>
        <v>104.29088190787947</v>
      </c>
      <c r="T813">
        <f t="shared" ca="1" si="25"/>
        <v>3.8795638080918304</v>
      </c>
      <c r="U813">
        <f ca="1">AVERAGE(T$2:T813)</f>
        <v>60.430082390892181</v>
      </c>
    </row>
    <row r="814" spans="1:21" x14ac:dyDescent="0.25">
      <c r="A814" s="75" t="s">
        <v>18</v>
      </c>
      <c r="B814">
        <v>2.2608695652173911</v>
      </c>
      <c r="C814" s="76" t="s">
        <v>91</v>
      </c>
      <c r="E814">
        <f t="shared" ca="1" si="24"/>
        <v>1.9621172775298179E-2</v>
      </c>
      <c r="F814">
        <v>0.5</v>
      </c>
      <c r="G814">
        <f>AVERAGE(F$2:F814)</f>
        <v>104.16321784649216</v>
      </c>
      <c r="T814">
        <f t="shared" ca="1" si="25"/>
        <v>2.2392045943553422</v>
      </c>
      <c r="U814">
        <f ca="1">AVERAGE(T$2:T814)</f>
        <v>60.358506895447483</v>
      </c>
    </row>
    <row r="815" spans="1:21" x14ac:dyDescent="0.25">
      <c r="A815" s="75" t="s">
        <v>18</v>
      </c>
      <c r="B815">
        <v>6.0820367751060818E-2</v>
      </c>
      <c r="C815" s="76" t="s">
        <v>92</v>
      </c>
      <c r="E815">
        <f t="shared" ca="1" si="24"/>
        <v>0.98250388794700405</v>
      </c>
      <c r="F815">
        <v>1.5510204081632653</v>
      </c>
      <c r="G815">
        <f>AVERAGE(F$2:F815)</f>
        <v>104.03715863587996</v>
      </c>
      <c r="T815">
        <f t="shared" ca="1" si="25"/>
        <v>5.4890382878104944</v>
      </c>
      <c r="U815">
        <f ca="1">AVERAGE(T$2:T815)</f>
        <v>60.291099685855791</v>
      </c>
    </row>
    <row r="816" spans="1:21" x14ac:dyDescent="0.25">
      <c r="A816" s="75" t="s">
        <v>18</v>
      </c>
      <c r="B816">
        <v>0.90476190476190477</v>
      </c>
      <c r="C816" s="76" t="s">
        <v>93</v>
      </c>
      <c r="E816">
        <f t="shared" ca="1" si="24"/>
        <v>0.8452846284049027</v>
      </c>
      <c r="F816">
        <v>0.13636363636363635</v>
      </c>
      <c r="G816">
        <f>AVERAGE(F$2:F816)</f>
        <v>103.90967299784374</v>
      </c>
      <c r="T816">
        <f t="shared" ca="1" si="25"/>
        <v>4.7297856111342043</v>
      </c>
      <c r="U816">
        <f ca="1">AVERAGE(T$2:T816)</f>
        <v>60.222926294353066</v>
      </c>
    </row>
    <row r="817" spans="1:21" x14ac:dyDescent="0.25">
      <c r="A817" s="75" t="s">
        <v>18</v>
      </c>
      <c r="B817">
        <v>0.21654501216545019</v>
      </c>
      <c r="C817" s="76" t="s">
        <v>94</v>
      </c>
      <c r="E817">
        <f t="shared" ca="1" si="24"/>
        <v>0.87221463554658996</v>
      </c>
      <c r="F817">
        <v>885.15384615384619</v>
      </c>
      <c r="G817">
        <f>AVERAGE(F$2:F817)</f>
        <v>104.86708007278983</v>
      </c>
      <c r="T817">
        <f t="shared" ca="1" si="25"/>
        <v>3.5958346449532943</v>
      </c>
      <c r="U817">
        <f ca="1">AVERAGE(T$2:T817)</f>
        <v>60.153530348704294</v>
      </c>
    </row>
    <row r="818" spans="1:21" x14ac:dyDescent="0.25">
      <c r="A818" s="75" t="s">
        <v>116</v>
      </c>
      <c r="B818">
        <v>9.090909090909087E-2</v>
      </c>
      <c r="C818" s="76" t="s">
        <v>81</v>
      </c>
      <c r="E818">
        <f t="shared" ca="1" si="24"/>
        <v>0.64056961705948479</v>
      </c>
      <c r="F818">
        <v>0.99155405405405406</v>
      </c>
      <c r="G818">
        <f>AVERAGE(F$2:F818)</f>
        <v>104.7399374460839</v>
      </c>
      <c r="T818">
        <f t="shared" ca="1" si="25"/>
        <v>3.3250237628547863</v>
      </c>
      <c r="U818">
        <f ca="1">AVERAGE(T$2:T818)</f>
        <v>60.083972813103493</v>
      </c>
    </row>
    <row r="819" spans="1:21" x14ac:dyDescent="0.25">
      <c r="A819" s="75" t="s">
        <v>19</v>
      </c>
      <c r="B819">
        <v>3.8961038961038939E-2</v>
      </c>
      <c r="C819" s="76" t="s">
        <v>82</v>
      </c>
      <c r="E819">
        <f t="shared" ca="1" si="24"/>
        <v>0.71175499462114322</v>
      </c>
      <c r="F819">
        <v>8.2568807339449615E-2</v>
      </c>
      <c r="G819">
        <f>AVERAGE(F$2:F819)</f>
        <v>104.611994452638</v>
      </c>
      <c r="T819">
        <f t="shared" ca="1" si="25"/>
        <v>6.8117577658701718</v>
      </c>
      <c r="U819">
        <f ca="1">AVERAGE(T$2:T819)</f>
        <v>60.018847855833037</v>
      </c>
    </row>
    <row r="820" spans="1:21" x14ac:dyDescent="0.25">
      <c r="A820" s="75" t="s">
        <v>19</v>
      </c>
      <c r="B820">
        <v>0.64473684210526316</v>
      </c>
      <c r="C820" s="76" t="s">
        <v>83</v>
      </c>
      <c r="E820">
        <f t="shared" ca="1" si="24"/>
        <v>0.97716918260573582</v>
      </c>
      <c r="F820">
        <v>1.2</v>
      </c>
      <c r="G820">
        <f>AVERAGE(F$2:F820)</f>
        <v>104.48572828114516</v>
      </c>
      <c r="T820">
        <f t="shared" ca="1" si="25"/>
        <v>3.0448867035896163</v>
      </c>
      <c r="U820">
        <f ca="1">AVERAGE(T$2:T820)</f>
        <v>59.949282579700871</v>
      </c>
    </row>
    <row r="821" spans="1:21" x14ac:dyDescent="0.25">
      <c r="A821" s="75" t="s">
        <v>19</v>
      </c>
      <c r="B821">
        <v>12.333333333333334</v>
      </c>
      <c r="C821" s="76" t="s">
        <v>84</v>
      </c>
      <c r="E821">
        <f t="shared" ca="1" si="24"/>
        <v>0.93901903668798126</v>
      </c>
      <c r="F821">
        <v>0.5</v>
      </c>
      <c r="G821">
        <f>AVERAGE(F$2:F821)</f>
        <v>104.35891641738766</v>
      </c>
      <c r="T821">
        <f t="shared" ca="1" si="25"/>
        <v>3.2738045775401505</v>
      </c>
      <c r="U821">
        <f ca="1">AVERAGE(T$2:T821)</f>
        <v>59.880166143112874</v>
      </c>
    </row>
    <row r="822" spans="1:21" x14ac:dyDescent="0.25">
      <c r="A822" s="75" t="s">
        <v>19</v>
      </c>
      <c r="B822">
        <v>0.36986301369863017</v>
      </c>
      <c r="C822" s="76" t="s">
        <v>85</v>
      </c>
      <c r="E822">
        <f t="shared" ca="1" si="24"/>
        <v>0.42437131246038073</v>
      </c>
      <c r="F822">
        <v>1.7272727272727273</v>
      </c>
      <c r="G822">
        <f>AVERAGE(F$2:F822)</f>
        <v>104.23390832519509</v>
      </c>
      <c r="T822">
        <f t="shared" ca="1" si="25"/>
        <v>5.0557385206265222</v>
      </c>
      <c r="U822">
        <f ca="1">AVERAGE(T$2:T822)</f>
        <v>59.813388521161002</v>
      </c>
    </row>
    <row r="823" spans="1:21" x14ac:dyDescent="0.25">
      <c r="A823" s="75" t="s">
        <v>19</v>
      </c>
      <c r="B823">
        <v>0.11504424778761053</v>
      </c>
      <c r="C823" s="76" t="s">
        <v>86</v>
      </c>
      <c r="E823">
        <f t="shared" ca="1" si="24"/>
        <v>0.9802671283241523</v>
      </c>
      <c r="F823">
        <v>4.5555555555555554</v>
      </c>
      <c r="G823">
        <f>AVERAGE(F$2:F823)</f>
        <v>104.11264512231232</v>
      </c>
      <c r="T823">
        <f t="shared" ca="1" si="25"/>
        <v>13.659719253312549</v>
      </c>
      <c r="U823">
        <f ca="1">AVERAGE(T$2:T823)</f>
        <v>59.757240505020071</v>
      </c>
    </row>
    <row r="824" spans="1:21" x14ac:dyDescent="0.25">
      <c r="A824" s="75" t="s">
        <v>19</v>
      </c>
      <c r="B824">
        <v>4</v>
      </c>
      <c r="C824" s="76" t="s">
        <v>87</v>
      </c>
      <c r="E824">
        <f t="shared" ca="1" si="24"/>
        <v>0.9506944737921974</v>
      </c>
      <c r="F824">
        <v>0.4598540145985402</v>
      </c>
      <c r="G824">
        <f>AVERAGE(F$2:F824)</f>
        <v>103.9867000541377</v>
      </c>
      <c r="T824">
        <f t="shared" ca="1" si="25"/>
        <v>8.5355852610161449</v>
      </c>
      <c r="U824">
        <f ca="1">AVERAGE(T$2:T824)</f>
        <v>59.695002770823223</v>
      </c>
    </row>
    <row r="825" spans="1:21" x14ac:dyDescent="0.25">
      <c r="A825" s="75" t="s">
        <v>19</v>
      </c>
      <c r="B825">
        <v>0.87804878048780488</v>
      </c>
      <c r="C825" s="76" t="s">
        <v>88</v>
      </c>
      <c r="E825">
        <f t="shared" ca="1" si="24"/>
        <v>0.5793874824005355</v>
      </c>
      <c r="F825">
        <v>0.66666666666666663</v>
      </c>
      <c r="G825">
        <f>AVERAGE(F$2:F825)</f>
        <v>103.86131166410436</v>
      </c>
      <c r="T825">
        <f t="shared" ca="1" si="25"/>
        <v>2.5189856015197387</v>
      </c>
      <c r="U825">
        <f ca="1">AVERAGE(T$2:T825)</f>
        <v>59.625614400472124</v>
      </c>
    </row>
    <row r="826" spans="1:21" x14ac:dyDescent="0.25">
      <c r="A826" s="75" t="s">
        <v>19</v>
      </c>
      <c r="B826">
        <v>0.81481481481481488</v>
      </c>
      <c r="C826" s="76" t="s">
        <v>89</v>
      </c>
      <c r="E826">
        <f t="shared" ca="1" si="24"/>
        <v>0.94617368018321646</v>
      </c>
      <c r="F826">
        <v>9.204081632653061</v>
      </c>
      <c r="G826">
        <f>AVERAGE(F$2:F826)</f>
        <v>103.7465756277026</v>
      </c>
      <c r="T826">
        <f t="shared" ca="1" si="25"/>
        <v>92.45624645607478</v>
      </c>
      <c r="U826">
        <f ca="1">AVERAGE(T$2:T826)</f>
        <v>59.665409105994065</v>
      </c>
    </row>
    <row r="827" spans="1:21" x14ac:dyDescent="0.25">
      <c r="A827" s="75" t="s">
        <v>19</v>
      </c>
      <c r="B827">
        <v>12.333333333333334</v>
      </c>
      <c r="C827" s="76" t="s">
        <v>90</v>
      </c>
      <c r="E827">
        <f t="shared" ca="1" si="24"/>
        <v>0.96799932245257447</v>
      </c>
      <c r="F827">
        <v>33.090909090909093</v>
      </c>
      <c r="G827">
        <f>AVERAGE(F$2:F827)</f>
        <v>103.66103607983723</v>
      </c>
      <c r="T827">
        <f t="shared" ca="1" si="25"/>
        <v>4.0362898538091221</v>
      </c>
      <c r="U827">
        <f ca="1">AVERAGE(T$2:T827)</f>
        <v>59.59806150399384</v>
      </c>
    </row>
    <row r="828" spans="1:21" x14ac:dyDescent="0.25">
      <c r="A828" s="75" t="s">
        <v>19</v>
      </c>
      <c r="B828">
        <v>12.043478260869565</v>
      </c>
      <c r="C828" s="76" t="s">
        <v>91</v>
      </c>
      <c r="E828">
        <f t="shared" ca="1" si="24"/>
        <v>0.59158390502507219</v>
      </c>
      <c r="F828">
        <v>2.8095238095238093</v>
      </c>
      <c r="G828">
        <f>AVERAGE(F$2:F828)</f>
        <v>103.53908745556842</v>
      </c>
      <c r="T828">
        <f t="shared" ca="1" si="25"/>
        <v>1195.170806276107</v>
      </c>
      <c r="U828">
        <f ca="1">AVERAGE(T$2:T828)</f>
        <v>60.971184532738846</v>
      </c>
    </row>
    <row r="829" spans="1:21" x14ac:dyDescent="0.25">
      <c r="A829" s="75" t="s">
        <v>19</v>
      </c>
      <c r="B829">
        <v>9.9009900990099011E-3</v>
      </c>
      <c r="C829" s="76" t="s">
        <v>92</v>
      </c>
      <c r="E829">
        <f t="shared" ca="1" si="24"/>
        <v>8.8032302079055214E-3</v>
      </c>
      <c r="F829">
        <v>0.32784184514003295</v>
      </c>
      <c r="G829">
        <f>AVERAGE(F$2:F829)</f>
        <v>103.41443619275388</v>
      </c>
      <c r="T829">
        <f t="shared" ca="1" si="25"/>
        <v>2.0501850787340494</v>
      </c>
      <c r="U829">
        <f ca="1">AVERAGE(T$2:T829)</f>
        <v>60.90002390537893</v>
      </c>
    </row>
    <row r="830" spans="1:21" x14ac:dyDescent="0.25">
      <c r="A830" s="75" t="s">
        <v>19</v>
      </c>
      <c r="B830">
        <v>0.90476190476190477</v>
      </c>
      <c r="C830" s="76" t="s">
        <v>93</v>
      </c>
      <c r="E830">
        <f t="shared" ca="1" si="24"/>
        <v>0.72285741410968773</v>
      </c>
      <c r="F830">
        <v>0.22566371681415923</v>
      </c>
      <c r="G830">
        <f>AVERAGE(F$2:F830)</f>
        <v>103.28996240207121</v>
      </c>
      <c r="T830">
        <f t="shared" ca="1" si="25"/>
        <v>4.8989530593700676</v>
      </c>
      <c r="U830">
        <f ca="1">AVERAGE(T$2:T830)</f>
        <v>60.832471347060462</v>
      </c>
    </row>
    <row r="831" spans="1:21" x14ac:dyDescent="0.25">
      <c r="A831" s="75" t="s">
        <v>19</v>
      </c>
      <c r="B831">
        <v>0.3917274939172749</v>
      </c>
      <c r="C831" s="76" t="s">
        <v>94</v>
      </c>
      <c r="E831">
        <f t="shared" ca="1" si="24"/>
        <v>0.50651798805916748</v>
      </c>
      <c r="F831">
        <v>204.14285714285714</v>
      </c>
      <c r="G831">
        <f>AVERAGE(F$2:F831)</f>
        <v>103.41147191380711</v>
      </c>
      <c r="T831">
        <f t="shared" ca="1" si="25"/>
        <v>2.2389727462346598</v>
      </c>
      <c r="U831">
        <f ca="1">AVERAGE(T$2:T831)</f>
        <v>60.761876770432963</v>
      </c>
    </row>
    <row r="832" spans="1:21" x14ac:dyDescent="0.25">
      <c r="A832" s="75" t="s">
        <v>117</v>
      </c>
      <c r="B832">
        <v>0.18181818181818185</v>
      </c>
      <c r="C832" s="76" t="s">
        <v>81</v>
      </c>
      <c r="E832">
        <f t="shared" ca="1" si="24"/>
        <v>0.59548169528510997</v>
      </c>
      <c r="F832">
        <v>0.25</v>
      </c>
      <c r="G832">
        <f>AVERAGE(F$2:F832)</f>
        <v>103.28733055169663</v>
      </c>
      <c r="T832">
        <f t="shared" ca="1" si="25"/>
        <v>5.4745041342168879</v>
      </c>
      <c r="U832">
        <f ca="1">AVERAGE(T$2:T832)</f>
        <v>60.695345636093357</v>
      </c>
    </row>
    <row r="833" spans="1:21" x14ac:dyDescent="0.25">
      <c r="A833" s="75" t="s">
        <v>20</v>
      </c>
      <c r="B833">
        <v>3.8961038961038939E-2</v>
      </c>
      <c r="C833" s="76" t="s">
        <v>82</v>
      </c>
      <c r="E833">
        <f t="shared" ca="1" si="24"/>
        <v>0.88453290345543234</v>
      </c>
      <c r="F833">
        <v>0.25</v>
      </c>
      <c r="G833">
        <f>AVERAGE(F$2:F833)</f>
        <v>103.16348760632198</v>
      </c>
      <c r="T833">
        <f t="shared" ca="1" si="25"/>
        <v>3.3286172604455837</v>
      </c>
      <c r="U833">
        <f ca="1">AVERAGE(T$2:T833)</f>
        <v>60.626395241411082</v>
      </c>
    </row>
    <row r="834" spans="1:21" x14ac:dyDescent="0.25">
      <c r="A834" s="75" t="s">
        <v>20</v>
      </c>
      <c r="B834">
        <v>0.98355263157894735</v>
      </c>
      <c r="C834" s="76" t="s">
        <v>83</v>
      </c>
      <c r="E834">
        <f t="shared" ref="E834:E897" ca="1" si="26">RAND()</f>
        <v>0.27186630651484867</v>
      </c>
      <c r="F834">
        <v>0.22807017543859648</v>
      </c>
      <c r="G834">
        <f>AVERAGE(F$2:F834)</f>
        <v>103.03991567663304</v>
      </c>
      <c r="T834">
        <f t="shared" ca="1" si="25"/>
        <v>8.1916076687226838</v>
      </c>
      <c r="U834">
        <f ca="1">AVERAGE(T$2:T834)</f>
        <v>60.563448317554311</v>
      </c>
    </row>
    <row r="835" spans="1:21" x14ac:dyDescent="0.25">
      <c r="A835" s="75" t="s">
        <v>20</v>
      </c>
      <c r="B835">
        <v>15.666666666666666</v>
      </c>
      <c r="C835" s="76" t="s">
        <v>84</v>
      </c>
      <c r="E835">
        <f t="shared" ca="1" si="26"/>
        <v>0.72922344386711224</v>
      </c>
      <c r="F835">
        <v>0.12408759124087587</v>
      </c>
      <c r="G835">
        <f>AVERAGE(F$2:F835)</f>
        <v>102.91651540314938</v>
      </c>
      <c r="T835">
        <f t="shared" ref="T835:T898" ca="1" si="27">2*RAND()^-1</f>
        <v>3.6425581881641973</v>
      </c>
      <c r="U835">
        <f ca="1">AVERAGE(T$2:T835)</f>
        <v>60.495197849773263</v>
      </c>
    </row>
    <row r="836" spans="1:21" x14ac:dyDescent="0.25">
      <c r="A836" s="75" t="s">
        <v>20</v>
      </c>
      <c r="B836">
        <v>0.82876712328767121</v>
      </c>
      <c r="C836" s="76" t="s">
        <v>85</v>
      </c>
      <c r="E836">
        <f t="shared" ca="1" si="26"/>
        <v>0.21118150546279146</v>
      </c>
      <c r="F836">
        <v>0.66666666666666663</v>
      </c>
      <c r="G836">
        <f>AVERAGE(F$2:F836)</f>
        <v>102.79406049448293</v>
      </c>
      <c r="T836">
        <f t="shared" ca="1" si="27"/>
        <v>3.2058494792168557</v>
      </c>
      <c r="U836">
        <f ca="1">AVERAGE(T$2:T836)</f>
        <v>60.42658785172469</v>
      </c>
    </row>
    <row r="837" spans="1:21" x14ac:dyDescent="0.25">
      <c r="A837" s="75" t="s">
        <v>20</v>
      </c>
      <c r="B837">
        <v>0.33628318584070788</v>
      </c>
      <c r="C837" s="76" t="s">
        <v>86</v>
      </c>
      <c r="E837">
        <f t="shared" ca="1" si="26"/>
        <v>0.58246330349768527</v>
      </c>
      <c r="F837">
        <v>0.5</v>
      </c>
      <c r="G837">
        <f>AVERAGE(F$2:F837)</f>
        <v>102.67169917810197</v>
      </c>
      <c r="T837">
        <f t="shared" ca="1" si="27"/>
        <v>4.6202194607934697</v>
      </c>
      <c r="U837">
        <f ca="1">AVERAGE(T$2:T837)</f>
        <v>60.359833822548929</v>
      </c>
    </row>
    <row r="838" spans="1:21" x14ac:dyDescent="0.25">
      <c r="A838" s="75" t="s">
        <v>20</v>
      </c>
      <c r="B838">
        <v>0.95</v>
      </c>
      <c r="C838" s="76" t="s">
        <v>87</v>
      </c>
      <c r="E838">
        <f t="shared" ca="1" si="26"/>
        <v>0.90173286134363462</v>
      </c>
      <c r="F838">
        <v>0.1111111111111111</v>
      </c>
      <c r="G838">
        <f>AVERAGE(F$2:F838)</f>
        <v>102.54916562007689</v>
      </c>
      <c r="T838">
        <f t="shared" ca="1" si="27"/>
        <v>5.3312819223749566</v>
      </c>
      <c r="U838">
        <f ca="1">AVERAGE(T$2:T838)</f>
        <v>60.294088838199855</v>
      </c>
    </row>
    <row r="839" spans="1:21" x14ac:dyDescent="0.25">
      <c r="A839" s="75" t="s">
        <v>20</v>
      </c>
      <c r="B839">
        <v>0.63414634146341464</v>
      </c>
      <c r="C839" s="76" t="s">
        <v>88</v>
      </c>
      <c r="E839">
        <f t="shared" ca="1" si="26"/>
        <v>4.8656412524590409E-2</v>
      </c>
      <c r="F839">
        <v>0.25628140703517588</v>
      </c>
      <c r="G839">
        <f>AVERAGE(F$2:F839)</f>
        <v>102.42709773915441</v>
      </c>
      <c r="T839">
        <f t="shared" ca="1" si="27"/>
        <v>2.0186626788072215</v>
      </c>
      <c r="U839">
        <f ca="1">AVERAGE(T$2:T839)</f>
        <v>60.224547756864062</v>
      </c>
    </row>
    <row r="840" spans="1:21" x14ac:dyDescent="0.25">
      <c r="A840" s="75" t="s">
        <v>20</v>
      </c>
      <c r="B840">
        <v>0.62962962962962965</v>
      </c>
      <c r="C840" s="76" t="s">
        <v>89</v>
      </c>
      <c r="E840">
        <f t="shared" ca="1" si="26"/>
        <v>0.97765628347235034</v>
      </c>
      <c r="F840">
        <v>0.16666666666666666</v>
      </c>
      <c r="G840">
        <f>AVERAGE(F$2:F840)</f>
        <v>102.30521403108233</v>
      </c>
      <c r="T840">
        <f t="shared" ca="1" si="27"/>
        <v>2.0204953798897471</v>
      </c>
      <c r="U840">
        <f ca="1">AVERAGE(T$2:T840)</f>
        <v>60.155174631265758</v>
      </c>
    </row>
    <row r="841" spans="1:21" x14ac:dyDescent="0.25">
      <c r="A841" s="75" t="s">
        <v>20</v>
      </c>
      <c r="B841">
        <v>0.66666666666666685</v>
      </c>
      <c r="C841" s="76" t="s">
        <v>90</v>
      </c>
      <c r="E841">
        <f t="shared" ca="1" si="26"/>
        <v>0.4336411253430974</v>
      </c>
      <c r="F841">
        <v>5.418938466674085E-2</v>
      </c>
      <c r="G841">
        <f>AVERAGE(F$2:F841)</f>
        <v>102.18348662078897</v>
      </c>
      <c r="T841">
        <f t="shared" ca="1" si="27"/>
        <v>3.1905317374823507</v>
      </c>
      <c r="U841">
        <f ca="1">AVERAGE(T$2:T841)</f>
        <v>60.087359580201735</v>
      </c>
    </row>
    <row r="842" spans="1:21" x14ac:dyDescent="0.25">
      <c r="A842" s="75" t="s">
        <v>20</v>
      </c>
      <c r="B842">
        <v>2.9130434782608696</v>
      </c>
      <c r="C842" s="76" t="s">
        <v>91</v>
      </c>
      <c r="E842">
        <f t="shared" ca="1" si="26"/>
        <v>0.40892023011698619</v>
      </c>
      <c r="F842">
        <v>2</v>
      </c>
      <c r="G842">
        <f>AVERAGE(F$2:F842)</f>
        <v>102.06436237986057</v>
      </c>
      <c r="T842">
        <f t="shared" ca="1" si="27"/>
        <v>2.4935814450011606</v>
      </c>
      <c r="U842">
        <f ca="1">AVERAGE(T$2:T842)</f>
        <v>60.018877085391743</v>
      </c>
    </row>
    <row r="843" spans="1:21" x14ac:dyDescent="0.25">
      <c r="A843" s="75" t="s">
        <v>20</v>
      </c>
      <c r="B843">
        <v>9.9009900990099011E-3</v>
      </c>
      <c r="C843" s="76" t="s">
        <v>92</v>
      </c>
      <c r="E843">
        <f t="shared" ca="1" si="26"/>
        <v>0.18404218718418419</v>
      </c>
      <c r="F843">
        <v>0.63636363636363624</v>
      </c>
      <c r="G843">
        <f>AVERAGE(F$2:F843)</f>
        <v>101.9439015737519</v>
      </c>
      <c r="T843">
        <f t="shared" ca="1" si="27"/>
        <v>2.249348069256857</v>
      </c>
      <c r="U843">
        <f ca="1">AVERAGE(T$2:T843)</f>
        <v>59.950267193448596</v>
      </c>
    </row>
    <row r="844" spans="1:21" x14ac:dyDescent="0.25">
      <c r="A844" s="75" t="s">
        <v>20</v>
      </c>
      <c r="B844">
        <v>0.42857142857142855</v>
      </c>
      <c r="C844" s="76" t="s">
        <v>93</v>
      </c>
      <c r="E844">
        <f t="shared" ca="1" si="26"/>
        <v>0.17500898698091572</v>
      </c>
      <c r="F844">
        <v>0.31271477663230246</v>
      </c>
      <c r="G844">
        <f>AVERAGE(F$2:F844)</f>
        <v>101.82334263330455</v>
      </c>
      <c r="T844">
        <f t="shared" ca="1" si="27"/>
        <v>7.4813273557784346</v>
      </c>
      <c r="U844">
        <f ca="1">AVERAGE(T$2:T844)</f>
        <v>59.888026458172597</v>
      </c>
    </row>
    <row r="845" spans="1:21" x14ac:dyDescent="0.25">
      <c r="A845" s="75" t="s">
        <v>20</v>
      </c>
      <c r="B845">
        <v>0.82481751824817529</v>
      </c>
      <c r="C845" s="76" t="s">
        <v>94</v>
      </c>
      <c r="E845">
        <f t="shared" ca="1" si="26"/>
        <v>0.61263483871104629</v>
      </c>
      <c r="F845">
        <v>5.5217391304347823</v>
      </c>
      <c r="G845">
        <f>AVERAGE(F$2:F845)</f>
        <v>101.70924120735329</v>
      </c>
      <c r="T845">
        <f t="shared" ca="1" si="27"/>
        <v>4.5937145406006055</v>
      </c>
      <c r="U845">
        <f ca="1">AVERAGE(T$2:T845)</f>
        <v>59.822511870592528</v>
      </c>
    </row>
    <row r="846" spans="1:21" x14ac:dyDescent="0.25">
      <c r="A846" s="75" t="s">
        <v>118</v>
      </c>
      <c r="B846">
        <v>499</v>
      </c>
      <c r="C846" s="76" t="s">
        <v>81</v>
      </c>
      <c r="E846">
        <f t="shared" ca="1" si="26"/>
        <v>0.41824939881107581</v>
      </c>
      <c r="F846">
        <v>9.6491228070175433E-2</v>
      </c>
      <c r="G846">
        <f>AVERAGE(F$2:F846)</f>
        <v>101.58898943222988</v>
      </c>
      <c r="T846">
        <f t="shared" ca="1" si="27"/>
        <v>2.1757507048521365</v>
      </c>
      <c r="U846">
        <f ca="1">AVERAGE(T$2:T846)</f>
        <v>59.754290851461477</v>
      </c>
    </row>
    <row r="847" spans="1:21" x14ac:dyDescent="0.25">
      <c r="A847" s="75" t="s">
        <v>21</v>
      </c>
      <c r="B847">
        <v>518.48051948051955</v>
      </c>
      <c r="C847" s="76" t="s">
        <v>82</v>
      </c>
      <c r="E847">
        <f t="shared" ca="1" si="26"/>
        <v>0.17932351330656826</v>
      </c>
      <c r="F847">
        <v>0.98935264054514482</v>
      </c>
      <c r="G847">
        <f>AVERAGE(F$2:F847)</f>
        <v>101.47007733200331</v>
      </c>
      <c r="T847">
        <f t="shared" ca="1" si="27"/>
        <v>4.1045064845269037</v>
      </c>
      <c r="U847">
        <f ca="1">AVERAGE(T$2:T847)</f>
        <v>59.688510964502925</v>
      </c>
    </row>
    <row r="848" spans="1:21" x14ac:dyDescent="0.25">
      <c r="A848" s="75" t="s">
        <v>21</v>
      </c>
      <c r="B848">
        <v>0.83552631578947367</v>
      </c>
      <c r="C848" s="76" t="s">
        <v>83</v>
      </c>
      <c r="E848">
        <f t="shared" ca="1" si="26"/>
        <v>0.60252815767343337</v>
      </c>
      <c r="F848">
        <v>0.17582417582417584</v>
      </c>
      <c r="G848">
        <f>AVERAGE(F$2:F848)</f>
        <v>101.35048553370794</v>
      </c>
      <c r="T848">
        <f t="shared" ca="1" si="27"/>
        <v>10.467445338061266</v>
      </c>
      <c r="U848">
        <f ca="1">AVERAGE(T$2:T848)</f>
        <v>59.630398726455176</v>
      </c>
    </row>
    <row r="849" spans="1:21" x14ac:dyDescent="0.25">
      <c r="A849" s="75" t="s">
        <v>21</v>
      </c>
      <c r="B849">
        <v>32.333333333333336</v>
      </c>
      <c r="C849" s="76" t="s">
        <v>84</v>
      </c>
      <c r="E849">
        <f t="shared" ca="1" si="26"/>
        <v>0.42719277414309365</v>
      </c>
      <c r="F849">
        <v>0.98712446351931327</v>
      </c>
      <c r="G849">
        <f>AVERAGE(F$2:F849)</f>
        <v>101.23213251357799</v>
      </c>
      <c r="T849">
        <f t="shared" ca="1" si="27"/>
        <v>19.707739268974553</v>
      </c>
      <c r="U849">
        <f ca="1">AVERAGE(T$2:T849)</f>
        <v>59.583320118604377</v>
      </c>
    </row>
    <row r="850" spans="1:21" x14ac:dyDescent="0.25">
      <c r="A850" s="75" t="s">
        <v>21</v>
      </c>
      <c r="B850">
        <v>0.4863013698630137</v>
      </c>
      <c r="C850" s="76" t="s">
        <v>85</v>
      </c>
      <c r="E850">
        <f t="shared" ca="1" si="26"/>
        <v>0.68480805047213866</v>
      </c>
      <c r="F850">
        <v>0.16666666666666666</v>
      </c>
      <c r="G850">
        <f>AVERAGE(F$2:F850)</f>
        <v>101.11309191776301</v>
      </c>
      <c r="T850">
        <f t="shared" ca="1" si="27"/>
        <v>2.1217418954213891</v>
      </c>
      <c r="U850">
        <f ca="1">AVERAGE(T$2:T850)</f>
        <v>59.515638636598268</v>
      </c>
    </row>
    <row r="851" spans="1:21" x14ac:dyDescent="0.25">
      <c r="A851" s="75" t="s">
        <v>21</v>
      </c>
      <c r="B851">
        <v>0.33628318584070788</v>
      </c>
      <c r="C851" s="76" t="s">
        <v>86</v>
      </c>
      <c r="E851">
        <f t="shared" ca="1" si="26"/>
        <v>0.5025658309175266</v>
      </c>
      <c r="F851">
        <v>0.4</v>
      </c>
      <c r="G851">
        <f>AVERAGE(F$2:F851)</f>
        <v>100.99460592727152</v>
      </c>
      <c r="T851">
        <f t="shared" ca="1" si="27"/>
        <v>2.9101506225599727</v>
      </c>
      <c r="U851">
        <f ca="1">AVERAGE(T$2:T851)</f>
        <v>59.449043944817049</v>
      </c>
    </row>
    <row r="852" spans="1:21" x14ac:dyDescent="0.25">
      <c r="A852" s="75" t="s">
        <v>21</v>
      </c>
      <c r="B852">
        <v>19</v>
      </c>
      <c r="C852" s="76" t="s">
        <v>87</v>
      </c>
      <c r="E852">
        <f t="shared" ca="1" si="26"/>
        <v>2.9177512522054472E-2</v>
      </c>
      <c r="F852">
        <v>8.2165898617511512</v>
      </c>
      <c r="G852">
        <f>AVERAGE(F$2:F852)</f>
        <v>100.88558358171863</v>
      </c>
      <c r="T852">
        <f t="shared" ca="1" si="27"/>
        <v>2.4568394876465587</v>
      </c>
      <c r="U852">
        <f ca="1">AVERAGE(T$2:T852)</f>
        <v>59.382073081765149</v>
      </c>
    </row>
    <row r="853" spans="1:21" x14ac:dyDescent="0.25">
      <c r="A853" s="75" t="s">
        <v>21</v>
      </c>
      <c r="B853">
        <v>0.81707317073170727</v>
      </c>
      <c r="C853" s="76" t="s">
        <v>88</v>
      </c>
      <c r="E853">
        <f t="shared" ca="1" si="26"/>
        <v>0.35760264455692625</v>
      </c>
      <c r="F853">
        <v>0.99722222222222223</v>
      </c>
      <c r="G853">
        <f>AVERAGE(F$2:F853)</f>
        <v>100.76834372096805</v>
      </c>
      <c r="T853">
        <f t="shared" ca="1" si="27"/>
        <v>2.1880813192981492</v>
      </c>
      <c r="U853">
        <f ca="1">AVERAGE(T$2:T853)</f>
        <v>59.314943983452395</v>
      </c>
    </row>
    <row r="854" spans="1:21" x14ac:dyDescent="0.25">
      <c r="A854" s="75" t="s">
        <v>21</v>
      </c>
      <c r="B854">
        <v>7.4074074074074139E-2</v>
      </c>
      <c r="C854" s="76" t="s">
        <v>89</v>
      </c>
      <c r="E854">
        <f t="shared" ca="1" si="26"/>
        <v>0.12734218361780336</v>
      </c>
      <c r="F854">
        <v>0.40691927512355847</v>
      </c>
      <c r="G854">
        <f>AVERAGE(F$2:F854)</f>
        <v>100.65068671692838</v>
      </c>
      <c r="T854">
        <f t="shared" ca="1" si="27"/>
        <v>3.7568486756022339</v>
      </c>
      <c r="U854">
        <f ca="1">AVERAGE(T$2:T854)</f>
        <v>59.24981139809735</v>
      </c>
    </row>
    <row r="855" spans="1:21" x14ac:dyDescent="0.25">
      <c r="A855" s="75" t="s">
        <v>21</v>
      </c>
      <c r="B855">
        <v>12.333333333333334</v>
      </c>
      <c r="C855" s="76" t="s">
        <v>90</v>
      </c>
      <c r="E855">
        <f t="shared" ca="1" si="26"/>
        <v>3.2591562997252299E-2</v>
      </c>
      <c r="F855">
        <v>0.33333333333333331</v>
      </c>
      <c r="G855">
        <f>AVERAGE(F$2:F855)</f>
        <v>100.53321909001549</v>
      </c>
      <c r="T855">
        <f t="shared" ca="1" si="27"/>
        <v>8.5393814874428156</v>
      </c>
      <c r="U855">
        <f ca="1">AVERAGE(T$2:T855)</f>
        <v>59.190431503588385</v>
      </c>
    </row>
    <row r="856" spans="1:21" x14ac:dyDescent="0.25">
      <c r="A856" s="75" t="s">
        <v>21</v>
      </c>
      <c r="B856">
        <v>8.6956521739130432E-2</v>
      </c>
      <c r="C856" s="76" t="s">
        <v>91</v>
      </c>
      <c r="E856">
        <f t="shared" ca="1" si="26"/>
        <v>0.65556237843483889</v>
      </c>
      <c r="F856">
        <v>0.90476190476190477</v>
      </c>
      <c r="G856">
        <f>AVERAGE(F$2:F856)</f>
        <v>100.41669457868771</v>
      </c>
      <c r="T856">
        <f t="shared" ca="1" si="27"/>
        <v>32.726595278416205</v>
      </c>
      <c r="U856">
        <f ca="1">AVERAGE(T$2:T856)</f>
        <v>59.159479648354264</v>
      </c>
    </row>
    <row r="857" spans="1:21" x14ac:dyDescent="0.25">
      <c r="A857" s="75" t="s">
        <v>21</v>
      </c>
      <c r="B857">
        <v>0.13154172560113153</v>
      </c>
      <c r="C857" s="76" t="s">
        <v>92</v>
      </c>
      <c r="E857">
        <f t="shared" ca="1" si="26"/>
        <v>0.16018102890818087</v>
      </c>
      <c r="F857">
        <v>0.88888888888888884</v>
      </c>
      <c r="G857">
        <f>AVERAGE(F$2:F857)</f>
        <v>100.30042377764822</v>
      </c>
      <c r="T857">
        <f t="shared" ca="1" si="27"/>
        <v>6.1053603370260374</v>
      </c>
      <c r="U857">
        <f ca="1">AVERAGE(T$2:T857)</f>
        <v>59.097500537009253</v>
      </c>
    </row>
    <row r="858" spans="1:21" x14ac:dyDescent="0.25">
      <c r="A858" s="75" t="s">
        <v>21</v>
      </c>
      <c r="B858">
        <v>0.42857142857142855</v>
      </c>
      <c r="C858" s="76" t="s">
        <v>93</v>
      </c>
      <c r="E858">
        <f t="shared" ca="1" si="26"/>
        <v>0.5401814137432942</v>
      </c>
      <c r="F858">
        <v>0.75</v>
      </c>
      <c r="G858">
        <f>AVERAGE(F$2:F858)</f>
        <v>100.18426225632075</v>
      </c>
      <c r="T858">
        <f t="shared" ca="1" si="27"/>
        <v>4.0708518438320205</v>
      </c>
      <c r="U858">
        <f ca="1">AVERAGE(T$2:T858)</f>
        <v>59.033292078790844</v>
      </c>
    </row>
    <row r="859" spans="1:21" x14ac:dyDescent="0.25">
      <c r="A859" s="75" t="s">
        <v>21</v>
      </c>
      <c r="B859">
        <v>0.82481751824817529</v>
      </c>
      <c r="C859" s="76" t="s">
        <v>94</v>
      </c>
      <c r="E859">
        <f t="shared" ca="1" si="26"/>
        <v>0.84709571639255887</v>
      </c>
      <c r="F859">
        <v>2.0408163265306121E-2</v>
      </c>
      <c r="G859">
        <f>AVERAGE(F$2:F859)</f>
        <v>100.06752116763421</v>
      </c>
      <c r="T859">
        <f t="shared" ca="1" si="27"/>
        <v>6.0392945135700673</v>
      </c>
      <c r="U859">
        <f ca="1">AVERAGE(T$2:T859)</f>
        <v>58.971527512864007</v>
      </c>
    </row>
    <row r="860" spans="1:21" x14ac:dyDescent="0.25">
      <c r="A860" s="75" t="s">
        <v>119</v>
      </c>
      <c r="B860">
        <v>9.090909090909087E-2</v>
      </c>
      <c r="C860" s="76" t="s">
        <v>81</v>
      </c>
      <c r="E860">
        <f t="shared" ca="1" si="26"/>
        <v>0.98083700668375884</v>
      </c>
      <c r="F860">
        <v>1.3187868107406204</v>
      </c>
      <c r="G860">
        <f>AVERAGE(F$2:F860)</f>
        <v>99.95256338607787</v>
      </c>
      <c r="T860">
        <f t="shared" ca="1" si="27"/>
        <v>3.9665759713515261</v>
      </c>
      <c r="U860">
        <f ca="1">AVERAGE(T$2:T860)</f>
        <v>58.907493809090425</v>
      </c>
    </row>
    <row r="861" spans="1:21" x14ac:dyDescent="0.25">
      <c r="A861" s="75" t="s">
        <v>22</v>
      </c>
      <c r="B861">
        <v>2.5974025974025997E-2</v>
      </c>
      <c r="C861" s="76" t="s">
        <v>82</v>
      </c>
      <c r="E861">
        <f t="shared" ca="1" si="26"/>
        <v>0.26288133160059757</v>
      </c>
      <c r="F861">
        <v>0.965034965034965</v>
      </c>
      <c r="G861">
        <f>AVERAGE(F$2:F861)</f>
        <v>99.837461608844094</v>
      </c>
      <c r="T861">
        <f t="shared" ca="1" si="27"/>
        <v>10.285516377369518</v>
      </c>
      <c r="U861">
        <f ca="1">AVERAGE(T$2:T861)</f>
        <v>58.850956626030282</v>
      </c>
    </row>
    <row r="862" spans="1:21" x14ac:dyDescent="0.25">
      <c r="A862" s="75" t="s">
        <v>22</v>
      </c>
      <c r="B862">
        <v>0.83552631578947367</v>
      </c>
      <c r="C862" s="76" t="s">
        <v>83</v>
      </c>
      <c r="E862">
        <f t="shared" ca="1" si="26"/>
        <v>0.57305288120615905</v>
      </c>
      <c r="F862">
        <v>82.333333333333329</v>
      </c>
      <c r="G862">
        <f>AVERAGE(F$2:F862)</f>
        <v>99.817131610846971</v>
      </c>
      <c r="T862">
        <f t="shared" ca="1" si="27"/>
        <v>2.1885204383040429</v>
      </c>
      <c r="U862">
        <f ca="1">AVERAGE(T$2:T862)</f>
        <v>58.785146595614812</v>
      </c>
    </row>
    <row r="863" spans="1:21" x14ac:dyDescent="0.25">
      <c r="A863" s="75" t="s">
        <v>22</v>
      </c>
      <c r="B863">
        <v>34</v>
      </c>
      <c r="C863" s="76" t="s">
        <v>84</v>
      </c>
      <c r="E863">
        <f t="shared" ca="1" si="26"/>
        <v>5.2618920817043557E-2</v>
      </c>
      <c r="F863">
        <v>2.2679738562091503</v>
      </c>
      <c r="G863">
        <f>AVERAGE(F$2:F863)</f>
        <v>99.703965534565498</v>
      </c>
      <c r="T863">
        <f t="shared" ca="1" si="27"/>
        <v>2.0420976978487264</v>
      </c>
      <c r="U863">
        <f ca="1">AVERAGE(T$2:T863)</f>
        <v>58.719319392717168</v>
      </c>
    </row>
    <row r="864" spans="1:21" x14ac:dyDescent="0.25">
      <c r="A864" s="75" t="s">
        <v>22</v>
      </c>
      <c r="B864">
        <v>0.36986301369863017</v>
      </c>
      <c r="C864" s="76" t="s">
        <v>85</v>
      </c>
      <c r="E864">
        <f t="shared" ca="1" si="26"/>
        <v>0.30018127951660067</v>
      </c>
      <c r="F864">
        <v>208.45454545454547</v>
      </c>
      <c r="G864">
        <f>AVERAGE(F$2:F864)</f>
        <v>99.829980111529551</v>
      </c>
      <c r="T864">
        <f t="shared" ca="1" si="27"/>
        <v>11.522635163640963</v>
      </c>
      <c r="U864">
        <f ca="1">AVERAGE(T$2:T864)</f>
        <v>58.664630303228087</v>
      </c>
    </row>
    <row r="865" spans="1:21" x14ac:dyDescent="0.25">
      <c r="A865" s="75" t="s">
        <v>22</v>
      </c>
      <c r="B865">
        <v>0.10619469026548684</v>
      </c>
      <c r="C865" s="76" t="s">
        <v>86</v>
      </c>
      <c r="E865">
        <f t="shared" ca="1" si="26"/>
        <v>0.78530823932812488</v>
      </c>
      <c r="F865">
        <v>0.4</v>
      </c>
      <c r="G865">
        <f>AVERAGE(F$2:F865)</f>
        <v>99.714899116030097</v>
      </c>
      <c r="T865">
        <f t="shared" ca="1" si="27"/>
        <v>3.6686499952157003</v>
      </c>
      <c r="U865">
        <f ca="1">AVERAGE(T$2:T865)</f>
        <v>58.600977548241964</v>
      </c>
    </row>
    <row r="866" spans="1:21" x14ac:dyDescent="0.25">
      <c r="A866" s="75" t="s">
        <v>22</v>
      </c>
      <c r="B866">
        <v>0.435</v>
      </c>
      <c r="C866" s="76" t="s">
        <v>87</v>
      </c>
      <c r="E866">
        <f t="shared" ca="1" si="26"/>
        <v>0.16202467612023075</v>
      </c>
      <c r="F866">
        <v>0.81818181818181823</v>
      </c>
      <c r="G866">
        <f>AVERAGE(F$2:F866)</f>
        <v>99.600567650945862</v>
      </c>
      <c r="T866">
        <f t="shared" ca="1" si="27"/>
        <v>2.5530593109876341</v>
      </c>
      <c r="U866">
        <f ca="1">AVERAGE(T$2:T866)</f>
        <v>58.536182267042825</v>
      </c>
    </row>
    <row r="867" spans="1:21" x14ac:dyDescent="0.25">
      <c r="A867" s="75" t="s">
        <v>22</v>
      </c>
      <c r="B867">
        <v>0.75609756097560965</v>
      </c>
      <c r="C867" s="76" t="s">
        <v>88</v>
      </c>
      <c r="E867">
        <f t="shared" ca="1" si="26"/>
        <v>0.3418443407727465</v>
      </c>
      <c r="F867">
        <v>1.9411764705882353</v>
      </c>
      <c r="G867">
        <f>AVERAGE(F$2:F867)</f>
        <v>99.487796991384258</v>
      </c>
      <c r="T867">
        <f t="shared" ca="1" si="27"/>
        <v>2.7975915908094708</v>
      </c>
      <c r="U867">
        <f ca="1">AVERAGE(T$2:T867)</f>
        <v>58.471818998363574</v>
      </c>
    </row>
    <row r="868" spans="1:21" x14ac:dyDescent="0.25">
      <c r="A868" s="75" t="s">
        <v>22</v>
      </c>
      <c r="B868">
        <v>0.62962962962962965</v>
      </c>
      <c r="C868" s="76" t="s">
        <v>89</v>
      </c>
      <c r="E868">
        <f t="shared" ca="1" si="26"/>
        <v>8.5727926431728108E-2</v>
      </c>
      <c r="F868">
        <v>0.97222222222222221</v>
      </c>
      <c r="G868">
        <f>AVERAGE(F$2:F868)</f>
        <v>99.374168877463646</v>
      </c>
      <c r="T868">
        <f t="shared" ca="1" si="27"/>
        <v>39.084473017921361</v>
      </c>
      <c r="U868">
        <f ca="1">AVERAGE(T$2:T868)</f>
        <v>58.449457584314622</v>
      </c>
    </row>
    <row r="869" spans="1:21" x14ac:dyDescent="0.25">
      <c r="A869" s="75" t="s">
        <v>22</v>
      </c>
      <c r="B869">
        <v>7.3333333333333339</v>
      </c>
      <c r="C869" s="76" t="s">
        <v>90</v>
      </c>
      <c r="E869">
        <f t="shared" ca="1" si="26"/>
        <v>0.57613114620984052</v>
      </c>
      <c r="F869">
        <v>1.197802197802198</v>
      </c>
      <c r="G869">
        <f>AVERAGE(F$2:F869)</f>
        <v>99.261062464238222</v>
      </c>
      <c r="T869">
        <f t="shared" ca="1" si="27"/>
        <v>2.5921966133879564</v>
      </c>
      <c r="U869">
        <f ca="1">AVERAGE(T$2:T869)</f>
        <v>58.385105901168394</v>
      </c>
    </row>
    <row r="870" spans="1:21" x14ac:dyDescent="0.25">
      <c r="A870" s="75" t="s">
        <v>22</v>
      </c>
      <c r="B870">
        <v>12.913043478260869</v>
      </c>
      <c r="C870" s="76" t="s">
        <v>91</v>
      </c>
      <c r="E870">
        <f t="shared" ca="1" si="26"/>
        <v>0.76478789324989427</v>
      </c>
      <c r="F870">
        <v>0.29629629629629611</v>
      </c>
      <c r="G870">
        <f>AVERAGE(F$2:F870)</f>
        <v>99.147178958866604</v>
      </c>
      <c r="T870">
        <f t="shared" ca="1" si="27"/>
        <v>3.1418316224459844</v>
      </c>
      <c r="U870">
        <f ca="1">AVERAGE(T$2:T870)</f>
        <v>58.321534814541558</v>
      </c>
    </row>
    <row r="871" spans="1:21" x14ac:dyDescent="0.25">
      <c r="A871" s="75" t="s">
        <v>22</v>
      </c>
      <c r="B871">
        <v>7.0721357850070717E-3</v>
      </c>
      <c r="C871" s="76" t="s">
        <v>92</v>
      </c>
      <c r="E871">
        <f t="shared" ca="1" si="26"/>
        <v>0.99117370793840442</v>
      </c>
      <c r="F871">
        <v>1.0689655172413792</v>
      </c>
      <c r="G871">
        <f>AVERAGE(F$2:F871)</f>
        <v>99.034445380198065</v>
      </c>
      <c r="T871">
        <f t="shared" ca="1" si="27"/>
        <v>36.066360299749761</v>
      </c>
      <c r="U871">
        <f ca="1">AVERAGE(T$2:T871)</f>
        <v>58.295954154179732</v>
      </c>
    </row>
    <row r="872" spans="1:21" x14ac:dyDescent="0.25">
      <c r="A872" s="75" t="s">
        <v>22</v>
      </c>
      <c r="B872">
        <v>2.0952380952380953</v>
      </c>
      <c r="C872" s="76" t="s">
        <v>93</v>
      </c>
      <c r="E872">
        <f t="shared" ca="1" si="26"/>
        <v>0.77528420233597106</v>
      </c>
      <c r="F872">
        <v>0.45293929619620493</v>
      </c>
      <c r="G872">
        <f>AVERAGE(F$2:F872)</f>
        <v>98.921263398471325</v>
      </c>
      <c r="T872">
        <f t="shared" ca="1" si="27"/>
        <v>7.9541749838767899</v>
      </c>
      <c r="U872">
        <f ca="1">AVERAGE(T$2:T872)</f>
        <v>58.238156474305669</v>
      </c>
    </row>
    <row r="873" spans="1:21" x14ac:dyDescent="0.25">
      <c r="A873" s="75" t="s">
        <v>22</v>
      </c>
      <c r="B873">
        <v>0.21654501216545019</v>
      </c>
      <c r="C873" s="76" t="s">
        <v>94</v>
      </c>
      <c r="E873">
        <f t="shared" ca="1" si="26"/>
        <v>8.7441314902579892E-2</v>
      </c>
      <c r="F873">
        <v>0.66666666666666663</v>
      </c>
      <c r="G873">
        <f>AVERAGE(F$2:F873)</f>
        <v>98.808586108641279</v>
      </c>
      <c r="T873">
        <f t="shared" ca="1" si="27"/>
        <v>2.1241764035228101</v>
      </c>
      <c r="U873">
        <f ca="1">AVERAGE(T$2:T873)</f>
        <v>58.173805579729084</v>
      </c>
    </row>
    <row r="874" spans="1:21" x14ac:dyDescent="0.25">
      <c r="A874" s="75" t="s">
        <v>120</v>
      </c>
      <c r="B874">
        <v>1.2727272727272729</v>
      </c>
      <c r="C874" s="76" t="s">
        <v>81</v>
      </c>
      <c r="E874">
        <f t="shared" ca="1" si="26"/>
        <v>0.8715634563202227</v>
      </c>
      <c r="F874">
        <v>0.95</v>
      </c>
      <c r="G874">
        <f>AVERAGE(F$2:F874)</f>
        <v>98.696491508287735</v>
      </c>
      <c r="T874">
        <f t="shared" ca="1" si="27"/>
        <v>3.645709850848101</v>
      </c>
      <c r="U874">
        <f ca="1">AVERAGE(T$2:T874)</f>
        <v>58.111344988974352</v>
      </c>
    </row>
    <row r="875" spans="1:21" x14ac:dyDescent="0.25">
      <c r="A875" s="75" t="s">
        <v>23</v>
      </c>
      <c r="B875">
        <v>2.2727272727272704E-2</v>
      </c>
      <c r="C875" s="76" t="s">
        <v>82</v>
      </c>
      <c r="E875">
        <f t="shared" ca="1" si="26"/>
        <v>0.70286249615503438</v>
      </c>
      <c r="F875">
        <v>0.45293929619620493</v>
      </c>
      <c r="G875">
        <f>AVERAGE(F$2:F875)</f>
        <v>98.584084697976422</v>
      </c>
      <c r="T875">
        <f t="shared" ca="1" si="27"/>
        <v>2.0569954095978158</v>
      </c>
      <c r="U875">
        <f ca="1">AVERAGE(T$2:T875)</f>
        <v>58.047209577556302</v>
      </c>
    </row>
    <row r="876" spans="1:21" x14ac:dyDescent="0.25">
      <c r="A876" s="75" t="s">
        <v>23</v>
      </c>
      <c r="B876">
        <v>0.67105263157894735</v>
      </c>
      <c r="C876" s="76" t="s">
        <v>83</v>
      </c>
      <c r="E876">
        <f t="shared" ca="1" si="26"/>
        <v>0.90309247210730093</v>
      </c>
      <c r="F876">
        <v>0.25</v>
      </c>
      <c r="G876">
        <f>AVERAGE(F$2:F876)</f>
        <v>98.471702886893013</v>
      </c>
      <c r="T876">
        <f t="shared" ca="1" si="27"/>
        <v>2.8340093002264988</v>
      </c>
      <c r="U876">
        <f ca="1">AVERAGE(T$2:T876)</f>
        <v>57.984108777239356</v>
      </c>
    </row>
    <row r="877" spans="1:21" x14ac:dyDescent="0.25">
      <c r="A877" s="75" t="s">
        <v>23</v>
      </c>
      <c r="B877">
        <v>15.666666666666666</v>
      </c>
      <c r="C877" s="76" t="s">
        <v>84</v>
      </c>
      <c r="E877">
        <f t="shared" ca="1" si="26"/>
        <v>0.68463887827794823</v>
      </c>
      <c r="F877">
        <v>0.78181818181818186</v>
      </c>
      <c r="G877">
        <f>AVERAGE(F$2:F877)</f>
        <v>98.360184753668037</v>
      </c>
      <c r="T877">
        <f t="shared" ca="1" si="27"/>
        <v>8.6749182888956593</v>
      </c>
      <c r="U877">
        <f ca="1">AVERAGE(T$2:T877)</f>
        <v>57.927819747001521</v>
      </c>
    </row>
    <row r="878" spans="1:21" x14ac:dyDescent="0.25">
      <c r="A878" s="75" t="s">
        <v>23</v>
      </c>
      <c r="B878">
        <v>0.36986301369863017</v>
      </c>
      <c r="C878" s="76" t="s">
        <v>85</v>
      </c>
      <c r="E878">
        <f t="shared" ca="1" si="26"/>
        <v>0.69774006932344201</v>
      </c>
      <c r="F878">
        <v>0.31506849315068491</v>
      </c>
      <c r="G878">
        <f>AVERAGE(F$2:F878)</f>
        <v>98.248388726004961</v>
      </c>
      <c r="T878">
        <f t="shared" ca="1" si="27"/>
        <v>4.6914530813612183</v>
      </c>
      <c r="U878">
        <f ca="1">AVERAGE(T$2:T878)</f>
        <v>57.867116934383908</v>
      </c>
    </row>
    <row r="879" spans="1:21" x14ac:dyDescent="0.25">
      <c r="A879" s="75" t="s">
        <v>23</v>
      </c>
      <c r="B879">
        <v>0.32743362831858419</v>
      </c>
      <c r="C879" s="76" t="s">
        <v>86</v>
      </c>
      <c r="E879">
        <f t="shared" ca="1" si="26"/>
        <v>0.96751547321064946</v>
      </c>
      <c r="F879">
        <v>0.66666666666666663</v>
      </c>
      <c r="G879">
        <f>AVERAGE(F$2:F879)</f>
        <v>98.137247812497748</v>
      </c>
      <c r="T879">
        <f t="shared" ca="1" si="27"/>
        <v>2.4867857442775296</v>
      </c>
      <c r="U879">
        <f ca="1">AVERAGE(T$2:T879)</f>
        <v>57.804041386331399</v>
      </c>
    </row>
    <row r="880" spans="1:21" x14ac:dyDescent="0.25">
      <c r="A880" s="75" t="s">
        <v>23</v>
      </c>
      <c r="B880">
        <v>0</v>
      </c>
      <c r="C880" s="76" t="s">
        <v>87</v>
      </c>
      <c r="E880">
        <f t="shared" ca="1" si="26"/>
        <v>0.66208779046162303</v>
      </c>
      <c r="F880">
        <v>0.31596091205211724</v>
      </c>
      <c r="G880">
        <f>AVERAGE(F$2:F880)</f>
        <v>98.025960796683805</v>
      </c>
      <c r="T880">
        <f t="shared" ca="1" si="27"/>
        <v>6.6817064483643316</v>
      </c>
      <c r="U880">
        <f ca="1">AVERAGE(T$2:T880)</f>
        <v>57.745881733387179</v>
      </c>
    </row>
    <row r="881" spans="1:21" x14ac:dyDescent="0.25">
      <c r="A881" s="75" t="s">
        <v>23</v>
      </c>
      <c r="B881">
        <v>0.39024390243902435</v>
      </c>
      <c r="C881" s="76" t="s">
        <v>88</v>
      </c>
      <c r="E881">
        <f t="shared" ca="1" si="26"/>
        <v>0.75809167478130179</v>
      </c>
      <c r="F881">
        <v>0.75</v>
      </c>
      <c r="G881">
        <f>AVERAGE(F$2:F881)</f>
        <v>97.915419932142129</v>
      </c>
      <c r="T881">
        <f t="shared" ca="1" si="27"/>
        <v>2.1910501548328072</v>
      </c>
      <c r="U881">
        <f ca="1">AVERAGE(T$2:T881)</f>
        <v>57.682751242957004</v>
      </c>
    </row>
    <row r="882" spans="1:21" x14ac:dyDescent="0.25">
      <c r="A882" s="75" t="s">
        <v>23</v>
      </c>
      <c r="B882">
        <v>0.25925925925925924</v>
      </c>
      <c r="C882" s="76" t="s">
        <v>89</v>
      </c>
      <c r="E882">
        <f t="shared" ca="1" si="26"/>
        <v>0.81456357766656806</v>
      </c>
      <c r="F882">
        <v>211.5</v>
      </c>
      <c r="G882">
        <f>AVERAGE(F$2:F882)</f>
        <v>98.044346810766257</v>
      </c>
      <c r="T882">
        <f t="shared" ca="1" si="27"/>
        <v>2.0474038176274862</v>
      </c>
      <c r="U882">
        <f ca="1">AVERAGE(T$2:T882)</f>
        <v>57.619601018864692</v>
      </c>
    </row>
    <row r="883" spans="1:21" x14ac:dyDescent="0.25">
      <c r="A883" s="75" t="s">
        <v>23</v>
      </c>
      <c r="B883">
        <v>0.66666666666666685</v>
      </c>
      <c r="C883" s="76" t="s">
        <v>90</v>
      </c>
      <c r="E883">
        <f t="shared" ca="1" si="26"/>
        <v>0.63603915353683416</v>
      </c>
      <c r="F883">
        <v>0.25925925925925924</v>
      </c>
      <c r="G883">
        <f>AVERAGE(F$2:F883)</f>
        <v>97.933479364562729</v>
      </c>
      <c r="T883">
        <f t="shared" ca="1" si="27"/>
        <v>4.4284628259533267</v>
      </c>
      <c r="U883">
        <f ca="1">AVERAGE(T$2:T883)</f>
        <v>57.559293605947559</v>
      </c>
    </row>
    <row r="884" spans="1:21" x14ac:dyDescent="0.25">
      <c r="A884" s="75" t="s">
        <v>23</v>
      </c>
      <c r="B884">
        <v>0.13043478260869565</v>
      </c>
      <c r="C884" s="76" t="s">
        <v>91</v>
      </c>
      <c r="E884">
        <f t="shared" ca="1" si="26"/>
        <v>0.33892861964753584</v>
      </c>
      <c r="F884">
        <v>5.0632911392405104E-2</v>
      </c>
      <c r="G884">
        <f>AVERAGE(F$2:F884)</f>
        <v>97.82262676382301</v>
      </c>
      <c r="T884">
        <f t="shared" ca="1" si="27"/>
        <v>8.6370998387478402</v>
      </c>
      <c r="U884">
        <f ca="1">AVERAGE(T$2:T884)</f>
        <v>57.503889082994903</v>
      </c>
    </row>
    <row r="885" spans="1:21" x14ac:dyDescent="0.25">
      <c r="A885" s="75" t="s">
        <v>23</v>
      </c>
      <c r="B885">
        <v>6.0820367751060818E-2</v>
      </c>
      <c r="C885" s="76" t="s">
        <v>92</v>
      </c>
      <c r="E885">
        <f t="shared" ca="1" si="26"/>
        <v>0.88525681071498086</v>
      </c>
      <c r="F885">
        <v>0.40298507462686567</v>
      </c>
      <c r="G885">
        <f>AVERAGE(F$2:F885)</f>
        <v>97.712423549242487</v>
      </c>
      <c r="T885">
        <f t="shared" ca="1" si="27"/>
        <v>2.5367013493367447</v>
      </c>
      <c r="U885">
        <f ca="1">AVERAGE(T$2:T885)</f>
        <v>57.441709006373117</v>
      </c>
    </row>
    <row r="886" spans="1:21" x14ac:dyDescent="0.25">
      <c r="A886" s="75" t="s">
        <v>23</v>
      </c>
      <c r="B886">
        <v>4.7619047619047616E-2</v>
      </c>
      <c r="C886" s="76" t="s">
        <v>93</v>
      </c>
      <c r="E886">
        <f t="shared" ca="1" si="26"/>
        <v>0.54689572645419804</v>
      </c>
      <c r="F886">
        <v>0.10281280310378278</v>
      </c>
      <c r="G886">
        <f>AVERAGE(F$2:F886)</f>
        <v>97.60213020376662</v>
      </c>
      <c r="T886">
        <f t="shared" ca="1" si="27"/>
        <v>6.6555444096562226</v>
      </c>
      <c r="U886">
        <f ca="1">AVERAGE(T$2:T886)</f>
        <v>57.384323509653669</v>
      </c>
    </row>
    <row r="887" spans="1:21" x14ac:dyDescent="0.25">
      <c r="A887" s="75" t="s">
        <v>23</v>
      </c>
      <c r="B887">
        <v>0.75669099756690983</v>
      </c>
      <c r="C887" s="76" t="s">
        <v>94</v>
      </c>
      <c r="E887">
        <f t="shared" ca="1" si="26"/>
        <v>9.0784504360139184E-2</v>
      </c>
      <c r="F887">
        <v>1.2857142857142858</v>
      </c>
      <c r="G887">
        <f>AVERAGE(F$2:F887)</f>
        <v>97.493420930721413</v>
      </c>
      <c r="T887">
        <f t="shared" ca="1" si="27"/>
        <v>4.5189432374182061</v>
      </c>
      <c r="U887">
        <f ca="1">AVERAGE(T$2:T887)</f>
        <v>57.324656037563102</v>
      </c>
    </row>
    <row r="888" spans="1:21" x14ac:dyDescent="0.25">
      <c r="A888" s="75" t="s">
        <v>121</v>
      </c>
      <c r="B888">
        <v>1.3636363636363638</v>
      </c>
      <c r="C888" s="76" t="s">
        <v>81</v>
      </c>
      <c r="E888">
        <f t="shared" ca="1" si="26"/>
        <v>0.11301769235431547</v>
      </c>
      <c r="F888">
        <v>0.79411764705882348</v>
      </c>
      <c r="G888">
        <f>AVERAGE(F$2:F888)</f>
        <v>97.384402550469261</v>
      </c>
      <c r="T888">
        <f t="shared" ca="1" si="27"/>
        <v>5.3240455451373228</v>
      </c>
      <c r="U888">
        <f ca="1">AVERAGE(T$2:T888)</f>
        <v>57.266030772069954</v>
      </c>
    </row>
    <row r="889" spans="1:21" x14ac:dyDescent="0.25">
      <c r="A889" s="75" t="s">
        <v>24</v>
      </c>
      <c r="B889">
        <v>3.8961038961038939E-2</v>
      </c>
      <c r="C889" s="76" t="s">
        <v>82</v>
      </c>
      <c r="E889">
        <f t="shared" ca="1" si="26"/>
        <v>3.5046209147769569E-2</v>
      </c>
      <c r="F889">
        <v>0.1624790619765494</v>
      </c>
      <c r="G889">
        <f>AVERAGE(F$2:F889)</f>
        <v>97.274918402396636</v>
      </c>
      <c r="T889">
        <f t="shared" ca="1" si="27"/>
        <v>4.9563387659896909</v>
      </c>
      <c r="U889">
        <f ca="1">AVERAGE(T$2:T889)</f>
        <v>57.207123461252294</v>
      </c>
    </row>
    <row r="890" spans="1:21" x14ac:dyDescent="0.25">
      <c r="A890" s="75" t="s">
        <v>24</v>
      </c>
      <c r="B890">
        <v>0.60526315789473684</v>
      </c>
      <c r="C890" s="76" t="s">
        <v>83</v>
      </c>
      <c r="E890">
        <f t="shared" ca="1" si="26"/>
        <v>0.83241298168591871</v>
      </c>
      <c r="F890">
        <v>0.21095121095121105</v>
      </c>
      <c r="G890">
        <f>AVERAGE(F$2:F890)</f>
        <v>97.165735087220654</v>
      </c>
      <c r="T890">
        <f t="shared" ca="1" si="27"/>
        <v>2.8598016858360644</v>
      </c>
      <c r="U890">
        <f ca="1">AVERAGE(T$2:T890)</f>
        <v>57.145990365891869</v>
      </c>
    </row>
    <row r="891" spans="1:21" x14ac:dyDescent="0.25">
      <c r="A891" s="75" t="s">
        <v>24</v>
      </c>
      <c r="B891">
        <v>182.33333333333334</v>
      </c>
      <c r="C891" s="76" t="s">
        <v>84</v>
      </c>
      <c r="E891">
        <f t="shared" ca="1" si="26"/>
        <v>0.18907876657543099</v>
      </c>
      <c r="F891">
        <v>0.90476190476190477</v>
      </c>
      <c r="G891">
        <f>AVERAGE(F$2:F891)</f>
        <v>97.057576690386426</v>
      </c>
      <c r="T891">
        <f t="shared" ca="1" si="27"/>
        <v>3.0889718628445224</v>
      </c>
      <c r="U891">
        <f ca="1">AVERAGE(T$2:T891)</f>
        <v>57.085252142854742</v>
      </c>
    </row>
    <row r="892" spans="1:21" x14ac:dyDescent="0.25">
      <c r="A892" s="75" t="s">
        <v>24</v>
      </c>
      <c r="B892">
        <v>1.0547945205479452</v>
      </c>
      <c r="C892" s="76" t="s">
        <v>85</v>
      </c>
      <c r="E892">
        <f t="shared" ca="1" si="26"/>
        <v>0.24291203168117159</v>
      </c>
      <c r="F892">
        <v>0.81481481481481488</v>
      </c>
      <c r="G892">
        <f>AVERAGE(F$2:F892)</f>
        <v>96.949560122624845</v>
      </c>
      <c r="T892">
        <f t="shared" ca="1" si="27"/>
        <v>26.887314990577998</v>
      </c>
      <c r="U892">
        <f ca="1">AVERAGE(T$2:T892)</f>
        <v>57.051359957498647</v>
      </c>
    </row>
    <row r="893" spans="1:21" x14ac:dyDescent="0.25">
      <c r="A893" s="75" t="s">
        <v>24</v>
      </c>
      <c r="B893">
        <v>0.33628318584070788</v>
      </c>
      <c r="C893" s="76" t="s">
        <v>86</v>
      </c>
      <c r="E893">
        <f t="shared" ca="1" si="26"/>
        <v>0.65029687862583607</v>
      </c>
      <c r="F893">
        <v>0.375</v>
      </c>
      <c r="G893">
        <f>AVERAGE(F$2:F893)</f>
        <v>96.841292678541194</v>
      </c>
      <c r="T893">
        <f t="shared" ca="1" si="27"/>
        <v>10.182975270425569</v>
      </c>
      <c r="U893">
        <f ca="1">AVERAGE(T$2:T893)</f>
        <v>56.998816925338261</v>
      </c>
    </row>
    <row r="894" spans="1:21" x14ac:dyDescent="0.25">
      <c r="A894" s="75" t="s">
        <v>24</v>
      </c>
      <c r="B894">
        <v>1.5</v>
      </c>
      <c r="C894" s="76" t="s">
        <v>87</v>
      </c>
      <c r="E894">
        <f t="shared" ca="1" si="26"/>
        <v>0.75358322463819394</v>
      </c>
      <c r="F894">
        <v>0.61290322580645151</v>
      </c>
      <c r="G894">
        <f>AVERAGE(F$2:F894)</f>
        <v>96.73353412372289</v>
      </c>
      <c r="T894">
        <f t="shared" ca="1" si="27"/>
        <v>2.7923153016140203</v>
      </c>
      <c r="U894">
        <f ca="1">AVERAGE(T$2:T894)</f>
        <v>56.938115355770819</v>
      </c>
    </row>
    <row r="895" spans="1:21" x14ac:dyDescent="0.25">
      <c r="A895" s="75" t="s">
        <v>24</v>
      </c>
      <c r="B895">
        <v>0.39024390243902435</v>
      </c>
      <c r="C895" s="76" t="s">
        <v>88</v>
      </c>
      <c r="E895">
        <f t="shared" ca="1" si="26"/>
        <v>0.81200274923325311</v>
      </c>
      <c r="F895">
        <v>0.13636363636363635</v>
      </c>
      <c r="G895">
        <f>AVERAGE(F$2:F895)</f>
        <v>96.625483597450682</v>
      </c>
      <c r="T895">
        <f t="shared" ca="1" si="27"/>
        <v>8.2823731156029829</v>
      </c>
      <c r="U895">
        <f ca="1">AVERAGE(T$2:T895)</f>
        <v>56.88369058816437</v>
      </c>
    </row>
    <row r="896" spans="1:21" x14ac:dyDescent="0.25">
      <c r="A896" s="75" t="s">
        <v>24</v>
      </c>
      <c r="B896">
        <v>0.29629629629629611</v>
      </c>
      <c r="C896" s="76" t="s">
        <v>89</v>
      </c>
      <c r="E896">
        <f t="shared" ca="1" si="26"/>
        <v>0.3244991455953482</v>
      </c>
      <c r="F896">
        <v>0.16666666666666666</v>
      </c>
      <c r="G896">
        <f>AVERAGE(F$2:F896)</f>
        <v>96.517708383002883</v>
      </c>
      <c r="T896">
        <f t="shared" ca="1" si="27"/>
        <v>3.9462289534675135</v>
      </c>
      <c r="U896">
        <f ca="1">AVERAGE(T$2:T896)</f>
        <v>56.824542586337884</v>
      </c>
    </row>
    <row r="897" spans="1:21" x14ac:dyDescent="0.25">
      <c r="A897" s="75" t="s">
        <v>24</v>
      </c>
      <c r="B897">
        <v>12.333333333333334</v>
      </c>
      <c r="C897" s="76" t="s">
        <v>90</v>
      </c>
      <c r="E897">
        <f t="shared" ca="1" si="26"/>
        <v>0.95271969102866771</v>
      </c>
      <c r="F897">
        <v>4</v>
      </c>
      <c r="G897">
        <f>AVERAGE(F$2:F897)</f>
        <v>96.414452012039717</v>
      </c>
      <c r="T897">
        <f t="shared" ca="1" si="27"/>
        <v>35.009574866876505</v>
      </c>
      <c r="U897">
        <f ca="1">AVERAGE(T$2:T897)</f>
        <v>56.800195524150986</v>
      </c>
    </row>
    <row r="898" spans="1:21" x14ac:dyDescent="0.25">
      <c r="A898" s="75" t="s">
        <v>24</v>
      </c>
      <c r="B898">
        <v>0.13043478260869565</v>
      </c>
      <c r="C898" s="76" t="s">
        <v>91</v>
      </c>
      <c r="E898">
        <f t="shared" ref="E898:E961" ca="1" si="28">RAND()</f>
        <v>0.78531952368227131</v>
      </c>
      <c r="F898">
        <v>0.75</v>
      </c>
      <c r="G898">
        <f>AVERAGE(F$2:F898)</f>
        <v>96.307802678692951</v>
      </c>
      <c r="T898">
        <f t="shared" ca="1" si="27"/>
        <v>7.4868093331721921</v>
      </c>
      <c r="U898">
        <f ca="1">AVERAGE(T$2:T898)</f>
        <v>56.74521961981322</v>
      </c>
    </row>
    <row r="899" spans="1:21" x14ac:dyDescent="0.25">
      <c r="A899" s="75" t="s">
        <v>24</v>
      </c>
      <c r="B899">
        <v>6.0820367751060818E-2</v>
      </c>
      <c r="C899" s="76" t="s">
        <v>92</v>
      </c>
      <c r="E899">
        <f t="shared" ca="1" si="28"/>
        <v>3.6464744343103872E-2</v>
      </c>
      <c r="F899">
        <v>0.71111111111111114</v>
      </c>
      <c r="G899">
        <f>AVERAGE(F$2:F899)</f>
        <v>96.201347565588748</v>
      </c>
      <c r="T899">
        <f t="shared" ref="T899:T962" ca="1" si="29">2*RAND()^-1</f>
        <v>5.0263811824219262</v>
      </c>
      <c r="U899">
        <f ca="1">AVERAGE(T$2:T899)</f>
        <v>56.687626258524361</v>
      </c>
    </row>
    <row r="900" spans="1:21" x14ac:dyDescent="0.25">
      <c r="A900" s="75" t="s">
        <v>24</v>
      </c>
      <c r="B900">
        <v>1.8571428571428572</v>
      </c>
      <c r="C900" s="76" t="s">
        <v>93</v>
      </c>
      <c r="E900">
        <f t="shared" ca="1" si="28"/>
        <v>0.2964430126197426</v>
      </c>
      <c r="F900">
        <v>5.1626951520131472</v>
      </c>
      <c r="G900">
        <f>AVERAGE(F$2:F900)</f>
        <v>96.100080988932945</v>
      </c>
      <c r="T900">
        <f t="shared" ca="1" si="29"/>
        <v>2.0136173240144082</v>
      </c>
      <c r="U900">
        <f ca="1">AVERAGE(T$2:T900)</f>
        <v>56.626809785849716</v>
      </c>
    </row>
    <row r="901" spans="1:21" x14ac:dyDescent="0.25">
      <c r="A901" s="75" t="s">
        <v>24</v>
      </c>
      <c r="B901">
        <v>2.6763990267639794E-2</v>
      </c>
      <c r="C901" s="76" t="s">
        <v>94</v>
      </c>
      <c r="E901">
        <f t="shared" ca="1" si="28"/>
        <v>0.29676095727027907</v>
      </c>
      <c r="F901">
        <v>0.875</v>
      </c>
      <c r="G901">
        <f>AVERAGE(F$2:F901)</f>
        <v>95.994275343389674</v>
      </c>
      <c r="T901">
        <f t="shared" ca="1" si="29"/>
        <v>4.8822511730600127</v>
      </c>
      <c r="U901">
        <f ca="1">AVERAGE(T$2:T901)</f>
        <v>56.56931583183551</v>
      </c>
    </row>
    <row r="902" spans="1:21" x14ac:dyDescent="0.25">
      <c r="A902" s="75" t="s">
        <v>122</v>
      </c>
      <c r="B902">
        <v>1.2727272727272729</v>
      </c>
      <c r="C902" s="76" t="s">
        <v>81</v>
      </c>
      <c r="E902">
        <f t="shared" ca="1" si="28"/>
        <v>0.94836616334281498</v>
      </c>
      <c r="F902">
        <v>10.363636363636363</v>
      </c>
      <c r="G902">
        <f>AVERAGE(F$2:F902)</f>
        <v>95.899235788473192</v>
      </c>
      <c r="T902">
        <f t="shared" ca="1" si="29"/>
        <v>7.2454277893843235</v>
      </c>
      <c r="U902">
        <f ca="1">AVERAGE(T$2:T902)</f>
        <v>56.514572337892723</v>
      </c>
    </row>
    <row r="903" spans="1:21" x14ac:dyDescent="0.25">
      <c r="A903" s="75" t="s">
        <v>25</v>
      </c>
      <c r="B903">
        <v>3.8961038961038939E-2</v>
      </c>
      <c r="C903" s="76" t="s">
        <v>82</v>
      </c>
      <c r="E903">
        <f t="shared" ca="1" si="28"/>
        <v>0.47922987578570408</v>
      </c>
      <c r="F903">
        <v>9.0512540894220228E-2</v>
      </c>
      <c r="G903">
        <f>AVERAGE(F$2:F903)</f>
        <v>95.793017691746385</v>
      </c>
      <c r="T903">
        <f t="shared" ca="1" si="29"/>
        <v>2.4668520839305854</v>
      </c>
      <c r="U903">
        <f ca="1">AVERAGE(T$2:T903)</f>
        <v>56.454652470648867</v>
      </c>
    </row>
    <row r="904" spans="1:21" x14ac:dyDescent="0.25">
      <c r="A904" s="75" t="s">
        <v>25</v>
      </c>
      <c r="B904">
        <v>0.31578947368421062</v>
      </c>
      <c r="C904" s="76" t="s">
        <v>83</v>
      </c>
      <c r="E904">
        <f t="shared" ca="1" si="28"/>
        <v>0.30819713875338017</v>
      </c>
      <c r="F904">
        <v>0.24369747899159658</v>
      </c>
      <c r="G904">
        <f>AVERAGE(F$2:F904)</f>
        <v>95.687204491067803</v>
      </c>
      <c r="T904">
        <f t="shared" ca="1" si="29"/>
        <v>4.1066866321595077</v>
      </c>
      <c r="U904">
        <f ca="1">AVERAGE(T$2:T904)</f>
        <v>56.396681301392505</v>
      </c>
    </row>
    <row r="905" spans="1:21" x14ac:dyDescent="0.25">
      <c r="A905" s="75" t="s">
        <v>25</v>
      </c>
      <c r="B905">
        <v>32.333333333333336</v>
      </c>
      <c r="C905" s="76" t="s">
        <v>84</v>
      </c>
      <c r="E905">
        <f t="shared" ca="1" si="28"/>
        <v>0.77797604185458358</v>
      </c>
      <c r="F905">
        <v>0.72318339100346019</v>
      </c>
      <c r="G905">
        <f>AVERAGE(F$2:F905)</f>
        <v>95.582155795160645</v>
      </c>
      <c r="T905">
        <f t="shared" ca="1" si="29"/>
        <v>2.0457444963928539</v>
      </c>
      <c r="U905">
        <f ca="1">AVERAGE(T$2:T905)</f>
        <v>56.336558583687854</v>
      </c>
    </row>
    <row r="906" spans="1:21" x14ac:dyDescent="0.25">
      <c r="A906" s="75" t="s">
        <v>25</v>
      </c>
      <c r="B906">
        <v>0.38356164383561642</v>
      </c>
      <c r="C906" s="76" t="s">
        <v>85</v>
      </c>
      <c r="E906">
        <f t="shared" ca="1" si="28"/>
        <v>0.32201852061556757</v>
      </c>
      <c r="F906">
        <v>0.16666666666666666</v>
      </c>
      <c r="G906">
        <f>AVERAGE(F$2:F906)</f>
        <v>95.476724315460658</v>
      </c>
      <c r="T906">
        <f t="shared" ca="1" si="29"/>
        <v>4.9758030537845448</v>
      </c>
      <c r="U906">
        <f ca="1">AVERAGE(T$2:T906)</f>
        <v>56.279806367632716</v>
      </c>
    </row>
    <row r="907" spans="1:21" x14ac:dyDescent="0.25">
      <c r="A907" s="75" t="s">
        <v>25</v>
      </c>
      <c r="B907">
        <v>0.11504424778761053</v>
      </c>
      <c r="C907" s="76" t="s">
        <v>86</v>
      </c>
      <c r="E907">
        <f t="shared" ca="1" si="28"/>
        <v>0.70565912532581965</v>
      </c>
      <c r="F907">
        <v>0</v>
      </c>
      <c r="G907">
        <f>AVERAGE(F$2:F907)</f>
        <v>95.371341617540722</v>
      </c>
      <c r="T907">
        <f t="shared" ca="1" si="29"/>
        <v>2.4052243511941311</v>
      </c>
      <c r="U907">
        <f ca="1">AVERAGE(T$2:T907)</f>
        <v>56.22034214907152</v>
      </c>
    </row>
    <row r="908" spans="1:21" x14ac:dyDescent="0.25">
      <c r="A908" s="75" t="s">
        <v>25</v>
      </c>
      <c r="B908">
        <v>0.5</v>
      </c>
      <c r="C908" s="76" t="s">
        <v>87</v>
      </c>
      <c r="E908">
        <f t="shared" ca="1" si="28"/>
        <v>0.52294683350566007</v>
      </c>
      <c r="F908">
        <v>0.3</v>
      </c>
      <c r="G908">
        <f>AVERAGE(F$2:F908)</f>
        <v>95.266522056771663</v>
      </c>
      <c r="T908">
        <f t="shared" ca="1" si="29"/>
        <v>4.1334414598455416</v>
      </c>
      <c r="U908">
        <f ca="1">AVERAGE(T$2:T908)</f>
        <v>56.16291447466223</v>
      </c>
    </row>
    <row r="909" spans="1:21" x14ac:dyDescent="0.25">
      <c r="A909" s="75" t="s">
        <v>25</v>
      </c>
      <c r="B909">
        <v>0.51219512195121941</v>
      </c>
      <c r="C909" s="76" t="s">
        <v>88</v>
      </c>
      <c r="E909">
        <f t="shared" ca="1" si="28"/>
        <v>0.50932942919771618</v>
      </c>
      <c r="F909">
        <v>1.5</v>
      </c>
      <c r="G909">
        <f>AVERAGE(F$2:F909)</f>
        <v>95.163254961995491</v>
      </c>
      <c r="T909">
        <f t="shared" ca="1" si="29"/>
        <v>10.430145043822487</v>
      </c>
      <c r="U909">
        <f ca="1">AVERAGE(T$2:T909)</f>
        <v>56.112547988504915</v>
      </c>
    </row>
    <row r="910" spans="1:21" x14ac:dyDescent="0.25">
      <c r="A910" s="75" t="s">
        <v>25</v>
      </c>
      <c r="B910">
        <v>0.48148148148148145</v>
      </c>
      <c r="C910" s="76" t="s">
        <v>89</v>
      </c>
      <c r="E910">
        <f t="shared" ca="1" si="28"/>
        <v>0.21877344486694272</v>
      </c>
      <c r="F910">
        <v>0.95891536565324564</v>
      </c>
      <c r="G910">
        <f>AVERAGE(F$2:F910)</f>
        <v>95.059619824925804</v>
      </c>
      <c r="T910">
        <f t="shared" ca="1" si="29"/>
        <v>3.4600053537011304</v>
      </c>
      <c r="U910">
        <f ca="1">AVERAGE(T$2:T910)</f>
        <v>56.054624399247707</v>
      </c>
    </row>
    <row r="911" spans="1:21" x14ac:dyDescent="0.25">
      <c r="A911" s="75" t="s">
        <v>25</v>
      </c>
      <c r="B911">
        <v>12.333333333333334</v>
      </c>
      <c r="C911" s="76" t="s">
        <v>90</v>
      </c>
      <c r="E911">
        <f t="shared" ca="1" si="28"/>
        <v>0.75609968466881627</v>
      </c>
      <c r="F911">
        <v>1</v>
      </c>
      <c r="G911">
        <f>AVERAGE(F$2:F911)</f>
        <v>94.956257605337981</v>
      </c>
      <c r="T911">
        <f t="shared" ca="1" si="29"/>
        <v>16.245949357191769</v>
      </c>
      <c r="U911">
        <f ca="1">AVERAGE(T$2:T911)</f>
        <v>56.010878602498195</v>
      </c>
    </row>
    <row r="912" spans="1:21" x14ac:dyDescent="0.25">
      <c r="A912" s="75" t="s">
        <v>25</v>
      </c>
      <c r="B912">
        <v>2.2608695652173911</v>
      </c>
      <c r="C912" s="76" t="s">
        <v>91</v>
      </c>
      <c r="E912">
        <f t="shared" ca="1" si="28"/>
        <v>0.61783261945286294</v>
      </c>
      <c r="F912">
        <v>0.88871715610510049</v>
      </c>
      <c r="G912">
        <f>AVERAGE(F$2:F912)</f>
        <v>94.853000151496886</v>
      </c>
      <c r="T912">
        <f t="shared" ca="1" si="29"/>
        <v>3.4859414449902153</v>
      </c>
      <c r="U912">
        <f ca="1">AVERAGE(T$2:T912)</f>
        <v>55.953222249965258</v>
      </c>
    </row>
    <row r="913" spans="1:21" x14ac:dyDescent="0.25">
      <c r="A913" s="75" t="s">
        <v>25</v>
      </c>
      <c r="B913">
        <v>0.10325318246110325</v>
      </c>
      <c r="C913" s="76" t="s">
        <v>92</v>
      </c>
      <c r="E913">
        <f t="shared" ca="1" si="28"/>
        <v>0.47150876720594204</v>
      </c>
      <c r="F913">
        <v>0.84883720930232553</v>
      </c>
      <c r="G913">
        <f>AVERAGE(F$2:F913)</f>
        <v>94.749925411428691</v>
      </c>
      <c r="T913">
        <f t="shared" ca="1" si="29"/>
        <v>2.8810253613823362</v>
      </c>
      <c r="U913">
        <f ca="1">AVERAGE(T$2:T913)</f>
        <v>55.895029051622515</v>
      </c>
    </row>
    <row r="914" spans="1:21" x14ac:dyDescent="0.25">
      <c r="A914" s="75" t="s">
        <v>25</v>
      </c>
      <c r="B914">
        <v>0.2857142857142857</v>
      </c>
      <c r="C914" s="76" t="s">
        <v>93</v>
      </c>
      <c r="E914">
        <f t="shared" ca="1" si="28"/>
        <v>6.6623885680227701E-2</v>
      </c>
      <c r="F914">
        <v>0.87234042553191493</v>
      </c>
      <c r="G914">
        <f>AVERAGE(F$2:F914)</f>
        <v>94.647102207720152</v>
      </c>
      <c r="T914">
        <f t="shared" ca="1" si="29"/>
        <v>30.550945681159703</v>
      </c>
      <c r="U914">
        <f ca="1">AVERAGE(T$2:T914)</f>
        <v>55.867269924163082</v>
      </c>
    </row>
    <row r="915" spans="1:21" x14ac:dyDescent="0.25">
      <c r="A915" s="75" t="s">
        <v>25</v>
      </c>
      <c r="B915">
        <v>0.75669099756690983</v>
      </c>
      <c r="C915" s="76" t="s">
        <v>94</v>
      </c>
      <c r="E915">
        <f t="shared" ca="1" si="28"/>
        <v>0.60261175923546573</v>
      </c>
      <c r="F915">
        <v>0.8</v>
      </c>
      <c r="G915">
        <f>AVERAGE(F$2:F915)</f>
        <v>94.544424853007101</v>
      </c>
      <c r="T915">
        <f t="shared" ca="1" si="29"/>
        <v>3.9763543958272183</v>
      </c>
      <c r="U915">
        <f ca="1">AVERAGE(T$2:T915)</f>
        <v>55.810496493606919</v>
      </c>
    </row>
    <row r="916" spans="1:21" x14ac:dyDescent="0.25">
      <c r="A916" s="75" t="s">
        <v>123</v>
      </c>
      <c r="B916">
        <v>0.36363636363636359</v>
      </c>
      <c r="C916" s="76" t="s">
        <v>81</v>
      </c>
      <c r="E916">
        <f t="shared" ca="1" si="28"/>
        <v>0.96170674563883074</v>
      </c>
      <c r="F916">
        <v>10.111111111111111</v>
      </c>
      <c r="G916">
        <f>AVERAGE(F$2:F916)</f>
        <v>94.452148007387549</v>
      </c>
      <c r="T916">
        <f t="shared" ca="1" si="29"/>
        <v>13.430185938821332</v>
      </c>
      <c r="U916">
        <f ca="1">AVERAGE(T$2:T916)</f>
        <v>55.764179214312072</v>
      </c>
    </row>
    <row r="917" spans="1:21" x14ac:dyDescent="0.25">
      <c r="A917" s="75" t="s">
        <v>26</v>
      </c>
      <c r="B917">
        <v>3.8961038961038939E-2</v>
      </c>
      <c r="C917" s="76" t="s">
        <v>82</v>
      </c>
      <c r="E917">
        <f t="shared" ca="1" si="28"/>
        <v>0.23455707569418183</v>
      </c>
      <c r="F917">
        <v>0.5</v>
      </c>
      <c r="G917">
        <f>AVERAGE(F$2:F917)</f>
        <v>94.349580160217911</v>
      </c>
      <c r="T917">
        <f t="shared" ca="1" si="29"/>
        <v>4.1465185256345931</v>
      </c>
      <c r="U917">
        <f ca="1">AVERAGE(T$2:T917)</f>
        <v>55.707828056354991</v>
      </c>
    </row>
    <row r="918" spans="1:21" x14ac:dyDescent="0.25">
      <c r="A918" s="75" t="s">
        <v>26</v>
      </c>
      <c r="B918">
        <v>0.83552631578947367</v>
      </c>
      <c r="C918" s="76" t="s">
        <v>83</v>
      </c>
      <c r="E918">
        <f t="shared" ca="1" si="28"/>
        <v>0.24140386840792316</v>
      </c>
      <c r="F918">
        <v>0.62616822429906538</v>
      </c>
      <c r="G918">
        <f>AVERAGE(F$2:F918)</f>
        <v>94.247373604126409</v>
      </c>
      <c r="T918">
        <f t="shared" ca="1" si="29"/>
        <v>20.017872833557469</v>
      </c>
      <c r="U918">
        <f ca="1">AVERAGE(T$2:T918)</f>
        <v>55.668907712600586</v>
      </c>
    </row>
    <row r="919" spans="1:21" x14ac:dyDescent="0.25">
      <c r="A919" s="75" t="s">
        <v>26</v>
      </c>
      <c r="B919">
        <v>32.333333333333336</v>
      </c>
      <c r="C919" s="76" t="s">
        <v>84</v>
      </c>
      <c r="E919">
        <f t="shared" ca="1" si="28"/>
        <v>0.68805676043418684</v>
      </c>
      <c r="F919">
        <v>2</v>
      </c>
      <c r="G919">
        <f>AVERAGE(F$2:F919)</f>
        <v>94.146886269045652</v>
      </c>
      <c r="T919">
        <f t="shared" ca="1" si="29"/>
        <v>3.5805826450550144</v>
      </c>
      <c r="U919">
        <f ca="1">AVERAGE(T$2:T919)</f>
        <v>55.612166617755761</v>
      </c>
    </row>
    <row r="920" spans="1:21" x14ac:dyDescent="0.25">
      <c r="A920" s="75" t="s">
        <v>26</v>
      </c>
      <c r="B920">
        <v>0.31506849315068491</v>
      </c>
      <c r="C920" s="76" t="s">
        <v>85</v>
      </c>
      <c r="E920">
        <f t="shared" ca="1" si="28"/>
        <v>0.43948687220333471</v>
      </c>
      <c r="F920">
        <v>0.31271477663230246</v>
      </c>
      <c r="G920">
        <f>AVERAGE(F$2:F920)</f>
        <v>94.044781621066974</v>
      </c>
      <c r="T920">
        <f t="shared" ca="1" si="29"/>
        <v>16.898428408464429</v>
      </c>
      <c r="U920">
        <f ca="1">AVERAGE(T$2:T920)</f>
        <v>55.570040678463819</v>
      </c>
    </row>
    <row r="921" spans="1:21" x14ac:dyDescent="0.25">
      <c r="A921" s="75" t="s">
        <v>26</v>
      </c>
      <c r="B921">
        <v>0.33628318584070788</v>
      </c>
      <c r="C921" s="76" t="s">
        <v>86</v>
      </c>
      <c r="E921">
        <f t="shared" ca="1" si="28"/>
        <v>0.64786040507906495</v>
      </c>
      <c r="F921">
        <v>1</v>
      </c>
      <c r="G921">
        <f>AVERAGE(F$2:F921)</f>
        <v>93.943645988870159</v>
      </c>
      <c r="T921">
        <f t="shared" ca="1" si="29"/>
        <v>11.38018648082155</v>
      </c>
      <c r="U921">
        <f ca="1">AVERAGE(T$2:T921)</f>
        <v>55.522008228248993</v>
      </c>
    </row>
    <row r="922" spans="1:21" x14ac:dyDescent="0.25">
      <c r="A922" s="75" t="s">
        <v>26</v>
      </c>
      <c r="B922">
        <v>1.5</v>
      </c>
      <c r="C922" s="76" t="s">
        <v>87</v>
      </c>
      <c r="E922">
        <f t="shared" ca="1" si="28"/>
        <v>0.70440839496765084</v>
      </c>
      <c r="F922">
        <v>0.6</v>
      </c>
      <c r="G922">
        <f>AVERAGE(F$2:F922)</f>
        <v>93.842295667492451</v>
      </c>
      <c r="T922">
        <f t="shared" ca="1" si="29"/>
        <v>5.0007940932863839</v>
      </c>
      <c r="U922">
        <f ca="1">AVERAGE(T$2:T922)</f>
        <v>55.467153489774546</v>
      </c>
    </row>
    <row r="923" spans="1:21" x14ac:dyDescent="0.25">
      <c r="A923" s="75" t="s">
        <v>26</v>
      </c>
      <c r="B923">
        <v>0.26829268292682923</v>
      </c>
      <c r="C923" s="76" t="s">
        <v>88</v>
      </c>
      <c r="E923">
        <f t="shared" ca="1" si="28"/>
        <v>0.79973712668477159</v>
      </c>
      <c r="F923">
        <v>0.62616822429906538</v>
      </c>
      <c r="G923">
        <f>AVERAGE(F$2:F923)</f>
        <v>93.741193576990085</v>
      </c>
      <c r="T923">
        <f t="shared" ca="1" si="29"/>
        <v>6.2693916454941441</v>
      </c>
      <c r="U923">
        <f ca="1">AVERAGE(T$2:T923)</f>
        <v>55.413793661310031</v>
      </c>
    </row>
    <row r="924" spans="1:21" x14ac:dyDescent="0.25">
      <c r="A924" s="75" t="s">
        <v>26</v>
      </c>
      <c r="B924">
        <v>0.44444444444444448</v>
      </c>
      <c r="C924" s="76" t="s">
        <v>89</v>
      </c>
      <c r="E924">
        <f t="shared" ca="1" si="28"/>
        <v>4.6638018472379361E-2</v>
      </c>
      <c r="F924">
        <v>7.7719298245614032</v>
      </c>
      <c r="G924">
        <f>AVERAGE(F$2:F924)</f>
        <v>93.648052446164058</v>
      </c>
      <c r="T924">
        <f t="shared" ca="1" si="29"/>
        <v>2.6961857049363758</v>
      </c>
      <c r="U924">
        <f ca="1">AVERAGE(T$2:T924)</f>
        <v>55.356678159732169</v>
      </c>
    </row>
    <row r="925" spans="1:21" x14ac:dyDescent="0.25">
      <c r="A925" s="75" t="s">
        <v>26</v>
      </c>
      <c r="B925">
        <v>5.666666666666667</v>
      </c>
      <c r="C925" s="76" t="s">
        <v>90</v>
      </c>
      <c r="E925">
        <f t="shared" ca="1" si="28"/>
        <v>0.58503512812863057</v>
      </c>
      <c r="F925">
        <v>0.34853420195439738</v>
      </c>
      <c r="G925">
        <f>AVERAGE(F$2:F925)</f>
        <v>93.54707894157076</v>
      </c>
      <c r="T925">
        <f t="shared" ca="1" si="29"/>
        <v>4.2244616562108277</v>
      </c>
      <c r="U925">
        <f ca="1">AVERAGE(T$2:T925)</f>
        <v>55.301340263083333</v>
      </c>
    </row>
    <row r="926" spans="1:21" x14ac:dyDescent="0.25">
      <c r="A926" s="75" t="s">
        <v>26</v>
      </c>
      <c r="B926">
        <v>4.4347826086956523</v>
      </c>
      <c r="C926" s="76" t="s">
        <v>91</v>
      </c>
      <c r="E926">
        <f t="shared" ca="1" si="28"/>
        <v>0.60080027522634871</v>
      </c>
      <c r="F926">
        <v>11.5</v>
      </c>
      <c r="G926">
        <f>AVERAGE(F$2:F926)</f>
        <v>93.458379396769061</v>
      </c>
      <c r="T926">
        <f t="shared" ca="1" si="29"/>
        <v>5.4292843198755349</v>
      </c>
      <c r="U926">
        <f ca="1">AVERAGE(T$2:T926)</f>
        <v>55.247424526928519</v>
      </c>
    </row>
    <row r="927" spans="1:21" x14ac:dyDescent="0.25">
      <c r="A927" s="75" t="s">
        <v>26</v>
      </c>
      <c r="B927">
        <v>0.13154172560113153</v>
      </c>
      <c r="C927" s="76" t="s">
        <v>92</v>
      </c>
      <c r="E927">
        <f t="shared" ca="1" si="28"/>
        <v>0.44633489372431256</v>
      </c>
      <c r="F927">
        <v>16.543859649122808</v>
      </c>
      <c r="G927">
        <f>AVERAGE(F$2:F927)</f>
        <v>93.375318360324528</v>
      </c>
      <c r="T927">
        <f t="shared" ca="1" si="29"/>
        <v>3.2174715577562596</v>
      </c>
      <c r="U927">
        <f ca="1">AVERAGE(T$2:T927)</f>
        <v>55.191236672750144</v>
      </c>
    </row>
    <row r="928" spans="1:21" x14ac:dyDescent="0.25">
      <c r="A928" s="75" t="s">
        <v>26</v>
      </c>
      <c r="B928">
        <v>0.42857142857142855</v>
      </c>
      <c r="C928" s="76" t="s">
        <v>93</v>
      </c>
      <c r="E928">
        <f t="shared" ca="1" si="28"/>
        <v>0.94967387116439606</v>
      </c>
      <c r="F928">
        <v>0.7</v>
      </c>
      <c r="G928">
        <f>AVERAGE(F$2:F928)</f>
        <v>93.275344985610033</v>
      </c>
      <c r="T928">
        <f t="shared" ca="1" si="29"/>
        <v>3.4833232188456864</v>
      </c>
      <c r="U928">
        <f ca="1">AVERAGE(T$2:T928)</f>
        <v>55.135456830836546</v>
      </c>
    </row>
    <row r="929" spans="1:21" x14ac:dyDescent="0.25">
      <c r="A929" s="75" t="s">
        <v>26</v>
      </c>
      <c r="B929">
        <v>0.3917274939172749</v>
      </c>
      <c r="C929" s="76" t="s">
        <v>94</v>
      </c>
      <c r="E929">
        <f t="shared" ca="1" si="28"/>
        <v>0.74157638277322568</v>
      </c>
      <c r="F929">
        <v>0.56140350877192979</v>
      </c>
      <c r="G929">
        <f>AVERAGE(F$2:F929)</f>
        <v>93.17543772108759</v>
      </c>
      <c r="T929">
        <f t="shared" ca="1" si="29"/>
        <v>8.6314634619740254</v>
      </c>
      <c r="U929">
        <f ca="1">AVERAGE(T$2:T929)</f>
        <v>55.085344769016658</v>
      </c>
    </row>
    <row r="930" spans="1:21" x14ac:dyDescent="0.25">
      <c r="A930" s="75" t="s">
        <v>124</v>
      </c>
      <c r="B930">
        <v>0.27272727272727282</v>
      </c>
      <c r="C930" s="76" t="s">
        <v>81</v>
      </c>
      <c r="E930">
        <f t="shared" ca="1" si="28"/>
        <v>0.33953825380396352</v>
      </c>
      <c r="F930">
        <v>0.34782608695652173</v>
      </c>
      <c r="G930">
        <f>AVERAGE(F$2:F930)</f>
        <v>93.075515641825874</v>
      </c>
      <c r="T930">
        <f t="shared" ca="1" si="29"/>
        <v>3.1588505328950953</v>
      </c>
      <c r="U930">
        <f ca="1">AVERAGE(T$2:T930)</f>
        <v>55.02944972678187</v>
      </c>
    </row>
    <row r="931" spans="1:21" x14ac:dyDescent="0.25">
      <c r="A931" s="75" t="s">
        <v>27</v>
      </c>
      <c r="B931">
        <v>2.5974025974025997E-2</v>
      </c>
      <c r="C931" s="76" t="s">
        <v>82</v>
      </c>
      <c r="E931">
        <f t="shared" ca="1" si="28"/>
        <v>0.92381500927275639</v>
      </c>
      <c r="F931">
        <v>5.691056910569111E-2</v>
      </c>
      <c r="G931">
        <f>AVERAGE(F$2:F931)</f>
        <v>92.975495636371349</v>
      </c>
      <c r="T931">
        <f t="shared" ca="1" si="29"/>
        <v>2.6051660848562137</v>
      </c>
      <c r="U931">
        <f ca="1">AVERAGE(T$2:T931)</f>
        <v>54.973079529317431</v>
      </c>
    </row>
    <row r="932" spans="1:21" x14ac:dyDescent="0.25">
      <c r="A932" s="75" t="s">
        <v>27</v>
      </c>
      <c r="B932">
        <v>0.67105263157894735</v>
      </c>
      <c r="C932" s="76" t="s">
        <v>83</v>
      </c>
      <c r="E932">
        <f t="shared" ca="1" si="28"/>
        <v>0.305185867943086</v>
      </c>
      <c r="F932">
        <v>1.4999999999999998</v>
      </c>
      <c r="G932">
        <f>AVERAGE(F$2:F932)</f>
        <v>92.877240539017563</v>
      </c>
      <c r="T932">
        <f t="shared" ca="1" si="29"/>
        <v>7.0241080968769927</v>
      </c>
      <c r="U932">
        <f ca="1">AVERAGE(T$2:T932)</f>
        <v>54.921576874717601</v>
      </c>
    </row>
    <row r="933" spans="1:21" x14ac:dyDescent="0.25">
      <c r="A933" s="75" t="s">
        <v>27</v>
      </c>
      <c r="B933">
        <v>2.3333333333333335</v>
      </c>
      <c r="C933" s="76" t="s">
        <v>84</v>
      </c>
      <c r="E933">
        <f t="shared" ca="1" si="28"/>
        <v>0.43567362914655838</v>
      </c>
      <c r="F933">
        <v>9.9009900990099098E-3</v>
      </c>
      <c r="G933">
        <f>AVERAGE(F$2:F933)</f>
        <v>92.777597470832035</v>
      </c>
      <c r="T933">
        <f t="shared" ca="1" si="29"/>
        <v>31.077288637788115</v>
      </c>
      <c r="U933">
        <f ca="1">AVERAGE(T$2:T933)</f>
        <v>54.895992874463388</v>
      </c>
    </row>
    <row r="934" spans="1:21" x14ac:dyDescent="0.25">
      <c r="A934" s="75" t="s">
        <v>27</v>
      </c>
      <c r="B934">
        <v>0.65753424657534243</v>
      </c>
      <c r="C934" s="76" t="s">
        <v>85</v>
      </c>
      <c r="E934">
        <f t="shared" ca="1" si="28"/>
        <v>0.14443239238456107</v>
      </c>
      <c r="F934">
        <v>1.7210261108566192</v>
      </c>
      <c r="G934">
        <f>AVERAGE(F$2:F934)</f>
        <v>92.680002003136451</v>
      </c>
      <c r="T934">
        <f t="shared" ca="1" si="29"/>
        <v>2.1166624494825181</v>
      </c>
      <c r="U934">
        <f ca="1">AVERAGE(T$2:T934)</f>
        <v>54.839423388477336</v>
      </c>
    </row>
    <row r="935" spans="1:21" x14ac:dyDescent="0.25">
      <c r="A935" s="75" t="s">
        <v>27</v>
      </c>
      <c r="B935">
        <v>0.22566371681415923</v>
      </c>
      <c r="C935" s="76" t="s">
        <v>86</v>
      </c>
      <c r="E935">
        <f t="shared" ca="1" si="28"/>
        <v>0.93420289225818798</v>
      </c>
      <c r="F935">
        <v>0.43460233697700718</v>
      </c>
      <c r="G935">
        <f>AVERAGE(F$2:F935)</f>
        <v>92.581238191930709</v>
      </c>
      <c r="T935">
        <f t="shared" ca="1" si="29"/>
        <v>2.2447079017764446</v>
      </c>
      <c r="U935">
        <f ca="1">AVERAGE(T$2:T935)</f>
        <v>54.783112129926259</v>
      </c>
    </row>
    <row r="936" spans="1:21" x14ac:dyDescent="0.25">
      <c r="A936" s="75" t="s">
        <v>27</v>
      </c>
      <c r="B936">
        <v>0.69</v>
      </c>
      <c r="C936" s="76" t="s">
        <v>87</v>
      </c>
      <c r="E936">
        <f t="shared" ca="1" si="28"/>
        <v>0.55347769015759463</v>
      </c>
      <c r="F936">
        <v>0.72375690607734811</v>
      </c>
      <c r="G936">
        <f>AVERAGE(F$2:F936)</f>
        <v>92.48299489643783</v>
      </c>
      <c r="T936">
        <f t="shared" ca="1" si="29"/>
        <v>11.273347367707444</v>
      </c>
      <c r="U936">
        <f ca="1">AVERAGE(T$2:T936)</f>
        <v>54.736577622159182</v>
      </c>
    </row>
    <row r="937" spans="1:21" x14ac:dyDescent="0.25">
      <c r="A937" s="75" t="s">
        <v>27</v>
      </c>
      <c r="B937">
        <v>0.93902439024390238</v>
      </c>
      <c r="C937" s="76" t="s">
        <v>88</v>
      </c>
      <c r="E937">
        <f t="shared" ca="1" si="28"/>
        <v>0.11915903224829583</v>
      </c>
      <c r="F937">
        <v>19.833333333333332</v>
      </c>
      <c r="G937">
        <f>AVERAGE(F$2:F937)</f>
        <v>92.405377736648177</v>
      </c>
      <c r="T937">
        <f t="shared" ca="1" si="29"/>
        <v>25.307168073843744</v>
      </c>
      <c r="U937">
        <f ca="1">AVERAGE(T$2:T937)</f>
        <v>54.705135945291325</v>
      </c>
    </row>
    <row r="938" spans="1:21" x14ac:dyDescent="0.25">
      <c r="A938" s="75" t="s">
        <v>27</v>
      </c>
      <c r="B938">
        <v>0.62962962962962965</v>
      </c>
      <c r="C938" s="76" t="s">
        <v>89</v>
      </c>
      <c r="E938">
        <f t="shared" ca="1" si="28"/>
        <v>0.26066207077341852</v>
      </c>
      <c r="F938">
        <v>0.5</v>
      </c>
      <c r="G938">
        <f>AVERAGE(F$2:F938)</f>
        <v>92.307293021881208</v>
      </c>
      <c r="T938">
        <f t="shared" ca="1" si="29"/>
        <v>6.3096548773069632</v>
      </c>
      <c r="U938">
        <f ca="1">AVERAGE(T$2:T938)</f>
        <v>54.653486552475975</v>
      </c>
    </row>
    <row r="939" spans="1:21" x14ac:dyDescent="0.25">
      <c r="A939" s="75" t="s">
        <v>27</v>
      </c>
      <c r="B939">
        <v>2.3333333333333335</v>
      </c>
      <c r="C939" s="76" t="s">
        <v>90</v>
      </c>
      <c r="E939">
        <f t="shared" ca="1" si="28"/>
        <v>0.15177637920613007</v>
      </c>
      <c r="F939">
        <v>4</v>
      </c>
      <c r="G939">
        <f>AVERAGE(F$2:F939)</f>
        <v>92.213148786250201</v>
      </c>
      <c r="T939">
        <f t="shared" ca="1" si="29"/>
        <v>2.8675798108076198</v>
      </c>
      <c r="U939">
        <f ca="1">AVERAGE(T$2:T939)</f>
        <v>54.598277696674629</v>
      </c>
    </row>
    <row r="940" spans="1:21" x14ac:dyDescent="0.25">
      <c r="A940" s="75" t="s">
        <v>27</v>
      </c>
      <c r="B940">
        <v>0.34782608695652173</v>
      </c>
      <c r="C940" s="76" t="s">
        <v>91</v>
      </c>
      <c r="E940">
        <f t="shared" ca="1" si="28"/>
        <v>0.82254963646298096</v>
      </c>
      <c r="F940">
        <v>1.5</v>
      </c>
      <c r="G940">
        <f>AVERAGE(F$2:F940)</f>
        <v>92.116542664007127</v>
      </c>
      <c r="T940">
        <f t="shared" ca="1" si="29"/>
        <v>231.86545733170794</v>
      </c>
      <c r="U940">
        <f ca="1">AVERAGE(T$2:T940)</f>
        <v>54.787060635583074</v>
      </c>
    </row>
    <row r="941" spans="1:21" x14ac:dyDescent="0.25">
      <c r="A941" s="75" t="s">
        <v>27</v>
      </c>
      <c r="B941">
        <v>9.9009900990099011E-3</v>
      </c>
      <c r="C941" s="76" t="s">
        <v>92</v>
      </c>
      <c r="E941">
        <f t="shared" ca="1" si="28"/>
        <v>0.5146086736404577</v>
      </c>
      <c r="F941">
        <v>4.8239242598807776E-2</v>
      </c>
      <c r="G941">
        <f>AVERAGE(F$2:F941)</f>
        <v>92.018597660367334</v>
      </c>
      <c r="T941">
        <f t="shared" ca="1" si="29"/>
        <v>2.6467700292064014</v>
      </c>
      <c r="U941">
        <f ca="1">AVERAGE(T$2:T941)</f>
        <v>54.731592241320975</v>
      </c>
    </row>
    <row r="942" spans="1:21" x14ac:dyDescent="0.25">
      <c r="A942" s="75" t="s">
        <v>27</v>
      </c>
      <c r="B942">
        <v>0.90476190476190477</v>
      </c>
      <c r="C942" s="76" t="s">
        <v>93</v>
      </c>
      <c r="E942">
        <f t="shared" ca="1" si="28"/>
        <v>0.20999458310670027</v>
      </c>
      <c r="F942">
        <v>14.015015015015013</v>
      </c>
      <c r="G942">
        <f>AVERAGE(F$2:F942)</f>
        <v>91.935703311116171</v>
      </c>
      <c r="T942">
        <f t="shared" ca="1" si="29"/>
        <v>2.9040777162343532</v>
      </c>
      <c r="U942">
        <f ca="1">AVERAGE(T$2:T942)</f>
        <v>54.676515180189107</v>
      </c>
    </row>
    <row r="943" spans="1:21" x14ac:dyDescent="0.25">
      <c r="A943" s="75" t="s">
        <v>27</v>
      </c>
      <c r="B943">
        <v>1.1897810218978104</v>
      </c>
      <c r="C943" s="76" t="s">
        <v>94</v>
      </c>
      <c r="E943">
        <f t="shared" ca="1" si="28"/>
        <v>2.990746107221165E-3</v>
      </c>
      <c r="F943">
        <v>0.8529411764705882</v>
      </c>
      <c r="G943">
        <f>AVERAGE(F$2:F943)</f>
        <v>91.839012480824621</v>
      </c>
      <c r="T943">
        <f t="shared" ca="1" si="29"/>
        <v>14.198552013704846</v>
      </c>
      <c r="U943">
        <f ca="1">AVERAGE(T$2:T943)</f>
        <v>54.633544943282011</v>
      </c>
    </row>
    <row r="944" spans="1:21" x14ac:dyDescent="0.25">
      <c r="A944" s="75" t="s">
        <v>125</v>
      </c>
      <c r="B944">
        <v>0.36363636363636359</v>
      </c>
      <c r="C944" s="76" t="s">
        <v>81</v>
      </c>
      <c r="E944">
        <f t="shared" ca="1" si="28"/>
        <v>0.92649984002917773</v>
      </c>
      <c r="F944">
        <v>0.63636363636363624</v>
      </c>
      <c r="G944">
        <f>AVERAGE(F$2:F944)</f>
        <v>91.742297052569626</v>
      </c>
      <c r="T944">
        <f t="shared" ca="1" si="29"/>
        <v>3.6207056753445026</v>
      </c>
      <c r="U944">
        <f ca="1">AVERAGE(T$2:T944)</f>
        <v>54.579448613199361</v>
      </c>
    </row>
    <row r="945" spans="1:21" x14ac:dyDescent="0.25">
      <c r="A945" s="75" t="s">
        <v>28</v>
      </c>
      <c r="B945">
        <v>2.5974025974025997E-2</v>
      </c>
      <c r="C945" s="76" t="s">
        <v>82</v>
      </c>
      <c r="E945">
        <f t="shared" ca="1" si="28"/>
        <v>0.37168050300051869</v>
      </c>
      <c r="F945">
        <v>0.40000000000000008</v>
      </c>
      <c r="G945">
        <f>AVERAGE(F$2:F945)</f>
        <v>91.645536144674949</v>
      </c>
      <c r="T945">
        <f t="shared" ca="1" si="29"/>
        <v>7.8206862929374958</v>
      </c>
      <c r="U945">
        <f ca="1">AVERAGE(T$2:T945)</f>
        <v>54.529916025995689</v>
      </c>
    </row>
    <row r="946" spans="1:21" x14ac:dyDescent="0.25">
      <c r="A946" s="75" t="s">
        <v>28</v>
      </c>
      <c r="B946">
        <v>0.73684210526315785</v>
      </c>
      <c r="C946" s="76" t="s">
        <v>83</v>
      </c>
      <c r="E946">
        <f t="shared" ca="1" si="28"/>
        <v>0.27776057277364063</v>
      </c>
      <c r="F946">
        <v>0.7142857142857143</v>
      </c>
      <c r="G946">
        <f>AVERAGE(F$2:F946)</f>
        <v>91.549312599245965</v>
      </c>
      <c r="T946">
        <f t="shared" ca="1" si="29"/>
        <v>3.8212550292537046</v>
      </c>
      <c r="U946">
        <f ca="1">AVERAGE(T$2:T946)</f>
        <v>54.476256067268977</v>
      </c>
    </row>
    <row r="947" spans="1:21" x14ac:dyDescent="0.25">
      <c r="A947" s="75" t="s">
        <v>28</v>
      </c>
      <c r="B947">
        <v>32.333333333333336</v>
      </c>
      <c r="C947" s="76" t="s">
        <v>84</v>
      </c>
      <c r="E947">
        <f t="shared" ca="1" si="28"/>
        <v>0.60959925348958144</v>
      </c>
      <c r="F947">
        <v>3.2253521126760565</v>
      </c>
      <c r="G947">
        <f>AVERAGE(F$2:F947)</f>
        <v>91.455946890486373</v>
      </c>
      <c r="T947">
        <f t="shared" ca="1" si="29"/>
        <v>2.9318340579172459</v>
      </c>
      <c r="U947">
        <f ca="1">AVERAGE(T$2:T947)</f>
        <v>54.421769363242177</v>
      </c>
    </row>
    <row r="948" spans="1:21" x14ac:dyDescent="0.25">
      <c r="A948" s="75" t="s">
        <v>28</v>
      </c>
      <c r="B948">
        <v>1.7397260273972603</v>
      </c>
      <c r="C948" s="76" t="s">
        <v>85</v>
      </c>
      <c r="E948">
        <f t="shared" ca="1" si="28"/>
        <v>0.95655080280777738</v>
      </c>
      <c r="F948">
        <v>0.5714285714285714</v>
      </c>
      <c r="G948">
        <f>AVERAGE(F$2:F948)</f>
        <v>91.359975910212825</v>
      </c>
      <c r="T948">
        <f t="shared" ca="1" si="29"/>
        <v>8.2026307564326899</v>
      </c>
      <c r="U948">
        <f ca="1">AVERAGE(T$2:T948)</f>
        <v>54.37296351466054</v>
      </c>
    </row>
    <row r="949" spans="1:21" x14ac:dyDescent="0.25">
      <c r="A949" s="75" t="s">
        <v>28</v>
      </c>
      <c r="B949">
        <v>0.10619469026548684</v>
      </c>
      <c r="C949" s="76" t="s">
        <v>86</v>
      </c>
      <c r="E949">
        <f t="shared" ca="1" si="28"/>
        <v>0.50264589474468058</v>
      </c>
      <c r="F949">
        <v>0.26666666666666661</v>
      </c>
      <c r="G949">
        <f>AVERAGE(F$2:F949)</f>
        <v>91.263885921559293</v>
      </c>
      <c r="T949">
        <f t="shared" ca="1" si="29"/>
        <v>5.4259732953445337</v>
      </c>
      <c r="U949">
        <f ca="1">AVERAGE(T$2:T949)</f>
        <v>54.32133166843763</v>
      </c>
    </row>
    <row r="950" spans="1:21" x14ac:dyDescent="0.25">
      <c r="A950" s="75" t="s">
        <v>28</v>
      </c>
      <c r="B950">
        <v>6.5</v>
      </c>
      <c r="C950" s="76" t="s">
        <v>87</v>
      </c>
      <c r="E950">
        <f t="shared" ca="1" si="28"/>
        <v>0.16540402809416688</v>
      </c>
      <c r="F950">
        <v>34.714285714285715</v>
      </c>
      <c r="G950">
        <f>AVERAGE(F$2:F950)</f>
        <v>91.204297301741306</v>
      </c>
      <c r="T950">
        <f t="shared" ca="1" si="29"/>
        <v>2.3411078845408904</v>
      </c>
      <c r="U950">
        <f ca="1">AVERAGE(T$2:T950)</f>
        <v>54.266557986895066</v>
      </c>
    </row>
    <row r="951" spans="1:21" x14ac:dyDescent="0.25">
      <c r="A951" s="75" t="s">
        <v>28</v>
      </c>
      <c r="B951">
        <v>0.26829268292682923</v>
      </c>
      <c r="C951" s="76" t="s">
        <v>88</v>
      </c>
      <c r="E951">
        <f t="shared" ca="1" si="28"/>
        <v>0.21509480003486836</v>
      </c>
      <c r="F951">
        <v>0.66666666666666663</v>
      </c>
      <c r="G951">
        <f>AVERAGE(F$2:F951)</f>
        <v>91.108994532651764</v>
      </c>
      <c r="T951">
        <f t="shared" ca="1" si="29"/>
        <v>5.6418742400598383</v>
      </c>
      <c r="U951">
        <f ca="1">AVERAGE(T$2:T951)</f>
        <v>54.215374109266811</v>
      </c>
    </row>
    <row r="952" spans="1:21" x14ac:dyDescent="0.25">
      <c r="A952" s="75" t="s">
        <v>28</v>
      </c>
      <c r="B952">
        <v>0.44444444444444448</v>
      </c>
      <c r="C952" s="76" t="s">
        <v>89</v>
      </c>
      <c r="E952">
        <f t="shared" ca="1" si="28"/>
        <v>0.16539764450463634</v>
      </c>
      <c r="F952">
        <v>0.14310197086546703</v>
      </c>
      <c r="G952">
        <f>AVERAGE(F$2:F952)</f>
        <v>91.013341648780269</v>
      </c>
      <c r="T952">
        <f t="shared" ca="1" si="29"/>
        <v>2.0686055089129964</v>
      </c>
      <c r="U952">
        <f ca="1">AVERAGE(T$2:T952)</f>
        <v>54.160540493493563</v>
      </c>
    </row>
    <row r="953" spans="1:21" x14ac:dyDescent="0.25">
      <c r="A953" s="75" t="s">
        <v>28</v>
      </c>
      <c r="B953">
        <v>2.3333333333333335</v>
      </c>
      <c r="C953" s="76" t="s">
        <v>90</v>
      </c>
      <c r="E953">
        <f t="shared" ca="1" si="28"/>
        <v>0.58525521073008779</v>
      </c>
      <c r="F953">
        <v>0.66666666666666663</v>
      </c>
      <c r="G953">
        <f>AVERAGE(F$2:F953)</f>
        <v>90.918439679261255</v>
      </c>
      <c r="T953">
        <f t="shared" ca="1" si="29"/>
        <v>24.041589745727602</v>
      </c>
      <c r="U953">
        <f ca="1">AVERAGE(T$2:T953)</f>
        <v>54.128902940187089</v>
      </c>
    </row>
    <row r="954" spans="1:21" x14ac:dyDescent="0.25">
      <c r="A954" s="75" t="s">
        <v>28</v>
      </c>
      <c r="B954">
        <v>2.6956521739130435</v>
      </c>
      <c r="C954" s="76" t="s">
        <v>91</v>
      </c>
      <c r="E954">
        <f t="shared" ca="1" si="28"/>
        <v>0.60783858281241521</v>
      </c>
      <c r="F954">
        <v>0.44444444444444442</v>
      </c>
      <c r="G954">
        <f>AVERAGE(F$2:F954)</f>
        <v>90.823503692655976</v>
      </c>
      <c r="T954">
        <f t="shared" ca="1" si="29"/>
        <v>2.2913898787274793</v>
      </c>
      <c r="U954">
        <f ca="1">AVERAGE(T$2:T954)</f>
        <v>54.074508907593746</v>
      </c>
    </row>
    <row r="955" spans="1:21" x14ac:dyDescent="0.25">
      <c r="A955" s="75" t="s">
        <v>28</v>
      </c>
      <c r="B955">
        <v>0.13154172560113153</v>
      </c>
      <c r="C955" s="76" t="s">
        <v>92</v>
      </c>
      <c r="E955">
        <f t="shared" ca="1" si="28"/>
        <v>0.97181254914284321</v>
      </c>
      <c r="F955">
        <v>7.4074074074074139E-2</v>
      </c>
      <c r="G955">
        <f>AVERAGE(F$2:F955)</f>
        <v>90.728378504376536</v>
      </c>
      <c r="T955">
        <f t="shared" ca="1" si="29"/>
        <v>4.5500703922299222</v>
      </c>
      <c r="U955">
        <f ca="1">AVERAGE(T$2:T955)</f>
        <v>54.022596498248497</v>
      </c>
    </row>
    <row r="956" spans="1:21" x14ac:dyDescent="0.25">
      <c r="A956" s="75" t="s">
        <v>28</v>
      </c>
      <c r="B956">
        <v>1.8571428571428572</v>
      </c>
      <c r="C956" s="76" t="s">
        <v>93</v>
      </c>
      <c r="E956">
        <f t="shared" ca="1" si="28"/>
        <v>0.75126341000147656</v>
      </c>
      <c r="F956">
        <v>7.4773348383686863E-2</v>
      </c>
      <c r="G956">
        <f>AVERAGE(F$2:F956)</f>
        <v>90.6334532633755</v>
      </c>
      <c r="T956">
        <f t="shared" ca="1" si="29"/>
        <v>8.2348337986195066</v>
      </c>
      <c r="U956">
        <f ca="1">AVERAGE(T$2:T956)</f>
        <v>53.97465119699234</v>
      </c>
    </row>
    <row r="957" spans="1:21" x14ac:dyDescent="0.25">
      <c r="A957" s="75" t="s">
        <v>28</v>
      </c>
      <c r="B957">
        <v>0.14841849148418493</v>
      </c>
      <c r="C957" s="76" t="s">
        <v>94</v>
      </c>
      <c r="E957">
        <f t="shared" ca="1" si="28"/>
        <v>0.18135281113502544</v>
      </c>
      <c r="F957">
        <v>0.77552879003604369</v>
      </c>
      <c r="G957">
        <f>AVERAGE(F$2:F957)</f>
        <v>90.539459618528923</v>
      </c>
      <c r="T957">
        <f t="shared" ca="1" si="29"/>
        <v>333.56132527965622</v>
      </c>
      <c r="U957">
        <f ca="1">AVERAGE(T$2:T957)</f>
        <v>54.267105876995124</v>
      </c>
    </row>
    <row r="958" spans="1:21" x14ac:dyDescent="0.25">
      <c r="A958" s="75" t="s">
        <v>126</v>
      </c>
      <c r="B958">
        <v>0.18181818181818185</v>
      </c>
      <c r="C958" s="76" t="s">
        <v>81</v>
      </c>
      <c r="E958">
        <f t="shared" ca="1" si="28"/>
        <v>0.51555749841153287</v>
      </c>
      <c r="F958">
        <v>0.86428571428571421</v>
      </c>
      <c r="G958">
        <f>AVERAGE(F$2:F958)</f>
        <v>90.445755152589271</v>
      </c>
      <c r="T958">
        <f t="shared" ca="1" si="29"/>
        <v>2.4726241334133197</v>
      </c>
      <c r="U958">
        <f ca="1">AVERAGE(T$2:T958)</f>
        <v>54.212984161484592</v>
      </c>
    </row>
    <row r="959" spans="1:21" x14ac:dyDescent="0.25">
      <c r="A959" s="75" t="s">
        <v>29</v>
      </c>
      <c r="B959">
        <v>1.9480519480519411E-2</v>
      </c>
      <c r="C959" s="76" t="s">
        <v>82</v>
      </c>
      <c r="E959">
        <f t="shared" ca="1" si="28"/>
        <v>8.4008716506872583E-3</v>
      </c>
      <c r="F959">
        <v>3.8715769593956707E-2</v>
      </c>
      <c r="G959">
        <f>AVERAGE(F$2:F959)</f>
        <v>90.351384547805353</v>
      </c>
      <c r="T959">
        <f t="shared" ca="1" si="29"/>
        <v>2.3147588968551611</v>
      </c>
      <c r="U959">
        <f ca="1">AVERAGE(T$2:T959)</f>
        <v>54.15881064868227</v>
      </c>
    </row>
    <row r="960" spans="1:21" x14ac:dyDescent="0.25">
      <c r="A960" s="75" t="s">
        <v>29</v>
      </c>
      <c r="B960">
        <v>0.83552631578947367</v>
      </c>
      <c r="C960" s="76" t="s">
        <v>83</v>
      </c>
      <c r="E960">
        <f t="shared" ca="1" si="28"/>
        <v>0.14085460102279157</v>
      </c>
      <c r="F960">
        <v>2.5254237288135593</v>
      </c>
      <c r="G960">
        <f>AVERAGE(F$2:F960)</f>
        <v>90.259803775314225</v>
      </c>
      <c r="T960">
        <f t="shared" ca="1" si="29"/>
        <v>140.00763564015921</v>
      </c>
      <c r="U960">
        <f ca="1">AVERAGE(T$2:T960)</f>
        <v>54.248329757119684</v>
      </c>
    </row>
    <row r="961" spans="1:21" x14ac:dyDescent="0.25">
      <c r="A961" s="75" t="s">
        <v>29</v>
      </c>
      <c r="B961">
        <v>15.666666666666666</v>
      </c>
      <c r="C961" s="76" t="s">
        <v>84</v>
      </c>
      <c r="E961">
        <f t="shared" ca="1" si="28"/>
        <v>0.94601598662799191</v>
      </c>
      <c r="F961">
        <v>0.52551020408163263</v>
      </c>
      <c r="G961">
        <f>AVERAGE(F$2:F961)</f>
        <v>90.166330552844187</v>
      </c>
      <c r="T961">
        <f t="shared" ca="1" si="29"/>
        <v>2.5492124060110064</v>
      </c>
      <c r="U961">
        <f ca="1">AVERAGE(T$2:T961)</f>
        <v>54.194476509878946</v>
      </c>
    </row>
    <row r="962" spans="1:21" x14ac:dyDescent="0.25">
      <c r="A962" s="75" t="s">
        <v>29</v>
      </c>
      <c r="B962">
        <v>2.7397260273972629E-2</v>
      </c>
      <c r="C962" s="76" t="s">
        <v>85</v>
      </c>
      <c r="E962">
        <f t="shared" ref="E962:E1025" ca="1" si="30">RAND()</f>
        <v>0.70256139509457582</v>
      </c>
      <c r="F962">
        <v>0.625</v>
      </c>
      <c r="G962">
        <f>AVERAGE(F$2:F962)</f>
        <v>90.073155390978584</v>
      </c>
      <c r="T962">
        <f t="shared" ca="1" si="29"/>
        <v>6.2802059776700485</v>
      </c>
      <c r="U962">
        <f ca="1">AVERAGE(T$2:T962)</f>
        <v>54.144617747618582</v>
      </c>
    </row>
    <row r="963" spans="1:21" x14ac:dyDescent="0.25">
      <c r="A963" s="75" t="s">
        <v>29</v>
      </c>
      <c r="B963">
        <v>0.32743362831858419</v>
      </c>
      <c r="C963" s="76" t="s">
        <v>86</v>
      </c>
      <c r="E963">
        <f t="shared" ca="1" si="30"/>
        <v>0.57489680150801192</v>
      </c>
      <c r="F963">
        <v>0.74683544303797467</v>
      </c>
      <c r="G963">
        <f>AVERAGE(F$2:F963)</f>
        <v>89.980300588537901</v>
      </c>
      <c r="T963">
        <f t="shared" ref="T963:T1026" ca="1" si="31">2*RAND()^-1</f>
        <v>2.1679521322448387</v>
      </c>
      <c r="U963">
        <f ca="1">AVERAGE(T$2:T963)</f>
        <v>54.090587949681606</v>
      </c>
    </row>
    <row r="964" spans="1:21" x14ac:dyDescent="0.25">
      <c r="A964" s="75" t="s">
        <v>29</v>
      </c>
      <c r="B964">
        <v>0.71499999999999997</v>
      </c>
      <c r="C964" s="76" t="s">
        <v>87</v>
      </c>
      <c r="E964">
        <f t="shared" ca="1" si="30"/>
        <v>0.25419269626435204</v>
      </c>
      <c r="F964">
        <v>1.9607843137254919E-2</v>
      </c>
      <c r="G964">
        <f>AVERAGE(F$2:F964)</f>
        <v>89.886883462114838</v>
      </c>
      <c r="T964">
        <f t="shared" ca="1" si="31"/>
        <v>3.4224764987431611</v>
      </c>
      <c r="U964">
        <f ca="1">AVERAGE(T$2:T964)</f>
        <v>54.037973088361838</v>
      </c>
    </row>
    <row r="965" spans="1:21" x14ac:dyDescent="0.25">
      <c r="A965" s="75" t="s">
        <v>29</v>
      </c>
      <c r="B965">
        <v>8.5365853658536536E-2</v>
      </c>
      <c r="C965" s="76" t="s">
        <v>88</v>
      </c>
      <c r="E965">
        <f t="shared" ca="1" si="30"/>
        <v>0.50891165236923297</v>
      </c>
      <c r="F965">
        <v>0.22299922299922295</v>
      </c>
      <c r="G965">
        <f>AVERAGE(F$2:F965)</f>
        <v>89.793871134065967</v>
      </c>
      <c r="T965">
        <f t="shared" ca="1" si="31"/>
        <v>4.0552425908822975</v>
      </c>
      <c r="U965">
        <f ca="1">AVERAGE(T$2:T965)</f>
        <v>53.986123782866521</v>
      </c>
    </row>
    <row r="966" spans="1:21" x14ac:dyDescent="0.25">
      <c r="A966" s="75" t="s">
        <v>29</v>
      </c>
      <c r="B966">
        <v>0.92592592592592582</v>
      </c>
      <c r="C966" s="76" t="s">
        <v>89</v>
      </c>
      <c r="E966">
        <f t="shared" ca="1" si="30"/>
        <v>0.31528691577867229</v>
      </c>
      <c r="F966">
        <v>1.7777777777777777</v>
      </c>
      <c r="G966">
        <f>AVERAGE(F$2:F966)</f>
        <v>89.702662747168262</v>
      </c>
      <c r="T966">
        <f t="shared" ca="1" si="31"/>
        <v>2.4189458307441227</v>
      </c>
      <c r="U966">
        <f ca="1">AVERAGE(T$2:T966)</f>
        <v>53.9326862927607</v>
      </c>
    </row>
    <row r="967" spans="1:21" x14ac:dyDescent="0.25">
      <c r="A967" s="75" t="s">
        <v>29</v>
      </c>
      <c r="B967">
        <v>4</v>
      </c>
      <c r="C967" s="76" t="s">
        <v>90</v>
      </c>
      <c r="E967">
        <f t="shared" ca="1" si="30"/>
        <v>0.34891680326240138</v>
      </c>
      <c r="F967">
        <v>199</v>
      </c>
      <c r="G967">
        <f>AVERAGE(F$2:F967)</f>
        <v>89.815806988630811</v>
      </c>
      <c r="T967">
        <f t="shared" ca="1" si="31"/>
        <v>2.4156168871101666</v>
      </c>
      <c r="U967">
        <f ca="1">AVERAGE(T$2:T967)</f>
        <v>53.879355993168929</v>
      </c>
    </row>
    <row r="968" spans="1:21" x14ac:dyDescent="0.25">
      <c r="A968" s="75" t="s">
        <v>29</v>
      </c>
      <c r="B968">
        <v>0.86956521739130432</v>
      </c>
      <c r="C968" s="76" t="s">
        <v>91</v>
      </c>
      <c r="E968">
        <f t="shared" ca="1" si="30"/>
        <v>0.47575482528532309</v>
      </c>
      <c r="F968">
        <v>1.9868578255675029</v>
      </c>
      <c r="G968">
        <f>AVERAGE(F$2:F968)</f>
        <v>89.724980774398077</v>
      </c>
      <c r="T968">
        <f t="shared" ca="1" si="31"/>
        <v>12.04499009595521</v>
      </c>
      <c r="U968">
        <f ca="1">AVERAGE(T$2:T968)</f>
        <v>53.836093980865712</v>
      </c>
    </row>
    <row r="969" spans="1:21" x14ac:dyDescent="0.25">
      <c r="A969" s="75" t="s">
        <v>29</v>
      </c>
      <c r="B969">
        <v>7.0721357850070717E-3</v>
      </c>
      <c r="C969" s="76" t="s">
        <v>92</v>
      </c>
      <c r="E969">
        <f t="shared" ca="1" si="30"/>
        <v>0.15579493487778118</v>
      </c>
      <c r="F969">
        <v>5.25</v>
      </c>
      <c r="G969">
        <f>AVERAGE(F$2:F969)</f>
        <v>89.637713232275757</v>
      </c>
      <c r="T969">
        <f t="shared" ca="1" si="31"/>
        <v>4.5935367812687495</v>
      </c>
      <c r="U969">
        <f ca="1">AVERAGE(T$2:T969)</f>
        <v>53.78522357053555</v>
      </c>
    </row>
    <row r="970" spans="1:21" x14ac:dyDescent="0.25">
      <c r="A970" s="75" t="s">
        <v>29</v>
      </c>
      <c r="B970">
        <v>0.61904761904761907</v>
      </c>
      <c r="C970" s="76" t="s">
        <v>93</v>
      </c>
      <c r="E970">
        <f t="shared" ca="1" si="30"/>
        <v>0.57805926401928509</v>
      </c>
      <c r="F970">
        <v>6.0733863837312114</v>
      </c>
      <c r="G970">
        <f>AVERAGE(F$2:F970)</f>
        <v>89.551475536869631</v>
      </c>
      <c r="T970">
        <f t="shared" ca="1" si="31"/>
        <v>3.37224689124983</v>
      </c>
      <c r="U970">
        <f ca="1">AVERAGE(T$2:T970)</f>
        <v>53.733197794808738</v>
      </c>
    </row>
    <row r="971" spans="1:21" x14ac:dyDescent="0.25">
      <c r="A971" s="75" t="s">
        <v>29</v>
      </c>
      <c r="B971">
        <v>1.0681265206812653</v>
      </c>
      <c r="C971" s="76" t="s">
        <v>94</v>
      </c>
      <c r="E971">
        <f t="shared" ca="1" si="30"/>
        <v>0.71448626064813014</v>
      </c>
      <c r="F971">
        <v>5.666666666666667</v>
      </c>
      <c r="G971">
        <f>AVERAGE(F$2:F971)</f>
        <v>89.464996352467367</v>
      </c>
      <c r="T971">
        <f t="shared" ca="1" si="31"/>
        <v>7.0210868153405448</v>
      </c>
      <c r="U971">
        <f ca="1">AVERAGE(T$2:T971)</f>
        <v>53.685040979365986</v>
      </c>
    </row>
    <row r="972" spans="1:21" x14ac:dyDescent="0.25">
      <c r="A972" s="75" t="s">
        <v>127</v>
      </c>
      <c r="B972">
        <v>0.36363636363636359</v>
      </c>
      <c r="C972" s="76" t="s">
        <v>81</v>
      </c>
      <c r="E972">
        <f t="shared" ca="1" si="30"/>
        <v>0.66253542006992272</v>
      </c>
      <c r="F972">
        <v>0</v>
      </c>
      <c r="G972">
        <f>AVERAGE(F$2:F972)</f>
        <v>89.372859384030221</v>
      </c>
      <c r="T972">
        <f t="shared" ca="1" si="31"/>
        <v>3.8977716746281899</v>
      </c>
      <c r="U972">
        <f ca="1">AVERAGE(T$2:T972)</f>
        <v>53.63376675763093</v>
      </c>
    </row>
    <row r="973" spans="1:21" x14ac:dyDescent="0.25">
      <c r="A973" s="75" t="s">
        <v>30</v>
      </c>
      <c r="B973">
        <v>6.4935064935064705E-3</v>
      </c>
      <c r="C973" s="76" t="s">
        <v>82</v>
      </c>
      <c r="E973">
        <f t="shared" ca="1" si="30"/>
        <v>0.23101744868883434</v>
      </c>
      <c r="F973">
        <v>6</v>
      </c>
      <c r="G973">
        <f>AVERAGE(F$2:F973)</f>
        <v>89.287084837338838</v>
      </c>
      <c r="T973">
        <f t="shared" ca="1" si="31"/>
        <v>3.9051776207749058</v>
      </c>
      <c r="U973">
        <f ca="1">AVERAGE(T$2:T973)</f>
        <v>53.5826056576959</v>
      </c>
    </row>
    <row r="974" spans="1:21" x14ac:dyDescent="0.25">
      <c r="A974" s="75" t="s">
        <v>30</v>
      </c>
      <c r="B974">
        <v>0.67105263157894735</v>
      </c>
      <c r="C974" s="76" t="s">
        <v>83</v>
      </c>
      <c r="E974">
        <f t="shared" ca="1" si="30"/>
        <v>4.3324440937957731E-2</v>
      </c>
      <c r="F974">
        <v>9.0909090909090981E-2</v>
      </c>
      <c r="G974">
        <f>AVERAGE(F$2:F974)</f>
        <v>89.195413536468919</v>
      </c>
      <c r="T974">
        <f t="shared" ca="1" si="31"/>
        <v>4.6199591188263733</v>
      </c>
      <c r="U974">
        <f ca="1">AVERAGE(T$2:T974)</f>
        <v>53.532284335456566</v>
      </c>
    </row>
    <row r="975" spans="1:21" x14ac:dyDescent="0.25">
      <c r="A975" s="75" t="s">
        <v>30</v>
      </c>
      <c r="B975">
        <v>99</v>
      </c>
      <c r="C975" s="76" t="s">
        <v>84</v>
      </c>
      <c r="E975">
        <f t="shared" ca="1" si="30"/>
        <v>0.67305727954003625</v>
      </c>
      <c r="F975">
        <v>7.4074074074074139E-2</v>
      </c>
      <c r="G975">
        <f>AVERAGE(F$2:F975)</f>
        <v>89.103913187944897</v>
      </c>
      <c r="T975">
        <f t="shared" ca="1" si="31"/>
        <v>5.6297281480032533</v>
      </c>
      <c r="U975">
        <f ca="1">AVERAGE(T$2:T975)</f>
        <v>53.483103066270267</v>
      </c>
    </row>
    <row r="976" spans="1:21" x14ac:dyDescent="0.25">
      <c r="A976" s="75" t="s">
        <v>30</v>
      </c>
      <c r="B976">
        <v>0.31506849315068491</v>
      </c>
      <c r="C976" s="76" t="s">
        <v>85</v>
      </c>
      <c r="E976">
        <f t="shared" ca="1" si="30"/>
        <v>0.3061641105202374</v>
      </c>
      <c r="F976">
        <v>9.0909090909090912E-2</v>
      </c>
      <c r="G976">
        <f>AVERAGE(F$2:F976)</f>
        <v>89.012617799127426</v>
      </c>
      <c r="T976">
        <f t="shared" ca="1" si="31"/>
        <v>4.8652464193272476</v>
      </c>
      <c r="U976">
        <f ca="1">AVERAGE(T$2:T976)</f>
        <v>53.433238597914432</v>
      </c>
    </row>
    <row r="977" spans="1:21" x14ac:dyDescent="0.25">
      <c r="A977" s="75" t="s">
        <v>30</v>
      </c>
      <c r="B977">
        <v>0.32743362831858419</v>
      </c>
      <c r="C977" s="76" t="s">
        <v>86</v>
      </c>
      <c r="E977">
        <f t="shared" ca="1" si="30"/>
        <v>0.6234049132715046</v>
      </c>
      <c r="F977">
        <v>0.25</v>
      </c>
      <c r="G977">
        <f>AVERAGE(F$2:F977)</f>
        <v>88.921672494005378</v>
      </c>
      <c r="T977">
        <f t="shared" ca="1" si="31"/>
        <v>3.1700392364387904</v>
      </c>
      <c r="U977">
        <f ca="1">AVERAGE(T$2:T977)</f>
        <v>53.381739418240784</v>
      </c>
    </row>
    <row r="978" spans="1:21" x14ac:dyDescent="0.25">
      <c r="A978" s="75" t="s">
        <v>30</v>
      </c>
      <c r="B978">
        <v>0.15</v>
      </c>
      <c r="C978" s="76" t="s">
        <v>87</v>
      </c>
      <c r="E978">
        <f t="shared" ca="1" si="30"/>
        <v>0.95541148093011896</v>
      </c>
      <c r="F978">
        <v>0.13636363636363635</v>
      </c>
      <c r="G978">
        <f>AVERAGE(F$2:F978)</f>
        <v>88.830797049934091</v>
      </c>
      <c r="T978">
        <f t="shared" ca="1" si="31"/>
        <v>5.993438334078709</v>
      </c>
      <c r="U978">
        <f ca="1">AVERAGE(T$2:T978)</f>
        <v>53.33323552767358</v>
      </c>
    </row>
    <row r="979" spans="1:21" x14ac:dyDescent="0.25">
      <c r="A979" s="75" t="s">
        <v>30</v>
      </c>
      <c r="B979">
        <v>0.87804878048780488</v>
      </c>
      <c r="C979" s="76" t="s">
        <v>88</v>
      </c>
      <c r="E979">
        <f t="shared" ca="1" si="30"/>
        <v>0.47879065886675476</v>
      </c>
      <c r="F979">
        <v>3.6511627906976742</v>
      </c>
      <c r="G979">
        <f>AVERAGE(F$2:F979)</f>
        <v>88.743701309382729</v>
      </c>
      <c r="T979">
        <f t="shared" ca="1" si="31"/>
        <v>8.167941039890815</v>
      </c>
      <c r="U979">
        <f ca="1">AVERAGE(T$2:T979)</f>
        <v>53.287054244966235</v>
      </c>
    </row>
    <row r="980" spans="1:21" x14ac:dyDescent="0.25">
      <c r="A980" s="75" t="s">
        <v>30</v>
      </c>
      <c r="B980">
        <v>7.4074074074074139E-2</v>
      </c>
      <c r="C980" s="76" t="s">
        <v>89</v>
      </c>
      <c r="E980">
        <f t="shared" ca="1" si="30"/>
        <v>0.46343618046689772</v>
      </c>
      <c r="F980">
        <v>0.66666666666666663</v>
      </c>
      <c r="G980">
        <f>AVERAGE(F$2:F980)</f>
        <v>88.653734981862087</v>
      </c>
      <c r="T980">
        <f t="shared" ca="1" si="31"/>
        <v>2.365021526717733</v>
      </c>
      <c r="U980">
        <f ca="1">AVERAGE(T$2:T980)</f>
        <v>53.235039911239731</v>
      </c>
    </row>
    <row r="981" spans="1:21" x14ac:dyDescent="0.25">
      <c r="A981" s="75" t="s">
        <v>30</v>
      </c>
      <c r="B981">
        <v>2.3333333333333335</v>
      </c>
      <c r="C981" s="76" t="s">
        <v>90</v>
      </c>
      <c r="E981">
        <f t="shared" ca="1" si="30"/>
        <v>0.39379259681306866</v>
      </c>
      <c r="F981">
        <v>1.5456529647144417</v>
      </c>
      <c r="G981">
        <f>AVERAGE(F$2:F981)</f>
        <v>88.564849183885414</v>
      </c>
      <c r="T981">
        <f t="shared" ca="1" si="31"/>
        <v>3.9098995011718012</v>
      </c>
      <c r="U981">
        <f ca="1">AVERAGE(T$2:T981)</f>
        <v>53.184708135311098</v>
      </c>
    </row>
    <row r="982" spans="1:21" x14ac:dyDescent="0.25">
      <c r="A982" s="75" t="s">
        <v>30</v>
      </c>
      <c r="B982">
        <v>4.6521739130434785</v>
      </c>
      <c r="C982" s="76" t="s">
        <v>91</v>
      </c>
      <c r="E982">
        <f t="shared" ca="1" si="30"/>
        <v>0.88555816848252689</v>
      </c>
      <c r="F982">
        <v>0.19047619047619044</v>
      </c>
      <c r="G982">
        <f>AVERAGE(F$2:F982)</f>
        <v>88.474763176756554</v>
      </c>
      <c r="T982">
        <f t="shared" ca="1" si="31"/>
        <v>6.1827943873441376</v>
      </c>
      <c r="U982">
        <f ca="1">AVERAGE(T$2:T982)</f>
        <v>53.136795888880954</v>
      </c>
    </row>
    <row r="983" spans="1:21" x14ac:dyDescent="0.25">
      <c r="A983" s="75" t="s">
        <v>30</v>
      </c>
      <c r="B983">
        <v>9.9009900990099011E-3</v>
      </c>
      <c r="C983" s="76" t="s">
        <v>92</v>
      </c>
      <c r="E983">
        <f t="shared" ca="1" si="30"/>
        <v>0.54583586965236774</v>
      </c>
      <c r="F983">
        <v>4.3478260869565216E-2</v>
      </c>
      <c r="G983">
        <f>AVERAGE(F$2:F983)</f>
        <v>88.384710951791291</v>
      </c>
      <c r="T983">
        <f t="shared" ca="1" si="31"/>
        <v>2.2900767822584949</v>
      </c>
      <c r="U983">
        <f ca="1">AVERAGE(T$2:T983)</f>
        <v>53.085017152519832</v>
      </c>
    </row>
    <row r="984" spans="1:21" x14ac:dyDescent="0.25">
      <c r="A984" s="75" t="s">
        <v>30</v>
      </c>
      <c r="B984">
        <v>0.42857142857142855</v>
      </c>
      <c r="C984" s="76" t="s">
        <v>93</v>
      </c>
      <c r="E984">
        <f t="shared" ca="1" si="30"/>
        <v>0.44832455528150894</v>
      </c>
      <c r="F984">
        <v>0.75510204081632648</v>
      </c>
      <c r="G984">
        <f>AVERAGE(F$2:F984)</f>
        <v>88.295565876602097</v>
      </c>
      <c r="T984">
        <f t="shared" ca="1" si="31"/>
        <v>2.7954666431732274</v>
      </c>
      <c r="U984">
        <f ca="1">AVERAGE(T$2:T984)</f>
        <v>53.033857894626294</v>
      </c>
    </row>
    <row r="985" spans="1:21" x14ac:dyDescent="0.25">
      <c r="A985" s="75" t="s">
        <v>30</v>
      </c>
      <c r="B985">
        <v>0.82481751824817529</v>
      </c>
      <c r="C985" s="76" t="s">
        <v>94</v>
      </c>
      <c r="E985">
        <f t="shared" ca="1" si="30"/>
        <v>0.45321257684098304</v>
      </c>
      <c r="F985">
        <v>0.75</v>
      </c>
      <c r="G985">
        <f>AVERAGE(F$2:F985)</f>
        <v>88.206596805589285</v>
      </c>
      <c r="T985">
        <f t="shared" ca="1" si="31"/>
        <v>2.2013636216831802</v>
      </c>
      <c r="U985">
        <f ca="1">AVERAGE(T$2:T985)</f>
        <v>52.982198855731028</v>
      </c>
    </row>
    <row r="986" spans="1:21" x14ac:dyDescent="0.25">
      <c r="A986" s="75" t="s">
        <v>128</v>
      </c>
      <c r="B986">
        <v>0.36363636363636359</v>
      </c>
      <c r="C986" s="76" t="s">
        <v>81</v>
      </c>
      <c r="E986">
        <f t="shared" ca="1" si="30"/>
        <v>0.76528114420529658</v>
      </c>
      <c r="F986">
        <v>15.666666666666666</v>
      </c>
      <c r="G986">
        <f>AVERAGE(F$2:F986)</f>
        <v>88.132952206463486</v>
      </c>
      <c r="T986">
        <f t="shared" ca="1" si="31"/>
        <v>364.26217767486884</v>
      </c>
      <c r="U986">
        <f ca="1">AVERAGE(T$2:T986)</f>
        <v>53.298219138796142</v>
      </c>
    </row>
    <row r="987" spans="1:21" x14ac:dyDescent="0.25">
      <c r="A987" s="75" t="s">
        <v>31</v>
      </c>
      <c r="B987">
        <v>3.8961038961038939E-2</v>
      </c>
      <c r="C987" s="76" t="s">
        <v>82</v>
      </c>
      <c r="E987">
        <f t="shared" ca="1" si="30"/>
        <v>0.81199571045682395</v>
      </c>
      <c r="F987">
        <v>0.1111111111111111</v>
      </c>
      <c r="G987">
        <f>AVERAGE(F$2:F987)</f>
        <v>88.043680562350545</v>
      </c>
      <c r="T987">
        <f t="shared" ca="1" si="31"/>
        <v>6.5956168288164347</v>
      </c>
      <c r="U987">
        <f ca="1">AVERAGE(T$2:T987)</f>
        <v>53.25085341637223</v>
      </c>
    </row>
    <row r="988" spans="1:21" x14ac:dyDescent="0.25">
      <c r="A988" s="75" t="s">
        <v>31</v>
      </c>
      <c r="B988">
        <v>0.99967105263157896</v>
      </c>
      <c r="C988" s="76" t="s">
        <v>83</v>
      </c>
      <c r="E988">
        <f t="shared" ca="1" si="30"/>
        <v>0.47611114281315936</v>
      </c>
      <c r="F988">
        <v>0.99888888888888894</v>
      </c>
      <c r="G988">
        <f>AVERAGE(F$2:F988)</f>
        <v>87.955489284059297</v>
      </c>
      <c r="T988">
        <f t="shared" ca="1" si="31"/>
        <v>4.0582586893202883</v>
      </c>
      <c r="U988">
        <f ca="1">AVERAGE(T$2:T988)</f>
        <v>53.201012894865592</v>
      </c>
    </row>
    <row r="989" spans="1:21" x14ac:dyDescent="0.25">
      <c r="A989" s="75" t="s">
        <v>31</v>
      </c>
      <c r="B989">
        <v>15.666666666666666</v>
      </c>
      <c r="C989" s="76" t="s">
        <v>84</v>
      </c>
      <c r="E989">
        <f t="shared" ca="1" si="30"/>
        <v>0.6261812752153697</v>
      </c>
      <c r="F989">
        <v>0.23022847100175739</v>
      </c>
      <c r="G989">
        <f>AVERAGE(F$2:F989)</f>
        <v>87.866698534248513</v>
      </c>
      <c r="T989">
        <f t="shared" ca="1" si="31"/>
        <v>2.6978553557945735</v>
      </c>
      <c r="U989">
        <f ca="1">AVERAGE(T$2:T989)</f>
        <v>53.149896338651956</v>
      </c>
    </row>
    <row r="990" spans="1:21" x14ac:dyDescent="0.25">
      <c r="A990" s="75" t="s">
        <v>31</v>
      </c>
      <c r="B990">
        <v>0.31506849315068491</v>
      </c>
      <c r="C990" s="76" t="s">
        <v>85</v>
      </c>
      <c r="E990">
        <f t="shared" ca="1" si="30"/>
        <v>0.9490604718942427</v>
      </c>
      <c r="F990">
        <v>0</v>
      </c>
      <c r="G990">
        <f>AVERAGE(F$2:F990)</f>
        <v>87.777854551908518</v>
      </c>
      <c r="T990">
        <f t="shared" ca="1" si="31"/>
        <v>2.8201227667770263</v>
      </c>
      <c r="U990">
        <f ca="1">AVERAGE(T$2:T990)</f>
        <v>53.099006779934186</v>
      </c>
    </row>
    <row r="991" spans="1:21" x14ac:dyDescent="0.25">
      <c r="A991" s="75" t="s">
        <v>31</v>
      </c>
      <c r="B991">
        <v>0.55752212389380529</v>
      </c>
      <c r="C991" s="76" t="s">
        <v>86</v>
      </c>
      <c r="E991">
        <f t="shared" ca="1" si="30"/>
        <v>0.168465100123666</v>
      </c>
      <c r="F991">
        <v>0.33333333333333331</v>
      </c>
      <c r="G991">
        <f>AVERAGE(F$2:F991)</f>
        <v>87.689526752697844</v>
      </c>
      <c r="T991">
        <f t="shared" ca="1" si="31"/>
        <v>3.0870726739535459</v>
      </c>
      <c r="U991">
        <f ca="1">AVERAGE(T$2:T991)</f>
        <v>53.048489674776626</v>
      </c>
    </row>
    <row r="992" spans="1:21" x14ac:dyDescent="0.25">
      <c r="A992" s="75" t="s">
        <v>31</v>
      </c>
      <c r="B992">
        <v>1.5</v>
      </c>
      <c r="C992" s="76" t="s">
        <v>87</v>
      </c>
      <c r="E992">
        <f t="shared" ca="1" si="30"/>
        <v>0.96261307395226836</v>
      </c>
      <c r="F992">
        <v>32.333333333333336</v>
      </c>
      <c r="G992">
        <f>AVERAGE(F$2:F992)</f>
        <v>87.633667828964875</v>
      </c>
      <c r="T992">
        <f t="shared" ca="1" si="31"/>
        <v>5.1165896790590164</v>
      </c>
      <c r="U992">
        <f ca="1">AVERAGE(T$2:T992)</f>
        <v>53.000122469937359</v>
      </c>
    </row>
    <row r="993" spans="1:21" x14ac:dyDescent="0.25">
      <c r="A993" s="75" t="s">
        <v>31</v>
      </c>
      <c r="B993">
        <v>0.26829268292682923</v>
      </c>
      <c r="C993" s="76" t="s">
        <v>88</v>
      </c>
      <c r="E993">
        <f t="shared" ca="1" si="30"/>
        <v>5.4277896819875604E-2</v>
      </c>
      <c r="F993">
        <v>2.5</v>
      </c>
      <c r="G993">
        <f>AVERAGE(F$2:F993)</f>
        <v>87.547847599298578</v>
      </c>
      <c r="T993">
        <f t="shared" ca="1" si="31"/>
        <v>7.3498033026114182</v>
      </c>
      <c r="U993">
        <f ca="1">AVERAGE(T$2:T993)</f>
        <v>52.954104003034814</v>
      </c>
    </row>
    <row r="994" spans="1:21" x14ac:dyDescent="0.25">
      <c r="A994" s="75" t="s">
        <v>31</v>
      </c>
      <c r="B994">
        <v>0.81481481481481488</v>
      </c>
      <c r="C994" s="76" t="s">
        <v>89</v>
      </c>
      <c r="E994">
        <f t="shared" ca="1" si="30"/>
        <v>0.88603996500303073</v>
      </c>
      <c r="F994">
        <v>0.99160000000000004</v>
      </c>
      <c r="G994">
        <f>AVERAGE(F$2:F994)</f>
        <v>87.460681186811868</v>
      </c>
      <c r="T994">
        <f t="shared" ca="1" si="31"/>
        <v>22.352333674249675</v>
      </c>
      <c r="U994">
        <f ca="1">AVERAGE(T$2:T994)</f>
        <v>52.923286510256581</v>
      </c>
    </row>
    <row r="995" spans="1:21" x14ac:dyDescent="0.25">
      <c r="A995" s="75" t="s">
        <v>31</v>
      </c>
      <c r="B995">
        <v>2.3333333333333335</v>
      </c>
      <c r="C995" s="76" t="s">
        <v>90</v>
      </c>
      <c r="E995">
        <f t="shared" ca="1" si="30"/>
        <v>0.27323178378780411</v>
      </c>
      <c r="F995">
        <v>1.4656144306651603E-2</v>
      </c>
      <c r="G995">
        <f>AVERAGE(F$2:F995)</f>
        <v>87.372707318559847</v>
      </c>
      <c r="T995">
        <f t="shared" ca="1" si="31"/>
        <v>3.8887259522631528</v>
      </c>
      <c r="U995">
        <f ca="1">AVERAGE(T$2:T995)</f>
        <v>52.873955966435659</v>
      </c>
    </row>
    <row r="996" spans="1:21" x14ac:dyDescent="0.25">
      <c r="A996" s="75" t="s">
        <v>31</v>
      </c>
      <c r="B996">
        <v>4.8695652173913047</v>
      </c>
      <c r="C996" s="76" t="s">
        <v>91</v>
      </c>
      <c r="E996">
        <f t="shared" ca="1" si="30"/>
        <v>0.92510950481941456</v>
      </c>
      <c r="F996">
        <v>4.1020408163265305</v>
      </c>
      <c r="G996">
        <f>AVERAGE(F$2:F996)</f>
        <v>87.289018206497303</v>
      </c>
      <c r="T996">
        <f t="shared" ca="1" si="31"/>
        <v>3.9269159353246068</v>
      </c>
      <c r="U996">
        <f ca="1">AVERAGE(T$2:T996)</f>
        <v>52.824762961379271</v>
      </c>
    </row>
    <row r="997" spans="1:21" x14ac:dyDescent="0.25">
      <c r="A997" s="75" t="s">
        <v>31</v>
      </c>
      <c r="B997">
        <v>0.13154172560113153</v>
      </c>
      <c r="C997" s="76" t="s">
        <v>92</v>
      </c>
      <c r="E997">
        <f t="shared" ca="1" si="30"/>
        <v>0.4448229819390157</v>
      </c>
      <c r="F997">
        <v>0.92500000000000004</v>
      </c>
      <c r="G997">
        <f>AVERAGE(F$2:F997)</f>
        <v>87.202307344844201</v>
      </c>
      <c r="T997">
        <f t="shared" ca="1" si="31"/>
        <v>4.4113809353781299</v>
      </c>
      <c r="U997">
        <f ca="1">AVERAGE(T$2:T997)</f>
        <v>52.776155148100152</v>
      </c>
    </row>
    <row r="998" spans="1:21" x14ac:dyDescent="0.25">
      <c r="A998" s="75" t="s">
        <v>31</v>
      </c>
      <c r="B998">
        <v>1.3809523809523809</v>
      </c>
      <c r="C998" s="76" t="s">
        <v>93</v>
      </c>
      <c r="E998">
        <f t="shared" ca="1" si="30"/>
        <v>0.32156961790086991</v>
      </c>
      <c r="F998">
        <v>0.87244897959183676</v>
      </c>
      <c r="G998">
        <f>AVERAGE(F$2:F998)</f>
        <v>87.115717717597207</v>
      </c>
      <c r="T998">
        <f t="shared" ca="1" si="31"/>
        <v>6.2819329791349601</v>
      </c>
      <c r="U998">
        <f ca="1">AVERAGE(T$2:T998)</f>
        <v>52.72952102355756</v>
      </c>
    </row>
    <row r="999" spans="1:21" x14ac:dyDescent="0.25">
      <c r="A999" s="75" t="s">
        <v>31</v>
      </c>
      <c r="B999">
        <v>7.5425790754257843E-2</v>
      </c>
      <c r="C999" s="76" t="s">
        <v>94</v>
      </c>
      <c r="E999">
        <f t="shared" ca="1" si="30"/>
        <v>3.8419663429228867E-3</v>
      </c>
      <c r="F999">
        <v>0.5</v>
      </c>
      <c r="G999">
        <f>AVERAGE(F$2:F999)</f>
        <v>87.028928421286992</v>
      </c>
      <c r="T999">
        <f t="shared" ca="1" si="31"/>
        <v>2.7904474435690672</v>
      </c>
      <c r="U999">
        <f ca="1">AVERAGE(T$2:T999)</f>
        <v>52.679481871673808</v>
      </c>
    </row>
    <row r="1000" spans="1:21" x14ac:dyDescent="0.25">
      <c r="A1000" s="75" t="s">
        <v>129</v>
      </c>
      <c r="B1000">
        <v>0.27272727272727271</v>
      </c>
      <c r="C1000" s="76" t="s">
        <v>81</v>
      </c>
      <c r="E1000">
        <f t="shared" ca="1" si="30"/>
        <v>9.1696473537173917E-3</v>
      </c>
      <c r="F1000">
        <v>0</v>
      </c>
      <c r="G1000">
        <f>AVERAGE(F$2:F1000)</f>
        <v>86.941812376821233</v>
      </c>
      <c r="T1000">
        <f t="shared" ca="1" si="31"/>
        <v>2.9205002508934728</v>
      </c>
      <c r="U1000">
        <f ca="1">AVERAGE(T$2:T1000)</f>
        <v>52.629673081262624</v>
      </c>
    </row>
    <row r="1001" spans="1:21" x14ac:dyDescent="0.25">
      <c r="A1001" s="75" t="s">
        <v>32</v>
      </c>
      <c r="B1001">
        <v>2.5974025974025997E-2</v>
      </c>
      <c r="C1001" s="76" t="s">
        <v>82</v>
      </c>
      <c r="E1001">
        <f t="shared" ca="1" si="30"/>
        <v>0.892491429933985</v>
      </c>
      <c r="F1001">
        <v>9.1123595505617985</v>
      </c>
      <c r="G1001">
        <f>AVERAGE(F$2:F1001)</f>
        <v>86.863982923994982</v>
      </c>
      <c r="T1001">
        <f t="shared" ca="1" si="31"/>
        <v>5.7351408645987405</v>
      </c>
      <c r="U1001">
        <f ca="1">AVERAGE(T$2:T1001)</f>
        <v>52.582778549045955</v>
      </c>
    </row>
    <row r="1002" spans="1:21" x14ac:dyDescent="0.25">
      <c r="A1002" s="75" t="s">
        <v>32</v>
      </c>
      <c r="B1002">
        <v>0.50657894736842102</v>
      </c>
      <c r="C1002" s="76" t="s">
        <v>83</v>
      </c>
      <c r="E1002">
        <f t="shared" ca="1" si="30"/>
        <v>2.1314808647699968E-3</v>
      </c>
      <c r="F1002">
        <v>0.31271477663230246</v>
      </c>
      <c r="G1002">
        <f>AVERAGE(F$2:F1002)</f>
        <v>86.777518120650967</v>
      </c>
      <c r="T1002">
        <f t="shared" ca="1" si="31"/>
        <v>4.3291016345705984</v>
      </c>
      <c r="U1002">
        <f ca="1">AVERAGE(T$2:T1002)</f>
        <v>52.534573077602921</v>
      </c>
    </row>
    <row r="1003" spans="1:21" x14ac:dyDescent="0.25">
      <c r="A1003" s="75" t="s">
        <v>32</v>
      </c>
      <c r="B1003">
        <v>82.333333333333329</v>
      </c>
      <c r="C1003" s="76" t="s">
        <v>84</v>
      </c>
      <c r="E1003">
        <f t="shared" ca="1" si="30"/>
        <v>0.17771192467391883</v>
      </c>
      <c r="F1003">
        <v>0.6875</v>
      </c>
      <c r="G1003">
        <f>AVERAGE(F$2:F1003)</f>
        <v>86.69159993889383</v>
      </c>
      <c r="T1003">
        <f t="shared" ca="1" si="31"/>
        <v>117.1354546455229</v>
      </c>
      <c r="U1003">
        <f ca="1">AVERAGE(T$2:T1003)</f>
        <v>52.599045015295459</v>
      </c>
    </row>
    <row r="1004" spans="1:21" x14ac:dyDescent="0.25">
      <c r="A1004" s="75" t="s">
        <v>32</v>
      </c>
      <c r="B1004">
        <v>0.31506849315068491</v>
      </c>
      <c r="C1004" s="76" t="s">
        <v>85</v>
      </c>
      <c r="E1004">
        <f t="shared" ca="1" si="30"/>
        <v>0.46384820339237742</v>
      </c>
      <c r="F1004">
        <v>0.5</v>
      </c>
      <c r="G1004">
        <f>AVERAGE(F$2:F1004)</f>
        <v>86.605666140350564</v>
      </c>
      <c r="T1004">
        <f t="shared" ca="1" si="31"/>
        <v>2.5648739825201101</v>
      </c>
      <c r="U1004">
        <f ca="1">AVERAGE(T$2:T1004)</f>
        <v>52.549160497815123</v>
      </c>
    </row>
    <row r="1005" spans="1:21" x14ac:dyDescent="0.25">
      <c r="A1005" s="75" t="s">
        <v>32</v>
      </c>
      <c r="B1005">
        <v>0.55752212389380529</v>
      </c>
      <c r="C1005" s="76" t="s">
        <v>86</v>
      </c>
      <c r="E1005">
        <f t="shared" ca="1" si="30"/>
        <v>0.36969633375537447</v>
      </c>
      <c r="F1005">
        <v>0.95438996579247437</v>
      </c>
      <c r="G1005">
        <f>AVERAGE(F$2:F1005)</f>
        <v>86.520356104320115</v>
      </c>
      <c r="T1005">
        <f t="shared" ca="1" si="31"/>
        <v>5.7788700489338618</v>
      </c>
      <c r="U1005">
        <f ca="1">AVERAGE(T$2:T1005)</f>
        <v>52.502576543184766</v>
      </c>
    </row>
    <row r="1006" spans="1:21" x14ac:dyDescent="0.25">
      <c r="A1006" s="75" t="s">
        <v>32</v>
      </c>
      <c r="B1006">
        <v>1.875</v>
      </c>
      <c r="C1006" s="76" t="s">
        <v>87</v>
      </c>
      <c r="E1006">
        <f t="shared" ca="1" si="30"/>
        <v>0.15740761278451199</v>
      </c>
      <c r="F1006">
        <v>0.55000000000000004</v>
      </c>
      <c r="G1006">
        <f>AVERAGE(F$2:F1006)</f>
        <v>86.434813461430252</v>
      </c>
      <c r="T1006">
        <f t="shared" ca="1" si="31"/>
        <v>2.064979531140434</v>
      </c>
      <c r="U1006">
        <f ca="1">AVERAGE(T$2:T1006)</f>
        <v>52.452389879491186</v>
      </c>
    </row>
    <row r="1007" spans="1:21" x14ac:dyDescent="0.25">
      <c r="A1007" s="75" t="s">
        <v>32</v>
      </c>
      <c r="B1007">
        <v>0.14634146341463414</v>
      </c>
      <c r="C1007" s="76" t="s">
        <v>88</v>
      </c>
      <c r="E1007">
        <f t="shared" ca="1" si="30"/>
        <v>0.10475967742931436</v>
      </c>
      <c r="F1007">
        <v>0.13043478260869568</v>
      </c>
      <c r="G1007">
        <f>AVERAGE(F$2:F1007)</f>
        <v>86.349023820596429</v>
      </c>
      <c r="T1007">
        <f t="shared" ca="1" si="31"/>
        <v>9.6638388509251119</v>
      </c>
      <c r="U1007">
        <f ca="1">AVERAGE(T$2:T1007)</f>
        <v>52.409856528568156</v>
      </c>
    </row>
    <row r="1008" spans="1:21" x14ac:dyDescent="0.25">
      <c r="A1008" s="75" t="s">
        <v>32</v>
      </c>
      <c r="B1008">
        <v>0.25925925925925924</v>
      </c>
      <c r="C1008" s="76" t="s">
        <v>89</v>
      </c>
      <c r="E1008">
        <f t="shared" ca="1" si="30"/>
        <v>0.69553963177940981</v>
      </c>
      <c r="F1008">
        <v>0.95454545454545459</v>
      </c>
      <c r="G1008">
        <f>AVERAGE(F$2:F1008)</f>
        <v>86.264222948336197</v>
      </c>
      <c r="T1008">
        <f t="shared" ca="1" si="31"/>
        <v>3.2110016271596122</v>
      </c>
      <c r="U1008">
        <f ca="1">AVERAGE(T$2:T1008)</f>
        <v>52.360999671665077</v>
      </c>
    </row>
    <row r="1009" spans="1:21" x14ac:dyDescent="0.25">
      <c r="A1009" s="75" t="s">
        <v>32</v>
      </c>
      <c r="B1009">
        <v>0.66666666666666685</v>
      </c>
      <c r="C1009" s="76" t="s">
        <v>90</v>
      </c>
      <c r="E1009">
        <f t="shared" ca="1" si="30"/>
        <v>0.11358569606619318</v>
      </c>
      <c r="F1009">
        <v>6.7961165048543742E-2</v>
      </c>
      <c r="G1009">
        <f>AVERAGE(F$2:F1009)</f>
        <v>86.178710783868667</v>
      </c>
      <c r="T1009">
        <f t="shared" ca="1" si="31"/>
        <v>21.815048680985726</v>
      </c>
      <c r="U1009">
        <f ca="1">AVERAGE(T$2:T1009)</f>
        <v>52.330696148856859</v>
      </c>
    </row>
    <row r="1010" spans="1:21" x14ac:dyDescent="0.25">
      <c r="A1010" s="75" t="s">
        <v>32</v>
      </c>
      <c r="B1010">
        <v>5.5217391304347823</v>
      </c>
      <c r="C1010" s="76" t="s">
        <v>91</v>
      </c>
      <c r="E1010">
        <f t="shared" ca="1" si="30"/>
        <v>0.65429604708461864</v>
      </c>
      <c r="F1010">
        <v>4.1666666666666664E-2</v>
      </c>
      <c r="G1010">
        <f>AVERAGE(F$2:F1010)</f>
        <v>86.093342058281749</v>
      </c>
      <c r="T1010">
        <f t="shared" ca="1" si="31"/>
        <v>2.1216129805647408</v>
      </c>
      <c r="U1010">
        <f ca="1">AVERAGE(T$2:T1010)</f>
        <v>52.280934916777277</v>
      </c>
    </row>
    <row r="1011" spans="1:21" x14ac:dyDescent="0.25">
      <c r="A1011" s="75" t="s">
        <v>32</v>
      </c>
      <c r="B1011">
        <v>9.9009900990099011E-3</v>
      </c>
      <c r="C1011" s="76" t="s">
        <v>92</v>
      </c>
      <c r="E1011">
        <f t="shared" ca="1" si="30"/>
        <v>0.30372478481452869</v>
      </c>
      <c r="F1011">
        <v>0.22299922299922295</v>
      </c>
      <c r="G1011">
        <f>AVERAGE(F$2:F1011)</f>
        <v>86.008321916860666</v>
      </c>
      <c r="T1011">
        <f t="shared" ca="1" si="31"/>
        <v>16.078300497410456</v>
      </c>
      <c r="U1011">
        <f ca="1">AVERAGE(T$2:T1011)</f>
        <v>52.245090724282854</v>
      </c>
    </row>
    <row r="1012" spans="1:21" x14ac:dyDescent="0.25">
      <c r="A1012" s="75" t="s">
        <v>32</v>
      </c>
      <c r="B1012">
        <v>0.90476190476190477</v>
      </c>
      <c r="C1012" s="76" t="s">
        <v>93</v>
      </c>
      <c r="E1012">
        <f t="shared" ca="1" si="30"/>
        <v>0.73693350338687369</v>
      </c>
      <c r="F1012">
        <v>14</v>
      </c>
      <c r="G1012">
        <f>AVERAGE(F$2:F1012)</f>
        <v>85.93709706827822</v>
      </c>
      <c r="T1012">
        <f t="shared" ca="1" si="31"/>
        <v>7.6176470576838824</v>
      </c>
      <c r="U1012">
        <f ca="1">AVERAGE(T$2:T1012)</f>
        <v>52.200948841328746</v>
      </c>
    </row>
    <row r="1013" spans="1:21" x14ac:dyDescent="0.25">
      <c r="A1013" s="75" t="s">
        <v>32</v>
      </c>
      <c r="B1013">
        <v>0.3917274939172749</v>
      </c>
      <c r="C1013" s="76" t="s">
        <v>94</v>
      </c>
      <c r="E1013">
        <f t="shared" ca="1" si="30"/>
        <v>0.56683384877659859</v>
      </c>
      <c r="F1013">
        <v>9.0000000000000038E-2</v>
      </c>
      <c r="G1013">
        <f>AVERAGE(F$2:F1013)</f>
        <v>85.852267920977539</v>
      </c>
      <c r="T1013">
        <f t="shared" ca="1" si="31"/>
        <v>16.897608183429885</v>
      </c>
      <c r="U1013">
        <f ca="1">AVERAGE(T$2:T1013)</f>
        <v>52.166064117358495</v>
      </c>
    </row>
    <row r="1014" spans="1:21" x14ac:dyDescent="0.25">
      <c r="A1014" s="75" t="s">
        <v>130</v>
      </c>
      <c r="B1014">
        <v>9.090909090909087E-2</v>
      </c>
      <c r="C1014" s="76" t="s">
        <v>81</v>
      </c>
      <c r="E1014">
        <f t="shared" ca="1" si="30"/>
        <v>1.1776277397175905E-2</v>
      </c>
      <c r="F1014">
        <v>0.45293929619620493</v>
      </c>
      <c r="G1014">
        <f>AVERAGE(F$2:F1014)</f>
        <v>85.767964536352892</v>
      </c>
      <c r="T1014">
        <f t="shared" ca="1" si="31"/>
        <v>8.9505178647438548</v>
      </c>
      <c r="U1014">
        <f ca="1">AVERAGE(T$2:T1014)</f>
        <v>52.123403163505962</v>
      </c>
    </row>
    <row r="1015" spans="1:21" x14ac:dyDescent="0.25">
      <c r="A1015" s="75" t="s">
        <v>116</v>
      </c>
      <c r="B1015">
        <v>6.4935064935064705E-3</v>
      </c>
      <c r="C1015" s="76" t="s">
        <v>82</v>
      </c>
      <c r="E1015">
        <f t="shared" ca="1" si="30"/>
        <v>0.18167475582297976</v>
      </c>
      <c r="F1015">
        <v>0.92</v>
      </c>
      <c r="G1015">
        <f>AVERAGE(F$2:F1015)</f>
        <v>85.684288042727289</v>
      </c>
      <c r="T1015">
        <f t="shared" ca="1" si="31"/>
        <v>2.133662577629885</v>
      </c>
      <c r="U1015">
        <f ca="1">AVERAGE(T$2:T1015)</f>
        <v>52.074103616577091</v>
      </c>
    </row>
    <row r="1016" spans="1:21" x14ac:dyDescent="0.25">
      <c r="A1016" s="75" t="s">
        <v>116</v>
      </c>
      <c r="B1016">
        <v>0.83552631578947367</v>
      </c>
      <c r="C1016" s="76" t="s">
        <v>83</v>
      </c>
      <c r="E1016">
        <f t="shared" ca="1" si="30"/>
        <v>0.57529570470476588</v>
      </c>
      <c r="F1016">
        <v>5.2262364082777971E-2</v>
      </c>
      <c r="G1016">
        <f>AVERAGE(F$2:F1016)</f>
        <v>85.599921514965089</v>
      </c>
      <c r="T1016">
        <f t="shared" ca="1" si="31"/>
        <v>23.87627527715571</v>
      </c>
      <c r="U1016">
        <f ca="1">AVERAGE(T$2:T1016)</f>
        <v>52.046322504912645</v>
      </c>
    </row>
    <row r="1017" spans="1:21" x14ac:dyDescent="0.25">
      <c r="A1017" s="75" t="s">
        <v>116</v>
      </c>
      <c r="B1017">
        <v>0.66666666666666663</v>
      </c>
      <c r="C1017" s="76" t="s">
        <v>84</v>
      </c>
      <c r="E1017">
        <f t="shared" ca="1" si="30"/>
        <v>0.54568374321705848</v>
      </c>
      <c r="F1017">
        <v>5.5359477124183014</v>
      </c>
      <c r="G1017">
        <f>AVERAGE(F$2:F1017)</f>
        <v>85.521118391143673</v>
      </c>
      <c r="T1017">
        <f t="shared" ca="1" si="31"/>
        <v>8.5947731086525501</v>
      </c>
      <c r="U1017">
        <f ca="1">AVERAGE(T$2:T1017)</f>
        <v>52.003555231884825</v>
      </c>
    </row>
    <row r="1018" spans="1:21" x14ac:dyDescent="0.25">
      <c r="A1018" s="75" t="s">
        <v>116</v>
      </c>
      <c r="B1018">
        <v>2.7397260273972629E-2</v>
      </c>
      <c r="C1018" s="76" t="s">
        <v>85</v>
      </c>
      <c r="E1018">
        <f t="shared" ca="1" si="30"/>
        <v>0.46245425524547346</v>
      </c>
      <c r="F1018">
        <v>0.15254237288135589</v>
      </c>
      <c r="G1018">
        <f>AVERAGE(F$2:F1018)</f>
        <v>85.437176821804172</v>
      </c>
      <c r="T1018">
        <f t="shared" ca="1" si="31"/>
        <v>2.9890717428159554</v>
      </c>
      <c r="U1018">
        <f ca="1">AVERAGE(T$2:T1018)</f>
        <v>51.955360066212187</v>
      </c>
    </row>
    <row r="1019" spans="1:21" x14ac:dyDescent="0.25">
      <c r="A1019" s="75" t="s">
        <v>116</v>
      </c>
      <c r="B1019">
        <v>0.11504424778761053</v>
      </c>
      <c r="C1019" s="76" t="s">
        <v>86</v>
      </c>
      <c r="E1019">
        <f t="shared" ca="1" si="30"/>
        <v>7.8702136447582616E-3</v>
      </c>
      <c r="F1019">
        <v>2</v>
      </c>
      <c r="G1019">
        <f>AVERAGE(F$2:F1019)</f>
        <v>85.355214958521458</v>
      </c>
      <c r="T1019">
        <f t="shared" ca="1" si="31"/>
        <v>4.1480643471985363</v>
      </c>
      <c r="U1019">
        <f ca="1">AVERAGE(T$2:T1019)</f>
        <v>51.908398086134568</v>
      </c>
    </row>
    <row r="1020" spans="1:21" x14ac:dyDescent="0.25">
      <c r="A1020" s="75" t="s">
        <v>116</v>
      </c>
      <c r="B1020">
        <v>0.25</v>
      </c>
      <c r="C1020" s="76" t="s">
        <v>87</v>
      </c>
      <c r="E1020">
        <f t="shared" ca="1" si="30"/>
        <v>0.14775080809437524</v>
      </c>
      <c r="F1020">
        <v>0.27238805970149255</v>
      </c>
      <c r="G1020">
        <f>AVERAGE(F$2:F1020)</f>
        <v>85.271718563134982</v>
      </c>
      <c r="T1020">
        <f t="shared" ca="1" si="31"/>
        <v>6.0800767265795956</v>
      </c>
      <c r="U1020">
        <f ca="1">AVERAGE(T$2:T1020)</f>
        <v>51.863424267332256</v>
      </c>
    </row>
    <row r="1021" spans="1:21" x14ac:dyDescent="0.25">
      <c r="A1021" s="75" t="s">
        <v>116</v>
      </c>
      <c r="B1021">
        <v>0.14634146341463414</v>
      </c>
      <c r="C1021" s="76" t="s">
        <v>88</v>
      </c>
      <c r="E1021">
        <f t="shared" ca="1" si="30"/>
        <v>0.46023248091481961</v>
      </c>
      <c r="F1021">
        <v>12.636363636363637</v>
      </c>
      <c r="G1021">
        <f>AVERAGE(F$2:F1021)</f>
        <v>85.200507430853847</v>
      </c>
      <c r="T1021">
        <f t="shared" ca="1" si="31"/>
        <v>4.6513629960354272</v>
      </c>
      <c r="U1021">
        <f ca="1">AVERAGE(T$2:T1021)</f>
        <v>51.817137932752551</v>
      </c>
    </row>
    <row r="1022" spans="1:21" x14ac:dyDescent="0.25">
      <c r="A1022" s="75" t="s">
        <v>116</v>
      </c>
      <c r="B1022">
        <v>0.81481481481481488</v>
      </c>
      <c r="C1022" s="76" t="s">
        <v>89</v>
      </c>
      <c r="E1022">
        <f t="shared" ca="1" si="30"/>
        <v>0.96925470138923242</v>
      </c>
      <c r="F1022">
        <v>0.12359550561797751</v>
      </c>
      <c r="G1022">
        <f>AVERAGE(F$2:F1022)</f>
        <v>85.117180386852638</v>
      </c>
      <c r="T1022">
        <f t="shared" ca="1" si="31"/>
        <v>2.9290129294456051</v>
      </c>
      <c r="U1022">
        <f ca="1">AVERAGE(T$2:T1022)</f>
        <v>51.769255342151858</v>
      </c>
    </row>
    <row r="1023" spans="1:21" x14ac:dyDescent="0.25">
      <c r="A1023" s="75" t="s">
        <v>116</v>
      </c>
      <c r="B1023">
        <v>0</v>
      </c>
      <c r="C1023" s="76" t="s">
        <v>90</v>
      </c>
      <c r="E1023">
        <f t="shared" ca="1" si="30"/>
        <v>0.45893799688817405</v>
      </c>
      <c r="F1023">
        <v>0.3</v>
      </c>
      <c r="G1023">
        <f>AVERAGE(F$2:F1023)</f>
        <v>85.034189016611094</v>
      </c>
      <c r="T1023">
        <f t="shared" ca="1" si="31"/>
        <v>3.9007042213167913</v>
      </c>
      <c r="U1023">
        <f ca="1">AVERAGE(T$2:T1023)</f>
        <v>51.722417229509169</v>
      </c>
    </row>
    <row r="1024" spans="1:21" x14ac:dyDescent="0.25">
      <c r="A1024" s="75" t="s">
        <v>116</v>
      </c>
      <c r="B1024">
        <v>0.73913043478260865</v>
      </c>
      <c r="C1024" s="76" t="s">
        <v>91</v>
      </c>
      <c r="E1024">
        <f t="shared" ca="1" si="30"/>
        <v>0.12881864187106051</v>
      </c>
      <c r="F1024">
        <v>0.14575547250400428</v>
      </c>
      <c r="G1024">
        <f>AVERAGE(F$2:F1024)</f>
        <v>84.951209120673553</v>
      </c>
      <c r="T1024">
        <f t="shared" ca="1" si="31"/>
        <v>6.4512859926481436</v>
      </c>
      <c r="U1024">
        <f ca="1">AVERAGE(T$2:T1024)</f>
        <v>51.678163924292292</v>
      </c>
    </row>
    <row r="1025" spans="1:21" x14ac:dyDescent="0.25">
      <c r="A1025" s="75" t="s">
        <v>116</v>
      </c>
      <c r="B1025">
        <v>9.9009900990099011E-3</v>
      </c>
      <c r="C1025" s="76" t="s">
        <v>92</v>
      </c>
      <c r="E1025">
        <f t="shared" ca="1" si="30"/>
        <v>0.58672645071487994</v>
      </c>
      <c r="F1025">
        <v>3.1666666666666665</v>
      </c>
      <c r="G1025">
        <f>AVERAGE(F$2:F1025)</f>
        <v>84.87134140343332</v>
      </c>
      <c r="T1025">
        <f t="shared" ca="1" si="31"/>
        <v>2.2986408992494178</v>
      </c>
      <c r="U1025">
        <f ca="1">AVERAGE(T$2:T1025)</f>
        <v>51.629941733838152</v>
      </c>
    </row>
    <row r="1026" spans="1:21" x14ac:dyDescent="0.25">
      <c r="A1026" s="75" t="s">
        <v>116</v>
      </c>
      <c r="B1026">
        <v>0.90476190476190477</v>
      </c>
      <c r="C1026" s="76" t="s">
        <v>93</v>
      </c>
      <c r="E1026">
        <f t="shared" ref="E1026:E1089" ca="1" si="32">RAND()</f>
        <v>0.60549707939233866</v>
      </c>
      <c r="F1026">
        <v>3.6627505183137482E-2</v>
      </c>
      <c r="G1026">
        <f>AVERAGE(F$2:F1026)</f>
        <v>84.788575828898431</v>
      </c>
      <c r="T1026">
        <f t="shared" ca="1" si="31"/>
        <v>4.3802225610161187</v>
      </c>
      <c r="U1026">
        <f ca="1">AVERAGE(T$2:T1026)</f>
        <v>51.583844446840274</v>
      </c>
    </row>
    <row r="1027" spans="1:21" x14ac:dyDescent="0.25">
      <c r="A1027" s="75" t="s">
        <v>116</v>
      </c>
      <c r="B1027">
        <v>0.21654501216545019</v>
      </c>
      <c r="C1027" s="76" t="s">
        <v>94</v>
      </c>
      <c r="E1027">
        <f t="shared" ca="1" si="32"/>
        <v>0.79706616627557725</v>
      </c>
      <c r="F1027">
        <v>0.38271604938271603</v>
      </c>
      <c r="G1027">
        <f>AVERAGE(F$2:F1027)</f>
        <v>84.706308909035357</v>
      </c>
      <c r="T1027">
        <f t="shared" ref="T1027:T1090" ca="1" si="33">2*RAND()^-1</f>
        <v>3.0761367307767187</v>
      </c>
      <c r="U1027">
        <f ca="1">AVERAGE(T$2:T1027)</f>
        <v>51.536565979280759</v>
      </c>
    </row>
    <row r="1028" spans="1:21" x14ac:dyDescent="0.25">
      <c r="A1028" s="75" t="s">
        <v>131</v>
      </c>
      <c r="B1028">
        <v>0.27272727272727282</v>
      </c>
      <c r="C1028" s="76" t="s">
        <v>81</v>
      </c>
      <c r="E1028">
        <f t="shared" ca="1" si="32"/>
        <v>0.58416066249879794</v>
      </c>
      <c r="F1028">
        <v>0.79133458918997246</v>
      </c>
      <c r="G1028">
        <f>AVERAGE(F$2:F1028)</f>
        <v>84.624600073280888</v>
      </c>
      <c r="T1028">
        <f t="shared" ca="1" si="33"/>
        <v>2.5511104691060544</v>
      </c>
      <c r="U1028">
        <f ca="1">AVERAGE(T$2:T1028)</f>
        <v>51.488868359504536</v>
      </c>
    </row>
    <row r="1029" spans="1:21" x14ac:dyDescent="0.25">
      <c r="A1029" s="75" t="s">
        <v>117</v>
      </c>
      <c r="B1029">
        <v>3.8961038961038939E-2</v>
      </c>
      <c r="C1029" s="76" t="s">
        <v>82</v>
      </c>
      <c r="E1029">
        <f t="shared" ca="1" si="32"/>
        <v>0.56806911746873834</v>
      </c>
      <c r="F1029">
        <v>0.9998987341772152</v>
      </c>
      <c r="G1029">
        <f>AVERAGE(F$2:F1029)</f>
        <v>84.543253087542453</v>
      </c>
      <c r="T1029">
        <f t="shared" ca="1" si="33"/>
        <v>2.1201485086036489</v>
      </c>
      <c r="U1029">
        <f ca="1">AVERAGE(T$2:T1029)</f>
        <v>51.440844312956969</v>
      </c>
    </row>
    <row r="1030" spans="1:21" x14ac:dyDescent="0.25">
      <c r="A1030" s="75" t="s">
        <v>117</v>
      </c>
      <c r="B1030">
        <v>0.90131578947368429</v>
      </c>
      <c r="C1030" s="76" t="s">
        <v>83</v>
      </c>
      <c r="E1030">
        <f t="shared" ca="1" si="32"/>
        <v>0.71913489196684255</v>
      </c>
      <c r="F1030">
        <v>0.11971830985915485</v>
      </c>
      <c r="G1030">
        <f>AVERAGE(F$2:F1030)</f>
        <v>84.461208836057821</v>
      </c>
      <c r="T1030">
        <f t="shared" ca="1" si="33"/>
        <v>13.669917669789319</v>
      </c>
      <c r="U1030">
        <f ca="1">AVERAGE(T$2:T1030)</f>
        <v>51.404137873070511</v>
      </c>
    </row>
    <row r="1031" spans="1:21" x14ac:dyDescent="0.25">
      <c r="A1031" s="75" t="s">
        <v>117</v>
      </c>
      <c r="B1031">
        <v>2.3333333333333335</v>
      </c>
      <c r="C1031" s="76" t="s">
        <v>84</v>
      </c>
      <c r="E1031">
        <f t="shared" ca="1" si="32"/>
        <v>0.72320309831655583</v>
      </c>
      <c r="F1031">
        <v>3.5454545454545454</v>
      </c>
      <c r="G1031">
        <f>AVERAGE(F$2:F1031)</f>
        <v>84.382649851309665</v>
      </c>
      <c r="T1031">
        <f t="shared" ca="1" si="33"/>
        <v>5.7832423369840846</v>
      </c>
      <c r="U1031">
        <f ca="1">AVERAGE(T$2:T1031)</f>
        <v>51.359845741482076</v>
      </c>
    </row>
    <row r="1032" spans="1:21" x14ac:dyDescent="0.25">
      <c r="A1032" s="75" t="s">
        <v>117</v>
      </c>
      <c r="B1032">
        <v>2.7397260273972629E-2</v>
      </c>
      <c r="C1032" s="76" t="s">
        <v>85</v>
      </c>
      <c r="E1032">
        <f t="shared" ca="1" si="32"/>
        <v>0.64136925746772289</v>
      </c>
      <c r="F1032">
        <v>0.46689019279128252</v>
      </c>
      <c r="G1032">
        <f>AVERAGE(F$2:F1032)</f>
        <v>84.301257261922174</v>
      </c>
      <c r="T1032">
        <f t="shared" ca="1" si="33"/>
        <v>2.5486402656762079</v>
      </c>
      <c r="U1032">
        <f ca="1">AVERAGE(T$2:T1032)</f>
        <v>51.312502186219412</v>
      </c>
    </row>
    <row r="1033" spans="1:21" x14ac:dyDescent="0.25">
      <c r="A1033" s="75" t="s">
        <v>117</v>
      </c>
      <c r="B1033">
        <v>0.11504424778761053</v>
      </c>
      <c r="C1033" s="76" t="s">
        <v>86</v>
      </c>
      <c r="E1033">
        <f t="shared" ca="1" si="32"/>
        <v>0.76113480558017932</v>
      </c>
      <c r="F1033">
        <v>0.25</v>
      </c>
      <c r="G1033">
        <f>AVERAGE(F$2:F1033)</f>
        <v>84.219812245195499</v>
      </c>
      <c r="T1033">
        <f t="shared" ca="1" si="33"/>
        <v>2.0298314344597905</v>
      </c>
      <c r="U1033">
        <f ca="1">AVERAGE(T$2:T1033)</f>
        <v>51.264747660297168</v>
      </c>
    </row>
    <row r="1034" spans="1:21" x14ac:dyDescent="0.25">
      <c r="A1034" s="75" t="s">
        <v>117</v>
      </c>
      <c r="B1034">
        <v>1.5</v>
      </c>
      <c r="C1034" s="76" t="s">
        <v>87</v>
      </c>
      <c r="E1034">
        <f t="shared" ca="1" si="32"/>
        <v>0.51200743143791405</v>
      </c>
      <c r="F1034">
        <v>0.31818181818181818</v>
      </c>
      <c r="G1034">
        <f>AVERAGE(F$2:F1034)</f>
        <v>84.138590918547848</v>
      </c>
      <c r="T1034">
        <f t="shared" ca="1" si="33"/>
        <v>2.1661267962963033</v>
      </c>
      <c r="U1034">
        <f ca="1">AVERAGE(T$2:T1034)</f>
        <v>51.21721753361372</v>
      </c>
    </row>
    <row r="1035" spans="1:21" x14ac:dyDescent="0.25">
      <c r="A1035" s="75" t="s">
        <v>117</v>
      </c>
      <c r="B1035">
        <v>2.4390243902438911E-2</v>
      </c>
      <c r="C1035" s="76" t="s">
        <v>88</v>
      </c>
      <c r="E1035">
        <f t="shared" ca="1" si="32"/>
        <v>0.90275938339054063</v>
      </c>
      <c r="F1035">
        <v>1.4999999999999998</v>
      </c>
      <c r="G1035">
        <f>AVERAGE(F$2:F1035)</f>
        <v>84.058669650734942</v>
      </c>
      <c r="T1035">
        <f t="shared" ca="1" si="33"/>
        <v>2.4820764784552272</v>
      </c>
      <c r="U1035">
        <f ca="1">AVERAGE(T$2:T1035)</f>
        <v>51.170084902032329</v>
      </c>
    </row>
    <row r="1036" spans="1:21" x14ac:dyDescent="0.25">
      <c r="A1036" s="75" t="s">
        <v>117</v>
      </c>
      <c r="B1036">
        <v>7.4074074074074139E-2</v>
      </c>
      <c r="C1036" s="76" t="s">
        <v>89</v>
      </c>
      <c r="E1036">
        <f t="shared" ca="1" si="32"/>
        <v>0.77196582705252892</v>
      </c>
      <c r="F1036">
        <v>9.0512540894220228E-2</v>
      </c>
      <c r="G1036">
        <f>AVERAGE(F$2:F1036)</f>
        <v>83.977540996522535</v>
      </c>
      <c r="T1036">
        <f t="shared" ca="1" si="33"/>
        <v>2.7400208770413257</v>
      </c>
      <c r="U1036">
        <f ca="1">AVERAGE(T$2:T1036)</f>
        <v>51.123292569641031</v>
      </c>
    </row>
    <row r="1037" spans="1:21" x14ac:dyDescent="0.25">
      <c r="A1037" s="75" t="s">
        <v>117</v>
      </c>
      <c r="B1037">
        <v>0.66666666666666685</v>
      </c>
      <c r="C1037" s="76" t="s">
        <v>90</v>
      </c>
      <c r="E1037">
        <f t="shared" ca="1" si="32"/>
        <v>0.95649520165321322</v>
      </c>
      <c r="F1037">
        <v>0.21739130434782608</v>
      </c>
      <c r="G1037">
        <f>AVERAGE(F$2:F1037)</f>
        <v>83.896691431182603</v>
      </c>
      <c r="T1037">
        <f t="shared" ca="1" si="33"/>
        <v>2.5490172258095032</v>
      </c>
      <c r="U1037">
        <f ca="1">AVERAGE(T$2:T1037)</f>
        <v>51.076406203479031</v>
      </c>
    </row>
    <row r="1038" spans="1:21" x14ac:dyDescent="0.25">
      <c r="A1038" s="75" t="s">
        <v>117</v>
      </c>
      <c r="B1038">
        <v>8.6956521739130432E-2</v>
      </c>
      <c r="C1038" s="76" t="s">
        <v>91</v>
      </c>
      <c r="E1038">
        <f t="shared" ca="1" si="32"/>
        <v>0.13478546471895592</v>
      </c>
      <c r="F1038">
        <v>21.727272727272727</v>
      </c>
      <c r="G1038">
        <f>AVERAGE(F$2:F1038)</f>
        <v>83.836740207745862</v>
      </c>
      <c r="T1038">
        <f t="shared" ca="1" si="33"/>
        <v>6.9169330897704588</v>
      </c>
      <c r="U1038">
        <f ca="1">AVERAGE(T$2:T1038)</f>
        <v>51.0338223335526</v>
      </c>
    </row>
    <row r="1039" spans="1:21" x14ac:dyDescent="0.25">
      <c r="A1039" s="75" t="s">
        <v>117</v>
      </c>
      <c r="B1039">
        <v>9.9009900990099011E-3</v>
      </c>
      <c r="C1039" s="76" t="s">
        <v>92</v>
      </c>
      <c r="E1039">
        <f t="shared" ca="1" si="32"/>
        <v>0.99444908059104031</v>
      </c>
      <c r="F1039">
        <v>0.22299922299922295</v>
      </c>
      <c r="G1039">
        <f>AVERAGE(F$2:F1039)</f>
        <v>83.756187470766335</v>
      </c>
      <c r="T1039">
        <f t="shared" ca="1" si="33"/>
        <v>4.6400971757677123</v>
      </c>
      <c r="U1039">
        <f ca="1">AVERAGE(T$2:T1039)</f>
        <v>50.989127029932384</v>
      </c>
    </row>
    <row r="1040" spans="1:21" x14ac:dyDescent="0.25">
      <c r="A1040" s="75" t="s">
        <v>117</v>
      </c>
      <c r="B1040">
        <v>1.2857142857142858</v>
      </c>
      <c r="C1040" s="76" t="s">
        <v>93</v>
      </c>
      <c r="E1040">
        <f t="shared" ca="1" si="32"/>
        <v>0.96135449705684528</v>
      </c>
      <c r="F1040">
        <v>0.51515151515151503</v>
      </c>
      <c r="G1040">
        <f>AVERAGE(F$2:F1040)</f>
        <v>83.676070978027525</v>
      </c>
      <c r="T1040">
        <f t="shared" ca="1" si="33"/>
        <v>5.7726351234407023</v>
      </c>
      <c r="U1040">
        <f ca="1">AVERAGE(T$2:T1040)</f>
        <v>50.945607788443937</v>
      </c>
    </row>
    <row r="1041" spans="1:21" x14ac:dyDescent="0.25">
      <c r="A1041" s="75" t="s">
        <v>117</v>
      </c>
      <c r="B1041">
        <v>0.1240875912408759</v>
      </c>
      <c r="C1041" s="76" t="s">
        <v>94</v>
      </c>
      <c r="E1041">
        <f t="shared" ca="1" si="32"/>
        <v>0.55628307327112603</v>
      </c>
      <c r="F1041">
        <v>1</v>
      </c>
      <c r="G1041">
        <f>AVERAGE(F$2:F1041)</f>
        <v>83.596574755933275</v>
      </c>
      <c r="T1041">
        <f t="shared" ca="1" si="33"/>
        <v>3.9132637389848783</v>
      </c>
      <c r="U1041">
        <f ca="1">AVERAGE(T$2:T1041)</f>
        <v>50.900384380704075</v>
      </c>
    </row>
    <row r="1042" spans="1:21" x14ac:dyDescent="0.25">
      <c r="B1042">
        <v>0.18181818181818185</v>
      </c>
      <c r="C1042" s="76" t="s">
        <v>81</v>
      </c>
      <c r="E1042">
        <f t="shared" ca="1" si="32"/>
        <v>0.76223078632290309</v>
      </c>
      <c r="F1042">
        <v>8.3913043478260878</v>
      </c>
      <c r="G1042">
        <f>AVERAGE(F$2:F1042)</f>
        <v>83.524331460632496</v>
      </c>
      <c r="T1042">
        <f t="shared" ca="1" si="33"/>
        <v>4.915011770419329</v>
      </c>
      <c r="U1042">
        <f ca="1">AVERAGE(T$2:T1042)</f>
        <v>50.856210151491503</v>
      </c>
    </row>
    <row r="1043" spans="1:21" x14ac:dyDescent="0.25">
      <c r="A1043" s="75" t="s">
        <v>118</v>
      </c>
      <c r="B1043">
        <v>1.8181818181818254E-2</v>
      </c>
      <c r="C1043" s="76" t="s">
        <v>82</v>
      </c>
      <c r="E1043">
        <f t="shared" ca="1" si="32"/>
        <v>0.94215276248753943</v>
      </c>
      <c r="F1043">
        <v>0.92</v>
      </c>
      <c r="G1043">
        <f>AVERAGE(F$2:F1043)</f>
        <v>83.445056670363172</v>
      </c>
      <c r="T1043">
        <f t="shared" ca="1" si="33"/>
        <v>3.5026839467901709</v>
      </c>
      <c r="U1043">
        <f ca="1">AVERAGE(T$2:T1043)</f>
        <v>50.810765308684694</v>
      </c>
    </row>
    <row r="1044" spans="1:21" x14ac:dyDescent="0.25">
      <c r="A1044" s="75" t="s">
        <v>118</v>
      </c>
      <c r="B1044">
        <v>0.86842105263157898</v>
      </c>
      <c r="C1044" s="76" t="s">
        <v>83</v>
      </c>
      <c r="E1044">
        <f t="shared" ca="1" si="32"/>
        <v>0.2737353854488993</v>
      </c>
      <c r="F1044">
        <v>0.90131578947368429</v>
      </c>
      <c r="G1044">
        <f>AVERAGE(F$2:F1044)</f>
        <v>83.365915979202214</v>
      </c>
      <c r="T1044">
        <f t="shared" ca="1" si="33"/>
        <v>19.929657309723289</v>
      </c>
      <c r="U1044">
        <f ca="1">AVERAGE(T$2:T1044)</f>
        <v>50.781157343201507</v>
      </c>
    </row>
    <row r="1045" spans="1:21" x14ac:dyDescent="0.25">
      <c r="A1045" s="75" t="s">
        <v>118</v>
      </c>
      <c r="B1045">
        <v>0.5</v>
      </c>
      <c r="C1045" s="76" t="s">
        <v>84</v>
      </c>
      <c r="E1045">
        <f t="shared" ca="1" si="32"/>
        <v>0.22537810488459287</v>
      </c>
      <c r="F1045">
        <v>0.81654742249128598</v>
      </c>
      <c r="G1045">
        <f>AVERAGE(F$2:F1045)</f>
        <v>83.2868457028069</v>
      </c>
      <c r="T1045">
        <f t="shared" ca="1" si="33"/>
        <v>13.326314686207294</v>
      </c>
      <c r="U1045">
        <f ca="1">AVERAGE(T$2:T1045)</f>
        <v>50.745281057131592</v>
      </c>
    </row>
    <row r="1046" spans="1:21" x14ac:dyDescent="0.25">
      <c r="A1046" s="75" t="s">
        <v>118</v>
      </c>
      <c r="B1046">
        <v>0.58904109589041098</v>
      </c>
      <c r="C1046" s="76" t="s">
        <v>85</v>
      </c>
      <c r="E1046">
        <f t="shared" ca="1" si="32"/>
        <v>5.1053138216806015E-2</v>
      </c>
      <c r="F1046">
        <v>5.0060060060060056</v>
      </c>
      <c r="G1046">
        <f>AVERAGE(F$2:F1046)</f>
        <v>83.211935808360195</v>
      </c>
      <c r="T1046">
        <f t="shared" ca="1" si="33"/>
        <v>4.7017802781413733</v>
      </c>
      <c r="U1046">
        <f ca="1">AVERAGE(T$2:T1046)</f>
        <v>50.701220290835906</v>
      </c>
    </row>
    <row r="1047" spans="1:21" x14ac:dyDescent="0.25">
      <c r="A1047" s="75" t="s">
        <v>118</v>
      </c>
      <c r="B1047">
        <v>0.57964601769911506</v>
      </c>
      <c r="C1047" s="76" t="s">
        <v>86</v>
      </c>
      <c r="E1047">
        <f t="shared" ca="1" si="32"/>
        <v>0.36980254591025463</v>
      </c>
      <c r="F1047">
        <v>4.9055118110236222</v>
      </c>
      <c r="G1047">
        <f>AVERAGE(F$2:F1047)</f>
        <v>83.137073070313036</v>
      </c>
      <c r="T1047">
        <f t="shared" ca="1" si="33"/>
        <v>3.9371518728957806</v>
      </c>
      <c r="U1047">
        <f ca="1">AVERAGE(T$2:T1047)</f>
        <v>50.656512768447818</v>
      </c>
    </row>
    <row r="1048" spans="1:21" x14ac:dyDescent="0.25">
      <c r="A1048" s="75" t="s">
        <v>118</v>
      </c>
      <c r="B1048">
        <v>0.99250000000000005</v>
      </c>
      <c r="C1048" s="76" t="s">
        <v>87</v>
      </c>
      <c r="E1048">
        <f t="shared" ca="1" si="32"/>
        <v>0.19395136629189924</v>
      </c>
      <c r="F1048">
        <v>14.789473684210526</v>
      </c>
      <c r="G1048">
        <f>AVERAGE(F$2:F1048)</f>
        <v>83.071793605760888</v>
      </c>
      <c r="T1048">
        <f t="shared" ca="1" si="33"/>
        <v>2.3282462862673601</v>
      </c>
      <c r="U1048">
        <f ca="1">AVERAGE(T$2:T1048)</f>
        <v>50.610353965695019</v>
      </c>
    </row>
    <row r="1049" spans="1:21" x14ac:dyDescent="0.25">
      <c r="A1049" s="75" t="s">
        <v>118</v>
      </c>
      <c r="B1049">
        <v>0.63414634146341464</v>
      </c>
      <c r="C1049" s="76" t="s">
        <v>88</v>
      </c>
      <c r="E1049">
        <f t="shared" ca="1" si="32"/>
        <v>0.56919605037081678</v>
      </c>
      <c r="F1049">
        <v>0.38217000691084996</v>
      </c>
      <c r="G1049">
        <f>AVERAGE(F$2:F1049)</f>
        <v>82.992891293166565</v>
      </c>
      <c r="T1049">
        <f t="shared" ca="1" si="33"/>
        <v>41.786824405939399</v>
      </c>
      <c r="U1049">
        <f ca="1">AVERAGE(T$2:T1049)</f>
        <v>50.601934567260137</v>
      </c>
    </row>
    <row r="1050" spans="1:21" x14ac:dyDescent="0.25">
      <c r="A1050" s="75" t="s">
        <v>118</v>
      </c>
      <c r="B1050">
        <v>1.8518518518518535E-2</v>
      </c>
      <c r="C1050" s="76" t="s">
        <v>89</v>
      </c>
      <c r="E1050">
        <f t="shared" ca="1" si="32"/>
        <v>0.40302418262574669</v>
      </c>
      <c r="F1050">
        <v>0.52380952380952384</v>
      </c>
      <c r="G1050">
        <f>AVERAGE(F$2:F1050)</f>
        <v>82.914274437333049</v>
      </c>
      <c r="T1050">
        <f t="shared" ca="1" si="33"/>
        <v>2.1523165306262184</v>
      </c>
      <c r="U1050">
        <f ca="1">AVERAGE(T$2:T1050)</f>
        <v>50.555748086767643</v>
      </c>
    </row>
    <row r="1051" spans="1:21" x14ac:dyDescent="0.25">
      <c r="A1051" s="75" t="s">
        <v>118</v>
      </c>
      <c r="B1051">
        <v>0</v>
      </c>
      <c r="C1051" s="76" t="s">
        <v>90</v>
      </c>
      <c r="E1051">
        <f t="shared" ca="1" si="32"/>
        <v>0.62395501551057497</v>
      </c>
      <c r="F1051">
        <v>0.18333333333333335</v>
      </c>
      <c r="G1051">
        <f>AVERAGE(F$2:F1051)</f>
        <v>82.835483064853051</v>
      </c>
      <c r="T1051">
        <f t="shared" ca="1" si="33"/>
        <v>23.784022965199693</v>
      </c>
      <c r="U1051">
        <f ca="1">AVERAGE(T$2:T1051)</f>
        <v>50.530251205699479</v>
      </c>
    </row>
    <row r="1052" spans="1:21" x14ac:dyDescent="0.25">
      <c r="A1052" s="75" t="s">
        <v>118</v>
      </c>
      <c r="B1052">
        <v>0.73913043478260865</v>
      </c>
      <c r="C1052" s="76" t="s">
        <v>91</v>
      </c>
      <c r="E1052">
        <f t="shared" ca="1" si="32"/>
        <v>0.7453882614929167</v>
      </c>
      <c r="F1052">
        <v>0.19047619047619047</v>
      </c>
      <c r="G1052">
        <f>AVERAGE(F$2:F1052)</f>
        <v>82.75684842463005</v>
      </c>
      <c r="T1052">
        <f t="shared" ca="1" si="33"/>
        <v>2.2387194158551438</v>
      </c>
      <c r="U1052">
        <f ca="1">AVERAGE(T$2:T1052)</f>
        <v>50.48430303082808</v>
      </c>
    </row>
    <row r="1053" spans="1:21" x14ac:dyDescent="0.25">
      <c r="A1053" s="75" t="s">
        <v>118</v>
      </c>
      <c r="B1053">
        <v>1.8387553041018388E-2</v>
      </c>
      <c r="C1053" s="76" t="s">
        <v>92</v>
      </c>
      <c r="E1053">
        <f t="shared" ca="1" si="32"/>
        <v>0.18683621272282769</v>
      </c>
      <c r="F1053">
        <v>0.99998888888888893</v>
      </c>
      <c r="G1053">
        <f>AVERAGE(F$2:F1053)</f>
        <v>82.679132778683524</v>
      </c>
      <c r="T1053">
        <f t="shared" ca="1" si="33"/>
        <v>9.6860805496286932</v>
      </c>
      <c r="U1053">
        <f ca="1">AVERAGE(T$2:T1053)</f>
        <v>50.445521450522754</v>
      </c>
    </row>
    <row r="1054" spans="1:21" x14ac:dyDescent="0.25">
      <c r="A1054" s="75" t="s">
        <v>118</v>
      </c>
      <c r="B1054">
        <v>1.1428571428571428</v>
      </c>
      <c r="C1054" s="76" t="s">
        <v>93</v>
      </c>
      <c r="E1054">
        <f t="shared" ca="1" si="32"/>
        <v>0.35719027400837033</v>
      </c>
      <c r="F1054">
        <v>5.2631578947368474E-2</v>
      </c>
      <c r="G1054">
        <f>AVERAGE(F$2:F1054)</f>
        <v>82.600665066243124</v>
      </c>
      <c r="T1054">
        <f t="shared" ca="1" si="33"/>
        <v>3.5346568082021377</v>
      </c>
      <c r="U1054">
        <f ca="1">AVERAGE(T$2:T1054)</f>
        <v>50.400971721517699</v>
      </c>
    </row>
    <row r="1055" spans="1:21" x14ac:dyDescent="0.25">
      <c r="A1055" s="75" t="s">
        <v>118</v>
      </c>
      <c r="B1055">
        <v>0.21654501216545019</v>
      </c>
      <c r="C1055" s="76" t="s">
        <v>94</v>
      </c>
      <c r="E1055">
        <f t="shared" ca="1" si="32"/>
        <v>0.53482153091182394</v>
      </c>
      <c r="F1055">
        <v>0.26666666666666666</v>
      </c>
      <c r="G1055">
        <f>AVERAGE(F$2:F1055)</f>
        <v>82.522549318235932</v>
      </c>
      <c r="T1055">
        <f t="shared" ca="1" si="33"/>
        <v>273.94231420701186</v>
      </c>
      <c r="U1055">
        <f ca="1">AVERAGE(T$2:T1055)</f>
        <v>50.61306028175062</v>
      </c>
    </row>
    <row r="1056" spans="1:21" x14ac:dyDescent="0.25">
      <c r="B1056">
        <v>9.090909090909087E-2</v>
      </c>
      <c r="C1056" s="76" t="s">
        <v>81</v>
      </c>
      <c r="E1056">
        <f t="shared" ca="1" si="32"/>
        <v>0.40605125653463114</v>
      </c>
      <c r="F1056">
        <v>22.255813953488371</v>
      </c>
      <c r="G1056">
        <f>AVERAGE(F$2:F1056)</f>
        <v>82.465424450591613</v>
      </c>
      <c r="T1056">
        <f t="shared" ca="1" si="33"/>
        <v>5.454721187908139</v>
      </c>
      <c r="U1056">
        <f ca="1">AVERAGE(T$2:T1056)</f>
        <v>50.57025616886547</v>
      </c>
    </row>
    <row r="1057" spans="1:21" x14ac:dyDescent="0.25">
      <c r="A1057" s="75" t="s">
        <v>119</v>
      </c>
      <c r="B1057">
        <v>9.0909090909090925E-2</v>
      </c>
      <c r="C1057" s="76" t="s">
        <v>82</v>
      </c>
      <c r="E1057">
        <f t="shared" ca="1" si="32"/>
        <v>0.63200777756022919</v>
      </c>
      <c r="F1057">
        <v>0.72527472527472536</v>
      </c>
      <c r="G1057">
        <f>AVERAGE(F$2:F1057)</f>
        <v>82.388019005775973</v>
      </c>
      <c r="T1057">
        <f t="shared" ca="1" si="33"/>
        <v>6.227812659270004</v>
      </c>
      <c r="U1057">
        <f ca="1">AVERAGE(T$2:T1057)</f>
        <v>50.528265218572294</v>
      </c>
    </row>
    <row r="1058" spans="1:21" x14ac:dyDescent="0.25">
      <c r="A1058" s="75" t="s">
        <v>119</v>
      </c>
      <c r="B1058">
        <v>0.67105263157894735</v>
      </c>
      <c r="C1058" s="76" t="s">
        <v>83</v>
      </c>
      <c r="E1058">
        <f t="shared" ca="1" si="32"/>
        <v>0.93879763708036512</v>
      </c>
      <c r="F1058">
        <v>0.12359550561797751</v>
      </c>
      <c r="G1058">
        <f>AVERAGE(F$2:F1058)</f>
        <v>82.310190790544041</v>
      </c>
      <c r="T1058">
        <f t="shared" ca="1" si="33"/>
        <v>14.420287272096054</v>
      </c>
      <c r="U1058">
        <f ca="1">AVERAGE(T$2:T1058)</f>
        <v>50.494104406891609</v>
      </c>
    </row>
    <row r="1059" spans="1:21" x14ac:dyDescent="0.25">
      <c r="A1059" s="75" t="s">
        <v>119</v>
      </c>
      <c r="B1059">
        <v>2.3333333333333335</v>
      </c>
      <c r="C1059" s="76" t="s">
        <v>84</v>
      </c>
      <c r="E1059">
        <f t="shared" ca="1" si="32"/>
        <v>0.67791420577010009</v>
      </c>
      <c r="F1059">
        <v>2.4590163934426253E-2</v>
      </c>
      <c r="G1059">
        <f>AVERAGE(F$2:F1059)</f>
        <v>82.232416120764626</v>
      </c>
      <c r="T1059">
        <f t="shared" ca="1" si="33"/>
        <v>12.114682185214493</v>
      </c>
      <c r="U1059">
        <f ca="1">AVERAGE(T$2:T1059)</f>
        <v>50.457828960557322</v>
      </c>
    </row>
    <row r="1060" spans="1:21" x14ac:dyDescent="0.25">
      <c r="A1060" s="75" t="s">
        <v>119</v>
      </c>
      <c r="B1060">
        <v>0.31506849315068491</v>
      </c>
      <c r="C1060" s="76" t="s">
        <v>85</v>
      </c>
      <c r="E1060">
        <f t="shared" ca="1" si="32"/>
        <v>0.57244444030333586</v>
      </c>
      <c r="F1060">
        <v>4</v>
      </c>
      <c r="G1060">
        <f>AVERAGE(F$2:F1060)</f>
        <v>82.158542262293651</v>
      </c>
      <c r="T1060">
        <f t="shared" ca="1" si="33"/>
        <v>3.60554145320839</v>
      </c>
      <c r="U1060">
        <f ca="1">AVERAGE(T$2:T1060)</f>
        <v>50.41358695157966</v>
      </c>
    </row>
    <row r="1061" spans="1:21" x14ac:dyDescent="0.25">
      <c r="A1061" s="75" t="s">
        <v>119</v>
      </c>
      <c r="B1061">
        <v>0.11504424778761053</v>
      </c>
      <c r="C1061" s="76" t="s">
        <v>86</v>
      </c>
      <c r="E1061">
        <f t="shared" ca="1" si="32"/>
        <v>0.21606740897083088</v>
      </c>
      <c r="F1061">
        <v>0.99726027397260275</v>
      </c>
      <c r="G1061">
        <f>AVERAGE(F$2:F1061)</f>
        <v>82.081975015134859</v>
      </c>
      <c r="T1061">
        <f t="shared" ca="1" si="33"/>
        <v>2.1275268704029795</v>
      </c>
      <c r="U1061">
        <f ca="1">AVERAGE(T$2:T1061)</f>
        <v>50.368034064710628</v>
      </c>
    </row>
    <row r="1062" spans="1:21" x14ac:dyDescent="0.25">
      <c r="A1062" s="75" t="s">
        <v>119</v>
      </c>
      <c r="B1062">
        <v>4</v>
      </c>
      <c r="C1062" s="76" t="s">
        <v>87</v>
      </c>
      <c r="E1062">
        <f t="shared" ca="1" si="32"/>
        <v>7.6988168749401398E-2</v>
      </c>
      <c r="F1062">
        <v>0.861782999308915</v>
      </c>
      <c r="G1062">
        <f>AVERAGE(F$2:F1062)</f>
        <v>82.0054244100304</v>
      </c>
      <c r="T1062">
        <f t="shared" ca="1" si="33"/>
        <v>2.9742402104691861</v>
      </c>
      <c r="U1062">
        <f ca="1">AVERAGE(T$2:T1062)</f>
        <v>50.32336507898561</v>
      </c>
    </row>
    <row r="1063" spans="1:21" x14ac:dyDescent="0.25">
      <c r="A1063" s="75" t="s">
        <v>119</v>
      </c>
      <c r="B1063">
        <v>0.26829268292682923</v>
      </c>
      <c r="C1063" s="76" t="s">
        <v>88</v>
      </c>
      <c r="E1063">
        <f t="shared" ca="1" si="32"/>
        <v>0.21949245438466258</v>
      </c>
      <c r="F1063">
        <v>4.6818181818181817</v>
      </c>
      <c r="G1063">
        <f>AVERAGE(F$2:F1063)</f>
        <v>81.932614987969941</v>
      </c>
      <c r="T1063">
        <f t="shared" ca="1" si="33"/>
        <v>2.5782212291547912</v>
      </c>
      <c r="U1063">
        <f ca="1">AVERAGE(T$2:T1063)</f>
        <v>50.278407316415141</v>
      </c>
    </row>
    <row r="1064" spans="1:21" x14ac:dyDescent="0.25">
      <c r="A1064" s="75" t="s">
        <v>119</v>
      </c>
      <c r="B1064">
        <v>0.62962962962962965</v>
      </c>
      <c r="C1064" s="76" t="s">
        <v>89</v>
      </c>
      <c r="E1064">
        <f t="shared" ca="1" si="32"/>
        <v>0.8221668556510684</v>
      </c>
      <c r="F1064">
        <v>0.98799999999999999</v>
      </c>
      <c r="G1064">
        <f>AVERAGE(F$2:F1064)</f>
        <v>81.856467654961506</v>
      </c>
      <c r="T1064">
        <f t="shared" ca="1" si="33"/>
        <v>2.1988076323786436</v>
      </c>
      <c r="U1064">
        <f ca="1">AVERAGE(T$2:T1064)</f>
        <v>50.233177213231663</v>
      </c>
    </row>
    <row r="1065" spans="1:21" x14ac:dyDescent="0.25">
      <c r="A1065" s="75" t="s">
        <v>119</v>
      </c>
      <c r="B1065">
        <v>0.66666666666666663</v>
      </c>
      <c r="C1065" s="76" t="s">
        <v>90</v>
      </c>
      <c r="E1065">
        <f t="shared" ca="1" si="32"/>
        <v>0.46085493988968351</v>
      </c>
      <c r="F1065">
        <v>3.0927835051546421E-2</v>
      </c>
      <c r="G1065">
        <f>AVERAGE(F$2:F1065)</f>
        <v>81.77956395212324</v>
      </c>
      <c r="T1065">
        <f t="shared" ca="1" si="33"/>
        <v>2.4463696170399736</v>
      </c>
      <c r="U1065">
        <f ca="1">AVERAGE(T$2:T1065)</f>
        <v>50.188264800077349</v>
      </c>
    </row>
    <row r="1066" spans="1:21" x14ac:dyDescent="0.25">
      <c r="A1066" s="75" t="s">
        <v>119</v>
      </c>
      <c r="B1066">
        <v>0.34782608695652173</v>
      </c>
      <c r="C1066" s="76" t="s">
        <v>91</v>
      </c>
      <c r="E1066">
        <f t="shared" ca="1" si="32"/>
        <v>0.40160294688810394</v>
      </c>
      <c r="F1066">
        <v>1.9607843137254902E-2</v>
      </c>
      <c r="G1066">
        <f>AVERAGE(F$2:F1066)</f>
        <v>81.702794040283806</v>
      </c>
      <c r="T1066">
        <f t="shared" ca="1" si="33"/>
        <v>8.0115916339345841</v>
      </c>
      <c r="U1066">
        <f ca="1">AVERAGE(T$2:T1066)</f>
        <v>50.148662290062191</v>
      </c>
    </row>
    <row r="1067" spans="1:21" x14ac:dyDescent="0.25">
      <c r="A1067" s="75" t="s">
        <v>119</v>
      </c>
      <c r="B1067">
        <v>9.9009900990099011E-3</v>
      </c>
      <c r="C1067" s="76" t="s">
        <v>92</v>
      </c>
      <c r="E1067">
        <f t="shared" ca="1" si="32"/>
        <v>0.43326224717728268</v>
      </c>
      <c r="F1067">
        <v>0.20000000000000004</v>
      </c>
      <c r="G1067">
        <f>AVERAGE(F$2:F1067)</f>
        <v>81.626337385461781</v>
      </c>
      <c r="T1067">
        <f t="shared" ca="1" si="33"/>
        <v>2.2580253556695871</v>
      </c>
      <c r="U1067">
        <f ca="1">AVERAGE(T$2:T1067)</f>
        <v>50.103736739467074</v>
      </c>
    </row>
    <row r="1068" spans="1:21" x14ac:dyDescent="0.25">
      <c r="A1068" s="75" t="s">
        <v>119</v>
      </c>
      <c r="B1068">
        <v>0.2857142857142857</v>
      </c>
      <c r="C1068" s="76" t="s">
        <v>93</v>
      </c>
      <c r="E1068">
        <f t="shared" ca="1" si="32"/>
        <v>0.3432140383607879</v>
      </c>
      <c r="F1068">
        <v>0.83552631578947367</v>
      </c>
      <c r="G1068">
        <f>AVERAGE(F$2:F1068)</f>
        <v>81.550619661872574</v>
      </c>
      <c r="T1068">
        <f t="shared" ca="1" si="33"/>
        <v>6.4114582323270026</v>
      </c>
      <c r="U1068">
        <f ca="1">AVERAGE(T$2:T1068)</f>
        <v>50.062788024839946</v>
      </c>
    </row>
    <row r="1069" spans="1:21" x14ac:dyDescent="0.25">
      <c r="A1069" s="75" t="s">
        <v>119</v>
      </c>
      <c r="B1069">
        <v>0.94647201946472037</v>
      </c>
      <c r="C1069" s="76" t="s">
        <v>94</v>
      </c>
      <c r="E1069">
        <f t="shared" ca="1" si="32"/>
        <v>0.16600094419616451</v>
      </c>
      <c r="F1069">
        <v>0.875</v>
      </c>
      <c r="G1069">
        <f>AVERAGE(F$2:F1069)</f>
        <v>81.475080692151721</v>
      </c>
      <c r="T1069">
        <f t="shared" ca="1" si="33"/>
        <v>2.0147437437042965</v>
      </c>
      <c r="U1069">
        <f ca="1">AVERAGE(T$2:T1069)</f>
        <v>50.01779921933327</v>
      </c>
    </row>
    <row r="1070" spans="1:21" x14ac:dyDescent="0.25">
      <c r="B1070">
        <v>0.18181818181818185</v>
      </c>
      <c r="C1070" s="76" t="s">
        <v>81</v>
      </c>
      <c r="E1070">
        <f t="shared" ca="1" si="32"/>
        <v>0.36919298616837193</v>
      </c>
      <c r="F1070">
        <v>0.33333333333333331</v>
      </c>
      <c r="G1070">
        <f>AVERAGE(F$2:F1070)</f>
        <v>81.399176344762736</v>
      </c>
      <c r="T1070">
        <f t="shared" ca="1" si="33"/>
        <v>3.039347660749173</v>
      </c>
      <c r="U1070">
        <f ca="1">AVERAGE(T$2:T1070)</f>
        <v>49.97385305323543</v>
      </c>
    </row>
    <row r="1071" spans="1:21" x14ac:dyDescent="0.25">
      <c r="A1071" s="75" t="s">
        <v>120</v>
      </c>
      <c r="B1071">
        <v>2.2077922077922068E-2</v>
      </c>
      <c r="C1071" s="76" t="s">
        <v>82</v>
      </c>
      <c r="E1071">
        <f t="shared" ca="1" si="32"/>
        <v>0.72938169364554328</v>
      </c>
      <c r="F1071">
        <v>1</v>
      </c>
      <c r="G1071">
        <f>AVERAGE(F$2:F1071)</f>
        <v>81.324036927618096</v>
      </c>
      <c r="T1071">
        <f t="shared" ca="1" si="33"/>
        <v>2.9464916139784836</v>
      </c>
      <c r="U1071">
        <f ca="1">AVERAGE(T$2:T1071)</f>
        <v>49.929902248152011</v>
      </c>
    </row>
    <row r="1072" spans="1:21" x14ac:dyDescent="0.25">
      <c r="A1072" s="75" t="s">
        <v>120</v>
      </c>
      <c r="B1072">
        <v>0.50657894736842102</v>
      </c>
      <c r="C1072" s="76" t="s">
        <v>83</v>
      </c>
      <c r="E1072">
        <f t="shared" ca="1" si="32"/>
        <v>0.98099379508944151</v>
      </c>
      <c r="F1072">
        <v>1.0989010989010999E-2</v>
      </c>
      <c r="G1072">
        <f>AVERAGE(F$2:F1072)</f>
        <v>81.248114380543754</v>
      </c>
      <c r="T1072">
        <f t="shared" ca="1" si="33"/>
        <v>15.985177581125637</v>
      </c>
      <c r="U1072">
        <f ca="1">AVERAGE(T$2:T1072)</f>
        <v>49.898207827361141</v>
      </c>
    </row>
    <row r="1073" spans="1:21" x14ac:dyDescent="0.25">
      <c r="A1073" s="75" t="s">
        <v>120</v>
      </c>
      <c r="B1073">
        <v>9</v>
      </c>
      <c r="C1073" s="76" t="s">
        <v>84</v>
      </c>
      <c r="E1073">
        <f t="shared" ca="1" si="32"/>
        <v>0.65750556639151314</v>
      </c>
      <c r="F1073">
        <v>0.48367952522255186</v>
      </c>
      <c r="G1073">
        <f>AVERAGE(F$2:F1073)</f>
        <v>81.172774422656317</v>
      </c>
      <c r="T1073">
        <f t="shared" ca="1" si="33"/>
        <v>2.1884808529813595</v>
      </c>
      <c r="U1073">
        <f ca="1">AVERAGE(T$2:T1073)</f>
        <v>49.85370248503429</v>
      </c>
    </row>
    <row r="1074" spans="1:21" x14ac:dyDescent="0.25">
      <c r="A1074" s="75" t="s">
        <v>120</v>
      </c>
      <c r="B1074">
        <v>0.31506849315068491</v>
      </c>
      <c r="C1074" s="76" t="s">
        <v>85</v>
      </c>
      <c r="E1074">
        <f t="shared" ca="1" si="32"/>
        <v>1.6146410060717931E-2</v>
      </c>
      <c r="F1074">
        <v>0.375</v>
      </c>
      <c r="G1074">
        <f>AVERAGE(F$2:F1074)</f>
        <v>81.097473607723742</v>
      </c>
      <c r="T1074">
        <f t="shared" ca="1" si="33"/>
        <v>2.246415936698686</v>
      </c>
      <c r="U1074">
        <f ca="1">AVERAGE(T$2:T1074)</f>
        <v>49.809334091233424</v>
      </c>
    </row>
    <row r="1075" spans="1:21" x14ac:dyDescent="0.25">
      <c r="A1075" s="75" t="s">
        <v>120</v>
      </c>
      <c r="B1075">
        <v>0.32743362831858419</v>
      </c>
      <c r="C1075" s="76" t="s">
        <v>86</v>
      </c>
      <c r="E1075">
        <f t="shared" ca="1" si="32"/>
        <v>0.62099296348700805</v>
      </c>
      <c r="F1075">
        <v>0.99621928166351614</v>
      </c>
      <c r="G1075">
        <f>AVERAGE(F$2:F1075)</f>
        <v>81.022891434235788</v>
      </c>
      <c r="T1075">
        <f t="shared" ca="1" si="33"/>
        <v>2.2118382186483441</v>
      </c>
      <c r="U1075">
        <f ca="1">AVERAGE(T$2:T1075)</f>
        <v>49.765016124871607</v>
      </c>
    </row>
    <row r="1076" spans="1:21" x14ac:dyDescent="0.25">
      <c r="A1076" s="75" t="s">
        <v>120</v>
      </c>
      <c r="B1076">
        <v>0.5</v>
      </c>
      <c r="C1076" s="76" t="s">
        <v>87</v>
      </c>
      <c r="E1076">
        <f t="shared" ca="1" si="32"/>
        <v>6.1558298332346273E-2</v>
      </c>
      <c r="F1076">
        <v>8.2568807339449615E-2</v>
      </c>
      <c r="G1076">
        <f>AVERAGE(F$2:F1076)</f>
        <v>80.947598110861932</v>
      </c>
      <c r="T1076">
        <f t="shared" ca="1" si="33"/>
        <v>3.5761473917923583</v>
      </c>
      <c r="U1076">
        <f ca="1">AVERAGE(T$2:T1076)</f>
        <v>49.722049735352471</v>
      </c>
    </row>
    <row r="1077" spans="1:21" x14ac:dyDescent="0.25">
      <c r="A1077" s="75" t="s">
        <v>120</v>
      </c>
      <c r="B1077">
        <v>0.51219512195121941</v>
      </c>
      <c r="C1077" s="76" t="s">
        <v>88</v>
      </c>
      <c r="E1077">
        <f t="shared" ca="1" si="32"/>
        <v>0.77252830509922354</v>
      </c>
      <c r="F1077">
        <v>3.1739130434782608</v>
      </c>
      <c r="G1077">
        <f>AVERAGE(F$2:F1077)</f>
        <v>80.875317734405243</v>
      </c>
      <c r="T1077">
        <f t="shared" ca="1" si="33"/>
        <v>5.2099542379631192</v>
      </c>
      <c r="U1077">
        <f ca="1">AVERAGE(T$2:T1077)</f>
        <v>49.680681616860475</v>
      </c>
    </row>
    <row r="1078" spans="1:21" x14ac:dyDescent="0.25">
      <c r="A1078" s="75" t="s">
        <v>120</v>
      </c>
      <c r="B1078">
        <v>0.62962962962962965</v>
      </c>
      <c r="C1078" s="76" t="s">
        <v>89</v>
      </c>
      <c r="E1078">
        <f t="shared" ca="1" si="32"/>
        <v>0.13910338480912132</v>
      </c>
      <c r="F1078">
        <v>0</v>
      </c>
      <c r="G1078">
        <f>AVERAGE(F$2:F1078)</f>
        <v>80.800224588876546</v>
      </c>
      <c r="T1078">
        <f t="shared" ca="1" si="33"/>
        <v>3.3373736525921749</v>
      </c>
      <c r="U1078">
        <f ca="1">AVERAGE(T$2:T1078)</f>
        <v>49.63765161875066</v>
      </c>
    </row>
    <row r="1079" spans="1:21" x14ac:dyDescent="0.25">
      <c r="A1079" s="75" t="s">
        <v>120</v>
      </c>
      <c r="B1079">
        <v>9.0000000000000018</v>
      </c>
      <c r="C1079" s="76" t="s">
        <v>90</v>
      </c>
      <c r="E1079">
        <f t="shared" ca="1" si="32"/>
        <v>0.84250421947763265</v>
      </c>
      <c r="F1079">
        <v>0.88258317025440314</v>
      </c>
      <c r="G1079">
        <f>AVERAGE(F$2:F1079)</f>
        <v>80.726089485519765</v>
      </c>
      <c r="T1079">
        <f t="shared" ca="1" si="33"/>
        <v>2.4271409353952316</v>
      </c>
      <c r="U1079">
        <f ca="1">AVERAGE(T$2:T1079)</f>
        <v>49.593857081938644</v>
      </c>
    </row>
    <row r="1080" spans="1:21" x14ac:dyDescent="0.25">
      <c r="A1080" s="75" t="s">
        <v>120</v>
      </c>
      <c r="B1080">
        <v>3.347826086956522</v>
      </c>
      <c r="C1080" s="76" t="s">
        <v>91</v>
      </c>
      <c r="E1080">
        <f t="shared" ca="1" si="32"/>
        <v>0.17516140533571756</v>
      </c>
      <c r="F1080">
        <v>0.92665933259992661</v>
      </c>
      <c r="G1080">
        <f>AVERAGE(F$2:F1080)</f>
        <v>80.652132645711688</v>
      </c>
      <c r="T1080">
        <f t="shared" ca="1" si="33"/>
        <v>3.7239795103639266</v>
      </c>
      <c r="U1080">
        <f ca="1">AVERAGE(T$2:T1080)</f>
        <v>49.551345610602617</v>
      </c>
    </row>
    <row r="1081" spans="1:21" x14ac:dyDescent="0.25">
      <c r="A1081" s="75" t="s">
        <v>120</v>
      </c>
      <c r="B1081">
        <v>0.22206506364922207</v>
      </c>
      <c r="C1081" s="76" t="s">
        <v>92</v>
      </c>
      <c r="E1081">
        <f t="shared" ca="1" si="32"/>
        <v>0.36475367256070401</v>
      </c>
      <c r="F1081">
        <v>3.8961038961038939E-2</v>
      </c>
      <c r="G1081">
        <f>AVERAGE(F$2:F1081)</f>
        <v>80.577490820149876</v>
      </c>
      <c r="T1081">
        <f t="shared" ca="1" si="33"/>
        <v>10.424232593455789</v>
      </c>
      <c r="U1081">
        <f ca="1">AVERAGE(T$2:T1081)</f>
        <v>49.515116802253402</v>
      </c>
    </row>
    <row r="1082" spans="1:21" x14ac:dyDescent="0.25">
      <c r="A1082" s="75" t="s">
        <v>120</v>
      </c>
      <c r="B1082">
        <v>0.90476190476190477</v>
      </c>
      <c r="C1082" s="76" t="s">
        <v>93</v>
      </c>
      <c r="E1082">
        <f t="shared" ca="1" si="32"/>
        <v>0.47460481031359725</v>
      </c>
      <c r="F1082">
        <v>0.13268608414239477</v>
      </c>
      <c r="G1082">
        <f>AVERAGE(F$2:F1082)</f>
        <v>80.503073794492138</v>
      </c>
      <c r="T1082">
        <f t="shared" ca="1" si="33"/>
        <v>3.3683407005917578</v>
      </c>
      <c r="U1082">
        <f ca="1">AVERAGE(T$2:T1082)</f>
        <v>49.472427832686648</v>
      </c>
    </row>
    <row r="1083" spans="1:21" x14ac:dyDescent="0.25">
      <c r="A1083" s="75" t="s">
        <v>120</v>
      </c>
      <c r="B1083">
        <v>0.63503649635036508</v>
      </c>
      <c r="C1083" s="76" t="s">
        <v>94</v>
      </c>
      <c r="E1083">
        <f t="shared" ca="1" si="32"/>
        <v>0.24418210121312922</v>
      </c>
      <c r="F1083">
        <v>0.47368421052631576</v>
      </c>
      <c r="G1083">
        <f>AVERAGE(F$2:F1083)</f>
        <v>80.429109478795297</v>
      </c>
      <c r="T1083">
        <f t="shared" ca="1" si="33"/>
        <v>3.4087602253823914</v>
      </c>
      <c r="U1083">
        <f ca="1">AVERAGE(T$2:T1083)</f>
        <v>49.429855126949768</v>
      </c>
    </row>
    <row r="1084" spans="1:21" x14ac:dyDescent="0.25">
      <c r="B1084">
        <v>0.63636363636363624</v>
      </c>
      <c r="C1084" s="76" t="s">
        <v>81</v>
      </c>
      <c r="E1084">
        <f t="shared" ca="1" si="32"/>
        <v>5.5568291712710494E-2</v>
      </c>
      <c r="F1084">
        <v>0.99565217391304339</v>
      </c>
      <c r="G1084">
        <f>AVERAGE(F$2:F1084)</f>
        <v>80.355763719511003</v>
      </c>
      <c r="T1084">
        <f t="shared" ca="1" si="33"/>
        <v>2.0605265333374447</v>
      </c>
      <c r="U1084">
        <f ca="1">AVERAGE(T$2:T1084)</f>
        <v>49.386116134711898</v>
      </c>
    </row>
    <row r="1085" spans="1:21" x14ac:dyDescent="0.25">
      <c r="A1085" s="75" t="s">
        <v>121</v>
      </c>
      <c r="B1085">
        <v>9.0909090909090925E-2</v>
      </c>
      <c r="C1085" s="76" t="s">
        <v>82</v>
      </c>
      <c r="E1085">
        <f t="shared" ca="1" si="32"/>
        <v>0.98278895257962118</v>
      </c>
      <c r="F1085">
        <v>0.6875</v>
      </c>
      <c r="G1085">
        <f>AVERAGE(F$2:F1085)</f>
        <v>80.282269011282679</v>
      </c>
      <c r="T1085">
        <f t="shared" ca="1" si="33"/>
        <v>2.258498320155311</v>
      </c>
      <c r="U1085">
        <f ca="1">AVERAGE(T$2:T1085)</f>
        <v>49.342640472521346</v>
      </c>
    </row>
    <row r="1086" spans="1:21" x14ac:dyDescent="0.25">
      <c r="A1086" s="75" t="s">
        <v>121</v>
      </c>
      <c r="B1086">
        <v>0.90131578947368429</v>
      </c>
      <c r="C1086" s="76" t="s">
        <v>83</v>
      </c>
      <c r="E1086">
        <f t="shared" ca="1" si="32"/>
        <v>0.87287768228504803</v>
      </c>
      <c r="F1086">
        <v>0.91372226787181599</v>
      </c>
      <c r="G1086">
        <f>AVERAGE(F$2:F1086)</f>
        <v>80.209118276956957</v>
      </c>
      <c r="T1086">
        <f t="shared" ca="1" si="33"/>
        <v>4.0199242462260054</v>
      </c>
      <c r="U1086">
        <f ca="1">AVERAGE(T$2:T1086)</f>
        <v>49.300868383833517</v>
      </c>
    </row>
    <row r="1087" spans="1:21" x14ac:dyDescent="0.25">
      <c r="A1087" s="75" t="s">
        <v>121</v>
      </c>
      <c r="B1087">
        <v>0.33333333333333331</v>
      </c>
      <c r="C1087" s="76" t="s">
        <v>84</v>
      </c>
      <c r="E1087">
        <f t="shared" ca="1" si="32"/>
        <v>0.73185878679992433</v>
      </c>
      <c r="F1087">
        <v>2.8834951456310676</v>
      </c>
      <c r="G1087">
        <f>AVERAGE(F$2:F1087)</f>
        <v>80.137916045712643</v>
      </c>
      <c r="T1087">
        <f t="shared" ca="1" si="33"/>
        <v>4.0229160179810197</v>
      </c>
      <c r="U1087">
        <f ca="1">AVERAGE(T$2:T1087)</f>
        <v>49.259175978340096</v>
      </c>
    </row>
    <row r="1088" spans="1:21" x14ac:dyDescent="0.25">
      <c r="A1088" s="75" t="s">
        <v>121</v>
      </c>
      <c r="B1088">
        <v>0.23287671232876719</v>
      </c>
      <c r="C1088" s="76" t="s">
        <v>85</v>
      </c>
      <c r="E1088">
        <f t="shared" ca="1" si="32"/>
        <v>0.99188150407370468</v>
      </c>
      <c r="F1088">
        <v>0.99800000000000011</v>
      </c>
      <c r="G1088">
        <f>AVERAGE(F$2:F1088)</f>
        <v>80.065110235183013</v>
      </c>
      <c r="T1088">
        <f t="shared" ca="1" si="33"/>
        <v>9.7648771052147971</v>
      </c>
      <c r="U1088">
        <f ca="1">AVERAGE(T$2:T1088)</f>
        <v>49.222842676708886</v>
      </c>
    </row>
    <row r="1089" spans="1:21" x14ac:dyDescent="0.25">
      <c r="A1089" s="75" t="s">
        <v>121</v>
      </c>
      <c r="B1089">
        <v>0.41592920353982321</v>
      </c>
      <c r="C1089" s="76" t="s">
        <v>86</v>
      </c>
      <c r="E1089">
        <f t="shared" ca="1" si="32"/>
        <v>0.14109313699028525</v>
      </c>
      <c r="F1089">
        <v>3.5454545454545454</v>
      </c>
      <c r="G1089">
        <f>AVERAGE(F$2:F1089)</f>
        <v>79.994779669291717</v>
      </c>
      <c r="T1089">
        <f t="shared" ca="1" si="33"/>
        <v>2.8115337173809074</v>
      </c>
      <c r="U1089">
        <f ca="1">AVERAGE(T$2:T1089)</f>
        <v>49.180185223621265</v>
      </c>
    </row>
    <row r="1090" spans="1:21" x14ac:dyDescent="0.25">
      <c r="A1090" s="75" t="s">
        <v>121</v>
      </c>
      <c r="B1090">
        <v>0.375</v>
      </c>
      <c r="C1090" s="76" t="s">
        <v>87</v>
      </c>
      <c r="E1090">
        <f t="shared" ref="E1090:E1153" ca="1" si="34">RAND()</f>
        <v>0.73475892344221172</v>
      </c>
      <c r="F1090">
        <v>8.1081081081081086E-2</v>
      </c>
      <c r="G1090">
        <f>AVERAGE(F$2:F1090)</f>
        <v>79.921397025960033</v>
      </c>
      <c r="T1090">
        <f t="shared" ca="1" si="33"/>
        <v>3.8109196257454863</v>
      </c>
      <c r="U1090">
        <f ca="1">AVERAGE(T$2:T1090)</f>
        <v>49.13852382270494</v>
      </c>
    </row>
    <row r="1091" spans="1:21" x14ac:dyDescent="0.25">
      <c r="A1091" s="75" t="s">
        <v>121</v>
      </c>
      <c r="B1091">
        <v>0.95121951219512191</v>
      </c>
      <c r="C1091" s="76" t="s">
        <v>88</v>
      </c>
      <c r="E1091">
        <f t="shared" ca="1" si="34"/>
        <v>0.27409342333482301</v>
      </c>
      <c r="F1091">
        <v>0.29870129870129869</v>
      </c>
      <c r="G1091">
        <f>AVERAGE(F$2:F1091)</f>
        <v>79.848348681256127</v>
      </c>
      <c r="T1091">
        <f t="shared" ref="T1091:T1154" ca="1" si="35">2*RAND()^-1</f>
        <v>2.3888414318077098</v>
      </c>
      <c r="U1091">
        <f ca="1">AVERAGE(T$2:T1091)</f>
        <v>49.095634205832553</v>
      </c>
    </row>
    <row r="1092" spans="1:21" x14ac:dyDescent="0.25">
      <c r="A1092" s="75" t="s">
        <v>121</v>
      </c>
      <c r="B1092">
        <v>0.62962962962962965</v>
      </c>
      <c r="C1092" s="76" t="s">
        <v>89</v>
      </c>
      <c r="E1092">
        <f t="shared" ca="1" si="34"/>
        <v>5.1470642396644894E-2</v>
      </c>
      <c r="F1092">
        <v>0.25</v>
      </c>
      <c r="G1092">
        <f>AVERAGE(F$2:F1092)</f>
        <v>79.775389608221062</v>
      </c>
      <c r="T1092">
        <f t="shared" ca="1" si="35"/>
        <v>7.9139115587908178</v>
      </c>
      <c r="U1092">
        <f ca="1">AVERAGE(T$2:T1092)</f>
        <v>49.057887438970006</v>
      </c>
    </row>
    <row r="1093" spans="1:21" x14ac:dyDescent="0.25">
      <c r="A1093" s="75" t="s">
        <v>121</v>
      </c>
      <c r="B1093">
        <v>4</v>
      </c>
      <c r="C1093" s="76" t="s">
        <v>90</v>
      </c>
      <c r="E1093">
        <f t="shared" ca="1" si="34"/>
        <v>0.35762726110030141</v>
      </c>
      <c r="F1093">
        <v>0.16666666666666663</v>
      </c>
      <c r="G1093">
        <f>AVERAGE(F$2:F1093)</f>
        <v>79.702487847285568</v>
      </c>
      <c r="T1093">
        <f t="shared" ca="1" si="35"/>
        <v>12.71524817990767</v>
      </c>
      <c r="U1093">
        <f ca="1">AVERAGE(T$2:T1093)</f>
        <v>49.024606633787712</v>
      </c>
    </row>
    <row r="1094" spans="1:21" x14ac:dyDescent="0.25">
      <c r="A1094" s="75" t="s">
        <v>121</v>
      </c>
      <c r="B1094">
        <v>12.043478260869565</v>
      </c>
      <c r="C1094" s="76" t="s">
        <v>91</v>
      </c>
      <c r="E1094">
        <f t="shared" ca="1" si="34"/>
        <v>0.44202490652502024</v>
      </c>
      <c r="F1094">
        <v>0.65986394557823125</v>
      </c>
      <c r="G1094">
        <f>AVERAGE(F$2:F1094)</f>
        <v>79.630170716542935</v>
      </c>
      <c r="T1094">
        <f t="shared" ca="1" si="35"/>
        <v>2.3708437405415141</v>
      </c>
      <c r="U1094">
        <f ca="1">AVERAGE(T$2:T1094)</f>
        <v>48.981922495733507</v>
      </c>
    </row>
    <row r="1095" spans="1:21" x14ac:dyDescent="0.25">
      <c r="A1095" s="75" t="s">
        <v>121</v>
      </c>
      <c r="B1095">
        <v>0.13154172560113153</v>
      </c>
      <c r="C1095" s="76" t="s">
        <v>92</v>
      </c>
      <c r="E1095">
        <f t="shared" ca="1" si="34"/>
        <v>0.90069852953988461</v>
      </c>
      <c r="F1095">
        <v>0.9943248532289628</v>
      </c>
      <c r="G1095">
        <f>AVERAGE(F$2:F1095)</f>
        <v>79.558291515570971</v>
      </c>
      <c r="T1095">
        <f t="shared" ca="1" si="35"/>
        <v>19.243233428978009</v>
      </c>
      <c r="U1095">
        <f ca="1">AVERAGE(T$2:T1095)</f>
        <v>48.954739050517098</v>
      </c>
    </row>
    <row r="1096" spans="1:21" x14ac:dyDescent="0.25">
      <c r="A1096" s="75" t="s">
        <v>121</v>
      </c>
      <c r="B1096">
        <v>1.6190476190476191</v>
      </c>
      <c r="C1096" s="76" t="s">
        <v>93</v>
      </c>
      <c r="E1096">
        <f t="shared" ca="1" si="34"/>
        <v>0.58678705522115815</v>
      </c>
      <c r="F1096">
        <v>0.20913884007029881</v>
      </c>
      <c r="G1096">
        <f>AVERAGE(F$2:F1096)</f>
        <v>79.485826535958651</v>
      </c>
      <c r="T1096">
        <f t="shared" ca="1" si="35"/>
        <v>2.5402645923941045</v>
      </c>
      <c r="U1096">
        <f ca="1">AVERAGE(T$2:T1096)</f>
        <v>48.912351402610135</v>
      </c>
    </row>
    <row r="1097" spans="1:21" x14ac:dyDescent="0.25">
      <c r="A1097" s="75" t="s">
        <v>121</v>
      </c>
      <c r="B1097">
        <v>0.51338199513381988</v>
      </c>
      <c r="C1097" s="76" t="s">
        <v>94</v>
      </c>
      <c r="E1097">
        <f t="shared" ca="1" si="34"/>
        <v>0.62678501307176504</v>
      </c>
      <c r="F1097">
        <v>0.16666666666666666</v>
      </c>
      <c r="G1097">
        <f>AVERAGE(F$2:F1097)</f>
        <v>79.413455039727538</v>
      </c>
      <c r="T1097">
        <f t="shared" ca="1" si="35"/>
        <v>3.8053619239980025</v>
      </c>
      <c r="U1097">
        <f ca="1">AVERAGE(T$2:T1097)</f>
        <v>48.871195390312131</v>
      </c>
    </row>
    <row r="1098" spans="1:21" x14ac:dyDescent="0.25">
      <c r="B1098">
        <v>544.4545454545455</v>
      </c>
      <c r="C1098" s="76" t="s">
        <v>81</v>
      </c>
      <c r="E1098">
        <f t="shared" ca="1" si="34"/>
        <v>0.4335828613253413</v>
      </c>
      <c r="F1098">
        <v>8.2568807339449615E-2</v>
      </c>
      <c r="G1098">
        <f>AVERAGE(F$2:F1098)</f>
        <v>79.341138826206674</v>
      </c>
      <c r="T1098">
        <f t="shared" ca="1" si="35"/>
        <v>3.3966705434721547</v>
      </c>
      <c r="U1098">
        <f ca="1">AVERAGE(T$2:T1098)</f>
        <v>48.829741858090763</v>
      </c>
    </row>
    <row r="1099" spans="1:21" x14ac:dyDescent="0.25">
      <c r="A1099" s="75" t="s">
        <v>122</v>
      </c>
      <c r="B1099">
        <v>505.49350649350652</v>
      </c>
      <c r="C1099" s="76" t="s">
        <v>82</v>
      </c>
      <c r="E1099">
        <f t="shared" ca="1" si="34"/>
        <v>0.29582454593202823</v>
      </c>
      <c r="F1099">
        <v>9.0909090909090912E-2</v>
      </c>
      <c r="G1099">
        <f>AVERAGE(F$2:F1099)</f>
        <v>79.268961932094385</v>
      </c>
      <c r="T1099">
        <f t="shared" ca="1" si="35"/>
        <v>9.8859398820017379</v>
      </c>
      <c r="U1099">
        <f ca="1">AVERAGE(T$2:T1099)</f>
        <v>48.794273914578838</v>
      </c>
    </row>
    <row r="1100" spans="1:21" x14ac:dyDescent="0.25">
      <c r="A1100" s="75" t="s">
        <v>122</v>
      </c>
      <c r="B1100">
        <v>0.67105263157894735</v>
      </c>
      <c r="C1100" s="76" t="s">
        <v>83</v>
      </c>
      <c r="E1100">
        <f t="shared" ca="1" si="34"/>
        <v>0.78316552594482691</v>
      </c>
      <c r="F1100">
        <v>0.5169086956521739</v>
      </c>
      <c r="G1100">
        <f>AVERAGE(F$2:F1100)</f>
        <v>79.197304012861963</v>
      </c>
      <c r="T1100">
        <f t="shared" ca="1" si="35"/>
        <v>2.08157876239944</v>
      </c>
      <c r="U1100">
        <f ca="1">AVERAGE(T$2:T1100)</f>
        <v>48.751769187415803</v>
      </c>
    </row>
    <row r="1101" spans="1:21" x14ac:dyDescent="0.25">
      <c r="A1101" s="75" t="s">
        <v>122</v>
      </c>
      <c r="B1101">
        <v>49</v>
      </c>
      <c r="C1101" s="76" t="s">
        <v>84</v>
      </c>
      <c r="E1101">
        <f t="shared" ca="1" si="34"/>
        <v>0.13529346739588766</v>
      </c>
      <c r="F1101">
        <v>0.95833333333333337</v>
      </c>
      <c r="G1101">
        <f>AVERAGE(F$2:F1101)</f>
        <v>79.126177675880569</v>
      </c>
      <c r="T1101">
        <f t="shared" ca="1" si="35"/>
        <v>19.054170008326405</v>
      </c>
      <c r="U1101">
        <f ca="1">AVERAGE(T$2:T1101)</f>
        <v>48.724771369980267</v>
      </c>
    </row>
    <row r="1102" spans="1:21" x14ac:dyDescent="0.25">
      <c r="A1102" s="75" t="s">
        <v>122</v>
      </c>
      <c r="B1102">
        <v>0.71232876712328774</v>
      </c>
      <c r="C1102" s="76" t="s">
        <v>85</v>
      </c>
      <c r="E1102">
        <f t="shared" ca="1" si="34"/>
        <v>0.72734782932785502</v>
      </c>
      <c r="F1102">
        <v>0.63190184049079756</v>
      </c>
      <c r="G1102">
        <f>AVERAGE(F$2:F1102)</f>
        <v>79.054884055684937</v>
      </c>
      <c r="T1102">
        <f t="shared" ca="1" si="35"/>
        <v>3.3384025043642263</v>
      </c>
      <c r="U1102">
        <f ca="1">AVERAGE(T$2:T1102)</f>
        <v>48.683548509975161</v>
      </c>
    </row>
    <row r="1103" spans="1:21" x14ac:dyDescent="0.25">
      <c r="A1103" s="75" t="s">
        <v>122</v>
      </c>
      <c r="B1103">
        <v>0.76991150442477896</v>
      </c>
      <c r="C1103" s="76" t="s">
        <v>86</v>
      </c>
      <c r="E1103">
        <f t="shared" ca="1" si="34"/>
        <v>0.74435563364087087</v>
      </c>
      <c r="F1103">
        <v>0.40597539543057987</v>
      </c>
      <c r="G1103">
        <f>AVERAGE(F$2:F1103)</f>
        <v>78.983514810076727</v>
      </c>
      <c r="T1103">
        <f t="shared" ca="1" si="35"/>
        <v>5.8765626713222989</v>
      </c>
      <c r="U1103">
        <f ca="1">AVERAGE(T$2:T1103)</f>
        <v>48.644703695239542</v>
      </c>
    </row>
    <row r="1104" spans="1:21" x14ac:dyDescent="0.25">
      <c r="A1104" s="75" t="s">
        <v>122</v>
      </c>
      <c r="B1104">
        <v>0.25</v>
      </c>
      <c r="C1104" s="76" t="s">
        <v>87</v>
      </c>
      <c r="E1104">
        <f t="shared" ca="1" si="34"/>
        <v>0.42836329953018937</v>
      </c>
      <c r="F1104">
        <v>0.27255092143549953</v>
      </c>
      <c r="G1104">
        <f>AVERAGE(F$2:F1104)</f>
        <v>78.9121540087271</v>
      </c>
      <c r="T1104">
        <f t="shared" ca="1" si="35"/>
        <v>5.3430443735904323</v>
      </c>
      <c r="U1104">
        <f ca="1">AVERAGE(T$2:T1104)</f>
        <v>48.605445617885373</v>
      </c>
    </row>
    <row r="1105" spans="1:21" x14ac:dyDescent="0.25">
      <c r="A1105" s="75" t="s">
        <v>122</v>
      </c>
      <c r="B1105">
        <v>0.93902439024390238</v>
      </c>
      <c r="C1105" s="76" t="s">
        <v>88</v>
      </c>
      <c r="E1105">
        <f t="shared" ca="1" si="34"/>
        <v>0.33548764175895029</v>
      </c>
      <c r="F1105">
        <v>0.83221476510067116</v>
      </c>
      <c r="G1105">
        <f>AVERAGE(F$2:F1105)</f>
        <v>78.841429426078889</v>
      </c>
      <c r="T1105">
        <f t="shared" ca="1" si="35"/>
        <v>11.287724550638266</v>
      </c>
      <c r="U1105">
        <f ca="1">AVERAGE(T$2:T1105)</f>
        <v>48.571643334309968</v>
      </c>
    </row>
    <row r="1106" spans="1:21" x14ac:dyDescent="0.25">
      <c r="A1106" s="75" t="s">
        <v>122</v>
      </c>
      <c r="B1106">
        <v>0.62962962962962965</v>
      </c>
      <c r="C1106" s="76" t="s">
        <v>89</v>
      </c>
      <c r="E1106">
        <f t="shared" ca="1" si="34"/>
        <v>0.75511270407059639</v>
      </c>
      <c r="F1106">
        <v>2.9682539682539684</v>
      </c>
      <c r="G1106">
        <f>AVERAGE(F$2:F1106)</f>
        <v>78.772765918877241</v>
      </c>
      <c r="T1106">
        <f t="shared" ca="1" si="35"/>
        <v>3.547642164228896</v>
      </c>
      <c r="U1106">
        <f ca="1">AVERAGE(T$2:T1106)</f>
        <v>48.530897631893609</v>
      </c>
    </row>
    <row r="1107" spans="1:21" x14ac:dyDescent="0.25">
      <c r="A1107" s="75" t="s">
        <v>122</v>
      </c>
      <c r="B1107">
        <v>0.66666666666666685</v>
      </c>
      <c r="C1107" s="76" t="s">
        <v>90</v>
      </c>
      <c r="E1107">
        <f t="shared" ca="1" si="34"/>
        <v>0.54455054534763947</v>
      </c>
      <c r="F1107">
        <v>0.41176470588235292</v>
      </c>
      <c r="G1107">
        <f>AVERAGE(F$2:F1107)</f>
        <v>78.701915104037283</v>
      </c>
      <c r="T1107">
        <f t="shared" ca="1" si="35"/>
        <v>2.0748109818254061</v>
      </c>
      <c r="U1107">
        <f ca="1">AVERAGE(T$2:T1107)</f>
        <v>48.48889393691163</v>
      </c>
    </row>
    <row r="1108" spans="1:21" x14ac:dyDescent="0.25">
      <c r="A1108" s="75" t="s">
        <v>122</v>
      </c>
      <c r="B1108">
        <v>16.391304347826086</v>
      </c>
      <c r="C1108" s="76" t="s">
        <v>91</v>
      </c>
      <c r="E1108">
        <f t="shared" ca="1" si="34"/>
        <v>0.14740885406110771</v>
      </c>
      <c r="F1108">
        <v>0.32756964457252641</v>
      </c>
      <c r="G1108">
        <f>AVERAGE(F$2:F1108)</f>
        <v>78.631116237316903</v>
      </c>
      <c r="T1108">
        <f t="shared" ca="1" si="35"/>
        <v>2.0831792690512163</v>
      </c>
      <c r="U1108">
        <f ca="1">AVERAGE(T$2:T1108)</f>
        <v>48.446973688792518</v>
      </c>
    </row>
    <row r="1109" spans="1:21" x14ac:dyDescent="0.25">
      <c r="A1109" s="75" t="s">
        <v>122</v>
      </c>
      <c r="B1109">
        <v>1.272984441301273E-2</v>
      </c>
      <c r="C1109" s="76" t="s">
        <v>92</v>
      </c>
      <c r="E1109">
        <f t="shared" ca="1" si="34"/>
        <v>0.11015532852163568</v>
      </c>
      <c r="F1109">
        <v>0.11582670203359859</v>
      </c>
      <c r="G1109">
        <f>AVERAGE(F$2:F1109)</f>
        <v>78.560254062646067</v>
      </c>
      <c r="T1109">
        <f t="shared" ca="1" si="35"/>
        <v>24.817373638440607</v>
      </c>
      <c r="U1109">
        <f ca="1">AVERAGE(T$2:T1109)</f>
        <v>48.425647334956459</v>
      </c>
    </row>
    <row r="1110" spans="1:21" x14ac:dyDescent="0.25">
      <c r="A1110" s="75" t="s">
        <v>122</v>
      </c>
      <c r="B1110">
        <v>0.66666666666666663</v>
      </c>
      <c r="C1110" s="76" t="s">
        <v>93</v>
      </c>
      <c r="E1110">
        <f t="shared" ca="1" si="34"/>
        <v>0.15165401739007567</v>
      </c>
      <c r="F1110">
        <v>0</v>
      </c>
      <c r="G1110">
        <f>AVERAGE(F$2:F1110)</f>
        <v>78.489415240227089</v>
      </c>
      <c r="T1110">
        <f t="shared" ca="1" si="35"/>
        <v>9.749020457346413</v>
      </c>
      <c r="U1110">
        <f ca="1">AVERAGE(T$2:T1110)</f>
        <v>48.390772107835076</v>
      </c>
    </row>
    <row r="1111" spans="1:21" x14ac:dyDescent="0.25">
      <c r="A1111" s="75" t="s">
        <v>122</v>
      </c>
      <c r="B1111">
        <v>0.63503649635036508</v>
      </c>
      <c r="C1111" s="76" t="s">
        <v>94</v>
      </c>
      <c r="E1111">
        <f t="shared" ca="1" si="34"/>
        <v>0.1422297052378203</v>
      </c>
      <c r="F1111">
        <v>1.6378264310208388</v>
      </c>
      <c r="G1111">
        <f>AVERAGE(F$2:F1111)</f>
        <v>78.42017957463321</v>
      </c>
      <c r="T1111">
        <f t="shared" ca="1" si="35"/>
        <v>3.0420305920815625</v>
      </c>
      <c r="U1111">
        <f ca="1">AVERAGE(T$2:T1111)</f>
        <v>48.34991738574881</v>
      </c>
    </row>
    <row r="1112" spans="1:21" x14ac:dyDescent="0.25">
      <c r="B1112">
        <v>0.18181818181818185</v>
      </c>
      <c r="C1112" s="76" t="s">
        <v>81</v>
      </c>
      <c r="E1112">
        <f t="shared" ca="1" si="34"/>
        <v>0.60336884253593026</v>
      </c>
      <c r="F1112">
        <v>7.1428571428571425E-2</v>
      </c>
      <c r="G1112">
        <f>AVERAGE(F$2:F1112)</f>
        <v>78.349658646637536</v>
      </c>
      <c r="T1112">
        <f t="shared" ca="1" si="35"/>
        <v>2.908882662225321</v>
      </c>
      <c r="U1112">
        <f ca="1">AVERAGE(T$2:T1112)</f>
        <v>48.309016364395504</v>
      </c>
    </row>
    <row r="1113" spans="1:21" x14ac:dyDescent="0.25">
      <c r="A1113" s="75" t="s">
        <v>123</v>
      </c>
      <c r="B1113">
        <v>9.0909090909090925E-2</v>
      </c>
      <c r="C1113" s="76" t="s">
        <v>82</v>
      </c>
      <c r="E1113">
        <f t="shared" ca="1" si="34"/>
        <v>0.11293289304139009</v>
      </c>
      <c r="F1113">
        <v>0.89565217391304353</v>
      </c>
      <c r="G1113">
        <f>AVERAGE(F$2:F1113)</f>
        <v>78.280005763118908</v>
      </c>
      <c r="T1113">
        <f t="shared" ca="1" si="35"/>
        <v>4.7513420415104237</v>
      </c>
      <c r="U1113">
        <f ca="1">AVERAGE(T$2:T1113)</f>
        <v>48.26984579396126</v>
      </c>
    </row>
    <row r="1114" spans="1:21" x14ac:dyDescent="0.25">
      <c r="A1114" s="75" t="s">
        <v>123</v>
      </c>
      <c r="B1114">
        <v>0.93421052631578938</v>
      </c>
      <c r="C1114" s="76" t="s">
        <v>83</v>
      </c>
      <c r="E1114">
        <f t="shared" ca="1" si="34"/>
        <v>0.21508785789101015</v>
      </c>
      <c r="F1114">
        <v>0.8</v>
      </c>
      <c r="G1114">
        <f>AVERAGE(F$2:F1114)</f>
        <v>78.210392101157439</v>
      </c>
      <c r="T1114">
        <f t="shared" ca="1" si="35"/>
        <v>2.9009390671926192</v>
      </c>
      <c r="U1114">
        <f ca="1">AVERAGE(T$2:T1114)</f>
        <v>48.229083074530202</v>
      </c>
    </row>
    <row r="1115" spans="1:21" x14ac:dyDescent="0.25">
      <c r="A1115" s="75" t="s">
        <v>123</v>
      </c>
      <c r="B1115">
        <v>15.666666666666666</v>
      </c>
      <c r="C1115" s="76" t="s">
        <v>84</v>
      </c>
      <c r="E1115">
        <f t="shared" ca="1" si="34"/>
        <v>0.56806395327777426</v>
      </c>
      <c r="F1115">
        <v>1.1052631578947369</v>
      </c>
      <c r="G1115">
        <f>AVERAGE(F$2:F1115)</f>
        <v>78.141177443219135</v>
      </c>
      <c r="T1115">
        <f t="shared" ca="1" si="35"/>
        <v>4.5256894537186119</v>
      </c>
      <c r="U1115">
        <f ca="1">AVERAGE(T$2:T1115)</f>
        <v>48.189852021010616</v>
      </c>
    </row>
    <row r="1116" spans="1:21" x14ac:dyDescent="0.25">
      <c r="A1116" s="75" t="s">
        <v>123</v>
      </c>
      <c r="B1116">
        <v>0.31506849315068491</v>
      </c>
      <c r="C1116" s="76" t="s">
        <v>85</v>
      </c>
      <c r="E1116">
        <f t="shared" ca="1" si="34"/>
        <v>0.63846418844847763</v>
      </c>
      <c r="F1116">
        <v>0.90476190476190477</v>
      </c>
      <c r="G1116">
        <f>AVERAGE(F$2:F1116)</f>
        <v>78.071907115381947</v>
      </c>
      <c r="T1116">
        <f t="shared" ca="1" si="35"/>
        <v>4.9699966156408966</v>
      </c>
      <c r="U1116">
        <f ca="1">AVERAGE(T$2:T1116)</f>
        <v>48.151089818853336</v>
      </c>
    </row>
    <row r="1117" spans="1:21" x14ac:dyDescent="0.25">
      <c r="A1117" s="75" t="s">
        <v>123</v>
      </c>
      <c r="B1117">
        <v>0.33628318584070788</v>
      </c>
      <c r="C1117" s="76" t="s">
        <v>86</v>
      </c>
      <c r="E1117">
        <f t="shared" ca="1" si="34"/>
        <v>0.25224370545933139</v>
      </c>
      <c r="F1117">
        <v>0.99928571428571433</v>
      </c>
      <c r="G1117">
        <f>AVERAGE(F$2:F1117)</f>
        <v>78.002845626671288</v>
      </c>
      <c r="T1117">
        <f t="shared" ca="1" si="35"/>
        <v>7.8762684043887177</v>
      </c>
      <c r="U1117">
        <f ca="1">AVERAGE(T$2:T1117)</f>
        <v>48.1150012691988</v>
      </c>
    </row>
    <row r="1118" spans="1:21" x14ac:dyDescent="0.25">
      <c r="A1118" s="75" t="s">
        <v>123</v>
      </c>
      <c r="B1118">
        <v>0</v>
      </c>
      <c r="C1118" s="76" t="s">
        <v>87</v>
      </c>
      <c r="E1118">
        <f t="shared" ca="1" si="34"/>
        <v>0.81125120502812198</v>
      </c>
      <c r="F1118">
        <v>0.22222222222222221</v>
      </c>
      <c r="G1118">
        <f>AVERAGE(F$2:F1118)</f>
        <v>77.933212123175807</v>
      </c>
      <c r="T1118">
        <f t="shared" ca="1" si="35"/>
        <v>9.0309830680348178</v>
      </c>
      <c r="U1118">
        <f ca="1">AVERAGE(T$2:T1118)</f>
        <v>48.080011100710735</v>
      </c>
    </row>
    <row r="1119" spans="1:21" x14ac:dyDescent="0.25">
      <c r="A1119" s="75" t="s">
        <v>123</v>
      </c>
      <c r="B1119">
        <v>0.87804878048780488</v>
      </c>
      <c r="C1119" s="76" t="s">
        <v>88</v>
      </c>
      <c r="E1119">
        <f t="shared" ca="1" si="34"/>
        <v>0.22953116649379635</v>
      </c>
      <c r="F1119">
        <v>16.094017094017094</v>
      </c>
      <c r="G1119">
        <f>AVERAGE(F$2:F1119)</f>
        <v>77.877899784151509</v>
      </c>
      <c r="T1119">
        <f t="shared" ca="1" si="35"/>
        <v>3.324694103305196</v>
      </c>
      <c r="U1119">
        <f ca="1">AVERAGE(T$2:T1119)</f>
        <v>48.039979511267617</v>
      </c>
    </row>
    <row r="1120" spans="1:21" x14ac:dyDescent="0.25">
      <c r="A1120" s="75" t="s">
        <v>123</v>
      </c>
      <c r="B1120">
        <v>0.62962962962962965</v>
      </c>
      <c r="C1120" s="76" t="s">
        <v>89</v>
      </c>
      <c r="E1120">
        <f t="shared" ca="1" si="34"/>
        <v>0.27009008615372831</v>
      </c>
      <c r="F1120">
        <v>6.2500000000000056E-2</v>
      </c>
      <c r="G1120">
        <f>AVERAGE(F$2:F1120)</f>
        <v>77.808359659232707</v>
      </c>
      <c r="T1120">
        <f t="shared" ca="1" si="35"/>
        <v>5.5083656765982711</v>
      </c>
      <c r="U1120">
        <f ca="1">AVERAGE(T$2:T1120)</f>
        <v>48.001970919815726</v>
      </c>
    </row>
    <row r="1121" spans="1:21" x14ac:dyDescent="0.25">
      <c r="A1121" s="75" t="s">
        <v>123</v>
      </c>
      <c r="B1121">
        <v>15.666666666666666</v>
      </c>
      <c r="C1121" s="76" t="s">
        <v>90</v>
      </c>
      <c r="E1121">
        <f t="shared" ca="1" si="34"/>
        <v>0.89283859327774207</v>
      </c>
      <c r="F1121">
        <v>0.27536231884057966</v>
      </c>
      <c r="G1121">
        <f>AVERAGE(F$2:F1121)</f>
        <v>77.739133768750207</v>
      </c>
      <c r="T1121">
        <f t="shared" ca="1" si="35"/>
        <v>2.6347484373144554</v>
      </c>
      <c r="U1121">
        <f ca="1">AVERAGE(T$2:T1121)</f>
        <v>47.961464471170636</v>
      </c>
    </row>
    <row r="1122" spans="1:21" x14ac:dyDescent="0.25">
      <c r="A1122" s="75" t="s">
        <v>123</v>
      </c>
      <c r="B1122">
        <v>2.4782608695652173</v>
      </c>
      <c r="C1122" s="76" t="s">
        <v>91</v>
      </c>
      <c r="E1122">
        <f t="shared" ca="1" si="34"/>
        <v>0.88809439029492476</v>
      </c>
      <c r="F1122">
        <v>0.35135135135135137</v>
      </c>
      <c r="G1122">
        <f>AVERAGE(F$2:F1122)</f>
        <v>77.670099172481343</v>
      </c>
      <c r="T1122">
        <f t="shared" ca="1" si="35"/>
        <v>2.1001140043495057</v>
      </c>
      <c r="U1122">
        <f ca="1">AVERAGE(T$2:T1122)</f>
        <v>47.920553364598987</v>
      </c>
    </row>
    <row r="1123" spans="1:21" x14ac:dyDescent="0.25">
      <c r="A1123" s="75" t="s">
        <v>123</v>
      </c>
      <c r="B1123">
        <v>0.13154172560113153</v>
      </c>
      <c r="C1123" s="76" t="s">
        <v>92</v>
      </c>
      <c r="E1123">
        <f t="shared" ca="1" si="34"/>
        <v>0.12887315248315601</v>
      </c>
      <c r="F1123">
        <v>4</v>
      </c>
      <c r="G1123">
        <f>AVERAGE(F$2:F1123)</f>
        <v>77.604439547550427</v>
      </c>
      <c r="T1123">
        <f t="shared" ca="1" si="35"/>
        <v>11.418039987339268</v>
      </c>
      <c r="U1123">
        <f ca="1">AVERAGE(T$2:T1123)</f>
        <v>47.888019930216394</v>
      </c>
    </row>
    <row r="1124" spans="1:21" x14ac:dyDescent="0.25">
      <c r="A1124" s="75" t="s">
        <v>123</v>
      </c>
      <c r="B1124">
        <v>3.2857142857142856</v>
      </c>
      <c r="C1124" s="76" t="s">
        <v>93</v>
      </c>
      <c r="E1124">
        <f t="shared" ca="1" si="34"/>
        <v>4.940963228280093E-2</v>
      </c>
      <c r="F1124">
        <v>0.28000000000000003</v>
      </c>
      <c r="G1124">
        <f>AVERAGE(F$2:F1124)</f>
        <v>77.535584303073534</v>
      </c>
      <c r="T1124">
        <f t="shared" ca="1" si="35"/>
        <v>3.4519123431128769</v>
      </c>
      <c r="U1124">
        <f ca="1">AVERAGE(T$2:T1124)</f>
        <v>47.848450822836966</v>
      </c>
    </row>
    <row r="1125" spans="1:21" x14ac:dyDescent="0.25">
      <c r="A1125" s="75" t="s">
        <v>123</v>
      </c>
      <c r="B1125">
        <v>0.3917274939172749</v>
      </c>
      <c r="C1125" s="76" t="s">
        <v>94</v>
      </c>
      <c r="E1125">
        <f t="shared" ca="1" si="34"/>
        <v>0.17773246944816135</v>
      </c>
      <c r="F1125">
        <v>0.69</v>
      </c>
      <c r="G1125">
        <f>AVERAGE(F$2:F1125)</f>
        <v>77.467216345508533</v>
      </c>
      <c r="T1125">
        <f t="shared" ca="1" si="35"/>
        <v>2.2816889552346655</v>
      </c>
      <c r="U1125">
        <f ca="1">AVERAGE(T$2:T1125)</f>
        <v>47.807910999111343</v>
      </c>
    </row>
    <row r="1126" spans="1:21" x14ac:dyDescent="0.25">
      <c r="B1126">
        <v>0.18181818181818185</v>
      </c>
      <c r="C1126" s="76" t="s">
        <v>81</v>
      </c>
      <c r="E1126">
        <f t="shared" ca="1" si="34"/>
        <v>0.5119770860869024</v>
      </c>
      <c r="F1126">
        <v>17.309859154929576</v>
      </c>
      <c r="G1126">
        <f>AVERAGE(F$2:F1126)</f>
        <v>77.413743139116903</v>
      </c>
      <c r="T1126">
        <f t="shared" ca="1" si="35"/>
        <v>3.3488548193689303</v>
      </c>
      <c r="U1126">
        <f ca="1">AVERAGE(T$2:T1126)</f>
        <v>47.768391838062684</v>
      </c>
    </row>
    <row r="1127" spans="1:21" x14ac:dyDescent="0.25">
      <c r="A1127" s="75" t="s">
        <v>124</v>
      </c>
      <c r="B1127">
        <v>0.13636363636363633</v>
      </c>
      <c r="C1127" s="76" t="s">
        <v>82</v>
      </c>
      <c r="E1127">
        <f t="shared" ca="1" si="34"/>
        <v>0.50832410236121983</v>
      </c>
      <c r="F1127">
        <v>0.47058823529411764</v>
      </c>
      <c r="G1127">
        <f>AVERAGE(F$2:F1127)</f>
        <v>77.345409964246741</v>
      </c>
      <c r="T1127">
        <f t="shared" ca="1" si="35"/>
        <v>7.2277394173782188</v>
      </c>
      <c r="U1127">
        <f ca="1">AVERAGE(T$2:T1127)</f>
        <v>47.732387706250357</v>
      </c>
    </row>
    <row r="1128" spans="1:21" x14ac:dyDescent="0.25">
      <c r="A1128" s="75" t="s">
        <v>124</v>
      </c>
      <c r="B1128">
        <v>0.90131578947368429</v>
      </c>
      <c r="C1128" s="76" t="s">
        <v>83</v>
      </c>
      <c r="E1128">
        <f t="shared" ca="1" si="34"/>
        <v>0.60013201542741823</v>
      </c>
      <c r="F1128">
        <v>0.13636363636363627</v>
      </c>
      <c r="G1128">
        <f>AVERAGE(F$2:F1128)</f>
        <v>77.276901493680739</v>
      </c>
      <c r="T1128">
        <f t="shared" ca="1" si="35"/>
        <v>2.0522273493647711</v>
      </c>
      <c r="U1128">
        <f ca="1">AVERAGE(T$2:T1128)</f>
        <v>47.691855177096059</v>
      </c>
    </row>
    <row r="1129" spans="1:21" x14ac:dyDescent="0.25">
      <c r="A1129" s="75" t="s">
        <v>124</v>
      </c>
      <c r="B1129">
        <v>2.3333333333333335</v>
      </c>
      <c r="C1129" s="76" t="s">
        <v>84</v>
      </c>
      <c r="E1129">
        <f t="shared" ca="1" si="34"/>
        <v>0.25378364421920607</v>
      </c>
      <c r="F1129">
        <v>0.85185185185185186</v>
      </c>
      <c r="G1129">
        <f>AVERAGE(F$2:F1129)</f>
        <v>77.209148790097558</v>
      </c>
      <c r="T1129">
        <f t="shared" ca="1" si="35"/>
        <v>3.8764536452182865</v>
      </c>
      <c r="U1129">
        <f ca="1">AVERAGE(T$2:T1129)</f>
        <v>47.653011736021703</v>
      </c>
    </row>
    <row r="1130" spans="1:21" x14ac:dyDescent="0.25">
      <c r="A1130" s="75" t="s">
        <v>124</v>
      </c>
      <c r="B1130">
        <v>0.36986301369863017</v>
      </c>
      <c r="C1130" s="76" t="s">
        <v>85</v>
      </c>
      <c r="E1130">
        <f t="shared" ca="1" si="34"/>
        <v>8.6614394227061853E-2</v>
      </c>
      <c r="F1130">
        <v>0.42857142857142866</v>
      </c>
      <c r="G1130">
        <f>AVERAGE(F$2:F1130)</f>
        <v>77.141141192788851</v>
      </c>
      <c r="T1130">
        <f t="shared" ca="1" si="35"/>
        <v>8.2887035106293627</v>
      </c>
      <c r="U1130">
        <f ca="1">AVERAGE(T$2:T1130)</f>
        <v>47.618145209692749</v>
      </c>
    </row>
    <row r="1131" spans="1:21" x14ac:dyDescent="0.25">
      <c r="A1131" s="75" t="s">
        <v>124</v>
      </c>
      <c r="B1131">
        <v>0.33628318584070788</v>
      </c>
      <c r="C1131" s="76" t="s">
        <v>86</v>
      </c>
      <c r="E1131">
        <f t="shared" ca="1" si="34"/>
        <v>0.95151352269116019</v>
      </c>
      <c r="F1131">
        <v>0.63329666299963328</v>
      </c>
      <c r="G1131">
        <f>AVERAGE(F$2:F1131)</f>
        <v>77.073435135682843</v>
      </c>
      <c r="T1131">
        <f t="shared" ca="1" si="35"/>
        <v>2.1912809004583758</v>
      </c>
      <c r="U1131">
        <f ca="1">AVERAGE(T$2:T1131)</f>
        <v>47.577944444817319</v>
      </c>
    </row>
    <row r="1132" spans="1:21" x14ac:dyDescent="0.25">
      <c r="A1132" s="75" t="s">
        <v>124</v>
      </c>
      <c r="B1132">
        <v>0.6</v>
      </c>
      <c r="C1132" s="76" t="s">
        <v>87</v>
      </c>
      <c r="E1132">
        <f t="shared" ca="1" si="34"/>
        <v>0.44092074376456136</v>
      </c>
      <c r="F1132">
        <v>0.9</v>
      </c>
      <c r="G1132">
        <f>AVERAGE(F$2:F1132)</f>
        <v>77.006084618321495</v>
      </c>
      <c r="T1132">
        <f t="shared" ca="1" si="35"/>
        <v>31.475415164487551</v>
      </c>
      <c r="U1132">
        <f ca="1">AVERAGE(T$2:T1132)</f>
        <v>47.563707018397935</v>
      </c>
    </row>
    <row r="1133" spans="1:21" x14ac:dyDescent="0.25">
      <c r="A1133" s="75" t="s">
        <v>124</v>
      </c>
      <c r="B1133">
        <v>0.75609756097560965</v>
      </c>
      <c r="C1133" s="76" t="s">
        <v>88</v>
      </c>
      <c r="E1133">
        <f t="shared" ca="1" si="34"/>
        <v>0.58050041911488859</v>
      </c>
      <c r="F1133">
        <v>10.363636363636363</v>
      </c>
      <c r="G1133">
        <f>AVERAGE(F$2:F1133)</f>
        <v>76.947213197601798</v>
      </c>
      <c r="T1133">
        <f t="shared" ca="1" si="35"/>
        <v>4.9067397184186126</v>
      </c>
      <c r="U1133">
        <f ca="1">AVERAGE(T$2:T1133)</f>
        <v>47.526024185094066</v>
      </c>
    </row>
    <row r="1134" spans="1:21" x14ac:dyDescent="0.25">
      <c r="A1134" s="75" t="s">
        <v>124</v>
      </c>
      <c r="B1134">
        <v>7.4074074074074139E-2</v>
      </c>
      <c r="C1134" s="76" t="s">
        <v>89</v>
      </c>
      <c r="E1134">
        <f t="shared" ca="1" si="34"/>
        <v>0.44540253223379511</v>
      </c>
      <c r="F1134">
        <v>0.99021526418786687</v>
      </c>
      <c r="G1134">
        <f>AVERAGE(F$2:F1134)</f>
        <v>76.880172599249278</v>
      </c>
      <c r="T1134">
        <f t="shared" ca="1" si="35"/>
        <v>3.578132370665867</v>
      </c>
      <c r="U1134">
        <f ca="1">AVERAGE(T$2:T1134)</f>
        <v>47.487235224975421</v>
      </c>
    </row>
    <row r="1135" spans="1:21" x14ac:dyDescent="0.25">
      <c r="A1135" s="75" t="s">
        <v>124</v>
      </c>
      <c r="B1135">
        <v>10.666666666666666</v>
      </c>
      <c r="C1135" s="76" t="s">
        <v>90</v>
      </c>
      <c r="E1135">
        <f t="shared" ca="1" si="34"/>
        <v>6.6646364463249896E-2</v>
      </c>
      <c r="F1135">
        <v>0.53703703703703709</v>
      </c>
      <c r="G1135">
        <f>AVERAGE(F$2:F1135)</f>
        <v>76.812850610217339</v>
      </c>
      <c r="T1135">
        <f t="shared" ca="1" si="35"/>
        <v>3.5152197366310345</v>
      </c>
      <c r="U1135">
        <f ca="1">AVERAGE(T$2:T1135)</f>
        <v>47.448459197207924</v>
      </c>
    </row>
    <row r="1136" spans="1:21" x14ac:dyDescent="0.25">
      <c r="A1136" s="75" t="s">
        <v>124</v>
      </c>
      <c r="B1136">
        <v>17.782608695652176</v>
      </c>
      <c r="C1136" s="76" t="s">
        <v>91</v>
      </c>
      <c r="E1136">
        <f t="shared" ca="1" si="34"/>
        <v>0.85982922066200917</v>
      </c>
      <c r="F1136">
        <v>2.9126213592233077E-2</v>
      </c>
      <c r="G1136">
        <f>AVERAGE(F$2:F1136)</f>
        <v>76.745199751718104</v>
      </c>
      <c r="T1136">
        <f t="shared" ca="1" si="35"/>
        <v>2.1600782537393051</v>
      </c>
      <c r="U1136">
        <f ca="1">AVERAGE(T$2:T1136)</f>
        <v>47.408557539989012</v>
      </c>
    </row>
    <row r="1137" spans="1:21" x14ac:dyDescent="0.25">
      <c r="A1137" s="75" t="s">
        <v>124</v>
      </c>
      <c r="B1137">
        <v>2.5459688826025461E-2</v>
      </c>
      <c r="C1137" s="76" t="s">
        <v>92</v>
      </c>
      <c r="E1137">
        <f t="shared" ca="1" si="34"/>
        <v>0.63395265215743068</v>
      </c>
      <c r="F1137">
        <v>0.73333333333333328</v>
      </c>
      <c r="G1137">
        <f>AVERAGE(F$2:F1137)</f>
        <v>76.678287897476565</v>
      </c>
      <c r="T1137">
        <f t="shared" ca="1" si="35"/>
        <v>2.1017577022092744</v>
      </c>
      <c r="U1137">
        <f ca="1">AVERAGE(T$2:T1137)</f>
        <v>47.368674793652936</v>
      </c>
    </row>
    <row r="1138" spans="1:21" x14ac:dyDescent="0.25">
      <c r="A1138" s="75" t="s">
        <v>124</v>
      </c>
      <c r="B1138">
        <v>3.0238095238095237</v>
      </c>
      <c r="C1138" s="76" t="s">
        <v>93</v>
      </c>
      <c r="E1138">
        <f t="shared" ca="1" si="34"/>
        <v>0.58179899780073707</v>
      </c>
      <c r="F1138">
        <v>182.33333333333334</v>
      </c>
      <c r="G1138">
        <f>AVERAGE(F$2:F1138)</f>
        <v>76.771212299794826</v>
      </c>
      <c r="T1138">
        <f t="shared" ca="1" si="35"/>
        <v>2.114705265232852</v>
      </c>
      <c r="U1138">
        <f ca="1">AVERAGE(T$2:T1138)</f>
        <v>47.328873589142447</v>
      </c>
    </row>
    <row r="1139" spans="1:21" x14ac:dyDescent="0.25">
      <c r="A1139" s="75" t="s">
        <v>124</v>
      </c>
      <c r="B1139">
        <v>2.6763990267639794E-2</v>
      </c>
      <c r="C1139" s="76" t="s">
        <v>94</v>
      </c>
      <c r="E1139">
        <f t="shared" ca="1" si="34"/>
        <v>0.12487423905969131</v>
      </c>
      <c r="F1139">
        <v>9.0909090909090912E-2</v>
      </c>
      <c r="G1139">
        <f>AVERAGE(F$2:F1139)</f>
        <v>76.703830662528674</v>
      </c>
      <c r="T1139">
        <f t="shared" ca="1" si="35"/>
        <v>2.2921541127930833</v>
      </c>
      <c r="U1139">
        <f ca="1">AVERAGE(T$2:T1139)</f>
        <v>47.289298264470787</v>
      </c>
    </row>
    <row r="1140" spans="1:21" x14ac:dyDescent="0.25">
      <c r="B1140">
        <v>9.090909090909087E-2</v>
      </c>
      <c r="C1140" s="76" t="s">
        <v>81</v>
      </c>
      <c r="E1140">
        <f t="shared" ca="1" si="34"/>
        <v>0.79972945809798146</v>
      </c>
      <c r="F1140">
        <v>1.1352313167259787</v>
      </c>
      <c r="G1140">
        <f>AVERAGE(F$2:F1140)</f>
        <v>76.637484218853686</v>
      </c>
      <c r="T1140">
        <f t="shared" ca="1" si="35"/>
        <v>5.2488335997358027</v>
      </c>
      <c r="U1140">
        <f ca="1">AVERAGE(T$2:T1140)</f>
        <v>47.252388286714215</v>
      </c>
    </row>
    <row r="1141" spans="1:21" x14ac:dyDescent="0.25">
      <c r="A1141" s="75" t="s">
        <v>125</v>
      </c>
      <c r="B1141">
        <v>8.5714285714285729E-2</v>
      </c>
      <c r="C1141" s="76" t="s">
        <v>82</v>
      </c>
      <c r="E1141">
        <f t="shared" ca="1" si="34"/>
        <v>0.38389177186504486</v>
      </c>
      <c r="F1141">
        <v>0.39393939393939392</v>
      </c>
      <c r="G1141">
        <f>AVERAGE(F$2:F1141)</f>
        <v>76.570603916375688</v>
      </c>
      <c r="T1141">
        <f t="shared" ca="1" si="35"/>
        <v>2.6460387283671212</v>
      </c>
      <c r="U1141">
        <f ca="1">AVERAGE(T$2:T1141)</f>
        <v>47.213259909908643</v>
      </c>
    </row>
    <row r="1142" spans="1:21" x14ac:dyDescent="0.25">
      <c r="A1142" s="75" t="s">
        <v>125</v>
      </c>
      <c r="B1142">
        <v>0.93421052631578938</v>
      </c>
      <c r="C1142" s="76" t="s">
        <v>83</v>
      </c>
      <c r="E1142">
        <f t="shared" ca="1" si="34"/>
        <v>0.63613682165410734</v>
      </c>
      <c r="F1142">
        <v>4.7619047619047616E-2</v>
      </c>
      <c r="G1142">
        <f>AVERAGE(F$2:F1142)</f>
        <v>76.503537321398696</v>
      </c>
      <c r="T1142">
        <f t="shared" ca="1" si="35"/>
        <v>9.8082116760113927</v>
      </c>
      <c r="U1142">
        <f ca="1">AVERAGE(T$2:T1142)</f>
        <v>47.180477220834241</v>
      </c>
    </row>
    <row r="1143" spans="1:21" x14ac:dyDescent="0.25">
      <c r="A1143" s="75" t="s">
        <v>125</v>
      </c>
      <c r="B1143">
        <v>2.3333333333333335</v>
      </c>
      <c r="C1143" s="76" t="s">
        <v>84</v>
      </c>
      <c r="E1143">
        <f t="shared" ca="1" si="34"/>
        <v>0.21730177036535292</v>
      </c>
      <c r="F1143">
        <v>0.66666666666666685</v>
      </c>
      <c r="G1143">
        <f>AVERAGE(F$2:F1143)</f>
        <v>76.437130254275459</v>
      </c>
      <c r="T1143">
        <f t="shared" ca="1" si="35"/>
        <v>2.5961057858183101</v>
      </c>
      <c r="U1143">
        <f ca="1">AVERAGE(T$2:T1143)</f>
        <v>47.141436615374502</v>
      </c>
    </row>
    <row r="1144" spans="1:21" x14ac:dyDescent="0.25">
      <c r="A1144" s="75" t="s">
        <v>125</v>
      </c>
      <c r="B1144">
        <v>2.7397260273972629E-2</v>
      </c>
      <c r="C1144" s="76" t="s">
        <v>85</v>
      </c>
      <c r="E1144">
        <f t="shared" ca="1" si="34"/>
        <v>0.15432068687757039</v>
      </c>
      <c r="F1144">
        <v>3.4306601683650864</v>
      </c>
      <c r="G1144">
        <f>AVERAGE(F$2:F1144)</f>
        <v>76.373257577034948</v>
      </c>
      <c r="T1144">
        <f t="shared" ca="1" si="35"/>
        <v>3.7543284775606618</v>
      </c>
      <c r="U1144">
        <f ca="1">AVERAGE(T$2:T1144)</f>
        <v>47.103477640625762</v>
      </c>
    </row>
    <row r="1145" spans="1:21" x14ac:dyDescent="0.25">
      <c r="A1145" s="75" t="s">
        <v>125</v>
      </c>
      <c r="B1145">
        <v>0.55752212389380529</v>
      </c>
      <c r="C1145" s="76" t="s">
        <v>86</v>
      </c>
      <c r="E1145">
        <f t="shared" ca="1" si="34"/>
        <v>4.2361112094716491E-2</v>
      </c>
      <c r="F1145">
        <v>71.142857142857139</v>
      </c>
      <c r="G1145">
        <f>AVERAGE(F$2:F1145)</f>
        <v>76.368685548683388</v>
      </c>
      <c r="T1145">
        <f t="shared" ca="1" si="35"/>
        <v>17.776714208527228</v>
      </c>
      <c r="U1145">
        <f ca="1">AVERAGE(T$2:T1145)</f>
        <v>47.077842357905396</v>
      </c>
    </row>
    <row r="1146" spans="1:21" x14ac:dyDescent="0.25">
      <c r="A1146" s="75" t="s">
        <v>125</v>
      </c>
      <c r="B1146">
        <v>1.82</v>
      </c>
      <c r="C1146" s="76" t="s">
        <v>87</v>
      </c>
      <c r="E1146">
        <f t="shared" ca="1" si="34"/>
        <v>0.96514185135649611</v>
      </c>
      <c r="F1146">
        <v>96.847358121330728</v>
      </c>
      <c r="G1146">
        <f>AVERAGE(F$2:F1146)</f>
        <v>76.386570852240297</v>
      </c>
      <c r="T1146">
        <f t="shared" ca="1" si="35"/>
        <v>2.7232667992070581</v>
      </c>
      <c r="U1146">
        <f ca="1">AVERAGE(T$2:T1146)</f>
        <v>47.039104737330113</v>
      </c>
    </row>
    <row r="1147" spans="1:21" x14ac:dyDescent="0.25">
      <c r="A1147" s="75" t="s">
        <v>125</v>
      </c>
      <c r="B1147">
        <v>2.4390243902438911E-2</v>
      </c>
      <c r="C1147" s="76" t="s">
        <v>88</v>
      </c>
      <c r="E1147">
        <f t="shared" ca="1" si="34"/>
        <v>0.89370149610669047</v>
      </c>
      <c r="F1147">
        <v>87.435374149659864</v>
      </c>
      <c r="G1147">
        <f>AVERAGE(F$2:F1147)</f>
        <v>76.396212041854099</v>
      </c>
      <c r="T1147">
        <f t="shared" ca="1" si="35"/>
        <v>26.806711363921323</v>
      </c>
      <c r="U1147">
        <f ca="1">AVERAGE(T$2:T1147)</f>
        <v>47.021449943810559</v>
      </c>
    </row>
    <row r="1148" spans="1:21" x14ac:dyDescent="0.25">
      <c r="A1148" s="75" t="s">
        <v>125</v>
      </c>
      <c r="B1148">
        <v>0.96296296296296291</v>
      </c>
      <c r="C1148" s="76" t="s">
        <v>89</v>
      </c>
      <c r="E1148">
        <f t="shared" ca="1" si="34"/>
        <v>0.68041681368246154</v>
      </c>
      <c r="F1148">
        <v>0.17647058823529413</v>
      </c>
      <c r="G1148">
        <f>AVERAGE(F$2:F1148)</f>
        <v>76.329760654361834</v>
      </c>
      <c r="T1148">
        <f t="shared" ca="1" si="35"/>
        <v>2.3838899879130562</v>
      </c>
      <c r="U1148">
        <f ca="1">AVERAGE(T$2:T1148)</f>
        <v>46.982533152218664</v>
      </c>
    </row>
    <row r="1149" spans="1:21" x14ac:dyDescent="0.25">
      <c r="A1149" s="75" t="s">
        <v>125</v>
      </c>
      <c r="B1149">
        <v>0.66666666666666663</v>
      </c>
      <c r="C1149" s="76" t="s">
        <v>90</v>
      </c>
      <c r="E1149">
        <f t="shared" ca="1" si="34"/>
        <v>9.4617748118646317E-2</v>
      </c>
      <c r="F1149">
        <v>20.436227224008572</v>
      </c>
      <c r="G1149">
        <f>AVERAGE(F$2:F1149)</f>
        <v>76.281072907471284</v>
      </c>
      <c r="T1149">
        <f t="shared" ca="1" si="35"/>
        <v>2.0008983411763124</v>
      </c>
      <c r="U1149">
        <f ca="1">AVERAGE(T$2:T1149)</f>
        <v>46.943350543498248</v>
      </c>
    </row>
    <row r="1150" spans="1:21" x14ac:dyDescent="0.25">
      <c r="A1150" s="75" t="s">
        <v>125</v>
      </c>
      <c r="B1150">
        <v>5.7391304347826084</v>
      </c>
      <c r="C1150" s="76" t="s">
        <v>91</v>
      </c>
      <c r="E1150">
        <f t="shared" ca="1" si="34"/>
        <v>0.84324063200372168</v>
      </c>
      <c r="F1150">
        <v>0.20901639344262304</v>
      </c>
      <c r="G1150">
        <f>AVERAGE(F$2:F1150)</f>
        <v>76.214865721645339</v>
      </c>
      <c r="T1150">
        <f t="shared" ca="1" si="35"/>
        <v>4.6537206484049101</v>
      </c>
      <c r="U1150">
        <f ca="1">AVERAGE(T$2:T1150)</f>
        <v>46.906544947418965</v>
      </c>
    </row>
    <row r="1151" spans="1:21" x14ac:dyDescent="0.25">
      <c r="A1151" s="75" t="s">
        <v>125</v>
      </c>
      <c r="B1151">
        <v>9.9009900990099015E-2</v>
      </c>
      <c r="C1151" s="76" t="s">
        <v>92</v>
      </c>
      <c r="E1151">
        <f t="shared" ca="1" si="34"/>
        <v>3.3482282428853538E-2</v>
      </c>
      <c r="F1151">
        <v>0.30425474979930422</v>
      </c>
      <c r="G1151">
        <f>AVERAGE(F$2:F1151)</f>
        <v>76.1488564947133</v>
      </c>
      <c r="T1151">
        <f t="shared" ca="1" si="35"/>
        <v>2.9012637304636963</v>
      </c>
      <c r="U1151">
        <f ca="1">AVERAGE(T$2:T1151)</f>
        <v>46.868279485491179</v>
      </c>
    </row>
    <row r="1152" spans="1:21" x14ac:dyDescent="0.25">
      <c r="A1152" s="75" t="s">
        <v>125</v>
      </c>
      <c r="B1152">
        <v>0.5714285714285714</v>
      </c>
      <c r="C1152" s="76" t="s">
        <v>93</v>
      </c>
      <c r="E1152">
        <f t="shared" ca="1" si="34"/>
        <v>0.74020608668916299</v>
      </c>
      <c r="F1152">
        <v>110.11111111111111</v>
      </c>
      <c r="G1152">
        <f>AVERAGE(F$2:F1152)</f>
        <v>76.178363231999484</v>
      </c>
      <c r="T1152">
        <f t="shared" ca="1" si="35"/>
        <v>6.7590111448986736</v>
      </c>
      <c r="U1152">
        <f ca="1">AVERAGE(T$2:T1152)</f>
        <v>46.833432162866856</v>
      </c>
    </row>
    <row r="1153" spans="1:21" x14ac:dyDescent="0.25">
      <c r="A1153" s="75" t="s">
        <v>125</v>
      </c>
      <c r="B1153">
        <v>0.87834549878345503</v>
      </c>
      <c r="C1153" s="76" t="s">
        <v>94</v>
      </c>
      <c r="E1153">
        <f t="shared" ca="1" si="34"/>
        <v>0.7199291176007544</v>
      </c>
      <c r="F1153">
        <v>0.66666666666666663</v>
      </c>
      <c r="G1153">
        <f>AVERAGE(F$2:F1153)</f>
        <v>76.112814884286522</v>
      </c>
      <c r="T1153">
        <f t="shared" ca="1" si="35"/>
        <v>3.8862496110585294</v>
      </c>
      <c r="U1153">
        <f ca="1">AVERAGE(T$2:T1153)</f>
        <v>46.796151622457302</v>
      </c>
    </row>
    <row r="1154" spans="1:21" x14ac:dyDescent="0.25">
      <c r="B1154">
        <v>0.18181818181818185</v>
      </c>
      <c r="C1154" s="76" t="s">
        <v>81</v>
      </c>
      <c r="E1154">
        <f t="shared" ref="E1154:E1217" ca="1" si="36">RAND()</f>
        <v>0.9703903811857566</v>
      </c>
      <c r="F1154">
        <v>0.5</v>
      </c>
      <c r="G1154">
        <f>AVERAGE(F$2:F1154)</f>
        <v>76.047235686641869</v>
      </c>
      <c r="T1154">
        <f t="shared" ca="1" si="35"/>
        <v>2.9318770855020406</v>
      </c>
      <c r="U1154">
        <f ca="1">AVERAGE(T$2:T1154)</f>
        <v>46.75810801921623</v>
      </c>
    </row>
    <row r="1155" spans="1:21" x14ac:dyDescent="0.25">
      <c r="A1155" s="75" t="s">
        <v>126</v>
      </c>
      <c r="B1155">
        <v>2.2077922077922068E-2</v>
      </c>
      <c r="C1155" s="76" t="s">
        <v>82</v>
      </c>
      <c r="E1155">
        <f t="shared" ca="1" si="36"/>
        <v>0.3249581300099913</v>
      </c>
      <c r="F1155">
        <v>0.12028421586871933</v>
      </c>
      <c r="G1155">
        <f>AVERAGE(F$2:F1155)</f>
        <v>75.981441101311901</v>
      </c>
      <c r="T1155">
        <f t="shared" ref="T1155:T1218" ca="1" si="37">2*RAND()^-1</f>
        <v>6.2603350207397757</v>
      </c>
      <c r="U1155">
        <f ca="1">AVERAGE(T$2:T1155)</f>
        <v>46.723014628402993</v>
      </c>
    </row>
    <row r="1156" spans="1:21" x14ac:dyDescent="0.25">
      <c r="A1156" s="75" t="s">
        <v>126</v>
      </c>
      <c r="B1156">
        <v>0.83552631578947367</v>
      </c>
      <c r="C1156" s="76" t="s">
        <v>83</v>
      </c>
      <c r="E1156">
        <f t="shared" ca="1" si="36"/>
        <v>0.12081089140646006</v>
      </c>
      <c r="F1156">
        <v>0.86567164179104472</v>
      </c>
      <c r="G1156">
        <f>AVERAGE(F$2:F1156)</f>
        <v>75.916405803078561</v>
      </c>
      <c r="T1156">
        <f t="shared" ca="1" si="37"/>
        <v>6.0169710822515361</v>
      </c>
      <c r="U1156">
        <f ca="1">AVERAGE(T$2:T1156)</f>
        <v>46.68777130065741</v>
      </c>
    </row>
    <row r="1157" spans="1:21" x14ac:dyDescent="0.25">
      <c r="A1157" s="75" t="s">
        <v>126</v>
      </c>
      <c r="B1157">
        <v>2.3333333333333335</v>
      </c>
      <c r="C1157" s="76" t="s">
        <v>84</v>
      </c>
      <c r="E1157">
        <f t="shared" ca="1" si="36"/>
        <v>0.59960420002037351</v>
      </c>
      <c r="F1157">
        <v>5.4054054054054057E-2</v>
      </c>
      <c r="G1157">
        <f>AVERAGE(F$2:F1157)</f>
        <v>75.850780931323342</v>
      </c>
      <c r="T1157">
        <f t="shared" ca="1" si="37"/>
        <v>101.37252849122115</v>
      </c>
      <c r="U1157">
        <f ca="1">AVERAGE(T$2:T1157)</f>
        <v>46.735076453936443</v>
      </c>
    </row>
    <row r="1158" spans="1:21" x14ac:dyDescent="0.25">
      <c r="A1158" s="75" t="s">
        <v>126</v>
      </c>
      <c r="B1158">
        <v>0.65753424657534243</v>
      </c>
      <c r="C1158" s="76" t="s">
        <v>85</v>
      </c>
      <c r="E1158">
        <f t="shared" ca="1" si="36"/>
        <v>0.11996345066315894</v>
      </c>
      <c r="F1158">
        <v>0.60861056751467713</v>
      </c>
      <c r="G1158">
        <f>AVERAGE(F$2:F1158)</f>
        <v>75.785748804820486</v>
      </c>
      <c r="T1158">
        <f t="shared" ca="1" si="37"/>
        <v>6.2953683446219335</v>
      </c>
      <c r="U1158">
        <f ca="1">AVERAGE(T$2:T1158)</f>
        <v>46.70012424295173</v>
      </c>
    </row>
    <row r="1159" spans="1:21" x14ac:dyDescent="0.25">
      <c r="A1159" s="75" t="s">
        <v>126</v>
      </c>
      <c r="B1159">
        <v>0.11504424778761053</v>
      </c>
      <c r="C1159" s="76" t="s">
        <v>86</v>
      </c>
      <c r="E1159">
        <f t="shared" ca="1" si="36"/>
        <v>0.51567644027335136</v>
      </c>
      <c r="F1159">
        <v>213.28571428571431</v>
      </c>
      <c r="G1159">
        <f>AVERAGE(F$2:F1159)</f>
        <v>75.904487980538008</v>
      </c>
      <c r="T1159">
        <f t="shared" ca="1" si="37"/>
        <v>3.1784189789225277</v>
      </c>
      <c r="U1159">
        <f ca="1">AVERAGE(T$2:T1159)</f>
        <v>46.66254073236103</v>
      </c>
    </row>
    <row r="1160" spans="1:21" x14ac:dyDescent="0.25">
      <c r="A1160" s="75" t="s">
        <v>126</v>
      </c>
      <c r="B1160">
        <v>0.85</v>
      </c>
      <c r="C1160" s="76" t="s">
        <v>87</v>
      </c>
      <c r="E1160">
        <f t="shared" ca="1" si="36"/>
        <v>0.61389553741974423</v>
      </c>
      <c r="F1160">
        <v>0.99626865671641796</v>
      </c>
      <c r="G1160">
        <f>AVERAGE(F$2:F1160)</f>
        <v>75.839856212355244</v>
      </c>
      <c r="T1160">
        <f t="shared" ca="1" si="37"/>
        <v>3.5119080130815257</v>
      </c>
      <c r="U1160">
        <f ca="1">AVERAGE(T$2:T1160)</f>
        <v>46.625309815433269</v>
      </c>
    </row>
    <row r="1161" spans="1:21" x14ac:dyDescent="0.25">
      <c r="A1161" s="75" t="s">
        <v>126</v>
      </c>
      <c r="B1161">
        <v>0</v>
      </c>
      <c r="C1161" s="76" t="s">
        <v>88</v>
      </c>
      <c r="E1161">
        <f t="shared" ca="1" si="36"/>
        <v>0.39461610001048641</v>
      </c>
      <c r="F1161">
        <v>0.58762886597938147</v>
      </c>
      <c r="G1161">
        <f>AVERAGE(F$2:F1161)</f>
        <v>75.774983602573883</v>
      </c>
      <c r="T1161">
        <f t="shared" ca="1" si="37"/>
        <v>2.683950321512524</v>
      </c>
      <c r="U1161">
        <f ca="1">AVERAGE(T$2:T1161)</f>
        <v>46.587429333110926</v>
      </c>
    </row>
    <row r="1162" spans="1:21" x14ac:dyDescent="0.25">
      <c r="A1162" s="75" t="s">
        <v>126</v>
      </c>
      <c r="B1162">
        <v>0.98148148148148151</v>
      </c>
      <c r="C1162" s="76" t="s">
        <v>89</v>
      </c>
      <c r="E1162">
        <f t="shared" ca="1" si="36"/>
        <v>0.44062324372095585</v>
      </c>
      <c r="F1162">
        <v>6.7519379844961245</v>
      </c>
      <c r="G1162">
        <f>AVERAGE(F$2:F1162)</f>
        <v>75.71553222822584</v>
      </c>
      <c r="T1162">
        <f t="shared" ca="1" si="37"/>
        <v>4.4007479478304052</v>
      </c>
      <c r="U1162">
        <f ca="1">AVERAGE(T$2:T1162)</f>
        <v>46.551092828903109</v>
      </c>
    </row>
    <row r="1163" spans="1:21" x14ac:dyDescent="0.25">
      <c r="A1163" s="75" t="s">
        <v>126</v>
      </c>
      <c r="B1163">
        <v>7.3333333333333339</v>
      </c>
      <c r="C1163" s="76" t="s">
        <v>90</v>
      </c>
      <c r="E1163">
        <f t="shared" ca="1" si="36"/>
        <v>0.42512005913507067</v>
      </c>
      <c r="F1163">
        <v>0.17525773195876287</v>
      </c>
      <c r="G1163">
        <f>AVERAGE(F$2:F1163)</f>
        <v>75.650523386146432</v>
      </c>
      <c r="T1163">
        <f t="shared" ca="1" si="37"/>
        <v>3.2827515214349772</v>
      </c>
      <c r="U1163">
        <f ca="1">AVERAGE(T$2:T1163)</f>
        <v>46.513856734834718</v>
      </c>
    </row>
    <row r="1164" spans="1:21" x14ac:dyDescent="0.25">
      <c r="A1164" s="75" t="s">
        <v>126</v>
      </c>
      <c r="B1164">
        <v>2.9130434782608696</v>
      </c>
      <c r="C1164" s="76" t="s">
        <v>91</v>
      </c>
      <c r="E1164">
        <f t="shared" ca="1" si="36"/>
        <v>0.60651048563284804</v>
      </c>
      <c r="F1164">
        <v>0.35691318327974275</v>
      </c>
      <c r="G1164">
        <f>AVERAGE(F$2:F1164)</f>
        <v>75.585782534725226</v>
      </c>
      <c r="T1164">
        <f t="shared" ca="1" si="37"/>
        <v>2.2961876353453801</v>
      </c>
      <c r="U1164">
        <f ca="1">AVERAGE(T$2:T1164)</f>
        <v>46.475836383072476</v>
      </c>
    </row>
    <row r="1165" spans="1:21" x14ac:dyDescent="0.25">
      <c r="A1165" s="75" t="s">
        <v>126</v>
      </c>
      <c r="B1165">
        <v>2.4045261669024046E-2</v>
      </c>
      <c r="C1165" s="76" t="s">
        <v>92</v>
      </c>
      <c r="E1165">
        <f t="shared" ca="1" si="36"/>
        <v>0.94988610661209238</v>
      </c>
      <c r="F1165">
        <v>0.21415004748338082</v>
      </c>
      <c r="G1165">
        <f>AVERAGE(F$2:F1165)</f>
        <v>75.521030273138237</v>
      </c>
      <c r="T1165">
        <f t="shared" ca="1" si="37"/>
        <v>5.8862716364878853</v>
      </c>
      <c r="U1165">
        <f ca="1">AVERAGE(T$2:T1165)</f>
        <v>46.440965622980912</v>
      </c>
    </row>
    <row r="1166" spans="1:21" x14ac:dyDescent="0.25">
      <c r="A1166" s="75" t="s">
        <v>126</v>
      </c>
      <c r="B1166">
        <v>1.3809523809523809</v>
      </c>
      <c r="C1166" s="76" t="s">
        <v>93</v>
      </c>
      <c r="E1166">
        <f t="shared" ca="1" si="36"/>
        <v>0.23447489320376147</v>
      </c>
      <c r="F1166">
        <v>0.36781609195402298</v>
      </c>
      <c r="G1166">
        <f>AVERAGE(F$2:F1166)</f>
        <v>75.456521076416195</v>
      </c>
      <c r="T1166">
        <f t="shared" ca="1" si="37"/>
        <v>3.7923311083612932</v>
      </c>
      <c r="U1166">
        <f ca="1">AVERAGE(T$2:T1166)</f>
        <v>46.404357353011278</v>
      </c>
    </row>
    <row r="1167" spans="1:21" x14ac:dyDescent="0.25">
      <c r="A1167" s="75" t="s">
        <v>126</v>
      </c>
      <c r="B1167">
        <v>0.94647201946472037</v>
      </c>
      <c r="C1167" s="76" t="s">
        <v>94</v>
      </c>
      <c r="E1167">
        <f t="shared" ca="1" si="36"/>
        <v>0.54105990280940386</v>
      </c>
      <c r="F1167">
        <v>7.333333333333333</v>
      </c>
      <c r="G1167">
        <f>AVERAGE(F$2:F1167)</f>
        <v>75.398096387099656</v>
      </c>
      <c r="T1167">
        <f t="shared" ca="1" si="37"/>
        <v>2.1102373752402279</v>
      </c>
      <c r="U1167">
        <f ca="1">AVERAGE(T$2:T1167)</f>
        <v>46.366369256975453</v>
      </c>
    </row>
    <row r="1168" spans="1:21" x14ac:dyDescent="0.25">
      <c r="B1168">
        <v>0.27272727272727282</v>
      </c>
      <c r="C1168" s="76" t="s">
        <v>81</v>
      </c>
      <c r="E1168">
        <f t="shared" ca="1" si="36"/>
        <v>0.24226545756343665</v>
      </c>
      <c r="F1168">
        <v>0.8776223776223776</v>
      </c>
      <c r="G1168">
        <f>AVERAGE(F$2:F1168)</f>
        <v>75.334239939790763</v>
      </c>
      <c r="T1168">
        <f t="shared" ca="1" si="37"/>
        <v>5.9856188381581088</v>
      </c>
      <c r="U1168">
        <f ca="1">AVERAGE(T$2:T1168)</f>
        <v>46.331767071526599</v>
      </c>
    </row>
    <row r="1169" spans="1:21" x14ac:dyDescent="0.25">
      <c r="A1169" s="75" t="s">
        <v>127</v>
      </c>
      <c r="B1169">
        <v>2.2077922077922068E-2</v>
      </c>
      <c r="C1169" s="76" t="s">
        <v>82</v>
      </c>
      <c r="E1169">
        <f t="shared" ca="1" si="36"/>
        <v>0.43743544537636314</v>
      </c>
      <c r="F1169">
        <v>8.2568807339449615E-2</v>
      </c>
      <c r="G1169">
        <f>AVERAGE(F$2:F1169)</f>
        <v>75.269812139163662</v>
      </c>
      <c r="T1169">
        <f t="shared" ca="1" si="37"/>
        <v>7.7090978594463015</v>
      </c>
      <c r="U1169">
        <f ca="1">AVERAGE(T$2:T1169)</f>
        <v>46.298699717749138</v>
      </c>
    </row>
    <row r="1170" spans="1:21" x14ac:dyDescent="0.25">
      <c r="A1170" s="75" t="s">
        <v>127</v>
      </c>
      <c r="B1170">
        <v>0.67105263157894735</v>
      </c>
      <c r="C1170" s="76" t="s">
        <v>83</v>
      </c>
      <c r="E1170">
        <f t="shared" ca="1" si="36"/>
        <v>0.9821495826619201</v>
      </c>
      <c r="F1170">
        <v>2</v>
      </c>
      <c r="G1170">
        <f>AVERAGE(F$2:F1170)</f>
        <v>75.20713479772725</v>
      </c>
      <c r="T1170">
        <f t="shared" ca="1" si="37"/>
        <v>2.4417381559179412</v>
      </c>
      <c r="U1170">
        <f ca="1">AVERAGE(T$2:T1170)</f>
        <v>46.261183069706505</v>
      </c>
    </row>
    <row r="1171" spans="1:21" x14ac:dyDescent="0.25">
      <c r="A1171" s="75" t="s">
        <v>127</v>
      </c>
      <c r="B1171">
        <v>173</v>
      </c>
      <c r="C1171" s="76" t="s">
        <v>84</v>
      </c>
      <c r="E1171">
        <f t="shared" ca="1" si="36"/>
        <v>0.91818702267692187</v>
      </c>
      <c r="F1171">
        <v>8.2568807339449615E-2</v>
      </c>
      <c r="G1171">
        <f>AVERAGE(F$2:F1171)</f>
        <v>75.142925766966229</v>
      </c>
      <c r="T1171">
        <f t="shared" ca="1" si="37"/>
        <v>2.488516412992837</v>
      </c>
      <c r="U1171">
        <f ca="1">AVERAGE(T$2:T1171)</f>
        <v>46.223770534102478</v>
      </c>
    </row>
    <row r="1172" spans="1:21" x14ac:dyDescent="0.25">
      <c r="A1172" s="75" t="s">
        <v>127</v>
      </c>
      <c r="B1172">
        <v>0.65753424657534243</v>
      </c>
      <c r="C1172" s="76" t="s">
        <v>85</v>
      </c>
      <c r="E1172">
        <f t="shared" ca="1" si="36"/>
        <v>0.93986364756938368</v>
      </c>
      <c r="F1172">
        <v>1</v>
      </c>
      <c r="G1172">
        <f>AVERAGE(F$2:F1172)</f>
        <v>75.079609861102043</v>
      </c>
      <c r="T1172">
        <f t="shared" ca="1" si="37"/>
        <v>3.7507308428575605</v>
      </c>
      <c r="U1172">
        <f ca="1">AVERAGE(T$2:T1172)</f>
        <v>46.187499791411405</v>
      </c>
    </row>
    <row r="1173" spans="1:21" x14ac:dyDescent="0.25">
      <c r="A1173" s="75" t="s">
        <v>127</v>
      </c>
      <c r="B1173">
        <v>0.11504424778761053</v>
      </c>
      <c r="C1173" s="76" t="s">
        <v>86</v>
      </c>
      <c r="E1173">
        <f t="shared" ca="1" si="36"/>
        <v>0.85433725362457313</v>
      </c>
      <c r="F1173">
        <v>0.12621359223300971</v>
      </c>
      <c r="G1173">
        <f>AVERAGE(F$2:F1173)</f>
        <v>75.015656451316318</v>
      </c>
      <c r="T1173">
        <f t="shared" ca="1" si="37"/>
        <v>3.6912594937108847</v>
      </c>
      <c r="U1173">
        <f ca="1">AVERAGE(T$2:T1173)</f>
        <v>46.151240200713708</v>
      </c>
    </row>
    <row r="1174" spans="1:21" x14ac:dyDescent="0.25">
      <c r="A1174" s="75" t="s">
        <v>127</v>
      </c>
      <c r="B1174">
        <v>0.75</v>
      </c>
      <c r="C1174" s="76" t="s">
        <v>87</v>
      </c>
      <c r="E1174">
        <f t="shared" ca="1" si="36"/>
        <v>0.26550727301548938</v>
      </c>
      <c r="F1174">
        <v>0.5</v>
      </c>
      <c r="G1174">
        <f>AVERAGE(F$2:F1174)</f>
        <v>74.952130742491661</v>
      </c>
      <c r="T1174">
        <f t="shared" ca="1" si="37"/>
        <v>5.6871898372429248</v>
      </c>
      <c r="U1174">
        <f ca="1">AVERAGE(T$2:T1174)</f>
        <v>46.116743994095231</v>
      </c>
    </row>
    <row r="1175" spans="1:21" x14ac:dyDescent="0.25">
      <c r="A1175" s="75" t="s">
        <v>127</v>
      </c>
      <c r="B1175">
        <v>0.20731707317073178</v>
      </c>
      <c r="C1175" s="76" t="s">
        <v>88</v>
      </c>
      <c r="E1175">
        <f t="shared" ca="1" si="36"/>
        <v>0.38067119121205273</v>
      </c>
      <c r="F1175">
        <v>0.73287671232876705</v>
      </c>
      <c r="G1175">
        <f>AVERAGE(F$2:F1175)</f>
        <v>74.888911616401231</v>
      </c>
      <c r="T1175">
        <f t="shared" ca="1" si="37"/>
        <v>5.7388842677678742</v>
      </c>
      <c r="U1175">
        <f ca="1">AVERAGE(T$2:T1175)</f>
        <v>46.082350587173316</v>
      </c>
    </row>
    <row r="1176" spans="1:21" x14ac:dyDescent="0.25">
      <c r="A1176" s="75" t="s">
        <v>127</v>
      </c>
      <c r="B1176">
        <v>0.99962962962962965</v>
      </c>
      <c r="C1176" s="76" t="s">
        <v>89</v>
      </c>
      <c r="E1176">
        <f t="shared" ca="1" si="36"/>
        <v>0.53334990445534192</v>
      </c>
      <c r="F1176">
        <v>0.45833333333333331</v>
      </c>
      <c r="G1176">
        <f>AVERAGE(F$2:F1176)</f>
        <v>74.825566443394365</v>
      </c>
      <c r="T1176">
        <f t="shared" ca="1" si="37"/>
        <v>8.7455480697426751</v>
      </c>
      <c r="U1176">
        <f ca="1">AVERAGE(T$2:T1176)</f>
        <v>46.050574585030823</v>
      </c>
    </row>
    <row r="1177" spans="1:21" x14ac:dyDescent="0.25">
      <c r="A1177" s="75" t="s">
        <v>127</v>
      </c>
      <c r="B1177">
        <v>0.66666666666666663</v>
      </c>
      <c r="C1177" s="76" t="s">
        <v>90</v>
      </c>
      <c r="E1177">
        <f t="shared" ca="1" si="36"/>
        <v>3.84657311218356E-2</v>
      </c>
      <c r="F1177">
        <v>0.375</v>
      </c>
      <c r="G1177">
        <f>AVERAGE(F$2:F1177)</f>
        <v>74.762258138595556</v>
      </c>
      <c r="T1177">
        <f t="shared" ca="1" si="37"/>
        <v>2.8150623352674087</v>
      </c>
      <c r="U1177">
        <f ca="1">AVERAGE(T$2:T1177)</f>
        <v>46.013809693661983</v>
      </c>
    </row>
    <row r="1178" spans="1:21" x14ac:dyDescent="0.25">
      <c r="A1178" s="75" t="s">
        <v>127</v>
      </c>
      <c r="B1178">
        <v>0.73913043478260865</v>
      </c>
      <c r="C1178" s="76" t="s">
        <v>91</v>
      </c>
      <c r="E1178">
        <f t="shared" ca="1" si="36"/>
        <v>6.9452450881501981E-3</v>
      </c>
      <c r="F1178">
        <v>0.56249999999999989</v>
      </c>
      <c r="G1178">
        <f>AVERAGE(F$2:F1178)</f>
        <v>74.69921671281935</v>
      </c>
      <c r="T1178">
        <f t="shared" ca="1" si="37"/>
        <v>3.8516577623565054</v>
      </c>
      <c r="U1178">
        <f ca="1">AVERAGE(T$2:T1178)</f>
        <v>45.977987984289591</v>
      </c>
    </row>
    <row r="1179" spans="1:21" x14ac:dyDescent="0.25">
      <c r="A1179" s="75" t="s">
        <v>127</v>
      </c>
      <c r="B1179">
        <v>7.0721357850070717E-3</v>
      </c>
      <c r="C1179" s="76" t="s">
        <v>92</v>
      </c>
      <c r="E1179">
        <f t="shared" ca="1" si="36"/>
        <v>0.48493918124588264</v>
      </c>
      <c r="F1179">
        <v>9.9890109890109908</v>
      </c>
      <c r="G1179">
        <f>AVERAGE(F$2:F1179)</f>
        <v>74.64428444989592</v>
      </c>
      <c r="T1179">
        <f t="shared" ca="1" si="37"/>
        <v>7.8775412895537542</v>
      </c>
      <c r="U1179">
        <f ca="1">AVERAGE(T$2:T1179)</f>
        <v>45.945644650932437</v>
      </c>
    </row>
    <row r="1180" spans="1:21" x14ac:dyDescent="0.25">
      <c r="A1180" s="75" t="s">
        <v>127</v>
      </c>
      <c r="B1180">
        <v>1.8571428571428572</v>
      </c>
      <c r="C1180" s="76" t="s">
        <v>93</v>
      </c>
      <c r="E1180">
        <f t="shared" ca="1" si="36"/>
        <v>5.8462773817593017E-2</v>
      </c>
      <c r="F1180">
        <v>0.98611111111111116</v>
      </c>
      <c r="G1180">
        <f>AVERAGE(F$2:F1180)</f>
        <v>74.581809324078449</v>
      </c>
      <c r="T1180">
        <f t="shared" ca="1" si="37"/>
        <v>2.3876888010272381</v>
      </c>
      <c r="U1180">
        <f ca="1">AVERAGE(T$2:T1180)</f>
        <v>45.908699819846845</v>
      </c>
    </row>
    <row r="1181" spans="1:21" x14ac:dyDescent="0.25">
      <c r="A1181" s="75" t="s">
        <v>127</v>
      </c>
      <c r="B1181">
        <v>0.63503649635036508</v>
      </c>
      <c r="C1181" s="76" t="s">
        <v>94</v>
      </c>
      <c r="E1181">
        <f t="shared" ca="1" si="36"/>
        <v>3.5040413782616797E-2</v>
      </c>
      <c r="F1181">
        <v>0.97499999999999998</v>
      </c>
      <c r="G1181">
        <f>AVERAGE(F$2:F1181)</f>
        <v>74.519430672108896</v>
      </c>
      <c r="T1181">
        <f t="shared" ca="1" si="37"/>
        <v>118.54827843527774</v>
      </c>
      <c r="U1181">
        <f ca="1">AVERAGE(T$2:T1181)</f>
        <v>45.970258784775183</v>
      </c>
    </row>
    <row r="1182" spans="1:21" x14ac:dyDescent="0.25">
      <c r="B1182">
        <v>0.36363636363636359</v>
      </c>
      <c r="C1182" s="76" t="s">
        <v>81</v>
      </c>
      <c r="E1182">
        <f t="shared" ca="1" si="36"/>
        <v>0.15691173430118321</v>
      </c>
      <c r="F1182">
        <v>2.225806451612903</v>
      </c>
      <c r="G1182">
        <f>AVERAGE(F$2:F1182)</f>
        <v>74.458216765063597</v>
      </c>
      <c r="T1182">
        <f t="shared" ca="1" si="37"/>
        <v>9.0063343135270397</v>
      </c>
      <c r="U1182">
        <f ca="1">AVERAGE(T$2:T1182)</f>
        <v>45.938959949490467</v>
      </c>
    </row>
    <row r="1183" spans="1:21" x14ac:dyDescent="0.25">
      <c r="A1183" s="75" t="s">
        <v>128</v>
      </c>
      <c r="B1183">
        <v>3.8961038961038939E-2</v>
      </c>
      <c r="C1183" s="76" t="s">
        <v>82</v>
      </c>
      <c r="E1183">
        <f t="shared" ca="1" si="36"/>
        <v>0.15598682762884131</v>
      </c>
      <c r="F1183">
        <v>1.7777777777777779</v>
      </c>
      <c r="G1183">
        <f>AVERAGE(F$2:F1183)</f>
        <v>74.396727391977919</v>
      </c>
      <c r="T1183">
        <f t="shared" ca="1" si="37"/>
        <v>41.812469128853515</v>
      </c>
      <c r="U1183">
        <f ca="1">AVERAGE(T$2:T1183)</f>
        <v>45.935468840505152</v>
      </c>
    </row>
    <row r="1184" spans="1:21" x14ac:dyDescent="0.25">
      <c r="A1184" s="75" t="s">
        <v>128</v>
      </c>
      <c r="B1184">
        <v>1.3157894736842117E-2</v>
      </c>
      <c r="C1184" s="76" t="s">
        <v>83</v>
      </c>
      <c r="E1184">
        <f t="shared" ca="1" si="36"/>
        <v>4.6395165149493489E-2</v>
      </c>
      <c r="F1184">
        <v>0.50375939849624052</v>
      </c>
      <c r="G1184">
        <f>AVERAGE(F$2:F1184)</f>
        <v>74.334265035263229</v>
      </c>
      <c r="T1184">
        <f t="shared" ca="1" si="37"/>
        <v>5.3252290428006566</v>
      </c>
      <c r="U1184">
        <f ca="1">AVERAGE(T$2:T1184)</f>
        <v>45.90114065808951</v>
      </c>
    </row>
    <row r="1185" spans="1:21" x14ac:dyDescent="0.25">
      <c r="A1185" s="75" t="s">
        <v>128</v>
      </c>
      <c r="B1185">
        <v>27.333333333333332</v>
      </c>
      <c r="C1185" s="76" t="s">
        <v>84</v>
      </c>
      <c r="E1185">
        <f t="shared" ca="1" si="36"/>
        <v>0.31076283714368014</v>
      </c>
      <c r="F1185">
        <v>0.8571428571428571</v>
      </c>
      <c r="G1185">
        <f>AVERAGE(F$2:F1185)</f>
        <v>74.272206655045224</v>
      </c>
      <c r="T1185">
        <f t="shared" ca="1" si="37"/>
        <v>3.788711941366909</v>
      </c>
      <c r="U1185">
        <f ca="1">AVERAGE(T$2:T1185)</f>
        <v>45.865572728430116</v>
      </c>
    </row>
    <row r="1186" spans="1:21" x14ac:dyDescent="0.25">
      <c r="A1186" s="75" t="s">
        <v>128</v>
      </c>
      <c r="B1186">
        <v>2.7397260273972629E-2</v>
      </c>
      <c r="C1186" s="76" t="s">
        <v>85</v>
      </c>
      <c r="E1186">
        <f t="shared" ca="1" si="36"/>
        <v>0.95001114818163301</v>
      </c>
      <c r="F1186">
        <v>1.9868578255675029</v>
      </c>
      <c r="G1186">
        <f>AVERAGE(F$2:F1186)</f>
        <v>74.211206360674353</v>
      </c>
      <c r="T1186">
        <f t="shared" ca="1" si="37"/>
        <v>10.624239754375653</v>
      </c>
      <c r="U1186">
        <f ca="1">AVERAGE(T$2:T1186)</f>
        <v>45.835833206933025</v>
      </c>
    </row>
    <row r="1187" spans="1:21" x14ac:dyDescent="0.25">
      <c r="A1187" s="75" t="s">
        <v>128</v>
      </c>
      <c r="B1187">
        <v>0.33628318584070788</v>
      </c>
      <c r="C1187" s="76" t="s">
        <v>86</v>
      </c>
      <c r="E1187">
        <f t="shared" ca="1" si="36"/>
        <v>0.41016223870074331</v>
      </c>
      <c r="F1187">
        <v>2.0030030030030028</v>
      </c>
      <c r="G1187">
        <f>AVERAGE(F$2:F1187)</f>
        <v>74.150322546713411</v>
      </c>
      <c r="T1187">
        <f t="shared" ca="1" si="37"/>
        <v>2.4785118148790728</v>
      </c>
      <c r="U1187">
        <f ca="1">AVERAGE(T$2:T1187)</f>
        <v>45.799275600362996</v>
      </c>
    </row>
    <row r="1188" spans="1:21" x14ac:dyDescent="0.25">
      <c r="A1188" s="75" t="s">
        <v>128</v>
      </c>
      <c r="B1188">
        <v>6</v>
      </c>
      <c r="C1188" s="76" t="s">
        <v>87</v>
      </c>
      <c r="E1188">
        <f t="shared" ca="1" si="36"/>
        <v>0.53289199060444314</v>
      </c>
      <c r="F1188">
        <v>0</v>
      </c>
      <c r="G1188">
        <f>AVERAGE(F$2:F1188)</f>
        <v>74.087853867230081</v>
      </c>
      <c r="T1188">
        <f t="shared" ca="1" si="37"/>
        <v>2.970173738568207</v>
      </c>
      <c r="U1188">
        <f ca="1">AVERAGE(T$2:T1188)</f>
        <v>45.763193795930142</v>
      </c>
    </row>
    <row r="1189" spans="1:21" x14ac:dyDescent="0.25">
      <c r="A1189" s="75" t="s">
        <v>128</v>
      </c>
      <c r="B1189">
        <v>0.20731707317073164</v>
      </c>
      <c r="C1189" s="76" t="s">
        <v>88</v>
      </c>
      <c r="E1189">
        <f t="shared" ca="1" si="36"/>
        <v>0.55960600457056675</v>
      </c>
      <c r="F1189">
        <v>0.57894736842105265</v>
      </c>
      <c r="G1189">
        <f>AVERAGE(F$2:F1189)</f>
        <v>74.02597768330854</v>
      </c>
      <c r="T1189">
        <f t="shared" ca="1" si="37"/>
        <v>3.983453808978485</v>
      </c>
      <c r="U1189">
        <f ca="1">AVERAGE(T$2:T1189)</f>
        <v>45.728025664627992</v>
      </c>
    </row>
    <row r="1190" spans="1:21" x14ac:dyDescent="0.25">
      <c r="A1190" s="75" t="s">
        <v>128</v>
      </c>
      <c r="B1190">
        <v>0.85185185185185175</v>
      </c>
      <c r="C1190" s="76" t="s">
        <v>89</v>
      </c>
      <c r="E1190">
        <f t="shared" ca="1" si="36"/>
        <v>0.17773024484030464</v>
      </c>
      <c r="F1190">
        <v>0.94</v>
      </c>
      <c r="G1190">
        <f>AVERAGE(F$2:F1190)</f>
        <v>73.96450924118632</v>
      </c>
      <c r="T1190">
        <f t="shared" ca="1" si="37"/>
        <v>5.0445175497006929</v>
      </c>
      <c r="U1190">
        <f ca="1">AVERAGE(T$2:T1190)</f>
        <v>45.693809089257996</v>
      </c>
    </row>
    <row r="1191" spans="1:21" x14ac:dyDescent="0.25">
      <c r="A1191" s="75" t="s">
        <v>128</v>
      </c>
      <c r="B1191">
        <v>10.666666666666666</v>
      </c>
      <c r="C1191" s="76" t="s">
        <v>90</v>
      </c>
      <c r="E1191">
        <f t="shared" ca="1" si="36"/>
        <v>0.48536069393928671</v>
      </c>
      <c r="F1191">
        <v>0.625</v>
      </c>
      <c r="G1191">
        <f>AVERAGE(F$2:F1191)</f>
        <v>73.902879401487851</v>
      </c>
      <c r="T1191">
        <f t="shared" ca="1" si="37"/>
        <v>2.4764676960972598</v>
      </c>
      <c r="U1191">
        <f ca="1">AVERAGE(T$2:T1191)</f>
        <v>45.657491995650304</v>
      </c>
    </row>
    <row r="1192" spans="1:21" x14ac:dyDescent="0.25">
      <c r="A1192" s="75" t="s">
        <v>128</v>
      </c>
      <c r="B1192">
        <v>2.0434782608695654</v>
      </c>
      <c r="C1192" s="76" t="s">
        <v>91</v>
      </c>
      <c r="E1192">
        <f t="shared" ca="1" si="36"/>
        <v>0.25984098374867759</v>
      </c>
      <c r="F1192">
        <v>2.1739130434782608E-2</v>
      </c>
      <c r="G1192">
        <f>AVERAGE(F$2:F1192)</f>
        <v>73.840846538120047</v>
      </c>
      <c r="T1192">
        <f t="shared" ca="1" si="37"/>
        <v>13.17761256325722</v>
      </c>
      <c r="U1192">
        <f ca="1">AVERAGE(T$2:T1192)</f>
        <v>45.630220896210844</v>
      </c>
    </row>
    <row r="1193" spans="1:21" x14ac:dyDescent="0.25">
      <c r="A1193" s="75" t="s">
        <v>128</v>
      </c>
      <c r="B1193">
        <v>0.13154172560113153</v>
      </c>
      <c r="C1193" s="76" t="s">
        <v>92</v>
      </c>
      <c r="E1193">
        <f t="shared" ca="1" si="36"/>
        <v>0.57310085152009782</v>
      </c>
      <c r="F1193">
        <v>0.53959484346224673</v>
      </c>
      <c r="G1193">
        <f>AVERAGE(F$2:F1193)</f>
        <v>73.779352199450031</v>
      </c>
      <c r="T1193">
        <f t="shared" ca="1" si="37"/>
        <v>3.2319237622841537</v>
      </c>
      <c r="U1193">
        <f ca="1">AVERAGE(T$2:T1193)</f>
        <v>45.594651854991113</v>
      </c>
    </row>
    <row r="1194" spans="1:21" x14ac:dyDescent="0.25">
      <c r="A1194" s="75" t="s">
        <v>128</v>
      </c>
      <c r="B1194">
        <v>1.3809523809523809</v>
      </c>
      <c r="C1194" s="76" t="s">
        <v>93</v>
      </c>
      <c r="E1194">
        <f t="shared" ca="1" si="36"/>
        <v>0.80145140057236086</v>
      </c>
      <c r="F1194">
        <v>0.11971830985915485</v>
      </c>
      <c r="G1194">
        <f>AVERAGE(F$2:F1194)</f>
        <v>73.717609002560181</v>
      </c>
      <c r="T1194">
        <f t="shared" ca="1" si="37"/>
        <v>2.7072950603924792</v>
      </c>
      <c r="U1194">
        <f ca="1">AVERAGE(T$2:T1194)</f>
        <v>45.558702687518689</v>
      </c>
    </row>
    <row r="1195" spans="1:21" x14ac:dyDescent="0.25">
      <c r="A1195" s="75" t="s">
        <v>128</v>
      </c>
      <c r="B1195">
        <v>0.7031630170316302</v>
      </c>
      <c r="C1195" s="76" t="s">
        <v>94</v>
      </c>
      <c r="E1195">
        <f t="shared" ca="1" si="36"/>
        <v>0.37779903562303585</v>
      </c>
      <c r="F1195">
        <v>7.3947079760918717</v>
      </c>
      <c r="G1195">
        <f>AVERAGE(F$2:F1195)</f>
        <v>73.66206218428006</v>
      </c>
      <c r="T1195">
        <f t="shared" ca="1" si="37"/>
        <v>2.3050827104183993</v>
      </c>
      <c r="U1195">
        <f ca="1">AVERAGE(T$2:T1195)</f>
        <v>45.522476875142559</v>
      </c>
    </row>
    <row r="1196" spans="1:21" x14ac:dyDescent="0.25">
      <c r="B1196">
        <v>0.81818181818181823</v>
      </c>
      <c r="C1196" s="76" t="s">
        <v>81</v>
      </c>
      <c r="E1196">
        <f t="shared" ca="1" si="36"/>
        <v>0.2224929049055927</v>
      </c>
      <c r="F1196">
        <v>0.40740740740740744</v>
      </c>
      <c r="G1196">
        <f>AVERAGE(F$2:F1196)</f>
        <v>73.600761217939578</v>
      </c>
      <c r="T1196">
        <f t="shared" ca="1" si="37"/>
        <v>8.775018464766692</v>
      </c>
      <c r="U1196">
        <f ca="1">AVERAGE(T$2:T1196)</f>
        <v>45.491725863920486</v>
      </c>
    </row>
    <row r="1197" spans="1:21" x14ac:dyDescent="0.25">
      <c r="A1197" s="75" t="s">
        <v>129</v>
      </c>
      <c r="B1197">
        <v>3.8961038961038939E-2</v>
      </c>
      <c r="C1197" s="76" t="s">
        <v>82</v>
      </c>
      <c r="E1197">
        <f t="shared" ca="1" si="36"/>
        <v>0.16045830390432569</v>
      </c>
      <c r="F1197">
        <v>1.0554089709762533E-2</v>
      </c>
      <c r="G1197">
        <f>AVERAGE(F$2:F1197)</f>
        <v>73.539230944420979</v>
      </c>
      <c r="T1197">
        <f t="shared" ca="1" si="37"/>
        <v>2.4390173323634139</v>
      </c>
      <c r="U1197">
        <f ca="1">AVERAGE(T$2:T1197)</f>
        <v>45.455728615984398</v>
      </c>
    </row>
    <row r="1198" spans="1:21" x14ac:dyDescent="0.25">
      <c r="A1198" s="75" t="s">
        <v>129</v>
      </c>
      <c r="B1198">
        <v>0.83552631578947367</v>
      </c>
      <c r="C1198" s="76" t="s">
        <v>83</v>
      </c>
      <c r="E1198">
        <f t="shared" ca="1" si="36"/>
        <v>0.97100790590634933</v>
      </c>
      <c r="F1198">
        <v>0.50980392156862742</v>
      </c>
      <c r="G1198">
        <f>AVERAGE(F$2:F1198)</f>
        <v>73.478220562614084</v>
      </c>
      <c r="T1198">
        <f t="shared" ca="1" si="37"/>
        <v>5.3078991808600113</v>
      </c>
      <c r="U1198">
        <f ca="1">AVERAGE(T$2:T1198)</f>
        <v>45.422188240516455</v>
      </c>
    </row>
    <row r="1199" spans="1:21" x14ac:dyDescent="0.25">
      <c r="A1199" s="75" t="s">
        <v>129</v>
      </c>
      <c r="B1199">
        <v>5.666666666666667</v>
      </c>
      <c r="C1199" s="76" t="s">
        <v>84</v>
      </c>
      <c r="E1199">
        <f t="shared" ca="1" si="36"/>
        <v>2.1025387651506633E-2</v>
      </c>
      <c r="F1199">
        <v>0.47368421052631576</v>
      </c>
      <c r="G1199">
        <f>AVERAGE(F$2:F1199)</f>
        <v>73.41728188452386</v>
      </c>
      <c r="T1199">
        <f t="shared" ca="1" si="37"/>
        <v>2.5761575657226294</v>
      </c>
      <c r="U1199">
        <f ca="1">AVERAGE(T$2:T1199)</f>
        <v>45.38642360723199</v>
      </c>
    </row>
    <row r="1200" spans="1:21" x14ac:dyDescent="0.25">
      <c r="A1200" s="75" t="s">
        <v>129</v>
      </c>
      <c r="B1200">
        <v>0.65753424657534243</v>
      </c>
      <c r="C1200" s="76" t="s">
        <v>85</v>
      </c>
      <c r="E1200">
        <f t="shared" ca="1" si="36"/>
        <v>0.78639899191067242</v>
      </c>
      <c r="F1200">
        <v>1.2727272727272729</v>
      </c>
      <c r="G1200">
        <f>AVERAGE(F$2:F1200)</f>
        <v>73.357111280177065</v>
      </c>
      <c r="T1200">
        <f t="shared" ca="1" si="37"/>
        <v>16.309079339652378</v>
      </c>
      <c r="U1200">
        <f ca="1">AVERAGE(T$2:T1200)</f>
        <v>45.362172277567623</v>
      </c>
    </row>
    <row r="1201" spans="1:21" x14ac:dyDescent="0.25">
      <c r="A1201" s="75" t="s">
        <v>129</v>
      </c>
      <c r="B1201">
        <v>0.55752212389380529</v>
      </c>
      <c r="C1201" s="76" t="s">
        <v>86</v>
      </c>
      <c r="E1201">
        <f t="shared" ca="1" si="36"/>
        <v>0.44087761724832264</v>
      </c>
      <c r="F1201">
        <v>6.3829787234042618E-2</v>
      </c>
      <c r="G1201">
        <f>AVERAGE(F$2:F1201)</f>
        <v>73.296033545599613</v>
      </c>
      <c r="T1201">
        <f t="shared" ca="1" si="37"/>
        <v>7.31402857594375</v>
      </c>
      <c r="U1201">
        <f ca="1">AVERAGE(T$2:T1201)</f>
        <v>45.330465491149603</v>
      </c>
    </row>
    <row r="1202" spans="1:21" x14ac:dyDescent="0.25">
      <c r="A1202" s="75" t="s">
        <v>129</v>
      </c>
      <c r="B1202">
        <v>1.5</v>
      </c>
      <c r="C1202" s="76" t="s">
        <v>87</v>
      </c>
      <c r="E1202">
        <f t="shared" ca="1" si="36"/>
        <v>0.44713585471009842</v>
      </c>
      <c r="F1202">
        <v>0.47368421052631582</v>
      </c>
      <c r="G1202">
        <f>AVERAGE(F$2:F1202)</f>
        <v>73.235398783455508</v>
      </c>
      <c r="T1202">
        <f t="shared" ca="1" si="37"/>
        <v>50.897010145933955</v>
      </c>
      <c r="U1202">
        <f ca="1">AVERAGE(T$2:T1202)</f>
        <v>45.335100415924607</v>
      </c>
    </row>
    <row r="1203" spans="1:21" x14ac:dyDescent="0.25">
      <c r="A1203" s="75" t="s">
        <v>129</v>
      </c>
      <c r="B1203">
        <v>2.4390243902438911E-2</v>
      </c>
      <c r="C1203" s="76" t="s">
        <v>88</v>
      </c>
      <c r="E1203">
        <f t="shared" ca="1" si="36"/>
        <v>0.79338860409137746</v>
      </c>
      <c r="F1203">
        <v>0.98620689655172411</v>
      </c>
      <c r="G1203">
        <f>AVERAGE(F$2:F1203)</f>
        <v>73.175291302684357</v>
      </c>
      <c r="T1203">
        <f t="shared" ca="1" si="37"/>
        <v>8.060495810752565</v>
      </c>
      <c r="U1203">
        <f ca="1">AVERAGE(T$2:T1203)</f>
        <v>45.304089929564235</v>
      </c>
    </row>
    <row r="1204" spans="1:21" x14ac:dyDescent="0.25">
      <c r="A1204" s="75" t="s">
        <v>129</v>
      </c>
      <c r="B1204">
        <v>0.88888888888888895</v>
      </c>
      <c r="C1204" s="76" t="s">
        <v>89</v>
      </c>
      <c r="E1204">
        <f t="shared" ca="1" si="36"/>
        <v>0.52021736669467067</v>
      </c>
      <c r="F1204">
        <v>0.33333333333333331</v>
      </c>
      <c r="G1204">
        <f>AVERAGE(F$2:F1204)</f>
        <v>73.114741046683235</v>
      </c>
      <c r="T1204">
        <f t="shared" ca="1" si="37"/>
        <v>2.1467544733259958</v>
      </c>
      <c r="U1204">
        <f ca="1">AVERAGE(T$2:T1204)</f>
        <v>45.268215170248986</v>
      </c>
    </row>
    <row r="1205" spans="1:21" x14ac:dyDescent="0.25">
      <c r="A1205" s="75" t="s">
        <v>129</v>
      </c>
      <c r="B1205">
        <v>0.33333333333333331</v>
      </c>
      <c r="C1205" s="76" t="s">
        <v>90</v>
      </c>
      <c r="E1205">
        <f t="shared" ca="1" si="36"/>
        <v>6.6181702714607438E-2</v>
      </c>
      <c r="F1205">
        <v>0.64</v>
      </c>
      <c r="G1205">
        <f>AVERAGE(F$2:F1205)</f>
        <v>73.054546079036484</v>
      </c>
      <c r="T1205">
        <f t="shared" ca="1" si="37"/>
        <v>2.9931940022056742</v>
      </c>
      <c r="U1205">
        <f ca="1">AVERAGE(T$2:T1205)</f>
        <v>45.233103026421709</v>
      </c>
    </row>
    <row r="1206" spans="1:21" x14ac:dyDescent="0.25">
      <c r="A1206" s="75" t="s">
        <v>129</v>
      </c>
      <c r="B1206">
        <v>12.043478260869565</v>
      </c>
      <c r="C1206" s="76" t="s">
        <v>91</v>
      </c>
      <c r="E1206">
        <f t="shared" ca="1" si="36"/>
        <v>5.9597494574481713E-2</v>
      </c>
      <c r="F1206">
        <v>49</v>
      </c>
      <c r="G1206">
        <f>AVERAGE(F$2:F1206)</f>
        <v>73.034583800132722</v>
      </c>
      <c r="T1206">
        <f t="shared" ca="1" si="37"/>
        <v>8.1384046898374738</v>
      </c>
      <c r="U1206">
        <f ca="1">AVERAGE(T$2:T1206)</f>
        <v>45.202319044399651</v>
      </c>
    </row>
    <row r="1207" spans="1:21" x14ac:dyDescent="0.25">
      <c r="A1207" s="75" t="s">
        <v>129</v>
      </c>
      <c r="B1207">
        <v>6.0820367751060818E-2</v>
      </c>
      <c r="C1207" s="76" t="s">
        <v>92</v>
      </c>
      <c r="E1207">
        <f t="shared" ca="1" si="36"/>
        <v>0.51202601481054255</v>
      </c>
      <c r="F1207">
        <v>0.15966386554621845</v>
      </c>
      <c r="G1207">
        <f>AVERAGE(F$2:F1207)</f>
        <v>72.974156835012835</v>
      </c>
      <c r="T1207">
        <f t="shared" ca="1" si="37"/>
        <v>6.4531346247689418</v>
      </c>
      <c r="U1207">
        <f ca="1">AVERAGE(T$2:T1207)</f>
        <v>45.170188709059985</v>
      </c>
    </row>
    <row r="1208" spans="1:21" x14ac:dyDescent="0.25">
      <c r="A1208" s="75" t="s">
        <v>129</v>
      </c>
      <c r="B1208">
        <v>0.42857142857142855</v>
      </c>
      <c r="C1208" s="76" t="s">
        <v>93</v>
      </c>
      <c r="E1208">
        <f t="shared" ca="1" si="36"/>
        <v>0.21318833258206327</v>
      </c>
      <c r="F1208">
        <v>2.1739130434782608E-2</v>
      </c>
      <c r="G1208">
        <f>AVERAGE(F$2:F1208)</f>
        <v>72.913715726724035</v>
      </c>
      <c r="T1208">
        <f t="shared" ca="1" si="37"/>
        <v>4.9785370684601888</v>
      </c>
      <c r="U1208">
        <f ca="1">AVERAGE(T$2:T1208)</f>
        <v>45.136889909026351</v>
      </c>
    </row>
    <row r="1209" spans="1:21" x14ac:dyDescent="0.25">
      <c r="A1209" s="75" t="s">
        <v>129</v>
      </c>
      <c r="B1209">
        <v>0.21654501216545019</v>
      </c>
      <c r="C1209" s="76" t="s">
        <v>94</v>
      </c>
      <c r="E1209">
        <f t="shared" ca="1" si="36"/>
        <v>8.7977882070178093E-2</v>
      </c>
      <c r="F1209">
        <v>0.91044776119402981</v>
      </c>
      <c r="G1209">
        <f>AVERAGE(F$2:F1209)</f>
        <v>72.854110372447934</v>
      </c>
      <c r="T1209">
        <f t="shared" ca="1" si="37"/>
        <v>2.2562060217677335</v>
      </c>
      <c r="U1209">
        <f ca="1">AVERAGE(T$2:T1209)</f>
        <v>45.101392654152789</v>
      </c>
    </row>
    <row r="1210" spans="1:21" x14ac:dyDescent="0.25">
      <c r="B1210">
        <v>0.36363636363636359</v>
      </c>
      <c r="C1210" s="76" t="s">
        <v>81</v>
      </c>
      <c r="E1210">
        <f t="shared" ca="1" si="36"/>
        <v>0.71908582634314</v>
      </c>
      <c r="F1210">
        <v>9.0909090909090912E-2</v>
      </c>
      <c r="G1210">
        <f>AVERAGE(F$2:F1210)</f>
        <v>72.793925756003318</v>
      </c>
      <c r="T1210">
        <f t="shared" ca="1" si="37"/>
        <v>6.3706791473007156</v>
      </c>
      <c r="U1210">
        <f ca="1">AVERAGE(T$2:T1210)</f>
        <v>45.069357324535879</v>
      </c>
    </row>
    <row r="1211" spans="1:21" x14ac:dyDescent="0.25">
      <c r="A1211" s="75" t="s">
        <v>130</v>
      </c>
      <c r="B1211">
        <v>2.2077922077922068E-2</v>
      </c>
      <c r="C1211" s="76" t="s">
        <v>82</v>
      </c>
      <c r="E1211">
        <f t="shared" ca="1" si="36"/>
        <v>0.93660132068886826</v>
      </c>
      <c r="F1211">
        <v>9.0909090909090981E-2</v>
      </c>
      <c r="G1211">
        <f>AVERAGE(F$2:F1211)</f>
        <v>72.733840618263585</v>
      </c>
      <c r="T1211">
        <f t="shared" ca="1" si="37"/>
        <v>3.4666842489947109</v>
      </c>
      <c r="U1211">
        <f ca="1">AVERAGE(T$2:T1211)</f>
        <v>45.034974950093286</v>
      </c>
    </row>
    <row r="1212" spans="1:21" x14ac:dyDescent="0.25">
      <c r="A1212" s="75" t="s">
        <v>130</v>
      </c>
      <c r="B1212">
        <v>0.67105263157894735</v>
      </c>
      <c r="C1212" s="76" t="s">
        <v>83</v>
      </c>
      <c r="E1212">
        <f t="shared" ca="1" si="36"/>
        <v>0.80093926728178366</v>
      </c>
      <c r="F1212">
        <v>0.98043052837573386</v>
      </c>
      <c r="G1212">
        <f>AVERAGE(F$2:F1212)</f>
        <v>72.674589247421395</v>
      </c>
      <c r="T1212">
        <f t="shared" ca="1" si="37"/>
        <v>23.967595317234046</v>
      </c>
      <c r="U1212">
        <f ca="1">AVERAGE(T$2:T1212)</f>
        <v>45.017578269967053</v>
      </c>
    </row>
    <row r="1213" spans="1:21" x14ac:dyDescent="0.25">
      <c r="A1213" s="75" t="s">
        <v>130</v>
      </c>
      <c r="B1213">
        <v>7.333333333333333</v>
      </c>
      <c r="C1213" s="76" t="s">
        <v>84</v>
      </c>
      <c r="E1213">
        <f t="shared" ca="1" si="36"/>
        <v>7.1905441363520062E-3</v>
      </c>
      <c r="F1213">
        <v>0.21951219512195122</v>
      </c>
      <c r="G1213">
        <f>AVERAGE(F$2:F1213)</f>
        <v>72.61480783071157</v>
      </c>
      <c r="T1213">
        <f t="shared" ca="1" si="37"/>
        <v>3.1315709146998691</v>
      </c>
      <c r="U1213">
        <f ca="1">AVERAGE(T$2:T1213)</f>
        <v>44.983018857957759</v>
      </c>
    </row>
    <row r="1214" spans="1:21" x14ac:dyDescent="0.25">
      <c r="A1214" s="75" t="s">
        <v>130</v>
      </c>
      <c r="B1214">
        <v>0.14383561643835616</v>
      </c>
      <c r="C1214" s="76" t="s">
        <v>85</v>
      </c>
      <c r="E1214">
        <f t="shared" ca="1" si="36"/>
        <v>2.6205120059391795E-2</v>
      </c>
      <c r="F1214">
        <v>5.2631578947368418E-2</v>
      </c>
      <c r="G1214">
        <f>AVERAGE(F$2:F1214)</f>
        <v>72.554987405112428</v>
      </c>
      <c r="T1214">
        <f t="shared" ca="1" si="37"/>
        <v>2.0330654830009176</v>
      </c>
      <c r="U1214">
        <f ca="1">AVERAGE(T$2:T1214)</f>
        <v>44.947610817252936</v>
      </c>
    </row>
    <row r="1215" spans="1:21" x14ac:dyDescent="0.25">
      <c r="A1215" s="75" t="s">
        <v>130</v>
      </c>
      <c r="B1215">
        <v>0.55752212389380529</v>
      </c>
      <c r="C1215" s="76" t="s">
        <v>86</v>
      </c>
      <c r="E1215">
        <f t="shared" ca="1" si="36"/>
        <v>0.37706786380803858</v>
      </c>
      <c r="F1215">
        <v>0</v>
      </c>
      <c r="G1215">
        <f>AVERAGE(F$2:F1215)</f>
        <v>72.495222176607399</v>
      </c>
      <c r="T1215">
        <f t="shared" ca="1" si="37"/>
        <v>4.9069938900155767</v>
      </c>
      <c r="U1215">
        <f ca="1">AVERAGE(T$2:T1215)</f>
        <v>44.914628430986674</v>
      </c>
    </row>
    <row r="1216" spans="1:21" x14ac:dyDescent="0.25">
      <c r="A1216" s="75" t="s">
        <v>130</v>
      </c>
      <c r="B1216">
        <v>0.15</v>
      </c>
      <c r="C1216" s="76" t="s">
        <v>87</v>
      </c>
      <c r="E1216">
        <f t="shared" ca="1" si="36"/>
        <v>0.19438529998560672</v>
      </c>
      <c r="F1216">
        <v>0.96499999999999997</v>
      </c>
      <c r="G1216">
        <f>AVERAGE(F$2:F1216)</f>
        <v>72.436349565762441</v>
      </c>
      <c r="T1216">
        <f t="shared" ca="1" si="37"/>
        <v>4.1039941738323495</v>
      </c>
      <c r="U1216">
        <f ca="1">AVERAGE(T$2:T1216)</f>
        <v>44.881039431598076</v>
      </c>
    </row>
    <row r="1217" spans="1:21" x14ac:dyDescent="0.25">
      <c r="A1217" s="75" t="s">
        <v>130</v>
      </c>
      <c r="B1217">
        <v>2.4390243902438911E-2</v>
      </c>
      <c r="C1217" s="76" t="s">
        <v>88</v>
      </c>
      <c r="E1217">
        <f t="shared" ca="1" si="36"/>
        <v>0.74432513942376721</v>
      </c>
      <c r="F1217">
        <v>6.7805659369994664E-2</v>
      </c>
      <c r="G1217">
        <f>AVERAGE(F$2:F1217)</f>
        <v>72.376835960576273</v>
      </c>
      <c r="T1217">
        <f t="shared" ca="1" si="37"/>
        <v>3.2031043909406871</v>
      </c>
      <c r="U1217">
        <f ca="1">AVERAGE(T$2:T1217)</f>
        <v>44.846764813965954</v>
      </c>
    </row>
    <row r="1218" spans="1:21" x14ac:dyDescent="0.25">
      <c r="A1218" s="75" t="s">
        <v>130</v>
      </c>
      <c r="B1218">
        <v>7.4074074074074139E-2</v>
      </c>
      <c r="C1218" s="76" t="s">
        <v>89</v>
      </c>
      <c r="E1218">
        <f t="shared" ref="E1218:E1281" ca="1" si="38">RAND()</f>
        <v>0.24064734180082181</v>
      </c>
      <c r="F1218">
        <v>0.75</v>
      </c>
      <c r="G1218">
        <f>AVERAGE(F$2:F1218)</f>
        <v>72.317980713279169</v>
      </c>
      <c r="T1218">
        <f t="shared" ca="1" si="37"/>
        <v>2.7988970238444053</v>
      </c>
      <c r="U1218">
        <f ca="1">AVERAGE(T$2:T1218)</f>
        <v>44.812214388501594</v>
      </c>
    </row>
    <row r="1219" spans="1:21" x14ac:dyDescent="0.25">
      <c r="A1219" s="75" t="s">
        <v>130</v>
      </c>
      <c r="B1219">
        <v>0.66666666666666685</v>
      </c>
      <c r="C1219" s="76" t="s">
        <v>90</v>
      </c>
      <c r="E1219">
        <f t="shared" ca="1" si="38"/>
        <v>0.93546765610680849</v>
      </c>
      <c r="F1219">
        <v>1.0618556701030928</v>
      </c>
      <c r="G1219">
        <f>AVERAGE(F$2:F1219)</f>
        <v>72.259478147562277</v>
      </c>
      <c r="T1219">
        <f t="shared" ref="T1219:T1282" ca="1" si="39">2*RAND()^-1</f>
        <v>2.9743060690783643</v>
      </c>
      <c r="U1219">
        <f ca="1">AVERAGE(T$2:T1219)</f>
        <v>44.777864710078426</v>
      </c>
    </row>
    <row r="1220" spans="1:21" x14ac:dyDescent="0.25">
      <c r="A1220" s="75" t="s">
        <v>130</v>
      </c>
      <c r="B1220">
        <v>0.13043478260869565</v>
      </c>
      <c r="C1220" s="76" t="s">
        <v>91</v>
      </c>
      <c r="E1220">
        <f t="shared" ca="1" si="38"/>
        <v>0.89371436722897868</v>
      </c>
      <c r="F1220">
        <v>9</v>
      </c>
      <c r="G1220">
        <f>AVERAGE(F$2:F1220)</f>
        <v>72.207583579762797</v>
      </c>
      <c r="T1220">
        <f t="shared" ca="1" si="39"/>
        <v>4.5390090589123497</v>
      </c>
      <c r="U1220">
        <f ca="1">AVERAGE(T$2:T1220)</f>
        <v>44.744854984359669</v>
      </c>
    </row>
    <row r="1221" spans="1:21" x14ac:dyDescent="0.25">
      <c r="A1221" s="75" t="s">
        <v>130</v>
      </c>
      <c r="B1221">
        <v>9.9009900990099011E-3</v>
      </c>
      <c r="C1221" s="76" t="s">
        <v>92</v>
      </c>
      <c r="E1221">
        <f t="shared" ca="1" si="38"/>
        <v>0.14575012547688726</v>
      </c>
      <c r="F1221">
        <v>0.12249912249912243</v>
      </c>
      <c r="G1221">
        <f>AVERAGE(F$2:F1221)</f>
        <v>72.148497444961762</v>
      </c>
      <c r="T1221">
        <f t="shared" ca="1" si="39"/>
        <v>10.112014688528628</v>
      </c>
      <c r="U1221">
        <f ca="1">AVERAGE(T$2:T1221)</f>
        <v>44.716467410346695</v>
      </c>
    </row>
    <row r="1222" spans="1:21" x14ac:dyDescent="0.25">
      <c r="A1222" s="75" t="s">
        <v>130</v>
      </c>
      <c r="B1222">
        <v>0.42857142857142855</v>
      </c>
      <c r="C1222" s="76" t="s">
        <v>93</v>
      </c>
      <c r="E1222">
        <f t="shared" ca="1" si="38"/>
        <v>0.9228262481874383</v>
      </c>
      <c r="F1222">
        <v>0.38217000691084996</v>
      </c>
      <c r="G1222">
        <f>AVERAGE(F$2:F1222)</f>
        <v>72.089720764013322</v>
      </c>
      <c r="T1222">
        <f t="shared" ca="1" si="39"/>
        <v>3.8502253189323259</v>
      </c>
      <c r="U1222">
        <f ca="1">AVERAGE(T$2:T1222)</f>
        <v>44.682997924604337</v>
      </c>
    </row>
    <row r="1223" spans="1:21" x14ac:dyDescent="0.25">
      <c r="A1223" s="75" t="s">
        <v>130</v>
      </c>
      <c r="B1223">
        <v>0.21654501216545019</v>
      </c>
      <c r="C1223" s="76" t="s">
        <v>94</v>
      </c>
      <c r="E1223">
        <f t="shared" ca="1" si="38"/>
        <v>0.21666189329526542</v>
      </c>
      <c r="F1223">
        <v>0.9</v>
      </c>
      <c r="G1223">
        <f>AVERAGE(F$2:F1223)</f>
        <v>72.031464036710531</v>
      </c>
      <c r="T1223">
        <f t="shared" ca="1" si="39"/>
        <v>2.9930420279404091</v>
      </c>
      <c r="U1223">
        <f ca="1">AVERAGE(T$2:T1223)</f>
        <v>44.648881757749457</v>
      </c>
    </row>
    <row r="1224" spans="1:21" x14ac:dyDescent="0.25">
      <c r="B1224">
        <v>0.18181818181818185</v>
      </c>
      <c r="C1224" s="76" t="s">
        <v>81</v>
      </c>
      <c r="E1224">
        <f t="shared" ca="1" si="38"/>
        <v>0.57835025039613697</v>
      </c>
      <c r="F1224">
        <v>0.6</v>
      </c>
      <c r="G1224">
        <f>AVERAGE(F$2:F1224)</f>
        <v>71.973057279525975</v>
      </c>
      <c r="T1224">
        <f t="shared" ca="1" si="39"/>
        <v>3.5917685656754608</v>
      </c>
      <c r="U1224">
        <f ca="1">AVERAGE(T$2:T1224)</f>
        <v>44.615310937477929</v>
      </c>
    </row>
    <row r="1225" spans="1:21" x14ac:dyDescent="0.25">
      <c r="A1225" s="75" t="s">
        <v>131</v>
      </c>
      <c r="B1225">
        <v>3.2467532467532464E-2</v>
      </c>
      <c r="C1225" s="76" t="s">
        <v>82</v>
      </c>
      <c r="E1225">
        <f t="shared" ca="1" si="38"/>
        <v>0.25448592253871993</v>
      </c>
      <c r="F1225">
        <v>0.375</v>
      </c>
      <c r="G1225">
        <f>AVERAGE(F$2:F1225)</f>
        <v>71.91456213468976</v>
      </c>
      <c r="T1225">
        <f t="shared" ca="1" si="39"/>
        <v>9.5709077747859528</v>
      </c>
      <c r="U1225">
        <f ca="1">AVERAGE(T$2:T1225)</f>
        <v>44.586679889142403</v>
      </c>
    </row>
    <row r="1226" spans="1:21" x14ac:dyDescent="0.25">
      <c r="A1226" s="75" t="s">
        <v>131</v>
      </c>
      <c r="B1226">
        <v>0.98355263157894735</v>
      </c>
      <c r="C1226" s="76" t="s">
        <v>83</v>
      </c>
      <c r="E1226">
        <f t="shared" ca="1" si="38"/>
        <v>0.11730252326963553</v>
      </c>
      <c r="F1226">
        <v>5.5712936732766706E-2</v>
      </c>
      <c r="G1226">
        <f>AVERAGE(F$2:F1226)</f>
        <v>71.855901849630214</v>
      </c>
      <c r="T1226">
        <f t="shared" ca="1" si="39"/>
        <v>3.4388012742543332</v>
      </c>
      <c r="U1226">
        <f ca="1">AVERAGE(T$2:T1226)</f>
        <v>44.553089784150657</v>
      </c>
    </row>
    <row r="1227" spans="1:21" x14ac:dyDescent="0.25">
      <c r="A1227" s="75" t="s">
        <v>131</v>
      </c>
      <c r="B1227">
        <v>6</v>
      </c>
      <c r="C1227" s="76" t="s">
        <v>84</v>
      </c>
      <c r="E1227">
        <f t="shared" ca="1" si="38"/>
        <v>0.79600144882539881</v>
      </c>
      <c r="F1227">
        <v>4</v>
      </c>
      <c r="G1227">
        <f>AVERAGE(F$2:F1227)</f>
        <v>71.800554458235723</v>
      </c>
      <c r="T1227">
        <f t="shared" ca="1" si="39"/>
        <v>3.9993993562485697</v>
      </c>
      <c r="U1227">
        <f ca="1">AVERAGE(T$2:T1227)</f>
        <v>44.520011733230668</v>
      </c>
    </row>
    <row r="1228" spans="1:21" x14ac:dyDescent="0.25">
      <c r="A1228" s="75" t="s">
        <v>131</v>
      </c>
      <c r="B1228">
        <v>0.31506849315068491</v>
      </c>
      <c r="C1228" s="76" t="s">
        <v>85</v>
      </c>
      <c r="E1228">
        <f t="shared" ca="1" si="38"/>
        <v>0.2039065610936327</v>
      </c>
      <c r="F1228">
        <v>2.2077922077922068E-2</v>
      </c>
      <c r="G1228">
        <f>AVERAGE(F$2:F1228)</f>
        <v>71.742055292354593</v>
      </c>
      <c r="T1228">
        <f t="shared" ca="1" si="39"/>
        <v>5.032396622885444</v>
      </c>
      <c r="U1228">
        <f ca="1">AVERAGE(T$2:T1228)</f>
        <v>44.487829487826964</v>
      </c>
    </row>
    <row r="1229" spans="1:21" x14ac:dyDescent="0.25">
      <c r="A1229" s="75" t="s">
        <v>131</v>
      </c>
      <c r="B1229">
        <v>0.33628318584070788</v>
      </c>
      <c r="C1229" s="76" t="s">
        <v>86</v>
      </c>
      <c r="E1229">
        <f t="shared" ca="1" si="38"/>
        <v>0.95586575944507557</v>
      </c>
      <c r="F1229">
        <v>0.2805755395683453</v>
      </c>
      <c r="G1229">
        <f>AVERAGE(F$2:F1229)</f>
        <v>71.683861904933764</v>
      </c>
      <c r="T1229">
        <f t="shared" ca="1" si="39"/>
        <v>8.8872618316235421</v>
      </c>
      <c r="U1229">
        <f ca="1">AVERAGE(T$2:T1229)</f>
        <v>44.458838797553184</v>
      </c>
    </row>
    <row r="1230" spans="1:21" x14ac:dyDescent="0.25">
      <c r="A1230" s="75" t="s">
        <v>131</v>
      </c>
      <c r="B1230">
        <v>0.55000000000000004</v>
      </c>
      <c r="C1230" s="76" t="s">
        <v>87</v>
      </c>
      <c r="E1230">
        <f t="shared" ca="1" si="38"/>
        <v>0.8539460969088899</v>
      </c>
      <c r="F1230">
        <v>0.15789473684210542</v>
      </c>
      <c r="G1230">
        <f>AVERAGE(F$2:F1230)</f>
        <v>71.625663396253458</v>
      </c>
      <c r="T1230">
        <f t="shared" ca="1" si="39"/>
        <v>3.2791635532471717</v>
      </c>
      <c r="U1230">
        <f ca="1">AVERAGE(T$2:T1230)</f>
        <v>44.425332145605012</v>
      </c>
    </row>
    <row r="1231" spans="1:21" x14ac:dyDescent="0.25">
      <c r="A1231" s="75" t="s">
        <v>131</v>
      </c>
      <c r="B1231">
        <v>2.4390243902438911E-2</v>
      </c>
      <c r="C1231" s="76" t="s">
        <v>88</v>
      </c>
      <c r="E1231">
        <f t="shared" ca="1" si="38"/>
        <v>0.95392764634779437</v>
      </c>
      <c r="F1231">
        <v>0.26470588235294124</v>
      </c>
      <c r="G1231">
        <f>AVERAGE(F$2:F1231)</f>
        <v>71.56764635762427</v>
      </c>
      <c r="T1231">
        <f t="shared" ca="1" si="39"/>
        <v>2.2839994868110489</v>
      </c>
      <c r="U1231">
        <f ca="1">AVERAGE(T$2:T1231)</f>
        <v>44.391070899540949</v>
      </c>
    </row>
    <row r="1232" spans="1:21" x14ac:dyDescent="0.25">
      <c r="A1232" s="75" t="s">
        <v>131</v>
      </c>
      <c r="B1232">
        <v>0</v>
      </c>
      <c r="C1232" s="76" t="s">
        <v>89</v>
      </c>
      <c r="E1232">
        <f t="shared" ca="1" si="38"/>
        <v>0.92447341317402187</v>
      </c>
      <c r="F1232">
        <v>1.9411764705882348</v>
      </c>
      <c r="G1232">
        <f>AVERAGE(F$2:F1232)</f>
        <v>71.511085456010093</v>
      </c>
      <c r="T1232">
        <f t="shared" ca="1" si="39"/>
        <v>2.669000613261046</v>
      </c>
      <c r="U1232">
        <f ca="1">AVERAGE(T$2:T1232)</f>
        <v>44.357178072338449</v>
      </c>
    </row>
    <row r="1233" spans="1:21" x14ac:dyDescent="0.25">
      <c r="A1233" s="75" t="s">
        <v>131</v>
      </c>
      <c r="B1233">
        <v>12.333333333333334</v>
      </c>
      <c r="C1233" s="76" t="s">
        <v>90</v>
      </c>
      <c r="E1233">
        <f t="shared" ca="1" si="38"/>
        <v>0.80465646677905278</v>
      </c>
      <c r="F1233">
        <v>0.12359550561797751</v>
      </c>
      <c r="G1233">
        <f>AVERAGE(F$2:F1233)</f>
        <v>71.453141064816606</v>
      </c>
      <c r="T1233">
        <f t="shared" ca="1" si="39"/>
        <v>2.5485105497790319</v>
      </c>
      <c r="U1233">
        <f ca="1">AVERAGE(T$2:T1233)</f>
        <v>44.323242465583128</v>
      </c>
    </row>
    <row r="1234" spans="1:21" x14ac:dyDescent="0.25">
      <c r="A1234" s="75" t="s">
        <v>131</v>
      </c>
      <c r="B1234">
        <v>0.13043478260869565</v>
      </c>
      <c r="C1234" s="76" t="s">
        <v>91</v>
      </c>
      <c r="E1234">
        <f t="shared" ca="1" si="38"/>
        <v>0.89689962613033647</v>
      </c>
      <c r="F1234">
        <v>0.27007299270072993</v>
      </c>
      <c r="G1234">
        <f>AVERAGE(F$2:F1234)</f>
        <v>71.395409460540762</v>
      </c>
      <c r="T1234">
        <f t="shared" ca="1" si="39"/>
        <v>10.665312656953516</v>
      </c>
      <c r="U1234">
        <f ca="1">AVERAGE(T$2:T1234)</f>
        <v>44.295944874497458</v>
      </c>
    </row>
    <row r="1235" spans="1:21" x14ac:dyDescent="0.25">
      <c r="A1235" s="75" t="s">
        <v>131</v>
      </c>
      <c r="B1235">
        <v>7.0721357850070717E-3</v>
      </c>
      <c r="C1235" s="76" t="s">
        <v>92</v>
      </c>
      <c r="E1235">
        <f t="shared" ca="1" si="38"/>
        <v>8.4418803907098106E-3</v>
      </c>
      <c r="F1235">
        <v>0.99997142857142862</v>
      </c>
      <c r="G1235">
        <f>AVERAGE(F$2:F1235)</f>
        <v>71.338362914323596</v>
      </c>
      <c r="T1235">
        <f t="shared" ca="1" si="39"/>
        <v>16.748658167625344</v>
      </c>
      <c r="U1235">
        <f ca="1">AVERAGE(T$2:T1235)</f>
        <v>44.273621303422196</v>
      </c>
    </row>
    <row r="1236" spans="1:21" x14ac:dyDescent="0.25">
      <c r="A1236" s="75" t="s">
        <v>131</v>
      </c>
      <c r="B1236">
        <v>0.2857142857142857</v>
      </c>
      <c r="C1236" s="76" t="s">
        <v>93</v>
      </c>
      <c r="E1236">
        <f t="shared" ca="1" si="38"/>
        <v>0.61118524733988921</v>
      </c>
      <c r="F1236">
        <v>7.333333333333333</v>
      </c>
      <c r="G1236">
        <f>AVERAGE(F$2:F1236)</f>
        <v>71.2865369794402</v>
      </c>
      <c r="T1236">
        <f t="shared" ca="1" si="39"/>
        <v>3.2411761338502667</v>
      </c>
      <c r="U1236">
        <f ca="1">AVERAGE(T$2:T1236)</f>
        <v>44.24039665146303</v>
      </c>
    </row>
    <row r="1237" spans="1:21" x14ac:dyDescent="0.25">
      <c r="A1237" s="75" t="s">
        <v>131</v>
      </c>
      <c r="B1237">
        <v>0.82481751824817529</v>
      </c>
      <c r="C1237" s="76" t="s">
        <v>94</v>
      </c>
      <c r="E1237">
        <f t="shared" ca="1" si="38"/>
        <v>0.38006315151367009</v>
      </c>
      <c r="F1237">
        <v>0.60784313725490191</v>
      </c>
      <c r="G1237">
        <f>AVERAGE(F$2:F1237)</f>
        <v>71.229353570182766</v>
      </c>
      <c r="T1237">
        <f t="shared" ca="1" si="39"/>
        <v>2.5634538624521026</v>
      </c>
      <c r="U1237">
        <f ca="1">AVERAGE(T$2:T1237)</f>
        <v>44.206677442086807</v>
      </c>
    </row>
    <row r="1238" spans="1:21" x14ac:dyDescent="0.25">
      <c r="A1238" s="122" t="s">
        <v>247</v>
      </c>
      <c r="B1238">
        <v>0.25000000000000006</v>
      </c>
      <c r="C1238" s="76" t="s">
        <v>81</v>
      </c>
      <c r="E1238">
        <f t="shared" ca="1" si="38"/>
        <v>0.68629410411217362</v>
      </c>
      <c r="F1238">
        <v>0.99224806201550386</v>
      </c>
      <c r="G1238">
        <f>AVERAGE(F$2:F1238)</f>
        <v>71.172573371712147</v>
      </c>
      <c r="T1238">
        <f t="shared" ca="1" si="39"/>
        <v>4.6243313729788316</v>
      </c>
      <c r="U1238">
        <f ca="1">AVERAGE(T$2:T1238)</f>
        <v>44.17467877913684</v>
      </c>
    </row>
    <row r="1239" spans="1:21" x14ac:dyDescent="0.25">
      <c r="A1239" s="75" t="s">
        <v>1</v>
      </c>
      <c r="B1239">
        <v>0.11764705882352938</v>
      </c>
      <c r="C1239" s="76" t="s">
        <v>82</v>
      </c>
      <c r="E1239">
        <f t="shared" ca="1" si="38"/>
        <v>0.28769592085205653</v>
      </c>
      <c r="F1239">
        <v>0.96078431372549011</v>
      </c>
      <c r="G1239">
        <f>AVERAGE(F$2:F1239)</f>
        <v>71.115859487174191</v>
      </c>
      <c r="T1239">
        <f t="shared" ca="1" si="39"/>
        <v>6.15042860196513</v>
      </c>
      <c r="U1239">
        <f ca="1">AVERAGE(T$2:T1239)</f>
        <v>44.143964522127817</v>
      </c>
    </row>
    <row r="1240" spans="1:21" x14ac:dyDescent="0.25">
      <c r="A1240" s="75" t="s">
        <v>1</v>
      </c>
      <c r="B1240">
        <v>5.3636363636363633</v>
      </c>
      <c r="C1240" s="76" t="s">
        <v>83</v>
      </c>
      <c r="E1240">
        <f t="shared" ca="1" si="38"/>
        <v>0.5025146248071316</v>
      </c>
      <c r="F1240">
        <v>0.63414634146341464</v>
      </c>
      <c r="G1240">
        <f>AVERAGE(F$2:F1240)</f>
        <v>71.058973520147774</v>
      </c>
      <c r="T1240">
        <f t="shared" ca="1" si="39"/>
        <v>2.649756086360187</v>
      </c>
      <c r="U1240">
        <f ca="1">AVERAGE(T$2:T1240)</f>
        <v>44.110474442680058</v>
      </c>
    </row>
    <row r="1241" spans="1:21" x14ac:dyDescent="0.25">
      <c r="A1241" s="75" t="s">
        <v>1</v>
      </c>
      <c r="B1241">
        <v>6.8376068376068355E-2</v>
      </c>
      <c r="C1241" s="76" t="s">
        <v>84</v>
      </c>
      <c r="E1241">
        <f t="shared" ca="1" si="38"/>
        <v>0.51076595459125085</v>
      </c>
      <c r="F1241">
        <v>0.99999000000000005</v>
      </c>
      <c r="G1241">
        <f>AVERAGE(F$2:F1241)</f>
        <v>71.002474339889588</v>
      </c>
      <c r="T1241">
        <f t="shared" ca="1" si="39"/>
        <v>8.7789773837881491</v>
      </c>
      <c r="U1241">
        <f ca="1">AVERAGE(T$2:T1241)</f>
        <v>44.081981299890629</v>
      </c>
    </row>
    <row r="1242" spans="1:21" x14ac:dyDescent="0.25">
      <c r="A1242" s="75" t="s">
        <v>1</v>
      </c>
      <c r="B1242">
        <v>1</v>
      </c>
      <c r="C1242" s="76" t="s">
        <v>85</v>
      </c>
      <c r="E1242">
        <f t="shared" ca="1" si="38"/>
        <v>0.78451299736909752</v>
      </c>
      <c r="F1242">
        <v>5.25</v>
      </c>
      <c r="G1242">
        <f>AVERAGE(F$2:F1242)</f>
        <v>70.949490879502903</v>
      </c>
      <c r="T1242">
        <f t="shared" ca="1" si="39"/>
        <v>60.873392721320471</v>
      </c>
      <c r="U1242">
        <f ca="1">AVERAGE(T$2:T1242)</f>
        <v>44.095511848981218</v>
      </c>
    </row>
    <row r="1243" spans="1:21" x14ac:dyDescent="0.25">
      <c r="A1243" s="75" t="s">
        <v>1</v>
      </c>
      <c r="B1243">
        <v>5.5555555555555552E-2</v>
      </c>
      <c r="C1243" s="76" t="s">
        <v>86</v>
      </c>
      <c r="E1243">
        <f t="shared" ca="1" si="38"/>
        <v>0.42494368707515051</v>
      </c>
      <c r="F1243">
        <v>9</v>
      </c>
      <c r="G1243">
        <f>AVERAGE(F$2:F1243)</f>
        <v>70.899612062369641</v>
      </c>
      <c r="T1243">
        <f t="shared" ca="1" si="39"/>
        <v>2.1902448396234071</v>
      </c>
      <c r="U1243">
        <f ca="1">AVERAGE(T$2:T1243)</f>
        <v>44.061771698410077</v>
      </c>
    </row>
    <row r="1244" spans="1:21" x14ac:dyDescent="0.25">
      <c r="A1244" s="75" t="s">
        <v>1</v>
      </c>
      <c r="B1244">
        <v>0.4</v>
      </c>
      <c r="C1244" s="76" t="s">
        <v>87</v>
      </c>
      <c r="E1244">
        <f t="shared" ca="1" si="38"/>
        <v>7.1215619255793672E-2</v>
      </c>
      <c r="F1244">
        <v>1.3333333333333333</v>
      </c>
      <c r="G1244">
        <f>AVERAGE(F$2:F1244)</f>
        <v>70.843645627350298</v>
      </c>
      <c r="T1244">
        <f t="shared" ca="1" si="39"/>
        <v>2.9018165939915157</v>
      </c>
      <c r="U1244">
        <f ca="1">AVERAGE(T$2:T1244)</f>
        <v>44.028658299291479</v>
      </c>
    </row>
    <row r="1245" spans="1:21" x14ac:dyDescent="0.25">
      <c r="A1245" s="75" t="s">
        <v>1</v>
      </c>
      <c r="B1245">
        <v>1</v>
      </c>
      <c r="C1245" s="76" t="s">
        <v>88</v>
      </c>
      <c r="E1245">
        <f t="shared" ca="1" si="38"/>
        <v>0.29632231605249959</v>
      </c>
      <c r="F1245">
        <v>0.61290322580645151</v>
      </c>
      <c r="G1245">
        <f>AVERAGE(F$2:F1245)</f>
        <v>70.787190046641655</v>
      </c>
      <c r="T1245">
        <f t="shared" ca="1" si="39"/>
        <v>4.7409958616517764</v>
      </c>
      <c r="U1245">
        <f ca="1">AVERAGE(T$2:T1245)</f>
        <v>43.997076577074729</v>
      </c>
    </row>
    <row r="1246" spans="1:21" x14ac:dyDescent="0.25">
      <c r="A1246" s="75" t="s">
        <v>1</v>
      </c>
      <c r="B1246">
        <v>0.21632327377390206</v>
      </c>
      <c r="C1246" s="76" t="s">
        <v>89</v>
      </c>
      <c r="E1246">
        <f t="shared" ca="1" si="38"/>
        <v>8.9982131317170144E-2</v>
      </c>
      <c r="F1246">
        <v>0</v>
      </c>
      <c r="G1246">
        <f>AVERAGE(F$2:F1246)</f>
        <v>70.730332865881309</v>
      </c>
      <c r="T1246">
        <f t="shared" ca="1" si="39"/>
        <v>2.8789800104549306</v>
      </c>
      <c r="U1246">
        <f ca="1">AVERAGE(T$2:T1246)</f>
        <v>43.964049993487087</v>
      </c>
    </row>
    <row r="1247" spans="1:21" x14ac:dyDescent="0.25">
      <c r="A1247" s="75" t="s">
        <v>1</v>
      </c>
      <c r="B1247">
        <v>0.15611814345991559</v>
      </c>
      <c r="C1247" s="76" t="s">
        <v>90</v>
      </c>
      <c r="E1247">
        <f t="shared" ca="1" si="38"/>
        <v>0.50227559935691013</v>
      </c>
      <c r="F1247">
        <v>0.98</v>
      </c>
      <c r="G1247">
        <f>AVERAGE(F$2:F1247)</f>
        <v>70.674353465507409</v>
      </c>
      <c r="T1247">
        <f t="shared" ca="1" si="39"/>
        <v>22.266277922432938</v>
      </c>
      <c r="U1247">
        <f ca="1">AVERAGE(T$2:T1247)</f>
        <v>43.946636051214973</v>
      </c>
    </row>
    <row r="1248" spans="1:21" x14ac:dyDescent="0.25">
      <c r="A1248" s="75" t="s">
        <v>1</v>
      </c>
      <c r="B1248">
        <v>1.0463847203274215</v>
      </c>
      <c r="C1248" s="76" t="s">
        <v>91</v>
      </c>
      <c r="E1248">
        <f t="shared" ca="1" si="38"/>
        <v>0.93636805827731207</v>
      </c>
      <c r="F1248">
        <v>0.33451957295373658</v>
      </c>
      <c r="G1248">
        <f>AVERAGE(F$2:F1248)</f>
        <v>70.617946221006548</v>
      </c>
      <c r="T1248">
        <f t="shared" ca="1" si="39"/>
        <v>188.26414922348332</v>
      </c>
      <c r="U1248">
        <f ca="1">AVERAGE(T$2:T1248)</f>
        <v>44.062367817993056</v>
      </c>
    </row>
    <row r="1249" spans="1:21" x14ac:dyDescent="0.25">
      <c r="B1249">
        <v>4.1666666666666706E-2</v>
      </c>
      <c r="C1249" s="76" t="s">
        <v>81</v>
      </c>
      <c r="E1249">
        <f t="shared" ca="1" si="38"/>
        <v>0.56668862437882828</v>
      </c>
      <c r="F1249">
        <v>2.4090909090909092</v>
      </c>
      <c r="G1249">
        <f>AVERAGE(F$2:F1249)</f>
        <v>70.563291689506613</v>
      </c>
      <c r="T1249">
        <f t="shared" ca="1" si="39"/>
        <v>3.388147438809971</v>
      </c>
      <c r="U1249">
        <f ca="1">AVERAGE(T$2:T1249)</f>
        <v>44.029776295253328</v>
      </c>
    </row>
    <row r="1250" spans="1:21" x14ac:dyDescent="0.25">
      <c r="A1250" s="75" t="s">
        <v>2</v>
      </c>
      <c r="B1250">
        <v>0.29411764705882365</v>
      </c>
      <c r="C1250" s="76" t="s">
        <v>82</v>
      </c>
      <c r="E1250">
        <f t="shared" ca="1" si="38"/>
        <v>9.3229405065677229E-2</v>
      </c>
      <c r="F1250">
        <v>0.42857142857142855</v>
      </c>
      <c r="G1250">
        <f>AVERAGE(F$2:F1250)</f>
        <v>70.507138991139172</v>
      </c>
      <c r="T1250">
        <f t="shared" ca="1" si="39"/>
        <v>2.3233365602734928</v>
      </c>
      <c r="U1250">
        <f ca="1">AVERAGE(T$2:T1250)</f>
        <v>43.996384429973112</v>
      </c>
    </row>
    <row r="1251" spans="1:21" x14ac:dyDescent="0.25">
      <c r="A1251" s="75" t="s">
        <v>2</v>
      </c>
      <c r="B1251">
        <v>3.545454545454545</v>
      </c>
      <c r="C1251" s="76" t="s">
        <v>83</v>
      </c>
      <c r="E1251">
        <f t="shared" ca="1" si="38"/>
        <v>0.80423697838289177</v>
      </c>
      <c r="F1251">
        <v>0.40248962655601661</v>
      </c>
      <c r="G1251">
        <f>AVERAGE(F$2:F1251)</f>
        <v>70.451055271647505</v>
      </c>
      <c r="T1251">
        <f t="shared" ca="1" si="39"/>
        <v>2.3915074322822467</v>
      </c>
      <c r="U1251">
        <f ca="1">AVERAGE(T$2:T1251)</f>
        <v>43.963100528374959</v>
      </c>
    </row>
    <row r="1252" spans="1:21" x14ac:dyDescent="0.25">
      <c r="A1252" s="75" t="s">
        <v>2</v>
      </c>
      <c r="B1252">
        <v>0.21415004748338082</v>
      </c>
      <c r="C1252" s="76" t="s">
        <v>84</v>
      </c>
      <c r="E1252">
        <f t="shared" ca="1" si="38"/>
        <v>0.71428039257673415</v>
      </c>
      <c r="F1252">
        <v>9.9009900990099011E-3</v>
      </c>
      <c r="G1252">
        <f>AVERAGE(F$2:F1252)</f>
        <v>70.394747394523975</v>
      </c>
      <c r="T1252">
        <f t="shared" ca="1" si="39"/>
        <v>3.273818996829307</v>
      </c>
      <c r="U1252">
        <f ca="1">AVERAGE(T$2:T1252)</f>
        <v>43.930575123473645</v>
      </c>
    </row>
    <row r="1253" spans="1:21" x14ac:dyDescent="0.25">
      <c r="A1253" s="75" t="s">
        <v>2</v>
      </c>
      <c r="B1253">
        <v>1</v>
      </c>
      <c r="C1253" s="76" t="s">
        <v>85</v>
      </c>
      <c r="E1253">
        <f t="shared" ca="1" si="38"/>
        <v>0.86660362885263498</v>
      </c>
      <c r="F1253">
        <v>0</v>
      </c>
      <c r="G1253">
        <f>AVERAGE(F$2:F1253)</f>
        <v>70.338521557946876</v>
      </c>
      <c r="T1253">
        <f t="shared" ca="1" si="39"/>
        <v>2.6513040666426697</v>
      </c>
      <c r="U1253">
        <f ca="1">AVERAGE(T$2:T1253)</f>
        <v>43.897604459690228</v>
      </c>
    </row>
    <row r="1254" spans="1:21" x14ac:dyDescent="0.25">
      <c r="A1254" s="75" t="s">
        <v>2</v>
      </c>
      <c r="B1254">
        <v>0.16666666666666666</v>
      </c>
      <c r="C1254" s="76" t="s">
        <v>86</v>
      </c>
      <c r="E1254">
        <f t="shared" ca="1" si="38"/>
        <v>0.85142435804822303</v>
      </c>
      <c r="F1254">
        <v>0.11564625850340132</v>
      </c>
      <c r="G1254">
        <f>AVERAGE(F$2:F1254)</f>
        <v>70.282477762815645</v>
      </c>
      <c r="T1254">
        <f t="shared" ca="1" si="39"/>
        <v>4.2170339224947702</v>
      </c>
      <c r="U1254">
        <f ca="1">AVERAGE(T$2:T1254)</f>
        <v>43.865936007545628</v>
      </c>
    </row>
    <row r="1255" spans="1:21" x14ac:dyDescent="0.25">
      <c r="A1255" s="75" t="s">
        <v>2</v>
      </c>
      <c r="B1255">
        <v>0.6</v>
      </c>
      <c r="C1255" s="76" t="s">
        <v>87</v>
      </c>
      <c r="E1255">
        <f t="shared" ca="1" si="38"/>
        <v>1.8470739884537846E-2</v>
      </c>
      <c r="F1255">
        <v>15</v>
      </c>
      <c r="G1255">
        <f>AVERAGE(F$2:F1255)</f>
        <v>70.238392852318981</v>
      </c>
      <c r="T1255">
        <f t="shared" ca="1" si="39"/>
        <v>2.7766484973927748</v>
      </c>
      <c r="U1255">
        <f ca="1">AVERAGE(T$2:T1255)</f>
        <v>43.83316943058378</v>
      </c>
    </row>
    <row r="1256" spans="1:21" x14ac:dyDescent="0.25">
      <c r="A1256" s="75" t="s">
        <v>2</v>
      </c>
      <c r="B1256">
        <v>1.2905287623474726</v>
      </c>
      <c r="C1256" s="76" t="s">
        <v>88</v>
      </c>
      <c r="E1256">
        <f t="shared" ca="1" si="38"/>
        <v>0.18440894216691806</v>
      </c>
      <c r="F1256">
        <v>1.0101010101010111E-2</v>
      </c>
      <c r="G1256">
        <f>AVERAGE(F$2:F1256)</f>
        <v>70.182434054038325</v>
      </c>
      <c r="T1256">
        <f t="shared" ca="1" si="39"/>
        <v>2.0023273742904908</v>
      </c>
      <c r="U1256">
        <f ca="1">AVERAGE(T$2:T1256)</f>
        <v>43.799838082331753</v>
      </c>
    </row>
    <row r="1257" spans="1:21" x14ac:dyDescent="0.25">
      <c r="A1257" s="75" t="s">
        <v>2</v>
      </c>
      <c r="B1257">
        <v>0.28756661252172921</v>
      </c>
      <c r="C1257" s="76" t="s">
        <v>89</v>
      </c>
      <c r="E1257">
        <f t="shared" ca="1" si="38"/>
        <v>0.24716075655910663</v>
      </c>
      <c r="F1257">
        <v>0.61016949152542377</v>
      </c>
      <c r="G1257">
        <f>AVERAGE(F$2:F1257)</f>
        <v>70.127042123654164</v>
      </c>
      <c r="T1257">
        <f t="shared" ca="1" si="39"/>
        <v>5.2478157740485543</v>
      </c>
      <c r="U1257">
        <f ca="1">AVERAGE(T$2:T1257)</f>
        <v>43.769143797054454</v>
      </c>
    </row>
    <row r="1258" spans="1:21" x14ac:dyDescent="0.25">
      <c r="A1258" s="75" t="s">
        <v>2</v>
      </c>
      <c r="B1258">
        <v>0.74683544303797467</v>
      </c>
      <c r="C1258" s="76" t="s">
        <v>90</v>
      </c>
      <c r="E1258">
        <f t="shared" ca="1" si="38"/>
        <v>0.68101299676168248</v>
      </c>
      <c r="F1258">
        <v>0.29824561403508776</v>
      </c>
      <c r="G1258">
        <f>AVERAGE(F$2:F1258)</f>
        <v>70.071490177345794</v>
      </c>
      <c r="T1258">
        <f t="shared" ca="1" si="39"/>
        <v>3.1930131681298799</v>
      </c>
      <c r="U1258">
        <f ca="1">AVERAGE(T$2:T1258)</f>
        <v>43.736863661311475</v>
      </c>
    </row>
    <row r="1259" spans="1:21" x14ac:dyDescent="0.25">
      <c r="A1259" s="75" t="s">
        <v>2</v>
      </c>
      <c r="B1259">
        <v>9.1405184174624815E-2</v>
      </c>
      <c r="C1259" s="76" t="s">
        <v>91</v>
      </c>
      <c r="E1259">
        <f t="shared" ca="1" si="38"/>
        <v>0.35530042067068468</v>
      </c>
      <c r="F1259">
        <v>0.9375</v>
      </c>
      <c r="G1259">
        <f>AVERAGE(F$2:F1259)</f>
        <v>70.016534700257282</v>
      </c>
      <c r="T1259">
        <f t="shared" ca="1" si="39"/>
        <v>2.364470981905868</v>
      </c>
      <c r="U1259">
        <f ca="1">AVERAGE(T$2:T1259)</f>
        <v>43.703976226749148</v>
      </c>
    </row>
    <row r="1260" spans="1:21" x14ac:dyDescent="0.25">
      <c r="B1260">
        <v>0.375</v>
      </c>
      <c r="C1260" s="76" t="s">
        <v>81</v>
      </c>
      <c r="E1260">
        <f t="shared" ca="1" si="38"/>
        <v>0.29935345864615803</v>
      </c>
      <c r="F1260">
        <v>0.75</v>
      </c>
      <c r="G1260">
        <f>AVERAGE(F$2:F1260)</f>
        <v>69.96151759565025</v>
      </c>
      <c r="T1260">
        <f t="shared" ca="1" si="39"/>
        <v>8.8817814324090776</v>
      </c>
      <c r="U1260">
        <f ca="1">AVERAGE(T$2:T1260)</f>
        <v>43.676317612933154</v>
      </c>
    </row>
    <row r="1261" spans="1:21" x14ac:dyDescent="0.25">
      <c r="A1261" s="75" t="s">
        <v>3</v>
      </c>
      <c r="B1261">
        <v>2.941176470588238E-2</v>
      </c>
      <c r="C1261" s="76" t="s">
        <v>82</v>
      </c>
      <c r="E1261">
        <f t="shared" ca="1" si="38"/>
        <v>0.23867862300157583</v>
      </c>
      <c r="F1261">
        <v>0.4</v>
      </c>
      <c r="G1261">
        <f>AVERAGE(F$2:F1261)</f>
        <v>69.9063100420029</v>
      </c>
      <c r="T1261">
        <f t="shared" ca="1" si="39"/>
        <v>3.2593005890013242</v>
      </c>
      <c r="U1261">
        <f ca="1">AVERAGE(T$2:T1261)</f>
        <v>43.644240615295111</v>
      </c>
    </row>
    <row r="1262" spans="1:21" x14ac:dyDescent="0.25">
      <c r="A1262" s="75" t="s">
        <v>3</v>
      </c>
      <c r="B1262">
        <v>3.0909090909090904</v>
      </c>
      <c r="C1262" s="76" t="s">
        <v>83</v>
      </c>
      <c r="E1262">
        <f t="shared" ca="1" si="38"/>
        <v>0.1838380566157759</v>
      </c>
      <c r="F1262">
        <v>0</v>
      </c>
      <c r="G1262">
        <f>AVERAGE(F$2:F1262)</f>
        <v>69.850872841335175</v>
      </c>
      <c r="T1262">
        <f t="shared" ca="1" si="39"/>
        <v>7.843596682489447</v>
      </c>
      <c r="U1262">
        <f ca="1">AVERAGE(T$2:T1262)</f>
        <v>43.615849938108113</v>
      </c>
    </row>
    <row r="1263" spans="1:21" x14ac:dyDescent="0.25">
      <c r="A1263" s="75" t="s">
        <v>3</v>
      </c>
      <c r="B1263">
        <v>0.52516619183285851</v>
      </c>
      <c r="C1263" s="76" t="s">
        <v>84</v>
      </c>
      <c r="E1263">
        <f t="shared" ca="1" si="38"/>
        <v>0.739335394538429</v>
      </c>
      <c r="F1263">
        <v>1.6</v>
      </c>
      <c r="G1263">
        <f>AVERAGE(F$2:F1263)</f>
        <v>69.796791325613043</v>
      </c>
      <c r="T1263">
        <f t="shared" ca="1" si="39"/>
        <v>2.1201207076941762</v>
      </c>
      <c r="U1263">
        <f ca="1">AVERAGE(T$2:T1263)</f>
        <v>43.58296901161809</v>
      </c>
    </row>
    <row r="1264" spans="1:21" x14ac:dyDescent="0.25">
      <c r="A1264" s="75" t="s">
        <v>3</v>
      </c>
      <c r="B1264">
        <v>1.7272727272727273</v>
      </c>
      <c r="C1264" s="76" t="s">
        <v>85</v>
      </c>
      <c r="E1264">
        <f t="shared" ca="1" si="38"/>
        <v>0.25147088785803418</v>
      </c>
      <c r="F1264">
        <v>0.61538461538461542</v>
      </c>
      <c r="G1264">
        <f>AVERAGE(F$2:F1264)</f>
        <v>69.742015865034872</v>
      </c>
      <c r="T1264">
        <f t="shared" ca="1" si="39"/>
        <v>11.682154075727306</v>
      </c>
      <c r="U1264">
        <f ca="1">AVERAGE(T$2:T1264)</f>
        <v>43.557711042547709</v>
      </c>
    </row>
    <row r="1265" spans="1:21" x14ac:dyDescent="0.25">
      <c r="A1265" s="75" t="s">
        <v>3</v>
      </c>
      <c r="B1265">
        <v>0.1111111111111111</v>
      </c>
      <c r="C1265" s="76" t="s">
        <v>86</v>
      </c>
      <c r="E1265">
        <f t="shared" ca="1" si="38"/>
        <v>0.3814377341490327</v>
      </c>
      <c r="F1265">
        <v>22.255813953488371</v>
      </c>
      <c r="G1265">
        <f>AVERAGE(F$2:F1265)</f>
        <v>69.704447667320039</v>
      </c>
      <c r="T1265">
        <f t="shared" ca="1" si="39"/>
        <v>6.342324705574705</v>
      </c>
      <c r="U1265">
        <f ca="1">AVERAGE(T$2:T1265)</f>
        <v>43.528268490065926</v>
      </c>
    </row>
    <row r="1266" spans="1:21" x14ac:dyDescent="0.25">
      <c r="A1266" s="75" t="s">
        <v>3</v>
      </c>
      <c r="B1266">
        <v>0.3</v>
      </c>
      <c r="C1266" s="76" t="s">
        <v>87</v>
      </c>
      <c r="E1266">
        <f t="shared" ca="1" si="38"/>
        <v>4.0183167012187382E-2</v>
      </c>
      <c r="F1266">
        <v>1.089864158829676</v>
      </c>
      <c r="G1266">
        <f>AVERAGE(F$2:F1266)</f>
        <v>69.650206889842977</v>
      </c>
      <c r="T1266">
        <f t="shared" ca="1" si="39"/>
        <v>5.9263312834215904</v>
      </c>
      <c r="U1266">
        <f ca="1">AVERAGE(T$2:T1266)</f>
        <v>43.498543638519173</v>
      </c>
    </row>
    <row r="1267" spans="1:21" x14ac:dyDescent="0.25">
      <c r="A1267" s="75" t="s">
        <v>3</v>
      </c>
      <c r="B1267">
        <v>1.2905287623474726</v>
      </c>
      <c r="C1267" s="76" t="s">
        <v>88</v>
      </c>
      <c r="E1267">
        <f t="shared" ca="1" si="38"/>
        <v>0.80153044808078566</v>
      </c>
      <c r="F1267">
        <v>0.64028776978417268</v>
      </c>
      <c r="G1267">
        <f>AVERAGE(F$2:F1267)</f>
        <v>69.595696685166786</v>
      </c>
      <c r="T1267">
        <f t="shared" ca="1" si="39"/>
        <v>2.0980140337882807</v>
      </c>
      <c r="U1267">
        <f ca="1">AVERAGE(T$2:T1267)</f>
        <v>43.46584179838905</v>
      </c>
    </row>
    <row r="1268" spans="1:21" x14ac:dyDescent="0.25">
      <c r="A1268" s="75" t="s">
        <v>3</v>
      </c>
      <c r="B1268">
        <v>0.28756661252172921</v>
      </c>
      <c r="C1268" s="76" t="s">
        <v>89</v>
      </c>
      <c r="E1268">
        <f t="shared" ca="1" si="38"/>
        <v>0.50564380071335868</v>
      </c>
      <c r="F1268">
        <v>5.8181818181818183</v>
      </c>
      <c r="G1268">
        <f>AVERAGE(F$2:F1268)</f>
        <v>69.54535926222519</v>
      </c>
      <c r="T1268">
        <f t="shared" ca="1" si="39"/>
        <v>4.8334403175652954</v>
      </c>
      <c r="U1268">
        <f ca="1">AVERAGE(T$2:T1268)</f>
        <v>43.435350558072699</v>
      </c>
    </row>
    <row r="1269" spans="1:21" x14ac:dyDescent="0.25">
      <c r="A1269" s="75" t="s">
        <v>3</v>
      </c>
      <c r="B1269">
        <v>0.91561181434599159</v>
      </c>
      <c r="C1269" s="76" t="s">
        <v>90</v>
      </c>
      <c r="E1269">
        <f t="shared" ca="1" si="38"/>
        <v>0.4997973433234586</v>
      </c>
      <c r="F1269">
        <v>0.37106918238993714</v>
      </c>
      <c r="G1269">
        <f>AVERAGE(F$2:F1269)</f>
        <v>69.490805405695355</v>
      </c>
      <c r="T1269">
        <f t="shared" ca="1" si="39"/>
        <v>2.349305298646835</v>
      </c>
      <c r="U1269">
        <f ca="1">AVERAGE(T$2:T1269)</f>
        <v>43.402948314177252</v>
      </c>
    </row>
    <row r="1270" spans="1:21" x14ac:dyDescent="0.25">
      <c r="A1270" s="75" t="s">
        <v>3</v>
      </c>
      <c r="B1270">
        <v>0.364256480218281</v>
      </c>
      <c r="C1270" s="76" t="s">
        <v>91</v>
      </c>
      <c r="E1270">
        <f t="shared" ca="1" si="38"/>
        <v>0.62312076172967257</v>
      </c>
      <c r="F1270">
        <v>3.8961038961038939E-2</v>
      </c>
      <c r="G1270">
        <f>AVERAGE(F$2:F1270)</f>
        <v>69.436075819905966</v>
      </c>
      <c r="T1270">
        <f t="shared" ca="1" si="39"/>
        <v>2.6287150664353685</v>
      </c>
      <c r="U1270">
        <f ca="1">AVERAGE(T$2:T1270)</f>
        <v>43.370817318710159</v>
      </c>
    </row>
    <row r="1271" spans="1:21" x14ac:dyDescent="0.25">
      <c r="B1271">
        <v>0.47916666666666663</v>
      </c>
      <c r="C1271" s="76" t="s">
        <v>81</v>
      </c>
      <c r="E1271">
        <f t="shared" ca="1" si="38"/>
        <v>0.34233239725357678</v>
      </c>
      <c r="F1271">
        <v>0.9850746268656716</v>
      </c>
      <c r="G1271">
        <f>AVERAGE(F$2:F1271)</f>
        <v>69.382177393769709</v>
      </c>
      <c r="T1271">
        <f t="shared" ca="1" si="39"/>
        <v>19.959475287484278</v>
      </c>
      <c r="U1271">
        <f ca="1">AVERAGE(T$2:T1271)</f>
        <v>43.352383191126513</v>
      </c>
    </row>
    <row r="1272" spans="1:21" x14ac:dyDescent="0.25">
      <c r="A1272" s="75" t="s">
        <v>4</v>
      </c>
      <c r="B1272">
        <v>0.4705882352941177</v>
      </c>
      <c r="C1272" s="76" t="s">
        <v>82</v>
      </c>
      <c r="E1272">
        <f t="shared" ca="1" si="38"/>
        <v>0.4417040332259492</v>
      </c>
      <c r="F1272">
        <v>0</v>
      </c>
      <c r="G1272">
        <f>AVERAGE(F$2:F1272)</f>
        <v>69.327588741217568</v>
      </c>
      <c r="T1272">
        <f t="shared" ca="1" si="39"/>
        <v>2.6132242912899883</v>
      </c>
      <c r="U1272">
        <f ca="1">AVERAGE(T$2:T1272)</f>
        <v>43.320330351708868</v>
      </c>
    </row>
    <row r="1273" spans="1:21" x14ac:dyDescent="0.25">
      <c r="A1273" s="75" t="s">
        <v>4</v>
      </c>
      <c r="B1273">
        <v>4.4545454545454541</v>
      </c>
      <c r="C1273" s="76" t="s">
        <v>83</v>
      </c>
      <c r="E1273">
        <f t="shared" ca="1" si="38"/>
        <v>0.4585092250678986</v>
      </c>
      <c r="F1273">
        <v>0.32432432432432434</v>
      </c>
      <c r="G1273">
        <f>AVERAGE(F$2:F1273)</f>
        <v>69.273340891833215</v>
      </c>
      <c r="T1273">
        <f t="shared" ca="1" si="39"/>
        <v>26.167963690044637</v>
      </c>
      <c r="U1273">
        <f ca="1">AVERAGE(T$2:T1273)</f>
        <v>43.306845786723279</v>
      </c>
    </row>
    <row r="1274" spans="1:21" x14ac:dyDescent="0.25">
      <c r="A1274" s="75" t="s">
        <v>4</v>
      </c>
      <c r="B1274">
        <v>0.1870845204178537</v>
      </c>
      <c r="C1274" s="76" t="s">
        <v>84</v>
      </c>
      <c r="E1274">
        <f t="shared" ca="1" si="38"/>
        <v>6.2241361707603859E-2</v>
      </c>
      <c r="F1274">
        <v>0.40334128878281622</v>
      </c>
      <c r="G1274">
        <f>AVERAGE(F$2:F1274)</f>
        <v>69.219240342262864</v>
      </c>
      <c r="T1274">
        <f t="shared" ca="1" si="39"/>
        <v>5.9194508666405232</v>
      </c>
      <c r="U1274">
        <f ca="1">AVERAGE(T$2:T1274)</f>
        <v>43.277476269896823</v>
      </c>
    </row>
    <row r="1275" spans="1:21" x14ac:dyDescent="0.25">
      <c r="A1275" s="75" t="s">
        <v>4</v>
      </c>
      <c r="B1275">
        <v>4.6363636363636358</v>
      </c>
      <c r="C1275" s="76" t="s">
        <v>85</v>
      </c>
      <c r="E1275">
        <f t="shared" ca="1" si="38"/>
        <v>0.79057074013291062</v>
      </c>
      <c r="F1275">
        <v>0.90163934426229508</v>
      </c>
      <c r="G1275">
        <f>AVERAGE(F$2:F1275)</f>
        <v>69.165615851683583</v>
      </c>
      <c r="T1275">
        <f t="shared" ca="1" si="39"/>
        <v>17.122410637756488</v>
      </c>
      <c r="U1275">
        <f ca="1">AVERAGE(T$2:T1275)</f>
        <v>43.256946391064687</v>
      </c>
    </row>
    <row r="1276" spans="1:21" x14ac:dyDescent="0.25">
      <c r="A1276" s="75" t="s">
        <v>4</v>
      </c>
      <c r="B1276">
        <v>0.94444444444444442</v>
      </c>
      <c r="C1276" s="76" t="s">
        <v>86</v>
      </c>
      <c r="E1276">
        <f t="shared" ca="1" si="38"/>
        <v>0.14618308715143313</v>
      </c>
      <c r="F1276">
        <v>0.99804305283757333</v>
      </c>
      <c r="G1276">
        <f>AVERAGE(F$2:F1276)</f>
        <v>69.112151088704096</v>
      </c>
      <c r="T1276">
        <f t="shared" ca="1" si="39"/>
        <v>2.3474391505090773</v>
      </c>
      <c r="U1276">
        <f ca="1">AVERAGE(T$2:T1276)</f>
        <v>43.224860503032879</v>
      </c>
    </row>
    <row r="1277" spans="1:21" x14ac:dyDescent="0.25">
      <c r="A1277" s="75" t="s">
        <v>4</v>
      </c>
      <c r="B1277">
        <v>0.8</v>
      </c>
      <c r="C1277" s="76" t="s">
        <v>87</v>
      </c>
      <c r="E1277">
        <f t="shared" ca="1" si="38"/>
        <v>0.8607879170836169</v>
      </c>
      <c r="F1277">
        <v>7.4074074074074139E-2</v>
      </c>
      <c r="G1277">
        <f>AVERAGE(F$2:F1277)</f>
        <v>69.058046012673827</v>
      </c>
      <c r="T1277">
        <f t="shared" ca="1" si="39"/>
        <v>3.0233214324556967</v>
      </c>
      <c r="U1277">
        <f ca="1">AVERAGE(T$2:T1277)</f>
        <v>43.193354594670353</v>
      </c>
    </row>
    <row r="1278" spans="1:21" x14ac:dyDescent="0.25">
      <c r="A1278" s="75" t="s">
        <v>4</v>
      </c>
      <c r="B1278">
        <v>1</v>
      </c>
      <c r="C1278" s="76" t="s">
        <v>88</v>
      </c>
      <c r="E1278">
        <f t="shared" ca="1" si="38"/>
        <v>0.49553780273698655</v>
      </c>
      <c r="F1278">
        <v>0.37747296227908206</v>
      </c>
      <c r="G1278">
        <f>AVERAGE(F$2:F1278)</f>
        <v>69.00426326165551</v>
      </c>
      <c r="T1278">
        <f t="shared" ca="1" si="39"/>
        <v>3.7556916804418852</v>
      </c>
      <c r="U1278">
        <f ca="1">AVERAGE(T$2:T1278)</f>
        <v>43.162471538355369</v>
      </c>
    </row>
    <row r="1279" spans="1:21" x14ac:dyDescent="0.25">
      <c r="A1279" s="75" t="s">
        <v>4</v>
      </c>
      <c r="B1279">
        <v>1.7124333874782709</v>
      </c>
      <c r="C1279" s="76" t="s">
        <v>89</v>
      </c>
      <c r="E1279">
        <f t="shared" ca="1" si="38"/>
        <v>0.52601814861766094</v>
      </c>
      <c r="F1279">
        <v>6.5</v>
      </c>
      <c r="G1279">
        <f>AVERAGE(F$2:F1279)</f>
        <v>68.955355387428853</v>
      </c>
      <c r="T1279">
        <f t="shared" ca="1" si="39"/>
        <v>2.0867183422961997</v>
      </c>
      <c r="U1279">
        <f ca="1">AVERAGE(T$2:T1279)</f>
        <v>43.130330886402277</v>
      </c>
    </row>
    <row r="1280" spans="1:21" x14ac:dyDescent="0.25">
      <c r="A1280" s="75" t="s">
        <v>4</v>
      </c>
      <c r="B1280">
        <v>0.95780590717299574</v>
      </c>
      <c r="C1280" s="76" t="s">
        <v>90</v>
      </c>
      <c r="E1280">
        <f t="shared" ca="1" si="38"/>
        <v>0.72581449723643865</v>
      </c>
      <c r="F1280">
        <v>0.80649188514357051</v>
      </c>
      <c r="G1280">
        <f>AVERAGE(F$2:F1280)</f>
        <v>68.902072460531059</v>
      </c>
      <c r="T1280">
        <f t="shared" ca="1" si="39"/>
        <v>2.7402542141048074</v>
      </c>
      <c r="U1280">
        <f ca="1">AVERAGE(T$2:T1280)</f>
        <v>43.098751467581089</v>
      </c>
    </row>
    <row r="1281" spans="1:21" x14ac:dyDescent="0.25">
      <c r="A1281" s="75" t="s">
        <v>4</v>
      </c>
      <c r="B1281">
        <v>0.364256480218281</v>
      </c>
      <c r="C1281" s="76" t="s">
        <v>91</v>
      </c>
      <c r="E1281">
        <f t="shared" ca="1" si="38"/>
        <v>0.43677643549931833</v>
      </c>
      <c r="F1281">
        <v>0.92346938775510212</v>
      </c>
      <c r="G1281">
        <f>AVERAGE(F$2:F1281)</f>
        <v>68.848964176880457</v>
      </c>
      <c r="T1281">
        <f t="shared" ca="1" si="39"/>
        <v>2.0722749394829676</v>
      </c>
      <c r="U1281">
        <f ca="1">AVERAGE(T$2:T1281)</f>
        <v>43.066699532793514</v>
      </c>
    </row>
    <row r="1282" spans="1:21" x14ac:dyDescent="0.25">
      <c r="B1282">
        <v>4.1666666666666706E-2</v>
      </c>
      <c r="C1282" s="76" t="s">
        <v>81</v>
      </c>
      <c r="E1282">
        <f t="shared" ref="E1282:E1345" ca="1" si="40">RAND()</f>
        <v>0.76920618824738229</v>
      </c>
      <c r="F1282">
        <v>1.7472527472527473</v>
      </c>
      <c r="G1282">
        <f>AVERAGE(F$2:F1282)</f>
        <v>68.796581888488859</v>
      </c>
      <c r="T1282">
        <f t="shared" ca="1" si="39"/>
        <v>188.10348694646083</v>
      </c>
      <c r="U1282">
        <f ca="1">AVERAGE(T$2:T1282)</f>
        <v>43.179921068635565</v>
      </c>
    </row>
    <row r="1283" spans="1:21" x14ac:dyDescent="0.25">
      <c r="A1283" s="75" t="s">
        <v>5</v>
      </c>
      <c r="B1283">
        <v>1.0588235294117647</v>
      </c>
      <c r="C1283" s="76" t="s">
        <v>82</v>
      </c>
      <c r="E1283">
        <f t="shared" ca="1" si="40"/>
        <v>5.6954247355254894E-2</v>
      </c>
      <c r="F1283">
        <v>0</v>
      </c>
      <c r="G1283">
        <f>AVERAGE(F$2:F1283)</f>
        <v>68.742918408076619</v>
      </c>
      <c r="T1283">
        <f t="shared" ref="T1283:T1346" ca="1" si="41">2*RAND()^-1</f>
        <v>9.4589485930397199</v>
      </c>
      <c r="U1283">
        <f ca="1">AVERAGE(T$2:T1283)</f>
        <v>43.153617657968177</v>
      </c>
    </row>
    <row r="1284" spans="1:21" x14ac:dyDescent="0.25">
      <c r="A1284" s="75" t="s">
        <v>5</v>
      </c>
      <c r="B1284">
        <v>7.1818181818181817</v>
      </c>
      <c r="C1284" s="76" t="s">
        <v>83</v>
      </c>
      <c r="E1284">
        <f t="shared" ca="1" si="40"/>
        <v>0.97607239874572294</v>
      </c>
      <c r="F1284">
        <v>0.6992481203007519</v>
      </c>
      <c r="G1284">
        <f>AVERAGE(F$2:F1284)</f>
        <v>68.689883591016795</v>
      </c>
      <c r="T1284">
        <f t="shared" ca="1" si="41"/>
        <v>3.2944867020352833</v>
      </c>
      <c r="U1284">
        <f ca="1">AVERAGE(T$2:T1284)</f>
        <v>43.122550525500571</v>
      </c>
    </row>
    <row r="1285" spans="1:21" x14ac:dyDescent="0.25">
      <c r="A1285" s="75" t="s">
        <v>5</v>
      </c>
      <c r="B1285">
        <v>0.52516619183285851</v>
      </c>
      <c r="C1285" s="76" t="s">
        <v>84</v>
      </c>
      <c r="E1285">
        <f t="shared" ca="1" si="40"/>
        <v>0.95162867522809647</v>
      </c>
      <c r="F1285">
        <v>0.48275862068965519</v>
      </c>
      <c r="G1285">
        <f>AVERAGE(F$2:F1285)</f>
        <v>68.636762777176969</v>
      </c>
      <c r="T1285">
        <f t="shared" ca="1" si="41"/>
        <v>6.2626862052272791</v>
      </c>
      <c r="U1285">
        <f ca="1">AVERAGE(T$2:T1285)</f>
        <v>43.093843466061109</v>
      </c>
    </row>
    <row r="1286" spans="1:21" x14ac:dyDescent="0.25">
      <c r="A1286" s="75" t="s">
        <v>5</v>
      </c>
      <c r="B1286">
        <v>0.45454545454545453</v>
      </c>
      <c r="C1286" s="76" t="s">
        <v>85</v>
      </c>
      <c r="E1286">
        <f t="shared" ca="1" si="40"/>
        <v>0.81737231901357599</v>
      </c>
      <c r="F1286">
        <v>0.62962962962962965</v>
      </c>
      <c r="G1286">
        <f>AVERAGE(F$2:F1286)</f>
        <v>68.583838938151644</v>
      </c>
      <c r="T1286">
        <f t="shared" ca="1" si="41"/>
        <v>16.023284059915046</v>
      </c>
      <c r="U1286">
        <f ca="1">AVERAGE(T$2:T1286)</f>
        <v>43.072776882865661</v>
      </c>
    </row>
    <row r="1287" spans="1:21" x14ac:dyDescent="0.25">
      <c r="A1287" s="75" t="s">
        <v>5</v>
      </c>
      <c r="B1287">
        <v>0.22222222222222221</v>
      </c>
      <c r="C1287" s="76" t="s">
        <v>86</v>
      </c>
      <c r="E1287">
        <f t="shared" ca="1" si="40"/>
        <v>0.56507395143621908</v>
      </c>
      <c r="F1287">
        <v>0.15384615384615385</v>
      </c>
      <c r="G1287">
        <f>AVERAGE(F$2:F1287)</f>
        <v>68.530627435208956</v>
      </c>
      <c r="T1287">
        <f t="shared" ca="1" si="41"/>
        <v>4.3143212723602042</v>
      </c>
      <c r="U1287">
        <f ca="1">AVERAGE(T$2:T1287)</f>
        <v>43.042638114894814</v>
      </c>
    </row>
    <row r="1288" spans="1:21" x14ac:dyDescent="0.25">
      <c r="A1288" s="75" t="s">
        <v>5</v>
      </c>
      <c r="B1288">
        <v>0.05</v>
      </c>
      <c r="C1288" s="76" t="s">
        <v>87</v>
      </c>
      <c r="E1288">
        <f t="shared" ca="1" si="40"/>
        <v>5.1928471101573725E-2</v>
      </c>
      <c r="F1288">
        <v>1.3809523809523809</v>
      </c>
      <c r="G1288">
        <f>AVERAGE(F$2:F1288)</f>
        <v>68.478452085516437</v>
      </c>
      <c r="T1288">
        <f t="shared" ca="1" si="41"/>
        <v>2.4315533089177648</v>
      </c>
      <c r="U1288">
        <f ca="1">AVERAGE(T$2:T1288)</f>
        <v>43.011083270445731</v>
      </c>
    </row>
    <row r="1289" spans="1:21" x14ac:dyDescent="0.25">
      <c r="A1289" s="75" t="s">
        <v>5</v>
      </c>
      <c r="B1289">
        <v>1.1452643811737362</v>
      </c>
      <c r="C1289" s="76" t="s">
        <v>88</v>
      </c>
      <c r="E1289">
        <f t="shared" ca="1" si="40"/>
        <v>0.32035315545934095</v>
      </c>
      <c r="F1289">
        <v>0.88928571428571423</v>
      </c>
      <c r="G1289">
        <f>AVERAGE(F$2:F1289)</f>
        <v>68.425976024669225</v>
      </c>
      <c r="T1289">
        <f t="shared" ca="1" si="41"/>
        <v>17.733466092680729</v>
      </c>
      <c r="U1289">
        <f ca="1">AVERAGE(T$2:T1289)</f>
        <v>42.991457791270442</v>
      </c>
    </row>
    <row r="1290" spans="1:21" x14ac:dyDescent="0.25">
      <c r="A1290" s="75" t="s">
        <v>5</v>
      </c>
      <c r="B1290">
        <v>2.5932575304209679E-3</v>
      </c>
      <c r="C1290" s="76" t="s">
        <v>89</v>
      </c>
      <c r="E1290">
        <f t="shared" ca="1" si="40"/>
        <v>0.24250178962888025</v>
      </c>
      <c r="F1290">
        <v>2.2000000000000002</v>
      </c>
      <c r="G1290">
        <f>AVERAGE(F$2:F1290)</f>
        <v>68.374598231011603</v>
      </c>
      <c r="T1290">
        <f t="shared" ca="1" si="41"/>
        <v>2.4239140651436428</v>
      </c>
      <c r="U1290">
        <f ca="1">AVERAGE(T$2:T1290)</f>
        <v>42.959985685974765</v>
      </c>
    </row>
    <row r="1291" spans="1:21" x14ac:dyDescent="0.25">
      <c r="A1291" s="75" t="s">
        <v>5</v>
      </c>
      <c r="B1291">
        <v>0.91561181434599159</v>
      </c>
      <c r="C1291" s="76" t="s">
        <v>90</v>
      </c>
      <c r="E1291">
        <f t="shared" ca="1" si="40"/>
        <v>0.57082618331894019</v>
      </c>
      <c r="F1291">
        <v>0.32743362831858419</v>
      </c>
      <c r="G1291">
        <f>AVERAGE(F$2:F1291)</f>
        <v>68.321848491009519</v>
      </c>
      <c r="T1291">
        <f t="shared" ca="1" si="41"/>
        <v>8.6531040364411052</v>
      </c>
      <c r="U1291">
        <f ca="1">AVERAGE(T$2:T1291)</f>
        <v>42.933391204075903</v>
      </c>
    </row>
    <row r="1292" spans="1:21" x14ac:dyDescent="0.25">
      <c r="A1292" s="75" t="s">
        <v>5</v>
      </c>
      <c r="B1292">
        <v>0.31787175989085947</v>
      </c>
      <c r="C1292" s="76" t="s">
        <v>91</v>
      </c>
      <c r="E1292">
        <f t="shared" ca="1" si="40"/>
        <v>0.85551944690401682</v>
      </c>
      <c r="F1292">
        <v>0.74576271186440679</v>
      </c>
      <c r="G1292">
        <f>AVERAGE(F$2:F1292)</f>
        <v>68.269504505123265</v>
      </c>
      <c r="T1292">
        <f t="shared" ca="1" si="41"/>
        <v>9.4303379714573747</v>
      </c>
      <c r="U1292">
        <f ca="1">AVERAGE(T$2:T1292)</f>
        <v>42.907439962222597</v>
      </c>
    </row>
    <row r="1293" spans="1:21" x14ac:dyDescent="0.25">
      <c r="B1293">
        <v>0.14583333333333337</v>
      </c>
      <c r="C1293" s="76" t="s">
        <v>81</v>
      </c>
      <c r="E1293">
        <f t="shared" ca="1" si="40"/>
        <v>0.25427040505472298</v>
      </c>
      <c r="F1293">
        <v>0.20415224913494801</v>
      </c>
      <c r="G1293">
        <f>AVERAGE(F$2:F1293)</f>
        <v>68.216822343934425</v>
      </c>
      <c r="T1293">
        <f t="shared" ca="1" si="41"/>
        <v>2.0181723466474146</v>
      </c>
      <c r="U1293">
        <f ca="1">AVERAGE(T$2:T1293)</f>
        <v>42.875791922272455</v>
      </c>
    </row>
    <row r="1294" spans="1:21" x14ac:dyDescent="0.25">
      <c r="A1294" s="75" t="s">
        <v>6</v>
      </c>
      <c r="B1294">
        <v>0.76470588235294124</v>
      </c>
      <c r="C1294" s="76" t="s">
        <v>82</v>
      </c>
      <c r="E1294">
        <f t="shared" ca="1" si="40"/>
        <v>0.12087491698016972</v>
      </c>
      <c r="F1294">
        <v>8.2316770802340414E-3</v>
      </c>
      <c r="G1294">
        <f>AVERAGE(F$2:F1294)</f>
        <v>68.1640701469763</v>
      </c>
      <c r="T1294">
        <f t="shared" ca="1" si="41"/>
        <v>3.4913191461441229</v>
      </c>
      <c r="U1294">
        <f ca="1">AVERAGE(T$2:T1294)</f>
        <v>42.845332159877927</v>
      </c>
    </row>
    <row r="1295" spans="1:21" x14ac:dyDescent="0.25">
      <c r="A1295" s="75" t="s">
        <v>6</v>
      </c>
      <c r="B1295">
        <v>4.4545454545454541</v>
      </c>
      <c r="C1295" s="76" t="s">
        <v>83</v>
      </c>
      <c r="E1295">
        <f t="shared" ca="1" si="40"/>
        <v>0.26934314292679751</v>
      </c>
      <c r="F1295">
        <v>0.13636363636363635</v>
      </c>
      <c r="G1295">
        <f>AVERAGE(F$2:F1295)</f>
        <v>68.111498503614172</v>
      </c>
      <c r="T1295">
        <f t="shared" ca="1" si="41"/>
        <v>3.2500577950104614</v>
      </c>
      <c r="U1295">
        <f ca="1">AVERAGE(T$2:T1295)</f>
        <v>42.814733029765975</v>
      </c>
    </row>
    <row r="1296" spans="1:21" x14ac:dyDescent="0.25">
      <c r="A1296" s="75" t="s">
        <v>6</v>
      </c>
      <c r="B1296">
        <v>5.033238366571699E-2</v>
      </c>
      <c r="C1296" s="76" t="s">
        <v>84</v>
      </c>
      <c r="E1296">
        <f t="shared" ca="1" si="40"/>
        <v>0.85746229200656487</v>
      </c>
      <c r="F1296">
        <v>0.81481481481481488</v>
      </c>
      <c r="G1296">
        <f>AVERAGE(F$2:F1296)</f>
        <v>68.059531952503121</v>
      </c>
      <c r="T1296">
        <f t="shared" ca="1" si="41"/>
        <v>2.0294474597041114</v>
      </c>
      <c r="U1296">
        <f ca="1">AVERAGE(T$2:T1296)</f>
        <v>42.783238600754345</v>
      </c>
    </row>
    <row r="1297" spans="1:21" x14ac:dyDescent="0.25">
      <c r="A1297" s="75" t="s">
        <v>6</v>
      </c>
      <c r="B1297">
        <v>0.19999999999999996</v>
      </c>
      <c r="C1297" s="76" t="s">
        <v>85</v>
      </c>
      <c r="E1297">
        <f t="shared" ca="1" si="40"/>
        <v>0.24135034031780211</v>
      </c>
      <c r="F1297">
        <v>0.10497237569060773</v>
      </c>
      <c r="G1297">
        <f>AVERAGE(F$2:F1297)</f>
        <v>68.007097878755587</v>
      </c>
      <c r="T1297">
        <f t="shared" ca="1" si="41"/>
        <v>4.4831253885675642</v>
      </c>
      <c r="U1297">
        <f ca="1">AVERAGE(T$2:T1297)</f>
        <v>42.753686044263453</v>
      </c>
    </row>
    <row r="1298" spans="1:21" x14ac:dyDescent="0.25">
      <c r="A1298" s="75" t="s">
        <v>6</v>
      </c>
      <c r="B1298">
        <v>0.22222222222222221</v>
      </c>
      <c r="C1298" s="76" t="s">
        <v>86</v>
      </c>
      <c r="E1298">
        <f t="shared" ca="1" si="40"/>
        <v>0.45231130089387006</v>
      </c>
      <c r="F1298">
        <v>8.9108910891089188E-2</v>
      </c>
      <c r="G1298">
        <f>AVERAGE(F$2:F1298)</f>
        <v>67.954732428510511</v>
      </c>
      <c r="T1298">
        <f t="shared" ca="1" si="41"/>
        <v>47.422433090182466</v>
      </c>
      <c r="U1298">
        <f ca="1">AVERAGE(T$2:T1298)</f>
        <v>42.757285695031321</v>
      </c>
    </row>
    <row r="1299" spans="1:21" x14ac:dyDescent="0.25">
      <c r="A1299" s="75" t="s">
        <v>6</v>
      </c>
      <c r="B1299">
        <v>0.1</v>
      </c>
      <c r="C1299" s="76" t="s">
        <v>87</v>
      </c>
      <c r="E1299">
        <f t="shared" ca="1" si="40"/>
        <v>0.29557832680883678</v>
      </c>
      <c r="F1299">
        <v>0.92</v>
      </c>
      <c r="G1299">
        <f>AVERAGE(F$2:F1299)</f>
        <v>67.903087796439237</v>
      </c>
      <c r="T1299">
        <f t="shared" ca="1" si="41"/>
        <v>10.455442823191239</v>
      </c>
      <c r="U1299">
        <f ca="1">AVERAGE(T$2:T1299)</f>
        <v>42.732399837657027</v>
      </c>
    </row>
    <row r="1300" spans="1:21" x14ac:dyDescent="0.25">
      <c r="A1300" s="75" t="s">
        <v>6</v>
      </c>
      <c r="B1300">
        <v>1.5810575246949448</v>
      </c>
      <c r="C1300" s="76" t="s">
        <v>88</v>
      </c>
      <c r="E1300">
        <f t="shared" ca="1" si="40"/>
        <v>0.13676416811027869</v>
      </c>
      <c r="F1300">
        <v>0.83606557377049184</v>
      </c>
      <c r="G1300">
        <f>AVERAGE(F$2:F1300)</f>
        <v>67.851458064166195</v>
      </c>
      <c r="T1300">
        <f t="shared" ca="1" si="41"/>
        <v>5.0246897482262458</v>
      </c>
      <c r="U1300">
        <f ca="1">AVERAGE(T$2:T1300)</f>
        <v>42.703371577388026</v>
      </c>
    </row>
    <row r="1301" spans="1:21" x14ac:dyDescent="0.25">
      <c r="A1301" s="75" t="s">
        <v>6</v>
      </c>
      <c r="B1301">
        <v>0.71502664500869162</v>
      </c>
      <c r="C1301" s="76" t="s">
        <v>89</v>
      </c>
      <c r="E1301">
        <f t="shared" ca="1" si="40"/>
        <v>0.67455861003497497</v>
      </c>
      <c r="F1301">
        <v>0.435</v>
      </c>
      <c r="G1301">
        <f>AVERAGE(F$2:F1301)</f>
        <v>67.799599250270688</v>
      </c>
      <c r="T1301">
        <f t="shared" ca="1" si="41"/>
        <v>4.9602566525517719</v>
      </c>
      <c r="U1301">
        <f ca="1">AVERAGE(T$2:T1301)</f>
        <v>42.674338412061225</v>
      </c>
    </row>
    <row r="1302" spans="1:21" x14ac:dyDescent="0.25">
      <c r="A1302" s="75" t="s">
        <v>6</v>
      </c>
      <c r="B1302">
        <v>0.61265822784810131</v>
      </c>
      <c r="C1302" s="76" t="s">
        <v>90</v>
      </c>
      <c r="E1302">
        <f t="shared" ca="1" si="40"/>
        <v>0.95540515733560316</v>
      </c>
      <c r="F1302">
        <v>0.23896499238964997</v>
      </c>
      <c r="G1302">
        <f>AVERAGE(F$2:F1302)</f>
        <v>67.747669477589753</v>
      </c>
      <c r="T1302">
        <f t="shared" ca="1" si="41"/>
        <v>14.202275599423466</v>
      </c>
      <c r="U1302">
        <f ca="1">AVERAGE(T$2:T1302)</f>
        <v>42.652453659707163</v>
      </c>
    </row>
    <row r="1303" spans="1:21" x14ac:dyDescent="0.25">
      <c r="A1303" s="75" t="s">
        <v>6</v>
      </c>
      <c r="B1303">
        <v>0.37380627557980906</v>
      </c>
      <c r="C1303" s="76" t="s">
        <v>91</v>
      </c>
      <c r="E1303">
        <f t="shared" ca="1" si="40"/>
        <v>2.4634209566134935E-2</v>
      </c>
      <c r="F1303">
        <v>1.8571428571428572</v>
      </c>
      <c r="G1303">
        <f>AVERAGE(F$2:F1303)</f>
        <v>67.697062314286811</v>
      </c>
      <c r="T1303">
        <f t="shared" ca="1" si="41"/>
        <v>56.372442841645942</v>
      </c>
      <c r="U1303">
        <f ca="1">AVERAGE(T$2:T1303)</f>
        <v>42.662991285806967</v>
      </c>
    </row>
    <row r="1304" spans="1:21" x14ac:dyDescent="0.25">
      <c r="B1304">
        <v>0.16666666666666663</v>
      </c>
      <c r="C1304" s="76" t="s">
        <v>81</v>
      </c>
      <c r="E1304">
        <f t="shared" ca="1" si="40"/>
        <v>0.8516276152368405</v>
      </c>
      <c r="F1304">
        <v>7.1967213114754101</v>
      </c>
      <c r="G1304">
        <f>AVERAGE(F$2:F1304)</f>
        <v>67.650630740224784</v>
      </c>
      <c r="T1304">
        <f t="shared" ca="1" si="41"/>
        <v>2.6023438317335188</v>
      </c>
      <c r="U1304">
        <f ca="1">AVERAGE(T$2:T1304)</f>
        <v>42.63224635299494</v>
      </c>
    </row>
    <row r="1305" spans="1:21" x14ac:dyDescent="0.25">
      <c r="A1305" s="75" t="s">
        <v>7</v>
      </c>
      <c r="B1305">
        <v>0.4705882352941177</v>
      </c>
      <c r="C1305" s="76" t="s">
        <v>82</v>
      </c>
      <c r="E1305">
        <f t="shared" ca="1" si="40"/>
        <v>0.57187298505112139</v>
      </c>
      <c r="F1305">
        <v>0.38461538461538458</v>
      </c>
      <c r="G1305">
        <f>AVERAGE(F$2:F1305)</f>
        <v>67.599046372620776</v>
      </c>
      <c r="T1305">
        <f t="shared" ca="1" si="41"/>
        <v>2.2667972735569468</v>
      </c>
      <c r="U1305">
        <f ca="1">AVERAGE(T$2:T1305)</f>
        <v>42.601291254007641</v>
      </c>
    </row>
    <row r="1306" spans="1:21" x14ac:dyDescent="0.25">
      <c r="A1306" s="75" t="s">
        <v>7</v>
      </c>
      <c r="B1306">
        <v>4</v>
      </c>
      <c r="C1306" s="76" t="s">
        <v>83</v>
      </c>
      <c r="E1306">
        <f t="shared" ca="1" si="40"/>
        <v>0.13433889723335701</v>
      </c>
      <c r="F1306">
        <v>0.76666666666666672</v>
      </c>
      <c r="G1306">
        <f>AVERAGE(F$2:F1306)</f>
        <v>67.547833821121969</v>
      </c>
      <c r="T1306">
        <f t="shared" ca="1" si="41"/>
        <v>6.8718442683885383</v>
      </c>
      <c r="U1306">
        <f ca="1">AVERAGE(T$2:T1306)</f>
        <v>42.573912367428619</v>
      </c>
    </row>
    <row r="1307" spans="1:21" x14ac:dyDescent="0.25">
      <c r="A1307" s="75" t="s">
        <v>7</v>
      </c>
      <c r="B1307">
        <v>0.1870845204178537</v>
      </c>
      <c r="C1307" s="76" t="s">
        <v>84</v>
      </c>
      <c r="E1307">
        <f t="shared" ca="1" si="40"/>
        <v>0.85676571153315517</v>
      </c>
      <c r="F1307">
        <v>0.26229508196721307</v>
      </c>
      <c r="G1307">
        <f>AVERAGE(F$2:F1307)</f>
        <v>67.496313500494736</v>
      </c>
      <c r="T1307">
        <f t="shared" ca="1" si="41"/>
        <v>7.2133835344052226</v>
      </c>
      <c r="U1307">
        <f ca="1">AVERAGE(T$2:T1307)</f>
        <v>42.546836924218034</v>
      </c>
    </row>
    <row r="1308" spans="1:21" x14ac:dyDescent="0.25">
      <c r="A1308" s="75" t="s">
        <v>7</v>
      </c>
      <c r="B1308">
        <v>1.7272727272727273</v>
      </c>
      <c r="C1308" s="76" t="s">
        <v>85</v>
      </c>
      <c r="E1308">
        <f t="shared" ca="1" si="40"/>
        <v>0.65092248297538413</v>
      </c>
      <c r="F1308">
        <v>5.4054054054054057E-2</v>
      </c>
      <c r="G1308">
        <f>AVERAGE(F$2:F1308)</f>
        <v>67.444712689900669</v>
      </c>
      <c r="T1308">
        <f t="shared" ca="1" si="41"/>
        <v>29.510829179965889</v>
      </c>
      <c r="U1308">
        <f ca="1">AVERAGE(T$2:T1308)</f>
        <v>42.536862932064821</v>
      </c>
    </row>
    <row r="1309" spans="1:21" x14ac:dyDescent="0.25">
      <c r="A1309" s="75" t="s">
        <v>7</v>
      </c>
      <c r="B1309">
        <v>0.3888888888888889</v>
      </c>
      <c r="C1309" s="76" t="s">
        <v>86</v>
      </c>
      <c r="E1309">
        <f t="shared" ca="1" si="40"/>
        <v>3.5752790004518364E-2</v>
      </c>
      <c r="F1309">
        <v>2.1739130434782608E-2</v>
      </c>
      <c r="G1309">
        <f>AVERAGE(F$2:F1309)</f>
        <v>67.393166074029523</v>
      </c>
      <c r="T1309">
        <f t="shared" ca="1" si="41"/>
        <v>2.1768834888108688</v>
      </c>
      <c r="U1309">
        <f ca="1">AVERAGE(T$2:T1309)</f>
        <v>42.506006678667838</v>
      </c>
    </row>
    <row r="1310" spans="1:21" x14ac:dyDescent="0.25">
      <c r="A1310" s="75" t="s">
        <v>7</v>
      </c>
      <c r="B1310">
        <v>0.25</v>
      </c>
      <c r="C1310" s="76" t="s">
        <v>87</v>
      </c>
      <c r="E1310">
        <f t="shared" ca="1" si="40"/>
        <v>0.77756420667914816</v>
      </c>
      <c r="F1310">
        <v>5.0530570995452253E-4</v>
      </c>
      <c r="G1310">
        <f>AVERAGE(F$2:F1310)</f>
        <v>67.341681993992609</v>
      </c>
      <c r="T1310">
        <f t="shared" ca="1" si="41"/>
        <v>4.7052597158893912</v>
      </c>
      <c r="U1310">
        <f ca="1">AVERAGE(T$2:T1310)</f>
        <v>42.477129102684053</v>
      </c>
    </row>
    <row r="1311" spans="1:21" x14ac:dyDescent="0.25">
      <c r="A1311" s="75" t="s">
        <v>7</v>
      </c>
      <c r="B1311">
        <v>1.2905287623474726</v>
      </c>
      <c r="C1311" s="76" t="s">
        <v>88</v>
      </c>
      <c r="E1311">
        <f t="shared" ca="1" si="40"/>
        <v>2.7858677427906264E-2</v>
      </c>
      <c r="F1311">
        <v>4.333333333333333</v>
      </c>
      <c r="G1311">
        <f>AVERAGE(F$2:F1311)</f>
        <v>67.293584017915762</v>
      </c>
      <c r="T1311">
        <f t="shared" ca="1" si="41"/>
        <v>2.8210739654157977</v>
      </c>
      <c r="U1311">
        <f ca="1">AVERAGE(T$2:T1311)</f>
        <v>42.446857304869347</v>
      </c>
    </row>
    <row r="1312" spans="1:21" x14ac:dyDescent="0.25">
      <c r="A1312" s="75" t="s">
        <v>7</v>
      </c>
      <c r="B1312">
        <v>0.85751332250434587</v>
      </c>
      <c r="C1312" s="76" t="s">
        <v>89</v>
      </c>
      <c r="E1312">
        <f t="shared" ca="1" si="40"/>
        <v>0.78683328527065088</v>
      </c>
      <c r="F1312">
        <v>1.0833333333333333</v>
      </c>
      <c r="G1312">
        <f>AVERAGE(F$2:F1312)</f>
        <v>67.243080394205165</v>
      </c>
      <c r="T1312">
        <f t="shared" ca="1" si="41"/>
        <v>3.4802322047278644</v>
      </c>
      <c r="U1312">
        <f ca="1">AVERAGE(T$2:T1312)</f>
        <v>42.417134478705997</v>
      </c>
    </row>
    <row r="1313" spans="1:21" x14ac:dyDescent="0.25">
      <c r="A1313" s="75" t="s">
        <v>7</v>
      </c>
      <c r="B1313">
        <v>0.91561181434599159</v>
      </c>
      <c r="C1313" s="76" t="s">
        <v>90</v>
      </c>
      <c r="E1313">
        <f t="shared" ca="1" si="40"/>
        <v>0.33214063887408851</v>
      </c>
      <c r="F1313">
        <v>0.1111111111111111</v>
      </c>
      <c r="G1313">
        <f>AVERAGE(F$2:F1313)</f>
        <v>67.191912734690618</v>
      </c>
      <c r="T1313">
        <f t="shared" ca="1" si="41"/>
        <v>3.0704848268177631</v>
      </c>
      <c r="U1313">
        <f ca="1">AVERAGE(T$2:T1313)</f>
        <v>42.387144654276206</v>
      </c>
    </row>
    <row r="1314" spans="1:21" x14ac:dyDescent="0.25">
      <c r="A1314" s="75" t="s">
        <v>7</v>
      </c>
      <c r="B1314">
        <v>2.4106412005457027</v>
      </c>
      <c r="C1314" s="76" t="s">
        <v>91</v>
      </c>
      <c r="E1314">
        <f t="shared" ca="1" si="40"/>
        <v>0.3726797638602416</v>
      </c>
      <c r="F1314">
        <v>0.45652173913043476</v>
      </c>
      <c r="G1314">
        <f>AVERAGE(F$2:F1314)</f>
        <v>67.141086085036733</v>
      </c>
      <c r="T1314">
        <f t="shared" ca="1" si="41"/>
        <v>3.5103834455131975</v>
      </c>
      <c r="U1314">
        <f ca="1">AVERAGE(T$2:T1314)</f>
        <v>42.357535544444701</v>
      </c>
    </row>
    <row r="1315" spans="1:21" x14ac:dyDescent="0.25">
      <c r="B1315">
        <v>4.1666666666666706E-2</v>
      </c>
      <c r="C1315" s="76" t="s">
        <v>81</v>
      </c>
      <c r="E1315">
        <f t="shared" ca="1" si="40"/>
        <v>0.37825777808702443</v>
      </c>
      <c r="F1315">
        <v>0.32911392405063283</v>
      </c>
      <c r="G1315">
        <f>AVERAGE(F$2:F1315)</f>
        <v>67.090239835294724</v>
      </c>
      <c r="T1315">
        <f t="shared" ca="1" si="41"/>
        <v>2.0466841967240494</v>
      </c>
      <c r="U1315">
        <f ca="1">AVERAGE(T$2:T1315)</f>
        <v>42.326857575382505</v>
      </c>
    </row>
    <row r="1316" spans="1:21" x14ac:dyDescent="0.25">
      <c r="A1316" s="75" t="s">
        <v>8</v>
      </c>
      <c r="B1316">
        <v>0.17647058823529416</v>
      </c>
      <c r="C1316" s="76" t="s">
        <v>82</v>
      </c>
      <c r="E1316">
        <f t="shared" ca="1" si="40"/>
        <v>0.60467376956657137</v>
      </c>
      <c r="F1316">
        <v>8.1632653061224483E-2</v>
      </c>
      <c r="G1316">
        <f>AVERAGE(F$2:F1316)</f>
        <v>67.039282719566785</v>
      </c>
      <c r="T1316">
        <f t="shared" ca="1" si="41"/>
        <v>2.8324126344841858</v>
      </c>
      <c r="U1316">
        <f ca="1">AVERAGE(T$2:T1316)</f>
        <v>42.296823776948365</v>
      </c>
    </row>
    <row r="1317" spans="1:21" x14ac:dyDescent="0.25">
      <c r="A1317" s="75" t="s">
        <v>8</v>
      </c>
      <c r="B1317">
        <v>3.545454545454545</v>
      </c>
      <c r="C1317" s="76" t="s">
        <v>83</v>
      </c>
      <c r="E1317">
        <f t="shared" ca="1" si="40"/>
        <v>5.9534541825243315E-2</v>
      </c>
      <c r="F1317">
        <v>12.888888888888889</v>
      </c>
      <c r="G1317">
        <f>AVERAGE(F$2:F1317)</f>
        <v>66.998135003889985</v>
      </c>
      <c r="T1317">
        <f t="shared" ca="1" si="41"/>
        <v>42.767245583000033</v>
      </c>
      <c r="U1317">
        <f ca="1">AVERAGE(T$2:T1317)</f>
        <v>42.297181240326822</v>
      </c>
    </row>
    <row r="1318" spans="1:21" x14ac:dyDescent="0.25">
      <c r="A1318" s="75" t="s">
        <v>8</v>
      </c>
      <c r="B1318">
        <v>5.033238366571699E-2</v>
      </c>
      <c r="C1318" s="76" t="s">
        <v>84</v>
      </c>
      <c r="E1318">
        <f t="shared" ca="1" si="40"/>
        <v>0.37210541932025631</v>
      </c>
      <c r="F1318">
        <v>0.72779630190966971</v>
      </c>
      <c r="G1318">
        <f>AVERAGE(F$2:F1318)</f>
        <v>66.947815840107168</v>
      </c>
      <c r="T1318">
        <f t="shared" ca="1" si="41"/>
        <v>3.3898973772298753</v>
      </c>
      <c r="U1318">
        <f ca="1">AVERAGE(T$2:T1318)</f>
        <v>42.267638883559094</v>
      </c>
    </row>
    <row r="1319" spans="1:21" x14ac:dyDescent="0.25">
      <c r="A1319" s="75" t="s">
        <v>8</v>
      </c>
      <c r="B1319">
        <v>1</v>
      </c>
      <c r="C1319" s="76" t="s">
        <v>85</v>
      </c>
      <c r="E1319">
        <f t="shared" ca="1" si="40"/>
        <v>0.18259572323379492</v>
      </c>
      <c r="F1319">
        <v>9.9009900990099098E-3</v>
      </c>
      <c r="G1319">
        <f>AVERAGE(F$2:F1319)</f>
        <v>66.897028347808231</v>
      </c>
      <c r="T1319">
        <f t="shared" ca="1" si="41"/>
        <v>2.3703368869777779</v>
      </c>
      <c r="U1319">
        <f ca="1">AVERAGE(T$2:T1319)</f>
        <v>42.237367789479748</v>
      </c>
    </row>
    <row r="1320" spans="1:21" x14ac:dyDescent="0.25">
      <c r="A1320" s="75" t="s">
        <v>8</v>
      </c>
      <c r="B1320">
        <v>0.22222222222222221</v>
      </c>
      <c r="C1320" s="76" t="s">
        <v>86</v>
      </c>
      <c r="E1320">
        <f t="shared" ca="1" si="40"/>
        <v>0.92889264802245064</v>
      </c>
      <c r="F1320">
        <v>2.5</v>
      </c>
      <c r="G1320">
        <f>AVERAGE(F$2:F1320)</f>
        <v>66.848205733442938</v>
      </c>
      <c r="T1320">
        <f t="shared" ca="1" si="41"/>
        <v>3.9690460794562026</v>
      </c>
      <c r="U1320">
        <f ca="1">AVERAGE(T$2:T1320)</f>
        <v>42.208354657023328</v>
      </c>
    </row>
    <row r="1321" spans="1:21" x14ac:dyDescent="0.25">
      <c r="A1321" s="75" t="s">
        <v>8</v>
      </c>
      <c r="B1321">
        <v>0.3</v>
      </c>
      <c r="C1321" s="76" t="s">
        <v>87</v>
      </c>
      <c r="E1321">
        <f t="shared" ca="1" si="40"/>
        <v>0.8647063126263409</v>
      </c>
      <c r="F1321">
        <v>0.95121951219512191</v>
      </c>
      <c r="G1321">
        <f>AVERAGE(F$2:F1321)</f>
        <v>66.798283774184412</v>
      </c>
      <c r="T1321">
        <f t="shared" ca="1" si="41"/>
        <v>6.2530110121005622</v>
      </c>
      <c r="U1321">
        <f ca="1">AVERAGE(T$2:T1321)</f>
        <v>42.181115760322626</v>
      </c>
    </row>
    <row r="1322" spans="1:21" x14ac:dyDescent="0.25">
      <c r="A1322" s="75" t="s">
        <v>8</v>
      </c>
      <c r="B1322">
        <v>1.2905287623474726</v>
      </c>
      <c r="C1322" s="76" t="s">
        <v>88</v>
      </c>
      <c r="E1322">
        <f t="shared" ca="1" si="40"/>
        <v>0.80830664995154544</v>
      </c>
      <c r="F1322">
        <v>0.93103448275862066</v>
      </c>
      <c r="G1322">
        <f>AVERAGE(F$2:F1322)</f>
        <v>66.748422116885834</v>
      </c>
      <c r="T1322">
        <f t="shared" ca="1" si="41"/>
        <v>3.932246087517091</v>
      </c>
      <c r="U1322">
        <f ca="1">AVERAGE(T$2:T1322)</f>
        <v>42.152161279116868</v>
      </c>
    </row>
    <row r="1323" spans="1:21" x14ac:dyDescent="0.25">
      <c r="A1323" s="75" t="s">
        <v>8</v>
      </c>
      <c r="B1323">
        <v>0.28756661252172921</v>
      </c>
      <c r="C1323" s="76" t="s">
        <v>89</v>
      </c>
      <c r="E1323">
        <f t="shared" ca="1" si="40"/>
        <v>0.76000542543885774</v>
      </c>
      <c r="F1323">
        <v>0.83333333333333337</v>
      </c>
      <c r="G1323">
        <f>AVERAGE(F$2:F1323)</f>
        <v>66.698561989212948</v>
      </c>
      <c r="T1323">
        <f t="shared" ca="1" si="41"/>
        <v>2.7346417538504513</v>
      </c>
      <c r="U1323">
        <f ca="1">AVERAGE(T$2:T1323)</f>
        <v>42.122344698538001</v>
      </c>
    </row>
    <row r="1324" spans="1:21" x14ac:dyDescent="0.25">
      <c r="A1324" s="75" t="s">
        <v>8</v>
      </c>
      <c r="B1324">
        <v>0.74683544303797467</v>
      </c>
      <c r="C1324" s="76" t="s">
        <v>90</v>
      </c>
      <c r="E1324">
        <f t="shared" ca="1" si="40"/>
        <v>0.5707320145161402</v>
      </c>
      <c r="F1324">
        <v>0.98043052837573386</v>
      </c>
      <c r="G1324">
        <f>AVERAGE(F$2:F1324)</f>
        <v>66.648888420459485</v>
      </c>
      <c r="T1324">
        <f t="shared" ca="1" si="41"/>
        <v>5.4061368580756044</v>
      </c>
      <c r="U1324">
        <f ca="1">AVERAGE(T$2:T1324)</f>
        <v>42.094592462830924</v>
      </c>
    </row>
    <row r="1325" spans="1:21" x14ac:dyDescent="0.25">
      <c r="A1325" s="75" t="s">
        <v>8</v>
      </c>
      <c r="B1325">
        <v>1.0463847203274215</v>
      </c>
      <c r="C1325" s="76" t="s">
        <v>91</v>
      </c>
      <c r="E1325">
        <f t="shared" ca="1" si="40"/>
        <v>0.21602217338242291</v>
      </c>
      <c r="F1325">
        <v>0.54479917610710615</v>
      </c>
      <c r="G1325">
        <f>AVERAGE(F$2:F1325)</f>
        <v>66.598960860607249</v>
      </c>
      <c r="T1325">
        <f t="shared" ca="1" si="41"/>
        <v>2.2342713595633832</v>
      </c>
      <c r="U1325">
        <f ca="1">AVERAGE(T$2:T1325)</f>
        <v>42.064486480124529</v>
      </c>
    </row>
    <row r="1326" spans="1:21" x14ac:dyDescent="0.25">
      <c r="B1326">
        <v>0.27083333333333331</v>
      </c>
      <c r="C1326" s="76" t="s">
        <v>81</v>
      </c>
      <c r="E1326">
        <f t="shared" ca="1" si="40"/>
        <v>0.10667361389143226</v>
      </c>
      <c r="F1326">
        <v>99</v>
      </c>
      <c r="G1326">
        <f>AVERAGE(F$2:F1326)</f>
        <v>66.623414475052073</v>
      </c>
      <c r="T1326">
        <f t="shared" ca="1" si="41"/>
        <v>2.2723971250515103</v>
      </c>
      <c r="U1326">
        <f ca="1">AVERAGE(T$2:T1326)</f>
        <v>42.034454714573528</v>
      </c>
    </row>
    <row r="1327" spans="1:21" x14ac:dyDescent="0.25">
      <c r="A1327" s="75" t="s">
        <v>9</v>
      </c>
      <c r="B1327">
        <v>0.4705882352941177</v>
      </c>
      <c r="C1327" s="76" t="s">
        <v>82</v>
      </c>
      <c r="E1327">
        <f t="shared" ca="1" si="40"/>
        <v>0.56845511928351555</v>
      </c>
      <c r="F1327">
        <v>0.62962962962962965</v>
      </c>
      <c r="G1327">
        <f>AVERAGE(F$2:F1327)</f>
        <v>66.573645406541203</v>
      </c>
      <c r="T1327">
        <f t="shared" ca="1" si="41"/>
        <v>9.9761133900084165</v>
      </c>
      <c r="U1327">
        <f ca="1">AVERAGE(T$2:T1327)</f>
        <v>42.010277986576121</v>
      </c>
    </row>
    <row r="1328" spans="1:21" x14ac:dyDescent="0.25">
      <c r="A1328" s="75" t="s">
        <v>9</v>
      </c>
      <c r="B1328">
        <v>3.3636363636363633</v>
      </c>
      <c r="C1328" s="76" t="s">
        <v>83</v>
      </c>
      <c r="E1328">
        <f t="shared" ca="1" si="40"/>
        <v>0.60665925838642143</v>
      </c>
      <c r="F1328">
        <v>2.5087719298245612</v>
      </c>
      <c r="G1328">
        <f>AVERAGE(F$2:F1328)</f>
        <v>66.525367431050086</v>
      </c>
      <c r="T1328">
        <f t="shared" ca="1" si="41"/>
        <v>28.298593115175649</v>
      </c>
      <c r="U1328">
        <f ca="1">AVERAGE(T$2:T1328)</f>
        <v>41.999945141910409</v>
      </c>
    </row>
    <row r="1329" spans="1:21" x14ac:dyDescent="0.25">
      <c r="A1329" s="75" t="s">
        <v>9</v>
      </c>
      <c r="B1329">
        <v>0.1870845204178537</v>
      </c>
      <c r="C1329" s="76" t="s">
        <v>84</v>
      </c>
      <c r="E1329">
        <f t="shared" ca="1" si="40"/>
        <v>0.36795697577830999</v>
      </c>
      <c r="F1329">
        <v>0.5</v>
      </c>
      <c r="G1329">
        <f>AVERAGE(F$2:F1329)</f>
        <v>66.475649533888145</v>
      </c>
      <c r="T1329">
        <f t="shared" ca="1" si="41"/>
        <v>2.9606747908396196</v>
      </c>
      <c r="U1329">
        <f ca="1">AVERAGE(T$2:T1329)</f>
        <v>41.9705481009834</v>
      </c>
    </row>
    <row r="1330" spans="1:21" x14ac:dyDescent="0.25">
      <c r="A1330" s="75" t="s">
        <v>9</v>
      </c>
      <c r="B1330">
        <v>0.45454545454545459</v>
      </c>
      <c r="C1330" s="76" t="s">
        <v>85</v>
      </c>
      <c r="E1330">
        <f t="shared" ca="1" si="40"/>
        <v>0.79205895152434069</v>
      </c>
      <c r="F1330">
        <v>0.25</v>
      </c>
      <c r="G1330">
        <f>AVERAGE(F$2:F1330)</f>
        <v>66.425818345375063</v>
      </c>
      <c r="T1330">
        <f t="shared" ca="1" si="41"/>
        <v>30.995398717186305</v>
      </c>
      <c r="U1330">
        <f ca="1">AVERAGE(T$2:T1330)</f>
        <v>41.962289899791678</v>
      </c>
    </row>
    <row r="1331" spans="1:21" x14ac:dyDescent="0.25">
      <c r="A1331" s="75" t="s">
        <v>9</v>
      </c>
      <c r="B1331">
        <v>0</v>
      </c>
      <c r="C1331" s="76" t="s">
        <v>86</v>
      </c>
      <c r="E1331">
        <f t="shared" ca="1" si="40"/>
        <v>0.81719490914785531</v>
      </c>
      <c r="F1331">
        <v>0.81818181818181823</v>
      </c>
      <c r="G1331">
        <f>AVERAGE(F$2:F1331)</f>
        <v>66.376489295354617</v>
      </c>
      <c r="T1331">
        <f t="shared" ca="1" si="41"/>
        <v>2.3322552766054017</v>
      </c>
      <c r="U1331">
        <f ca="1">AVERAGE(T$2:T1331)</f>
        <v>41.932492881278002</v>
      </c>
    </row>
    <row r="1332" spans="1:21" x14ac:dyDescent="0.25">
      <c r="A1332" s="75" t="s">
        <v>9</v>
      </c>
      <c r="B1332">
        <v>0.4</v>
      </c>
      <c r="C1332" s="76" t="s">
        <v>87</v>
      </c>
      <c r="E1332">
        <f t="shared" ca="1" si="40"/>
        <v>0.85760225795244904</v>
      </c>
      <c r="F1332">
        <v>6.0588235294117645</v>
      </c>
      <c r="G1332">
        <f>AVERAGE(F$2:F1332)</f>
        <v>66.331171740308832</v>
      </c>
      <c r="T1332">
        <f t="shared" ca="1" si="41"/>
        <v>2.1911916612519642</v>
      </c>
      <c r="U1332">
        <f ca="1">AVERAGE(T$2:T1332)</f>
        <v>41.902634653464304</v>
      </c>
    </row>
    <row r="1333" spans="1:21" x14ac:dyDescent="0.25">
      <c r="A1333" s="75" t="s">
        <v>9</v>
      </c>
      <c r="B1333">
        <v>1.1452643811737362</v>
      </c>
      <c r="C1333" s="76" t="s">
        <v>88</v>
      </c>
      <c r="E1333">
        <f t="shared" ca="1" si="40"/>
        <v>0.73000708938811332</v>
      </c>
      <c r="F1333">
        <v>0.2314851975509995</v>
      </c>
      <c r="G1333">
        <f>AVERAGE(F$2:F1333)</f>
        <v>66.281547351012463</v>
      </c>
      <c r="T1333">
        <f t="shared" ca="1" si="41"/>
        <v>4.1639583618273228</v>
      </c>
      <c r="U1333">
        <f ca="1">AVERAGE(T$2:T1333)</f>
        <v>41.874302313906021</v>
      </c>
    </row>
    <row r="1334" spans="1:21" x14ac:dyDescent="0.25">
      <c r="A1334" s="75" t="s">
        <v>9</v>
      </c>
      <c r="B1334">
        <v>0.64378330626086466</v>
      </c>
      <c r="C1334" s="76" t="s">
        <v>89</v>
      </c>
      <c r="E1334">
        <f t="shared" ca="1" si="40"/>
        <v>0.4882249879115107</v>
      </c>
      <c r="F1334">
        <v>0.96923076923076923</v>
      </c>
      <c r="G1334">
        <f>AVERAGE(F$2:F1334)</f>
        <v>66.232550864454495</v>
      </c>
      <c r="T1334">
        <f t="shared" ca="1" si="41"/>
        <v>40.283999818167977</v>
      </c>
      <c r="U1334">
        <f ca="1">AVERAGE(T$2:T1334)</f>
        <v>41.87310928877794</v>
      </c>
    </row>
    <row r="1335" spans="1:21" x14ac:dyDescent="0.25">
      <c r="A1335" s="75" t="s">
        <v>9</v>
      </c>
      <c r="B1335">
        <v>0.15611814345991559</v>
      </c>
      <c r="C1335" s="76" t="s">
        <v>90</v>
      </c>
      <c r="E1335">
        <f t="shared" ca="1" si="40"/>
        <v>0.91470566861407665</v>
      </c>
      <c r="F1335">
        <v>0.2</v>
      </c>
      <c r="G1335">
        <f>AVERAGE(F$2:F1335)</f>
        <v>66.1830512011378</v>
      </c>
      <c r="T1335">
        <f t="shared" ca="1" si="41"/>
        <v>26.653828541920227</v>
      </c>
      <c r="U1335">
        <f ca="1">AVERAGE(T$2:T1335)</f>
        <v>41.861700532595883</v>
      </c>
    </row>
    <row r="1336" spans="1:21" x14ac:dyDescent="0.25">
      <c r="A1336" s="75" t="s">
        <v>9</v>
      </c>
      <c r="B1336">
        <v>0.31787175989085947</v>
      </c>
      <c r="C1336" s="76" t="s">
        <v>91</v>
      </c>
      <c r="E1336">
        <f t="shared" ca="1" si="40"/>
        <v>0.23585625799951049</v>
      </c>
      <c r="F1336">
        <v>0.33333333333333331</v>
      </c>
      <c r="G1336">
        <f>AVERAGE(F$2:F1336)</f>
        <v>66.133725569776146</v>
      </c>
      <c r="T1336">
        <f t="shared" ca="1" si="41"/>
        <v>4.4454621998628365</v>
      </c>
      <c r="U1336">
        <f ca="1">AVERAGE(T$2:T1336)</f>
        <v>41.83367338777736</v>
      </c>
    </row>
    <row r="1337" spans="1:21" x14ac:dyDescent="0.25">
      <c r="B1337">
        <v>0.375</v>
      </c>
      <c r="C1337" s="76" t="s">
        <v>81</v>
      </c>
      <c r="E1337">
        <f t="shared" ca="1" si="40"/>
        <v>0.13264010485535849</v>
      </c>
      <c r="F1337">
        <v>0.19093851132686082</v>
      </c>
      <c r="G1337">
        <f>AVERAGE(F$2:F1337)</f>
        <v>66.084367196229408</v>
      </c>
      <c r="T1337">
        <f t="shared" ca="1" si="41"/>
        <v>3.2943066985889224</v>
      </c>
      <c r="U1337">
        <f ca="1">AVERAGE(T$2:T1337)</f>
        <v>41.804826556423173</v>
      </c>
    </row>
    <row r="1338" spans="1:21" x14ac:dyDescent="0.25">
      <c r="A1338" s="75" t="s">
        <v>10</v>
      </c>
      <c r="B1338">
        <v>0.76470588235294124</v>
      </c>
      <c r="C1338" s="76" t="s">
        <v>82</v>
      </c>
      <c r="E1338">
        <f t="shared" ca="1" si="40"/>
        <v>0.42740000330866712</v>
      </c>
      <c r="F1338">
        <v>0.13043478260869565</v>
      </c>
      <c r="G1338">
        <f>AVERAGE(F$2:F1338)</f>
        <v>66.035037403848236</v>
      </c>
      <c r="T1338">
        <f t="shared" ca="1" si="41"/>
        <v>3.1384143919555121</v>
      </c>
      <c r="U1338">
        <f ca="1">AVERAGE(T$2:T1338)</f>
        <v>41.775906278065307</v>
      </c>
    </row>
    <row r="1339" spans="1:21" x14ac:dyDescent="0.25">
      <c r="A1339" s="75" t="s">
        <v>10</v>
      </c>
      <c r="B1339">
        <v>0.81818181818181801</v>
      </c>
      <c r="C1339" s="76" t="s">
        <v>83</v>
      </c>
      <c r="E1339">
        <f t="shared" ca="1" si="40"/>
        <v>0.15008602593708287</v>
      </c>
      <c r="F1339">
        <v>1</v>
      </c>
      <c r="G1339">
        <f>AVERAGE(F$2:F1339)</f>
        <v>65.98643124734312</v>
      </c>
      <c r="T1339">
        <f t="shared" ca="1" si="41"/>
        <v>9.7476183741288978</v>
      </c>
      <c r="U1339">
        <f ca="1">AVERAGE(T$2:T1339)</f>
        <v>41.751968843159531</v>
      </c>
    </row>
    <row r="1340" spans="1:21" x14ac:dyDescent="0.25">
      <c r="A1340" s="75" t="s">
        <v>10</v>
      </c>
      <c r="B1340">
        <v>5.033238366571699E-2</v>
      </c>
      <c r="C1340" s="76" t="s">
        <v>84</v>
      </c>
      <c r="E1340">
        <f t="shared" ca="1" si="40"/>
        <v>0.80520846238630128</v>
      </c>
      <c r="F1340">
        <v>0.36808846761453395</v>
      </c>
      <c r="G1340">
        <f>AVERAGE(F$2:F1340)</f>
        <v>65.937425763564377</v>
      </c>
      <c r="T1340">
        <f t="shared" ca="1" si="41"/>
        <v>4.0122819721163197</v>
      </c>
      <c r="U1340">
        <f ca="1">AVERAGE(T$2:T1340)</f>
        <v>41.723783864166961</v>
      </c>
    </row>
    <row r="1341" spans="1:21" x14ac:dyDescent="0.25">
      <c r="A1341" s="75" t="s">
        <v>10</v>
      </c>
      <c r="B1341">
        <v>0.19999999999999996</v>
      </c>
      <c r="C1341" s="76" t="s">
        <v>85</v>
      </c>
      <c r="E1341">
        <f t="shared" ca="1" si="40"/>
        <v>0.27638573304413638</v>
      </c>
      <c r="F1341">
        <v>8.1632653061224483E-2</v>
      </c>
      <c r="G1341">
        <f>AVERAGE(F$2:F1341)</f>
        <v>65.888279649302817</v>
      </c>
      <c r="T1341">
        <f t="shared" ca="1" si="41"/>
        <v>2.5558195868744154</v>
      </c>
      <c r="U1341">
        <f ca="1">AVERAGE(T$2:T1341)</f>
        <v>41.694554040079431</v>
      </c>
    </row>
    <row r="1342" spans="1:21" x14ac:dyDescent="0.25">
      <c r="A1342" s="75" t="s">
        <v>10</v>
      </c>
      <c r="B1342">
        <v>0.22222222222222221</v>
      </c>
      <c r="C1342" s="76" t="s">
        <v>86</v>
      </c>
      <c r="E1342">
        <f t="shared" ca="1" si="40"/>
        <v>2.4875529433451837E-2</v>
      </c>
      <c r="F1342">
        <v>0.19093851132686082</v>
      </c>
      <c r="G1342">
        <f>AVERAGE(F$2:F1342)</f>
        <v>65.839288343457937</v>
      </c>
      <c r="T1342">
        <f t="shared" ca="1" si="41"/>
        <v>3.1453343493131229</v>
      </c>
      <c r="U1342">
        <f ca="1">AVERAGE(T$2:T1342)</f>
        <v>41.665807418386095</v>
      </c>
    </row>
    <row r="1343" spans="1:21" x14ac:dyDescent="0.25">
      <c r="A1343" s="75" t="s">
        <v>10</v>
      </c>
      <c r="B1343">
        <v>0</v>
      </c>
      <c r="C1343" s="76" t="s">
        <v>87</v>
      </c>
      <c r="E1343">
        <f t="shared" ca="1" si="40"/>
        <v>0.83914321449814144</v>
      </c>
      <c r="F1343">
        <v>1.4415376401494928E-2</v>
      </c>
      <c r="G1343">
        <f>AVERAGE(F$2:F1343)</f>
        <v>65.79023851263301</v>
      </c>
      <c r="T1343">
        <f t="shared" ca="1" si="41"/>
        <v>7.8381528936133096</v>
      </c>
      <c r="U1343">
        <f ca="1">AVERAGE(T$2:T1343)</f>
        <v>41.640600522316966</v>
      </c>
    </row>
    <row r="1344" spans="1:21" x14ac:dyDescent="0.25">
      <c r="A1344" s="75" t="s">
        <v>10</v>
      </c>
      <c r="B1344">
        <v>1.7263219058686812</v>
      </c>
      <c r="C1344" s="76" t="s">
        <v>88</v>
      </c>
      <c r="E1344">
        <f t="shared" ca="1" si="40"/>
        <v>8.4105998572449936E-2</v>
      </c>
      <c r="F1344">
        <v>0.97499999999999998</v>
      </c>
      <c r="G1344">
        <f>AVERAGE(F$2:F1344)</f>
        <v>65.741976979861136</v>
      </c>
      <c r="T1344">
        <f t="shared" ca="1" si="41"/>
        <v>4.931157633667226</v>
      </c>
      <c r="U1344">
        <f ca="1">AVERAGE(T$2:T1344)</f>
        <v>41.613266611007468</v>
      </c>
    </row>
    <row r="1345" spans="1:21" x14ac:dyDescent="0.25">
      <c r="A1345" s="75" t="s">
        <v>10</v>
      </c>
      <c r="B1345">
        <v>0.28756661252172921</v>
      </c>
      <c r="C1345" s="76" t="s">
        <v>89</v>
      </c>
      <c r="E1345">
        <f t="shared" ca="1" si="40"/>
        <v>0.35573832687882689</v>
      </c>
      <c r="F1345">
        <v>0.99944444444444447</v>
      </c>
      <c r="G1345">
        <f>AVERAGE(F$2:F1345)</f>
        <v>65.69380545267704</v>
      </c>
      <c r="T1345">
        <f t="shared" ca="1" si="41"/>
        <v>6.0053303186960303</v>
      </c>
      <c r="U1345">
        <f ca="1">AVERAGE(T$2:T1345)</f>
        <v>41.586772610789978</v>
      </c>
    </row>
    <row r="1346" spans="1:21" x14ac:dyDescent="0.25">
      <c r="A1346" s="75" t="s">
        <v>10</v>
      </c>
      <c r="B1346">
        <v>1</v>
      </c>
      <c r="C1346" s="76" t="s">
        <v>90</v>
      </c>
      <c r="E1346">
        <f t="shared" ref="E1346:E1409" ca="1" si="42">RAND()</f>
        <v>0.84346879183759504</v>
      </c>
      <c r="F1346">
        <v>9</v>
      </c>
      <c r="G1346">
        <f>AVERAGE(F$2:F1346)</f>
        <v>65.651653924459438</v>
      </c>
      <c r="T1346">
        <f t="shared" ca="1" si="41"/>
        <v>3.0911856832408366</v>
      </c>
      <c r="U1346">
        <f ca="1">AVERAGE(T$2:T1346)</f>
        <v>41.55815135656875</v>
      </c>
    </row>
    <row r="1347" spans="1:21" x14ac:dyDescent="0.25">
      <c r="A1347" s="75" t="s">
        <v>10</v>
      </c>
      <c r="B1347">
        <v>0.364256480218281</v>
      </c>
      <c r="C1347" s="76" t="s">
        <v>91</v>
      </c>
      <c r="E1347">
        <f t="shared" ca="1" si="42"/>
        <v>0.83097892265391005</v>
      </c>
      <c r="F1347">
        <v>6.5</v>
      </c>
      <c r="G1347">
        <f>AVERAGE(F$2:F1347)</f>
        <v>65.607707673401151</v>
      </c>
      <c r="T1347">
        <f t="shared" ref="T1347:T1410" ca="1" si="43">2*RAND()^-1</f>
        <v>2.4458035107709959</v>
      </c>
      <c r="U1347">
        <f ca="1">AVERAGE(T$2:T1347)</f>
        <v>41.529093148659541</v>
      </c>
    </row>
    <row r="1348" spans="1:21" x14ac:dyDescent="0.25">
      <c r="A1348" s="122" t="s">
        <v>248</v>
      </c>
      <c r="B1348">
        <v>1.8778548468956182E-2</v>
      </c>
      <c r="C1348" s="76" t="s">
        <v>81</v>
      </c>
      <c r="E1348">
        <f t="shared" ca="1" si="42"/>
        <v>1.0876699944668111E-2</v>
      </c>
      <c r="F1348">
        <v>0.88888888888888884</v>
      </c>
      <c r="G1348">
        <f>AVERAGE(F$2:F1348)</f>
        <v>65.559661037332461</v>
      </c>
      <c r="T1348">
        <f t="shared" ca="1" si="43"/>
        <v>2.7674200258116155</v>
      </c>
      <c r="U1348">
        <f ca="1">AVERAGE(T$2:T1348)</f>
        <v>41.500316850869751</v>
      </c>
    </row>
    <row r="1349" spans="1:21" x14ac:dyDescent="0.25">
      <c r="A1349" s="75" t="s">
        <v>1</v>
      </c>
      <c r="B1349">
        <v>3.1373802535863388E-2</v>
      </c>
      <c r="C1349" s="76" t="s">
        <v>82</v>
      </c>
      <c r="E1349">
        <f t="shared" ca="1" si="42"/>
        <v>0.37743517005354188</v>
      </c>
      <c r="F1349">
        <v>0.9</v>
      </c>
      <c r="G1349">
        <f>AVERAGE(F$2:F1349)</f>
        <v>65.511693929738001</v>
      </c>
      <c r="T1349">
        <f t="shared" ca="1" si="43"/>
        <v>4.5434634253686195</v>
      </c>
      <c r="U1349">
        <f ca="1">AVERAGE(T$2:T1349)</f>
        <v>41.472900787497714</v>
      </c>
    </row>
    <row r="1350" spans="1:21" x14ac:dyDescent="0.25">
      <c r="A1350" s="75" t="s">
        <v>1</v>
      </c>
      <c r="B1350">
        <v>1</v>
      </c>
      <c r="C1350" s="76" t="s">
        <v>83</v>
      </c>
      <c r="E1350">
        <f t="shared" ca="1" si="42"/>
        <v>0.34267044558181514</v>
      </c>
      <c r="F1350">
        <v>0.99081163859111787</v>
      </c>
      <c r="G1350">
        <f>AVERAGE(F$2:F1350)</f>
        <v>65.463865254948416</v>
      </c>
      <c r="T1350">
        <f t="shared" ca="1" si="43"/>
        <v>6.7923709732052799</v>
      </c>
      <c r="U1350">
        <f ca="1">AVERAGE(T$2:T1350)</f>
        <v>41.447192462950426</v>
      </c>
    </row>
    <row r="1351" spans="1:21" x14ac:dyDescent="0.25">
      <c r="A1351" s="75" t="s">
        <v>1</v>
      </c>
      <c r="B1351">
        <v>0.43369175627240142</v>
      </c>
      <c r="C1351" s="76" t="s">
        <v>84</v>
      </c>
      <c r="E1351">
        <f t="shared" ca="1" si="42"/>
        <v>0.50351439459360503</v>
      </c>
      <c r="F1351">
        <v>0.77941176470588236</v>
      </c>
      <c r="G1351">
        <f>AVERAGE(F$2:F1351)</f>
        <v>65.415950844955645</v>
      </c>
      <c r="T1351">
        <f t="shared" ca="1" si="43"/>
        <v>3.0914974244002753</v>
      </c>
      <c r="U1351">
        <f ca="1">AVERAGE(T$2:T1351)</f>
        <v>41.41878083699595</v>
      </c>
    </row>
    <row r="1352" spans="1:21" x14ac:dyDescent="0.25">
      <c r="A1352" s="75" t="s">
        <v>1</v>
      </c>
      <c r="B1352">
        <v>0.27299163940385318</v>
      </c>
      <c r="C1352" s="76" t="s">
        <v>85</v>
      </c>
      <c r="E1352">
        <f t="shared" ca="1" si="42"/>
        <v>5.2865766294144745E-2</v>
      </c>
      <c r="F1352">
        <v>0.7142857142857143</v>
      </c>
      <c r="G1352">
        <f>AVERAGE(F$2:F1352)</f>
        <v>65.368059160921106</v>
      </c>
      <c r="T1352">
        <f t="shared" ca="1" si="43"/>
        <v>4.0923771057151557</v>
      </c>
      <c r="U1352">
        <f ca="1">AVERAGE(T$2:T1352)</f>
        <v>41.391152114767017</v>
      </c>
    </row>
    <row r="1353" spans="1:21" x14ac:dyDescent="0.25">
      <c r="A1353" s="75" t="s">
        <v>1</v>
      </c>
      <c r="B1353">
        <v>7.333333333333333</v>
      </c>
      <c r="C1353" s="76" t="s">
        <v>86</v>
      </c>
      <c r="E1353">
        <f t="shared" ca="1" si="42"/>
        <v>0.24483106011750777</v>
      </c>
      <c r="F1353">
        <v>0.72222222222222221</v>
      </c>
      <c r="G1353">
        <f>AVERAGE(F$2:F1353)</f>
        <v>65.32024419277117</v>
      </c>
      <c r="T1353">
        <f t="shared" ca="1" si="43"/>
        <v>2.2785648090351844</v>
      </c>
      <c r="U1353">
        <f ca="1">AVERAGE(T$2:T1353)</f>
        <v>41.362222686286451</v>
      </c>
    </row>
    <row r="1354" spans="1:21" x14ac:dyDescent="0.25">
      <c r="A1354" s="75" t="s">
        <v>1</v>
      </c>
      <c r="B1354">
        <v>0.66417910447761197</v>
      </c>
      <c r="C1354" s="76" t="s">
        <v>87</v>
      </c>
      <c r="E1354">
        <f t="shared" ca="1" si="42"/>
        <v>6.8065690087065756E-3</v>
      </c>
      <c r="F1354">
        <v>0.17647058823529413</v>
      </c>
      <c r="G1354">
        <f>AVERAGE(F$2:F1354)</f>
        <v>65.272096540439662</v>
      </c>
      <c r="T1354">
        <f t="shared" ca="1" si="43"/>
        <v>2.8721557686850931</v>
      </c>
      <c r="U1354">
        <f ca="1">AVERAGE(T$2:T1354)</f>
        <v>41.333774743257919</v>
      </c>
    </row>
    <row r="1355" spans="1:21" x14ac:dyDescent="0.25">
      <c r="A1355" s="75" t="s">
        <v>1</v>
      </c>
      <c r="B1355">
        <v>0.25</v>
      </c>
      <c r="C1355" s="76" t="s">
        <v>88</v>
      </c>
      <c r="E1355">
        <f t="shared" ca="1" si="42"/>
        <v>8.3267823574856181E-2</v>
      </c>
      <c r="F1355">
        <v>0</v>
      </c>
      <c r="G1355">
        <f>AVERAGE(F$2:F1355)</f>
        <v>65.22388967445707</v>
      </c>
      <c r="T1355">
        <f t="shared" ca="1" si="43"/>
        <v>10.568273319204264</v>
      </c>
      <c r="U1355">
        <f ca="1">AVERAGE(T$2:T1355)</f>
        <v>41.311052807198791</v>
      </c>
    </row>
    <row r="1356" spans="1:21" x14ac:dyDescent="0.25">
      <c r="A1356" s="75" t="s">
        <v>1</v>
      </c>
      <c r="B1356">
        <v>3.1105000859254207E-2</v>
      </c>
      <c r="C1356" s="76" t="s">
        <v>89</v>
      </c>
      <c r="E1356">
        <f t="shared" ca="1" si="42"/>
        <v>6.2555734834179533E-2</v>
      </c>
      <c r="F1356">
        <v>19</v>
      </c>
      <c r="G1356">
        <f>AVERAGE(F$2:F1356)</f>
        <v>65.189776102741604</v>
      </c>
      <c r="T1356">
        <f t="shared" ca="1" si="43"/>
        <v>89.428736306558108</v>
      </c>
      <c r="U1356">
        <f ca="1">AVERAGE(T$2:T1356)</f>
        <v>41.346564012733374</v>
      </c>
    </row>
    <row r="1357" spans="1:21" x14ac:dyDescent="0.25">
      <c r="A1357" s="75" t="s">
        <v>1</v>
      </c>
      <c r="B1357">
        <v>0.99722222222222223</v>
      </c>
      <c r="C1357" s="76" t="s">
        <v>90</v>
      </c>
      <c r="E1357">
        <f t="shared" ca="1" si="42"/>
        <v>0.77847689973252154</v>
      </c>
      <c r="F1357">
        <v>0.61725067385444743</v>
      </c>
      <c r="G1357">
        <f>AVERAGE(F$2:F1357)</f>
        <v>65.142156246230613</v>
      </c>
      <c r="T1357">
        <f t="shared" ca="1" si="43"/>
        <v>3.2114623255905883</v>
      </c>
      <c r="U1357">
        <f ca="1">AVERAGE(T$2:T1357)</f>
        <v>41.318440781400675</v>
      </c>
    </row>
    <row r="1358" spans="1:21" x14ac:dyDescent="0.25">
      <c r="A1358" s="75" t="s">
        <v>1</v>
      </c>
      <c r="B1358">
        <v>0.40597539543057987</v>
      </c>
      <c r="C1358" s="76" t="s">
        <v>91</v>
      </c>
      <c r="E1358">
        <f t="shared" ca="1" si="42"/>
        <v>0.8287146137375685</v>
      </c>
      <c r="F1358">
        <v>1.7692307692307692</v>
      </c>
      <c r="G1358">
        <f>AVERAGE(F$2:F1358)</f>
        <v>65.095455490536438</v>
      </c>
      <c r="T1358">
        <f t="shared" ca="1" si="43"/>
        <v>3.8496288295682874</v>
      </c>
      <c r="U1358">
        <f ca="1">AVERAGE(T$2:T1358)</f>
        <v>41.290829276646193</v>
      </c>
    </row>
    <row r="1359" spans="1:21" x14ac:dyDescent="0.25">
      <c r="A1359" s="75" t="s">
        <v>1</v>
      </c>
      <c r="B1359">
        <v>0.67785234899328861</v>
      </c>
      <c r="C1359" s="76" t="s">
        <v>92</v>
      </c>
      <c r="E1359">
        <f t="shared" ca="1" si="42"/>
        <v>0.74755480362880988</v>
      </c>
      <c r="F1359">
        <v>5.1110235185915127E-2</v>
      </c>
      <c r="G1359">
        <f>AVERAGE(F$2:F1359)</f>
        <v>65.047558329081838</v>
      </c>
      <c r="T1359">
        <f t="shared" ca="1" si="43"/>
        <v>77.833422780714059</v>
      </c>
      <c r="U1359">
        <f ca="1">AVERAGE(T$2:T1359)</f>
        <v>41.317738402937849</v>
      </c>
    </row>
    <row r="1360" spans="1:21" x14ac:dyDescent="0.25">
      <c r="A1360" s="75" t="s">
        <v>1</v>
      </c>
      <c r="B1360">
        <v>0.37254901960784315</v>
      </c>
      <c r="C1360" s="76" t="s">
        <v>93</v>
      </c>
      <c r="E1360">
        <f t="shared" ca="1" si="42"/>
        <v>0.44509679615863007</v>
      </c>
      <c r="F1360">
        <v>0.13494809688581308</v>
      </c>
      <c r="G1360">
        <f>AVERAGE(F$2:F1360)</f>
        <v>64.999793347306863</v>
      </c>
      <c r="T1360">
        <f t="shared" ca="1" si="43"/>
        <v>3.4587851923436284</v>
      </c>
      <c r="U1360">
        <f ca="1">AVERAGE(T$2:T1360)</f>
        <v>41.289880453555512</v>
      </c>
    </row>
    <row r="1361" spans="1:21" x14ac:dyDescent="0.25">
      <c r="A1361" s="75" t="s">
        <v>1</v>
      </c>
      <c r="B1361">
        <v>0.58333333333333337</v>
      </c>
      <c r="C1361" s="76" t="s">
        <v>94</v>
      </c>
      <c r="E1361">
        <f t="shared" ca="1" si="42"/>
        <v>0.50007714388186131</v>
      </c>
      <c r="F1361">
        <v>0.13043478260869565</v>
      </c>
      <c r="G1361">
        <f>AVERAGE(F$2:F1361)</f>
        <v>64.952095289538704</v>
      </c>
      <c r="T1361">
        <f t="shared" ca="1" si="43"/>
        <v>2.3987148762074018</v>
      </c>
      <c r="U1361">
        <f ca="1">AVERAGE(T$2:T1361)</f>
        <v>41.261284008278054</v>
      </c>
    </row>
    <row r="1362" spans="1:21" x14ac:dyDescent="0.25">
      <c r="B1362">
        <v>0.15411943833530706</v>
      </c>
      <c r="C1362" s="76" t="s">
        <v>81</v>
      </c>
      <c r="E1362">
        <f t="shared" ca="1" si="42"/>
        <v>0.48390404726565928</v>
      </c>
      <c r="F1362">
        <v>0.35931660437800322</v>
      </c>
      <c r="G1362">
        <f>AVERAGE(F$2:F1362)</f>
        <v>64.904635496235869</v>
      </c>
      <c r="T1362">
        <f t="shared" ca="1" si="43"/>
        <v>3.8884316408995079</v>
      </c>
      <c r="U1362">
        <f ca="1">AVERAGE(T$2:T1362)</f>
        <v>41.233824160836924</v>
      </c>
    </row>
    <row r="1363" spans="1:21" x14ac:dyDescent="0.25">
      <c r="A1363" s="75" t="s">
        <v>2</v>
      </c>
      <c r="B1363">
        <v>0.35607667644979124</v>
      </c>
      <c r="C1363" s="76" t="s">
        <v>82</v>
      </c>
      <c r="E1363">
        <f t="shared" ca="1" si="42"/>
        <v>0.52804034791694032</v>
      </c>
      <c r="F1363">
        <v>2.9138943248532287</v>
      </c>
      <c r="G1363">
        <f>AVERAGE(F$2:F1363)</f>
        <v>64.859121001983752</v>
      </c>
      <c r="T1363">
        <f t="shared" ca="1" si="43"/>
        <v>3.1960994963937313</v>
      </c>
      <c r="U1363">
        <f ca="1">AVERAGE(T$2:T1363)</f>
        <v>41.205896316002537</v>
      </c>
    </row>
    <row r="1364" spans="1:21" x14ac:dyDescent="0.25">
      <c r="A1364" s="75" t="s">
        <v>2</v>
      </c>
      <c r="B1364">
        <v>0.2</v>
      </c>
      <c r="C1364" s="76" t="s">
        <v>83</v>
      </c>
      <c r="E1364">
        <f t="shared" ca="1" si="42"/>
        <v>0.66922729280164939</v>
      </c>
      <c r="F1364">
        <v>2.941176470588238E-2</v>
      </c>
      <c r="G1364">
        <f>AVERAGE(F$2:F1364)</f>
        <v>64.811557018684198</v>
      </c>
      <c r="T1364">
        <f t="shared" ca="1" si="43"/>
        <v>33.932172397862438</v>
      </c>
      <c r="U1364">
        <f ca="1">AVERAGE(T$2:T1364)</f>
        <v>41.200559761403753</v>
      </c>
    </row>
    <row r="1365" spans="1:21" x14ac:dyDescent="0.25">
      <c r="A1365" s="75" t="s">
        <v>2</v>
      </c>
      <c r="B1365">
        <v>1.9868578255675029</v>
      </c>
      <c r="C1365" s="76" t="s">
        <v>84</v>
      </c>
      <c r="E1365">
        <f t="shared" ca="1" si="42"/>
        <v>9.2613810522109485E-2</v>
      </c>
      <c r="F1365">
        <v>4.8364551299972046E-2</v>
      </c>
      <c r="G1365">
        <f>AVERAGE(F$2:F1365)</f>
        <v>64.76407667230049</v>
      </c>
      <c r="T1365">
        <f t="shared" ca="1" si="43"/>
        <v>13.094028196502689</v>
      </c>
      <c r="U1365">
        <f ca="1">AVERAGE(T$2:T1365)</f>
        <v>41.179953799845904</v>
      </c>
    </row>
    <row r="1366" spans="1:21" x14ac:dyDescent="0.25">
      <c r="A1366" s="75" t="s">
        <v>2</v>
      </c>
      <c r="B1366">
        <v>0.45401672119229364</v>
      </c>
      <c r="C1366" s="76" t="s">
        <v>85</v>
      </c>
      <c r="E1366">
        <f t="shared" ca="1" si="42"/>
        <v>0.45833587452165447</v>
      </c>
      <c r="F1366">
        <v>5.005005005005005E-4</v>
      </c>
      <c r="G1366">
        <f>AVERAGE(F$2:F1366)</f>
        <v>64.716630828951196</v>
      </c>
      <c r="T1366">
        <f t="shared" ca="1" si="43"/>
        <v>11.821786400662035</v>
      </c>
      <c r="U1366">
        <f ca="1">AVERAGE(T$2:T1366)</f>
        <v>41.158445984901455</v>
      </c>
    </row>
    <row r="1367" spans="1:21" x14ac:dyDescent="0.25">
      <c r="A1367" s="75" t="s">
        <v>2</v>
      </c>
      <c r="B1367">
        <v>0.16666666666666666</v>
      </c>
      <c r="C1367" s="76" t="s">
        <v>86</v>
      </c>
      <c r="E1367">
        <f t="shared" ca="1" si="42"/>
        <v>0.75416827068767733</v>
      </c>
      <c r="F1367">
        <v>38.787798408488065</v>
      </c>
      <c r="G1367">
        <f>AVERAGE(F$2:F1367)</f>
        <v>64.697649253240755</v>
      </c>
      <c r="T1367">
        <f t="shared" ca="1" si="43"/>
        <v>5.9730808178063004</v>
      </c>
      <c r="U1367">
        <f ca="1">AVERAGE(T$2:T1367)</f>
        <v>41.132688030899189</v>
      </c>
    </row>
    <row r="1368" spans="1:21" x14ac:dyDescent="0.25">
      <c r="A1368" s="75" t="s">
        <v>2</v>
      </c>
      <c r="B1368">
        <v>7.462686567164179E-3</v>
      </c>
      <c r="C1368" s="76" t="s">
        <v>87</v>
      </c>
      <c r="E1368">
        <f t="shared" ca="1" si="42"/>
        <v>1.1469145907375689E-3</v>
      </c>
      <c r="F1368">
        <v>0.83783783783783783</v>
      </c>
      <c r="G1368">
        <f>AVERAGE(F$2:F1368)</f>
        <v>64.650933955936139</v>
      </c>
      <c r="T1368">
        <f t="shared" ca="1" si="43"/>
        <v>34.135760731461303</v>
      </c>
      <c r="U1368">
        <f ca="1">AVERAGE(T$2:T1368)</f>
        <v>41.127569576400695</v>
      </c>
    </row>
    <row r="1369" spans="1:21" x14ac:dyDescent="0.25">
      <c r="A1369" s="75" t="s">
        <v>2</v>
      </c>
      <c r="B1369">
        <v>0.125</v>
      </c>
      <c r="C1369" s="76" t="s">
        <v>88</v>
      </c>
      <c r="E1369">
        <f t="shared" ca="1" si="42"/>
        <v>0.37711782464136601</v>
      </c>
      <c r="F1369">
        <v>0.29260450160771695</v>
      </c>
      <c r="G1369">
        <f>AVERAGE(F$2:F1369)</f>
        <v>64.603888393469532</v>
      </c>
      <c r="T1369">
        <f t="shared" ca="1" si="43"/>
        <v>2.0554000169842959</v>
      </c>
      <c r="U1369">
        <f ca="1">AVERAGE(T$2:T1369)</f>
        <v>41.099008048944988</v>
      </c>
    </row>
    <row r="1370" spans="1:21" x14ac:dyDescent="0.25">
      <c r="A1370" s="75" t="s">
        <v>2</v>
      </c>
      <c r="B1370">
        <v>0.20295583433579659</v>
      </c>
      <c r="C1370" s="76" t="s">
        <v>89</v>
      </c>
      <c r="E1370">
        <f t="shared" ca="1" si="42"/>
        <v>0.31285489648461273</v>
      </c>
      <c r="F1370">
        <v>9.9009900990099098E-3</v>
      </c>
      <c r="G1370">
        <f>AVERAGE(F$2:F1370)</f>
        <v>64.5567050571632</v>
      </c>
      <c r="T1370">
        <f t="shared" ca="1" si="43"/>
        <v>12.853159211814116</v>
      </c>
      <c r="U1370">
        <f ca="1">AVERAGE(T$2:T1370)</f>
        <v>41.078375580838973</v>
      </c>
    </row>
    <row r="1371" spans="1:21" x14ac:dyDescent="0.25">
      <c r="A1371" s="75" t="s">
        <v>2</v>
      </c>
      <c r="B1371">
        <v>0.72222222222222221</v>
      </c>
      <c r="C1371" s="76" t="s">
        <v>90</v>
      </c>
      <c r="E1371">
        <f t="shared" ca="1" si="42"/>
        <v>0.76646788247116915</v>
      </c>
      <c r="F1371">
        <v>0.98586505842442518</v>
      </c>
      <c r="G1371">
        <f>AVERAGE(F$2:F1371)</f>
        <v>64.510302984171418</v>
      </c>
      <c r="T1371">
        <f t="shared" ca="1" si="43"/>
        <v>79.365507769497199</v>
      </c>
      <c r="U1371">
        <f ca="1">AVERAGE(T$2:T1371)</f>
        <v>41.106322392655514</v>
      </c>
    </row>
    <row r="1372" spans="1:21" x14ac:dyDescent="0.25">
      <c r="A1372" s="75" t="s">
        <v>2</v>
      </c>
      <c r="B1372">
        <v>0.75746924428822482</v>
      </c>
      <c r="C1372" s="76" t="s">
        <v>91</v>
      </c>
      <c r="E1372">
        <f t="shared" ca="1" si="42"/>
        <v>0.85998007086593808</v>
      </c>
      <c r="F1372">
        <v>0.25149700598802399</v>
      </c>
      <c r="G1372">
        <f>AVERAGE(F$2:F1372)</f>
        <v>64.463432957929115</v>
      </c>
      <c r="T1372">
        <f t="shared" ca="1" si="43"/>
        <v>32.165405204406014</v>
      </c>
      <c r="U1372">
        <f ca="1">AVERAGE(T$2:T1372)</f>
        <v>41.099800935917187</v>
      </c>
    </row>
    <row r="1373" spans="1:21" x14ac:dyDescent="0.25">
      <c r="A1373" s="75" t="s">
        <v>2</v>
      </c>
      <c r="B1373">
        <v>0.49664429530201343</v>
      </c>
      <c r="C1373" s="76" t="s">
        <v>92</v>
      </c>
      <c r="E1373">
        <f t="shared" ca="1" si="42"/>
        <v>0.17987440451721637</v>
      </c>
      <c r="F1373">
        <v>0.86008820039846878</v>
      </c>
      <c r="G1373">
        <f>AVERAGE(F$2:F1373)</f>
        <v>64.417074834928002</v>
      </c>
      <c r="T1373">
        <f t="shared" ca="1" si="43"/>
        <v>5.8667211196402302</v>
      </c>
      <c r="U1373">
        <f ca="1">AVERAGE(T$2:T1373)</f>
        <v>41.074120848587533</v>
      </c>
    </row>
    <row r="1374" spans="1:21" x14ac:dyDescent="0.25">
      <c r="A1374" s="75" t="s">
        <v>2</v>
      </c>
      <c r="B1374">
        <v>0.60784313725490191</v>
      </c>
      <c r="C1374" s="76" t="s">
        <v>93</v>
      </c>
      <c r="E1374">
        <f t="shared" ca="1" si="42"/>
        <v>0.67626669558719288</v>
      </c>
      <c r="F1374">
        <v>6.3829787234042618E-2</v>
      </c>
      <c r="G1374">
        <f>AVERAGE(F$2:F1374)</f>
        <v>64.370204299569153</v>
      </c>
      <c r="T1374">
        <f t="shared" ca="1" si="43"/>
        <v>395.00698611546301</v>
      </c>
      <c r="U1374">
        <f ca="1">AVERAGE(T$2:T1374)</f>
        <v>41.331901522489119</v>
      </c>
    </row>
    <row r="1375" spans="1:21" x14ac:dyDescent="0.25">
      <c r="A1375" s="75" t="s">
        <v>2</v>
      </c>
      <c r="B1375">
        <v>0.45833333333333331</v>
      </c>
      <c r="C1375" s="76" t="s">
        <v>94</v>
      </c>
      <c r="E1375">
        <f t="shared" ca="1" si="42"/>
        <v>0.94497601035776269</v>
      </c>
      <c r="F1375">
        <v>0.44206008583690987</v>
      </c>
      <c r="G1375">
        <f>AVERAGE(F$2:F1375)</f>
        <v>64.32367726593472</v>
      </c>
      <c r="T1375">
        <f t="shared" ca="1" si="43"/>
        <v>4.3654907746265863</v>
      </c>
      <c r="U1375">
        <f ca="1">AVERAGE(T$2:T1375)</f>
        <v>41.304997293414978</v>
      </c>
    </row>
    <row r="1376" spans="1:21" x14ac:dyDescent="0.25">
      <c r="B1376">
        <v>1.8609372356623245E-3</v>
      </c>
      <c r="C1376" s="76" t="s">
        <v>81</v>
      </c>
      <c r="E1376">
        <f t="shared" ca="1" si="42"/>
        <v>0.85781426652736859</v>
      </c>
      <c r="F1376">
        <v>0.42857142857142855</v>
      </c>
      <c r="G1376">
        <f>AVERAGE(F$2:F1376)</f>
        <v>64.277208098052995</v>
      </c>
      <c r="T1376">
        <f t="shared" ca="1" si="43"/>
        <v>3.0260681355839809</v>
      </c>
      <c r="U1376">
        <f ca="1">AVERAGE(T$2:T1376)</f>
        <v>41.277158072209289</v>
      </c>
    </row>
    <row r="1377" spans="1:21" x14ac:dyDescent="0.25">
      <c r="A1377" s="75" t="s">
        <v>3</v>
      </c>
      <c r="B1377">
        <v>0.21078274683017076</v>
      </c>
      <c r="C1377" s="76" t="s">
        <v>82</v>
      </c>
      <c r="E1377">
        <f t="shared" ca="1" si="42"/>
        <v>0.62910661219531072</v>
      </c>
      <c r="F1377">
        <v>0.68057921635434415</v>
      </c>
      <c r="G1377">
        <f>AVERAGE(F$2:F1377)</f>
        <v>64.230989617761054</v>
      </c>
      <c r="T1377">
        <f t="shared" ca="1" si="43"/>
        <v>3.9266369223558426</v>
      </c>
      <c r="U1377">
        <f ca="1">AVERAGE(T$2:T1377)</f>
        <v>41.250013798117827</v>
      </c>
    </row>
    <row r="1378" spans="1:21" x14ac:dyDescent="0.25">
      <c r="A1378" s="75" t="s">
        <v>3</v>
      </c>
      <c r="B1378">
        <v>0.6</v>
      </c>
      <c r="C1378" s="76" t="s">
        <v>83</v>
      </c>
      <c r="E1378">
        <f t="shared" ca="1" si="42"/>
        <v>0.11296963221567446</v>
      </c>
      <c r="F1378">
        <v>4</v>
      </c>
      <c r="G1378">
        <f>AVERAGE(F$2:F1378)</f>
        <v>64.187248884560063</v>
      </c>
      <c r="T1378">
        <f t="shared" ca="1" si="43"/>
        <v>4.5045183534634381</v>
      </c>
      <c r="U1378">
        <f ca="1">AVERAGE(T$2:T1378)</f>
        <v>41.223328616240799</v>
      </c>
    </row>
    <row r="1379" spans="1:21" x14ac:dyDescent="0.25">
      <c r="A1379" s="75" t="s">
        <v>3</v>
      </c>
      <c r="B1379">
        <v>0.19474313022700118</v>
      </c>
      <c r="C1379" s="76" t="s">
        <v>84</v>
      </c>
      <c r="E1379">
        <f t="shared" ca="1" si="42"/>
        <v>0.14804701956321897</v>
      </c>
      <c r="F1379">
        <v>5.8027210884353746</v>
      </c>
      <c r="G1379">
        <f>AVERAGE(F$2:F1379)</f>
        <v>64.144879851326309</v>
      </c>
      <c r="T1379">
        <f t="shared" ca="1" si="43"/>
        <v>13.908618397543881</v>
      </c>
      <c r="U1379">
        <f ca="1">AVERAGE(T$2:T1379)</f>
        <v>41.203506620436237</v>
      </c>
    </row>
    <row r="1380" spans="1:21" x14ac:dyDescent="0.25">
      <c r="A1380" s="75" t="s">
        <v>3</v>
      </c>
      <c r="B1380">
        <v>9.1239549254816477E-2</v>
      </c>
      <c r="C1380" s="76" t="s">
        <v>85</v>
      </c>
      <c r="E1380">
        <f t="shared" ca="1" si="42"/>
        <v>0.12609866966170746</v>
      </c>
      <c r="F1380">
        <v>1.5423728813559323</v>
      </c>
      <c r="G1380">
        <f>AVERAGE(F$2:F1380)</f>
        <v>64.099482819440908</v>
      </c>
      <c r="T1380">
        <f t="shared" ca="1" si="43"/>
        <v>4.7261385899675386</v>
      </c>
      <c r="U1380">
        <f ca="1">AVERAGE(T$2:T1380)</f>
        <v>41.177054576904354</v>
      </c>
    </row>
    <row r="1381" spans="1:21" x14ac:dyDescent="0.25">
      <c r="A1381" s="75" t="s">
        <v>3</v>
      </c>
      <c r="B1381">
        <v>0</v>
      </c>
      <c r="C1381" s="76" t="s">
        <v>86</v>
      </c>
      <c r="E1381">
        <f t="shared" ca="1" si="42"/>
        <v>0.84938041305965006</v>
      </c>
      <c r="F1381">
        <v>0.5</v>
      </c>
      <c r="G1381">
        <f>AVERAGE(F$2:F1381)</f>
        <v>64.053396237687679</v>
      </c>
      <c r="T1381">
        <f t="shared" ca="1" si="43"/>
        <v>4.1415632532680169</v>
      </c>
      <c r="U1381">
        <f ca="1">AVERAGE(T$2:T1381)</f>
        <v>41.150217264350992</v>
      </c>
    </row>
    <row r="1382" spans="1:21" x14ac:dyDescent="0.25">
      <c r="A1382" s="75" t="s">
        <v>3</v>
      </c>
      <c r="B1382">
        <v>7.462686567164179E-3</v>
      </c>
      <c r="C1382" s="76" t="s">
        <v>87</v>
      </c>
      <c r="E1382">
        <f t="shared" ca="1" si="42"/>
        <v>0.76431498538955267</v>
      </c>
      <c r="F1382">
        <v>0.4</v>
      </c>
      <c r="G1382">
        <f>AVERAGE(F$2:F1382)</f>
        <v>64.007303988420716</v>
      </c>
      <c r="T1382">
        <f t="shared" ca="1" si="43"/>
        <v>3.9857007162127682</v>
      </c>
      <c r="U1382">
        <f ca="1">AVERAGE(T$2:T1382)</f>
        <v>41.123305956206067</v>
      </c>
    </row>
    <row r="1383" spans="1:21" x14ac:dyDescent="0.25">
      <c r="A1383" s="75" t="s">
        <v>3</v>
      </c>
      <c r="B1383">
        <v>0.375</v>
      </c>
      <c r="C1383" s="76" t="s">
        <v>88</v>
      </c>
      <c r="E1383">
        <f t="shared" ca="1" si="42"/>
        <v>0.27723309081092884</v>
      </c>
      <c r="F1383">
        <v>0.95614035087719296</v>
      </c>
      <c r="G1383">
        <f>AVERAGE(F$2:F1383)</f>
        <v>63.961680859884133</v>
      </c>
      <c r="T1383">
        <f t="shared" ca="1" si="43"/>
        <v>7.8875802775732877</v>
      </c>
      <c r="U1383">
        <f ca="1">AVERAGE(T$2:T1383)</f>
        <v>41.099256950649895</v>
      </c>
    </row>
    <row r="1384" spans="1:21" x14ac:dyDescent="0.25">
      <c r="A1384" s="75" t="s">
        <v>3</v>
      </c>
      <c r="B1384">
        <v>3.1105000859254207E-2</v>
      </c>
      <c r="C1384" s="76" t="s">
        <v>89</v>
      </c>
      <c r="E1384">
        <f t="shared" ca="1" si="42"/>
        <v>0.88869189840993823</v>
      </c>
      <c r="F1384">
        <v>3</v>
      </c>
      <c r="G1384">
        <f>AVERAGE(F$2:F1384)</f>
        <v>63.917601553405547</v>
      </c>
      <c r="T1384">
        <f t="shared" ca="1" si="43"/>
        <v>4.5507862282224094</v>
      </c>
      <c r="U1384">
        <f ca="1">AVERAGE(T$2:T1384)</f>
        <v>41.072830001465206</v>
      </c>
    </row>
    <row r="1385" spans="1:21" x14ac:dyDescent="0.25">
      <c r="A1385" s="75" t="s">
        <v>3</v>
      </c>
      <c r="B1385">
        <v>19.833333333333332</v>
      </c>
      <c r="C1385" s="76" t="s">
        <v>90</v>
      </c>
      <c r="E1385">
        <f t="shared" ca="1" si="42"/>
        <v>1.2318128671201745E-2</v>
      </c>
      <c r="F1385">
        <v>0.18032786885245902</v>
      </c>
      <c r="G1385">
        <f>AVERAGE(F$2:F1385)</f>
        <v>63.871548609991848</v>
      </c>
      <c r="T1385">
        <f t="shared" ca="1" si="43"/>
        <v>6.4993902429464905</v>
      </c>
      <c r="U1385">
        <f ca="1">AVERAGE(T$2:T1385)</f>
        <v>41.047849192391133</v>
      </c>
    </row>
    <row r="1386" spans="1:21" x14ac:dyDescent="0.25">
      <c r="A1386" s="75" t="s">
        <v>3</v>
      </c>
      <c r="B1386">
        <v>5.44815465729349E-2</v>
      </c>
      <c r="C1386" s="76" t="s">
        <v>91</v>
      </c>
      <c r="E1386">
        <f t="shared" ca="1" si="42"/>
        <v>0.85050023890954962</v>
      </c>
      <c r="F1386">
        <v>0.18616144975288304</v>
      </c>
      <c r="G1386">
        <f>AVERAGE(F$2:F1386)</f>
        <v>63.825566380995284</v>
      </c>
      <c r="T1386">
        <f t="shared" ca="1" si="43"/>
        <v>8.1372802424759705</v>
      </c>
      <c r="U1386">
        <f ca="1">AVERAGE(T$2:T1386)</f>
        <v>41.024087048744981</v>
      </c>
    </row>
    <row r="1387" spans="1:21" x14ac:dyDescent="0.25">
      <c r="A1387" s="75" t="s">
        <v>3</v>
      </c>
      <c r="B1387">
        <v>0.32885906040268459</v>
      </c>
      <c r="C1387" s="76" t="s">
        <v>92</v>
      </c>
      <c r="E1387">
        <f t="shared" ca="1" si="42"/>
        <v>0.60244992393930141</v>
      </c>
      <c r="F1387">
        <v>1.3333333333333333</v>
      </c>
      <c r="G1387">
        <f>AVERAGE(F$2:F1387)</f>
        <v>63.780478189763194</v>
      </c>
      <c r="T1387">
        <f t="shared" ca="1" si="43"/>
        <v>2.2317668636640704</v>
      </c>
      <c r="U1387">
        <f ca="1">AVERAGE(T$2:T1387)</f>
        <v>40.996098361742753</v>
      </c>
    </row>
    <row r="1388" spans="1:21" x14ac:dyDescent="0.25">
      <c r="A1388" s="75" t="s">
        <v>3</v>
      </c>
      <c r="B1388">
        <v>0.90196078431372551</v>
      </c>
      <c r="C1388" s="76" t="s">
        <v>93</v>
      </c>
      <c r="E1388">
        <f t="shared" ca="1" si="42"/>
        <v>0.50207189996489576</v>
      </c>
      <c r="F1388">
        <v>4.9737156511350058</v>
      </c>
      <c r="G1388">
        <f>AVERAGE(F$2:F1388)</f>
        <v>63.738079658733191</v>
      </c>
      <c r="T1388">
        <f t="shared" ca="1" si="43"/>
        <v>8.4964264671727445</v>
      </c>
      <c r="U1388">
        <f ca="1">AVERAGE(T$2:T1388)</f>
        <v>40.972666730960803</v>
      </c>
    </row>
    <row r="1389" spans="1:21" x14ac:dyDescent="0.25">
      <c r="A1389" s="75" t="s">
        <v>3</v>
      </c>
      <c r="B1389">
        <v>0.79166666666666663</v>
      </c>
      <c r="C1389" s="76" t="s">
        <v>94</v>
      </c>
      <c r="E1389">
        <f t="shared" ca="1" si="42"/>
        <v>0.27464859347040549</v>
      </c>
      <c r="F1389">
        <v>0.5</v>
      </c>
      <c r="G1389">
        <f>AVERAGE(F$2:F1389)</f>
        <v>63.692519082610183</v>
      </c>
      <c r="T1389">
        <f t="shared" ca="1" si="43"/>
        <v>4.6289147627053202</v>
      </c>
      <c r="U1389">
        <f ca="1">AVERAGE(T$2:T1389)</f>
        <v>40.946482471617678</v>
      </c>
    </row>
    <row r="1390" spans="1:21" x14ac:dyDescent="0.25">
      <c r="B1390">
        <v>1.2180680087971579E-2</v>
      </c>
      <c r="C1390" s="76" t="s">
        <v>81</v>
      </c>
      <c r="E1390">
        <f t="shared" ca="1" si="42"/>
        <v>0.22910599160954037</v>
      </c>
      <c r="F1390">
        <v>0.1646778042959427</v>
      </c>
      <c r="G1390">
        <f>AVERAGE(F$2:F1390)</f>
        <v>63.646782695800738</v>
      </c>
      <c r="T1390">
        <f t="shared" ca="1" si="43"/>
        <v>3.8556735697687161</v>
      </c>
      <c r="U1390">
        <f ca="1">AVERAGE(T$2:T1390)</f>
        <v>40.919779225468041</v>
      </c>
    </row>
    <row r="1391" spans="1:21" x14ac:dyDescent="0.25">
      <c r="A1391" s="75" t="s">
        <v>4</v>
      </c>
      <c r="B1391">
        <v>0.45293929619620493</v>
      </c>
      <c r="C1391" s="76" t="s">
        <v>82</v>
      </c>
      <c r="E1391">
        <f t="shared" ca="1" si="42"/>
        <v>0.90894444623492554</v>
      </c>
      <c r="F1391">
        <v>0.75</v>
      </c>
      <c r="G1391">
        <f>AVERAGE(F$2:F1391)</f>
        <v>63.60153321184692</v>
      </c>
      <c r="T1391">
        <f t="shared" ca="1" si="43"/>
        <v>2.6856410912021751</v>
      </c>
      <c r="U1391">
        <f ca="1">AVERAGE(T$2:T1391)</f>
        <v>40.892272651270723</v>
      </c>
    </row>
    <row r="1392" spans="1:21" x14ac:dyDescent="0.25">
      <c r="A1392" s="75" t="s">
        <v>4</v>
      </c>
      <c r="B1392">
        <v>1.4</v>
      </c>
      <c r="C1392" s="76" t="s">
        <v>83</v>
      </c>
      <c r="E1392">
        <f t="shared" ca="1" si="42"/>
        <v>0.4630825127231889</v>
      </c>
      <c r="F1392">
        <v>5.033238366571699E-2</v>
      </c>
      <c r="G1392">
        <f>AVERAGE(F$2:F1392)</f>
        <v>63.555845792128601</v>
      </c>
      <c r="T1392">
        <f t="shared" ca="1" si="43"/>
        <v>2.2399625558804979</v>
      </c>
      <c r="U1392">
        <f ca="1">AVERAGE(T$2:T1392)</f>
        <v>40.864485224890146</v>
      </c>
    </row>
    <row r="1393" spans="1:21" x14ac:dyDescent="0.25">
      <c r="A1393" s="75" t="s">
        <v>4</v>
      </c>
      <c r="B1393">
        <v>0.64157706093189959</v>
      </c>
      <c r="C1393" s="76" t="s">
        <v>84</v>
      </c>
      <c r="E1393">
        <f t="shared" ca="1" si="42"/>
        <v>0.83429808088986035</v>
      </c>
      <c r="F1393">
        <v>0.67741935483870963</v>
      </c>
      <c r="G1393">
        <f>AVERAGE(F$2:F1393)</f>
        <v>63.510674508768474</v>
      </c>
      <c r="T1393">
        <f t="shared" ca="1" si="43"/>
        <v>2.5329764038047426</v>
      </c>
      <c r="U1393">
        <f ca="1">AVERAGE(T$2:T1393)</f>
        <v>40.836948221426717</v>
      </c>
    </row>
    <row r="1394" spans="1:21" x14ac:dyDescent="0.25">
      <c r="A1394" s="75" t="s">
        <v>4</v>
      </c>
      <c r="B1394">
        <v>0.27299163940385318</v>
      </c>
      <c r="C1394" s="76" t="s">
        <v>85</v>
      </c>
      <c r="E1394">
        <f t="shared" ca="1" si="42"/>
        <v>0.48331171969973841</v>
      </c>
      <c r="F1394">
        <v>0.15442336552891833</v>
      </c>
      <c r="G1394">
        <f>AVERAGE(F$2:F1394)</f>
        <v>63.465192634293786</v>
      </c>
      <c r="T1394">
        <f t="shared" ca="1" si="43"/>
        <v>2.7232158956006058</v>
      </c>
      <c r="U1394">
        <f ca="1">AVERAGE(T$2:T1394)</f>
        <v>40.809587322413208</v>
      </c>
    </row>
    <row r="1395" spans="1:21" x14ac:dyDescent="0.25">
      <c r="A1395" s="75" t="s">
        <v>4</v>
      </c>
      <c r="B1395">
        <v>0</v>
      </c>
      <c r="C1395" s="76" t="s">
        <v>86</v>
      </c>
      <c r="E1395">
        <f t="shared" ca="1" si="42"/>
        <v>0.19691286257722662</v>
      </c>
      <c r="F1395">
        <v>7.5566750629722425E-3</v>
      </c>
      <c r="G1395">
        <f>AVERAGE(F$2:F1395)</f>
        <v>63.419670657278559</v>
      </c>
      <c r="T1395">
        <f t="shared" ca="1" si="43"/>
        <v>3.0572998283903767</v>
      </c>
      <c r="U1395">
        <f ca="1">AVERAGE(T$2:T1395)</f>
        <v>40.782505337123375</v>
      </c>
    </row>
    <row r="1396" spans="1:21" x14ac:dyDescent="0.25">
      <c r="A1396" s="75" t="s">
        <v>4</v>
      </c>
      <c r="B1396">
        <v>7.462686567164179E-3</v>
      </c>
      <c r="C1396" s="76" t="s">
        <v>87</v>
      </c>
      <c r="E1396">
        <f t="shared" ca="1" si="42"/>
        <v>0.38184226864887838</v>
      </c>
      <c r="F1396">
        <v>0.50684931506849318</v>
      </c>
      <c r="G1396">
        <f>AVERAGE(F$2:F1396)</f>
        <v>63.374571860617479</v>
      </c>
      <c r="T1396">
        <f t="shared" ca="1" si="43"/>
        <v>28.25315033143038</v>
      </c>
      <c r="U1396">
        <f ca="1">AVERAGE(T$2:T1396)</f>
        <v>40.773523720631843</v>
      </c>
    </row>
    <row r="1397" spans="1:21" x14ac:dyDescent="0.25">
      <c r="A1397" s="75" t="s">
        <v>4</v>
      </c>
      <c r="B1397">
        <v>0.5</v>
      </c>
      <c r="C1397" s="76" t="s">
        <v>88</v>
      </c>
      <c r="E1397">
        <f t="shared" ca="1" si="42"/>
        <v>0.45136593056654595</v>
      </c>
      <c r="F1397">
        <v>0.83333333333333348</v>
      </c>
      <c r="G1397">
        <f>AVERAGE(F$2:F1397)</f>
        <v>63.329771546486185</v>
      </c>
      <c r="T1397">
        <f t="shared" ca="1" si="43"/>
        <v>7.4317792431130938</v>
      </c>
      <c r="U1397">
        <f ca="1">AVERAGE(T$2:T1397)</f>
        <v>40.749639949516137</v>
      </c>
    </row>
    <row r="1398" spans="1:21" x14ac:dyDescent="0.25">
      <c r="A1398" s="75" t="s">
        <v>4</v>
      </c>
      <c r="B1398">
        <v>0.37480666781233896</v>
      </c>
      <c r="C1398" s="76" t="s">
        <v>89</v>
      </c>
      <c r="E1398">
        <f t="shared" ca="1" si="42"/>
        <v>0.40311513377073116</v>
      </c>
      <c r="F1398">
        <v>3.25</v>
      </c>
      <c r="G1398">
        <f>AVERAGE(F$2:F1398)</f>
        <v>63.286765267641165</v>
      </c>
      <c r="T1398">
        <f t="shared" ca="1" si="43"/>
        <v>3.4343736341756652</v>
      </c>
      <c r="U1398">
        <f ca="1">AVERAGE(T$2:T1398)</f>
        <v>40.722928950006228</v>
      </c>
    </row>
    <row r="1399" spans="1:21" x14ac:dyDescent="0.25">
      <c r="A1399" s="75" t="s">
        <v>4</v>
      </c>
      <c r="B1399">
        <v>0.95833333333333337</v>
      </c>
      <c r="C1399" s="76" t="s">
        <v>90</v>
      </c>
      <c r="E1399">
        <f t="shared" ca="1" si="42"/>
        <v>2.6464734981363036E-2</v>
      </c>
      <c r="F1399">
        <v>0.99916666666666665</v>
      </c>
      <c r="G1399">
        <f>AVERAGE(F$2:F1399)</f>
        <v>63.242210476081098</v>
      </c>
      <c r="T1399">
        <f t="shared" ca="1" si="43"/>
        <v>2.6962540463941704</v>
      </c>
      <c r="U1399">
        <f ca="1">AVERAGE(T$2:T1399)</f>
        <v>40.695728181119527</v>
      </c>
    </row>
    <row r="1400" spans="1:21" x14ac:dyDescent="0.25">
      <c r="A1400" s="75" t="s">
        <v>4</v>
      </c>
      <c r="B1400">
        <v>0.20913884007029881</v>
      </c>
      <c r="C1400" s="76" t="s">
        <v>91</v>
      </c>
      <c r="E1400">
        <f t="shared" ca="1" si="42"/>
        <v>0.24441698893387753</v>
      </c>
      <c r="F1400">
        <v>0.91554764601197214</v>
      </c>
      <c r="G1400">
        <f>AVERAGE(F$2:F1400)</f>
        <v>63.19765960915467</v>
      </c>
      <c r="T1400">
        <f t="shared" ca="1" si="43"/>
        <v>4.2493317621158164</v>
      </c>
      <c r="U1400">
        <f ca="1">AVERAGE(T$2:T1400)</f>
        <v>40.669676432428318</v>
      </c>
    </row>
    <row r="1401" spans="1:21" x14ac:dyDescent="0.25">
      <c r="A1401" s="75" t="s">
        <v>4</v>
      </c>
      <c r="B1401">
        <v>0.83221476510067116</v>
      </c>
      <c r="C1401" s="76" t="s">
        <v>92</v>
      </c>
      <c r="E1401">
        <f t="shared" ca="1" si="42"/>
        <v>0.54196676333756355</v>
      </c>
      <c r="F1401">
        <v>0.17647058823529413</v>
      </c>
      <c r="G1401">
        <f>AVERAGE(F$2:F1401)</f>
        <v>63.152644474139734</v>
      </c>
      <c r="T1401">
        <f t="shared" ca="1" si="43"/>
        <v>5.1340252156682409</v>
      </c>
      <c r="U1401">
        <f ca="1">AVERAGE(T$2:T1401)</f>
        <v>40.644293824416344</v>
      </c>
    </row>
    <row r="1402" spans="1:21" x14ac:dyDescent="0.25">
      <c r="A1402" s="75" t="s">
        <v>4</v>
      </c>
      <c r="B1402">
        <v>0.60784313725490191</v>
      </c>
      <c r="C1402" s="76" t="s">
        <v>93</v>
      </c>
      <c r="E1402">
        <f t="shared" ca="1" si="42"/>
        <v>0.88916265915161496</v>
      </c>
      <c r="F1402">
        <v>19</v>
      </c>
      <c r="G1402">
        <f>AVERAGE(F$2:F1402)</f>
        <v>63.121129381724217</v>
      </c>
      <c r="T1402">
        <f t="shared" ca="1" si="43"/>
        <v>2.0711041836082513</v>
      </c>
      <c r="U1402">
        <f ca="1">AVERAGE(T$2:T1402)</f>
        <v>40.616761212253031</v>
      </c>
    </row>
    <row r="1403" spans="1:21" x14ac:dyDescent="0.25">
      <c r="A1403" s="75" t="s">
        <v>4</v>
      </c>
      <c r="B1403">
        <v>4.1666666666666664E-2</v>
      </c>
      <c r="C1403" s="76" t="s">
        <v>94</v>
      </c>
      <c r="E1403">
        <f t="shared" ca="1" si="42"/>
        <v>0.31071347750433476</v>
      </c>
      <c r="F1403">
        <v>1.2727272727272729</v>
      </c>
      <c r="G1403">
        <f>AVERAGE(F$2:F1403)</f>
        <v>63.077014972231346</v>
      </c>
      <c r="T1403">
        <f t="shared" ca="1" si="43"/>
        <v>2.2131863840939636</v>
      </c>
      <c r="U1403">
        <f ca="1">AVERAGE(T$2:T1403)</f>
        <v>40.589369218794999</v>
      </c>
    </row>
    <row r="1404" spans="1:21" x14ac:dyDescent="0.25">
      <c r="B1404">
        <v>2.3684655726611404E-3</v>
      </c>
      <c r="C1404" s="76" t="s">
        <v>81</v>
      </c>
      <c r="E1404">
        <f t="shared" ca="1" si="42"/>
        <v>0.70694692135232395</v>
      </c>
      <c r="F1404">
        <v>0.84774149890035522</v>
      </c>
      <c r="G1404">
        <f>AVERAGE(F$2:F1404)</f>
        <v>63.032660536398609</v>
      </c>
      <c r="T1404">
        <f t="shared" ca="1" si="43"/>
        <v>2.5976545784340499</v>
      </c>
      <c r="U1404">
        <f ca="1">AVERAGE(T$2:T1404)</f>
        <v>40.562290306007853</v>
      </c>
    </row>
    <row r="1405" spans="1:21" x14ac:dyDescent="0.25">
      <c r="A1405" s="75" t="s">
        <v>5</v>
      </c>
      <c r="B1405">
        <v>0.30764536657658442</v>
      </c>
      <c r="C1405" s="76" t="s">
        <v>82</v>
      </c>
      <c r="E1405">
        <f t="shared" ca="1" si="42"/>
        <v>0.55311187459888844</v>
      </c>
      <c r="F1405">
        <v>0.5</v>
      </c>
      <c r="G1405">
        <f>AVERAGE(F$2:F1405)</f>
        <v>62.988121604392624</v>
      </c>
      <c r="T1405">
        <f t="shared" ca="1" si="43"/>
        <v>3.0636601132108892</v>
      </c>
      <c r="U1405">
        <f ca="1">AVERAGE(T$2:T1405)</f>
        <v>40.535581879944615</v>
      </c>
    </row>
    <row r="1406" spans="1:21" x14ac:dyDescent="0.25">
      <c r="A1406" s="75" t="s">
        <v>5</v>
      </c>
      <c r="B1406">
        <v>0</v>
      </c>
      <c r="C1406" s="76" t="s">
        <v>83</v>
      </c>
      <c r="E1406">
        <f t="shared" ca="1" si="42"/>
        <v>7.8125834913091996E-2</v>
      </c>
      <c r="F1406">
        <v>0.6</v>
      </c>
      <c r="G1406">
        <f>AVERAGE(F$2:F1406)</f>
        <v>62.943717247378828</v>
      </c>
      <c r="T1406">
        <f t="shared" ca="1" si="43"/>
        <v>13.939860386338221</v>
      </c>
      <c r="U1406">
        <f ca="1">AVERAGE(T$2:T1406)</f>
        <v>40.516652540803257</v>
      </c>
    </row>
    <row r="1407" spans="1:21" x14ac:dyDescent="0.25">
      <c r="A1407" s="75" t="s">
        <v>5</v>
      </c>
      <c r="B1407">
        <v>0.43369175627240142</v>
      </c>
      <c r="C1407" s="76" t="s">
        <v>84</v>
      </c>
      <c r="E1407">
        <f t="shared" ca="1" si="42"/>
        <v>0.17699869224127884</v>
      </c>
      <c r="F1407">
        <v>0.4505494505494505</v>
      </c>
      <c r="G1407">
        <f>AVERAGE(F$2:F1407)</f>
        <v>62.899269759614363</v>
      </c>
      <c r="T1407">
        <f t="shared" ca="1" si="43"/>
        <v>20.750695295416804</v>
      </c>
      <c r="U1407">
        <f ca="1">AVERAGE(T$2:T1407)</f>
        <v>40.502594249732567</v>
      </c>
    </row>
    <row r="1408" spans="1:21" x14ac:dyDescent="0.25">
      <c r="A1408" s="75" t="s">
        <v>5</v>
      </c>
      <c r="B1408">
        <v>0.81752090149036705</v>
      </c>
      <c r="C1408" s="76" t="s">
        <v>85</v>
      </c>
      <c r="E1408">
        <f t="shared" ca="1" si="42"/>
        <v>0.89255211286944502</v>
      </c>
      <c r="F1408">
        <v>4.3478260869565216E-2</v>
      </c>
      <c r="G1408">
        <f>AVERAGE(F$2:F1408)</f>
        <v>62.854596133815683</v>
      </c>
      <c r="T1408">
        <f t="shared" ca="1" si="43"/>
        <v>5.2215651228931188</v>
      </c>
      <c r="U1408">
        <f ca="1">AVERAGE(T$2:T1408)</f>
        <v>40.477518891433462</v>
      </c>
    </row>
    <row r="1409" spans="1:21" x14ac:dyDescent="0.25">
      <c r="A1409" s="75" t="s">
        <v>5</v>
      </c>
      <c r="B1409">
        <v>1.9166666666666667</v>
      </c>
      <c r="C1409" s="76" t="s">
        <v>86</v>
      </c>
      <c r="E1409">
        <f t="shared" ca="1" si="42"/>
        <v>0.68264131607449707</v>
      </c>
      <c r="F1409">
        <v>2.9126213592233035E-2</v>
      </c>
      <c r="G1409">
        <f>AVERAGE(F$2:F1409)</f>
        <v>62.809975771656426</v>
      </c>
      <c r="T1409">
        <f t="shared" ca="1" si="43"/>
        <v>6.2074809071974402</v>
      </c>
      <c r="U1409">
        <f ca="1">AVERAGE(T$2:T1409)</f>
        <v>40.453179375819659</v>
      </c>
    </row>
    <row r="1410" spans="1:21" x14ac:dyDescent="0.25">
      <c r="A1410" s="75" t="s">
        <v>5</v>
      </c>
      <c r="B1410">
        <v>0.11940298507462686</v>
      </c>
      <c r="C1410" s="76" t="s">
        <v>87</v>
      </c>
      <c r="E1410">
        <f t="shared" ref="E1410:E1473" ca="1" si="44">RAND()</f>
        <v>0.32718068562404268</v>
      </c>
      <c r="F1410">
        <v>0.7567567567567568</v>
      </c>
      <c r="G1410">
        <f>AVERAGE(F$2:F1410)</f>
        <v>62.765935161993617</v>
      </c>
      <c r="T1410">
        <f t="shared" ca="1" si="43"/>
        <v>88.743262750489791</v>
      </c>
      <c r="U1410">
        <f ca="1">AVERAGE(T$2:T1410)</f>
        <v>40.487451968704448</v>
      </c>
    </row>
    <row r="1411" spans="1:21" x14ac:dyDescent="0.25">
      <c r="A1411" s="75" t="s">
        <v>5</v>
      </c>
      <c r="B1411">
        <v>1</v>
      </c>
      <c r="C1411" s="76" t="s">
        <v>88</v>
      </c>
      <c r="E1411">
        <f t="shared" ca="1" si="44"/>
        <v>1.7516381338100517E-2</v>
      </c>
      <c r="F1411">
        <v>53.166666666666664</v>
      </c>
      <c r="G1411">
        <f>AVERAGE(F$2:F1411)</f>
        <v>62.759127170152965</v>
      </c>
      <c r="T1411">
        <f t="shared" ref="T1411:T1474" ca="1" si="45">2*RAND()^-1</f>
        <v>5.1806629833220876</v>
      </c>
      <c r="U1411">
        <f ca="1">AVERAGE(T$2:T1411)</f>
        <v>40.46241169282829</v>
      </c>
    </row>
    <row r="1412" spans="1:21" x14ac:dyDescent="0.25">
      <c r="A1412" s="75" t="s">
        <v>5</v>
      </c>
      <c r="B1412">
        <v>3.1105000859254207E-2</v>
      </c>
      <c r="C1412" s="76" t="s">
        <v>89</v>
      </c>
      <c r="E1412">
        <f t="shared" ca="1" si="44"/>
        <v>0.54300379132825705</v>
      </c>
      <c r="F1412">
        <v>0.62318840579710144</v>
      </c>
      <c r="G1412">
        <f>AVERAGE(F$2:F1412)</f>
        <v>62.715090360256184</v>
      </c>
      <c r="T1412">
        <f t="shared" ca="1" si="45"/>
        <v>3.253330224613928</v>
      </c>
      <c r="U1412">
        <f ca="1">AVERAGE(T$2:T1412)</f>
        <v>40.436040975983346</v>
      </c>
    </row>
    <row r="1413" spans="1:21" x14ac:dyDescent="0.25">
      <c r="A1413" s="75" t="s">
        <v>5</v>
      </c>
      <c r="B1413">
        <v>0.66666666666666663</v>
      </c>
      <c r="C1413" s="76" t="s">
        <v>90</v>
      </c>
      <c r="E1413">
        <f t="shared" ca="1" si="44"/>
        <v>0.44927362698155648</v>
      </c>
      <c r="F1413">
        <v>0.66666666666666663</v>
      </c>
      <c r="G1413">
        <f>AVERAGE(F$2:F1413)</f>
        <v>62.671146717413698</v>
      </c>
      <c r="T1413">
        <f t="shared" ca="1" si="45"/>
        <v>216.3086472469856</v>
      </c>
      <c r="U1413">
        <f ca="1">AVERAGE(T$2:T1413)</f>
        <v>40.560596646146948</v>
      </c>
    </row>
    <row r="1414" spans="1:21" x14ac:dyDescent="0.25">
      <c r="A1414" s="75" t="s">
        <v>5</v>
      </c>
      <c r="B1414">
        <v>0.20913884007029881</v>
      </c>
      <c r="C1414" s="76" t="s">
        <v>91</v>
      </c>
      <c r="E1414">
        <f t="shared" ca="1" si="44"/>
        <v>0.10160348840223843</v>
      </c>
      <c r="F1414">
        <v>0.25</v>
      </c>
      <c r="G1414">
        <f>AVERAGE(F$2:F1414)</f>
        <v>62.626970392772925</v>
      </c>
      <c r="T1414">
        <f t="shared" ca="1" si="45"/>
        <v>2.3494930325699772</v>
      </c>
      <c r="U1414">
        <f ca="1">AVERAGE(T$2:T1414)</f>
        <v>40.533554109973153</v>
      </c>
    </row>
    <row r="1415" spans="1:21" x14ac:dyDescent="0.25">
      <c r="A1415" s="75" t="s">
        <v>5</v>
      </c>
      <c r="B1415">
        <v>0.32885906040268459</v>
      </c>
      <c r="C1415" s="76" t="s">
        <v>92</v>
      </c>
      <c r="E1415">
        <f t="shared" ca="1" si="44"/>
        <v>0.80241626498733809</v>
      </c>
      <c r="F1415">
        <v>1.1126760563380282</v>
      </c>
      <c r="G1415">
        <f>AVERAGE(F$2:F1415)</f>
        <v>62.583466648546306</v>
      </c>
      <c r="T1415">
        <f t="shared" ca="1" si="45"/>
        <v>4.8853840614710009</v>
      </c>
      <c r="U1415">
        <f ca="1">AVERAGE(T$2:T1415)</f>
        <v>40.508343240066147</v>
      </c>
    </row>
    <row r="1416" spans="1:21" x14ac:dyDescent="0.25">
      <c r="A1416" s="75" t="s">
        <v>5</v>
      </c>
      <c r="B1416">
        <v>0.50980392156862742</v>
      </c>
      <c r="C1416" s="76" t="s">
        <v>93</v>
      </c>
      <c r="E1416">
        <f t="shared" ca="1" si="44"/>
        <v>0.96276764998958708</v>
      </c>
      <c r="F1416">
        <v>0.7142857142857143</v>
      </c>
      <c r="G1416">
        <f>AVERAGE(F$2:F1416)</f>
        <v>62.539742845765915</v>
      </c>
      <c r="T1416">
        <f t="shared" ca="1" si="45"/>
        <v>3.1027932061969583</v>
      </c>
      <c r="U1416">
        <f ca="1">AVERAGE(T$2:T1416)</f>
        <v>40.481908222374365</v>
      </c>
    </row>
    <row r="1417" spans="1:21" x14ac:dyDescent="0.25">
      <c r="A1417" s="75" t="s">
        <v>5</v>
      </c>
      <c r="B1417">
        <v>0.5625</v>
      </c>
      <c r="C1417" s="76" t="s">
        <v>94</v>
      </c>
      <c r="E1417">
        <f t="shared" ca="1" si="44"/>
        <v>7.5544505645990911E-2</v>
      </c>
      <c r="F1417">
        <v>0.5</v>
      </c>
      <c r="G1417">
        <f>AVERAGE(F$2:F1417)</f>
        <v>62.49592946804998</v>
      </c>
      <c r="T1417">
        <f t="shared" ca="1" si="45"/>
        <v>28.432344425902354</v>
      </c>
      <c r="U1417">
        <f ca="1">AVERAGE(T$2:T1417)</f>
        <v>40.473398643422051</v>
      </c>
    </row>
    <row r="1418" spans="1:21" x14ac:dyDescent="0.25">
      <c r="B1418">
        <v>1.5056673997631534E-2</v>
      </c>
      <c r="C1418" s="76" t="s">
        <v>81</v>
      </c>
      <c r="E1418">
        <f t="shared" ca="1" si="44"/>
        <v>0.55939457617126631</v>
      </c>
      <c r="F1418">
        <v>0.95</v>
      </c>
      <c r="G1418">
        <f>AVERAGE(F$2:F1418)</f>
        <v>62.452495502299762</v>
      </c>
      <c r="T1418">
        <f t="shared" ca="1" si="45"/>
        <v>2.1987832892737322</v>
      </c>
      <c r="U1418">
        <f ca="1">AVERAGE(T$2:T1418)</f>
        <v>40.446387623412072</v>
      </c>
    </row>
    <row r="1419" spans="1:21" x14ac:dyDescent="0.25">
      <c r="A1419" s="75" t="s">
        <v>6</v>
      </c>
      <c r="B1419">
        <v>0.93725239492827328</v>
      </c>
      <c r="C1419" s="76" t="s">
        <v>82</v>
      </c>
      <c r="E1419">
        <f t="shared" ca="1" si="44"/>
        <v>0.33360675989280397</v>
      </c>
      <c r="F1419">
        <v>5.033238366571699E-2</v>
      </c>
      <c r="G1419">
        <f>AVERAGE(F$2:F1419)</f>
        <v>62.408488335079284</v>
      </c>
      <c r="T1419">
        <f t="shared" ca="1" si="45"/>
        <v>3.0228824288435834</v>
      </c>
      <c r="U1419">
        <f ca="1">AVERAGE(T$2:T1419)</f>
        <v>40.419995870806595</v>
      </c>
    </row>
    <row r="1420" spans="1:21" x14ac:dyDescent="0.25">
      <c r="A1420" s="75" t="s">
        <v>6</v>
      </c>
      <c r="B1420">
        <v>0.6</v>
      </c>
      <c r="C1420" s="76" t="s">
        <v>83</v>
      </c>
      <c r="E1420">
        <f t="shared" ca="1" si="44"/>
        <v>0.86885052953541064</v>
      </c>
      <c r="F1420">
        <v>2.9126213592233011E-2</v>
      </c>
      <c r="G1420">
        <f>AVERAGE(F$2:F1420)</f>
        <v>62.364528249017624</v>
      </c>
      <c r="T1420">
        <f t="shared" ca="1" si="45"/>
        <v>2.7299374450884533</v>
      </c>
      <c r="U1420">
        <f ca="1">AVERAGE(T$2:T1420)</f>
        <v>40.393434871211298</v>
      </c>
    </row>
    <row r="1421" spans="1:21" x14ac:dyDescent="0.25">
      <c r="A1421" s="75" t="s">
        <v>6</v>
      </c>
      <c r="B1421">
        <v>4.9737156511350058</v>
      </c>
      <c r="C1421" s="76" t="s">
        <v>84</v>
      </c>
      <c r="E1421">
        <f t="shared" ca="1" si="44"/>
        <v>0.33607830831197283</v>
      </c>
      <c r="F1421">
        <v>0.16666666666666666</v>
      </c>
      <c r="G1421">
        <f>AVERAGE(F$2:F1421)</f>
        <v>62.320726938044146</v>
      </c>
      <c r="T1421">
        <f t="shared" ca="1" si="45"/>
        <v>2.4846279940031133</v>
      </c>
      <c r="U1421">
        <f ca="1">AVERAGE(T$2:T1421)</f>
        <v>40.366738528340029</v>
      </c>
    </row>
    <row r="1422" spans="1:21" x14ac:dyDescent="0.25">
      <c r="A1422" s="75" t="s">
        <v>6</v>
      </c>
      <c r="B1422">
        <v>0.45401672119229364</v>
      </c>
      <c r="C1422" s="76" t="s">
        <v>85</v>
      </c>
      <c r="E1422">
        <f t="shared" ca="1" si="44"/>
        <v>0.89967996027964547</v>
      </c>
      <c r="F1422">
        <v>9.8360655737704819E-2</v>
      </c>
      <c r="G1422">
        <f>AVERAGE(F$2:F1422)</f>
        <v>62.276939206670249</v>
      </c>
      <c r="T1422">
        <f t="shared" ca="1" si="45"/>
        <v>2.1841981152346976</v>
      </c>
      <c r="U1422">
        <f ca="1">AVERAGE(T$2:T1422)</f>
        <v>40.339868338042272</v>
      </c>
    </row>
    <row r="1423" spans="1:21" x14ac:dyDescent="0.25">
      <c r="A1423" s="75" t="s">
        <v>6</v>
      </c>
      <c r="B1423">
        <v>82.333333333333329</v>
      </c>
      <c r="C1423" s="76" t="s">
        <v>86</v>
      </c>
      <c r="E1423">
        <f t="shared" ca="1" si="44"/>
        <v>0.68380955762452855</v>
      </c>
      <c r="F1423">
        <v>0.5</v>
      </c>
      <c r="G1423">
        <f>AVERAGE(F$2:F1423)</f>
        <v>62.233495508212677</v>
      </c>
      <c r="T1423">
        <f t="shared" ca="1" si="45"/>
        <v>3.7359520348131845</v>
      </c>
      <c r="U1423">
        <f ca="1">AVERAGE(T$2:T1423)</f>
        <v>40.314127187336766</v>
      </c>
    </row>
    <row r="1424" spans="1:21" x14ac:dyDescent="0.25">
      <c r="A1424" s="75" t="s">
        <v>6</v>
      </c>
      <c r="B1424">
        <v>0.11940298507462686</v>
      </c>
      <c r="C1424" s="76" t="s">
        <v>87</v>
      </c>
      <c r="E1424">
        <f t="shared" ca="1" si="44"/>
        <v>0.68239651666691215</v>
      </c>
      <c r="F1424">
        <v>0.80722891566265065</v>
      </c>
      <c r="G1424">
        <f>AVERAGE(F$2:F1424)</f>
        <v>62.190328771324033</v>
      </c>
      <c r="T1424">
        <f t="shared" ca="1" si="45"/>
        <v>17.947170168414164</v>
      </c>
      <c r="U1424">
        <f ca="1">AVERAGE(T$2:T1424)</f>
        <v>40.298409016557486</v>
      </c>
    </row>
    <row r="1425" spans="1:21" x14ac:dyDescent="0.25">
      <c r="A1425" s="75" t="s">
        <v>6</v>
      </c>
      <c r="B1425">
        <v>0.25</v>
      </c>
      <c r="C1425" s="76" t="s">
        <v>88</v>
      </c>
      <c r="E1425">
        <f t="shared" ca="1" si="44"/>
        <v>0.6103585332735425</v>
      </c>
      <c r="F1425">
        <v>0.25</v>
      </c>
      <c r="G1425">
        <f>AVERAGE(F$2:F1425)</f>
        <v>62.146831349434059</v>
      </c>
      <c r="T1425">
        <f t="shared" ca="1" si="45"/>
        <v>26.000519702141919</v>
      </c>
      <c r="U1425">
        <f ca="1">AVERAGE(T$2:T1425)</f>
        <v>40.288368363949047</v>
      </c>
    </row>
    <row r="1426" spans="1:21" x14ac:dyDescent="0.25">
      <c r="A1426" s="75" t="s">
        <v>6</v>
      </c>
      <c r="B1426">
        <v>0.65629833304691532</v>
      </c>
      <c r="C1426" s="76" t="s">
        <v>89</v>
      </c>
      <c r="E1426">
        <f t="shared" ca="1" si="44"/>
        <v>0.91141515689752861</v>
      </c>
      <c r="F1426">
        <v>0.99917127071823209</v>
      </c>
      <c r="G1426">
        <f>AVERAGE(F$2:F1426)</f>
        <v>62.103920710782326</v>
      </c>
      <c r="T1426">
        <f t="shared" ca="1" si="45"/>
        <v>3.4141202789518048</v>
      </c>
      <c r="U1426">
        <f ca="1">AVERAGE(T$2:T1426)</f>
        <v>40.262491698626242</v>
      </c>
    </row>
    <row r="1427" spans="1:21" x14ac:dyDescent="0.25">
      <c r="A1427" s="75" t="s">
        <v>6</v>
      </c>
      <c r="B1427">
        <v>0.99861111111111112</v>
      </c>
      <c r="C1427" s="76" t="s">
        <v>90</v>
      </c>
      <c r="E1427">
        <f t="shared" ca="1" si="44"/>
        <v>0.5891860920299774</v>
      </c>
      <c r="F1427">
        <v>0.16874480465502908</v>
      </c>
      <c r="G1427">
        <f>AVERAGE(F$2:F1427)</f>
        <v>62.060487908604117</v>
      </c>
      <c r="T1427">
        <f t="shared" ca="1" si="45"/>
        <v>11.060074175815615</v>
      </c>
      <c r="U1427">
        <f ca="1">AVERAGE(T$2:T1427)</f>
        <v>40.242013144963686</v>
      </c>
    </row>
    <row r="1428" spans="1:21" x14ac:dyDescent="0.25">
      <c r="A1428" s="75" t="s">
        <v>6</v>
      </c>
      <c r="B1428">
        <v>0.75746924428822482</v>
      </c>
      <c r="C1428" s="76" t="s">
        <v>91</v>
      </c>
      <c r="E1428">
        <f t="shared" ca="1" si="44"/>
        <v>0.36761040259625477</v>
      </c>
      <c r="F1428">
        <v>0.27536231884057977</v>
      </c>
      <c r="G1428">
        <f>AVERAGE(F$2:F1428)</f>
        <v>62.017190693754948</v>
      </c>
      <c r="T1428">
        <f t="shared" ca="1" si="45"/>
        <v>2.1828381128599625</v>
      </c>
      <c r="U1428">
        <f ca="1">AVERAGE(T$2:T1428)</f>
        <v>40.215342384604817</v>
      </c>
    </row>
    <row r="1429" spans="1:21" x14ac:dyDescent="0.25">
      <c r="A1429" s="75" t="s">
        <v>6</v>
      </c>
      <c r="B1429">
        <v>0.93288590604026844</v>
      </c>
      <c r="C1429" s="76" t="s">
        <v>92</v>
      </c>
      <c r="E1429">
        <f t="shared" ca="1" si="44"/>
        <v>0.58438799400449326</v>
      </c>
      <c r="F1429">
        <v>0.12739571589627957</v>
      </c>
      <c r="G1429">
        <f>AVERAGE(F$2:F1429)</f>
        <v>61.973850501193425</v>
      </c>
      <c r="T1429">
        <f t="shared" ca="1" si="45"/>
        <v>24.466462563860723</v>
      </c>
      <c r="U1429">
        <f ca="1">AVERAGE(T$2:T1429)</f>
        <v>40.204313757279365</v>
      </c>
    </row>
    <row r="1430" spans="1:21" x14ac:dyDescent="0.25">
      <c r="A1430" s="75" t="s">
        <v>6</v>
      </c>
      <c r="B1430">
        <v>0.41176470588235292</v>
      </c>
      <c r="C1430" s="76" t="s">
        <v>93</v>
      </c>
      <c r="E1430">
        <f t="shared" ca="1" si="44"/>
        <v>0.45785768919934267</v>
      </c>
      <c r="F1430">
        <v>0.21621621621621623</v>
      </c>
      <c r="G1430">
        <f>AVERAGE(F$2:F1430)</f>
        <v>61.930633122407578</v>
      </c>
      <c r="T1430">
        <f t="shared" ca="1" si="45"/>
        <v>2.8135866101512099</v>
      </c>
      <c r="U1430">
        <f ca="1">AVERAGE(T$2:T1430)</f>
        <v>40.178148097974166</v>
      </c>
    </row>
    <row r="1431" spans="1:21" x14ac:dyDescent="0.25">
      <c r="A1431" s="75" t="s">
        <v>6</v>
      </c>
      <c r="B1431">
        <v>4.1666666666666664E-2</v>
      </c>
      <c r="C1431" s="76" t="s">
        <v>94</v>
      </c>
      <c r="E1431">
        <f t="shared" ca="1" si="44"/>
        <v>0.73670057447604631</v>
      </c>
      <c r="F1431">
        <v>1</v>
      </c>
      <c r="G1431">
        <f>AVERAGE(F$2:F1431)</f>
        <v>61.888024288056243</v>
      </c>
      <c r="T1431">
        <f t="shared" ca="1" si="45"/>
        <v>4.9065560012779947</v>
      </c>
      <c r="U1431">
        <f ca="1">AVERAGE(T$2:T1431)</f>
        <v>40.153482648955496</v>
      </c>
    </row>
    <row r="1432" spans="1:21" x14ac:dyDescent="0.25">
      <c r="B1432">
        <v>0.84774149890035522</v>
      </c>
      <c r="C1432" s="76" t="s">
        <v>81</v>
      </c>
      <c r="E1432">
        <f t="shared" ca="1" si="44"/>
        <v>0.4727836342827918</v>
      </c>
      <c r="F1432">
        <v>0.22824974411463655</v>
      </c>
      <c r="G1432">
        <f>AVERAGE(F$2:F1432)</f>
        <v>61.844935696481166</v>
      </c>
      <c r="T1432">
        <f t="shared" ca="1" si="45"/>
        <v>2.7871551599674991</v>
      </c>
      <c r="U1432">
        <f ca="1">AVERAGE(T$2:T1432)</f>
        <v>40.127370610179128</v>
      </c>
    </row>
    <row r="1433" spans="1:21" x14ac:dyDescent="0.25">
      <c r="A1433" s="75" t="s">
        <v>7</v>
      </c>
      <c r="B1433">
        <v>0.7435271554354459</v>
      </c>
      <c r="C1433" s="76" t="s">
        <v>82</v>
      </c>
      <c r="E1433">
        <f t="shared" ca="1" si="44"/>
        <v>0.87907261126467984</v>
      </c>
      <c r="F1433">
        <v>0.40691927512355847</v>
      </c>
      <c r="G1433">
        <f>AVERAGE(F$2:F1433)</f>
        <v>61.802032053728816</v>
      </c>
      <c r="T1433">
        <f t="shared" ca="1" si="45"/>
        <v>3.0237317720073218</v>
      </c>
      <c r="U1433">
        <f ca="1">AVERAGE(T$2:T1433)</f>
        <v>40.101460247861965</v>
      </c>
    </row>
    <row r="1434" spans="1:21" x14ac:dyDescent="0.25">
      <c r="A1434" s="75" t="s">
        <v>7</v>
      </c>
      <c r="B1434">
        <v>0.4</v>
      </c>
      <c r="C1434" s="76" t="s">
        <v>83</v>
      </c>
      <c r="E1434">
        <f t="shared" ca="1" si="44"/>
        <v>0.48930442745354863</v>
      </c>
      <c r="F1434">
        <v>0.22222222222222221</v>
      </c>
      <c r="G1434">
        <f>AVERAGE(F$2:F1434)</f>
        <v>61.75905940206691</v>
      </c>
      <c r="T1434">
        <f t="shared" ca="1" si="45"/>
        <v>20.864339356085747</v>
      </c>
      <c r="U1434">
        <f ca="1">AVERAGE(T$2:T1434)</f>
        <v>40.088035878781874</v>
      </c>
    </row>
    <row r="1435" spans="1:21" x14ac:dyDescent="0.25">
      <c r="A1435" s="75" t="s">
        <v>7</v>
      </c>
      <c r="B1435">
        <v>0.79211469534050183</v>
      </c>
      <c r="C1435" s="76" t="s">
        <v>84</v>
      </c>
      <c r="E1435">
        <f t="shared" ca="1" si="44"/>
        <v>0.67691346141138697</v>
      </c>
      <c r="F1435">
        <v>0.78723404255319152</v>
      </c>
      <c r="G1435">
        <f>AVERAGE(F$2:F1435)</f>
        <v>61.716540695400582</v>
      </c>
      <c r="T1435">
        <f t="shared" ca="1" si="45"/>
        <v>2.0968963166478485</v>
      </c>
      <c r="U1435">
        <f ca="1">AVERAGE(T$2:T1435)</f>
        <v>40.0615427549589</v>
      </c>
    </row>
    <row r="1436" spans="1:21" x14ac:dyDescent="0.25">
      <c r="A1436" s="75" t="s">
        <v>7</v>
      </c>
      <c r="B1436">
        <v>9.0512540894220228E-2</v>
      </c>
      <c r="C1436" s="76" t="s">
        <v>85</v>
      </c>
      <c r="E1436">
        <f t="shared" ca="1" si="44"/>
        <v>4.4131037011459706E-2</v>
      </c>
      <c r="F1436">
        <v>7.5144508670520235E-2</v>
      </c>
      <c r="G1436">
        <f>AVERAGE(F$2:F1436)</f>
        <v>61.673585018615405</v>
      </c>
      <c r="T1436">
        <f t="shared" ca="1" si="45"/>
        <v>2.9059476954810135</v>
      </c>
      <c r="U1436">
        <f ca="1">AVERAGE(T$2:T1436)</f>
        <v>40.035650354220593</v>
      </c>
    </row>
    <row r="1437" spans="1:21" x14ac:dyDescent="0.25">
      <c r="A1437" s="75" t="s">
        <v>7</v>
      </c>
      <c r="B1437">
        <v>124</v>
      </c>
      <c r="C1437" s="76" t="s">
        <v>86</v>
      </c>
      <c r="E1437">
        <f t="shared" ca="1" si="44"/>
        <v>0.66859104860755114</v>
      </c>
      <c r="F1437">
        <v>0.66666666666666663</v>
      </c>
      <c r="G1437">
        <f>AVERAGE(F$2:F1437)</f>
        <v>61.631101092186469</v>
      </c>
      <c r="T1437">
        <f t="shared" ca="1" si="45"/>
        <v>3.8028747258026958</v>
      </c>
      <c r="U1437">
        <f ca="1">AVERAGE(T$2:T1437)</f>
        <v>40.010418616317793</v>
      </c>
    </row>
    <row r="1438" spans="1:21" x14ac:dyDescent="0.25">
      <c r="A1438" s="75" t="s">
        <v>7</v>
      </c>
      <c r="B1438">
        <v>0.11940298507462686</v>
      </c>
      <c r="C1438" s="76" t="s">
        <v>87</v>
      </c>
      <c r="E1438">
        <f t="shared" ca="1" si="44"/>
        <v>0.3119629113752389</v>
      </c>
      <c r="F1438">
        <v>0.37254901960784315</v>
      </c>
      <c r="G1438">
        <f>AVERAGE(F$2:F1438)</f>
        <v>61.588471619623789</v>
      </c>
      <c r="T1438">
        <f t="shared" ca="1" si="45"/>
        <v>2.3095872217457902</v>
      </c>
      <c r="U1438">
        <f ca="1">AVERAGE(T$2:T1438)</f>
        <v>39.984182825507368</v>
      </c>
    </row>
    <row r="1439" spans="1:21" x14ac:dyDescent="0.25">
      <c r="A1439" s="75" t="s">
        <v>7</v>
      </c>
      <c r="B1439">
        <v>0</v>
      </c>
      <c r="C1439" s="76" t="s">
        <v>88</v>
      </c>
      <c r="E1439">
        <f t="shared" ca="1" si="44"/>
        <v>0.41750895729679427</v>
      </c>
      <c r="F1439">
        <v>0.33882595262615867</v>
      </c>
      <c r="G1439">
        <f>AVERAGE(F$2:F1439)</f>
        <v>61.545877985641177</v>
      </c>
      <c r="T1439">
        <f t="shared" ca="1" si="45"/>
        <v>6.5150498197136706</v>
      </c>
      <c r="U1439">
        <f ca="1">AVERAGE(T$2:T1439)</f>
        <v>39.960908045948401</v>
      </c>
    </row>
    <row r="1440" spans="1:21" x14ac:dyDescent="0.25">
      <c r="A1440" s="75" t="s">
        <v>7</v>
      </c>
      <c r="B1440">
        <v>0.20295583433579659</v>
      </c>
      <c r="C1440" s="76" t="s">
        <v>89</v>
      </c>
      <c r="E1440">
        <f t="shared" ca="1" si="44"/>
        <v>0.40681486796170963</v>
      </c>
      <c r="F1440">
        <v>5.0632911392405104E-2</v>
      </c>
      <c r="G1440">
        <f>AVERAGE(F$2:F1440)</f>
        <v>61.503143277458932</v>
      </c>
      <c r="T1440">
        <f t="shared" ca="1" si="45"/>
        <v>2.1154265216157331</v>
      </c>
      <c r="U1440">
        <f ca="1">AVERAGE(T$2:T1440)</f>
        <v>39.934608197773052</v>
      </c>
    </row>
    <row r="1441" spans="1:21" x14ac:dyDescent="0.25">
      <c r="A1441" s="75" t="s">
        <v>7</v>
      </c>
      <c r="B1441">
        <v>0.98611111111111116</v>
      </c>
      <c r="C1441" s="76" t="s">
        <v>90</v>
      </c>
      <c r="E1441">
        <f t="shared" ca="1" si="44"/>
        <v>0.5090774122772842</v>
      </c>
      <c r="F1441">
        <v>1.9607843137254832E-2</v>
      </c>
      <c r="G1441">
        <f>AVERAGE(F$2:F1441)</f>
        <v>61.460446377851767</v>
      </c>
      <c r="T1441">
        <f t="shared" ca="1" si="45"/>
        <v>4.7803912820708749</v>
      </c>
      <c r="U1441">
        <f ca="1">AVERAGE(T$2:T1441)</f>
        <v>39.910195547137143</v>
      </c>
    </row>
    <row r="1442" spans="1:21" x14ac:dyDescent="0.25">
      <c r="A1442" s="75" t="s">
        <v>7</v>
      </c>
      <c r="B1442">
        <v>1.6362038664323371</v>
      </c>
      <c r="C1442" s="76" t="s">
        <v>91</v>
      </c>
      <c r="E1442">
        <f t="shared" ca="1" si="44"/>
        <v>7.3406272681994955E-2</v>
      </c>
      <c r="F1442">
        <v>0.33333333333333331</v>
      </c>
      <c r="G1442">
        <f>AVERAGE(F$2:F1442)</f>
        <v>61.418026452074855</v>
      </c>
      <c r="T1442">
        <f t="shared" ca="1" si="45"/>
        <v>2.0689828254917515</v>
      </c>
      <c r="U1442">
        <f ca="1">AVERAGE(T$2:T1442)</f>
        <v>39.883935163569035</v>
      </c>
    </row>
    <row r="1443" spans="1:21" x14ac:dyDescent="0.25">
      <c r="A1443" s="75" t="s">
        <v>7</v>
      </c>
      <c r="B1443">
        <v>2.3557046979865772</v>
      </c>
      <c r="C1443" s="76" t="s">
        <v>92</v>
      </c>
      <c r="E1443">
        <f t="shared" ca="1" si="44"/>
        <v>3.6560550106450318E-3</v>
      </c>
      <c r="F1443">
        <v>0.50000000000000022</v>
      </c>
      <c r="G1443">
        <f>AVERAGE(F$2:F1443)</f>
        <v>61.375780941359132</v>
      </c>
      <c r="T1443">
        <f t="shared" ca="1" si="45"/>
        <v>2.8252027567553775</v>
      </c>
      <c r="U1443">
        <f ca="1">AVERAGE(T$2:T1443)</f>
        <v>39.858235626532412</v>
      </c>
    </row>
    <row r="1444" spans="1:21" x14ac:dyDescent="0.25">
      <c r="A1444" s="75" t="s">
        <v>7</v>
      </c>
      <c r="B1444">
        <v>0.21568627450980393</v>
      </c>
      <c r="C1444" s="76" t="s">
        <v>93</v>
      </c>
      <c r="E1444">
        <f t="shared" ca="1" si="44"/>
        <v>0.91622010489301287</v>
      </c>
      <c r="F1444">
        <v>6.7220077220077226</v>
      </c>
      <c r="G1444">
        <f>AVERAGE(F$2:F1444)</f>
        <v>61.337905838643024</v>
      </c>
      <c r="T1444">
        <f t="shared" ca="1" si="45"/>
        <v>3.0405181396239565</v>
      </c>
      <c r="U1444">
        <f ca="1">AVERAGE(T$2:T1444)</f>
        <v>39.832720922799282</v>
      </c>
    </row>
    <row r="1445" spans="1:21" x14ac:dyDescent="0.25">
      <c r="A1445" s="75" t="s">
        <v>7</v>
      </c>
      <c r="B1445">
        <v>4.1666666666666664E-2</v>
      </c>
      <c r="C1445" s="76" t="s">
        <v>94</v>
      </c>
      <c r="E1445">
        <f t="shared" ca="1" si="44"/>
        <v>5.7885663667119336E-2</v>
      </c>
      <c r="F1445">
        <v>0.66666666666666663</v>
      </c>
      <c r="G1445">
        <f>AVERAGE(F$2:F1445)</f>
        <v>61.29588974503362</v>
      </c>
      <c r="T1445">
        <f t="shared" ca="1" si="45"/>
        <v>2.2175150708868054</v>
      </c>
      <c r="U1445">
        <f ca="1">AVERAGE(T$2:T1445)</f>
        <v>39.806671611267483</v>
      </c>
    </row>
    <row r="1446" spans="1:21" x14ac:dyDescent="0.25">
      <c r="B1446">
        <v>1.5056673997631534E-2</v>
      </c>
      <c r="C1446" s="76" t="s">
        <v>81</v>
      </c>
      <c r="E1446">
        <f t="shared" ca="1" si="44"/>
        <v>0.92716400609059724</v>
      </c>
      <c r="F1446">
        <v>1.1452643811737362</v>
      </c>
      <c r="G1446">
        <f>AVERAGE(F$2:F1446)</f>
        <v>61.254263014678017</v>
      </c>
      <c r="T1446">
        <f t="shared" ca="1" si="45"/>
        <v>2.6728194627374275</v>
      </c>
      <c r="U1446">
        <f ca="1">AVERAGE(T$2:T1446)</f>
        <v>39.780973443690648</v>
      </c>
    </row>
    <row r="1447" spans="1:21" x14ac:dyDescent="0.25">
      <c r="A1447" s="75" t="s">
        <v>8</v>
      </c>
      <c r="B1447">
        <v>0.45293929619620493</v>
      </c>
      <c r="C1447" s="76" t="s">
        <v>82</v>
      </c>
      <c r="E1447">
        <f t="shared" ca="1" si="44"/>
        <v>0.58592750306612829</v>
      </c>
      <c r="F1447">
        <v>0.67891086565630621</v>
      </c>
      <c r="G1447">
        <f>AVERAGE(F$2:F1447)</f>
        <v>61.21237134652516</v>
      </c>
      <c r="T1447">
        <f t="shared" ca="1" si="45"/>
        <v>5.2547566726963497</v>
      </c>
      <c r="U1447">
        <f ca="1">AVERAGE(T$2:T1447)</f>
        <v>39.757096391981797</v>
      </c>
    </row>
    <row r="1448" spans="1:21" x14ac:dyDescent="0.25">
      <c r="A1448" s="75" t="s">
        <v>8</v>
      </c>
      <c r="B1448">
        <v>0</v>
      </c>
      <c r="C1448" s="76" t="s">
        <v>83</v>
      </c>
      <c r="E1448">
        <f t="shared" ca="1" si="44"/>
        <v>0.45215561205972443</v>
      </c>
      <c r="F1448">
        <v>0.7532435004758804</v>
      </c>
      <c r="G1448">
        <f>AVERAGE(F$2:F1448)</f>
        <v>61.170588949948758</v>
      </c>
      <c r="T1448">
        <f t="shared" ca="1" si="45"/>
        <v>27.761911121855164</v>
      </c>
      <c r="U1448">
        <f ca="1">AVERAGE(T$2:T1448)</f>
        <v>39.748806699327943</v>
      </c>
    </row>
    <row r="1449" spans="1:21" x14ac:dyDescent="0.25">
      <c r="A1449" s="75" t="s">
        <v>8</v>
      </c>
      <c r="B1449">
        <v>6.1684587813620073</v>
      </c>
      <c r="C1449" s="76" t="s">
        <v>84</v>
      </c>
      <c r="E1449">
        <f t="shared" ca="1" si="44"/>
        <v>0.3032400171389612</v>
      </c>
      <c r="F1449">
        <v>0.11504424778761053</v>
      </c>
      <c r="G1449">
        <f>AVERAGE(F$2:F1449)</f>
        <v>61.128423518524606</v>
      </c>
      <c r="T1449">
        <f t="shared" ca="1" si="45"/>
        <v>3.4922430161293487</v>
      </c>
      <c r="U1449">
        <f ca="1">AVERAGE(T$2:T1449)</f>
        <v>39.723767636010813</v>
      </c>
    </row>
    <row r="1450" spans="1:21" x14ac:dyDescent="0.25">
      <c r="A1450" s="75" t="s">
        <v>8</v>
      </c>
      <c r="B1450">
        <v>9.0512540894220228E-2</v>
      </c>
      <c r="C1450" s="76" t="s">
        <v>85</v>
      </c>
      <c r="E1450">
        <f t="shared" ca="1" si="44"/>
        <v>0.60164700247046643</v>
      </c>
      <c r="F1450">
        <v>241.85714285714286</v>
      </c>
      <c r="G1450">
        <f>AVERAGE(F$2:F1450)</f>
        <v>61.253150032905985</v>
      </c>
      <c r="T1450">
        <f t="shared" ca="1" si="45"/>
        <v>29.039272571151116</v>
      </c>
      <c r="U1450">
        <f ca="1">AVERAGE(T$2:T1450)</f>
        <v>39.716393933412569</v>
      </c>
    </row>
    <row r="1451" spans="1:21" x14ac:dyDescent="0.25">
      <c r="A1451" s="75" t="s">
        <v>8</v>
      </c>
      <c r="B1451">
        <v>7.333333333333333</v>
      </c>
      <c r="C1451" s="76" t="s">
        <v>86</v>
      </c>
      <c r="E1451">
        <f t="shared" ca="1" si="44"/>
        <v>0.56641574861997879</v>
      </c>
      <c r="F1451">
        <v>45.36363636363636</v>
      </c>
      <c r="G1451">
        <f>AVERAGE(F$2:F1451)</f>
        <v>61.242191747616836</v>
      </c>
      <c r="T1451">
        <f t="shared" ca="1" si="45"/>
        <v>2.1699080235169985</v>
      </c>
      <c r="U1451">
        <f ca="1">AVERAGE(T$2:T1451)</f>
        <v>39.690499805198847</v>
      </c>
    </row>
    <row r="1452" spans="1:21" x14ac:dyDescent="0.25">
      <c r="A1452" s="75" t="s">
        <v>8</v>
      </c>
      <c r="B1452">
        <v>7.462686567164179E-3</v>
      </c>
      <c r="C1452" s="76" t="s">
        <v>87</v>
      </c>
      <c r="E1452">
        <f t="shared" ca="1" si="44"/>
        <v>0.68589757420721298</v>
      </c>
      <c r="F1452">
        <v>0.78260869565217395</v>
      </c>
      <c r="G1452">
        <f>AVERAGE(F$2:F1452)</f>
        <v>61.200524219669234</v>
      </c>
      <c r="T1452">
        <f t="shared" ca="1" si="45"/>
        <v>2.3154507037789522</v>
      </c>
      <c r="U1452">
        <f ca="1">AVERAGE(T$2:T1452)</f>
        <v>39.664741673495591</v>
      </c>
    </row>
    <row r="1453" spans="1:21" x14ac:dyDescent="0.25">
      <c r="A1453" s="75" t="s">
        <v>8</v>
      </c>
      <c r="B1453">
        <v>0.25</v>
      </c>
      <c r="C1453" s="76" t="s">
        <v>88</v>
      </c>
      <c r="E1453">
        <f t="shared" ca="1" si="44"/>
        <v>0.71008034067068893</v>
      </c>
      <c r="F1453">
        <v>2</v>
      </c>
      <c r="G1453">
        <f>AVERAGE(F$2:F1453)</f>
        <v>61.159752508774147</v>
      </c>
      <c r="T1453">
        <f t="shared" ca="1" si="45"/>
        <v>4.6573770993290813</v>
      </c>
      <c r="U1453">
        <f ca="1">AVERAGE(T$2:T1453)</f>
        <v>39.640631918279226</v>
      </c>
    </row>
    <row r="1454" spans="1:21" x14ac:dyDescent="0.25">
      <c r="A1454" s="75" t="s">
        <v>8</v>
      </c>
      <c r="B1454">
        <v>0.31259666609383052</v>
      </c>
      <c r="C1454" s="76" t="s">
        <v>89</v>
      </c>
      <c r="E1454">
        <f t="shared" ca="1" si="44"/>
        <v>0.97873308346994603</v>
      </c>
      <c r="F1454">
        <v>4.5</v>
      </c>
      <c r="G1454">
        <f>AVERAGE(F$2:F1454)</f>
        <v>61.12075749672406</v>
      </c>
      <c r="T1454">
        <f t="shared" ca="1" si="45"/>
        <v>3.0768691253207447</v>
      </c>
      <c r="U1454">
        <f ca="1">AVERAGE(T$2:T1454)</f>
        <v>39.6154675942648</v>
      </c>
    </row>
    <row r="1455" spans="1:21" x14ac:dyDescent="0.25">
      <c r="A1455" s="75" t="s">
        <v>8</v>
      </c>
      <c r="B1455">
        <v>0.99722222222222223</v>
      </c>
      <c r="C1455" s="76" t="s">
        <v>90</v>
      </c>
      <c r="E1455">
        <f t="shared" ca="1" si="44"/>
        <v>0.75468647765724584</v>
      </c>
      <c r="F1455">
        <v>2.3333333333333335</v>
      </c>
      <c r="G1455">
        <f>AVERAGE(F$2:F1455)</f>
        <v>61.080325980793248</v>
      </c>
      <c r="T1455">
        <f t="shared" ca="1" si="45"/>
        <v>10.629281861480768</v>
      </c>
      <c r="U1455">
        <f ca="1">AVERAGE(T$2:T1455)</f>
        <v>39.595532115769075</v>
      </c>
    </row>
    <row r="1456" spans="1:21" x14ac:dyDescent="0.25">
      <c r="A1456" s="75" t="s">
        <v>8</v>
      </c>
      <c r="B1456">
        <v>0.75746924428822482</v>
      </c>
      <c r="C1456" s="76" t="s">
        <v>91</v>
      </c>
      <c r="E1456">
        <f t="shared" ca="1" si="44"/>
        <v>0.87820840470248329</v>
      </c>
      <c r="F1456">
        <v>11</v>
      </c>
      <c r="G1456">
        <f>AVERAGE(F$2:F1456)</f>
        <v>61.045906512765214</v>
      </c>
      <c r="T1456">
        <f t="shared" ca="1" si="45"/>
        <v>2.2668637886621785</v>
      </c>
      <c r="U1456">
        <f ca="1">AVERAGE(T$2:T1456)</f>
        <v>39.569876673619859</v>
      </c>
    </row>
    <row r="1457" spans="1:21" x14ac:dyDescent="0.25">
      <c r="A1457" s="75" t="s">
        <v>8</v>
      </c>
      <c r="B1457">
        <v>0.34228187919463088</v>
      </c>
      <c r="C1457" s="76" t="s">
        <v>92</v>
      </c>
      <c r="E1457">
        <f t="shared" ca="1" si="44"/>
        <v>0.895572114217983</v>
      </c>
      <c r="F1457">
        <v>0.9</v>
      </c>
      <c r="G1457">
        <f>AVERAGE(F$2:F1457)</f>
        <v>61.004597511039407</v>
      </c>
      <c r="T1457">
        <f t="shared" ca="1" si="45"/>
        <v>2.6303157660318131</v>
      </c>
      <c r="U1457">
        <f ca="1">AVERAGE(T$2:T1457)</f>
        <v>39.544506096073434</v>
      </c>
    </row>
    <row r="1458" spans="1:21" x14ac:dyDescent="0.25">
      <c r="A1458" s="75" t="s">
        <v>8</v>
      </c>
      <c r="B1458">
        <v>1.9607843137254902E-2</v>
      </c>
      <c r="C1458" s="76" t="s">
        <v>93</v>
      </c>
      <c r="E1458">
        <f t="shared" ca="1" si="44"/>
        <v>0.21309027801318015</v>
      </c>
      <c r="F1458">
        <v>0.65753424657534243</v>
      </c>
      <c r="G1458">
        <f>AVERAGE(F$2:F1458)</f>
        <v>60.963178799121458</v>
      </c>
      <c r="T1458">
        <f t="shared" ca="1" si="45"/>
        <v>21.85739086331299</v>
      </c>
      <c r="U1458">
        <f ca="1">AVERAGE(T$2:T1458)</f>
        <v>39.532366689599336</v>
      </c>
    </row>
    <row r="1459" spans="1:21" x14ac:dyDescent="0.25">
      <c r="A1459" s="75" t="s">
        <v>8</v>
      </c>
      <c r="B1459">
        <v>0.45833333333333331</v>
      </c>
      <c r="C1459" s="76" t="s">
        <v>94</v>
      </c>
      <c r="E1459">
        <f t="shared" ca="1" si="44"/>
        <v>0.1895875688402846</v>
      </c>
      <c r="F1459">
        <v>0.9993333333333333</v>
      </c>
      <c r="G1459">
        <f>AVERAGE(F$2:F1459)</f>
        <v>60.922051333095546</v>
      </c>
      <c r="T1459">
        <f t="shared" ca="1" si="45"/>
        <v>2.2632149640337889</v>
      </c>
      <c r="U1459">
        <f ca="1">AVERAGE(T$2:T1459)</f>
        <v>39.506804857140104</v>
      </c>
    </row>
    <row r="1460" spans="1:21" x14ac:dyDescent="0.25">
      <c r="B1460">
        <v>1.8609372356623245E-3</v>
      </c>
      <c r="C1460" s="76" t="s">
        <v>81</v>
      </c>
      <c r="E1460">
        <f t="shared" ca="1" si="44"/>
        <v>2.3811924060064049E-2</v>
      </c>
      <c r="F1460">
        <v>0.32978723404255317</v>
      </c>
      <c r="G1460">
        <f>AVERAGE(F$2:F1460)</f>
        <v>60.88052133714006</v>
      </c>
      <c r="T1460">
        <f t="shared" ca="1" si="45"/>
        <v>2.3235172060800648</v>
      </c>
      <c r="U1460">
        <f ca="1">AVERAGE(T$2:T1460)</f>
        <v>39.481319396104418</v>
      </c>
    </row>
    <row r="1461" spans="1:21" x14ac:dyDescent="0.25">
      <c r="A1461" s="75" t="s">
        <v>9</v>
      </c>
      <c r="B1461">
        <v>0.45293929619620493</v>
      </c>
      <c r="C1461" s="76" t="s">
        <v>82</v>
      </c>
      <c r="E1461">
        <f t="shared" ca="1" si="44"/>
        <v>0.5556565866592279</v>
      </c>
      <c r="F1461">
        <v>9.0909090909090912E-2</v>
      </c>
      <c r="G1461">
        <f>AVERAGE(F$2:F1461)</f>
        <v>60.838884616423464</v>
      </c>
      <c r="T1461">
        <f t="shared" ca="1" si="45"/>
        <v>2.1104442155292</v>
      </c>
      <c r="U1461">
        <f ca="1">AVERAGE(T$2:T1461)</f>
        <v>39.455722906254714</v>
      </c>
    </row>
    <row r="1462" spans="1:21" x14ac:dyDescent="0.25">
      <c r="A1462" s="75" t="s">
        <v>9</v>
      </c>
      <c r="B1462">
        <v>0.6</v>
      </c>
      <c r="C1462" s="76" t="s">
        <v>83</v>
      </c>
      <c r="E1462">
        <f t="shared" ca="1" si="44"/>
        <v>0.38546052799381869</v>
      </c>
      <c r="F1462">
        <v>0.41666666666666669</v>
      </c>
      <c r="G1462">
        <f>AVERAGE(F$2:F1462)</f>
        <v>60.797527862179969</v>
      </c>
      <c r="T1462">
        <f t="shared" ca="1" si="45"/>
        <v>47.103450002329211</v>
      </c>
      <c r="U1462">
        <f ca="1">AVERAGE(T$2:T1462)</f>
        <v>39.460957490167154</v>
      </c>
    </row>
    <row r="1463" spans="1:21" x14ac:dyDescent="0.25">
      <c r="A1463" s="75" t="s">
        <v>9</v>
      </c>
      <c r="B1463">
        <v>8.5579450418160103</v>
      </c>
      <c r="C1463" s="76" t="s">
        <v>84</v>
      </c>
      <c r="E1463">
        <f t="shared" ca="1" si="44"/>
        <v>0.81330768037259438</v>
      </c>
      <c r="F1463">
        <v>0.24701945199749006</v>
      </c>
      <c r="G1463">
        <f>AVERAGE(F$2:F1463)</f>
        <v>60.756111645757137</v>
      </c>
      <c r="T1463">
        <f t="shared" ca="1" si="45"/>
        <v>4.8301306677458218</v>
      </c>
      <c r="U1463">
        <f ca="1">AVERAGE(T$2:T1463)</f>
        <v>39.43727019411898</v>
      </c>
    </row>
    <row r="1464" spans="1:21" x14ac:dyDescent="0.25">
      <c r="A1464" s="75" t="s">
        <v>9</v>
      </c>
      <c r="B1464">
        <v>2.6350418029807341</v>
      </c>
      <c r="C1464" s="76" t="s">
        <v>85</v>
      </c>
      <c r="E1464">
        <f t="shared" ca="1" si="44"/>
        <v>0.40211361728661921</v>
      </c>
      <c r="F1464">
        <v>0.15611814345991559</v>
      </c>
      <c r="G1464">
        <f>AVERAGE(F$2:F1464)</f>
        <v>60.714689914039916</v>
      </c>
      <c r="T1464">
        <f t="shared" ca="1" si="45"/>
        <v>111.04276036123443</v>
      </c>
      <c r="U1464">
        <f ca="1">AVERAGE(T$2:T1464)</f>
        <v>39.486214479947499</v>
      </c>
    </row>
    <row r="1465" spans="1:21" x14ac:dyDescent="0.25">
      <c r="A1465" s="75" t="s">
        <v>9</v>
      </c>
      <c r="B1465">
        <v>0.91666666666666663</v>
      </c>
      <c r="C1465" s="76" t="s">
        <v>86</v>
      </c>
      <c r="E1465">
        <f t="shared" ca="1" si="44"/>
        <v>0.57005363138524423</v>
      </c>
      <c r="F1465">
        <v>5.5712936732766706E-2</v>
      </c>
      <c r="G1465">
        <f>AVERAGE(F$2:F1465)</f>
        <v>60.673256186596404</v>
      </c>
      <c r="T1465">
        <f t="shared" ca="1" si="45"/>
        <v>2.7981106115413055</v>
      </c>
      <c r="U1465">
        <f ca="1">AVERAGE(T$2:T1465)</f>
        <v>39.461154299709513</v>
      </c>
    </row>
    <row r="1466" spans="1:21" x14ac:dyDescent="0.25">
      <c r="A1466" s="75" t="s">
        <v>9</v>
      </c>
      <c r="B1466">
        <v>0.11940298507462686</v>
      </c>
      <c r="C1466" s="76" t="s">
        <v>87</v>
      </c>
      <c r="E1466">
        <f t="shared" ca="1" si="44"/>
        <v>0.31078036874123482</v>
      </c>
      <c r="F1466">
        <v>0.88</v>
      </c>
      <c r="G1466">
        <f>AVERAGE(F$2:F1466)</f>
        <v>60.632441677254022</v>
      </c>
      <c r="T1466">
        <f t="shared" ca="1" si="45"/>
        <v>55.633606787462057</v>
      </c>
      <c r="U1466">
        <f ca="1">AVERAGE(T$2:T1466)</f>
        <v>39.472193516424703</v>
      </c>
    </row>
    <row r="1467" spans="1:21" x14ac:dyDescent="0.25">
      <c r="A1467" s="75" t="s">
        <v>9</v>
      </c>
      <c r="B1467">
        <v>0.125</v>
      </c>
      <c r="C1467" s="76" t="s">
        <v>88</v>
      </c>
      <c r="E1467">
        <f t="shared" ca="1" si="44"/>
        <v>1.8938410581112342E-2</v>
      </c>
      <c r="F1467">
        <v>0.2172211350293542</v>
      </c>
      <c r="G1467">
        <f>AVERAGE(F$2:F1467)</f>
        <v>60.591230749189748</v>
      </c>
      <c r="T1467">
        <f t="shared" ca="1" si="45"/>
        <v>10.791182258553448</v>
      </c>
      <c r="U1467">
        <f ca="1">AVERAGE(T$2:T1467)</f>
        <v>39.452629388690823</v>
      </c>
    </row>
    <row r="1468" spans="1:21" x14ac:dyDescent="0.25">
      <c r="A1468" s="75" t="s">
        <v>9</v>
      </c>
      <c r="B1468">
        <v>0.31259666609383052</v>
      </c>
      <c r="C1468" s="76" t="s">
        <v>89</v>
      </c>
      <c r="E1468">
        <f t="shared" ca="1" si="44"/>
        <v>8.7008384568296737E-3</v>
      </c>
      <c r="F1468">
        <v>0.73333333333333339</v>
      </c>
      <c r="G1468">
        <f>AVERAGE(F$2:F1468)</f>
        <v>60.550427819799253</v>
      </c>
      <c r="T1468">
        <f t="shared" ca="1" si="45"/>
        <v>174.88026733577854</v>
      </c>
      <c r="U1468">
        <f ca="1">AVERAGE(T$2:T1468)</f>
        <v>39.544945433644529</v>
      </c>
    </row>
    <row r="1469" spans="1:21" x14ac:dyDescent="0.25">
      <c r="A1469" s="75" t="s">
        <v>9</v>
      </c>
      <c r="B1469">
        <v>0.97222222222222221</v>
      </c>
      <c r="C1469" s="76" t="s">
        <v>90</v>
      </c>
      <c r="E1469">
        <f t="shared" ca="1" si="44"/>
        <v>0.8395961974627032</v>
      </c>
      <c r="F1469">
        <v>5.2631578947368474E-2</v>
      </c>
      <c r="G1469">
        <f>AVERAGE(F$2:F1469)</f>
        <v>60.509216786937635</v>
      </c>
      <c r="T1469">
        <f t="shared" ca="1" si="45"/>
        <v>2.5286006173763873</v>
      </c>
      <c r="U1469">
        <f ca="1">AVERAGE(T$2:T1469)</f>
        <v>39.519729939900479</v>
      </c>
    </row>
    <row r="1470" spans="1:21" x14ac:dyDescent="0.25">
      <c r="A1470" s="75" t="s">
        <v>9</v>
      </c>
      <c r="B1470">
        <v>0.23022847100175739</v>
      </c>
      <c r="C1470" s="76" t="s">
        <v>91</v>
      </c>
      <c r="E1470">
        <f t="shared" ca="1" si="44"/>
        <v>0.10687107805539298</v>
      </c>
      <c r="F1470">
        <v>9.9009900990099098E-3</v>
      </c>
      <c r="G1470">
        <f>AVERAGE(F$2:F1470)</f>
        <v>60.468032773461232</v>
      </c>
      <c r="T1470">
        <f t="shared" ca="1" si="45"/>
        <v>7.539930302076276</v>
      </c>
      <c r="U1470">
        <f ca="1">AVERAGE(T$2:T1470)</f>
        <v>39.497960164789639</v>
      </c>
    </row>
    <row r="1471" spans="1:21" x14ac:dyDescent="0.25">
      <c r="A1471" s="75" t="s">
        <v>9</v>
      </c>
      <c r="B1471">
        <v>6.7114093959731542E-3</v>
      </c>
      <c r="C1471" s="76" t="s">
        <v>92</v>
      </c>
      <c r="E1471">
        <f t="shared" ca="1" si="44"/>
        <v>0.30924354472665672</v>
      </c>
      <c r="F1471">
        <v>0.19354838709677419</v>
      </c>
      <c r="G1471">
        <f>AVERAGE(F$2:F1471)</f>
        <v>60.427029722858258</v>
      </c>
      <c r="T1471">
        <f t="shared" ca="1" si="45"/>
        <v>2.1124241268493553</v>
      </c>
      <c r="U1471">
        <f ca="1">AVERAGE(T$2:T1471)</f>
        <v>39.472527827348863</v>
      </c>
    </row>
    <row r="1472" spans="1:21" x14ac:dyDescent="0.25">
      <c r="A1472" s="75" t="s">
        <v>9</v>
      </c>
      <c r="B1472">
        <v>0.70588235294117652</v>
      </c>
      <c r="C1472" s="76" t="s">
        <v>93</v>
      </c>
      <c r="E1472">
        <f t="shared" ca="1" si="44"/>
        <v>0.57800438531491216</v>
      </c>
      <c r="F1472">
        <v>0.99944444444444447</v>
      </c>
      <c r="G1472">
        <f>AVERAGE(F$2:F1472)</f>
        <v>60.386630276713859</v>
      </c>
      <c r="T1472">
        <f t="shared" ca="1" si="45"/>
        <v>2.497877073415689</v>
      </c>
      <c r="U1472">
        <f ca="1">AVERAGE(T$2:T1472)</f>
        <v>39.447392102839046</v>
      </c>
    </row>
    <row r="1473" spans="1:21" x14ac:dyDescent="0.25">
      <c r="A1473" s="75" t="s">
        <v>9</v>
      </c>
      <c r="B1473">
        <v>0.5625</v>
      </c>
      <c r="C1473" s="76" t="s">
        <v>94</v>
      </c>
      <c r="E1473">
        <f t="shared" ca="1" si="44"/>
        <v>0.18327463203649974</v>
      </c>
      <c r="F1473">
        <v>0.10325318246110325</v>
      </c>
      <c r="G1473">
        <f>AVERAGE(F$2:F1473)</f>
        <v>60.345676895535696</v>
      </c>
      <c r="T1473">
        <f t="shared" ca="1" si="45"/>
        <v>5.5678700013028246</v>
      </c>
      <c r="U1473">
        <f ca="1">AVERAGE(T$2:T1473)</f>
        <v>39.424376123150502</v>
      </c>
    </row>
    <row r="1474" spans="1:21" x14ac:dyDescent="0.25">
      <c r="B1474">
        <v>0.12028421586871933</v>
      </c>
      <c r="C1474" s="76" t="s">
        <v>81</v>
      </c>
      <c r="E1474">
        <f t="shared" ref="E1474:E1537" ca="1" si="46">RAND()</f>
        <v>7.1883465338604902E-2</v>
      </c>
      <c r="F1474">
        <v>0.55038759689922478</v>
      </c>
      <c r="G1474">
        <f>AVERAGE(F$2:F1474)</f>
        <v>60.305082673337033</v>
      </c>
      <c r="T1474">
        <f t="shared" ca="1" si="45"/>
        <v>8.2542439794156159</v>
      </c>
      <c r="U1474">
        <f ca="1">AVERAGE(T$2:T1474)</f>
        <v>39.403215137309537</v>
      </c>
    </row>
    <row r="1475" spans="1:21" x14ac:dyDescent="0.25">
      <c r="A1475" s="75" t="s">
        <v>10</v>
      </c>
      <c r="B1475">
        <v>0.93725239492827328</v>
      </c>
      <c r="C1475" s="76" t="s">
        <v>82</v>
      </c>
      <c r="E1475">
        <f t="shared" ca="1" si="46"/>
        <v>0.82561301689684785</v>
      </c>
      <c r="F1475">
        <v>0.92</v>
      </c>
      <c r="G1475">
        <f>AVERAGE(F$2:F1475)</f>
        <v>60.26479428617737</v>
      </c>
      <c r="T1475">
        <f t="shared" ref="T1475:T1538" ca="1" si="47">2*RAND()^-1</f>
        <v>10.988207112512017</v>
      </c>
      <c r="U1475">
        <f ca="1">AVERAGE(T$2:T1475)</f>
        <v>39.383937655610218</v>
      </c>
    </row>
    <row r="1476" spans="1:21" x14ac:dyDescent="0.25">
      <c r="A1476" s="75" t="s">
        <v>10</v>
      </c>
      <c r="B1476">
        <v>0.2</v>
      </c>
      <c r="C1476" s="76" t="s">
        <v>83</v>
      </c>
      <c r="E1476">
        <f t="shared" ca="1" si="46"/>
        <v>0.22097434948492811</v>
      </c>
      <c r="F1476">
        <v>1.9607843137254919E-2</v>
      </c>
      <c r="G1476">
        <f>AVERAGE(F$2:F1476)</f>
        <v>60.223950091978701</v>
      </c>
      <c r="T1476">
        <f t="shared" ca="1" si="47"/>
        <v>2.569553023675061</v>
      </c>
      <c r="U1476">
        <f ca="1">AVERAGE(T$2:T1476)</f>
        <v>39.358978750775009</v>
      </c>
    </row>
    <row r="1477" spans="1:21" x14ac:dyDescent="0.25">
      <c r="A1477" s="75" t="s">
        <v>10</v>
      </c>
      <c r="B1477">
        <v>1.9868578255675029</v>
      </c>
      <c r="C1477" s="76" t="s">
        <v>84</v>
      </c>
      <c r="E1477">
        <f t="shared" ca="1" si="46"/>
        <v>0.12320699259048229</v>
      </c>
      <c r="F1477">
        <v>0.8</v>
      </c>
      <c r="G1477">
        <f>AVERAGE(F$2:F1477)</f>
        <v>60.183689963190098</v>
      </c>
      <c r="T1477">
        <f t="shared" ca="1" si="47"/>
        <v>10.758131819006978</v>
      </c>
      <c r="U1477">
        <f ca="1">AVERAGE(T$2:T1477)</f>
        <v>39.33960148320606</v>
      </c>
    </row>
    <row r="1478" spans="1:21" x14ac:dyDescent="0.25">
      <c r="A1478" s="75" t="s">
        <v>10</v>
      </c>
      <c r="B1478">
        <v>9.0512540894220228E-2</v>
      </c>
      <c r="C1478" s="76" t="s">
        <v>85</v>
      </c>
      <c r="E1478">
        <f t="shared" ca="1" si="46"/>
        <v>0.33502273642134484</v>
      </c>
      <c r="F1478">
        <v>0.77777777777777779</v>
      </c>
      <c r="G1478">
        <f>AVERAGE(F$2:F1478)</f>
        <v>60.143469304973841</v>
      </c>
      <c r="T1478">
        <f t="shared" ca="1" si="47"/>
        <v>3.4400250050711385</v>
      </c>
      <c r="U1478">
        <f ca="1">AVERAGE(T$2:T1478)</f>
        <v>39.315295744222894</v>
      </c>
    </row>
    <row r="1479" spans="1:21" x14ac:dyDescent="0.25">
      <c r="A1479" s="75" t="s">
        <v>10</v>
      </c>
      <c r="B1479">
        <v>1.5</v>
      </c>
      <c r="C1479" s="76" t="s">
        <v>86</v>
      </c>
      <c r="E1479">
        <f t="shared" ca="1" si="46"/>
        <v>0.72250489343983004</v>
      </c>
      <c r="F1479">
        <v>0.25072046109510093</v>
      </c>
      <c r="G1479">
        <f>AVERAGE(F$2:F1479)</f>
        <v>60.102946470844017</v>
      </c>
      <c r="T1479">
        <f t="shared" ca="1" si="47"/>
        <v>4.613119923420868</v>
      </c>
      <c r="U1479">
        <f ca="1">AVERAGE(T$2:T1479)</f>
        <v>39.291816599553883</v>
      </c>
    </row>
    <row r="1480" spans="1:21" x14ac:dyDescent="0.25">
      <c r="A1480" s="75" t="s">
        <v>10</v>
      </c>
      <c r="B1480">
        <v>7.462686567164179E-3</v>
      </c>
      <c r="C1480" s="76" t="s">
        <v>87</v>
      </c>
      <c r="E1480">
        <f t="shared" ca="1" si="46"/>
        <v>0.37892957273725558</v>
      </c>
      <c r="F1480">
        <v>3.003003003003003E-3</v>
      </c>
      <c r="G1480">
        <f>AVERAGE(F$2:F1480)</f>
        <v>60.062310944496588</v>
      </c>
      <c r="T1480">
        <f t="shared" ca="1" si="47"/>
        <v>24.257798139589294</v>
      </c>
      <c r="U1480">
        <f ca="1">AVERAGE(T$2:T1480)</f>
        <v>39.281651610737136</v>
      </c>
    </row>
    <row r="1481" spans="1:21" x14ac:dyDescent="0.25">
      <c r="A1481" s="75" t="s">
        <v>10</v>
      </c>
      <c r="B1481">
        <v>0.25</v>
      </c>
      <c r="C1481" s="76" t="s">
        <v>88</v>
      </c>
      <c r="E1481">
        <f t="shared" ca="1" si="46"/>
        <v>0.65319648927936613</v>
      </c>
      <c r="F1481">
        <v>0.33333333333333331</v>
      </c>
      <c r="G1481">
        <f>AVERAGE(F$2:F1481)</f>
        <v>60.021953527191748</v>
      </c>
      <c r="T1481">
        <f t="shared" ca="1" si="47"/>
        <v>2.0350606553555415</v>
      </c>
      <c r="U1481">
        <f ca="1">AVERAGE(T$2:T1481)</f>
        <v>39.256484995226742</v>
      </c>
    </row>
    <row r="1482" spans="1:21" x14ac:dyDescent="0.25">
      <c r="A1482" s="75" t="s">
        <v>10</v>
      </c>
      <c r="B1482">
        <v>0.14074583261728815</v>
      </c>
      <c r="C1482" s="76" t="s">
        <v>89</v>
      </c>
      <c r="E1482">
        <f t="shared" ca="1" si="46"/>
        <v>0.3891745169964177</v>
      </c>
      <c r="F1482">
        <v>9.0909090909090912E-2</v>
      </c>
      <c r="G1482">
        <f>AVERAGE(F$2:F1482)</f>
        <v>59.981486920550097</v>
      </c>
      <c r="T1482">
        <f t="shared" ca="1" si="47"/>
        <v>9.3738242891458921</v>
      </c>
      <c r="U1482">
        <f ca="1">AVERAGE(T$2:T1482)</f>
        <v>39.236307641610217</v>
      </c>
    </row>
    <row r="1483" spans="1:21" x14ac:dyDescent="0.25">
      <c r="A1483" s="75" t="s">
        <v>10</v>
      </c>
      <c r="B1483">
        <v>0.72222222222222221</v>
      </c>
      <c r="C1483" s="76" t="s">
        <v>90</v>
      </c>
      <c r="E1483">
        <f t="shared" ca="1" si="46"/>
        <v>0.8691850776511707</v>
      </c>
      <c r="F1483">
        <v>0.56140350877192979</v>
      </c>
      <c r="G1483">
        <f>AVERAGE(F$2:F1483)</f>
        <v>59.941392397330283</v>
      </c>
      <c r="T1483">
        <f t="shared" ca="1" si="47"/>
        <v>8.1319842725773999</v>
      </c>
      <c r="U1483">
        <f ca="1">AVERAGE(T$2:T1483)</f>
        <v>39.215319569161473</v>
      </c>
    </row>
    <row r="1484" spans="1:21" x14ac:dyDescent="0.25">
      <c r="A1484" s="75" t="s">
        <v>10</v>
      </c>
      <c r="B1484">
        <v>2.5149384885764494</v>
      </c>
      <c r="C1484" s="76" t="s">
        <v>91</v>
      </c>
      <c r="E1484">
        <f t="shared" ca="1" si="46"/>
        <v>0.4386288897890922</v>
      </c>
      <c r="F1484">
        <v>0.99199999999999999</v>
      </c>
      <c r="G1484">
        <f>AVERAGE(F$2:F1484)</f>
        <v>59.901642301310503</v>
      </c>
      <c r="T1484">
        <f t="shared" ca="1" si="47"/>
        <v>5.2048416487219411</v>
      </c>
      <c r="U1484">
        <f ca="1">AVERAGE(T$2:T1484)</f>
        <v>39.192386003470013</v>
      </c>
    </row>
    <row r="1485" spans="1:21" x14ac:dyDescent="0.25">
      <c r="A1485" s="75" t="s">
        <v>10</v>
      </c>
      <c r="B1485">
        <v>0.32885906040268459</v>
      </c>
      <c r="C1485" s="76" t="s">
        <v>92</v>
      </c>
      <c r="E1485">
        <f t="shared" ca="1" si="46"/>
        <v>0.67951745267089569</v>
      </c>
      <c r="F1485">
        <v>0.19884249689954528</v>
      </c>
      <c r="G1485">
        <f>AVERAGE(F$2:F1485)</f>
        <v>59.861411304137718</v>
      </c>
      <c r="T1485">
        <f t="shared" ca="1" si="47"/>
        <v>9.5788896959562813</v>
      </c>
      <c r="U1485">
        <f ca="1">AVERAGE(T$2:T1485)</f>
        <v>39.172430817278965</v>
      </c>
    </row>
    <row r="1486" spans="1:21" x14ac:dyDescent="0.25">
      <c r="A1486" s="75" t="s">
        <v>10</v>
      </c>
      <c r="B1486">
        <v>1.9607843137254902E-2</v>
      </c>
      <c r="C1486" s="76" t="s">
        <v>93</v>
      </c>
      <c r="E1486">
        <f t="shared" ca="1" si="46"/>
        <v>0.4709576675428383</v>
      </c>
      <c r="F1486">
        <v>0.33333333333333331</v>
      </c>
      <c r="G1486">
        <f>AVERAGE(F$2:F1486)</f>
        <v>59.821325056345927</v>
      </c>
      <c r="T1486">
        <f t="shared" ca="1" si="47"/>
        <v>2.0603128159231292</v>
      </c>
      <c r="U1486">
        <f ca="1">AVERAGE(T$2:T1486)</f>
        <v>39.147439492025526</v>
      </c>
    </row>
    <row r="1487" spans="1:21" x14ac:dyDescent="0.25">
      <c r="A1487" s="75" t="s">
        <v>10</v>
      </c>
      <c r="B1487">
        <v>0.375</v>
      </c>
      <c r="C1487" s="76" t="s">
        <v>94</v>
      </c>
      <c r="E1487">
        <f t="shared" ca="1" si="46"/>
        <v>0.30338361863988994</v>
      </c>
      <c r="F1487">
        <v>0.81273408239700373</v>
      </c>
      <c r="G1487">
        <f>AVERAGE(F$2:F1487)</f>
        <v>59.781615371975846</v>
      </c>
      <c r="T1487">
        <f t="shared" ca="1" si="47"/>
        <v>4.7543573982832648</v>
      </c>
      <c r="U1487">
        <f ca="1">AVERAGE(T$2:T1487)</f>
        <v>39.124294753066074</v>
      </c>
    </row>
    <row r="1488" spans="1:21" x14ac:dyDescent="0.25">
      <c r="B1488">
        <v>4.906107257655219E-3</v>
      </c>
      <c r="C1488" s="76" t="s">
        <v>81</v>
      </c>
      <c r="E1488">
        <f t="shared" ca="1" si="46"/>
        <v>0.99510033403336906</v>
      </c>
      <c r="F1488">
        <v>5.8181818181818183</v>
      </c>
      <c r="G1488">
        <f>AVERAGE(F$2:F1488)</f>
        <v>59.745325235086938</v>
      </c>
      <c r="T1488">
        <f t="shared" ca="1" si="47"/>
        <v>2.4871873491532055</v>
      </c>
      <c r="U1488">
        <f ca="1">AVERAGE(T$2:T1488)</f>
        <v>39.099656483123965</v>
      </c>
    </row>
    <row r="1489" spans="1:21" x14ac:dyDescent="0.25">
      <c r="A1489" s="75" t="s">
        <v>11</v>
      </c>
      <c r="B1489">
        <v>0.45293929619620493</v>
      </c>
      <c r="C1489" s="76" t="s">
        <v>82</v>
      </c>
      <c r="E1489">
        <f t="shared" ca="1" si="46"/>
        <v>0.58965647441935187</v>
      </c>
      <c r="F1489">
        <v>0.33333333333333331</v>
      </c>
      <c r="G1489">
        <f>AVERAGE(F$2:F1489)</f>
        <v>59.705397821174465</v>
      </c>
      <c r="T1489">
        <f t="shared" ca="1" si="47"/>
        <v>2.4379731181901669</v>
      </c>
      <c r="U1489">
        <f ca="1">AVERAGE(T$2:T1489)</f>
        <v>39.075018255056136</v>
      </c>
    </row>
    <row r="1490" spans="1:21" x14ac:dyDescent="0.25">
      <c r="A1490" s="75" t="s">
        <v>11</v>
      </c>
      <c r="B1490">
        <v>0</v>
      </c>
      <c r="C1490" s="76" t="s">
        <v>83</v>
      </c>
      <c r="E1490">
        <f t="shared" ca="1" si="46"/>
        <v>0.8511550049761567</v>
      </c>
      <c r="F1490">
        <v>0.99021526418786687</v>
      </c>
      <c r="G1490">
        <f>AVERAGE(F$2:F1490)</f>
        <v>59.665965193533779</v>
      </c>
      <c r="T1490">
        <f t="shared" ca="1" si="47"/>
        <v>5.2573514582460508</v>
      </c>
      <c r="U1490">
        <f ca="1">AVERAGE(T$2:T1490)</f>
        <v>39.052306591660027</v>
      </c>
    </row>
    <row r="1491" spans="1:21" x14ac:dyDescent="0.25">
      <c r="A1491" s="75" t="s">
        <v>11</v>
      </c>
      <c r="B1491">
        <v>0.82078853046594979</v>
      </c>
      <c r="C1491" s="76" t="s">
        <v>84</v>
      </c>
      <c r="E1491">
        <f t="shared" ca="1" si="46"/>
        <v>0.14574573554972781</v>
      </c>
      <c r="F1491">
        <v>1.6190476190476191</v>
      </c>
      <c r="G1491">
        <f>AVERAGE(F$2:F1491)</f>
        <v>59.627007530732115</v>
      </c>
      <c r="T1491">
        <f t="shared" ca="1" si="47"/>
        <v>3.1006968755689841</v>
      </c>
      <c r="U1491">
        <f ca="1">AVERAGE(T$2:T1491)</f>
        <v>39.028177994535135</v>
      </c>
    </row>
    <row r="1492" spans="1:21" x14ac:dyDescent="0.25">
      <c r="A1492" s="75" t="s">
        <v>11</v>
      </c>
      <c r="B1492">
        <v>9.0512540894220228E-2</v>
      </c>
      <c r="C1492" s="76" t="s">
        <v>85</v>
      </c>
      <c r="E1492">
        <f t="shared" ca="1" si="46"/>
        <v>0.33953691539306896</v>
      </c>
      <c r="F1492">
        <v>0.72222222222222221</v>
      </c>
      <c r="G1492">
        <f>AVERAGE(F$2:F1492)</f>
        <v>59.587500632470203</v>
      </c>
      <c r="T1492">
        <f t="shared" ca="1" si="47"/>
        <v>3.2270344632702828</v>
      </c>
      <c r="U1492">
        <f ca="1">AVERAGE(T$2:T1492)</f>
        <v>39.004166496526238</v>
      </c>
    </row>
    <row r="1493" spans="1:21" x14ac:dyDescent="0.25">
      <c r="A1493" s="75" t="s">
        <v>11</v>
      </c>
      <c r="B1493">
        <v>0.16666666666666666</v>
      </c>
      <c r="C1493" s="76" t="s">
        <v>86</v>
      </c>
      <c r="E1493">
        <f t="shared" ca="1" si="46"/>
        <v>0.39134102162434303</v>
      </c>
      <c r="F1493">
        <v>249.00000000000003</v>
      </c>
      <c r="G1493">
        <f>AVERAGE(F$2:F1493)</f>
        <v>59.71445270979428</v>
      </c>
      <c r="T1493">
        <f t="shared" ca="1" si="47"/>
        <v>5.2741878739942729</v>
      </c>
      <c r="U1493">
        <f ca="1">AVERAGE(T$2:T1493)</f>
        <v>38.981559272248397</v>
      </c>
    </row>
    <row r="1494" spans="1:21" x14ac:dyDescent="0.25">
      <c r="A1494" s="75" t="s">
        <v>11</v>
      </c>
      <c r="B1494">
        <v>7.462686567164179E-3</v>
      </c>
      <c r="C1494" s="76" t="s">
        <v>87</v>
      </c>
      <c r="E1494">
        <f t="shared" ca="1" si="46"/>
        <v>0.23089514345312667</v>
      </c>
      <c r="F1494">
        <v>0.23896499238964997</v>
      </c>
      <c r="G1494">
        <f>AVERAGE(F$2:F1494)</f>
        <v>59.674616482254159</v>
      </c>
      <c r="T1494">
        <f t="shared" ca="1" si="47"/>
        <v>2.8072545719186683</v>
      </c>
      <c r="U1494">
        <f ca="1">AVERAGE(T$2:T1494)</f>
        <v>38.95732999917383</v>
      </c>
    </row>
    <row r="1495" spans="1:21" x14ac:dyDescent="0.25">
      <c r="A1495" s="75" t="s">
        <v>11</v>
      </c>
      <c r="B1495">
        <v>0.75</v>
      </c>
      <c r="C1495" s="76" t="s">
        <v>88</v>
      </c>
      <c r="E1495">
        <f t="shared" ca="1" si="46"/>
        <v>6.4841864456856024E-2</v>
      </c>
      <c r="F1495">
        <v>0.2658227848101265</v>
      </c>
      <c r="G1495">
        <f>AVERAGE(F$2:F1495)</f>
        <v>59.634851560100579</v>
      </c>
      <c r="T1495">
        <f t="shared" ca="1" si="47"/>
        <v>3.3968549987659515</v>
      </c>
      <c r="U1495">
        <f ca="1">AVERAGE(T$2:T1495)</f>
        <v>38.933527807071819</v>
      </c>
    </row>
    <row r="1496" spans="1:21" x14ac:dyDescent="0.25">
      <c r="A1496" s="75" t="s">
        <v>11</v>
      </c>
      <c r="B1496">
        <v>0.14074583261728815</v>
      </c>
      <c r="C1496" s="76" t="s">
        <v>89</v>
      </c>
      <c r="E1496">
        <f t="shared" ca="1" si="46"/>
        <v>0.73347892269626869</v>
      </c>
      <c r="F1496">
        <v>0.41666666666666669</v>
      </c>
      <c r="G1496">
        <f>AVERAGE(F$2:F1496)</f>
        <v>59.595240734084911</v>
      </c>
      <c r="T1496">
        <f t="shared" ca="1" si="47"/>
        <v>602.58481528384846</v>
      </c>
      <c r="U1496">
        <f ca="1">AVERAGE(T$2:T1496)</f>
        <v>39.310552079631535</v>
      </c>
    </row>
    <row r="1497" spans="1:21" x14ac:dyDescent="0.25">
      <c r="A1497" s="75" t="s">
        <v>11</v>
      </c>
      <c r="B1497">
        <v>0.86111111111111116</v>
      </c>
      <c r="C1497" s="76" t="s">
        <v>90</v>
      </c>
      <c r="E1497">
        <f t="shared" ca="1" si="46"/>
        <v>5.7017485521548839E-4</v>
      </c>
      <c r="F1497">
        <v>1.027027027027027</v>
      </c>
      <c r="G1497">
        <f>AVERAGE(F$2:F1497)</f>
        <v>59.556090858612279</v>
      </c>
      <c r="T1497">
        <f t="shared" ca="1" si="47"/>
        <v>2.3623010619858795</v>
      </c>
      <c r="U1497">
        <f ca="1">AVERAGE(T$2:T1497)</f>
        <v>39.285854050876424</v>
      </c>
    </row>
    <row r="1498" spans="1:21" x14ac:dyDescent="0.25">
      <c r="A1498" s="75" t="s">
        <v>11</v>
      </c>
      <c r="B1498">
        <v>0.23022847100175739</v>
      </c>
      <c r="C1498" s="76" t="s">
        <v>91</v>
      </c>
      <c r="E1498">
        <f t="shared" ca="1" si="46"/>
        <v>0.83081035549099647</v>
      </c>
      <c r="F1498">
        <v>0.72375690607734811</v>
      </c>
      <c r="G1498">
        <f>AVERAGE(F$2:F1498)</f>
        <v>59.516790702331363</v>
      </c>
      <c r="T1498">
        <f t="shared" ca="1" si="47"/>
        <v>2.6845722522060043</v>
      </c>
      <c r="U1498">
        <f ca="1">AVERAGE(T$2:T1498)</f>
        <v>39.261404296835899</v>
      </c>
    </row>
    <row r="1499" spans="1:21" x14ac:dyDescent="0.25">
      <c r="A1499" s="75" t="s">
        <v>11</v>
      </c>
      <c r="B1499">
        <v>6.7114093959731542E-3</v>
      </c>
      <c r="C1499" s="76" t="s">
        <v>92</v>
      </c>
      <c r="E1499">
        <f t="shared" ca="1" si="46"/>
        <v>0.50815279412257752</v>
      </c>
      <c r="F1499">
        <v>0.43884892086330929</v>
      </c>
      <c r="G1499">
        <f>AVERAGE(F$2:F1499)</f>
        <v>59.477352823972574</v>
      </c>
      <c r="T1499">
        <f t="shared" ca="1" si="47"/>
        <v>2.7664348014088511</v>
      </c>
      <c r="U1499">
        <f ca="1">AVERAGE(T$2:T1499)</f>
        <v>39.237041833888348</v>
      </c>
    </row>
    <row r="1500" spans="1:21" x14ac:dyDescent="0.25">
      <c r="A1500" s="75" t="s">
        <v>11</v>
      </c>
      <c r="B1500">
        <v>1.9607843137254902E-2</v>
      </c>
      <c r="C1500" s="76" t="s">
        <v>93</v>
      </c>
      <c r="E1500">
        <f t="shared" ca="1" si="46"/>
        <v>0.56163913622133532</v>
      </c>
      <c r="F1500">
        <v>0.79133458918997246</v>
      </c>
      <c r="G1500">
        <f>AVERAGE(F$2:F1500)</f>
        <v>59.438202711741226</v>
      </c>
      <c r="T1500">
        <f t="shared" ca="1" si="47"/>
        <v>2.2190254283083917</v>
      </c>
      <c r="U1500">
        <f ca="1">AVERAGE(T$2:T1500)</f>
        <v>39.212346692857274</v>
      </c>
    </row>
    <row r="1501" spans="1:21" x14ac:dyDescent="0.25">
      <c r="A1501" s="75" t="s">
        <v>11</v>
      </c>
      <c r="B1501">
        <v>0.375</v>
      </c>
      <c r="C1501" s="76" t="s">
        <v>94</v>
      </c>
      <c r="E1501">
        <f t="shared" ca="1" si="46"/>
        <v>0.6207583279009542</v>
      </c>
      <c r="F1501">
        <v>12.913043478260869</v>
      </c>
      <c r="G1501">
        <f>AVERAGE(F$2:F1501)</f>
        <v>59.407185938918907</v>
      </c>
      <c r="T1501">
        <f t="shared" ca="1" si="47"/>
        <v>2.2377524472516774</v>
      </c>
      <c r="U1501">
        <f ca="1">AVERAGE(T$2:T1501)</f>
        <v>39.187696963360203</v>
      </c>
    </row>
    <row r="1502" spans="1:21" x14ac:dyDescent="0.25">
      <c r="B1502">
        <v>1.2857384537303333E-2</v>
      </c>
      <c r="C1502" s="76" t="s">
        <v>81</v>
      </c>
      <c r="E1502">
        <f t="shared" ca="1" si="46"/>
        <v>0.35279316366367441</v>
      </c>
      <c r="F1502">
        <v>0.25</v>
      </c>
      <c r="G1502">
        <f>AVERAGE(F$2:F1502)</f>
        <v>59.367774089525888</v>
      </c>
      <c r="T1502">
        <f t="shared" ca="1" si="47"/>
        <v>3.6060751036536849</v>
      </c>
      <c r="U1502">
        <f ca="1">AVERAGE(T$2:T1502)</f>
        <v>39.163991685638884</v>
      </c>
    </row>
    <row r="1503" spans="1:21" x14ac:dyDescent="0.25">
      <c r="A1503" s="75" t="s">
        <v>12</v>
      </c>
      <c r="B1503">
        <v>0.45293929619620493</v>
      </c>
      <c r="C1503" s="76" t="s">
        <v>82</v>
      </c>
      <c r="E1503">
        <f t="shared" ca="1" si="46"/>
        <v>0.30886521134073919</v>
      </c>
      <c r="F1503">
        <v>0.40334128878281622</v>
      </c>
      <c r="G1503">
        <f>AVERAGE(F$2:F1503)</f>
        <v>59.32851681069716</v>
      </c>
      <c r="T1503">
        <f t="shared" ca="1" si="47"/>
        <v>5.039200764326579</v>
      </c>
      <c r="U1503">
        <f ca="1">AVERAGE(T$2:T1503)</f>
        <v>39.141272117781817</v>
      </c>
    </row>
    <row r="1504" spans="1:21" x14ac:dyDescent="0.25">
      <c r="A1504" s="75" t="s">
        <v>12</v>
      </c>
      <c r="B1504">
        <v>0</v>
      </c>
      <c r="C1504" s="76" t="s">
        <v>83</v>
      </c>
      <c r="E1504">
        <f t="shared" ca="1" si="46"/>
        <v>0.63658059924297683</v>
      </c>
      <c r="F1504">
        <v>0.39130434782608697</v>
      </c>
      <c r="G1504">
        <f>AVERAGE(F$2:F1504)</f>
        <v>59.289303761819667</v>
      </c>
      <c r="T1504">
        <f t="shared" ca="1" si="47"/>
        <v>6.0270131038776515</v>
      </c>
      <c r="U1504">
        <f ca="1">AVERAGE(T$2:T1504)</f>
        <v>39.119240009322795</v>
      </c>
    </row>
    <row r="1505" spans="1:21" x14ac:dyDescent="0.25">
      <c r="A1505" s="75" t="s">
        <v>12</v>
      </c>
      <c r="B1505">
        <v>0.85663082437275984</v>
      </c>
      <c r="C1505" s="76" t="s">
        <v>84</v>
      </c>
      <c r="E1505">
        <f t="shared" ca="1" si="46"/>
        <v>0.33442162752828131</v>
      </c>
      <c r="F1505">
        <v>0.26493108728943343</v>
      </c>
      <c r="G1505">
        <f>AVERAGE(F$2:F1505)</f>
        <v>59.250058833179693</v>
      </c>
      <c r="T1505">
        <f t="shared" ca="1" si="47"/>
        <v>3.8419093300463647</v>
      </c>
      <c r="U1505">
        <f ca="1">AVERAGE(T$2:T1505)</f>
        <v>39.095784337328595</v>
      </c>
    </row>
    <row r="1506" spans="1:21" x14ac:dyDescent="0.25">
      <c r="A1506" s="75" t="s">
        <v>12</v>
      </c>
      <c r="B1506">
        <v>1.1810250817884402</v>
      </c>
      <c r="C1506" s="76" t="s">
        <v>85</v>
      </c>
      <c r="E1506">
        <f t="shared" ca="1" si="46"/>
        <v>0.97549494590152652</v>
      </c>
      <c r="F1506">
        <v>1.0101010101010111E-2</v>
      </c>
      <c r="G1506">
        <f>AVERAGE(F$2:F1506)</f>
        <v>59.210696734958383</v>
      </c>
      <c r="T1506">
        <f t="shared" ca="1" si="47"/>
        <v>6.8371705108286385</v>
      </c>
      <c r="U1506">
        <f ca="1">AVERAGE(T$2:T1506)</f>
        <v>39.07435004242727</v>
      </c>
    </row>
    <row r="1507" spans="1:21" x14ac:dyDescent="0.25">
      <c r="A1507" s="75" t="s">
        <v>12</v>
      </c>
      <c r="B1507">
        <v>0.16666666666666666</v>
      </c>
      <c r="C1507" s="76" t="s">
        <v>86</v>
      </c>
      <c r="E1507">
        <f t="shared" ca="1" si="46"/>
        <v>0.40671527076223268</v>
      </c>
      <c r="F1507">
        <v>0.72727272727272729</v>
      </c>
      <c r="G1507">
        <f>AVERAGE(F$2:F1507)</f>
        <v>59.171863120079443</v>
      </c>
      <c r="T1507">
        <f t="shared" ca="1" si="47"/>
        <v>20.510282818898151</v>
      </c>
      <c r="U1507">
        <f ca="1">AVERAGE(T$2:T1507)</f>
        <v>39.062023304563041</v>
      </c>
    </row>
    <row r="1508" spans="1:21" x14ac:dyDescent="0.25">
      <c r="A1508" s="75" t="s">
        <v>12</v>
      </c>
      <c r="B1508">
        <v>7.462686567164179E-3</v>
      </c>
      <c r="C1508" s="76" t="s">
        <v>87</v>
      </c>
      <c r="E1508">
        <f t="shared" ca="1" si="46"/>
        <v>0.2750320993267642</v>
      </c>
      <c r="F1508">
        <v>2.3333333333333335</v>
      </c>
      <c r="G1508">
        <f>AVERAGE(F$2:F1508)</f>
        <v>59.134146776491683</v>
      </c>
      <c r="T1508">
        <f t="shared" ca="1" si="47"/>
        <v>2.9572081158286516</v>
      </c>
      <c r="U1508">
        <f ca="1">AVERAGE(T$2:T1508)</f>
        <v>39.038065232108671</v>
      </c>
    </row>
    <row r="1509" spans="1:21" x14ac:dyDescent="0.25">
      <c r="A1509" s="75" t="s">
        <v>12</v>
      </c>
      <c r="B1509">
        <v>0.875</v>
      </c>
      <c r="C1509" s="76" t="s">
        <v>88</v>
      </c>
      <c r="E1509">
        <f t="shared" ca="1" si="46"/>
        <v>0.50155799897951736</v>
      </c>
      <c r="F1509">
        <v>0.77777777777777779</v>
      </c>
      <c r="G1509">
        <f>AVERAGE(F$2:F1509)</f>
        <v>59.095448919065483</v>
      </c>
      <c r="T1509">
        <f t="shared" ca="1" si="47"/>
        <v>2.5632772305304528</v>
      </c>
      <c r="U1509">
        <f ca="1">AVERAGE(T$2:T1509)</f>
        <v>39.013877706908687</v>
      </c>
    </row>
    <row r="1510" spans="1:21" x14ac:dyDescent="0.25">
      <c r="A1510" s="75" t="s">
        <v>12</v>
      </c>
      <c r="B1510">
        <v>0.20295583433579659</v>
      </c>
      <c r="C1510" s="76" t="s">
        <v>89</v>
      </c>
      <c r="E1510">
        <f t="shared" ca="1" si="46"/>
        <v>0.10011966282081552</v>
      </c>
      <c r="F1510">
        <v>0.430616560924028</v>
      </c>
      <c r="G1510">
        <f>AVERAGE(F$2:F1510)</f>
        <v>59.056572290597536</v>
      </c>
      <c r="T1510">
        <f t="shared" ca="1" si="47"/>
        <v>5.1978499257460502</v>
      </c>
      <c r="U1510">
        <f ca="1">AVERAGE(T$2:T1510)</f>
        <v>38.99146814575483</v>
      </c>
    </row>
    <row r="1511" spans="1:21" x14ac:dyDescent="0.25">
      <c r="A1511" s="75" t="s">
        <v>12</v>
      </c>
      <c r="B1511">
        <v>0.72222222222222221</v>
      </c>
      <c r="C1511" s="76" t="s">
        <v>90</v>
      </c>
      <c r="E1511">
        <f t="shared" ca="1" si="46"/>
        <v>0.74282504342269873</v>
      </c>
      <c r="F1511">
        <v>0.25199246486016519</v>
      </c>
      <c r="G1511">
        <f>AVERAGE(F$2:F1511)</f>
        <v>59.017628860249367</v>
      </c>
      <c r="T1511">
        <f t="shared" ca="1" si="47"/>
        <v>2.1094053631513408</v>
      </c>
      <c r="U1511">
        <f ca="1">AVERAGE(T$2:T1511)</f>
        <v>38.967042938614036</v>
      </c>
    </row>
    <row r="1512" spans="1:21" x14ac:dyDescent="0.25">
      <c r="A1512" s="75" t="s">
        <v>12</v>
      </c>
      <c r="B1512">
        <v>5.44815465729349E-2</v>
      </c>
      <c r="C1512" s="76" t="s">
        <v>91</v>
      </c>
      <c r="E1512">
        <f t="shared" ca="1" si="46"/>
        <v>0.97956295081097156</v>
      </c>
      <c r="F1512">
        <v>0.83221476510067116</v>
      </c>
      <c r="G1512">
        <f>AVERAGE(F$2:F1512)</f>
        <v>58.979120975341928</v>
      </c>
      <c r="T1512">
        <f t="shared" ca="1" si="47"/>
        <v>4.3805944745764611</v>
      </c>
      <c r="U1512">
        <f ca="1">AVERAGE(T$2:T1512)</f>
        <v>38.944153164647105</v>
      </c>
    </row>
    <row r="1513" spans="1:21" x14ac:dyDescent="0.25">
      <c r="A1513" s="75" t="s">
        <v>12</v>
      </c>
      <c r="B1513">
        <v>6.7114093959731542E-3</v>
      </c>
      <c r="C1513" s="76" t="s">
        <v>92</v>
      </c>
      <c r="E1513">
        <f t="shared" ca="1" si="46"/>
        <v>0.59287398661040269</v>
      </c>
      <c r="F1513">
        <v>0.83552631578947367</v>
      </c>
      <c r="G1513">
        <f>AVERAGE(F$2:F1513)</f>
        <v>58.940666216969205</v>
      </c>
      <c r="T1513">
        <f t="shared" ca="1" si="47"/>
        <v>4.3093915753454306</v>
      </c>
      <c r="U1513">
        <f ca="1">AVERAGE(T$2:T1513)</f>
        <v>38.921246576294394</v>
      </c>
    </row>
    <row r="1514" spans="1:21" x14ac:dyDescent="0.25">
      <c r="A1514" s="75" t="s">
        <v>12</v>
      </c>
      <c r="B1514">
        <v>1.9607843137254902E-2</v>
      </c>
      <c r="C1514" s="76" t="s">
        <v>93</v>
      </c>
      <c r="E1514">
        <f t="shared" ca="1" si="46"/>
        <v>0.1065538910917222</v>
      </c>
      <c r="F1514">
        <v>1.2222222222222223</v>
      </c>
      <c r="G1514">
        <f>AVERAGE(F$2:F1514)</f>
        <v>58.902517873284637</v>
      </c>
      <c r="T1514">
        <f t="shared" ca="1" si="47"/>
        <v>7.6058009082984688</v>
      </c>
      <c r="U1514">
        <f ca="1">AVERAGE(T$2:T1514)</f>
        <v>38.900548991583221</v>
      </c>
    </row>
    <row r="1515" spans="1:21" x14ac:dyDescent="0.25">
      <c r="A1515" s="75" t="s">
        <v>12</v>
      </c>
      <c r="B1515">
        <v>0.375</v>
      </c>
      <c r="C1515" s="76" t="s">
        <v>94</v>
      </c>
      <c r="E1515">
        <f t="shared" ca="1" si="46"/>
        <v>0.75943972667135373</v>
      </c>
      <c r="F1515">
        <v>4</v>
      </c>
      <c r="G1515">
        <f>AVERAGE(F$2:F1515)</f>
        <v>58.866254651439668</v>
      </c>
      <c r="T1515">
        <f t="shared" ca="1" si="47"/>
        <v>6.5114588086950125</v>
      </c>
      <c r="U1515">
        <f ca="1">AVERAGE(T$2:T1515)</f>
        <v>38.879155933338254</v>
      </c>
    </row>
    <row r="1516" spans="1:21" x14ac:dyDescent="0.25">
      <c r="B1516">
        <v>6.9531382168837766E-2</v>
      </c>
      <c r="C1516" s="76" t="s">
        <v>81</v>
      </c>
      <c r="E1516">
        <f t="shared" ca="1" si="46"/>
        <v>0.37601749317289568</v>
      </c>
      <c r="F1516">
        <v>3.1666666666666665</v>
      </c>
      <c r="G1516">
        <f>AVERAGE(F$2:F1516)</f>
        <v>58.829489246829262</v>
      </c>
      <c r="T1516">
        <f t="shared" ca="1" si="47"/>
        <v>10.017280366177587</v>
      </c>
      <c r="U1516">
        <f ca="1">AVERAGE(T$2:T1516)</f>
        <v>38.860105190389632</v>
      </c>
    </row>
    <row r="1517" spans="1:21" x14ac:dyDescent="0.25">
      <c r="A1517" s="75" t="s">
        <v>13</v>
      </c>
      <c r="B1517">
        <v>3.1373802535863388E-2</v>
      </c>
      <c r="C1517" s="76" t="s">
        <v>82</v>
      </c>
      <c r="E1517">
        <f t="shared" ca="1" si="46"/>
        <v>0.97974937416237085</v>
      </c>
      <c r="F1517">
        <v>0.48717948717948717</v>
      </c>
      <c r="G1517">
        <f>AVERAGE(F$2:F1517)</f>
        <v>58.791004873636872</v>
      </c>
      <c r="T1517">
        <f t="shared" ca="1" si="47"/>
        <v>9.6530384064401389</v>
      </c>
      <c r="U1517">
        <f ca="1">AVERAGE(T$2:T1517)</f>
        <v>38.840839315202331</v>
      </c>
    </row>
    <row r="1518" spans="1:21" x14ac:dyDescent="0.25">
      <c r="A1518" s="75" t="s">
        <v>13</v>
      </c>
      <c r="B1518">
        <v>0.4</v>
      </c>
      <c r="C1518" s="76" t="s">
        <v>83</v>
      </c>
      <c r="E1518">
        <f t="shared" ca="1" si="46"/>
        <v>0.95123291887695505</v>
      </c>
      <c r="F1518">
        <v>0.38248847926267288</v>
      </c>
      <c r="G1518">
        <f>AVERAGE(F$2:F1518)</f>
        <v>58.752502226046644</v>
      </c>
      <c r="T1518">
        <f t="shared" ca="1" si="47"/>
        <v>2.8047756287919792</v>
      </c>
      <c r="U1518">
        <f ca="1">AVERAGE(T$2:T1518)</f>
        <v>38.817084494051102</v>
      </c>
    </row>
    <row r="1519" spans="1:21" x14ac:dyDescent="0.25">
      <c r="A1519" s="75" t="s">
        <v>13</v>
      </c>
      <c r="B1519">
        <v>0.19474313022700118</v>
      </c>
      <c r="C1519" s="76" t="s">
        <v>84</v>
      </c>
      <c r="E1519">
        <f t="shared" ca="1" si="46"/>
        <v>0.86915090459794841</v>
      </c>
      <c r="F1519">
        <v>0.98963437617791183</v>
      </c>
      <c r="G1519">
        <f>AVERAGE(F$2:F1519)</f>
        <v>58.714450270941327</v>
      </c>
      <c r="T1519">
        <f t="shared" ca="1" si="47"/>
        <v>3.5652742829692254</v>
      </c>
      <c r="U1519">
        <f ca="1">AVERAGE(T$2:T1519)</f>
        <v>38.793861957680164</v>
      </c>
    </row>
    <row r="1520" spans="1:21" x14ac:dyDescent="0.25">
      <c r="A1520" s="75" t="s">
        <v>13</v>
      </c>
      <c r="B1520">
        <v>0.81752090149036705</v>
      </c>
      <c r="C1520" s="76" t="s">
        <v>85</v>
      </c>
      <c r="E1520">
        <f t="shared" ca="1" si="46"/>
        <v>0.35207483274376061</v>
      </c>
      <c r="F1520">
        <v>0.16666666666666666</v>
      </c>
      <c r="G1520">
        <f>AVERAGE(F$2:F1520)</f>
        <v>58.675906634598817</v>
      </c>
      <c r="T1520">
        <f t="shared" ca="1" si="47"/>
        <v>3.5753327154657426</v>
      </c>
      <c r="U1520">
        <f ca="1">AVERAGE(T$2:T1520)</f>
        <v>38.770676619140197</v>
      </c>
    </row>
    <row r="1521" spans="1:21" x14ac:dyDescent="0.25">
      <c r="A1521" s="75" t="s">
        <v>13</v>
      </c>
      <c r="B1521">
        <v>7.333333333333333</v>
      </c>
      <c r="C1521" s="76" t="s">
        <v>86</v>
      </c>
      <c r="E1521">
        <f t="shared" ca="1" si="46"/>
        <v>7.8606985829172693E-2</v>
      </c>
      <c r="F1521">
        <v>0.1650485436893204</v>
      </c>
      <c r="G1521">
        <f>AVERAGE(F$2:F1521)</f>
        <v>58.637412649012695</v>
      </c>
      <c r="T1521">
        <f t="shared" ca="1" si="47"/>
        <v>3.4368818498374227</v>
      </c>
      <c r="U1521">
        <f ca="1">AVERAGE(T$2:T1521)</f>
        <v>38.747430701528813</v>
      </c>
    </row>
    <row r="1522" spans="1:21" x14ac:dyDescent="0.25">
      <c r="A1522" s="75" t="s">
        <v>13</v>
      </c>
      <c r="B1522">
        <v>7.462686567164179E-3</v>
      </c>
      <c r="C1522" s="76" t="s">
        <v>87</v>
      </c>
      <c r="E1522">
        <f t="shared" ca="1" si="46"/>
        <v>0.45477339010968987</v>
      </c>
      <c r="F1522">
        <v>1</v>
      </c>
      <c r="G1522">
        <f>AVERAGE(F$2:F1522)</f>
        <v>58.59951822912511</v>
      </c>
      <c r="T1522">
        <f t="shared" ca="1" si="47"/>
        <v>2.0985645387932936</v>
      </c>
      <c r="U1522">
        <f ca="1">AVERAGE(T$2:T1522)</f>
        <v>38.723335457503346</v>
      </c>
    </row>
    <row r="1523" spans="1:21" x14ac:dyDescent="0.25">
      <c r="A1523" s="75" t="s">
        <v>13</v>
      </c>
      <c r="B1523">
        <v>0.5</v>
      </c>
      <c r="C1523" s="76" t="s">
        <v>88</v>
      </c>
      <c r="E1523">
        <f t="shared" ca="1" si="46"/>
        <v>4.0066125053964563E-2</v>
      </c>
      <c r="F1523">
        <v>2</v>
      </c>
      <c r="G1523">
        <f>AVERAGE(F$2:F1523)</f>
        <v>58.562330635019244</v>
      </c>
      <c r="T1523">
        <f t="shared" ca="1" si="47"/>
        <v>2.3068578136025728</v>
      </c>
      <c r="U1523">
        <f ca="1">AVERAGE(T$2:T1523)</f>
        <v>38.699408731061887</v>
      </c>
    </row>
    <row r="1524" spans="1:21" x14ac:dyDescent="0.25">
      <c r="A1524" s="75" t="s">
        <v>13</v>
      </c>
      <c r="B1524">
        <v>3.1105000859254207E-2</v>
      </c>
      <c r="C1524" s="76" t="s">
        <v>89</v>
      </c>
      <c r="E1524">
        <f t="shared" ca="1" si="46"/>
        <v>0.33481345996194434</v>
      </c>
      <c r="F1524">
        <v>0.63414634146341464</v>
      </c>
      <c r="G1524">
        <f>AVERAGE(F$2:F1524)</f>
        <v>58.524295057676134</v>
      </c>
      <c r="T1524">
        <f t="shared" ca="1" si="47"/>
        <v>3.5277135107892366</v>
      </c>
      <c r="U1524">
        <f ca="1">AVERAGE(T$2:T1524)</f>
        <v>38.676315037548903</v>
      </c>
    </row>
    <row r="1525" spans="1:21" x14ac:dyDescent="0.25">
      <c r="A1525" s="75" t="s">
        <v>13</v>
      </c>
      <c r="B1525">
        <v>0.97222222222222221</v>
      </c>
      <c r="C1525" s="76" t="s">
        <v>90</v>
      </c>
      <c r="E1525">
        <f t="shared" ca="1" si="46"/>
        <v>0.99987551903931282</v>
      </c>
      <c r="F1525">
        <v>0.54128440366972486</v>
      </c>
      <c r="G1525">
        <f>AVERAGE(F$2:F1525)</f>
        <v>58.486248462758809</v>
      </c>
      <c r="T1525">
        <f t="shared" ca="1" si="47"/>
        <v>3.2171749682416109</v>
      </c>
      <c r="U1525">
        <f ca="1">AVERAGE(T$2:T1525)</f>
        <v>38.653047885272457</v>
      </c>
    </row>
    <row r="1526" spans="1:21" x14ac:dyDescent="0.25">
      <c r="A1526" s="75" t="s">
        <v>13</v>
      </c>
      <c r="B1526">
        <v>1.6362038664323371</v>
      </c>
      <c r="C1526" s="76" t="s">
        <v>91</v>
      </c>
      <c r="E1526">
        <f t="shared" ca="1" si="46"/>
        <v>0.67312958599637818</v>
      </c>
      <c r="F1526">
        <v>0.65</v>
      </c>
      <c r="G1526">
        <f>AVERAGE(F$2:F1526)</f>
        <v>58.448323053930771</v>
      </c>
      <c r="T1526">
        <f t="shared" ca="1" si="47"/>
        <v>8.6196180706794205</v>
      </c>
      <c r="U1526">
        <f ca="1">AVERAGE(T$2:T1526)</f>
        <v>38.633353832935022</v>
      </c>
    </row>
    <row r="1527" spans="1:21" x14ac:dyDescent="0.25">
      <c r="A1527" s="75" t="s">
        <v>13</v>
      </c>
      <c r="B1527">
        <v>0.66442953020134232</v>
      </c>
      <c r="C1527" s="76" t="s">
        <v>92</v>
      </c>
      <c r="E1527">
        <f t="shared" ca="1" si="46"/>
        <v>0.2541433678702425</v>
      </c>
      <c r="F1527">
        <v>1.4193548387096775</v>
      </c>
      <c r="G1527">
        <f>AVERAGE(F$2:F1527)</f>
        <v>58.410951515126563</v>
      </c>
      <c r="T1527">
        <f t="shared" ca="1" si="47"/>
        <v>6.0115358061746029</v>
      </c>
      <c r="U1527">
        <f ca="1">AVERAGE(T$2:T1527)</f>
        <v>38.61197649477856</v>
      </c>
    </row>
    <row r="1528" spans="1:21" x14ac:dyDescent="0.25">
      <c r="A1528" s="75" t="s">
        <v>13</v>
      </c>
      <c r="B1528">
        <v>0.41176470588235292</v>
      </c>
      <c r="C1528" s="76" t="s">
        <v>93</v>
      </c>
      <c r="E1528">
        <f t="shared" ca="1" si="46"/>
        <v>0.13871915392633816</v>
      </c>
      <c r="F1528">
        <v>1.6666666666666667</v>
      </c>
      <c r="G1528">
        <f>AVERAGE(F$2:F1528)</f>
        <v>58.373790883267716</v>
      </c>
      <c r="T1528">
        <f t="shared" ca="1" si="47"/>
        <v>6.6883515121545489</v>
      </c>
      <c r="U1528">
        <f ca="1">AVERAGE(T$2:T1528)</f>
        <v>38.591070388044685</v>
      </c>
    </row>
    <row r="1529" spans="1:21" x14ac:dyDescent="0.25">
      <c r="A1529" s="75" t="s">
        <v>13</v>
      </c>
      <c r="B1529">
        <v>0.25</v>
      </c>
      <c r="C1529" s="76" t="s">
        <v>94</v>
      </c>
      <c r="E1529">
        <f t="shared" ca="1" si="46"/>
        <v>0.61187754499956337</v>
      </c>
      <c r="F1529">
        <v>4</v>
      </c>
      <c r="G1529">
        <f>AVERAGE(F$2:F1529)</f>
        <v>58.338205941590189</v>
      </c>
      <c r="T1529">
        <f t="shared" ca="1" si="47"/>
        <v>50.731302698760935</v>
      </c>
      <c r="U1529">
        <f ca="1">AVERAGE(T$2:T1529)</f>
        <v>38.599015566258501</v>
      </c>
    </row>
    <row r="1530" spans="1:21" x14ac:dyDescent="0.25">
      <c r="B1530">
        <v>2.3684655726611404E-3</v>
      </c>
      <c r="C1530" s="76" t="s">
        <v>81</v>
      </c>
      <c r="E1530">
        <f t="shared" ca="1" si="46"/>
        <v>5.8802410859669418E-2</v>
      </c>
      <c r="F1530">
        <v>0.14074583261728815</v>
      </c>
      <c r="G1530">
        <f>AVERAGE(F$2:F1530)</f>
        <v>58.300143508556189</v>
      </c>
      <c r="T1530">
        <f t="shared" ca="1" si="47"/>
        <v>14.862205180799666</v>
      </c>
      <c r="U1530">
        <f ca="1">AVERAGE(T$2:T1530)</f>
        <v>38.583491164436751</v>
      </c>
    </row>
    <row r="1531" spans="1:21" x14ac:dyDescent="0.25">
      <c r="A1531" s="75" t="s">
        <v>14</v>
      </c>
      <c r="B1531">
        <v>0.45293929619620493</v>
      </c>
      <c r="C1531" s="76" t="s">
        <v>82</v>
      </c>
      <c r="E1531">
        <f t="shared" ca="1" si="46"/>
        <v>0.40331237573184942</v>
      </c>
      <c r="F1531">
        <v>8.2568807339449615E-2</v>
      </c>
      <c r="G1531">
        <f>AVERAGE(F$2:F1531)</f>
        <v>58.262092806137098</v>
      </c>
      <c r="T1531">
        <f t="shared" ca="1" si="47"/>
        <v>5.4187299442729469</v>
      </c>
      <c r="U1531">
        <f ca="1">AVERAGE(T$2:T1531)</f>
        <v>38.561814849913766</v>
      </c>
    </row>
    <row r="1532" spans="1:21" x14ac:dyDescent="0.25">
      <c r="A1532" s="75" t="s">
        <v>14</v>
      </c>
      <c r="B1532">
        <v>1.4</v>
      </c>
      <c r="C1532" s="76" t="s">
        <v>83</v>
      </c>
      <c r="E1532">
        <f t="shared" ca="1" si="46"/>
        <v>0.70288576010903203</v>
      </c>
      <c r="F1532">
        <v>1.6666666666666667</v>
      </c>
      <c r="G1532">
        <f>AVERAGE(F$2:F1532)</f>
        <v>58.225126492525426</v>
      </c>
      <c r="T1532">
        <f t="shared" ca="1" si="47"/>
        <v>53.583310215385218</v>
      </c>
      <c r="U1532">
        <f ca="1">AVERAGE(T$2:T1532)</f>
        <v>38.571626407957837</v>
      </c>
    </row>
    <row r="1533" spans="1:21" x14ac:dyDescent="0.25">
      <c r="A1533" s="75" t="s">
        <v>14</v>
      </c>
      <c r="B1533">
        <v>3.4205495818399045</v>
      </c>
      <c r="C1533" s="76" t="s">
        <v>84</v>
      </c>
      <c r="E1533">
        <f t="shared" ca="1" si="46"/>
        <v>0.66437934029967105</v>
      </c>
      <c r="F1533">
        <v>2.9411764705882353E-2</v>
      </c>
      <c r="G1533">
        <f>AVERAGE(F$2:F1533)</f>
        <v>58.187139733564706</v>
      </c>
      <c r="T1533">
        <f t="shared" ca="1" si="47"/>
        <v>6.2165305329937901</v>
      </c>
      <c r="U1533">
        <f ca="1">AVERAGE(T$2:T1533)</f>
        <v>38.550506893679135</v>
      </c>
    </row>
    <row r="1534" spans="1:21" x14ac:dyDescent="0.25">
      <c r="A1534" s="75" t="s">
        <v>14</v>
      </c>
      <c r="B1534">
        <v>0.45474372955288989</v>
      </c>
      <c r="C1534" s="76" t="s">
        <v>85</v>
      </c>
      <c r="E1534">
        <f t="shared" ca="1" si="46"/>
        <v>0.78695502267245598</v>
      </c>
      <c r="F1534">
        <v>0.6</v>
      </c>
      <c r="G1534">
        <f>AVERAGE(F$2:F1534)</f>
        <v>58.149574737000087</v>
      </c>
      <c r="T1534">
        <f t="shared" ca="1" si="47"/>
        <v>9.5264276980162919</v>
      </c>
      <c r="U1534">
        <f ca="1">AVERAGE(T$2:T1534)</f>
        <v>38.531574030537804</v>
      </c>
    </row>
    <row r="1535" spans="1:21" x14ac:dyDescent="0.25">
      <c r="A1535" s="75" t="s">
        <v>14</v>
      </c>
      <c r="B1535">
        <v>0</v>
      </c>
      <c r="C1535" s="76" t="s">
        <v>86</v>
      </c>
      <c r="E1535">
        <f t="shared" ca="1" si="46"/>
        <v>0.50704013630504785</v>
      </c>
      <c r="F1535">
        <v>2.75</v>
      </c>
      <c r="G1535">
        <f>AVERAGE(F$2:F1535)</f>
        <v>58.113460281500089</v>
      </c>
      <c r="T1535">
        <f t="shared" ca="1" si="47"/>
        <v>7.0865584620779822</v>
      </c>
      <c r="U1535">
        <f ca="1">AVERAGE(T$2:T1535)</f>
        <v>38.511075324169838</v>
      </c>
    </row>
    <row r="1536" spans="1:21" x14ac:dyDescent="0.25">
      <c r="A1536" s="75" t="s">
        <v>14</v>
      </c>
      <c r="B1536">
        <v>7.462686567164179E-3</v>
      </c>
      <c r="C1536" s="76" t="s">
        <v>87</v>
      </c>
      <c r="E1536">
        <f t="shared" ca="1" si="46"/>
        <v>0.34974453426670304</v>
      </c>
      <c r="F1536">
        <v>0.27226463104325693</v>
      </c>
      <c r="G1536">
        <f>AVERAGE(F$2:F1536)</f>
        <v>58.075778720815748</v>
      </c>
      <c r="T1536">
        <f t="shared" ca="1" si="47"/>
        <v>7.1690696304236958</v>
      </c>
      <c r="U1536">
        <f ca="1">AVERAGE(T$2:T1536)</f>
        <v>38.490657079418206</v>
      </c>
    </row>
    <row r="1537" spans="1:21" x14ac:dyDescent="0.25">
      <c r="A1537" s="75" t="s">
        <v>14</v>
      </c>
      <c r="B1537">
        <v>0.25</v>
      </c>
      <c r="C1537" s="76" t="s">
        <v>88</v>
      </c>
      <c r="E1537">
        <f t="shared" ca="1" si="46"/>
        <v>0.9186390754870345</v>
      </c>
      <c r="F1537">
        <v>8.5365853658536536E-2</v>
      </c>
      <c r="G1537">
        <f>AVERAGE(F$2:F1537)</f>
        <v>58.038024545772032</v>
      </c>
      <c r="T1537">
        <f t="shared" ca="1" si="47"/>
        <v>2.2211961956905379</v>
      </c>
      <c r="U1537">
        <f ca="1">AVERAGE(T$2:T1537)</f>
        <v>38.467044149155363</v>
      </c>
    </row>
    <row r="1538" spans="1:21" x14ac:dyDescent="0.25">
      <c r="A1538" s="75" t="s">
        <v>14</v>
      </c>
      <c r="B1538">
        <v>0.48444749957037292</v>
      </c>
      <c r="C1538" s="76" t="s">
        <v>89</v>
      </c>
      <c r="E1538">
        <f t="shared" ref="E1538:E1601" ca="1" si="48">RAND()</f>
        <v>6.3910662575412003E-2</v>
      </c>
      <c r="F1538">
        <v>6.9365079365079367</v>
      </c>
      <c r="G1538">
        <f>AVERAGE(F$2:F1538)</f>
        <v>58.004776974783574</v>
      </c>
      <c r="T1538">
        <f t="shared" ca="1" si="47"/>
        <v>3.288524468109753</v>
      </c>
      <c r="U1538">
        <f ca="1">AVERAGE(T$2:T1538)</f>
        <v>38.444156367970557</v>
      </c>
    </row>
    <row r="1539" spans="1:21" x14ac:dyDescent="0.25">
      <c r="A1539" s="75" t="s">
        <v>14</v>
      </c>
      <c r="B1539">
        <v>0.44444444444444442</v>
      </c>
      <c r="C1539" s="76" t="s">
        <v>90</v>
      </c>
      <c r="E1539">
        <f t="shared" ca="1" si="48"/>
        <v>0.12770080351211943</v>
      </c>
      <c r="F1539">
        <v>0.12359550561797751</v>
      </c>
      <c r="G1539">
        <f>AVERAGE(F$2:F1539)</f>
        <v>57.967142916611159</v>
      </c>
      <c r="T1539">
        <f t="shared" ref="T1539:T1602" ca="1" si="49">2*RAND()^-1</f>
        <v>10.029732584810569</v>
      </c>
      <c r="U1539">
        <f ca="1">AVERAGE(T$2:T1539)</f>
        <v>38.425681450036123</v>
      </c>
    </row>
    <row r="1540" spans="1:21" x14ac:dyDescent="0.25">
      <c r="A1540" s="75" t="s">
        <v>14</v>
      </c>
      <c r="B1540">
        <v>0.12126537785588758</v>
      </c>
      <c r="C1540" s="76" t="s">
        <v>91</v>
      </c>
      <c r="E1540">
        <f t="shared" ca="1" si="48"/>
        <v>0.51657637263712064</v>
      </c>
      <c r="F1540">
        <v>1.5000000000000002</v>
      </c>
      <c r="G1540">
        <f>AVERAGE(F$2:F1540)</f>
        <v>57.930452115495754</v>
      </c>
      <c r="T1540">
        <f t="shared" ca="1" si="49"/>
        <v>9.4372268640444048</v>
      </c>
      <c r="U1540">
        <f ca="1">AVERAGE(T$2:T1540)</f>
        <v>38.40684554712125</v>
      </c>
    </row>
    <row r="1541" spans="1:21" x14ac:dyDescent="0.25">
      <c r="A1541" s="75" t="s">
        <v>14</v>
      </c>
      <c r="B1541">
        <v>6.7114093959731542E-3</v>
      </c>
      <c r="C1541" s="76" t="s">
        <v>92</v>
      </c>
      <c r="E1541">
        <f t="shared" ca="1" si="48"/>
        <v>0.44019979273569487</v>
      </c>
      <c r="F1541">
        <v>8.2568807339449615E-2</v>
      </c>
      <c r="G1541">
        <f>AVERAGE(F$2:F1541)</f>
        <v>57.892888554906044</v>
      </c>
      <c r="T1541">
        <f t="shared" ca="1" si="49"/>
        <v>2.9808738161615991</v>
      </c>
      <c r="U1541">
        <f ca="1">AVERAGE(T$2:T1541)</f>
        <v>38.383841669373872</v>
      </c>
    </row>
    <row r="1542" spans="1:21" x14ac:dyDescent="0.25">
      <c r="A1542" s="75" t="s">
        <v>14</v>
      </c>
      <c r="B1542">
        <v>0.21568627450980393</v>
      </c>
      <c r="C1542" s="76" t="s">
        <v>93</v>
      </c>
      <c r="E1542">
        <f t="shared" ca="1" si="48"/>
        <v>9.0774470909111171E-2</v>
      </c>
      <c r="F1542">
        <v>0.99375780274656678</v>
      </c>
      <c r="G1542">
        <f>AVERAGE(F$2:F1542)</f>
        <v>57.855965043710611</v>
      </c>
      <c r="T1542">
        <f t="shared" ca="1" si="49"/>
        <v>6.145594535545853</v>
      </c>
      <c r="U1542">
        <f ca="1">AVERAGE(T$2:T1542)</f>
        <v>38.362921327301301</v>
      </c>
    </row>
    <row r="1543" spans="1:21" x14ac:dyDescent="0.25">
      <c r="A1543" s="75" t="s">
        <v>14</v>
      </c>
      <c r="B1543">
        <v>0.58333333333333337</v>
      </c>
      <c r="C1543" s="76" t="s">
        <v>94</v>
      </c>
      <c r="E1543">
        <f t="shared" ca="1" si="48"/>
        <v>0.84201552443558292</v>
      </c>
      <c r="F1543">
        <v>2.4590163934426253E-2</v>
      </c>
      <c r="G1543">
        <f>AVERAGE(F$2:F1543)</f>
        <v>57.818460909547326</v>
      </c>
      <c r="T1543">
        <f t="shared" ca="1" si="49"/>
        <v>4.6710029678500655</v>
      </c>
      <c r="U1543">
        <f ca="1">AVERAGE(T$2:T1543)</f>
        <v>38.341071834201792</v>
      </c>
    </row>
    <row r="1544" spans="1:21" x14ac:dyDescent="0.25">
      <c r="B1544">
        <v>3.5526983589917105E-3</v>
      </c>
      <c r="C1544" s="76" t="s">
        <v>81</v>
      </c>
      <c r="E1544">
        <f t="shared" ca="1" si="48"/>
        <v>0.24396757730045671</v>
      </c>
      <c r="F1544">
        <v>3.1666666666666665</v>
      </c>
      <c r="G1544">
        <f>AVERAGE(F$2:F1544)</f>
        <v>57.78304172986951</v>
      </c>
      <c r="T1544">
        <f t="shared" ca="1" si="49"/>
        <v>8.2166336174561838</v>
      </c>
      <c r="U1544">
        <f ca="1">AVERAGE(T$2:T1544)</f>
        <v>38.321548543069746</v>
      </c>
    </row>
    <row r="1545" spans="1:21" x14ac:dyDescent="0.25">
      <c r="A1545" s="75" t="s">
        <v>15</v>
      </c>
      <c r="B1545">
        <v>0.21078274683017076</v>
      </c>
      <c r="C1545" s="76" t="s">
        <v>82</v>
      </c>
      <c r="E1545">
        <f t="shared" ca="1" si="48"/>
        <v>0.79767218374511306</v>
      </c>
      <c r="F1545">
        <v>0.86153846153846159</v>
      </c>
      <c r="G1545">
        <f>AVERAGE(F$2:F1545)</f>
        <v>57.746175471276032</v>
      </c>
      <c r="T1545">
        <f t="shared" ca="1" si="49"/>
        <v>2.0363675226073705</v>
      </c>
      <c r="U1545">
        <f ca="1">AVERAGE(T$2:T1545)</f>
        <v>38.298047778160118</v>
      </c>
    </row>
    <row r="1546" spans="1:21" x14ac:dyDescent="0.25">
      <c r="A1546" s="75" t="s">
        <v>15</v>
      </c>
      <c r="B1546">
        <v>0.2</v>
      </c>
      <c r="C1546" s="76" t="s">
        <v>83</v>
      </c>
      <c r="E1546">
        <f t="shared" ca="1" si="48"/>
        <v>0.91807294139428641</v>
      </c>
      <c r="F1546">
        <v>0.1923076923076924</v>
      </c>
      <c r="G1546">
        <f>AVERAGE(F$2:F1546)</f>
        <v>57.708923776920713</v>
      </c>
      <c r="T1546">
        <f t="shared" ca="1" si="49"/>
        <v>4.2797015792495099</v>
      </c>
      <c r="U1546">
        <f ca="1">AVERAGE(T$2:T1546)</f>
        <v>38.276029431105812</v>
      </c>
    </row>
    <row r="1547" spans="1:21" x14ac:dyDescent="0.25">
      <c r="A1547" s="75" t="s">
        <v>15</v>
      </c>
      <c r="B1547">
        <v>0.98088410991636799</v>
      </c>
      <c r="C1547" s="76" t="s">
        <v>84</v>
      </c>
      <c r="E1547">
        <f t="shared" ca="1" si="48"/>
        <v>0.9474047870485407</v>
      </c>
      <c r="F1547">
        <v>7.5268817204301078E-2</v>
      </c>
      <c r="G1547">
        <f>AVERAGE(F$2:F1547)</f>
        <v>57.671644569314175</v>
      </c>
      <c r="T1547">
        <f t="shared" ca="1" si="49"/>
        <v>2.9693572365904393</v>
      </c>
      <c r="U1547">
        <f ca="1">AVERAGE(T$2:T1547)</f>
        <v>38.253191997603537</v>
      </c>
    </row>
    <row r="1548" spans="1:21" x14ac:dyDescent="0.25">
      <c r="A1548" s="75" t="s">
        <v>15</v>
      </c>
      <c r="B1548">
        <v>1.2719011268629588</v>
      </c>
      <c r="C1548" s="76" t="s">
        <v>85</v>
      </c>
      <c r="E1548">
        <f t="shared" ca="1" si="48"/>
        <v>0.56035461897796424</v>
      </c>
      <c r="F1548">
        <v>0.26315789473684209</v>
      </c>
      <c r="G1548">
        <f>AVERAGE(F$2:F1548)</f>
        <v>57.634535011024205</v>
      </c>
      <c r="T1548">
        <f t="shared" ca="1" si="49"/>
        <v>5.3320204426384707</v>
      </c>
      <c r="U1548">
        <f ca="1">AVERAGE(T$2:T1548)</f>
        <v>38.231911343721855</v>
      </c>
    </row>
    <row r="1549" spans="1:21" x14ac:dyDescent="0.25">
      <c r="A1549" s="75" t="s">
        <v>15</v>
      </c>
      <c r="B1549">
        <v>0.5</v>
      </c>
      <c r="C1549" s="76" t="s">
        <v>86</v>
      </c>
      <c r="E1549">
        <f t="shared" ca="1" si="48"/>
        <v>0.23799308954778375</v>
      </c>
      <c r="F1549">
        <v>1</v>
      </c>
      <c r="G1549">
        <f>AVERAGE(F$2:F1549)</f>
        <v>57.597949394092019</v>
      </c>
      <c r="T1549">
        <f t="shared" ca="1" si="49"/>
        <v>907.25403522980446</v>
      </c>
      <c r="U1549">
        <f ca="1">AVERAGE(T$2:T1549)</f>
        <v>38.793295144681856</v>
      </c>
    </row>
    <row r="1550" spans="1:21" x14ac:dyDescent="0.25">
      <c r="A1550" s="75" t="s">
        <v>15</v>
      </c>
      <c r="B1550">
        <v>2.6119402985074626E-2</v>
      </c>
      <c r="C1550" s="76" t="s">
        <v>87</v>
      </c>
      <c r="E1550">
        <f t="shared" ca="1" si="48"/>
        <v>0.62315210593542569</v>
      </c>
      <c r="F1550" s="12">
        <v>112499</v>
      </c>
      <c r="G1550">
        <f>AVERAGE(F$2:F1550)</f>
        <v>130.18762147324367</v>
      </c>
      <c r="T1550">
        <f t="shared" ca="1" si="49"/>
        <v>2.1881112440197912</v>
      </c>
      <c r="U1550">
        <f ca="1">AVERAGE(T$2:T1550)</f>
        <v>38.769663650878975</v>
      </c>
    </row>
    <row r="1551" spans="1:21" x14ac:dyDescent="0.25">
      <c r="A1551" s="75" t="s">
        <v>15</v>
      </c>
      <c r="B1551">
        <v>0.5</v>
      </c>
      <c r="C1551" s="76" t="s">
        <v>88</v>
      </c>
      <c r="E1551">
        <f t="shared" ca="1" si="48"/>
        <v>0.33456159163008792</v>
      </c>
      <c r="F1551">
        <v>0.45293929619620493</v>
      </c>
      <c r="G1551">
        <f>AVERAGE(F$2:F1551)</f>
        <v>130.10392167829076</v>
      </c>
      <c r="T1551">
        <f t="shared" ca="1" si="49"/>
        <v>6.1247994797803402</v>
      </c>
      <c r="U1551">
        <f ca="1">AVERAGE(T$2:T1551)</f>
        <v>38.748602448187938</v>
      </c>
    </row>
    <row r="1552" spans="1:21" x14ac:dyDescent="0.25">
      <c r="A1552" s="75" t="s">
        <v>15</v>
      </c>
      <c r="B1552">
        <v>0.11703041759752539</v>
      </c>
      <c r="C1552" s="76" t="s">
        <v>89</v>
      </c>
      <c r="E1552">
        <f t="shared" ca="1" si="48"/>
        <v>0.31979095266120439</v>
      </c>
      <c r="F1552">
        <v>12.333333333333334</v>
      </c>
      <c r="G1552">
        <f>AVERAGE(F$2:F1552)</f>
        <v>130.02798964196262</v>
      </c>
      <c r="T1552">
        <f t="shared" ca="1" si="49"/>
        <v>20.609758222655653</v>
      </c>
      <c r="U1552">
        <f ca="1">AVERAGE(T$2:T1552)</f>
        <v>38.73690751316181</v>
      </c>
    </row>
    <row r="1553" spans="1:21" x14ac:dyDescent="0.25">
      <c r="A1553" s="75" t="s">
        <v>15</v>
      </c>
      <c r="B1553">
        <v>1.7777777777777777</v>
      </c>
      <c r="C1553" s="76" t="s">
        <v>90</v>
      </c>
      <c r="E1553">
        <f t="shared" ca="1" si="48"/>
        <v>0.54165086818531349</v>
      </c>
      <c r="F1553">
        <v>0.33333333333333331</v>
      </c>
      <c r="G1553">
        <f>AVERAGE(F$2:F1553)</f>
        <v>129.94442349743386</v>
      </c>
      <c r="T1553">
        <f t="shared" ca="1" si="49"/>
        <v>24.933631633431339</v>
      </c>
      <c r="U1553">
        <f ca="1">AVERAGE(T$2:T1553)</f>
        <v>38.728013649837237</v>
      </c>
    </row>
    <row r="1554" spans="1:21" x14ac:dyDescent="0.25">
      <c r="A1554" s="75" t="s">
        <v>15</v>
      </c>
      <c r="B1554">
        <v>0.40597539543057987</v>
      </c>
      <c r="C1554" s="76" t="s">
        <v>91</v>
      </c>
      <c r="E1554">
        <f t="shared" ca="1" si="48"/>
        <v>0.99737670405564693</v>
      </c>
      <c r="F1554">
        <v>8.2568807339449615E-2</v>
      </c>
      <c r="G1554">
        <f>AVERAGE(F$2:F1554)</f>
        <v>129.860803500853</v>
      </c>
      <c r="T1554">
        <f t="shared" ca="1" si="49"/>
        <v>2.3198676153839695</v>
      </c>
      <c r="U1554">
        <f ca="1">AVERAGE(T$2:T1554)</f>
        <v>38.704569898366245</v>
      </c>
    </row>
    <row r="1555" spans="1:21" x14ac:dyDescent="0.25">
      <c r="A1555" s="75" t="s">
        <v>15</v>
      </c>
      <c r="B1555">
        <v>7.7181208053691275E-2</v>
      </c>
      <c r="C1555" s="76" t="s">
        <v>92</v>
      </c>
      <c r="E1555">
        <f t="shared" ca="1" si="48"/>
        <v>0.89510089426885542</v>
      </c>
      <c r="F1555">
        <v>0.2</v>
      </c>
      <c r="G1555">
        <f>AVERAGE(F$2:F1555)</f>
        <v>129.77736669036338</v>
      </c>
      <c r="T1555">
        <f t="shared" ca="1" si="49"/>
        <v>2.0880871264408523</v>
      </c>
      <c r="U1555">
        <f ca="1">AVERAGE(T$2:T1555)</f>
        <v>38.681007168139779</v>
      </c>
    </row>
    <row r="1556" spans="1:21" x14ac:dyDescent="0.25">
      <c r="A1556" s="75" t="s">
        <v>15</v>
      </c>
      <c r="B1556">
        <v>0.70588235294117652</v>
      </c>
      <c r="C1556" s="76" t="s">
        <v>93</v>
      </c>
      <c r="E1556">
        <f t="shared" ca="1" si="48"/>
        <v>0.14068136721205415</v>
      </c>
      <c r="F1556">
        <v>7.462686567164179E-3</v>
      </c>
      <c r="G1556">
        <f>AVERAGE(F$2:F1556)</f>
        <v>129.6939133758915</v>
      </c>
      <c r="T1556">
        <f t="shared" ca="1" si="49"/>
        <v>6.0697210594881144</v>
      </c>
      <c r="U1556">
        <f ca="1">AVERAGE(T$2:T1556)</f>
        <v>38.660035279967012</v>
      </c>
    </row>
    <row r="1557" spans="1:21" x14ac:dyDescent="0.25">
      <c r="A1557" s="75" t="s">
        <v>15</v>
      </c>
      <c r="B1557">
        <v>4.1666666666666664E-2</v>
      </c>
      <c r="C1557" s="76" t="s">
        <v>94</v>
      </c>
      <c r="E1557">
        <f t="shared" ca="1" si="48"/>
        <v>0.17307487680743261</v>
      </c>
      <c r="F1557">
        <v>0.89495365602471688</v>
      </c>
      <c r="G1557">
        <f>AVERAGE(F$2:F1557)</f>
        <v>129.61113769483759</v>
      </c>
      <c r="T1557">
        <f t="shared" ca="1" si="49"/>
        <v>3.3293926297650329</v>
      </c>
      <c r="U1557">
        <f ca="1">AVERAGE(T$2:T1557)</f>
        <v>38.637329211425751</v>
      </c>
    </row>
    <row r="1558" spans="1:21" x14ac:dyDescent="0.25">
      <c r="B1558">
        <v>2.3684655726611404E-3</v>
      </c>
      <c r="C1558" s="76" t="s">
        <v>81</v>
      </c>
      <c r="E1558">
        <f t="shared" ca="1" si="48"/>
        <v>0.35989770831749501</v>
      </c>
      <c r="F1558">
        <v>0.42857142857142855</v>
      </c>
      <c r="G1558">
        <f>AVERAGE(F$2:F1558)</f>
        <v>129.52816880192412</v>
      </c>
      <c r="T1558">
        <f t="shared" ca="1" si="49"/>
        <v>75.905736775024835</v>
      </c>
      <c r="U1558">
        <f ca="1">AVERAGE(T$2:T1558)</f>
        <v>38.661265247112077</v>
      </c>
    </row>
    <row r="1559" spans="1:21" x14ac:dyDescent="0.25">
      <c r="A1559" s="75" t="s">
        <v>16</v>
      </c>
      <c r="B1559">
        <v>3.1373802535863388E-2</v>
      </c>
      <c r="C1559" s="76" t="s">
        <v>82</v>
      </c>
      <c r="E1559">
        <f t="shared" ca="1" si="48"/>
        <v>0.79058861310852024</v>
      </c>
      <c r="F1559">
        <v>0.15384615384615385</v>
      </c>
      <c r="G1559">
        <f>AVERAGE(F$2:F1559)</f>
        <v>129.4451300839215</v>
      </c>
      <c r="T1559">
        <f t="shared" ca="1" si="49"/>
        <v>14.687773962204833</v>
      </c>
      <c r="U1559">
        <f ca="1">AVERAGE(T$2:T1559)</f>
        <v>38.645877897121764</v>
      </c>
    </row>
    <row r="1560" spans="1:21" x14ac:dyDescent="0.25">
      <c r="A1560" s="75" t="s">
        <v>16</v>
      </c>
      <c r="B1560">
        <v>0.8</v>
      </c>
      <c r="C1560" s="76" t="s">
        <v>83</v>
      </c>
      <c r="E1560">
        <f t="shared" ca="1" si="48"/>
        <v>0.99619622213896297</v>
      </c>
      <c r="F1560">
        <v>0.80430528375733856</v>
      </c>
      <c r="G1560">
        <f>AVERAGE(F$2:F1560)</f>
        <v>129.36261512253591</v>
      </c>
      <c r="T1560">
        <f t="shared" ca="1" si="49"/>
        <v>3.4799745208840815</v>
      </c>
      <c r="U1560">
        <f ca="1">AVERAGE(T$2:T1560)</f>
        <v>38.623321191941365</v>
      </c>
    </row>
    <row r="1561" spans="1:21" x14ac:dyDescent="0.25">
      <c r="A1561" s="75" t="s">
        <v>16</v>
      </c>
      <c r="B1561">
        <v>1.3894862604540024</v>
      </c>
      <c r="C1561" s="76" t="s">
        <v>84</v>
      </c>
      <c r="E1561">
        <f t="shared" ca="1" si="48"/>
        <v>0.69658947807938654</v>
      </c>
      <c r="F1561">
        <v>0.66666666666666663</v>
      </c>
      <c r="G1561">
        <f>AVERAGE(F$2:F1561)</f>
        <v>129.28011771967957</v>
      </c>
      <c r="T1561">
        <f t="shared" ca="1" si="49"/>
        <v>45.917522007922237</v>
      </c>
      <c r="U1561">
        <f ca="1">AVERAGE(T$2:T1561)</f>
        <v>38.627996961695203</v>
      </c>
    </row>
    <row r="1562" spans="1:21" x14ac:dyDescent="0.25">
      <c r="A1562" s="75" t="s">
        <v>16</v>
      </c>
      <c r="B1562">
        <v>0.27299163940385318</v>
      </c>
      <c r="C1562" s="76" t="s">
        <v>85</v>
      </c>
      <c r="E1562">
        <f t="shared" ca="1" si="48"/>
        <v>0.93224585702531582</v>
      </c>
      <c r="F1562">
        <v>0.13636363636363635</v>
      </c>
      <c r="G1562">
        <f>AVERAGE(F$2:F1562)</f>
        <v>129.19738629489845</v>
      </c>
      <c r="T1562">
        <f t="shared" ca="1" si="49"/>
        <v>3.3294252121098227</v>
      </c>
      <c r="U1562">
        <f ca="1">AVERAGE(T$2:T1562)</f>
        <v>38.605384167493035</v>
      </c>
    </row>
    <row r="1563" spans="1:21" x14ac:dyDescent="0.25">
      <c r="A1563" s="75" t="s">
        <v>16</v>
      </c>
      <c r="B1563">
        <v>0.16666666666666666</v>
      </c>
      <c r="C1563" s="76" t="s">
        <v>86</v>
      </c>
      <c r="E1563">
        <f t="shared" ca="1" si="48"/>
        <v>0.7636020990350566</v>
      </c>
      <c r="F1563">
        <v>1.6785714285714288</v>
      </c>
      <c r="G1563">
        <f>AVERAGE(F$2:F1563)</f>
        <v>129.11574812917098</v>
      </c>
      <c r="T1563">
        <f t="shared" ca="1" si="49"/>
        <v>2.1975957626319915</v>
      </c>
      <c r="U1563">
        <f ca="1">AVERAGE(T$2:T1563)</f>
        <v>38.582075724212075</v>
      </c>
    </row>
    <row r="1564" spans="1:21" x14ac:dyDescent="0.25">
      <c r="A1564" s="75" t="s">
        <v>16</v>
      </c>
      <c r="B1564">
        <v>0.11940298507462686</v>
      </c>
      <c r="C1564" s="76" t="s">
        <v>87</v>
      </c>
      <c r="E1564">
        <f t="shared" ca="1" si="48"/>
        <v>0.88484238881642285</v>
      </c>
      <c r="F1564">
        <v>1.0454545454545454</v>
      </c>
      <c r="G1564">
        <f>AVERAGE(F$2:F1564)</f>
        <v>129.03380936168298</v>
      </c>
      <c r="T1564">
        <f t="shared" ca="1" si="49"/>
        <v>2.4686874516962578</v>
      </c>
      <c r="U1564">
        <f ca="1">AVERAGE(T$2:T1564)</f>
        <v>38.558970549373612</v>
      </c>
    </row>
    <row r="1565" spans="1:21" x14ac:dyDescent="0.25">
      <c r="A1565" s="75" t="s">
        <v>16</v>
      </c>
      <c r="B1565">
        <v>0.5</v>
      </c>
      <c r="C1565" s="76" t="s">
        <v>88</v>
      </c>
      <c r="E1565">
        <f t="shared" ca="1" si="48"/>
        <v>0.69777286548907369</v>
      </c>
      <c r="F1565">
        <v>0.36170212765957449</v>
      </c>
      <c r="G1565">
        <f>AVERAGE(F$2:F1565)</f>
        <v>128.9515381933748</v>
      </c>
      <c r="T1565">
        <f t="shared" ca="1" si="49"/>
        <v>2.002451589240767</v>
      </c>
      <c r="U1565">
        <f ca="1">AVERAGE(T$2:T1565)</f>
        <v>38.535596816023144</v>
      </c>
    </row>
    <row r="1566" spans="1:21" x14ac:dyDescent="0.25">
      <c r="A1566" s="75" t="s">
        <v>16</v>
      </c>
      <c r="B1566">
        <v>0.57037291630864406</v>
      </c>
      <c r="C1566" s="76" t="s">
        <v>89</v>
      </c>
      <c r="E1566">
        <f t="shared" ca="1" si="48"/>
        <v>0.44862085782435679</v>
      </c>
      <c r="F1566">
        <v>0.12621359223300971</v>
      </c>
      <c r="G1566">
        <f>AVERAGE(F$2:F1566)</f>
        <v>128.86922169203223</v>
      </c>
      <c r="T1566">
        <f t="shared" ca="1" si="49"/>
        <v>4.277803825214872</v>
      </c>
      <c r="U1566">
        <f ca="1">AVERAGE(T$2:T1566)</f>
        <v>38.513706852450746</v>
      </c>
    </row>
    <row r="1567" spans="1:21" x14ac:dyDescent="0.25">
      <c r="A1567" s="75" t="s">
        <v>16</v>
      </c>
      <c r="B1567">
        <v>0.99998611111111113</v>
      </c>
      <c r="C1567" s="76" t="s">
        <v>90</v>
      </c>
      <c r="E1567">
        <f t="shared" ca="1" si="48"/>
        <v>0.39480973873459813</v>
      </c>
      <c r="F1567">
        <v>14.15151515151515</v>
      </c>
      <c r="G1567">
        <f>AVERAGE(F$2:F1567)</f>
        <v>128.79596645158489</v>
      </c>
      <c r="T1567">
        <f t="shared" ca="1" si="49"/>
        <v>176.49080168580917</v>
      </c>
      <c r="U1567">
        <f ca="1">AVERAGE(T$2:T1567)</f>
        <v>38.60181483127154</v>
      </c>
    </row>
    <row r="1568" spans="1:21" x14ac:dyDescent="0.25">
      <c r="A1568" s="75" t="s">
        <v>16</v>
      </c>
      <c r="B1568">
        <v>0.75746924428822482</v>
      </c>
      <c r="C1568" s="76" t="s">
        <v>91</v>
      </c>
      <c r="E1568">
        <f t="shared" ca="1" si="48"/>
        <v>0.82372613980788356</v>
      </c>
      <c r="F1568">
        <v>0.63414634146341464</v>
      </c>
      <c r="G1568">
        <f>AVERAGE(F$2:F1568)</f>
        <v>128.71417843619872</v>
      </c>
      <c r="T1568">
        <f t="shared" ca="1" si="49"/>
        <v>3.2893116253721058</v>
      </c>
      <c r="U1568">
        <f ca="1">AVERAGE(T$2:T1568)</f>
        <v>38.579279730310525</v>
      </c>
    </row>
    <row r="1569" spans="1:21" x14ac:dyDescent="0.25">
      <c r="A1569" s="75" t="s">
        <v>16</v>
      </c>
      <c r="B1569">
        <v>0.44295302013422821</v>
      </c>
      <c r="C1569" s="76" t="s">
        <v>92</v>
      </c>
      <c r="E1569">
        <f t="shared" ca="1" si="48"/>
        <v>3.8379923116053538E-2</v>
      </c>
      <c r="F1569">
        <v>0.58333333333333337</v>
      </c>
      <c r="G1569">
        <f>AVERAGE(F$2:F1569)</f>
        <v>128.63246233600557</v>
      </c>
      <c r="T1569">
        <f t="shared" ca="1" si="49"/>
        <v>2.6640435711936421</v>
      </c>
      <c r="U1569">
        <f ca="1">AVERAGE(T$2:T1569)</f>
        <v>38.556374605209051</v>
      </c>
    </row>
    <row r="1570" spans="1:21" x14ac:dyDescent="0.25">
      <c r="A1570" s="75" t="s">
        <v>16</v>
      </c>
      <c r="B1570">
        <v>0.70588235294117652</v>
      </c>
      <c r="C1570" s="76" t="s">
        <v>93</v>
      </c>
      <c r="E1570">
        <f t="shared" ca="1" si="48"/>
        <v>7.4880046358619667E-3</v>
      </c>
      <c r="F1570">
        <v>0.96822033898305082</v>
      </c>
      <c r="G1570">
        <f>AVERAGE(F$2:F1570)</f>
        <v>128.55109570630702</v>
      </c>
      <c r="T1570">
        <f t="shared" ca="1" si="49"/>
        <v>2.2587751034627286</v>
      </c>
      <c r="U1570">
        <f ca="1">AVERAGE(T$2:T1570)</f>
        <v>38.533240379905202</v>
      </c>
    </row>
    <row r="1571" spans="1:21" x14ac:dyDescent="0.25">
      <c r="A1571" s="75" t="s">
        <v>16</v>
      </c>
      <c r="B1571">
        <v>0.47916666666666669</v>
      </c>
      <c r="C1571" s="76" t="s">
        <v>94</v>
      </c>
      <c r="E1571">
        <f t="shared" ca="1" si="48"/>
        <v>0.59624161919788154</v>
      </c>
      <c r="F1571">
        <v>9.0945155211742554E-2</v>
      </c>
      <c r="G1571">
        <f>AVERAGE(F$2:F1571)</f>
        <v>128.46927395436367</v>
      </c>
      <c r="T1571">
        <f t="shared" ca="1" si="49"/>
        <v>8.5477577306826849</v>
      </c>
      <c r="U1571">
        <f ca="1">AVERAGE(T$2:T1571)</f>
        <v>38.514141346370664</v>
      </c>
    </row>
    <row r="1572" spans="1:21" x14ac:dyDescent="0.25">
      <c r="B1572">
        <v>2.537641684994079E-3</v>
      </c>
      <c r="C1572" s="76" t="s">
        <v>81</v>
      </c>
      <c r="E1572">
        <f t="shared" ca="1" si="48"/>
        <v>0.40236174631854893</v>
      </c>
      <c r="F1572">
        <v>0.31623931623931628</v>
      </c>
      <c r="G1572">
        <f>AVERAGE(F$2:F1572)</f>
        <v>128.38769977572704</v>
      </c>
      <c r="T1572">
        <f t="shared" ca="1" si="49"/>
        <v>19.663868864907943</v>
      </c>
      <c r="U1572">
        <f ca="1">AVERAGE(T$2:T1572)</f>
        <v>38.502142446000541</v>
      </c>
    </row>
    <row r="1573" spans="1:21" x14ac:dyDescent="0.25">
      <c r="A1573" s="75" t="s">
        <v>17</v>
      </c>
      <c r="B1573">
        <v>0.21078274683017076</v>
      </c>
      <c r="C1573" s="76" t="s">
        <v>82</v>
      </c>
      <c r="E1573">
        <f t="shared" ca="1" si="48"/>
        <v>0.11869443508550559</v>
      </c>
      <c r="F1573">
        <v>9.9009900990099098E-3</v>
      </c>
      <c r="G1573">
        <f>AVERAGE(F$2:F1573)</f>
        <v>128.30603450932398</v>
      </c>
      <c r="T1573">
        <f t="shared" ca="1" si="49"/>
        <v>3.9868021062661505</v>
      </c>
      <c r="U1573">
        <f ca="1">AVERAGE(T$2:T1573)</f>
        <v>38.480186122629206</v>
      </c>
    </row>
    <row r="1574" spans="1:21" x14ac:dyDescent="0.25">
      <c r="A1574" s="75" t="s">
        <v>17</v>
      </c>
      <c r="B1574">
        <v>0.4</v>
      </c>
      <c r="C1574" s="76" t="s">
        <v>83</v>
      </c>
      <c r="E1574">
        <f t="shared" ca="1" si="48"/>
        <v>0.25114255714496758</v>
      </c>
      <c r="F1574">
        <v>0.16666666666666666</v>
      </c>
      <c r="G1574">
        <f>AVERAGE(F$2:F1574)</f>
        <v>128.2245727370146</v>
      </c>
      <c r="T1574">
        <f t="shared" ca="1" si="49"/>
        <v>4.0291569542238879</v>
      </c>
      <c r="U1574">
        <f ca="1">AVERAGE(T$2:T1574)</f>
        <v>38.458284641911852</v>
      </c>
    </row>
    <row r="1575" spans="1:21" x14ac:dyDescent="0.25">
      <c r="A1575" s="75" t="s">
        <v>17</v>
      </c>
      <c r="B1575">
        <v>0.40262843488649941</v>
      </c>
      <c r="C1575" s="76" t="s">
        <v>84</v>
      </c>
      <c r="E1575">
        <f t="shared" ca="1" si="48"/>
        <v>0.48171012481642395</v>
      </c>
      <c r="F1575">
        <v>1.2905287623474726</v>
      </c>
      <c r="G1575">
        <f>AVERAGE(F$2:F1575)</f>
        <v>128.14392849052496</v>
      </c>
      <c r="T1575">
        <f t="shared" ca="1" si="49"/>
        <v>3.7568298593869303</v>
      </c>
      <c r="U1575">
        <f ca="1">AVERAGE(T$2:T1575)</f>
        <v>38.436237974324477</v>
      </c>
    </row>
    <row r="1576" spans="1:21" x14ac:dyDescent="0.25">
      <c r="A1576" s="75" t="s">
        <v>17</v>
      </c>
      <c r="B1576">
        <v>9.1239549254816477E-2</v>
      </c>
      <c r="C1576" s="76" t="s">
        <v>85</v>
      </c>
      <c r="E1576">
        <f t="shared" ca="1" si="48"/>
        <v>0.21899214481970541</v>
      </c>
      <c r="F1576">
        <v>0.94061757719714967</v>
      </c>
      <c r="G1576">
        <f>AVERAGE(F$2:F1576)</f>
        <v>128.06316448359587</v>
      </c>
      <c r="T1576">
        <f t="shared" ca="1" si="49"/>
        <v>3.1138894029727324</v>
      </c>
      <c r="U1576">
        <f ca="1">AVERAGE(T$2:T1576)</f>
        <v>38.413811086342669</v>
      </c>
    </row>
    <row r="1577" spans="1:21" x14ac:dyDescent="0.25">
      <c r="A1577" s="75" t="s">
        <v>17</v>
      </c>
      <c r="B1577">
        <v>1.5</v>
      </c>
      <c r="C1577" s="76" t="s">
        <v>86</v>
      </c>
      <c r="E1577">
        <f t="shared" ca="1" si="48"/>
        <v>0.44849901912472445</v>
      </c>
      <c r="F1577">
        <v>0.28756661252172921</v>
      </c>
      <c r="G1577">
        <f>AVERAGE(F$2:F1577)</f>
        <v>127.98208859662185</v>
      </c>
      <c r="T1577">
        <f t="shared" ca="1" si="49"/>
        <v>8.0395819293320496</v>
      </c>
      <c r="U1577">
        <f ca="1">AVERAGE(T$2:T1577)</f>
        <v>38.394538098298881</v>
      </c>
    </row>
    <row r="1578" spans="1:21" x14ac:dyDescent="0.25">
      <c r="A1578" s="75" t="s">
        <v>17</v>
      </c>
      <c r="B1578">
        <v>4.4776119402985072E-2</v>
      </c>
      <c r="C1578" s="76" t="s">
        <v>87</v>
      </c>
      <c r="E1578">
        <f t="shared" ca="1" si="48"/>
        <v>0.25278204194454001</v>
      </c>
      <c r="F1578">
        <v>0.61290322580645151</v>
      </c>
      <c r="G1578">
        <f>AVERAGE(F$2:F1578)</f>
        <v>127.90132183354588</v>
      </c>
      <c r="T1578">
        <f t="shared" ca="1" si="49"/>
        <v>2.1518758458171923</v>
      </c>
      <c r="U1578">
        <f ca="1">AVERAGE(T$2:T1578)</f>
        <v>38.371556067701242</v>
      </c>
    </row>
    <row r="1579" spans="1:21" x14ac:dyDescent="0.25">
      <c r="A1579" s="75" t="s">
        <v>17</v>
      </c>
      <c r="B1579">
        <v>0.25</v>
      </c>
      <c r="C1579" s="76" t="s">
        <v>88</v>
      </c>
      <c r="E1579">
        <f t="shared" ca="1" si="48"/>
        <v>0.12205075101481844</v>
      </c>
      <c r="F1579">
        <v>28.560810810810811</v>
      </c>
      <c r="G1579">
        <f>AVERAGE(F$2:F1579)</f>
        <v>127.83836840450739</v>
      </c>
      <c r="T1579">
        <f t="shared" ca="1" si="49"/>
        <v>2.2476440284595678</v>
      </c>
      <c r="U1579">
        <f ca="1">AVERAGE(T$2:T1579)</f>
        <v>38.348663854748615</v>
      </c>
    </row>
    <row r="1580" spans="1:21" x14ac:dyDescent="0.25">
      <c r="A1580" s="75" t="s">
        <v>17</v>
      </c>
      <c r="B1580">
        <v>0.48444749957037292</v>
      </c>
      <c r="C1580" s="76" t="s">
        <v>89</v>
      </c>
      <c r="E1580">
        <f t="shared" ca="1" si="48"/>
        <v>0.11133029360277913</v>
      </c>
      <c r="F1580">
        <v>0.35294117647058826</v>
      </c>
      <c r="G1580">
        <f>AVERAGE(F$2:F1580)</f>
        <v>127.75763032519895</v>
      </c>
      <c r="T1580">
        <f t="shared" ca="1" si="49"/>
        <v>4.7370604222962509</v>
      </c>
      <c r="U1580">
        <f ca="1">AVERAGE(T$2:T1580)</f>
        <v>38.327377215462704</v>
      </c>
    </row>
    <row r="1581" spans="1:21" x14ac:dyDescent="0.25">
      <c r="A1581" s="75" t="s">
        <v>17</v>
      </c>
      <c r="B1581">
        <v>0.16666666666666666</v>
      </c>
      <c r="C1581" s="76" t="s">
        <v>90</v>
      </c>
      <c r="E1581">
        <f t="shared" ca="1" si="48"/>
        <v>0.89934273656723995</v>
      </c>
      <c r="F1581">
        <v>0.375</v>
      </c>
      <c r="G1581">
        <f>AVERAGE(F$2:F1581)</f>
        <v>127.6770084072716</v>
      </c>
      <c r="T1581">
        <f t="shared" ca="1" si="49"/>
        <v>2.5196630005003198</v>
      </c>
      <c r="U1581">
        <f ca="1">AVERAGE(T$2:T1581)</f>
        <v>38.30471410520007</v>
      </c>
    </row>
    <row r="1582" spans="1:21" x14ac:dyDescent="0.25">
      <c r="A1582" s="75" t="s">
        <v>17</v>
      </c>
      <c r="B1582">
        <v>1.4604569420035147</v>
      </c>
      <c r="C1582" s="76" t="s">
        <v>91</v>
      </c>
      <c r="E1582">
        <f t="shared" ca="1" si="48"/>
        <v>0.14955839003722282</v>
      </c>
      <c r="F1582">
        <v>0.7543859649122806</v>
      </c>
      <c r="G1582">
        <f>AVERAGE(F$2:F1582)</f>
        <v>127.59672844367745</v>
      </c>
      <c r="T1582">
        <f t="shared" ca="1" si="49"/>
        <v>5.4426236907745986</v>
      </c>
      <c r="U1582">
        <f ca="1">AVERAGE(T$2:T1582)</f>
        <v>38.283928469264318</v>
      </c>
    </row>
    <row r="1583" spans="1:21" x14ac:dyDescent="0.25">
      <c r="A1583" s="75" t="s">
        <v>17</v>
      </c>
      <c r="B1583">
        <v>2.3557046979865772</v>
      </c>
      <c r="C1583" s="76" t="s">
        <v>92</v>
      </c>
      <c r="E1583">
        <f t="shared" ca="1" si="48"/>
        <v>0.2055882668490695</v>
      </c>
      <c r="F1583">
        <v>4</v>
      </c>
      <c r="G1583">
        <f>AVERAGE(F$2:F1583)</f>
        <v>127.51860156096969</v>
      </c>
      <c r="T1583">
        <f t="shared" ca="1" si="49"/>
        <v>3.4002799827826995</v>
      </c>
      <c r="U1583">
        <f ca="1">AVERAGE(T$2:T1583)</f>
        <v>38.261878122559835</v>
      </c>
    </row>
    <row r="1584" spans="1:21" x14ac:dyDescent="0.25">
      <c r="A1584" s="75" t="s">
        <v>17</v>
      </c>
      <c r="B1584">
        <v>0.96078431372549022</v>
      </c>
      <c r="C1584" s="76" t="s">
        <v>93</v>
      </c>
      <c r="E1584">
        <f t="shared" ca="1" si="48"/>
        <v>0.79446432584884996</v>
      </c>
      <c r="F1584">
        <v>0.95522388059701491</v>
      </c>
      <c r="G1584">
        <f>AVERAGE(F$2:F1584)</f>
        <v>127.43864996420382</v>
      </c>
      <c r="T1584">
        <f t="shared" ca="1" si="49"/>
        <v>2.2073821721104565</v>
      </c>
      <c r="U1584">
        <f ca="1">AVERAGE(T$2:T1584)</f>
        <v>38.239102067000488</v>
      </c>
    </row>
    <row r="1585" spans="1:21" x14ac:dyDescent="0.25">
      <c r="A1585" s="75" t="s">
        <v>17</v>
      </c>
      <c r="B1585">
        <v>0.45833333333333331</v>
      </c>
      <c r="C1585" s="76" t="s">
        <v>94</v>
      </c>
      <c r="E1585">
        <f t="shared" ca="1" si="48"/>
        <v>0.72751125730516886</v>
      </c>
      <c r="F1585">
        <v>0.92</v>
      </c>
      <c r="G1585">
        <f>AVERAGE(F$2:F1585)</f>
        <v>127.35877707912542</v>
      </c>
      <c r="T1585">
        <f t="shared" ca="1" si="49"/>
        <v>3.149523852427913</v>
      </c>
      <c r="U1585">
        <f ca="1">AVERAGE(T$2:T1585)</f>
        <v>38.216949555501394</v>
      </c>
    </row>
    <row r="1586" spans="1:21" x14ac:dyDescent="0.25">
      <c r="B1586">
        <v>7.9512772796481133E-3</v>
      </c>
      <c r="C1586" s="76" t="s">
        <v>81</v>
      </c>
      <c r="E1586">
        <f t="shared" ca="1" si="48"/>
        <v>0.13959729537706533</v>
      </c>
      <c r="F1586">
        <v>7.407407407407407E-2</v>
      </c>
      <c r="G1586">
        <f>AVERAGE(F$2:F1586)</f>
        <v>127.27847127281308</v>
      </c>
      <c r="T1586">
        <f t="shared" ca="1" si="49"/>
        <v>5.0226276301584685</v>
      </c>
      <c r="U1586">
        <f ca="1">AVERAGE(T$2:T1586)</f>
        <v>38.196006765643133</v>
      </c>
    </row>
    <row r="1587" spans="1:21" x14ac:dyDescent="0.25">
      <c r="A1587" s="75" t="s">
        <v>18</v>
      </c>
      <c r="B1587">
        <v>0.45293929619620493</v>
      </c>
      <c r="C1587" s="76" t="s">
        <v>82</v>
      </c>
      <c r="E1587">
        <f t="shared" ca="1" si="48"/>
        <v>0.69051619869878333</v>
      </c>
      <c r="F1587">
        <v>0.54819277108433739</v>
      </c>
      <c r="G1587">
        <f>AVERAGE(F$2:F1587)</f>
        <v>127.1985656747666</v>
      </c>
      <c r="T1587">
        <f t="shared" ca="1" si="49"/>
        <v>2.0201442201212596</v>
      </c>
      <c r="U1587">
        <f ca="1">AVERAGE(T$2:T1587)</f>
        <v>38.173197268451759</v>
      </c>
    </row>
    <row r="1588" spans="1:21" x14ac:dyDescent="0.25">
      <c r="A1588" s="75" t="s">
        <v>18</v>
      </c>
      <c r="B1588">
        <v>2</v>
      </c>
      <c r="C1588" s="76" t="s">
        <v>83</v>
      </c>
      <c r="E1588">
        <f t="shared" ca="1" si="48"/>
        <v>0.73233369585065256</v>
      </c>
      <c r="F1588">
        <v>0.95694716242661448</v>
      </c>
      <c r="G1588">
        <f>AVERAGE(F$2:F1588)</f>
        <v>127.11901834111042</v>
      </c>
      <c r="T1588">
        <f t="shared" ca="1" si="49"/>
        <v>4.2249163507645671</v>
      </c>
      <c r="U1588">
        <f ca="1">AVERAGE(T$2:T1588)</f>
        <v>38.151805787092158</v>
      </c>
    </row>
    <row r="1589" spans="1:21" x14ac:dyDescent="0.25">
      <c r="A1589" s="75" t="s">
        <v>18</v>
      </c>
      <c r="B1589">
        <v>1.3894862604540024</v>
      </c>
      <c r="C1589" s="76" t="s">
        <v>84</v>
      </c>
      <c r="E1589">
        <f t="shared" ca="1" si="48"/>
        <v>0.92313016287589555</v>
      </c>
      <c r="F1589">
        <v>0.32653061224489793</v>
      </c>
      <c r="G1589">
        <f>AVERAGE(F$2:F1589)</f>
        <v>127.03917420526102</v>
      </c>
      <c r="T1589">
        <f t="shared" ca="1" si="49"/>
        <v>3.6000768730324224</v>
      </c>
      <c r="U1589">
        <f ca="1">AVERAGE(T$2:T1589)</f>
        <v>38.130047771403206</v>
      </c>
    </row>
    <row r="1590" spans="1:21" x14ac:dyDescent="0.25">
      <c r="A1590" s="75" t="s">
        <v>18</v>
      </c>
      <c r="B1590">
        <v>0.74554707379134866</v>
      </c>
      <c r="C1590" s="76" t="s">
        <v>85</v>
      </c>
      <c r="E1590">
        <f t="shared" ca="1" si="48"/>
        <v>0.49400299224607624</v>
      </c>
      <c r="F1590">
        <v>3.7783375314861437E-2</v>
      </c>
      <c r="G1590">
        <f>AVERAGE(F$2:F1590)</f>
        <v>126.95924884916916</v>
      </c>
      <c r="T1590">
        <f t="shared" ca="1" si="49"/>
        <v>2.9087773441959413</v>
      </c>
      <c r="U1590">
        <f ca="1">AVERAGE(T$2:T1590)</f>
        <v>38.107882088314966</v>
      </c>
    </row>
    <row r="1591" spans="1:21" x14ac:dyDescent="0.25">
      <c r="A1591" s="75" t="s">
        <v>18</v>
      </c>
      <c r="B1591">
        <v>32.333333333333336</v>
      </c>
      <c r="C1591" s="76" t="s">
        <v>86</v>
      </c>
      <c r="E1591">
        <f t="shared" ca="1" si="48"/>
        <v>0.39341594403370872</v>
      </c>
      <c r="F1591">
        <v>3.3689320388349513</v>
      </c>
      <c r="G1591">
        <f>AVERAGE(F$2:F1591)</f>
        <v>126.88151909016895</v>
      </c>
      <c r="T1591">
        <f t="shared" ca="1" si="49"/>
        <v>5.4420444406407116</v>
      </c>
      <c r="U1591">
        <f ca="1">AVERAGE(T$2:T1591)</f>
        <v>38.087337536335298</v>
      </c>
    </row>
    <row r="1592" spans="1:21" x14ac:dyDescent="0.25">
      <c r="A1592" s="75" t="s">
        <v>18</v>
      </c>
      <c r="B1592">
        <v>0.27238805970149255</v>
      </c>
      <c r="C1592" s="76" t="s">
        <v>87</v>
      </c>
      <c r="E1592">
        <f t="shared" ca="1" si="48"/>
        <v>0.83893895033470456</v>
      </c>
      <c r="F1592">
        <v>0.48275862068965519</v>
      </c>
      <c r="G1592">
        <f>AVERAGE(F$2:F1592)</f>
        <v>126.80207298050868</v>
      </c>
      <c r="T1592">
        <f t="shared" ca="1" si="49"/>
        <v>2.0069940376316868</v>
      </c>
      <c r="U1592">
        <f ca="1">AVERAGE(T$2:T1592)</f>
        <v>38.064659759151951</v>
      </c>
    </row>
    <row r="1593" spans="1:21" x14ac:dyDescent="0.25">
      <c r="A1593" s="75" t="s">
        <v>18</v>
      </c>
      <c r="B1593">
        <v>0.875</v>
      </c>
      <c r="C1593" s="76" t="s">
        <v>88</v>
      </c>
      <c r="E1593">
        <f t="shared" ca="1" si="48"/>
        <v>0.18530749597055729</v>
      </c>
      <c r="F1593">
        <v>0.35064935064935066</v>
      </c>
      <c r="G1593">
        <f>AVERAGE(F$2:F1593)</f>
        <v>126.72264369430903</v>
      </c>
      <c r="T1593">
        <f t="shared" ca="1" si="49"/>
        <v>8.7856034284470415</v>
      </c>
      <c r="U1593">
        <f ca="1">AVERAGE(T$2:T1593)</f>
        <v>38.046268392110051</v>
      </c>
    </row>
    <row r="1594" spans="1:21" x14ac:dyDescent="0.25">
      <c r="A1594" s="75" t="s">
        <v>18</v>
      </c>
      <c r="B1594">
        <v>0.79377899982814915</v>
      </c>
      <c r="C1594" s="76" t="s">
        <v>89</v>
      </c>
      <c r="E1594">
        <f t="shared" ca="1" si="48"/>
        <v>0.64274830626498103</v>
      </c>
      <c r="F1594">
        <v>0.48148148148148145</v>
      </c>
      <c r="G1594">
        <f>AVERAGE(F$2:F1594)</f>
        <v>126.64339626040267</v>
      </c>
      <c r="T1594">
        <f t="shared" ca="1" si="49"/>
        <v>2.6339367814911872</v>
      </c>
      <c r="U1594">
        <f ca="1">AVERAGE(T$2:T1594)</f>
        <v>38.024038428763781</v>
      </c>
    </row>
    <row r="1595" spans="1:21" x14ac:dyDescent="0.25">
      <c r="A1595" s="75" t="s">
        <v>18</v>
      </c>
      <c r="B1595">
        <v>0.66666666666666663</v>
      </c>
      <c r="C1595" s="76" t="s">
        <v>90</v>
      </c>
      <c r="E1595">
        <f t="shared" ca="1" si="48"/>
        <v>0.76612691115576725</v>
      </c>
      <c r="F1595">
        <v>0.33333333333333331</v>
      </c>
      <c r="G1595">
        <f>AVERAGE(F$2:F1595)</f>
        <v>126.56415531753751</v>
      </c>
      <c r="T1595">
        <f t="shared" ca="1" si="49"/>
        <v>7.3390706714982104</v>
      </c>
      <c r="U1595">
        <f ca="1">AVERAGE(T$2:T1595)</f>
        <v>38.004788135315053</v>
      </c>
    </row>
    <row r="1596" spans="1:21" x14ac:dyDescent="0.25">
      <c r="A1596" s="75" t="s">
        <v>18</v>
      </c>
      <c r="B1596">
        <v>10.599297012302284</v>
      </c>
      <c r="C1596" s="76" t="s">
        <v>91</v>
      </c>
      <c r="E1596">
        <f t="shared" ca="1" si="48"/>
        <v>0.39704330358432827</v>
      </c>
      <c r="F1596">
        <v>0.58123953098827474</v>
      </c>
      <c r="G1596">
        <f>AVERAGE(F$2:F1596)</f>
        <v>126.48516916343937</v>
      </c>
      <c r="T1596">
        <f t="shared" ca="1" si="49"/>
        <v>5.3846031968425594</v>
      </c>
      <c r="U1596">
        <f ca="1">AVERAGE(T$2:T1596)</f>
        <v>37.984336608707864</v>
      </c>
    </row>
    <row r="1597" spans="1:21" x14ac:dyDescent="0.25">
      <c r="A1597" s="75" t="s">
        <v>18</v>
      </c>
      <c r="B1597">
        <v>0.99664429530201337</v>
      </c>
      <c r="C1597" s="76" t="s">
        <v>92</v>
      </c>
      <c r="E1597">
        <f t="shared" ca="1" si="48"/>
        <v>0.6376439135126758</v>
      </c>
      <c r="F1597">
        <v>0.66666666666666663</v>
      </c>
      <c r="G1597">
        <f>AVERAGE(F$2:F1597)</f>
        <v>126.40633551525843</v>
      </c>
      <c r="T1597">
        <f t="shared" ca="1" si="49"/>
        <v>3.1818891735116366</v>
      </c>
      <c r="U1597">
        <f ca="1">AVERAGE(T$2:T1597)</f>
        <v>37.962530563948967</v>
      </c>
    </row>
    <row r="1598" spans="1:21" x14ac:dyDescent="0.25">
      <c r="A1598" s="75" t="s">
        <v>18</v>
      </c>
      <c r="B1598">
        <v>0.50980392156862742</v>
      </c>
      <c r="C1598" s="76" t="s">
        <v>93</v>
      </c>
      <c r="E1598">
        <f t="shared" ca="1" si="48"/>
        <v>0.5261675749581276</v>
      </c>
      <c r="F1598">
        <v>1.6362038664323371</v>
      </c>
      <c r="G1598">
        <f>AVERAGE(F$2:F1598)</f>
        <v>126.32820769331175</v>
      </c>
      <c r="T1598">
        <f t="shared" ca="1" si="49"/>
        <v>3.7633390715128288</v>
      </c>
      <c r="U1598">
        <f ca="1">AVERAGE(T$2:T1598)</f>
        <v>37.941115916802794</v>
      </c>
    </row>
    <row r="1599" spans="1:21" x14ac:dyDescent="0.25">
      <c r="A1599" s="75" t="s">
        <v>18</v>
      </c>
      <c r="B1599">
        <v>0.5625</v>
      </c>
      <c r="C1599" s="76" t="s">
        <v>94</v>
      </c>
      <c r="E1599">
        <f t="shared" ca="1" si="48"/>
        <v>0.73803704251360025</v>
      </c>
      <c r="F1599">
        <v>0.18518518518518517</v>
      </c>
      <c r="G1599">
        <f>AVERAGE(F$2:F1599)</f>
        <v>126.24926963166713</v>
      </c>
      <c r="T1599">
        <f t="shared" ca="1" si="49"/>
        <v>22.236976079878104</v>
      </c>
      <c r="U1599">
        <f ca="1">AVERAGE(T$2:T1599)</f>
        <v>37.931288545190199</v>
      </c>
    </row>
    <row r="1600" spans="1:21" x14ac:dyDescent="0.25">
      <c r="B1600">
        <v>1.0319742852309254E-2</v>
      </c>
      <c r="C1600" s="76" t="s">
        <v>81</v>
      </c>
      <c r="E1600">
        <f t="shared" ca="1" si="48"/>
        <v>0.8005389926208053</v>
      </c>
      <c r="F1600">
        <v>0.83333333333333337</v>
      </c>
      <c r="G1600">
        <f>AVERAGE(F$2:F1600)</f>
        <v>126.17083565024228</v>
      </c>
      <c r="T1600">
        <f t="shared" ca="1" si="49"/>
        <v>13.502948672055954</v>
      </c>
      <c r="U1600">
        <f ca="1">AVERAGE(T$2:T1600)</f>
        <v>37.916011284481549</v>
      </c>
    </row>
    <row r="1601" spans="1:21" x14ac:dyDescent="0.25">
      <c r="A1601" s="75" t="s">
        <v>19</v>
      </c>
      <c r="B1601">
        <v>0.45293929619620493</v>
      </c>
      <c r="C1601" s="76" t="s">
        <v>82</v>
      </c>
      <c r="E1601">
        <f t="shared" ca="1" si="48"/>
        <v>0.35036327996473782</v>
      </c>
      <c r="F1601">
        <v>0.22299922299922295</v>
      </c>
      <c r="G1601">
        <f>AVERAGE(F$2:F1601)</f>
        <v>126.09211825247526</v>
      </c>
      <c r="T1601">
        <f t="shared" ca="1" si="49"/>
        <v>20.483398108303792</v>
      </c>
      <c r="U1601">
        <f ca="1">AVERAGE(T$2:T1601)</f>
        <v>37.90511590124644</v>
      </c>
    </row>
    <row r="1602" spans="1:21" x14ac:dyDescent="0.25">
      <c r="A1602" s="75" t="s">
        <v>19</v>
      </c>
      <c r="B1602">
        <v>0.6</v>
      </c>
      <c r="C1602" s="76" t="s">
        <v>83</v>
      </c>
      <c r="E1602">
        <f t="shared" ref="E1602:E1665" ca="1" si="50">RAND()</f>
        <v>0.3837632112829088</v>
      </c>
      <c r="F1602">
        <v>0.25</v>
      </c>
      <c r="G1602">
        <f>AVERAGE(F$2:F1602)</f>
        <v>126.01351605494092</v>
      </c>
      <c r="T1602">
        <f t="shared" ca="1" si="49"/>
        <v>6.4413870751248474</v>
      </c>
      <c r="U1602">
        <f ca="1">AVERAGE(T$2:T1602)</f>
        <v>37.885463353572412</v>
      </c>
    </row>
    <row r="1603" spans="1:21" x14ac:dyDescent="0.25">
      <c r="A1603" s="75" t="s">
        <v>19</v>
      </c>
      <c r="B1603">
        <v>6.1684587813620073</v>
      </c>
      <c r="C1603" s="76" t="s">
        <v>84</v>
      </c>
      <c r="E1603">
        <f t="shared" ca="1" si="50"/>
        <v>0.97458627647505147</v>
      </c>
      <c r="F1603">
        <v>0.95694716242661448</v>
      </c>
      <c r="G1603">
        <f>AVERAGE(F$2:F1603)</f>
        <v>125.93545327785446</v>
      </c>
      <c r="T1603">
        <f t="shared" ref="T1603:T1666" ca="1" si="51">2*RAND()^-1</f>
        <v>2.9069328276726627</v>
      </c>
      <c r="U1603">
        <f ca="1">AVERAGE(T$2:T1603)</f>
        <v>37.863629064854621</v>
      </c>
    </row>
    <row r="1604" spans="1:21" x14ac:dyDescent="0.25">
      <c r="A1604" s="75" t="s">
        <v>19</v>
      </c>
      <c r="B1604">
        <v>0.63649581970192659</v>
      </c>
      <c r="C1604" s="76" t="s">
        <v>85</v>
      </c>
      <c r="E1604">
        <f t="shared" ca="1" si="50"/>
        <v>0.52378869715918197</v>
      </c>
      <c r="F1604">
        <v>0.94</v>
      </c>
      <c r="G1604">
        <f>AVERAGE(F$2:F1604)</f>
        <v>125.85747732446841</v>
      </c>
      <c r="T1604">
        <f t="shared" ca="1" si="51"/>
        <v>5.0816305357367062</v>
      </c>
      <c r="U1604">
        <f ca="1">AVERAGE(T$2:T1604)</f>
        <v>37.843178660282497</v>
      </c>
    </row>
    <row r="1605" spans="1:21" x14ac:dyDescent="0.25">
      <c r="A1605" s="75" t="s">
        <v>19</v>
      </c>
      <c r="B1605">
        <v>1.5</v>
      </c>
      <c r="C1605" s="76" t="s">
        <v>86</v>
      </c>
      <c r="E1605">
        <f t="shared" ca="1" si="50"/>
        <v>4.7767982510218299E-2</v>
      </c>
      <c r="F1605">
        <v>0.92537313432835822</v>
      </c>
      <c r="G1605">
        <f>AVERAGE(F$2:F1605)</f>
        <v>125.77958947896333</v>
      </c>
      <c r="T1605">
        <f t="shared" ca="1" si="51"/>
        <v>3.4570787086330159</v>
      </c>
      <c r="U1605">
        <f ca="1">AVERAGE(T$2:T1605)</f>
        <v>37.82174094210815</v>
      </c>
    </row>
    <row r="1606" spans="1:21" x14ac:dyDescent="0.25">
      <c r="A1606" s="75" t="s">
        <v>19</v>
      </c>
      <c r="B1606">
        <v>4.4776119402985072E-2</v>
      </c>
      <c r="C1606" s="76" t="s">
        <v>87</v>
      </c>
      <c r="E1606">
        <f t="shared" ca="1" si="50"/>
        <v>0.8720980184927748</v>
      </c>
      <c r="F1606">
        <v>0.63503649635036508</v>
      </c>
      <c r="G1606">
        <f>AVERAGE(F$2:F1606)</f>
        <v>125.70161779486202</v>
      </c>
      <c r="T1606">
        <f t="shared" ca="1" si="51"/>
        <v>5.1669509228956354</v>
      </c>
      <c r="U1606">
        <f ca="1">AVERAGE(T$2:T1606)</f>
        <v>37.801395278544781</v>
      </c>
    </row>
    <row r="1607" spans="1:21" x14ac:dyDescent="0.25">
      <c r="A1607" s="75" t="s">
        <v>19</v>
      </c>
      <c r="B1607">
        <v>0.625</v>
      </c>
      <c r="C1607" s="76" t="s">
        <v>88</v>
      </c>
      <c r="E1607">
        <f t="shared" ca="1" si="50"/>
        <v>0.83691495315687869</v>
      </c>
      <c r="F1607">
        <v>0.99634502923976609</v>
      </c>
      <c r="G1607">
        <f>AVERAGE(F$2:F1607)</f>
        <v>125.62396818541892</v>
      </c>
      <c r="T1607">
        <f t="shared" ca="1" si="51"/>
        <v>12.759393598755418</v>
      </c>
      <c r="U1607">
        <f ca="1">AVERAGE(T$2:T1607)</f>
        <v>37.785802500412906</v>
      </c>
    </row>
    <row r="1608" spans="1:21" x14ac:dyDescent="0.25">
      <c r="A1608" s="75" t="s">
        <v>19</v>
      </c>
      <c r="B1608">
        <v>0.39852208283210172</v>
      </c>
      <c r="C1608" s="76" t="s">
        <v>89</v>
      </c>
      <c r="E1608">
        <f t="shared" ca="1" si="50"/>
        <v>1.9526502877728724E-2</v>
      </c>
      <c r="F1608">
        <v>4.9881235154394299E-2</v>
      </c>
      <c r="G1608">
        <f>AVERAGE(F$2:F1608)</f>
        <v>125.54582625203355</v>
      </c>
      <c r="T1608">
        <f t="shared" ca="1" si="51"/>
        <v>4.7640256720398755</v>
      </c>
      <c r="U1608">
        <f ca="1">AVERAGE(T$2:T1608)</f>
        <v>37.765253790501035</v>
      </c>
    </row>
    <row r="1609" spans="1:21" x14ac:dyDescent="0.25">
      <c r="A1609" s="75" t="s">
        <v>19</v>
      </c>
      <c r="B1609">
        <v>0.16666666666666666</v>
      </c>
      <c r="C1609" s="76" t="s">
        <v>90</v>
      </c>
      <c r="E1609">
        <f t="shared" ca="1" si="50"/>
        <v>0.30264466032160964</v>
      </c>
      <c r="F1609">
        <v>4.2127659574468082</v>
      </c>
      <c r="G1609">
        <f>AVERAGE(F$2:F1609)</f>
        <v>125.47037036876577</v>
      </c>
      <c r="T1609">
        <f t="shared" ca="1" si="51"/>
        <v>2.053671934207371</v>
      </c>
      <c r="U1609">
        <f ca="1">AVERAGE(T$2:T1609)</f>
        <v>37.743045095316774</v>
      </c>
    </row>
    <row r="1610" spans="1:21" x14ac:dyDescent="0.25">
      <c r="A1610" s="75" t="s">
        <v>19</v>
      </c>
      <c r="B1610">
        <v>3.3936731107205618</v>
      </c>
      <c r="C1610" s="76" t="s">
        <v>91</v>
      </c>
      <c r="E1610">
        <f t="shared" ca="1" si="50"/>
        <v>0.44584896232757876</v>
      </c>
      <c r="F1610">
        <v>1.1008403361344539</v>
      </c>
      <c r="G1610">
        <f>AVERAGE(F$2:F1610)</f>
        <v>125.39307420342541</v>
      </c>
      <c r="T1610">
        <f t="shared" ca="1" si="51"/>
        <v>6.22818458726102</v>
      </c>
      <c r="U1610">
        <f ca="1">AVERAGE(T$2:T1610)</f>
        <v>37.723458482198033</v>
      </c>
    </row>
    <row r="1611" spans="1:21" x14ac:dyDescent="0.25">
      <c r="A1611" s="75" t="s">
        <v>19</v>
      </c>
      <c r="B1611">
        <v>0.32885906040268459</v>
      </c>
      <c r="C1611" s="76" t="s">
        <v>92</v>
      </c>
      <c r="E1611">
        <f t="shared" ca="1" si="50"/>
        <v>0.45460564526503433</v>
      </c>
      <c r="F1611">
        <v>0.9152961106797487</v>
      </c>
      <c r="G1611">
        <f>AVERAGE(F$2:F1611)</f>
        <v>125.31575881330569</v>
      </c>
      <c r="T1611">
        <f t="shared" ca="1" si="51"/>
        <v>5.4317906339718807</v>
      </c>
      <c r="U1611">
        <f ca="1">AVERAGE(T$2:T1611)</f>
        <v>37.703401545646337</v>
      </c>
    </row>
    <row r="1612" spans="1:21" x14ac:dyDescent="0.25">
      <c r="A1612" s="75" t="s">
        <v>19</v>
      </c>
      <c r="B1612">
        <v>0.41176470588235292</v>
      </c>
      <c r="C1612" s="76" t="s">
        <v>93</v>
      </c>
      <c r="E1612">
        <f t="shared" ca="1" si="50"/>
        <v>0.66912969578834869</v>
      </c>
      <c r="F1612">
        <v>0.16666666666666663</v>
      </c>
      <c r="G1612">
        <f>AVERAGE(F$2:F1612)</f>
        <v>125.23807470893162</v>
      </c>
      <c r="T1612">
        <f t="shared" ca="1" si="51"/>
        <v>2.6990938833614484</v>
      </c>
      <c r="U1612">
        <f ca="1">AVERAGE(T$2:T1612)</f>
        <v>37.68167323548974</v>
      </c>
    </row>
    <row r="1613" spans="1:21" x14ac:dyDescent="0.25">
      <c r="A1613" s="75" t="s">
        <v>19</v>
      </c>
      <c r="B1613">
        <v>0.375</v>
      </c>
      <c r="C1613" s="76" t="s">
        <v>94</v>
      </c>
      <c r="E1613">
        <f t="shared" ca="1" si="50"/>
        <v>0.73072755616611584</v>
      </c>
      <c r="F1613">
        <v>0.14690325882955127</v>
      </c>
      <c r="G1613">
        <f>AVERAGE(F$2:F1613)</f>
        <v>125.16047472664248</v>
      </c>
      <c r="T1613">
        <f t="shared" ca="1" si="51"/>
        <v>7.2105399032506208</v>
      </c>
      <c r="U1613">
        <f ca="1">AVERAGE(T$2:T1613)</f>
        <v>37.662770547318374</v>
      </c>
    </row>
    <row r="1614" spans="1:21" x14ac:dyDescent="0.25">
      <c r="B1614">
        <v>0.62781255286753512</v>
      </c>
      <c r="C1614" s="76" t="s">
        <v>81</v>
      </c>
      <c r="E1614">
        <f t="shared" ca="1" si="50"/>
        <v>0.59280253012348649</v>
      </c>
      <c r="F1614">
        <v>5.666666666666667</v>
      </c>
      <c r="G1614">
        <f>AVERAGE(F$2:F1614)</f>
        <v>125.08639301054825</v>
      </c>
      <c r="T1614">
        <f t="shared" ca="1" si="51"/>
        <v>3.368591409879734</v>
      </c>
      <c r="U1614">
        <f ca="1">AVERAGE(T$2:T1614)</f>
        <v>37.641509431920085</v>
      </c>
    </row>
    <row r="1615" spans="1:21" x14ac:dyDescent="0.25">
      <c r="A1615" s="75" t="s">
        <v>20</v>
      </c>
      <c r="B1615">
        <v>0.98740785943296627</v>
      </c>
      <c r="C1615" s="76" t="s">
        <v>82</v>
      </c>
      <c r="E1615">
        <f t="shared" ca="1" si="50"/>
        <v>0.81083885010888523</v>
      </c>
      <c r="F1615">
        <v>0.67647058823529416</v>
      </c>
      <c r="G1615">
        <f>AVERAGE(F$2:F1615)</f>
        <v>125.0093112742271</v>
      </c>
      <c r="T1615">
        <f t="shared" ca="1" si="51"/>
        <v>2.6645541829336796</v>
      </c>
      <c r="U1615">
        <f ca="1">AVERAGE(T$2:T1615)</f>
        <v>37.61983845592939</v>
      </c>
    </row>
    <row r="1616" spans="1:21" x14ac:dyDescent="0.25">
      <c r="A1616" s="75" t="s">
        <v>20</v>
      </c>
      <c r="B1616">
        <v>0.68</v>
      </c>
      <c r="C1616" s="76" t="s">
        <v>83</v>
      </c>
      <c r="E1616">
        <f t="shared" ca="1" si="50"/>
        <v>0.52669600630940805</v>
      </c>
      <c r="F1616">
        <v>0.66666666666666663</v>
      </c>
      <c r="G1616">
        <f>AVERAGE(F$2:F1616)</f>
        <v>124.93231892462489</v>
      </c>
      <c r="T1616">
        <f t="shared" ca="1" si="51"/>
        <v>6.6470144486535396</v>
      </c>
      <c r="U1616">
        <f ca="1">AVERAGE(T$2:T1616)</f>
        <v>37.600660236729837</v>
      </c>
    </row>
    <row r="1617" spans="1:21" x14ac:dyDescent="0.25">
      <c r="A1617" s="75" t="s">
        <v>20</v>
      </c>
      <c r="B1617">
        <v>0.94026284348864997</v>
      </c>
      <c r="C1617" s="76" t="s">
        <v>84</v>
      </c>
      <c r="E1617">
        <f t="shared" ca="1" si="50"/>
        <v>0.48363309533660104</v>
      </c>
      <c r="F1617">
        <v>0.98333333333333328</v>
      </c>
      <c r="G1617">
        <f>AVERAGE(F$2:F1617)</f>
        <v>124.85561781967979</v>
      </c>
      <c r="T1617">
        <f t="shared" ca="1" si="51"/>
        <v>7.0575619600272823</v>
      </c>
      <c r="U1617">
        <f ca="1">AVERAGE(T$2:T1617)</f>
        <v>37.581759804627914</v>
      </c>
    </row>
    <row r="1618" spans="1:21" x14ac:dyDescent="0.25">
      <c r="A1618" s="75" t="s">
        <v>20</v>
      </c>
      <c r="B1618">
        <v>0.27226463104325693</v>
      </c>
      <c r="C1618" s="76" t="s">
        <v>85</v>
      </c>
      <c r="E1618">
        <f t="shared" ca="1" si="50"/>
        <v>0.65368271235987307</v>
      </c>
      <c r="F1618">
        <v>8.2316770802340414E-3</v>
      </c>
      <c r="G1618">
        <f>AVERAGE(F$2:F1618)</f>
        <v>124.77840855181176</v>
      </c>
      <c r="T1618">
        <f t="shared" ca="1" si="51"/>
        <v>8.678730797719858</v>
      </c>
      <c r="U1618">
        <f ca="1">AVERAGE(T$2:T1618)</f>
        <v>37.563885327814738</v>
      </c>
    </row>
    <row r="1619" spans="1:21" x14ac:dyDescent="0.25">
      <c r="A1619" s="75" t="s">
        <v>20</v>
      </c>
      <c r="B1619">
        <v>7.333333333333333</v>
      </c>
      <c r="C1619" s="76" t="s">
        <v>86</v>
      </c>
      <c r="E1619">
        <f t="shared" ca="1" si="50"/>
        <v>0.37039030471595003</v>
      </c>
      <c r="F1619">
        <v>2.3333333333333335</v>
      </c>
      <c r="G1619">
        <f>AVERAGE(F$2:F1619)</f>
        <v>124.70273174388934</v>
      </c>
      <c r="T1619">
        <f t="shared" ca="1" si="51"/>
        <v>8.0240200779205075</v>
      </c>
      <c r="U1619">
        <f ca="1">AVERAGE(T$2:T1619)</f>
        <v>37.545628303556462</v>
      </c>
    </row>
    <row r="1620" spans="1:21" x14ac:dyDescent="0.25">
      <c r="A1620" s="75" t="s">
        <v>20</v>
      </c>
      <c r="B1620">
        <v>0.72014925373134331</v>
      </c>
      <c r="C1620" s="76" t="s">
        <v>87</v>
      </c>
      <c r="E1620">
        <f t="shared" ca="1" si="50"/>
        <v>0.24897284419745691</v>
      </c>
      <c r="F1620">
        <v>0.6544574982722875</v>
      </c>
      <c r="G1620">
        <f>AVERAGE(F$2:F1620)</f>
        <v>124.62611143861103</v>
      </c>
      <c r="T1620">
        <f t="shared" ca="1" si="51"/>
        <v>2.2328488218987221</v>
      </c>
      <c r="U1620">
        <f ca="1">AVERAGE(T$2:T1620)</f>
        <v>37.523816827656738</v>
      </c>
    </row>
    <row r="1621" spans="1:21" x14ac:dyDescent="0.25">
      <c r="A1621" s="75" t="s">
        <v>20</v>
      </c>
      <c r="B1621">
        <v>0.75</v>
      </c>
      <c r="C1621" s="76" t="s">
        <v>88</v>
      </c>
      <c r="E1621">
        <f t="shared" ca="1" si="50"/>
        <v>6.1489445799233988E-2</v>
      </c>
      <c r="F1621">
        <v>1.4999999999999998</v>
      </c>
      <c r="G1621">
        <f>AVERAGE(F$2:F1621)</f>
        <v>124.55010766611805</v>
      </c>
      <c r="T1621">
        <f t="shared" ca="1" si="51"/>
        <v>3.8565576469096312</v>
      </c>
      <c r="U1621">
        <f ca="1">AVERAGE(T$2:T1621)</f>
        <v>37.503034568903189</v>
      </c>
    </row>
    <row r="1622" spans="1:21" x14ac:dyDescent="0.25">
      <c r="A1622" s="75" t="s">
        <v>20</v>
      </c>
      <c r="B1622">
        <v>0.48444749957037292</v>
      </c>
      <c r="C1622" s="76" t="s">
        <v>89</v>
      </c>
      <c r="E1622">
        <f t="shared" ca="1" si="50"/>
        <v>0.4533662653993582</v>
      </c>
      <c r="F1622">
        <v>0.33333333333333331</v>
      </c>
      <c r="G1622">
        <f>AVERAGE(F$2:F1622)</f>
        <v>124.4734779472206</v>
      </c>
      <c r="T1622">
        <f t="shared" ca="1" si="51"/>
        <v>25.908082632980335</v>
      </c>
      <c r="U1622">
        <f ca="1">AVERAGE(T$2:T1622)</f>
        <v>37.495881606573811</v>
      </c>
    </row>
    <row r="1623" spans="1:21" x14ac:dyDescent="0.25">
      <c r="A1623" s="75" t="s">
        <v>20</v>
      </c>
      <c r="B1623">
        <v>0.99861111111111112</v>
      </c>
      <c r="C1623" s="76" t="s">
        <v>90</v>
      </c>
      <c r="E1623">
        <f t="shared" ca="1" si="50"/>
        <v>0.25927463962933173</v>
      </c>
      <c r="F1623">
        <v>0.74</v>
      </c>
      <c r="G1623">
        <f>AVERAGE(F$2:F1623)</f>
        <v>124.39719343553921</v>
      </c>
      <c r="T1623">
        <f t="shared" ca="1" si="51"/>
        <v>2.8971088627666282</v>
      </c>
      <c r="U1623">
        <f ca="1">AVERAGE(T$2:T1623)</f>
        <v>37.474550673932747</v>
      </c>
    </row>
    <row r="1624" spans="1:21" x14ac:dyDescent="0.25">
      <c r="A1624" s="75" t="s">
        <v>20</v>
      </c>
      <c r="B1624">
        <v>3.3936731107205618</v>
      </c>
      <c r="C1624" s="76" t="s">
        <v>91</v>
      </c>
      <c r="E1624">
        <f t="shared" ca="1" si="50"/>
        <v>0.90088743607319777</v>
      </c>
      <c r="F1624">
        <v>3.8461538461538464E-2</v>
      </c>
      <c r="G1624">
        <f>AVERAGE(F$2:F1624)</f>
        <v>124.32057068021138</v>
      </c>
      <c r="T1624">
        <f t="shared" ca="1" si="51"/>
        <v>16.811630859294741</v>
      </c>
      <c r="U1624">
        <f ca="1">AVERAGE(T$2:T1624)</f>
        <v>37.461819361662485</v>
      </c>
    </row>
    <row r="1625" spans="1:21" x14ac:dyDescent="0.25">
      <c r="A1625" s="75" t="s">
        <v>20</v>
      </c>
      <c r="B1625">
        <v>0.83221476510067116</v>
      </c>
      <c r="C1625" s="76" t="s">
        <v>92</v>
      </c>
      <c r="E1625">
        <f t="shared" ca="1" si="50"/>
        <v>0.70039919826141495</v>
      </c>
      <c r="F1625">
        <v>10.363636363636363</v>
      </c>
      <c r="G1625">
        <f>AVERAGE(F$2:F1625)</f>
        <v>124.25040015415438</v>
      </c>
      <c r="T1625">
        <f t="shared" ca="1" si="51"/>
        <v>6.6025624939148733</v>
      </c>
      <c r="U1625">
        <f ca="1">AVERAGE(T$2:T1625)</f>
        <v>37.442817356202049</v>
      </c>
    </row>
    <row r="1626" spans="1:21" x14ac:dyDescent="0.25">
      <c r="A1626" s="75" t="s">
        <v>20</v>
      </c>
      <c r="B1626">
        <v>0.86274509803921573</v>
      </c>
      <c r="C1626" s="76" t="s">
        <v>93</v>
      </c>
      <c r="E1626">
        <f t="shared" ca="1" si="50"/>
        <v>0.57818515554225736</v>
      </c>
      <c r="F1626">
        <v>0.9</v>
      </c>
      <c r="G1626">
        <f>AVERAGE(F$2:F1626)</f>
        <v>124.17449221559797</v>
      </c>
      <c r="T1626">
        <f t="shared" ca="1" si="51"/>
        <v>2.7248728142007641</v>
      </c>
      <c r="U1626">
        <f ca="1">AVERAGE(T$2:T1626)</f>
        <v>37.421452467253125</v>
      </c>
    </row>
    <row r="1627" spans="1:21" x14ac:dyDescent="0.25">
      <c r="A1627" s="75" t="s">
        <v>20</v>
      </c>
      <c r="B1627">
        <v>0.375</v>
      </c>
      <c r="C1627" s="76" t="s">
        <v>94</v>
      </c>
      <c r="E1627">
        <f t="shared" ca="1" si="50"/>
        <v>0.48994342869946206</v>
      </c>
      <c r="F1627">
        <v>2.4090909090909092</v>
      </c>
      <c r="G1627">
        <f>AVERAGE(F$2:F1627)</f>
        <v>124.09960574492976</v>
      </c>
      <c r="T1627">
        <f t="shared" ca="1" si="51"/>
        <v>5.8313411999543119</v>
      </c>
      <c r="U1627">
        <f ca="1">AVERAGE(T$2:T1627)</f>
        <v>37.402024354542604</v>
      </c>
    </row>
    <row r="1628" spans="1:21" x14ac:dyDescent="0.25">
      <c r="A1628" s="122" t="s">
        <v>339</v>
      </c>
      <c r="B1628">
        <v>1.5</v>
      </c>
      <c r="C1628" s="76" t="s">
        <v>81</v>
      </c>
      <c r="E1628">
        <f t="shared" ca="1" si="50"/>
        <v>0.72819067684750227</v>
      </c>
      <c r="F1628">
        <v>5.263157894736839E-2</v>
      </c>
      <c r="G1628">
        <f>AVERAGE(F$2:F1628)</f>
        <v>124.02336298268884</v>
      </c>
      <c r="T1628">
        <f t="shared" ca="1" si="51"/>
        <v>3.6830736400917479</v>
      </c>
      <c r="U1628">
        <f ca="1">AVERAGE(T$2:T1628)</f>
        <v>37.381299738246085</v>
      </c>
    </row>
    <row r="1629" spans="1:21" x14ac:dyDescent="0.25">
      <c r="A1629" s="75" t="s">
        <v>1</v>
      </c>
      <c r="B1629">
        <v>3.0404040404040402</v>
      </c>
      <c r="C1629" s="76" t="s">
        <v>82</v>
      </c>
      <c r="E1629">
        <f t="shared" ca="1" si="50"/>
        <v>0.32375800618927131</v>
      </c>
      <c r="F1629">
        <v>0.74248927038626611</v>
      </c>
      <c r="G1629">
        <f>AVERAGE(F$2:F1629)</f>
        <v>123.94763763028571</v>
      </c>
      <c r="T1629">
        <f t="shared" ca="1" si="51"/>
        <v>3.500993714646683</v>
      </c>
      <c r="U1629">
        <f ca="1">AVERAGE(T$2:T1629)</f>
        <v>37.360488739460088</v>
      </c>
    </row>
    <row r="1630" spans="1:21" x14ac:dyDescent="0.25">
      <c r="A1630" s="75" t="s">
        <v>1</v>
      </c>
      <c r="B1630">
        <v>0.96822033898305082</v>
      </c>
      <c r="C1630" s="76" t="s">
        <v>83</v>
      </c>
      <c r="E1630">
        <f t="shared" ca="1" si="50"/>
        <v>0.27892036467465087</v>
      </c>
      <c r="F1630">
        <v>0.90131578947368429</v>
      </c>
      <c r="G1630">
        <f>AVERAGE(F$2:F1630)</f>
        <v>123.87210274886102</v>
      </c>
      <c r="T1630">
        <f t="shared" ca="1" si="51"/>
        <v>4.9202823851805118</v>
      </c>
      <c r="U1630">
        <f ca="1">AVERAGE(T$2:T1630)</f>
        <v>37.340574555080543</v>
      </c>
    </row>
    <row r="1631" spans="1:21" x14ac:dyDescent="0.25">
      <c r="A1631" s="75" t="s">
        <v>1</v>
      </c>
      <c r="B1631">
        <v>2.7027027027027049E-2</v>
      </c>
      <c r="C1631" s="76" t="s">
        <v>84</v>
      </c>
      <c r="E1631">
        <f t="shared" ca="1" si="50"/>
        <v>0.50057527160545845</v>
      </c>
      <c r="F1631">
        <v>11.280701754385964</v>
      </c>
      <c r="G1631">
        <f>AVERAGE(F$2:F1631)</f>
        <v>123.80302826972331</v>
      </c>
      <c r="T1631">
        <f t="shared" ca="1" si="51"/>
        <v>4.469113143350552</v>
      </c>
      <c r="U1631">
        <f ca="1">AVERAGE(T$2:T1631)</f>
        <v>37.320408014337147</v>
      </c>
    </row>
    <row r="1632" spans="1:21" x14ac:dyDescent="0.25">
      <c r="A1632" s="75" t="s">
        <v>1</v>
      </c>
      <c r="B1632">
        <v>0.36842105263157893</v>
      </c>
      <c r="C1632" s="76" t="s">
        <v>85</v>
      </c>
      <c r="E1632">
        <f t="shared" ca="1" si="50"/>
        <v>0.54314143506209311</v>
      </c>
      <c r="F1632">
        <v>0.94475138121546964</v>
      </c>
      <c r="G1632">
        <f>AVERAGE(F$2:F1632)</f>
        <v>123.72770130657891</v>
      </c>
      <c r="T1632">
        <f t="shared" ca="1" si="51"/>
        <v>2.5890846301461092</v>
      </c>
      <c r="U1632">
        <f ca="1">AVERAGE(T$2:T1632)</f>
        <v>37.299113518086877</v>
      </c>
    </row>
    <row r="1633" spans="1:21" x14ac:dyDescent="0.25">
      <c r="A1633" s="75" t="s">
        <v>1</v>
      </c>
      <c r="B1633">
        <v>1.5015015015015015E-3</v>
      </c>
      <c r="C1633" s="76" t="s">
        <v>86</v>
      </c>
      <c r="E1633">
        <f t="shared" ca="1" si="50"/>
        <v>0.69464625882542141</v>
      </c>
      <c r="F1633">
        <v>28.70366228683254</v>
      </c>
      <c r="G1633">
        <f>AVERAGE(F$2:F1633)</f>
        <v>123.66947579247368</v>
      </c>
      <c r="T1633">
        <f t="shared" ca="1" si="51"/>
        <v>4.5117969195680736</v>
      </c>
      <c r="U1633">
        <f ca="1">AVERAGE(T$2:T1633)</f>
        <v>37.279023250563277</v>
      </c>
    </row>
    <row r="1634" spans="1:21" x14ac:dyDescent="0.25">
      <c r="A1634" s="75" t="s">
        <v>1</v>
      </c>
      <c r="B1634">
        <v>0.2718446601941748</v>
      </c>
      <c r="C1634" s="76" t="s">
        <v>87</v>
      </c>
      <c r="E1634">
        <f t="shared" ca="1" si="50"/>
        <v>0.66829816843127243</v>
      </c>
      <c r="F1634">
        <v>2.4390243902439025E-2</v>
      </c>
      <c r="G1634">
        <f>AVERAGE(F$2:F1634)</f>
        <v>123.59375926733676</v>
      </c>
      <c r="T1634">
        <f t="shared" ca="1" si="51"/>
        <v>42.8833427676554</v>
      </c>
      <c r="U1634">
        <f ca="1">AVERAGE(T$2:T1634)</f>
        <v>37.282455166985258</v>
      </c>
    </row>
    <row r="1635" spans="1:21" x14ac:dyDescent="0.25">
      <c r="A1635" s="75" t="s">
        <v>1</v>
      </c>
      <c r="B1635">
        <v>0.25</v>
      </c>
      <c r="C1635" s="76" t="s">
        <v>88</v>
      </c>
      <c r="E1635">
        <f t="shared" ca="1" si="50"/>
        <v>0.1613668226362166</v>
      </c>
      <c r="F1635">
        <v>1.1693601366443313E-2</v>
      </c>
      <c r="G1635">
        <f>AVERAGE(F$2:F1635)</f>
        <v>123.51812764820214</v>
      </c>
      <c r="T1635">
        <f t="shared" ca="1" si="51"/>
        <v>6.8198907802794766</v>
      </c>
      <c r="U1635">
        <f ca="1">AVERAGE(T$2:T1635)</f>
        <v>37.26381222672412</v>
      </c>
    </row>
    <row r="1636" spans="1:21" x14ac:dyDescent="0.25">
      <c r="A1636" s="75" t="s">
        <v>1</v>
      </c>
      <c r="B1636">
        <v>0.8867924528301887</v>
      </c>
      <c r="C1636" s="76" t="s">
        <v>89</v>
      </c>
      <c r="E1636">
        <f t="shared" ca="1" si="50"/>
        <v>0.83428876724882939</v>
      </c>
      <c r="F1636">
        <v>0.14754098360655732</v>
      </c>
      <c r="G1636">
        <f>AVERAGE(F$2:F1636)</f>
        <v>123.44267163189352</v>
      </c>
      <c r="T1636">
        <f t="shared" ca="1" si="51"/>
        <v>2.7298292813939913</v>
      </c>
      <c r="U1636">
        <f ca="1">AVERAGE(T$2:T1636)</f>
        <v>37.242690524616883</v>
      </c>
    </row>
    <row r="1637" spans="1:21" x14ac:dyDescent="0.25">
      <c r="A1637" s="75" t="s">
        <v>1</v>
      </c>
      <c r="B1637">
        <v>11.499999999999998</v>
      </c>
      <c r="C1637" s="76" t="s">
        <v>90</v>
      </c>
      <c r="E1637">
        <f t="shared" ca="1" si="50"/>
        <v>0.82644509356227347</v>
      </c>
      <c r="F1637">
        <v>0.72727272727272729</v>
      </c>
      <c r="G1637">
        <f>AVERAGE(F$2:F1637)</f>
        <v>123.36766221936013</v>
      </c>
      <c r="T1637">
        <f t="shared" ca="1" si="51"/>
        <v>4.0834462152215076</v>
      </c>
      <c r="U1637">
        <f ca="1">AVERAGE(T$2:T1637)</f>
        <v>37.222422037875198</v>
      </c>
    </row>
    <row r="1638" spans="1:21" x14ac:dyDescent="0.25">
      <c r="A1638" s="75" t="s">
        <v>1</v>
      </c>
      <c r="B1638">
        <v>0.56249999999999989</v>
      </c>
      <c r="C1638" s="76" t="s">
        <v>91</v>
      </c>
      <c r="E1638">
        <f t="shared" ca="1" si="50"/>
        <v>0.20164252369675495</v>
      </c>
      <c r="F1638">
        <v>6.4935064935064705E-3</v>
      </c>
      <c r="G1638">
        <f>AVERAGE(F$2:F1638)</f>
        <v>123.29230414439807</v>
      </c>
      <c r="T1638">
        <f t="shared" ca="1" si="51"/>
        <v>2.0944715554792586</v>
      </c>
      <c r="U1638">
        <f ca="1">AVERAGE(T$2:T1638)</f>
        <v>37.200963302088759</v>
      </c>
    </row>
    <row r="1639" spans="1:21" x14ac:dyDescent="0.25">
      <c r="A1639" s="75" t="s">
        <v>1</v>
      </c>
      <c r="B1639">
        <v>1.0101010101010065E-2</v>
      </c>
      <c r="C1639" s="76" t="s">
        <v>92</v>
      </c>
      <c r="E1639">
        <f t="shared" ca="1" si="50"/>
        <v>0.31796330420436525</v>
      </c>
      <c r="F1639">
        <v>0.81818181818181801</v>
      </c>
      <c r="G1639">
        <f>AVERAGE(F$2:F1639)</f>
        <v>123.2175336179474</v>
      </c>
      <c r="T1639">
        <f t="shared" ca="1" si="51"/>
        <v>6.4728414024613707</v>
      </c>
      <c r="U1639">
        <f ca="1">AVERAGE(T$2:T1639)</f>
        <v>37.182203764909502</v>
      </c>
    </row>
    <row r="1640" spans="1:21" x14ac:dyDescent="0.25">
      <c r="A1640" s="75" t="s">
        <v>1</v>
      </c>
      <c r="B1640">
        <v>7.1428571428571494E-2</v>
      </c>
      <c r="C1640" s="76" t="s">
        <v>93</v>
      </c>
      <c r="E1640">
        <f t="shared" ca="1" si="50"/>
        <v>0.69416560283695339</v>
      </c>
      <c r="F1640">
        <v>0.12280701754385964</v>
      </c>
      <c r="G1640">
        <f>AVERAGE(F$2:F1640)</f>
        <v>123.14243006297461</v>
      </c>
      <c r="T1640">
        <f t="shared" ca="1" si="51"/>
        <v>2.6342326024822564</v>
      </c>
      <c r="U1640">
        <f ca="1">AVERAGE(T$2:T1640)</f>
        <v>37.161125075975747</v>
      </c>
    </row>
    <row r="1641" spans="1:21" x14ac:dyDescent="0.25">
      <c r="A1641" s="75" t="s">
        <v>1</v>
      </c>
      <c r="B1641">
        <v>0.42196531791907516</v>
      </c>
      <c r="C1641" s="76" t="s">
        <v>94</v>
      </c>
      <c r="E1641">
        <f t="shared" ca="1" si="50"/>
        <v>0.41867007480642482</v>
      </c>
      <c r="F1641">
        <v>1.1041557075223567</v>
      </c>
      <c r="G1641">
        <f>AVERAGE(F$2:F1641)</f>
        <v>123.06801648105056</v>
      </c>
      <c r="T1641">
        <f t="shared" ca="1" si="51"/>
        <v>3.6400017976105481</v>
      </c>
      <c r="U1641">
        <f ca="1">AVERAGE(T$2:T1641)</f>
        <v>37.140685366659675</v>
      </c>
    </row>
    <row r="1642" spans="1:21" x14ac:dyDescent="0.25">
      <c r="A1642" s="75" t="s">
        <v>1</v>
      </c>
      <c r="B1642">
        <v>0.42857142857142855</v>
      </c>
      <c r="C1642" s="76" t="s">
        <v>95</v>
      </c>
      <c r="E1642">
        <f t="shared" ca="1" si="50"/>
        <v>0.50395007535060843</v>
      </c>
      <c r="F1642">
        <v>1.6086956521739129</v>
      </c>
      <c r="G1642">
        <f>AVERAGE(F$2:F1642)</f>
        <v>122.99400105092936</v>
      </c>
      <c r="T1642">
        <f t="shared" ca="1" si="51"/>
        <v>2.2495289910712484</v>
      </c>
      <c r="U1642">
        <f ca="1">AVERAGE(T$2:T1642)</f>
        <v>37.119423236022506</v>
      </c>
    </row>
    <row r="1643" spans="1:21" x14ac:dyDescent="0.25">
      <c r="B1643">
        <v>0.875</v>
      </c>
      <c r="C1643" s="76" t="s">
        <v>81</v>
      </c>
      <c r="E1643">
        <f t="shared" ca="1" si="50"/>
        <v>0.98095178378853576</v>
      </c>
      <c r="F1643">
        <v>0.89619377162629765</v>
      </c>
      <c r="G1643">
        <f>AVERAGE(F$2:F1643)</f>
        <v>122.91964185039384</v>
      </c>
      <c r="T1643">
        <f t="shared" ca="1" si="51"/>
        <v>2.1458898840987883</v>
      </c>
      <c r="U1643">
        <f ca="1">AVERAGE(T$2:T1643)</f>
        <v>37.098123885625476</v>
      </c>
    </row>
    <row r="1644" spans="1:21" x14ac:dyDescent="0.25">
      <c r="A1644" s="75" t="s">
        <v>2</v>
      </c>
      <c r="B1644">
        <v>1.0101010101010065E-2</v>
      </c>
      <c r="C1644" s="76" t="s">
        <v>82</v>
      </c>
      <c r="E1644">
        <f t="shared" ca="1" si="50"/>
        <v>0.42260330844224514</v>
      </c>
      <c r="F1644">
        <v>0.99305555555555558</v>
      </c>
      <c r="G1644">
        <f>AVERAGE(F$2:F1644)</f>
        <v>122.84543212045178</v>
      </c>
      <c r="T1644">
        <f t="shared" ca="1" si="51"/>
        <v>2.0900369638231604</v>
      </c>
      <c r="U1644">
        <f ca="1">AVERAGE(T$2:T1644)</f>
        <v>37.076816468144166</v>
      </c>
    </row>
    <row r="1645" spans="1:21" x14ac:dyDescent="0.25">
      <c r="A1645" s="75" t="s">
        <v>2</v>
      </c>
      <c r="B1645">
        <v>5.9322033898305024E-2</v>
      </c>
      <c r="C1645" s="76" t="s">
        <v>83</v>
      </c>
      <c r="E1645">
        <f t="shared" ca="1" si="50"/>
        <v>0.52608009599003547</v>
      </c>
      <c r="F1645">
        <v>1.6301946344029459</v>
      </c>
      <c r="G1645">
        <f>AVERAGE(F$2:F1645)</f>
        <v>122.77170022417071</v>
      </c>
      <c r="T1645">
        <f t="shared" ca="1" si="51"/>
        <v>34.220280444543853</v>
      </c>
      <c r="U1645">
        <f ca="1">AVERAGE(T$2:T1645)</f>
        <v>37.075078915818374</v>
      </c>
    </row>
    <row r="1646" spans="1:21" x14ac:dyDescent="0.25">
      <c r="A1646" s="75" t="s">
        <v>2</v>
      </c>
      <c r="B1646">
        <v>8.108108108108103E-2</v>
      </c>
      <c r="C1646" s="76" t="s">
        <v>84</v>
      </c>
      <c r="E1646">
        <f t="shared" ca="1" si="50"/>
        <v>0.47338367666759684</v>
      </c>
      <c r="F1646">
        <v>0.18032786885245897</v>
      </c>
      <c r="G1646">
        <f>AVERAGE(F$2:F1646)</f>
        <v>122.69717659355958</v>
      </c>
      <c r="T1646">
        <f t="shared" ca="1" si="51"/>
        <v>5.6455240299683496</v>
      </c>
      <c r="U1646">
        <f ca="1">AVERAGE(T$2:T1646)</f>
        <v>37.05597280342576</v>
      </c>
    </row>
    <row r="1647" spans="1:21" x14ac:dyDescent="0.25">
      <c r="A1647" s="75" t="s">
        <v>2</v>
      </c>
      <c r="B1647">
        <v>0.47368421052631576</v>
      </c>
      <c r="C1647" s="76" t="s">
        <v>85</v>
      </c>
      <c r="E1647">
        <f t="shared" ca="1" si="50"/>
        <v>0.78156546833439811</v>
      </c>
      <c r="F1647">
        <v>0.21613394216133944</v>
      </c>
      <c r="G1647">
        <f>AVERAGE(F$2:F1647)</f>
        <v>122.62276526752592</v>
      </c>
      <c r="T1647">
        <f t="shared" ca="1" si="51"/>
        <v>2.8630749363844301</v>
      </c>
      <c r="U1647">
        <f ca="1">AVERAGE(T$2:T1647)</f>
        <v>37.035199475438489</v>
      </c>
    </row>
    <row r="1648" spans="1:21" x14ac:dyDescent="0.25">
      <c r="A1648" s="75" t="s">
        <v>2</v>
      </c>
      <c r="B1648">
        <v>5.005005005005005E-4</v>
      </c>
      <c r="C1648" s="76" t="s">
        <v>86</v>
      </c>
      <c r="E1648">
        <f t="shared" ca="1" si="50"/>
        <v>0.63321385831241561</v>
      </c>
      <c r="F1648">
        <v>12.913043478260869</v>
      </c>
      <c r="G1648">
        <f>AVERAGE(F$2:F1648)</f>
        <v>122.5561534145877</v>
      </c>
      <c r="T1648">
        <f t="shared" ca="1" si="51"/>
        <v>19.051258108832389</v>
      </c>
      <c r="U1648">
        <f ca="1">AVERAGE(T$2:T1648)</f>
        <v>37.024280263922641</v>
      </c>
    </row>
    <row r="1649" spans="1:21" x14ac:dyDescent="0.25">
      <c r="A1649" s="75" t="s">
        <v>2</v>
      </c>
      <c r="B1649">
        <v>2.9126213592233077E-2</v>
      </c>
      <c r="C1649" s="76" t="s">
        <v>87</v>
      </c>
      <c r="E1649">
        <f t="shared" ca="1" si="50"/>
        <v>0.59871475265767993</v>
      </c>
      <c r="F1649">
        <v>2.3557046979865772</v>
      </c>
      <c r="G1649">
        <f>AVERAGE(F$2:F1649)</f>
        <v>122.48321624910432</v>
      </c>
      <c r="T1649">
        <f t="shared" ca="1" si="51"/>
        <v>9.5094749235740856</v>
      </c>
      <c r="U1649">
        <f ca="1">AVERAGE(T$2:T1649)</f>
        <v>37.007584386895729</v>
      </c>
    </row>
    <row r="1650" spans="1:21" x14ac:dyDescent="0.25">
      <c r="A1650" s="75" t="s">
        <v>2</v>
      </c>
      <c r="B1650">
        <v>0.5</v>
      </c>
      <c r="C1650" s="76" t="s">
        <v>88</v>
      </c>
      <c r="E1650">
        <f t="shared" ca="1" si="50"/>
        <v>0.99523956607747932</v>
      </c>
      <c r="F1650">
        <v>13.545454545454545</v>
      </c>
      <c r="G1650">
        <f>AVERAGE(F$2:F1650)</f>
        <v>122.41715332508754</v>
      </c>
      <c r="T1650">
        <f t="shared" ca="1" si="51"/>
        <v>5.814586683913384</v>
      </c>
      <c r="U1650">
        <f ca="1">AVERAGE(T$2:T1650)</f>
        <v>36.988668075371784</v>
      </c>
    </row>
    <row r="1651" spans="1:21" x14ac:dyDescent="0.25">
      <c r="A1651" s="75" t="s">
        <v>2</v>
      </c>
      <c r="B1651">
        <v>5.6603773584905627E-2</v>
      </c>
      <c r="C1651" s="76" t="s">
        <v>89</v>
      </c>
      <c r="E1651">
        <f t="shared" ca="1" si="50"/>
        <v>0.86130304859225604</v>
      </c>
      <c r="F1651">
        <v>0.33333333333333331</v>
      </c>
      <c r="G1651">
        <f>AVERAGE(F$2:F1651)</f>
        <v>122.34316313115315</v>
      </c>
      <c r="T1651">
        <f t="shared" ca="1" si="51"/>
        <v>6.2991046992467039</v>
      </c>
      <c r="U1651">
        <f ca="1">AVERAGE(T$2:T1651)</f>
        <v>36.970068339992316</v>
      </c>
    </row>
    <row r="1652" spans="1:21" x14ac:dyDescent="0.25">
      <c r="A1652" s="75" t="s">
        <v>2</v>
      </c>
      <c r="B1652">
        <v>0.56249999999999989</v>
      </c>
      <c r="C1652" s="76" t="s">
        <v>90</v>
      </c>
      <c r="E1652">
        <f t="shared" ca="1" si="50"/>
        <v>0.72416204107852811</v>
      </c>
      <c r="F1652">
        <v>0.92063492063492058</v>
      </c>
      <c r="G1652">
        <f>AVERAGE(F$2:F1652)</f>
        <v>122.2696182927458</v>
      </c>
      <c r="T1652">
        <f t="shared" ca="1" si="51"/>
        <v>2.1853207974389504</v>
      </c>
      <c r="U1652">
        <f ca="1">AVERAGE(T$2:T1652)</f>
        <v>36.948999443842979</v>
      </c>
    </row>
    <row r="1653" spans="1:21" x14ac:dyDescent="0.25">
      <c r="A1653" s="75" t="s">
        <v>2</v>
      </c>
      <c r="B1653">
        <v>6.2500000000000056E-2</v>
      </c>
      <c r="C1653" s="76" t="s">
        <v>91</v>
      </c>
      <c r="E1653">
        <f t="shared" ca="1" si="50"/>
        <v>0.50026123387765298</v>
      </c>
      <c r="F1653">
        <v>0.69230769230769229</v>
      </c>
      <c r="G1653">
        <f>AVERAGE(F$2:F1653)</f>
        <v>122.19602427906516</v>
      </c>
      <c r="T1653">
        <f t="shared" ca="1" si="51"/>
        <v>11.385503387214429</v>
      </c>
      <c r="U1653">
        <f ca="1">AVERAGE(T$2:T1653)</f>
        <v>36.933525172622261</v>
      </c>
    </row>
    <row r="1654" spans="1:21" x14ac:dyDescent="0.25">
      <c r="A1654" s="75" t="s">
        <v>2</v>
      </c>
      <c r="B1654">
        <v>0.19191919191919196</v>
      </c>
      <c r="C1654" s="76" t="s">
        <v>92</v>
      </c>
      <c r="E1654">
        <f t="shared" ca="1" si="50"/>
        <v>0.70297512925241246</v>
      </c>
      <c r="F1654">
        <v>0.57777777777777772</v>
      </c>
      <c r="G1654">
        <f>AVERAGE(F$2:F1654)</f>
        <v>122.12245002225856</v>
      </c>
      <c r="T1654">
        <f t="shared" ca="1" si="51"/>
        <v>4.2410460529944478</v>
      </c>
      <c r="U1654">
        <f ca="1">AVERAGE(T$2:T1654)</f>
        <v>36.913747508303068</v>
      </c>
    </row>
    <row r="1655" spans="1:21" x14ac:dyDescent="0.25">
      <c r="A1655" s="75" t="s">
        <v>2</v>
      </c>
      <c r="B1655">
        <v>0.7142857142857143</v>
      </c>
      <c r="C1655" s="76" t="s">
        <v>93</v>
      </c>
      <c r="E1655">
        <f t="shared" ca="1" si="50"/>
        <v>8.3778544900498519E-2</v>
      </c>
      <c r="F1655">
        <v>0.36781609195402298</v>
      </c>
      <c r="G1655">
        <f>AVERAGE(F$2:F1655)</f>
        <v>122.04883778892706</v>
      </c>
      <c r="T1655">
        <f t="shared" ca="1" si="51"/>
        <v>5.8050315216994539</v>
      </c>
      <c r="U1655">
        <f ca="1">AVERAGE(T$2:T1655)</f>
        <v>36.894939336606207</v>
      </c>
    </row>
    <row r="1656" spans="1:21" x14ac:dyDescent="0.25">
      <c r="A1656" s="75" t="s">
        <v>2</v>
      </c>
      <c r="B1656">
        <v>0.24855491329479767</v>
      </c>
      <c r="C1656" s="76" t="s">
        <v>94</v>
      </c>
      <c r="E1656">
        <f t="shared" ca="1" si="50"/>
        <v>0.50338318568727336</v>
      </c>
      <c r="F1656">
        <v>0.67105263157894735</v>
      </c>
      <c r="G1656">
        <f>AVERAGE(F$2:F1656)</f>
        <v>121.97549773747247</v>
      </c>
      <c r="T1656">
        <f t="shared" ca="1" si="51"/>
        <v>8.852569903891002</v>
      </c>
      <c r="U1656">
        <f ca="1">AVERAGE(T$2:T1656)</f>
        <v>36.877995306737503</v>
      </c>
    </row>
    <row r="1657" spans="1:21" x14ac:dyDescent="0.25">
      <c r="A1657" s="75" t="s">
        <v>2</v>
      </c>
      <c r="B1657">
        <v>8.5714285714285715E-2</v>
      </c>
      <c r="C1657" s="76" t="s">
        <v>95</v>
      </c>
      <c r="E1657">
        <f t="shared" ca="1" si="50"/>
        <v>0.4326884833354443</v>
      </c>
      <c r="F1657">
        <v>0.15442336552891833</v>
      </c>
      <c r="G1657">
        <f>AVERAGE(F$2:F1657)</f>
        <v>121.90193428676476</v>
      </c>
      <c r="T1657">
        <f t="shared" ca="1" si="51"/>
        <v>2.0274944987782724</v>
      </c>
      <c r="U1657">
        <f ca="1">AVERAGE(T$2:T1657)</f>
        <v>36.856950318326895</v>
      </c>
    </row>
    <row r="1658" spans="1:21" x14ac:dyDescent="0.25">
      <c r="B1658">
        <v>0.875</v>
      </c>
      <c r="C1658" s="76" t="s">
        <v>81</v>
      </c>
      <c r="E1658">
        <f t="shared" ca="1" si="50"/>
        <v>0.14743055179801023</v>
      </c>
      <c r="F1658">
        <v>11.5</v>
      </c>
      <c r="G1658">
        <f>AVERAGE(F$2:F1658)</f>
        <v>121.83530668610889</v>
      </c>
      <c r="T1658">
        <f t="shared" ca="1" si="51"/>
        <v>19.669748550819119</v>
      </c>
      <c r="U1658">
        <f ca="1">AVERAGE(T$2:T1658)</f>
        <v>36.846577836873969</v>
      </c>
    </row>
    <row r="1659" spans="1:21" x14ac:dyDescent="0.25">
      <c r="A1659" s="75" t="s">
        <v>3</v>
      </c>
      <c r="B1659">
        <v>0.21212121212121207</v>
      </c>
      <c r="C1659" s="76" t="s">
        <v>82</v>
      </c>
      <c r="E1659">
        <f t="shared" ca="1" si="50"/>
        <v>7.5811599644522998E-2</v>
      </c>
      <c r="F1659">
        <v>0.73913043478260865</v>
      </c>
      <c r="G1659">
        <f>AVERAGE(F$2:F1659)</f>
        <v>121.76226918535419</v>
      </c>
      <c r="T1659">
        <f t="shared" ca="1" si="51"/>
        <v>3.6510442626044211</v>
      </c>
      <c r="U1659">
        <f ca="1">AVERAGE(T$2:T1659)</f>
        <v>36.826556405285139</v>
      </c>
    </row>
    <row r="1660" spans="1:21" x14ac:dyDescent="0.25">
      <c r="A1660" s="75" t="s">
        <v>3</v>
      </c>
      <c r="B1660">
        <v>0.36440677966101698</v>
      </c>
      <c r="C1660" s="76" t="s">
        <v>83</v>
      </c>
      <c r="E1660">
        <f t="shared" ca="1" si="50"/>
        <v>0.72183519214735725</v>
      </c>
      <c r="F1660">
        <v>7.6923076923076927E-2</v>
      </c>
      <c r="G1660">
        <f>AVERAGE(F$2:F1660)</f>
        <v>121.68892057407726</v>
      </c>
      <c r="T1660">
        <f t="shared" ca="1" si="51"/>
        <v>2.8030767372322347</v>
      </c>
      <c r="U1660">
        <f ca="1">AVERAGE(T$2:T1660)</f>
        <v>36.80604797872212</v>
      </c>
    </row>
    <row r="1661" spans="1:21" x14ac:dyDescent="0.25">
      <c r="A1661" s="75" t="s">
        <v>3</v>
      </c>
      <c r="B1661">
        <v>8.108108108108103E-2</v>
      </c>
      <c r="C1661" s="76" t="s">
        <v>84</v>
      </c>
      <c r="E1661">
        <f t="shared" ca="1" si="50"/>
        <v>0.86852827336263672</v>
      </c>
      <c r="F1661">
        <v>0.47058823529411764</v>
      </c>
      <c r="G1661">
        <f>AVERAGE(F$2:F1661)</f>
        <v>121.61589748230691</v>
      </c>
      <c r="T1661">
        <f t="shared" ca="1" si="51"/>
        <v>3.0638038177508586</v>
      </c>
      <c r="U1661">
        <f ca="1">AVERAGE(T$2:T1661)</f>
        <v>36.785721325613103</v>
      </c>
    </row>
    <row r="1662" spans="1:21" x14ac:dyDescent="0.25">
      <c r="A1662" s="75" t="s">
        <v>3</v>
      </c>
      <c r="B1662">
        <v>0.15789473684210525</v>
      </c>
      <c r="C1662" s="76" t="s">
        <v>85</v>
      </c>
      <c r="E1662">
        <f t="shared" ca="1" si="50"/>
        <v>0.57404475247082865</v>
      </c>
      <c r="F1662">
        <v>1.0833333333333333</v>
      </c>
      <c r="G1662">
        <f>AVERAGE(F$2:F1662)</f>
        <v>121.54333121852066</v>
      </c>
      <c r="T1662">
        <f t="shared" ca="1" si="51"/>
        <v>2.0005183820995467</v>
      </c>
      <c r="U1662">
        <f ca="1">AVERAGE(T$2:T1662)</f>
        <v>36.764778999939701</v>
      </c>
    </row>
    <row r="1663" spans="1:21" x14ac:dyDescent="0.25">
      <c r="A1663" s="75" t="s">
        <v>3</v>
      </c>
      <c r="B1663">
        <v>4.004004004004004E-3</v>
      </c>
      <c r="C1663" s="76" t="s">
        <v>86</v>
      </c>
      <c r="E1663">
        <f t="shared" ca="1" si="50"/>
        <v>0.17179364046255952</v>
      </c>
      <c r="F1663">
        <v>0.5</v>
      </c>
      <c r="G1663">
        <f>AVERAGE(F$2:F1663)</f>
        <v>121.4705012960065</v>
      </c>
      <c r="T1663">
        <f t="shared" ca="1" si="51"/>
        <v>4.4510676922104642</v>
      </c>
      <c r="U1663">
        <f ca="1">AVERAGE(T$2:T1663)</f>
        <v>36.745336333689558</v>
      </c>
    </row>
    <row r="1664" spans="1:21" x14ac:dyDescent="0.25">
      <c r="A1664" s="75" t="s">
        <v>3</v>
      </c>
      <c r="B1664">
        <v>2.8834951456310676</v>
      </c>
      <c r="C1664" s="76" t="s">
        <v>87</v>
      </c>
      <c r="E1664">
        <f t="shared" ca="1" si="50"/>
        <v>0.42832802188200048</v>
      </c>
      <c r="F1664">
        <v>0.80232558139534882</v>
      </c>
      <c r="G1664">
        <f>AVERAGE(F$2:F1664)</f>
        <v>121.39794075739279</v>
      </c>
      <c r="T1664">
        <f t="shared" ca="1" si="51"/>
        <v>10.169946829691991</v>
      </c>
      <c r="U1664">
        <f ca="1">AVERAGE(T$2:T1664)</f>
        <v>36.729355943127928</v>
      </c>
    </row>
    <row r="1665" spans="1:21" x14ac:dyDescent="0.25">
      <c r="A1665" s="75" t="s">
        <v>3</v>
      </c>
      <c r="B1665">
        <v>0.6</v>
      </c>
      <c r="C1665" s="76" t="s">
        <v>88</v>
      </c>
      <c r="E1665">
        <f t="shared" ca="1" si="50"/>
        <v>0.70265605445962465</v>
      </c>
      <c r="F1665">
        <v>9</v>
      </c>
      <c r="G1665">
        <f>AVERAGE(F$2:F1665)</f>
        <v>121.33039391799532</v>
      </c>
      <c r="T1665">
        <f t="shared" ca="1" si="51"/>
        <v>5.9247738884588736</v>
      </c>
      <c r="U1665">
        <f ca="1">AVERAGE(T$2:T1665)</f>
        <v>36.710843574104686</v>
      </c>
    </row>
    <row r="1666" spans="1:21" x14ac:dyDescent="0.25">
      <c r="A1666" s="75" t="s">
        <v>3</v>
      </c>
      <c r="B1666">
        <v>0.50943396226415094</v>
      </c>
      <c r="C1666" s="76" t="s">
        <v>89</v>
      </c>
      <c r="E1666">
        <f t="shared" ref="E1666:E1729" ca="1" si="52">RAND()</f>
        <v>0.41281859574948965</v>
      </c>
      <c r="F1666">
        <v>0.21107266435986161</v>
      </c>
      <c r="G1666">
        <f>AVERAGE(F$2:F1666)</f>
        <v>121.25764958090605</v>
      </c>
      <c r="T1666">
        <f t="shared" ca="1" si="51"/>
        <v>3.4314963418829993</v>
      </c>
      <c r="U1666">
        <f ca="1">AVERAGE(T$2:T1666)</f>
        <v>36.690855978169417</v>
      </c>
    </row>
    <row r="1667" spans="1:21" x14ac:dyDescent="0.25">
      <c r="A1667" s="75" t="s">
        <v>3</v>
      </c>
      <c r="B1667">
        <v>0.56249999999999989</v>
      </c>
      <c r="C1667" s="76" t="s">
        <v>90</v>
      </c>
      <c r="E1667">
        <f t="shared" ca="1" si="52"/>
        <v>5.2288788911121209E-3</v>
      </c>
      <c r="F1667">
        <v>0.375</v>
      </c>
      <c r="G1667">
        <f>AVERAGE(F$2:F1667)</f>
        <v>121.18509096771223</v>
      </c>
      <c r="T1667">
        <f t="shared" ref="T1667:T1730" ca="1" si="53">2*RAND()^-1</f>
        <v>4.5875004341607717</v>
      </c>
      <c r="U1667">
        <f ca="1">AVERAGE(T$2:T1667)</f>
        <v>36.671586256954527</v>
      </c>
    </row>
    <row r="1668" spans="1:21" x14ac:dyDescent="0.25">
      <c r="A1668" s="75" t="s">
        <v>3</v>
      </c>
      <c r="B1668">
        <v>0.24999999999999994</v>
      </c>
      <c r="C1668" s="76" t="s">
        <v>91</v>
      </c>
      <c r="E1668">
        <f t="shared" ca="1" si="52"/>
        <v>0.32254867085201022</v>
      </c>
      <c r="F1668">
        <v>0.82558139534883723</v>
      </c>
      <c r="G1668">
        <f>AVERAGE(F$2:F1668)</f>
        <v>121.11288970222192</v>
      </c>
      <c r="T1668">
        <f t="shared" ca="1" si="53"/>
        <v>19.803735450661474</v>
      </c>
      <c r="U1668">
        <f ca="1">AVERAGE(T$2:T1668)</f>
        <v>36.661467570208096</v>
      </c>
    </row>
    <row r="1669" spans="1:21" x14ac:dyDescent="0.25">
      <c r="A1669" s="75" t="s">
        <v>3</v>
      </c>
      <c r="B1669">
        <v>0.19191919191919196</v>
      </c>
      <c r="C1669" s="76" t="s">
        <v>92</v>
      </c>
      <c r="E1669">
        <f t="shared" ca="1" si="52"/>
        <v>0.97584208894660607</v>
      </c>
      <c r="F1669">
        <v>0.22222222222222221</v>
      </c>
      <c r="G1669">
        <f>AVERAGE(F$2:F1669)</f>
        <v>121.04041328286939</v>
      </c>
      <c r="T1669">
        <f t="shared" ca="1" si="53"/>
        <v>2.0771112447437146</v>
      </c>
      <c r="U1669">
        <f ca="1">AVERAGE(T$2:T1669)</f>
        <v>36.640733543634077</v>
      </c>
    </row>
    <row r="1670" spans="1:21" x14ac:dyDescent="0.25">
      <c r="A1670" s="75" t="s">
        <v>3</v>
      </c>
      <c r="B1670">
        <v>0.8928571428571429</v>
      </c>
      <c r="C1670" s="76" t="s">
        <v>93</v>
      </c>
      <c r="E1670">
        <f t="shared" ca="1" si="52"/>
        <v>0.46397286390695092</v>
      </c>
      <c r="F1670">
        <v>2.478180216110931</v>
      </c>
      <c r="G1670">
        <f>AVERAGE(F$2:F1670)</f>
        <v>120.96937539607086</v>
      </c>
      <c r="T1670">
        <f t="shared" ca="1" si="53"/>
        <v>7.2302906176596871</v>
      </c>
      <c r="U1670">
        <f ca="1">AVERAGE(T$2:T1670)</f>
        <v>36.623111948112225</v>
      </c>
    </row>
    <row r="1671" spans="1:21" x14ac:dyDescent="0.25">
      <c r="A1671" s="75" t="s">
        <v>3</v>
      </c>
      <c r="B1671">
        <v>0.53757225433526012</v>
      </c>
      <c r="C1671" s="76" t="s">
        <v>94</v>
      </c>
      <c r="E1671">
        <f t="shared" ca="1" si="52"/>
        <v>0.29945342497876248</v>
      </c>
      <c r="F1671">
        <v>7.333333333333333</v>
      </c>
      <c r="G1671">
        <f>AVERAGE(F$2:F1671)</f>
        <v>120.90132986190156</v>
      </c>
      <c r="T1671">
        <f t="shared" ca="1" si="53"/>
        <v>9.2402092120406554</v>
      </c>
      <c r="U1671">
        <f ca="1">AVERAGE(T$2:T1671)</f>
        <v>36.606715000366073</v>
      </c>
    </row>
    <row r="1672" spans="1:21" x14ac:dyDescent="0.25">
      <c r="A1672" s="75" t="s">
        <v>3</v>
      </c>
      <c r="B1672">
        <v>0.42857142857142855</v>
      </c>
      <c r="C1672" s="76" t="s">
        <v>95</v>
      </c>
      <c r="E1672">
        <f t="shared" ca="1" si="52"/>
        <v>0.82106778887194165</v>
      </c>
      <c r="F1672">
        <v>59</v>
      </c>
      <c r="G1672">
        <f>AVERAGE(F$2:F1672)</f>
        <v>120.8642853796383</v>
      </c>
      <c r="T1672">
        <f t="shared" ca="1" si="53"/>
        <v>6.2666144026287469</v>
      </c>
      <c r="U1672">
        <f ca="1">AVERAGE(T$2:T1672)</f>
        <v>36.588558147824038</v>
      </c>
    </row>
    <row r="1673" spans="1:21" x14ac:dyDescent="0.25">
      <c r="B1673">
        <v>0</v>
      </c>
      <c r="C1673" s="76" t="s">
        <v>81</v>
      </c>
      <c r="E1673">
        <f t="shared" ca="1" si="52"/>
        <v>3.7869988128294119E-2</v>
      </c>
      <c r="F1673">
        <v>0.35714285714285715</v>
      </c>
      <c r="G1673">
        <f>AVERAGE(F$2:F1673)</f>
        <v>120.79221172980427</v>
      </c>
      <c r="T1673">
        <f t="shared" ca="1" si="53"/>
        <v>2.6465857043735457</v>
      </c>
      <c r="U1673">
        <f ca="1">AVERAGE(T$2:T1673)</f>
        <v>36.568257925070782</v>
      </c>
    </row>
    <row r="1674" spans="1:21" x14ac:dyDescent="0.25">
      <c r="A1674" s="75" t="s">
        <v>4</v>
      </c>
      <c r="B1674">
        <v>1.0202020202020201</v>
      </c>
      <c r="C1674" s="76" t="s">
        <v>82</v>
      </c>
      <c r="E1674">
        <f t="shared" ca="1" si="52"/>
        <v>0.38671079674031739</v>
      </c>
      <c r="F1674">
        <v>0.63623135685703891</v>
      </c>
      <c r="G1674">
        <f>AVERAGE(F$2:F1674)</f>
        <v>120.72039106012527</v>
      </c>
      <c r="T1674">
        <f t="shared" ca="1" si="53"/>
        <v>4.6297394310473337</v>
      </c>
      <c r="U1674">
        <f ca="1">AVERAGE(T$2:T1674)</f>
        <v>36.549167358128749</v>
      </c>
    </row>
    <row r="1675" spans="1:21" x14ac:dyDescent="0.25">
      <c r="A1675" s="75" t="s">
        <v>4</v>
      </c>
      <c r="B1675">
        <v>4.2372881355932802E-3</v>
      </c>
      <c r="C1675" s="76" t="s">
        <v>83</v>
      </c>
      <c r="E1675">
        <f t="shared" ca="1" si="52"/>
        <v>0.75521226044126033</v>
      </c>
      <c r="F1675">
        <v>0.23150816522574449</v>
      </c>
      <c r="G1675">
        <f>AVERAGE(F$2:F1675)</f>
        <v>120.64841442757157</v>
      </c>
      <c r="T1675">
        <f t="shared" ca="1" si="53"/>
        <v>4.7077493330320586</v>
      </c>
      <c r="U1675">
        <f ca="1">AVERAGE(T$2:T1675)</f>
        <v>36.530146200407657</v>
      </c>
    </row>
    <row r="1676" spans="1:21" x14ac:dyDescent="0.25">
      <c r="A1676" s="75" t="s">
        <v>4</v>
      </c>
      <c r="B1676">
        <v>0.18918918918918923</v>
      </c>
      <c r="C1676" s="76" t="s">
        <v>84</v>
      </c>
      <c r="E1676">
        <f t="shared" ca="1" si="52"/>
        <v>2.6967558367909095E-2</v>
      </c>
      <c r="F1676">
        <v>1.0681265206812653</v>
      </c>
      <c r="G1676">
        <f>AVERAGE(F$2:F1676)</f>
        <v>120.57702321091074</v>
      </c>
      <c r="T1676">
        <f t="shared" ca="1" si="53"/>
        <v>3.2174695152194195</v>
      </c>
      <c r="U1676">
        <f ca="1">AVERAGE(T$2:T1676)</f>
        <v>36.510258035222471</v>
      </c>
    </row>
    <row r="1677" spans="1:21" x14ac:dyDescent="0.25">
      <c r="A1677" s="75" t="s">
        <v>4</v>
      </c>
      <c r="B1677">
        <v>0.26315789473684209</v>
      </c>
      <c r="C1677" s="76" t="s">
        <v>85</v>
      </c>
      <c r="E1677">
        <f t="shared" ca="1" si="52"/>
        <v>0.64349253098877346</v>
      </c>
      <c r="F1677">
        <v>0.8</v>
      </c>
      <c r="G1677">
        <f>AVERAGE(F$2:F1677)</f>
        <v>120.50555720660829</v>
      </c>
      <c r="T1677">
        <f t="shared" ca="1" si="53"/>
        <v>2.0557247702737356</v>
      </c>
      <c r="U1677">
        <f ca="1">AVERAGE(T$2:T1677)</f>
        <v>36.48970043780902</v>
      </c>
    </row>
    <row r="1678" spans="1:21" x14ac:dyDescent="0.25">
      <c r="A1678" s="75" t="s">
        <v>4</v>
      </c>
      <c r="B1678">
        <v>4.004004004004004E-3</v>
      </c>
      <c r="C1678" s="76" t="s">
        <v>86</v>
      </c>
      <c r="E1678">
        <f t="shared" ca="1" si="52"/>
        <v>0.99361967414616448</v>
      </c>
      <c r="F1678">
        <v>4.004004004004004E-3</v>
      </c>
      <c r="G1678">
        <f>AVERAGE(F$2:F1678)</f>
        <v>120.43370177834197</v>
      </c>
      <c r="T1678">
        <f t="shared" ca="1" si="53"/>
        <v>4.6360514113394125</v>
      </c>
      <c r="U1678">
        <f ca="1">AVERAGE(T$2:T1678)</f>
        <v>36.470706013821861</v>
      </c>
    </row>
    <row r="1679" spans="1:21" x14ac:dyDescent="0.25">
      <c r="A1679" s="75" t="s">
        <v>4</v>
      </c>
      <c r="B1679">
        <v>3.8495145631067964</v>
      </c>
      <c r="C1679" s="76" t="s">
        <v>87</v>
      </c>
      <c r="E1679">
        <f t="shared" ca="1" si="52"/>
        <v>0.7457729836220045</v>
      </c>
      <c r="F1679">
        <v>0.13719943422913719</v>
      </c>
      <c r="G1679">
        <f>AVERAGE(F$2:F1679)</f>
        <v>120.36201137170066</v>
      </c>
      <c r="T1679">
        <f t="shared" ca="1" si="53"/>
        <v>7.7951977320520971</v>
      </c>
      <c r="U1679">
        <f ca="1">AVERAGE(T$2:T1679)</f>
        <v>36.453616914726645</v>
      </c>
    </row>
    <row r="1680" spans="1:21" x14ac:dyDescent="0.25">
      <c r="A1680" s="75" t="s">
        <v>4</v>
      </c>
      <c r="B1680">
        <v>0</v>
      </c>
      <c r="C1680" s="76" t="s">
        <v>88</v>
      </c>
      <c r="E1680">
        <f t="shared" ca="1" si="52"/>
        <v>7.8621071093023853E-2</v>
      </c>
      <c r="F1680">
        <v>0.94861111111111107</v>
      </c>
      <c r="G1680">
        <f>AVERAGE(F$2:F1680)</f>
        <v>120.29088963241502</v>
      </c>
      <c r="T1680">
        <f t="shared" ca="1" si="53"/>
        <v>2.3499083578666728</v>
      </c>
      <c r="U1680">
        <f ca="1">AVERAGE(T$2:T1680)</f>
        <v>36.433304997777945</v>
      </c>
    </row>
    <row r="1681" spans="1:21" x14ac:dyDescent="0.25">
      <c r="A1681" s="75" t="s">
        <v>4</v>
      </c>
      <c r="B1681">
        <v>4.6603773584905657</v>
      </c>
      <c r="C1681" s="76" t="s">
        <v>89</v>
      </c>
      <c r="E1681">
        <f t="shared" ca="1" si="52"/>
        <v>0.35986287335526856</v>
      </c>
      <c r="F1681">
        <v>1</v>
      </c>
      <c r="G1681">
        <f>AVERAGE(F$2:F1681)</f>
        <v>120.21988315049097</v>
      </c>
      <c r="T1681">
        <f t="shared" ca="1" si="53"/>
        <v>3.551556693844065</v>
      </c>
      <c r="U1681">
        <f ca="1">AVERAGE(T$2:T1681)</f>
        <v>36.413732528549417</v>
      </c>
    </row>
    <row r="1682" spans="1:21" x14ac:dyDescent="0.25">
      <c r="A1682" s="75" t="s">
        <v>4</v>
      </c>
      <c r="B1682">
        <v>0.6875</v>
      </c>
      <c r="C1682" s="76" t="s">
        <v>90</v>
      </c>
      <c r="E1682">
        <f t="shared" ca="1" si="52"/>
        <v>0.71262685492596445</v>
      </c>
      <c r="F1682">
        <v>3.9385206532180611E-2</v>
      </c>
      <c r="G1682">
        <f>AVERAGE(F$2:F1682)</f>
        <v>120.14838969543804</v>
      </c>
      <c r="T1682">
        <f t="shared" ca="1" si="53"/>
        <v>5.0413842006514882</v>
      </c>
      <c r="U1682">
        <f ca="1">AVERAGE(T$2:T1682)</f>
        <v>36.395069620561372</v>
      </c>
    </row>
    <row r="1683" spans="1:21" x14ac:dyDescent="0.25">
      <c r="A1683" s="75" t="s">
        <v>4</v>
      </c>
      <c r="B1683">
        <v>0.99968750000000006</v>
      </c>
      <c r="C1683" s="76" t="s">
        <v>91</v>
      </c>
      <c r="E1683">
        <f t="shared" ca="1" si="52"/>
        <v>4.0693439985373558E-2</v>
      </c>
      <c r="F1683">
        <v>2.002002002002002E-3</v>
      </c>
      <c r="G1683">
        <f>AVERAGE(F$2:F1683)</f>
        <v>120.0769590249901</v>
      </c>
      <c r="T1683">
        <f t="shared" ca="1" si="53"/>
        <v>2.1932465849319476</v>
      </c>
      <c r="U1683">
        <f ca="1">AVERAGE(T$2:T1683)</f>
        <v>36.374735599731629</v>
      </c>
    </row>
    <row r="1684" spans="1:21" x14ac:dyDescent="0.25">
      <c r="A1684" s="75" t="s">
        <v>4</v>
      </c>
      <c r="B1684">
        <v>1.0101010101010065E-2</v>
      </c>
      <c r="C1684" s="76" t="s">
        <v>92</v>
      </c>
      <c r="E1684">
        <f t="shared" ca="1" si="52"/>
        <v>0.1447465201597653</v>
      </c>
      <c r="F1684">
        <v>0.98810939357907257</v>
      </c>
      <c r="G1684">
        <f>AVERAGE(F$2:F1684)</f>
        <v>120.00619916186983</v>
      </c>
      <c r="T1684">
        <f t="shared" ca="1" si="53"/>
        <v>3.3781481993529203</v>
      </c>
      <c r="U1684">
        <f ca="1">AVERAGE(T$2:T1684)</f>
        <v>36.355129784282802</v>
      </c>
    </row>
    <row r="1685" spans="1:21" x14ac:dyDescent="0.25">
      <c r="A1685" s="75" t="s">
        <v>4</v>
      </c>
      <c r="B1685">
        <v>0.28571428571428564</v>
      </c>
      <c r="C1685" s="76" t="s">
        <v>93</v>
      </c>
      <c r="E1685">
        <f t="shared" ca="1" si="52"/>
        <v>0.36832278855219769</v>
      </c>
      <c r="F1685">
        <v>3.0927835051546421E-2</v>
      </c>
      <c r="G1685">
        <f>AVERAGE(F$2:F1685)</f>
        <v>119.93495493899168</v>
      </c>
      <c r="T1685">
        <f t="shared" ca="1" si="53"/>
        <v>2.6427159563404068</v>
      </c>
      <c r="U1685">
        <f ca="1">AVERAGE(T$2:T1685)</f>
        <v>36.335110536166447</v>
      </c>
    </row>
    <row r="1686" spans="1:21" x14ac:dyDescent="0.25">
      <c r="A1686" s="75" t="s">
        <v>4</v>
      </c>
      <c r="B1686">
        <v>0.22543352601156069</v>
      </c>
      <c r="C1686" s="76" t="s">
        <v>94</v>
      </c>
      <c r="E1686">
        <f t="shared" ca="1" si="52"/>
        <v>1.8785338289629361E-2</v>
      </c>
      <c r="F1686">
        <v>0.10294117647058823</v>
      </c>
      <c r="G1686">
        <f>AVERAGE(F$2:F1686)</f>
        <v>119.86383801687742</v>
      </c>
      <c r="T1686">
        <f t="shared" ca="1" si="53"/>
        <v>2.7271825485190559</v>
      </c>
      <c r="U1686">
        <f ca="1">AVERAGE(T$2:T1686)</f>
        <v>36.315165178310274</v>
      </c>
    </row>
    <row r="1687" spans="1:21" x14ac:dyDescent="0.25">
      <c r="A1687" s="75" t="s">
        <v>4</v>
      </c>
      <c r="B1687">
        <v>0.7142857142857143</v>
      </c>
      <c r="C1687" s="76" t="s">
        <v>95</v>
      </c>
      <c r="E1687">
        <f t="shared" ca="1" si="52"/>
        <v>0.24125919153029607</v>
      </c>
      <c r="F1687">
        <v>0.72727272727272729</v>
      </c>
      <c r="G1687">
        <f>AVERAGE(F$2:F1687)</f>
        <v>119.79317575988478</v>
      </c>
      <c r="T1687">
        <f t="shared" ca="1" si="53"/>
        <v>4.183144905420316</v>
      </c>
      <c r="U1687">
        <f ca="1">AVERAGE(T$2:T1687)</f>
        <v>36.296107040544626</v>
      </c>
    </row>
    <row r="1688" spans="1:21" x14ac:dyDescent="0.25">
      <c r="B1688">
        <v>0</v>
      </c>
      <c r="C1688" s="76" t="s">
        <v>81</v>
      </c>
      <c r="E1688">
        <f t="shared" ca="1" si="52"/>
        <v>0.15341235227314409</v>
      </c>
      <c r="F1688">
        <v>14</v>
      </c>
      <c r="G1688">
        <f>AVERAGE(F$2:F1688)</f>
        <v>119.73046492659498</v>
      </c>
      <c r="T1688">
        <f t="shared" ca="1" si="53"/>
        <v>3.1691230533399937</v>
      </c>
      <c r="U1688">
        <f ca="1">AVERAGE(T$2:T1688)</f>
        <v>36.276470416960031</v>
      </c>
    </row>
    <row r="1689" spans="1:21" x14ac:dyDescent="0.25">
      <c r="A1689" s="75" t="s">
        <v>5</v>
      </c>
      <c r="B1689">
        <v>1.0101010101010065E-2</v>
      </c>
      <c r="C1689" s="76" t="s">
        <v>82</v>
      </c>
      <c r="E1689">
        <f t="shared" ca="1" si="52"/>
        <v>0.87814977892335855</v>
      </c>
      <c r="F1689">
        <v>0.22502826988315114</v>
      </c>
      <c r="G1689">
        <f>AVERAGE(F$2:F1689)</f>
        <v>119.65966786696423</v>
      </c>
      <c r="T1689">
        <f t="shared" ca="1" si="53"/>
        <v>9.1711301114127206</v>
      </c>
      <c r="U1689">
        <f ca="1">AVERAGE(T$2:T1689)</f>
        <v>36.26041275090224</v>
      </c>
    </row>
    <row r="1690" spans="1:21" x14ac:dyDescent="0.25">
      <c r="A1690" s="75" t="s">
        <v>5</v>
      </c>
      <c r="B1690">
        <v>0.83050847457627119</v>
      </c>
      <c r="C1690" s="76" t="s">
        <v>83</v>
      </c>
      <c r="E1690">
        <f t="shared" ca="1" si="52"/>
        <v>0.21234865748868959</v>
      </c>
      <c r="F1690">
        <v>152.84615384615384</v>
      </c>
      <c r="G1690">
        <f>AVERAGE(F$2:F1690)</f>
        <v>119.67931646730715</v>
      </c>
      <c r="T1690">
        <f t="shared" ca="1" si="53"/>
        <v>5.7995741648997852</v>
      </c>
      <c r="U1690">
        <f ca="1">AVERAGE(T$2:T1690)</f>
        <v>36.242377914557657</v>
      </c>
    </row>
    <row r="1691" spans="1:21" x14ac:dyDescent="0.25">
      <c r="A1691" s="75" t="s">
        <v>5</v>
      </c>
      <c r="B1691">
        <v>2.7027027027027049E-2</v>
      </c>
      <c r="C1691" s="76" t="s">
        <v>84</v>
      </c>
      <c r="E1691">
        <f t="shared" ca="1" si="52"/>
        <v>9.3727866854775299E-2</v>
      </c>
      <c r="F1691">
        <v>3.0927835051546421E-2</v>
      </c>
      <c r="G1691">
        <f>AVERAGE(F$2:F1691)</f>
        <v>119.60851860421116</v>
      </c>
      <c r="T1691">
        <f t="shared" ca="1" si="53"/>
        <v>2.043887785457525</v>
      </c>
      <c r="U1691">
        <f ca="1">AVERAGE(T$2:T1691)</f>
        <v>36.222142121581861</v>
      </c>
    </row>
    <row r="1692" spans="1:21" x14ac:dyDescent="0.25">
      <c r="A1692" s="75" t="s">
        <v>5</v>
      </c>
      <c r="B1692">
        <v>0.36842105263157893</v>
      </c>
      <c r="C1692" s="76" t="s">
        <v>85</v>
      </c>
      <c r="E1692">
        <f t="shared" ca="1" si="52"/>
        <v>0.49284147565056424</v>
      </c>
      <c r="F1692">
        <v>0.94444444444444442</v>
      </c>
      <c r="G1692">
        <f>AVERAGE(F$2:F1692)</f>
        <v>119.53834469873523</v>
      </c>
      <c r="T1692">
        <f t="shared" ca="1" si="53"/>
        <v>10.360348047664969</v>
      </c>
      <c r="U1692">
        <f ca="1">AVERAGE(T$2:T1692)</f>
        <v>36.206848334429928</v>
      </c>
    </row>
    <row r="1693" spans="1:21" x14ac:dyDescent="0.25">
      <c r="A1693" s="75" t="s">
        <v>5</v>
      </c>
      <c r="B1693">
        <v>5.005005005005005E-4</v>
      </c>
      <c r="C1693" s="76" t="s">
        <v>86</v>
      </c>
      <c r="E1693">
        <f t="shared" ca="1" si="52"/>
        <v>0.6171863507652301</v>
      </c>
      <c r="F1693">
        <v>0.56249999999999989</v>
      </c>
      <c r="G1693">
        <f>AVERAGE(F$2:F1693)</f>
        <v>119.46802800565088</v>
      </c>
      <c r="T1693">
        <f t="shared" ca="1" si="53"/>
        <v>2.3741027509189165</v>
      </c>
      <c r="U1693">
        <f ca="1">AVERAGE(T$2:T1693)</f>
        <v>36.18685262191012</v>
      </c>
    </row>
    <row r="1694" spans="1:21" x14ac:dyDescent="0.25">
      <c r="A1694" s="75" t="s">
        <v>5</v>
      </c>
      <c r="B1694">
        <v>0.9417475728155339</v>
      </c>
      <c r="C1694" s="76" t="s">
        <v>87</v>
      </c>
      <c r="E1694">
        <f t="shared" ca="1" si="52"/>
        <v>0.788417492695344</v>
      </c>
      <c r="F1694">
        <v>0.58677685950413228</v>
      </c>
      <c r="G1694">
        <f>AVERAGE(F$2:F1694)</f>
        <v>119.39780871968151</v>
      </c>
      <c r="T1694">
        <f t="shared" ca="1" si="53"/>
        <v>6.4406710526047011</v>
      </c>
      <c r="U1694">
        <f ca="1">AVERAGE(T$2:T1694)</f>
        <v>36.169282520569716</v>
      </c>
    </row>
    <row r="1695" spans="1:21" x14ac:dyDescent="0.25">
      <c r="A1695" s="75" t="s">
        <v>5</v>
      </c>
      <c r="B1695">
        <v>0.5</v>
      </c>
      <c r="C1695" s="76" t="s">
        <v>88</v>
      </c>
      <c r="E1695">
        <f t="shared" ca="1" si="52"/>
        <v>9.4907225108673998E-2</v>
      </c>
      <c r="F1695">
        <v>82.333333333333329</v>
      </c>
      <c r="G1695">
        <f>AVERAGE(F$2:F1695)</f>
        <v>119.37592886408154</v>
      </c>
      <c r="T1695">
        <f t="shared" ca="1" si="53"/>
        <v>10.893096976022198</v>
      </c>
      <c r="U1695">
        <f ca="1">AVERAGE(T$2:T1695)</f>
        <v>36.15436151375475</v>
      </c>
    </row>
    <row r="1696" spans="1:21" x14ac:dyDescent="0.25">
      <c r="A1696" s="75" t="s">
        <v>5</v>
      </c>
      <c r="B1696">
        <v>0.62264150943396224</v>
      </c>
      <c r="C1696" s="76" t="s">
        <v>89</v>
      </c>
      <c r="E1696">
        <f t="shared" ca="1" si="52"/>
        <v>0.68762913632918543</v>
      </c>
      <c r="F1696">
        <v>0.16666666666666666</v>
      </c>
      <c r="G1696">
        <f>AVERAGE(F$2:F1696)</f>
        <v>119.30559891588247</v>
      </c>
      <c r="T1696">
        <f t="shared" ca="1" si="53"/>
        <v>2.8454636409156668</v>
      </c>
      <c r="U1696">
        <f ca="1">AVERAGE(T$2:T1696)</f>
        <v>36.134710246573135</v>
      </c>
    </row>
    <row r="1697" spans="1:21" x14ac:dyDescent="0.25">
      <c r="A1697" s="75" t="s">
        <v>5</v>
      </c>
      <c r="B1697">
        <v>0.37500000000000006</v>
      </c>
      <c r="C1697" s="76" t="s">
        <v>90</v>
      </c>
      <c r="E1697">
        <f t="shared" ca="1" si="52"/>
        <v>7.6103414189488849E-2</v>
      </c>
      <c r="F1697">
        <v>1.06</v>
      </c>
      <c r="G1697">
        <f>AVERAGE(F$2:F1697)</f>
        <v>119.23587863350282</v>
      </c>
      <c r="T1697">
        <f t="shared" ca="1" si="53"/>
        <v>4.0254976069216157</v>
      </c>
      <c r="U1697">
        <f ca="1">AVERAGE(T$2:T1697)</f>
        <v>36.115777927799755</v>
      </c>
    </row>
    <row r="1698" spans="1:21" x14ac:dyDescent="0.25">
      <c r="A1698" s="75" t="s">
        <v>5</v>
      </c>
      <c r="B1698">
        <v>0.6875</v>
      </c>
      <c r="C1698" s="76" t="s">
        <v>91</v>
      </c>
      <c r="E1698">
        <f t="shared" ca="1" si="52"/>
        <v>0.55522344368537324</v>
      </c>
      <c r="F1698">
        <v>0.5</v>
      </c>
      <c r="G1698">
        <f>AVERAGE(F$2:F1698)</f>
        <v>119.16591052588143</v>
      </c>
      <c r="T1698">
        <f t="shared" ca="1" si="53"/>
        <v>14.898361334137496</v>
      </c>
      <c r="U1698">
        <f ca="1">AVERAGE(T$2:T1698)</f>
        <v>36.10327503057308</v>
      </c>
    </row>
    <row r="1699" spans="1:21" x14ac:dyDescent="0.25">
      <c r="A1699" s="75" t="s">
        <v>5</v>
      </c>
      <c r="B1699">
        <v>1.0101010101010065E-2</v>
      </c>
      <c r="C1699" s="76" t="s">
        <v>92</v>
      </c>
      <c r="E1699">
        <f t="shared" ca="1" si="52"/>
        <v>0.61971181519082208</v>
      </c>
      <c r="F1699">
        <v>104.17799352750809</v>
      </c>
      <c r="G1699">
        <f>AVERAGE(F$2:F1699)</f>
        <v>119.15708371963974</v>
      </c>
      <c r="T1699">
        <f t="shared" ca="1" si="53"/>
        <v>2.9438280153367158</v>
      </c>
      <c r="U1699">
        <f ca="1">AVERAGE(T$2:T1699)</f>
        <v>36.08374649876199</v>
      </c>
    </row>
    <row r="1700" spans="1:21" x14ac:dyDescent="0.25">
      <c r="A1700" s="75" t="s">
        <v>5</v>
      </c>
      <c r="B1700">
        <v>0.64285714285714279</v>
      </c>
      <c r="C1700" s="76" t="s">
        <v>93</v>
      </c>
      <c r="E1700">
        <f t="shared" ca="1" si="52"/>
        <v>0.85113865021395818</v>
      </c>
      <c r="F1700">
        <v>0.42857142857142855</v>
      </c>
      <c r="G1700">
        <f>AVERAGE(F$2:F1700)</f>
        <v>119.08720231158144</v>
      </c>
      <c r="T1700">
        <f t="shared" ca="1" si="53"/>
        <v>6.1817621700434149</v>
      </c>
      <c r="U1700">
        <f ca="1">AVERAGE(T$2:T1700)</f>
        <v>36.066146743418422</v>
      </c>
    </row>
    <row r="1701" spans="1:21" x14ac:dyDescent="0.25">
      <c r="A1701" s="75" t="s">
        <v>5</v>
      </c>
      <c r="B1701">
        <v>0.65317919075144504</v>
      </c>
      <c r="C1701" s="76" t="s">
        <v>94</v>
      </c>
      <c r="E1701">
        <f t="shared" ca="1" si="52"/>
        <v>0.62050230101214476</v>
      </c>
      <c r="F1701">
        <v>0.625</v>
      </c>
      <c r="G1701">
        <f>AVERAGE(F$2:F1701)</f>
        <v>119.01751866316286</v>
      </c>
      <c r="T1701">
        <f t="shared" ca="1" si="53"/>
        <v>4.8736795697673427</v>
      </c>
      <c r="U1701">
        <f ca="1">AVERAGE(T$2:T1701)</f>
        <v>36.047798233316279</v>
      </c>
    </row>
    <row r="1702" spans="1:21" x14ac:dyDescent="0.25">
      <c r="A1702" s="75" t="s">
        <v>5</v>
      </c>
      <c r="B1702">
        <v>0.77142857142857146</v>
      </c>
      <c r="C1702" s="76" t="s">
        <v>95</v>
      </c>
      <c r="E1702">
        <f t="shared" ca="1" si="52"/>
        <v>0.18259448216505481</v>
      </c>
      <c r="F1702">
        <v>0.76190476190476186</v>
      </c>
      <c r="G1702">
        <f>AVERAGE(F$2:F1702)</f>
        <v>118.94799743218034</v>
      </c>
      <c r="T1702">
        <f t="shared" ca="1" si="53"/>
        <v>6.9240781690741198</v>
      </c>
      <c r="U1702">
        <f ca="1">AVERAGE(T$2:T1702)</f>
        <v>36.030676704765867</v>
      </c>
    </row>
    <row r="1703" spans="1:21" x14ac:dyDescent="0.25">
      <c r="B1703">
        <v>0</v>
      </c>
      <c r="C1703" s="76" t="s">
        <v>81</v>
      </c>
      <c r="E1703">
        <f t="shared" ca="1" si="52"/>
        <v>0.74268588423033699</v>
      </c>
      <c r="F1703">
        <v>0.90521327014218012</v>
      </c>
      <c r="G1703">
        <f>AVERAGE(F$2:F1703)</f>
        <v>118.87864209483483</v>
      </c>
      <c r="T1703">
        <f t="shared" ca="1" si="53"/>
        <v>2.435387698974091</v>
      </c>
      <c r="U1703">
        <f ca="1">AVERAGE(T$2:T1703)</f>
        <v>36.010937992071518</v>
      </c>
    </row>
    <row r="1704" spans="1:21" x14ac:dyDescent="0.25">
      <c r="A1704" s="75" t="s">
        <v>6</v>
      </c>
      <c r="B1704">
        <v>0.49494949494949497</v>
      </c>
      <c r="C1704" s="76" t="s">
        <v>82</v>
      </c>
      <c r="E1704">
        <f t="shared" ca="1" si="52"/>
        <v>0.10650266273248277</v>
      </c>
      <c r="F1704">
        <v>1.4610389610389588E-2</v>
      </c>
      <c r="G1704">
        <f>AVERAGE(F$2:F1704)</f>
        <v>118.80884524709248</v>
      </c>
      <c r="T1704">
        <f t="shared" ca="1" si="53"/>
        <v>7.3225369537038825</v>
      </c>
      <c r="U1704">
        <f ca="1">AVERAGE(T$2:T1704)</f>
        <v>35.994092189935067</v>
      </c>
    </row>
    <row r="1705" spans="1:21" x14ac:dyDescent="0.25">
      <c r="A1705" s="75" t="s">
        <v>6</v>
      </c>
      <c r="B1705">
        <v>0.27966101694915257</v>
      </c>
      <c r="C1705" s="76" t="s">
        <v>83</v>
      </c>
      <c r="E1705">
        <f t="shared" ca="1" si="52"/>
        <v>0.26616620528941337</v>
      </c>
      <c r="F1705">
        <v>0.80392156862745101</v>
      </c>
      <c r="G1705">
        <f>AVERAGE(F$2:F1705)</f>
        <v>118.73959353131872</v>
      </c>
      <c r="T1705">
        <f t="shared" ca="1" si="53"/>
        <v>5.134021504561276</v>
      </c>
      <c r="U1705">
        <f ca="1">AVERAGE(T$2:T1705)</f>
        <v>35.97598181981455</v>
      </c>
    </row>
    <row r="1706" spans="1:21" x14ac:dyDescent="0.25">
      <c r="A1706" s="75" t="s">
        <v>6</v>
      </c>
      <c r="B1706">
        <v>0</v>
      </c>
      <c r="C1706" s="76" t="s">
        <v>84</v>
      </c>
      <c r="E1706">
        <f t="shared" ca="1" si="52"/>
        <v>0.10068132167710353</v>
      </c>
      <c r="F1706">
        <v>0.94444444444444442</v>
      </c>
      <c r="G1706">
        <f>AVERAGE(F$2:F1706)</f>
        <v>118.67050546733815</v>
      </c>
      <c r="T1706">
        <f t="shared" ca="1" si="53"/>
        <v>5.3318780052908927</v>
      </c>
      <c r="U1706">
        <f ca="1">AVERAGE(T$2:T1706)</f>
        <v>35.958008738398405</v>
      </c>
    </row>
    <row r="1707" spans="1:21" x14ac:dyDescent="0.25">
      <c r="A1707" s="75" t="s">
        <v>6</v>
      </c>
      <c r="B1707">
        <v>5.2631578947368418E-2</v>
      </c>
      <c r="C1707" s="76" t="s">
        <v>85</v>
      </c>
      <c r="E1707">
        <f t="shared" ca="1" si="52"/>
        <v>0.9238108411739514</v>
      </c>
      <c r="F1707">
        <v>3</v>
      </c>
      <c r="G1707">
        <f>AVERAGE(F$2:F1707)</f>
        <v>118.60270329531743</v>
      </c>
      <c r="T1707">
        <f t="shared" ca="1" si="53"/>
        <v>3.1226552007917689</v>
      </c>
      <c r="U1707">
        <f ca="1">AVERAGE(T$2:T1707)</f>
        <v>35.938761755082105</v>
      </c>
    </row>
    <row r="1708" spans="1:21" x14ac:dyDescent="0.25">
      <c r="A1708" s="75" t="s">
        <v>6</v>
      </c>
      <c r="B1708">
        <v>2.5025025025025025E-3</v>
      </c>
      <c r="C1708" s="76" t="s">
        <v>86</v>
      </c>
      <c r="E1708">
        <f t="shared" ca="1" si="52"/>
        <v>0.6002072783451502</v>
      </c>
      <c r="F1708">
        <v>12.636363636363635</v>
      </c>
      <c r="G1708">
        <f>AVERAGE(F$2:F1708)</f>
        <v>118.54062576769061</v>
      </c>
      <c r="T1708">
        <f t="shared" ca="1" si="53"/>
        <v>3.3244394913989348</v>
      </c>
      <c r="U1708">
        <f ca="1">AVERAGE(T$2:T1708)</f>
        <v>35.919655532314863</v>
      </c>
    </row>
    <row r="1709" spans="1:21" x14ac:dyDescent="0.25">
      <c r="A1709" s="75" t="s">
        <v>6</v>
      </c>
      <c r="B1709">
        <v>0.69902912621359214</v>
      </c>
      <c r="C1709" s="76" t="s">
        <v>87</v>
      </c>
      <c r="E1709">
        <f t="shared" ca="1" si="52"/>
        <v>0.37890425364246971</v>
      </c>
      <c r="F1709">
        <v>7.407407407407407E-2</v>
      </c>
      <c r="G1709">
        <f>AVERAGE(F$2:F1709)</f>
        <v>118.47126595990747</v>
      </c>
      <c r="T1709">
        <f t="shared" ca="1" si="53"/>
        <v>2.6928254285539248</v>
      </c>
      <c r="U1709">
        <f ca="1">AVERAGE(T$2:T1709)</f>
        <v>35.900201884713134</v>
      </c>
    </row>
    <row r="1710" spans="1:21" x14ac:dyDescent="0.25">
      <c r="A1710" s="75" t="s">
        <v>6</v>
      </c>
      <c r="B1710">
        <v>0.25</v>
      </c>
      <c r="C1710" s="76" t="s">
        <v>88</v>
      </c>
      <c r="E1710">
        <f t="shared" ca="1" si="52"/>
        <v>8.9103504237771025E-2</v>
      </c>
      <c r="F1710">
        <v>0.4</v>
      </c>
      <c r="G1710">
        <f>AVERAGE(F$2:F1710)</f>
        <v>118.40217803365826</v>
      </c>
      <c r="T1710">
        <f t="shared" ca="1" si="53"/>
        <v>2.0638288425270832</v>
      </c>
      <c r="U1710">
        <f ca="1">AVERAGE(T$2:T1710)</f>
        <v>35.880402953734674</v>
      </c>
    </row>
    <row r="1711" spans="1:21" x14ac:dyDescent="0.25">
      <c r="A1711" s="75" t="s">
        <v>6</v>
      </c>
      <c r="B1711">
        <v>5.6603773584905627E-2</v>
      </c>
      <c r="C1711" s="76" t="s">
        <v>89</v>
      </c>
      <c r="E1711">
        <f t="shared" ca="1" si="52"/>
        <v>0.79657265054926629</v>
      </c>
      <c r="F1711">
        <v>0.20000000000000004</v>
      </c>
      <c r="G1711">
        <f>AVERAGE(F$2:F1711)</f>
        <v>118.33305395293682</v>
      </c>
      <c r="T1711">
        <f t="shared" ca="1" si="53"/>
        <v>2.8978297703304716</v>
      </c>
      <c r="U1711">
        <f ca="1">AVERAGE(T$2:T1711)</f>
        <v>35.86111489924145</v>
      </c>
    </row>
    <row r="1712" spans="1:21" x14ac:dyDescent="0.25">
      <c r="A1712" s="75" t="s">
        <v>6</v>
      </c>
      <c r="B1712">
        <v>6.2500000000000056E-2</v>
      </c>
      <c r="C1712" s="76" t="s">
        <v>90</v>
      </c>
      <c r="E1712">
        <f t="shared" ca="1" si="52"/>
        <v>1.9586299936184992E-2</v>
      </c>
      <c r="F1712">
        <v>6.2500000000000056E-2</v>
      </c>
      <c r="G1712">
        <f>AVERAGE(F$2:F1712)</f>
        <v>118.26393030948098</v>
      </c>
      <c r="T1712">
        <f t="shared" ca="1" si="53"/>
        <v>12.26509037962856</v>
      </c>
      <c r="U1712">
        <f ca="1">AVERAGE(T$2:T1712)</f>
        <v>35.847324119276749</v>
      </c>
    </row>
    <row r="1713" spans="1:21" x14ac:dyDescent="0.25">
      <c r="A1713" s="75" t="s">
        <v>6</v>
      </c>
      <c r="B1713">
        <v>6.2500000000000056E-2</v>
      </c>
      <c r="C1713" s="76" t="s">
        <v>91</v>
      </c>
      <c r="E1713">
        <f t="shared" ca="1" si="52"/>
        <v>0.28384312352982644</v>
      </c>
      <c r="F1713">
        <v>0.75</v>
      </c>
      <c r="G1713">
        <f>AVERAGE(F$2:F1713)</f>
        <v>118.19528899504787</v>
      </c>
      <c r="T1713">
        <f t="shared" ca="1" si="53"/>
        <v>2.8291274896341663</v>
      </c>
      <c r="U1713">
        <f ca="1">AVERAGE(T$2:T1713)</f>
        <v>35.828037789469711</v>
      </c>
    </row>
    <row r="1714" spans="1:21" x14ac:dyDescent="0.25">
      <c r="A1714" s="75" t="s">
        <v>6</v>
      </c>
      <c r="B1714">
        <v>1.0101010101010065E-2</v>
      </c>
      <c r="C1714" s="76" t="s">
        <v>92</v>
      </c>
      <c r="E1714">
        <f t="shared" ca="1" si="52"/>
        <v>0.99517872815135489</v>
      </c>
      <c r="F1714">
        <v>0.90215264187866928</v>
      </c>
      <c r="G1714">
        <f>AVERAGE(F$2:F1714)</f>
        <v>118.12681664457901</v>
      </c>
      <c r="T1714">
        <f t="shared" ca="1" si="53"/>
        <v>2.0399553432069637</v>
      </c>
      <c r="U1714">
        <f ca="1">AVERAGE(T$2:T1714)</f>
        <v>35.808313281328289</v>
      </c>
    </row>
    <row r="1715" spans="1:21" x14ac:dyDescent="0.25">
      <c r="A1715" s="75" t="s">
        <v>6</v>
      </c>
      <c r="B1715">
        <v>0.10714285714285708</v>
      </c>
      <c r="C1715" s="76" t="s">
        <v>93</v>
      </c>
      <c r="E1715">
        <f t="shared" ca="1" si="52"/>
        <v>4.7030953095331007E-2</v>
      </c>
      <c r="F1715">
        <v>3.838709677419355</v>
      </c>
      <c r="G1715">
        <f>AVERAGE(F$2:F1715)</f>
        <v>118.06013746898557</v>
      </c>
      <c r="T1715">
        <f t="shared" ca="1" si="53"/>
        <v>2.6425976450784274</v>
      </c>
      <c r="U1715">
        <f ca="1">AVERAGE(T$2:T1715)</f>
        <v>35.78896338889173</v>
      </c>
    </row>
    <row r="1716" spans="1:21" x14ac:dyDescent="0.25">
      <c r="A1716" s="75" t="s">
        <v>6</v>
      </c>
      <c r="B1716">
        <v>1.7341040462427744E-2</v>
      </c>
      <c r="C1716" s="76" t="s">
        <v>94</v>
      </c>
      <c r="E1716">
        <f t="shared" ca="1" si="52"/>
        <v>0.19901023394680539</v>
      </c>
      <c r="F1716">
        <v>0</v>
      </c>
      <c r="G1716">
        <f>AVERAGE(F$2:F1716)</f>
        <v>117.99129773868296</v>
      </c>
      <c r="T1716">
        <f t="shared" ca="1" si="53"/>
        <v>3.5844718879292716</v>
      </c>
      <c r="U1716">
        <f ca="1">AVERAGE(T$2:T1716)</f>
        <v>35.770185259736657</v>
      </c>
    </row>
    <row r="1717" spans="1:21" x14ac:dyDescent="0.25">
      <c r="A1717" s="75" t="s">
        <v>6</v>
      </c>
      <c r="B1717">
        <v>0</v>
      </c>
      <c r="C1717" s="76" t="s">
        <v>95</v>
      </c>
      <c r="E1717">
        <f t="shared" ca="1" si="52"/>
        <v>0.84790162477674713</v>
      </c>
      <c r="F1717">
        <v>0.9242424242424242</v>
      </c>
      <c r="G1717">
        <f>AVERAGE(F$2:F1717)</f>
        <v>117.92307684397758</v>
      </c>
      <c r="T1717">
        <f t="shared" ca="1" si="53"/>
        <v>4.0161164181012765</v>
      </c>
      <c r="U1717">
        <f ca="1">AVERAGE(T$2:T1717)</f>
        <v>35.751680557614492</v>
      </c>
    </row>
    <row r="1718" spans="1:21" x14ac:dyDescent="0.25">
      <c r="B1718">
        <v>0.625</v>
      </c>
      <c r="C1718" s="76" t="s">
        <v>81</v>
      </c>
      <c r="E1718">
        <f t="shared" ca="1" si="52"/>
        <v>0.86973525195656898</v>
      </c>
      <c r="F1718">
        <v>2.4390243902438911E-2</v>
      </c>
      <c r="G1718">
        <f>AVERAGE(F$2:F1718)</f>
        <v>117.85441133052383</v>
      </c>
      <c r="T1718">
        <f t="shared" ca="1" si="53"/>
        <v>2.0974851118895388</v>
      </c>
      <c r="U1718">
        <f ca="1">AVERAGE(T$2:T1718)</f>
        <v>35.732079977855769</v>
      </c>
    </row>
    <row r="1719" spans="1:21" x14ac:dyDescent="0.25">
      <c r="A1719" s="75" t="s">
        <v>7</v>
      </c>
      <c r="B1719">
        <v>1.0202020202020201</v>
      </c>
      <c r="C1719" s="76" t="s">
        <v>82</v>
      </c>
      <c r="E1719">
        <f t="shared" ca="1" si="52"/>
        <v>6.8929920460339966E-2</v>
      </c>
      <c r="F1719">
        <v>0.36507936507936506</v>
      </c>
      <c r="G1719">
        <f>AVERAGE(F$2:F1719)</f>
        <v>117.78602405929831</v>
      </c>
      <c r="T1719">
        <f t="shared" ca="1" si="53"/>
        <v>3.3518331261979575</v>
      </c>
      <c r="U1719">
        <f ca="1">AVERAGE(T$2:T1719)</f>
        <v>35.713232337080647</v>
      </c>
    </row>
    <row r="1720" spans="1:21" x14ac:dyDescent="0.25">
      <c r="A1720" s="75" t="s">
        <v>7</v>
      </c>
      <c r="B1720">
        <v>4.661016949152548E-2</v>
      </c>
      <c r="C1720" s="76" t="s">
        <v>83</v>
      </c>
      <c r="E1720">
        <f t="shared" ca="1" si="52"/>
        <v>0.80584378238474541</v>
      </c>
      <c r="F1720">
        <v>0.30548302872062666</v>
      </c>
      <c r="G1720">
        <f>AVERAGE(F$2:F1720)</f>
        <v>117.71768168522586</v>
      </c>
      <c r="T1720">
        <f t="shared" ca="1" si="53"/>
        <v>14.686621809148436</v>
      </c>
      <c r="U1720">
        <f ca="1">AVERAGE(T$2:T1720)</f>
        <v>35.701000451956773</v>
      </c>
    </row>
    <row r="1721" spans="1:21" x14ac:dyDescent="0.25">
      <c r="A1721" s="75" t="s">
        <v>7</v>
      </c>
      <c r="B1721">
        <v>0.89189189189189177</v>
      </c>
      <c r="C1721" s="76" t="s">
        <v>84</v>
      </c>
      <c r="E1721">
        <f t="shared" ca="1" si="52"/>
        <v>0.97197236780849772</v>
      </c>
      <c r="F1721">
        <v>0.54545454545454541</v>
      </c>
      <c r="G1721">
        <f>AVERAGE(F$2:F1721)</f>
        <v>117.64955829735389</v>
      </c>
      <c r="T1721">
        <f t="shared" ca="1" si="53"/>
        <v>23.012228546179838</v>
      </c>
      <c r="U1721">
        <f ca="1">AVERAGE(T$2:T1721)</f>
        <v>35.693623258988296</v>
      </c>
    </row>
    <row r="1722" spans="1:21" x14ac:dyDescent="0.25">
      <c r="A1722" s="75" t="s">
        <v>7</v>
      </c>
      <c r="B1722">
        <v>0.15789473684210525</v>
      </c>
      <c r="C1722" s="76" t="s">
        <v>85</v>
      </c>
      <c r="E1722">
        <f t="shared" ca="1" si="52"/>
        <v>0.46396134491998298</v>
      </c>
      <c r="F1722">
        <v>0.998</v>
      </c>
      <c r="G1722">
        <f>AVERAGE(F$2:F1722)</f>
        <v>117.58177703163781</v>
      </c>
      <c r="T1722">
        <f t="shared" ca="1" si="53"/>
        <v>4.5962680907514795</v>
      </c>
      <c r="U1722">
        <f ca="1">AVERAGE(T$2:T1722)</f>
        <v>35.675553906769686</v>
      </c>
    </row>
    <row r="1723" spans="1:21" x14ac:dyDescent="0.25">
      <c r="A1723" s="75" t="s">
        <v>7</v>
      </c>
      <c r="B1723">
        <v>5.005005005005005E-4</v>
      </c>
      <c r="C1723" s="76" t="s">
        <v>86</v>
      </c>
      <c r="E1723">
        <f t="shared" ca="1" si="52"/>
        <v>0.10988526369806417</v>
      </c>
      <c r="F1723">
        <v>2</v>
      </c>
      <c r="G1723">
        <f>AVERAGE(F$2:F1723)</f>
        <v>117.51465637134069</v>
      </c>
      <c r="T1723">
        <f t="shared" ca="1" si="53"/>
        <v>18.559260178162404</v>
      </c>
      <c r="U1723">
        <f ca="1">AVERAGE(T$2:T1723)</f>
        <v>35.665614131085242</v>
      </c>
    </row>
    <row r="1724" spans="1:21" x14ac:dyDescent="0.25">
      <c r="A1724" s="75" t="s">
        <v>7</v>
      </c>
      <c r="B1724">
        <v>3.3689320388349513</v>
      </c>
      <c r="C1724" s="76" t="s">
        <v>87</v>
      </c>
      <c r="E1724">
        <f t="shared" ca="1" si="52"/>
        <v>0.23085703242408084</v>
      </c>
      <c r="F1724">
        <v>0.2592592592592593</v>
      </c>
      <c r="G1724">
        <f>AVERAGE(F$2:F1724)</f>
        <v>117.44660332600577</v>
      </c>
      <c r="T1724">
        <f t="shared" ca="1" si="53"/>
        <v>2.9821565592349506</v>
      </c>
      <c r="U1724">
        <f ca="1">AVERAGE(T$2:T1724)</f>
        <v>35.646645206203146</v>
      </c>
    </row>
    <row r="1725" spans="1:21" x14ac:dyDescent="0.25">
      <c r="A1725" s="75" t="s">
        <v>7</v>
      </c>
      <c r="B1725">
        <v>0.25</v>
      </c>
      <c r="C1725" s="76" t="s">
        <v>88</v>
      </c>
      <c r="E1725">
        <f t="shared" ca="1" si="52"/>
        <v>0.84688378912733353</v>
      </c>
      <c r="F1725">
        <v>0.99626865671641796</v>
      </c>
      <c r="G1725">
        <f>AVERAGE(F$2:F1725)</f>
        <v>117.37905672816976</v>
      </c>
      <c r="T1725">
        <f t="shared" ca="1" si="53"/>
        <v>7.0823484593688555</v>
      </c>
      <c r="U1725">
        <f ca="1">AVERAGE(T$2:T1725)</f>
        <v>35.630076588600573</v>
      </c>
    </row>
    <row r="1726" spans="1:21" x14ac:dyDescent="0.25">
      <c r="A1726" s="75" t="s">
        <v>7</v>
      </c>
      <c r="B1726">
        <v>1.8301886792452831</v>
      </c>
      <c r="C1726" s="76" t="s">
        <v>89</v>
      </c>
      <c r="E1726">
        <f t="shared" ca="1" si="52"/>
        <v>0.61370536961447164</v>
      </c>
      <c r="F1726">
        <v>0.67741935483870963</v>
      </c>
      <c r="G1726">
        <f>AVERAGE(F$2:F1726)</f>
        <v>117.31140360505479</v>
      </c>
      <c r="T1726">
        <f t="shared" ca="1" si="53"/>
        <v>2.5331226593376495</v>
      </c>
      <c r="U1726">
        <f ca="1">AVERAGE(T$2:T1726)</f>
        <v>35.610889948641585</v>
      </c>
    </row>
    <row r="1727" spans="1:21" x14ac:dyDescent="0.25">
      <c r="A1727" s="75" t="s">
        <v>7</v>
      </c>
      <c r="B1727">
        <v>5.25</v>
      </c>
      <c r="C1727" s="76" t="s">
        <v>90</v>
      </c>
      <c r="E1727">
        <f t="shared" ca="1" si="52"/>
        <v>0.23633754519154793</v>
      </c>
      <c r="F1727">
        <v>1.9999999999999996</v>
      </c>
      <c r="G1727">
        <f>AVERAGE(F$2:F1727)</f>
        <v>117.24459514410168</v>
      </c>
      <c r="T1727">
        <f t="shared" ca="1" si="53"/>
        <v>7.2074823248415392</v>
      </c>
      <c r="U1727">
        <f ca="1">AVERAGE(T$2:T1727)</f>
        <v>35.594433744919797</v>
      </c>
    </row>
    <row r="1728" spans="1:21" x14ac:dyDescent="0.25">
      <c r="A1728" s="75" t="s">
        <v>7</v>
      </c>
      <c r="B1728">
        <v>5.25</v>
      </c>
      <c r="C1728" s="76" t="s">
        <v>91</v>
      </c>
      <c r="E1728">
        <f t="shared" ca="1" si="52"/>
        <v>0.79356591934141407</v>
      </c>
      <c r="F1728">
        <v>0.28756661252172921</v>
      </c>
      <c r="G1728">
        <f>AVERAGE(F$2:F1728)</f>
        <v>117.17687248716389</v>
      </c>
      <c r="T1728">
        <f t="shared" ca="1" si="53"/>
        <v>3.3551864318927476</v>
      </c>
      <c r="U1728">
        <f ca="1">AVERAGE(T$2:T1728)</f>
        <v>35.575765969984637</v>
      </c>
    </row>
    <row r="1729" spans="1:21" x14ac:dyDescent="0.25">
      <c r="A1729" s="75" t="s">
        <v>7</v>
      </c>
      <c r="B1729">
        <v>1.0202020202020201</v>
      </c>
      <c r="C1729" s="76" t="s">
        <v>92</v>
      </c>
      <c r="E1729">
        <f t="shared" ca="1" si="52"/>
        <v>7.8807206875222358E-2</v>
      </c>
      <c r="F1729">
        <v>0.2592592592592593</v>
      </c>
      <c r="G1729">
        <f>AVERAGE(F$2:F1729)</f>
        <v>117.10921183136071</v>
      </c>
      <c r="T1729">
        <f t="shared" ca="1" si="53"/>
        <v>24.283501337316416</v>
      </c>
      <c r="U1729">
        <f ca="1">AVERAGE(T$2:T1729)</f>
        <v>35.569231094618509</v>
      </c>
    </row>
    <row r="1730" spans="1:21" x14ac:dyDescent="0.25">
      <c r="A1730" s="75" t="s">
        <v>7</v>
      </c>
      <c r="B1730">
        <v>0.8214285714285714</v>
      </c>
      <c r="C1730" s="76" t="s">
        <v>93</v>
      </c>
      <c r="E1730">
        <f t="shared" ref="E1730:E1793" ca="1" si="54">RAND()</f>
        <v>0.5147812547080417</v>
      </c>
      <c r="F1730">
        <v>0.84832069339111593</v>
      </c>
      <c r="G1730">
        <f>AVERAGE(F$2:F1730)</f>
        <v>117.04197013608137</v>
      </c>
      <c r="T1730">
        <f t="shared" ca="1" si="53"/>
        <v>3.3557809781288976</v>
      </c>
      <c r="U1730">
        <f ca="1">AVERAGE(T$2:T1730)</f>
        <v>35.55059983370672</v>
      </c>
    </row>
    <row r="1731" spans="1:21" x14ac:dyDescent="0.25">
      <c r="A1731" s="75" t="s">
        <v>7</v>
      </c>
      <c r="B1731">
        <v>0.56069364161849711</v>
      </c>
      <c r="C1731" s="76" t="s">
        <v>94</v>
      </c>
      <c r="E1731">
        <f t="shared" ca="1" si="54"/>
        <v>0.69354368823812862</v>
      </c>
      <c r="F1731">
        <v>6.6666666666666666E-2</v>
      </c>
      <c r="G1731">
        <f>AVERAGE(F$2:F1731)</f>
        <v>116.97435435372913</v>
      </c>
      <c r="T1731">
        <f t="shared" ref="T1731:T1794" ca="1" si="55">2*RAND()^-1</f>
        <v>19.122142404222942</v>
      </c>
      <c r="U1731">
        <f ca="1">AVERAGE(T$2:T1731)</f>
        <v>35.541103615539384</v>
      </c>
    </row>
    <row r="1732" spans="1:21" x14ac:dyDescent="0.25">
      <c r="A1732" s="75" t="s">
        <v>7</v>
      </c>
      <c r="B1732">
        <v>8.5714285714285715E-2</v>
      </c>
      <c r="C1732" s="76" t="s">
        <v>95</v>
      </c>
      <c r="E1732">
        <f t="shared" ca="1" si="54"/>
        <v>0.90083089552043305</v>
      </c>
      <c r="F1732">
        <v>0.99916666666666665</v>
      </c>
      <c r="G1732">
        <f>AVERAGE(F$2:F1732)</f>
        <v>116.90735540070366</v>
      </c>
      <c r="T1732">
        <f t="shared" ca="1" si="55"/>
        <v>4.5342672618288402</v>
      </c>
      <c r="U1732">
        <f ca="1">AVERAGE(T$2:T1732)</f>
        <v>35.523190942891375</v>
      </c>
    </row>
    <row r="1733" spans="1:21" x14ac:dyDescent="0.25">
      <c r="B1733">
        <v>0.25</v>
      </c>
      <c r="C1733" s="76" t="s">
        <v>81</v>
      </c>
      <c r="E1733">
        <f t="shared" ca="1" si="54"/>
        <v>0.37687073709841079</v>
      </c>
      <c r="F1733">
        <v>2.90625</v>
      </c>
      <c r="G1733">
        <f>AVERAGE(F$2:F1733)</f>
        <v>116.84153490104968</v>
      </c>
      <c r="T1733">
        <f t="shared" ca="1" si="55"/>
        <v>43.375185404864695</v>
      </c>
      <c r="U1733">
        <f ca="1">AVERAGE(T$2:T1733)</f>
        <v>35.527724426991817</v>
      </c>
    </row>
    <row r="1734" spans="1:21" x14ac:dyDescent="0.25">
      <c r="A1734" s="75" t="s">
        <v>8</v>
      </c>
      <c r="B1734">
        <v>0.99998989898989898</v>
      </c>
      <c r="C1734" s="76" t="s">
        <v>82</v>
      </c>
      <c r="E1734">
        <f t="shared" ca="1" si="54"/>
        <v>0.65476185311435875</v>
      </c>
      <c r="F1734">
        <v>0.48979591836734693</v>
      </c>
      <c r="G1734">
        <f>AVERAGE(F$2:F1734)</f>
        <v>116.77439598646072</v>
      </c>
      <c r="T1734">
        <f t="shared" ca="1" si="55"/>
        <v>2.7291681827558949</v>
      </c>
      <c r="U1734">
        <f ca="1">AVERAGE(T$2:T1734)</f>
        <v>35.508798543411764</v>
      </c>
    </row>
    <row r="1735" spans="1:21" x14ac:dyDescent="0.25">
      <c r="A1735" s="75" t="s">
        <v>8</v>
      </c>
      <c r="B1735">
        <v>1.1184322033898302</v>
      </c>
      <c r="C1735" s="76" t="s">
        <v>83</v>
      </c>
      <c r="E1735">
        <f t="shared" ca="1" si="54"/>
        <v>0.94311048581147383</v>
      </c>
      <c r="F1735">
        <v>39</v>
      </c>
      <c r="G1735">
        <f>AVERAGE(F$2:F1735)</f>
        <v>116.72954339361962</v>
      </c>
      <c r="T1735">
        <f t="shared" ca="1" si="55"/>
        <v>36.815597947464163</v>
      </c>
      <c r="U1735">
        <f ca="1">AVERAGE(T$2:T1735)</f>
        <v>35.509552176286071</v>
      </c>
    </row>
    <row r="1736" spans="1:21" x14ac:dyDescent="0.25">
      <c r="A1736" s="75" t="s">
        <v>8</v>
      </c>
      <c r="B1736">
        <v>0.18918918918918923</v>
      </c>
      <c r="C1736" s="76" t="s">
        <v>84</v>
      </c>
      <c r="E1736">
        <f t="shared" ca="1" si="54"/>
        <v>0.67053543279514216</v>
      </c>
      <c r="F1736">
        <v>27776.777777777777</v>
      </c>
      <c r="G1736">
        <f>AVERAGE(F$2:F1736)</f>
        <v>132.67193430680933</v>
      </c>
      <c r="T1736">
        <f t="shared" ca="1" si="55"/>
        <v>34.462848718442928</v>
      </c>
      <c r="U1736">
        <f ca="1">AVERAGE(T$2:T1736)</f>
        <v>35.508948888990489</v>
      </c>
    </row>
    <row r="1737" spans="1:21" x14ac:dyDescent="0.25">
      <c r="A1737" s="75" t="s">
        <v>8</v>
      </c>
      <c r="B1737">
        <v>0.93684210526315792</v>
      </c>
      <c r="C1737" s="76" t="s">
        <v>85</v>
      </c>
      <c r="E1737">
        <f t="shared" ca="1" si="54"/>
        <v>0.48396561034646968</v>
      </c>
      <c r="F1737">
        <v>0.36986301369863017</v>
      </c>
      <c r="G1737">
        <f>AVERAGE(F$2:F1737)</f>
        <v>132.59572343624879</v>
      </c>
      <c r="T1737">
        <f t="shared" ca="1" si="55"/>
        <v>2.3885265674181362</v>
      </c>
      <c r="U1737">
        <f ca="1">AVERAGE(T$2:T1737)</f>
        <v>35.489870304703864</v>
      </c>
    </row>
    <row r="1738" spans="1:21" x14ac:dyDescent="0.25">
      <c r="A1738" s="75" t="s">
        <v>8</v>
      </c>
      <c r="B1738">
        <v>4.004004004004004E-3</v>
      </c>
      <c r="C1738" s="76" t="s">
        <v>86</v>
      </c>
      <c r="E1738">
        <f t="shared" ca="1" si="54"/>
        <v>7.7982690627754647E-2</v>
      </c>
      <c r="F1738">
        <v>0.22222222222222221</v>
      </c>
      <c r="G1738">
        <f>AVERAGE(F$2:F1738)</f>
        <v>132.51951531810602</v>
      </c>
      <c r="T1738">
        <f t="shared" ca="1" si="55"/>
        <v>3.0158693186410042</v>
      </c>
      <c r="U1738">
        <f ca="1">AVERAGE(T$2:T1738)</f>
        <v>35.471174852207568</v>
      </c>
    </row>
    <row r="1739" spans="1:21" x14ac:dyDescent="0.25">
      <c r="A1739" s="75" t="s">
        <v>8</v>
      </c>
      <c r="B1739">
        <v>2.8834951456310676</v>
      </c>
      <c r="C1739" s="76" t="s">
        <v>87</v>
      </c>
      <c r="E1739">
        <f t="shared" ca="1" si="54"/>
        <v>0.35087254963074244</v>
      </c>
      <c r="F1739">
        <v>0.64907651715039583</v>
      </c>
      <c r="G1739">
        <f>AVERAGE(F$2:F1739)</f>
        <v>132.44364049716185</v>
      </c>
      <c r="T1739">
        <f t="shared" ca="1" si="55"/>
        <v>10.157731440292883</v>
      </c>
      <c r="U1739">
        <f ca="1">AVERAGE(T$2:T1739)</f>
        <v>35.456610155192656</v>
      </c>
    </row>
    <row r="1740" spans="1:21" x14ac:dyDescent="0.25">
      <c r="A1740" s="75" t="s">
        <v>8</v>
      </c>
      <c r="B1740">
        <v>1.5</v>
      </c>
      <c r="C1740" s="76" t="s">
        <v>88</v>
      </c>
      <c r="E1740">
        <f t="shared" ca="1" si="54"/>
        <v>0.31072216343697701</v>
      </c>
      <c r="F1740">
        <v>18.379844961240309</v>
      </c>
      <c r="G1740">
        <f>AVERAGE(F$2:F1740)</f>
        <v>132.37804889535855</v>
      </c>
      <c r="T1740">
        <f t="shared" ca="1" si="55"/>
        <v>5.3677378366859951</v>
      </c>
      <c r="U1740">
        <f ca="1">AVERAGE(T$2:T1740)</f>
        <v>35.439307755929569</v>
      </c>
    </row>
    <row r="1741" spans="1:21" x14ac:dyDescent="0.25">
      <c r="A1741" s="75" t="s">
        <v>8</v>
      </c>
      <c r="B1741">
        <v>0.8867924528301887</v>
      </c>
      <c r="C1741" s="76" t="s">
        <v>89</v>
      </c>
      <c r="E1741">
        <f t="shared" ca="1" si="54"/>
        <v>3.3939384387323468E-2</v>
      </c>
      <c r="F1741">
        <v>1.8518518518518535E-2</v>
      </c>
      <c r="G1741">
        <f>AVERAGE(F$2:F1741)</f>
        <v>132.30198019973969</v>
      </c>
      <c r="T1741">
        <f t="shared" ca="1" si="55"/>
        <v>2.2621185035026254</v>
      </c>
      <c r="U1741">
        <f ca="1">AVERAGE(T$2:T1741)</f>
        <v>35.420240405784497</v>
      </c>
    </row>
    <row r="1742" spans="1:21" x14ac:dyDescent="0.25">
      <c r="A1742" s="75" t="s">
        <v>8</v>
      </c>
      <c r="B1742">
        <v>2.125</v>
      </c>
      <c r="C1742" s="76" t="s">
        <v>90</v>
      </c>
      <c r="E1742">
        <f t="shared" ca="1" si="54"/>
        <v>0.17306983176481017</v>
      </c>
      <c r="F1742">
        <v>0.66666666666666663</v>
      </c>
      <c r="G1742">
        <f>AVERAGE(F$2:F1742)</f>
        <v>132.22637117416065</v>
      </c>
      <c r="T1742">
        <f t="shared" ca="1" si="55"/>
        <v>7.2622268261878249</v>
      </c>
      <c r="U1742">
        <f ca="1">AVERAGE(T$2:T1742)</f>
        <v>35.404066934457909</v>
      </c>
    </row>
    <row r="1743" spans="1:21" x14ac:dyDescent="0.25">
      <c r="A1743" s="75" t="s">
        <v>8</v>
      </c>
      <c r="B1743">
        <v>6.2500000000000056E-2</v>
      </c>
      <c r="C1743" s="76" t="s">
        <v>91</v>
      </c>
      <c r="E1743">
        <f t="shared" ca="1" si="54"/>
        <v>5.69039211501291E-2</v>
      </c>
      <c r="F1743">
        <v>0.13636363636363627</v>
      </c>
      <c r="G1743">
        <f>AVERAGE(F$2:F1743)</f>
        <v>132.15054453378303</v>
      </c>
      <c r="T1743">
        <f t="shared" ca="1" si="55"/>
        <v>3.1628371000458908</v>
      </c>
      <c r="U1743">
        <f ca="1">AVERAGE(T$2:T1743)</f>
        <v>35.38555876578144</v>
      </c>
    </row>
    <row r="1744" spans="1:21" x14ac:dyDescent="0.25">
      <c r="A1744" s="75" t="s">
        <v>8</v>
      </c>
      <c r="B1744">
        <v>1.0202020202020201</v>
      </c>
      <c r="C1744" s="76" t="s">
        <v>92</v>
      </c>
      <c r="E1744">
        <f t="shared" ca="1" si="54"/>
        <v>0.77678980795211727</v>
      </c>
      <c r="F1744">
        <v>1.1563342318059298</v>
      </c>
      <c r="G1744">
        <f>AVERAGE(F$2:F1744)</f>
        <v>132.07539008151571</v>
      </c>
      <c r="T1744">
        <f t="shared" ca="1" si="55"/>
        <v>11.760856030884867</v>
      </c>
      <c r="U1744">
        <f ca="1">AVERAGE(T$2:T1744)</f>
        <v>35.372004719461934</v>
      </c>
    </row>
    <row r="1745" spans="1:21" x14ac:dyDescent="0.25">
      <c r="A1745" s="75" t="s">
        <v>8</v>
      </c>
      <c r="B1745">
        <v>0.28571428571428564</v>
      </c>
      <c r="C1745" s="76" t="s">
        <v>93</v>
      </c>
      <c r="E1745">
        <f t="shared" ca="1" si="54"/>
        <v>3.7863914836555823E-2</v>
      </c>
      <c r="F1745">
        <v>0.53987730061349692</v>
      </c>
      <c r="G1745">
        <f>AVERAGE(F$2:F1745)</f>
        <v>131.99996834253582</v>
      </c>
      <c r="T1745">
        <f t="shared" ca="1" si="55"/>
        <v>3.7290109165396843</v>
      </c>
      <c r="U1745">
        <f ca="1">AVERAGE(T$2:T1745)</f>
        <v>35.353860800996955</v>
      </c>
    </row>
    <row r="1746" spans="1:21" x14ac:dyDescent="0.25">
      <c r="A1746" s="75" t="s">
        <v>8</v>
      </c>
      <c r="B1746">
        <v>7.5144508670520235E-2</v>
      </c>
      <c r="C1746" s="76" t="s">
        <v>94</v>
      </c>
      <c r="E1746">
        <f t="shared" ca="1" si="54"/>
        <v>0.7562658327379489</v>
      </c>
      <c r="F1746">
        <v>74</v>
      </c>
      <c r="G1746">
        <f>AVERAGE(F$2:F1746)</f>
        <v>131.96673053832808</v>
      </c>
      <c r="T1746">
        <f t="shared" ca="1" si="55"/>
        <v>5.2127741968233456</v>
      </c>
      <c r="U1746">
        <f ca="1">AVERAGE(T$2:T1746)</f>
        <v>35.336587971997432</v>
      </c>
    </row>
    <row r="1747" spans="1:21" x14ac:dyDescent="0.25">
      <c r="A1747" s="75" t="s">
        <v>8</v>
      </c>
      <c r="B1747">
        <v>8.5714285714285715E-2</v>
      </c>
      <c r="C1747" s="76" t="s">
        <v>95</v>
      </c>
      <c r="E1747">
        <f t="shared" ca="1" si="54"/>
        <v>0.14023210748053838</v>
      </c>
      <c r="F1747">
        <v>0.31506849315068491</v>
      </c>
      <c r="G1747">
        <f>AVERAGE(F$2:F1747)</f>
        <v>131.89132867003187</v>
      </c>
      <c r="T1747">
        <f t="shared" ca="1" si="55"/>
        <v>18.710055254331465</v>
      </c>
      <c r="U1747">
        <f ca="1">AVERAGE(T$2:T1747)</f>
        <v>35.327065330120192</v>
      </c>
    </row>
    <row r="1748" spans="1:21" x14ac:dyDescent="0.25">
      <c r="B1748">
        <v>0.125</v>
      </c>
      <c r="C1748" s="76" t="s">
        <v>81</v>
      </c>
      <c r="E1748">
        <f t="shared" ca="1" si="54"/>
        <v>0.20003554100296217</v>
      </c>
      <c r="F1748">
        <v>1.1367521367521367</v>
      </c>
      <c r="G1748">
        <f>AVERAGE(F$2:F1748)</f>
        <v>131.81648346308666</v>
      </c>
      <c r="T1748">
        <f t="shared" ca="1" si="55"/>
        <v>4.2760572661656466</v>
      </c>
      <c r="U1748">
        <f ca="1">AVERAGE(T$2:T1748)</f>
        <v>35.309291427393255</v>
      </c>
    </row>
    <row r="1749" spans="1:21" x14ac:dyDescent="0.25">
      <c r="A1749" s="75" t="s">
        <v>9</v>
      </c>
      <c r="B1749">
        <v>0.51515151515151514</v>
      </c>
      <c r="C1749" s="76" t="s">
        <v>82</v>
      </c>
      <c r="E1749">
        <f t="shared" ca="1" si="54"/>
        <v>0.22500136895895362</v>
      </c>
      <c r="F1749">
        <v>0.4505494505494505</v>
      </c>
      <c r="G1749">
        <f>AVERAGE(F$2:F1749)</f>
        <v>131.7413313269239</v>
      </c>
      <c r="T1749">
        <f t="shared" ca="1" si="55"/>
        <v>5.0928652128444272</v>
      </c>
      <c r="U1749">
        <f ca="1">AVERAGE(T$2:T1749)</f>
        <v>35.29200514237349</v>
      </c>
    </row>
    <row r="1750" spans="1:21" x14ac:dyDescent="0.25">
      <c r="A1750" s="75" t="s">
        <v>9</v>
      </c>
      <c r="B1750">
        <v>5.9322033898305024E-2</v>
      </c>
      <c r="C1750" s="76" t="s">
        <v>83</v>
      </c>
      <c r="E1750">
        <f t="shared" ca="1" si="54"/>
        <v>0.52948061056193829</v>
      </c>
      <c r="F1750">
        <v>0.25</v>
      </c>
      <c r="G1750">
        <f>AVERAGE(F$2:F1750)</f>
        <v>131.66615046281473</v>
      </c>
      <c r="T1750">
        <f t="shared" ca="1" si="55"/>
        <v>2.0740670507739059</v>
      </c>
      <c r="U1750">
        <f ca="1">AVERAGE(T$2:T1750)</f>
        <v>35.273012610588694</v>
      </c>
    </row>
    <row r="1751" spans="1:21" x14ac:dyDescent="0.25">
      <c r="A1751" s="75" t="s">
        <v>9</v>
      </c>
      <c r="B1751">
        <v>8.108108108108103E-2</v>
      </c>
      <c r="C1751" s="76" t="s">
        <v>84</v>
      </c>
      <c r="E1751">
        <f t="shared" ca="1" si="54"/>
        <v>0.12059509812297231</v>
      </c>
      <c r="F1751">
        <v>0.82078853046594979</v>
      </c>
      <c r="G1751">
        <f>AVERAGE(F$2:F1751)</f>
        <v>131.59138168456766</v>
      </c>
      <c r="T1751">
        <f t="shared" ca="1" si="55"/>
        <v>20.915751199182171</v>
      </c>
      <c r="U1751">
        <f ca="1">AVERAGE(T$2:T1751)</f>
        <v>35.264808461210748</v>
      </c>
    </row>
    <row r="1752" spans="1:21" x14ac:dyDescent="0.25">
      <c r="A1752" s="75" t="s">
        <v>9</v>
      </c>
      <c r="B1752">
        <v>5.2631578947368418E-2</v>
      </c>
      <c r="C1752" s="76" t="s">
        <v>85</v>
      </c>
      <c r="E1752">
        <f t="shared" ca="1" si="54"/>
        <v>7.6954326134946127E-2</v>
      </c>
      <c r="F1752">
        <v>0.84615384615384615</v>
      </c>
      <c r="G1752">
        <f>AVERAGE(F$2:F1752)</f>
        <v>131.51671279374048</v>
      </c>
      <c r="T1752">
        <f t="shared" ca="1" si="55"/>
        <v>2.4987917800945141</v>
      </c>
      <c r="U1752">
        <f ca="1">AVERAGE(T$2:T1752)</f>
        <v>35.246095716104456</v>
      </c>
    </row>
    <row r="1753" spans="1:21" x14ac:dyDescent="0.25">
      <c r="A1753" s="75" t="s">
        <v>9</v>
      </c>
      <c r="B1753">
        <v>1.001001001001001E-3</v>
      </c>
      <c r="C1753" s="76" t="s">
        <v>86</v>
      </c>
      <c r="E1753">
        <f t="shared" ca="1" si="54"/>
        <v>0.46653807531499136</v>
      </c>
      <c r="F1753">
        <v>2.9126213592233011E-2</v>
      </c>
      <c r="G1753">
        <f>AVERAGE(F$2:F1753)</f>
        <v>131.44166280140021</v>
      </c>
      <c r="T1753">
        <f t="shared" ca="1" si="55"/>
        <v>4.8410698715773588</v>
      </c>
      <c r="U1753">
        <f ca="1">AVERAGE(T$2:T1753)</f>
        <v>35.228741249298217</v>
      </c>
    </row>
    <row r="1754" spans="1:21" x14ac:dyDescent="0.25">
      <c r="A1754" s="75" t="s">
        <v>9</v>
      </c>
      <c r="B1754">
        <v>3.3689320388349513</v>
      </c>
      <c r="C1754" s="76" t="s">
        <v>87</v>
      </c>
      <c r="E1754">
        <f t="shared" ca="1" si="54"/>
        <v>9.5460921319054703E-2</v>
      </c>
      <c r="F1754">
        <v>0.36507936507936506</v>
      </c>
      <c r="G1754">
        <f>AVERAGE(F$2:F1754)</f>
        <v>131.36689007839033</v>
      </c>
      <c r="T1754">
        <f t="shared" ca="1" si="55"/>
        <v>2.2580710027912851</v>
      </c>
      <c r="U1754">
        <f ca="1">AVERAGE(T$2:T1754)</f>
        <v>35.209933108826739</v>
      </c>
    </row>
    <row r="1755" spans="1:21" x14ac:dyDescent="0.25">
      <c r="A1755" s="75" t="s">
        <v>9</v>
      </c>
      <c r="B1755">
        <v>0.25</v>
      </c>
      <c r="C1755" s="76" t="s">
        <v>88</v>
      </c>
      <c r="E1755">
        <f t="shared" ca="1" si="54"/>
        <v>0.47725419751483733</v>
      </c>
      <c r="F1755">
        <v>0.38666666666666666</v>
      </c>
      <c r="G1755">
        <f>AVERAGE(F$2:F1755)</f>
        <v>131.29221492251136</v>
      </c>
      <c r="T1755">
        <f t="shared" ca="1" si="55"/>
        <v>2.777216553638219</v>
      </c>
      <c r="U1755">
        <f ca="1">AVERAGE(T$2:T1755)</f>
        <v>35.191442392432677</v>
      </c>
    </row>
    <row r="1756" spans="1:21" x14ac:dyDescent="0.25">
      <c r="A1756" s="75" t="s">
        <v>9</v>
      </c>
      <c r="B1756">
        <v>1.8301886792452831</v>
      </c>
      <c r="C1756" s="76" t="s">
        <v>89</v>
      </c>
      <c r="E1756">
        <f t="shared" ca="1" si="54"/>
        <v>0.9546930189734435</v>
      </c>
      <c r="F1756">
        <v>0.29870129870129869</v>
      </c>
      <c r="G1756">
        <f>AVERAGE(F$2:F1756)</f>
        <v>131.21757474380834</v>
      </c>
      <c r="T1756">
        <f t="shared" ca="1" si="55"/>
        <v>2.5071668136288907</v>
      </c>
      <c r="U1756">
        <f ca="1">AVERAGE(T$2:T1756)</f>
        <v>35.172818873584355</v>
      </c>
    </row>
    <row r="1757" spans="1:21" x14ac:dyDescent="0.25">
      <c r="A1757" s="75" t="s">
        <v>9</v>
      </c>
      <c r="B1757">
        <v>2.125</v>
      </c>
      <c r="C1757" s="76" t="s">
        <v>90</v>
      </c>
      <c r="E1757">
        <f t="shared" ca="1" si="54"/>
        <v>0.17125766673623033</v>
      </c>
      <c r="F1757">
        <v>3.5833333333333335</v>
      </c>
      <c r="G1757">
        <f>AVERAGE(F$2:F1757)</f>
        <v>131.14489009608027</v>
      </c>
      <c r="T1757">
        <f t="shared" ca="1" si="55"/>
        <v>3.0337065253584461</v>
      </c>
      <c r="U1757">
        <f ca="1">AVERAGE(T$2:T1757)</f>
        <v>35.154516417805176</v>
      </c>
    </row>
    <row r="1758" spans="1:21" x14ac:dyDescent="0.25">
      <c r="A1758" s="75" t="s">
        <v>9</v>
      </c>
      <c r="B1758">
        <v>0.37500000000000006</v>
      </c>
      <c r="C1758" s="76" t="s">
        <v>91</v>
      </c>
      <c r="E1758">
        <f t="shared" ca="1" si="54"/>
        <v>0.12637384876197666</v>
      </c>
      <c r="F1758">
        <v>0.90909090909090906</v>
      </c>
      <c r="G1758">
        <f>AVERAGE(F$2:F1758)</f>
        <v>131.07076613524535</v>
      </c>
      <c r="T1758">
        <f t="shared" ca="1" si="55"/>
        <v>7.6514595398218104</v>
      </c>
      <c r="U1758">
        <f ca="1">AVERAGE(T$2:T1758)</f>
        <v>35.13886299897878</v>
      </c>
    </row>
    <row r="1759" spans="1:21" x14ac:dyDescent="0.25">
      <c r="A1759" s="75" t="s">
        <v>9</v>
      </c>
      <c r="B1759">
        <v>1.0202020202020201</v>
      </c>
      <c r="C1759" s="76" t="s">
        <v>92</v>
      </c>
      <c r="E1759">
        <f t="shared" ca="1" si="54"/>
        <v>0.8744469558567437</v>
      </c>
      <c r="F1759">
        <v>1.2727272727272729</v>
      </c>
      <c r="G1759">
        <f>AVERAGE(F$2:F1759)</f>
        <v>130.99693334863412</v>
      </c>
      <c r="T1759">
        <f t="shared" ca="1" si="55"/>
        <v>5.3199018025962612</v>
      </c>
      <c r="U1759">
        <f ca="1">AVERAGE(T$2:T1759)</f>
        <v>35.121901132541701</v>
      </c>
    </row>
    <row r="1760" spans="1:21" x14ac:dyDescent="0.25">
      <c r="A1760" s="75" t="s">
        <v>9</v>
      </c>
      <c r="B1760">
        <v>0.64285714285714279</v>
      </c>
      <c r="C1760" s="76" t="s">
        <v>93</v>
      </c>
      <c r="E1760">
        <f t="shared" ca="1" si="54"/>
        <v>0.46131225031168299</v>
      </c>
      <c r="F1760">
        <v>0.13043478260869565</v>
      </c>
      <c r="G1760">
        <f>AVERAGE(F$2:F1760)</f>
        <v>130.92253511181434</v>
      </c>
      <c r="T1760">
        <f t="shared" ca="1" si="55"/>
        <v>2.0260036462846562</v>
      </c>
      <c r="U1760">
        <f ca="1">AVERAGE(T$2:T1760)</f>
        <v>35.103085954891753</v>
      </c>
    </row>
    <row r="1761" spans="1:21" x14ac:dyDescent="0.25">
      <c r="A1761" s="75" t="s">
        <v>9</v>
      </c>
      <c r="B1761">
        <v>7.5144508670520235E-2</v>
      </c>
      <c r="C1761" s="76" t="s">
        <v>94</v>
      </c>
      <c r="E1761">
        <f t="shared" ca="1" si="54"/>
        <v>7.9634174792661772E-2</v>
      </c>
      <c r="F1761">
        <v>0.21065375302663439</v>
      </c>
      <c r="G1761">
        <f>AVERAGE(F$2:F1761)</f>
        <v>130.84826699740594</v>
      </c>
      <c r="T1761">
        <f t="shared" ca="1" si="55"/>
        <v>2.04130616050168</v>
      </c>
      <c r="U1761">
        <f ca="1">AVERAGE(T$2:T1761)</f>
        <v>35.084300852735851</v>
      </c>
    </row>
    <row r="1762" spans="1:21" x14ac:dyDescent="0.25">
      <c r="A1762" s="75" t="s">
        <v>9</v>
      </c>
      <c r="B1762">
        <v>0</v>
      </c>
      <c r="C1762" s="76" t="s">
        <v>95</v>
      </c>
      <c r="E1762">
        <f t="shared" ca="1" si="54"/>
        <v>0.94333718182003934</v>
      </c>
      <c r="F1762">
        <v>0.15966386554621845</v>
      </c>
      <c r="G1762">
        <f>AVERAGE(F$2:F1762)</f>
        <v>130.77405427558205</v>
      </c>
      <c r="T1762">
        <f t="shared" ca="1" si="55"/>
        <v>2.4660518789199428</v>
      </c>
      <c r="U1762">
        <f ca="1">AVERAGE(T$2:T1762)</f>
        <v>35.065778280916533</v>
      </c>
    </row>
    <row r="1763" spans="1:21" x14ac:dyDescent="0.25">
      <c r="B1763">
        <v>0</v>
      </c>
      <c r="C1763" s="76" t="s">
        <v>81</v>
      </c>
      <c r="E1763">
        <f t="shared" ca="1" si="54"/>
        <v>0.62138464479830069</v>
      </c>
      <c r="F1763">
        <v>0.33333333333333331</v>
      </c>
      <c r="G1763">
        <f>AVERAGE(F$2:F1763)</f>
        <v>130.70002435450246</v>
      </c>
      <c r="T1763">
        <f t="shared" ca="1" si="55"/>
        <v>5.5658700277303161</v>
      </c>
      <c r="U1763">
        <f ca="1">AVERAGE(T$2:T1763)</f>
        <v>35.049035994734247</v>
      </c>
    </row>
    <row r="1764" spans="1:21" x14ac:dyDescent="0.25">
      <c r="A1764" s="75" t="s">
        <v>10</v>
      </c>
      <c r="B1764">
        <v>0.49494949494949497</v>
      </c>
      <c r="C1764" s="76" t="s">
        <v>82</v>
      </c>
      <c r="E1764">
        <f t="shared" ca="1" si="54"/>
        <v>0.4245450467787919</v>
      </c>
      <c r="F1764">
        <v>0.84848484848484851</v>
      </c>
      <c r="G1764">
        <f>AVERAGE(F$2:F1764)</f>
        <v>130.62637061683597</v>
      </c>
      <c r="T1764">
        <f t="shared" ca="1" si="55"/>
        <v>19.266743786648952</v>
      </c>
      <c r="U1764">
        <f ca="1">AVERAGE(T$2:T1764)</f>
        <v>35.040084042262272</v>
      </c>
    </row>
    <row r="1765" spans="1:21" x14ac:dyDescent="0.25">
      <c r="A1765" s="75" t="s">
        <v>10</v>
      </c>
      <c r="B1765">
        <v>0.83050847457627119</v>
      </c>
      <c r="C1765" s="76" t="s">
        <v>83</v>
      </c>
      <c r="E1765">
        <f t="shared" ca="1" si="54"/>
        <v>0.63300419643712669</v>
      </c>
      <c r="F1765">
        <v>0.3235294117647059</v>
      </c>
      <c r="G1765">
        <f>AVERAGE(F$2:F1765)</f>
        <v>130.55250279302356</v>
      </c>
      <c r="T1765">
        <f t="shared" ca="1" si="55"/>
        <v>3.1555189867297266</v>
      </c>
      <c r="U1765">
        <f ca="1">AVERAGE(T$2:T1765)</f>
        <v>35.022008892004038</v>
      </c>
    </row>
    <row r="1766" spans="1:21" x14ac:dyDescent="0.25">
      <c r="A1766" s="75" t="s">
        <v>10</v>
      </c>
      <c r="B1766">
        <v>0.62162162162162149</v>
      </c>
      <c r="C1766" s="76" t="s">
        <v>84</v>
      </c>
      <c r="E1766">
        <f t="shared" ca="1" si="54"/>
        <v>0.10684983815184523</v>
      </c>
      <c r="F1766">
        <v>0</v>
      </c>
      <c r="G1766">
        <f>AVERAGE(F$2:F1766)</f>
        <v>130.4785353693448</v>
      </c>
      <c r="T1766">
        <f t="shared" ca="1" si="55"/>
        <v>2.7954312197102849</v>
      </c>
      <c r="U1766">
        <f ca="1">AVERAGE(T$2:T1766)</f>
        <v>35.003750207770437</v>
      </c>
    </row>
    <row r="1767" spans="1:21" x14ac:dyDescent="0.25">
      <c r="A1767" s="75" t="s">
        <v>10</v>
      </c>
      <c r="B1767">
        <v>0.78947368421052633</v>
      </c>
      <c r="C1767" s="76" t="s">
        <v>85</v>
      </c>
      <c r="E1767">
        <f t="shared" ca="1" si="54"/>
        <v>2.5443790588360993E-2</v>
      </c>
      <c r="F1767">
        <v>0.59519725557461411</v>
      </c>
      <c r="G1767">
        <f>AVERAGE(F$2:F1767)</f>
        <v>130.40498874527134</v>
      </c>
      <c r="T1767">
        <f t="shared" ca="1" si="55"/>
        <v>2.8826469233423584</v>
      </c>
      <c r="U1767">
        <f ca="1">AVERAGE(T$2:T1767)</f>
        <v>34.985561587564078</v>
      </c>
    </row>
    <row r="1768" spans="1:21" x14ac:dyDescent="0.25">
      <c r="A1768" s="75" t="s">
        <v>10</v>
      </c>
      <c r="B1768">
        <v>2.002002002002002E-3</v>
      </c>
      <c r="C1768" s="76" t="s">
        <v>86</v>
      </c>
      <c r="E1768">
        <f t="shared" ca="1" si="54"/>
        <v>0.28725970396684153</v>
      </c>
      <c r="F1768">
        <v>0.92</v>
      </c>
      <c r="G1768">
        <f>AVERAGE(F$2:F1768)</f>
        <v>130.33170918174827</v>
      </c>
      <c r="T1768">
        <f t="shared" ca="1" si="55"/>
        <v>2.6849008452546537</v>
      </c>
      <c r="U1768">
        <f ca="1">AVERAGE(T$2:T1768)</f>
        <v>34.967281643737081</v>
      </c>
    </row>
    <row r="1769" spans="1:21" x14ac:dyDescent="0.25">
      <c r="A1769" s="75" t="s">
        <v>10</v>
      </c>
      <c r="B1769">
        <v>0.90291262135922334</v>
      </c>
      <c r="C1769" s="76" t="s">
        <v>87</v>
      </c>
      <c r="E1769">
        <f t="shared" ca="1" si="54"/>
        <v>0.83913629360537445</v>
      </c>
      <c r="F1769">
        <v>0.35135135135135137</v>
      </c>
      <c r="G1769">
        <f>AVERAGE(F$2:F1769)</f>
        <v>130.25819087980798</v>
      </c>
      <c r="T1769">
        <f t="shared" ca="1" si="55"/>
        <v>34.241335288541578</v>
      </c>
      <c r="U1769">
        <f ca="1">AVERAGE(T$2:T1769)</f>
        <v>34.966871040595002</v>
      </c>
    </row>
    <row r="1770" spans="1:21" x14ac:dyDescent="0.25">
      <c r="A1770" s="75" t="s">
        <v>10</v>
      </c>
      <c r="B1770">
        <v>0.9</v>
      </c>
      <c r="C1770" s="76" t="s">
        <v>88</v>
      </c>
      <c r="E1770">
        <f t="shared" ca="1" si="54"/>
        <v>0.38010314496845554</v>
      </c>
      <c r="F1770">
        <v>1192.3269158863634</v>
      </c>
      <c r="G1770">
        <f>AVERAGE(F$2:F1770)</f>
        <v>130.85856890411921</v>
      </c>
      <c r="T1770">
        <f t="shared" ca="1" si="55"/>
        <v>5.0977462573189065</v>
      </c>
      <c r="U1770">
        <f ca="1">AVERAGE(T$2:T1770)</f>
        <v>34.949986289445611</v>
      </c>
    </row>
    <row r="1771" spans="1:21" x14ac:dyDescent="0.25">
      <c r="A1771" s="75" t="s">
        <v>10</v>
      </c>
      <c r="B1771">
        <v>0.81132075471698117</v>
      </c>
      <c r="C1771" s="76" t="s">
        <v>89</v>
      </c>
      <c r="E1771">
        <f t="shared" ca="1" si="54"/>
        <v>0.77454911876811228</v>
      </c>
      <c r="F1771">
        <v>0.1870845204178537</v>
      </c>
      <c r="G1771">
        <f>AVERAGE(F$2:F1771)</f>
        <v>130.78474320672728</v>
      </c>
      <c r="T1771">
        <f t="shared" ca="1" si="55"/>
        <v>2.2279708635372302</v>
      </c>
      <c r="U1771">
        <f ca="1">AVERAGE(T$2:T1771)</f>
        <v>34.931499275080689</v>
      </c>
    </row>
    <row r="1772" spans="1:21" x14ac:dyDescent="0.25">
      <c r="A1772" s="75" t="s">
        <v>10</v>
      </c>
      <c r="B1772">
        <v>4.625</v>
      </c>
      <c r="C1772" s="76" t="s">
        <v>90</v>
      </c>
      <c r="E1772">
        <f t="shared" ca="1" si="54"/>
        <v>0.80097493762772121</v>
      </c>
      <c r="F1772">
        <v>0.99488304093567248</v>
      </c>
      <c r="G1772">
        <f>AVERAGE(F$2:F1772)</f>
        <v>130.7114570067466</v>
      </c>
      <c r="T1772">
        <f t="shared" ca="1" si="55"/>
        <v>24.668814265506338</v>
      </c>
      <c r="U1772">
        <f ca="1">AVERAGE(T$2:T1772)</f>
        <v>34.925704421884994</v>
      </c>
    </row>
    <row r="1773" spans="1:21" x14ac:dyDescent="0.25">
      <c r="A1773" s="75" t="s">
        <v>10</v>
      </c>
      <c r="B1773">
        <v>0.6875</v>
      </c>
      <c r="C1773" s="76" t="s">
        <v>91</v>
      </c>
      <c r="E1773">
        <f t="shared" ca="1" si="54"/>
        <v>0.42714315174216544</v>
      </c>
      <c r="F1773">
        <v>1</v>
      </c>
      <c r="G1773">
        <f>AVERAGE(F$2:F1773)</f>
        <v>130.63825641024167</v>
      </c>
      <c r="T1773">
        <f t="shared" ca="1" si="55"/>
        <v>38.399765060345402</v>
      </c>
      <c r="U1773">
        <f ca="1">AVERAGE(T$2:T1773)</f>
        <v>34.927664952719347</v>
      </c>
    </row>
    <row r="1774" spans="1:21" x14ac:dyDescent="0.25">
      <c r="A1774" s="75" t="s">
        <v>10</v>
      </c>
      <c r="B1774">
        <v>1.5252525252525251</v>
      </c>
      <c r="C1774" s="76" t="s">
        <v>92</v>
      </c>
      <c r="E1774">
        <f t="shared" ca="1" si="54"/>
        <v>0.66678865649748931</v>
      </c>
      <c r="F1774">
        <v>0.91999999999999993</v>
      </c>
      <c r="G1774">
        <f>AVERAGE(F$2:F1774)</f>
        <v>130.56509326505824</v>
      </c>
      <c r="T1774">
        <f t="shared" ca="1" si="55"/>
        <v>7.6489789068150573</v>
      </c>
      <c r="U1774">
        <f ca="1">AVERAGE(T$2:T1774)</f>
        <v>34.912279342992385</v>
      </c>
    </row>
    <row r="1775" spans="1:21" x14ac:dyDescent="0.25">
      <c r="A1775" s="75" t="s">
        <v>10</v>
      </c>
      <c r="B1775">
        <v>0.64285714285714279</v>
      </c>
      <c r="C1775" s="76" t="s">
        <v>93</v>
      </c>
      <c r="E1775">
        <f t="shared" ca="1" si="54"/>
        <v>0.90708263094492414</v>
      </c>
      <c r="F1775">
        <v>0.15384615384615385</v>
      </c>
      <c r="G1775">
        <f>AVERAGE(F$2:F1775)</f>
        <v>130.49158072440929</v>
      </c>
      <c r="T1775">
        <f t="shared" ca="1" si="55"/>
        <v>35.405603940922504</v>
      </c>
      <c r="U1775">
        <f ca="1">AVERAGE(T$2:T1775)</f>
        <v>34.912557429011507</v>
      </c>
    </row>
    <row r="1776" spans="1:21" x14ac:dyDescent="0.25">
      <c r="A1776" s="75" t="s">
        <v>10</v>
      </c>
      <c r="B1776">
        <v>5.7803468208092483E-3</v>
      </c>
      <c r="C1776" s="76" t="s">
        <v>94</v>
      </c>
      <c r="E1776">
        <f t="shared" ca="1" si="54"/>
        <v>0.24389469717360246</v>
      </c>
      <c r="F1776">
        <v>0.98</v>
      </c>
      <c r="G1776">
        <f>AVERAGE(F$2:F1776)</f>
        <v>130.41861645357866</v>
      </c>
      <c r="T1776">
        <f t="shared" ca="1" si="55"/>
        <v>3.4618835448449072</v>
      </c>
      <c r="U1776">
        <f ca="1">AVERAGE(T$2:T1776)</f>
        <v>34.894838739499299</v>
      </c>
    </row>
    <row r="1777" spans="1:21" x14ac:dyDescent="0.25">
      <c r="A1777" s="75" t="s">
        <v>10</v>
      </c>
      <c r="B1777">
        <v>5.7142857142857143E-3</v>
      </c>
      <c r="C1777" s="76" t="s">
        <v>95</v>
      </c>
      <c r="E1777">
        <f t="shared" ca="1" si="54"/>
        <v>0.49028629562542836</v>
      </c>
      <c r="F1777">
        <v>2.0212228398180901E-3</v>
      </c>
      <c r="G1777">
        <f>AVERAGE(F$2:F1777)</f>
        <v>130.34518368599379</v>
      </c>
      <c r="T1777">
        <f t="shared" ca="1" si="55"/>
        <v>16.276603118454357</v>
      </c>
      <c r="U1777">
        <f ca="1">AVERAGE(T$2:T1777)</f>
        <v>34.884355498721682</v>
      </c>
    </row>
    <row r="1778" spans="1:21" x14ac:dyDescent="0.25">
      <c r="B1778">
        <v>4.625</v>
      </c>
      <c r="C1778" s="76" t="s">
        <v>81</v>
      </c>
      <c r="E1778">
        <f t="shared" ca="1" si="54"/>
        <v>0.1096839478001399</v>
      </c>
      <c r="F1778">
        <v>0.99999894444444448</v>
      </c>
      <c r="G1778">
        <f>AVERAGE(F$2:F1778)</f>
        <v>130.27239517460291</v>
      </c>
      <c r="T1778">
        <f t="shared" ca="1" si="55"/>
        <v>4.5364449559800821</v>
      </c>
      <c r="U1778">
        <f ca="1">AVERAGE(T$2:T1778)</f>
        <v>34.867277327341412</v>
      </c>
    </row>
    <row r="1779" spans="1:21" x14ac:dyDescent="0.25">
      <c r="A1779" s="75" t="s">
        <v>11</v>
      </c>
      <c r="B1779">
        <v>0.51515151515151514</v>
      </c>
      <c r="C1779" s="76" t="s">
        <v>82</v>
      </c>
      <c r="E1779">
        <f t="shared" ca="1" si="54"/>
        <v>0.25909257982097611</v>
      </c>
      <c r="F1779">
        <v>7.7669902912621436E-2</v>
      </c>
      <c r="G1779">
        <f>AVERAGE(F$2:F1779)</f>
        <v>130.19916979481008</v>
      </c>
      <c r="T1779">
        <f t="shared" ca="1" si="55"/>
        <v>20.410030283599657</v>
      </c>
      <c r="U1779">
        <f ca="1">AVERAGE(T$2:T1779)</f>
        <v>34.859146142277439</v>
      </c>
    </row>
    <row r="1780" spans="1:21" x14ac:dyDescent="0.25">
      <c r="A1780" s="75" t="s">
        <v>11</v>
      </c>
      <c r="B1780">
        <v>0.78813559322033899</v>
      </c>
      <c r="C1780" s="76" t="s">
        <v>83</v>
      </c>
      <c r="E1780">
        <f t="shared" ca="1" si="54"/>
        <v>0.36625541265641448</v>
      </c>
      <c r="F1780">
        <v>90.818181818181813</v>
      </c>
      <c r="G1780">
        <f>AVERAGE(F$2:F1780)</f>
        <v>130.17703320797665</v>
      </c>
      <c r="T1780">
        <f t="shared" ca="1" si="55"/>
        <v>5.9244264201859789</v>
      </c>
      <c r="U1780">
        <f ca="1">AVERAGE(T$2:T1780)</f>
        <v>34.842881544344841</v>
      </c>
    </row>
    <row r="1781" spans="1:21" x14ac:dyDescent="0.25">
      <c r="A1781" s="75" t="s">
        <v>11</v>
      </c>
      <c r="B1781">
        <v>5.4054054054054099E-2</v>
      </c>
      <c r="C1781" s="76" t="s">
        <v>84</v>
      </c>
      <c r="E1781">
        <f t="shared" ca="1" si="54"/>
        <v>0.89414308571842049</v>
      </c>
      <c r="F1781">
        <v>1.1739130434782608</v>
      </c>
      <c r="G1781">
        <f>AVERAGE(F$2:F1781)</f>
        <v>130.10455954496291</v>
      </c>
      <c r="T1781">
        <f t="shared" ca="1" si="55"/>
        <v>33.128382145003158</v>
      </c>
      <c r="U1781">
        <f ca="1">AVERAGE(T$2:T1781)</f>
        <v>34.8419183424351</v>
      </c>
    </row>
    <row r="1782" spans="1:21" x14ac:dyDescent="0.25">
      <c r="A1782" s="75" t="s">
        <v>11</v>
      </c>
      <c r="B1782">
        <v>0.57894736842105265</v>
      </c>
      <c r="C1782" s="76" t="s">
        <v>85</v>
      </c>
      <c r="E1782">
        <f t="shared" ca="1" si="54"/>
        <v>2.7341510691743842E-2</v>
      </c>
      <c r="F1782">
        <v>0.49328604003040283</v>
      </c>
      <c r="G1782">
        <f>AVERAGE(F$2:F1782)</f>
        <v>130.03178510728466</v>
      </c>
      <c r="T1782">
        <f t="shared" ca="1" si="55"/>
        <v>2.5177341634352679</v>
      </c>
      <c r="U1782">
        <f ca="1">AVERAGE(T$2:T1782)</f>
        <v>34.823768884726512</v>
      </c>
    </row>
    <row r="1783" spans="1:21" x14ac:dyDescent="0.25">
      <c r="A1783" s="75" t="s">
        <v>11</v>
      </c>
      <c r="B1783">
        <v>3.003003003003003E-3</v>
      </c>
      <c r="C1783" s="76" t="s">
        <v>86</v>
      </c>
      <c r="E1783">
        <f t="shared" ca="1" si="54"/>
        <v>9.4757919473018148E-2</v>
      </c>
      <c r="F1783">
        <v>0.16666666666666663</v>
      </c>
      <c r="G1783">
        <f>AVERAGE(F$2:F1783)</f>
        <v>129.95890905877701</v>
      </c>
      <c r="T1783">
        <f t="shared" ca="1" si="55"/>
        <v>2.2086349963747924</v>
      </c>
      <c r="U1783">
        <f ca="1">AVERAGE(T$2:T1783)</f>
        <v>34.805466340456952</v>
      </c>
    </row>
    <row r="1784" spans="1:21" x14ac:dyDescent="0.25">
      <c r="A1784" s="75" t="s">
        <v>11</v>
      </c>
      <c r="B1784">
        <v>3.6116504854368934</v>
      </c>
      <c r="C1784" s="76" t="s">
        <v>87</v>
      </c>
      <c r="E1784">
        <f t="shared" ca="1" si="54"/>
        <v>0.38616164922480811</v>
      </c>
      <c r="F1784">
        <v>0.7</v>
      </c>
      <c r="G1784">
        <f>AVERAGE(F$2:F1784)</f>
        <v>129.88641387702785</v>
      </c>
      <c r="T1784">
        <f t="shared" ca="1" si="55"/>
        <v>3.3824776549217725</v>
      </c>
      <c r="U1784">
        <f ca="1">AVERAGE(T$2:T1784)</f>
        <v>34.787842678827374</v>
      </c>
    </row>
    <row r="1785" spans="1:21" x14ac:dyDescent="0.25">
      <c r="A1785" s="75" t="s">
        <v>11</v>
      </c>
      <c r="B1785">
        <v>1</v>
      </c>
      <c r="C1785" s="76" t="s">
        <v>88</v>
      </c>
      <c r="E1785">
        <f t="shared" ca="1" si="54"/>
        <v>0.37932113260944722</v>
      </c>
      <c r="F1785">
        <v>8.2737112456430006E-2</v>
      </c>
      <c r="G1785">
        <f>AVERAGE(F$2:F1785)</f>
        <v>129.81365396852752</v>
      </c>
      <c r="T1785">
        <f t="shared" ca="1" si="55"/>
        <v>52.838251872961578</v>
      </c>
      <c r="U1785">
        <f ca="1">AVERAGE(T$2:T1785)</f>
        <v>34.797960621200765</v>
      </c>
    </row>
    <row r="1786" spans="1:21" x14ac:dyDescent="0.25">
      <c r="A1786" s="75" t="s">
        <v>11</v>
      </c>
      <c r="B1786">
        <v>1.8301886792452831</v>
      </c>
      <c r="C1786" s="76" t="s">
        <v>89</v>
      </c>
      <c r="E1786">
        <f t="shared" ca="1" si="54"/>
        <v>0.7843898353232539</v>
      </c>
      <c r="F1786">
        <v>0.52631578947368418</v>
      </c>
      <c r="G1786">
        <f>AVERAGE(F$2:F1786)</f>
        <v>129.74122408719472</v>
      </c>
      <c r="T1786">
        <f t="shared" ca="1" si="55"/>
        <v>5.2284366961552422</v>
      </c>
      <c r="U1786">
        <f ca="1">AVERAGE(T$2:T1786)</f>
        <v>34.781395061578891</v>
      </c>
    </row>
    <row r="1787" spans="1:21" x14ac:dyDescent="0.25">
      <c r="A1787" s="75" t="s">
        <v>11</v>
      </c>
      <c r="B1787">
        <v>0.56249999999999989</v>
      </c>
      <c r="C1787" s="76" t="s">
        <v>90</v>
      </c>
      <c r="E1787">
        <f t="shared" ca="1" si="54"/>
        <v>0.83944509152701352</v>
      </c>
      <c r="F1787">
        <v>0.34927606962746055</v>
      </c>
      <c r="G1787">
        <f>AVERAGE(F$2:F1787)</f>
        <v>129.66877618796877</v>
      </c>
      <c r="T1787">
        <f t="shared" ca="1" si="55"/>
        <v>2.1546393043680951</v>
      </c>
      <c r="U1787">
        <f ca="1">AVERAGE(T$2:T1787)</f>
        <v>34.763127001244513</v>
      </c>
    </row>
    <row r="1788" spans="1:21" x14ac:dyDescent="0.25">
      <c r="A1788" s="75" t="s">
        <v>11</v>
      </c>
      <c r="B1788">
        <v>6.2500000000000056E-2</v>
      </c>
      <c r="C1788" s="76" t="s">
        <v>91</v>
      </c>
      <c r="E1788">
        <f t="shared" ca="1" si="54"/>
        <v>0.61894445682508425</v>
      </c>
      <c r="F1788">
        <v>9.0000000000000018</v>
      </c>
      <c r="G1788">
        <f>AVERAGE(F$2:F1788)</f>
        <v>129.60125029194865</v>
      </c>
      <c r="T1788">
        <f t="shared" ca="1" si="55"/>
        <v>2.7943602008551127</v>
      </c>
      <c r="U1788">
        <f ca="1">AVERAGE(T$2:T1788)</f>
        <v>34.745237372369083</v>
      </c>
    </row>
    <row r="1789" spans="1:21" x14ac:dyDescent="0.25">
      <c r="A1789" s="75" t="s">
        <v>11</v>
      </c>
      <c r="B1789">
        <v>1.0101010101010065E-2</v>
      </c>
      <c r="C1789" s="76" t="s">
        <v>92</v>
      </c>
      <c r="E1789">
        <f t="shared" ca="1" si="54"/>
        <v>0.64358485972132351</v>
      </c>
      <c r="F1789">
        <v>0.18181818181818185</v>
      </c>
      <c r="G1789">
        <f>AVERAGE(F$2:F1789)</f>
        <v>129.52886805922486</v>
      </c>
      <c r="T1789">
        <f t="shared" ca="1" si="55"/>
        <v>29.67120027943637</v>
      </c>
      <c r="U1789">
        <f ca="1">AVERAGE(T$2:T1789)</f>
        <v>34.742399544017331</v>
      </c>
    </row>
    <row r="1790" spans="1:21" x14ac:dyDescent="0.25">
      <c r="A1790" s="75" t="s">
        <v>11</v>
      </c>
      <c r="B1790">
        <v>7.1428571428571494E-2</v>
      </c>
      <c r="C1790" s="76" t="s">
        <v>93</v>
      </c>
      <c r="E1790">
        <f t="shared" ca="1" si="54"/>
        <v>0.72563142463701591</v>
      </c>
      <c r="F1790">
        <v>0.9375</v>
      </c>
      <c r="G1790">
        <f>AVERAGE(F$2:F1790)</f>
        <v>129.45698915030411</v>
      </c>
      <c r="T1790">
        <f t="shared" ca="1" si="55"/>
        <v>5.1224201346031117</v>
      </c>
      <c r="U1790">
        <f ca="1">AVERAGE(T$2:T1790)</f>
        <v>34.725842819920395</v>
      </c>
    </row>
    <row r="1791" spans="1:21" x14ac:dyDescent="0.25">
      <c r="A1791" s="75" t="s">
        <v>11</v>
      </c>
      <c r="B1791">
        <v>0.59537572254335258</v>
      </c>
      <c r="C1791" s="76" t="s">
        <v>94</v>
      </c>
      <c r="E1791">
        <f t="shared" ca="1" si="54"/>
        <v>0.2707420331658158</v>
      </c>
      <c r="F1791">
        <v>4.5555555555555562</v>
      </c>
      <c r="G1791">
        <f>AVERAGE(F$2:F1791)</f>
        <v>129.38721181310032</v>
      </c>
      <c r="T1791">
        <f t="shared" ca="1" si="55"/>
        <v>2.4464241023753361</v>
      </c>
      <c r="U1791">
        <f ca="1">AVERAGE(T$2:T1791)</f>
        <v>34.707809625106123</v>
      </c>
    </row>
    <row r="1792" spans="1:21" x14ac:dyDescent="0.25">
      <c r="A1792" s="75" t="s">
        <v>11</v>
      </c>
      <c r="B1792">
        <v>0.5714285714285714</v>
      </c>
      <c r="C1792" s="76" t="s">
        <v>95</v>
      </c>
      <c r="E1792">
        <f t="shared" ca="1" si="54"/>
        <v>0.86536806448844072</v>
      </c>
      <c r="F1792">
        <v>0.82942430703624737</v>
      </c>
      <c r="G1792">
        <f>AVERAGE(F$2:F1792)</f>
        <v>129.31543192057879</v>
      </c>
      <c r="T1792">
        <f t="shared" ca="1" si="55"/>
        <v>2.6051334834250941</v>
      </c>
      <c r="U1792">
        <f ca="1">AVERAGE(T$2:T1792)</f>
        <v>34.689885182815964</v>
      </c>
    </row>
    <row r="1793" spans="1:21" x14ac:dyDescent="0.25">
      <c r="B1793">
        <v>0</v>
      </c>
      <c r="C1793" s="76" t="s">
        <v>81</v>
      </c>
      <c r="E1793">
        <f t="shared" ca="1" si="54"/>
        <v>0.65933903256745374</v>
      </c>
      <c r="F1793">
        <v>361.63736263736263</v>
      </c>
      <c r="G1793">
        <f>AVERAGE(F$2:F1793)</f>
        <v>129.44507585513057</v>
      </c>
      <c r="T1793">
        <f t="shared" ca="1" si="55"/>
        <v>2.6858209739802201</v>
      </c>
      <c r="U1793">
        <f ca="1">AVERAGE(T$2:T1793)</f>
        <v>34.67202577198514</v>
      </c>
    </row>
    <row r="1794" spans="1:21" x14ac:dyDescent="0.25">
      <c r="A1794" s="75" t="s">
        <v>12</v>
      </c>
      <c r="B1794">
        <v>1.0101010101010065E-2</v>
      </c>
      <c r="C1794" s="76" t="s">
        <v>82</v>
      </c>
      <c r="E1794">
        <f t="shared" ref="E1794:E1857" ca="1" si="56">RAND()</f>
        <v>7.1477245081822849E-2</v>
      </c>
      <c r="F1794">
        <v>0.5</v>
      </c>
      <c r="G1794">
        <f>AVERAGE(F$2:F1794)</f>
        <v>129.3731600292214</v>
      </c>
      <c r="T1794">
        <f t="shared" ca="1" si="55"/>
        <v>34.333357679918983</v>
      </c>
      <c r="U1794">
        <f ca="1">AVERAGE(T$2:T1794)</f>
        <v>34.671836888498213</v>
      </c>
    </row>
    <row r="1795" spans="1:21" x14ac:dyDescent="0.25">
      <c r="A1795" s="75" t="s">
        <v>12</v>
      </c>
      <c r="B1795">
        <v>4.661016949152548E-2</v>
      </c>
      <c r="C1795" s="76" t="s">
        <v>83</v>
      </c>
      <c r="E1795">
        <f t="shared" ca="1" si="56"/>
        <v>0.25957729586911438</v>
      </c>
      <c r="F1795">
        <v>0.90243902439024393</v>
      </c>
      <c r="G1795">
        <f>AVERAGE(F$2:F1795)</f>
        <v>129.30154870201693</v>
      </c>
      <c r="T1795">
        <f t="shared" ref="T1795:T1858" ca="1" si="57">2*RAND()^-1</f>
        <v>7.2340382308850533</v>
      </c>
      <c r="U1795">
        <f ca="1">AVERAGE(T$2:T1795)</f>
        <v>34.656542686347919</v>
      </c>
    </row>
    <row r="1796" spans="1:21" x14ac:dyDescent="0.25">
      <c r="A1796" s="75" t="s">
        <v>12</v>
      </c>
      <c r="B1796">
        <v>8.108108108108103E-2</v>
      </c>
      <c r="C1796" s="76" t="s">
        <v>84</v>
      </c>
      <c r="E1796">
        <f t="shared" ca="1" si="56"/>
        <v>0.22184687432240879</v>
      </c>
      <c r="F1796">
        <v>0.971830985915493</v>
      </c>
      <c r="G1796">
        <f>AVERAGE(F$2:F1796)</f>
        <v>129.23005582306646</v>
      </c>
      <c r="T1796">
        <f t="shared" ca="1" si="57"/>
        <v>4.2711264064007466</v>
      </c>
      <c r="U1796">
        <f ca="1">AVERAGE(T$2:T1796)</f>
        <v>34.639614877835413</v>
      </c>
    </row>
    <row r="1797" spans="1:21" x14ac:dyDescent="0.25">
      <c r="A1797" s="75" t="s">
        <v>12</v>
      </c>
      <c r="B1797">
        <v>0.36842105263157893</v>
      </c>
      <c r="C1797" s="76" t="s">
        <v>85</v>
      </c>
      <c r="E1797">
        <f t="shared" ca="1" si="56"/>
        <v>6.2260052363257934E-2</v>
      </c>
      <c r="F1797">
        <v>5.2287581699346407E-2</v>
      </c>
      <c r="G1797">
        <f>AVERAGE(F$2:F1797)</f>
        <v>129.15813056235299</v>
      </c>
      <c r="T1797">
        <f t="shared" ca="1" si="57"/>
        <v>3.1108801860778672</v>
      </c>
      <c r="U1797">
        <f ca="1">AVERAGE(T$2:T1797)</f>
        <v>34.62205990306272</v>
      </c>
    </row>
    <row r="1798" spans="1:21" x14ac:dyDescent="0.25">
      <c r="A1798" s="75" t="s">
        <v>12</v>
      </c>
      <c r="B1798">
        <v>5.005005005005005E-4</v>
      </c>
      <c r="C1798" s="76" t="s">
        <v>86</v>
      </c>
      <c r="E1798">
        <f t="shared" ca="1" si="56"/>
        <v>0.18669590200954611</v>
      </c>
      <c r="F1798">
        <v>0.45454545454545442</v>
      </c>
      <c r="G1798">
        <f>AVERAGE(F$2:F1798)</f>
        <v>129.08650920169202</v>
      </c>
      <c r="T1798">
        <f t="shared" ca="1" si="57"/>
        <v>29.429718428431723</v>
      </c>
      <c r="U1798">
        <f ca="1">AVERAGE(T$2:T1798)</f>
        <v>34.619170453160308</v>
      </c>
    </row>
    <row r="1799" spans="1:21" x14ac:dyDescent="0.25">
      <c r="A1799" s="75" t="s">
        <v>12</v>
      </c>
      <c r="B1799">
        <v>2.8834951456310676</v>
      </c>
      <c r="C1799" s="76" t="s">
        <v>87</v>
      </c>
      <c r="E1799">
        <f t="shared" ca="1" si="56"/>
        <v>0.24971636020841914</v>
      </c>
      <c r="F1799">
        <v>0.79694519317160828</v>
      </c>
      <c r="G1799">
        <f>AVERAGE(F$2:F1799)</f>
        <v>129.0151579425104</v>
      </c>
      <c r="T1799">
        <f t="shared" ca="1" si="57"/>
        <v>2.7016885093264582</v>
      </c>
      <c r="U1799">
        <f ca="1">AVERAGE(T$2:T1799)</f>
        <v>34.60141879468209</v>
      </c>
    </row>
    <row r="1800" spans="1:21" x14ac:dyDescent="0.25">
      <c r="A1800" s="75" t="s">
        <v>12</v>
      </c>
      <c r="B1800">
        <v>0</v>
      </c>
      <c r="C1800" s="76" t="s">
        <v>88</v>
      </c>
      <c r="E1800">
        <f t="shared" ca="1" si="56"/>
        <v>0.57933075503280429</v>
      </c>
      <c r="F1800">
        <v>0.66666666666666663</v>
      </c>
      <c r="G1800">
        <f>AVERAGE(F$2:F1800)</f>
        <v>128.94381358938321</v>
      </c>
      <c r="T1800">
        <f t="shared" ca="1" si="57"/>
        <v>2.1572318199578571</v>
      </c>
      <c r="U1800">
        <f ca="1">AVERAGE(T$2:T1800)</f>
        <v>34.583384227158625</v>
      </c>
    </row>
    <row r="1801" spans="1:21" x14ac:dyDescent="0.25">
      <c r="A1801" s="75" t="s">
        <v>12</v>
      </c>
      <c r="B1801">
        <v>2.7735849056603774</v>
      </c>
      <c r="C1801" s="76" t="s">
        <v>89</v>
      </c>
      <c r="E1801">
        <f t="shared" ca="1" si="56"/>
        <v>0.81414065354051945</v>
      </c>
      <c r="F1801">
        <v>0.25</v>
      </c>
      <c r="G1801">
        <f>AVERAGE(F$2:F1801)</f>
        <v>128.87231702627798</v>
      </c>
      <c r="T1801">
        <f t="shared" ca="1" si="57"/>
        <v>5.0510600030697823</v>
      </c>
      <c r="U1801">
        <f ca="1">AVERAGE(T$2:T1801)</f>
        <v>34.566977380367462</v>
      </c>
    </row>
    <row r="1802" spans="1:21" x14ac:dyDescent="0.25">
      <c r="A1802" s="75" t="s">
        <v>12</v>
      </c>
      <c r="B1802">
        <v>6.2500000000000056E-2</v>
      </c>
      <c r="C1802" s="76" t="s">
        <v>90</v>
      </c>
      <c r="E1802">
        <f t="shared" ca="1" si="56"/>
        <v>0.19724240801209658</v>
      </c>
      <c r="F1802">
        <v>7.333333333333333</v>
      </c>
      <c r="G1802">
        <f>AVERAGE(F$2:F1802)</f>
        <v>128.80483285987435</v>
      </c>
      <c r="T1802">
        <f t="shared" ca="1" si="57"/>
        <v>11.432662447421487</v>
      </c>
      <c r="U1802">
        <f ca="1">AVERAGE(T$2:T1802)</f>
        <v>34.554132119438563</v>
      </c>
    </row>
    <row r="1803" spans="1:21" x14ac:dyDescent="0.25">
      <c r="A1803" s="75" t="s">
        <v>12</v>
      </c>
      <c r="B1803">
        <v>6.2500000000000056E-2</v>
      </c>
      <c r="C1803" s="76" t="s">
        <v>91</v>
      </c>
      <c r="E1803">
        <f t="shared" ca="1" si="56"/>
        <v>0.24549856830939143</v>
      </c>
      <c r="F1803">
        <v>0.25</v>
      </c>
      <c r="G1803">
        <f>AVERAGE(F$2:F1803)</f>
        <v>128.73349277504644</v>
      </c>
      <c r="T1803">
        <f t="shared" ca="1" si="57"/>
        <v>2.2853070314204915</v>
      </c>
      <c r="U1803">
        <f ca="1">AVERAGE(T$2:T1803)</f>
        <v>34.536224891309807</v>
      </c>
    </row>
    <row r="1804" spans="1:21" x14ac:dyDescent="0.25">
      <c r="A1804" s="75" t="s">
        <v>12</v>
      </c>
      <c r="B1804">
        <v>0</v>
      </c>
      <c r="C1804" s="76" t="s">
        <v>92</v>
      </c>
      <c r="E1804">
        <f t="shared" ca="1" si="56"/>
        <v>0.26594404087560819</v>
      </c>
      <c r="F1804">
        <v>0.34782608695652173</v>
      </c>
      <c r="G1804">
        <f>AVERAGE(F$2:F1804)</f>
        <v>128.66228608248511</v>
      </c>
      <c r="T1804">
        <f t="shared" ca="1" si="57"/>
        <v>10.937027768236479</v>
      </c>
      <c r="U1804">
        <f ca="1">AVERAGE(T$2:T1804)</f>
        <v>34.523136040991965</v>
      </c>
    </row>
    <row r="1805" spans="1:21" x14ac:dyDescent="0.25">
      <c r="A1805" s="75" t="s">
        <v>12</v>
      </c>
      <c r="B1805">
        <v>0.28571428571428564</v>
      </c>
      <c r="C1805" s="76" t="s">
        <v>93</v>
      </c>
      <c r="E1805">
        <f t="shared" ca="1" si="56"/>
        <v>0.26349331447404301</v>
      </c>
      <c r="F1805">
        <v>0.25</v>
      </c>
      <c r="G1805">
        <f>AVERAGE(F$2:F1805)</f>
        <v>128.59110410572097</v>
      </c>
      <c r="T1805">
        <f t="shared" ca="1" si="57"/>
        <v>2.9477656455666152</v>
      </c>
      <c r="U1805">
        <f ca="1">AVERAGE(T$2:T1805)</f>
        <v>34.505633064054365</v>
      </c>
    </row>
    <row r="1806" spans="1:21" x14ac:dyDescent="0.25">
      <c r="A1806" s="75" t="s">
        <v>12</v>
      </c>
      <c r="B1806">
        <v>7.5144508670520235E-2</v>
      </c>
      <c r="C1806" s="76" t="s">
        <v>94</v>
      </c>
      <c r="E1806">
        <f t="shared" ca="1" si="56"/>
        <v>0.49567428952361103</v>
      </c>
      <c r="F1806">
        <v>0.16666666666666663</v>
      </c>
      <c r="G1806">
        <f>AVERAGE(F$2:F1806)</f>
        <v>128.51995483290156</v>
      </c>
      <c r="T1806">
        <f t="shared" ca="1" si="57"/>
        <v>4.3242836027839413</v>
      </c>
      <c r="U1806">
        <f ca="1">AVERAGE(T$2:T1806)</f>
        <v>34.488912094823746</v>
      </c>
    </row>
    <row r="1807" spans="1:21" x14ac:dyDescent="0.25">
      <c r="A1807" s="75" t="s">
        <v>12</v>
      </c>
      <c r="B1807">
        <v>8.5714285714285715E-2</v>
      </c>
      <c r="C1807" s="76" t="s">
        <v>95</v>
      </c>
      <c r="E1807">
        <f t="shared" ca="1" si="56"/>
        <v>0.83771404108150438</v>
      </c>
      <c r="F1807">
        <v>0.81308411214953269</v>
      </c>
      <c r="G1807">
        <f>AVERAGE(F$2:F1807)</f>
        <v>128.44924227990003</v>
      </c>
      <c r="T1807">
        <f t="shared" ca="1" si="57"/>
        <v>3.1679118270504976</v>
      </c>
      <c r="U1807">
        <f ca="1">AVERAGE(T$2:T1807)</f>
        <v>34.471569348274592</v>
      </c>
    </row>
    <row r="1808" spans="1:21" x14ac:dyDescent="0.25">
      <c r="B1808">
        <v>0.125</v>
      </c>
      <c r="C1808" s="76" t="s">
        <v>81</v>
      </c>
      <c r="E1808">
        <f t="shared" ca="1" si="56"/>
        <v>0.17715786619343399</v>
      </c>
      <c r="F1808">
        <v>7.5566750629722425E-3</v>
      </c>
      <c r="G1808">
        <f>AVERAGE(F$2:F1808)</f>
        <v>128.37816221038989</v>
      </c>
      <c r="T1808">
        <f t="shared" ca="1" si="57"/>
        <v>8.4764391925132436</v>
      </c>
      <c r="U1808">
        <f ca="1">AVERAGE(T$2:T1808)</f>
        <v>34.457183554054467</v>
      </c>
    </row>
    <row r="1809" spans="1:21" x14ac:dyDescent="0.25">
      <c r="A1809" s="75" t="s">
        <v>13</v>
      </c>
      <c r="B1809">
        <v>2.0303030303030303</v>
      </c>
      <c r="C1809" s="76" t="s">
        <v>82</v>
      </c>
      <c r="E1809">
        <f t="shared" ca="1" si="56"/>
        <v>0.72119277355477851</v>
      </c>
      <c r="F1809">
        <v>0.37560038424591741</v>
      </c>
      <c r="G1809">
        <f>AVERAGE(F$2:F1809)</f>
        <v>128.30736433327368</v>
      </c>
      <c r="T1809">
        <f t="shared" ca="1" si="57"/>
        <v>2.8275743822348849</v>
      </c>
      <c r="U1809">
        <f ca="1">AVERAGE(T$2:T1809)</f>
        <v>34.439689301193951</v>
      </c>
    </row>
    <row r="1810" spans="1:21" x14ac:dyDescent="0.25">
      <c r="A1810" s="75" t="s">
        <v>13</v>
      </c>
      <c r="B1810">
        <v>0.57627118644067798</v>
      </c>
      <c r="C1810" s="76" t="s">
        <v>83</v>
      </c>
      <c r="E1810">
        <f t="shared" ca="1" si="56"/>
        <v>0.51778782110648836</v>
      </c>
      <c r="F1810">
        <v>0.60861056751467713</v>
      </c>
      <c r="G1810">
        <f>AVERAGE(F$2:F1810)</f>
        <v>128.23677353517209</v>
      </c>
      <c r="T1810">
        <f t="shared" ca="1" si="57"/>
        <v>2.5595614566608851</v>
      </c>
      <c r="U1810">
        <f ca="1">AVERAGE(T$2:T1810)</f>
        <v>34.422066234392105</v>
      </c>
    </row>
    <row r="1811" spans="1:21" x14ac:dyDescent="0.25">
      <c r="A1811" s="75" t="s">
        <v>13</v>
      </c>
      <c r="B1811">
        <v>5.4054054054054099E-2</v>
      </c>
      <c r="C1811" s="76" t="s">
        <v>84</v>
      </c>
      <c r="E1811">
        <f t="shared" ca="1" si="56"/>
        <v>0.26996114897306134</v>
      </c>
      <c r="F1811">
        <v>0.72222222222222221</v>
      </c>
      <c r="G1811">
        <f>AVERAGE(F$2:F1811)</f>
        <v>128.16632350682241</v>
      </c>
      <c r="T1811">
        <f t="shared" ca="1" si="57"/>
        <v>3.0036662333792257</v>
      </c>
      <c r="U1811">
        <f ca="1">AVERAGE(T$2:T1811)</f>
        <v>34.404708002347348</v>
      </c>
    </row>
    <row r="1812" spans="1:21" x14ac:dyDescent="0.25">
      <c r="A1812" s="75" t="s">
        <v>13</v>
      </c>
      <c r="B1812">
        <v>0.57894736842105265</v>
      </c>
      <c r="C1812" s="76" t="s">
        <v>85</v>
      </c>
      <c r="E1812">
        <f t="shared" ca="1" si="56"/>
        <v>0.85386233872836492</v>
      </c>
      <c r="F1812">
        <v>0.83606557377049184</v>
      </c>
      <c r="G1812">
        <f>AVERAGE(F$2:F1812)</f>
        <v>128.096014142972</v>
      </c>
      <c r="T1812">
        <f t="shared" ca="1" si="57"/>
        <v>3.9074169450372529</v>
      </c>
      <c r="U1812">
        <f ca="1">AVERAGE(T$2:T1812)</f>
        <v>34.387867974154467</v>
      </c>
    </row>
    <row r="1813" spans="1:21" x14ac:dyDescent="0.25">
      <c r="A1813" s="75" t="s">
        <v>13</v>
      </c>
      <c r="B1813">
        <v>1.001001001001001E-3</v>
      </c>
      <c r="C1813" s="76" t="s">
        <v>86</v>
      </c>
      <c r="E1813">
        <f t="shared" ca="1" si="56"/>
        <v>0.26503191256320302</v>
      </c>
      <c r="F1813">
        <v>0.85046728971962615</v>
      </c>
      <c r="G1813">
        <f>AVERAGE(F$2:F1813)</f>
        <v>128.02579033124283</v>
      </c>
      <c r="T1813">
        <f t="shared" ca="1" si="57"/>
        <v>11.969597970193719</v>
      </c>
      <c r="U1813">
        <f ca="1">AVERAGE(T$2:T1813)</f>
        <v>34.375495860465747</v>
      </c>
    </row>
    <row r="1814" spans="1:21" x14ac:dyDescent="0.25">
      <c r="A1814" s="75" t="s">
        <v>13</v>
      </c>
      <c r="B1814">
        <v>0.95145631067961167</v>
      </c>
      <c r="C1814" s="76" t="s">
        <v>87</v>
      </c>
      <c r="E1814">
        <f t="shared" ca="1" si="56"/>
        <v>0.10659565930755366</v>
      </c>
      <c r="F1814">
        <v>0.26213592233009708</v>
      </c>
      <c r="G1814">
        <f>AVERAGE(F$2:F1814)</f>
        <v>127.95531947939014</v>
      </c>
      <c r="T1814">
        <f t="shared" ca="1" si="57"/>
        <v>2.4605191100286055</v>
      </c>
      <c r="U1814">
        <f ca="1">AVERAGE(T$2:T1814)</f>
        <v>34.357892453543279</v>
      </c>
    </row>
    <row r="1815" spans="1:21" x14ac:dyDescent="0.25">
      <c r="A1815" s="75" t="s">
        <v>13</v>
      </c>
      <c r="B1815">
        <v>0.5</v>
      </c>
      <c r="C1815" s="76" t="s">
        <v>88</v>
      </c>
      <c r="E1815">
        <f t="shared" ca="1" si="56"/>
        <v>0.58300084994555101</v>
      </c>
      <c r="F1815">
        <v>0.8833333333333333</v>
      </c>
      <c r="G1815">
        <f>AVERAGE(F$2:F1815)</f>
        <v>127.88526877037908</v>
      </c>
      <c r="T1815">
        <f t="shared" ca="1" si="57"/>
        <v>2.2698368028793183</v>
      </c>
      <c r="U1815">
        <f ca="1">AVERAGE(T$2:T1815)</f>
        <v>34.340203337969591</v>
      </c>
    </row>
    <row r="1816" spans="1:21" x14ac:dyDescent="0.25">
      <c r="A1816" s="75" t="s">
        <v>13</v>
      </c>
      <c r="B1816">
        <v>5.6603773584905627E-2</v>
      </c>
      <c r="C1816" s="76" t="s">
        <v>89</v>
      </c>
      <c r="E1816">
        <f t="shared" ca="1" si="56"/>
        <v>0.68573352118507247</v>
      </c>
      <c r="F1816">
        <v>0.46695095948827292</v>
      </c>
      <c r="G1816">
        <f>AVERAGE(F$2:F1816)</f>
        <v>127.81506584045573</v>
      </c>
      <c r="T1816">
        <f t="shared" ca="1" si="57"/>
        <v>3.1260641775926636</v>
      </c>
      <c r="U1816">
        <f ca="1">AVERAGE(T$2:T1816)</f>
        <v>34.323005465153962</v>
      </c>
    </row>
    <row r="1817" spans="1:21" x14ac:dyDescent="0.25">
      <c r="A1817" s="75" t="s">
        <v>13</v>
      </c>
      <c r="B1817">
        <v>2.125</v>
      </c>
      <c r="C1817" s="76" t="s">
        <v>90</v>
      </c>
      <c r="E1817">
        <f t="shared" ca="1" si="56"/>
        <v>0.77927914274664545</v>
      </c>
      <c r="F1817">
        <v>0.11816578483245149</v>
      </c>
      <c r="G1817">
        <f>AVERAGE(F$2:F1817)</f>
        <v>127.74474816421366</v>
      </c>
      <c r="T1817">
        <f t="shared" ca="1" si="57"/>
        <v>6.000343055822432</v>
      </c>
      <c r="U1817">
        <f ca="1">AVERAGE(T$2:T1817)</f>
        <v>34.307409285413137</v>
      </c>
    </row>
    <row r="1818" spans="1:21" x14ac:dyDescent="0.25">
      <c r="A1818" s="75" t="s">
        <v>13</v>
      </c>
      <c r="B1818">
        <v>0.6875</v>
      </c>
      <c r="C1818" s="76" t="s">
        <v>91</v>
      </c>
      <c r="E1818">
        <f t="shared" ca="1" si="56"/>
        <v>6.7568699156110856E-2</v>
      </c>
      <c r="F1818">
        <v>0.41176470588235292</v>
      </c>
      <c r="G1818">
        <f>AVERAGE(F$2:F1818)</f>
        <v>127.67466947216174</v>
      </c>
      <c r="T1818">
        <f t="shared" ca="1" si="57"/>
        <v>5.4688163934046106</v>
      </c>
      <c r="U1818">
        <f ca="1">AVERAGE(T$2:T1818)</f>
        <v>34.291537742819848</v>
      </c>
    </row>
    <row r="1819" spans="1:21" x14ac:dyDescent="0.25">
      <c r="A1819" s="75" t="s">
        <v>13</v>
      </c>
      <c r="B1819">
        <v>0.49494949494949497</v>
      </c>
      <c r="C1819" s="76" t="s">
        <v>92</v>
      </c>
      <c r="E1819">
        <f t="shared" ca="1" si="56"/>
        <v>0.67595540064866899</v>
      </c>
      <c r="F1819">
        <v>0.31509731720147288</v>
      </c>
      <c r="G1819">
        <f>AVERAGE(F$2:F1819)</f>
        <v>127.60461470199949</v>
      </c>
      <c r="T1819">
        <f t="shared" ca="1" si="57"/>
        <v>2.3550953005610253</v>
      </c>
      <c r="U1819">
        <f ca="1">AVERAGE(T$2:T1819)</f>
        <v>34.273970942796602</v>
      </c>
    </row>
    <row r="1820" spans="1:21" x14ac:dyDescent="0.25">
      <c r="A1820" s="75" t="s">
        <v>13</v>
      </c>
      <c r="B1820">
        <v>0.88928571428571423</v>
      </c>
      <c r="C1820" s="76" t="s">
        <v>93</v>
      </c>
      <c r="E1820">
        <f t="shared" ca="1" si="56"/>
        <v>0.17982187743116607</v>
      </c>
      <c r="F1820">
        <v>0.2592592592592593</v>
      </c>
      <c r="G1820">
        <f>AVERAGE(F$2:F1820)</f>
        <v>127.53460626030476</v>
      </c>
      <c r="T1820">
        <f t="shared" ca="1" si="57"/>
        <v>3.2644713557517919</v>
      </c>
      <c r="U1820">
        <f ca="1">AVERAGE(T$2:T1820)</f>
        <v>34.256923389422745</v>
      </c>
    </row>
    <row r="1821" spans="1:21" x14ac:dyDescent="0.25">
      <c r="A1821" s="75" t="s">
        <v>13</v>
      </c>
      <c r="B1821">
        <v>0</v>
      </c>
      <c r="C1821" s="76" t="s">
        <v>94</v>
      </c>
      <c r="E1821">
        <f t="shared" ca="1" si="56"/>
        <v>0.86913243152195241</v>
      </c>
      <c r="F1821">
        <v>3.0096230954290295</v>
      </c>
      <c r="G1821">
        <f>AVERAGE(F$2:F1821)</f>
        <v>127.4661859398845</v>
      </c>
      <c r="T1821">
        <f t="shared" ca="1" si="57"/>
        <v>4.3796486449211489</v>
      </c>
      <c r="U1821">
        <f ca="1">AVERAGE(T$2:T1821)</f>
        <v>34.240507304398299</v>
      </c>
    </row>
    <row r="1822" spans="1:21" x14ac:dyDescent="0.25">
      <c r="A1822" s="75" t="s">
        <v>13</v>
      </c>
      <c r="B1822">
        <v>0.54285714285714282</v>
      </c>
      <c r="C1822" s="76" t="s">
        <v>95</v>
      </c>
      <c r="E1822">
        <f t="shared" ca="1" si="56"/>
        <v>7.5470852465171157E-2</v>
      </c>
      <c r="F1822">
        <v>0.59183673469387754</v>
      </c>
      <c r="G1822">
        <f>AVERAGE(F$2:F1822)</f>
        <v>127.39651304081521</v>
      </c>
      <c r="T1822">
        <f t="shared" ca="1" si="57"/>
        <v>3.7631055446232069</v>
      </c>
      <c r="U1822">
        <f ca="1">AVERAGE(T$2:T1822)</f>
        <v>34.223770675205671</v>
      </c>
    </row>
    <row r="1823" spans="1:21" x14ac:dyDescent="0.25">
      <c r="B1823">
        <v>0.875</v>
      </c>
      <c r="C1823" s="76" t="s">
        <v>81</v>
      </c>
      <c r="E1823">
        <f t="shared" ca="1" si="56"/>
        <v>0.34946900208519793</v>
      </c>
      <c r="F1823">
        <v>1.173913043478261</v>
      </c>
      <c r="G1823">
        <f>AVERAGE(F$2:F1823)</f>
        <v>127.32723609240833</v>
      </c>
      <c r="T1823">
        <f t="shared" ca="1" si="57"/>
        <v>5.5509218421594664</v>
      </c>
      <c r="U1823">
        <f ca="1">AVERAGE(T$2:T1823)</f>
        <v>34.208033656087643</v>
      </c>
    </row>
    <row r="1824" spans="1:21" x14ac:dyDescent="0.25">
      <c r="A1824" s="75" t="s">
        <v>14</v>
      </c>
      <c r="B1824">
        <v>0.21212121212121207</v>
      </c>
      <c r="C1824" s="76" t="s">
        <v>82</v>
      </c>
      <c r="E1824">
        <f t="shared" ca="1" si="56"/>
        <v>0.67941686133052182</v>
      </c>
      <c r="F1824">
        <v>0.45945945945945948</v>
      </c>
      <c r="G1824">
        <f>AVERAGE(F$2:F1824)</f>
        <v>127.25764323632882</v>
      </c>
      <c r="T1824">
        <f t="shared" ca="1" si="57"/>
        <v>3.1115383406462982</v>
      </c>
      <c r="U1824">
        <f ca="1">AVERAGE(T$2:T1824)</f>
        <v>34.19097578701718</v>
      </c>
    </row>
    <row r="1825" spans="1:21" x14ac:dyDescent="0.25">
      <c r="A1825" s="75" t="s">
        <v>14</v>
      </c>
      <c r="B1825">
        <v>0.48305084745762705</v>
      </c>
      <c r="C1825" s="76" t="s">
        <v>83</v>
      </c>
      <c r="E1825">
        <f t="shared" ca="1" si="56"/>
        <v>0.52657016323037331</v>
      </c>
      <c r="F1825">
        <v>0.11940298507462686</v>
      </c>
      <c r="G1825">
        <f>AVERAGE(F$2:F1825)</f>
        <v>127.18794025373494</v>
      </c>
      <c r="T1825">
        <f t="shared" ca="1" si="57"/>
        <v>2.4338371471268898</v>
      </c>
      <c r="U1825">
        <f ca="1">AVERAGE(T$2:T1825)</f>
        <v>34.173565075043555</v>
      </c>
    </row>
    <row r="1826" spans="1:21" x14ac:dyDescent="0.25">
      <c r="A1826" s="75" t="s">
        <v>14</v>
      </c>
      <c r="B1826">
        <v>2.7027027027026452E-3</v>
      </c>
      <c r="C1826" s="76" t="s">
        <v>84</v>
      </c>
      <c r="E1826">
        <f t="shared" ca="1" si="56"/>
        <v>0.73912163593229652</v>
      </c>
      <c r="F1826">
        <v>2.9560439560439562</v>
      </c>
      <c r="G1826">
        <f>AVERAGE(F$2:F1826)</f>
        <v>127.119867981791</v>
      </c>
      <c r="T1826">
        <f t="shared" ca="1" si="57"/>
        <v>3.6540894522504894</v>
      </c>
      <c r="U1826">
        <f ca="1">AVERAGE(T$2:T1826)</f>
        <v>34.156842074702297</v>
      </c>
    </row>
    <row r="1827" spans="1:21" x14ac:dyDescent="0.25">
      <c r="A1827" s="75" t="s">
        <v>14</v>
      </c>
      <c r="B1827">
        <v>4.2105263157894736E-2</v>
      </c>
      <c r="C1827" s="76" t="s">
        <v>85</v>
      </c>
      <c r="E1827">
        <f t="shared" ca="1" si="56"/>
        <v>0.24446950855613725</v>
      </c>
      <c r="F1827">
        <v>0.66666666666666663</v>
      </c>
      <c r="G1827">
        <f>AVERAGE(F$2:F1827)</f>
        <v>127.05061650242894</v>
      </c>
      <c r="T1827">
        <f t="shared" ca="1" si="57"/>
        <v>3.9671568909656338</v>
      </c>
      <c r="U1827">
        <f ca="1">AVERAGE(T$2:T1827)</f>
        <v>34.140308840757207</v>
      </c>
    </row>
    <row r="1828" spans="1:21" x14ac:dyDescent="0.25">
      <c r="A1828" s="75" t="s">
        <v>14</v>
      </c>
      <c r="B1828">
        <v>3.003003003003003E-3</v>
      </c>
      <c r="C1828" s="76" t="s">
        <v>86</v>
      </c>
      <c r="E1828">
        <f t="shared" ca="1" si="56"/>
        <v>0.13365238176793459</v>
      </c>
      <c r="F1828">
        <v>7.5566750629722425E-3</v>
      </c>
      <c r="G1828">
        <f>AVERAGE(F$2:F1828)</f>
        <v>126.98108007121526</v>
      </c>
      <c r="T1828">
        <f t="shared" ca="1" si="57"/>
        <v>2.3337975816732497</v>
      </c>
      <c r="U1828">
        <f ca="1">AVERAGE(T$2:T1828)</f>
        <v>34.12289969392684</v>
      </c>
    </row>
    <row r="1829" spans="1:21" x14ac:dyDescent="0.25">
      <c r="A1829" s="75" t="s">
        <v>14</v>
      </c>
      <c r="B1829">
        <v>0.75728155339805825</v>
      </c>
      <c r="C1829" s="76" t="s">
        <v>87</v>
      </c>
      <c r="E1829">
        <f t="shared" ca="1" si="56"/>
        <v>0.66037488414867773</v>
      </c>
      <c r="F1829">
        <v>0.62962962962962965</v>
      </c>
      <c r="G1829">
        <f>AVERAGE(F$2:F1829)</f>
        <v>126.91196002173956</v>
      </c>
      <c r="T1829">
        <f t="shared" ca="1" si="57"/>
        <v>2.2202322926686091</v>
      </c>
      <c r="U1829">
        <f ca="1">AVERAGE(T$2:T1829)</f>
        <v>34.105447468871446</v>
      </c>
    </row>
    <row r="1830" spans="1:21" x14ac:dyDescent="0.25">
      <c r="A1830" s="75" t="s">
        <v>14</v>
      </c>
      <c r="B1830">
        <v>0.7</v>
      </c>
      <c r="C1830" s="76" t="s">
        <v>88</v>
      </c>
      <c r="E1830">
        <f t="shared" ca="1" si="56"/>
        <v>0.12934466793455723</v>
      </c>
      <c r="F1830">
        <v>0.97222222222222221</v>
      </c>
      <c r="G1830">
        <f>AVERAGE(F$2:F1830)</f>
        <v>126.84310286602633</v>
      </c>
      <c r="T1830">
        <f t="shared" ca="1" si="57"/>
        <v>3.0728132491331004</v>
      </c>
      <c r="U1830">
        <f ca="1">AVERAGE(T$2:T1830)</f>
        <v>34.088480473672028</v>
      </c>
    </row>
    <row r="1831" spans="1:21" x14ac:dyDescent="0.25">
      <c r="A1831" s="75" t="s">
        <v>14</v>
      </c>
      <c r="B1831">
        <v>5.6603773584905627E-2</v>
      </c>
      <c r="C1831" s="76" t="s">
        <v>89</v>
      </c>
      <c r="E1831">
        <f t="shared" ca="1" si="56"/>
        <v>0.49589064894205703</v>
      </c>
      <c r="F1831">
        <v>17.782608695652176</v>
      </c>
      <c r="G1831">
        <f>AVERAGE(F$2:F1831)</f>
        <v>126.78350696757256</v>
      </c>
      <c r="T1831">
        <f t="shared" ca="1" si="57"/>
        <v>3.5846798179051045</v>
      </c>
      <c r="U1831">
        <f ca="1">AVERAGE(T$2:T1831)</f>
        <v>34.07181173014429</v>
      </c>
    </row>
    <row r="1832" spans="1:21" x14ac:dyDescent="0.25">
      <c r="A1832" s="75" t="s">
        <v>14</v>
      </c>
      <c r="B1832">
        <v>6.2500000000000056E-2</v>
      </c>
      <c r="C1832" s="76" t="s">
        <v>90</v>
      </c>
      <c r="E1832">
        <f t="shared" ca="1" si="56"/>
        <v>0.54889670904528254</v>
      </c>
      <c r="F1832">
        <v>0.50943396226415094</v>
      </c>
      <c r="G1832">
        <f>AVERAGE(F$2:F1832)</f>
        <v>126.71454242742766</v>
      </c>
      <c r="T1832">
        <f t="shared" ca="1" si="57"/>
        <v>4.1611309904811717</v>
      </c>
      <c r="U1832">
        <f ca="1">AVERAGE(T$2:T1832)</f>
        <v>34.055476022476533</v>
      </c>
    </row>
    <row r="1833" spans="1:21" x14ac:dyDescent="0.25">
      <c r="A1833" s="75" t="s">
        <v>14</v>
      </c>
      <c r="B1833">
        <v>0</v>
      </c>
      <c r="C1833" s="76" t="s">
        <v>91</v>
      </c>
      <c r="E1833">
        <f t="shared" ca="1" si="56"/>
        <v>0.46370143881320114</v>
      </c>
      <c r="F1833">
        <v>6.3770491803278686</v>
      </c>
      <c r="G1833">
        <f>AVERAGE(F$2:F1833)</f>
        <v>126.6488560228168</v>
      </c>
      <c r="T1833">
        <f t="shared" ca="1" si="57"/>
        <v>5.3551786432327475</v>
      </c>
      <c r="U1833">
        <f ca="1">AVERAGE(T$2:T1833)</f>
        <v>34.039809921286995</v>
      </c>
    </row>
    <row r="1834" spans="1:21" x14ac:dyDescent="0.25">
      <c r="A1834" s="75" t="s">
        <v>14</v>
      </c>
      <c r="B1834">
        <v>1.0101010101010065E-2</v>
      </c>
      <c r="C1834" s="76" t="s">
        <v>92</v>
      </c>
      <c r="E1834">
        <f t="shared" ca="1" si="56"/>
        <v>0.41735969994167743</v>
      </c>
      <c r="F1834">
        <v>4</v>
      </c>
      <c r="G1834">
        <f>AVERAGE(F$2:F1834)</f>
        <v>126.5819444810695</v>
      </c>
      <c r="T1834">
        <f t="shared" ca="1" si="57"/>
        <v>6.8866095981204118</v>
      </c>
      <c r="U1834">
        <f ca="1">AVERAGE(T$2:T1834)</f>
        <v>34.024996391378011</v>
      </c>
    </row>
    <row r="1835" spans="1:21" x14ac:dyDescent="0.25">
      <c r="A1835" s="75" t="s">
        <v>14</v>
      </c>
      <c r="B1835">
        <v>0.42857142857142866</v>
      </c>
      <c r="C1835" s="76" t="s">
        <v>93</v>
      </c>
      <c r="E1835">
        <f t="shared" ca="1" si="56"/>
        <v>9.6466701653745268E-2</v>
      </c>
      <c r="F1835">
        <v>1.7777777777777779</v>
      </c>
      <c r="G1835">
        <f>AVERAGE(F$2:F1835)</f>
        <v>126.51389422659661</v>
      </c>
      <c r="T1835">
        <f t="shared" ca="1" si="57"/>
        <v>3.4377889050672623</v>
      </c>
      <c r="U1835">
        <f ca="1">AVERAGE(T$2:T1835)</f>
        <v>34.008318524700634</v>
      </c>
    </row>
    <row r="1836" spans="1:21" x14ac:dyDescent="0.25">
      <c r="A1836" s="75" t="s">
        <v>14</v>
      </c>
      <c r="B1836">
        <v>2.8901734104046242E-2</v>
      </c>
      <c r="C1836" s="76" t="s">
        <v>94</v>
      </c>
      <c r="E1836">
        <f t="shared" ca="1" si="56"/>
        <v>0.52011225431728181</v>
      </c>
      <c r="F1836">
        <v>0.25</v>
      </c>
      <c r="G1836">
        <f>AVERAGE(F$2:F1836)</f>
        <v>126.44508556489274</v>
      </c>
      <c r="T1836">
        <f t="shared" ca="1" si="57"/>
        <v>9.2815655531355468</v>
      </c>
      <c r="U1836">
        <f ca="1">AVERAGE(T$2:T1836)</f>
        <v>33.994843454961362</v>
      </c>
    </row>
    <row r="1837" spans="1:21" x14ac:dyDescent="0.25">
      <c r="A1837" s="75" t="s">
        <v>14</v>
      </c>
      <c r="B1837">
        <v>0</v>
      </c>
      <c r="C1837" s="76" t="s">
        <v>95</v>
      </c>
      <c r="E1837">
        <f t="shared" ca="1" si="56"/>
        <v>0.90224041134366428</v>
      </c>
      <c r="F1837">
        <v>0.6</v>
      </c>
      <c r="G1837">
        <f>AVERAGE(F$2:F1837)</f>
        <v>126.37654248996633</v>
      </c>
      <c r="T1837">
        <f t="shared" ca="1" si="57"/>
        <v>5.0985830323108283</v>
      </c>
      <c r="U1837">
        <f ca="1">AVERAGE(T$2:T1837)</f>
        <v>33.979104751027457</v>
      </c>
    </row>
    <row r="1838" spans="1:21" x14ac:dyDescent="0.25">
      <c r="A1838" s="75" t="s">
        <v>263</v>
      </c>
      <c r="B1838">
        <v>0.19718309859154931</v>
      </c>
      <c r="C1838" s="76" t="s">
        <v>81</v>
      </c>
      <c r="E1838">
        <f t="shared" ca="1" si="56"/>
        <v>0.3253780642553824</v>
      </c>
      <c r="F1838">
        <v>0.89247311827956988</v>
      </c>
      <c r="G1838">
        <f>AVERAGE(F$2:F1838)</f>
        <v>126.30823325242051</v>
      </c>
      <c r="T1838">
        <f t="shared" ca="1" si="57"/>
        <v>3.3180831336804171</v>
      </c>
      <c r="U1838">
        <f ca="1">AVERAGE(T$2:T1838)</f>
        <v>33.962413939041966</v>
      </c>
    </row>
    <row r="1839" spans="1:21" x14ac:dyDescent="0.25">
      <c r="A1839" s="75" t="s">
        <v>1</v>
      </c>
      <c r="B1839">
        <v>0.45652173913043476</v>
      </c>
      <c r="C1839" s="76" t="s">
        <v>82</v>
      </c>
      <c r="E1839">
        <f t="shared" ca="1" si="56"/>
        <v>0.33144318897170599</v>
      </c>
      <c r="F1839">
        <v>33.090909090909093</v>
      </c>
      <c r="G1839">
        <f>AVERAGE(F$2:F1839)</f>
        <v>126.25751653633698</v>
      </c>
      <c r="T1839">
        <f t="shared" ca="1" si="57"/>
        <v>2.6366373779024221</v>
      </c>
      <c r="U1839">
        <f ca="1">AVERAGE(T$2:T1839)</f>
        <v>33.945370535036993</v>
      </c>
    </row>
    <row r="1840" spans="1:21" x14ac:dyDescent="0.25">
      <c r="A1840" s="75" t="s">
        <v>1</v>
      </c>
      <c r="B1840">
        <v>4.5941807044410452E-3</v>
      </c>
      <c r="C1840" s="76" t="s">
        <v>83</v>
      </c>
      <c r="E1840">
        <f t="shared" ca="1" si="56"/>
        <v>0.71884614858519313</v>
      </c>
      <c r="F1840">
        <v>0.31259666609383052</v>
      </c>
      <c r="G1840">
        <f>AVERAGE(F$2:F1840)</f>
        <v>126.18903098991488</v>
      </c>
      <c r="T1840">
        <f t="shared" ca="1" si="57"/>
        <v>4.735505212612515</v>
      </c>
      <c r="U1840">
        <f ca="1">AVERAGE(T$2:T1840)</f>
        <v>33.929486975862211</v>
      </c>
    </row>
    <row r="1841" spans="1:21" x14ac:dyDescent="0.25">
      <c r="A1841" s="75" t="s">
        <v>1</v>
      </c>
      <c r="B1841">
        <v>0.63503649635036497</v>
      </c>
      <c r="C1841" s="76" t="s">
        <v>84</v>
      </c>
      <c r="E1841">
        <f t="shared" ca="1" si="56"/>
        <v>0.60730860968881073</v>
      </c>
      <c r="F1841">
        <v>4.1666666666666706E-2</v>
      </c>
      <c r="G1841">
        <f>AVERAGE(F$2:F1841)</f>
        <v>126.12047263973921</v>
      </c>
      <c r="T1841">
        <f t="shared" ca="1" si="57"/>
        <v>12.304680240441845</v>
      </c>
      <c r="U1841">
        <f ca="1">AVERAGE(T$2:T1841)</f>
        <v>33.917734363506</v>
      </c>
    </row>
    <row r="1842" spans="1:21" x14ac:dyDescent="0.25">
      <c r="A1842" s="75" t="s">
        <v>1</v>
      </c>
      <c r="B1842">
        <v>0.38775510204081631</v>
      </c>
      <c r="C1842" s="76" t="s">
        <v>85</v>
      </c>
      <c r="E1842">
        <f t="shared" ca="1" si="56"/>
        <v>0.8891447308989866</v>
      </c>
      <c r="F1842">
        <v>0.8</v>
      </c>
      <c r="G1842">
        <f>AVERAGE(F$2:F1842)</f>
        <v>126.05240068284634</v>
      </c>
      <c r="T1842">
        <f t="shared" ca="1" si="57"/>
        <v>2.3500574711021236</v>
      </c>
      <c r="U1842">
        <f ca="1">AVERAGE(T$2:T1842)</f>
        <v>33.900587336405295</v>
      </c>
    </row>
    <row r="1843" spans="1:21" x14ac:dyDescent="0.25">
      <c r="A1843" s="75" t="s">
        <v>1</v>
      </c>
      <c r="B1843">
        <v>0.82227488151658767</v>
      </c>
      <c r="C1843" s="76" t="s">
        <v>86</v>
      </c>
      <c r="E1843">
        <f t="shared" ca="1" si="56"/>
        <v>0.10962055592609909</v>
      </c>
      <c r="F1843">
        <v>0.72179289026275117</v>
      </c>
      <c r="G1843">
        <f>AVERAGE(F$2:F1843)</f>
        <v>125.98436017915873</v>
      </c>
      <c r="T1843">
        <f t="shared" ca="1" si="57"/>
        <v>5.4868802918389159</v>
      </c>
      <c r="U1843">
        <f ca="1">AVERAGE(T$2:T1843)</f>
        <v>33.885161871125938</v>
      </c>
    </row>
    <row r="1844" spans="1:21" x14ac:dyDescent="0.25">
      <c r="A1844" s="75" t="s">
        <v>1</v>
      </c>
      <c r="B1844">
        <v>0.40875049270792274</v>
      </c>
      <c r="C1844" s="76" t="s">
        <v>87</v>
      </c>
      <c r="E1844">
        <f t="shared" ca="1" si="56"/>
        <v>0.14872438047202163</v>
      </c>
      <c r="F1844">
        <v>0.44092219020172901</v>
      </c>
      <c r="G1844">
        <f>AVERAGE(F$2:F1844)</f>
        <v>125.91624111351089</v>
      </c>
      <c r="T1844">
        <f t="shared" ca="1" si="57"/>
        <v>2.3507848052718314</v>
      </c>
      <c r="U1844">
        <f ca="1">AVERAGE(T$2:T1844)</f>
        <v>33.868051520032147</v>
      </c>
    </row>
    <row r="1845" spans="1:21" x14ac:dyDescent="0.25">
      <c r="A1845" s="75" t="s">
        <v>1</v>
      </c>
      <c r="B1845">
        <v>4.7915057915057915</v>
      </c>
      <c r="C1845" s="76" t="s">
        <v>88</v>
      </c>
      <c r="E1845">
        <f t="shared" ca="1" si="56"/>
        <v>0.27834883746210937</v>
      </c>
      <c r="F1845">
        <v>0.65432098765432101</v>
      </c>
      <c r="G1845">
        <f>AVERAGE(F$2:F1845)</f>
        <v>125.84831165574198</v>
      </c>
      <c r="T1845">
        <f t="shared" ca="1" si="57"/>
        <v>8.6494634064689055</v>
      </c>
      <c r="U1845">
        <f ca="1">AVERAGE(T$2:T1845)</f>
        <v>33.854375496109391</v>
      </c>
    </row>
    <row r="1846" spans="1:21" x14ac:dyDescent="0.25">
      <c r="A1846" s="75" t="s">
        <v>1</v>
      </c>
      <c r="B1846">
        <v>0.27953890489913552</v>
      </c>
      <c r="C1846" s="76" t="s">
        <v>89</v>
      </c>
      <c r="E1846">
        <f t="shared" ca="1" si="56"/>
        <v>0.9382538626937218</v>
      </c>
      <c r="F1846">
        <v>1.2222222222222223</v>
      </c>
      <c r="G1846">
        <f>AVERAGE(F$2:F1846)</f>
        <v>125.78076363978886</v>
      </c>
      <c r="T1846">
        <f t="shared" ca="1" si="57"/>
        <v>11.51294795422322</v>
      </c>
      <c r="U1846">
        <f ca="1">AVERAGE(T$2:T1846)</f>
        <v>33.842266321289941</v>
      </c>
    </row>
    <row r="1847" spans="1:21" x14ac:dyDescent="0.25">
      <c r="A1847" s="75" t="s">
        <v>1</v>
      </c>
      <c r="B1847">
        <v>0.8867924528301887</v>
      </c>
      <c r="C1847" s="76" t="s">
        <v>90</v>
      </c>
      <c r="E1847">
        <f t="shared" ca="1" si="56"/>
        <v>2.1142982921617315E-2</v>
      </c>
      <c r="F1847">
        <v>7.7868852459016369E-2</v>
      </c>
      <c r="G1847">
        <f>AVERAGE(F$2:F1847)</f>
        <v>125.71266889721717</v>
      </c>
      <c r="T1847">
        <f t="shared" ca="1" si="57"/>
        <v>2.1071210784894894</v>
      </c>
      <c r="U1847">
        <f ca="1">AVERAGE(T$2:T1847)</f>
        <v>33.825075018341508</v>
      </c>
    </row>
    <row r="1848" spans="1:21" x14ac:dyDescent="0.25">
      <c r="A1848" s="75" t="s">
        <v>1</v>
      </c>
      <c r="B1848">
        <v>1.5146689019279129</v>
      </c>
      <c r="C1848" s="76" t="s">
        <v>91</v>
      </c>
      <c r="E1848">
        <f t="shared" ca="1" si="56"/>
        <v>0.79424528334780931</v>
      </c>
      <c r="F1848">
        <v>0.64285714285714279</v>
      </c>
      <c r="G1848">
        <f>AVERAGE(F$2:F1848)</f>
        <v>125.64495378527654</v>
      </c>
      <c r="T1848">
        <f t="shared" ca="1" si="57"/>
        <v>10.567444493452435</v>
      </c>
      <c r="U1848">
        <f ca="1">AVERAGE(T$2:T1848)</f>
        <v>33.812482906525112</v>
      </c>
    </row>
    <row r="1849" spans="1:21" x14ac:dyDescent="0.25">
      <c r="A1849" s="75" t="s">
        <v>1</v>
      </c>
      <c r="B1849">
        <v>13.705882352941176</v>
      </c>
      <c r="C1849" s="76" t="s">
        <v>92</v>
      </c>
      <c r="E1849">
        <f t="shared" ca="1" si="56"/>
        <v>0.29461242129434029</v>
      </c>
      <c r="F1849">
        <v>0.10810810810810811</v>
      </c>
      <c r="G1849">
        <f>AVERAGE(F$2:F1849)</f>
        <v>125.57702259172829</v>
      </c>
      <c r="T1849">
        <f t="shared" ca="1" si="57"/>
        <v>3.1080682410004128</v>
      </c>
      <c r="U1849">
        <f ca="1">AVERAGE(T$2:T1849)</f>
        <v>33.795867963524287</v>
      </c>
    </row>
    <row r="1850" spans="1:21" x14ac:dyDescent="0.25">
      <c r="A1850" s="75" t="s">
        <v>1</v>
      </c>
      <c r="B1850">
        <v>0.38678522152383876</v>
      </c>
      <c r="C1850" s="76" t="s">
        <v>93</v>
      </c>
      <c r="E1850">
        <f t="shared" ca="1" si="56"/>
        <v>0.45739244046584993</v>
      </c>
      <c r="F1850">
        <v>0.8</v>
      </c>
      <c r="G1850">
        <f>AVERAGE(F$2:F1850)</f>
        <v>125.50953907491285</v>
      </c>
      <c r="T1850">
        <f t="shared" ca="1" si="57"/>
        <v>11.497741403882493</v>
      </c>
      <c r="U1850">
        <f ca="1">AVERAGE(T$2:T1850)</f>
        <v>33.783808403459581</v>
      </c>
    </row>
    <row r="1851" spans="1:21" x14ac:dyDescent="0.25">
      <c r="A1851" s="75" t="s">
        <v>1</v>
      </c>
      <c r="B1851">
        <v>0.24165824064711836</v>
      </c>
      <c r="C1851" s="76" t="s">
        <v>94</v>
      </c>
      <c r="E1851">
        <f t="shared" ca="1" si="56"/>
        <v>0.54205113806286009</v>
      </c>
      <c r="F1851">
        <v>0</v>
      </c>
      <c r="G1851">
        <f>AVERAGE(F$2:F1851)</f>
        <v>125.4416960808183</v>
      </c>
      <c r="T1851">
        <f t="shared" ca="1" si="57"/>
        <v>6.8558656066916726</v>
      </c>
      <c r="U1851">
        <f ca="1">AVERAGE(T$2:T1851)</f>
        <v>33.769252758704567</v>
      </c>
    </row>
    <row r="1852" spans="1:21" x14ac:dyDescent="0.25">
      <c r="A1852" s="75" t="s">
        <v>1</v>
      </c>
      <c r="B1852">
        <v>1.6378264310208388</v>
      </c>
      <c r="C1852" s="76" t="s">
        <v>95</v>
      </c>
      <c r="E1852">
        <f t="shared" ca="1" si="56"/>
        <v>0.88868821905025053</v>
      </c>
      <c r="F1852">
        <v>0.50657894736842102</v>
      </c>
      <c r="G1852">
        <f>AVERAGE(F$2:F1852)</f>
        <v>125.37420006940098</v>
      </c>
      <c r="T1852">
        <f t="shared" ca="1" si="57"/>
        <v>10.190528925245122</v>
      </c>
      <c r="U1852">
        <f ca="1">AVERAGE(T$2:T1852)</f>
        <v>33.756514388184058</v>
      </c>
    </row>
    <row r="1853" spans="1:21" x14ac:dyDescent="0.25">
      <c r="B1853">
        <v>8.4507042253521056E-2</v>
      </c>
      <c r="C1853" s="76" t="s">
        <v>81</v>
      </c>
      <c r="E1853">
        <f t="shared" ca="1" si="56"/>
        <v>0.95340367738863763</v>
      </c>
      <c r="F1853">
        <v>0.88888888888888884</v>
      </c>
      <c r="G1853">
        <f>AVERAGE(F$2:F1853)</f>
        <v>125.30698337869876</v>
      </c>
      <c r="T1853">
        <f t="shared" ca="1" si="57"/>
        <v>2.8933982070055149</v>
      </c>
      <c r="U1853">
        <f ca="1">AVERAGE(T$2:T1853)</f>
        <v>33.73984963862619</v>
      </c>
    </row>
    <row r="1854" spans="1:21" x14ac:dyDescent="0.25">
      <c r="A1854" s="75" t="s">
        <v>2</v>
      </c>
      <c r="B1854">
        <v>0.34782608695652173</v>
      </c>
      <c r="C1854" s="76" t="s">
        <v>82</v>
      </c>
      <c r="E1854">
        <f t="shared" ca="1" si="56"/>
        <v>0.16530812318173249</v>
      </c>
      <c r="F1854">
        <v>0.17647058823529413</v>
      </c>
      <c r="G1854">
        <f>AVERAGE(F$2:F1854)</f>
        <v>125.23945476952959</v>
      </c>
      <c r="T1854">
        <f t="shared" ca="1" si="57"/>
        <v>8.487273437144081</v>
      </c>
      <c r="U1854">
        <f ca="1">AVERAGE(T$2:T1854)</f>
        <v>33.726221696801325</v>
      </c>
    </row>
    <row r="1855" spans="1:21" x14ac:dyDescent="0.25">
      <c r="A1855" s="75" t="s">
        <v>2</v>
      </c>
      <c r="B1855">
        <v>0.26493108728943343</v>
      </c>
      <c r="C1855" s="76" t="s">
        <v>83</v>
      </c>
      <c r="E1855">
        <f t="shared" ca="1" si="56"/>
        <v>0.60598245965392528</v>
      </c>
      <c r="F1855">
        <v>3.9586776859504131</v>
      </c>
      <c r="G1855">
        <f>AVERAGE(F$2:F1855)</f>
        <v>125.1740390321598</v>
      </c>
      <c r="T1855">
        <f t="shared" ca="1" si="57"/>
        <v>2.3500955835419668</v>
      </c>
      <c r="U1855">
        <f ca="1">AVERAGE(T$2:T1855)</f>
        <v>33.709298219933331</v>
      </c>
    </row>
    <row r="1856" spans="1:21" x14ac:dyDescent="0.25">
      <c r="A1856" s="75" t="s">
        <v>2</v>
      </c>
      <c r="B1856">
        <v>0.19708029197080298</v>
      </c>
      <c r="C1856" s="76" t="s">
        <v>84</v>
      </c>
      <c r="E1856">
        <f t="shared" ca="1" si="56"/>
        <v>0.81195916944266577</v>
      </c>
      <c r="F1856">
        <v>0.27419354838709675</v>
      </c>
      <c r="G1856">
        <f>AVERAGE(F$2:F1856)</f>
        <v>125.10670757906882</v>
      </c>
      <c r="T1856">
        <f t="shared" ca="1" si="57"/>
        <v>2.1406789515446527</v>
      </c>
      <c r="U1856">
        <f ca="1">AVERAGE(T$2:T1856)</f>
        <v>33.692280096338514</v>
      </c>
    </row>
    <row r="1857" spans="1:21" x14ac:dyDescent="0.25">
      <c r="A1857" s="75" t="s">
        <v>2</v>
      </c>
      <c r="B1857">
        <v>0.48979591836734693</v>
      </c>
      <c r="C1857" s="76" t="s">
        <v>85</v>
      </c>
      <c r="E1857">
        <f t="shared" ca="1" si="56"/>
        <v>0.88522453511283672</v>
      </c>
      <c r="F1857">
        <v>0.76190476190476186</v>
      </c>
      <c r="G1857">
        <f>AVERAGE(F$2:F1857)</f>
        <v>125.03971145686128</v>
      </c>
      <c r="T1857">
        <f t="shared" ca="1" si="57"/>
        <v>3.020147619348565</v>
      </c>
      <c r="U1857">
        <f ca="1">AVERAGE(T$2:T1857)</f>
        <v>33.675754162891856</v>
      </c>
    </row>
    <row r="1858" spans="1:21" x14ac:dyDescent="0.25">
      <c r="A1858" s="75" t="s">
        <v>2</v>
      </c>
      <c r="B1858">
        <v>0.64454976303317535</v>
      </c>
      <c r="C1858" s="76" t="s">
        <v>86</v>
      </c>
      <c r="E1858">
        <f t="shared" ref="E1858:E1921" ca="1" si="58">RAND()</f>
        <v>6.3515909133651793E-2</v>
      </c>
      <c r="F1858">
        <v>0.19807538091419408</v>
      </c>
      <c r="G1858">
        <f>AVERAGE(F$2:F1858)</f>
        <v>124.97248386608264</v>
      </c>
      <c r="T1858">
        <f t="shared" ca="1" si="57"/>
        <v>8.9385035914692939</v>
      </c>
      <c r="U1858">
        <f ca="1">AVERAGE(T$2:T1858)</f>
        <v>33.662433080193189</v>
      </c>
    </row>
    <row r="1859" spans="1:21" x14ac:dyDescent="0.25">
      <c r="A1859" s="75" t="s">
        <v>2</v>
      </c>
      <c r="B1859">
        <v>0.47444488240704241</v>
      </c>
      <c r="C1859" s="76" t="s">
        <v>87</v>
      </c>
      <c r="E1859">
        <f t="shared" ca="1" si="58"/>
        <v>0.11840226666371978</v>
      </c>
      <c r="F1859">
        <v>0.81752090149036705</v>
      </c>
      <c r="G1859">
        <f>AVERAGE(F$2:F1859)</f>
        <v>124.90566203456241</v>
      </c>
      <c r="T1859">
        <f t="shared" ref="T1859:T1922" ca="1" si="59">2*RAND()^-1</f>
        <v>6.73071905557984</v>
      </c>
      <c r="U1859">
        <f ca="1">AVERAGE(T$2:T1859)</f>
        <v>33.647938078027089</v>
      </c>
    </row>
    <row r="1860" spans="1:21" x14ac:dyDescent="0.25">
      <c r="A1860" s="75" t="s">
        <v>2</v>
      </c>
      <c r="B1860">
        <v>6.7220077220077226</v>
      </c>
      <c r="C1860" s="76" t="s">
        <v>88</v>
      </c>
      <c r="E1860">
        <f t="shared" ca="1" si="58"/>
        <v>0.68026296599399549</v>
      </c>
      <c r="F1860">
        <v>6.7220077220077226</v>
      </c>
      <c r="G1860">
        <f>AVERAGE(F$2:F1860)</f>
        <v>124.84208825601881</v>
      </c>
      <c r="T1860">
        <f t="shared" ca="1" si="59"/>
        <v>2.1432381055205529</v>
      </c>
      <c r="U1860">
        <f ca="1">AVERAGE(T$2:T1860)</f>
        <v>33.630990955933221</v>
      </c>
    </row>
    <row r="1861" spans="1:21" x14ac:dyDescent="0.25">
      <c r="A1861" s="75" t="s">
        <v>2</v>
      </c>
      <c r="B1861">
        <v>0.13544668587896261</v>
      </c>
      <c r="C1861" s="76" t="s">
        <v>89</v>
      </c>
      <c r="E1861">
        <f t="shared" ca="1" si="58"/>
        <v>1.9653746969641062E-2</v>
      </c>
      <c r="F1861">
        <v>2.7027027027027049E-2</v>
      </c>
      <c r="G1861">
        <f>AVERAGE(F$2:F1861)</f>
        <v>124.77498338439032</v>
      </c>
      <c r="T1861">
        <f t="shared" ca="1" si="59"/>
        <v>2.4329611809577729</v>
      </c>
      <c r="U1861">
        <f ca="1">AVERAGE(T$2:T1861)</f>
        <v>33.614217821645596</v>
      </c>
    </row>
    <row r="1862" spans="1:21" x14ac:dyDescent="0.25">
      <c r="A1862" s="75" t="s">
        <v>2</v>
      </c>
      <c r="B1862">
        <v>5.6603773584905627E-2</v>
      </c>
      <c r="C1862" s="76" t="s">
        <v>90</v>
      </c>
      <c r="E1862">
        <f t="shared" ca="1" si="58"/>
        <v>2.1403319081127914E-2</v>
      </c>
      <c r="F1862">
        <v>0.40476190476190477</v>
      </c>
      <c r="G1862">
        <f>AVERAGE(F$2:F1862)</f>
        <v>124.70815360390692</v>
      </c>
      <c r="T1862">
        <f t="shared" ca="1" si="59"/>
        <v>7.50361547740511</v>
      </c>
      <c r="U1862">
        <f ca="1">AVERAGE(T$2:T1862)</f>
        <v>33.600187406629885</v>
      </c>
    </row>
    <row r="1863" spans="1:21" x14ac:dyDescent="0.25">
      <c r="A1863" s="75" t="s">
        <v>2</v>
      </c>
      <c r="B1863">
        <v>1.5146689019279129</v>
      </c>
      <c r="C1863" s="76" t="s">
        <v>91</v>
      </c>
      <c r="E1863">
        <f t="shared" ca="1" si="58"/>
        <v>0.93400997812038733</v>
      </c>
      <c r="F1863">
        <v>0.4</v>
      </c>
      <c r="G1863">
        <f>AVERAGE(F$2:F1863)</f>
        <v>124.64139304880278</v>
      </c>
      <c r="T1863">
        <f t="shared" ca="1" si="59"/>
        <v>16.158755617756992</v>
      </c>
      <c r="U1863">
        <f ca="1">AVERAGE(T$2:T1863)</f>
        <v>33.590820364852831</v>
      </c>
    </row>
    <row r="1864" spans="1:21" x14ac:dyDescent="0.25">
      <c r="A1864" s="75" t="s">
        <v>2</v>
      </c>
      <c r="B1864">
        <v>13.705882352941176</v>
      </c>
      <c r="C1864" s="76" t="s">
        <v>92</v>
      </c>
      <c r="E1864">
        <f t="shared" ca="1" si="58"/>
        <v>0.51984139252990513</v>
      </c>
      <c r="F1864">
        <v>0.44444444444444442</v>
      </c>
      <c r="G1864">
        <f>AVERAGE(F$2:F1864)</f>
        <v>124.57472802002964</v>
      </c>
      <c r="T1864">
        <f t="shared" ca="1" si="59"/>
        <v>2.3470679956490534</v>
      </c>
      <c r="U1864">
        <f ca="1">AVERAGE(T$2:T1864)</f>
        <v>33.574049697987988</v>
      </c>
    </row>
    <row r="1865" spans="1:21" x14ac:dyDescent="0.25">
      <c r="A1865" s="75" t="s">
        <v>2</v>
      </c>
      <c r="B1865">
        <v>7.3125862333282166E-2</v>
      </c>
      <c r="C1865" s="76" t="s">
        <v>93</v>
      </c>
      <c r="E1865">
        <f t="shared" ca="1" si="58"/>
        <v>0.37926211004555099</v>
      </c>
      <c r="F1865">
        <v>0.52191558441558439</v>
      </c>
      <c r="G1865">
        <f>AVERAGE(F$2:F1865)</f>
        <v>124.5081760820277</v>
      </c>
      <c r="T1865">
        <f t="shared" ca="1" si="59"/>
        <v>3.8510688917426368</v>
      </c>
      <c r="U1865">
        <f ca="1">AVERAGE(T$2:T1865)</f>
        <v>33.558103892834424</v>
      </c>
    </row>
    <row r="1866" spans="1:21" x14ac:dyDescent="0.25">
      <c r="A1866" s="75" t="s">
        <v>2</v>
      </c>
      <c r="B1866">
        <v>1.0222446916076844</v>
      </c>
      <c r="C1866" s="76" t="s">
        <v>94</v>
      </c>
      <c r="E1866">
        <f t="shared" ca="1" si="58"/>
        <v>0.2232650483733406</v>
      </c>
      <c r="F1866">
        <v>0.25149700598802399</v>
      </c>
      <c r="G1866">
        <f>AVERAGE(F$2:F1866)</f>
        <v>124.44155051683947</v>
      </c>
      <c r="T1866">
        <f t="shared" ca="1" si="59"/>
        <v>4.8678219509408693</v>
      </c>
      <c r="U1866">
        <f ca="1">AVERAGE(T$2:T1866)</f>
        <v>33.542720363643063</v>
      </c>
    </row>
    <row r="1867" spans="1:21" x14ac:dyDescent="0.25">
      <c r="A1867" s="75" t="s">
        <v>2</v>
      </c>
      <c r="B1867">
        <v>6.1461355842785545E-2</v>
      </c>
      <c r="C1867" s="76" t="s">
        <v>95</v>
      </c>
      <c r="E1867">
        <f t="shared" ca="1" si="58"/>
        <v>3.9284976172216046E-2</v>
      </c>
      <c r="F1867">
        <v>1.8571428571428572</v>
      </c>
      <c r="G1867">
        <f>AVERAGE(F$2:F1867)</f>
        <v>124.37585683642162</v>
      </c>
      <c r="T1867">
        <f t="shared" ca="1" si="59"/>
        <v>2.200997659277022</v>
      </c>
      <c r="U1867">
        <f ca="1">AVERAGE(T$2:T1867)</f>
        <v>33.525924156405992</v>
      </c>
    </row>
    <row r="1868" spans="1:21" x14ac:dyDescent="0.25">
      <c r="B1868">
        <v>0.21830985915492948</v>
      </c>
      <c r="C1868" s="76" t="s">
        <v>81</v>
      </c>
      <c r="E1868">
        <f t="shared" ca="1" si="58"/>
        <v>0.53576726409300213</v>
      </c>
      <c r="F1868">
        <v>10.363636363636363</v>
      </c>
      <c r="G1868">
        <f>AVERAGE(F$2:F1868)</f>
        <v>124.31478976600235</v>
      </c>
      <c r="T1868">
        <f t="shared" ca="1" si="59"/>
        <v>6.0576453949319493</v>
      </c>
      <c r="U1868">
        <f ca="1">AVERAGE(T$2:T1868)</f>
        <v>33.511211634305582</v>
      </c>
    </row>
    <row r="1869" spans="1:21" x14ac:dyDescent="0.25">
      <c r="A1869" s="75" t="s">
        <v>3</v>
      </c>
      <c r="B1869">
        <v>8.6956521739130516E-2</v>
      </c>
      <c r="C1869" s="76" t="s">
        <v>82</v>
      </c>
      <c r="E1869">
        <f t="shared" ca="1" si="58"/>
        <v>0.23045535830450381</v>
      </c>
      <c r="F1869">
        <v>3.0612244897959183E-2</v>
      </c>
      <c r="G1869">
        <f>AVERAGE(F$2:F1869)</f>
        <v>124.24825648039149</v>
      </c>
      <c r="T1869">
        <f t="shared" ca="1" si="59"/>
        <v>7.9851819721206754</v>
      </c>
      <c r="U1869">
        <f ca="1">AVERAGE(T$2:T1869)</f>
        <v>33.497546736199482</v>
      </c>
    </row>
    <row r="1870" spans="1:21" x14ac:dyDescent="0.25">
      <c r="A1870" s="75" t="s">
        <v>3</v>
      </c>
      <c r="B1870">
        <v>1.0719754977029105E-2</v>
      </c>
      <c r="C1870" s="76" t="s">
        <v>83</v>
      </c>
      <c r="E1870">
        <f t="shared" ca="1" si="58"/>
        <v>0.19470418708021819</v>
      </c>
      <c r="F1870">
        <v>1.9999999999999996</v>
      </c>
      <c r="G1870">
        <f>AVERAGE(F$2:F1870)</f>
        <v>124.18284810346245</v>
      </c>
      <c r="T1870">
        <f t="shared" ca="1" si="59"/>
        <v>2.1565960552384378</v>
      </c>
      <c r="U1870">
        <f ca="1">AVERAGE(T$2:T1870)</f>
        <v>33.480777902234287</v>
      </c>
    </row>
    <row r="1871" spans="1:21" x14ac:dyDescent="0.25">
      <c r="A1871" s="75" t="s">
        <v>3</v>
      </c>
      <c r="B1871">
        <v>0.27007299270072993</v>
      </c>
      <c r="C1871" s="76" t="s">
        <v>84</v>
      </c>
      <c r="E1871">
        <f t="shared" ca="1" si="58"/>
        <v>0.82873073649161855</v>
      </c>
      <c r="F1871">
        <v>1.75</v>
      </c>
      <c r="G1871">
        <f>AVERAGE(F$2:F1871)</f>
        <v>124.11737599217717</v>
      </c>
      <c r="T1871">
        <f t="shared" ca="1" si="59"/>
        <v>6.9035240439133112</v>
      </c>
      <c r="U1871">
        <f ca="1">AVERAGE(T$2:T1871)</f>
        <v>33.466565467015933</v>
      </c>
    </row>
    <row r="1872" spans="1:21" x14ac:dyDescent="0.25">
      <c r="A1872" s="75" t="s">
        <v>3</v>
      </c>
      <c r="B1872">
        <v>0.48979591836734693</v>
      </c>
      <c r="C1872" s="76" t="s">
        <v>85</v>
      </c>
      <c r="E1872">
        <f t="shared" ca="1" si="58"/>
        <v>0.29864152515679243</v>
      </c>
      <c r="F1872">
        <v>7.0336391437308771E-2</v>
      </c>
      <c r="G1872">
        <f>AVERAGE(F$2:F1872)</f>
        <v>124.0510761313537</v>
      </c>
      <c r="T1872">
        <f t="shared" ca="1" si="59"/>
        <v>3.2783509814142016</v>
      </c>
      <c r="U1872">
        <f ca="1">AVERAGE(T$2:T1872)</f>
        <v>33.450430665046071</v>
      </c>
    </row>
    <row r="1873" spans="1:21" x14ac:dyDescent="0.25">
      <c r="A1873" s="75" t="s">
        <v>3</v>
      </c>
      <c r="B1873">
        <v>0.99407582938388628</v>
      </c>
      <c r="C1873" s="76" t="s">
        <v>86</v>
      </c>
      <c r="E1873">
        <f t="shared" ca="1" si="58"/>
        <v>0.31931688715043671</v>
      </c>
      <c r="F1873">
        <v>0.4</v>
      </c>
      <c r="G1873">
        <f>AVERAGE(F$2:F1873)</f>
        <v>123.98502320606984</v>
      </c>
      <c r="T1873">
        <f t="shared" ca="1" si="59"/>
        <v>5.1527359672941397</v>
      </c>
      <c r="U1873">
        <f ca="1">AVERAGE(T$2:T1873)</f>
        <v>33.435314375143427</v>
      </c>
    </row>
    <row r="1874" spans="1:21" x14ac:dyDescent="0.25">
      <c r="A1874" s="75" t="s">
        <v>3</v>
      </c>
      <c r="B1874">
        <v>0.93430561030088033</v>
      </c>
      <c r="C1874" s="76" t="s">
        <v>87</v>
      </c>
      <c r="E1874">
        <f t="shared" ca="1" si="58"/>
        <v>0.90176821741916946</v>
      </c>
      <c r="F1874">
        <v>1.4999999999999998</v>
      </c>
      <c r="G1874">
        <f>AVERAGE(F$2:F1874)</f>
        <v>123.9196281055861</v>
      </c>
      <c r="T1874">
        <f t="shared" ca="1" si="59"/>
        <v>3.0662994698107502</v>
      </c>
      <c r="U1874">
        <f ca="1">AVERAGE(T$2:T1874)</f>
        <v>33.419100272150722</v>
      </c>
    </row>
    <row r="1875" spans="1:21" x14ac:dyDescent="0.25">
      <c r="A1875" s="75" t="s">
        <v>3</v>
      </c>
      <c r="B1875">
        <v>6.7220077220077226</v>
      </c>
      <c r="C1875" s="76" t="s">
        <v>88</v>
      </c>
      <c r="E1875">
        <f t="shared" ca="1" si="58"/>
        <v>0.22566048485795109</v>
      </c>
      <c r="F1875">
        <v>1.536231884057971</v>
      </c>
      <c r="G1875">
        <f>AVERAGE(F$2:F1875)</f>
        <v>123.85432213108155</v>
      </c>
      <c r="T1875">
        <f t="shared" ca="1" si="59"/>
        <v>3.2881961001978901</v>
      </c>
      <c r="U1875">
        <f ca="1">AVERAGE(T$2:T1875)</f>
        <v>33.403021881450641</v>
      </c>
    </row>
    <row r="1876" spans="1:21" x14ac:dyDescent="0.25">
      <c r="A1876" s="75" t="s">
        <v>3</v>
      </c>
      <c r="B1876">
        <v>0.42363112391930841</v>
      </c>
      <c r="C1876" s="76" t="s">
        <v>89</v>
      </c>
      <c r="E1876">
        <f t="shared" ca="1" si="58"/>
        <v>0.11721635398181296</v>
      </c>
      <c r="F1876">
        <v>1.7777777777777777</v>
      </c>
      <c r="G1876">
        <f>AVERAGE(F$2:F1876)</f>
        <v>123.78921464075978</v>
      </c>
      <c r="T1876">
        <f t="shared" ca="1" si="59"/>
        <v>10.226561137169378</v>
      </c>
      <c r="U1876">
        <f ca="1">AVERAGE(T$2:T1876)</f>
        <v>33.390661102387028</v>
      </c>
    </row>
    <row r="1877" spans="1:21" x14ac:dyDescent="0.25">
      <c r="A1877" s="75" t="s">
        <v>3</v>
      </c>
      <c r="B1877">
        <v>0.90566037735849059</v>
      </c>
      <c r="C1877" s="76" t="s">
        <v>90</v>
      </c>
      <c r="E1877">
        <f t="shared" ca="1" si="58"/>
        <v>0.83805447036158764</v>
      </c>
      <c r="F1877">
        <v>0.99776119402985064</v>
      </c>
      <c r="G1877">
        <f>AVERAGE(F$2:F1877)</f>
        <v>123.72376077431697</v>
      </c>
      <c r="T1877">
        <f t="shared" ca="1" si="59"/>
        <v>5.3719212836681542</v>
      </c>
      <c r="U1877">
        <f ca="1">AVERAGE(T$2:T1877)</f>
        <v>33.37572574001031</v>
      </c>
    </row>
    <row r="1878" spans="1:21" x14ac:dyDescent="0.25">
      <c r="A1878" s="75" t="s">
        <v>3</v>
      </c>
      <c r="B1878">
        <v>0.16177703269069571</v>
      </c>
      <c r="C1878" s="76" t="s">
        <v>91</v>
      </c>
      <c r="E1878">
        <f t="shared" ca="1" si="58"/>
        <v>0.23846305046295346</v>
      </c>
      <c r="F1878">
        <v>20.216407355021214</v>
      </c>
      <c r="G1878">
        <f>AVERAGE(F$2:F1878)</f>
        <v>123.66861567393374</v>
      </c>
      <c r="T1878">
        <f t="shared" ca="1" si="59"/>
        <v>2.9622896911065979</v>
      </c>
      <c r="U1878">
        <f ca="1">AVERAGE(T$2:T1878)</f>
        <v>33.359522524214412</v>
      </c>
    </row>
    <row r="1879" spans="1:21" x14ac:dyDescent="0.25">
      <c r="A1879" s="75" t="s">
        <v>3</v>
      </c>
      <c r="B1879">
        <v>0.26470588235294124</v>
      </c>
      <c r="C1879" s="76" t="s">
        <v>92</v>
      </c>
      <c r="E1879">
        <f t="shared" ca="1" si="58"/>
        <v>0.20844766660950076</v>
      </c>
      <c r="F1879">
        <v>11.5</v>
      </c>
      <c r="G1879">
        <f>AVERAGE(F$2:F1879)</f>
        <v>123.60888797655679</v>
      </c>
      <c r="T1879">
        <f t="shared" ca="1" si="59"/>
        <v>2.5922791787486927</v>
      </c>
      <c r="U1879">
        <f ca="1">AVERAGE(T$2:T1879)</f>
        <v>33.343139540537379</v>
      </c>
    </row>
    <row r="1880" spans="1:21" x14ac:dyDescent="0.25">
      <c r="A1880" s="75" t="s">
        <v>3</v>
      </c>
      <c r="B1880">
        <v>0.23348152690479845</v>
      </c>
      <c r="C1880" s="76" t="s">
        <v>93</v>
      </c>
      <c r="E1880">
        <f t="shared" ca="1" si="58"/>
        <v>0.9541974131002946</v>
      </c>
      <c r="F1880">
        <v>0.90476190476190477</v>
      </c>
      <c r="G1880">
        <f>AVERAGE(F$2:F1880)</f>
        <v>123.54358508881235</v>
      </c>
      <c r="T1880">
        <f t="shared" ca="1" si="59"/>
        <v>11.26849985051054</v>
      </c>
      <c r="U1880">
        <f ca="1">AVERAGE(T$2:T1880)</f>
        <v>33.331391461937045</v>
      </c>
    </row>
    <row r="1881" spans="1:21" x14ac:dyDescent="0.25">
      <c r="A1881" s="75" t="s">
        <v>3</v>
      </c>
      <c r="B1881">
        <v>1.1122345803842207E-2</v>
      </c>
      <c r="C1881" s="76" t="s">
        <v>94</v>
      </c>
      <c r="E1881">
        <f t="shared" ca="1" si="58"/>
        <v>0.21274169928668751</v>
      </c>
      <c r="F1881">
        <v>0.45652173913043476</v>
      </c>
      <c r="G1881">
        <f>AVERAGE(F$2:F1881)</f>
        <v>123.47811324660508</v>
      </c>
      <c r="T1881">
        <f t="shared" ca="1" si="59"/>
        <v>5.0999379090554839</v>
      </c>
      <c r="U1881">
        <f ca="1">AVERAGE(T$2:T1881)</f>
        <v>33.316374731323812</v>
      </c>
    </row>
    <row r="1882" spans="1:21" x14ac:dyDescent="0.25">
      <c r="A1882" s="75" t="s">
        <v>3</v>
      </c>
      <c r="B1882">
        <v>1.4476391453442363</v>
      </c>
      <c r="C1882" s="76" t="s">
        <v>95</v>
      </c>
      <c r="E1882">
        <f t="shared" ca="1" si="58"/>
        <v>0.6441174585430105</v>
      </c>
      <c r="F1882">
        <v>0.8</v>
      </c>
      <c r="G1882">
        <f>AVERAGE(F$2:F1882)</f>
        <v>123.41289362233788</v>
      </c>
      <c r="T1882">
        <f t="shared" ca="1" si="59"/>
        <v>100.3255412009425</v>
      </c>
      <c r="U1882">
        <f ca="1">AVERAGE(T$2:T1882)</f>
        <v>33.351998955922227</v>
      </c>
    </row>
    <row r="1883" spans="1:21" x14ac:dyDescent="0.25">
      <c r="B1883">
        <v>7.0422535211267668E-3</v>
      </c>
      <c r="C1883" s="76" t="s">
        <v>81</v>
      </c>
      <c r="E1883">
        <f t="shared" ca="1" si="58"/>
        <v>0.40739716060226083</v>
      </c>
      <c r="F1883">
        <v>5.2631578947368474E-2</v>
      </c>
      <c r="G1883">
        <f>AVERAGE(F$2:F1883)</f>
        <v>123.34734619298432</v>
      </c>
      <c r="T1883">
        <f t="shared" ca="1" si="59"/>
        <v>4.3611062794931152</v>
      </c>
      <c r="U1883">
        <f ca="1">AVERAGE(T$2:T1883)</f>
        <v>33.336594655881619</v>
      </c>
    </row>
    <row r="1884" spans="1:21" x14ac:dyDescent="0.25">
      <c r="A1884" s="75" t="s">
        <v>4</v>
      </c>
      <c r="B1884">
        <v>0.10869565217391298</v>
      </c>
      <c r="C1884" s="76" t="s">
        <v>82</v>
      </c>
      <c r="E1884">
        <f t="shared" ca="1" si="58"/>
        <v>0.21633884361637346</v>
      </c>
      <c r="F1884">
        <v>101.04081632653062</v>
      </c>
      <c r="G1884">
        <f>AVERAGE(F$2:F1884)</f>
        <v>123.33549992114871</v>
      </c>
      <c r="T1884">
        <f t="shared" ca="1" si="59"/>
        <v>4.8527624159609903</v>
      </c>
      <c r="U1884">
        <f ca="1">AVERAGE(T$2:T1884)</f>
        <v>33.321467819854043</v>
      </c>
    </row>
    <row r="1885" spans="1:21" x14ac:dyDescent="0.25">
      <c r="A1885" s="75" t="s">
        <v>4</v>
      </c>
      <c r="B1885">
        <v>4.1347626339969405E-2</v>
      </c>
      <c r="C1885" s="76" t="s">
        <v>83</v>
      </c>
      <c r="E1885">
        <f t="shared" ca="1" si="58"/>
        <v>0.13491437761408875</v>
      </c>
      <c r="F1885">
        <v>8.6956521739130391E-2</v>
      </c>
      <c r="G1885">
        <f>AVERAGE(F$2:F1885)</f>
        <v>123.2700813736968</v>
      </c>
      <c r="T1885">
        <f t="shared" ca="1" si="59"/>
        <v>2.0418029622773042</v>
      </c>
      <c r="U1885">
        <f ca="1">AVERAGE(T$2:T1885)</f>
        <v>33.304865025343652</v>
      </c>
    </row>
    <row r="1886" spans="1:21" x14ac:dyDescent="0.25">
      <c r="A1886" s="75" t="s">
        <v>4</v>
      </c>
      <c r="B1886">
        <v>0.1094890510948906</v>
      </c>
      <c r="C1886" s="76" t="s">
        <v>84</v>
      </c>
      <c r="E1886">
        <f t="shared" ca="1" si="58"/>
        <v>3.9327061505692873E-2</v>
      </c>
      <c r="F1886">
        <v>2.0408163265306121E-2</v>
      </c>
      <c r="G1886">
        <f>AVERAGE(F$2:F1886)</f>
        <v>123.20469693167534</v>
      </c>
      <c r="T1886">
        <f t="shared" ca="1" si="59"/>
        <v>2.1879753625635598</v>
      </c>
      <c r="U1886">
        <f ca="1">AVERAGE(T$2:T1886)</f>
        <v>33.288357391570294</v>
      </c>
    </row>
    <row r="1887" spans="1:21" x14ac:dyDescent="0.25">
      <c r="A1887" s="75" t="s">
        <v>4</v>
      </c>
      <c r="B1887">
        <v>3.0612244897959183E-2</v>
      </c>
      <c r="C1887" s="76" t="s">
        <v>85</v>
      </c>
      <c r="E1887">
        <f t="shared" ca="1" si="58"/>
        <v>0.88805287830339064</v>
      </c>
      <c r="F1887">
        <v>0.44751381215469616</v>
      </c>
      <c r="G1887">
        <f>AVERAGE(F$2:F1887)</f>
        <v>123.1396082873914</v>
      </c>
      <c r="T1887">
        <f t="shared" ca="1" si="59"/>
        <v>2.1486902980359437</v>
      </c>
      <c r="U1887">
        <f ca="1">AVERAGE(T$2:T1887)</f>
        <v>33.271846433408292</v>
      </c>
    </row>
    <row r="1888" spans="1:21" x14ac:dyDescent="0.25">
      <c r="A1888" s="75" t="s">
        <v>4</v>
      </c>
      <c r="B1888">
        <v>0.88151658767772512</v>
      </c>
      <c r="C1888" s="76" t="s">
        <v>86</v>
      </c>
      <c r="E1888">
        <f t="shared" ca="1" si="58"/>
        <v>0.46828198613976202</v>
      </c>
      <c r="F1888">
        <v>0.99537037037037035</v>
      </c>
      <c r="G1888">
        <f>AVERAGE(F$2:F1888)</f>
        <v>123.07487896152122</v>
      </c>
      <c r="T1888">
        <f t="shared" ca="1" si="59"/>
        <v>2.9308427426472168</v>
      </c>
      <c r="U1888">
        <f ca="1">AVERAGE(T$2:T1888)</f>
        <v>33.255767470138146</v>
      </c>
    </row>
    <row r="1889" spans="1:21" x14ac:dyDescent="0.25">
      <c r="A1889" s="75" t="s">
        <v>4</v>
      </c>
      <c r="B1889">
        <v>1.1693601366443313E-2</v>
      </c>
      <c r="C1889" s="76" t="s">
        <v>87</v>
      </c>
      <c r="E1889">
        <f t="shared" ca="1" si="58"/>
        <v>2.0795681182907866E-2</v>
      </c>
      <c r="F1889">
        <v>0.6</v>
      </c>
      <c r="G1889">
        <f>AVERAGE(F$2:F1889)</f>
        <v>123.01000879257974</v>
      </c>
      <c r="T1889">
        <f t="shared" ca="1" si="59"/>
        <v>2.1234521088510356</v>
      </c>
      <c r="U1889">
        <f ca="1">AVERAGE(T$2:T1889)</f>
        <v>33.239277896323905</v>
      </c>
    </row>
    <row r="1890" spans="1:21" x14ac:dyDescent="0.25">
      <c r="A1890" s="75" t="s">
        <v>4</v>
      </c>
      <c r="B1890">
        <v>0.93050193050193064</v>
      </c>
      <c r="C1890" s="76" t="s">
        <v>88</v>
      </c>
      <c r="E1890">
        <f t="shared" ca="1" si="58"/>
        <v>4.9776921572009081E-2</v>
      </c>
      <c r="F1890">
        <v>0.8571428571428571</v>
      </c>
      <c r="G1890">
        <f>AVERAGE(F$2:F1890)</f>
        <v>122.9453434321057</v>
      </c>
      <c r="T1890">
        <f t="shared" ca="1" si="59"/>
        <v>10.611976310299916</v>
      </c>
      <c r="U1890">
        <f ca="1">AVERAGE(T$2:T1890)</f>
        <v>33.227299441275719</v>
      </c>
    </row>
    <row r="1891" spans="1:21" x14ac:dyDescent="0.25">
      <c r="A1891" s="75" t="s">
        <v>4</v>
      </c>
      <c r="B1891">
        <v>0.25072046109510093</v>
      </c>
      <c r="C1891" s="76" t="s">
        <v>89</v>
      </c>
      <c r="E1891">
        <f t="shared" ca="1" si="58"/>
        <v>0.36113360196970157</v>
      </c>
      <c r="F1891">
        <v>0.36986301369863017</v>
      </c>
      <c r="G1891">
        <f>AVERAGE(F$2:F1891)</f>
        <v>122.88048868056158</v>
      </c>
      <c r="T1891">
        <f t="shared" ca="1" si="59"/>
        <v>2.9636651417843765</v>
      </c>
      <c r="U1891">
        <f ca="1">AVERAGE(T$2:T1891)</f>
        <v>33.21128693635535</v>
      </c>
    </row>
    <row r="1892" spans="1:21" x14ac:dyDescent="0.25">
      <c r="A1892" s="75" t="s">
        <v>4</v>
      </c>
      <c r="B1892">
        <v>0.33962264150943394</v>
      </c>
      <c r="C1892" s="76" t="s">
        <v>90</v>
      </c>
      <c r="E1892">
        <f t="shared" ca="1" si="58"/>
        <v>0.62107872997914182</v>
      </c>
      <c r="F1892">
        <v>6</v>
      </c>
      <c r="G1892">
        <f>AVERAGE(F$2:F1892)</f>
        <v>122.81867985524134</v>
      </c>
      <c r="T1892">
        <f t="shared" ca="1" si="59"/>
        <v>4.4892491108957993</v>
      </c>
      <c r="U1892">
        <f ca="1">AVERAGE(T$2:T1892)</f>
        <v>33.196098127351938</v>
      </c>
    </row>
    <row r="1893" spans="1:21" x14ac:dyDescent="0.25">
      <c r="A1893" s="75" t="s">
        <v>4</v>
      </c>
      <c r="B1893">
        <v>0.32942162615255655</v>
      </c>
      <c r="C1893" s="76" t="s">
        <v>91</v>
      </c>
      <c r="E1893">
        <f t="shared" ca="1" si="58"/>
        <v>0.14217188360970334</v>
      </c>
      <c r="F1893">
        <v>0.77777777777777779</v>
      </c>
      <c r="G1893">
        <f>AVERAGE(F$2:F1893)</f>
        <v>122.75417620720886</v>
      </c>
      <c r="T1893">
        <f t="shared" ca="1" si="59"/>
        <v>6.2032152287528772</v>
      </c>
      <c r="U1893">
        <f ca="1">AVERAGE(T$2:T1893)</f>
        <v>33.181831275925617</v>
      </c>
    </row>
    <row r="1894" spans="1:21" x14ac:dyDescent="0.25">
      <c r="A1894" s="75" t="s">
        <v>4</v>
      </c>
      <c r="B1894">
        <v>12.235294117647058</v>
      </c>
      <c r="C1894" s="76" t="s">
        <v>92</v>
      </c>
      <c r="E1894">
        <f t="shared" ca="1" si="58"/>
        <v>0.38068932246832288</v>
      </c>
      <c r="F1894">
        <v>1.8571428571428574</v>
      </c>
      <c r="G1894">
        <f>AVERAGE(F$2:F1894)</f>
        <v>122.69031089640586</v>
      </c>
      <c r="T1894">
        <f t="shared" ca="1" si="59"/>
        <v>4.8592147213258743</v>
      </c>
      <c r="U1894">
        <f ca="1">AVERAGE(T$2:T1894)</f>
        <v>33.166869513350548</v>
      </c>
    </row>
    <row r="1895" spans="1:21" x14ac:dyDescent="0.25">
      <c r="A1895" s="75" t="s">
        <v>4</v>
      </c>
      <c r="B1895">
        <v>0.14977770964280232</v>
      </c>
      <c r="C1895" s="76" t="s">
        <v>93</v>
      </c>
      <c r="E1895">
        <f t="shared" ca="1" si="58"/>
        <v>0.57700140079645867</v>
      </c>
      <c r="F1895">
        <v>0.92665933259992661</v>
      </c>
      <c r="G1895">
        <f>AVERAGE(F$2:F1895)</f>
        <v>122.626021745633</v>
      </c>
      <c r="T1895">
        <f t="shared" ca="1" si="59"/>
        <v>2.9274864752731102</v>
      </c>
      <c r="U1895">
        <f ca="1">AVERAGE(T$2:T1895)</f>
        <v>33.15090363001471</v>
      </c>
    </row>
    <row r="1896" spans="1:21" x14ac:dyDescent="0.25">
      <c r="A1896" s="75" t="s">
        <v>4</v>
      </c>
      <c r="B1896">
        <v>0.4944388270980789</v>
      </c>
      <c r="C1896" s="76" t="s">
        <v>94</v>
      </c>
      <c r="E1896">
        <f t="shared" ca="1" si="58"/>
        <v>0.28342628079933452</v>
      </c>
      <c r="F1896">
        <v>0.17431192660550465</v>
      </c>
      <c r="G1896">
        <f>AVERAGE(F$2:F1896)</f>
        <v>122.56140342910581</v>
      </c>
      <c r="T1896">
        <f t="shared" ca="1" si="59"/>
        <v>3.4797475002723695</v>
      </c>
      <c r="U1896">
        <f ca="1">AVERAGE(T$2:T1896)</f>
        <v>33.135246027835429</v>
      </c>
    </row>
    <row r="1897" spans="1:21" x14ac:dyDescent="0.25">
      <c r="A1897" s="75" t="s">
        <v>4</v>
      </c>
      <c r="B1897">
        <v>0.37958322342389872</v>
      </c>
      <c r="C1897" s="76" t="s">
        <v>95</v>
      </c>
      <c r="E1897">
        <f t="shared" ca="1" si="58"/>
        <v>0.55882731422775456</v>
      </c>
      <c r="F1897">
        <v>2.0720628763907303E-2</v>
      </c>
      <c r="G1897">
        <f>AVERAGE(F$2:F1897)</f>
        <v>122.49677226729128</v>
      </c>
      <c r="T1897">
        <f t="shared" ca="1" si="59"/>
        <v>2.6052171135196844</v>
      </c>
      <c r="U1897">
        <f ca="1">AVERAGE(T$2:T1897)</f>
        <v>33.119143691910153</v>
      </c>
    </row>
    <row r="1898" spans="1:21" x14ac:dyDescent="0.25">
      <c r="B1898">
        <v>5.6338028169014134E-2</v>
      </c>
      <c r="C1898" s="76" t="s">
        <v>81</v>
      </c>
      <c r="E1898">
        <f t="shared" ca="1" si="58"/>
        <v>0.852188202101541</v>
      </c>
      <c r="F1898">
        <v>0.85018726591760296</v>
      </c>
      <c r="G1898">
        <f>AVERAGE(F$2:F1898)</f>
        <v>122.43264649765429</v>
      </c>
      <c r="T1898">
        <f t="shared" ca="1" si="59"/>
        <v>2.0598845995166144</v>
      </c>
      <c r="U1898">
        <f ca="1">AVERAGE(T$2:T1898)</f>
        <v>33.102770861603148</v>
      </c>
    </row>
    <row r="1899" spans="1:21" x14ac:dyDescent="0.25">
      <c r="A1899" s="75" t="s">
        <v>5</v>
      </c>
      <c r="B1899">
        <v>8.6956521739130516E-2</v>
      </c>
      <c r="C1899" s="76" t="s">
        <v>82</v>
      </c>
      <c r="E1899">
        <f t="shared" ca="1" si="58"/>
        <v>0.15081196366153637</v>
      </c>
      <c r="F1899">
        <v>1.5</v>
      </c>
      <c r="G1899">
        <f>AVERAGE(F$2:F1899)</f>
        <v>122.36893066704435</v>
      </c>
      <c r="T1899">
        <f t="shared" ca="1" si="59"/>
        <v>2.1292459646362407</v>
      </c>
      <c r="U1899">
        <f ca="1">AVERAGE(T$2:T1899)</f>
        <v>33.086451828464597</v>
      </c>
    </row>
    <row r="1900" spans="1:21" x14ac:dyDescent="0.25">
      <c r="A1900" s="75" t="s">
        <v>5</v>
      </c>
      <c r="B1900">
        <v>8.1163859111791803E-2</v>
      </c>
      <c r="C1900" s="76" t="s">
        <v>83</v>
      </c>
      <c r="E1900">
        <f t="shared" ca="1" si="58"/>
        <v>0.95108205901684795</v>
      </c>
      <c r="F1900">
        <v>0.16666666666666666</v>
      </c>
      <c r="G1900">
        <f>AVERAGE(F$2:F1900)</f>
        <v>122.30457981712314</v>
      </c>
      <c r="T1900">
        <f t="shared" ca="1" si="59"/>
        <v>2.2311560074486105</v>
      </c>
      <c r="U1900">
        <f ca="1">AVERAGE(T$2:T1900)</f>
        <v>33.070203647410878</v>
      </c>
    </row>
    <row r="1901" spans="1:21" x14ac:dyDescent="0.25">
      <c r="A1901" s="75" t="s">
        <v>5</v>
      </c>
      <c r="B1901">
        <v>9.489051094890498E-2</v>
      </c>
      <c r="C1901" s="76" t="s">
        <v>84</v>
      </c>
      <c r="E1901">
        <f t="shared" ca="1" si="58"/>
        <v>0.67501511017681137</v>
      </c>
      <c r="F1901">
        <v>0.30158730158730152</v>
      </c>
      <c r="G1901">
        <f>AVERAGE(F$2:F1901)</f>
        <v>122.24036771579918</v>
      </c>
      <c r="T1901">
        <f t="shared" ca="1" si="59"/>
        <v>11.247482563739137</v>
      </c>
      <c r="U1901">
        <f ca="1">AVERAGE(T$2:T1901)</f>
        <v>33.058718004735262</v>
      </c>
    </row>
    <row r="1902" spans="1:21" x14ac:dyDescent="0.25">
      <c r="A1902" s="75" t="s">
        <v>5</v>
      </c>
      <c r="B1902">
        <v>8.1632653061224483E-2</v>
      </c>
      <c r="C1902" s="76" t="s">
        <v>85</v>
      </c>
      <c r="E1902">
        <f t="shared" ca="1" si="58"/>
        <v>0.85445663871651867</v>
      </c>
      <c r="F1902">
        <v>0</v>
      </c>
      <c r="G1902">
        <f>AVERAGE(F$2:F1902)</f>
        <v>122.17606452394448</v>
      </c>
      <c r="T1902">
        <f t="shared" ca="1" si="59"/>
        <v>2.1661592701548398</v>
      </c>
      <c r="U1902">
        <f ca="1">AVERAGE(T$2:T1902)</f>
        <v>33.04246731628993</v>
      </c>
    </row>
    <row r="1903" spans="1:21" x14ac:dyDescent="0.25">
      <c r="A1903" s="75" t="s">
        <v>5</v>
      </c>
      <c r="B1903">
        <v>0.1706161137440759</v>
      </c>
      <c r="C1903" s="76" t="s">
        <v>86</v>
      </c>
      <c r="E1903">
        <f t="shared" ca="1" si="58"/>
        <v>0.82673095675007513</v>
      </c>
      <c r="F1903">
        <v>96.847358121330728</v>
      </c>
      <c r="G1903">
        <f>AVERAGE(F$2:F1903)</f>
        <v>122.16274764360661</v>
      </c>
      <c r="T1903">
        <f t="shared" ca="1" si="59"/>
        <v>2.7640624642241991</v>
      </c>
      <c r="U1903">
        <f ca="1">AVERAGE(T$2:T1903)</f>
        <v>33.026548070836689</v>
      </c>
    </row>
    <row r="1904" spans="1:21" x14ac:dyDescent="0.25">
      <c r="A1904" s="75" t="s">
        <v>5</v>
      </c>
      <c r="B1904">
        <v>5.1110235185915127E-2</v>
      </c>
      <c r="C1904" s="76" t="s">
        <v>87</v>
      </c>
      <c r="E1904">
        <f t="shared" ca="1" si="58"/>
        <v>0.91836319530687394</v>
      </c>
      <c r="F1904">
        <v>2.9126213592233035E-2</v>
      </c>
      <c r="G1904">
        <f>AVERAGE(F$2:F1904)</f>
        <v>122.09856812630235</v>
      </c>
      <c r="T1904">
        <f t="shared" ca="1" si="59"/>
        <v>2.7997247925490005</v>
      </c>
      <c r="U1904">
        <f ca="1">AVERAGE(T$2:T1904)</f>
        <v>33.010664296123977</v>
      </c>
    </row>
    <row r="1905" spans="1:21" x14ac:dyDescent="0.25">
      <c r="A1905" s="75" t="s">
        <v>5</v>
      </c>
      <c r="B1905">
        <v>0.61389961389961389</v>
      </c>
      <c r="C1905" s="76" t="s">
        <v>88</v>
      </c>
      <c r="E1905">
        <f t="shared" ca="1" si="58"/>
        <v>0.66050414911032629</v>
      </c>
      <c r="F1905">
        <v>0.4845360824742268</v>
      </c>
      <c r="G1905">
        <f>AVERAGE(F$2:F1905)</f>
        <v>122.03469521031296</v>
      </c>
      <c r="T1905">
        <f t="shared" ca="1" si="59"/>
        <v>3.3060270343833418</v>
      </c>
      <c r="U1905">
        <f ca="1">AVERAGE(T$2:T1905)</f>
        <v>32.995063121091555</v>
      </c>
    </row>
    <row r="1906" spans="1:21" x14ac:dyDescent="0.25">
      <c r="A1906" s="75" t="s">
        <v>5</v>
      </c>
      <c r="B1906">
        <v>0.27953890489913552</v>
      </c>
      <c r="C1906" s="76" t="s">
        <v>89</v>
      </c>
      <c r="E1906">
        <f t="shared" ca="1" si="58"/>
        <v>1.6903134101668327E-2</v>
      </c>
      <c r="F1906">
        <v>0.81308411214953269</v>
      </c>
      <c r="G1906">
        <f>AVERAGE(F$2:F1906)</f>
        <v>121.97106181866037</v>
      </c>
      <c r="T1906">
        <f t="shared" ca="1" si="59"/>
        <v>2.882397093500944</v>
      </c>
      <c r="U1906">
        <f ca="1">AVERAGE(T$2:T1906)</f>
        <v>32.979255947323793</v>
      </c>
    </row>
    <row r="1907" spans="1:21" x14ac:dyDescent="0.25">
      <c r="A1907" s="75" t="s">
        <v>5</v>
      </c>
      <c r="B1907">
        <v>1.358490566037736</v>
      </c>
      <c r="C1907" s="76" t="s">
        <v>90</v>
      </c>
      <c r="E1907">
        <f t="shared" ca="1" si="58"/>
        <v>0.76106279532665633</v>
      </c>
      <c r="F1907">
        <v>7.1428571428571411E-2</v>
      </c>
      <c r="G1907">
        <f>AVERAGE(F$2:F1907)</f>
        <v>121.90710608243413</v>
      </c>
      <c r="T1907">
        <f t="shared" ca="1" si="59"/>
        <v>12.523350429381106</v>
      </c>
      <c r="U1907">
        <f ca="1">AVERAGE(T$2:T1907)</f>
        <v>32.968523572970199</v>
      </c>
    </row>
    <row r="1908" spans="1:21" x14ac:dyDescent="0.25">
      <c r="A1908" s="75" t="s">
        <v>5</v>
      </c>
      <c r="B1908">
        <v>1.5146689019279129</v>
      </c>
      <c r="C1908" s="76" t="s">
        <v>91</v>
      </c>
      <c r="E1908">
        <f t="shared" ca="1" si="58"/>
        <v>0.20494579361796983</v>
      </c>
      <c r="F1908">
        <v>0.11220043572984749</v>
      </c>
      <c r="G1908">
        <f>AVERAGE(F$2:F1908)</f>
        <v>121.84323880102525</v>
      </c>
      <c r="T1908">
        <f t="shared" ca="1" si="59"/>
        <v>14.861654719352122</v>
      </c>
      <c r="U1908">
        <f ca="1">AVERAGE(T$2:T1908)</f>
        <v>32.959028623387809</v>
      </c>
    </row>
    <row r="1909" spans="1:21" x14ac:dyDescent="0.25">
      <c r="A1909" s="75" t="s">
        <v>5</v>
      </c>
      <c r="B1909">
        <v>6.3529411764705879</v>
      </c>
      <c r="C1909" s="76" t="s">
        <v>92</v>
      </c>
      <c r="E1909">
        <f t="shared" ca="1" si="58"/>
        <v>0.16490995266802166</v>
      </c>
      <c r="F1909">
        <v>0.21875000000000003</v>
      </c>
      <c r="G1909">
        <f>AVERAGE(F$2:F1909)</f>
        <v>121.7794943100394</v>
      </c>
      <c r="T1909">
        <f t="shared" ca="1" si="59"/>
        <v>29.006180866735924</v>
      </c>
      <c r="U1909">
        <f ca="1">AVERAGE(T$2:T1909)</f>
        <v>32.956956900244911</v>
      </c>
    </row>
    <row r="1910" spans="1:21" x14ac:dyDescent="0.25">
      <c r="A1910" s="75" t="s">
        <v>5</v>
      </c>
      <c r="B1910">
        <v>7.3125862333282166E-2</v>
      </c>
      <c r="C1910" s="76" t="s">
        <v>93</v>
      </c>
      <c r="E1910">
        <f t="shared" ca="1" si="58"/>
        <v>0.17806692899369814</v>
      </c>
      <c r="F1910">
        <v>1.7692307692307692</v>
      </c>
      <c r="G1910">
        <f>AVERAGE(F$2:F1910)</f>
        <v>121.71662879744598</v>
      </c>
      <c r="T1910">
        <f t="shared" ca="1" si="59"/>
        <v>3.4742726656901883</v>
      </c>
      <c r="U1910">
        <f ca="1">AVERAGE(T$2:T1910)</f>
        <v>32.941512854024609</v>
      </c>
    </row>
    <row r="1911" spans="1:21" x14ac:dyDescent="0.25">
      <c r="A1911" s="75" t="s">
        <v>5</v>
      </c>
      <c r="B1911">
        <v>1.1122345803842207E-2</v>
      </c>
      <c r="C1911" s="76" t="s">
        <v>94</v>
      </c>
      <c r="E1911">
        <f t="shared" ca="1" si="58"/>
        <v>0.34746430592058031</v>
      </c>
      <c r="F1911">
        <v>0.65217391304347827</v>
      </c>
      <c r="G1911">
        <f>AVERAGE(F$2:F1911)</f>
        <v>121.6532442660929</v>
      </c>
      <c r="T1911">
        <f t="shared" ca="1" si="59"/>
        <v>3.892767721143656</v>
      </c>
      <c r="U1911">
        <f ca="1">AVERAGE(T$2:T1911)</f>
        <v>32.926304086939332</v>
      </c>
    </row>
    <row r="1912" spans="1:21" x14ac:dyDescent="0.25">
      <c r="A1912" s="75" t="s">
        <v>5</v>
      </c>
      <c r="B1912">
        <v>1.6378264310208388</v>
      </c>
      <c r="C1912" s="76" t="s">
        <v>95</v>
      </c>
      <c r="E1912">
        <f t="shared" ca="1" si="58"/>
        <v>0.27625089189405183</v>
      </c>
      <c r="F1912">
        <v>0.99</v>
      </c>
      <c r="G1912">
        <f>AVERAGE(F$2:F1912)</f>
        <v>121.59010285098766</v>
      </c>
      <c r="T1912">
        <f t="shared" ca="1" si="59"/>
        <v>3.583889791855293</v>
      </c>
      <c r="U1912">
        <f ca="1">AVERAGE(T$2:T1912)</f>
        <v>32.91094960536158</v>
      </c>
    </row>
    <row r="1913" spans="1:21" x14ac:dyDescent="0.25">
      <c r="B1913">
        <v>0.1267605633802818</v>
      </c>
      <c r="C1913" s="76" t="s">
        <v>81</v>
      </c>
      <c r="E1913">
        <f t="shared" ca="1" si="58"/>
        <v>0.86787680492277919</v>
      </c>
      <c r="F1913">
        <v>0.8</v>
      </c>
      <c r="G1913">
        <f>AVERAGE(F$2:F1913)</f>
        <v>121.52692811100283</v>
      </c>
      <c r="T1913">
        <f t="shared" ca="1" si="59"/>
        <v>8.0621233226401952</v>
      </c>
      <c r="U1913">
        <f ca="1">AVERAGE(T$2:T1913)</f>
        <v>32.897953357305767</v>
      </c>
    </row>
    <row r="1914" spans="1:21" x14ac:dyDescent="0.25">
      <c r="A1914" s="75" t="s">
        <v>6</v>
      </c>
      <c r="B1914">
        <v>7.6956521739130448</v>
      </c>
      <c r="C1914" s="76" t="s">
        <v>82</v>
      </c>
      <c r="E1914">
        <f t="shared" ca="1" si="58"/>
        <v>0.74214320542472234</v>
      </c>
      <c r="F1914">
        <v>0.60526315789473684</v>
      </c>
      <c r="G1914">
        <f>AVERAGE(F$2:F1914)</f>
        <v>121.46371762226623</v>
      </c>
      <c r="T1914">
        <f t="shared" ca="1" si="59"/>
        <v>2.3935714061052109</v>
      </c>
      <c r="U1914">
        <f ca="1">AVERAGE(T$2:T1914)</f>
        <v>32.882007522516851</v>
      </c>
    </row>
    <row r="1915" spans="1:21" x14ac:dyDescent="0.25">
      <c r="A1915" s="75" t="s">
        <v>6</v>
      </c>
      <c r="B1915">
        <v>4.5941807044410452E-3</v>
      </c>
      <c r="C1915" s="76" t="s">
        <v>83</v>
      </c>
      <c r="E1915">
        <f t="shared" ca="1" si="58"/>
        <v>0.15780926456931899</v>
      </c>
      <c r="F1915">
        <v>0.50177935943060503</v>
      </c>
      <c r="G1915">
        <f>AVERAGE(F$2:F1915)</f>
        <v>121.40051911742671</v>
      </c>
      <c r="T1915">
        <f t="shared" ca="1" si="59"/>
        <v>5.7142685154458102</v>
      </c>
      <c r="U1915">
        <f ca="1">AVERAGE(T$2:T1915)</f>
        <v>32.867813301510019</v>
      </c>
    </row>
    <row r="1916" spans="1:21" x14ac:dyDescent="0.25">
      <c r="A1916" s="75" t="s">
        <v>6</v>
      </c>
      <c r="B1916">
        <v>0.27007299270072993</v>
      </c>
      <c r="C1916" s="76" t="s">
        <v>84</v>
      </c>
      <c r="E1916">
        <f t="shared" ca="1" si="58"/>
        <v>0.56035275347715052</v>
      </c>
      <c r="F1916">
        <v>0.4</v>
      </c>
      <c r="G1916">
        <f>AVERAGE(F$2:F1916)</f>
        <v>121.33733346775703</v>
      </c>
      <c r="T1916">
        <f t="shared" ca="1" si="59"/>
        <v>5.0089437117365243</v>
      </c>
      <c r="U1916">
        <f ca="1">AVERAGE(T$2:T1916)</f>
        <v>32.853265588930505</v>
      </c>
    </row>
    <row r="1917" spans="1:21" x14ac:dyDescent="0.25">
      <c r="A1917" s="75" t="s">
        <v>6</v>
      </c>
      <c r="B1917">
        <v>8.1632653061224483E-2</v>
      </c>
      <c r="C1917" s="76" t="s">
        <v>85</v>
      </c>
      <c r="E1917">
        <f t="shared" ca="1" si="58"/>
        <v>0.54158633217793872</v>
      </c>
      <c r="F1917">
        <v>0.49999999999999994</v>
      </c>
      <c r="G1917">
        <f>AVERAGE(F$2:F1917)</f>
        <v>121.27426596594714</v>
      </c>
      <c r="T1917">
        <f t="shared" ca="1" si="59"/>
        <v>8.8471482197013511</v>
      </c>
      <c r="U1917">
        <f ca="1">AVERAGE(T$2:T1917)</f>
        <v>32.840736300115665</v>
      </c>
    </row>
    <row r="1918" spans="1:21" x14ac:dyDescent="0.25">
      <c r="A1918" s="75" t="s">
        <v>6</v>
      </c>
      <c r="B1918">
        <v>6.6350710900473855E-2</v>
      </c>
      <c r="C1918" s="76" t="s">
        <v>86</v>
      </c>
      <c r="E1918">
        <f t="shared" ca="1" si="58"/>
        <v>0.88876935754737929</v>
      </c>
      <c r="F1918">
        <v>0.6268098259313486</v>
      </c>
      <c r="G1918">
        <f>AVERAGE(F$2:F1918)</f>
        <v>121.21133041240513</v>
      </c>
      <c r="T1918">
        <f t="shared" ca="1" si="59"/>
        <v>3.8794756017685903</v>
      </c>
      <c r="U1918">
        <f ca="1">AVERAGE(T$2:T1918)</f>
        <v>32.825628704550539</v>
      </c>
    </row>
    <row r="1919" spans="1:21" x14ac:dyDescent="0.25">
      <c r="A1919" s="75" t="s">
        <v>6</v>
      </c>
      <c r="B1919">
        <v>0.24819340428327422</v>
      </c>
      <c r="C1919" s="76" t="s">
        <v>87</v>
      </c>
      <c r="E1919">
        <f t="shared" ca="1" si="58"/>
        <v>0.44855472707826205</v>
      </c>
      <c r="F1919">
        <v>1</v>
      </c>
      <c r="G1919">
        <f>AVERAGE(F$2:F1919)</f>
        <v>121.14865505765414</v>
      </c>
      <c r="T1919">
        <f t="shared" ca="1" si="59"/>
        <v>39.84149846916516</v>
      </c>
      <c r="U1919">
        <f ca="1">AVERAGE(T$2:T1919)</f>
        <v>32.829286613708312</v>
      </c>
    </row>
    <row r="1920" spans="1:21" x14ac:dyDescent="0.25">
      <c r="A1920" s="75" t="s">
        <v>6</v>
      </c>
      <c r="B1920">
        <v>27.957528957528957</v>
      </c>
      <c r="C1920" s="76" t="s">
        <v>88</v>
      </c>
      <c r="E1920">
        <f t="shared" ca="1" si="58"/>
        <v>0.24606461198473772</v>
      </c>
      <c r="F1920">
        <v>2.9126213592233035E-2</v>
      </c>
      <c r="G1920">
        <f>AVERAGE(F$2:F1920)</f>
        <v>121.08553909681825</v>
      </c>
      <c r="T1920">
        <f t="shared" ca="1" si="59"/>
        <v>14.37138097349116</v>
      </c>
      <c r="U1920">
        <f ca="1">AVERAGE(T$2:T1920)</f>
        <v>32.819668111550826</v>
      </c>
    </row>
    <row r="1921" spans="1:21" x14ac:dyDescent="0.25">
      <c r="A1921" s="75" t="s">
        <v>6</v>
      </c>
      <c r="B1921">
        <v>1.5936599423631121</v>
      </c>
      <c r="C1921" s="76" t="s">
        <v>89</v>
      </c>
      <c r="E1921">
        <f t="shared" ca="1" si="58"/>
        <v>5.9668095290729806E-2</v>
      </c>
      <c r="F1921">
        <v>0.40248962655601661</v>
      </c>
      <c r="G1921">
        <f>AVERAGE(F$2:F1921)</f>
        <v>121.02268334188582</v>
      </c>
      <c r="T1921">
        <f t="shared" ca="1" si="59"/>
        <v>3.2885576358066655</v>
      </c>
      <c r="U1921">
        <f ca="1">AVERAGE(T$2:T1921)</f>
        <v>32.804287324844708</v>
      </c>
    </row>
    <row r="1922" spans="1:21" x14ac:dyDescent="0.25">
      <c r="A1922" s="75" t="s">
        <v>6</v>
      </c>
      <c r="B1922">
        <v>0.8867924528301887</v>
      </c>
      <c r="C1922" s="76" t="s">
        <v>90</v>
      </c>
      <c r="E1922">
        <f t="shared" ref="E1922:E1985" ca="1" si="60">RAND()</f>
        <v>0.79134425512259099</v>
      </c>
      <c r="F1922">
        <v>0.66666666666666663</v>
      </c>
      <c r="G1922">
        <f>AVERAGE(F$2:F1922)</f>
        <v>120.96003054819752</v>
      </c>
      <c r="T1922">
        <f t="shared" ca="1" si="59"/>
        <v>7.7680973304514973</v>
      </c>
      <c r="U1922">
        <f ca="1">AVERAGE(T$2:T1922)</f>
        <v>32.791254430521761</v>
      </c>
    </row>
    <row r="1923" spans="1:21" x14ac:dyDescent="0.25">
      <c r="A1923" s="75" t="s">
        <v>6</v>
      </c>
      <c r="B1923">
        <v>0.46689019279128252</v>
      </c>
      <c r="C1923" s="76" t="s">
        <v>91</v>
      </c>
      <c r="E1923">
        <f t="shared" ca="1" si="60"/>
        <v>4.9476308722065876E-2</v>
      </c>
      <c r="F1923">
        <v>0.1891891891891892</v>
      </c>
      <c r="G1923">
        <f>AVERAGE(F$2:F1923)</f>
        <v>120.89719452251646</v>
      </c>
      <c r="T1923">
        <f t="shared" ref="T1923:T1986" ca="1" si="61">2*RAND()^-1</f>
        <v>2.476350307509922</v>
      </c>
      <c r="U1923">
        <f ca="1">AVERAGE(T$2:T1923)</f>
        <v>32.775481847731427</v>
      </c>
    </row>
    <row r="1924" spans="1:21" x14ac:dyDescent="0.25">
      <c r="A1924" s="75" t="s">
        <v>6</v>
      </c>
      <c r="B1924">
        <v>6.3529411764705879</v>
      </c>
      <c r="C1924" s="76" t="s">
        <v>92</v>
      </c>
      <c r="E1924">
        <f t="shared" ca="1" si="60"/>
        <v>0.45487354159602367</v>
      </c>
      <c r="F1924">
        <v>0.97727272727272729</v>
      </c>
      <c r="G1924">
        <f>AVERAGE(F$2:F1924)</f>
        <v>120.83483366874879</v>
      </c>
      <c r="T1924">
        <f t="shared" ca="1" si="61"/>
        <v>5.0142895895419697</v>
      </c>
      <c r="U1924">
        <f ca="1">AVERAGE(T$2:T1924)</f>
        <v>32.761045450301275</v>
      </c>
    </row>
    <row r="1925" spans="1:21" x14ac:dyDescent="0.25">
      <c r="A1925" s="75" t="s">
        <v>6</v>
      </c>
      <c r="B1925">
        <v>0.23348152690479845</v>
      </c>
      <c r="C1925" s="76" t="s">
        <v>93</v>
      </c>
      <c r="E1925">
        <f t="shared" ca="1" si="60"/>
        <v>0.90998846549869683</v>
      </c>
      <c r="F1925">
        <v>0.2592592592592593</v>
      </c>
      <c r="G1925">
        <f>AVERAGE(F$2:F1925)</f>
        <v>120.77216445128023</v>
      </c>
      <c r="T1925">
        <f t="shared" ca="1" si="61"/>
        <v>5.54136374076535</v>
      </c>
      <c r="U1925">
        <f ca="1">AVERAGE(T$2:T1925)</f>
        <v>32.746898006585297</v>
      </c>
    </row>
    <row r="1926" spans="1:21" x14ac:dyDescent="0.25">
      <c r="A1926" s="75" t="s">
        <v>6</v>
      </c>
      <c r="B1926">
        <v>0.4944388270980789</v>
      </c>
      <c r="C1926" s="76" t="s">
        <v>94</v>
      </c>
      <c r="E1926">
        <f t="shared" ca="1" si="60"/>
        <v>0.53492177302698118</v>
      </c>
      <c r="F1926">
        <v>0.4</v>
      </c>
      <c r="G1926">
        <f>AVERAGE(F$2:F1926)</f>
        <v>120.70963345676009</v>
      </c>
      <c r="T1926">
        <f t="shared" ca="1" si="61"/>
        <v>4.5543670075352765</v>
      </c>
      <c r="U1926">
        <f ca="1">AVERAGE(T$2:T1926)</f>
        <v>32.732252535936439</v>
      </c>
    </row>
    <row r="1927" spans="1:21" x14ac:dyDescent="0.25">
      <c r="A1927" s="75" t="s">
        <v>6</v>
      </c>
      <c r="B1927">
        <v>0.97836982326562916</v>
      </c>
      <c r="C1927" s="76" t="s">
        <v>95</v>
      </c>
      <c r="E1927">
        <f t="shared" ca="1" si="60"/>
        <v>0.48303746559886307</v>
      </c>
      <c r="F1927">
        <v>5.7971014492753672E-2</v>
      </c>
      <c r="G1927">
        <f>AVERAGE(F$2:F1927)</f>
        <v>120.64698981063222</v>
      </c>
      <c r="T1927">
        <f t="shared" ca="1" si="61"/>
        <v>2.1573224523556003</v>
      </c>
      <c r="U1927">
        <f ca="1">AVERAGE(T$2:T1927)</f>
        <v>32.716377702040496</v>
      </c>
    </row>
    <row r="1928" spans="1:21" x14ac:dyDescent="0.25">
      <c r="B1928">
        <v>5.6338028169014134E-2</v>
      </c>
      <c r="C1928" s="76" t="s">
        <v>81</v>
      </c>
      <c r="E1928">
        <f t="shared" ca="1" si="60"/>
        <v>0.69470394982649153</v>
      </c>
      <c r="F1928">
        <v>0.57746478873239437</v>
      </c>
      <c r="G1928">
        <f>AVERAGE(F$2:F1928)</f>
        <v>120.58468076806767</v>
      </c>
      <c r="T1928">
        <f t="shared" ca="1" si="61"/>
        <v>163.09626692834382</v>
      </c>
      <c r="U1928">
        <f ca="1">AVERAGE(T$2:T1928)</f>
        <v>32.784037219023531</v>
      </c>
    </row>
    <row r="1929" spans="1:21" x14ac:dyDescent="0.25">
      <c r="A1929" s="75" t="s">
        <v>7</v>
      </c>
      <c r="B1929">
        <v>0.63043478260869557</v>
      </c>
      <c r="C1929" s="76" t="s">
        <v>82</v>
      </c>
      <c r="E1929">
        <f t="shared" ca="1" si="60"/>
        <v>0.43075301175550773</v>
      </c>
      <c r="F1929">
        <v>0.5</v>
      </c>
      <c r="G1929">
        <f>AVERAGE(F$2:F1929)</f>
        <v>120.52239618260705</v>
      </c>
      <c r="T1929">
        <f t="shared" ca="1" si="61"/>
        <v>2.5670720397444038</v>
      </c>
      <c r="U1929">
        <f ca="1">AVERAGE(T$2:T1929)</f>
        <v>32.76836451924175</v>
      </c>
    </row>
    <row r="1930" spans="1:21" x14ac:dyDescent="0.25">
      <c r="A1930" s="75" t="s">
        <v>7</v>
      </c>
      <c r="B1930">
        <v>8.1163859111791803E-2</v>
      </c>
      <c r="C1930" s="76" t="s">
        <v>83</v>
      </c>
      <c r="E1930">
        <f t="shared" ca="1" si="60"/>
        <v>0.7113551492282344</v>
      </c>
      <c r="F1930">
        <v>1.1428571428571428</v>
      </c>
      <c r="G1930">
        <f>AVERAGE(F$2:F1930)</f>
        <v>120.46050943349367</v>
      </c>
      <c r="T1930">
        <f t="shared" ca="1" si="61"/>
        <v>22.980955399583181</v>
      </c>
      <c r="U1930">
        <f ca="1">AVERAGE(T$2:T1930)</f>
        <v>32.763290693881629</v>
      </c>
    </row>
    <row r="1931" spans="1:21" x14ac:dyDescent="0.25">
      <c r="A1931" s="75" t="s">
        <v>7</v>
      </c>
      <c r="B1931">
        <v>0.82481751824817506</v>
      </c>
      <c r="C1931" s="76" t="s">
        <v>84</v>
      </c>
      <c r="E1931">
        <f t="shared" ca="1" si="60"/>
        <v>0.51175751269171454</v>
      </c>
      <c r="F1931">
        <v>0.23711340206185566</v>
      </c>
      <c r="G1931">
        <f>AVERAGE(F$2:F1931)</f>
        <v>120.39821751845147</v>
      </c>
      <c r="T1931">
        <f t="shared" ca="1" si="61"/>
        <v>3.2764841097848785</v>
      </c>
      <c r="U1931">
        <f ca="1">AVERAGE(T$2:T1931)</f>
        <v>32.748012555755153</v>
      </c>
    </row>
    <row r="1932" spans="1:21" x14ac:dyDescent="0.25">
      <c r="A1932" s="75" t="s">
        <v>7</v>
      </c>
      <c r="B1932">
        <v>0.18367346938775511</v>
      </c>
      <c r="C1932" s="76" t="s">
        <v>85</v>
      </c>
      <c r="E1932">
        <f t="shared" ca="1" si="60"/>
        <v>0.72555902275731021</v>
      </c>
      <c r="F1932">
        <v>0.5</v>
      </c>
      <c r="G1932">
        <f>AVERAGE(F$2:F1932)</f>
        <v>120.33612626132125</v>
      </c>
      <c r="T1932">
        <f t="shared" ca="1" si="61"/>
        <v>3.3571315221350031</v>
      </c>
      <c r="U1932">
        <f ca="1">AVERAGE(T$2:T1932)</f>
        <v>32.732792006281507</v>
      </c>
    </row>
    <row r="1933" spans="1:21" x14ac:dyDescent="0.25">
      <c r="A1933" s="75" t="s">
        <v>7</v>
      </c>
      <c r="B1933">
        <v>0.94075829383886256</v>
      </c>
      <c r="C1933" s="76" t="s">
        <v>86</v>
      </c>
      <c r="E1933">
        <f t="shared" ca="1" si="60"/>
        <v>0.63645906957974907</v>
      </c>
      <c r="F1933">
        <v>0</v>
      </c>
      <c r="G1933">
        <f>AVERAGE(F$2:F1933)</f>
        <v>120.27384048168288</v>
      </c>
      <c r="T1933">
        <f t="shared" ca="1" si="61"/>
        <v>16.016217091599543</v>
      </c>
      <c r="U1933">
        <f ca="1">AVERAGE(T$2:T1933)</f>
        <v>32.724139534793572</v>
      </c>
    </row>
    <row r="1934" spans="1:21" x14ac:dyDescent="0.25">
      <c r="A1934" s="75" t="s">
        <v>7</v>
      </c>
      <c r="B1934">
        <v>0.21166732361056365</v>
      </c>
      <c r="C1934" s="76" t="s">
        <v>87</v>
      </c>
      <c r="E1934">
        <f t="shared" ca="1" si="60"/>
        <v>0.46906141115383926</v>
      </c>
      <c r="F1934">
        <v>0.45945945945945948</v>
      </c>
      <c r="G1934">
        <f>AVERAGE(F$2:F1934)</f>
        <v>120.21185683914682</v>
      </c>
      <c r="T1934">
        <f t="shared" ca="1" si="61"/>
        <v>4.1609595980526253</v>
      </c>
      <c r="U1934">
        <f ca="1">AVERAGE(T$2:T1934)</f>
        <v>32.709362928514871</v>
      </c>
    </row>
    <row r="1935" spans="1:21" x14ac:dyDescent="0.25">
      <c r="A1935" s="75" t="s">
        <v>7</v>
      </c>
      <c r="B1935">
        <v>6.7220077220077226</v>
      </c>
      <c r="C1935" s="76" t="s">
        <v>88</v>
      </c>
      <c r="E1935">
        <f t="shared" ca="1" si="60"/>
        <v>0.18686698021506576</v>
      </c>
      <c r="F1935">
        <v>0.21951219512195122</v>
      </c>
      <c r="G1935">
        <f>AVERAGE(F$2:F1935)</f>
        <v>120.14981322764525</v>
      </c>
      <c r="T1935">
        <f t="shared" ca="1" si="61"/>
        <v>2.4923998096411206</v>
      </c>
      <c r="U1935">
        <f ca="1">AVERAGE(T$2:T1935)</f>
        <v>32.693738852445129</v>
      </c>
    </row>
    <row r="1936" spans="1:21" x14ac:dyDescent="0.25">
      <c r="A1936" s="75" t="s">
        <v>7</v>
      </c>
      <c r="B1936">
        <v>0.44092219020172901</v>
      </c>
      <c r="C1936" s="76" t="s">
        <v>89</v>
      </c>
      <c r="E1936">
        <f t="shared" ca="1" si="60"/>
        <v>6.6427982035606847E-2</v>
      </c>
      <c r="F1936">
        <v>4.661016949152548E-2</v>
      </c>
      <c r="G1936">
        <f>AVERAGE(F$2:F1936)</f>
        <v>120.08774438885551</v>
      </c>
      <c r="T1936">
        <f t="shared" ca="1" si="61"/>
        <v>11.321060865738087</v>
      </c>
      <c r="U1936">
        <f ca="1">AVERAGE(T$2:T1936)</f>
        <v>32.682693540824097</v>
      </c>
    </row>
    <row r="1937" spans="1:21" x14ac:dyDescent="0.25">
      <c r="A1937" s="75" t="s">
        <v>7</v>
      </c>
      <c r="B1937">
        <v>0.90566037735849059</v>
      </c>
      <c r="C1937" s="76" t="s">
        <v>90</v>
      </c>
      <c r="E1937">
        <f t="shared" ca="1" si="60"/>
        <v>0.39978766601288651</v>
      </c>
      <c r="F1937">
        <v>0.57983193277310929</v>
      </c>
      <c r="G1937">
        <f>AVERAGE(F$2:F1937)</f>
        <v>120.0260150952315</v>
      </c>
      <c r="T1937">
        <f t="shared" ca="1" si="61"/>
        <v>3.3119157824794083</v>
      </c>
      <c r="U1937">
        <f ca="1">AVERAGE(T$2:T1937)</f>
        <v>32.667522684543954</v>
      </c>
    </row>
    <row r="1938" spans="1:21" x14ac:dyDescent="0.25">
      <c r="A1938" s="75" t="s">
        <v>7</v>
      </c>
      <c r="B1938">
        <v>0.16177703269069571</v>
      </c>
      <c r="C1938" s="76" t="s">
        <v>91</v>
      </c>
      <c r="E1938">
        <f t="shared" ca="1" si="60"/>
        <v>0.72499474966456112</v>
      </c>
      <c r="F1938">
        <v>0.96721311475409832</v>
      </c>
      <c r="G1938">
        <f>AVERAGE(F$2:F1938)</f>
        <v>119.96454952890187</v>
      </c>
      <c r="T1938">
        <f t="shared" ca="1" si="61"/>
        <v>2.4483788675911109</v>
      </c>
      <c r="U1938">
        <f ca="1">AVERAGE(T$2:T1938)</f>
        <v>32.651921681024625</v>
      </c>
    </row>
    <row r="1939" spans="1:21" x14ac:dyDescent="0.25">
      <c r="A1939" s="75" t="s">
        <v>7</v>
      </c>
      <c r="B1939">
        <v>0.26470588235294124</v>
      </c>
      <c r="C1939" s="76" t="s">
        <v>92</v>
      </c>
      <c r="E1939">
        <f t="shared" ca="1" si="60"/>
        <v>0.8068211558306877</v>
      </c>
      <c r="F1939">
        <v>0.98043052837573386</v>
      </c>
      <c r="G1939">
        <f>AVERAGE(F$2:F1939)</f>
        <v>119.90315421466012</v>
      </c>
      <c r="T1939">
        <f t="shared" ca="1" si="61"/>
        <v>4.7015256705950534</v>
      </c>
      <c r="U1939">
        <f ca="1">AVERAGE(T$2:T1939)</f>
        <v>32.637499392061549</v>
      </c>
    </row>
    <row r="1940" spans="1:21" x14ac:dyDescent="0.25">
      <c r="A1940" s="75" t="s">
        <v>7</v>
      </c>
      <c r="B1940">
        <v>0.84669630538095964</v>
      </c>
      <c r="C1940" s="76" t="s">
        <v>93</v>
      </c>
      <c r="E1940">
        <f t="shared" ca="1" si="60"/>
        <v>0.44531021859899866</v>
      </c>
      <c r="F1940">
        <v>0.41592920353982321</v>
      </c>
      <c r="G1940">
        <f>AVERAGE(F$2:F1940)</f>
        <v>119.84153109706799</v>
      </c>
      <c r="T1940">
        <f t="shared" ca="1" si="61"/>
        <v>2.5846643604332677</v>
      </c>
      <c r="U1940">
        <f ca="1">AVERAGE(T$2:T1940)</f>
        <v>32.622000250735283</v>
      </c>
    </row>
    <row r="1941" spans="1:21" x14ac:dyDescent="0.25">
      <c r="A1941" s="75" t="s">
        <v>7</v>
      </c>
      <c r="B1941">
        <v>1.1122345803842207E-2</v>
      </c>
      <c r="C1941" s="76" t="s">
        <v>94</v>
      </c>
      <c r="E1941">
        <f t="shared" ca="1" si="60"/>
        <v>0.37671032911765834</v>
      </c>
      <c r="F1941">
        <v>0.68</v>
      </c>
      <c r="G1941">
        <f>AVERAGE(F$2:F1941)</f>
        <v>119.78010762743033</v>
      </c>
      <c r="T1941">
        <f t="shared" ca="1" si="61"/>
        <v>2.4279728531854494</v>
      </c>
      <c r="U1941">
        <f ca="1">AVERAGE(T$2:T1941)</f>
        <v>32.606436319087059</v>
      </c>
    </row>
    <row r="1942" spans="1:21" x14ac:dyDescent="0.25">
      <c r="A1942" s="75" t="s">
        <v>7</v>
      </c>
      <c r="B1942">
        <v>0.84647850171458716</v>
      </c>
      <c r="C1942" s="76" t="s">
        <v>95</v>
      </c>
      <c r="E1942">
        <f t="shared" ca="1" si="60"/>
        <v>0.13726683831647046</v>
      </c>
      <c r="F1942">
        <v>0.37106918238993714</v>
      </c>
      <c r="G1942">
        <f>AVERAGE(F$2:F1942)</f>
        <v>119.71858828768532</v>
      </c>
      <c r="T1942">
        <f t="shared" ca="1" si="61"/>
        <v>2.211041915291208</v>
      </c>
      <c r="U1942">
        <f ca="1">AVERAGE(T$2:T1942)</f>
        <v>32.590776662001126</v>
      </c>
    </row>
    <row r="1943" spans="1:21" x14ac:dyDescent="0.25">
      <c r="B1943">
        <v>0.15492957746478872</v>
      </c>
      <c r="C1943" s="76" t="s">
        <v>81</v>
      </c>
      <c r="E1943">
        <f t="shared" ca="1" si="60"/>
        <v>0.70976575625500493</v>
      </c>
      <c r="F1943">
        <v>4.8708414872798436</v>
      </c>
      <c r="G1943">
        <f>AVERAGE(F$2:F1943)</f>
        <v>119.65944938614031</v>
      </c>
      <c r="T1943">
        <f t="shared" ca="1" si="61"/>
        <v>2.3980120923759598</v>
      </c>
      <c r="U1943">
        <f ca="1">AVERAGE(T$2:T1943)</f>
        <v>32.575229409390609</v>
      </c>
    </row>
    <row r="1944" spans="1:21" x14ac:dyDescent="0.25">
      <c r="A1944" s="75" t="s">
        <v>8</v>
      </c>
      <c r="B1944">
        <v>0.18478260869565219</v>
      </c>
      <c r="C1944" s="76" t="s">
        <v>82</v>
      </c>
      <c r="E1944">
        <f t="shared" ca="1" si="60"/>
        <v>0.84984198856485227</v>
      </c>
      <c r="F1944">
        <v>0.61559966452334358</v>
      </c>
      <c r="G1944">
        <f>AVERAGE(F$2:F1944)</f>
        <v>119.5981813214354</v>
      </c>
      <c r="T1944">
        <f t="shared" ca="1" si="61"/>
        <v>7.2985117112939024</v>
      </c>
      <c r="U1944">
        <f ca="1">AVERAGE(T$2:T1944)</f>
        <v>32.56222029065767</v>
      </c>
    </row>
    <row r="1945" spans="1:21" x14ac:dyDescent="0.25">
      <c r="A1945" s="75" t="s">
        <v>8</v>
      </c>
      <c r="B1945">
        <v>0.23430321592649314</v>
      </c>
      <c r="C1945" s="76" t="s">
        <v>83</v>
      </c>
      <c r="E1945">
        <f t="shared" ca="1" si="60"/>
        <v>0.62772035023155237</v>
      </c>
      <c r="F1945">
        <v>1.4415376401494928E-2</v>
      </c>
      <c r="G1945">
        <f>AVERAGE(F$2:F1945)</f>
        <v>119.53666703854188</v>
      </c>
      <c r="T1945">
        <f t="shared" ca="1" si="61"/>
        <v>3.5305729006663378</v>
      </c>
      <c r="U1945">
        <f ca="1">AVERAGE(T$2:T1945)</f>
        <v>32.547286315662816</v>
      </c>
    </row>
    <row r="1946" spans="1:21" x14ac:dyDescent="0.25">
      <c r="A1946" s="75" t="s">
        <v>8</v>
      </c>
      <c r="B1946">
        <v>0.82481751824817506</v>
      </c>
      <c r="C1946" s="76" t="s">
        <v>84</v>
      </c>
      <c r="E1946">
        <f t="shared" ca="1" si="60"/>
        <v>0.97405679706519943</v>
      </c>
      <c r="F1946">
        <v>0.72014925373134331</v>
      </c>
      <c r="G1946">
        <f>AVERAGE(F$2:F1946)</f>
        <v>119.47557885459082</v>
      </c>
      <c r="T1946">
        <f t="shared" ca="1" si="61"/>
        <v>4.5130634134901841</v>
      </c>
      <c r="U1946">
        <f ca="1">AVERAGE(T$2:T1946)</f>
        <v>32.532872833450902</v>
      </c>
    </row>
    <row r="1947" spans="1:21" x14ac:dyDescent="0.25">
      <c r="A1947" s="75" t="s">
        <v>8</v>
      </c>
      <c r="B1947">
        <v>1.020408163265306E-2</v>
      </c>
      <c r="C1947" s="76" t="s">
        <v>85</v>
      </c>
      <c r="E1947">
        <f t="shared" ca="1" si="60"/>
        <v>0.7576841972489764</v>
      </c>
      <c r="F1947">
        <v>0.13260001410970643</v>
      </c>
      <c r="G1947">
        <f>AVERAGE(F$2:F1947)</f>
        <v>119.41425152733466</v>
      </c>
      <c r="T1947">
        <f t="shared" ca="1" si="61"/>
        <v>2.0030797730782339</v>
      </c>
      <c r="U1947">
        <f ca="1">AVERAGE(T$2:T1947)</f>
        <v>32.517184347808367</v>
      </c>
    </row>
    <row r="1948" spans="1:21" x14ac:dyDescent="0.25">
      <c r="A1948" s="75" t="s">
        <v>8</v>
      </c>
      <c r="B1948">
        <v>0.52606635071090047</v>
      </c>
      <c r="C1948" s="76" t="s">
        <v>86</v>
      </c>
      <c r="E1948">
        <f t="shared" ca="1" si="60"/>
        <v>0.33508452520699972</v>
      </c>
      <c r="F1948">
        <v>0.46236559139784944</v>
      </c>
      <c r="G1948">
        <f>AVERAGE(F$2:F1948)</f>
        <v>119.3531565679428</v>
      </c>
      <c r="T1948">
        <f t="shared" ca="1" si="61"/>
        <v>6.4704257820915165</v>
      </c>
      <c r="U1948">
        <f ca="1">AVERAGE(T$2:T1948)</f>
        <v>32.503806454348833</v>
      </c>
    </row>
    <row r="1949" spans="1:21" x14ac:dyDescent="0.25">
      <c r="A1949" s="75" t="s">
        <v>8</v>
      </c>
      <c r="B1949">
        <v>1.4452765733806259E-3</v>
      </c>
      <c r="C1949" s="76" t="s">
        <v>87</v>
      </c>
      <c r="E1949">
        <f t="shared" ca="1" si="60"/>
        <v>0.32408406092662745</v>
      </c>
      <c r="F1949">
        <v>12.333333333333334</v>
      </c>
      <c r="G1949">
        <f>AVERAGE(F$2:F1949)</f>
        <v>119.2982182603275</v>
      </c>
      <c r="T1949">
        <f t="shared" ca="1" si="61"/>
        <v>161.2829816331118</v>
      </c>
      <c r="U1949">
        <f ca="1">AVERAGE(T$2:T1949)</f>
        <v>32.569914860498095</v>
      </c>
    </row>
    <row r="1950" spans="1:21" x14ac:dyDescent="0.25">
      <c r="A1950" s="75" t="s">
        <v>8</v>
      </c>
      <c r="B1950">
        <v>2.8610038610038613</v>
      </c>
      <c r="C1950" s="76" t="s">
        <v>88</v>
      </c>
      <c r="E1950">
        <f t="shared" ca="1" si="60"/>
        <v>9.4678986187109238E-2</v>
      </c>
      <c r="F1950">
        <v>0.99979999999999991</v>
      </c>
      <c r="G1950">
        <f>AVERAGE(F$2:F1950)</f>
        <v>119.23752127815186</v>
      </c>
      <c r="T1950">
        <f t="shared" ca="1" si="61"/>
        <v>3.0352159668502097</v>
      </c>
      <c r="U1950">
        <f ca="1">AVERAGE(T$2:T1950)</f>
        <v>32.554761089901049</v>
      </c>
    </row>
    <row r="1951" spans="1:21" x14ac:dyDescent="0.25">
      <c r="A1951" s="75" t="s">
        <v>8</v>
      </c>
      <c r="B1951">
        <v>0.27953890489913552</v>
      </c>
      <c r="C1951" s="76" t="s">
        <v>89</v>
      </c>
      <c r="E1951">
        <f t="shared" ca="1" si="60"/>
        <v>0.49128196672713165</v>
      </c>
      <c r="F1951">
        <v>0.23022847100175739</v>
      </c>
      <c r="G1951">
        <f>AVERAGE(F$2:F1951)</f>
        <v>119.17649189722511</v>
      </c>
      <c r="T1951">
        <f t="shared" ca="1" si="61"/>
        <v>3.1656642918273947</v>
      </c>
      <c r="U1951">
        <f ca="1">AVERAGE(T$2:T1951)</f>
        <v>32.539689758209725</v>
      </c>
    </row>
    <row r="1952" spans="1:21" x14ac:dyDescent="0.25">
      <c r="A1952" s="75" t="s">
        <v>8</v>
      </c>
      <c r="B1952">
        <v>0.15094339622641506</v>
      </c>
      <c r="C1952" s="76" t="s">
        <v>90</v>
      </c>
      <c r="E1952">
        <f t="shared" ca="1" si="60"/>
        <v>0.18093272979871644</v>
      </c>
      <c r="F1952">
        <v>1.5</v>
      </c>
      <c r="G1952">
        <f>AVERAGE(F$2:F1952)</f>
        <v>119.11617590957917</v>
      </c>
      <c r="T1952">
        <f t="shared" ca="1" si="61"/>
        <v>6.5691549473172994</v>
      </c>
      <c r="U1952">
        <f ca="1">AVERAGE(T$2:T1952)</f>
        <v>32.526378361587028</v>
      </c>
    </row>
    <row r="1953" spans="1:21" x14ac:dyDescent="0.25">
      <c r="A1953" s="75" t="s">
        <v>8</v>
      </c>
      <c r="B1953">
        <v>0.25733445096395646</v>
      </c>
      <c r="C1953" s="76" t="s">
        <v>91</v>
      </c>
      <c r="E1953">
        <f t="shared" ca="1" si="60"/>
        <v>0.80231020267259257</v>
      </c>
      <c r="F1953">
        <v>0.1891891891891892</v>
      </c>
      <c r="G1953">
        <f>AVERAGE(F$2:F1953)</f>
        <v>119.05525019916914</v>
      </c>
      <c r="T1953">
        <f t="shared" ca="1" si="61"/>
        <v>35.73118159948563</v>
      </c>
      <c r="U1953">
        <f ca="1">AVERAGE(T$2:T1953)</f>
        <v>32.52802016652447</v>
      </c>
    </row>
    <row r="1954" spans="1:21" x14ac:dyDescent="0.25">
      <c r="A1954" s="75" t="s">
        <v>8</v>
      </c>
      <c r="B1954">
        <v>1.9411764705882348</v>
      </c>
      <c r="C1954" s="76" t="s">
        <v>92</v>
      </c>
      <c r="E1954">
        <f t="shared" ca="1" si="60"/>
        <v>0.1123238397516112</v>
      </c>
      <c r="F1954">
        <v>0.23076923076923078</v>
      </c>
      <c r="G1954">
        <f>AVERAGE(F$2:F1954)</f>
        <v>118.99440817102352</v>
      </c>
      <c r="T1954">
        <f t="shared" ca="1" si="61"/>
        <v>2.2263688849581587</v>
      </c>
      <c r="U1954">
        <f ca="1">AVERAGE(T$2:T1954)</f>
        <v>32.512504728080252</v>
      </c>
    </row>
    <row r="1955" spans="1:21" x14ac:dyDescent="0.25">
      <c r="A1955" s="75" t="s">
        <v>8</v>
      </c>
      <c r="B1955">
        <v>3.5259849762379883E-3</v>
      </c>
      <c r="C1955" s="76" t="s">
        <v>93</v>
      </c>
      <c r="E1955">
        <f t="shared" ca="1" si="60"/>
        <v>0.89484111680282918</v>
      </c>
      <c r="F1955">
        <v>0.7543859649122806</v>
      </c>
      <c r="G1955">
        <f>AVERAGE(F$2:F1955)</f>
        <v>118.93389638893237</v>
      </c>
      <c r="T1955">
        <f t="shared" ca="1" si="61"/>
        <v>3.7895738447047242</v>
      </c>
      <c r="U1955">
        <f ca="1">AVERAGE(T$2:T1955)</f>
        <v>32.497805172868695</v>
      </c>
    </row>
    <row r="1956" spans="1:21" x14ac:dyDescent="0.25">
      <c r="A1956" s="75" t="s">
        <v>8</v>
      </c>
      <c r="B1956">
        <v>0.24165824064711836</v>
      </c>
      <c r="C1956" s="76" t="s">
        <v>94</v>
      </c>
      <c r="E1956">
        <f t="shared" ca="1" si="60"/>
        <v>0.4152189981183606</v>
      </c>
      <c r="F1956">
        <v>1.631578947368421</v>
      </c>
      <c r="G1956">
        <f>AVERAGE(F$2:F1956)</f>
        <v>118.87389520354027</v>
      </c>
      <c r="T1956">
        <f t="shared" ca="1" si="61"/>
        <v>3.6645137550134148</v>
      </c>
      <c r="U1956">
        <f ca="1">AVERAGE(T$2:T1956)</f>
        <v>32.483056686209949</v>
      </c>
    </row>
    <row r="1957" spans="1:21" x14ac:dyDescent="0.25">
      <c r="A1957" s="75" t="s">
        <v>8</v>
      </c>
      <c r="B1957">
        <v>0.37747296227908206</v>
      </c>
      <c r="C1957" s="76" t="s">
        <v>95</v>
      </c>
      <c r="E1957">
        <f t="shared" ca="1" si="60"/>
        <v>0.96247333273658486</v>
      </c>
      <c r="F1957">
        <v>1.2666666666666668</v>
      </c>
      <c r="G1957">
        <f>AVERAGE(F$2:F1957)</f>
        <v>118.81376880858276</v>
      </c>
      <c r="T1957">
        <f t="shared" ca="1" si="61"/>
        <v>3.2748763834538561</v>
      </c>
      <c r="U1957">
        <f ca="1">AVERAGE(T$2:T1957)</f>
        <v>32.468124078693201</v>
      </c>
    </row>
    <row r="1958" spans="1:21" x14ac:dyDescent="0.25">
      <c r="B1958">
        <v>0.29577464788732388</v>
      </c>
      <c r="C1958" s="76" t="s">
        <v>81</v>
      </c>
      <c r="E1958">
        <f t="shared" ca="1" si="60"/>
        <v>1.6147853384746225E-2</v>
      </c>
      <c r="F1958">
        <v>1.0549704597996403</v>
      </c>
      <c r="G1958">
        <f>AVERAGE(F$2:F1958)</f>
        <v>118.75359568730082</v>
      </c>
      <c r="T1958">
        <f t="shared" ca="1" si="61"/>
        <v>2.6990099893747268</v>
      </c>
      <c r="U1958">
        <f ca="1">AVERAGE(T$2:T1958)</f>
        <v>32.452912472106938</v>
      </c>
    </row>
    <row r="1959" spans="1:21" x14ac:dyDescent="0.25">
      <c r="A1959" s="75" t="s">
        <v>9</v>
      </c>
      <c r="B1959">
        <v>8.6956521739130516E-2</v>
      </c>
      <c r="C1959" s="76" t="s">
        <v>82</v>
      </c>
      <c r="E1959">
        <f t="shared" ca="1" si="60"/>
        <v>0.53112023338822878</v>
      </c>
      <c r="F1959">
        <v>12.888888888888889</v>
      </c>
      <c r="G1959">
        <f>AVERAGE(F$2:F1959)</f>
        <v>118.69952791059069</v>
      </c>
      <c r="T1959">
        <f t="shared" ca="1" si="61"/>
        <v>4.3776647569015461</v>
      </c>
      <c r="U1959">
        <f ca="1">AVERAGE(T$2:T1959)</f>
        <v>32.438573734765157</v>
      </c>
    </row>
    <row r="1960" spans="1:21" x14ac:dyDescent="0.25">
      <c r="A1960" s="75" t="s">
        <v>9</v>
      </c>
      <c r="B1960">
        <v>8.1163859111791803E-2</v>
      </c>
      <c r="C1960" s="76" t="s">
        <v>83</v>
      </c>
      <c r="E1960">
        <f t="shared" ca="1" si="60"/>
        <v>0.9045288151723222</v>
      </c>
      <c r="F1960">
        <v>7.2580645161290328E-2</v>
      </c>
      <c r="G1960">
        <f>AVERAGE(F$2:F1960)</f>
        <v>118.63897306257361</v>
      </c>
      <c r="T1960">
        <f t="shared" ca="1" si="61"/>
        <v>5.2171807237785677</v>
      </c>
      <c r="U1960">
        <f ca="1">AVERAGE(T$2:T1960)</f>
        <v>32.424678179374148</v>
      </c>
    </row>
    <row r="1961" spans="1:21" x14ac:dyDescent="0.25">
      <c r="A1961" s="75" t="s">
        <v>9</v>
      </c>
      <c r="B1961">
        <v>9.489051094890498E-2</v>
      </c>
      <c r="C1961" s="76" t="s">
        <v>84</v>
      </c>
      <c r="E1961">
        <f t="shared" ca="1" si="60"/>
        <v>0.83196030536314058</v>
      </c>
      <c r="F1961">
        <v>0.55555555555555558</v>
      </c>
      <c r="G1961">
        <f>AVERAGE(F$2:F1961)</f>
        <v>118.5787264209884</v>
      </c>
      <c r="T1961">
        <f t="shared" ca="1" si="61"/>
        <v>2.4170717932289096</v>
      </c>
      <c r="U1961">
        <f ca="1">AVERAGE(T$2:T1961)</f>
        <v>32.409368176115905</v>
      </c>
    </row>
    <row r="1962" spans="1:21" x14ac:dyDescent="0.25">
      <c r="A1962" s="75" t="s">
        <v>9</v>
      </c>
      <c r="B1962">
        <v>0.38775510204081631</v>
      </c>
      <c r="C1962" s="76" t="s">
        <v>85</v>
      </c>
      <c r="E1962">
        <f t="shared" ca="1" si="60"/>
        <v>0.8103374797357803</v>
      </c>
      <c r="F1962">
        <v>1</v>
      </c>
      <c r="G1962">
        <f>AVERAGE(F$2:F1962)</f>
        <v>118.51876786595476</v>
      </c>
      <c r="T1962">
        <f t="shared" ca="1" si="61"/>
        <v>4.999544211461429</v>
      </c>
      <c r="U1962">
        <f ca="1">AVERAGE(T$2:T1962)</f>
        <v>32.395390703415927</v>
      </c>
    </row>
    <row r="1963" spans="1:21" x14ac:dyDescent="0.25">
      <c r="A1963" s="75" t="s">
        <v>9</v>
      </c>
      <c r="B1963">
        <v>0.11137440758293844</v>
      </c>
      <c r="C1963" s="76" t="s">
        <v>86</v>
      </c>
      <c r="E1963">
        <f t="shared" ca="1" si="60"/>
        <v>0.94309349434391543</v>
      </c>
      <c r="F1963">
        <v>65.666666666666671</v>
      </c>
      <c r="G1963">
        <f>AVERAGE(F$2:F1963)</f>
        <v>118.4918299958226</v>
      </c>
      <c r="T1963">
        <f t="shared" ca="1" si="61"/>
        <v>2.4404377167575841</v>
      </c>
      <c r="U1963">
        <f ca="1">AVERAGE(T$2:T1963)</f>
        <v>32.380123143280017</v>
      </c>
    </row>
    <row r="1964" spans="1:21" x14ac:dyDescent="0.25">
      <c r="A1964" s="75" t="s">
        <v>9</v>
      </c>
      <c r="B1964">
        <v>5.1110235185915127E-2</v>
      </c>
      <c r="C1964" s="76" t="s">
        <v>87</v>
      </c>
      <c r="E1964">
        <f t="shared" ca="1" si="60"/>
        <v>0.39774633039079377</v>
      </c>
      <c r="F1964">
        <v>0.8</v>
      </c>
      <c r="G1964">
        <f>AVERAGE(F$2:F1964)</f>
        <v>118.4318749117697</v>
      </c>
      <c r="T1964">
        <f t="shared" ca="1" si="61"/>
        <v>3.8462513789924042</v>
      </c>
      <c r="U1964">
        <f ca="1">AVERAGE(T$2:T1964)</f>
        <v>32.365587294189702</v>
      </c>
    </row>
    <row r="1965" spans="1:21" x14ac:dyDescent="0.25">
      <c r="A1965" s="75" t="s">
        <v>9</v>
      </c>
      <c r="B1965">
        <v>0.93050193050193064</v>
      </c>
      <c r="C1965" s="76" t="s">
        <v>88</v>
      </c>
      <c r="E1965">
        <f t="shared" ca="1" si="60"/>
        <v>0.71074254542555504</v>
      </c>
      <c r="F1965">
        <v>0.25</v>
      </c>
      <c r="G1965">
        <f>AVERAGE(F$2:F1965)</f>
        <v>118.37170084104069</v>
      </c>
      <c r="T1965">
        <f t="shared" ca="1" si="61"/>
        <v>5.3340249043893984</v>
      </c>
      <c r="U1965">
        <f ca="1">AVERAGE(T$2:T1965)</f>
        <v>32.351823769551316</v>
      </c>
    </row>
    <row r="1966" spans="1:21" x14ac:dyDescent="0.25">
      <c r="A1966" s="75" t="s">
        <v>9</v>
      </c>
      <c r="B1966">
        <v>0.71181556195965423</v>
      </c>
      <c r="C1966" s="76" t="s">
        <v>89</v>
      </c>
      <c r="E1966">
        <f t="shared" ca="1" si="60"/>
        <v>0.58704056385539904</v>
      </c>
      <c r="F1966">
        <v>0.66666666666666674</v>
      </c>
      <c r="G1966">
        <f>AVERAGE(F$2:F1966)</f>
        <v>118.31180006029037</v>
      </c>
      <c r="T1966">
        <f t="shared" ca="1" si="61"/>
        <v>2.7454482647835432</v>
      </c>
      <c r="U1966">
        <f ca="1">AVERAGE(T$2:T1966)</f>
        <v>32.336756911788072</v>
      </c>
    </row>
    <row r="1967" spans="1:21" x14ac:dyDescent="0.25">
      <c r="A1967" s="75" t="s">
        <v>9</v>
      </c>
      <c r="B1967">
        <v>0.81132075471698117</v>
      </c>
      <c r="C1967" s="76" t="s">
        <v>90</v>
      </c>
      <c r="E1967">
        <f t="shared" ca="1" si="60"/>
        <v>0.32524642745457644</v>
      </c>
      <c r="F1967">
        <v>0</v>
      </c>
      <c r="G1967">
        <f>AVERAGE(F$2:F1967)</f>
        <v>118.25162111824547</v>
      </c>
      <c r="T1967">
        <f t="shared" ca="1" si="61"/>
        <v>2.0169763684684021</v>
      </c>
      <c r="U1967">
        <f ca="1">AVERAGE(T$2:T1967)</f>
        <v>32.321334846404895</v>
      </c>
    </row>
    <row r="1968" spans="1:21" x14ac:dyDescent="0.25">
      <c r="A1968" s="75" t="s">
        <v>9</v>
      </c>
      <c r="B1968">
        <v>0.16177703269069571</v>
      </c>
      <c r="C1968" s="76" t="s">
        <v>91</v>
      </c>
      <c r="E1968">
        <f t="shared" ca="1" si="60"/>
        <v>0.49274330096528662</v>
      </c>
      <c r="F1968">
        <v>0.97387173396674587</v>
      </c>
      <c r="G1968">
        <f>AVERAGE(F$2:F1968)</f>
        <v>118.19199846985488</v>
      </c>
      <c r="T1968">
        <f t="shared" ca="1" si="61"/>
        <v>18.769853102718283</v>
      </c>
      <c r="U1968">
        <f ca="1">AVERAGE(T$2:T1968)</f>
        <v>32.314445430165101</v>
      </c>
    </row>
    <row r="1969" spans="1:21" x14ac:dyDescent="0.25">
      <c r="A1969" s="75" t="s">
        <v>9</v>
      </c>
      <c r="B1969">
        <v>1.9411764705882348</v>
      </c>
      <c r="C1969" s="76" t="s">
        <v>92</v>
      </c>
      <c r="E1969">
        <f t="shared" ca="1" si="60"/>
        <v>0.88133819398563995</v>
      </c>
      <c r="F1969">
        <v>0.68421052631578949</v>
      </c>
      <c r="G1969">
        <f>AVERAGE(F$2:F1969)</f>
        <v>118.13228922801365</v>
      </c>
      <c r="T1969">
        <f t="shared" ca="1" si="61"/>
        <v>2.9629412989390587</v>
      </c>
      <c r="U1969">
        <f ca="1">AVERAGE(T$2:T1969)</f>
        <v>32.299531047984594</v>
      </c>
    </row>
    <row r="1970" spans="1:21" x14ac:dyDescent="0.25">
      <c r="A1970" s="75" t="s">
        <v>9</v>
      </c>
      <c r="B1970">
        <v>0.38678522152383876</v>
      </c>
      <c r="C1970" s="76" t="s">
        <v>93</v>
      </c>
      <c r="E1970">
        <f t="shared" ca="1" si="60"/>
        <v>0.87929226626200085</v>
      </c>
      <c r="F1970">
        <v>0.999996</v>
      </c>
      <c r="G1970">
        <f>AVERAGE(F$2:F1970)</f>
        <v>118.07280101408374</v>
      </c>
      <c r="T1970">
        <f t="shared" ca="1" si="61"/>
        <v>5.7481565832718182</v>
      </c>
      <c r="U1970">
        <f ca="1">AVERAGE(T$2:T1970)</f>
        <v>32.286046347900943</v>
      </c>
    </row>
    <row r="1971" spans="1:21" x14ac:dyDescent="0.25">
      <c r="A1971" s="75" t="s">
        <v>9</v>
      </c>
      <c r="B1971">
        <v>0.59555106167846317</v>
      </c>
      <c r="C1971" s="76" t="s">
        <v>94</v>
      </c>
      <c r="E1971">
        <f t="shared" ca="1" si="60"/>
        <v>2.3399539099658528E-2</v>
      </c>
      <c r="F1971">
        <v>6.3829787234042618E-2</v>
      </c>
      <c r="G1971">
        <f>AVERAGE(F$2:F1971)</f>
        <v>118.01289798300411</v>
      </c>
      <c r="T1971">
        <f t="shared" ca="1" si="61"/>
        <v>7.720283166423286</v>
      </c>
      <c r="U1971">
        <f ca="1">AVERAGE(T$2:T1971)</f>
        <v>32.273576417351968</v>
      </c>
    </row>
    <row r="1972" spans="1:21" x14ac:dyDescent="0.25">
      <c r="A1972" s="75" t="s">
        <v>9</v>
      </c>
      <c r="B1972">
        <v>0.58269585861250328</v>
      </c>
      <c r="C1972" s="76" t="s">
        <v>95</v>
      </c>
      <c r="E1972">
        <f t="shared" ca="1" si="60"/>
        <v>0.43184915667266832</v>
      </c>
      <c r="F1972">
        <v>0.375</v>
      </c>
      <c r="G1972">
        <f>AVERAGE(F$2:F1972)</f>
        <v>117.95321361061293</v>
      </c>
      <c r="T1972">
        <f t="shared" ca="1" si="61"/>
        <v>3.7056869531552175</v>
      </c>
      <c r="U1972">
        <f ca="1">AVERAGE(T$2:T1972)</f>
        <v>32.25908230803477</v>
      </c>
    </row>
    <row r="1973" spans="1:21" x14ac:dyDescent="0.25">
      <c r="B1973">
        <v>7.0422535211267512E-2</v>
      </c>
      <c r="C1973" s="76" t="s">
        <v>81</v>
      </c>
      <c r="E1973">
        <f t="shared" ca="1" si="60"/>
        <v>0.52927997677135641</v>
      </c>
      <c r="F1973">
        <v>8.7145969498910684E-3</v>
      </c>
      <c r="G1973">
        <f>AVERAGE(F$2:F1973)</f>
        <v>117.8934040269346</v>
      </c>
      <c r="T1973">
        <f t="shared" ca="1" si="61"/>
        <v>13.869232159056928</v>
      </c>
      <c r="U1973">
        <f ca="1">AVERAGE(T$2:T1973)</f>
        <v>32.249756826214806</v>
      </c>
    </row>
    <row r="1974" spans="1:21" x14ac:dyDescent="0.25">
      <c r="A1974" s="75" t="s">
        <v>10</v>
      </c>
      <c r="B1974">
        <v>0.33695652173913043</v>
      </c>
      <c r="C1974" s="76" t="s">
        <v>82</v>
      </c>
      <c r="E1974">
        <f t="shared" ca="1" si="60"/>
        <v>0.10685432980906295</v>
      </c>
      <c r="F1974">
        <v>0.15384615384615385</v>
      </c>
      <c r="G1974">
        <f>AVERAGE(F$2:F1974)</f>
        <v>117.83372863014135</v>
      </c>
      <c r="T1974">
        <f t="shared" ca="1" si="61"/>
        <v>3.8407417098592842</v>
      </c>
      <c r="U1974">
        <f ca="1">AVERAGE(T$2:T1974)</f>
        <v>32.235357933606409</v>
      </c>
    </row>
    <row r="1975" spans="1:21" x14ac:dyDescent="0.25">
      <c r="A1975" s="75" t="s">
        <v>10</v>
      </c>
      <c r="B1975">
        <v>0.32771822358346087</v>
      </c>
      <c r="C1975" s="76" t="s">
        <v>83</v>
      </c>
      <c r="E1975">
        <f t="shared" ca="1" si="60"/>
        <v>0.342556338585284</v>
      </c>
      <c r="F1975">
        <v>1</v>
      </c>
      <c r="G1975">
        <f>AVERAGE(F$2:F1975)</f>
        <v>117.77454234410784</v>
      </c>
      <c r="T1975">
        <f t="shared" ca="1" si="61"/>
        <v>14.52985775479017</v>
      </c>
      <c r="U1975">
        <f ca="1">AVERAGE(T$2:T1975)</f>
        <v>32.226388581945407</v>
      </c>
    </row>
    <row r="1976" spans="1:21" x14ac:dyDescent="0.25">
      <c r="A1976" s="75" t="s">
        <v>10</v>
      </c>
      <c r="B1976">
        <v>0.57299270072992703</v>
      </c>
      <c r="C1976" s="76" t="s">
        <v>84</v>
      </c>
      <c r="E1976">
        <f t="shared" ca="1" si="60"/>
        <v>0.59539834662478575</v>
      </c>
      <c r="F1976">
        <v>7.333333333333333</v>
      </c>
      <c r="G1976">
        <f>AVERAGE(F$2:F1976)</f>
        <v>117.71862274460872</v>
      </c>
      <c r="T1976">
        <f t="shared" ca="1" si="61"/>
        <v>2.553451558093466</v>
      </c>
      <c r="U1976">
        <f ca="1">AVERAGE(T$2:T1976)</f>
        <v>32.211364310034597</v>
      </c>
    </row>
    <row r="1977" spans="1:21" x14ac:dyDescent="0.25">
      <c r="A1977" s="75" t="s">
        <v>10</v>
      </c>
      <c r="B1977">
        <v>3.0612244897959183E-2</v>
      </c>
      <c r="C1977" s="76" t="s">
        <v>85</v>
      </c>
      <c r="E1977">
        <f t="shared" ca="1" si="60"/>
        <v>0.61753285559539639</v>
      </c>
      <c r="F1977">
        <v>1.9607843137254919E-2</v>
      </c>
      <c r="G1977">
        <f>AVERAGE(F$2:F1977)</f>
        <v>117.65905846581242</v>
      </c>
      <c r="T1977">
        <f t="shared" ca="1" si="61"/>
        <v>3.6616867080104734</v>
      </c>
      <c r="U1977">
        <f ca="1">AVERAGE(T$2:T1977)</f>
        <v>32.196916092624669</v>
      </c>
    </row>
    <row r="1978" spans="1:21" x14ac:dyDescent="0.25">
      <c r="A1978" s="75" t="s">
        <v>10</v>
      </c>
      <c r="B1978">
        <v>0.52606635071090047</v>
      </c>
      <c r="C1978" s="76" t="s">
        <v>86</v>
      </c>
      <c r="E1978">
        <f t="shared" ca="1" si="60"/>
        <v>4.8320377213904808E-2</v>
      </c>
      <c r="F1978">
        <v>0.30555555555555558</v>
      </c>
      <c r="G1978">
        <f>AVERAGE(F$2:F1978)</f>
        <v>117.59969908143698</v>
      </c>
      <c r="T1978">
        <f t="shared" ca="1" si="61"/>
        <v>24.828298606758356</v>
      </c>
      <c r="U1978">
        <f ca="1">AVERAGE(T$2:T1978)</f>
        <v>32.193188921412798</v>
      </c>
    </row>
    <row r="1979" spans="1:21" x14ac:dyDescent="0.25">
      <c r="A1979" s="75" t="s">
        <v>10</v>
      </c>
      <c r="B1979">
        <v>0.21166732361056365</v>
      </c>
      <c r="C1979" s="76" t="s">
        <v>87</v>
      </c>
      <c r="E1979">
        <f t="shared" ca="1" si="60"/>
        <v>0.78671308828551756</v>
      </c>
      <c r="F1979">
        <v>0.5625</v>
      </c>
      <c r="G1979">
        <f>AVERAGE(F$2:F1979)</f>
        <v>117.54052961779621</v>
      </c>
      <c r="T1979">
        <f t="shared" ca="1" si="61"/>
        <v>5.7541914377603147</v>
      </c>
      <c r="U1979">
        <f ca="1">AVERAGE(T$2:T1979)</f>
        <v>32.179822390834609</v>
      </c>
    </row>
    <row r="1980" spans="1:21" x14ac:dyDescent="0.25">
      <c r="A1980" s="75" t="s">
        <v>10</v>
      </c>
      <c r="B1980">
        <v>6.7220077220077226</v>
      </c>
      <c r="C1980" s="76" t="s">
        <v>88</v>
      </c>
      <c r="E1980">
        <f t="shared" ca="1" si="60"/>
        <v>0.40687548048620514</v>
      </c>
      <c r="F1980">
        <v>2.2608695652173911</v>
      </c>
      <c r="G1980">
        <f>AVERAGE(F$2:F1980)</f>
        <v>117.48227814733004</v>
      </c>
      <c r="T1980">
        <f t="shared" ca="1" si="61"/>
        <v>3.0459172175219171</v>
      </c>
      <c r="U1980">
        <f ca="1">AVERAGE(T$2:T1980)</f>
        <v>32.165100862197264</v>
      </c>
    </row>
    <row r="1981" spans="1:21" x14ac:dyDescent="0.25">
      <c r="A1981" s="75" t="s">
        <v>10</v>
      </c>
      <c r="B1981">
        <v>0.13544668587896261</v>
      </c>
      <c r="C1981" s="76" t="s">
        <v>89</v>
      </c>
      <c r="E1981">
        <f t="shared" ca="1" si="60"/>
        <v>0.34861442562522871</v>
      </c>
      <c r="F1981">
        <v>0.99155476733384007</v>
      </c>
      <c r="G1981">
        <f>AVERAGE(F$2:F1981)</f>
        <v>117.42344444865326</v>
      </c>
      <c r="T1981">
        <f t="shared" ca="1" si="61"/>
        <v>3.8968144777529505</v>
      </c>
      <c r="U1981">
        <f ca="1">AVERAGE(T$2:T1981)</f>
        <v>32.15082394988189</v>
      </c>
    </row>
    <row r="1982" spans="1:21" x14ac:dyDescent="0.25">
      <c r="A1982" s="75" t="s">
        <v>10</v>
      </c>
      <c r="B1982">
        <v>0.2452830188679245</v>
      </c>
      <c r="C1982" s="76" t="s">
        <v>90</v>
      </c>
      <c r="E1982">
        <f t="shared" ca="1" si="60"/>
        <v>0.79798702581666792</v>
      </c>
      <c r="F1982">
        <v>0.99817251461988299</v>
      </c>
      <c r="G1982">
        <f>AVERAGE(F$2:F1982)</f>
        <v>117.3646734885654</v>
      </c>
      <c r="T1982">
        <f t="shared" ca="1" si="61"/>
        <v>2.1367701431706028</v>
      </c>
      <c r="U1982">
        <f ca="1">AVERAGE(T$2:T1982)</f>
        <v>32.135672988848718</v>
      </c>
    </row>
    <row r="1983" spans="1:21" x14ac:dyDescent="0.25">
      <c r="A1983" s="75" t="s">
        <v>10</v>
      </c>
      <c r="B1983">
        <v>5.8675607711651543E-3</v>
      </c>
      <c r="C1983" s="76" t="s">
        <v>91</v>
      </c>
      <c r="E1983">
        <f t="shared" ca="1" si="60"/>
        <v>0.5643164044298008</v>
      </c>
      <c r="F1983">
        <v>0.62616822429906538</v>
      </c>
      <c r="G1983">
        <f>AVERAGE(F$2:F1983)</f>
        <v>117.30577414181249</v>
      </c>
      <c r="T1983">
        <f t="shared" ca="1" si="61"/>
        <v>2.7926173783410766</v>
      </c>
      <c r="U1983">
        <f ca="1">AVERAGE(T$2:T1983)</f>
        <v>32.120868218106786</v>
      </c>
    </row>
    <row r="1984" spans="1:21" x14ac:dyDescent="0.25">
      <c r="A1984" s="75" t="s">
        <v>10</v>
      </c>
      <c r="B1984">
        <v>3.4117647058823524</v>
      </c>
      <c r="C1984" s="76" t="s">
        <v>92</v>
      </c>
      <c r="E1984">
        <f t="shared" ca="1" si="60"/>
        <v>0.88894230849443179</v>
      </c>
      <c r="F1984">
        <v>0</v>
      </c>
      <c r="G1984">
        <f>AVERAGE(F$2:F1984)</f>
        <v>117.24661843120138</v>
      </c>
      <c r="T1984">
        <f t="shared" ca="1" si="61"/>
        <v>2.7229599124556252</v>
      </c>
      <c r="U1984">
        <f ca="1">AVERAGE(T$2:T1984)</f>
        <v>32.106043251739841</v>
      </c>
    </row>
    <row r="1985" spans="1:21" x14ac:dyDescent="0.25">
      <c r="A1985" s="75" t="s">
        <v>10</v>
      </c>
      <c r="B1985">
        <v>8.0177832285758144E-2</v>
      </c>
      <c r="C1985" s="76" t="s">
        <v>93</v>
      </c>
      <c r="E1985">
        <f t="shared" ca="1" si="60"/>
        <v>0.25366295832014707</v>
      </c>
      <c r="F1985">
        <v>0.29849175727814803</v>
      </c>
      <c r="G1985">
        <f>AVERAGE(F$2:F1985)</f>
        <v>117.18767280283751</v>
      </c>
      <c r="T1985">
        <f t="shared" ca="1" si="61"/>
        <v>2.4178077269057439</v>
      </c>
      <c r="U1985">
        <f ca="1">AVERAGE(T$2:T1985)</f>
        <v>32.091079423350308</v>
      </c>
    </row>
    <row r="1986" spans="1:21" x14ac:dyDescent="0.25">
      <c r="A1986" s="75" t="s">
        <v>10</v>
      </c>
      <c r="B1986">
        <v>0.24165824064711836</v>
      </c>
      <c r="C1986" s="76" t="s">
        <v>94</v>
      </c>
      <c r="E1986">
        <f t="shared" ref="E1986:E2049" ca="1" si="62">RAND()</f>
        <v>0.38219190819617199</v>
      </c>
      <c r="F1986">
        <v>0.31578947368421051</v>
      </c>
      <c r="G1986">
        <f>AVERAGE(F$2:F1986)</f>
        <v>117.12879527974978</v>
      </c>
      <c r="T1986">
        <f t="shared" ca="1" si="61"/>
        <v>2.6033823660296331</v>
      </c>
      <c r="U1986">
        <f ca="1">AVERAGE(T$2:T1986)</f>
        <v>32.076224160349142</v>
      </c>
    </row>
    <row r="1987" spans="1:21" x14ac:dyDescent="0.25">
      <c r="A1987" s="75" t="s">
        <v>10</v>
      </c>
      <c r="B1987">
        <v>0.54629385386441576</v>
      </c>
      <c r="C1987" s="76" t="s">
        <v>95</v>
      </c>
      <c r="E1987">
        <f t="shared" ca="1" si="62"/>
        <v>0.13582354709677724</v>
      </c>
      <c r="F1987">
        <v>0.3</v>
      </c>
      <c r="G1987">
        <f>AVERAGE(F$2:F1987)</f>
        <v>117.06996909884356</v>
      </c>
      <c r="T1987">
        <f t="shared" ref="T1987:T2050" ca="1" si="63">2*RAND()^-1</f>
        <v>2.8127110793812351</v>
      </c>
      <c r="U1987">
        <f ca="1">AVERAGE(T$2:T1987)</f>
        <v>32.061489259502729</v>
      </c>
    </row>
    <row r="1988" spans="1:21" x14ac:dyDescent="0.25">
      <c r="A1988" s="75" t="s">
        <v>279</v>
      </c>
      <c r="B1988">
        <v>0.550561797752809</v>
      </c>
      <c r="C1988" s="76" t="s">
        <v>81</v>
      </c>
      <c r="E1988">
        <f t="shared" ca="1" si="62"/>
        <v>0.82242925007810319</v>
      </c>
      <c r="F1988">
        <v>0.66666666666666663</v>
      </c>
      <c r="G1988">
        <f>AVERAGE(F$2:F1988)</f>
        <v>117.01138666178659</v>
      </c>
      <c r="T1988">
        <f t="shared" ca="1" si="63"/>
        <v>6.4288113373249782</v>
      </c>
      <c r="U1988">
        <f ca="1">AVERAGE(T$2:T1988)</f>
        <v>32.048589069305358</v>
      </c>
    </row>
    <row r="1989" spans="1:21" x14ac:dyDescent="0.25">
      <c r="A1989" s="75" t="s">
        <v>1</v>
      </c>
      <c r="B1989">
        <v>4</v>
      </c>
      <c r="C1989" s="76" t="s">
        <v>82</v>
      </c>
      <c r="E1989">
        <f t="shared" ca="1" si="62"/>
        <v>0.3156304689354561</v>
      </c>
      <c r="F1989">
        <v>2.5459688826025461E-2</v>
      </c>
      <c r="G1989">
        <f>AVERAGE(F$2:F1989)</f>
        <v>116.95254062206176</v>
      </c>
      <c r="T1989">
        <f t="shared" ca="1" si="63"/>
        <v>6.0004774285307896</v>
      </c>
      <c r="U1989">
        <f ca="1">AVERAGE(T$2:T1989)</f>
        <v>32.035486397453866</v>
      </c>
    </row>
    <row r="1990" spans="1:21" x14ac:dyDescent="0.25">
      <c r="A1990" s="75" t="s">
        <v>1</v>
      </c>
      <c r="B1990">
        <v>0.44927536231884052</v>
      </c>
      <c r="C1990" s="76" t="s">
        <v>83</v>
      </c>
      <c r="E1990">
        <f t="shared" ca="1" si="62"/>
        <v>0.6760154941136759</v>
      </c>
      <c r="F1990">
        <v>6.5</v>
      </c>
      <c r="G1990">
        <f>AVERAGE(F$2:F1990)</f>
        <v>116.89700892743026</v>
      </c>
      <c r="T1990">
        <f t="shared" ca="1" si="63"/>
        <v>5.5319393147876523</v>
      </c>
      <c r="U1990">
        <f ca="1">AVERAGE(T$2:T1990)</f>
        <v>32.022161336074944</v>
      </c>
    </row>
    <row r="1991" spans="1:21" x14ac:dyDescent="0.25">
      <c r="A1991" s="75" t="s">
        <v>1</v>
      </c>
      <c r="B1991">
        <v>1.6086956521739129</v>
      </c>
      <c r="C1991" s="76" t="s">
        <v>84</v>
      </c>
      <c r="E1991">
        <f t="shared" ca="1" si="62"/>
        <v>4.115422412603631E-2</v>
      </c>
      <c r="F1991">
        <v>0.22807017543859648</v>
      </c>
      <c r="G1991">
        <f>AVERAGE(F$2:F1991)</f>
        <v>116.83838132001721</v>
      </c>
      <c r="T1991">
        <f t="shared" ca="1" si="63"/>
        <v>5.5451463024929941</v>
      </c>
      <c r="U1991">
        <f ca="1">AVERAGE(T$2:T1991)</f>
        <v>32.008856303394751</v>
      </c>
    </row>
    <row r="1992" spans="1:21" x14ac:dyDescent="0.25">
      <c r="A1992" s="75" t="s">
        <v>1</v>
      </c>
      <c r="B1992">
        <v>0.21951219512195122</v>
      </c>
      <c r="C1992" s="76" t="s">
        <v>85</v>
      </c>
      <c r="E1992">
        <f t="shared" ca="1" si="62"/>
        <v>9.0411166435510282E-2</v>
      </c>
      <c r="F1992">
        <v>0.28755364806866951</v>
      </c>
      <c r="G1992">
        <f>AVERAGE(F$2:F1992)</f>
        <v>116.77984248140748</v>
      </c>
      <c r="T1992">
        <f t="shared" ca="1" si="63"/>
        <v>3.2338281312772201</v>
      </c>
      <c r="U1992">
        <f ca="1">AVERAGE(T$2:T1992)</f>
        <v>31.994403752831158</v>
      </c>
    </row>
    <row r="1993" spans="1:21" x14ac:dyDescent="0.25">
      <c r="A1993" s="75" t="s">
        <v>1</v>
      </c>
      <c r="B1993">
        <v>0.35608499678042493</v>
      </c>
      <c r="C1993" s="76" t="s">
        <v>86</v>
      </c>
      <c r="E1993">
        <f t="shared" ca="1" si="62"/>
        <v>0.21617895002772403</v>
      </c>
      <c r="F1993">
        <v>0.1764705882352943</v>
      </c>
      <c r="G1993">
        <f>AVERAGE(F$2:F1993)</f>
        <v>116.72130665214384</v>
      </c>
      <c r="T1993">
        <f t="shared" ca="1" si="63"/>
        <v>5.6805780994459703</v>
      </c>
      <c r="U1993">
        <f ca="1">AVERAGE(T$2:T1993)</f>
        <v>31.981194000997132</v>
      </c>
    </row>
    <row r="1994" spans="1:21" x14ac:dyDescent="0.25">
      <c r="A1994" s="75" t="s">
        <v>1</v>
      </c>
      <c r="B1994">
        <v>0.11764705882352941</v>
      </c>
      <c r="C1994" s="76" t="s">
        <v>87</v>
      </c>
      <c r="E1994">
        <f t="shared" ca="1" si="62"/>
        <v>0.60722220909612223</v>
      </c>
      <c r="F1994">
        <v>0.27007299270072987</v>
      </c>
      <c r="G1994">
        <f>AVERAGE(F$2:F1994)</f>
        <v>116.6628765298862</v>
      </c>
      <c r="T1994">
        <f t="shared" ca="1" si="63"/>
        <v>3.6560118325787521</v>
      </c>
      <c r="U1994">
        <f ca="1">AVERAGE(T$2:T1994)</f>
        <v>31.966981666743031</v>
      </c>
    </row>
    <row r="1995" spans="1:21" x14ac:dyDescent="0.25">
      <c r="A1995" s="75" t="s">
        <v>1</v>
      </c>
      <c r="B1995">
        <v>0.46483180428134563</v>
      </c>
      <c r="C1995" s="76" t="s">
        <v>88</v>
      </c>
      <c r="E1995">
        <f t="shared" ca="1" si="62"/>
        <v>0.45330286515247442</v>
      </c>
      <c r="F1995">
        <v>1</v>
      </c>
      <c r="G1995">
        <f>AVERAGE(F$2:F1995)</f>
        <v>116.60487107525738</v>
      </c>
      <c r="T1995">
        <f t="shared" ca="1" si="63"/>
        <v>3.3485762711995197</v>
      </c>
      <c r="U1995">
        <f ca="1">AVERAGE(T$2:T1995)</f>
        <v>31.952629407266834</v>
      </c>
    </row>
    <row r="1996" spans="1:21" x14ac:dyDescent="0.25">
      <c r="A1996" s="75" t="s">
        <v>1</v>
      </c>
      <c r="B1996">
        <v>0</v>
      </c>
      <c r="C1996" s="76" t="s">
        <v>89</v>
      </c>
      <c r="E1996">
        <f t="shared" ca="1" si="62"/>
        <v>0.33728002215994979</v>
      </c>
      <c r="F1996">
        <v>6.0638297872340458E-2</v>
      </c>
      <c r="G1996">
        <f>AVERAGE(F$2:F1996)</f>
        <v>116.54645291346419</v>
      </c>
      <c r="T1996">
        <f t="shared" ca="1" si="63"/>
        <v>2.3633705686175825</v>
      </c>
      <c r="U1996">
        <f ca="1">AVERAGE(T$2:T1996)</f>
        <v>31.937797698575778</v>
      </c>
    </row>
    <row r="1997" spans="1:21" x14ac:dyDescent="0.25">
      <c r="A1997" s="75" t="s">
        <v>1</v>
      </c>
      <c r="B1997">
        <v>1</v>
      </c>
      <c r="C1997" s="76" t="s">
        <v>90</v>
      </c>
      <c r="E1997">
        <f t="shared" ca="1" si="62"/>
        <v>0.4237900214554583</v>
      </c>
      <c r="F1997">
        <v>26.777777777777779</v>
      </c>
      <c r="G1997">
        <f>AVERAGE(F$2:F1997)</f>
        <v>116.50147862732408</v>
      </c>
      <c r="T1997">
        <f t="shared" ca="1" si="63"/>
        <v>9.5913946912687962</v>
      </c>
      <c r="U1997">
        <f ca="1">AVERAGE(T$2:T1997)</f>
        <v>31.926602105886747</v>
      </c>
    </row>
    <row r="1998" spans="1:21" x14ac:dyDescent="0.25">
      <c r="A1998" s="75" t="s">
        <v>1</v>
      </c>
      <c r="B1998">
        <v>3</v>
      </c>
      <c r="C1998" s="76" t="s">
        <v>91</v>
      </c>
      <c r="E1998">
        <f t="shared" ca="1" si="62"/>
        <v>0.40508536336236844</v>
      </c>
      <c r="F1998">
        <v>1.2727272727272727</v>
      </c>
      <c r="G1998">
        <f>AVERAGE(F$2:F1998)</f>
        <v>116.44377770025618</v>
      </c>
      <c r="T1998">
        <f t="shared" ca="1" si="63"/>
        <v>5.0553745749818315</v>
      </c>
      <c r="U1998">
        <f ca="1">AVERAGE(T$2:T1998)</f>
        <v>31.913146308425102</v>
      </c>
    </row>
    <row r="1999" spans="1:21" x14ac:dyDescent="0.25">
      <c r="A1999" s="75" t="s">
        <v>1</v>
      </c>
      <c r="B1999">
        <v>1.4</v>
      </c>
      <c r="C1999" s="76" t="s">
        <v>92</v>
      </c>
      <c r="E1999">
        <f t="shared" ca="1" si="62"/>
        <v>0.56193626516546602</v>
      </c>
      <c r="F1999">
        <v>1.3150062009094667</v>
      </c>
      <c r="G1999">
        <f>AVERAGE(F$2:F1999)</f>
        <v>116.38615569249876</v>
      </c>
      <c r="T1999">
        <f t="shared" ca="1" si="63"/>
        <v>2.0692606456131899</v>
      </c>
      <c r="U1999">
        <f ca="1">AVERAGE(T$2:T1999)</f>
        <v>31.898209428713987</v>
      </c>
    </row>
    <row r="2000" spans="1:21" x14ac:dyDescent="0.25">
      <c r="A2000" s="75" t="s">
        <v>1</v>
      </c>
      <c r="B2000">
        <v>4</v>
      </c>
      <c r="C2000" s="76" t="s">
        <v>93</v>
      </c>
      <c r="E2000">
        <f t="shared" ca="1" si="62"/>
        <v>0.40186760540839539</v>
      </c>
      <c r="F2000">
        <v>0.22222222222222221</v>
      </c>
      <c r="G2000">
        <f>AVERAGE(F$2:F2000)</f>
        <v>116.3280446702525</v>
      </c>
      <c r="T2000">
        <f t="shared" ca="1" si="63"/>
        <v>3.0058745267277143</v>
      </c>
      <c r="U2000">
        <f ca="1">AVERAGE(T$2:T2000)</f>
        <v>31.88375603456592</v>
      </c>
    </row>
    <row r="2001" spans="1:21" x14ac:dyDescent="0.25">
      <c r="B2001">
        <v>0.12359550561797752</v>
      </c>
      <c r="C2001" s="76" t="s">
        <v>81</v>
      </c>
      <c r="E2001">
        <f t="shared" ca="1" si="62"/>
        <v>7.3960972498269939E-2</v>
      </c>
      <c r="F2001">
        <v>0.48148148148148145</v>
      </c>
      <c r="G2001">
        <f>AVERAGE(F$2:F2001)</f>
        <v>116.27012138865811</v>
      </c>
      <c r="T2001">
        <f t="shared" ca="1" si="63"/>
        <v>4.3386388636982494</v>
      </c>
      <c r="U2001">
        <f ca="1">AVERAGE(T$2:T2001)</f>
        <v>31.869983475980487</v>
      </c>
    </row>
    <row r="2002" spans="1:21" x14ac:dyDescent="0.25">
      <c r="A2002" s="75" t="s">
        <v>2</v>
      </c>
      <c r="B2002">
        <v>0.5</v>
      </c>
      <c r="C2002" s="76" t="s">
        <v>82</v>
      </c>
      <c r="E2002">
        <f t="shared" ca="1" si="62"/>
        <v>0.35820733590414588</v>
      </c>
      <c r="F2002">
        <v>0.48148148148148151</v>
      </c>
      <c r="G2002">
        <f>AVERAGE(F$2:F2002)</f>
        <v>116.21225600139816</v>
      </c>
      <c r="T2002">
        <f t="shared" ca="1" si="63"/>
        <v>3.1925391703246699</v>
      </c>
      <c r="U2002">
        <f ca="1">AVERAGE(T$2:T2002)</f>
        <v>31.855651919605847</v>
      </c>
    </row>
    <row r="2003" spans="1:21" x14ac:dyDescent="0.25">
      <c r="A2003" s="75" t="s">
        <v>2</v>
      </c>
      <c r="B2003">
        <v>2.6231884057971016</v>
      </c>
      <c r="C2003" s="76" t="s">
        <v>83</v>
      </c>
      <c r="E2003">
        <f t="shared" ca="1" si="62"/>
        <v>0.89298420814169521</v>
      </c>
      <c r="F2003">
        <v>0.23150816522574449</v>
      </c>
      <c r="G2003">
        <f>AVERAGE(F$2:F2003)</f>
        <v>116.15432355992154</v>
      </c>
      <c r="T2003">
        <f t="shared" ca="1" si="63"/>
        <v>6.202576105998471</v>
      </c>
      <c r="U2003">
        <f ca="1">AVERAGE(T$2:T2003)</f>
        <v>31.842838195423226</v>
      </c>
    </row>
    <row r="2004" spans="1:21" x14ac:dyDescent="0.25">
      <c r="A2004" s="75" t="s">
        <v>2</v>
      </c>
      <c r="B2004">
        <v>0.30434782608695643</v>
      </c>
      <c r="C2004" s="76" t="s">
        <v>84</v>
      </c>
      <c r="E2004">
        <f t="shared" ca="1" si="62"/>
        <v>0.36285640710955891</v>
      </c>
      <c r="F2004">
        <v>1</v>
      </c>
      <c r="G2004">
        <f>AVERAGE(F$2:F2004)</f>
        <v>116.09683263452968</v>
      </c>
      <c r="T2004">
        <f t="shared" ca="1" si="63"/>
        <v>2.9412471678381977</v>
      </c>
      <c r="U2004">
        <f ca="1">AVERAGE(T$2:T2004)</f>
        <v>31.828409043637112</v>
      </c>
    </row>
    <row r="2005" spans="1:21" x14ac:dyDescent="0.25">
      <c r="A2005" s="75" t="s">
        <v>2</v>
      </c>
      <c r="B2005">
        <v>0.21951219512195122</v>
      </c>
      <c r="C2005" s="76" t="s">
        <v>85</v>
      </c>
      <c r="E2005">
        <f t="shared" ca="1" si="62"/>
        <v>0.69743730917824087</v>
      </c>
      <c r="F2005">
        <v>0.5</v>
      </c>
      <c r="G2005">
        <f>AVERAGE(F$2:F2005)</f>
        <v>116.03914958431284</v>
      </c>
      <c r="T2005">
        <f t="shared" ca="1" si="63"/>
        <v>4.1604557699455009</v>
      </c>
      <c r="U2005">
        <f ca="1">AVERAGE(T$2:T2005)</f>
        <v>31.814602679728086</v>
      </c>
    </row>
    <row r="2006" spans="1:21" x14ac:dyDescent="0.25">
      <c r="A2006" s="75" t="s">
        <v>2</v>
      </c>
      <c r="B2006">
        <v>0.28783000643915008</v>
      </c>
      <c r="C2006" s="76" t="s">
        <v>86</v>
      </c>
      <c r="E2006">
        <f t="shared" ca="1" si="62"/>
        <v>3.3347195801897822E-2</v>
      </c>
      <c r="F2006">
        <v>9.0909090909090912E-2</v>
      </c>
      <c r="G2006">
        <f>AVERAGE(F$2:F2006)</f>
        <v>115.98132003793209</v>
      </c>
      <c r="T2006">
        <f t="shared" ca="1" si="63"/>
        <v>3.0867383591765369</v>
      </c>
      <c r="U2006">
        <f ca="1">AVERAGE(T$2:T2006)</f>
        <v>31.800274567847509</v>
      </c>
    </row>
    <row r="2007" spans="1:21" x14ac:dyDescent="0.25">
      <c r="A2007" s="75" t="s">
        <v>2</v>
      </c>
      <c r="B2007">
        <v>0.48529411764705882</v>
      </c>
      <c r="C2007" s="76" t="s">
        <v>87</v>
      </c>
      <c r="E2007">
        <f t="shared" ca="1" si="62"/>
        <v>0.70596694347040678</v>
      </c>
      <c r="F2007">
        <v>0.2805755395683453</v>
      </c>
      <c r="G2007">
        <f>AVERAGE(F$2:F2007)</f>
        <v>115.9236426977036</v>
      </c>
      <c r="T2007">
        <f t="shared" ca="1" si="63"/>
        <v>2.193742456741218</v>
      </c>
      <c r="U2007">
        <f ca="1">AVERAGE(T$2:T2007)</f>
        <v>31.785515578759224</v>
      </c>
    </row>
    <row r="2008" spans="1:21" x14ac:dyDescent="0.25">
      <c r="A2008" s="75" t="s">
        <v>2</v>
      </c>
      <c r="B2008">
        <v>2.0581039755351678</v>
      </c>
      <c r="C2008" s="76" t="s">
        <v>88</v>
      </c>
      <c r="E2008">
        <f t="shared" ca="1" si="62"/>
        <v>0.45634072130978376</v>
      </c>
      <c r="F2008">
        <v>0.9</v>
      </c>
      <c r="G2008">
        <f>AVERAGE(F$2:F2008)</f>
        <v>115.86633146566686</v>
      </c>
      <c r="T2008">
        <f t="shared" ca="1" si="63"/>
        <v>3.9456448206406129</v>
      </c>
      <c r="U2008">
        <f ca="1">AVERAGE(T$2:T2008)</f>
        <v>31.77164419322952</v>
      </c>
    </row>
    <row r="2009" spans="1:21" x14ac:dyDescent="0.25">
      <c r="A2009" s="75" t="s">
        <v>2</v>
      </c>
      <c r="B2009">
        <v>0.25</v>
      </c>
      <c r="C2009" s="76" t="s">
        <v>89</v>
      </c>
      <c r="E2009">
        <f t="shared" ca="1" si="62"/>
        <v>0.41543189130696501</v>
      </c>
      <c r="F2009">
        <v>0.19999999999999998</v>
      </c>
      <c r="G2009">
        <f>AVERAGE(F$2:F2009)</f>
        <v>115.80872871095289</v>
      </c>
      <c r="T2009">
        <f t="shared" ca="1" si="63"/>
        <v>10.496021013834614</v>
      </c>
      <c r="U2009">
        <f ca="1">AVERAGE(T$2:T2009)</f>
        <v>31.761048763359302</v>
      </c>
    </row>
    <row r="2010" spans="1:21" x14ac:dyDescent="0.25">
      <c r="A2010" s="75" t="s">
        <v>2</v>
      </c>
      <c r="B2010">
        <v>0.78260869565217395</v>
      </c>
      <c r="C2010" s="76" t="s">
        <v>90</v>
      </c>
      <c r="E2010">
        <f t="shared" ca="1" si="62"/>
        <v>0.27839359631524063</v>
      </c>
      <c r="F2010">
        <v>0.25</v>
      </c>
      <c r="G2010">
        <f>AVERAGE(F$2:F2010)</f>
        <v>115.75120818894645</v>
      </c>
      <c r="T2010">
        <f t="shared" ca="1" si="63"/>
        <v>17.127176554066587</v>
      </c>
      <c r="U2010">
        <f ca="1">AVERAGE(T$2:T2010)</f>
        <v>31.753764605962939</v>
      </c>
    </row>
    <row r="2011" spans="1:21" x14ac:dyDescent="0.25">
      <c r="A2011" s="75" t="s">
        <v>2</v>
      </c>
      <c r="B2011">
        <v>0</v>
      </c>
      <c r="C2011" s="76" t="s">
        <v>91</v>
      </c>
      <c r="E2011">
        <f t="shared" ca="1" si="62"/>
        <v>0.69608855482006138</v>
      </c>
      <c r="F2011">
        <v>4</v>
      </c>
      <c r="G2011">
        <f>AVERAGE(F$2:F2011)</f>
        <v>115.69561057293204</v>
      </c>
      <c r="T2011">
        <f t="shared" ca="1" si="63"/>
        <v>4.1603799097937744</v>
      </c>
      <c r="U2011">
        <f ca="1">AVERAGE(T$2:T2011)</f>
        <v>31.740036553875296</v>
      </c>
    </row>
    <row r="2012" spans="1:21" x14ac:dyDescent="0.25">
      <c r="A2012" s="75" t="s">
        <v>2</v>
      </c>
      <c r="B2012">
        <v>0.12</v>
      </c>
      <c r="C2012" s="76" t="s">
        <v>92</v>
      </c>
      <c r="E2012">
        <f t="shared" ca="1" si="62"/>
        <v>0.41582821413330406</v>
      </c>
      <c r="F2012">
        <v>5.25</v>
      </c>
      <c r="G2012">
        <f>AVERAGE(F$2:F2012)</f>
        <v>115.64068983172224</v>
      </c>
      <c r="T2012">
        <f t="shared" ca="1" si="63"/>
        <v>2.5379980998887932</v>
      </c>
      <c r="U2012">
        <f ca="1">AVERAGE(T$2:T2012)</f>
        <v>31.725515400989178</v>
      </c>
    </row>
    <row r="2013" spans="1:21" x14ac:dyDescent="0.25">
      <c r="A2013" s="75" t="s">
        <v>2</v>
      </c>
      <c r="B2013">
        <v>9</v>
      </c>
      <c r="C2013" s="76" t="s">
        <v>93</v>
      </c>
      <c r="E2013">
        <f t="shared" ca="1" si="62"/>
        <v>0.48805041352800915</v>
      </c>
      <c r="F2013">
        <v>0.54285714285714282</v>
      </c>
      <c r="G2013">
        <f>AVERAGE(F$2:F2013)</f>
        <v>115.58348414947132</v>
      </c>
      <c r="T2013">
        <f t="shared" ca="1" si="63"/>
        <v>2.2329222104682978</v>
      </c>
      <c r="U2013">
        <f ca="1">AVERAGE(T$2:T2013)</f>
        <v>31.710857054473014</v>
      </c>
    </row>
    <row r="2014" spans="1:21" x14ac:dyDescent="0.25">
      <c r="B2014">
        <v>0.3258426966292135</v>
      </c>
      <c r="C2014" s="76" t="s">
        <v>81</v>
      </c>
      <c r="E2014">
        <f t="shared" ca="1" si="62"/>
        <v>0.8805848965718317</v>
      </c>
      <c r="F2014">
        <v>0.84</v>
      </c>
      <c r="G2014">
        <f>AVERAGE(F$2:F2014)</f>
        <v>115.52648291541792</v>
      </c>
      <c r="T2014">
        <f t="shared" ca="1" si="63"/>
        <v>2.4490960378876943</v>
      </c>
      <c r="U2014">
        <f ca="1">AVERAGE(T$2:T2014)</f>
        <v>31.69632066052538</v>
      </c>
    </row>
    <row r="2015" spans="1:21" x14ac:dyDescent="0.25">
      <c r="A2015" s="75" t="s">
        <v>3</v>
      </c>
      <c r="B2015">
        <v>0.5</v>
      </c>
      <c r="C2015" s="76" t="s">
        <v>82</v>
      </c>
      <c r="E2015">
        <f t="shared" ca="1" si="62"/>
        <v>0.88186460184658499</v>
      </c>
      <c r="F2015">
        <v>0.35714285714285715</v>
      </c>
      <c r="G2015">
        <f>AVERAGE(F$2:F2015)</f>
        <v>115.46929853604439</v>
      </c>
      <c r="T2015">
        <f t="shared" ca="1" si="63"/>
        <v>2.5218858844397403</v>
      </c>
      <c r="U2015">
        <f ca="1">AVERAGE(T$2:T2015)</f>
        <v>31.681834843854034</v>
      </c>
    </row>
    <row r="2016" spans="1:21" x14ac:dyDescent="0.25">
      <c r="A2016" s="75" t="s">
        <v>3</v>
      </c>
      <c r="B2016">
        <v>0.44927536231884052</v>
      </c>
      <c r="C2016" s="76" t="s">
        <v>83</v>
      </c>
      <c r="E2016">
        <f t="shared" ca="1" si="62"/>
        <v>0.27001902708257697</v>
      </c>
      <c r="F2016">
        <v>0.2857142857142857</v>
      </c>
      <c r="G2016">
        <f>AVERAGE(F$2:F2016)</f>
        <v>115.41213546693753</v>
      </c>
      <c r="T2016">
        <f t="shared" ca="1" si="63"/>
        <v>3.5587495033423973</v>
      </c>
      <c r="U2016">
        <f ca="1">AVERAGE(T$2:T2016)</f>
        <v>31.667877977680082</v>
      </c>
    </row>
    <row r="2017" spans="1:21" x14ac:dyDescent="0.25">
      <c r="A2017" s="75" t="s">
        <v>3</v>
      </c>
      <c r="B2017">
        <v>5.9565217391304346</v>
      </c>
      <c r="C2017" s="76" t="s">
        <v>84</v>
      </c>
      <c r="E2017">
        <f t="shared" ca="1" si="62"/>
        <v>0.64994686488882047</v>
      </c>
      <c r="F2017">
        <v>0.1910694062449442</v>
      </c>
      <c r="G2017">
        <f>AVERAGE(F$2:F2017)</f>
        <v>115.35498216035981</v>
      </c>
      <c r="T2017">
        <f t="shared" ca="1" si="63"/>
        <v>3.7656121766507273</v>
      </c>
      <c r="U2017">
        <f ca="1">AVERAGE(T$2:T2017)</f>
        <v>31.654037568056555</v>
      </c>
    </row>
    <row r="2018" spans="1:21" x14ac:dyDescent="0.25">
      <c r="A2018" s="75" t="s">
        <v>3</v>
      </c>
      <c r="B2018">
        <v>0.21951219512195122</v>
      </c>
      <c r="C2018" s="76" t="s">
        <v>85</v>
      </c>
      <c r="E2018">
        <f t="shared" ca="1" si="62"/>
        <v>5.0807544817569217E-2</v>
      </c>
      <c r="F2018">
        <v>0.77941176470588236</v>
      </c>
      <c r="G2018">
        <f>AVERAGE(F$2:F2018)</f>
        <v>115.29817721717902</v>
      </c>
      <c r="T2018">
        <f t="shared" ca="1" si="63"/>
        <v>3.6483027517183144</v>
      </c>
      <c r="U2018">
        <f ca="1">AVERAGE(T$2:T2018)</f>
        <v>31.640152721841215</v>
      </c>
    </row>
    <row r="2019" spans="1:21" x14ac:dyDescent="0.25">
      <c r="A2019" s="75" t="s">
        <v>3</v>
      </c>
      <c r="B2019">
        <v>4.1513200257566005</v>
      </c>
      <c r="C2019" s="76" t="s">
        <v>86</v>
      </c>
      <c r="E2019">
        <f t="shared" ca="1" si="62"/>
        <v>0.57883155810644904</v>
      </c>
      <c r="F2019">
        <v>1.2857384537303333E-2</v>
      </c>
      <c r="G2019">
        <f>AVERAGE(F$2:F2019)</f>
        <v>115.24104871379316</v>
      </c>
      <c r="T2019">
        <f t="shared" ca="1" si="63"/>
        <v>2.1696450918542198</v>
      </c>
      <c r="U2019">
        <f ca="1">AVERAGE(T$2:T2019)</f>
        <v>31.625548902401182</v>
      </c>
    </row>
    <row r="2020" spans="1:21" x14ac:dyDescent="0.25">
      <c r="A2020" s="75" t="s">
        <v>3</v>
      </c>
      <c r="B2020">
        <v>0.26470588235294118</v>
      </c>
      <c r="C2020" s="76" t="s">
        <v>87</v>
      </c>
      <c r="E2020">
        <f t="shared" ca="1" si="62"/>
        <v>0.98925972470031465</v>
      </c>
      <c r="F2020">
        <v>0.85185185185185186</v>
      </c>
      <c r="G2020">
        <f>AVERAGE(F$2:F2020)</f>
        <v>115.18439235081053</v>
      </c>
      <c r="T2020">
        <f t="shared" ca="1" si="63"/>
        <v>3.1133157658593649</v>
      </c>
      <c r="U2020">
        <f ca="1">AVERAGE(T$2:T2020)</f>
        <v>31.611426944433607</v>
      </c>
    </row>
    <row r="2021" spans="1:21" x14ac:dyDescent="0.25">
      <c r="A2021" s="75" t="s">
        <v>3</v>
      </c>
      <c r="B2021">
        <v>7.0336391437308771E-2</v>
      </c>
      <c r="C2021" s="76" t="s">
        <v>88</v>
      </c>
      <c r="E2021">
        <f t="shared" ca="1" si="62"/>
        <v>0.165109279221895</v>
      </c>
      <c r="F2021">
        <v>0.40055149262678336</v>
      </c>
      <c r="G2021">
        <f>AVERAGE(F$2:F2021)</f>
        <v>115.12756866721737</v>
      </c>
      <c r="T2021">
        <f t="shared" ca="1" si="63"/>
        <v>5.1408996721122007</v>
      </c>
      <c r="U2021">
        <f ca="1">AVERAGE(T$2:T2021)</f>
        <v>31.598322723011666</v>
      </c>
    </row>
    <row r="2022" spans="1:21" x14ac:dyDescent="0.25">
      <c r="A2022" s="75" t="s">
        <v>3</v>
      </c>
      <c r="B2022">
        <v>6.5</v>
      </c>
      <c r="C2022" s="76" t="s">
        <v>89</v>
      </c>
      <c r="E2022">
        <f t="shared" ca="1" si="62"/>
        <v>0.53415909275734164</v>
      </c>
      <c r="F2022">
        <v>0.23896499238964997</v>
      </c>
      <c r="G2022">
        <f>AVERAGE(F$2:F2022)</f>
        <v>115.07072126312296</v>
      </c>
      <c r="T2022">
        <f t="shared" ca="1" si="63"/>
        <v>5.3508824280932661</v>
      </c>
      <c r="U2022">
        <f ca="1">AVERAGE(T$2:T2022)</f>
        <v>31.585335370070094</v>
      </c>
    </row>
    <row r="2023" spans="1:21" x14ac:dyDescent="0.25">
      <c r="A2023" s="75" t="s">
        <v>3</v>
      </c>
      <c r="B2023">
        <v>0.13043478260869565</v>
      </c>
      <c r="C2023" s="76" t="s">
        <v>90</v>
      </c>
      <c r="E2023">
        <f t="shared" ca="1" si="62"/>
        <v>0.28208692018966253</v>
      </c>
      <c r="F2023">
        <v>0.33333333333333331</v>
      </c>
      <c r="G2023">
        <f>AVERAGE(F$2:F2023)</f>
        <v>115.01397675870665</v>
      </c>
      <c r="T2023">
        <f t="shared" ca="1" si="63"/>
        <v>2.0561659590181942</v>
      </c>
      <c r="U2023">
        <f ca="1">AVERAGE(T$2:T2023)</f>
        <v>31.570731428719423</v>
      </c>
    </row>
    <row r="2024" spans="1:21" x14ac:dyDescent="0.25">
      <c r="A2024" s="75" t="s">
        <v>3</v>
      </c>
      <c r="B2024">
        <v>0.99916000000000005</v>
      </c>
      <c r="C2024" s="76" t="s">
        <v>91</v>
      </c>
      <c r="E2024">
        <f t="shared" ca="1" si="62"/>
        <v>0.52761504455137398</v>
      </c>
      <c r="F2024">
        <v>0.44927536231884052</v>
      </c>
      <c r="G2024">
        <f>AVERAGE(F$2:F2024)</f>
        <v>114.95734566557941</v>
      </c>
      <c r="T2024">
        <f t="shared" ca="1" si="63"/>
        <v>2.2916291194924954</v>
      </c>
      <c r="U2024">
        <f ca="1">AVERAGE(T$2:T2024)</f>
        <v>31.55625831833424</v>
      </c>
    </row>
    <row r="2025" spans="1:21" x14ac:dyDescent="0.25">
      <c r="A2025" s="75" t="s">
        <v>3</v>
      </c>
      <c r="B2025">
        <v>0.60000000000000009</v>
      </c>
      <c r="C2025" s="76" t="s">
        <v>92</v>
      </c>
      <c r="E2025">
        <f t="shared" ca="1" si="62"/>
        <v>0.8892023779308218</v>
      </c>
      <c r="F2025">
        <v>0.5</v>
      </c>
      <c r="G2025">
        <f>AVERAGE(F$2:F2025)</f>
        <v>114.90079559361025</v>
      </c>
      <c r="T2025">
        <f t="shared" ca="1" si="63"/>
        <v>21.523643962251011</v>
      </c>
      <c r="U2025">
        <f ca="1">AVERAGE(T$2:T2025)</f>
        <v>31.551301493059498</v>
      </c>
    </row>
    <row r="2026" spans="1:21" x14ac:dyDescent="0.25">
      <c r="A2026" s="75" t="s">
        <v>3</v>
      </c>
      <c r="B2026">
        <v>9</v>
      </c>
      <c r="C2026" s="76" t="s">
        <v>93</v>
      </c>
      <c r="E2026">
        <f t="shared" ca="1" si="62"/>
        <v>0.50640275705716986</v>
      </c>
      <c r="F2026">
        <v>0.5</v>
      </c>
      <c r="G2026">
        <f>AVERAGE(F$2:F2026)</f>
        <v>114.84430137356402</v>
      </c>
      <c r="T2026">
        <f t="shared" ca="1" si="63"/>
        <v>2.7322990395427791</v>
      </c>
      <c r="U2026">
        <f ca="1">AVERAGE(T$2:T2026)</f>
        <v>31.53706988690961</v>
      </c>
    </row>
    <row r="2027" spans="1:21" x14ac:dyDescent="0.25">
      <c r="B2027">
        <v>0.10112359550561797</v>
      </c>
      <c r="C2027" s="76" t="s">
        <v>81</v>
      </c>
      <c r="E2027">
        <f t="shared" ca="1" si="62"/>
        <v>0.42966708402973575</v>
      </c>
      <c r="F2027">
        <v>0.42857142857142855</v>
      </c>
      <c r="G2027">
        <f>AVERAGE(F$2:F2027)</f>
        <v>114.78782766677973</v>
      </c>
      <c r="T2027">
        <f t="shared" ca="1" si="63"/>
        <v>3.5758589267699423</v>
      </c>
      <c r="U2027">
        <f ca="1">AVERAGE(T$2:T2027)</f>
        <v>31.52326869689967</v>
      </c>
    </row>
    <row r="2028" spans="1:21" x14ac:dyDescent="0.25">
      <c r="A2028" s="75" t="s">
        <v>4</v>
      </c>
      <c r="B2028">
        <v>2</v>
      </c>
      <c r="C2028" s="76" t="s">
        <v>82</v>
      </c>
      <c r="E2028">
        <f t="shared" ca="1" si="62"/>
        <v>0.66645125473575728</v>
      </c>
      <c r="F2028">
        <v>0.87804878048780488</v>
      </c>
      <c r="G2028">
        <f>AVERAGE(F$2:F2028)</f>
        <v>114.73163142657928</v>
      </c>
      <c r="T2028">
        <f t="shared" ca="1" si="63"/>
        <v>2.5534504411619809</v>
      </c>
      <c r="U2028">
        <f ca="1">AVERAGE(T$2:T2028)</f>
        <v>31.508976729333938</v>
      </c>
    </row>
    <row r="2029" spans="1:21" x14ac:dyDescent="0.25">
      <c r="A2029" s="75" t="s">
        <v>4</v>
      </c>
      <c r="B2029">
        <v>1.536231884057971</v>
      </c>
      <c r="C2029" s="76" t="s">
        <v>83</v>
      </c>
      <c r="E2029">
        <f t="shared" ca="1" si="62"/>
        <v>0.33440611870131554</v>
      </c>
      <c r="F2029">
        <v>0.99969444444444444</v>
      </c>
      <c r="G2029">
        <f>AVERAGE(F$2:F2029)</f>
        <v>114.67555058980309</v>
      </c>
      <c r="T2029">
        <f t="shared" ca="1" si="63"/>
        <v>2.6969193374253053</v>
      </c>
      <c r="U2029">
        <f ca="1">AVERAGE(T$2:T2029)</f>
        <v>31.494769600442464</v>
      </c>
    </row>
    <row r="2030" spans="1:21" x14ac:dyDescent="0.25">
      <c r="A2030" s="75" t="s">
        <v>4</v>
      </c>
      <c r="B2030">
        <v>2.9130434782608696</v>
      </c>
      <c r="C2030" s="76" t="s">
        <v>84</v>
      </c>
      <c r="E2030">
        <f t="shared" ca="1" si="62"/>
        <v>0.10778305660768972</v>
      </c>
      <c r="F2030">
        <v>0.12280701754385967</v>
      </c>
      <c r="G2030">
        <f>AVERAGE(F$2:F2030)</f>
        <v>114.61909285516916</v>
      </c>
      <c r="T2030">
        <f t="shared" ca="1" si="63"/>
        <v>4.487042861078689</v>
      </c>
      <c r="U2030">
        <f ca="1">AVERAGE(T$2:T2030)</f>
        <v>31.481458744484179</v>
      </c>
    </row>
    <row r="2031" spans="1:21" x14ac:dyDescent="0.25">
      <c r="A2031" s="75" t="s">
        <v>4</v>
      </c>
      <c r="B2031">
        <v>0.87804878048780488</v>
      </c>
      <c r="C2031" s="76" t="s">
        <v>85</v>
      </c>
      <c r="E2031">
        <f t="shared" ca="1" si="62"/>
        <v>0.81894827753618882</v>
      </c>
      <c r="F2031">
        <v>0</v>
      </c>
      <c r="G2031">
        <f>AVERAGE(F$2:F2031)</f>
        <v>114.56263024785135</v>
      </c>
      <c r="T2031">
        <f t="shared" ca="1" si="63"/>
        <v>2.0327257862032559</v>
      </c>
      <c r="U2031">
        <f ca="1">AVERAGE(T$2:T2031)</f>
        <v>31.4669519794801</v>
      </c>
    </row>
    <row r="2032" spans="1:21" x14ac:dyDescent="0.25">
      <c r="A2032" s="75" t="s">
        <v>4</v>
      </c>
      <c r="B2032">
        <v>0.35608499678042493</v>
      </c>
      <c r="C2032" s="76" t="s">
        <v>86</v>
      </c>
      <c r="E2032">
        <f t="shared" ca="1" si="62"/>
        <v>0.24341976950180699</v>
      </c>
      <c r="F2032">
        <v>0.29799929799929792</v>
      </c>
      <c r="G2032">
        <f>AVERAGE(F$2:F2032)</f>
        <v>114.50636996673374</v>
      </c>
      <c r="T2032">
        <f t="shared" ca="1" si="63"/>
        <v>4.5362732861726895</v>
      </c>
      <c r="U2032">
        <f ca="1">AVERAGE(T$2:T2032)</f>
        <v>31.453692167223426</v>
      </c>
    </row>
    <row r="2033" spans="1:21" x14ac:dyDescent="0.25">
      <c r="A2033" s="75" t="s">
        <v>4</v>
      </c>
      <c r="B2033">
        <v>0.10294117647058823</v>
      </c>
      <c r="C2033" s="76" t="s">
        <v>87</v>
      </c>
      <c r="E2033">
        <f t="shared" ca="1" si="62"/>
        <v>0.20983781855796191</v>
      </c>
      <c r="F2033">
        <v>0.6</v>
      </c>
      <c r="G2033">
        <f>AVERAGE(F$2:F2033)</f>
        <v>114.45031368230129</v>
      </c>
      <c r="T2033">
        <f t="shared" ca="1" si="63"/>
        <v>15.057076243740434</v>
      </c>
      <c r="U2033">
        <f ca="1">AVERAGE(T$2:T2033)</f>
        <v>31.445622966473682</v>
      </c>
    </row>
    <row r="2034" spans="1:21" x14ac:dyDescent="0.25">
      <c r="A2034" s="75" t="s">
        <v>4</v>
      </c>
      <c r="B2034">
        <v>0.44954128440366975</v>
      </c>
      <c r="C2034" s="76" t="s">
        <v>88</v>
      </c>
      <c r="E2034">
        <f t="shared" ca="1" si="62"/>
        <v>0.16861065580066414</v>
      </c>
      <c r="F2034">
        <v>0.25</v>
      </c>
      <c r="G2034">
        <f>AVERAGE(F$2:F2034)</f>
        <v>114.3941403848678</v>
      </c>
      <c r="T2034">
        <f t="shared" ca="1" si="63"/>
        <v>2.0361799994133429</v>
      </c>
      <c r="U2034">
        <f ca="1">AVERAGE(T$2:T2034)</f>
        <v>31.431156934517428</v>
      </c>
    </row>
    <row r="2035" spans="1:21" x14ac:dyDescent="0.25">
      <c r="A2035" s="75" t="s">
        <v>4</v>
      </c>
      <c r="B2035">
        <v>0.25</v>
      </c>
      <c r="C2035" s="76" t="s">
        <v>89</v>
      </c>
      <c r="E2035">
        <f t="shared" ca="1" si="62"/>
        <v>0.75814305005816229</v>
      </c>
      <c r="F2035">
        <v>0.88998899889989003</v>
      </c>
      <c r="G2035">
        <f>AVERAGE(F$2:F2035)</f>
        <v>114.33833696727392</v>
      </c>
      <c r="T2035">
        <f t="shared" ca="1" si="63"/>
        <v>2.6044918048772949</v>
      </c>
      <c r="U2035">
        <f ca="1">AVERAGE(T$2:T2035)</f>
        <v>31.416984532782109</v>
      </c>
    </row>
    <row r="2036" spans="1:21" x14ac:dyDescent="0.25">
      <c r="A2036" s="75" t="s">
        <v>4</v>
      </c>
      <c r="B2036">
        <v>1.1086956521739131</v>
      </c>
      <c r="C2036" s="76" t="s">
        <v>90</v>
      </c>
      <c r="E2036">
        <f t="shared" ca="1" si="62"/>
        <v>8.4219110897919225E-2</v>
      </c>
      <c r="F2036">
        <v>0.96363636363636362</v>
      </c>
      <c r="G2036">
        <f>AVERAGE(F$2:F2036)</f>
        <v>114.28262458368489</v>
      </c>
      <c r="T2036">
        <f t="shared" ca="1" si="63"/>
        <v>3.0376371385335994</v>
      </c>
      <c r="U2036">
        <f ca="1">AVERAGE(T$2:T2036)</f>
        <v>31.403038907526952</v>
      </c>
    </row>
    <row r="2037" spans="1:21" x14ac:dyDescent="0.25">
      <c r="A2037" s="75" t="s">
        <v>4</v>
      </c>
      <c r="B2037">
        <v>0.99862000000000006</v>
      </c>
      <c r="C2037" s="76" t="s">
        <v>91</v>
      </c>
      <c r="E2037">
        <f t="shared" ca="1" si="62"/>
        <v>0.16653877456412902</v>
      </c>
      <c r="F2037">
        <v>0.98545454545454547</v>
      </c>
      <c r="G2037">
        <f>AVERAGE(F$2:F2037)</f>
        <v>114.22697764358753</v>
      </c>
      <c r="T2037">
        <f t="shared" ca="1" si="63"/>
        <v>4.0546030516459473</v>
      </c>
      <c r="U2037">
        <f ca="1">AVERAGE(T$2:T2037)</f>
        <v>31.389606473413064</v>
      </c>
    </row>
    <row r="2038" spans="1:21" x14ac:dyDescent="0.25">
      <c r="A2038" s="75" t="s">
        <v>4</v>
      </c>
      <c r="B2038">
        <v>1.4</v>
      </c>
      <c r="C2038" s="76" t="s">
        <v>92</v>
      </c>
      <c r="E2038">
        <f t="shared" ca="1" si="62"/>
        <v>0.76318404930394568</v>
      </c>
      <c r="F2038">
        <v>11</v>
      </c>
      <c r="G2038">
        <f>AVERAGE(F$2:F2038)</f>
        <v>114.1763016604537</v>
      </c>
      <c r="T2038">
        <f t="shared" ca="1" si="63"/>
        <v>3.9807641385541714</v>
      </c>
      <c r="U2038">
        <f ca="1">AVERAGE(T$2:T2038)</f>
        <v>31.376150978894234</v>
      </c>
    </row>
    <row r="2039" spans="1:21" x14ac:dyDescent="0.25">
      <c r="A2039" s="75" t="s">
        <v>4</v>
      </c>
      <c r="B2039">
        <v>8.5</v>
      </c>
      <c r="C2039" s="76" t="s">
        <v>93</v>
      </c>
      <c r="E2039">
        <f t="shared" ca="1" si="62"/>
        <v>0.90768796543083707</v>
      </c>
      <c r="F2039">
        <v>0.1</v>
      </c>
      <c r="G2039">
        <f>AVERAGE(F$2:F2039)</f>
        <v>114.12032702764681</v>
      </c>
      <c r="T2039">
        <f t="shared" ca="1" si="63"/>
        <v>4.1987640067447103</v>
      </c>
      <c r="U2039">
        <f ca="1">AVERAGE(T$2:T2039)</f>
        <v>31.362815656533023</v>
      </c>
    </row>
    <row r="2040" spans="1:21" x14ac:dyDescent="0.25">
      <c r="B2040">
        <v>0.3258426966292135</v>
      </c>
      <c r="C2040" s="76" t="s">
        <v>81</v>
      </c>
      <c r="E2040">
        <f t="shared" ca="1" si="62"/>
        <v>0.77765658662924242</v>
      </c>
      <c r="F2040">
        <v>0.45454545454545453</v>
      </c>
      <c r="G2040">
        <f>AVERAGE(F$2:F2040)</f>
        <v>114.06458118087237</v>
      </c>
      <c r="T2040">
        <f t="shared" ca="1" si="63"/>
        <v>2.4727909533551764</v>
      </c>
      <c r="U2040">
        <f ca="1">AVERAGE(T$2:T2040)</f>
        <v>31.348646934265645</v>
      </c>
    </row>
    <row r="2041" spans="1:21" x14ac:dyDescent="0.25">
      <c r="A2041" s="75" t="s">
        <v>5</v>
      </c>
      <c r="B2041">
        <v>0.5</v>
      </c>
      <c r="C2041" s="76" t="s">
        <v>82</v>
      </c>
      <c r="E2041">
        <f t="shared" ca="1" si="62"/>
        <v>0.92774399279813746</v>
      </c>
      <c r="F2041">
        <v>14.015015015015013</v>
      </c>
      <c r="G2041">
        <f>AVERAGE(F$2:F2041)</f>
        <v>114.01553727588912</v>
      </c>
      <c r="T2041">
        <f t="shared" ca="1" si="63"/>
        <v>2.2148925664832269</v>
      </c>
      <c r="U2041">
        <f ca="1">AVERAGE(T$2:T2041)</f>
        <v>31.334365682124574</v>
      </c>
    </row>
    <row r="2042" spans="1:21" x14ac:dyDescent="0.25">
      <c r="A2042" s="75" t="s">
        <v>5</v>
      </c>
      <c r="B2042">
        <v>1.8985507246376809</v>
      </c>
      <c r="C2042" s="76" t="s">
        <v>83</v>
      </c>
      <c r="E2042">
        <f t="shared" ca="1" si="62"/>
        <v>0.34368723502089005</v>
      </c>
      <c r="F2042">
        <v>1.4324324324324325</v>
      </c>
      <c r="G2042">
        <f>AVERAGE(F$2:F2042)</f>
        <v>113.96037651898394</v>
      </c>
      <c r="T2042">
        <f t="shared" ca="1" si="63"/>
        <v>3.742574527126898</v>
      </c>
      <c r="U2042">
        <f ca="1">AVERAGE(T$2:T2042)</f>
        <v>31.320846921147112</v>
      </c>
    </row>
    <row r="2043" spans="1:21" x14ac:dyDescent="0.25">
      <c r="A2043" s="75" t="s">
        <v>5</v>
      </c>
      <c r="B2043">
        <v>1.6086956521739129</v>
      </c>
      <c r="C2043" s="76" t="s">
        <v>84</v>
      </c>
      <c r="E2043">
        <f t="shared" ca="1" si="62"/>
        <v>3.5888081372669189E-3</v>
      </c>
      <c r="F2043">
        <v>0.8</v>
      </c>
      <c r="G2043">
        <f>AVERAGE(F$2:F2043)</f>
        <v>113.90496007602655</v>
      </c>
      <c r="T2043">
        <f t="shared" ca="1" si="63"/>
        <v>2.7995897064515751</v>
      </c>
      <c r="U2043">
        <f ca="1">AVERAGE(T$2:T2043)</f>
        <v>31.30687960615461</v>
      </c>
    </row>
    <row r="2044" spans="1:21" x14ac:dyDescent="0.25">
      <c r="A2044" s="75" t="s">
        <v>5</v>
      </c>
      <c r="B2044">
        <v>0.3902439024390244</v>
      </c>
      <c r="C2044" s="76" t="s">
        <v>85</v>
      </c>
      <c r="E2044">
        <f t="shared" ca="1" si="62"/>
        <v>0.3964180016552854</v>
      </c>
      <c r="F2044">
        <v>0.5</v>
      </c>
      <c r="G2044">
        <f>AVERAGE(F$2:F2044)</f>
        <v>113.84945104025756</v>
      </c>
      <c r="T2044">
        <f t="shared" ca="1" si="63"/>
        <v>16.80102117041098</v>
      </c>
      <c r="U2044">
        <f ca="1">AVERAGE(T$2:T2044)</f>
        <v>31.299779332813568</v>
      </c>
    </row>
    <row r="2045" spans="1:21" x14ac:dyDescent="0.25">
      <c r="A2045" s="75" t="s">
        <v>5</v>
      </c>
      <c r="B2045">
        <v>0.93560849967804249</v>
      </c>
      <c r="C2045" s="76" t="s">
        <v>86</v>
      </c>
      <c r="E2045">
        <f t="shared" ca="1" si="62"/>
        <v>0.12386176645100289</v>
      </c>
      <c r="F2045">
        <v>0.87499999999999989</v>
      </c>
      <c r="G2045">
        <f>AVERAGE(F$2:F2045)</f>
        <v>113.79417978241008</v>
      </c>
      <c r="T2045">
        <f t="shared" ca="1" si="63"/>
        <v>7.5720154614257043</v>
      </c>
      <c r="U2045">
        <f ca="1">AVERAGE(T$2:T2045)</f>
        <v>31.288170837768856</v>
      </c>
    </row>
    <row r="2046" spans="1:21" x14ac:dyDescent="0.25">
      <c r="A2046" s="75" t="s">
        <v>5</v>
      </c>
      <c r="B2046">
        <v>4.4117647058823532E-2</v>
      </c>
      <c r="C2046" s="76" t="s">
        <v>87</v>
      </c>
      <c r="E2046">
        <f t="shared" ca="1" si="62"/>
        <v>0.64071906688055857</v>
      </c>
      <c r="F2046">
        <v>0.5</v>
      </c>
      <c r="G2046">
        <f>AVERAGE(F$2:F2046)</f>
        <v>113.73877920549937</v>
      </c>
      <c r="T2046">
        <f t="shared" ca="1" si="63"/>
        <v>27.212596901362339</v>
      </c>
      <c r="U2046">
        <f ca="1">AVERAGE(T$2:T2046)</f>
        <v>31.286177892078683</v>
      </c>
    </row>
    <row r="2047" spans="1:21" x14ac:dyDescent="0.25">
      <c r="A2047" s="75" t="s">
        <v>5</v>
      </c>
      <c r="B2047">
        <v>0.2660550458715597</v>
      </c>
      <c r="C2047" s="76" t="s">
        <v>88</v>
      </c>
      <c r="E2047">
        <f t="shared" ca="1" si="62"/>
        <v>0.76929156203301596</v>
      </c>
      <c r="F2047">
        <v>0</v>
      </c>
      <c r="G2047">
        <f>AVERAGE(F$2:F2047)</f>
        <v>113.68318840432366</v>
      </c>
      <c r="T2047">
        <f t="shared" ca="1" si="63"/>
        <v>2.2368937361352721</v>
      </c>
      <c r="U2047">
        <f ca="1">AVERAGE(T$2:T2047)</f>
        <v>31.271979805980962</v>
      </c>
    </row>
    <row r="2048" spans="1:21" x14ac:dyDescent="0.25">
      <c r="A2048" s="75" t="s">
        <v>5</v>
      </c>
      <c r="B2048">
        <v>0.25</v>
      </c>
      <c r="C2048" s="76" t="s">
        <v>89</v>
      </c>
      <c r="E2048">
        <f t="shared" ca="1" si="62"/>
        <v>0.16515360974157278</v>
      </c>
      <c r="F2048">
        <v>7.1400081400081401</v>
      </c>
      <c r="G2048">
        <f>AVERAGE(F$2:F2048)</f>
        <v>113.63113995280226</v>
      </c>
      <c r="T2048">
        <f t="shared" ca="1" si="63"/>
        <v>3.8371204055181352</v>
      </c>
      <c r="U2048">
        <f ca="1">AVERAGE(T$2:T2048)</f>
        <v>31.258577334363736</v>
      </c>
    </row>
    <row r="2049" spans="1:21" x14ac:dyDescent="0.25">
      <c r="A2049" s="75" t="s">
        <v>5</v>
      </c>
      <c r="B2049">
        <v>1</v>
      </c>
      <c r="C2049" s="76" t="s">
        <v>90</v>
      </c>
      <c r="E2049">
        <f t="shared" ca="1" si="62"/>
        <v>0.25514486390591651</v>
      </c>
      <c r="F2049">
        <v>54.555555555555557</v>
      </c>
      <c r="G2049">
        <f>AVERAGE(F$2:F2049)</f>
        <v>113.60229445260829</v>
      </c>
      <c r="T2049">
        <f t="shared" ca="1" si="63"/>
        <v>4.0166226707601629</v>
      </c>
      <c r="U2049">
        <f ca="1">AVERAGE(T$2:T2049)</f>
        <v>31.245275598688146</v>
      </c>
    </row>
    <row r="2050" spans="1:21" x14ac:dyDescent="0.25">
      <c r="A2050" s="75" t="s">
        <v>5</v>
      </c>
      <c r="B2050">
        <v>0.8</v>
      </c>
      <c r="C2050" s="76" t="s">
        <v>91</v>
      </c>
      <c r="E2050">
        <f t="shared" ref="E2050:E2113" ca="1" si="64">RAND()</f>
        <v>0.1725483194019829</v>
      </c>
      <c r="F2050">
        <v>6.1007957559681698E-2</v>
      </c>
      <c r="G2050">
        <f>AVERAGE(F$2:F2050)</f>
        <v>113.54688142845258</v>
      </c>
      <c r="T2050">
        <f t="shared" ca="1" si="63"/>
        <v>4.1168905334389878</v>
      </c>
      <c r="U2050">
        <f ca="1">AVERAGE(T$2:T2050)</f>
        <v>31.232035781672408</v>
      </c>
    </row>
    <row r="2051" spans="1:21" x14ac:dyDescent="0.25">
      <c r="A2051" s="75" t="s">
        <v>5</v>
      </c>
      <c r="B2051">
        <v>3</v>
      </c>
      <c r="C2051" s="76" t="s">
        <v>92</v>
      </c>
      <c r="E2051">
        <f t="shared" ca="1" si="64"/>
        <v>9.848261482182108E-2</v>
      </c>
      <c r="F2051">
        <v>0.36363636363636365</v>
      </c>
      <c r="G2051">
        <f>AVERAGE(F$2:F2051)</f>
        <v>113.49167008939658</v>
      </c>
      <c r="T2051">
        <f t="shared" ref="T2051:T2114" ca="1" si="65">2*RAND()^-1</f>
        <v>7.1706224802351786</v>
      </c>
      <c r="U2051">
        <f ca="1">AVERAGE(T$2:T2051)</f>
        <v>31.220298506891218</v>
      </c>
    </row>
    <row r="2052" spans="1:21" x14ac:dyDescent="0.25">
      <c r="A2052" s="75" t="s">
        <v>5</v>
      </c>
      <c r="B2052">
        <v>9</v>
      </c>
      <c r="C2052" s="76" t="s">
        <v>93</v>
      </c>
      <c r="E2052">
        <f t="shared" ca="1" si="64"/>
        <v>0.44655428993123436</v>
      </c>
      <c r="F2052">
        <v>0.36363636363636359</v>
      </c>
      <c r="G2052">
        <f>AVERAGE(F$2:F2052)</f>
        <v>113.43651258879895</v>
      </c>
      <c r="T2052">
        <f t="shared" ca="1" si="65"/>
        <v>4.9791646581617348</v>
      </c>
      <c r="U2052">
        <f ca="1">AVERAGE(T$2:T2052)</f>
        <v>31.20750419492207</v>
      </c>
    </row>
    <row r="2053" spans="1:21" x14ac:dyDescent="0.25">
      <c r="B2053">
        <v>0.9101123595505618</v>
      </c>
      <c r="C2053" s="76" t="s">
        <v>81</v>
      </c>
      <c r="E2053">
        <f t="shared" ca="1" si="64"/>
        <v>0.67520957418638605</v>
      </c>
      <c r="F2053">
        <v>3.8461538461538415E-2</v>
      </c>
      <c r="G2053">
        <f>AVERAGE(F$2:F2053)</f>
        <v>113.38125038068475</v>
      </c>
      <c r="T2053">
        <f t="shared" ca="1" si="65"/>
        <v>5.7800978212902034</v>
      </c>
      <c r="U2053">
        <f ca="1">AVERAGE(T$2:T2053)</f>
        <v>31.195112671348173</v>
      </c>
    </row>
    <row r="2054" spans="1:21" x14ac:dyDescent="0.25">
      <c r="A2054" s="75" t="s">
        <v>6</v>
      </c>
      <c r="B2054">
        <v>0</v>
      </c>
      <c r="C2054" s="76" t="s">
        <v>82</v>
      </c>
      <c r="E2054">
        <f t="shared" ca="1" si="64"/>
        <v>0.64129036576113785</v>
      </c>
      <c r="F2054">
        <v>0.32885906040268459</v>
      </c>
      <c r="G2054">
        <f>AVERAGE(F$2:F2054)</f>
        <v>113.32618345846346</v>
      </c>
      <c r="T2054">
        <f t="shared" ca="1" si="65"/>
        <v>4.0256766268204593</v>
      </c>
      <c r="U2054">
        <f ca="1">AVERAGE(T$2:T2054)</f>
        <v>31.181878654765356</v>
      </c>
    </row>
    <row r="2055" spans="1:21" x14ac:dyDescent="0.25">
      <c r="A2055" s="75" t="s">
        <v>6</v>
      </c>
      <c r="B2055">
        <v>0.27536231884057977</v>
      </c>
      <c r="C2055" s="76" t="s">
        <v>83</v>
      </c>
      <c r="E2055">
        <f t="shared" ca="1" si="64"/>
        <v>0.61053919619863495</v>
      </c>
      <c r="F2055">
        <v>0.26380368098159512</v>
      </c>
      <c r="G2055">
        <f>AVERAGE(F$2:F2055)</f>
        <v>113.27113848291454</v>
      </c>
      <c r="T2055">
        <f t="shared" ca="1" si="65"/>
        <v>2.3289645210257253</v>
      </c>
      <c r="U2055">
        <f ca="1">AVERAGE(T$2:T2055)</f>
        <v>31.167831471642792</v>
      </c>
    </row>
    <row r="2056" spans="1:21" x14ac:dyDescent="0.25">
      <c r="A2056" s="75" t="s">
        <v>6</v>
      </c>
      <c r="B2056">
        <v>1.6086956521739129</v>
      </c>
      <c r="C2056" s="76" t="s">
        <v>84</v>
      </c>
      <c r="E2056">
        <f t="shared" ca="1" si="64"/>
        <v>0.86239220871511302</v>
      </c>
      <c r="F2056">
        <v>0.20415224913494801</v>
      </c>
      <c r="G2056">
        <f>AVERAGE(F$2:F2056)</f>
        <v>113.21611805165723</v>
      </c>
      <c r="T2056">
        <f t="shared" ca="1" si="65"/>
        <v>5.438202556890757</v>
      </c>
      <c r="U2056">
        <f ca="1">AVERAGE(T$2:T2056)</f>
        <v>31.15531097095435</v>
      </c>
    </row>
    <row r="2057" spans="1:21" x14ac:dyDescent="0.25">
      <c r="A2057" s="75" t="s">
        <v>6</v>
      </c>
      <c r="B2057">
        <v>2.4390243902439025E-2</v>
      </c>
      <c r="C2057" s="76" t="s">
        <v>85</v>
      </c>
      <c r="E2057">
        <f t="shared" ca="1" si="64"/>
        <v>0.68179641672067393</v>
      </c>
      <c r="F2057">
        <v>0.5</v>
      </c>
      <c r="G2057">
        <f>AVERAGE(F$2:F2057)</f>
        <v>113.16129503704067</v>
      </c>
      <c r="T2057">
        <f t="shared" ca="1" si="65"/>
        <v>26.824529979485945</v>
      </c>
      <c r="U2057">
        <f ca="1">AVERAGE(T$2:T2057)</f>
        <v>31.153204559966284</v>
      </c>
    </row>
    <row r="2058" spans="1:21" x14ac:dyDescent="0.25">
      <c r="A2058" s="75" t="s">
        <v>6</v>
      </c>
      <c r="B2058">
        <v>0.35608499678042493</v>
      </c>
      <c r="C2058" s="76" t="s">
        <v>86</v>
      </c>
      <c r="E2058">
        <f t="shared" ca="1" si="64"/>
        <v>0.43288155437995557</v>
      </c>
      <c r="F2058">
        <v>0.2</v>
      </c>
      <c r="G2058">
        <f>AVERAGE(F$2:F2058)</f>
        <v>113.10637948281752</v>
      </c>
      <c r="T2058">
        <f t="shared" ca="1" si="65"/>
        <v>2.3651976472326988</v>
      </c>
      <c r="U2058">
        <f ca="1">AVERAGE(T$2:T2058)</f>
        <v>31.139209418054403</v>
      </c>
    </row>
    <row r="2059" spans="1:21" x14ac:dyDescent="0.25">
      <c r="A2059" s="75" t="s">
        <v>6</v>
      </c>
      <c r="B2059">
        <v>0.26470588235294118</v>
      </c>
      <c r="C2059" s="76" t="s">
        <v>87</v>
      </c>
      <c r="E2059">
        <f t="shared" ca="1" si="64"/>
        <v>0.63110648042557271</v>
      </c>
      <c r="F2059">
        <v>0.12052117263843648</v>
      </c>
      <c r="G2059">
        <f>AVERAGE(F$2:F2059)</f>
        <v>113.05147867703026</v>
      </c>
      <c r="T2059">
        <f t="shared" ca="1" si="65"/>
        <v>29.636481057365845</v>
      </c>
      <c r="U2059">
        <f ca="1">AVERAGE(T$2:T2059)</f>
        <v>31.138479229346586</v>
      </c>
    </row>
    <row r="2060" spans="1:21" x14ac:dyDescent="0.25">
      <c r="A2060" s="75" t="s">
        <v>6</v>
      </c>
      <c r="B2060">
        <v>2.6697247706422016</v>
      </c>
      <c r="C2060" s="76" t="s">
        <v>88</v>
      </c>
      <c r="E2060">
        <f t="shared" ca="1" si="64"/>
        <v>0.42686346824405497</v>
      </c>
      <c r="F2060">
        <v>0.8</v>
      </c>
      <c r="G2060">
        <f>AVERAGE(F$2:F2060)</f>
        <v>112.9969612031706</v>
      </c>
      <c r="T2060">
        <f t="shared" ca="1" si="65"/>
        <v>3.6912366417032438</v>
      </c>
      <c r="U2060">
        <f ca="1">AVERAGE(T$2:T2060)</f>
        <v>31.125148854121893</v>
      </c>
    </row>
    <row r="2061" spans="1:21" x14ac:dyDescent="0.25">
      <c r="A2061" s="75" t="s">
        <v>6</v>
      </c>
      <c r="B2061">
        <v>6.5</v>
      </c>
      <c r="C2061" s="76" t="s">
        <v>89</v>
      </c>
      <c r="E2061">
        <f t="shared" ca="1" si="64"/>
        <v>0.5114172444159123</v>
      </c>
      <c r="F2061">
        <v>1.2727272727272727</v>
      </c>
      <c r="G2061">
        <f>AVERAGE(F$2:F2061)</f>
        <v>112.94272613815582</v>
      </c>
      <c r="T2061">
        <f t="shared" ca="1" si="65"/>
        <v>2.6941835479543519</v>
      </c>
      <c r="U2061">
        <f ca="1">AVERAGE(T$2:T2061)</f>
        <v>31.111347414652879</v>
      </c>
    </row>
    <row r="2062" spans="1:21" x14ac:dyDescent="0.25">
      <c r="A2062" s="75" t="s">
        <v>6</v>
      </c>
      <c r="B2062">
        <v>0.78260869565217395</v>
      </c>
      <c r="C2062" s="76" t="s">
        <v>90</v>
      </c>
      <c r="E2062">
        <f t="shared" ca="1" si="64"/>
        <v>0.31129603069100076</v>
      </c>
      <c r="F2062">
        <v>6801.7210884353744</v>
      </c>
      <c r="G2062">
        <f>AVERAGE(F$2:F2062)</f>
        <v>116.18813048667462</v>
      </c>
      <c r="T2062">
        <f t="shared" ca="1" si="65"/>
        <v>7.8037949527506747</v>
      </c>
      <c r="U2062">
        <f ca="1">AVERAGE(T$2:T2062)</f>
        <v>31.100038558533566</v>
      </c>
    </row>
    <row r="2063" spans="1:21" x14ac:dyDescent="0.25">
      <c r="A2063" s="75" t="s">
        <v>6</v>
      </c>
      <c r="B2063">
        <v>5</v>
      </c>
      <c r="C2063" s="76" t="s">
        <v>91</v>
      </c>
      <c r="E2063">
        <f t="shared" ca="1" si="64"/>
        <v>0.64236448689209036</v>
      </c>
      <c r="F2063">
        <v>2.9126213592233035E-2</v>
      </c>
      <c r="G2063">
        <f>AVERAGE(F$2:F2063)</f>
        <v>116.13179731292433</v>
      </c>
      <c r="T2063">
        <f t="shared" ca="1" si="65"/>
        <v>3.419451611719952</v>
      </c>
      <c r="U2063">
        <f ca="1">AVERAGE(T$2:T2063)</f>
        <v>31.086614413554511</v>
      </c>
    </row>
    <row r="2064" spans="1:21" x14ac:dyDescent="0.25">
      <c r="A2064" s="75" t="s">
        <v>6</v>
      </c>
      <c r="B2064">
        <v>3</v>
      </c>
      <c r="C2064" s="76" t="s">
        <v>92</v>
      </c>
      <c r="E2064">
        <f t="shared" ca="1" si="64"/>
        <v>0.66577367784319996</v>
      </c>
      <c r="F2064">
        <v>0</v>
      </c>
      <c r="G2064">
        <f>AVERAGE(F$2:F2064)</f>
        <v>116.07550463366456</v>
      </c>
      <c r="T2064">
        <f t="shared" ca="1" si="65"/>
        <v>2.9761382193254904</v>
      </c>
      <c r="U2064">
        <f ca="1">AVERAGE(T$2:T2064)</f>
        <v>31.072988395040582</v>
      </c>
    </row>
    <row r="2065" spans="1:21" x14ac:dyDescent="0.25">
      <c r="A2065" s="75" t="s">
        <v>6</v>
      </c>
      <c r="B2065">
        <v>4</v>
      </c>
      <c r="C2065" s="76" t="s">
        <v>93</v>
      </c>
      <c r="E2065">
        <f t="shared" ca="1" si="64"/>
        <v>0.49572284515276466</v>
      </c>
      <c r="F2065">
        <v>0.58799999999999997</v>
      </c>
      <c r="G2065">
        <f>AVERAGE(F$2:F2065)</f>
        <v>116.01955138529553</v>
      </c>
      <c r="T2065">
        <f t="shared" ca="1" si="65"/>
        <v>2.9805903394810831</v>
      </c>
      <c r="U2065">
        <f ca="1">AVERAGE(T$2:T2065)</f>
        <v>31.05937773706793</v>
      </c>
    </row>
    <row r="2066" spans="1:21" x14ac:dyDescent="0.25">
      <c r="B2066">
        <v>0.99775280898876406</v>
      </c>
      <c r="C2066" s="76" t="s">
        <v>81</v>
      </c>
      <c r="E2066">
        <f t="shared" ca="1" si="64"/>
        <v>0.3350480258810592</v>
      </c>
      <c r="F2066">
        <v>2.1007751937984493</v>
      </c>
      <c r="G2066">
        <f>AVERAGE(F$2:F2066)</f>
        <v>115.96438490772096</v>
      </c>
      <c r="T2066">
        <f t="shared" ca="1" si="65"/>
        <v>16.081145516952969</v>
      </c>
      <c r="U2066">
        <f ca="1">AVERAGE(T$2:T2066)</f>
        <v>31.052124355847535</v>
      </c>
    </row>
    <row r="2067" spans="1:21" x14ac:dyDescent="0.25">
      <c r="A2067" s="75" t="s">
        <v>7</v>
      </c>
      <c r="B2067">
        <v>0.75</v>
      </c>
      <c r="C2067" s="76" t="s">
        <v>82</v>
      </c>
      <c r="E2067">
        <f t="shared" ca="1" si="64"/>
        <v>0.99702395863647075</v>
      </c>
      <c r="F2067">
        <v>0.28756661252172921</v>
      </c>
      <c r="G2067">
        <f>AVERAGE(F$2:F2067)</f>
        <v>115.90839419218602</v>
      </c>
      <c r="T2067">
        <f t="shared" ca="1" si="65"/>
        <v>32.851245856400595</v>
      </c>
      <c r="U2067">
        <f ca="1">AVERAGE(T$2:T2067)</f>
        <v>31.05299517941992</v>
      </c>
    </row>
    <row r="2068" spans="1:21" x14ac:dyDescent="0.25">
      <c r="A2068" s="75" t="s">
        <v>7</v>
      </c>
      <c r="B2068">
        <v>0.44927536231884052</v>
      </c>
      <c r="C2068" s="76" t="s">
        <v>83</v>
      </c>
      <c r="E2068">
        <f t="shared" ca="1" si="64"/>
        <v>0.61336415880047279</v>
      </c>
      <c r="F2068">
        <v>0.6</v>
      </c>
      <c r="G2068">
        <f>AVERAGE(F$2:F2068)</f>
        <v>115.85260880554249</v>
      </c>
      <c r="T2068">
        <f t="shared" ca="1" si="65"/>
        <v>6.0721682081429984</v>
      </c>
      <c r="U2068">
        <f ca="1">AVERAGE(T$2:T2068)</f>
        <v>31.040909631780213</v>
      </c>
    </row>
    <row r="2069" spans="1:21" x14ac:dyDescent="0.25">
      <c r="A2069" s="75" t="s">
        <v>7</v>
      </c>
      <c r="B2069">
        <v>1.6086956521739129</v>
      </c>
      <c r="C2069" s="76" t="s">
        <v>84</v>
      </c>
      <c r="E2069">
        <f t="shared" ca="1" si="64"/>
        <v>0.69704270179060435</v>
      </c>
      <c r="F2069">
        <v>0.86</v>
      </c>
      <c r="G2069">
        <f>AVERAGE(F$2:F2069)</f>
        <v>115.79700309528835</v>
      </c>
      <c r="T2069">
        <f t="shared" ca="1" si="65"/>
        <v>941.4228851127599</v>
      </c>
      <c r="U2069">
        <f ca="1">AVERAGE(T$2:T2069)</f>
        <v>31.48113302417914</v>
      </c>
    </row>
    <row r="2070" spans="1:21" x14ac:dyDescent="0.25">
      <c r="A2070" s="75" t="s">
        <v>7</v>
      </c>
      <c r="B2070">
        <v>0.21951219512195122</v>
      </c>
      <c r="C2070" s="76" t="s">
        <v>85</v>
      </c>
      <c r="E2070">
        <f t="shared" ca="1" si="64"/>
        <v>0.57991009046480668</v>
      </c>
      <c r="F2070">
        <v>0.92</v>
      </c>
      <c r="G2070">
        <f>AVERAGE(F$2:F2070)</f>
        <v>115.74148013584163</v>
      </c>
      <c r="T2070">
        <f t="shared" ca="1" si="65"/>
        <v>3.3528727553975362</v>
      </c>
      <c r="U2070">
        <f ca="1">AVERAGE(T$2:T2070)</f>
        <v>31.467537924967552</v>
      </c>
    </row>
    <row r="2071" spans="1:21" x14ac:dyDescent="0.25">
      <c r="A2071" s="75" t="s">
        <v>7</v>
      </c>
      <c r="B2071">
        <v>0.67804249839021247</v>
      </c>
      <c r="C2071" s="76" t="s">
        <v>86</v>
      </c>
      <c r="E2071">
        <f t="shared" ca="1" si="64"/>
        <v>0.90423253329892284</v>
      </c>
      <c r="F2071">
        <v>7.333333333333333</v>
      </c>
      <c r="G2071">
        <f>AVERAGE(F$2:F2071)</f>
        <v>115.68910905042979</v>
      </c>
      <c r="T2071">
        <f t="shared" ca="1" si="65"/>
        <v>2.5887725508448782</v>
      </c>
      <c r="U2071">
        <f ca="1">AVERAGE(T$2:T2071)</f>
        <v>31.453586830583916</v>
      </c>
    </row>
    <row r="2072" spans="1:21" x14ac:dyDescent="0.25">
      <c r="A2072" s="75" t="s">
        <v>7</v>
      </c>
      <c r="B2072">
        <v>0.77941176470588236</v>
      </c>
      <c r="C2072" s="76" t="s">
        <v>87</v>
      </c>
      <c r="E2072">
        <f t="shared" ca="1" si="64"/>
        <v>6.2822259777688405E-3</v>
      </c>
      <c r="F2072">
        <v>0.83333333333333337</v>
      </c>
      <c r="G2072">
        <f>AVERAGE(F$2:F2072)</f>
        <v>115.63364996027185</v>
      </c>
      <c r="T2072">
        <f t="shared" ca="1" si="65"/>
        <v>4.3587754443191677</v>
      </c>
      <c r="U2072">
        <f ca="1">AVERAGE(T$2:T2072)</f>
        <v>31.440503869991804</v>
      </c>
    </row>
    <row r="2073" spans="1:21" x14ac:dyDescent="0.25">
      <c r="A2073" s="75" t="s">
        <v>7</v>
      </c>
      <c r="B2073">
        <v>0.2660550458715597</v>
      </c>
      <c r="C2073" s="76" t="s">
        <v>88</v>
      </c>
      <c r="E2073">
        <f t="shared" ca="1" si="64"/>
        <v>0.38630182094510646</v>
      </c>
      <c r="F2073">
        <v>0.40691927512355847</v>
      </c>
      <c r="G2073">
        <f>AVERAGE(F$2:F2073)</f>
        <v>115.57803860376357</v>
      </c>
      <c r="T2073">
        <f t="shared" ca="1" si="65"/>
        <v>2.3715405135586685</v>
      </c>
      <c r="U2073">
        <f ca="1">AVERAGE(T$2:T2073)</f>
        <v>31.426474447522484</v>
      </c>
    </row>
    <row r="2074" spans="1:21" x14ac:dyDescent="0.25">
      <c r="A2074" s="75" t="s">
        <v>7</v>
      </c>
      <c r="B2074">
        <v>0.25</v>
      </c>
      <c r="C2074" s="76" t="s">
        <v>89</v>
      </c>
      <c r="E2074">
        <f t="shared" ca="1" si="64"/>
        <v>0.10907821525602401</v>
      </c>
      <c r="F2074">
        <v>0.7031630170316302</v>
      </c>
      <c r="G2074">
        <f>AVERAGE(F$2:F2074)</f>
        <v>115.52262380608545</v>
      </c>
      <c r="T2074">
        <f t="shared" ca="1" si="65"/>
        <v>3.0548394997278736</v>
      </c>
      <c r="U2074">
        <f ca="1">AVERAGE(T$2:T2074)</f>
        <v>31.412788178854953</v>
      </c>
    </row>
    <row r="2075" spans="1:21" x14ac:dyDescent="0.25">
      <c r="A2075" s="75" t="s">
        <v>7</v>
      </c>
      <c r="B2075">
        <v>0.34782608695652173</v>
      </c>
      <c r="C2075" s="76" t="s">
        <v>90</v>
      </c>
      <c r="E2075">
        <f t="shared" ca="1" si="64"/>
        <v>0.80703185865585403</v>
      </c>
      <c r="F2075">
        <v>0.125</v>
      </c>
      <c r="G2075">
        <f>AVERAGE(F$2:F2075)</f>
        <v>115.4669836788887</v>
      </c>
      <c r="T2075">
        <f t="shared" ca="1" si="65"/>
        <v>2.5965822145644655</v>
      </c>
      <c r="U2075">
        <f ca="1">AVERAGE(T$2:T2075)</f>
        <v>31.398894154764168</v>
      </c>
    </row>
    <row r="2076" spans="1:21" x14ac:dyDescent="0.25">
      <c r="A2076" s="75" t="s">
        <v>7</v>
      </c>
      <c r="B2076">
        <v>0.4</v>
      </c>
      <c r="C2076" s="76" t="s">
        <v>91</v>
      </c>
      <c r="E2076">
        <f t="shared" ca="1" si="64"/>
        <v>0.93120649865931726</v>
      </c>
      <c r="F2076">
        <v>0.57627118644067798</v>
      </c>
      <c r="G2076">
        <f>AVERAGE(F$2:F2076)</f>
        <v>115.41161466082004</v>
      </c>
      <c r="T2076">
        <f t="shared" ca="1" si="65"/>
        <v>13.591016564438215</v>
      </c>
      <c r="U2076">
        <f ca="1">AVERAGE(T$2:T2076)</f>
        <v>31.390312045082084</v>
      </c>
    </row>
    <row r="2077" spans="1:21" x14ac:dyDescent="0.25">
      <c r="A2077" s="75" t="s">
        <v>7</v>
      </c>
      <c r="B2077">
        <v>0.19999999999999996</v>
      </c>
      <c r="C2077" s="76" t="s">
        <v>92</v>
      </c>
      <c r="E2077">
        <f t="shared" ca="1" si="64"/>
        <v>0.50998001774947266</v>
      </c>
      <c r="F2077">
        <v>0.58333333333333337</v>
      </c>
      <c r="G2077">
        <f>AVERAGE(F$2:F2077)</f>
        <v>115.35630238657751</v>
      </c>
      <c r="T2077">
        <f t="shared" ca="1" si="65"/>
        <v>14.697930967344771</v>
      </c>
      <c r="U2077">
        <f ca="1">AVERAGE(T$2:T2077)</f>
        <v>31.382271399090882</v>
      </c>
    </row>
    <row r="2078" spans="1:21" x14ac:dyDescent="0.25">
      <c r="A2078" s="75" t="s">
        <v>7</v>
      </c>
      <c r="B2078">
        <v>0.5</v>
      </c>
      <c r="C2078" s="76" t="s">
        <v>93</v>
      </c>
      <c r="E2078">
        <f t="shared" ca="1" si="64"/>
        <v>0.29838193378384836</v>
      </c>
      <c r="F2078">
        <v>0.52127659574468077</v>
      </c>
      <c r="G2078">
        <f>AVERAGE(F$2:F2078)</f>
        <v>115.30101349597047</v>
      </c>
      <c r="T2078">
        <f t="shared" ca="1" si="65"/>
        <v>3.476777804422253</v>
      </c>
      <c r="U2078">
        <f ca="1">AVERAGE(T$2:T2078)</f>
        <v>31.368835918303848</v>
      </c>
    </row>
    <row r="2079" spans="1:21" x14ac:dyDescent="0.25">
      <c r="B2079">
        <v>0.12359550561797752</v>
      </c>
      <c r="C2079" s="76" t="s">
        <v>81</v>
      </c>
      <c r="E2079">
        <f t="shared" ca="1" si="64"/>
        <v>0.63488176766059068</v>
      </c>
      <c r="F2079">
        <v>0.99837984527522383</v>
      </c>
      <c r="G2079">
        <f>AVERAGE(F$2:F2079)</f>
        <v>115.24600741625407</v>
      </c>
      <c r="T2079">
        <f t="shared" ca="1" si="65"/>
        <v>5.5738232620088812</v>
      </c>
      <c r="U2079">
        <f ca="1">AVERAGE(T$2:T2079)</f>
        <v>31.356422533964917</v>
      </c>
    </row>
    <row r="2080" spans="1:21" x14ac:dyDescent="0.25">
      <c r="A2080" s="75" t="s">
        <v>8</v>
      </c>
      <c r="B2080">
        <v>0.25</v>
      </c>
      <c r="C2080" s="76" t="s">
        <v>82</v>
      </c>
      <c r="E2080">
        <f t="shared" ca="1" si="64"/>
        <v>8.9775126317831133E-2</v>
      </c>
      <c r="F2080">
        <v>1.3333333333333333</v>
      </c>
      <c r="G2080">
        <f>AVERAGE(F$2:F2080)</f>
        <v>115.19121536522813</v>
      </c>
      <c r="T2080">
        <f t="shared" ca="1" si="65"/>
        <v>4.0398997320689398</v>
      </c>
      <c r="U2080">
        <f ca="1">AVERAGE(T$2:T2080)</f>
        <v>31.34328327335794</v>
      </c>
    </row>
    <row r="2081" spans="1:21" x14ac:dyDescent="0.25">
      <c r="A2081" s="75" t="s">
        <v>8</v>
      </c>
      <c r="B2081">
        <v>1.1739130434782608</v>
      </c>
      <c r="C2081" s="76" t="s">
        <v>83</v>
      </c>
      <c r="E2081">
        <f t="shared" ca="1" si="64"/>
        <v>0.36914609116816721</v>
      </c>
      <c r="F2081">
        <v>1</v>
      </c>
      <c r="G2081">
        <f>AVERAGE(F$2:F2081)</f>
        <v>115.13631574245639</v>
      </c>
      <c r="T2081">
        <f t="shared" ca="1" si="65"/>
        <v>2.3899297100977028</v>
      </c>
      <c r="U2081">
        <f ca="1">AVERAGE(T$2:T2081)</f>
        <v>31.329363391837141</v>
      </c>
    </row>
    <row r="2082" spans="1:21" x14ac:dyDescent="0.25">
      <c r="A2082" s="75" t="s">
        <v>8</v>
      </c>
      <c r="B2082">
        <v>1.6086956521739129</v>
      </c>
      <c r="C2082" s="76" t="s">
        <v>84</v>
      </c>
      <c r="E2082">
        <f t="shared" ca="1" si="64"/>
        <v>0.61216393255470991</v>
      </c>
      <c r="F2082">
        <v>1</v>
      </c>
      <c r="G2082">
        <f>AVERAGE(F$2:F2082)</f>
        <v>115.08146888241677</v>
      </c>
      <c r="T2082">
        <f t="shared" ca="1" si="65"/>
        <v>9.1618838242802383</v>
      </c>
      <c r="U2082">
        <f ca="1">AVERAGE(T$2:T2082)</f>
        <v>31.318711071045428</v>
      </c>
    </row>
    <row r="2083" spans="1:21" x14ac:dyDescent="0.25">
      <c r="A2083" s="75" t="s">
        <v>8</v>
      </c>
      <c r="B2083">
        <v>0.63414634146341464</v>
      </c>
      <c r="C2083" s="76" t="s">
        <v>85</v>
      </c>
      <c r="E2083">
        <f t="shared" ca="1" si="64"/>
        <v>0.15312665940851455</v>
      </c>
      <c r="F2083">
        <v>0.19047619047619047</v>
      </c>
      <c r="G2083">
        <f>AVERAGE(F$2:F2083)</f>
        <v>115.02628588880873</v>
      </c>
      <c r="T2083">
        <f t="shared" ca="1" si="65"/>
        <v>2.6668436816885026</v>
      </c>
      <c r="U2083">
        <f ca="1">AVERAGE(T$2:T2083)</f>
        <v>31.304949367208081</v>
      </c>
    </row>
    <row r="2084" spans="1:21" x14ac:dyDescent="0.25">
      <c r="A2084" s="75" t="s">
        <v>8</v>
      </c>
      <c r="B2084">
        <v>0.22730199613650995</v>
      </c>
      <c r="C2084" s="76" t="s">
        <v>86</v>
      </c>
      <c r="E2084">
        <f t="shared" ca="1" si="64"/>
        <v>9.1116670529353017E-2</v>
      </c>
      <c r="F2084">
        <v>0.66666666666666663</v>
      </c>
      <c r="G2084">
        <f>AVERAGE(F$2:F2084)</f>
        <v>114.97138448735787</v>
      </c>
      <c r="T2084">
        <f t="shared" ca="1" si="65"/>
        <v>5.4199933706725965</v>
      </c>
      <c r="U2084">
        <f ca="1">AVERAGE(T$2:T2084)</f>
        <v>31.292522600046997</v>
      </c>
    </row>
    <row r="2085" spans="1:21" x14ac:dyDescent="0.25">
      <c r="A2085" s="75" t="s">
        <v>8</v>
      </c>
      <c r="B2085">
        <v>0.39705882352941174</v>
      </c>
      <c r="C2085" s="76" t="s">
        <v>87</v>
      </c>
      <c r="E2085">
        <f t="shared" ca="1" si="64"/>
        <v>0.328253934936938</v>
      </c>
      <c r="F2085">
        <v>2.4390243902439025E-2</v>
      </c>
      <c r="G2085">
        <f>AVERAGE(F$2:F2085)</f>
        <v>114.91622758033125</v>
      </c>
      <c r="T2085">
        <f t="shared" ca="1" si="65"/>
        <v>4.6053815167365224</v>
      </c>
      <c r="U2085">
        <f ca="1">AVERAGE(T$2:T2085)</f>
        <v>31.279716870160573</v>
      </c>
    </row>
    <row r="2086" spans="1:21" x14ac:dyDescent="0.25">
      <c r="A2086" s="75" t="s">
        <v>8</v>
      </c>
      <c r="B2086">
        <v>0.37614678899082554</v>
      </c>
      <c r="C2086" s="76" t="s">
        <v>88</v>
      </c>
      <c r="E2086">
        <f t="shared" ca="1" si="64"/>
        <v>0.52634630287978346</v>
      </c>
      <c r="F2086">
        <v>0.85</v>
      </c>
      <c r="G2086">
        <f>AVERAGE(F$2:F2086)</f>
        <v>114.86151955751095</v>
      </c>
      <c r="T2086">
        <f t="shared" ca="1" si="65"/>
        <v>3.937412779495252</v>
      </c>
      <c r="U2086">
        <f ca="1">AVERAGE(T$2:T2086)</f>
        <v>31.266603055248982</v>
      </c>
    </row>
    <row r="2087" spans="1:21" x14ac:dyDescent="0.25">
      <c r="A2087" s="75" t="s">
        <v>8</v>
      </c>
      <c r="B2087">
        <v>0</v>
      </c>
      <c r="C2087" s="76" t="s">
        <v>89</v>
      </c>
      <c r="E2087">
        <f t="shared" ca="1" si="64"/>
        <v>0.50943699293373812</v>
      </c>
      <c r="F2087">
        <v>0.16666666666666666</v>
      </c>
      <c r="G2087">
        <f>AVERAGE(F$2:F2087)</f>
        <v>114.80653640655656</v>
      </c>
      <c r="T2087">
        <f t="shared" ca="1" si="65"/>
        <v>9.073851117555721</v>
      </c>
      <c r="U2087">
        <f ca="1">AVERAGE(T$2:T2087)</f>
        <v>31.255964152114903</v>
      </c>
    </row>
    <row r="2088" spans="1:21" x14ac:dyDescent="0.25">
      <c r="A2088" s="75" t="s">
        <v>8</v>
      </c>
      <c r="B2088">
        <v>1</v>
      </c>
      <c r="C2088" s="76" t="s">
        <v>90</v>
      </c>
      <c r="E2088">
        <f t="shared" ca="1" si="64"/>
        <v>0.816440365892519</v>
      </c>
      <c r="F2088">
        <v>7.8544853245142623E-3</v>
      </c>
      <c r="G2088">
        <f>AVERAGE(F$2:F2088)</f>
        <v>114.75152985077256</v>
      </c>
      <c r="T2088">
        <f t="shared" ca="1" si="65"/>
        <v>30.848428098997609</v>
      </c>
      <c r="U2088">
        <f ca="1">AVERAGE(T$2:T2088)</f>
        <v>31.255768878490983</v>
      </c>
    </row>
    <row r="2089" spans="1:21" x14ac:dyDescent="0.25">
      <c r="A2089" s="75" t="s">
        <v>8</v>
      </c>
      <c r="B2089">
        <v>0.99160000000000004</v>
      </c>
      <c r="C2089" s="76" t="s">
        <v>91</v>
      </c>
      <c r="E2089">
        <f t="shared" ca="1" si="64"/>
        <v>0.48410647686218555</v>
      </c>
      <c r="F2089">
        <v>0.11703041759752539</v>
      </c>
      <c r="G2089">
        <f>AVERAGE(F$2:F2089)</f>
        <v>114.69662827058426</v>
      </c>
      <c r="T2089">
        <f t="shared" ca="1" si="65"/>
        <v>2.1713199189551524</v>
      </c>
      <c r="U2089">
        <f ca="1">AVERAGE(T$2:T2089)</f>
        <v>31.241839544698102</v>
      </c>
    </row>
    <row r="2090" spans="1:21" x14ac:dyDescent="0.25">
      <c r="A2090" s="75" t="s">
        <v>8</v>
      </c>
      <c r="B2090">
        <v>0.19999999999999996</v>
      </c>
      <c r="C2090" s="76" t="s">
        <v>92</v>
      </c>
      <c r="E2090">
        <f t="shared" ca="1" si="64"/>
        <v>0.83378186357110329</v>
      </c>
      <c r="F2090">
        <v>0.5274548719402703</v>
      </c>
      <c r="G2090">
        <f>AVERAGE(F$2:F2090)</f>
        <v>114.64197572228429</v>
      </c>
      <c r="T2090">
        <f t="shared" ca="1" si="65"/>
        <v>5.8448200049884482</v>
      </c>
      <c r="U2090">
        <f ca="1">AVERAGE(T$2:T2090)</f>
        <v>31.229682043721699</v>
      </c>
    </row>
    <row r="2091" spans="1:21" x14ac:dyDescent="0.25">
      <c r="A2091" s="75" t="s">
        <v>8</v>
      </c>
      <c r="B2091">
        <v>4</v>
      </c>
      <c r="C2091" s="76" t="s">
        <v>93</v>
      </c>
      <c r="E2091">
        <f t="shared" ca="1" si="64"/>
        <v>6.5464962991922837E-2</v>
      </c>
      <c r="F2091">
        <v>0.99833333333333329</v>
      </c>
      <c r="G2091">
        <f>AVERAGE(F$2:F2091)</f>
        <v>114.58760077377282</v>
      </c>
      <c r="T2091">
        <f t="shared" ca="1" si="65"/>
        <v>4.0169861710110339</v>
      </c>
      <c r="U2091">
        <f ca="1">AVERAGE(T$2:T2091)</f>
        <v>31.216661615074468</v>
      </c>
    </row>
    <row r="2092" spans="1:21" x14ac:dyDescent="0.25">
      <c r="B2092">
        <v>0.10112359550561797</v>
      </c>
      <c r="C2092" s="76" t="s">
        <v>81</v>
      </c>
      <c r="E2092">
        <f t="shared" ca="1" si="64"/>
        <v>0.68231751889131642</v>
      </c>
      <c r="F2092">
        <v>0.5</v>
      </c>
      <c r="G2092">
        <f>AVERAGE(F$2:F2092)</f>
        <v>114.53303951084897</v>
      </c>
      <c r="T2092">
        <f t="shared" ca="1" si="65"/>
        <v>2.0040778954136087</v>
      </c>
      <c r="U2092">
        <f ca="1">AVERAGE(T$2:T2092)</f>
        <v>31.202690986801077</v>
      </c>
    </row>
    <row r="2093" spans="1:21" x14ac:dyDescent="0.25">
      <c r="A2093" s="75" t="s">
        <v>9</v>
      </c>
      <c r="B2093">
        <v>0.5</v>
      </c>
      <c r="C2093" s="76" t="s">
        <v>82</v>
      </c>
      <c r="E2093">
        <f t="shared" ca="1" si="64"/>
        <v>0.17504218227392931</v>
      </c>
      <c r="F2093">
        <v>3.0042918454935622E-2</v>
      </c>
      <c r="G2093">
        <f>AVERAGE(F$2:F2093)</f>
        <v>114.4783057648679</v>
      </c>
      <c r="T2093">
        <f t="shared" ca="1" si="65"/>
        <v>2.132987698454222</v>
      </c>
      <c r="U2093">
        <f ca="1">AVERAGE(T$2:T2093)</f>
        <v>31.188795335133605</v>
      </c>
    </row>
    <row r="2094" spans="1:21" x14ac:dyDescent="0.25">
      <c r="A2094" s="75" t="s">
        <v>9</v>
      </c>
      <c r="B2094">
        <v>1.1739130434782608</v>
      </c>
      <c r="C2094" s="76" t="s">
        <v>83</v>
      </c>
      <c r="E2094">
        <f t="shared" ca="1" si="64"/>
        <v>0.35485304177716182</v>
      </c>
      <c r="F2094">
        <v>1.7777777777777779</v>
      </c>
      <c r="G2094">
        <f>AVERAGE(F$2:F2094)</f>
        <v>114.42445935875844</v>
      </c>
      <c r="T2094">
        <f t="shared" ca="1" si="65"/>
        <v>4.8286981833849518</v>
      </c>
      <c r="U2094">
        <f ca="1">AVERAGE(T$2:T2094)</f>
        <v>31.176200926556564</v>
      </c>
    </row>
    <row r="2095" spans="1:21" x14ac:dyDescent="0.25">
      <c r="A2095" s="75" t="s">
        <v>9</v>
      </c>
      <c r="B2095">
        <v>3.3478260869565215</v>
      </c>
      <c r="C2095" s="76" t="s">
        <v>84</v>
      </c>
      <c r="E2095">
        <f t="shared" ca="1" si="64"/>
        <v>8.189780461190177E-2</v>
      </c>
      <c r="F2095">
        <v>0.95833333333333337</v>
      </c>
      <c r="G2095">
        <f>AVERAGE(F$2:F2095)</f>
        <v>114.37027305215605</v>
      </c>
      <c r="T2095">
        <f t="shared" ca="1" si="65"/>
        <v>70.470511781110147</v>
      </c>
      <c r="U2095">
        <f ca="1">AVERAGE(T$2:T2095)</f>
        <v>31.194966117986628</v>
      </c>
    </row>
    <row r="2096" spans="1:21" x14ac:dyDescent="0.25">
      <c r="A2096" s="75" t="s">
        <v>9</v>
      </c>
      <c r="B2096">
        <v>0.82926829268292679</v>
      </c>
      <c r="C2096" s="76" t="s">
        <v>85</v>
      </c>
      <c r="E2096">
        <f t="shared" ca="1" si="64"/>
        <v>7.0212348335368158E-2</v>
      </c>
      <c r="F2096">
        <v>0.38016528925619836</v>
      </c>
      <c r="G2096">
        <f>AVERAGE(F$2:F2096)</f>
        <v>114.31586249952458</v>
      </c>
      <c r="T2096">
        <f t="shared" ca="1" si="65"/>
        <v>3.3531919131618144</v>
      </c>
      <c r="U2096">
        <f ca="1">AVERAGE(T$2:T2096)</f>
        <v>31.181676488294588</v>
      </c>
    </row>
    <row r="2097" spans="1:21" x14ac:dyDescent="0.25">
      <c r="A2097" s="75" t="s">
        <v>9</v>
      </c>
      <c r="B2097">
        <v>9.4655505473277571E-2</v>
      </c>
      <c r="C2097" s="76" t="s">
        <v>86</v>
      </c>
      <c r="E2097">
        <f t="shared" ca="1" si="64"/>
        <v>0.4388423007182487</v>
      </c>
      <c r="F2097">
        <v>0.40298507462686567</v>
      </c>
      <c r="G2097">
        <f>AVERAGE(F$2:F2097)</f>
        <v>114.26151475266155</v>
      </c>
      <c r="T2097">
        <f t="shared" ca="1" si="65"/>
        <v>3.9358120409009709</v>
      </c>
      <c r="U2097">
        <f ca="1">AVERAGE(T$2:T2097)</f>
        <v>31.168677507165107</v>
      </c>
    </row>
    <row r="2098" spans="1:21" x14ac:dyDescent="0.25">
      <c r="A2098" s="75" t="s">
        <v>9</v>
      </c>
      <c r="B2098">
        <v>0.26470588235294118</v>
      </c>
      <c r="C2098" s="76" t="s">
        <v>87</v>
      </c>
      <c r="E2098">
        <f t="shared" ca="1" si="64"/>
        <v>0.34619030106851612</v>
      </c>
      <c r="F2098">
        <v>0.53846153846153844</v>
      </c>
      <c r="G2098">
        <f>AVERAGE(F$2:F2098)</f>
        <v>114.20728344450029</v>
      </c>
      <c r="T2098">
        <f t="shared" ca="1" si="65"/>
        <v>12.733398614700524</v>
      </c>
      <c r="U2098">
        <f ca="1">AVERAGE(T$2:T2098)</f>
        <v>31.159886243983198</v>
      </c>
    </row>
    <row r="2099" spans="1:21" x14ac:dyDescent="0.25">
      <c r="A2099" s="75" t="s">
        <v>9</v>
      </c>
      <c r="B2099">
        <v>0.90825688073394495</v>
      </c>
      <c r="C2099" s="76" t="s">
        <v>88</v>
      </c>
      <c r="E2099">
        <f t="shared" ca="1" si="64"/>
        <v>0.99884902516658758</v>
      </c>
      <c r="F2099">
        <v>0.90566037735849059</v>
      </c>
      <c r="G2099">
        <f>AVERAGE(F$2:F2099)</f>
        <v>114.15327885771899</v>
      </c>
      <c r="T2099">
        <f t="shared" ca="1" si="65"/>
        <v>6.1435706219657202</v>
      </c>
      <c r="U2099">
        <f ca="1">AVERAGE(T$2:T2099)</f>
        <v>31.147962356651444</v>
      </c>
    </row>
    <row r="2100" spans="1:21" x14ac:dyDescent="0.25">
      <c r="A2100" s="75" t="s">
        <v>9</v>
      </c>
      <c r="B2100">
        <v>0.25</v>
      </c>
      <c r="C2100" s="76" t="s">
        <v>89</v>
      </c>
      <c r="E2100">
        <f t="shared" ca="1" si="64"/>
        <v>0.71487793949700451</v>
      </c>
      <c r="F2100">
        <v>9.9756690997566871E-2</v>
      </c>
      <c r="G2100">
        <f>AVERAGE(F$2:F2100)</f>
        <v>114.09894178188921</v>
      </c>
      <c r="T2100">
        <f t="shared" ca="1" si="65"/>
        <v>6.8885334360387507</v>
      </c>
      <c r="U2100">
        <f ca="1">AVERAGE(T$2:T2100)</f>
        <v>31.136404744016563</v>
      </c>
    </row>
    <row r="2101" spans="1:21" x14ac:dyDescent="0.25">
      <c r="A2101" s="75" t="s">
        <v>9</v>
      </c>
      <c r="B2101">
        <v>0.56521739130434778</v>
      </c>
      <c r="C2101" s="76" t="s">
        <v>90</v>
      </c>
      <c r="E2101">
        <f t="shared" ca="1" si="64"/>
        <v>0.42445071453327643</v>
      </c>
      <c r="F2101">
        <v>1.9607843137254832E-2</v>
      </c>
      <c r="G2101">
        <f>AVERAGE(F$2:F2101)</f>
        <v>114.04461828953741</v>
      </c>
      <c r="T2101">
        <f t="shared" ca="1" si="65"/>
        <v>28.468045895321012</v>
      </c>
      <c r="U2101">
        <f ca="1">AVERAGE(T$2:T2101)</f>
        <v>31.135134096945755</v>
      </c>
    </row>
    <row r="2102" spans="1:21" x14ac:dyDescent="0.25">
      <c r="A2102" s="75" t="s">
        <v>9</v>
      </c>
      <c r="B2102">
        <v>1</v>
      </c>
      <c r="C2102" s="76" t="s">
        <v>91</v>
      </c>
      <c r="E2102">
        <f t="shared" ca="1" si="64"/>
        <v>0.31477107766690005</v>
      </c>
      <c r="F2102">
        <v>0</v>
      </c>
      <c r="G2102">
        <f>AVERAGE(F$2:F2102)</f>
        <v>113.99033717659619</v>
      </c>
      <c r="T2102">
        <f t="shared" ca="1" si="65"/>
        <v>16.490174923951958</v>
      </c>
      <c r="U2102">
        <f ca="1">AVERAGE(T$2:T2102)</f>
        <v>31.128163626135194</v>
      </c>
    </row>
    <row r="2103" spans="1:21" x14ac:dyDescent="0.25">
      <c r="A2103" s="75" t="s">
        <v>9</v>
      </c>
      <c r="B2103">
        <v>3</v>
      </c>
      <c r="C2103" s="76" t="s">
        <v>92</v>
      </c>
      <c r="E2103">
        <f t="shared" ca="1" si="64"/>
        <v>0.82105602852132864</v>
      </c>
      <c r="F2103">
        <v>0.79166666666666663</v>
      </c>
      <c r="G2103">
        <f>AVERAGE(F$2:F2103)</f>
        <v>113.93648433620135</v>
      </c>
      <c r="T2103">
        <f t="shared" ca="1" si="65"/>
        <v>2.3416801549833002</v>
      </c>
      <c r="U2103">
        <f ca="1">AVERAGE(T$2:T2103)</f>
        <v>31.114468819536167</v>
      </c>
    </row>
    <row r="2104" spans="1:21" x14ac:dyDescent="0.25">
      <c r="A2104" s="75" t="s">
        <v>9</v>
      </c>
      <c r="B2104">
        <v>14</v>
      </c>
      <c r="C2104" s="76" t="s">
        <v>93</v>
      </c>
      <c r="E2104">
        <f t="shared" ca="1" si="64"/>
        <v>0.47775681342121623</v>
      </c>
      <c r="F2104">
        <v>0.19047619047619047</v>
      </c>
      <c r="G2104">
        <f>AVERAGE(F$2:F2104)</f>
        <v>113.88239683827186</v>
      </c>
      <c r="T2104">
        <f t="shared" ca="1" si="65"/>
        <v>34.880374774702943</v>
      </c>
      <c r="U2104">
        <f ca="1">AVERAGE(T$2:T2104)</f>
        <v>31.116259549900011</v>
      </c>
    </row>
    <row r="2105" spans="1:21" x14ac:dyDescent="0.25">
      <c r="B2105">
        <v>0.9550561797752809</v>
      </c>
      <c r="C2105" s="76" t="s">
        <v>81</v>
      </c>
      <c r="E2105">
        <f t="shared" ca="1" si="64"/>
        <v>0.53565023563200853</v>
      </c>
      <c r="F2105">
        <v>0.31999999999999995</v>
      </c>
      <c r="G2105">
        <f>AVERAGE(F$2:F2105)</f>
        <v>113.82842231505975</v>
      </c>
      <c r="T2105">
        <f t="shared" ca="1" si="65"/>
        <v>3.2575693702144974</v>
      </c>
      <c r="U2105">
        <f ca="1">AVERAGE(T$2:T2105)</f>
        <v>31.103018727571264</v>
      </c>
    </row>
    <row r="2106" spans="1:21" x14ac:dyDescent="0.25">
      <c r="A2106" s="75" t="s">
        <v>10</v>
      </c>
      <c r="B2106">
        <v>0.5</v>
      </c>
      <c r="C2106" s="76" t="s">
        <v>82</v>
      </c>
      <c r="E2106">
        <f t="shared" ca="1" si="64"/>
        <v>0.68682358645018371</v>
      </c>
      <c r="F2106">
        <v>0.9916666666666667</v>
      </c>
      <c r="G2106">
        <f>AVERAGE(F$2:F2106)</f>
        <v>113.77481815560684</v>
      </c>
      <c r="T2106">
        <f t="shared" ca="1" si="65"/>
        <v>2.0538644423778818</v>
      </c>
      <c r="U2106">
        <f ca="1">AVERAGE(T$2:T2106)</f>
        <v>31.089218654276635</v>
      </c>
    </row>
    <row r="2107" spans="1:21" x14ac:dyDescent="0.25">
      <c r="A2107" s="75" t="s">
        <v>10</v>
      </c>
      <c r="B2107">
        <v>0.27536231884057977</v>
      </c>
      <c r="C2107" s="76" t="s">
        <v>83</v>
      </c>
      <c r="E2107">
        <f t="shared" ca="1" si="64"/>
        <v>0.43944732186790048</v>
      </c>
      <c r="F2107">
        <v>4.7619047619047616E-2</v>
      </c>
      <c r="G2107">
        <f>AVERAGE(F$2:F2107)</f>
        <v>113.7208166365622</v>
      </c>
      <c r="T2107">
        <f t="shared" ca="1" si="65"/>
        <v>5.2323843438553226</v>
      </c>
      <c r="U2107">
        <f ca="1">AVERAGE(T$2:T2107)</f>
        <v>31.076940955173871</v>
      </c>
    </row>
    <row r="2108" spans="1:21" x14ac:dyDescent="0.25">
      <c r="A2108" s="75" t="s">
        <v>10</v>
      </c>
      <c r="B2108">
        <v>0.73913043478260876</v>
      </c>
      <c r="C2108" s="76" t="s">
        <v>84</v>
      </c>
      <c r="E2108">
        <f t="shared" ca="1" si="64"/>
        <v>0.36481817679442063</v>
      </c>
      <c r="F2108">
        <v>0.11290322580645161</v>
      </c>
      <c r="G2108">
        <f>AVERAGE(F$2:F2108)</f>
        <v>113.66689736109437</v>
      </c>
      <c r="T2108">
        <f t="shared" ca="1" si="65"/>
        <v>5.7657081196393971</v>
      </c>
      <c r="U2108">
        <f ca="1">AVERAGE(T$2:T2108)</f>
        <v>31.064928030240065</v>
      </c>
    </row>
    <row r="2109" spans="1:21" x14ac:dyDescent="0.25">
      <c r="A2109" s="75" t="s">
        <v>10</v>
      </c>
      <c r="B2109">
        <v>0.82926829268292679</v>
      </c>
      <c r="C2109" s="76" t="s">
        <v>85</v>
      </c>
      <c r="E2109">
        <f t="shared" ca="1" si="64"/>
        <v>0.92039405554331555</v>
      </c>
      <c r="F2109">
        <v>0</v>
      </c>
      <c r="G2109">
        <f>AVERAGE(F$2:F2109)</f>
        <v>113.61297568302933</v>
      </c>
      <c r="T2109">
        <f t="shared" ca="1" si="65"/>
        <v>3.7888062208224569</v>
      </c>
      <c r="U2109">
        <f ca="1">AVERAGE(T$2:T2109)</f>
        <v>31.051988693518329</v>
      </c>
    </row>
    <row r="2110" spans="1:21" x14ac:dyDescent="0.25">
      <c r="A2110" s="75" t="s">
        <v>10</v>
      </c>
      <c r="B2110">
        <v>9.8518995492594935E-2</v>
      </c>
      <c r="C2110" s="76" t="s">
        <v>86</v>
      </c>
      <c r="E2110">
        <f t="shared" ca="1" si="64"/>
        <v>0.90044613838162479</v>
      </c>
      <c r="F2110">
        <v>19.833333333333332</v>
      </c>
      <c r="G2110">
        <f>AVERAGE(F$2:F2110)</f>
        <v>113.56850928077723</v>
      </c>
      <c r="T2110">
        <f t="shared" ca="1" si="65"/>
        <v>4.1441591816705339</v>
      </c>
      <c r="U2110">
        <f ca="1">AVERAGE(T$2:T2110)</f>
        <v>31.039230120966479</v>
      </c>
    </row>
    <row r="2111" spans="1:21" x14ac:dyDescent="0.25">
      <c r="A2111" s="75" t="s">
        <v>10</v>
      </c>
      <c r="B2111">
        <v>0.3235294117647059</v>
      </c>
      <c r="C2111" s="76" t="s">
        <v>87</v>
      </c>
      <c r="E2111">
        <f t="shared" ca="1" si="64"/>
        <v>0.19718734875175159</v>
      </c>
      <c r="F2111">
        <v>0.77941176470588236</v>
      </c>
      <c r="G2111">
        <f>AVERAGE(F$2:F2111)</f>
        <v>113.51505473219142</v>
      </c>
      <c r="T2111">
        <f t="shared" ca="1" si="65"/>
        <v>2.9131168522611333</v>
      </c>
      <c r="U2111">
        <f ca="1">AVERAGE(T$2:T2111)</f>
        <v>31.025900209464723</v>
      </c>
    </row>
    <row r="2112" spans="1:21" x14ac:dyDescent="0.25">
      <c r="A2112" s="75" t="s">
        <v>10</v>
      </c>
      <c r="B2112">
        <v>0.17431192660550465</v>
      </c>
      <c r="C2112" s="76" t="s">
        <v>88</v>
      </c>
      <c r="E2112">
        <f t="shared" ca="1" si="64"/>
        <v>0.47960426348418772</v>
      </c>
      <c r="F2112">
        <v>0.42857142857142855</v>
      </c>
      <c r="G2112">
        <f>AVERAGE(F$2:F2112)</f>
        <v>113.46148463114754</v>
      </c>
      <c r="T2112">
        <f t="shared" ca="1" si="65"/>
        <v>2.1895451268715798</v>
      </c>
      <c r="U2112">
        <f ca="1">AVERAGE(T$2:T2112)</f>
        <v>31.012240164423229</v>
      </c>
    </row>
    <row r="2113" spans="1:21" x14ac:dyDescent="0.25">
      <c r="A2113" s="75" t="s">
        <v>10</v>
      </c>
      <c r="B2113">
        <v>0.25</v>
      </c>
      <c r="C2113" s="76" t="s">
        <v>89</v>
      </c>
      <c r="E2113">
        <f t="shared" ca="1" si="64"/>
        <v>0.90456052402374132</v>
      </c>
      <c r="F2113">
        <v>0.98355263157894735</v>
      </c>
      <c r="G2113">
        <f>AVERAGE(F$2:F2113)</f>
        <v>113.40822803455683</v>
      </c>
      <c r="T2113">
        <f t="shared" ca="1" si="65"/>
        <v>2.004386520410351</v>
      </c>
      <c r="U2113">
        <f ca="1">AVERAGE(T$2:T2113)</f>
        <v>30.998505385235724</v>
      </c>
    </row>
    <row r="2114" spans="1:21" x14ac:dyDescent="0.25">
      <c r="A2114" s="75" t="s">
        <v>10</v>
      </c>
      <c r="B2114">
        <v>2.0869565217391304</v>
      </c>
      <c r="C2114" s="76" t="s">
        <v>90</v>
      </c>
      <c r="E2114">
        <f t="shared" ref="E2114:E2177" ca="1" si="66">RAND()</f>
        <v>1.797176985530502E-3</v>
      </c>
      <c r="F2114">
        <v>3.4117647058823524</v>
      </c>
      <c r="G2114">
        <f>AVERAGE(F$2:F2114)</f>
        <v>113.35617102398955</v>
      </c>
      <c r="T2114">
        <f t="shared" ca="1" si="65"/>
        <v>5.8156882141828818</v>
      </c>
      <c r="U2114">
        <f ca="1">AVERAGE(T$2:T2114)</f>
        <v>30.986587345874128</v>
      </c>
    </row>
    <row r="2115" spans="1:21" x14ac:dyDescent="0.25">
      <c r="A2115" s="75" t="s">
        <v>10</v>
      </c>
      <c r="B2115">
        <v>0.99930000000000008</v>
      </c>
      <c r="C2115" s="76" t="s">
        <v>91</v>
      </c>
      <c r="E2115">
        <f t="shared" ca="1" si="66"/>
        <v>0.92629071975950861</v>
      </c>
      <c r="F2115">
        <v>24.925925925925924</v>
      </c>
      <c r="G2115">
        <f>AVERAGE(F$2:F2115)</f>
        <v>113.3143402552582</v>
      </c>
      <c r="T2115">
        <f t="shared" ref="T2115:T2178" ca="1" si="67">2*RAND()^-1</f>
        <v>27.370925357165309</v>
      </c>
      <c r="U2115">
        <f ca="1">AVERAGE(T$2:T2115)</f>
        <v>30.984877004346831</v>
      </c>
    </row>
    <row r="2116" spans="1:21" x14ac:dyDescent="0.25">
      <c r="A2116" s="75" t="s">
        <v>10</v>
      </c>
      <c r="B2116">
        <v>0.19999999999999996</v>
      </c>
      <c r="C2116" s="76" t="s">
        <v>92</v>
      </c>
      <c r="E2116">
        <f t="shared" ca="1" si="66"/>
        <v>0.23466470116085358</v>
      </c>
      <c r="F2116">
        <v>0.66666666666666663</v>
      </c>
      <c r="G2116">
        <f>AVERAGE(F$2:F2116)</f>
        <v>113.26107894386878</v>
      </c>
      <c r="T2116">
        <f t="shared" ca="1" si="67"/>
        <v>3.4734637398508141</v>
      </c>
      <c r="U2116">
        <f ca="1">AVERAGE(T$2:T2116)</f>
        <v>30.971869243938084</v>
      </c>
    </row>
    <row r="2117" spans="1:21" x14ac:dyDescent="0.25">
      <c r="A2117" s="75" t="s">
        <v>10</v>
      </c>
      <c r="B2117">
        <v>4</v>
      </c>
      <c r="C2117" s="76" t="s">
        <v>93</v>
      </c>
      <c r="E2117">
        <f t="shared" ca="1" si="66"/>
        <v>0.35212231507331226</v>
      </c>
      <c r="F2117">
        <v>6.1855670103092841E-2</v>
      </c>
      <c r="G2117">
        <f>AVERAGE(F$2:F2117)</f>
        <v>113.20758214648042</v>
      </c>
      <c r="T2117">
        <f t="shared" ca="1" si="67"/>
        <v>2.4622284236110099</v>
      </c>
      <c r="U2117">
        <f ca="1">AVERAGE(T$2:T2117)</f>
        <v>30.958395878711087</v>
      </c>
    </row>
    <row r="2118" spans="1:21" x14ac:dyDescent="0.25">
      <c r="B2118">
        <v>0.550561797752809</v>
      </c>
      <c r="C2118" s="76" t="s">
        <v>81</v>
      </c>
      <c r="E2118">
        <f t="shared" ca="1" si="66"/>
        <v>0.70142257651996787</v>
      </c>
      <c r="F2118">
        <v>0.99884722222222222</v>
      </c>
      <c r="G2118">
        <f>AVERAGE(F$2:F2118)</f>
        <v>113.15457849276089</v>
      </c>
      <c r="T2118">
        <f t="shared" ca="1" si="67"/>
        <v>2.4138305619214182</v>
      </c>
      <c r="U2118">
        <f ca="1">AVERAGE(T$2:T2118)</f>
        <v>30.944912380687093</v>
      </c>
    </row>
    <row r="2119" spans="1:21" x14ac:dyDescent="0.25">
      <c r="A2119" s="75" t="s">
        <v>11</v>
      </c>
      <c r="B2119">
        <v>0.5</v>
      </c>
      <c r="C2119" s="76" t="s">
        <v>82</v>
      </c>
      <c r="E2119">
        <f t="shared" ca="1" si="66"/>
        <v>0.57603754659663076</v>
      </c>
      <c r="F2119">
        <v>0.76923076923076927</v>
      </c>
      <c r="G2119">
        <f>AVERAGE(F$2:F2119)</f>
        <v>113.10151647778282</v>
      </c>
      <c r="T2119">
        <f t="shared" ca="1" si="67"/>
        <v>4.1422320830432175</v>
      </c>
      <c r="U2119">
        <f ca="1">AVERAGE(T$2:T2119)</f>
        <v>30.932257668554119</v>
      </c>
    </row>
    <row r="2120" spans="1:21" x14ac:dyDescent="0.25">
      <c r="A2120" s="75" t="s">
        <v>11</v>
      </c>
      <c r="B2120">
        <v>0.27536231884057977</v>
      </c>
      <c r="C2120" s="76" t="s">
        <v>83</v>
      </c>
      <c r="E2120">
        <f t="shared" ca="1" si="66"/>
        <v>0.28593128292797509</v>
      </c>
      <c r="F2120">
        <v>0.8</v>
      </c>
      <c r="G2120">
        <f>AVERAGE(F$2:F2120)</f>
        <v>113.04851906557056</v>
      </c>
      <c r="T2120">
        <f t="shared" ca="1" si="67"/>
        <v>2.4740252152670421</v>
      </c>
      <c r="U2120">
        <f ca="1">AVERAGE(T$2:T2120)</f>
        <v>30.918827639081119</v>
      </c>
    </row>
    <row r="2121" spans="1:21" x14ac:dyDescent="0.25">
      <c r="A2121" s="75" t="s">
        <v>11</v>
      </c>
      <c r="B2121">
        <v>0.73913043478260876</v>
      </c>
      <c r="C2121" s="76" t="s">
        <v>84</v>
      </c>
      <c r="E2121">
        <f t="shared" ca="1" si="66"/>
        <v>0.16504224458662897</v>
      </c>
      <c r="F2121">
        <v>0.8</v>
      </c>
      <c r="G2121">
        <f>AVERAGE(F$2:F2121)</f>
        <v>112.99557165091697</v>
      </c>
      <c r="T2121">
        <f t="shared" ca="1" si="67"/>
        <v>3.5618768625639228</v>
      </c>
      <c r="U2121">
        <f ca="1">AVERAGE(T$2:T2121)</f>
        <v>30.905923417016727</v>
      </c>
    </row>
    <row r="2122" spans="1:21" x14ac:dyDescent="0.25">
      <c r="A2122" s="75" t="s">
        <v>11</v>
      </c>
      <c r="B2122">
        <v>2.4390243902439025E-2</v>
      </c>
      <c r="C2122" s="76" t="s">
        <v>85</v>
      </c>
      <c r="E2122">
        <f t="shared" ca="1" si="66"/>
        <v>0.42959992429323257</v>
      </c>
      <c r="F2122">
        <v>0.31271477663230246</v>
      </c>
      <c r="G2122">
        <f>AVERAGE(F$2:F2122)</f>
        <v>112.94244441995315</v>
      </c>
      <c r="T2122">
        <f t="shared" ca="1" si="67"/>
        <v>6.1817865003553152</v>
      </c>
      <c r="U2122">
        <f ca="1">AVERAGE(T$2:T2122)</f>
        <v>30.894266586787275</v>
      </c>
    </row>
    <row r="2123" spans="1:21" x14ac:dyDescent="0.25">
      <c r="A2123" s="75" t="s">
        <v>11</v>
      </c>
      <c r="B2123">
        <v>0.35608499678042493</v>
      </c>
      <c r="C2123" s="76" t="s">
        <v>86</v>
      </c>
      <c r="E2123">
        <f t="shared" ca="1" si="66"/>
        <v>0.49952570539563401</v>
      </c>
      <c r="F2123">
        <v>0.2805755395683453</v>
      </c>
      <c r="G2123">
        <f>AVERAGE(F$2:F2123)</f>
        <v>112.88935211605099</v>
      </c>
      <c r="T2123">
        <f t="shared" ca="1" si="67"/>
        <v>2.1805232788656848</v>
      </c>
      <c r="U2123">
        <f ca="1">AVERAGE(T$2:T2123)</f>
        <v>30.880735133767523</v>
      </c>
    </row>
    <row r="2124" spans="1:21" x14ac:dyDescent="0.25">
      <c r="A2124" s="75" t="s">
        <v>11</v>
      </c>
      <c r="B2124">
        <v>0.39705882352941174</v>
      </c>
      <c r="C2124" s="76" t="s">
        <v>87</v>
      </c>
      <c r="E2124">
        <f t="shared" ca="1" si="66"/>
        <v>0.2619387615825175</v>
      </c>
      <c r="F2124">
        <v>0.78571428571428581</v>
      </c>
      <c r="G2124">
        <f>AVERAGE(F$2:F2124)</f>
        <v>112.83654776474135</v>
      </c>
      <c r="T2124">
        <f t="shared" ca="1" si="67"/>
        <v>3.419681227628637</v>
      </c>
      <c r="U2124">
        <f ca="1">AVERAGE(T$2:T2124)</f>
        <v>30.867800110731185</v>
      </c>
    </row>
    <row r="2125" spans="1:21" x14ac:dyDescent="0.25">
      <c r="A2125" s="75" t="s">
        <v>11</v>
      </c>
      <c r="B2125">
        <v>1.201834862385321</v>
      </c>
      <c r="C2125" s="76" t="s">
        <v>88</v>
      </c>
      <c r="E2125">
        <f t="shared" ca="1" si="66"/>
        <v>0.85109421383000317</v>
      </c>
      <c r="F2125">
        <v>1.4390243902439024</v>
      </c>
      <c r="G2125">
        <f>AVERAGE(F$2:F2125)</f>
        <v>112.78410071983811</v>
      </c>
      <c r="T2125">
        <f t="shared" ca="1" si="67"/>
        <v>2.0162432702015298</v>
      </c>
      <c r="U2125">
        <f ca="1">AVERAGE(T$2:T2125)</f>
        <v>30.854216515231876</v>
      </c>
    </row>
    <row r="2126" spans="1:21" x14ac:dyDescent="0.25">
      <c r="A2126" s="75" t="s">
        <v>11</v>
      </c>
      <c r="B2126">
        <v>4</v>
      </c>
      <c r="C2126" s="76" t="s">
        <v>89</v>
      </c>
      <c r="E2126">
        <f t="shared" ca="1" si="66"/>
        <v>0.18300015092042743</v>
      </c>
      <c r="F2126">
        <v>672.84615384615381</v>
      </c>
      <c r="G2126">
        <f>AVERAGE(F$2:F2126)</f>
        <v>113.04765933307402</v>
      </c>
      <c r="T2126">
        <f t="shared" ca="1" si="67"/>
        <v>4.8175532966305559</v>
      </c>
      <c r="U2126">
        <f ca="1">AVERAGE(T$2:T2126)</f>
        <v>30.841963967834886</v>
      </c>
    </row>
    <row r="2127" spans="1:21" x14ac:dyDescent="0.25">
      <c r="A2127" s="75" t="s">
        <v>11</v>
      </c>
      <c r="B2127">
        <v>0.56521739130434778</v>
      </c>
      <c r="C2127" s="76" t="s">
        <v>90</v>
      </c>
      <c r="E2127">
        <f t="shared" ca="1" si="66"/>
        <v>0.58985440620023888</v>
      </c>
      <c r="F2127">
        <v>0.83333333333333337</v>
      </c>
      <c r="G2127">
        <f>AVERAGE(F$2:F2127)</f>
        <v>112.99487742996973</v>
      </c>
      <c r="T2127">
        <f t="shared" ca="1" si="67"/>
        <v>2.3538263922128313</v>
      </c>
      <c r="U2127">
        <f ca="1">AVERAGE(T$2:T2127)</f>
        <v>30.828564091270621</v>
      </c>
    </row>
    <row r="2128" spans="1:21" x14ac:dyDescent="0.25">
      <c r="A2128" s="75" t="s">
        <v>11</v>
      </c>
      <c r="B2128">
        <v>3</v>
      </c>
      <c r="C2128" s="76" t="s">
        <v>91</v>
      </c>
      <c r="E2128">
        <f t="shared" ca="1" si="66"/>
        <v>0.26337353687818343</v>
      </c>
      <c r="F2128">
        <v>0.5</v>
      </c>
      <c r="G2128">
        <f>AVERAGE(F$2:F2128)</f>
        <v>112.94198844199137</v>
      </c>
      <c r="T2128">
        <f t="shared" ca="1" si="67"/>
        <v>3.5643893650517353</v>
      </c>
      <c r="U2128">
        <f ca="1">AVERAGE(T$2:T2128)</f>
        <v>30.81574595552722</v>
      </c>
    </row>
    <row r="2129" spans="1:21" x14ac:dyDescent="0.25">
      <c r="A2129" s="75" t="s">
        <v>11</v>
      </c>
      <c r="B2129">
        <v>0</v>
      </c>
      <c r="C2129" s="76" t="s">
        <v>92</v>
      </c>
      <c r="E2129">
        <f t="shared" ca="1" si="66"/>
        <v>0.8171592343179227</v>
      </c>
      <c r="F2129">
        <v>0.42857142857142855</v>
      </c>
      <c r="G2129">
        <f>AVERAGE(F$2:F2129)</f>
        <v>112.88911559565048</v>
      </c>
      <c r="T2129">
        <f t="shared" ca="1" si="67"/>
        <v>2.3449604399194039</v>
      </c>
      <c r="U2129">
        <f ca="1">AVERAGE(T$2:T2129)</f>
        <v>30.802366826995453</v>
      </c>
    </row>
    <row r="2130" spans="1:21" x14ac:dyDescent="0.25">
      <c r="A2130" s="75" t="s">
        <v>11</v>
      </c>
      <c r="B2130">
        <v>4</v>
      </c>
      <c r="C2130" s="76" t="s">
        <v>93</v>
      </c>
      <c r="E2130">
        <f t="shared" ca="1" si="66"/>
        <v>0.33257519086673593</v>
      </c>
      <c r="F2130">
        <v>5.0632911392405104E-2</v>
      </c>
      <c r="G2130">
        <f>AVERAGE(F$2:F2130)</f>
        <v>112.83611489922762</v>
      </c>
      <c r="T2130">
        <f t="shared" ca="1" si="67"/>
        <v>3.4061335232782306</v>
      </c>
      <c r="U2130">
        <f ca="1">AVERAGE(T$2:T2130)</f>
        <v>30.78949870426003</v>
      </c>
    </row>
    <row r="2131" spans="1:21" x14ac:dyDescent="0.25">
      <c r="B2131">
        <v>1.1235955056179775E-2</v>
      </c>
      <c r="C2131" s="76" t="s">
        <v>81</v>
      </c>
      <c r="E2131">
        <f t="shared" ca="1" si="66"/>
        <v>0.22497764746870152</v>
      </c>
      <c r="F2131">
        <v>0.93333333333333324</v>
      </c>
      <c r="G2131">
        <f>AVERAGE(F$2:F2131)</f>
        <v>112.78357838206054</v>
      </c>
      <c r="T2131">
        <f t="shared" ca="1" si="67"/>
        <v>2.315425516229447</v>
      </c>
      <c r="U2131">
        <f ca="1">AVERAGE(T$2:T2131)</f>
        <v>30.776130594782078</v>
      </c>
    </row>
    <row r="2132" spans="1:21" x14ac:dyDescent="0.25">
      <c r="A2132" s="75" t="s">
        <v>12</v>
      </c>
      <c r="B2132">
        <v>0</v>
      </c>
      <c r="C2132" s="76" t="s">
        <v>82</v>
      </c>
      <c r="E2132">
        <f t="shared" ca="1" si="66"/>
        <v>0.70453188300009473</v>
      </c>
      <c r="F2132">
        <v>0.9</v>
      </c>
      <c r="G2132">
        <f>AVERAGE(F$2:F2132)</f>
        <v>112.73107552969917</v>
      </c>
      <c r="T2132">
        <f t="shared" ca="1" si="67"/>
        <v>2.4551183156107697</v>
      </c>
      <c r="U2132">
        <f ca="1">AVERAGE(T$2:T2132)</f>
        <v>30.762840584327282</v>
      </c>
    </row>
    <row r="2133" spans="1:21" x14ac:dyDescent="0.25">
      <c r="A2133" s="75" t="s">
        <v>12</v>
      </c>
      <c r="B2133">
        <v>1.1739130434782608</v>
      </c>
      <c r="C2133" s="76" t="s">
        <v>83</v>
      </c>
      <c r="E2133">
        <f t="shared" ca="1" si="66"/>
        <v>0.38424584679235885</v>
      </c>
      <c r="F2133">
        <v>0.375</v>
      </c>
      <c r="G2133">
        <f>AVERAGE(F$2:F2133)</f>
        <v>112.67837568188975</v>
      </c>
      <c r="T2133">
        <f t="shared" ca="1" si="67"/>
        <v>4.9936113961322635</v>
      </c>
      <c r="U2133">
        <f ca="1">AVERAGE(T$2:T2133)</f>
        <v>30.750753703845014</v>
      </c>
    </row>
    <row r="2134" spans="1:21" x14ac:dyDescent="0.25">
      <c r="A2134" s="75" t="s">
        <v>12</v>
      </c>
      <c r="B2134">
        <v>2.4782608695652177</v>
      </c>
      <c r="C2134" s="76" t="s">
        <v>84</v>
      </c>
      <c r="E2134">
        <f t="shared" ca="1" si="66"/>
        <v>0.99589242373447262</v>
      </c>
      <c r="F2134">
        <v>34</v>
      </c>
      <c r="G2134">
        <f>AVERAGE(F$2:F2134)</f>
        <v>112.64148942981197</v>
      </c>
      <c r="T2134">
        <f t="shared" ca="1" si="67"/>
        <v>15.530843145172812</v>
      </c>
      <c r="U2134">
        <f ca="1">AVERAGE(T$2:T2134)</f>
        <v>30.743618255856887</v>
      </c>
    </row>
    <row r="2135" spans="1:21" x14ac:dyDescent="0.25">
      <c r="A2135" s="75" t="s">
        <v>12</v>
      </c>
      <c r="B2135">
        <v>0.21951219512195122</v>
      </c>
      <c r="C2135" s="76" t="s">
        <v>85</v>
      </c>
      <c r="E2135">
        <f t="shared" ca="1" si="66"/>
        <v>0.18758302820442152</v>
      </c>
      <c r="F2135">
        <v>1.089864158829676</v>
      </c>
      <c r="G2135">
        <f>AVERAGE(F$2:F2135)</f>
        <v>112.58921594093147</v>
      </c>
      <c r="T2135">
        <f t="shared" ca="1" si="67"/>
        <v>11.343519497053592</v>
      </c>
      <c r="U2135">
        <f ca="1">AVERAGE(T$2:T2135)</f>
        <v>30.734527300487251</v>
      </c>
    </row>
    <row r="2136" spans="1:21" x14ac:dyDescent="0.25">
      <c r="A2136" s="75" t="s">
        <v>12</v>
      </c>
      <c r="B2136">
        <v>0.35608499678042493</v>
      </c>
      <c r="C2136" s="76" t="s">
        <v>86</v>
      </c>
      <c r="E2136">
        <f t="shared" ca="1" si="66"/>
        <v>0.47117207819884255</v>
      </c>
      <c r="F2136">
        <v>0.21212121212121213</v>
      </c>
      <c r="G2136">
        <f>AVERAGE(F$2:F2136)</f>
        <v>112.53658029937232</v>
      </c>
      <c r="T2136">
        <f t="shared" ca="1" si="67"/>
        <v>2.7252258164259615</v>
      </c>
      <c r="U2136">
        <f ca="1">AVERAGE(T$2:T2136)</f>
        <v>30.721408189721881</v>
      </c>
    </row>
    <row r="2137" spans="1:21" x14ac:dyDescent="0.25">
      <c r="A2137" s="75" t="s">
        <v>12</v>
      </c>
      <c r="B2137">
        <v>2.9411764705882353E-2</v>
      </c>
      <c r="C2137" s="76" t="s">
        <v>87</v>
      </c>
      <c r="E2137">
        <f t="shared" ca="1" si="66"/>
        <v>0.42885261658647711</v>
      </c>
      <c r="F2137">
        <v>0.70588235294117652</v>
      </c>
      <c r="G2137">
        <f>AVERAGE(F$2:F2137)</f>
        <v>112.48422510370452</v>
      </c>
      <c r="T2137">
        <f t="shared" ca="1" si="67"/>
        <v>2.6298211522015422</v>
      </c>
      <c r="U2137">
        <f ca="1">AVERAGE(T$2:T2137)</f>
        <v>30.708256697663121</v>
      </c>
    </row>
    <row r="2138" spans="1:21" x14ac:dyDescent="0.25">
      <c r="A2138" s="75" t="s">
        <v>12</v>
      </c>
      <c r="B2138">
        <v>7.0336391437308771E-2</v>
      </c>
      <c r="C2138" s="76" t="s">
        <v>88</v>
      </c>
      <c r="E2138">
        <f t="shared" ca="1" si="66"/>
        <v>0.96671320553223716</v>
      </c>
      <c r="F2138">
        <v>0.190426679835726</v>
      </c>
      <c r="G2138">
        <f>AVERAGE(F$2:F2138)</f>
        <v>112.43167770154079</v>
      </c>
      <c r="T2138">
        <f t="shared" ca="1" si="67"/>
        <v>23.123372362880584</v>
      </c>
      <c r="U2138">
        <f ca="1">AVERAGE(T$2:T2138)</f>
        <v>30.704707383514883</v>
      </c>
    </row>
    <row r="2139" spans="1:21" x14ac:dyDescent="0.25">
      <c r="A2139" s="75" t="s">
        <v>12</v>
      </c>
      <c r="B2139">
        <v>0.25</v>
      </c>
      <c r="C2139" s="76" t="s">
        <v>89</v>
      </c>
      <c r="E2139">
        <f t="shared" ca="1" si="66"/>
        <v>0.39430309829710231</v>
      </c>
      <c r="F2139">
        <v>0.99250000000000005</v>
      </c>
      <c r="G2139">
        <f>AVERAGE(F$2:F2139)</f>
        <v>112.37955460626411</v>
      </c>
      <c r="T2139">
        <f t="shared" ca="1" si="67"/>
        <v>3.7210757623144439</v>
      </c>
      <c r="U2139">
        <f ca="1">AVERAGE(T$2:T2139)</f>
        <v>30.692086414562031</v>
      </c>
    </row>
    <row r="2140" spans="1:21" x14ac:dyDescent="0.25">
      <c r="A2140" s="75" t="s">
        <v>12</v>
      </c>
      <c r="B2140">
        <v>0.56521739130434778</v>
      </c>
      <c r="C2140" s="76" t="s">
        <v>90</v>
      </c>
      <c r="E2140">
        <f t="shared" ca="1" si="66"/>
        <v>0.79190234058062314</v>
      </c>
      <c r="F2140">
        <v>0.89795918367346939</v>
      </c>
      <c r="G2140">
        <f>AVERAGE(F$2:F2140)</f>
        <v>112.32743604832928</v>
      </c>
      <c r="T2140">
        <f t="shared" ca="1" si="67"/>
        <v>116.57800084105347</v>
      </c>
      <c r="U2140">
        <f ca="1">AVERAGE(T$2:T2140)</f>
        <v>30.732238782222847</v>
      </c>
    </row>
    <row r="2141" spans="1:21" x14ac:dyDescent="0.25">
      <c r="A2141" s="75" t="s">
        <v>12</v>
      </c>
      <c r="B2141">
        <v>0.6</v>
      </c>
      <c r="C2141" s="76" t="s">
        <v>91</v>
      </c>
      <c r="E2141">
        <f t="shared" ca="1" si="66"/>
        <v>0.81268278173496855</v>
      </c>
      <c r="F2141">
        <v>0.44927536231884052</v>
      </c>
      <c r="G2141">
        <f>AVERAGE(F$2:F2141)</f>
        <v>112.27515653399001</v>
      </c>
      <c r="T2141">
        <f t="shared" ca="1" si="67"/>
        <v>3.7697521534249154</v>
      </c>
      <c r="U2141">
        <f ca="1">AVERAGE(T$2:T2141)</f>
        <v>30.719639489405655</v>
      </c>
    </row>
    <row r="2142" spans="1:21" x14ac:dyDescent="0.25">
      <c r="A2142" s="75" t="s">
        <v>12</v>
      </c>
      <c r="B2142">
        <v>3.8</v>
      </c>
      <c r="C2142" s="76" t="s">
        <v>92</v>
      </c>
      <c r="E2142">
        <f t="shared" ca="1" si="66"/>
        <v>0.70367958056489932</v>
      </c>
      <c r="F2142">
        <v>6.2500000000000153E-2</v>
      </c>
      <c r="G2142">
        <f>AVERAGE(F$2:F2142)</f>
        <v>112.22274520445522</v>
      </c>
      <c r="T2142">
        <f t="shared" ca="1" si="67"/>
        <v>4.2432365320734933</v>
      </c>
      <c r="U2142">
        <f ca="1">AVERAGE(T$2:T2142)</f>
        <v>30.707273117169624</v>
      </c>
    </row>
    <row r="2143" spans="1:21" x14ac:dyDescent="0.25">
      <c r="A2143" s="75" t="s">
        <v>12</v>
      </c>
      <c r="B2143">
        <v>9</v>
      </c>
      <c r="C2143" s="76" t="s">
        <v>93</v>
      </c>
      <c r="E2143">
        <f t="shared" ca="1" si="66"/>
        <v>0.21323753621581365</v>
      </c>
      <c r="F2143">
        <v>9</v>
      </c>
      <c r="G2143">
        <f>AVERAGE(F$2:F2143)</f>
        <v>112.17455531407032</v>
      </c>
      <c r="T2143">
        <f t="shared" ca="1" si="67"/>
        <v>2.1490779488821965</v>
      </c>
      <c r="U2143">
        <f ca="1">AVERAGE(T$2:T2143)</f>
        <v>30.693940626428127</v>
      </c>
    </row>
    <row r="2144" spans="1:21" x14ac:dyDescent="0.25">
      <c r="A2144" s="75" t="s">
        <v>310</v>
      </c>
      <c r="B2144">
        <v>2.4390243902439025E-2</v>
      </c>
      <c r="C2144" s="76" t="s">
        <v>81</v>
      </c>
      <c r="E2144">
        <f t="shared" ca="1" si="66"/>
        <v>0.21922490229814917</v>
      </c>
      <c r="F2144">
        <v>0.42857142857142855</v>
      </c>
      <c r="G2144">
        <f>AVERAGE(F$2:F2144)</f>
        <v>112.12241066456706</v>
      </c>
      <c r="T2144">
        <f t="shared" ca="1" si="67"/>
        <v>5.7566490973899516</v>
      </c>
      <c r="U2144">
        <f ca="1">AVERAGE(T$2:T2144)</f>
        <v>30.682303999489704</v>
      </c>
    </row>
    <row r="2145" spans="1:21" x14ac:dyDescent="0.25">
      <c r="A2145" s="75" t="s">
        <v>1</v>
      </c>
      <c r="B2145">
        <v>0.51057401812688818</v>
      </c>
      <c r="C2145" s="76" t="s">
        <v>82</v>
      </c>
      <c r="E2145">
        <f t="shared" ca="1" si="66"/>
        <v>0.63789136178438999</v>
      </c>
      <c r="F2145">
        <v>2.5459688826025461E-2</v>
      </c>
      <c r="G2145">
        <f>AVERAGE(F$2:F2145)</f>
        <v>112.07012663892539</v>
      </c>
      <c r="T2145">
        <f t="shared" ca="1" si="67"/>
        <v>3.3787089370365213</v>
      </c>
      <c r="U2145">
        <f ca="1">AVERAGE(T$2:T2145)</f>
        <v>30.669569113732958</v>
      </c>
    </row>
    <row r="2146" spans="1:21" x14ac:dyDescent="0.25">
      <c r="A2146" s="75" t="s">
        <v>1</v>
      </c>
      <c r="B2146">
        <v>0.47058823529411764</v>
      </c>
      <c r="C2146" s="76" t="s">
        <v>83</v>
      </c>
      <c r="E2146">
        <f t="shared" ca="1" si="66"/>
        <v>0.12659034761607391</v>
      </c>
      <c r="F2146">
        <v>0.875</v>
      </c>
      <c r="G2146">
        <f>AVERAGE(F$2:F2146)</f>
        <v>112.0182874190471</v>
      </c>
      <c r="T2146">
        <f t="shared" ca="1" si="67"/>
        <v>2.4562070622435819</v>
      </c>
      <c r="U2146">
        <f ca="1">AVERAGE(T$2:T2146)</f>
        <v>30.656416031191476</v>
      </c>
    </row>
    <row r="2147" spans="1:21" x14ac:dyDescent="0.25">
      <c r="A2147" s="75" t="s">
        <v>1</v>
      </c>
      <c r="B2147">
        <v>0.47368421052631576</v>
      </c>
      <c r="C2147" s="76" t="s">
        <v>84</v>
      </c>
      <c r="E2147">
        <f t="shared" ca="1" si="66"/>
        <v>0.86504370732851255</v>
      </c>
      <c r="F2147">
        <v>0.75</v>
      </c>
      <c r="G2147">
        <f>AVERAGE(F$2:F2147)</f>
        <v>111.96643826367942</v>
      </c>
      <c r="T2147">
        <f t="shared" ca="1" si="67"/>
        <v>21.99764920057611</v>
      </c>
      <c r="U2147">
        <f ca="1">AVERAGE(T$2:T2147)</f>
        <v>30.652381191102652</v>
      </c>
    </row>
    <row r="2148" spans="1:21" x14ac:dyDescent="0.25">
      <c r="A2148" s="75" t="s">
        <v>1</v>
      </c>
      <c r="B2148">
        <v>0.7142857142857143</v>
      </c>
      <c r="C2148" s="76" t="s">
        <v>85</v>
      </c>
      <c r="E2148">
        <f t="shared" ca="1" si="66"/>
        <v>0.43786160504232385</v>
      </c>
      <c r="F2148">
        <v>1.631578947368421</v>
      </c>
      <c r="G2148">
        <f>AVERAGE(F$2:F2148)</f>
        <v>111.91504801714177</v>
      </c>
      <c r="T2148">
        <f t="shared" ca="1" si="67"/>
        <v>4.7933230342813822</v>
      </c>
      <c r="U2148">
        <f ca="1">AVERAGE(T$2:T2148)</f>
        <v>30.640336916227557</v>
      </c>
    </row>
    <row r="2149" spans="1:21" x14ac:dyDescent="0.25">
      <c r="A2149" s="75" t="s">
        <v>1</v>
      </c>
      <c r="B2149">
        <v>2</v>
      </c>
      <c r="C2149" s="76" t="s">
        <v>86</v>
      </c>
      <c r="E2149">
        <f t="shared" ca="1" si="66"/>
        <v>0.316047969473782</v>
      </c>
      <c r="F2149">
        <v>0.95</v>
      </c>
      <c r="G2149">
        <f>AVERAGE(F$2:F2149)</f>
        <v>111.86338831136099</v>
      </c>
      <c r="T2149">
        <f t="shared" ca="1" si="67"/>
        <v>2.0822914158115862</v>
      </c>
      <c r="U2149">
        <f ca="1">AVERAGE(T$2:T2149)</f>
        <v>30.627041736758088</v>
      </c>
    </row>
    <row r="2150" spans="1:21" x14ac:dyDescent="0.25">
      <c r="A2150" s="75" t="s">
        <v>1</v>
      </c>
      <c r="B2150">
        <v>0.3043478260869566</v>
      </c>
      <c r="C2150" s="76" t="s">
        <v>87</v>
      </c>
      <c r="E2150">
        <f t="shared" ca="1" si="66"/>
        <v>0.39181981908082153</v>
      </c>
      <c r="F2150">
        <v>0.79809976247030878</v>
      </c>
      <c r="G2150">
        <f>AVERAGE(F$2:F2150)</f>
        <v>111.81170599933266</v>
      </c>
      <c r="T2150">
        <f t="shared" ca="1" si="67"/>
        <v>17.744031838241394</v>
      </c>
      <c r="U2150">
        <f ca="1">AVERAGE(T$2:T2150)</f>
        <v>30.621046850811826</v>
      </c>
    </row>
    <row r="2151" spans="1:21" x14ac:dyDescent="0.25">
      <c r="A2151" s="75" t="s">
        <v>1</v>
      </c>
      <c r="B2151">
        <v>9.0909090909090912E-2</v>
      </c>
      <c r="C2151" s="76" t="s">
        <v>88</v>
      </c>
      <c r="E2151">
        <f t="shared" ca="1" si="66"/>
        <v>0.22012007451733417</v>
      </c>
      <c r="F2151">
        <v>5.2631578947368474E-2</v>
      </c>
      <c r="G2151">
        <f>AVERAGE(F$2:F2151)</f>
        <v>111.75972503448597</v>
      </c>
      <c r="T2151">
        <f t="shared" ca="1" si="67"/>
        <v>2.4099196402769687</v>
      </c>
      <c r="U2151">
        <f ca="1">AVERAGE(T$2:T2151)</f>
        <v>30.607925396295304</v>
      </c>
    </row>
    <row r="2152" spans="1:21" x14ac:dyDescent="0.25">
      <c r="A2152" s="75" t="s">
        <v>1</v>
      </c>
      <c r="B2152">
        <v>0.90548204158790169</v>
      </c>
      <c r="C2152" s="76" t="s">
        <v>89</v>
      </c>
      <c r="E2152">
        <f t="shared" ca="1" si="66"/>
        <v>1.125193472873498E-2</v>
      </c>
      <c r="F2152">
        <v>0.19999999999999996</v>
      </c>
      <c r="G2152">
        <f>AVERAGE(F$2:F2152)</f>
        <v>111.70786091313103</v>
      </c>
      <c r="T2152">
        <f t="shared" ca="1" si="67"/>
        <v>6.3264770787002123</v>
      </c>
      <c r="U2152">
        <f ca="1">AVERAGE(T$2:T2152)</f>
        <v>30.59663694984361</v>
      </c>
    </row>
    <row r="2153" spans="1:21" x14ac:dyDescent="0.25">
      <c r="A2153" s="75" t="s">
        <v>1</v>
      </c>
      <c r="B2153">
        <v>8.2316770802340414E-3</v>
      </c>
      <c r="C2153" s="76" t="s">
        <v>90</v>
      </c>
      <c r="E2153">
        <f t="shared" ca="1" si="66"/>
        <v>0.617899649624568</v>
      </c>
      <c r="F2153">
        <v>0.92500000000000004</v>
      </c>
      <c r="G2153">
        <f>AVERAGE(F$2:F2153)</f>
        <v>111.65638188854314</v>
      </c>
      <c r="T2153">
        <f t="shared" ca="1" si="67"/>
        <v>17.029371057981802</v>
      </c>
      <c r="U2153">
        <f ca="1">AVERAGE(T$2:T2153)</f>
        <v>30.590332458258175</v>
      </c>
    </row>
    <row r="2154" spans="1:21" x14ac:dyDescent="0.25">
      <c r="A2154" s="75" t="s">
        <v>1</v>
      </c>
      <c r="B2154">
        <v>0.12739571589627957</v>
      </c>
      <c r="C2154" s="76" t="s">
        <v>91</v>
      </c>
      <c r="E2154">
        <f t="shared" ca="1" si="66"/>
        <v>0.4283531471965607</v>
      </c>
      <c r="F2154">
        <v>7.333333333333333</v>
      </c>
      <c r="G2154">
        <f>AVERAGE(F$2:F2154)</f>
        <v>111.60792715163872</v>
      </c>
      <c r="T2154">
        <f t="shared" ca="1" si="67"/>
        <v>3.9967727803192621</v>
      </c>
      <c r="U2154">
        <f ca="1">AVERAGE(T$2:T2154)</f>
        <v>30.577980595890342</v>
      </c>
    </row>
    <row r="2155" spans="1:21" x14ac:dyDescent="0.25">
      <c r="B2155">
        <v>9.7560975609756101E-2</v>
      </c>
      <c r="C2155" s="76" t="s">
        <v>81</v>
      </c>
      <c r="E2155">
        <f t="shared" ca="1" si="66"/>
        <v>0.44705139205918387</v>
      </c>
      <c r="F2155">
        <v>86.032201914708438</v>
      </c>
      <c r="G2155">
        <f>AVERAGE(F$2:F2155)</f>
        <v>111.59605355589269</v>
      </c>
      <c r="T2155">
        <f t="shared" ca="1" si="67"/>
        <v>4.7370798361485642</v>
      </c>
      <c r="U2155">
        <f ca="1">AVERAGE(T$2:T2155)</f>
        <v>30.565983891730763</v>
      </c>
    </row>
    <row r="2156" spans="1:21" x14ac:dyDescent="0.25">
      <c r="A2156" s="75" t="s">
        <v>2</v>
      </c>
      <c r="B2156">
        <v>9.3655589123867067E-2</v>
      </c>
      <c r="C2156" s="76" t="s">
        <v>82</v>
      </c>
      <c r="E2156">
        <f t="shared" ca="1" si="66"/>
        <v>7.4577679078841941E-2</v>
      </c>
      <c r="F2156">
        <v>14</v>
      </c>
      <c r="G2156">
        <f>AVERAGE(F$2:F2156)</f>
        <v>111.55076536398741</v>
      </c>
      <c r="T2156">
        <f t="shared" ca="1" si="67"/>
        <v>3.1322900717275481</v>
      </c>
      <c r="U2156">
        <f ca="1">AVERAGE(T$2:T2156)</f>
        <v>30.553253639378088</v>
      </c>
    </row>
    <row r="2157" spans="1:21" x14ac:dyDescent="0.25">
      <c r="A2157" s="75" t="s">
        <v>2</v>
      </c>
      <c r="B2157">
        <v>1.9411764705882353</v>
      </c>
      <c r="C2157" s="76" t="s">
        <v>83</v>
      </c>
      <c r="E2157">
        <f t="shared" ca="1" si="66"/>
        <v>0.16968230670267315</v>
      </c>
      <c r="F2157">
        <v>0.99206349206349209</v>
      </c>
      <c r="G2157">
        <f>AVERAGE(F$2:F2157)</f>
        <v>111.49948581766463</v>
      </c>
      <c r="T2157">
        <f t="shared" ca="1" si="67"/>
        <v>2.3000491773340146</v>
      </c>
      <c r="U2157">
        <f ca="1">AVERAGE(T$2:T2157)</f>
        <v>30.540149184618326</v>
      </c>
    </row>
    <row r="2158" spans="1:21" x14ac:dyDescent="0.25">
      <c r="A2158" s="75" t="s">
        <v>2</v>
      </c>
      <c r="B2158">
        <v>0.47368421052631576</v>
      </c>
      <c r="C2158" s="76" t="s">
        <v>84</v>
      </c>
      <c r="E2158">
        <f t="shared" ca="1" si="66"/>
        <v>0.50459135157684776</v>
      </c>
      <c r="F2158">
        <v>1.1235955056179775E-2</v>
      </c>
      <c r="G2158">
        <f>AVERAGE(F$2:F2158)</f>
        <v>111.4477991000649</v>
      </c>
      <c r="T2158">
        <f t="shared" ca="1" si="67"/>
        <v>7.8033611650755921</v>
      </c>
      <c r="U2158">
        <f ca="1">AVERAGE(T$2:T2158)</f>
        <v>30.529608253686686</v>
      </c>
    </row>
    <row r="2159" spans="1:21" x14ac:dyDescent="0.25">
      <c r="A2159" s="75" t="s">
        <v>2</v>
      </c>
      <c r="B2159">
        <v>1.8571428571428572</v>
      </c>
      <c r="C2159" s="76" t="s">
        <v>85</v>
      </c>
      <c r="E2159">
        <f t="shared" ca="1" si="66"/>
        <v>0.77080405587437206</v>
      </c>
      <c r="F2159">
        <v>6.0606060606060608E-2</v>
      </c>
      <c r="G2159">
        <f>AVERAGE(F$2:F2159)</f>
        <v>111.39618316260454</v>
      </c>
      <c r="T2159">
        <f t="shared" ca="1" si="67"/>
        <v>5.3842819414753524</v>
      </c>
      <c r="U2159">
        <f ca="1">AVERAGE(T$2:T2159)</f>
        <v>30.517956109890481</v>
      </c>
    </row>
    <row r="2160" spans="1:21" x14ac:dyDescent="0.25">
      <c r="A2160" s="75" t="s">
        <v>2</v>
      </c>
      <c r="B2160">
        <v>1.06</v>
      </c>
      <c r="C2160" s="76" t="s">
        <v>86</v>
      </c>
      <c r="E2160">
        <f t="shared" ca="1" si="66"/>
        <v>0.96824529155975236</v>
      </c>
      <c r="F2160">
        <v>0.375</v>
      </c>
      <c r="G2160">
        <f>AVERAGE(F$2:F2160)</f>
        <v>111.34476065998176</v>
      </c>
      <c r="T2160">
        <f t="shared" ca="1" si="67"/>
        <v>17.739020713789014</v>
      </c>
      <c r="U2160">
        <f ca="1">AVERAGE(T$2:T2160)</f>
        <v>30.512037195858014</v>
      </c>
    </row>
    <row r="2161" spans="1:21" x14ac:dyDescent="0.25">
      <c r="A2161" s="75" t="s">
        <v>2</v>
      </c>
      <c r="B2161">
        <v>3.347826086956522</v>
      </c>
      <c r="C2161" s="76" t="s">
        <v>87</v>
      </c>
      <c r="E2161">
        <f t="shared" ca="1" si="66"/>
        <v>0.58364999824715746</v>
      </c>
      <c r="F2161">
        <v>3.2608695652173912E-2</v>
      </c>
      <c r="G2161">
        <f>AVERAGE(F$2:F2161)</f>
        <v>111.29322725629456</v>
      </c>
      <c r="T2161">
        <f t="shared" ca="1" si="67"/>
        <v>2.4946098941494652</v>
      </c>
      <c r="U2161">
        <f ca="1">AVERAGE(T$2:T2161)</f>
        <v>30.499066164699812</v>
      </c>
    </row>
    <row r="2162" spans="1:21" x14ac:dyDescent="0.25">
      <c r="A2162" s="75" t="s">
        <v>2</v>
      </c>
      <c r="B2162">
        <v>2.0303030303030303</v>
      </c>
      <c r="C2162" s="76" t="s">
        <v>88</v>
      </c>
      <c r="E2162">
        <f t="shared" ca="1" si="66"/>
        <v>0.80909385016622259</v>
      </c>
      <c r="F2162">
        <v>8.5714285714285715E-2</v>
      </c>
      <c r="G2162">
        <f>AVERAGE(F$2:F2162)</f>
        <v>111.24176612118555</v>
      </c>
      <c r="T2162">
        <f t="shared" ca="1" si="67"/>
        <v>2.2343122147588428</v>
      </c>
      <c r="U2162">
        <f ca="1">AVERAGE(T$2:T2162)</f>
        <v>30.485986685778041</v>
      </c>
    </row>
    <row r="2163" spans="1:21" x14ac:dyDescent="0.25">
      <c r="A2163" s="75" t="s">
        <v>2</v>
      </c>
      <c r="B2163">
        <v>0.43289224952741023</v>
      </c>
      <c r="C2163" s="76" t="s">
        <v>89</v>
      </c>
      <c r="E2163">
        <f t="shared" ca="1" si="66"/>
        <v>0.24838647273038417</v>
      </c>
      <c r="F2163">
        <v>0.13636363636363635</v>
      </c>
      <c r="G2163">
        <f>AVERAGE(F$2:F2163)</f>
        <v>111.1903760182786</v>
      </c>
      <c r="T2163">
        <f t="shared" ca="1" si="67"/>
        <v>18.969299549249516</v>
      </c>
      <c r="U2163">
        <f ca="1">AVERAGE(T$2:T2163)</f>
        <v>30.48065981846235</v>
      </c>
    </row>
    <row r="2164" spans="1:21" x14ac:dyDescent="0.25">
      <c r="A2164" s="75" t="s">
        <v>2</v>
      </c>
      <c r="B2164">
        <v>8.2316770802340414E-3</v>
      </c>
      <c r="C2164" s="76" t="s">
        <v>90</v>
      </c>
      <c r="E2164">
        <f t="shared" ca="1" si="66"/>
        <v>0.88791914086742818</v>
      </c>
      <c r="F2164">
        <v>0.1565333145203914</v>
      </c>
      <c r="G2164">
        <f>AVERAGE(F$2:F2164)</f>
        <v>111.1390427576666</v>
      </c>
      <c r="T2164">
        <f t="shared" ca="1" si="67"/>
        <v>8.4099708058239919</v>
      </c>
      <c r="U2164">
        <f ca="1">AVERAGE(T$2:T2164)</f>
        <v>30.470456078743144</v>
      </c>
    </row>
    <row r="2165" spans="1:21" x14ac:dyDescent="0.25">
      <c r="A2165" s="75" t="s">
        <v>2</v>
      </c>
      <c r="B2165">
        <v>0.12739571589627957</v>
      </c>
      <c r="C2165" s="76" t="s">
        <v>91</v>
      </c>
      <c r="E2165">
        <f t="shared" ca="1" si="66"/>
        <v>0.80471754026692355</v>
      </c>
      <c r="F2165" s="12">
        <v>83333332.333333328</v>
      </c>
      <c r="G2165">
        <f>AVERAGE(F$2:F2165)</f>
        <v>38620.021295202481</v>
      </c>
      <c r="T2165">
        <f t="shared" ca="1" si="67"/>
        <v>13.924831911511724</v>
      </c>
      <c r="U2165">
        <f ca="1">AVERAGE(T$2:T2165)</f>
        <v>30.462810226540174</v>
      </c>
    </row>
    <row r="2166" spans="1:21" x14ac:dyDescent="0.25">
      <c r="B2166">
        <v>1.4390243902439024</v>
      </c>
      <c r="C2166" s="76" t="s">
        <v>81</v>
      </c>
      <c r="E2166">
        <f t="shared" ca="1" si="66"/>
        <v>0.83320873266684792</v>
      </c>
      <c r="F2166">
        <v>1.7777777777777779</v>
      </c>
      <c r="G2166">
        <f>AVERAGE(F$2:F2166)</f>
        <v>38602.183769328381</v>
      </c>
      <c r="T2166">
        <f t="shared" ca="1" si="67"/>
        <v>3.3418579968987219</v>
      </c>
      <c r="U2166">
        <f ca="1">AVERAGE(T$2:T2166)</f>
        <v>30.450283227819785</v>
      </c>
    </row>
    <row r="2167" spans="1:21" x14ac:dyDescent="0.25">
      <c r="A2167" s="75" t="s">
        <v>3</v>
      </c>
      <c r="B2167">
        <v>0.51057401812688818</v>
      </c>
      <c r="C2167" s="76" t="s">
        <v>82</v>
      </c>
      <c r="E2167">
        <f t="shared" ca="1" si="66"/>
        <v>0.83333466873014972</v>
      </c>
      <c r="F2167">
        <v>0.39999999999999997</v>
      </c>
      <c r="G2167">
        <f>AVERAGE(F$2:F2167)</f>
        <v>38584.362077837461</v>
      </c>
      <c r="T2167">
        <f t="shared" ca="1" si="67"/>
        <v>2.6284852417377436</v>
      </c>
      <c r="U2167">
        <f ca="1">AVERAGE(T$2:T2167)</f>
        <v>30.437438445739417</v>
      </c>
    </row>
    <row r="2168" spans="1:21" x14ac:dyDescent="0.25">
      <c r="A2168" s="75" t="s">
        <v>3</v>
      </c>
      <c r="B2168">
        <v>13.705882352941176</v>
      </c>
      <c r="C2168" s="76" t="s">
        <v>83</v>
      </c>
      <c r="E2168">
        <f t="shared" ca="1" si="66"/>
        <v>0.42020837771917552</v>
      </c>
      <c r="F2168">
        <v>5.6338028169014134E-2</v>
      </c>
      <c r="G2168">
        <f>AVERAGE(F$2:F2168)</f>
        <v>38566.556676019369</v>
      </c>
      <c r="T2168">
        <f t="shared" ca="1" si="67"/>
        <v>4.6637042470915748</v>
      </c>
      <c r="U2168">
        <f ca="1">AVERAGE(T$2:T2168)</f>
        <v>30.425544705915403</v>
      </c>
    </row>
    <row r="2169" spans="1:21" x14ac:dyDescent="0.25">
      <c r="A2169" s="75" t="s">
        <v>3</v>
      </c>
      <c r="B2169">
        <v>0.36842105263157893</v>
      </c>
      <c r="C2169" s="76" t="s">
        <v>84</v>
      </c>
      <c r="E2169">
        <f t="shared" ca="1" si="66"/>
        <v>0.68606600502487458</v>
      </c>
      <c r="F2169">
        <v>0.6</v>
      </c>
      <c r="G2169">
        <f>AVERAGE(F$2:F2169)</f>
        <v>38548.7679506153</v>
      </c>
      <c r="T2169">
        <f t="shared" ca="1" si="67"/>
        <v>4.6331984426375694</v>
      </c>
      <c r="U2169">
        <f ca="1">AVERAGE(T$2:T2169)</f>
        <v>30.413647867233077</v>
      </c>
    </row>
    <row r="2170" spans="1:21" x14ac:dyDescent="0.25">
      <c r="A2170" s="75" t="s">
        <v>3</v>
      </c>
      <c r="B2170">
        <v>13.285714285714286</v>
      </c>
      <c r="C2170" s="76" t="s">
        <v>85</v>
      </c>
      <c r="E2170">
        <f t="shared" ca="1" si="66"/>
        <v>0.99968782300790615</v>
      </c>
      <c r="F2170">
        <v>0.16666666666666666</v>
      </c>
      <c r="G2170">
        <f>AVERAGE(F$2:F2170)</f>
        <v>38530.995428123853</v>
      </c>
      <c r="T2170">
        <f t="shared" ca="1" si="67"/>
        <v>2.2884961116320262</v>
      </c>
      <c r="U2170">
        <f ca="1">AVERAGE(T$2:T2170)</f>
        <v>30.400680992288127</v>
      </c>
    </row>
    <row r="2171" spans="1:21" x14ac:dyDescent="0.25">
      <c r="A2171" s="75" t="s">
        <v>3</v>
      </c>
      <c r="B2171">
        <v>0</v>
      </c>
      <c r="C2171" s="76" t="s">
        <v>86</v>
      </c>
      <c r="E2171">
        <f t="shared" ca="1" si="66"/>
        <v>0.96644612739921543</v>
      </c>
      <c r="F2171">
        <v>0.4</v>
      </c>
      <c r="G2171">
        <f>AVERAGE(F$2:F2171)</f>
        <v>38513.239393364354</v>
      </c>
      <c r="T2171">
        <f t="shared" ca="1" si="67"/>
        <v>3.7676522988098835</v>
      </c>
      <c r="U2171">
        <f ca="1">AVERAGE(T$2:T2171)</f>
        <v>30.388407707175922</v>
      </c>
    </row>
    <row r="2172" spans="1:21" x14ac:dyDescent="0.25">
      <c r="A2172" s="75" t="s">
        <v>3</v>
      </c>
      <c r="B2172">
        <v>0.56521739130434778</v>
      </c>
      <c r="C2172" s="76" t="s">
        <v>87</v>
      </c>
      <c r="E2172">
        <f t="shared" ca="1" si="66"/>
        <v>0.20376439779082745</v>
      </c>
      <c r="F2172">
        <v>0.89473684210526316</v>
      </c>
      <c r="G2172">
        <f>AVERAGE(F$2:F2172)</f>
        <v>38495.499943960152</v>
      </c>
      <c r="T2172">
        <f t="shared" ca="1" si="67"/>
        <v>3.5513360347973593</v>
      </c>
      <c r="U2172">
        <f ca="1">AVERAGE(T$2:T2172)</f>
        <v>30.376046089639129</v>
      </c>
    </row>
    <row r="2173" spans="1:21" x14ac:dyDescent="0.25">
      <c r="A2173" s="75" t="s">
        <v>3</v>
      </c>
      <c r="B2173">
        <v>0.39393939393939392</v>
      </c>
      <c r="C2173" s="76" t="s">
        <v>88</v>
      </c>
      <c r="E2173">
        <f t="shared" ca="1" si="66"/>
        <v>0.31719709977711252</v>
      </c>
      <c r="F2173">
        <v>0.36472083009811535</v>
      </c>
      <c r="G2173">
        <f>AVERAGE(F$2:F2173)</f>
        <v>38477.776585201806</v>
      </c>
      <c r="T2173">
        <f t="shared" ca="1" si="67"/>
        <v>65.754480400584626</v>
      </c>
      <c r="U2173">
        <f ca="1">AVERAGE(T$2:T2173)</f>
        <v>30.392334503226124</v>
      </c>
    </row>
    <row r="2174" spans="1:21" x14ac:dyDescent="0.25">
      <c r="A2174" s="75" t="s">
        <v>3</v>
      </c>
      <c r="B2174">
        <v>1</v>
      </c>
      <c r="C2174" s="76" t="s">
        <v>89</v>
      </c>
      <c r="E2174">
        <f t="shared" ca="1" si="66"/>
        <v>0.82400403781515341</v>
      </c>
      <c r="F2174">
        <v>19</v>
      </c>
      <c r="G2174">
        <f>AVERAGE(F$2:F2174)</f>
        <v>38460.078114614967</v>
      </c>
      <c r="T2174">
        <f t="shared" ca="1" si="67"/>
        <v>3.918446294543497</v>
      </c>
      <c r="U2174">
        <f ca="1">AVERAGE(T$2:T2174)</f>
        <v>30.380151397745827</v>
      </c>
    </row>
    <row r="2175" spans="1:21" x14ac:dyDescent="0.25">
      <c r="A2175" s="75" t="s">
        <v>3</v>
      </c>
      <c r="B2175">
        <v>8.2316770802340414E-3</v>
      </c>
      <c r="C2175" s="76" t="s">
        <v>90</v>
      </c>
      <c r="E2175">
        <f t="shared" ca="1" si="66"/>
        <v>0.10007444661122489</v>
      </c>
      <c r="F2175">
        <v>27.333333333333332</v>
      </c>
      <c r="G2175">
        <f>AVERAGE(F$2:F2175)</f>
        <v>38442.399759149797</v>
      </c>
      <c r="T2175">
        <f t="shared" ca="1" si="67"/>
        <v>7.9559174164772157</v>
      </c>
      <c r="U2175">
        <f ca="1">AVERAGE(T$2:T2175)</f>
        <v>30.369836662703843</v>
      </c>
    </row>
    <row r="2176" spans="1:21" x14ac:dyDescent="0.25">
      <c r="A2176" s="75" t="s">
        <v>3</v>
      </c>
      <c r="B2176">
        <v>4.1713641488162374E-2</v>
      </c>
      <c r="C2176" s="76" t="s">
        <v>91</v>
      </c>
      <c r="E2176">
        <f t="shared" ca="1" si="66"/>
        <v>0.36145347130308814</v>
      </c>
      <c r="F2176">
        <v>0.23456790123456789</v>
      </c>
      <c r="G2176">
        <f>AVERAGE(F$2:F2176)</f>
        <v>38424.725200441171</v>
      </c>
      <c r="T2176">
        <f t="shared" ca="1" si="67"/>
        <v>2.5640598074566987</v>
      </c>
      <c r="U2176">
        <f ca="1">AVERAGE(T$2:T2176)</f>
        <v>30.357052397483038</v>
      </c>
    </row>
    <row r="2177" spans="1:21" x14ac:dyDescent="0.25">
      <c r="B2177">
        <v>2.4390243902439025E-2</v>
      </c>
      <c r="C2177" s="76" t="s">
        <v>81</v>
      </c>
      <c r="E2177">
        <f t="shared" ca="1" si="66"/>
        <v>0.95384707989584594</v>
      </c>
      <c r="F2177">
        <v>0</v>
      </c>
      <c r="G2177">
        <f>AVERAGE(F$2:F2177)</f>
        <v>38407.066778933615</v>
      </c>
      <c r="T2177">
        <f t="shared" ca="1" si="67"/>
        <v>2.5089640992168123</v>
      </c>
      <c r="U2177">
        <f ca="1">AVERAGE(T$2:T2177)</f>
        <v>30.344254562787146</v>
      </c>
    </row>
    <row r="2178" spans="1:21" x14ac:dyDescent="0.25">
      <c r="A2178" s="75" t="s">
        <v>4</v>
      </c>
      <c r="B2178">
        <v>0.96978851963746227</v>
      </c>
      <c r="C2178" s="76" t="s">
        <v>82</v>
      </c>
      <c r="E2178">
        <f t="shared" ref="E2178:E2241" ca="1" si="68">RAND()</f>
        <v>0.43745474249825578</v>
      </c>
      <c r="F2178">
        <v>0.77941176470588236</v>
      </c>
      <c r="G2178">
        <f>AVERAGE(F$2:F2178)</f>
        <v>38389.42493815862</v>
      </c>
      <c r="T2178">
        <f t="shared" ca="1" si="67"/>
        <v>15.310019465019797</v>
      </c>
      <c r="U2178">
        <f ca="1">AVERAGE(T$2:T2178)</f>
        <v>30.3373486210794</v>
      </c>
    </row>
    <row r="2179" spans="1:21" x14ac:dyDescent="0.25">
      <c r="A2179" s="75" t="s">
        <v>4</v>
      </c>
      <c r="B2179">
        <v>0.70588235294117652</v>
      </c>
      <c r="C2179" s="76" t="s">
        <v>83</v>
      </c>
      <c r="E2179">
        <f t="shared" ca="1" si="68"/>
        <v>2.7251034556012632E-2</v>
      </c>
      <c r="F2179">
        <v>0.21753246753246749</v>
      </c>
      <c r="G2179">
        <f>AVERAGE(F$2:F2179)</f>
        <v>38371.79903944159</v>
      </c>
      <c r="T2179">
        <f t="shared" ref="T2179:T2242" ca="1" si="69">2*RAND()^-1</f>
        <v>2.7448811845152812</v>
      </c>
      <c r="U2179">
        <f ca="1">AVERAGE(T$2:T2179)</f>
        <v>30.3246799032481</v>
      </c>
    </row>
    <row r="2180" spans="1:21" x14ac:dyDescent="0.25">
      <c r="A2180" s="75" t="s">
        <v>4</v>
      </c>
      <c r="B2180">
        <v>0.89473684210526316</v>
      </c>
      <c r="C2180" s="76" t="s">
        <v>84</v>
      </c>
      <c r="E2180">
        <f t="shared" ca="1" si="68"/>
        <v>0.85181407570025081</v>
      </c>
      <c r="F2180">
        <v>0.80430528375733856</v>
      </c>
      <c r="G2180">
        <f>AVERAGE(F$2:F2180)</f>
        <v>38354.189587980298</v>
      </c>
      <c r="T2180">
        <f t="shared" ca="1" si="69"/>
        <v>3.8735545788005967</v>
      </c>
      <c r="U2180">
        <f ca="1">AVERAGE(T$2:T2180)</f>
        <v>30.312540791121233</v>
      </c>
    </row>
    <row r="2181" spans="1:21" x14ac:dyDescent="0.25">
      <c r="A2181" s="75" t="s">
        <v>4</v>
      </c>
      <c r="B2181">
        <v>0.9285714285714286</v>
      </c>
      <c r="C2181" s="76" t="s">
        <v>85</v>
      </c>
      <c r="E2181">
        <f t="shared" ca="1" si="68"/>
        <v>0.52216626988679993</v>
      </c>
      <c r="F2181">
        <v>7.1428571428571494E-2</v>
      </c>
      <c r="G2181">
        <f>AVERAGE(F$2:F2181)</f>
        <v>38336.595955797078</v>
      </c>
      <c r="T2181">
        <f t="shared" ca="1" si="69"/>
        <v>3.2991860844283565</v>
      </c>
      <c r="U2181">
        <f ca="1">AVERAGE(T$2:T2181)</f>
        <v>30.300149344008073</v>
      </c>
    </row>
    <row r="2182" spans="1:21" x14ac:dyDescent="0.25">
      <c r="A2182" s="75" t="s">
        <v>4</v>
      </c>
      <c r="B2182">
        <v>1.1000000000000001</v>
      </c>
      <c r="C2182" s="76" t="s">
        <v>86</v>
      </c>
      <c r="E2182">
        <f t="shared" ca="1" si="68"/>
        <v>0.65634849713072652</v>
      </c>
      <c r="F2182">
        <v>27.333333333333332</v>
      </c>
      <c r="G2182">
        <f>AVERAGE(F$2:F2182)</f>
        <v>38319.030956887189</v>
      </c>
      <c r="T2182">
        <f t="shared" ca="1" si="69"/>
        <v>2.4670599492421523</v>
      </c>
      <c r="U2182">
        <f ca="1">AVERAGE(T$2:T2182)</f>
        <v>30.287387725761963</v>
      </c>
    </row>
    <row r="2183" spans="1:21" x14ac:dyDescent="0.25">
      <c r="A2183" s="75" t="s">
        <v>4</v>
      </c>
      <c r="B2183">
        <v>1.173913043478261</v>
      </c>
      <c r="C2183" s="76" t="s">
        <v>87</v>
      </c>
      <c r="E2183">
        <f t="shared" ca="1" si="68"/>
        <v>0.66615407124410986</v>
      </c>
      <c r="F2183">
        <v>0.60861056751467713</v>
      </c>
      <c r="G2183">
        <f>AVERAGE(F$2:F2183)</f>
        <v>38301.469810074028</v>
      </c>
      <c r="T2183">
        <f t="shared" ca="1" si="69"/>
        <v>4.7310109495843014</v>
      </c>
      <c r="U2183">
        <f ca="1">AVERAGE(T$2:T2183)</f>
        <v>30.275675362436495</v>
      </c>
    </row>
    <row r="2184" spans="1:21" x14ac:dyDescent="0.25">
      <c r="A2184" s="75" t="s">
        <v>4</v>
      </c>
      <c r="B2184">
        <v>0.84848484848484851</v>
      </c>
      <c r="C2184" s="76" t="s">
        <v>88</v>
      </c>
      <c r="E2184">
        <f t="shared" ca="1" si="68"/>
        <v>2.4921339923323793E-2</v>
      </c>
      <c r="F2184">
        <v>59.53268765133172</v>
      </c>
      <c r="G2184">
        <f>AVERAGE(F$2:F2184)</f>
        <v>38283.951744511767</v>
      </c>
      <c r="T2184">
        <f t="shared" ca="1" si="69"/>
        <v>4.4137258941279374</v>
      </c>
      <c r="U2184">
        <f ca="1">AVERAGE(T$2:T2184)</f>
        <v>30.263828386042402</v>
      </c>
    </row>
    <row r="2185" spans="1:21" x14ac:dyDescent="0.25">
      <c r="A2185" s="75" t="s">
        <v>4</v>
      </c>
      <c r="B2185">
        <v>0.99621928166351614</v>
      </c>
      <c r="C2185" s="76" t="s">
        <v>89</v>
      </c>
      <c r="E2185">
        <f t="shared" ca="1" si="68"/>
        <v>4.9273791066501316E-2</v>
      </c>
      <c r="F2185">
        <v>0.45945945945945948</v>
      </c>
      <c r="G2185">
        <f>AVERAGE(F$2:F2185)</f>
        <v>38266.422672952671</v>
      </c>
      <c r="T2185">
        <f t="shared" ca="1" si="69"/>
        <v>2.262899846016373</v>
      </c>
      <c r="U2185">
        <f ca="1">AVERAGE(T$2:T2185)</f>
        <v>30.251007448066197</v>
      </c>
    </row>
    <row r="2186" spans="1:21" x14ac:dyDescent="0.25">
      <c r="A2186" s="75" t="s">
        <v>4</v>
      </c>
      <c r="B2186">
        <v>0.10740850937221064</v>
      </c>
      <c r="C2186" s="76" t="s">
        <v>90</v>
      </c>
      <c r="E2186">
        <f t="shared" ca="1" si="68"/>
        <v>0.43288099497913179</v>
      </c>
      <c r="F2186">
        <v>0.92307692307692313</v>
      </c>
      <c r="G2186">
        <f>AVERAGE(F$2:F2186)</f>
        <v>38248.909858492247</v>
      </c>
      <c r="T2186">
        <f t="shared" ca="1" si="69"/>
        <v>4.3367800086084829</v>
      </c>
      <c r="U2186">
        <f ca="1">AVERAGE(T$2:T2186)</f>
        <v>30.239147389741504</v>
      </c>
    </row>
    <row r="2187" spans="1:21" x14ac:dyDescent="0.25">
      <c r="A2187" s="75" t="s">
        <v>4</v>
      </c>
      <c r="B2187">
        <v>1.4656144306651603E-2</v>
      </c>
      <c r="C2187" s="76" t="s">
        <v>91</v>
      </c>
      <c r="E2187">
        <f t="shared" ca="1" si="68"/>
        <v>5.4808770199998857E-4</v>
      </c>
      <c r="F2187">
        <v>0.95454545454545459</v>
      </c>
      <c r="G2187">
        <f>AVERAGE(F$2:F2187)</f>
        <v>38231.413081130384</v>
      </c>
      <c r="T2187">
        <f t="shared" ca="1" si="69"/>
        <v>68.555496459258634</v>
      </c>
      <c r="U2187">
        <f ca="1">AVERAGE(T$2:T2187)</f>
        <v>30.256675454274678</v>
      </c>
    </row>
    <row r="2188" spans="1:21" x14ac:dyDescent="0.25">
      <c r="B2188">
        <v>0.95121951219512191</v>
      </c>
      <c r="C2188" s="76" t="s">
        <v>81</v>
      </c>
      <c r="E2188">
        <f t="shared" ca="1" si="68"/>
        <v>0.37890087514472326</v>
      </c>
      <c r="F2188">
        <v>2.3557046979865772</v>
      </c>
      <c r="G2188">
        <f>AVERAGE(F$2:F2188)</f>
        <v>38213.932945155786</v>
      </c>
      <c r="T2188">
        <f t="shared" ca="1" si="69"/>
        <v>2.1642071353797379</v>
      </c>
      <c r="U2188">
        <f ca="1">AVERAGE(T$2:T2188)</f>
        <v>30.24383024699581</v>
      </c>
    </row>
    <row r="2189" spans="1:21" x14ac:dyDescent="0.25">
      <c r="A2189" s="75" t="s">
        <v>5</v>
      </c>
      <c r="B2189">
        <v>0.45619335347432022</v>
      </c>
      <c r="C2189" s="76" t="s">
        <v>82</v>
      </c>
      <c r="E2189">
        <f t="shared" ca="1" si="68"/>
        <v>0.64487980888659358</v>
      </c>
      <c r="F2189">
        <v>2.1276595744680851E-2</v>
      </c>
      <c r="G2189">
        <f>AVERAGE(F$2:F2189)</f>
        <v>38196.46772044438</v>
      </c>
      <c r="T2189">
        <f t="shared" ca="1" si="69"/>
        <v>5.5324014571503541</v>
      </c>
      <c r="U2189">
        <f ca="1">AVERAGE(T$2:T2189)</f>
        <v>30.232536175336829</v>
      </c>
    </row>
    <row r="2190" spans="1:21" x14ac:dyDescent="0.25">
      <c r="A2190" s="75" t="s">
        <v>5</v>
      </c>
      <c r="B2190">
        <v>0.47058823529411764</v>
      </c>
      <c r="C2190" s="76" t="s">
        <v>83</v>
      </c>
      <c r="E2190">
        <f t="shared" ca="1" si="68"/>
        <v>1.1050340171155471E-2</v>
      </c>
      <c r="F2190">
        <v>0.42857142857142855</v>
      </c>
      <c r="G2190">
        <f>AVERAGE(F$2:F2190)</f>
        <v>38179.01863906064</v>
      </c>
      <c r="T2190">
        <f t="shared" ca="1" si="69"/>
        <v>12.864031469021997</v>
      </c>
      <c r="U2190">
        <f ca="1">AVERAGE(T$2:T2190)</f>
        <v>30.224601728234816</v>
      </c>
    </row>
    <row r="2191" spans="1:21" x14ac:dyDescent="0.25">
      <c r="A2191" s="75" t="s">
        <v>5</v>
      </c>
      <c r="B2191">
        <v>1.1052631578947369</v>
      </c>
      <c r="C2191" s="76" t="s">
        <v>84</v>
      </c>
      <c r="E2191">
        <f t="shared" ca="1" si="68"/>
        <v>0.50584111007217181</v>
      </c>
      <c r="F2191">
        <v>0.9</v>
      </c>
      <c r="G2191">
        <f>AVERAGE(F$2:F2191)</f>
        <v>38161.585708175226</v>
      </c>
      <c r="T2191">
        <f t="shared" ca="1" si="69"/>
        <v>2.0125550555594396</v>
      </c>
      <c r="U2191">
        <f ca="1">AVERAGE(T$2:T2191)</f>
        <v>30.211719515142267</v>
      </c>
    </row>
    <row r="2192" spans="1:21" x14ac:dyDescent="0.25">
      <c r="A2192" s="75" t="s">
        <v>5</v>
      </c>
      <c r="B2192">
        <v>6.1428571428571432</v>
      </c>
      <c r="C2192" s="76" t="s">
        <v>85</v>
      </c>
      <c r="E2192">
        <f t="shared" ca="1" si="68"/>
        <v>0.94002489370289366</v>
      </c>
      <c r="F2192">
        <v>9.0909090909090981E-2</v>
      </c>
      <c r="G2192">
        <f>AVERAGE(F$2:F2192)</f>
        <v>38144.168321229045</v>
      </c>
      <c r="T2192">
        <f t="shared" ca="1" si="69"/>
        <v>4.1523193069309032</v>
      </c>
      <c r="U2192">
        <f ca="1">AVERAGE(T$2:T2192)</f>
        <v>30.199825676617294</v>
      </c>
    </row>
    <row r="2193" spans="1:21" x14ac:dyDescent="0.25">
      <c r="A2193" s="75" t="s">
        <v>5</v>
      </c>
      <c r="B2193">
        <v>0.6</v>
      </c>
      <c r="C2193" s="76" t="s">
        <v>86</v>
      </c>
      <c r="E2193">
        <f t="shared" ca="1" si="68"/>
        <v>6.2314043078618431E-3</v>
      </c>
      <c r="F2193">
        <v>0.16666666666666666</v>
      </c>
      <c r="G2193">
        <f>AVERAGE(F$2:F2193)</f>
        <v>38126.766860620213</v>
      </c>
      <c r="T2193">
        <f t="shared" ca="1" si="69"/>
        <v>3.8019152008096739</v>
      </c>
      <c r="U2193">
        <f ca="1">AVERAGE(T$2:T2193)</f>
        <v>30.187782834246946</v>
      </c>
    </row>
    <row r="2194" spans="1:21" x14ac:dyDescent="0.25">
      <c r="A2194" s="75" t="s">
        <v>5</v>
      </c>
      <c r="B2194">
        <v>0.13043478260869559</v>
      </c>
      <c r="C2194" s="76" t="s">
        <v>87</v>
      </c>
      <c r="E2194">
        <f t="shared" ca="1" si="68"/>
        <v>0.52079032244819223</v>
      </c>
      <c r="F2194">
        <v>0</v>
      </c>
      <c r="G2194">
        <f>AVERAGE(F$2:F2194)</f>
        <v>38109.381194017107</v>
      </c>
      <c r="T2194">
        <f t="shared" ca="1" si="69"/>
        <v>7.1731984763598806</v>
      </c>
      <c r="U2194">
        <f ca="1">AVERAGE(T$2:T2194)</f>
        <v>30.17728826773628</v>
      </c>
    </row>
    <row r="2195" spans="1:21" x14ac:dyDescent="0.25">
      <c r="A2195" s="75" t="s">
        <v>5</v>
      </c>
      <c r="B2195">
        <v>0.69696969696969702</v>
      </c>
      <c r="C2195" s="76" t="s">
        <v>88</v>
      </c>
      <c r="E2195">
        <f t="shared" ca="1" si="68"/>
        <v>3.0991982246744931E-2</v>
      </c>
      <c r="F2195">
        <v>0.72527472527472536</v>
      </c>
      <c r="G2195">
        <f>AVERAGE(F$2:F2195)</f>
        <v>38092.011706360179</v>
      </c>
      <c r="T2195">
        <f t="shared" ca="1" si="69"/>
        <v>5.5872574620436275</v>
      </c>
      <c r="U2195">
        <f ca="1">AVERAGE(T$2:T2195)</f>
        <v>30.166080414132956</v>
      </c>
    </row>
    <row r="2196" spans="1:21" x14ac:dyDescent="0.25">
      <c r="A2196" s="75" t="s">
        <v>5</v>
      </c>
      <c r="B2196">
        <v>0.88657844990548207</v>
      </c>
      <c r="C2196" s="76" t="s">
        <v>89</v>
      </c>
      <c r="E2196">
        <f t="shared" ca="1" si="68"/>
        <v>0.5469140190346734</v>
      </c>
      <c r="F2196">
        <v>19.408163265306122</v>
      </c>
      <c r="G2196">
        <f>AVERAGE(F$2:F2196)</f>
        <v>38074.666556682234</v>
      </c>
      <c r="T2196">
        <f t="shared" ca="1" si="69"/>
        <v>3.3861931453181895</v>
      </c>
      <c r="U2196">
        <f ca="1">AVERAGE(T$2:T2196)</f>
        <v>30.15388000991026</v>
      </c>
    </row>
    <row r="2197" spans="1:21" x14ac:dyDescent="0.25">
      <c r="A2197" s="75" t="s">
        <v>5</v>
      </c>
      <c r="B2197">
        <v>8.2316770802340414E-3</v>
      </c>
      <c r="C2197" s="76" t="s">
        <v>90</v>
      </c>
      <c r="E2197">
        <f t="shared" ca="1" si="68"/>
        <v>0.86370487299803034</v>
      </c>
      <c r="F2197">
        <v>27141.857142857141</v>
      </c>
      <c r="G2197">
        <f>AVERAGE(F$2:F2197)</f>
        <v>38069.688046020194</v>
      </c>
      <c r="T2197">
        <f t="shared" ca="1" si="69"/>
        <v>2.2343996112501046</v>
      </c>
      <c r="U2197">
        <f ca="1">AVERAGE(T$2:T2197)</f>
        <v>30.14116622102198</v>
      </c>
    </row>
    <row r="2198" spans="1:21" x14ac:dyDescent="0.25">
      <c r="A2198" s="75" t="s">
        <v>5</v>
      </c>
      <c r="B2198">
        <v>0.12739571589627957</v>
      </c>
      <c r="C2198" s="76" t="s">
        <v>91</v>
      </c>
      <c r="E2198">
        <f t="shared" ca="1" si="68"/>
        <v>0.84829029758215224</v>
      </c>
      <c r="F2198">
        <v>0.92927864214992928</v>
      </c>
      <c r="G2198">
        <f>AVERAGE(F$2:F2198)</f>
        <v>38052.360436203453</v>
      </c>
      <c r="T2198">
        <f t="shared" ca="1" si="69"/>
        <v>3.5059621024069565</v>
      </c>
      <c r="U2198">
        <f ca="1">AVERAGE(T$2:T2198)</f>
        <v>30.129042778091343</v>
      </c>
    </row>
    <row r="2199" spans="1:21" x14ac:dyDescent="0.25">
      <c r="B2199">
        <v>0.26829268292682928</v>
      </c>
      <c r="C2199" s="76" t="s">
        <v>81</v>
      </c>
      <c r="E2199">
        <f t="shared" ca="1" si="68"/>
        <v>0.40341083256406751</v>
      </c>
      <c r="F2199">
        <v>8.1081081081081086E-2</v>
      </c>
      <c r="G2199">
        <f>AVERAGE(F$2:F2199)</f>
        <v>38035.048207197484</v>
      </c>
      <c r="T2199">
        <f t="shared" ca="1" si="69"/>
        <v>231.06820410793912</v>
      </c>
      <c r="U2199">
        <f ca="1">AVERAGE(T$2:T2199)</f>
        <v>30.220461868778262</v>
      </c>
    </row>
    <row r="2200" spans="1:21" x14ac:dyDescent="0.25">
      <c r="A2200" s="75" t="s">
        <v>6</v>
      </c>
      <c r="B2200">
        <v>0.69788519637462232</v>
      </c>
      <c r="C2200" s="76" t="s">
        <v>82</v>
      </c>
      <c r="E2200">
        <f t="shared" ca="1" si="68"/>
        <v>4.1929284128819355E-2</v>
      </c>
      <c r="F2200">
        <v>0.16666666666666666</v>
      </c>
      <c r="G2200">
        <f>AVERAGE(F$2:F2200)</f>
        <v>38017.751762658816</v>
      </c>
      <c r="T2200">
        <f t="shared" ca="1" si="69"/>
        <v>5.4556900400383057</v>
      </c>
      <c r="U2200">
        <f ca="1">AVERAGE(T$2:T2200)</f>
        <v>30.209200035295432</v>
      </c>
    </row>
    <row r="2201" spans="1:21" x14ac:dyDescent="0.25">
      <c r="A2201" s="75" t="s">
        <v>6</v>
      </c>
      <c r="B2201">
        <v>0.91176470588235292</v>
      </c>
      <c r="C2201" s="76" t="s">
        <v>83</v>
      </c>
      <c r="E2201">
        <f t="shared" ca="1" si="68"/>
        <v>0.32144075543780426</v>
      </c>
      <c r="F2201">
        <v>0.1111111111111111</v>
      </c>
      <c r="G2201">
        <f>AVERAGE(F$2:F2201)</f>
        <v>38000.471016908115</v>
      </c>
      <c r="T2201">
        <f t="shared" ca="1" si="69"/>
        <v>8.9237983285480773</v>
      </c>
      <c r="U2201">
        <f ca="1">AVERAGE(T$2:T2201)</f>
        <v>30.199524852701455</v>
      </c>
    </row>
    <row r="2202" spans="1:21" x14ac:dyDescent="0.25">
      <c r="A2202" s="75" t="s">
        <v>6</v>
      </c>
      <c r="B2202">
        <v>5.2631578947368356E-2</v>
      </c>
      <c r="C2202" s="76" t="s">
        <v>84</v>
      </c>
      <c r="E2202">
        <f t="shared" ca="1" si="68"/>
        <v>0.25218701352630535</v>
      </c>
      <c r="F2202">
        <v>0.88888888888888884</v>
      </c>
      <c r="G2202">
        <f>AVERAGE(F$2:F2202)</f>
        <v>37983.206327163447</v>
      </c>
      <c r="T2202">
        <f t="shared" ca="1" si="69"/>
        <v>5.7725445452711819</v>
      </c>
      <c r="U2202">
        <f ca="1">AVERAGE(T$2:T2202)</f>
        <v>30.188426724438195</v>
      </c>
    </row>
    <row r="2203" spans="1:21" x14ac:dyDescent="0.25">
      <c r="A2203" s="75" t="s">
        <v>6</v>
      </c>
      <c r="B2203">
        <v>0</v>
      </c>
      <c r="C2203" s="76" t="s">
        <v>85</v>
      </c>
      <c r="E2203">
        <f t="shared" ca="1" si="68"/>
        <v>0.15164875142832079</v>
      </c>
      <c r="F2203">
        <v>6.2500000000000056E-2</v>
      </c>
      <c r="G2203">
        <f>AVERAGE(F$2:F2203)</f>
        <v>37965.956943045749</v>
      </c>
      <c r="T2203">
        <f t="shared" ca="1" si="69"/>
        <v>2.1039918601323659</v>
      </c>
      <c r="U2203">
        <f ca="1">AVERAGE(T$2:T2203)</f>
        <v>30.175672666824976</v>
      </c>
    </row>
    <row r="2204" spans="1:21" x14ac:dyDescent="0.25">
      <c r="A2204" s="75" t="s">
        <v>6</v>
      </c>
      <c r="B2204">
        <v>0.6</v>
      </c>
      <c r="C2204" s="76" t="s">
        <v>86</v>
      </c>
      <c r="E2204">
        <f t="shared" ca="1" si="68"/>
        <v>0.1695165125714122</v>
      </c>
      <c r="F2204">
        <v>1.0893246187363835E-3</v>
      </c>
      <c r="G2204">
        <f>AVERAGE(F$2:F2204)</f>
        <v>37948.723190956</v>
      </c>
      <c r="T2204">
        <f t="shared" ca="1" si="69"/>
        <v>13.161780547028275</v>
      </c>
      <c r="U2204">
        <f ca="1">AVERAGE(T$2:T2204)</f>
        <v>30.167949610937644</v>
      </c>
    </row>
    <row r="2205" spans="1:21" x14ac:dyDescent="0.25">
      <c r="A2205" s="75" t="s">
        <v>6</v>
      </c>
      <c r="B2205">
        <v>0.97826086956521752</v>
      </c>
      <c r="C2205" s="76" t="s">
        <v>87</v>
      </c>
      <c r="E2205">
        <f t="shared" ca="1" si="68"/>
        <v>0.3690824525431069</v>
      </c>
      <c r="F2205">
        <v>8.6956521739130391E-2</v>
      </c>
      <c r="G2205">
        <f>AVERAGE(F$2:F2205)</f>
        <v>37931.505116439461</v>
      </c>
      <c r="T2205">
        <f t="shared" ca="1" si="69"/>
        <v>2.8783253258602808</v>
      </c>
      <c r="U2205">
        <f ca="1">AVERAGE(T$2:T2205)</f>
        <v>30.15556774873933</v>
      </c>
    </row>
    <row r="2206" spans="1:21" x14ac:dyDescent="0.25">
      <c r="A2206" s="75" t="s">
        <v>6</v>
      </c>
      <c r="B2206">
        <v>0.96363636363636362</v>
      </c>
      <c r="C2206" s="76" t="s">
        <v>88</v>
      </c>
      <c r="E2206">
        <f t="shared" ca="1" si="68"/>
        <v>0.83626379850777877</v>
      </c>
      <c r="F2206">
        <v>25.530612244897959</v>
      </c>
      <c r="G2206">
        <f>AVERAGE(F$2:F2206)</f>
        <v>37914.314198296968</v>
      </c>
      <c r="T2206">
        <f t="shared" ca="1" si="69"/>
        <v>3.9785339572344816</v>
      </c>
      <c r="U2206">
        <f ca="1">AVERAGE(T$2:T2206)</f>
        <v>30.14369607808559</v>
      </c>
    </row>
    <row r="2207" spans="1:21" x14ac:dyDescent="0.25">
      <c r="A2207" s="75" t="s">
        <v>6</v>
      </c>
      <c r="B2207">
        <v>0.98109640831758038</v>
      </c>
      <c r="C2207" s="76" t="s">
        <v>89</v>
      </c>
      <c r="E2207">
        <f t="shared" ca="1" si="68"/>
        <v>7.3149007517131603E-2</v>
      </c>
      <c r="F2207">
        <v>2.0612244897959182</v>
      </c>
      <c r="G2207">
        <f>AVERAGE(F$2:F2207)</f>
        <v>37897.128226867324</v>
      </c>
      <c r="T2207">
        <f t="shared" ca="1" si="69"/>
        <v>2.1958665909802808</v>
      </c>
      <c r="U2207">
        <f ca="1">AVERAGE(T$2:T2207)</f>
        <v>30.131027071065141</v>
      </c>
    </row>
    <row r="2208" spans="1:21" x14ac:dyDescent="0.25">
      <c r="A2208" s="75" t="s">
        <v>6</v>
      </c>
      <c r="B2208">
        <v>8.2316770802340414E-3</v>
      </c>
      <c r="C2208" s="76" t="s">
        <v>90</v>
      </c>
      <c r="E2208">
        <f t="shared" ca="1" si="68"/>
        <v>0.43141734395685249</v>
      </c>
      <c r="F2208">
        <v>0.37275889751137281</v>
      </c>
      <c r="G2208">
        <f>AVERAGE(F$2:F2208)</f>
        <v>37879.957064444134</v>
      </c>
      <c r="T2208">
        <f t="shared" ca="1" si="69"/>
        <v>28.053633680644332</v>
      </c>
      <c r="U2208">
        <f ca="1">AVERAGE(T$2:T2208)</f>
        <v>30.130085796307359</v>
      </c>
    </row>
    <row r="2209" spans="1:21" x14ac:dyDescent="0.25">
      <c r="A2209" s="75" t="s">
        <v>6</v>
      </c>
      <c r="B2209">
        <v>0.10484780157835397</v>
      </c>
      <c r="C2209" s="76" t="s">
        <v>91</v>
      </c>
      <c r="E2209">
        <f t="shared" ca="1" si="68"/>
        <v>0.35759771185634126</v>
      </c>
      <c r="F2209">
        <v>0.80082987551867224</v>
      </c>
      <c r="G2209">
        <f>AVERAGE(F$2:F2209)</f>
        <v>37862.801649482826</v>
      </c>
      <c r="T2209">
        <f t="shared" ca="1" si="69"/>
        <v>3.7964891506432203</v>
      </c>
      <c r="U2209">
        <f ca="1">AVERAGE(T$2:T2209)</f>
        <v>30.11815934855117</v>
      </c>
    </row>
    <row r="2210" spans="1:21" x14ac:dyDescent="0.25">
      <c r="B2210">
        <v>3.8780487804878048</v>
      </c>
      <c r="C2210" s="76" t="s">
        <v>81</v>
      </c>
      <c r="E2210">
        <f t="shared" ca="1" si="68"/>
        <v>4.935729148069834E-2</v>
      </c>
      <c r="F2210">
        <v>9.9009900990099011E-3</v>
      </c>
      <c r="G2210">
        <f>AVERAGE(F$2:F2210)</f>
        <v>37845.661408763728</v>
      </c>
      <c r="T2210">
        <f t="shared" ca="1" si="69"/>
        <v>3.717857576659275</v>
      </c>
      <c r="U2210">
        <f ca="1">AVERAGE(T$2:T2210)</f>
        <v>30.106208102841848</v>
      </c>
    </row>
    <row r="2211" spans="1:21" x14ac:dyDescent="0.25">
      <c r="A2211" s="75" t="s">
        <v>7</v>
      </c>
      <c r="B2211">
        <v>0.69788519637462232</v>
      </c>
      <c r="C2211" s="76" t="s">
        <v>82</v>
      </c>
      <c r="E2211">
        <f t="shared" ca="1" si="68"/>
        <v>0.21363794526177726</v>
      </c>
      <c r="F2211">
        <v>1</v>
      </c>
      <c r="G2211">
        <f>AVERAGE(F$2:F2211)</f>
        <v>37828.537127583288</v>
      </c>
      <c r="T2211">
        <f t="shared" ca="1" si="69"/>
        <v>57.765510900454004</v>
      </c>
      <c r="U2211">
        <f ca="1">AVERAGE(T$2:T2211)</f>
        <v>30.118723624469727</v>
      </c>
    </row>
    <row r="2212" spans="1:21" x14ac:dyDescent="0.25">
      <c r="A2212" s="75" t="s">
        <v>7</v>
      </c>
      <c r="B2212">
        <v>0.17647058823529413</v>
      </c>
      <c r="C2212" s="76" t="s">
        <v>83</v>
      </c>
      <c r="E2212">
        <f t="shared" ca="1" si="68"/>
        <v>0.64227242334921975</v>
      </c>
      <c r="F2212">
        <v>0.7142857142857143</v>
      </c>
      <c r="G2212">
        <f>AVERAGE(F$2:F2212)</f>
        <v>37811.428207256802</v>
      </c>
      <c r="T2212">
        <f t="shared" ca="1" si="69"/>
        <v>7.3429864944983514</v>
      </c>
      <c r="U2212">
        <f ca="1">AVERAGE(T$2:T2212)</f>
        <v>30.108422522194751</v>
      </c>
    </row>
    <row r="2213" spans="1:21" x14ac:dyDescent="0.25">
      <c r="A2213" s="75" t="s">
        <v>7</v>
      </c>
      <c r="B2213">
        <v>0.52631578947368418</v>
      </c>
      <c r="C2213" s="76" t="s">
        <v>84</v>
      </c>
      <c r="E2213">
        <f t="shared" ca="1" si="68"/>
        <v>0.26724724717674586</v>
      </c>
      <c r="F2213">
        <v>0.625</v>
      </c>
      <c r="G2213">
        <f>AVERAGE(F$2:F2213)</f>
        <v>37794.334715752615</v>
      </c>
      <c r="T2213">
        <f t="shared" ca="1" si="69"/>
        <v>3.269859914279527</v>
      </c>
      <c r="U2213">
        <f ca="1">AVERAGE(T$2:T2213)</f>
        <v>30.096289356458801</v>
      </c>
    </row>
    <row r="2214" spans="1:21" x14ac:dyDescent="0.25">
      <c r="A2214" s="75" t="s">
        <v>7</v>
      </c>
      <c r="B2214">
        <v>0.8571428571428571</v>
      </c>
      <c r="C2214" s="76" t="s">
        <v>85</v>
      </c>
      <c r="E2214">
        <f t="shared" ca="1" si="68"/>
        <v>0.23290380181876458</v>
      </c>
      <c r="F2214">
        <v>2.5974025974025997E-2</v>
      </c>
      <c r="G2214">
        <f>AVERAGE(F$2:F2214)</f>
        <v>37777.256401815997</v>
      </c>
      <c r="T2214">
        <f t="shared" ca="1" si="69"/>
        <v>2.7951004630841134</v>
      </c>
      <c r="U2214">
        <f ca="1">AVERAGE(T$2:T2214)</f>
        <v>30.083952624017151</v>
      </c>
    </row>
    <row r="2215" spans="1:21" x14ac:dyDescent="0.25">
      <c r="A2215" s="75" t="s">
        <v>7</v>
      </c>
      <c r="B2215">
        <v>1</v>
      </c>
      <c r="C2215" s="76" t="s">
        <v>86</v>
      </c>
      <c r="E2215">
        <f t="shared" ca="1" si="68"/>
        <v>0.64382385475899673</v>
      </c>
      <c r="F2215">
        <v>7.462686567164179E-3</v>
      </c>
      <c r="G2215">
        <f>AVERAGE(F$2:F2215)</f>
        <v>37760.193507082877</v>
      </c>
      <c r="T2215">
        <f t="shared" ca="1" si="69"/>
        <v>38.547920470145854</v>
      </c>
      <c r="U2215">
        <f ca="1">AVERAGE(T$2:T2215)</f>
        <v>30.087775554390287</v>
      </c>
    </row>
    <row r="2216" spans="1:21" x14ac:dyDescent="0.25">
      <c r="A2216" s="75" t="s">
        <v>7</v>
      </c>
      <c r="B2216">
        <v>1.173913043478261</v>
      </c>
      <c r="C2216" s="76" t="s">
        <v>87</v>
      </c>
      <c r="E2216">
        <f t="shared" ca="1" si="68"/>
        <v>0.95763034971665628</v>
      </c>
      <c r="F2216">
        <v>0.25925925925925924</v>
      </c>
      <c r="G2216">
        <f>AVERAGE(F$2:F2216)</f>
        <v>37743.14613270462</v>
      </c>
      <c r="T2216">
        <f t="shared" ca="1" si="69"/>
        <v>40.49616634850976</v>
      </c>
      <c r="U2216">
        <f ca="1">AVERAGE(T$2:T2216)</f>
        <v>30.092474602152873</v>
      </c>
    </row>
    <row r="2217" spans="1:21" x14ac:dyDescent="0.25">
      <c r="A2217" s="75" t="s">
        <v>7</v>
      </c>
      <c r="B2217">
        <v>0.21212121212121213</v>
      </c>
      <c r="C2217" s="76" t="s">
        <v>88</v>
      </c>
      <c r="E2217">
        <f t="shared" ca="1" si="68"/>
        <v>0.67802677992821436</v>
      </c>
      <c r="F2217">
        <v>0.39393939393939392</v>
      </c>
      <c r="G2217">
        <f>AVERAGE(F$2:F2217)</f>
        <v>37726.114204819554</v>
      </c>
      <c r="T2217">
        <f t="shared" ca="1" si="69"/>
        <v>3.2171313026231565</v>
      </c>
      <c r="U2217">
        <f ca="1">AVERAGE(T$2:T2217)</f>
        <v>30.080346739653081</v>
      </c>
    </row>
    <row r="2218" spans="1:21" x14ac:dyDescent="0.25">
      <c r="A2218" s="75" t="s">
        <v>7</v>
      </c>
      <c r="B2218">
        <v>0.81096408317580337</v>
      </c>
      <c r="C2218" s="76" t="s">
        <v>89</v>
      </c>
      <c r="E2218">
        <f t="shared" ca="1" si="68"/>
        <v>0.45980612277834865</v>
      </c>
      <c r="F2218">
        <v>0.3917274939172749</v>
      </c>
      <c r="G2218">
        <f>AVERAGE(F$2:F2218)</f>
        <v>37709.097640779262</v>
      </c>
      <c r="T2218">
        <f t="shared" ca="1" si="69"/>
        <v>3.0524534696936008</v>
      </c>
      <c r="U2218">
        <f ca="1">AVERAGE(T$2:T2218)</f>
        <v>30.068155538358557</v>
      </c>
    </row>
    <row r="2219" spans="1:21" x14ac:dyDescent="0.25">
      <c r="A2219" s="75" t="s">
        <v>7</v>
      </c>
      <c r="B2219">
        <v>0.10740850937221064</v>
      </c>
      <c r="C2219" s="76" t="s">
        <v>90</v>
      </c>
      <c r="E2219">
        <f t="shared" ca="1" si="68"/>
        <v>0.89103834146206573</v>
      </c>
      <c r="F2219">
        <v>3.1373802535863388E-2</v>
      </c>
      <c r="G2219">
        <f>AVERAGE(F$2:F2219)</f>
        <v>37692.096258332473</v>
      </c>
      <c r="T2219">
        <f t="shared" ca="1" si="69"/>
        <v>2.495985292998125</v>
      </c>
      <c r="U2219">
        <f ca="1">AVERAGE(T$2:T2219)</f>
        <v>30.055724442666332</v>
      </c>
    </row>
    <row r="2220" spans="1:21" x14ac:dyDescent="0.25">
      <c r="A2220" s="75" t="s">
        <v>7</v>
      </c>
      <c r="B2220">
        <v>1.4656144306651603E-2</v>
      </c>
      <c r="C2220" s="76" t="s">
        <v>91</v>
      </c>
      <c r="E2220">
        <f t="shared" ca="1" si="68"/>
        <v>0.70894964377525427</v>
      </c>
      <c r="F2220">
        <v>1.7777777777777777</v>
      </c>
      <c r="G2220">
        <f>AVERAGE(F$2:F2220)</f>
        <v>37675.110986371881</v>
      </c>
      <c r="T2220">
        <f t="shared" ca="1" si="69"/>
        <v>6.8088686534713663</v>
      </c>
      <c r="U2220">
        <f ca="1">AVERAGE(T$2:T2220)</f>
        <v>30.045248166961425</v>
      </c>
    </row>
    <row r="2221" spans="1:21" x14ac:dyDescent="0.25">
      <c r="B2221">
        <v>0.26829268292682928</v>
      </c>
      <c r="C2221" s="76" t="s">
        <v>81</v>
      </c>
      <c r="E2221">
        <f t="shared" ca="1" si="68"/>
        <v>0.76605043754930602</v>
      </c>
      <c r="F2221">
        <v>0.25925925925925924</v>
      </c>
      <c r="G2221">
        <f>AVERAGE(F$2:F2221)</f>
        <v>37658.140332440744</v>
      </c>
      <c r="T2221">
        <f t="shared" ca="1" si="69"/>
        <v>3.3212228194074198</v>
      </c>
      <c r="U2221">
        <f ca="1">AVERAGE(T$2:T2221)</f>
        <v>30.033210317705766</v>
      </c>
    </row>
    <row r="2222" spans="1:21" x14ac:dyDescent="0.25">
      <c r="A2222" s="75" t="s">
        <v>8</v>
      </c>
      <c r="B2222">
        <v>0.39577039274924469</v>
      </c>
      <c r="C2222" s="76" t="s">
        <v>82</v>
      </c>
      <c r="E2222">
        <f t="shared" ca="1" si="68"/>
        <v>0.30606983409578392</v>
      </c>
      <c r="F2222">
        <v>0.71499999999999997</v>
      </c>
      <c r="G2222">
        <f>AVERAGE(F$2:F2222)</f>
        <v>37641.18516569944</v>
      </c>
      <c r="T2222">
        <f t="shared" ca="1" si="69"/>
        <v>5.9222452504691203</v>
      </c>
      <c r="U2222">
        <f ca="1">AVERAGE(T$2:T2222)</f>
        <v>30.022354412677743</v>
      </c>
    </row>
    <row r="2223" spans="1:21" x14ac:dyDescent="0.25">
      <c r="A2223" s="75" t="s">
        <v>8</v>
      </c>
      <c r="B2223">
        <v>0.47058823529411764</v>
      </c>
      <c r="C2223" s="76" t="s">
        <v>83</v>
      </c>
      <c r="E2223">
        <f t="shared" ca="1" si="68"/>
        <v>0.37039499876456472</v>
      </c>
      <c r="F2223">
        <v>0</v>
      </c>
      <c r="G2223">
        <f>AVERAGE(F$2:F2223)</f>
        <v>37624.244938352138</v>
      </c>
      <c r="T2223">
        <f t="shared" ca="1" si="69"/>
        <v>4.0235482466239478</v>
      </c>
      <c r="U2223">
        <f ca="1">AVERAGE(T$2:T2223)</f>
        <v>30.010653779839732</v>
      </c>
    </row>
    <row r="2224" spans="1:21" x14ac:dyDescent="0.25">
      <c r="A2224" s="75" t="s">
        <v>8</v>
      </c>
      <c r="B2224">
        <v>0.36842105263157893</v>
      </c>
      <c r="C2224" s="76" t="s">
        <v>84</v>
      </c>
      <c r="E2224">
        <f t="shared" ca="1" si="68"/>
        <v>0.2722719933162504</v>
      </c>
      <c r="F2224">
        <v>8.6956521739130391E-2</v>
      </c>
      <c r="G2224">
        <f>AVERAGE(F$2:F2224)</f>
        <v>37607.319990991891</v>
      </c>
      <c r="T2224">
        <f t="shared" ca="1" si="69"/>
        <v>232.76801120374674</v>
      </c>
      <c r="U2224">
        <f ca="1">AVERAGE(T$2:T2224)</f>
        <v>30.101862667569787</v>
      </c>
    </row>
    <row r="2225" spans="1:21" x14ac:dyDescent="0.25">
      <c r="A2225" s="75" t="s">
        <v>8</v>
      </c>
      <c r="B2225">
        <v>6.1428571428571432</v>
      </c>
      <c r="C2225" s="76" t="s">
        <v>85</v>
      </c>
      <c r="E2225">
        <f t="shared" ca="1" si="68"/>
        <v>0.68757073459603602</v>
      </c>
      <c r="F2225">
        <v>0.5</v>
      </c>
      <c r="G2225">
        <f>AVERAGE(F$2:F2225)</f>
        <v>37590.410449629031</v>
      </c>
      <c r="T2225">
        <f t="shared" ca="1" si="69"/>
        <v>4.1310495319952736</v>
      </c>
      <c r="U2225">
        <f ca="1">AVERAGE(T$2:T2225)</f>
        <v>30.090185143677889</v>
      </c>
    </row>
    <row r="2226" spans="1:21" x14ac:dyDescent="0.25">
      <c r="A2226" s="75" t="s">
        <v>8</v>
      </c>
      <c r="B2226">
        <v>1.8</v>
      </c>
      <c r="C2226" s="76" t="s">
        <v>86</v>
      </c>
      <c r="E2226">
        <f t="shared" ca="1" si="68"/>
        <v>0.34956037501157566</v>
      </c>
      <c r="F2226">
        <v>3.3936731107205618</v>
      </c>
      <c r="G2226">
        <f>AVERAGE(F$2:F2226)</f>
        <v>37573.517408381158</v>
      </c>
      <c r="T2226">
        <f t="shared" ca="1" si="69"/>
        <v>2692.4527758492891</v>
      </c>
      <c r="U2226">
        <f ca="1">AVERAGE(T$2:T2226)</f>
        <v>31.286752600174793</v>
      </c>
    </row>
    <row r="2227" spans="1:21" x14ac:dyDescent="0.25">
      <c r="A2227" s="75" t="s">
        <v>8</v>
      </c>
      <c r="B2227">
        <v>3.347826086956522</v>
      </c>
      <c r="C2227" s="76" t="s">
        <v>87</v>
      </c>
      <c r="E2227">
        <f t="shared" ca="1" si="68"/>
        <v>0.85303831799255037</v>
      </c>
      <c r="F2227">
        <v>0.11764705882352941</v>
      </c>
      <c r="G2227">
        <f>AVERAGE(F$2:F2227)</f>
        <v>37556.638073358095</v>
      </c>
      <c r="T2227">
        <f t="shared" ca="1" si="69"/>
        <v>2.0364002076609697</v>
      </c>
      <c r="U2227">
        <f ca="1">AVERAGE(T$2:T2227)</f>
        <v>31.27361228014222</v>
      </c>
    </row>
    <row r="2228" spans="1:21" x14ac:dyDescent="0.25">
      <c r="A2228" s="75" t="s">
        <v>8</v>
      </c>
      <c r="B2228">
        <v>0.84848484848484851</v>
      </c>
      <c r="C2228" s="76" t="s">
        <v>88</v>
      </c>
      <c r="E2228">
        <f t="shared" ca="1" si="68"/>
        <v>0.19080415797343508</v>
      </c>
      <c r="F2228">
        <v>0.33333333333333331</v>
      </c>
      <c r="G2228">
        <f>AVERAGE(F$2:F2228)</f>
        <v>37539.773993995717</v>
      </c>
      <c r="T2228">
        <f t="shared" ca="1" si="69"/>
        <v>5.4521435959916564</v>
      </c>
      <c r="U2228">
        <f ca="1">AVERAGE(T$2:T2228)</f>
        <v>31.262017547908656</v>
      </c>
    </row>
    <row r="2229" spans="1:21" x14ac:dyDescent="0.25">
      <c r="A2229" s="75" t="s">
        <v>8</v>
      </c>
      <c r="B2229">
        <v>0.62192816635160686</v>
      </c>
      <c r="C2229" s="76" t="s">
        <v>89</v>
      </c>
      <c r="E2229">
        <f t="shared" ca="1" si="68"/>
        <v>0.92504946416754275</v>
      </c>
      <c r="F2229">
        <v>6.571936056838372E-2</v>
      </c>
      <c r="G2229">
        <f>AVERAGE(F$2:F2229)</f>
        <v>37522.924932831156</v>
      </c>
      <c r="T2229">
        <f t="shared" ca="1" si="69"/>
        <v>2.0811067726257031</v>
      </c>
      <c r="U2229">
        <f ca="1">AVERAGE(T$2:T2229)</f>
        <v>31.248920191187256</v>
      </c>
    </row>
    <row r="2230" spans="1:21" x14ac:dyDescent="0.25">
      <c r="A2230" s="75" t="s">
        <v>8</v>
      </c>
      <c r="B2230">
        <v>9.0945155211742554E-2</v>
      </c>
      <c r="C2230" s="76" t="s">
        <v>90</v>
      </c>
      <c r="E2230">
        <f t="shared" ca="1" si="68"/>
        <v>0.69622495096420756</v>
      </c>
      <c r="F2230">
        <v>1</v>
      </c>
      <c r="G2230">
        <f>AVERAGE(F$2:F2230)</f>
        <v>37506.091408859502</v>
      </c>
      <c r="T2230">
        <f t="shared" ca="1" si="69"/>
        <v>19.830381003241513</v>
      </c>
      <c r="U2230">
        <f ca="1">AVERAGE(T$2:T2230)</f>
        <v>31.243797472843628</v>
      </c>
    </row>
    <row r="2231" spans="1:21" x14ac:dyDescent="0.25">
      <c r="A2231" s="75" t="s">
        <v>8</v>
      </c>
      <c r="B2231">
        <v>0.15445321307779034</v>
      </c>
      <c r="C2231" s="76" t="s">
        <v>91</v>
      </c>
      <c r="E2231">
        <f t="shared" ca="1" si="68"/>
        <v>0.81510752104625928</v>
      </c>
      <c r="F2231">
        <v>1.4213075060532687</v>
      </c>
      <c r="G2231">
        <f>AVERAGE(F$2:F2231)</f>
        <v>37489.273171145884</v>
      </c>
      <c r="T2231">
        <f t="shared" ca="1" si="69"/>
        <v>4.1017333735795631</v>
      </c>
      <c r="U2231">
        <f ca="1">AVERAGE(T$2:T2231)</f>
        <v>31.231626143651134</v>
      </c>
    </row>
    <row r="2232" spans="1:21" x14ac:dyDescent="0.25">
      <c r="B2232">
        <v>1.4390243902439024</v>
      </c>
      <c r="C2232" s="76" t="s">
        <v>81</v>
      </c>
      <c r="E2232">
        <f t="shared" ca="1" si="68"/>
        <v>0.17269858684778383</v>
      </c>
      <c r="F2232">
        <v>0.34367541766109777</v>
      </c>
      <c r="G2232">
        <f>AVERAGE(F$2:F2232)</f>
        <v>37472.469527266134</v>
      </c>
      <c r="T2232">
        <f t="shared" ca="1" si="69"/>
        <v>3.5618838004285127</v>
      </c>
      <c r="U2232">
        <f ca="1">AVERAGE(T$2:T2232)</f>
        <v>31.219223749055338</v>
      </c>
    </row>
    <row r="2233" spans="1:21" x14ac:dyDescent="0.25">
      <c r="A2233" s="75" t="s">
        <v>9</v>
      </c>
      <c r="B2233">
        <v>0.39577039274924469</v>
      </c>
      <c r="C2233" s="76" t="s">
        <v>82</v>
      </c>
      <c r="E2233">
        <f t="shared" ca="1" si="68"/>
        <v>0.87679051526188212</v>
      </c>
      <c r="F2233">
        <v>0.2</v>
      </c>
      <c r="G2233">
        <f>AVERAGE(F$2:F2233)</f>
        <v>37455.680876044244</v>
      </c>
      <c r="T2233">
        <f t="shared" ca="1" si="69"/>
        <v>4.3010905854779189</v>
      </c>
      <c r="U2233">
        <f ca="1">AVERAGE(T$2:T2233)</f>
        <v>31.207163653551941</v>
      </c>
    </row>
    <row r="2234" spans="1:21" x14ac:dyDescent="0.25">
      <c r="A2234" s="75" t="s">
        <v>9</v>
      </c>
      <c r="B2234">
        <v>1.9411764705882353</v>
      </c>
      <c r="C2234" s="76" t="s">
        <v>83</v>
      </c>
      <c r="E2234">
        <f t="shared" ca="1" si="68"/>
        <v>0.41006025643417532</v>
      </c>
      <c r="F2234">
        <v>0.33333333333333331</v>
      </c>
      <c r="G2234">
        <f>AVERAGE(F$2:F2234)</f>
        <v>37438.907321390092</v>
      </c>
      <c r="T2234">
        <f t="shared" ca="1" si="69"/>
        <v>5881.0164926903644</v>
      </c>
      <c r="U2234">
        <f ca="1">AVERAGE(T$2:T2234)</f>
        <v>33.826872264853691</v>
      </c>
    </row>
    <row r="2235" spans="1:21" x14ac:dyDescent="0.25">
      <c r="A2235" s="75" t="s">
        <v>9</v>
      </c>
      <c r="B2235">
        <v>0.31578947368421045</v>
      </c>
      <c r="C2235" s="76" t="s">
        <v>84</v>
      </c>
      <c r="E2235">
        <f t="shared" ca="1" si="68"/>
        <v>0.94595176597838371</v>
      </c>
      <c r="F2235">
        <v>0.78</v>
      </c>
      <c r="G2235">
        <f>AVERAGE(F$2:F2235)</f>
        <v>37422.148983287414</v>
      </c>
      <c r="T2235">
        <f t="shared" ca="1" si="69"/>
        <v>4.0508286163772915</v>
      </c>
      <c r="U2235">
        <f ca="1">AVERAGE(T$2:T2235)</f>
        <v>33.813543686676219</v>
      </c>
    </row>
    <row r="2236" spans="1:21" x14ac:dyDescent="0.25">
      <c r="A2236" s="75" t="s">
        <v>9</v>
      </c>
      <c r="B2236">
        <v>1.8571428571428572</v>
      </c>
      <c r="C2236" s="76" t="s">
        <v>85</v>
      </c>
      <c r="E2236">
        <f t="shared" ca="1" si="68"/>
        <v>0.19758620588091469</v>
      </c>
      <c r="F2236">
        <v>0.24731182795698925</v>
      </c>
      <c r="G2236">
        <f>AVERAGE(F$2:F2236)</f>
        <v>37405.405403121214</v>
      </c>
      <c r="T2236">
        <f t="shared" ca="1" si="69"/>
        <v>3.4806513946413937</v>
      </c>
      <c r="U2236">
        <f ca="1">AVERAGE(T$2:T2236)</f>
        <v>33.799971922787165</v>
      </c>
    </row>
    <row r="2237" spans="1:21" x14ac:dyDescent="0.25">
      <c r="A2237" s="75" t="s">
        <v>9</v>
      </c>
      <c r="B2237">
        <v>2.2000000000000002</v>
      </c>
      <c r="C2237" s="76" t="s">
        <v>86</v>
      </c>
      <c r="E2237">
        <f t="shared" ca="1" si="68"/>
        <v>0.86453611723858781</v>
      </c>
      <c r="F2237">
        <v>0.26470588235294118</v>
      </c>
      <c r="G2237">
        <f>AVERAGE(F$2:F2237)</f>
        <v>37388.676807102769</v>
      </c>
      <c r="T2237">
        <f t="shared" ca="1" si="69"/>
        <v>30.988411683356457</v>
      </c>
      <c r="U2237">
        <f ca="1">AVERAGE(T$2:T2237)</f>
        <v>33.798714516597798</v>
      </c>
    </row>
    <row r="2238" spans="1:21" x14ac:dyDescent="0.25">
      <c r="A2238" s="75" t="s">
        <v>9</v>
      </c>
      <c r="B2238">
        <v>0.73913043478260887</v>
      </c>
      <c r="C2238" s="76" t="s">
        <v>87</v>
      </c>
      <c r="E2238">
        <f t="shared" ca="1" si="68"/>
        <v>0.64222525929498064</v>
      </c>
      <c r="F2238">
        <v>9.0909090909090912E-2</v>
      </c>
      <c r="G2238">
        <f>AVERAGE(F$2:F2238)</f>
        <v>37371.963089669596</v>
      </c>
      <c r="T2238">
        <f t="shared" ca="1" si="69"/>
        <v>7.6260630503999662</v>
      </c>
      <c r="U2238">
        <f ca="1">AVERAGE(T$2:T2238)</f>
        <v>33.787014627699186</v>
      </c>
    </row>
    <row r="2239" spans="1:21" x14ac:dyDescent="0.25">
      <c r="A2239" s="75" t="s">
        <v>9</v>
      </c>
      <c r="B2239">
        <v>0.39393939393939392</v>
      </c>
      <c r="C2239" s="76" t="s">
        <v>88</v>
      </c>
      <c r="E2239">
        <f t="shared" ca="1" si="68"/>
        <v>0.71666482825892741</v>
      </c>
      <c r="F2239">
        <v>0.27007299270072993</v>
      </c>
      <c r="G2239">
        <f>AVERAGE(F$2:F2239)</f>
        <v>37355.264388589756</v>
      </c>
      <c r="T2239">
        <f t="shared" ca="1" si="69"/>
        <v>6.8929298985670897</v>
      </c>
      <c r="U2239">
        <f ca="1">AVERAGE(T$2:T2239)</f>
        <v>33.774997610393939</v>
      </c>
    </row>
    <row r="2240" spans="1:21" x14ac:dyDescent="0.25">
      <c r="A2240" s="75" t="s">
        <v>9</v>
      </c>
      <c r="B2240">
        <v>0.24385633270321361</v>
      </c>
      <c r="C2240" s="76" t="s">
        <v>89</v>
      </c>
      <c r="E2240">
        <f t="shared" ca="1" si="68"/>
        <v>0.55908727248781986</v>
      </c>
      <c r="F2240">
        <v>0.63265306122448983</v>
      </c>
      <c r="G2240">
        <f>AVERAGE(F$2:F2240)</f>
        <v>37338.580765661878</v>
      </c>
      <c r="T2240">
        <f t="shared" ca="1" si="69"/>
        <v>5.1176233896385757</v>
      </c>
      <c r="U2240">
        <f ca="1">AVERAGE(T$2:T2240)</f>
        <v>33.762198425837994</v>
      </c>
    </row>
    <row r="2241" spans="1:21" x14ac:dyDescent="0.25">
      <c r="A2241" s="75" t="s">
        <v>9</v>
      </c>
      <c r="B2241">
        <v>9.0945155211742554E-2</v>
      </c>
      <c r="C2241" s="76" t="s">
        <v>90</v>
      </c>
      <c r="E2241">
        <f t="shared" ca="1" si="68"/>
        <v>0.87273499345008587</v>
      </c>
      <c r="F2241">
        <v>0.70575692963752668</v>
      </c>
      <c r="G2241">
        <f>AVERAGE(F$2:F2241)</f>
        <v>37321.912071461549</v>
      </c>
      <c r="T2241">
        <f t="shared" ca="1" si="69"/>
        <v>10.046433146359352</v>
      </c>
      <c r="U2241">
        <f ca="1">AVERAGE(T$2:T2241)</f>
        <v>33.751611030623941</v>
      </c>
    </row>
    <row r="2242" spans="1:21" x14ac:dyDescent="0.25">
      <c r="A2242" s="75" t="s">
        <v>9</v>
      </c>
      <c r="B2242">
        <v>0.15445321307779034</v>
      </c>
      <c r="C2242" s="76" t="s">
        <v>91</v>
      </c>
      <c r="E2242">
        <f t="shared" ref="E2242:E2305" ca="1" si="70">RAND()</f>
        <v>0.21579865842525847</v>
      </c>
      <c r="F2242">
        <v>10.363636363636363</v>
      </c>
      <c r="G2242">
        <f>AVERAGE(F$2:F2242)</f>
        <v>37305.262563012155</v>
      </c>
      <c r="T2242">
        <f t="shared" ca="1" si="69"/>
        <v>18.82891123347979</v>
      </c>
      <c r="U2242">
        <f ca="1">AVERAGE(T$2:T2242)</f>
        <v>33.744952083815754</v>
      </c>
    </row>
    <row r="2243" spans="1:21" x14ac:dyDescent="0.25">
      <c r="B2243">
        <v>0.21951219512195122</v>
      </c>
      <c r="C2243" s="76" t="s">
        <v>81</v>
      </c>
      <c r="E2243">
        <f t="shared" ca="1" si="70"/>
        <v>0.45437327205217548</v>
      </c>
      <c r="F2243">
        <v>7.462686567164179E-3</v>
      </c>
      <c r="G2243">
        <f>AVERAGE(F$2:F2243)</f>
        <v>37288.623287766684</v>
      </c>
      <c r="T2243">
        <f t="shared" ref="T2243:T2306" ca="1" si="71">2*RAND()^-1</f>
        <v>2.458087947064719</v>
      </c>
      <c r="U2243">
        <f ca="1">AVERAGE(T$2:T2243)</f>
        <v>33.730997193478217</v>
      </c>
    </row>
    <row r="2244" spans="1:21" x14ac:dyDescent="0.25">
      <c r="A2244" s="75" t="s">
        <v>10</v>
      </c>
      <c r="B2244">
        <v>0.69788519637462232</v>
      </c>
      <c r="C2244" s="76" t="s">
        <v>82</v>
      </c>
      <c r="E2244">
        <f t="shared" ca="1" si="70"/>
        <v>0.3043028291961295</v>
      </c>
      <c r="F2244">
        <v>0.26829268292682923</v>
      </c>
      <c r="G2244">
        <f>AVERAGE(F$2:F2244)</f>
        <v>37271.998965432722</v>
      </c>
      <c r="T2244">
        <f t="shared" ca="1" si="71"/>
        <v>24.587213503068245</v>
      </c>
      <c r="U2244">
        <f ca="1">AVERAGE(T$2:T2244)</f>
        <v>33.72692060690202</v>
      </c>
    </row>
    <row r="2245" spans="1:21" x14ac:dyDescent="0.25">
      <c r="A2245" s="75" t="s">
        <v>10</v>
      </c>
      <c r="B2245">
        <v>0.41176470588235292</v>
      </c>
      <c r="C2245" s="76" t="s">
        <v>83</v>
      </c>
      <c r="E2245">
        <f t="shared" ca="1" si="70"/>
        <v>0.74608069594727189</v>
      </c>
      <c r="F2245">
        <v>0.70238095238095244</v>
      </c>
      <c r="G2245">
        <f>AVERAGE(F$2:F2245)</f>
        <v>37255.3896532293</v>
      </c>
      <c r="T2245">
        <f t="shared" ca="1" si="71"/>
        <v>2.9834510776254803</v>
      </c>
      <c r="U2245">
        <f ca="1">AVERAGE(T$2:T2245)</f>
        <v>33.713220308537814</v>
      </c>
    </row>
    <row r="2246" spans="1:21" x14ac:dyDescent="0.25">
      <c r="A2246" s="75" t="s">
        <v>10</v>
      </c>
      <c r="B2246">
        <v>0.26315789473684209</v>
      </c>
      <c r="C2246" s="76" t="s">
        <v>84</v>
      </c>
      <c r="E2246">
        <f t="shared" ca="1" si="70"/>
        <v>0.23028166344735668</v>
      </c>
      <c r="F2246">
        <v>0.5</v>
      </c>
      <c r="G2246">
        <f>AVERAGE(F$2:F2246)</f>
        <v>37238.795047593114</v>
      </c>
      <c r="T2246">
        <f t="shared" ca="1" si="71"/>
        <v>71.952843672382798</v>
      </c>
      <c r="U2246">
        <f ca="1">AVERAGE(T$2:T2246)</f>
        <v>33.730253548343534</v>
      </c>
    </row>
    <row r="2247" spans="1:21" x14ac:dyDescent="0.25">
      <c r="A2247" s="75" t="s">
        <v>10</v>
      </c>
      <c r="B2247">
        <v>1.1428571428571428</v>
      </c>
      <c r="C2247" s="76" t="s">
        <v>85</v>
      </c>
      <c r="E2247">
        <f t="shared" ca="1" si="70"/>
        <v>0.33154701280729271</v>
      </c>
      <c r="F2247">
        <v>0.92957746478873238</v>
      </c>
      <c r="G2247">
        <f>AVERAGE(F$2:F2247)</f>
        <v>37222.215410251119</v>
      </c>
      <c r="T2247">
        <f t="shared" ca="1" si="71"/>
        <v>2.0569254494194906</v>
      </c>
      <c r="U2247">
        <f ca="1">AVERAGE(T$2:T2247)</f>
        <v>33.716151443223801</v>
      </c>
    </row>
    <row r="2248" spans="1:21" x14ac:dyDescent="0.25">
      <c r="A2248" s="75" t="s">
        <v>10</v>
      </c>
      <c r="B2248">
        <v>0.98000000000000009</v>
      </c>
      <c r="C2248" s="76" t="s">
        <v>86</v>
      </c>
      <c r="E2248">
        <f t="shared" ca="1" si="70"/>
        <v>0.59881881493778388</v>
      </c>
      <c r="F2248">
        <v>0.25000000000000011</v>
      </c>
      <c r="G2248">
        <f>AVERAGE(F$2:F2248)</f>
        <v>37205.650227603037</v>
      </c>
      <c r="T2248">
        <f t="shared" ca="1" si="71"/>
        <v>2.3979908100513412</v>
      </c>
      <c r="U2248">
        <f ca="1">AVERAGE(T$2:T2248)</f>
        <v>33.702213677031907</v>
      </c>
    </row>
    <row r="2249" spans="1:21" x14ac:dyDescent="0.25">
      <c r="A2249" s="75" t="s">
        <v>10</v>
      </c>
      <c r="B2249">
        <v>0.34782608695652167</v>
      </c>
      <c r="C2249" s="76" t="s">
        <v>87</v>
      </c>
      <c r="E2249">
        <f t="shared" ca="1" si="70"/>
        <v>0.675008383012909</v>
      </c>
      <c r="F2249">
        <v>4</v>
      </c>
      <c r="G2249">
        <f>AVERAGE(F$2:F2249)</f>
        <v>37189.101450811395</v>
      </c>
      <c r="T2249">
        <f t="shared" ca="1" si="71"/>
        <v>2.4507807363414855</v>
      </c>
      <c r="U2249">
        <f ca="1">AVERAGE(T$2:T2249)</f>
        <v>33.688311794051174</v>
      </c>
    </row>
    <row r="2250" spans="1:21" x14ac:dyDescent="0.25">
      <c r="A2250" s="75" t="s">
        <v>10</v>
      </c>
      <c r="B2250">
        <v>0.72727272727272729</v>
      </c>
      <c r="C2250" s="76" t="s">
        <v>88</v>
      </c>
      <c r="E2250">
        <f t="shared" ca="1" si="70"/>
        <v>0.99213625415917928</v>
      </c>
      <c r="F2250">
        <v>5.666666666666667</v>
      </c>
      <c r="G2250">
        <f>AVERAGE(F$2:F2250)</f>
        <v>37172.568131654378</v>
      </c>
      <c r="T2250">
        <f t="shared" ca="1" si="71"/>
        <v>2.5330607530637073</v>
      </c>
      <c r="U2250">
        <f ca="1">AVERAGE(T$2:T2250)</f>
        <v>33.674458858950693</v>
      </c>
    </row>
    <row r="2251" spans="1:21" x14ac:dyDescent="0.25">
      <c r="A2251" s="75" t="s">
        <v>10</v>
      </c>
      <c r="B2251">
        <v>0.84877126654064272</v>
      </c>
      <c r="C2251" s="76" t="s">
        <v>89</v>
      </c>
      <c r="E2251">
        <f t="shared" ca="1" si="70"/>
        <v>0.2019961450077673</v>
      </c>
      <c r="F2251">
        <v>0.5</v>
      </c>
      <c r="G2251">
        <f>AVERAGE(F$2:F2251)</f>
        <v>37156.047212484751</v>
      </c>
      <c r="T2251">
        <f t="shared" ca="1" si="71"/>
        <v>2.3172112427975793</v>
      </c>
      <c r="U2251">
        <f ca="1">AVERAGE(T$2:T2251)</f>
        <v>33.660522304454624</v>
      </c>
    </row>
    <row r="2252" spans="1:21" x14ac:dyDescent="0.25">
      <c r="A2252" s="75" t="s">
        <v>10</v>
      </c>
      <c r="B2252">
        <v>0.15699692551819894</v>
      </c>
      <c r="C2252" s="76" t="s">
        <v>90</v>
      </c>
      <c r="E2252">
        <f t="shared" ca="1" si="70"/>
        <v>0.26904748779426091</v>
      </c>
      <c r="F2252">
        <v>0.99960000000000004</v>
      </c>
      <c r="G2252">
        <f>AVERAGE(F$2:F2252)</f>
        <v>37139.541193998528</v>
      </c>
      <c r="T2252">
        <f t="shared" ca="1" si="71"/>
        <v>3.1032577973815214</v>
      </c>
      <c r="U2252">
        <f ca="1">AVERAGE(T$2:T2252)</f>
        <v>33.646947331328427</v>
      </c>
    </row>
    <row r="2253" spans="1:21" x14ac:dyDescent="0.25">
      <c r="A2253" s="75" t="s">
        <v>10</v>
      </c>
      <c r="B2253">
        <v>9.8083427282976351E-2</v>
      </c>
      <c r="C2253" s="76" t="s">
        <v>91</v>
      </c>
      <c r="E2253">
        <f t="shared" ca="1" si="70"/>
        <v>7.4380102033483775E-2</v>
      </c>
      <c r="F2253">
        <v>0.9885057471264368</v>
      </c>
      <c r="G2253">
        <f>AVERAGE(F$2:F2253)</f>
        <v>37123.049829572126</v>
      </c>
      <c r="T2253">
        <f t="shared" ca="1" si="71"/>
        <v>4.6460173810830883</v>
      </c>
      <c r="U2253">
        <f ca="1">AVERAGE(T$2:T2253)</f>
        <v>33.634069476110732</v>
      </c>
    </row>
    <row r="2254" spans="1:21" x14ac:dyDescent="0.25">
      <c r="A2254" s="75" t="s">
        <v>206</v>
      </c>
      <c r="B2254">
        <v>1</v>
      </c>
      <c r="C2254" s="76" t="s">
        <v>81</v>
      </c>
      <c r="E2254">
        <f t="shared" ca="1" si="70"/>
        <v>0.49574964011300382</v>
      </c>
      <c r="F2254">
        <v>0.33333333333333331</v>
      </c>
      <c r="G2254">
        <f>AVERAGE(F$2:F2254)</f>
        <v>37106.572813817023</v>
      </c>
      <c r="T2254">
        <f t="shared" ca="1" si="71"/>
        <v>5.5040172963649807</v>
      </c>
      <c r="U2254">
        <f ca="1">AVERAGE(T$2:T2254)</f>
        <v>33.621583878161438</v>
      </c>
    </row>
    <row r="2255" spans="1:21" x14ac:dyDescent="0.25">
      <c r="A2255" s="75" t="s">
        <v>1</v>
      </c>
      <c r="B2255">
        <v>1.3637686431429612</v>
      </c>
      <c r="C2255" s="76" t="s">
        <v>82</v>
      </c>
      <c r="E2255">
        <f t="shared" ca="1" si="70"/>
        <v>0.62744906309946824</v>
      </c>
      <c r="F2255">
        <v>1.2905287623474726</v>
      </c>
      <c r="G2255">
        <f>AVERAGE(F$2:F2255)</f>
        <v>37090.110842971837</v>
      </c>
      <c r="T2255">
        <f t="shared" ca="1" si="71"/>
        <v>15.511241694431519</v>
      </c>
      <c r="U2255">
        <f ca="1">AVERAGE(T$2:T2255)</f>
        <v>33.613549121203263</v>
      </c>
    </row>
    <row r="2256" spans="1:21" x14ac:dyDescent="0.25">
      <c r="A2256" s="75" t="s">
        <v>1</v>
      </c>
      <c r="B2256">
        <v>0.47368421052631576</v>
      </c>
      <c r="C2256" s="76" t="s">
        <v>83</v>
      </c>
      <c r="E2256">
        <f t="shared" ca="1" si="70"/>
        <v>0.24083455171896972</v>
      </c>
      <c r="F2256">
        <v>0.99804305283757333</v>
      </c>
      <c r="G2256">
        <f>AVERAGE(F$2:F2256)</f>
        <v>37073.66334283883</v>
      </c>
      <c r="T2256">
        <f t="shared" ca="1" si="71"/>
        <v>203.63573226723975</v>
      </c>
      <c r="U2256">
        <f ca="1">AVERAGE(T$2:T2256)</f>
        <v>33.688946985126123</v>
      </c>
    </row>
    <row r="2257" spans="1:21" x14ac:dyDescent="0.25">
      <c r="A2257" s="75" t="s">
        <v>1</v>
      </c>
      <c r="B2257">
        <v>0.67439763562590793</v>
      </c>
      <c r="C2257" s="76" t="s">
        <v>84</v>
      </c>
      <c r="E2257">
        <f t="shared" ca="1" si="70"/>
        <v>0.34329733536810514</v>
      </c>
      <c r="F2257">
        <v>0.33333333333333331</v>
      </c>
      <c r="G2257">
        <f>AVERAGE(F$2:F2257)</f>
        <v>37057.230129182135</v>
      </c>
      <c r="T2257">
        <f t="shared" ca="1" si="71"/>
        <v>3.6854998034799462</v>
      </c>
      <c r="U2257">
        <f ca="1">AVERAGE(T$2:T2257)</f>
        <v>33.675647584779647</v>
      </c>
    </row>
    <row r="2258" spans="1:21" x14ac:dyDescent="0.25">
      <c r="A2258" s="75" t="s">
        <v>1</v>
      </c>
      <c r="B2258">
        <v>1.4489424199279126</v>
      </c>
      <c r="C2258" s="76" t="s">
        <v>85</v>
      </c>
      <c r="E2258">
        <f t="shared" ca="1" si="70"/>
        <v>0.31724312405013066</v>
      </c>
      <c r="F2258">
        <v>0.35607667644979124</v>
      </c>
      <c r="G2258">
        <f>AVERAGE(F$2:F2258)</f>
        <v>37040.811487599276</v>
      </c>
      <c r="T2258">
        <f t="shared" ca="1" si="71"/>
        <v>2.4069115577188631</v>
      </c>
      <c r="U2258">
        <f ca="1">AVERAGE(T$2:T2258)</f>
        <v>33.661793470456622</v>
      </c>
    </row>
    <row r="2259" spans="1:21" x14ac:dyDescent="0.25">
      <c r="A2259" s="75" t="s">
        <v>1</v>
      </c>
      <c r="B2259">
        <v>2.0303030303030303</v>
      </c>
      <c r="C2259" s="76" t="s">
        <v>86</v>
      </c>
      <c r="E2259">
        <f t="shared" ca="1" si="70"/>
        <v>0.31477489992647056</v>
      </c>
      <c r="F2259">
        <v>0.44927536231884052</v>
      </c>
      <c r="G2259">
        <f>AVERAGE(F$2:F2259)</f>
        <v>37024.407429932209</v>
      </c>
      <c r="T2259">
        <f t="shared" ca="1" si="71"/>
        <v>3.7198109924435938</v>
      </c>
      <c r="U2259">
        <f ca="1">AVERAGE(T$2:T2259)</f>
        <v>33.648533070776374</v>
      </c>
    </row>
    <row r="2260" spans="1:21" x14ac:dyDescent="0.25">
      <c r="A2260" s="75" t="s">
        <v>1</v>
      </c>
      <c r="B2260">
        <v>1.0029761904761905</v>
      </c>
      <c r="C2260" s="76" t="s">
        <v>87</v>
      </c>
      <c r="E2260">
        <f t="shared" ca="1" si="70"/>
        <v>0.48395089977539674</v>
      </c>
      <c r="F2260">
        <v>1.631578947368421</v>
      </c>
      <c r="G2260">
        <f>AVERAGE(F$2:F2260)</f>
        <v>37008.01841893133</v>
      </c>
      <c r="T2260">
        <f t="shared" ca="1" si="71"/>
        <v>2.5618914248548657</v>
      </c>
      <c r="U2260">
        <f ca="1">AVERAGE(T$2:T2260)</f>
        <v>33.634771830561263</v>
      </c>
    </row>
    <row r="2261" spans="1:21" x14ac:dyDescent="0.25">
      <c r="A2261" s="75" t="s">
        <v>1</v>
      </c>
      <c r="B2261">
        <v>0.19047619047619047</v>
      </c>
      <c r="C2261" s="76" t="s">
        <v>88</v>
      </c>
      <c r="E2261">
        <f t="shared" ca="1" si="70"/>
        <v>0.7314308918813569</v>
      </c>
      <c r="F2261">
        <v>0.66666666666666663</v>
      </c>
      <c r="G2261">
        <f>AVERAGE(F$2:F2261)</f>
        <v>36991.643484527674</v>
      </c>
      <c r="T2261">
        <f t="shared" ca="1" si="71"/>
        <v>177.66312241226225</v>
      </c>
      <c r="U2261">
        <f ca="1">AVERAGE(T$2:T2261)</f>
        <v>33.698501189225738</v>
      </c>
    </row>
    <row r="2262" spans="1:21" x14ac:dyDescent="0.25">
      <c r="A2262" s="75" t="s">
        <v>1</v>
      </c>
      <c r="B2262">
        <v>1.3360287511230906</v>
      </c>
      <c r="C2262" s="76" t="s">
        <v>89</v>
      </c>
      <c r="E2262">
        <f t="shared" ca="1" si="70"/>
        <v>0.46859673939033752</v>
      </c>
      <c r="F2262">
        <v>0.66666666666666663</v>
      </c>
      <c r="G2262">
        <f>AVERAGE(F$2:F2262)</f>
        <v>36975.28303480726</v>
      </c>
      <c r="T2262">
        <f t="shared" ca="1" si="71"/>
        <v>14.172345163923776</v>
      </c>
      <c r="U2262">
        <f ca="1">AVERAGE(T$2:T2262)</f>
        <v>33.689865118449397</v>
      </c>
    </row>
    <row r="2263" spans="1:21" x14ac:dyDescent="0.25">
      <c r="A2263" s="75" t="s">
        <v>1</v>
      </c>
      <c r="B2263">
        <v>0.81308411214953269</v>
      </c>
      <c r="C2263" s="76" t="s">
        <v>90</v>
      </c>
      <c r="E2263">
        <f t="shared" ca="1" si="70"/>
        <v>0.45961820515460705</v>
      </c>
      <c r="F2263">
        <v>0.5</v>
      </c>
      <c r="G2263">
        <f>AVERAGE(F$2:F2263)</f>
        <v>36958.936976878525</v>
      </c>
      <c r="T2263">
        <f t="shared" ca="1" si="71"/>
        <v>2.8178818712092051</v>
      </c>
      <c r="U2263">
        <f ca="1">AVERAGE(T$2:T2263)</f>
        <v>33.676217026828162</v>
      </c>
    </row>
    <row r="2264" spans="1:21" x14ac:dyDescent="0.25">
      <c r="A2264" s="75" t="s">
        <v>1</v>
      </c>
      <c r="B2264">
        <v>0.85611510791366907</v>
      </c>
      <c r="C2264" s="76" t="s">
        <v>91</v>
      </c>
      <c r="E2264">
        <f t="shared" ca="1" si="70"/>
        <v>0.58878866980628886</v>
      </c>
      <c r="F2264">
        <v>1</v>
      </c>
      <c r="G2264">
        <f>AVERAGE(F$2:F2264)</f>
        <v>36942.605586256839</v>
      </c>
      <c r="T2264">
        <f t="shared" ca="1" si="71"/>
        <v>6.1300187133325581</v>
      </c>
      <c r="U2264">
        <f ca="1">AVERAGE(T$2:T2264)</f>
        <v>33.664044601590199</v>
      </c>
    </row>
    <row r="2265" spans="1:21" x14ac:dyDescent="0.25">
      <c r="A2265" s="75" t="s">
        <v>1</v>
      </c>
      <c r="B2265">
        <v>7.7719298245614024</v>
      </c>
      <c r="C2265" s="76" t="s">
        <v>92</v>
      </c>
      <c r="E2265">
        <f t="shared" ca="1" si="70"/>
        <v>0.75367242465982298</v>
      </c>
      <c r="F2265">
        <v>1</v>
      </c>
      <c r="G2265">
        <f>AVERAGE(F$2:F2265)</f>
        <v>36926.288622658663</v>
      </c>
      <c r="T2265">
        <f t="shared" ca="1" si="71"/>
        <v>3.4235026784733171</v>
      </c>
      <c r="U2265">
        <f ca="1">AVERAGE(T$2:T2265)</f>
        <v>33.650687471765501</v>
      </c>
    </row>
    <row r="2266" spans="1:21" x14ac:dyDescent="0.25">
      <c r="A2266" s="75" t="s">
        <v>1</v>
      </c>
      <c r="B2266">
        <v>0.91980753809141946</v>
      </c>
      <c r="C2266" s="76" t="s">
        <v>93</v>
      </c>
      <c r="E2266">
        <f t="shared" ca="1" si="70"/>
        <v>0.77268172370445276</v>
      </c>
      <c r="F2266">
        <v>0.8</v>
      </c>
      <c r="G2266">
        <f>AVERAGE(F$2:F2266)</f>
        <v>36909.985978675155</v>
      </c>
      <c r="T2266">
        <f t="shared" ca="1" si="71"/>
        <v>2.0457438737920461</v>
      </c>
      <c r="U2266">
        <f ca="1">AVERAGE(T$2:T2266)</f>
        <v>33.636733854282959</v>
      </c>
    </row>
    <row r="2267" spans="1:21" x14ac:dyDescent="0.25">
      <c r="A2267" s="75" t="s">
        <v>1</v>
      </c>
      <c r="B2267">
        <v>0.89550679205851624</v>
      </c>
      <c r="C2267" s="76" t="s">
        <v>94</v>
      </c>
      <c r="E2267">
        <f t="shared" ca="1" si="70"/>
        <v>0.85748367258884683</v>
      </c>
      <c r="F2267">
        <v>0.4</v>
      </c>
      <c r="G2267">
        <f>AVERAGE(F$2:F2267)</f>
        <v>36893.697547087038</v>
      </c>
      <c r="T2267">
        <f t="shared" ca="1" si="71"/>
        <v>75.26299239906254</v>
      </c>
      <c r="U2267">
        <f ca="1">AVERAGE(T$2:T2267)</f>
        <v>33.655103783031755</v>
      </c>
    </row>
    <row r="2268" spans="1:21" x14ac:dyDescent="0.25">
      <c r="A2268" s="75" t="s">
        <v>1</v>
      </c>
      <c r="B2268">
        <v>0.5</v>
      </c>
      <c r="C2268" s="76" t="s">
        <v>95</v>
      </c>
      <c r="E2268">
        <f t="shared" ca="1" si="70"/>
        <v>0.67235030840503518</v>
      </c>
      <c r="F2268">
        <v>0.4845360824742268</v>
      </c>
      <c r="G2268">
        <f>AVERAGE(F$2:F2268)</f>
        <v>36877.423522821045</v>
      </c>
      <c r="T2268">
        <f t="shared" ca="1" si="71"/>
        <v>2.3742878345058251</v>
      </c>
      <c r="U2268">
        <f ca="1">AVERAGE(T$2:T2268)</f>
        <v>33.641305452220763</v>
      </c>
    </row>
    <row r="2269" spans="1:21" x14ac:dyDescent="0.25">
      <c r="A2269" s="75" t="s">
        <v>1</v>
      </c>
      <c r="B2269">
        <v>0.88095238095238093</v>
      </c>
      <c r="C2269" s="76" t="s">
        <v>96</v>
      </c>
      <c r="E2269">
        <f t="shared" ca="1" si="70"/>
        <v>0.83412110306464193</v>
      </c>
      <c r="F2269">
        <v>0.95238095238095233</v>
      </c>
      <c r="G2269">
        <f>AVERAGE(F$2:F2269)</f>
        <v>36861.164055827277</v>
      </c>
      <c r="T2269">
        <f t="shared" ca="1" si="71"/>
        <v>6.5599740119118977</v>
      </c>
      <c r="U2269">
        <f ca="1">AVERAGE(T$2:T2269)</f>
        <v>33.62936482989258</v>
      </c>
    </row>
    <row r="2270" spans="1:21" x14ac:dyDescent="0.25">
      <c r="B2270">
        <v>13.5</v>
      </c>
      <c r="C2270" s="76" t="s">
        <v>81</v>
      </c>
      <c r="E2270">
        <f t="shared" ca="1" si="70"/>
        <v>0.58426792827646645</v>
      </c>
      <c r="F2270">
        <v>1.4242424242424243</v>
      </c>
      <c r="G2270">
        <f>AVERAGE(F$2:F2270)</f>
        <v>36844.919128628775</v>
      </c>
      <c r="T2270">
        <f t="shared" ca="1" si="71"/>
        <v>53.086876299462538</v>
      </c>
      <c r="U2270">
        <f ca="1">AVERAGE(T$2:T2270)</f>
        <v>33.637940198543781</v>
      </c>
    </row>
    <row r="2271" spans="1:21" x14ac:dyDescent="0.25">
      <c r="A2271" s="75" t="s">
        <v>2</v>
      </c>
      <c r="B2271">
        <v>1</v>
      </c>
      <c r="C2271" s="76" t="s">
        <v>82</v>
      </c>
      <c r="E2271">
        <f t="shared" ca="1" si="70"/>
        <v>0.46433004755007079</v>
      </c>
      <c r="F2271">
        <v>0.46407304485907108</v>
      </c>
      <c r="G2271">
        <f>AVERAGE(F$2:F2271)</f>
        <v>36828.688091159354</v>
      </c>
      <c r="T2271">
        <f t="shared" ca="1" si="71"/>
        <v>2.4418416684162016</v>
      </c>
      <c r="U2271">
        <f ca="1">AVERAGE(T$2:T2271)</f>
        <v>33.624197423860906</v>
      </c>
    </row>
    <row r="2272" spans="1:21" x14ac:dyDescent="0.25">
      <c r="A2272" s="75" t="s">
        <v>2</v>
      </c>
      <c r="B2272">
        <v>0.47368421052631576</v>
      </c>
      <c r="C2272" s="76" t="s">
        <v>83</v>
      </c>
      <c r="E2272">
        <f t="shared" ca="1" si="70"/>
        <v>0.17151423558278234</v>
      </c>
      <c r="F2272">
        <v>1.6666666666666667</v>
      </c>
      <c r="G2272">
        <f>AVERAGE(F$2:F2272)</f>
        <v>36812.471877410127</v>
      </c>
      <c r="T2272">
        <f t="shared" ca="1" si="71"/>
        <v>16.111968900922527</v>
      </c>
      <c r="U2272">
        <f ca="1">AVERAGE(T$2:T2272)</f>
        <v>33.616486182767581</v>
      </c>
    </row>
    <row r="2273" spans="1:21" x14ac:dyDescent="0.25">
      <c r="A2273" s="75" t="s">
        <v>2</v>
      </c>
      <c r="B2273">
        <v>0.84972198567349599</v>
      </c>
      <c r="C2273" s="76" t="s">
        <v>84</v>
      </c>
      <c r="E2273">
        <f t="shared" ca="1" si="70"/>
        <v>8.2726837831911482E-2</v>
      </c>
      <c r="F2273">
        <v>1.2222222222222223</v>
      </c>
      <c r="G2273">
        <f>AVERAGE(F$2:F2273)</f>
        <v>36796.269742878794</v>
      </c>
      <c r="T2273">
        <f t="shared" ca="1" si="71"/>
        <v>3.0727127238940057</v>
      </c>
      <c r="U2273">
        <f ca="1">AVERAGE(T$2:T2273)</f>
        <v>33.603042620505754</v>
      </c>
    </row>
    <row r="2274" spans="1:21" x14ac:dyDescent="0.25">
      <c r="A2274" s="75" t="s">
        <v>2</v>
      </c>
      <c r="B2274">
        <v>1.3848077885096395</v>
      </c>
      <c r="C2274" s="76" t="s">
        <v>85</v>
      </c>
      <c r="E2274">
        <f t="shared" ca="1" si="70"/>
        <v>0.32781132288839143</v>
      </c>
      <c r="F2274">
        <v>0.6875</v>
      </c>
      <c r="G2274">
        <f>AVERAGE(F$2:F2274)</f>
        <v>36780.081629265565</v>
      </c>
      <c r="T2274">
        <f t="shared" ca="1" si="71"/>
        <v>2.1382103347941892</v>
      </c>
      <c r="U2274">
        <f ca="1">AVERAGE(T$2:T2274)</f>
        <v>33.58919975544385</v>
      </c>
    </row>
    <row r="2275" spans="1:21" x14ac:dyDescent="0.25">
      <c r="A2275" s="75" t="s">
        <v>2</v>
      </c>
      <c r="B2275">
        <v>0.93939393939393945</v>
      </c>
      <c r="C2275" s="76" t="s">
        <v>86</v>
      </c>
      <c r="E2275">
        <f t="shared" ca="1" si="70"/>
        <v>0.53878411813661475</v>
      </c>
      <c r="F2275">
        <v>0.11971830985915485</v>
      </c>
      <c r="G2275">
        <f>AVERAGE(F$2:F2275)</f>
        <v>36763.907503535156</v>
      </c>
      <c r="T2275">
        <f t="shared" ca="1" si="71"/>
        <v>23.218403260599203</v>
      </c>
      <c r="U2275">
        <f ca="1">AVERAGE(T$2:T2275)</f>
        <v>33.584639158920176</v>
      </c>
    </row>
    <row r="2276" spans="1:21" x14ac:dyDescent="0.25">
      <c r="A2276" s="75" t="s">
        <v>2</v>
      </c>
      <c r="B2276">
        <v>1.1190476190476191</v>
      </c>
      <c r="C2276" s="76" t="s">
        <v>87</v>
      </c>
      <c r="E2276">
        <f t="shared" ca="1" si="70"/>
        <v>0.85347793076799228</v>
      </c>
      <c r="F2276">
        <v>0.8</v>
      </c>
      <c r="G2276">
        <f>AVERAGE(F$2:F2276)</f>
        <v>36747.74789584129</v>
      </c>
      <c r="T2276">
        <f t="shared" ca="1" si="71"/>
        <v>5.824271947609807</v>
      </c>
      <c r="U2276">
        <f ca="1">AVERAGE(T$2:T2276)</f>
        <v>33.572436799706409</v>
      </c>
    </row>
    <row r="2277" spans="1:21" x14ac:dyDescent="0.25">
      <c r="A2277" s="75" t="s">
        <v>2</v>
      </c>
      <c r="B2277">
        <v>0.90476190476190477</v>
      </c>
      <c r="C2277" s="76" t="s">
        <v>88</v>
      </c>
      <c r="E2277">
        <f t="shared" ca="1" si="70"/>
        <v>0.10993636690520514</v>
      </c>
      <c r="F2277">
        <v>0.53061224489795922</v>
      </c>
      <c r="G2277">
        <f>AVERAGE(F$2:F2277)</f>
        <v>36731.602369794018</v>
      </c>
      <c r="T2277">
        <f t="shared" ca="1" si="71"/>
        <v>17.217065223557896</v>
      </c>
      <c r="U2277">
        <f ca="1">AVERAGE(T$2:T2277)</f>
        <v>33.56525078407541</v>
      </c>
    </row>
    <row r="2278" spans="1:21" x14ac:dyDescent="0.25">
      <c r="A2278" s="75" t="s">
        <v>2</v>
      </c>
      <c r="B2278">
        <v>0.83827493261455521</v>
      </c>
      <c r="C2278" s="76" t="s">
        <v>89</v>
      </c>
      <c r="E2278">
        <f t="shared" ca="1" si="70"/>
        <v>0.61839802284086232</v>
      </c>
      <c r="F2278">
        <v>4.5</v>
      </c>
      <c r="G2278">
        <f>AVERAGE(F$2:F2278)</f>
        <v>36715.472768401924</v>
      </c>
      <c r="T2278">
        <f t="shared" ca="1" si="71"/>
        <v>44.460058500800606</v>
      </c>
      <c r="U2278">
        <f ca="1">AVERAGE(T$2:T2278)</f>
        <v>33.570035504196944</v>
      </c>
    </row>
    <row r="2279" spans="1:21" x14ac:dyDescent="0.25">
      <c r="A2279" s="75" t="s">
        <v>2</v>
      </c>
      <c r="B2279">
        <v>0.81308411214953269</v>
      </c>
      <c r="C2279" s="76" t="s">
        <v>90</v>
      </c>
      <c r="E2279">
        <f t="shared" ca="1" si="70"/>
        <v>0.46620353340927512</v>
      </c>
      <c r="F2279">
        <v>0.11271837098030489</v>
      </c>
      <c r="G2279">
        <f>AVERAGE(F$2:F2279)</f>
        <v>36699.355402269342</v>
      </c>
      <c r="T2279">
        <f t="shared" ca="1" si="71"/>
        <v>12.314760348545775</v>
      </c>
      <c r="U2279">
        <f ca="1">AVERAGE(T$2:T2279)</f>
        <v>33.560704830291911</v>
      </c>
    </row>
    <row r="2280" spans="1:21" x14ac:dyDescent="0.25">
      <c r="A2280" s="75" t="s">
        <v>2</v>
      </c>
      <c r="B2280">
        <v>2.5971223021582732</v>
      </c>
      <c r="C2280" s="76" t="s">
        <v>91</v>
      </c>
      <c r="E2280">
        <f t="shared" ca="1" si="70"/>
        <v>0.44783496905310416</v>
      </c>
      <c r="F2280">
        <v>2.75</v>
      </c>
      <c r="G2280">
        <f>AVERAGE(F$2:F2280)</f>
        <v>36683.253337590853</v>
      </c>
      <c r="T2280">
        <f t="shared" ca="1" si="71"/>
        <v>2.4639929364721858</v>
      </c>
      <c r="U2280">
        <f ca="1">AVERAGE(T$2:T2280)</f>
        <v>33.547059936964217</v>
      </c>
    </row>
    <row r="2281" spans="1:21" x14ac:dyDescent="0.25">
      <c r="A2281" s="75" t="s">
        <v>2</v>
      </c>
      <c r="B2281">
        <v>16.543859649122805</v>
      </c>
      <c r="C2281" s="76" t="s">
        <v>92</v>
      </c>
      <c r="E2281">
        <f t="shared" ca="1" si="70"/>
        <v>1.7958110385849158E-2</v>
      </c>
      <c r="F2281">
        <v>4.5555555555555554</v>
      </c>
      <c r="G2281">
        <f>AVERAGE(F$2:F2281)</f>
        <v>36667.166189440839</v>
      </c>
      <c r="T2281">
        <f t="shared" ca="1" si="71"/>
        <v>2.0765549984278122</v>
      </c>
      <c r="U2281">
        <f ca="1">AVERAGE(T$2:T2281)</f>
        <v>33.533257083921001</v>
      </c>
    </row>
    <row r="2282" spans="1:21" x14ac:dyDescent="0.25">
      <c r="A2282" s="75" t="s">
        <v>2</v>
      </c>
      <c r="B2282">
        <v>7.019246190858059</v>
      </c>
      <c r="C2282" s="76" t="s">
        <v>93</v>
      </c>
      <c r="E2282">
        <f t="shared" ca="1" si="70"/>
        <v>0.45947485727796833</v>
      </c>
      <c r="F2282">
        <v>1.7210884353741498</v>
      </c>
      <c r="G2282">
        <f>AVERAGE(F$2:F2282)</f>
        <v>36651.091903995417</v>
      </c>
      <c r="T2282">
        <f t="shared" ca="1" si="71"/>
        <v>2.1365160201534192</v>
      </c>
      <c r="U2282">
        <f ca="1">AVERAGE(T$2:T2282)</f>
        <v>33.51949262049979</v>
      </c>
    </row>
    <row r="2283" spans="1:21" x14ac:dyDescent="0.25">
      <c r="A2283" s="75" t="s">
        <v>2</v>
      </c>
      <c r="B2283">
        <v>1.089864158829676</v>
      </c>
      <c r="C2283" s="76" t="s">
        <v>94</v>
      </c>
      <c r="E2283">
        <f t="shared" ca="1" si="70"/>
        <v>0.40978652804474214</v>
      </c>
      <c r="F2283">
        <v>0.76190476190476186</v>
      </c>
      <c r="G2283">
        <f>AVERAGE(F$2:F2283)</f>
        <v>36635.031286116697</v>
      </c>
      <c r="T2283">
        <f t="shared" ca="1" si="71"/>
        <v>2.860809716365758</v>
      </c>
      <c r="U2283">
        <f ca="1">AVERAGE(T$2:T2283)</f>
        <v>33.506057614845048</v>
      </c>
    </row>
    <row r="2284" spans="1:21" x14ac:dyDescent="0.25">
      <c r="A2284" s="75" t="s">
        <v>2</v>
      </c>
      <c r="B2284">
        <v>0.8</v>
      </c>
      <c r="C2284" s="76" t="s">
        <v>95</v>
      </c>
      <c r="E2284">
        <f t="shared" ca="1" si="70"/>
        <v>3.2513515907841573E-3</v>
      </c>
      <c r="F2284">
        <v>0.72222222222222221</v>
      </c>
      <c r="G2284">
        <f>AVERAGE(F$2:F2284)</f>
        <v>36618.984720604698</v>
      </c>
      <c r="T2284">
        <f t="shared" ca="1" si="71"/>
        <v>4.5440125835911322</v>
      </c>
      <c r="U2284">
        <f ca="1">AVERAGE(T$2:T2284)</f>
        <v>33.493371655567231</v>
      </c>
    </row>
    <row r="2285" spans="1:21" x14ac:dyDescent="0.25">
      <c r="A2285" s="75" t="s">
        <v>2</v>
      </c>
      <c r="B2285">
        <v>0.88095238095238093</v>
      </c>
      <c r="C2285" s="76" t="s">
        <v>96</v>
      </c>
      <c r="E2285">
        <f t="shared" ca="1" si="70"/>
        <v>0.30101891500238587</v>
      </c>
      <c r="F2285">
        <v>0.38271604938271603</v>
      </c>
      <c r="G2285">
        <f>AVERAGE(F$2:F2285)</f>
        <v>36602.952057730552</v>
      </c>
      <c r="T2285">
        <f t="shared" ca="1" si="71"/>
        <v>498.35396190570475</v>
      </c>
      <c r="U2285">
        <f ca="1">AVERAGE(T$2:T2285)</f>
        <v>33.696900810667991</v>
      </c>
    </row>
    <row r="2286" spans="1:21" x14ac:dyDescent="0.25">
      <c r="B2286">
        <v>1</v>
      </c>
      <c r="C2286" s="76" t="s">
        <v>81</v>
      </c>
      <c r="E2286">
        <f t="shared" ca="1" si="70"/>
        <v>5.1521469619994043E-2</v>
      </c>
      <c r="F2286">
        <v>0.88066825775656321</v>
      </c>
      <c r="G2286">
        <f>AVERAGE(F$2:F2286)</f>
        <v>36586.933645743906</v>
      </c>
      <c r="T2286">
        <f t="shared" ca="1" si="71"/>
        <v>2.5425056680413478</v>
      </c>
      <c r="U2286">
        <f ca="1">AVERAGE(T$2:T2286)</f>
        <v>33.683266502071653</v>
      </c>
    </row>
    <row r="2287" spans="1:21" x14ac:dyDescent="0.25">
      <c r="A2287" s="75" t="s">
        <v>3</v>
      </c>
      <c r="B2287">
        <v>1</v>
      </c>
      <c r="C2287" s="76" t="s">
        <v>82</v>
      </c>
      <c r="E2287">
        <f t="shared" ca="1" si="70"/>
        <v>0.66217975893346237</v>
      </c>
      <c r="F2287">
        <v>0.1822480902146236</v>
      </c>
      <c r="G2287">
        <f>AVERAGE(F$2:F2287)</f>
        <v>36570.928942595325</v>
      </c>
      <c r="T2287">
        <f t="shared" ca="1" si="71"/>
        <v>26.435399002840132</v>
      </c>
      <c r="U2287">
        <f ca="1">AVERAGE(T$2:T2287)</f>
        <v>33.680095956358961</v>
      </c>
    </row>
    <row r="2288" spans="1:21" x14ac:dyDescent="0.25">
      <c r="A2288" s="75" t="s">
        <v>3</v>
      </c>
      <c r="B2288">
        <v>7.4210526315789478</v>
      </c>
      <c r="C2288" s="76" t="s">
        <v>83</v>
      </c>
      <c r="E2288">
        <f t="shared" ca="1" si="70"/>
        <v>0.55183506730176868</v>
      </c>
      <c r="F2288">
        <v>0.21654501216545019</v>
      </c>
      <c r="G2288">
        <f>AVERAGE(F$2:F2288)</f>
        <v>36554.938250685584</v>
      </c>
      <c r="T2288">
        <f t="shared" ca="1" si="71"/>
        <v>14.772919300957023</v>
      </c>
      <c r="U2288">
        <f ca="1">AVERAGE(T$2:T2288)</f>
        <v>33.671828716894424</v>
      </c>
    </row>
    <row r="2289" spans="1:21" x14ac:dyDescent="0.25">
      <c r="A2289" s="75" t="s">
        <v>3</v>
      </c>
      <c r="B2289">
        <v>0.25231678605420033</v>
      </c>
      <c r="C2289" s="76" t="s">
        <v>84</v>
      </c>
      <c r="E2289">
        <f t="shared" ca="1" si="70"/>
        <v>0.8923178581867095</v>
      </c>
      <c r="F2289">
        <v>0.92307692307692302</v>
      </c>
      <c r="G2289">
        <f>AVERAGE(F$2:F2289)</f>
        <v>36538.961845452301</v>
      </c>
      <c r="T2289">
        <f t="shared" ca="1" si="71"/>
        <v>3.310147628299676</v>
      </c>
      <c r="U2289">
        <f ca="1">AVERAGE(T$2:T2289)</f>
        <v>33.658558751383673</v>
      </c>
    </row>
    <row r="2290" spans="1:21" x14ac:dyDescent="0.25">
      <c r="A2290" s="75" t="s">
        <v>3</v>
      </c>
      <c r="B2290">
        <v>0.35865368581726759</v>
      </c>
      <c r="C2290" s="76" t="s">
        <v>85</v>
      </c>
      <c r="E2290">
        <f t="shared" ca="1" si="70"/>
        <v>0.34945643507203561</v>
      </c>
      <c r="F2290">
        <v>0.16177703269069571</v>
      </c>
      <c r="G2290">
        <f>AVERAGE(F$2:F2290)</f>
        <v>36522.999066916513</v>
      </c>
      <c r="T2290">
        <f t="shared" ca="1" si="71"/>
        <v>8.3998143608448181</v>
      </c>
      <c r="U2290">
        <f ca="1">AVERAGE(T$2:T2290)</f>
        <v>33.647523913292567</v>
      </c>
    </row>
    <row r="2291" spans="1:21" x14ac:dyDescent="0.25">
      <c r="A2291" s="75" t="s">
        <v>3</v>
      </c>
      <c r="B2291">
        <v>0.51515151515151514</v>
      </c>
      <c r="C2291" s="76" t="s">
        <v>86</v>
      </c>
      <c r="E2291">
        <f t="shared" ca="1" si="70"/>
        <v>0.24572243457557008</v>
      </c>
      <c r="F2291">
        <v>0.13043478260869565</v>
      </c>
      <c r="G2291">
        <f>AVERAGE(F$2:F2291)</f>
        <v>36507.050215985444</v>
      </c>
      <c r="T2291">
        <f t="shared" ca="1" si="71"/>
        <v>4.4123131225805663</v>
      </c>
      <c r="U2291">
        <f ca="1">AVERAGE(T$2:T2291)</f>
        <v>33.634757445698369</v>
      </c>
    </row>
    <row r="2292" spans="1:21" x14ac:dyDescent="0.25">
      <c r="A2292" s="75" t="s">
        <v>3</v>
      </c>
      <c r="B2292">
        <v>1.3809523809523809</v>
      </c>
      <c r="C2292" s="76" t="s">
        <v>87</v>
      </c>
      <c r="E2292">
        <f t="shared" ca="1" si="70"/>
        <v>0.3677770880811374</v>
      </c>
      <c r="F2292">
        <v>6.2500000000000056E-2</v>
      </c>
      <c r="G2292">
        <f>AVERAGE(F$2:F2292)</f>
        <v>36491.115258449005</v>
      </c>
      <c r="T2292">
        <f t="shared" ca="1" si="71"/>
        <v>19.906441781938135</v>
      </c>
      <c r="U2292">
        <f ca="1">AVERAGE(T$2:T2292)</f>
        <v>33.628765164745175</v>
      </c>
    </row>
    <row r="2293" spans="1:21" x14ac:dyDescent="0.25">
      <c r="A2293" s="75" t="s">
        <v>3</v>
      </c>
      <c r="B2293">
        <v>2.8095238095238093</v>
      </c>
      <c r="C2293" s="76" t="s">
        <v>88</v>
      </c>
      <c r="E2293">
        <f t="shared" ca="1" si="70"/>
        <v>0.40044168815167491</v>
      </c>
      <c r="F2293">
        <v>0.88258317025440314</v>
      </c>
      <c r="G2293">
        <f>AVERAGE(F$2:F2293)</f>
        <v>36475.194563564502</v>
      </c>
      <c r="T2293">
        <f t="shared" ca="1" si="71"/>
        <v>19.733700595560602</v>
      </c>
      <c r="U2293">
        <f ca="1">AVERAGE(T$2:T2293)</f>
        <v>33.622702745648674</v>
      </c>
    </row>
    <row r="2294" spans="1:21" x14ac:dyDescent="0.25">
      <c r="A2294" s="75" t="s">
        <v>3</v>
      </c>
      <c r="B2294">
        <v>1.1563342318059298</v>
      </c>
      <c r="C2294" s="76" t="s">
        <v>89</v>
      </c>
      <c r="E2294">
        <f t="shared" ca="1" si="70"/>
        <v>0.96710358257347939</v>
      </c>
      <c r="F2294">
        <v>0.97222222222222221</v>
      </c>
      <c r="G2294">
        <f>AVERAGE(F$2:F2294)</f>
        <v>36459.287794117779</v>
      </c>
      <c r="T2294">
        <f t="shared" ca="1" si="71"/>
        <v>12.459470684783181</v>
      </c>
      <c r="U2294">
        <f ca="1">AVERAGE(T$2:T2294)</f>
        <v>33.613473250637398</v>
      </c>
    </row>
    <row r="2295" spans="1:21" x14ac:dyDescent="0.25">
      <c r="A2295" s="75" t="s">
        <v>3</v>
      </c>
      <c r="B2295">
        <v>0.86915887850467288</v>
      </c>
      <c r="C2295" s="76" t="s">
        <v>90</v>
      </c>
      <c r="E2295">
        <f t="shared" ca="1" si="70"/>
        <v>0.89072615714540848</v>
      </c>
      <c r="F2295">
        <v>0.45454545454545459</v>
      </c>
      <c r="G2295">
        <f>AVERAGE(F$2:F2295)</f>
        <v>36443.394667156725</v>
      </c>
      <c r="T2295">
        <f t="shared" ca="1" si="71"/>
        <v>4.7305836253003815</v>
      </c>
      <c r="U2295">
        <f ca="1">AVERAGE(T$2:T2295)</f>
        <v>33.600882627435425</v>
      </c>
    </row>
    <row r="2296" spans="1:21" x14ac:dyDescent="0.25">
      <c r="A2296" s="75" t="s">
        <v>3</v>
      </c>
      <c r="B2296">
        <v>1</v>
      </c>
      <c r="C2296" s="76" t="s">
        <v>91</v>
      </c>
      <c r="E2296">
        <f t="shared" ca="1" si="70"/>
        <v>0.83109623538198063</v>
      </c>
      <c r="F2296">
        <v>0.97354497354497349</v>
      </c>
      <c r="G2296">
        <f>AVERAGE(F$2:F2296)</f>
        <v>36427.51561655882</v>
      </c>
      <c r="T2296">
        <f t="shared" ca="1" si="71"/>
        <v>3.406487418328962</v>
      </c>
      <c r="U2296">
        <f ca="1">AVERAGE(T$2:T2296)</f>
        <v>33.587726028215769</v>
      </c>
    </row>
    <row r="2297" spans="1:21" x14ac:dyDescent="0.25">
      <c r="A2297" s="75" t="s">
        <v>3</v>
      </c>
      <c r="B2297">
        <v>1.631578947368421</v>
      </c>
      <c r="C2297" s="76" t="s">
        <v>92</v>
      </c>
      <c r="E2297">
        <f t="shared" ca="1" si="70"/>
        <v>0.46483158388697732</v>
      </c>
      <c r="F2297">
        <v>0.24176260420801907</v>
      </c>
      <c r="G2297">
        <f>AVERAGE(F$2:F2297)</f>
        <v>36411.650079165986</v>
      </c>
      <c r="T2297">
        <f t="shared" ca="1" si="71"/>
        <v>3.2221213197196787</v>
      </c>
      <c r="U2297">
        <f ca="1">AVERAGE(T$2:T2297)</f>
        <v>33.574500590624957</v>
      </c>
    </row>
    <row r="2298" spans="1:21" x14ac:dyDescent="0.25">
      <c r="A2298" s="75" t="s">
        <v>3</v>
      </c>
      <c r="B2298">
        <v>7.019246190858059</v>
      </c>
      <c r="C2298" s="76" t="s">
        <v>93</v>
      </c>
      <c r="E2298">
        <f t="shared" ca="1" si="70"/>
        <v>0.72134321498416043</v>
      </c>
      <c r="F2298">
        <v>0.94026284348864997</v>
      </c>
      <c r="G2298">
        <f>AVERAGE(F$2:F2298)</f>
        <v>36395.798660003456</v>
      </c>
      <c r="T2298">
        <f t="shared" ca="1" si="71"/>
        <v>7.141939838911</v>
      </c>
      <c r="U2298">
        <f ca="1">AVERAGE(T$2:T2298)</f>
        <v>33.562993163218898</v>
      </c>
    </row>
    <row r="2299" spans="1:21" x14ac:dyDescent="0.25">
      <c r="A2299" s="75" t="s">
        <v>3</v>
      </c>
      <c r="B2299">
        <v>0.67189132706374088</v>
      </c>
      <c r="C2299" s="76" t="s">
        <v>94</v>
      </c>
      <c r="E2299">
        <f t="shared" ca="1" si="70"/>
        <v>0.18694037074823977</v>
      </c>
      <c r="F2299">
        <v>0.83827493261455521</v>
      </c>
      <c r="G2299">
        <f>AVERAGE(F$2:F2299)</f>
        <v>36379.960992298897</v>
      </c>
      <c r="T2299">
        <f t="shared" ca="1" si="71"/>
        <v>5.8520256665435033</v>
      </c>
      <c r="U2299">
        <f ca="1">AVERAGE(T$2:T2299)</f>
        <v>33.550934430626789</v>
      </c>
    </row>
    <row r="2300" spans="1:21" x14ac:dyDescent="0.25">
      <c r="A2300" s="75" t="s">
        <v>3</v>
      </c>
      <c r="B2300">
        <v>0.7</v>
      </c>
      <c r="C2300" s="76" t="s">
        <v>95</v>
      </c>
      <c r="E2300">
        <f t="shared" ca="1" si="70"/>
        <v>0.7478615953898381</v>
      </c>
      <c r="F2300">
        <v>0.19354838709677413</v>
      </c>
      <c r="G2300">
        <f>AVERAGE(F$2:F2300)</f>
        <v>36364.136822031862</v>
      </c>
      <c r="T2300">
        <f t="shared" ca="1" si="71"/>
        <v>4.875154199120959</v>
      </c>
      <c r="U2300">
        <f ca="1">AVERAGE(T$2:T2300)</f>
        <v>33.538461276981074</v>
      </c>
    </row>
    <row r="2301" spans="1:21" x14ac:dyDescent="0.25">
      <c r="A2301" s="75" t="s">
        <v>3</v>
      </c>
      <c r="B2301">
        <v>0.40476190476190477</v>
      </c>
      <c r="C2301" s="76" t="s">
        <v>96</v>
      </c>
      <c r="E2301">
        <f t="shared" ca="1" si="70"/>
        <v>0.57411684556651055</v>
      </c>
      <c r="F2301">
        <v>0.23896499238964997</v>
      </c>
      <c r="G2301">
        <f>AVERAGE(F$2:F2301)</f>
        <v>36348.326431659232</v>
      </c>
      <c r="T2301">
        <f t="shared" ca="1" si="71"/>
        <v>2.7317935656456802</v>
      </c>
      <c r="U2301">
        <f ca="1">AVERAGE(T$2:T2301)</f>
        <v>33.525067073628321</v>
      </c>
    </row>
    <row r="2302" spans="1:21" x14ac:dyDescent="0.25">
      <c r="B2302">
        <v>0.875</v>
      </c>
      <c r="C2302" s="76" t="s">
        <v>81</v>
      </c>
      <c r="E2302">
        <f t="shared" ca="1" si="70"/>
        <v>0.37776842605388183</v>
      </c>
      <c r="F2302">
        <v>7.5566750629722425E-3</v>
      </c>
      <c r="G2302">
        <f>AVERAGE(F$2:F2302)</f>
        <v>36332.529682908695</v>
      </c>
      <c r="T2302">
        <f t="shared" ca="1" si="71"/>
        <v>8.2544593702732705</v>
      </c>
      <c r="U2302">
        <f ca="1">AVERAGE(T$2:T2302)</f>
        <v>33.51408462786415</v>
      </c>
    </row>
    <row r="2303" spans="1:21" x14ac:dyDescent="0.25">
      <c r="A2303" s="75" t="s">
        <v>4</v>
      </c>
      <c r="B2303">
        <v>1.3637686431429612</v>
      </c>
      <c r="C2303" s="76" t="s">
        <v>82</v>
      </c>
      <c r="E2303">
        <f t="shared" ca="1" si="70"/>
        <v>0.46440017609303652</v>
      </c>
      <c r="F2303">
        <v>2.9126213592233011E-2</v>
      </c>
      <c r="G2303">
        <f>AVERAGE(F$2:F2303)</f>
        <v>36316.746667897103</v>
      </c>
      <c r="T2303">
        <f t="shared" ca="1" si="71"/>
        <v>8.0635095830285639</v>
      </c>
      <c r="U2303">
        <f ca="1">AVERAGE(T$2:T2303)</f>
        <v>33.503028774239112</v>
      </c>
    </row>
    <row r="2304" spans="1:21" x14ac:dyDescent="0.25">
      <c r="A2304" s="75" t="s">
        <v>4</v>
      </c>
      <c r="B2304">
        <v>2.1578947368421053</v>
      </c>
      <c r="C2304" s="76" t="s">
        <v>83</v>
      </c>
      <c r="E2304">
        <f t="shared" ca="1" si="70"/>
        <v>0.64661695418320719</v>
      </c>
      <c r="F2304">
        <v>0.625</v>
      </c>
      <c r="G2304">
        <f>AVERAGE(F$2:F2304)</f>
        <v>36300.977618106437</v>
      </c>
      <c r="T2304">
        <f t="shared" ca="1" si="71"/>
        <v>6.2463157796144602</v>
      </c>
      <c r="U2304">
        <f ca="1">AVERAGE(T$2:T2304)</f>
        <v>33.491193466816348</v>
      </c>
    </row>
    <row r="2305" spans="1:21" x14ac:dyDescent="0.25">
      <c r="A2305" s="75" t="s">
        <v>4</v>
      </c>
      <c r="B2305">
        <v>1.8534288433602391E-3</v>
      </c>
      <c r="C2305" s="76" t="s">
        <v>84</v>
      </c>
      <c r="E2305">
        <f t="shared" ca="1" si="70"/>
        <v>0.35741619854600937</v>
      </c>
      <c r="F2305">
        <v>6.3829787234042618E-2</v>
      </c>
      <c r="G2305">
        <f>AVERAGE(F$2:F2305)</f>
        <v>36285.222013163591</v>
      </c>
      <c r="T2305">
        <f t="shared" ca="1" si="71"/>
        <v>10.318643626278412</v>
      </c>
      <c r="U2305">
        <f ca="1">AVERAGE(T$2:T2305)</f>
        <v>33.481135936503613</v>
      </c>
    </row>
    <row r="2306" spans="1:21" x14ac:dyDescent="0.25">
      <c r="A2306" s="75" t="s">
        <v>4</v>
      </c>
      <c r="B2306">
        <v>0.74346147432690701</v>
      </c>
      <c r="C2306" s="76" t="s">
        <v>85</v>
      </c>
      <c r="E2306">
        <f t="shared" ref="E2306:E2369" ca="1" si="72">RAND()</f>
        <v>0.61283486131913734</v>
      </c>
      <c r="F2306">
        <v>0.22448979591836735</v>
      </c>
      <c r="G2306">
        <f>AVERAGE(F$2:F2306)</f>
        <v>36269.480148728289</v>
      </c>
      <c r="T2306">
        <f t="shared" ca="1" si="71"/>
        <v>2.4030697860229031</v>
      </c>
      <c r="U2306">
        <f ca="1">AVERAGE(T$2:T2306)</f>
        <v>33.467653044464363</v>
      </c>
    </row>
    <row r="2307" spans="1:21" x14ac:dyDescent="0.25">
      <c r="A2307" s="75" t="s">
        <v>4</v>
      </c>
      <c r="B2307">
        <v>1.0606060606060606</v>
      </c>
      <c r="C2307" s="76" t="s">
        <v>86</v>
      </c>
      <c r="E2307">
        <f t="shared" ca="1" si="72"/>
        <v>0.70590765994447935</v>
      </c>
      <c r="F2307">
        <v>0.11111111111111099</v>
      </c>
      <c r="G2307">
        <f>AVERAGE(F$2:F2307)</f>
        <v>36253.751888087521</v>
      </c>
      <c r="T2307">
        <f t="shared" ref="T2307:T2370" ca="1" si="73">2*RAND()^-1</f>
        <v>3.5421851337865657</v>
      </c>
      <c r="U2307">
        <f ca="1">AVERAGE(T$2:T2307)</f>
        <v>33.454675825075519</v>
      </c>
    </row>
    <row r="2308" spans="1:21" x14ac:dyDescent="0.25">
      <c r="A2308" s="75" t="s">
        <v>4</v>
      </c>
      <c r="B2308">
        <v>1</v>
      </c>
      <c r="C2308" s="76" t="s">
        <v>87</v>
      </c>
      <c r="E2308">
        <f t="shared" ca="1" si="72"/>
        <v>0.95798794662105968</v>
      </c>
      <c r="F2308">
        <v>1.9999999999999996</v>
      </c>
      <c r="G2308">
        <f>AVERAGE(F$2:F2308)</f>
        <v>36238.038081460691</v>
      </c>
      <c r="T2308">
        <f t="shared" ca="1" si="73"/>
        <v>4.8349233725046128</v>
      </c>
      <c r="U2308">
        <f ca="1">AVERAGE(T$2:T2308)</f>
        <v>33.442270210661746</v>
      </c>
    </row>
    <row r="2309" spans="1:21" x14ac:dyDescent="0.25">
      <c r="A2309" s="75" t="s">
        <v>4</v>
      </c>
      <c r="B2309">
        <v>1.8571428571428572</v>
      </c>
      <c r="C2309" s="76" t="s">
        <v>88</v>
      </c>
      <c r="E2309">
        <f t="shared" ca="1" si="72"/>
        <v>0.72304376964486072</v>
      </c>
      <c r="F2309">
        <v>0.45454545454545453</v>
      </c>
      <c r="G2309">
        <f>AVERAGE(F$2:F2309)</f>
        <v>36222.33722204301</v>
      </c>
      <c r="T2309">
        <f t="shared" ca="1" si="73"/>
        <v>6.0963528773834215</v>
      </c>
      <c r="U2309">
        <f ca="1">AVERAGE(T$2:T2309)</f>
        <v>33.430421892926354</v>
      </c>
    </row>
    <row r="2310" spans="1:21" x14ac:dyDescent="0.25">
      <c r="A2310" s="75" t="s">
        <v>4</v>
      </c>
      <c r="B2310">
        <v>1.5157232704402515</v>
      </c>
      <c r="C2310" s="76" t="s">
        <v>89</v>
      </c>
      <c r="E2310">
        <f t="shared" ca="1" si="72"/>
        <v>0.45680142557368231</v>
      </c>
      <c r="F2310">
        <v>3.545454545454545</v>
      </c>
      <c r="G2310">
        <f>AVERAGE(F$2:F2310)</f>
        <v>36206.651300965706</v>
      </c>
      <c r="T2310">
        <f t="shared" ca="1" si="73"/>
        <v>8.5806887777643137</v>
      </c>
      <c r="U2310">
        <f ca="1">AVERAGE(T$2:T2310)</f>
        <v>33.419659773777305</v>
      </c>
    </row>
    <row r="2311" spans="1:21" x14ac:dyDescent="0.25">
      <c r="A2311" s="75" t="s">
        <v>4</v>
      </c>
      <c r="B2311">
        <v>0.62616822429906538</v>
      </c>
      <c r="C2311" s="76" t="s">
        <v>90</v>
      </c>
      <c r="E2311">
        <f t="shared" ca="1" si="72"/>
        <v>0.89980771280312399</v>
      </c>
      <c r="F2311">
        <v>4.833333333333333</v>
      </c>
      <c r="G2311">
        <f>AVERAGE(F$2:F2311)</f>
        <v>36190.979518295731</v>
      </c>
      <c r="T2311">
        <f t="shared" ca="1" si="73"/>
        <v>3.3937223055880885</v>
      </c>
      <c r="U2311">
        <f ca="1">AVERAGE(T$2:T2311)</f>
        <v>33.406661532449078</v>
      </c>
    </row>
    <row r="2312" spans="1:21" x14ac:dyDescent="0.25">
      <c r="A2312" s="75" t="s">
        <v>4</v>
      </c>
      <c r="B2312">
        <v>2.5971223021582732</v>
      </c>
      <c r="C2312" s="76" t="s">
        <v>91</v>
      </c>
      <c r="E2312">
        <f t="shared" ca="1" si="72"/>
        <v>0.27055278620941359</v>
      </c>
      <c r="F2312">
        <v>0.36808846761453395</v>
      </c>
      <c r="G2312">
        <f>AVERAGE(F$2:F2312)</f>
        <v>36175.319366227443</v>
      </c>
      <c r="T2312">
        <f t="shared" ca="1" si="73"/>
        <v>5.4477548071826023</v>
      </c>
      <c r="U2312">
        <f ca="1">AVERAGE(T$2:T2312)</f>
        <v>33.394563346934035</v>
      </c>
    </row>
    <row r="2313" spans="1:21" x14ac:dyDescent="0.25">
      <c r="A2313" s="75" t="s">
        <v>4</v>
      </c>
      <c r="B2313">
        <v>0.29824561403508776</v>
      </c>
      <c r="C2313" s="76" t="s">
        <v>92</v>
      </c>
      <c r="E2313">
        <f t="shared" ca="1" si="72"/>
        <v>0.90422517798298063</v>
      </c>
      <c r="F2313">
        <v>0.8666666666666667</v>
      </c>
      <c r="G2313">
        <f>AVERAGE(F$2:F2313)</f>
        <v>36159.672976651505</v>
      </c>
      <c r="T2313">
        <f t="shared" ca="1" si="73"/>
        <v>10.948887820948777</v>
      </c>
      <c r="U2313">
        <f ca="1">AVERAGE(T$2:T2313)</f>
        <v>33.38485500976882</v>
      </c>
    </row>
    <row r="2314" spans="1:21" x14ac:dyDescent="0.25">
      <c r="A2314" s="75" t="s">
        <v>4</v>
      </c>
      <c r="B2314">
        <v>3.0096230954290295</v>
      </c>
      <c r="C2314" s="76" t="s">
        <v>93</v>
      </c>
      <c r="E2314">
        <f t="shared" ca="1" si="72"/>
        <v>0.99780983014940461</v>
      </c>
      <c r="F2314">
        <v>0.4</v>
      </c>
      <c r="G2314">
        <f>AVERAGE(F$2:F2314)</f>
        <v>36144.039914404791</v>
      </c>
      <c r="T2314">
        <f t="shared" ca="1" si="73"/>
        <v>2.0862978299718575</v>
      </c>
      <c r="U2314">
        <f ca="1">AVERAGE(T$2:T2314)</f>
        <v>33.371323424304144</v>
      </c>
    </row>
    <row r="2315" spans="1:21" x14ac:dyDescent="0.25">
      <c r="A2315" s="75" t="s">
        <v>4</v>
      </c>
      <c r="B2315">
        <v>3.179728317659352</v>
      </c>
      <c r="C2315" s="76" t="s">
        <v>94</v>
      </c>
      <c r="E2315">
        <f t="shared" ca="1" si="72"/>
        <v>1.6013840300257542E-2</v>
      </c>
      <c r="F2315">
        <v>0.36034115138592748</v>
      </c>
      <c r="G2315">
        <f>AVERAGE(F$2:F2315)</f>
        <v>36128.420346741324</v>
      </c>
      <c r="T2315">
        <f t="shared" ca="1" si="73"/>
        <v>2.9349466561315856</v>
      </c>
      <c r="U2315">
        <f ca="1">AVERAGE(T$2:T2315)</f>
        <v>33.358170279633363</v>
      </c>
    </row>
    <row r="2316" spans="1:21" x14ac:dyDescent="0.25">
      <c r="A2316" s="75" t="s">
        <v>4</v>
      </c>
      <c r="B2316">
        <v>0.85</v>
      </c>
      <c r="C2316" s="76" t="s">
        <v>95</v>
      </c>
      <c r="E2316">
        <f t="shared" ca="1" si="72"/>
        <v>0.65132913328384134</v>
      </c>
      <c r="F2316">
        <v>8.1163859111791803E-2</v>
      </c>
      <c r="G2316">
        <f>AVERAGE(F$2:F2316)</f>
        <v>36112.814152709841</v>
      </c>
      <c r="T2316">
        <f t="shared" ca="1" si="73"/>
        <v>2.0102626168552451</v>
      </c>
      <c r="U2316">
        <f ca="1">AVERAGE(T$2:T2316)</f>
        <v>33.344629066820069</v>
      </c>
    </row>
    <row r="2317" spans="1:21" x14ac:dyDescent="0.25">
      <c r="A2317" s="75" t="s">
        <v>4</v>
      </c>
      <c r="B2317">
        <v>0.40476190476190477</v>
      </c>
      <c r="C2317" s="76" t="s">
        <v>96</v>
      </c>
      <c r="E2317">
        <f t="shared" ca="1" si="72"/>
        <v>0.96503671109995215</v>
      </c>
      <c r="F2317">
        <v>0.2805755395683453</v>
      </c>
      <c r="G2317">
        <f>AVERAGE(F$2:F2317)</f>
        <v>36097.221521631618</v>
      </c>
      <c r="T2317">
        <f t="shared" ca="1" si="73"/>
        <v>3.5200986003235468</v>
      </c>
      <c r="U2317">
        <f ca="1">AVERAGE(T$2:T2317)</f>
        <v>33.331751462991704</v>
      </c>
    </row>
    <row r="2318" spans="1:21" x14ac:dyDescent="0.25">
      <c r="B2318">
        <v>0.5</v>
      </c>
      <c r="C2318" s="76" t="s">
        <v>81</v>
      </c>
      <c r="E2318">
        <f t="shared" ca="1" si="72"/>
        <v>2.4746009299867255E-2</v>
      </c>
      <c r="F2318">
        <v>0.76133651551312653</v>
      </c>
      <c r="G2318">
        <f>AVERAGE(F$2:F2318)</f>
        <v>36081.642557373911</v>
      </c>
      <c r="T2318">
        <f t="shared" ca="1" si="73"/>
        <v>2.3570780411749266</v>
      </c>
      <c r="U2318">
        <f ca="1">AVERAGE(T$2:T2318)</f>
        <v>33.318383023879996</v>
      </c>
    </row>
    <row r="2319" spans="1:21" x14ac:dyDescent="0.25">
      <c r="A2319" s="75" t="s">
        <v>5</v>
      </c>
      <c r="B2319">
        <v>1.0909421607857404</v>
      </c>
      <c r="C2319" s="76" t="s">
        <v>82</v>
      </c>
      <c r="E2319">
        <f t="shared" ca="1" si="72"/>
        <v>0.85535854345360618</v>
      </c>
      <c r="F2319">
        <v>3.7222222222222223</v>
      </c>
      <c r="G2319">
        <f>AVERAGE(F$2:F2319)</f>
        <v>36066.078312190497</v>
      </c>
      <c r="T2319">
        <f t="shared" ca="1" si="73"/>
        <v>10.121326789451368</v>
      </c>
      <c r="U2319">
        <f ca="1">AVERAGE(T$2:T2319)</f>
        <v>33.308375665711559</v>
      </c>
    </row>
    <row r="2320" spans="1:21" x14ac:dyDescent="0.25">
      <c r="A2320" s="75" t="s">
        <v>5</v>
      </c>
      <c r="B2320">
        <v>4.2631578947368425</v>
      </c>
      <c r="C2320" s="76" t="s">
        <v>83</v>
      </c>
      <c r="E2320">
        <f t="shared" ca="1" si="72"/>
        <v>0.16889990902605867</v>
      </c>
      <c r="F2320">
        <v>8.1081081081081086E-2</v>
      </c>
      <c r="G2320">
        <f>AVERAGE(F$2:F2320)</f>
        <v>36050.525920111533</v>
      </c>
      <c r="T2320">
        <f t="shared" ca="1" si="73"/>
        <v>3.5825293476006195</v>
      </c>
      <c r="U2320">
        <f ca="1">AVERAGE(T$2:T2320)</f>
        <v>33.295557275751179</v>
      </c>
    </row>
    <row r="2321" spans="1:21" x14ac:dyDescent="0.25">
      <c r="A2321" s="75" t="s">
        <v>5</v>
      </c>
      <c r="B2321">
        <v>0.69944397134699188</v>
      </c>
      <c r="C2321" s="76" t="s">
        <v>84</v>
      </c>
      <c r="E2321">
        <f t="shared" ca="1" si="72"/>
        <v>0.66234475615570809</v>
      </c>
      <c r="F2321">
        <v>0.5</v>
      </c>
      <c r="G2321">
        <f>AVERAGE(F$2:F2321)</f>
        <v>36034.987115835625</v>
      </c>
      <c r="T2321">
        <f t="shared" ca="1" si="73"/>
        <v>2.2004436852830711</v>
      </c>
      <c r="U2321">
        <f ca="1">AVERAGE(T$2:T2321)</f>
        <v>33.282154209548395</v>
      </c>
    </row>
    <row r="2322" spans="1:21" x14ac:dyDescent="0.25">
      <c r="A2322" s="75" t="s">
        <v>5</v>
      </c>
      <c r="B2322">
        <v>0.15442336552891833</v>
      </c>
      <c r="C2322" s="76" t="s">
        <v>85</v>
      </c>
      <c r="E2322">
        <f t="shared" ca="1" si="72"/>
        <v>0.90987385305545221</v>
      </c>
      <c r="F2322">
        <v>3</v>
      </c>
      <c r="G2322">
        <f>AVERAGE(F$2:F2322)</f>
        <v>36019.462778431131</v>
      </c>
      <c r="T2322">
        <f t="shared" ca="1" si="73"/>
        <v>2.5856033027164504</v>
      </c>
      <c r="U2322">
        <f ca="1">AVERAGE(T$2:T2322)</f>
        <v>33.268928638283064</v>
      </c>
    </row>
    <row r="2323" spans="1:21" x14ac:dyDescent="0.25">
      <c r="A2323" s="75" t="s">
        <v>5</v>
      </c>
      <c r="B2323">
        <v>0.69696969696969702</v>
      </c>
      <c r="C2323" s="76" t="s">
        <v>86</v>
      </c>
      <c r="E2323">
        <f t="shared" ca="1" si="72"/>
        <v>0.82966884335498281</v>
      </c>
      <c r="F2323">
        <v>2.3333333333333335</v>
      </c>
      <c r="G2323">
        <f>AVERAGE(F$2:F2323)</f>
        <v>36003.951525440127</v>
      </c>
      <c r="T2323">
        <f t="shared" ca="1" si="73"/>
        <v>7.5813030653686733</v>
      </c>
      <c r="U2323">
        <f ca="1">AVERAGE(T$2:T2323)</f>
        <v>33.257865922704724</v>
      </c>
    </row>
    <row r="2324" spans="1:21" x14ac:dyDescent="0.25">
      <c r="A2324" s="75" t="s">
        <v>5</v>
      </c>
      <c r="B2324">
        <v>1</v>
      </c>
      <c r="C2324" s="76" t="s">
        <v>87</v>
      </c>
      <c r="E2324">
        <f t="shared" ca="1" si="72"/>
        <v>0.59769417067193875</v>
      </c>
      <c r="F2324">
        <v>0.33333333333333331</v>
      </c>
      <c r="G2324">
        <f>AVERAGE(F$2:F2324)</f>
        <v>35988.452765994531</v>
      </c>
      <c r="T2324">
        <f t="shared" ca="1" si="73"/>
        <v>3.4393022684012089</v>
      </c>
      <c r="U2324">
        <f ca="1">AVERAGE(T$2:T2324)</f>
        <v>33.24502969211742</v>
      </c>
    </row>
    <row r="2325" spans="1:21" x14ac:dyDescent="0.25">
      <c r="A2325" s="75" t="s">
        <v>5</v>
      </c>
      <c r="B2325">
        <v>0.52380952380952384</v>
      </c>
      <c r="C2325" s="76" t="s">
        <v>88</v>
      </c>
      <c r="E2325">
        <f t="shared" ca="1" si="72"/>
        <v>0.43699167847551346</v>
      </c>
      <c r="F2325">
        <v>2.9126213592233011E-2</v>
      </c>
      <c r="G2325">
        <f>AVERAGE(F$2:F2325)</f>
        <v>35972.967213653836</v>
      </c>
      <c r="T2325">
        <f t="shared" ca="1" si="73"/>
        <v>2.740019898109749</v>
      </c>
      <c r="U2325">
        <f ca="1">AVERAGE(T$2:T2325)</f>
        <v>33.231903612171628</v>
      </c>
    </row>
    <row r="2326" spans="1:21" x14ac:dyDescent="0.25">
      <c r="A2326" s="75" t="s">
        <v>5</v>
      </c>
      <c r="B2326">
        <v>0.79694519317160828</v>
      </c>
      <c r="C2326" s="76" t="s">
        <v>89</v>
      </c>
      <c r="E2326">
        <f t="shared" ca="1" si="72"/>
        <v>0.17019194349602207</v>
      </c>
      <c r="F2326">
        <v>0.5</v>
      </c>
      <c r="G2326">
        <f>AVERAGE(F$2:F2326)</f>
        <v>35957.495184744737</v>
      </c>
      <c r="T2326">
        <f t="shared" ca="1" si="73"/>
        <v>3.2736825264045648</v>
      </c>
      <c r="U2326">
        <f ca="1">AVERAGE(T$2:T2326)</f>
        <v>33.219018355790652</v>
      </c>
    </row>
    <row r="2327" spans="1:21" x14ac:dyDescent="0.25">
      <c r="A2327" s="75" t="s">
        <v>5</v>
      </c>
      <c r="B2327">
        <v>0.81308411214953269</v>
      </c>
      <c r="C2327" s="76" t="s">
        <v>90</v>
      </c>
      <c r="E2327">
        <f t="shared" ca="1" si="72"/>
        <v>0.63573404911910159</v>
      </c>
      <c r="F2327">
        <v>0.75609756097560976</v>
      </c>
      <c r="G2327">
        <f>AVERAGE(F$2:F2327)</f>
        <v>35942.036569487995</v>
      </c>
      <c r="T2327">
        <f t="shared" ca="1" si="73"/>
        <v>14.111157016456055</v>
      </c>
      <c r="U2327">
        <f ca="1">AVERAGE(T$2:T2327)</f>
        <v>33.210803454097039</v>
      </c>
    </row>
    <row r="2328" spans="1:21" x14ac:dyDescent="0.25">
      <c r="A2328" s="75" t="s">
        <v>5</v>
      </c>
      <c r="B2328">
        <v>6.1942446043165464</v>
      </c>
      <c r="C2328" s="76" t="s">
        <v>91</v>
      </c>
      <c r="E2328">
        <f t="shared" ca="1" si="72"/>
        <v>0.58149648446216273</v>
      </c>
      <c r="F2328">
        <v>0.95</v>
      </c>
      <c r="G2328">
        <f>AVERAGE(F$2:F2328)</f>
        <v>35926.591323862944</v>
      </c>
      <c r="T2328">
        <f t="shared" ca="1" si="73"/>
        <v>3.0907894122062451</v>
      </c>
      <c r="U2328">
        <f ca="1">AVERAGE(T$2:T2328)</f>
        <v>33.197859743722354</v>
      </c>
    </row>
    <row r="2329" spans="1:21" x14ac:dyDescent="0.25">
      <c r="A2329" s="75" t="s">
        <v>5</v>
      </c>
      <c r="B2329">
        <v>0.7543859649122806</v>
      </c>
      <c r="C2329" s="76" t="s">
        <v>92</v>
      </c>
      <c r="E2329">
        <f t="shared" ca="1" si="72"/>
        <v>0.4974281470964167</v>
      </c>
      <c r="F2329">
        <v>0.72</v>
      </c>
      <c r="G2329">
        <f>AVERAGE(F$2:F2329)</f>
        <v>35911.159248552009</v>
      </c>
      <c r="T2329">
        <f t="shared" ca="1" si="73"/>
        <v>3.4718334392967511</v>
      </c>
      <c r="U2329">
        <f ca="1">AVERAGE(T$2:T2329)</f>
        <v>33.18509083207956</v>
      </c>
    </row>
    <row r="2330" spans="1:21" x14ac:dyDescent="0.25">
      <c r="A2330" s="75" t="s">
        <v>5</v>
      </c>
      <c r="B2330">
        <v>7.019246190858059</v>
      </c>
      <c r="C2330" s="76" t="s">
        <v>93</v>
      </c>
      <c r="E2330">
        <f t="shared" ca="1" si="72"/>
        <v>7.9911896397206195E-2</v>
      </c>
      <c r="F2330">
        <v>0.72972972972972971</v>
      </c>
      <c r="G2330">
        <f>AVERAGE(F$2:F2330)</f>
        <v>35895.740429522884</v>
      </c>
      <c r="T2330">
        <f t="shared" ca="1" si="73"/>
        <v>2.9831119886412187</v>
      </c>
      <c r="U2330">
        <f ca="1">AVERAGE(T$2:T2330)</f>
        <v>33.172123043825614</v>
      </c>
    </row>
    <row r="2331" spans="1:21" x14ac:dyDescent="0.25">
      <c r="A2331" s="75" t="s">
        <v>5</v>
      </c>
      <c r="B2331">
        <v>5.2695924764890281</v>
      </c>
      <c r="C2331" s="76" t="s">
        <v>94</v>
      </c>
      <c r="E2331">
        <f t="shared" ca="1" si="72"/>
        <v>0.8032349380897178</v>
      </c>
      <c r="F2331">
        <v>0.8</v>
      </c>
      <c r="G2331">
        <f>AVERAGE(F$2:F2331)</f>
        <v>35880.334875690467</v>
      </c>
      <c r="T2331">
        <f t="shared" ca="1" si="73"/>
        <v>11.570591384262935</v>
      </c>
      <c r="U2331">
        <f ca="1">AVERAGE(T$2:T2331)</f>
        <v>33.162852000194903</v>
      </c>
    </row>
    <row r="2332" spans="1:21" x14ac:dyDescent="0.25">
      <c r="A2332" s="75" t="s">
        <v>5</v>
      </c>
      <c r="B2332">
        <v>0.85</v>
      </c>
      <c r="C2332" s="76" t="s">
        <v>95</v>
      </c>
      <c r="E2332">
        <f t="shared" ca="1" si="72"/>
        <v>0.40306521764869052</v>
      </c>
      <c r="F2332">
        <v>2.1428571428571428</v>
      </c>
      <c r="G2332">
        <f>AVERAGE(F$2:F2332)</f>
        <v>35864.943115922753</v>
      </c>
      <c r="T2332">
        <f t="shared" ca="1" si="73"/>
        <v>87.2613124622778</v>
      </c>
      <c r="U2332">
        <f ca="1">AVERAGE(T$2:T2332)</f>
        <v>33.186060262941396</v>
      </c>
    </row>
    <row r="2333" spans="1:21" x14ac:dyDescent="0.25">
      <c r="A2333" s="75" t="s">
        <v>5</v>
      </c>
      <c r="B2333">
        <v>0.6428571428571429</v>
      </c>
      <c r="C2333" s="76" t="s">
        <v>96</v>
      </c>
      <c r="E2333">
        <f t="shared" ca="1" si="72"/>
        <v>8.836354326041207E-2</v>
      </c>
      <c r="F2333">
        <v>0.71509971509971515</v>
      </c>
      <c r="G2333">
        <f>AVERAGE(F$2:F2333)</f>
        <v>35849.563944389221</v>
      </c>
      <c r="T2333">
        <f t="shared" ca="1" si="73"/>
        <v>3.8343012206944058</v>
      </c>
      <c r="U2333">
        <f ca="1">AVERAGE(T$2:T2333)</f>
        <v>33.173473745341802</v>
      </c>
    </row>
    <row r="2334" spans="1:21" x14ac:dyDescent="0.25">
      <c r="B2334">
        <v>0.5</v>
      </c>
      <c r="C2334" s="76" t="s">
        <v>81</v>
      </c>
      <c r="E2334">
        <f t="shared" ca="1" si="72"/>
        <v>0.79363741035872282</v>
      </c>
      <c r="F2334">
        <v>0.4</v>
      </c>
      <c r="G2334">
        <f>AVERAGE(F$2:F2334)</f>
        <v>35834.19782182412</v>
      </c>
      <c r="T2334">
        <f t="shared" ca="1" si="73"/>
        <v>2.5729586243793463</v>
      </c>
      <c r="U2334">
        <f ca="1">AVERAGE(T$2:T2334)</f>
        <v>33.160357365092786</v>
      </c>
    </row>
    <row r="2335" spans="1:21" x14ac:dyDescent="0.25">
      <c r="A2335" s="75" t="s">
        <v>6</v>
      </c>
      <c r="B2335">
        <v>1</v>
      </c>
      <c r="C2335" s="76" t="s">
        <v>82</v>
      </c>
      <c r="E2335">
        <f t="shared" ca="1" si="72"/>
        <v>0.61839336629163622</v>
      </c>
      <c r="F2335">
        <v>0.11003236245954684</v>
      </c>
      <c r="G2335">
        <f>AVERAGE(F$2:F2335)</f>
        <v>35818.844742222813</v>
      </c>
      <c r="T2335">
        <f t="shared" ca="1" si="73"/>
        <v>8.0219284505718971</v>
      </c>
      <c r="U2335">
        <f ca="1">AVERAGE(T$2:T2335)</f>
        <v>33.149586829996593</v>
      </c>
    </row>
    <row r="2336" spans="1:21" x14ac:dyDescent="0.25">
      <c r="A2336" s="75" t="s">
        <v>6</v>
      </c>
      <c r="B2336">
        <v>0.47368421052631576</v>
      </c>
      <c r="C2336" s="76" t="s">
        <v>83</v>
      </c>
      <c r="E2336">
        <f t="shared" ca="1" si="72"/>
        <v>0.89953500198213776</v>
      </c>
      <c r="F2336">
        <v>0.63934426229508201</v>
      </c>
      <c r="G2336">
        <f>AVERAGE(F$2:F2336)</f>
        <v>35803.505039696916</v>
      </c>
      <c r="T2336">
        <f t="shared" ca="1" si="73"/>
        <v>4.3510336396259861</v>
      </c>
      <c r="U2336">
        <f ca="1">AVERAGE(T$2:T2336)</f>
        <v>33.137253402506069</v>
      </c>
    </row>
    <row r="2337" spans="1:21" x14ac:dyDescent="0.25">
      <c r="A2337" s="75" t="s">
        <v>6</v>
      </c>
      <c r="B2337">
        <v>0.7532435004758804</v>
      </c>
      <c r="C2337" s="76" t="s">
        <v>84</v>
      </c>
      <c r="E2337">
        <f t="shared" ca="1" si="72"/>
        <v>0.61019299544548711</v>
      </c>
      <c r="F2337">
        <v>0.16666666666666666</v>
      </c>
      <c r="G2337">
        <f>AVERAGE(F$2:F2337)</f>
        <v>35788.178268133117</v>
      </c>
      <c r="T2337">
        <f t="shared" ca="1" si="73"/>
        <v>2.2372284677099579</v>
      </c>
      <c r="U2337">
        <f ca="1">AVERAGE(T$2:T2337)</f>
        <v>33.1240256521059</v>
      </c>
    </row>
    <row r="2338" spans="1:21" x14ac:dyDescent="0.25">
      <c r="A2338" s="75" t="s">
        <v>6</v>
      </c>
      <c r="B2338">
        <v>0.35865368581726759</v>
      </c>
      <c r="C2338" s="76" t="s">
        <v>85</v>
      </c>
      <c r="E2338">
        <f t="shared" ca="1" si="72"/>
        <v>0.13058747172143248</v>
      </c>
      <c r="F2338">
        <v>1.197802197802198</v>
      </c>
      <c r="G2338">
        <f>AVERAGE(F$2:F2338)</f>
        <v>35772.865054412141</v>
      </c>
      <c r="T2338">
        <f t="shared" ca="1" si="73"/>
        <v>2.8171308410500449</v>
      </c>
      <c r="U2338">
        <f ca="1">AVERAGE(T$2:T2338)</f>
        <v>33.111057361643319</v>
      </c>
    </row>
    <row r="2339" spans="1:21" x14ac:dyDescent="0.25">
      <c r="A2339" s="75" t="s">
        <v>6</v>
      </c>
      <c r="B2339">
        <v>0.39393939393939392</v>
      </c>
      <c r="C2339" s="76" t="s">
        <v>86</v>
      </c>
      <c r="E2339">
        <f t="shared" ca="1" si="72"/>
        <v>0.57489194703942315</v>
      </c>
      <c r="F2339">
        <v>5.6459902525476293</v>
      </c>
      <c r="G2339">
        <f>AVERAGE(F$2:F2339)</f>
        <v>35757.566842665277</v>
      </c>
      <c r="T2339">
        <f t="shared" ca="1" si="73"/>
        <v>3.1884246915326577</v>
      </c>
      <c r="U2339">
        <f ca="1">AVERAGE(T$2:T2339)</f>
        <v>33.098258972990578</v>
      </c>
    </row>
    <row r="2340" spans="1:21" x14ac:dyDescent="0.25">
      <c r="A2340" s="75" t="s">
        <v>6</v>
      </c>
      <c r="B2340">
        <v>1</v>
      </c>
      <c r="C2340" s="76" t="s">
        <v>87</v>
      </c>
      <c r="E2340">
        <f t="shared" ca="1" si="72"/>
        <v>0.61706832269865408</v>
      </c>
      <c r="F2340">
        <v>0.27814972611077288</v>
      </c>
      <c r="G2340">
        <f>AVERAGE(F$2:F2340)</f>
        <v>35742.279416973557</v>
      </c>
      <c r="T2340">
        <f t="shared" ca="1" si="73"/>
        <v>3.521567555656187</v>
      </c>
      <c r="U2340">
        <f ca="1">AVERAGE(T$2:T2340)</f>
        <v>33.085613957420954</v>
      </c>
    </row>
    <row r="2341" spans="1:21" x14ac:dyDescent="0.25">
      <c r="A2341" s="75" t="s">
        <v>6</v>
      </c>
      <c r="B2341">
        <v>1.3809523809523809</v>
      </c>
      <c r="C2341" s="76" t="s">
        <v>88</v>
      </c>
      <c r="E2341">
        <f t="shared" ca="1" si="72"/>
        <v>0.22157345741907697</v>
      </c>
      <c r="F2341">
        <v>0.9157303370786517</v>
      </c>
      <c r="G2341">
        <f>AVERAGE(F$2:F2341)</f>
        <v>35727.00532992799</v>
      </c>
      <c r="T2341">
        <f t="shared" ca="1" si="73"/>
        <v>76.679916914277825</v>
      </c>
      <c r="U2341">
        <f ca="1">AVERAGE(T$2:T2341)</f>
        <v>33.104244001419616</v>
      </c>
    </row>
    <row r="2342" spans="1:21" x14ac:dyDescent="0.25">
      <c r="A2342" s="75" t="s">
        <v>6</v>
      </c>
      <c r="B2342">
        <v>1.6954177897574123</v>
      </c>
      <c r="C2342" s="76" t="s">
        <v>89</v>
      </c>
      <c r="E2342">
        <f t="shared" ca="1" si="72"/>
        <v>0.14794280116467484</v>
      </c>
      <c r="F2342">
        <v>0.79377899982814915</v>
      </c>
      <c r="G2342">
        <f>AVERAGE(F$2:F2342)</f>
        <v>35711.744239987391</v>
      </c>
      <c r="T2342">
        <f t="shared" ca="1" si="73"/>
        <v>2.9347857662880239</v>
      </c>
      <c r="U2342">
        <f ca="1">AVERAGE(T$2:T2342)</f>
        <v>33.091356577995811</v>
      </c>
    </row>
    <row r="2343" spans="1:21" x14ac:dyDescent="0.25">
      <c r="A2343" s="75" t="s">
        <v>6</v>
      </c>
      <c r="B2343">
        <v>6.5420560747663545E-2</v>
      </c>
      <c r="C2343" s="76" t="s">
        <v>90</v>
      </c>
      <c r="E2343">
        <f t="shared" ca="1" si="72"/>
        <v>1.9375422311835866E-3</v>
      </c>
      <c r="F2343">
        <v>1.6881720430107527</v>
      </c>
      <c r="G2343">
        <f>AVERAGE(F$2:F2343)</f>
        <v>35696.49656446735</v>
      </c>
      <c r="T2343">
        <f t="shared" ca="1" si="73"/>
        <v>2.0283523518572975</v>
      </c>
      <c r="U2343">
        <f ca="1">AVERAGE(T$2:T2343)</f>
        <v>33.078093126148609</v>
      </c>
    </row>
    <row r="2344" spans="1:21" x14ac:dyDescent="0.25">
      <c r="A2344" s="75" t="s">
        <v>6</v>
      </c>
      <c r="B2344">
        <v>6.1942446043165464</v>
      </c>
      <c r="C2344" s="76" t="s">
        <v>91</v>
      </c>
      <c r="E2344">
        <f t="shared" ca="1" si="72"/>
        <v>0.64032013430281076</v>
      </c>
      <c r="F2344">
        <v>1.3809523809523809</v>
      </c>
      <c r="G2344">
        <f>AVERAGE(F$2:F2344)</f>
        <v>35681.261773339698</v>
      </c>
      <c r="T2344">
        <f t="shared" ca="1" si="73"/>
        <v>4.4418334240281236</v>
      </c>
      <c r="U2344">
        <f ca="1">AVERAGE(T$2:T2344)</f>
        <v>33.06587107762018</v>
      </c>
    </row>
    <row r="2345" spans="1:21" x14ac:dyDescent="0.25">
      <c r="A2345" s="75" t="s">
        <v>6</v>
      </c>
      <c r="B2345">
        <v>2.5087719298245617</v>
      </c>
      <c r="C2345" s="76" t="s">
        <v>92</v>
      </c>
      <c r="E2345">
        <f t="shared" ca="1" si="72"/>
        <v>0.14176929920484982</v>
      </c>
      <c r="F2345">
        <v>0</v>
      </c>
      <c r="G2345">
        <f>AVERAGE(F$2:F2345)</f>
        <v>35666.039392037084</v>
      </c>
      <c r="T2345">
        <f t="shared" ca="1" si="73"/>
        <v>3.7015091661117427</v>
      </c>
      <c r="U2345">
        <f ca="1">AVERAGE(T$2:T2345)</f>
        <v>33.053343619466808</v>
      </c>
    </row>
    <row r="2346" spans="1:21" x14ac:dyDescent="0.25">
      <c r="A2346" s="75" t="s">
        <v>6</v>
      </c>
      <c r="B2346">
        <v>0.60384923817161185</v>
      </c>
      <c r="C2346" s="76" t="s">
        <v>93</v>
      </c>
      <c r="E2346">
        <f t="shared" ca="1" si="72"/>
        <v>0.93055263356849249</v>
      </c>
      <c r="F2346">
        <v>0.79195561719833563</v>
      </c>
      <c r="G2346">
        <f>AVERAGE(F$2:F2346)</f>
        <v>35650.830331296609</v>
      </c>
      <c r="T2346">
        <f t="shared" ca="1" si="73"/>
        <v>6.2101207656866801</v>
      </c>
      <c r="U2346">
        <f ca="1">AVERAGE(T$2:T2346)</f>
        <v>33.041896616117647</v>
      </c>
    </row>
    <row r="2347" spans="1:21" x14ac:dyDescent="0.25">
      <c r="A2347" s="75" t="s">
        <v>6</v>
      </c>
      <c r="B2347">
        <v>0.58202716823406475</v>
      </c>
      <c r="C2347" s="76" t="s">
        <v>94</v>
      </c>
      <c r="E2347">
        <f t="shared" ca="1" si="72"/>
        <v>0.73740799432791237</v>
      </c>
      <c r="F2347">
        <v>1.0101010101010065E-2</v>
      </c>
      <c r="G2347">
        <f>AVERAGE(F$2:F2347)</f>
        <v>35635.633903235954</v>
      </c>
      <c r="T2347">
        <f t="shared" ca="1" si="73"/>
        <v>2.7941868080015624</v>
      </c>
      <c r="U2347">
        <f ca="1">AVERAGE(T$2:T2347)</f>
        <v>33.029003304178978</v>
      </c>
    </row>
    <row r="2348" spans="1:21" x14ac:dyDescent="0.25">
      <c r="A2348" s="75" t="s">
        <v>6</v>
      </c>
      <c r="B2348">
        <v>0.8</v>
      </c>
      <c r="C2348" s="76" t="s">
        <v>95</v>
      </c>
      <c r="E2348">
        <f t="shared" ca="1" si="72"/>
        <v>0.29123305112011044</v>
      </c>
      <c r="F2348">
        <v>12.333333333333334</v>
      </c>
      <c r="G2348">
        <f>AVERAGE(F$2:F2348)</f>
        <v>35620.455675468627</v>
      </c>
      <c r="T2348">
        <f t="shared" ca="1" si="73"/>
        <v>58.676318726119952</v>
      </c>
      <c r="U2348">
        <f ca="1">AVERAGE(T$2:T2348)</f>
        <v>33.039931005679598</v>
      </c>
    </row>
    <row r="2349" spans="1:21" x14ac:dyDescent="0.25">
      <c r="A2349" s="75" t="s">
        <v>6</v>
      </c>
      <c r="B2349">
        <v>0.70238095238095244</v>
      </c>
      <c r="C2349" s="76" t="s">
        <v>96</v>
      </c>
      <c r="E2349">
        <f t="shared" ca="1" si="72"/>
        <v>0.21065827232322287</v>
      </c>
      <c r="F2349">
        <v>9.090909090909087E-2</v>
      </c>
      <c r="G2349">
        <f>AVERAGE(F$2:F2349)</f>
        <v>35605.285162365406</v>
      </c>
      <c r="T2349">
        <f t="shared" ca="1" si="73"/>
        <v>8.444263011886239</v>
      </c>
      <c r="U2349">
        <f ca="1">AVERAGE(T$2:T2349)</f>
        <v>33.029455848953106</v>
      </c>
    </row>
    <row r="2350" spans="1:21" x14ac:dyDescent="0.25">
      <c r="B2350">
        <v>2.75</v>
      </c>
      <c r="C2350" s="76" t="s">
        <v>81</v>
      </c>
      <c r="E2350">
        <f t="shared" ca="1" si="72"/>
        <v>0.98912041683943075</v>
      </c>
      <c r="F2350">
        <v>8.2316770802340414E-3</v>
      </c>
      <c r="G2350">
        <f>AVERAGE(F$2:F2350)</f>
        <v>35590.12753063671</v>
      </c>
      <c r="T2350">
        <f t="shared" ca="1" si="73"/>
        <v>13.183664690210755</v>
      </c>
      <c r="U2350">
        <f ca="1">AVERAGE(T$2:T2350)</f>
        <v>33.021007236284419</v>
      </c>
    </row>
    <row r="2351" spans="1:21" x14ac:dyDescent="0.25">
      <c r="A2351" s="75" t="s">
        <v>7</v>
      </c>
      <c r="B2351">
        <v>1</v>
      </c>
      <c r="C2351" s="76" t="s">
        <v>82</v>
      </c>
      <c r="E2351">
        <f t="shared" ca="1" si="72"/>
        <v>0.3316041970572815</v>
      </c>
      <c r="F2351">
        <v>0.66666666666666663</v>
      </c>
      <c r="G2351">
        <f>AVERAGE(F$2:F2351)</f>
        <v>35574.983079205238</v>
      </c>
      <c r="T2351">
        <f t="shared" ca="1" si="73"/>
        <v>4.8796654447627397</v>
      </c>
      <c r="U2351">
        <f ca="1">AVERAGE(T$2:T2351)</f>
        <v>33.009032197224201</v>
      </c>
    </row>
    <row r="2352" spans="1:21" x14ac:dyDescent="0.25">
      <c r="A2352" s="75" t="s">
        <v>7</v>
      </c>
      <c r="B2352">
        <v>0.84210526315789469</v>
      </c>
      <c r="C2352" s="76" t="s">
        <v>83</v>
      </c>
      <c r="E2352">
        <f t="shared" ca="1" si="72"/>
        <v>0.78364393685989819</v>
      </c>
      <c r="F2352">
        <v>53.945054945054942</v>
      </c>
      <c r="G2352">
        <f>AVERAGE(F$2:F2352)</f>
        <v>35559.874173197473</v>
      </c>
      <c r="T2352">
        <f t="shared" ca="1" si="73"/>
        <v>25.237462608088244</v>
      </c>
      <c r="U2352">
        <f ca="1">AVERAGE(T$2:T2352)</f>
        <v>33.005726552992328</v>
      </c>
    </row>
    <row r="2353" spans="1:21" x14ac:dyDescent="0.25">
      <c r="A2353" s="75" t="s">
        <v>7</v>
      </c>
      <c r="B2353">
        <v>0.7532435004758804</v>
      </c>
      <c r="C2353" s="76" t="s">
        <v>84</v>
      </c>
      <c r="E2353">
        <f t="shared" ca="1" si="72"/>
        <v>0.56743190319261094</v>
      </c>
      <c r="F2353">
        <v>1.9607843137254919E-2</v>
      </c>
      <c r="G2353">
        <f>AVERAGE(F$2:F2353)</f>
        <v>35544.755187412884</v>
      </c>
      <c r="T2353">
        <f t="shared" ca="1" si="73"/>
        <v>43.38844551319881</v>
      </c>
      <c r="U2353">
        <f ca="1">AVERAGE(T$2:T2353)</f>
        <v>33.010140974318944</v>
      </c>
    </row>
    <row r="2354" spans="1:21" x14ac:dyDescent="0.25">
      <c r="A2354" s="75" t="s">
        <v>7</v>
      </c>
      <c r="B2354">
        <v>7.9788483985582532</v>
      </c>
      <c r="C2354" s="76" t="s">
        <v>85</v>
      </c>
      <c r="E2354">
        <f t="shared" ca="1" si="72"/>
        <v>0.13066227115282114</v>
      </c>
      <c r="F2354">
        <v>0.96923076923076923</v>
      </c>
      <c r="G2354">
        <f>AVERAGE(F$2:F2354)</f>
        <v>35529.649456024592</v>
      </c>
      <c r="T2354">
        <f t="shared" ca="1" si="73"/>
        <v>2.6094175260919021</v>
      </c>
      <c r="U2354">
        <f ca="1">AVERAGE(T$2:T2354)</f>
        <v>32.997220989853055</v>
      </c>
    </row>
    <row r="2355" spans="1:21" x14ac:dyDescent="0.25">
      <c r="A2355" s="75" t="s">
        <v>7</v>
      </c>
      <c r="B2355">
        <v>0.93939393939393945</v>
      </c>
      <c r="C2355" s="76" t="s">
        <v>86</v>
      </c>
      <c r="E2355">
        <f t="shared" ca="1" si="72"/>
        <v>0.51548751193226949</v>
      </c>
      <c r="F2355">
        <v>2.7796610169491527</v>
      </c>
      <c r="G2355">
        <f>AVERAGE(F$2:F2355)</f>
        <v>35514.557327819406</v>
      </c>
      <c r="T2355">
        <f t="shared" ca="1" si="73"/>
        <v>3.5647216037361718</v>
      </c>
      <c r="U2355">
        <f ca="1">AVERAGE(T$2:T2355)</f>
        <v>32.98471780404757</v>
      </c>
    </row>
    <row r="2356" spans="1:21" x14ac:dyDescent="0.25">
      <c r="A2356" s="75" t="s">
        <v>7</v>
      </c>
      <c r="B2356">
        <v>1.5952380952380951</v>
      </c>
      <c r="C2356" s="76" t="s">
        <v>87</v>
      </c>
      <c r="E2356">
        <f t="shared" ca="1" si="72"/>
        <v>0.16190243643508251</v>
      </c>
      <c r="F2356">
        <v>0.8595505617977528</v>
      </c>
      <c r="G2356">
        <f>AVERAGE(F$2:F2356)</f>
        <v>35499.477201374713</v>
      </c>
      <c r="T2356">
        <f t="shared" ca="1" si="73"/>
        <v>4.5584552936655616</v>
      </c>
      <c r="U2356">
        <f ca="1">AVERAGE(T$2:T2356)</f>
        <v>32.972647204255473</v>
      </c>
    </row>
    <row r="2357" spans="1:21" x14ac:dyDescent="0.25">
      <c r="A2357" s="75" t="s">
        <v>7</v>
      </c>
      <c r="B2357">
        <v>4.2380952380952381</v>
      </c>
      <c r="C2357" s="76" t="s">
        <v>88</v>
      </c>
      <c r="E2357">
        <f t="shared" ca="1" si="72"/>
        <v>0.22968616094910477</v>
      </c>
      <c r="F2357">
        <v>0.83333333333333337</v>
      </c>
      <c r="G2357">
        <f>AVERAGE(F$2:F2357)</f>
        <v>35484.409865267735</v>
      </c>
      <c r="T2357">
        <f t="shared" ca="1" si="73"/>
        <v>2.1022594003593711</v>
      </c>
      <c r="U2357">
        <f ca="1">AVERAGE(T$2:T2357)</f>
        <v>32.959544323184211</v>
      </c>
    </row>
    <row r="2358" spans="1:21" x14ac:dyDescent="0.25">
      <c r="A2358" s="75" t="s">
        <v>7</v>
      </c>
      <c r="B2358">
        <v>0.79694519317160828</v>
      </c>
      <c r="C2358" s="76" t="s">
        <v>89</v>
      </c>
      <c r="E2358">
        <f t="shared" ca="1" si="72"/>
        <v>0.80024059171596351</v>
      </c>
      <c r="F2358">
        <v>9.0909090909090912E-2</v>
      </c>
      <c r="G2358">
        <f>AVERAGE(F$2:F2358)</f>
        <v>35469.354999355055</v>
      </c>
      <c r="T2358">
        <f t="shared" ca="1" si="73"/>
        <v>2.6618962845615539</v>
      </c>
      <c r="U2358">
        <f ca="1">AVERAGE(T$2:T2358)</f>
        <v>32.946689996481361</v>
      </c>
    </row>
    <row r="2359" spans="1:21" x14ac:dyDescent="0.25">
      <c r="A2359" s="75" t="s">
        <v>7</v>
      </c>
      <c r="B2359">
        <v>6.5420560747663545E-2</v>
      </c>
      <c r="C2359" s="76" t="s">
        <v>90</v>
      </c>
      <c r="E2359">
        <f t="shared" ca="1" si="72"/>
        <v>0.33920419398719992</v>
      </c>
      <c r="F2359">
        <v>0.37931034482758619</v>
      </c>
      <c r="G2359">
        <f>AVERAGE(F$2:F2359)</f>
        <v>35454.313024932235</v>
      </c>
      <c r="T2359">
        <f t="shared" ca="1" si="73"/>
        <v>2.9979441747104119</v>
      </c>
      <c r="U2359">
        <f ca="1">AVERAGE(T$2:T2359)</f>
        <v>32.933989086463647</v>
      </c>
    </row>
    <row r="2360" spans="1:21" x14ac:dyDescent="0.25">
      <c r="A2360" s="75" t="s">
        <v>7</v>
      </c>
      <c r="B2360">
        <v>1</v>
      </c>
      <c r="C2360" s="76" t="s">
        <v>91</v>
      </c>
      <c r="E2360">
        <f t="shared" ca="1" si="72"/>
        <v>0.94107612921190031</v>
      </c>
      <c r="F2360">
        <v>0.87</v>
      </c>
      <c r="G2360">
        <f>AVERAGE(F$2:F2360)</f>
        <v>35439.284011356598</v>
      </c>
      <c r="T2360">
        <f t="shared" ca="1" si="73"/>
        <v>4.5712467428741546</v>
      </c>
      <c r="U2360">
        <f ca="1">AVERAGE(T$2:T2360)</f>
        <v>32.921965880722404</v>
      </c>
    </row>
    <row r="2361" spans="1:21" x14ac:dyDescent="0.25">
      <c r="A2361" s="75" t="s">
        <v>7</v>
      </c>
      <c r="B2361">
        <v>0.40350877192982454</v>
      </c>
      <c r="C2361" s="76" t="s">
        <v>92</v>
      </c>
      <c r="E2361">
        <f t="shared" ca="1" si="72"/>
        <v>0.67873668138300713</v>
      </c>
      <c r="F2361">
        <v>1.5</v>
      </c>
      <c r="G2361">
        <f>AVERAGE(F$2:F2361)</f>
        <v>35424.268001182296</v>
      </c>
      <c r="T2361">
        <f t="shared" ca="1" si="73"/>
        <v>3.9000615813481079</v>
      </c>
      <c r="U2361">
        <f ca="1">AVERAGE(T$2:T2361)</f>
        <v>32.909668463646391</v>
      </c>
    </row>
    <row r="2362" spans="1:21" x14ac:dyDescent="0.25">
      <c r="A2362" s="75" t="s">
        <v>7</v>
      </c>
      <c r="B2362">
        <v>3.0096230954290295</v>
      </c>
      <c r="C2362" s="76" t="s">
        <v>93</v>
      </c>
      <c r="E2362">
        <f t="shared" ca="1" si="72"/>
        <v>0.29183673677156852</v>
      </c>
      <c r="F2362">
        <v>0.45945945945945948</v>
      </c>
      <c r="G2362">
        <f>AVERAGE(F$2:F2362)</f>
        <v>35409.264270330226</v>
      </c>
      <c r="T2362">
        <f t="shared" ca="1" si="73"/>
        <v>2.0501279007640507</v>
      </c>
      <c r="U2362">
        <f ca="1">AVERAGE(T$2:T2362)</f>
        <v>32.896597925500316</v>
      </c>
    </row>
    <row r="2363" spans="1:21" x14ac:dyDescent="0.25">
      <c r="A2363" s="75" t="s">
        <v>7</v>
      </c>
      <c r="B2363">
        <v>1.089864158829676</v>
      </c>
      <c r="C2363" s="76" t="s">
        <v>94</v>
      </c>
      <c r="E2363">
        <f t="shared" ca="1" si="72"/>
        <v>0.43856903885017451</v>
      </c>
      <c r="F2363">
        <v>0.5625</v>
      </c>
      <c r="G2363">
        <f>AVERAGE(F$2:F2363)</f>
        <v>35394.273287362266</v>
      </c>
      <c r="T2363">
        <f t="shared" ca="1" si="73"/>
        <v>2.7639300081713531</v>
      </c>
      <c r="U2363">
        <f ca="1">AVERAGE(T$2:T2363)</f>
        <v>32.883840657118718</v>
      </c>
    </row>
    <row r="2364" spans="1:21" x14ac:dyDescent="0.25">
      <c r="A2364" s="75" t="s">
        <v>7</v>
      </c>
      <c r="B2364">
        <v>0.85</v>
      </c>
      <c r="C2364" s="76" t="s">
        <v>95</v>
      </c>
      <c r="E2364">
        <f t="shared" ca="1" si="72"/>
        <v>0.39598327195652439</v>
      </c>
      <c r="F2364">
        <v>0.16666666666666666</v>
      </c>
      <c r="G2364">
        <f>AVERAGE(F$2:F2364)</f>
        <v>35379.294824975179</v>
      </c>
      <c r="T2364">
        <f t="shared" ca="1" si="73"/>
        <v>2.2179658775816522</v>
      </c>
      <c r="U2364">
        <f ca="1">AVERAGE(T$2:T2364)</f>
        <v>32.870863139226408</v>
      </c>
    </row>
    <row r="2365" spans="1:21" x14ac:dyDescent="0.25">
      <c r="A2365" s="75" t="s">
        <v>7</v>
      </c>
      <c r="B2365">
        <v>0.40476190476190477</v>
      </c>
      <c r="C2365" s="76" t="s">
        <v>96</v>
      </c>
      <c r="E2365">
        <f t="shared" ca="1" si="72"/>
        <v>0.51729749518790102</v>
      </c>
      <c r="F2365">
        <v>0.1596638655462185</v>
      </c>
      <c r="G2365">
        <f>AVERAGE(F$2:F2365)</f>
        <v>35364.329031759822</v>
      </c>
      <c r="T2365">
        <f t="shared" ca="1" si="73"/>
        <v>12.12916768422382</v>
      </c>
      <c r="U2365">
        <f ca="1">AVERAGE(T$2:T2365)</f>
        <v>32.862089156377422</v>
      </c>
    </row>
    <row r="2366" spans="1:21" x14ac:dyDescent="0.25">
      <c r="B2366">
        <v>0.25</v>
      </c>
      <c r="C2366" s="76" t="s">
        <v>81</v>
      </c>
      <c r="E2366">
        <f t="shared" ca="1" si="72"/>
        <v>1.9321389523539012E-2</v>
      </c>
      <c r="F2366">
        <v>0.1290322580645161</v>
      </c>
      <c r="G2366">
        <f>AVERAGE(F$2:F2366)</f>
        <v>35349.37588165432</v>
      </c>
      <c r="T2366">
        <f t="shared" ca="1" si="73"/>
        <v>2.5697806586318035</v>
      </c>
      <c r="U2366">
        <f ca="1">AVERAGE(T$2:T2366)</f>
        <v>32.849280569274775</v>
      </c>
    </row>
    <row r="2367" spans="1:21" x14ac:dyDescent="0.25">
      <c r="A2367" s="75" t="s">
        <v>8</v>
      </c>
      <c r="B2367">
        <v>0.45434703528555836</v>
      </c>
      <c r="C2367" s="76" t="s">
        <v>82</v>
      </c>
      <c r="E2367">
        <f t="shared" ca="1" si="72"/>
        <v>1.22529041927667E-2</v>
      </c>
      <c r="F2367">
        <v>4.6363636363636358</v>
      </c>
      <c r="G2367">
        <f>AVERAGE(F$2:F2367)</f>
        <v>35334.437276617122</v>
      </c>
      <c r="T2367">
        <f t="shared" ca="1" si="73"/>
        <v>6.328319988044397</v>
      </c>
      <c r="U2367">
        <f ca="1">AVERAGE(T$2:T2367)</f>
        <v>32.838071372072221</v>
      </c>
    </row>
    <row r="2368" spans="1:21" x14ac:dyDescent="0.25">
      <c r="A2368" s="75" t="s">
        <v>8</v>
      </c>
      <c r="B2368">
        <v>5.2631578947368474E-2</v>
      </c>
      <c r="C2368" s="76" t="s">
        <v>83</v>
      </c>
      <c r="E2368">
        <f t="shared" ca="1" si="72"/>
        <v>0.57140874417022847</v>
      </c>
      <c r="F2368">
        <v>49</v>
      </c>
      <c r="G2368">
        <f>AVERAGE(F$2:F2368)</f>
        <v>35319.530036534052</v>
      </c>
      <c r="T2368">
        <f t="shared" ca="1" si="73"/>
        <v>5.6711958916478657</v>
      </c>
      <c r="U2368">
        <f ca="1">AVERAGE(T$2:T2368)</f>
        <v>32.826594027129076</v>
      </c>
    </row>
    <row r="2369" spans="1:21" x14ac:dyDescent="0.25">
      <c r="A2369" s="75" t="s">
        <v>8</v>
      </c>
      <c r="B2369">
        <v>0.24860992836747983</v>
      </c>
      <c r="C2369" s="76" t="s">
        <v>84</v>
      </c>
      <c r="E2369">
        <f t="shared" ca="1" si="72"/>
        <v>0.96863663238120523</v>
      </c>
      <c r="F2369">
        <v>0.17647058823529413</v>
      </c>
      <c r="G2369">
        <f>AVERAGE(F$2:F2369)</f>
        <v>35304.614768980871</v>
      </c>
      <c r="T2369">
        <f t="shared" ca="1" si="73"/>
        <v>29.116103454910309</v>
      </c>
      <c r="U2369">
        <f ca="1">AVERAGE(T$2:T2369)</f>
        <v>32.825027096988784</v>
      </c>
    </row>
    <row r="2370" spans="1:21" x14ac:dyDescent="0.25">
      <c r="A2370" s="75" t="s">
        <v>8</v>
      </c>
      <c r="B2370">
        <v>4.2067315709136626</v>
      </c>
      <c r="C2370" s="76" t="s">
        <v>85</v>
      </c>
      <c r="E2370">
        <f t="shared" ref="E2370:E2433" ca="1" si="74">RAND()</f>
        <v>0.50998792511805335</v>
      </c>
      <c r="F2370">
        <v>0.25149700598802399</v>
      </c>
      <c r="G2370">
        <f>AVERAGE(F$2:F2370)</f>
        <v>35289.712125134531</v>
      </c>
      <c r="T2370">
        <f t="shared" ca="1" si="73"/>
        <v>2.6141864378323825</v>
      </c>
      <c r="U2370">
        <f ca="1">AVERAGE(T$2:T2370)</f>
        <v>32.812274526005602</v>
      </c>
    </row>
    <row r="2371" spans="1:21" x14ac:dyDescent="0.25">
      <c r="A2371" s="75" t="s">
        <v>8</v>
      </c>
      <c r="B2371">
        <v>0.39393939393939392</v>
      </c>
      <c r="C2371" s="76" t="s">
        <v>86</v>
      </c>
      <c r="E2371">
        <f t="shared" ca="1" si="74"/>
        <v>5.6199300107154682E-2</v>
      </c>
      <c r="F2371">
        <v>0</v>
      </c>
      <c r="G2371">
        <f>AVERAGE(F$2:F2371)</f>
        <v>35274.821951242069</v>
      </c>
      <c r="T2371">
        <f t="shared" ref="T2371:T2434" ca="1" si="75">2*RAND()^-1</f>
        <v>22.344262334827981</v>
      </c>
      <c r="U2371">
        <f ca="1">AVERAGE(T$2:T2371)</f>
        <v>32.807857643224516</v>
      </c>
    </row>
    <row r="2372" spans="1:21" x14ac:dyDescent="0.25">
      <c r="A2372" s="75" t="s">
        <v>8</v>
      </c>
      <c r="B2372">
        <v>0.19047619047619044</v>
      </c>
      <c r="C2372" s="76" t="s">
        <v>87</v>
      </c>
      <c r="E2372">
        <f t="shared" ca="1" si="74"/>
        <v>0.3103071550068135</v>
      </c>
      <c r="F2372">
        <v>0.84</v>
      </c>
      <c r="G2372">
        <f>AVERAGE(F$2:F2372)</f>
        <v>35259.944691878409</v>
      </c>
      <c r="T2372">
        <f t="shared" ca="1" si="75"/>
        <v>8.0776621600951692</v>
      </c>
      <c r="U2372">
        <f ca="1">AVERAGE(T$2:T2372)</f>
        <v>32.797427362548369</v>
      </c>
    </row>
    <row r="2373" spans="1:21" x14ac:dyDescent="0.25">
      <c r="A2373" s="75" t="s">
        <v>8</v>
      </c>
      <c r="B2373">
        <v>0.42857142857142855</v>
      </c>
      <c r="C2373" s="76" t="s">
        <v>88</v>
      </c>
      <c r="E2373">
        <f t="shared" ca="1" si="74"/>
        <v>0.38879520742179985</v>
      </c>
      <c r="F2373">
        <v>0.39705882352941174</v>
      </c>
      <c r="G2373">
        <f>AVERAGE(F$2:F2373)</f>
        <v>35245.079789840864</v>
      </c>
      <c r="T2373">
        <f t="shared" ca="1" si="75"/>
        <v>2.0895454584724744</v>
      </c>
      <c r="U2373">
        <f ca="1">AVERAGE(T$2:T2373)</f>
        <v>32.784481375236368</v>
      </c>
    </row>
    <row r="2374" spans="1:21" x14ac:dyDescent="0.25">
      <c r="A2374" s="75" t="s">
        <v>8</v>
      </c>
      <c r="B2374">
        <v>0.79694519317160828</v>
      </c>
      <c r="C2374" s="76" t="s">
        <v>89</v>
      </c>
      <c r="E2374">
        <f t="shared" ca="1" si="74"/>
        <v>0.54960685856328928</v>
      </c>
      <c r="F2374">
        <v>0.33333333333333331</v>
      </c>
      <c r="G2374">
        <f>AVERAGE(F$2:F2374)</f>
        <v>35230.22738931136</v>
      </c>
      <c r="T2374">
        <f t="shared" ca="1" si="75"/>
        <v>25.057546890023513</v>
      </c>
      <c r="U2374">
        <f ca="1">AVERAGE(T$2:T2374)</f>
        <v>32.781225187084146</v>
      </c>
    </row>
    <row r="2375" spans="1:21" x14ac:dyDescent="0.25">
      <c r="A2375" s="75" t="s">
        <v>8</v>
      </c>
      <c r="B2375">
        <v>0.43925233644859812</v>
      </c>
      <c r="C2375" s="76" t="s">
        <v>90</v>
      </c>
      <c r="E2375">
        <f t="shared" ca="1" si="74"/>
        <v>0.9421876474840214</v>
      </c>
      <c r="F2375">
        <v>0.41176470588235292</v>
      </c>
      <c r="G2375">
        <f>AVERAGE(F$2:F2375)</f>
        <v>35215.38753437261</v>
      </c>
      <c r="T2375">
        <f t="shared" ca="1" si="75"/>
        <v>4.8545822807701624</v>
      </c>
      <c r="U2375">
        <f ca="1">AVERAGE(T$2:T2375)</f>
        <v>32.76946164752799</v>
      </c>
    </row>
    <row r="2376" spans="1:21" x14ac:dyDescent="0.25">
      <c r="A2376" s="75" t="s">
        <v>8</v>
      </c>
      <c r="B2376">
        <v>1</v>
      </c>
      <c r="C2376" s="76" t="s">
        <v>91</v>
      </c>
      <c r="E2376">
        <f t="shared" ca="1" si="74"/>
        <v>1.4461087359548763E-2</v>
      </c>
      <c r="F2376">
        <v>99</v>
      </c>
      <c r="G2376">
        <f>AVERAGE(F$2:F2376)</f>
        <v>35200.601686989714</v>
      </c>
      <c r="T2376">
        <f t="shared" ca="1" si="75"/>
        <v>3.2469339199481237</v>
      </c>
      <c r="U2376">
        <f ca="1">AVERAGE(T$2:T2376)</f>
        <v>32.757031109537429</v>
      </c>
    </row>
    <row r="2377" spans="1:21" x14ac:dyDescent="0.25">
      <c r="A2377" s="75" t="s">
        <v>8</v>
      </c>
      <c r="B2377">
        <v>2.5087719298245617</v>
      </c>
      <c r="C2377" s="76" t="s">
        <v>92</v>
      </c>
      <c r="E2377">
        <f t="shared" ca="1" si="74"/>
        <v>0.86567007801934215</v>
      </c>
      <c r="F2377">
        <v>8.6956521739130377E-2</v>
      </c>
      <c r="G2377">
        <f>AVERAGE(F$2:F2377)</f>
        <v>35185.786655537493</v>
      </c>
      <c r="T2377">
        <f t="shared" ca="1" si="75"/>
        <v>2.8695739362302968</v>
      </c>
      <c r="U2377">
        <f ca="1">AVERAGE(T$2:T2377)</f>
        <v>32.744452213420715</v>
      </c>
    </row>
    <row r="2378" spans="1:21" x14ac:dyDescent="0.25">
      <c r="A2378" s="75" t="s">
        <v>8</v>
      </c>
      <c r="B2378">
        <v>3.0096230954290295</v>
      </c>
      <c r="C2378" s="76" t="s">
        <v>93</v>
      </c>
      <c r="E2378">
        <f t="shared" ca="1" si="74"/>
        <v>0.52839507207100844</v>
      </c>
      <c r="F2378">
        <v>7.462686567164179E-3</v>
      </c>
      <c r="G2378">
        <f>AVERAGE(F$2:F2378)</f>
        <v>35170.984055961198</v>
      </c>
      <c r="T2378">
        <f t="shared" ca="1" si="75"/>
        <v>2.3158904197681971</v>
      </c>
      <c r="U2378">
        <f ca="1">AVERAGE(T$2:T2378)</f>
        <v>32.731650967398984</v>
      </c>
    </row>
    <row r="2379" spans="1:21" x14ac:dyDescent="0.25">
      <c r="A2379" s="75" t="s">
        <v>8</v>
      </c>
      <c r="B2379">
        <v>0.88087774294670851</v>
      </c>
      <c r="C2379" s="76" t="s">
        <v>94</v>
      </c>
      <c r="E2379">
        <f t="shared" ca="1" si="74"/>
        <v>0.43225849857886534</v>
      </c>
      <c r="F2379">
        <v>2.0612244897959182</v>
      </c>
      <c r="G2379">
        <f>AVERAGE(F$2:F2379)</f>
        <v>35156.194769656962</v>
      </c>
      <c r="T2379">
        <f t="shared" ca="1" si="75"/>
        <v>2.8055080847461373</v>
      </c>
      <c r="U2379">
        <f ca="1">AVERAGE(T$2:T2379)</f>
        <v>32.719066382502994</v>
      </c>
    </row>
    <row r="2380" spans="1:21" x14ac:dyDescent="0.25">
      <c r="A2380" s="75" t="s">
        <v>8</v>
      </c>
      <c r="B2380">
        <v>0.8</v>
      </c>
      <c r="C2380" s="76" t="s">
        <v>95</v>
      </c>
      <c r="E2380">
        <f t="shared" ca="1" si="74"/>
        <v>0.64958064443627739</v>
      </c>
      <c r="F2380">
        <v>6.4782608695652177</v>
      </c>
      <c r="G2380">
        <f>AVERAGE(F$2:F2380)</f>
        <v>35141.419773226204</v>
      </c>
      <c r="T2380">
        <f t="shared" ca="1" si="75"/>
        <v>17.908315044227564</v>
      </c>
      <c r="U2380">
        <f ca="1">AVERAGE(T$2:T2380)</f>
        <v>32.71284076193205</v>
      </c>
    </row>
    <row r="2381" spans="1:21" x14ac:dyDescent="0.25">
      <c r="A2381" s="75" t="s">
        <v>8</v>
      </c>
      <c r="B2381">
        <v>0.40476190476190477</v>
      </c>
      <c r="C2381" s="76" t="s">
        <v>96</v>
      </c>
      <c r="E2381">
        <f t="shared" ca="1" si="74"/>
        <v>0.12390527561922948</v>
      </c>
      <c r="F2381">
        <v>0.5</v>
      </c>
      <c r="G2381">
        <f>AVERAGE(F$2:F2381)</f>
        <v>35126.654680884509</v>
      </c>
      <c r="T2381">
        <f t="shared" ca="1" si="75"/>
        <v>5.3675608659101535</v>
      </c>
      <c r="U2381">
        <f ca="1">AVERAGE(T$2:T2381)</f>
        <v>32.701351148530364</v>
      </c>
    </row>
    <row r="2382" spans="1:21" x14ac:dyDescent="0.25">
      <c r="B2382">
        <v>1.25</v>
      </c>
      <c r="C2382" s="76" t="s">
        <v>81</v>
      </c>
      <c r="E2382">
        <f t="shared" ca="1" si="74"/>
        <v>8.0543488981734357E-2</v>
      </c>
      <c r="F2382">
        <v>0.49812734082396998</v>
      </c>
      <c r="G2382">
        <f>AVERAGE(F$2:F2382)</f>
        <v>35111.901990185834</v>
      </c>
      <c r="T2382">
        <f t="shared" ca="1" si="75"/>
        <v>2.4590168679946904</v>
      </c>
      <c r="U2382">
        <f ca="1">AVERAGE(T$2:T2382)</f>
        <v>32.688649622163069</v>
      </c>
    </row>
    <row r="2383" spans="1:21" x14ac:dyDescent="0.25">
      <c r="A2383" s="75" t="s">
        <v>9</v>
      </c>
      <c r="B2383">
        <v>1.5456529647144417</v>
      </c>
      <c r="C2383" s="76" t="s">
        <v>82</v>
      </c>
      <c r="E2383">
        <f t="shared" ca="1" si="74"/>
        <v>2.1071060328040625E-2</v>
      </c>
      <c r="F2383">
        <v>1.6470588235294117</v>
      </c>
      <c r="G2383">
        <f>AVERAGE(F$2:F2383)</f>
        <v>35097.162168636147</v>
      </c>
      <c r="T2383">
        <f t="shared" ca="1" si="75"/>
        <v>3.6038856469412393</v>
      </c>
      <c r="U2383">
        <f ca="1">AVERAGE(T$2:T2383)</f>
        <v>32.676439393793956</v>
      </c>
    </row>
    <row r="2384" spans="1:21" x14ac:dyDescent="0.25">
      <c r="A2384" s="75" t="s">
        <v>9</v>
      </c>
      <c r="B2384">
        <v>5.2631578947368474E-2</v>
      </c>
      <c r="C2384" s="76" t="s">
        <v>83</v>
      </c>
      <c r="E2384">
        <f t="shared" ca="1" si="74"/>
        <v>0.96160047517153957</v>
      </c>
      <c r="F2384">
        <v>0.8</v>
      </c>
      <c r="G2384">
        <f>AVERAGE(F$2:F2384)</f>
        <v>35082.434362438653</v>
      </c>
      <c r="T2384">
        <f t="shared" ca="1" si="75"/>
        <v>3.1028434932372457</v>
      </c>
      <c r="U2384">
        <f ca="1">AVERAGE(T$2:T2384)</f>
        <v>32.664029156319948</v>
      </c>
    </row>
    <row r="2385" spans="1:21" x14ac:dyDescent="0.25">
      <c r="A2385" s="75" t="s">
        <v>9</v>
      </c>
      <c r="B2385">
        <v>4.8239242598807776E-2</v>
      </c>
      <c r="C2385" s="76" t="s">
        <v>84</v>
      </c>
      <c r="E2385">
        <f t="shared" ca="1" si="74"/>
        <v>0.95389473620462317</v>
      </c>
      <c r="F2385">
        <v>0.11290322580645161</v>
      </c>
      <c r="G2385">
        <f>AVERAGE(F$2:F2385)</f>
        <v>35067.718623571527</v>
      </c>
      <c r="T2385">
        <f t="shared" ca="1" si="75"/>
        <v>5.0610617230718189</v>
      </c>
      <c r="U2385">
        <f ca="1">AVERAGE(T$2:T2385)</f>
        <v>32.652450730383187</v>
      </c>
    </row>
    <row r="2386" spans="1:21" x14ac:dyDescent="0.25">
      <c r="A2386" s="75" t="s">
        <v>9</v>
      </c>
      <c r="B2386">
        <v>0.15442336552891833</v>
      </c>
      <c r="C2386" s="76" t="s">
        <v>85</v>
      </c>
      <c r="E2386">
        <f t="shared" ca="1" si="74"/>
        <v>0.62450411010214779</v>
      </c>
      <c r="F2386">
        <v>0.25000000000000006</v>
      </c>
      <c r="G2386">
        <f>AVERAGE(F$2:F2386)</f>
        <v>35053.015282429573</v>
      </c>
      <c r="T2386">
        <f t="shared" ca="1" si="75"/>
        <v>6.8288775188009367</v>
      </c>
      <c r="U2386">
        <f ca="1">AVERAGE(T$2:T2386)</f>
        <v>32.641623236374137</v>
      </c>
    </row>
    <row r="2387" spans="1:21" x14ac:dyDescent="0.25">
      <c r="A2387" s="75" t="s">
        <v>9</v>
      </c>
      <c r="B2387">
        <v>0.51515151515151514</v>
      </c>
      <c r="C2387" s="76" t="s">
        <v>86</v>
      </c>
      <c r="E2387">
        <f t="shared" ca="1" si="74"/>
        <v>0.30252126781589395</v>
      </c>
      <c r="F2387">
        <v>0.31578947368421051</v>
      </c>
      <c r="G2387">
        <f>AVERAGE(F$2:F2387)</f>
        <v>35038.324293538979</v>
      </c>
      <c r="T2387">
        <f t="shared" ca="1" si="75"/>
        <v>3.3569123381964916</v>
      </c>
      <c r="U2387">
        <f ca="1">AVERAGE(T$2:T2387)</f>
        <v>32.629349677741196</v>
      </c>
    </row>
    <row r="2388" spans="1:21" x14ac:dyDescent="0.25">
      <c r="A2388" s="75" t="s">
        <v>9</v>
      </c>
      <c r="B2388">
        <v>0.76190476190476186</v>
      </c>
      <c r="C2388" s="76" t="s">
        <v>87</v>
      </c>
      <c r="E2388">
        <f t="shared" ca="1" si="74"/>
        <v>0.19096599203575393</v>
      </c>
      <c r="F2388">
        <v>0.38107869142351902</v>
      </c>
      <c r="G2388">
        <f>AVERAGE(F$2:F2388)</f>
        <v>35023.645641165771</v>
      </c>
      <c r="T2388">
        <f t="shared" ca="1" si="75"/>
        <v>2.0814901783127744</v>
      </c>
      <c r="U2388">
        <f ca="1">AVERAGE(T$2:T2388)</f>
        <v>32.61655208264299</v>
      </c>
    </row>
    <row r="2389" spans="1:21" x14ac:dyDescent="0.25">
      <c r="A2389" s="75" t="s">
        <v>9</v>
      </c>
      <c r="B2389">
        <v>0.19047619047619047</v>
      </c>
      <c r="C2389" s="76" t="s">
        <v>88</v>
      </c>
      <c r="E2389">
        <f t="shared" ca="1" si="74"/>
        <v>0.28819549128277011</v>
      </c>
      <c r="F2389">
        <v>0.28571428571428564</v>
      </c>
      <c r="G2389">
        <f>AVERAGE(F$2:F2389)</f>
        <v>35008.979242536421</v>
      </c>
      <c r="T2389">
        <f t="shared" ca="1" si="75"/>
        <v>2.2405602174496173</v>
      </c>
      <c r="U2389">
        <f ca="1">AVERAGE(T$2:T2389)</f>
        <v>32.603831818042828</v>
      </c>
    </row>
    <row r="2390" spans="1:21" x14ac:dyDescent="0.25">
      <c r="A2390" s="75" t="s">
        <v>9</v>
      </c>
      <c r="B2390">
        <v>0.61725067385444743</v>
      </c>
      <c r="C2390" s="76" t="s">
        <v>89</v>
      </c>
      <c r="E2390">
        <f t="shared" ca="1" si="74"/>
        <v>7.3038282849524849E-2</v>
      </c>
      <c r="F2390">
        <v>0.91803278688524592</v>
      </c>
      <c r="G2390">
        <f>AVERAGE(F$2:F2390)</f>
        <v>34994.32538686051</v>
      </c>
      <c r="T2390">
        <f t="shared" ca="1" si="75"/>
        <v>2.2654868813235551</v>
      </c>
      <c r="U2390">
        <f ca="1">AVERAGE(T$2:T2390)</f>
        <v>32.591132636403344</v>
      </c>
    </row>
    <row r="2391" spans="1:21" x14ac:dyDescent="0.25">
      <c r="A2391" s="75" t="s">
        <v>9</v>
      </c>
      <c r="B2391">
        <v>0.86915887850467288</v>
      </c>
      <c r="C2391" s="76" t="s">
        <v>90</v>
      </c>
      <c r="E2391">
        <f t="shared" ca="1" si="74"/>
        <v>0.4598530731652144</v>
      </c>
      <c r="F2391">
        <v>6737.4615384615381</v>
      </c>
      <c r="G2391">
        <f>AVERAGE(F$2:F2391)</f>
        <v>34982.502431275403</v>
      </c>
      <c r="T2391">
        <f t="shared" ca="1" si="75"/>
        <v>6.9087976092832388</v>
      </c>
      <c r="U2391">
        <f ca="1">AVERAGE(T$2:T2391)</f>
        <v>32.580386889530075</v>
      </c>
    </row>
    <row r="2392" spans="1:21" x14ac:dyDescent="0.25">
      <c r="A2392" s="75" t="s">
        <v>9</v>
      </c>
      <c r="B2392">
        <v>22.582733812949638</v>
      </c>
      <c r="C2392" s="76" t="s">
        <v>91</v>
      </c>
      <c r="E2392">
        <f t="shared" ca="1" si="74"/>
        <v>0.16085963920140967</v>
      </c>
      <c r="F2392">
        <v>0.98134328358208955</v>
      </c>
      <c r="G2392">
        <f>AVERAGE(F$2:F2392)</f>
        <v>34967.871933120659</v>
      </c>
      <c r="T2392">
        <f t="shared" ca="1" si="75"/>
        <v>4.9525671435239316</v>
      </c>
      <c r="U2392">
        <f ca="1">AVERAGE(T$2:T2392)</f>
        <v>32.568831967009793</v>
      </c>
    </row>
    <row r="2393" spans="1:21" x14ac:dyDescent="0.25">
      <c r="A2393" s="75" t="s">
        <v>9</v>
      </c>
      <c r="B2393">
        <v>0.12280701754385967</v>
      </c>
      <c r="C2393" s="76" t="s">
        <v>92</v>
      </c>
      <c r="E2393">
        <f t="shared" ca="1" si="74"/>
        <v>0.73522716608812555</v>
      </c>
      <c r="F2393">
        <v>0.9</v>
      </c>
      <c r="G2393">
        <f>AVERAGE(F$2:F2393)</f>
        <v>34953.25363381752</v>
      </c>
      <c r="T2393">
        <f t="shared" ca="1" si="75"/>
        <v>7.1144458389891705</v>
      </c>
      <c r="U2393">
        <f ca="1">AVERAGE(T$2:T2393)</f>
        <v>32.558190501237206</v>
      </c>
    </row>
    <row r="2394" spans="1:21" x14ac:dyDescent="0.25">
      <c r="A2394" s="75" t="s">
        <v>9</v>
      </c>
      <c r="B2394">
        <v>3.8115477145148358</v>
      </c>
      <c r="C2394" s="76" t="s">
        <v>93</v>
      </c>
      <c r="E2394">
        <f t="shared" ca="1" si="74"/>
        <v>0.42730407954714611</v>
      </c>
      <c r="F2394">
        <v>0.99328859060402686</v>
      </c>
      <c r="G2394">
        <f>AVERAGE(F$2:F2394)</f>
        <v>34938.647591048932</v>
      </c>
      <c r="T2394">
        <f t="shared" ca="1" si="75"/>
        <v>2.1531524596940743</v>
      </c>
      <c r="U2394">
        <f ca="1">AVERAGE(T$2:T2394)</f>
        <v>32.545484676731753</v>
      </c>
    </row>
    <row r="2395" spans="1:21" x14ac:dyDescent="0.25">
      <c r="A2395" s="75" t="s">
        <v>9</v>
      </c>
      <c r="B2395">
        <v>1.089864158829676</v>
      </c>
      <c r="C2395" s="76" t="s">
        <v>94</v>
      </c>
      <c r="E2395">
        <f t="shared" ca="1" si="74"/>
        <v>0.44717988579537837</v>
      </c>
      <c r="F2395">
        <v>1.5</v>
      </c>
      <c r="G2395">
        <f>AVERAGE(F$2:F2395)</f>
        <v>34924.053962147074</v>
      </c>
      <c r="T2395">
        <f t="shared" ca="1" si="75"/>
        <v>12.00853968896072</v>
      </c>
      <c r="U2395">
        <f ca="1">AVERAGE(T$2:T2395)</f>
        <v>32.536906170053491</v>
      </c>
    </row>
    <row r="2396" spans="1:21" x14ac:dyDescent="0.25">
      <c r="A2396" s="75" t="s">
        <v>9</v>
      </c>
      <c r="B2396">
        <v>0.82</v>
      </c>
      <c r="C2396" s="76" t="s">
        <v>95</v>
      </c>
      <c r="E2396">
        <f t="shared" ca="1" si="74"/>
        <v>0.21299105815152364</v>
      </c>
      <c r="F2396">
        <v>0.83333333333333337</v>
      </c>
      <c r="G2396">
        <f>AVERAGE(F$2:F2396)</f>
        <v>34909.472241634001</v>
      </c>
      <c r="T2396">
        <f t="shared" ca="1" si="75"/>
        <v>10.54634512211077</v>
      </c>
      <c r="U2396">
        <f ca="1">AVERAGE(T$2:T2396)</f>
        <v>32.527724307402991</v>
      </c>
    </row>
    <row r="2397" spans="1:21" x14ac:dyDescent="0.25">
      <c r="A2397" s="75" t="s">
        <v>9</v>
      </c>
      <c r="B2397">
        <v>0.96130952380952395</v>
      </c>
      <c r="C2397" s="76" t="s">
        <v>96</v>
      </c>
      <c r="E2397">
        <f t="shared" ca="1" si="74"/>
        <v>0.50546906821774173</v>
      </c>
      <c r="F2397">
        <v>0.16666666666666663</v>
      </c>
      <c r="G2397">
        <f>AVERAGE(F$2:F2397)</f>
        <v>34894.902414599375</v>
      </c>
      <c r="T2397">
        <f t="shared" ca="1" si="75"/>
        <v>2.2932020027111037</v>
      </c>
      <c r="U2397">
        <f ca="1">AVERAGE(T$2:T2397)</f>
        <v>32.515105558527914</v>
      </c>
    </row>
    <row r="2398" spans="1:21" x14ac:dyDescent="0.25">
      <c r="B2398">
        <v>0.25</v>
      </c>
      <c r="C2398" s="76" t="s">
        <v>81</v>
      </c>
      <c r="E2398">
        <f t="shared" ca="1" si="74"/>
        <v>1.8670442797920295E-2</v>
      </c>
      <c r="F2398">
        <v>0.8</v>
      </c>
      <c r="G2398">
        <f>AVERAGE(F$2:F2398)</f>
        <v>34880.345008502336</v>
      </c>
      <c r="T2398">
        <f t="shared" ca="1" si="75"/>
        <v>2.2156961787137037</v>
      </c>
      <c r="U2398">
        <f ca="1">AVERAGE(T$2:T2398)</f>
        <v>32.502465003926403</v>
      </c>
    </row>
    <row r="2399" spans="1:21" x14ac:dyDescent="0.25">
      <c r="A2399" s="75" t="s">
        <v>10</v>
      </c>
      <c r="B2399">
        <v>0.63623135685703891</v>
      </c>
      <c r="C2399" s="76" t="s">
        <v>82</v>
      </c>
      <c r="E2399">
        <f t="shared" ca="1" si="74"/>
        <v>0.68618240809702447</v>
      </c>
      <c r="F2399">
        <v>16.793594306049823</v>
      </c>
      <c r="G2399">
        <f>AVERAGE(F$2:F2399)</f>
        <v>34865.806413250371</v>
      </c>
      <c r="T2399">
        <f t="shared" ca="1" si="75"/>
        <v>2.0677647166569666</v>
      </c>
      <c r="U2399">
        <f ca="1">AVERAGE(T$2:T2399)</f>
        <v>32.489773302388762</v>
      </c>
    </row>
    <row r="2400" spans="1:21" x14ac:dyDescent="0.25">
      <c r="A2400" s="75" t="s">
        <v>10</v>
      </c>
      <c r="B2400">
        <v>0.62631578947368416</v>
      </c>
      <c r="C2400" s="76" t="s">
        <v>83</v>
      </c>
      <c r="E2400">
        <f t="shared" ca="1" si="74"/>
        <v>0.53197785873480941</v>
      </c>
      <c r="F2400">
        <v>10.111111111111111</v>
      </c>
      <c r="G2400">
        <f>AVERAGE(F$2:F2400)</f>
        <v>34851.277153016046</v>
      </c>
      <c r="T2400">
        <f t="shared" ca="1" si="75"/>
        <v>12.034121801369524</v>
      </c>
      <c r="U2400">
        <f ca="1">AVERAGE(T$2:T2400)</f>
        <v>32.481246561454611</v>
      </c>
    </row>
    <row r="2401" spans="1:21" x14ac:dyDescent="0.25">
      <c r="A2401" s="75" t="s">
        <v>10</v>
      </c>
      <c r="B2401">
        <v>0.37384160697289986</v>
      </c>
      <c r="C2401" s="76" t="s">
        <v>84</v>
      </c>
      <c r="E2401">
        <f t="shared" ca="1" si="74"/>
        <v>7.878259296869472E-2</v>
      </c>
      <c r="F2401">
        <v>0.42857142857142855</v>
      </c>
      <c r="G2401">
        <f>AVERAGE(F$2:F2401)</f>
        <v>34836.755966107055</v>
      </c>
      <c r="T2401">
        <f t="shared" ca="1" si="75"/>
        <v>5.8495094901508944</v>
      </c>
      <c r="U2401">
        <f ca="1">AVERAGE(T$2:T2401)</f>
        <v>32.470150004341562</v>
      </c>
    </row>
    <row r="2402" spans="1:21" x14ac:dyDescent="0.25">
      <c r="A2402" s="75" t="s">
        <v>10</v>
      </c>
      <c r="B2402">
        <v>1</v>
      </c>
      <c r="C2402" s="76" t="s">
        <v>85</v>
      </c>
      <c r="E2402">
        <f t="shared" ca="1" si="74"/>
        <v>0.11409126856562568</v>
      </c>
      <c r="F2402">
        <v>0.97222222222222221</v>
      </c>
      <c r="G2402">
        <f>AVERAGE(F$2:F2402)</f>
        <v>34822.247101573994</v>
      </c>
      <c r="T2402">
        <f t="shared" ca="1" si="75"/>
        <v>3.3604509156804001</v>
      </c>
      <c r="U2402">
        <f ca="1">AVERAGE(T$2:T2402)</f>
        <v>32.458026014716971</v>
      </c>
    </row>
    <row r="2403" spans="1:21" x14ac:dyDescent="0.25">
      <c r="A2403" s="75" t="s">
        <v>10</v>
      </c>
      <c r="B2403">
        <v>0.69696969696969702</v>
      </c>
      <c r="C2403" s="76" t="s">
        <v>86</v>
      </c>
      <c r="E2403">
        <f t="shared" ca="1" si="74"/>
        <v>0.64976107863199084</v>
      </c>
      <c r="F2403">
        <v>0.3605442176870749</v>
      </c>
      <c r="G2403">
        <f>AVERAGE(F$2:F2403)</f>
        <v>34807.750063040541</v>
      </c>
      <c r="T2403">
        <f t="shared" ca="1" si="75"/>
        <v>2.5941426239437271</v>
      </c>
      <c r="U2403">
        <f ca="1">AVERAGE(T$2:T2403)</f>
        <v>32.445593090740793</v>
      </c>
    </row>
    <row r="2404" spans="1:21" x14ac:dyDescent="0.25">
      <c r="A2404" s="75" t="s">
        <v>10</v>
      </c>
      <c r="B2404">
        <v>1</v>
      </c>
      <c r="C2404" s="76" t="s">
        <v>87</v>
      </c>
      <c r="E2404">
        <f t="shared" ca="1" si="74"/>
        <v>0.49812109576078945</v>
      </c>
      <c r="F2404">
        <v>1.3076923076923077</v>
      </c>
      <c r="G2404">
        <f>AVERAGE(F$2:F2404)</f>
        <v>34793.265484442651</v>
      </c>
      <c r="T2404">
        <f t="shared" ca="1" si="75"/>
        <v>3.4563804210936429</v>
      </c>
      <c r="U2404">
        <f ca="1">AVERAGE(T$2:T2404)</f>
        <v>32.433529331827081</v>
      </c>
    </row>
    <row r="2405" spans="1:21" x14ac:dyDescent="0.25">
      <c r="A2405" s="75" t="s">
        <v>10</v>
      </c>
      <c r="B2405">
        <v>0.42857142857142855</v>
      </c>
      <c r="C2405" s="76" t="s">
        <v>88</v>
      </c>
      <c r="E2405">
        <f t="shared" ca="1" si="74"/>
        <v>0.57219345519172093</v>
      </c>
      <c r="F2405">
        <v>0.10714285714285723</v>
      </c>
      <c r="G2405">
        <f>AVERAGE(F$2:F2405)</f>
        <v>34778.792456846313</v>
      </c>
      <c r="T2405">
        <f t="shared" ca="1" si="75"/>
        <v>3.7698992904798616</v>
      </c>
      <c r="U2405">
        <f ca="1">AVERAGE(T$2:T2405)</f>
        <v>32.421606024821529</v>
      </c>
    </row>
    <row r="2406" spans="1:21" x14ac:dyDescent="0.25">
      <c r="A2406" s="75" t="s">
        <v>10</v>
      </c>
      <c r="B2406">
        <v>0.79694519317160828</v>
      </c>
      <c r="C2406" s="76" t="s">
        <v>89</v>
      </c>
      <c r="E2406">
        <f t="shared" ca="1" si="74"/>
        <v>0.58541994646608131</v>
      </c>
      <c r="F2406">
        <v>0.95</v>
      </c>
      <c r="G2406">
        <f>AVERAGE(F$2:F2406)</f>
        <v>34764.331815492114</v>
      </c>
      <c r="T2406">
        <f t="shared" ca="1" si="75"/>
        <v>6.4454069189586773</v>
      </c>
      <c r="U2406">
        <f ca="1">AVERAGE(T$2:T2406)</f>
        <v>32.410805110432392</v>
      </c>
    </row>
    <row r="2407" spans="1:21" x14ac:dyDescent="0.25">
      <c r="A2407" s="75" t="s">
        <v>10</v>
      </c>
      <c r="B2407">
        <v>0.62616822429906538</v>
      </c>
      <c r="C2407" s="76" t="s">
        <v>90</v>
      </c>
      <c r="E2407">
        <f t="shared" ca="1" si="74"/>
        <v>0.43004425100311827</v>
      </c>
      <c r="F2407">
        <v>0.96254681647940077</v>
      </c>
      <c r="G2407">
        <f>AVERAGE(F$2:F2407)</f>
        <v>34749.883199835975</v>
      </c>
      <c r="T2407">
        <f t="shared" ca="1" si="75"/>
        <v>9.8427358831043072</v>
      </c>
      <c r="U2407">
        <f ca="1">AVERAGE(T$2:T2407)</f>
        <v>32.401425198035334</v>
      </c>
    </row>
    <row r="2408" spans="1:21" x14ac:dyDescent="0.25">
      <c r="A2408" s="75" t="s">
        <v>10</v>
      </c>
      <c r="B2408">
        <v>6.1942446043165464</v>
      </c>
      <c r="C2408" s="76" t="s">
        <v>91</v>
      </c>
      <c r="E2408">
        <f t="shared" ca="1" si="74"/>
        <v>0.7114346349158015</v>
      </c>
      <c r="F2408">
        <v>0.66666666666666663</v>
      </c>
      <c r="G2408">
        <f>AVERAGE(F$2:F2408)</f>
        <v>34735.446466751979</v>
      </c>
      <c r="T2408">
        <f t="shared" ca="1" si="75"/>
        <v>6.6407040550599437</v>
      </c>
      <c r="U2408">
        <f ca="1">AVERAGE(T$2:T2408)</f>
        <v>32.390722779612823</v>
      </c>
    </row>
    <row r="2409" spans="1:21" x14ac:dyDescent="0.25">
      <c r="A2409" s="75" t="s">
        <v>10</v>
      </c>
      <c r="B2409">
        <v>0.7543859649122806</v>
      </c>
      <c r="C2409" s="76" t="s">
        <v>92</v>
      </c>
      <c r="E2409">
        <f t="shared" ca="1" si="74"/>
        <v>0.9748897838212589</v>
      </c>
      <c r="F2409">
        <v>3.5454545454545454</v>
      </c>
      <c r="G2409">
        <f>AVERAGE(F$2:F2409)</f>
        <v>34721.022919820003</v>
      </c>
      <c r="T2409">
        <f t="shared" ca="1" si="75"/>
        <v>2.1548275511061363</v>
      </c>
      <c r="U2409">
        <f ca="1">AVERAGE(T$2:T2409)</f>
        <v>32.378166344717265</v>
      </c>
    </row>
    <row r="2410" spans="1:21" x14ac:dyDescent="0.25">
      <c r="A2410" s="75" t="s">
        <v>10</v>
      </c>
      <c r="B2410">
        <v>1.0048115477145148</v>
      </c>
      <c r="C2410" s="76" t="s">
        <v>93</v>
      </c>
      <c r="E2410">
        <f t="shared" ca="1" si="74"/>
        <v>4.201308618078381E-2</v>
      </c>
      <c r="F2410">
        <v>1</v>
      </c>
      <c r="G2410">
        <f>AVERAGE(F$2:F2410)</f>
        <v>34706.610290961631</v>
      </c>
      <c r="T2410">
        <f t="shared" ca="1" si="75"/>
        <v>5.5206702521191886</v>
      </c>
      <c r="U2410">
        <f ca="1">AVERAGE(T$2:T2410)</f>
        <v>32.36701752940278</v>
      </c>
    </row>
    <row r="2411" spans="1:21" x14ac:dyDescent="0.25">
      <c r="A2411" s="75" t="s">
        <v>10</v>
      </c>
      <c r="B2411">
        <v>1.5078369905956113</v>
      </c>
      <c r="C2411" s="76" t="s">
        <v>94</v>
      </c>
      <c r="E2411">
        <f t="shared" ca="1" si="74"/>
        <v>0.54654020451662233</v>
      </c>
      <c r="F2411">
        <v>2.5974025974025997E-2</v>
      </c>
      <c r="G2411">
        <f>AVERAGE(F$2:F2411)</f>
        <v>34692.209218630946</v>
      </c>
      <c r="T2411">
        <f t="shared" ca="1" si="75"/>
        <v>17.000118932183195</v>
      </c>
      <c r="U2411">
        <f ca="1">AVERAGE(T$2:T2411)</f>
        <v>32.360641222930902</v>
      </c>
    </row>
    <row r="2412" spans="1:21" x14ac:dyDescent="0.25">
      <c r="A2412" s="75" t="s">
        <v>10</v>
      </c>
      <c r="B2412">
        <v>0.92500000000000004</v>
      </c>
      <c r="C2412" s="76" t="s">
        <v>95</v>
      </c>
      <c r="E2412">
        <f t="shared" ca="1" si="74"/>
        <v>0.64629239256888038</v>
      </c>
      <c r="F2412">
        <v>0.875</v>
      </c>
      <c r="G2412">
        <f>AVERAGE(F$2:F2412)</f>
        <v>34677.820444587553</v>
      </c>
      <c r="T2412">
        <f t="shared" ca="1" si="75"/>
        <v>3.0147919737832378</v>
      </c>
      <c r="U2412">
        <f ca="1">AVERAGE(T$2:T2412)</f>
        <v>32.348469572475011</v>
      </c>
    </row>
    <row r="2413" spans="1:21" x14ac:dyDescent="0.25">
      <c r="A2413" s="75" t="s">
        <v>10</v>
      </c>
      <c r="B2413">
        <v>0.40476190476190477</v>
      </c>
      <c r="C2413" s="76" t="s">
        <v>96</v>
      </c>
      <c r="E2413">
        <f t="shared" ca="1" si="74"/>
        <v>0.10272074278941457</v>
      </c>
      <c r="F2413">
        <v>0.52380952380952384</v>
      </c>
      <c r="G2413">
        <f>AVERAGE(F$2:F2413)</f>
        <v>34663.44345593288</v>
      </c>
      <c r="T2413">
        <f t="shared" ca="1" si="75"/>
        <v>6.905851115470349</v>
      </c>
      <c r="U2413">
        <f ca="1">AVERAGE(T$2:T2413)</f>
        <v>32.337921223197647</v>
      </c>
    </row>
    <row r="2414" spans="1:21" x14ac:dyDescent="0.25">
      <c r="B2414">
        <v>0.5</v>
      </c>
      <c r="C2414" s="76" t="s">
        <v>81</v>
      </c>
      <c r="E2414">
        <f t="shared" ca="1" si="74"/>
        <v>5.6529278014234907E-2</v>
      </c>
      <c r="F2414">
        <v>0.97727272727272729</v>
      </c>
      <c r="G2414">
        <f>AVERAGE(F$2:F2414)</f>
        <v>34649.078571480663</v>
      </c>
      <c r="T2414">
        <f t="shared" ca="1" si="75"/>
        <v>15.479885292988943</v>
      </c>
      <c r="U2414">
        <f ca="1">AVERAGE(T$2:T2414)</f>
        <v>32.330934884229478</v>
      </c>
    </row>
    <row r="2415" spans="1:21" x14ac:dyDescent="0.25">
      <c r="A2415" s="75" t="s">
        <v>11</v>
      </c>
      <c r="B2415">
        <v>1.0909421607857404</v>
      </c>
      <c r="C2415" s="76" t="s">
        <v>82</v>
      </c>
      <c r="E2415">
        <f t="shared" ca="1" si="74"/>
        <v>0.48779012245595244</v>
      </c>
      <c r="F2415">
        <v>0.22222222222222221</v>
      </c>
      <c r="G2415">
        <f>AVERAGE(F$2:F2415)</f>
        <v>34634.725275561337</v>
      </c>
      <c r="T2415">
        <f t="shared" ca="1" si="75"/>
        <v>2.4562461985327593</v>
      </c>
      <c r="U2415">
        <f ca="1">AVERAGE(T$2:T2415)</f>
        <v>32.318559288253624</v>
      </c>
    </row>
    <row r="2416" spans="1:21" x14ac:dyDescent="0.25">
      <c r="A2416" s="75" t="s">
        <v>11</v>
      </c>
      <c r="B2416">
        <v>0.47368421052631576</v>
      </c>
      <c r="C2416" s="76" t="s">
        <v>83</v>
      </c>
      <c r="E2416">
        <f t="shared" ca="1" si="74"/>
        <v>0.62769626926773159</v>
      </c>
      <c r="F2416">
        <v>0.60861056751467713</v>
      </c>
      <c r="G2416">
        <f>AVERAGE(F$2:F2416)</f>
        <v>34620.384026424697</v>
      </c>
      <c r="T2416">
        <f t="shared" ca="1" si="75"/>
        <v>9.2272675676376092</v>
      </c>
      <c r="U2416">
        <f ca="1">AVERAGE(T$2:T2416)</f>
        <v>32.308997676775114</v>
      </c>
    </row>
    <row r="2417" spans="1:21" x14ac:dyDescent="0.25">
      <c r="A2417" s="75" t="s">
        <v>11</v>
      </c>
      <c r="B2417">
        <v>1.8534288433602391E-3</v>
      </c>
      <c r="C2417" s="76" t="s">
        <v>84</v>
      </c>
      <c r="E2417">
        <f t="shared" ca="1" si="74"/>
        <v>0.99591379188567508</v>
      </c>
      <c r="F2417">
        <v>0.18367346938775511</v>
      </c>
      <c r="G2417">
        <f>AVERAGE(F$2:F2417)</f>
        <v>34606.054473298471</v>
      </c>
      <c r="T2417">
        <f t="shared" ca="1" si="75"/>
        <v>3.1301533593975939</v>
      </c>
      <c r="U2417">
        <f ca="1">AVERAGE(T$2:T2417)</f>
        <v>32.296920340551026</v>
      </c>
    </row>
    <row r="2418" spans="1:21" x14ac:dyDescent="0.25">
      <c r="A2418" s="75" t="s">
        <v>11</v>
      </c>
      <c r="B2418">
        <v>3.7980528725901394E-2</v>
      </c>
      <c r="C2418" s="76" t="s">
        <v>85</v>
      </c>
      <c r="E2418">
        <f t="shared" ca="1" si="74"/>
        <v>0.86047328777599308</v>
      </c>
      <c r="F2418">
        <v>1.7777777777777777</v>
      </c>
      <c r="G2418">
        <f>AVERAGE(F$2:F2418)</f>
        <v>34591.737437015676</v>
      </c>
      <c r="T2418">
        <f t="shared" ca="1" si="75"/>
        <v>3.4048372589355731</v>
      </c>
      <c r="U2418">
        <f ca="1">AVERAGE(T$2:T2418)</f>
        <v>32.284966644613249</v>
      </c>
    </row>
    <row r="2419" spans="1:21" x14ac:dyDescent="0.25">
      <c r="A2419" s="75" t="s">
        <v>11</v>
      </c>
      <c r="B2419">
        <v>0.93939393939393945</v>
      </c>
      <c r="C2419" s="76" t="s">
        <v>86</v>
      </c>
      <c r="E2419">
        <f t="shared" ca="1" si="74"/>
        <v>0.89566550975941828</v>
      </c>
      <c r="F2419">
        <v>0.36363636363636359</v>
      </c>
      <c r="G2419">
        <f>AVERAGE(F$2:F2419)</f>
        <v>34577.431657941786</v>
      </c>
      <c r="T2419">
        <f t="shared" ca="1" si="75"/>
        <v>2.0074279274950038</v>
      </c>
      <c r="U2419">
        <f ca="1">AVERAGE(T$2:T2419)</f>
        <v>32.272444916442396</v>
      </c>
    </row>
    <row r="2420" spans="1:21" x14ac:dyDescent="0.25">
      <c r="A2420" s="75" t="s">
        <v>11</v>
      </c>
      <c r="B2420">
        <v>1.5952380952380951</v>
      </c>
      <c r="C2420" s="76" t="s">
        <v>87</v>
      </c>
      <c r="E2420">
        <f t="shared" ca="1" si="74"/>
        <v>0.18691662240399498</v>
      </c>
      <c r="F2420">
        <v>1.5</v>
      </c>
      <c r="G2420">
        <f>AVERAGE(F$2:F2420)</f>
        <v>34563.138176479224</v>
      </c>
      <c r="T2420">
        <f t="shared" ca="1" si="75"/>
        <v>15.040080628834314</v>
      </c>
      <c r="U2420">
        <f ca="1">AVERAGE(T$2:T2420)</f>
        <v>32.265321161052732</v>
      </c>
    </row>
    <row r="2421" spans="1:21" x14ac:dyDescent="0.25">
      <c r="A2421" s="75" t="s">
        <v>11</v>
      </c>
      <c r="B2421">
        <v>0.52380952380952384</v>
      </c>
      <c r="C2421" s="76" t="s">
        <v>88</v>
      </c>
      <c r="E2421">
        <f t="shared" ca="1" si="74"/>
        <v>0.23297392311395348</v>
      </c>
      <c r="F2421">
        <v>0.8735955056179775</v>
      </c>
      <c r="G2421">
        <f>AVERAGE(F$2:F2421)</f>
        <v>34548.856248966425</v>
      </c>
      <c r="T2421">
        <f t="shared" ca="1" si="75"/>
        <v>4.0594273886352221</v>
      </c>
      <c r="U2421">
        <f ca="1">AVERAGE(T$2:T2421)</f>
        <v>32.253665833047599</v>
      </c>
    </row>
    <row r="2422" spans="1:21" x14ac:dyDescent="0.25">
      <c r="A2422" s="75" t="s">
        <v>11</v>
      </c>
      <c r="B2422">
        <v>0.61725067385444743</v>
      </c>
      <c r="C2422" s="76" t="s">
        <v>89</v>
      </c>
      <c r="E2422">
        <f t="shared" ca="1" si="74"/>
        <v>0.25059492607977729</v>
      </c>
      <c r="F2422">
        <v>0.5</v>
      </c>
      <c r="G2422">
        <f>AVERAGE(F$2:F2422)</f>
        <v>34534.585965509606</v>
      </c>
      <c r="T2422">
        <f t="shared" ca="1" si="75"/>
        <v>2.9379860560532549</v>
      </c>
      <c r="U2422">
        <f ca="1">AVERAGE(T$2:T2422)</f>
        <v>32.241556919467676</v>
      </c>
    </row>
    <row r="2423" spans="1:21" x14ac:dyDescent="0.25">
      <c r="A2423" s="75" t="s">
        <v>11</v>
      </c>
      <c r="B2423">
        <v>0.85046728971962615</v>
      </c>
      <c r="C2423" s="76" t="s">
        <v>90</v>
      </c>
      <c r="E2423">
        <f t="shared" ca="1" si="74"/>
        <v>1.3563330514925642E-2</v>
      </c>
      <c r="F2423">
        <v>0.2857142857142857</v>
      </c>
      <c r="G2423">
        <f>AVERAGE(F$2:F2423)</f>
        <v>34520.327377462032</v>
      </c>
      <c r="T2423">
        <f t="shared" ca="1" si="75"/>
        <v>3.4540995419375475</v>
      </c>
      <c r="U2423">
        <f ca="1">AVERAGE(T$2:T2423)</f>
        <v>32.229671098915439</v>
      </c>
    </row>
    <row r="2424" spans="1:21" x14ac:dyDescent="0.25">
      <c r="A2424" s="75" t="s">
        <v>11</v>
      </c>
      <c r="B2424">
        <v>4.5971223021582732</v>
      </c>
      <c r="C2424" s="76" t="s">
        <v>91</v>
      </c>
      <c r="E2424">
        <f t="shared" ca="1" si="74"/>
        <v>0.21595542188750982</v>
      </c>
      <c r="F2424">
        <v>0.56249999999999989</v>
      </c>
      <c r="G2424">
        <f>AVERAGE(F$2:F2424)</f>
        <v>34506.080673014047</v>
      </c>
      <c r="T2424">
        <f t="shared" ca="1" si="75"/>
        <v>5.4339676379688777</v>
      </c>
      <c r="U2424">
        <f ca="1">AVERAGE(T$2:T2424)</f>
        <v>32.218612203553924</v>
      </c>
    </row>
    <row r="2425" spans="1:21" x14ac:dyDescent="0.25">
      <c r="A2425" s="75" t="s">
        <v>11</v>
      </c>
      <c r="B2425">
        <v>11.280701754385964</v>
      </c>
      <c r="C2425" s="76" t="s">
        <v>92</v>
      </c>
      <c r="E2425">
        <f t="shared" ca="1" si="74"/>
        <v>0.51644419025510624</v>
      </c>
      <c r="F2425">
        <v>0.4</v>
      </c>
      <c r="G2425">
        <f>AVERAGE(F$2:F2425)</f>
        <v>34491.845656234749</v>
      </c>
      <c r="T2425">
        <f t="shared" ca="1" si="75"/>
        <v>2.65026385007577</v>
      </c>
      <c r="U2425">
        <f ca="1">AVERAGE(T$2:T2425)</f>
        <v>32.206414040041771</v>
      </c>
    </row>
    <row r="2426" spans="1:21" x14ac:dyDescent="0.25">
      <c r="A2426" s="75" t="s">
        <v>11</v>
      </c>
      <c r="B2426">
        <v>0.59903769045709709</v>
      </c>
      <c r="C2426" s="76" t="s">
        <v>93</v>
      </c>
      <c r="E2426">
        <f t="shared" ca="1" si="74"/>
        <v>1.840526333207626E-2</v>
      </c>
      <c r="F2426">
        <v>0.26659332599926655</v>
      </c>
      <c r="G2426">
        <f>AVERAGE(F$2:F2426)</f>
        <v>34477.622324662414</v>
      </c>
      <c r="T2426">
        <f t="shared" ca="1" si="75"/>
        <v>7.0749649325539119</v>
      </c>
      <c r="U2426">
        <f ca="1">AVERAGE(T$2:T2426)</f>
        <v>32.196050555873732</v>
      </c>
    </row>
    <row r="2427" spans="1:21" x14ac:dyDescent="0.25">
      <c r="A2427" s="75" t="s">
        <v>11</v>
      </c>
      <c r="B2427">
        <v>0.79101358411703238</v>
      </c>
      <c r="C2427" s="76" t="s">
        <v>94</v>
      </c>
      <c r="E2427">
        <f t="shared" ca="1" si="74"/>
        <v>0.52300088967392477</v>
      </c>
      <c r="F2427">
        <v>0.97222222222222221</v>
      </c>
      <c r="G2427">
        <f>AVERAGE(F$2:F2427)</f>
        <v>34463.41100969851</v>
      </c>
      <c r="T2427">
        <f t="shared" ca="1" si="75"/>
        <v>3.1598112773415861</v>
      </c>
      <c r="U2427">
        <f ca="1">AVERAGE(T$2:T2427)</f>
        <v>32.184081784530562</v>
      </c>
    </row>
    <row r="2428" spans="1:21" x14ac:dyDescent="0.25">
      <c r="A2428" s="75" t="s">
        <v>11</v>
      </c>
      <c r="B2428">
        <v>0.4</v>
      </c>
      <c r="C2428" s="76" t="s">
        <v>95</v>
      </c>
      <c r="E2428">
        <f t="shared" ca="1" si="74"/>
        <v>0.876071870930207</v>
      </c>
      <c r="F2428">
        <v>0.10569105691056901</v>
      </c>
      <c r="G2428">
        <f>AVERAGE(F$2:F2428)</f>
        <v>34449.211048710196</v>
      </c>
      <c r="T2428">
        <f t="shared" ca="1" si="75"/>
        <v>21.413219527140939</v>
      </c>
      <c r="U2428">
        <f ca="1">AVERAGE(T$2:T2428)</f>
        <v>32.179643851997639</v>
      </c>
    </row>
    <row r="2429" spans="1:21" x14ac:dyDescent="0.25">
      <c r="A2429" s="75" t="s">
        <v>11</v>
      </c>
      <c r="B2429">
        <v>0.40476190476190477</v>
      </c>
      <c r="C2429" s="76" t="s">
        <v>96</v>
      </c>
      <c r="E2429">
        <f t="shared" ca="1" si="74"/>
        <v>0.68764034001507823</v>
      </c>
      <c r="F2429">
        <v>0.22299922299922295</v>
      </c>
      <c r="G2429">
        <f>AVERAGE(F$2:F2429)</f>
        <v>34435.022832874332</v>
      </c>
      <c r="T2429">
        <f t="shared" ca="1" si="75"/>
        <v>3.6412582890321818</v>
      </c>
      <c r="U2429">
        <f ca="1">AVERAGE(T$2:T2429)</f>
        <v>32.167889986444528</v>
      </c>
    </row>
    <row r="2430" spans="1:21" x14ac:dyDescent="0.25">
      <c r="B2430">
        <v>0</v>
      </c>
      <c r="C2430" s="76" t="s">
        <v>81</v>
      </c>
      <c r="E2430">
        <f t="shared" ca="1" si="74"/>
        <v>0.72625660481904919</v>
      </c>
      <c r="F2430">
        <v>0.99305555555555558</v>
      </c>
      <c r="G2430">
        <f>AVERAGE(F$2:F2430)</f>
        <v>34420.846616415984</v>
      </c>
      <c r="T2430">
        <f t="shared" ca="1" si="75"/>
        <v>3.1961688042523333</v>
      </c>
      <c r="U2430">
        <f ca="1">AVERAGE(T$2:T2430)</f>
        <v>32.155962559033163</v>
      </c>
    </row>
    <row r="2431" spans="1:21" x14ac:dyDescent="0.25">
      <c r="A2431" s="75" t="s">
        <v>12</v>
      </c>
      <c r="B2431">
        <v>1.5456529647144417</v>
      </c>
      <c r="C2431" s="76" t="s">
        <v>82</v>
      </c>
      <c r="E2431">
        <f t="shared" ca="1" si="74"/>
        <v>7.8614762474731315E-2</v>
      </c>
      <c r="F2431">
        <v>0.58065417948001119</v>
      </c>
      <c r="G2431">
        <f>AVERAGE(F$2:F2431)</f>
        <v>34406.681897913004</v>
      </c>
      <c r="T2431">
        <f t="shared" ca="1" si="75"/>
        <v>4.673068212407566</v>
      </c>
      <c r="U2431">
        <f ca="1">AVERAGE(T$2:T2431)</f>
        <v>32.144652725968712</v>
      </c>
    </row>
    <row r="2432" spans="1:21" x14ac:dyDescent="0.25">
      <c r="A2432" s="75" t="s">
        <v>12</v>
      </c>
      <c r="B2432">
        <v>0.73684210526315785</v>
      </c>
      <c r="C2432" s="76" t="s">
        <v>83</v>
      </c>
      <c r="E2432">
        <f t="shared" ca="1" si="74"/>
        <v>0.94797243356966254</v>
      </c>
      <c r="F2432">
        <v>0.31818181818181818</v>
      </c>
      <c r="G2432">
        <f>AVERAGE(F$2:F2432)</f>
        <v>34392.528724850024</v>
      </c>
      <c r="T2432">
        <f t="shared" ca="1" si="75"/>
        <v>123.69276138631906</v>
      </c>
      <c r="U2432">
        <f ca="1">AVERAGE(T$2:T2432)</f>
        <v>32.182311347383909</v>
      </c>
    </row>
    <row r="2433" spans="1:21" x14ac:dyDescent="0.25">
      <c r="A2433" s="75" t="s">
        <v>12</v>
      </c>
      <c r="B2433">
        <v>0.35250212893853633</v>
      </c>
      <c r="C2433" s="76" t="s">
        <v>84</v>
      </c>
      <c r="E2433">
        <f t="shared" ca="1" si="74"/>
        <v>0.83208754213150604</v>
      </c>
      <c r="F2433">
        <v>0.34003350083752093</v>
      </c>
      <c r="G2433">
        <f>AVERAGE(F$2:F2433)</f>
        <v>34378.3871998947</v>
      </c>
      <c r="T2433">
        <f t="shared" ca="1" si="75"/>
        <v>8.1788786651288863</v>
      </c>
      <c r="U2433">
        <f ca="1">AVERAGE(T$2:T2433)</f>
        <v>32.172441514866534</v>
      </c>
    </row>
    <row r="2434" spans="1:21" x14ac:dyDescent="0.25">
      <c r="A2434" s="75" t="s">
        <v>12</v>
      </c>
      <c r="B2434">
        <v>0.11494208642782928</v>
      </c>
      <c r="C2434" s="76" t="s">
        <v>85</v>
      </c>
      <c r="E2434">
        <f t="shared" ref="E2434:E2497" ca="1" si="76">RAND()</f>
        <v>0.62578477222099005</v>
      </c>
      <c r="F2434">
        <v>9.0909090909090995E-2</v>
      </c>
      <c r="G2434">
        <f>AVERAGE(F$2:F2434)</f>
        <v>34364.257197309089</v>
      </c>
      <c r="T2434">
        <f t="shared" ca="1" si="75"/>
        <v>3.6581436257915287</v>
      </c>
      <c r="U2434">
        <f ca="1">AVERAGE(T$2:T2434)</f>
        <v>32.160721704801155</v>
      </c>
    </row>
    <row r="2435" spans="1:21" x14ac:dyDescent="0.25">
      <c r="A2435" s="75" t="s">
        <v>12</v>
      </c>
      <c r="B2435">
        <v>0.87878787878787878</v>
      </c>
      <c r="C2435" s="76" t="s">
        <v>86</v>
      </c>
      <c r="E2435">
        <f t="shared" ca="1" si="76"/>
        <v>0.86526772711337918</v>
      </c>
      <c r="F2435">
        <v>2.75</v>
      </c>
      <c r="G2435">
        <f>AVERAGE(F$2:F2435)</f>
        <v>34350.139897721041</v>
      </c>
      <c r="T2435">
        <f t="shared" ref="T2435:T2498" ca="1" si="77">2*RAND()^-1</f>
        <v>11.21147749280491</v>
      </c>
      <c r="U2435">
        <f ca="1">AVERAGE(T$2:T2435)</f>
        <v>32.152114784418252</v>
      </c>
    </row>
    <row r="2436" spans="1:21" x14ac:dyDescent="0.25">
      <c r="A2436" s="75" t="s">
        <v>12</v>
      </c>
      <c r="B2436">
        <v>2.3333333333333335</v>
      </c>
      <c r="C2436" s="76" t="s">
        <v>87</v>
      </c>
      <c r="E2436">
        <f t="shared" ca="1" si="76"/>
        <v>0.86652620837298144</v>
      </c>
      <c r="F2436">
        <v>0.15254237288135589</v>
      </c>
      <c r="G2436">
        <f>AVERAGE(F$2:F2436)</f>
        <v>34336.033126733215</v>
      </c>
      <c r="T2436">
        <f t="shared" ca="1" si="77"/>
        <v>2.3679735132587227</v>
      </c>
      <c r="U2436">
        <f ca="1">AVERAGE(T$2:T2436)</f>
        <v>32.139883104224758</v>
      </c>
    </row>
    <row r="2437" spans="1:21" x14ac:dyDescent="0.25">
      <c r="A2437" s="75" t="s">
        <v>12</v>
      </c>
      <c r="B2437">
        <v>1.8571428571428572</v>
      </c>
      <c r="C2437" s="76" t="s">
        <v>88</v>
      </c>
      <c r="E2437">
        <f t="shared" ca="1" si="76"/>
        <v>0.45033478964115348</v>
      </c>
      <c r="F2437">
        <v>0</v>
      </c>
      <c r="G2437">
        <f>AVERAGE(F$2:F2437)</f>
        <v>34321.937875039155</v>
      </c>
      <c r="T2437">
        <f t="shared" ca="1" si="77"/>
        <v>6.2836735769735981</v>
      </c>
      <c r="U2437">
        <f ca="1">AVERAGE(T$2:T2437)</f>
        <v>32.129268896701255</v>
      </c>
    </row>
    <row r="2438" spans="1:21" x14ac:dyDescent="0.25">
      <c r="A2438" s="75" t="s">
        <v>12</v>
      </c>
      <c r="B2438">
        <v>1.2461814914645102</v>
      </c>
      <c r="C2438" s="76" t="s">
        <v>89</v>
      </c>
      <c r="E2438">
        <f t="shared" ca="1" si="76"/>
        <v>0.8278798387838312</v>
      </c>
      <c r="F2438">
        <v>4.1666666666666664E-2</v>
      </c>
      <c r="G2438">
        <f>AVERAGE(F$2:F2438)</f>
        <v>34307.854208150202</v>
      </c>
      <c r="T2438">
        <f t="shared" ca="1" si="77"/>
        <v>5.3740909533792767</v>
      </c>
      <c r="U2438">
        <f ca="1">AVERAGE(T$2:T2438)</f>
        <v>32.118290161394185</v>
      </c>
    </row>
    <row r="2439" spans="1:21" x14ac:dyDescent="0.25">
      <c r="A2439" s="75" t="s">
        <v>12</v>
      </c>
      <c r="B2439">
        <v>0.62616822429906538</v>
      </c>
      <c r="C2439" s="76" t="s">
        <v>90</v>
      </c>
      <c r="E2439">
        <f t="shared" ca="1" si="76"/>
        <v>0.49470986765953018</v>
      </c>
      <c r="F2439">
        <v>1</v>
      </c>
      <c r="G2439">
        <f>AVERAGE(F$2:F2439)</f>
        <v>34293.782487802317</v>
      </c>
      <c r="T2439">
        <f t="shared" ca="1" si="77"/>
        <v>23.246021583216194</v>
      </c>
      <c r="U2439">
        <f ca="1">AVERAGE(T$2:T2439)</f>
        <v>32.114651002830534</v>
      </c>
    </row>
    <row r="2440" spans="1:21" x14ac:dyDescent="0.25">
      <c r="A2440" s="75" t="s">
        <v>12</v>
      </c>
      <c r="B2440">
        <v>6.1942446043165464</v>
      </c>
      <c r="C2440" s="76" t="s">
        <v>91</v>
      </c>
      <c r="E2440">
        <f t="shared" ca="1" si="76"/>
        <v>0.67186284985863121</v>
      </c>
      <c r="F2440">
        <v>0.30434782608695643</v>
      </c>
      <c r="G2440">
        <f>AVERAGE(F$2:F2440)</f>
        <v>34279.722021160262</v>
      </c>
      <c r="T2440">
        <f t="shared" ca="1" si="77"/>
        <v>2.33543654073832</v>
      </c>
      <c r="U2440">
        <f ca="1">AVERAGE(T$2:T2440)</f>
        <v>32.102441402805077</v>
      </c>
    </row>
    <row r="2441" spans="1:21" x14ac:dyDescent="0.25">
      <c r="A2441" s="75" t="s">
        <v>12</v>
      </c>
      <c r="B2441">
        <v>11.280701754385964</v>
      </c>
      <c r="C2441" s="76" t="s">
        <v>92</v>
      </c>
      <c r="E2441">
        <f t="shared" ca="1" si="76"/>
        <v>0.79266602169304168</v>
      </c>
      <c r="F2441">
        <v>2.9126213592233035E-2</v>
      </c>
      <c r="G2441">
        <f>AVERAGE(F$2:F2441)</f>
        <v>34265.672966695121</v>
      </c>
      <c r="T2441">
        <f t="shared" ca="1" si="77"/>
        <v>4.8958804929679598</v>
      </c>
      <c r="U2441">
        <f ca="1">AVERAGE(T$2:T2441)</f>
        <v>32.091291172923995</v>
      </c>
    </row>
    <row r="2442" spans="1:21" x14ac:dyDescent="0.25">
      <c r="A2442" s="75" t="s">
        <v>12</v>
      </c>
      <c r="B2442">
        <v>3.0096230954290295</v>
      </c>
      <c r="C2442" s="76" t="s">
        <v>93</v>
      </c>
      <c r="E2442">
        <f t="shared" ca="1" si="76"/>
        <v>0.70055665517088039</v>
      </c>
      <c r="F2442">
        <v>6.0820367751060818E-2</v>
      </c>
      <c r="G2442">
        <f>AVERAGE(F$2:F2442)</f>
        <v>34251.635436114899</v>
      </c>
      <c r="T2442">
        <f t="shared" ca="1" si="77"/>
        <v>3.9250438149023026</v>
      </c>
      <c r="U2442">
        <f ca="1">AVERAGE(T$2:T2442)</f>
        <v>32.079752357947342</v>
      </c>
    </row>
    <row r="2443" spans="1:21" x14ac:dyDescent="0.25">
      <c r="A2443" s="75" t="s">
        <v>12</v>
      </c>
      <c r="B2443">
        <v>4.4932079414838039E-2</v>
      </c>
      <c r="C2443" s="76" t="s">
        <v>94</v>
      </c>
      <c r="E2443">
        <f t="shared" ca="1" si="76"/>
        <v>0.71192778010471691</v>
      </c>
      <c r="F2443">
        <v>1.8301886792452831</v>
      </c>
      <c r="G2443">
        <f>AVERAGE(F$2:F2443)</f>
        <v>34237.610126840758</v>
      </c>
      <c r="T2443">
        <f t="shared" ca="1" si="77"/>
        <v>2.8521313056442992</v>
      </c>
      <c r="U2443">
        <f ca="1">AVERAGE(T$2:T2443)</f>
        <v>32.067783635157696</v>
      </c>
    </row>
    <row r="2444" spans="1:21" x14ac:dyDescent="0.25">
      <c r="A2444" s="75" t="s">
        <v>12</v>
      </c>
      <c r="B2444">
        <v>0.6</v>
      </c>
      <c r="C2444" s="76" t="s">
        <v>95</v>
      </c>
      <c r="E2444">
        <f t="shared" ca="1" si="76"/>
        <v>0.84741877175798475</v>
      </c>
      <c r="F2444">
        <v>0.23703703703703707</v>
      </c>
      <c r="G2444">
        <f>AVERAGE(F$2:F2444)</f>
        <v>34223.595647475304</v>
      </c>
      <c r="T2444">
        <f t="shared" ca="1" si="77"/>
        <v>3.981570795808155</v>
      </c>
      <c r="U2444">
        <f ca="1">AVERAGE(T$2:T2444)</f>
        <v>32.05628702736427</v>
      </c>
    </row>
    <row r="2445" spans="1:21" x14ac:dyDescent="0.25">
      <c r="A2445" s="75" t="s">
        <v>12</v>
      </c>
      <c r="B2445">
        <v>0.94047619047619047</v>
      </c>
      <c r="C2445" s="76" t="s">
        <v>96</v>
      </c>
      <c r="E2445">
        <f t="shared" ca="1" si="76"/>
        <v>4.2809130259864436E-2</v>
      </c>
      <c r="F2445">
        <v>0.36363636363636359</v>
      </c>
      <c r="G2445">
        <f>AVERAGE(F$2:F2445)</f>
        <v>34209.592688387289</v>
      </c>
      <c r="T2445">
        <f t="shared" ca="1" si="77"/>
        <v>5.7440502770234927</v>
      </c>
      <c r="U2445">
        <f ca="1">AVERAGE(T$2:T2445)</f>
        <v>32.045520973047431</v>
      </c>
    </row>
    <row r="2446" spans="1:21" x14ac:dyDescent="0.25">
      <c r="B2446">
        <v>0.5</v>
      </c>
      <c r="C2446" s="76" t="s">
        <v>81</v>
      </c>
      <c r="E2446">
        <f t="shared" ca="1" si="76"/>
        <v>0.44678326394259371</v>
      </c>
      <c r="F2446">
        <v>0.18217641709608981</v>
      </c>
      <c r="G2446">
        <f>AVERAGE(F$2:F2446)</f>
        <v>34195.601109445786</v>
      </c>
      <c r="T2446">
        <f t="shared" ca="1" si="77"/>
        <v>3.1850087228402431</v>
      </c>
      <c r="U2446">
        <f ca="1">AVERAGE(T$2:T2446)</f>
        <v>32.033717082556549</v>
      </c>
    </row>
    <row r="2447" spans="1:21" x14ac:dyDescent="0.25">
      <c r="A2447" s="75" t="s">
        <v>13</v>
      </c>
      <c r="B2447">
        <v>1.7275372862859222</v>
      </c>
      <c r="C2447" s="76" t="s">
        <v>82</v>
      </c>
      <c r="E2447">
        <f t="shared" ca="1" si="76"/>
        <v>0.4860804386431804</v>
      </c>
      <c r="F2447">
        <v>0.40845070422535212</v>
      </c>
      <c r="G2447">
        <f>AVERAGE(F$2:F2447)</f>
        <v>34181.621063387429</v>
      </c>
      <c r="T2447">
        <f t="shared" ca="1" si="77"/>
        <v>26.561284245220083</v>
      </c>
      <c r="U2447">
        <f ca="1">AVERAGE(T$2:T2447)</f>
        <v>32.031479783767779</v>
      </c>
    </row>
    <row r="2448" spans="1:21" x14ac:dyDescent="0.25">
      <c r="A2448" s="75" t="s">
        <v>13</v>
      </c>
      <c r="B2448">
        <v>5.2631578947368474E-2</v>
      </c>
      <c r="C2448" s="76" t="s">
        <v>83</v>
      </c>
      <c r="E2448">
        <f t="shared" ca="1" si="76"/>
        <v>0.27270839979841743</v>
      </c>
      <c r="F2448">
        <v>4.7619047619047616E-2</v>
      </c>
      <c r="G2448">
        <f>AVERAGE(F$2:F2448)</f>
        <v>34167.65229614413</v>
      </c>
      <c r="T2448">
        <f t="shared" ca="1" si="77"/>
        <v>2.6065483044680056</v>
      </c>
      <c r="U2448">
        <f ca="1">AVERAGE(T$2:T2448)</f>
        <v>32.019454883285839</v>
      </c>
    </row>
    <row r="2449" spans="1:21" x14ac:dyDescent="0.25">
      <c r="A2449" s="75" t="s">
        <v>13</v>
      </c>
      <c r="B2449">
        <v>0.59925862846265587</v>
      </c>
      <c r="C2449" s="76" t="s">
        <v>84</v>
      </c>
      <c r="E2449">
        <f t="shared" ca="1" si="76"/>
        <v>0.40169108653422525</v>
      </c>
      <c r="F2449">
        <v>0.47058823529411764</v>
      </c>
      <c r="G2449">
        <f>AVERAGE(F$2:F2449)</f>
        <v>34153.695114073911</v>
      </c>
      <c r="T2449">
        <f t="shared" ca="1" si="77"/>
        <v>10.075320770523133</v>
      </c>
      <c r="U2449">
        <f ca="1">AVERAGE(T$2:T2449)</f>
        <v>32.010490776213636</v>
      </c>
    </row>
    <row r="2450" spans="1:21" x14ac:dyDescent="0.25">
      <c r="A2450" s="75" t="s">
        <v>13</v>
      </c>
      <c r="B2450">
        <v>0.77552879003604369</v>
      </c>
      <c r="C2450" s="76" t="s">
        <v>85</v>
      </c>
      <c r="E2450">
        <f t="shared" ca="1" si="76"/>
        <v>0.32099948051956251</v>
      </c>
      <c r="F2450">
        <v>3.2432814710042432</v>
      </c>
      <c r="G2450">
        <f>AVERAGE(F$2:F2450)</f>
        <v>34139.750462447693</v>
      </c>
      <c r="T2450">
        <f t="shared" ca="1" si="77"/>
        <v>2.139202483040616</v>
      </c>
      <c r="U2450">
        <f ca="1">AVERAGE(T$2:T2450)</f>
        <v>31.998293435138432</v>
      </c>
    </row>
    <row r="2451" spans="1:21" x14ac:dyDescent="0.25">
      <c r="A2451" s="75" t="s">
        <v>13</v>
      </c>
      <c r="B2451">
        <v>0.84848484848484851</v>
      </c>
      <c r="C2451" s="76" t="s">
        <v>86</v>
      </c>
      <c r="E2451">
        <f t="shared" ca="1" si="76"/>
        <v>0.18188871651963923</v>
      </c>
      <c r="F2451">
        <v>0.7132386623912047</v>
      </c>
      <c r="G2451">
        <f>AVERAGE(F$2:F2451)</f>
        <v>34125.816161540024</v>
      </c>
      <c r="T2451">
        <f t="shared" ca="1" si="77"/>
        <v>8.4066225580206648</v>
      </c>
      <c r="U2451">
        <f ca="1">AVERAGE(T$2:T2451)</f>
        <v>31.988664181719198</v>
      </c>
    </row>
    <row r="2452" spans="1:21" x14ac:dyDescent="0.25">
      <c r="A2452" s="75" t="s">
        <v>13</v>
      </c>
      <c r="B2452">
        <v>1</v>
      </c>
      <c r="C2452" s="76" t="s">
        <v>87</v>
      </c>
      <c r="E2452">
        <f t="shared" ca="1" si="76"/>
        <v>2.4533389626392399E-2</v>
      </c>
      <c r="F2452">
        <v>0.25</v>
      </c>
      <c r="G2452">
        <f>AVERAGE(F$2:F2452)</f>
        <v>34111.893041931071</v>
      </c>
      <c r="T2452">
        <f t="shared" ca="1" si="77"/>
        <v>2.7618259351975545</v>
      </c>
      <c r="U2452">
        <f ca="1">AVERAGE(T$2:T2452)</f>
        <v>31.976739727110257</v>
      </c>
    </row>
    <row r="2453" spans="1:21" x14ac:dyDescent="0.25">
      <c r="A2453" s="75" t="s">
        <v>13</v>
      </c>
      <c r="B2453">
        <v>0.90476190476190477</v>
      </c>
      <c r="C2453" s="76" t="s">
        <v>88</v>
      </c>
      <c r="E2453">
        <f t="shared" ca="1" si="76"/>
        <v>0.69976179423001261</v>
      </c>
      <c r="F2453">
        <v>9.0909090909090912E-2</v>
      </c>
      <c r="G2453">
        <f>AVERAGE(F$2:F2453)</f>
        <v>34097.9812139813</v>
      </c>
      <c r="T2453">
        <f t="shared" ca="1" si="77"/>
        <v>7.4763694026607155</v>
      </c>
      <c r="U2453">
        <f ca="1">AVERAGE(T$2:T2453)</f>
        <v>31.966747732687562</v>
      </c>
    </row>
    <row r="2454" spans="1:21" x14ac:dyDescent="0.25">
      <c r="A2454" s="75" t="s">
        <v>13</v>
      </c>
      <c r="B2454">
        <v>0.79694519317160828</v>
      </c>
      <c r="C2454" s="76" t="s">
        <v>89</v>
      </c>
      <c r="E2454">
        <f t="shared" ca="1" si="76"/>
        <v>8.3701931817484754E-2</v>
      </c>
      <c r="F2454">
        <v>3.1666666666666665</v>
      </c>
      <c r="G2454">
        <f>AVERAGE(F$2:F2454)</f>
        <v>34084.081982612646</v>
      </c>
      <c r="T2454">
        <f t="shared" ca="1" si="77"/>
        <v>2.7490110769147411</v>
      </c>
      <c r="U2454">
        <f ca="1">AVERAGE(T$2:T2454)</f>
        <v>31.954836710814032</v>
      </c>
    </row>
    <row r="2455" spans="1:21" x14ac:dyDescent="0.25">
      <c r="A2455" s="75" t="s">
        <v>13</v>
      </c>
      <c r="B2455">
        <v>0.62616822429906538</v>
      </c>
      <c r="C2455" s="76" t="s">
        <v>90</v>
      </c>
      <c r="E2455">
        <f t="shared" ca="1" si="76"/>
        <v>4.7301263933563042E-2</v>
      </c>
      <c r="F2455">
        <v>4.9171597633136095</v>
      </c>
      <c r="G2455">
        <f>AVERAGE(F$2:F2455)</f>
        <v>34070.194792383285</v>
      </c>
      <c r="T2455">
        <f t="shared" ca="1" si="77"/>
        <v>6.0663686224348377</v>
      </c>
      <c r="U2455">
        <f ca="1">AVERAGE(T$2:T2455)</f>
        <v>31.944287212815503</v>
      </c>
    </row>
    <row r="2456" spans="1:21" x14ac:dyDescent="0.25">
      <c r="A2456" s="75" t="s">
        <v>13</v>
      </c>
      <c r="B2456">
        <v>1</v>
      </c>
      <c r="C2456" s="76" t="s">
        <v>91</v>
      </c>
      <c r="E2456">
        <f t="shared" ca="1" si="76"/>
        <v>0.98200261959856738</v>
      </c>
      <c r="F2456">
        <v>0.93798449612403101</v>
      </c>
      <c r="G2456">
        <f>AVERAGE(F$2:F2456)</f>
        <v>34056.317294701868</v>
      </c>
      <c r="T2456">
        <f t="shared" ca="1" si="77"/>
        <v>69.518440346443043</v>
      </c>
      <c r="U2456">
        <f ca="1">AVERAGE(T$2:T2456)</f>
        <v>31.95959236684142</v>
      </c>
    </row>
    <row r="2457" spans="1:21" x14ac:dyDescent="0.25">
      <c r="A2457" s="75" t="s">
        <v>13</v>
      </c>
      <c r="B2457">
        <v>0.7543859649122806</v>
      </c>
      <c r="C2457" s="76" t="s">
        <v>92</v>
      </c>
      <c r="E2457">
        <f t="shared" ca="1" si="76"/>
        <v>0.8652298625883672</v>
      </c>
      <c r="F2457">
        <v>0.99539170506912455</v>
      </c>
      <c r="G2457">
        <f>AVERAGE(F$2:F2457)</f>
        <v>34042.451121288599</v>
      </c>
      <c r="T2457">
        <f t="shared" ca="1" si="77"/>
        <v>2.1054009512110565</v>
      </c>
      <c r="U2457">
        <f ca="1">AVERAGE(T$2:T2457)</f>
        <v>31.947436751444176</v>
      </c>
    </row>
    <row r="2458" spans="1:21" x14ac:dyDescent="0.25">
      <c r="A2458" s="75" t="s">
        <v>13</v>
      </c>
      <c r="B2458">
        <v>7.019246190858059</v>
      </c>
      <c r="C2458" s="76" t="s">
        <v>93</v>
      </c>
      <c r="E2458">
        <f t="shared" ca="1" si="76"/>
        <v>0.17535853797919221</v>
      </c>
      <c r="F2458">
        <v>8.6956521739130377E-2</v>
      </c>
      <c r="G2458">
        <f>AVERAGE(F$2:F2458)</f>
        <v>34028.595865218282</v>
      </c>
      <c r="T2458">
        <f t="shared" ca="1" si="77"/>
        <v>3.5956447028450396</v>
      </c>
      <c r="U2458">
        <f ca="1">AVERAGE(T$2:T2458)</f>
        <v>31.935897560541207</v>
      </c>
    </row>
    <row r="2459" spans="1:21" x14ac:dyDescent="0.25">
      <c r="A2459" s="75" t="s">
        <v>13</v>
      </c>
      <c r="B2459">
        <v>15.718913270637408</v>
      </c>
      <c r="C2459" s="76" t="s">
        <v>94</v>
      </c>
      <c r="E2459">
        <f t="shared" ca="1" si="76"/>
        <v>0.27399577468726821</v>
      </c>
      <c r="F2459">
        <v>0.66666666666666663</v>
      </c>
      <c r="G2459">
        <f>AVERAGE(F$2:F2459)</f>
        <v>34014.752118595599</v>
      </c>
      <c r="T2459">
        <f t="shared" ca="1" si="77"/>
        <v>5.3492146014391162</v>
      </c>
      <c r="U2459">
        <f ca="1">AVERAGE(T$2:T2459)</f>
        <v>31.925081172030584</v>
      </c>
    </row>
    <row r="2460" spans="1:21" x14ac:dyDescent="0.25">
      <c r="A2460" s="75" t="s">
        <v>13</v>
      </c>
      <c r="B2460">
        <v>0.5</v>
      </c>
      <c r="C2460" s="76" t="s">
        <v>95</v>
      </c>
      <c r="E2460">
        <f t="shared" ca="1" si="76"/>
        <v>2.4234570109503029E-2</v>
      </c>
      <c r="F2460">
        <v>0.21654501216545019</v>
      </c>
      <c r="G2460">
        <f>AVERAGE(F$2:F2460)</f>
        <v>34000.919448577879</v>
      </c>
      <c r="T2460">
        <f t="shared" ca="1" si="77"/>
        <v>3.1079653424423128</v>
      </c>
      <c r="U2460">
        <f ca="1">AVERAGE(T$2:T2460)</f>
        <v>31.913362133466293</v>
      </c>
    </row>
    <row r="2461" spans="1:21" x14ac:dyDescent="0.25">
      <c r="A2461" s="75" t="s">
        <v>13</v>
      </c>
      <c r="B2461">
        <v>0.40476190476190477</v>
      </c>
      <c r="C2461" s="76" t="s">
        <v>96</v>
      </c>
      <c r="E2461">
        <f t="shared" ca="1" si="76"/>
        <v>0.86090951014196038</v>
      </c>
      <c r="F2461">
        <v>0.25000000000000006</v>
      </c>
      <c r="G2461">
        <f>AVERAGE(F$2:F2461)</f>
        <v>33987.098038232929</v>
      </c>
      <c r="T2461">
        <f t="shared" ca="1" si="77"/>
        <v>6.901539931047429</v>
      </c>
      <c r="U2461">
        <f ca="1">AVERAGE(T$2:T2461)</f>
        <v>31.903194726066936</v>
      </c>
    </row>
    <row r="2462" spans="1:21" x14ac:dyDescent="0.25">
      <c r="B2462">
        <v>0.25</v>
      </c>
      <c r="C2462" s="76" t="s">
        <v>81</v>
      </c>
      <c r="E2462">
        <f t="shared" ca="1" si="76"/>
        <v>0.32725851109653059</v>
      </c>
      <c r="F2462">
        <v>0.82481751824817529</v>
      </c>
      <c r="G2462">
        <f>AVERAGE(F$2:F2462)</f>
        <v>33973.288093811672</v>
      </c>
      <c r="T2462">
        <f t="shared" ca="1" si="77"/>
        <v>11.391432349858567</v>
      </c>
      <c r="U2462">
        <f ca="1">AVERAGE(T$2:T2462)</f>
        <v>31.894859999380138</v>
      </c>
    </row>
    <row r="2463" spans="1:21" x14ac:dyDescent="0.25">
      <c r="A2463" s="75" t="s">
        <v>14</v>
      </c>
      <c r="B2463">
        <v>1.2728264823572208</v>
      </c>
      <c r="C2463" s="76" t="s">
        <v>82</v>
      </c>
      <c r="E2463">
        <f t="shared" ca="1" si="76"/>
        <v>0.91784040826541424</v>
      </c>
      <c r="F2463">
        <v>5.691056910569111E-2</v>
      </c>
      <c r="G2463">
        <f>AVERAGE(F$2:F2463)</f>
        <v>33959.48905596308</v>
      </c>
      <c r="T2463">
        <f t="shared" ca="1" si="77"/>
        <v>2.024825233100588</v>
      </c>
      <c r="U2463">
        <f ca="1">AVERAGE(T$2:T2463)</f>
        <v>31.882727572586361</v>
      </c>
    </row>
    <row r="2464" spans="1:21" x14ac:dyDescent="0.25">
      <c r="A2464" s="75" t="s">
        <v>14</v>
      </c>
      <c r="B2464">
        <v>1.6315789473684212</v>
      </c>
      <c r="C2464" s="76" t="s">
        <v>83</v>
      </c>
      <c r="E2464">
        <f t="shared" ca="1" si="76"/>
        <v>0.86791747653750195</v>
      </c>
      <c r="F2464">
        <v>0.12834526950621938</v>
      </c>
      <c r="G2464">
        <f>AVERAGE(F$2:F2464)</f>
        <v>33945.701252182851</v>
      </c>
      <c r="T2464">
        <f t="shared" ca="1" si="77"/>
        <v>2.9214610661443436</v>
      </c>
      <c r="U2464">
        <f ca="1">AVERAGE(T$2:T2464)</f>
        <v>31.870969039697023</v>
      </c>
    </row>
    <row r="2465" spans="1:21" x14ac:dyDescent="0.25">
      <c r="A2465" s="75" t="s">
        <v>14</v>
      </c>
      <c r="B2465">
        <v>0.50278014326504039</v>
      </c>
      <c r="C2465" s="76" t="s">
        <v>84</v>
      </c>
      <c r="E2465">
        <f t="shared" ca="1" si="76"/>
        <v>0.25724778213251676</v>
      </c>
      <c r="F2465">
        <v>0.5625</v>
      </c>
      <c r="G2465">
        <f>AVERAGE(F$2:F2465)</f>
        <v>33931.924816000959</v>
      </c>
      <c r="T2465">
        <f t="shared" ca="1" si="77"/>
        <v>4.8567109952422056</v>
      </c>
      <c r="U2465">
        <f ca="1">AVERAGE(T$2:T2465)</f>
        <v>31.860005460945217</v>
      </c>
    </row>
    <row r="2466" spans="1:21" x14ac:dyDescent="0.25">
      <c r="A2466" s="75" t="s">
        <v>14</v>
      </c>
      <c r="B2466">
        <v>3.2447120996395635</v>
      </c>
      <c r="C2466" s="76" t="s">
        <v>85</v>
      </c>
      <c r="E2466">
        <f t="shared" ca="1" si="76"/>
        <v>0.39624303882431056</v>
      </c>
      <c r="F2466">
        <v>2.9159519725557512E-2</v>
      </c>
      <c r="G2466">
        <f>AVERAGE(F$2:F2466)</f>
        <v>33918.159341089609</v>
      </c>
      <c r="T2466">
        <f t="shared" ca="1" si="77"/>
        <v>7.8533063011343769</v>
      </c>
      <c r="U2466">
        <f ca="1">AVERAGE(T$2:T2466)</f>
        <v>31.850266434916893</v>
      </c>
    </row>
    <row r="2467" spans="1:21" x14ac:dyDescent="0.25">
      <c r="A2467" s="75" t="s">
        <v>14</v>
      </c>
      <c r="B2467">
        <v>0.90909090909090906</v>
      </c>
      <c r="C2467" s="76" t="s">
        <v>86</v>
      </c>
      <c r="E2467">
        <f t="shared" ca="1" si="76"/>
        <v>0.33706185783829656</v>
      </c>
      <c r="F2467">
        <v>0.32750504371217221</v>
      </c>
      <c r="G2467">
        <f>AVERAGE(F$2:F2467)</f>
        <v>33904.405151375067</v>
      </c>
      <c r="T2467">
        <f t="shared" ca="1" si="77"/>
        <v>2.0794624561740265</v>
      </c>
      <c r="U2467">
        <f ca="1">AVERAGE(T$2:T2467)</f>
        <v>31.838193927220725</v>
      </c>
    </row>
    <row r="2468" spans="1:21" x14ac:dyDescent="0.25">
      <c r="A2468" s="75" t="s">
        <v>14</v>
      </c>
      <c r="B2468">
        <v>1.2380952380952381</v>
      </c>
      <c r="C2468" s="76" t="s">
        <v>87</v>
      </c>
      <c r="E2468">
        <f t="shared" ca="1" si="76"/>
        <v>0.49641111936147742</v>
      </c>
      <c r="F2468">
        <v>0.59090909090909094</v>
      </c>
      <c r="G2468">
        <f>AVERAGE(F$2:F2468)</f>
        <v>33890.662218970414</v>
      </c>
      <c r="T2468">
        <f t="shared" ca="1" si="77"/>
        <v>4.6192009604458173</v>
      </c>
      <c r="U2468">
        <f ca="1">AVERAGE(T$2:T2468)</f>
        <v>31.827160691320124</v>
      </c>
    </row>
    <row r="2469" spans="1:21" x14ac:dyDescent="0.25">
      <c r="A2469" s="75" t="s">
        <v>14</v>
      </c>
      <c r="B2469">
        <v>0.66666666666666663</v>
      </c>
      <c r="C2469" s="76" t="s">
        <v>88</v>
      </c>
      <c r="E2469">
        <f t="shared" ca="1" si="76"/>
        <v>0.36064373513107184</v>
      </c>
      <c r="F2469">
        <v>4.5</v>
      </c>
      <c r="G2469">
        <f>AVERAGE(F$2:F2469)</f>
        <v>33876.932007374395</v>
      </c>
      <c r="T2469">
        <f t="shared" ca="1" si="77"/>
        <v>3.4455887469732351</v>
      </c>
      <c r="U2469">
        <f ca="1">AVERAGE(T$2:T2469)</f>
        <v>31.815660864762446</v>
      </c>
    </row>
    <row r="2470" spans="1:21" x14ac:dyDescent="0.25">
      <c r="A2470" s="75" t="s">
        <v>14</v>
      </c>
      <c r="B2470">
        <v>0.25786163522012584</v>
      </c>
      <c r="C2470" s="76" t="s">
        <v>89</v>
      </c>
      <c r="E2470">
        <f t="shared" ca="1" si="76"/>
        <v>0.59726968516272416</v>
      </c>
      <c r="F2470">
        <v>12.157894736842104</v>
      </c>
      <c r="G2470">
        <f>AVERAGE(F$2:F2470)</f>
        <v>33863.216019479441</v>
      </c>
      <c r="T2470">
        <f t="shared" ca="1" si="77"/>
        <v>8.2809084898013374</v>
      </c>
      <c r="U2470">
        <f ca="1">AVERAGE(T$2:T2470)</f>
        <v>31.806128765785143</v>
      </c>
    </row>
    <row r="2471" spans="1:21" x14ac:dyDescent="0.25">
      <c r="A2471" s="75" t="s">
        <v>14</v>
      </c>
      <c r="B2471">
        <v>0.62616822429906538</v>
      </c>
      <c r="C2471" s="76" t="s">
        <v>90</v>
      </c>
      <c r="E2471">
        <f t="shared" ca="1" si="76"/>
        <v>0.7121886743465804</v>
      </c>
      <c r="F2471">
        <v>7.1428571428571425E-2</v>
      </c>
      <c r="G2471">
        <f>AVERAGE(F$2:F2471)</f>
        <v>33849.506244341421</v>
      </c>
      <c r="T2471">
        <f t="shared" ca="1" si="77"/>
        <v>9.9418936924793488</v>
      </c>
      <c r="U2471">
        <f ca="1">AVERAGE(T$2:T2471)</f>
        <v>31.797276848751416</v>
      </c>
    </row>
    <row r="2472" spans="1:21" x14ac:dyDescent="0.25">
      <c r="A2472" s="75" t="s">
        <v>14</v>
      </c>
      <c r="B2472">
        <v>0.85611510791366907</v>
      </c>
      <c r="C2472" s="76" t="s">
        <v>91</v>
      </c>
      <c r="E2472">
        <f t="shared" ca="1" si="76"/>
        <v>6.7831085787717016E-2</v>
      </c>
      <c r="F2472">
        <v>0</v>
      </c>
      <c r="G2472">
        <f>AVERAGE(F$2:F2472)</f>
        <v>33835.807536836626</v>
      </c>
      <c r="T2472">
        <f t="shared" ca="1" si="77"/>
        <v>2.4571452560561631</v>
      </c>
      <c r="U2472">
        <f ca="1">AVERAGE(T$2:T2472)</f>
        <v>31.785403060166757</v>
      </c>
    </row>
    <row r="2473" spans="1:21" x14ac:dyDescent="0.25">
      <c r="A2473" s="75" t="s">
        <v>14</v>
      </c>
      <c r="B2473">
        <v>0.22807017543859645</v>
      </c>
      <c r="C2473" s="76" t="s">
        <v>92</v>
      </c>
      <c r="E2473">
        <f t="shared" ca="1" si="76"/>
        <v>0.45263065356565368</v>
      </c>
      <c r="F2473">
        <v>0.98043052837573386</v>
      </c>
      <c r="G2473">
        <f>AVERAGE(F$2:F2473)</f>
        <v>33822.120309042817</v>
      </c>
      <c r="T2473">
        <f t="shared" ca="1" si="77"/>
        <v>13.036867545740966</v>
      </c>
      <c r="U2473">
        <f ca="1">AVERAGE(T$2:T2473)</f>
        <v>31.777818701139889</v>
      </c>
    </row>
    <row r="2474" spans="1:21" x14ac:dyDescent="0.25">
      <c r="A2474" s="75" t="s">
        <v>14</v>
      </c>
      <c r="B2474">
        <v>0.19807538091419408</v>
      </c>
      <c r="C2474" s="76" t="s">
        <v>93</v>
      </c>
      <c r="E2474">
        <f t="shared" ca="1" si="76"/>
        <v>1.8800727089846703E-2</v>
      </c>
      <c r="F2474">
        <v>0.83333333333333337</v>
      </c>
      <c r="G2474">
        <f>AVERAGE(F$2:F2474)</f>
        <v>33808.444091098732</v>
      </c>
      <c r="T2474">
        <f t="shared" ca="1" si="77"/>
        <v>2.1424364158410736</v>
      </c>
      <c r="U2474">
        <f ca="1">AVERAGE(T$2:T2474)</f>
        <v>31.765835125610046</v>
      </c>
    </row>
    <row r="2475" spans="1:21" x14ac:dyDescent="0.25">
      <c r="A2475" s="75" t="s">
        <v>14</v>
      </c>
      <c r="B2475">
        <v>5.2695924764890281</v>
      </c>
      <c r="C2475" s="76" t="s">
        <v>94</v>
      </c>
      <c r="E2475">
        <f t="shared" ca="1" si="76"/>
        <v>0.19329301565738799</v>
      </c>
      <c r="F2475">
        <v>0.62616822429906538</v>
      </c>
      <c r="G2475">
        <f>AVERAGE(F$2:F2475)</f>
        <v>33794.778845374043</v>
      </c>
      <c r="T2475">
        <f t="shared" ca="1" si="77"/>
        <v>3.0857475677015302</v>
      </c>
      <c r="U2475">
        <f ca="1">AVERAGE(T$2:T2475)</f>
        <v>31.754242527567239</v>
      </c>
    </row>
    <row r="2476" spans="1:21" x14ac:dyDescent="0.25">
      <c r="A2476" s="75" t="s">
        <v>14</v>
      </c>
      <c r="B2476">
        <v>0.8</v>
      </c>
      <c r="C2476" s="76" t="s">
        <v>95</v>
      </c>
      <c r="E2476">
        <f t="shared" ca="1" si="76"/>
        <v>0.56366358105017222</v>
      </c>
      <c r="F2476">
        <v>0.10740850937221064</v>
      </c>
      <c r="G2476">
        <f>AVERAGE(F$2:F2476)</f>
        <v>33781.124432672281</v>
      </c>
      <c r="T2476">
        <f t="shared" ca="1" si="77"/>
        <v>4.5246680103388863</v>
      </c>
      <c r="U2476">
        <f ca="1">AVERAGE(T$2:T2476)</f>
        <v>31.743240679277452</v>
      </c>
    </row>
    <row r="2477" spans="1:21" x14ac:dyDescent="0.25">
      <c r="A2477" s="75" t="s">
        <v>14</v>
      </c>
      <c r="B2477">
        <v>0.25595238095238099</v>
      </c>
      <c r="C2477" s="76" t="s">
        <v>96</v>
      </c>
      <c r="E2477">
        <f t="shared" ca="1" si="76"/>
        <v>1.5837840259480207E-2</v>
      </c>
      <c r="F2477">
        <v>0.13636363636363627</v>
      </c>
      <c r="G2477">
        <f>AVERAGE(F$2:F2477)</f>
        <v>33767.481061077357</v>
      </c>
      <c r="T2477">
        <f t="shared" ca="1" si="77"/>
        <v>4.64589767923324</v>
      </c>
      <c r="U2477">
        <f ca="1">AVERAGE(T$2:T2477)</f>
        <v>31.732296679681312</v>
      </c>
    </row>
    <row r="2478" spans="1:21" x14ac:dyDescent="0.25">
      <c r="B2478">
        <v>0</v>
      </c>
      <c r="C2478" s="76" t="s">
        <v>81</v>
      </c>
      <c r="E2478">
        <f t="shared" ca="1" si="76"/>
        <v>0.67921350388827251</v>
      </c>
      <c r="F2478">
        <v>7.4773348383686863E-2</v>
      </c>
      <c r="G2478">
        <f>AVERAGE(F$2:F2478)</f>
        <v>33753.848680662442</v>
      </c>
      <c r="T2478">
        <f t="shared" ca="1" si="77"/>
        <v>15.613290619334716</v>
      </c>
      <c r="U2478">
        <f ca="1">AVERAGE(T$2:T2478)</f>
        <v>31.725789208522514</v>
      </c>
    </row>
    <row r="2479" spans="1:21" x14ac:dyDescent="0.25">
      <c r="A2479" s="75" t="s">
        <v>15</v>
      </c>
      <c r="B2479">
        <v>1.3637686431429612</v>
      </c>
      <c r="C2479" s="76" t="s">
        <v>82</v>
      </c>
      <c r="E2479">
        <f t="shared" ca="1" si="76"/>
        <v>0.59244885459503316</v>
      </c>
      <c r="F2479">
        <v>0.59903769045709709</v>
      </c>
      <c r="G2479">
        <f>AVERAGE(F$2:F2479)</f>
        <v>33740.227514543411</v>
      </c>
      <c r="T2479">
        <f t="shared" ca="1" si="77"/>
        <v>33.334499424515748</v>
      </c>
      <c r="U2479">
        <f ca="1">AVERAGE(T$2:T2479)</f>
        <v>31.726438405542687</v>
      </c>
    </row>
    <row r="2480" spans="1:21" x14ac:dyDescent="0.25">
      <c r="A2480" s="75" t="s">
        <v>15</v>
      </c>
      <c r="B2480">
        <v>0.47368421052631576</v>
      </c>
      <c r="C2480" s="76" t="s">
        <v>83</v>
      </c>
      <c r="E2480">
        <f t="shared" ca="1" si="76"/>
        <v>0.85787318626411169</v>
      </c>
      <c r="F2480">
        <v>0.364256480218281</v>
      </c>
      <c r="G2480">
        <f>AVERAGE(F$2:F2480)</f>
        <v>33726.617242958877</v>
      </c>
      <c r="T2480">
        <f t="shared" ca="1" si="77"/>
        <v>2.5887163810741529</v>
      </c>
      <c r="U2480">
        <f ca="1">AVERAGE(T$2:T2480)</f>
        <v>31.714684584637293</v>
      </c>
    </row>
    <row r="2481" spans="1:21" x14ac:dyDescent="0.25">
      <c r="A2481" s="75" t="s">
        <v>15</v>
      </c>
      <c r="B2481">
        <v>0.24860992836747983</v>
      </c>
      <c r="C2481" s="76" t="s">
        <v>84</v>
      </c>
      <c r="E2481">
        <f t="shared" ca="1" si="76"/>
        <v>0.201592298640902</v>
      </c>
      <c r="F2481">
        <v>1</v>
      </c>
      <c r="G2481">
        <f>AVERAGE(F$2:F2481)</f>
        <v>33713.018203748004</v>
      </c>
      <c r="T2481">
        <f t="shared" ca="1" si="77"/>
        <v>2.1060267364491132</v>
      </c>
      <c r="U2481">
        <f ca="1">AVERAGE(T$2:T2481)</f>
        <v>31.702745609698511</v>
      </c>
    </row>
    <row r="2482" spans="1:21" x14ac:dyDescent="0.25">
      <c r="A2482" s="75" t="s">
        <v>15</v>
      </c>
      <c r="B2482">
        <v>0.15442336552891833</v>
      </c>
      <c r="C2482" s="76" t="s">
        <v>85</v>
      </c>
      <c r="E2482">
        <f t="shared" ca="1" si="76"/>
        <v>0.50115608361298969</v>
      </c>
      <c r="F2482">
        <v>12.636363636363637</v>
      </c>
      <c r="G2482">
        <f>AVERAGE(F$2:F2482)</f>
        <v>33699.434817274763</v>
      </c>
      <c r="T2482">
        <f t="shared" ca="1" si="77"/>
        <v>5.9553954594986358</v>
      </c>
      <c r="U2482">
        <f ca="1">AVERAGE(T$2:T2482)</f>
        <v>31.692367798271587</v>
      </c>
    </row>
    <row r="2483" spans="1:21" x14ac:dyDescent="0.25">
      <c r="A2483" s="75" t="s">
        <v>15</v>
      </c>
      <c r="B2483">
        <v>0.69696969696969702</v>
      </c>
      <c r="C2483" s="76" t="s">
        <v>86</v>
      </c>
      <c r="E2483">
        <f t="shared" ca="1" si="76"/>
        <v>9.4239119804562566E-2</v>
      </c>
      <c r="F2483">
        <v>8.108108108108103E-2</v>
      </c>
      <c r="G2483">
        <f>AVERAGE(F$2:F2483)</f>
        <v>33685.85731778395</v>
      </c>
      <c r="T2483">
        <f t="shared" ca="1" si="77"/>
        <v>2.1843235862273902</v>
      </c>
      <c r="U2483">
        <f ca="1">AVERAGE(T$2:T2483)</f>
        <v>31.680478981103157</v>
      </c>
    </row>
    <row r="2484" spans="1:21" x14ac:dyDescent="0.25">
      <c r="A2484" s="75" t="s">
        <v>15</v>
      </c>
      <c r="B2484">
        <v>1</v>
      </c>
      <c r="C2484" s="76" t="s">
        <v>87</v>
      </c>
      <c r="E2484">
        <f t="shared" ca="1" si="76"/>
        <v>0.73348944686739792</v>
      </c>
      <c r="F2484">
        <v>0.99195402298850577</v>
      </c>
      <c r="G2484">
        <f>AVERAGE(F$2:F2484)</f>
        <v>33672.291121503746</v>
      </c>
      <c r="T2484">
        <f t="shared" ca="1" si="77"/>
        <v>4.2193673489398371</v>
      </c>
      <c r="U2484">
        <f ca="1">AVERAGE(T$2:T2484)</f>
        <v>31.669419330828422</v>
      </c>
    </row>
    <row r="2485" spans="1:21" x14ac:dyDescent="0.25">
      <c r="A2485" s="75" t="s">
        <v>15</v>
      </c>
      <c r="B2485">
        <v>4.7142857142857144</v>
      </c>
      <c r="C2485" s="76" t="s">
        <v>88</v>
      </c>
      <c r="E2485">
        <f t="shared" ca="1" si="76"/>
        <v>0.26564407224106867</v>
      </c>
      <c r="F2485">
        <v>0.55555555555555558</v>
      </c>
      <c r="G2485">
        <f>AVERAGE(F$2:F2485)</f>
        <v>33658.73567240312</v>
      </c>
      <c r="T2485">
        <f t="shared" ca="1" si="77"/>
        <v>4.3146940278419956</v>
      </c>
      <c r="U2485">
        <f ca="1">AVERAGE(T$2:T2485)</f>
        <v>31.658406961543808</v>
      </c>
    </row>
    <row r="2486" spans="1:21" x14ac:dyDescent="0.25">
      <c r="A2486" s="75" t="s">
        <v>15</v>
      </c>
      <c r="B2486">
        <v>0.79694519317160828</v>
      </c>
      <c r="C2486" s="76" t="s">
        <v>89</v>
      </c>
      <c r="E2486">
        <f t="shared" ca="1" si="76"/>
        <v>0.35106799292765001</v>
      </c>
      <c r="F2486">
        <v>0.83221476510067116</v>
      </c>
      <c r="G2486">
        <f>AVERAGE(F$2:F2486)</f>
        <v>33645.191244452355</v>
      </c>
      <c r="T2486">
        <f t="shared" ca="1" si="77"/>
        <v>10.437544839133439</v>
      </c>
      <c r="U2486">
        <f ca="1">AVERAGE(T$2:T2486)</f>
        <v>31.649867379200785</v>
      </c>
    </row>
    <row r="2487" spans="1:21" x14ac:dyDescent="0.25">
      <c r="A2487" s="75" t="s">
        <v>15</v>
      </c>
      <c r="B2487">
        <v>0.62616822429906538</v>
      </c>
      <c r="C2487" s="76" t="s">
        <v>90</v>
      </c>
      <c r="E2487">
        <f t="shared" ca="1" si="76"/>
        <v>0.44544221269618467</v>
      </c>
      <c r="F2487">
        <v>0.78061224489795922</v>
      </c>
      <c r="G2487">
        <f>AVERAGE(F$2:F2487)</f>
        <v>33631.657692307461</v>
      </c>
      <c r="T2487">
        <f t="shared" ca="1" si="77"/>
        <v>2.0886873161222077</v>
      </c>
      <c r="U2487">
        <f ca="1">AVERAGE(T$2:T2487)</f>
        <v>31.63797631722851</v>
      </c>
    </row>
    <row r="2488" spans="1:21" x14ac:dyDescent="0.25">
      <c r="A2488" s="75" t="s">
        <v>15</v>
      </c>
      <c r="B2488">
        <v>1</v>
      </c>
      <c r="C2488" s="76" t="s">
        <v>91</v>
      </c>
      <c r="E2488">
        <f t="shared" ca="1" si="76"/>
        <v>6.9847176049947501E-2</v>
      </c>
      <c r="F2488">
        <v>0.42857142857142855</v>
      </c>
      <c r="G2488">
        <f>AVERAGE(F$2:F2488)</f>
        <v>33618.13488204575</v>
      </c>
      <c r="T2488">
        <f t="shared" ca="1" si="77"/>
        <v>2.6531931258984844</v>
      </c>
      <c r="U2488">
        <f ca="1">AVERAGE(T$2:T2488)</f>
        <v>31.626321800464805</v>
      </c>
    </row>
    <row r="2489" spans="1:21" x14ac:dyDescent="0.25">
      <c r="A2489" s="75" t="s">
        <v>15</v>
      </c>
      <c r="B2489">
        <v>0.12280701754385967</v>
      </c>
      <c r="C2489" s="76" t="s">
        <v>92</v>
      </c>
      <c r="E2489">
        <f t="shared" ca="1" si="76"/>
        <v>0.69529768304290895</v>
      </c>
      <c r="F2489">
        <v>0.33333333333333331</v>
      </c>
      <c r="G2489">
        <f>AVERAGE(F$2:F2489)</f>
        <v>33604.622903931318</v>
      </c>
      <c r="T2489">
        <f t="shared" ca="1" si="77"/>
        <v>13.546692345005333</v>
      </c>
      <c r="U2489">
        <f ca="1">AVERAGE(T$2:T2489)</f>
        <v>31.619055068368557</v>
      </c>
    </row>
    <row r="2490" spans="1:21" x14ac:dyDescent="0.25">
      <c r="A2490" s="75" t="s">
        <v>15</v>
      </c>
      <c r="B2490">
        <v>7.019246190858059</v>
      </c>
      <c r="C2490" s="76" t="s">
        <v>93</v>
      </c>
      <c r="E2490">
        <f t="shared" ca="1" si="76"/>
        <v>0.71403665894719637</v>
      </c>
      <c r="F2490">
        <v>0.33333333333333331</v>
      </c>
      <c r="G2490">
        <f>AVERAGE(F$2:F2490)</f>
        <v>33591.121783171737</v>
      </c>
      <c r="T2490">
        <f t="shared" ca="1" si="77"/>
        <v>4.5436234311018753</v>
      </c>
      <c r="U2490">
        <f ca="1">AVERAGE(T$2:T2490)</f>
        <v>31.608177032355194</v>
      </c>
    </row>
    <row r="2491" spans="1:21" x14ac:dyDescent="0.25">
      <c r="A2491" s="75" t="s">
        <v>15</v>
      </c>
      <c r="B2491">
        <v>0.99373040752351094</v>
      </c>
      <c r="C2491" s="76" t="s">
        <v>94</v>
      </c>
      <c r="E2491">
        <f t="shared" ca="1" si="76"/>
        <v>0.72752877310964048</v>
      </c>
      <c r="F2491">
        <v>0</v>
      </c>
      <c r="G2491">
        <f>AVERAGE(F$2:F2491)</f>
        <v>33577.631372817043</v>
      </c>
      <c r="T2491">
        <f t="shared" ca="1" si="77"/>
        <v>20.155910357647361</v>
      </c>
      <c r="U2491">
        <f ca="1">AVERAGE(T$2:T2491)</f>
        <v>31.603577728469766</v>
      </c>
    </row>
    <row r="2492" spans="1:21" x14ac:dyDescent="0.25">
      <c r="A2492" s="75" t="s">
        <v>15</v>
      </c>
      <c r="B2492">
        <v>0.85</v>
      </c>
      <c r="C2492" s="76" t="s">
        <v>95</v>
      </c>
      <c r="E2492">
        <f t="shared" ca="1" si="76"/>
        <v>0.53966149584710688</v>
      </c>
      <c r="F2492">
        <v>7.4773348383686863E-2</v>
      </c>
      <c r="G2492">
        <f>AVERAGE(F$2:F2492)</f>
        <v>33564.151823800799</v>
      </c>
      <c r="T2492">
        <f t="shared" ca="1" si="77"/>
        <v>3.9956986370622669</v>
      </c>
      <c r="U2492">
        <f ca="1">AVERAGE(T$2:T2492)</f>
        <v>31.592494677850976</v>
      </c>
    </row>
    <row r="2493" spans="1:21" x14ac:dyDescent="0.25">
      <c r="A2493" s="75" t="s">
        <v>15</v>
      </c>
      <c r="B2493">
        <v>0.5535714285714286</v>
      </c>
      <c r="C2493" s="76" t="s">
        <v>96</v>
      </c>
      <c r="E2493">
        <f t="shared" ca="1" si="76"/>
        <v>0.62661073872961415</v>
      </c>
      <c r="F2493">
        <v>0.91654612217647713</v>
      </c>
      <c r="G2493">
        <f>AVERAGE(F$2:F2493)</f>
        <v>33550.683430832229</v>
      </c>
      <c r="T2493">
        <f t="shared" ca="1" si="77"/>
        <v>5.008002528045183</v>
      </c>
      <c r="U2493">
        <f ca="1">AVERAGE(T$2:T2493)</f>
        <v>31.581826743601457</v>
      </c>
    </row>
    <row r="2494" spans="1:21" x14ac:dyDescent="0.25">
      <c r="B2494">
        <v>0</v>
      </c>
      <c r="C2494" s="76" t="s">
        <v>81</v>
      </c>
      <c r="E2494">
        <f t="shared" ca="1" si="76"/>
        <v>0.42473786842210814</v>
      </c>
      <c r="F2494">
        <v>0.8920863309352518</v>
      </c>
      <c r="G2494">
        <f>AVERAGE(F$2:F2494)</f>
        <v>33537.225833020551</v>
      </c>
      <c r="T2494">
        <f t="shared" ca="1" si="77"/>
        <v>2.4427749282274749</v>
      </c>
      <c r="U2494">
        <f ca="1">AVERAGE(T$2:T2494)</f>
        <v>31.570138395500628</v>
      </c>
    </row>
    <row r="2495" spans="1:21" x14ac:dyDescent="0.25">
      <c r="A2495" s="75" t="s">
        <v>16</v>
      </c>
      <c r="B2495">
        <v>1.5456529647144417</v>
      </c>
      <c r="C2495" s="76" t="s">
        <v>82</v>
      </c>
      <c r="E2495">
        <f t="shared" ca="1" si="76"/>
        <v>0.83819644266883608</v>
      </c>
      <c r="F2495">
        <v>8.1081081081081086E-2</v>
      </c>
      <c r="G2495">
        <f>AVERAGE(F$2:F2495)</f>
        <v>33523.778702005337</v>
      </c>
      <c r="T2495">
        <f t="shared" ca="1" si="77"/>
        <v>17.363008191355561</v>
      </c>
      <c r="U2495">
        <f ca="1">AVERAGE(T$2:T2495)</f>
        <v>31.564441871761996</v>
      </c>
    </row>
    <row r="2496" spans="1:21" x14ac:dyDescent="0.25">
      <c r="A2496" s="75" t="s">
        <v>16</v>
      </c>
      <c r="B2496">
        <v>4.2631578947368425</v>
      </c>
      <c r="C2496" s="76" t="s">
        <v>83</v>
      </c>
      <c r="E2496">
        <f t="shared" ca="1" si="76"/>
        <v>0.39293914249750772</v>
      </c>
      <c r="F2496">
        <v>2</v>
      </c>
      <c r="G2496">
        <f>AVERAGE(F$2:F2496)</f>
        <v>33510.343119359241</v>
      </c>
      <c r="T2496">
        <f t="shared" ca="1" si="77"/>
        <v>2.2035189880580353</v>
      </c>
      <c r="U2496">
        <f ca="1">AVERAGE(T$2:T2496)</f>
        <v>31.552673966798586</v>
      </c>
    </row>
    <row r="2497" spans="1:21" x14ac:dyDescent="0.25">
      <c r="A2497" s="75" t="s">
        <v>16</v>
      </c>
      <c r="B2497">
        <v>0.37384160697289986</v>
      </c>
      <c r="C2497" s="76" t="s">
        <v>84</v>
      </c>
      <c r="E2497">
        <f t="shared" ca="1" si="76"/>
        <v>0.26029845801064844</v>
      </c>
      <c r="F2497">
        <v>0.19047619047619047</v>
      </c>
      <c r="G2497">
        <f>AVERAGE(F$2:F2497)</f>
        <v>33496.917577434899</v>
      </c>
      <c r="T2497">
        <f t="shared" ca="1" si="77"/>
        <v>4.5707797499889073</v>
      </c>
      <c r="U2497">
        <f ca="1">AVERAGE(T$2:T2497)</f>
        <v>31.541863913025828</v>
      </c>
    </row>
    <row r="2498" spans="1:21" x14ac:dyDescent="0.25">
      <c r="A2498" s="75" t="s">
        <v>16</v>
      </c>
      <c r="B2498">
        <v>0.67932684290863377</v>
      </c>
      <c r="C2498" s="76" t="s">
        <v>85</v>
      </c>
      <c r="E2498">
        <f t="shared" ref="E2498:E2561" ca="1" si="78">RAND()</f>
        <v>0.65517397694441815</v>
      </c>
      <c r="F2498">
        <v>1.2857384537303333E-2</v>
      </c>
      <c r="G2498">
        <f>AVERAGE(F$2:F2498)</f>
        <v>33483.502717715215</v>
      </c>
      <c r="T2498">
        <f t="shared" ca="1" si="77"/>
        <v>56.323579542516399</v>
      </c>
      <c r="U2498">
        <f ca="1">AVERAGE(T$2:T2498)</f>
        <v>31.551788508792544</v>
      </c>
    </row>
    <row r="2499" spans="1:21" x14ac:dyDescent="0.25">
      <c r="A2499" s="75" t="s">
        <v>16</v>
      </c>
      <c r="B2499">
        <v>0.93939393939393945</v>
      </c>
      <c r="C2499" s="76" t="s">
        <v>86</v>
      </c>
      <c r="E2499">
        <f t="shared" ca="1" si="78"/>
        <v>0.36893135548372502</v>
      </c>
      <c r="F2499">
        <v>3</v>
      </c>
      <c r="G2499">
        <f>AVERAGE(F$2:F2499)</f>
        <v>33470.099794289388</v>
      </c>
      <c r="T2499">
        <f t="shared" ref="T2499:T2562" ca="1" si="79">2*RAND()^-1</f>
        <v>17.956039042216343</v>
      </c>
      <c r="U2499">
        <f ca="1">AVERAGE(T$2:T2499)</f>
        <v>31.546345854882784</v>
      </c>
    </row>
    <row r="2500" spans="1:21" x14ac:dyDescent="0.25">
      <c r="A2500" s="75" t="s">
        <v>16</v>
      </c>
      <c r="B2500">
        <v>1</v>
      </c>
      <c r="C2500" s="76" t="s">
        <v>87</v>
      </c>
      <c r="E2500">
        <f t="shared" ca="1" si="78"/>
        <v>0.6769855517057094</v>
      </c>
      <c r="F2500">
        <v>82.333333333333329</v>
      </c>
      <c r="G2500">
        <f>AVERAGE(F$2:F2500)</f>
        <v>33456.739343524692</v>
      </c>
      <c r="T2500">
        <f t="shared" ca="1" si="79"/>
        <v>9.3260439593354381</v>
      </c>
      <c r="U2500">
        <f ca="1">AVERAGE(T$2:T2500)</f>
        <v>31.53745417745359</v>
      </c>
    </row>
    <row r="2501" spans="1:21" x14ac:dyDescent="0.25">
      <c r="A2501" s="75" t="s">
        <v>16</v>
      </c>
      <c r="B2501">
        <v>0.6428571428571429</v>
      </c>
      <c r="C2501" s="76" t="s">
        <v>88</v>
      </c>
      <c r="E2501">
        <f t="shared" ca="1" si="78"/>
        <v>0.60378725154818991</v>
      </c>
      <c r="F2501">
        <v>8.0246913580246909E-2</v>
      </c>
      <c r="G2501">
        <f>AVERAGE(F$2:F2501)</f>
        <v>33443.356679886048</v>
      </c>
      <c r="T2501">
        <f t="shared" ca="1" si="79"/>
        <v>2.295931553847395</v>
      </c>
      <c r="U2501">
        <f ca="1">AVERAGE(T$2:T2501)</f>
        <v>31.525757568404149</v>
      </c>
    </row>
    <row r="2502" spans="1:21" x14ac:dyDescent="0.25">
      <c r="A2502" s="75" t="s">
        <v>16</v>
      </c>
      <c r="B2502">
        <v>1.6954177897574123</v>
      </c>
      <c r="C2502" s="76" t="s">
        <v>89</v>
      </c>
      <c r="E2502">
        <f t="shared" ca="1" si="78"/>
        <v>0.52705454213319702</v>
      </c>
      <c r="F2502">
        <v>0.53738667419184338</v>
      </c>
      <c r="G2502">
        <f>AVERAGE(F$2:F2502)</f>
        <v>33429.984900880365</v>
      </c>
      <c r="T2502">
        <f t="shared" ca="1" si="79"/>
        <v>3.9546418520062616</v>
      </c>
      <c r="U2502">
        <f ca="1">AVERAGE(T$2:T2502)</f>
        <v>31.514733531732258</v>
      </c>
    </row>
    <row r="2503" spans="1:21" x14ac:dyDescent="0.25">
      <c r="A2503" s="75" t="s">
        <v>16</v>
      </c>
      <c r="B2503">
        <v>0.90654205607476634</v>
      </c>
      <c r="C2503" s="76" t="s">
        <v>90</v>
      </c>
      <c r="E2503">
        <f t="shared" ca="1" si="78"/>
        <v>0.18734669897367084</v>
      </c>
      <c r="F2503">
        <v>0.53987730061349692</v>
      </c>
      <c r="G2503">
        <f>AVERAGE(F$2:F2503)</f>
        <v>33416.62381174224</v>
      </c>
      <c r="T2503">
        <f t="shared" ca="1" si="79"/>
        <v>3.2283099114723797</v>
      </c>
      <c r="U2503">
        <f ca="1">AVERAGE(T$2:T2503)</f>
        <v>31.503428006704176</v>
      </c>
    </row>
    <row r="2504" spans="1:21" x14ac:dyDescent="0.25">
      <c r="A2504" s="75" t="s">
        <v>16</v>
      </c>
      <c r="B2504">
        <v>2.5971223021582732</v>
      </c>
      <c r="C2504" s="76" t="s">
        <v>91</v>
      </c>
      <c r="E2504">
        <f t="shared" ca="1" si="78"/>
        <v>0.75207853214440157</v>
      </c>
      <c r="F2504">
        <v>0.95833333333333337</v>
      </c>
      <c r="G2504">
        <f>AVERAGE(F$2:F2504)</f>
        <v>33403.27356584595</v>
      </c>
      <c r="T2504">
        <f t="shared" ca="1" si="79"/>
        <v>6.606440577819007</v>
      </c>
      <c r="U2504">
        <f ca="1">AVERAGE(T$2:T2504)</f>
        <v>31.493481147963109</v>
      </c>
    </row>
    <row r="2505" spans="1:21" x14ac:dyDescent="0.25">
      <c r="A2505" s="75" t="s">
        <v>16</v>
      </c>
      <c r="B2505">
        <v>4.2631578947368425</v>
      </c>
      <c r="C2505" s="76" t="s">
        <v>92</v>
      </c>
      <c r="E2505">
        <f t="shared" ca="1" si="78"/>
        <v>0.62828787515059803</v>
      </c>
      <c r="F2505">
        <v>8.5714285714285715E-2</v>
      </c>
      <c r="G2505">
        <f>AVERAGE(F$2:F2505)</f>
        <v>33389.933634595327</v>
      </c>
      <c r="T2505">
        <f t="shared" ca="1" si="79"/>
        <v>3.7318251301318259</v>
      </c>
      <c r="U2505">
        <f ca="1">AVERAGE(T$2:T2505)</f>
        <v>31.482394224633307</v>
      </c>
    </row>
    <row r="2506" spans="1:21" x14ac:dyDescent="0.25">
      <c r="A2506" s="75" t="s">
        <v>16</v>
      </c>
      <c r="B2506">
        <v>1.4057738572574179</v>
      </c>
      <c r="C2506" s="76" t="s">
        <v>93</v>
      </c>
      <c r="E2506">
        <f t="shared" ca="1" si="78"/>
        <v>0.23737867778451072</v>
      </c>
      <c r="F2506">
        <v>8.0909090909090917</v>
      </c>
      <c r="G2506">
        <f>AVERAGE(F$2:F2506)</f>
        <v>33376.607549674969</v>
      </c>
      <c r="T2506">
        <f t="shared" ca="1" si="79"/>
        <v>13.220886350311053</v>
      </c>
      <c r="U2506">
        <f ca="1">AVERAGE(T$2:T2506)</f>
        <v>31.475104201529785</v>
      </c>
    </row>
    <row r="2507" spans="1:21" x14ac:dyDescent="0.25">
      <c r="A2507" s="75" t="s">
        <v>16</v>
      </c>
      <c r="B2507">
        <v>1.089864158829676</v>
      </c>
      <c r="C2507" s="76" t="s">
        <v>94</v>
      </c>
      <c r="E2507">
        <f t="shared" ca="1" si="78"/>
        <v>0.33352410338490601</v>
      </c>
      <c r="F2507">
        <v>0.77777777777777779</v>
      </c>
      <c r="G2507">
        <f>AVERAGE(F$2:F2507)</f>
        <v>33363.289181848988</v>
      </c>
      <c r="T2507">
        <f t="shared" ca="1" si="79"/>
        <v>2.586502144428052</v>
      </c>
      <c r="U2507">
        <f ca="1">AVERAGE(T$2:T2507)</f>
        <v>31.463576427364945</v>
      </c>
    </row>
    <row r="2508" spans="1:21" x14ac:dyDescent="0.25">
      <c r="A2508" s="75" t="s">
        <v>16</v>
      </c>
      <c r="B2508">
        <v>1.1000000000000001</v>
      </c>
      <c r="C2508" s="76" t="s">
        <v>95</v>
      </c>
      <c r="E2508">
        <f t="shared" ca="1" si="78"/>
        <v>0.82029703310081026</v>
      </c>
      <c r="F2508">
        <v>0.17741503880117745</v>
      </c>
      <c r="G2508">
        <f>AVERAGE(F$2:F2508)</f>
        <v>33349.981199492868</v>
      </c>
      <c r="T2508">
        <f t="shared" ca="1" si="79"/>
        <v>26.887970739446789</v>
      </c>
      <c r="U2508">
        <f ca="1">AVERAGE(T$2:T2508)</f>
        <v>31.461751295459113</v>
      </c>
    </row>
    <row r="2509" spans="1:21" x14ac:dyDescent="0.25">
      <c r="A2509" s="75" t="s">
        <v>16</v>
      </c>
      <c r="B2509">
        <v>0.25595238095238099</v>
      </c>
      <c r="C2509" s="76" t="s">
        <v>96</v>
      </c>
      <c r="E2509">
        <f t="shared" ca="1" si="78"/>
        <v>0.9919641930410148</v>
      </c>
      <c r="F2509">
        <v>0.75</v>
      </c>
      <c r="G2509">
        <f>AVERAGE(F$2:F2509)</f>
        <v>33336.684057866274</v>
      </c>
      <c r="T2509">
        <f t="shared" ca="1" si="79"/>
        <v>2.6168676508610833</v>
      </c>
      <c r="U2509">
        <f ca="1">AVERAGE(T$2:T2509)</f>
        <v>31.45025014568057</v>
      </c>
    </row>
    <row r="2510" spans="1:21" x14ac:dyDescent="0.25">
      <c r="B2510">
        <v>0.5</v>
      </c>
      <c r="C2510" s="76" t="s">
        <v>81</v>
      </c>
      <c r="E2510">
        <f t="shared" ca="1" si="78"/>
        <v>0.28156533996113065</v>
      </c>
      <c r="F2510">
        <v>0.36363636363636354</v>
      </c>
      <c r="G2510">
        <f>AVERAGE(F$2:F2510)</f>
        <v>33323.397361803494</v>
      </c>
      <c r="T2510">
        <f t="shared" ca="1" si="79"/>
        <v>8.2489488253706043</v>
      </c>
      <c r="U2510">
        <f ca="1">AVERAGE(T$2:T2510)</f>
        <v>31.441002915182242</v>
      </c>
    </row>
    <row r="2511" spans="1:21" x14ac:dyDescent="0.25">
      <c r="A2511" s="75" t="s">
        <v>17</v>
      </c>
      <c r="B2511">
        <v>1.1818843215714805</v>
      </c>
      <c r="C2511" s="76" t="s">
        <v>82</v>
      </c>
      <c r="E2511">
        <f t="shared" ca="1" si="78"/>
        <v>0.45507498004352109</v>
      </c>
      <c r="F2511">
        <v>0.25</v>
      </c>
      <c r="G2511">
        <f>AVERAGE(F$2:F2511)</f>
        <v>33310.121207476084</v>
      </c>
      <c r="T2511">
        <f t="shared" ca="1" si="79"/>
        <v>2.5834660508943093</v>
      </c>
      <c r="U2511">
        <f ca="1">AVERAGE(T$2:T2511)</f>
        <v>31.429505888543087</v>
      </c>
    </row>
    <row r="2512" spans="1:21" x14ac:dyDescent="0.25">
      <c r="A2512" s="75" t="s">
        <v>17</v>
      </c>
      <c r="B2512">
        <v>4.2631578947368425</v>
      </c>
      <c r="C2512" s="76" t="s">
        <v>83</v>
      </c>
      <c r="E2512">
        <f t="shared" ca="1" si="78"/>
        <v>0.16130554469992664</v>
      </c>
      <c r="F2512">
        <v>0.69072164948453607</v>
      </c>
      <c r="G2512">
        <f>AVERAGE(F$2:F2512)</f>
        <v>33296.855803061175</v>
      </c>
      <c r="T2512">
        <f t="shared" ca="1" si="79"/>
        <v>2.4642767189242738</v>
      </c>
      <c r="U2512">
        <f ca="1">AVERAGE(T$2:T2512)</f>
        <v>31.417970552354465</v>
      </c>
    </row>
    <row r="2513" spans="1:21" x14ac:dyDescent="0.25">
      <c r="A2513" s="75" t="s">
        <v>17</v>
      </c>
      <c r="B2513">
        <v>0.25231678605420033</v>
      </c>
      <c r="C2513" s="76" t="s">
        <v>84</v>
      </c>
      <c r="E2513">
        <f t="shared" ca="1" si="78"/>
        <v>0.67141343675940734</v>
      </c>
      <c r="F2513">
        <v>0.65217391304347827</v>
      </c>
      <c r="G2513">
        <f>AVERAGE(F$2:F2513)</f>
        <v>33283.600944928548</v>
      </c>
      <c r="T2513">
        <f t="shared" ca="1" si="79"/>
        <v>4.5896812792645161</v>
      </c>
      <c r="U2513">
        <f ca="1">AVERAGE(T$2:T2513)</f>
        <v>31.407290500892248</v>
      </c>
    </row>
    <row r="2514" spans="1:21" x14ac:dyDescent="0.25">
      <c r="A2514" s="75" t="s">
        <v>17</v>
      </c>
      <c r="B2514">
        <v>1.6413463141827325</v>
      </c>
      <c r="C2514" s="76" t="s">
        <v>85</v>
      </c>
      <c r="E2514">
        <f t="shared" ca="1" si="78"/>
        <v>0.3835376727628651</v>
      </c>
      <c r="F2514">
        <v>3.0133779264214042</v>
      </c>
      <c r="G2514">
        <f>AVERAGE(F$2:F2514)</f>
        <v>33270.357575423179</v>
      </c>
      <c r="T2514">
        <f t="shared" ca="1" si="79"/>
        <v>7.8175503216057445</v>
      </c>
      <c r="U2514">
        <f ca="1">AVERAGE(T$2:T2514)</f>
        <v>31.397903417653374</v>
      </c>
    </row>
    <row r="2515" spans="1:21" x14ac:dyDescent="0.25">
      <c r="A2515" s="75" t="s">
        <v>17</v>
      </c>
      <c r="B2515">
        <v>1.0121212121212122</v>
      </c>
      <c r="C2515" s="76" t="s">
        <v>86</v>
      </c>
      <c r="E2515">
        <f t="shared" ca="1" si="78"/>
        <v>0.37343861178025017</v>
      </c>
      <c r="F2515">
        <v>0.21052631578947367</v>
      </c>
      <c r="G2515">
        <f>AVERAGE(F$2:F2515)</f>
        <v>33257.123626716289</v>
      </c>
      <c r="T2515">
        <f t="shared" ca="1" si="79"/>
        <v>4.0602004396900702</v>
      </c>
      <c r="U2515">
        <f ca="1">AVERAGE(T$2:T2515)</f>
        <v>31.387029231902396</v>
      </c>
    </row>
    <row r="2516" spans="1:21" x14ac:dyDescent="0.25">
      <c r="A2516" s="75" t="s">
        <v>17</v>
      </c>
      <c r="B2516">
        <v>3.7619047619047619</v>
      </c>
      <c r="C2516" s="76" t="s">
        <v>87</v>
      </c>
      <c r="E2516">
        <f t="shared" ca="1" si="78"/>
        <v>0.69960640495359983</v>
      </c>
      <c r="F2516">
        <v>0.16666666666666666</v>
      </c>
      <c r="G2516">
        <f>AVERAGE(F$2:F2516)</f>
        <v>33243.900184585065</v>
      </c>
      <c r="T2516">
        <f t="shared" ca="1" si="79"/>
        <v>4.3608358865354822</v>
      </c>
      <c r="U2516">
        <f ca="1">AVERAGE(T$2:T2516)</f>
        <v>31.376283230572231</v>
      </c>
    </row>
    <row r="2517" spans="1:21" x14ac:dyDescent="0.25">
      <c r="A2517" s="75" t="s">
        <v>17</v>
      </c>
      <c r="B2517">
        <v>1.8571428571428572</v>
      </c>
      <c r="C2517" s="76" t="s">
        <v>88</v>
      </c>
      <c r="E2517">
        <f t="shared" ca="1" si="78"/>
        <v>0.16713481900883598</v>
      </c>
      <c r="F2517">
        <v>0.7142857142857143</v>
      </c>
      <c r="G2517">
        <f>AVERAGE(F$2:F2517)</f>
        <v>33230.687471588688</v>
      </c>
      <c r="T2517">
        <f t="shared" ca="1" si="79"/>
        <v>2.9598135523117417</v>
      </c>
      <c r="U2517">
        <f ca="1">AVERAGE(T$2:T2517)</f>
        <v>31.364988926248596</v>
      </c>
    </row>
    <row r="2518" spans="1:21" x14ac:dyDescent="0.25">
      <c r="A2518" s="75" t="s">
        <v>17</v>
      </c>
      <c r="B2518">
        <v>1.1832884097035039</v>
      </c>
      <c r="C2518" s="76" t="s">
        <v>89</v>
      </c>
      <c r="E2518">
        <f t="shared" ca="1" si="78"/>
        <v>0.75387005940634988</v>
      </c>
      <c r="F2518">
        <v>12.333333333333334</v>
      </c>
      <c r="G2518">
        <f>AVERAGE(F$2:F2518)</f>
        <v>33217.489873599712</v>
      </c>
      <c r="T2518">
        <f t="shared" ca="1" si="79"/>
        <v>3.0457162030497882</v>
      </c>
      <c r="U2518">
        <f ca="1">AVERAGE(T$2:T2518)</f>
        <v>31.353737725325594</v>
      </c>
    </row>
    <row r="2519" spans="1:21" x14ac:dyDescent="0.25">
      <c r="A2519" s="75" t="s">
        <v>17</v>
      </c>
      <c r="B2519">
        <v>6.5420560747663545E-2</v>
      </c>
      <c r="C2519" s="76" t="s">
        <v>90</v>
      </c>
      <c r="E2519">
        <f t="shared" ca="1" si="78"/>
        <v>0.61768943698468315</v>
      </c>
      <c r="F2519">
        <v>0.16666666666666666</v>
      </c>
      <c r="G2519">
        <f>AVERAGE(F$2:F2519)</f>
        <v>33204.297926337233</v>
      </c>
      <c r="T2519">
        <f t="shared" ca="1" si="79"/>
        <v>2.4979121148976144</v>
      </c>
      <c r="U2519">
        <f ca="1">AVERAGE(T$2:T2519)</f>
        <v>31.342277905782133</v>
      </c>
    </row>
    <row r="2520" spans="1:21" x14ac:dyDescent="0.25">
      <c r="A2520" s="75" t="s">
        <v>17</v>
      </c>
      <c r="B2520">
        <v>1</v>
      </c>
      <c r="C2520" s="76" t="s">
        <v>91</v>
      </c>
      <c r="E2520">
        <f t="shared" ca="1" si="78"/>
        <v>0.55854969089145334</v>
      </c>
      <c r="F2520">
        <v>0.45293929619620493</v>
      </c>
      <c r="G2520">
        <f>AVERAGE(F$2:F2520)</f>
        <v>33191.116566675846</v>
      </c>
      <c r="T2520">
        <f t="shared" ca="1" si="79"/>
        <v>3.2559962864311238</v>
      </c>
      <c r="U2520">
        <f ca="1">AVERAGE(T$2:T2520)</f>
        <v>31.33112813141955</v>
      </c>
    </row>
    <row r="2521" spans="1:21" x14ac:dyDescent="0.25">
      <c r="A2521" s="75" t="s">
        <v>17</v>
      </c>
      <c r="B2521">
        <v>0.7543859649122806</v>
      </c>
      <c r="C2521" s="76" t="s">
        <v>92</v>
      </c>
      <c r="E2521">
        <f t="shared" ca="1" si="78"/>
        <v>0.30985868026650176</v>
      </c>
      <c r="F2521">
        <v>9</v>
      </c>
      <c r="G2521">
        <f>AVERAGE(F$2:F2521)</f>
        <v>33177.949060101768</v>
      </c>
      <c r="T2521">
        <f t="shared" ca="1" si="79"/>
        <v>4.3664109007973062</v>
      </c>
      <c r="U2521">
        <f ca="1">AVERAGE(T$2:T2521)</f>
        <v>31.320427846804222</v>
      </c>
    </row>
    <row r="2522" spans="1:21" x14ac:dyDescent="0.25">
      <c r="A2522" s="75" t="s">
        <v>17</v>
      </c>
      <c r="B2522">
        <v>0.75942261427425828</v>
      </c>
      <c r="C2522" s="76" t="s">
        <v>93</v>
      </c>
      <c r="E2522">
        <f t="shared" ca="1" si="78"/>
        <v>0.54692257176384951</v>
      </c>
      <c r="F2522">
        <v>3.2372881355932202</v>
      </c>
      <c r="G2522">
        <f>AVERAGE(F$2:F2522)</f>
        <v>33164.789713901067</v>
      </c>
      <c r="T2522">
        <f t="shared" ca="1" si="79"/>
        <v>4.3690432322975274</v>
      </c>
      <c r="U2522">
        <f ca="1">AVERAGE(T$2:T2522)</f>
        <v>31.309737095271295</v>
      </c>
    </row>
    <row r="2523" spans="1:21" x14ac:dyDescent="0.25">
      <c r="A2523" s="75" t="s">
        <v>17</v>
      </c>
      <c r="B2523">
        <v>0.79101358411703238</v>
      </c>
      <c r="C2523" s="76" t="s">
        <v>94</v>
      </c>
      <c r="E2523">
        <f t="shared" ca="1" si="78"/>
        <v>0.3014747039706499</v>
      </c>
      <c r="F2523">
        <v>1</v>
      </c>
      <c r="G2523">
        <f>AVERAGE(F$2:F2523)</f>
        <v>33151.639916234963</v>
      </c>
      <c r="T2523">
        <f t="shared" ca="1" si="79"/>
        <v>2.3989859411344447</v>
      </c>
      <c r="U2523">
        <f ca="1">AVERAGE(T$2:T2523)</f>
        <v>31.298273672926278</v>
      </c>
    </row>
    <row r="2524" spans="1:21" x14ac:dyDescent="0.25">
      <c r="A2524" s="75" t="s">
        <v>17</v>
      </c>
      <c r="B2524">
        <v>0.8</v>
      </c>
      <c r="C2524" s="76" t="s">
        <v>95</v>
      </c>
      <c r="E2524">
        <f t="shared" ca="1" si="78"/>
        <v>0.16165040779171613</v>
      </c>
      <c r="F2524">
        <v>6.3529411764705879</v>
      </c>
      <c r="G2524">
        <f>AVERAGE(F$2:F2524)</f>
        <v>33138.502664163992</v>
      </c>
      <c r="T2524">
        <f t="shared" ca="1" si="79"/>
        <v>2.3927150114956772</v>
      </c>
      <c r="U2524">
        <f ca="1">AVERAGE(T$2:T2524)</f>
        <v>31.286816852212272</v>
      </c>
    </row>
    <row r="2525" spans="1:21" x14ac:dyDescent="0.25">
      <c r="A2525" s="75" t="s">
        <v>17</v>
      </c>
      <c r="B2525">
        <v>0.25595238095238099</v>
      </c>
      <c r="C2525" s="76" t="s">
        <v>96</v>
      </c>
      <c r="E2525">
        <f t="shared" ca="1" si="78"/>
        <v>0.15282987246381086</v>
      </c>
      <c r="F2525">
        <v>0.14285714285714285</v>
      </c>
      <c r="G2525">
        <f>AVERAGE(F$2:F2525)</f>
        <v>33125.373361546313</v>
      </c>
      <c r="T2525">
        <f t="shared" ca="1" si="79"/>
        <v>5.4133904459551436</v>
      </c>
      <c r="U2525">
        <f ca="1">AVERAGE(T$2:T2525)</f>
        <v>31.276565890878572</v>
      </c>
    </row>
    <row r="2526" spans="1:21" x14ac:dyDescent="0.25">
      <c r="B2526">
        <v>1.5</v>
      </c>
      <c r="C2526" s="76" t="s">
        <v>81</v>
      </c>
      <c r="E2526">
        <f t="shared" ca="1" si="78"/>
        <v>0.63822999404039438</v>
      </c>
      <c r="F2526">
        <v>0.5</v>
      </c>
      <c r="G2526">
        <f>AVERAGE(F$2:F2526)</f>
        <v>33112.254599818974</v>
      </c>
      <c r="T2526">
        <f t="shared" ca="1" si="79"/>
        <v>2.4586166189035374</v>
      </c>
      <c r="U2526">
        <f ca="1">AVERAGE(T$2:T2526)</f>
        <v>31.265152841661948</v>
      </c>
    </row>
    <row r="2527" spans="1:21" x14ac:dyDescent="0.25">
      <c r="A2527" s="75" t="s">
        <v>18</v>
      </c>
      <c r="B2527">
        <v>1.2728264823572208</v>
      </c>
      <c r="C2527" s="76" t="s">
        <v>82</v>
      </c>
      <c r="E2527">
        <f t="shared" ca="1" si="78"/>
        <v>0.99163135072976871</v>
      </c>
      <c r="F2527">
        <v>0.36482731242556571</v>
      </c>
      <c r="G2527">
        <f>AVERAGE(F$2:F2527)</f>
        <v>33099.146171563822</v>
      </c>
      <c r="T2527">
        <f t="shared" ca="1" si="79"/>
        <v>4.6055856548754592</v>
      </c>
      <c r="U2527">
        <f ca="1">AVERAGE(T$2:T2527)</f>
        <v>31.254598777059105</v>
      </c>
    </row>
    <row r="2528" spans="1:21" x14ac:dyDescent="0.25">
      <c r="A2528" s="75" t="s">
        <v>18</v>
      </c>
      <c r="B2528">
        <v>0.57894736842105265</v>
      </c>
      <c r="C2528" s="76" t="s">
        <v>83</v>
      </c>
      <c r="E2528">
        <f t="shared" ca="1" si="78"/>
        <v>0.56728839013560761</v>
      </c>
      <c r="F2528">
        <v>0.2982456140350877</v>
      </c>
      <c r="G2528">
        <f>AVERAGE(F$2:F2528)</f>
        <v>33086.048091656434</v>
      </c>
      <c r="T2528">
        <f t="shared" ca="1" si="79"/>
        <v>19.477418911793471</v>
      </c>
      <c r="U2528">
        <f ca="1">AVERAGE(T$2:T2528)</f>
        <v>31.249938238924845</v>
      </c>
    </row>
    <row r="2529" spans="1:21" x14ac:dyDescent="0.25">
      <c r="A2529" s="75" t="s">
        <v>18</v>
      </c>
      <c r="B2529">
        <v>0.15213144316986427</v>
      </c>
      <c r="C2529" s="76" t="s">
        <v>84</v>
      </c>
      <c r="E2529">
        <f t="shared" ca="1" si="78"/>
        <v>0.40426033042045839</v>
      </c>
      <c r="F2529">
        <v>0</v>
      </c>
      <c r="G2529">
        <f>AVERAGE(F$2:F2529)</f>
        <v>33072.960256177139</v>
      </c>
      <c r="T2529">
        <f t="shared" ca="1" si="79"/>
        <v>3.4109702031447595</v>
      </c>
      <c r="U2529">
        <f ca="1">AVERAGE(T$2:T2529)</f>
        <v>31.23892598891069</v>
      </c>
    </row>
    <row r="2530" spans="1:21" x14ac:dyDescent="0.25">
      <c r="A2530" s="75" t="s">
        <v>18</v>
      </c>
      <c r="B2530">
        <v>1</v>
      </c>
      <c r="C2530" s="76" t="s">
        <v>85</v>
      </c>
      <c r="E2530">
        <f t="shared" ca="1" si="78"/>
        <v>0.77339340583531546</v>
      </c>
      <c r="F2530">
        <v>52.590568060021432</v>
      </c>
      <c r="G2530">
        <f>AVERAGE(F$2:F2530)</f>
        <v>33059.903565909008</v>
      </c>
      <c r="T2530">
        <f t="shared" ca="1" si="79"/>
        <v>4.5794447213283833</v>
      </c>
      <c r="U2530">
        <f ca="1">AVERAGE(T$2:T2530)</f>
        <v>31.228384477931019</v>
      </c>
    </row>
    <row r="2531" spans="1:21" x14ac:dyDescent="0.25">
      <c r="A2531" s="75" t="s">
        <v>18</v>
      </c>
      <c r="B2531">
        <v>0.81818181818181823</v>
      </c>
      <c r="C2531" s="76" t="s">
        <v>86</v>
      </c>
      <c r="E2531">
        <f t="shared" ca="1" si="78"/>
        <v>0.96027838545243593</v>
      </c>
      <c r="F2531">
        <v>0.79694519317160828</v>
      </c>
      <c r="G2531">
        <f>AVERAGE(F$2:F2531)</f>
        <v>33046.836725347464</v>
      </c>
      <c r="T2531">
        <f t="shared" ca="1" si="79"/>
        <v>2.1970915410824867</v>
      </c>
      <c r="U2531">
        <f ca="1">AVERAGE(T$2:T2531)</f>
        <v>31.216909658588392</v>
      </c>
    </row>
    <row r="2532" spans="1:21" x14ac:dyDescent="0.25">
      <c r="A2532" s="75" t="s">
        <v>18</v>
      </c>
      <c r="B2532">
        <v>2.1904761904761902</v>
      </c>
      <c r="C2532" s="76" t="s">
        <v>87</v>
      </c>
      <c r="E2532">
        <f t="shared" ca="1" si="78"/>
        <v>0.51412589815989485</v>
      </c>
      <c r="F2532">
        <v>0.45454545454545453</v>
      </c>
      <c r="G2532">
        <f>AVERAGE(F$2:F2532)</f>
        <v>33033.780074940551</v>
      </c>
      <c r="T2532">
        <f t="shared" ca="1" si="79"/>
        <v>2.7753622599101151</v>
      </c>
      <c r="U2532">
        <f ca="1">AVERAGE(T$2:T2532)</f>
        <v>31.205672381860349</v>
      </c>
    </row>
    <row r="2533" spans="1:21" x14ac:dyDescent="0.25">
      <c r="A2533" s="75" t="s">
        <v>18</v>
      </c>
      <c r="B2533">
        <v>0.90476190476190477</v>
      </c>
      <c r="C2533" s="76" t="s">
        <v>88</v>
      </c>
      <c r="E2533">
        <f t="shared" ca="1" si="78"/>
        <v>0.50108243270623576</v>
      </c>
      <c r="F2533">
        <v>0.53580901856763929</v>
      </c>
      <c r="G2533">
        <f>AVERAGE(F$2:F2533)</f>
        <v>33020.733769938211</v>
      </c>
      <c r="T2533">
        <f t="shared" ca="1" si="79"/>
        <v>2.6195101386344315</v>
      </c>
      <c r="U2533">
        <f ca="1">AVERAGE(T$2:T2533)</f>
        <v>31.194382428367767</v>
      </c>
    </row>
    <row r="2534" spans="1:21" x14ac:dyDescent="0.25">
      <c r="A2534" s="75" t="s">
        <v>18</v>
      </c>
      <c r="B2534">
        <v>0.79694519317160828</v>
      </c>
      <c r="C2534" s="76" t="s">
        <v>89</v>
      </c>
      <c r="E2534">
        <f t="shared" ca="1" si="78"/>
        <v>0.52900690537686101</v>
      </c>
      <c r="F2534">
        <v>2.7485229899820197E-2</v>
      </c>
      <c r="G2534">
        <f>AVERAGE(F$2:F2534)</f>
        <v>33007.697565325223</v>
      </c>
      <c r="T2534">
        <f t="shared" ca="1" si="79"/>
        <v>5.6268877169217353</v>
      </c>
      <c r="U2534">
        <f ca="1">AVERAGE(T$2:T2534)</f>
        <v>31.184288668118477</v>
      </c>
    </row>
    <row r="2535" spans="1:21" x14ac:dyDescent="0.25">
      <c r="A2535" s="75" t="s">
        <v>18</v>
      </c>
      <c r="B2535">
        <v>0.62616822429906538</v>
      </c>
      <c r="C2535" s="76" t="s">
        <v>90</v>
      </c>
      <c r="E2535">
        <f t="shared" ca="1" si="78"/>
        <v>1.5074569788747438E-2</v>
      </c>
      <c r="F2535">
        <v>6.5420560747663545E-2</v>
      </c>
      <c r="G2535">
        <f>AVERAGE(F$2:F2535)</f>
        <v>32994.671664715614</v>
      </c>
      <c r="T2535">
        <f t="shared" ca="1" si="79"/>
        <v>16.539381385136945</v>
      </c>
      <c r="U2535">
        <f ca="1">AVERAGE(T$2:T2535)</f>
        <v>31.17850930454982</v>
      </c>
    </row>
    <row r="2536" spans="1:21" x14ac:dyDescent="0.25">
      <c r="A2536" s="75" t="s">
        <v>18</v>
      </c>
      <c r="B2536">
        <v>1.503597122302158</v>
      </c>
      <c r="C2536" s="76" t="s">
        <v>91</v>
      </c>
      <c r="E2536">
        <f t="shared" ca="1" si="78"/>
        <v>6.2217786547810294E-2</v>
      </c>
      <c r="F2536">
        <v>0</v>
      </c>
      <c r="G2536">
        <f>AVERAGE(F$2:F2536)</f>
        <v>32981.65601514373</v>
      </c>
      <c r="T2536">
        <f t="shared" ca="1" si="79"/>
        <v>2.6409420517334938</v>
      </c>
      <c r="U2536">
        <f ca="1">AVERAGE(T$2:T2536)</f>
        <v>31.167251881570404</v>
      </c>
    </row>
    <row r="2537" spans="1:21" x14ac:dyDescent="0.25">
      <c r="A2537" s="75" t="s">
        <v>18</v>
      </c>
      <c r="B2537">
        <v>0.40350877192982454</v>
      </c>
      <c r="C2537" s="76" t="s">
        <v>92</v>
      </c>
      <c r="E2537">
        <f t="shared" ca="1" si="78"/>
        <v>0.41962653061182964</v>
      </c>
      <c r="F2537">
        <v>0.6</v>
      </c>
      <c r="G2537">
        <f>AVERAGE(F$2:F2537)</f>
        <v>32968.650866872777</v>
      </c>
      <c r="T2537">
        <f t="shared" ca="1" si="79"/>
        <v>5.7893143503546218</v>
      </c>
      <c r="U2537">
        <f ca="1">AVERAGE(T$2:T2537)</f>
        <v>31.157244808411409</v>
      </c>
    </row>
    <row r="2538" spans="1:21" x14ac:dyDescent="0.25">
      <c r="A2538" s="75" t="s">
        <v>18</v>
      </c>
      <c r="B2538">
        <v>0.60384923817161185</v>
      </c>
      <c r="C2538" s="76" t="s">
        <v>93</v>
      </c>
      <c r="E2538">
        <f t="shared" ca="1" si="78"/>
        <v>0.21437496747368334</v>
      </c>
      <c r="F2538">
        <v>176.14285714285714</v>
      </c>
      <c r="G2538">
        <f>AVERAGE(F$2:F2538)</f>
        <v>32955.725164070362</v>
      </c>
      <c r="T2538">
        <f t="shared" ca="1" si="79"/>
        <v>2.1017990069721812</v>
      </c>
      <c r="U2538">
        <f ca="1">AVERAGE(T$2:T2538)</f>
        <v>31.145792129735238</v>
      </c>
    </row>
    <row r="2539" spans="1:21" x14ac:dyDescent="0.25">
      <c r="A2539" s="75" t="s">
        <v>18</v>
      </c>
      <c r="B2539">
        <v>4.4932079414838039E-2</v>
      </c>
      <c r="C2539" s="76" t="s">
        <v>94</v>
      </c>
      <c r="E2539">
        <f t="shared" ca="1" si="78"/>
        <v>0.49365742100063792</v>
      </c>
      <c r="F2539">
        <v>0.81664833149981664</v>
      </c>
      <c r="G2539">
        <f>AVERAGE(F$2:F2539)</f>
        <v>32942.740566546432</v>
      </c>
      <c r="T2539">
        <f t="shared" ca="1" si="79"/>
        <v>3.9219791090394596</v>
      </c>
      <c r="U2539">
        <f ca="1">AVERAGE(T$2:T2539)</f>
        <v>31.13506564706357</v>
      </c>
    </row>
    <row r="2540" spans="1:21" x14ac:dyDescent="0.25">
      <c r="A2540" s="75" t="s">
        <v>18</v>
      </c>
      <c r="B2540">
        <v>0.88000000000000012</v>
      </c>
      <c r="C2540" s="76" t="s">
        <v>95</v>
      </c>
      <c r="E2540">
        <f t="shared" ca="1" si="78"/>
        <v>0.26628749866142576</v>
      </c>
      <c r="F2540">
        <v>0.54545454545454541</v>
      </c>
      <c r="G2540">
        <f>AVERAGE(F$2:F2540)</f>
        <v>32929.766090330595</v>
      </c>
      <c r="T2540">
        <f t="shared" ca="1" si="79"/>
        <v>6.2571112441083852</v>
      </c>
      <c r="U2540">
        <f ca="1">AVERAGE(T$2:T2540)</f>
        <v>31.1252673192168</v>
      </c>
    </row>
    <row r="2541" spans="1:21" x14ac:dyDescent="0.25">
      <c r="A2541" s="75" t="s">
        <v>18</v>
      </c>
      <c r="B2541">
        <v>0.9107142857142857</v>
      </c>
      <c r="C2541" s="76" t="s">
        <v>96</v>
      </c>
      <c r="E2541">
        <f t="shared" ca="1" si="78"/>
        <v>0.96341380150512224</v>
      </c>
      <c r="F2541">
        <v>1</v>
      </c>
      <c r="G2541">
        <f>AVERAGE(F$2:F2541)</f>
        <v>32916.802009192674</v>
      </c>
      <c r="T2541">
        <f t="shared" ca="1" si="79"/>
        <v>2.0913384782376032</v>
      </c>
      <c r="U2541">
        <f ca="1">AVERAGE(T$2:T2541)</f>
        <v>31.113836638570742</v>
      </c>
    </row>
    <row r="2542" spans="1:21" x14ac:dyDescent="0.25">
      <c r="B2542">
        <v>0.5</v>
      </c>
      <c r="C2542" s="76" t="s">
        <v>81</v>
      </c>
      <c r="E2542">
        <f t="shared" ca="1" si="78"/>
        <v>0.79227410994223246</v>
      </c>
      <c r="F2542">
        <v>9.0909090909090912E-2</v>
      </c>
      <c r="G2542">
        <f>AVERAGE(F$2:F2542)</f>
        <v>32903.847774206406</v>
      </c>
      <c r="T2542">
        <f t="shared" ca="1" si="79"/>
        <v>7.2464121839869193</v>
      </c>
      <c r="U2542">
        <f ca="1">AVERAGE(T$2:T2542)</f>
        <v>31.104443712772007</v>
      </c>
    </row>
    <row r="2543" spans="1:21" x14ac:dyDescent="0.25">
      <c r="A2543" s="75" t="s">
        <v>19</v>
      </c>
      <c r="B2543">
        <v>1</v>
      </c>
      <c r="C2543" s="76" t="s">
        <v>82</v>
      </c>
      <c r="E2543">
        <f t="shared" ca="1" si="78"/>
        <v>0.10687475530158219</v>
      </c>
      <c r="F2543">
        <v>0.95</v>
      </c>
      <c r="G2543">
        <f>AVERAGE(F$2:F2543)</f>
        <v>32890.904069338503</v>
      </c>
      <c r="T2543">
        <f t="shared" ca="1" si="79"/>
        <v>7.6496185817051456</v>
      </c>
      <c r="U2543">
        <f ca="1">AVERAGE(T$2:T2543)</f>
        <v>31.095216794939173</v>
      </c>
    </row>
    <row r="2544" spans="1:21" x14ac:dyDescent="0.25">
      <c r="A2544" s="75" t="s">
        <v>19</v>
      </c>
      <c r="B2544">
        <v>4.2631578947368425</v>
      </c>
      <c r="C2544" s="76" t="s">
        <v>83</v>
      </c>
      <c r="E2544">
        <f t="shared" ca="1" si="78"/>
        <v>0.27262690919341037</v>
      </c>
      <c r="F2544">
        <v>0.17791179796456841</v>
      </c>
      <c r="G2544">
        <f>AVERAGE(F$2:F2544)</f>
        <v>32877.970240727598</v>
      </c>
      <c r="T2544">
        <f t="shared" ca="1" si="79"/>
        <v>2.5310732998525389</v>
      </c>
      <c r="U2544">
        <f ca="1">AVERAGE(T$2:T2544)</f>
        <v>31.083984335837684</v>
      </c>
    </row>
    <row r="2545" spans="1:21" x14ac:dyDescent="0.25">
      <c r="A2545" s="75" t="s">
        <v>19</v>
      </c>
      <c r="B2545">
        <v>0.32374893553073186</v>
      </c>
      <c r="C2545" s="76" t="s">
        <v>84</v>
      </c>
      <c r="E2545">
        <f t="shared" ca="1" si="78"/>
        <v>0.8229311009817436</v>
      </c>
      <c r="F2545">
        <v>0.85062240663900412</v>
      </c>
      <c r="G2545">
        <f>AVERAGE(F$2:F2545)</f>
        <v>32865.046844651217</v>
      </c>
      <c r="T2545">
        <f t="shared" ca="1" si="79"/>
        <v>2.0368896247424138</v>
      </c>
      <c r="U2545">
        <f ca="1">AVERAGE(T$2:T2545)</f>
        <v>31.072566452696528</v>
      </c>
    </row>
    <row r="2546" spans="1:21" x14ac:dyDescent="0.25">
      <c r="A2546" s="75" t="s">
        <v>19</v>
      </c>
      <c r="B2546">
        <v>0.77552879003604369</v>
      </c>
      <c r="C2546" s="76" t="s">
        <v>85</v>
      </c>
      <c r="E2546">
        <f t="shared" ca="1" si="78"/>
        <v>0.4754736445508847</v>
      </c>
      <c r="F2546">
        <v>0.5</v>
      </c>
      <c r="G2546">
        <f>AVERAGE(F$2:F2546)</f>
        <v>32852.133466716186</v>
      </c>
      <c r="T2546">
        <f t="shared" ca="1" si="79"/>
        <v>3.6275473223321839</v>
      </c>
      <c r="U2546">
        <f ca="1">AVERAGE(T$2:T2546)</f>
        <v>31.061782555199333</v>
      </c>
    </row>
    <row r="2547" spans="1:21" x14ac:dyDescent="0.25">
      <c r="A2547" s="75" t="s">
        <v>19</v>
      </c>
      <c r="B2547">
        <v>0.39393939393939392</v>
      </c>
      <c r="C2547" s="76" t="s">
        <v>86</v>
      </c>
      <c r="E2547">
        <f t="shared" ca="1" si="78"/>
        <v>0.66501391267516574</v>
      </c>
      <c r="F2547">
        <v>0.1891891891891892</v>
      </c>
      <c r="G2547">
        <f>AVERAGE(F$2:F2547)</f>
        <v>32839.230110754863</v>
      </c>
      <c r="T2547">
        <f t="shared" ca="1" si="79"/>
        <v>39.36454777170303</v>
      </c>
      <c r="U2547">
        <f ca="1">AVERAGE(T$2:T2547)</f>
        <v>31.065043657012573</v>
      </c>
    </row>
    <row r="2548" spans="1:21" x14ac:dyDescent="0.25">
      <c r="A2548" s="75" t="s">
        <v>19</v>
      </c>
      <c r="B2548">
        <v>1</v>
      </c>
      <c r="C2548" s="76" t="s">
        <v>87</v>
      </c>
      <c r="E2548">
        <f t="shared" ca="1" si="78"/>
        <v>0.23595674372559272</v>
      </c>
      <c r="F2548">
        <v>0.40944881889763779</v>
      </c>
      <c r="G2548">
        <f>AVERAGE(F$2:F2548)</f>
        <v>32826.336973471029</v>
      </c>
      <c r="T2548">
        <f t="shared" ca="1" si="79"/>
        <v>2.8716730111867119</v>
      </c>
      <c r="U2548">
        <f ca="1">AVERAGE(T$2:T2548)</f>
        <v>31.053974410587045</v>
      </c>
    </row>
    <row r="2549" spans="1:21" x14ac:dyDescent="0.25">
      <c r="A2549" s="75" t="s">
        <v>19</v>
      </c>
      <c r="B2549">
        <v>0.42857142857142855</v>
      </c>
      <c r="C2549" s="76" t="s">
        <v>88</v>
      </c>
      <c r="E2549">
        <f t="shared" ca="1" si="78"/>
        <v>0.60896674875331958</v>
      </c>
      <c r="F2549">
        <v>0.1616161616161616</v>
      </c>
      <c r="G2549">
        <f>AVERAGE(F$2:F2549)</f>
        <v>32813.453859123576</v>
      </c>
      <c r="T2549">
        <f t="shared" ca="1" si="79"/>
        <v>2.2028030027867409</v>
      </c>
      <c r="U2549">
        <f ca="1">AVERAGE(T$2:T2549)</f>
        <v>31.042651344885396</v>
      </c>
    </row>
    <row r="2550" spans="1:21" x14ac:dyDescent="0.25">
      <c r="A2550" s="75" t="s">
        <v>19</v>
      </c>
      <c r="B2550">
        <v>1.425876010781671</v>
      </c>
      <c r="C2550" s="76" t="s">
        <v>89</v>
      </c>
      <c r="E2550">
        <f t="shared" ca="1" si="78"/>
        <v>0.66127621231469125</v>
      </c>
      <c r="F2550">
        <v>0.84146341463414631</v>
      </c>
      <c r="G2550">
        <f>AVERAGE(F$2:F2550)</f>
        <v>32800.581119854956</v>
      </c>
      <c r="T2550">
        <f t="shared" ca="1" si="79"/>
        <v>3.070278699431368</v>
      </c>
      <c r="U2550">
        <f ca="1">AVERAGE(T$2:T2550)</f>
        <v>31.031677483510173</v>
      </c>
    </row>
    <row r="2551" spans="1:21" x14ac:dyDescent="0.25">
      <c r="A2551" s="75" t="s">
        <v>19</v>
      </c>
      <c r="B2551">
        <v>0.71962616822429903</v>
      </c>
      <c r="C2551" s="76" t="s">
        <v>90</v>
      </c>
      <c r="E2551">
        <f t="shared" ca="1" si="78"/>
        <v>0.81057099842714531</v>
      </c>
      <c r="F2551">
        <v>2.0769230769230771</v>
      </c>
      <c r="G2551">
        <f>AVERAGE(F$2:F2551)</f>
        <v>32787.718961346414</v>
      </c>
      <c r="T2551">
        <f t="shared" ca="1" si="79"/>
        <v>28.932797927892242</v>
      </c>
      <c r="U2551">
        <f ca="1">AVERAGE(T$2:T2551)</f>
        <v>31.030854393488358</v>
      </c>
    </row>
    <row r="2552" spans="1:21" x14ac:dyDescent="0.25">
      <c r="A2552" s="75" t="s">
        <v>19</v>
      </c>
      <c r="B2552">
        <v>2.5971223021582732</v>
      </c>
      <c r="C2552" s="76" t="s">
        <v>91</v>
      </c>
      <c r="E2552">
        <f t="shared" ca="1" si="78"/>
        <v>0.69621726915493876</v>
      </c>
      <c r="F2552">
        <v>0.82089552238805974</v>
      </c>
      <c r="G2552">
        <f>AVERAGE(F$2:F2552)</f>
        <v>32774.866394484074</v>
      </c>
      <c r="T2552">
        <f t="shared" ca="1" si="79"/>
        <v>2.2207083169327571</v>
      </c>
      <c r="U2552">
        <f ca="1">AVERAGE(T$2:T2552)</f>
        <v>31.01956072587701</v>
      </c>
    </row>
    <row r="2553" spans="1:21" x14ac:dyDescent="0.25">
      <c r="A2553" s="75" t="s">
        <v>19</v>
      </c>
      <c r="B2553">
        <v>2.5087719298245617</v>
      </c>
      <c r="C2553" s="76" t="s">
        <v>92</v>
      </c>
      <c r="E2553">
        <f t="shared" ca="1" si="78"/>
        <v>0.84053742568058587</v>
      </c>
      <c r="F2553">
        <v>0.4</v>
      </c>
      <c r="G2553">
        <f>AVERAGE(F$2:F2553)</f>
        <v>32762.023735238588</v>
      </c>
      <c r="T2553">
        <f t="shared" ca="1" si="79"/>
        <v>32.514034754490964</v>
      </c>
      <c r="U2553">
        <f ca="1">AVERAGE(T$2:T2553)</f>
        <v>31.020146334822392</v>
      </c>
    </row>
    <row r="2554" spans="1:21" x14ac:dyDescent="0.25">
      <c r="A2554" s="75" t="s">
        <v>19</v>
      </c>
      <c r="B2554">
        <v>0.19807538091419408</v>
      </c>
      <c r="C2554" s="76" t="s">
        <v>93</v>
      </c>
      <c r="E2554">
        <f t="shared" ca="1" si="78"/>
        <v>0.51857209647843883</v>
      </c>
      <c r="F2554">
        <v>0.47167596125623712</v>
      </c>
      <c r="G2554">
        <f>AVERAGE(F$2:F2554)</f>
        <v>32749.191164905933</v>
      </c>
      <c r="T2554">
        <f t="shared" ca="1" si="79"/>
        <v>14.641501402164749</v>
      </c>
      <c r="U2554">
        <f ca="1">AVERAGE(T$2:T2554)</f>
        <v>31.013730884398317</v>
      </c>
    </row>
    <row r="2555" spans="1:21" x14ac:dyDescent="0.25">
      <c r="A2555" s="75" t="s">
        <v>19</v>
      </c>
      <c r="B2555">
        <v>1.089864158829676</v>
      </c>
      <c r="C2555" s="76" t="s">
        <v>94</v>
      </c>
      <c r="E2555">
        <f t="shared" ca="1" si="78"/>
        <v>0.45498054214489636</v>
      </c>
      <c r="F2555">
        <v>0.15642118076688977</v>
      </c>
      <c r="G2555">
        <f>AVERAGE(F$2:F2555)</f>
        <v>32736.368520135486</v>
      </c>
      <c r="T2555">
        <f t="shared" ca="1" si="79"/>
        <v>2.699314814663424</v>
      </c>
      <c r="U2555">
        <f ca="1">AVERAGE(T$2:T2555)</f>
        <v>31.002644582100064</v>
      </c>
    </row>
    <row r="2556" spans="1:21" x14ac:dyDescent="0.25">
      <c r="A2556" s="75" t="s">
        <v>19</v>
      </c>
      <c r="B2556">
        <v>0.875</v>
      </c>
      <c r="C2556" s="76" t="s">
        <v>95</v>
      </c>
      <c r="E2556">
        <f t="shared" ca="1" si="78"/>
        <v>0.57972228358131883</v>
      </c>
      <c r="F2556">
        <v>1.0869565217391304E-2</v>
      </c>
      <c r="G2556">
        <f>AVERAGE(F$2:F2556)</f>
        <v>32723.55585569299</v>
      </c>
      <c r="T2556">
        <f t="shared" ca="1" si="79"/>
        <v>24.613397850427308</v>
      </c>
      <c r="U2556">
        <f ca="1">AVERAGE(T$2:T2556)</f>
        <v>31.000143898447742</v>
      </c>
    </row>
    <row r="2557" spans="1:21" x14ac:dyDescent="0.25">
      <c r="A2557" s="75" t="s">
        <v>19</v>
      </c>
      <c r="B2557">
        <v>0.70238095238095244</v>
      </c>
      <c r="C2557" s="76" t="s">
        <v>96</v>
      </c>
      <c r="E2557">
        <f t="shared" ca="1" si="78"/>
        <v>0.76539175197216625</v>
      </c>
      <c r="F2557">
        <v>0.95652173913043481</v>
      </c>
      <c r="G2557">
        <f>AVERAGE(F$2:F2557)</f>
        <v>32710.75358678299</v>
      </c>
      <c r="T2557">
        <f t="shared" ca="1" si="79"/>
        <v>4.586522509125067</v>
      </c>
      <c r="U2557">
        <f ca="1">AVERAGE(T$2:T2557)</f>
        <v>30.98980993076804</v>
      </c>
    </row>
    <row r="2558" spans="1:21" x14ac:dyDescent="0.25">
      <c r="B2558">
        <v>0.625</v>
      </c>
      <c r="C2558" s="76" t="s">
        <v>81</v>
      </c>
      <c r="E2558">
        <f t="shared" ca="1" si="78"/>
        <v>0.88950741757080665</v>
      </c>
      <c r="F2558">
        <v>5.2631578947368418E-2</v>
      </c>
      <c r="G2558">
        <f>AVERAGE(F$2:F2558)</f>
        <v>32697.960977883809</v>
      </c>
      <c r="T2558">
        <f t="shared" ca="1" si="79"/>
        <v>4.6084337014175567</v>
      </c>
      <c r="U2558">
        <f ca="1">AVERAGE(T$2:T2558)</f>
        <v>30.979492615074122</v>
      </c>
    </row>
    <row r="2559" spans="1:21" x14ac:dyDescent="0.25">
      <c r="A2559" s="75" t="s">
        <v>20</v>
      </c>
      <c r="B2559">
        <v>0.1822480902146236</v>
      </c>
      <c r="C2559" s="76" t="s">
        <v>82</v>
      </c>
      <c r="E2559">
        <f t="shared" ca="1" si="78"/>
        <v>0.99627549410639837</v>
      </c>
      <c r="F2559">
        <v>0</v>
      </c>
      <c r="G2559">
        <f>AVERAGE(F$2:F2559)</f>
        <v>32685.17835044914</v>
      </c>
      <c r="T2559">
        <f t="shared" ca="1" si="79"/>
        <v>8.3981657850633393</v>
      </c>
      <c r="U2559">
        <f ca="1">AVERAGE(T$2:T2559)</f>
        <v>30.970664887619076</v>
      </c>
    </row>
    <row r="2560" spans="1:21" x14ac:dyDescent="0.25">
      <c r="A2560" s="75" t="s">
        <v>20</v>
      </c>
      <c r="B2560">
        <v>0.47368421052631576</v>
      </c>
      <c r="C2560" s="76" t="s">
        <v>83</v>
      </c>
      <c r="E2560">
        <f t="shared" ca="1" si="78"/>
        <v>0.16032989409188902</v>
      </c>
      <c r="F2560">
        <v>0.9028571428571428</v>
      </c>
      <c r="G2560">
        <f>AVERAGE(F$2:F2560)</f>
        <v>32672.406066161013</v>
      </c>
      <c r="T2560">
        <f t="shared" ca="1" si="79"/>
        <v>2.27856961320325</v>
      </c>
      <c r="U2560">
        <f ca="1">AVERAGE(T$2:T2560)</f>
        <v>30.959452658125361</v>
      </c>
    </row>
    <row r="2561" spans="1:21" x14ac:dyDescent="0.25">
      <c r="A2561" s="75" t="s">
        <v>20</v>
      </c>
      <c r="B2561">
        <v>0.12708510744878027</v>
      </c>
      <c r="C2561" s="76" t="s">
        <v>84</v>
      </c>
      <c r="E2561">
        <f t="shared" ca="1" si="78"/>
        <v>0.11237367160933254</v>
      </c>
      <c r="F2561">
        <v>0.81818181818181823</v>
      </c>
      <c r="G2561">
        <f>AVERAGE(F$2:F2561)</f>
        <v>32659.643727143692</v>
      </c>
      <c r="T2561">
        <f t="shared" ca="1" si="79"/>
        <v>3.8526119112461421</v>
      </c>
      <c r="U2561">
        <f ca="1">AVERAGE(T$2:T2561)</f>
        <v>30.948864048458613</v>
      </c>
    </row>
    <row r="2562" spans="1:21" x14ac:dyDescent="0.25">
      <c r="A2562" s="75" t="s">
        <v>20</v>
      </c>
      <c r="B2562">
        <v>0.71139415861777044</v>
      </c>
      <c r="C2562" s="76" t="s">
        <v>85</v>
      </c>
      <c r="E2562">
        <f t="shared" ref="E2562:E2625" ca="1" si="80">RAND()</f>
        <v>0.70153046406683861</v>
      </c>
      <c r="F2562">
        <v>0.21052631578947367</v>
      </c>
      <c r="G2562">
        <f>AVERAGE(F$2:F2562)</f>
        <v>32646.891117537747</v>
      </c>
      <c r="T2562">
        <f t="shared" ca="1" si="79"/>
        <v>3.2135108152224516</v>
      </c>
      <c r="U2562">
        <f ca="1">AVERAGE(T$2:T2562)</f>
        <v>30.93803415652842</v>
      </c>
    </row>
    <row r="2563" spans="1:21" x14ac:dyDescent="0.25">
      <c r="A2563" s="75" t="s">
        <v>20</v>
      </c>
      <c r="B2563">
        <v>0.87878787878787878</v>
      </c>
      <c r="C2563" s="76" t="s">
        <v>86</v>
      </c>
      <c r="E2563">
        <f t="shared" ca="1" si="80"/>
        <v>0.77671415243871877</v>
      </c>
      <c r="F2563">
        <v>0.44444444444444442</v>
      </c>
      <c r="G2563">
        <f>AVERAGE(F$2:F2563)</f>
        <v>32634.148554433494</v>
      </c>
      <c r="T2563">
        <f t="shared" ref="T2563:T2626" ca="1" si="81">2*RAND()^-1</f>
        <v>2.4382913673936861</v>
      </c>
      <c r="U2563">
        <f ca="1">AVERAGE(T$2:T2563)</f>
        <v>30.926910135143121</v>
      </c>
    </row>
    <row r="2564" spans="1:21" x14ac:dyDescent="0.25">
      <c r="A2564" s="75" t="s">
        <v>20</v>
      </c>
      <c r="B2564">
        <v>1.2857142857142858</v>
      </c>
      <c r="C2564" s="76" t="s">
        <v>87</v>
      </c>
      <c r="E2564">
        <f t="shared" ca="1" si="80"/>
        <v>0.85067237842828236</v>
      </c>
      <c r="F2564">
        <v>0.21161248434818902</v>
      </c>
      <c r="G2564">
        <f>AVERAGE(F$2:F2564)</f>
        <v>32621.415843960629</v>
      </c>
      <c r="T2564">
        <f t="shared" ca="1" si="81"/>
        <v>3.1252834793481625</v>
      </c>
      <c r="U2564">
        <f ca="1">AVERAGE(T$2:T2564)</f>
        <v>30.916062836408901</v>
      </c>
    </row>
    <row r="2565" spans="1:21" x14ac:dyDescent="0.25">
      <c r="A2565" s="75" t="s">
        <v>20</v>
      </c>
      <c r="B2565">
        <v>0</v>
      </c>
      <c r="C2565" s="76" t="s">
        <v>88</v>
      </c>
      <c r="E2565">
        <f t="shared" ca="1" si="80"/>
        <v>0.99588621521188292</v>
      </c>
      <c r="F2565">
        <v>0.96250000000000002</v>
      </c>
      <c r="G2565">
        <f>AVERAGE(F$2:F2565)</f>
        <v>32608.69335825706</v>
      </c>
      <c r="T2565">
        <f t="shared" ca="1" si="81"/>
        <v>3.185043172808121</v>
      </c>
      <c r="U2565">
        <f ca="1">AVERAGE(T$2:T2565)</f>
        <v>30.905247306118884</v>
      </c>
    </row>
    <row r="2566" spans="1:21" x14ac:dyDescent="0.25">
      <c r="A2566" s="75" t="s">
        <v>20</v>
      </c>
      <c r="B2566">
        <v>1.1680143755615428E-2</v>
      </c>
      <c r="C2566" s="76" t="s">
        <v>89</v>
      </c>
      <c r="E2566">
        <f t="shared" ca="1" si="80"/>
        <v>0.79171780466749764</v>
      </c>
      <c r="F2566">
        <v>0.24165824064711836</v>
      </c>
      <c r="G2566">
        <f>AVERAGE(F$2:F2566)</f>
        <v>32595.980511590384</v>
      </c>
      <c r="T2566">
        <f t="shared" ca="1" si="81"/>
        <v>2.5058438367378555</v>
      </c>
      <c r="U2566">
        <f ca="1">AVERAGE(T$2:T2566)</f>
        <v>30.894175413928096</v>
      </c>
    </row>
    <row r="2567" spans="1:21" x14ac:dyDescent="0.25">
      <c r="A2567" s="75" t="s">
        <v>20</v>
      </c>
      <c r="B2567">
        <v>0.86915887850467288</v>
      </c>
      <c r="C2567" s="76" t="s">
        <v>90</v>
      </c>
      <c r="E2567">
        <f t="shared" ca="1" si="80"/>
        <v>0.53855353678231577</v>
      </c>
      <c r="F2567">
        <v>1.1132961549750515</v>
      </c>
      <c r="G2567">
        <f>AVERAGE(F$2:F2567)</f>
        <v>32583.277913299098</v>
      </c>
      <c r="T2567">
        <f t="shared" ca="1" si="81"/>
        <v>2.5514941660877755</v>
      </c>
      <c r="U2567">
        <f ca="1">AVERAGE(T$2:T2567)</f>
        <v>30.883129941890747</v>
      </c>
    </row>
    <row r="2568" spans="1:21" x14ac:dyDescent="0.25">
      <c r="A2568" s="75" t="s">
        <v>20</v>
      </c>
      <c r="B2568">
        <v>2.5971223021582732</v>
      </c>
      <c r="C2568" s="76" t="s">
        <v>91</v>
      </c>
      <c r="E2568">
        <f t="shared" ca="1" si="80"/>
        <v>0.1853730492549297</v>
      </c>
      <c r="F2568">
        <v>0.76441764040708626</v>
      </c>
      <c r="G2568">
        <f>AVERAGE(F$2:F2568)</f>
        <v>32570.585075942003</v>
      </c>
      <c r="T2568">
        <f t="shared" ca="1" si="81"/>
        <v>3.5241059379034385</v>
      </c>
      <c r="U2568">
        <f ca="1">AVERAGE(T$2:T2568)</f>
        <v>30.872471966041903</v>
      </c>
    </row>
    <row r="2569" spans="1:21" x14ac:dyDescent="0.25">
      <c r="A2569" s="75" t="s">
        <v>20</v>
      </c>
      <c r="B2569">
        <v>2.5087719298245617</v>
      </c>
      <c r="C2569" s="76" t="s">
        <v>92</v>
      </c>
      <c r="E2569">
        <f t="shared" ca="1" si="80"/>
        <v>0.31099360368243034</v>
      </c>
      <c r="F2569">
        <v>0.467620620069712</v>
      </c>
      <c r="G2569">
        <f>AVERAGE(F$2:F2569)</f>
        <v>32557.902008397097</v>
      </c>
      <c r="T2569">
        <f t="shared" ca="1" si="81"/>
        <v>3.0306297721134845</v>
      </c>
      <c r="U2569">
        <f ca="1">AVERAGE(T$2:T2569)</f>
        <v>30.861630127181336</v>
      </c>
    </row>
    <row r="2570" spans="1:21" x14ac:dyDescent="0.25">
      <c r="A2570" s="75" t="s">
        <v>20</v>
      </c>
      <c r="B2570">
        <v>3.8115477145148358</v>
      </c>
      <c r="C2570" s="76" t="s">
        <v>93</v>
      </c>
      <c r="E2570">
        <f t="shared" ca="1" si="80"/>
        <v>0.98108517296003062</v>
      </c>
      <c r="F2570">
        <v>16.857142857142858</v>
      </c>
      <c r="G2570">
        <f>AVERAGE(F$2:F2570)</f>
        <v>32545.235194514051</v>
      </c>
      <c r="T2570">
        <f t="shared" ca="1" si="81"/>
        <v>2.9628857807066185</v>
      </c>
      <c r="U2570">
        <f ca="1">AVERAGE(T$2:T2570)</f>
        <v>30.850770359043356</v>
      </c>
    </row>
    <row r="2571" spans="1:21" x14ac:dyDescent="0.25">
      <c r="A2571" s="75" t="s">
        <v>20</v>
      </c>
      <c r="B2571">
        <v>2.134796238244514</v>
      </c>
      <c r="C2571" s="76" t="s">
        <v>94</v>
      </c>
      <c r="E2571">
        <f t="shared" ca="1" si="80"/>
        <v>0.12985348394384966</v>
      </c>
      <c r="F2571">
        <v>0.99021526418786687</v>
      </c>
      <c r="G2571">
        <f>AVERAGE(F$2:F2571)</f>
        <v>32532.572064171927</v>
      </c>
      <c r="T2571">
        <f t="shared" ca="1" si="81"/>
        <v>5.6752176103951149</v>
      </c>
      <c r="U2571">
        <f ca="1">AVERAGE(T$2:T2571)</f>
        <v>30.840974424121704</v>
      </c>
    </row>
    <row r="2572" spans="1:21" x14ac:dyDescent="0.25">
      <c r="A2572" s="75" t="s">
        <v>20</v>
      </c>
      <c r="B2572">
        <v>0.80999999999999994</v>
      </c>
      <c r="C2572" s="76" t="s">
        <v>95</v>
      </c>
      <c r="E2572">
        <f t="shared" ca="1" si="80"/>
        <v>3.2219938523113112E-2</v>
      </c>
      <c r="F2572">
        <v>24</v>
      </c>
      <c r="G2572">
        <f>AVERAGE(F$2:F2572)</f>
        <v>32519.92773431422</v>
      </c>
      <c r="T2572">
        <f t="shared" ca="1" si="81"/>
        <v>28.721523765824259</v>
      </c>
      <c r="U2572">
        <f ca="1">AVERAGE(T$2:T2572)</f>
        <v>30.840150055915441</v>
      </c>
    </row>
    <row r="2573" spans="1:21" x14ac:dyDescent="0.25">
      <c r="A2573" s="75" t="s">
        <v>20</v>
      </c>
      <c r="B2573">
        <v>0.8214285714285714</v>
      </c>
      <c r="C2573" s="76" t="s">
        <v>96</v>
      </c>
      <c r="E2573">
        <f t="shared" ca="1" si="80"/>
        <v>0.10402275742530021</v>
      </c>
      <c r="F2573">
        <v>0.23605150214592274</v>
      </c>
      <c r="G2573">
        <f>AVERAGE(F$2:F2573)</f>
        <v>32507.283997268023</v>
      </c>
      <c r="T2573">
        <f t="shared" ca="1" si="81"/>
        <v>3.9494208145079881</v>
      </c>
      <c r="U2573">
        <f ca="1">AVERAGE(T$2:T2573)</f>
        <v>30.829694873473212</v>
      </c>
    </row>
    <row r="2574" spans="1:21" x14ac:dyDescent="0.25">
      <c r="A2574" s="75" t="s">
        <v>298</v>
      </c>
      <c r="B2574">
        <v>0.91305607882915518</v>
      </c>
      <c r="C2574" s="76" t="s">
        <v>81</v>
      </c>
      <c r="E2574">
        <f t="shared" ca="1" si="80"/>
        <v>0.82771349254998827</v>
      </c>
      <c r="F2574">
        <v>3</v>
      </c>
      <c r="G2574">
        <f>AVERAGE(F$2:F2574)</f>
        <v>32494.65116244592</v>
      </c>
      <c r="T2574">
        <f t="shared" ca="1" si="81"/>
        <v>15.092255062890878</v>
      </c>
      <c r="U2574">
        <f ca="1">AVERAGE(T$2:T2574)</f>
        <v>30.823578495777689</v>
      </c>
    </row>
    <row r="2575" spans="1:21" x14ac:dyDescent="0.25">
      <c r="A2575" s="75" t="s">
        <v>1</v>
      </c>
      <c r="B2575">
        <v>2.652173913043478</v>
      </c>
      <c r="C2575" s="76" t="s">
        <v>82</v>
      </c>
      <c r="E2575">
        <f t="shared" ca="1" si="80"/>
        <v>0.84738553681493323</v>
      </c>
      <c r="F2575">
        <v>2.1195652173913043E-2</v>
      </c>
      <c r="G2575">
        <f>AVERAGE(F$2:F2575)</f>
        <v>32482.026986079643</v>
      </c>
      <c r="T2575">
        <f t="shared" ca="1" si="81"/>
        <v>160.05889483076248</v>
      </c>
      <c r="U2575">
        <f ca="1">AVERAGE(T$2:T2575)</f>
        <v>30.873786466381798</v>
      </c>
    </row>
    <row r="2576" spans="1:21" x14ac:dyDescent="0.25">
      <c r="A2576" s="75" t="s">
        <v>1</v>
      </c>
      <c r="B2576">
        <v>0.33333333333333331</v>
      </c>
      <c r="C2576" s="76" t="s">
        <v>83</v>
      </c>
      <c r="E2576">
        <f t="shared" ca="1" si="80"/>
        <v>0.91362386718425503</v>
      </c>
      <c r="F2576">
        <v>3.0042918454935622E-2</v>
      </c>
      <c r="G2576">
        <f>AVERAGE(F$2:F2576)</f>
        <v>32469.412618334729</v>
      </c>
      <c r="T2576">
        <f t="shared" ca="1" si="81"/>
        <v>2.0240035531394334</v>
      </c>
      <c r="U2576">
        <f ca="1">AVERAGE(T$2:T2576)</f>
        <v>30.862582667192193</v>
      </c>
    </row>
    <row r="2577" spans="1:21" x14ac:dyDescent="0.25">
      <c r="A2577" s="75" t="s">
        <v>1</v>
      </c>
      <c r="B2577">
        <v>0.75</v>
      </c>
      <c r="C2577" s="76" t="s">
        <v>84</v>
      </c>
      <c r="E2577">
        <f t="shared" ca="1" si="80"/>
        <v>0.86262451774768767</v>
      </c>
      <c r="F2577">
        <v>0.99916666666666665</v>
      </c>
      <c r="G2577">
        <f>AVERAGE(F$2:F2577)</f>
        <v>32456.808420566224</v>
      </c>
      <c r="T2577">
        <f t="shared" ca="1" si="81"/>
        <v>2.175454304623079</v>
      </c>
      <c r="U2577">
        <f ca="1">AVERAGE(T$2:T2577)</f>
        <v>30.851446359598029</v>
      </c>
    </row>
    <row r="2578" spans="1:21" x14ac:dyDescent="0.25">
      <c r="A2578" s="75" t="s">
        <v>1</v>
      </c>
      <c r="B2578">
        <v>0.24701945199749006</v>
      </c>
      <c r="C2578" s="76" t="s">
        <v>85</v>
      </c>
      <c r="E2578">
        <f t="shared" ca="1" si="80"/>
        <v>0.80649269681696811</v>
      </c>
      <c r="F2578">
        <v>0.29133858267716534</v>
      </c>
      <c r="G2578">
        <f>AVERAGE(F$2:F2578)</f>
        <v>32444.213730196807</v>
      </c>
      <c r="T2578">
        <f t="shared" ca="1" si="81"/>
        <v>2.5377207453273827</v>
      </c>
      <c r="U2578">
        <f ca="1">AVERAGE(T$2:T2578)</f>
        <v>30.840459271660787</v>
      </c>
    </row>
    <row r="2579" spans="1:21" x14ac:dyDescent="0.25">
      <c r="A2579" s="75" t="s">
        <v>1</v>
      </c>
      <c r="B2579">
        <v>0.95726495726495731</v>
      </c>
      <c r="C2579" s="76" t="s">
        <v>86</v>
      </c>
      <c r="E2579">
        <f t="shared" ca="1" si="80"/>
        <v>0.99854131898163301</v>
      </c>
      <c r="F2579">
        <v>32.333333333333336</v>
      </c>
      <c r="G2579">
        <f>AVERAGE(F$2:F2579)</f>
        <v>32431.6412397403</v>
      </c>
      <c r="T2579">
        <f t="shared" ca="1" si="81"/>
        <v>2.4071010971449449</v>
      </c>
      <c r="U2579">
        <f ca="1">AVERAGE(T$2:T2579)</f>
        <v>30.829430040406123</v>
      </c>
    </row>
    <row r="2580" spans="1:21" x14ac:dyDescent="0.25">
      <c r="A2580" s="75" t="s">
        <v>1</v>
      </c>
      <c r="B2580">
        <v>0.80082987551867224</v>
      </c>
      <c r="C2580" s="76" t="s">
        <v>87</v>
      </c>
      <c r="E2580">
        <f t="shared" ca="1" si="80"/>
        <v>0.20685915504089991</v>
      </c>
      <c r="F2580">
        <v>1.9999999999999996</v>
      </c>
      <c r="G2580">
        <f>AVERAGE(F$2:F2580)</f>
        <v>32419.066737514731</v>
      </c>
      <c r="T2580">
        <f t="shared" ca="1" si="81"/>
        <v>12.84172490849309</v>
      </c>
      <c r="U2580">
        <f ca="1">AVERAGE(T$2:T2580)</f>
        <v>30.822455358307668</v>
      </c>
    </row>
    <row r="2581" spans="1:21" x14ac:dyDescent="0.25">
      <c r="A2581" s="75" t="s">
        <v>1</v>
      </c>
      <c r="B2581">
        <v>0.6</v>
      </c>
      <c r="C2581" s="76" t="s">
        <v>88</v>
      </c>
      <c r="E2581">
        <f t="shared" ca="1" si="80"/>
        <v>0.23566361915748957</v>
      </c>
      <c r="F2581">
        <v>0.25149700598802399</v>
      </c>
      <c r="G2581">
        <f>AVERAGE(F$2:F2581)</f>
        <v>32406.501305250968</v>
      </c>
      <c r="T2581">
        <f t="shared" ca="1" si="81"/>
        <v>12.794425163904021</v>
      </c>
      <c r="U2581">
        <f ca="1">AVERAGE(T$2:T2581)</f>
        <v>30.815467749705185</v>
      </c>
    </row>
    <row r="2582" spans="1:21" x14ac:dyDescent="0.25">
      <c r="A2582" s="75" t="s">
        <v>1</v>
      </c>
      <c r="B2582">
        <v>0.55486862442040186</v>
      </c>
      <c r="C2582" s="76" t="s">
        <v>89</v>
      </c>
      <c r="E2582">
        <f t="shared" ca="1" si="80"/>
        <v>6.5302816357929561E-2</v>
      </c>
      <c r="F2582">
        <v>0.44035280159387524</v>
      </c>
      <c r="G2582">
        <f>AVERAGE(F$2:F2582)</f>
        <v>32393.945683029946</v>
      </c>
      <c r="T2582">
        <f t="shared" ca="1" si="81"/>
        <v>4.1837677891574714</v>
      </c>
      <c r="U2582">
        <f ca="1">AVERAGE(T$2:T2582)</f>
        <v>30.805149384745654</v>
      </c>
    </row>
    <row r="2583" spans="1:21" x14ac:dyDescent="0.25">
      <c r="A2583" s="75" t="s">
        <v>1</v>
      </c>
      <c r="B2583">
        <v>1.0224719101123596</v>
      </c>
      <c r="C2583" s="76" t="s">
        <v>90</v>
      </c>
      <c r="E2583">
        <f t="shared" ca="1" si="80"/>
        <v>0.67201569721105181</v>
      </c>
      <c r="F2583">
        <v>0.75</v>
      </c>
      <c r="G2583">
        <f>AVERAGE(F$2:F2583)</f>
        <v>32381.399906235591</v>
      </c>
      <c r="T2583">
        <f t="shared" ca="1" si="81"/>
        <v>2.5442982163483348</v>
      </c>
      <c r="U2583">
        <f ca="1">AVERAGE(T$2:T2583)</f>
        <v>30.794204051218003</v>
      </c>
    </row>
    <row r="2584" spans="1:21" x14ac:dyDescent="0.25">
      <c r="A2584" s="75" t="s">
        <v>1</v>
      </c>
      <c r="B2584">
        <v>0.55555555555555558</v>
      </c>
      <c r="C2584" s="76" t="s">
        <v>91</v>
      </c>
      <c r="E2584">
        <f t="shared" ca="1" si="80"/>
        <v>0.62252200431167781</v>
      </c>
      <c r="F2584">
        <v>0.99722222222222212</v>
      </c>
      <c r="G2584">
        <f>AVERAGE(F$2:F2584)</f>
        <v>32368.863939265393</v>
      </c>
      <c r="T2584">
        <f t="shared" ca="1" si="81"/>
        <v>2.028338268110629</v>
      </c>
      <c r="U2584">
        <f ca="1">AVERAGE(T$2:T2584)</f>
        <v>30.783067440384436</v>
      </c>
    </row>
    <row r="2585" spans="1:21" x14ac:dyDescent="0.25">
      <c r="A2585" s="75" t="s">
        <v>1</v>
      </c>
      <c r="B2585">
        <v>0.29411764705882354</v>
      </c>
      <c r="C2585" s="76" t="s">
        <v>92</v>
      </c>
      <c r="E2585">
        <f t="shared" ca="1" si="80"/>
        <v>0.46623244064115232</v>
      </c>
      <c r="F2585">
        <v>0.73333333333333328</v>
      </c>
      <c r="G2585">
        <f>AVERAGE(F$2:F2585)</f>
        <v>32356.337572931829</v>
      </c>
      <c r="T2585">
        <f t="shared" ca="1" si="81"/>
        <v>2.512446965295978</v>
      </c>
      <c r="U2585">
        <f ca="1">AVERAGE(T$2:T2585)</f>
        <v>30.772126797785717</v>
      </c>
    </row>
    <row r="2586" spans="1:21" x14ac:dyDescent="0.25">
      <c r="A2586" s="75" t="s">
        <v>1</v>
      </c>
      <c r="B2586">
        <v>0.77941176470588236</v>
      </c>
      <c r="C2586" s="76" t="s">
        <v>93</v>
      </c>
      <c r="E2586">
        <f t="shared" ca="1" si="80"/>
        <v>0.38204337290233592</v>
      </c>
      <c r="F2586">
        <v>1.2727272727272727</v>
      </c>
      <c r="G2586">
        <f>AVERAGE(F$2:F2586)</f>
        <v>32343.82110684066</v>
      </c>
      <c r="T2586">
        <f t="shared" ca="1" si="81"/>
        <v>31.986950561434007</v>
      </c>
      <c r="U2586">
        <f ca="1">AVERAGE(T$2:T2586)</f>
        <v>30.772596748951536</v>
      </c>
    </row>
    <row r="2587" spans="1:21" x14ac:dyDescent="0.25">
      <c r="A2587" s="75" t="s">
        <v>1</v>
      </c>
      <c r="B2587">
        <v>0.69230769230769229</v>
      </c>
      <c r="C2587" s="76" t="s">
        <v>94</v>
      </c>
      <c r="E2587">
        <f t="shared" ca="1" si="80"/>
        <v>0.86672491106695038</v>
      </c>
      <c r="F2587">
        <v>1</v>
      </c>
      <c r="G2587">
        <f>AVERAGE(F$2:F2587)</f>
        <v>32331.314215461374</v>
      </c>
      <c r="T2587">
        <f t="shared" ca="1" si="81"/>
        <v>15.80309161189621</v>
      </c>
      <c r="U2587">
        <f ca="1">AVERAGE(T$2:T2587)</f>
        <v>30.766808077204804</v>
      </c>
    </row>
    <row r="2588" spans="1:21" x14ac:dyDescent="0.25">
      <c r="B2588">
        <v>0.79133458918997246</v>
      </c>
      <c r="C2588" s="76" t="s">
        <v>81</v>
      </c>
      <c r="E2588">
        <f t="shared" ca="1" si="80"/>
        <v>0.87329959130836554</v>
      </c>
      <c r="F2588">
        <v>1.0408163265306123</v>
      </c>
      <c r="G2588">
        <f>AVERAGE(F$2:F2588)</f>
        <v>32318.817008890386</v>
      </c>
      <c r="T2588">
        <f t="shared" ca="1" si="81"/>
        <v>5.45675301548909</v>
      </c>
      <c r="U2588">
        <f ca="1">AVERAGE(T$2:T2588)</f>
        <v>30.757024522870935</v>
      </c>
    </row>
    <row r="2589" spans="1:21" x14ac:dyDescent="0.25">
      <c r="A2589" s="75" t="s">
        <v>2</v>
      </c>
      <c r="B2589">
        <v>8.3913043478260878</v>
      </c>
      <c r="C2589" s="76" t="s">
        <v>82</v>
      </c>
      <c r="E2589">
        <f t="shared" ca="1" si="80"/>
        <v>0.97147483273276425</v>
      </c>
      <c r="F2589">
        <v>1.9607843137254902E-2</v>
      </c>
      <c r="G2589">
        <f>AVERAGE(F$2:F2589)</f>
        <v>32306.32906553604</v>
      </c>
      <c r="T2589">
        <f t="shared" ca="1" si="81"/>
        <v>6.5935168246363318</v>
      </c>
      <c r="U2589">
        <f ca="1">AVERAGE(T$2:T2589)</f>
        <v>30.747687773373936</v>
      </c>
    </row>
    <row r="2590" spans="1:21" x14ac:dyDescent="0.25">
      <c r="A2590" s="75" t="s">
        <v>2</v>
      </c>
      <c r="B2590">
        <v>3</v>
      </c>
      <c r="C2590" s="76" t="s">
        <v>83</v>
      </c>
      <c r="E2590">
        <f t="shared" ca="1" si="80"/>
        <v>0.11543709853487538</v>
      </c>
      <c r="F2590">
        <v>23.999999999999996</v>
      </c>
      <c r="G2590">
        <f>AVERAGE(F$2:F2590)</f>
        <v>32293.86003152077</v>
      </c>
      <c r="T2590">
        <f t="shared" ca="1" si="81"/>
        <v>13.178033778251978</v>
      </c>
      <c r="U2590">
        <f ca="1">AVERAGE(T$2:T2590)</f>
        <v>30.740901503001162</v>
      </c>
    </row>
    <row r="2591" spans="1:21" x14ac:dyDescent="0.25">
      <c r="A2591" s="75" t="s">
        <v>2</v>
      </c>
      <c r="B2591">
        <v>0.25</v>
      </c>
      <c r="C2591" s="76" t="s">
        <v>84</v>
      </c>
      <c r="E2591">
        <f t="shared" ca="1" si="80"/>
        <v>0.87606663041967903</v>
      </c>
      <c r="F2591">
        <v>0.38095238095238093</v>
      </c>
      <c r="G2591">
        <f>AVERAGE(F$2:F2591)</f>
        <v>32281.391506779793</v>
      </c>
      <c r="T2591">
        <f t="shared" ca="1" si="81"/>
        <v>9.4713618243790574</v>
      </c>
      <c r="U2591">
        <f ca="1">AVERAGE(T$2:T2591)</f>
        <v>30.732689325519068</v>
      </c>
    </row>
    <row r="2592" spans="1:21" x14ac:dyDescent="0.25">
      <c r="A2592" s="75" t="s">
        <v>2</v>
      </c>
      <c r="B2592">
        <v>0.84940389039949804</v>
      </c>
      <c r="C2592" s="76" t="s">
        <v>85</v>
      </c>
      <c r="E2592">
        <f t="shared" ca="1" si="80"/>
        <v>7.912557041794388E-3</v>
      </c>
      <c r="F2592">
        <v>0.7926744989633725</v>
      </c>
      <c r="G2592">
        <f>AVERAGE(F$2:F2592)</f>
        <v>32268.932765431942</v>
      </c>
      <c r="T2592">
        <f t="shared" ca="1" si="81"/>
        <v>2.1989642452722826</v>
      </c>
      <c r="U2592">
        <f ca="1">AVERAGE(T$2:T2592)</f>
        <v>30.721676695229508</v>
      </c>
    </row>
    <row r="2593" spans="1:21" x14ac:dyDescent="0.25">
      <c r="A2593" s="75" t="s">
        <v>2</v>
      </c>
      <c r="B2593">
        <v>0.98931623931623935</v>
      </c>
      <c r="C2593" s="76" t="s">
        <v>86</v>
      </c>
      <c r="E2593">
        <f t="shared" ca="1" si="80"/>
        <v>0.94658326221352973</v>
      </c>
      <c r="F2593">
        <v>0</v>
      </c>
      <c r="G2593">
        <f>AVERAGE(F$2:F2593)</f>
        <v>32256.483331494659</v>
      </c>
      <c r="T2593">
        <f t="shared" ca="1" si="81"/>
        <v>39.052449534706334</v>
      </c>
      <c r="U2593">
        <f ca="1">AVERAGE(T$2:T2593)</f>
        <v>30.724890727960787</v>
      </c>
    </row>
    <row r="2594" spans="1:21" x14ac:dyDescent="0.25">
      <c r="A2594" s="75" t="s">
        <v>2</v>
      </c>
      <c r="B2594">
        <v>0.19502074688796681</v>
      </c>
      <c r="C2594" s="76" t="s">
        <v>87</v>
      </c>
      <c r="E2594">
        <f t="shared" ca="1" si="80"/>
        <v>6.4722606382096703E-2</v>
      </c>
      <c r="F2594" s="12">
        <v>83333332.333333328</v>
      </c>
      <c r="G2594">
        <f>AVERAGE(F$2:F2594)</f>
        <v>64381.850030299844</v>
      </c>
      <c r="T2594">
        <f t="shared" ca="1" si="81"/>
        <v>2.8696241084596945</v>
      </c>
      <c r="U2594">
        <f ca="1">AVERAGE(T$2:T2594)</f>
        <v>30.714148241798231</v>
      </c>
    </row>
    <row r="2595" spans="1:21" x14ac:dyDescent="0.25">
      <c r="A2595" s="75" t="s">
        <v>2</v>
      </c>
      <c r="B2595">
        <v>0.2</v>
      </c>
      <c r="C2595" s="76" t="s">
        <v>88</v>
      </c>
      <c r="E2595">
        <f t="shared" ca="1" si="80"/>
        <v>0.89512500156425456</v>
      </c>
      <c r="F2595">
        <v>7.5630252100840331E-2</v>
      </c>
      <c r="G2595">
        <f>AVERAGE(F$2:F2595)</f>
        <v>64357.030533615165</v>
      </c>
      <c r="T2595">
        <f t="shared" ca="1" si="81"/>
        <v>2.6996766861837558</v>
      </c>
      <c r="U2595">
        <f ca="1">AVERAGE(T$2:T2595)</f>
        <v>30.703348522617194</v>
      </c>
    </row>
    <row r="2596" spans="1:21" x14ac:dyDescent="0.25">
      <c r="A2596" s="75" t="s">
        <v>2</v>
      </c>
      <c r="B2596">
        <v>0.88871715610510049</v>
      </c>
      <c r="C2596" s="76" t="s">
        <v>89</v>
      </c>
      <c r="E2596">
        <f t="shared" ca="1" si="80"/>
        <v>0.78087046380383351</v>
      </c>
      <c r="F2596">
        <v>0.16666666666666666</v>
      </c>
      <c r="G2596">
        <f>AVERAGE(F$2:F2596)</f>
        <v>64332.230200718455</v>
      </c>
      <c r="T2596">
        <f t="shared" ca="1" si="81"/>
        <v>3.426483276941684</v>
      </c>
      <c r="U2596">
        <f ca="1">AVERAGE(T$2:T2596)</f>
        <v>30.692837206530228</v>
      </c>
    </row>
    <row r="2597" spans="1:21" x14ac:dyDescent="0.25">
      <c r="A2597" s="75" t="s">
        <v>2</v>
      </c>
      <c r="B2597">
        <v>0.24157303370786518</v>
      </c>
      <c r="C2597" s="76" t="s">
        <v>90</v>
      </c>
      <c r="E2597">
        <f t="shared" ca="1" si="80"/>
        <v>0.54586768063338098</v>
      </c>
      <c r="F2597">
        <v>2.0434782608695654</v>
      </c>
      <c r="G2597">
        <f>AVERAGE(F$2:F2597)</f>
        <v>64307.44969735849</v>
      </c>
      <c r="T2597">
        <f t="shared" ca="1" si="81"/>
        <v>2.3844797461486253</v>
      </c>
      <c r="U2597">
        <f ca="1">AVERAGE(T$2:T2597)</f>
        <v>30.681932600420684</v>
      </c>
    </row>
    <row r="2598" spans="1:21" x14ac:dyDescent="0.25">
      <c r="A2598" s="75" t="s">
        <v>2</v>
      </c>
      <c r="B2598">
        <v>0.16666666666666666</v>
      </c>
      <c r="C2598" s="76" t="s">
        <v>91</v>
      </c>
      <c r="E2598">
        <f t="shared" ca="1" si="80"/>
        <v>0.54108476554101503</v>
      </c>
      <c r="F2598">
        <v>0.1111111111111111</v>
      </c>
      <c r="G2598">
        <f>AVERAGE(F$2:F2598)</f>
        <v>64282.687533867444</v>
      </c>
      <c r="T2598">
        <f t="shared" ca="1" si="81"/>
        <v>64.547086567886254</v>
      </c>
      <c r="U2598">
        <f ca="1">AVERAGE(T$2:T2598)</f>
        <v>30.694972705914505</v>
      </c>
    </row>
    <row r="2599" spans="1:21" x14ac:dyDescent="0.25">
      <c r="A2599" s="75" t="s">
        <v>2</v>
      </c>
      <c r="B2599">
        <v>0.47058823529411764</v>
      </c>
      <c r="C2599" s="76" t="s">
        <v>92</v>
      </c>
      <c r="E2599">
        <f t="shared" ca="1" si="80"/>
        <v>9.8436721867316224E-2</v>
      </c>
      <c r="F2599">
        <v>0.94</v>
      </c>
      <c r="G2599">
        <f>AVERAGE(F$2:F2599)</f>
        <v>64257.944751906754</v>
      </c>
      <c r="T2599">
        <f t="shared" ca="1" si="81"/>
        <v>2.8239138312436536</v>
      </c>
      <c r="U2599">
        <f ca="1">AVERAGE(T$2:T2599)</f>
        <v>30.684244815662517</v>
      </c>
    </row>
    <row r="2600" spans="1:21" x14ac:dyDescent="0.25">
      <c r="A2600" s="75" t="s">
        <v>2</v>
      </c>
      <c r="B2600">
        <v>0.10294117647058823</v>
      </c>
      <c r="C2600" s="76" t="s">
        <v>93</v>
      </c>
      <c r="E2600">
        <f t="shared" ca="1" si="80"/>
        <v>0.37143071831569396</v>
      </c>
      <c r="F2600">
        <v>0.41176470588235292</v>
      </c>
      <c r="G2600">
        <f>AVERAGE(F$2:F2600)</f>
        <v>64233.220806932841</v>
      </c>
      <c r="T2600">
        <f t="shared" ca="1" si="81"/>
        <v>3.6710324019599549</v>
      </c>
      <c r="U2600">
        <f ca="1">AVERAGE(T$2:T2600)</f>
        <v>30.673851121005459</v>
      </c>
    </row>
    <row r="2601" spans="1:21" x14ac:dyDescent="0.25">
      <c r="A2601" s="75" t="s">
        <v>2</v>
      </c>
      <c r="B2601">
        <v>0.53846153846153844</v>
      </c>
      <c r="C2601" s="76" t="s">
        <v>94</v>
      </c>
      <c r="E2601">
        <f t="shared" ca="1" si="80"/>
        <v>0.10324924052027251</v>
      </c>
      <c r="F2601">
        <v>0.14163090128755365</v>
      </c>
      <c r="G2601">
        <f>AVERAGE(F$2:F2601)</f>
        <v>64208.515776480519</v>
      </c>
      <c r="T2601">
        <f t="shared" ca="1" si="81"/>
        <v>3.4623360609720617</v>
      </c>
      <c r="U2601">
        <f ca="1">AVERAGE(T$2:T2601)</f>
        <v>30.663385153674675</v>
      </c>
    </row>
    <row r="2602" spans="1:21" x14ac:dyDescent="0.25">
      <c r="B2602">
        <v>0.86958411824373283</v>
      </c>
      <c r="C2602" s="76" t="s">
        <v>81</v>
      </c>
      <c r="E2602">
        <f t="shared" ca="1" si="80"/>
        <v>0.99405547460849986</v>
      </c>
      <c r="F2602">
        <v>3.1666666666666665</v>
      </c>
      <c r="G2602">
        <f>AVERAGE(F$2:F2602)</f>
        <v>64183.830905619376</v>
      </c>
      <c r="T2602">
        <f t="shared" ca="1" si="81"/>
        <v>9.9292911302565798</v>
      </c>
      <c r="U2602">
        <f ca="1">AVERAGE(T$2:T2602)</f>
        <v>30.655413568121652</v>
      </c>
    </row>
    <row r="2603" spans="1:21" x14ac:dyDescent="0.25">
      <c r="A2603" s="75" t="s">
        <v>3</v>
      </c>
      <c r="B2603">
        <v>4.2173913043478262</v>
      </c>
      <c r="C2603" s="76" t="s">
        <v>82</v>
      </c>
      <c r="E2603">
        <f t="shared" ca="1" si="80"/>
        <v>0.3340698522230765</v>
      </c>
      <c r="F2603">
        <v>6.5573770491803338E-2</v>
      </c>
      <c r="G2603">
        <f>AVERAGE(F$2:F2603)</f>
        <v>64159.163816713983</v>
      </c>
      <c r="T2603">
        <f t="shared" ca="1" si="81"/>
        <v>6.8264389069909246</v>
      </c>
      <c r="U2603">
        <f ca="1">AVERAGE(T$2:T2603)</f>
        <v>30.646255622440972</v>
      </c>
    </row>
    <row r="2604" spans="1:21" x14ac:dyDescent="0.25">
      <c r="A2604" s="75" t="s">
        <v>3</v>
      </c>
      <c r="B2604">
        <v>2.3333333333333335</v>
      </c>
      <c r="C2604" s="76" t="s">
        <v>83</v>
      </c>
      <c r="E2604">
        <f t="shared" ca="1" si="80"/>
        <v>0.92619353806462046</v>
      </c>
      <c r="F2604">
        <v>0.33333333333333331</v>
      </c>
      <c r="G2604">
        <f>AVERAGE(F$2:F2604)</f>
        <v>64134.515783489485</v>
      </c>
      <c r="T2604">
        <f t="shared" ca="1" si="81"/>
        <v>8.3561716597793971</v>
      </c>
      <c r="U2604">
        <f ca="1">AVERAGE(T$2:T2604)</f>
        <v>30.637692393872911</v>
      </c>
    </row>
    <row r="2605" spans="1:21" x14ac:dyDescent="0.25">
      <c r="A2605" s="75" t="s">
        <v>3</v>
      </c>
      <c r="B2605">
        <v>0.625</v>
      </c>
      <c r="C2605" s="76" t="s">
        <v>84</v>
      </c>
      <c r="E2605">
        <f t="shared" ca="1" si="80"/>
        <v>0.33253283405939316</v>
      </c>
      <c r="F2605">
        <v>0.45</v>
      </c>
      <c r="G2605">
        <f>AVERAGE(F$2:F2605)</f>
        <v>64109.886725968936</v>
      </c>
      <c r="T2605">
        <f t="shared" ca="1" si="81"/>
        <v>2.6246876618851784</v>
      </c>
      <c r="U2605">
        <f ca="1">AVERAGE(T$2:T2605)</f>
        <v>30.626934711564161</v>
      </c>
    </row>
    <row r="2606" spans="1:21" x14ac:dyDescent="0.25">
      <c r="A2606" s="75" t="s">
        <v>3</v>
      </c>
      <c r="B2606">
        <v>0.84940389039949804</v>
      </c>
      <c r="C2606" s="76" t="s">
        <v>85</v>
      </c>
      <c r="E2606">
        <f t="shared" ca="1" si="80"/>
        <v>0.82985640459461829</v>
      </c>
      <c r="F2606">
        <v>0.1891891891891892</v>
      </c>
      <c r="G2606">
        <f>AVERAGE(F$2:F2606)</f>
        <v>64085.276477394364</v>
      </c>
      <c r="T2606">
        <f t="shared" ca="1" si="81"/>
        <v>6.1781262772744405</v>
      </c>
      <c r="U2606">
        <f ca="1">AVERAGE(T$2:T2606)</f>
        <v>30.617549372433913</v>
      </c>
    </row>
    <row r="2607" spans="1:21" x14ac:dyDescent="0.25">
      <c r="A2607" s="75" t="s">
        <v>3</v>
      </c>
      <c r="B2607">
        <v>0.98931623931623935</v>
      </c>
      <c r="C2607" s="76" t="s">
        <v>86</v>
      </c>
      <c r="E2607">
        <f t="shared" ca="1" si="80"/>
        <v>0.25639363347616839</v>
      </c>
      <c r="F2607">
        <v>22.636363636363633</v>
      </c>
      <c r="G2607">
        <f>AVERAGE(F$2:F2607)</f>
        <v>64060.693729844948</v>
      </c>
      <c r="T2607">
        <f t="shared" ca="1" si="81"/>
        <v>3.6594582955540713</v>
      </c>
      <c r="U2607">
        <f ca="1">AVERAGE(T$2:T2607)</f>
        <v>30.60720474807594</v>
      </c>
    </row>
    <row r="2608" spans="1:21" x14ac:dyDescent="0.25">
      <c r="A2608" s="75" t="s">
        <v>3</v>
      </c>
      <c r="B2608">
        <v>0.19502074688796681</v>
      </c>
      <c r="C2608" s="76" t="s">
        <v>87</v>
      </c>
      <c r="E2608">
        <f t="shared" ca="1" si="80"/>
        <v>1.5597117805582927E-2</v>
      </c>
      <c r="F2608">
        <v>0.99583333333333324</v>
      </c>
      <c r="G2608">
        <f>AVERAGE(F$2:F2608)</f>
        <v>64036.121540394808</v>
      </c>
      <c r="T2608">
        <f t="shared" ca="1" si="81"/>
        <v>6.8581829093331113</v>
      </c>
      <c r="U2608">
        <f ca="1">AVERAGE(T$2:T2608)</f>
        <v>30.598095035057625</v>
      </c>
    </row>
    <row r="2609" spans="1:21" x14ac:dyDescent="0.25">
      <c r="A2609" s="75" t="s">
        <v>3</v>
      </c>
      <c r="B2609">
        <v>0.7</v>
      </c>
      <c r="C2609" s="76" t="s">
        <v>88</v>
      </c>
      <c r="E2609">
        <f t="shared" ca="1" si="80"/>
        <v>0.53257101133970641</v>
      </c>
      <c r="F2609">
        <v>0.71181556195965423</v>
      </c>
      <c r="G2609">
        <f>AVERAGE(F$2:F2609)</f>
        <v>64011.568085745719</v>
      </c>
      <c r="T2609">
        <f t="shared" ca="1" si="81"/>
        <v>4.9302493420063955</v>
      </c>
      <c r="U2609">
        <f ca="1">AVERAGE(T$2:T2609)</f>
        <v>30.588253069684527</v>
      </c>
    </row>
    <row r="2610" spans="1:21" x14ac:dyDescent="0.25">
      <c r="A2610" s="75" t="s">
        <v>3</v>
      </c>
      <c r="B2610">
        <v>0.72179289026275117</v>
      </c>
      <c r="C2610" s="76" t="s">
        <v>89</v>
      </c>
      <c r="E2610">
        <f t="shared" ca="1" si="80"/>
        <v>0.74519581386831235</v>
      </c>
      <c r="F2610">
        <v>0.38849140830428669</v>
      </c>
      <c r="G2610">
        <f>AVERAGE(F$2:F2610)</f>
        <v>63987.033329289479</v>
      </c>
      <c r="T2610">
        <f t="shared" ca="1" si="81"/>
        <v>3.7563196030661188</v>
      </c>
      <c r="U2610">
        <f ca="1">AVERAGE(T$2:T2610)</f>
        <v>30.577968695032698</v>
      </c>
    </row>
    <row r="2611" spans="1:21" x14ac:dyDescent="0.25">
      <c r="A2611" s="75" t="s">
        <v>3</v>
      </c>
      <c r="B2611">
        <v>0.9157303370786517</v>
      </c>
      <c r="C2611" s="76" t="s">
        <v>90</v>
      </c>
      <c r="E2611">
        <f t="shared" ca="1" si="80"/>
        <v>0.62385371540970014</v>
      </c>
      <c r="F2611">
        <v>4.7619047619047616E-2</v>
      </c>
      <c r="G2611">
        <f>AVERAGE(F$2:F2611)</f>
        <v>63962.517242810463</v>
      </c>
      <c r="T2611">
        <f t="shared" ca="1" si="81"/>
        <v>4.7047091877820257</v>
      </c>
      <c r="U2611">
        <f ca="1">AVERAGE(T$2:T2611)</f>
        <v>30.568055568784708</v>
      </c>
    </row>
    <row r="2612" spans="1:21" x14ac:dyDescent="0.25">
      <c r="A2612" s="75" t="s">
        <v>3</v>
      </c>
      <c r="B2612">
        <v>0.72222222222222221</v>
      </c>
      <c r="C2612" s="76" t="s">
        <v>91</v>
      </c>
      <c r="E2612">
        <f t="shared" ca="1" si="80"/>
        <v>0.65190171601064362</v>
      </c>
      <c r="F2612">
        <v>5.434782608695652E-3</v>
      </c>
      <c r="G2612">
        <f>AVERAGE(F$2:F2612)</f>
        <v>63938.019919253195</v>
      </c>
      <c r="T2612">
        <f t="shared" ca="1" si="81"/>
        <v>5.4965968874132836</v>
      </c>
      <c r="U2612">
        <f ca="1">AVERAGE(T$2:T2612)</f>
        <v>30.558453324938913</v>
      </c>
    </row>
    <row r="2613" spans="1:21" x14ac:dyDescent="0.25">
      <c r="A2613" s="75" t="s">
        <v>3</v>
      </c>
      <c r="B2613">
        <v>0.29411764705882354</v>
      </c>
      <c r="C2613" s="76" t="s">
        <v>92</v>
      </c>
      <c r="E2613">
        <f t="shared" ca="1" si="80"/>
        <v>0.60711869080952419</v>
      </c>
      <c r="F2613">
        <v>0.10714285714285714</v>
      </c>
      <c r="G2613">
        <f>AVERAGE(F$2:F2613)</f>
        <v>63913.541392156563</v>
      </c>
      <c r="T2613">
        <f t="shared" ca="1" si="81"/>
        <v>5.9029747424031047</v>
      </c>
      <c r="U2613">
        <f ca="1">AVERAGE(T$2:T2613)</f>
        <v>30.549014014608694</v>
      </c>
    </row>
    <row r="2614" spans="1:21" x14ac:dyDescent="0.25">
      <c r="A2614" s="75" t="s">
        <v>3</v>
      </c>
      <c r="B2614">
        <v>0.77941176470588236</v>
      </c>
      <c r="C2614" s="76" t="s">
        <v>93</v>
      </c>
      <c r="E2614">
        <f t="shared" ca="1" si="80"/>
        <v>0.77992310315116486</v>
      </c>
      <c r="F2614">
        <v>1.3894862604540024</v>
      </c>
      <c r="G2614">
        <f>AVERAGE(F$2:F2614)</f>
        <v>63889.082091771605</v>
      </c>
      <c r="T2614">
        <f t="shared" ca="1" si="81"/>
        <v>20.109041120500027</v>
      </c>
      <c r="U2614">
        <f ca="1">AVERAGE(T$2:T2614)</f>
        <v>30.545018617404669</v>
      </c>
    </row>
    <row r="2615" spans="1:21" x14ac:dyDescent="0.25">
      <c r="A2615" s="75" t="s">
        <v>3</v>
      </c>
      <c r="B2615">
        <v>0.61538461538461542</v>
      </c>
      <c r="C2615" s="76" t="s">
        <v>94</v>
      </c>
      <c r="E2615">
        <f t="shared" ca="1" si="80"/>
        <v>0.10519163085183103</v>
      </c>
      <c r="F2615">
        <v>7.6956521739130439</v>
      </c>
      <c r="G2615">
        <f>AVERAGE(F$2:F2615)</f>
        <v>63864.643917923255</v>
      </c>
      <c r="T2615">
        <f t="shared" ca="1" si="81"/>
        <v>17.151213031267449</v>
      </c>
      <c r="U2615">
        <f ca="1">AVERAGE(T$2:T2615)</f>
        <v>30.539894743806297</v>
      </c>
    </row>
    <row r="2616" spans="1:21" x14ac:dyDescent="0.25">
      <c r="B2616">
        <v>4.3327054050137662E-2</v>
      </c>
      <c r="C2616" s="76" t="s">
        <v>81</v>
      </c>
      <c r="E2616">
        <f t="shared" ca="1" si="80"/>
        <v>0.18051401446071802</v>
      </c>
      <c r="F2616">
        <v>0.25</v>
      </c>
      <c r="G2616">
        <f>AVERAGE(F$2:F2616)</f>
        <v>63840.221587553111</v>
      </c>
      <c r="T2616">
        <f t="shared" ca="1" si="81"/>
        <v>2.242743262160293</v>
      </c>
      <c r="U2616">
        <f ca="1">AVERAGE(T$2:T2616)</f>
        <v>30.529073653373548</v>
      </c>
    </row>
    <row r="2617" spans="1:21" x14ac:dyDescent="0.25">
      <c r="A2617" s="75" t="s">
        <v>4</v>
      </c>
      <c r="B2617">
        <v>61.608695652173914</v>
      </c>
      <c r="C2617" s="76" t="s">
        <v>82</v>
      </c>
      <c r="E2617">
        <f t="shared" ca="1" si="80"/>
        <v>0.20094417708883994</v>
      </c>
      <c r="F2617">
        <v>1</v>
      </c>
      <c r="G2617">
        <f>AVERAGE(F$2:F2617)</f>
        <v>63815.818215386615</v>
      </c>
      <c r="T2617">
        <f t="shared" ca="1" si="81"/>
        <v>3.8799360544154382</v>
      </c>
      <c r="U2617">
        <f ca="1">AVERAGE(T$2:T2617)</f>
        <v>30.518886674169057</v>
      </c>
    </row>
    <row r="2618" spans="1:21" x14ac:dyDescent="0.25">
      <c r="A2618" s="75" t="s">
        <v>4</v>
      </c>
      <c r="B2618">
        <v>0.66666666666666663</v>
      </c>
      <c r="C2618" s="76" t="s">
        <v>83</v>
      </c>
      <c r="E2618">
        <f t="shared" ca="1" si="80"/>
        <v>0.88520530279962517</v>
      </c>
      <c r="F2618">
        <v>0.71874999999999989</v>
      </c>
      <c r="G2618">
        <f>AVERAGE(F$2:F2618)</f>
        <v>63791.433385632932</v>
      </c>
      <c r="T2618">
        <f t="shared" ca="1" si="81"/>
        <v>2.9995304101142102</v>
      </c>
      <c r="U2618">
        <f ca="1">AVERAGE(T$2:T2618)</f>
        <v>30.508371062298956</v>
      </c>
    </row>
    <row r="2619" spans="1:21" x14ac:dyDescent="0.25">
      <c r="A2619" s="75" t="s">
        <v>4</v>
      </c>
      <c r="B2619">
        <v>0.375</v>
      </c>
      <c r="C2619" s="76" t="s">
        <v>84</v>
      </c>
      <c r="E2619">
        <f t="shared" ca="1" si="80"/>
        <v>0.98175736143956049</v>
      </c>
      <c r="F2619">
        <v>0.16666666666666666</v>
      </c>
      <c r="G2619">
        <f>AVERAGE(F$2:F2619)</f>
        <v>63767.066973593603</v>
      </c>
      <c r="T2619">
        <f t="shared" ca="1" si="81"/>
        <v>3.5927925922522177</v>
      </c>
      <c r="U2619">
        <f ca="1">AVERAGE(T$2:T2619)</f>
        <v>30.498090092677092</v>
      </c>
    </row>
    <row r="2620" spans="1:21" x14ac:dyDescent="0.25">
      <c r="A2620" s="75" t="s">
        <v>4</v>
      </c>
      <c r="B2620">
        <v>5.6264379836854214E-2</v>
      </c>
      <c r="C2620" s="76" t="s">
        <v>85</v>
      </c>
      <c r="E2620">
        <f t="shared" ca="1" si="80"/>
        <v>0.91871642813110121</v>
      </c>
      <c r="F2620">
        <v>0.26050420168067229</v>
      </c>
      <c r="G2620">
        <f>AVERAGE(F$2:F2620)</f>
        <v>63742.719204800407</v>
      </c>
      <c r="T2620">
        <f t="shared" ca="1" si="81"/>
        <v>5.1087844543401557</v>
      </c>
      <c r="U2620">
        <f ca="1">AVERAGE(T$2:T2620)</f>
        <v>30.488395817901093</v>
      </c>
    </row>
    <row r="2621" spans="1:21" x14ac:dyDescent="0.25">
      <c r="A2621" s="75" t="s">
        <v>4</v>
      </c>
      <c r="B2621">
        <v>0.95726495726495731</v>
      </c>
      <c r="C2621" s="76" t="s">
        <v>86</v>
      </c>
      <c r="E2621">
        <f t="shared" ca="1" si="80"/>
        <v>0.50212404748351835</v>
      </c>
      <c r="F2621">
        <v>0.23076923076923078</v>
      </c>
      <c r="G2621">
        <f>AVERAGE(F$2:F2621)</f>
        <v>63718.390010741023</v>
      </c>
      <c r="T2621">
        <f t="shared" ca="1" si="81"/>
        <v>6.223166748998775</v>
      </c>
      <c r="U2621">
        <f ca="1">AVERAGE(T$2:T2621)</f>
        <v>30.479134280088534</v>
      </c>
    </row>
    <row r="2622" spans="1:21" x14ac:dyDescent="0.25">
      <c r="A2622" s="75" t="s">
        <v>4</v>
      </c>
      <c r="B2622">
        <v>0.19502074688796681</v>
      </c>
      <c r="C2622" s="76" t="s">
        <v>87</v>
      </c>
      <c r="E2622">
        <f t="shared" ca="1" si="80"/>
        <v>5.8955536658440222E-2</v>
      </c>
      <c r="F2622">
        <v>0.99998611111111113</v>
      </c>
      <c r="G2622">
        <f>AVERAGE(F$2:F2622)</f>
        <v>63694.079674981913</v>
      </c>
      <c r="T2622">
        <f t="shared" ca="1" si="81"/>
        <v>3.3505007220504486</v>
      </c>
      <c r="U2622">
        <f ca="1">AVERAGE(T$2:T2622)</f>
        <v>30.468783790367802</v>
      </c>
    </row>
    <row r="2623" spans="1:21" x14ac:dyDescent="0.25">
      <c r="A2623" s="75" t="s">
        <v>4</v>
      </c>
      <c r="B2623">
        <v>0.5</v>
      </c>
      <c r="C2623" s="76" t="s">
        <v>88</v>
      </c>
      <c r="E2623">
        <f t="shared" ca="1" si="80"/>
        <v>0.67997150215616231</v>
      </c>
      <c r="F2623">
        <v>1.1428571428571428</v>
      </c>
      <c r="G2623">
        <f>AVERAGE(F$2:F2623)</f>
        <v>63669.787937065114</v>
      </c>
      <c r="T2623">
        <f t="shared" ca="1" si="81"/>
        <v>4.6509388351691294</v>
      </c>
      <c r="U2623">
        <f ca="1">AVERAGE(T$2:T2623)</f>
        <v>30.458937167577872</v>
      </c>
    </row>
    <row r="2624" spans="1:21" x14ac:dyDescent="0.25">
      <c r="A2624" s="75" t="s">
        <v>4</v>
      </c>
      <c r="B2624">
        <v>0.11282843894899536</v>
      </c>
      <c r="C2624" s="76" t="s">
        <v>89</v>
      </c>
      <c r="E2624">
        <f t="shared" ca="1" si="80"/>
        <v>0.89647323850658844</v>
      </c>
      <c r="F2624">
        <v>0</v>
      </c>
      <c r="G2624">
        <f>AVERAGE(F$2:F2624)</f>
        <v>63645.514285545076</v>
      </c>
      <c r="T2624">
        <f t="shared" ca="1" si="81"/>
        <v>2.6603605103414467</v>
      </c>
      <c r="U2624">
        <f ca="1">AVERAGE(T$2:T2624)</f>
        <v>30.448339158939962</v>
      </c>
    </row>
    <row r="2625" spans="1:21" x14ac:dyDescent="0.25">
      <c r="A2625" s="75" t="s">
        <v>4</v>
      </c>
      <c r="B2625">
        <v>9.1123595505617985</v>
      </c>
      <c r="C2625" s="76" t="s">
        <v>90</v>
      </c>
      <c r="E2625">
        <f t="shared" ca="1" si="80"/>
        <v>0.73138014870688095</v>
      </c>
      <c r="F2625">
        <v>1.5</v>
      </c>
      <c r="G2625">
        <f>AVERAGE(F$2:F2625)</f>
        <v>63621.259706930156</v>
      </c>
      <c r="T2625">
        <f t="shared" ca="1" si="81"/>
        <v>3.7029246717445954</v>
      </c>
      <c r="U2625">
        <f ca="1">AVERAGE(T$2:T2625)</f>
        <v>30.438146546711611</v>
      </c>
    </row>
    <row r="2626" spans="1:21" x14ac:dyDescent="0.25">
      <c r="A2626" s="75" t="s">
        <v>4</v>
      </c>
      <c r="B2626">
        <v>0.16666666666666666</v>
      </c>
      <c r="C2626" s="76" t="s">
        <v>91</v>
      </c>
      <c r="E2626">
        <f t="shared" ref="E2626:E2689" ca="1" si="82">RAND()</f>
        <v>0.67152928871444584</v>
      </c>
      <c r="F2626">
        <v>0.11003236245954684</v>
      </c>
      <c r="G2626">
        <f>AVERAGE(F$2:F2626)</f>
        <v>63597.023078482693</v>
      </c>
      <c r="T2626">
        <f t="shared" ca="1" si="81"/>
        <v>12.717846596282543</v>
      </c>
      <c r="U2626">
        <f ca="1">AVERAGE(T$2:T2626)</f>
        <v>30.431395956254303</v>
      </c>
    </row>
    <row r="2627" spans="1:21" x14ac:dyDescent="0.25">
      <c r="A2627" s="75" t="s">
        <v>4</v>
      </c>
      <c r="B2627">
        <v>6.0588235294117645</v>
      </c>
      <c r="C2627" s="76" t="s">
        <v>92</v>
      </c>
      <c r="E2627">
        <f t="shared" ca="1" si="82"/>
        <v>7.0068244713978212E-2</v>
      </c>
      <c r="F2627">
        <v>0.74390243902439024</v>
      </c>
      <c r="G2627">
        <f>AVERAGE(F$2:F2627)</f>
        <v>63572.805150388238</v>
      </c>
      <c r="T2627">
        <f t="shared" ref="T2627:T2690" ca="1" si="83">2*RAND()^-1</f>
        <v>2.9854877163035698</v>
      </c>
      <c r="U2627">
        <f ca="1">AVERAGE(T$2:T2627)</f>
        <v>30.420944353725762</v>
      </c>
    </row>
    <row r="2628" spans="1:21" x14ac:dyDescent="0.25">
      <c r="A2628" s="75" t="s">
        <v>4</v>
      </c>
      <c r="B2628">
        <v>0.88970588235294112</v>
      </c>
      <c r="C2628" s="76" t="s">
        <v>93</v>
      </c>
      <c r="E2628">
        <f t="shared" ca="1" si="82"/>
        <v>0.93711196727977786</v>
      </c>
      <c r="F2628">
        <v>0.99278260869565216</v>
      </c>
      <c r="G2628">
        <f>AVERAGE(F$2:F2628)</f>
        <v>63548.605754740063</v>
      </c>
      <c r="T2628">
        <f t="shared" ca="1" si="83"/>
        <v>2.576670599148605</v>
      </c>
      <c r="U2628">
        <f ca="1">AVERAGE(T$2:T2628)</f>
        <v>30.410345086974878</v>
      </c>
    </row>
    <row r="2629" spans="1:21" x14ac:dyDescent="0.25">
      <c r="A2629" s="75" t="s">
        <v>4</v>
      </c>
      <c r="B2629">
        <v>0.15384615384615385</v>
      </c>
      <c r="C2629" s="76" t="s">
        <v>94</v>
      </c>
      <c r="E2629">
        <f t="shared" ca="1" si="82"/>
        <v>0.96015011058583399</v>
      </c>
      <c r="F2629">
        <v>0.10714285714285723</v>
      </c>
      <c r="G2629">
        <f>AVERAGE(F$2:F2629)</f>
        <v>63524.424438677706</v>
      </c>
      <c r="T2629">
        <f t="shared" ca="1" si="83"/>
        <v>2.9735344682292641</v>
      </c>
      <c r="U2629">
        <f ca="1">AVERAGE(T$2:T2629)</f>
        <v>30.399904900285858</v>
      </c>
    </row>
    <row r="2630" spans="1:21" x14ac:dyDescent="0.25">
      <c r="B2630">
        <v>0.26967106216490366</v>
      </c>
      <c r="C2630" s="76" t="s">
        <v>81</v>
      </c>
      <c r="E2630">
        <f t="shared" ca="1" si="82"/>
        <v>0.99599985816839254</v>
      </c>
      <c r="F2630">
        <v>1.631578947368421</v>
      </c>
      <c r="G2630">
        <f>AVERAGE(F$2:F2630)</f>
        <v>63500.26209829744</v>
      </c>
      <c r="T2630">
        <f t="shared" ca="1" si="83"/>
        <v>10.424076123039828</v>
      </c>
      <c r="U2630">
        <f ca="1">AVERAGE(T$2:T2630)</f>
        <v>30.3923066390545</v>
      </c>
    </row>
    <row r="2631" spans="1:21" x14ac:dyDescent="0.25">
      <c r="A2631" s="75" t="s">
        <v>5</v>
      </c>
      <c r="B2631">
        <v>24.043478260869566</v>
      </c>
      <c r="C2631" s="76" t="s">
        <v>82</v>
      </c>
      <c r="E2631">
        <f t="shared" ca="1" si="82"/>
        <v>0.1279377930712271</v>
      </c>
      <c r="F2631">
        <v>0.65217391304347827</v>
      </c>
      <c r="G2631">
        <f>AVERAGE(F$2:F2631)</f>
        <v>63476.117759923145</v>
      </c>
      <c r="T2631">
        <f t="shared" ca="1" si="83"/>
        <v>4.3280091049479488</v>
      </c>
      <c r="U2631">
        <f ca="1">AVERAGE(T$2:T2631)</f>
        <v>30.382396259763965</v>
      </c>
    </row>
    <row r="2632" spans="1:21" x14ac:dyDescent="0.25">
      <c r="A2632" s="75" t="s">
        <v>5</v>
      </c>
      <c r="B2632">
        <v>19</v>
      </c>
      <c r="C2632" s="76" t="s">
        <v>83</v>
      </c>
      <c r="E2632">
        <f t="shared" ca="1" si="82"/>
        <v>0.7341831138606385</v>
      </c>
      <c r="F2632">
        <v>0.38513513513513514</v>
      </c>
      <c r="G2632">
        <f>AVERAGE(F$2:F2632)</f>
        <v>63451.991673786775</v>
      </c>
      <c r="T2632">
        <f t="shared" ca="1" si="83"/>
        <v>3.4435284291013586</v>
      </c>
      <c r="U2632">
        <f ca="1">AVERAGE(T$2:T2632)</f>
        <v>30.372157237403393</v>
      </c>
    </row>
    <row r="2633" spans="1:21" x14ac:dyDescent="0.25">
      <c r="A2633" s="75" t="s">
        <v>5</v>
      </c>
      <c r="B2633">
        <v>0.75</v>
      </c>
      <c r="C2633" s="76" t="s">
        <v>84</v>
      </c>
      <c r="E2633">
        <f t="shared" ca="1" si="82"/>
        <v>0.82147552942360114</v>
      </c>
      <c r="F2633">
        <v>0.22807017543859648</v>
      </c>
      <c r="G2633">
        <f>AVERAGE(F$2:F2633)</f>
        <v>63427.883860867471</v>
      </c>
      <c r="T2633">
        <f t="shared" ca="1" si="83"/>
        <v>65.832903487811492</v>
      </c>
      <c r="U2633">
        <f ca="1">AVERAGE(T$2:T2633)</f>
        <v>30.385630165310083</v>
      </c>
    </row>
    <row r="2634" spans="1:21" x14ac:dyDescent="0.25">
      <c r="A2634" s="75" t="s">
        <v>5</v>
      </c>
      <c r="B2634">
        <v>0.92470194519974902</v>
      </c>
      <c r="C2634" s="76" t="s">
        <v>85</v>
      </c>
      <c r="E2634">
        <f t="shared" ca="1" si="82"/>
        <v>0.48949511581301575</v>
      </c>
      <c r="F2634">
        <v>2.7414965986394559</v>
      </c>
      <c r="G2634">
        <f>AVERAGE(F$2:F2634)</f>
        <v>63403.795314584037</v>
      </c>
      <c r="T2634">
        <f t="shared" ca="1" si="83"/>
        <v>2.3438468586980039</v>
      </c>
      <c r="U2634">
        <f ca="1">AVERAGE(T$2:T2634)</f>
        <v>30.374980038721926</v>
      </c>
    </row>
    <row r="2635" spans="1:21" x14ac:dyDescent="0.25">
      <c r="A2635" s="75" t="s">
        <v>5</v>
      </c>
      <c r="B2635">
        <v>0.92307692307692313</v>
      </c>
      <c r="C2635" s="76" t="s">
        <v>86</v>
      </c>
      <c r="E2635">
        <f t="shared" ca="1" si="82"/>
        <v>0.77777444199235257</v>
      </c>
      <c r="F2635">
        <v>0.60861056751467713</v>
      </c>
      <c r="G2635">
        <f>AVERAGE(F$2:F2635)</f>
        <v>63379.724249016836</v>
      </c>
      <c r="T2635">
        <f t="shared" ca="1" si="83"/>
        <v>3.8666559820836728</v>
      </c>
      <c r="U2635">
        <f ca="1">AVERAGE(T$2:T2635)</f>
        <v>30.364916134372407</v>
      </c>
    </row>
    <row r="2636" spans="1:21" x14ac:dyDescent="0.25">
      <c r="A2636" s="75" t="s">
        <v>5</v>
      </c>
      <c r="B2636">
        <v>0.40248962655601661</v>
      </c>
      <c r="C2636" s="76" t="s">
        <v>87</v>
      </c>
      <c r="E2636">
        <f t="shared" ca="1" si="82"/>
        <v>0.73466138086175492</v>
      </c>
      <c r="F2636">
        <v>3.1105000859254207E-2</v>
      </c>
      <c r="G2636">
        <f>AVERAGE(F$2:F2636)</f>
        <v>63355.671234540932</v>
      </c>
      <c r="T2636">
        <f t="shared" ca="1" si="83"/>
        <v>2.1649751971814943</v>
      </c>
      <c r="U2636">
        <f ca="1">AVERAGE(T$2:T2636)</f>
        <v>30.35421406950061</v>
      </c>
    </row>
    <row r="2637" spans="1:21" x14ac:dyDescent="0.25">
      <c r="A2637" s="75" t="s">
        <v>5</v>
      </c>
      <c r="B2637">
        <v>0.8</v>
      </c>
      <c r="C2637" s="76" t="s">
        <v>88</v>
      </c>
      <c r="E2637">
        <f t="shared" ca="1" si="82"/>
        <v>0.25163865025969145</v>
      </c>
      <c r="F2637">
        <v>0.93142857142857138</v>
      </c>
      <c r="G2637">
        <f>AVERAGE(F$2:F2637)</f>
        <v>63331.6368112458</v>
      </c>
      <c r="T2637">
        <f t="shared" ca="1" si="83"/>
        <v>5.8244362709954896</v>
      </c>
      <c r="U2637">
        <f ca="1">AVERAGE(T$2:T2637)</f>
        <v>30.344908387482967</v>
      </c>
    </row>
    <row r="2638" spans="1:21" x14ac:dyDescent="0.25">
      <c r="A2638" s="75" t="s">
        <v>5</v>
      </c>
      <c r="B2638">
        <v>0.66615146831530136</v>
      </c>
      <c r="C2638" s="76" t="s">
        <v>89</v>
      </c>
      <c r="E2638">
        <f t="shared" ca="1" si="82"/>
        <v>0.56313661654834801</v>
      </c>
      <c r="F2638">
        <v>0.29577464788732394</v>
      </c>
      <c r="G2638">
        <f>AVERAGE(F$2:F2638)</f>
        <v>63307.620375509512</v>
      </c>
      <c r="T2638">
        <f t="shared" ca="1" si="83"/>
        <v>3.7160893131129757</v>
      </c>
      <c r="U2638">
        <f ca="1">AVERAGE(T$2:T2638)</f>
        <v>30.33481023842177</v>
      </c>
    </row>
    <row r="2639" spans="1:21" x14ac:dyDescent="0.25">
      <c r="A2639" s="75" t="s">
        <v>5</v>
      </c>
      <c r="B2639">
        <v>0.6629213483146067</v>
      </c>
      <c r="C2639" s="76" t="s">
        <v>90</v>
      </c>
      <c r="E2639">
        <f t="shared" ca="1" si="82"/>
        <v>0.55675354633322693</v>
      </c>
      <c r="F2639">
        <v>0.11764705882352941</v>
      </c>
      <c r="G2639">
        <f>AVERAGE(F$2:F2639)</f>
        <v>63283.622080312976</v>
      </c>
      <c r="T2639">
        <f t="shared" ca="1" si="83"/>
        <v>2.5408136217994572</v>
      </c>
      <c r="U2639">
        <f ca="1">AVERAGE(T$2:T2639)</f>
        <v>30.324274227573923</v>
      </c>
    </row>
    <row r="2640" spans="1:21" x14ac:dyDescent="0.25">
      <c r="A2640" s="75" t="s">
        <v>5</v>
      </c>
      <c r="B2640">
        <v>0.88888888888888884</v>
      </c>
      <c r="C2640" s="76" t="s">
        <v>91</v>
      </c>
      <c r="E2640">
        <f t="shared" ca="1" si="82"/>
        <v>0.90522328208395131</v>
      </c>
      <c r="F2640">
        <v>0.66666666666666663</v>
      </c>
      <c r="G2640">
        <f>AVERAGE(F$2:F2640)</f>
        <v>63259.64218057305</v>
      </c>
      <c r="T2640">
        <f t="shared" ca="1" si="83"/>
        <v>42.280004854086769</v>
      </c>
      <c r="U2640">
        <f ca="1">AVERAGE(T$2:T2640)</f>
        <v>30.328804629478626</v>
      </c>
    </row>
    <row r="2641" spans="1:21" x14ac:dyDescent="0.25">
      <c r="A2641" s="75" t="s">
        <v>5</v>
      </c>
      <c r="B2641">
        <v>1.8235294117647058</v>
      </c>
      <c r="C2641" s="76" t="s">
        <v>92</v>
      </c>
      <c r="E2641">
        <f t="shared" ca="1" si="82"/>
        <v>0.80241320631326685</v>
      </c>
      <c r="F2641">
        <v>0.83720930232558144</v>
      </c>
      <c r="G2641">
        <f>AVERAGE(F$2:F2641)</f>
        <v>63235.680512023333</v>
      </c>
      <c r="T2641">
        <f t="shared" ca="1" si="83"/>
        <v>3.4338841310541426</v>
      </c>
      <c r="U2641">
        <f ca="1">AVERAGE(T$2:T2641)</f>
        <v>30.318617159592858</v>
      </c>
    </row>
    <row r="2642" spans="1:21" x14ac:dyDescent="0.25">
      <c r="A2642" s="75" t="s">
        <v>5</v>
      </c>
      <c r="B2642">
        <v>0.3235294117647059</v>
      </c>
      <c r="C2642" s="76" t="s">
        <v>93</v>
      </c>
      <c r="E2642">
        <f t="shared" ca="1" si="82"/>
        <v>0.16958486788770133</v>
      </c>
      <c r="F2642">
        <v>0.91666666666666663</v>
      </c>
      <c r="G2642">
        <f>AVERAGE(F$2:F2642)</f>
        <v>63211.73701946545</v>
      </c>
      <c r="T2642">
        <f t="shared" ca="1" si="83"/>
        <v>4.0494595668065712</v>
      </c>
      <c r="U2642">
        <f ca="1">AVERAGE(T$2:T2642)</f>
        <v>30.30867048878908</v>
      </c>
    </row>
    <row r="2643" spans="1:21" x14ac:dyDescent="0.25">
      <c r="A2643" s="75" t="s">
        <v>5</v>
      </c>
      <c r="B2643">
        <v>0.76923076923076927</v>
      </c>
      <c r="C2643" s="76" t="s">
        <v>94</v>
      </c>
      <c r="E2643">
        <f t="shared" ca="1" si="82"/>
        <v>0.69027265961143158</v>
      </c>
      <c r="F2643">
        <v>0.79101358411703238</v>
      </c>
      <c r="G2643">
        <f>AVERAGE(F$2:F2643)</f>
        <v>63187.811604625989</v>
      </c>
      <c r="T2643">
        <f t="shared" ca="1" si="83"/>
        <v>4.8152374845274339</v>
      </c>
      <c r="U2643">
        <f ca="1">AVERAGE(T$2:T2643)</f>
        <v>30.299021195449086</v>
      </c>
    </row>
    <row r="2644" spans="1:21" x14ac:dyDescent="0.25">
      <c r="B2644">
        <v>0.68700188378495874</v>
      </c>
      <c r="C2644" s="76" t="s">
        <v>81</v>
      </c>
      <c r="E2644">
        <f t="shared" ca="1" si="82"/>
        <v>0.54711240617318369</v>
      </c>
      <c r="F2644">
        <v>0.25</v>
      </c>
      <c r="G2644">
        <f>AVERAGE(F$2:F2644)</f>
        <v>63163.904089830437</v>
      </c>
      <c r="T2644">
        <f t="shared" ca="1" si="83"/>
        <v>3.0490439781717162</v>
      </c>
      <c r="U2644">
        <f ca="1">AVERAGE(T$2:T2644)</f>
        <v>30.288710950569296</v>
      </c>
    </row>
    <row r="2645" spans="1:21" x14ac:dyDescent="0.25">
      <c r="A2645" s="75" t="s">
        <v>6</v>
      </c>
      <c r="B2645">
        <v>9.4347826086956523</v>
      </c>
      <c r="C2645" s="76" t="s">
        <v>82</v>
      </c>
      <c r="E2645">
        <f t="shared" ca="1" si="82"/>
        <v>0.13872992846900034</v>
      </c>
      <c r="F2645">
        <v>2.0575429584785665</v>
      </c>
      <c r="G2645">
        <f>AVERAGE(F$2:F2645)</f>
        <v>63140.015343027539</v>
      </c>
      <c r="T2645">
        <f t="shared" ca="1" si="83"/>
        <v>2.8244400137247045</v>
      </c>
      <c r="U2645">
        <f ca="1">AVERAGE(T$2:T2645)</f>
        <v>30.278323556115119</v>
      </c>
    </row>
    <row r="2646" spans="1:21" x14ac:dyDescent="0.25">
      <c r="A2646" s="75" t="s">
        <v>6</v>
      </c>
      <c r="B2646">
        <v>7</v>
      </c>
      <c r="C2646" s="76" t="s">
        <v>83</v>
      </c>
      <c r="E2646">
        <f t="shared" ca="1" si="82"/>
        <v>0.64992686309565062</v>
      </c>
      <c r="F2646">
        <v>0</v>
      </c>
      <c r="G2646">
        <f>AVERAGE(F$2:F2646)</f>
        <v>63116.143881650212</v>
      </c>
      <c r="T2646">
        <f t="shared" ca="1" si="83"/>
        <v>4.9780653837658937</v>
      </c>
      <c r="U2646">
        <f ca="1">AVERAGE(T$2:T2646)</f>
        <v>30.268758241116121</v>
      </c>
    </row>
    <row r="2647" spans="1:21" x14ac:dyDescent="0.25">
      <c r="A2647" s="75" t="s">
        <v>6</v>
      </c>
      <c r="B2647">
        <v>0.5</v>
      </c>
      <c r="C2647" s="76" t="s">
        <v>84</v>
      </c>
      <c r="E2647">
        <f t="shared" ca="1" si="82"/>
        <v>0.24466065095350398</v>
      </c>
      <c r="F2647">
        <v>1.3622047244094488</v>
      </c>
      <c r="G2647">
        <f>AVERAGE(F$2:F2647)</f>
        <v>63092.29097852212</v>
      </c>
      <c r="T2647">
        <f t="shared" ca="1" si="83"/>
        <v>3.5280666398684466</v>
      </c>
      <c r="U2647">
        <f ca="1">AVERAGE(T$2:T2647)</f>
        <v>30.258652159634163</v>
      </c>
    </row>
    <row r="2648" spans="1:21" x14ac:dyDescent="0.25">
      <c r="A2648" s="75" t="s">
        <v>6</v>
      </c>
      <c r="B2648">
        <v>9.6423342396988077E-2</v>
      </c>
      <c r="C2648" s="76" t="s">
        <v>85</v>
      </c>
      <c r="E2648">
        <f t="shared" ca="1" si="82"/>
        <v>0.21385646249911916</v>
      </c>
      <c r="F2648">
        <v>0.87804878048780488</v>
      </c>
      <c r="G2648">
        <f>AVERAGE(F$2:F2648)</f>
        <v>63068.455915080587</v>
      </c>
      <c r="T2648">
        <f t="shared" ca="1" si="83"/>
        <v>2.9335228197952059</v>
      </c>
      <c r="U2648">
        <f ca="1">AVERAGE(T$2:T2648)</f>
        <v>30.248329103593424</v>
      </c>
    </row>
    <row r="2649" spans="1:21" x14ac:dyDescent="0.25">
      <c r="A2649" s="75" t="s">
        <v>6</v>
      </c>
      <c r="B2649">
        <v>0.95726495726495731</v>
      </c>
      <c r="C2649" s="76" t="s">
        <v>86</v>
      </c>
      <c r="E2649">
        <f t="shared" ca="1" si="82"/>
        <v>0.82906088801952549</v>
      </c>
      <c r="F2649">
        <v>0.96</v>
      </c>
      <c r="G2649">
        <f>AVERAGE(F$2:F2649)</f>
        <v>63044.638884901178</v>
      </c>
      <c r="T2649">
        <f t="shared" ca="1" si="83"/>
        <v>8.040866570304873</v>
      </c>
      <c r="U2649">
        <f ca="1">AVERAGE(T$2:T2649)</f>
        <v>30.239942599615592</v>
      </c>
    </row>
    <row r="2650" spans="1:21" x14ac:dyDescent="0.25">
      <c r="A2650" s="75" t="s">
        <v>6</v>
      </c>
      <c r="B2650">
        <v>0.85062240663900412</v>
      </c>
      <c r="C2650" s="76" t="s">
        <v>87</v>
      </c>
      <c r="E2650">
        <f t="shared" ca="1" si="82"/>
        <v>0.62900051254195088</v>
      </c>
      <c r="F2650">
        <v>0.78640776699029125</v>
      </c>
      <c r="G2650">
        <f>AVERAGE(F$2:F2650)</f>
        <v>63020.839771093277</v>
      </c>
      <c r="T2650">
        <f t="shared" ca="1" si="83"/>
        <v>16.200396645714665</v>
      </c>
      <c r="U2650">
        <f ca="1">AVERAGE(T$2:T2650)</f>
        <v>30.234642657768138</v>
      </c>
    </row>
    <row r="2651" spans="1:21" x14ac:dyDescent="0.25">
      <c r="A2651" s="75" t="s">
        <v>6</v>
      </c>
      <c r="B2651">
        <v>0.7</v>
      </c>
      <c r="C2651" s="76" t="s">
        <v>88</v>
      </c>
      <c r="E2651">
        <f t="shared" ca="1" si="82"/>
        <v>0.69195974182298259</v>
      </c>
      <c r="F2651">
        <v>0.8571428571428571</v>
      </c>
      <c r="G2651">
        <f>AVERAGE(F$2:F2651)</f>
        <v>62997.05864557319</v>
      </c>
      <c r="T2651">
        <f t="shared" ca="1" si="83"/>
        <v>4.2483424753703174</v>
      </c>
      <c r="U2651">
        <f ca="1">AVERAGE(T$2:T2651)</f>
        <v>30.224836506755913</v>
      </c>
    </row>
    <row r="2652" spans="1:21" x14ac:dyDescent="0.25">
      <c r="A2652" s="75" t="s">
        <v>6</v>
      </c>
      <c r="B2652">
        <v>0.96290571870170016</v>
      </c>
      <c r="C2652" s="76" t="s">
        <v>89</v>
      </c>
      <c r="E2652">
        <f t="shared" ca="1" si="82"/>
        <v>0.15071471074934573</v>
      </c>
      <c r="F2652">
        <v>0.26380368098159512</v>
      </c>
      <c r="G2652">
        <f>AVERAGE(F$2:F2652)</f>
        <v>62973.29523748497</v>
      </c>
      <c r="T2652">
        <f t="shared" ca="1" si="83"/>
        <v>36.606976038159146</v>
      </c>
      <c r="U2652">
        <f ca="1">AVERAGE(T$2:T2652)</f>
        <v>30.227243952825855</v>
      </c>
    </row>
    <row r="2653" spans="1:21" x14ac:dyDescent="0.25">
      <c r="A2653" s="75" t="s">
        <v>6</v>
      </c>
      <c r="B2653">
        <v>0.8735955056179775</v>
      </c>
      <c r="C2653" s="76" t="s">
        <v>90</v>
      </c>
      <c r="E2653">
        <f t="shared" ca="1" si="82"/>
        <v>0.9639432154387001</v>
      </c>
      <c r="F2653">
        <v>1.2727272727272729</v>
      </c>
      <c r="G2653">
        <f>AVERAGE(F$2:F2653)</f>
        <v>62949.550130957738</v>
      </c>
      <c r="T2653">
        <f t="shared" ca="1" si="83"/>
        <v>2.7196435729331059</v>
      </c>
      <c r="U2653">
        <f ca="1">AVERAGE(T$2:T2653)</f>
        <v>30.21687155449256</v>
      </c>
    </row>
    <row r="2654" spans="1:21" x14ac:dyDescent="0.25">
      <c r="A2654" s="75" t="s">
        <v>6</v>
      </c>
      <c r="B2654">
        <v>0.44444444444444442</v>
      </c>
      <c r="C2654" s="76" t="s">
        <v>91</v>
      </c>
      <c r="E2654">
        <f t="shared" ca="1" si="82"/>
        <v>0.86074570655194815</v>
      </c>
      <c r="F2654">
        <v>0.3</v>
      </c>
      <c r="G2654">
        <f>AVERAGE(F$2:F2654)</f>
        <v>62925.822558349013</v>
      </c>
      <c r="T2654">
        <f t="shared" ca="1" si="83"/>
        <v>7.2652420729196541</v>
      </c>
      <c r="U2654">
        <f ca="1">AVERAGE(T$2:T2654)</f>
        <v>30.208220356044922</v>
      </c>
    </row>
    <row r="2655" spans="1:21" x14ac:dyDescent="0.25">
      <c r="A2655" s="75" t="s">
        <v>6</v>
      </c>
      <c r="B2655">
        <v>0.82352941176470584</v>
      </c>
      <c r="C2655" s="76" t="s">
        <v>92</v>
      </c>
      <c r="E2655">
        <f t="shared" ca="1" si="82"/>
        <v>0.39366635295383035</v>
      </c>
      <c r="F2655">
        <v>0.96363636363636362</v>
      </c>
      <c r="G2655">
        <f>AVERAGE(F$2:F2655)</f>
        <v>62902.113116404034</v>
      </c>
      <c r="T2655">
        <f t="shared" ca="1" si="83"/>
        <v>2.3448059735470776</v>
      </c>
      <c r="U2655">
        <f ca="1">AVERAGE(T$2:T2655)</f>
        <v>30.197721707068851</v>
      </c>
    </row>
    <row r="2656" spans="1:21" x14ac:dyDescent="0.25">
      <c r="A2656" s="75" t="s">
        <v>6</v>
      </c>
      <c r="B2656">
        <v>0.11764705882352941</v>
      </c>
      <c r="C2656" s="76" t="s">
        <v>93</v>
      </c>
      <c r="E2656">
        <f t="shared" ca="1" si="82"/>
        <v>0.22886540978308489</v>
      </c>
      <c r="F2656">
        <v>0.44444444444444442</v>
      </c>
      <c r="G2656">
        <f>AVERAGE(F$2:F2656)</f>
        <v>62878.421339126464</v>
      </c>
      <c r="T2656">
        <f t="shared" ca="1" si="83"/>
        <v>3.5145417762337994</v>
      </c>
      <c r="U2656">
        <f ca="1">AVERAGE(T$2:T2656)</f>
        <v>30.187671545136336</v>
      </c>
    </row>
    <row r="2657" spans="1:21" x14ac:dyDescent="0.25">
      <c r="A2657" s="75" t="s">
        <v>6</v>
      </c>
      <c r="B2657">
        <v>0.23076923076923078</v>
      </c>
      <c r="C2657" s="76" t="s">
        <v>94</v>
      </c>
      <c r="E2657">
        <f t="shared" ca="1" si="82"/>
        <v>0.81809078355830367</v>
      </c>
      <c r="F2657">
        <v>0.75000000000000011</v>
      </c>
      <c r="G2657">
        <f>AVERAGE(F$2:F2657)</f>
        <v>62854.747517086129</v>
      </c>
      <c r="T2657">
        <f t="shared" ca="1" si="83"/>
        <v>2.0244722026478539</v>
      </c>
      <c r="U2657">
        <f ca="1">AVERAGE(T$2:T2657)</f>
        <v>30.177067930926064</v>
      </c>
    </row>
    <row r="2658" spans="1:21" x14ac:dyDescent="0.25">
      <c r="B2658">
        <v>0.79133458918997246</v>
      </c>
      <c r="C2658" s="76" t="s">
        <v>81</v>
      </c>
      <c r="E2658">
        <f t="shared" ca="1" si="82"/>
        <v>0.89583467310385612</v>
      </c>
      <c r="F2658">
        <v>8.1081081081081086E-2</v>
      </c>
      <c r="G2658">
        <f>AVERAGE(F$2:F2658)</f>
        <v>62831.091263252485</v>
      </c>
      <c r="T2658">
        <f t="shared" ca="1" si="83"/>
        <v>2.1899994065817663</v>
      </c>
      <c r="U2658">
        <f ca="1">AVERAGE(T$2:T2658)</f>
        <v>30.166534596893566</v>
      </c>
    </row>
    <row r="2659" spans="1:21" x14ac:dyDescent="0.25">
      <c r="A2659" s="75" t="s">
        <v>7</v>
      </c>
      <c r="B2659">
        <v>11.521739130434783</v>
      </c>
      <c r="C2659" s="76" t="s">
        <v>82</v>
      </c>
      <c r="E2659">
        <f t="shared" ca="1" si="82"/>
        <v>0.15999995551444279</v>
      </c>
      <c r="F2659">
        <v>0.60461285008237231</v>
      </c>
      <c r="G2659">
        <f>AVERAGE(F$2:F2659)</f>
        <v>62807.453006423893</v>
      </c>
      <c r="T2659">
        <f t="shared" ca="1" si="83"/>
        <v>2.0528444597364315</v>
      </c>
      <c r="U2659">
        <f ca="1">AVERAGE(T$2:T2659)</f>
        <v>30.155957587812615</v>
      </c>
    </row>
    <row r="2660" spans="1:21" x14ac:dyDescent="0.25">
      <c r="A2660" s="75" t="s">
        <v>7</v>
      </c>
      <c r="B2660">
        <v>3</v>
      </c>
      <c r="C2660" s="76" t="s">
        <v>83</v>
      </c>
      <c r="E2660">
        <f t="shared" ca="1" si="82"/>
        <v>8.4329267558607146E-2</v>
      </c>
      <c r="F2660">
        <v>0.13154172560113153</v>
      </c>
      <c r="G2660">
        <f>AVERAGE(F$2:F2660)</f>
        <v>62783.832351491699</v>
      </c>
      <c r="T2660">
        <f t="shared" ca="1" si="83"/>
        <v>8.0400792527971223</v>
      </c>
      <c r="U2660">
        <f ca="1">AVERAGE(T$2:T2660)</f>
        <v>30.147640221007418</v>
      </c>
    </row>
    <row r="2661" spans="1:21" x14ac:dyDescent="0.25">
      <c r="A2661" s="75" t="s">
        <v>7</v>
      </c>
      <c r="B2661">
        <v>0.5</v>
      </c>
      <c r="C2661" s="76" t="s">
        <v>84</v>
      </c>
      <c r="E2661">
        <f t="shared" ca="1" si="82"/>
        <v>0.52653295816449763</v>
      </c>
      <c r="F2661">
        <v>6.0606060606060608E-2</v>
      </c>
      <c r="G2661">
        <f>AVERAGE(F$2:F2661)</f>
        <v>62760.229429782892</v>
      </c>
      <c r="T2661">
        <f t="shared" ca="1" si="83"/>
        <v>2.6123136707213561</v>
      </c>
      <c r="U2661">
        <f ca="1">AVERAGE(T$2:T2661)</f>
        <v>30.137288594484755</v>
      </c>
    </row>
    <row r="2662" spans="1:21" x14ac:dyDescent="0.25">
      <c r="A2662" s="75" t="s">
        <v>7</v>
      </c>
      <c r="B2662">
        <v>0.92470194519974902</v>
      </c>
      <c r="C2662" s="76" t="s">
        <v>85</v>
      </c>
      <c r="E2662">
        <f t="shared" ca="1" si="82"/>
        <v>0.37845459207812571</v>
      </c>
      <c r="F2662">
        <v>0.15411943833530706</v>
      </c>
      <c r="G2662">
        <f>AVERAGE(F$2:F2662)</f>
        <v>62736.644283104819</v>
      </c>
      <c r="T2662">
        <f t="shared" ca="1" si="83"/>
        <v>3.0438779467197135</v>
      </c>
      <c r="U2662">
        <f ca="1">AVERAGE(T$2:T2662)</f>
        <v>30.127106929453653</v>
      </c>
    </row>
    <row r="2663" spans="1:21" x14ac:dyDescent="0.25">
      <c r="A2663" s="75" t="s">
        <v>7</v>
      </c>
      <c r="B2663">
        <v>0.9358974358974359</v>
      </c>
      <c r="C2663" s="76" t="s">
        <v>86</v>
      </c>
      <c r="E2663">
        <f t="shared" ca="1" si="82"/>
        <v>0.8583663044813622</v>
      </c>
      <c r="F2663">
        <v>1.503597122302158</v>
      </c>
      <c r="G2663">
        <f>AVERAGE(F$2:F2663)</f>
        <v>62713.077363237804</v>
      </c>
      <c r="T2663">
        <f t="shared" ca="1" si="83"/>
        <v>3.2817873071041008</v>
      </c>
      <c r="U2663">
        <f ca="1">AVERAGE(T$2:T2663)</f>
        <v>30.11702228647005</v>
      </c>
    </row>
    <row r="2664" spans="1:21" x14ac:dyDescent="0.25">
      <c r="A2664" s="75" t="s">
        <v>7</v>
      </c>
      <c r="B2664">
        <v>0.19502074688796681</v>
      </c>
      <c r="C2664" s="76" t="s">
        <v>87</v>
      </c>
      <c r="E2664">
        <f t="shared" ca="1" si="82"/>
        <v>4.0278915047410324E-2</v>
      </c>
      <c r="F2664">
        <v>1.3337765957446808</v>
      </c>
      <c r="G2664">
        <f>AVERAGE(F$2:F2664)</f>
        <v>62689.528079127165</v>
      </c>
      <c r="T2664">
        <f t="shared" ca="1" si="83"/>
        <v>10.490396988181315</v>
      </c>
      <c r="U2664">
        <f ca="1">AVERAGE(T$2:T2664)</f>
        <v>30.109652168070394</v>
      </c>
    </row>
    <row r="2665" spans="1:21" x14ac:dyDescent="0.25">
      <c r="A2665" s="75" t="s">
        <v>7</v>
      </c>
      <c r="B2665">
        <v>0.8</v>
      </c>
      <c r="C2665" s="76" t="s">
        <v>88</v>
      </c>
      <c r="E2665">
        <f t="shared" ca="1" si="82"/>
        <v>0.1904818395383987</v>
      </c>
      <c r="F2665">
        <v>0.72222222222222221</v>
      </c>
      <c r="G2665">
        <f>AVERAGE(F$2:F2665)</f>
        <v>62665.996245096787</v>
      </c>
      <c r="T2665">
        <f t="shared" ca="1" si="83"/>
        <v>2.8883211366089925</v>
      </c>
      <c r="U2665">
        <f ca="1">AVERAGE(T$2:T2665)</f>
        <v>30.099433950716239</v>
      </c>
    </row>
    <row r="2666" spans="1:21" x14ac:dyDescent="0.25">
      <c r="A2666" s="75" t="s">
        <v>7</v>
      </c>
      <c r="B2666">
        <v>0.88871715610510049</v>
      </c>
      <c r="C2666" s="76" t="s">
        <v>89</v>
      </c>
      <c r="E2666">
        <f t="shared" ca="1" si="82"/>
        <v>0.294681245820413</v>
      </c>
      <c r="F2666">
        <v>6.384615384615385</v>
      </c>
      <c r="G2666">
        <f>AVERAGE(F$2:F2666)</f>
        <v>62642.484195704776</v>
      </c>
      <c r="T2666">
        <f t="shared" ca="1" si="83"/>
        <v>17.254161225210119</v>
      </c>
      <c r="U2666">
        <f ca="1">AVERAGE(T$2:T2666)</f>
        <v>30.094613960950571</v>
      </c>
    </row>
    <row r="2667" spans="1:21" x14ac:dyDescent="0.25">
      <c r="A2667" s="75" t="s">
        <v>7</v>
      </c>
      <c r="B2667">
        <v>0.6629213483146067</v>
      </c>
      <c r="C2667" s="76" t="s">
        <v>90</v>
      </c>
      <c r="E2667">
        <f t="shared" ca="1" si="82"/>
        <v>0.88442010205597921</v>
      </c>
      <c r="F2667">
        <v>0.77777777777777779</v>
      </c>
      <c r="G2667">
        <f>AVERAGE(F$2:F2667)</f>
        <v>62618.987681669554</v>
      </c>
      <c r="T2667">
        <f t="shared" ca="1" si="83"/>
        <v>2.5208658367278578</v>
      </c>
      <c r="U2667">
        <f ca="1">AVERAGE(T$2:T2667)</f>
        <v>30.08427121971868</v>
      </c>
    </row>
    <row r="2668" spans="1:21" x14ac:dyDescent="0.25">
      <c r="A2668" s="75" t="s">
        <v>7</v>
      </c>
      <c r="B2668">
        <v>0.55555555555555558</v>
      </c>
      <c r="C2668" s="76" t="s">
        <v>91</v>
      </c>
      <c r="E2668">
        <f t="shared" ca="1" si="82"/>
        <v>0.37060647892940002</v>
      </c>
      <c r="F2668">
        <v>10.599297012302284</v>
      </c>
      <c r="G2668">
        <f>AVERAGE(F$2:F2668)</f>
        <v>62595.512470426715</v>
      </c>
      <c r="T2668">
        <f t="shared" ca="1" si="83"/>
        <v>24.427115101058813</v>
      </c>
      <c r="U2668">
        <f ca="1">AVERAGE(T$2:T2668)</f>
        <v>30.082150051320234</v>
      </c>
    </row>
    <row r="2669" spans="1:21" x14ac:dyDescent="0.25">
      <c r="A2669" s="75" t="s">
        <v>7</v>
      </c>
      <c r="B2669">
        <v>0.6470588235294118</v>
      </c>
      <c r="C2669" s="76" t="s">
        <v>92</v>
      </c>
      <c r="E2669">
        <f t="shared" ca="1" si="82"/>
        <v>4.0621973380674858E-2</v>
      </c>
      <c r="F2669">
        <v>0.36986301369863017</v>
      </c>
      <c r="G2669">
        <f>AVERAGE(F$2:F2669)</f>
        <v>62572.051022672807</v>
      </c>
      <c r="T2669">
        <f t="shared" ca="1" si="83"/>
        <v>9.2370424500142025</v>
      </c>
      <c r="U2669">
        <f ca="1">AVERAGE(T$2:T2669)</f>
        <v>30.074337042474166</v>
      </c>
    </row>
    <row r="2670" spans="1:21" x14ac:dyDescent="0.25">
      <c r="A2670" s="75" t="s">
        <v>7</v>
      </c>
      <c r="B2670">
        <v>0.33823529411764708</v>
      </c>
      <c r="C2670" s="76" t="s">
        <v>93</v>
      </c>
      <c r="E2670">
        <f t="shared" ca="1" si="82"/>
        <v>0.29933374446309657</v>
      </c>
      <c r="F2670">
        <v>0.17431192660550462</v>
      </c>
      <c r="G2670">
        <f>AVERAGE(F$2:F2670)</f>
        <v>62548.607082354058</v>
      </c>
      <c r="T2670">
        <f t="shared" ca="1" si="83"/>
        <v>11.208921689465793</v>
      </c>
      <c r="U2670">
        <f ca="1">AVERAGE(T$2:T2670)</f>
        <v>30.067268696519498</v>
      </c>
    </row>
    <row r="2671" spans="1:21" x14ac:dyDescent="0.25">
      <c r="A2671" s="75" t="s">
        <v>7</v>
      </c>
      <c r="B2671">
        <v>0.38461538461538464</v>
      </c>
      <c r="C2671" s="76" t="s">
        <v>94</v>
      </c>
      <c r="E2671">
        <f t="shared" ca="1" si="82"/>
        <v>0.80125169853156342</v>
      </c>
      <c r="F2671">
        <v>0.375</v>
      </c>
      <c r="G2671">
        <f>AVERAGE(F$2:F2671)</f>
        <v>62525.180778203365</v>
      </c>
      <c r="T2671">
        <f t="shared" ca="1" si="83"/>
        <v>2.1496223010959081</v>
      </c>
      <c r="U2671">
        <f ca="1">AVERAGE(T$2:T2671)</f>
        <v>30.056812649180387</v>
      </c>
    </row>
    <row r="2672" spans="1:21" x14ac:dyDescent="0.25">
      <c r="B2672">
        <v>0.34792059121866398</v>
      </c>
      <c r="C2672" s="76" t="s">
        <v>81</v>
      </c>
      <c r="E2672">
        <f t="shared" ca="1" si="82"/>
        <v>0.26001087864095884</v>
      </c>
      <c r="F2672">
        <v>2.6119402985074626E-2</v>
      </c>
      <c r="G2672">
        <f>AVERAGE(F$2:F2672)</f>
        <v>62501.77188465833</v>
      </c>
      <c r="T2672">
        <f t="shared" ca="1" si="83"/>
        <v>13.610909952347583</v>
      </c>
      <c r="U2672">
        <f ca="1">AVERAGE(T$2:T2672)</f>
        <v>30.050655441132154</v>
      </c>
    </row>
    <row r="2673" spans="1:21" x14ac:dyDescent="0.25">
      <c r="A2673" s="75" t="s">
        <v>8</v>
      </c>
      <c r="B2673">
        <v>32.913043478260867</v>
      </c>
      <c r="C2673" s="76" t="s">
        <v>82</v>
      </c>
      <c r="E2673">
        <f t="shared" ca="1" si="82"/>
        <v>2.154470735571401E-4</v>
      </c>
      <c r="F2673">
        <v>0.31873479318734782</v>
      </c>
      <c r="G2673">
        <f>AVERAGE(F$2:F2673)</f>
        <v>62478.380622251942</v>
      </c>
      <c r="T2673">
        <f t="shared" ca="1" si="83"/>
        <v>5.9100280830853711</v>
      </c>
      <c r="U2673">
        <f ca="1">AVERAGE(T$2:T2673)</f>
        <v>30.041620775204741</v>
      </c>
    </row>
    <row r="2674" spans="1:21" x14ac:dyDescent="0.25">
      <c r="A2674" s="75" t="s">
        <v>8</v>
      </c>
      <c r="B2674">
        <v>0.33333333333333331</v>
      </c>
      <c r="C2674" s="76" t="s">
        <v>83</v>
      </c>
      <c r="E2674">
        <f t="shared" ca="1" si="82"/>
        <v>0.51695253248127981</v>
      </c>
      <c r="F2674">
        <v>0.9916666666666667</v>
      </c>
      <c r="G2674">
        <f>AVERAGE(F$2:F2674)</f>
        <v>62455.007113476939</v>
      </c>
      <c r="T2674">
        <f t="shared" ca="1" si="83"/>
        <v>2.5673943306847091</v>
      </c>
      <c r="U2674">
        <f ca="1">AVERAGE(T$2:T2674)</f>
        <v>30.031342351544243</v>
      </c>
    </row>
    <row r="2675" spans="1:21" x14ac:dyDescent="0.25">
      <c r="A2675" s="75" t="s">
        <v>8</v>
      </c>
      <c r="B2675">
        <v>0</v>
      </c>
      <c r="C2675" s="76" t="s">
        <v>84</v>
      </c>
      <c r="E2675">
        <f t="shared" ca="1" si="82"/>
        <v>0.56067987238310912</v>
      </c>
      <c r="F2675">
        <v>2.166666666666667</v>
      </c>
      <c r="G2675">
        <f>AVERAGE(F$2:F2675)</f>
        <v>62431.651526174464</v>
      </c>
      <c r="T2675">
        <f t="shared" ca="1" si="83"/>
        <v>3.0423982767898439</v>
      </c>
      <c r="U2675">
        <f ca="1">AVERAGE(T$2:T2675)</f>
        <v>30.021249253535736</v>
      </c>
    </row>
    <row r="2676" spans="1:21" x14ac:dyDescent="0.25">
      <c r="A2676" s="75" t="s">
        <v>8</v>
      </c>
      <c r="B2676">
        <v>0.92470194519974902</v>
      </c>
      <c r="C2676" s="76" t="s">
        <v>85</v>
      </c>
      <c r="E2676">
        <f t="shared" ca="1" si="82"/>
        <v>0.27588534918450636</v>
      </c>
      <c r="F2676">
        <v>0.73333333333333328</v>
      </c>
      <c r="G2676">
        <f>AVERAGE(F$2:F2676)</f>
        <v>62408.312865167791</v>
      </c>
      <c r="T2676">
        <f t="shared" ca="1" si="83"/>
        <v>2.8104968662861656</v>
      </c>
      <c r="U2676">
        <f ca="1">AVERAGE(T$2:T2676)</f>
        <v>30.011077009652649</v>
      </c>
    </row>
    <row r="2677" spans="1:21" x14ac:dyDescent="0.25">
      <c r="A2677" s="75" t="s">
        <v>8</v>
      </c>
      <c r="B2677">
        <v>0.99465811965811968</v>
      </c>
      <c r="C2677" s="76" t="s">
        <v>86</v>
      </c>
      <c r="E2677">
        <f t="shared" ca="1" si="82"/>
        <v>0.36798365173903125</v>
      </c>
      <c r="F2677">
        <v>0.22222222222222221</v>
      </c>
      <c r="G2677">
        <f>AVERAGE(F$2:F2677)</f>
        <v>62384.991456108386</v>
      </c>
      <c r="T2677">
        <f t="shared" ca="1" si="83"/>
        <v>2.4407960790254015</v>
      </c>
      <c r="U2677">
        <f ca="1">AVERAGE(T$2:T2677)</f>
        <v>30.000774214088143</v>
      </c>
    </row>
    <row r="2678" spans="1:21" x14ac:dyDescent="0.25">
      <c r="A2678" s="75" t="s">
        <v>8</v>
      </c>
      <c r="B2678">
        <v>0.40248962655601661</v>
      </c>
      <c r="C2678" s="76" t="s">
        <v>87</v>
      </c>
      <c r="E2678">
        <f t="shared" ca="1" si="82"/>
        <v>0.83629389705089063</v>
      </c>
      <c r="F2678">
        <v>0.85</v>
      </c>
      <c r="G2678">
        <f>AVERAGE(F$2:F2678)</f>
        <v>62361.687705097509</v>
      </c>
      <c r="T2678">
        <f t="shared" ca="1" si="83"/>
        <v>2.5242420724008219</v>
      </c>
      <c r="U2678">
        <f ca="1">AVERAGE(T$2:T2678)</f>
        <v>29.990510287251499</v>
      </c>
    </row>
    <row r="2679" spans="1:21" x14ac:dyDescent="0.25">
      <c r="A2679" s="75" t="s">
        <v>8</v>
      </c>
      <c r="B2679">
        <v>0.5</v>
      </c>
      <c r="C2679" s="76" t="s">
        <v>88</v>
      </c>
      <c r="E2679">
        <f t="shared" ca="1" si="82"/>
        <v>0.90889838741509954</v>
      </c>
      <c r="F2679">
        <v>0.5</v>
      </c>
      <c r="G2679">
        <f>AVERAGE(F$2:F2679)</f>
        <v>62338.401227238995</v>
      </c>
      <c r="T2679">
        <f t="shared" ca="1" si="83"/>
        <v>417.83992304551657</v>
      </c>
      <c r="U2679">
        <f ca="1">AVERAGE(T$2:T2679)</f>
        <v>30.135338297990206</v>
      </c>
    </row>
    <row r="2680" spans="1:21" x14ac:dyDescent="0.25">
      <c r="A2680" s="75" t="s">
        <v>8</v>
      </c>
      <c r="B2680">
        <v>0.87944358578052551</v>
      </c>
      <c r="C2680" s="76" t="s">
        <v>89</v>
      </c>
      <c r="E2680">
        <f t="shared" ca="1" si="82"/>
        <v>1.4392093929997851E-2</v>
      </c>
      <c r="F2680">
        <v>1.5</v>
      </c>
      <c r="G2680">
        <f>AVERAGE(F$2:F2680)</f>
        <v>62315.132507109382</v>
      </c>
      <c r="T2680">
        <f t="shared" ca="1" si="83"/>
        <v>6.517852347147489</v>
      </c>
      <c r="U2680">
        <f ca="1">AVERAGE(T$2:T2680)</f>
        <v>30.126522513760698</v>
      </c>
    </row>
    <row r="2681" spans="1:21" x14ac:dyDescent="0.25">
      <c r="A2681" s="75" t="s">
        <v>8</v>
      </c>
      <c r="B2681">
        <v>0.9578651685393258</v>
      </c>
      <c r="C2681" s="76" t="s">
        <v>90</v>
      </c>
      <c r="E2681">
        <f t="shared" ca="1" si="82"/>
        <v>0.55341135675886188</v>
      </c>
      <c r="F2681">
        <v>84.714285714285708</v>
      </c>
      <c r="G2681">
        <f>AVERAGE(F$2:F2681)</f>
        <v>62291.912201802887</v>
      </c>
      <c r="T2681">
        <f t="shared" ca="1" si="83"/>
        <v>6.3444873330016689</v>
      </c>
      <c r="U2681">
        <f ca="1">AVERAGE(T$2:T2681)</f>
        <v>30.117648620036533</v>
      </c>
    </row>
    <row r="2682" spans="1:21" x14ac:dyDescent="0.25">
      <c r="A2682" s="75" t="s">
        <v>8</v>
      </c>
      <c r="B2682">
        <v>0.72222222222222221</v>
      </c>
      <c r="C2682" s="76" t="s">
        <v>91</v>
      </c>
      <c r="E2682">
        <f t="shared" ca="1" si="82"/>
        <v>0.19831617906303056</v>
      </c>
      <c r="F2682">
        <v>24</v>
      </c>
      <c r="G2682">
        <f>AVERAGE(F$2:F2682)</f>
        <v>62268.686572484796</v>
      </c>
      <c r="T2682">
        <f t="shared" ca="1" si="83"/>
        <v>16.539270989094149</v>
      </c>
      <c r="U2682">
        <f ca="1">AVERAGE(T$2:T2682)</f>
        <v>30.112583951020888</v>
      </c>
    </row>
    <row r="2683" spans="1:21" x14ac:dyDescent="0.25">
      <c r="A2683" s="75" t="s">
        <v>8</v>
      </c>
      <c r="B2683">
        <v>0.47058823529411764</v>
      </c>
      <c r="C2683" s="76" t="s">
        <v>92</v>
      </c>
      <c r="E2683">
        <f t="shared" ca="1" si="82"/>
        <v>0.28619120923515118</v>
      </c>
      <c r="F2683">
        <v>0.91176470588235292</v>
      </c>
      <c r="G2683">
        <f>AVERAGE(F$2:F2683)</f>
        <v>62245.469654211949</v>
      </c>
      <c r="T2683">
        <f t="shared" ca="1" si="83"/>
        <v>4.8738077172830359</v>
      </c>
      <c r="U2683">
        <f ca="1">AVERAGE(T$2:T2683)</f>
        <v>30.103173519912115</v>
      </c>
    </row>
    <row r="2684" spans="1:21" x14ac:dyDescent="0.25">
      <c r="A2684" s="75" t="s">
        <v>8</v>
      </c>
      <c r="B2684">
        <v>0.88970588235294112</v>
      </c>
      <c r="C2684" s="76" t="s">
        <v>93</v>
      </c>
      <c r="E2684">
        <f t="shared" ca="1" si="82"/>
        <v>7.2546841862505373E-2</v>
      </c>
      <c r="F2684">
        <v>0.10714285714285708</v>
      </c>
      <c r="G2684">
        <f>AVERAGE(F$2:F2684)</f>
        <v>62222.269742728036</v>
      </c>
      <c r="T2684">
        <f t="shared" ca="1" si="83"/>
        <v>2.4863606833684599</v>
      </c>
      <c r="U2684">
        <f ca="1">AVERAGE(T$2:T2684)</f>
        <v>30.092880261307364</v>
      </c>
    </row>
    <row r="2685" spans="1:21" x14ac:dyDescent="0.25">
      <c r="A2685" s="75" t="s">
        <v>8</v>
      </c>
      <c r="B2685">
        <v>0.23076923076923078</v>
      </c>
      <c r="C2685" s="76" t="s">
        <v>94</v>
      </c>
      <c r="E2685">
        <f t="shared" ca="1" si="82"/>
        <v>0.49109197030487817</v>
      </c>
      <c r="F2685">
        <v>1346.6923076923076</v>
      </c>
      <c r="G2685">
        <f>AVERAGE(F$2:F2685)</f>
        <v>62199.588827141204</v>
      </c>
      <c r="T2685">
        <f t="shared" ca="1" si="83"/>
        <v>8.6505215129025732</v>
      </c>
      <c r="U2685">
        <f ca="1">AVERAGE(T$2:T2685)</f>
        <v>30.084891304992755</v>
      </c>
    </row>
    <row r="2686" spans="1:21" x14ac:dyDescent="0.25">
      <c r="B2686">
        <v>0.79133458918997246</v>
      </c>
      <c r="C2686" s="76" t="s">
        <v>81</v>
      </c>
      <c r="E2686">
        <f t="shared" ca="1" si="82"/>
        <v>0.83344830638642053</v>
      </c>
      <c r="F2686">
        <v>44.045045045045043</v>
      </c>
      <c r="G2686">
        <f>AVERAGE(F$2:F2686)</f>
        <v>62176.439648823856</v>
      </c>
      <c r="T2686">
        <f t="shared" ca="1" si="83"/>
        <v>8.4582066051999547</v>
      </c>
      <c r="U2686">
        <f ca="1">AVERAGE(T$2:T2686)</f>
        <v>30.076836673819646</v>
      </c>
    </row>
    <row r="2687" spans="1:21" x14ac:dyDescent="0.25">
      <c r="A2687" s="75" t="s">
        <v>9</v>
      </c>
      <c r="B2687">
        <v>5.2608695652173916</v>
      </c>
      <c r="C2687" s="76" t="s">
        <v>82</v>
      </c>
      <c r="E2687">
        <f t="shared" ca="1" si="82"/>
        <v>0.68583612246695347</v>
      </c>
      <c r="F2687">
        <v>0.5625</v>
      </c>
      <c r="G2687">
        <f>AVERAGE(F$2:F2687)</f>
        <v>62153.29151883546</v>
      </c>
      <c r="T2687">
        <f t="shared" ca="1" si="83"/>
        <v>2.1564637693681274</v>
      </c>
      <c r="U2687">
        <f ca="1">AVERAGE(T$2:T2687)</f>
        <v>30.066441896118807</v>
      </c>
    </row>
    <row r="2688" spans="1:21" x14ac:dyDescent="0.25">
      <c r="A2688" s="75" t="s">
        <v>9</v>
      </c>
      <c r="B2688">
        <v>1.6666666666666667</v>
      </c>
      <c r="C2688" s="76" t="s">
        <v>83</v>
      </c>
      <c r="E2688">
        <f t="shared" ca="1" si="82"/>
        <v>0.25855800691780462</v>
      </c>
      <c r="F2688">
        <v>0.16782246879334259</v>
      </c>
      <c r="G2688">
        <f>AVERAGE(F$2:F2688)</f>
        <v>62130.160471683856</v>
      </c>
      <c r="T2688">
        <f t="shared" ca="1" si="83"/>
        <v>4.980573086281642</v>
      </c>
      <c r="U2688">
        <f ca="1">AVERAGE(T$2:T2688)</f>
        <v>30.057105882419577</v>
      </c>
    </row>
    <row r="2689" spans="1:21" x14ac:dyDescent="0.25">
      <c r="A2689" s="75" t="s">
        <v>9</v>
      </c>
      <c r="B2689">
        <v>0.625</v>
      </c>
      <c r="C2689" s="76" t="s">
        <v>84</v>
      </c>
      <c r="E2689">
        <f t="shared" ca="1" si="82"/>
        <v>0.317021429296929</v>
      </c>
      <c r="F2689">
        <v>21.727272727272727</v>
      </c>
      <c r="G2689">
        <f>AVERAGE(F$2:F2689)</f>
        <v>62107.054655761625</v>
      </c>
      <c r="T2689">
        <f t="shared" ca="1" si="83"/>
        <v>2.1278470933509506</v>
      </c>
      <c r="U2689">
        <f ca="1">AVERAGE(T$2:T2689)</f>
        <v>30.046715533167692</v>
      </c>
    </row>
    <row r="2690" spans="1:21" x14ac:dyDescent="0.25">
      <c r="A2690" s="75" t="s">
        <v>9</v>
      </c>
      <c r="B2690">
        <v>0.99372516209997908</v>
      </c>
      <c r="C2690" s="76" t="s">
        <v>85</v>
      </c>
      <c r="E2690">
        <f t="shared" ref="E2690:E2753" ca="1" si="84">RAND()</f>
        <v>0.60206803003380771</v>
      </c>
      <c r="F2690">
        <v>0.22222222222222221</v>
      </c>
      <c r="G2690">
        <f>AVERAGE(F$2:F2690)</f>
        <v>62083.958027857734</v>
      </c>
      <c r="T2690">
        <f t="shared" ca="1" si="83"/>
        <v>2.9286176185992949</v>
      </c>
      <c r="U2690">
        <f ca="1">AVERAGE(T$2:T2690)</f>
        <v>30.036630706869971</v>
      </c>
    </row>
    <row r="2691" spans="1:21" x14ac:dyDescent="0.25">
      <c r="A2691" s="75" t="s">
        <v>9</v>
      </c>
      <c r="B2691">
        <v>0.98931623931623935</v>
      </c>
      <c r="C2691" s="76" t="s">
        <v>86</v>
      </c>
      <c r="E2691">
        <f t="shared" ca="1" si="84"/>
        <v>0.14558268388402351</v>
      </c>
      <c r="F2691">
        <v>3.9385206532180611E-2</v>
      </c>
      <c r="G2691">
        <f>AVERAGE(F$2:F2691)</f>
        <v>62060.878504198758</v>
      </c>
      <c r="T2691">
        <f t="shared" ref="T2691:T2754" ca="1" si="85">2*RAND()^-1</f>
        <v>26.501189044851685</v>
      </c>
      <c r="U2691">
        <f ca="1">AVERAGE(T$2:T2691)</f>
        <v>30.035316416289294</v>
      </c>
    </row>
    <row r="2692" spans="1:21" x14ac:dyDescent="0.25">
      <c r="A2692" s="75" t="s">
        <v>9</v>
      </c>
      <c r="B2692">
        <v>0.70124481327800825</v>
      </c>
      <c r="C2692" s="76" t="s">
        <v>87</v>
      </c>
      <c r="E2692">
        <f t="shared" ca="1" si="84"/>
        <v>0.62961333914278661</v>
      </c>
      <c r="F2692">
        <v>2.9138943248532287</v>
      </c>
      <c r="G2692">
        <f>AVERAGE(F$2:F2692)</f>
        <v>62037.817201853948</v>
      </c>
      <c r="T2692">
        <f t="shared" ca="1" si="85"/>
        <v>2.3197786876541682</v>
      </c>
      <c r="U2692">
        <f ca="1">AVERAGE(T$2:T2692)</f>
        <v>30.025017071165312</v>
      </c>
    </row>
    <row r="2693" spans="1:21" x14ac:dyDescent="0.25">
      <c r="A2693" s="75" t="s">
        <v>9</v>
      </c>
      <c r="B2693">
        <v>0.6</v>
      </c>
      <c r="C2693" s="76" t="s">
        <v>88</v>
      </c>
      <c r="E2693">
        <f t="shared" ca="1" si="84"/>
        <v>0.71624423142258498</v>
      </c>
      <c r="F2693">
        <v>0.67213114754098358</v>
      </c>
      <c r="G2693">
        <f>AVERAGE(F$2:F2693)</f>
        <v>62014.772199970328</v>
      </c>
      <c r="T2693">
        <f t="shared" ca="1" si="85"/>
        <v>54.610700708247485</v>
      </c>
      <c r="U2693">
        <f ca="1">AVERAGE(T$2:T2693)</f>
        <v>30.034149940272698</v>
      </c>
    </row>
    <row r="2694" spans="1:21" x14ac:dyDescent="0.25">
      <c r="A2694" s="75" t="s">
        <v>9</v>
      </c>
      <c r="B2694">
        <v>0.99072642967542501</v>
      </c>
      <c r="C2694" s="76" t="s">
        <v>89</v>
      </c>
      <c r="E2694">
        <f t="shared" ca="1" si="84"/>
        <v>0.34763372810811777</v>
      </c>
      <c r="F2694">
        <v>0.30434782608695654</v>
      </c>
      <c r="G2694">
        <f>AVERAGE(F$2:F2694)</f>
        <v>61991.744176259912</v>
      </c>
      <c r="T2694">
        <f t="shared" ca="1" si="85"/>
        <v>2.1004145475790663</v>
      </c>
      <c r="U2694">
        <f ca="1">AVERAGE(T$2:T2694)</f>
        <v>30.023777220112024</v>
      </c>
    </row>
    <row r="2695" spans="1:21" x14ac:dyDescent="0.25">
      <c r="A2695" s="75" t="s">
        <v>9</v>
      </c>
      <c r="B2695">
        <v>0.9157303370786517</v>
      </c>
      <c r="C2695" s="76" t="s">
        <v>90</v>
      </c>
      <c r="E2695">
        <f t="shared" ca="1" si="84"/>
        <v>1.5885954741789665E-2</v>
      </c>
      <c r="F2695">
        <v>8.1081081081081086E-2</v>
      </c>
      <c r="G2695">
        <f>AVERAGE(F$2:F2695)</f>
        <v>61968.733165459926</v>
      </c>
      <c r="T2695">
        <f t="shared" ca="1" si="85"/>
        <v>11.343516820659762</v>
      </c>
      <c r="U2695">
        <f ca="1">AVERAGE(T$2:T2695)</f>
        <v>30.016843196207255</v>
      </c>
    </row>
    <row r="2696" spans="1:21" x14ac:dyDescent="0.25">
      <c r="A2696" s="75" t="s">
        <v>9</v>
      </c>
      <c r="B2696">
        <v>0.83333333333333337</v>
      </c>
      <c r="C2696" s="76" t="s">
        <v>91</v>
      </c>
      <c r="E2696">
        <f t="shared" ca="1" si="84"/>
        <v>0.81647973604803004</v>
      </c>
      <c r="F2696">
        <v>0.625</v>
      </c>
      <c r="G2696">
        <f>AVERAGE(F$2:F2696)</f>
        <v>61945.739433302057</v>
      </c>
      <c r="T2696">
        <f t="shared" ca="1" si="85"/>
        <v>4.9682577053616184</v>
      </c>
      <c r="U2696">
        <f ca="1">AVERAGE(T$2:T2696)</f>
        <v>30.007548730347942</v>
      </c>
    </row>
    <row r="2697" spans="1:21" x14ac:dyDescent="0.25">
      <c r="A2697" s="75" t="s">
        <v>9</v>
      </c>
      <c r="B2697">
        <v>0.82352941176470584</v>
      </c>
      <c r="C2697" s="76" t="s">
        <v>92</v>
      </c>
      <c r="E2697">
        <f t="shared" ca="1" si="84"/>
        <v>0.30931196353863044</v>
      </c>
      <c r="F2697">
        <v>0.66417910447761197</v>
      </c>
      <c r="G2697">
        <f>AVERAGE(F$2:F2697)</f>
        <v>61922.762773341303</v>
      </c>
      <c r="T2697">
        <f t="shared" ca="1" si="85"/>
        <v>5.7004169944773864</v>
      </c>
      <c r="U2697">
        <f ca="1">AVERAGE(T$2:T2697)</f>
        <v>29.99853273192959</v>
      </c>
    </row>
    <row r="2698" spans="1:21" x14ac:dyDescent="0.25">
      <c r="A2698" s="75" t="s">
        <v>9</v>
      </c>
      <c r="B2698">
        <v>0.77941176470588236</v>
      </c>
      <c r="C2698" s="76" t="s">
        <v>93</v>
      </c>
      <c r="E2698">
        <f t="shared" ca="1" si="84"/>
        <v>0.6817995171009823</v>
      </c>
      <c r="F2698">
        <v>0.43333333333333335</v>
      </c>
      <c r="G2698">
        <f>AVERAGE(F$2:F2698)</f>
        <v>61899.803066466993</v>
      </c>
      <c r="T2698">
        <f t="shared" ca="1" si="85"/>
        <v>39.120453018505991</v>
      </c>
      <c r="U2698">
        <f ca="1">AVERAGE(T$2:T2698)</f>
        <v>30.001914978976892</v>
      </c>
    </row>
    <row r="2699" spans="1:21" x14ac:dyDescent="0.25">
      <c r="A2699" s="75" t="s">
        <v>9</v>
      </c>
      <c r="B2699">
        <v>0.76923076923076927</v>
      </c>
      <c r="C2699" s="76" t="s">
        <v>94</v>
      </c>
      <c r="E2699">
        <f t="shared" ca="1" si="84"/>
        <v>0.65654624669800588</v>
      </c>
      <c r="F2699">
        <v>21.5</v>
      </c>
      <c r="G2699">
        <f>AVERAGE(F$2:F2699)</f>
        <v>61876.868187643253</v>
      </c>
      <c r="T2699">
        <f t="shared" ca="1" si="85"/>
        <v>11.702851340081182</v>
      </c>
      <c r="U2699">
        <f ca="1">AVERAGE(T$2:T2699)</f>
        <v>29.995132523958773</v>
      </c>
    </row>
    <row r="2700" spans="1:21" x14ac:dyDescent="0.25">
      <c r="B2700">
        <v>0.79133458918997246</v>
      </c>
      <c r="C2700" s="76" t="s">
        <v>81</v>
      </c>
      <c r="E2700">
        <f t="shared" ca="1" si="84"/>
        <v>0.23222580168199469</v>
      </c>
      <c r="F2700">
        <v>0.44444444444444442</v>
      </c>
      <c r="G2700">
        <f>AVERAGE(F$2:F2700)</f>
        <v>61853.942502669852</v>
      </c>
      <c r="T2700">
        <f t="shared" ca="1" si="85"/>
        <v>2.2052226987913111</v>
      </c>
      <c r="U2700">
        <f ca="1">AVERAGE(T$2:T2700)</f>
        <v>29.984836151292907</v>
      </c>
    </row>
    <row r="2701" spans="1:21" x14ac:dyDescent="0.25">
      <c r="A2701" s="75" t="s">
        <v>10</v>
      </c>
      <c r="B2701">
        <v>5.2608695652173916</v>
      </c>
      <c r="C2701" s="76" t="s">
        <v>82</v>
      </c>
      <c r="E2701">
        <f t="shared" ca="1" si="84"/>
        <v>0.30081435578269344</v>
      </c>
      <c r="F2701">
        <v>0.31818181818181818</v>
      </c>
      <c r="G2701">
        <f>AVERAGE(F$2:F2701)</f>
        <v>61831.033752921387</v>
      </c>
      <c r="T2701">
        <f t="shared" ca="1" si="85"/>
        <v>2.1559655597204284</v>
      </c>
      <c r="U2701">
        <f ca="1">AVERAGE(T$2:T2701)</f>
        <v>29.974529162184918</v>
      </c>
    </row>
    <row r="2702" spans="1:21" x14ac:dyDescent="0.25">
      <c r="A2702" s="75" t="s">
        <v>10</v>
      </c>
      <c r="B2702">
        <v>4.333333333333333</v>
      </c>
      <c r="C2702" s="76" t="s">
        <v>83</v>
      </c>
      <c r="E2702">
        <f t="shared" ca="1" si="84"/>
        <v>0.40979738070709459</v>
      </c>
      <c r="F2702">
        <v>0.38650306748466262</v>
      </c>
      <c r="G2702">
        <f>AVERAGE(F$2:F2702)</f>
        <v>61808.141991629331</v>
      </c>
      <c r="T2702">
        <f t="shared" ca="1" si="85"/>
        <v>12.784555343133782</v>
      </c>
      <c r="U2702">
        <f ca="1">AVERAGE(T$2:T2702)</f>
        <v>29.968164862362983</v>
      </c>
    </row>
    <row r="2703" spans="1:21" x14ac:dyDescent="0.25">
      <c r="A2703" s="75" t="s">
        <v>10</v>
      </c>
      <c r="B2703">
        <v>0.25</v>
      </c>
      <c r="C2703" s="76" t="s">
        <v>84</v>
      </c>
      <c r="E2703">
        <f t="shared" ca="1" si="84"/>
        <v>0.2767429013582815</v>
      </c>
      <c r="F2703">
        <v>0.88888888888888895</v>
      </c>
      <c r="G2703">
        <f>AVERAGE(F$2:F2703)</f>
        <v>61785.267360577243</v>
      </c>
      <c r="T2703">
        <f t="shared" ca="1" si="85"/>
        <v>47.044098885275211</v>
      </c>
      <c r="U2703">
        <f ca="1">AVERAGE(T$2:T2703)</f>
        <v>29.974484601083528</v>
      </c>
    </row>
    <row r="2704" spans="1:21" x14ac:dyDescent="0.25">
      <c r="A2704" s="75" t="s">
        <v>10</v>
      </c>
      <c r="B2704">
        <v>0.84940389039949804</v>
      </c>
      <c r="C2704" s="76" t="s">
        <v>85</v>
      </c>
      <c r="E2704">
        <f t="shared" ca="1" si="84"/>
        <v>0.1266749635847314</v>
      </c>
      <c r="F2704">
        <v>1.2857142857142858</v>
      </c>
      <c r="G2704">
        <f>AVERAGE(F$2:F2704)</f>
        <v>61762.409801699599</v>
      </c>
      <c r="T2704">
        <f t="shared" ca="1" si="85"/>
        <v>4.3694110829451507</v>
      </c>
      <c r="U2704">
        <f ca="1">AVERAGE(T$2:T2704)</f>
        <v>29.965011765893685</v>
      </c>
    </row>
    <row r="2705" spans="1:21" x14ac:dyDescent="0.25">
      <c r="A2705" s="75" t="s">
        <v>10</v>
      </c>
      <c r="B2705">
        <v>0.61538461538461542</v>
      </c>
      <c r="C2705" s="76" t="s">
        <v>86</v>
      </c>
      <c r="E2705">
        <f t="shared" ca="1" si="84"/>
        <v>7.5525549733194031E-2</v>
      </c>
      <c r="F2705">
        <v>0.99199999999999999</v>
      </c>
      <c r="G2705">
        <f>AVERAGE(F$2:F2705)</f>
        <v>61739.569040678267</v>
      </c>
      <c r="T2705">
        <f t="shared" ca="1" si="85"/>
        <v>5.4936081394515233</v>
      </c>
      <c r="U2705">
        <f ca="1">AVERAGE(T$2:T2705)</f>
        <v>29.955961690588051</v>
      </c>
    </row>
    <row r="2706" spans="1:21" x14ac:dyDescent="0.25">
      <c r="A2706" s="75" t="s">
        <v>10</v>
      </c>
      <c r="B2706">
        <v>0.40248962655601661</v>
      </c>
      <c r="C2706" s="76" t="s">
        <v>87</v>
      </c>
      <c r="E2706">
        <f t="shared" ca="1" si="84"/>
        <v>0.24324796996835396</v>
      </c>
      <c r="F2706">
        <v>0.75</v>
      </c>
      <c r="G2706">
        <f>AVERAGE(F$2:F2706)</f>
        <v>61716.745078001491</v>
      </c>
      <c r="T2706">
        <f t="shared" ca="1" si="85"/>
        <v>2.5402018742441332</v>
      </c>
      <c r="U2706">
        <f ca="1">AVERAGE(T$2:T2706)</f>
        <v>29.945826474389772</v>
      </c>
    </row>
    <row r="2707" spans="1:21" x14ac:dyDescent="0.25">
      <c r="A2707" s="75" t="s">
        <v>10</v>
      </c>
      <c r="B2707">
        <v>0</v>
      </c>
      <c r="C2707" s="76" t="s">
        <v>88</v>
      </c>
      <c r="E2707">
        <f t="shared" ca="1" si="84"/>
        <v>0.5272415628501208</v>
      </c>
      <c r="F2707">
        <v>4.7619047619047616E-2</v>
      </c>
      <c r="G2707">
        <f>AVERAGE(F$2:F2707)</f>
        <v>61693.937724912445</v>
      </c>
      <c r="T2707">
        <f t="shared" ca="1" si="85"/>
        <v>2.4876831867222866</v>
      </c>
      <c r="U2707">
        <f ca="1">AVERAGE(T$2:T2707)</f>
        <v>29.935679340876224</v>
      </c>
    </row>
    <row r="2708" spans="1:21" x14ac:dyDescent="0.25">
      <c r="A2708" s="75" t="s">
        <v>10</v>
      </c>
      <c r="B2708">
        <v>0.77743431221020087</v>
      </c>
      <c r="C2708" s="76" t="s">
        <v>89</v>
      </c>
      <c r="E2708">
        <f t="shared" ca="1" si="84"/>
        <v>0.79184666531431636</v>
      </c>
      <c r="F2708">
        <v>14</v>
      </c>
      <c r="G2708">
        <f>AVERAGE(F$2:F2708)</f>
        <v>61671.152376657948</v>
      </c>
      <c r="T2708">
        <f t="shared" ca="1" si="85"/>
        <v>4.334640186869283</v>
      </c>
      <c r="U2708">
        <f ca="1">AVERAGE(T$2:T2708)</f>
        <v>29.926221993571453</v>
      </c>
    </row>
    <row r="2709" spans="1:21" x14ac:dyDescent="0.25">
      <c r="A2709" s="75" t="s">
        <v>10</v>
      </c>
      <c r="B2709">
        <v>1.1235955056179775E-2</v>
      </c>
      <c r="C2709" s="76" t="s">
        <v>90</v>
      </c>
      <c r="E2709">
        <f t="shared" ca="1" si="84"/>
        <v>0.80055359095697409</v>
      </c>
      <c r="F2709">
        <v>0.31506849315068491</v>
      </c>
      <c r="G2709">
        <f>AVERAGE(F$2:F2709)</f>
        <v>61648.378803058185</v>
      </c>
      <c r="T2709">
        <f t="shared" ca="1" si="85"/>
        <v>2.1324950603485311</v>
      </c>
      <c r="U2709">
        <f ca="1">AVERAGE(T$2:T2709)</f>
        <v>29.915958431188432</v>
      </c>
    </row>
    <row r="2710" spans="1:21" x14ac:dyDescent="0.25">
      <c r="A2710" s="75" t="s">
        <v>10</v>
      </c>
      <c r="B2710">
        <v>0.72222222222222221</v>
      </c>
      <c r="C2710" s="76" t="s">
        <v>91</v>
      </c>
      <c r="E2710">
        <f t="shared" ca="1" si="84"/>
        <v>0.36646017892153415</v>
      </c>
      <c r="F2710">
        <v>5.177993527508095E-2</v>
      </c>
      <c r="G2710">
        <f>AVERAGE(F$2:F2710)</f>
        <v>61625.621945537649</v>
      </c>
      <c r="T2710">
        <f t="shared" ca="1" si="85"/>
        <v>3.1953815924110596</v>
      </c>
      <c r="U2710">
        <f ca="1">AVERAGE(T$2:T2710)</f>
        <v>29.906094800018707</v>
      </c>
    </row>
    <row r="2711" spans="1:21" x14ac:dyDescent="0.25">
      <c r="A2711" s="75" t="s">
        <v>10</v>
      </c>
      <c r="B2711">
        <v>0.6470588235294118</v>
      </c>
      <c r="C2711" s="76" t="s">
        <v>92</v>
      </c>
      <c r="E2711">
        <f t="shared" ca="1" si="84"/>
        <v>0.96618779518431563</v>
      </c>
      <c r="F2711">
        <v>0.63636363636363624</v>
      </c>
      <c r="G2711">
        <f>AVERAGE(F$2:F2711)</f>
        <v>61602.882098459449</v>
      </c>
      <c r="T2711">
        <f t="shared" ca="1" si="85"/>
        <v>3.9980188448886631</v>
      </c>
      <c r="U2711">
        <f ca="1">AVERAGE(T$2:T2711)</f>
        <v>29.896534624389506</v>
      </c>
    </row>
    <row r="2712" spans="1:21" x14ac:dyDescent="0.25">
      <c r="A2712" s="75" t="s">
        <v>10</v>
      </c>
      <c r="B2712">
        <v>0.3235294117647059</v>
      </c>
      <c r="C2712" s="76" t="s">
        <v>93</v>
      </c>
      <c r="E2712">
        <f t="shared" ca="1" si="84"/>
        <v>0.40855823932825563</v>
      </c>
      <c r="F2712">
        <v>0.20000000000000004</v>
      </c>
      <c r="G2712">
        <f>AVERAGE(F$2:F2712)</f>
        <v>61580.158866405422</v>
      </c>
      <c r="T2712">
        <f t="shared" ca="1" si="85"/>
        <v>2.1815189450481123</v>
      </c>
      <c r="U2712">
        <f ca="1">AVERAGE(T$2:T2712)</f>
        <v>29.886311453722097</v>
      </c>
    </row>
    <row r="2713" spans="1:21" x14ac:dyDescent="0.25">
      <c r="A2713" s="75" t="s">
        <v>10</v>
      </c>
      <c r="B2713">
        <v>0.76923076923076927</v>
      </c>
      <c r="C2713" s="76" t="s">
        <v>94</v>
      </c>
      <c r="E2713">
        <f t="shared" ca="1" si="84"/>
        <v>0.64701038127042032</v>
      </c>
      <c r="F2713">
        <v>0.16666666666666666</v>
      </c>
      <c r="G2713">
        <f>AVERAGE(F$2:F2713)</f>
        <v>61557.452379606104</v>
      </c>
      <c r="T2713">
        <f t="shared" ca="1" si="85"/>
        <v>10.035231325919721</v>
      </c>
      <c r="U2713">
        <f ca="1">AVERAGE(T$2:T2713)</f>
        <v>29.878991733910961</v>
      </c>
    </row>
    <row r="2714" spans="1:21" x14ac:dyDescent="0.25">
      <c r="B2714">
        <v>0.25199246486016519</v>
      </c>
      <c r="C2714" s="76" t="s">
        <v>81</v>
      </c>
      <c r="E2714">
        <f t="shared" ca="1" si="84"/>
        <v>0.34605718382429274</v>
      </c>
      <c r="F2714">
        <v>0.9940147329650092</v>
      </c>
      <c r="G2714">
        <f>AVERAGE(F$2:F2714)</f>
        <v>61534.76293678824</v>
      </c>
      <c r="T2714">
        <f t="shared" ca="1" si="85"/>
        <v>2.4164268382469976</v>
      </c>
      <c r="U2714">
        <f ca="1">AVERAGE(T$2:T2714)</f>
        <v>29.868869151936885</v>
      </c>
    </row>
    <row r="2715" spans="1:21" x14ac:dyDescent="0.25">
      <c r="A2715" s="75" t="s">
        <v>11</v>
      </c>
      <c r="B2715">
        <v>124.21739130434783</v>
      </c>
      <c r="C2715" s="76" t="s">
        <v>82</v>
      </c>
      <c r="E2715">
        <f t="shared" ca="1" si="84"/>
        <v>0.83185060001973965</v>
      </c>
      <c r="F2715">
        <v>4.7142857142857144</v>
      </c>
      <c r="G2715">
        <f>AVERAGE(F$2:F2715)</f>
        <v>61512.091585037655</v>
      </c>
      <c r="T2715">
        <f t="shared" ca="1" si="85"/>
        <v>104.61240228163508</v>
      </c>
      <c r="U2715">
        <f ca="1">AVERAGE(T$2:T2715)</f>
        <v>29.896409142036259</v>
      </c>
    </row>
    <row r="2716" spans="1:21" x14ac:dyDescent="0.25">
      <c r="A2716" s="75" t="s">
        <v>11</v>
      </c>
      <c r="B2716">
        <v>79</v>
      </c>
      <c r="C2716" s="76" t="s">
        <v>83</v>
      </c>
      <c r="E2716">
        <f t="shared" ca="1" si="84"/>
        <v>0.1805922506032418</v>
      </c>
      <c r="F2716">
        <v>0.73913043478260865</v>
      </c>
      <c r="G2716">
        <f>AVERAGE(F$2:F2716)</f>
        <v>61489.435469953089</v>
      </c>
      <c r="T2716">
        <f t="shared" ca="1" si="85"/>
        <v>4.703067521859805</v>
      </c>
      <c r="U2716">
        <f ca="1">AVERAGE(T$2:T2716)</f>
        <v>29.887129826522379</v>
      </c>
    </row>
    <row r="2717" spans="1:21" x14ac:dyDescent="0.25">
      <c r="A2717" s="75" t="s">
        <v>11</v>
      </c>
      <c r="B2717">
        <v>2.125</v>
      </c>
      <c r="C2717" s="76" t="s">
        <v>84</v>
      </c>
      <c r="E2717">
        <f t="shared" ca="1" si="84"/>
        <v>0.29262872855206534</v>
      </c>
      <c r="F2717">
        <v>0.97499999999999998</v>
      </c>
      <c r="G2717">
        <f>AVERAGE(F$2:F2717)</f>
        <v>61466.796125155604</v>
      </c>
      <c r="T2717">
        <f t="shared" ca="1" si="85"/>
        <v>2.7311756951581723</v>
      </c>
      <c r="U2717">
        <f ca="1">AVERAGE(T$2:T2717)</f>
        <v>29.877131316164732</v>
      </c>
    </row>
    <row r="2718" spans="1:21" x14ac:dyDescent="0.25">
      <c r="A2718" s="75" t="s">
        <v>11</v>
      </c>
      <c r="B2718">
        <v>0.24701945199749006</v>
      </c>
      <c r="C2718" s="76" t="s">
        <v>85</v>
      </c>
      <c r="E2718">
        <f t="shared" ca="1" si="84"/>
        <v>0.197409381668885</v>
      </c>
      <c r="F2718">
        <v>1.1428571428571428</v>
      </c>
      <c r="G2718">
        <f>AVERAGE(F$2:F2718)</f>
        <v>61444.173507095977</v>
      </c>
      <c r="T2718">
        <f t="shared" ca="1" si="85"/>
        <v>3.8603015073392037</v>
      </c>
      <c r="U2718">
        <f ca="1">AVERAGE(T$2:T2718)</f>
        <v>29.867555743912682</v>
      </c>
    </row>
    <row r="2719" spans="1:21" x14ac:dyDescent="0.25">
      <c r="A2719" s="75" t="s">
        <v>11</v>
      </c>
      <c r="B2719">
        <v>0.48717948717948717</v>
      </c>
      <c r="C2719" s="76" t="s">
        <v>86</v>
      </c>
      <c r="E2719">
        <f t="shared" ca="1" si="84"/>
        <v>0.60210985949881346</v>
      </c>
      <c r="F2719">
        <v>5.005005005005005E-4</v>
      </c>
      <c r="G2719">
        <f>AVERAGE(F$2:F2719)</f>
        <v>61421.567115261314</v>
      </c>
      <c r="T2719">
        <f t="shared" ca="1" si="85"/>
        <v>2.8788880743907326</v>
      </c>
      <c r="U2719">
        <f ca="1">AVERAGE(T$2:T2719)</f>
        <v>29.857626138441926</v>
      </c>
    </row>
    <row r="2720" spans="1:21" x14ac:dyDescent="0.25">
      <c r="A2720" s="75" t="s">
        <v>11</v>
      </c>
      <c r="B2720">
        <v>2.5850622406639006</v>
      </c>
      <c r="C2720" s="76" t="s">
        <v>87</v>
      </c>
      <c r="E2720">
        <f t="shared" ca="1" si="84"/>
        <v>6.7098068511315612E-2</v>
      </c>
      <c r="F2720">
        <v>1.1666666666666667</v>
      </c>
      <c r="G2720">
        <f>AVERAGE(F$2:F2720)</f>
        <v>61398.977780782239</v>
      </c>
      <c r="T2720">
        <f t="shared" ca="1" si="85"/>
        <v>6.2524699352163049</v>
      </c>
      <c r="U2720">
        <f ca="1">AVERAGE(T$2:T2720)</f>
        <v>29.848944580441479</v>
      </c>
    </row>
    <row r="2721" spans="1:21" x14ac:dyDescent="0.25">
      <c r="A2721" s="75" t="s">
        <v>11</v>
      </c>
      <c r="B2721">
        <v>0.7</v>
      </c>
      <c r="C2721" s="76" t="s">
        <v>88</v>
      </c>
      <c r="E2721">
        <f t="shared" ca="1" si="84"/>
        <v>0.84382484507334332</v>
      </c>
      <c r="F2721">
        <v>0.8</v>
      </c>
      <c r="G2721">
        <f>AVERAGE(F$2:F2721)</f>
        <v>61376.40492130402</v>
      </c>
      <c r="T2721">
        <f t="shared" ca="1" si="85"/>
        <v>2.1111613383344303</v>
      </c>
      <c r="U2721">
        <f ca="1">AVERAGE(T$2:T2721)</f>
        <v>29.838746866014233</v>
      </c>
    </row>
    <row r="2722" spans="1:21" x14ac:dyDescent="0.25">
      <c r="A2722" s="75" t="s">
        <v>11</v>
      </c>
      <c r="B2722">
        <v>0.56105100463678514</v>
      </c>
      <c r="C2722" s="76" t="s">
        <v>89</v>
      </c>
      <c r="E2722">
        <f t="shared" ca="1" si="84"/>
        <v>0.47197507365255231</v>
      </c>
      <c r="F2722">
        <v>1.4</v>
      </c>
      <c r="G2722">
        <f>AVERAGE(F$2:F2722)</f>
        <v>61353.848873923904</v>
      </c>
      <c r="T2722">
        <f t="shared" ca="1" si="85"/>
        <v>3.6364027375232721</v>
      </c>
      <c r="U2722">
        <f ca="1">AVERAGE(T$2:T2722)</f>
        <v>29.829117191582593</v>
      </c>
    </row>
    <row r="2723" spans="1:21" x14ac:dyDescent="0.25">
      <c r="A2723" s="75" t="s">
        <v>11</v>
      </c>
      <c r="B2723">
        <v>3.0449438202247192</v>
      </c>
      <c r="C2723" s="76" t="s">
        <v>90</v>
      </c>
      <c r="E2723">
        <f t="shared" ca="1" si="84"/>
        <v>0.77631635832844925</v>
      </c>
      <c r="F2723">
        <v>0.5</v>
      </c>
      <c r="G2723">
        <f>AVERAGE(F$2:F2723)</f>
        <v>61331.309069047369</v>
      </c>
      <c r="T2723">
        <f t="shared" ca="1" si="85"/>
        <v>2.3848385653752127</v>
      </c>
      <c r="U2723">
        <f ca="1">AVERAGE(T$2:T2723)</f>
        <v>29.819034796789719</v>
      </c>
    </row>
    <row r="2724" spans="1:21" x14ac:dyDescent="0.25">
      <c r="A2724" s="75" t="s">
        <v>11</v>
      </c>
      <c r="B2724">
        <v>0.44444444444444442</v>
      </c>
      <c r="C2724" s="76" t="s">
        <v>91</v>
      </c>
      <c r="E2724">
        <f t="shared" ca="1" si="84"/>
        <v>0.75186548592122904</v>
      </c>
      <c r="F2724">
        <v>0.1910694062449442</v>
      </c>
      <c r="G2724">
        <f>AVERAGE(F$2:F2724)</f>
        <v>61308.785705845148</v>
      </c>
      <c r="T2724">
        <f t="shared" ca="1" si="85"/>
        <v>13.281474294203138</v>
      </c>
      <c r="U2724">
        <f ca="1">AVERAGE(T$2:T2724)</f>
        <v>29.812961509789133</v>
      </c>
    </row>
    <row r="2725" spans="1:21" x14ac:dyDescent="0.25">
      <c r="A2725" s="75" t="s">
        <v>11</v>
      </c>
      <c r="B2725">
        <v>0.41176470588235292</v>
      </c>
      <c r="C2725" s="76" t="s">
        <v>92</v>
      </c>
      <c r="E2725">
        <f t="shared" ca="1" si="84"/>
        <v>0.35857480105385042</v>
      </c>
      <c r="F2725">
        <v>0.65116279069767447</v>
      </c>
      <c r="G2725">
        <f>AVERAGE(F$2:F2725)</f>
        <v>61286.279048523909</v>
      </c>
      <c r="T2725">
        <f t="shared" ca="1" si="85"/>
        <v>2.0575656483665625</v>
      </c>
      <c r="U2725">
        <f ca="1">AVERAGE(T$2:T2725)</f>
        <v>29.802772304259978</v>
      </c>
    </row>
    <row r="2726" spans="1:21" x14ac:dyDescent="0.25">
      <c r="A2726" s="75" t="s">
        <v>11</v>
      </c>
      <c r="B2726">
        <v>1.2058823529411764</v>
      </c>
      <c r="C2726" s="76" t="s">
        <v>93</v>
      </c>
      <c r="E2726">
        <f t="shared" ca="1" si="84"/>
        <v>0.73032488460793588</v>
      </c>
      <c r="F2726">
        <v>0.80487804878048785</v>
      </c>
      <c r="G2726">
        <f>AVERAGE(F$2:F2726)</f>
        <v>61263.788966259519</v>
      </c>
      <c r="T2726">
        <f t="shared" ca="1" si="85"/>
        <v>14.911284722395299</v>
      </c>
      <c r="U2726">
        <f ca="1">AVERAGE(T$2:T2726)</f>
        <v>29.797307538174891</v>
      </c>
    </row>
    <row r="2727" spans="1:21" x14ac:dyDescent="0.25">
      <c r="A2727" s="75" t="s">
        <v>11</v>
      </c>
      <c r="B2727">
        <v>0.23076923076923078</v>
      </c>
      <c r="C2727" s="76" t="s">
        <v>94</v>
      </c>
      <c r="E2727">
        <f t="shared" ca="1" si="84"/>
        <v>5.8214968732816508E-2</v>
      </c>
      <c r="F2727">
        <v>0.57777777777777772</v>
      </c>
      <c r="G2727">
        <f>AVERAGE(F$2:F2727)</f>
        <v>61241.31530111334</v>
      </c>
      <c r="T2727">
        <f t="shared" ca="1" si="85"/>
        <v>2.9781654850478296</v>
      </c>
      <c r="U2727">
        <f ca="1">AVERAGE(T$2:T2727)</f>
        <v>29.787469261559661</v>
      </c>
    </row>
    <row r="2728" spans="1:21" x14ac:dyDescent="0.25">
      <c r="A2728" s="75" t="s">
        <v>299</v>
      </c>
      <c r="B2728">
        <v>0.85507246376811596</v>
      </c>
      <c r="C2728" s="76" t="s">
        <v>81</v>
      </c>
      <c r="E2728">
        <f t="shared" ca="1" si="84"/>
        <v>0.39813836298467775</v>
      </c>
      <c r="F2728">
        <v>1.0121212121212122</v>
      </c>
      <c r="G2728">
        <f>AVERAGE(F$2:F2728)</f>
        <v>61218.858277578351</v>
      </c>
      <c r="T2728">
        <f t="shared" ca="1" si="85"/>
        <v>4.644647278973566</v>
      </c>
      <c r="U2728">
        <f ca="1">AVERAGE(T$2:T2728)</f>
        <v>29.77824930483704</v>
      </c>
    </row>
    <row r="2729" spans="1:21" x14ac:dyDescent="0.25">
      <c r="A2729" s="75" t="s">
        <v>1</v>
      </c>
      <c r="B2729">
        <v>0.31687573115644402</v>
      </c>
      <c r="C2729" s="76" t="s">
        <v>82</v>
      </c>
      <c r="E2729">
        <f t="shared" ca="1" si="84"/>
        <v>8.5789255295198541E-2</v>
      </c>
      <c r="F2729">
        <v>0.31045568912496507</v>
      </c>
      <c r="G2729">
        <f>AVERAGE(F$2:F2729)</f>
        <v>61196.417460928096</v>
      </c>
      <c r="T2729">
        <f t="shared" ca="1" si="85"/>
        <v>5.5130254688173403</v>
      </c>
      <c r="U2729">
        <f ca="1">AVERAGE(T$2:T2729)</f>
        <v>29.7693544280643</v>
      </c>
    </row>
    <row r="2730" spans="1:21" x14ac:dyDescent="0.25">
      <c r="A2730" s="75" t="s">
        <v>1</v>
      </c>
      <c r="B2730">
        <v>0.875</v>
      </c>
      <c r="C2730" s="76" t="s">
        <v>83</v>
      </c>
      <c r="E2730">
        <f t="shared" ca="1" si="84"/>
        <v>0.52011333213570798</v>
      </c>
      <c r="F2730">
        <v>0.75</v>
      </c>
      <c r="G2730">
        <f>AVERAGE(F$2:F2730)</f>
        <v>61173.99325152504</v>
      </c>
      <c r="T2730">
        <f t="shared" ca="1" si="85"/>
        <v>3.3632053179561083</v>
      </c>
      <c r="U2730">
        <f ca="1">AVERAGE(T$2:T2730)</f>
        <v>29.759678301604023</v>
      </c>
    </row>
    <row r="2731" spans="1:21" x14ac:dyDescent="0.25">
      <c r="A2731" s="75" t="s">
        <v>1</v>
      </c>
      <c r="B2731">
        <v>0</v>
      </c>
      <c r="C2731" s="76" t="s">
        <v>84</v>
      </c>
      <c r="E2731">
        <f t="shared" ca="1" si="84"/>
        <v>0.58013155932054394</v>
      </c>
      <c r="F2731">
        <v>5.1094890510948815E-2</v>
      </c>
      <c r="G2731">
        <f>AVERAGE(F$2:F2731)</f>
        <v>61151.585214105027</v>
      </c>
      <c r="T2731">
        <f t="shared" ca="1" si="85"/>
        <v>2.5715195832858746</v>
      </c>
      <c r="U2731">
        <f ca="1">AVERAGE(T$2:T2731)</f>
        <v>29.749719269106471</v>
      </c>
    </row>
    <row r="2732" spans="1:21" x14ac:dyDescent="0.25">
      <c r="A2732" s="75" t="s">
        <v>1</v>
      </c>
      <c r="B2732">
        <v>0.52191558441558439</v>
      </c>
      <c r="C2732" s="76" t="s">
        <v>85</v>
      </c>
      <c r="E2732">
        <f t="shared" ca="1" si="84"/>
        <v>0.29992892572972407</v>
      </c>
      <c r="F2732">
        <v>18.892473118279568</v>
      </c>
      <c r="G2732">
        <f>AVERAGE(F$2:F2732)</f>
        <v>61129.200485895228</v>
      </c>
      <c r="T2732">
        <f t="shared" ca="1" si="85"/>
        <v>2.5564956755542285</v>
      </c>
      <c r="U2732">
        <f ca="1">AVERAGE(T$2:T2732)</f>
        <v>29.73976202868408</v>
      </c>
    </row>
    <row r="2733" spans="1:21" x14ac:dyDescent="0.25">
      <c r="A2733" s="75" t="s">
        <v>1</v>
      </c>
      <c r="B2733">
        <v>0.71193791371832904</v>
      </c>
      <c r="C2733" s="76" t="s">
        <v>86</v>
      </c>
      <c r="E2733">
        <f t="shared" ca="1" si="84"/>
        <v>0.20189764142926703</v>
      </c>
      <c r="F2733">
        <v>17.18181818181818</v>
      </c>
      <c r="G2733">
        <f>AVERAGE(F$2:F2733)</f>
        <v>61106.831518593724</v>
      </c>
      <c r="T2733">
        <f t="shared" ca="1" si="85"/>
        <v>5.8303008001508125</v>
      </c>
      <c r="U2733">
        <f ca="1">AVERAGE(T$2:T2733)</f>
        <v>29.731010395730738</v>
      </c>
    </row>
    <row r="2734" spans="1:21" x14ac:dyDescent="0.25">
      <c r="A2734" s="75" t="s">
        <v>1</v>
      </c>
      <c r="B2734">
        <v>1</v>
      </c>
      <c r="C2734" s="76" t="s">
        <v>87</v>
      </c>
      <c r="E2734">
        <f t="shared" ca="1" si="84"/>
        <v>0.4132378980883834</v>
      </c>
      <c r="F2734">
        <v>0.59521333991786296</v>
      </c>
      <c r="G2734">
        <f>AVERAGE(F$2:F2734)</f>
        <v>61084.472851815372</v>
      </c>
      <c r="T2734">
        <f t="shared" ca="1" si="85"/>
        <v>2.5994491296628195</v>
      </c>
      <c r="U2734">
        <f ca="1">AVERAGE(T$2:T2734)</f>
        <v>29.721083004122221</v>
      </c>
    </row>
    <row r="2735" spans="1:21" x14ac:dyDescent="0.25">
      <c r="A2735" s="75" t="s">
        <v>1</v>
      </c>
      <c r="B2735">
        <v>0.83870967741935476</v>
      </c>
      <c r="C2735" s="76" t="s">
        <v>88</v>
      </c>
      <c r="E2735">
        <f t="shared" ca="1" si="84"/>
        <v>0.21587982222610125</v>
      </c>
      <c r="F2735">
        <v>0.1</v>
      </c>
      <c r="G2735">
        <f>AVERAGE(F$2:F2735)</f>
        <v>61062.130359916388</v>
      </c>
      <c r="T2735">
        <f t="shared" ca="1" si="85"/>
        <v>6.0395325769922446</v>
      </c>
      <c r="U2735">
        <f ca="1">AVERAGE(T$2:T2735)</f>
        <v>29.712421134909665</v>
      </c>
    </row>
    <row r="2736" spans="1:21" x14ac:dyDescent="0.25">
      <c r="A2736" s="75" t="s">
        <v>1</v>
      </c>
      <c r="B2736">
        <v>1.5</v>
      </c>
      <c r="C2736" s="76" t="s">
        <v>89</v>
      </c>
      <c r="E2736">
        <f t="shared" ca="1" si="84"/>
        <v>0.90510363868995025</v>
      </c>
      <c r="F2736">
        <v>0.97</v>
      </c>
      <c r="G2736">
        <f>AVERAGE(F$2:F2736)</f>
        <v>61039.804524318606</v>
      </c>
      <c r="T2736">
        <f t="shared" ca="1" si="85"/>
        <v>2.5055821204287247</v>
      </c>
      <c r="U2736">
        <f ca="1">AVERAGE(T$2:T2736)</f>
        <v>29.702473478962872</v>
      </c>
    </row>
    <row r="2737" spans="1:21" x14ac:dyDescent="0.25">
      <c r="A2737" s="75" t="s">
        <v>1</v>
      </c>
      <c r="B2737">
        <v>0.66666666666666663</v>
      </c>
      <c r="C2737" s="76" t="s">
        <v>90</v>
      </c>
      <c r="E2737">
        <f t="shared" ca="1" si="84"/>
        <v>0.63506226444678127</v>
      </c>
      <c r="F2737">
        <v>7.3125862333282166E-2</v>
      </c>
      <c r="G2737">
        <f>AVERAGE(F$2:F2737)</f>
        <v>61017.49468097122</v>
      </c>
      <c r="T2737">
        <f t="shared" ca="1" si="85"/>
        <v>2.463652981037868</v>
      </c>
      <c r="U2737">
        <f ca="1">AVERAGE(T$2:T2737)</f>
        <v>29.692517769716556</v>
      </c>
    </row>
    <row r="2738" spans="1:21" x14ac:dyDescent="0.25">
      <c r="B2738">
        <v>0.27536231884057966</v>
      </c>
      <c r="C2738" s="76" t="s">
        <v>81</v>
      </c>
      <c r="E2738">
        <f t="shared" ca="1" si="84"/>
        <v>0.29603287938201406</v>
      </c>
      <c r="F2738">
        <v>0.52160681679853915</v>
      </c>
      <c r="G2738">
        <f>AVERAGE(F$2:F2738)</f>
        <v>60995.201303888956</v>
      </c>
      <c r="T2738">
        <f t="shared" ca="1" si="85"/>
        <v>2.5819905170052553</v>
      </c>
      <c r="U2738">
        <f ca="1">AVERAGE(T$2:T2738)</f>
        <v>29.682612571597186</v>
      </c>
    </row>
    <row r="2739" spans="1:21" x14ac:dyDescent="0.25">
      <c r="A2739" s="75" t="s">
        <v>2</v>
      </c>
      <c r="B2739">
        <v>0.31687573115644402</v>
      </c>
      <c r="C2739" s="76" t="s">
        <v>82</v>
      </c>
      <c r="E2739">
        <f t="shared" ca="1" si="84"/>
        <v>0.16248069494138928</v>
      </c>
      <c r="F2739">
        <v>4</v>
      </c>
      <c r="G2739">
        <f>AVERAGE(F$2:F2739)</f>
        <v>60972.925481645019</v>
      </c>
      <c r="T2739">
        <f t="shared" ca="1" si="85"/>
        <v>69.281075305915238</v>
      </c>
      <c r="U2739">
        <f ca="1">AVERAGE(T$2:T2739)</f>
        <v>29.697075121901904</v>
      </c>
    </row>
    <row r="2740" spans="1:21" x14ac:dyDescent="0.25">
      <c r="A2740" s="75" t="s">
        <v>2</v>
      </c>
      <c r="B2740">
        <v>0.25</v>
      </c>
      <c r="C2740" s="76" t="s">
        <v>83</v>
      </c>
      <c r="E2740">
        <f t="shared" ca="1" si="84"/>
        <v>0.59586324727933904</v>
      </c>
      <c r="F2740">
        <v>0.2658227848101265</v>
      </c>
      <c r="G2740">
        <f>AVERAGE(F$2:F2740)</f>
        <v>60950.664561725767</v>
      </c>
      <c r="T2740">
        <f t="shared" ca="1" si="85"/>
        <v>8.466929875367855</v>
      </c>
      <c r="U2740">
        <f ca="1">AVERAGE(T$2:T2740)</f>
        <v>29.689324064856805</v>
      </c>
    </row>
    <row r="2741" spans="1:21" x14ac:dyDescent="0.25">
      <c r="A2741" s="75" t="s">
        <v>2</v>
      </c>
      <c r="B2741">
        <v>0.34622148708460548</v>
      </c>
      <c r="C2741" s="76" t="s">
        <v>84</v>
      </c>
      <c r="E2741">
        <f t="shared" ca="1" si="84"/>
        <v>0.5049860503666348</v>
      </c>
      <c r="F2741">
        <v>0.36170212765957449</v>
      </c>
      <c r="G2741">
        <f>AVERAGE(F$2:F2741)</f>
        <v>60928.419925645612</v>
      </c>
      <c r="T2741">
        <f t="shared" ca="1" si="85"/>
        <v>2.9545123867302951</v>
      </c>
      <c r="U2741">
        <f ca="1">AVERAGE(T$2:T2741)</f>
        <v>29.679566834317342</v>
      </c>
    </row>
    <row r="2742" spans="1:21" x14ac:dyDescent="0.25">
      <c r="A2742" s="75" t="s">
        <v>2</v>
      </c>
      <c r="B2742">
        <v>0.52191558441558439</v>
      </c>
      <c r="C2742" s="76" t="s">
        <v>85</v>
      </c>
      <c r="E2742">
        <f t="shared" ca="1" si="84"/>
        <v>5.0832855205114269E-2</v>
      </c>
      <c r="F2742">
        <v>1.4</v>
      </c>
      <c r="G2742">
        <f>AVERAGE(F$2:F2742)</f>
        <v>60906.191899404956</v>
      </c>
      <c r="T2742">
        <f t="shared" ca="1" si="85"/>
        <v>5.3663289579752185</v>
      </c>
      <c r="U2742">
        <f ca="1">AVERAGE(T$2:T2742)</f>
        <v>29.670696627138813</v>
      </c>
    </row>
    <row r="2743" spans="1:21" x14ac:dyDescent="0.25">
      <c r="A2743" s="75" t="s">
        <v>2</v>
      </c>
      <c r="B2743">
        <v>0.54348322300844554</v>
      </c>
      <c r="C2743" s="76" t="s">
        <v>86</v>
      </c>
      <c r="E2743">
        <f t="shared" ca="1" si="84"/>
        <v>0.94749524250590533</v>
      </c>
      <c r="F2743">
        <v>0.99836065573770494</v>
      </c>
      <c r="G2743">
        <f>AVERAGE(F$2:F2743)</f>
        <v>60883.979939689882</v>
      </c>
      <c r="T2743">
        <f t="shared" ca="1" si="85"/>
        <v>3.7567563259955223</v>
      </c>
      <c r="U2743">
        <f ca="1">AVERAGE(T$2:T2743)</f>
        <v>29.661245883046494</v>
      </c>
    </row>
    <row r="2744" spans="1:21" x14ac:dyDescent="0.25">
      <c r="A2744" s="75" t="s">
        <v>2</v>
      </c>
      <c r="B2744">
        <v>2</v>
      </c>
      <c r="C2744" s="76" t="s">
        <v>87</v>
      </c>
      <c r="E2744">
        <f t="shared" ca="1" si="84"/>
        <v>0.15323182813858616</v>
      </c>
      <c r="F2744">
        <v>6.7220077220077226</v>
      </c>
      <c r="G2744">
        <f>AVERAGE(F$2:F2744)</f>
        <v>60861.78626198956</v>
      </c>
      <c r="T2744">
        <f t="shared" ca="1" si="85"/>
        <v>2.5652286028272275</v>
      </c>
      <c r="U2744">
        <f ca="1">AVERAGE(T$2:T2744)</f>
        <v>29.651367641238174</v>
      </c>
    </row>
    <row r="2745" spans="1:21" x14ac:dyDescent="0.25">
      <c r="A2745" s="75" t="s">
        <v>2</v>
      </c>
      <c r="B2745">
        <v>39.322580645161295</v>
      </c>
      <c r="C2745" s="76" t="s">
        <v>88</v>
      </c>
      <c r="E2745">
        <f t="shared" ca="1" si="84"/>
        <v>0.18994719262096738</v>
      </c>
      <c r="F2745">
        <v>567.18181818181813</v>
      </c>
      <c r="G2745">
        <f>AVERAGE(F$2:F2745)</f>
        <v>60839.813009641242</v>
      </c>
      <c r="T2745">
        <f t="shared" ca="1" si="85"/>
        <v>53.324779575142038</v>
      </c>
      <c r="U2745">
        <f ca="1">AVERAGE(T$2:T2745)</f>
        <v>29.659994977948781</v>
      </c>
    </row>
    <row r="2746" spans="1:21" x14ac:dyDescent="0.25">
      <c r="A2746" s="75" t="s">
        <v>2</v>
      </c>
      <c r="B2746">
        <v>0</v>
      </c>
      <c r="C2746" s="76" t="s">
        <v>89</v>
      </c>
      <c r="E2746">
        <f t="shared" ca="1" si="84"/>
        <v>0.57697586194881167</v>
      </c>
      <c r="F2746">
        <v>0.50278014326504039</v>
      </c>
      <c r="G2746">
        <f>AVERAGE(F$2:F2746)</f>
        <v>60817.649326497522</v>
      </c>
      <c r="T2746">
        <f t="shared" ca="1" si="85"/>
        <v>4.9630208154998021</v>
      </c>
      <c r="U2746">
        <f ca="1">AVERAGE(T$2:T2746)</f>
        <v>29.650997901751168</v>
      </c>
    </row>
    <row r="2747" spans="1:21" x14ac:dyDescent="0.25">
      <c r="A2747" s="75" t="s">
        <v>2</v>
      </c>
      <c r="B2747">
        <v>2.3333333333333335</v>
      </c>
      <c r="C2747" s="76" t="s">
        <v>90</v>
      </c>
      <c r="E2747">
        <f t="shared" ca="1" si="84"/>
        <v>0.89918361746210917</v>
      </c>
      <c r="F2747">
        <v>0.84848484848484851</v>
      </c>
      <c r="G2747">
        <f>AVERAGE(F$2:F2747)</f>
        <v>60795.501911770043</v>
      </c>
      <c r="T2747">
        <f t="shared" ca="1" si="85"/>
        <v>2.5968692767661947</v>
      </c>
      <c r="U2747">
        <f ca="1">AVERAGE(T$2:T2747)</f>
        <v>29.641145706330558</v>
      </c>
    </row>
    <row r="2748" spans="1:21" x14ac:dyDescent="0.25">
      <c r="B2748">
        <v>0.44927536231884069</v>
      </c>
      <c r="C2748" s="76" t="s">
        <v>81</v>
      </c>
      <c r="E2748">
        <f t="shared" ca="1" si="84"/>
        <v>0.81157559226926135</v>
      </c>
      <c r="F2748">
        <v>2.1007751937984493</v>
      </c>
      <c r="G2748">
        <f>AVERAGE(F$2:F2748)</f>
        <v>60773.371077719596</v>
      </c>
      <c r="T2748">
        <f t="shared" ca="1" si="85"/>
        <v>2.0483410979391214</v>
      </c>
      <c r="U2748">
        <f ca="1">AVERAGE(T$2:T2748)</f>
        <v>29.631101001340244</v>
      </c>
    </row>
    <row r="2749" spans="1:21" x14ac:dyDescent="0.25">
      <c r="A2749" s="75" t="s">
        <v>3</v>
      </c>
      <c r="B2749">
        <v>0.487656798367333</v>
      </c>
      <c r="C2749" s="76" t="s">
        <v>82</v>
      </c>
      <c r="E2749">
        <f t="shared" ca="1" si="84"/>
        <v>0.66445132226162884</v>
      </c>
      <c r="F2749">
        <v>0.45833333333333331</v>
      </c>
      <c r="G2749">
        <f>AVERAGE(F$2:F2749)</f>
        <v>60751.255752849007</v>
      </c>
      <c r="T2749">
        <f t="shared" ca="1" si="85"/>
        <v>6.7723818060057122</v>
      </c>
      <c r="U2749">
        <f ca="1">AVERAGE(T$2:T2749)</f>
        <v>29.622782690133789</v>
      </c>
    </row>
    <row r="2750" spans="1:21" x14ac:dyDescent="0.25">
      <c r="A2750" s="75" t="s">
        <v>3</v>
      </c>
      <c r="B2750">
        <v>0.25</v>
      </c>
      <c r="C2750" s="76" t="s">
        <v>83</v>
      </c>
      <c r="E2750">
        <f t="shared" ca="1" si="84"/>
        <v>0.66650330643954581</v>
      </c>
      <c r="F2750">
        <v>0.41173148867085479</v>
      </c>
      <c r="G2750">
        <f>AVERAGE(F$2:F2750)</f>
        <v>60729.156500749566</v>
      </c>
      <c r="T2750">
        <f t="shared" ca="1" si="85"/>
        <v>6.6316146286901292</v>
      </c>
      <c r="U2750">
        <f ca="1">AVERAGE(T$2:T2750)</f>
        <v>29.614419224123807</v>
      </c>
    </row>
    <row r="2751" spans="1:21" x14ac:dyDescent="0.25">
      <c r="A2751" s="75" t="s">
        <v>3</v>
      </c>
      <c r="B2751">
        <v>0.16634086704106382</v>
      </c>
      <c r="C2751" s="76" t="s">
        <v>84</v>
      </c>
      <c r="E2751">
        <f t="shared" ca="1" si="84"/>
        <v>0.36701350444478165</v>
      </c>
      <c r="F2751">
        <v>0.75</v>
      </c>
      <c r="G2751">
        <f>AVERAGE(F$2:F2751)</f>
        <v>60707.0734438402</v>
      </c>
      <c r="T2751">
        <f t="shared" ca="1" si="85"/>
        <v>7.1102371969064579</v>
      </c>
      <c r="U2751">
        <f ca="1">AVERAGE(T$2:T2751)</f>
        <v>29.606235885204818</v>
      </c>
    </row>
    <row r="2752" spans="1:21" x14ac:dyDescent="0.25">
      <c r="A2752" s="75" t="s">
        <v>3</v>
      </c>
      <c r="B2752">
        <v>0.21753246753246749</v>
      </c>
      <c r="C2752" s="76" t="s">
        <v>85</v>
      </c>
      <c r="E2752">
        <f t="shared" ca="1" si="84"/>
        <v>0.34443404626888741</v>
      </c>
      <c r="F2752">
        <v>1.9607843137254832E-2</v>
      </c>
      <c r="G2752">
        <f>AVERAGE(F$2:F2752)</f>
        <v>60685.006175997238</v>
      </c>
      <c r="T2752">
        <f t="shared" ca="1" si="85"/>
        <v>3.3984046475763177</v>
      </c>
      <c r="U2752">
        <f ca="1">AVERAGE(T$2:T2752)</f>
        <v>29.596709228993394</v>
      </c>
    </row>
    <row r="2753" spans="1:21" x14ac:dyDescent="0.25">
      <c r="A2753" s="75" t="s">
        <v>3</v>
      </c>
      <c r="B2753">
        <v>0.14129194247888605</v>
      </c>
      <c r="C2753" s="76" t="s">
        <v>86</v>
      </c>
      <c r="E2753">
        <f t="shared" ca="1" si="84"/>
        <v>0.20886684639998732</v>
      </c>
      <c r="F2753">
        <v>0.42857142857142855</v>
      </c>
      <c r="G2753">
        <f>AVERAGE(F$2:F2753)</f>
        <v>60662.955094018835</v>
      </c>
      <c r="T2753">
        <f t="shared" ca="1" si="85"/>
        <v>10.366125960181535</v>
      </c>
      <c r="U2753">
        <f ca="1">AVERAGE(T$2:T2753)</f>
        <v>29.589721371700946</v>
      </c>
    </row>
    <row r="2754" spans="1:21" x14ac:dyDescent="0.25">
      <c r="A2754" s="75" t="s">
        <v>3</v>
      </c>
      <c r="B2754">
        <v>1</v>
      </c>
      <c r="C2754" s="76" t="s">
        <v>87</v>
      </c>
      <c r="E2754">
        <f t="shared" ref="E2754:E2817" ca="1" si="86">RAND()</f>
        <v>0.4656327433555234</v>
      </c>
      <c r="F2754">
        <v>0</v>
      </c>
      <c r="G2754">
        <f>AVERAGE(F$2:F2754)</f>
        <v>60640.919876040622</v>
      </c>
      <c r="T2754">
        <f t="shared" ca="1" si="85"/>
        <v>2.1812153797049194</v>
      </c>
      <c r="U2754">
        <f ca="1">AVERAGE(T$2:T2754)</f>
        <v>29.579765503196771</v>
      </c>
    </row>
    <row r="2755" spans="1:21" x14ac:dyDescent="0.25">
      <c r="A2755" s="75" t="s">
        <v>3</v>
      </c>
      <c r="B2755">
        <v>1.0161290322580645</v>
      </c>
      <c r="C2755" s="76" t="s">
        <v>88</v>
      </c>
      <c r="E2755">
        <f t="shared" ca="1" si="86"/>
        <v>0.34006265877372133</v>
      </c>
      <c r="F2755">
        <v>1.0101010101010111E-2</v>
      </c>
      <c r="G2755">
        <f>AVERAGE(F$2:F2755)</f>
        <v>60618.900664067121</v>
      </c>
      <c r="T2755">
        <f t="shared" ref="T2755:T2818" ca="1" si="87">2*RAND()^-1</f>
        <v>2.0525121710254743</v>
      </c>
      <c r="U2755">
        <f ca="1">AVERAGE(T$2:T2755)</f>
        <v>29.569770131616462</v>
      </c>
    </row>
    <row r="2756" spans="1:21" x14ac:dyDescent="0.25">
      <c r="A2756" s="75" t="s">
        <v>3</v>
      </c>
      <c r="B2756">
        <v>0.5</v>
      </c>
      <c r="C2756" s="76" t="s">
        <v>89</v>
      </c>
      <c r="E2756">
        <f t="shared" ca="1" si="86"/>
        <v>0.77181229455807743</v>
      </c>
      <c r="F2756">
        <v>3.5454545454545454</v>
      </c>
      <c r="G2756">
        <f>AVERAGE(F$2:F2756)</f>
        <v>60596.898720252408</v>
      </c>
      <c r="T2756">
        <f t="shared" ca="1" si="87"/>
        <v>3.7190135349583011</v>
      </c>
      <c r="U2756">
        <f ca="1">AVERAGE(T$2:T2756)</f>
        <v>29.56038691688083</v>
      </c>
    </row>
    <row r="2757" spans="1:21" x14ac:dyDescent="0.25">
      <c r="A2757" s="75" t="s">
        <v>3</v>
      </c>
      <c r="B2757">
        <v>0.66666666666666663</v>
      </c>
      <c r="C2757" s="76" t="s">
        <v>90</v>
      </c>
      <c r="E2757">
        <f t="shared" ca="1" si="86"/>
        <v>0.53973706651107167</v>
      </c>
      <c r="F2757">
        <v>0.11971830985915485</v>
      </c>
      <c r="G2757">
        <f>AVERAGE(F$2:F2757)</f>
        <v>60574.911500004964</v>
      </c>
      <c r="T2757">
        <f t="shared" ca="1" si="87"/>
        <v>2.5238485296851731</v>
      </c>
      <c r="U2757">
        <f ca="1">AVERAGE(T$2:T2757)</f>
        <v>29.550576852153981</v>
      </c>
    </row>
    <row r="2758" spans="1:21" x14ac:dyDescent="0.25">
      <c r="B2758">
        <v>3.347826086956522</v>
      </c>
      <c r="C2758" s="76" t="s">
        <v>81</v>
      </c>
      <c r="E2758">
        <f t="shared" ca="1" si="86"/>
        <v>0.95923402564205673</v>
      </c>
      <c r="F2758">
        <v>0.25</v>
      </c>
      <c r="G2758">
        <f>AVERAGE(F$2:F2758)</f>
        <v>60552.94027711777</v>
      </c>
      <c r="T2758">
        <f t="shared" ca="1" si="87"/>
        <v>183.01475817210707</v>
      </c>
      <c r="U2758">
        <f ca="1">AVERAGE(T$2:T2758)</f>
        <v>29.606240320169924</v>
      </c>
    </row>
    <row r="2759" spans="1:21" x14ac:dyDescent="0.25">
      <c r="A2759" s="75" t="s">
        <v>4</v>
      </c>
      <c r="B2759">
        <v>0.487656798367333</v>
      </c>
      <c r="C2759" s="76" t="s">
        <v>82</v>
      </c>
      <c r="E2759">
        <f t="shared" ca="1" si="86"/>
        <v>3.7454893086259822E-2</v>
      </c>
      <c r="F2759">
        <v>0.9999986111111111</v>
      </c>
      <c r="G2759">
        <f>AVERAGE(F$2:F2759)</f>
        <v>60530.985258887704</v>
      </c>
      <c r="T2759">
        <f t="shared" ca="1" si="87"/>
        <v>29.490763386179662</v>
      </c>
      <c r="U2759">
        <f ca="1">AVERAGE(T$2:T2759)</f>
        <v>29.606198450360644</v>
      </c>
    </row>
    <row r="2760" spans="1:21" x14ac:dyDescent="0.25">
      <c r="A2760" s="75" t="s">
        <v>4</v>
      </c>
      <c r="B2760">
        <v>0.25</v>
      </c>
      <c r="C2760" s="76" t="s">
        <v>83</v>
      </c>
      <c r="E2760">
        <f t="shared" ca="1" si="86"/>
        <v>0.42464511745961109</v>
      </c>
      <c r="F2760">
        <v>9.3309859154929467E-2</v>
      </c>
      <c r="G2760">
        <f>AVERAGE(F$2:F2760)</f>
        <v>60509.04582722803</v>
      </c>
      <c r="T2760">
        <f t="shared" ca="1" si="87"/>
        <v>10.168952057083612</v>
      </c>
      <c r="U2760">
        <f ca="1">AVERAGE(T$2:T2760)</f>
        <v>29.599153417235136</v>
      </c>
    </row>
    <row r="2761" spans="1:21" x14ac:dyDescent="0.25">
      <c r="A2761" s="75" t="s">
        <v>4</v>
      </c>
      <c r="B2761">
        <v>0.67311074354230271</v>
      </c>
      <c r="C2761" s="76" t="s">
        <v>84</v>
      </c>
      <c r="E2761">
        <f t="shared" ca="1" si="86"/>
        <v>0.4975786423046904</v>
      </c>
      <c r="F2761">
        <v>0.8</v>
      </c>
      <c r="G2761">
        <f>AVERAGE(F$2:F2761)</f>
        <v>60487.1225497544</v>
      </c>
      <c r="T2761">
        <f t="shared" ca="1" si="87"/>
        <v>12.843745816895206</v>
      </c>
      <c r="U2761">
        <f ca="1">AVERAGE(T$2:T2761)</f>
        <v>29.593082617379938</v>
      </c>
    </row>
    <row r="2762" spans="1:21" x14ac:dyDescent="0.25">
      <c r="A2762" s="75" t="s">
        <v>4</v>
      </c>
      <c r="B2762">
        <v>1.4610389610389588E-2</v>
      </c>
      <c r="C2762" s="76" t="s">
        <v>85</v>
      </c>
      <c r="E2762">
        <f t="shared" ca="1" si="86"/>
        <v>0.20826017805472741</v>
      </c>
      <c r="F2762">
        <v>0.5</v>
      </c>
      <c r="G2762">
        <f>AVERAGE(F$2:F2762)</f>
        <v>60465.215044303572</v>
      </c>
      <c r="T2762">
        <f t="shared" ca="1" si="87"/>
        <v>2.5824542917960915</v>
      </c>
      <c r="U2762">
        <f ca="1">AVERAGE(T$2:T2762)</f>
        <v>29.583299702376106</v>
      </c>
    </row>
    <row r="2763" spans="1:21" x14ac:dyDescent="0.25">
      <c r="A2763" s="75" t="s">
        <v>4</v>
      </c>
      <c r="B2763">
        <v>0.82606710796621763</v>
      </c>
      <c r="C2763" s="76" t="s">
        <v>86</v>
      </c>
      <c r="E2763">
        <f t="shared" ca="1" si="86"/>
        <v>0.53602565291173199</v>
      </c>
      <c r="F2763">
        <v>0.46666666666666667</v>
      </c>
      <c r="G2763">
        <f>AVERAGE(F$2:F2763)</f>
        <v>60443.32339029284</v>
      </c>
      <c r="T2763">
        <f t="shared" ca="1" si="87"/>
        <v>2.5567672827446195</v>
      </c>
      <c r="U2763">
        <f ca="1">AVERAGE(T$2:T2763)</f>
        <v>29.57351457115973</v>
      </c>
    </row>
    <row r="2764" spans="1:21" x14ac:dyDescent="0.25">
      <c r="A2764" s="75" t="s">
        <v>4</v>
      </c>
      <c r="B2764">
        <v>2</v>
      </c>
      <c r="C2764" s="76" t="s">
        <v>87</v>
      </c>
      <c r="E2764">
        <f t="shared" ca="1" si="86"/>
        <v>0.95220201583271891</v>
      </c>
      <c r="F2764">
        <v>0.5</v>
      </c>
      <c r="G2764">
        <f>AVERAGE(F$2:F2764)</f>
        <v>60421.44759463946</v>
      </c>
      <c r="T2764">
        <f t="shared" ca="1" si="87"/>
        <v>2.3444870737453534</v>
      </c>
      <c r="U2764">
        <f ca="1">AVERAGE(T$2:T2764)</f>
        <v>29.563659693310502</v>
      </c>
    </row>
    <row r="2765" spans="1:21" x14ac:dyDescent="0.25">
      <c r="A2765" s="75" t="s">
        <v>4</v>
      </c>
      <c r="B2765">
        <v>7.064516129032258</v>
      </c>
      <c r="C2765" s="76" t="s">
        <v>88</v>
      </c>
      <c r="E2765">
        <f t="shared" ca="1" si="86"/>
        <v>0.97860531436747988</v>
      </c>
      <c r="F2765">
        <v>2.7397260273972629E-2</v>
      </c>
      <c r="G2765">
        <f>AVERAGE(F$2:F2765)</f>
        <v>60399.587457086142</v>
      </c>
      <c r="T2765">
        <f t="shared" ca="1" si="87"/>
        <v>2.4240771018559122</v>
      </c>
      <c r="U2765">
        <f ca="1">AVERAGE(T$2:T2765)</f>
        <v>29.55384074157698</v>
      </c>
    </row>
    <row r="2766" spans="1:21" x14ac:dyDescent="0.25">
      <c r="A2766" s="75" t="s">
        <v>4</v>
      </c>
      <c r="B2766">
        <v>0</v>
      </c>
      <c r="C2766" s="76" t="s">
        <v>89</v>
      </c>
      <c r="E2766">
        <f t="shared" ca="1" si="86"/>
        <v>0.50531561830258409</v>
      </c>
      <c r="F2766">
        <v>0.18181818181818185</v>
      </c>
      <c r="G2766">
        <f>AVERAGE(F$2:F2766)</f>
        <v>60377.743187415654</v>
      </c>
      <c r="T2766">
        <f t="shared" ca="1" si="87"/>
        <v>3.1888774564317193</v>
      </c>
      <c r="U2766">
        <f ca="1">AVERAGE(T$2:T2766)</f>
        <v>29.544305492649258</v>
      </c>
    </row>
    <row r="2767" spans="1:21" x14ac:dyDescent="0.25">
      <c r="A2767" s="75" t="s">
        <v>4</v>
      </c>
      <c r="B2767">
        <v>2.3333333333333335</v>
      </c>
      <c r="C2767" s="76" t="s">
        <v>90</v>
      </c>
      <c r="E2767">
        <f t="shared" ca="1" si="86"/>
        <v>0.80064544420794281</v>
      </c>
      <c r="F2767">
        <v>0.19474313022700118</v>
      </c>
      <c r="G2767">
        <f>AVERAGE(F$2:F2767)</f>
        <v>60355.914717262262</v>
      </c>
      <c r="T2767">
        <f t="shared" ca="1" si="87"/>
        <v>2.424578269007863</v>
      </c>
      <c r="U2767">
        <f ca="1">AVERAGE(T$2:T2767)</f>
        <v>29.534500819032615</v>
      </c>
    </row>
    <row r="2768" spans="1:21" x14ac:dyDescent="0.25">
      <c r="B2768">
        <v>0.5169086956521739</v>
      </c>
      <c r="C2768" s="76" t="s">
        <v>81</v>
      </c>
      <c r="E2768">
        <f t="shared" ca="1" si="86"/>
        <v>0.9468143887758157</v>
      </c>
      <c r="F2768">
        <v>4.5555555555555562</v>
      </c>
      <c r="G2768">
        <f>AVERAGE(F$2:F2768)</f>
        <v>60334.103600832299</v>
      </c>
      <c r="T2768">
        <f t="shared" ca="1" si="87"/>
        <v>14.575467113434915</v>
      </c>
      <c r="U2768">
        <f ca="1">AVERAGE(T$2:T2768)</f>
        <v>29.529094590732797</v>
      </c>
    </row>
    <row r="2769" spans="1:21" x14ac:dyDescent="0.25">
      <c r="A2769" s="75" t="s">
        <v>5</v>
      </c>
      <c r="B2769">
        <v>0.40226626476188848</v>
      </c>
      <c r="C2769" s="76" t="s">
        <v>82</v>
      </c>
      <c r="E2769">
        <f t="shared" ca="1" si="86"/>
        <v>0.22634281297208991</v>
      </c>
      <c r="F2769">
        <v>0.55589586523736612</v>
      </c>
      <c r="G2769">
        <f>AVERAGE(F$2:F2769)</f>
        <v>60312.306798915764</v>
      </c>
      <c r="T2769">
        <f t="shared" ca="1" si="87"/>
        <v>10.051886729121643</v>
      </c>
      <c r="U2769">
        <f ca="1">AVERAGE(T$2:T2769)</f>
        <v>29.522058027198977</v>
      </c>
    </row>
    <row r="2770" spans="1:21" x14ac:dyDescent="0.25">
      <c r="A2770" s="75" t="s">
        <v>5</v>
      </c>
      <c r="B2770">
        <v>0.375</v>
      </c>
      <c r="C2770" s="76" t="s">
        <v>83</v>
      </c>
      <c r="E2770">
        <f t="shared" ca="1" si="86"/>
        <v>0.95586187799718436</v>
      </c>
      <c r="F2770">
        <v>0.29870129870129869</v>
      </c>
      <c r="G2770">
        <f>AVERAGE(F$2:F2770)</f>
        <v>60290.525647562339</v>
      </c>
      <c r="T2770">
        <f t="shared" ca="1" si="87"/>
        <v>3.4673930742021057</v>
      </c>
      <c r="U2770">
        <f ca="1">AVERAGE(T$2:T2770)</f>
        <v>29.512648614070411</v>
      </c>
    </row>
    <row r="2771" spans="1:21" x14ac:dyDescent="0.25">
      <c r="A2771" s="75" t="s">
        <v>5</v>
      </c>
      <c r="B2771">
        <v>18.613355387461834</v>
      </c>
      <c r="C2771" s="76" t="s">
        <v>84</v>
      </c>
      <c r="E2771">
        <f t="shared" ca="1" si="86"/>
        <v>0.3315016539086646</v>
      </c>
      <c r="F2771">
        <v>0.70588235294117652</v>
      </c>
      <c r="G2771">
        <f>AVERAGE(F$2:F2771)</f>
        <v>60268.760369668758</v>
      </c>
      <c r="T2771">
        <f t="shared" ca="1" si="87"/>
        <v>4.6111170898068305</v>
      </c>
      <c r="U2771">
        <f ca="1">AVERAGE(T$2:T2771)</f>
        <v>29.503658891498475</v>
      </c>
    </row>
    <row r="2772" spans="1:21" x14ac:dyDescent="0.25">
      <c r="A2772" s="75" t="s">
        <v>5</v>
      </c>
      <c r="B2772">
        <v>0.13758116883116886</v>
      </c>
      <c r="C2772" s="76" t="s">
        <v>85</v>
      </c>
      <c r="E2772">
        <f t="shared" ca="1" si="86"/>
        <v>0.53501921667554064</v>
      </c>
      <c r="F2772">
        <v>0.37106918238993714</v>
      </c>
      <c r="G2772">
        <f>AVERAGE(F$2:F2772)</f>
        <v>60247.010680278472</v>
      </c>
      <c r="T2772">
        <f t="shared" ca="1" si="87"/>
        <v>5.9937669068095465</v>
      </c>
      <c r="U2772">
        <f ca="1">AVERAGE(T$2:T2772)</f>
        <v>29.495174628782966</v>
      </c>
    </row>
    <row r="2773" spans="1:21" x14ac:dyDescent="0.25">
      <c r="A2773" s="75" t="s">
        <v>5</v>
      </c>
      <c r="B2773">
        <v>0.31522483451266836</v>
      </c>
      <c r="C2773" s="76" t="s">
        <v>86</v>
      </c>
      <c r="E2773">
        <f t="shared" ca="1" si="86"/>
        <v>0.98010842931355191</v>
      </c>
      <c r="F2773">
        <v>1</v>
      </c>
      <c r="G2773">
        <f>AVERAGE(F$2:F2773)</f>
        <v>60225.276910191795</v>
      </c>
      <c r="T2773">
        <f t="shared" ca="1" si="87"/>
        <v>7.2550702372167972</v>
      </c>
      <c r="U2773">
        <f ca="1">AVERAGE(T$2:T2773)</f>
        <v>29.487151503100577</v>
      </c>
    </row>
    <row r="2774" spans="1:21" x14ac:dyDescent="0.25">
      <c r="A2774" s="75" t="s">
        <v>5</v>
      </c>
      <c r="B2774">
        <v>1</v>
      </c>
      <c r="C2774" s="76" t="s">
        <v>87</v>
      </c>
      <c r="E2774">
        <f t="shared" ca="1" si="86"/>
        <v>0.42796079876042237</v>
      </c>
      <c r="F2774">
        <v>1.4</v>
      </c>
      <c r="G2774">
        <f>AVERAGE(F$2:F2774)</f>
        <v>60203.558959629154</v>
      </c>
      <c r="T2774">
        <f t="shared" ca="1" si="87"/>
        <v>3.098411747260704</v>
      </c>
      <c r="U2774">
        <f ca="1">AVERAGE(T$2:T2774)</f>
        <v>29.477635188727753</v>
      </c>
    </row>
    <row r="2775" spans="1:21" x14ac:dyDescent="0.25">
      <c r="A2775" s="75" t="s">
        <v>5</v>
      </c>
      <c r="B2775">
        <v>1.6881693548387096</v>
      </c>
      <c r="C2775" s="76" t="s">
        <v>88</v>
      </c>
      <c r="E2775">
        <f t="shared" ca="1" si="86"/>
        <v>0.23558143147527921</v>
      </c>
      <c r="F2775">
        <v>0.88603988603988604</v>
      </c>
      <c r="G2775">
        <f>AVERAGE(F$2:F2775)</f>
        <v>60181.856482008487</v>
      </c>
      <c r="T2775">
        <f t="shared" ca="1" si="87"/>
        <v>11.75516637885641</v>
      </c>
      <c r="U2775">
        <f ca="1">AVERAGE(T$2:T2775)</f>
        <v>29.47124641121879</v>
      </c>
    </row>
    <row r="2776" spans="1:21" x14ac:dyDescent="0.25">
      <c r="A2776" s="75" t="s">
        <v>5</v>
      </c>
      <c r="B2776">
        <v>0</v>
      </c>
      <c r="C2776" s="76" t="s">
        <v>89</v>
      </c>
      <c r="E2776">
        <f t="shared" ca="1" si="86"/>
        <v>0.61858230953591231</v>
      </c>
      <c r="F2776">
        <v>0.55995599559956</v>
      </c>
      <c r="G2776">
        <f>AVERAGE(F$2:F2776)</f>
        <v>60160.169528305414</v>
      </c>
      <c r="T2776">
        <f t="shared" ca="1" si="87"/>
        <v>79.866404614048179</v>
      </c>
      <c r="U2776">
        <f ca="1">AVERAGE(T$2:T2776)</f>
        <v>29.489406828589178</v>
      </c>
    </row>
    <row r="2777" spans="1:21" x14ac:dyDescent="0.25">
      <c r="A2777" s="75" t="s">
        <v>5</v>
      </c>
      <c r="B2777">
        <v>0.66666666666666663</v>
      </c>
      <c r="C2777" s="76" t="s">
        <v>90</v>
      </c>
      <c r="E2777">
        <f t="shared" ca="1" si="86"/>
        <v>0.42231099449558496</v>
      </c>
      <c r="F2777">
        <v>0.17664670658682632</v>
      </c>
      <c r="G2777">
        <f>AVERAGE(F$2:F2777)</f>
        <v>60138.498061129045</v>
      </c>
      <c r="T2777">
        <f t="shared" ca="1" si="87"/>
        <v>3.9720872984956128</v>
      </c>
      <c r="U2777">
        <f ca="1">AVERAGE(T$2:T2777)</f>
        <v>29.48021471060283</v>
      </c>
    </row>
    <row r="2778" spans="1:21" x14ac:dyDescent="0.25">
      <c r="B2778">
        <v>3.347826086956522</v>
      </c>
      <c r="C2778" s="76" t="s">
        <v>81</v>
      </c>
      <c r="E2778">
        <f t="shared" ca="1" si="86"/>
        <v>0.4753890776703541</v>
      </c>
      <c r="F2778">
        <v>1.7341040462427744E-2</v>
      </c>
      <c r="G2778">
        <f>AVERAGE(F$2:F2778)</f>
        <v>60116.842144413138</v>
      </c>
      <c r="T2778">
        <f t="shared" ca="1" si="87"/>
        <v>5.6752154185460526</v>
      </c>
      <c r="U2778">
        <f ca="1">AVERAGE(T$2:T2778)</f>
        <v>29.471642510641704</v>
      </c>
    </row>
    <row r="2779" spans="1:21" x14ac:dyDescent="0.25">
      <c r="A2779" s="75" t="s">
        <v>6</v>
      </c>
      <c r="B2779">
        <v>0.40226626476188848</v>
      </c>
      <c r="C2779" s="76" t="s">
        <v>82</v>
      </c>
      <c r="E2779">
        <f t="shared" ca="1" si="86"/>
        <v>0.43698698459802698</v>
      </c>
      <c r="F2779">
        <v>2.3333333333333335</v>
      </c>
      <c r="G2779">
        <f>AVERAGE(F$2:F2779)</f>
        <v>60095.202652400512</v>
      </c>
      <c r="T2779">
        <f t="shared" ca="1" si="87"/>
        <v>2.7778619381260468</v>
      </c>
      <c r="U2779">
        <f ca="1">AVERAGE(T$2:T2779)</f>
        <v>29.462033518354982</v>
      </c>
    </row>
    <row r="2780" spans="1:21" x14ac:dyDescent="0.25">
      <c r="A2780" s="75" t="s">
        <v>6</v>
      </c>
      <c r="B2780">
        <v>0.125</v>
      </c>
      <c r="C2780" s="76" t="s">
        <v>83</v>
      </c>
      <c r="E2780">
        <f t="shared" ca="1" si="86"/>
        <v>0.22953554710522084</v>
      </c>
      <c r="F2780">
        <v>0.84615384615384615</v>
      </c>
      <c r="G2780">
        <f>AVERAGE(F$2:F2780)</f>
        <v>60073.578198820607</v>
      </c>
      <c r="T2780">
        <f t="shared" ca="1" si="87"/>
        <v>4.7688634737688371</v>
      </c>
      <c r="U2780">
        <f ca="1">AVERAGE(T$2:T2780)</f>
        <v>29.453147886816808</v>
      </c>
    </row>
    <row r="2781" spans="1:21" x14ac:dyDescent="0.25">
      <c r="A2781" s="75" t="s">
        <v>6</v>
      </c>
      <c r="B2781">
        <v>0.9346221487084605</v>
      </c>
      <c r="C2781" s="76" t="s">
        <v>84</v>
      </c>
      <c r="E2781">
        <f t="shared" ca="1" si="86"/>
        <v>0.89091857431155785</v>
      </c>
      <c r="F2781">
        <v>4.5555555555555562</v>
      </c>
      <c r="G2781">
        <f>AVERAGE(F$2:F2781)</f>
        <v>60051.970636718717</v>
      </c>
      <c r="T2781">
        <f t="shared" ca="1" si="87"/>
        <v>2.8202266956547697</v>
      </c>
      <c r="U2781">
        <f ca="1">AVERAGE(T$2:T2781)</f>
        <v>29.443567699337972</v>
      </c>
    </row>
    <row r="2782" spans="1:21" x14ac:dyDescent="0.25">
      <c r="A2782" s="75" t="s">
        <v>6</v>
      </c>
      <c r="B2782">
        <v>0.21753246753246749</v>
      </c>
      <c r="C2782" s="76" t="s">
        <v>85</v>
      </c>
      <c r="E2782">
        <f t="shared" ca="1" si="86"/>
        <v>0.87160165983275861</v>
      </c>
      <c r="F2782">
        <v>1.1680143755615428E-2</v>
      </c>
      <c r="G2782">
        <f>AVERAGE(F$2:F2782)</f>
        <v>60030.376980135989</v>
      </c>
      <c r="T2782">
        <f t="shared" ca="1" si="87"/>
        <v>2.3548936002337464</v>
      </c>
      <c r="U2782">
        <f ca="1">AVERAGE(T$2:T2782)</f>
        <v>29.433827075785615</v>
      </c>
    </row>
    <row r="2783" spans="1:21" x14ac:dyDescent="0.25">
      <c r="A2783" s="75" t="s">
        <v>6</v>
      </c>
      <c r="B2783">
        <v>0.14129194247888605</v>
      </c>
      <c r="C2783" s="76" t="s">
        <v>86</v>
      </c>
      <c r="E2783">
        <f t="shared" ca="1" si="86"/>
        <v>0.14134487922741568</v>
      </c>
      <c r="F2783">
        <v>7.8431372549019676E-2</v>
      </c>
      <c r="G2783">
        <f>AVERAGE(F$2:F2783)</f>
        <v>60008.798871383733</v>
      </c>
      <c r="T2783">
        <f t="shared" ca="1" si="87"/>
        <v>3.9545104945291185</v>
      </c>
      <c r="U2783">
        <f ca="1">AVERAGE(T$2:T2783)</f>
        <v>29.424668442938291</v>
      </c>
    </row>
    <row r="2784" spans="1:21" x14ac:dyDescent="0.25">
      <c r="A2784" s="75" t="s">
        <v>6</v>
      </c>
      <c r="B2784">
        <v>2</v>
      </c>
      <c r="C2784" s="76" t="s">
        <v>87</v>
      </c>
      <c r="E2784">
        <f t="shared" ca="1" si="86"/>
        <v>0.46948481447131696</v>
      </c>
      <c r="F2784">
        <v>0.94444444444444442</v>
      </c>
      <c r="G2784">
        <f>AVERAGE(F$2:F2784)</f>
        <v>59987.236580896155</v>
      </c>
      <c r="T2784">
        <f t="shared" ca="1" si="87"/>
        <v>3.7627904473945732</v>
      </c>
      <c r="U2784">
        <f ca="1">AVERAGE(T$2:T2784)</f>
        <v>29.415447502228428</v>
      </c>
    </row>
    <row r="2785" spans="1:21" x14ac:dyDescent="0.25">
      <c r="A2785" s="75" t="s">
        <v>6</v>
      </c>
      <c r="B2785">
        <v>1.6881693548387096</v>
      </c>
      <c r="C2785" s="76" t="s">
        <v>88</v>
      </c>
      <c r="E2785">
        <f t="shared" ca="1" si="86"/>
        <v>0.69833318488699103</v>
      </c>
      <c r="F2785">
        <v>0.99821428571428561</v>
      </c>
      <c r="G2785">
        <f>AVERAGE(F$2:F2785)</f>
        <v>59965.68979987366</v>
      </c>
      <c r="T2785">
        <f t="shared" ca="1" si="87"/>
        <v>3.04790390119837</v>
      </c>
      <c r="U2785">
        <f ca="1">AVERAGE(T$2:T2785)</f>
        <v>29.405976401797023</v>
      </c>
    </row>
    <row r="2786" spans="1:21" x14ac:dyDescent="0.25">
      <c r="A2786" s="75" t="s">
        <v>6</v>
      </c>
      <c r="B2786">
        <v>2</v>
      </c>
      <c r="C2786" s="76" t="s">
        <v>89</v>
      </c>
      <c r="E2786">
        <f t="shared" ca="1" si="86"/>
        <v>0.93110156362244845</v>
      </c>
      <c r="F2786">
        <v>0.57299270072992703</v>
      </c>
      <c r="G2786">
        <f>AVERAGE(F$2:F2786)</f>
        <v>59944.158339619746</v>
      </c>
      <c r="T2786">
        <f t="shared" ca="1" si="87"/>
        <v>4.6650291180637087</v>
      </c>
      <c r="U2786">
        <f ca="1">AVERAGE(T$2:T2786)</f>
        <v>29.39709275824811</v>
      </c>
    </row>
    <row r="2787" spans="1:21" x14ac:dyDescent="0.25">
      <c r="A2787" s="75" t="s">
        <v>6</v>
      </c>
      <c r="B2787">
        <v>5.5555555555555608E-2</v>
      </c>
      <c r="C2787" s="76" t="s">
        <v>90</v>
      </c>
      <c r="E2787">
        <f t="shared" ca="1" si="86"/>
        <v>0.62519757206277504</v>
      </c>
      <c r="F2787">
        <v>1.4</v>
      </c>
      <c r="G2787">
        <f>AVERAGE(F$2:F2787)</f>
        <v>59922.642633108757</v>
      </c>
      <c r="T2787">
        <f t="shared" ca="1" si="87"/>
        <v>5.8110033691901242</v>
      </c>
      <c r="U2787">
        <f ca="1">AVERAGE(T$2:T2787)</f>
        <v>29.388626825229782</v>
      </c>
    </row>
    <row r="2788" spans="1:21" x14ac:dyDescent="0.25">
      <c r="B2788">
        <v>0.6376811594202898</v>
      </c>
      <c r="C2788" s="76" t="s">
        <v>81</v>
      </c>
      <c r="E2788">
        <f t="shared" ca="1" si="86"/>
        <v>0.91422883953261769</v>
      </c>
      <c r="F2788">
        <v>8.1081081081081086E-2</v>
      </c>
      <c r="G2788">
        <f>AVERAGE(F$2:F2788)</f>
        <v>59901.141893405846</v>
      </c>
      <c r="T2788">
        <f t="shared" ca="1" si="87"/>
        <v>3.7011036560784434</v>
      </c>
      <c r="U2788">
        <f ca="1">AVERAGE(T$2:T2788)</f>
        <v>29.37940991702413</v>
      </c>
    </row>
    <row r="2789" spans="1:21" x14ac:dyDescent="0.25">
      <c r="A2789" s="75" t="s">
        <v>7</v>
      </c>
      <c r="B2789">
        <v>0.14609466394555501</v>
      </c>
      <c r="C2789" s="76" t="s">
        <v>82</v>
      </c>
      <c r="E2789">
        <f t="shared" ca="1" si="86"/>
        <v>0.20279313994596782</v>
      </c>
      <c r="F2789">
        <v>1.1428571428571428</v>
      </c>
      <c r="G2789">
        <f>AVERAGE(F$2:F2789)</f>
        <v>59879.656958313921</v>
      </c>
      <c r="T2789">
        <f t="shared" ca="1" si="87"/>
        <v>2.9988540601893448</v>
      </c>
      <c r="U2789">
        <f ca="1">AVERAGE(T$2:T2789)</f>
        <v>29.369947737735451</v>
      </c>
    </row>
    <row r="2790" spans="1:21" x14ac:dyDescent="0.25">
      <c r="A2790" s="75" t="s">
        <v>7</v>
      </c>
      <c r="B2790">
        <v>0.25</v>
      </c>
      <c r="C2790" s="76" t="s">
        <v>83</v>
      </c>
      <c r="E2790">
        <f t="shared" ca="1" si="86"/>
        <v>9.0966518466234048E-2</v>
      </c>
      <c r="F2790">
        <v>1.2727272727272727</v>
      </c>
      <c r="G2790">
        <f>AVERAGE(F$2:F2790)</f>
        <v>59858.187476696483</v>
      </c>
      <c r="T2790">
        <f t="shared" ca="1" si="87"/>
        <v>2.9360850763615955</v>
      </c>
      <c r="U2790">
        <f ca="1">AVERAGE(T$2:T2790)</f>
        <v>29.360469837892722</v>
      </c>
    </row>
    <row r="2791" spans="1:21" x14ac:dyDescent="0.25">
      <c r="A2791" s="75" t="s">
        <v>7</v>
      </c>
      <c r="B2791">
        <v>5.5377851291539457</v>
      </c>
      <c r="C2791" s="76" t="s">
        <v>84</v>
      </c>
      <c r="E2791">
        <f t="shared" ca="1" si="86"/>
        <v>0.44552418457944698</v>
      </c>
      <c r="F2791">
        <v>0.30891499654457499</v>
      </c>
      <c r="G2791">
        <f>AVERAGE(F$2:F2791)</f>
        <v>59836.733039936014</v>
      </c>
      <c r="T2791">
        <f t="shared" ca="1" si="87"/>
        <v>42.182951181199556</v>
      </c>
      <c r="U2791">
        <f ca="1">AVERAGE(T$2:T2791)</f>
        <v>29.365065709341934</v>
      </c>
    </row>
    <row r="2792" spans="1:21" x14ac:dyDescent="0.25">
      <c r="A2792" s="75" t="s">
        <v>7</v>
      </c>
      <c r="B2792">
        <v>1.4610389610389588E-2</v>
      </c>
      <c r="C2792" s="76" t="s">
        <v>85</v>
      </c>
      <c r="E2792">
        <f t="shared" ca="1" si="86"/>
        <v>0.36567666154591227</v>
      </c>
      <c r="F2792">
        <v>0</v>
      </c>
      <c r="G2792">
        <f>AVERAGE(F$2:F2792)</f>
        <v>59815.293866507163</v>
      </c>
      <c r="T2792">
        <f t="shared" ca="1" si="87"/>
        <v>3.66077371123707</v>
      </c>
      <c r="U2792">
        <f ca="1">AVERAGE(T$2:T2792)</f>
        <v>29.355856002427529</v>
      </c>
    </row>
    <row r="2793" spans="1:21" x14ac:dyDescent="0.25">
      <c r="A2793" s="75" t="s">
        <v>7</v>
      </c>
      <c r="B2793">
        <v>0.48367952522255186</v>
      </c>
      <c r="C2793" s="76" t="s">
        <v>86</v>
      </c>
      <c r="E2793">
        <f t="shared" ca="1" si="86"/>
        <v>3.5745667045709917E-2</v>
      </c>
      <c r="F2793">
        <v>0.29648584100989411</v>
      </c>
      <c r="G2793">
        <f>AVERAGE(F$2:F2793)</f>
        <v>59793.870156843601</v>
      </c>
      <c r="T2793">
        <f t="shared" ca="1" si="87"/>
        <v>27.928145908336145</v>
      </c>
      <c r="U2793">
        <f ca="1">AVERAGE(T$2:T2793)</f>
        <v>29.355344644943973</v>
      </c>
    </row>
    <row r="2794" spans="1:21" x14ac:dyDescent="0.25">
      <c r="A2794" s="75" t="s">
        <v>7</v>
      </c>
      <c r="B2794">
        <v>9</v>
      </c>
      <c r="C2794" s="76" t="s">
        <v>87</v>
      </c>
      <c r="E2794">
        <f t="shared" ca="1" si="86"/>
        <v>9.5603259719056033E-2</v>
      </c>
      <c r="F2794">
        <v>0.50980392156862742</v>
      </c>
      <c r="G2794">
        <f>AVERAGE(F$2:F2794)</f>
        <v>59772.461864558274</v>
      </c>
      <c r="T2794">
        <f t="shared" ca="1" si="87"/>
        <v>15.936869874995613</v>
      </c>
      <c r="U2794">
        <f ca="1">AVERAGE(T$2:T2794)</f>
        <v>29.350540321718068</v>
      </c>
    </row>
    <row r="2795" spans="1:21" x14ac:dyDescent="0.25">
      <c r="A2795" s="75" t="s">
        <v>7</v>
      </c>
      <c r="B2795">
        <v>0.19354838709677413</v>
      </c>
      <c r="C2795" s="76" t="s">
        <v>88</v>
      </c>
      <c r="E2795">
        <f t="shared" ca="1" si="86"/>
        <v>0.61527882963632552</v>
      </c>
      <c r="F2795">
        <v>0.52606635071090047</v>
      </c>
      <c r="G2795">
        <f>AVERAGE(F$2:F2795)</f>
        <v>59751.068902568935</v>
      </c>
      <c r="T2795">
        <f t="shared" ca="1" si="87"/>
        <v>2.1039722705592578</v>
      </c>
      <c r="U2795">
        <f ca="1">AVERAGE(T$2:T2795)</f>
        <v>29.34078850781286</v>
      </c>
    </row>
    <row r="2796" spans="1:21" x14ac:dyDescent="0.25">
      <c r="A2796" s="75" t="s">
        <v>7</v>
      </c>
      <c r="B2796">
        <v>0</v>
      </c>
      <c r="C2796" s="76" t="s">
        <v>89</v>
      </c>
      <c r="E2796">
        <f t="shared" ca="1" si="86"/>
        <v>0.80232471692571183</v>
      </c>
      <c r="F2796">
        <v>0.4</v>
      </c>
      <c r="G2796">
        <f>AVERAGE(F$2:F2796)</f>
        <v>59729.691203498252</v>
      </c>
      <c r="T2796">
        <f t="shared" ca="1" si="87"/>
        <v>135.35848254459424</v>
      </c>
      <c r="U2796">
        <f ca="1">AVERAGE(T$2:T2796)</f>
        <v>29.378719704248205</v>
      </c>
    </row>
    <row r="2797" spans="1:21" x14ac:dyDescent="0.25">
      <c r="A2797" s="75" t="s">
        <v>7</v>
      </c>
      <c r="B2797">
        <v>0.66666666666666663</v>
      </c>
      <c r="C2797" s="76" t="s">
        <v>90</v>
      </c>
      <c r="E2797">
        <f t="shared" ca="1" si="86"/>
        <v>0.38351999676985449</v>
      </c>
      <c r="F2797">
        <v>0.19502074688796681</v>
      </c>
      <c r="G2797">
        <f>AVERAGE(F$2:F2797)</f>
        <v>59708.328722746191</v>
      </c>
      <c r="T2797">
        <f t="shared" ca="1" si="87"/>
        <v>58.255359314835815</v>
      </c>
      <c r="U2797">
        <f ca="1">AVERAGE(T$2:T2797)</f>
        <v>29.389047543880029</v>
      </c>
    </row>
    <row r="2798" spans="1:21" x14ac:dyDescent="0.25">
      <c r="B2798">
        <v>1.173913043478261</v>
      </c>
      <c r="C2798" s="76" t="s">
        <v>81</v>
      </c>
      <c r="E2798">
        <f t="shared" ca="1" si="86"/>
        <v>0.30798797759402929</v>
      </c>
      <c r="F2798">
        <v>0.82905982905982911</v>
      </c>
      <c r="G2798">
        <f>AVERAGE(F$2:F2798)</f>
        <v>59686.981743960743</v>
      </c>
      <c r="T2798">
        <f t="shared" ca="1" si="87"/>
        <v>2.0266607431609494</v>
      </c>
      <c r="U2798">
        <f ca="1">AVERAGE(T$2:T2798)</f>
        <v>29.379264781348486</v>
      </c>
    </row>
    <row r="2799" spans="1:21" x14ac:dyDescent="0.25">
      <c r="A2799" s="75" t="s">
        <v>8</v>
      </c>
      <c r="B2799">
        <v>0.31687573115644402</v>
      </c>
      <c r="C2799" s="76" t="s">
        <v>82</v>
      </c>
      <c r="E2799">
        <f t="shared" ca="1" si="86"/>
        <v>6.5734130580871963E-2</v>
      </c>
      <c r="F2799">
        <v>0.32885906040268453</v>
      </c>
      <c r="G2799">
        <f>AVERAGE(F$2:F2799)</f>
        <v>59665.649845145555</v>
      </c>
      <c r="T2799">
        <f t="shared" ca="1" si="87"/>
        <v>3.467542431481665</v>
      </c>
      <c r="U2799">
        <f ca="1">AVERAGE(T$2:T2799)</f>
        <v>29.370003979936811</v>
      </c>
    </row>
    <row r="2800" spans="1:21" x14ac:dyDescent="0.25">
      <c r="A2800" s="75" t="s">
        <v>8</v>
      </c>
      <c r="B2800">
        <v>0.5</v>
      </c>
      <c r="C2800" s="76" t="s">
        <v>83</v>
      </c>
      <c r="E2800">
        <f t="shared" ca="1" si="86"/>
        <v>0.32983162874893135</v>
      </c>
      <c r="F2800">
        <v>2.4390243902439025E-2</v>
      </c>
      <c r="G2800">
        <f>AVERAGE(F$2:F2800)</f>
        <v>59644.333080066994</v>
      </c>
      <c r="T2800">
        <f t="shared" ca="1" si="87"/>
        <v>2.8775628243092672</v>
      </c>
      <c r="U2800">
        <f ca="1">AVERAGE(T$2:T2800)</f>
        <v>29.360539013464628</v>
      </c>
    </row>
    <row r="2801" spans="1:21" x14ac:dyDescent="0.25">
      <c r="A2801" s="75" t="s">
        <v>8</v>
      </c>
      <c r="B2801">
        <v>8.8066776937309168</v>
      </c>
      <c r="C2801" s="76" t="s">
        <v>84</v>
      </c>
      <c r="E2801">
        <f t="shared" ca="1" si="86"/>
        <v>1.0388335259414738E-3</v>
      </c>
      <c r="F2801">
        <v>0.15273775216138327</v>
      </c>
      <c r="G2801">
        <f>AVERAGE(F$2:F2801)</f>
        <v>59623.0315870876</v>
      </c>
      <c r="T2801">
        <f t="shared" ca="1" si="87"/>
        <v>2.5672376687528509</v>
      </c>
      <c r="U2801">
        <f ca="1">AVERAGE(T$2:T2801)</f>
        <v>29.35096997727009</v>
      </c>
    </row>
    <row r="2802" spans="1:21" x14ac:dyDescent="0.25">
      <c r="A2802" s="75" t="s">
        <v>8</v>
      </c>
      <c r="B2802">
        <v>0.21753246753246749</v>
      </c>
      <c r="C2802" s="76" t="s">
        <v>85</v>
      </c>
      <c r="E2802">
        <f t="shared" ca="1" si="86"/>
        <v>4.2051588419129038E-2</v>
      </c>
      <c r="F2802">
        <v>0.25742574257425743</v>
      </c>
      <c r="G2802">
        <f>AVERAGE(F$2:F2802)</f>
        <v>59601.745341403439</v>
      </c>
      <c r="T2802">
        <f t="shared" ca="1" si="87"/>
        <v>3.3218777933724515</v>
      </c>
      <c r="U2802">
        <f ca="1">AVERAGE(T$2:T2802)</f>
        <v>29.34167719177066</v>
      </c>
    </row>
    <row r="2803" spans="1:21" x14ac:dyDescent="0.25">
      <c r="A2803" s="75" t="s">
        <v>8</v>
      </c>
      <c r="B2803">
        <v>8.6966446016891172E-2</v>
      </c>
      <c r="C2803" s="76" t="s">
        <v>86</v>
      </c>
      <c r="E2803">
        <f t="shared" ca="1" si="86"/>
        <v>0.27583507585444511</v>
      </c>
      <c r="F2803">
        <v>0.58333333333333337</v>
      </c>
      <c r="G2803">
        <f>AVERAGE(F$2:F2803)</f>
        <v>59580.474405640387</v>
      </c>
      <c r="T2803">
        <f t="shared" ca="1" si="87"/>
        <v>17.336359430639561</v>
      </c>
      <c r="U2803">
        <f ca="1">AVERAGE(T$2:T2803)</f>
        <v>29.337392638679606</v>
      </c>
    </row>
    <row r="2804" spans="1:21" x14ac:dyDescent="0.25">
      <c r="A2804" s="75" t="s">
        <v>8</v>
      </c>
      <c r="B2804">
        <v>1</v>
      </c>
      <c r="C2804" s="76" t="s">
        <v>87</v>
      </c>
      <c r="E2804">
        <f t="shared" ca="1" si="86"/>
        <v>0.75142234546098796</v>
      </c>
      <c r="F2804">
        <v>0.10909090909090917</v>
      </c>
      <c r="G2804">
        <f>AVERAGE(F$2:F2804)</f>
        <v>59559.218477950504</v>
      </c>
      <c r="T2804">
        <f t="shared" ca="1" si="87"/>
        <v>6.757414446465809</v>
      </c>
      <c r="U2804">
        <f ca="1">AVERAGE(T$2:T2804)</f>
        <v>29.329336991804038</v>
      </c>
    </row>
    <row r="2805" spans="1:21" x14ac:dyDescent="0.25">
      <c r="A2805" s="75" t="s">
        <v>8</v>
      </c>
      <c r="B2805">
        <v>1.0161290322580645</v>
      </c>
      <c r="C2805" s="76" t="s">
        <v>88</v>
      </c>
      <c r="E2805">
        <f t="shared" ca="1" si="86"/>
        <v>0.71883078761820751</v>
      </c>
      <c r="F2805">
        <v>1.5641025641025641</v>
      </c>
      <c r="G2805">
        <f>AVERAGE(F$2:F2805)</f>
        <v>59537.978230313063</v>
      </c>
      <c r="T2805">
        <f t="shared" ca="1" si="87"/>
        <v>3.51948306209127</v>
      </c>
      <c r="U2805">
        <f ca="1">AVERAGE(T$2:T2805)</f>
        <v>29.32013233633695</v>
      </c>
    </row>
    <row r="2806" spans="1:21" x14ac:dyDescent="0.25">
      <c r="A2806" s="75" t="s">
        <v>8</v>
      </c>
      <c r="B2806">
        <v>1</v>
      </c>
      <c r="C2806" s="76" t="s">
        <v>89</v>
      </c>
      <c r="E2806">
        <f t="shared" ca="1" si="86"/>
        <v>0.29696937496820619</v>
      </c>
      <c r="F2806">
        <v>5.6603773584905683E-2</v>
      </c>
      <c r="G2806">
        <f>AVERAGE(F$2:F2806)</f>
        <v>59516.752589804484</v>
      </c>
      <c r="T2806">
        <f t="shared" ca="1" si="87"/>
        <v>3.1664699872622739</v>
      </c>
      <c r="U2806">
        <f ca="1">AVERAGE(T$2:T2806)</f>
        <v>29.310808392540491</v>
      </c>
    </row>
    <row r="2807" spans="1:21" x14ac:dyDescent="0.25">
      <c r="A2807" s="75" t="s">
        <v>8</v>
      </c>
      <c r="B2807">
        <v>0.11111111111111122</v>
      </c>
      <c r="C2807" s="76" t="s">
        <v>90</v>
      </c>
      <c r="E2807">
        <f t="shared" ca="1" si="86"/>
        <v>0.45115461063178386</v>
      </c>
      <c r="F2807">
        <v>2.125</v>
      </c>
      <c r="G2807">
        <f>AVERAGE(F$2:F2807)</f>
        <v>59495.542815182322</v>
      </c>
      <c r="T2807">
        <f t="shared" ca="1" si="87"/>
        <v>3.1555092379275322</v>
      </c>
      <c r="U2807">
        <f ca="1">AVERAGE(T$2:T2807)</f>
        <v>29.301487188280113</v>
      </c>
    </row>
    <row r="2808" spans="1:21" x14ac:dyDescent="0.25">
      <c r="B2808">
        <v>0.44927536231884069</v>
      </c>
      <c r="C2808" s="76" t="s">
        <v>81</v>
      </c>
      <c r="E2808">
        <f t="shared" ca="1" si="86"/>
        <v>0.56514877533243568</v>
      </c>
      <c r="F2808">
        <v>0.5</v>
      </c>
      <c r="G2808">
        <f>AVERAGE(F$2:F2808)</f>
        <v>59474.34757370915</v>
      </c>
      <c r="T2808">
        <f t="shared" ca="1" si="87"/>
        <v>2.9919907369332255</v>
      </c>
      <c r="U2808">
        <f ca="1">AVERAGE(T$2:T2808)</f>
        <v>29.292114371589218</v>
      </c>
    </row>
    <row r="2809" spans="1:21" x14ac:dyDescent="0.25">
      <c r="A2809" s="75" t="s">
        <v>9</v>
      </c>
      <c r="B2809">
        <v>0.2314851975509995</v>
      </c>
      <c r="C2809" s="76" t="s">
        <v>82</v>
      </c>
      <c r="E2809">
        <f t="shared" ca="1" si="86"/>
        <v>0.79525239552590798</v>
      </c>
      <c r="F2809">
        <v>0.54545454545454541</v>
      </c>
      <c r="G2809">
        <f>AVERAGE(F$2:F2809)</f>
        <v>59453.167444749328</v>
      </c>
      <c r="T2809">
        <f t="shared" ca="1" si="87"/>
        <v>27.520103803881554</v>
      </c>
      <c r="U2809">
        <f ca="1">AVERAGE(T$2:T2809)</f>
        <v>29.291483313694734</v>
      </c>
    </row>
    <row r="2810" spans="1:21" x14ac:dyDescent="0.25">
      <c r="A2810" s="75" t="s">
        <v>9</v>
      </c>
      <c r="B2810">
        <v>0.25</v>
      </c>
      <c r="C2810" s="76" t="s">
        <v>83</v>
      </c>
      <c r="E2810">
        <f t="shared" ca="1" si="86"/>
        <v>0.16984329901568251</v>
      </c>
      <c r="F2810">
        <v>0.73333333333333339</v>
      </c>
      <c r="G2810">
        <f>AVERAGE(F$2:F2810)</f>
        <v>59432.002462865588</v>
      </c>
      <c r="T2810">
        <f t="shared" ca="1" si="87"/>
        <v>2.7038843529938199</v>
      </c>
      <c r="U2810">
        <f ca="1">AVERAGE(T$2:T2810)</f>
        <v>29.282018166325312</v>
      </c>
    </row>
    <row r="2811" spans="1:21" x14ac:dyDescent="0.25">
      <c r="A2811" s="75" t="s">
        <v>9</v>
      </c>
      <c r="B2811">
        <v>2.9226710774923674</v>
      </c>
      <c r="C2811" s="76" t="s">
        <v>84</v>
      </c>
      <c r="E2811">
        <f t="shared" ca="1" si="86"/>
        <v>0.50589431040498756</v>
      </c>
      <c r="F2811">
        <v>1.2222222222222223</v>
      </c>
      <c r="G2811">
        <f>AVERAGE(F$2:F2811)</f>
        <v>59410.8527190077</v>
      </c>
      <c r="T2811">
        <f t="shared" ca="1" si="87"/>
        <v>2.6556235233237553</v>
      </c>
      <c r="U2811">
        <f ca="1">AVERAGE(T$2:T2811)</f>
        <v>29.272542581043108</v>
      </c>
    </row>
    <row r="2812" spans="1:21" x14ac:dyDescent="0.25">
      <c r="A2812" s="75" t="s">
        <v>9</v>
      </c>
      <c r="B2812">
        <v>1.4610389610389588E-2</v>
      </c>
      <c r="C2812" s="76" t="s">
        <v>85</v>
      </c>
      <c r="E2812">
        <f t="shared" ca="1" si="86"/>
        <v>0.73687867822458863</v>
      </c>
      <c r="F2812">
        <v>0.1111111111111111</v>
      </c>
      <c r="G2812">
        <f>AVERAGE(F$2:F2812)</f>
        <v>59389.717627720653</v>
      </c>
      <c r="T2812">
        <f t="shared" ca="1" si="87"/>
        <v>2.0155694033002005</v>
      </c>
      <c r="U2812">
        <f ca="1">AVERAGE(T$2:T2812)</f>
        <v>29.262846041314276</v>
      </c>
    </row>
    <row r="2813" spans="1:21" x14ac:dyDescent="0.25">
      <c r="A2813" s="75" t="s">
        <v>9</v>
      </c>
      <c r="B2813">
        <v>0.71193791371832904</v>
      </c>
      <c r="C2813" s="76" t="s">
        <v>86</v>
      </c>
      <c r="E2813">
        <f t="shared" ca="1" si="86"/>
        <v>0.81543419020818131</v>
      </c>
      <c r="F2813">
        <v>2.75</v>
      </c>
      <c r="G2813">
        <f>AVERAGE(F$2:F2813)</f>
        <v>59368.598506942653</v>
      </c>
      <c r="T2813">
        <f t="shared" ca="1" si="87"/>
        <v>4.7990242071780713</v>
      </c>
      <c r="U2813">
        <f ca="1">AVERAGE(T$2:T2813)</f>
        <v>29.254146246920918</v>
      </c>
    </row>
    <row r="2814" spans="1:21" x14ac:dyDescent="0.25">
      <c r="A2814" s="75" t="s">
        <v>9</v>
      </c>
      <c r="B2814">
        <v>1</v>
      </c>
      <c r="C2814" s="76" t="s">
        <v>87</v>
      </c>
      <c r="E2814">
        <f t="shared" ca="1" si="86"/>
        <v>1.7043787009181299E-2</v>
      </c>
      <c r="F2814">
        <v>7.5268817204301078E-2</v>
      </c>
      <c r="G2814">
        <f>AVERAGE(F$2:F2814)</f>
        <v>59347.493450690206</v>
      </c>
      <c r="T2814">
        <f t="shared" ca="1" si="87"/>
        <v>3.8931634210434223</v>
      </c>
      <c r="U2814">
        <f ca="1">AVERAGE(T$2:T2814)</f>
        <v>29.245130611362484</v>
      </c>
    </row>
    <row r="2815" spans="1:21" x14ac:dyDescent="0.25">
      <c r="A2815" s="75" t="s">
        <v>9</v>
      </c>
      <c r="B2815">
        <v>1.4193548387096773</v>
      </c>
      <c r="C2815" s="76" t="s">
        <v>88</v>
      </c>
      <c r="E2815">
        <f t="shared" ca="1" si="86"/>
        <v>0.41636089812851973</v>
      </c>
      <c r="F2815">
        <v>0.8</v>
      </c>
      <c r="G2815">
        <f>AVERAGE(F$2:F2815)</f>
        <v>59326.403652022593</v>
      </c>
      <c r="T2815">
        <f t="shared" ca="1" si="87"/>
        <v>2.0517078068097012</v>
      </c>
      <c r="U2815">
        <f ca="1">AVERAGE(T$2:T2815)</f>
        <v>29.235466992739685</v>
      </c>
    </row>
    <row r="2816" spans="1:21" x14ac:dyDescent="0.25">
      <c r="A2816" s="75" t="s">
        <v>9</v>
      </c>
      <c r="B2816">
        <v>0.5</v>
      </c>
      <c r="C2816" s="76" t="s">
        <v>89</v>
      </c>
      <c r="E2816">
        <f t="shared" ca="1" si="86"/>
        <v>0.56507864455488965</v>
      </c>
      <c r="F2816">
        <v>0.87816764132553604</v>
      </c>
      <c r="G2816">
        <f>AVERAGE(F$2:F2816)</f>
        <v>59305.328864994386</v>
      </c>
      <c r="T2816">
        <f t="shared" ca="1" si="87"/>
        <v>2.1143003925633108</v>
      </c>
      <c r="U2816">
        <f ca="1">AVERAGE(T$2:T2816)</f>
        <v>29.225832475297349</v>
      </c>
    </row>
    <row r="2817" spans="1:21" x14ac:dyDescent="0.25">
      <c r="A2817" s="75" t="s">
        <v>9</v>
      </c>
      <c r="B2817">
        <v>0.66666666666666663</v>
      </c>
      <c r="C2817" s="76" t="s">
        <v>90</v>
      </c>
      <c r="E2817">
        <f t="shared" ca="1" si="86"/>
        <v>2.9603458096239765E-2</v>
      </c>
      <c r="F2817">
        <v>0.83673469387755106</v>
      </c>
      <c r="G2817">
        <f>AVERAGE(F$2:F2817)</f>
        <v>59284.269031141295</v>
      </c>
      <c r="T2817">
        <f t="shared" ca="1" si="87"/>
        <v>12.371488970801854</v>
      </c>
      <c r="U2817">
        <f ca="1">AVERAGE(T$2:T2817)</f>
        <v>29.219847268086948</v>
      </c>
    </row>
    <row r="2818" spans="1:21" x14ac:dyDescent="0.25">
      <c r="B2818">
        <v>1.8985507246376814</v>
      </c>
      <c r="C2818" s="76" t="s">
        <v>81</v>
      </c>
      <c r="E2818">
        <f t="shared" ref="E2818:E2881" ca="1" si="88">RAND()</f>
        <v>0.55552786101482532</v>
      </c>
      <c r="F2818">
        <v>0.93421052631578938</v>
      </c>
      <c r="G2818">
        <f>AVERAGE(F$2:F2818)</f>
        <v>59263.224183849634</v>
      </c>
      <c r="T2818">
        <f t="shared" ca="1" si="87"/>
        <v>14.155608951292358</v>
      </c>
      <c r="U2818">
        <f ca="1">AVERAGE(T$2:T2818)</f>
        <v>29.214499650651096</v>
      </c>
    </row>
    <row r="2819" spans="1:21" x14ac:dyDescent="0.25">
      <c r="A2819" s="75" t="s">
        <v>10</v>
      </c>
      <c r="B2819">
        <v>0.40226626476188848</v>
      </c>
      <c r="C2819" s="76" t="s">
        <v>82</v>
      </c>
      <c r="E2819">
        <f t="shared" ca="1" si="88"/>
        <v>0.65220429694866999</v>
      </c>
      <c r="F2819">
        <v>1.310467561883194E-2</v>
      </c>
      <c r="G2819">
        <f>AVERAGE(F$2:F2819)</f>
        <v>59242.193945709405</v>
      </c>
      <c r="T2819">
        <f t="shared" ref="T2819:T2882" ca="1" si="89">2*RAND()^-1</f>
        <v>8.5798401185190603</v>
      </c>
      <c r="U2819">
        <f ca="1">AVERAGE(T$2:T2819)</f>
        <v>29.207177202272053</v>
      </c>
    </row>
    <row r="2820" spans="1:21" x14ac:dyDescent="0.25">
      <c r="A2820" s="75" t="s">
        <v>10</v>
      </c>
      <c r="B2820">
        <v>0.25</v>
      </c>
      <c r="C2820" s="76" t="s">
        <v>83</v>
      </c>
      <c r="E2820">
        <f t="shared" ca="1" si="88"/>
        <v>0.90028266161351256</v>
      </c>
      <c r="F2820">
        <v>1</v>
      </c>
      <c r="G2820">
        <f>AVERAGE(F$2:F2820)</f>
        <v>59221.178978009608</v>
      </c>
      <c r="T2820">
        <f t="shared" ca="1" si="89"/>
        <v>3.7196395832293785</v>
      </c>
      <c r="U2820">
        <f ca="1">AVERAGE(T$2:T2820)</f>
        <v>29.198135862215636</v>
      </c>
    </row>
    <row r="2821" spans="1:21" x14ac:dyDescent="0.25">
      <c r="A2821" s="75" t="s">
        <v>10</v>
      </c>
      <c r="B2821">
        <v>4.6045620664631234E-2</v>
      </c>
      <c r="C2821" s="76" t="s">
        <v>84</v>
      </c>
      <c r="E2821">
        <f t="shared" ca="1" si="88"/>
        <v>0.66175241114716732</v>
      </c>
      <c r="F2821">
        <v>0.85507246376811596</v>
      </c>
      <c r="G2821">
        <f>AVERAGE(F$2:F2821)</f>
        <v>59200.178863149493</v>
      </c>
      <c r="T2821">
        <f t="shared" ca="1" si="89"/>
        <v>3.123151182409051</v>
      </c>
      <c r="U2821">
        <f ca="1">AVERAGE(T$2:T2821)</f>
        <v>29.188889413747621</v>
      </c>
    </row>
    <row r="2822" spans="1:21" x14ac:dyDescent="0.25">
      <c r="A2822" s="75" t="s">
        <v>10</v>
      </c>
      <c r="B2822">
        <v>0.23904220779220781</v>
      </c>
      <c r="C2822" s="76" t="s">
        <v>85</v>
      </c>
      <c r="E2822">
        <f t="shared" ca="1" si="88"/>
        <v>0.58834710551371394</v>
      </c>
      <c r="F2822">
        <v>0.11281620908763934</v>
      </c>
      <c r="G2822">
        <f>AVERAGE(F$2:F2822)</f>
        <v>59179.19337359014</v>
      </c>
      <c r="T2822">
        <f t="shared" ca="1" si="89"/>
        <v>4.996459514093166</v>
      </c>
      <c r="U2822">
        <f ca="1">AVERAGE(T$2:T2822)</f>
        <v>29.180313578972843</v>
      </c>
    </row>
    <row r="2823" spans="1:21" x14ac:dyDescent="0.25">
      <c r="A2823" s="75" t="s">
        <v>10</v>
      </c>
      <c r="B2823">
        <v>0.429354028760557</v>
      </c>
      <c r="C2823" s="76" t="s">
        <v>86</v>
      </c>
      <c r="E2823">
        <f t="shared" ca="1" si="88"/>
        <v>0.93532833317908737</v>
      </c>
      <c r="F2823">
        <v>0.26558157999206033</v>
      </c>
      <c r="G2823">
        <f>AVERAGE(F$2:F2823)</f>
        <v>59158.222810942367</v>
      </c>
      <c r="T2823">
        <f t="shared" ca="1" si="89"/>
        <v>19.173446119354381</v>
      </c>
      <c r="U2823">
        <f ca="1">AVERAGE(T$2:T2823)</f>
        <v>29.176767559320247</v>
      </c>
    </row>
    <row r="2824" spans="1:21" x14ac:dyDescent="0.25">
      <c r="A2824" s="75" t="s">
        <v>10</v>
      </c>
      <c r="B2824">
        <v>7</v>
      </c>
      <c r="C2824" s="76" t="s">
        <v>87</v>
      </c>
      <c r="E2824">
        <f t="shared" ca="1" si="88"/>
        <v>0.61436999989855379</v>
      </c>
      <c r="F2824">
        <v>0.25</v>
      </c>
      <c r="G2824">
        <f>AVERAGE(F$2:F2824)</f>
        <v>59137.267099709301</v>
      </c>
      <c r="T2824">
        <f t="shared" ca="1" si="89"/>
        <v>5.9639972863944859</v>
      </c>
      <c r="U2824">
        <f ca="1">AVERAGE(T$2:T2824)</f>
        <v>29.168544828086482</v>
      </c>
    </row>
    <row r="2825" spans="1:21" x14ac:dyDescent="0.25">
      <c r="A2825" s="75" t="s">
        <v>10</v>
      </c>
      <c r="B2825">
        <v>1.0161290322580645</v>
      </c>
      <c r="C2825" s="76" t="s">
        <v>88</v>
      </c>
      <c r="E2825">
        <f t="shared" ca="1" si="88"/>
        <v>0.39138146409706576</v>
      </c>
      <c r="F2825">
        <v>0.99725148877691239</v>
      </c>
      <c r="G2825">
        <f>AVERAGE(F$2:F2825)</f>
        <v>59116.326494238965</v>
      </c>
      <c r="T2825">
        <f t="shared" ca="1" si="89"/>
        <v>2.709477699246599</v>
      </c>
      <c r="U2825">
        <f ca="1">AVERAGE(T$2:T2825)</f>
        <v>29.159175470038026</v>
      </c>
    </row>
    <row r="2826" spans="1:21" x14ac:dyDescent="0.25">
      <c r="A2826" s="75" t="s">
        <v>10</v>
      </c>
      <c r="B2826">
        <v>1.5</v>
      </c>
      <c r="C2826" s="76" t="s">
        <v>89</v>
      </c>
      <c r="E2826">
        <f t="shared" ca="1" si="88"/>
        <v>0.23820928133300689</v>
      </c>
      <c r="F2826">
        <v>0.66666666666666663</v>
      </c>
      <c r="G2826">
        <f>AVERAGE(F$2:F2826)</f>
        <v>59095.400596954867</v>
      </c>
      <c r="T2826">
        <f t="shared" ca="1" si="89"/>
        <v>123.18215255511261</v>
      </c>
      <c r="U2826">
        <f ca="1">AVERAGE(T$2:T2826)</f>
        <v>29.192457939802651</v>
      </c>
    </row>
    <row r="2827" spans="1:21" x14ac:dyDescent="0.25">
      <c r="A2827" s="75" t="s">
        <v>10</v>
      </c>
      <c r="B2827">
        <v>0.9</v>
      </c>
      <c r="C2827" s="76" t="s">
        <v>90</v>
      </c>
      <c r="E2827">
        <f t="shared" ca="1" si="88"/>
        <v>9.3844899480078237E-2</v>
      </c>
      <c r="F2827">
        <v>0.9</v>
      </c>
      <c r="G2827">
        <f>AVERAGE(F$2:F2827)</f>
        <v>59074.489591789628</v>
      </c>
      <c r="T2827">
        <f t="shared" ca="1" si="89"/>
        <v>8.0451716077703335</v>
      </c>
      <c r="U2827">
        <f ca="1">AVERAGE(T$2:T2827)</f>
        <v>29.184974823620045</v>
      </c>
    </row>
    <row r="2828" spans="1:21" x14ac:dyDescent="0.25">
      <c r="B2828">
        <v>0.44927536231884069</v>
      </c>
      <c r="C2828" s="76" t="s">
        <v>81</v>
      </c>
      <c r="E2828">
        <f t="shared" ca="1" si="88"/>
        <v>0.94618733477465344</v>
      </c>
      <c r="F2828">
        <v>0.67439763562590793</v>
      </c>
      <c r="G2828">
        <f>AVERAGE(F$2:F2828)</f>
        <v>59053.593300599627</v>
      </c>
      <c r="T2828">
        <f t="shared" ca="1" si="89"/>
        <v>3.6063603002416231</v>
      </c>
      <c r="U2828">
        <f ca="1">AVERAGE(T$2:T2828)</f>
        <v>29.175926852440924</v>
      </c>
    </row>
    <row r="2829" spans="1:21" x14ac:dyDescent="0.25">
      <c r="A2829" s="75" t="s">
        <v>11</v>
      </c>
      <c r="B2829">
        <v>0.70781067210889004</v>
      </c>
      <c r="C2829" s="76" t="s">
        <v>82</v>
      </c>
      <c r="E2829">
        <f t="shared" ca="1" si="88"/>
        <v>0.18215253706303702</v>
      </c>
      <c r="F2829">
        <v>14.015015015015013</v>
      </c>
      <c r="G2829">
        <f>AVERAGE(F$2:F2829)</f>
        <v>59032.716504883363</v>
      </c>
      <c r="T2829">
        <f t="shared" ca="1" si="89"/>
        <v>72.364676739139156</v>
      </c>
      <c r="U2829">
        <f ca="1">AVERAGE(T$2:T2829)</f>
        <v>29.191198687620094</v>
      </c>
    </row>
    <row r="2830" spans="1:21" x14ac:dyDescent="0.25">
      <c r="A2830" s="75" t="s">
        <v>11</v>
      </c>
      <c r="B2830">
        <v>0.375</v>
      </c>
      <c r="C2830" s="76" t="s">
        <v>83</v>
      </c>
      <c r="E2830">
        <f t="shared" ca="1" si="88"/>
        <v>0.86915068104617932</v>
      </c>
      <c r="F2830">
        <v>0.38107869142351902</v>
      </c>
      <c r="G2830">
        <f>AVERAGE(F$2:F2830)</f>
        <v>59011.849648953284</v>
      </c>
      <c r="T2830">
        <f t="shared" ca="1" si="89"/>
        <v>2.0298460250257158</v>
      </c>
      <c r="U2830">
        <f ca="1">AVERAGE(T$2:T2830)</f>
        <v>29.181597643907615</v>
      </c>
    </row>
    <row r="2831" spans="1:21" x14ac:dyDescent="0.25">
      <c r="A2831" s="75" t="s">
        <v>11</v>
      </c>
      <c r="B2831">
        <v>2.2688925645769729</v>
      </c>
      <c r="C2831" s="76" t="s">
        <v>84</v>
      </c>
      <c r="E2831">
        <f t="shared" ca="1" si="88"/>
        <v>0.62193427026384596</v>
      </c>
      <c r="F2831">
        <v>0.91666666666666663</v>
      </c>
      <c r="G2831">
        <f>AVERAGE(F$2:F2831)</f>
        <v>58990.997729171555</v>
      </c>
      <c r="T2831">
        <f t="shared" ca="1" si="89"/>
        <v>2.5946890992875411</v>
      </c>
      <c r="U2831">
        <f ca="1">AVERAGE(T$2:T2831)</f>
        <v>29.172202976577363</v>
      </c>
    </row>
    <row r="2832" spans="1:21" x14ac:dyDescent="0.25">
      <c r="A2832" s="75" t="s">
        <v>11</v>
      </c>
      <c r="B2832">
        <v>0.26826298701298701</v>
      </c>
      <c r="C2832" s="76" t="s">
        <v>85</v>
      </c>
      <c r="E2832">
        <f t="shared" ca="1" si="88"/>
        <v>0.39889663226174132</v>
      </c>
      <c r="F2832">
        <v>0.98333333333333328</v>
      </c>
      <c r="G2832">
        <f>AVERAGE(F$2:F2832)</f>
        <v>58970.16056407235</v>
      </c>
      <c r="T2832">
        <f t="shared" ca="1" si="89"/>
        <v>2.1303132138790835</v>
      </c>
      <c r="U2832">
        <f ca="1">AVERAGE(T$2:T2832)</f>
        <v>29.162650913785878</v>
      </c>
    </row>
    <row r="2833" spans="1:21" x14ac:dyDescent="0.25">
      <c r="A2833" s="75" t="s">
        <v>11</v>
      </c>
      <c r="B2833">
        <v>0.14129194247888605</v>
      </c>
      <c r="C2833" s="76" t="s">
        <v>86</v>
      </c>
      <c r="E2833">
        <f t="shared" ca="1" si="88"/>
        <v>0.25688390672095807</v>
      </c>
      <c r="F2833">
        <v>0.375</v>
      </c>
      <c r="G2833">
        <f>AVERAGE(F$2:F2833)</f>
        <v>58949.337899678256</v>
      </c>
      <c r="T2833">
        <f t="shared" ca="1" si="89"/>
        <v>7.9634782983406316</v>
      </c>
      <c r="U2833">
        <f ca="1">AVERAGE(T$2:T2833)</f>
        <v>29.155165330235224</v>
      </c>
    </row>
    <row r="2834" spans="1:21" x14ac:dyDescent="0.25">
      <c r="A2834" s="75" t="s">
        <v>11</v>
      </c>
      <c r="B2834">
        <v>1</v>
      </c>
      <c r="C2834" s="76" t="s">
        <v>87</v>
      </c>
      <c r="E2834">
        <f t="shared" ca="1" si="88"/>
        <v>0.15236666576882274</v>
      </c>
      <c r="F2834">
        <v>0.94444444444444442</v>
      </c>
      <c r="G2834">
        <f>AVERAGE(F$2:F2834)</f>
        <v>58928.530136368958</v>
      </c>
      <c r="T2834">
        <f t="shared" ca="1" si="89"/>
        <v>3.2031812545765894</v>
      </c>
      <c r="U2834">
        <f ca="1">AVERAGE(T$2:T2834)</f>
        <v>29.146004728725991</v>
      </c>
    </row>
    <row r="2835" spans="1:21" x14ac:dyDescent="0.25">
      <c r="A2835" s="75" t="s">
        <v>11</v>
      </c>
      <c r="B2835">
        <v>1.6881693548387096</v>
      </c>
      <c r="C2835" s="76" t="s">
        <v>88</v>
      </c>
      <c r="E2835">
        <f t="shared" ca="1" si="88"/>
        <v>0.9665814977009376</v>
      </c>
      <c r="F2835">
        <v>0.12359550561797751</v>
      </c>
      <c r="G2835">
        <f>AVERAGE(F$2:F2835)</f>
        <v>58907.736767794202</v>
      </c>
      <c r="T2835">
        <f t="shared" ca="1" si="89"/>
        <v>9.1905807377189586</v>
      </c>
      <c r="U2835">
        <f ca="1">AVERAGE(T$2:T2835)</f>
        <v>29.138963294713641</v>
      </c>
    </row>
    <row r="2836" spans="1:21" x14ac:dyDescent="0.25">
      <c r="A2836" s="75" t="s">
        <v>11</v>
      </c>
      <c r="B2836">
        <v>0</v>
      </c>
      <c r="C2836" s="76" t="s">
        <v>89</v>
      </c>
      <c r="E2836">
        <f t="shared" ca="1" si="88"/>
        <v>0.74270405340400636</v>
      </c>
      <c r="F2836">
        <v>0.90832416574990837</v>
      </c>
      <c r="G2836">
        <f>AVERAGE(F$2:F2836)</f>
        <v>58886.958345062762</v>
      </c>
      <c r="T2836">
        <f t="shared" ca="1" si="89"/>
        <v>7.1568392072749774</v>
      </c>
      <c r="U2836">
        <f ca="1">AVERAGE(T$2:T2836)</f>
        <v>29.131209459056695</v>
      </c>
    </row>
    <row r="2837" spans="1:21" x14ac:dyDescent="0.25">
      <c r="A2837" s="75" t="s">
        <v>11</v>
      </c>
      <c r="B2837">
        <v>0.11111111111111122</v>
      </c>
      <c r="C2837" s="76" t="s">
        <v>90</v>
      </c>
      <c r="E2837">
        <f t="shared" ca="1" si="88"/>
        <v>0.65591529711061269</v>
      </c>
      <c r="F2837">
        <v>0.33333333333333331</v>
      </c>
      <c r="G2837">
        <f>AVERAGE(F$2:F2837)</f>
        <v>58866.194372914761</v>
      </c>
      <c r="T2837">
        <f t="shared" ca="1" si="89"/>
        <v>7.367357307578267</v>
      </c>
      <c r="U2837">
        <f ca="1">AVERAGE(T$2:T2837)</f>
        <v>29.123535322190872</v>
      </c>
    </row>
    <row r="2838" spans="1:21" x14ac:dyDescent="0.25">
      <c r="A2838" s="75" t="s">
        <v>294</v>
      </c>
      <c r="B2838">
        <v>0.38775510204081637</v>
      </c>
      <c r="C2838" s="76" t="s">
        <v>81</v>
      </c>
      <c r="E2838">
        <f t="shared" ca="1" si="88"/>
        <v>0.22554522897212259</v>
      </c>
      <c r="F2838">
        <v>0.26470588235294118</v>
      </c>
      <c r="G2838">
        <f>AVERAGE(F$2:F2838)</f>
        <v>58845.445014554869</v>
      </c>
      <c r="T2838">
        <f t="shared" ca="1" si="89"/>
        <v>7.8677333351494649</v>
      </c>
      <c r="U2838">
        <f ca="1">AVERAGE(T$2:T2838)</f>
        <v>29.116042970415393</v>
      </c>
    </row>
    <row r="2839" spans="1:21" x14ac:dyDescent="0.25">
      <c r="A2839" s="75" t="s">
        <v>1</v>
      </c>
      <c r="B2839">
        <v>4.4117647058823532E-2</v>
      </c>
      <c r="C2839" s="76" t="s">
        <v>82</v>
      </c>
      <c r="E2839">
        <f t="shared" ca="1" si="88"/>
        <v>0.54865601284192744</v>
      </c>
      <c r="F2839">
        <v>3.1322314049586777</v>
      </c>
      <c r="G2839">
        <f>AVERAGE(F$2:F2839)</f>
        <v>58824.711289120358</v>
      </c>
      <c r="T2839">
        <f t="shared" ca="1" si="89"/>
        <v>6.8949897928164194</v>
      </c>
      <c r="U2839">
        <f ca="1">AVERAGE(T$2:T2839)</f>
        <v>29.108213141952529</v>
      </c>
    </row>
    <row r="2840" spans="1:21" x14ac:dyDescent="0.25">
      <c r="A2840" s="75" t="s">
        <v>1</v>
      </c>
      <c r="B2840">
        <v>0.66019417475728159</v>
      </c>
      <c r="C2840" s="76" t="s">
        <v>83</v>
      </c>
      <c r="E2840">
        <f t="shared" ca="1" si="88"/>
        <v>0.19593284602436767</v>
      </c>
      <c r="F2840">
        <v>2.0612244897959182</v>
      </c>
      <c r="G2840">
        <f>AVERAGE(F$2:F2840)</f>
        <v>58803.991792796078</v>
      </c>
      <c r="T2840">
        <f t="shared" ca="1" si="89"/>
        <v>2.8499201974423194</v>
      </c>
      <c r="U2840">
        <f ca="1">AVERAGE(T$2:T2840)</f>
        <v>29.098964007417656</v>
      </c>
    </row>
    <row r="2841" spans="1:21" x14ac:dyDescent="0.25">
      <c r="A2841" s="75" t="s">
        <v>1</v>
      </c>
      <c r="B2841">
        <v>13.285714285714288</v>
      </c>
      <c r="C2841" s="76" t="s">
        <v>84</v>
      </c>
      <c r="E2841">
        <f t="shared" ca="1" si="88"/>
        <v>0.49863890556573287</v>
      </c>
      <c r="F2841">
        <v>6.2500000000000056E-2</v>
      </c>
      <c r="G2841">
        <f>AVERAGE(F$2:F2841)</f>
        <v>58783.286183890166</v>
      </c>
      <c r="T2841">
        <f t="shared" ca="1" si="89"/>
        <v>13.427356390855241</v>
      </c>
      <c r="U2841">
        <f ca="1">AVERAGE(T$2:T2841)</f>
        <v>29.093445835721681</v>
      </c>
    </row>
    <row r="2842" spans="1:21" x14ac:dyDescent="0.25">
      <c r="A2842" s="75" t="s">
        <v>1</v>
      </c>
      <c r="B2842">
        <v>0.4</v>
      </c>
      <c r="C2842" s="76" t="s">
        <v>85</v>
      </c>
      <c r="E2842">
        <f t="shared" ca="1" si="88"/>
        <v>0.45290706557900273</v>
      </c>
      <c r="F2842">
        <v>5.430868167202572</v>
      </c>
      <c r="G2842">
        <f>AVERAGE(F$2:F2842)</f>
        <v>58762.597040871609</v>
      </c>
      <c r="T2842">
        <f t="shared" ca="1" si="89"/>
        <v>2.8190201350270025</v>
      </c>
      <c r="U2842">
        <f ca="1">AVERAGE(T$2:T2842)</f>
        <v>29.084197533820696</v>
      </c>
    </row>
    <row r="2843" spans="1:21" x14ac:dyDescent="0.25">
      <c r="A2843" s="75" t="s">
        <v>1</v>
      </c>
      <c r="B2843">
        <v>0.99250000000000005</v>
      </c>
      <c r="C2843" s="76" t="s">
        <v>86</v>
      </c>
      <c r="E2843">
        <f t="shared" ca="1" si="88"/>
        <v>0.14188996786949459</v>
      </c>
      <c r="F2843">
        <v>1.5056673997631534E-2</v>
      </c>
      <c r="G2843">
        <f>AVERAGE(F$2:F2843)</f>
        <v>58741.920551784984</v>
      </c>
      <c r="T2843">
        <f t="shared" ca="1" si="89"/>
        <v>2.8288773570506964</v>
      </c>
      <c r="U2843">
        <f ca="1">AVERAGE(T$2:T2843)</f>
        <v>29.074959208635345</v>
      </c>
    </row>
    <row r="2844" spans="1:21" x14ac:dyDescent="0.25">
      <c r="A2844" s="75" t="s">
        <v>1</v>
      </c>
      <c r="B2844">
        <v>32.333333333333336</v>
      </c>
      <c r="C2844" s="76" t="s">
        <v>87</v>
      </c>
      <c r="E2844">
        <f t="shared" ca="1" si="88"/>
        <v>0.10251638949037623</v>
      </c>
      <c r="F2844">
        <v>0.2857142857142857</v>
      </c>
      <c r="G2844">
        <f>AVERAGE(F$2:F2844)</f>
        <v>58721.258703442567</v>
      </c>
      <c r="T2844">
        <f t="shared" ca="1" si="89"/>
        <v>4.3015794147142454</v>
      </c>
      <c r="U2844">
        <f ca="1">AVERAGE(T$2:T2844)</f>
        <v>29.066245392316699</v>
      </c>
    </row>
    <row r="2845" spans="1:21" x14ac:dyDescent="0.25">
      <c r="A2845" s="75" t="s">
        <v>1</v>
      </c>
      <c r="B2845">
        <v>62.331222292590247</v>
      </c>
      <c r="C2845" s="76" t="s">
        <v>88</v>
      </c>
      <c r="E2845">
        <f t="shared" ca="1" si="88"/>
        <v>0.27465294141708374</v>
      </c>
      <c r="F2845">
        <v>0.75</v>
      </c>
      <c r="G2845">
        <f>AVERAGE(F$2:F2845)</f>
        <v>58700.611548483546</v>
      </c>
      <c r="T2845">
        <f t="shared" ca="1" si="89"/>
        <v>8.4056236736453886</v>
      </c>
      <c r="U2845">
        <f ca="1">AVERAGE(T$2:T2845)</f>
        <v>29.058980757394522</v>
      </c>
    </row>
    <row r="2846" spans="1:21" x14ac:dyDescent="0.25">
      <c r="A2846" s="75" t="s">
        <v>1</v>
      </c>
      <c r="B2846">
        <v>26.777777777777775</v>
      </c>
      <c r="C2846" s="76" t="s">
        <v>89</v>
      </c>
      <c r="E2846">
        <f t="shared" ca="1" si="88"/>
        <v>0.69282056723834207</v>
      </c>
      <c r="F2846">
        <v>82.333333333333329</v>
      </c>
      <c r="G2846">
        <f>AVERAGE(F$2:F2846)</f>
        <v>58680.007584260304</v>
      </c>
      <c r="T2846">
        <f t="shared" ca="1" si="89"/>
        <v>2.9489569966313636</v>
      </c>
      <c r="U2846">
        <f ca="1">AVERAGE(T$2:T2846)</f>
        <v>29.049803244649084</v>
      </c>
    </row>
    <row r="2847" spans="1:21" x14ac:dyDescent="0.25">
      <c r="A2847" s="75" t="s">
        <v>1</v>
      </c>
      <c r="B2847">
        <v>0.41666666666666669</v>
      </c>
      <c r="C2847" s="76" t="s">
        <v>90</v>
      </c>
      <c r="E2847">
        <f t="shared" ca="1" si="88"/>
        <v>0.77888099569182856</v>
      </c>
      <c r="F2847">
        <v>0.39024390243902435</v>
      </c>
      <c r="G2847">
        <f>AVERAGE(F$2:F2847)</f>
        <v>58659.389306909507</v>
      </c>
      <c r="T2847">
        <f t="shared" ca="1" si="89"/>
        <v>20.551036456020281</v>
      </c>
      <c r="U2847">
        <f ca="1">AVERAGE(T$2:T2847)</f>
        <v>29.046817030036074</v>
      </c>
    </row>
    <row r="2848" spans="1:21" x14ac:dyDescent="0.25">
      <c r="A2848" s="75" t="s">
        <v>1</v>
      </c>
      <c r="B2848">
        <v>1.8571428571428572</v>
      </c>
      <c r="C2848" s="76" t="s">
        <v>91</v>
      </c>
      <c r="E2848">
        <f t="shared" ca="1" si="88"/>
        <v>0.6611862907435454</v>
      </c>
      <c r="F2848">
        <v>1.4615384615384615</v>
      </c>
      <c r="G2848">
        <f>AVERAGE(F$2:F2848)</f>
        <v>58638.785890060732</v>
      </c>
      <c r="T2848">
        <f t="shared" ca="1" si="89"/>
        <v>2.6868585094929247</v>
      </c>
      <c r="U2848">
        <f ca="1">AVERAGE(T$2:T2848)</f>
        <v>29.037558175620706</v>
      </c>
    </row>
    <row r="2849" spans="1:21" x14ac:dyDescent="0.25">
      <c r="A2849" s="75" t="s">
        <v>1</v>
      </c>
      <c r="B2849">
        <v>1.3333333333333333</v>
      </c>
      <c r="C2849" s="76" t="s">
        <v>92</v>
      </c>
      <c r="E2849">
        <f t="shared" ca="1" si="88"/>
        <v>0.3710397567505892</v>
      </c>
      <c r="F2849">
        <v>0.56249999999999989</v>
      </c>
      <c r="G2849">
        <f>AVERAGE(F$2:F2849)</f>
        <v>58618.196626229954</v>
      </c>
      <c r="T2849">
        <f t="shared" ca="1" si="89"/>
        <v>4.0421971891959867</v>
      </c>
      <c r="U2849">
        <f ca="1">AVERAGE(T$2:T2849)</f>
        <v>29.028781714600193</v>
      </c>
    </row>
    <row r="2850" spans="1:21" x14ac:dyDescent="0.25">
      <c r="B2850">
        <v>0.18367346938775517</v>
      </c>
      <c r="C2850" s="76" t="s">
        <v>81</v>
      </c>
      <c r="E2850">
        <f t="shared" ca="1" si="88"/>
        <v>0.81207268920372322</v>
      </c>
      <c r="F2850">
        <v>0.83673469387755106</v>
      </c>
      <c r="G2850">
        <f>AVERAGE(F$2:F2850)</f>
        <v>58597.621912333307</v>
      </c>
      <c r="T2850">
        <f t="shared" ca="1" si="89"/>
        <v>6.3135379058231429</v>
      </c>
      <c r="U2850">
        <f ca="1">AVERAGE(T$2:T2850)</f>
        <v>29.020808656050253</v>
      </c>
    </row>
    <row r="2851" spans="1:21" x14ac:dyDescent="0.25">
      <c r="A2851" s="75" t="s">
        <v>2</v>
      </c>
      <c r="B2851">
        <v>0.14705882352941177</v>
      </c>
      <c r="C2851" s="76" t="s">
        <v>82</v>
      </c>
      <c r="E2851">
        <f t="shared" ca="1" si="88"/>
        <v>0.26680421150445044</v>
      </c>
      <c r="F2851">
        <v>4.2631578947368425</v>
      </c>
      <c r="G2851">
        <f>AVERAGE(F$2:F2851)</f>
        <v>58577.062839086138</v>
      </c>
      <c r="T2851">
        <f t="shared" ca="1" si="89"/>
        <v>2.1597857415951309</v>
      </c>
      <c r="U2851">
        <f ca="1">AVERAGE(T$2:T2851)</f>
        <v>29.011383735729389</v>
      </c>
    </row>
    <row r="2852" spans="1:21" x14ac:dyDescent="0.25">
      <c r="A2852" s="75" t="s">
        <v>2</v>
      </c>
      <c r="B2852">
        <v>0.90291262135922334</v>
      </c>
      <c r="C2852" s="76" t="s">
        <v>83</v>
      </c>
      <c r="E2852">
        <f t="shared" ca="1" si="88"/>
        <v>0.25109971304019829</v>
      </c>
      <c r="F2852">
        <v>0.27272727272727271</v>
      </c>
      <c r="G2852">
        <f>AVERAGE(F$2:F2852)</f>
        <v>58556.516788538327</v>
      </c>
      <c r="T2852">
        <f t="shared" ca="1" si="89"/>
        <v>22.018249124925088</v>
      </c>
      <c r="U2852">
        <f ca="1">AVERAGE(T$2:T2852)</f>
        <v>29.008930864943419</v>
      </c>
    </row>
    <row r="2853" spans="1:21" x14ac:dyDescent="0.25">
      <c r="A2853" s="75" t="s">
        <v>2</v>
      </c>
      <c r="B2853">
        <v>11.500000000000002</v>
      </c>
      <c r="C2853" s="76" t="s">
        <v>84</v>
      </c>
      <c r="E2853">
        <f t="shared" ca="1" si="88"/>
        <v>0.8822157086686595</v>
      </c>
      <c r="F2853">
        <v>0.5</v>
      </c>
      <c r="G2853">
        <f>AVERAGE(F$2:F2853)</f>
        <v>58535.985225849501</v>
      </c>
      <c r="T2853">
        <f t="shared" ca="1" si="89"/>
        <v>15.294567582181713</v>
      </c>
      <c r="U2853">
        <f ca="1">AVERAGE(T$2:T2853)</f>
        <v>29.004122182165453</v>
      </c>
    </row>
    <row r="2854" spans="1:21" x14ac:dyDescent="0.25">
      <c r="A2854" s="75" t="s">
        <v>2</v>
      </c>
      <c r="B2854">
        <v>0.7</v>
      </c>
      <c r="C2854" s="76" t="s">
        <v>85</v>
      </c>
      <c r="E2854">
        <f t="shared" ca="1" si="88"/>
        <v>0.17958371355105984</v>
      </c>
      <c r="F2854">
        <v>0.6875</v>
      </c>
      <c r="G2854">
        <f>AVERAGE(F$2:F2854)</f>
        <v>58515.468121844649</v>
      </c>
      <c r="T2854">
        <f t="shared" ca="1" si="89"/>
        <v>4.585853228804524</v>
      </c>
      <c r="U2854">
        <f ca="1">AVERAGE(T$2:T2854)</f>
        <v>28.9955633777654</v>
      </c>
    </row>
    <row r="2855" spans="1:21" x14ac:dyDescent="0.25">
      <c r="A2855" s="75" t="s">
        <v>2</v>
      </c>
      <c r="B2855">
        <v>0.9</v>
      </c>
      <c r="C2855" s="76" t="s">
        <v>86</v>
      </c>
      <c r="E2855">
        <f t="shared" ca="1" si="88"/>
        <v>0.6275783372042214</v>
      </c>
      <c r="F2855">
        <v>4</v>
      </c>
      <c r="G2855">
        <f>AVERAGE(F$2:F2855)</f>
        <v>58494.966556279884</v>
      </c>
      <c r="T2855">
        <f t="shared" ca="1" si="89"/>
        <v>2.3517070014970449</v>
      </c>
      <c r="U2855">
        <f ca="1">AVERAGE(T$2:T2855)</f>
        <v>28.986227758852898</v>
      </c>
    </row>
    <row r="2856" spans="1:21" x14ac:dyDescent="0.25">
      <c r="A2856" s="75" t="s">
        <v>2</v>
      </c>
      <c r="B2856">
        <v>0.15</v>
      </c>
      <c r="C2856" s="76" t="s">
        <v>87</v>
      </c>
      <c r="E2856">
        <f t="shared" ca="1" si="88"/>
        <v>0.91978297655022467</v>
      </c>
      <c r="F2856">
        <v>2.75</v>
      </c>
      <c r="G2856">
        <f>AVERAGE(F$2:F2856)</f>
        <v>58474.478914754036</v>
      </c>
      <c r="T2856">
        <f t="shared" ca="1" si="89"/>
        <v>10.709774799843574</v>
      </c>
      <c r="U2856">
        <f ca="1">AVERAGE(T$2:T2856)</f>
        <v>28.979826199147471</v>
      </c>
    </row>
    <row r="2857" spans="1:21" x14ac:dyDescent="0.25">
      <c r="A2857" s="75" t="s">
        <v>2</v>
      </c>
      <c r="B2857">
        <v>0.99366687777074103</v>
      </c>
      <c r="C2857" s="76" t="s">
        <v>88</v>
      </c>
      <c r="E2857">
        <f t="shared" ca="1" si="88"/>
        <v>9.2618894905929561E-2</v>
      </c>
      <c r="F2857">
        <v>0.18181818181818188</v>
      </c>
      <c r="G2857">
        <f>AVERAGE(F$2:F2857)</f>
        <v>58454.004721092773</v>
      </c>
      <c r="T2857">
        <f t="shared" ca="1" si="89"/>
        <v>35.641422508758531</v>
      </c>
      <c r="U2857">
        <f ca="1">AVERAGE(T$2:T2857)</f>
        <v>28.982158690852518</v>
      </c>
    </row>
    <row r="2858" spans="1:21" x14ac:dyDescent="0.25">
      <c r="A2858" s="75" t="s">
        <v>2</v>
      </c>
      <c r="B2858">
        <v>32.333333333333329</v>
      </c>
      <c r="C2858" s="76" t="s">
        <v>89</v>
      </c>
      <c r="E2858">
        <f t="shared" ca="1" si="88"/>
        <v>0.20041091416395429</v>
      </c>
      <c r="F2858">
        <v>0</v>
      </c>
      <c r="G2858">
        <f>AVERAGE(F$2:F2858)</f>
        <v>58433.544796444163</v>
      </c>
      <c r="T2858">
        <f t="shared" ca="1" si="89"/>
        <v>2.2831823170289383</v>
      </c>
      <c r="U2858">
        <f ca="1">AVERAGE(T$2:T2858)</f>
        <v>28.97281358186623</v>
      </c>
    </row>
    <row r="2859" spans="1:21" x14ac:dyDescent="0.25">
      <c r="A2859" s="75" t="s">
        <v>2</v>
      </c>
      <c r="B2859">
        <v>0.5</v>
      </c>
      <c r="C2859" s="76" t="s">
        <v>90</v>
      </c>
      <c r="E2859">
        <f t="shared" ca="1" si="88"/>
        <v>0.61087544204419642</v>
      </c>
      <c r="F2859">
        <v>110.11111111111111</v>
      </c>
      <c r="G2859">
        <f>AVERAGE(F$2:F2859)</f>
        <v>58413.13771677819</v>
      </c>
      <c r="T2859">
        <f t="shared" ca="1" si="89"/>
        <v>4.4557780109886851</v>
      </c>
      <c r="U2859">
        <f ca="1">AVERAGE(T$2:T2859)</f>
        <v>28.964235192933103</v>
      </c>
    </row>
    <row r="2860" spans="1:21" x14ac:dyDescent="0.25">
      <c r="A2860" s="75" t="s">
        <v>2</v>
      </c>
      <c r="B2860">
        <v>0.2857142857142857</v>
      </c>
      <c r="C2860" s="76" t="s">
        <v>91</v>
      </c>
      <c r="E2860">
        <f t="shared" ca="1" si="88"/>
        <v>0.87503049068996019</v>
      </c>
      <c r="F2860">
        <v>0.9526627218934911</v>
      </c>
      <c r="G2860">
        <f>AVERAGE(F$2:F2860)</f>
        <v>58392.706732149287</v>
      </c>
      <c r="T2860">
        <f t="shared" ca="1" si="89"/>
        <v>2.5175838179111323</v>
      </c>
      <c r="U2860">
        <f ca="1">AVERAGE(T$2:T2860)</f>
        <v>28.954984877656774</v>
      </c>
    </row>
    <row r="2861" spans="1:21" x14ac:dyDescent="0.25">
      <c r="A2861" s="75" t="s">
        <v>2</v>
      </c>
      <c r="B2861">
        <v>0.33333333333333331</v>
      </c>
      <c r="C2861" s="76" t="s">
        <v>92</v>
      </c>
      <c r="E2861">
        <f t="shared" ca="1" si="88"/>
        <v>0.81760898088862477</v>
      </c>
      <c r="F2861">
        <v>0.12903225806451613</v>
      </c>
      <c r="G2861">
        <f>AVERAGE(F$2:F2861)</f>
        <v>58372.289746939532</v>
      </c>
      <c r="T2861">
        <f t="shared" ca="1" si="89"/>
        <v>3.9284097988984561</v>
      </c>
      <c r="U2861">
        <f ca="1">AVERAGE(T$2:T2861)</f>
        <v>28.946234326929936</v>
      </c>
    </row>
    <row r="2862" spans="1:21" x14ac:dyDescent="0.25">
      <c r="B2862">
        <v>0.59183673469387754</v>
      </c>
      <c r="C2862" s="76" t="s">
        <v>81</v>
      </c>
      <c r="E2862">
        <f t="shared" ca="1" si="88"/>
        <v>2.7044156203130387E-2</v>
      </c>
      <c r="F2862">
        <v>0.625</v>
      </c>
      <c r="G2862">
        <f>AVERAGE(F$2:F2862)</f>
        <v>58351.887207706066</v>
      </c>
      <c r="T2862">
        <f t="shared" ca="1" si="89"/>
        <v>8.8972805367950851</v>
      </c>
      <c r="U2862">
        <f ca="1">AVERAGE(T$2:T2862)</f>
        <v>28.939226653462573</v>
      </c>
    </row>
    <row r="2863" spans="1:21" x14ac:dyDescent="0.25">
      <c r="A2863" s="75" t="s">
        <v>3</v>
      </c>
      <c r="B2863">
        <v>0.11764705882352941</v>
      </c>
      <c r="C2863" s="76" t="s">
        <v>82</v>
      </c>
      <c r="E2863">
        <f t="shared" ca="1" si="88"/>
        <v>0.53353647787806668</v>
      </c>
      <c r="F2863">
        <v>149</v>
      </c>
      <c r="G2863">
        <f>AVERAGE(F$2:F2863)</f>
        <v>58331.550769128953</v>
      </c>
      <c r="T2863">
        <f t="shared" ca="1" si="89"/>
        <v>3.0935751666708078</v>
      </c>
      <c r="U2863">
        <f ca="1">AVERAGE(T$2:T2863)</f>
        <v>28.930196027506319</v>
      </c>
    </row>
    <row r="2864" spans="1:21" x14ac:dyDescent="0.25">
      <c r="A2864" s="75" t="s">
        <v>3</v>
      </c>
      <c r="B2864">
        <v>2.9126213592233011E-2</v>
      </c>
      <c r="C2864" s="76" t="s">
        <v>83</v>
      </c>
      <c r="E2864">
        <f t="shared" ca="1" si="88"/>
        <v>0.79236002178138865</v>
      </c>
      <c r="F2864">
        <v>0.27536231884057977</v>
      </c>
      <c r="G2864">
        <f>AVERAGE(F$2:F2864)</f>
        <v>58311.176589804185</v>
      </c>
      <c r="T2864">
        <f t="shared" ca="1" si="89"/>
        <v>12.507442172812054</v>
      </c>
      <c r="U2864">
        <f ca="1">AVERAGE(T$2:T2864)</f>
        <v>28.924459822876663</v>
      </c>
    </row>
    <row r="2865" spans="1:21" x14ac:dyDescent="0.25">
      <c r="A2865" s="75" t="s">
        <v>3</v>
      </c>
      <c r="B2865">
        <v>6.1428571428571432</v>
      </c>
      <c r="C2865" s="76" t="s">
        <v>84</v>
      </c>
      <c r="E2865">
        <f t="shared" ca="1" si="88"/>
        <v>0.8091949169058994</v>
      </c>
      <c r="F2865">
        <v>2.2801302931596091E-2</v>
      </c>
      <c r="G2865">
        <f>AVERAGE(F$2:F2865)</f>
        <v>58290.816550073563</v>
      </c>
      <c r="T2865">
        <f t="shared" ca="1" si="89"/>
        <v>3.9635645427769215</v>
      </c>
      <c r="U2865">
        <f ca="1">AVERAGE(T$2:T2865)</f>
        <v>28.915744426479982</v>
      </c>
    </row>
    <row r="2866" spans="1:21" x14ac:dyDescent="0.25">
      <c r="A2866" s="75" t="s">
        <v>3</v>
      </c>
      <c r="B2866">
        <v>0.8</v>
      </c>
      <c r="C2866" s="76" t="s">
        <v>85</v>
      </c>
      <c r="E2866">
        <f t="shared" ca="1" si="88"/>
        <v>0.33430895016098716</v>
      </c>
      <c r="F2866">
        <v>0.58333333333333337</v>
      </c>
      <c r="G2866">
        <f>AVERAGE(F$2:F2866)</f>
        <v>58270.470918933344</v>
      </c>
      <c r="T2866">
        <f t="shared" ca="1" si="89"/>
        <v>2.7119524138743119</v>
      </c>
      <c r="U2866">
        <f ca="1">AVERAGE(T$2:T2866)</f>
        <v>28.906598251257432</v>
      </c>
    </row>
    <row r="2867" spans="1:21" x14ac:dyDescent="0.25">
      <c r="A2867" s="75" t="s">
        <v>3</v>
      </c>
      <c r="B2867">
        <v>0.97499999999999998</v>
      </c>
      <c r="C2867" s="76" t="s">
        <v>86</v>
      </c>
      <c r="E2867">
        <f t="shared" ca="1" si="88"/>
        <v>0.880673752284033</v>
      </c>
      <c r="F2867">
        <v>0.84848484848484851</v>
      </c>
      <c r="G2867">
        <f>AVERAGE(F$2:F2867)</f>
        <v>58250.139578237569</v>
      </c>
      <c r="T2867">
        <f t="shared" ca="1" si="89"/>
        <v>2.0162256266300385</v>
      </c>
      <c r="U2867">
        <f ca="1">AVERAGE(T$2:T2867)</f>
        <v>28.897215706726858</v>
      </c>
    </row>
    <row r="2868" spans="1:21" x14ac:dyDescent="0.25">
      <c r="A2868" s="75" t="s">
        <v>3</v>
      </c>
      <c r="B2868">
        <v>0.33333333333333331</v>
      </c>
      <c r="C2868" s="76" t="s">
        <v>87</v>
      </c>
      <c r="E2868">
        <f t="shared" ca="1" si="88"/>
        <v>0.40446180114190944</v>
      </c>
      <c r="F2868">
        <v>0.91044776119402981</v>
      </c>
      <c r="G2868">
        <f>AVERAGE(F$2:F2868)</f>
        <v>58229.822442161356</v>
      </c>
      <c r="T2868">
        <f t="shared" ca="1" si="89"/>
        <v>2.5111249195629575</v>
      </c>
      <c r="U2868">
        <f ca="1">AVERAGE(T$2:T2868)</f>
        <v>28.888012326612742</v>
      </c>
    </row>
    <row r="2869" spans="1:21" x14ac:dyDescent="0.25">
      <c r="A2869" s="75" t="s">
        <v>3</v>
      </c>
      <c r="B2869">
        <v>2.1665611146295123</v>
      </c>
      <c r="C2869" s="76" t="s">
        <v>88</v>
      </c>
      <c r="E2869">
        <f t="shared" ca="1" si="88"/>
        <v>0.73092693306744594</v>
      </c>
      <c r="F2869">
        <v>0.99950000000000006</v>
      </c>
      <c r="G2869">
        <f>AVERAGE(F$2:F2869)</f>
        <v>58209.519505291712</v>
      </c>
      <c r="T2869">
        <f t="shared" ca="1" si="89"/>
        <v>6.7974436768778848</v>
      </c>
      <c r="U2869">
        <f ca="1">AVERAGE(T$2:T2869)</f>
        <v>28.880309896818552</v>
      </c>
    </row>
    <row r="2870" spans="1:21" x14ac:dyDescent="0.25">
      <c r="A2870" s="75" t="s">
        <v>3</v>
      </c>
      <c r="B2870">
        <v>6.4074074074074074</v>
      </c>
      <c r="C2870" s="76" t="s">
        <v>89</v>
      </c>
      <c r="E2870">
        <f t="shared" ca="1" si="88"/>
        <v>0.64618948777776064</v>
      </c>
      <c r="F2870">
        <v>9.9009900990099098E-3</v>
      </c>
      <c r="G2870">
        <f>AVERAGE(F$2:F2870)</f>
        <v>58189.230376813386</v>
      </c>
      <c r="T2870">
        <f t="shared" ca="1" si="89"/>
        <v>15.886968861093617</v>
      </c>
      <c r="U2870">
        <f ca="1">AVERAGE(T$2:T2870)</f>
        <v>28.875781022285356</v>
      </c>
    </row>
    <row r="2871" spans="1:21" x14ac:dyDescent="0.25">
      <c r="A2871" s="75" t="s">
        <v>3</v>
      </c>
      <c r="B2871">
        <v>0.16666666666666666</v>
      </c>
      <c r="C2871" s="76" t="s">
        <v>90</v>
      </c>
      <c r="E2871">
        <f t="shared" ca="1" si="88"/>
        <v>0.71976627260008685</v>
      </c>
      <c r="F2871">
        <v>0.63636363636363635</v>
      </c>
      <c r="G2871">
        <f>AVERAGE(F$2:F2871)</f>
        <v>58168.955605380223</v>
      </c>
      <c r="T2871">
        <f t="shared" ca="1" si="89"/>
        <v>2.4288994912519959</v>
      </c>
      <c r="U2871">
        <f ca="1">AVERAGE(T$2:T2871)</f>
        <v>28.866566080985343</v>
      </c>
    </row>
    <row r="2872" spans="1:21" x14ac:dyDescent="0.25">
      <c r="A2872" s="75" t="s">
        <v>3</v>
      </c>
      <c r="B2872">
        <v>0.2857142857142857</v>
      </c>
      <c r="C2872" s="76" t="s">
        <v>91</v>
      </c>
      <c r="E2872">
        <f t="shared" ca="1" si="88"/>
        <v>0.95561423227077524</v>
      </c>
      <c r="F2872">
        <v>0.38650306748466262</v>
      </c>
      <c r="G2872">
        <f>AVERAGE(F$2:F2872)</f>
        <v>58148.694870757332</v>
      </c>
      <c r="T2872">
        <f t="shared" ca="1" si="89"/>
        <v>2.2234037961471991</v>
      </c>
      <c r="U2872">
        <f ca="1">AVERAGE(T$2:T2872)</f>
        <v>28.857285982662518</v>
      </c>
    </row>
    <row r="2873" spans="1:21" x14ac:dyDescent="0.25">
      <c r="A2873" s="75" t="s">
        <v>3</v>
      </c>
      <c r="B2873">
        <v>0.44444444444444442</v>
      </c>
      <c r="C2873" s="76" t="s">
        <v>92</v>
      </c>
      <c r="E2873">
        <f t="shared" ca="1" si="88"/>
        <v>0.46239149639909427</v>
      </c>
      <c r="F2873">
        <v>0.9850746268656716</v>
      </c>
      <c r="G2873">
        <f>AVERAGE(F$2:F2873)</f>
        <v>58128.448453697405</v>
      </c>
      <c r="T2873">
        <f t="shared" ca="1" si="89"/>
        <v>10.437550731220162</v>
      </c>
      <c r="U2873">
        <f ca="1">AVERAGE(T$2:T2873)</f>
        <v>28.850872425820093</v>
      </c>
    </row>
    <row r="2874" spans="1:21" x14ac:dyDescent="0.25">
      <c r="B2874">
        <v>0.38775510204081637</v>
      </c>
      <c r="C2874" s="76" t="s">
        <v>81</v>
      </c>
      <c r="E2874">
        <f t="shared" ca="1" si="88"/>
        <v>0.94683420498119164</v>
      </c>
      <c r="F2874">
        <v>6.3260073260073257</v>
      </c>
      <c r="G2874">
        <f>AVERAGE(F$2:F2874)</f>
        <v>58108.217989915167</v>
      </c>
      <c r="T2874">
        <f t="shared" ca="1" si="89"/>
        <v>2.7314250521006724</v>
      </c>
      <c r="U2874">
        <f ca="1">AVERAGE(T$2:T2874)</f>
        <v>28.84178107622952</v>
      </c>
    </row>
    <row r="2875" spans="1:21" x14ac:dyDescent="0.25">
      <c r="A2875" s="75" t="s">
        <v>4</v>
      </c>
      <c r="B2875">
        <v>0.26470588235294118</v>
      </c>
      <c r="C2875" s="76" t="s">
        <v>82</v>
      </c>
      <c r="E2875">
        <f t="shared" ca="1" si="88"/>
        <v>0.30175539703868071</v>
      </c>
      <c r="F2875">
        <v>7.46</v>
      </c>
      <c r="G2875">
        <f>AVERAGE(F$2:F2875)</f>
        <v>58088.001998965308</v>
      </c>
      <c r="T2875">
        <f t="shared" ca="1" si="89"/>
        <v>4.7691653119540938</v>
      </c>
      <c r="U2875">
        <f ca="1">AVERAGE(T$2:T2875)</f>
        <v>28.833405079095115</v>
      </c>
    </row>
    <row r="2876" spans="1:21" x14ac:dyDescent="0.25">
      <c r="A2876" s="75" t="s">
        <v>4</v>
      </c>
      <c r="B2876">
        <v>0.78640776699029125</v>
      </c>
      <c r="C2876" s="76" t="s">
        <v>83</v>
      </c>
      <c r="E2876">
        <f t="shared" ca="1" si="88"/>
        <v>0.50740039910768442</v>
      </c>
      <c r="F2876">
        <v>0.57746478873239437</v>
      </c>
      <c r="G2876">
        <f>AVERAGE(F$2:F2876)</f>
        <v>58067.797677388204</v>
      </c>
      <c r="T2876">
        <f t="shared" ca="1" si="89"/>
        <v>2.5487718736126581</v>
      </c>
      <c r="U2876">
        <f ca="1">AVERAGE(T$2:T2876)</f>
        <v>28.824262597980166</v>
      </c>
    </row>
    <row r="2877" spans="1:21" x14ac:dyDescent="0.25">
      <c r="A2877" s="75" t="s">
        <v>4</v>
      </c>
      <c r="B2877">
        <v>2.5714285714285716</v>
      </c>
      <c r="C2877" s="76" t="s">
        <v>84</v>
      </c>
      <c r="E2877">
        <f t="shared" ca="1" si="88"/>
        <v>0.63199337447583359</v>
      </c>
      <c r="F2877">
        <v>0.14310197086546703</v>
      </c>
      <c r="G2877">
        <f>AVERAGE(F$2:F2877)</f>
        <v>58047.607255074072</v>
      </c>
      <c r="T2877">
        <f t="shared" ca="1" si="89"/>
        <v>10.923710304072026</v>
      </c>
      <c r="U2877">
        <f ca="1">AVERAGE(T$2:T2877)</f>
        <v>28.81803848383068</v>
      </c>
    </row>
    <row r="2878" spans="1:21" x14ac:dyDescent="0.25">
      <c r="A2878" s="75" t="s">
        <v>4</v>
      </c>
      <c r="B2878">
        <v>0.8</v>
      </c>
      <c r="C2878" s="76" t="s">
        <v>85</v>
      </c>
      <c r="E2878">
        <f t="shared" ca="1" si="88"/>
        <v>0.43150957739979434</v>
      </c>
      <c r="F2878">
        <v>2.5714285714285716</v>
      </c>
      <c r="G2878">
        <f>AVERAGE(F$2:F2878)</f>
        <v>58027.431712555306</v>
      </c>
      <c r="T2878">
        <f t="shared" ca="1" si="89"/>
        <v>2.4408433834179695</v>
      </c>
      <c r="U2878">
        <f ca="1">AVERAGE(T$2:T2878)</f>
        <v>28.808870185220876</v>
      </c>
    </row>
    <row r="2879" spans="1:21" x14ac:dyDescent="0.25">
      <c r="A2879" s="75" t="s">
        <v>4</v>
      </c>
      <c r="B2879">
        <v>0.99975000000000003</v>
      </c>
      <c r="C2879" s="76" t="s">
        <v>86</v>
      </c>
      <c r="E2879">
        <f t="shared" ca="1" si="88"/>
        <v>0.27281443855493936</v>
      </c>
      <c r="F2879">
        <v>0.99857142857142855</v>
      </c>
      <c r="G2879">
        <f>AVERAGE(F$2:F2879)</f>
        <v>58007.269644055952</v>
      </c>
      <c r="T2879">
        <f t="shared" ca="1" si="89"/>
        <v>3.4906340923868071</v>
      </c>
      <c r="U2879">
        <f ca="1">AVERAGE(T$2:T2879)</f>
        <v>28.800073021880767</v>
      </c>
    </row>
    <row r="2880" spans="1:21" x14ac:dyDescent="0.25">
      <c r="A2880" s="75" t="s">
        <v>4</v>
      </c>
      <c r="B2880">
        <v>0.4</v>
      </c>
      <c r="C2880" s="76" t="s">
        <v>87</v>
      </c>
      <c r="E2880">
        <f t="shared" ca="1" si="88"/>
        <v>0.32300252045153022</v>
      </c>
      <c r="F2880">
        <v>2.3333333333333335</v>
      </c>
      <c r="G2880">
        <f>AVERAGE(F$2:F2880)</f>
        <v>57987.122045476339</v>
      </c>
      <c r="T2880">
        <f t="shared" ca="1" si="89"/>
        <v>5.0239069404467669</v>
      </c>
      <c r="U2880">
        <f ca="1">AVERAGE(T$2:T2880)</f>
        <v>28.791814541130009</v>
      </c>
    </row>
    <row r="2881" spans="1:21" x14ac:dyDescent="0.25">
      <c r="A2881" s="75" t="s">
        <v>4</v>
      </c>
      <c r="B2881">
        <v>5.3331222292590246</v>
      </c>
      <c r="C2881" s="76" t="s">
        <v>88</v>
      </c>
      <c r="E2881">
        <f t="shared" ca="1" si="88"/>
        <v>0.50342736632550156</v>
      </c>
      <c r="F2881">
        <v>0.3258426966292135</v>
      </c>
      <c r="G2881">
        <f>AVERAGE(F$2:F2881)</f>
        <v>57966.987741239267</v>
      </c>
      <c r="T2881">
        <f t="shared" ca="1" si="89"/>
        <v>17.481587276362976</v>
      </c>
      <c r="U2881">
        <f ca="1">AVERAGE(T$2:T2881)</f>
        <v>28.787887378885298</v>
      </c>
    </row>
    <row r="2882" spans="1:21" x14ac:dyDescent="0.25">
      <c r="A2882" s="75" t="s">
        <v>4</v>
      </c>
      <c r="B2882">
        <v>2.7037037037037033</v>
      </c>
      <c r="C2882" s="76" t="s">
        <v>89</v>
      </c>
      <c r="E2882">
        <f t="shared" ref="E2882:E2945" ca="1" si="90">RAND()</f>
        <v>0.12370111614673263</v>
      </c>
      <c r="F2882">
        <v>1.6881693548387096</v>
      </c>
      <c r="G2882">
        <f>AVERAGE(F$2:F2882)</f>
        <v>57946.867887170578</v>
      </c>
      <c r="T2882">
        <f t="shared" ca="1" si="89"/>
        <v>3.5895870854968321</v>
      </c>
      <c r="U2882">
        <f ca="1">AVERAGE(T$2:T2882)</f>
        <v>28.779141005996237</v>
      </c>
    </row>
    <row r="2883" spans="1:21" x14ac:dyDescent="0.25">
      <c r="A2883" s="75" t="s">
        <v>4</v>
      </c>
      <c r="B2883">
        <v>0.58333333333333337</v>
      </c>
      <c r="C2883" s="76" t="s">
        <v>90</v>
      </c>
      <c r="E2883">
        <f t="shared" ca="1" si="90"/>
        <v>0.11771602816144577</v>
      </c>
      <c r="F2883">
        <v>0.10909090909090917</v>
      </c>
      <c r="G2883">
        <f>AVERAGE(F$2:F2883)</f>
        <v>57926.761447616009</v>
      </c>
      <c r="T2883">
        <f t="shared" ref="T2883:T2946" ca="1" si="91">2*RAND()^-1</f>
        <v>2.6571809800930963</v>
      </c>
      <c r="U2883">
        <f ca="1">AVERAGE(T$2:T2883)</f>
        <v>28.770077175314107</v>
      </c>
    </row>
    <row r="2884" spans="1:21" x14ac:dyDescent="0.25">
      <c r="A2884" s="75" t="s">
        <v>4</v>
      </c>
      <c r="B2884">
        <v>0.2857142857142857</v>
      </c>
      <c r="C2884" s="76" t="s">
        <v>91</v>
      </c>
      <c r="E2884">
        <f t="shared" ca="1" si="90"/>
        <v>0.75553330115247008</v>
      </c>
      <c r="F2884">
        <v>2.0303030303030298</v>
      </c>
      <c r="G2884">
        <f>AVERAGE(F$2:F2884)</f>
        <v>57906.669622730617</v>
      </c>
      <c r="T2884">
        <f t="shared" ca="1" si="91"/>
        <v>48.595876367338938</v>
      </c>
      <c r="U2884">
        <f ca="1">AVERAGE(T$2:T2884)</f>
        <v>28.776953970039052</v>
      </c>
    </row>
    <row r="2885" spans="1:21" x14ac:dyDescent="0.25">
      <c r="A2885" s="75" t="s">
        <v>4</v>
      </c>
      <c r="B2885">
        <v>0.3888888888888889</v>
      </c>
      <c r="C2885" s="76" t="s">
        <v>92</v>
      </c>
      <c r="E2885">
        <f t="shared" ca="1" si="90"/>
        <v>0.37707160192302758</v>
      </c>
      <c r="F2885" s="12">
        <v>83332.333333333328</v>
      </c>
      <c r="G2885">
        <f>AVERAGE(F$2:F2885)</f>
        <v>57915.48573358728</v>
      </c>
      <c r="T2885">
        <f t="shared" ca="1" si="91"/>
        <v>6.7578900595817784</v>
      </c>
      <c r="U2885">
        <f ca="1">AVERAGE(T$2:T2885)</f>
        <v>28.769319065770517</v>
      </c>
    </row>
    <row r="2886" spans="1:21" x14ac:dyDescent="0.25">
      <c r="B2886">
        <v>0.48979591836734698</v>
      </c>
      <c r="C2886" s="76" t="s">
        <v>81</v>
      </c>
      <c r="E2886">
        <f t="shared" ca="1" si="90"/>
        <v>1.8299069999286877E-2</v>
      </c>
      <c r="F2886">
        <v>0.25</v>
      </c>
      <c r="G2886">
        <f>AVERAGE(F$2:F2886)</f>
        <v>57895.411128480315</v>
      </c>
      <c r="T2886">
        <f t="shared" ca="1" si="91"/>
        <v>3.8795493114163757</v>
      </c>
      <c r="U2886">
        <f ca="1">AVERAGE(T$2:T2886)</f>
        <v>28.760691762562772</v>
      </c>
    </row>
    <row r="2887" spans="1:21" x14ac:dyDescent="0.25">
      <c r="A2887" s="75" t="s">
        <v>5</v>
      </c>
      <c r="B2887">
        <v>0.11764705882352941</v>
      </c>
      <c r="C2887" s="76" t="s">
        <v>82</v>
      </c>
      <c r="E2887">
        <f t="shared" ca="1" si="90"/>
        <v>0.12295401504125736</v>
      </c>
      <c r="F2887">
        <v>6.4074074074074074</v>
      </c>
      <c r="G2887">
        <f>AVERAGE(F$2:F2887)</f>
        <v>57875.352568632406</v>
      </c>
      <c r="T2887">
        <f t="shared" ca="1" si="91"/>
        <v>2.1962588851053746</v>
      </c>
      <c r="U2887">
        <f ca="1">AVERAGE(T$2:T2887)</f>
        <v>28.751487177366144</v>
      </c>
    </row>
    <row r="2888" spans="1:21" x14ac:dyDescent="0.25">
      <c r="A2888" s="75" t="s">
        <v>5</v>
      </c>
      <c r="B2888">
        <v>0.56310679611650483</v>
      </c>
      <c r="C2888" s="76" t="s">
        <v>83</v>
      </c>
      <c r="E2888">
        <f t="shared" ca="1" si="90"/>
        <v>8.205997126122766E-2</v>
      </c>
      <c r="F2888">
        <v>1</v>
      </c>
      <c r="G2888">
        <f>AVERAGE(F$2:F2888)</f>
        <v>57855.306031545937</v>
      </c>
      <c r="T2888">
        <f t="shared" ca="1" si="91"/>
        <v>3.1653470264419967</v>
      </c>
      <c r="U2888">
        <f ca="1">AVERAGE(T$2:T2888)</f>
        <v>28.742624641809886</v>
      </c>
    </row>
    <row r="2889" spans="1:21" x14ac:dyDescent="0.25">
      <c r="A2889" s="75" t="s">
        <v>5</v>
      </c>
      <c r="B2889">
        <v>9.7142857142857153</v>
      </c>
      <c r="C2889" s="76" t="s">
        <v>84</v>
      </c>
      <c r="E2889">
        <f t="shared" ca="1" si="90"/>
        <v>0.42577335625032997</v>
      </c>
      <c r="F2889">
        <v>0.33333333333333331</v>
      </c>
      <c r="G2889">
        <f>AVERAGE(F$2:F2889)</f>
        <v>57835.273146262625</v>
      </c>
      <c r="T2889">
        <f t="shared" ca="1" si="91"/>
        <v>13.202552188407724</v>
      </c>
      <c r="U2889">
        <f ca="1">AVERAGE(T$2:T2889)</f>
        <v>28.73724373029555</v>
      </c>
    </row>
    <row r="2890" spans="1:21" x14ac:dyDescent="0.25">
      <c r="A2890" s="75" t="s">
        <v>5</v>
      </c>
      <c r="B2890">
        <v>0.5</v>
      </c>
      <c r="C2890" s="76" t="s">
        <v>85</v>
      </c>
      <c r="E2890">
        <f t="shared" ca="1" si="90"/>
        <v>0.92154283332255593</v>
      </c>
      <c r="F2890">
        <v>1.6413463141827325</v>
      </c>
      <c r="G2890">
        <f>AVERAGE(F$2:F2890)</f>
        <v>57815.254582122798</v>
      </c>
      <c r="T2890">
        <f t="shared" ca="1" si="91"/>
        <v>2.6036459241857868</v>
      </c>
      <c r="U2890">
        <f ca="1">AVERAGE(T$2:T2890)</f>
        <v>28.728197832820261</v>
      </c>
    </row>
    <row r="2891" spans="1:21" x14ac:dyDescent="0.25">
      <c r="A2891" s="75" t="s">
        <v>5</v>
      </c>
      <c r="B2891">
        <v>0.75</v>
      </c>
      <c r="C2891" s="76" t="s">
        <v>86</v>
      </c>
      <c r="E2891">
        <f t="shared" ca="1" si="90"/>
        <v>0.33453837991880386</v>
      </c>
      <c r="F2891">
        <v>4</v>
      </c>
      <c r="G2891">
        <f>AVERAGE(F$2:F2891)</f>
        <v>57795.250687803724</v>
      </c>
      <c r="T2891">
        <f t="shared" ca="1" si="91"/>
        <v>4.0600413440947278</v>
      </c>
      <c r="U2891">
        <f ca="1">AVERAGE(T$2:T2891)</f>
        <v>28.719662138533504</v>
      </c>
    </row>
    <row r="2892" spans="1:21" x14ac:dyDescent="0.25">
      <c r="A2892" s="75" t="s">
        <v>5</v>
      </c>
      <c r="B2892">
        <v>4</v>
      </c>
      <c r="C2892" s="76" t="s">
        <v>87</v>
      </c>
      <c r="E2892">
        <f t="shared" ca="1" si="90"/>
        <v>0.30687483742823829</v>
      </c>
      <c r="F2892">
        <v>11.5</v>
      </c>
      <c r="G2892">
        <f>AVERAGE(F$2:F2892)</f>
        <v>57775.263226479685</v>
      </c>
      <c r="T2892">
        <f t="shared" ca="1" si="91"/>
        <v>4.5499601936204392</v>
      </c>
      <c r="U2892">
        <f ca="1">AVERAGE(T$2:T2892)</f>
        <v>28.711301812713749</v>
      </c>
    </row>
    <row r="2893" spans="1:21" x14ac:dyDescent="0.25">
      <c r="A2893" s="75" t="s">
        <v>5</v>
      </c>
      <c r="B2893">
        <v>0.99996200126662449</v>
      </c>
      <c r="C2893" s="76" t="s">
        <v>88</v>
      </c>
      <c r="E2893">
        <f t="shared" ca="1" si="90"/>
        <v>0.89673308230001814</v>
      </c>
      <c r="F2893">
        <v>0.98</v>
      </c>
      <c r="G2893">
        <f>AVERAGE(F$2:F2893)</f>
        <v>57755.285950121979</v>
      </c>
      <c r="T2893">
        <f t="shared" ca="1" si="91"/>
        <v>3.0881325757911164</v>
      </c>
      <c r="U2893">
        <f ca="1">AVERAGE(T$2:T2893)</f>
        <v>28.702441795688536</v>
      </c>
    </row>
    <row r="2894" spans="1:21" x14ac:dyDescent="0.25">
      <c r="A2894" s="75" t="s">
        <v>5</v>
      </c>
      <c r="B2894">
        <v>21.222222222222221</v>
      </c>
      <c r="C2894" s="76" t="s">
        <v>89</v>
      </c>
      <c r="E2894">
        <f t="shared" ca="1" si="90"/>
        <v>0.92801276160623525</v>
      </c>
      <c r="F2894">
        <v>3.0238095238095237</v>
      </c>
      <c r="G2894">
        <f>AVERAGE(F$2:F2894)</f>
        <v>57735.323190999748</v>
      </c>
      <c r="T2894">
        <f t="shared" ca="1" si="91"/>
        <v>3.615722043422088</v>
      </c>
      <c r="U2894">
        <f ca="1">AVERAGE(T$2:T2894)</f>
        <v>28.693770271405</v>
      </c>
    </row>
    <row r="2895" spans="1:21" x14ac:dyDescent="0.25">
      <c r="A2895" s="75" t="s">
        <v>5</v>
      </c>
      <c r="B2895">
        <v>0.41666666666666669</v>
      </c>
      <c r="C2895" s="76" t="s">
        <v>90</v>
      </c>
      <c r="E2895">
        <f t="shared" ca="1" si="90"/>
        <v>0.8697861108553504</v>
      </c>
      <c r="F2895">
        <v>2.8834951456310676</v>
      </c>
      <c r="G2895">
        <f>AVERAGE(F$2:F2895)</f>
        <v>57715.374179356404</v>
      </c>
      <c r="T2895">
        <f t="shared" ca="1" si="91"/>
        <v>3.0379658843206396</v>
      </c>
      <c r="U2895">
        <f ca="1">AVERAGE(T$2:T2895)</f>
        <v>28.68490510057325</v>
      </c>
    </row>
    <row r="2896" spans="1:21" x14ac:dyDescent="0.25">
      <c r="A2896" s="75" t="s">
        <v>5</v>
      </c>
      <c r="B2896">
        <v>0.14285714285714285</v>
      </c>
      <c r="C2896" s="76" t="s">
        <v>91</v>
      </c>
      <c r="E2896">
        <f t="shared" ca="1" si="90"/>
        <v>4.0090284186490521E-2</v>
      </c>
      <c r="F2896">
        <v>2.25</v>
      </c>
      <c r="G2896">
        <f>AVERAGE(F$2:F2896)</f>
        <v>57695.438730589784</v>
      </c>
      <c r="T2896">
        <f t="shared" ca="1" si="91"/>
        <v>2.0794118197267824</v>
      </c>
      <c r="U2896">
        <f ca="1">AVERAGE(T$2:T2896)</f>
        <v>28.675714947453784</v>
      </c>
    </row>
    <row r="2897" spans="1:21" x14ac:dyDescent="0.25">
      <c r="A2897" s="75" t="s">
        <v>5</v>
      </c>
      <c r="B2897">
        <v>0.22222222222222221</v>
      </c>
      <c r="C2897" s="76" t="s">
        <v>92</v>
      </c>
      <c r="E2897">
        <f t="shared" ca="1" si="90"/>
        <v>0.38913615531424017</v>
      </c>
      <c r="F2897">
        <v>0.32653061224489793</v>
      </c>
      <c r="G2897">
        <f>AVERAGE(F$2:F2897)</f>
        <v>57675.516385216863</v>
      </c>
      <c r="T2897">
        <f t="shared" ca="1" si="91"/>
        <v>4.0332455802306493</v>
      </c>
      <c r="U2897">
        <f ca="1">AVERAGE(T$2:T2897)</f>
        <v>28.667205807478915</v>
      </c>
    </row>
    <row r="2898" spans="1:21" x14ac:dyDescent="0.25">
      <c r="B2898">
        <v>0.48979591836734698</v>
      </c>
      <c r="C2898" s="76" t="s">
        <v>81</v>
      </c>
      <c r="E2898">
        <f t="shared" ca="1" si="90"/>
        <v>0.86072682374353515</v>
      </c>
      <c r="F2898">
        <v>0.4</v>
      </c>
      <c r="G2898">
        <f>AVERAGE(F$2:F2898)</f>
        <v>57655.607818981029</v>
      </c>
      <c r="T2898">
        <f t="shared" ca="1" si="91"/>
        <v>50.178844439646603</v>
      </c>
      <c r="U2898">
        <f ca="1">AVERAGE(T$2:T2898)</f>
        <v>28.674631295443074</v>
      </c>
    </row>
    <row r="2899" spans="1:21" x14ac:dyDescent="0.25">
      <c r="A2899" s="75" t="s">
        <v>6</v>
      </c>
      <c r="B2899">
        <v>0.26470588235294118</v>
      </c>
      <c r="C2899" s="76" t="s">
        <v>82</v>
      </c>
      <c r="E2899">
        <f t="shared" ca="1" si="90"/>
        <v>3.5971944852851157E-2</v>
      </c>
      <c r="F2899">
        <v>0</v>
      </c>
      <c r="G2899">
        <f>AVERAGE(F$2:F2899)</f>
        <v>57635.712854240177</v>
      </c>
      <c r="T2899">
        <f t="shared" ca="1" si="91"/>
        <v>2.1934891880528622</v>
      </c>
      <c r="U2899">
        <f ca="1">AVERAGE(T$2:T2899)</f>
        <v>28.665493565247285</v>
      </c>
    </row>
    <row r="2900" spans="1:21" x14ac:dyDescent="0.25">
      <c r="A2900" s="75" t="s">
        <v>6</v>
      </c>
      <c r="B2900">
        <v>0.88349514563106801</v>
      </c>
      <c r="C2900" s="76" t="s">
        <v>83</v>
      </c>
      <c r="E2900">
        <f t="shared" ca="1" si="90"/>
        <v>0.33660308471391154</v>
      </c>
      <c r="F2900">
        <v>0.98673740053050396</v>
      </c>
      <c r="G2900">
        <f>AVERAGE(F$2:F2900)</f>
        <v>57615.831955269212</v>
      </c>
      <c r="T2900">
        <f t="shared" ca="1" si="91"/>
        <v>4.4945449353558633</v>
      </c>
      <c r="U2900">
        <f ca="1">AVERAGE(T$2:T2900)</f>
        <v>28.657155880311137</v>
      </c>
    </row>
    <row r="2901" spans="1:21" x14ac:dyDescent="0.25">
      <c r="A2901" s="75" t="s">
        <v>6</v>
      </c>
      <c r="B2901">
        <v>27.571428571428573</v>
      </c>
      <c r="C2901" s="76" t="s">
        <v>84</v>
      </c>
      <c r="E2901">
        <f t="shared" ca="1" si="90"/>
        <v>0.27472492272593907</v>
      </c>
      <c r="F2901">
        <v>0.2805755395683453</v>
      </c>
      <c r="G2901">
        <f>AVERAGE(F$2:F2901)</f>
        <v>57595.964523758958</v>
      </c>
      <c r="T2901">
        <f t="shared" ca="1" si="91"/>
        <v>2.0045295413635005</v>
      </c>
      <c r="U2901">
        <f ca="1">AVERAGE(T$2:T2901)</f>
        <v>28.647965319504603</v>
      </c>
    </row>
    <row r="2902" spans="1:21" x14ac:dyDescent="0.25">
      <c r="A2902" s="75" t="s">
        <v>6</v>
      </c>
      <c r="B2902">
        <v>0.8</v>
      </c>
      <c r="C2902" s="76" t="s">
        <v>85</v>
      </c>
      <c r="E2902">
        <f t="shared" ca="1" si="90"/>
        <v>0.76641911611273528</v>
      </c>
      <c r="F2902">
        <v>0.21212121212121213</v>
      </c>
      <c r="G2902">
        <f>AVERAGE(F$2:F2902)</f>
        <v>57576.110765605721</v>
      </c>
      <c r="T2902">
        <f t="shared" ca="1" si="91"/>
        <v>8.7067208937319656</v>
      </c>
      <c r="U2902">
        <f ca="1">AVERAGE(T$2:T2902)</f>
        <v>28.641091398640842</v>
      </c>
    </row>
    <row r="2903" spans="1:21" x14ac:dyDescent="0.25">
      <c r="A2903" s="75" t="s">
        <v>6</v>
      </c>
      <c r="B2903">
        <v>4</v>
      </c>
      <c r="C2903" s="76" t="s">
        <v>86</v>
      </c>
      <c r="E2903">
        <f t="shared" ca="1" si="90"/>
        <v>0.70422784985562725</v>
      </c>
      <c r="F2903">
        <v>1.2727272727272727</v>
      </c>
      <c r="G2903">
        <f>AVERAGE(F$2:F2903)</f>
        <v>57556.271055737241</v>
      </c>
      <c r="T2903">
        <f t="shared" ca="1" si="91"/>
        <v>3.7250825655648772</v>
      </c>
      <c r="U2903">
        <f ca="1">AVERAGE(T$2:T2903)</f>
        <v>28.632505592702497</v>
      </c>
    </row>
    <row r="2904" spans="1:21" x14ac:dyDescent="0.25">
      <c r="A2904" s="75" t="s">
        <v>6</v>
      </c>
      <c r="B2904">
        <v>3</v>
      </c>
      <c r="C2904" s="76" t="s">
        <v>87</v>
      </c>
      <c r="E2904">
        <f t="shared" ca="1" si="90"/>
        <v>0.70309785432983518</v>
      </c>
      <c r="F2904">
        <v>2.3333333333333335</v>
      </c>
      <c r="G2904">
        <f>AVERAGE(F$2:F2904)</f>
        <v>57536.445379635836</v>
      </c>
      <c r="T2904">
        <f t="shared" ca="1" si="91"/>
        <v>6.81137803568466</v>
      </c>
      <c r="U2904">
        <f ca="1">AVERAGE(T$2:T2904)</f>
        <v>28.624988841907797</v>
      </c>
    </row>
    <row r="2905" spans="1:21" x14ac:dyDescent="0.25">
      <c r="A2905" s="75" t="s">
        <v>6</v>
      </c>
      <c r="B2905">
        <v>0.36668777707409755</v>
      </c>
      <c r="C2905" s="76" t="s">
        <v>88</v>
      </c>
      <c r="E2905">
        <f t="shared" ca="1" si="90"/>
        <v>0.36449217422625524</v>
      </c>
      <c r="F2905">
        <v>0.9926829268292684</v>
      </c>
      <c r="G2905">
        <f>AVERAGE(F$2:F2905)</f>
        <v>57516.632895924849</v>
      </c>
      <c r="T2905">
        <f t="shared" ca="1" si="91"/>
        <v>3.0326919414371156</v>
      </c>
      <c r="U2905">
        <f ca="1">AVERAGE(T$2:T2905)</f>
        <v>28.616176067493033</v>
      </c>
    </row>
    <row r="2906" spans="1:21" x14ac:dyDescent="0.25">
      <c r="A2906" s="75" t="s">
        <v>6</v>
      </c>
      <c r="B2906">
        <v>10.111111111111111</v>
      </c>
      <c r="C2906" s="76" t="s">
        <v>89</v>
      </c>
      <c r="E2906">
        <f t="shared" ca="1" si="90"/>
        <v>0.48371551219679998</v>
      </c>
      <c r="F2906">
        <v>0.625</v>
      </c>
      <c r="G2906">
        <f>AVERAGE(F$2:F2906)</f>
        <v>57496.833925909043</v>
      </c>
      <c r="T2906">
        <f t="shared" ca="1" si="91"/>
        <v>7.276471895546619</v>
      </c>
      <c r="U2906">
        <f ca="1">AVERAGE(T$2:T2906)</f>
        <v>28.60883021407756</v>
      </c>
    </row>
    <row r="2907" spans="1:21" x14ac:dyDescent="0.25">
      <c r="A2907" s="75" t="s">
        <v>6</v>
      </c>
      <c r="B2907">
        <v>8.3333333333333329E-2</v>
      </c>
      <c r="C2907" s="76" t="s">
        <v>90</v>
      </c>
      <c r="E2907">
        <f t="shared" ca="1" si="90"/>
        <v>0.97391534938594981</v>
      </c>
      <c r="F2907">
        <v>1346.6923076923076</v>
      </c>
      <c r="G2907">
        <f>AVERAGE(F$2:F2907)</f>
        <v>57477.511784953007</v>
      </c>
      <c r="T2907">
        <f t="shared" ca="1" si="91"/>
        <v>32.078513826822835</v>
      </c>
      <c r="U2907">
        <f ca="1">AVERAGE(T$2:T2907)</f>
        <v>28.61002418641505</v>
      </c>
    </row>
    <row r="2908" spans="1:21" x14ac:dyDescent="0.25">
      <c r="A2908" s="75" t="s">
        <v>6</v>
      </c>
      <c r="B2908">
        <v>1.1428571428571428</v>
      </c>
      <c r="C2908" s="76" t="s">
        <v>91</v>
      </c>
      <c r="E2908">
        <f t="shared" ca="1" si="90"/>
        <v>0.51408076359982335</v>
      </c>
      <c r="F2908">
        <v>0.87531172069825436</v>
      </c>
      <c r="G2908">
        <f>AVERAGE(F$2:F2908)</f>
        <v>57457.73998018066</v>
      </c>
      <c r="T2908">
        <f t="shared" ca="1" si="91"/>
        <v>2.0153793175972354</v>
      </c>
      <c r="U2908">
        <f ca="1">AVERAGE(T$2:T2908)</f>
        <v>28.600875701768054</v>
      </c>
    </row>
    <row r="2909" spans="1:21" x14ac:dyDescent="0.25">
      <c r="A2909" s="75" t="s">
        <v>6</v>
      </c>
      <c r="B2909">
        <v>0.22222222222222221</v>
      </c>
      <c r="C2909" s="76" t="s">
        <v>92</v>
      </c>
      <c r="E2909">
        <f t="shared" ca="1" si="90"/>
        <v>0.60944202011184068</v>
      </c>
      <c r="F2909">
        <v>0.63934426229508201</v>
      </c>
      <c r="G2909">
        <f>AVERAGE(F$2:F2909)</f>
        <v>57437.981692479181</v>
      </c>
      <c r="T2909">
        <f t="shared" ca="1" si="91"/>
        <v>15.234659840666369</v>
      </c>
      <c r="U2909">
        <f ca="1">AVERAGE(T$2:T2909)</f>
        <v>28.596279341430677</v>
      </c>
    </row>
    <row r="2910" spans="1:21" x14ac:dyDescent="0.25">
      <c r="B2910">
        <v>0.18367346938775517</v>
      </c>
      <c r="C2910" s="76" t="s">
        <v>81</v>
      </c>
      <c r="E2910">
        <f t="shared" ca="1" si="90"/>
        <v>0.68390525337070185</v>
      </c>
      <c r="F2910">
        <v>0.13544668587896255</v>
      </c>
      <c r="G2910">
        <f>AVERAGE(F$2:F2910)</f>
        <v>57418.236815804798</v>
      </c>
      <c r="T2910">
        <f t="shared" ca="1" si="91"/>
        <v>2.7093328768751461</v>
      </c>
      <c r="U2910">
        <f ca="1">AVERAGE(T$2:T2910)</f>
        <v>28.587380425492366</v>
      </c>
    </row>
    <row r="2911" spans="1:21" x14ac:dyDescent="0.25">
      <c r="A2911" s="75" t="s">
        <v>7</v>
      </c>
      <c r="B2911">
        <v>4.4117647058823532E-2</v>
      </c>
      <c r="C2911" s="76" t="s">
        <v>82</v>
      </c>
      <c r="E2911">
        <f t="shared" ca="1" si="90"/>
        <v>0.24015370304816719</v>
      </c>
      <c r="F2911">
        <v>4.5555555555555562</v>
      </c>
      <c r="G2911">
        <f>AVERAGE(F$2:F2911)</f>
        <v>57398.50702843014</v>
      </c>
      <c r="T2911">
        <f t="shared" ca="1" si="91"/>
        <v>3.6566208506084124</v>
      </c>
      <c r="U2911">
        <f ca="1">AVERAGE(T$2:T2911)</f>
        <v>28.578813154160791</v>
      </c>
    </row>
    <row r="2912" spans="1:21" x14ac:dyDescent="0.25">
      <c r="A2912" s="75" t="s">
        <v>7</v>
      </c>
      <c r="B2912">
        <v>0.5145631067961165</v>
      </c>
      <c r="C2912" s="76" t="s">
        <v>83</v>
      </c>
      <c r="E2912">
        <f t="shared" ca="1" si="90"/>
        <v>0.15957388106963588</v>
      </c>
      <c r="F2912">
        <v>0</v>
      </c>
      <c r="G2912">
        <f>AVERAGE(F$2:F2912)</f>
        <v>57378.789231443385</v>
      </c>
      <c r="T2912">
        <f t="shared" ca="1" si="91"/>
        <v>15.25755722701564</v>
      </c>
      <c r="U2912">
        <f ca="1">AVERAGE(T$2:T2912)</f>
        <v>28.574236975553045</v>
      </c>
    </row>
    <row r="2913" spans="1:21" x14ac:dyDescent="0.25">
      <c r="A2913" s="75" t="s">
        <v>7</v>
      </c>
      <c r="B2913">
        <v>20.428571428571431</v>
      </c>
      <c r="C2913" s="76" t="s">
        <v>84</v>
      </c>
      <c r="E2913">
        <f t="shared" ca="1" si="90"/>
        <v>0.5687042733169535</v>
      </c>
      <c r="F2913">
        <v>2.2560032560032561</v>
      </c>
      <c r="G2913">
        <f>AVERAGE(F$2:F2913)</f>
        <v>57359.085751626015</v>
      </c>
      <c r="T2913">
        <f t="shared" ca="1" si="91"/>
        <v>9.2346079601272759</v>
      </c>
      <c r="U2913">
        <f ca="1">AVERAGE(T$2:T2913)</f>
        <v>28.56759561943511</v>
      </c>
    </row>
    <row r="2914" spans="1:21" x14ac:dyDescent="0.25">
      <c r="A2914" s="75" t="s">
        <v>7</v>
      </c>
      <c r="B2914">
        <v>0.1</v>
      </c>
      <c r="C2914" s="76" t="s">
        <v>85</v>
      </c>
      <c r="E2914">
        <f t="shared" ca="1" si="90"/>
        <v>0.15492891927559849</v>
      </c>
      <c r="F2914">
        <v>0</v>
      </c>
      <c r="G2914">
        <f>AVERAGE(F$2:F2914)</f>
        <v>57339.395025312377</v>
      </c>
      <c r="T2914">
        <f t="shared" ca="1" si="91"/>
        <v>5.1030263913470559</v>
      </c>
      <c r="U2914">
        <f ca="1">AVERAGE(T$2:T2914)</f>
        <v>28.559540497832607</v>
      </c>
    </row>
    <row r="2915" spans="1:21" x14ac:dyDescent="0.25">
      <c r="A2915" s="75" t="s">
        <v>7</v>
      </c>
      <c r="B2915">
        <v>0.9375</v>
      </c>
      <c r="C2915" s="76" t="s">
        <v>86</v>
      </c>
      <c r="E2915">
        <f t="shared" ca="1" si="90"/>
        <v>0.87396167536425029</v>
      </c>
      <c r="F2915">
        <v>4.5555555555555562</v>
      </c>
      <c r="G2915">
        <f>AVERAGE(F$2:F2915)</f>
        <v>57319.719376901339</v>
      </c>
      <c r="T2915">
        <f t="shared" ca="1" si="91"/>
        <v>4.5810154757691484</v>
      </c>
      <c r="U2915">
        <f ca="1">AVERAGE(T$2:T2915)</f>
        <v>28.551311765841508</v>
      </c>
    </row>
    <row r="2916" spans="1:21" x14ac:dyDescent="0.25">
      <c r="A2916" s="75" t="s">
        <v>7</v>
      </c>
      <c r="B2916">
        <v>0.66666666666666663</v>
      </c>
      <c r="C2916" s="76" t="s">
        <v>87</v>
      </c>
      <c r="E2916">
        <f t="shared" ca="1" si="90"/>
        <v>0.46065286179242937</v>
      </c>
      <c r="F2916">
        <v>9</v>
      </c>
      <c r="G2916">
        <f>AVERAGE(F$2:F2916)</f>
        <v>57300.058752758327</v>
      </c>
      <c r="T2916">
        <f t="shared" ca="1" si="91"/>
        <v>5.6942992322052337</v>
      </c>
      <c r="U2916">
        <f ca="1">AVERAGE(T$2:T2916)</f>
        <v>28.543470595161011</v>
      </c>
    </row>
    <row r="2917" spans="1:21" x14ac:dyDescent="0.25">
      <c r="A2917" s="75" t="s">
        <v>7</v>
      </c>
      <c r="B2917">
        <v>8.4996833438885364</v>
      </c>
      <c r="C2917" s="76" t="s">
        <v>88</v>
      </c>
      <c r="E2917">
        <f t="shared" ca="1" si="90"/>
        <v>0.19903525771251573</v>
      </c>
      <c r="F2917">
        <v>0.70454545454545459</v>
      </c>
      <c r="G2917">
        <f>AVERAGE(F$2:F2917)</f>
        <v>57280.408768462272</v>
      </c>
      <c r="T2917">
        <f t="shared" ca="1" si="91"/>
        <v>3.5756080973137538</v>
      </c>
      <c r="U2917">
        <f ca="1">AVERAGE(T$2:T2917)</f>
        <v>28.534908228049265</v>
      </c>
    </row>
    <row r="2918" spans="1:21" x14ac:dyDescent="0.25">
      <c r="A2918" s="75" t="s">
        <v>7</v>
      </c>
      <c r="B2918">
        <v>17.518518518518515</v>
      </c>
      <c r="C2918" s="76" t="s">
        <v>89</v>
      </c>
      <c r="E2918">
        <f t="shared" ca="1" si="90"/>
        <v>0.44498044027652695</v>
      </c>
      <c r="F2918">
        <v>0.31756756756756754</v>
      </c>
      <c r="G2918">
        <f>AVERAGE(F$2:F2918)</f>
        <v>57260.772124238443</v>
      </c>
      <c r="T2918">
        <f t="shared" ca="1" si="91"/>
        <v>2.5883182463963523</v>
      </c>
      <c r="U2918">
        <f ca="1">AVERAGE(T$2:T2918)</f>
        <v>28.526013270907804</v>
      </c>
    </row>
    <row r="2919" spans="1:21" x14ac:dyDescent="0.25">
      <c r="A2919" s="75" t="s">
        <v>7</v>
      </c>
      <c r="B2919">
        <v>0</v>
      </c>
      <c r="C2919" s="76" t="s">
        <v>90</v>
      </c>
      <c r="E2919">
        <f t="shared" ca="1" si="90"/>
        <v>0.81449975177264045</v>
      </c>
      <c r="F2919">
        <v>0.19502074688796681</v>
      </c>
      <c r="G2919">
        <f>AVERAGE(F$2:F2919)</f>
        <v>57241.148896992556</v>
      </c>
      <c r="T2919">
        <f t="shared" ca="1" si="91"/>
        <v>2.9671677019825604</v>
      </c>
      <c r="U2919">
        <f ca="1">AVERAGE(T$2:T2919)</f>
        <v>28.517254242268692</v>
      </c>
    </row>
    <row r="2920" spans="1:21" x14ac:dyDescent="0.25">
      <c r="A2920" s="75" t="s">
        <v>7</v>
      </c>
      <c r="B2920">
        <v>0.42857142857142855</v>
      </c>
      <c r="C2920" s="76" t="s">
        <v>91</v>
      </c>
      <c r="E2920">
        <f t="shared" ca="1" si="90"/>
        <v>0.56970099925121254</v>
      </c>
      <c r="F2920">
        <v>1.0101010101010065E-2</v>
      </c>
      <c r="G2920">
        <f>AVERAGE(F$2:F2920)</f>
        <v>57221.539051567415</v>
      </c>
      <c r="T2920">
        <f t="shared" ca="1" si="91"/>
        <v>2.0177949458866853</v>
      </c>
      <c r="U2920">
        <f ca="1">AVERAGE(T$2:T2920)</f>
        <v>28.508175975980105</v>
      </c>
    </row>
    <row r="2921" spans="1:21" x14ac:dyDescent="0.25">
      <c r="A2921" s="75" t="s">
        <v>7</v>
      </c>
      <c r="B2921">
        <v>1.6666666666666667</v>
      </c>
      <c r="C2921" s="76" t="s">
        <v>92</v>
      </c>
      <c r="E2921">
        <f t="shared" ca="1" si="90"/>
        <v>0.32737390502777042</v>
      </c>
      <c r="F2921">
        <v>4</v>
      </c>
      <c r="G2921">
        <f>AVERAGE(F$2:F2921)</f>
        <v>57201.944003947021</v>
      </c>
      <c r="T2921">
        <f t="shared" ca="1" si="91"/>
        <v>3.3049201817626308</v>
      </c>
      <c r="U2921">
        <f ca="1">AVERAGE(T$2:T2921)</f>
        <v>28.499544723995786</v>
      </c>
    </row>
    <row r="2922" spans="1:21" x14ac:dyDescent="0.25">
      <c r="B2922">
        <v>0.59183673469387754</v>
      </c>
      <c r="C2922" s="76" t="s">
        <v>81</v>
      </c>
      <c r="E2922">
        <f t="shared" ca="1" si="90"/>
        <v>0.45482763011093996</v>
      </c>
      <c r="F2922">
        <v>9.4655505473277571E-2</v>
      </c>
      <c r="G2922">
        <f>AVERAGE(F$2:F2922)</f>
        <v>57182.361036008493</v>
      </c>
      <c r="T2922">
        <f t="shared" ca="1" si="91"/>
        <v>4.8308920178052706</v>
      </c>
      <c r="U2922">
        <f ca="1">AVERAGE(T$2:T2922)</f>
        <v>28.491441795989559</v>
      </c>
    </row>
    <row r="2923" spans="1:21" x14ac:dyDescent="0.25">
      <c r="A2923" s="75" t="s">
        <v>8</v>
      </c>
      <c r="B2923">
        <v>2.9411764705882353E-2</v>
      </c>
      <c r="C2923" s="76" t="s">
        <v>82</v>
      </c>
      <c r="E2923">
        <f t="shared" ca="1" si="90"/>
        <v>0.14870820934848406</v>
      </c>
      <c r="F2923">
        <v>0.99250000000000005</v>
      </c>
      <c r="G2923">
        <f>AVERAGE(F$2:F2923)</f>
        <v>57162.791779151543</v>
      </c>
      <c r="T2923">
        <f t="shared" ca="1" si="91"/>
        <v>2.7092565510672397</v>
      </c>
      <c r="U2923">
        <f ca="1">AVERAGE(T$2:T2923)</f>
        <v>28.482618323968708</v>
      </c>
    </row>
    <row r="2924" spans="1:21" x14ac:dyDescent="0.25">
      <c r="A2924" s="75" t="s">
        <v>8</v>
      </c>
      <c r="B2924">
        <v>2.9126213592233011E-2</v>
      </c>
      <c r="C2924" s="76" t="s">
        <v>83</v>
      </c>
      <c r="E2924">
        <f t="shared" ca="1" si="90"/>
        <v>0.42485154864296382</v>
      </c>
      <c r="F2924">
        <v>1.0408163265306123</v>
      </c>
      <c r="G2924">
        <f>AVERAGE(F$2:F2924)</f>
        <v>57143.235928668204</v>
      </c>
      <c r="T2924">
        <f t="shared" ca="1" si="91"/>
        <v>2.272916349337101</v>
      </c>
      <c r="U2924">
        <f ca="1">AVERAGE(T$2:T2924)</f>
        <v>28.473651611011256</v>
      </c>
    </row>
    <row r="2925" spans="1:21" x14ac:dyDescent="0.25">
      <c r="A2925" s="75" t="s">
        <v>8</v>
      </c>
      <c r="B2925">
        <v>16.857142857142858</v>
      </c>
      <c r="C2925" s="76" t="s">
        <v>84</v>
      </c>
      <c r="E2925">
        <f t="shared" ca="1" si="90"/>
        <v>0.25646264838355004</v>
      </c>
      <c r="F2925">
        <v>0.32727272727272716</v>
      </c>
      <c r="G2925">
        <f>AVERAGE(F$2:F2925)</f>
        <v>57123.693210249614</v>
      </c>
      <c r="T2925">
        <f t="shared" ca="1" si="91"/>
        <v>4.6263708858243833</v>
      </c>
      <c r="U2925">
        <f ca="1">AVERAGE(T$2:T2925)</f>
        <v>28.465495906248883</v>
      </c>
    </row>
    <row r="2926" spans="1:21" x14ac:dyDescent="0.25">
      <c r="A2926" s="75" t="s">
        <v>8</v>
      </c>
      <c r="B2926">
        <v>0.8</v>
      </c>
      <c r="C2926" s="76" t="s">
        <v>85</v>
      </c>
      <c r="E2926">
        <f t="shared" ca="1" si="90"/>
        <v>0.12414493463499277</v>
      </c>
      <c r="F2926">
        <v>0.5535714285714286</v>
      </c>
      <c r="G2926">
        <f>AVERAGE(F$2:F2926)</f>
        <v>57104.163931740615</v>
      </c>
      <c r="T2926">
        <f t="shared" ca="1" si="91"/>
        <v>30.205378345378094</v>
      </c>
      <c r="U2926">
        <f ca="1">AVERAGE(T$2:T2926)</f>
        <v>28.466090737852003</v>
      </c>
    </row>
    <row r="2927" spans="1:21" x14ac:dyDescent="0.25">
      <c r="A2927" s="75" t="s">
        <v>8</v>
      </c>
      <c r="B2927">
        <v>0.97499999999999998</v>
      </c>
      <c r="C2927" s="76" t="s">
        <v>86</v>
      </c>
      <c r="E2927">
        <f t="shared" ca="1" si="90"/>
        <v>7.2436358988197669E-2</v>
      </c>
      <c r="F2927">
        <v>0.16666666666666663</v>
      </c>
      <c r="G2927">
        <f>AVERAGE(F$2:F2927)</f>
        <v>57084.647869790824</v>
      </c>
      <c r="T2927">
        <f t="shared" ca="1" si="91"/>
        <v>22.243957736850369</v>
      </c>
      <c r="U2927">
        <f ca="1">AVERAGE(T$2:T2927)</f>
        <v>28.463964239902243</v>
      </c>
    </row>
    <row r="2928" spans="1:21" x14ac:dyDescent="0.25">
      <c r="A2928" s="75" t="s">
        <v>8</v>
      </c>
      <c r="B2928">
        <v>0.66666666666666663</v>
      </c>
      <c r="C2928" s="76" t="s">
        <v>87</v>
      </c>
      <c r="E2928">
        <f t="shared" ca="1" si="90"/>
        <v>0.59512675953017879</v>
      </c>
      <c r="F2928">
        <v>0.27536231884057977</v>
      </c>
      <c r="G2928">
        <f>AVERAGE(F$2:F2928)</f>
        <v>57065.145180174331</v>
      </c>
      <c r="T2928">
        <f t="shared" ca="1" si="91"/>
        <v>3.9093627298434255</v>
      </c>
      <c r="U2928">
        <f ca="1">AVERAGE(T$2:T2928)</f>
        <v>28.455575240411275</v>
      </c>
    </row>
    <row r="2929" spans="1:21" x14ac:dyDescent="0.25">
      <c r="A2929" s="75" t="s">
        <v>8</v>
      </c>
      <c r="B2929">
        <v>0.68334388853704875</v>
      </c>
      <c r="C2929" s="76" t="s">
        <v>88</v>
      </c>
      <c r="E2929">
        <f t="shared" ca="1" si="90"/>
        <v>4.8441765514817603E-2</v>
      </c>
      <c r="F2929">
        <v>2.0100334448160533</v>
      </c>
      <c r="G2929">
        <f>AVERAGE(F$2:F2929)</f>
        <v>57045.656404509471</v>
      </c>
      <c r="T2929">
        <f t="shared" ca="1" si="91"/>
        <v>2.3000235637680277</v>
      </c>
      <c r="U2929">
        <f ca="1">AVERAGE(T$2:T2929)</f>
        <v>28.446642333417888</v>
      </c>
    </row>
    <row r="2930" spans="1:21" x14ac:dyDescent="0.25">
      <c r="A2930" s="75" t="s">
        <v>8</v>
      </c>
      <c r="B2930">
        <v>17.518518518518515</v>
      </c>
      <c r="C2930" s="76" t="s">
        <v>89</v>
      </c>
      <c r="E2930">
        <f t="shared" ca="1" si="90"/>
        <v>0.24728322169203443</v>
      </c>
      <c r="F2930">
        <v>0.36507936507936506</v>
      </c>
      <c r="G2930">
        <f>AVERAGE(F$2:F2930)</f>
        <v>57026.18037469549</v>
      </c>
      <c r="T2930">
        <f t="shared" ca="1" si="91"/>
        <v>10.858855526134926</v>
      </c>
      <c r="U2930">
        <f ca="1">AVERAGE(T$2:T2930)</f>
        <v>28.440637626416425</v>
      </c>
    </row>
    <row r="2931" spans="1:21" x14ac:dyDescent="0.25">
      <c r="A2931" s="75" t="s">
        <v>8</v>
      </c>
      <c r="B2931">
        <v>0.16666666666666666</v>
      </c>
      <c r="C2931" s="76" t="s">
        <v>90</v>
      </c>
      <c r="E2931">
        <f t="shared" ca="1" si="90"/>
        <v>2.6725167899464553E-2</v>
      </c>
      <c r="F2931">
        <v>14</v>
      </c>
      <c r="G2931">
        <f>AVERAGE(F$2:F2931)</f>
        <v>57006.722292656348</v>
      </c>
      <c r="T2931">
        <f t="shared" ca="1" si="91"/>
        <v>3.9898201527170731</v>
      </c>
      <c r="U2931">
        <f ca="1">AVERAGE(T$2:T2931)</f>
        <v>28.432292637517552</v>
      </c>
    </row>
    <row r="2932" spans="1:21" x14ac:dyDescent="0.25">
      <c r="A2932" s="75" t="s">
        <v>8</v>
      </c>
      <c r="B2932">
        <v>0.7142857142857143</v>
      </c>
      <c r="C2932" s="76" t="s">
        <v>91</v>
      </c>
      <c r="E2932">
        <f t="shared" ca="1" si="90"/>
        <v>8.6912715824615461E-2</v>
      </c>
      <c r="F2932">
        <v>0</v>
      </c>
      <c r="G2932">
        <f>AVERAGE(F$2:F2932)</f>
        <v>56987.272711526137</v>
      </c>
      <c r="T2932">
        <f t="shared" ca="1" si="91"/>
        <v>2.061746426789655</v>
      </c>
      <c r="U2932">
        <f ca="1">AVERAGE(T$2:T2932)</f>
        <v>28.423295521785469</v>
      </c>
    </row>
    <row r="2933" spans="1:21" x14ac:dyDescent="0.25">
      <c r="A2933" s="75" t="s">
        <v>8</v>
      </c>
      <c r="B2933">
        <v>1.2222222222222223</v>
      </c>
      <c r="C2933" s="76" t="s">
        <v>92</v>
      </c>
      <c r="E2933">
        <f t="shared" ca="1" si="90"/>
        <v>0.55957779368874472</v>
      </c>
      <c r="F2933">
        <v>0.91561181434599159</v>
      </c>
      <c r="G2933">
        <f>AVERAGE(F$2:F2933)</f>
        <v>56967.836709786803</v>
      </c>
      <c r="T2933">
        <f t="shared" ca="1" si="91"/>
        <v>2.0094144806528234</v>
      </c>
      <c r="U2933">
        <f ca="1">AVERAGE(T$2:T2933)</f>
        <v>28.414286694690947</v>
      </c>
    </row>
    <row r="2934" spans="1:21" x14ac:dyDescent="0.25">
      <c r="B2934">
        <v>0.38775510204081637</v>
      </c>
      <c r="C2934" s="76" t="s">
        <v>81</v>
      </c>
      <c r="E2934">
        <f t="shared" ca="1" si="90"/>
        <v>0.80008936613004233</v>
      </c>
      <c r="F2934">
        <v>0.5119570522205954</v>
      </c>
      <c r="G2934">
        <f>AVERAGE(F$2:F2934)</f>
        <v>56948.41382374768</v>
      </c>
      <c r="T2934">
        <f t="shared" ca="1" si="91"/>
        <v>4.0970573812614193</v>
      </c>
      <c r="U2934">
        <f ca="1">AVERAGE(T$2:T2934)</f>
        <v>28.405995788003793</v>
      </c>
    </row>
    <row r="2935" spans="1:21" x14ac:dyDescent="0.25">
      <c r="A2935" s="75" t="s">
        <v>9</v>
      </c>
      <c r="B2935">
        <v>0.19117647058823528</v>
      </c>
      <c r="C2935" s="76" t="s">
        <v>82</v>
      </c>
      <c r="E2935">
        <f t="shared" ca="1" si="90"/>
        <v>0.88816470813780768</v>
      </c>
      <c r="F2935">
        <v>0.93103448275862066</v>
      </c>
      <c r="G2935">
        <f>AVERAGE(F$2:F2935)</f>
        <v>56929.004320411186</v>
      </c>
      <c r="T2935">
        <f t="shared" ca="1" si="91"/>
        <v>5.4624696372740438</v>
      </c>
      <c r="U2935">
        <f ca="1">AVERAGE(T$2:T2935)</f>
        <v>28.398175908606817</v>
      </c>
    </row>
    <row r="2936" spans="1:21" x14ac:dyDescent="0.25">
      <c r="A2936" s="75" t="s">
        <v>9</v>
      </c>
      <c r="B2936">
        <v>0.970873786407767</v>
      </c>
      <c r="C2936" s="76" t="s">
        <v>83</v>
      </c>
      <c r="E2936">
        <f t="shared" ca="1" si="90"/>
        <v>0.73244112735416311</v>
      </c>
      <c r="F2936">
        <v>0.9997237569060774</v>
      </c>
      <c r="G2936">
        <f>AVERAGE(F$2:F2936)</f>
        <v>56909.608066715569</v>
      </c>
      <c r="T2936">
        <f t="shared" ca="1" si="91"/>
        <v>4.2365168012668049</v>
      </c>
      <c r="U2936">
        <f ca="1">AVERAGE(T$2:T2936)</f>
        <v>28.389943656781487</v>
      </c>
    </row>
    <row r="2937" spans="1:21" x14ac:dyDescent="0.25">
      <c r="A2937" s="75" t="s">
        <v>9</v>
      </c>
      <c r="B2937">
        <v>16.857142857142858</v>
      </c>
      <c r="C2937" s="76" t="s">
        <v>84</v>
      </c>
      <c r="E2937">
        <f t="shared" ca="1" si="90"/>
        <v>0.25349776493689402</v>
      </c>
      <c r="F2937">
        <v>0.33333333333333331</v>
      </c>
      <c r="G2937">
        <f>AVERAGE(F$2:F2937)</f>
        <v>56890.224798754607</v>
      </c>
      <c r="T2937">
        <f t="shared" ca="1" si="91"/>
        <v>12.795795758088058</v>
      </c>
      <c r="U2937">
        <f ca="1">AVERAGE(T$2:T2937)</f>
        <v>28.384632298505366</v>
      </c>
    </row>
    <row r="2938" spans="1:21" x14ac:dyDescent="0.25">
      <c r="A2938" s="75" t="s">
        <v>9</v>
      </c>
      <c r="B2938">
        <v>0.9</v>
      </c>
      <c r="C2938" s="76" t="s">
        <v>85</v>
      </c>
      <c r="E2938">
        <f t="shared" ca="1" si="90"/>
        <v>0.38267125077712782</v>
      </c>
      <c r="F2938">
        <v>1.5</v>
      </c>
      <c r="G2938">
        <f>AVERAGE(F$2:F2938)</f>
        <v>56870.855127389696</v>
      </c>
      <c r="T2938">
        <f t="shared" ca="1" si="91"/>
        <v>30.595226509369684</v>
      </c>
      <c r="U2938">
        <f ca="1">AVERAGE(T$2:T2938)</f>
        <v>28.385384969329632</v>
      </c>
    </row>
    <row r="2939" spans="1:21" x14ac:dyDescent="0.25">
      <c r="A2939" s="75" t="s">
        <v>9</v>
      </c>
      <c r="B2939">
        <v>0.625</v>
      </c>
      <c r="C2939" s="76" t="s">
        <v>86</v>
      </c>
      <c r="E2939">
        <f t="shared" ca="1" si="90"/>
        <v>0.23892034271584439</v>
      </c>
      <c r="F2939">
        <v>2.0720628763907303E-2</v>
      </c>
      <c r="G2939">
        <f>AVERAGE(F$2:F2939)</f>
        <v>56851.498138143012</v>
      </c>
      <c r="T2939">
        <f t="shared" ca="1" si="91"/>
        <v>3.1151544482157889</v>
      </c>
      <c r="U2939">
        <f ca="1">AVERAGE(T$2:T2939)</f>
        <v>28.376783801691403</v>
      </c>
    </row>
    <row r="2940" spans="1:21" x14ac:dyDescent="0.25">
      <c r="A2940" s="75" t="s">
        <v>9</v>
      </c>
      <c r="B2940">
        <v>1</v>
      </c>
      <c r="C2940" s="76" t="s">
        <v>87</v>
      </c>
      <c r="E2940">
        <f t="shared" ca="1" si="90"/>
        <v>0.19408765356452284</v>
      </c>
      <c r="F2940">
        <v>0.22222222222222229</v>
      </c>
      <c r="G2940">
        <f>AVERAGE(F$2:F2940)</f>
        <v>56832.154389957934</v>
      </c>
      <c r="T2940">
        <f t="shared" ca="1" si="91"/>
        <v>15.418209867458458</v>
      </c>
      <c r="U2940">
        <f ca="1">AVERAGE(T$2:T2940)</f>
        <v>28.372374623762095</v>
      </c>
    </row>
    <row r="2941" spans="1:21" x14ac:dyDescent="0.25">
      <c r="A2941" s="75" t="s">
        <v>9</v>
      </c>
      <c r="B2941">
        <v>0.93666877770740975</v>
      </c>
      <c r="C2941" s="76" t="s">
        <v>88</v>
      </c>
      <c r="E2941">
        <f t="shared" ca="1" si="90"/>
        <v>0.32190944524625487</v>
      </c>
      <c r="F2941">
        <v>5</v>
      </c>
      <c r="G2941">
        <f>AVERAGE(F$2:F2941)</f>
        <v>56812.825425879717</v>
      </c>
      <c r="T2941">
        <f t="shared" ca="1" si="91"/>
        <v>5.3604217692081875</v>
      </c>
      <c r="U2941">
        <f ca="1">AVERAGE(T$2:T2941)</f>
        <v>28.364547428913607</v>
      </c>
    </row>
    <row r="2942" spans="1:21" x14ac:dyDescent="0.25">
      <c r="A2942" s="75" t="s">
        <v>9</v>
      </c>
      <c r="B2942">
        <v>24.925925925925924</v>
      </c>
      <c r="C2942" s="76" t="s">
        <v>89</v>
      </c>
      <c r="E2942">
        <f t="shared" ca="1" si="90"/>
        <v>0.70566392683847268</v>
      </c>
      <c r="F2942">
        <v>0.29133858267716534</v>
      </c>
      <c r="G2942">
        <f>AVERAGE(F$2:F2942)</f>
        <v>56793.508005244803</v>
      </c>
      <c r="T2942">
        <f t="shared" ca="1" si="91"/>
        <v>3.5954020373324953</v>
      </c>
      <c r="U2942">
        <f ca="1">AVERAGE(T$2:T2942)</f>
        <v>28.356125414159585</v>
      </c>
    </row>
    <row r="2943" spans="1:21" x14ac:dyDescent="0.25">
      <c r="A2943" s="75" t="s">
        <v>9</v>
      </c>
      <c r="B2943">
        <v>0.83333333333333337</v>
      </c>
      <c r="C2943" s="76" t="s">
        <v>90</v>
      </c>
      <c r="E2943">
        <f t="shared" ca="1" si="90"/>
        <v>0.80528341184799124</v>
      </c>
      <c r="F2943">
        <v>26.272727272727273</v>
      </c>
      <c r="G2943">
        <f>AVERAGE(F$2:F2943)</f>
        <v>56774.212547978328</v>
      </c>
      <c r="T2943">
        <f t="shared" ca="1" si="91"/>
        <v>2.0124372776125212</v>
      </c>
      <c r="U2943">
        <f ca="1">AVERAGE(T$2:T2943)</f>
        <v>28.347171067410251</v>
      </c>
    </row>
    <row r="2944" spans="1:21" x14ac:dyDescent="0.25">
      <c r="A2944" s="75" t="s">
        <v>9</v>
      </c>
      <c r="B2944">
        <v>0.42857142857142855</v>
      </c>
      <c r="C2944" s="76" t="s">
        <v>91</v>
      </c>
      <c r="E2944">
        <f t="shared" ca="1" si="90"/>
        <v>9.5425081535785661E-2</v>
      </c>
      <c r="F2944">
        <v>0.98740785943296627</v>
      </c>
      <c r="G2944">
        <f>AVERAGE(F$2:F2944)</f>
        <v>56754.921611811114</v>
      </c>
      <c r="T2944">
        <f t="shared" ca="1" si="91"/>
        <v>7.3127624610672743</v>
      </c>
      <c r="U2944">
        <f ca="1">AVERAGE(T$2:T2944)</f>
        <v>28.340023799790018</v>
      </c>
    </row>
    <row r="2945" spans="1:21" x14ac:dyDescent="0.25">
      <c r="A2945" s="75" t="s">
        <v>9</v>
      </c>
      <c r="B2945">
        <v>0.44444444444444442</v>
      </c>
      <c r="C2945" s="76" t="s">
        <v>92</v>
      </c>
      <c r="E2945">
        <f t="shared" ca="1" si="90"/>
        <v>0.19268964149084133</v>
      </c>
      <c r="F2945">
        <v>4.4117647058823532E-2</v>
      </c>
      <c r="G2945">
        <f>AVERAGE(F$2:F2945)</f>
        <v>56735.643460488369</v>
      </c>
      <c r="T2945">
        <f t="shared" ca="1" si="91"/>
        <v>17.369244408139785</v>
      </c>
      <c r="U2945">
        <f ca="1">AVERAGE(T$2:T2945)</f>
        <v>28.336297312224918</v>
      </c>
    </row>
    <row r="2946" spans="1:21" x14ac:dyDescent="0.25">
      <c r="B2946">
        <v>0.69387755102040816</v>
      </c>
      <c r="C2946" s="76" t="s">
        <v>81</v>
      </c>
      <c r="E2946">
        <f t="shared" ref="E2946:E3009" ca="1" si="92">RAND()</f>
        <v>0.43743269467843593</v>
      </c>
      <c r="F2946">
        <v>0.87333333333333329</v>
      </c>
      <c r="G2946">
        <f>AVERAGE(F$2:F2946)</f>
        <v>56716.378682856062</v>
      </c>
      <c r="T2946">
        <f t="shared" ca="1" si="91"/>
        <v>23.074658279006336</v>
      </c>
      <c r="U2946">
        <f ca="1">AVERAGE(T$2:T2946)</f>
        <v>28.334510677578663</v>
      </c>
    </row>
    <row r="2947" spans="1:21" x14ac:dyDescent="0.25">
      <c r="A2947" s="75" t="s">
        <v>10</v>
      </c>
      <c r="B2947">
        <v>0</v>
      </c>
      <c r="C2947" s="76" t="s">
        <v>82</v>
      </c>
      <c r="E2947">
        <f t="shared" ca="1" si="92"/>
        <v>0.81099765289471326</v>
      </c>
      <c r="F2947">
        <v>0.38144329896907214</v>
      </c>
      <c r="G2947">
        <f>AVERAGE(F$2:F2947)</f>
        <v>56697.126816854849</v>
      </c>
      <c r="T2947">
        <f t="shared" ref="T2947:T3010" ca="1" si="93">2*RAND()^-1</f>
        <v>3.6691239997974345</v>
      </c>
      <c r="U2947">
        <f ca="1">AVERAGE(T$2:T2947)</f>
        <v>28.326138177009152</v>
      </c>
    </row>
    <row r="2948" spans="1:21" x14ac:dyDescent="0.25">
      <c r="A2948" s="75" t="s">
        <v>10</v>
      </c>
      <c r="B2948">
        <v>0</v>
      </c>
      <c r="C2948" s="76" t="s">
        <v>83</v>
      </c>
      <c r="E2948">
        <f t="shared" ca="1" si="92"/>
        <v>0.49052379779546118</v>
      </c>
      <c r="F2948">
        <v>0.33333333333333331</v>
      </c>
      <c r="G2948">
        <f>AVERAGE(F$2:F2948)</f>
        <v>56677.887999927974</v>
      </c>
      <c r="T2948">
        <f t="shared" ca="1" si="93"/>
        <v>12.541339588079747</v>
      </c>
      <c r="U2948">
        <f ca="1">AVERAGE(T$2:T2948)</f>
        <v>28.320781950816777</v>
      </c>
    </row>
    <row r="2949" spans="1:21" x14ac:dyDescent="0.25">
      <c r="A2949" s="75" t="s">
        <v>10</v>
      </c>
      <c r="B2949">
        <v>24.000000000000004</v>
      </c>
      <c r="C2949" s="76" t="s">
        <v>84</v>
      </c>
      <c r="E2949">
        <f t="shared" ca="1" si="92"/>
        <v>0.39469386236175885</v>
      </c>
      <c r="F2949">
        <v>0.58333333333333337</v>
      </c>
      <c r="G2949">
        <f>AVERAGE(F$2:F2949)</f>
        <v>56658.662319918956</v>
      </c>
      <c r="T2949">
        <f t="shared" ca="1" si="93"/>
        <v>3.0912726246809141</v>
      </c>
      <c r="U2949">
        <f ca="1">AVERAGE(T$2:T2949)</f>
        <v>28.312223772619308</v>
      </c>
    </row>
    <row r="2950" spans="1:21" x14ac:dyDescent="0.25">
      <c r="A2950" s="75" t="s">
        <v>10</v>
      </c>
      <c r="B2950">
        <v>0.7</v>
      </c>
      <c r="C2950" s="76" t="s">
        <v>85</v>
      </c>
      <c r="E2950">
        <f t="shared" ca="1" si="92"/>
        <v>0.6923115195412789</v>
      </c>
      <c r="F2950">
        <v>0.23348152690479845</v>
      </c>
      <c r="G2950">
        <f>AVERAGE(F$2:F2950)</f>
        <v>56639.449560055138</v>
      </c>
      <c r="T2950">
        <f t="shared" ca="1" si="93"/>
        <v>4.1015900036657156</v>
      </c>
      <c r="U2950">
        <f ca="1">AVERAGE(T$2:T2950)</f>
        <v>28.304013995145944</v>
      </c>
    </row>
    <row r="2951" spans="1:21" x14ac:dyDescent="0.25">
      <c r="A2951" s="75" t="s">
        <v>10</v>
      </c>
      <c r="B2951">
        <v>0.97499999999999998</v>
      </c>
      <c r="C2951" s="76" t="s">
        <v>86</v>
      </c>
      <c r="E2951">
        <f t="shared" ca="1" si="92"/>
        <v>0.45468066834660392</v>
      </c>
      <c r="F2951">
        <v>0.99604743083003966</v>
      </c>
      <c r="G2951">
        <f>AVERAGE(F$2:F2951)</f>
        <v>56620.250084288149</v>
      </c>
      <c r="T2951">
        <f t="shared" ca="1" si="93"/>
        <v>258.39511895832209</v>
      </c>
      <c r="U2951">
        <f ca="1">AVERAGE(T$2:T2951)</f>
        <v>28.382010979879222</v>
      </c>
    </row>
    <row r="2952" spans="1:21" x14ac:dyDescent="0.25">
      <c r="A2952" s="75" t="s">
        <v>10</v>
      </c>
      <c r="B2952">
        <v>0</v>
      </c>
      <c r="C2952" s="76" t="s">
        <v>87</v>
      </c>
      <c r="E2952">
        <f t="shared" ca="1" si="92"/>
        <v>0.93974782214568631</v>
      </c>
      <c r="F2952">
        <v>1.425876010781671</v>
      </c>
      <c r="G2952">
        <f>AVERAGE(F$2:F2952)</f>
        <v>56601.063766359221</v>
      </c>
      <c r="T2952">
        <f t="shared" ca="1" si="93"/>
        <v>3.08611365826996</v>
      </c>
      <c r="U2952">
        <f ca="1">AVERAGE(T$2:T2952)</f>
        <v>28.37343900518535</v>
      </c>
    </row>
    <row r="2953" spans="1:21" x14ac:dyDescent="0.25">
      <c r="A2953" s="75" t="s">
        <v>10</v>
      </c>
      <c r="B2953">
        <v>6332.1222292590246</v>
      </c>
      <c r="C2953" s="76" t="s">
        <v>88</v>
      </c>
      <c r="E2953">
        <f t="shared" ca="1" si="92"/>
        <v>0.70080557113921826</v>
      </c>
      <c r="F2953">
        <v>1.2727272727272727</v>
      </c>
      <c r="G2953">
        <f>AVERAGE(F$2:F2953)</f>
        <v>56581.890395411028</v>
      </c>
      <c r="T2953">
        <f t="shared" ca="1" si="93"/>
        <v>3.2279733920453593</v>
      </c>
      <c r="U2953">
        <f ca="1">AVERAGE(T$2:T2953)</f>
        <v>28.364920893527785</v>
      </c>
    </row>
    <row r="2954" spans="1:21" x14ac:dyDescent="0.25">
      <c r="A2954" s="75" t="s">
        <v>10</v>
      </c>
      <c r="B2954">
        <v>10.111111111111111</v>
      </c>
      <c r="C2954" s="76" t="s">
        <v>89</v>
      </c>
      <c r="E2954">
        <f t="shared" ca="1" si="92"/>
        <v>1.9666458877740434E-2</v>
      </c>
      <c r="F2954">
        <v>0.22299922299922295</v>
      </c>
      <c r="G2954">
        <f>AVERAGE(F$2:F2954)</f>
        <v>56562.729654674084</v>
      </c>
      <c r="T2954">
        <f t="shared" ca="1" si="93"/>
        <v>8.9643508159947167</v>
      </c>
      <c r="U2954">
        <f ca="1">AVERAGE(T$2:T2954)</f>
        <v>28.358351110230277</v>
      </c>
    </row>
    <row r="2955" spans="1:21" x14ac:dyDescent="0.25">
      <c r="A2955" s="75" t="s">
        <v>10</v>
      </c>
      <c r="B2955">
        <v>0.16666666666666666</v>
      </c>
      <c r="C2955" s="76" t="s">
        <v>90</v>
      </c>
      <c r="E2955">
        <f t="shared" ca="1" si="92"/>
        <v>0.76620671818805675</v>
      </c>
      <c r="F2955">
        <v>0.1240875912408759</v>
      </c>
      <c r="G2955">
        <f>AVERAGE(F$2:F2955)</f>
        <v>56543.581853195719</v>
      </c>
      <c r="T2955">
        <f t="shared" ca="1" si="93"/>
        <v>2.5951142240114184</v>
      </c>
      <c r="U2955">
        <f ca="1">AVERAGE(T$2:T2955)</f>
        <v>28.349629635319573</v>
      </c>
    </row>
    <row r="2956" spans="1:21" x14ac:dyDescent="0.25">
      <c r="A2956" s="75" t="s">
        <v>10</v>
      </c>
      <c r="B2956">
        <v>0.8571428571428571</v>
      </c>
      <c r="C2956" s="76" t="s">
        <v>91</v>
      </c>
      <c r="E2956">
        <f t="shared" ca="1" si="92"/>
        <v>6.9784312886741473E-3</v>
      </c>
      <c r="F2956">
        <v>0.53061224489795922</v>
      </c>
      <c r="G2956">
        <f>AVERAGE(F$2:F2956)</f>
        <v>56524.447148884057</v>
      </c>
      <c r="T2956">
        <f t="shared" ca="1" si="93"/>
        <v>6.4784623224781246</v>
      </c>
      <c r="U2956">
        <f ca="1">AVERAGE(T$2:T2956)</f>
        <v>28.342228225061422</v>
      </c>
    </row>
    <row r="2957" spans="1:21" x14ac:dyDescent="0.25">
      <c r="A2957" s="75" t="s">
        <v>10</v>
      </c>
      <c r="B2957">
        <v>0.44444444444444442</v>
      </c>
      <c r="C2957" s="76" t="s">
        <v>92</v>
      </c>
      <c r="E2957">
        <f t="shared" ca="1" si="92"/>
        <v>0.15813551849379814</v>
      </c>
      <c r="F2957">
        <v>0.6428571428571429</v>
      </c>
      <c r="G2957">
        <f>AVERAGE(F$2:F2957)</f>
        <v>56505.325428893615</v>
      </c>
      <c r="T2957">
        <f t="shared" ca="1" si="93"/>
        <v>3.0698451120987671</v>
      </c>
      <c r="U2957">
        <f ca="1">AVERAGE(T$2:T2957)</f>
        <v>28.333678704387214</v>
      </c>
    </row>
    <row r="2958" spans="1:21" x14ac:dyDescent="0.25">
      <c r="A2958" s="75" t="s">
        <v>295</v>
      </c>
      <c r="B2958">
        <v>0</v>
      </c>
      <c r="C2958" s="76" t="s">
        <v>81</v>
      </c>
      <c r="E2958">
        <f t="shared" ca="1" si="92"/>
        <v>0.18802453571048827</v>
      </c>
      <c r="F2958">
        <v>0.8867924528301887</v>
      </c>
      <c r="G2958">
        <f>AVERAGE(F$2:F2958)</f>
        <v>56486.216724586397</v>
      </c>
      <c r="T2958">
        <f t="shared" ca="1" si="93"/>
        <v>600.92135633416967</v>
      </c>
      <c r="U2958">
        <f ca="1">AVERAGE(T$2:T2958)</f>
        <v>28.52731674213824</v>
      </c>
    </row>
    <row r="2959" spans="1:21" x14ac:dyDescent="0.25">
      <c r="A2959" s="75" t="s">
        <v>1</v>
      </c>
      <c r="B2959">
        <v>3.8974906567004808E-2</v>
      </c>
      <c r="C2959" s="76" t="s">
        <v>82</v>
      </c>
      <c r="E2959">
        <f t="shared" ca="1" si="92"/>
        <v>0.5174279073814182</v>
      </c>
      <c r="F2959">
        <v>4.4545454545454541</v>
      </c>
      <c r="G2959">
        <f>AVERAGE(F$2:F2959)</f>
        <v>56467.122146432535</v>
      </c>
      <c r="T2959">
        <f t="shared" ca="1" si="93"/>
        <v>5.1645735660069549</v>
      </c>
      <c r="U2959">
        <f ca="1">AVERAGE(T$2:T2959)</f>
        <v>28.519418586906287</v>
      </c>
    </row>
    <row r="2960" spans="1:21" x14ac:dyDescent="0.25">
      <c r="A2960" s="75" t="s">
        <v>1</v>
      </c>
      <c r="B2960">
        <v>2.2801302931596091E-2</v>
      </c>
      <c r="C2960" s="76" t="s">
        <v>83</v>
      </c>
      <c r="E2960">
        <f t="shared" ca="1" si="92"/>
        <v>0.62508779184508156</v>
      </c>
      <c r="F2960">
        <v>53.945054945054942</v>
      </c>
      <c r="G2960">
        <f>AVERAGE(F$2:F2960)</f>
        <v>56448.057199798037</v>
      </c>
      <c r="T2960">
        <f t="shared" ca="1" si="93"/>
        <v>8.4048775366654134</v>
      </c>
      <c r="U2960">
        <f ca="1">AVERAGE(T$2:T2960)</f>
        <v>28.512620837311747</v>
      </c>
    </row>
    <row r="2961" spans="1:21" x14ac:dyDescent="0.25">
      <c r="A2961" s="75" t="s">
        <v>1</v>
      </c>
      <c r="B2961">
        <v>2.3928571428571428</v>
      </c>
      <c r="C2961" s="76" t="s">
        <v>84</v>
      </c>
      <c r="E2961">
        <f t="shared" ca="1" si="92"/>
        <v>0.13319950036495809</v>
      </c>
      <c r="F2961">
        <v>0.96363636363636362</v>
      </c>
      <c r="G2961">
        <f>AVERAGE(F$2:F2961)</f>
        <v>56428.987235756336</v>
      </c>
      <c r="T2961">
        <f t="shared" ca="1" si="93"/>
        <v>2.9327920518215524</v>
      </c>
      <c r="U2961">
        <f ca="1">AVERAGE(T$2:T2961)</f>
        <v>28.503979003262597</v>
      </c>
    </row>
    <row r="2962" spans="1:21" x14ac:dyDescent="0.25">
      <c r="A2962" s="75" t="s">
        <v>1</v>
      </c>
      <c r="B2962">
        <v>0</v>
      </c>
      <c r="C2962" s="76" t="s">
        <v>85</v>
      </c>
      <c r="E2962">
        <f t="shared" ca="1" si="92"/>
        <v>9.0914261392818219E-2</v>
      </c>
      <c r="F2962">
        <v>0.45833333333333331</v>
      </c>
      <c r="G2962">
        <f>AVERAGE(F$2:F2962)</f>
        <v>56409.929981821042</v>
      </c>
      <c r="T2962">
        <f t="shared" ca="1" si="93"/>
        <v>17.503400836182728</v>
      </c>
      <c r="U2962">
        <f ca="1">AVERAGE(T$2:T2962)</f>
        <v>28.500263846840078</v>
      </c>
    </row>
    <row r="2963" spans="1:21" x14ac:dyDescent="0.25">
      <c r="A2963" s="75" t="s">
        <v>1</v>
      </c>
      <c r="B2963">
        <v>0.5</v>
      </c>
      <c r="C2963" s="76" t="s">
        <v>86</v>
      </c>
      <c r="E2963">
        <f t="shared" ca="1" si="92"/>
        <v>0.51140378457656721</v>
      </c>
      <c r="F2963">
        <v>0.18367346938775511</v>
      </c>
      <c r="G2963">
        <f>AVERAGE(F$2:F2963)</f>
        <v>56390.885502986355</v>
      </c>
      <c r="T2963">
        <f t="shared" ca="1" si="93"/>
        <v>238.77933138941981</v>
      </c>
      <c r="U2963">
        <f ca="1">AVERAGE(T$2:T2963)</f>
        <v>28.571256104619476</v>
      </c>
    </row>
    <row r="2964" spans="1:21" x14ac:dyDescent="0.25">
      <c r="A2964" s="75" t="s">
        <v>1</v>
      </c>
      <c r="B2964">
        <v>0</v>
      </c>
      <c r="C2964" s="76" t="s">
        <v>87</v>
      </c>
      <c r="E2964">
        <f t="shared" ca="1" si="92"/>
        <v>0.30001039456052736</v>
      </c>
      <c r="F2964">
        <v>0</v>
      </c>
      <c r="G2964">
        <f>AVERAGE(F$2:F2964)</f>
        <v>56371.85381702517</v>
      </c>
      <c r="T2964">
        <f t="shared" ca="1" si="93"/>
        <v>47.605566636086557</v>
      </c>
      <c r="U2964">
        <f ca="1">AVERAGE(T$2:T2964)</f>
        <v>28.577680104123857</v>
      </c>
    </row>
    <row r="2965" spans="1:21" x14ac:dyDescent="0.25">
      <c r="A2965" s="75" t="s">
        <v>1</v>
      </c>
      <c r="B2965">
        <v>0.72222222222222221</v>
      </c>
      <c r="C2965" s="76" t="s">
        <v>88</v>
      </c>
      <c r="E2965">
        <f t="shared" ca="1" si="92"/>
        <v>0.97811917287740036</v>
      </c>
      <c r="F2965">
        <v>0.16666666666666666</v>
      </c>
      <c r="G2965">
        <f>AVERAGE(F$2:F2965)</f>
        <v>56352.835029187663</v>
      </c>
      <c r="T2965">
        <f t="shared" ca="1" si="93"/>
        <v>3.3551828074351868</v>
      </c>
      <c r="U2965">
        <f ca="1">AVERAGE(T$2:T2965)</f>
        <v>28.569170489651292</v>
      </c>
    </row>
    <row r="2966" spans="1:21" x14ac:dyDescent="0.25">
      <c r="A2966" s="75" t="s">
        <v>1</v>
      </c>
      <c r="B2966">
        <v>1.1532125205930808E-2</v>
      </c>
      <c r="C2966" s="76" t="s">
        <v>89</v>
      </c>
      <c r="E2966">
        <f t="shared" ca="1" si="92"/>
        <v>0.47922694097066787</v>
      </c>
      <c r="F2966">
        <v>0.1111111111111111</v>
      </c>
      <c r="G2966">
        <f>AVERAGE(F$2:F2966)</f>
        <v>56333.82905147499</v>
      </c>
      <c r="T2966">
        <f t="shared" ca="1" si="93"/>
        <v>5.6556912306855116</v>
      </c>
      <c r="U2966">
        <f ca="1">AVERAGE(T$2:T2966)</f>
        <v>28.561442503391941</v>
      </c>
    </row>
    <row r="2967" spans="1:21" x14ac:dyDescent="0.25">
      <c r="A2967" s="75" t="s">
        <v>1</v>
      </c>
      <c r="B2967">
        <v>0.5</v>
      </c>
      <c r="C2967" s="76" t="s">
        <v>90</v>
      </c>
      <c r="E2967">
        <f t="shared" ca="1" si="92"/>
        <v>0.92761873403892836</v>
      </c>
      <c r="F2967">
        <v>0.40350877192982454</v>
      </c>
      <c r="G2967">
        <f>AVERAGE(F$2:F2967)</f>
        <v>56314.835988244144</v>
      </c>
      <c r="T2967">
        <f t="shared" ca="1" si="93"/>
        <v>3.3150397178198427</v>
      </c>
      <c r="U2967">
        <f ca="1">AVERAGE(T$2:T2967)</f>
        <v>28.552930567186426</v>
      </c>
    </row>
    <row r="2968" spans="1:21" x14ac:dyDescent="0.25">
      <c r="A2968" s="75" t="s">
        <v>1</v>
      </c>
      <c r="B2968">
        <v>0.16666666666666666</v>
      </c>
      <c r="C2968" s="76" t="s">
        <v>91</v>
      </c>
      <c r="E2968">
        <f t="shared" ca="1" si="92"/>
        <v>0.43047048389822173</v>
      </c>
      <c r="F2968">
        <v>0.14310197086546703</v>
      </c>
      <c r="G2968">
        <f>AVERAGE(F$2:F2968)</f>
        <v>56295.855640119342</v>
      </c>
      <c r="T2968">
        <f t="shared" ca="1" si="93"/>
        <v>4.5027365780037476</v>
      </c>
      <c r="U2968">
        <f ca="1">AVERAGE(T$2:T2968)</f>
        <v>28.544824670998629</v>
      </c>
    </row>
    <row r="2969" spans="1:21" x14ac:dyDescent="0.25">
      <c r="A2969" s="75" t="s">
        <v>1</v>
      </c>
      <c r="B2969">
        <v>0.82608695652173914</v>
      </c>
      <c r="C2969" s="76" t="s">
        <v>92</v>
      </c>
      <c r="E2969">
        <f t="shared" ca="1" si="92"/>
        <v>0.97720680802835336</v>
      </c>
      <c r="F2969">
        <v>0.38095238095238093</v>
      </c>
      <c r="G2969">
        <f>AVERAGE(F$2:F2969)</f>
        <v>56276.888162124822</v>
      </c>
      <c r="T2969">
        <f t="shared" ca="1" si="93"/>
        <v>2.1916218662908826</v>
      </c>
      <c r="U2969">
        <f ca="1">AVERAGE(T$2:T2969)</f>
        <v>28.535945559541517</v>
      </c>
    </row>
    <row r="2970" spans="1:21" x14ac:dyDescent="0.25">
      <c r="A2970" s="75" t="s">
        <v>1</v>
      </c>
      <c r="B2970">
        <v>7.6086956521739135E-2</v>
      </c>
      <c r="C2970" s="76" t="s">
        <v>93</v>
      </c>
      <c r="E2970">
        <f t="shared" ca="1" si="92"/>
        <v>0.30105901935025825</v>
      </c>
      <c r="F2970">
        <v>1.1276595744680853</v>
      </c>
      <c r="G2970">
        <f>AVERAGE(F$2:F2970)</f>
        <v>56257.93371264603</v>
      </c>
      <c r="T2970">
        <f t="shared" ca="1" si="93"/>
        <v>2.6322992812286037</v>
      </c>
      <c r="U2970">
        <f ca="1">AVERAGE(T$2:T2970)</f>
        <v>28.527220855507061</v>
      </c>
    </row>
    <row r="2971" spans="1:21" x14ac:dyDescent="0.25">
      <c r="A2971" s="75" t="s">
        <v>1</v>
      </c>
      <c r="B2971">
        <v>0.810126582278481</v>
      </c>
      <c r="C2971" s="76" t="s">
        <v>94</v>
      </c>
      <c r="E2971">
        <f t="shared" ca="1" si="92"/>
        <v>0.47096310033575561</v>
      </c>
      <c r="F2971">
        <v>2.0303030303030298</v>
      </c>
      <c r="G2971">
        <f>AVERAGE(F$2:F2971)</f>
        <v>56238.992331026631</v>
      </c>
      <c r="T2971">
        <f t="shared" ca="1" si="93"/>
        <v>2.8869625408299506</v>
      </c>
      <c r="U2971">
        <f ca="1">AVERAGE(T$2:T2971)</f>
        <v>28.518587771899423</v>
      </c>
    </row>
    <row r="2972" spans="1:21" x14ac:dyDescent="0.25">
      <c r="A2972" s="75" t="s">
        <v>1</v>
      </c>
      <c r="B2972">
        <v>5.9782608695652176E-2</v>
      </c>
      <c r="C2972" s="76" t="s">
        <v>95</v>
      </c>
      <c r="E2972">
        <f t="shared" ca="1" si="92"/>
        <v>0.30974025681223849</v>
      </c>
      <c r="F2972">
        <v>0.91666666666666663</v>
      </c>
      <c r="G2972">
        <f>AVERAGE(F$2:F2972)</f>
        <v>56220.063325417621</v>
      </c>
      <c r="T2972">
        <f t="shared" ca="1" si="93"/>
        <v>3.1572471400168252</v>
      </c>
      <c r="U2972">
        <f ca="1">AVERAGE(T$2:T2972)</f>
        <v>28.510051474143825</v>
      </c>
    </row>
    <row r="2973" spans="1:21" x14ac:dyDescent="0.25">
      <c r="B2973">
        <v>0</v>
      </c>
      <c r="C2973" s="76" t="s">
        <v>81</v>
      </c>
      <c r="E2973">
        <f t="shared" ca="1" si="92"/>
        <v>0.54078754670662332</v>
      </c>
      <c r="F2973">
        <v>0.2857142857142857</v>
      </c>
      <c r="G2973">
        <f>AVERAGE(F$2:F2973)</f>
        <v>56201.14684573689</v>
      </c>
      <c r="T2973">
        <f t="shared" ca="1" si="93"/>
        <v>2.022617377264134</v>
      </c>
      <c r="U2973">
        <f ca="1">AVERAGE(T$2:T2973)</f>
        <v>28.501139147731685</v>
      </c>
    </row>
    <row r="2974" spans="1:21" x14ac:dyDescent="0.25">
      <c r="A2974" s="75" t="s">
        <v>2</v>
      </c>
      <c r="B2974">
        <v>6.0864922584089693E-3</v>
      </c>
      <c r="C2974" s="76" t="s">
        <v>82</v>
      </c>
      <c r="E2974">
        <f t="shared" ca="1" si="92"/>
        <v>0.69284105182378386</v>
      </c>
      <c r="F2974">
        <v>3.5454545454545454</v>
      </c>
      <c r="G2974">
        <f>AVERAGE(F$2:F2974)</f>
        <v>56182.244188020377</v>
      </c>
      <c r="T2974">
        <f t="shared" ca="1" si="93"/>
        <v>3.3395921600431366</v>
      </c>
      <c r="U2974">
        <f ca="1">AVERAGE(T$2:T2974)</f>
        <v>28.492675795229943</v>
      </c>
    </row>
    <row r="2975" spans="1:21" x14ac:dyDescent="0.25">
      <c r="A2975" s="75" t="s">
        <v>2</v>
      </c>
      <c r="B2975">
        <v>3.2573289902280132E-4</v>
      </c>
      <c r="C2975" s="76" t="s">
        <v>83</v>
      </c>
      <c r="E2975">
        <f t="shared" ca="1" si="92"/>
        <v>0.63416547158620795</v>
      </c>
      <c r="F2975">
        <v>0.8373190174068651</v>
      </c>
      <c r="G2975">
        <f>AVERAGE(F$2:F2975)</f>
        <v>56163.353331642094</v>
      </c>
      <c r="T2975">
        <f t="shared" ca="1" si="93"/>
        <v>2.5590604520928109</v>
      </c>
      <c r="U2975">
        <f ca="1">AVERAGE(T$2:T2975)</f>
        <v>28.48395568247166</v>
      </c>
    </row>
    <row r="2976" spans="1:21" x14ac:dyDescent="0.25">
      <c r="A2976" s="75" t="s">
        <v>2</v>
      </c>
      <c r="B2976">
        <v>7.1428571428571425E-2</v>
      </c>
      <c r="C2976" s="76" t="s">
        <v>84</v>
      </c>
      <c r="E2976">
        <f t="shared" ca="1" si="92"/>
        <v>0.86635298849115394</v>
      </c>
      <c r="F2976">
        <v>0.23076923076923078</v>
      </c>
      <c r="G2976">
        <f>AVERAGE(F$2:F2976)</f>
        <v>56144.474971116913</v>
      </c>
      <c r="T2976">
        <f t="shared" ca="1" si="93"/>
        <v>6.353735885340078</v>
      </c>
      <c r="U2976">
        <f ca="1">AVERAGE(T$2:T2976)</f>
        <v>28.476516953128083</v>
      </c>
    </row>
    <row r="2977" spans="1:21" x14ac:dyDescent="0.25">
      <c r="A2977" s="75" t="s">
        <v>2</v>
      </c>
      <c r="B2977">
        <v>0</v>
      </c>
      <c r="C2977" s="76" t="s">
        <v>85</v>
      </c>
      <c r="E2977">
        <f t="shared" ca="1" si="92"/>
        <v>5.5823595342022747E-2</v>
      </c>
      <c r="F2977">
        <v>0.19047619047619047</v>
      </c>
      <c r="G2977">
        <f>AVERAGE(F$2:F2977)</f>
        <v>56125.609284122642</v>
      </c>
      <c r="T2977">
        <f t="shared" ca="1" si="93"/>
        <v>4.0025711531173513</v>
      </c>
      <c r="U2977">
        <f ca="1">AVERAGE(T$2:T2977)</f>
        <v>28.468293181017867</v>
      </c>
    </row>
    <row r="2978" spans="1:21" x14ac:dyDescent="0.25">
      <c r="A2978" s="75" t="s">
        <v>2</v>
      </c>
      <c r="B2978">
        <v>0.25</v>
      </c>
      <c r="C2978" s="76" t="s">
        <v>86</v>
      </c>
      <c r="E2978">
        <f t="shared" ca="1" si="92"/>
        <v>0.73643448651920629</v>
      </c>
      <c r="F2978">
        <v>0.25</v>
      </c>
      <c r="G2978">
        <f>AVERAGE(F$2:F2978)</f>
        <v>56106.756291417194</v>
      </c>
      <c r="T2978">
        <f t="shared" ca="1" si="93"/>
        <v>2.6934106031903595</v>
      </c>
      <c r="U2978">
        <f ca="1">AVERAGE(T$2:T2978)</f>
        <v>28.459635175449229</v>
      </c>
    </row>
    <row r="2979" spans="1:21" x14ac:dyDescent="0.25">
      <c r="A2979" s="75" t="s">
        <v>2</v>
      </c>
      <c r="B2979">
        <v>0.75</v>
      </c>
      <c r="C2979" s="76" t="s">
        <v>87</v>
      </c>
      <c r="E2979">
        <f t="shared" ca="1" si="92"/>
        <v>0.52715405475923416</v>
      </c>
      <c r="F2979">
        <v>0.6</v>
      </c>
      <c r="G2979">
        <f>AVERAGE(F$2:F2979)</f>
        <v>56087.916077753187</v>
      </c>
      <c r="T2979">
        <f t="shared" ca="1" si="93"/>
        <v>2.4989688824587231</v>
      </c>
      <c r="U2979">
        <f ca="1">AVERAGE(T$2:T2979)</f>
        <v>28.45091769180484</v>
      </c>
    </row>
    <row r="2980" spans="1:21" x14ac:dyDescent="0.25">
      <c r="A2980" s="75" t="s">
        <v>2</v>
      </c>
      <c r="B2980">
        <v>0.33333333333333331</v>
      </c>
      <c r="C2980" s="76" t="s">
        <v>88</v>
      </c>
      <c r="E2980">
        <f t="shared" ca="1" si="92"/>
        <v>0.58169410370013741</v>
      </c>
      <c r="F2980">
        <v>0.25</v>
      </c>
      <c r="G2980">
        <f>AVERAGE(F$2:F2980)</f>
        <v>56069.08839528331</v>
      </c>
      <c r="T2980">
        <f t="shared" ca="1" si="93"/>
        <v>3.2286208490559876</v>
      </c>
      <c r="U2980">
        <f ca="1">AVERAGE(T$2:T2980)</f>
        <v>28.442450992629695</v>
      </c>
    </row>
    <row r="2981" spans="1:21" x14ac:dyDescent="0.25">
      <c r="A2981" s="75" t="s">
        <v>2</v>
      </c>
      <c r="B2981">
        <v>0.20922570016474465</v>
      </c>
      <c r="C2981" s="76" t="s">
        <v>89</v>
      </c>
      <c r="E2981">
        <f t="shared" ca="1" si="92"/>
        <v>0.83027421363902798</v>
      </c>
      <c r="F2981">
        <v>0.16666666666666666</v>
      </c>
      <c r="G2981">
        <f>AVERAGE(F$2:F2981)</f>
        <v>56050.273320877735</v>
      </c>
      <c r="T2981">
        <f t="shared" ca="1" si="93"/>
        <v>4.6608112414894167</v>
      </c>
      <c r="U2981">
        <f ca="1">AVERAGE(T$2:T2981)</f>
        <v>28.434470576605822</v>
      </c>
    </row>
    <row r="2982" spans="1:21" x14ac:dyDescent="0.25">
      <c r="A2982" s="75" t="s">
        <v>2</v>
      </c>
      <c r="B2982">
        <v>0.5</v>
      </c>
      <c r="C2982" s="76" t="s">
        <v>90</v>
      </c>
      <c r="E2982">
        <f t="shared" ca="1" si="92"/>
        <v>0.63520291778909932</v>
      </c>
      <c r="F2982">
        <v>0.52456418383518222</v>
      </c>
      <c r="G2982">
        <f>AVERAGE(F$2:F2982)</f>
        <v>56031.470989862399</v>
      </c>
      <c r="T2982">
        <f t="shared" ca="1" si="93"/>
        <v>2.1899023375390074</v>
      </c>
      <c r="U2982">
        <f ca="1">AVERAGE(T$2:T2982)</f>
        <v>28.425666628857059</v>
      </c>
    </row>
    <row r="2983" spans="1:21" x14ac:dyDescent="0.25">
      <c r="A2983" s="75" t="s">
        <v>2</v>
      </c>
      <c r="B2983">
        <v>0</v>
      </c>
      <c r="C2983" s="76" t="s">
        <v>91</v>
      </c>
      <c r="E2983">
        <f t="shared" ca="1" si="92"/>
        <v>0.6219784567753589</v>
      </c>
      <c r="F2983">
        <v>0.11504424778761053</v>
      </c>
      <c r="G2983">
        <f>AVERAGE(F$2:F2983)</f>
        <v>56012.681132067089</v>
      </c>
      <c r="T2983">
        <f t="shared" ca="1" si="93"/>
        <v>3.946006284212499</v>
      </c>
      <c r="U2983">
        <f ca="1">AVERAGE(T$2:T2983)</f>
        <v>28.417457487225722</v>
      </c>
    </row>
    <row r="2984" spans="1:21" x14ac:dyDescent="0.25">
      <c r="A2984" s="75" t="s">
        <v>2</v>
      </c>
      <c r="B2984">
        <v>0.30434782608695654</v>
      </c>
      <c r="C2984" s="76" t="s">
        <v>92</v>
      </c>
      <c r="E2984">
        <f t="shared" ca="1" si="92"/>
        <v>0.34735011254268455</v>
      </c>
      <c r="F2984">
        <v>0.26470588235294118</v>
      </c>
      <c r="G2984">
        <f>AVERAGE(F$2:F2984)</f>
        <v>55993.903922403602</v>
      </c>
      <c r="T2984">
        <f t="shared" ca="1" si="93"/>
        <v>3.2634419748484502</v>
      </c>
      <c r="U2984">
        <f ca="1">AVERAGE(T$2:T2984)</f>
        <v>28.409025031472328</v>
      </c>
    </row>
    <row r="2985" spans="1:21" x14ac:dyDescent="0.25">
      <c r="A2985" s="75" t="s">
        <v>2</v>
      </c>
      <c r="B2985">
        <v>2.1739130434782608E-2</v>
      </c>
      <c r="C2985" s="76" t="s">
        <v>93</v>
      </c>
      <c r="E2985">
        <f t="shared" ca="1" si="92"/>
        <v>6.3148457613467657E-2</v>
      </c>
      <c r="F2985">
        <v>0.59555106167846317</v>
      </c>
      <c r="G2985">
        <f>AVERAGE(F$2:F2985)</f>
        <v>55975.13940887434</v>
      </c>
      <c r="T2985">
        <f t="shared" ca="1" si="93"/>
        <v>4.2837294019754539</v>
      </c>
      <c r="U2985">
        <f ca="1">AVERAGE(T$2:T2985)</f>
        <v>28.400940146877993</v>
      </c>
    </row>
    <row r="2986" spans="1:21" x14ac:dyDescent="0.25">
      <c r="A2986" s="75" t="s">
        <v>2</v>
      </c>
      <c r="B2986">
        <v>1.2151898734177213</v>
      </c>
      <c r="C2986" s="76" t="s">
        <v>94</v>
      </c>
      <c r="E2986">
        <f t="shared" ca="1" si="92"/>
        <v>0.98672302611764462</v>
      </c>
      <c r="F2986">
        <v>2.2560032560032561</v>
      </c>
      <c r="G2986">
        <f>AVERAGE(F$2:F2986)</f>
        <v>55956.388024148837</v>
      </c>
      <c r="T2986">
        <f t="shared" ca="1" si="93"/>
        <v>3.8347294489887971</v>
      </c>
      <c r="U2986">
        <f ca="1">AVERAGE(T$2:T2986)</f>
        <v>28.392710260547041</v>
      </c>
    </row>
    <row r="2987" spans="1:21" x14ac:dyDescent="0.25">
      <c r="A2987" s="75" t="s">
        <v>2</v>
      </c>
      <c r="B2987">
        <v>5.434782608695652E-3</v>
      </c>
      <c r="C2987" s="76" t="s">
        <v>95</v>
      </c>
      <c r="E2987">
        <f t="shared" ca="1" si="92"/>
        <v>0.31901965532893939</v>
      </c>
      <c r="F2987">
        <v>0.89130434782608692</v>
      </c>
      <c r="G2987">
        <f>AVERAGE(F$2:F2987)</f>
        <v>55937.648741925193</v>
      </c>
      <c r="T2987">
        <f t="shared" ca="1" si="93"/>
        <v>6.3825919188737217</v>
      </c>
      <c r="U2987">
        <f ca="1">AVERAGE(T$2:T2987)</f>
        <v>28.385339155945005</v>
      </c>
    </row>
    <row r="2988" spans="1:21" x14ac:dyDescent="0.25">
      <c r="B2988">
        <v>4.0424456796361802E-3</v>
      </c>
      <c r="C2988" s="76" t="s">
        <v>81</v>
      </c>
      <c r="E2988">
        <f t="shared" ca="1" si="92"/>
        <v>0.52084576589410403</v>
      </c>
      <c r="F2988">
        <v>518.48051948051955</v>
      </c>
      <c r="G2988">
        <f>AVERAGE(F$2:F2988)</f>
        <v>55919.095287548742</v>
      </c>
      <c r="T2988">
        <f t="shared" ca="1" si="93"/>
        <v>2.1533956656560722</v>
      </c>
      <c r="U2988">
        <f ca="1">AVERAGE(T$2:T2988)</f>
        <v>28.376557119289398</v>
      </c>
    </row>
    <row r="2989" spans="1:21" x14ac:dyDescent="0.25">
      <c r="A2989" s="75" t="s">
        <v>3</v>
      </c>
      <c r="B2989">
        <v>0.60170848905499197</v>
      </c>
      <c r="C2989" s="76" t="s">
        <v>82</v>
      </c>
      <c r="E2989">
        <f t="shared" ca="1" si="92"/>
        <v>0.82263484377830143</v>
      </c>
      <c r="F2989">
        <v>1.7777777777777777</v>
      </c>
      <c r="G2989">
        <f>AVERAGE(F$2:F2989)</f>
        <v>55900.381325865426</v>
      </c>
      <c r="T2989">
        <f t="shared" ca="1" si="93"/>
        <v>2.7377255526298039</v>
      </c>
      <c r="U2989">
        <f ca="1">AVERAGE(T$2:T2989)</f>
        <v>28.367976519702161</v>
      </c>
    </row>
    <row r="2990" spans="1:21" x14ac:dyDescent="0.25">
      <c r="A2990" s="75" t="s">
        <v>3</v>
      </c>
      <c r="B2990">
        <v>0.25407166123778502</v>
      </c>
      <c r="C2990" s="76" t="s">
        <v>83</v>
      </c>
      <c r="E2990">
        <f t="shared" ca="1" si="92"/>
        <v>0.24353574091894614</v>
      </c>
      <c r="F2990">
        <v>0.75903614457831325</v>
      </c>
      <c r="G2990">
        <f>AVERAGE(F$2:F2990)</f>
        <v>55881.679545239895</v>
      </c>
      <c r="T2990">
        <f t="shared" ca="1" si="93"/>
        <v>3.3644313611096259</v>
      </c>
      <c r="U2990">
        <f ca="1">AVERAGE(T$2:T2990)</f>
        <v>28.359611332295476</v>
      </c>
    </row>
    <row r="2991" spans="1:21" x14ac:dyDescent="0.25">
      <c r="A2991" s="75" t="s">
        <v>3</v>
      </c>
      <c r="B2991">
        <v>0.6428571428571429</v>
      </c>
      <c r="C2991" s="76" t="s">
        <v>84</v>
      </c>
      <c r="E2991">
        <f t="shared" ca="1" si="92"/>
        <v>0.189582215022566</v>
      </c>
      <c r="F2991">
        <v>9.7181136120042861</v>
      </c>
      <c r="G2991">
        <f>AVERAGE(F$2:F2991)</f>
        <v>55862.993270513594</v>
      </c>
      <c r="T2991">
        <f t="shared" ca="1" si="93"/>
        <v>16.642549679741755</v>
      </c>
      <c r="U2991">
        <f ca="1">AVERAGE(T$2:T2991)</f>
        <v>28.355692582578904</v>
      </c>
    </row>
    <row r="2992" spans="1:21" x14ac:dyDescent="0.25">
      <c r="A2992" s="75" t="s">
        <v>3</v>
      </c>
      <c r="B2992">
        <v>0.5</v>
      </c>
      <c r="C2992" s="76" t="s">
        <v>85</v>
      </c>
      <c r="E2992">
        <f t="shared" ca="1" si="92"/>
        <v>0.37654152718197353</v>
      </c>
      <c r="F2992">
        <v>0.95</v>
      </c>
      <c r="G2992">
        <f>AVERAGE(F$2:F2992)</f>
        <v>55844.316559289749</v>
      </c>
      <c r="T2992">
        <f t="shared" ca="1" si="93"/>
        <v>2.0028518888461249</v>
      </c>
      <c r="U2992">
        <f ca="1">AVERAGE(T$2:T2992)</f>
        <v>28.346881870210552</v>
      </c>
    </row>
    <row r="2993" spans="1:21" x14ac:dyDescent="0.25">
      <c r="A2993" s="75" t="s">
        <v>3</v>
      </c>
      <c r="B2993">
        <v>0.58333333333333337</v>
      </c>
      <c r="C2993" s="76" t="s">
        <v>86</v>
      </c>
      <c r="E2993">
        <f t="shared" ca="1" si="92"/>
        <v>3.6113130094402757E-2</v>
      </c>
      <c r="F2993">
        <v>0.5679012345679012</v>
      </c>
      <c r="G2993">
        <f>AVERAGE(F$2:F2993)</f>
        <v>55825.652204791731</v>
      </c>
      <c r="T2993">
        <f t="shared" ca="1" si="93"/>
        <v>5.7729530018113291</v>
      </c>
      <c r="U2993">
        <f ca="1">AVERAGE(T$2:T2993)</f>
        <v>28.339337107888227</v>
      </c>
    </row>
    <row r="2994" spans="1:21" x14ac:dyDescent="0.25">
      <c r="A2994" s="75" t="s">
        <v>3</v>
      </c>
      <c r="B2994">
        <v>1.5</v>
      </c>
      <c r="C2994" s="76" t="s">
        <v>87</v>
      </c>
      <c r="E2994">
        <f t="shared" ca="1" si="92"/>
        <v>0.75631411097855561</v>
      </c>
      <c r="F2994">
        <v>6.2500000000000056E-2</v>
      </c>
      <c r="G2994">
        <f>AVERAGE(F$2:F2994)</f>
        <v>55807.000153436973</v>
      </c>
      <c r="T2994">
        <f t="shared" ca="1" si="93"/>
        <v>9.4043591840898788</v>
      </c>
      <c r="U2994">
        <f ca="1">AVERAGE(T$2:T2994)</f>
        <v>28.333010686931395</v>
      </c>
    </row>
    <row r="2995" spans="1:21" x14ac:dyDescent="0.25">
      <c r="A2995" s="75" t="s">
        <v>3</v>
      </c>
      <c r="B2995">
        <v>0.94444444444444442</v>
      </c>
      <c r="C2995" s="76" t="s">
        <v>88</v>
      </c>
      <c r="E2995">
        <f t="shared" ca="1" si="92"/>
        <v>0.50850515959786757</v>
      </c>
      <c r="F2995">
        <v>0.25769333690125773</v>
      </c>
      <c r="G2995">
        <f>AVERAGE(F$2:F2995)</f>
        <v>55788.3606268972</v>
      </c>
      <c r="T2995">
        <f t="shared" ca="1" si="93"/>
        <v>2.854309359407341</v>
      </c>
      <c r="U2995">
        <f ca="1">AVERAGE(T$2:T2995)</f>
        <v>28.32450076664832</v>
      </c>
    </row>
    <row r="2996" spans="1:21" x14ac:dyDescent="0.25">
      <c r="A2996" s="75" t="s">
        <v>3</v>
      </c>
      <c r="B2996">
        <v>0.16968698517298189</v>
      </c>
      <c r="C2996" s="76" t="s">
        <v>89</v>
      </c>
      <c r="E2996">
        <f t="shared" ca="1" si="92"/>
        <v>0.54197336198353374</v>
      </c>
      <c r="F2996">
        <v>5.434782608695652E-3</v>
      </c>
      <c r="G2996">
        <f>AVERAGE(F$2:F2996)</f>
        <v>55769.733463227043</v>
      </c>
      <c r="T2996">
        <f t="shared" ca="1" si="93"/>
        <v>7.5300918367299694</v>
      </c>
      <c r="U2996">
        <f ca="1">AVERAGE(T$2:T2996)</f>
        <v>28.317557725269381</v>
      </c>
    </row>
    <row r="2997" spans="1:21" x14ac:dyDescent="0.25">
      <c r="A2997" s="75" t="s">
        <v>3</v>
      </c>
      <c r="B2997">
        <v>0.84</v>
      </c>
      <c r="C2997" s="76" t="s">
        <v>90</v>
      </c>
      <c r="E2997">
        <f t="shared" ca="1" si="92"/>
        <v>0.53122659377999648</v>
      </c>
      <c r="F2997">
        <v>0.58677685950413228</v>
      </c>
      <c r="G2997">
        <f>AVERAGE(F$2:F2997)</f>
        <v>55751.118928284995</v>
      </c>
      <c r="T2997">
        <f t="shared" ca="1" si="93"/>
        <v>6.6704640026625235</v>
      </c>
      <c r="U2997">
        <f ca="1">AVERAGE(T$2:T2997)</f>
        <v>28.310332393586268</v>
      </c>
    </row>
    <row r="2998" spans="1:21" x14ac:dyDescent="0.25">
      <c r="A2998" s="75" t="s">
        <v>3</v>
      </c>
      <c r="B2998">
        <v>0.95</v>
      </c>
      <c r="C2998" s="76" t="s">
        <v>91</v>
      </c>
      <c r="E2998">
        <f t="shared" ca="1" si="92"/>
        <v>0.25823211179809158</v>
      </c>
      <c r="F2998">
        <v>1.4999999999999998</v>
      </c>
      <c r="G2998">
        <f>AVERAGE(F$2:F2998)</f>
        <v>55732.517120167446</v>
      </c>
      <c r="T2998">
        <f t="shared" ca="1" si="93"/>
        <v>6.565127226434333</v>
      </c>
      <c r="U2998">
        <f ca="1">AVERAGE(T$2:T2998)</f>
        <v>28.303076736206503</v>
      </c>
    </row>
    <row r="2999" spans="1:21" x14ac:dyDescent="0.25">
      <c r="A2999" s="75" t="s">
        <v>3</v>
      </c>
      <c r="B2999">
        <v>5.2608695652173916</v>
      </c>
      <c r="C2999" s="76" t="s">
        <v>92</v>
      </c>
      <c r="E2999">
        <f t="shared" ca="1" si="92"/>
        <v>0.89542526389973998</v>
      </c>
      <c r="F2999">
        <v>0.45945945945945948</v>
      </c>
      <c r="G2999">
        <f>AVERAGE(F$2:F2999)</f>
        <v>55713.927374450068</v>
      </c>
      <c r="T2999">
        <f t="shared" ca="1" si="93"/>
        <v>2.9412456826843902</v>
      </c>
      <c r="U2999">
        <f ca="1">AVERAGE(T$2:T2999)</f>
        <v>28.294617152799724</v>
      </c>
    </row>
    <row r="3000" spans="1:21" x14ac:dyDescent="0.25">
      <c r="A3000" s="75" t="s">
        <v>3</v>
      </c>
      <c r="B3000">
        <v>0.45652173913043476</v>
      </c>
      <c r="C3000" s="76" t="s">
        <v>93</v>
      </c>
      <c r="E3000">
        <f t="shared" ca="1" si="92"/>
        <v>0.25594203882057409</v>
      </c>
      <c r="F3000">
        <v>0.5</v>
      </c>
      <c r="G3000">
        <f>AVERAGE(F$2:F3000)</f>
        <v>55695.350039546945</v>
      </c>
      <c r="T3000">
        <f t="shared" ca="1" si="93"/>
        <v>5.579222999136249</v>
      </c>
      <c r="U3000">
        <f ca="1">AVERAGE(T$2:T3000)</f>
        <v>28.287042829974229</v>
      </c>
    </row>
    <row r="3001" spans="1:21" x14ac:dyDescent="0.25">
      <c r="A3001" s="75" t="s">
        <v>3</v>
      </c>
      <c r="B3001">
        <v>0.55696202531645567</v>
      </c>
      <c r="C3001" s="76" t="s">
        <v>94</v>
      </c>
      <c r="E3001">
        <f t="shared" ca="1" si="92"/>
        <v>0.83014881092861736</v>
      </c>
      <c r="F3001">
        <v>6.6190476190476186</v>
      </c>
      <c r="G3001">
        <f>AVERAGE(F$2:F3001)</f>
        <v>55676.787129216304</v>
      </c>
      <c r="T3001">
        <f t="shared" ca="1" si="93"/>
        <v>4.4009377412656869</v>
      </c>
      <c r="U3001">
        <f ca="1">AVERAGE(T$2:T3001)</f>
        <v>28.279080794944655</v>
      </c>
    </row>
    <row r="3002" spans="1:21" x14ac:dyDescent="0.25">
      <c r="A3002" s="75" t="s">
        <v>3</v>
      </c>
      <c r="B3002">
        <v>2.4456521739130436E-2</v>
      </c>
      <c r="C3002" s="76" t="s">
        <v>95</v>
      </c>
      <c r="E3002">
        <f t="shared" ca="1" si="92"/>
        <v>0.45944506836274968</v>
      </c>
      <c r="F3002">
        <v>7.2580645161290328E-2</v>
      </c>
      <c r="G3002">
        <f>AVERAGE(F$2:F3002)</f>
        <v>55658.234408606979</v>
      </c>
      <c r="T3002">
        <f t="shared" ca="1" si="93"/>
        <v>4.5882384584586946</v>
      </c>
      <c r="U3002">
        <f ca="1">AVERAGE(T$2:T3002)</f>
        <v>28.271186478937828</v>
      </c>
    </row>
    <row r="3003" spans="1:21" x14ac:dyDescent="0.25">
      <c r="B3003">
        <v>0</v>
      </c>
      <c r="C3003" s="76" t="s">
        <v>81</v>
      </c>
      <c r="E3003">
        <f t="shared" ca="1" si="92"/>
        <v>0.99574058314717073</v>
      </c>
      <c r="F3003">
        <v>0.78378378378378377</v>
      </c>
      <c r="G3003">
        <f>AVERAGE(F$2:F3003)</f>
        <v>55639.694285147678</v>
      </c>
      <c r="T3003">
        <f t="shared" ca="1" si="93"/>
        <v>2.7092572621563242</v>
      </c>
      <c r="U3003">
        <f ca="1">AVERAGE(T$2:T3003)</f>
        <v>28.262671512509854</v>
      </c>
    </row>
    <row r="3004" spans="1:21" x14ac:dyDescent="0.25">
      <c r="A3004" s="75" t="s">
        <v>4</v>
      </c>
      <c r="B3004">
        <v>1.4415376401494928E-2</v>
      </c>
      <c r="C3004" s="76" t="s">
        <v>82</v>
      </c>
      <c r="E3004">
        <f t="shared" ca="1" si="92"/>
        <v>0.61327122708314763</v>
      </c>
      <c r="F3004">
        <v>0.89130434782608692</v>
      </c>
      <c r="G3004">
        <f>AVERAGE(F$2:F3004)</f>
        <v>55621.166545227337</v>
      </c>
      <c r="T3004">
        <f t="shared" ca="1" si="93"/>
        <v>4.9693993636798197</v>
      </c>
      <c r="U3004">
        <f ca="1">AVERAGE(T$2:T3004)</f>
        <v>28.254914845127626</v>
      </c>
    </row>
    <row r="3005" spans="1:21" x14ac:dyDescent="0.25">
      <c r="A3005" s="75" t="s">
        <v>4</v>
      </c>
      <c r="B3005">
        <v>3.2573289902280132E-4</v>
      </c>
      <c r="C3005" s="76" t="s">
        <v>83</v>
      </c>
      <c r="E3005">
        <f t="shared" ca="1" si="92"/>
        <v>8.3354104407129315E-2</v>
      </c>
      <c r="F3005">
        <v>3.0612244897959183E-2</v>
      </c>
      <c r="G3005">
        <f>AVERAGE(F$2:F3005)</f>
        <v>55602.650854171079</v>
      </c>
      <c r="T3005">
        <f t="shared" ca="1" si="93"/>
        <v>3.0356166524194048</v>
      </c>
      <c r="U3005">
        <f ca="1">AVERAGE(T$2:T3005)</f>
        <v>28.246519606048828</v>
      </c>
    </row>
    <row r="3006" spans="1:21" x14ac:dyDescent="0.25">
      <c r="A3006" s="75" t="s">
        <v>4</v>
      </c>
      <c r="B3006">
        <v>0.10714285714285714</v>
      </c>
      <c r="C3006" s="76" t="s">
        <v>84</v>
      </c>
      <c r="E3006">
        <f t="shared" ca="1" si="92"/>
        <v>0.79059514395845498</v>
      </c>
      <c r="F3006">
        <v>0.46153846153846156</v>
      </c>
      <c r="G3006">
        <f>AVERAGE(F$2:F3006)</f>
        <v>55584.147629773172</v>
      </c>
      <c r="T3006">
        <f t="shared" ca="1" si="93"/>
        <v>2.5601611991243529</v>
      </c>
      <c r="U3006">
        <f ca="1">AVERAGE(T$2:T3006)</f>
        <v>28.237971733034875</v>
      </c>
    </row>
    <row r="3007" spans="1:21" x14ac:dyDescent="0.25">
      <c r="A3007" s="75" t="s">
        <v>4</v>
      </c>
      <c r="B3007">
        <v>0</v>
      </c>
      <c r="C3007" s="76" t="s">
        <v>85</v>
      </c>
      <c r="E3007">
        <f t="shared" ca="1" si="92"/>
        <v>2.6863887086000293E-2</v>
      </c>
      <c r="F3007">
        <v>0.56249999999999989</v>
      </c>
      <c r="G3007">
        <f>AVERAGE(F$2:F3007)</f>
        <v>55565.656749823145</v>
      </c>
      <c r="T3007">
        <f t="shared" ca="1" si="93"/>
        <v>2.0450042080403774</v>
      </c>
      <c r="U3007">
        <f ca="1">AVERAGE(T$2:T3007)</f>
        <v>28.229258170983979</v>
      </c>
    </row>
    <row r="3008" spans="1:21" x14ac:dyDescent="0.25">
      <c r="A3008" s="75" t="s">
        <v>4</v>
      </c>
      <c r="B3008">
        <v>0.16666666666666666</v>
      </c>
      <c r="C3008" s="76" t="s">
        <v>86</v>
      </c>
      <c r="E3008">
        <f t="shared" ca="1" si="92"/>
        <v>0.40720749972963677</v>
      </c>
      <c r="F3008">
        <v>0.63235294117647056</v>
      </c>
      <c r="G3008">
        <f>AVERAGE(F$2:F3008)</f>
        <v>55547.178191659899</v>
      </c>
      <c r="T3008">
        <f t="shared" ca="1" si="93"/>
        <v>2.5537034328127981</v>
      </c>
      <c r="U3008">
        <f ca="1">AVERAGE(T$2:T3008)</f>
        <v>28.220719576125923</v>
      </c>
    </row>
    <row r="3009" spans="1:21" x14ac:dyDescent="0.25">
      <c r="A3009" s="75" t="s">
        <v>4</v>
      </c>
      <c r="B3009">
        <v>0.75</v>
      </c>
      <c r="C3009" s="76" t="s">
        <v>87</v>
      </c>
      <c r="E3009">
        <f t="shared" ca="1" si="92"/>
        <v>0.52672503919047042</v>
      </c>
      <c r="F3009">
        <v>0.25925925925925924</v>
      </c>
      <c r="G3009">
        <f>AVERAGE(F$2:F3009)</f>
        <v>55528.711795738222</v>
      </c>
      <c r="T3009">
        <f t="shared" ca="1" si="93"/>
        <v>6.5213090644611231</v>
      </c>
      <c r="U3009">
        <f ca="1">AVERAGE(T$2:T3009)</f>
        <v>28.21350567635476</v>
      </c>
    </row>
    <row r="3010" spans="1:21" x14ac:dyDescent="0.25">
      <c r="A3010" s="75" t="s">
        <v>4</v>
      </c>
      <c r="B3010">
        <v>0.44444444444444442</v>
      </c>
      <c r="C3010" s="76" t="s">
        <v>88</v>
      </c>
      <c r="E3010">
        <f t="shared" ref="E3010:E3073" ca="1" si="94">RAND()</f>
        <v>0.20491347529398274</v>
      </c>
      <c r="F3010">
        <v>2.4013605442176869</v>
      </c>
      <c r="G3010">
        <f>AVERAGE(F$2:F3010)</f>
        <v>55510.258385822905</v>
      </c>
      <c r="T3010">
        <f t="shared" ca="1" si="93"/>
        <v>4.5828274665286362</v>
      </c>
      <c r="U3010">
        <f ca="1">AVERAGE(T$2:T3010)</f>
        <v>28.205652343616368</v>
      </c>
    </row>
    <row r="3011" spans="1:21" x14ac:dyDescent="0.25">
      <c r="A3011" s="75" t="s">
        <v>4</v>
      </c>
      <c r="B3011">
        <v>0.20922570016474465</v>
      </c>
      <c r="C3011" s="76" t="s">
        <v>89</v>
      </c>
      <c r="E3011">
        <f t="shared" ca="1" si="94"/>
        <v>0.99272098766553496</v>
      </c>
      <c r="F3011">
        <v>0.83552631578947367</v>
      </c>
      <c r="G3011">
        <f>AVERAGE(F$2:F3011)</f>
        <v>55491.816717098816</v>
      </c>
      <c r="T3011">
        <f t="shared" ref="T3011:T3074" ca="1" si="95">2*RAND()^-1</f>
        <v>2.4574635227465804</v>
      </c>
      <c r="U3011">
        <f ca="1">AVERAGE(T$2:T3011)</f>
        <v>28.19709812806126</v>
      </c>
    </row>
    <row r="3012" spans="1:21" x14ac:dyDescent="0.25">
      <c r="A3012" s="75" t="s">
        <v>4</v>
      </c>
      <c r="B3012">
        <v>0.5</v>
      </c>
      <c r="C3012" s="76" t="s">
        <v>90</v>
      </c>
      <c r="E3012">
        <f t="shared" ca="1" si="94"/>
        <v>0.16837756293543671</v>
      </c>
      <c r="F3012">
        <v>2.9138943248532287</v>
      </c>
      <c r="G3012">
        <f>AVERAGE(F$2:F3012)</f>
        <v>55473.387988163988</v>
      </c>
      <c r="T3012">
        <f t="shared" ca="1" si="95"/>
        <v>2.9281063738494697</v>
      </c>
      <c r="U3012">
        <f ca="1">AVERAGE(T$2:T3012)</f>
        <v>28.188705902304296</v>
      </c>
    </row>
    <row r="3013" spans="1:21" x14ac:dyDescent="0.25">
      <c r="A3013" s="75" t="s">
        <v>4</v>
      </c>
      <c r="B3013">
        <v>0.5</v>
      </c>
      <c r="C3013" s="76" t="s">
        <v>91</v>
      </c>
      <c r="E3013">
        <f t="shared" ca="1" si="94"/>
        <v>0.28605075607586117</v>
      </c>
      <c r="F3013">
        <v>0.66666666666666685</v>
      </c>
      <c r="G3013">
        <f>AVERAGE(F$2:F3013)</f>
        <v>55454.970750009437</v>
      </c>
      <c r="T3013">
        <f t="shared" ca="1" si="95"/>
        <v>2.5101101632532461</v>
      </c>
      <c r="U3013">
        <f ca="1">AVERAGE(T$2:T3013)</f>
        <v>28.180180472112045</v>
      </c>
    </row>
    <row r="3014" spans="1:21" x14ac:dyDescent="0.25">
      <c r="A3014" s="75" t="s">
        <v>4</v>
      </c>
      <c r="B3014">
        <v>19.869565217391305</v>
      </c>
      <c r="C3014" s="76" t="s">
        <v>92</v>
      </c>
      <c r="E3014">
        <f t="shared" ca="1" si="94"/>
        <v>0.53701272398205735</v>
      </c>
      <c r="F3014">
        <v>8.6956521739130516E-2</v>
      </c>
      <c r="G3014">
        <f>AVERAGE(F$2:F3014)</f>
        <v>55436.565544634897</v>
      </c>
      <c r="T3014">
        <f t="shared" ca="1" si="95"/>
        <v>4.1409588872443015</v>
      </c>
      <c r="U3014">
        <f ca="1">AVERAGE(T$2:T3014)</f>
        <v>28.172201971751985</v>
      </c>
    </row>
    <row r="3015" spans="1:21" x14ac:dyDescent="0.25">
      <c r="A3015" s="75" t="s">
        <v>4</v>
      </c>
      <c r="B3015">
        <v>8.6956521739130432E-2</v>
      </c>
      <c r="C3015" s="76" t="s">
        <v>93</v>
      </c>
      <c r="E3015">
        <f t="shared" ca="1" si="94"/>
        <v>0.62645906161911225</v>
      </c>
      <c r="F3015">
        <v>599</v>
      </c>
      <c r="G3015">
        <f>AVERAGE(F$2:F3015)</f>
        <v>55418.371262768727</v>
      </c>
      <c r="T3015">
        <f t="shared" ca="1" si="95"/>
        <v>5.1253967735781174</v>
      </c>
      <c r="U3015">
        <f ca="1">AVERAGE(T$2:T3015)</f>
        <v>28.164555387412847</v>
      </c>
    </row>
    <row r="3016" spans="1:21" x14ac:dyDescent="0.25">
      <c r="A3016" s="75" t="s">
        <v>4</v>
      </c>
      <c r="B3016">
        <v>0.36708860759493672</v>
      </c>
      <c r="C3016" s="76" t="s">
        <v>94</v>
      </c>
      <c r="E3016">
        <f t="shared" ca="1" si="94"/>
        <v>0.32108993390387541</v>
      </c>
      <c r="F3016">
        <v>0.36986301369863017</v>
      </c>
      <c r="G3016">
        <f>AVERAGE(F$2:F3016)</f>
        <v>55399.990499452055</v>
      </c>
      <c r="T3016">
        <f t="shared" ca="1" si="95"/>
        <v>2.5506087836183169</v>
      </c>
      <c r="U3016">
        <f ca="1">AVERAGE(T$2:T3016)</f>
        <v>28.156059882734969</v>
      </c>
    </row>
    <row r="3017" spans="1:21" x14ac:dyDescent="0.25">
      <c r="A3017" s="75" t="s">
        <v>4</v>
      </c>
      <c r="B3017">
        <v>1.0869565217391304E-2</v>
      </c>
      <c r="C3017" s="76" t="s">
        <v>95</v>
      </c>
      <c r="E3017">
        <f t="shared" ca="1" si="94"/>
        <v>7.2174046602689002E-2</v>
      </c>
      <c r="F3017">
        <v>0</v>
      </c>
      <c r="G3017">
        <f>AVERAGE(F$2:F3017)</f>
        <v>55381.621802336856</v>
      </c>
      <c r="T3017">
        <f t="shared" ca="1" si="95"/>
        <v>2.4579697040154675</v>
      </c>
      <c r="U3017">
        <f ca="1">AVERAGE(T$2:T3017)</f>
        <v>28.147539295805686</v>
      </c>
    </row>
    <row r="3018" spans="1:21" x14ac:dyDescent="0.25">
      <c r="B3018">
        <v>3.0318342597271349E-3</v>
      </c>
      <c r="C3018" s="76" t="s">
        <v>81</v>
      </c>
      <c r="E3018">
        <f t="shared" ca="1" si="94"/>
        <v>0.81445577126041413</v>
      </c>
      <c r="F3018">
        <v>0.92</v>
      </c>
      <c r="G3018">
        <f>AVERAGE(F$2:F3018)</f>
        <v>55363.265586956557</v>
      </c>
      <c r="T3018">
        <f t="shared" ca="1" si="95"/>
        <v>2.0136809156529623</v>
      </c>
      <c r="U3018">
        <f ca="1">AVERAGE(T$2:T3018)</f>
        <v>28.138877095480808</v>
      </c>
    </row>
    <row r="3019" spans="1:21" x14ac:dyDescent="0.25">
      <c r="A3019" s="75" t="s">
        <v>5</v>
      </c>
      <c r="B3019">
        <v>0.17458622530699414</v>
      </c>
      <c r="C3019" s="76" t="s">
        <v>82</v>
      </c>
      <c r="E3019">
        <f t="shared" ca="1" si="94"/>
        <v>0.85561796121964695</v>
      </c>
      <c r="F3019">
        <v>5.666666666666667</v>
      </c>
      <c r="G3019">
        <f>AVERAGE(F$2:F3019)</f>
        <v>55344.923108851755</v>
      </c>
      <c r="T3019">
        <f t="shared" ca="1" si="95"/>
        <v>9.1028105266815587</v>
      </c>
      <c r="U3019">
        <f ca="1">AVERAGE(T$2:T3019)</f>
        <v>28.13256958502064</v>
      </c>
    </row>
    <row r="3020" spans="1:21" x14ac:dyDescent="0.25">
      <c r="A3020" s="75" t="s">
        <v>5</v>
      </c>
      <c r="B3020">
        <v>0.14006514657980457</v>
      </c>
      <c r="C3020" s="76" t="s">
        <v>83</v>
      </c>
      <c r="E3020">
        <f t="shared" ca="1" si="94"/>
        <v>0.71427418244272012</v>
      </c>
      <c r="F3020">
        <v>0.99996200126662449</v>
      </c>
      <c r="G3020">
        <f>AVERAGE(F$2:F3020)</f>
        <v>55326.591236328786</v>
      </c>
      <c r="T3020">
        <f t="shared" ca="1" si="95"/>
        <v>10.183824166283031</v>
      </c>
      <c r="U3020">
        <f ca="1">AVERAGE(T$2:T3020)</f>
        <v>28.126624323205885</v>
      </c>
    </row>
    <row r="3021" spans="1:21" x14ac:dyDescent="0.25">
      <c r="A3021" s="75" t="s">
        <v>5</v>
      </c>
      <c r="B3021">
        <v>0.2857142857142857</v>
      </c>
      <c r="C3021" s="76" t="s">
        <v>84</v>
      </c>
      <c r="E3021">
        <f t="shared" ca="1" si="94"/>
        <v>0.53437205792789622</v>
      </c>
      <c r="F3021">
        <v>0.97499999999999998</v>
      </c>
      <c r="G3021">
        <f>AVERAGE(F$2:F3021)</f>
        <v>55308.27149585318</v>
      </c>
      <c r="T3021">
        <f t="shared" ca="1" si="95"/>
        <v>5.2241166034076043</v>
      </c>
      <c r="U3021">
        <f ca="1">AVERAGE(T$2:T3021)</f>
        <v>28.119040711378137</v>
      </c>
    </row>
    <row r="3022" spans="1:21" x14ac:dyDescent="0.25">
      <c r="A3022" s="75" t="s">
        <v>5</v>
      </c>
      <c r="B3022">
        <v>4</v>
      </c>
      <c r="C3022" s="76" t="s">
        <v>85</v>
      </c>
      <c r="E3022">
        <f t="shared" ca="1" si="94"/>
        <v>0.89963524220895952</v>
      </c>
      <c r="F3022">
        <v>0.75</v>
      </c>
      <c r="G3022">
        <f>AVERAGE(F$2:F3022)</f>
        <v>55289.963809161403</v>
      </c>
      <c r="T3022">
        <f t="shared" ca="1" si="95"/>
        <v>2.7713173644205091</v>
      </c>
      <c r="U3022">
        <f ca="1">AVERAGE(T$2:T3022)</f>
        <v>28.110650203815421</v>
      </c>
    </row>
    <row r="3023" spans="1:21" x14ac:dyDescent="0.25">
      <c r="A3023" s="75" t="s">
        <v>5</v>
      </c>
      <c r="B3023">
        <v>1.0833333333333333</v>
      </c>
      <c r="C3023" s="76" t="s">
        <v>86</v>
      </c>
      <c r="E3023">
        <f t="shared" ca="1" si="94"/>
        <v>0.55805124398228667</v>
      </c>
      <c r="F3023">
        <v>9.0945155211742554E-2</v>
      </c>
      <c r="G3023">
        <f>AVERAGE(F$2:F3023)</f>
        <v>55271.668020655772</v>
      </c>
      <c r="T3023">
        <f t="shared" ca="1" si="95"/>
        <v>12.665114158653648</v>
      </c>
      <c r="U3023">
        <f ca="1">AVERAGE(T$2:T3023)</f>
        <v>28.105539172695249</v>
      </c>
    </row>
    <row r="3024" spans="1:21" x14ac:dyDescent="0.25">
      <c r="A3024" s="75" t="s">
        <v>5</v>
      </c>
      <c r="B3024">
        <v>7.75</v>
      </c>
      <c r="C3024" s="76" t="s">
        <v>87</v>
      </c>
      <c r="E3024">
        <f t="shared" ca="1" si="94"/>
        <v>0.65805366503403528</v>
      </c>
      <c r="F3024">
        <v>3.8780487804878048</v>
      </c>
      <c r="G3024">
        <f>AVERAGE(F$2:F3024)</f>
        <v>55253.385589305501</v>
      </c>
      <c r="T3024">
        <f t="shared" ca="1" si="95"/>
        <v>9.7017165336966453</v>
      </c>
      <c r="U3024">
        <f ca="1">AVERAGE(T$2:T3024)</f>
        <v>28.099451239304909</v>
      </c>
    </row>
    <row r="3025" spans="1:21" x14ac:dyDescent="0.25">
      <c r="A3025" s="75" t="s">
        <v>5</v>
      </c>
      <c r="B3025">
        <v>0.99972222222222218</v>
      </c>
      <c r="C3025" s="76" t="s">
        <v>88</v>
      </c>
      <c r="E3025">
        <f t="shared" ca="1" si="94"/>
        <v>0.51191452465120324</v>
      </c>
      <c r="F3025">
        <v>0.84662576687116564</v>
      </c>
      <c r="G3025">
        <f>AVERAGE(F$2:F3025)</f>
        <v>55235.114247055659</v>
      </c>
      <c r="T3025">
        <f t="shared" ca="1" si="95"/>
        <v>2.0870434718681721</v>
      </c>
      <c r="U3025">
        <f ca="1">AVERAGE(T$2:T3025)</f>
        <v>28.090849252609328</v>
      </c>
    </row>
    <row r="3026" spans="1:21" x14ac:dyDescent="0.25">
      <c r="A3026" s="75" t="s">
        <v>5</v>
      </c>
      <c r="B3026">
        <v>0.13014827018121911</v>
      </c>
      <c r="C3026" s="76" t="s">
        <v>89</v>
      </c>
      <c r="E3026">
        <f t="shared" ca="1" si="94"/>
        <v>0.49128806490127686</v>
      </c>
      <c r="F3026">
        <v>0.71193791371832904</v>
      </c>
      <c r="G3026">
        <f>AVERAGE(F$2:F3026)</f>
        <v>55216.854940507175</v>
      </c>
      <c r="T3026">
        <f t="shared" ca="1" si="95"/>
        <v>2.210411731184676</v>
      </c>
      <c r="U3026">
        <f ca="1">AVERAGE(T$2:T3026)</f>
        <v>28.082293736073318</v>
      </c>
    </row>
    <row r="3027" spans="1:21" x14ac:dyDescent="0.25">
      <c r="A3027" s="75" t="s">
        <v>5</v>
      </c>
      <c r="B3027">
        <v>0.96</v>
      </c>
      <c r="C3027" s="76" t="s">
        <v>90</v>
      </c>
      <c r="E3027">
        <f t="shared" ca="1" si="94"/>
        <v>0.71844085950379899</v>
      </c>
      <c r="F3027">
        <v>0.90476190476190477</v>
      </c>
      <c r="G3027">
        <f>AVERAGE(F$2:F3027)</f>
        <v>55198.607765960383</v>
      </c>
      <c r="T3027">
        <f t="shared" ca="1" si="95"/>
        <v>3.4701563773264281</v>
      </c>
      <c r="U3027">
        <f ca="1">AVERAGE(T$2:T3027)</f>
        <v>28.074160181096865</v>
      </c>
    </row>
    <row r="3028" spans="1:21" x14ac:dyDescent="0.25">
      <c r="A3028" s="75" t="s">
        <v>5</v>
      </c>
      <c r="B3028">
        <v>0.83333333333333337</v>
      </c>
      <c r="C3028" s="76" t="s">
        <v>91</v>
      </c>
      <c r="E3028">
        <f t="shared" ca="1" si="94"/>
        <v>0.91576703090191114</v>
      </c>
      <c r="F3028">
        <v>0.9578651685393258</v>
      </c>
      <c r="G3028">
        <f>AVERAGE(F$2:F3028)</f>
        <v>55180.372665233335</v>
      </c>
      <c r="T3028">
        <f t="shared" ca="1" si="95"/>
        <v>2.2406885935089202</v>
      </c>
      <c r="U3028">
        <f ca="1">AVERAGE(T$2:T3028)</f>
        <v>28.065625833033572</v>
      </c>
    </row>
    <row r="3029" spans="1:21" x14ac:dyDescent="0.25">
      <c r="A3029" s="75" t="s">
        <v>5</v>
      </c>
      <c r="B3029">
        <v>82.478260869565219</v>
      </c>
      <c r="C3029" s="76" t="s">
        <v>92</v>
      </c>
      <c r="E3029">
        <f t="shared" ca="1" si="94"/>
        <v>0.91511586055000416</v>
      </c>
      <c r="F3029">
        <v>0.18032786885245902</v>
      </c>
      <c r="G3029">
        <f>AVERAGE(F$2:F3029)</f>
        <v>55162.149352043976</v>
      </c>
      <c r="T3029">
        <f t="shared" ca="1" si="95"/>
        <v>4.1521085778868461</v>
      </c>
      <c r="U3029">
        <f ca="1">AVERAGE(T$2:T3029)</f>
        <v>28.057728370267668</v>
      </c>
    </row>
    <row r="3030" spans="1:21" x14ac:dyDescent="0.25">
      <c r="A3030" s="75" t="s">
        <v>5</v>
      </c>
      <c r="B3030">
        <v>0.30434782608695654</v>
      </c>
      <c r="C3030" s="76" t="s">
        <v>93</v>
      </c>
      <c r="E3030">
        <f t="shared" ca="1" si="94"/>
        <v>0.23757010404331225</v>
      </c>
      <c r="F3030">
        <v>0.99754098360655741</v>
      </c>
      <c r="G3030">
        <f>AVERAGE(F$2:F3030)</f>
        <v>55143.938341211666</v>
      </c>
      <c r="T3030">
        <f t="shared" ca="1" si="95"/>
        <v>14.776951802166503</v>
      </c>
      <c r="U3030">
        <f ca="1">AVERAGE(T$2:T3030)</f>
        <v>28.0533438286473</v>
      </c>
    </row>
    <row r="3031" spans="1:21" x14ac:dyDescent="0.25">
      <c r="A3031" s="75" t="s">
        <v>5</v>
      </c>
      <c r="B3031">
        <v>0.89873417721518978</v>
      </c>
      <c r="C3031" s="76" t="s">
        <v>94</v>
      </c>
      <c r="E3031">
        <f t="shared" ca="1" si="94"/>
        <v>0.49090481810254427</v>
      </c>
      <c r="F3031">
        <v>0.17647058823529413</v>
      </c>
      <c r="G3031">
        <f>AVERAGE(F$2:F3031)</f>
        <v>55125.739079868225</v>
      </c>
      <c r="T3031">
        <f t="shared" ca="1" si="95"/>
        <v>2.9071082563943653</v>
      </c>
      <c r="U3031">
        <f ca="1">AVERAGE(T$2:T3031)</f>
        <v>28.045044740999689</v>
      </c>
    </row>
    <row r="3032" spans="1:21" x14ac:dyDescent="0.25">
      <c r="A3032" s="75" t="s">
        <v>5</v>
      </c>
      <c r="B3032">
        <v>2.717391304347826E-2</v>
      </c>
      <c r="C3032" s="76" t="s">
        <v>95</v>
      </c>
      <c r="E3032">
        <f t="shared" ca="1" si="94"/>
        <v>0.54104139270815554</v>
      </c>
      <c r="F3032">
        <v>0.26470588235294118</v>
      </c>
      <c r="G3032">
        <f>AVERAGE(F$2:F3032)</f>
        <v>55107.551856386213</v>
      </c>
      <c r="T3032">
        <f t="shared" ca="1" si="95"/>
        <v>2.9830449102183381</v>
      </c>
      <c r="U3032">
        <f ca="1">AVERAGE(T$2:T3032)</f>
        <v>28.03677618282391</v>
      </c>
    </row>
    <row r="3033" spans="1:21" x14ac:dyDescent="0.25">
      <c r="B3033">
        <v>5.5583628094997475E-3</v>
      </c>
      <c r="C3033" s="76" t="s">
        <v>81</v>
      </c>
      <c r="E3033">
        <f t="shared" ca="1" si="94"/>
        <v>0.80427914464692085</v>
      </c>
      <c r="F3033">
        <v>2.9126213592233035E-2</v>
      </c>
      <c r="G3033">
        <f>AVERAGE(F$2:F3033)</f>
        <v>55089.376552055684</v>
      </c>
      <c r="T3033">
        <f t="shared" ca="1" si="95"/>
        <v>3.1717103045626187</v>
      </c>
      <c r="U3033">
        <f ca="1">AVERAGE(T$2:T3033)</f>
        <v>28.028575303576464</v>
      </c>
    </row>
    <row r="3034" spans="1:21" x14ac:dyDescent="0.25">
      <c r="A3034" s="75" t="s">
        <v>6</v>
      </c>
      <c r="B3034">
        <v>2.8296849973304859E-2</v>
      </c>
      <c r="C3034" s="76" t="s">
        <v>82</v>
      </c>
      <c r="E3034">
        <f t="shared" ca="1" si="94"/>
        <v>0.4243190276208878</v>
      </c>
      <c r="F3034">
        <v>0.83333333333333337</v>
      </c>
      <c r="G3034">
        <f>AVERAGE(F$2:F3034)</f>
        <v>55071.213497911696</v>
      </c>
      <c r="T3034">
        <f t="shared" ca="1" si="95"/>
        <v>2.6781521671708219</v>
      </c>
      <c r="U3034">
        <f ca="1">AVERAGE(T$2:T3034)</f>
        <v>28.020217102740194</v>
      </c>
    </row>
    <row r="3035" spans="1:21" x14ac:dyDescent="0.25">
      <c r="A3035" s="75" t="s">
        <v>6</v>
      </c>
      <c r="B3035">
        <v>5.5374592833876218E-2</v>
      </c>
      <c r="C3035" s="76" t="s">
        <v>83</v>
      </c>
      <c r="E3035">
        <f t="shared" ca="1" si="94"/>
        <v>0.49845141015847994</v>
      </c>
      <c r="F3035">
        <v>0.91304347826086951</v>
      </c>
      <c r="G3035">
        <f>AVERAGE(F$2:F3035)</f>
        <v>55053.062443048664</v>
      </c>
      <c r="T3035">
        <f t="shared" ca="1" si="95"/>
        <v>3.0927215942710538</v>
      </c>
      <c r="U3035">
        <f ca="1">AVERAGE(T$2:T3035)</f>
        <v>28.012001052803321</v>
      </c>
    </row>
    <row r="3036" spans="1:21" x14ac:dyDescent="0.25">
      <c r="A3036" s="75" t="s">
        <v>6</v>
      </c>
      <c r="B3036">
        <v>0.25</v>
      </c>
      <c r="C3036" s="76" t="s">
        <v>84</v>
      </c>
      <c r="E3036">
        <f t="shared" ca="1" si="94"/>
        <v>0.88198312526723188</v>
      </c>
      <c r="F3036">
        <v>0.87290969899665549</v>
      </c>
      <c r="G3036">
        <f>AVERAGE(F$2:F3036)</f>
        <v>55034.923336118401</v>
      </c>
      <c r="T3036">
        <f t="shared" ca="1" si="95"/>
        <v>16.600745063387389</v>
      </c>
      <c r="U3036">
        <f ca="1">AVERAGE(T$2:T3036)</f>
        <v>28.008241166151123</v>
      </c>
    </row>
    <row r="3037" spans="1:21" x14ac:dyDescent="0.25">
      <c r="A3037" s="75" t="s">
        <v>6</v>
      </c>
      <c r="B3037">
        <v>0.5</v>
      </c>
      <c r="C3037" s="76" t="s">
        <v>85</v>
      </c>
      <c r="E3037">
        <f t="shared" ca="1" si="94"/>
        <v>0.49106677094916595</v>
      </c>
      <c r="F3037">
        <v>1.25</v>
      </c>
      <c r="G3037">
        <f>AVERAGE(F$2:F3037)</f>
        <v>55016.796302740229</v>
      </c>
      <c r="T3037">
        <f t="shared" ca="1" si="95"/>
        <v>3.9553750193722013</v>
      </c>
      <c r="U3037">
        <f ca="1">AVERAGE(T$2:T3037)</f>
        <v>28.000318614719379</v>
      </c>
    </row>
    <row r="3038" spans="1:21" x14ac:dyDescent="0.25">
      <c r="A3038" s="75" t="s">
        <v>6</v>
      </c>
      <c r="B3038">
        <v>0.75</v>
      </c>
      <c r="C3038" s="76" t="s">
        <v>86</v>
      </c>
      <c r="E3038">
        <f t="shared" ca="1" si="94"/>
        <v>0.31019535650191854</v>
      </c>
      <c r="F3038">
        <v>1.5456529647144417</v>
      </c>
      <c r="G3038">
        <f>AVERAGE(F$2:F3038)</f>
        <v>54998.681304172635</v>
      </c>
      <c r="T3038">
        <f t="shared" ca="1" si="95"/>
        <v>3.118969487810459</v>
      </c>
      <c r="U3038">
        <f ca="1">AVERAGE(T$2:T3038)</f>
        <v>27.992125875461259</v>
      </c>
    </row>
    <row r="3039" spans="1:21" x14ac:dyDescent="0.25">
      <c r="A3039" s="75" t="s">
        <v>6</v>
      </c>
      <c r="B3039">
        <v>0.25</v>
      </c>
      <c r="C3039" s="76" t="s">
        <v>87</v>
      </c>
      <c r="E3039">
        <f t="shared" ca="1" si="94"/>
        <v>0.10682864468866771</v>
      </c>
      <c r="F3039">
        <v>0.53846153846153844</v>
      </c>
      <c r="G3039">
        <f>AVERAGE(F$2:F3039)</f>
        <v>54980.577899681972</v>
      </c>
      <c r="T3039">
        <f t="shared" ca="1" si="95"/>
        <v>4.7080254107743036</v>
      </c>
      <c r="U3039">
        <f ca="1">AVERAGE(T$2:T3039)</f>
        <v>27.984461589594016</v>
      </c>
    </row>
    <row r="3040" spans="1:21" x14ac:dyDescent="0.25">
      <c r="A3040" s="75" t="s">
        <v>6</v>
      </c>
      <c r="B3040">
        <v>1.7777777777777777</v>
      </c>
      <c r="C3040" s="76" t="s">
        <v>88</v>
      </c>
      <c r="E3040">
        <f t="shared" ca="1" si="94"/>
        <v>0.54149162296537734</v>
      </c>
      <c r="F3040">
        <v>0.58333333333333337</v>
      </c>
      <c r="G3040">
        <f>AVERAGE(F$2:F3040)</f>
        <v>54962.486424010262</v>
      </c>
      <c r="T3040">
        <f t="shared" ca="1" si="95"/>
        <v>3.9446525372239547</v>
      </c>
      <c r="U3040">
        <f ca="1">AVERAGE(T$2:T3040)</f>
        <v>27.976551155552432</v>
      </c>
    </row>
    <row r="3041" spans="1:21" x14ac:dyDescent="0.25">
      <c r="A3041" s="75" t="s">
        <v>6</v>
      </c>
      <c r="B3041">
        <v>0.40691927512355847</v>
      </c>
      <c r="C3041" s="76" t="s">
        <v>89</v>
      </c>
      <c r="E3041">
        <f t="shared" ca="1" si="94"/>
        <v>0.49571842326487614</v>
      </c>
      <c r="F3041">
        <v>0.6622340425531914</v>
      </c>
      <c r="G3041">
        <f>AVERAGE(F$2:F3041)</f>
        <v>54944.406876579349</v>
      </c>
      <c r="T3041">
        <f t="shared" ca="1" si="95"/>
        <v>4.414120140177384</v>
      </c>
      <c r="U3041">
        <f ca="1">AVERAGE(T$2:T3041)</f>
        <v>27.968800355876322</v>
      </c>
    </row>
    <row r="3042" spans="1:21" x14ac:dyDescent="0.25">
      <c r="A3042" s="75" t="s">
        <v>6</v>
      </c>
      <c r="B3042">
        <v>0.4</v>
      </c>
      <c r="C3042" s="76" t="s">
        <v>90</v>
      </c>
      <c r="E3042">
        <f t="shared" ca="1" si="94"/>
        <v>0.35989591530402032</v>
      </c>
      <c r="F3042">
        <v>0.57638466220328655</v>
      </c>
      <c r="G3042">
        <f>AVERAGE(F$2:F3042)</f>
        <v>54926.339191445535</v>
      </c>
      <c r="T3042">
        <f t="shared" ca="1" si="95"/>
        <v>2.4762957455531271</v>
      </c>
      <c r="U3042">
        <f ca="1">AVERAGE(T$2:T3042)</f>
        <v>27.960417421114624</v>
      </c>
    </row>
    <row r="3043" spans="1:21" x14ac:dyDescent="0.25">
      <c r="A3043" s="75" t="s">
        <v>6</v>
      </c>
      <c r="B3043">
        <v>0.75</v>
      </c>
      <c r="C3043" s="76" t="s">
        <v>91</v>
      </c>
      <c r="E3043">
        <f t="shared" ca="1" si="94"/>
        <v>0.29251019597387362</v>
      </c>
      <c r="F3043">
        <v>0.58333333333333337</v>
      </c>
      <c r="G3043">
        <f>AVERAGE(F$2:F3043)</f>
        <v>54908.283387415919</v>
      </c>
      <c r="T3043">
        <f t="shared" ca="1" si="95"/>
        <v>2.0997193019474851</v>
      </c>
      <c r="U3043">
        <f ca="1">AVERAGE(T$2:T3043)</f>
        <v>27.951916205427846</v>
      </c>
    </row>
    <row r="3044" spans="1:21" x14ac:dyDescent="0.25">
      <c r="A3044" s="75" t="s">
        <v>6</v>
      </c>
      <c r="B3044">
        <v>19.869565217391305</v>
      </c>
      <c r="C3044" s="76" t="s">
        <v>92</v>
      </c>
      <c r="E3044">
        <f t="shared" ca="1" si="94"/>
        <v>0.99433123242471488</v>
      </c>
      <c r="F3044">
        <v>0.57037291630864406</v>
      </c>
      <c r="G3044">
        <f>AVERAGE(F$2:F3044)</f>
        <v>54890.239446234678</v>
      </c>
      <c r="T3044">
        <f t="shared" ca="1" si="95"/>
        <v>2.8204821888004648</v>
      </c>
      <c r="U3044">
        <f ca="1">AVERAGE(T$2:T3044)</f>
        <v>27.943657436444404</v>
      </c>
    </row>
    <row r="3045" spans="1:21" x14ac:dyDescent="0.25">
      <c r="A3045" s="75" t="s">
        <v>6</v>
      </c>
      <c r="B3045">
        <v>2.1739130434782608E-2</v>
      </c>
      <c r="C3045" s="76" t="s">
        <v>93</v>
      </c>
      <c r="E3045">
        <f t="shared" ca="1" si="94"/>
        <v>0.29441966969498756</v>
      </c>
      <c r="F3045">
        <v>0.27007299270072987</v>
      </c>
      <c r="G3045">
        <f>AVERAGE(F$2:F3045)</f>
        <v>54872.207261815092</v>
      </c>
      <c r="T3045">
        <f t="shared" ca="1" si="95"/>
        <v>2.7625160875149919</v>
      </c>
      <c r="U3045">
        <f ca="1">AVERAGE(T$2:T3045)</f>
        <v>27.935385050981548</v>
      </c>
    </row>
    <row r="3046" spans="1:21" x14ac:dyDescent="0.25">
      <c r="A3046" s="75" t="s">
        <v>6</v>
      </c>
      <c r="B3046">
        <v>0.98417721518987344</v>
      </c>
      <c r="C3046" s="76" t="s">
        <v>94</v>
      </c>
      <c r="E3046">
        <f t="shared" ca="1" si="94"/>
        <v>0.82459061922191512</v>
      </c>
      <c r="F3046">
        <v>1.0134228187919463</v>
      </c>
      <c r="G3046">
        <f>AVERAGE(F$2:F3046)</f>
        <v>54854.187165316238</v>
      </c>
      <c r="T3046">
        <f t="shared" ca="1" si="95"/>
        <v>2.8967857300053002</v>
      </c>
      <c r="U3046">
        <f ca="1">AVERAGE(T$2:T3046)</f>
        <v>27.927162194061687</v>
      </c>
    </row>
    <row r="3047" spans="1:21" x14ac:dyDescent="0.25">
      <c r="A3047" s="75" t="s">
        <v>6</v>
      </c>
      <c r="B3047">
        <v>0</v>
      </c>
      <c r="C3047" s="76" t="s">
        <v>95</v>
      </c>
      <c r="E3047">
        <f t="shared" ca="1" si="94"/>
        <v>0.74150954673552427</v>
      </c>
      <c r="F3047">
        <v>23.999999999999996</v>
      </c>
      <c r="G3047">
        <f>AVERAGE(F$2:F3047)</f>
        <v>54836.18644727116</v>
      </c>
      <c r="T3047">
        <f t="shared" ca="1" si="95"/>
        <v>2.7058074751599945</v>
      </c>
      <c r="U3047">
        <f ca="1">AVERAGE(T$2:T3047)</f>
        <v>27.918882038211752</v>
      </c>
    </row>
    <row r="3048" spans="1:21" x14ac:dyDescent="0.25">
      <c r="B3048">
        <v>0</v>
      </c>
      <c r="C3048" s="76" t="s">
        <v>81</v>
      </c>
      <c r="E3048">
        <f t="shared" ca="1" si="94"/>
        <v>0.35614364892078576</v>
      </c>
      <c r="F3048">
        <v>0.42857142857142855</v>
      </c>
      <c r="G3048">
        <f>AVERAGE(F$2:F3048)</f>
        <v>54818.189808650932</v>
      </c>
      <c r="T3048">
        <f t="shared" ca="1" si="95"/>
        <v>3.8075036377021299</v>
      </c>
      <c r="U3048">
        <f ca="1">AVERAGE(T$2:T3048)</f>
        <v>27.9109688848148</v>
      </c>
    </row>
    <row r="3049" spans="1:21" x14ac:dyDescent="0.25">
      <c r="A3049" s="75" t="s">
        <v>7</v>
      </c>
      <c r="B3049">
        <v>0.22797650827549387</v>
      </c>
      <c r="C3049" s="76" t="s">
        <v>82</v>
      </c>
      <c r="E3049">
        <f t="shared" ca="1" si="94"/>
        <v>0.96901285175883478</v>
      </c>
      <c r="F3049">
        <v>0.25</v>
      </c>
      <c r="G3049">
        <f>AVERAGE(F$2:F3049)</f>
        <v>54800.204920262266</v>
      </c>
      <c r="T3049">
        <f t="shared" ca="1" si="95"/>
        <v>2.3179636216218111</v>
      </c>
      <c r="U3049">
        <f ca="1">AVERAGE(T$2:T3049)</f>
        <v>27.902572229544724</v>
      </c>
    </row>
    <row r="3050" spans="1:21" x14ac:dyDescent="0.25">
      <c r="A3050" s="75" t="s">
        <v>7</v>
      </c>
      <c r="B3050">
        <v>6.5146579804560263E-3</v>
      </c>
      <c r="C3050" s="76" t="s">
        <v>83</v>
      </c>
      <c r="E3050">
        <f t="shared" ca="1" si="94"/>
        <v>0.99852593229733677</v>
      </c>
      <c r="F3050">
        <v>0.26470588235294118</v>
      </c>
      <c r="G3050">
        <f>AVERAGE(F$2:F3050)</f>
        <v>54782.231833934165</v>
      </c>
      <c r="T3050">
        <f t="shared" ca="1" si="95"/>
        <v>3.2982875724637517</v>
      </c>
      <c r="U3050">
        <f ca="1">AVERAGE(T$2:T3050)</f>
        <v>27.894502605190155</v>
      </c>
    </row>
    <row r="3051" spans="1:21" x14ac:dyDescent="0.25">
      <c r="A3051" s="75" t="s">
        <v>7</v>
      </c>
      <c r="B3051">
        <v>0.75</v>
      </c>
      <c r="C3051" s="76" t="s">
        <v>84</v>
      </c>
      <c r="E3051">
        <f t="shared" ca="1" si="94"/>
        <v>7.4168954151799027E-2</v>
      </c>
      <c r="F3051">
        <v>2.0720628763907303E-2</v>
      </c>
      <c r="G3051">
        <f>AVERAGE(F$2:F3051)</f>
        <v>54764.270453241283</v>
      </c>
      <c r="T3051">
        <f t="shared" ca="1" si="95"/>
        <v>2.2820226877627428</v>
      </c>
      <c r="U3051">
        <f ca="1">AVERAGE(T$2:T3051)</f>
        <v>27.886105070791</v>
      </c>
    </row>
    <row r="3052" spans="1:21" x14ac:dyDescent="0.25">
      <c r="A3052" s="75" t="s">
        <v>7</v>
      </c>
      <c r="B3052">
        <v>0</v>
      </c>
      <c r="C3052" s="76" t="s">
        <v>85</v>
      </c>
      <c r="E3052">
        <f t="shared" ca="1" si="94"/>
        <v>0.29236575530251852</v>
      </c>
      <c r="F3052">
        <v>38.777563862878779</v>
      </c>
      <c r="G3052">
        <f>AVERAGE(F$2:F3052)</f>
        <v>54746.333549639392</v>
      </c>
      <c r="T3052">
        <f t="shared" ca="1" si="95"/>
        <v>15.317826872552391</v>
      </c>
      <c r="U3052">
        <f ca="1">AVERAGE(T$2:T3052)</f>
        <v>27.881985674462502</v>
      </c>
    </row>
    <row r="3053" spans="1:21" x14ac:dyDescent="0.25">
      <c r="A3053" s="75" t="s">
        <v>7</v>
      </c>
      <c r="B3053">
        <v>0.41666666666666669</v>
      </c>
      <c r="C3053" s="76" t="s">
        <v>86</v>
      </c>
      <c r="E3053">
        <f t="shared" ca="1" si="94"/>
        <v>0.37119489698317909</v>
      </c>
      <c r="F3053">
        <v>8.2568807339449615E-2</v>
      </c>
      <c r="G3053">
        <f>AVERAGE(F$2:F3053)</f>
        <v>54728.395721664012</v>
      </c>
      <c r="T3053">
        <f t="shared" ca="1" si="95"/>
        <v>2.5354694200050498</v>
      </c>
      <c r="U3053">
        <f ca="1">AVERAGE(T$2:T3053)</f>
        <v>27.873680787092106</v>
      </c>
    </row>
    <row r="3054" spans="1:21" x14ac:dyDescent="0.25">
      <c r="A3054" s="75" t="s">
        <v>7</v>
      </c>
      <c r="B3054">
        <v>0.25</v>
      </c>
      <c r="C3054" s="76" t="s">
        <v>87</v>
      </c>
      <c r="E3054">
        <f t="shared" ca="1" si="94"/>
        <v>0.81401212710259419</v>
      </c>
      <c r="F3054">
        <v>0.40334128878281622</v>
      </c>
      <c r="G3054">
        <f>AVERAGE(F$2:F3054)</f>
        <v>54710.469749708442</v>
      </c>
      <c r="T3054">
        <f t="shared" ca="1" si="95"/>
        <v>4.5753186385473983</v>
      </c>
      <c r="U3054">
        <f ca="1">AVERAGE(T$2:T3054)</f>
        <v>27.866049486028054</v>
      </c>
    </row>
    <row r="3055" spans="1:21" x14ac:dyDescent="0.25">
      <c r="A3055" s="75" t="s">
        <v>7</v>
      </c>
      <c r="B3055">
        <v>0.94444444444444442</v>
      </c>
      <c r="C3055" s="76" t="s">
        <v>88</v>
      </c>
      <c r="E3055">
        <f t="shared" ca="1" si="94"/>
        <v>0.41720177907932154</v>
      </c>
      <c r="F3055">
        <v>1.6373626373626373</v>
      </c>
      <c r="G3055">
        <f>AVERAGE(F$2:F3055)</f>
        <v>54692.555921159954</v>
      </c>
      <c r="T3055">
        <f t="shared" ca="1" si="95"/>
        <v>2.2010271950184714</v>
      </c>
      <c r="U3055">
        <f ca="1">AVERAGE(T$2:T3055)</f>
        <v>27.857645745919665</v>
      </c>
    </row>
    <row r="3056" spans="1:21" x14ac:dyDescent="0.25">
      <c r="A3056" s="75" t="s">
        <v>7</v>
      </c>
      <c r="B3056">
        <v>0.58154859967051076</v>
      </c>
      <c r="C3056" s="76" t="s">
        <v>89</v>
      </c>
      <c r="E3056">
        <f t="shared" ca="1" si="94"/>
        <v>0.8961351404861384</v>
      </c>
      <c r="F3056">
        <v>16.647058823529413</v>
      </c>
      <c r="G3056">
        <f>AVERAGE(F$2:F3056)</f>
        <v>54674.658733316304</v>
      </c>
      <c r="T3056">
        <f t="shared" ca="1" si="95"/>
        <v>3.4877042902797015</v>
      </c>
      <c r="U3056">
        <f ca="1">AVERAGE(T$2:T3056)</f>
        <v>27.849668678340077</v>
      </c>
    </row>
    <row r="3057" spans="1:21" x14ac:dyDescent="0.25">
      <c r="A3057" s="75" t="s">
        <v>7</v>
      </c>
      <c r="B3057">
        <v>1</v>
      </c>
      <c r="C3057" s="76" t="s">
        <v>90</v>
      </c>
      <c r="E3057">
        <f t="shared" ca="1" si="94"/>
        <v>0.87557496667365675</v>
      </c>
      <c r="F3057">
        <v>0.55555555555555558</v>
      </c>
      <c r="G3057">
        <f>AVERAGE(F$2:F3057)</f>
        <v>54656.767992747664</v>
      </c>
      <c r="T3057">
        <f t="shared" ca="1" si="95"/>
        <v>6.8040480041534792</v>
      </c>
      <c r="U3057">
        <f ca="1">AVERAGE(T$2:T3057)</f>
        <v>27.842782022360304</v>
      </c>
    </row>
    <row r="3058" spans="1:21" x14ac:dyDescent="0.25">
      <c r="A3058" s="75" t="s">
        <v>7</v>
      </c>
      <c r="B3058">
        <v>0.33333333333333331</v>
      </c>
      <c r="C3058" s="76" t="s">
        <v>91</v>
      </c>
      <c r="E3058">
        <f t="shared" ca="1" si="94"/>
        <v>0.85710036749865615</v>
      </c>
      <c r="F3058">
        <v>1.9411764705882353</v>
      </c>
      <c r="G3058">
        <f>AVERAGE(F$2:F3058)</f>
        <v>54638.889410210446</v>
      </c>
      <c r="T3058">
        <f t="shared" ca="1" si="95"/>
        <v>3.8865951966404508</v>
      </c>
      <c r="U3058">
        <f ca="1">AVERAGE(T$2:T3058)</f>
        <v>27.834945520291047</v>
      </c>
    </row>
    <row r="3059" spans="1:21" x14ac:dyDescent="0.25">
      <c r="A3059" s="75" t="s">
        <v>7</v>
      </c>
      <c r="B3059">
        <v>0.91304347826086951</v>
      </c>
      <c r="C3059" s="76" t="s">
        <v>92</v>
      </c>
      <c r="E3059">
        <f t="shared" ca="1" si="94"/>
        <v>0.12558379884307014</v>
      </c>
      <c r="F3059">
        <v>3.347826086956522</v>
      </c>
      <c r="G3059">
        <f>AVERAGE(F$2:F3059)</f>
        <v>54621.022980653834</v>
      </c>
      <c r="T3059">
        <f t="shared" ca="1" si="95"/>
        <v>2.5653446783584148</v>
      </c>
      <c r="U3059">
        <f ca="1">AVERAGE(T$2:T3059)</f>
        <v>27.82668207985876</v>
      </c>
    </row>
    <row r="3060" spans="1:21" x14ac:dyDescent="0.25">
      <c r="A3060" s="75" t="s">
        <v>7</v>
      </c>
      <c r="B3060">
        <v>2.8043478260869565</v>
      </c>
      <c r="C3060" s="76" t="s">
        <v>93</v>
      </c>
      <c r="E3060">
        <f t="shared" ca="1" si="94"/>
        <v>0.43067885087161595</v>
      </c>
      <c r="F3060">
        <v>0.75</v>
      </c>
      <c r="G3060">
        <f>AVERAGE(F$2:F3060)</f>
        <v>54603.16738307925</v>
      </c>
      <c r="T3060">
        <f t="shared" ca="1" si="95"/>
        <v>2.2674643576209492</v>
      </c>
      <c r="U3060">
        <f ca="1">AVERAGE(T$2:T3060)</f>
        <v>27.818326663800491</v>
      </c>
    </row>
    <row r="3061" spans="1:21" x14ac:dyDescent="0.25">
      <c r="A3061" s="75" t="s">
        <v>7</v>
      </c>
      <c r="B3061">
        <v>1.2151898734177213</v>
      </c>
      <c r="C3061" s="76" t="s">
        <v>94</v>
      </c>
      <c r="E3061">
        <f t="shared" ca="1" si="94"/>
        <v>0.62773607815006449</v>
      </c>
      <c r="F3061">
        <v>0.57983193277310929</v>
      </c>
      <c r="G3061">
        <f>AVERAGE(F$2:F3061)</f>
        <v>54585.3234002194</v>
      </c>
      <c r="T3061">
        <f t="shared" ca="1" si="95"/>
        <v>14.830361180053684</v>
      </c>
      <c r="U3061">
        <f ca="1">AVERAGE(T$2:T3061)</f>
        <v>27.814082230635869</v>
      </c>
    </row>
    <row r="3062" spans="1:21" x14ac:dyDescent="0.25">
      <c r="A3062" s="75" t="s">
        <v>7</v>
      </c>
      <c r="B3062">
        <v>5.434782608695652E-3</v>
      </c>
      <c r="C3062" s="76" t="s">
        <v>95</v>
      </c>
      <c r="E3062">
        <f t="shared" ca="1" si="94"/>
        <v>0.19400855000602646</v>
      </c>
      <c r="F3062">
        <v>0.27298444130127292</v>
      </c>
      <c r="G3062">
        <f>AVERAGE(F$2:F3062)</f>
        <v>54567.490976039138</v>
      </c>
      <c r="T3062">
        <f t="shared" ca="1" si="95"/>
        <v>2.9238405912493635</v>
      </c>
      <c r="U3062">
        <f ca="1">AVERAGE(T$2:T3062)</f>
        <v>27.805950822063707</v>
      </c>
    </row>
    <row r="3063" spans="1:21" x14ac:dyDescent="0.25">
      <c r="B3063">
        <v>0</v>
      </c>
      <c r="C3063" s="76" t="s">
        <v>81</v>
      </c>
      <c r="E3063">
        <f t="shared" ca="1" si="94"/>
        <v>0.34597182843882834</v>
      </c>
      <c r="F3063">
        <v>0.62264150943396224</v>
      </c>
      <c r="G3063">
        <f>AVERAGE(F$2:F3063)</f>
        <v>54549.670313617673</v>
      </c>
      <c r="T3063">
        <f t="shared" ca="1" si="95"/>
        <v>11.434986096145531</v>
      </c>
      <c r="U3063">
        <f ca="1">AVERAGE(T$2:T3063)</f>
        <v>27.800604328031731</v>
      </c>
    </row>
    <row r="3064" spans="1:21" x14ac:dyDescent="0.25">
      <c r="A3064" s="75" t="s">
        <v>8</v>
      </c>
      <c r="B3064">
        <v>1.4415376401494928E-2</v>
      </c>
      <c r="C3064" s="76" t="s">
        <v>82</v>
      </c>
      <c r="E3064">
        <f t="shared" ca="1" si="94"/>
        <v>0.26909690517353602</v>
      </c>
      <c r="F3064">
        <v>4.7619047619047616E-2</v>
      </c>
      <c r="G3064">
        <f>AVERAGE(F$2:F3064)</f>
        <v>54531.861099548274</v>
      </c>
      <c r="T3064">
        <f t="shared" ca="1" si="95"/>
        <v>2.3387461626152284</v>
      </c>
      <c r="U3064">
        <f ca="1">AVERAGE(T$2:T3064)</f>
        <v>27.792291609074688</v>
      </c>
    </row>
    <row r="3065" spans="1:21" x14ac:dyDescent="0.25">
      <c r="A3065" s="75" t="s">
        <v>8</v>
      </c>
      <c r="B3065">
        <v>0</v>
      </c>
      <c r="C3065" s="76" t="s">
        <v>83</v>
      </c>
      <c r="E3065">
        <f t="shared" ca="1" si="94"/>
        <v>8.1804738113667508E-2</v>
      </c>
      <c r="F3065">
        <v>0.48979591836734698</v>
      </c>
      <c r="G3065">
        <f>AVERAGE(F$2:F3065)</f>
        <v>54514.063654605838</v>
      </c>
      <c r="T3065">
        <f t="shared" ca="1" si="95"/>
        <v>3.5058142961789525</v>
      </c>
      <c r="U3065">
        <f ca="1">AVERAGE(T$2:T3065)</f>
        <v>27.78436521308484</v>
      </c>
    </row>
    <row r="3066" spans="1:21" x14ac:dyDescent="0.25">
      <c r="A3066" s="75" t="s">
        <v>8</v>
      </c>
      <c r="B3066">
        <v>0.8214285714285714</v>
      </c>
      <c r="C3066" s="76" t="s">
        <v>84</v>
      </c>
      <c r="E3066">
        <f t="shared" ca="1" si="94"/>
        <v>1.4428014308718318E-2</v>
      </c>
      <c r="F3066">
        <v>0.62962962962962965</v>
      </c>
      <c r="G3066">
        <f>AVERAGE(F$2:F3066)</f>
        <v>54496.277868627054</v>
      </c>
      <c r="T3066">
        <f t="shared" ca="1" si="95"/>
        <v>2.0289568484427627</v>
      </c>
      <c r="U3066">
        <f ca="1">AVERAGE(T$2:T3066)</f>
        <v>27.775962143471581</v>
      </c>
    </row>
    <row r="3067" spans="1:21" x14ac:dyDescent="0.25">
      <c r="A3067" s="75" t="s">
        <v>8</v>
      </c>
      <c r="B3067">
        <v>2.5</v>
      </c>
      <c r="C3067" s="76" t="s">
        <v>85</v>
      </c>
      <c r="E3067">
        <f t="shared" ca="1" si="94"/>
        <v>0.59172141513154441</v>
      </c>
      <c r="F3067">
        <v>21.727272727272727</v>
      </c>
      <c r="G3067">
        <f>AVERAGE(F$2:F3067)</f>
        <v>54478.510565758195</v>
      </c>
      <c r="T3067">
        <f t="shared" ca="1" si="95"/>
        <v>2.5148602637747111</v>
      </c>
      <c r="U3067">
        <f ca="1">AVERAGE(T$2:T3067)</f>
        <v>27.767723036531041</v>
      </c>
    </row>
    <row r="3068" spans="1:21" x14ac:dyDescent="0.25">
      <c r="A3068" s="75" t="s">
        <v>8</v>
      </c>
      <c r="B3068">
        <v>1.0833333333333333</v>
      </c>
      <c r="C3068" s="76" t="s">
        <v>86</v>
      </c>
      <c r="E3068">
        <f t="shared" ca="1" si="94"/>
        <v>0.23016961188029583</v>
      </c>
      <c r="F3068">
        <v>0.22807017543859648</v>
      </c>
      <c r="G3068">
        <f>AVERAGE(F$2:F3068)</f>
        <v>54460.747839153832</v>
      </c>
      <c r="T3068">
        <f t="shared" ca="1" si="95"/>
        <v>3.6387455357796523</v>
      </c>
      <c r="U3068">
        <f ca="1">AVERAGE(T$2:T3068)</f>
        <v>27.759855746834024</v>
      </c>
    </row>
    <row r="3069" spans="1:21" x14ac:dyDescent="0.25">
      <c r="A3069" s="75" t="s">
        <v>8</v>
      </c>
      <c r="B3069">
        <v>4</v>
      </c>
      <c r="C3069" s="76" t="s">
        <v>87</v>
      </c>
      <c r="E3069">
        <f t="shared" ca="1" si="94"/>
        <v>0.77514849853193868</v>
      </c>
      <c r="F3069">
        <v>0.79694519317160828</v>
      </c>
      <c r="G3069">
        <f>AVERAGE(F$2:F3069)</f>
        <v>54442.996877323989</v>
      </c>
      <c r="T3069">
        <f t="shared" ca="1" si="95"/>
        <v>4.1713805645645481</v>
      </c>
      <c r="U3069">
        <f ca="1">AVERAGE(T$2:T3069)</f>
        <v>27.75216719560121</v>
      </c>
    </row>
    <row r="3070" spans="1:21" x14ac:dyDescent="0.25">
      <c r="A3070" s="75" t="s">
        <v>8</v>
      </c>
      <c r="B3070">
        <v>0.99998611111111113</v>
      </c>
      <c r="C3070" s="76" t="s">
        <v>88</v>
      </c>
      <c r="E3070">
        <f t="shared" ca="1" si="94"/>
        <v>9.009862386463352E-2</v>
      </c>
      <c r="F3070">
        <v>0.86849026827985276</v>
      </c>
      <c r="G3070">
        <f>AVERAGE(F$2:F3070)</f>
        <v>54425.257506718888</v>
      </c>
      <c r="T3070">
        <f t="shared" ca="1" si="95"/>
        <v>5.9106748217768441</v>
      </c>
      <c r="U3070">
        <f ca="1">AVERAGE(T$2:T3070)</f>
        <v>27.745050384791885</v>
      </c>
    </row>
    <row r="3071" spans="1:21" x14ac:dyDescent="0.25">
      <c r="A3071" s="75" t="s">
        <v>8</v>
      </c>
      <c r="B3071">
        <v>0.18616144975288304</v>
      </c>
      <c r="C3071" s="76" t="s">
        <v>89</v>
      </c>
      <c r="E3071">
        <f t="shared" ca="1" si="94"/>
        <v>0.8795660642649139</v>
      </c>
      <c r="F3071">
        <v>0.14163090128755365</v>
      </c>
      <c r="G3071">
        <f>AVERAGE(F$2:F3071)</f>
        <v>54407.529455945005</v>
      </c>
      <c r="T3071">
        <f t="shared" ca="1" si="95"/>
        <v>4.520186716667264</v>
      </c>
      <c r="U3071">
        <f ca="1">AVERAGE(T$2:T3071)</f>
        <v>27.737485282619854</v>
      </c>
    </row>
    <row r="3072" spans="1:21" x14ac:dyDescent="0.25">
      <c r="A3072" s="75" t="s">
        <v>8</v>
      </c>
      <c r="B3072">
        <v>0.5</v>
      </c>
      <c r="C3072" s="76" t="s">
        <v>90</v>
      </c>
      <c r="E3072">
        <f t="shared" ca="1" si="94"/>
        <v>0.82938565154542221</v>
      </c>
      <c r="F3072">
        <v>0.45945945945945948</v>
      </c>
      <c r="G3072">
        <f>AVERAGE(F$2:F3072)</f>
        <v>54389.813054122635</v>
      </c>
      <c r="T3072">
        <f t="shared" ca="1" si="95"/>
        <v>7.7636361983069229</v>
      </c>
      <c r="U3072">
        <f ca="1">AVERAGE(T$2:T3072)</f>
        <v>27.730981261426653</v>
      </c>
    </row>
    <row r="3073" spans="1:21" x14ac:dyDescent="0.25">
      <c r="A3073" s="75" t="s">
        <v>8</v>
      </c>
      <c r="B3073">
        <v>0.8833333333333333</v>
      </c>
      <c r="C3073" s="76" t="s">
        <v>91</v>
      </c>
      <c r="E3073">
        <f t="shared" ca="1" si="94"/>
        <v>0.80558054783341826</v>
      </c>
      <c r="F3073">
        <v>0.73913043478260865</v>
      </c>
      <c r="G3073">
        <f>AVERAGE(F$2:F3073)</f>
        <v>54372.108277454769</v>
      </c>
      <c r="T3073">
        <f t="shared" ca="1" si="95"/>
        <v>2.5588709652928601</v>
      </c>
      <c r="U3073">
        <f ca="1">AVERAGE(T$2:T3073)</f>
        <v>27.722787215106298</v>
      </c>
    </row>
    <row r="3074" spans="1:21" x14ac:dyDescent="0.25">
      <c r="A3074" s="75" t="s">
        <v>8</v>
      </c>
      <c r="B3074">
        <v>0.13043478260869565</v>
      </c>
      <c r="C3074" s="76" t="s">
        <v>92</v>
      </c>
      <c r="E3074">
        <f t="shared" ref="E3074:E3137" ca="1" si="96">RAND()</f>
        <v>0.56306879613368288</v>
      </c>
      <c r="F3074">
        <v>1.9538461538461538</v>
      </c>
      <c r="G3074">
        <f>AVERAGE(F$2:F3074)</f>
        <v>54354.415418869903</v>
      </c>
      <c r="T3074">
        <f t="shared" ca="1" si="95"/>
        <v>8.9419293285233774</v>
      </c>
      <c r="U3074">
        <f ca="1">AVERAGE(T$2:T3074)</f>
        <v>27.716675644040048</v>
      </c>
    </row>
    <row r="3075" spans="1:21" x14ac:dyDescent="0.25">
      <c r="A3075" s="75" t="s">
        <v>8</v>
      </c>
      <c r="B3075">
        <v>3.2608695652173912E-2</v>
      </c>
      <c r="C3075" s="76" t="s">
        <v>93</v>
      </c>
      <c r="E3075">
        <f t="shared" ca="1" si="96"/>
        <v>0.42436817960881268</v>
      </c>
      <c r="F3075">
        <v>3</v>
      </c>
      <c r="G3075">
        <f>AVERAGE(F$2:F3075)</f>
        <v>54336.734411902151</v>
      </c>
      <c r="T3075">
        <f t="shared" ref="T3075:T3138" ca="1" si="97">2*RAND()^-1</f>
        <v>6.9496668408772537</v>
      </c>
      <c r="U3075">
        <f ca="1">AVERAGE(T$2:T3075)</f>
        <v>27.709919948268038</v>
      </c>
    </row>
    <row r="3076" spans="1:21" x14ac:dyDescent="0.25">
      <c r="A3076" s="75" t="s">
        <v>8</v>
      </c>
      <c r="B3076">
        <v>0.2658227848101265</v>
      </c>
      <c r="C3076" s="76" t="s">
        <v>94</v>
      </c>
      <c r="E3076">
        <f t="shared" ca="1" si="96"/>
        <v>0.86222469582200989</v>
      </c>
      <c r="F3076">
        <v>0.45454545454545453</v>
      </c>
      <c r="G3076">
        <f>AVERAGE(F$2:F3076)</f>
        <v>54319.064076986237</v>
      </c>
      <c r="T3076">
        <f t="shared" ca="1" si="97"/>
        <v>20.391825505180172</v>
      </c>
      <c r="U3076">
        <f ca="1">AVERAGE(T$2:T3076)</f>
        <v>27.707540080156466</v>
      </c>
    </row>
    <row r="3077" spans="1:21" x14ac:dyDescent="0.25">
      <c r="A3077" s="75" t="s">
        <v>8</v>
      </c>
      <c r="B3077">
        <v>1.0869565217391304E-2</v>
      </c>
      <c r="C3077" s="76" t="s">
        <v>95</v>
      </c>
      <c r="E3077">
        <f t="shared" ca="1" si="96"/>
        <v>0.70883466364501058</v>
      </c>
      <c r="F3077">
        <v>4</v>
      </c>
      <c r="G3077">
        <f>AVERAGE(F$2:F3077)</f>
        <v>54301.406383853275</v>
      </c>
      <c r="T3077">
        <f t="shared" ca="1" si="97"/>
        <v>18.370397524594587</v>
      </c>
      <c r="U3077">
        <f ca="1">AVERAGE(T$2:T3077)</f>
        <v>27.704504598181313</v>
      </c>
    </row>
    <row r="3078" spans="1:21" x14ac:dyDescent="0.25">
      <c r="B3078">
        <v>0</v>
      </c>
      <c r="C3078" s="76" t="s">
        <v>81</v>
      </c>
      <c r="E3078">
        <f t="shared" ca="1" si="96"/>
        <v>0.45280967414454598</v>
      </c>
      <c r="F3078">
        <v>0.34622148708460548</v>
      </c>
      <c r="G3078">
        <f>AVERAGE(F$2:F3078)</f>
        <v>54283.758980485589</v>
      </c>
      <c r="T3078">
        <f t="shared" ca="1" si="97"/>
        <v>2.665656570524312</v>
      </c>
      <c r="U3078">
        <f ca="1">AVERAGE(T$2:T3078)</f>
        <v>27.696367176007879</v>
      </c>
    </row>
    <row r="3079" spans="1:21" x14ac:dyDescent="0.25">
      <c r="A3079" s="75" t="s">
        <v>9</v>
      </c>
      <c r="B3079">
        <v>3.8974906567004808E-2</v>
      </c>
      <c r="C3079" s="76" t="s">
        <v>82</v>
      </c>
      <c r="E3079">
        <f t="shared" ca="1" si="96"/>
        <v>0.28655210346861593</v>
      </c>
      <c r="F3079">
        <v>2.0720628763907303E-2</v>
      </c>
      <c r="G3079">
        <f>AVERAGE(F$2:F3079)</f>
        <v>54266.122938165943</v>
      </c>
      <c r="T3079">
        <f t="shared" ca="1" si="97"/>
        <v>2.7351546505828388</v>
      </c>
      <c r="U3079">
        <f ca="1">AVERAGE(T$2:T3079)</f>
        <v>27.688257620281618</v>
      </c>
    </row>
    <row r="3080" spans="1:21" x14ac:dyDescent="0.25">
      <c r="A3080" s="75" t="s">
        <v>9</v>
      </c>
      <c r="B3080">
        <v>8.7947882736156349E-2</v>
      </c>
      <c r="C3080" s="76" t="s">
        <v>83</v>
      </c>
      <c r="E3080">
        <f t="shared" ca="1" si="96"/>
        <v>0.34736072351267988</v>
      </c>
      <c r="F3080">
        <v>4</v>
      </c>
      <c r="G3080">
        <f>AVERAGE(F$2:F3080)</f>
        <v>54248.499643934651</v>
      </c>
      <c r="T3080">
        <f t="shared" ca="1" si="97"/>
        <v>13.409225826111241</v>
      </c>
      <c r="U3080">
        <f ca="1">AVERAGE(T$2:T3080)</f>
        <v>27.683620065298125</v>
      </c>
    </row>
    <row r="3081" spans="1:21" x14ac:dyDescent="0.25">
      <c r="A3081" s="75" t="s">
        <v>9</v>
      </c>
      <c r="B3081">
        <v>7.1428571428571425E-2</v>
      </c>
      <c r="C3081" s="76" t="s">
        <v>84</v>
      </c>
      <c r="E3081">
        <f t="shared" ca="1" si="96"/>
        <v>0.1676043832991494</v>
      </c>
      <c r="F3081">
        <v>0.76744186046511631</v>
      </c>
      <c r="G3081">
        <f>AVERAGE(F$2:F3081)</f>
        <v>54230.886743869043</v>
      </c>
      <c r="T3081">
        <f t="shared" ca="1" si="97"/>
        <v>2.7933036530883508</v>
      </c>
      <c r="U3081">
        <f ca="1">AVERAGE(T$2:T3081)</f>
        <v>27.675538793735722</v>
      </c>
    </row>
    <row r="3082" spans="1:21" x14ac:dyDescent="0.25">
      <c r="A3082" s="75" t="s">
        <v>9</v>
      </c>
      <c r="B3082">
        <v>0.5</v>
      </c>
      <c r="C3082" s="76" t="s">
        <v>85</v>
      </c>
      <c r="E3082">
        <f t="shared" ca="1" si="96"/>
        <v>0.21689751134325219</v>
      </c>
      <c r="F3082">
        <v>0.8</v>
      </c>
      <c r="G3082">
        <f>AVERAGE(F$2:F3082)</f>
        <v>54213.285287606835</v>
      </c>
      <c r="T3082">
        <f t="shared" ca="1" si="97"/>
        <v>4.0042029787709508</v>
      </c>
      <c r="U3082">
        <f ca="1">AVERAGE(T$2:T3082)</f>
        <v>27.667855789576368</v>
      </c>
    </row>
    <row r="3083" spans="1:21" x14ac:dyDescent="0.25">
      <c r="A3083" s="75" t="s">
        <v>9</v>
      </c>
      <c r="B3083">
        <v>0.16666666666666666</v>
      </c>
      <c r="C3083" s="76" t="s">
        <v>86</v>
      </c>
      <c r="E3083">
        <f t="shared" ca="1" si="96"/>
        <v>0.73480256843683134</v>
      </c>
      <c r="F3083">
        <v>0.96296296296296291</v>
      </c>
      <c r="G3083">
        <f>AVERAGE(F$2:F3083)</f>
        <v>54195.695306320449</v>
      </c>
      <c r="T3083">
        <f t="shared" ca="1" si="97"/>
        <v>3.1697838146294233</v>
      </c>
      <c r="U3083">
        <f ca="1">AVERAGE(T$2:T3083)</f>
        <v>27.659907031635115</v>
      </c>
    </row>
    <row r="3084" spans="1:21" x14ac:dyDescent="0.25">
      <c r="A3084" s="75" t="s">
        <v>9</v>
      </c>
      <c r="B3084">
        <v>1.5</v>
      </c>
      <c r="C3084" s="76" t="s">
        <v>87</v>
      </c>
      <c r="E3084">
        <f t="shared" ca="1" si="96"/>
        <v>0.1212788367779648</v>
      </c>
      <c r="F3084">
        <v>1.4656144306651603E-2</v>
      </c>
      <c r="G3084">
        <f>AVERAGE(F$2:F3084)</f>
        <v>54178.116428393048</v>
      </c>
      <c r="T3084">
        <f t="shared" ca="1" si="97"/>
        <v>2.5965119228487215</v>
      </c>
      <c r="U3084">
        <f ca="1">AVERAGE(T$2:T3084)</f>
        <v>27.65177748408118</v>
      </c>
    </row>
    <row r="3085" spans="1:21" x14ac:dyDescent="0.25">
      <c r="A3085" s="75" t="s">
        <v>9</v>
      </c>
      <c r="B3085">
        <v>0.99999333333333329</v>
      </c>
      <c r="C3085" s="76" t="s">
        <v>88</v>
      </c>
      <c r="E3085">
        <f t="shared" ca="1" si="96"/>
        <v>0.64761113536698811</v>
      </c>
      <c r="F3085">
        <v>0.7435271554354459</v>
      </c>
      <c r="G3085">
        <f>AVERAGE(F$2:F3085)</f>
        <v>54160.549186855678</v>
      </c>
      <c r="T3085">
        <f t="shared" ca="1" si="97"/>
        <v>5.3966608838224017</v>
      </c>
      <c r="U3085">
        <f ca="1">AVERAGE(T$2:T3085)</f>
        <v>27.644561168711448</v>
      </c>
    </row>
    <row r="3086" spans="1:21" x14ac:dyDescent="0.25">
      <c r="A3086" s="75" t="s">
        <v>9</v>
      </c>
      <c r="B3086">
        <v>0.20922570016474465</v>
      </c>
      <c r="C3086" s="76" t="s">
        <v>89</v>
      </c>
      <c r="E3086">
        <f t="shared" ca="1" si="96"/>
        <v>0.98542543362298118</v>
      </c>
      <c r="F3086">
        <v>1.4420024420024422</v>
      </c>
      <c r="G3086">
        <f>AVERAGE(F$2:F3086)</f>
        <v>54142.993560539828</v>
      </c>
      <c r="T3086">
        <f t="shared" ca="1" si="97"/>
        <v>19.402958188743959</v>
      </c>
      <c r="U3086">
        <f ca="1">AVERAGE(T$2:T3086)</f>
        <v>27.641889660452136</v>
      </c>
    </row>
    <row r="3087" spans="1:21" x14ac:dyDescent="0.25">
      <c r="A3087" s="75" t="s">
        <v>9</v>
      </c>
      <c r="B3087">
        <v>0.25</v>
      </c>
      <c r="C3087" s="76" t="s">
        <v>90</v>
      </c>
      <c r="E3087">
        <f t="shared" ca="1" si="96"/>
        <v>0.75271042514173503</v>
      </c>
      <c r="F3087">
        <v>1.5</v>
      </c>
      <c r="G3087">
        <f>AVERAGE(F$2:F3087)</f>
        <v>54125.449330610943</v>
      </c>
      <c r="T3087">
        <f t="shared" ca="1" si="97"/>
        <v>4.8393897758201234</v>
      </c>
      <c r="U3087">
        <f ca="1">AVERAGE(T$2:T3087)</f>
        <v>27.634500645583493</v>
      </c>
    </row>
    <row r="3088" spans="1:21" x14ac:dyDescent="0.25">
      <c r="A3088" s="75" t="s">
        <v>9</v>
      </c>
      <c r="B3088">
        <v>0.16666666666666666</v>
      </c>
      <c r="C3088" s="76" t="s">
        <v>91</v>
      </c>
      <c r="E3088">
        <f t="shared" ca="1" si="96"/>
        <v>0.86245734231251447</v>
      </c>
      <c r="F3088">
        <v>11.6</v>
      </c>
      <c r="G3088">
        <f>AVERAGE(F$2:F3088)</f>
        <v>54107.919738991048</v>
      </c>
      <c r="T3088">
        <f t="shared" ca="1" si="97"/>
        <v>6.4833437844646822</v>
      </c>
      <c r="U3088">
        <f ca="1">AVERAGE(T$2:T3088)</f>
        <v>27.627648958877593</v>
      </c>
    </row>
    <row r="3089" spans="1:21" x14ac:dyDescent="0.25">
      <c r="A3089" s="75" t="s">
        <v>9</v>
      </c>
      <c r="B3089">
        <v>4.3478260869565216E-2</v>
      </c>
      <c r="C3089" s="76" t="s">
        <v>92</v>
      </c>
      <c r="E3089">
        <f t="shared" ca="1" si="96"/>
        <v>0.42476637395100125</v>
      </c>
      <c r="F3089">
        <v>7.0721357850070717E-3</v>
      </c>
      <c r="G3089">
        <f>AVERAGE(F$2:F3089)</f>
        <v>54090.397746547111</v>
      </c>
      <c r="T3089">
        <f t="shared" ca="1" si="97"/>
        <v>2.6685001009149492</v>
      </c>
      <c r="U3089">
        <f ca="1">AVERAGE(T$2:T3089)</f>
        <v>27.61956633295209</v>
      </c>
    </row>
    <row r="3090" spans="1:21" x14ac:dyDescent="0.25">
      <c r="A3090" s="75" t="s">
        <v>9</v>
      </c>
      <c r="B3090">
        <v>0.30434782608695654</v>
      </c>
      <c r="C3090" s="76" t="s">
        <v>93</v>
      </c>
      <c r="E3090">
        <f t="shared" ca="1" si="96"/>
        <v>1.7426204381070121E-2</v>
      </c>
      <c r="F3090">
        <v>1.4999999999999998</v>
      </c>
      <c r="G3090">
        <f>AVERAGE(F$2:F3090)</f>
        <v>54072.887582174648</v>
      </c>
      <c r="T3090">
        <f t="shared" ca="1" si="97"/>
        <v>15.31939457867848</v>
      </c>
      <c r="U3090">
        <f ca="1">AVERAGE(T$2:T3090)</f>
        <v>27.615584406194472</v>
      </c>
    </row>
    <row r="3091" spans="1:21" x14ac:dyDescent="0.25">
      <c r="A3091" s="75" t="s">
        <v>9</v>
      </c>
      <c r="B3091">
        <v>0.58227848101265811</v>
      </c>
      <c r="C3091" s="76" t="s">
        <v>94</v>
      </c>
      <c r="E3091">
        <f t="shared" ca="1" si="96"/>
        <v>2.5891641625287565E-2</v>
      </c>
      <c r="F3091">
        <v>0.5</v>
      </c>
      <c r="G3091">
        <f>AVERAGE(F$2:F3091)</f>
        <v>54055.388427617305</v>
      </c>
      <c r="T3091">
        <f t="shared" ca="1" si="97"/>
        <v>7.485547631741019</v>
      </c>
      <c r="U3091">
        <f ca="1">AVERAGE(T$2:T3091)</f>
        <v>27.609069831186559</v>
      </c>
    </row>
    <row r="3092" spans="1:21" x14ac:dyDescent="0.25">
      <c r="A3092" s="75" t="s">
        <v>9</v>
      </c>
      <c r="B3092">
        <v>2.1195652173913043E-2</v>
      </c>
      <c r="C3092" s="76" t="s">
        <v>95</v>
      </c>
      <c r="E3092">
        <f t="shared" ca="1" si="96"/>
        <v>0.40938692243875363</v>
      </c>
      <c r="F3092">
        <v>0.84647850171458716</v>
      </c>
      <c r="G3092">
        <f>AVERAGE(F$2:F3092)</f>
        <v>54037.900707801993</v>
      </c>
      <c r="T3092">
        <f t="shared" ca="1" si="97"/>
        <v>2.9622222961265683</v>
      </c>
      <c r="U3092">
        <f ca="1">AVERAGE(T$2:T3092)</f>
        <v>27.601096085623617</v>
      </c>
    </row>
    <row r="3093" spans="1:21" x14ac:dyDescent="0.25">
      <c r="B3093">
        <v>4.5477513895907026E-3</v>
      </c>
      <c r="C3093" s="76" t="s">
        <v>81</v>
      </c>
      <c r="E3093">
        <f t="shared" ca="1" si="96"/>
        <v>0.99816080276741614</v>
      </c>
      <c r="F3093">
        <v>2.8296849973304859E-2</v>
      </c>
      <c r="G3093">
        <f>AVERAGE(F$2:F3093)</f>
        <v>54020.424034965341</v>
      </c>
      <c r="T3093">
        <f t="shared" ca="1" si="97"/>
        <v>3.1029561394637009</v>
      </c>
      <c r="U3093">
        <f ca="1">AVERAGE(T$2:T3093)</f>
        <v>27.593173013196012</v>
      </c>
    </row>
    <row r="3094" spans="1:21" x14ac:dyDescent="0.25">
      <c r="A3094" s="75" t="s">
        <v>10</v>
      </c>
      <c r="B3094">
        <v>6.7805659369994664E-2</v>
      </c>
      <c r="C3094" s="76" t="s">
        <v>82</v>
      </c>
      <c r="E3094">
        <f t="shared" ca="1" si="96"/>
        <v>0.67869628999877951</v>
      </c>
      <c r="F3094">
        <v>2.5974025974025997E-2</v>
      </c>
      <c r="G3094">
        <f>AVERAGE(F$2:F3094)</f>
        <v>54002.958662168399</v>
      </c>
      <c r="T3094">
        <f t="shared" ca="1" si="97"/>
        <v>5.8620652469262806</v>
      </c>
      <c r="U3094">
        <f ca="1">AVERAGE(T$2:T3094)</f>
        <v>27.586147113497898</v>
      </c>
    </row>
    <row r="3095" spans="1:21" x14ac:dyDescent="0.25">
      <c r="A3095" s="75" t="s">
        <v>10</v>
      </c>
      <c r="B3095">
        <v>2.2801302931596091E-2</v>
      </c>
      <c r="C3095" s="76" t="s">
        <v>83</v>
      </c>
      <c r="E3095">
        <f t="shared" ca="1" si="96"/>
        <v>0.87403250071240302</v>
      </c>
      <c r="F3095">
        <v>0.55882352941176472</v>
      </c>
      <c r="G3095">
        <f>AVERAGE(F$2:F3095)</f>
        <v>53985.504751425462</v>
      </c>
      <c r="T3095">
        <f t="shared" ca="1" si="97"/>
        <v>4.2827597556013446</v>
      </c>
      <c r="U3095">
        <f ca="1">AVERAGE(T$2:T3095)</f>
        <v>27.578615314093277</v>
      </c>
    </row>
    <row r="3096" spans="1:21" x14ac:dyDescent="0.25">
      <c r="A3096" s="75" t="s">
        <v>10</v>
      </c>
      <c r="B3096">
        <v>7.1428571428571425E-2</v>
      </c>
      <c r="C3096" s="76" t="s">
        <v>84</v>
      </c>
      <c r="E3096">
        <f t="shared" ca="1" si="96"/>
        <v>0.54882984400770696</v>
      </c>
      <c r="F3096">
        <v>0.66666666666666663</v>
      </c>
      <c r="G3096">
        <f>AVERAGE(F$2:F3096)</f>
        <v>53968.06215430599</v>
      </c>
      <c r="T3096">
        <f t="shared" ca="1" si="97"/>
        <v>3.3587269211082416</v>
      </c>
      <c r="U3096">
        <f ca="1">AVERAGE(T$2:T3096)</f>
        <v>27.570789825113316</v>
      </c>
    </row>
    <row r="3097" spans="1:21" x14ac:dyDescent="0.25">
      <c r="A3097" s="75" t="s">
        <v>10</v>
      </c>
      <c r="B3097">
        <v>0.95</v>
      </c>
      <c r="C3097" s="76" t="s">
        <v>85</v>
      </c>
      <c r="E3097">
        <f t="shared" ca="1" si="96"/>
        <v>0.92526988674769495</v>
      </c>
      <c r="F3097">
        <v>0.94475138121546964</v>
      </c>
      <c r="G3097">
        <f>AVERAGE(F$2:F3097)</f>
        <v>53950.630914834765</v>
      </c>
      <c r="T3097">
        <f t="shared" ca="1" si="97"/>
        <v>12.393163268199537</v>
      </c>
      <c r="U3097">
        <f ca="1">AVERAGE(T$2:T3097)</f>
        <v>27.565887490954104</v>
      </c>
    </row>
    <row r="3098" spans="1:21" x14ac:dyDescent="0.25">
      <c r="A3098" s="75" t="s">
        <v>10</v>
      </c>
      <c r="B3098">
        <v>1.5</v>
      </c>
      <c r="C3098" s="76" t="s">
        <v>86</v>
      </c>
      <c r="E3098">
        <f t="shared" ca="1" si="96"/>
        <v>0.55565955598201022</v>
      </c>
      <c r="F3098">
        <v>0.40248962655601661</v>
      </c>
      <c r="G3098">
        <f>AVERAGE(F$2:F3098)</f>
        <v>53933.210757125627</v>
      </c>
      <c r="T3098">
        <f t="shared" ca="1" si="97"/>
        <v>16.910394905147626</v>
      </c>
      <c r="U3098">
        <f ca="1">AVERAGE(T$2:T3098)</f>
        <v>27.562446905682613</v>
      </c>
    </row>
    <row r="3099" spans="1:21" x14ac:dyDescent="0.25">
      <c r="A3099" s="75" t="s">
        <v>10</v>
      </c>
      <c r="B3099">
        <v>0.97499999999999998</v>
      </c>
      <c r="C3099" s="76" t="s">
        <v>87</v>
      </c>
      <c r="E3099">
        <f t="shared" ca="1" si="96"/>
        <v>0.33081512745552977</v>
      </c>
      <c r="F3099">
        <v>1.3809523809523809</v>
      </c>
      <c r="G3099">
        <f>AVERAGE(F$2:F3099)</f>
        <v>53915.802161320353</v>
      </c>
      <c r="T3099">
        <f t="shared" ca="1" si="97"/>
        <v>9.4110043794951874</v>
      </c>
      <c r="U3099">
        <f ca="1">AVERAGE(T$2:T3099)</f>
        <v>27.556587821587652</v>
      </c>
    </row>
    <row r="3100" spans="1:21" x14ac:dyDescent="0.25">
      <c r="A3100" s="75" t="s">
        <v>10</v>
      </c>
      <c r="B3100">
        <v>0.66666666666666663</v>
      </c>
      <c r="C3100" s="76" t="s">
        <v>88</v>
      </c>
      <c r="E3100">
        <f t="shared" ca="1" si="96"/>
        <v>0.67423616202402592</v>
      </c>
      <c r="F3100">
        <v>0.70588235294117641</v>
      </c>
      <c r="G3100">
        <f>AVERAGE(F$2:F3100)</f>
        <v>53898.404582656593</v>
      </c>
      <c r="T3100">
        <f t="shared" ca="1" si="97"/>
        <v>3.1070736584374199</v>
      </c>
      <c r="U3100">
        <f ca="1">AVERAGE(T$2:T3100)</f>
        <v>27.548698336539847</v>
      </c>
    </row>
    <row r="3101" spans="1:21" x14ac:dyDescent="0.25">
      <c r="A3101" s="75" t="s">
        <v>10</v>
      </c>
      <c r="B3101">
        <v>1.7677100494233937</v>
      </c>
      <c r="C3101" s="76" t="s">
        <v>89</v>
      </c>
      <c r="E3101">
        <f t="shared" ca="1" si="96"/>
        <v>0.63228974626416556</v>
      </c>
      <c r="F3101">
        <v>1.9999999999999996</v>
      </c>
      <c r="G3101">
        <f>AVERAGE(F$2:F3101)</f>
        <v>53881.01864569445</v>
      </c>
      <c r="T3101">
        <f t="shared" ca="1" si="97"/>
        <v>2.0411507374792861</v>
      </c>
      <c r="U3101">
        <f ca="1">AVERAGE(T$2:T3101)</f>
        <v>27.540470095378861</v>
      </c>
    </row>
    <row r="3102" spans="1:21" x14ac:dyDescent="0.25">
      <c r="A3102" s="75" t="s">
        <v>10</v>
      </c>
      <c r="B3102">
        <v>0</v>
      </c>
      <c r="C3102" s="76" t="s">
        <v>90</v>
      </c>
      <c r="E3102">
        <f t="shared" ca="1" si="96"/>
        <v>0.28170164523345187</v>
      </c>
      <c r="F3102">
        <v>6.1428571428571432</v>
      </c>
      <c r="G3102">
        <f>AVERAGE(F$2:F3102)</f>
        <v>53863.645257823257</v>
      </c>
      <c r="T3102">
        <f t="shared" ca="1" si="97"/>
        <v>3.3607138353710408</v>
      </c>
      <c r="U3102">
        <f ca="1">AVERAGE(T$2:T3102)</f>
        <v>27.532672689296948</v>
      </c>
    </row>
    <row r="3103" spans="1:21" x14ac:dyDescent="0.25">
      <c r="A3103" s="75" t="s">
        <v>10</v>
      </c>
      <c r="B3103">
        <v>0.66666666666666663</v>
      </c>
      <c r="C3103" s="76" t="s">
        <v>91</v>
      </c>
      <c r="E3103">
        <f t="shared" ca="1" si="96"/>
        <v>0.23477612929551805</v>
      </c>
      <c r="F3103">
        <v>2.9126213592233035E-2</v>
      </c>
      <c r="G3103">
        <f>AVERAGE(F$2:F3103)</f>
        <v>53846.281100462977</v>
      </c>
      <c r="T3103">
        <f t="shared" ca="1" si="97"/>
        <v>3.6768462960860511</v>
      </c>
      <c r="U3103">
        <f ca="1">AVERAGE(T$2:T3103)</f>
        <v>27.524982223019318</v>
      </c>
    </row>
    <row r="3104" spans="1:21" x14ac:dyDescent="0.25">
      <c r="A3104" s="75" t="s">
        <v>10</v>
      </c>
      <c r="B3104">
        <v>1.0869565217391304</v>
      </c>
      <c r="C3104" s="76" t="s">
        <v>92</v>
      </c>
      <c r="E3104">
        <f t="shared" ca="1" si="96"/>
        <v>0.97040338382248859</v>
      </c>
      <c r="F3104">
        <v>4.2173913043478262</v>
      </c>
      <c r="G3104">
        <f>AVERAGE(F$2:F3104)</f>
        <v>53828.929484701082</v>
      </c>
      <c r="T3104">
        <f t="shared" ca="1" si="97"/>
        <v>22.099020082103493</v>
      </c>
      <c r="U3104">
        <f ca="1">AVERAGE(T$2:T3104)</f>
        <v>27.523233604862401</v>
      </c>
    </row>
    <row r="3105" spans="1:21" x14ac:dyDescent="0.25">
      <c r="A3105" s="75" t="s">
        <v>10</v>
      </c>
      <c r="B3105">
        <v>8.6956521739130432E-2</v>
      </c>
      <c r="C3105" s="76" t="s">
        <v>93</v>
      </c>
      <c r="E3105">
        <f t="shared" ca="1" si="96"/>
        <v>0.21878232039971779</v>
      </c>
      <c r="F3105">
        <v>0.66666666666666663</v>
      </c>
      <c r="G3105">
        <f>AVERAGE(F$2:F3105)</f>
        <v>53811.587905184962</v>
      </c>
      <c r="T3105">
        <f t="shared" ca="1" si="97"/>
        <v>4.3717613192869669</v>
      </c>
      <c r="U3105">
        <f ca="1">AVERAGE(T$2:T3105)</f>
        <v>27.515775011986896</v>
      </c>
    </row>
    <row r="3106" spans="1:21" x14ac:dyDescent="0.25">
      <c r="A3106" s="75" t="s">
        <v>10</v>
      </c>
      <c r="B3106">
        <v>5.0632911392405104E-2</v>
      </c>
      <c r="C3106" s="76" t="s">
        <v>94</v>
      </c>
      <c r="E3106">
        <f t="shared" ca="1" si="96"/>
        <v>0.31991792784609197</v>
      </c>
      <c r="F3106">
        <v>0.5</v>
      </c>
      <c r="G3106">
        <f>AVERAGE(F$2:F3106)</f>
        <v>53794.257442091504</v>
      </c>
      <c r="T3106">
        <f t="shared" ca="1" si="97"/>
        <v>3.0191378838627618</v>
      </c>
      <c r="U3106">
        <f ca="1">AVERAGE(T$2:T3106)</f>
        <v>27.507885595842573</v>
      </c>
    </row>
    <row r="3107" spans="1:21" x14ac:dyDescent="0.25">
      <c r="A3107" s="75" t="s">
        <v>10</v>
      </c>
      <c r="B3107">
        <v>3.2608695652173912E-2</v>
      </c>
      <c r="C3107" s="76" t="s">
        <v>95</v>
      </c>
      <c r="E3107">
        <f t="shared" ca="1" si="96"/>
        <v>0.12784128066472789</v>
      </c>
      <c r="F3107">
        <v>0.51076320939334641</v>
      </c>
      <c r="G3107">
        <f>AVERAGE(F$2:F3107)</f>
        <v>53776.93814180854</v>
      </c>
      <c r="T3107">
        <f t="shared" ca="1" si="97"/>
        <v>6.612080324034423</v>
      </c>
      <c r="U3107">
        <f ca="1">AVERAGE(T$2:T3107)</f>
        <v>27.501158034583135</v>
      </c>
    </row>
    <row r="3108" spans="1:21" x14ac:dyDescent="0.25">
      <c r="B3108">
        <v>5.0530570995452253E-4</v>
      </c>
      <c r="C3108" s="76" t="s">
        <v>81</v>
      </c>
      <c r="E3108">
        <f t="shared" ca="1" si="96"/>
        <v>0.16143893448536406</v>
      </c>
      <c r="F3108">
        <v>6.6666666666666666E-2</v>
      </c>
      <c r="G3108">
        <f>AVERAGE(F$2:F3108)</f>
        <v>53759.629847159311</v>
      </c>
      <c r="T3108">
        <f t="shared" ca="1" si="97"/>
        <v>2.0543548906239093</v>
      </c>
      <c r="U3108">
        <f ca="1">AVERAGE(T$2:T3108)</f>
        <v>27.492967882299919</v>
      </c>
    </row>
    <row r="3109" spans="1:21" x14ac:dyDescent="0.25">
      <c r="A3109" s="75" t="s">
        <v>11</v>
      </c>
      <c r="B3109">
        <v>0.99626268019220499</v>
      </c>
      <c r="C3109" s="76" t="s">
        <v>82</v>
      </c>
      <c r="E3109">
        <f t="shared" ca="1" si="96"/>
        <v>1.0409550298084658E-2</v>
      </c>
      <c r="F3109">
        <v>0.22222222222222221</v>
      </c>
      <c r="G3109">
        <f>AVERAGE(F$2:F3109)</f>
        <v>53742.332740458878</v>
      </c>
      <c r="T3109">
        <f t="shared" ca="1" si="97"/>
        <v>10.844539352499957</v>
      </c>
      <c r="U3109">
        <f ca="1">AVERAGE(T$2:T3109)</f>
        <v>27.487611245063821</v>
      </c>
    </row>
    <row r="3110" spans="1:21" x14ac:dyDescent="0.25">
      <c r="A3110" s="75" t="s">
        <v>11</v>
      </c>
      <c r="B3110">
        <v>0.31596091205211724</v>
      </c>
      <c r="C3110" s="76" t="s">
        <v>83</v>
      </c>
      <c r="E3110">
        <f t="shared" ca="1" si="96"/>
        <v>0.69887946404463652</v>
      </c>
      <c r="F3110">
        <v>0.66666666666666663</v>
      </c>
      <c r="G3110">
        <f>AVERAGE(F$2:F3110)</f>
        <v>53725.046903831731</v>
      </c>
      <c r="T3110">
        <f t="shared" ca="1" si="97"/>
        <v>23.438592514810722</v>
      </c>
      <c r="U3110">
        <f ca="1">AVERAGE(T$2:T3110)</f>
        <v>27.486308891017419</v>
      </c>
    </row>
    <row r="3111" spans="1:21" x14ac:dyDescent="0.25">
      <c r="A3111" s="75" t="s">
        <v>11</v>
      </c>
      <c r="B3111">
        <v>7.1428571428571425E-2</v>
      </c>
      <c r="C3111" s="76" t="s">
        <v>84</v>
      </c>
      <c r="E3111">
        <f t="shared" ca="1" si="96"/>
        <v>0.5168651951073262</v>
      </c>
      <c r="F3111">
        <v>0.96923076923076923</v>
      </c>
      <c r="G3111">
        <f>AVERAGE(F$2:F3111)</f>
        <v>53707.772280785728</v>
      </c>
      <c r="T3111">
        <f t="shared" ca="1" si="97"/>
        <v>11.440680395369428</v>
      </c>
      <c r="U3111">
        <f ca="1">AVERAGE(T$2:T3111)</f>
        <v>27.481149524941653</v>
      </c>
    </row>
    <row r="3112" spans="1:21" x14ac:dyDescent="0.25">
      <c r="A3112" s="75" t="s">
        <v>11</v>
      </c>
      <c r="B3112">
        <v>1.5</v>
      </c>
      <c r="C3112" s="76" t="s">
        <v>85</v>
      </c>
      <c r="E3112">
        <f t="shared" ca="1" si="96"/>
        <v>0.25852134222886425</v>
      </c>
      <c r="F3112">
        <v>0.3043478260869566</v>
      </c>
      <c r="G3112">
        <f>AVERAGE(F$2:F3112)</f>
        <v>53690.508549531158</v>
      </c>
      <c r="T3112">
        <f t="shared" ca="1" si="97"/>
        <v>2.5792775760783453</v>
      </c>
      <c r="U3112">
        <f ca="1">AVERAGE(T$2:T3112)</f>
        <v>27.473145065941697</v>
      </c>
    </row>
    <row r="3113" spans="1:21" x14ac:dyDescent="0.25">
      <c r="A3113" s="75" t="s">
        <v>11</v>
      </c>
      <c r="B3113">
        <v>0.66666666666666663</v>
      </c>
      <c r="C3113" s="76" t="s">
        <v>86</v>
      </c>
      <c r="E3113">
        <f t="shared" ca="1" si="96"/>
        <v>9.2442558204275382E-2</v>
      </c>
      <c r="F3113">
        <v>0.97222222222222221</v>
      </c>
      <c r="G3113">
        <f>AVERAGE(F$2:F3113)</f>
        <v>53673.256127832145</v>
      </c>
      <c r="T3113">
        <f t="shared" ca="1" si="97"/>
        <v>28.594632162112092</v>
      </c>
      <c r="U3113">
        <f ca="1">AVERAGE(T$2:T3113)</f>
        <v>27.473505440972598</v>
      </c>
    </row>
    <row r="3114" spans="1:21" x14ac:dyDescent="0.25">
      <c r="A3114" s="75" t="s">
        <v>11</v>
      </c>
      <c r="B3114">
        <v>1</v>
      </c>
      <c r="C3114" s="76" t="s">
        <v>87</v>
      </c>
      <c r="E3114">
        <f t="shared" ca="1" si="96"/>
        <v>0.87078372745482369</v>
      </c>
      <c r="F3114">
        <v>17.46153846153846</v>
      </c>
      <c r="G3114">
        <f>AVERAGE(F$2:F3114)</f>
        <v>53656.020087167395</v>
      </c>
      <c r="T3114">
        <f t="shared" ca="1" si="97"/>
        <v>13.440705794672466</v>
      </c>
      <c r="U3114">
        <f ca="1">AVERAGE(T$2:T3114)</f>
        <v>27.468997635111275</v>
      </c>
    </row>
    <row r="3115" spans="1:21" x14ac:dyDescent="0.25">
      <c r="A3115" s="75" t="s">
        <v>11</v>
      </c>
      <c r="B3115">
        <v>0.44444444444444442</v>
      </c>
      <c r="C3115" s="76" t="s">
        <v>88</v>
      </c>
      <c r="E3115">
        <f t="shared" ca="1" si="96"/>
        <v>0.10533866874772968</v>
      </c>
      <c r="F3115">
        <v>1.8571428571428574</v>
      </c>
      <c r="G3115">
        <f>AVERAGE(F$2:F3115)</f>
        <v>53638.790105489716</v>
      </c>
      <c r="T3115">
        <f t="shared" ca="1" si="97"/>
        <v>8.1787217174588367</v>
      </c>
      <c r="U3115">
        <f ca="1">AVERAGE(T$2:T3115)</f>
        <v>27.462802941496101</v>
      </c>
    </row>
    <row r="3116" spans="1:21" x14ac:dyDescent="0.25">
      <c r="A3116" s="75" t="s">
        <v>11</v>
      </c>
      <c r="B3116">
        <v>0.36738056013179571</v>
      </c>
      <c r="C3116" s="76" t="s">
        <v>89</v>
      </c>
      <c r="E3116">
        <f t="shared" ca="1" si="96"/>
        <v>1.5611869379117849E-2</v>
      </c>
      <c r="F3116">
        <v>0.78678038379530912</v>
      </c>
      <c r="G3116">
        <f>AVERAGE(F$2:F3116)</f>
        <v>53621.570842785026</v>
      </c>
      <c r="T3116">
        <f t="shared" ca="1" si="97"/>
        <v>3.3898346979580749</v>
      </c>
      <c r="U3116">
        <f ca="1">AVERAGE(T$2:T3116)</f>
        <v>27.455074861803148</v>
      </c>
    </row>
    <row r="3117" spans="1:21" x14ac:dyDescent="0.25">
      <c r="A3117" s="75" t="s">
        <v>11</v>
      </c>
      <c r="B3117">
        <v>0.99</v>
      </c>
      <c r="C3117" s="76" t="s">
        <v>90</v>
      </c>
      <c r="E3117">
        <f t="shared" ca="1" si="96"/>
        <v>0.55102660625354205</v>
      </c>
      <c r="F3117">
        <v>0.66666666666666663</v>
      </c>
      <c r="G3117">
        <f>AVERAGE(F$2:F3117)</f>
        <v>53604.362593691272</v>
      </c>
      <c r="T3117">
        <f t="shared" ca="1" si="97"/>
        <v>21.004775105247354</v>
      </c>
      <c r="U3117">
        <f ca="1">AVERAGE(T$2:T3117)</f>
        <v>27.453004804114908</v>
      </c>
    </row>
    <row r="3118" spans="1:21" x14ac:dyDescent="0.25">
      <c r="A3118" s="75" t="s">
        <v>11</v>
      </c>
      <c r="B3118">
        <v>0.93333333333333335</v>
      </c>
      <c r="C3118" s="76" t="s">
        <v>91</v>
      </c>
      <c r="E3118">
        <f t="shared" ca="1" si="96"/>
        <v>0.64085442736390985</v>
      </c>
      <c r="F3118">
        <v>0.99333333333333329</v>
      </c>
      <c r="G3118">
        <f>AVERAGE(F$2:F3118)</f>
        <v>53587.165490944935</v>
      </c>
      <c r="T3118">
        <f t="shared" ca="1" si="97"/>
        <v>8.9777207599541011</v>
      </c>
      <c r="U3118">
        <f ca="1">AVERAGE(T$2:T3118)</f>
        <v>27.447077539423166</v>
      </c>
    </row>
    <row r="3119" spans="1:21" x14ac:dyDescent="0.25">
      <c r="A3119" s="75" t="s">
        <v>11</v>
      </c>
      <c r="B3119">
        <v>0.91304347826086951</v>
      </c>
      <c r="C3119" s="76" t="s">
        <v>92</v>
      </c>
      <c r="E3119">
        <f t="shared" ca="1" si="96"/>
        <v>0.280524025890869</v>
      </c>
      <c r="F3119">
        <v>4.7619047619047616E-2</v>
      </c>
      <c r="G3119">
        <f>AVERAGE(F$2:F3119)</f>
        <v>53569.979115745475</v>
      </c>
      <c r="T3119">
        <f t="shared" ca="1" si="97"/>
        <v>21.850605185884341</v>
      </c>
      <c r="U3119">
        <f ca="1">AVERAGE(T$2:T3119)</f>
        <v>27.445282647712602</v>
      </c>
    </row>
    <row r="3120" spans="1:21" x14ac:dyDescent="0.25">
      <c r="A3120" s="75" t="s">
        <v>11</v>
      </c>
      <c r="B3120">
        <v>8.6956521739130432E-2</v>
      </c>
      <c r="C3120" s="76" t="s">
        <v>93</v>
      </c>
      <c r="E3120">
        <f t="shared" ca="1" si="96"/>
        <v>0.16431970775098526</v>
      </c>
      <c r="F3120">
        <v>0.25</v>
      </c>
      <c r="G3120">
        <f>AVERAGE(F$2:F3120)</f>
        <v>53552.803825871881</v>
      </c>
      <c r="T3120">
        <f t="shared" ca="1" si="97"/>
        <v>51.73354421566534</v>
      </c>
      <c r="U3120">
        <f ca="1">AVERAGE(T$2:T3120)</f>
        <v>27.45306984282897</v>
      </c>
    </row>
    <row r="3121" spans="1:21" x14ac:dyDescent="0.25">
      <c r="A3121" s="75" t="s">
        <v>11</v>
      </c>
      <c r="B3121">
        <v>0.36708860759493672</v>
      </c>
      <c r="C3121" s="76" t="s">
        <v>94</v>
      </c>
      <c r="E3121">
        <f t="shared" ca="1" si="96"/>
        <v>0.36254468131878226</v>
      </c>
      <c r="F3121">
        <v>0.33333333333333331</v>
      </c>
      <c r="G3121">
        <f>AVERAGE(F$2:F3121)</f>
        <v>53535.639572508888</v>
      </c>
      <c r="T3121">
        <f t="shared" ca="1" si="97"/>
        <v>6.6254736879468652</v>
      </c>
      <c r="U3121">
        <f ca="1">AVERAGE(T$2:T3121)</f>
        <v>27.446394331240867</v>
      </c>
    </row>
    <row r="3122" spans="1:21" x14ac:dyDescent="0.25">
      <c r="A3122" s="75" t="s">
        <v>11</v>
      </c>
      <c r="B3122">
        <v>7.6086956521739135E-2</v>
      </c>
      <c r="C3122" s="76" t="s">
        <v>95</v>
      </c>
      <c r="E3122">
        <f t="shared" ca="1" si="96"/>
        <v>0.3257058427104278</v>
      </c>
      <c r="F3122">
        <v>9.0909090909090912E-2</v>
      </c>
      <c r="G3122">
        <f>AVERAGE(F$2:F3122)</f>
        <v>53518.486240671846</v>
      </c>
      <c r="T3122">
        <f t="shared" ca="1" si="97"/>
        <v>3.0165819029117995</v>
      </c>
      <c r="U3122">
        <f ca="1">AVERAGE(T$2:T3122)</f>
        <v>27.438566771987958</v>
      </c>
    </row>
    <row r="3123" spans="1:21" x14ac:dyDescent="0.25">
      <c r="B3123">
        <v>2.0212228398180901E-3</v>
      </c>
      <c r="C3123" s="76" t="s">
        <v>81</v>
      </c>
      <c r="E3123">
        <f t="shared" ca="1" si="96"/>
        <v>0.23489292888031466</v>
      </c>
      <c r="F3123">
        <v>0.4</v>
      </c>
      <c r="G3123">
        <f>AVERAGE(F$2:F3123)</f>
        <v>53501.343996520445</v>
      </c>
      <c r="T3123">
        <f t="shared" ca="1" si="97"/>
        <v>7.4452656113098401</v>
      </c>
      <c r="U3123">
        <f ca="1">AVERAGE(T$2:T3123)</f>
        <v>27.432162767772496</v>
      </c>
    </row>
    <row r="3124" spans="1:21" x14ac:dyDescent="0.25">
      <c r="A3124" s="75" t="s">
        <v>12</v>
      </c>
      <c r="B3124">
        <v>0.14575547250400428</v>
      </c>
      <c r="C3124" s="76" t="s">
        <v>82</v>
      </c>
      <c r="E3124">
        <f t="shared" ca="1" si="96"/>
        <v>0.67177696940162057</v>
      </c>
      <c r="F3124">
        <v>1.0869565217391304</v>
      </c>
      <c r="G3124">
        <f>AVERAGE(F$2:F3124)</f>
        <v>53484.212950398134</v>
      </c>
      <c r="T3124">
        <f t="shared" ca="1" si="97"/>
        <v>2.9288489600348635</v>
      </c>
      <c r="U3124">
        <f ca="1">AVERAGE(T$2:T3124)</f>
        <v>27.424316685861594</v>
      </c>
    </row>
    <row r="3125" spans="1:21" x14ac:dyDescent="0.25">
      <c r="A3125" s="75" t="s">
        <v>12</v>
      </c>
      <c r="B3125">
        <v>0.80456026058631924</v>
      </c>
      <c r="C3125" s="76" t="s">
        <v>83</v>
      </c>
      <c r="E3125">
        <f t="shared" ca="1" si="96"/>
        <v>0.66705728897239636</v>
      </c>
      <c r="F3125">
        <v>0.53846153846153844</v>
      </c>
      <c r="G3125">
        <f>AVERAGE(F$2:F3125)</f>
        <v>53467.092696080319</v>
      </c>
      <c r="T3125">
        <f t="shared" ca="1" si="97"/>
        <v>15.510141667629528</v>
      </c>
      <c r="U3125">
        <f ca="1">AVERAGE(T$2:T3125)</f>
        <v>27.420502929453711</v>
      </c>
    </row>
    <row r="3126" spans="1:21" x14ac:dyDescent="0.25">
      <c r="A3126" s="75" t="s">
        <v>12</v>
      </c>
      <c r="B3126">
        <v>0.7857142857142857</v>
      </c>
      <c r="C3126" s="76" t="s">
        <v>84</v>
      </c>
      <c r="E3126">
        <f t="shared" ca="1" si="96"/>
        <v>0.21466548721929068</v>
      </c>
      <c r="F3126">
        <v>8.6956521739130432E-2</v>
      </c>
      <c r="G3126">
        <f>AVERAGE(F$2:F3126)</f>
        <v>53449.983254243663</v>
      </c>
      <c r="T3126">
        <f t="shared" ca="1" si="97"/>
        <v>15.497930427022707</v>
      </c>
      <c r="U3126">
        <f ca="1">AVERAGE(T$2:T3126)</f>
        <v>27.416687706252933</v>
      </c>
    </row>
    <row r="3127" spans="1:21" x14ac:dyDescent="0.25">
      <c r="A3127" s="75" t="s">
        <v>12</v>
      </c>
      <c r="B3127">
        <v>3</v>
      </c>
      <c r="C3127" s="76" t="s">
        <v>85</v>
      </c>
      <c r="E3127">
        <f t="shared" ca="1" si="96"/>
        <v>0.81326411957063349</v>
      </c>
      <c r="F3127">
        <v>1.9480519480519411E-2</v>
      </c>
      <c r="G3127">
        <f>AVERAGE(F$2:F3127)</f>
        <v>53432.88473736147</v>
      </c>
      <c r="T3127">
        <f t="shared" ca="1" si="97"/>
        <v>2.09699146880528</v>
      </c>
      <c r="U3127">
        <f ca="1">AVERAGE(T$2:T3127)</f>
        <v>27.408587995364432</v>
      </c>
    </row>
    <row r="3128" spans="1:21" x14ac:dyDescent="0.25">
      <c r="A3128" s="75" t="s">
        <v>12</v>
      </c>
      <c r="B3128">
        <v>0.66666666666666663</v>
      </c>
      <c r="C3128" s="76" t="s">
        <v>86</v>
      </c>
      <c r="E3128">
        <f t="shared" ca="1" si="96"/>
        <v>0.66828633862868947</v>
      </c>
      <c r="F3128">
        <v>0.875</v>
      </c>
      <c r="G3128">
        <f>AVERAGE(F$2:F3128)</f>
        <v>53415.797430122147</v>
      </c>
      <c r="T3128">
        <f t="shared" ca="1" si="97"/>
        <v>2.4868178850362352</v>
      </c>
      <c r="U3128">
        <f ca="1">AVERAGE(T$2:T3128)</f>
        <v>27.400618129643188</v>
      </c>
    </row>
    <row r="3129" spans="1:21" x14ac:dyDescent="0.25">
      <c r="A3129" s="75" t="s">
        <v>12</v>
      </c>
      <c r="B3129">
        <v>9</v>
      </c>
      <c r="C3129" s="76" t="s">
        <v>87</v>
      </c>
      <c r="E3129">
        <f t="shared" ca="1" si="96"/>
        <v>0.1736323246242405</v>
      </c>
      <c r="F3129">
        <v>0.36986301369863017</v>
      </c>
      <c r="G3129">
        <f>AVERAGE(F$2:F3129)</f>
        <v>53398.720886782277</v>
      </c>
      <c r="T3129">
        <f t="shared" ca="1" si="97"/>
        <v>2.4316368524199512</v>
      </c>
      <c r="U3129">
        <f ca="1">AVERAGE(T$2:T3129)</f>
        <v>27.392635718748934</v>
      </c>
    </row>
    <row r="3130" spans="1:21" x14ac:dyDescent="0.25">
      <c r="A3130" s="75" t="s">
        <v>12</v>
      </c>
      <c r="B3130">
        <v>0.9999986111111111</v>
      </c>
      <c r="C3130" s="76" t="s">
        <v>88</v>
      </c>
      <c r="E3130">
        <f t="shared" ca="1" si="96"/>
        <v>0.18298200191270475</v>
      </c>
      <c r="F3130">
        <v>0.33333333333333331</v>
      </c>
      <c r="G3130">
        <f>AVERAGE(F$2:F3130)</f>
        <v>53381.655246784372</v>
      </c>
      <c r="T3130">
        <f t="shared" ca="1" si="97"/>
        <v>2.1588302721681183</v>
      </c>
      <c r="U3130">
        <f ca="1">AVERAGE(T$2:T3130)</f>
        <v>27.384571223559867</v>
      </c>
    </row>
    <row r="3131" spans="1:21" x14ac:dyDescent="0.25">
      <c r="A3131" s="75" t="s">
        <v>12</v>
      </c>
      <c r="B3131">
        <v>0.18616144975288304</v>
      </c>
      <c r="C3131" s="76" t="s">
        <v>89</v>
      </c>
      <c r="E3131">
        <f t="shared" ca="1" si="96"/>
        <v>0.9433472587398285</v>
      </c>
      <c r="F3131">
        <v>0.27272727272727271</v>
      </c>
      <c r="G3131">
        <f>AVERAGE(F$2:F3131)</f>
        <v>53364.60049198581</v>
      </c>
      <c r="T3131">
        <f t="shared" ca="1" si="97"/>
        <v>9.5428580375345575</v>
      </c>
      <c r="U3131">
        <f ca="1">AVERAGE(T$2:T3131)</f>
        <v>27.378870995704908</v>
      </c>
    </row>
    <row r="3132" spans="1:21" x14ac:dyDescent="0.25">
      <c r="A3132" s="75" t="s">
        <v>12</v>
      </c>
      <c r="B3132">
        <v>0.92500000000000004</v>
      </c>
      <c r="C3132" s="76" t="s">
        <v>90</v>
      </c>
      <c r="E3132">
        <f t="shared" ca="1" si="96"/>
        <v>0.65159239313641559</v>
      </c>
      <c r="F3132">
        <v>2.2467532467532467</v>
      </c>
      <c r="G3132">
        <f>AVERAGE(F$2:F3132)</f>
        <v>53347.557261791386</v>
      </c>
      <c r="T3132">
        <f t="shared" ca="1" si="97"/>
        <v>2.2367913276360318</v>
      </c>
      <c r="U3132">
        <f ca="1">AVERAGE(T$2:T3132)</f>
        <v>27.370840947902906</v>
      </c>
    </row>
    <row r="3133" spans="1:21" x14ac:dyDescent="0.25">
      <c r="A3133" s="75" t="s">
        <v>12</v>
      </c>
      <c r="B3133">
        <v>0.75</v>
      </c>
      <c r="C3133" s="76" t="s">
        <v>91</v>
      </c>
      <c r="E3133">
        <f t="shared" ca="1" si="96"/>
        <v>0.12675821225325978</v>
      </c>
      <c r="F3133">
        <v>0.8351648351648352</v>
      </c>
      <c r="G3133">
        <f>AVERAGE(F$2:F3133)</f>
        <v>53330.524464187001</v>
      </c>
      <c r="T3133">
        <f t="shared" ca="1" si="97"/>
        <v>4.582454814533631</v>
      </c>
      <c r="U3133">
        <f ca="1">AVERAGE(T$2:T3133)</f>
        <v>27.363564962547422</v>
      </c>
    </row>
    <row r="3134" spans="1:21" x14ac:dyDescent="0.25">
      <c r="A3134" s="75" t="s">
        <v>12</v>
      </c>
      <c r="B3134">
        <v>0.99278260869565216</v>
      </c>
      <c r="C3134" s="76" t="s">
        <v>92</v>
      </c>
      <c r="E3134">
        <f t="shared" ca="1" si="96"/>
        <v>3.5230821782254673E-2</v>
      </c>
      <c r="F3134">
        <v>0.40875049270792274</v>
      </c>
      <c r="G3134">
        <f>AVERAGE(F$2:F3134)</f>
        <v>53313.50240363364</v>
      </c>
      <c r="T3134">
        <f t="shared" ca="1" si="97"/>
        <v>3.0839717032859362</v>
      </c>
      <c r="U3134">
        <f ca="1">AVERAGE(T$2:T3134)</f>
        <v>27.355815331759274</v>
      </c>
    </row>
    <row r="3135" spans="1:21" x14ac:dyDescent="0.25">
      <c r="A3135" s="75" t="s">
        <v>12</v>
      </c>
      <c r="B3135">
        <v>8.6956521739130432E-2</v>
      </c>
      <c r="C3135" s="76" t="s">
        <v>93</v>
      </c>
      <c r="E3135">
        <f t="shared" ca="1" si="96"/>
        <v>0.32040427056984166</v>
      </c>
      <c r="F3135">
        <v>4.3478260869565216E-2</v>
      </c>
      <c r="G3135">
        <f>AVERAGE(F$2:F3135)</f>
        <v>53296.491089362615</v>
      </c>
      <c r="T3135">
        <f t="shared" ca="1" si="97"/>
        <v>2.1752384015899366</v>
      </c>
      <c r="U3135">
        <f ca="1">AVERAGE(T$2:T3135)</f>
        <v>27.34778068691876</v>
      </c>
    </row>
    <row r="3136" spans="1:21" x14ac:dyDescent="0.25">
      <c r="A3136" s="75" t="s">
        <v>12</v>
      </c>
      <c r="B3136">
        <v>0.58227848101265811</v>
      </c>
      <c r="C3136" s="76" t="s">
        <v>94</v>
      </c>
      <c r="E3136">
        <f t="shared" ca="1" si="96"/>
        <v>0.73065716502067279</v>
      </c>
      <c r="F3136">
        <v>0.73776223776223782</v>
      </c>
      <c r="G3136">
        <f>AVERAGE(F$2:F3136)</f>
        <v>53279.490849066882</v>
      </c>
      <c r="T3136">
        <f t="shared" ca="1" si="97"/>
        <v>87.038742387310577</v>
      </c>
      <c r="U3136">
        <f ca="1">AVERAGE(T$2:T3136)</f>
        <v>27.366820866089537</v>
      </c>
    </row>
    <row r="3137" spans="1:21" x14ac:dyDescent="0.25">
      <c r="A3137" s="75" t="s">
        <v>12</v>
      </c>
      <c r="B3137">
        <v>1.0869565217391304E-2</v>
      </c>
      <c r="C3137" s="76" t="s">
        <v>95</v>
      </c>
      <c r="E3137">
        <f t="shared" ca="1" si="96"/>
        <v>0.65622108717380312</v>
      </c>
      <c r="F3137">
        <v>0.29577464788732388</v>
      </c>
      <c r="G3137">
        <f>AVERAGE(F$2:F3137)</f>
        <v>53262.501309821208</v>
      </c>
      <c r="T3137">
        <f t="shared" ca="1" si="97"/>
        <v>2.7977887465947693</v>
      </c>
      <c r="U3137">
        <f ca="1">AVERAGE(T$2:T3137)</f>
        <v>27.358986353296331</v>
      </c>
    </row>
    <row r="3138" spans="1:21" x14ac:dyDescent="0.25">
      <c r="B3138">
        <v>1.0106114199090451E-3</v>
      </c>
      <c r="C3138" s="76" t="s">
        <v>81</v>
      </c>
      <c r="E3138">
        <f t="shared" ref="E3138:E3201" ca="1" si="98">RAND()</f>
        <v>0.6727997635534424</v>
      </c>
      <c r="F3138">
        <v>0.34782608695652173</v>
      </c>
      <c r="G3138">
        <f>AVERAGE(F$2:F3138)</f>
        <v>53245.522618879637</v>
      </c>
      <c r="T3138">
        <f t="shared" ca="1" si="97"/>
        <v>5.4597957017536292</v>
      </c>
      <c r="U3138">
        <f ca="1">AVERAGE(T$2:T3138)</f>
        <v>27.352005419075248</v>
      </c>
    </row>
    <row r="3139" spans="1:21" x14ac:dyDescent="0.25">
      <c r="A3139" s="75" t="s">
        <v>13</v>
      </c>
      <c r="B3139">
        <v>6.7805659369994664E-2</v>
      </c>
      <c r="C3139" s="76" t="s">
        <v>82</v>
      </c>
      <c r="E3139">
        <f t="shared" ca="1" si="98"/>
        <v>0.17258290291695799</v>
      </c>
      <c r="F3139">
        <v>4.3327054050137662E-2</v>
      </c>
      <c r="G3139">
        <f>AVERAGE(F$2:F3139)</f>
        <v>53228.55465224744</v>
      </c>
      <c r="T3139">
        <f t="shared" ref="T3139:T3202" ca="1" si="99">2*RAND()^-1</f>
        <v>5.1234026814758193</v>
      </c>
      <c r="U3139">
        <f ca="1">AVERAGE(T$2:T3139)</f>
        <v>27.344921734327766</v>
      </c>
    </row>
    <row r="3140" spans="1:21" x14ac:dyDescent="0.25">
      <c r="A3140" s="75" t="s">
        <v>13</v>
      </c>
      <c r="B3140">
        <v>7.4918566775244305E-2</v>
      </c>
      <c r="C3140" s="76" t="s">
        <v>83</v>
      </c>
      <c r="E3140">
        <f t="shared" ca="1" si="98"/>
        <v>0.5367094517582579</v>
      </c>
      <c r="F3140">
        <v>0.16666666666666666</v>
      </c>
      <c r="G3140">
        <f>AVERAGE(F$2:F3140)</f>
        <v>53211.597535972964</v>
      </c>
      <c r="T3140">
        <f t="shared" ca="1" si="99"/>
        <v>2.2250706068903368</v>
      </c>
      <c r="U3140">
        <f ca="1">AVERAGE(T$2:T3140)</f>
        <v>27.336919233172161</v>
      </c>
    </row>
    <row r="3141" spans="1:21" x14ac:dyDescent="0.25">
      <c r="A3141" s="75" t="s">
        <v>13</v>
      </c>
      <c r="B3141">
        <v>0.10714285714285714</v>
      </c>
      <c r="C3141" s="76" t="s">
        <v>84</v>
      </c>
      <c r="E3141">
        <f t="shared" ca="1" si="98"/>
        <v>0.88149440361639553</v>
      </c>
      <c r="F3141">
        <v>0.4690179582591813</v>
      </c>
      <c r="G3141">
        <f>AVERAGE(F$2:F3141)</f>
        <v>53194.65131669971</v>
      </c>
      <c r="T3141">
        <f t="shared" ca="1" si="99"/>
        <v>2.0315001304860636</v>
      </c>
      <c r="U3141">
        <f ca="1">AVERAGE(T$2:T3141)</f>
        <v>27.328860182502517</v>
      </c>
    </row>
    <row r="3142" spans="1:21" x14ac:dyDescent="0.25">
      <c r="A3142" s="75" t="s">
        <v>13</v>
      </c>
      <c r="B3142">
        <v>0</v>
      </c>
      <c r="C3142" s="76" t="s">
        <v>85</v>
      </c>
      <c r="E3142">
        <f t="shared" ca="1" si="98"/>
        <v>0.74044876937260407</v>
      </c>
      <c r="F3142">
        <v>0.39705882352941174</v>
      </c>
      <c r="G3142">
        <f>AVERAGE(F$2:F3142)</f>
        <v>53177.715864850652</v>
      </c>
      <c r="T3142">
        <f t="shared" ca="1" si="99"/>
        <v>4.5987705386660682</v>
      </c>
      <c r="U3142">
        <f ca="1">AVERAGE(T$2:T3142)</f>
        <v>27.321623605092825</v>
      </c>
    </row>
    <row r="3143" spans="1:21" x14ac:dyDescent="0.25">
      <c r="A3143" s="75" t="s">
        <v>13</v>
      </c>
      <c r="B3143">
        <v>0.58333333333333337</v>
      </c>
      <c r="C3143" s="76" t="s">
        <v>86</v>
      </c>
      <c r="E3143">
        <f t="shared" ca="1" si="98"/>
        <v>0.84675391209851059</v>
      </c>
      <c r="F3143">
        <v>0.84</v>
      </c>
      <c r="G3143">
        <f>AVERAGE(F$2:F3143)</f>
        <v>53160.791334021611</v>
      </c>
      <c r="T3143">
        <f t="shared" ca="1" si="99"/>
        <v>2.7421896915814838</v>
      </c>
      <c r="U3143">
        <f ca="1">AVERAGE(T$2:T3143)</f>
        <v>27.313800742612393</v>
      </c>
    </row>
    <row r="3144" spans="1:21" x14ac:dyDescent="0.25">
      <c r="A3144" s="75" t="s">
        <v>13</v>
      </c>
      <c r="B3144">
        <v>0.5</v>
      </c>
      <c r="C3144" s="76" t="s">
        <v>87</v>
      </c>
      <c r="E3144">
        <f t="shared" ca="1" si="98"/>
        <v>0.38794051224242421</v>
      </c>
      <c r="F3144">
        <v>165.66666666666666</v>
      </c>
      <c r="G3144">
        <f>AVERAGE(F$2:F3144)</f>
        <v>53143.930015323756</v>
      </c>
      <c r="T3144">
        <f t="shared" ca="1" si="99"/>
        <v>3.0310344930803539</v>
      </c>
      <c r="U3144">
        <f ca="1">AVERAGE(T$2:T3144)</f>
        <v>27.306074759077703</v>
      </c>
    </row>
    <row r="3145" spans="1:21" x14ac:dyDescent="0.25">
      <c r="A3145" s="75" t="s">
        <v>13</v>
      </c>
      <c r="B3145">
        <v>0.72222222222222221</v>
      </c>
      <c r="C3145" s="76" t="s">
        <v>88</v>
      </c>
      <c r="E3145">
        <f t="shared" ca="1" si="98"/>
        <v>0.57023064943806101</v>
      </c>
      <c r="F3145">
        <v>0.71509971509971515</v>
      </c>
      <c r="G3145">
        <f>AVERAGE(F$2:F3145)</f>
        <v>53127.026957144495</v>
      </c>
      <c r="T3145">
        <f t="shared" ca="1" si="99"/>
        <v>4.010588979454643</v>
      </c>
      <c r="U3145">
        <f ca="1">AVERAGE(T$2:T3145)</f>
        <v>27.298665253422605</v>
      </c>
    </row>
    <row r="3146" spans="1:21" x14ac:dyDescent="0.25">
      <c r="A3146" s="75" t="s">
        <v>13</v>
      </c>
      <c r="B3146">
        <v>0.72322899505766058</v>
      </c>
      <c r="C3146" s="76" t="s">
        <v>89</v>
      </c>
      <c r="E3146">
        <f t="shared" ca="1" si="98"/>
        <v>0.45827979868132196</v>
      </c>
      <c r="F3146">
        <v>0.91666666666666663</v>
      </c>
      <c r="G3146">
        <f>AVERAGE(F$2:F3146)</f>
        <v>53110.134712219056</v>
      </c>
      <c r="T3146">
        <f t="shared" ca="1" si="99"/>
        <v>15.664766644455273</v>
      </c>
      <c r="U3146">
        <f ca="1">AVERAGE(T$2:T3146)</f>
        <v>27.294966080573968</v>
      </c>
    </row>
    <row r="3147" spans="1:21" x14ac:dyDescent="0.25">
      <c r="A3147" s="75" t="s">
        <v>13</v>
      </c>
      <c r="B3147">
        <v>0.25</v>
      </c>
      <c r="C3147" s="76" t="s">
        <v>90</v>
      </c>
      <c r="E3147">
        <f t="shared" ca="1" si="98"/>
        <v>0.12945107024595326</v>
      </c>
      <c r="F3147">
        <v>0.67741935483870963</v>
      </c>
      <c r="G3147">
        <f>AVERAGE(F$2:F3147)</f>
        <v>53093.253130117067</v>
      </c>
      <c r="T3147">
        <f t="shared" ca="1" si="99"/>
        <v>440.09385753600907</v>
      </c>
      <c r="U3147">
        <f ca="1">AVERAGE(T$2:T3147)</f>
        <v>27.426179968512759</v>
      </c>
    </row>
    <row r="3148" spans="1:21" x14ac:dyDescent="0.25">
      <c r="A3148" s="75" t="s">
        <v>13</v>
      </c>
      <c r="B3148">
        <v>0.5</v>
      </c>
      <c r="C3148" s="76" t="s">
        <v>91</v>
      </c>
      <c r="E3148">
        <f t="shared" ca="1" si="98"/>
        <v>0.92732613474751802</v>
      </c>
      <c r="F3148">
        <v>0.42857142857142855</v>
      </c>
      <c r="G3148">
        <f>AVERAGE(F$2:F3148)</f>
        <v>53076.382197623047</v>
      </c>
      <c r="T3148">
        <f t="shared" ca="1" si="99"/>
        <v>4.4220106607956344</v>
      </c>
      <c r="U3148">
        <f ca="1">AVERAGE(T$2:T3148)</f>
        <v>27.418870095837921</v>
      </c>
    </row>
    <row r="3149" spans="1:21" x14ac:dyDescent="0.25">
      <c r="A3149" s="75" t="s">
        <v>13</v>
      </c>
      <c r="B3149">
        <v>0.82608695652173914</v>
      </c>
      <c r="C3149" s="76" t="s">
        <v>92</v>
      </c>
      <c r="E3149">
        <f t="shared" ca="1" si="98"/>
        <v>0.22788489186401528</v>
      </c>
      <c r="F3149">
        <v>0.31506849315068491</v>
      </c>
      <c r="G3149">
        <f>AVERAGE(F$2:F3149)</f>
        <v>53059.521947582027</v>
      </c>
      <c r="T3149">
        <f t="shared" ca="1" si="99"/>
        <v>3.3210351680977137</v>
      </c>
      <c r="U3149">
        <f ca="1">AVERAGE(T$2:T3149)</f>
        <v>27.411215129215385</v>
      </c>
    </row>
    <row r="3150" spans="1:21" x14ac:dyDescent="0.25">
      <c r="A3150" s="75" t="s">
        <v>13</v>
      </c>
      <c r="B3150">
        <v>8.6956521739130432E-2</v>
      </c>
      <c r="C3150" s="76" t="s">
        <v>93</v>
      </c>
      <c r="E3150">
        <f t="shared" ca="1" si="98"/>
        <v>0.25026352494856641</v>
      </c>
      <c r="F3150">
        <v>2.4390243902438911E-2</v>
      </c>
      <c r="G3150">
        <f>AVERAGE(F$2:F3150)</f>
        <v>53042.672313553026</v>
      </c>
      <c r="T3150">
        <f t="shared" ca="1" si="99"/>
        <v>11.222198970669812</v>
      </c>
      <c r="U3150">
        <f ca="1">AVERAGE(T$2:T3150)</f>
        <v>27.406074126942112</v>
      </c>
    </row>
    <row r="3151" spans="1:21" x14ac:dyDescent="0.25">
      <c r="A3151" s="75" t="s">
        <v>13</v>
      </c>
      <c r="B3151">
        <v>5.0632911392405104E-2</v>
      </c>
      <c r="C3151" s="76" t="s">
        <v>94</v>
      </c>
      <c r="E3151">
        <f t="shared" ca="1" si="98"/>
        <v>0.61809009982901142</v>
      </c>
      <c r="F3151">
        <v>0.10000000000000009</v>
      </c>
      <c r="G3151">
        <f>AVERAGE(F$2:F3151)</f>
        <v>53025.833401707452</v>
      </c>
      <c r="T3151">
        <f t="shared" ca="1" si="99"/>
        <v>2.6502033369415736</v>
      </c>
      <c r="U3151">
        <f ca="1">AVERAGE(T$2:T3151)</f>
        <v>27.398215120342115</v>
      </c>
    </row>
    <row r="3152" spans="1:21" x14ac:dyDescent="0.25">
      <c r="A3152" s="75" t="s">
        <v>13</v>
      </c>
      <c r="B3152">
        <v>4.8913043478260872E-2</v>
      </c>
      <c r="C3152" s="76" t="s">
        <v>95</v>
      </c>
      <c r="E3152">
        <f t="shared" ca="1" si="98"/>
        <v>0.18682839932086337</v>
      </c>
      <c r="F3152">
        <v>2.9126213592233035E-2</v>
      </c>
      <c r="G3152">
        <f>AVERAGE(F$2:F3152)</f>
        <v>53009.005155348998</v>
      </c>
      <c r="T3152">
        <f t="shared" ca="1" si="99"/>
        <v>10.325543898715956</v>
      </c>
      <c r="U3152">
        <f ca="1">AVERAGE(T$2:T3152)</f>
        <v>27.392796944771934</v>
      </c>
    </row>
    <row r="3153" spans="1:21" x14ac:dyDescent="0.25">
      <c r="B3153">
        <v>0</v>
      </c>
      <c r="C3153" s="76" t="s">
        <v>81</v>
      </c>
      <c r="E3153">
        <f t="shared" ca="1" si="98"/>
        <v>0.28753805564730772</v>
      </c>
      <c r="F3153">
        <v>0.99583333333333335</v>
      </c>
      <c r="G3153">
        <f>AVERAGE(F$2:F3153)</f>
        <v>52992.187893508257</v>
      </c>
      <c r="T3153">
        <f t="shared" ca="1" si="99"/>
        <v>68.211385618887491</v>
      </c>
      <c r="U3153">
        <f ca="1">AVERAGE(T$2:T3153)</f>
        <v>27.405747004630474</v>
      </c>
    </row>
    <row r="3154" spans="1:21" x14ac:dyDescent="0.25">
      <c r="A3154" s="75" t="s">
        <v>14</v>
      </c>
      <c r="B3154">
        <v>6.9407367859049655E-3</v>
      </c>
      <c r="C3154" s="76" t="s">
        <v>82</v>
      </c>
      <c r="E3154">
        <f t="shared" ca="1" si="98"/>
        <v>0.53562882704997594</v>
      </c>
      <c r="F3154">
        <v>2.1739130434782608E-2</v>
      </c>
      <c r="G3154">
        <f>AVERAGE(F$2:F3154)</f>
        <v>52975.380990192563</v>
      </c>
      <c r="T3154">
        <f t="shared" ca="1" si="99"/>
        <v>2.3726377830937793</v>
      </c>
      <c r="U3154">
        <f ca="1">AVERAGE(T$2:T3154)</f>
        <v>27.397807547217994</v>
      </c>
    </row>
    <row r="3155" spans="1:21" x14ac:dyDescent="0.25">
      <c r="A3155" s="75" t="s">
        <v>14</v>
      </c>
      <c r="B3155">
        <v>9.7719869706840382E-3</v>
      </c>
      <c r="C3155" s="76" t="s">
        <v>83</v>
      </c>
      <c r="E3155">
        <f t="shared" ca="1" si="98"/>
        <v>0.35754725306382906</v>
      </c>
      <c r="F3155">
        <v>0.92</v>
      </c>
      <c r="G3155">
        <f>AVERAGE(F$2:F3155)</f>
        <v>52958.585029193768</v>
      </c>
      <c r="T3155">
        <f t="shared" ca="1" si="99"/>
        <v>124.52582670281502</v>
      </c>
      <c r="U3155">
        <f ca="1">AVERAGE(T$2:T3155)</f>
        <v>27.428602734014316</v>
      </c>
    </row>
    <row r="3156" spans="1:21" x14ac:dyDescent="0.25">
      <c r="A3156" s="75" t="s">
        <v>14</v>
      </c>
      <c r="B3156">
        <v>0.42857142857142855</v>
      </c>
      <c r="C3156" s="76" t="s">
        <v>84</v>
      </c>
      <c r="E3156">
        <f t="shared" ca="1" si="98"/>
        <v>0.53274437723887336</v>
      </c>
      <c r="F3156">
        <v>7.6086956521739094E-2</v>
      </c>
      <c r="G3156">
        <f>AVERAGE(F$2:F3156)</f>
        <v>52941.799447912555</v>
      </c>
      <c r="T3156">
        <f t="shared" ca="1" si="99"/>
        <v>2.6289408981161921</v>
      </c>
      <c r="U3156">
        <f ca="1">AVERAGE(T$2:T3156)</f>
        <v>27.420742302370606</v>
      </c>
    </row>
    <row r="3157" spans="1:21" x14ac:dyDescent="0.25">
      <c r="A3157" s="75" t="s">
        <v>14</v>
      </c>
      <c r="B3157">
        <v>0</v>
      </c>
      <c r="C3157" s="76" t="s">
        <v>85</v>
      </c>
      <c r="E3157">
        <f t="shared" ca="1" si="98"/>
        <v>0.23115288154928781</v>
      </c>
      <c r="F3157">
        <v>0.25</v>
      </c>
      <c r="G3157">
        <f>AVERAGE(F$2:F3157)</f>
        <v>52925.024558987359</v>
      </c>
      <c r="T3157">
        <f t="shared" ca="1" si="99"/>
        <v>3.4785193224191353</v>
      </c>
      <c r="U3157">
        <f ca="1">AVERAGE(T$2:T3157)</f>
        <v>27.413156046673539</v>
      </c>
    </row>
    <row r="3158" spans="1:21" x14ac:dyDescent="0.25">
      <c r="A3158" s="75" t="s">
        <v>14</v>
      </c>
      <c r="B3158">
        <v>0.25</v>
      </c>
      <c r="C3158" s="76" t="s">
        <v>86</v>
      </c>
      <c r="E3158">
        <f t="shared" ca="1" si="98"/>
        <v>0.53627974353730978</v>
      </c>
      <c r="F3158">
        <v>0.8</v>
      </c>
      <c r="G3158">
        <f>AVERAGE(F$2:F3158)</f>
        <v>52908.260471385533</v>
      </c>
      <c r="T3158">
        <f t="shared" ca="1" si="99"/>
        <v>5.4283060577147113</v>
      </c>
      <c r="U3158">
        <f ca="1">AVERAGE(T$2:T3158)</f>
        <v>27.406192204421728</v>
      </c>
    </row>
    <row r="3159" spans="1:21" x14ac:dyDescent="0.25">
      <c r="A3159" s="75" t="s">
        <v>14</v>
      </c>
      <c r="B3159">
        <v>0.25</v>
      </c>
      <c r="C3159" s="76" t="s">
        <v>87</v>
      </c>
      <c r="E3159">
        <f t="shared" ca="1" si="98"/>
        <v>0.72019135164898918</v>
      </c>
      <c r="F3159">
        <v>5.5712936732766706E-2</v>
      </c>
      <c r="G3159">
        <f>AVERAGE(F$2:F3159)</f>
        <v>52891.506765002232</v>
      </c>
      <c r="T3159">
        <f t="shared" ca="1" si="99"/>
        <v>5.7174992708824837</v>
      </c>
      <c r="U3159">
        <f ca="1">AVERAGE(T$2:T3159)</f>
        <v>27.399324347254684</v>
      </c>
    </row>
    <row r="3160" spans="1:21" x14ac:dyDescent="0.25">
      <c r="A3160" s="75" t="s">
        <v>14</v>
      </c>
      <c r="B3160">
        <v>0.55555555555555558</v>
      </c>
      <c r="C3160" s="76" t="s">
        <v>88</v>
      </c>
      <c r="E3160">
        <f t="shared" ca="1" si="98"/>
        <v>0.85733961311245166</v>
      </c>
      <c r="F3160">
        <v>0.25866940662727972</v>
      </c>
      <c r="G3160">
        <f>AVERAGE(F$2:F3160)</f>
        <v>52874.763729834274</v>
      </c>
      <c r="T3160">
        <f t="shared" ca="1" si="99"/>
        <v>2.0346364857332051</v>
      </c>
      <c r="U3160">
        <f ca="1">AVERAGE(T$2:T3160)</f>
        <v>27.391295006367848</v>
      </c>
    </row>
    <row r="3161" spans="1:21" x14ac:dyDescent="0.25">
      <c r="A3161" s="75" t="s">
        <v>14</v>
      </c>
      <c r="B3161">
        <v>0.20922570016474465</v>
      </c>
      <c r="C3161" s="76" t="s">
        <v>89</v>
      </c>
      <c r="E3161">
        <f t="shared" ca="1" si="98"/>
        <v>0.72473408412676699</v>
      </c>
      <c r="F3161">
        <v>0.91666666666666663</v>
      </c>
      <c r="G3161">
        <f>AVERAGE(F$2:F3161)</f>
        <v>52858.031499750985</v>
      </c>
      <c r="T3161">
        <f t="shared" ca="1" si="99"/>
        <v>3.0909220091154825</v>
      </c>
      <c r="U3161">
        <f ca="1">AVERAGE(T$2:T3161)</f>
        <v>27.383605014913019</v>
      </c>
    </row>
    <row r="3162" spans="1:21" x14ac:dyDescent="0.25">
      <c r="A3162" s="75" t="s">
        <v>14</v>
      </c>
      <c r="B3162">
        <v>0.95</v>
      </c>
      <c r="C3162" s="76" t="s">
        <v>90</v>
      </c>
      <c r="E3162">
        <f t="shared" ca="1" si="98"/>
        <v>0.52566607050856007</v>
      </c>
      <c r="F3162">
        <v>0.29870129870129869</v>
      </c>
      <c r="G3162">
        <f>AVERAGE(F$2:F3162)</f>
        <v>52841.309660839739</v>
      </c>
      <c r="T3162">
        <f t="shared" ca="1" si="99"/>
        <v>2.4391987455010367</v>
      </c>
      <c r="U3162">
        <f ca="1">AVERAGE(T$2:T3162)</f>
        <v>27.375713712708208</v>
      </c>
    </row>
    <row r="3163" spans="1:21" x14ac:dyDescent="0.25">
      <c r="A3163" s="75" t="s">
        <v>14</v>
      </c>
      <c r="B3163">
        <v>0.83333333333333337</v>
      </c>
      <c r="C3163" s="76" t="s">
        <v>91</v>
      </c>
      <c r="E3163">
        <f t="shared" ca="1" si="98"/>
        <v>0.43882741937420955</v>
      </c>
      <c r="F3163">
        <v>0.23093390420123097</v>
      </c>
      <c r="G3163">
        <f>AVERAGE(F$2:F3163)</f>
        <v>52824.598377244882</v>
      </c>
      <c r="T3163">
        <f t="shared" ca="1" si="99"/>
        <v>2.2411506320842745</v>
      </c>
      <c r="U3163">
        <f ca="1">AVERAGE(T$2:T3163)</f>
        <v>27.367764768027428</v>
      </c>
    </row>
    <row r="3164" spans="1:21" x14ac:dyDescent="0.25">
      <c r="A3164" s="75" t="s">
        <v>14</v>
      </c>
      <c r="B3164">
        <v>0.30434782608695654</v>
      </c>
      <c r="C3164" s="76" t="s">
        <v>92</v>
      </c>
      <c r="E3164">
        <f t="shared" ca="1" si="98"/>
        <v>0.83477789837933891</v>
      </c>
      <c r="F3164">
        <v>8.1632653061224483E-2</v>
      </c>
      <c r="G3164">
        <f>AVERAGE(F$2:F3164)</f>
        <v>52807.897613177665</v>
      </c>
      <c r="T3164">
        <f t="shared" ca="1" si="99"/>
        <v>6.3092033214683356</v>
      </c>
      <c r="U3164">
        <f ca="1">AVERAGE(T$2:T3164)</f>
        <v>27.361106986982037</v>
      </c>
    </row>
    <row r="3165" spans="1:21" x14ac:dyDescent="0.25">
      <c r="A3165" s="75" t="s">
        <v>14</v>
      </c>
      <c r="B3165">
        <v>0.13043478260869565</v>
      </c>
      <c r="C3165" s="76" t="s">
        <v>93</v>
      </c>
      <c r="E3165">
        <f t="shared" ca="1" si="98"/>
        <v>0.57786508003957715</v>
      </c>
      <c r="F3165">
        <v>0.63157894736842102</v>
      </c>
      <c r="G3165">
        <f>AVERAGE(F$2:F3165)</f>
        <v>52791.207579664951</v>
      </c>
      <c r="T3165">
        <f t="shared" ca="1" si="99"/>
        <v>5.7989635180937187</v>
      </c>
      <c r="U3165">
        <f ca="1">AVERAGE(T$2:T3165)</f>
        <v>27.354292150234603</v>
      </c>
    </row>
    <row r="3166" spans="1:21" x14ac:dyDescent="0.25">
      <c r="A3166" s="75" t="s">
        <v>14</v>
      </c>
      <c r="B3166">
        <v>0.2658227848101265</v>
      </c>
      <c r="C3166" s="76" t="s">
        <v>94</v>
      </c>
      <c r="E3166">
        <f t="shared" ca="1" si="98"/>
        <v>9.985008911456339E-2</v>
      </c>
      <c r="F3166">
        <v>0.76923076923076927</v>
      </c>
      <c r="G3166">
        <f>AVERAGE(F$2:F3166)</f>
        <v>52774.528136268782</v>
      </c>
      <c r="T3166">
        <f t="shared" ca="1" si="99"/>
        <v>3.6504655150918892</v>
      </c>
      <c r="U3166">
        <f ca="1">AVERAGE(T$2:T3166)</f>
        <v>27.346802789528397</v>
      </c>
    </row>
    <row r="3167" spans="1:21" x14ac:dyDescent="0.25">
      <c r="A3167" s="75" t="s">
        <v>14</v>
      </c>
      <c r="B3167">
        <v>6.5217391304347824E-2</v>
      </c>
      <c r="C3167" s="76" t="s">
        <v>95</v>
      </c>
      <c r="E3167">
        <f t="shared" ca="1" si="98"/>
        <v>0.29716977598524441</v>
      </c>
      <c r="F3167">
        <v>0.6428571428571429</v>
      </c>
      <c r="G3167">
        <f>AVERAGE(F$2:F3167)</f>
        <v>52757.859189560273</v>
      </c>
      <c r="T3167">
        <f t="shared" ca="1" si="99"/>
        <v>3.4813106269977276</v>
      </c>
      <c r="U3167">
        <f ca="1">AVERAGE(T$2:T3167)</f>
        <v>27.339264731359563</v>
      </c>
    </row>
    <row r="3168" spans="1:21" x14ac:dyDescent="0.25">
      <c r="B3168">
        <v>0</v>
      </c>
      <c r="C3168" s="76" t="s">
        <v>81</v>
      </c>
      <c r="E3168">
        <f t="shared" ca="1" si="98"/>
        <v>0.85332077696657627</v>
      </c>
      <c r="F3168">
        <v>0.67105263157894735</v>
      </c>
      <c r="G3168">
        <f>AVERAGE(F$2:F3168)</f>
        <v>52741.200778402417</v>
      </c>
      <c r="T3168">
        <f t="shared" ca="1" si="99"/>
        <v>3.7129748199894412</v>
      </c>
      <c r="U3168">
        <f ca="1">AVERAGE(T$2:T3168)</f>
        <v>27.331804582982119</v>
      </c>
    </row>
    <row r="3169" spans="1:21" x14ac:dyDescent="0.25">
      <c r="A3169" s="75" t="s">
        <v>15</v>
      </c>
      <c r="B3169">
        <v>6.7805659369994664E-2</v>
      </c>
      <c r="C3169" s="76" t="s">
        <v>82</v>
      </c>
      <c r="E3169">
        <f t="shared" ca="1" si="98"/>
        <v>0.32404142751878517</v>
      </c>
      <c r="F3169">
        <v>1.3809523809523809</v>
      </c>
      <c r="G3169">
        <f>AVERAGE(F$2:F3169)</f>
        <v>52724.553108002794</v>
      </c>
      <c r="T3169">
        <f t="shared" ca="1" si="99"/>
        <v>5.7821359335075169</v>
      </c>
      <c r="U3169">
        <f ca="1">AVERAGE(T$2:T3169)</f>
        <v>27.325002288585189</v>
      </c>
    </row>
    <row r="3170" spans="1:21" x14ac:dyDescent="0.25">
      <c r="A3170" s="75" t="s">
        <v>15</v>
      </c>
      <c r="B3170">
        <v>2.6058631921824105E-2</v>
      </c>
      <c r="C3170" s="76" t="s">
        <v>83</v>
      </c>
      <c r="E3170">
        <f t="shared" ca="1" si="98"/>
        <v>0.47104611715144062</v>
      </c>
      <c r="F3170">
        <v>12.043478260869565</v>
      </c>
      <c r="G3170">
        <f>AVERAGE(F$2:F3170)</f>
        <v>52707.919308813849</v>
      </c>
      <c r="T3170">
        <f t="shared" ca="1" si="99"/>
        <v>3.6107037644184072</v>
      </c>
      <c r="U3170">
        <f ca="1">AVERAGE(T$2:T3170)</f>
        <v>27.317519076681069</v>
      </c>
    </row>
    <row r="3171" spans="1:21" x14ac:dyDescent="0.25">
      <c r="A3171" s="75" t="s">
        <v>15</v>
      </c>
      <c r="B3171">
        <v>0.6428571428571429</v>
      </c>
      <c r="C3171" s="76" t="s">
        <v>84</v>
      </c>
      <c r="E3171">
        <f t="shared" ca="1" si="98"/>
        <v>0.76202797460432459</v>
      </c>
      <c r="F3171">
        <v>0.21875</v>
      </c>
      <c r="G3171">
        <f>AVERAGE(F$2:F3171)</f>
        <v>52691.292273937252</v>
      </c>
      <c r="T3171">
        <f t="shared" ca="1" si="99"/>
        <v>8.7783854016751697</v>
      </c>
      <c r="U3171">
        <f ca="1">AVERAGE(T$2:T3171)</f>
        <v>27.311670769528071</v>
      </c>
    </row>
    <row r="3172" spans="1:21" x14ac:dyDescent="0.25">
      <c r="A3172" s="75" t="s">
        <v>15</v>
      </c>
      <c r="B3172">
        <v>0.5</v>
      </c>
      <c r="C3172" s="76" t="s">
        <v>85</v>
      </c>
      <c r="E3172">
        <f t="shared" ca="1" si="98"/>
        <v>0.30431951710251792</v>
      </c>
      <c r="F3172">
        <v>9.9009900990099098E-3</v>
      </c>
      <c r="G3172">
        <f>AVERAGE(F$2:F3172)</f>
        <v>52674.675660133107</v>
      </c>
      <c r="T3172">
        <f t="shared" ca="1" si="99"/>
        <v>4.7463439747932776</v>
      </c>
      <c r="U3172">
        <f ca="1">AVERAGE(T$2:T3172)</f>
        <v>27.304554614752057</v>
      </c>
    </row>
    <row r="3173" spans="1:21" x14ac:dyDescent="0.25">
      <c r="A3173" s="75" t="s">
        <v>15</v>
      </c>
      <c r="B3173">
        <v>0.16666666666666666</v>
      </c>
      <c r="C3173" s="76" t="s">
        <v>86</v>
      </c>
      <c r="E3173">
        <f t="shared" ca="1" si="98"/>
        <v>0.4405055267801069</v>
      </c>
      <c r="F3173">
        <v>0.66666666666666663</v>
      </c>
      <c r="G3173">
        <f>AVERAGE(F$2:F3173)</f>
        <v>52658.069730437812</v>
      </c>
      <c r="T3173">
        <f t="shared" ca="1" si="99"/>
        <v>2.0729295048416727</v>
      </c>
      <c r="U3173">
        <f ca="1">AVERAGE(T$2:T3173)</f>
        <v>27.296600130165075</v>
      </c>
    </row>
    <row r="3174" spans="1:21" x14ac:dyDescent="0.25">
      <c r="A3174" s="75" t="s">
        <v>15</v>
      </c>
      <c r="B3174">
        <v>0.9375</v>
      </c>
      <c r="C3174" s="76" t="s">
        <v>87</v>
      </c>
      <c r="E3174">
        <f t="shared" ca="1" si="98"/>
        <v>0.34208772763654849</v>
      </c>
      <c r="F3174">
        <v>8.6956521739130432E-2</v>
      </c>
      <c r="G3174">
        <f>AVERAGE(F$2:F3174)</f>
        <v>52641.474085063121</v>
      </c>
      <c r="T3174">
        <f t="shared" ca="1" si="99"/>
        <v>2.161250204205126</v>
      </c>
      <c r="U3174">
        <f ca="1">AVERAGE(T$2:T3174)</f>
        <v>27.288678494512393</v>
      </c>
    </row>
    <row r="3175" spans="1:21" x14ac:dyDescent="0.25">
      <c r="A3175" s="75" t="s">
        <v>15</v>
      </c>
      <c r="B3175">
        <v>0.55555555555555558</v>
      </c>
      <c r="C3175" s="76" t="s">
        <v>88</v>
      </c>
      <c r="E3175">
        <f t="shared" ca="1" si="98"/>
        <v>0.36944520835057182</v>
      </c>
      <c r="F3175">
        <v>0.75377060680462993</v>
      </c>
      <c r="G3175">
        <f>AVERAGE(F$2:F3175)</f>
        <v>52624.889107018236</v>
      </c>
      <c r="T3175">
        <f t="shared" ca="1" si="99"/>
        <v>4.5957528645643757</v>
      </c>
      <c r="U3175">
        <f ca="1">AVERAGE(T$2:T3175)</f>
        <v>27.281528864509259</v>
      </c>
    </row>
    <row r="3176" spans="1:21" x14ac:dyDescent="0.25">
      <c r="A3176" s="75" t="s">
        <v>15</v>
      </c>
      <c r="B3176">
        <v>0.40691927512355847</v>
      </c>
      <c r="C3176" s="76" t="s">
        <v>89</v>
      </c>
      <c r="E3176">
        <f t="shared" ca="1" si="98"/>
        <v>0.62803361910710487</v>
      </c>
      <c r="F3176">
        <v>0.70370370370370372</v>
      </c>
      <c r="G3176">
        <f>AVERAGE(F$2:F3176)</f>
        <v>52608.314560434519</v>
      </c>
      <c r="T3176">
        <f t="shared" ca="1" si="99"/>
        <v>7.2364220555796859</v>
      </c>
      <c r="U3176">
        <f ca="1">AVERAGE(T$2:T3176)</f>
        <v>27.27521544504188</v>
      </c>
    </row>
    <row r="3177" spans="1:21" x14ac:dyDescent="0.25">
      <c r="A3177" s="75" t="s">
        <v>15</v>
      </c>
      <c r="B3177">
        <v>0.65</v>
      </c>
      <c r="C3177" s="76" t="s">
        <v>90</v>
      </c>
      <c r="E3177">
        <f t="shared" ca="1" si="98"/>
        <v>0.91240075701783763</v>
      </c>
      <c r="F3177">
        <v>0.47058823529411764</v>
      </c>
      <c r="G3177">
        <f>AVERAGE(F$2:F3177)</f>
        <v>52591.750377823628</v>
      </c>
      <c r="T3177">
        <f t="shared" ca="1" si="99"/>
        <v>3.1774352009213538</v>
      </c>
      <c r="U3177">
        <f ca="1">AVERAGE(T$2:T3177)</f>
        <v>27.26762798274839</v>
      </c>
    </row>
    <row r="3178" spans="1:21" x14ac:dyDescent="0.25">
      <c r="A3178" s="75" t="s">
        <v>15</v>
      </c>
      <c r="B3178">
        <v>0.16666666666666666</v>
      </c>
      <c r="C3178" s="76" t="s">
        <v>91</v>
      </c>
      <c r="E3178">
        <f t="shared" ca="1" si="98"/>
        <v>0.78686180849237519</v>
      </c>
      <c r="F3178">
        <v>0.14163090128755365</v>
      </c>
      <c r="G3178">
        <f>AVERAGE(F$2:F3178)</f>
        <v>52575.196519231577</v>
      </c>
      <c r="T3178">
        <f t="shared" ca="1" si="99"/>
        <v>7.2535911490542029</v>
      </c>
      <c r="U3178">
        <f ca="1">AVERAGE(T$2:T3178)</f>
        <v>27.261328317393122</v>
      </c>
    </row>
    <row r="3179" spans="1:21" x14ac:dyDescent="0.25">
      <c r="A3179" s="75" t="s">
        <v>15</v>
      </c>
      <c r="B3179">
        <v>0.65217391304347827</v>
      </c>
      <c r="C3179" s="76" t="s">
        <v>92</v>
      </c>
      <c r="E3179">
        <f t="shared" ca="1" si="98"/>
        <v>0.74869390823499515</v>
      </c>
      <c r="F3179">
        <v>0.44444444444444442</v>
      </c>
      <c r="G3179">
        <f>AVERAGE(F$2:F3179)</f>
        <v>52558.653173707731</v>
      </c>
      <c r="T3179">
        <f t="shared" ca="1" si="99"/>
        <v>13.544860605057979</v>
      </c>
      <c r="U3179">
        <f ca="1">AVERAGE(T$2:T3179)</f>
        <v>27.257012248257713</v>
      </c>
    </row>
    <row r="3180" spans="1:21" x14ac:dyDescent="0.25">
      <c r="A3180" s="75" t="s">
        <v>15</v>
      </c>
      <c r="B3180">
        <v>0.63043478260869568</v>
      </c>
      <c r="C3180" s="76" t="s">
        <v>93</v>
      </c>
      <c r="E3180">
        <f t="shared" ca="1" si="98"/>
        <v>0.90436591229950802</v>
      </c>
      <c r="F3180">
        <v>0.95522388059701491</v>
      </c>
      <c r="G3180">
        <f>AVERAGE(F$2:F3180)</f>
        <v>52542.120396749626</v>
      </c>
      <c r="T3180">
        <f t="shared" ca="1" si="99"/>
        <v>3.987139789720997</v>
      </c>
      <c r="U3180">
        <f ca="1">AVERAGE(T$2:T3180)</f>
        <v>27.24969237645572</v>
      </c>
    </row>
    <row r="3181" spans="1:21" x14ac:dyDescent="0.25">
      <c r="A3181" s="75" t="s">
        <v>15</v>
      </c>
      <c r="B3181">
        <v>0.49367088607594939</v>
      </c>
      <c r="C3181" s="76" t="s">
        <v>94</v>
      </c>
      <c r="E3181">
        <f t="shared" ca="1" si="98"/>
        <v>0.8321717068577319</v>
      </c>
      <c r="F3181">
        <v>0.45578231292517002</v>
      </c>
      <c r="G3181">
        <f>AVERAGE(F$2:F3181)</f>
        <v>52525.597860707348</v>
      </c>
      <c r="T3181">
        <f t="shared" ca="1" si="99"/>
        <v>3.9892176923102936</v>
      </c>
      <c r="U3181">
        <f ca="1">AVERAGE(T$2:T3181)</f>
        <v>27.242377761775174</v>
      </c>
    </row>
    <row r="3182" spans="1:21" x14ac:dyDescent="0.25">
      <c r="A3182" s="75" t="s">
        <v>15</v>
      </c>
      <c r="B3182">
        <v>5.9782608695652176E-2</v>
      </c>
      <c r="C3182" s="76" t="s">
        <v>95</v>
      </c>
      <c r="E3182">
        <f t="shared" ca="1" si="98"/>
        <v>0.42038874520931968</v>
      </c>
      <c r="F3182">
        <v>0.33333333333333331</v>
      </c>
      <c r="G3182">
        <f>AVERAGE(F$2:F3182)</f>
        <v>52509.085674436566</v>
      </c>
      <c r="T3182">
        <f t="shared" ca="1" si="99"/>
        <v>4.1792280256067533</v>
      </c>
      <c r="U3182">
        <f ca="1">AVERAGE(T$2:T3182)</f>
        <v>27.235127478928217</v>
      </c>
    </row>
    <row r="3183" spans="1:21" x14ac:dyDescent="0.25">
      <c r="B3183">
        <v>1.0106114199090451E-3</v>
      </c>
      <c r="C3183" s="76" t="s">
        <v>81</v>
      </c>
      <c r="E3183">
        <f t="shared" ca="1" si="98"/>
        <v>0.66822922517404271</v>
      </c>
      <c r="F3183">
        <v>0.16666666666666666</v>
      </c>
      <c r="G3183">
        <f>AVERAGE(F$2:F3183)</f>
        <v>52492.583814283273</v>
      </c>
      <c r="T3183">
        <f t="shared" ca="1" si="99"/>
        <v>6.8764463467103774</v>
      </c>
      <c r="U3183">
        <f ca="1">AVERAGE(T$2:T3183)</f>
        <v>27.228729401891062</v>
      </c>
    </row>
    <row r="3184" spans="1:21" x14ac:dyDescent="0.25">
      <c r="A3184" s="75" t="s">
        <v>16</v>
      </c>
      <c r="B3184">
        <v>3.8974906567004808E-2</v>
      </c>
      <c r="C3184" s="76" t="s">
        <v>82</v>
      </c>
      <c r="E3184">
        <f t="shared" ca="1" si="98"/>
        <v>0.56245472966530186</v>
      </c>
      <c r="F3184">
        <v>0.58904109589041098</v>
      </c>
      <c r="G3184">
        <f>AVERAGE(F$2:F3184)</f>
        <v>52476.092455573504</v>
      </c>
      <c r="T3184">
        <f t="shared" ca="1" si="99"/>
        <v>9.1553537160582863</v>
      </c>
      <c r="U3184">
        <f ca="1">AVERAGE(T$2:T3184)</f>
        <v>27.223051307110723</v>
      </c>
    </row>
    <row r="3185" spans="1:21" x14ac:dyDescent="0.25">
      <c r="A3185" s="75" t="s">
        <v>16</v>
      </c>
      <c r="B3185">
        <v>0.250814332247557</v>
      </c>
      <c r="C3185" s="76" t="s">
        <v>83</v>
      </c>
      <c r="E3185">
        <f t="shared" ca="1" si="98"/>
        <v>0.83360323185994023</v>
      </c>
      <c r="F3185">
        <v>82.333333333333329</v>
      </c>
      <c r="G3185">
        <f>AVERAGE(F$2:F3185)</f>
        <v>52459.637129216018</v>
      </c>
      <c r="T3185">
        <f t="shared" ca="1" si="99"/>
        <v>122.89840606451651</v>
      </c>
      <c r="U3185">
        <f ca="1">AVERAGE(T$2:T3185)</f>
        <v>27.253100099434029</v>
      </c>
    </row>
    <row r="3186" spans="1:21" x14ac:dyDescent="0.25">
      <c r="A3186" s="75" t="s">
        <v>16</v>
      </c>
      <c r="B3186">
        <v>0.10714285714285714</v>
      </c>
      <c r="C3186" s="76" t="s">
        <v>84</v>
      </c>
      <c r="E3186">
        <f t="shared" ca="1" si="98"/>
        <v>0.57147352510447391</v>
      </c>
      <c r="F3186">
        <v>1.8723404255319149</v>
      </c>
      <c r="G3186">
        <f>AVERAGE(F$2:F3186)</f>
        <v>52443.166873395356</v>
      </c>
      <c r="T3186">
        <f t="shared" ca="1" si="99"/>
        <v>8.2773255055290917</v>
      </c>
      <c r="U3186">
        <f ca="1">AVERAGE(T$2:T3186)</f>
        <v>27.247142242418676</v>
      </c>
    </row>
    <row r="3187" spans="1:21" x14ac:dyDescent="0.25">
      <c r="A3187" s="75" t="s">
        <v>16</v>
      </c>
      <c r="B3187">
        <v>0</v>
      </c>
      <c r="C3187" s="76" t="s">
        <v>85</v>
      </c>
      <c r="E3187">
        <f t="shared" ca="1" si="98"/>
        <v>0.42947154724243142</v>
      </c>
      <c r="F3187">
        <v>9.0512540894220228E-2</v>
      </c>
      <c r="G3187">
        <f>AVERAGE(F$2:F3187)</f>
        <v>52426.706397450333</v>
      </c>
      <c r="T3187">
        <f t="shared" ca="1" si="99"/>
        <v>3.5753622975110728</v>
      </c>
      <c r="U3187">
        <f ca="1">AVERAGE(T$2:T3187)</f>
        <v>27.239712305210606</v>
      </c>
    </row>
    <row r="3188" spans="1:21" x14ac:dyDescent="0.25">
      <c r="A3188" s="75" t="s">
        <v>16</v>
      </c>
      <c r="B3188">
        <v>0.75</v>
      </c>
      <c r="C3188" s="76" t="s">
        <v>86</v>
      </c>
      <c r="E3188">
        <f t="shared" ca="1" si="98"/>
        <v>0.13364838452665506</v>
      </c>
      <c r="F3188">
        <v>4</v>
      </c>
      <c r="G3188">
        <f>AVERAGE(F$2:F3188)</f>
        <v>52410.257477965723</v>
      </c>
      <c r="T3188">
        <f t="shared" ca="1" si="99"/>
        <v>5.0727117224737936</v>
      </c>
      <c r="U3188">
        <f ca="1">AVERAGE(T$2:T3188)</f>
        <v>27.232756861036545</v>
      </c>
    </row>
    <row r="3189" spans="1:21" x14ac:dyDescent="0.25">
      <c r="A3189" s="75" t="s">
        <v>16</v>
      </c>
      <c r="B3189">
        <v>0</v>
      </c>
      <c r="C3189" s="76" t="s">
        <v>87</v>
      </c>
      <c r="E3189">
        <f t="shared" ca="1" si="98"/>
        <v>3.5773889846840601E-2</v>
      </c>
      <c r="F3189">
        <v>2.9126213592233035E-2</v>
      </c>
      <c r="G3189">
        <f>AVERAGE(F$2:F3189)</f>
        <v>52393.817632184124</v>
      </c>
      <c r="T3189">
        <f t="shared" ca="1" si="99"/>
        <v>3.7204670618339248</v>
      </c>
      <c r="U3189">
        <f ca="1">AVERAGE(T$2:T3189)</f>
        <v>27.225381613295266</v>
      </c>
    </row>
    <row r="3190" spans="1:21" x14ac:dyDescent="0.25">
      <c r="A3190" s="75" t="s">
        <v>16</v>
      </c>
      <c r="B3190">
        <v>0.88888888888888884</v>
      </c>
      <c r="C3190" s="76" t="s">
        <v>88</v>
      </c>
      <c r="E3190">
        <f t="shared" ca="1" si="98"/>
        <v>0.35663771271546729</v>
      </c>
      <c r="F3190">
        <v>0.51515151515151514</v>
      </c>
      <c r="G3190">
        <f>AVERAGE(F$2:F3190)</f>
        <v>52377.388249154748</v>
      </c>
      <c r="T3190">
        <f t="shared" ca="1" si="99"/>
        <v>2.0156280933840054</v>
      </c>
      <c r="U3190">
        <f ca="1">AVERAGE(T$2:T3190)</f>
        <v>27.217476391119064</v>
      </c>
    </row>
    <row r="3191" spans="1:21" x14ac:dyDescent="0.25">
      <c r="A3191" s="75" t="s">
        <v>16</v>
      </c>
      <c r="B3191">
        <v>0.52553542009884679</v>
      </c>
      <c r="C3191" s="76" t="s">
        <v>89</v>
      </c>
      <c r="E3191">
        <f t="shared" ca="1" si="98"/>
        <v>0.14717273554590915</v>
      </c>
      <c r="F3191">
        <v>0.22299922299922295</v>
      </c>
      <c r="G3191">
        <f>AVERAGE(F$2:F3191)</f>
        <v>52360.969075095207</v>
      </c>
      <c r="T3191">
        <f t="shared" ca="1" si="99"/>
        <v>3.5129091173901097</v>
      </c>
      <c r="U3191">
        <f ca="1">AVERAGE(T$2:T3191)</f>
        <v>27.210045492287172</v>
      </c>
    </row>
    <row r="3192" spans="1:21" x14ac:dyDescent="0.25">
      <c r="A3192" s="75" t="s">
        <v>16</v>
      </c>
      <c r="B3192">
        <v>0</v>
      </c>
      <c r="C3192" s="76" t="s">
        <v>90</v>
      </c>
      <c r="E3192">
        <f t="shared" ca="1" si="98"/>
        <v>0.26918296216778637</v>
      </c>
      <c r="F3192">
        <v>0.77777777777777779</v>
      </c>
      <c r="G3192">
        <f>AVERAGE(F$2:F3192)</f>
        <v>52344.560365819962</v>
      </c>
      <c r="T3192">
        <f t="shared" ca="1" si="99"/>
        <v>4.835248107197228</v>
      </c>
      <c r="U3192">
        <f ca="1">AVERAGE(T$2:T3192)</f>
        <v>27.203033647290276</v>
      </c>
    </row>
    <row r="3193" spans="1:21" x14ac:dyDescent="0.25">
      <c r="A3193" s="75" t="s">
        <v>16</v>
      </c>
      <c r="B3193">
        <v>0.66666666666666663</v>
      </c>
      <c r="C3193" s="76" t="s">
        <v>91</v>
      </c>
      <c r="E3193">
        <f t="shared" ca="1" si="98"/>
        <v>0.24108306312054839</v>
      </c>
      <c r="F3193">
        <v>0.86148648648648651</v>
      </c>
      <c r="G3193">
        <f>AVERAGE(F$2:F3193)</f>
        <v>52328.161963915409</v>
      </c>
      <c r="T3193">
        <f t="shared" ca="1" si="99"/>
        <v>28.491171043028629</v>
      </c>
      <c r="U3193">
        <f ca="1">AVERAGE(T$2:T3193)</f>
        <v>27.203437199105988</v>
      </c>
    </row>
    <row r="3194" spans="1:21" x14ac:dyDescent="0.25">
      <c r="A3194" s="75" t="s">
        <v>16</v>
      </c>
      <c r="B3194">
        <v>1.0869565217391304</v>
      </c>
      <c r="C3194" s="76" t="s">
        <v>92</v>
      </c>
      <c r="E3194">
        <f t="shared" ca="1" si="98"/>
        <v>0.1254195841119754</v>
      </c>
      <c r="F3194">
        <v>0.73913043478260887</v>
      </c>
      <c r="G3194">
        <f>AVERAGE(F$2:F3194)</f>
        <v>52311.7737951608</v>
      </c>
      <c r="T3194">
        <f t="shared" ca="1" si="99"/>
        <v>2.6453639923073902</v>
      </c>
      <c r="U3194">
        <f ca="1">AVERAGE(T$2:T3194)</f>
        <v>27.195745976679806</v>
      </c>
    </row>
    <row r="3195" spans="1:21" x14ac:dyDescent="0.25">
      <c r="A3195" s="75" t="s">
        <v>16</v>
      </c>
      <c r="B3195">
        <v>2.1739130434782608E-2</v>
      </c>
      <c r="C3195" s="76" t="s">
        <v>93</v>
      </c>
      <c r="E3195">
        <f t="shared" ca="1" si="98"/>
        <v>0.78609251341883912</v>
      </c>
      <c r="F3195">
        <v>0.76190476190476186</v>
      </c>
      <c r="G3195">
        <f>AVERAGE(F$2:F3195)</f>
        <v>52295.395895382972</v>
      </c>
      <c r="T3195">
        <f t="shared" ca="1" si="99"/>
        <v>4.5734030963601935</v>
      </c>
      <c r="U3195">
        <f ca="1">AVERAGE(T$2:T3195)</f>
        <v>27.188663214350338</v>
      </c>
    </row>
    <row r="3196" spans="1:21" x14ac:dyDescent="0.25">
      <c r="A3196" s="75" t="s">
        <v>16</v>
      </c>
      <c r="B3196">
        <v>5.0632911392405104E-2</v>
      </c>
      <c r="C3196" s="76" t="s">
        <v>94</v>
      </c>
      <c r="E3196">
        <f t="shared" ca="1" si="98"/>
        <v>0.43778435953182104</v>
      </c>
      <c r="F3196">
        <v>6.364544976328248</v>
      </c>
      <c r="G3196">
        <f>AVERAGE(F$2:F3196)</f>
        <v>52279.030001376588</v>
      </c>
      <c r="T3196">
        <f t="shared" ca="1" si="99"/>
        <v>7.6932118579929361</v>
      </c>
      <c r="U3196">
        <f ca="1">AVERAGE(T$2:T3196)</f>
        <v>27.182561351640992</v>
      </c>
    </row>
    <row r="3197" spans="1:21" x14ac:dyDescent="0.25">
      <c r="A3197" s="75" t="s">
        <v>16</v>
      </c>
      <c r="B3197">
        <v>2.1739130434782608E-2</v>
      </c>
      <c r="C3197" s="76" t="s">
        <v>95</v>
      </c>
      <c r="E3197">
        <f t="shared" ca="1" si="98"/>
        <v>0.51876332918770762</v>
      </c>
      <c r="F3197">
        <v>0</v>
      </c>
      <c r="G3197">
        <f>AVERAGE(F$2:F3197)</f>
        <v>52262.672357446245</v>
      </c>
      <c r="T3197">
        <f t="shared" ca="1" si="99"/>
        <v>2.3207716251580268</v>
      </c>
      <c r="U3197">
        <f ca="1">AVERAGE(T$2:T3197)</f>
        <v>27.174782318560119</v>
      </c>
    </row>
    <row r="3198" spans="1:21" x14ac:dyDescent="0.25">
      <c r="B3198">
        <v>2.0212228398180901E-3</v>
      </c>
      <c r="C3198" s="76" t="s">
        <v>81</v>
      </c>
      <c r="E3198">
        <f t="shared" ca="1" si="98"/>
        <v>0.32736851848270754</v>
      </c>
      <c r="F3198">
        <v>0.42857142857142855</v>
      </c>
      <c r="G3198">
        <f>AVERAGE(F$2:F3198)</f>
        <v>52246.325080691153</v>
      </c>
      <c r="T3198">
        <f t="shared" ca="1" si="99"/>
        <v>11.997329889325618</v>
      </c>
      <c r="U3198">
        <f ca="1">AVERAGE(T$2:T3198)</f>
        <v>27.170034913984193</v>
      </c>
    </row>
    <row r="3199" spans="1:21" x14ac:dyDescent="0.25">
      <c r="A3199" s="75" t="s">
        <v>17</v>
      </c>
      <c r="B3199">
        <v>0.14575547250400428</v>
      </c>
      <c r="C3199" s="76" t="s">
        <v>82</v>
      </c>
      <c r="E3199">
        <f t="shared" ca="1" si="98"/>
        <v>0.31443404096579297</v>
      </c>
      <c r="F3199">
        <v>0.36</v>
      </c>
      <c r="G3199">
        <f>AVERAGE(F$2:F3199)</f>
        <v>52229.988005931722</v>
      </c>
      <c r="T3199">
        <f t="shared" ca="1" si="99"/>
        <v>2.6155948326276084</v>
      </c>
      <c r="U3199">
        <f ca="1">AVERAGE(T$2:T3199)</f>
        <v>27.162356852670449</v>
      </c>
    </row>
    <row r="3200" spans="1:21" x14ac:dyDescent="0.25">
      <c r="A3200" s="75" t="s">
        <v>17</v>
      </c>
      <c r="B3200">
        <v>0.34853420195439738</v>
      </c>
      <c r="C3200" s="76" t="s">
        <v>83</v>
      </c>
      <c r="E3200">
        <f t="shared" ca="1" si="98"/>
        <v>0.3289182398379995</v>
      </c>
      <c r="F3200">
        <v>0.19545454545454544</v>
      </c>
      <c r="G3200">
        <f>AVERAGE(F$2:F3200)</f>
        <v>52213.661093599301</v>
      </c>
      <c r="T3200">
        <f t="shared" ca="1" si="99"/>
        <v>2.6522499323659621</v>
      </c>
      <c r="U3200">
        <f ca="1">AVERAGE(T$2:T3200)</f>
        <v>27.154695049944504</v>
      </c>
    </row>
    <row r="3201" spans="1:21" x14ac:dyDescent="0.25">
      <c r="A3201" s="75" t="s">
        <v>17</v>
      </c>
      <c r="B3201">
        <v>0.6428571428571429</v>
      </c>
      <c r="C3201" s="76" t="s">
        <v>84</v>
      </c>
      <c r="E3201">
        <f t="shared" ca="1" si="98"/>
        <v>5.8473502080468642E-2</v>
      </c>
      <c r="F3201">
        <v>0.87944358578052551</v>
      </c>
      <c r="G3201">
        <f>AVERAGE(F$2:F3201)</f>
        <v>52197.344599333679</v>
      </c>
      <c r="T3201">
        <f t="shared" ca="1" si="99"/>
        <v>4.1546935512475134</v>
      </c>
      <c r="U3201">
        <f ca="1">AVERAGE(T$2:T3201)</f>
        <v>27.14750754947616</v>
      </c>
    </row>
    <row r="3202" spans="1:21" x14ac:dyDescent="0.25">
      <c r="A3202" s="75" t="s">
        <v>17</v>
      </c>
      <c r="B3202">
        <v>0</v>
      </c>
      <c r="C3202" s="76" t="s">
        <v>85</v>
      </c>
      <c r="E3202">
        <f t="shared" ref="E3202:E3265" ca="1" si="100">RAND()</f>
        <v>0.55471215018063902</v>
      </c>
      <c r="F3202">
        <v>0.41666666666666669</v>
      </c>
      <c r="G3202">
        <f>AVERAGE(F$2:F3202)</f>
        <v>52181.038155118535</v>
      </c>
      <c r="T3202">
        <f t="shared" ca="1" si="99"/>
        <v>2.0597738495992806</v>
      </c>
      <c r="U3202">
        <f ca="1">AVERAGE(T$2:T3202)</f>
        <v>27.139670081903564</v>
      </c>
    </row>
    <row r="3203" spans="1:21" x14ac:dyDescent="0.25">
      <c r="A3203" s="75" t="s">
        <v>17</v>
      </c>
      <c r="B3203">
        <v>0.83333333333333337</v>
      </c>
      <c r="C3203" s="76" t="s">
        <v>86</v>
      </c>
      <c r="E3203">
        <f t="shared" ca="1" si="100"/>
        <v>0.27756468340063811</v>
      </c>
      <c r="F3203">
        <v>9.4166666666666661</v>
      </c>
      <c r="G3203">
        <f>AVERAGE(F$2:F3203)</f>
        <v>52164.744706808582</v>
      </c>
      <c r="T3203">
        <f t="shared" ref="T3203:T3266" ca="1" si="101">2*RAND()^-1</f>
        <v>2.9498594051148443</v>
      </c>
      <c r="U3203">
        <f ca="1">AVERAGE(T$2:T3203)</f>
        <v>27.132115487688452</v>
      </c>
    </row>
    <row r="3204" spans="1:21" x14ac:dyDescent="0.25">
      <c r="A3204" s="75" t="s">
        <v>17</v>
      </c>
      <c r="B3204">
        <v>1</v>
      </c>
      <c r="C3204" s="76" t="s">
        <v>87</v>
      </c>
      <c r="E3204">
        <f t="shared" ca="1" si="100"/>
        <v>0.3562898445826973</v>
      </c>
      <c r="F3204">
        <v>0.77777777777777779</v>
      </c>
      <c r="G3204">
        <f>AVERAGE(F$2:F3204)</f>
        <v>52148.458735241606</v>
      </c>
      <c r="T3204">
        <f t="shared" ca="1" si="101"/>
        <v>3.0151930643535074</v>
      </c>
      <c r="U3204">
        <f ca="1">AVERAGE(T$2:T3204)</f>
        <v>27.124586008318065</v>
      </c>
    </row>
    <row r="3205" spans="1:21" x14ac:dyDescent="0.25">
      <c r="A3205" s="75" t="s">
        <v>17</v>
      </c>
      <c r="B3205">
        <v>0.94444444444444442</v>
      </c>
      <c r="C3205" s="76" t="s">
        <v>88</v>
      </c>
      <c r="E3205">
        <f t="shared" ca="1" si="100"/>
        <v>0.49342447732619932</v>
      </c>
      <c r="F3205">
        <v>2.5075412136092599</v>
      </c>
      <c r="G3205">
        <f>AVERAGE(F$2:F3205)</f>
        <v>52132.183469575553</v>
      </c>
      <c r="T3205">
        <f t="shared" ca="1" si="101"/>
        <v>9.7790156720734505</v>
      </c>
      <c r="U3205">
        <f ca="1">AVERAGE(T$2:T3205)</f>
        <v>27.119172284742458</v>
      </c>
    </row>
    <row r="3206" spans="1:21" x14ac:dyDescent="0.25">
      <c r="A3206" s="75" t="s">
        <v>17</v>
      </c>
      <c r="B3206">
        <v>0.40691927512355847</v>
      </c>
      <c r="C3206" s="76" t="s">
        <v>89</v>
      </c>
      <c r="E3206">
        <f t="shared" ca="1" si="100"/>
        <v>0.12532250305831982</v>
      </c>
      <c r="F3206">
        <v>6.7777777777777777</v>
      </c>
      <c r="G3206">
        <f>AVERAGE(F$2:F3206)</f>
        <v>52115.919692448631</v>
      </c>
      <c r="T3206">
        <f t="shared" ca="1" si="101"/>
        <v>2.182536702974732</v>
      </c>
      <c r="U3206">
        <f ca="1">AVERAGE(T$2:T3206)</f>
        <v>27.11139174321929</v>
      </c>
    </row>
    <row r="3207" spans="1:21" x14ac:dyDescent="0.25">
      <c r="A3207" s="75" t="s">
        <v>17</v>
      </c>
      <c r="B3207">
        <v>0.25</v>
      </c>
      <c r="C3207" s="76" t="s">
        <v>90</v>
      </c>
      <c r="E3207">
        <f t="shared" ca="1" si="100"/>
        <v>0.55980204776962517</v>
      </c>
      <c r="F3207">
        <v>5.25</v>
      </c>
      <c r="G3207">
        <f>AVERAGE(F$2:F3207)</f>
        <v>52099.665584621915</v>
      </c>
      <c r="T3207">
        <f t="shared" ca="1" si="101"/>
        <v>3.1230100296955841</v>
      </c>
      <c r="U3207">
        <f ca="1">AVERAGE(T$2:T3207)</f>
        <v>27.103909403321122</v>
      </c>
    </row>
    <row r="3208" spans="1:21" x14ac:dyDescent="0.25">
      <c r="A3208" s="75" t="s">
        <v>17</v>
      </c>
      <c r="B3208">
        <v>0.16666666666666666</v>
      </c>
      <c r="C3208" s="76" t="s">
        <v>91</v>
      </c>
      <c r="E3208">
        <f t="shared" ca="1" si="100"/>
        <v>0.78863215318653268</v>
      </c>
      <c r="F3208">
        <v>0.190426679835726</v>
      </c>
      <c r="G3208">
        <f>AVERAGE(F$2:F3208)</f>
        <v>52083.420035773168</v>
      </c>
      <c r="T3208">
        <f t="shared" ca="1" si="101"/>
        <v>2.2065750042992036</v>
      </c>
      <c r="U3208">
        <f ca="1">AVERAGE(T$2:T3208)</f>
        <v>27.096145968834367</v>
      </c>
    </row>
    <row r="3209" spans="1:21" x14ac:dyDescent="0.25">
      <c r="A3209" s="75" t="s">
        <v>17</v>
      </c>
      <c r="B3209">
        <v>1.0869565217391304</v>
      </c>
      <c r="C3209" s="76" t="s">
        <v>92</v>
      </c>
      <c r="E3209">
        <f t="shared" ca="1" si="100"/>
        <v>0.28769402267005317</v>
      </c>
      <c r="F3209">
        <v>0.83210584047816261</v>
      </c>
      <c r="G3209">
        <f>AVERAGE(F$2:F3209)</f>
        <v>52067.184815096756</v>
      </c>
      <c r="T3209">
        <f t="shared" ca="1" si="101"/>
        <v>5.1409488853039305</v>
      </c>
      <c r="U3209">
        <f ca="1">AVERAGE(T$2:T3209)</f>
        <v>27.089302079469178</v>
      </c>
    </row>
    <row r="3210" spans="1:21" x14ac:dyDescent="0.25">
      <c r="A3210" s="75" t="s">
        <v>17</v>
      </c>
      <c r="B3210">
        <v>0.13043478260869565</v>
      </c>
      <c r="C3210" s="76" t="s">
        <v>93</v>
      </c>
      <c r="E3210">
        <f t="shared" ca="1" si="100"/>
        <v>0.46243595111516156</v>
      </c>
      <c r="F3210">
        <v>0.99946609717031498</v>
      </c>
      <c r="G3210">
        <f>AVERAGE(F$2:F3210)</f>
        <v>52050.959765128224</v>
      </c>
      <c r="T3210">
        <f t="shared" ca="1" si="101"/>
        <v>4.9142362968682312</v>
      </c>
      <c r="U3210">
        <f ca="1">AVERAGE(T$2:T3210)</f>
        <v>27.082391806554689</v>
      </c>
    </row>
    <row r="3211" spans="1:21" x14ac:dyDescent="0.25">
      <c r="A3211" s="75" t="s">
        <v>17</v>
      </c>
      <c r="B3211">
        <v>0.55696202531645567</v>
      </c>
      <c r="C3211" s="76" t="s">
        <v>94</v>
      </c>
      <c r="E3211">
        <f t="shared" ca="1" si="100"/>
        <v>0.60612001795245862</v>
      </c>
      <c r="F3211">
        <v>2.1739130434782608E-2</v>
      </c>
      <c r="G3211">
        <f>AVERAGE(F$2:F3211)</f>
        <v>52034.744519637257</v>
      </c>
      <c r="T3211">
        <f t="shared" ca="1" si="101"/>
        <v>2.0276620479126524</v>
      </c>
      <c r="U3211">
        <f ca="1">AVERAGE(T$2:T3211)</f>
        <v>27.074586594791871</v>
      </c>
    </row>
    <row r="3212" spans="1:21" x14ac:dyDescent="0.25">
      <c r="A3212" s="75" t="s">
        <v>17</v>
      </c>
      <c r="B3212">
        <v>3.2608695652173912E-2</v>
      </c>
      <c r="C3212" s="76" t="s">
        <v>95</v>
      </c>
      <c r="E3212">
        <f t="shared" ca="1" si="100"/>
        <v>0.32618059346274841</v>
      </c>
      <c r="F3212">
        <v>0.56521739130434778</v>
      </c>
      <c r="G3212">
        <f>AVERAGE(F$2:F3212)</f>
        <v>52018.539543211773</v>
      </c>
      <c r="T3212">
        <f t="shared" ca="1" si="101"/>
        <v>11.647378215271893</v>
      </c>
      <c r="U3212">
        <f ca="1">AVERAGE(T$2:T3212)</f>
        <v>27.069782107598002</v>
      </c>
    </row>
    <row r="3213" spans="1:21" x14ac:dyDescent="0.25">
      <c r="B3213">
        <v>5.0530570995452253E-4</v>
      </c>
      <c r="C3213" s="76" t="s">
        <v>81</v>
      </c>
      <c r="E3213">
        <f t="shared" ca="1" si="100"/>
        <v>0.89411052878341124</v>
      </c>
      <c r="F3213">
        <v>0.42095914742451163</v>
      </c>
      <c r="G3213">
        <f>AVERAGE(F$2:F3213)</f>
        <v>52002.344612145753</v>
      </c>
      <c r="T3213">
        <f t="shared" ca="1" si="101"/>
        <v>2.1535106030788573</v>
      </c>
      <c r="U3213">
        <f ca="1">AVERAGE(T$2:T3213)</f>
        <v>27.062024862422248</v>
      </c>
    </row>
    <row r="3214" spans="1:21" x14ac:dyDescent="0.25">
      <c r="A3214" s="75" t="s">
        <v>18</v>
      </c>
      <c r="B3214">
        <v>0</v>
      </c>
      <c r="C3214" s="76" t="s">
        <v>82</v>
      </c>
      <c r="E3214">
        <f t="shared" ca="1" si="100"/>
        <v>0.74345904903230298</v>
      </c>
      <c r="F3214">
        <v>0.58333333333333337</v>
      </c>
      <c r="G3214">
        <f>AVERAGE(F$2:F3214)</f>
        <v>51986.159812494712</v>
      </c>
      <c r="T3214">
        <f t="shared" ca="1" si="101"/>
        <v>2.2118904201942229</v>
      </c>
      <c r="U3214">
        <f ca="1">AVERAGE(T$2:T3214)</f>
        <v>27.054290615786012</v>
      </c>
    </row>
    <row r="3215" spans="1:21" x14ac:dyDescent="0.25">
      <c r="A3215" s="75" t="s">
        <v>18</v>
      </c>
      <c r="B3215">
        <v>0</v>
      </c>
      <c r="C3215" s="76" t="s">
        <v>83</v>
      </c>
      <c r="E3215">
        <f t="shared" ca="1" si="100"/>
        <v>0.6829286507296779</v>
      </c>
      <c r="F3215">
        <v>0.1565333145203914</v>
      </c>
      <c r="G3215">
        <f>AVERAGE(F$2:F3215)</f>
        <v>51969.984951486869</v>
      </c>
      <c r="T3215">
        <f t="shared" ca="1" si="101"/>
        <v>2.2455942164515768</v>
      </c>
      <c r="U3215">
        <f ca="1">AVERAGE(T$2:T3215)</f>
        <v>27.046571668555352</v>
      </c>
    </row>
    <row r="3216" spans="1:21" x14ac:dyDescent="0.25">
      <c r="A3216" s="75" t="s">
        <v>18</v>
      </c>
      <c r="B3216">
        <v>7.1428571428571425E-2</v>
      </c>
      <c r="C3216" s="76" t="s">
        <v>84</v>
      </c>
      <c r="E3216">
        <f t="shared" ca="1" si="100"/>
        <v>0.97305565135168326</v>
      </c>
      <c r="F3216">
        <v>0.22807017543859648</v>
      </c>
      <c r="G3216">
        <f>AVERAGE(F$2:F3216)</f>
        <v>51953.820174851935</v>
      </c>
      <c r="T3216">
        <f t="shared" ca="1" si="101"/>
        <v>7.1619459377033454</v>
      </c>
      <c r="U3216">
        <f ca="1">AVERAGE(T$2:T3216)</f>
        <v>27.040386714984322</v>
      </c>
    </row>
    <row r="3217" spans="1:21" x14ac:dyDescent="0.25">
      <c r="A3217" s="75" t="s">
        <v>18</v>
      </c>
      <c r="B3217">
        <v>2</v>
      </c>
      <c r="C3217" s="76" t="s">
        <v>85</v>
      </c>
      <c r="E3217">
        <f t="shared" ca="1" si="100"/>
        <v>0.16946322962542004</v>
      </c>
      <c r="F3217">
        <v>6.0820367751060818E-2</v>
      </c>
      <c r="G3217">
        <f>AVERAGE(F$2:F3217)</f>
        <v>51937.665398933255</v>
      </c>
      <c r="T3217">
        <f t="shared" ca="1" si="101"/>
        <v>6.5065332756181995</v>
      </c>
      <c r="U3217">
        <f ca="1">AVERAGE(T$2:T3217)</f>
        <v>27.034001810307906</v>
      </c>
    </row>
    <row r="3218" spans="1:21" x14ac:dyDescent="0.25">
      <c r="A3218" s="75" t="s">
        <v>18</v>
      </c>
      <c r="B3218">
        <v>0.33333333333333331</v>
      </c>
      <c r="C3218" s="76" t="s">
        <v>86</v>
      </c>
      <c r="E3218">
        <f t="shared" ca="1" si="100"/>
        <v>0.46340131707320165</v>
      </c>
      <c r="F3218">
        <v>7.1428571428571494E-2</v>
      </c>
      <c r="G3218">
        <f>AVERAGE(F$2:F3218)</f>
        <v>51921.520669691607</v>
      </c>
      <c r="T3218">
        <f t="shared" ca="1" si="101"/>
        <v>13.428797867317025</v>
      </c>
      <c r="U3218">
        <f ca="1">AVERAGE(T$2:T3218)</f>
        <v>27.029772651481984</v>
      </c>
    </row>
    <row r="3219" spans="1:21" x14ac:dyDescent="0.25">
      <c r="A3219" s="75" t="s">
        <v>18</v>
      </c>
      <c r="B3219">
        <v>0</v>
      </c>
      <c r="C3219" s="76" t="s">
        <v>87</v>
      </c>
      <c r="E3219">
        <f t="shared" ca="1" si="100"/>
        <v>0.9273407895329816</v>
      </c>
      <c r="F3219">
        <v>9</v>
      </c>
      <c r="G3219">
        <f>AVERAGE(F$2:F3219)</f>
        <v>51905.388749036021</v>
      </c>
      <c r="T3219">
        <f t="shared" ca="1" si="101"/>
        <v>30.733809278192282</v>
      </c>
      <c r="U3219">
        <f ca="1">AVERAGE(T$2:T3219)</f>
        <v>27.030923688345474</v>
      </c>
    </row>
    <row r="3220" spans="1:21" x14ac:dyDescent="0.25">
      <c r="A3220" s="75" t="s">
        <v>18</v>
      </c>
      <c r="B3220">
        <v>0.99999894444444448</v>
      </c>
      <c r="C3220" s="76" t="s">
        <v>88</v>
      </c>
      <c r="E3220">
        <f t="shared" ca="1" si="100"/>
        <v>2.8425208224700182E-2</v>
      </c>
      <c r="F3220">
        <v>0</v>
      </c>
      <c r="G3220">
        <f>AVERAGE(F$2:F3220)</f>
        <v>51889.264055420288</v>
      </c>
      <c r="T3220">
        <f t="shared" ca="1" si="101"/>
        <v>5.7352135346813853</v>
      </c>
      <c r="U3220">
        <f ca="1">AVERAGE(T$2:T3220)</f>
        <v>27.024308059220385</v>
      </c>
    </row>
    <row r="3221" spans="1:21" x14ac:dyDescent="0.25">
      <c r="A3221" s="75" t="s">
        <v>18</v>
      </c>
      <c r="B3221">
        <v>0.40691927512355847</v>
      </c>
      <c r="C3221" s="76" t="s">
        <v>89</v>
      </c>
      <c r="E3221">
        <f t="shared" ca="1" si="100"/>
        <v>0.86974497895690472</v>
      </c>
      <c r="F3221">
        <v>0.72222222222222221</v>
      </c>
      <c r="G3221">
        <f>AVERAGE(F$2:F3221)</f>
        <v>51873.149601434816</v>
      </c>
      <c r="T3221">
        <f t="shared" ca="1" si="101"/>
        <v>6.7929495971113019</v>
      </c>
      <c r="U3221">
        <f ca="1">AVERAGE(T$2:T3221)</f>
        <v>27.018025028642093</v>
      </c>
    </row>
    <row r="3222" spans="1:21" x14ac:dyDescent="0.25">
      <c r="A3222" s="75" t="s">
        <v>18</v>
      </c>
      <c r="B3222">
        <v>0.5</v>
      </c>
      <c r="C3222" s="76" t="s">
        <v>90</v>
      </c>
      <c r="E3222">
        <f t="shared" ca="1" si="100"/>
        <v>0.11290492674672992</v>
      </c>
      <c r="F3222">
        <v>0.58333333333333337</v>
      </c>
      <c r="G3222">
        <f>AVERAGE(F$2:F3222)</f>
        <v>51857.045110199768</v>
      </c>
      <c r="T3222">
        <f t="shared" ca="1" si="101"/>
        <v>66.582553981143519</v>
      </c>
      <c r="U3222">
        <f ca="1">AVERAGE(T$2:T3222)</f>
        <v>27.030308334743459</v>
      </c>
    </row>
    <row r="3223" spans="1:21" x14ac:dyDescent="0.25">
      <c r="A3223" s="75" t="s">
        <v>18</v>
      </c>
      <c r="B3223">
        <v>0</v>
      </c>
      <c r="C3223" s="76" t="s">
        <v>91</v>
      </c>
      <c r="E3223">
        <f t="shared" ca="1" si="100"/>
        <v>0.10300646728097362</v>
      </c>
      <c r="F3223">
        <v>0.73913043478260865</v>
      </c>
      <c r="G3223">
        <f>AVERAGE(F$2:F3223)</f>
        <v>51840.950663899406</v>
      </c>
      <c r="T3223">
        <f t="shared" ca="1" si="101"/>
        <v>3.3020029766997858</v>
      </c>
      <c r="U3223">
        <f ca="1">AVERAGE(T$2:T3223)</f>
        <v>27.022943870014089</v>
      </c>
    </row>
    <row r="3224" spans="1:21" x14ac:dyDescent="0.25">
      <c r="A3224" s="75" t="s">
        <v>18</v>
      </c>
      <c r="B3224">
        <v>4.3478260869565216E-2</v>
      </c>
      <c r="C3224" s="76" t="s">
        <v>92</v>
      </c>
      <c r="E3224">
        <f t="shared" ca="1" si="100"/>
        <v>7.2362879480544096E-2</v>
      </c>
      <c r="F3224">
        <v>0.5</v>
      </c>
      <c r="G3224">
        <f>AVERAGE(F$2:F3224)</f>
        <v>51824.866130649672</v>
      </c>
      <c r="T3224">
        <f t="shared" ca="1" si="101"/>
        <v>3.0896766487399638</v>
      </c>
      <c r="U3224">
        <f ca="1">AVERAGE(T$2:T3224)</f>
        <v>27.015518096752757</v>
      </c>
    </row>
    <row r="3225" spans="1:21" x14ac:dyDescent="0.25">
      <c r="A3225" s="75" t="s">
        <v>18</v>
      </c>
      <c r="B3225">
        <v>0.34782608695652173</v>
      </c>
      <c r="C3225" s="76" t="s">
        <v>93</v>
      </c>
      <c r="E3225">
        <f t="shared" ca="1" si="100"/>
        <v>0.75342899847431255</v>
      </c>
      <c r="F3225">
        <v>5.7670561628345267E-2</v>
      </c>
      <c r="G3225">
        <f>AVERAGE(F$2:F3225)</f>
        <v>51808.791438199274</v>
      </c>
      <c r="T3225">
        <f t="shared" ca="1" si="101"/>
        <v>6.6012279887951735</v>
      </c>
      <c r="U3225">
        <f ca="1">AVERAGE(T$2:T3225)</f>
        <v>27.009186120912819</v>
      </c>
    </row>
    <row r="3226" spans="1:21" x14ac:dyDescent="0.25">
      <c r="A3226" s="75" t="s">
        <v>18</v>
      </c>
      <c r="B3226">
        <v>5.0632911392405104E-2</v>
      </c>
      <c r="C3226" s="76" t="s">
        <v>94</v>
      </c>
      <c r="E3226">
        <f t="shared" ca="1" si="100"/>
        <v>0.66070515077993752</v>
      </c>
      <c r="F3226">
        <v>0.11190053285968024</v>
      </c>
      <c r="G3226">
        <f>AVERAGE(F$2:F3226)</f>
        <v>51792.726731365889</v>
      </c>
      <c r="T3226">
        <f t="shared" ca="1" si="101"/>
        <v>2.2201829129608104</v>
      </c>
      <c r="U3226">
        <f ca="1">AVERAGE(T$2:T3226)</f>
        <v>27.001499608290199</v>
      </c>
    </row>
    <row r="3227" spans="1:21" x14ac:dyDescent="0.25">
      <c r="A3227" s="75" t="s">
        <v>18</v>
      </c>
      <c r="B3227">
        <v>2.9891304347826088E-2</v>
      </c>
      <c r="C3227" s="76" t="s">
        <v>95</v>
      </c>
      <c r="E3227">
        <f t="shared" ca="1" si="100"/>
        <v>0.34464421407091128</v>
      </c>
      <c r="F3227">
        <v>0.15966386554621845</v>
      </c>
      <c r="G3227">
        <f>AVERAGE(F$2:F3227)</f>
        <v>51776.67199885891</v>
      </c>
      <c r="T3227">
        <f t="shared" ca="1" si="101"/>
        <v>2.511291837052307</v>
      </c>
      <c r="U3227">
        <f ca="1">AVERAGE(T$2:T3227)</f>
        <v>26.993908099371652</v>
      </c>
    </row>
    <row r="3228" spans="1:21" x14ac:dyDescent="0.25">
      <c r="B3228">
        <v>4.5477513895907026E-3</v>
      </c>
      <c r="C3228" s="76" t="s">
        <v>81</v>
      </c>
      <c r="E3228">
        <f t="shared" ca="1" si="100"/>
        <v>0.67507620115818245</v>
      </c>
      <c r="F3228">
        <v>0.91666666666666663</v>
      </c>
      <c r="G3228">
        <f>AVERAGE(F$2:F3228)</f>
        <v>51760.627451188571</v>
      </c>
      <c r="T3228">
        <f t="shared" ca="1" si="101"/>
        <v>22.623703073578486</v>
      </c>
      <c r="U3228">
        <f ca="1">AVERAGE(T$2:T3228)</f>
        <v>26.992553836890774</v>
      </c>
    </row>
    <row r="3229" spans="1:21" x14ac:dyDescent="0.25">
      <c r="A3229" s="75" t="s">
        <v>19</v>
      </c>
      <c r="B3229">
        <v>3.8974906567004808E-2</v>
      </c>
      <c r="C3229" s="76" t="s">
        <v>82</v>
      </c>
      <c r="E3229">
        <f t="shared" ca="1" si="100"/>
        <v>0.75086897013801024</v>
      </c>
      <c r="F3229">
        <v>0.77777777777777779</v>
      </c>
      <c r="G3229">
        <f>AVERAGE(F$2:F3229)</f>
        <v>51744.592801351704</v>
      </c>
      <c r="T3229">
        <f t="shared" ca="1" si="101"/>
        <v>3.0125564039103661</v>
      </c>
      <c r="U3229">
        <f ca="1">AVERAGE(T$2:T3229)</f>
        <v>26.985125089234955</v>
      </c>
    </row>
    <row r="3230" spans="1:21" x14ac:dyDescent="0.25">
      <c r="A3230" s="75" t="s">
        <v>19</v>
      </c>
      <c r="B3230">
        <v>0.12052117263843648</v>
      </c>
      <c r="C3230" s="76" t="s">
        <v>83</v>
      </c>
      <c r="E3230">
        <f t="shared" ca="1" si="100"/>
        <v>0.57707645185962442</v>
      </c>
      <c r="F3230">
        <v>9</v>
      </c>
      <c r="G3230">
        <f>AVERAGE(F$2:F3230)</f>
        <v>51728.570629533388</v>
      </c>
      <c r="T3230">
        <f t="shared" ca="1" si="101"/>
        <v>5.6234737045565533</v>
      </c>
      <c r="U3230">
        <f ca="1">AVERAGE(T$2:T3230)</f>
        <v>26.978509526712603</v>
      </c>
    </row>
    <row r="3231" spans="1:21" x14ac:dyDescent="0.25">
      <c r="A3231" s="75" t="s">
        <v>19</v>
      </c>
      <c r="B3231">
        <v>0.2857142857142857</v>
      </c>
      <c r="C3231" s="76" t="s">
        <v>84</v>
      </c>
      <c r="E3231">
        <f t="shared" ca="1" si="100"/>
        <v>0.90486711168405132</v>
      </c>
      <c r="F3231">
        <v>7.333333333333333</v>
      </c>
      <c r="G3231">
        <f>AVERAGE(F$2:F3231)</f>
        <v>51712.557862568625</v>
      </c>
      <c r="T3231">
        <f t="shared" ca="1" si="101"/>
        <v>55.242981830030068</v>
      </c>
      <c r="U3231">
        <f ca="1">AVERAGE(T$2:T3231)</f>
        <v>26.987260137332825</v>
      </c>
    </row>
    <row r="3232" spans="1:21" x14ac:dyDescent="0.25">
      <c r="A3232" s="75" t="s">
        <v>19</v>
      </c>
      <c r="B3232">
        <v>2.5</v>
      </c>
      <c r="C3232" s="76" t="s">
        <v>85</v>
      </c>
      <c r="E3232">
        <f t="shared" ca="1" si="100"/>
        <v>0.41340381456626263</v>
      </c>
      <c r="F3232">
        <v>0.75</v>
      </c>
      <c r="G3232">
        <f>AVERAGE(F$2:F3232)</f>
        <v>51696.552970008248</v>
      </c>
      <c r="T3232">
        <f t="shared" ca="1" si="101"/>
        <v>7.9424774793008224</v>
      </c>
      <c r="U3232">
        <f ca="1">AVERAGE(T$2:T3232)</f>
        <v>26.981365744681003</v>
      </c>
    </row>
    <row r="3233" spans="1:21" x14ac:dyDescent="0.25">
      <c r="A3233" s="75" t="s">
        <v>19</v>
      </c>
      <c r="B3233">
        <v>0.16666666666666666</v>
      </c>
      <c r="C3233" s="76" t="s">
        <v>86</v>
      </c>
      <c r="E3233">
        <f t="shared" ca="1" si="100"/>
        <v>0.97249571477686736</v>
      </c>
      <c r="F3233">
        <v>0.8</v>
      </c>
      <c r="G3233">
        <f>AVERAGE(F$2:F3233)</f>
        <v>51680.557996935844</v>
      </c>
      <c r="T3233">
        <f t="shared" ca="1" si="101"/>
        <v>7.1420865047922639</v>
      </c>
      <c r="U3233">
        <f ca="1">AVERAGE(T$2:T3233)</f>
        <v>26.97522735382708</v>
      </c>
    </row>
    <row r="3234" spans="1:21" x14ac:dyDescent="0.25">
      <c r="A3234" s="75" t="s">
        <v>19</v>
      </c>
      <c r="B3234">
        <v>1.5</v>
      </c>
      <c r="C3234" s="76" t="s">
        <v>87</v>
      </c>
      <c r="E3234">
        <f t="shared" ca="1" si="100"/>
        <v>0.15999255051307948</v>
      </c>
      <c r="F3234">
        <v>4</v>
      </c>
      <c r="G3234">
        <f>AVERAGE(F$2:F3234)</f>
        <v>51664.573908474064</v>
      </c>
      <c r="T3234">
        <f t="shared" ca="1" si="101"/>
        <v>2.9804325253783075</v>
      </c>
      <c r="U3234">
        <f ca="1">AVERAGE(T$2:T3234)</f>
        <v>26.967805518123878</v>
      </c>
    </row>
    <row r="3235" spans="1:21" x14ac:dyDescent="0.25">
      <c r="A3235" s="75" t="s">
        <v>19</v>
      </c>
      <c r="B3235">
        <v>110.11111111111111</v>
      </c>
      <c r="C3235" s="76" t="s">
        <v>88</v>
      </c>
      <c r="E3235">
        <f t="shared" ca="1" si="100"/>
        <v>0.84296415220475951</v>
      </c>
      <c r="F3235">
        <v>0.14310197086546703</v>
      </c>
      <c r="G3235">
        <f>AVERAGE(F$2:F3235)</f>
        <v>51648.598512429999</v>
      </c>
      <c r="T3235">
        <f t="shared" ca="1" si="101"/>
        <v>6.4692180809524009</v>
      </c>
      <c r="U3235">
        <f ca="1">AVERAGE(T$2:T3235)</f>
        <v>26.96146705571288</v>
      </c>
    </row>
    <row r="3236" spans="1:21" x14ac:dyDescent="0.25">
      <c r="A3236" s="75" t="s">
        <v>19</v>
      </c>
      <c r="B3236">
        <v>0.18616144975288304</v>
      </c>
      <c r="C3236" s="76" t="s">
        <v>89</v>
      </c>
      <c r="E3236">
        <f t="shared" ca="1" si="100"/>
        <v>0.5733995811521877</v>
      </c>
      <c r="F3236">
        <v>0.52494061757719712</v>
      </c>
      <c r="G3236">
        <f>AVERAGE(F$2:F3236)</f>
        <v>51632.633111016767</v>
      </c>
      <c r="T3236">
        <f t="shared" ca="1" si="101"/>
        <v>2.1266238686018881</v>
      </c>
      <c r="U3236">
        <f ca="1">AVERAGE(T$2:T3236)</f>
        <v>26.953790133553031</v>
      </c>
    </row>
    <row r="3237" spans="1:21" x14ac:dyDescent="0.25">
      <c r="A3237" s="75" t="s">
        <v>19</v>
      </c>
      <c r="B3237">
        <v>0.4</v>
      </c>
      <c r="C3237" s="76" t="s">
        <v>90</v>
      </c>
      <c r="E3237">
        <f t="shared" ca="1" si="100"/>
        <v>0.24672573598216052</v>
      </c>
      <c r="F3237">
        <v>4</v>
      </c>
      <c r="G3237">
        <f>AVERAGE(F$2:F3237)</f>
        <v>51616.678650846487</v>
      </c>
      <c r="T3237">
        <f t="shared" ca="1" si="101"/>
        <v>2.9744471558738623</v>
      </c>
      <c r="U3237">
        <f ca="1">AVERAGE(T$2:T3237)</f>
        <v>26.946379953399241</v>
      </c>
    </row>
    <row r="3238" spans="1:21" x14ac:dyDescent="0.25">
      <c r="A3238" s="75" t="s">
        <v>19</v>
      </c>
      <c r="B3238">
        <v>0.66666666666666663</v>
      </c>
      <c r="C3238" s="76" t="s">
        <v>91</v>
      </c>
      <c r="E3238">
        <f t="shared" ca="1" si="100"/>
        <v>0.28528036116850508</v>
      </c>
      <c r="F3238">
        <v>0.91666666666666663</v>
      </c>
      <c r="G3238">
        <f>AVERAGE(F$2:F3238)</f>
        <v>51600.733095707721</v>
      </c>
      <c r="T3238">
        <f t="shared" ca="1" si="101"/>
        <v>112.72385736236599</v>
      </c>
      <c r="U3238">
        <f ca="1">AVERAGE(T$2:T3238)</f>
        <v>26.972879019636178</v>
      </c>
    </row>
    <row r="3239" spans="1:21" x14ac:dyDescent="0.25">
      <c r="A3239" s="75" t="s">
        <v>19</v>
      </c>
      <c r="B3239">
        <v>3.1739130434782608</v>
      </c>
      <c r="C3239" s="76" t="s">
        <v>92</v>
      </c>
      <c r="E3239">
        <f t="shared" ca="1" si="100"/>
        <v>0.54815425749956748</v>
      </c>
      <c r="F3239">
        <v>0.88775510204081631</v>
      </c>
      <c r="G3239">
        <f>AVERAGE(F$2:F3239)</f>
        <v>51584.797380655029</v>
      </c>
      <c r="T3239">
        <f t="shared" ca="1" si="101"/>
        <v>9.3947101132927227</v>
      </c>
      <c r="U3239">
        <f ca="1">AVERAGE(T$2:T3239)</f>
        <v>26.96745030780593</v>
      </c>
    </row>
    <row r="3240" spans="1:21" x14ac:dyDescent="0.25">
      <c r="A3240" s="75" t="s">
        <v>19</v>
      </c>
      <c r="B3240">
        <v>0.13043478260869565</v>
      </c>
      <c r="C3240" s="76" t="s">
        <v>93</v>
      </c>
      <c r="E3240">
        <f t="shared" ca="1" si="100"/>
        <v>0.12885631178545709</v>
      </c>
      <c r="F3240">
        <v>0.37384160697289986</v>
      </c>
      <c r="G3240">
        <f>AVERAGE(F$2:F3240)</f>
        <v>51568.871346836248</v>
      </c>
      <c r="T3240">
        <f t="shared" ca="1" si="101"/>
        <v>12.142601730423895</v>
      </c>
      <c r="U3240">
        <f ca="1">AVERAGE(T$2:T3240)</f>
        <v>26.962873324608218</v>
      </c>
    </row>
    <row r="3241" spans="1:21" x14ac:dyDescent="0.25">
      <c r="A3241" s="75" t="s">
        <v>19</v>
      </c>
      <c r="B3241">
        <v>0.30379746835443039</v>
      </c>
      <c r="C3241" s="76" t="s">
        <v>94</v>
      </c>
      <c r="E3241">
        <f t="shared" ca="1" si="100"/>
        <v>0.13158950953583715</v>
      </c>
      <c r="F3241">
        <v>2.8167938931297711</v>
      </c>
      <c r="G3241">
        <f>AVERAGE(F$2:F3241)</f>
        <v>51552.955897900152</v>
      </c>
      <c r="T3241">
        <f t="shared" ca="1" si="101"/>
        <v>4.2421349341308252</v>
      </c>
      <c r="U3241">
        <f ca="1">AVERAGE(T$2:T3241)</f>
        <v>26.955860751030908</v>
      </c>
    </row>
    <row r="3242" spans="1:21" x14ac:dyDescent="0.25">
      <c r="A3242" s="75" t="s">
        <v>19</v>
      </c>
      <c r="B3242">
        <v>8.1521739130434784E-2</v>
      </c>
      <c r="C3242" s="76" t="s">
        <v>95</v>
      </c>
      <c r="E3242">
        <f t="shared" ca="1" si="100"/>
        <v>0.81057419191717472</v>
      </c>
      <c r="F3242">
        <v>1.0101010101010111E-2</v>
      </c>
      <c r="G3242">
        <f>AVERAGE(F$2:F3242)</f>
        <v>51537.049404288031</v>
      </c>
      <c r="T3242">
        <f t="shared" ca="1" si="101"/>
        <v>4.0633390936974116</v>
      </c>
      <c r="U3242">
        <f ca="1">AVERAGE(T$2:T3242)</f>
        <v>26.948797337992549</v>
      </c>
    </row>
    <row r="3243" spans="1:21" x14ac:dyDescent="0.25">
      <c r="B3243">
        <v>5.0530570995452253E-4</v>
      </c>
      <c r="C3243" s="76" t="s">
        <v>81</v>
      </c>
      <c r="E3243">
        <f t="shared" ca="1" si="100"/>
        <v>0.66041524807683327</v>
      </c>
      <c r="F3243">
        <v>0.67932684290863377</v>
      </c>
      <c r="G3243">
        <f>AVERAGE(F$2:F3243)</f>
        <v>51521.152929865617</v>
      </c>
      <c r="T3243">
        <f t="shared" ca="1" si="101"/>
        <v>2.4060339228070062</v>
      </c>
      <c r="U3243">
        <f ca="1">AVERAGE(T$2:T3243)</f>
        <v>26.941227084008837</v>
      </c>
    </row>
    <row r="3244" spans="1:21" x14ac:dyDescent="0.25">
      <c r="A3244" s="75" t="s">
        <v>20</v>
      </c>
      <c r="B3244">
        <v>0.35931660437800322</v>
      </c>
      <c r="C3244" s="76" t="s">
        <v>82</v>
      </c>
      <c r="E3244">
        <f t="shared" ca="1" si="100"/>
        <v>0.11631090492450491</v>
      </c>
      <c r="F3244">
        <v>0.99050000000000005</v>
      </c>
      <c r="G3244">
        <f>AVERAGE(F$2:F3244)</f>
        <v>51505.266354956628</v>
      </c>
      <c r="T3244">
        <f t="shared" ca="1" si="101"/>
        <v>9.4611329408889322</v>
      </c>
      <c r="U3244">
        <f ca="1">AVERAGE(T$2:T3244)</f>
        <v>26.935836984057214</v>
      </c>
    </row>
    <row r="3245" spans="1:21" x14ac:dyDescent="0.25">
      <c r="A3245" s="75" t="s">
        <v>20</v>
      </c>
      <c r="B3245">
        <v>0.23452768729641693</v>
      </c>
      <c r="C3245" s="76" t="s">
        <v>83</v>
      </c>
      <c r="E3245">
        <f t="shared" ca="1" si="100"/>
        <v>0.69326684221210555</v>
      </c>
      <c r="F3245">
        <v>0.56140350877192979</v>
      </c>
      <c r="G3245">
        <f>AVERAGE(F$2:F3245)</f>
        <v>51489.389442209569</v>
      </c>
      <c r="T3245">
        <f t="shared" ca="1" si="101"/>
        <v>12.351195636437245</v>
      </c>
      <c r="U3245">
        <f ca="1">AVERAGE(T$2:T3245)</f>
        <v>26.931341102014173</v>
      </c>
    </row>
    <row r="3246" spans="1:21" x14ac:dyDescent="0.25">
      <c r="A3246" s="75" t="s">
        <v>20</v>
      </c>
      <c r="B3246">
        <v>0.42857142857142855</v>
      </c>
      <c r="C3246" s="76" t="s">
        <v>84</v>
      </c>
      <c r="E3246">
        <f t="shared" ca="1" si="100"/>
        <v>0.6065022709595066</v>
      </c>
      <c r="F3246">
        <v>0.21654501216545019</v>
      </c>
      <c r="G3246">
        <f>AVERAGE(F$2:F3246)</f>
        <v>51473.522208651113</v>
      </c>
      <c r="T3246">
        <f t="shared" ca="1" si="101"/>
        <v>3.5001248132919649</v>
      </c>
      <c r="U3246">
        <f ca="1">AVERAGE(T$2:T3246)</f>
        <v>26.924120388211794</v>
      </c>
    </row>
    <row r="3247" spans="1:21" x14ac:dyDescent="0.25">
      <c r="A3247" s="75" t="s">
        <v>20</v>
      </c>
      <c r="B3247">
        <v>0</v>
      </c>
      <c r="C3247" s="76" t="s">
        <v>85</v>
      </c>
      <c r="E3247">
        <f t="shared" ca="1" si="100"/>
        <v>0.33480485396029169</v>
      </c>
      <c r="F3247">
        <v>2.1526418786692758E-2</v>
      </c>
      <c r="G3247">
        <f>AVERAGE(F$2:F3247)</f>
        <v>51457.664691497012</v>
      </c>
      <c r="T3247">
        <f t="shared" ca="1" si="101"/>
        <v>3.8349397160859207</v>
      </c>
      <c r="U3247">
        <f ca="1">AVERAGE(T$2:T3247)</f>
        <v>26.917007270321431</v>
      </c>
    </row>
    <row r="3248" spans="1:21" x14ac:dyDescent="0.25">
      <c r="A3248" s="75" t="s">
        <v>20</v>
      </c>
      <c r="B3248">
        <v>0.16666666666666666</v>
      </c>
      <c r="C3248" s="76" t="s">
        <v>86</v>
      </c>
      <c r="E3248">
        <f t="shared" ca="1" si="100"/>
        <v>0.89932638621741101</v>
      </c>
      <c r="F3248">
        <v>0.64907651715039583</v>
      </c>
      <c r="G3248">
        <f>AVERAGE(F$2:F3248)</f>
        <v>51441.817135101883</v>
      </c>
      <c r="T3248">
        <f t="shared" ca="1" si="101"/>
        <v>7.2396180288239531</v>
      </c>
      <c r="U3248">
        <f ca="1">AVERAGE(T$2:T3248)</f>
        <v>26.910947095008371</v>
      </c>
    </row>
    <row r="3249" spans="1:21" x14ac:dyDescent="0.25">
      <c r="A3249" s="75" t="s">
        <v>20</v>
      </c>
      <c r="B3249">
        <v>0.5</v>
      </c>
      <c r="C3249" s="76" t="s">
        <v>87</v>
      </c>
      <c r="E3249">
        <f t="shared" ca="1" si="100"/>
        <v>6.0604143995171E-3</v>
      </c>
      <c r="F3249">
        <v>82.333333333333329</v>
      </c>
      <c r="G3249">
        <f>AVERAGE(F$2:F3249)</f>
        <v>51426.004486148136</v>
      </c>
      <c r="T3249">
        <f t="shared" ca="1" si="101"/>
        <v>2.0243256229271953</v>
      </c>
      <c r="U3249">
        <f ca="1">AVERAGE(T$2:T3249)</f>
        <v>26.903284957855639</v>
      </c>
    </row>
    <row r="3250" spans="1:21" x14ac:dyDescent="0.25">
      <c r="A3250" s="75" t="s">
        <v>20</v>
      </c>
      <c r="B3250">
        <v>0.1111111111111111</v>
      </c>
      <c r="C3250" s="76" t="s">
        <v>88</v>
      </c>
      <c r="E3250">
        <f t="shared" ca="1" si="100"/>
        <v>8.8247308098786337E-2</v>
      </c>
      <c r="F3250">
        <v>17</v>
      </c>
      <c r="G3250">
        <f>AVERAGE(F$2:F3250)</f>
        <v>51410.181462298911</v>
      </c>
      <c r="T3250">
        <f t="shared" ca="1" si="101"/>
        <v>5.2361034092354553</v>
      </c>
      <c r="U3250">
        <f ca="1">AVERAGE(T$2:T3250)</f>
        <v>26.896616080801582</v>
      </c>
    </row>
    <row r="3251" spans="1:21" x14ac:dyDescent="0.25">
      <c r="A3251" s="75" t="s">
        <v>20</v>
      </c>
      <c r="B3251">
        <v>0.13014827018121911</v>
      </c>
      <c r="C3251" s="76" t="s">
        <v>89</v>
      </c>
      <c r="E3251">
        <f t="shared" ca="1" si="100"/>
        <v>0.82845684500172845</v>
      </c>
      <c r="F3251">
        <v>0.45293929619620493</v>
      </c>
      <c r="G3251">
        <f>AVERAGE(F$2:F3251)</f>
        <v>51394.363084291836</v>
      </c>
      <c r="T3251">
        <f t="shared" ca="1" si="101"/>
        <v>3.6603218459768265</v>
      </c>
      <c r="U3251">
        <f ca="1">AVERAGE(T$2:T3251)</f>
        <v>26.889466451806253</v>
      </c>
    </row>
    <row r="3252" spans="1:21" x14ac:dyDescent="0.25">
      <c r="A3252" s="75" t="s">
        <v>20</v>
      </c>
      <c r="B3252">
        <v>0.25</v>
      </c>
      <c r="C3252" s="76" t="s">
        <v>90</v>
      </c>
      <c r="E3252">
        <f t="shared" ca="1" si="100"/>
        <v>6.3468870157767476E-2</v>
      </c>
      <c r="F3252">
        <v>0.10714285714285723</v>
      </c>
      <c r="G3252">
        <f>AVERAGE(F$2:F3252)</f>
        <v>51378.554331310777</v>
      </c>
      <c r="T3252">
        <f t="shared" ca="1" si="101"/>
        <v>7.8545039518778577</v>
      </c>
      <c r="U3252">
        <f ca="1">AVERAGE(T$2:T3252)</f>
        <v>26.883611341840112</v>
      </c>
    </row>
    <row r="3253" spans="1:21" x14ac:dyDescent="0.25">
      <c r="A3253" s="75" t="s">
        <v>20</v>
      </c>
      <c r="B3253">
        <v>0.16666666666666666</v>
      </c>
      <c r="C3253" s="76" t="s">
        <v>91</v>
      </c>
      <c r="E3253">
        <f t="shared" ca="1" si="100"/>
        <v>0.35058147341955659</v>
      </c>
      <c r="F3253">
        <v>0.37500000000000006</v>
      </c>
      <c r="G3253">
        <f>AVERAGE(F$2:F3253)</f>
        <v>51362.755383176918</v>
      </c>
      <c r="T3253">
        <f t="shared" ca="1" si="101"/>
        <v>2.0933036366524784</v>
      </c>
      <c r="U3253">
        <f ca="1">AVERAGE(T$2:T3253)</f>
        <v>26.875988245989806</v>
      </c>
    </row>
    <row r="3254" spans="1:21" x14ac:dyDescent="0.25">
      <c r="A3254" s="75" t="s">
        <v>20</v>
      </c>
      <c r="B3254">
        <v>0.93478260869565222</v>
      </c>
      <c r="C3254" s="76" t="s">
        <v>92</v>
      </c>
      <c r="E3254">
        <f t="shared" ca="1" si="100"/>
        <v>0.25433878796225207</v>
      </c>
      <c r="F3254">
        <v>0.92592592592592593</v>
      </c>
      <c r="G3254">
        <f>AVERAGE(F$2:F3254)</f>
        <v>51346.966317865743</v>
      </c>
      <c r="T3254">
        <f t="shared" ca="1" si="101"/>
        <v>3.9450869281484677</v>
      </c>
      <c r="U3254">
        <f ca="1">AVERAGE(T$2:T3254)</f>
        <v>26.86893909095819</v>
      </c>
    </row>
    <row r="3255" spans="1:21" x14ac:dyDescent="0.25">
      <c r="A3255" s="75" t="s">
        <v>20</v>
      </c>
      <c r="B3255">
        <v>2.1739130434782608E-2</v>
      </c>
      <c r="C3255" s="76" t="s">
        <v>93</v>
      </c>
      <c r="E3255">
        <f t="shared" ca="1" si="100"/>
        <v>0.22677837524547939</v>
      </c>
      <c r="F3255">
        <v>21.222222222222221</v>
      </c>
      <c r="G3255">
        <f>AVERAGE(F$2:F3255)</f>
        <v>51331.193194296087</v>
      </c>
      <c r="T3255">
        <f t="shared" ca="1" si="101"/>
        <v>22.974142785495779</v>
      </c>
      <c r="U3255">
        <f ca="1">AVERAGE(T$2:T3255)</f>
        <v>26.867742165234322</v>
      </c>
    </row>
    <row r="3256" spans="1:21" x14ac:dyDescent="0.25">
      <c r="A3256" s="75" t="s">
        <v>20</v>
      </c>
      <c r="B3256">
        <v>0.24050632911392408</v>
      </c>
      <c r="C3256" s="76" t="s">
        <v>94</v>
      </c>
      <c r="E3256">
        <f t="shared" ca="1" si="100"/>
        <v>0.70867953480209323</v>
      </c>
      <c r="F3256">
        <v>0.5535714285714286</v>
      </c>
      <c r="G3256">
        <f>AVERAGE(F$2:F3256)</f>
        <v>51315.423412537915</v>
      </c>
      <c r="T3256">
        <f t="shared" ca="1" si="101"/>
        <v>25.64818268715733</v>
      </c>
      <c r="U3256">
        <f ca="1">AVERAGE(T$2:T3256)</f>
        <v>26.867367492583607</v>
      </c>
    </row>
    <row r="3257" spans="1:21" x14ac:dyDescent="0.25">
      <c r="A3257" s="75" t="s">
        <v>20</v>
      </c>
      <c r="B3257">
        <v>3.8043478260869568E-2</v>
      </c>
      <c r="C3257" s="76" t="s">
        <v>95</v>
      </c>
      <c r="E3257">
        <f t="shared" ca="1" si="100"/>
        <v>2.3718797995872398E-2</v>
      </c>
      <c r="F3257">
        <v>0.94252873563218387</v>
      </c>
      <c r="G3257">
        <f>AVERAGE(F$2:F3257)</f>
        <v>51299.663436836498</v>
      </c>
      <c r="T3257">
        <f t="shared" ca="1" si="101"/>
        <v>19.620164185434714</v>
      </c>
      <c r="U3257">
        <f ca="1">AVERAGE(T$2:T3257)</f>
        <v>26.865141693042098</v>
      </c>
    </row>
    <row r="3258" spans="1:21" x14ac:dyDescent="0.25">
      <c r="B3258">
        <v>5.0530570995452253E-4</v>
      </c>
      <c r="C3258" s="76" t="s">
        <v>81</v>
      </c>
      <c r="E3258">
        <f t="shared" ca="1" si="100"/>
        <v>0.42700565109976341</v>
      </c>
      <c r="F3258">
        <v>0.5521472392638036</v>
      </c>
      <c r="G3258">
        <f>AVERAGE(F$2:F3258)</f>
        <v>51283.913018878375</v>
      </c>
      <c r="T3258">
        <f t="shared" ca="1" si="101"/>
        <v>2.3143948922741622</v>
      </c>
      <c r="U3258">
        <f ca="1">AVERAGE(T$2:T3258)</f>
        <v>26.857603852452364</v>
      </c>
    </row>
    <row r="3259" spans="1:21" x14ac:dyDescent="0.25">
      <c r="A3259" s="75" t="s">
        <v>21</v>
      </c>
      <c r="B3259">
        <v>0.35931660437800322</v>
      </c>
      <c r="C3259" s="76" t="s">
        <v>82</v>
      </c>
      <c r="E3259">
        <f t="shared" ca="1" si="100"/>
        <v>0.78726461611268428</v>
      </c>
      <c r="F3259">
        <v>24.000000000000004</v>
      </c>
      <c r="G3259">
        <f>AVERAGE(F$2:F3259)</f>
        <v>51268.179466693335</v>
      </c>
      <c r="T3259">
        <f t="shared" ca="1" si="101"/>
        <v>2.7780008915496053</v>
      </c>
      <c r="U3259">
        <f ca="1">AVERAGE(T$2:T3259)</f>
        <v>26.850212936871976</v>
      </c>
    </row>
    <row r="3260" spans="1:21" x14ac:dyDescent="0.25">
      <c r="A3260" s="75" t="s">
        <v>21</v>
      </c>
      <c r="B3260">
        <v>4.2345276872964167E-2</v>
      </c>
      <c r="C3260" s="76" t="s">
        <v>83</v>
      </c>
      <c r="E3260">
        <f t="shared" ca="1" si="100"/>
        <v>0.39191881249575311</v>
      </c>
      <c r="F3260">
        <v>82.333333333333329</v>
      </c>
      <c r="G3260">
        <f>AVERAGE(F$2:F3260)</f>
        <v>51252.473469107157</v>
      </c>
      <c r="T3260">
        <f t="shared" ca="1" si="101"/>
        <v>4.2958672084472642</v>
      </c>
      <c r="U3260">
        <f ca="1">AVERAGE(T$2:T3260)</f>
        <v>26.843292303018515</v>
      </c>
    </row>
    <row r="3261" spans="1:21" x14ac:dyDescent="0.25">
      <c r="A3261" s="75" t="s">
        <v>21</v>
      </c>
      <c r="B3261">
        <v>7.1428571428571425E-2</v>
      </c>
      <c r="C3261" s="76" t="s">
        <v>84</v>
      </c>
      <c r="E3261">
        <f t="shared" ca="1" si="100"/>
        <v>0.50886301585824689</v>
      </c>
      <c r="F3261">
        <v>0.17791179796456841</v>
      </c>
      <c r="G3261">
        <f>AVERAGE(F$2:F3261)</f>
        <v>51236.751906052763</v>
      </c>
      <c r="T3261">
        <f t="shared" ca="1" si="101"/>
        <v>4.1582059392618094</v>
      </c>
      <c r="U3261">
        <f ca="1">AVERAGE(T$2:T3261)</f>
        <v>26.836333687569514</v>
      </c>
    </row>
    <row r="3262" spans="1:21" x14ac:dyDescent="0.25">
      <c r="A3262" s="75" t="s">
        <v>21</v>
      </c>
      <c r="B3262">
        <v>0.5</v>
      </c>
      <c r="C3262" s="76" t="s">
        <v>85</v>
      </c>
      <c r="E3262">
        <f t="shared" ca="1" si="100"/>
        <v>0.39130085742618159</v>
      </c>
      <c r="F3262">
        <v>0</v>
      </c>
      <c r="G3262">
        <f>AVERAGE(F$2:F3262)</f>
        <v>51221.039930613922</v>
      </c>
      <c r="T3262">
        <f t="shared" ca="1" si="101"/>
        <v>5.1326166889881106</v>
      </c>
      <c r="U3262">
        <f ca="1">AVERAGE(T$2:T3262)</f>
        <v>26.829678147244895</v>
      </c>
    </row>
    <row r="3263" spans="1:21" x14ac:dyDescent="0.25">
      <c r="A3263" s="75" t="s">
        <v>21</v>
      </c>
      <c r="B3263">
        <v>0.66666666666666663</v>
      </c>
      <c r="C3263" s="76" t="s">
        <v>86</v>
      </c>
      <c r="E3263">
        <f t="shared" ca="1" si="100"/>
        <v>0.1781772485203047</v>
      </c>
      <c r="F3263">
        <v>0.16666666666666666</v>
      </c>
      <c r="G3263">
        <f>AVERAGE(F$2:F3263)</f>
        <v>51205.337639607191</v>
      </c>
      <c r="T3263">
        <f t="shared" ca="1" si="101"/>
        <v>12.593299702043808</v>
      </c>
      <c r="U3263">
        <f ca="1">AVERAGE(T$2:T3263)</f>
        <v>26.825313837482419</v>
      </c>
    </row>
    <row r="3264" spans="1:21" x14ac:dyDescent="0.25">
      <c r="A3264" s="75" t="s">
        <v>21</v>
      </c>
      <c r="B3264">
        <v>0</v>
      </c>
      <c r="C3264" s="76" t="s">
        <v>87</v>
      </c>
      <c r="E3264">
        <f t="shared" ca="1" si="100"/>
        <v>6.325569839075762E-2</v>
      </c>
      <c r="F3264">
        <v>0.94565217391304346</v>
      </c>
      <c r="G3264">
        <f>AVERAGE(F$2:F3264)</f>
        <v>51189.645211783893</v>
      </c>
      <c r="T3264">
        <f t="shared" ca="1" si="101"/>
        <v>2.445448304753898</v>
      </c>
      <c r="U3264">
        <f ca="1">AVERAGE(T$2:T3264)</f>
        <v>26.817842226838003</v>
      </c>
    </row>
    <row r="3265" spans="1:21" x14ac:dyDescent="0.25">
      <c r="A3265" s="75" t="s">
        <v>21</v>
      </c>
      <c r="B3265">
        <v>0.72222222222222221</v>
      </c>
      <c r="C3265" s="76" t="s">
        <v>88</v>
      </c>
      <c r="E3265">
        <f t="shared" ca="1" si="100"/>
        <v>0.41057609043654431</v>
      </c>
      <c r="F3265">
        <v>0.77165354330708658</v>
      </c>
      <c r="G3265">
        <f>AVERAGE(F$2:F3265)</f>
        <v>51173.962346110413</v>
      </c>
      <c r="T3265">
        <f t="shared" ca="1" si="101"/>
        <v>4.1117706050969893</v>
      </c>
      <c r="U3265">
        <f ca="1">AVERAGE(T$2:T3265)</f>
        <v>26.810885709797031</v>
      </c>
    </row>
    <row r="3266" spans="1:21" x14ac:dyDescent="0.25">
      <c r="A3266" s="75" t="s">
        <v>21</v>
      </c>
      <c r="B3266">
        <v>0.20922570016474465</v>
      </c>
      <c r="C3266" s="76" t="s">
        <v>89</v>
      </c>
      <c r="E3266">
        <f t="shared" ref="E3266:E3329" ca="1" si="102">RAND()</f>
        <v>0.28272488519781569</v>
      </c>
      <c r="F3266">
        <v>0.23896499238964997</v>
      </c>
      <c r="G3266">
        <f>AVERAGE(F$2:F3266)</f>
        <v>51158.288923941618</v>
      </c>
      <c r="T3266">
        <f t="shared" ca="1" si="101"/>
        <v>196.54096729822933</v>
      </c>
      <c r="U3266">
        <f ca="1">AVERAGE(T$2:T3266)</f>
        <v>26.86287042085015</v>
      </c>
    </row>
    <row r="3267" spans="1:21" x14ac:dyDescent="0.25">
      <c r="A3267" s="75" t="s">
        <v>21</v>
      </c>
      <c r="B3267">
        <v>0</v>
      </c>
      <c r="C3267" s="76" t="s">
        <v>90</v>
      </c>
      <c r="E3267">
        <f t="shared" ca="1" si="102"/>
        <v>0.6913983430582028</v>
      </c>
      <c r="F3267">
        <v>0.875</v>
      </c>
      <c r="G3267">
        <f>AVERAGE(F$2:F3267)</f>
        <v>51142.625294448677</v>
      </c>
      <c r="T3267">
        <f t="shared" ref="T3267:T3330" ca="1" si="103">2*RAND()^-1</f>
        <v>7.6144516623964984</v>
      </c>
      <c r="U3267">
        <f ca="1">AVERAGE(T$2:T3267)</f>
        <v>26.856976844990243</v>
      </c>
    </row>
    <row r="3268" spans="1:21" x14ac:dyDescent="0.25">
      <c r="A3268" s="75" t="s">
        <v>21</v>
      </c>
      <c r="B3268">
        <v>0.16666666666666666</v>
      </c>
      <c r="C3268" s="76" t="s">
        <v>91</v>
      </c>
      <c r="E3268">
        <f t="shared" ca="1" si="102"/>
        <v>0.60780887464185129</v>
      </c>
      <c r="F3268">
        <v>1.0101010101010065E-2</v>
      </c>
      <c r="G3268">
        <f>AVERAGE(F$2:F3268)</f>
        <v>51126.970989216534</v>
      </c>
      <c r="T3268">
        <f t="shared" ca="1" si="103"/>
        <v>31.01913733407347</v>
      </c>
      <c r="U3268">
        <f ca="1">AVERAGE(T$2:T3268)</f>
        <v>26.858250845752131</v>
      </c>
    </row>
    <row r="3269" spans="1:21" x14ac:dyDescent="0.25">
      <c r="A3269" s="75" t="s">
        <v>21</v>
      </c>
      <c r="B3269">
        <v>0.91304347826086951</v>
      </c>
      <c r="C3269" s="76" t="s">
        <v>92</v>
      </c>
      <c r="E3269">
        <f t="shared" ca="1" si="102"/>
        <v>0.18215835874111497</v>
      </c>
      <c r="F3269">
        <v>0.60784313725490191</v>
      </c>
      <c r="G3269">
        <f>AVERAGE(F$2:F3269)</f>
        <v>51111.326447250161</v>
      </c>
      <c r="T3269">
        <f t="shared" ca="1" si="103"/>
        <v>9.9035506194850615</v>
      </c>
      <c r="U3269">
        <f ca="1">AVERAGE(T$2:T3269)</f>
        <v>26.853062748987668</v>
      </c>
    </row>
    <row r="3270" spans="1:21" x14ac:dyDescent="0.25">
      <c r="A3270" s="75" t="s">
        <v>21</v>
      </c>
      <c r="B3270">
        <v>8.6956521739130432E-2</v>
      </c>
      <c r="C3270" s="76" t="s">
        <v>93</v>
      </c>
      <c r="E3270">
        <f t="shared" ca="1" si="102"/>
        <v>0.99474408406485548</v>
      </c>
      <c r="F3270">
        <v>0.625</v>
      </c>
      <c r="G3270">
        <f>AVERAGE(F$2:F3270)</f>
        <v>51095.691481986396</v>
      </c>
      <c r="T3270">
        <f t="shared" ca="1" si="103"/>
        <v>2.6387113843243171</v>
      </c>
      <c r="U3270">
        <f ca="1">AVERAGE(T$2:T3270)</f>
        <v>26.845655483351493</v>
      </c>
    </row>
    <row r="3271" spans="1:21" x14ac:dyDescent="0.25">
      <c r="A3271" s="75" t="s">
        <v>21</v>
      </c>
      <c r="B3271">
        <v>5.0632911392405104E-2</v>
      </c>
      <c r="C3271" s="76" t="s">
        <v>94</v>
      </c>
      <c r="E3271">
        <f t="shared" ca="1" si="102"/>
        <v>0.54553884875487391</v>
      </c>
      <c r="F3271">
        <v>0.18918918918918923</v>
      </c>
      <c r="G3271">
        <f>AVERAGE(F$2:F3271)</f>
        <v>51080.065946117043</v>
      </c>
      <c r="T3271">
        <f t="shared" ca="1" si="103"/>
        <v>2.2191711543922872</v>
      </c>
      <c r="U3271">
        <f ca="1">AVERAGE(T$2:T3271)</f>
        <v>26.838124448388506</v>
      </c>
    </row>
    <row r="3272" spans="1:21" x14ac:dyDescent="0.25">
      <c r="A3272" s="75" t="s">
        <v>21</v>
      </c>
      <c r="B3272">
        <v>3.2608695652173912E-2</v>
      </c>
      <c r="C3272" s="76" t="s">
        <v>95</v>
      </c>
      <c r="E3272">
        <f t="shared" ca="1" si="102"/>
        <v>0.55116929177524832</v>
      </c>
      <c r="F3272">
        <v>0.53846153846153844</v>
      </c>
      <c r="G3272">
        <f>AVERAGE(F$2:F3272)</f>
        <v>51064.450071007115</v>
      </c>
      <c r="T3272">
        <f t="shared" ca="1" si="103"/>
        <v>7.1786874174753033</v>
      </c>
      <c r="U3272">
        <f ca="1">AVERAGE(T$2:T3272)</f>
        <v>26.832114226122862</v>
      </c>
    </row>
    <row r="3273" spans="1:21" x14ac:dyDescent="0.25">
      <c r="B3273">
        <v>9.6008084891359268E-3</v>
      </c>
      <c r="C3273" s="76" t="s">
        <v>81</v>
      </c>
      <c r="E3273">
        <f t="shared" ca="1" si="102"/>
        <v>9.6157399523625342E-2</v>
      </c>
      <c r="F3273">
        <v>0.87500000000000011</v>
      </c>
      <c r="G3273">
        <f>AVERAGE(F$2:F3273)</f>
        <v>51048.843843907176</v>
      </c>
      <c r="T3273">
        <f t="shared" ca="1" si="103"/>
        <v>3.0593007764658524</v>
      </c>
      <c r="U3273">
        <f ca="1">AVERAGE(T$2:T3273)</f>
        <v>26.824848696339963</v>
      </c>
    </row>
    <row r="3274" spans="1:21" x14ac:dyDescent="0.25">
      <c r="A3274" s="75" t="s">
        <v>22</v>
      </c>
      <c r="B3274">
        <v>0.30592632140950349</v>
      </c>
      <c r="C3274" s="76" t="s">
        <v>82</v>
      </c>
      <c r="E3274">
        <f t="shared" ca="1" si="102"/>
        <v>0.90202354746447944</v>
      </c>
      <c r="F3274">
        <v>0.80430528375733856</v>
      </c>
      <c r="G3274">
        <f>AVERAGE(F$2:F3274)</f>
        <v>51033.247131551958</v>
      </c>
      <c r="T3274">
        <f t="shared" ca="1" si="103"/>
        <v>8.2881449688232323</v>
      </c>
      <c r="U3274">
        <f ca="1">AVERAGE(T$2:T3274)</f>
        <v>26.819185175494404</v>
      </c>
    </row>
    <row r="3275" spans="1:21" x14ac:dyDescent="0.25">
      <c r="A3275" s="75" t="s">
        <v>22</v>
      </c>
      <c r="B3275">
        <v>2.2801302931596091E-2</v>
      </c>
      <c r="C3275" s="76" t="s">
        <v>83</v>
      </c>
      <c r="E3275">
        <f t="shared" ca="1" si="102"/>
        <v>0.23266411329200309</v>
      </c>
      <c r="F3275">
        <v>0.26618968996514403</v>
      </c>
      <c r="G3275">
        <f>AVERAGE(F$2:F3275)</f>
        <v>51017.659782455485</v>
      </c>
      <c r="T3275">
        <f t="shared" ca="1" si="103"/>
        <v>2.4547607478981353</v>
      </c>
      <c r="U3275">
        <f ca="1">AVERAGE(T$2:T3275)</f>
        <v>26.811743384282554</v>
      </c>
    </row>
    <row r="3276" spans="1:21" x14ac:dyDescent="0.25">
      <c r="A3276" s="75" t="s">
        <v>22</v>
      </c>
      <c r="B3276">
        <v>0.7857142857142857</v>
      </c>
      <c r="C3276" s="76" t="s">
        <v>84</v>
      </c>
      <c r="E3276">
        <f t="shared" ca="1" si="102"/>
        <v>0.20816582119136695</v>
      </c>
      <c r="F3276">
        <v>1.1202412363362231</v>
      </c>
      <c r="G3276">
        <f>AVERAGE(F$2:F3276)</f>
        <v>51002.082213129914</v>
      </c>
      <c r="T3276">
        <f t="shared" ca="1" si="103"/>
        <v>3.8211887814468306</v>
      </c>
      <c r="U3276">
        <f ca="1">AVERAGE(T$2:T3276)</f>
        <v>26.804723367609931</v>
      </c>
    </row>
    <row r="3277" spans="1:21" x14ac:dyDescent="0.25">
      <c r="A3277" s="75" t="s">
        <v>22</v>
      </c>
      <c r="B3277">
        <v>4</v>
      </c>
      <c r="C3277" s="76" t="s">
        <v>85</v>
      </c>
      <c r="E3277">
        <f t="shared" ca="1" si="102"/>
        <v>0.26434481637759766</v>
      </c>
      <c r="F3277">
        <v>1.3809523809523809</v>
      </c>
      <c r="G3277">
        <f>AVERAGE(F$2:F3277)</f>
        <v>50986.514233502094</v>
      </c>
      <c r="T3277">
        <f t="shared" ca="1" si="103"/>
        <v>2.9085445441985982</v>
      </c>
      <c r="U3277">
        <f ca="1">AVERAGE(T$2:T3277)</f>
        <v>26.797429051729772</v>
      </c>
    </row>
    <row r="3278" spans="1:21" x14ac:dyDescent="0.25">
      <c r="A3278" s="75" t="s">
        <v>22</v>
      </c>
      <c r="B3278">
        <v>4</v>
      </c>
      <c r="C3278" s="76" t="s">
        <v>86</v>
      </c>
      <c r="E3278">
        <f t="shared" ca="1" si="102"/>
        <v>0.44979226879006751</v>
      </c>
      <c r="F3278">
        <v>1.2222222222222223</v>
      </c>
      <c r="G3278">
        <f>AVERAGE(F$2:F3278)</f>
        <v>50970.955706797395</v>
      </c>
      <c r="T3278">
        <f t="shared" ca="1" si="103"/>
        <v>2.1625468009097064</v>
      </c>
      <c r="U3278">
        <f ca="1">AVERAGE(T$2:T3278)</f>
        <v>26.78991154112531</v>
      </c>
    </row>
    <row r="3279" spans="1:21" x14ac:dyDescent="0.25">
      <c r="A3279" s="75" t="s">
        <v>22</v>
      </c>
      <c r="B3279">
        <v>0</v>
      </c>
      <c r="C3279" s="76" t="s">
        <v>87</v>
      </c>
      <c r="E3279">
        <f t="shared" ca="1" si="102"/>
        <v>0.92435019130133333</v>
      </c>
      <c r="F3279">
        <v>0.36363636363636365</v>
      </c>
      <c r="G3279">
        <f>AVERAGE(F$2:F3279)</f>
        <v>50955.406410863769</v>
      </c>
      <c r="T3279">
        <f t="shared" ca="1" si="103"/>
        <v>3.4669069474326895</v>
      </c>
      <c r="U3279">
        <f ca="1">AVERAGE(T$2:T3279)</f>
        <v>26.782796530572018</v>
      </c>
    </row>
    <row r="3280" spans="1:21" x14ac:dyDescent="0.25">
      <c r="A3280" s="75" t="s">
        <v>22</v>
      </c>
      <c r="B3280">
        <v>0.995</v>
      </c>
      <c r="C3280" s="76" t="s">
        <v>88</v>
      </c>
      <c r="E3280">
        <f t="shared" ca="1" si="102"/>
        <v>0.19430301719682563</v>
      </c>
      <c r="F3280">
        <v>5.5359477124183014</v>
      </c>
      <c r="G3280">
        <f>AVERAGE(F$2:F3280)</f>
        <v>50939.868176504773</v>
      </c>
      <c r="T3280">
        <f t="shared" ca="1" si="103"/>
        <v>20.402399857980978</v>
      </c>
      <c r="U3280">
        <f ca="1">AVERAGE(T$2:T3280)</f>
        <v>26.780850694441309</v>
      </c>
    </row>
    <row r="3281" spans="1:21" x14ac:dyDescent="0.25">
      <c r="A3281" s="75" t="s">
        <v>22</v>
      </c>
      <c r="B3281">
        <v>0.80230642504118621</v>
      </c>
      <c r="C3281" s="76" t="s">
        <v>89</v>
      </c>
      <c r="E3281">
        <f t="shared" ca="1" si="102"/>
        <v>0.23501334884121305</v>
      </c>
      <c r="F3281">
        <v>0.97777777777777775</v>
      </c>
      <c r="G3281">
        <f>AVERAGE(F$2:F3281)</f>
        <v>50924.338026992969</v>
      </c>
      <c r="T3281">
        <f t="shared" ca="1" si="103"/>
        <v>174.59121347957409</v>
      </c>
      <c r="U3281">
        <f ca="1">AVERAGE(T$2:T3281)</f>
        <v>26.82591482943678</v>
      </c>
    </row>
    <row r="3282" spans="1:21" x14ac:dyDescent="0.25">
      <c r="A3282" s="75" t="s">
        <v>22</v>
      </c>
      <c r="B3282">
        <v>0</v>
      </c>
      <c r="C3282" s="76" t="s">
        <v>90</v>
      </c>
      <c r="E3282">
        <f t="shared" ca="1" si="102"/>
        <v>0.26375386678022406</v>
      </c>
      <c r="F3282">
        <v>5.4054054054054099E-2</v>
      </c>
      <c r="G3282">
        <f>AVERAGE(F$2:F3282)</f>
        <v>50908.817062661074</v>
      </c>
      <c r="T3282">
        <f t="shared" ca="1" si="103"/>
        <v>5.9769144728021288</v>
      </c>
      <c r="U3282">
        <f ca="1">AVERAGE(T$2:T3282)</f>
        <v>26.819560364225982</v>
      </c>
    </row>
    <row r="3283" spans="1:21" x14ac:dyDescent="0.25">
      <c r="A3283" s="75" t="s">
        <v>22</v>
      </c>
      <c r="B3283">
        <v>0.58333333333333337</v>
      </c>
      <c r="C3283" s="76" t="s">
        <v>91</v>
      </c>
      <c r="E3283">
        <f t="shared" ca="1" si="102"/>
        <v>0.79344294717536168</v>
      </c>
      <c r="F3283">
        <v>1.5</v>
      </c>
      <c r="G3283">
        <f>AVERAGE(F$2:F3283)</f>
        <v>50893.305997133146</v>
      </c>
      <c r="T3283">
        <f t="shared" ca="1" si="103"/>
        <v>2.8299519841094884</v>
      </c>
      <c r="U3283">
        <f ca="1">AVERAGE(T$2:T3283)</f>
        <v>26.812250916212538</v>
      </c>
    </row>
    <row r="3284" spans="1:21" x14ac:dyDescent="0.25">
      <c r="A3284" s="75" t="s">
        <v>22</v>
      </c>
      <c r="B3284">
        <v>0.91304347826086951</v>
      </c>
      <c r="C3284" s="76" t="s">
        <v>92</v>
      </c>
      <c r="E3284">
        <f t="shared" ca="1" si="102"/>
        <v>0.50348335815087775</v>
      </c>
      <c r="F3284">
        <v>0.72727272727272729</v>
      </c>
      <c r="G3284">
        <f>AVERAGE(F$2:F3284)</f>
        <v>50877.80414555702</v>
      </c>
      <c r="T3284">
        <f t="shared" ca="1" si="103"/>
        <v>3.2321654826929263</v>
      </c>
      <c r="U3284">
        <f ca="1">AVERAGE(T$2:T3284)</f>
        <v>26.805068435117956</v>
      </c>
    </row>
    <row r="3285" spans="1:21" x14ac:dyDescent="0.25">
      <c r="A3285" s="75" t="s">
        <v>22</v>
      </c>
      <c r="B3285">
        <v>0.45652173913043476</v>
      </c>
      <c r="C3285" s="76" t="s">
        <v>93</v>
      </c>
      <c r="E3285">
        <f t="shared" ca="1" si="102"/>
        <v>0.49400145981073917</v>
      </c>
      <c r="F3285">
        <v>0.80592105263157898</v>
      </c>
      <c r="G3285">
        <f>AVERAGE(F$2:F3285)</f>
        <v>50862.31175876515</v>
      </c>
      <c r="T3285">
        <f t="shared" ca="1" si="103"/>
        <v>20.670836408177035</v>
      </c>
      <c r="U3285">
        <f ca="1">AVERAGE(T$2:T3285)</f>
        <v>26.803200520371625</v>
      </c>
    </row>
    <row r="3286" spans="1:21" x14ac:dyDescent="0.25">
      <c r="A3286" s="75" t="s">
        <v>22</v>
      </c>
      <c r="B3286">
        <v>0.32911392405063283</v>
      </c>
      <c r="C3286" s="76" t="s">
        <v>94</v>
      </c>
      <c r="E3286">
        <f t="shared" ca="1" si="102"/>
        <v>0.57490960805998859</v>
      </c>
      <c r="F3286">
        <v>0.28571428571428564</v>
      </c>
      <c r="G3286">
        <f>AVERAGE(F$2:F3286)</f>
        <v>50846.828645814021</v>
      </c>
      <c r="T3286">
        <f t="shared" ca="1" si="103"/>
        <v>3.7217880454359671</v>
      </c>
      <c r="U3286">
        <f ca="1">AVERAGE(T$2:T3286)</f>
        <v>26.796174215204218</v>
      </c>
    </row>
    <row r="3287" spans="1:21" x14ac:dyDescent="0.25">
      <c r="A3287" s="75" t="s">
        <v>22</v>
      </c>
      <c r="B3287">
        <v>2.1739130434782608E-2</v>
      </c>
      <c r="C3287" s="76" t="s">
        <v>95</v>
      </c>
      <c r="E3287">
        <f t="shared" ca="1" si="102"/>
        <v>9.6448882103895017E-2</v>
      </c>
      <c r="F3287">
        <v>0.99604743083003966</v>
      </c>
      <c r="G3287">
        <f>AVERAGE(F$2:F3287)</f>
        <v>50831.355172716518</v>
      </c>
      <c r="T3287">
        <f t="shared" ca="1" si="103"/>
        <v>2.650070385401643</v>
      </c>
      <c r="U3287">
        <f ca="1">AVERAGE(T$2:T3287)</f>
        <v>26.788826039966906</v>
      </c>
    </row>
    <row r="3288" spans="1:21" x14ac:dyDescent="0.25">
      <c r="B3288">
        <v>1.5159171298635675E-3</v>
      </c>
      <c r="C3288" s="76" t="s">
        <v>81</v>
      </c>
      <c r="E3288">
        <f t="shared" ca="1" si="102"/>
        <v>0.17504913620472229</v>
      </c>
      <c r="F3288">
        <v>15.666666666666666</v>
      </c>
      <c r="G3288">
        <f>AVERAGE(F$2:F3288)</f>
        <v>50815.895577795302</v>
      </c>
      <c r="T3288">
        <f t="shared" ca="1" si="103"/>
        <v>6.0228591037204957</v>
      </c>
      <c r="U3288">
        <f ca="1">AVERAGE(T$2:T3288)</f>
        <v>26.782508435179487</v>
      </c>
    </row>
    <row r="3289" spans="1:21" x14ac:dyDescent="0.25">
      <c r="A3289" s="75" t="s">
        <v>23</v>
      </c>
      <c r="B3289">
        <v>0.25253603844100375</v>
      </c>
      <c r="C3289" s="76" t="s">
        <v>82</v>
      </c>
      <c r="E3289">
        <f t="shared" ca="1" si="102"/>
        <v>9.0430733316182677E-2</v>
      </c>
      <c r="F3289">
        <v>1.9538461538461538</v>
      </c>
      <c r="G3289">
        <f>AVERAGE(F$2:F3289)</f>
        <v>50800.441215954772</v>
      </c>
      <c r="T3289">
        <f t="shared" ca="1" si="103"/>
        <v>2.5477787592213983</v>
      </c>
      <c r="U3289">
        <f ca="1">AVERAGE(T$2:T3289)</f>
        <v>26.775137775302372</v>
      </c>
    </row>
    <row r="3290" spans="1:21" x14ac:dyDescent="0.25">
      <c r="A3290" s="75" t="s">
        <v>23</v>
      </c>
      <c r="B3290">
        <v>0.31596091205211724</v>
      </c>
      <c r="C3290" s="76" t="s">
        <v>83</v>
      </c>
      <c r="E3290">
        <f t="shared" ca="1" si="102"/>
        <v>0.81449648657927454</v>
      </c>
      <c r="F3290">
        <v>0.41666666666666669</v>
      </c>
      <c r="G3290">
        <f>AVERAGE(F$2:F3290)</f>
        <v>50784.995784349638</v>
      </c>
      <c r="T3290">
        <f t="shared" ca="1" si="103"/>
        <v>6.8161963266876899</v>
      </c>
      <c r="U3290">
        <f ca="1">AVERAGE(T$2:T3290)</f>
        <v>26.769069383253537</v>
      </c>
    </row>
    <row r="3291" spans="1:21" x14ac:dyDescent="0.25">
      <c r="A3291" s="75" t="s">
        <v>23</v>
      </c>
      <c r="B3291">
        <v>0.10714285714285714</v>
      </c>
      <c r="C3291" s="76" t="s">
        <v>84</v>
      </c>
      <c r="E3291">
        <f t="shared" ca="1" si="102"/>
        <v>0.45568547198727727</v>
      </c>
      <c r="F3291">
        <v>0.69053934571175946</v>
      </c>
      <c r="G3291">
        <f>AVERAGE(F$2:F3291)</f>
        <v>50769.559825308606</v>
      </c>
      <c r="T3291">
        <f t="shared" ca="1" si="103"/>
        <v>3.4581438529196404</v>
      </c>
      <c r="U3291">
        <f ca="1">AVERAGE(T$2:T3291)</f>
        <v>26.761983995554345</v>
      </c>
    </row>
    <row r="3292" spans="1:21" x14ac:dyDescent="0.25">
      <c r="A3292" s="75" t="s">
        <v>23</v>
      </c>
      <c r="B3292">
        <v>0.5</v>
      </c>
      <c r="C3292" s="76" t="s">
        <v>85</v>
      </c>
      <c r="E3292">
        <f t="shared" ca="1" si="102"/>
        <v>8.1674015917117315E-2</v>
      </c>
      <c r="F3292">
        <v>0.9</v>
      </c>
      <c r="G3292">
        <f>AVERAGE(F$2:F3292)</f>
        <v>50754.133310624529</v>
      </c>
      <c r="T3292">
        <f t="shared" ca="1" si="103"/>
        <v>3.4260416296868672</v>
      </c>
      <c r="U3292">
        <f ca="1">AVERAGE(T$2:T3292)</f>
        <v>26.75489315922318</v>
      </c>
    </row>
    <row r="3293" spans="1:21" x14ac:dyDescent="0.25">
      <c r="A3293" s="75" t="s">
        <v>23</v>
      </c>
      <c r="B3293">
        <v>0.25</v>
      </c>
      <c r="C3293" s="76" t="s">
        <v>86</v>
      </c>
      <c r="E3293">
        <f t="shared" ca="1" si="102"/>
        <v>2.7474904839177583E-2</v>
      </c>
      <c r="F3293">
        <v>0.20948616600790507</v>
      </c>
      <c r="G3293">
        <f>AVERAGE(F$2:F3293)</f>
        <v>50738.715958308472</v>
      </c>
      <c r="T3293">
        <f t="shared" ca="1" si="103"/>
        <v>11.266591491934758</v>
      </c>
      <c r="U3293">
        <f ca="1">AVERAGE(T$2:T3293)</f>
        <v>26.75018832882607</v>
      </c>
    </row>
    <row r="3294" spans="1:21" x14ac:dyDescent="0.25">
      <c r="A3294" s="75" t="s">
        <v>23</v>
      </c>
      <c r="B3294">
        <v>1</v>
      </c>
      <c r="C3294" s="76" t="s">
        <v>87</v>
      </c>
      <c r="E3294">
        <f t="shared" ca="1" si="102"/>
        <v>0.39095154998831794</v>
      </c>
      <c r="F3294">
        <v>0.44711538461538464</v>
      </c>
      <c r="G3294">
        <f>AVERAGE(F$2:F3294)</f>
        <v>50723.30804186665</v>
      </c>
      <c r="T3294">
        <f t="shared" ca="1" si="103"/>
        <v>2.5970058507642846</v>
      </c>
      <c r="U3294">
        <f ca="1">AVERAGE(T$2:T3294)</f>
        <v>26.742853624156147</v>
      </c>
    </row>
    <row r="3295" spans="1:21" x14ac:dyDescent="0.25">
      <c r="A3295" s="75" t="s">
        <v>23</v>
      </c>
      <c r="B3295">
        <v>3.4444444444444446</v>
      </c>
      <c r="C3295" s="76" t="s">
        <v>88</v>
      </c>
      <c r="E3295">
        <f t="shared" ca="1" si="102"/>
        <v>0.61385322105402873</v>
      </c>
      <c r="F3295">
        <v>15.666666666666666</v>
      </c>
      <c r="G3295">
        <f>AVERAGE(F$2:F3295)</f>
        <v>50707.914100951282</v>
      </c>
      <c r="T3295">
        <f t="shared" ca="1" si="103"/>
        <v>6.3532995767819482</v>
      </c>
      <c r="U3295">
        <f ca="1">AVERAGE(T$2:T3295)</f>
        <v>26.736663717037942</v>
      </c>
    </row>
    <row r="3296" spans="1:21" x14ac:dyDescent="0.25">
      <c r="A3296" s="75" t="s">
        <v>23</v>
      </c>
      <c r="B3296">
        <v>0.38385502471169686</v>
      </c>
      <c r="C3296" s="76" t="s">
        <v>89</v>
      </c>
      <c r="E3296">
        <f t="shared" ca="1" si="102"/>
        <v>0.95104552462084846</v>
      </c>
      <c r="F3296">
        <v>0.5</v>
      </c>
      <c r="G3296">
        <f>AVERAGE(F$2:F3296)</f>
        <v>50692.524900920645</v>
      </c>
      <c r="T3296">
        <f t="shared" ca="1" si="103"/>
        <v>93.517114690404853</v>
      </c>
      <c r="U3296">
        <f ca="1">AVERAGE(T$2:T3296)</f>
        <v>26.75693092522409</v>
      </c>
    </row>
    <row r="3297" spans="1:21" x14ac:dyDescent="0.25">
      <c r="A3297" s="75" t="s">
        <v>23</v>
      </c>
      <c r="B3297">
        <v>0.77500000000000002</v>
      </c>
      <c r="C3297" s="76" t="s">
        <v>90</v>
      </c>
      <c r="E3297">
        <f t="shared" ca="1" si="102"/>
        <v>0.34995102510298237</v>
      </c>
      <c r="F3297">
        <v>0.85</v>
      </c>
      <c r="G3297">
        <f>AVERAGE(F$2:F3297)</f>
        <v>50677.145145186143</v>
      </c>
      <c r="T3297">
        <f t="shared" ca="1" si="103"/>
        <v>3.1505887987030152</v>
      </c>
      <c r="U3297">
        <f ca="1">AVERAGE(T$2:T3297)</f>
        <v>26.749768806860462</v>
      </c>
    </row>
    <row r="3298" spans="1:21" x14ac:dyDescent="0.25">
      <c r="A3298" s="75" t="s">
        <v>23</v>
      </c>
      <c r="B3298">
        <v>0.75</v>
      </c>
      <c r="C3298" s="76" t="s">
        <v>91</v>
      </c>
      <c r="E3298">
        <f t="shared" ca="1" si="102"/>
        <v>0.74435906690236209</v>
      </c>
      <c r="F3298">
        <v>0.49664429530201343</v>
      </c>
      <c r="G3298">
        <f>AVERAGE(F$2:F3298)</f>
        <v>50661.774611822206</v>
      </c>
      <c r="T3298">
        <f t="shared" ca="1" si="103"/>
        <v>7.2900451127733925</v>
      </c>
      <c r="U3298">
        <f ca="1">AVERAGE(T$2:T3298)</f>
        <v>26.743866555209237</v>
      </c>
    </row>
    <row r="3299" spans="1:21" x14ac:dyDescent="0.25">
      <c r="A3299" s="75" t="s">
        <v>23</v>
      </c>
      <c r="B3299">
        <v>0.47826086956521741</v>
      </c>
      <c r="C3299" s="76" t="s">
        <v>92</v>
      </c>
      <c r="E3299">
        <f t="shared" ca="1" si="102"/>
        <v>5.6326059074998658E-2</v>
      </c>
      <c r="F3299">
        <v>0.14583333333333337</v>
      </c>
      <c r="G3299">
        <f>AVERAGE(F$2:F3299)</f>
        <v>50646.413293211386</v>
      </c>
      <c r="T3299">
        <f t="shared" ca="1" si="103"/>
        <v>3.6000292179197313</v>
      </c>
      <c r="U3299">
        <f ca="1">AVERAGE(T$2:T3299)</f>
        <v>26.736849018114853</v>
      </c>
    </row>
    <row r="3300" spans="1:21" x14ac:dyDescent="0.25">
      <c r="A3300" s="75" t="s">
        <v>23</v>
      </c>
      <c r="B3300">
        <v>0.45652173913043476</v>
      </c>
      <c r="C3300" s="76" t="s">
        <v>93</v>
      </c>
      <c r="E3300">
        <f t="shared" ca="1" si="102"/>
        <v>0.47416182560610765</v>
      </c>
      <c r="F3300">
        <v>0.6</v>
      </c>
      <c r="G3300">
        <f>AVERAGE(F$2:F3300)</f>
        <v>50631.061424980646</v>
      </c>
      <c r="T3300">
        <f t="shared" ca="1" si="103"/>
        <v>5.6269905599620129</v>
      </c>
      <c r="U3300">
        <f ca="1">AVERAGE(T$2:T3300)</f>
        <v>26.730450152259092</v>
      </c>
    </row>
    <row r="3301" spans="1:21" x14ac:dyDescent="0.25">
      <c r="A3301" s="75" t="s">
        <v>23</v>
      </c>
      <c r="B3301">
        <v>5.0632911392405104E-2</v>
      </c>
      <c r="C3301" s="76" t="s">
        <v>94</v>
      </c>
      <c r="E3301">
        <f t="shared" ca="1" si="102"/>
        <v>0.91712940434172374</v>
      </c>
      <c r="F3301">
        <v>0.92</v>
      </c>
      <c r="G3301">
        <f>AVERAGE(F$2:F3301)</f>
        <v>50615.718957882164</v>
      </c>
      <c r="T3301">
        <f t="shared" ca="1" si="103"/>
        <v>7.4652435396875587</v>
      </c>
      <c r="U3301">
        <f ca="1">AVERAGE(T$2:T3301)</f>
        <v>26.724612210861341</v>
      </c>
    </row>
    <row r="3302" spans="1:21" x14ac:dyDescent="0.25">
      <c r="A3302" s="75" t="s">
        <v>23</v>
      </c>
      <c r="B3302">
        <v>4.619565217391304E-2</v>
      </c>
      <c r="C3302" s="76" t="s">
        <v>95</v>
      </c>
      <c r="E3302">
        <f t="shared" ca="1" si="102"/>
        <v>0.96379704431639857</v>
      </c>
      <c r="F3302">
        <v>0.52606635071090047</v>
      </c>
      <c r="G3302">
        <f>AVERAGE(F$2:F3302)</f>
        <v>50600.385667094059</v>
      </c>
      <c r="T3302">
        <f t="shared" ca="1" si="103"/>
        <v>2.6501315270524599</v>
      </c>
      <c r="U3302">
        <f ca="1">AVERAGE(T$2:T3302)</f>
        <v>26.717319123710841</v>
      </c>
    </row>
    <row r="3303" spans="1:21" x14ac:dyDescent="0.25">
      <c r="B3303">
        <v>1.5159171298635675E-3</v>
      </c>
      <c r="C3303" s="76" t="s">
        <v>81</v>
      </c>
      <c r="E3303">
        <f t="shared" ca="1" si="102"/>
        <v>0.46894079604860051</v>
      </c>
      <c r="F3303">
        <v>0.37142857142857144</v>
      </c>
      <c r="G3303">
        <f>AVERAGE(F$2:F3303)</f>
        <v>50585.06161674927</v>
      </c>
      <c r="T3303">
        <f t="shared" ca="1" si="103"/>
        <v>2.5402040711959404</v>
      </c>
      <c r="U3303">
        <f ca="1">AVERAGE(T$2:T3303)</f>
        <v>26.709997162762168</v>
      </c>
    </row>
    <row r="3304" spans="1:21" x14ac:dyDescent="0.25">
      <c r="A3304" s="75" t="s">
        <v>24</v>
      </c>
      <c r="B3304">
        <v>0.99946609717031498</v>
      </c>
      <c r="C3304" s="76" t="s">
        <v>82</v>
      </c>
      <c r="E3304">
        <f t="shared" ca="1" si="102"/>
        <v>6.9190485337267127E-5</v>
      </c>
      <c r="F3304">
        <v>25.209113782499301</v>
      </c>
      <c r="G3304">
        <f>AVERAGE(F$2:F3304)</f>
        <v>50569.754365007524</v>
      </c>
      <c r="T3304">
        <f t="shared" ca="1" si="103"/>
        <v>11.133210071048188</v>
      </c>
      <c r="U3304">
        <f ca="1">AVERAGE(T$2:T3304)</f>
        <v>26.705281211477967</v>
      </c>
    </row>
    <row r="3305" spans="1:21" x14ac:dyDescent="0.25">
      <c r="A3305" s="75" t="s">
        <v>24</v>
      </c>
      <c r="B3305">
        <v>0.20195439739413681</v>
      </c>
      <c r="C3305" s="76" t="s">
        <v>83</v>
      </c>
      <c r="E3305">
        <f t="shared" ca="1" si="102"/>
        <v>0.63429041425815313</v>
      </c>
      <c r="F3305">
        <v>6.1942446043165464</v>
      </c>
      <c r="G3305">
        <f>AVERAGE(F$2:F3305)</f>
        <v>50554.45062405098</v>
      </c>
      <c r="T3305">
        <f t="shared" ca="1" si="103"/>
        <v>7.457576446928516</v>
      </c>
      <c r="U3305">
        <f ca="1">AVERAGE(T$2:T3305)</f>
        <v>26.699455634975379</v>
      </c>
    </row>
    <row r="3306" spans="1:21" x14ac:dyDescent="0.25">
      <c r="A3306" s="75" t="s">
        <v>24</v>
      </c>
      <c r="B3306">
        <v>0.2857142857142857</v>
      </c>
      <c r="C3306" s="76" t="s">
        <v>84</v>
      </c>
      <c r="E3306">
        <f t="shared" ca="1" si="102"/>
        <v>2.2481665485939328E-2</v>
      </c>
      <c r="F3306">
        <v>0.27272727272727282</v>
      </c>
      <c r="G3306">
        <f>AVERAGE(F$2:F3306)</f>
        <v>50539.154352372687</v>
      </c>
      <c r="T3306">
        <f t="shared" ca="1" si="103"/>
        <v>2.2671689432342621</v>
      </c>
      <c r="U3306">
        <f ca="1">AVERAGE(T$2:T3306)</f>
        <v>26.692063112527048</v>
      </c>
    </row>
    <row r="3307" spans="1:21" x14ac:dyDescent="0.25">
      <c r="A3307" s="75" t="s">
        <v>24</v>
      </c>
      <c r="B3307">
        <v>0.5</v>
      </c>
      <c r="C3307" s="76" t="s">
        <v>85</v>
      </c>
      <c r="E3307">
        <f t="shared" ca="1" si="102"/>
        <v>0.85046683288609581</v>
      </c>
      <c r="F3307">
        <v>1.7777777777777779</v>
      </c>
      <c r="G3307">
        <f>AVERAGE(F$2:F3307)</f>
        <v>50523.867789585456</v>
      </c>
      <c r="T3307">
        <f t="shared" ca="1" si="103"/>
        <v>8.5763915732677596</v>
      </c>
      <c r="U3307">
        <f ca="1">AVERAGE(T$2:T3307)</f>
        <v>26.686583478062662</v>
      </c>
    </row>
    <row r="3308" spans="1:21" x14ac:dyDescent="0.25">
      <c r="A3308" s="75" t="s">
        <v>24</v>
      </c>
      <c r="B3308">
        <v>1.0833333333333333</v>
      </c>
      <c r="C3308" s="76" t="s">
        <v>86</v>
      </c>
      <c r="E3308">
        <f t="shared" ca="1" si="102"/>
        <v>2.3605200544206228E-2</v>
      </c>
      <c r="F3308">
        <v>0.21875</v>
      </c>
      <c r="G3308">
        <f>AVERAGE(F$2:F3308)</f>
        <v>50508.590000338532</v>
      </c>
      <c r="T3308">
        <f t="shared" ca="1" si="103"/>
        <v>8.8337633946213412</v>
      </c>
      <c r="U3308">
        <f ca="1">AVERAGE(T$2:T3308)</f>
        <v>26.681184983934013</v>
      </c>
    </row>
    <row r="3309" spans="1:21" x14ac:dyDescent="0.25">
      <c r="A3309" s="75" t="s">
        <v>24</v>
      </c>
      <c r="B3309">
        <v>1</v>
      </c>
      <c r="C3309" s="76" t="s">
        <v>87</v>
      </c>
      <c r="E3309">
        <f t="shared" ca="1" si="102"/>
        <v>0.41924857687093231</v>
      </c>
      <c r="F3309">
        <v>2.0100334448160533</v>
      </c>
      <c r="G3309">
        <f>AVERAGE(F$2:F3309)</f>
        <v>50493.321989465832</v>
      </c>
      <c r="T3309">
        <f t="shared" ca="1" si="103"/>
        <v>4.1205974732311885</v>
      </c>
      <c r="U3309">
        <f ca="1">AVERAGE(T$2:T3309)</f>
        <v>26.674364975617596</v>
      </c>
    </row>
    <row r="3310" spans="1:21" x14ac:dyDescent="0.25">
      <c r="A3310" s="75" t="s">
        <v>24</v>
      </c>
      <c r="B3310">
        <v>0.9999986111111111</v>
      </c>
      <c r="C3310" s="76" t="s">
        <v>88</v>
      </c>
      <c r="E3310">
        <f t="shared" ca="1" si="102"/>
        <v>0.69886763457963408</v>
      </c>
      <c r="F3310">
        <v>0</v>
      </c>
      <c r="G3310">
        <f>AVERAGE(F$2:F3310)</f>
        <v>50478.06259932094</v>
      </c>
      <c r="T3310">
        <f t="shared" ca="1" si="103"/>
        <v>66.45027467968562</v>
      </c>
      <c r="U3310">
        <f ca="1">AVERAGE(T$2:T3310)</f>
        <v>26.686385498344723</v>
      </c>
    </row>
    <row r="3311" spans="1:21" x14ac:dyDescent="0.25">
      <c r="A3311" s="75" t="s">
        <v>24</v>
      </c>
      <c r="B3311">
        <v>0.40691927512355847</v>
      </c>
      <c r="C3311" s="76" t="s">
        <v>89</v>
      </c>
      <c r="E3311">
        <f t="shared" ca="1" si="102"/>
        <v>0.27800384872420181</v>
      </c>
      <c r="F3311">
        <v>8.173076923076926E-2</v>
      </c>
      <c r="G3311">
        <f>AVERAGE(F$2:F3311)</f>
        <v>50462.812454043429</v>
      </c>
      <c r="T3311">
        <f t="shared" ca="1" si="103"/>
        <v>6.5980844960891067</v>
      </c>
      <c r="U3311">
        <f ca="1">AVERAGE(T$2:T3311)</f>
        <v>26.680316525232257</v>
      </c>
    </row>
    <row r="3312" spans="1:21" x14ac:dyDescent="0.25">
      <c r="A3312" s="75" t="s">
        <v>24</v>
      </c>
      <c r="B3312">
        <v>0.9840000000000001</v>
      </c>
      <c r="C3312" s="76" t="s">
        <v>90</v>
      </c>
      <c r="E3312">
        <f t="shared" ca="1" si="102"/>
        <v>0.27687241879106106</v>
      </c>
      <c r="F3312">
        <v>0.23711340206185566</v>
      </c>
      <c r="G3312">
        <f>AVERAGE(F$2:F3312)</f>
        <v>50447.571567501414</v>
      </c>
      <c r="T3312">
        <f t="shared" ca="1" si="103"/>
        <v>4.8668872508050773</v>
      </c>
      <c r="U3312">
        <f ca="1">AVERAGE(T$2:T3312)</f>
        <v>26.673728355714157</v>
      </c>
    </row>
    <row r="3313" spans="1:21" x14ac:dyDescent="0.25">
      <c r="A3313" s="75" t="s">
        <v>24</v>
      </c>
      <c r="B3313">
        <v>0.58333333333333337</v>
      </c>
      <c r="C3313" s="76" t="s">
        <v>91</v>
      </c>
      <c r="E3313">
        <f t="shared" ca="1" si="102"/>
        <v>0.29967060047113625</v>
      </c>
      <c r="F3313">
        <v>0.36363636363636365</v>
      </c>
      <c r="G3313">
        <f>AVERAGE(F$2:F3313)</f>
        <v>50432.33992259467</v>
      </c>
      <c r="T3313">
        <f t="shared" ca="1" si="103"/>
        <v>3.8969536581614301</v>
      </c>
      <c r="U3313">
        <f ca="1">AVERAGE(T$2:T3313)</f>
        <v>26.666851310213687</v>
      </c>
    </row>
    <row r="3314" spans="1:21" x14ac:dyDescent="0.25">
      <c r="A3314" s="75" t="s">
        <v>24</v>
      </c>
      <c r="B3314">
        <v>0.65217391304347827</v>
      </c>
      <c r="C3314" s="76" t="s">
        <v>92</v>
      </c>
      <c r="E3314">
        <f t="shared" ca="1" si="102"/>
        <v>0.73639390694784523</v>
      </c>
      <c r="F3314">
        <v>2.1249999999999996</v>
      </c>
      <c r="G3314">
        <f>AVERAGE(F$2:F3314)</f>
        <v>50417.118004417011</v>
      </c>
      <c r="T3314">
        <f t="shared" ca="1" si="103"/>
        <v>4.6852106126932007</v>
      </c>
      <c r="U3314">
        <f ca="1">AVERAGE(T$2:T3314)</f>
        <v>26.660216344714886</v>
      </c>
    </row>
    <row r="3315" spans="1:21" x14ac:dyDescent="0.25">
      <c r="A3315" s="75" t="s">
        <v>24</v>
      </c>
      <c r="B3315">
        <v>0.30434782608695654</v>
      </c>
      <c r="C3315" s="76" t="s">
        <v>93</v>
      </c>
      <c r="E3315">
        <f t="shared" ca="1" si="102"/>
        <v>6.4569555365690312E-2</v>
      </c>
      <c r="F3315">
        <v>0.68304278922345485</v>
      </c>
      <c r="G3315">
        <f>AVERAGE(F$2:F3315)</f>
        <v>50401.904837560753</v>
      </c>
      <c r="T3315">
        <f t="shared" ca="1" si="103"/>
        <v>3.0018112318454038</v>
      </c>
      <c r="U3315">
        <f ca="1">AVERAGE(T$2:T3315)</f>
        <v>26.653077417402617</v>
      </c>
    </row>
    <row r="3316" spans="1:21" x14ac:dyDescent="0.25">
      <c r="A3316" s="75" t="s">
        <v>24</v>
      </c>
      <c r="B3316">
        <v>0.11392405063291143</v>
      </c>
      <c r="C3316" s="76" t="s">
        <v>94</v>
      </c>
      <c r="E3316">
        <f t="shared" ca="1" si="102"/>
        <v>0.75874360417750497</v>
      </c>
      <c r="F3316">
        <v>0.50495049504950495</v>
      </c>
      <c r="G3316">
        <f>AVERAGE(F$2:F3316)</f>
        <v>50386.700795362543</v>
      </c>
      <c r="T3316">
        <f t="shared" ca="1" si="103"/>
        <v>8.7939317269577906</v>
      </c>
      <c r="U3316">
        <f ca="1">AVERAGE(T$2:T3316)</f>
        <v>26.647690043137022</v>
      </c>
    </row>
    <row r="3317" spans="1:21" x14ac:dyDescent="0.25">
      <c r="A3317" s="75" t="s">
        <v>24</v>
      </c>
      <c r="B3317">
        <v>8.4239130434782608E-2</v>
      </c>
      <c r="C3317" s="76" t="s">
        <v>95</v>
      </c>
      <c r="E3317">
        <f t="shared" ca="1" si="102"/>
        <v>0.73061162647646227</v>
      </c>
      <c r="F3317">
        <v>0.27536231884057977</v>
      </c>
      <c r="G3317">
        <f>AVERAGE(F$2:F3317)</f>
        <v>50371.505854037743</v>
      </c>
      <c r="T3317">
        <f t="shared" ca="1" si="103"/>
        <v>2.7498773249364779</v>
      </c>
      <c r="U3317">
        <f ca="1">AVERAGE(T$2:T3317)</f>
        <v>26.640483223861331</v>
      </c>
    </row>
    <row r="3318" spans="1:21" x14ac:dyDescent="0.25">
      <c r="B3318">
        <v>0</v>
      </c>
      <c r="C3318" s="76" t="s">
        <v>81</v>
      </c>
      <c r="E3318">
        <f t="shared" ca="1" si="102"/>
        <v>5.3646164260203189E-2</v>
      </c>
      <c r="F3318">
        <v>0.83333333333333337</v>
      </c>
      <c r="G3318">
        <f>AVERAGE(F$2:F3318)</f>
        <v>50356.320242786402</v>
      </c>
      <c r="T3318">
        <f t="shared" ca="1" si="103"/>
        <v>17.847114834183746</v>
      </c>
      <c r="U3318">
        <f ca="1">AVERAGE(T$2:T3318)</f>
        <v>26.637832223442373</v>
      </c>
    </row>
    <row r="3319" spans="1:21" x14ac:dyDescent="0.25">
      <c r="A3319" s="75" t="s">
        <v>25</v>
      </c>
      <c r="B3319">
        <v>6.7805659369994664E-2</v>
      </c>
      <c r="C3319" s="76" t="s">
        <v>82</v>
      </c>
      <c r="E3319">
        <f t="shared" ca="1" si="102"/>
        <v>0.94633316506540355</v>
      </c>
      <c r="F3319">
        <v>32.333333333333336</v>
      </c>
      <c r="G3319">
        <f>AVERAGE(F$2:F3319)</f>
        <v>50341.15327867867</v>
      </c>
      <c r="T3319">
        <f t="shared" ca="1" si="103"/>
        <v>3.1507946158704625</v>
      </c>
      <c r="U3319">
        <f ca="1">AVERAGE(T$2:T3319)</f>
        <v>26.630753550263478</v>
      </c>
    </row>
    <row r="3320" spans="1:21" x14ac:dyDescent="0.25">
      <c r="A3320" s="75" t="s">
        <v>25</v>
      </c>
      <c r="B3320">
        <v>0</v>
      </c>
      <c r="C3320" s="76" t="s">
        <v>83</v>
      </c>
      <c r="E3320">
        <f t="shared" ca="1" si="102"/>
        <v>0.37985710769255143</v>
      </c>
      <c r="F3320">
        <v>21.727272727272727</v>
      </c>
      <c r="G3320">
        <f>AVERAGE(F$2:F3320)</f>
        <v>50325.992258490078</v>
      </c>
      <c r="T3320">
        <f t="shared" ca="1" si="103"/>
        <v>3.6965248329744216</v>
      </c>
      <c r="U3320">
        <f ca="1">AVERAGE(T$2:T3320)</f>
        <v>26.623843568727686</v>
      </c>
    </row>
    <row r="3321" spans="1:21" x14ac:dyDescent="0.25">
      <c r="A3321" s="75" t="s">
        <v>25</v>
      </c>
      <c r="B3321">
        <v>0.25</v>
      </c>
      <c r="C3321" s="76" t="s">
        <v>84</v>
      </c>
      <c r="E3321">
        <f t="shared" ca="1" si="102"/>
        <v>0.48049188412405097</v>
      </c>
      <c r="F3321">
        <v>3.5454545454545454</v>
      </c>
      <c r="G3321">
        <f>AVERAGE(F$2:F3321)</f>
        <v>50310.834894994907</v>
      </c>
      <c r="T3321">
        <f t="shared" ca="1" si="103"/>
        <v>30.232338444019529</v>
      </c>
      <c r="U3321">
        <f ca="1">AVERAGE(T$2:T3321)</f>
        <v>26.624930464774465</v>
      </c>
    </row>
    <row r="3322" spans="1:21" x14ac:dyDescent="0.25">
      <c r="A3322" s="75" t="s">
        <v>25</v>
      </c>
      <c r="B3322">
        <v>0.5</v>
      </c>
      <c r="C3322" s="76" t="s">
        <v>85</v>
      </c>
      <c r="E3322">
        <f t="shared" ca="1" si="102"/>
        <v>0.21948577669756864</v>
      </c>
      <c r="F3322">
        <v>0.17791179796456841</v>
      </c>
      <c r="G3322">
        <f>AVERAGE(F$2:F3322)</f>
        <v>50295.685645677469</v>
      </c>
      <c r="T3322">
        <f t="shared" ca="1" si="103"/>
        <v>4.510083794977195</v>
      </c>
      <c r="U3322">
        <f ca="1">AVERAGE(T$2:T3322)</f>
        <v>26.618271372130742</v>
      </c>
    </row>
    <row r="3323" spans="1:21" x14ac:dyDescent="0.25">
      <c r="A3323" s="75" t="s">
        <v>25</v>
      </c>
      <c r="B3323">
        <v>0.1166666666666667</v>
      </c>
      <c r="C3323" s="76" t="s">
        <v>86</v>
      </c>
      <c r="E3323">
        <f t="shared" ca="1" si="102"/>
        <v>0.79635241305151316</v>
      </c>
      <c r="F3323">
        <v>0.99159663865546221</v>
      </c>
      <c r="G3323">
        <f>AVERAGE(F$2:F3323)</f>
        <v>50280.545761857771</v>
      </c>
      <c r="T3323">
        <f t="shared" ca="1" si="103"/>
        <v>3.1040552495755072</v>
      </c>
      <c r="U3323">
        <f ca="1">AVERAGE(T$2:T3323)</f>
        <v>26.611193040968018</v>
      </c>
    </row>
    <row r="3324" spans="1:21" x14ac:dyDescent="0.25">
      <c r="A3324" s="75" t="s">
        <v>25</v>
      </c>
      <c r="B3324">
        <v>0</v>
      </c>
      <c r="C3324" s="76" t="s">
        <v>87</v>
      </c>
      <c r="E3324">
        <f t="shared" ca="1" si="102"/>
        <v>0.77977257904924357</v>
      </c>
      <c r="F3324">
        <v>1.1818181818181819</v>
      </c>
      <c r="G3324">
        <f>AVERAGE(F$2:F3324)</f>
        <v>50265.415047460039</v>
      </c>
      <c r="T3324">
        <f t="shared" ca="1" si="103"/>
        <v>2.9034076014057266</v>
      </c>
      <c r="U3324">
        <f ca="1">AVERAGE(T$2:T3324)</f>
        <v>26.604058588533604</v>
      </c>
    </row>
    <row r="3325" spans="1:21" x14ac:dyDescent="0.25">
      <c r="A3325" s="75" t="s">
        <v>25</v>
      </c>
      <c r="B3325">
        <v>0.5</v>
      </c>
      <c r="C3325" s="76" t="s">
        <v>88</v>
      </c>
      <c r="E3325">
        <f t="shared" ca="1" si="102"/>
        <v>0.40570846030743934</v>
      </c>
      <c r="F3325">
        <v>6.3619631901840492</v>
      </c>
      <c r="G3325">
        <f>AVERAGE(F$2:F3325)</f>
        <v>50250.294995388955</v>
      </c>
      <c r="T3325">
        <f t="shared" ca="1" si="103"/>
        <v>3.4227642862469478</v>
      </c>
      <c r="U3325">
        <f ca="1">AVERAGE(T$2:T3325)</f>
        <v>26.597084673280211</v>
      </c>
    </row>
    <row r="3326" spans="1:21" x14ac:dyDescent="0.25">
      <c r="A3326" s="75" t="s">
        <v>25</v>
      </c>
      <c r="B3326">
        <v>0.24876441515650741</v>
      </c>
      <c r="C3326" s="76" t="s">
        <v>89</v>
      </c>
      <c r="E3326">
        <f t="shared" ca="1" si="102"/>
        <v>0.20493648448799562</v>
      </c>
      <c r="F3326">
        <v>0.40350877192982454</v>
      </c>
      <c r="G3326">
        <f>AVERAGE(F$2:F3326)</f>
        <v>50235.182246069679</v>
      </c>
      <c r="T3326">
        <f t="shared" ca="1" si="103"/>
        <v>3.7301137936594002</v>
      </c>
      <c r="U3326">
        <f ca="1">AVERAGE(T$2:T3326)</f>
        <v>26.590207388805137</v>
      </c>
    </row>
    <row r="3327" spans="1:21" x14ac:dyDescent="0.25">
      <c r="A3327" s="75" t="s">
        <v>25</v>
      </c>
      <c r="B3327">
        <v>0.1</v>
      </c>
      <c r="C3327" s="76" t="s">
        <v>90</v>
      </c>
      <c r="E3327">
        <f t="shared" ca="1" si="102"/>
        <v>0.23134425731518249</v>
      </c>
      <c r="F3327">
        <v>0.11816578483245149</v>
      </c>
      <c r="G3327">
        <f>AVERAGE(F$2:F3327)</f>
        <v>50220.078498601164</v>
      </c>
      <c r="T3327">
        <f t="shared" ca="1" si="103"/>
        <v>2.4059943175860523</v>
      </c>
      <c r="U3327">
        <f ca="1">AVERAGE(T$2:T3327)</f>
        <v>26.582936128110241</v>
      </c>
    </row>
    <row r="3328" spans="1:21" x14ac:dyDescent="0.25">
      <c r="A3328" s="75" t="s">
        <v>25</v>
      </c>
      <c r="B3328">
        <v>0</v>
      </c>
      <c r="C3328" s="76" t="s">
        <v>91</v>
      </c>
      <c r="E3328">
        <f t="shared" ca="1" si="102"/>
        <v>0.25749863268383122</v>
      </c>
      <c r="F3328">
        <v>0.22807017543859645</v>
      </c>
      <c r="G3328">
        <f>AVERAGE(F$2:F3328)</f>
        <v>50204.983863666253</v>
      </c>
      <c r="T3328">
        <f t="shared" ca="1" si="103"/>
        <v>3.5241962246020688</v>
      </c>
      <c r="U3328">
        <f ca="1">AVERAGE(T$2:T3328)</f>
        <v>26.576005337637291</v>
      </c>
    </row>
    <row r="3329" spans="1:21" x14ac:dyDescent="0.25">
      <c r="A3329" s="75" t="s">
        <v>25</v>
      </c>
      <c r="B3329">
        <v>0.13043478260869565</v>
      </c>
      <c r="C3329" s="76" t="s">
        <v>92</v>
      </c>
      <c r="E3329">
        <f t="shared" ca="1" si="102"/>
        <v>3.9939235048612187E-2</v>
      </c>
      <c r="F3329">
        <v>4.0769230769230766</v>
      </c>
      <c r="G3329">
        <f>AVERAGE(F$2:F3329)</f>
        <v>50189.899456532665</v>
      </c>
      <c r="T3329">
        <f t="shared" ca="1" si="103"/>
        <v>196.37350272930743</v>
      </c>
      <c r="U3329">
        <f ca="1">AVERAGE(T$2:T3329)</f>
        <v>26.627026220266998</v>
      </c>
    </row>
    <row r="3330" spans="1:21" x14ac:dyDescent="0.25">
      <c r="A3330" s="75" t="s">
        <v>25</v>
      </c>
      <c r="B3330">
        <v>8.6956521739130432E-2</v>
      </c>
      <c r="C3330" s="76" t="s">
        <v>93</v>
      </c>
      <c r="E3330">
        <f t="shared" ref="E3330:E3393" ca="1" si="104">RAND()</f>
        <v>0.62078190274399936</v>
      </c>
      <c r="F3330">
        <v>0.8</v>
      </c>
      <c r="G3330">
        <f>AVERAGE(F$2:F3330)</f>
        <v>50174.82312746792</v>
      </c>
      <c r="T3330">
        <f t="shared" ca="1" si="103"/>
        <v>2.3997023130873156</v>
      </c>
      <c r="U3330">
        <f ca="1">AVERAGE(T$2:T3330)</f>
        <v>26.619748562139279</v>
      </c>
    </row>
    <row r="3331" spans="1:21" x14ac:dyDescent="0.25">
      <c r="A3331" s="75" t="s">
        <v>25</v>
      </c>
      <c r="B3331">
        <v>0.11392405063291143</v>
      </c>
      <c r="C3331" s="76" t="s">
        <v>94</v>
      </c>
      <c r="E3331">
        <f t="shared" ca="1" si="104"/>
        <v>0.95090220862687458</v>
      </c>
      <c r="F3331">
        <v>0.74285714285714277</v>
      </c>
      <c r="G3331">
        <f>AVERAGE(F$2:F3331)</f>
        <v>50159.75583609545</v>
      </c>
      <c r="T3331">
        <f t="shared" ref="T3331:T3394" ca="1" si="105">2*RAND()^-1</f>
        <v>88.70390559761951</v>
      </c>
      <c r="U3331">
        <f ca="1">AVERAGE(T$2:T3331)</f>
        <v>26.638392453140927</v>
      </c>
    </row>
    <row r="3332" spans="1:21" x14ac:dyDescent="0.25">
      <c r="A3332" s="75" t="s">
        <v>25</v>
      </c>
      <c r="B3332">
        <v>3.8043478260869568E-2</v>
      </c>
      <c r="C3332" s="76" t="s">
        <v>95</v>
      </c>
      <c r="E3332">
        <f t="shared" ca="1" si="104"/>
        <v>0.4183707822480105</v>
      </c>
      <c r="F3332">
        <v>17</v>
      </c>
      <c r="G3332">
        <f>AVERAGE(F$2:F3332)</f>
        <v>50144.702471989745</v>
      </c>
      <c r="T3332">
        <f t="shared" ca="1" si="105"/>
        <v>3.0583124986411936</v>
      </c>
      <c r="U3332">
        <f ca="1">AVERAGE(T$2:T3332)</f>
        <v>26.631313473869088</v>
      </c>
    </row>
    <row r="3333" spans="1:21" x14ac:dyDescent="0.25">
      <c r="B3333">
        <v>2.0212228398180901E-3</v>
      </c>
      <c r="C3333" s="76" t="s">
        <v>81</v>
      </c>
      <c r="E3333">
        <f t="shared" ca="1" si="104"/>
        <v>0.24714492287393952</v>
      </c>
      <c r="F3333">
        <v>14</v>
      </c>
      <c r="G3333">
        <f>AVERAGE(F$2:F3333)</f>
        <v>50129.657243156616</v>
      </c>
      <c r="T3333">
        <f t="shared" ca="1" si="105"/>
        <v>2.4859246334860092</v>
      </c>
      <c r="U3333">
        <f ca="1">AVERAGE(T$2:T3333)</f>
        <v>26.624066958610868</v>
      </c>
    </row>
    <row r="3334" spans="1:21" x14ac:dyDescent="0.25">
      <c r="A3334" s="75" t="s">
        <v>26</v>
      </c>
      <c r="B3334">
        <v>3.8974906567004808E-2</v>
      </c>
      <c r="C3334" s="76" t="s">
        <v>82</v>
      </c>
      <c r="E3334">
        <f t="shared" ca="1" si="104"/>
        <v>0.26779092807882732</v>
      </c>
      <c r="F3334">
        <v>0.25</v>
      </c>
      <c r="G3334">
        <f>AVERAGE(F$2:F3334)</f>
        <v>50114.616916951047</v>
      </c>
      <c r="T3334">
        <f t="shared" ca="1" si="105"/>
        <v>2.0959628858554322</v>
      </c>
      <c r="U3334">
        <f ca="1">AVERAGE(T$2:T3334)</f>
        <v>26.616707791472326</v>
      </c>
    </row>
    <row r="3335" spans="1:21" x14ac:dyDescent="0.25">
      <c r="A3335" s="75" t="s">
        <v>26</v>
      </c>
      <c r="B3335">
        <v>2.2801302931596091E-2</v>
      </c>
      <c r="C3335" s="76" t="s">
        <v>83</v>
      </c>
      <c r="E3335">
        <f t="shared" ca="1" si="104"/>
        <v>0.74394859856248241</v>
      </c>
      <c r="F3335">
        <v>1.0930232558139534</v>
      </c>
      <c r="G3335">
        <f>AVERAGE(F$2:F3335)</f>
        <v>50099.585865993133</v>
      </c>
      <c r="T3335">
        <f t="shared" ca="1" si="105"/>
        <v>9.4694174733431247</v>
      </c>
      <c r="U3335">
        <f ca="1">AVERAGE(T$2:T3335)</f>
        <v>26.61156463300858</v>
      </c>
    </row>
    <row r="3336" spans="1:21" x14ac:dyDescent="0.25">
      <c r="A3336" s="75" t="s">
        <v>26</v>
      </c>
      <c r="B3336">
        <v>0.25</v>
      </c>
      <c r="C3336" s="76" t="s">
        <v>84</v>
      </c>
      <c r="E3336">
        <f t="shared" ca="1" si="104"/>
        <v>0.67528063382940551</v>
      </c>
      <c r="F3336">
        <v>0.86585365853658536</v>
      </c>
      <c r="G3336">
        <f>AVERAGE(F$2:F3336)</f>
        <v>50084.563761041914</v>
      </c>
      <c r="T3336">
        <f t="shared" ca="1" si="105"/>
        <v>4.1874969090943788</v>
      </c>
      <c r="U3336">
        <f ca="1">AVERAGE(T$2:T3336)</f>
        <v>26.604840774620602</v>
      </c>
    </row>
    <row r="3337" spans="1:21" x14ac:dyDescent="0.25">
      <c r="A3337" s="75" t="s">
        <v>26</v>
      </c>
      <c r="B3337">
        <v>1.5</v>
      </c>
      <c r="C3337" s="76" t="s">
        <v>85</v>
      </c>
      <c r="E3337">
        <f t="shared" ca="1" si="104"/>
        <v>0.88694357687163783</v>
      </c>
      <c r="F3337">
        <v>0.5</v>
      </c>
      <c r="G3337">
        <f>AVERAGE(F$2:F3337)</f>
        <v>50069.550552480447</v>
      </c>
      <c r="T3337">
        <f t="shared" ca="1" si="105"/>
        <v>6.6351065070650543</v>
      </c>
      <c r="U3337">
        <f ca="1">AVERAGE(T$2:T3337)</f>
        <v>26.598854643245435</v>
      </c>
    </row>
    <row r="3338" spans="1:21" x14ac:dyDescent="0.25">
      <c r="A3338" s="75" t="s">
        <v>26</v>
      </c>
      <c r="B3338">
        <v>1.5</v>
      </c>
      <c r="C3338" s="76" t="s">
        <v>86</v>
      </c>
      <c r="E3338">
        <f t="shared" ca="1" si="104"/>
        <v>0.71101559769308142</v>
      </c>
      <c r="F3338">
        <v>0.36708860759493672</v>
      </c>
      <c r="G3338">
        <f>AVERAGE(F$2:F3338)</f>
        <v>50054.546302116687</v>
      </c>
      <c r="T3338">
        <f t="shared" ca="1" si="105"/>
        <v>3.1475903536744836</v>
      </c>
      <c r="U3338">
        <f ca="1">AVERAGE(T$2:T3338)</f>
        <v>26.591826994372326</v>
      </c>
    </row>
    <row r="3339" spans="1:21" x14ac:dyDescent="0.25">
      <c r="A3339" s="75" t="s">
        <v>26</v>
      </c>
      <c r="B3339">
        <v>0.25</v>
      </c>
      <c r="C3339" s="76" t="s">
        <v>87</v>
      </c>
      <c r="E3339">
        <f t="shared" ca="1" si="104"/>
        <v>0.60934871690590697</v>
      </c>
      <c r="F3339">
        <v>0.4845360824742268</v>
      </c>
      <c r="G3339">
        <f>AVERAGE(F$2:F3339)</f>
        <v>50039.551076902178</v>
      </c>
      <c r="T3339">
        <f t="shared" ca="1" si="105"/>
        <v>2.564766485500606</v>
      </c>
      <c r="U3339">
        <f ca="1">AVERAGE(T$2:T3339)</f>
        <v>26.584628953476919</v>
      </c>
    </row>
    <row r="3340" spans="1:21" x14ac:dyDescent="0.25">
      <c r="A3340" s="75" t="s">
        <v>26</v>
      </c>
      <c r="B3340">
        <v>1.7777777777777777</v>
      </c>
      <c r="C3340" s="76" t="s">
        <v>88</v>
      </c>
      <c r="E3340">
        <f t="shared" ca="1" si="104"/>
        <v>0.86331967939114185</v>
      </c>
      <c r="F3340">
        <v>0.9999986111111111</v>
      </c>
      <c r="G3340">
        <f>AVERAGE(F$2:F3340)</f>
        <v>50024.564987929945</v>
      </c>
      <c r="T3340">
        <f t="shared" ca="1" si="105"/>
        <v>16.075089884112792</v>
      </c>
      <c r="U3340">
        <f ca="1">AVERAGE(T$2:T3340)</f>
        <v>26.581481442524726</v>
      </c>
    </row>
    <row r="3341" spans="1:21" x14ac:dyDescent="0.25">
      <c r="A3341" s="75" t="s">
        <v>26</v>
      </c>
      <c r="B3341">
        <v>0.40691927512355847</v>
      </c>
      <c r="C3341" s="76" t="s">
        <v>89</v>
      </c>
      <c r="E3341">
        <f t="shared" ca="1" si="104"/>
        <v>0.80152586840733975</v>
      </c>
      <c r="F3341">
        <v>0.99056603773584906</v>
      </c>
      <c r="G3341">
        <f>AVERAGE(F$2:F3341)</f>
        <v>50009.587869839561</v>
      </c>
      <c r="T3341">
        <f t="shared" ca="1" si="105"/>
        <v>5.4008893612146096</v>
      </c>
      <c r="U3341">
        <f ca="1">AVERAGE(T$2:T3341)</f>
        <v>26.575139947889607</v>
      </c>
    </row>
    <row r="3342" spans="1:21" x14ac:dyDescent="0.25">
      <c r="A3342" s="75" t="s">
        <v>26</v>
      </c>
      <c r="B3342">
        <v>0.6</v>
      </c>
      <c r="C3342" s="76" t="s">
        <v>90</v>
      </c>
      <c r="E3342">
        <f t="shared" ca="1" si="104"/>
        <v>0.49847000854222201</v>
      </c>
      <c r="F3342">
        <v>0.60784313725490191</v>
      </c>
      <c r="G3342">
        <f>AVERAGE(F$2:F3342)</f>
        <v>49994.619602845632</v>
      </c>
      <c r="T3342">
        <f t="shared" ca="1" si="105"/>
        <v>7.0150743442599257</v>
      </c>
      <c r="U3342">
        <f ca="1">AVERAGE(T$2:T3342)</f>
        <v>26.569285393683192</v>
      </c>
    </row>
    <row r="3343" spans="1:21" x14ac:dyDescent="0.25">
      <c r="A3343" s="75" t="s">
        <v>26</v>
      </c>
      <c r="B3343">
        <v>0.58333333333333337</v>
      </c>
      <c r="C3343" s="76" t="s">
        <v>91</v>
      </c>
      <c r="E3343">
        <f t="shared" ca="1" si="104"/>
        <v>0.88907955546583417</v>
      </c>
      <c r="F3343">
        <v>0.11940298507462686</v>
      </c>
      <c r="G3343">
        <f>AVERAGE(F$2:F3343)</f>
        <v>49979.660147369905</v>
      </c>
      <c r="T3343">
        <f t="shared" ca="1" si="105"/>
        <v>27.385187317035236</v>
      </c>
      <c r="U3343">
        <f ca="1">AVERAGE(T$2:T3343)</f>
        <v>26.569529529507058</v>
      </c>
    </row>
    <row r="3344" spans="1:21" x14ac:dyDescent="0.25">
      <c r="A3344" s="75" t="s">
        <v>26</v>
      </c>
      <c r="B3344">
        <v>0.82608695652173914</v>
      </c>
      <c r="C3344" s="76" t="s">
        <v>92</v>
      </c>
      <c r="E3344">
        <f t="shared" ca="1" si="104"/>
        <v>0.48182096711475741</v>
      </c>
      <c r="F3344">
        <v>1.2222222222222223</v>
      </c>
      <c r="G3344">
        <f>AVERAGE(F$2:F3344)</f>
        <v>49964.709971502372</v>
      </c>
      <c r="T3344">
        <f t="shared" ca="1" si="105"/>
        <v>2.5144520084799673</v>
      </c>
      <c r="U3344">
        <f ca="1">AVERAGE(T$2:T3344)</f>
        <v>26.562333873652729</v>
      </c>
    </row>
    <row r="3345" spans="1:21" x14ac:dyDescent="0.25">
      <c r="A3345" s="75" t="s">
        <v>26</v>
      </c>
      <c r="B3345">
        <v>0.13043478260869565</v>
      </c>
      <c r="C3345" s="76" t="s">
        <v>93</v>
      </c>
      <c r="E3345">
        <f t="shared" ca="1" si="104"/>
        <v>0.83035168531852377</v>
      </c>
      <c r="F3345">
        <v>0.375</v>
      </c>
      <c r="G3345">
        <f>AVERAGE(F$2:F3345)</f>
        <v>49949.768483771659</v>
      </c>
      <c r="T3345">
        <f t="shared" ca="1" si="105"/>
        <v>10.212694924623831</v>
      </c>
      <c r="U3345">
        <f ca="1">AVERAGE(T$2:T3345)</f>
        <v>26.557444627555533</v>
      </c>
    </row>
    <row r="3346" spans="1:21" x14ac:dyDescent="0.25">
      <c r="A3346" s="75" t="s">
        <v>26</v>
      </c>
      <c r="B3346">
        <v>0.90506329113924056</v>
      </c>
      <c r="C3346" s="76" t="s">
        <v>94</v>
      </c>
      <c r="E3346">
        <f t="shared" ca="1" si="104"/>
        <v>0.22638753264412659</v>
      </c>
      <c r="F3346">
        <v>0.58333333333333337</v>
      </c>
      <c r="G3346">
        <f>AVERAGE(F$2:F3346)</f>
        <v>49934.835991947919</v>
      </c>
      <c r="T3346">
        <f t="shared" ca="1" si="105"/>
        <v>4.0790838518519932</v>
      </c>
      <c r="U3346">
        <f ca="1">AVERAGE(T$2:T3346)</f>
        <v>26.550724639281782</v>
      </c>
    </row>
    <row r="3347" spans="1:21" x14ac:dyDescent="0.25">
      <c r="A3347" s="75" t="s">
        <v>26</v>
      </c>
      <c r="B3347">
        <v>0</v>
      </c>
      <c r="C3347" s="76" t="s">
        <v>95</v>
      </c>
      <c r="E3347">
        <f t="shared" ca="1" si="104"/>
        <v>8.9411481966630846E-2</v>
      </c>
      <c r="F3347">
        <v>0.16666666666666666</v>
      </c>
      <c r="G3347">
        <f>AVERAGE(F$2:F3347)</f>
        <v>49919.912301175267</v>
      </c>
      <c r="T3347">
        <f t="shared" ca="1" si="105"/>
        <v>7.1000414869967692</v>
      </c>
      <c r="U3347">
        <f ca="1">AVERAGE(T$2:T3347)</f>
        <v>26.544911524173507</v>
      </c>
    </row>
    <row r="3348" spans="1:21" x14ac:dyDescent="0.25">
      <c r="B3348">
        <v>0</v>
      </c>
      <c r="C3348" s="76" t="s">
        <v>81</v>
      </c>
      <c r="E3348">
        <f t="shared" ca="1" si="104"/>
        <v>0.10464282464708718</v>
      </c>
      <c r="F3348">
        <v>0.73333333333333328</v>
      </c>
      <c r="G3348">
        <f>AVERAGE(F$2:F3348)</f>
        <v>49904.997697360552</v>
      </c>
      <c r="T3348">
        <f t="shared" ca="1" si="105"/>
        <v>3.1521358077542212</v>
      </c>
      <c r="U3348">
        <f ca="1">AVERAGE(T$2:T3348)</f>
        <v>26.537922347084645</v>
      </c>
    </row>
    <row r="3349" spans="1:21" x14ac:dyDescent="0.25">
      <c r="A3349" s="75" t="s">
        <v>27</v>
      </c>
      <c r="B3349">
        <v>6.9407367859049655E-3</v>
      </c>
      <c r="C3349" s="76" t="s">
        <v>82</v>
      </c>
      <c r="E3349">
        <f t="shared" ca="1" si="104"/>
        <v>0.21974958891384433</v>
      </c>
      <c r="F3349">
        <v>0.2805755395683453</v>
      </c>
      <c r="G3349">
        <f>AVERAGE(F$2:F3349)</f>
        <v>49890.091867873743</v>
      </c>
      <c r="T3349">
        <f t="shared" ca="1" si="105"/>
        <v>8.3283703218696736</v>
      </c>
      <c r="U3349">
        <f ca="1">AVERAGE(T$2:T3349)</f>
        <v>26.53248341278799</v>
      </c>
    </row>
    <row r="3350" spans="1:21" x14ac:dyDescent="0.25">
      <c r="A3350" s="75" t="s">
        <v>27</v>
      </c>
      <c r="B3350">
        <v>0</v>
      </c>
      <c r="C3350" s="76" t="s">
        <v>83</v>
      </c>
      <c r="E3350">
        <f t="shared" ca="1" si="104"/>
        <v>0.60145652088847801</v>
      </c>
      <c r="F3350">
        <v>0.22807017543859648</v>
      </c>
      <c r="G3350">
        <f>AVERAGE(F$2:F3350)</f>
        <v>49875.194924368909</v>
      </c>
      <c r="T3350">
        <f t="shared" ca="1" si="105"/>
        <v>3.7116843518584304</v>
      </c>
      <c r="U3350">
        <f ca="1">AVERAGE(T$2:T3350)</f>
        <v>26.525669199870421</v>
      </c>
    </row>
    <row r="3351" spans="1:21" x14ac:dyDescent="0.25">
      <c r="A3351" s="75" t="s">
        <v>27</v>
      </c>
      <c r="B3351">
        <v>7.1428571428571425E-2</v>
      </c>
      <c r="C3351" s="76" t="s">
        <v>84</v>
      </c>
      <c r="E3351">
        <f t="shared" ca="1" si="104"/>
        <v>0.29251596102125721</v>
      </c>
      <c r="F3351">
        <v>0.22950819672131151</v>
      </c>
      <c r="G3351">
        <f>AVERAGE(F$2:F3351)</f>
        <v>49860.306874990943</v>
      </c>
      <c r="T3351">
        <f t="shared" ca="1" si="105"/>
        <v>22.256448824043144</v>
      </c>
      <c r="U3351">
        <f ca="1">AVERAGE(T$2:T3351)</f>
        <v>26.524394805728384</v>
      </c>
    </row>
    <row r="3352" spans="1:21" x14ac:dyDescent="0.25">
      <c r="A3352" s="75" t="s">
        <v>27</v>
      </c>
      <c r="B3352">
        <v>0</v>
      </c>
      <c r="C3352" s="76" t="s">
        <v>85</v>
      </c>
      <c r="E3352">
        <f t="shared" ca="1" si="104"/>
        <v>0.50429991141540265</v>
      </c>
      <c r="F3352">
        <v>0.15492957746478872</v>
      </c>
      <c r="G3352">
        <f>AVERAGE(F$2:F3352)</f>
        <v>49845.427689092583</v>
      </c>
      <c r="T3352">
        <f t="shared" ca="1" si="105"/>
        <v>6.7679584723174528</v>
      </c>
      <c r="U3352">
        <f ca="1">AVERAGE(T$2:T3352)</f>
        <v>26.518499121952377</v>
      </c>
    </row>
    <row r="3353" spans="1:21" x14ac:dyDescent="0.25">
      <c r="A3353" s="75" t="s">
        <v>27</v>
      </c>
      <c r="B3353">
        <v>0.24250000000000002</v>
      </c>
      <c r="C3353" s="76" t="s">
        <v>86</v>
      </c>
      <c r="E3353">
        <f t="shared" ca="1" si="104"/>
        <v>0.78461694805232707</v>
      </c>
      <c r="F3353">
        <v>7.333333333333333</v>
      </c>
      <c r="G3353">
        <f>AVERAGE(F$2:F3353)</f>
        <v>49830.55952251867</v>
      </c>
      <c r="T3353">
        <f t="shared" ca="1" si="105"/>
        <v>18.597041768143388</v>
      </c>
      <c r="U3353">
        <f ca="1">AVERAGE(T$2:T3353)</f>
        <v>26.516135918684533</v>
      </c>
    </row>
    <row r="3354" spans="1:21" x14ac:dyDescent="0.25">
      <c r="A3354" s="75" t="s">
        <v>27</v>
      </c>
      <c r="B3354">
        <v>0</v>
      </c>
      <c r="C3354" s="76" t="s">
        <v>87</v>
      </c>
      <c r="E3354">
        <f t="shared" ca="1" si="104"/>
        <v>0.3673975973068041</v>
      </c>
      <c r="F3354">
        <v>0.77777777777777779</v>
      </c>
      <c r="G3354">
        <f>AVERAGE(F$2:F3354)</f>
        <v>49815.698269388718</v>
      </c>
      <c r="T3354">
        <f t="shared" ca="1" si="105"/>
        <v>2.5359521897908168</v>
      </c>
      <c r="U3354">
        <f ca="1">AVERAGE(T$2:T3354)</f>
        <v>26.508984059534846</v>
      </c>
    </row>
    <row r="3355" spans="1:21" x14ac:dyDescent="0.25">
      <c r="A3355" s="75" t="s">
        <v>27</v>
      </c>
      <c r="B3355">
        <v>0.44444444444444442</v>
      </c>
      <c r="C3355" s="76" t="s">
        <v>88</v>
      </c>
      <c r="E3355">
        <f t="shared" ca="1" si="104"/>
        <v>0.5378722685169518</v>
      </c>
      <c r="F3355">
        <v>4.5307443365695831E-2</v>
      </c>
      <c r="G3355">
        <f>AVERAGE(F$2:F3355)</f>
        <v>49800.84565968033</v>
      </c>
      <c r="T3355">
        <f t="shared" ca="1" si="105"/>
        <v>6.576821945442723</v>
      </c>
      <c r="U3355">
        <f ca="1">AVERAGE(T$2:T3355)</f>
        <v>26.503041256280795</v>
      </c>
    </row>
    <row r="3356" spans="1:21" x14ac:dyDescent="0.25">
      <c r="A3356" s="75" t="s">
        <v>27</v>
      </c>
      <c r="B3356">
        <v>0.32784184514003295</v>
      </c>
      <c r="C3356" s="76" t="s">
        <v>89</v>
      </c>
      <c r="E3356">
        <f t="shared" ca="1" si="104"/>
        <v>0.70704039566424426</v>
      </c>
      <c r="F3356">
        <v>5.5583628094997475E-3</v>
      </c>
      <c r="G3356">
        <f>AVERAGE(F$2:F3356)</f>
        <v>49786.001892138956</v>
      </c>
      <c r="T3356">
        <f t="shared" ca="1" si="105"/>
        <v>18.075441585272191</v>
      </c>
      <c r="U3356">
        <f ca="1">AVERAGE(T$2:T3356)</f>
        <v>26.50052930406887</v>
      </c>
    </row>
    <row r="3357" spans="1:21" x14ac:dyDescent="0.25">
      <c r="A3357" s="75" t="s">
        <v>27</v>
      </c>
      <c r="B3357">
        <v>0</v>
      </c>
      <c r="C3357" s="76" t="s">
        <v>90</v>
      </c>
      <c r="E3357">
        <f t="shared" ca="1" si="104"/>
        <v>0.52107022466678021</v>
      </c>
      <c r="F3357">
        <v>8.5714285714285715E-2</v>
      </c>
      <c r="G3357">
        <f>AVERAGE(F$2:F3357)</f>
        <v>49771.166994588937</v>
      </c>
      <c r="T3357">
        <f t="shared" ca="1" si="105"/>
        <v>2.1835104869593427</v>
      </c>
      <c r="U3357">
        <f ca="1">AVERAGE(T$2:T3357)</f>
        <v>26.493283470094759</v>
      </c>
    </row>
    <row r="3358" spans="1:21" x14ac:dyDescent="0.25">
      <c r="A3358" s="75" t="s">
        <v>27</v>
      </c>
      <c r="B3358">
        <v>0.05</v>
      </c>
      <c r="C3358" s="76" t="s">
        <v>91</v>
      </c>
      <c r="E3358">
        <f t="shared" ca="1" si="104"/>
        <v>0.17737902228471147</v>
      </c>
      <c r="F3358">
        <v>1.0161290322580645</v>
      </c>
      <c r="G3358">
        <f>AVERAGE(F$2:F3358)</f>
        <v>49756.34121238294</v>
      </c>
      <c r="T3358">
        <f t="shared" ca="1" si="105"/>
        <v>25.987802621344333</v>
      </c>
      <c r="U3358">
        <f ca="1">AVERAGE(T$2:T3358)</f>
        <v>26.49313289492385</v>
      </c>
    </row>
    <row r="3359" spans="1:21" x14ac:dyDescent="0.25">
      <c r="A3359" s="75" t="s">
        <v>27</v>
      </c>
      <c r="B3359">
        <v>0.56521739130434778</v>
      </c>
      <c r="C3359" s="76" t="s">
        <v>92</v>
      </c>
      <c r="E3359">
        <f t="shared" ca="1" si="104"/>
        <v>0.23035905456098682</v>
      </c>
      <c r="F3359">
        <v>54.555555555555557</v>
      </c>
      <c r="G3359">
        <f>AVERAGE(F$2:F3359)</f>
        <v>49741.540204146841</v>
      </c>
      <c r="T3359">
        <f t="shared" ca="1" si="105"/>
        <v>3.9801886401741151</v>
      </c>
      <c r="U3359">
        <f ca="1">AVERAGE(T$2:T3359)</f>
        <v>26.486428623257751</v>
      </c>
    </row>
    <row r="3360" spans="1:21" x14ac:dyDescent="0.25">
      <c r="A3360" s="75" t="s">
        <v>27</v>
      </c>
      <c r="B3360">
        <v>2.1739130434782608E-2</v>
      </c>
      <c r="C3360" s="76" t="s">
        <v>93</v>
      </c>
      <c r="E3360">
        <f t="shared" ca="1" si="104"/>
        <v>0.75396892690417006</v>
      </c>
      <c r="F3360">
        <v>0.31972789115646255</v>
      </c>
      <c r="G3360">
        <f>AVERAGE(F$2:F3360)</f>
        <v>49726.731862236673</v>
      </c>
      <c r="T3360">
        <f t="shared" ca="1" si="105"/>
        <v>7.1999275076100542</v>
      </c>
      <c r="U3360">
        <f ca="1">AVERAGE(T$2:T3360)</f>
        <v>26.480686884312931</v>
      </c>
    </row>
    <row r="3361" spans="1:21" x14ac:dyDescent="0.25">
      <c r="A3361" s="75" t="s">
        <v>27</v>
      </c>
      <c r="B3361">
        <v>5.0632911392405104E-2</v>
      </c>
      <c r="C3361" s="76" t="s">
        <v>94</v>
      </c>
      <c r="E3361">
        <f t="shared" ca="1" si="104"/>
        <v>0.43499168410281941</v>
      </c>
      <c r="F3361">
        <v>7.2677165354330713</v>
      </c>
      <c r="G3361">
        <f>AVERAGE(F$2:F3361)</f>
        <v>49711.934402669496</v>
      </c>
      <c r="T3361">
        <f t="shared" ca="1" si="105"/>
        <v>2.5813271628627046</v>
      </c>
      <c r="U3361">
        <f ca="1">AVERAGE(T$2:T3361)</f>
        <v>26.473573979633926</v>
      </c>
    </row>
    <row r="3362" spans="1:21" x14ac:dyDescent="0.25">
      <c r="A3362" s="75" t="s">
        <v>27</v>
      </c>
      <c r="B3362">
        <v>4.3478260869565216E-2</v>
      </c>
      <c r="C3362" s="76" t="s">
        <v>95</v>
      </c>
      <c r="E3362">
        <f t="shared" ca="1" si="104"/>
        <v>0.3656172879917996</v>
      </c>
      <c r="F3362">
        <v>0.83333333333333337</v>
      </c>
      <c r="G3362">
        <f>AVERAGE(F$2:F3362)</f>
        <v>49697.143834068091</v>
      </c>
      <c r="T3362">
        <f t="shared" ca="1" si="105"/>
        <v>4.8143988785217955</v>
      </c>
      <c r="U3362">
        <f ca="1">AVERAGE(T$2:T3362)</f>
        <v>26.467129714504168</v>
      </c>
    </row>
    <row r="3363" spans="1:21" x14ac:dyDescent="0.25">
      <c r="B3363">
        <v>0</v>
      </c>
      <c r="C3363" s="76" t="s">
        <v>81</v>
      </c>
      <c r="E3363">
        <f t="shared" ca="1" si="104"/>
        <v>0.93177760056019754</v>
      </c>
      <c r="F3363">
        <v>0.44444444444444442</v>
      </c>
      <c r="G3363">
        <f>AVERAGE(F$2:F3363)</f>
        <v>49682.361948467369</v>
      </c>
      <c r="T3363">
        <f t="shared" ca="1" si="105"/>
        <v>8.1271141118088508</v>
      </c>
      <c r="U3363">
        <f ca="1">AVERAGE(T$2:T3363)</f>
        <v>26.461674623605091</v>
      </c>
    </row>
    <row r="3364" spans="1:21" x14ac:dyDescent="0.25">
      <c r="A3364" s="75" t="s">
        <v>28</v>
      </c>
      <c r="B3364">
        <v>1.4415376401494928E-2</v>
      </c>
      <c r="C3364" s="76" t="s">
        <v>82</v>
      </c>
      <c r="E3364">
        <f t="shared" ca="1" si="104"/>
        <v>0.81816598081540237</v>
      </c>
      <c r="F3364">
        <v>6.2727272727272725</v>
      </c>
      <c r="G3364">
        <f>AVERAGE(F$2:F3364)</f>
        <v>49667.590586819679</v>
      </c>
      <c r="T3364">
        <f t="shared" ca="1" si="105"/>
        <v>2.8948834888290667</v>
      </c>
      <c r="U3364">
        <f ca="1">AVERAGE(T$2:T3364)</f>
        <v>26.454666954519521</v>
      </c>
    </row>
    <row r="3365" spans="1:21" x14ac:dyDescent="0.25">
      <c r="A3365" s="75" t="s">
        <v>28</v>
      </c>
      <c r="B3365">
        <v>3.2573289902280132E-4</v>
      </c>
      <c r="C3365" s="76" t="s">
        <v>83</v>
      </c>
      <c r="E3365">
        <f t="shared" ca="1" si="104"/>
        <v>0.71226693968139487</v>
      </c>
      <c r="F3365">
        <v>0.2592592592592593</v>
      </c>
      <c r="G3365">
        <f>AVERAGE(F$2:F3365)</f>
        <v>49652.826219599832</v>
      </c>
      <c r="T3365">
        <f t="shared" ca="1" si="105"/>
        <v>4.3064494190516811</v>
      </c>
      <c r="U3365">
        <f ca="1">AVERAGE(T$2:T3365)</f>
        <v>26.448083061078535</v>
      </c>
    </row>
    <row r="3366" spans="1:21" x14ac:dyDescent="0.25">
      <c r="A3366" s="75" t="s">
        <v>28</v>
      </c>
      <c r="B3366">
        <v>0.35714285714285715</v>
      </c>
      <c r="C3366" s="76" t="s">
        <v>84</v>
      </c>
      <c r="E3366">
        <f t="shared" ca="1" si="104"/>
        <v>0.4258625025049837</v>
      </c>
      <c r="F3366">
        <v>2.9130434782608696</v>
      </c>
      <c r="G3366">
        <f>AVERAGE(F$2:F3366)</f>
        <v>49638.071416278544</v>
      </c>
      <c r="T3366">
        <f t="shared" ca="1" si="105"/>
        <v>2.4683671978588611</v>
      </c>
      <c r="U3366">
        <f ca="1">AVERAGE(T$2:T3366)</f>
        <v>26.44095684536881</v>
      </c>
    </row>
    <row r="3367" spans="1:21" x14ac:dyDescent="0.25">
      <c r="A3367" s="75" t="s">
        <v>28</v>
      </c>
      <c r="B3367">
        <v>0</v>
      </c>
      <c r="C3367" s="76" t="s">
        <v>85</v>
      </c>
      <c r="E3367">
        <f t="shared" ca="1" si="104"/>
        <v>0.7829901860369336</v>
      </c>
      <c r="F3367">
        <v>0.56363636363636371</v>
      </c>
      <c r="G3367">
        <f>AVERAGE(F$2:F3367)</f>
        <v>49623.324681941078</v>
      </c>
      <c r="T3367">
        <f t="shared" ca="1" si="105"/>
        <v>3.5280510214863194</v>
      </c>
      <c r="U3367">
        <f ca="1">AVERAGE(T$2:T3367)</f>
        <v>26.434149683804968</v>
      </c>
    </row>
    <row r="3368" spans="1:21" x14ac:dyDescent="0.25">
      <c r="A3368" s="75" t="s">
        <v>28</v>
      </c>
      <c r="B3368">
        <v>0.16666666666666666</v>
      </c>
      <c r="C3368" s="76" t="s">
        <v>86</v>
      </c>
      <c r="E3368">
        <f t="shared" ca="1" si="104"/>
        <v>0.19995156109250378</v>
      </c>
      <c r="F3368">
        <v>1</v>
      </c>
      <c r="G3368">
        <f>AVERAGE(F$2:F3368)</f>
        <v>49608.586836772694</v>
      </c>
      <c r="T3368">
        <f t="shared" ca="1" si="105"/>
        <v>7.0552445850677028</v>
      </c>
      <c r="U3368">
        <f ca="1">AVERAGE(T$2:T3368)</f>
        <v>26.428394143235103</v>
      </c>
    </row>
    <row r="3369" spans="1:21" x14ac:dyDescent="0.25">
      <c r="A3369" s="75" t="s">
        <v>28</v>
      </c>
      <c r="B3369">
        <v>0</v>
      </c>
      <c r="C3369" s="76" t="s">
        <v>87</v>
      </c>
      <c r="E3369">
        <f t="shared" ca="1" si="104"/>
        <v>0.55329526095257164</v>
      </c>
      <c r="F3369">
        <v>0.72651605231866823</v>
      </c>
      <c r="G3369">
        <f>AVERAGE(F$2:F3369)</f>
        <v>49593.857662093142</v>
      </c>
      <c r="T3369">
        <f t="shared" ca="1" si="105"/>
        <v>2.4063457717026147</v>
      </c>
      <c r="U3369">
        <f ca="1">AVERAGE(T$2:T3369)</f>
        <v>26.421261706070158</v>
      </c>
    </row>
    <row r="3370" spans="1:21" x14ac:dyDescent="0.25">
      <c r="A3370" s="75" t="s">
        <v>28</v>
      </c>
      <c r="B3370">
        <v>0.44444444444444442</v>
      </c>
      <c r="C3370" s="76" t="s">
        <v>88</v>
      </c>
      <c r="E3370">
        <f t="shared" ca="1" si="104"/>
        <v>3.551601170861507E-2</v>
      </c>
      <c r="F3370">
        <v>2.4590163934426253E-2</v>
      </c>
      <c r="G3370">
        <f>AVERAGE(F$2:F3370)</f>
        <v>49579.137023009753</v>
      </c>
      <c r="T3370">
        <f t="shared" ca="1" si="105"/>
        <v>2.0063826103762441</v>
      </c>
      <c r="U3370">
        <f ca="1">AVERAGE(T$2:T3370)</f>
        <v>26.414014784403282</v>
      </c>
    </row>
    <row r="3371" spans="1:21" x14ac:dyDescent="0.25">
      <c r="A3371" s="75" t="s">
        <v>28</v>
      </c>
      <c r="B3371">
        <v>0.60461285008237231</v>
      </c>
      <c r="C3371" s="76" t="s">
        <v>89</v>
      </c>
      <c r="E3371">
        <f t="shared" ca="1" si="104"/>
        <v>0.15405755071297367</v>
      </c>
      <c r="F3371">
        <v>0</v>
      </c>
      <c r="G3371">
        <f>AVERAGE(F$2:F3371)</f>
        <v>49564.425112913908</v>
      </c>
      <c r="T3371">
        <f t="shared" ca="1" si="105"/>
        <v>2.6806551887990078</v>
      </c>
      <c r="U3371">
        <f ca="1">AVERAGE(T$2:T3371)</f>
        <v>26.406972244463937</v>
      </c>
    </row>
    <row r="3372" spans="1:21" x14ac:dyDescent="0.25">
      <c r="A3372" s="75" t="s">
        <v>28</v>
      </c>
      <c r="B3372">
        <v>0.45</v>
      </c>
      <c r="C3372" s="76" t="s">
        <v>90</v>
      </c>
      <c r="E3372">
        <f t="shared" ca="1" si="104"/>
        <v>0.44625068947462532</v>
      </c>
      <c r="F3372">
        <v>0.81818181818181823</v>
      </c>
      <c r="G3372">
        <f>AVERAGE(F$2:F3372)</f>
        <v>49549.722174043811</v>
      </c>
      <c r="T3372">
        <f t="shared" ca="1" si="105"/>
        <v>2.9215922076068623</v>
      </c>
      <c r="U3372">
        <f ca="1">AVERAGE(T$2:T3372)</f>
        <v>26.400005356289252</v>
      </c>
    </row>
    <row r="3373" spans="1:21" x14ac:dyDescent="0.25">
      <c r="A3373" s="75" t="s">
        <v>28</v>
      </c>
      <c r="B3373">
        <v>8.3333333333333329E-2</v>
      </c>
      <c r="C3373" s="76" t="s">
        <v>91</v>
      </c>
      <c r="E3373">
        <f t="shared" ca="1" si="104"/>
        <v>0.26269457030372323</v>
      </c>
      <c r="F3373">
        <v>0.76190476190476186</v>
      </c>
      <c r="G3373">
        <f>AVERAGE(F$2:F3373)</f>
        <v>49535.027939088512</v>
      </c>
      <c r="T3373">
        <f t="shared" ca="1" si="105"/>
        <v>23.370057626852777</v>
      </c>
      <c r="U3373">
        <f ca="1">AVERAGE(T$2:T3373)</f>
        <v>26.399106795278147</v>
      </c>
    </row>
    <row r="3374" spans="1:21" x14ac:dyDescent="0.25">
      <c r="A3374" s="75" t="s">
        <v>28</v>
      </c>
      <c r="B3374">
        <v>0.13043478260869565</v>
      </c>
      <c r="C3374" s="76" t="s">
        <v>92</v>
      </c>
      <c r="E3374">
        <f t="shared" ca="1" si="104"/>
        <v>0.87220201860717017</v>
      </c>
      <c r="F3374">
        <v>7.4074074074074139E-2</v>
      </c>
      <c r="G3374">
        <f>AVERAGE(F$2:F3374)</f>
        <v>49520.342213068638</v>
      </c>
      <c r="T3374">
        <f t="shared" ca="1" si="105"/>
        <v>2.6678483598837195</v>
      </c>
      <c r="U3374">
        <f ca="1">AVERAGE(T$2:T3374)</f>
        <v>26.392071142021287</v>
      </c>
    </row>
    <row r="3375" spans="1:21" x14ac:dyDescent="0.25">
      <c r="A3375" s="75" t="s">
        <v>28</v>
      </c>
      <c r="B3375">
        <v>2.1739130434782608E-2</v>
      </c>
      <c r="C3375" s="76" t="s">
        <v>93</v>
      </c>
      <c r="E3375">
        <f t="shared" ca="1" si="104"/>
        <v>1.2492079402287692E-2</v>
      </c>
      <c r="F3375">
        <v>1.2151898734177213</v>
      </c>
      <c r="G3375">
        <f>AVERAGE(F$2:F3375)</f>
        <v>49505.665530489146</v>
      </c>
      <c r="T3375">
        <f t="shared" ca="1" si="105"/>
        <v>4.0848088533456499</v>
      </c>
      <c r="U3375">
        <f ca="1">AVERAGE(T$2:T3375)</f>
        <v>26.385459623856296</v>
      </c>
    </row>
    <row r="3376" spans="1:21" x14ac:dyDescent="0.25">
      <c r="A3376" s="75" t="s">
        <v>28</v>
      </c>
      <c r="B3376">
        <v>0.89873417721518978</v>
      </c>
      <c r="C3376" s="76" t="s">
        <v>94</v>
      </c>
      <c r="E3376">
        <f t="shared" ca="1" si="104"/>
        <v>0.27968937261022464</v>
      </c>
      <c r="F3376">
        <v>0.62962962962962965</v>
      </c>
      <c r="G3376">
        <f>AVERAGE(F$2:F3376)</f>
        <v>49490.997371703714</v>
      </c>
      <c r="T3376">
        <f t="shared" ca="1" si="105"/>
        <v>21.736691180771786</v>
      </c>
      <c r="U3376">
        <f ca="1">AVERAGE(T$2:T3376)</f>
        <v>26.384082210984271</v>
      </c>
    </row>
    <row r="3377" spans="1:21" x14ac:dyDescent="0.25">
      <c r="A3377" s="75" t="s">
        <v>28</v>
      </c>
      <c r="B3377">
        <v>1.0869565217391304E-2</v>
      </c>
      <c r="C3377" s="76" t="s">
        <v>95</v>
      </c>
      <c r="E3377">
        <f t="shared" ca="1" si="104"/>
        <v>0.4655451921443392</v>
      </c>
      <c r="F3377">
        <v>0.94055944055944052</v>
      </c>
      <c r="G3377">
        <f>AVERAGE(F$2:F3377)</f>
        <v>49476.337994685862</v>
      </c>
      <c r="T3377">
        <f t="shared" ca="1" si="105"/>
        <v>2.9602473982793858</v>
      </c>
      <c r="U3377">
        <f ca="1">AVERAGE(T$2:T3377)</f>
        <v>26.377143871288563</v>
      </c>
    </row>
    <row r="3378" spans="1:21" x14ac:dyDescent="0.25">
      <c r="A3378" s="75" t="s">
        <v>293</v>
      </c>
      <c r="B3378">
        <v>0.95249406175771967</v>
      </c>
      <c r="C3378" s="76" t="s">
        <v>81</v>
      </c>
      <c r="E3378">
        <f t="shared" ca="1" si="104"/>
        <v>0.37480403356636549</v>
      </c>
      <c r="F3378">
        <v>1.5159171298635675E-3</v>
      </c>
      <c r="G3378">
        <f>AVERAGE(F$2:F3378)</f>
        <v>49461.687021491089</v>
      </c>
      <c r="T3378">
        <f t="shared" ca="1" si="105"/>
        <v>8.0605568800160619</v>
      </c>
      <c r="U3378">
        <f ca="1">AVERAGE(T$2:T3378)</f>
        <v>26.371719948578679</v>
      </c>
    </row>
    <row r="3379" spans="1:21" x14ac:dyDescent="0.25">
      <c r="A3379" s="75" t="s">
        <v>1</v>
      </c>
      <c r="B3379">
        <v>0.95590828924162252</v>
      </c>
      <c r="C3379" s="76" t="s">
        <v>82</v>
      </c>
      <c r="E3379">
        <f t="shared" ca="1" si="104"/>
        <v>9.0370300056059838E-2</v>
      </c>
      <c r="F3379">
        <v>0.58102766798418981</v>
      </c>
      <c r="G3379">
        <f>AVERAGE(F$2:F3379)</f>
        <v>49447.044894198654</v>
      </c>
      <c r="T3379">
        <f t="shared" ca="1" si="105"/>
        <v>7.7804639356907916</v>
      </c>
      <c r="U3379">
        <f ca="1">AVERAGE(T$2:T3379)</f>
        <v>26.36621632039251</v>
      </c>
    </row>
    <row r="3380" spans="1:21" x14ac:dyDescent="0.25">
      <c r="A3380" s="75" t="s">
        <v>1</v>
      </c>
      <c r="B3380">
        <v>0.99817251461988299</v>
      </c>
      <c r="C3380" s="76" t="s">
        <v>83</v>
      </c>
      <c r="E3380">
        <f t="shared" ca="1" si="104"/>
        <v>0.51034446569003411</v>
      </c>
      <c r="F3380">
        <v>0.38121546961325969</v>
      </c>
      <c r="G3380">
        <f>AVERAGE(F$2:F3380)</f>
        <v>49432.411374317417</v>
      </c>
      <c r="T3380">
        <f t="shared" ca="1" si="105"/>
        <v>2.3700015257633131</v>
      </c>
      <c r="U3380">
        <f ca="1">AVERAGE(T$2:T3380)</f>
        <v>26.359114747502712</v>
      </c>
    </row>
    <row r="3381" spans="1:21" x14ac:dyDescent="0.25">
      <c r="A3381" s="75" t="s">
        <v>1</v>
      </c>
      <c r="B3381">
        <v>0.57746478873239437</v>
      </c>
      <c r="C3381" s="76" t="s">
        <v>84</v>
      </c>
      <c r="E3381">
        <f t="shared" ca="1" si="104"/>
        <v>0.79596502279698333</v>
      </c>
      <c r="F3381">
        <v>0.18181818181818185</v>
      </c>
      <c r="G3381">
        <f>AVERAGE(F$2:F3381)</f>
        <v>49417.786454330395</v>
      </c>
      <c r="T3381">
        <f t="shared" ca="1" si="105"/>
        <v>14.584679039000006</v>
      </c>
      <c r="U3381">
        <f ca="1">AVERAGE(T$2:T3381)</f>
        <v>26.35563118664221</v>
      </c>
    </row>
    <row r="3382" spans="1:21" x14ac:dyDescent="0.25">
      <c r="A3382" s="75" t="s">
        <v>1</v>
      </c>
      <c r="B3382">
        <v>0.67741935483870963</v>
      </c>
      <c r="C3382" s="76" t="s">
        <v>85</v>
      </c>
      <c r="E3382">
        <f t="shared" ca="1" si="104"/>
        <v>0.75676744315220934</v>
      </c>
      <c r="F3382">
        <v>0.25149700598802399</v>
      </c>
      <c r="G3382">
        <f>AVERAGE(F$2:F3382)</f>
        <v>49403.170206191578</v>
      </c>
      <c r="T3382">
        <f t="shared" ca="1" si="105"/>
        <v>3.5440753719904827</v>
      </c>
      <c r="U3382">
        <f ca="1">AVERAGE(T$2:T3382)</f>
        <v>26.348884201781324</v>
      </c>
    </row>
    <row r="3383" spans="1:21" x14ac:dyDescent="0.25">
      <c r="A3383" s="75" t="s">
        <v>1</v>
      </c>
      <c r="B3383">
        <v>0.91176470588235292</v>
      </c>
      <c r="C3383" s="76" t="s">
        <v>86</v>
      </c>
      <c r="E3383">
        <f t="shared" ca="1" si="104"/>
        <v>0.47282587221013339</v>
      </c>
      <c r="F3383">
        <v>9.1777550324121382E-2</v>
      </c>
      <c r="G3383">
        <f>AVERAGE(F$2:F3383)</f>
        <v>49388.562554379445</v>
      </c>
      <c r="T3383">
        <f t="shared" ca="1" si="105"/>
        <v>6.5160294936313399</v>
      </c>
      <c r="U3383">
        <f ca="1">AVERAGE(T$2:T3383)</f>
        <v>26.343019963251415</v>
      </c>
    </row>
    <row r="3384" spans="1:21" x14ac:dyDescent="0.25">
      <c r="A3384" s="75" t="s">
        <v>1</v>
      </c>
      <c r="B3384">
        <v>0.5625</v>
      </c>
      <c r="C3384" s="76" t="s">
        <v>87</v>
      </c>
      <c r="E3384">
        <f t="shared" ca="1" si="104"/>
        <v>0.3267299401317153</v>
      </c>
      <c r="F3384">
        <v>0.23896499238964997</v>
      </c>
      <c r="G3384">
        <f>AVERAGE(F$2:F3384)</f>
        <v>49373.963581991222</v>
      </c>
      <c r="T3384">
        <f t="shared" ca="1" si="105"/>
        <v>3.5448808845382063</v>
      </c>
      <c r="U3384">
        <f ca="1">AVERAGE(T$2:T3384)</f>
        <v>26.336280933077397</v>
      </c>
    </row>
    <row r="3385" spans="1:21" x14ac:dyDescent="0.25">
      <c r="A3385" s="75" t="s">
        <v>1</v>
      </c>
      <c r="B3385">
        <v>0.58620689655172409</v>
      </c>
      <c r="C3385" s="76" t="s">
        <v>88</v>
      </c>
      <c r="E3385">
        <f t="shared" ca="1" si="104"/>
        <v>4.2503748829249122E-2</v>
      </c>
      <c r="F3385">
        <v>0.99717514124293782</v>
      </c>
      <c r="G3385">
        <f>AVERAGE(F$2:F3385)</f>
        <v>49359.373461894633</v>
      </c>
      <c r="T3385">
        <f t="shared" ca="1" si="105"/>
        <v>6.7538404480299352</v>
      </c>
      <c r="U3385">
        <f ca="1">AVERAGE(T$2:T3385)</f>
        <v>26.330494159884413</v>
      </c>
    </row>
    <row r="3386" spans="1:21" x14ac:dyDescent="0.25">
      <c r="A3386" s="75" t="s">
        <v>1</v>
      </c>
      <c r="B3386">
        <v>0.74576271186440679</v>
      </c>
      <c r="C3386" s="76" t="s">
        <v>89</v>
      </c>
      <c r="E3386">
        <f t="shared" ca="1" si="104"/>
        <v>6.8743461213486623E-2</v>
      </c>
      <c r="F3386">
        <v>0.25</v>
      </c>
      <c r="G3386">
        <f>AVERAGE(F$2:F3386)</f>
        <v>49344.79174152184</v>
      </c>
      <c r="T3386">
        <f t="shared" ca="1" si="105"/>
        <v>4.1991881684394832</v>
      </c>
      <c r="U3386">
        <f ca="1">AVERAGE(T$2:T3386)</f>
        <v>26.323956107892851</v>
      </c>
    </row>
    <row r="3387" spans="1:21" x14ac:dyDescent="0.25">
      <c r="A3387" s="75" t="s">
        <v>1</v>
      </c>
      <c r="B3387">
        <v>0.95783132530120485</v>
      </c>
      <c r="C3387" s="76" t="s">
        <v>90</v>
      </c>
      <c r="E3387">
        <f t="shared" ca="1" si="104"/>
        <v>9.3285761492970964E-2</v>
      </c>
      <c r="F3387">
        <v>67.181818181818187</v>
      </c>
      <c r="G3387">
        <f>AVERAGE(F$2:F3387)</f>
        <v>49330.238401320028</v>
      </c>
      <c r="T3387">
        <f t="shared" ca="1" si="105"/>
        <v>39.469278918036679</v>
      </c>
      <c r="U3387">
        <f ca="1">AVERAGE(T$2:T3387)</f>
        <v>26.327838365072456</v>
      </c>
    </row>
    <row r="3388" spans="1:21" x14ac:dyDescent="0.25">
      <c r="A3388" s="75" t="s">
        <v>1</v>
      </c>
      <c r="B3388">
        <v>0.96789536266349585</v>
      </c>
      <c r="C3388" s="76" t="s">
        <v>91</v>
      </c>
      <c r="E3388">
        <f t="shared" ca="1" si="104"/>
        <v>0.86395008069190915</v>
      </c>
      <c r="F3388">
        <v>0.89010989010989006</v>
      </c>
      <c r="G3388">
        <f>AVERAGE(F$2:F3388)</f>
        <v>49315.674082367732</v>
      </c>
      <c r="T3388">
        <f t="shared" ca="1" si="105"/>
        <v>10.068837362360657</v>
      </c>
      <c r="U3388">
        <f ca="1">AVERAGE(T$2:T3388)</f>
        <v>26.323037951431264</v>
      </c>
    </row>
    <row r="3389" spans="1:21" x14ac:dyDescent="0.25">
      <c r="A3389" s="75" t="s">
        <v>1</v>
      </c>
      <c r="B3389">
        <v>0.81273408239700373</v>
      </c>
      <c r="C3389" s="76" t="s">
        <v>92</v>
      </c>
      <c r="E3389">
        <f t="shared" ca="1" si="104"/>
        <v>0.24081341919126209</v>
      </c>
      <c r="F3389">
        <v>5.0632911392405104E-2</v>
      </c>
      <c r="G3389">
        <f>AVERAGE(F$2:F3389)</f>
        <v>49301.11811322681</v>
      </c>
      <c r="T3389">
        <f t="shared" ca="1" si="105"/>
        <v>2.4672160958647646</v>
      </c>
      <c r="U3389">
        <f ca="1">AVERAGE(T$2:T3389)</f>
        <v>26.315996681698213</v>
      </c>
    </row>
    <row r="3390" spans="1:21" x14ac:dyDescent="0.25">
      <c r="A3390" s="75" t="s">
        <v>1</v>
      </c>
      <c r="B3390">
        <v>15</v>
      </c>
      <c r="C3390" s="76" t="s">
        <v>93</v>
      </c>
      <c r="E3390">
        <f t="shared" ca="1" si="104"/>
        <v>0.10433178995221892</v>
      </c>
      <c r="F3390">
        <v>1.197802197802198</v>
      </c>
      <c r="G3390">
        <f>AVERAGE(F$2:F3390)</f>
        <v>49286.571072710125</v>
      </c>
      <c r="T3390">
        <f t="shared" ca="1" si="105"/>
        <v>26.485015955105673</v>
      </c>
      <c r="U3390">
        <f ca="1">AVERAGE(T$2:T3390)</f>
        <v>26.316046554602728</v>
      </c>
    </row>
    <row r="3391" spans="1:21" x14ac:dyDescent="0.25">
      <c r="A3391" s="75" t="s">
        <v>1</v>
      </c>
      <c r="B3391">
        <v>0.7407407407407407</v>
      </c>
      <c r="C3391" s="76" t="s">
        <v>94</v>
      </c>
      <c r="E3391">
        <f t="shared" ca="1" si="104"/>
        <v>0.2679576815612762</v>
      </c>
      <c r="F3391">
        <v>1.9411764705882348</v>
      </c>
      <c r="G3391">
        <f>AVERAGE(F$2:F3391)</f>
        <v>49272.032833802681</v>
      </c>
      <c r="T3391">
        <f t="shared" ca="1" si="105"/>
        <v>2.5628303541057447</v>
      </c>
      <c r="U3391">
        <f ca="1">AVERAGE(T$2:T3391)</f>
        <v>26.309039706166004</v>
      </c>
    </row>
    <row r="3392" spans="1:21" x14ac:dyDescent="0.25">
      <c r="A3392" s="75" t="s">
        <v>1</v>
      </c>
      <c r="B3392">
        <v>0.81395348837209303</v>
      </c>
      <c r="C3392" s="76" t="s">
        <v>95</v>
      </c>
      <c r="E3392">
        <f t="shared" ca="1" si="104"/>
        <v>0.90150989484218091</v>
      </c>
      <c r="F3392">
        <v>0</v>
      </c>
      <c r="G3392">
        <f>AVERAGE(F$2:F3392)</f>
        <v>49257.502597048391</v>
      </c>
      <c r="T3392">
        <f t="shared" ca="1" si="105"/>
        <v>15.07889958508121</v>
      </c>
      <c r="U3392">
        <f ca="1">AVERAGE(T$2:T3392)</f>
        <v>26.30572795738361</v>
      </c>
    </row>
    <row r="3393" spans="1:21" x14ac:dyDescent="0.25">
      <c r="A3393" s="75" t="s">
        <v>1</v>
      </c>
      <c r="B3393">
        <v>0.94055944055944052</v>
      </c>
      <c r="C3393" s="76" t="s">
        <v>96</v>
      </c>
      <c r="E3393">
        <f t="shared" ca="1" si="104"/>
        <v>0.25860379903058572</v>
      </c>
      <c r="F3393">
        <v>59.06006006006006</v>
      </c>
      <c r="G3393">
        <f>AVERAGE(F$2:F3393)</f>
        <v>49242.998339224985</v>
      </c>
      <c r="T3393">
        <f t="shared" ca="1" si="105"/>
        <v>3.0611896799467768</v>
      </c>
      <c r="U3393">
        <f ca="1">AVERAGE(T$2:T3393)</f>
        <v>26.29887520435371</v>
      </c>
    </row>
    <row r="3394" spans="1:21" x14ac:dyDescent="0.25">
      <c r="A3394" s="75" t="s">
        <v>1</v>
      </c>
      <c r="B3394">
        <v>7.333333333333333</v>
      </c>
      <c r="C3394" s="76" t="s">
        <v>97</v>
      </c>
      <c r="E3394">
        <f t="shared" ref="E3394:E3457" ca="1" si="106">RAND()</f>
        <v>0.19452093196023845</v>
      </c>
      <c r="F3394">
        <v>4</v>
      </c>
      <c r="G3394">
        <f>AVERAGE(F$2:F3394)</f>
        <v>49228.486403374933</v>
      </c>
      <c r="T3394">
        <f t="shared" ca="1" si="105"/>
        <v>2.3006908512246937</v>
      </c>
      <c r="U3394">
        <f ca="1">AVERAGE(T$2:T3394)</f>
        <v>26.291802353085469</v>
      </c>
    </row>
    <row r="3395" spans="1:21" x14ac:dyDescent="0.25">
      <c r="A3395" s="75" t="s">
        <v>1</v>
      </c>
      <c r="B3395">
        <v>9.0909090909090912E-2</v>
      </c>
      <c r="C3395" s="76" t="s">
        <v>98</v>
      </c>
      <c r="E3395">
        <f t="shared" ca="1" si="106"/>
        <v>0.37264982297875626</v>
      </c>
      <c r="F3395">
        <v>0.10909090909090917</v>
      </c>
      <c r="G3395">
        <f>AVERAGE(F$2:F3395)</f>
        <v>49213.981872640557</v>
      </c>
      <c r="T3395">
        <f t="shared" ref="T3395:T3458" ca="1" si="107">2*RAND()^-1</f>
        <v>2.0701333228815115</v>
      </c>
      <c r="U3395">
        <f ca="1">AVERAGE(T$2:T3395)</f>
        <v>26.28466573875718</v>
      </c>
    </row>
    <row r="3396" spans="1:21" x14ac:dyDescent="0.25">
      <c r="A3396" s="75" t="s">
        <v>1</v>
      </c>
      <c r="B3396">
        <v>0.44444444444444442</v>
      </c>
      <c r="C3396" s="76" t="s">
        <v>340</v>
      </c>
      <c r="E3396">
        <f t="shared" ca="1" si="106"/>
        <v>0.21770038723777674</v>
      </c>
      <c r="F3396">
        <v>39.322580645161295</v>
      </c>
      <c r="G3396">
        <f>AVERAGE(F$2:F3396)</f>
        <v>49199.497436913894</v>
      </c>
      <c r="T3396">
        <f t="shared" ca="1" si="107"/>
        <v>2.1365924933147173</v>
      </c>
      <c r="U3396">
        <f ca="1">AVERAGE(T$2:T3396)</f>
        <v>26.277552904222443</v>
      </c>
    </row>
    <row r="3397" spans="1:21" x14ac:dyDescent="0.25">
      <c r="A3397" s="75" t="s">
        <v>1</v>
      </c>
      <c r="B3397">
        <v>0.2857142857142857</v>
      </c>
      <c r="C3397" s="76" t="s">
        <v>341</v>
      </c>
      <c r="E3397">
        <f t="shared" ca="1" si="106"/>
        <v>0.99623442666043704</v>
      </c>
      <c r="F3397">
        <v>2.4937655860349127E-3</v>
      </c>
      <c r="G3397">
        <f>AVERAGE(F$2:F3397)</f>
        <v>49185.009953126159</v>
      </c>
      <c r="T3397">
        <f t="shared" ca="1" si="107"/>
        <v>2.5063018502470804</v>
      </c>
      <c r="U3397">
        <f ca="1">AVERAGE(T$2:T3397)</f>
        <v>26.270553124760141</v>
      </c>
    </row>
    <row r="3398" spans="1:21" x14ac:dyDescent="0.25">
      <c r="A3398" s="75" t="s">
        <v>1</v>
      </c>
      <c r="B3398">
        <v>1.5396825396825398</v>
      </c>
      <c r="C3398" s="76" t="s">
        <v>342</v>
      </c>
      <c r="E3398">
        <f t="shared" ca="1" si="106"/>
        <v>0.64045882267934251</v>
      </c>
      <c r="F3398">
        <v>8.3333333333333329E-2</v>
      </c>
      <c r="G3398">
        <f>AVERAGE(F$2:F3398)</f>
        <v>49170.531022711155</v>
      </c>
      <c r="T3398">
        <f t="shared" ca="1" si="107"/>
        <v>2.3958820832407133</v>
      </c>
      <c r="U3398">
        <f ca="1">AVERAGE(T$2:T3398)</f>
        <v>26.263524961368464</v>
      </c>
    </row>
    <row r="3399" spans="1:21" x14ac:dyDescent="0.25">
      <c r="B3399">
        <v>0.6437054631828979</v>
      </c>
      <c r="C3399" s="76" t="s">
        <v>81</v>
      </c>
      <c r="E3399">
        <f t="shared" ca="1" si="106"/>
        <v>0.51234039011833243</v>
      </c>
      <c r="F3399">
        <v>9.7142857142857135</v>
      </c>
      <c r="G3399">
        <f>AVERAGE(F$2:F3399)</f>
        <v>49156.063448627276</v>
      </c>
      <c r="T3399">
        <f t="shared" ca="1" si="107"/>
        <v>44.673468066286787</v>
      </c>
      <c r="U3399">
        <f ca="1">AVERAGE(T$2:T3399)</f>
        <v>26.26894283750293</v>
      </c>
    </row>
    <row r="3400" spans="1:21" x14ac:dyDescent="0.25">
      <c r="A3400" s="75" t="s">
        <v>2</v>
      </c>
      <c r="B3400">
        <v>0.77954144620811283</v>
      </c>
      <c r="C3400" s="76" t="s">
        <v>82</v>
      </c>
      <c r="E3400">
        <f t="shared" ca="1" si="106"/>
        <v>0.20882735332266711</v>
      </c>
      <c r="F3400">
        <v>0.33695652173913043</v>
      </c>
      <c r="G3400">
        <f>AVERAGE(F$2:F3400)</f>
        <v>49141.601628535456</v>
      </c>
      <c r="T3400">
        <f t="shared" ca="1" si="107"/>
        <v>2.4910291737165622</v>
      </c>
      <c r="U3400">
        <f ca="1">AVERAGE(T$2:T3400)</f>
        <v>26.261947275966072</v>
      </c>
    </row>
    <row r="3401" spans="1:21" x14ac:dyDescent="0.25">
      <c r="A3401" s="75" t="s">
        <v>2</v>
      </c>
      <c r="B3401">
        <v>0.96954191033138404</v>
      </c>
      <c r="C3401" s="76" t="s">
        <v>83</v>
      </c>
      <c r="E3401">
        <f t="shared" ca="1" si="106"/>
        <v>0.76166537729513328</v>
      </c>
      <c r="F3401">
        <v>4.661016949152548E-2</v>
      </c>
      <c r="G3401">
        <f>AVERAGE(F$2:F3401)</f>
        <v>49127.148230000646</v>
      </c>
      <c r="T3401">
        <f t="shared" ca="1" si="107"/>
        <v>2.3300842070484253</v>
      </c>
      <c r="U3401">
        <f ca="1">AVERAGE(T$2:T3401)</f>
        <v>26.254908492710506</v>
      </c>
    </row>
    <row r="3402" spans="1:21" x14ac:dyDescent="0.25">
      <c r="A3402" s="75" t="s">
        <v>2</v>
      </c>
      <c r="B3402">
        <v>9.5633802816901401</v>
      </c>
      <c r="C3402" s="76" t="s">
        <v>84</v>
      </c>
      <c r="E3402">
        <f t="shared" ca="1" si="106"/>
        <v>0.97173276294343758</v>
      </c>
      <c r="F3402">
        <v>0.190426679835726</v>
      </c>
      <c r="G3402">
        <f>AVERAGE(F$2:F3402)</f>
        <v>49112.703373251657</v>
      </c>
      <c r="T3402">
        <f t="shared" ca="1" si="107"/>
        <v>2.6959934163818788</v>
      </c>
      <c r="U3402">
        <f ca="1">AVERAGE(T$2:T3402)</f>
        <v>26.247981437410203</v>
      </c>
    </row>
    <row r="3403" spans="1:21" x14ac:dyDescent="0.25">
      <c r="A3403" s="75" t="s">
        <v>2</v>
      </c>
      <c r="B3403">
        <v>4.376344086021505</v>
      </c>
      <c r="C3403" s="76" t="s">
        <v>85</v>
      </c>
      <c r="E3403">
        <f t="shared" ca="1" si="106"/>
        <v>0.83184913881941724</v>
      </c>
      <c r="F3403">
        <v>1.6881693548387096</v>
      </c>
      <c r="G3403">
        <f>AVERAGE(F$2:F3403)</f>
        <v>49098.267448735518</v>
      </c>
      <c r="T3403">
        <f t="shared" ca="1" si="107"/>
        <v>2.5674327484037875</v>
      </c>
      <c r="U3403">
        <f ca="1">AVERAGE(T$2:T3403)</f>
        <v>26.241020664720899</v>
      </c>
    </row>
    <row r="3404" spans="1:21" x14ac:dyDescent="0.25">
      <c r="A3404" s="75" t="s">
        <v>2</v>
      </c>
      <c r="B3404">
        <v>10.764705882352942</v>
      </c>
      <c r="C3404" s="76" t="s">
        <v>86</v>
      </c>
      <c r="E3404">
        <f t="shared" ca="1" si="106"/>
        <v>0.81377600587353993</v>
      </c>
      <c r="F3404">
        <v>0.81818181818181801</v>
      </c>
      <c r="G3404">
        <f>AVERAGE(F$2:F3404)</f>
        <v>49083.839752800486</v>
      </c>
      <c r="T3404">
        <f t="shared" ca="1" si="107"/>
        <v>3.7355332315873961</v>
      </c>
      <c r="U3404">
        <f ca="1">AVERAGE(T$2:T3404)</f>
        <v>26.234407239086718</v>
      </c>
    </row>
    <row r="3405" spans="1:21" x14ac:dyDescent="0.25">
      <c r="A3405" s="75" t="s">
        <v>2</v>
      </c>
      <c r="B3405">
        <v>0.25</v>
      </c>
      <c r="C3405" s="76" t="s">
        <v>87</v>
      </c>
      <c r="E3405">
        <f t="shared" ca="1" si="106"/>
        <v>0.20075107148560334</v>
      </c>
      <c r="F3405">
        <v>0.73913043478260865</v>
      </c>
      <c r="G3405">
        <f>AVERAGE(F$2:F3405)</f>
        <v>49069.420510549498</v>
      </c>
      <c r="T3405">
        <f t="shared" ca="1" si="107"/>
        <v>6.5990265232958345</v>
      </c>
      <c r="U3405">
        <f ca="1">AVERAGE(T$2:T3405)</f>
        <v>26.228638913377026</v>
      </c>
    </row>
    <row r="3406" spans="1:21" x14ac:dyDescent="0.25">
      <c r="A3406" s="75" t="s">
        <v>2</v>
      </c>
      <c r="B3406">
        <v>0.13793103448275862</v>
      </c>
      <c r="C3406" s="76" t="s">
        <v>88</v>
      </c>
      <c r="E3406">
        <f t="shared" ca="1" si="106"/>
        <v>0.21221581829921166</v>
      </c>
      <c r="F3406">
        <v>0.44444444444444442</v>
      </c>
      <c r="G3406">
        <f>AVERAGE(F$2:F3406)</f>
        <v>49055.009651205561</v>
      </c>
      <c r="T3406">
        <f t="shared" ca="1" si="107"/>
        <v>7.8253302895113706</v>
      </c>
      <c r="U3406">
        <f ca="1">AVERAGE(T$2:T3406)</f>
        <v>26.223234123766492</v>
      </c>
    </row>
    <row r="3407" spans="1:21" x14ac:dyDescent="0.25">
      <c r="A3407" s="75" t="s">
        <v>2</v>
      </c>
      <c r="B3407">
        <v>1.5423728813559323</v>
      </c>
      <c r="C3407" s="76" t="s">
        <v>89</v>
      </c>
      <c r="E3407">
        <f t="shared" ca="1" si="106"/>
        <v>0.11458814368178027</v>
      </c>
      <c r="F3407">
        <v>0.93181818181818177</v>
      </c>
      <c r="G3407">
        <f>AVERAGE(F$2:F3407)</f>
        <v>49040.607396997395</v>
      </c>
      <c r="T3407">
        <f t="shared" ca="1" si="107"/>
        <v>2.8751964355649728</v>
      </c>
      <c r="U3407">
        <f ca="1">AVERAGE(T$2:T3407)</f>
        <v>26.216379150869194</v>
      </c>
    </row>
    <row r="3408" spans="1:21" x14ac:dyDescent="0.25">
      <c r="A3408" s="75" t="s">
        <v>2</v>
      </c>
      <c r="B3408">
        <v>0.54819277108433739</v>
      </c>
      <c r="C3408" s="76" t="s">
        <v>90</v>
      </c>
      <c r="E3408">
        <f t="shared" ca="1" si="106"/>
        <v>0.27363784295740989</v>
      </c>
      <c r="F3408">
        <v>0.97142857142857153</v>
      </c>
      <c r="G3408">
        <f>AVERAGE(F$2:F3408)</f>
        <v>49026.213608923303</v>
      </c>
      <c r="T3408">
        <f t="shared" ca="1" si="107"/>
        <v>2.9041422176792193</v>
      </c>
      <c r="U3408">
        <f ca="1">AVERAGE(T$2:T3408)</f>
        <v>26.209536697997695</v>
      </c>
    </row>
    <row r="3409" spans="1:21" x14ac:dyDescent="0.25">
      <c r="A3409" s="75" t="s">
        <v>2</v>
      </c>
      <c r="B3409">
        <v>0.73246135552913194</v>
      </c>
      <c r="C3409" s="76" t="s">
        <v>91</v>
      </c>
      <c r="E3409">
        <f t="shared" ca="1" si="106"/>
        <v>0.58534071391099995</v>
      </c>
      <c r="F3409">
        <v>9.6423342396988077E-2</v>
      </c>
      <c r="G3409">
        <f>AVERAGE(F$2:F3409)</f>
        <v>49011.82801115758</v>
      </c>
      <c r="T3409">
        <f t="shared" ca="1" si="107"/>
        <v>3.1895358061076005</v>
      </c>
      <c r="U3409">
        <f ca="1">AVERAGE(T$2:T3409)</f>
        <v>26.20278200290031</v>
      </c>
    </row>
    <row r="3410" spans="1:21" x14ac:dyDescent="0.25">
      <c r="A3410" s="75" t="s">
        <v>2</v>
      </c>
      <c r="B3410">
        <v>0.89076154806491881</v>
      </c>
      <c r="C3410" s="76" t="s">
        <v>92</v>
      </c>
      <c r="E3410">
        <f t="shared" ca="1" si="106"/>
        <v>0.97285839620893766</v>
      </c>
      <c r="F3410">
        <v>0.95180722891566261</v>
      </c>
      <c r="G3410">
        <f>AVERAGE(F$2:F3410)</f>
        <v>48997.451104086904</v>
      </c>
      <c r="T3410">
        <f t="shared" ca="1" si="107"/>
        <v>2.4684696725026853</v>
      </c>
      <c r="U3410">
        <f ca="1">AVERAGE(T$2:T3410)</f>
        <v>26.195819752290042</v>
      </c>
    </row>
    <row r="3411" spans="1:21" x14ac:dyDescent="0.25">
      <c r="A3411" s="75" t="s">
        <v>2</v>
      </c>
      <c r="B3411">
        <v>74</v>
      </c>
      <c r="C3411" s="76" t="s">
        <v>93</v>
      </c>
      <c r="E3411">
        <f t="shared" ca="1" si="106"/>
        <v>0.31532016279824671</v>
      </c>
      <c r="F3411">
        <v>0.64378330626086466</v>
      </c>
      <c r="G3411">
        <f>AVERAGE(F$2:F3411)</f>
        <v>48983.082538890194</v>
      </c>
      <c r="T3411">
        <f t="shared" ca="1" si="107"/>
        <v>12.607585574782899</v>
      </c>
      <c r="U3411">
        <f ca="1">AVERAGE(T$2:T3411)</f>
        <v>26.191834932883147</v>
      </c>
    </row>
    <row r="3412" spans="1:21" x14ac:dyDescent="0.25">
      <c r="A3412" s="75" t="s">
        <v>2</v>
      </c>
      <c r="B3412">
        <v>1.7777777777777777</v>
      </c>
      <c r="C3412" s="76" t="s">
        <v>94</v>
      </c>
      <c r="E3412">
        <f t="shared" ca="1" si="106"/>
        <v>0.79351016576345479</v>
      </c>
      <c r="F3412">
        <v>0.37500000000000006</v>
      </c>
      <c r="G3412">
        <f>AVERAGE(F$2:F3412)</f>
        <v>48968.722319734843</v>
      </c>
      <c r="T3412">
        <f t="shared" ca="1" si="107"/>
        <v>6.9583625601870249</v>
      </c>
      <c r="U3412">
        <f ca="1">AVERAGE(T$2:T3412)</f>
        <v>26.186196271970598</v>
      </c>
    </row>
    <row r="3413" spans="1:21" x14ac:dyDescent="0.25">
      <c r="A3413" s="75" t="s">
        <v>2</v>
      </c>
      <c r="B3413">
        <v>0.7441860465116279</v>
      </c>
      <c r="C3413" s="76" t="s">
        <v>95</v>
      </c>
      <c r="E3413">
        <f t="shared" ca="1" si="106"/>
        <v>0.98947277553509461</v>
      </c>
      <c r="F3413">
        <v>0.58333333333333337</v>
      </c>
      <c r="G3413">
        <f>AVERAGE(F$2:F3413)</f>
        <v>48954.370579117494</v>
      </c>
      <c r="T3413">
        <f t="shared" ca="1" si="107"/>
        <v>3.9918060648268723</v>
      </c>
      <c r="U3413">
        <f ca="1">AVERAGE(T$2:T3413)</f>
        <v>26.179691468275653</v>
      </c>
    </row>
    <row r="3414" spans="1:21" x14ac:dyDescent="0.25">
      <c r="A3414" s="75" t="s">
        <v>2</v>
      </c>
      <c r="B3414">
        <v>0.73776223776223782</v>
      </c>
      <c r="C3414" s="76" t="s">
        <v>96</v>
      </c>
      <c r="E3414">
        <f t="shared" ca="1" si="106"/>
        <v>0.9941331852513503</v>
      </c>
      <c r="F3414">
        <v>1.9868578255675029</v>
      </c>
      <c r="G3414">
        <f>AVERAGE(F$2:F3414)</f>
        <v>48940.027659773434</v>
      </c>
      <c r="T3414">
        <f t="shared" ca="1" si="107"/>
        <v>5.9733039282808758</v>
      </c>
      <c r="U3414">
        <f ca="1">AVERAGE(T$2:T3414)</f>
        <v>26.173771050010203</v>
      </c>
    </row>
    <row r="3415" spans="1:21" x14ac:dyDescent="0.25">
      <c r="A3415" s="75" t="s">
        <v>2</v>
      </c>
      <c r="B3415">
        <v>24</v>
      </c>
      <c r="C3415" s="76" t="s">
        <v>97</v>
      </c>
      <c r="E3415">
        <f t="shared" ca="1" si="106"/>
        <v>0.96142766210101993</v>
      </c>
      <c r="F3415">
        <v>0.11764705882352941</v>
      </c>
      <c r="G3415">
        <f>AVERAGE(F$2:F3415)</f>
        <v>48925.692595329165</v>
      </c>
      <c r="T3415">
        <f t="shared" ca="1" si="107"/>
        <v>16.888006308691452</v>
      </c>
      <c r="U3415">
        <f ca="1">AVERAGE(T$2:T3415)</f>
        <v>26.171051142353111</v>
      </c>
    </row>
    <row r="3416" spans="1:21" x14ac:dyDescent="0.25">
      <c r="A3416" s="75" t="s">
        <v>2</v>
      </c>
      <c r="B3416">
        <v>71.727272727272734</v>
      </c>
      <c r="C3416" s="76" t="s">
        <v>98</v>
      </c>
      <c r="E3416">
        <f t="shared" ca="1" si="106"/>
        <v>0.70263098177040217</v>
      </c>
      <c r="F3416">
        <v>0.49995000000000001</v>
      </c>
      <c r="G3416">
        <f>AVERAGE(F$2:F3416)</f>
        <v>48911.366038185588</v>
      </c>
      <c r="T3416">
        <f t="shared" ca="1" si="107"/>
        <v>5.7671711997727657</v>
      </c>
      <c r="U3416">
        <f ca="1">AVERAGE(T$2:T3416)</f>
        <v>26.16507636052512</v>
      </c>
    </row>
    <row r="3417" spans="1:21" x14ac:dyDescent="0.25">
      <c r="A3417" s="75" t="s">
        <v>2</v>
      </c>
      <c r="B3417">
        <v>54.555555555555557</v>
      </c>
      <c r="C3417" s="76" t="s">
        <v>340</v>
      </c>
      <c r="E3417">
        <f t="shared" ca="1" si="106"/>
        <v>0.64547888073973458</v>
      </c>
      <c r="F3417">
        <v>0.81818181818181823</v>
      </c>
      <c r="G3417">
        <f>AVERAGE(F$2:F3417)</f>
        <v>48897.047962115219</v>
      </c>
      <c r="T3417">
        <f t="shared" ca="1" si="107"/>
        <v>3.8484550839193576</v>
      </c>
      <c r="U3417">
        <f ca="1">AVERAGE(T$2:T3417)</f>
        <v>26.158543391767331</v>
      </c>
    </row>
    <row r="3418" spans="1:21" x14ac:dyDescent="0.25">
      <c r="A3418" s="75" t="s">
        <v>2</v>
      </c>
      <c r="B3418">
        <v>0.95238095238095233</v>
      </c>
      <c r="C3418" s="76" t="s">
        <v>341</v>
      </c>
      <c r="E3418">
        <f t="shared" ca="1" si="106"/>
        <v>0.61995224349068967</v>
      </c>
      <c r="F3418">
        <v>0.35608499678042493</v>
      </c>
      <c r="G3418">
        <f>AVERAGE(F$2:F3418)</f>
        <v>48882.738131305414</v>
      </c>
      <c r="T3418">
        <f t="shared" ca="1" si="107"/>
        <v>81.74459708714798</v>
      </c>
      <c r="U3418">
        <f ca="1">AVERAGE(T$2:T3418)</f>
        <v>26.174810893580439</v>
      </c>
    </row>
    <row r="3419" spans="1:21" x14ac:dyDescent="0.25">
      <c r="A3419" s="75" t="s">
        <v>2</v>
      </c>
      <c r="B3419">
        <v>0.93650793650793651</v>
      </c>
      <c r="C3419" s="76" t="s">
        <v>342</v>
      </c>
      <c r="E3419">
        <f t="shared" ca="1" si="106"/>
        <v>8.3978622561859506E-2</v>
      </c>
      <c r="F3419">
        <v>11.5</v>
      </c>
      <c r="G3419">
        <f>AVERAGE(F$2:F3419)</f>
        <v>48868.439934075657</v>
      </c>
      <c r="T3419">
        <f t="shared" ca="1" si="107"/>
        <v>8.1109931016847909</v>
      </c>
      <c r="U3419">
        <f ca="1">AVERAGE(T$2:T3419)</f>
        <v>26.169525984922775</v>
      </c>
    </row>
    <row r="3420" spans="1:21" x14ac:dyDescent="0.25">
      <c r="B3420">
        <v>0.94061757719714967</v>
      </c>
      <c r="C3420" s="76" t="s">
        <v>81</v>
      </c>
      <c r="E3420">
        <f t="shared" ca="1" si="106"/>
        <v>0.79625495203521179</v>
      </c>
      <c r="F3420">
        <v>0.36363636363636359</v>
      </c>
      <c r="G3420">
        <f>AVERAGE(F$2:F3420)</f>
        <v>48854.146843611277</v>
      </c>
      <c r="T3420">
        <f t="shared" ca="1" si="107"/>
        <v>2.4904996070479606</v>
      </c>
      <c r="U3420">
        <f ca="1">AVERAGE(T$2:T3420)</f>
        <v>26.162600267935971</v>
      </c>
    </row>
    <row r="3421" spans="1:21" x14ac:dyDescent="0.25">
      <c r="A3421" s="75" t="s">
        <v>3</v>
      </c>
      <c r="B3421">
        <v>0.97354497354497349</v>
      </c>
      <c r="C3421" s="76" t="s">
        <v>82</v>
      </c>
      <c r="E3421">
        <f t="shared" ca="1" si="106"/>
        <v>0.64771551930764437</v>
      </c>
      <c r="F3421">
        <v>7.462686567164179E-3</v>
      </c>
      <c r="G3421">
        <f>AVERAGE(F$2:F3421)</f>
        <v>48839.862007534983</v>
      </c>
      <c r="T3421">
        <f t="shared" ca="1" si="107"/>
        <v>8.9551950447505035</v>
      </c>
      <c r="U3421">
        <f ca="1">AVERAGE(T$2:T3421)</f>
        <v>26.157568862899954</v>
      </c>
    </row>
    <row r="3422" spans="1:21" x14ac:dyDescent="0.25">
      <c r="A3422" s="75" t="s">
        <v>3</v>
      </c>
      <c r="B3422">
        <v>0.99695419103313843</v>
      </c>
      <c r="C3422" s="76" t="s">
        <v>83</v>
      </c>
      <c r="E3422">
        <f t="shared" ca="1" si="106"/>
        <v>0.58340782722649875</v>
      </c>
      <c r="F3422">
        <v>0.30434782608695654</v>
      </c>
      <c r="G3422">
        <f>AVERAGE(F$2:F3422)</f>
        <v>48825.585609505251</v>
      </c>
      <c r="T3422">
        <f t="shared" ca="1" si="107"/>
        <v>9.5457703054455525</v>
      </c>
      <c r="U3422">
        <f ca="1">AVERAGE(T$2:T3422)</f>
        <v>26.152713031693448</v>
      </c>
    </row>
    <row r="3423" spans="1:21" x14ac:dyDescent="0.25">
      <c r="A3423" s="75" t="s">
        <v>3</v>
      </c>
      <c r="B3423">
        <v>0.92957746478873238</v>
      </c>
      <c r="C3423" s="76" t="s">
        <v>84</v>
      </c>
      <c r="E3423">
        <f t="shared" ca="1" si="106"/>
        <v>0.46478924403973354</v>
      </c>
      <c r="F3423">
        <v>0.51020408163265307</v>
      </c>
      <c r="G3423">
        <f>AVERAGE(F$2:F3423)</f>
        <v>48811.317615523534</v>
      </c>
      <c r="T3423">
        <f t="shared" ca="1" si="107"/>
        <v>6.9073195593034233</v>
      </c>
      <c r="U3423">
        <f ca="1">AVERAGE(T$2:T3423)</f>
        <v>26.147089012560663</v>
      </c>
    </row>
    <row r="3424" spans="1:21" x14ac:dyDescent="0.25">
      <c r="A3424" s="75" t="s">
        <v>3</v>
      </c>
      <c r="B3424">
        <v>0.94623655913978499</v>
      </c>
      <c r="C3424" s="76" t="s">
        <v>85</v>
      </c>
      <c r="E3424">
        <f t="shared" ca="1" si="106"/>
        <v>0.72275517207582229</v>
      </c>
      <c r="F3424">
        <v>32.333333333333336</v>
      </c>
      <c r="G3424">
        <f>AVERAGE(F$2:F3424)</f>
        <v>48797.067254938614</v>
      </c>
      <c r="T3424">
        <f t="shared" ca="1" si="107"/>
        <v>30.874517992600154</v>
      </c>
      <c r="U3424">
        <f ca="1">AVERAGE(T$2:T3424)</f>
        <v>26.148470090264446</v>
      </c>
    </row>
    <row r="3425" spans="1:21" x14ac:dyDescent="0.25">
      <c r="A3425" s="75" t="s">
        <v>3</v>
      </c>
      <c r="B3425">
        <v>0.11764705882352941</v>
      </c>
      <c r="C3425" s="76" t="s">
        <v>86</v>
      </c>
      <c r="E3425">
        <f t="shared" ca="1" si="106"/>
        <v>0.24911679809456055</v>
      </c>
      <c r="F3425">
        <v>0.5</v>
      </c>
      <c r="G3425">
        <f>AVERAGE(F$2:F3425)</f>
        <v>48782.815921044064</v>
      </c>
      <c r="T3425">
        <f t="shared" ca="1" si="107"/>
        <v>2.5143338727950857</v>
      </c>
      <c r="U3425">
        <f ca="1">AVERAGE(T$2:T3425)</f>
        <v>26.141567597210276</v>
      </c>
    </row>
    <row r="3426" spans="1:21" x14ac:dyDescent="0.25">
      <c r="A3426" s="75" t="s">
        <v>3</v>
      </c>
      <c r="B3426">
        <v>1.5</v>
      </c>
      <c r="C3426" s="76" t="s">
        <v>87</v>
      </c>
      <c r="E3426">
        <f t="shared" ca="1" si="106"/>
        <v>0.29490846272406357</v>
      </c>
      <c r="F3426">
        <v>0.25149700598802399</v>
      </c>
      <c r="G3426">
        <f>AVERAGE(F$2:F3426)</f>
        <v>48768.57283654069</v>
      </c>
      <c r="T3426">
        <f t="shared" ca="1" si="107"/>
        <v>2.1412719985997466</v>
      </c>
      <c r="U3426">
        <f ca="1">AVERAGE(T$2:T3426)</f>
        <v>26.134560211634039</v>
      </c>
    </row>
    <row r="3427" spans="1:21" x14ac:dyDescent="0.25">
      <c r="A3427" s="75" t="s">
        <v>3</v>
      </c>
      <c r="B3427">
        <v>0.37931034482758619</v>
      </c>
      <c r="C3427" s="76" t="s">
        <v>88</v>
      </c>
      <c r="E3427">
        <f t="shared" ca="1" si="106"/>
        <v>0.26882690604596227</v>
      </c>
      <c r="F3427">
        <v>0.66666666666666663</v>
      </c>
      <c r="G3427">
        <f>AVERAGE(F$2:F3427)</f>
        <v>48754.338187921348</v>
      </c>
      <c r="T3427">
        <f t="shared" ca="1" si="107"/>
        <v>2.6211258764026497</v>
      </c>
      <c r="U3427">
        <f ca="1">AVERAGE(T$2:T3427)</f>
        <v>26.127696979195271</v>
      </c>
    </row>
    <row r="3428" spans="1:21" x14ac:dyDescent="0.25">
      <c r="A3428" s="75" t="s">
        <v>3</v>
      </c>
      <c r="B3428">
        <v>0.69491525423728817</v>
      </c>
      <c r="C3428" s="76" t="s">
        <v>89</v>
      </c>
      <c r="E3428">
        <f t="shared" ca="1" si="106"/>
        <v>0.783379700716757</v>
      </c>
      <c r="F3428">
        <v>0.1111111111111111</v>
      </c>
      <c r="G3428">
        <f>AVERAGE(F$2:F3428)</f>
        <v>48740.111684543226</v>
      </c>
      <c r="T3428">
        <f t="shared" ca="1" si="107"/>
        <v>4.2802497524510494</v>
      </c>
      <c r="U3428">
        <f ca="1">AVERAGE(T$2:T3428)</f>
        <v>26.121321885169376</v>
      </c>
    </row>
    <row r="3429" spans="1:21" x14ac:dyDescent="0.25">
      <c r="A3429" s="75" t="s">
        <v>3</v>
      </c>
      <c r="B3429">
        <v>0.95180722891566261</v>
      </c>
      <c r="C3429" s="76" t="s">
        <v>90</v>
      </c>
      <c r="E3429">
        <f t="shared" ca="1" si="106"/>
        <v>0.82261410091363663</v>
      </c>
      <c r="F3429">
        <v>4.9491049491049578E-2</v>
      </c>
      <c r="G3429">
        <f>AVERAGE(F$2:F3429)</f>
        <v>48725.893463366592</v>
      </c>
      <c r="T3429">
        <f t="shared" ca="1" si="107"/>
        <v>3.3054897525441778</v>
      </c>
      <c r="U3429">
        <f ca="1">AVERAGE(T$2:T3429)</f>
        <v>26.114666158176195</v>
      </c>
    </row>
    <row r="3430" spans="1:21" x14ac:dyDescent="0.25">
      <c r="A3430" s="75" t="s">
        <v>3</v>
      </c>
      <c r="B3430">
        <v>0.98810939357907257</v>
      </c>
      <c r="C3430" s="76" t="s">
        <v>91</v>
      </c>
      <c r="E3430">
        <f t="shared" ca="1" si="106"/>
        <v>7.9294604443754468E-2</v>
      </c>
      <c r="F3430">
        <v>0.18181818181818185</v>
      </c>
      <c r="G3430">
        <f>AVERAGE(F$2:F3430)</f>
        <v>48711.683573706294</v>
      </c>
      <c r="T3430">
        <f t="shared" ca="1" si="107"/>
        <v>6.5899832412513542</v>
      </c>
      <c r="U3430">
        <f ca="1">AVERAGE(T$2:T3430)</f>
        <v>26.108972170740522</v>
      </c>
    </row>
    <row r="3431" spans="1:21" x14ac:dyDescent="0.25">
      <c r="A3431" s="75" t="s">
        <v>3</v>
      </c>
      <c r="B3431">
        <v>0.99500624219725342</v>
      </c>
      <c r="C3431" s="76" t="s">
        <v>92</v>
      </c>
      <c r="E3431">
        <f t="shared" ca="1" si="106"/>
        <v>0.94878143131129988</v>
      </c>
      <c r="F3431">
        <v>19.74688796680498</v>
      </c>
      <c r="G3431">
        <f>AVERAGE(F$2:F3431)</f>
        <v>48697.487673797907</v>
      </c>
      <c r="T3431">
        <f t="shared" ca="1" si="107"/>
        <v>2.3930891541783823</v>
      </c>
      <c r="U3431">
        <f ca="1">AVERAGE(T$2:T3431)</f>
        <v>26.102057919132196</v>
      </c>
    </row>
    <row r="3432" spans="1:21" x14ac:dyDescent="0.25">
      <c r="A3432" s="75" t="s">
        <v>3</v>
      </c>
      <c r="B3432">
        <v>4</v>
      </c>
      <c r="C3432" s="76" t="s">
        <v>93</v>
      </c>
      <c r="E3432">
        <f t="shared" ca="1" si="106"/>
        <v>0.95302871745381024</v>
      </c>
      <c r="F3432">
        <v>0.49494949494949497</v>
      </c>
      <c r="G3432">
        <f>AVERAGE(F$2:F3432)</f>
        <v>48683.294437795485</v>
      </c>
      <c r="T3432">
        <f t="shared" ca="1" si="107"/>
        <v>9.9883560046173763</v>
      </c>
      <c r="U3432">
        <f ca="1">AVERAGE(T$2:T3432)</f>
        <v>26.097361416096778</v>
      </c>
    </row>
    <row r="3433" spans="1:21" x14ac:dyDescent="0.25">
      <c r="A3433" s="75" t="s">
        <v>3</v>
      </c>
      <c r="B3433">
        <v>0.77777777777777779</v>
      </c>
      <c r="C3433" s="76" t="s">
        <v>94</v>
      </c>
      <c r="E3433">
        <f t="shared" ca="1" si="106"/>
        <v>0.35879717242392162</v>
      </c>
      <c r="F3433">
        <v>0.25</v>
      </c>
      <c r="G3433">
        <f>AVERAGE(F$2:F3433)</f>
        <v>48669.109401537389</v>
      </c>
      <c r="T3433">
        <f t="shared" ca="1" si="107"/>
        <v>20.393367070503299</v>
      </c>
      <c r="U3433">
        <f ca="1">AVERAGE(T$2:T3433)</f>
        <v>26.095699413082325</v>
      </c>
    </row>
    <row r="3434" spans="1:21" x14ac:dyDescent="0.25">
      <c r="A3434" s="75" t="s">
        <v>3</v>
      </c>
      <c r="B3434">
        <v>0.88372093023255816</v>
      </c>
      <c r="C3434" s="76" t="s">
        <v>95</v>
      </c>
      <c r="E3434">
        <f t="shared" ca="1" si="106"/>
        <v>0.93153400816917231</v>
      </c>
      <c r="F3434">
        <v>0.14310197086546703</v>
      </c>
      <c r="G3434">
        <f>AVERAGE(F$2:F3434)</f>
        <v>48654.932598071158</v>
      </c>
      <c r="T3434">
        <f t="shared" ca="1" si="107"/>
        <v>2.245038968004335</v>
      </c>
      <c r="U3434">
        <f ca="1">AVERAGE(T$2:T3434)</f>
        <v>26.088751944266399</v>
      </c>
    </row>
    <row r="3435" spans="1:21" x14ac:dyDescent="0.25">
      <c r="A3435" s="75" t="s">
        <v>3</v>
      </c>
      <c r="B3435">
        <v>0.965034965034965</v>
      </c>
      <c r="C3435" s="76" t="s">
        <v>96</v>
      </c>
      <c r="E3435">
        <f t="shared" ca="1" si="106"/>
        <v>0.23380680661314812</v>
      </c>
      <c r="F3435">
        <v>9.2741935483870969E-2</v>
      </c>
      <c r="G3435">
        <f>AVERAGE(F$2:F3435)</f>
        <v>48640.764036668668</v>
      </c>
      <c r="T3435">
        <f t="shared" ca="1" si="107"/>
        <v>6.8188873981941542</v>
      </c>
      <c r="U3435">
        <f ca="1">AVERAGE(T$2:T3435)</f>
        <v>26.083140451969932</v>
      </c>
    </row>
    <row r="3436" spans="1:21" x14ac:dyDescent="0.25">
      <c r="A3436" s="75" t="s">
        <v>3</v>
      </c>
      <c r="B3436">
        <v>0.66666666666666663</v>
      </c>
      <c r="C3436" s="76" t="s">
        <v>97</v>
      </c>
      <c r="E3436">
        <f t="shared" ca="1" si="106"/>
        <v>0.30903356340954913</v>
      </c>
      <c r="F3436">
        <v>0.15966386554621845</v>
      </c>
      <c r="G3436">
        <f>AVERAGE(F$2:F3436)</f>
        <v>48626.603744274835</v>
      </c>
      <c r="T3436">
        <f t="shared" ca="1" si="107"/>
        <v>2.9719365251727137</v>
      </c>
      <c r="U3436">
        <f ca="1">AVERAGE(T$2:T3436)</f>
        <v>26.076412299443934</v>
      </c>
    </row>
    <row r="3437" spans="1:21" x14ac:dyDescent="0.25">
      <c r="A3437" s="75" t="s">
        <v>3</v>
      </c>
      <c r="B3437">
        <v>0.72727272727272729</v>
      </c>
      <c r="C3437" s="76" t="s">
        <v>98</v>
      </c>
      <c r="E3437">
        <f t="shared" ca="1" si="106"/>
        <v>0.8457822299000628</v>
      </c>
      <c r="F3437">
        <v>0.3349958437240233</v>
      </c>
      <c r="G3437">
        <f>AVERAGE(F$2:F3437)</f>
        <v>48612.451745221158</v>
      </c>
      <c r="T3437">
        <f t="shared" ca="1" si="107"/>
        <v>4.9663120500628404</v>
      </c>
      <c r="U3437">
        <f ca="1">AVERAGE(T$2:T3437)</f>
        <v>26.07026849844004</v>
      </c>
    </row>
    <row r="3438" spans="1:21" x14ac:dyDescent="0.25">
      <c r="A3438" s="75" t="s">
        <v>3</v>
      </c>
      <c r="B3438">
        <v>0.72222222222222221</v>
      </c>
      <c r="C3438" s="76" t="s">
        <v>340</v>
      </c>
      <c r="E3438">
        <f t="shared" ca="1" si="106"/>
        <v>0.91917618372802812</v>
      </c>
      <c r="F3438">
        <v>0.52380952380952384</v>
      </c>
      <c r="G3438">
        <f>AVERAGE(F$2:F3438)</f>
        <v>48598.30803619128</v>
      </c>
      <c r="T3438">
        <f t="shared" ca="1" si="107"/>
        <v>3.5062037281322569</v>
      </c>
      <c r="U3438">
        <f ca="1">AVERAGE(T$2:T3438)</f>
        <v>26.063703451954641</v>
      </c>
    </row>
    <row r="3439" spans="1:21" x14ac:dyDescent="0.25">
      <c r="A3439" s="75" t="s">
        <v>3</v>
      </c>
      <c r="B3439">
        <v>0.90476190476190477</v>
      </c>
      <c r="C3439" s="76" t="s">
        <v>341</v>
      </c>
      <c r="E3439">
        <f t="shared" ca="1" si="106"/>
        <v>0.96367696542039161</v>
      </c>
      <c r="F3439">
        <v>0</v>
      </c>
      <c r="G3439">
        <f>AVERAGE(F$2:F3439)</f>
        <v>48584.172402672899</v>
      </c>
      <c r="T3439">
        <f t="shared" ca="1" si="107"/>
        <v>11.029792646630002</v>
      </c>
      <c r="U3439">
        <f ca="1">AVERAGE(T$2:T3439)</f>
        <v>26.059330586682588</v>
      </c>
    </row>
    <row r="3440" spans="1:21" x14ac:dyDescent="0.25">
      <c r="A3440" s="75" t="s">
        <v>3</v>
      </c>
      <c r="B3440">
        <v>0.87301587301587302</v>
      </c>
      <c r="C3440" s="76" t="s">
        <v>342</v>
      </c>
      <c r="E3440">
        <f t="shared" ca="1" si="106"/>
        <v>0.96132022881173318</v>
      </c>
      <c r="F3440">
        <v>0.33628318584070788</v>
      </c>
      <c r="G3440">
        <f>AVERAGE(F$2:F3440)</f>
        <v>48570.045087721024</v>
      </c>
      <c r="T3440">
        <f t="shared" ca="1" si="107"/>
        <v>2.637154369908238</v>
      </c>
      <c r="U3440">
        <f ca="1">AVERAGE(T$2:T3440)</f>
        <v>26.052519834656774</v>
      </c>
    </row>
    <row r="3441" spans="1:21" x14ac:dyDescent="0.25">
      <c r="B3441">
        <v>1.850356294536817</v>
      </c>
      <c r="C3441" s="76" t="s">
        <v>81</v>
      </c>
      <c r="E3441">
        <f t="shared" ca="1" si="106"/>
        <v>0.67622355250561306</v>
      </c>
      <c r="F3441">
        <v>8.6956521739130377E-2</v>
      </c>
      <c r="G3441">
        <f>AVERAGE(F$2:F3441)</f>
        <v>48555.925913845676</v>
      </c>
      <c r="T3441">
        <f t="shared" ca="1" si="107"/>
        <v>2.0930047486536312</v>
      </c>
      <c r="U3441">
        <f ca="1">AVERAGE(T$2:T3441)</f>
        <v>26.045554859341074</v>
      </c>
    </row>
    <row r="3442" spans="1:21" x14ac:dyDescent="0.25">
      <c r="A3442" s="75" t="s">
        <v>4</v>
      </c>
      <c r="B3442">
        <v>5.8201058201058198E-2</v>
      </c>
      <c r="C3442" s="76" t="s">
        <v>82</v>
      </c>
      <c r="E3442">
        <f t="shared" ca="1" si="106"/>
        <v>0.83560782666318068</v>
      </c>
      <c r="F3442">
        <v>0.87500000000000011</v>
      </c>
      <c r="G3442">
        <f>AVERAGE(F$2:F3442)</f>
        <v>48541.815175422591</v>
      </c>
      <c r="T3442">
        <f t="shared" ca="1" si="107"/>
        <v>3.4477186179295867</v>
      </c>
      <c r="U3442">
        <f ca="1">AVERAGE(T$2:T3442)</f>
        <v>26.038987629977104</v>
      </c>
    </row>
    <row r="3443" spans="1:21" x14ac:dyDescent="0.25">
      <c r="A3443" s="75" t="s">
        <v>4</v>
      </c>
      <c r="B3443">
        <v>0.92690058479532167</v>
      </c>
      <c r="C3443" s="76" t="s">
        <v>83</v>
      </c>
      <c r="E3443">
        <f t="shared" ca="1" si="106"/>
        <v>0.72178142493011943</v>
      </c>
      <c r="F3443">
        <v>89</v>
      </c>
      <c r="G3443">
        <f>AVERAGE(F$2:F3443)</f>
        <v>48527.738238997423</v>
      </c>
      <c r="T3443">
        <f t="shared" ca="1" si="107"/>
        <v>2.666612656148041</v>
      </c>
      <c r="U3443">
        <f ca="1">AVERAGE(T$2:T3443)</f>
        <v>26.032197282802837</v>
      </c>
    </row>
    <row r="3444" spans="1:21" x14ac:dyDescent="0.25">
      <c r="A3444" s="75" t="s">
        <v>4</v>
      </c>
      <c r="B3444">
        <v>17.309859154929576</v>
      </c>
      <c r="C3444" s="76" t="s">
        <v>84</v>
      </c>
      <c r="E3444">
        <f t="shared" ca="1" si="106"/>
        <v>0.68098802212854681</v>
      </c>
      <c r="F3444">
        <v>0.88636363636363635</v>
      </c>
      <c r="G3444">
        <f>AVERAGE(F$2:F3444)</f>
        <v>48513.643887595921</v>
      </c>
      <c r="T3444">
        <f t="shared" ca="1" si="107"/>
        <v>4.2422621120165953</v>
      </c>
      <c r="U3444">
        <f ca="1">AVERAGE(T$2:T3444)</f>
        <v>26.02586851859407</v>
      </c>
    </row>
    <row r="3445" spans="1:21" x14ac:dyDescent="0.25">
      <c r="A3445" s="75" t="s">
        <v>4</v>
      </c>
      <c r="B3445">
        <v>18.892473118279568</v>
      </c>
      <c r="C3445" s="76" t="s">
        <v>85</v>
      </c>
      <c r="E3445">
        <f t="shared" ca="1" si="106"/>
        <v>0.13779083733439756</v>
      </c>
      <c r="F3445">
        <v>0.2</v>
      </c>
      <c r="G3445">
        <f>AVERAGE(F$2:F3445)</f>
        <v>48499.557521774899</v>
      </c>
      <c r="T3445">
        <f t="shared" ca="1" si="107"/>
        <v>2.6060766543750589</v>
      </c>
      <c r="U3445">
        <f ca="1">AVERAGE(T$2:T3445)</f>
        <v>26.019068346740351</v>
      </c>
    </row>
    <row r="3446" spans="1:21" x14ac:dyDescent="0.25">
      <c r="A3446" s="75" t="s">
        <v>4</v>
      </c>
      <c r="B3446">
        <v>43.117647058823529</v>
      </c>
      <c r="C3446" s="76" t="s">
        <v>86</v>
      </c>
      <c r="E3446">
        <f t="shared" ca="1" si="106"/>
        <v>0.99967357357269615</v>
      </c>
      <c r="F3446">
        <v>8.6956521739130391E-2</v>
      </c>
      <c r="G3446">
        <f>AVERAGE(F$2:F3446)</f>
        <v>48485.479301001244</v>
      </c>
      <c r="T3446">
        <f t="shared" ca="1" si="107"/>
        <v>2.6475766456446261</v>
      </c>
      <c r="U3446">
        <f ca="1">AVERAGE(T$2:T3446)</f>
        <v>26.012284169178347</v>
      </c>
    </row>
    <row r="3447" spans="1:21" x14ac:dyDescent="0.25">
      <c r="A3447" s="75" t="s">
        <v>4</v>
      </c>
      <c r="B3447">
        <v>0.5625</v>
      </c>
      <c r="C3447" s="76" t="s">
        <v>87</v>
      </c>
      <c r="E3447">
        <f t="shared" ca="1" si="106"/>
        <v>0.21941426499753391</v>
      </c>
      <c r="F3447">
        <v>0.90249187432286027</v>
      </c>
      <c r="G3447">
        <f>AVERAGE(F$2:F3447)</f>
        <v>48471.409487649784</v>
      </c>
      <c r="T3447">
        <f t="shared" ca="1" si="107"/>
        <v>2.8720479526198153</v>
      </c>
      <c r="U3447">
        <f ca="1">AVERAGE(T$2:T3447)</f>
        <v>26.005569068709239</v>
      </c>
    </row>
    <row r="3448" spans="1:21" x14ac:dyDescent="0.25">
      <c r="A3448" s="75" t="s">
        <v>4</v>
      </c>
      <c r="B3448">
        <v>3.4482758620689655E-2</v>
      </c>
      <c r="C3448" s="76" t="s">
        <v>88</v>
      </c>
      <c r="E3448">
        <f t="shared" ca="1" si="106"/>
        <v>0.24195822314397464</v>
      </c>
      <c r="F3448">
        <v>6.3829787234042618E-2</v>
      </c>
      <c r="G3448">
        <f>AVERAGE(F$2:F3448)</f>
        <v>48457.347594508537</v>
      </c>
      <c r="T3448">
        <f t="shared" ca="1" si="107"/>
        <v>3.6955784586868941</v>
      </c>
      <c r="U3448">
        <f ca="1">AVERAGE(T$2:T3448)</f>
        <v>25.999096776684283</v>
      </c>
    </row>
    <row r="3449" spans="1:21" x14ac:dyDescent="0.25">
      <c r="A3449" s="75" t="s">
        <v>4</v>
      </c>
      <c r="B3449">
        <v>3.2372881355932202</v>
      </c>
      <c r="C3449" s="76" t="s">
        <v>89</v>
      </c>
      <c r="E3449">
        <f t="shared" ca="1" si="106"/>
        <v>0.36472243210498234</v>
      </c>
      <c r="F3449">
        <v>0.21052631578947367</v>
      </c>
      <c r="G3449">
        <f>AVERAGE(F$2:F3449)</f>
        <v>48443.293900463235</v>
      </c>
      <c r="T3449">
        <f t="shared" ca="1" si="107"/>
        <v>15.62321738811764</v>
      </c>
      <c r="U3449">
        <f ca="1">AVERAGE(T$2:T3449)</f>
        <v>25.996087530921937</v>
      </c>
    </row>
    <row r="3450" spans="1:21" x14ac:dyDescent="0.25">
      <c r="A3450" s="75" t="s">
        <v>4</v>
      </c>
      <c r="B3450">
        <v>0.6987951807228916</v>
      </c>
      <c r="C3450" s="76" t="s">
        <v>90</v>
      </c>
      <c r="E3450">
        <f t="shared" ca="1" si="106"/>
        <v>0.39550984778009901</v>
      </c>
      <c r="F3450">
        <v>0</v>
      </c>
      <c r="G3450">
        <f>AVERAGE(F$2:F3450)</f>
        <v>48429.248294809287</v>
      </c>
      <c r="T3450">
        <f t="shared" ca="1" si="107"/>
        <v>476.14839889138614</v>
      </c>
      <c r="U3450">
        <f ca="1">AVERAGE(T$2:T3450)</f>
        <v>26.126604292696499</v>
      </c>
    </row>
    <row r="3451" spans="1:21" x14ac:dyDescent="0.25">
      <c r="A3451" s="75" t="s">
        <v>4</v>
      </c>
      <c r="B3451">
        <v>0.84542211652794297</v>
      </c>
      <c r="C3451" s="76" t="s">
        <v>91</v>
      </c>
      <c r="E3451">
        <f t="shared" ca="1" si="106"/>
        <v>0.84699537724290708</v>
      </c>
      <c r="F3451">
        <v>0.33333333333333331</v>
      </c>
      <c r="G3451">
        <f>AVERAGE(F$2:F3451)</f>
        <v>48415.210928153792</v>
      </c>
      <c r="T3451">
        <f t="shared" ca="1" si="107"/>
        <v>3.7491627718362524</v>
      </c>
      <c r="U3451">
        <f ca="1">AVERAGE(T$2:T3451)</f>
        <v>26.120118077762918</v>
      </c>
    </row>
    <row r="3452" spans="1:21" x14ac:dyDescent="0.25">
      <c r="A3452" s="75" t="s">
        <v>4</v>
      </c>
      <c r="B3452">
        <v>0.8595505617977528</v>
      </c>
      <c r="C3452" s="76" t="s">
        <v>92</v>
      </c>
      <c r="E3452">
        <f t="shared" ca="1" si="106"/>
        <v>0.35710776194791949</v>
      </c>
      <c r="F3452">
        <v>0.7</v>
      </c>
      <c r="G3452">
        <f>AVERAGE(F$2:F3452)</f>
        <v>48401.181802993502</v>
      </c>
      <c r="T3452">
        <f t="shared" ca="1" si="107"/>
        <v>16.653622917286722</v>
      </c>
      <c r="U3452">
        <f ca="1">AVERAGE(T$2:T3452)</f>
        <v>26.117374961228442</v>
      </c>
    </row>
    <row r="3453" spans="1:21" x14ac:dyDescent="0.25">
      <c r="A3453" s="75" t="s">
        <v>4</v>
      </c>
      <c r="B3453">
        <v>99</v>
      </c>
      <c r="C3453" s="76" t="s">
        <v>93</v>
      </c>
      <c r="E3453">
        <f t="shared" ca="1" si="106"/>
        <v>0.7445648493101017</v>
      </c>
      <c r="F3453">
        <v>0.85915492957746475</v>
      </c>
      <c r="G3453">
        <f>AVERAGE(F$2:F3453)</f>
        <v>48387.160852052584</v>
      </c>
      <c r="T3453">
        <f t="shared" ca="1" si="107"/>
        <v>2.440058065146534</v>
      </c>
      <c r="U3453">
        <f ca="1">AVERAGE(T$2:T3453)</f>
        <v>26.110515947063874</v>
      </c>
    </row>
    <row r="3454" spans="1:21" x14ac:dyDescent="0.25">
      <c r="A3454" s="75" t="s">
        <v>4</v>
      </c>
      <c r="B3454">
        <v>0.48148148148148145</v>
      </c>
      <c r="C3454" s="76" t="s">
        <v>94</v>
      </c>
      <c r="E3454">
        <f t="shared" ca="1" si="106"/>
        <v>0.79677761304579886</v>
      </c>
      <c r="F3454">
        <v>0</v>
      </c>
      <c r="G3454">
        <f>AVERAGE(F$2:F3454)</f>
        <v>48373.147773323348</v>
      </c>
      <c r="T3454">
        <f t="shared" ca="1" si="107"/>
        <v>32.237500917054369</v>
      </c>
      <c r="U3454">
        <f ca="1">AVERAGE(T$2:T3454)</f>
        <v>26.112290341784401</v>
      </c>
    </row>
    <row r="3455" spans="1:21" x14ac:dyDescent="0.25">
      <c r="A3455" s="75" t="s">
        <v>4</v>
      </c>
      <c r="B3455">
        <v>3.6511627906976742</v>
      </c>
      <c r="C3455" s="76" t="s">
        <v>95</v>
      </c>
      <c r="E3455">
        <f t="shared" ca="1" si="106"/>
        <v>0.46371881172677998</v>
      </c>
      <c r="F3455">
        <v>9.9009900990099098E-3</v>
      </c>
      <c r="G3455">
        <f>AVERAGE(F$2:F3455)</f>
        <v>48359.142811576865</v>
      </c>
      <c r="T3455">
        <f t="shared" ca="1" si="107"/>
        <v>3.5614414698096022</v>
      </c>
      <c r="U3455">
        <f ca="1">AVERAGE(T$2:T3455)</f>
        <v>26.105761433599117</v>
      </c>
    </row>
    <row r="3456" spans="1:21" x14ac:dyDescent="0.25">
      <c r="A3456" s="75" t="s">
        <v>4</v>
      </c>
      <c r="B3456">
        <v>0.82517482517482521</v>
      </c>
      <c r="C3456" s="76" t="s">
        <v>96</v>
      </c>
      <c r="E3456">
        <f t="shared" ca="1" si="106"/>
        <v>0.66952231818382413</v>
      </c>
      <c r="F3456">
        <v>4.0879983068352277E-2</v>
      </c>
      <c r="G3456">
        <f>AVERAGE(F$2:F3456)</f>
        <v>48345.145965865842</v>
      </c>
      <c r="T3456">
        <f t="shared" ca="1" si="107"/>
        <v>23.93910081408071</v>
      </c>
      <c r="U3456">
        <f ca="1">AVERAGE(T$2:T3456)</f>
        <v>26.105134324881455</v>
      </c>
    </row>
    <row r="3457" spans="1:21" x14ac:dyDescent="0.25">
      <c r="A3457" s="75" t="s">
        <v>4</v>
      </c>
      <c r="B3457">
        <v>15.666666666666666</v>
      </c>
      <c r="C3457" s="76" t="s">
        <v>97</v>
      </c>
      <c r="E3457">
        <f t="shared" ca="1" si="106"/>
        <v>0.13698358467368532</v>
      </c>
      <c r="F3457">
        <v>0.80916030534351147</v>
      </c>
      <c r="G3457">
        <f>AVERAGE(F$2:F3457)</f>
        <v>48331.157442484604</v>
      </c>
      <c r="T3457">
        <f t="shared" ca="1" si="107"/>
        <v>2.3569068077895556</v>
      </c>
      <c r="U3457">
        <f ca="1">AVERAGE(T$2:T3457)</f>
        <v>26.098262731271188</v>
      </c>
    </row>
    <row r="3458" spans="1:21" x14ac:dyDescent="0.25">
      <c r="A3458" s="75" t="s">
        <v>4</v>
      </c>
      <c r="B3458">
        <v>249</v>
      </c>
      <c r="C3458" s="76" t="s">
        <v>98</v>
      </c>
      <c r="E3458">
        <f t="shared" ref="E3458:E3521" ca="1" si="108">RAND()</f>
        <v>0.91861457277896397</v>
      </c>
      <c r="F3458">
        <v>0.22950819672131151</v>
      </c>
      <c r="G3458">
        <f>AVERAGE(F$2:F3458)</f>
        <v>48317.176844297072</v>
      </c>
      <c r="T3458">
        <f t="shared" ca="1" si="107"/>
        <v>2.1694058757619326</v>
      </c>
      <c r="U3458">
        <f ca="1">AVERAGE(T$2:T3458)</f>
        <v>26.091340875079254</v>
      </c>
    </row>
    <row r="3459" spans="1:21" x14ac:dyDescent="0.25">
      <c r="A3459" s="75" t="s">
        <v>4</v>
      </c>
      <c r="B3459">
        <v>165.66666666666666</v>
      </c>
      <c r="C3459" s="76" t="s">
        <v>340</v>
      </c>
      <c r="E3459">
        <f t="shared" ca="1" si="108"/>
        <v>0.449627284967968</v>
      </c>
      <c r="F3459">
        <v>0.22950819672131151</v>
      </c>
      <c r="G3459">
        <f>AVERAGE(F$2:F3459)</f>
        <v>48303.204332054127</v>
      </c>
      <c r="T3459">
        <f t="shared" ref="T3459:T3522" ca="1" si="109">2*RAND()^-1</f>
        <v>6.519360389805712</v>
      </c>
      <c r="U3459">
        <f ca="1">AVERAGE(T$2:T3459)</f>
        <v>26.085680961694269</v>
      </c>
    </row>
    <row r="3460" spans="1:21" x14ac:dyDescent="0.25">
      <c r="A3460" s="75" t="s">
        <v>4</v>
      </c>
      <c r="B3460">
        <v>0.79761904761904767</v>
      </c>
      <c r="C3460" s="76" t="s">
        <v>341</v>
      </c>
      <c r="E3460">
        <f t="shared" ca="1" si="108"/>
        <v>3.9942265910923314E-2</v>
      </c>
      <c r="F3460">
        <v>1.4</v>
      </c>
      <c r="G3460">
        <f>AVERAGE(F$2:F3460)</f>
        <v>48289.240237133039</v>
      </c>
      <c r="T3460">
        <f t="shared" ca="1" si="109"/>
        <v>2.3297939082320074</v>
      </c>
      <c r="U3460">
        <f ca="1">AVERAGE(T$2:T3460)</f>
        <v>26.078813113456782</v>
      </c>
    </row>
    <row r="3461" spans="1:21" x14ac:dyDescent="0.25">
      <c r="A3461" s="75" t="s">
        <v>4</v>
      </c>
      <c r="B3461">
        <v>0.60317460317460314</v>
      </c>
      <c r="C3461" s="76" t="s">
        <v>342</v>
      </c>
      <c r="E3461">
        <f t="shared" ca="1" si="108"/>
        <v>9.0416913879631577E-2</v>
      </c>
      <c r="F3461">
        <v>0.99998611111111113</v>
      </c>
      <c r="G3461">
        <f>AVERAGE(F$2:F3461)</f>
        <v>48275.284098332166</v>
      </c>
      <c r="T3461">
        <f t="shared" ca="1" si="109"/>
        <v>2.6351623456154796</v>
      </c>
      <c r="U3461">
        <f ca="1">AVERAGE(T$2:T3461)</f>
        <v>26.072037491847581</v>
      </c>
    </row>
    <row r="3462" spans="1:21" x14ac:dyDescent="0.25">
      <c r="B3462">
        <v>2.5629453681710213</v>
      </c>
      <c r="C3462" s="76" t="s">
        <v>81</v>
      </c>
      <c r="E3462">
        <f t="shared" ca="1" si="108"/>
        <v>0.62722881650580786</v>
      </c>
      <c r="F3462">
        <v>0.28571428571428564</v>
      </c>
      <c r="G3462">
        <f>AVERAGE(F$2:F3462)</f>
        <v>48261.335817955383</v>
      </c>
      <c r="T3462">
        <f t="shared" ca="1" si="109"/>
        <v>102.80101825963649</v>
      </c>
      <c r="U3462">
        <f ca="1">AVERAGE(T$2:T3462)</f>
        <v>26.094207090451391</v>
      </c>
    </row>
    <row r="3463" spans="1:21" x14ac:dyDescent="0.25">
      <c r="A3463" s="75" t="s">
        <v>5</v>
      </c>
      <c r="B3463">
        <v>0.11816578483245149</v>
      </c>
      <c r="C3463" s="76" t="s">
        <v>82</v>
      </c>
      <c r="E3463">
        <f t="shared" ca="1" si="108"/>
        <v>0.91773326540028899</v>
      </c>
      <c r="F3463">
        <v>0.5</v>
      </c>
      <c r="G3463">
        <f>AVERAGE(F$2:F3463)</f>
        <v>48247.395657407156</v>
      </c>
      <c r="T3463">
        <f t="shared" ca="1" si="109"/>
        <v>7.1531167655594867</v>
      </c>
      <c r="U3463">
        <f ca="1">AVERAGE(T$2:T3463)</f>
        <v>26.088735949398561</v>
      </c>
    </row>
    <row r="3464" spans="1:21" x14ac:dyDescent="0.25">
      <c r="A3464" s="75" t="s">
        <v>5</v>
      </c>
      <c r="B3464">
        <v>0.26900584795321636</v>
      </c>
      <c r="C3464" s="76" t="s">
        <v>83</v>
      </c>
      <c r="E3464">
        <f t="shared" ca="1" si="108"/>
        <v>0.93007356553225173</v>
      </c>
      <c r="F3464">
        <v>0.5625</v>
      </c>
      <c r="G3464">
        <f>AVERAGE(F$2:F3464)</f>
        <v>48233.463565822574</v>
      </c>
      <c r="T3464">
        <f t="shared" ca="1" si="109"/>
        <v>6.9514310540796673</v>
      </c>
      <c r="U3464">
        <f ca="1">AVERAGE(T$2:T3464)</f>
        <v>26.083209727944531</v>
      </c>
    </row>
    <row r="3465" spans="1:21" x14ac:dyDescent="0.25">
      <c r="A3465" s="75" t="s">
        <v>5</v>
      </c>
      <c r="B3465">
        <v>0.29577464788732394</v>
      </c>
      <c r="C3465" s="76" t="s">
        <v>84</v>
      </c>
      <c r="E3465">
        <f t="shared" ca="1" si="108"/>
        <v>0.19083391481551659</v>
      </c>
      <c r="F3465">
        <v>0.5</v>
      </c>
      <c r="G3465">
        <f>AVERAGE(F$2:F3465)</f>
        <v>48219.539500128056</v>
      </c>
      <c r="T3465">
        <f t="shared" ca="1" si="109"/>
        <v>3.4531817755135394</v>
      </c>
      <c r="U3465">
        <f ca="1">AVERAGE(T$2:T3465)</f>
        <v>26.076676809944409</v>
      </c>
    </row>
    <row r="3466" spans="1:21" x14ac:dyDescent="0.25">
      <c r="A3466" s="75" t="s">
        <v>5</v>
      </c>
      <c r="B3466">
        <v>0.46236559139784944</v>
      </c>
      <c r="C3466" s="76" t="s">
        <v>85</v>
      </c>
      <c r="E3466">
        <f t="shared" ca="1" si="108"/>
        <v>0.52429138015964105</v>
      </c>
      <c r="F3466">
        <v>0.75</v>
      </c>
      <c r="G3466">
        <f>AVERAGE(F$2:F3466)</f>
        <v>48205.62354356236</v>
      </c>
      <c r="T3466">
        <f t="shared" ca="1" si="109"/>
        <v>6.1017253846069037</v>
      </c>
      <c r="U3466">
        <f ca="1">AVERAGE(T$2:T3466)</f>
        <v>26.07091203319828</v>
      </c>
    </row>
    <row r="3467" spans="1:21" x14ac:dyDescent="0.25">
      <c r="A3467" s="75" t="s">
        <v>5</v>
      </c>
      <c r="B3467">
        <v>0.47058823529411764</v>
      </c>
      <c r="C3467" s="76" t="s">
        <v>86</v>
      </c>
      <c r="E3467">
        <f t="shared" ca="1" si="108"/>
        <v>0.25831162021788856</v>
      </c>
      <c r="F3467">
        <v>0.14310197086546703</v>
      </c>
      <c r="G3467">
        <f>AVERAGE(F$2:F3467)</f>
        <v>48191.715441876964</v>
      </c>
      <c r="T3467">
        <f t="shared" ca="1" si="109"/>
        <v>2.8609036711028666</v>
      </c>
      <c r="U3467">
        <f ca="1">AVERAGE(T$2:T3467)</f>
        <v>26.064215550693344</v>
      </c>
    </row>
    <row r="3468" spans="1:21" x14ac:dyDescent="0.25">
      <c r="A3468" s="75" t="s">
        <v>5</v>
      </c>
      <c r="B3468">
        <v>2.125</v>
      </c>
      <c r="C3468" s="76" t="s">
        <v>87</v>
      </c>
      <c r="E3468">
        <f t="shared" ca="1" si="108"/>
        <v>0.52998950515665477</v>
      </c>
      <c r="F3468">
        <v>1.1190476190476191</v>
      </c>
      <c r="G3468">
        <f>AVERAGE(F$2:F3468)</f>
        <v>48177.815644820643</v>
      </c>
      <c r="T3468">
        <f t="shared" ca="1" si="109"/>
        <v>10.249665579293053</v>
      </c>
      <c r="U3468">
        <f ca="1">AVERAGE(T$2:T3468)</f>
        <v>26.059654099879559</v>
      </c>
    </row>
    <row r="3469" spans="1:21" x14ac:dyDescent="0.25">
      <c r="A3469" s="75" t="s">
        <v>5</v>
      </c>
      <c r="B3469">
        <v>0.13793103448275862</v>
      </c>
      <c r="C3469" s="76" t="s">
        <v>88</v>
      </c>
      <c r="E3469">
        <f t="shared" ca="1" si="108"/>
        <v>0.55611264837665919</v>
      </c>
      <c r="F3469">
        <v>0.15966386554621845</v>
      </c>
      <c r="G3469">
        <f>AVERAGE(F$2:F3469)</f>
        <v>48163.923587156001</v>
      </c>
      <c r="T3469">
        <f t="shared" ca="1" si="109"/>
        <v>12.498967024505726</v>
      </c>
      <c r="U3469">
        <f ca="1">AVERAGE(T$2:T3469)</f>
        <v>26.055743867158863</v>
      </c>
    </row>
    <row r="3470" spans="1:21" x14ac:dyDescent="0.25">
      <c r="A3470" s="75" t="s">
        <v>5</v>
      </c>
      <c r="B3470">
        <v>5.7796610169491522</v>
      </c>
      <c r="C3470" s="76" t="s">
        <v>89</v>
      </c>
      <c r="E3470">
        <f t="shared" ca="1" si="108"/>
        <v>0.39594146357508364</v>
      </c>
      <c r="F3470">
        <v>0.64157706093189959</v>
      </c>
      <c r="G3470">
        <f>AVERAGE(F$2:F3470)</f>
        <v>48150.03967766909</v>
      </c>
      <c r="T3470">
        <f t="shared" ca="1" si="109"/>
        <v>4.0269590373695205</v>
      </c>
      <c r="U3470">
        <f ca="1">AVERAGE(T$2:T3470)</f>
        <v>26.049393684158058</v>
      </c>
    </row>
    <row r="3471" spans="1:21" x14ac:dyDescent="0.25">
      <c r="A3471" s="75" t="s">
        <v>5</v>
      </c>
      <c r="B3471">
        <v>0.20481927710843373</v>
      </c>
      <c r="C3471" s="76" t="s">
        <v>90</v>
      </c>
      <c r="E3471">
        <f t="shared" ca="1" si="108"/>
        <v>0.9696212457600506</v>
      </c>
      <c r="F3471">
        <v>26.777777777777779</v>
      </c>
      <c r="G3471">
        <f>AVERAGE(F$2:F3471)</f>
        <v>48136.171302481809</v>
      </c>
      <c r="T3471">
        <f t="shared" ca="1" si="109"/>
        <v>2.3179837195183657</v>
      </c>
      <c r="U3471">
        <f ca="1">AVERAGE(T$2:T3471)</f>
        <v>26.042554661113495</v>
      </c>
    </row>
    <row r="3472" spans="1:21" x14ac:dyDescent="0.25">
      <c r="A3472" s="75" t="s">
        <v>5</v>
      </c>
      <c r="B3472">
        <v>0.76218787158145063</v>
      </c>
      <c r="C3472" s="76" t="s">
        <v>91</v>
      </c>
      <c r="E3472">
        <f t="shared" ca="1" si="108"/>
        <v>0.56001808518767149</v>
      </c>
      <c r="F3472">
        <v>0.36842105263157893</v>
      </c>
      <c r="G3472">
        <f>AVERAGE(F$2:F3472)</f>
        <v>48122.303309718503</v>
      </c>
      <c r="T3472">
        <f t="shared" ca="1" si="109"/>
        <v>2.4742426214207747</v>
      </c>
      <c r="U3472">
        <f ca="1">AVERAGE(T$2:T3472)</f>
        <v>26.035764597143544</v>
      </c>
    </row>
    <row r="3473" spans="1:21" x14ac:dyDescent="0.25">
      <c r="A3473" s="75" t="s">
        <v>5</v>
      </c>
      <c r="B3473">
        <v>6.3670411985018729E-2</v>
      </c>
      <c r="C3473" s="76" t="s">
        <v>92</v>
      </c>
      <c r="E3473">
        <f t="shared" ca="1" si="108"/>
        <v>2.4174083059326223E-3</v>
      </c>
      <c r="F3473">
        <v>0.26967106216490366</v>
      </c>
      <c r="G3473">
        <f>AVERAGE(F$2:F3473)</f>
        <v>48108.443276988473</v>
      </c>
      <c r="T3473">
        <f t="shared" ca="1" si="109"/>
        <v>7.7424595940255481</v>
      </c>
      <c r="U3473">
        <f ca="1">AVERAGE(T$2:T3473)</f>
        <v>26.030495788098868</v>
      </c>
    </row>
    <row r="3474" spans="1:21" x14ac:dyDescent="0.25">
      <c r="A3474" s="75" t="s">
        <v>5</v>
      </c>
      <c r="B3474">
        <v>399</v>
      </c>
      <c r="C3474" s="76" t="s">
        <v>93</v>
      </c>
      <c r="E3474">
        <f t="shared" ca="1" si="108"/>
        <v>3.2669235792187279E-2</v>
      </c>
      <c r="F3474">
        <v>0.22730199613650995</v>
      </c>
      <c r="G3474">
        <f>AVERAGE(F$2:F3474)</f>
        <v>48094.591213649859</v>
      </c>
      <c r="T3474">
        <f t="shared" ca="1" si="109"/>
        <v>11.924586952421373</v>
      </c>
      <c r="U3474">
        <f ca="1">AVERAGE(T$2:T3474)</f>
        <v>26.026434196150788</v>
      </c>
    </row>
    <row r="3475" spans="1:21" x14ac:dyDescent="0.25">
      <c r="A3475" s="75" t="s">
        <v>5</v>
      </c>
      <c r="B3475">
        <v>2.7037037037037037</v>
      </c>
      <c r="C3475" s="76" t="s">
        <v>94</v>
      </c>
      <c r="E3475">
        <f t="shared" ca="1" si="108"/>
        <v>0.2703858618219237</v>
      </c>
      <c r="F3475">
        <v>0</v>
      </c>
      <c r="G3475">
        <f>AVERAGE(F$2:F3475)</f>
        <v>48080.747059587207</v>
      </c>
      <c r="T3475">
        <f t="shared" ca="1" si="109"/>
        <v>3.6185185077337447</v>
      </c>
      <c r="U3475">
        <f ca="1">AVERAGE(T$2:T3475)</f>
        <v>26.019984018923264</v>
      </c>
    </row>
    <row r="3476" spans="1:21" x14ac:dyDescent="0.25">
      <c r="A3476" s="75" t="s">
        <v>5</v>
      </c>
      <c r="B3476">
        <v>3.6511627906976742</v>
      </c>
      <c r="C3476" s="76" t="s">
        <v>95</v>
      </c>
      <c r="E3476">
        <f t="shared" ca="1" si="108"/>
        <v>0.82787959655490084</v>
      </c>
      <c r="F3476">
        <v>0.14310197086546703</v>
      </c>
      <c r="G3476">
        <f>AVERAGE(F$2:F3476)</f>
        <v>48066.910914563428</v>
      </c>
      <c r="T3476">
        <f t="shared" ca="1" si="109"/>
        <v>2.5100180742572591</v>
      </c>
      <c r="U3476">
        <f ca="1">AVERAGE(T$2:T3476)</f>
        <v>26.01321856109746</v>
      </c>
    </row>
    <row r="3477" spans="1:21" x14ac:dyDescent="0.25">
      <c r="A3477" s="75" t="s">
        <v>5</v>
      </c>
      <c r="B3477">
        <v>0.39860139860139859</v>
      </c>
      <c r="C3477" s="76" t="s">
        <v>96</v>
      </c>
      <c r="E3477">
        <f t="shared" ca="1" si="108"/>
        <v>0.70781197313126076</v>
      </c>
      <c r="F3477">
        <v>4.2631578947368425</v>
      </c>
      <c r="G3477">
        <f>AVERAGE(F$2:F3477)</f>
        <v>48053.083915784184</v>
      </c>
      <c r="T3477">
        <f t="shared" ca="1" si="109"/>
        <v>16.305382821931588</v>
      </c>
      <c r="U3477">
        <f ca="1">AVERAGE(T$2:T3477)</f>
        <v>26.01042574299068</v>
      </c>
    </row>
    <row r="3478" spans="1:21" x14ac:dyDescent="0.25">
      <c r="A3478" s="75" t="s">
        <v>5</v>
      </c>
      <c r="B3478">
        <v>15.666666666666666</v>
      </c>
      <c r="C3478" s="76" t="s">
        <v>97</v>
      </c>
      <c r="E3478">
        <f t="shared" ca="1" si="108"/>
        <v>0.34115120552926037</v>
      </c>
      <c r="F3478">
        <v>0.45000000000000012</v>
      </c>
      <c r="G3478">
        <f>AVERAGE(F$2:F3478)</f>
        <v>48039.263773731895</v>
      </c>
      <c r="T3478">
        <f t="shared" ca="1" si="109"/>
        <v>10.630239997047884</v>
      </c>
      <c r="U3478">
        <f ca="1">AVERAGE(T$2:T3478)</f>
        <v>26.006002336103727</v>
      </c>
    </row>
    <row r="3479" spans="1:21" x14ac:dyDescent="0.25">
      <c r="A3479" s="75" t="s">
        <v>5</v>
      </c>
      <c r="B3479">
        <v>0.54545454545454541</v>
      </c>
      <c r="C3479" s="76" t="s">
        <v>98</v>
      </c>
      <c r="E3479">
        <f t="shared" ca="1" si="108"/>
        <v>0.27944254484554587</v>
      </c>
      <c r="F3479">
        <v>1.4752475247524752</v>
      </c>
      <c r="G3479">
        <f>AVERAGE(F$2:F3479)</f>
        <v>48025.451873638107</v>
      </c>
      <c r="T3479">
        <f t="shared" ca="1" si="109"/>
        <v>6.6851945572917755</v>
      </c>
      <c r="U3479">
        <f ca="1">AVERAGE(T$2:T3479)</f>
        <v>26.000447187231149</v>
      </c>
    </row>
    <row r="3480" spans="1:21" x14ac:dyDescent="0.25">
      <c r="A3480" s="75" t="s">
        <v>5</v>
      </c>
      <c r="B3480">
        <v>0.66666666666666663</v>
      </c>
      <c r="C3480" s="76" t="s">
        <v>340</v>
      </c>
      <c r="E3480">
        <f t="shared" ca="1" si="108"/>
        <v>4.4178051799199647E-3</v>
      </c>
      <c r="F3480">
        <v>0.42857142857142855</v>
      </c>
      <c r="G3480">
        <f>AVERAGE(F$2:F3480)</f>
        <v>48011.647612844143</v>
      </c>
      <c r="T3480">
        <f t="shared" ca="1" si="109"/>
        <v>4.5824996526310038</v>
      </c>
      <c r="U3480">
        <f ca="1">AVERAGE(T$2:T3480)</f>
        <v>25.994290835539687</v>
      </c>
    </row>
    <row r="3481" spans="1:21" x14ac:dyDescent="0.25">
      <c r="A3481" s="75" t="s">
        <v>5</v>
      </c>
      <c r="B3481">
        <v>0.91666666666666663</v>
      </c>
      <c r="C3481" s="76" t="s">
        <v>341</v>
      </c>
      <c r="E3481">
        <f t="shared" ca="1" si="108"/>
        <v>0.31635552033504077</v>
      </c>
      <c r="F3481">
        <v>0.26826298701298701</v>
      </c>
      <c r="G3481">
        <f>AVERAGE(F$2:F3481)</f>
        <v>47997.851239467745</v>
      </c>
      <c r="T3481">
        <f t="shared" ca="1" si="109"/>
        <v>18.140165960788604</v>
      </c>
      <c r="U3481">
        <f ca="1">AVERAGE(T$2:T3481)</f>
        <v>25.992033903104417</v>
      </c>
    </row>
    <row r="3482" spans="1:21" x14ac:dyDescent="0.25">
      <c r="A3482" s="75" t="s">
        <v>5</v>
      </c>
      <c r="B3482">
        <v>0.87301587301587302</v>
      </c>
      <c r="C3482" s="76" t="s">
        <v>342</v>
      </c>
      <c r="E3482">
        <f t="shared" ca="1" si="108"/>
        <v>4.5953450333765522E-3</v>
      </c>
      <c r="F3482">
        <v>0.19502074688796681</v>
      </c>
      <c r="G3482">
        <f>AVERAGE(F$2:F3482)</f>
        <v>47984.062771723213</v>
      </c>
      <c r="T3482">
        <f t="shared" ca="1" si="109"/>
        <v>2.4186426783089541</v>
      </c>
      <c r="U3482">
        <f ca="1">AVERAGE(T$2:T3482)</f>
        <v>25.985261886090687</v>
      </c>
    </row>
    <row r="3483" spans="1:21" x14ac:dyDescent="0.25">
      <c r="B3483">
        <v>4.9881235154394299E-2</v>
      </c>
      <c r="C3483" s="76" t="s">
        <v>81</v>
      </c>
      <c r="E3483">
        <f t="shared" ca="1" si="108"/>
        <v>7.6686697690890093E-2</v>
      </c>
      <c r="F3483">
        <v>0.28435653737477523</v>
      </c>
      <c r="G3483">
        <f>AVERAGE(F$2:F3483)</f>
        <v>47970.282249490243</v>
      </c>
      <c r="T3483">
        <f t="shared" ca="1" si="109"/>
        <v>2.1038329041817301</v>
      </c>
      <c r="U3483">
        <f ca="1">AVERAGE(T$2:T3483)</f>
        <v>25.978403348186632</v>
      </c>
    </row>
    <row r="3484" spans="1:21" x14ac:dyDescent="0.25">
      <c r="A3484" s="75" t="s">
        <v>6</v>
      </c>
      <c r="B3484">
        <v>0.29453262786596118</v>
      </c>
      <c r="C3484" s="76" t="s">
        <v>82</v>
      </c>
      <c r="E3484">
        <f t="shared" ca="1" si="108"/>
        <v>0.33882760165365422</v>
      </c>
      <c r="F3484">
        <v>0.23595505617977536</v>
      </c>
      <c r="G3484">
        <f>AVERAGE(F$2:F3484)</f>
        <v>47956.509626379586</v>
      </c>
      <c r="T3484">
        <f t="shared" ca="1" si="109"/>
        <v>2.4430319843467534</v>
      </c>
      <c r="U3484">
        <f ca="1">AVERAGE(T$2:T3484)</f>
        <v>25.971646135621651</v>
      </c>
    </row>
    <row r="3485" spans="1:21" x14ac:dyDescent="0.25">
      <c r="A3485" s="75" t="s">
        <v>6</v>
      </c>
      <c r="B3485">
        <v>0.91471734892787526</v>
      </c>
      <c r="C3485" s="76" t="s">
        <v>83</v>
      </c>
      <c r="E3485">
        <f t="shared" ca="1" si="108"/>
        <v>0.15577854472559727</v>
      </c>
      <c r="F3485">
        <v>0.17431192660550462</v>
      </c>
      <c r="G3485">
        <f>AVERAGE(F$2:F3485)</f>
        <v>47942.744891788752</v>
      </c>
      <c r="T3485">
        <f t="shared" ca="1" si="109"/>
        <v>7.704248916116951</v>
      </c>
      <c r="U3485">
        <f ca="1">AVERAGE(T$2:T3485)</f>
        <v>25.966402910242916</v>
      </c>
    </row>
    <row r="3486" spans="1:21" x14ac:dyDescent="0.25">
      <c r="A3486" s="75" t="s">
        <v>6</v>
      </c>
      <c r="B3486">
        <v>1.8169014084507042</v>
      </c>
      <c r="C3486" s="76" t="s">
        <v>84</v>
      </c>
      <c r="E3486">
        <f t="shared" ca="1" si="108"/>
        <v>0.3458929171043148</v>
      </c>
      <c r="F3486">
        <v>0.99626268019220499</v>
      </c>
      <c r="G3486">
        <f>AVERAGE(F$2:F3486)</f>
        <v>47928.988292469068</v>
      </c>
      <c r="T3486">
        <f t="shared" ca="1" si="109"/>
        <v>5.0448712187466649</v>
      </c>
      <c r="U3486">
        <f ca="1">AVERAGE(T$2:T3486)</f>
        <v>25.960399601292703</v>
      </c>
    </row>
    <row r="3487" spans="1:21" x14ac:dyDescent="0.25">
      <c r="A3487" s="75" t="s">
        <v>6</v>
      </c>
      <c r="B3487">
        <v>0.61290322580645162</v>
      </c>
      <c r="C3487" s="76" t="s">
        <v>85</v>
      </c>
      <c r="E3487">
        <f t="shared" ca="1" si="108"/>
        <v>0.68805426866535124</v>
      </c>
      <c r="F3487">
        <v>7.0721357850070717E-3</v>
      </c>
      <c r="G3487">
        <f>AVERAGE(F$2:F3487)</f>
        <v>47915.239301872294</v>
      </c>
      <c r="T3487">
        <f t="shared" ca="1" si="109"/>
        <v>3.3027177818076905</v>
      </c>
      <c r="U3487">
        <f ca="1">AVERAGE(T$2:T3487)</f>
        <v>25.95389997942825</v>
      </c>
    </row>
    <row r="3488" spans="1:21" x14ac:dyDescent="0.25">
      <c r="A3488" s="75" t="s">
        <v>6</v>
      </c>
      <c r="B3488">
        <v>4.882352941176471</v>
      </c>
      <c r="C3488" s="76" t="s">
        <v>86</v>
      </c>
      <c r="E3488">
        <f t="shared" ca="1" si="108"/>
        <v>0.95164052962128765</v>
      </c>
      <c r="F3488">
        <v>0.88524590163934425</v>
      </c>
      <c r="G3488">
        <f>AVERAGE(F$2:F3488)</f>
        <v>47901.498448974104</v>
      </c>
      <c r="T3488">
        <f t="shared" ca="1" si="109"/>
        <v>2.2535001305438098</v>
      </c>
      <c r="U3488">
        <f ca="1">AVERAGE(T$2:T3488)</f>
        <v>25.947103191401613</v>
      </c>
    </row>
    <row r="3489" spans="1:21" x14ac:dyDescent="0.25">
      <c r="A3489" s="75" t="s">
        <v>6</v>
      </c>
      <c r="B3489">
        <v>0.25</v>
      </c>
      <c r="C3489" s="76" t="s">
        <v>87</v>
      </c>
      <c r="E3489">
        <f t="shared" ca="1" si="108"/>
        <v>1.3885377655082021E-2</v>
      </c>
      <c r="F3489">
        <v>1.5</v>
      </c>
      <c r="G3489">
        <f>AVERAGE(F$2:F3489)</f>
        <v>47887.765651253641</v>
      </c>
      <c r="T3489">
        <f t="shared" ca="1" si="109"/>
        <v>4.782449645163295</v>
      </c>
      <c r="U3489">
        <f ca="1">AVERAGE(T$2:T3489)</f>
        <v>25.941035343481246</v>
      </c>
    </row>
    <row r="3490" spans="1:21" x14ac:dyDescent="0.25">
      <c r="A3490" s="75" t="s">
        <v>6</v>
      </c>
      <c r="B3490">
        <v>0.48275862068965519</v>
      </c>
      <c r="C3490" s="76" t="s">
        <v>88</v>
      </c>
      <c r="E3490">
        <f t="shared" ca="1" si="108"/>
        <v>0.18281385813853057</v>
      </c>
      <c r="F3490">
        <v>9.0909090909090981E-2</v>
      </c>
      <c r="G3490">
        <f>AVERAGE(F$2:F3490)</f>
        <v>47874.040321720204</v>
      </c>
      <c r="T3490">
        <f t="shared" ca="1" si="109"/>
        <v>13.517066268556395</v>
      </c>
      <c r="U3490">
        <f ca="1">AVERAGE(T$2:T3490)</f>
        <v>25.937474446641197</v>
      </c>
    </row>
    <row r="3491" spans="1:21" x14ac:dyDescent="0.25">
      <c r="A3491" s="75" t="s">
        <v>6</v>
      </c>
      <c r="B3491">
        <v>0.69491525423728817</v>
      </c>
      <c r="C3491" s="76" t="s">
        <v>89</v>
      </c>
      <c r="E3491">
        <f t="shared" ca="1" si="108"/>
        <v>0.36882778488068568</v>
      </c>
      <c r="F3491">
        <v>9.0909090909090925E-2</v>
      </c>
      <c r="G3491">
        <f>AVERAGE(F$2:F3491)</f>
        <v>47860.322857705127</v>
      </c>
      <c r="T3491">
        <f t="shared" ca="1" si="109"/>
        <v>2.9506130459236823</v>
      </c>
      <c r="U3491">
        <f ca="1">AVERAGE(T$2:T3491)</f>
        <v>25.930887953403168</v>
      </c>
    </row>
    <row r="3492" spans="1:21" x14ac:dyDescent="0.25">
      <c r="A3492" s="75" t="s">
        <v>6</v>
      </c>
      <c r="B3492">
        <v>9.6385542168674704E-2</v>
      </c>
      <c r="C3492" s="76" t="s">
        <v>90</v>
      </c>
      <c r="E3492">
        <f t="shared" ca="1" si="108"/>
        <v>0.44347014678827645</v>
      </c>
      <c r="F3492">
        <v>0</v>
      </c>
      <c r="G3492">
        <f>AVERAGE(F$2:F3492)</f>
        <v>47846.613226408161</v>
      </c>
      <c r="T3492">
        <f t="shared" ca="1" si="109"/>
        <v>3.8031146473601103</v>
      </c>
      <c r="U3492">
        <f ca="1">AVERAGE(T$2:T3492)</f>
        <v>25.924549433407169</v>
      </c>
    </row>
    <row r="3493" spans="1:21" x14ac:dyDescent="0.25">
      <c r="A3493" s="75" t="s">
        <v>6</v>
      </c>
      <c r="B3493">
        <v>0.40546967895362662</v>
      </c>
      <c r="C3493" s="76" t="s">
        <v>91</v>
      </c>
      <c r="E3493">
        <f t="shared" ca="1" si="108"/>
        <v>0.43842131470842705</v>
      </c>
      <c r="F3493">
        <v>0.23076923076923078</v>
      </c>
      <c r="G3493">
        <f>AVERAGE(F$2:F3493)</f>
        <v>47832.911513218816</v>
      </c>
      <c r="T3493">
        <f t="shared" ca="1" si="109"/>
        <v>4.0301549310176652</v>
      </c>
      <c r="U3493">
        <f ca="1">AVERAGE(T$2:T3493)</f>
        <v>25.918279560983805</v>
      </c>
    </row>
    <row r="3494" spans="1:21" x14ac:dyDescent="0.25">
      <c r="A3494" s="75" t="s">
        <v>6</v>
      </c>
      <c r="B3494">
        <v>0.78152309612983772</v>
      </c>
      <c r="C3494" s="76" t="s">
        <v>92</v>
      </c>
      <c r="E3494">
        <f t="shared" ca="1" si="108"/>
        <v>0.44886339050088897</v>
      </c>
      <c r="F3494">
        <v>0.83505154639175261</v>
      </c>
      <c r="G3494">
        <f>AVERAGE(F$2:F3494)</f>
        <v>47819.217818268437</v>
      </c>
      <c r="T3494">
        <f t="shared" ca="1" si="109"/>
        <v>2.5094208270131602</v>
      </c>
      <c r="U3494">
        <f ca="1">AVERAGE(T$2:T3494)</f>
        <v>25.911577912333943</v>
      </c>
    </row>
    <row r="3495" spans="1:21" x14ac:dyDescent="0.25">
      <c r="A3495" s="75" t="s">
        <v>6</v>
      </c>
      <c r="B3495">
        <v>39</v>
      </c>
      <c r="C3495" s="76" t="s">
        <v>93</v>
      </c>
      <c r="E3495">
        <f t="shared" ca="1" si="108"/>
        <v>0.90822534500532071</v>
      </c>
      <c r="F3495">
        <v>7.2580645161290328E-2</v>
      </c>
      <c r="G3495">
        <f>AVERAGE(F$2:F3495)</f>
        <v>47805.531743500935</v>
      </c>
      <c r="T3495">
        <f t="shared" ca="1" si="109"/>
        <v>7.5525987153424534</v>
      </c>
      <c r="U3495">
        <f ca="1">AVERAGE(T$2:T3495)</f>
        <v>25.906323482111564</v>
      </c>
    </row>
    <row r="3496" spans="1:21" x14ac:dyDescent="0.25">
      <c r="A3496" s="75" t="s">
        <v>6</v>
      </c>
      <c r="B3496">
        <v>0.85185185185185186</v>
      </c>
      <c r="C3496" s="76" t="s">
        <v>94</v>
      </c>
      <c r="E3496">
        <f t="shared" ca="1" si="108"/>
        <v>0.28505281788549663</v>
      </c>
      <c r="F3496">
        <v>0.90163934426229508</v>
      </c>
      <c r="G3496">
        <f>AVERAGE(F$2:F3496)</f>
        <v>47791.853737748672</v>
      </c>
      <c r="T3496">
        <f t="shared" ca="1" si="109"/>
        <v>2.0214702311948889</v>
      </c>
      <c r="U3496">
        <f ca="1">AVERAGE(T$2:T3496)</f>
        <v>25.899489475458942</v>
      </c>
    </row>
    <row r="3497" spans="1:21" x14ac:dyDescent="0.25">
      <c r="A3497" s="75" t="s">
        <v>6</v>
      </c>
      <c r="B3497">
        <v>0.39534883720930231</v>
      </c>
      <c r="C3497" s="76" t="s">
        <v>95</v>
      </c>
      <c r="E3497">
        <f t="shared" ca="1" si="108"/>
        <v>0.73813043451574589</v>
      </c>
      <c r="F3497">
        <v>0.6470588235294118</v>
      </c>
      <c r="G3497">
        <f>AVERAGE(F$2:F3497)</f>
        <v>47778.183484121975</v>
      </c>
      <c r="T3497">
        <f t="shared" ca="1" si="109"/>
        <v>3.7974685943283255</v>
      </c>
      <c r="U3497">
        <f ca="1">AVERAGE(T$2:T3497)</f>
        <v>25.893167387106217</v>
      </c>
    </row>
    <row r="3498" spans="1:21" x14ac:dyDescent="0.25">
      <c r="A3498" s="75" t="s">
        <v>6</v>
      </c>
      <c r="B3498">
        <v>0.65034965034965031</v>
      </c>
      <c r="C3498" s="76" t="s">
        <v>96</v>
      </c>
      <c r="E3498">
        <f t="shared" ca="1" si="108"/>
        <v>0.88321755334316876</v>
      </c>
      <c r="F3498">
        <v>0.125</v>
      </c>
      <c r="G3498">
        <f>AVERAGE(F$2:F3498)</f>
        <v>47764.520899482537</v>
      </c>
      <c r="T3498">
        <f t="shared" ca="1" si="109"/>
        <v>6.2876513620359251</v>
      </c>
      <c r="U3498">
        <f ca="1">AVERAGE(T$2:T3498)</f>
        <v>25.88756100562922</v>
      </c>
    </row>
    <row r="3499" spans="1:21" x14ac:dyDescent="0.25">
      <c r="A3499" s="75" t="s">
        <v>6</v>
      </c>
      <c r="B3499">
        <v>12.333333333333334</v>
      </c>
      <c r="C3499" s="76" t="s">
        <v>97</v>
      </c>
      <c r="E3499">
        <f t="shared" ca="1" si="108"/>
        <v>0.52081798993791006</v>
      </c>
      <c r="F3499">
        <v>0.50980392156862742</v>
      </c>
      <c r="G3499">
        <f>AVERAGE(F$2:F3499)</f>
        <v>47750.86623650496</v>
      </c>
      <c r="T3499">
        <f t="shared" ca="1" si="109"/>
        <v>2.6736447370628529</v>
      </c>
      <c r="U3499">
        <f ca="1">AVERAGE(T$2:T3499)</f>
        <v>25.8809246659298</v>
      </c>
    </row>
    <row r="3500" spans="1:21" x14ac:dyDescent="0.25">
      <c r="A3500" s="75" t="s">
        <v>6</v>
      </c>
      <c r="B3500">
        <v>12.636363636363637</v>
      </c>
      <c r="C3500" s="76" t="s">
        <v>98</v>
      </c>
      <c r="E3500">
        <f t="shared" ca="1" si="108"/>
        <v>0.90217950602202912</v>
      </c>
      <c r="F3500">
        <v>0.13636363636363635</v>
      </c>
      <c r="G3500">
        <f>AVERAGE(F$2:F3500)</f>
        <v>47737.219271694194</v>
      </c>
      <c r="T3500">
        <f t="shared" ca="1" si="109"/>
        <v>94.951405568536529</v>
      </c>
      <c r="U3500">
        <f ca="1">AVERAGE(T$2:T3500)</f>
        <v>25.900664729062871</v>
      </c>
    </row>
    <row r="3501" spans="1:21" x14ac:dyDescent="0.25">
      <c r="A3501" s="75" t="s">
        <v>6</v>
      </c>
      <c r="B3501">
        <v>7.333333333333333</v>
      </c>
      <c r="C3501" s="76" t="s">
        <v>340</v>
      </c>
      <c r="E3501">
        <f t="shared" ca="1" si="108"/>
        <v>5.2401442446770696E-2</v>
      </c>
      <c r="F3501">
        <v>2.6721991701244812</v>
      </c>
      <c r="G3501">
        <f>AVERAGE(F$2:F3501)</f>
        <v>47723.580829673469</v>
      </c>
      <c r="T3501">
        <f t="shared" ca="1" si="109"/>
        <v>2.430675615099342</v>
      </c>
      <c r="U3501">
        <f ca="1">AVERAGE(T$2:T3501)</f>
        <v>25.893959017887454</v>
      </c>
    </row>
    <row r="3502" spans="1:21" x14ac:dyDescent="0.25">
      <c r="A3502" s="75" t="s">
        <v>6</v>
      </c>
      <c r="B3502">
        <v>0.9642857142857143</v>
      </c>
      <c r="C3502" s="76" t="s">
        <v>341</v>
      </c>
      <c r="E3502">
        <f t="shared" ca="1" si="108"/>
        <v>0.58602937377344977</v>
      </c>
      <c r="F3502">
        <v>2.156233561283535</v>
      </c>
      <c r="G3502">
        <f>AVERAGE(F$2:F3502)</f>
        <v>47709.9500314455</v>
      </c>
      <c r="T3502">
        <f t="shared" ca="1" si="109"/>
        <v>2.7187088140430031</v>
      </c>
      <c r="U3502">
        <f ca="1">AVERAGE(T$2:T3502)</f>
        <v>25.887339409145998</v>
      </c>
    </row>
    <row r="3503" spans="1:21" x14ac:dyDescent="0.25">
      <c r="A3503" s="75" t="s">
        <v>6</v>
      </c>
      <c r="B3503">
        <v>0.96825396825396826</v>
      </c>
      <c r="C3503" s="76" t="s">
        <v>342</v>
      </c>
      <c r="E3503">
        <f t="shared" ca="1" si="108"/>
        <v>0.98519089301036111</v>
      </c>
      <c r="F3503">
        <v>1.8571428571428572</v>
      </c>
      <c r="G3503">
        <f>AVERAGE(F$2:F3503)</f>
        <v>47696.326932391079</v>
      </c>
      <c r="T3503">
        <f t="shared" ca="1" si="109"/>
        <v>2.8958376238455736</v>
      </c>
      <c r="U3503">
        <f ca="1">AVERAGE(T$2:T3503)</f>
        <v>25.880774160206734</v>
      </c>
    </row>
    <row r="3504" spans="1:21" x14ac:dyDescent="0.25">
      <c r="B3504">
        <v>1.3752969121140142</v>
      </c>
      <c r="C3504" s="76" t="s">
        <v>81</v>
      </c>
      <c r="E3504">
        <f t="shared" ca="1" si="108"/>
        <v>0.57335247551603419</v>
      </c>
      <c r="F3504">
        <v>0.48392219134577213</v>
      </c>
      <c r="G3504">
        <f>AVERAGE(F$2:F3504)</f>
        <v>47682.711219285113</v>
      </c>
      <c r="T3504">
        <f t="shared" ca="1" si="109"/>
        <v>4.010240916487243</v>
      </c>
      <c r="U3504">
        <f ca="1">AVERAGE(T$2:T3504)</f>
        <v>25.874530787884805</v>
      </c>
    </row>
    <row r="3505" spans="1:21" x14ac:dyDescent="0.25">
      <c r="A3505" s="75" t="s">
        <v>7</v>
      </c>
      <c r="B3505">
        <v>0.11816578483245149</v>
      </c>
      <c r="C3505" s="76" t="s">
        <v>82</v>
      </c>
      <c r="E3505">
        <f t="shared" ca="1" si="108"/>
        <v>0.85524841019917452</v>
      </c>
      <c r="F3505">
        <v>4.3719008264462813</v>
      </c>
      <c r="G3505">
        <f>AVERAGE(F$2:F3505)</f>
        <v>47669.104387287836</v>
      </c>
      <c r="T3505">
        <f t="shared" ca="1" si="109"/>
        <v>40.811633170462216</v>
      </c>
      <c r="U3505">
        <f ca="1">AVERAGE(T$2:T3505)</f>
        <v>25.878793659569329</v>
      </c>
    </row>
    <row r="3506" spans="1:21" x14ac:dyDescent="0.25">
      <c r="A3506" s="75" t="s">
        <v>7</v>
      </c>
      <c r="B3506">
        <v>0.87816764132553604</v>
      </c>
      <c r="C3506" s="76" t="s">
        <v>83</v>
      </c>
      <c r="E3506">
        <f t="shared" ca="1" si="108"/>
        <v>0.73585951411656103</v>
      </c>
      <c r="F3506">
        <v>0.45205479452054792</v>
      </c>
      <c r="G3506">
        <f>AVERAGE(F$2:F3506)</f>
        <v>47655.504201172997</v>
      </c>
      <c r="T3506">
        <f t="shared" ca="1" si="109"/>
        <v>2.1426730284155786</v>
      </c>
      <c r="U3506">
        <f ca="1">AVERAGE(T$2:T3506)</f>
        <v>25.872021585209513</v>
      </c>
    </row>
    <row r="3507" spans="1:21" x14ac:dyDescent="0.25">
      <c r="A3507" s="75" t="s">
        <v>7</v>
      </c>
      <c r="B3507">
        <v>0.29577464788732394</v>
      </c>
      <c r="C3507" s="76" t="s">
        <v>84</v>
      </c>
      <c r="E3507">
        <f t="shared" ca="1" si="108"/>
        <v>0.9707576240213357</v>
      </c>
      <c r="F3507">
        <v>2.5641025641025599E-2</v>
      </c>
      <c r="G3507">
        <f>AVERAGE(F$2:F3507)</f>
        <v>47641.911651669252</v>
      </c>
      <c r="T3507">
        <f t="shared" ca="1" si="109"/>
        <v>3.0717274926901461</v>
      </c>
      <c r="U3507">
        <f ca="1">AVERAGE(T$2:T3507)</f>
        <v>25.86551836384827</v>
      </c>
    </row>
    <row r="3508" spans="1:21" x14ac:dyDescent="0.25">
      <c r="A3508" s="75" t="s">
        <v>7</v>
      </c>
      <c r="B3508">
        <v>0.24731182795698925</v>
      </c>
      <c r="C3508" s="76" t="s">
        <v>85</v>
      </c>
      <c r="E3508">
        <f t="shared" ca="1" si="108"/>
        <v>0.69072673494888726</v>
      </c>
      <c r="F3508">
        <v>6.723911257189811</v>
      </c>
      <c r="G3508">
        <f>AVERAGE(F$2:F3508)</f>
        <v>47628.328763804857</v>
      </c>
      <c r="T3508">
        <f t="shared" ca="1" si="109"/>
        <v>3.4857531542099922</v>
      </c>
      <c r="U3508">
        <f ca="1">AVERAGE(T$2:T3508)</f>
        <v>25.859136908128384</v>
      </c>
    </row>
    <row r="3509" spans="1:21" x14ac:dyDescent="0.25">
      <c r="A3509" s="75" t="s">
        <v>7</v>
      </c>
      <c r="B3509">
        <v>1.6470588235294117</v>
      </c>
      <c r="C3509" s="76" t="s">
        <v>86</v>
      </c>
      <c r="E3509">
        <f t="shared" ca="1" si="108"/>
        <v>0.44173527408722468</v>
      </c>
      <c r="F3509">
        <v>0.6428571428571429</v>
      </c>
      <c r="G3509">
        <f>AVERAGE(F$2:F3509)</f>
        <v>47614.751886408434</v>
      </c>
      <c r="T3509">
        <f t="shared" ca="1" si="109"/>
        <v>2.2073586256812447</v>
      </c>
      <c r="U3509">
        <f ca="1">AVERAGE(T$2:T3509)</f>
        <v>25.852394668025063</v>
      </c>
    </row>
    <row r="3510" spans="1:21" x14ac:dyDescent="0.25">
      <c r="A3510" s="75" t="s">
        <v>7</v>
      </c>
      <c r="B3510">
        <v>0.5625</v>
      </c>
      <c r="C3510" s="76" t="s">
        <v>87</v>
      </c>
      <c r="E3510">
        <f t="shared" ca="1" si="108"/>
        <v>0.51238820523648276</v>
      </c>
      <c r="F3510">
        <v>15.666666666666666</v>
      </c>
      <c r="G3510">
        <f>AVERAGE(F$2:F3510)</f>
        <v>47601.187028836546</v>
      </c>
      <c r="T3510">
        <f t="shared" ca="1" si="109"/>
        <v>4.3258279613386108</v>
      </c>
      <c r="U3510">
        <f ca="1">AVERAGE(T$2:T3510)</f>
        <v>25.846259995267388</v>
      </c>
    </row>
    <row r="3511" spans="1:21" x14ac:dyDescent="0.25">
      <c r="A3511" s="75" t="s">
        <v>7</v>
      </c>
      <c r="B3511">
        <v>3.4482758620689655E-2</v>
      </c>
      <c r="C3511" s="76" t="s">
        <v>88</v>
      </c>
      <c r="E3511">
        <f t="shared" ca="1" si="108"/>
        <v>0.5529526434137324</v>
      </c>
      <c r="F3511">
        <v>0.97966401414677273</v>
      </c>
      <c r="G3511">
        <f>AVERAGE(F$2:F3511)</f>
        <v>47587.625716196999</v>
      </c>
      <c r="T3511">
        <f t="shared" ca="1" si="109"/>
        <v>10.747891723203278</v>
      </c>
      <c r="U3511">
        <f ca="1">AVERAGE(T$2:T3511)</f>
        <v>25.841958465845149</v>
      </c>
    </row>
    <row r="3512" spans="1:21" x14ac:dyDescent="0.25">
      <c r="A3512" s="75" t="s">
        <v>7</v>
      </c>
      <c r="B3512">
        <v>0.32203389830508472</v>
      </c>
      <c r="C3512" s="76" t="s">
        <v>89</v>
      </c>
      <c r="E3512">
        <f t="shared" ca="1" si="108"/>
        <v>0.82653201357088979</v>
      </c>
      <c r="F3512">
        <v>0.19354838709677422</v>
      </c>
      <c r="G3512">
        <f>AVERAGE(F$2:F3512)</f>
        <v>47574.071904699471</v>
      </c>
      <c r="T3512">
        <f t="shared" ca="1" si="109"/>
        <v>4.027984021772558</v>
      </c>
      <c r="U3512">
        <f ca="1">AVERAGE(T$2:T3512)</f>
        <v>25.83574542840736</v>
      </c>
    </row>
    <row r="3513" spans="1:21" x14ac:dyDescent="0.25">
      <c r="A3513" s="75" t="s">
        <v>7</v>
      </c>
      <c r="B3513">
        <v>0.80722891566265065</v>
      </c>
      <c r="C3513" s="76" t="s">
        <v>90</v>
      </c>
      <c r="E3513">
        <f t="shared" ca="1" si="108"/>
        <v>0.47907026640940564</v>
      </c>
      <c r="F3513">
        <v>0</v>
      </c>
      <c r="G3513">
        <f>AVERAGE(F$2:F3513)</f>
        <v>47560.525756662828</v>
      </c>
      <c r="T3513">
        <f t="shared" ca="1" si="109"/>
        <v>2.8016046058353554</v>
      </c>
      <c r="U3513">
        <f ca="1">AVERAGE(T$2:T3513)</f>
        <v>25.829186732273371</v>
      </c>
    </row>
    <row r="3514" spans="1:21" x14ac:dyDescent="0.25">
      <c r="A3514" s="75" t="s">
        <v>7</v>
      </c>
      <c r="B3514">
        <v>0.16765755053507728</v>
      </c>
      <c r="C3514" s="76" t="s">
        <v>91</v>
      </c>
      <c r="E3514">
        <f t="shared" ca="1" si="108"/>
        <v>0.38118492814413063</v>
      </c>
      <c r="F3514">
        <v>0.15384615384615385</v>
      </c>
      <c r="G3514">
        <f>AVERAGE(F$2:F3514)</f>
        <v>47546.98736443097</v>
      </c>
      <c r="T3514">
        <f t="shared" ca="1" si="109"/>
        <v>3.7867253973698061</v>
      </c>
      <c r="U3514">
        <f ca="1">AVERAGE(T$2:T3514)</f>
        <v>25.822912191614414</v>
      </c>
    </row>
    <row r="3515" spans="1:21" x14ac:dyDescent="0.25">
      <c r="A3515" s="75" t="s">
        <v>7</v>
      </c>
      <c r="B3515">
        <v>6.3670411985018729E-2</v>
      </c>
      <c r="C3515" s="76" t="s">
        <v>92</v>
      </c>
      <c r="E3515">
        <f t="shared" ca="1" si="108"/>
        <v>0.89368717879225434</v>
      </c>
      <c r="F3515">
        <v>0.98224852071005919</v>
      </c>
      <c r="G3515">
        <f>AVERAGE(F$2:F3515)</f>
        <v>47533.45691334505</v>
      </c>
      <c r="T3515">
        <f t="shared" ca="1" si="109"/>
        <v>52.232956119894055</v>
      </c>
      <c r="U3515">
        <f ca="1">AVERAGE(T$2:T3515)</f>
        <v>25.830427855794348</v>
      </c>
    </row>
    <row r="3516" spans="1:21" x14ac:dyDescent="0.25">
      <c r="A3516" s="75" t="s">
        <v>7</v>
      </c>
      <c r="B3516">
        <v>100</v>
      </c>
      <c r="C3516" s="76" t="s">
        <v>93</v>
      </c>
      <c r="E3516">
        <f t="shared" ca="1" si="108"/>
        <v>0.24564007953560729</v>
      </c>
      <c r="F3516">
        <v>0.67213114754098358</v>
      </c>
      <c r="G3516">
        <f>AVERAGE(F$2:F3516)</f>
        <v>47519.934072724223</v>
      </c>
      <c r="T3516">
        <f t="shared" ca="1" si="109"/>
        <v>8.4231057465115597</v>
      </c>
      <c r="U3516">
        <f ca="1">AVERAGE(T$2:T3516)</f>
        <v>25.825475559319447</v>
      </c>
    </row>
    <row r="3517" spans="1:21" x14ac:dyDescent="0.25">
      <c r="A3517" s="75" t="s">
        <v>7</v>
      </c>
      <c r="B3517">
        <v>0.85185185185185186</v>
      </c>
      <c r="C3517" s="76" t="s">
        <v>94</v>
      </c>
      <c r="E3517">
        <f t="shared" ca="1" si="108"/>
        <v>0.24422299223541488</v>
      </c>
      <c r="F3517">
        <v>0.39849624060150379</v>
      </c>
      <c r="G3517">
        <f>AVERAGE(F$2:F3517)</f>
        <v>47506.418846451052</v>
      </c>
      <c r="T3517">
        <f t="shared" ca="1" si="109"/>
        <v>2.7605074348640759</v>
      </c>
      <c r="U3517">
        <f ca="1">AVERAGE(T$2:T3517)</f>
        <v>25.818915557008737</v>
      </c>
    </row>
    <row r="3518" spans="1:21" x14ac:dyDescent="0.25">
      <c r="A3518" s="75" t="s">
        <v>7</v>
      </c>
      <c r="B3518">
        <v>0.16279069767441862</v>
      </c>
      <c r="C3518" s="76" t="s">
        <v>95</v>
      </c>
      <c r="E3518">
        <f t="shared" ca="1" si="108"/>
        <v>0.24291482779775297</v>
      </c>
      <c r="F3518">
        <v>0</v>
      </c>
      <c r="G3518">
        <f>AVERAGE(F$2:F3518)</f>
        <v>47492.911192528263</v>
      </c>
      <c r="T3518">
        <f t="shared" ca="1" si="109"/>
        <v>2.3146228961294013</v>
      </c>
      <c r="U3518">
        <f ca="1">AVERAGE(T$2:T3518)</f>
        <v>25.812232505356508</v>
      </c>
    </row>
    <row r="3519" spans="1:21" x14ac:dyDescent="0.25">
      <c r="A3519" s="75" t="s">
        <v>7</v>
      </c>
      <c r="B3519">
        <v>0.30069930069930068</v>
      </c>
      <c r="C3519" s="76" t="s">
        <v>96</v>
      </c>
      <c r="E3519">
        <f t="shared" ca="1" si="108"/>
        <v>0.29939512677891467</v>
      </c>
      <c r="F3519">
        <v>1</v>
      </c>
      <c r="G3519">
        <f>AVERAGE(F$2:F3519)</f>
        <v>47479.411502024413</v>
      </c>
      <c r="T3519">
        <f t="shared" ca="1" si="109"/>
        <v>6.8365294141299673</v>
      </c>
      <c r="U3519">
        <f ca="1">AVERAGE(T$2:T3519)</f>
        <v>25.806838615904766</v>
      </c>
    </row>
    <row r="3520" spans="1:21" x14ac:dyDescent="0.25">
      <c r="A3520" s="75" t="s">
        <v>7</v>
      </c>
      <c r="B3520">
        <v>15.666666666666666</v>
      </c>
      <c r="C3520" s="76" t="s">
        <v>97</v>
      </c>
      <c r="E3520">
        <f t="shared" ca="1" si="108"/>
        <v>0.27472096288531922</v>
      </c>
      <c r="F3520">
        <v>0.77272727272727271</v>
      </c>
      <c r="G3520">
        <f>AVERAGE(F$2:F3520)</f>
        <v>47465.919419394479</v>
      </c>
      <c r="T3520">
        <f t="shared" ca="1" si="109"/>
        <v>5.2667128575085123</v>
      </c>
      <c r="U3520">
        <f ca="1">AVERAGE(T$2:T3520)</f>
        <v>25.801001694688971</v>
      </c>
    </row>
    <row r="3521" spans="1:21" x14ac:dyDescent="0.25">
      <c r="A3521" s="75" t="s">
        <v>7</v>
      </c>
      <c r="B3521">
        <v>0.63636363636363635</v>
      </c>
      <c r="C3521" s="76" t="s">
        <v>98</v>
      </c>
      <c r="E3521">
        <f t="shared" ca="1" si="108"/>
        <v>0.49320763650763844</v>
      </c>
      <c r="F3521">
        <v>0.83333333333333337</v>
      </c>
      <c r="G3521">
        <f>AVERAGE(F$2:F3521)</f>
        <v>47452.435019938217</v>
      </c>
      <c r="T3521">
        <f t="shared" ca="1" si="109"/>
        <v>4.0612355681040153</v>
      </c>
      <c r="U3521">
        <f ca="1">AVERAGE(T$2:T3521)</f>
        <v>25.794825624766645</v>
      </c>
    </row>
    <row r="3522" spans="1:21" x14ac:dyDescent="0.25">
      <c r="A3522" s="75" t="s">
        <v>7</v>
      </c>
      <c r="B3522">
        <v>0.77777777777777779</v>
      </c>
      <c r="C3522" s="76" t="s">
        <v>340</v>
      </c>
      <c r="E3522">
        <f t="shared" ref="E3522:E3585" ca="1" si="110">RAND()</f>
        <v>0.86736857539837775</v>
      </c>
      <c r="F3522">
        <v>0.97222222222222221</v>
      </c>
      <c r="G3522">
        <f>AVERAGE(F$2:F3522)</f>
        <v>47438.958319342441</v>
      </c>
      <c r="T3522">
        <f t="shared" ca="1" si="109"/>
        <v>8.4253799335729198</v>
      </c>
      <c r="U3522">
        <f ca="1">AVERAGE(T$2:T3522)</f>
        <v>25.789892524598738</v>
      </c>
    </row>
    <row r="3523" spans="1:21" x14ac:dyDescent="0.25">
      <c r="A3523" s="75" t="s">
        <v>7</v>
      </c>
      <c r="B3523">
        <v>0.70238095238095233</v>
      </c>
      <c r="C3523" s="76" t="s">
        <v>341</v>
      </c>
      <c r="E3523">
        <f t="shared" ca="1" si="110"/>
        <v>0.2363941081634281</v>
      </c>
      <c r="F3523">
        <v>0</v>
      </c>
      <c r="G3523">
        <f>AVERAGE(F$2:F3523)</f>
        <v>47425.488995572043</v>
      </c>
      <c r="T3523">
        <f t="shared" ref="T3523:T3586" ca="1" si="111">2*RAND()^-1</f>
        <v>8.7368766880155047</v>
      </c>
      <c r="U3523">
        <f ca="1">AVERAGE(T$2:T3523)</f>
        <v>25.785050668881365</v>
      </c>
    </row>
    <row r="3524" spans="1:21" x14ac:dyDescent="0.25">
      <c r="A3524" s="75" t="s">
        <v>7</v>
      </c>
      <c r="B3524">
        <v>0.68253968253968256</v>
      </c>
      <c r="C3524" s="76" t="s">
        <v>342</v>
      </c>
      <c r="E3524">
        <f t="shared" ca="1" si="110"/>
        <v>0.72311653697359168</v>
      </c>
      <c r="F3524">
        <v>0</v>
      </c>
      <c r="G3524">
        <f>AVERAGE(F$2:F3524)</f>
        <v>47412.0273183096</v>
      </c>
      <c r="T3524">
        <f t="shared" ca="1" si="111"/>
        <v>2.3802780676330184</v>
      </c>
      <c r="U3524">
        <f ca="1">AVERAGE(T$2:T3524)</f>
        <v>25.778407247762647</v>
      </c>
    </row>
    <row r="3525" spans="1:21" x14ac:dyDescent="0.25">
      <c r="B3525">
        <v>4.9881235154394299E-2</v>
      </c>
      <c r="C3525" s="76" t="s">
        <v>81</v>
      </c>
      <c r="E3525">
        <f t="shared" ca="1" si="110"/>
        <v>0.41104417331044485</v>
      </c>
      <c r="F3525">
        <v>0.6</v>
      </c>
      <c r="G3525">
        <f>AVERAGE(F$2:F3525)</f>
        <v>47398.573451306678</v>
      </c>
      <c r="T3525">
        <f t="shared" ca="1" si="111"/>
        <v>21.257148534999967</v>
      </c>
      <c r="U3525">
        <f ca="1">AVERAGE(T$2:T3525)</f>
        <v>25.777124257208516</v>
      </c>
    </row>
    <row r="3526" spans="1:21" x14ac:dyDescent="0.25">
      <c r="A3526" s="75" t="s">
        <v>8</v>
      </c>
      <c r="B3526">
        <v>0.47089947089947087</v>
      </c>
      <c r="C3526" s="76" t="s">
        <v>82</v>
      </c>
      <c r="E3526">
        <f t="shared" ca="1" si="110"/>
        <v>0.45337226351041937</v>
      </c>
      <c r="F3526">
        <v>1.2727272727272725</v>
      </c>
      <c r="G3526">
        <f>AVERAGE(F$2:F3526)</f>
        <v>47385.127408548084</v>
      </c>
      <c r="T3526">
        <f t="shared" ca="1" si="111"/>
        <v>16.163568771773761</v>
      </c>
      <c r="U3526">
        <f ca="1">AVERAGE(T$2:T3526)</f>
        <v>25.774397007425417</v>
      </c>
    </row>
    <row r="3527" spans="1:21" x14ac:dyDescent="0.25">
      <c r="A3527" s="75" t="s">
        <v>8</v>
      </c>
      <c r="B3527">
        <v>0.95735867446393763</v>
      </c>
      <c r="C3527" s="76" t="s">
        <v>83</v>
      </c>
      <c r="E3527">
        <f t="shared" ca="1" si="110"/>
        <v>0.81359817762143327</v>
      </c>
      <c r="F3527">
        <v>0.36986301369863017</v>
      </c>
      <c r="G3527">
        <f>AVERAGE(F$2:F3527)</f>
        <v>47371.688736527227</v>
      </c>
      <c r="T3527">
        <f t="shared" ca="1" si="111"/>
        <v>10.333373264321283</v>
      </c>
      <c r="U3527">
        <f ca="1">AVERAGE(T$2:T3527)</f>
        <v>25.770017817481257</v>
      </c>
    </row>
    <row r="3528" spans="1:21" x14ac:dyDescent="0.25">
      <c r="A3528" s="75" t="s">
        <v>8</v>
      </c>
      <c r="B3528">
        <v>3.2253521126760565</v>
      </c>
      <c r="C3528" s="76" t="s">
        <v>84</v>
      </c>
      <c r="E3528">
        <f t="shared" ca="1" si="110"/>
        <v>0.75594269889147814</v>
      </c>
      <c r="F3528">
        <v>3.4482758620689655E-2</v>
      </c>
      <c r="G3528">
        <f>AVERAGE(F$2:F3528)</f>
        <v>47358.257589871777</v>
      </c>
      <c r="T3528">
        <f t="shared" ca="1" si="111"/>
        <v>3.2744347493994672</v>
      </c>
      <c r="U3528">
        <f ca="1">AVERAGE(T$2:T3528)</f>
        <v>25.763639710572246</v>
      </c>
    </row>
    <row r="3529" spans="1:21" x14ac:dyDescent="0.25">
      <c r="A3529" s="75" t="s">
        <v>8</v>
      </c>
      <c r="B3529">
        <v>3.838709677419355</v>
      </c>
      <c r="C3529" s="76" t="s">
        <v>85</v>
      </c>
      <c r="E3529">
        <f t="shared" ca="1" si="110"/>
        <v>0.58312752206590324</v>
      </c>
      <c r="F3529">
        <v>0.15254237288135589</v>
      </c>
      <c r="G3529">
        <f>AVERAGE(F$2:F3529)</f>
        <v>47344.834090708653</v>
      </c>
      <c r="T3529">
        <f t="shared" ca="1" si="111"/>
        <v>7.3968772500691911</v>
      </c>
      <c r="U3529">
        <f ca="1">AVERAGE(T$2:T3529)</f>
        <v>25.758433712142399</v>
      </c>
    </row>
    <row r="3530" spans="1:21" x14ac:dyDescent="0.25">
      <c r="A3530" s="75" t="s">
        <v>8</v>
      </c>
      <c r="B3530">
        <v>19.588235294117649</v>
      </c>
      <c r="C3530" s="76" t="s">
        <v>86</v>
      </c>
      <c r="E3530">
        <f t="shared" ca="1" si="110"/>
        <v>0.35055707767333999</v>
      </c>
      <c r="F3530">
        <v>0.75247524752475248</v>
      </c>
      <c r="G3530">
        <f>AVERAGE(F$2:F3530)</f>
        <v>47331.418369083425</v>
      </c>
      <c r="T3530">
        <f t="shared" ca="1" si="111"/>
        <v>2.6319420885858182</v>
      </c>
      <c r="U3530">
        <f ca="1">AVERAGE(T$2:T3530)</f>
        <v>25.751880441634164</v>
      </c>
    </row>
    <row r="3531" spans="1:21" x14ac:dyDescent="0.25">
      <c r="A3531" s="75" t="s">
        <v>8</v>
      </c>
      <c r="B3531">
        <v>3.375</v>
      </c>
      <c r="C3531" s="76" t="s">
        <v>87</v>
      </c>
      <c r="E3531">
        <f t="shared" ca="1" si="110"/>
        <v>0.97667667347556963</v>
      </c>
      <c r="F3531">
        <v>0.2</v>
      </c>
      <c r="G3531">
        <f>AVERAGE(F$2:F3531)</f>
        <v>47318.01009192504</v>
      </c>
      <c r="T3531">
        <f t="shared" ca="1" si="111"/>
        <v>2.0530157812523888</v>
      </c>
      <c r="U3531">
        <f ca="1">AVERAGE(T$2:T3531)</f>
        <v>25.745166882240287</v>
      </c>
    </row>
    <row r="3532" spans="1:21" x14ac:dyDescent="0.25">
      <c r="A3532" s="75" t="s">
        <v>8</v>
      </c>
      <c r="B3532">
        <v>1.0689655172413792</v>
      </c>
      <c r="C3532" s="76" t="s">
        <v>88</v>
      </c>
      <c r="E3532">
        <f t="shared" ca="1" si="110"/>
        <v>0.33907972832984412</v>
      </c>
      <c r="F3532">
        <v>4.2631578947368425</v>
      </c>
      <c r="G3532">
        <f>AVERAGE(F$2:F3532)</f>
        <v>47304.610560083063</v>
      </c>
      <c r="T3532">
        <f t="shared" ca="1" si="111"/>
        <v>2.7469278781699078</v>
      </c>
      <c r="U3532">
        <f ca="1">AVERAGE(T$2:T3532)</f>
        <v>25.738653645479008</v>
      </c>
    </row>
    <row r="3533" spans="1:21" x14ac:dyDescent="0.25">
      <c r="A3533" s="75" t="s">
        <v>8</v>
      </c>
      <c r="B3533">
        <v>4.0847457627118642</v>
      </c>
      <c r="C3533" s="76" t="s">
        <v>89</v>
      </c>
      <c r="E3533">
        <f t="shared" ca="1" si="110"/>
        <v>0.124549978532427</v>
      </c>
      <c r="F3533">
        <v>0.84210526315789469</v>
      </c>
      <c r="G3533">
        <f>AVERAGE(F$2:F3533)</f>
        <v>47291.217647157013</v>
      </c>
      <c r="T3533">
        <f t="shared" ca="1" si="111"/>
        <v>2.9119596999810429</v>
      </c>
      <c r="U3533">
        <f ca="1">AVERAGE(T$2:T3533)</f>
        <v>25.732190821598628</v>
      </c>
    </row>
    <row r="3534" spans="1:21" x14ac:dyDescent="0.25">
      <c r="A3534" s="75" t="s">
        <v>8</v>
      </c>
      <c r="B3534">
        <v>0.27710843373493976</v>
      </c>
      <c r="C3534" s="76" t="s">
        <v>90</v>
      </c>
      <c r="E3534">
        <f t="shared" ca="1" si="110"/>
        <v>0.34825009224448145</v>
      </c>
      <c r="F3534">
        <v>0.20000000000000004</v>
      </c>
      <c r="G3534">
        <f>AVERAGE(F$2:F3534)</f>
        <v>47277.832134095261</v>
      </c>
      <c r="T3534">
        <f t="shared" ca="1" si="111"/>
        <v>4.0593271996319107</v>
      </c>
      <c r="U3534">
        <f ca="1">AVERAGE(T$2:T3534)</f>
        <v>25.726056413553916</v>
      </c>
    </row>
    <row r="3535" spans="1:21" x14ac:dyDescent="0.25">
      <c r="A3535" s="75" t="s">
        <v>8</v>
      </c>
      <c r="B3535">
        <v>0.821640903686088</v>
      </c>
      <c r="C3535" s="76" t="s">
        <v>91</v>
      </c>
      <c r="E3535">
        <f t="shared" ca="1" si="110"/>
        <v>0.13006815103783143</v>
      </c>
      <c r="F3535">
        <v>0.9285714285714286</v>
      </c>
      <c r="G3535">
        <f>AVERAGE(F$2:F3535)</f>
        <v>47264.454402470285</v>
      </c>
      <c r="T3535">
        <f t="shared" ca="1" si="111"/>
        <v>2.0324775619002806</v>
      </c>
      <c r="U3535">
        <f ca="1">AVERAGE(T$2:T3535)</f>
        <v>25.719351948683613</v>
      </c>
    </row>
    <row r="3536" spans="1:21" x14ac:dyDescent="0.25">
      <c r="A3536" s="75" t="s">
        <v>8</v>
      </c>
      <c r="B3536">
        <v>0.87515605493133586</v>
      </c>
      <c r="C3536" s="76" t="s">
        <v>92</v>
      </c>
      <c r="E3536">
        <f t="shared" ca="1" si="110"/>
        <v>0.53573964144957353</v>
      </c>
      <c r="F3536">
        <v>0.65517241379310343</v>
      </c>
      <c r="G3536">
        <f>AVERAGE(F$2:F3536)</f>
        <v>47251.084162235471</v>
      </c>
      <c r="T3536">
        <f t="shared" ca="1" si="111"/>
        <v>30.094777908599152</v>
      </c>
      <c r="U3536">
        <f ca="1">AVERAGE(T$2:T3536)</f>
        <v>25.720589692943843</v>
      </c>
    </row>
    <row r="3537" spans="1:21" x14ac:dyDescent="0.25">
      <c r="A3537" s="75" t="s">
        <v>8</v>
      </c>
      <c r="B3537">
        <v>69</v>
      </c>
      <c r="C3537" s="76" t="s">
        <v>93</v>
      </c>
      <c r="E3537">
        <f t="shared" ca="1" si="110"/>
        <v>0.49882077075224007</v>
      </c>
      <c r="F3537">
        <v>0.83520599250936323</v>
      </c>
      <c r="G3537">
        <f>AVERAGE(F$2:F3537)</f>
        <v>47237.721535268211</v>
      </c>
      <c r="T3537">
        <f t="shared" ca="1" si="111"/>
        <v>31.584823556592685</v>
      </c>
      <c r="U3537">
        <f ca="1">AVERAGE(T$2:T3537)</f>
        <v>25.722248130122477</v>
      </c>
    </row>
    <row r="3538" spans="1:21" x14ac:dyDescent="0.25">
      <c r="A3538" s="75" t="s">
        <v>8</v>
      </c>
      <c r="B3538">
        <v>0.48148148148148145</v>
      </c>
      <c r="C3538" s="76" t="s">
        <v>94</v>
      </c>
      <c r="E3538">
        <f t="shared" ca="1" si="110"/>
        <v>0.12156972528613419</v>
      </c>
      <c r="F3538">
        <v>7.333333333333333</v>
      </c>
      <c r="G3538">
        <f>AVERAGE(F$2:F3538)</f>
        <v>47224.368301397153</v>
      </c>
      <c r="T3538">
        <f t="shared" ca="1" si="111"/>
        <v>10.73789119838267</v>
      </c>
      <c r="U3538">
        <f ca="1">AVERAGE(T$2:T3538)</f>
        <v>25.71801167071288</v>
      </c>
    </row>
    <row r="3539" spans="1:21" x14ac:dyDescent="0.25">
      <c r="A3539" s="75" t="s">
        <v>8</v>
      </c>
      <c r="B3539">
        <v>1.0930232558139534</v>
      </c>
      <c r="C3539" s="76" t="s">
        <v>95</v>
      </c>
      <c r="E3539">
        <f t="shared" ca="1" si="110"/>
        <v>0.87767070633646938</v>
      </c>
      <c r="F3539">
        <v>7.1428571428571494E-2</v>
      </c>
      <c r="G3539">
        <f>AVERAGE(F$2:F3539)</f>
        <v>47211.020563445534</v>
      </c>
      <c r="T3539">
        <f t="shared" ca="1" si="111"/>
        <v>3.8015854779937679</v>
      </c>
      <c r="U3539">
        <f ca="1">AVERAGE(T$2:T3539)</f>
        <v>25.711817090104425</v>
      </c>
    </row>
    <row r="3540" spans="1:21" x14ac:dyDescent="0.25">
      <c r="A3540" s="75" t="s">
        <v>8</v>
      </c>
      <c r="B3540">
        <v>0.65034965034965031</v>
      </c>
      <c r="C3540" s="76" t="s">
        <v>96</v>
      </c>
      <c r="E3540">
        <f t="shared" ca="1" si="110"/>
        <v>0.19491403919259209</v>
      </c>
      <c r="F3540">
        <v>8.2568807339449615E-2</v>
      </c>
      <c r="G3540">
        <f>AVERAGE(F$2:F3540)</f>
        <v>47197.680371867507</v>
      </c>
      <c r="T3540">
        <f t="shared" ca="1" si="111"/>
        <v>2.9510546898161567</v>
      </c>
      <c r="U3540">
        <f ca="1">AVERAGE(T$2:T3540)</f>
        <v>25.705385679423358</v>
      </c>
    </row>
    <row r="3541" spans="1:21" x14ac:dyDescent="0.25">
      <c r="A3541" s="75" t="s">
        <v>8</v>
      </c>
      <c r="B3541">
        <v>39</v>
      </c>
      <c r="C3541" s="76" t="s">
        <v>97</v>
      </c>
      <c r="E3541">
        <f t="shared" ca="1" si="110"/>
        <v>0.21965866296777758</v>
      </c>
      <c r="F3541">
        <v>4</v>
      </c>
      <c r="G3541">
        <f>AVERAGE(F$2:F3541)</f>
        <v>47184.348823739856</v>
      </c>
      <c r="T3541">
        <f t="shared" ca="1" si="111"/>
        <v>10.141056228939275</v>
      </c>
      <c r="U3541">
        <f ca="1">AVERAGE(T$2:T3541)</f>
        <v>25.700988976188757</v>
      </c>
    </row>
    <row r="3542" spans="1:21" x14ac:dyDescent="0.25">
      <c r="A3542" s="75" t="s">
        <v>8</v>
      </c>
      <c r="B3542">
        <v>12.636363636363637</v>
      </c>
      <c r="C3542" s="76" t="s">
        <v>98</v>
      </c>
      <c r="E3542">
        <f t="shared" ca="1" si="110"/>
        <v>0.82637334765436743</v>
      </c>
      <c r="F3542">
        <v>0.62015472477621614</v>
      </c>
      <c r="G3542">
        <f>AVERAGE(F$2:F3542)</f>
        <v>47171.023850944322</v>
      </c>
      <c r="T3542">
        <f t="shared" ca="1" si="111"/>
        <v>4.7424985373761963</v>
      </c>
      <c r="U3542">
        <f ca="1">AVERAGE(T$2:T3542)</f>
        <v>25.695070170642637</v>
      </c>
    </row>
    <row r="3543" spans="1:21" x14ac:dyDescent="0.25">
      <c r="A3543" s="75" t="s">
        <v>8</v>
      </c>
      <c r="B3543">
        <v>4.5555555555555554</v>
      </c>
      <c r="C3543" s="76" t="s">
        <v>340</v>
      </c>
      <c r="E3543">
        <f t="shared" ca="1" si="110"/>
        <v>0.42155322616173463</v>
      </c>
      <c r="F3543">
        <v>0.72222222222222221</v>
      </c>
      <c r="G3543">
        <f>AVERAGE(F$2:F3543)</f>
        <v>47157.706430947503</v>
      </c>
      <c r="T3543">
        <f t="shared" ca="1" si="111"/>
        <v>9.7634755974175462</v>
      </c>
      <c r="U3543">
        <f ca="1">AVERAGE(T$2:T3543)</f>
        <v>25.690572261389892</v>
      </c>
    </row>
    <row r="3544" spans="1:21" x14ac:dyDescent="0.25">
      <c r="A3544" s="75" t="s">
        <v>8</v>
      </c>
      <c r="B3544">
        <v>0.88095238095238093</v>
      </c>
      <c r="C3544" s="76" t="s">
        <v>341</v>
      </c>
      <c r="E3544">
        <f t="shared" ca="1" si="110"/>
        <v>0.95590266096611842</v>
      </c>
      <c r="F3544">
        <v>0.98333333333333328</v>
      </c>
      <c r="G3544">
        <f>AVERAGE(F$2:F3544)</f>
        <v>47144.39660224368</v>
      </c>
      <c r="T3544">
        <f t="shared" ca="1" si="111"/>
        <v>26.183916036247886</v>
      </c>
      <c r="U3544">
        <f ca="1">AVERAGE(T$2:T3544)</f>
        <v>25.690711506034219</v>
      </c>
    </row>
    <row r="3545" spans="1:21" x14ac:dyDescent="0.25">
      <c r="A3545" s="75" t="s">
        <v>8</v>
      </c>
      <c r="B3545">
        <v>0.87301587301587302</v>
      </c>
      <c r="C3545" s="76" t="s">
        <v>342</v>
      </c>
      <c r="E3545">
        <f t="shared" ca="1" si="110"/>
        <v>0.90774568965635383</v>
      </c>
      <c r="F3545">
        <v>0.69696969696969702</v>
      </c>
      <c r="G3545">
        <f>AVERAGE(F$2:F3545)</f>
        <v>47131.094203927496</v>
      </c>
      <c r="T3545">
        <f t="shared" ca="1" si="111"/>
        <v>2.0593692562001729</v>
      </c>
      <c r="U3545">
        <f ca="1">AVERAGE(T$2:T3545)</f>
        <v>25.684043520072073</v>
      </c>
    </row>
    <row r="3546" spans="1:21" x14ac:dyDescent="0.25">
      <c r="B3546">
        <v>0.52494061757719712</v>
      </c>
      <c r="C3546" s="76" t="s">
        <v>81</v>
      </c>
      <c r="E3546">
        <f t="shared" ca="1" si="110"/>
        <v>0.36513135279914721</v>
      </c>
      <c r="F3546">
        <v>0.97222222222222221</v>
      </c>
      <c r="G3546">
        <f>AVERAGE(F$2:F3546)</f>
        <v>47117.799388135754</v>
      </c>
      <c r="T3546">
        <f t="shared" ca="1" si="111"/>
        <v>3.7833059405011715</v>
      </c>
      <c r="U3546">
        <f ca="1">AVERAGE(T$2:T3546)</f>
        <v>25.677865596918458</v>
      </c>
    </row>
    <row r="3547" spans="1:21" x14ac:dyDescent="0.25">
      <c r="A3547" s="75" t="s">
        <v>9</v>
      </c>
      <c r="B3547">
        <v>0.96472663139329806</v>
      </c>
      <c r="C3547" s="76" t="s">
        <v>82</v>
      </c>
      <c r="E3547">
        <f t="shared" ca="1" si="110"/>
        <v>0.24084140906852891</v>
      </c>
      <c r="F3547">
        <v>0.66666666666666663</v>
      </c>
      <c r="G3547">
        <f>AVERAGE(F$2:F3547)</f>
        <v>47104.511984661003</v>
      </c>
      <c r="T3547">
        <f t="shared" ca="1" si="111"/>
        <v>2.7517351095715146</v>
      </c>
      <c r="U3547">
        <f ca="1">AVERAGE(T$2:T3547)</f>
        <v>25.671400247091231</v>
      </c>
    </row>
    <row r="3548" spans="1:21" x14ac:dyDescent="0.25">
      <c r="A3548" s="75" t="s">
        <v>9</v>
      </c>
      <c r="B3548">
        <v>0.97563352826510719</v>
      </c>
      <c r="C3548" s="76" t="s">
        <v>83</v>
      </c>
      <c r="E3548">
        <f t="shared" ca="1" si="110"/>
        <v>0.99965182732964286</v>
      </c>
      <c r="F3548">
        <v>0.26829268292682923</v>
      </c>
      <c r="G3548">
        <f>AVERAGE(F$2:F3548)</f>
        <v>47091.23196106586</v>
      </c>
      <c r="T3548">
        <f t="shared" ca="1" si="111"/>
        <v>2.0112796161605253</v>
      </c>
      <c r="U3548">
        <f ca="1">AVERAGE(T$2:T3548)</f>
        <v>25.664729787370074</v>
      </c>
    </row>
    <row r="3549" spans="1:21" x14ac:dyDescent="0.25">
      <c r="A3549" s="75" t="s">
        <v>9</v>
      </c>
      <c r="B3549">
        <v>0.91549295774647887</v>
      </c>
      <c r="C3549" s="76" t="s">
        <v>84</v>
      </c>
      <c r="E3549">
        <f t="shared" ca="1" si="110"/>
        <v>0.33082056732871534</v>
      </c>
      <c r="F3549">
        <v>1.7472527472527473</v>
      </c>
      <c r="G3549">
        <f>AVERAGE(F$2:F3549)</f>
        <v>47077.959840234878</v>
      </c>
      <c r="T3549">
        <f t="shared" ca="1" si="111"/>
        <v>2.0598309192540389</v>
      </c>
      <c r="U3549">
        <f ca="1">AVERAGE(T$2:T3549)</f>
        <v>25.658076771905556</v>
      </c>
    </row>
    <row r="3550" spans="1:21" x14ac:dyDescent="0.25">
      <c r="A3550" s="75" t="s">
        <v>9</v>
      </c>
      <c r="B3550">
        <v>0.89247311827956988</v>
      </c>
      <c r="C3550" s="76" t="s">
        <v>85</v>
      </c>
      <c r="E3550">
        <f t="shared" ca="1" si="110"/>
        <v>0.45508334155016306</v>
      </c>
      <c r="F3550">
        <v>22.636363636363633</v>
      </c>
      <c r="G3550">
        <f>AVERAGE(F$2:F3550)</f>
        <v>47064.701084676519</v>
      </c>
      <c r="T3550">
        <f t="shared" ca="1" si="111"/>
        <v>3.221956337768344</v>
      </c>
      <c r="U3550">
        <f ca="1">AVERAGE(T$2:T3550)</f>
        <v>25.65175495718757</v>
      </c>
    </row>
    <row r="3551" spans="1:21" x14ac:dyDescent="0.25">
      <c r="A3551" s="75" t="s">
        <v>9</v>
      </c>
      <c r="B3551">
        <v>0.67647058823529416</v>
      </c>
      <c r="C3551" s="76" t="s">
        <v>86</v>
      </c>
      <c r="E3551">
        <f t="shared" ca="1" si="110"/>
        <v>0.92914513896264961</v>
      </c>
      <c r="F3551">
        <v>16.333333333333332</v>
      </c>
      <c r="G3551">
        <f>AVERAGE(F$2:F3551)</f>
        <v>47051.448023338118</v>
      </c>
      <c r="T3551">
        <f t="shared" ca="1" si="111"/>
        <v>2.8232804923889581</v>
      </c>
      <c r="U3551">
        <f ca="1">AVERAGE(T$2:T3551)</f>
        <v>25.645324401000305</v>
      </c>
    </row>
    <row r="3552" spans="1:21" x14ac:dyDescent="0.25">
      <c r="A3552" s="75" t="s">
        <v>9</v>
      </c>
      <c r="B3552">
        <v>3.375</v>
      </c>
      <c r="C3552" s="76" t="s">
        <v>87</v>
      </c>
      <c r="E3552">
        <f t="shared" ca="1" si="110"/>
        <v>0.39925875072316586</v>
      </c>
      <c r="F3552">
        <v>0.11764705882352941</v>
      </c>
      <c r="G3552">
        <f>AVERAGE(F$2:F3552)</f>
        <v>47038.197859897875</v>
      </c>
      <c r="T3552">
        <f t="shared" ca="1" si="111"/>
        <v>9.546189240810186</v>
      </c>
      <c r="U3552">
        <f ca="1">AVERAGE(T$2:T3552)</f>
        <v>25.640790710445476</v>
      </c>
    </row>
    <row r="3553" spans="1:21" x14ac:dyDescent="0.25">
      <c r="A3553" s="75" t="s">
        <v>9</v>
      </c>
      <c r="B3553">
        <v>1.2413793103448276</v>
      </c>
      <c r="C3553" s="76" t="s">
        <v>88</v>
      </c>
      <c r="E3553">
        <f t="shared" ca="1" si="110"/>
        <v>0.17491777731115421</v>
      </c>
      <c r="F3553">
        <v>0.22299922299922295</v>
      </c>
      <c r="G3553">
        <f>AVERAGE(F$2:F3553)</f>
        <v>47024.95518679521</v>
      </c>
      <c r="T3553">
        <f t="shared" ca="1" si="111"/>
        <v>2.0432898682216072</v>
      </c>
      <c r="U3553">
        <f ca="1">AVERAGE(T$2:T3553)</f>
        <v>25.634147269893049</v>
      </c>
    </row>
    <row r="3554" spans="1:21" x14ac:dyDescent="0.25">
      <c r="A3554" s="75" t="s">
        <v>9</v>
      </c>
      <c r="B3554">
        <v>0.74576271186440679</v>
      </c>
      <c r="C3554" s="76" t="s">
        <v>89</v>
      </c>
      <c r="E3554">
        <f t="shared" ca="1" si="110"/>
        <v>0.28101764947680741</v>
      </c>
      <c r="F3554">
        <v>2.4590163934426253E-2</v>
      </c>
      <c r="G3554">
        <f>AVERAGE(F$2:F3554)</f>
        <v>47011.719912211302</v>
      </c>
      <c r="T3554">
        <f t="shared" ca="1" si="111"/>
        <v>9.6264918595448155</v>
      </c>
      <c r="U3554">
        <f ca="1">AVERAGE(T$2:T3554)</f>
        <v>25.629641878558864</v>
      </c>
    </row>
    <row r="3555" spans="1:21" x14ac:dyDescent="0.25">
      <c r="A3555" s="75" t="s">
        <v>9</v>
      </c>
      <c r="B3555">
        <v>0.75903614457831325</v>
      </c>
      <c r="C3555" s="76" t="s">
        <v>90</v>
      </c>
      <c r="E3555">
        <f t="shared" ca="1" si="110"/>
        <v>0.35015535867556946</v>
      </c>
      <c r="F3555">
        <v>0.42857142857142855</v>
      </c>
      <c r="G3555">
        <f>AVERAGE(F$2:F3555)</f>
        <v>46998.492199397348</v>
      </c>
      <c r="T3555">
        <f t="shared" ca="1" si="111"/>
        <v>2.2069898675975463</v>
      </c>
      <c r="U3555">
        <f ca="1">AVERAGE(T$2:T3555)</f>
        <v>25.623051374335184</v>
      </c>
    </row>
    <row r="3556" spans="1:21" x14ac:dyDescent="0.25">
      <c r="A3556" s="75" t="s">
        <v>9</v>
      </c>
      <c r="B3556">
        <v>0.9643281807372176</v>
      </c>
      <c r="C3556" s="76" t="s">
        <v>91</v>
      </c>
      <c r="E3556">
        <f t="shared" ca="1" si="110"/>
        <v>0.16690833836299601</v>
      </c>
      <c r="F3556">
        <v>2.5971223021582732</v>
      </c>
      <c r="G3556">
        <f>AVERAGE(F$2:F3556)</f>
        <v>46985.272538334881</v>
      </c>
      <c r="T3556">
        <f t="shared" ca="1" si="111"/>
        <v>11.618296483887493</v>
      </c>
      <c r="U3556">
        <f ca="1">AVERAGE(T$2:T3556)</f>
        <v>25.619111921482734</v>
      </c>
    </row>
    <row r="3557" spans="1:21" x14ac:dyDescent="0.25">
      <c r="A3557" s="75" t="s">
        <v>9</v>
      </c>
      <c r="B3557">
        <v>0.96254681647940077</v>
      </c>
      <c r="C3557" s="76" t="s">
        <v>92</v>
      </c>
      <c r="E3557">
        <f t="shared" ca="1" si="110"/>
        <v>0.89506298991400823</v>
      </c>
      <c r="F3557">
        <v>0.98</v>
      </c>
      <c r="G3557">
        <f>AVERAGE(F$2:F3557)</f>
        <v>46972.059857643551</v>
      </c>
      <c r="T3557">
        <f t="shared" ca="1" si="111"/>
        <v>2.077426966491942</v>
      </c>
      <c r="U3557">
        <f ca="1">AVERAGE(T$2:T3557)</f>
        <v>25.612491650123065</v>
      </c>
    </row>
    <row r="3558" spans="1:21" x14ac:dyDescent="0.25">
      <c r="A3558" s="75" t="s">
        <v>9</v>
      </c>
      <c r="B3558">
        <v>49</v>
      </c>
      <c r="C3558" s="76" t="s">
        <v>93</v>
      </c>
      <c r="E3558">
        <f t="shared" ca="1" si="110"/>
        <v>0.46275892732991997</v>
      </c>
      <c r="F3558">
        <v>5.5359477124183014</v>
      </c>
      <c r="G3558">
        <f>AVERAGE(F$2:F3558)</f>
        <v>46958.855886906997</v>
      </c>
      <c r="T3558">
        <f t="shared" ca="1" si="111"/>
        <v>4.5585728673700672</v>
      </c>
      <c r="U3558">
        <f ca="1">AVERAGE(T$2:T3558)</f>
        <v>25.606572640063256</v>
      </c>
    </row>
    <row r="3559" spans="1:21" x14ac:dyDescent="0.25">
      <c r="A3559" s="75" t="s">
        <v>9</v>
      </c>
      <c r="B3559">
        <v>0.77777777777777779</v>
      </c>
      <c r="C3559" s="76" t="s">
        <v>94</v>
      </c>
      <c r="E3559">
        <f t="shared" ca="1" si="110"/>
        <v>0.78810746150585609</v>
      </c>
      <c r="F3559">
        <v>8.5714285714285729E-2</v>
      </c>
      <c r="G3559">
        <f>AVERAGE(F$2:F3559)</f>
        <v>46945.657806476243</v>
      </c>
      <c r="T3559">
        <f t="shared" ca="1" si="111"/>
        <v>2.508909364614504</v>
      </c>
      <c r="U3559">
        <f ca="1">AVERAGE(T$2:T3559)</f>
        <v>25.600080885348401</v>
      </c>
    </row>
    <row r="3560" spans="1:21" x14ac:dyDescent="0.25">
      <c r="A3560" s="75" t="s">
        <v>9</v>
      </c>
      <c r="B3560">
        <v>0.88372093023255816</v>
      </c>
      <c r="C3560" s="76" t="s">
        <v>95</v>
      </c>
      <c r="E3560">
        <f t="shared" ca="1" si="110"/>
        <v>0.18347290653177051</v>
      </c>
      <c r="F3560">
        <v>0.5</v>
      </c>
      <c r="G3560">
        <f>AVERAGE(F$2:F3560)</f>
        <v>46932.467259185862</v>
      </c>
      <c r="T3560">
        <f t="shared" ca="1" si="111"/>
        <v>115.64199360823497</v>
      </c>
      <c r="U3560">
        <f ca="1">AVERAGE(T$2:T3560)</f>
        <v>25.625380664141009</v>
      </c>
    </row>
    <row r="3561" spans="1:21" x14ac:dyDescent="0.25">
      <c r="A3561" s="75" t="s">
        <v>9</v>
      </c>
      <c r="B3561">
        <v>0.98601398601398604</v>
      </c>
      <c r="C3561" s="76" t="s">
        <v>96</v>
      </c>
      <c r="E3561">
        <f t="shared" ca="1" si="110"/>
        <v>9.4512457639130076E-2</v>
      </c>
      <c r="F3561">
        <v>0.15658362989323837</v>
      </c>
      <c r="G3561">
        <f>AVERAGE(F$2:F3561)</f>
        <v>46919.284025850029</v>
      </c>
      <c r="T3561">
        <f t="shared" ca="1" si="111"/>
        <v>6.1466004269062902</v>
      </c>
      <c r="U3561">
        <f ca="1">AVERAGE(T$2:T3561)</f>
        <v>25.619909096658638</v>
      </c>
    </row>
    <row r="3562" spans="1:21" x14ac:dyDescent="0.25">
      <c r="A3562" s="75" t="s">
        <v>9</v>
      </c>
      <c r="B3562">
        <v>0.33333333333333331</v>
      </c>
      <c r="C3562" s="76" t="s">
        <v>97</v>
      </c>
      <c r="E3562">
        <f t="shared" ca="1" si="110"/>
        <v>0.6717788443902809</v>
      </c>
      <c r="F3562">
        <v>0.47444488240704241</v>
      </c>
      <c r="G3562">
        <f>AVERAGE(F$2:F3562)</f>
        <v>46906.108286007024</v>
      </c>
      <c r="T3562">
        <f t="shared" ca="1" si="111"/>
        <v>7.8933799198299388</v>
      </c>
      <c r="U3562">
        <f ca="1">AVERAGE(T$2:T3562)</f>
        <v>25.614931132834759</v>
      </c>
    </row>
    <row r="3563" spans="1:21" x14ac:dyDescent="0.25">
      <c r="A3563" s="75" t="s">
        <v>9</v>
      </c>
      <c r="B3563">
        <v>0.45454545454545453</v>
      </c>
      <c r="C3563" s="76" t="s">
        <v>98</v>
      </c>
      <c r="E3563">
        <f t="shared" ca="1" si="110"/>
        <v>0.75384929051946381</v>
      </c>
      <c r="F3563">
        <v>0</v>
      </c>
      <c r="G3563">
        <f>AVERAGE(F$2:F3563)</f>
        <v>46892.939810912692</v>
      </c>
      <c r="T3563">
        <f t="shared" ca="1" si="111"/>
        <v>10.246368616346201</v>
      </c>
      <c r="U3563">
        <f ca="1">AVERAGE(T$2:T3563)</f>
        <v>25.610616544817773</v>
      </c>
    </row>
    <row r="3564" spans="1:21" x14ac:dyDescent="0.25">
      <c r="A3564" s="75" t="s">
        <v>9</v>
      </c>
      <c r="B3564">
        <v>0.44444444444444442</v>
      </c>
      <c r="C3564" s="76" t="s">
        <v>340</v>
      </c>
      <c r="E3564">
        <f t="shared" ca="1" si="110"/>
        <v>0.23886588268130871</v>
      </c>
      <c r="F3564">
        <v>4.5688589408030298</v>
      </c>
      <c r="G3564">
        <f>AVERAGE(F$2:F3564)</f>
        <v>46879.78000991579</v>
      </c>
      <c r="T3564">
        <f t="shared" ca="1" si="111"/>
        <v>2.7554014943199321</v>
      </c>
      <c r="U3564">
        <f ca="1">AVERAGE(T$2:T3564)</f>
        <v>25.604201946150781</v>
      </c>
    </row>
    <row r="3565" spans="1:21" x14ac:dyDescent="0.25">
      <c r="A3565" s="75" t="s">
        <v>9</v>
      </c>
      <c r="B3565">
        <v>0.76190476190476186</v>
      </c>
      <c r="C3565" s="76" t="s">
        <v>341</v>
      </c>
      <c r="E3565">
        <f t="shared" ca="1" si="110"/>
        <v>0.85653651887670679</v>
      </c>
      <c r="F3565">
        <v>4</v>
      </c>
      <c r="G3565">
        <f>AVERAGE(F$2:F3565)</f>
        <v>46866.627434155431</v>
      </c>
      <c r="T3565">
        <f t="shared" ca="1" si="111"/>
        <v>3.7023963362287344</v>
      </c>
      <c r="U3565">
        <f ca="1">AVERAGE(T$2:T3565)</f>
        <v>25.598056658381442</v>
      </c>
    </row>
    <row r="3566" spans="1:21" x14ac:dyDescent="0.25">
      <c r="A3566" s="75" t="s">
        <v>9</v>
      </c>
      <c r="B3566">
        <v>0.68253968253968256</v>
      </c>
      <c r="C3566" s="76" t="s">
        <v>342</v>
      </c>
      <c r="E3566">
        <f t="shared" ca="1" si="110"/>
        <v>8.1001251323503887E-2</v>
      </c>
      <c r="F3566">
        <v>9</v>
      </c>
      <c r="G3566">
        <f>AVERAGE(F$2:F3566)</f>
        <v>46853.483639643746</v>
      </c>
      <c r="T3566">
        <f t="shared" ca="1" si="111"/>
        <v>5.1584351856547341</v>
      </c>
      <c r="U3566">
        <f ca="1">AVERAGE(T$2:T3566)</f>
        <v>25.592323244223596</v>
      </c>
    </row>
    <row r="3567" spans="1:21" x14ac:dyDescent="0.25">
      <c r="B3567">
        <v>3.7505938242280283</v>
      </c>
      <c r="C3567" s="76" t="s">
        <v>81</v>
      </c>
      <c r="E3567">
        <f t="shared" ca="1" si="110"/>
        <v>0.4649266742938285</v>
      </c>
      <c r="F3567">
        <v>3.0816326530612246</v>
      </c>
      <c r="G3567">
        <f>AVERAGE(F$2:F3567)</f>
        <v>46840.345557196466</v>
      </c>
      <c r="T3567">
        <f t="shared" ca="1" si="111"/>
        <v>2.015448823475507</v>
      </c>
      <c r="U3567">
        <f ca="1">AVERAGE(T$2:T3567)</f>
        <v>25.585711669792648</v>
      </c>
    </row>
    <row r="3568" spans="1:21" x14ac:dyDescent="0.25">
      <c r="A3568" s="75" t="s">
        <v>10</v>
      </c>
      <c r="B3568">
        <v>1.6455026455026456</v>
      </c>
      <c r="C3568" s="76" t="s">
        <v>82</v>
      </c>
      <c r="E3568">
        <f t="shared" ca="1" si="110"/>
        <v>0.61342413518475036</v>
      </c>
      <c r="F3568">
        <v>0.75746924428822482</v>
      </c>
      <c r="G3568">
        <f>AVERAGE(F$2:F3568)</f>
        <v>46827.214189636063</v>
      </c>
      <c r="T3568">
        <f t="shared" ca="1" si="111"/>
        <v>2.5907499605854407</v>
      </c>
      <c r="U3568">
        <f ca="1">AVERAGE(T$2:T3568)</f>
        <v>25.5792650867511</v>
      </c>
    </row>
    <row r="3569" spans="1:21" x14ac:dyDescent="0.25">
      <c r="A3569" s="75" t="s">
        <v>10</v>
      </c>
      <c r="B3569">
        <v>9.6491228070175433E-2</v>
      </c>
      <c r="C3569" s="76" t="s">
        <v>83</v>
      </c>
      <c r="E3569">
        <f t="shared" ca="1" si="110"/>
        <v>0.99436098669423545</v>
      </c>
      <c r="F3569">
        <v>0.31259666609383052</v>
      </c>
      <c r="G3569">
        <f>AVERAGE(F$2:F3569)</f>
        <v>46814.090058023685</v>
      </c>
      <c r="T3569">
        <f t="shared" ca="1" si="111"/>
        <v>4.0766835332162445</v>
      </c>
      <c r="U3569">
        <f ca="1">AVERAGE(T$2:T3569)</f>
        <v>25.573238578468157</v>
      </c>
    </row>
    <row r="3570" spans="1:21" x14ac:dyDescent="0.25">
      <c r="A3570" s="75" t="s">
        <v>10</v>
      </c>
      <c r="B3570">
        <v>55.338028169014088</v>
      </c>
      <c r="C3570" s="76" t="s">
        <v>84</v>
      </c>
      <c r="E3570">
        <f t="shared" ca="1" si="110"/>
        <v>0.87413635531666911</v>
      </c>
      <c r="F3570">
        <v>1.4</v>
      </c>
      <c r="G3570">
        <f>AVERAGE(F$2:F3570)</f>
        <v>46800.973585606196</v>
      </c>
      <c r="T3570">
        <f t="shared" ca="1" si="111"/>
        <v>3.1494707262510855</v>
      </c>
      <c r="U3570">
        <f ca="1">AVERAGE(T$2:T3570)</f>
        <v>25.56695565107891</v>
      </c>
    </row>
    <row r="3571" spans="1:21" x14ac:dyDescent="0.25">
      <c r="A3571" s="75" t="s">
        <v>10</v>
      </c>
      <c r="B3571">
        <v>31.258064516129032</v>
      </c>
      <c r="C3571" s="76" t="s">
        <v>85</v>
      </c>
      <c r="E3571">
        <f t="shared" ca="1" si="110"/>
        <v>0.17301153821286419</v>
      </c>
      <c r="F3571">
        <v>0.2807017543859649</v>
      </c>
      <c r="G3571">
        <f>AVERAGE(F$2:F3571)</f>
        <v>46787.86414782361</v>
      </c>
      <c r="T3571">
        <f t="shared" ca="1" si="111"/>
        <v>4.2839870924699746</v>
      </c>
      <c r="U3571">
        <f ca="1">AVERAGE(T$2:T3571)</f>
        <v>25.560994035236163</v>
      </c>
    </row>
    <row r="3572" spans="1:21" x14ac:dyDescent="0.25">
      <c r="A3572" s="75" t="s">
        <v>10</v>
      </c>
      <c r="B3572">
        <v>57.823529411764703</v>
      </c>
      <c r="C3572" s="76" t="s">
        <v>86</v>
      </c>
      <c r="E3572">
        <f t="shared" ca="1" si="110"/>
        <v>1.8856753502830559E-3</v>
      </c>
      <c r="F3572">
        <v>0.34276465651600535</v>
      </c>
      <c r="G3572">
        <f>AVERAGE(F$2:F3572)</f>
        <v>46774.762069586926</v>
      </c>
      <c r="T3572">
        <f t="shared" ca="1" si="111"/>
        <v>48.906586333248654</v>
      </c>
      <c r="U3572">
        <f ca="1">AVERAGE(T$2:T3572)</f>
        <v>25.567531585585648</v>
      </c>
    </row>
    <row r="3573" spans="1:21" x14ac:dyDescent="0.25">
      <c r="A3573" s="75" t="s">
        <v>10</v>
      </c>
      <c r="B3573">
        <v>1.5</v>
      </c>
      <c r="C3573" s="76" t="s">
        <v>87</v>
      </c>
      <c r="E3573">
        <f t="shared" ca="1" si="110"/>
        <v>0.22657706575872349</v>
      </c>
      <c r="F3573">
        <v>0.5</v>
      </c>
      <c r="G3573">
        <f>AVERAGE(F$2:F3573)</f>
        <v>46761.667371359159</v>
      </c>
      <c r="T3573">
        <f t="shared" ca="1" si="111"/>
        <v>5.0581631919104142</v>
      </c>
      <c r="U3573">
        <f ca="1">AVERAGE(T$2:T3573)</f>
        <v>25.561789881108133</v>
      </c>
    </row>
    <row r="3574" spans="1:21" x14ac:dyDescent="0.25">
      <c r="A3574" s="75" t="s">
        <v>10</v>
      </c>
      <c r="B3574">
        <v>3.4482758620689655E-2</v>
      </c>
      <c r="C3574" s="76" t="s">
        <v>88</v>
      </c>
      <c r="E3574">
        <f t="shared" ca="1" si="110"/>
        <v>0.37143717575234736</v>
      </c>
      <c r="F3574">
        <v>0.76923076923076927</v>
      </c>
      <c r="G3574">
        <f>AVERAGE(F$2:F3574)</f>
        <v>46748.580078288753</v>
      </c>
      <c r="T3574">
        <f t="shared" ca="1" si="111"/>
        <v>12.092954846965869</v>
      </c>
      <c r="U3574">
        <f ca="1">AVERAGE(T$2:T3574)</f>
        <v>25.558020265929255</v>
      </c>
    </row>
    <row r="3575" spans="1:21" x14ac:dyDescent="0.25">
      <c r="A3575" s="75" t="s">
        <v>10</v>
      </c>
      <c r="B3575">
        <v>2.5254237288135593</v>
      </c>
      <c r="C3575" s="76" t="s">
        <v>89</v>
      </c>
      <c r="E3575">
        <f t="shared" ca="1" si="110"/>
        <v>0.86950079727163931</v>
      </c>
      <c r="F3575">
        <v>276.77777777777777</v>
      </c>
      <c r="G3575">
        <f>AVERAGE(F$2:F3575)</f>
        <v>46735.577335619331</v>
      </c>
      <c r="T3575">
        <f t="shared" ca="1" si="111"/>
        <v>25.093643060812109</v>
      </c>
      <c r="U3575">
        <f ca="1">AVERAGE(T$2:T3575)</f>
        <v>25.557890333862911</v>
      </c>
    </row>
    <row r="3576" spans="1:21" x14ac:dyDescent="0.25">
      <c r="A3576" s="75" t="s">
        <v>10</v>
      </c>
      <c r="B3576">
        <v>1.7108433734939759</v>
      </c>
      <c r="C3576" s="76" t="s">
        <v>90</v>
      </c>
      <c r="E3576">
        <f t="shared" ca="1" si="110"/>
        <v>0.66919972097242364</v>
      </c>
      <c r="F3576">
        <v>1.4</v>
      </c>
      <c r="G3576">
        <f>AVERAGE(F$2:F3576)</f>
        <v>46722.504838462519</v>
      </c>
      <c r="T3576">
        <f t="shared" ca="1" si="111"/>
        <v>17.367148428879684</v>
      </c>
      <c r="U3576">
        <f ca="1">AVERAGE(T$2:T3576)</f>
        <v>25.555599217246129</v>
      </c>
    </row>
    <row r="3577" spans="1:21" x14ac:dyDescent="0.25">
      <c r="A3577" s="75" t="s">
        <v>10</v>
      </c>
      <c r="B3577">
        <v>1.9726516052318668</v>
      </c>
      <c r="C3577" s="76" t="s">
        <v>91</v>
      </c>
      <c r="E3577">
        <f t="shared" ca="1" si="110"/>
        <v>0.75683669816990939</v>
      </c>
      <c r="F3577">
        <v>1.2857142857142858</v>
      </c>
      <c r="G3577">
        <f>AVERAGE(F$2:F3577)</f>
        <v>46709.439620586636</v>
      </c>
      <c r="T3577">
        <f t="shared" ca="1" si="111"/>
        <v>2.6122281401320806</v>
      </c>
      <c r="U3577">
        <f ca="1">AVERAGE(T$2:T3577)</f>
        <v>25.54918328573687</v>
      </c>
    </row>
    <row r="3578" spans="1:21" x14ac:dyDescent="0.25">
      <c r="A3578" s="75" t="s">
        <v>10</v>
      </c>
      <c r="B3578">
        <v>0.87265917602996257</v>
      </c>
      <c r="C3578" s="76" t="s">
        <v>92</v>
      </c>
      <c r="E3578">
        <f t="shared" ca="1" si="110"/>
        <v>0.55864447952039964</v>
      </c>
      <c r="F3578">
        <v>0.66666666666666663</v>
      </c>
      <c r="G3578">
        <f>AVERAGE(F$2:F3578)</f>
        <v>46696.381534773398</v>
      </c>
      <c r="T3578">
        <f t="shared" ca="1" si="111"/>
        <v>21.726697942561614</v>
      </c>
      <c r="U3578">
        <f ca="1">AVERAGE(T$2:T3578)</f>
        <v>25.548114656901767</v>
      </c>
    </row>
    <row r="3579" spans="1:21" x14ac:dyDescent="0.25">
      <c r="A3579" s="75" t="s">
        <v>10</v>
      </c>
      <c r="B3579">
        <v>199</v>
      </c>
      <c r="C3579" s="76" t="s">
        <v>93</v>
      </c>
      <c r="E3579">
        <f t="shared" ca="1" si="110"/>
        <v>0.51804005166560307</v>
      </c>
      <c r="F3579">
        <v>0.11251980982567343</v>
      </c>
      <c r="G3579">
        <f>AVERAGE(F$2:F3579)</f>
        <v>46683.330593181738</v>
      </c>
      <c r="T3579">
        <f t="shared" ca="1" si="111"/>
        <v>2.8009505004140456</v>
      </c>
      <c r="U3579">
        <f ca="1">AVERAGE(T$2:T3579)</f>
        <v>25.541757148752943</v>
      </c>
    </row>
    <row r="3580" spans="1:21" x14ac:dyDescent="0.25">
      <c r="A3580" s="75" t="s">
        <v>10</v>
      </c>
      <c r="B3580">
        <v>4.5555555555555554</v>
      </c>
      <c r="C3580" s="76" t="s">
        <v>94</v>
      </c>
      <c r="E3580">
        <f t="shared" ca="1" si="110"/>
        <v>0.3607843308862827</v>
      </c>
      <c r="F3580">
        <v>0.38888888888888884</v>
      </c>
      <c r="G3580">
        <f>AVERAGE(F$2:F3580)</f>
        <v>46670.287021875709</v>
      </c>
      <c r="T3580">
        <f t="shared" ca="1" si="111"/>
        <v>2.4406137426849543</v>
      </c>
      <c r="U3580">
        <f ca="1">AVERAGE(T$2:T3580)</f>
        <v>25.535302512428252</v>
      </c>
    </row>
    <row r="3581" spans="1:21" x14ac:dyDescent="0.25">
      <c r="A3581" s="75" t="s">
        <v>10</v>
      </c>
      <c r="B3581">
        <v>3.6511627906976742</v>
      </c>
      <c r="C3581" s="76" t="s">
        <v>95</v>
      </c>
      <c r="E3581">
        <f t="shared" ca="1" si="110"/>
        <v>0.66317018588907461</v>
      </c>
      <c r="F3581">
        <v>5.5712936732766706E-2</v>
      </c>
      <c r="G3581">
        <f>AVERAGE(F$2:F3581)</f>
        <v>46657.250644415108</v>
      </c>
      <c r="T3581">
        <f t="shared" ca="1" si="111"/>
        <v>3.1580169202363364</v>
      </c>
      <c r="U3581">
        <f ca="1">AVERAGE(T$2:T3581)</f>
        <v>25.529051873994678</v>
      </c>
    </row>
    <row r="3582" spans="1:21" x14ac:dyDescent="0.25">
      <c r="A3582" s="75" t="s">
        <v>10</v>
      </c>
      <c r="B3582">
        <v>4.8951048951048952E-2</v>
      </c>
      <c r="C3582" s="76" t="s">
        <v>96</v>
      </c>
      <c r="E3582">
        <f t="shared" ca="1" si="110"/>
        <v>0.53162258577381727</v>
      </c>
      <c r="F3582">
        <v>0.45614035087719296</v>
      </c>
      <c r="G3582">
        <f>AVERAGE(F$2:F3582)</f>
        <v>46644.221659633185</v>
      </c>
      <c r="T3582">
        <f t="shared" ca="1" si="111"/>
        <v>6.4320499787910084</v>
      </c>
      <c r="U3582">
        <f ca="1">AVERAGE(T$2:T3582)</f>
        <v>25.523719005551449</v>
      </c>
    </row>
    <row r="3583" spans="1:21" x14ac:dyDescent="0.25">
      <c r="A3583" s="75" t="s">
        <v>10</v>
      </c>
      <c r="B3583">
        <v>32.333333333333336</v>
      </c>
      <c r="C3583" s="76" t="s">
        <v>97</v>
      </c>
      <c r="E3583">
        <f t="shared" ca="1" si="110"/>
        <v>0.972378026962603</v>
      </c>
      <c r="F3583">
        <v>0.98148148148148151</v>
      </c>
      <c r="G3583">
        <f>AVERAGE(F$2:F3583)</f>
        <v>46631.200096211032</v>
      </c>
      <c r="T3583">
        <f t="shared" ca="1" si="111"/>
        <v>2.9719969047365309</v>
      </c>
      <c r="U3583">
        <f ca="1">AVERAGE(T$2:T3583)</f>
        <v>25.517423159068812</v>
      </c>
    </row>
    <row r="3584" spans="1:21" x14ac:dyDescent="0.25">
      <c r="A3584" s="75" t="s">
        <v>10</v>
      </c>
      <c r="B3584">
        <v>1.7272727272727273</v>
      </c>
      <c r="C3584" s="76" t="s">
        <v>98</v>
      </c>
      <c r="E3584">
        <f t="shared" ca="1" si="110"/>
        <v>0.29649744515154741</v>
      </c>
      <c r="F3584">
        <v>5.2992125984251972</v>
      </c>
      <c r="G3584">
        <f>AVERAGE(F$2:F3584)</f>
        <v>46618.18700637469</v>
      </c>
      <c r="T3584">
        <f t="shared" ca="1" si="111"/>
        <v>3.2199637816173694</v>
      </c>
      <c r="U3584">
        <f ca="1">AVERAGE(T$2:T3584)</f>
        <v>25.51120003337039</v>
      </c>
    </row>
    <row r="3585" spans="1:21" x14ac:dyDescent="0.25">
      <c r="A3585" s="75" t="s">
        <v>10</v>
      </c>
      <c r="B3585">
        <v>2.8888888888888888</v>
      </c>
      <c r="C3585" s="76" t="s">
        <v>340</v>
      </c>
      <c r="E3585">
        <f t="shared" ca="1" si="110"/>
        <v>0.8717292473981002</v>
      </c>
      <c r="F3585">
        <v>0.54887218045112784</v>
      </c>
      <c r="G3585">
        <f>AVERAGE(F$2:F3585)</f>
        <v>46605.179852877431</v>
      </c>
      <c r="T3585">
        <f t="shared" ca="1" si="111"/>
        <v>2.402826451293461</v>
      </c>
      <c r="U3585">
        <f ca="1">AVERAGE(T$2:T3585)</f>
        <v>25.504752384491461</v>
      </c>
    </row>
    <row r="3586" spans="1:21" x14ac:dyDescent="0.25">
      <c r="A3586" s="75" t="s">
        <v>10</v>
      </c>
      <c r="B3586">
        <v>1.3809523809523809</v>
      </c>
      <c r="C3586" s="76" t="s">
        <v>341</v>
      </c>
      <c r="E3586">
        <f t="shared" ref="E3586:E3649" ca="1" si="112">RAND()</f>
        <v>0.60532730367652554</v>
      </c>
      <c r="F3586">
        <v>1.1428571428571428</v>
      </c>
      <c r="G3586">
        <f>AVERAGE(F$2:F3586)</f>
        <v>46592.180121497862</v>
      </c>
      <c r="T3586">
        <f t="shared" ca="1" si="111"/>
        <v>2.0172517024768264</v>
      </c>
      <c r="U3586">
        <f ca="1">AVERAGE(T$2:T3586)</f>
        <v>25.498200780396058</v>
      </c>
    </row>
    <row r="3587" spans="1:21" x14ac:dyDescent="0.25">
      <c r="A3587" s="75" t="s">
        <v>10</v>
      </c>
      <c r="B3587">
        <v>1.3809523809523809</v>
      </c>
      <c r="C3587" s="76" t="s">
        <v>342</v>
      </c>
      <c r="E3587">
        <f t="shared" ca="1" si="112"/>
        <v>9.0986006277806397E-2</v>
      </c>
      <c r="F3587">
        <v>2.2000000000000002</v>
      </c>
      <c r="G3587">
        <f>AVERAGE(F$2:F3587)</f>
        <v>46579.187935183996</v>
      </c>
      <c r="T3587">
        <f t="shared" ref="T3587:T3650" ca="1" si="113">2*RAND()^-1</f>
        <v>2.0842226873170655</v>
      </c>
      <c r="U3587">
        <f ca="1">AVERAGE(T$2:T3587)</f>
        <v>25.491671505969656</v>
      </c>
    </row>
    <row r="3588" spans="1:21" x14ac:dyDescent="0.25">
      <c r="B3588">
        <v>0.92874109263657956</v>
      </c>
      <c r="C3588" s="76" t="s">
        <v>81</v>
      </c>
      <c r="E3588">
        <f t="shared" ca="1" si="112"/>
        <v>0.85844705588734604</v>
      </c>
      <c r="F3588">
        <v>0.10714285714285708</v>
      </c>
      <c r="G3588">
        <f>AVERAGE(F$2:F3588)</f>
        <v>46566.20240945433</v>
      </c>
      <c r="T3588">
        <f t="shared" ca="1" si="113"/>
        <v>4.1043020734670312</v>
      </c>
      <c r="U3588">
        <f ca="1">AVERAGE(T$2:T3588)</f>
        <v>25.485709038885044</v>
      </c>
    </row>
    <row r="3589" spans="1:21" x14ac:dyDescent="0.25">
      <c r="A3589" s="75" t="s">
        <v>11</v>
      </c>
      <c r="B3589">
        <v>0.97795414462081132</v>
      </c>
      <c r="C3589" s="76" t="s">
        <v>82</v>
      </c>
      <c r="E3589">
        <f t="shared" ca="1" si="112"/>
        <v>0.71582387244221746</v>
      </c>
      <c r="F3589">
        <v>1.5</v>
      </c>
      <c r="G3589">
        <f>AVERAGE(F$2:F3589)</f>
        <v>46553.224510232074</v>
      </c>
      <c r="T3589">
        <f t="shared" ca="1" si="113"/>
        <v>9.924390288473413</v>
      </c>
      <c r="U3589">
        <f ca="1">AVERAGE(T$2:T3589)</f>
        <v>25.4813719935254</v>
      </c>
    </row>
    <row r="3590" spans="1:21" x14ac:dyDescent="0.25">
      <c r="A3590" s="75" t="s">
        <v>11</v>
      </c>
      <c r="B3590">
        <v>0.99634502923976609</v>
      </c>
      <c r="C3590" s="76" t="s">
        <v>83</v>
      </c>
      <c r="E3590">
        <f t="shared" ca="1" si="112"/>
        <v>0.22491736230226322</v>
      </c>
      <c r="F3590">
        <v>0.34228187919463088</v>
      </c>
      <c r="G3590">
        <f>AVERAGE(F$2:F3590)</f>
        <v>46540.25352047773</v>
      </c>
      <c r="T3590">
        <f t="shared" ca="1" si="113"/>
        <v>2.8209297007169023</v>
      </c>
      <c r="U3590">
        <f ca="1">AVERAGE(T$2:T3590)</f>
        <v>25.475058133872903</v>
      </c>
    </row>
    <row r="3591" spans="1:21" x14ac:dyDescent="0.25">
      <c r="A3591" s="75" t="s">
        <v>11</v>
      </c>
      <c r="B3591">
        <v>0.57746478873239437</v>
      </c>
      <c r="C3591" s="76" t="s">
        <v>84</v>
      </c>
      <c r="E3591">
        <f t="shared" ca="1" si="112"/>
        <v>0.35895118697389661</v>
      </c>
      <c r="F3591">
        <v>0.36363636363636359</v>
      </c>
      <c r="G3591">
        <f>AVERAGE(F$2:F3591)</f>
        <v>46527.289762849847</v>
      </c>
      <c r="T3591">
        <f t="shared" ca="1" si="113"/>
        <v>5.4154997194867702</v>
      </c>
      <c r="U3591">
        <f ca="1">AVERAGE(T$2:T3591)</f>
        <v>25.46947051314466</v>
      </c>
    </row>
    <row r="3592" spans="1:21" x14ac:dyDescent="0.25">
      <c r="A3592" s="75" t="s">
        <v>11</v>
      </c>
      <c r="B3592">
        <v>0.73118279569892475</v>
      </c>
      <c r="C3592" s="76" t="s">
        <v>85</v>
      </c>
      <c r="E3592">
        <f t="shared" ca="1" si="112"/>
        <v>0.30055017460123401</v>
      </c>
      <c r="F3592">
        <v>5.25</v>
      </c>
      <c r="G3592">
        <f>AVERAGE(F$2:F3592)</f>
        <v>46514.334586084915</v>
      </c>
      <c r="T3592">
        <f t="shared" ca="1" si="113"/>
        <v>2.0573920085048365</v>
      </c>
      <c r="U3592">
        <f ca="1">AVERAGE(T$2:T3592)</f>
        <v>25.462950858868791</v>
      </c>
    </row>
    <row r="3593" spans="1:21" x14ac:dyDescent="0.25">
      <c r="A3593" s="75" t="s">
        <v>11</v>
      </c>
      <c r="B3593">
        <v>0.41176470588235292</v>
      </c>
      <c r="C3593" s="76" t="s">
        <v>86</v>
      </c>
      <c r="E3593">
        <f t="shared" ca="1" si="112"/>
        <v>0.66539003392481799</v>
      </c>
      <c r="F3593">
        <v>0.70454545454545459</v>
      </c>
      <c r="G3593">
        <f>AVERAGE(F$2:F3593)</f>
        <v>46501.385357231738</v>
      </c>
      <c r="T3593">
        <f t="shared" ca="1" si="113"/>
        <v>2.392910088879634</v>
      </c>
      <c r="U3593">
        <f ca="1">AVERAGE(T$2:T3593)</f>
        <v>25.456528241727927</v>
      </c>
    </row>
    <row r="3594" spans="1:21" x14ac:dyDescent="0.25">
      <c r="A3594" s="75" t="s">
        <v>11</v>
      </c>
      <c r="B3594">
        <v>0.6875</v>
      </c>
      <c r="C3594" s="76" t="s">
        <v>87</v>
      </c>
      <c r="E3594">
        <f t="shared" ca="1" si="112"/>
        <v>0.30427187025327052</v>
      </c>
      <c r="F3594">
        <v>0.66666666666666674</v>
      </c>
      <c r="G3594">
        <f>AVERAGE(F$2:F3594)</f>
        <v>46488.443325867818</v>
      </c>
      <c r="T3594">
        <f t="shared" ca="1" si="113"/>
        <v>37.230716151982904</v>
      </c>
      <c r="U3594">
        <f ca="1">AVERAGE(T$2:T3594)</f>
        <v>25.459805221385665</v>
      </c>
    </row>
    <row r="3595" spans="1:21" x14ac:dyDescent="0.25">
      <c r="A3595" s="75" t="s">
        <v>11</v>
      </c>
      <c r="B3595">
        <v>0.65517241379310343</v>
      </c>
      <c r="C3595" s="76" t="s">
        <v>88</v>
      </c>
      <c r="E3595">
        <f t="shared" ca="1" si="112"/>
        <v>0.79668257654330743</v>
      </c>
      <c r="F3595">
        <v>2.0720628763907303E-2</v>
      </c>
      <c r="G3595">
        <f>AVERAGE(F$2:F3595)</f>
        <v>46475.508316795684</v>
      </c>
      <c r="T3595">
        <f t="shared" ca="1" si="113"/>
        <v>3.597104952990632</v>
      </c>
      <c r="U3595">
        <f ca="1">AVERAGE(T$2:T3595)</f>
        <v>25.453722110570865</v>
      </c>
    </row>
    <row r="3596" spans="1:21" x14ac:dyDescent="0.25">
      <c r="A3596" s="75" t="s">
        <v>11</v>
      </c>
      <c r="B3596">
        <v>0.15254237288135594</v>
      </c>
      <c r="C3596" s="76" t="s">
        <v>89</v>
      </c>
      <c r="E3596">
        <f t="shared" ca="1" si="112"/>
        <v>0.94715168926861348</v>
      </c>
      <c r="F3596">
        <v>1.1008403361344536</v>
      </c>
      <c r="G3596">
        <f>AVERAGE(F$2:F3596)</f>
        <v>46462.580804284844</v>
      </c>
      <c r="T3596">
        <f t="shared" ca="1" si="113"/>
        <v>2.7019575558747699</v>
      </c>
      <c r="U3596">
        <f ca="1">AVERAGE(T$2:T3596)</f>
        <v>25.447393386077209</v>
      </c>
    </row>
    <row r="3597" spans="1:21" x14ac:dyDescent="0.25">
      <c r="A3597" s="75" t="s">
        <v>11</v>
      </c>
      <c r="B3597">
        <v>0.96987951807228912</v>
      </c>
      <c r="C3597" s="76" t="s">
        <v>90</v>
      </c>
      <c r="E3597">
        <f t="shared" ca="1" si="112"/>
        <v>0.86995849831662653</v>
      </c>
      <c r="F3597">
        <v>0.41327466079941327</v>
      </c>
      <c r="G3597">
        <f>AVERAGE(F$2:F3597)</f>
        <v>46449.660290511318</v>
      </c>
      <c r="T3597">
        <f t="shared" ca="1" si="113"/>
        <v>9.4970562557450631</v>
      </c>
      <c r="U3597">
        <f ca="1">AVERAGE(T$2:T3597)</f>
        <v>25.442957808454757</v>
      </c>
    </row>
    <row r="3598" spans="1:21" x14ac:dyDescent="0.25">
      <c r="A3598" s="75" t="s">
        <v>11</v>
      </c>
      <c r="B3598">
        <v>0.99405469678953629</v>
      </c>
      <c r="C3598" s="76" t="s">
        <v>91</v>
      </c>
      <c r="E3598">
        <f t="shared" ca="1" si="112"/>
        <v>0.19576746196251027</v>
      </c>
      <c r="F3598">
        <v>0.99950000000000006</v>
      </c>
      <c r="G3598">
        <f>AVERAGE(F$2:F3598)</f>
        <v>46436.747123763889</v>
      </c>
      <c r="T3598">
        <f t="shared" ca="1" si="113"/>
        <v>2.2151551766930613</v>
      </c>
      <c r="U3598">
        <f ca="1">AVERAGE(T$2:T3598)</f>
        <v>25.436500259766472</v>
      </c>
    </row>
    <row r="3599" spans="1:21" x14ac:dyDescent="0.25">
      <c r="A3599" s="75" t="s">
        <v>11</v>
      </c>
      <c r="B3599">
        <v>0.99375780274656678</v>
      </c>
      <c r="C3599" s="76" t="s">
        <v>92</v>
      </c>
      <c r="E3599">
        <f t="shared" ca="1" si="112"/>
        <v>0.18982173136445402</v>
      </c>
      <c r="F3599">
        <v>0.995</v>
      </c>
      <c r="G3599">
        <f>AVERAGE(F$2:F3599)</f>
        <v>46423.841133735048</v>
      </c>
      <c r="T3599">
        <f t="shared" ca="1" si="113"/>
        <v>6.0508158924468205</v>
      </c>
      <c r="U3599">
        <f ca="1">AVERAGE(T$2:T3599)</f>
        <v>25.431112354161325</v>
      </c>
    </row>
    <row r="3600" spans="1:21" x14ac:dyDescent="0.25">
      <c r="A3600" s="75" t="s">
        <v>11</v>
      </c>
      <c r="B3600">
        <v>4</v>
      </c>
      <c r="C3600" s="76" t="s">
        <v>93</v>
      </c>
      <c r="E3600">
        <f t="shared" ca="1" si="112"/>
        <v>0.62023871834532818</v>
      </c>
      <c r="F3600">
        <v>1.3848077885096395</v>
      </c>
      <c r="G3600">
        <f>AVERAGE(F$2:F3600)</f>
        <v>46410.942424002918</v>
      </c>
      <c r="T3600">
        <f t="shared" ca="1" si="113"/>
        <v>2.5061632867599974</v>
      </c>
      <c r="U3600">
        <f ca="1">AVERAGE(T$2:T3600)</f>
        <v>25.424742543361823</v>
      </c>
    </row>
    <row r="3601" spans="1:21" x14ac:dyDescent="0.25">
      <c r="A3601" s="75" t="s">
        <v>11</v>
      </c>
      <c r="B3601">
        <v>0.81481481481481477</v>
      </c>
      <c r="C3601" s="76" t="s">
        <v>94</v>
      </c>
      <c r="E3601">
        <f t="shared" ca="1" si="112"/>
        <v>0.69271844796931281</v>
      </c>
      <c r="F3601">
        <v>0.25</v>
      </c>
      <c r="G3601">
        <f>AVERAGE(F$2:F3601)</f>
        <v>46398.050564996251</v>
      </c>
      <c r="T3601">
        <f t="shared" ca="1" si="113"/>
        <v>2.5852758757600354</v>
      </c>
      <c r="U3601">
        <f ca="1">AVERAGE(T$2:T3601)</f>
        <v>25.418398247065266</v>
      </c>
    </row>
    <row r="3602" spans="1:21" x14ac:dyDescent="0.25">
      <c r="A3602" s="75" t="s">
        <v>11</v>
      </c>
      <c r="B3602">
        <v>0.83720930232558144</v>
      </c>
      <c r="C3602" s="76" t="s">
        <v>95</v>
      </c>
      <c r="E3602">
        <f t="shared" ca="1" si="112"/>
        <v>0.34898642590265649</v>
      </c>
      <c r="F3602">
        <v>0.16666666666666666</v>
      </c>
      <c r="G3602">
        <f>AVERAGE(F$2:F3602)</f>
        <v>46385.165843002826</v>
      </c>
      <c r="T3602">
        <f t="shared" ca="1" si="113"/>
        <v>2.1148013870356204</v>
      </c>
      <c r="U3602">
        <f ca="1">AVERAGE(T$2:T3602)</f>
        <v>25.411926823332962</v>
      </c>
    </row>
    <row r="3603" spans="1:21" x14ac:dyDescent="0.25">
      <c r="A3603" s="75" t="s">
        <v>11</v>
      </c>
      <c r="B3603">
        <v>0.94755244755244761</v>
      </c>
      <c r="C3603" s="76" t="s">
        <v>96</v>
      </c>
      <c r="E3603">
        <f t="shared" ca="1" si="112"/>
        <v>0.74316777203046103</v>
      </c>
      <c r="F3603">
        <v>0</v>
      </c>
      <c r="G3603">
        <f>AVERAGE(F$2:F3603)</f>
        <v>46372.288228943136</v>
      </c>
      <c r="T3603">
        <f t="shared" ca="1" si="113"/>
        <v>5.2147740093264865</v>
      </c>
      <c r="U3603">
        <f ca="1">AVERAGE(T$2:T3603)</f>
        <v>25.406319618220799</v>
      </c>
    </row>
    <row r="3604" spans="1:21" x14ac:dyDescent="0.25">
      <c r="A3604" s="75" t="s">
        <v>11</v>
      </c>
      <c r="B3604">
        <v>1.3333333333333333</v>
      </c>
      <c r="C3604" s="76" t="s">
        <v>97</v>
      </c>
      <c r="E3604">
        <f t="shared" ca="1" si="112"/>
        <v>0.75477714511972116</v>
      </c>
      <c r="F3604">
        <v>1.8387553041018388E-2</v>
      </c>
      <c r="G3604">
        <f>AVERAGE(F$2:F3604)</f>
        <v>46359.417768259984</v>
      </c>
      <c r="T3604">
        <f t="shared" ca="1" si="113"/>
        <v>2.6708018306477577</v>
      </c>
      <c r="U3604">
        <f ca="1">AVERAGE(T$2:T3604)</f>
        <v>25.400009455082422</v>
      </c>
    </row>
    <row r="3605" spans="1:21" x14ac:dyDescent="0.25">
      <c r="A3605" s="75" t="s">
        <v>11</v>
      </c>
      <c r="B3605">
        <v>3.5454545454545454</v>
      </c>
      <c r="C3605" s="76" t="s">
        <v>98</v>
      </c>
      <c r="E3605">
        <f t="shared" ca="1" si="112"/>
        <v>0.26460664277762203</v>
      </c>
      <c r="F3605">
        <v>1.4390243902439024</v>
      </c>
      <c r="G3605">
        <f>AVERAGE(F$2:F3605)</f>
        <v>46346.554844080216</v>
      </c>
      <c r="T3605">
        <f t="shared" ca="1" si="113"/>
        <v>6.2801713213706529</v>
      </c>
      <c r="U3605">
        <f ca="1">AVERAGE(T$2:T3605)</f>
        <v>25.394704283569183</v>
      </c>
    </row>
    <row r="3606" spans="1:21" x14ac:dyDescent="0.25">
      <c r="A3606" s="75" t="s">
        <v>11</v>
      </c>
      <c r="B3606">
        <v>1.7777777777777777</v>
      </c>
      <c r="C3606" s="76" t="s">
        <v>340</v>
      </c>
      <c r="E3606">
        <f t="shared" ca="1" si="112"/>
        <v>0.12513539318726719</v>
      </c>
      <c r="F3606">
        <v>0.23022847100175739</v>
      </c>
      <c r="G3606">
        <f>AVERAGE(F$2:F3606)</f>
        <v>46333.698720747183</v>
      </c>
      <c r="T3606">
        <f t="shared" ca="1" si="113"/>
        <v>5.0392014351821857</v>
      </c>
      <c r="U3606">
        <f ca="1">AVERAGE(T$2:T3606)</f>
        <v>25.389057819533569</v>
      </c>
    </row>
    <row r="3607" spans="1:21" x14ac:dyDescent="0.25">
      <c r="A3607" s="75" t="s">
        <v>11</v>
      </c>
      <c r="B3607">
        <v>0.40476190476190477</v>
      </c>
      <c r="C3607" s="76" t="s">
        <v>341</v>
      </c>
      <c r="E3607">
        <f t="shared" ca="1" si="112"/>
        <v>0.67805284797222698</v>
      </c>
      <c r="F3607">
        <v>0.42857142857142855</v>
      </c>
      <c r="G3607">
        <f>AVERAGE(F$2:F3607)</f>
        <v>46320.849782824465</v>
      </c>
      <c r="T3607">
        <f t="shared" ca="1" si="113"/>
        <v>2.0486236344637936</v>
      </c>
      <c r="U3607">
        <f ca="1">AVERAGE(T$2:T3607)</f>
        <v>25.382585153370211</v>
      </c>
    </row>
    <row r="3608" spans="1:21" x14ac:dyDescent="0.25">
      <c r="A3608" s="75" t="s">
        <v>11</v>
      </c>
      <c r="B3608">
        <v>0.52380952380952384</v>
      </c>
      <c r="C3608" s="76" t="s">
        <v>342</v>
      </c>
      <c r="E3608">
        <f t="shared" ca="1" si="112"/>
        <v>0.8771833837022549</v>
      </c>
      <c r="F3608">
        <v>6.5217391304347824E-2</v>
      </c>
      <c r="G3608">
        <f>AVERAGE(F$2:F3608)</f>
        <v>46308.007868611705</v>
      </c>
      <c r="T3608">
        <f t="shared" ca="1" si="113"/>
        <v>2.4560871989462454</v>
      </c>
      <c r="U3608">
        <f ca="1">AVERAGE(T$2:T3608)</f>
        <v>25.376229040823937</v>
      </c>
    </row>
    <row r="3609" spans="1:21" x14ac:dyDescent="0.25">
      <c r="B3609">
        <v>0.71496437054631834</v>
      </c>
      <c r="C3609" s="76" t="s">
        <v>81</v>
      </c>
      <c r="E3609">
        <f t="shared" ca="1" si="112"/>
        <v>0.68380672308097135</v>
      </c>
      <c r="F3609">
        <v>0.30374238468233244</v>
      </c>
      <c r="G3609">
        <f>AVERAGE(F$2:F3609)</f>
        <v>46295.173139086699</v>
      </c>
      <c r="T3609">
        <f t="shared" ca="1" si="113"/>
        <v>13.195929820918142</v>
      </c>
      <c r="U3609">
        <f ca="1">AVERAGE(T$2:T3609)</f>
        <v>25.372853126406</v>
      </c>
    </row>
    <row r="3610" spans="1:21" x14ac:dyDescent="0.25">
      <c r="A3610" s="75" t="s">
        <v>12</v>
      </c>
      <c r="B3610">
        <v>0.73544973544973546</v>
      </c>
      <c r="C3610" s="76" t="s">
        <v>82</v>
      </c>
      <c r="E3610">
        <f t="shared" ca="1" si="112"/>
        <v>0.62392756777975356</v>
      </c>
      <c r="F3610">
        <v>0.42857142857142855</v>
      </c>
      <c r="G3610">
        <f>AVERAGE(F$2:F3610)</f>
        <v>46282.345556773689</v>
      </c>
      <c r="T3610">
        <f t="shared" ca="1" si="113"/>
        <v>4.8471907763042044</v>
      </c>
      <c r="U3610">
        <f ca="1">AVERAGE(T$2:T3610)</f>
        <v>25.367165771917193</v>
      </c>
    </row>
    <row r="3611" spans="1:21" x14ac:dyDescent="0.25">
      <c r="A3611" s="75" t="s">
        <v>12</v>
      </c>
      <c r="B3611">
        <v>0.93664717348927873</v>
      </c>
      <c r="C3611" s="76" t="s">
        <v>83</v>
      </c>
      <c r="E3611">
        <f t="shared" ca="1" si="112"/>
        <v>0.74849722380870787</v>
      </c>
      <c r="F3611">
        <v>0.27536231884057971</v>
      </c>
      <c r="G3611">
        <f>AVERAGE(F$2:F3611)</f>
        <v>46269.525038714281</v>
      </c>
      <c r="T3611">
        <f t="shared" ca="1" si="113"/>
        <v>2.5151788698169066</v>
      </c>
      <c r="U3611">
        <f ca="1">AVERAGE(T$2:T3611)</f>
        <v>25.360835581639602</v>
      </c>
    </row>
    <row r="3612" spans="1:21" x14ac:dyDescent="0.25">
      <c r="A3612" s="75" t="s">
        <v>12</v>
      </c>
      <c r="B3612">
        <v>0.74647887323943662</v>
      </c>
      <c r="C3612" s="76" t="s">
        <v>84</v>
      </c>
      <c r="E3612">
        <f t="shared" ca="1" si="112"/>
        <v>0.60872656908892742</v>
      </c>
      <c r="F3612">
        <v>0.29411764705882365</v>
      </c>
      <c r="G3612">
        <f>AVERAGE(F$2:F3612)</f>
        <v>46256.711626661927</v>
      </c>
      <c r="T3612">
        <f t="shared" ca="1" si="113"/>
        <v>15.633555904996054</v>
      </c>
      <c r="U3612">
        <f ca="1">AVERAGE(T$2:T3612)</f>
        <v>25.358141790535573</v>
      </c>
    </row>
    <row r="3613" spans="1:21" x14ac:dyDescent="0.25">
      <c r="A3613" s="75" t="s">
        <v>12</v>
      </c>
      <c r="B3613">
        <v>0.67741935483870963</v>
      </c>
      <c r="C3613" s="76" t="s">
        <v>85</v>
      </c>
      <c r="E3613">
        <f t="shared" ca="1" si="112"/>
        <v>0.68147506492286447</v>
      </c>
      <c r="F3613">
        <v>0.16765755053507728</v>
      </c>
      <c r="G3613">
        <f>AVERAGE(F$2:F3613)</f>
        <v>46243.905274511009</v>
      </c>
      <c r="T3613">
        <f t="shared" ca="1" si="113"/>
        <v>2.7925433336083008</v>
      </c>
      <c r="U3613">
        <f ca="1">AVERAGE(T$2:T3613)</f>
        <v>25.351894393399103</v>
      </c>
    </row>
    <row r="3614" spans="1:21" x14ac:dyDescent="0.25">
      <c r="A3614" s="75" t="s">
        <v>12</v>
      </c>
      <c r="B3614">
        <v>0.17647058823529413</v>
      </c>
      <c r="C3614" s="76" t="s">
        <v>86</v>
      </c>
      <c r="E3614">
        <f t="shared" ca="1" si="112"/>
        <v>0.45957386893436158</v>
      </c>
      <c r="F3614">
        <v>2.9126213592233035E-2</v>
      </c>
      <c r="G3614">
        <f>AVERAGE(F$2:F3614)</f>
        <v>46231.105973058402</v>
      </c>
      <c r="T3614">
        <f t="shared" ca="1" si="113"/>
        <v>3.6709484461935435</v>
      </c>
      <c r="U3614">
        <f ca="1">AVERAGE(T$2:T3614)</f>
        <v>25.345893578024839</v>
      </c>
    </row>
    <row r="3615" spans="1:21" x14ac:dyDescent="0.25">
      <c r="A3615" s="75" t="s">
        <v>12</v>
      </c>
      <c r="B3615">
        <v>0.5625</v>
      </c>
      <c r="C3615" s="76" t="s">
        <v>87</v>
      </c>
      <c r="E3615">
        <f t="shared" ca="1" si="112"/>
        <v>0.47227923223528645</v>
      </c>
      <c r="F3615">
        <v>0.25</v>
      </c>
      <c r="G3615">
        <f>AVERAGE(F$2:F3615)</f>
        <v>46218.313815899281</v>
      </c>
      <c r="T3615">
        <f t="shared" ca="1" si="113"/>
        <v>3.6271926721785204</v>
      </c>
      <c r="U3615">
        <f ca="1">AVERAGE(T$2:T3615)</f>
        <v>25.339883976224662</v>
      </c>
    </row>
    <row r="3616" spans="1:21" x14ac:dyDescent="0.25">
      <c r="A3616" s="75" t="s">
        <v>12</v>
      </c>
      <c r="B3616">
        <v>0.37931034482758619</v>
      </c>
      <c r="C3616" s="76" t="s">
        <v>88</v>
      </c>
      <c r="E3616">
        <f t="shared" ca="1" si="112"/>
        <v>0.29916167224354906</v>
      </c>
      <c r="F3616">
        <v>0.2</v>
      </c>
      <c r="G3616">
        <f>AVERAGE(F$2:F3616)</f>
        <v>46205.528722174269</v>
      </c>
      <c r="T3616">
        <f t="shared" ca="1" si="113"/>
        <v>2.5975000305315912</v>
      </c>
      <c r="U3616">
        <f ca="1">AVERAGE(T$2:T3616)</f>
        <v>25.333592860333738</v>
      </c>
    </row>
    <row r="3617" spans="1:21" x14ac:dyDescent="0.25">
      <c r="A3617" s="75" t="s">
        <v>12</v>
      </c>
      <c r="B3617">
        <v>2.7796610169491527</v>
      </c>
      <c r="C3617" s="76" t="s">
        <v>89</v>
      </c>
      <c r="E3617">
        <f t="shared" ca="1" si="112"/>
        <v>0.47502520170616436</v>
      </c>
      <c r="F3617">
        <v>5554.5555555555557</v>
      </c>
      <c r="G3617">
        <f>AVERAGE(F$2:F3617)</f>
        <v>46194.286749506507</v>
      </c>
      <c r="T3617">
        <f t="shared" ca="1" si="113"/>
        <v>70.173532261052657</v>
      </c>
      <c r="U3617">
        <f ca="1">AVERAGE(T$2:T3617)</f>
        <v>25.345993286052963</v>
      </c>
    </row>
    <row r="3618" spans="1:21" x14ac:dyDescent="0.25">
      <c r="A3618" s="75" t="s">
        <v>12</v>
      </c>
      <c r="B3618">
        <v>8.4337349397590355E-2</v>
      </c>
      <c r="C3618" s="76" t="s">
        <v>90</v>
      </c>
      <c r="E3618">
        <f t="shared" ca="1" si="112"/>
        <v>0.60492166052888574</v>
      </c>
      <c r="F3618">
        <v>0.59662632929959669</v>
      </c>
      <c r="G3618">
        <f>AVERAGE(F$2:F3618)</f>
        <v>46181.515477700268</v>
      </c>
      <c r="T3618">
        <f t="shared" ca="1" si="113"/>
        <v>3.5752383192622026</v>
      </c>
      <c r="U3618">
        <f ca="1">AVERAGE(T$2:T3618)</f>
        <v>25.339974277215031</v>
      </c>
    </row>
    <row r="3619" spans="1:21" x14ac:dyDescent="0.25">
      <c r="A3619" s="75" t="s">
        <v>12</v>
      </c>
      <c r="B3619">
        <v>0.72651605231866823</v>
      </c>
      <c r="C3619" s="76" t="s">
        <v>91</v>
      </c>
      <c r="E3619">
        <f t="shared" ca="1" si="112"/>
        <v>0.93668486689429109</v>
      </c>
      <c r="F3619">
        <v>0.24165824064711836</v>
      </c>
      <c r="G3619">
        <f>AVERAGE(F$2:F3619)</f>
        <v>46168.751167634087</v>
      </c>
      <c r="T3619">
        <f t="shared" ca="1" si="113"/>
        <v>3.9036147430909884</v>
      </c>
      <c r="U3619">
        <f ca="1">AVERAGE(T$2:T3619)</f>
        <v>25.334049357498579</v>
      </c>
    </row>
    <row r="3620" spans="1:21" x14ac:dyDescent="0.25">
      <c r="A3620" s="75" t="s">
        <v>12</v>
      </c>
      <c r="B3620">
        <v>0.80649188514357051</v>
      </c>
      <c r="C3620" s="76" t="s">
        <v>92</v>
      </c>
      <c r="E3620">
        <f t="shared" ca="1" si="112"/>
        <v>0.56298273306427105</v>
      </c>
      <c r="F3620">
        <v>0.6376811594202898</v>
      </c>
      <c r="G3620">
        <f>AVERAGE(F$2:F3620)</f>
        <v>46155.994021050363</v>
      </c>
      <c r="T3620">
        <f t="shared" ca="1" si="113"/>
        <v>12.619679048984127</v>
      </c>
      <c r="U3620">
        <f ca="1">AVERAGE(T$2:T3620)</f>
        <v>25.330536130002443</v>
      </c>
    </row>
    <row r="3621" spans="1:21" x14ac:dyDescent="0.25">
      <c r="A3621" s="75" t="s">
        <v>12</v>
      </c>
      <c r="B3621">
        <v>39</v>
      </c>
      <c r="C3621" s="76" t="s">
        <v>93</v>
      </c>
      <c r="E3621">
        <f t="shared" ca="1" si="112"/>
        <v>0.9447776467087402</v>
      </c>
      <c r="F3621">
        <v>0.89236790606653615</v>
      </c>
      <c r="G3621">
        <f>AVERAGE(F$2:F3621)</f>
        <v>46143.243992969386</v>
      </c>
      <c r="T3621">
        <f t="shared" ca="1" si="113"/>
        <v>2.4321962821722387</v>
      </c>
      <c r="U3621">
        <f ca="1">AVERAGE(T$2:T3621)</f>
        <v>25.324210621757185</v>
      </c>
    </row>
    <row r="3622" spans="1:21" x14ac:dyDescent="0.25">
      <c r="A3622" s="75" t="s">
        <v>12</v>
      </c>
      <c r="B3622">
        <v>1.5925925925925926</v>
      </c>
      <c r="C3622" s="76" t="s">
        <v>94</v>
      </c>
      <c r="E3622">
        <f t="shared" ca="1" si="112"/>
        <v>6.2600424007883904E-2</v>
      </c>
      <c r="F3622">
        <v>15.666666666666666</v>
      </c>
      <c r="G3622">
        <f>AVERAGE(F$2:F3622)</f>
        <v>46130.505087328318</v>
      </c>
      <c r="T3622">
        <f t="shared" ca="1" si="113"/>
        <v>7.0721856432634116</v>
      </c>
      <c r="U3622">
        <f ca="1">AVERAGE(T$2:T3622)</f>
        <v>25.319170018338657</v>
      </c>
    </row>
    <row r="3623" spans="1:21" x14ac:dyDescent="0.25">
      <c r="A3623" s="75" t="s">
        <v>12</v>
      </c>
      <c r="B3623">
        <v>1.0930232558139534</v>
      </c>
      <c r="C3623" s="76" t="s">
        <v>95</v>
      </c>
      <c r="E3623">
        <f t="shared" ca="1" si="112"/>
        <v>0.67287481900814383</v>
      </c>
      <c r="F3623">
        <v>4.9999999999999991</v>
      </c>
      <c r="G3623">
        <f>AVERAGE(F$2:F3623)</f>
        <v>46117.770270904424</v>
      </c>
      <c r="T3623">
        <f t="shared" ca="1" si="113"/>
        <v>2.4203848832815793</v>
      </c>
      <c r="U3623">
        <f ca="1">AVERAGE(T$2:T3623)</f>
        <v>25.312847879979998</v>
      </c>
    </row>
    <row r="3624" spans="1:21" x14ac:dyDescent="0.25">
      <c r="A3624" s="75" t="s">
        <v>12</v>
      </c>
      <c r="B3624">
        <v>0.68531468531468531</v>
      </c>
      <c r="C3624" s="76" t="s">
        <v>96</v>
      </c>
      <c r="E3624">
        <f t="shared" ca="1" si="112"/>
        <v>0.68582068395119178</v>
      </c>
      <c r="F3624">
        <v>0.25</v>
      </c>
      <c r="G3624">
        <f>AVERAGE(F$2:F3624)</f>
        <v>46105.041173396588</v>
      </c>
      <c r="T3624">
        <f t="shared" ca="1" si="113"/>
        <v>2.0535371205667285</v>
      </c>
      <c r="U3624">
        <f ca="1">AVERAGE(T$2:T3624)</f>
        <v>25.306427976375414</v>
      </c>
    </row>
    <row r="3625" spans="1:21" x14ac:dyDescent="0.25">
      <c r="A3625" s="75" t="s">
        <v>12</v>
      </c>
      <c r="B3625">
        <v>5.666666666666667</v>
      </c>
      <c r="C3625" s="76" t="s">
        <v>97</v>
      </c>
      <c r="E3625">
        <f t="shared" ca="1" si="112"/>
        <v>0.27748799445187489</v>
      </c>
      <c r="F3625">
        <v>0.28571428571428564</v>
      </c>
      <c r="G3625">
        <f>AVERAGE(F$2:F3625)</f>
        <v>46092.319110631935</v>
      </c>
      <c r="T3625">
        <f t="shared" ca="1" si="113"/>
        <v>2.4432958910944556</v>
      </c>
      <c r="U3625">
        <f ca="1">AVERAGE(T$2:T3625)</f>
        <v>25.300119165093601</v>
      </c>
    </row>
    <row r="3626" spans="1:21" x14ac:dyDescent="0.25">
      <c r="A3626" s="75" t="s">
        <v>12</v>
      </c>
      <c r="B3626">
        <v>1.7272727272727273</v>
      </c>
      <c r="C3626" s="76" t="s">
        <v>98</v>
      </c>
      <c r="E3626">
        <f t="shared" ca="1" si="112"/>
        <v>0.32864361483540028</v>
      </c>
      <c r="F3626">
        <v>0.75490196078431371</v>
      </c>
      <c r="G3626">
        <f>AVERAGE(F$2:F3626)</f>
        <v>46079.60419636748</v>
      </c>
      <c r="T3626">
        <f t="shared" ca="1" si="113"/>
        <v>4.7793819099095911</v>
      </c>
      <c r="U3626">
        <f ca="1">AVERAGE(T$2:T3626)</f>
        <v>25.294458272057685</v>
      </c>
    </row>
    <row r="3627" spans="1:21" x14ac:dyDescent="0.25">
      <c r="A3627" s="75" t="s">
        <v>12</v>
      </c>
      <c r="B3627">
        <v>7.333333333333333</v>
      </c>
      <c r="C3627" s="76" t="s">
        <v>340</v>
      </c>
      <c r="E3627">
        <f t="shared" ca="1" si="112"/>
        <v>0.67121937224990391</v>
      </c>
      <c r="F3627">
        <v>0.58333333333333337</v>
      </c>
      <c r="G3627">
        <f>AVERAGE(F$2:F3627)</f>
        <v>46066.896247977231</v>
      </c>
      <c r="T3627">
        <f t="shared" ca="1" si="113"/>
        <v>18.973175252079095</v>
      </c>
      <c r="U3627">
        <f ca="1">AVERAGE(T$2:T3627)</f>
        <v>25.292714950761496</v>
      </c>
    </row>
    <row r="3628" spans="1:21" x14ac:dyDescent="0.25">
      <c r="A3628" s="75" t="s">
        <v>12</v>
      </c>
      <c r="B3628">
        <v>0.76190476190476186</v>
      </c>
      <c r="C3628" s="76" t="s">
        <v>341</v>
      </c>
      <c r="E3628">
        <f t="shared" ca="1" si="112"/>
        <v>0.27334727723014551</v>
      </c>
      <c r="F3628">
        <v>505.49350649350652</v>
      </c>
      <c r="G3628">
        <f>AVERAGE(F$2:F3628)</f>
        <v>46054.334515762872</v>
      </c>
      <c r="T3628">
        <f t="shared" ca="1" si="113"/>
        <v>4.6078322515409695</v>
      </c>
      <c r="U3628">
        <f ca="1">AVERAGE(T$2:T3628)</f>
        <v>25.287011922722009</v>
      </c>
    </row>
    <row r="3629" spans="1:21" x14ac:dyDescent="0.25">
      <c r="A3629" s="75" t="s">
        <v>12</v>
      </c>
      <c r="B3629">
        <v>0.84126984126984128</v>
      </c>
      <c r="C3629" s="76" t="s">
        <v>342</v>
      </c>
      <c r="E3629">
        <f t="shared" ca="1" si="112"/>
        <v>0.31643573859300289</v>
      </c>
      <c r="F3629">
        <v>0.5625</v>
      </c>
      <c r="G3629">
        <f>AVERAGE(F$2:F3629)</f>
        <v>46041.640532296566</v>
      </c>
      <c r="T3629">
        <f t="shared" ca="1" si="113"/>
        <v>2.2000482452172618</v>
      </c>
      <c r="U3629">
        <f ca="1">AVERAGE(T$2:T3629)</f>
        <v>25.280648371542981</v>
      </c>
    </row>
    <row r="3630" spans="1:21" x14ac:dyDescent="0.25">
      <c r="B3630">
        <v>0.79809976247030878</v>
      </c>
      <c r="C3630" s="76" t="s">
        <v>81</v>
      </c>
      <c r="E3630">
        <f t="shared" ca="1" si="112"/>
        <v>0.77183729261922418</v>
      </c>
      <c r="F3630">
        <v>0.14310197086546703</v>
      </c>
      <c r="G3630">
        <f>AVERAGE(F$2:F3630)</f>
        <v>46028.95342911929</v>
      </c>
      <c r="T3630">
        <f t="shared" ca="1" si="113"/>
        <v>52.426636663085702</v>
      </c>
      <c r="U3630">
        <f ca="1">AVERAGE(T$2:T3630)</f>
        <v>25.28812866591927</v>
      </c>
    </row>
    <row r="3631" spans="1:21" x14ac:dyDescent="0.25">
      <c r="A3631" s="75" t="s">
        <v>13</v>
      </c>
      <c r="B3631">
        <v>0.72398589065255736</v>
      </c>
      <c r="C3631" s="76" t="s">
        <v>82</v>
      </c>
      <c r="E3631">
        <f t="shared" ca="1" si="112"/>
        <v>0.96238809985221696</v>
      </c>
      <c r="F3631">
        <v>4</v>
      </c>
      <c r="G3631">
        <f>AVERAGE(F$2:F3631)</f>
        <v>46016.274378587848</v>
      </c>
      <c r="T3631">
        <f t="shared" ca="1" si="113"/>
        <v>2.0644180942793708</v>
      </c>
      <c r="U3631">
        <f ca="1">AVERAGE(T$2:T3631)</f>
        <v>25.281730949508347</v>
      </c>
    </row>
    <row r="3632" spans="1:21" x14ac:dyDescent="0.25">
      <c r="A3632" s="75" t="s">
        <v>13</v>
      </c>
      <c r="B3632">
        <v>0.98781676413255359</v>
      </c>
      <c r="C3632" s="76" t="s">
        <v>83</v>
      </c>
      <c r="E3632">
        <f t="shared" ca="1" si="112"/>
        <v>5.8380766624666292E-2</v>
      </c>
      <c r="F3632">
        <v>0.98648648648648651</v>
      </c>
      <c r="G3632">
        <f>AVERAGE(F$2:F3632)</f>
        <v>46003.601481894904</v>
      </c>
      <c r="T3632">
        <f t="shared" ca="1" si="113"/>
        <v>13.111362182221313</v>
      </c>
      <c r="U3632">
        <f ca="1">AVERAGE(T$2:T3632)</f>
        <v>25.278379154199261</v>
      </c>
    </row>
    <row r="3633" spans="1:21" x14ac:dyDescent="0.25">
      <c r="A3633" s="75" t="s">
        <v>13</v>
      </c>
      <c r="B3633">
        <v>0.12676056338028169</v>
      </c>
      <c r="C3633" s="76" t="s">
        <v>84</v>
      </c>
      <c r="E3633">
        <f t="shared" ca="1" si="112"/>
        <v>0.43425671656893139</v>
      </c>
      <c r="F3633">
        <v>0.10810810810810811</v>
      </c>
      <c r="G3633">
        <f>AVERAGE(F$2:F3633)</f>
        <v>45990.935321825025</v>
      </c>
      <c r="T3633">
        <f t="shared" ca="1" si="113"/>
        <v>2.0499621183132941</v>
      </c>
      <c r="U3633">
        <f ca="1">AVERAGE(T$2:T3633)</f>
        <v>25.271983664927266</v>
      </c>
    </row>
    <row r="3634" spans="1:21" x14ac:dyDescent="0.25">
      <c r="A3634" s="75" t="s">
        <v>13</v>
      </c>
      <c r="B3634">
        <v>0.13978494623655913</v>
      </c>
      <c r="C3634" s="76" t="s">
        <v>85</v>
      </c>
      <c r="E3634">
        <f t="shared" ca="1" si="112"/>
        <v>0.42891578063893132</v>
      </c>
      <c r="F3634">
        <v>3.0067895247332735E-2</v>
      </c>
      <c r="G3634">
        <f>AVERAGE(F$2:F3634)</f>
        <v>45978.276113112137</v>
      </c>
      <c r="T3634">
        <f t="shared" ca="1" si="113"/>
        <v>5.4798825692737259</v>
      </c>
      <c r="U3634">
        <f ca="1">AVERAGE(T$2:T3634)</f>
        <v>25.266535797848913</v>
      </c>
    </row>
    <row r="3635" spans="1:21" x14ac:dyDescent="0.25">
      <c r="A3635" s="75" t="s">
        <v>13</v>
      </c>
      <c r="B3635">
        <v>1.2058823529411764</v>
      </c>
      <c r="C3635" s="76" t="s">
        <v>86</v>
      </c>
      <c r="E3635">
        <f t="shared" ca="1" si="112"/>
        <v>0.85170180617685098</v>
      </c>
      <c r="F3635">
        <v>0.69788519637462232</v>
      </c>
      <c r="G3635">
        <f>AVERAGE(F$2:F3635)</f>
        <v>45965.624055261855</v>
      </c>
      <c r="T3635">
        <f t="shared" ca="1" si="113"/>
        <v>2.1182583511542954</v>
      </c>
      <c r="U3635">
        <f ca="1">AVERAGE(T$2:T3635)</f>
        <v>25.260165881105188</v>
      </c>
    </row>
    <row r="3636" spans="1:21" x14ac:dyDescent="0.25">
      <c r="A3636" s="75" t="s">
        <v>13</v>
      </c>
      <c r="B3636">
        <v>6.25E-2</v>
      </c>
      <c r="C3636" s="76" t="s">
        <v>87</v>
      </c>
      <c r="E3636">
        <f t="shared" ca="1" si="112"/>
        <v>0.79825153665877102</v>
      </c>
      <c r="F3636">
        <v>0.7543859649122806</v>
      </c>
      <c r="G3636">
        <f>AVERAGE(F$2:F3636)</f>
        <v>45952.978974197402</v>
      </c>
      <c r="T3636">
        <f t="shared" ca="1" si="113"/>
        <v>9.3898379583316451</v>
      </c>
      <c r="U3636">
        <f ca="1">AVERAGE(T$2:T3636)</f>
        <v>25.255799903684892</v>
      </c>
    </row>
    <row r="3637" spans="1:21" x14ac:dyDescent="0.25">
      <c r="A3637" s="75" t="s">
        <v>13</v>
      </c>
      <c r="B3637">
        <v>0.75862068965517238</v>
      </c>
      <c r="C3637" s="76" t="s">
        <v>88</v>
      </c>
      <c r="E3637">
        <f t="shared" ca="1" si="112"/>
        <v>2.5530598717245834E-2</v>
      </c>
      <c r="F3637">
        <v>9.9009900990099098E-3</v>
      </c>
      <c r="G3637">
        <f>AVERAGE(F$2:F3637)</f>
        <v>45940.340643869233</v>
      </c>
      <c r="T3637">
        <f t="shared" ca="1" si="113"/>
        <v>2.8539852048595784</v>
      </c>
      <c r="U3637">
        <f ca="1">AVERAGE(T$2:T3637)</f>
        <v>25.2496387885312</v>
      </c>
    </row>
    <row r="3638" spans="1:21" x14ac:dyDescent="0.25">
      <c r="A3638" s="75" t="s">
        <v>13</v>
      </c>
      <c r="B3638">
        <v>0.94915254237288138</v>
      </c>
      <c r="C3638" s="76" t="s">
        <v>89</v>
      </c>
      <c r="E3638">
        <f t="shared" ca="1" si="112"/>
        <v>0.78543353252457726</v>
      </c>
      <c r="F3638">
        <v>0.23896499238964997</v>
      </c>
      <c r="G3638">
        <f>AVERAGE(F$2:F3638)</f>
        <v>45927.709326388103</v>
      </c>
      <c r="T3638">
        <f t="shared" ca="1" si="113"/>
        <v>2.4577563385224712</v>
      </c>
      <c r="U3638">
        <f ca="1">AVERAGE(T$2:T3638)</f>
        <v>25.243372117524874</v>
      </c>
    </row>
    <row r="3639" spans="1:21" x14ac:dyDescent="0.25">
      <c r="A3639" s="75" t="s">
        <v>13</v>
      </c>
      <c r="B3639">
        <v>0.92168674698795183</v>
      </c>
      <c r="C3639" s="76" t="s">
        <v>90</v>
      </c>
      <c r="E3639">
        <f t="shared" ca="1" si="112"/>
        <v>0.65326303985422329</v>
      </c>
      <c r="F3639">
        <v>2.9126213592233011E-2</v>
      </c>
      <c r="G3639">
        <f>AVERAGE(F$2:F3639)</f>
        <v>45915.08489532704</v>
      </c>
      <c r="T3639">
        <f t="shared" ca="1" si="113"/>
        <v>2.1668544252923927</v>
      </c>
      <c r="U3639">
        <f ca="1">AVERAGE(T$2:T3639)</f>
        <v>25.237028929594079</v>
      </c>
    </row>
    <row r="3640" spans="1:21" x14ac:dyDescent="0.25">
      <c r="A3640" s="75" t="s">
        <v>13</v>
      </c>
      <c r="B3640">
        <v>0.95243757431629017</v>
      </c>
      <c r="C3640" s="76" t="s">
        <v>91</v>
      </c>
      <c r="E3640">
        <f t="shared" ca="1" si="112"/>
        <v>0.99688019869365041</v>
      </c>
      <c r="F3640">
        <v>0.45945945945945948</v>
      </c>
      <c r="G3640">
        <f>AVERAGE(F$2:F3640)</f>
        <v>45902.467520928614</v>
      </c>
      <c r="T3640">
        <f t="shared" ca="1" si="113"/>
        <v>47.694680591560207</v>
      </c>
      <c r="U3640">
        <f ca="1">AVERAGE(T$2:T3640)</f>
        <v>25.243200309550652</v>
      </c>
    </row>
    <row r="3641" spans="1:21" x14ac:dyDescent="0.25">
      <c r="A3641" s="75" t="s">
        <v>13</v>
      </c>
      <c r="B3641">
        <v>0.98127340823970033</v>
      </c>
      <c r="C3641" s="76" t="s">
        <v>92</v>
      </c>
      <c r="E3641">
        <f t="shared" ca="1" si="112"/>
        <v>0.13813545656229431</v>
      </c>
      <c r="F3641">
        <v>0.18032786885245897</v>
      </c>
      <c r="G3641">
        <f>AVERAGE(F$2:F3641)</f>
        <v>45889.857002468983</v>
      </c>
      <c r="T3641">
        <f t="shared" ca="1" si="113"/>
        <v>6.0837765947677234</v>
      </c>
      <c r="U3641">
        <f ca="1">AVERAGE(T$2:T3641)</f>
        <v>25.237936731607029</v>
      </c>
    </row>
    <row r="3642" spans="1:21" x14ac:dyDescent="0.25">
      <c r="A3642" s="75" t="s">
        <v>13</v>
      </c>
      <c r="B3642">
        <v>4</v>
      </c>
      <c r="C3642" s="76" t="s">
        <v>93</v>
      </c>
      <c r="E3642">
        <f t="shared" ca="1" si="112"/>
        <v>0.67697821434276606</v>
      </c>
      <c r="F3642">
        <v>0.10714285714285723</v>
      </c>
      <c r="G3642">
        <f>AVERAGE(F$2:F3642)</f>
        <v>45877.253390862388</v>
      </c>
      <c r="T3642">
        <f t="shared" ca="1" si="113"/>
        <v>2.0341285221520473</v>
      </c>
      <c r="U3642">
        <f ca="1">AVERAGE(T$2:T3642)</f>
        <v>25.231563809824699</v>
      </c>
    </row>
    <row r="3643" spans="1:21" x14ac:dyDescent="0.25">
      <c r="A3643" s="75" t="s">
        <v>13</v>
      </c>
      <c r="B3643">
        <v>0.25925925925925924</v>
      </c>
      <c r="C3643" s="76" t="s">
        <v>94</v>
      </c>
      <c r="E3643">
        <f t="shared" ca="1" si="112"/>
        <v>0.228976076397718</v>
      </c>
      <c r="F3643">
        <v>1.5015015015015015E-3</v>
      </c>
      <c r="G3643">
        <f>AVERAGE(F$2:F3643)</f>
        <v>45864.656671507815</v>
      </c>
      <c r="T3643">
        <f t="shared" ca="1" si="113"/>
        <v>7.2625591511269292</v>
      </c>
      <c r="U3643">
        <f ca="1">AVERAGE(T$2:T3643)</f>
        <v>25.22662998097827</v>
      </c>
    </row>
    <row r="3644" spans="1:21" x14ac:dyDescent="0.25">
      <c r="A3644" s="75" t="s">
        <v>13</v>
      </c>
      <c r="B3644">
        <v>0.7441860465116279</v>
      </c>
      <c r="C3644" s="76" t="s">
        <v>95</v>
      </c>
      <c r="E3644">
        <f t="shared" ca="1" si="112"/>
        <v>0.81467105636743542</v>
      </c>
      <c r="F3644">
        <v>0.31506849315068491</v>
      </c>
      <c r="G3644">
        <f>AVERAGE(F$2:F3644)</f>
        <v>45852.066953801797</v>
      </c>
      <c r="T3644">
        <f t="shared" ca="1" si="113"/>
        <v>29.359358639506983</v>
      </c>
      <c r="U3644">
        <f ca="1">AVERAGE(T$2:T3644)</f>
        <v>25.22776441102453</v>
      </c>
    </row>
    <row r="3645" spans="1:21" x14ac:dyDescent="0.25">
      <c r="A3645" s="75" t="s">
        <v>13</v>
      </c>
      <c r="B3645">
        <v>0.965034965034965</v>
      </c>
      <c r="C3645" s="76" t="s">
        <v>96</v>
      </c>
      <c r="E3645">
        <f t="shared" ca="1" si="112"/>
        <v>0.80662862045744432</v>
      </c>
      <c r="F3645">
        <v>0.23896499238964997</v>
      </c>
      <c r="G3645">
        <f>AVERAGE(F$2:F3645)</f>
        <v>45839.484125045266</v>
      </c>
      <c r="T3645">
        <f t="shared" ca="1" si="113"/>
        <v>2.9879014498462202</v>
      </c>
      <c r="U3645">
        <f ca="1">AVERAGE(T$2:T3645)</f>
        <v>25.221661265316193</v>
      </c>
    </row>
    <row r="3646" spans="1:21" x14ac:dyDescent="0.25">
      <c r="A3646" s="75" t="s">
        <v>13</v>
      </c>
      <c r="B3646">
        <v>2.3333333333333335</v>
      </c>
      <c r="C3646" s="76" t="s">
        <v>97</v>
      </c>
      <c r="E3646">
        <f t="shared" ca="1" si="112"/>
        <v>0.384546383718124</v>
      </c>
      <c r="F3646">
        <v>8.2568807339449615E-2</v>
      </c>
      <c r="G3646">
        <f>AVERAGE(F$2:F3646)</f>
        <v>45826.908157540121</v>
      </c>
      <c r="T3646">
        <f t="shared" ca="1" si="113"/>
        <v>2.1823967155765178</v>
      </c>
      <c r="U3646">
        <f ca="1">AVERAGE(T$2:T3646)</f>
        <v>25.215340479431493</v>
      </c>
    </row>
    <row r="3647" spans="1:21" x14ac:dyDescent="0.25">
      <c r="A3647" s="75" t="s">
        <v>13</v>
      </c>
      <c r="B3647">
        <v>14.909090909090908</v>
      </c>
      <c r="C3647" s="76" t="s">
        <v>98</v>
      </c>
      <c r="E3647">
        <f t="shared" ca="1" si="112"/>
        <v>0.59998830237083978</v>
      </c>
      <c r="F3647">
        <v>0.99583333333333335</v>
      </c>
      <c r="G3647">
        <f>AVERAGE(F$2:F3647)</f>
        <v>45814.339339020044</v>
      </c>
      <c r="T3647">
        <f t="shared" ca="1" si="113"/>
        <v>4.1172081999612296</v>
      </c>
      <c r="U3647">
        <f ca="1">AVERAGE(T$2:T3647)</f>
        <v>25.209553827681777</v>
      </c>
    </row>
    <row r="3648" spans="1:21" x14ac:dyDescent="0.25">
      <c r="A3648" s="75" t="s">
        <v>13</v>
      </c>
      <c r="B3648">
        <v>10.111111111111111</v>
      </c>
      <c r="C3648" s="76" t="s">
        <v>340</v>
      </c>
      <c r="E3648">
        <f t="shared" ca="1" si="112"/>
        <v>0.27599675303240545</v>
      </c>
      <c r="F3648">
        <v>1.5</v>
      </c>
      <c r="G3648">
        <f>AVERAGE(F$2:F3648)</f>
        <v>45801.77755143051</v>
      </c>
      <c r="T3648">
        <f t="shared" ca="1" si="113"/>
        <v>2.1242487774421539</v>
      </c>
      <c r="U3648">
        <f ca="1">AVERAGE(T$2:T3648)</f>
        <v>25.203223883878586</v>
      </c>
    </row>
    <row r="3649" spans="1:21" x14ac:dyDescent="0.25">
      <c r="A3649" s="75" t="s">
        <v>13</v>
      </c>
      <c r="B3649">
        <v>0.9285714285714286</v>
      </c>
      <c r="C3649" s="76" t="s">
        <v>341</v>
      </c>
      <c r="E3649">
        <f t="shared" ca="1" si="112"/>
        <v>0.63245318630037284</v>
      </c>
      <c r="F3649">
        <v>0.98043052837573386</v>
      </c>
      <c r="G3649">
        <f>AVERAGE(F$2:F3649)</f>
        <v>45789.222508360086</v>
      </c>
      <c r="T3649">
        <f t="shared" ca="1" si="113"/>
        <v>5.414228335786385</v>
      </c>
      <c r="U3649">
        <f ca="1">AVERAGE(T$2:T3649)</f>
        <v>25.197799268870885</v>
      </c>
    </row>
    <row r="3650" spans="1:21" x14ac:dyDescent="0.25">
      <c r="A3650" s="75" t="s">
        <v>13</v>
      </c>
      <c r="B3650">
        <v>0.93650793650793651</v>
      </c>
      <c r="C3650" s="76" t="s">
        <v>342</v>
      </c>
      <c r="E3650">
        <f t="shared" ref="E3650:E3713" ca="1" si="114">RAND()</f>
        <v>0.30917231298748238</v>
      </c>
      <c r="F3650">
        <v>1.8571428571428572</v>
      </c>
      <c r="G3650">
        <f>AVERAGE(F$2:F3650)</f>
        <v>45776.674586911606</v>
      </c>
      <c r="T3650">
        <f t="shared" ca="1" si="113"/>
        <v>12.547266982289134</v>
      </c>
      <c r="U3650">
        <f ca="1">AVERAGE(T$2:T3650)</f>
        <v>25.19433241979262</v>
      </c>
    </row>
    <row r="3651" spans="1:21" x14ac:dyDescent="0.25">
      <c r="B3651">
        <v>0.89311163895486934</v>
      </c>
      <c r="C3651" s="76" t="s">
        <v>81</v>
      </c>
      <c r="E3651">
        <f t="shared" ca="1" si="114"/>
        <v>0.31865553572468275</v>
      </c>
      <c r="F3651">
        <v>0.375</v>
      </c>
      <c r="G3651">
        <f>AVERAGE(F$2:F3651)</f>
        <v>45764.13313496999</v>
      </c>
      <c r="T3651">
        <f t="shared" ref="T3651:T3714" ca="1" si="115">2*RAND()^-1</f>
        <v>3.9429086970087259</v>
      </c>
      <c r="U3651">
        <f ca="1">AVERAGE(T$2:T3651)</f>
        <v>25.188510111923364</v>
      </c>
    </row>
    <row r="3652" spans="1:21" x14ac:dyDescent="0.25">
      <c r="A3652" s="75" t="s">
        <v>14</v>
      </c>
      <c r="B3652">
        <v>0.94268077601410938</v>
      </c>
      <c r="C3652" s="76" t="s">
        <v>82</v>
      </c>
      <c r="E3652">
        <f t="shared" ca="1" si="114"/>
        <v>0.94914766690197239</v>
      </c>
      <c r="F3652">
        <v>4</v>
      </c>
      <c r="G3652">
        <f>AVERAGE(F$2:F3652)</f>
        <v>45751.599546053258</v>
      </c>
      <c r="T3652">
        <f t="shared" ca="1" si="115"/>
        <v>1001.2287941868293</v>
      </c>
      <c r="U3652">
        <f ca="1">AVERAGE(T$2:T3652)</f>
        <v>25.455845166449496</v>
      </c>
    </row>
    <row r="3653" spans="1:21" x14ac:dyDescent="0.25">
      <c r="A3653" s="75" t="s">
        <v>14</v>
      </c>
      <c r="B3653">
        <v>0.99488304093567248</v>
      </c>
      <c r="C3653" s="76" t="s">
        <v>83</v>
      </c>
      <c r="E3653">
        <f t="shared" ca="1" si="114"/>
        <v>0.90797126081330048</v>
      </c>
      <c r="F3653">
        <v>1.0100502512562815</v>
      </c>
      <c r="G3653">
        <f>AVERAGE(F$2:F3653)</f>
        <v>45739.072002379704</v>
      </c>
      <c r="T3653">
        <f t="shared" ca="1" si="115"/>
        <v>2.1651333068604934</v>
      </c>
      <c r="U3653">
        <f ca="1">AVERAGE(T$2:T3653)</f>
        <v>25.449467644034492</v>
      </c>
    </row>
    <row r="3654" spans="1:21" x14ac:dyDescent="0.25">
      <c r="A3654" s="75" t="s">
        <v>14</v>
      </c>
      <c r="B3654">
        <v>0.971830985915493</v>
      </c>
      <c r="C3654" s="76" t="s">
        <v>84</v>
      </c>
      <c r="E3654">
        <f t="shared" ca="1" si="114"/>
        <v>0.6666817208151834</v>
      </c>
      <c r="F3654">
        <v>0.24855491329479767</v>
      </c>
      <c r="G3654">
        <f>AVERAGE(F$2:F3654)</f>
        <v>45726.551109018779</v>
      </c>
      <c r="T3654">
        <f t="shared" ca="1" si="115"/>
        <v>2.3770155364684395</v>
      </c>
      <c r="U3654">
        <f ca="1">AVERAGE(T$2:T3654)</f>
        <v>25.443151615535292</v>
      </c>
    </row>
    <row r="3655" spans="1:21" x14ac:dyDescent="0.25">
      <c r="A3655" s="75" t="s">
        <v>14</v>
      </c>
      <c r="B3655">
        <v>0.93548387096774188</v>
      </c>
      <c r="C3655" s="76" t="s">
        <v>85</v>
      </c>
      <c r="E3655">
        <f t="shared" ca="1" si="114"/>
        <v>0.6603989038611715</v>
      </c>
      <c r="F3655">
        <v>9.5</v>
      </c>
      <c r="G3655">
        <f>AVERAGE(F$2:F3655)</f>
        <v>45714.039600778764</v>
      </c>
      <c r="T3655">
        <f t="shared" ca="1" si="115"/>
        <v>22.360286968048182</v>
      </c>
      <c r="U3655">
        <f ca="1">AVERAGE(T$2:T3655)</f>
        <v>25.442307919682122</v>
      </c>
    </row>
    <row r="3656" spans="1:21" x14ac:dyDescent="0.25">
      <c r="A3656" s="75" t="s">
        <v>14</v>
      </c>
      <c r="B3656">
        <v>7.382352941176471</v>
      </c>
      <c r="C3656" s="76" t="s">
        <v>86</v>
      </c>
      <c r="E3656">
        <f t="shared" ca="1" si="114"/>
        <v>0.38781785861968654</v>
      </c>
      <c r="F3656">
        <v>0.99186046511627901</v>
      </c>
      <c r="G3656">
        <f>AVERAGE(F$2:F3656)</f>
        <v>45701.532610972936</v>
      </c>
      <c r="T3656">
        <f t="shared" ca="1" si="115"/>
        <v>8.0958632227179645</v>
      </c>
      <c r="U3656">
        <f ca="1">AVERAGE(T$2:T3656)</f>
        <v>25.437561970380624</v>
      </c>
    </row>
    <row r="3657" spans="1:21" x14ac:dyDescent="0.25">
      <c r="A3657" s="75" t="s">
        <v>14</v>
      </c>
      <c r="B3657">
        <v>0.25</v>
      </c>
      <c r="C3657" s="76" t="s">
        <v>87</v>
      </c>
      <c r="E3657">
        <f t="shared" ca="1" si="114"/>
        <v>0.37236769686524673</v>
      </c>
      <c r="F3657">
        <v>0.36507936507936506</v>
      </c>
      <c r="G3657">
        <f>AVERAGE(F$2:F3657)</f>
        <v>45689.032291626223</v>
      </c>
      <c r="T3657">
        <f t="shared" ca="1" si="115"/>
        <v>5.1174811411196366</v>
      </c>
      <c r="U3657">
        <f ca="1">AVERAGE(T$2:T3657)</f>
        <v>25.432003961401069</v>
      </c>
    </row>
    <row r="3658" spans="1:21" x14ac:dyDescent="0.25">
      <c r="A3658" s="75" t="s">
        <v>14</v>
      </c>
      <c r="B3658">
        <v>0.48275862068965519</v>
      </c>
      <c r="C3658" s="76" t="s">
        <v>88</v>
      </c>
      <c r="E3658">
        <f t="shared" ca="1" si="114"/>
        <v>0.24115848192314371</v>
      </c>
      <c r="F3658">
        <v>2.3333333333333335</v>
      </c>
      <c r="G3658">
        <f>AVERAGE(F$2:F3658)</f>
        <v>45676.53934687416</v>
      </c>
      <c r="T3658">
        <f t="shared" ca="1" si="115"/>
        <v>2.6723641142965011</v>
      </c>
      <c r="U3658">
        <f ca="1">AVERAGE(T$2:T3658)</f>
        <v>25.4257803792717</v>
      </c>
    </row>
    <row r="3659" spans="1:21" x14ac:dyDescent="0.25">
      <c r="A3659" s="75" t="s">
        <v>14</v>
      </c>
      <c r="B3659">
        <v>0.61016949152542377</v>
      </c>
      <c r="C3659" s="76" t="s">
        <v>89</v>
      </c>
      <c r="E3659">
        <f t="shared" ca="1" si="114"/>
        <v>0.63647862735727767</v>
      </c>
      <c r="F3659">
        <v>0.97175141242937857</v>
      </c>
      <c r="G3659">
        <f>AVERAGE(F$2:F3659)</f>
        <v>45664.052860380049</v>
      </c>
      <c r="T3659">
        <f t="shared" ca="1" si="115"/>
        <v>2.3958191219074245</v>
      </c>
      <c r="U3659">
        <f ca="1">AVERAGE(T$2:T3659)</f>
        <v>25.4194845998137</v>
      </c>
    </row>
    <row r="3660" spans="1:21" x14ac:dyDescent="0.25">
      <c r="A3660" s="75" t="s">
        <v>14</v>
      </c>
      <c r="B3660">
        <v>0.97590361445783136</v>
      </c>
      <c r="C3660" s="76" t="s">
        <v>90</v>
      </c>
      <c r="E3660">
        <f t="shared" ca="1" si="114"/>
        <v>0.40014898318313441</v>
      </c>
      <c r="F3660">
        <v>6.2500000000000056E-2</v>
      </c>
      <c r="G3660">
        <f>AVERAGE(F$2:F3660)</f>
        <v>45651.572950470138</v>
      </c>
      <c r="T3660">
        <f t="shared" ca="1" si="115"/>
        <v>2.9285925160178841</v>
      </c>
      <c r="U3660">
        <f ca="1">AVERAGE(T$2:T3660)</f>
        <v>25.413337867896843</v>
      </c>
    </row>
    <row r="3661" spans="1:21" x14ac:dyDescent="0.25">
      <c r="A3661" s="75" t="s">
        <v>14</v>
      </c>
      <c r="B3661">
        <v>0.9643281807372176</v>
      </c>
      <c r="C3661" s="76" t="s">
        <v>91</v>
      </c>
      <c r="E3661">
        <f t="shared" ca="1" si="114"/>
        <v>0.40733147172494377</v>
      </c>
      <c r="F3661">
        <v>2.9411764705882353E-2</v>
      </c>
      <c r="G3661">
        <f>AVERAGE(F$2:F3661)</f>
        <v>45639.099851142622</v>
      </c>
      <c r="T3661">
        <f t="shared" ca="1" si="115"/>
        <v>2.7630464800031698</v>
      </c>
      <c r="U3661">
        <f ca="1">AVERAGE(T$2:T3661)</f>
        <v>25.407149263692499</v>
      </c>
    </row>
    <row r="3662" spans="1:21" x14ac:dyDescent="0.25">
      <c r="A3662" s="75" t="s">
        <v>14</v>
      </c>
      <c r="B3662">
        <v>0.85018726591760296</v>
      </c>
      <c r="C3662" s="76" t="s">
        <v>92</v>
      </c>
      <c r="E3662">
        <f t="shared" ca="1" si="114"/>
        <v>0.2211088765294521</v>
      </c>
      <c r="F3662">
        <v>0.16666666666666666</v>
      </c>
      <c r="G3662">
        <f>AVERAGE(F$2:F3662)</f>
        <v>45626.633603345712</v>
      </c>
      <c r="T3662">
        <f t="shared" ca="1" si="115"/>
        <v>3.0069115868505225</v>
      </c>
      <c r="U3662">
        <f ca="1">AVERAGE(T$2:T3662)</f>
        <v>25.401030651926085</v>
      </c>
    </row>
    <row r="3663" spans="1:21" x14ac:dyDescent="0.25">
      <c r="A3663" s="75" t="s">
        <v>14</v>
      </c>
      <c r="B3663">
        <v>14</v>
      </c>
      <c r="C3663" s="76" t="s">
        <v>93</v>
      </c>
      <c r="E3663">
        <f t="shared" ca="1" si="114"/>
        <v>0.45238866917483844</v>
      </c>
      <c r="F3663">
        <v>0.50980392156862742</v>
      </c>
      <c r="G3663">
        <f>AVERAGE(F$2:F3663)</f>
        <v>45614.174257687759</v>
      </c>
      <c r="T3663">
        <f t="shared" ca="1" si="115"/>
        <v>5.5027645192700074</v>
      </c>
      <c r="U3663">
        <f ca="1">AVERAGE(T$2:T3663)</f>
        <v>25.395596936433826</v>
      </c>
    </row>
    <row r="3664" spans="1:21" x14ac:dyDescent="0.25">
      <c r="A3664" s="75" t="s">
        <v>14</v>
      </c>
      <c r="B3664">
        <v>0.55555555555555558</v>
      </c>
      <c r="C3664" s="76" t="s">
        <v>94</v>
      </c>
      <c r="E3664">
        <f t="shared" ca="1" si="114"/>
        <v>0.33400187624037192</v>
      </c>
      <c r="F3664">
        <v>2.1818181818181817</v>
      </c>
      <c r="G3664">
        <f>AVERAGE(F$2:F3664)</f>
        <v>45601.722171299683</v>
      </c>
      <c r="T3664">
        <f t="shared" ca="1" si="115"/>
        <v>2.1065481434934763</v>
      </c>
      <c r="U3664">
        <f ca="1">AVERAGE(T$2:T3664)</f>
        <v>25.389239019755436</v>
      </c>
    </row>
    <row r="3665" spans="1:21" x14ac:dyDescent="0.25">
      <c r="A3665" s="75" t="s">
        <v>14</v>
      </c>
      <c r="B3665">
        <v>0.81395348837209303</v>
      </c>
      <c r="C3665" s="76" t="s">
        <v>95</v>
      </c>
      <c r="E3665">
        <f t="shared" ca="1" si="114"/>
        <v>0.20934568253052477</v>
      </c>
      <c r="F3665">
        <v>1.8571428571428572</v>
      </c>
      <c r="G3665">
        <f>AVERAGE(F$2:F3665)</f>
        <v>45589.27679328974</v>
      </c>
      <c r="T3665">
        <f t="shared" ca="1" si="115"/>
        <v>2.3799200106026994</v>
      </c>
      <c r="U3665">
        <f ca="1">AVERAGE(T$2:T3665)</f>
        <v>25.382959183781324</v>
      </c>
    </row>
    <row r="3666" spans="1:21" x14ac:dyDescent="0.25">
      <c r="A3666" s="75" t="s">
        <v>14</v>
      </c>
      <c r="B3666">
        <v>0.8776223776223776</v>
      </c>
      <c r="C3666" s="76" t="s">
        <v>96</v>
      </c>
      <c r="E3666">
        <f t="shared" ca="1" si="114"/>
        <v>0.74856844654524268</v>
      </c>
      <c r="F3666">
        <v>2.537641684994079E-3</v>
      </c>
      <c r="G3666">
        <f>AVERAGE(F$2:F3666)</f>
        <v>45576.837700723401</v>
      </c>
      <c r="T3666">
        <f t="shared" ca="1" si="115"/>
        <v>4.2772152093055951</v>
      </c>
      <c r="U3666">
        <f ca="1">AVERAGE(T$2:T3666)</f>
        <v>25.377200454183921</v>
      </c>
    </row>
    <row r="3667" spans="1:21" x14ac:dyDescent="0.25">
      <c r="A3667" s="75" t="s">
        <v>14</v>
      </c>
      <c r="B3667">
        <v>0.33333333333333331</v>
      </c>
      <c r="C3667" s="76" t="s">
        <v>97</v>
      </c>
      <c r="E3667">
        <f t="shared" ca="1" si="114"/>
        <v>0.95250221370717492</v>
      </c>
      <c r="F3667">
        <v>1.5252525252525251</v>
      </c>
      <c r="G3667">
        <f>AVERAGE(F$2:F3667)</f>
        <v>45564.405809711883</v>
      </c>
      <c r="T3667">
        <f t="shared" ca="1" si="115"/>
        <v>7.3651777681721917</v>
      </c>
      <c r="U3667">
        <f ca="1">AVERAGE(T$2:T3667)</f>
        <v>25.372287191039891</v>
      </c>
    </row>
    <row r="3668" spans="1:21" x14ac:dyDescent="0.25">
      <c r="A3668" s="75" t="s">
        <v>14</v>
      </c>
      <c r="B3668">
        <v>7.6363636363636367</v>
      </c>
      <c r="C3668" s="76" t="s">
        <v>98</v>
      </c>
      <c r="E3668">
        <f t="shared" ca="1" si="114"/>
        <v>0.19030367869611098</v>
      </c>
      <c r="F3668">
        <v>0.78260869565217395</v>
      </c>
      <c r="G3668">
        <f>AVERAGE(F$2:F3668)</f>
        <v>45551.980496594617</v>
      </c>
      <c r="T3668">
        <f t="shared" ca="1" si="115"/>
        <v>3.5836946773506844</v>
      </c>
      <c r="U3668">
        <f ca="1">AVERAGE(T$2:T3668)</f>
        <v>25.366345387790997</v>
      </c>
    </row>
    <row r="3669" spans="1:21" x14ac:dyDescent="0.25">
      <c r="A3669" s="75" t="s">
        <v>14</v>
      </c>
      <c r="B3669">
        <v>3.7222222222222223</v>
      </c>
      <c r="C3669" s="76" t="s">
        <v>340</v>
      </c>
      <c r="E3669">
        <f t="shared" ca="1" si="114"/>
        <v>0.19968917275740483</v>
      </c>
      <c r="F3669">
        <v>0.32885906040268459</v>
      </c>
      <c r="G3669">
        <f>AVERAGE(F$2:F3669)</f>
        <v>45539.561834752327</v>
      </c>
      <c r="T3669">
        <f t="shared" ca="1" si="115"/>
        <v>3.1668214782747288</v>
      </c>
      <c r="U3669">
        <f ca="1">AVERAGE(T$2:T3669)</f>
        <v>25.360293172984694</v>
      </c>
    </row>
    <row r="3670" spans="1:21" x14ac:dyDescent="0.25">
      <c r="A3670" s="75" t="s">
        <v>14</v>
      </c>
      <c r="B3670">
        <v>0.2857142857142857</v>
      </c>
      <c r="C3670" s="76" t="s">
        <v>341</v>
      </c>
      <c r="E3670">
        <f t="shared" ca="1" si="114"/>
        <v>0.14103247552404607</v>
      </c>
      <c r="F3670">
        <v>0.14236706689536874</v>
      </c>
      <c r="G3670">
        <f>AVERAGE(F$2:F3670)</f>
        <v>45527.149891588604</v>
      </c>
      <c r="T3670">
        <f t="shared" ca="1" si="115"/>
        <v>2.5445554356957958</v>
      </c>
      <c r="U3670">
        <f ca="1">AVERAGE(T$2:T3670)</f>
        <v>25.354074656294237</v>
      </c>
    </row>
    <row r="3671" spans="1:21" x14ac:dyDescent="0.25">
      <c r="A3671" s="75" t="s">
        <v>14</v>
      </c>
      <c r="B3671">
        <v>0.44444444444444442</v>
      </c>
      <c r="C3671" s="76" t="s">
        <v>342</v>
      </c>
      <c r="E3671">
        <f t="shared" ca="1" si="114"/>
        <v>0.71922804349931968</v>
      </c>
      <c r="F3671">
        <v>0.54629385386441576</v>
      </c>
      <c r="G3671">
        <f>AVERAGE(F$2:F3671)</f>
        <v>45514.744822488406</v>
      </c>
      <c r="T3671">
        <f t="shared" ca="1" si="115"/>
        <v>31.230372532432497</v>
      </c>
      <c r="U3671">
        <f ca="1">AVERAGE(T$2:T3671)</f>
        <v>25.355675827377652</v>
      </c>
    </row>
    <row r="3672" spans="1:21" x14ac:dyDescent="0.25">
      <c r="B3672">
        <v>0.97387173396674587</v>
      </c>
      <c r="C3672" s="76" t="s">
        <v>81</v>
      </c>
      <c r="E3672">
        <f t="shared" ca="1" si="114"/>
        <v>0.14046551044650057</v>
      </c>
      <c r="F3672">
        <v>0.24999999999999994</v>
      </c>
      <c r="G3672">
        <f>AVERAGE(F$2:F3672)</f>
        <v>45502.346431090285</v>
      </c>
      <c r="T3672">
        <f t="shared" ca="1" si="115"/>
        <v>6.3691468304860628</v>
      </c>
      <c r="U3672">
        <f ca="1">AVERAGE(T$2:T3672)</f>
        <v>25.350503795507077</v>
      </c>
    </row>
    <row r="3673" spans="1:21" x14ac:dyDescent="0.25">
      <c r="A3673" s="75" t="s">
        <v>15</v>
      </c>
      <c r="B3673">
        <v>0.98677248677248675</v>
      </c>
      <c r="C3673" s="76" t="s">
        <v>82</v>
      </c>
      <c r="E3673">
        <f t="shared" ca="1" si="114"/>
        <v>0.28922707971262507</v>
      </c>
      <c r="F3673">
        <v>0.52631578947368418</v>
      </c>
      <c r="G3673">
        <f>AVERAGE(F$2:F3673)</f>
        <v>45489.954867878056</v>
      </c>
      <c r="T3673">
        <f t="shared" ca="1" si="115"/>
        <v>7.807781918956759</v>
      </c>
      <c r="U3673">
        <f ca="1">AVERAGE(T$2:T3673)</f>
        <v>25.345726365802136</v>
      </c>
    </row>
    <row r="3674" spans="1:21" x14ac:dyDescent="0.25">
      <c r="A3674" s="75" t="s">
        <v>15</v>
      </c>
      <c r="B3674">
        <v>0.99537037037037035</v>
      </c>
      <c r="C3674" s="76" t="s">
        <v>83</v>
      </c>
      <c r="E3674">
        <f t="shared" ca="1" si="114"/>
        <v>0.56879642939699859</v>
      </c>
      <c r="F3674">
        <v>8.3333333333333329E-2</v>
      </c>
      <c r="G3674">
        <f>AVERAGE(F$2:F3674)</f>
        <v>45477.569931440667</v>
      </c>
      <c r="T3674">
        <f t="shared" ca="1" si="115"/>
        <v>4.9694697250932673</v>
      </c>
      <c r="U3674">
        <f ca="1">AVERAGE(T$2:T3674)</f>
        <v>25.340178787081552</v>
      </c>
    </row>
    <row r="3675" spans="1:21" x14ac:dyDescent="0.25">
      <c r="A3675" s="75" t="s">
        <v>15</v>
      </c>
      <c r="B3675">
        <v>0.91549295774647887</v>
      </c>
      <c r="C3675" s="76" t="s">
        <v>84</v>
      </c>
      <c r="E3675">
        <f t="shared" ca="1" si="114"/>
        <v>0.35043025921140147</v>
      </c>
      <c r="F3675">
        <v>1</v>
      </c>
      <c r="G3675">
        <f>AVERAGE(F$2:F3675)</f>
        <v>45465.191986440273</v>
      </c>
      <c r="T3675">
        <f t="shared" ca="1" si="115"/>
        <v>118.63799910847929</v>
      </c>
      <c r="U3675">
        <f ca="1">AVERAGE(T$2:T3675)</f>
        <v>25.36557285902532</v>
      </c>
    </row>
    <row r="3676" spans="1:21" x14ac:dyDescent="0.25">
      <c r="A3676" s="75" t="s">
        <v>15</v>
      </c>
      <c r="B3676">
        <v>0.88172043010752688</v>
      </c>
      <c r="C3676" s="76" t="s">
        <v>85</v>
      </c>
      <c r="E3676">
        <f t="shared" ca="1" si="114"/>
        <v>0.98142780926898643</v>
      </c>
      <c r="F3676">
        <v>0.29870129870129869</v>
      </c>
      <c r="G3676">
        <f>AVERAGE(F$2:F3676)</f>
        <v>45452.820586906899</v>
      </c>
      <c r="T3676">
        <f t="shared" ca="1" si="115"/>
        <v>2.3099642047843538</v>
      </c>
      <c r="U3676">
        <f ca="1">AVERAGE(T$2:T3676)</f>
        <v>25.359299224017363</v>
      </c>
    </row>
    <row r="3677" spans="1:21" x14ac:dyDescent="0.25">
      <c r="A3677" s="75" t="s">
        <v>15</v>
      </c>
      <c r="B3677">
        <v>0.41176470588235292</v>
      </c>
      <c r="C3677" s="76" t="s">
        <v>86</v>
      </c>
      <c r="E3677">
        <f t="shared" ca="1" si="114"/>
        <v>0.39747703121560374</v>
      </c>
      <c r="F3677">
        <v>1.3437499999999998</v>
      </c>
      <c r="G3677">
        <f>AVERAGE(F$2:F3677)</f>
        <v>45440.456202566063</v>
      </c>
      <c r="T3677">
        <f t="shared" ca="1" si="115"/>
        <v>8.1429070343444252</v>
      </c>
      <c r="U3677">
        <f ca="1">AVERAGE(T$2:T3677)</f>
        <v>25.35461576585913</v>
      </c>
    </row>
    <row r="3678" spans="1:21" x14ac:dyDescent="0.25">
      <c r="A3678" s="75" t="s">
        <v>15</v>
      </c>
      <c r="B3678">
        <v>4</v>
      </c>
      <c r="C3678" s="76" t="s">
        <v>87</v>
      </c>
      <c r="E3678">
        <f t="shared" ca="1" si="114"/>
        <v>0.32870891750122377</v>
      </c>
      <c r="F3678">
        <v>0.50980392156862742</v>
      </c>
      <c r="G3678">
        <f>AVERAGE(F$2:F3678)</f>
        <v>45428.0983166812</v>
      </c>
      <c r="T3678">
        <f t="shared" ca="1" si="115"/>
        <v>3.8847810119742268</v>
      </c>
      <c r="U3678">
        <f ca="1">AVERAGE(T$2:T3678)</f>
        <v>25.348776811615483</v>
      </c>
    </row>
    <row r="3679" spans="1:21" x14ac:dyDescent="0.25">
      <c r="A3679" s="75" t="s">
        <v>15</v>
      </c>
      <c r="B3679">
        <v>0.48275862068965519</v>
      </c>
      <c r="C3679" s="76" t="s">
        <v>88</v>
      </c>
      <c r="E3679">
        <f t="shared" ca="1" si="114"/>
        <v>0.50553299499580018</v>
      </c>
      <c r="F3679">
        <v>39</v>
      </c>
      <c r="G3679">
        <f>AVERAGE(F$2:F3679)</f>
        <v>45415.757615670685</v>
      </c>
      <c r="T3679">
        <f t="shared" ca="1" si="115"/>
        <v>2.0554945626428256</v>
      </c>
      <c r="U3679">
        <f ca="1">AVERAGE(T$2:T3679)</f>
        <v>25.342443673429251</v>
      </c>
    </row>
    <row r="3680" spans="1:21" x14ac:dyDescent="0.25">
      <c r="A3680" s="75" t="s">
        <v>15</v>
      </c>
      <c r="B3680">
        <v>0.79661016949152541</v>
      </c>
      <c r="C3680" s="76" t="s">
        <v>89</v>
      </c>
      <c r="E3680">
        <f t="shared" ca="1" si="114"/>
        <v>0.43012314113594985</v>
      </c>
      <c r="F3680">
        <v>0.95</v>
      </c>
      <c r="G3680">
        <f>AVERAGE(F$2:F3680)</f>
        <v>45403.413280901535</v>
      </c>
      <c r="T3680">
        <f t="shared" ca="1" si="115"/>
        <v>2.3469483419362258</v>
      </c>
      <c r="U3680">
        <f ca="1">AVERAGE(T$2:T3680)</f>
        <v>25.336193199025473</v>
      </c>
    </row>
    <row r="3681" spans="1:21" x14ac:dyDescent="0.25">
      <c r="A3681" s="75" t="s">
        <v>15</v>
      </c>
      <c r="B3681">
        <v>0.89156626506024095</v>
      </c>
      <c r="C3681" s="76" t="s">
        <v>90</v>
      </c>
      <c r="E3681">
        <f t="shared" ca="1" si="114"/>
        <v>0.91477105453255991</v>
      </c>
      <c r="F3681">
        <v>0.15273775216138327</v>
      </c>
      <c r="G3681">
        <f>AVERAGE(F$2:F3681)</f>
        <v>45391.075438362641</v>
      </c>
      <c r="T3681">
        <f t="shared" ca="1" si="115"/>
        <v>7.6006224335764614</v>
      </c>
      <c r="U3681">
        <f ca="1">AVERAGE(T$2:T3681)</f>
        <v>25.331373750447906</v>
      </c>
    </row>
    <row r="3682" spans="1:21" x14ac:dyDescent="0.25">
      <c r="A3682" s="75" t="s">
        <v>15</v>
      </c>
      <c r="B3682">
        <v>0.98929845422116525</v>
      </c>
      <c r="C3682" s="76" t="s">
        <v>91</v>
      </c>
      <c r="E3682">
        <f t="shared" ca="1" si="114"/>
        <v>0.27895040594955867</v>
      </c>
      <c r="F3682">
        <v>0.375</v>
      </c>
      <c r="G3682">
        <f>AVERAGE(F$2:F3682)</f>
        <v>45378.744359732278</v>
      </c>
      <c r="T3682">
        <f t="shared" ca="1" si="115"/>
        <v>9.272759829906553</v>
      </c>
      <c r="U3682">
        <f ca="1">AVERAGE(T$2:T3682)</f>
        <v>25.327011182145664</v>
      </c>
    </row>
    <row r="3683" spans="1:21" x14ac:dyDescent="0.25">
      <c r="A3683" s="75" t="s">
        <v>15</v>
      </c>
      <c r="B3683">
        <v>0.96878901373283399</v>
      </c>
      <c r="C3683" s="76" t="s">
        <v>92</v>
      </c>
      <c r="E3683">
        <f t="shared" ca="1" si="114"/>
        <v>0.57738537321123884</v>
      </c>
      <c r="F3683">
        <v>0.21568627450980393</v>
      </c>
      <c r="G3683">
        <f>AVERAGE(F$2:F3683)</f>
        <v>45366.419935866594</v>
      </c>
      <c r="T3683">
        <f t="shared" ca="1" si="115"/>
        <v>4.546054299068242</v>
      </c>
      <c r="U3683">
        <f ca="1">AVERAGE(T$2:T3683)</f>
        <v>25.321367250346892</v>
      </c>
    </row>
    <row r="3684" spans="1:21" x14ac:dyDescent="0.25">
      <c r="A3684" s="75" t="s">
        <v>15</v>
      </c>
      <c r="B3684">
        <v>6</v>
      </c>
      <c r="C3684" s="76" t="s">
        <v>93</v>
      </c>
      <c r="E3684">
        <f t="shared" ca="1" si="114"/>
        <v>0.39729752697982079</v>
      </c>
      <c r="F3684">
        <v>0.7532435004758804</v>
      </c>
      <c r="G3684">
        <f>AVERAGE(F$2:F3684)</f>
        <v>45354.102350557776</v>
      </c>
      <c r="T3684">
        <f t="shared" ca="1" si="115"/>
        <v>2.0611246330847099</v>
      </c>
      <c r="U3684">
        <f ca="1">AVERAGE(T$2:T3684)</f>
        <v>25.315051680806501</v>
      </c>
    </row>
    <row r="3685" spans="1:21" x14ac:dyDescent="0.25">
      <c r="A3685" s="75" t="s">
        <v>15</v>
      </c>
      <c r="B3685">
        <v>0.25925925925925924</v>
      </c>
      <c r="C3685" s="76" t="s">
        <v>94</v>
      </c>
      <c r="E3685">
        <f t="shared" ca="1" si="114"/>
        <v>0.53597436616657868</v>
      </c>
      <c r="F3685">
        <v>1.2666666666666668</v>
      </c>
      <c r="G3685">
        <f>AVERAGE(F$2:F3685)</f>
        <v>45341.791591685935</v>
      </c>
      <c r="T3685">
        <f t="shared" ca="1" si="115"/>
        <v>2.0935891620201841</v>
      </c>
      <c r="U3685">
        <f ca="1">AVERAGE(T$2:T3685)</f>
        <v>25.308748352218338</v>
      </c>
    </row>
    <row r="3686" spans="1:21" x14ac:dyDescent="0.25">
      <c r="A3686" s="75" t="s">
        <v>15</v>
      </c>
      <c r="B3686">
        <v>0.83720930232558144</v>
      </c>
      <c r="C3686" s="76" t="s">
        <v>95</v>
      </c>
      <c r="E3686">
        <f t="shared" ca="1" si="114"/>
        <v>0.23334210817869305</v>
      </c>
      <c r="F3686">
        <v>4.2944785276073622E-2</v>
      </c>
      <c r="G3686">
        <f>AVERAGE(F$2:F3686)</f>
        <v>45329.487182283789</v>
      </c>
      <c r="T3686">
        <f t="shared" ca="1" si="115"/>
        <v>10.936112754448025</v>
      </c>
      <c r="U3686">
        <f ca="1">AVERAGE(T$2:T3686)</f>
        <v>25.304848044050694</v>
      </c>
    </row>
    <row r="3687" spans="1:21" x14ac:dyDescent="0.25">
      <c r="A3687" s="75" t="s">
        <v>15</v>
      </c>
      <c r="B3687">
        <v>0.9825174825174825</v>
      </c>
      <c r="C3687" s="76" t="s">
        <v>96</v>
      </c>
      <c r="E3687">
        <f t="shared" ca="1" si="114"/>
        <v>0.3255516978936227</v>
      </c>
      <c r="F3687">
        <v>4.7619047619047616E-2</v>
      </c>
      <c r="G3687">
        <f>AVERAGE(F$2:F3687)</f>
        <v>45317.189450443519</v>
      </c>
      <c r="T3687">
        <f t="shared" ca="1" si="115"/>
        <v>12.727280372745708</v>
      </c>
      <c r="U3687">
        <f ca="1">AVERAGE(T$2:T3687)</f>
        <v>25.301435790206064</v>
      </c>
    </row>
    <row r="3688" spans="1:21" x14ac:dyDescent="0.25">
      <c r="A3688" s="75" t="s">
        <v>15</v>
      </c>
      <c r="B3688">
        <v>0.33333333333333331</v>
      </c>
      <c r="C3688" s="76" t="s">
        <v>97</v>
      </c>
      <c r="E3688">
        <f t="shared" ca="1" si="114"/>
        <v>0.36233488330384722</v>
      </c>
      <c r="F3688">
        <v>0.96825396825396826</v>
      </c>
      <c r="G3688">
        <f>AVERAGE(F$2:F3688)</f>
        <v>45304.898639161591</v>
      </c>
      <c r="T3688">
        <f t="shared" ca="1" si="115"/>
        <v>3.8253375471531599</v>
      </c>
      <c r="U3688">
        <f ca="1">AVERAGE(T$2:T3688)</f>
        <v>25.295610973758262</v>
      </c>
    </row>
    <row r="3689" spans="1:21" x14ac:dyDescent="0.25">
      <c r="A3689" s="75" t="s">
        <v>15</v>
      </c>
      <c r="B3689">
        <v>0.45454545454545453</v>
      </c>
      <c r="C3689" s="76" t="s">
        <v>98</v>
      </c>
      <c r="E3689">
        <f t="shared" ca="1" si="114"/>
        <v>0.4235796679497158</v>
      </c>
      <c r="F3689">
        <v>0.39393939393939392</v>
      </c>
      <c r="G3689">
        <f>AVERAGE(F$2:F3689)</f>
        <v>45292.614337453415</v>
      </c>
      <c r="T3689">
        <f t="shared" ca="1" si="115"/>
        <v>2.0390453808775568</v>
      </c>
      <c r="U3689">
        <f ca="1">AVERAGE(T$2:T3689)</f>
        <v>25.289304963564962</v>
      </c>
    </row>
    <row r="3690" spans="1:21" x14ac:dyDescent="0.25">
      <c r="A3690" s="75" t="s">
        <v>15</v>
      </c>
      <c r="B3690">
        <v>0.61111111111111116</v>
      </c>
      <c r="C3690" s="76" t="s">
        <v>340</v>
      </c>
      <c r="E3690">
        <f t="shared" ca="1" si="114"/>
        <v>0.83356215417788371</v>
      </c>
      <c r="F3690">
        <v>0.25</v>
      </c>
      <c r="G3690">
        <f>AVERAGE(F$2:F3690)</f>
        <v>45280.336656689666</v>
      </c>
      <c r="T3690">
        <f t="shared" ca="1" si="115"/>
        <v>2.3751841976050057</v>
      </c>
      <c r="U3690">
        <f ca="1">AVERAGE(T$2:T3690)</f>
        <v>25.283093491413712</v>
      </c>
    </row>
    <row r="3691" spans="1:21" x14ac:dyDescent="0.25">
      <c r="A3691" s="75" t="s">
        <v>15</v>
      </c>
      <c r="B3691">
        <v>0.83333333333333337</v>
      </c>
      <c r="C3691" s="76" t="s">
        <v>341</v>
      </c>
      <c r="E3691">
        <f t="shared" ca="1" si="114"/>
        <v>0.4011605663262704</v>
      </c>
      <c r="F3691">
        <v>0.41176470588235292</v>
      </c>
      <c r="G3691">
        <f>AVERAGE(F$2:F3691)</f>
        <v>45268.065674334117</v>
      </c>
      <c r="T3691">
        <f t="shared" ca="1" si="115"/>
        <v>6.1990810652788468</v>
      </c>
      <c r="U3691">
        <f ca="1">AVERAGE(T$2:T3691)</f>
        <v>25.277921672328041</v>
      </c>
    </row>
    <row r="3692" spans="1:21" x14ac:dyDescent="0.25">
      <c r="A3692" s="75" t="s">
        <v>15</v>
      </c>
      <c r="B3692">
        <v>0.88888888888888884</v>
      </c>
      <c r="C3692" s="76" t="s">
        <v>342</v>
      </c>
      <c r="E3692">
        <f t="shared" ca="1" si="114"/>
        <v>0.86625765183505199</v>
      </c>
      <c r="F3692">
        <v>1.8571428571428574</v>
      </c>
      <c r="G3692">
        <f>AVERAGE(F$2:F3692)</f>
        <v>45255.801732710854</v>
      </c>
      <c r="T3692">
        <f t="shared" ca="1" si="115"/>
        <v>2.1322908972310604</v>
      </c>
      <c r="U3692">
        <f ca="1">AVERAGE(T$2:T3692)</f>
        <v>25.271650843074426</v>
      </c>
    </row>
    <row r="3693" spans="1:21" x14ac:dyDescent="0.25">
      <c r="A3693" s="75" t="s">
        <v>320</v>
      </c>
      <c r="B3693">
        <v>1.3809523809523809</v>
      </c>
      <c r="C3693" s="76" t="s">
        <v>81</v>
      </c>
      <c r="E3693">
        <f t="shared" ca="1" si="114"/>
        <v>0.19170999961987689</v>
      </c>
      <c r="F3693">
        <v>2.2679738562091503</v>
      </c>
      <c r="G3693">
        <f>AVERAGE(F$2:F3693)</f>
        <v>45243.544545885597</v>
      </c>
      <c r="T3693">
        <f t="shared" ca="1" si="115"/>
        <v>5.6915852836110163</v>
      </c>
      <c r="U3693">
        <f ca="1">AVERAGE(T$2:T3693)</f>
        <v>25.26634746670404</v>
      </c>
    </row>
    <row r="3694" spans="1:21" x14ac:dyDescent="0.25">
      <c r="A3694" s="75" t="s">
        <v>1</v>
      </c>
      <c r="B3694">
        <v>0.47928994082840237</v>
      </c>
      <c r="C3694" s="76" t="s">
        <v>82</v>
      </c>
      <c r="E3694">
        <f t="shared" ca="1" si="114"/>
        <v>0.92237435445429383</v>
      </c>
      <c r="F3694">
        <v>0.19354838709677422</v>
      </c>
      <c r="G3694">
        <f>AVERAGE(F$2:F3694)</f>
        <v>45231.293435406988</v>
      </c>
      <c r="T3694">
        <f t="shared" ca="1" si="115"/>
        <v>2.5317144389198081</v>
      </c>
      <c r="U3694">
        <f ca="1">AVERAGE(T$2:T3694)</f>
        <v>25.260191324535672</v>
      </c>
    </row>
    <row r="3695" spans="1:21" x14ac:dyDescent="0.25">
      <c r="A3695" s="75" t="s">
        <v>1</v>
      </c>
      <c r="B3695">
        <v>0.21094160967911627</v>
      </c>
      <c r="C3695" s="76" t="s">
        <v>83</v>
      </c>
      <c r="E3695">
        <f t="shared" ca="1" si="114"/>
        <v>0.67429089707275169</v>
      </c>
      <c r="F3695">
        <v>2.4782608695652173</v>
      </c>
      <c r="G3695">
        <f>AVERAGE(F$2:F3695)</f>
        <v>45219.049576399266</v>
      </c>
      <c r="T3695">
        <f t="shared" ca="1" si="115"/>
        <v>8.8546273101568058</v>
      </c>
      <c r="U3695">
        <f ca="1">AVERAGE(T$2:T3695)</f>
        <v>25.255750186470056</v>
      </c>
    </row>
    <row r="3696" spans="1:21" x14ac:dyDescent="0.25">
      <c r="A3696" s="75" t="s">
        <v>1</v>
      </c>
      <c r="B3696">
        <v>0.91654612217647713</v>
      </c>
      <c r="C3696" s="76" t="s">
        <v>84</v>
      </c>
      <c r="E3696">
        <f t="shared" ca="1" si="114"/>
        <v>0.9116295819980581</v>
      </c>
      <c r="F3696">
        <v>0.62962962962962965</v>
      </c>
      <c r="G3696">
        <f>AVERAGE(F$2:F3696)</f>
        <v>45206.811844343312</v>
      </c>
      <c r="T3696">
        <f t="shared" ca="1" si="115"/>
        <v>4.8364801677301585</v>
      </c>
      <c r="U3696">
        <f ca="1">AVERAGE(T$2:T3696)</f>
        <v>25.250223997019788</v>
      </c>
    </row>
    <row r="3697" spans="1:21" x14ac:dyDescent="0.25">
      <c r="A3697" s="75" t="s">
        <v>1</v>
      </c>
      <c r="B3697">
        <v>0.89949748743718594</v>
      </c>
      <c r="C3697" s="76" t="s">
        <v>85</v>
      </c>
      <c r="E3697">
        <f t="shared" ca="1" si="114"/>
        <v>4.9600073690552859E-2</v>
      </c>
      <c r="F3697">
        <v>0.96954191033138404</v>
      </c>
      <c r="G3697">
        <f>AVERAGE(F$2:F3697)</f>
        <v>45194.580826404337</v>
      </c>
      <c r="T3697">
        <f t="shared" ca="1" si="115"/>
        <v>3.6841189363418865</v>
      </c>
      <c r="U3697">
        <f ca="1">AVERAGE(T$2:T3697)</f>
        <v>25.244389011884326</v>
      </c>
    </row>
    <row r="3698" spans="1:21" x14ac:dyDescent="0.25">
      <c r="A3698" s="75" t="s">
        <v>1</v>
      </c>
      <c r="B3698">
        <v>5.2262364082777971E-2</v>
      </c>
      <c r="C3698" s="76" t="s">
        <v>86</v>
      </c>
      <c r="E3698">
        <f t="shared" ca="1" si="114"/>
        <v>0.22842090181727559</v>
      </c>
      <c r="F3698">
        <v>0.78260869565217395</v>
      </c>
      <c r="G3698">
        <f>AVERAGE(F$2:F3698)</f>
        <v>45182.356374627838</v>
      </c>
      <c r="T3698">
        <f t="shared" ca="1" si="115"/>
        <v>7.2224193083014629</v>
      </c>
      <c r="U3698">
        <f ca="1">AVERAGE(T$2:T3698)</f>
        <v>25.239514256757577</v>
      </c>
    </row>
    <row r="3699" spans="1:21" x14ac:dyDescent="0.25">
      <c r="A3699" s="75" t="s">
        <v>1</v>
      </c>
      <c r="B3699">
        <v>0.77226406734603459</v>
      </c>
      <c r="C3699" s="76" t="s">
        <v>87</v>
      </c>
      <c r="E3699">
        <f t="shared" ca="1" si="114"/>
        <v>0.12673635240370551</v>
      </c>
      <c r="F3699">
        <v>0.71509971509971515</v>
      </c>
      <c r="G3699">
        <f>AVERAGE(F$2:F3699)</f>
        <v>45170.1385159813</v>
      </c>
      <c r="T3699">
        <f t="shared" ca="1" si="115"/>
        <v>2.2416403478837972</v>
      </c>
      <c r="U3699">
        <f ca="1">AVERAGE(T$2:T3699)</f>
        <v>25.233295253537221</v>
      </c>
    </row>
    <row r="3700" spans="1:21" x14ac:dyDescent="0.25">
      <c r="A3700" s="75" t="s">
        <v>1</v>
      </c>
      <c r="B3700">
        <v>0.1596638655462185</v>
      </c>
      <c r="C3700" s="76" t="s">
        <v>88</v>
      </c>
      <c r="E3700">
        <f t="shared" ca="1" si="114"/>
        <v>0.33888596032799678</v>
      </c>
      <c r="F3700">
        <v>0.36808846761453395</v>
      </c>
      <c r="G3700">
        <f>AVERAGE(F$2:F3700)</f>
        <v>45157.927169555907</v>
      </c>
      <c r="T3700">
        <f t="shared" ca="1" si="115"/>
        <v>2.3761558338292352</v>
      </c>
      <c r="U3700">
        <f ca="1">AVERAGE(T$2:T3700)</f>
        <v>25.22711597821424</v>
      </c>
    </row>
    <row r="3701" spans="1:21" x14ac:dyDescent="0.25">
      <c r="A3701" s="75" t="s">
        <v>1</v>
      </c>
      <c r="B3701">
        <v>0.92248062015503873</v>
      </c>
      <c r="C3701" s="76" t="s">
        <v>89</v>
      </c>
      <c r="E3701">
        <f t="shared" ca="1" si="114"/>
        <v>0.51104558946006517</v>
      </c>
      <c r="F3701">
        <v>0.8</v>
      </c>
      <c r="G3701">
        <f>AVERAGE(F$2:F3701)</f>
        <v>45145.722540591167</v>
      </c>
      <c r="T3701">
        <f t="shared" ca="1" si="115"/>
        <v>2.2146755570757022</v>
      </c>
      <c r="U3701">
        <f ca="1">AVERAGE(T$2:T3701)</f>
        <v>25.22089639972204</v>
      </c>
    </row>
    <row r="3702" spans="1:21" x14ac:dyDescent="0.25">
      <c r="A3702" s="75" t="s">
        <v>1</v>
      </c>
      <c r="B3702">
        <v>7.6956521739130439</v>
      </c>
      <c r="C3702" s="76" t="s">
        <v>90</v>
      </c>
      <c r="E3702">
        <f t="shared" ca="1" si="114"/>
        <v>3.4507764350502068E-3</v>
      </c>
      <c r="F3702">
        <v>5.2631578947368418E-2</v>
      </c>
      <c r="G3702">
        <f>AVERAGE(F$2:F3702)</f>
        <v>45133.524305003753</v>
      </c>
      <c r="T3702">
        <f t="shared" ca="1" si="115"/>
        <v>4.9354335399216245</v>
      </c>
      <c r="U3702">
        <f ca="1">AVERAGE(T$2:T3702)</f>
        <v>25.215415323564301</v>
      </c>
    </row>
    <row r="3703" spans="1:21" x14ac:dyDescent="0.25">
      <c r="A3703" s="75" t="s">
        <v>1</v>
      </c>
      <c r="B3703">
        <v>9</v>
      </c>
      <c r="C3703" s="76" t="s">
        <v>91</v>
      </c>
      <c r="E3703">
        <f t="shared" ca="1" si="114"/>
        <v>0.76166914459657831</v>
      </c>
      <c r="F3703">
        <v>0.20000000000000004</v>
      </c>
      <c r="G3703">
        <f>AVERAGE(F$2:F3703)</f>
        <v>45121.33269930278</v>
      </c>
      <c r="T3703">
        <f t="shared" ca="1" si="115"/>
        <v>2.4792167592414103</v>
      </c>
      <c r="U3703">
        <f ca="1">AVERAGE(T$2:T3703)</f>
        <v>25.209273724816509</v>
      </c>
    </row>
    <row r="3704" spans="1:21" x14ac:dyDescent="0.25">
      <c r="A3704" s="75" t="s">
        <v>1</v>
      </c>
      <c r="B3704">
        <v>0.20212765957446807</v>
      </c>
      <c r="C3704" s="76" t="s">
        <v>92</v>
      </c>
      <c r="E3704">
        <f t="shared" ca="1" si="114"/>
        <v>0.4835603194555943</v>
      </c>
      <c r="F3704">
        <v>1</v>
      </c>
      <c r="G3704">
        <f>AVERAGE(F$2:F3704)</f>
        <v>45109.147894361027</v>
      </c>
      <c r="T3704">
        <f t="shared" ca="1" si="115"/>
        <v>3.1743651771438088</v>
      </c>
      <c r="U3704">
        <f ca="1">AVERAGE(T$2:T3704)</f>
        <v>25.203323168903012</v>
      </c>
    </row>
    <row r="3705" spans="1:21" x14ac:dyDescent="0.25">
      <c r="A3705" s="75" t="s">
        <v>1</v>
      </c>
      <c r="B3705">
        <v>0.76190476190476186</v>
      </c>
      <c r="C3705" s="76" t="s">
        <v>93</v>
      </c>
      <c r="E3705">
        <f t="shared" ca="1" si="114"/>
        <v>0.43901719896966029</v>
      </c>
      <c r="F3705">
        <v>0.25</v>
      </c>
      <c r="G3705">
        <f>AVERAGE(F$2:F3705)</f>
        <v>45096.969466203802</v>
      </c>
      <c r="T3705">
        <f t="shared" ca="1" si="115"/>
        <v>4.7241120490268749</v>
      </c>
      <c r="U3705">
        <f ca="1">AVERAGE(T$2:T3705)</f>
        <v>25.197794224216217</v>
      </c>
    </row>
    <row r="3706" spans="1:21" x14ac:dyDescent="0.25">
      <c r="A3706" s="75" t="s">
        <v>1</v>
      </c>
      <c r="B3706">
        <v>0.6</v>
      </c>
      <c r="C3706" s="76" t="s">
        <v>94</v>
      </c>
      <c r="E3706">
        <f t="shared" ca="1" si="114"/>
        <v>0.36898319729692775</v>
      </c>
      <c r="F3706">
        <v>0.32750504371217221</v>
      </c>
      <c r="G3706">
        <f>AVERAGE(F$2:F3706)</f>
        <v>45084.797633015907</v>
      </c>
      <c r="T3706">
        <f t="shared" ca="1" si="115"/>
        <v>2.75175640033458</v>
      </c>
      <c r="U3706">
        <f ca="1">AVERAGE(T$2:T3706)</f>
        <v>25.191735914412202</v>
      </c>
    </row>
    <row r="3707" spans="1:21" x14ac:dyDescent="0.25">
      <c r="A3707" s="75" t="s">
        <v>1</v>
      </c>
      <c r="B3707">
        <v>0.50617283950617287</v>
      </c>
      <c r="C3707" s="76" t="s">
        <v>95</v>
      </c>
      <c r="E3707">
        <f t="shared" ca="1" si="114"/>
        <v>0.93553263974326029</v>
      </c>
      <c r="F3707">
        <v>0.11111111111111122</v>
      </c>
      <c r="G3707">
        <f>AVERAGE(F$2:F3707)</f>
        <v>45072.632310155168</v>
      </c>
      <c r="T3707">
        <f t="shared" ca="1" si="115"/>
        <v>2.7581295648985935</v>
      </c>
      <c r="U3707">
        <f ca="1">AVERAGE(T$2:T3707)</f>
        <v>25.185682593756638</v>
      </c>
    </row>
    <row r="3708" spans="1:21" x14ac:dyDescent="0.25">
      <c r="B3708">
        <v>0.6428571428571429</v>
      </c>
      <c r="C3708" s="76" t="s">
        <v>81</v>
      </c>
      <c r="E3708">
        <f t="shared" ca="1" si="114"/>
        <v>0.18445662464979407</v>
      </c>
      <c r="F3708">
        <v>0.88165680473372776</v>
      </c>
      <c r="G3708">
        <f>AVERAGE(F$2:F3708)</f>
        <v>45060.473758589651</v>
      </c>
      <c r="T3708">
        <f t="shared" ca="1" si="115"/>
        <v>5.2693732288389796</v>
      </c>
      <c r="U3708">
        <f ca="1">AVERAGE(T$2:T3708)</f>
        <v>25.1803099718616</v>
      </c>
    </row>
    <row r="3709" spans="1:21" x14ac:dyDescent="0.25">
      <c r="A3709" s="75" t="s">
        <v>2</v>
      </c>
      <c r="B3709">
        <v>0.99704142011834318</v>
      </c>
      <c r="C3709" s="76" t="s">
        <v>82</v>
      </c>
      <c r="E3709">
        <f t="shared" ca="1" si="114"/>
        <v>0.10044232185216129</v>
      </c>
      <c r="F3709">
        <v>0.5</v>
      </c>
      <c r="G3709">
        <f>AVERAGE(F$2:F3709)</f>
        <v>45048.321662106755</v>
      </c>
      <c r="T3709">
        <f t="shared" ca="1" si="115"/>
        <v>4.2102320098333799</v>
      </c>
      <c r="U3709">
        <f ca="1">AVERAGE(T$2:T3709)</f>
        <v>25.174654611030416</v>
      </c>
    </row>
    <row r="3710" spans="1:21" x14ac:dyDescent="0.25">
      <c r="A3710" s="75" t="s">
        <v>2</v>
      </c>
      <c r="B3710">
        <v>0.44660704892162018</v>
      </c>
      <c r="C3710" s="76" t="s">
        <v>83</v>
      </c>
      <c r="E3710">
        <f t="shared" ca="1" si="114"/>
        <v>0.17086406861109882</v>
      </c>
      <c r="F3710">
        <v>0.35064935064935066</v>
      </c>
      <c r="G3710">
        <f>AVERAGE(F$2:F3710)</f>
        <v>45036.176078118413</v>
      </c>
      <c r="T3710">
        <f t="shared" ca="1" si="115"/>
        <v>2.965066621498293</v>
      </c>
      <c r="U3710">
        <f ca="1">AVERAGE(T$2:T3710)</f>
        <v>25.168666585150255</v>
      </c>
    </row>
    <row r="3711" spans="1:21" x14ac:dyDescent="0.25">
      <c r="A3711" s="75" t="s">
        <v>2</v>
      </c>
      <c r="B3711">
        <v>0.33526204517636587</v>
      </c>
      <c r="C3711" s="76" t="s">
        <v>84</v>
      </c>
      <c r="E3711">
        <f t="shared" ca="1" si="114"/>
        <v>0.92365232948447251</v>
      </c>
      <c r="F3711">
        <v>1.7777777777777777</v>
      </c>
      <c r="G3711">
        <f>AVERAGE(F$2:F3711)</f>
        <v>45024.037426285438</v>
      </c>
      <c r="T3711">
        <f t="shared" ca="1" si="115"/>
        <v>2.2958672865645324</v>
      </c>
      <c r="U3711">
        <f ca="1">AVERAGE(T$2:T3711)</f>
        <v>25.162501410137157</v>
      </c>
    </row>
    <row r="3712" spans="1:21" x14ac:dyDescent="0.25">
      <c r="A3712" s="75" t="s">
        <v>2</v>
      </c>
      <c r="B3712">
        <v>7.8726968174204354E-2</v>
      </c>
      <c r="C3712" s="76" t="s">
        <v>85</v>
      </c>
      <c r="E3712">
        <f t="shared" ca="1" si="114"/>
        <v>0.46780969912472337</v>
      </c>
      <c r="F3712">
        <v>4</v>
      </c>
      <c r="G3712">
        <f>AVERAGE(F$2:F3712)</f>
        <v>45011.90591525707</v>
      </c>
      <c r="T3712">
        <f t="shared" ca="1" si="115"/>
        <v>35.484775306289116</v>
      </c>
      <c r="U3712">
        <f ca="1">AVERAGE(T$2:T3712)</f>
        <v>25.16528294446649</v>
      </c>
    </row>
    <row r="3713" spans="1:21" x14ac:dyDescent="0.25">
      <c r="A3713" s="75" t="s">
        <v>2</v>
      </c>
      <c r="B3713">
        <v>5.2262364082777971E-2</v>
      </c>
      <c r="C3713" s="76" t="s">
        <v>86</v>
      </c>
      <c r="E3713">
        <f t="shared" ca="1" si="114"/>
        <v>0.26349190142586187</v>
      </c>
      <c r="F3713">
        <v>0.29449838187702276</v>
      </c>
      <c r="G3713">
        <f>AVERAGE(F$2:F3713)</f>
        <v>44999.779942353816</v>
      </c>
      <c r="T3713">
        <f t="shared" ca="1" si="115"/>
        <v>7.2521667322298828</v>
      </c>
      <c r="U3713">
        <f ca="1">AVERAGE(T$2:T3713)</f>
        <v>25.160457212728282</v>
      </c>
    </row>
    <row r="3714" spans="1:21" x14ac:dyDescent="0.25">
      <c r="A3714" s="75" t="s">
        <v>2</v>
      </c>
      <c r="B3714">
        <v>0.1076650420912716</v>
      </c>
      <c r="C3714" s="76" t="s">
        <v>87</v>
      </c>
      <c r="E3714">
        <f t="shared" ref="E3714:E3777" ca="1" si="116">RAND()</f>
        <v>0.4676116192066424</v>
      </c>
      <c r="F3714">
        <v>1</v>
      </c>
      <c r="G3714">
        <f>AVERAGE(F$2:F3714)</f>
        <v>44987.660691090052</v>
      </c>
      <c r="T3714">
        <f t="shared" ca="1" si="115"/>
        <v>4.4648174896289481</v>
      </c>
      <c r="U3714">
        <f ca="1">AVERAGE(T$2:T3714)</f>
        <v>25.154883380322381</v>
      </c>
    </row>
    <row r="3715" spans="1:21" x14ac:dyDescent="0.25">
      <c r="A3715" s="75" t="s">
        <v>2</v>
      </c>
      <c r="B3715">
        <v>1.9411764705882353</v>
      </c>
      <c r="C3715" s="76" t="s">
        <v>88</v>
      </c>
      <c r="E3715">
        <f t="shared" ca="1" si="116"/>
        <v>0.64976629042664136</v>
      </c>
      <c r="F3715">
        <v>0.73309608540925264</v>
      </c>
      <c r="G3715">
        <f>AVERAGE(F$2:F3715)</f>
        <v>44975.547894214717</v>
      </c>
      <c r="T3715">
        <f t="shared" ref="T3715:T3778" ca="1" si="117">2*RAND()^-1</f>
        <v>15.047729462267153</v>
      </c>
      <c r="U3715">
        <f ca="1">AVERAGE(T$2:T3715)</f>
        <v>25.152162014162432</v>
      </c>
    </row>
    <row r="3716" spans="1:21" x14ac:dyDescent="0.25">
      <c r="A3716" s="75" t="s">
        <v>2</v>
      </c>
      <c r="B3716">
        <v>0.61240310077519378</v>
      </c>
      <c r="C3716" s="76" t="s">
        <v>89</v>
      </c>
      <c r="E3716">
        <f t="shared" ca="1" si="116"/>
        <v>0.20830748251925613</v>
      </c>
      <c r="F3716">
        <v>0.16788321167883219</v>
      </c>
      <c r="G3716">
        <f>AVERAGE(F$2:F3716)</f>
        <v>44963.44146621714</v>
      </c>
      <c r="T3716">
        <f t="shared" ca="1" si="117"/>
        <v>2.9910884863372273</v>
      </c>
      <c r="U3716">
        <f ca="1">AVERAGE(T$2:T3716)</f>
        <v>25.146196718461805</v>
      </c>
    </row>
    <row r="3717" spans="1:21" x14ac:dyDescent="0.25">
      <c r="A3717" s="75" t="s">
        <v>2</v>
      </c>
      <c r="B3717">
        <v>4.3478260869565216E-2</v>
      </c>
      <c r="C3717" s="76" t="s">
        <v>90</v>
      </c>
      <c r="E3717">
        <f t="shared" ca="1" si="116"/>
        <v>9.6902359577198838E-2</v>
      </c>
      <c r="F3717">
        <v>0.73684210526315785</v>
      </c>
      <c r="G3717">
        <f>AVERAGE(F$2:F3717)</f>
        <v>44951.341707168671</v>
      </c>
      <c r="T3717">
        <f t="shared" ca="1" si="117"/>
        <v>6.9869480341602266</v>
      </c>
      <c r="U3717">
        <f ca="1">AVERAGE(T$2:T3717)</f>
        <v>25.141309945403599</v>
      </c>
    </row>
    <row r="3718" spans="1:21" x14ac:dyDescent="0.25">
      <c r="A3718" s="75" t="s">
        <v>2</v>
      </c>
      <c r="B3718">
        <v>2</v>
      </c>
      <c r="C3718" s="76" t="s">
        <v>91</v>
      </c>
      <c r="E3718">
        <f t="shared" ca="1" si="116"/>
        <v>0.40401577214210638</v>
      </c>
      <c r="F3718">
        <v>0.32750504371217221</v>
      </c>
      <c r="G3718">
        <f>AVERAGE(F$2:F3718)</f>
        <v>44939.248348491747</v>
      </c>
      <c r="T3718">
        <f t="shared" ca="1" si="117"/>
        <v>5.0178294697282118</v>
      </c>
      <c r="U3718">
        <f ca="1">AVERAGE(T$2:T3718)</f>
        <v>25.135896041589856</v>
      </c>
    </row>
    <row r="3719" spans="1:21" x14ac:dyDescent="0.25">
      <c r="A3719" s="75" t="s">
        <v>2</v>
      </c>
      <c r="B3719">
        <v>0.46808510638297873</v>
      </c>
      <c r="C3719" s="76" t="s">
        <v>92</v>
      </c>
      <c r="E3719">
        <f t="shared" ca="1" si="116"/>
        <v>1.1225412789517386E-2</v>
      </c>
      <c r="F3719">
        <v>5.3291139240506329</v>
      </c>
      <c r="G3719">
        <f>AVERAGE(F$2:F3719)</f>
        <v>44927.162840359808</v>
      </c>
      <c r="T3719">
        <f t="shared" ca="1" si="117"/>
        <v>2.2192280960549495</v>
      </c>
      <c r="U3719">
        <f ca="1">AVERAGE(T$2:T3719)</f>
        <v>25.129732333159104</v>
      </c>
    </row>
    <row r="3720" spans="1:21" x14ac:dyDescent="0.25">
      <c r="A3720" s="75" t="s">
        <v>2</v>
      </c>
      <c r="B3720">
        <v>0.90476190476190477</v>
      </c>
      <c r="C3720" s="76" t="s">
        <v>93</v>
      </c>
      <c r="E3720">
        <f t="shared" ca="1" si="116"/>
        <v>0.95540269427609126</v>
      </c>
      <c r="F3720">
        <v>19.588235294117649</v>
      </c>
      <c r="G3720">
        <f>AVERAGE(F$2:F3720)</f>
        <v>44915.087665687832</v>
      </c>
      <c r="T3720">
        <f t="shared" ca="1" si="117"/>
        <v>3.0118943698078322</v>
      </c>
      <c r="U3720">
        <f ca="1">AVERAGE(T$2:T3720)</f>
        <v>25.123785079068394</v>
      </c>
    </row>
    <row r="3721" spans="1:21" x14ac:dyDescent="0.25">
      <c r="A3721" s="75" t="s">
        <v>2</v>
      </c>
      <c r="B3721">
        <v>0.78</v>
      </c>
      <c r="C3721" s="76" t="s">
        <v>94</v>
      </c>
      <c r="E3721">
        <f t="shared" ca="1" si="116"/>
        <v>1.070907197309956E-3</v>
      </c>
      <c r="F3721">
        <v>9.6666666666666661</v>
      </c>
      <c r="G3721">
        <f>AVERAGE(F$2:F3721)</f>
        <v>44903.016315956913</v>
      </c>
      <c r="T3721">
        <f t="shared" ca="1" si="117"/>
        <v>13.371503695310205</v>
      </c>
      <c r="U3721">
        <f ca="1">AVERAGE(T$2:T3721)</f>
        <v>25.120625863642651</v>
      </c>
    </row>
    <row r="3722" spans="1:21" x14ac:dyDescent="0.25">
      <c r="A3722" s="75" t="s">
        <v>2</v>
      </c>
      <c r="B3722">
        <v>0.50617283950617287</v>
      </c>
      <c r="C3722" s="76" t="s">
        <v>95</v>
      </c>
      <c r="E3722">
        <f t="shared" ca="1" si="116"/>
        <v>9.0457221072825722E-2</v>
      </c>
      <c r="F3722">
        <v>0.96078431372549022</v>
      </c>
      <c r="G3722">
        <f>AVERAGE(F$2:F3722)</f>
        <v>44890.949114792806</v>
      </c>
      <c r="T3722">
        <f t="shared" ca="1" si="117"/>
        <v>3.1197284626164583</v>
      </c>
      <c r="U3722">
        <f ca="1">AVERAGE(T$2:T3722)</f>
        <v>25.114713233327944</v>
      </c>
    </row>
    <row r="3723" spans="1:21" x14ac:dyDescent="0.25">
      <c r="B3723">
        <v>2.5714285714285716</v>
      </c>
      <c r="C3723" s="76" t="s">
        <v>81</v>
      </c>
      <c r="E3723">
        <f t="shared" ca="1" si="116"/>
        <v>0.79489822928721332</v>
      </c>
      <c r="F3723">
        <v>40.477272727272727</v>
      </c>
      <c r="G3723">
        <f>AVERAGE(F$2:F3723)</f>
        <v>44878.899014888972</v>
      </c>
      <c r="T3723">
        <f t="shared" ca="1" si="117"/>
        <v>2.085017811288068</v>
      </c>
      <c r="U3723">
        <f ca="1">AVERAGE(T$2:T3723)</f>
        <v>25.108525781575647</v>
      </c>
    </row>
    <row r="3724" spans="1:21" x14ac:dyDescent="0.25">
      <c r="A3724" s="75" t="s">
        <v>3</v>
      </c>
      <c r="B3724">
        <v>0.9526627218934911</v>
      </c>
      <c r="C3724" s="76" t="s">
        <v>82</v>
      </c>
      <c r="E3724">
        <f t="shared" ca="1" si="116"/>
        <v>0.43121326966112505</v>
      </c>
      <c r="F3724">
        <v>0.73333333333333328</v>
      </c>
      <c r="G3724">
        <f>AVERAGE(F$2:F3724)</f>
        <v>44866.844713067432</v>
      </c>
      <c r="T3724">
        <f t="shared" ca="1" si="117"/>
        <v>16.754222271872322</v>
      </c>
      <c r="U3724">
        <f ca="1">AVERAGE(T$2:T3724)</f>
        <v>25.106281810716208</v>
      </c>
    </row>
    <row r="3725" spans="1:21" x14ac:dyDescent="0.25">
      <c r="A3725" s="75" t="s">
        <v>3</v>
      </c>
      <c r="B3725">
        <v>2.156233561283535</v>
      </c>
      <c r="C3725" s="76" t="s">
        <v>83</v>
      </c>
      <c r="E3725">
        <f t="shared" ca="1" si="116"/>
        <v>0.39532290874581444</v>
      </c>
      <c r="F3725">
        <v>2.1249999999999996</v>
      </c>
      <c r="G3725">
        <f>AVERAGE(F$2:F3725)</f>
        <v>44854.797258794322</v>
      </c>
      <c r="T3725">
        <f t="shared" ca="1" si="117"/>
        <v>2.7465272312266644</v>
      </c>
      <c r="U3725">
        <f ca="1">AVERAGE(T$2:T3725)</f>
        <v>25.100277580163176</v>
      </c>
    </row>
    <row r="3726" spans="1:21" x14ac:dyDescent="0.25">
      <c r="A3726" s="75" t="s">
        <v>3</v>
      </c>
      <c r="B3726">
        <v>1.4465338822743964E-3</v>
      </c>
      <c r="C3726" s="76" t="s">
        <v>84</v>
      </c>
      <c r="E3726">
        <f t="shared" ca="1" si="116"/>
        <v>0.5628994089254763</v>
      </c>
      <c r="F3726">
        <v>4.5555555555555554</v>
      </c>
      <c r="G3726">
        <f>AVERAGE(F$2:F3726)</f>
        <v>44842.756925451169</v>
      </c>
      <c r="T3726">
        <f t="shared" ca="1" si="117"/>
        <v>2.0235092393264451</v>
      </c>
      <c r="U3726">
        <f ca="1">AVERAGE(T$2:T3726)</f>
        <v>25.094082474568321</v>
      </c>
    </row>
    <row r="3727" spans="1:21" x14ac:dyDescent="0.25">
      <c r="A3727" s="75" t="s">
        <v>3</v>
      </c>
      <c r="B3727">
        <v>1.0100502512562815</v>
      </c>
      <c r="C3727" s="76" t="s">
        <v>85</v>
      </c>
      <c r="E3727">
        <f t="shared" ca="1" si="116"/>
        <v>6.022139005276661E-2</v>
      </c>
      <c r="F3727">
        <v>0.55752212389380529</v>
      </c>
      <c r="G3727">
        <f>AVERAGE(F$2:F3727)</f>
        <v>44830.721981972019</v>
      </c>
      <c r="T3727">
        <f t="shared" ca="1" si="117"/>
        <v>4.3587068010109578</v>
      </c>
      <c r="U3727">
        <f ca="1">AVERAGE(T$2:T3727)</f>
        <v>25.088517424736448</v>
      </c>
    </row>
    <row r="3728" spans="1:21" x14ac:dyDescent="0.25">
      <c r="A3728" s="75" t="s">
        <v>3</v>
      </c>
      <c r="B3728">
        <v>0.29849175727814803</v>
      </c>
      <c r="C3728" s="76" t="s">
        <v>86</v>
      </c>
      <c r="E3728">
        <f t="shared" ca="1" si="116"/>
        <v>0.73424519586065906</v>
      </c>
      <c r="F3728">
        <v>0.55555555555555558</v>
      </c>
      <c r="G3728">
        <f>AVERAGE(F$2:F3728)</f>
        <v>44818.693496212312</v>
      </c>
      <c r="T3728">
        <f t="shared" ca="1" si="117"/>
        <v>2.8925809141513517</v>
      </c>
      <c r="U3728">
        <f ca="1">AVERAGE(T$2:T3728)</f>
        <v>25.082561981615818</v>
      </c>
    </row>
    <row r="3729" spans="1:21" x14ac:dyDescent="0.25">
      <c r="A3729" s="75" t="s">
        <v>3</v>
      </c>
      <c r="B3729">
        <v>0.77226406734603459</v>
      </c>
      <c r="C3729" s="76" t="s">
        <v>87</v>
      </c>
      <c r="E3729">
        <f t="shared" ca="1" si="116"/>
        <v>2.3183269430537612E-2</v>
      </c>
      <c r="F3729">
        <v>0.51057401812688818</v>
      </c>
      <c r="G3729">
        <f>AVERAGE(F$2:F3729)</f>
        <v>44806.67145143704</v>
      </c>
      <c r="T3729">
        <f t="shared" ca="1" si="117"/>
        <v>18.112651741105704</v>
      </c>
      <c r="U3729">
        <f ca="1">AVERAGE(T$2:T3729)</f>
        <v>25.080692370499801</v>
      </c>
    </row>
    <row r="3730" spans="1:21" x14ac:dyDescent="0.25">
      <c r="A3730" s="75" t="s">
        <v>3</v>
      </c>
      <c r="B3730">
        <v>0.74789915966386555</v>
      </c>
      <c r="C3730" s="76" t="s">
        <v>88</v>
      </c>
      <c r="E3730">
        <f t="shared" ca="1" si="116"/>
        <v>0.2971984094824146</v>
      </c>
      <c r="F3730">
        <v>11.012012012012011</v>
      </c>
      <c r="G3730">
        <f>AVERAGE(F$2:F3730)</f>
        <v>44794.658670680961</v>
      </c>
      <c r="T3730">
        <f t="shared" ca="1" si="117"/>
        <v>4.8949334095413217</v>
      </c>
      <c r="U3730">
        <f ca="1">AVERAGE(T$2:T3730)</f>
        <v>25.075279187619412</v>
      </c>
    </row>
    <row r="3731" spans="1:21" x14ac:dyDescent="0.25">
      <c r="A3731" s="75" t="s">
        <v>3</v>
      </c>
      <c r="B3731">
        <v>0.61240310077519378</v>
      </c>
      <c r="C3731" s="76" t="s">
        <v>89</v>
      </c>
      <c r="E3731">
        <f t="shared" ca="1" si="116"/>
        <v>0.35457532448639817</v>
      </c>
      <c r="F3731">
        <v>0.98888888888888893</v>
      </c>
      <c r="G3731">
        <f>AVERAGE(F$2:F3731)</f>
        <v>44782.649643929813</v>
      </c>
      <c r="T3731">
        <f t="shared" ca="1" si="117"/>
        <v>102.38088038382922</v>
      </c>
      <c r="U3731">
        <f ca="1">AVERAGE(T$2:T3731)</f>
        <v>25.096004549870408</v>
      </c>
    </row>
    <row r="3732" spans="1:21" x14ac:dyDescent="0.25">
      <c r="A3732" s="75" t="s">
        <v>3</v>
      </c>
      <c r="B3732">
        <v>5.0869565217391308</v>
      </c>
      <c r="C3732" s="76" t="s">
        <v>90</v>
      </c>
      <c r="E3732">
        <f t="shared" ca="1" si="116"/>
        <v>0.51114794953453302</v>
      </c>
      <c r="F3732">
        <v>0.36363636363636354</v>
      </c>
      <c r="G3732">
        <f>AVERAGE(F$2:F3732)</f>
        <v>44770.646887026152</v>
      </c>
      <c r="T3732">
        <f t="shared" ca="1" si="117"/>
        <v>2.0650468581629609</v>
      </c>
      <c r="U3732">
        <f ca="1">AVERAGE(T$2:T3732)</f>
        <v>25.089831685305491</v>
      </c>
    </row>
    <row r="3733" spans="1:21" x14ac:dyDescent="0.25">
      <c r="A3733" s="75" t="s">
        <v>3</v>
      </c>
      <c r="B3733">
        <v>14</v>
      </c>
      <c r="C3733" s="76" t="s">
        <v>91</v>
      </c>
      <c r="E3733">
        <f t="shared" ca="1" si="116"/>
        <v>6.9584188080213938E-3</v>
      </c>
      <c r="F3733">
        <v>0.62631578947368416</v>
      </c>
      <c r="G3733">
        <f>AVERAGE(F$2:F3733)</f>
        <v>44758.650632853794</v>
      </c>
      <c r="T3733">
        <f t="shared" ca="1" si="117"/>
        <v>7.1373347927257509</v>
      </c>
      <c r="U3733">
        <f ca="1">AVERAGE(T$2:T3733)</f>
        <v>25.085021262772646</v>
      </c>
    </row>
    <row r="3734" spans="1:21" x14ac:dyDescent="0.25">
      <c r="A3734" s="75" t="s">
        <v>3</v>
      </c>
      <c r="B3734">
        <v>0.84042553191489366</v>
      </c>
      <c r="C3734" s="76" t="s">
        <v>92</v>
      </c>
      <c r="E3734">
        <f t="shared" ca="1" si="116"/>
        <v>0.62394239276995433</v>
      </c>
      <c r="F3734">
        <v>3.918032786885246</v>
      </c>
      <c r="G3734">
        <f>AVERAGE(F$2:F3734)</f>
        <v>44746.66168760867</v>
      </c>
      <c r="T3734">
        <f t="shared" ca="1" si="117"/>
        <v>5.3792362377193079</v>
      </c>
      <c r="U3734">
        <f ca="1">AVERAGE(T$2:T3734)</f>
        <v>25.07974245617606</v>
      </c>
    </row>
    <row r="3735" spans="1:21" x14ac:dyDescent="0.25">
      <c r="A3735" s="75" t="s">
        <v>3</v>
      </c>
      <c r="B3735">
        <v>0.83333333333333337</v>
      </c>
      <c r="C3735" s="76" t="s">
        <v>93</v>
      </c>
      <c r="E3735">
        <f t="shared" ca="1" si="116"/>
        <v>0.74431523746295991</v>
      </c>
      <c r="F3735">
        <v>2.6363636363636362</v>
      </c>
      <c r="G3735">
        <f>AVERAGE(F$2:F3735)</f>
        <v>44734.678820623136</v>
      </c>
      <c r="T3735">
        <f t="shared" ca="1" si="117"/>
        <v>4.5405442753444181</v>
      </c>
      <c r="U3735">
        <f ca="1">AVERAGE(T$2:T3735)</f>
        <v>25.074241867482744</v>
      </c>
    </row>
    <row r="3736" spans="1:21" x14ac:dyDescent="0.25">
      <c r="A3736" s="75" t="s">
        <v>3</v>
      </c>
      <c r="B3736">
        <v>0.74</v>
      </c>
      <c r="C3736" s="76" t="s">
        <v>94</v>
      </c>
      <c r="E3736">
        <f t="shared" ca="1" si="116"/>
        <v>0.86805689892359894</v>
      </c>
      <c r="F3736">
        <v>0.44444444444444442</v>
      </c>
      <c r="G3736">
        <f>AVERAGE(F$2:F3736)</f>
        <v>44722.701783306889</v>
      </c>
      <c r="T3736">
        <f t="shared" ca="1" si="117"/>
        <v>2.2746076545743055</v>
      </c>
      <c r="U3736">
        <f ca="1">AVERAGE(T$2:T3736)</f>
        <v>25.068137547747025</v>
      </c>
    </row>
    <row r="3737" spans="1:21" x14ac:dyDescent="0.25">
      <c r="A3737" s="75" t="s">
        <v>3</v>
      </c>
      <c r="B3737">
        <v>2.0864197530864197</v>
      </c>
      <c r="C3737" s="76" t="s">
        <v>95</v>
      </c>
      <c r="E3737">
        <f t="shared" ca="1" si="116"/>
        <v>0.46762886439669904</v>
      </c>
      <c r="F3737">
        <v>0.16666666666666663</v>
      </c>
      <c r="G3737">
        <f>AVERAGE(F$2:F3737)</f>
        <v>44710.731083329199</v>
      </c>
      <c r="T3737">
        <f t="shared" ca="1" si="117"/>
        <v>2.6833822250102739</v>
      </c>
      <c r="U3737">
        <f ca="1">AVERAGE(T$2:T3737)</f>
        <v>25.062145910883338</v>
      </c>
    </row>
    <row r="3738" spans="1:21" x14ac:dyDescent="0.25">
      <c r="B3738">
        <v>1.1428571428571428</v>
      </c>
      <c r="C3738" s="76" t="s">
        <v>81</v>
      </c>
      <c r="E3738">
        <f t="shared" ca="1" si="116"/>
        <v>0.12867775040922558</v>
      </c>
      <c r="F3738">
        <v>0.45195513792058212</v>
      </c>
      <c r="G3738">
        <f>AVERAGE(F$2:F3738)</f>
        <v>44698.766866275895</v>
      </c>
      <c r="T3738">
        <f t="shared" ca="1" si="117"/>
        <v>10.800239513629005</v>
      </c>
      <c r="U3738">
        <f ca="1">AVERAGE(T$2:T3738)</f>
        <v>25.058329505639222</v>
      </c>
    </row>
    <row r="3739" spans="1:21" x14ac:dyDescent="0.25">
      <c r="A3739" s="75" t="s">
        <v>4</v>
      </c>
      <c r="B3739">
        <v>4.9171597633136095</v>
      </c>
      <c r="C3739" s="76" t="s">
        <v>82</v>
      </c>
      <c r="E3739">
        <f t="shared" ca="1" si="116"/>
        <v>0.4931940855562118</v>
      </c>
      <c r="F3739">
        <v>2.0262708973046739</v>
      </c>
      <c r="G3739">
        <f>AVERAGE(F$2:F3739)</f>
        <v>44686.809471788103</v>
      </c>
      <c r="T3739">
        <f t="shared" ca="1" si="117"/>
        <v>4.1036061857320707</v>
      </c>
      <c r="U3739">
        <f ca="1">AVERAGE(T$2:T3739)</f>
        <v>25.052723640652623</v>
      </c>
    </row>
    <row r="3740" spans="1:21" x14ac:dyDescent="0.25">
      <c r="A3740" s="75" t="s">
        <v>4</v>
      </c>
      <c r="B3740">
        <v>0.86849026827985276</v>
      </c>
      <c r="C3740" s="76" t="s">
        <v>83</v>
      </c>
      <c r="E3740">
        <f t="shared" ca="1" si="116"/>
        <v>0.1593866431314851</v>
      </c>
      <c r="F3740">
        <v>5.3636363636363633</v>
      </c>
      <c r="G3740">
        <f>AVERAGE(F$2:F3740)</f>
        <v>44674.859365921453</v>
      </c>
      <c r="T3740">
        <f t="shared" ca="1" si="117"/>
        <v>4.0343590233662159</v>
      </c>
      <c r="U3740">
        <f ca="1">AVERAGE(T$2:T3740)</f>
        <v>25.047102254020558</v>
      </c>
    </row>
    <row r="3741" spans="1:21" x14ac:dyDescent="0.25">
      <c r="A3741" s="75" t="s">
        <v>4</v>
      </c>
      <c r="B3741">
        <v>0.22109714031378658</v>
      </c>
      <c r="C3741" s="76" t="s">
        <v>84</v>
      </c>
      <c r="E3741">
        <f t="shared" ca="1" si="116"/>
        <v>0.31982463944501316</v>
      </c>
      <c r="F3741">
        <v>0.2660550458715597</v>
      </c>
      <c r="G3741">
        <f>AVERAGE(F$2:F3741)</f>
        <v>44662.914287496082</v>
      </c>
      <c r="T3741">
        <f t="shared" ca="1" si="117"/>
        <v>2.0364525324746579</v>
      </c>
      <c r="U3741">
        <f ca="1">AVERAGE(T$2:T3741)</f>
        <v>25.040949673881109</v>
      </c>
    </row>
    <row r="3742" spans="1:21" x14ac:dyDescent="0.25">
      <c r="A3742" s="75" t="s">
        <v>4</v>
      </c>
      <c r="B3742">
        <v>0.58123953098827474</v>
      </c>
      <c r="C3742" s="76" t="s">
        <v>85</v>
      </c>
      <c r="E3742">
        <f t="shared" ca="1" si="116"/>
        <v>0.41153085566693437</v>
      </c>
      <c r="F3742">
        <v>1.3157894736842118E-2</v>
      </c>
      <c r="G3742">
        <f>AVERAGE(F$2:F3742)</f>
        <v>44650.975527504212</v>
      </c>
      <c r="T3742">
        <f t="shared" ca="1" si="117"/>
        <v>5.7411858428377966</v>
      </c>
      <c r="U3742">
        <f ca="1">AVERAGE(T$2:T3742)</f>
        <v>25.035790688628222</v>
      </c>
    </row>
    <row r="3743" spans="1:21" x14ac:dyDescent="0.25">
      <c r="A3743" s="75" t="s">
        <v>4</v>
      </c>
      <c r="B3743">
        <v>5.2262364082777971E-2</v>
      </c>
      <c r="C3743" s="76" t="s">
        <v>86</v>
      </c>
      <c r="E3743">
        <f t="shared" ca="1" si="116"/>
        <v>0.692204358106705</v>
      </c>
      <c r="F3743">
        <v>0.24369747899159658</v>
      </c>
      <c r="G3743">
        <f>AVERAGE(F$2:F3743)</f>
        <v>44639.043210072348</v>
      </c>
      <c r="T3743">
        <f t="shared" ca="1" si="117"/>
        <v>5.3657158927772741</v>
      </c>
      <c r="U3743">
        <f ca="1">AVERAGE(T$2:T3743)</f>
        <v>25.030534121339112</v>
      </c>
    </row>
    <row r="3744" spans="1:21" x14ac:dyDescent="0.25">
      <c r="A3744" s="75" t="s">
        <v>4</v>
      </c>
      <c r="B3744">
        <v>0.32919805050952594</v>
      </c>
      <c r="C3744" s="76" t="s">
        <v>87</v>
      </c>
      <c r="E3744">
        <f t="shared" ca="1" si="116"/>
        <v>0.71551759362915501</v>
      </c>
      <c r="F3744">
        <v>9.174311926605512E-3</v>
      </c>
      <c r="G3744">
        <f>AVERAGE(F$2:F3744)</f>
        <v>44627.117205788149</v>
      </c>
      <c r="T3744">
        <f t="shared" ca="1" si="117"/>
        <v>4.8543047481973742</v>
      </c>
      <c r="U3744">
        <f ca="1">AVERAGE(T$2:T3744)</f>
        <v>25.025143731445137</v>
      </c>
    </row>
    <row r="3745" spans="1:21" x14ac:dyDescent="0.25">
      <c r="A3745" s="75" t="s">
        <v>4</v>
      </c>
      <c r="B3745">
        <v>1.5210084033613447</v>
      </c>
      <c r="C3745" s="76" t="s">
        <v>88</v>
      </c>
      <c r="E3745">
        <f t="shared" ca="1" si="116"/>
        <v>0.44408059404858446</v>
      </c>
      <c r="F3745">
        <v>0.33333333333333331</v>
      </c>
      <c r="G3745">
        <f>AVERAGE(F$2:F3745)</f>
        <v>44615.197658813668</v>
      </c>
      <c r="T3745">
        <f t="shared" ca="1" si="117"/>
        <v>7.8512735169837793</v>
      </c>
      <c r="U3745">
        <f ca="1">AVERAGE(T$2:T3745)</f>
        <v>25.020556693460506</v>
      </c>
    </row>
    <row r="3746" spans="1:21" x14ac:dyDescent="0.25">
      <c r="A3746" s="75" t="s">
        <v>4</v>
      </c>
      <c r="B3746">
        <v>0.22480620155038761</v>
      </c>
      <c r="C3746" s="76" t="s">
        <v>89</v>
      </c>
      <c r="E3746">
        <f t="shared" ca="1" si="116"/>
        <v>0.2954598730745629</v>
      </c>
      <c r="F3746">
        <v>0.11282843894899536</v>
      </c>
      <c r="G3746">
        <f>AVERAGE(F$2:F3746)</f>
        <v>44603.284418538533</v>
      </c>
      <c r="T3746">
        <f t="shared" ca="1" si="117"/>
        <v>3.2651472832818134</v>
      </c>
      <c r="U3746">
        <f ca="1">AVERAGE(T$2:T3746)</f>
        <v>25.014747505367001</v>
      </c>
    </row>
    <row r="3747" spans="1:21" x14ac:dyDescent="0.25">
      <c r="A3747" s="75" t="s">
        <v>4</v>
      </c>
      <c r="B3747">
        <v>0.56521739130434778</v>
      </c>
      <c r="C3747" s="76" t="s">
        <v>90</v>
      </c>
      <c r="E3747">
        <f t="shared" ca="1" si="116"/>
        <v>0.70056277181940685</v>
      </c>
      <c r="F3747">
        <v>7.8341013824884759E-2</v>
      </c>
      <c r="G3747">
        <f>AVERAGE(F$2:F3747)</f>
        <v>44591.377529569625</v>
      </c>
      <c r="T3747">
        <f t="shared" ca="1" si="117"/>
        <v>31.725960238483349</v>
      </c>
      <c r="U3747">
        <f ca="1">AVERAGE(T$2:T3747)</f>
        <v>25.016539073101416</v>
      </c>
    </row>
    <row r="3748" spans="1:21" x14ac:dyDescent="0.25">
      <c r="A3748" s="75" t="s">
        <v>4</v>
      </c>
      <c r="B3748">
        <v>199</v>
      </c>
      <c r="C3748" s="76" t="s">
        <v>91</v>
      </c>
      <c r="E3748">
        <f t="shared" ca="1" si="116"/>
        <v>0.6859242994110315</v>
      </c>
      <c r="F3748">
        <v>0.13758116883116886</v>
      </c>
      <c r="G3748">
        <f>AVERAGE(F$2:F3748)</f>
        <v>44579.477011835865</v>
      </c>
      <c r="T3748">
        <f t="shared" ca="1" si="117"/>
        <v>2.8424755182030492</v>
      </c>
      <c r="U3748">
        <f ca="1">AVERAGE(T$2:T3748)</f>
        <v>25.010621255232483</v>
      </c>
    </row>
    <row r="3749" spans="1:21" x14ac:dyDescent="0.25">
      <c r="A3749" s="75" t="s">
        <v>4</v>
      </c>
      <c r="B3749">
        <v>0.78723404255319152</v>
      </c>
      <c r="C3749" s="76" t="s">
        <v>92</v>
      </c>
      <c r="E3749">
        <f t="shared" ca="1" si="116"/>
        <v>0.61461818479065755</v>
      </c>
      <c r="F3749">
        <v>0.98</v>
      </c>
      <c r="G3749">
        <f>AVERAGE(F$2:F3749)</f>
        <v>44567.583069196633</v>
      </c>
      <c r="T3749">
        <f t="shared" ca="1" si="117"/>
        <v>9.8714380900651229</v>
      </c>
      <c r="U3749">
        <f ca="1">AVERAGE(T$2:T3749)</f>
        <v>25.006581985444548</v>
      </c>
    </row>
    <row r="3750" spans="1:21" x14ac:dyDescent="0.25">
      <c r="A3750" s="75" t="s">
        <v>4</v>
      </c>
      <c r="B3750">
        <v>0.83333333333333337</v>
      </c>
      <c r="C3750" s="76" t="s">
        <v>93</v>
      </c>
      <c r="E3750">
        <f t="shared" ca="1" si="116"/>
        <v>0.88250611205890317</v>
      </c>
      <c r="F3750">
        <v>0</v>
      </c>
      <c r="G3750">
        <f>AVERAGE(F$2:F3750)</f>
        <v>44555.695210282473</v>
      </c>
      <c r="T3750">
        <f t="shared" ca="1" si="117"/>
        <v>5.7157064426696742</v>
      </c>
      <c r="U3750">
        <f ca="1">AVERAGE(T$2:T3750)</f>
        <v>25.001436379804971</v>
      </c>
    </row>
    <row r="3751" spans="1:21" x14ac:dyDescent="0.25">
      <c r="A3751" s="75" t="s">
        <v>4</v>
      </c>
      <c r="B3751">
        <v>0.6</v>
      </c>
      <c r="C3751" s="76" t="s">
        <v>94</v>
      </c>
      <c r="E3751">
        <f t="shared" ca="1" si="116"/>
        <v>2.4959178470126742E-2</v>
      </c>
      <c r="F3751">
        <v>0.6992481203007519</v>
      </c>
      <c r="G3751">
        <f>AVERAGE(F$2:F3751)</f>
        <v>44543.813878025896</v>
      </c>
      <c r="T3751">
        <f t="shared" ca="1" si="117"/>
        <v>6.5265258919877667</v>
      </c>
      <c r="U3751">
        <f ca="1">AVERAGE(T$2:T3751)</f>
        <v>24.996509737008221</v>
      </c>
    </row>
    <row r="3752" spans="1:21" x14ac:dyDescent="0.25">
      <c r="A3752" s="75" t="s">
        <v>4</v>
      </c>
      <c r="B3752">
        <v>0.25925925925925924</v>
      </c>
      <c r="C3752" s="76" t="s">
        <v>95</v>
      </c>
      <c r="E3752">
        <f t="shared" ca="1" si="116"/>
        <v>0.65108577990779437</v>
      </c>
      <c r="F3752">
        <v>1.3636363636363638</v>
      </c>
      <c r="G3752">
        <f>AVERAGE(F$2:F3752)</f>
        <v>44531.939057913485</v>
      </c>
      <c r="T3752">
        <f t="shared" ca="1" si="117"/>
        <v>2.7094594992226853</v>
      </c>
      <c r="U3752">
        <f ca="1">AVERAGE(T$2:T3752)</f>
        <v>24.990568108045867</v>
      </c>
    </row>
    <row r="3753" spans="1:21" x14ac:dyDescent="0.25">
      <c r="B3753">
        <v>9.7142857142857135</v>
      </c>
      <c r="C3753" s="76" t="s">
        <v>81</v>
      </c>
      <c r="E3753">
        <f t="shared" ca="1" si="116"/>
        <v>0.82970121292630905</v>
      </c>
      <c r="F3753">
        <v>0.8125</v>
      </c>
      <c r="G3753">
        <f>AVERAGE(F$2:F3753)</f>
        <v>44520.070420771182</v>
      </c>
      <c r="T3753">
        <f t="shared" ca="1" si="117"/>
        <v>5.6157130801272377</v>
      </c>
      <c r="U3753">
        <f ca="1">AVERAGE(T$2:T3753)</f>
        <v>24.985404234104525</v>
      </c>
    </row>
    <row r="3754" spans="1:21" x14ac:dyDescent="0.25">
      <c r="A3754" s="75" t="s">
        <v>5</v>
      </c>
      <c r="B3754">
        <v>0.70414201183431957</v>
      </c>
      <c r="C3754" s="76" t="s">
        <v>82</v>
      </c>
      <c r="E3754">
        <f t="shared" ca="1" si="116"/>
        <v>1.4257223714062017E-2</v>
      </c>
      <c r="F3754">
        <v>1.4193548387096775</v>
      </c>
      <c r="G3754">
        <f>AVERAGE(F$2:F3754)</f>
        <v>44508.208270207382</v>
      </c>
      <c r="T3754">
        <f t="shared" ca="1" si="117"/>
        <v>2.2393079305543573</v>
      </c>
      <c r="U3754">
        <f ca="1">AVERAGE(T$2:T3754)</f>
        <v>24.979343457045225</v>
      </c>
    </row>
    <row r="3755" spans="1:21" x14ac:dyDescent="0.25">
      <c r="A3755" s="75" t="s">
        <v>5</v>
      </c>
      <c r="B3755">
        <v>0.89479221462388214</v>
      </c>
      <c r="C3755" s="76" t="s">
        <v>83</v>
      </c>
      <c r="E3755">
        <f t="shared" ca="1" si="116"/>
        <v>0.95624990972431911</v>
      </c>
      <c r="F3755">
        <v>116.64705882352941</v>
      </c>
      <c r="G3755">
        <f>AVERAGE(F$2:F3755)</f>
        <v>44496.383134029602</v>
      </c>
      <c r="T3755">
        <f t="shared" ca="1" si="117"/>
        <v>4.4533959275027124</v>
      </c>
      <c r="U3755">
        <f ca="1">AVERAGE(T$2:T3755)</f>
        <v>24.973875703308</v>
      </c>
    </row>
    <row r="3756" spans="1:21" x14ac:dyDescent="0.25">
      <c r="A3756" s="75" t="s">
        <v>5</v>
      </c>
      <c r="B3756">
        <v>0.77745632580393897</v>
      </c>
      <c r="C3756" s="76" t="s">
        <v>84</v>
      </c>
      <c r="E3756">
        <f t="shared" ca="1" si="116"/>
        <v>0.50719235934587559</v>
      </c>
      <c r="F3756">
        <v>2.2688925645769729</v>
      </c>
      <c r="G3756">
        <f>AVERAGE(F$2:F3756)</f>
        <v>44484.533835962633</v>
      </c>
      <c r="T3756">
        <f t="shared" ca="1" si="117"/>
        <v>5.8196938167436114</v>
      </c>
      <c r="U3756">
        <f ca="1">AVERAGE(T$2:T3756)</f>
        <v>24.968774722778953</v>
      </c>
    </row>
    <row r="3757" spans="1:21" x14ac:dyDescent="0.25">
      <c r="A3757" s="75" t="s">
        <v>5</v>
      </c>
      <c r="B3757">
        <v>3.0201005025125629</v>
      </c>
      <c r="C3757" s="76" t="s">
        <v>85</v>
      </c>
      <c r="E3757">
        <f t="shared" ca="1" si="116"/>
        <v>0.22220431287887832</v>
      </c>
      <c r="F3757">
        <v>12.235294117647058</v>
      </c>
      <c r="G3757">
        <f>AVERAGE(F$2:F3757)</f>
        <v>44472.693500887588</v>
      </c>
      <c r="T3757">
        <f t="shared" ca="1" si="117"/>
        <v>3.5331862602364108</v>
      </c>
      <c r="U3757">
        <f ca="1">AVERAGE(T$2:T3757)</f>
        <v>24.963067697096697</v>
      </c>
    </row>
    <row r="3758" spans="1:21" x14ac:dyDescent="0.25">
      <c r="A3758" s="75" t="s">
        <v>5</v>
      </c>
      <c r="B3758">
        <v>0.22763942476324098</v>
      </c>
      <c r="C3758" s="76" t="s">
        <v>86</v>
      </c>
      <c r="E3758">
        <f t="shared" ca="1" si="116"/>
        <v>0.25146490472481764</v>
      </c>
      <c r="F3758">
        <v>0.83571428571428574</v>
      </c>
      <c r="G3758">
        <f>AVERAGE(F$2:F3758)</f>
        <v>44460.856434668109</v>
      </c>
      <c r="T3758">
        <f t="shared" ca="1" si="117"/>
        <v>2.0417052844690833</v>
      </c>
      <c r="U3758">
        <f ca="1">AVERAGE(T$2:T3758)</f>
        <v>24.956966722273002</v>
      </c>
    </row>
    <row r="3759" spans="1:21" x14ac:dyDescent="0.25">
      <c r="A3759" s="75" t="s">
        <v>5</v>
      </c>
      <c r="B3759">
        <v>5.6459902525476293</v>
      </c>
      <c r="C3759" s="76" t="s">
        <v>87</v>
      </c>
      <c r="E3759">
        <f t="shared" ca="1" si="116"/>
        <v>0.16226047193206117</v>
      </c>
      <c r="F3759">
        <v>2.7397260273972629E-2</v>
      </c>
      <c r="G3759">
        <f>AVERAGE(F$2:F3759)</f>
        <v>44449.025453018985</v>
      </c>
      <c r="T3759">
        <f t="shared" ca="1" si="117"/>
        <v>302.91697232189404</v>
      </c>
      <c r="U3759">
        <f ca="1">AVERAGE(T$2:T3759)</f>
        <v>25.03093159869653</v>
      </c>
    </row>
    <row r="3760" spans="1:21" x14ac:dyDescent="0.25">
      <c r="A3760" s="75" t="s">
        <v>5</v>
      </c>
      <c r="B3760">
        <v>1.1008403361344536</v>
      </c>
      <c r="C3760" s="76" t="s">
        <v>88</v>
      </c>
      <c r="E3760">
        <f t="shared" ca="1" si="116"/>
        <v>0.50167836141990663</v>
      </c>
      <c r="F3760">
        <v>4.907692307692308</v>
      </c>
      <c r="G3760">
        <f>AVERAGE(F$2:F3760)</f>
        <v>44437.202064415447</v>
      </c>
      <c r="T3760">
        <f t="shared" ca="1" si="117"/>
        <v>2.5910342136367834</v>
      </c>
      <c r="U3760">
        <f ca="1">AVERAGE(T$2:T3760)</f>
        <v>25.024961953209683</v>
      </c>
    </row>
    <row r="3761" spans="1:21" x14ac:dyDescent="0.25">
      <c r="A3761" s="75" t="s">
        <v>5</v>
      </c>
      <c r="B3761">
        <v>7.7519379844960962E-3</v>
      </c>
      <c r="C3761" s="76" t="s">
        <v>89</v>
      </c>
      <c r="E3761">
        <f t="shared" ca="1" si="116"/>
        <v>0.89388279326862286</v>
      </c>
      <c r="F3761">
        <v>370.42857142857144</v>
      </c>
      <c r="G3761">
        <f>AVERAGE(F$2:F3761)</f>
        <v>44425.482177848164</v>
      </c>
      <c r="T3761">
        <f t="shared" ca="1" si="117"/>
        <v>2.614918043369709</v>
      </c>
      <c r="U3761">
        <f ca="1">AVERAGE(T$2:T3761)</f>
        <v>25.019001835148554</v>
      </c>
    </row>
    <row r="3762" spans="1:21" x14ac:dyDescent="0.25">
      <c r="A3762" s="75" t="s">
        <v>5</v>
      </c>
      <c r="B3762">
        <v>2.3043478260869565</v>
      </c>
      <c r="C3762" s="76" t="s">
        <v>90</v>
      </c>
      <c r="E3762">
        <f t="shared" ca="1" si="116"/>
        <v>0.3158948540124642</v>
      </c>
      <c r="F3762">
        <v>1.2222222222222223</v>
      </c>
      <c r="G3762">
        <f>AVERAGE(F$2:F3762)</f>
        <v>44413.67035653584</v>
      </c>
      <c r="T3762">
        <f t="shared" ca="1" si="117"/>
        <v>11.230389334761902</v>
      </c>
      <c r="U3762">
        <f ca="1">AVERAGE(T$2:T3762)</f>
        <v>25.015335626028534</v>
      </c>
    </row>
    <row r="3763" spans="1:21" x14ac:dyDescent="0.25">
      <c r="A3763" s="75" t="s">
        <v>5</v>
      </c>
      <c r="B3763">
        <v>119</v>
      </c>
      <c r="C3763" s="76" t="s">
        <v>91</v>
      </c>
      <c r="E3763">
        <f t="shared" ca="1" si="116"/>
        <v>0.89331036084725002</v>
      </c>
      <c r="F3763">
        <v>1.9411764705882355</v>
      </c>
      <c r="G3763">
        <f>AVERAGE(F$2:F3763)</f>
        <v>44401.8650058766</v>
      </c>
      <c r="T3763">
        <f t="shared" ca="1" si="117"/>
        <v>3.8000325560909336</v>
      </c>
      <c r="U3763">
        <f ca="1">AVERAGE(T$2:T3763)</f>
        <v>25.009696257854706</v>
      </c>
    </row>
    <row r="3764" spans="1:21" x14ac:dyDescent="0.25">
      <c r="A3764" s="75" t="s">
        <v>5</v>
      </c>
      <c r="B3764">
        <v>0.14893617021276595</v>
      </c>
      <c r="C3764" s="76" t="s">
        <v>92</v>
      </c>
      <c r="E3764">
        <f t="shared" ca="1" si="116"/>
        <v>0.88907437553824487</v>
      </c>
      <c r="F3764">
        <v>0.99510763209393349</v>
      </c>
      <c r="G3764">
        <f>AVERAGE(F$2:F3764)</f>
        <v>44390.065678239545</v>
      </c>
      <c r="T3764">
        <f t="shared" ca="1" si="117"/>
        <v>4.6594396347079456</v>
      </c>
      <c r="U3764">
        <f ca="1">AVERAGE(T$2:T3764)</f>
        <v>25.004288270444889</v>
      </c>
    </row>
    <row r="3765" spans="1:21" x14ac:dyDescent="0.25">
      <c r="A3765" s="75" t="s">
        <v>5</v>
      </c>
      <c r="B3765">
        <v>0.66666666666666663</v>
      </c>
      <c r="C3765" s="76" t="s">
        <v>93</v>
      </c>
      <c r="E3765">
        <f t="shared" ca="1" si="116"/>
        <v>0.1300061172299708</v>
      </c>
      <c r="F3765">
        <v>0.91044776119402981</v>
      </c>
      <c r="G3765">
        <f>AVERAGE(F$2:F3765)</f>
        <v>44378.272597678835</v>
      </c>
      <c r="T3765">
        <f t="shared" ca="1" si="117"/>
        <v>3.141642969063843</v>
      </c>
      <c r="U3765">
        <f ca="1">AVERAGE(T$2:T3765)</f>
        <v>24.99847991622029</v>
      </c>
    </row>
    <row r="3766" spans="1:21" x14ac:dyDescent="0.25">
      <c r="A3766" s="75" t="s">
        <v>5</v>
      </c>
      <c r="B3766">
        <v>0.4</v>
      </c>
      <c r="C3766" s="76" t="s">
        <v>94</v>
      </c>
      <c r="E3766">
        <f t="shared" ca="1" si="116"/>
        <v>0.75498420077577555</v>
      </c>
      <c r="F3766">
        <v>0.28733264675592179</v>
      </c>
      <c r="G3766">
        <f>AVERAGE(F$2:F3766)</f>
        <v>44366.485616200742</v>
      </c>
      <c r="T3766">
        <f t="shared" ca="1" si="117"/>
        <v>3.0882975388574669</v>
      </c>
      <c r="U3766">
        <f ca="1">AVERAGE(T$2:T3766)</f>
        <v>24.992660478669862</v>
      </c>
    </row>
    <row r="3767" spans="1:21" x14ac:dyDescent="0.25">
      <c r="A3767" s="75" t="s">
        <v>5</v>
      </c>
      <c r="B3767">
        <v>0.53086419753086422</v>
      </c>
      <c r="C3767" s="76" t="s">
        <v>95</v>
      </c>
      <c r="E3767">
        <f t="shared" ca="1" si="116"/>
        <v>0.11500748268915539</v>
      </c>
      <c r="F3767">
        <v>0.66666666666666663</v>
      </c>
      <c r="G3767">
        <f>AVERAGE(F$2:F3767)</f>
        <v>44354.704995130764</v>
      </c>
      <c r="T3767">
        <f t="shared" ca="1" si="117"/>
        <v>19.064044665928076</v>
      </c>
      <c r="U3767">
        <f ca="1">AVERAGE(T$2:T3767)</f>
        <v>24.991086231242154</v>
      </c>
    </row>
    <row r="3768" spans="1:21" x14ac:dyDescent="0.25">
      <c r="B3768">
        <v>0.19047619047619047</v>
      </c>
      <c r="C3768" s="76" t="s">
        <v>81</v>
      </c>
      <c r="E3768">
        <f t="shared" ca="1" si="116"/>
        <v>7.3396085131104405E-2</v>
      </c>
      <c r="F3768">
        <v>9</v>
      </c>
      <c r="G3768">
        <f>AVERAGE(F$2:F3768)</f>
        <v>44342.93284089792</v>
      </c>
      <c r="T3768">
        <f t="shared" ca="1" si="117"/>
        <v>7.3734540261376136</v>
      </c>
      <c r="U3768">
        <f ca="1">AVERAGE(T$2:T3768)</f>
        <v>24.986409397633153</v>
      </c>
    </row>
    <row r="3769" spans="1:21" x14ac:dyDescent="0.25">
      <c r="A3769" s="75" t="s">
        <v>6</v>
      </c>
      <c r="B3769">
        <v>0.85207100591715978</v>
      </c>
      <c r="C3769" s="76" t="s">
        <v>82</v>
      </c>
      <c r="E3769">
        <f t="shared" ca="1" si="116"/>
        <v>0.84392909184632148</v>
      </c>
      <c r="F3769">
        <v>0.55516014234875444</v>
      </c>
      <c r="G3769">
        <f>AVERAGE(F$2:F3769)</f>
        <v>44331.164693955041</v>
      </c>
      <c r="T3769">
        <f t="shared" ca="1" si="117"/>
        <v>3.0218440279500496</v>
      </c>
      <c r="U3769">
        <f ca="1">AVERAGE(T$2:T3769)</f>
        <v>24.98058016053929</v>
      </c>
    </row>
    <row r="3770" spans="1:21" x14ac:dyDescent="0.25">
      <c r="A3770" s="75" t="s">
        <v>6</v>
      </c>
      <c r="B3770">
        <v>1.6301946344029459</v>
      </c>
      <c r="C3770" s="76" t="s">
        <v>83</v>
      </c>
      <c r="E3770">
        <f t="shared" ca="1" si="116"/>
        <v>0.12222826725103142</v>
      </c>
      <c r="F3770">
        <v>0.68</v>
      </c>
      <c r="G3770">
        <f>AVERAGE(F$2:F3770)</f>
        <v>44319.402824840166</v>
      </c>
      <c r="T3770">
        <f t="shared" ca="1" si="117"/>
        <v>28.015429111324966</v>
      </c>
      <c r="U3770">
        <f ca="1">AVERAGE(T$2:T3770)</f>
        <v>24.981385373845416</v>
      </c>
    </row>
    <row r="3771" spans="1:21" x14ac:dyDescent="0.25">
      <c r="A3771" s="75" t="s">
        <v>6</v>
      </c>
      <c r="B3771">
        <v>0.11271837098030489</v>
      </c>
      <c r="C3771" s="76" t="s">
        <v>84</v>
      </c>
      <c r="E3771">
        <f t="shared" ca="1" si="116"/>
        <v>0.38046723547935823</v>
      </c>
      <c r="F3771">
        <v>0.16666666666666666</v>
      </c>
      <c r="G3771">
        <f>AVERAGE(F$2:F3771)</f>
        <v>44307.647059280971</v>
      </c>
      <c r="T3771">
        <f t="shared" ca="1" si="117"/>
        <v>2.0603225176204529</v>
      </c>
      <c r="U3771">
        <f ca="1">AVERAGE(T$2:T3771)</f>
        <v>24.975305516323868</v>
      </c>
    </row>
    <row r="3772" spans="1:21" x14ac:dyDescent="0.25">
      <c r="A3772" s="75" t="s">
        <v>6</v>
      </c>
      <c r="B3772">
        <v>0.1624790619765494</v>
      </c>
      <c r="C3772" s="76" t="s">
        <v>85</v>
      </c>
      <c r="E3772">
        <f t="shared" ca="1" si="116"/>
        <v>0.92262604314620589</v>
      </c>
      <c r="F3772">
        <v>0.6875</v>
      </c>
      <c r="G3772">
        <f>AVERAGE(F$2:F3772)</f>
        <v>44295.897666663819</v>
      </c>
      <c r="T3772">
        <f t="shared" ca="1" si="117"/>
        <v>7.2124784243416959</v>
      </c>
      <c r="U3772">
        <f ca="1">AVERAGE(T$2:T3772)</f>
        <v>24.970595140537078</v>
      </c>
    </row>
    <row r="3773" spans="1:21" x14ac:dyDescent="0.25">
      <c r="A3773" s="75" t="s">
        <v>6</v>
      </c>
      <c r="B3773">
        <v>0.29849175727814803</v>
      </c>
      <c r="C3773" s="76" t="s">
        <v>86</v>
      </c>
      <c r="E3773">
        <f t="shared" ca="1" si="116"/>
        <v>0.20211309868624339</v>
      </c>
      <c r="F3773">
        <v>1.2222222222222223</v>
      </c>
      <c r="G3773">
        <f>AVERAGE(F$2:F3773)</f>
        <v>44284.15464560219</v>
      </c>
      <c r="T3773">
        <f t="shared" ca="1" si="117"/>
        <v>6.0392174924944788</v>
      </c>
      <c r="U3773">
        <f ca="1">AVERAGE(T$2:T3773)</f>
        <v>24.965576217512677</v>
      </c>
    </row>
    <row r="3774" spans="1:21" x14ac:dyDescent="0.25">
      <c r="A3774" s="75" t="s">
        <v>6</v>
      </c>
      <c r="B3774">
        <v>1.2153300841825432</v>
      </c>
      <c r="C3774" s="76" t="s">
        <v>87</v>
      </c>
      <c r="E3774">
        <f t="shared" ca="1" si="116"/>
        <v>6.2705575386449386E-2</v>
      </c>
      <c r="F3774">
        <v>0.14529914529914517</v>
      </c>
      <c r="G3774">
        <f>AVERAGE(F$2:F3774)</f>
        <v>44272.417563877709</v>
      </c>
      <c r="T3774">
        <f t="shared" ca="1" si="117"/>
        <v>8.2052028052317851</v>
      </c>
      <c r="U3774">
        <f ca="1">AVERAGE(T$2:T3774)</f>
        <v>24.961134030019359</v>
      </c>
    </row>
    <row r="3775" spans="1:21" x14ac:dyDescent="0.25">
      <c r="A3775" s="75" t="s">
        <v>6</v>
      </c>
      <c r="B3775">
        <v>0.1596638655462185</v>
      </c>
      <c r="C3775" s="76" t="s">
        <v>88</v>
      </c>
      <c r="E3775">
        <f t="shared" ca="1" si="116"/>
        <v>0.84566368778551038</v>
      </c>
      <c r="F3775">
        <v>0.22222222222222221</v>
      </c>
      <c r="G3775">
        <f>AVERAGE(F$2:F3775)</f>
        <v>44260.686722504717</v>
      </c>
      <c r="T3775">
        <f t="shared" ca="1" si="117"/>
        <v>2.8191742493249059</v>
      </c>
      <c r="U3775">
        <f ca="1">AVERAGE(T$2:T3775)</f>
        <v>24.955267056044612</v>
      </c>
    </row>
    <row r="3776" spans="1:21" x14ac:dyDescent="0.25">
      <c r="A3776" s="75" t="s">
        <v>6</v>
      </c>
      <c r="B3776">
        <v>0.92248062015503873</v>
      </c>
      <c r="C3776" s="76" t="s">
        <v>89</v>
      </c>
      <c r="E3776">
        <f t="shared" ca="1" si="116"/>
        <v>0.44100486617503176</v>
      </c>
      <c r="F3776">
        <v>0.38271604938271603</v>
      </c>
      <c r="G3776">
        <f>AVERAGE(F$2:F3776)</f>
        <v>44248.962138661955</v>
      </c>
      <c r="T3776">
        <f t="shared" ca="1" si="117"/>
        <v>2.9109893306485528</v>
      </c>
      <c r="U3776">
        <f ca="1">AVERAGE(T$2:T3776)</f>
        <v>24.949427512276294</v>
      </c>
    </row>
    <row r="3777" spans="1:21" x14ac:dyDescent="0.25">
      <c r="A3777" s="75" t="s">
        <v>6</v>
      </c>
      <c r="B3777">
        <v>0.39130434782608697</v>
      </c>
      <c r="C3777" s="76" t="s">
        <v>90</v>
      </c>
      <c r="E3777">
        <f t="shared" ca="1" si="116"/>
        <v>0.55357555800841529</v>
      </c>
      <c r="F3777">
        <v>1</v>
      </c>
      <c r="G3777">
        <f>AVERAGE(F$2:F3777)</f>
        <v>44237.243928349802</v>
      </c>
      <c r="T3777">
        <f t="shared" ca="1" si="117"/>
        <v>2.9160942393777889</v>
      </c>
      <c r="U3777">
        <f ca="1">AVERAGE(T$2:T3777)</f>
        <v>24.943592413422241</v>
      </c>
    </row>
    <row r="3778" spans="1:21" x14ac:dyDescent="0.25">
      <c r="A3778" s="75" t="s">
        <v>6</v>
      </c>
      <c r="B3778">
        <v>49</v>
      </c>
      <c r="C3778" s="76" t="s">
        <v>91</v>
      </c>
      <c r="E3778">
        <f t="shared" ref="E3778:E3841" ca="1" si="118">RAND()</f>
        <v>0.14551298997811191</v>
      </c>
      <c r="F3778">
        <v>1.4057738572574179</v>
      </c>
      <c r="G3778">
        <f>AVERAGE(F$2:F3778)</f>
        <v>44225.532030506409</v>
      </c>
      <c r="T3778">
        <f t="shared" ca="1" si="117"/>
        <v>5.5469497386039537</v>
      </c>
      <c r="U3778">
        <f ca="1">AVERAGE(T$2:T3778)</f>
        <v>24.938456950707174</v>
      </c>
    </row>
    <row r="3779" spans="1:21" x14ac:dyDescent="0.25">
      <c r="A3779" s="75" t="s">
        <v>6</v>
      </c>
      <c r="B3779">
        <v>0.36170212765957449</v>
      </c>
      <c r="C3779" s="76" t="s">
        <v>92</v>
      </c>
      <c r="E3779">
        <f t="shared" ca="1" si="118"/>
        <v>0.12682143541115409</v>
      </c>
      <c r="F3779">
        <v>0.28205128205128205</v>
      </c>
      <c r="G3779">
        <f>AVERAGE(F$2:F3779)</f>
        <v>44213.826035276339</v>
      </c>
      <c r="T3779">
        <f t="shared" ref="T3779:T3842" ca="1" si="119">2*RAND()^-1</f>
        <v>2.2866718986797623</v>
      </c>
      <c r="U3779">
        <f ca="1">AVERAGE(T$2:T3779)</f>
        <v>24.932461242646816</v>
      </c>
    </row>
    <row r="3780" spans="1:21" x14ac:dyDescent="0.25">
      <c r="A3780" s="75" t="s">
        <v>6</v>
      </c>
      <c r="B3780">
        <v>0.66666666666666663</v>
      </c>
      <c r="C3780" s="76" t="s">
        <v>93</v>
      </c>
      <c r="E3780">
        <f t="shared" ca="1" si="118"/>
        <v>0.463581365629951</v>
      </c>
      <c r="F3780">
        <v>0</v>
      </c>
      <c r="G3780">
        <f>AVERAGE(F$2:F3780)</f>
        <v>44202.126160697015</v>
      </c>
      <c r="T3780">
        <f t="shared" ca="1" si="119"/>
        <v>4.1937932341522082</v>
      </c>
      <c r="U3780">
        <f ca="1">AVERAGE(T$2:T3780)</f>
        <v>24.926973370720781</v>
      </c>
    </row>
    <row r="3781" spans="1:21" x14ac:dyDescent="0.25">
      <c r="A3781" s="75" t="s">
        <v>6</v>
      </c>
      <c r="B3781">
        <v>0.4</v>
      </c>
      <c r="C3781" s="76" t="s">
        <v>94</v>
      </c>
      <c r="E3781">
        <f t="shared" ca="1" si="118"/>
        <v>0.34021277168339081</v>
      </c>
      <c r="F3781">
        <v>0.48529411764705882</v>
      </c>
      <c r="G3781">
        <f>AVERAGE(F$2:F3781)</f>
        <v>44190.432604912203</v>
      </c>
      <c r="T3781">
        <f t="shared" ca="1" si="119"/>
        <v>6.4444508352142647</v>
      </c>
      <c r="U3781">
        <f ca="1">AVERAGE(T$2:T3781)</f>
        <v>24.922083814494457</v>
      </c>
    </row>
    <row r="3782" spans="1:21" x14ac:dyDescent="0.25">
      <c r="A3782" s="75" t="s">
        <v>6</v>
      </c>
      <c r="B3782">
        <v>0.85185185185185197</v>
      </c>
      <c r="C3782" s="76" t="s">
        <v>95</v>
      </c>
      <c r="E3782">
        <f t="shared" ca="1" si="118"/>
        <v>0.81434178185616202</v>
      </c>
      <c r="F3782">
        <v>0.97252747252747251</v>
      </c>
      <c r="G3782">
        <f>AVERAGE(F$2:F3782)</f>
        <v>44178.745363421207</v>
      </c>
      <c r="T3782">
        <f t="shared" ca="1" si="119"/>
        <v>2.1590566735983274</v>
      </c>
      <c r="U3782">
        <f ca="1">AVERAGE(T$2:T3782)</f>
        <v>24.916063442333414</v>
      </c>
    </row>
    <row r="3783" spans="1:21" x14ac:dyDescent="0.25">
      <c r="B3783">
        <v>0.38095238095238093</v>
      </c>
      <c r="C3783" s="76" t="s">
        <v>81</v>
      </c>
      <c r="E3783">
        <f t="shared" ca="1" si="118"/>
        <v>0.54424962139180433</v>
      </c>
      <c r="F3783">
        <v>0.65573770491803274</v>
      </c>
      <c r="G3783">
        <f>AVERAGE(F$2:F3783)</f>
        <v>44167.064218623294</v>
      </c>
      <c r="T3783">
        <f t="shared" ca="1" si="119"/>
        <v>2.3900343651637472</v>
      </c>
      <c r="U3783">
        <f ca="1">AVERAGE(T$2:T3783)</f>
        <v>24.910107326765679</v>
      </c>
    </row>
    <row r="3784" spans="1:21" x14ac:dyDescent="0.25">
      <c r="A3784" s="75" t="s">
        <v>7</v>
      </c>
      <c r="B3784">
        <v>0.98224852071005919</v>
      </c>
      <c r="C3784" s="76" t="s">
        <v>82</v>
      </c>
      <c r="E3784">
        <f t="shared" ca="1" si="118"/>
        <v>0.1691535499914919</v>
      </c>
      <c r="F3784">
        <v>0.43369175627240142</v>
      </c>
      <c r="G3784">
        <f>AVERAGE(F$2:F3784)</f>
        <v>44155.389190728274</v>
      </c>
      <c r="T3784">
        <f t="shared" ca="1" si="119"/>
        <v>3.2713163030160679</v>
      </c>
      <c r="U3784">
        <f ca="1">AVERAGE(T$2:T3784)</f>
        <v>24.904387318564847</v>
      </c>
    </row>
    <row r="3785" spans="1:21" x14ac:dyDescent="0.25">
      <c r="A3785" s="75" t="s">
        <v>7</v>
      </c>
      <c r="B3785">
        <v>6.364544976328248</v>
      </c>
      <c r="C3785" s="76" t="s">
        <v>83</v>
      </c>
      <c r="E3785">
        <f t="shared" ca="1" si="118"/>
        <v>0.19884672221244348</v>
      </c>
      <c r="F3785">
        <v>0.77226406734603459</v>
      </c>
      <c r="G3785">
        <f>AVERAGE(F$2:F3785)</f>
        <v>44143.720423041523</v>
      </c>
      <c r="T3785">
        <f t="shared" ca="1" si="119"/>
        <v>9.2916359647751943</v>
      </c>
      <c r="U3785">
        <f ca="1">AVERAGE(T$2:T3785)</f>
        <v>24.900261327192283</v>
      </c>
    </row>
    <row r="3786" spans="1:21" x14ac:dyDescent="0.25">
      <c r="A3786" s="75" t="s">
        <v>7</v>
      </c>
      <c r="B3786">
        <v>0.49927673305886278</v>
      </c>
      <c r="C3786" s="76" t="s">
        <v>84</v>
      </c>
      <c r="E3786">
        <f t="shared" ca="1" si="118"/>
        <v>0.45433677595767752</v>
      </c>
      <c r="F3786">
        <v>0.23076923076923078</v>
      </c>
      <c r="G3786">
        <f>AVERAGE(F$2:F3786)</f>
        <v>44132.057678086749</v>
      </c>
      <c r="T3786">
        <f t="shared" ca="1" si="119"/>
        <v>2.7085994595447462</v>
      </c>
      <c r="U3786">
        <f ca="1">AVERAGE(T$2:T3786)</f>
        <v>24.894398272537686</v>
      </c>
    </row>
    <row r="3787" spans="1:21" x14ac:dyDescent="0.25">
      <c r="A3787" s="75" t="s">
        <v>7</v>
      </c>
      <c r="B3787">
        <v>0.69849246231155782</v>
      </c>
      <c r="C3787" s="76" t="s">
        <v>85</v>
      </c>
      <c r="E3787">
        <f t="shared" ca="1" si="118"/>
        <v>0.44088072801881995</v>
      </c>
      <c r="F3787">
        <v>0.17647058823529413</v>
      </c>
      <c r="G3787">
        <f>AVERAGE(F$2:F3787)</f>
        <v>44120.401079775205</v>
      </c>
      <c r="T3787">
        <f t="shared" ca="1" si="119"/>
        <v>2.2536706747939697</v>
      </c>
      <c r="U3787">
        <f ca="1">AVERAGE(T$2:T3787)</f>
        <v>24.888418154313239</v>
      </c>
    </row>
    <row r="3788" spans="1:21" x14ac:dyDescent="0.25">
      <c r="A3788" s="75" t="s">
        <v>7</v>
      </c>
      <c r="B3788">
        <v>8.8039284461592426E-2</v>
      </c>
      <c r="C3788" s="76" t="s">
        <v>86</v>
      </c>
      <c r="E3788">
        <f t="shared" ca="1" si="118"/>
        <v>0.44377475279048229</v>
      </c>
      <c r="F3788">
        <v>0.80999999999999994</v>
      </c>
      <c r="G3788">
        <f>AVERAGE(F$2:F3788)</f>
        <v>44108.750804866366</v>
      </c>
      <c r="T3788">
        <f t="shared" ca="1" si="119"/>
        <v>2.4984526036077703</v>
      </c>
      <c r="U3788">
        <f ca="1">AVERAGE(T$2:T3788)</f>
        <v>24.882505831749022</v>
      </c>
    </row>
    <row r="3789" spans="1:21" x14ac:dyDescent="0.25">
      <c r="A3789" s="75" t="s">
        <v>7</v>
      </c>
      <c r="B3789">
        <v>0.11386796632698272</v>
      </c>
      <c r="C3789" s="76" t="s">
        <v>87</v>
      </c>
      <c r="E3789">
        <f t="shared" ca="1" si="118"/>
        <v>0.60547503767336053</v>
      </c>
      <c r="F3789">
        <v>1.9607843137254919E-2</v>
      </c>
      <c r="G3789">
        <f>AVERAGE(F$2:F3789)</f>
        <v>44097.106472448984</v>
      </c>
      <c r="T3789">
        <f t="shared" ca="1" si="119"/>
        <v>13.116758844800396</v>
      </c>
      <c r="U3789">
        <f ca="1">AVERAGE(T$2:T3789)</f>
        <v>24.879399773938317</v>
      </c>
    </row>
    <row r="3790" spans="1:21" x14ac:dyDescent="0.25">
      <c r="A3790" s="75" t="s">
        <v>7</v>
      </c>
      <c r="B3790">
        <v>0.51260504201680668</v>
      </c>
      <c r="C3790" s="76" t="s">
        <v>88</v>
      </c>
      <c r="E3790">
        <f t="shared" ca="1" si="118"/>
        <v>0.26761258115634501</v>
      </c>
      <c r="F3790">
        <v>4.9999999999999991</v>
      </c>
      <c r="G3790">
        <f>AVERAGE(F$2:F3790)</f>
        <v>44085.469600854252</v>
      </c>
      <c r="T3790">
        <f t="shared" ca="1" si="119"/>
        <v>3.1766474737225643</v>
      </c>
      <c r="U3790">
        <f ca="1">AVERAGE(T$2:T3790)</f>
        <v>24.873671942769086</v>
      </c>
    </row>
    <row r="3791" spans="1:21" x14ac:dyDescent="0.25">
      <c r="A3791" s="75" t="s">
        <v>7</v>
      </c>
      <c r="B3791">
        <v>0.76744186046511631</v>
      </c>
      <c r="C3791" s="76" t="s">
        <v>89</v>
      </c>
      <c r="E3791">
        <f t="shared" ca="1" si="118"/>
        <v>0.42700546447691301</v>
      </c>
      <c r="F3791">
        <v>1.0547945205479452</v>
      </c>
      <c r="G3791">
        <f>AVERAGE(F$2:F3791)</f>
        <v>44073.837829137541</v>
      </c>
      <c r="T3791">
        <f t="shared" ca="1" si="119"/>
        <v>4.349914392344024</v>
      </c>
      <c r="U3791">
        <f ca="1">AVERAGE(T$2:T3791)</f>
        <v>24.868256703309868</v>
      </c>
    </row>
    <row r="3792" spans="1:21" x14ac:dyDescent="0.25">
      <c r="A3792" s="75" t="s">
        <v>7</v>
      </c>
      <c r="B3792">
        <v>0.73913043478260865</v>
      </c>
      <c r="C3792" s="76" t="s">
        <v>90</v>
      </c>
      <c r="E3792">
        <f t="shared" ca="1" si="118"/>
        <v>0.9720184057146124</v>
      </c>
      <c r="F3792">
        <v>0.76013513513513509</v>
      </c>
      <c r="G3792">
        <f>AVERAGE(F$2:F3792)</f>
        <v>44062.212116213777</v>
      </c>
      <c r="T3792">
        <f t="shared" ca="1" si="119"/>
        <v>2.5215268024020845</v>
      </c>
      <c r="U3792">
        <f ca="1">AVERAGE(T$2:T3792)</f>
        <v>24.862362023831921</v>
      </c>
    </row>
    <row r="3793" spans="1:21" x14ac:dyDescent="0.25">
      <c r="A3793" s="75" t="s">
        <v>7</v>
      </c>
      <c r="B3793">
        <v>29</v>
      </c>
      <c r="C3793" s="76" t="s">
        <v>91</v>
      </c>
      <c r="E3793">
        <f t="shared" ca="1" si="118"/>
        <v>0.84886674107205573</v>
      </c>
      <c r="F3793">
        <v>8.6956521739130432E-2</v>
      </c>
      <c r="G3793">
        <f>AVERAGE(F$2:F3793)</f>
        <v>44050.592357469133</v>
      </c>
      <c r="T3793">
        <f t="shared" ca="1" si="119"/>
        <v>8.4340079790088431</v>
      </c>
      <c r="U3793">
        <f ca="1">AVERAGE(T$2:T3793)</f>
        <v>24.858029651984658</v>
      </c>
    </row>
    <row r="3794" spans="1:21" x14ac:dyDescent="0.25">
      <c r="A3794" s="75" t="s">
        <v>7</v>
      </c>
      <c r="B3794">
        <v>2.1276595744680851E-2</v>
      </c>
      <c r="C3794" s="76" t="s">
        <v>92</v>
      </c>
      <c r="E3794">
        <f t="shared" ca="1" si="118"/>
        <v>0.78095610195186083</v>
      </c>
      <c r="F3794">
        <v>0.28571428571428564</v>
      </c>
      <c r="G3794">
        <f>AVERAGE(F$2:F3794)</f>
        <v>44038.978778074677</v>
      </c>
      <c r="T3794">
        <f t="shared" ca="1" si="119"/>
        <v>982.22011386763268</v>
      </c>
      <c r="U3794">
        <f ca="1">AVERAGE(T$2:T3794)</f>
        <v>25.110431994250845</v>
      </c>
    </row>
    <row r="3795" spans="1:21" x14ac:dyDescent="0.25">
      <c r="A3795" s="75" t="s">
        <v>7</v>
      </c>
      <c r="B3795">
        <v>0.83333333333333337</v>
      </c>
      <c r="C3795" s="76" t="s">
        <v>93</v>
      </c>
      <c r="E3795">
        <f t="shared" ca="1" si="118"/>
        <v>0.49556215614686316</v>
      </c>
      <c r="F3795">
        <v>8.5238095238095237</v>
      </c>
      <c r="G3795">
        <f>AVERAGE(F$2:F3795)</f>
        <v>44027.373492105107</v>
      </c>
      <c r="T3795">
        <f t="shared" ca="1" si="119"/>
        <v>7.513008876276567</v>
      </c>
      <c r="U3795">
        <f ca="1">AVERAGE(T$2:T3795)</f>
        <v>25.105793769918222</v>
      </c>
    </row>
    <row r="3796" spans="1:21" x14ac:dyDescent="0.25">
      <c r="A3796" s="75" t="s">
        <v>7</v>
      </c>
      <c r="B3796">
        <v>1</v>
      </c>
      <c r="C3796" s="76" t="s">
        <v>94</v>
      </c>
      <c r="E3796">
        <f t="shared" ca="1" si="118"/>
        <v>0.76912135852645913</v>
      </c>
      <c r="F3796">
        <v>0.16666666666666666</v>
      </c>
      <c r="G3796">
        <f>AVERAGE(F$2:F3796)</f>
        <v>44015.772120082591</v>
      </c>
      <c r="T3796">
        <f t="shared" ca="1" si="119"/>
        <v>2.0664699942193443</v>
      </c>
      <c r="U3796">
        <f ca="1">AVERAGE(T$2:T3796)</f>
        <v>25.099722801861382</v>
      </c>
    </row>
    <row r="3797" spans="1:21" x14ac:dyDescent="0.25">
      <c r="A3797" s="75" t="s">
        <v>7</v>
      </c>
      <c r="B3797">
        <v>0.5679012345679012</v>
      </c>
      <c r="C3797" s="76" t="s">
        <v>95</v>
      </c>
      <c r="E3797">
        <f t="shared" ca="1" si="118"/>
        <v>0.82287907628741719</v>
      </c>
      <c r="F3797">
        <v>0.11971830985915485</v>
      </c>
      <c r="G3797">
        <f>AVERAGE(F$2:F3797)</f>
        <v>44004.176848111631</v>
      </c>
      <c r="T3797">
        <f t="shared" ca="1" si="119"/>
        <v>8.1701050926060343</v>
      </c>
      <c r="U3797">
        <f ca="1">AVERAGE(T$2:T3797)</f>
        <v>25.095262944719853</v>
      </c>
    </row>
    <row r="3798" spans="1:21" x14ac:dyDescent="0.25">
      <c r="B3798">
        <v>1.3809523809523809</v>
      </c>
      <c r="C3798" s="76" t="s">
        <v>81</v>
      </c>
      <c r="E3798">
        <f t="shared" ca="1" si="118"/>
        <v>0.8788678601287061</v>
      </c>
      <c r="F3798">
        <v>0.42857142857142855</v>
      </c>
      <c r="G3798">
        <f>AVERAGE(F$2:F3798)</f>
        <v>43992.587765078526</v>
      </c>
      <c r="T3798">
        <f t="shared" ca="1" si="119"/>
        <v>16.485920603162654</v>
      </c>
      <c r="U3798">
        <f ca="1">AVERAGE(T$2:T3798)</f>
        <v>25.092995538256446</v>
      </c>
    </row>
    <row r="3799" spans="1:21" x14ac:dyDescent="0.25">
      <c r="A3799" s="75" t="s">
        <v>8</v>
      </c>
      <c r="B3799">
        <v>0.40828402366863903</v>
      </c>
      <c r="C3799" s="76" t="s">
        <v>82</v>
      </c>
      <c r="E3799">
        <f t="shared" ca="1" si="118"/>
        <v>0.94827881389331903</v>
      </c>
      <c r="F3799">
        <v>0.8099581908019764</v>
      </c>
      <c r="G3799">
        <f>AVERAGE(F$2:F3799)</f>
        <v>43981.004885192568</v>
      </c>
      <c r="T3799">
        <f t="shared" ca="1" si="119"/>
        <v>2.4017567844682151</v>
      </c>
      <c r="U3799">
        <f ca="1">AVERAGE(T$2:T3799)</f>
        <v>25.087021015151183</v>
      </c>
    </row>
    <row r="3800" spans="1:21" x14ac:dyDescent="0.25">
      <c r="A3800" s="75" t="s">
        <v>8</v>
      </c>
      <c r="B3800">
        <v>1.1041557075223567</v>
      </c>
      <c r="C3800" s="76" t="s">
        <v>83</v>
      </c>
      <c r="E3800">
        <f t="shared" ca="1" si="118"/>
        <v>0.50526601786964831</v>
      </c>
      <c r="F3800">
        <v>7.3333333333333339</v>
      </c>
      <c r="G3800">
        <f>AVERAGE(F$2:F3800)</f>
        <v>43969.429820293422</v>
      </c>
      <c r="T3800">
        <f t="shared" ca="1" si="119"/>
        <v>3.4400759380997523</v>
      </c>
      <c r="U3800">
        <f ca="1">AVERAGE(T$2:T3800)</f>
        <v>25.081322951166698</v>
      </c>
    </row>
    <row r="3801" spans="1:21" x14ac:dyDescent="0.25">
      <c r="A3801" s="75" t="s">
        <v>8</v>
      </c>
      <c r="B3801">
        <v>5.418938466674085E-2</v>
      </c>
      <c r="C3801" s="76" t="s">
        <v>84</v>
      </c>
      <c r="E3801">
        <f t="shared" ca="1" si="118"/>
        <v>0.92961772350974547</v>
      </c>
      <c r="F3801">
        <v>0.81818181818181823</v>
      </c>
      <c r="G3801">
        <f>AVERAGE(F$2:F3801)</f>
        <v>43957.859133020138</v>
      </c>
      <c r="T3801">
        <f t="shared" ca="1" si="119"/>
        <v>15.440899882081247</v>
      </c>
      <c r="U3801">
        <f ca="1">AVERAGE(T$2:T3801)</f>
        <v>25.078785997727469</v>
      </c>
    </row>
    <row r="3802" spans="1:21" x14ac:dyDescent="0.25">
      <c r="A3802" s="75" t="s">
        <v>8</v>
      </c>
      <c r="B3802">
        <v>0.25628140703517588</v>
      </c>
      <c r="C3802" s="76" t="s">
        <v>85</v>
      </c>
      <c r="E3802">
        <f t="shared" ca="1" si="118"/>
        <v>0.88459019014354823</v>
      </c>
      <c r="F3802">
        <v>0.8</v>
      </c>
      <c r="G3802">
        <f>AVERAGE(F$2:F3802)</f>
        <v>43946.294529196668</v>
      </c>
      <c r="T3802">
        <f t="shared" ca="1" si="119"/>
        <v>15.507833748532882</v>
      </c>
      <c r="U3802">
        <f ca="1">AVERAGE(T$2:T3802)</f>
        <v>25.076267988716893</v>
      </c>
    </row>
    <row r="3803" spans="1:21" x14ac:dyDescent="0.25">
      <c r="A3803" s="75" t="s">
        <v>8</v>
      </c>
      <c r="B3803">
        <v>0.29849175727814803</v>
      </c>
      <c r="C3803" s="76" t="s">
        <v>86</v>
      </c>
      <c r="E3803">
        <f t="shared" ca="1" si="118"/>
        <v>0.71096733979461302</v>
      </c>
      <c r="F3803">
        <v>0.22448979591836735</v>
      </c>
      <c r="G3803">
        <f>AVERAGE(F$2:F3803)</f>
        <v>43934.7358574346</v>
      </c>
      <c r="T3803">
        <f t="shared" ca="1" si="119"/>
        <v>2.0270203690333655</v>
      </c>
      <c r="U3803">
        <f ca="1">AVERAGE(T$2:T3803)</f>
        <v>25.070205587975259</v>
      </c>
    </row>
    <row r="3804" spans="1:21" x14ac:dyDescent="0.25">
      <c r="A3804" s="75" t="s">
        <v>8</v>
      </c>
      <c r="B3804">
        <v>0.32919805050952594</v>
      </c>
      <c r="C3804" s="76" t="s">
        <v>87</v>
      </c>
      <c r="E3804">
        <f t="shared" ca="1" si="118"/>
        <v>3.4209584563659856E-2</v>
      </c>
      <c r="F3804">
        <v>3.2258064516129031E-2</v>
      </c>
      <c r="G3804">
        <f>AVERAGE(F$2:F3804)</f>
        <v>43923.183213837605</v>
      </c>
      <c r="T3804">
        <f t="shared" ca="1" si="119"/>
        <v>13.92607786586051</v>
      </c>
      <c r="U3804">
        <f ca="1">AVERAGE(T$2:T3804)</f>
        <v>25.067275236220826</v>
      </c>
    </row>
    <row r="3805" spans="1:21" x14ac:dyDescent="0.25">
      <c r="A3805" s="75" t="s">
        <v>8</v>
      </c>
      <c r="B3805">
        <v>0.26050420168067223</v>
      </c>
      <c r="C3805" s="76" t="s">
        <v>88</v>
      </c>
      <c r="E3805">
        <f t="shared" ca="1" si="118"/>
        <v>5.8854383871527083E-2</v>
      </c>
      <c r="F3805">
        <v>0.40476190476190477</v>
      </c>
      <c r="G3805">
        <f>AVERAGE(F$2:F3805)</f>
        <v>43911.636742109964</v>
      </c>
      <c r="T3805">
        <f t="shared" ca="1" si="119"/>
        <v>4.2862553520204081</v>
      </c>
      <c r="U3805">
        <f ca="1">AVERAGE(T$2:T3805)</f>
        <v>25.061812297239701</v>
      </c>
    </row>
    <row r="3806" spans="1:21" x14ac:dyDescent="0.25">
      <c r="A3806" s="75" t="s">
        <v>8</v>
      </c>
      <c r="B3806">
        <v>1.3255813953488373</v>
      </c>
      <c r="C3806" s="76" t="s">
        <v>89</v>
      </c>
      <c r="E3806">
        <f t="shared" ca="1" si="118"/>
        <v>0.74718311276130378</v>
      </c>
      <c r="F3806">
        <v>0.875</v>
      </c>
      <c r="G3806">
        <f>AVERAGE(F$2:F3806)</f>
        <v>43900.096463071306</v>
      </c>
      <c r="T3806">
        <f t="shared" ca="1" si="119"/>
        <v>7.005898383978316</v>
      </c>
      <c r="U3806">
        <f ca="1">AVERAGE(T$2:T3806)</f>
        <v>25.057066984778928</v>
      </c>
    </row>
    <row r="3807" spans="1:21" x14ac:dyDescent="0.25">
      <c r="A3807" s="75" t="s">
        <v>8</v>
      </c>
      <c r="B3807">
        <v>5.0869565217391308</v>
      </c>
      <c r="C3807" s="76" t="s">
        <v>90</v>
      </c>
      <c r="E3807">
        <f t="shared" ca="1" si="118"/>
        <v>0.76630032918542823</v>
      </c>
      <c r="F3807">
        <v>6.5573770491803338E-2</v>
      </c>
      <c r="G3807">
        <f>AVERAGE(F$2:F3807)</f>
        <v>43888.56203561747</v>
      </c>
      <c r="T3807">
        <f t="shared" ca="1" si="119"/>
        <v>3.7096283009346265</v>
      </c>
      <c r="U3807">
        <f ca="1">AVERAGE(T$2:T3807)</f>
        <v>25.051458093900354</v>
      </c>
    </row>
    <row r="3808" spans="1:21" x14ac:dyDescent="0.25">
      <c r="A3808" s="75" t="s">
        <v>8</v>
      </c>
      <c r="B3808">
        <v>34</v>
      </c>
      <c r="C3808" s="76" t="s">
        <v>91</v>
      </c>
      <c r="E3808">
        <f t="shared" ca="1" si="118"/>
        <v>0.18327014389741536</v>
      </c>
      <c r="F3808">
        <v>0.21830985915492948</v>
      </c>
      <c r="G3808">
        <f>AVERAGE(F$2:F3808)</f>
        <v>43877.033707872324</v>
      </c>
      <c r="T3808">
        <f t="shared" ca="1" si="119"/>
        <v>2.0864943088824135</v>
      </c>
      <c r="U3808">
        <f ca="1">AVERAGE(T$2:T3808)</f>
        <v>25.045425794508439</v>
      </c>
    </row>
    <row r="3809" spans="1:21" x14ac:dyDescent="0.25">
      <c r="A3809" s="75" t="s">
        <v>8</v>
      </c>
      <c r="B3809">
        <v>0.57446808510638303</v>
      </c>
      <c r="C3809" s="76" t="s">
        <v>92</v>
      </c>
      <c r="E3809">
        <f t="shared" ca="1" si="118"/>
        <v>0.73678304023794849</v>
      </c>
      <c r="F3809">
        <v>0.53374233128834347</v>
      </c>
      <c r="G3809">
        <f>AVERAGE(F$2:F3809)</f>
        <v>43865.511517755331</v>
      </c>
      <c r="T3809">
        <f t="shared" ca="1" si="119"/>
        <v>3.3381871841362312</v>
      </c>
      <c r="U3809">
        <f ca="1">AVERAGE(T$2:T3809)</f>
        <v>25.039725364201093</v>
      </c>
    </row>
    <row r="3810" spans="1:21" x14ac:dyDescent="0.25">
      <c r="A3810" s="75" t="s">
        <v>8</v>
      </c>
      <c r="B3810">
        <v>0.9285714285714286</v>
      </c>
      <c r="C3810" s="76" t="s">
        <v>93</v>
      </c>
      <c r="E3810">
        <f t="shared" ca="1" si="118"/>
        <v>4.3921425421547422E-2</v>
      </c>
      <c r="F3810">
        <v>2.7037037037037037</v>
      </c>
      <c r="G3810">
        <f>AVERAGE(F$2:F3810)</f>
        <v>43853.995947313204</v>
      </c>
      <c r="T3810">
        <f t="shared" ca="1" si="119"/>
        <v>11.032610426846922</v>
      </c>
      <c r="U3810">
        <f ca="1">AVERAGE(T$2:T3810)</f>
        <v>25.036047990891209</v>
      </c>
    </row>
    <row r="3811" spans="1:21" x14ac:dyDescent="0.25">
      <c r="A3811" s="75" t="s">
        <v>8</v>
      </c>
      <c r="B3811">
        <v>0.6</v>
      </c>
      <c r="C3811" s="76" t="s">
        <v>94</v>
      </c>
      <c r="E3811">
        <f t="shared" ca="1" si="118"/>
        <v>0.99221650907949177</v>
      </c>
      <c r="F3811">
        <v>0.55555555555555558</v>
      </c>
      <c r="G3811">
        <f>AVERAGE(F$2:F3811)</f>
        <v>43842.485857971529</v>
      </c>
      <c r="T3811">
        <f t="shared" ca="1" si="119"/>
        <v>17.125657672910492</v>
      </c>
      <c r="U3811">
        <f ca="1">AVERAGE(T$2:T3811)</f>
        <v>25.03397177295998</v>
      </c>
    </row>
    <row r="3812" spans="1:21" x14ac:dyDescent="0.25">
      <c r="A3812" s="75" t="s">
        <v>8</v>
      </c>
      <c r="B3812">
        <v>0.48148148148148157</v>
      </c>
      <c r="C3812" s="76" t="s">
        <v>95</v>
      </c>
      <c r="E3812">
        <f t="shared" ca="1" si="118"/>
        <v>0.71063651842768094</v>
      </c>
      <c r="F3812">
        <v>0.44994499449944997</v>
      </c>
      <c r="G3812">
        <f>AVERAGE(F$2:F3812)</f>
        <v>43830.981781374059</v>
      </c>
      <c r="T3812">
        <f t="shared" ca="1" si="119"/>
        <v>2.1754890275395984</v>
      </c>
      <c r="U3812">
        <f ca="1">AVERAGE(T$2:T3812)</f>
        <v>25.027973745474956</v>
      </c>
    </row>
    <row r="3813" spans="1:21" x14ac:dyDescent="0.25">
      <c r="B3813">
        <v>0.90476190476190477</v>
      </c>
      <c r="C3813" s="76" t="s">
        <v>81</v>
      </c>
      <c r="E3813">
        <f t="shared" ca="1" si="118"/>
        <v>0.39885818788247118</v>
      </c>
      <c r="F3813">
        <v>2.5937499999999996</v>
      </c>
      <c r="G3813">
        <f>AVERAGE(F$2:F3813)</f>
        <v>43819.484302876845</v>
      </c>
      <c r="T3813">
        <f t="shared" ca="1" si="119"/>
        <v>4.7357637886197894</v>
      </c>
      <c r="U3813">
        <f ca="1">AVERAGE(T$2:T3813)</f>
        <v>25.022650500470533</v>
      </c>
    </row>
    <row r="3814" spans="1:21" x14ac:dyDescent="0.25">
      <c r="A3814" s="75" t="s">
        <v>9</v>
      </c>
      <c r="B3814">
        <v>0.40828402366863903</v>
      </c>
      <c r="C3814" s="76" t="s">
        <v>82</v>
      </c>
      <c r="E3814">
        <f t="shared" ca="1" si="118"/>
        <v>0.55932715492861829</v>
      </c>
      <c r="F3814">
        <v>2.0612244897959182</v>
      </c>
      <c r="G3814">
        <f>AVERAGE(F$2:F3814)</f>
        <v>43807.992715392349</v>
      </c>
      <c r="T3814">
        <f t="shared" ca="1" si="119"/>
        <v>2.0712992971279727</v>
      </c>
      <c r="U3814">
        <f ca="1">AVERAGE(T$2:T3814)</f>
        <v>25.01663126333354</v>
      </c>
    </row>
    <row r="3815" spans="1:21" x14ac:dyDescent="0.25">
      <c r="A3815" s="75" t="s">
        <v>9</v>
      </c>
      <c r="B3815">
        <v>1.6301946344029459</v>
      </c>
      <c r="C3815" s="76" t="s">
        <v>83</v>
      </c>
      <c r="E3815">
        <f t="shared" ca="1" si="118"/>
        <v>0.34542280231417877</v>
      </c>
      <c r="F3815">
        <v>0.88888888888888884</v>
      </c>
      <c r="G3815">
        <f>AVERAGE(F$2:F3815)</f>
        <v>43796.506846533804</v>
      </c>
      <c r="T3815">
        <f t="shared" ca="1" si="119"/>
        <v>3.229657296988965</v>
      </c>
      <c r="U3815">
        <f ca="1">AVERAGE(T$2:T3815)</f>
        <v>25.01091889470052</v>
      </c>
    </row>
    <row r="3816" spans="1:21" x14ac:dyDescent="0.25">
      <c r="A3816" s="75" t="s">
        <v>9</v>
      </c>
      <c r="B3816">
        <v>0.22109714031378658</v>
      </c>
      <c r="C3816" s="76" t="s">
        <v>84</v>
      </c>
      <c r="E3816">
        <f t="shared" ca="1" si="118"/>
        <v>0.88709034346699844</v>
      </c>
      <c r="F3816">
        <v>4.7619047619047616E-2</v>
      </c>
      <c r="G3816">
        <f>AVERAGE(F$2:F3816)</f>
        <v>43785.026778584266</v>
      </c>
      <c r="T3816">
        <f t="shared" ca="1" si="119"/>
        <v>4.4455771442366911</v>
      </c>
      <c r="U3816">
        <f ca="1">AVERAGE(T$2:T3816)</f>
        <v>25.00552824155492</v>
      </c>
    </row>
    <row r="3817" spans="1:21" x14ac:dyDescent="0.25">
      <c r="A3817" s="75" t="s">
        <v>9</v>
      </c>
      <c r="B3817">
        <v>0.49748743718592964</v>
      </c>
      <c r="C3817" s="76" t="s">
        <v>85</v>
      </c>
      <c r="E3817">
        <f t="shared" ca="1" si="118"/>
        <v>0.96106237850717713</v>
      </c>
      <c r="F3817">
        <v>0.16666666666666666</v>
      </c>
      <c r="G3817">
        <f>AVERAGE(F$2:F3817)</f>
        <v>43773.552758638791</v>
      </c>
      <c r="T3817">
        <f t="shared" ca="1" si="119"/>
        <v>3.9567033652202004</v>
      </c>
      <c r="U3817">
        <f ca="1">AVERAGE(T$2:T3817)</f>
        <v>25.00001230212192</v>
      </c>
    </row>
    <row r="3818" spans="1:21" x14ac:dyDescent="0.25">
      <c r="A3818" s="75" t="s">
        <v>9</v>
      </c>
      <c r="B3818">
        <v>0.75377060680462993</v>
      </c>
      <c r="C3818" s="76" t="s">
        <v>86</v>
      </c>
      <c r="E3818">
        <f t="shared" ca="1" si="118"/>
        <v>0.52968475552244865</v>
      </c>
      <c r="F3818">
        <v>5.6603773584905683E-2</v>
      </c>
      <c r="G3818">
        <f>AVERAGE(F$2:F3818)</f>
        <v>43762.084721920197</v>
      </c>
      <c r="T3818">
        <f t="shared" ca="1" si="119"/>
        <v>72.903854900281587</v>
      </c>
      <c r="U3818">
        <f ca="1">AVERAGE(T$2:T3818)</f>
        <v>25.01256243117567</v>
      </c>
    </row>
    <row r="3819" spans="1:21" x14ac:dyDescent="0.25">
      <c r="A3819" s="75" t="s">
        <v>9</v>
      </c>
      <c r="B3819">
        <v>3.4306601683650864</v>
      </c>
      <c r="C3819" s="76" t="s">
        <v>87</v>
      </c>
      <c r="E3819">
        <f t="shared" ca="1" si="118"/>
        <v>0.42984579264638001</v>
      </c>
      <c r="F3819">
        <v>0.53038674033149169</v>
      </c>
      <c r="G3819">
        <f>AVERAGE(F$2:F3819)</f>
        <v>43750.62281664645</v>
      </c>
      <c r="T3819">
        <f t="shared" ca="1" si="119"/>
        <v>2.5343914318800054</v>
      </c>
      <c r="U3819">
        <f ca="1">AVERAGE(T$2:T3819)</f>
        <v>25.006675010798695</v>
      </c>
    </row>
    <row r="3820" spans="1:21" x14ac:dyDescent="0.25">
      <c r="A3820" s="75" t="s">
        <v>9</v>
      </c>
      <c r="B3820">
        <v>0.91596638655462181</v>
      </c>
      <c r="C3820" s="76" t="s">
        <v>88</v>
      </c>
      <c r="E3820">
        <f t="shared" ca="1" si="118"/>
        <v>0.30130667141794387</v>
      </c>
      <c r="F3820">
        <v>0.99998989898989898</v>
      </c>
      <c r="G3820">
        <f>AVERAGE(F$2:F3820)</f>
        <v>43739.167036906525</v>
      </c>
      <c r="T3820">
        <f t="shared" ca="1" si="119"/>
        <v>7.78331046869702</v>
      </c>
      <c r="U3820">
        <f ca="1">AVERAGE(T$2:T3820)</f>
        <v>25.002165096019407</v>
      </c>
    </row>
    <row r="3821" spans="1:21" x14ac:dyDescent="0.25">
      <c r="A3821" s="75" t="s">
        <v>9</v>
      </c>
      <c r="B3821">
        <v>0.99224806201550386</v>
      </c>
      <c r="C3821" s="76" t="s">
        <v>89</v>
      </c>
      <c r="E3821">
        <f t="shared" ca="1" si="118"/>
        <v>0.13498316804159471</v>
      </c>
      <c r="F3821">
        <v>1.8571428571428572</v>
      </c>
      <c r="G3821">
        <f>AVERAGE(F$2:F3821)</f>
        <v>43727.717479342646</v>
      </c>
      <c r="T3821">
        <f t="shared" ca="1" si="119"/>
        <v>7.0993835302168291</v>
      </c>
      <c r="U3821">
        <f ca="1">AVERAGE(T$2:T3821)</f>
        <v>24.997478503986475</v>
      </c>
    </row>
    <row r="3822" spans="1:21" x14ac:dyDescent="0.25">
      <c r="A3822" s="75" t="s">
        <v>9</v>
      </c>
      <c r="B3822">
        <v>0.56521739130434778</v>
      </c>
      <c r="C3822" s="76" t="s">
        <v>90</v>
      </c>
      <c r="E3822">
        <f t="shared" ca="1" si="118"/>
        <v>0.86145312924065409</v>
      </c>
      <c r="F3822">
        <v>0.68700188378495874</v>
      </c>
      <c r="G3822">
        <f>AVERAGE(F$2:F3822)</f>
        <v>43716.273608503216</v>
      </c>
      <c r="T3822">
        <f t="shared" ca="1" si="119"/>
        <v>10.604114682267481</v>
      </c>
      <c r="U3822">
        <f ca="1">AVERAGE(T$2:T3822)</f>
        <v>24.99371159380021</v>
      </c>
    </row>
    <row r="3823" spans="1:21" x14ac:dyDescent="0.25">
      <c r="A3823" s="75" t="s">
        <v>9</v>
      </c>
      <c r="B3823">
        <v>4</v>
      </c>
      <c r="C3823" s="76" t="s">
        <v>91</v>
      </c>
      <c r="E3823">
        <f t="shared" ca="1" si="118"/>
        <v>0.83446854843109419</v>
      </c>
      <c r="F3823">
        <v>1.7272727272727273</v>
      </c>
      <c r="G3823">
        <f>AVERAGE(F$2:F3823)</f>
        <v>43704.835998263603</v>
      </c>
      <c r="T3823">
        <f t="shared" ca="1" si="119"/>
        <v>2.1926386907467608</v>
      </c>
      <c r="U3823">
        <f ca="1">AVERAGE(T$2:T3823)</f>
        <v>24.987745849974189</v>
      </c>
    </row>
    <row r="3824" spans="1:21" x14ac:dyDescent="0.25">
      <c r="A3824" s="75" t="s">
        <v>9</v>
      </c>
      <c r="B3824">
        <v>6.0638297872340458E-2</v>
      </c>
      <c r="C3824" s="76" t="s">
        <v>92</v>
      </c>
      <c r="E3824">
        <f t="shared" ca="1" si="118"/>
        <v>0.80970615803338764</v>
      </c>
      <c r="F3824">
        <v>1.9607843137254832E-2</v>
      </c>
      <c r="G3824">
        <f>AVERAGE(F$2:F3824)</f>
        <v>43693.403924920574</v>
      </c>
      <c r="T3824">
        <f t="shared" ca="1" si="119"/>
        <v>4.3890051074378578</v>
      </c>
      <c r="U3824">
        <f ca="1">AVERAGE(T$2:T3824)</f>
        <v>24.982357740964893</v>
      </c>
    </row>
    <row r="3825" spans="1:21" x14ac:dyDescent="0.25">
      <c r="A3825" s="75" t="s">
        <v>9</v>
      </c>
      <c r="B3825">
        <v>0.83333333333333337</v>
      </c>
      <c r="C3825" s="76" t="s">
        <v>93</v>
      </c>
      <c r="E3825">
        <f t="shared" ca="1" si="118"/>
        <v>0.90758158369086461</v>
      </c>
      <c r="F3825">
        <v>0.11764705882352941</v>
      </c>
      <c r="G3825">
        <f>AVERAGE(F$2:F3825)</f>
        <v>43681.977856333266</v>
      </c>
      <c r="T3825">
        <f t="shared" ca="1" si="119"/>
        <v>25.152850392969146</v>
      </c>
      <c r="U3825">
        <f ca="1">AVERAGE(T$2:T3825)</f>
        <v>24.982402325863429</v>
      </c>
    </row>
    <row r="3826" spans="1:21" x14ac:dyDescent="0.25">
      <c r="A3826" s="75" t="s">
        <v>9</v>
      </c>
      <c r="B3826">
        <v>0.64</v>
      </c>
      <c r="C3826" s="76" t="s">
        <v>94</v>
      </c>
      <c r="E3826">
        <f t="shared" ca="1" si="118"/>
        <v>0.67981936368739881</v>
      </c>
      <c r="F3826">
        <v>4.0879983068352277E-2</v>
      </c>
      <c r="G3826">
        <f>AVERAGE(F$2:F3826)</f>
        <v>43670.557742091085</v>
      </c>
      <c r="T3826">
        <f t="shared" ca="1" si="119"/>
        <v>3.852571823818614</v>
      </c>
      <c r="U3826">
        <f ca="1">AVERAGE(T$2:T3826)</f>
        <v>24.976878187170087</v>
      </c>
    </row>
    <row r="3827" spans="1:21" x14ac:dyDescent="0.25">
      <c r="A3827" s="75" t="s">
        <v>9</v>
      </c>
      <c r="B3827">
        <v>0.52962962962962956</v>
      </c>
      <c r="C3827" s="76" t="s">
        <v>95</v>
      </c>
      <c r="E3827">
        <f t="shared" ca="1" si="118"/>
        <v>0.25731984190984025</v>
      </c>
      <c r="F3827">
        <v>0.19999999999999996</v>
      </c>
      <c r="G3827">
        <f>AVERAGE(F$2:F3827)</f>
        <v>43659.143639178874</v>
      </c>
      <c r="T3827">
        <f t="shared" ca="1" si="119"/>
        <v>4.7849945683487407</v>
      </c>
      <c r="U3827">
        <f ca="1">AVERAGE(T$2:T3827)</f>
        <v>24.97160064309826</v>
      </c>
    </row>
    <row r="3828" spans="1:21" x14ac:dyDescent="0.25">
      <c r="B3828">
        <v>0.52380952380952384</v>
      </c>
      <c r="C3828" s="76" t="s">
        <v>81</v>
      </c>
      <c r="E3828">
        <f t="shared" ca="1" si="118"/>
        <v>0.94285269182885068</v>
      </c>
      <c r="F3828">
        <v>2.4013605442176869</v>
      </c>
      <c r="G3828">
        <f>AVERAGE(F$2:F3828)</f>
        <v>43647.736076524408</v>
      </c>
      <c r="T3828">
        <f t="shared" ca="1" si="119"/>
        <v>7.4810092705139999</v>
      </c>
      <c r="U3828">
        <f ca="1">AVERAGE(T$2:T3828)</f>
        <v>24.967030329178066</v>
      </c>
    </row>
    <row r="3829" spans="1:21" x14ac:dyDescent="0.25">
      <c r="A3829" s="75" t="s">
        <v>10</v>
      </c>
      <c r="B3829">
        <v>0.88165680473372776</v>
      </c>
      <c r="C3829" s="76" t="s">
        <v>82</v>
      </c>
      <c r="E3829">
        <f t="shared" ca="1" si="118"/>
        <v>0.81427077031039652</v>
      </c>
      <c r="F3829">
        <v>0.52516619183285851</v>
      </c>
      <c r="G3829">
        <f>AVERAGE(F$2:F3829)</f>
        <v>43636.333983810109</v>
      </c>
      <c r="T3829">
        <f t="shared" ca="1" si="119"/>
        <v>2.3040912555194151</v>
      </c>
      <c r="U3829">
        <f ca="1">AVERAGE(T$2:T3829)</f>
        <v>24.961110021165091</v>
      </c>
    </row>
    <row r="3830" spans="1:21" x14ac:dyDescent="0.25">
      <c r="A3830" s="75" t="s">
        <v>10</v>
      </c>
      <c r="B3830">
        <v>0.47396107311941083</v>
      </c>
      <c r="C3830" s="76" t="s">
        <v>83</v>
      </c>
      <c r="E3830">
        <f t="shared" ca="1" si="118"/>
        <v>0.17810971663971165</v>
      </c>
      <c r="F3830">
        <v>0.5977011494252874</v>
      </c>
      <c r="G3830">
        <f>AVERAGE(F$2:F3830)</f>
        <v>43624.937865689804</v>
      </c>
      <c r="T3830">
        <f t="shared" ca="1" si="119"/>
        <v>4.1035442704832672</v>
      </c>
      <c r="U3830">
        <f ca="1">AVERAGE(T$2:T3830)</f>
        <v>24.955662759281918</v>
      </c>
    </row>
    <row r="3831" spans="1:21" x14ac:dyDescent="0.25">
      <c r="A3831" s="75" t="s">
        <v>10</v>
      </c>
      <c r="B3831">
        <v>0.22109714031378658</v>
      </c>
      <c r="C3831" s="76" t="s">
        <v>84</v>
      </c>
      <c r="E3831">
        <f t="shared" ca="1" si="118"/>
        <v>0.52600197362771761</v>
      </c>
      <c r="F3831">
        <v>2.2876712328767121</v>
      </c>
      <c r="G3831">
        <f>AVERAGE(F$2:F3831)</f>
        <v>43613.548139790473</v>
      </c>
      <c r="T3831">
        <f t="shared" ca="1" si="119"/>
        <v>12.701025974110188</v>
      </c>
      <c r="U3831">
        <f ca="1">AVERAGE(T$2:T3831)</f>
        <v>24.95246311521268</v>
      </c>
    </row>
    <row r="3832" spans="1:21" x14ac:dyDescent="0.25">
      <c r="A3832" s="75" t="s">
        <v>10</v>
      </c>
      <c r="B3832">
        <v>0.34003350083752093</v>
      </c>
      <c r="C3832" s="76" t="s">
        <v>85</v>
      </c>
      <c r="E3832">
        <f t="shared" ca="1" si="118"/>
        <v>0.56206096231194647</v>
      </c>
      <c r="F3832">
        <v>0.36363636363636359</v>
      </c>
      <c r="G3832">
        <f>AVERAGE(F$2:F3832)</f>
        <v>43602.163857748339</v>
      </c>
      <c r="T3832">
        <f t="shared" ca="1" si="119"/>
        <v>2.4202216951616515</v>
      </c>
      <c r="U3832">
        <f ca="1">AVERAGE(T$2:T3832)</f>
        <v>24.946581559112435</v>
      </c>
    </row>
    <row r="3833" spans="1:21" x14ac:dyDescent="0.25">
      <c r="A3833" s="75" t="s">
        <v>10</v>
      </c>
      <c r="B3833">
        <v>0.75377060680462993</v>
      </c>
      <c r="C3833" s="76" t="s">
        <v>86</v>
      </c>
      <c r="E3833">
        <f t="shared" ca="1" si="118"/>
        <v>0.43769528262200641</v>
      </c>
      <c r="F3833">
        <v>0.39577039274924469</v>
      </c>
      <c r="G3833">
        <f>AVERAGE(F$2:F3833)</f>
        <v>43590.785525783998</v>
      </c>
      <c r="T3833">
        <f t="shared" ca="1" si="119"/>
        <v>6.9180119529656157</v>
      </c>
      <c r="U3833">
        <f ca="1">AVERAGE(T$2:T3833)</f>
        <v>24.941876817565944</v>
      </c>
    </row>
    <row r="3834" spans="1:21" x14ac:dyDescent="0.25">
      <c r="A3834" s="75" t="s">
        <v>10</v>
      </c>
      <c r="B3834">
        <v>2.9875941515285778</v>
      </c>
      <c r="C3834" s="76" t="s">
        <v>87</v>
      </c>
      <c r="E3834">
        <f t="shared" ca="1" si="118"/>
        <v>0.50420415570967514</v>
      </c>
      <c r="F3834">
        <v>0.92500000000000004</v>
      </c>
      <c r="G3834">
        <f>AVERAGE(F$2:F3834)</f>
        <v>43579.413268928853</v>
      </c>
      <c r="T3834">
        <f t="shared" ca="1" si="119"/>
        <v>10.868243633880606</v>
      </c>
      <c r="U3834">
        <f ca="1">AVERAGE(T$2:T3834)</f>
        <v>24.938205115717867</v>
      </c>
    </row>
    <row r="3835" spans="1:21" x14ac:dyDescent="0.25">
      <c r="A3835" s="75" t="s">
        <v>10</v>
      </c>
      <c r="B3835">
        <v>0.26050420168067223</v>
      </c>
      <c r="C3835" s="76" t="s">
        <v>88</v>
      </c>
      <c r="E3835">
        <f t="shared" ca="1" si="118"/>
        <v>0.91677363587552485</v>
      </c>
      <c r="F3835">
        <v>2.9126213592233011E-2</v>
      </c>
      <c r="G3835">
        <f>AVERAGE(F$2:F3835)</f>
        <v>43568.046710727831</v>
      </c>
      <c r="T3835">
        <f t="shared" ca="1" si="119"/>
        <v>6.6079857899476551</v>
      </c>
      <c r="U3835">
        <f ca="1">AVERAGE(T$2:T3835)</f>
        <v>24.933424150844164</v>
      </c>
    </row>
    <row r="3836" spans="1:21" x14ac:dyDescent="0.25">
      <c r="A3836" s="75" t="s">
        <v>10</v>
      </c>
      <c r="B3836">
        <v>0.37984496124031009</v>
      </c>
      <c r="C3836" s="76" t="s">
        <v>89</v>
      </c>
      <c r="E3836">
        <f t="shared" ca="1" si="118"/>
        <v>9.41833538843031E-2</v>
      </c>
      <c r="F3836">
        <v>3.8961038961038939E-2</v>
      </c>
      <c r="G3836">
        <f>AVERAGE(F$2:F3836)</f>
        <v>43556.686082892193</v>
      </c>
      <c r="T3836">
        <f t="shared" ca="1" si="119"/>
        <v>3.3152358444157506</v>
      </c>
      <c r="U3836">
        <f ca="1">AVERAGE(T$2:T3836)</f>
        <v>24.927787074362698</v>
      </c>
    </row>
    <row r="3837" spans="1:21" x14ac:dyDescent="0.25">
      <c r="A3837" s="75" t="s">
        <v>10</v>
      </c>
      <c r="B3837">
        <v>0.30434782608695654</v>
      </c>
      <c r="C3837" s="76" t="s">
        <v>90</v>
      </c>
      <c r="E3837">
        <f t="shared" ca="1" si="118"/>
        <v>0.65922752130143625</v>
      </c>
      <c r="F3837">
        <v>0.93725239492827328</v>
      </c>
      <c r="G3837">
        <f>AVERAGE(F$2:F3837)</f>
        <v>43545.331612394155</v>
      </c>
      <c r="T3837">
        <f t="shared" ca="1" si="119"/>
        <v>2.1376185391569895</v>
      </c>
      <c r="U3837">
        <f ca="1">AVERAGE(T$2:T3837)</f>
        <v>24.921845945964574</v>
      </c>
    </row>
    <row r="3838" spans="1:21" x14ac:dyDescent="0.25">
      <c r="A3838" s="75" t="s">
        <v>10</v>
      </c>
      <c r="B3838">
        <v>9</v>
      </c>
      <c r="C3838" s="76" t="s">
        <v>91</v>
      </c>
      <c r="E3838">
        <f t="shared" ca="1" si="118"/>
        <v>0.50253618561651991</v>
      </c>
      <c r="F3838">
        <v>0.80952380952380953</v>
      </c>
      <c r="G3838">
        <f>AVERAGE(F$2:F3838)</f>
        <v>43533.98302701793</v>
      </c>
      <c r="T3838">
        <f t="shared" ca="1" si="119"/>
        <v>2.4160679372093044</v>
      </c>
      <c r="U3838">
        <f ca="1">AVERAGE(T$2:T3838)</f>
        <v>24.915980483882542</v>
      </c>
    </row>
    <row r="3839" spans="1:21" x14ac:dyDescent="0.25">
      <c r="A3839" s="75" t="s">
        <v>10</v>
      </c>
      <c r="B3839">
        <v>0.57446808510638303</v>
      </c>
      <c r="C3839" s="76" t="s">
        <v>92</v>
      </c>
      <c r="E3839">
        <f t="shared" ca="1" si="118"/>
        <v>0.30641529472160123</v>
      </c>
      <c r="F3839">
        <v>0.25000000000000006</v>
      </c>
      <c r="G3839">
        <f>AVERAGE(F$2:F3839)</f>
        <v>43522.640209658101</v>
      </c>
      <c r="T3839">
        <f t="shared" ca="1" si="119"/>
        <v>2.564622942818263</v>
      </c>
      <c r="U3839">
        <f ca="1">AVERAGE(T$2:T3839)</f>
        <v>24.910156784679558</v>
      </c>
    </row>
    <row r="3840" spans="1:21" x14ac:dyDescent="0.25">
      <c r="A3840" s="75" t="s">
        <v>10</v>
      </c>
      <c r="B3840">
        <v>0.33333333333333331</v>
      </c>
      <c r="C3840" s="76" t="s">
        <v>93</v>
      </c>
      <c r="E3840">
        <f t="shared" ca="1" si="118"/>
        <v>0.49390430807597141</v>
      </c>
      <c r="F3840">
        <v>0.99775280898876406</v>
      </c>
      <c r="G3840">
        <f>AVERAGE(F$2:F3840)</f>
        <v>43511.303496332534</v>
      </c>
      <c r="T3840">
        <f t="shared" ca="1" si="119"/>
        <v>2.931468948269857</v>
      </c>
      <c r="U3840">
        <f ca="1">AVERAGE(T$2:T3840)</f>
        <v>24.904431677142071</v>
      </c>
    </row>
    <row r="3841" spans="1:21" x14ac:dyDescent="0.25">
      <c r="A3841" s="75" t="s">
        <v>10</v>
      </c>
      <c r="B3841">
        <v>0.86</v>
      </c>
      <c r="C3841" s="76" t="s">
        <v>94</v>
      </c>
      <c r="E3841">
        <f t="shared" ca="1" si="118"/>
        <v>0.15519330754835636</v>
      </c>
      <c r="F3841">
        <v>0.64835164835164838</v>
      </c>
      <c r="G3841">
        <f>AVERAGE(F$2:F3841)</f>
        <v>43499.972596555272</v>
      </c>
      <c r="T3841">
        <f t="shared" ca="1" si="119"/>
        <v>4.2995672826328919</v>
      </c>
      <c r="U3841">
        <f ca="1">AVERAGE(T$2:T3841)</f>
        <v>24.899065827039337</v>
      </c>
    </row>
    <row r="3842" spans="1:21" x14ac:dyDescent="0.25">
      <c r="A3842" s="75" t="s">
        <v>10</v>
      </c>
      <c r="B3842">
        <v>0.25925925925925924</v>
      </c>
      <c r="C3842" s="76" t="s">
        <v>95</v>
      </c>
      <c r="E3842">
        <f t="shared" ref="E3842:E3905" ca="1" si="120">RAND()</f>
        <v>0.43719635231548082</v>
      </c>
      <c r="F3842">
        <v>12.97819401733296</v>
      </c>
      <c r="G3842">
        <f>AVERAGE(F$2:F3842)</f>
        <v>43488.650806812358</v>
      </c>
      <c r="T3842">
        <f t="shared" ca="1" si="119"/>
        <v>2.3635907147877955</v>
      </c>
      <c r="U3842">
        <f ca="1">AVERAGE(T$2:T3842)</f>
        <v>24.893198741615681</v>
      </c>
    </row>
    <row r="3843" spans="1:21" x14ac:dyDescent="0.25">
      <c r="B3843">
        <v>2.9285714285714284</v>
      </c>
      <c r="C3843" s="76" t="s">
        <v>81</v>
      </c>
      <c r="E3843">
        <f t="shared" ca="1" si="120"/>
        <v>0.27717582698574861</v>
      </c>
      <c r="F3843">
        <v>0.13043478260869559</v>
      </c>
      <c r="G3843">
        <f>AVERAGE(F$2:F3843)</f>
        <v>43477.331566736349</v>
      </c>
      <c r="T3843">
        <f t="shared" ref="T3843:T3906" ca="1" si="121">2*RAND()^-1</f>
        <v>3.1431685412415078</v>
      </c>
      <c r="U3843">
        <f ca="1">AVERAGE(T$2:T3843)</f>
        <v>24.887537619751971</v>
      </c>
    </row>
    <row r="3844" spans="1:21" x14ac:dyDescent="0.25">
      <c r="A3844" s="75" t="s">
        <v>11</v>
      </c>
      <c r="B3844">
        <v>0.70414201183431957</v>
      </c>
      <c r="C3844" s="76" t="s">
        <v>82</v>
      </c>
      <c r="E3844">
        <f t="shared" ca="1" si="120"/>
        <v>0.74472083848985249</v>
      </c>
      <c r="F3844">
        <v>0.42857142857142855</v>
      </c>
      <c r="G3844">
        <f>AVERAGE(F$2:F3844)</f>
        <v>43466.018295074806</v>
      </c>
      <c r="T3844">
        <f t="shared" ca="1" si="121"/>
        <v>8.0520121700071634</v>
      </c>
      <c r="U3844">
        <f ca="1">AVERAGE(T$2:T3844)</f>
        <v>24.883156790855342</v>
      </c>
    </row>
    <row r="3845" spans="1:21" x14ac:dyDescent="0.25">
      <c r="A3845" s="75" t="s">
        <v>11</v>
      </c>
      <c r="B3845">
        <v>0.73698053655970541</v>
      </c>
      <c r="C3845" s="76" t="s">
        <v>83</v>
      </c>
      <c r="E3845">
        <f t="shared" ca="1" si="120"/>
        <v>0.95138172779808705</v>
      </c>
      <c r="F3845">
        <v>0.7543859649122806</v>
      </c>
      <c r="G3845">
        <f>AVERAGE(F$2:F3845)</f>
        <v>43454.710994370049</v>
      </c>
      <c r="T3845">
        <f t="shared" ca="1" si="121"/>
        <v>2.4935043683278093</v>
      </c>
      <c r="U3845">
        <f ca="1">AVERAGE(T$2:T3845)</f>
        <v>24.877332219465504</v>
      </c>
    </row>
    <row r="3846" spans="1:21" x14ac:dyDescent="0.25">
      <c r="A3846" s="75" t="s">
        <v>11</v>
      </c>
      <c r="B3846">
        <v>0.88872816290196954</v>
      </c>
      <c r="C3846" s="76" t="s">
        <v>84</v>
      </c>
      <c r="E3846">
        <f t="shared" ca="1" si="120"/>
        <v>0.69627683489494674</v>
      </c>
      <c r="F3846">
        <v>0.91304347826086951</v>
      </c>
      <c r="G3846">
        <f>AVERAGE(F$2:F3846)</f>
        <v>43443.409616489451</v>
      </c>
      <c r="T3846">
        <f t="shared" ca="1" si="121"/>
        <v>39.725780878831863</v>
      </c>
      <c r="U3846">
        <f ca="1">AVERAGE(T$2:T3846)</f>
        <v>24.881193974643494</v>
      </c>
    </row>
    <row r="3847" spans="1:21" x14ac:dyDescent="0.25">
      <c r="A3847" s="75" t="s">
        <v>11</v>
      </c>
      <c r="B3847">
        <v>0.1624790619765494</v>
      </c>
      <c r="C3847" s="76" t="s">
        <v>85</v>
      </c>
      <c r="E3847">
        <f t="shared" ca="1" si="120"/>
        <v>0.15040480090459407</v>
      </c>
      <c r="F3847">
        <v>0.15254237288135589</v>
      </c>
      <c r="G3847">
        <f>AVERAGE(F$2:F3847)</f>
        <v>43432.113917822237</v>
      </c>
      <c r="T3847">
        <f t="shared" ca="1" si="121"/>
        <v>2.0549118399035473</v>
      </c>
      <c r="U3847">
        <f ca="1">AVERAGE(T$2:T3847)</f>
        <v>24.87525890388563</v>
      </c>
    </row>
    <row r="3848" spans="1:21" x14ac:dyDescent="0.25">
      <c r="A3848" s="75" t="s">
        <v>11</v>
      </c>
      <c r="B3848">
        <v>2.5075412136092599</v>
      </c>
      <c r="C3848" s="76" t="s">
        <v>86</v>
      </c>
      <c r="E3848">
        <f t="shared" ca="1" si="120"/>
        <v>0.14344572343022244</v>
      </c>
      <c r="F3848">
        <v>0.73469387755102045</v>
      </c>
      <c r="G3848">
        <f>AVERAGE(F$2:F3848)</f>
        <v>43420.824242952483</v>
      </c>
      <c r="T3848">
        <f t="shared" ca="1" si="121"/>
        <v>2.8005070350564067</v>
      </c>
      <c r="U3848">
        <f ca="1">AVERAGE(T$2:T3848)</f>
        <v>24.869520730797817</v>
      </c>
    </row>
    <row r="3849" spans="1:21" x14ac:dyDescent="0.25">
      <c r="A3849" s="75" t="s">
        <v>11</v>
      </c>
      <c r="B3849">
        <v>5.6459902525476293</v>
      </c>
      <c r="C3849" s="76" t="s">
        <v>87</v>
      </c>
      <c r="E3849">
        <f t="shared" ca="1" si="120"/>
        <v>0.94620175257270922</v>
      </c>
      <c r="F3849">
        <v>7.0422535211267512E-2</v>
      </c>
      <c r="G3849">
        <f>AVERAGE(F$2:F3849)</f>
        <v>43409.540263269424</v>
      </c>
      <c r="T3849">
        <f t="shared" ca="1" si="121"/>
        <v>4.2697163774974252</v>
      </c>
      <c r="U3849">
        <f ca="1">AVERAGE(T$2:T3849)</f>
        <v>24.864167351288124</v>
      </c>
    </row>
    <row r="3850" spans="1:21" x14ac:dyDescent="0.25">
      <c r="A3850" s="75" t="s">
        <v>11</v>
      </c>
      <c r="B3850">
        <v>0.57983193277310929</v>
      </c>
      <c r="C3850" s="76" t="s">
        <v>88</v>
      </c>
      <c r="E3850">
        <f t="shared" ca="1" si="120"/>
        <v>0.55946853712860867</v>
      </c>
      <c r="F3850">
        <v>3.3689320388349513</v>
      </c>
      <c r="G3850">
        <f>AVERAGE(F$2:F3850)</f>
        <v>43398.263003895241</v>
      </c>
      <c r="T3850">
        <f t="shared" ca="1" si="121"/>
        <v>3.4227194934691307</v>
      </c>
      <c r="U3850">
        <f ca="1">AVERAGE(T$2:T3850)</f>
        <v>24.858596697129169</v>
      </c>
    </row>
    <row r="3851" spans="1:21" x14ac:dyDescent="0.25">
      <c r="A3851" s="75" t="s">
        <v>11</v>
      </c>
      <c r="B3851">
        <v>0.61240310077519378</v>
      </c>
      <c r="C3851" s="76" t="s">
        <v>89</v>
      </c>
      <c r="E3851">
        <f t="shared" ca="1" si="120"/>
        <v>0.47045799545702538</v>
      </c>
      <c r="F3851">
        <v>0.821640903686088</v>
      </c>
      <c r="G3851">
        <f>AVERAGE(F$2:F3851)</f>
        <v>43386.990941203556</v>
      </c>
      <c r="T3851">
        <f t="shared" ca="1" si="121"/>
        <v>2.9157886450758492</v>
      </c>
      <c r="U3851">
        <f ca="1">AVERAGE(T$2:T3851)</f>
        <v>24.852897266466297</v>
      </c>
    </row>
    <row r="3852" spans="1:21" x14ac:dyDescent="0.25">
      <c r="A3852" s="75" t="s">
        <v>11</v>
      </c>
      <c r="B3852">
        <v>0.13043478260869565</v>
      </c>
      <c r="C3852" s="76" t="s">
        <v>90</v>
      </c>
      <c r="E3852">
        <f t="shared" ca="1" si="120"/>
        <v>0.96112251380780533</v>
      </c>
      <c r="F3852">
        <v>1.4489795918367347</v>
      </c>
      <c r="G3852">
        <f>AVERAGE(F$2:F3852)</f>
        <v>43375.724895511106</v>
      </c>
      <c r="T3852">
        <f t="shared" ca="1" si="121"/>
        <v>2.2394340771525565</v>
      </c>
      <c r="U3852">
        <f ca="1">AVERAGE(T$2:T3852)</f>
        <v>24.847025164885068</v>
      </c>
    </row>
    <row r="3853" spans="1:21" x14ac:dyDescent="0.25">
      <c r="A3853" s="75" t="s">
        <v>11</v>
      </c>
      <c r="B3853">
        <v>3</v>
      </c>
      <c r="C3853" s="76" t="s">
        <v>91</v>
      </c>
      <c r="E3853">
        <f t="shared" ca="1" si="120"/>
        <v>0.50994979524640061</v>
      </c>
      <c r="F3853">
        <v>0.9916666666666667</v>
      </c>
      <c r="G3853">
        <f>AVERAGE(F$2:F3853)</f>
        <v>43364.464580550346</v>
      </c>
      <c r="T3853">
        <f t="shared" ca="1" si="121"/>
        <v>21.376144789236136</v>
      </c>
      <c r="U3853">
        <f ca="1">AVERAGE(T$2:T3853)</f>
        <v>24.846124105597514</v>
      </c>
    </row>
    <row r="3854" spans="1:21" x14ac:dyDescent="0.25">
      <c r="A3854" s="75" t="s">
        <v>11</v>
      </c>
      <c r="B3854">
        <v>0.36170212765957449</v>
      </c>
      <c r="C3854" s="76" t="s">
        <v>92</v>
      </c>
      <c r="E3854">
        <f t="shared" ca="1" si="120"/>
        <v>0.13773998088572148</v>
      </c>
      <c r="F3854">
        <v>4.7619047619047616E-2</v>
      </c>
      <c r="G3854">
        <f>AVERAGE(F$2:F3854)</f>
        <v>43353.209865533085</v>
      </c>
      <c r="T3854">
        <f t="shared" ca="1" si="121"/>
        <v>2.7718839280337684</v>
      </c>
      <c r="U3854">
        <f ca="1">AVERAGE(T$2:T3854)</f>
        <v>24.840395000957606</v>
      </c>
    </row>
    <row r="3855" spans="1:21" x14ac:dyDescent="0.25">
      <c r="A3855" s="75" t="s">
        <v>11</v>
      </c>
      <c r="B3855">
        <v>0.9285714285714286</v>
      </c>
      <c r="C3855" s="76" t="s">
        <v>93</v>
      </c>
      <c r="E3855">
        <f t="shared" ca="1" si="120"/>
        <v>0.1766872726788119</v>
      </c>
      <c r="F3855">
        <v>1.1739130434782608</v>
      </c>
      <c r="G3855">
        <f>AVERAGE(F$2:F3855)</f>
        <v>43341.961283293211</v>
      </c>
      <c r="T3855">
        <f t="shared" ca="1" si="121"/>
        <v>4.0663139821646404</v>
      </c>
      <c r="U3855">
        <f ca="1">AVERAGE(T$2:T3855)</f>
        <v>24.835004736033166</v>
      </c>
    </row>
    <row r="3856" spans="1:21" x14ac:dyDescent="0.25">
      <c r="A3856" s="75" t="s">
        <v>11</v>
      </c>
      <c r="B3856">
        <v>0.6</v>
      </c>
      <c r="C3856" s="76" t="s">
        <v>94</v>
      </c>
      <c r="E3856">
        <f t="shared" ca="1" si="120"/>
        <v>0.93112120632027873</v>
      </c>
      <c r="F3856">
        <v>9</v>
      </c>
      <c r="G3856">
        <f>AVERAGE(F$2:F3856)</f>
        <v>43330.720567007011</v>
      </c>
      <c r="T3856">
        <f t="shared" ca="1" si="121"/>
        <v>2.0942692334674895</v>
      </c>
      <c r="U3856">
        <f ca="1">AVERAGE(T$2:T3856)</f>
        <v>24.829105712556494</v>
      </c>
    </row>
    <row r="3857" spans="1:21" x14ac:dyDescent="0.25">
      <c r="A3857" s="75" t="s">
        <v>11</v>
      </c>
      <c r="B3857">
        <v>0.38271604938271603</v>
      </c>
      <c r="C3857" s="76" t="s">
        <v>95</v>
      </c>
      <c r="E3857">
        <f t="shared" ca="1" si="120"/>
        <v>0.62898204166936422</v>
      </c>
      <c r="F3857">
        <v>0.75</v>
      </c>
      <c r="G3857">
        <f>AVERAGE(F$2:F3857)</f>
        <v>43319.483541445028</v>
      </c>
      <c r="T3857">
        <f t="shared" ca="1" si="121"/>
        <v>7.970721158438236</v>
      </c>
      <c r="U3857">
        <f ca="1">AVERAGE(T$2:T3857)</f>
        <v>24.824733724860923</v>
      </c>
    </row>
    <row r="3858" spans="1:21" x14ac:dyDescent="0.25">
      <c r="B3858">
        <v>0.69047619047619047</v>
      </c>
      <c r="C3858" s="76" t="s">
        <v>81</v>
      </c>
      <c r="E3858">
        <f t="shared" ca="1" si="120"/>
        <v>4.5259298497968059E-2</v>
      </c>
      <c r="F3858">
        <v>3</v>
      </c>
      <c r="G3858">
        <f>AVERAGE(F$2:F3858)</f>
        <v>43308.252926059635</v>
      </c>
      <c r="T3858">
        <f t="shared" ca="1" si="121"/>
        <v>3.0981397965788071</v>
      </c>
      <c r="U3858">
        <f ca="1">AVERAGE(T$2:T3858)</f>
        <v>24.819100695582136</v>
      </c>
    </row>
    <row r="3859" spans="1:21" x14ac:dyDescent="0.25">
      <c r="A3859" s="75" t="s">
        <v>12</v>
      </c>
      <c r="B3859">
        <v>28.585798816568047</v>
      </c>
      <c r="C3859" s="76" t="s">
        <v>82</v>
      </c>
      <c r="E3859">
        <f t="shared" ca="1" si="120"/>
        <v>0.22577358944485415</v>
      </c>
      <c r="F3859">
        <v>0.375</v>
      </c>
      <c r="G3859">
        <f>AVERAGE(F$2:F3859)</f>
        <v>43297.027452258168</v>
      </c>
      <c r="T3859">
        <f t="shared" ca="1" si="121"/>
        <v>10.492522277405042</v>
      </c>
      <c r="U3859">
        <f ca="1">AVERAGE(T$2:T3859)</f>
        <v>24.815387222689917</v>
      </c>
    </row>
    <row r="3860" spans="1:21" x14ac:dyDescent="0.25">
      <c r="A3860" s="75" t="s">
        <v>12</v>
      </c>
      <c r="B3860">
        <v>0.31509731720147288</v>
      </c>
      <c r="C3860" s="76" t="s">
        <v>83</v>
      </c>
      <c r="E3860">
        <f t="shared" ca="1" si="120"/>
        <v>0.78328904668285415</v>
      </c>
      <c r="F3860">
        <v>0.21212121212121207</v>
      </c>
      <c r="G3860">
        <f>AVERAGE(F$2:F3860)</f>
        <v>43285.807754064066</v>
      </c>
      <c r="T3860">
        <f t="shared" ca="1" si="121"/>
        <v>4.1134842210601468</v>
      </c>
      <c r="U3860">
        <f ca="1">AVERAGE(T$2:T3860)</f>
        <v>24.810022645596984</v>
      </c>
    </row>
    <row r="3861" spans="1:21" x14ac:dyDescent="0.25">
      <c r="A3861" s="75" t="s">
        <v>12</v>
      </c>
      <c r="B3861">
        <v>0.10982530321575609</v>
      </c>
      <c r="C3861" s="76" t="s">
        <v>84</v>
      </c>
      <c r="E3861">
        <f t="shared" ca="1" si="120"/>
        <v>0.86304970626049504</v>
      </c>
      <c r="F3861">
        <v>0.2592592592592593</v>
      </c>
      <c r="G3861">
        <f>AVERAGE(F$2:F3861)</f>
        <v>43274.593881397021</v>
      </c>
      <c r="T3861">
        <f t="shared" ca="1" si="121"/>
        <v>3.4036082122909503</v>
      </c>
      <c r="U3861">
        <f ca="1">AVERAGE(T$2:T3861)</f>
        <v>24.804476942375921</v>
      </c>
    </row>
    <row r="3862" spans="1:21" x14ac:dyDescent="0.25">
      <c r="A3862" s="75" t="s">
        <v>12</v>
      </c>
      <c r="B3862">
        <v>0.58123953098827474</v>
      </c>
      <c r="C3862" s="76" t="s">
        <v>85</v>
      </c>
      <c r="E3862">
        <f t="shared" ca="1" si="120"/>
        <v>0.81504729138135179</v>
      </c>
      <c r="F3862">
        <v>1.1000000000000001</v>
      </c>
      <c r="G3862">
        <f>AVERAGE(F$2:F3862)</f>
        <v>43263.386035273892</v>
      </c>
      <c r="T3862">
        <f t="shared" ca="1" si="121"/>
        <v>5.1133505107449535</v>
      </c>
      <c r="U3862">
        <f ca="1">AVERAGE(T$2:T3862)</f>
        <v>24.79937693553012</v>
      </c>
    </row>
    <row r="3863" spans="1:21" x14ac:dyDescent="0.25">
      <c r="A3863" s="75" t="s">
        <v>12</v>
      </c>
      <c r="B3863">
        <v>7.7688530340231496</v>
      </c>
      <c r="C3863" s="76" t="s">
        <v>86</v>
      </c>
      <c r="E3863">
        <f t="shared" ca="1" si="120"/>
        <v>0.52764699120044534</v>
      </c>
      <c r="F3863">
        <v>0.31506849315068491</v>
      </c>
      <c r="G3863">
        <f>AVERAGE(F$2:F3863)</f>
        <v>43252.183790072755</v>
      </c>
      <c r="T3863">
        <f t="shared" ca="1" si="121"/>
        <v>2.4010227532381569</v>
      </c>
      <c r="U3863">
        <f ca="1">AVERAGE(T$2:T3863)</f>
        <v>24.793577258113682</v>
      </c>
    </row>
    <row r="3864" spans="1:21" x14ac:dyDescent="0.25">
      <c r="A3864" s="75" t="s">
        <v>12</v>
      </c>
      <c r="B3864">
        <v>21.15330084182543</v>
      </c>
      <c r="C3864" s="76" t="s">
        <v>87</v>
      </c>
      <c r="E3864">
        <f t="shared" ca="1" si="120"/>
        <v>0.44123456282789186</v>
      </c>
      <c r="F3864">
        <v>0.9</v>
      </c>
      <c r="G3864">
        <f>AVERAGE(F$2:F3864)</f>
        <v>43240.987496055131</v>
      </c>
      <c r="T3864">
        <f t="shared" ca="1" si="121"/>
        <v>3.4252454011228779</v>
      </c>
      <c r="U3864">
        <f ca="1">AVERAGE(T$2:T3864)</f>
        <v>24.788045719967943</v>
      </c>
    </row>
    <row r="3865" spans="1:21" x14ac:dyDescent="0.25">
      <c r="A3865" s="75" t="s">
        <v>12</v>
      </c>
      <c r="B3865">
        <v>0.57983193277310929</v>
      </c>
      <c r="C3865" s="76" t="s">
        <v>88</v>
      </c>
      <c r="E3865">
        <f t="shared" ca="1" si="120"/>
        <v>0.68677924309107508</v>
      </c>
      <c r="F3865">
        <v>53</v>
      </c>
      <c r="G3865">
        <f>AVERAGE(F$2:F3865)</f>
        <v>43229.810480657601</v>
      </c>
      <c r="T3865">
        <f t="shared" ca="1" si="121"/>
        <v>8.1087197016909851</v>
      </c>
      <c r="U3865">
        <f ca="1">AVERAGE(T$2:T3865)</f>
        <v>24.783729124207522</v>
      </c>
    </row>
    <row r="3866" spans="1:21" x14ac:dyDescent="0.25">
      <c r="A3866" s="75" t="s">
        <v>12</v>
      </c>
      <c r="B3866">
        <v>0.37984496124031009</v>
      </c>
      <c r="C3866" s="76" t="s">
        <v>89</v>
      </c>
      <c r="E3866">
        <f t="shared" ca="1" si="120"/>
        <v>0.98898064698902266</v>
      </c>
      <c r="F3866">
        <v>3.0312215822983555E-4</v>
      </c>
      <c r="G3866">
        <f>AVERAGE(F$2:F3866)</f>
        <v>43218.625536239095</v>
      </c>
      <c r="T3866">
        <f t="shared" ca="1" si="121"/>
        <v>3.7149039941771131</v>
      </c>
      <c r="U3866">
        <f ca="1">AVERAGE(T$2:T3866)</f>
        <v>24.778277940474005</v>
      </c>
    </row>
    <row r="3867" spans="1:21" x14ac:dyDescent="0.25">
      <c r="A3867" s="75" t="s">
        <v>12</v>
      </c>
      <c r="B3867">
        <v>0.30434782608695654</v>
      </c>
      <c r="C3867" s="76" t="s">
        <v>90</v>
      </c>
      <c r="E3867">
        <f t="shared" ca="1" si="120"/>
        <v>0.36524837418543465</v>
      </c>
      <c r="F3867">
        <v>8.5619285120532004E-2</v>
      </c>
      <c r="G3867">
        <f>AVERAGE(F$2:F3867)</f>
        <v>43207.446400202629</v>
      </c>
      <c r="T3867">
        <f t="shared" ca="1" si="121"/>
        <v>3.8050279987055555</v>
      </c>
      <c r="U3867">
        <f ca="1">AVERAGE(T$2:T3867)</f>
        <v>24.77285288875601</v>
      </c>
    </row>
    <row r="3868" spans="1:21" x14ac:dyDescent="0.25">
      <c r="A3868" s="75" t="s">
        <v>12</v>
      </c>
      <c r="B3868">
        <v>1</v>
      </c>
      <c r="C3868" s="76" t="s">
        <v>91</v>
      </c>
      <c r="E3868">
        <f t="shared" ca="1" si="120"/>
        <v>0.58546335408356087</v>
      </c>
      <c r="F3868">
        <v>0.66666666666666685</v>
      </c>
      <c r="G3868">
        <f>AVERAGE(F$2:F3868)</f>
        <v>43196.273196237402</v>
      </c>
      <c r="T3868">
        <f t="shared" ca="1" si="121"/>
        <v>2.5369752598573179</v>
      </c>
      <c r="U3868">
        <f ca="1">AVERAGE(T$2:T3868)</f>
        <v>24.767102726452187</v>
      </c>
    </row>
    <row r="3869" spans="1:21" x14ac:dyDescent="0.25">
      <c r="A3869" s="75" t="s">
        <v>12</v>
      </c>
      <c r="B3869">
        <v>4.2553191489361701E-2</v>
      </c>
      <c r="C3869" s="76" t="s">
        <v>92</v>
      </c>
      <c r="E3869">
        <f t="shared" ca="1" si="120"/>
        <v>0.74402302701381073</v>
      </c>
      <c r="F3869">
        <v>0.82481751824817506</v>
      </c>
      <c r="G3869">
        <f>AVERAGE(F$2:F3869)</f>
        <v>43185.10581041043</v>
      </c>
      <c r="T3869">
        <f t="shared" ca="1" si="121"/>
        <v>3.2246142690293387</v>
      </c>
      <c r="U3869">
        <f ca="1">AVERAGE(T$2:T3869)</f>
        <v>24.761533313717589</v>
      </c>
    </row>
    <row r="3870" spans="1:21" x14ac:dyDescent="0.25">
      <c r="A3870" s="75" t="s">
        <v>12</v>
      </c>
      <c r="B3870">
        <v>0.83333333333333337</v>
      </c>
      <c r="C3870" s="76" t="s">
        <v>93</v>
      </c>
      <c r="E3870">
        <f t="shared" ca="1" si="120"/>
        <v>0.39522530780512233</v>
      </c>
      <c r="F3870">
        <v>0.49494949494949497</v>
      </c>
      <c r="G3870">
        <f>AVERAGE(F$2:F3870)</f>
        <v>43173.9441120747</v>
      </c>
      <c r="T3870">
        <f t="shared" ca="1" si="121"/>
        <v>4.0866962705528218</v>
      </c>
      <c r="U3870">
        <f ca="1">AVERAGE(T$2:T3870)</f>
        <v>24.756189597759157</v>
      </c>
    </row>
    <row r="3871" spans="1:21" x14ac:dyDescent="0.25">
      <c r="A3871" s="75" t="s">
        <v>12</v>
      </c>
      <c r="B3871">
        <v>0.85</v>
      </c>
      <c r="C3871" s="76" t="s">
        <v>94</v>
      </c>
      <c r="E3871">
        <f t="shared" ca="1" si="120"/>
        <v>8.5055357134612541E-2</v>
      </c>
      <c r="F3871">
        <v>0.34603174603174602</v>
      </c>
      <c r="G3871">
        <f>AVERAGE(F$2:F3871)</f>
        <v>43162.788143578495</v>
      </c>
      <c r="T3871">
        <f t="shared" ca="1" si="121"/>
        <v>5.2072167393392252</v>
      </c>
      <c r="U3871">
        <f ca="1">AVERAGE(T$2:T3871)</f>
        <v>24.751138183583851</v>
      </c>
    </row>
    <row r="3872" spans="1:21" x14ac:dyDescent="0.25">
      <c r="A3872" s="75" t="s">
        <v>12</v>
      </c>
      <c r="B3872">
        <v>0.60493827160493829</v>
      </c>
      <c r="C3872" s="76" t="s">
        <v>95</v>
      </c>
      <c r="E3872">
        <f t="shared" ca="1" si="120"/>
        <v>0.93032501151413194</v>
      </c>
      <c r="F3872">
        <v>0.90548204158790169</v>
      </c>
      <c r="G3872">
        <f>AVERAGE(F$2:F3872)</f>
        <v>43151.638083474769</v>
      </c>
      <c r="T3872">
        <f t="shared" ca="1" si="121"/>
        <v>5.6376114766021654</v>
      </c>
      <c r="U3872">
        <f ca="1">AVERAGE(T$2:T3872)</f>
        <v>24.746200563664715</v>
      </c>
    </row>
    <row r="3873" spans="1:21" x14ac:dyDescent="0.25">
      <c r="B3873">
        <v>0.35714285714285715</v>
      </c>
      <c r="C3873" s="76" t="s">
        <v>81</v>
      </c>
      <c r="E3873">
        <f t="shared" ca="1" si="120"/>
        <v>0.1175434251899562</v>
      </c>
      <c r="F3873">
        <v>0.7142857142857143</v>
      </c>
      <c r="G3873">
        <f>AVERAGE(F$2:F3873)</f>
        <v>43140.493733320385</v>
      </c>
      <c r="T3873">
        <f t="shared" ca="1" si="121"/>
        <v>2.6090360845015206</v>
      </c>
      <c r="U3873">
        <f ca="1">AVERAGE(T$2:T3873)</f>
        <v>24.74048332077237</v>
      </c>
    </row>
    <row r="3874" spans="1:21" x14ac:dyDescent="0.25">
      <c r="A3874" s="75" t="s">
        <v>13</v>
      </c>
      <c r="B3874">
        <v>0.8224852071005917</v>
      </c>
      <c r="C3874" s="76" t="s">
        <v>82</v>
      </c>
      <c r="E3874">
        <f t="shared" ca="1" si="120"/>
        <v>0.86297699489162205</v>
      </c>
      <c r="F3874">
        <v>0.8</v>
      </c>
      <c r="G3874">
        <f>AVERAGE(F$2:F3874)</f>
        <v>43129.355160190171</v>
      </c>
      <c r="T3874">
        <f t="shared" ca="1" si="121"/>
        <v>2.4812336986422876</v>
      </c>
      <c r="U3874">
        <f ca="1">AVERAGE(T$2:T3874)</f>
        <v>24.734736031946618</v>
      </c>
    </row>
    <row r="3875" spans="1:21" x14ac:dyDescent="0.25">
      <c r="A3875" s="75" t="s">
        <v>13</v>
      </c>
      <c r="B3875">
        <v>0.57811678064176752</v>
      </c>
      <c r="C3875" s="76" t="s">
        <v>83</v>
      </c>
      <c r="E3875">
        <f t="shared" ca="1" si="120"/>
        <v>8.5363856497001178E-2</v>
      </c>
      <c r="F3875">
        <v>0.25786163522012578</v>
      </c>
      <c r="G3875">
        <f>AVERAGE(F$2:F3875)</f>
        <v>43118.222197542127</v>
      </c>
      <c r="T3875">
        <f t="shared" ca="1" si="121"/>
        <v>3.2636054281751847</v>
      </c>
      <c r="U3875">
        <f ca="1">AVERAGE(T$2:T3875)</f>
        <v>24.729193664728296</v>
      </c>
    </row>
    <row r="3876" spans="1:21" x14ac:dyDescent="0.25">
      <c r="A3876" s="75" t="s">
        <v>13</v>
      </c>
      <c r="B3876">
        <v>0.11271837098030489</v>
      </c>
      <c r="C3876" s="76" t="s">
        <v>84</v>
      </c>
      <c r="E3876">
        <f t="shared" ca="1" si="120"/>
        <v>0.67626241788580388</v>
      </c>
      <c r="F3876">
        <v>0.93050193050193064</v>
      </c>
      <c r="G3876">
        <f>AVERAGE(F$2:F3876)</f>
        <v>43107.0951545239</v>
      </c>
      <c r="T3876">
        <f t="shared" ca="1" si="121"/>
        <v>2.3508489702264672</v>
      </c>
      <c r="U3876">
        <f ca="1">AVERAGE(T$2:T3876)</f>
        <v>24.72341860803294</v>
      </c>
    </row>
    <row r="3877" spans="1:21" x14ac:dyDescent="0.25">
      <c r="A3877" s="75" t="s">
        <v>13</v>
      </c>
      <c r="B3877">
        <v>8.8777219430485763E-2</v>
      </c>
      <c r="C3877" s="76" t="s">
        <v>85</v>
      </c>
      <c r="E3877">
        <f t="shared" ca="1" si="120"/>
        <v>0.88802422936219139</v>
      </c>
      <c r="F3877">
        <v>4.2631578947368425</v>
      </c>
      <c r="G3877">
        <f>AVERAGE(F$2:F3877)</f>
        <v>43095.974712832307</v>
      </c>
      <c r="T3877">
        <f t="shared" ca="1" si="121"/>
        <v>58.070048260052985</v>
      </c>
      <c r="U3877">
        <f ca="1">AVERAGE(T$2:T3877)</f>
        <v>24.73202196965627</v>
      </c>
    </row>
    <row r="3878" spans="1:21" x14ac:dyDescent="0.25">
      <c r="A3878" s="75" t="s">
        <v>13</v>
      </c>
      <c r="B3878">
        <v>0.75377060680462993</v>
      </c>
      <c r="C3878" s="76" t="s">
        <v>86</v>
      </c>
      <c r="E3878">
        <f t="shared" ca="1" si="120"/>
        <v>0.25387013212276632</v>
      </c>
      <c r="F3878">
        <v>2.5</v>
      </c>
      <c r="G3878">
        <f>AVERAGE(F$2:F3878)</f>
        <v>43084.859552988913</v>
      </c>
      <c r="T3878">
        <f t="shared" ca="1" si="121"/>
        <v>4.241923587517892</v>
      </c>
      <c r="U3878">
        <f ca="1">AVERAGE(T$2:T3878)</f>
        <v>24.726736930094198</v>
      </c>
    </row>
    <row r="3879" spans="1:21" x14ac:dyDescent="0.25">
      <c r="A3879" s="75" t="s">
        <v>13</v>
      </c>
      <c r="B3879">
        <v>2.5445281346920692</v>
      </c>
      <c r="C3879" s="76" t="s">
        <v>87</v>
      </c>
      <c r="E3879">
        <f t="shared" ca="1" si="120"/>
        <v>0.28615634241726917</v>
      </c>
      <c r="F3879">
        <v>0.77941176470588236</v>
      </c>
      <c r="G3879">
        <f>AVERAGE(F$2:F3879)</f>
        <v>43073.749681884939</v>
      </c>
      <c r="T3879">
        <f t="shared" ca="1" si="121"/>
        <v>4.0412833049788164</v>
      </c>
      <c r="U3879">
        <f ca="1">AVERAGE(T$2:T3879)</f>
        <v>24.721402878102161</v>
      </c>
    </row>
    <row r="3880" spans="1:21" x14ac:dyDescent="0.25">
      <c r="A3880" s="75" t="s">
        <v>13</v>
      </c>
      <c r="B3880">
        <v>0.1596638655462185</v>
      </c>
      <c r="C3880" s="76" t="s">
        <v>88</v>
      </c>
      <c r="E3880">
        <f t="shared" ca="1" si="120"/>
        <v>0.11684998737095553</v>
      </c>
      <c r="F3880">
        <v>8.6956521739130391E-2</v>
      </c>
      <c r="G3880">
        <f>AVERAGE(F$2:F3880)</f>
        <v>43062.645360481132</v>
      </c>
      <c r="T3880">
        <f t="shared" ca="1" si="121"/>
        <v>291.58567051394601</v>
      </c>
      <c r="U3880">
        <f ca="1">AVERAGE(T$2:T3880)</f>
        <v>24.790200059756156</v>
      </c>
    </row>
    <row r="3881" spans="1:21" x14ac:dyDescent="0.25">
      <c r="A3881" s="75" t="s">
        <v>13</v>
      </c>
      <c r="B3881">
        <v>0.61240310077519378</v>
      </c>
      <c r="C3881" s="76" t="s">
        <v>89</v>
      </c>
      <c r="E3881">
        <f t="shared" ca="1" si="120"/>
        <v>0.30895999733666013</v>
      </c>
      <c r="F3881">
        <v>0.80314960629921262</v>
      </c>
      <c r="G3881">
        <f>AVERAGE(F$2:F3881)</f>
        <v>43051.546947540191</v>
      </c>
      <c r="T3881">
        <f t="shared" ca="1" si="121"/>
        <v>3.0608674095349566</v>
      </c>
      <c r="U3881">
        <f ca="1">AVERAGE(T$2:T3881)</f>
        <v>24.784599716289605</v>
      </c>
    </row>
    <row r="3882" spans="1:21" x14ac:dyDescent="0.25">
      <c r="A3882" s="75" t="s">
        <v>13</v>
      </c>
      <c r="B3882">
        <v>1.173913043478261</v>
      </c>
      <c r="C3882" s="76" t="s">
        <v>90</v>
      </c>
      <c r="E3882">
        <f t="shared" ca="1" si="120"/>
        <v>6.6582708922744205E-2</v>
      </c>
      <c r="F3882">
        <v>5.25</v>
      </c>
      <c r="G3882">
        <f>AVERAGE(F$2:F3882)</f>
        <v>43040.455399756749</v>
      </c>
      <c r="T3882">
        <f t="shared" ca="1" si="121"/>
        <v>2.5056651986441363</v>
      </c>
      <c r="U3882">
        <f ca="1">AVERAGE(T$2:T3882)</f>
        <v>24.77885920237112</v>
      </c>
    </row>
    <row r="3883" spans="1:21" x14ac:dyDescent="0.25">
      <c r="A3883" s="75" t="s">
        <v>13</v>
      </c>
      <c r="B3883">
        <v>1.4</v>
      </c>
      <c r="C3883" s="76" t="s">
        <v>91</v>
      </c>
      <c r="E3883">
        <f t="shared" ca="1" si="120"/>
        <v>0.60780082718223694</v>
      </c>
      <c r="F3883">
        <v>0.44927536231884052</v>
      </c>
      <c r="G3883">
        <f>AVERAGE(F$2:F3883)</f>
        <v>43029.368329657729</v>
      </c>
      <c r="T3883">
        <f t="shared" ca="1" si="121"/>
        <v>2.8968392043736042</v>
      </c>
      <c r="U3883">
        <f ca="1">AVERAGE(T$2:T3883)</f>
        <v>24.773222412057365</v>
      </c>
    </row>
    <row r="3884" spans="1:21" x14ac:dyDescent="0.25">
      <c r="A3884" s="75" t="s">
        <v>13</v>
      </c>
      <c r="B3884">
        <v>0.46808510638297873</v>
      </c>
      <c r="C3884" s="76" t="s">
        <v>92</v>
      </c>
      <c r="E3884">
        <f t="shared" ca="1" si="120"/>
        <v>7.5457893933337905E-2</v>
      </c>
      <c r="F3884">
        <v>109.76923076923077</v>
      </c>
      <c r="G3884">
        <f>AVERAGE(F$2:F3884)</f>
        <v>43018.315123606</v>
      </c>
      <c r="T3884">
        <f t="shared" ca="1" si="121"/>
        <v>2.7003094598302493</v>
      </c>
      <c r="U3884">
        <f ca="1">AVERAGE(T$2:T3884)</f>
        <v>24.767537912198435</v>
      </c>
    </row>
    <row r="3885" spans="1:21" x14ac:dyDescent="0.25">
      <c r="A3885" s="75" t="s">
        <v>13</v>
      </c>
      <c r="B3885">
        <v>0.8571428571428571</v>
      </c>
      <c r="C3885" s="76" t="s">
        <v>93</v>
      </c>
      <c r="E3885">
        <f t="shared" ca="1" si="120"/>
        <v>0.1799390142189996</v>
      </c>
      <c r="F3885">
        <v>0.4505494505494505</v>
      </c>
      <c r="G3885">
        <f>AVERAGE(F$2:F3885)</f>
        <v>43007.239463313992</v>
      </c>
      <c r="T3885">
        <f t="shared" ca="1" si="121"/>
        <v>21.164545084362015</v>
      </c>
      <c r="U3885">
        <f ca="1">AVERAGE(T$2:T3885)</f>
        <v>24.766610262139775</v>
      </c>
    </row>
    <row r="3886" spans="1:21" x14ac:dyDescent="0.25">
      <c r="A3886" s="75" t="s">
        <v>13</v>
      </c>
      <c r="B3886">
        <v>0.76</v>
      </c>
      <c r="C3886" s="76" t="s">
        <v>94</v>
      </c>
      <c r="E3886">
        <f t="shared" ca="1" si="120"/>
        <v>0.62070645462379204</v>
      </c>
      <c r="F3886">
        <v>0.26470588235294124</v>
      </c>
      <c r="G3886">
        <f>AVERAGE(F$2:F3886)</f>
        <v>42996.169456941425</v>
      </c>
      <c r="T3886">
        <f t="shared" ca="1" si="121"/>
        <v>2.6498305182036561</v>
      </c>
      <c r="U3886">
        <f ca="1">AVERAGE(T$2:T3886)</f>
        <v>24.760917397340819</v>
      </c>
    </row>
    <row r="3887" spans="1:21" x14ac:dyDescent="0.25">
      <c r="A3887" s="75" t="s">
        <v>13</v>
      </c>
      <c r="B3887">
        <v>0.35802469135802473</v>
      </c>
      <c r="C3887" s="76" t="s">
        <v>95</v>
      </c>
      <c r="E3887">
        <f t="shared" ca="1" si="120"/>
        <v>0.16175820527897999</v>
      </c>
      <c r="F3887">
        <v>0.45482388973966303</v>
      </c>
      <c r="G3887">
        <f>AVERAGE(F$2:F3887)</f>
        <v>42985.105196871162</v>
      </c>
      <c r="T3887">
        <f t="shared" ca="1" si="121"/>
        <v>2.1050415224060868</v>
      </c>
      <c r="U3887">
        <f ca="1">AVERAGE(T$2:T3887)</f>
        <v>24.755087269735331</v>
      </c>
    </row>
    <row r="3888" spans="1:21" x14ac:dyDescent="0.25">
      <c r="B3888">
        <v>2.5714285714285716</v>
      </c>
      <c r="C3888" s="76" t="s">
        <v>81</v>
      </c>
      <c r="E3888">
        <f t="shared" ca="1" si="120"/>
        <v>0.18228392190711884</v>
      </c>
      <c r="F3888">
        <v>6.0606060606060608E-2</v>
      </c>
      <c r="G3888">
        <f>AVERAGE(F$2:F3888)</f>
        <v>42974.046528337378</v>
      </c>
      <c r="T3888">
        <f t="shared" ca="1" si="121"/>
        <v>3.7743984470235534</v>
      </c>
      <c r="U3888">
        <f ca="1">AVERAGE(T$2:T3888)</f>
        <v>24.749689613748011</v>
      </c>
    </row>
    <row r="3889" spans="1:21" x14ac:dyDescent="0.25">
      <c r="A3889" s="75" t="s">
        <v>14</v>
      </c>
      <c r="B3889">
        <v>0.94082840236686394</v>
      </c>
      <c r="C3889" s="76" t="s">
        <v>82</v>
      </c>
      <c r="E3889">
        <f t="shared" ca="1" si="120"/>
        <v>0.85910663794796571</v>
      </c>
      <c r="F3889">
        <v>0</v>
      </c>
      <c r="G3889">
        <f>AVERAGE(F$2:F3889)</f>
        <v>42962.993532831119</v>
      </c>
      <c r="T3889">
        <f t="shared" ca="1" si="121"/>
        <v>2.3874855805744528</v>
      </c>
      <c r="U3889">
        <f ca="1">AVERAGE(T$2:T3889)</f>
        <v>24.743938018060465</v>
      </c>
    </row>
    <row r="3890" spans="1:21" x14ac:dyDescent="0.25">
      <c r="A3890" s="75" t="s">
        <v>14</v>
      </c>
      <c r="B3890">
        <v>1.1041557075223567</v>
      </c>
      <c r="C3890" s="76" t="s">
        <v>83</v>
      </c>
      <c r="E3890">
        <f t="shared" ca="1" si="120"/>
        <v>0.22161990303918533</v>
      </c>
      <c r="F3890">
        <v>0.16666666666666666</v>
      </c>
      <c r="G3890">
        <f>AVERAGE(F$2:F3890)</f>
        <v>42951.946264416059</v>
      </c>
      <c r="T3890">
        <f t="shared" ca="1" si="121"/>
        <v>3.7633633410195406</v>
      </c>
      <c r="U3890">
        <f ca="1">AVERAGE(T$2:T3890)</f>
        <v>24.738543167282106</v>
      </c>
    </row>
    <row r="3891" spans="1:21" x14ac:dyDescent="0.25">
      <c r="A3891" s="75" t="s">
        <v>14</v>
      </c>
      <c r="B3891">
        <v>0.11271837098030489</v>
      </c>
      <c r="C3891" s="76" t="s">
        <v>84</v>
      </c>
      <c r="E3891">
        <f t="shared" ca="1" si="120"/>
        <v>0.2732829349431295</v>
      </c>
      <c r="F3891">
        <v>0.16666666666666666</v>
      </c>
      <c r="G3891">
        <f>AVERAGE(F$2:F3891)</f>
        <v>42940.904675830512</v>
      </c>
      <c r="T3891">
        <f t="shared" ca="1" si="121"/>
        <v>2.01473121575901</v>
      </c>
      <c r="U3891">
        <f ca="1">AVERAGE(T$2:T3891)</f>
        <v>24.732701570379401</v>
      </c>
    </row>
    <row r="3892" spans="1:21" x14ac:dyDescent="0.25">
      <c r="A3892" s="75" t="s">
        <v>14</v>
      </c>
      <c r="B3892">
        <v>0.14572864321608039</v>
      </c>
      <c r="C3892" s="76" t="s">
        <v>85</v>
      </c>
      <c r="E3892">
        <f t="shared" ca="1" si="120"/>
        <v>0.45921859081569683</v>
      </c>
      <c r="F3892">
        <v>49</v>
      </c>
      <c r="G3892">
        <f>AVERAGE(F$2:F3892)</f>
        <v>42929.881313025107</v>
      </c>
      <c r="T3892">
        <f t="shared" ca="1" si="121"/>
        <v>7.003022752101959</v>
      </c>
      <c r="U3892">
        <f ca="1">AVERAGE(T$2:T3892)</f>
        <v>24.728144983687478</v>
      </c>
    </row>
    <row r="3893" spans="1:21" x14ac:dyDescent="0.25">
      <c r="A3893" s="75" t="s">
        <v>14</v>
      </c>
      <c r="B3893">
        <v>0.56155734829884252</v>
      </c>
      <c r="C3893" s="76" t="s">
        <v>86</v>
      </c>
      <c r="E3893">
        <f t="shared" ca="1" si="120"/>
        <v>0.69958281307860826</v>
      </c>
      <c r="F3893">
        <v>7.0336391437308771E-2</v>
      </c>
      <c r="G3893">
        <f>AVERAGE(F$2:F3893)</f>
        <v>42918.851042990005</v>
      </c>
      <c r="T3893">
        <f t="shared" ca="1" si="121"/>
        <v>2.5366608272649893</v>
      </c>
      <c r="U3893">
        <f ca="1">AVERAGE(T$2:T3893)</f>
        <v>24.722443163503403</v>
      </c>
    </row>
    <row r="3894" spans="1:21" x14ac:dyDescent="0.25">
      <c r="A3894" s="75" t="s">
        <v>14</v>
      </c>
      <c r="B3894">
        <v>0.37970757642888792</v>
      </c>
      <c r="C3894" s="76" t="s">
        <v>87</v>
      </c>
      <c r="E3894">
        <f t="shared" ca="1" si="120"/>
        <v>0.69395662327969199</v>
      </c>
      <c r="F3894">
        <v>4</v>
      </c>
      <c r="G3894">
        <f>AVERAGE(F$2:F3894)</f>
        <v>42907.827449092496</v>
      </c>
      <c r="T3894">
        <f t="shared" ca="1" si="121"/>
        <v>3.6239848960346577</v>
      </c>
      <c r="U3894">
        <f ca="1">AVERAGE(T$2:T3894)</f>
        <v>24.717023574942534</v>
      </c>
    </row>
    <row r="3895" spans="1:21" x14ac:dyDescent="0.25">
      <c r="A3895" s="75" t="s">
        <v>14</v>
      </c>
      <c r="B3895">
        <v>1.9411764705882353</v>
      </c>
      <c r="C3895" s="76" t="s">
        <v>88</v>
      </c>
      <c r="E3895">
        <f t="shared" ca="1" si="120"/>
        <v>0.50347804156922527</v>
      </c>
      <c r="F3895">
        <v>5.6603773584905627E-2</v>
      </c>
      <c r="G3895">
        <f>AVERAGE(F$2:F3895)</f>
        <v>42896.808504345368</v>
      </c>
      <c r="T3895">
        <f t="shared" ca="1" si="121"/>
        <v>4.7253596368029953</v>
      </c>
      <c r="U3895">
        <f ca="1">AVERAGE(T$2:T3895)</f>
        <v>24.711889608856726</v>
      </c>
    </row>
    <row r="3896" spans="1:21" x14ac:dyDescent="0.25">
      <c r="A3896" s="75" t="s">
        <v>14</v>
      </c>
      <c r="B3896">
        <v>0.22480620155038761</v>
      </c>
      <c r="C3896" s="76" t="s">
        <v>89</v>
      </c>
      <c r="E3896">
        <f t="shared" ca="1" si="120"/>
        <v>0.40009971719935455</v>
      </c>
      <c r="F3896">
        <v>0.36842105263157893</v>
      </c>
      <c r="G3896">
        <f>AVERAGE(F$2:F3896)</f>
        <v>42885.795297648758</v>
      </c>
      <c r="T3896">
        <f t="shared" ca="1" si="121"/>
        <v>2.1077464802160275</v>
      </c>
      <c r="U3896">
        <f ca="1">AVERAGE(T$2:T3896)</f>
        <v>24.70608623449764</v>
      </c>
    </row>
    <row r="3897" spans="1:21" x14ac:dyDescent="0.25">
      <c r="A3897" s="75" t="s">
        <v>14</v>
      </c>
      <c r="B3897">
        <v>1.6086956521739131</v>
      </c>
      <c r="C3897" s="76" t="s">
        <v>90</v>
      </c>
      <c r="E3897">
        <f t="shared" ca="1" si="120"/>
        <v>1.9597628476742956E-2</v>
      </c>
      <c r="F3897">
        <v>0.75609756097560965</v>
      </c>
      <c r="G3897">
        <f>AVERAGE(F$2:F3897)</f>
        <v>42874.787844055303</v>
      </c>
      <c r="T3897">
        <f t="shared" ca="1" si="121"/>
        <v>8.3686893083731313</v>
      </c>
      <c r="U3897">
        <f ca="1">AVERAGE(T$2:T3897)</f>
        <v>24.701892857463218</v>
      </c>
    </row>
    <row r="3898" spans="1:21" x14ac:dyDescent="0.25">
      <c r="A3898" s="75" t="s">
        <v>14</v>
      </c>
      <c r="B3898">
        <v>0.4</v>
      </c>
      <c r="C3898" s="76" t="s">
        <v>91</v>
      </c>
      <c r="E3898">
        <f t="shared" ca="1" si="120"/>
        <v>0.67486502433095075</v>
      </c>
      <c r="F3898">
        <v>0.33333333333333331</v>
      </c>
      <c r="G3898">
        <f>AVERAGE(F$2:F3898)</f>
        <v>42863.785931170853</v>
      </c>
      <c r="T3898">
        <f t="shared" ca="1" si="121"/>
        <v>2.2244072110720694</v>
      </c>
      <c r="U3898">
        <f ca="1">AVERAGE(T$2:T3898)</f>
        <v>24.69612496276309</v>
      </c>
    </row>
    <row r="3899" spans="1:21" x14ac:dyDescent="0.25">
      <c r="A3899" s="75" t="s">
        <v>14</v>
      </c>
      <c r="B3899">
        <v>0.14893617021276595</v>
      </c>
      <c r="C3899" s="76" t="s">
        <v>92</v>
      </c>
      <c r="E3899">
        <f t="shared" ca="1" si="120"/>
        <v>0.32196548947624526</v>
      </c>
      <c r="F3899">
        <v>9.1405184174624815E-2</v>
      </c>
      <c r="G3899">
        <f>AVERAGE(F$2:F3899)</f>
        <v>42852.789601123135</v>
      </c>
      <c r="T3899">
        <f t="shared" ca="1" si="121"/>
        <v>2.0771565076448542</v>
      </c>
      <c r="U3899">
        <f ca="1">AVERAGE(T$2:T3899)</f>
        <v>24.69032225151242</v>
      </c>
    </row>
    <row r="3900" spans="1:21" x14ac:dyDescent="0.25">
      <c r="A3900" s="75" t="s">
        <v>14</v>
      </c>
      <c r="B3900">
        <v>0.40476190476190477</v>
      </c>
      <c r="C3900" s="76" t="s">
        <v>93</v>
      </c>
      <c r="E3900">
        <f t="shared" ca="1" si="120"/>
        <v>0.19953126044587066</v>
      </c>
      <c r="F3900">
        <v>1</v>
      </c>
      <c r="G3900">
        <f>AVERAGE(F$2:F3900)</f>
        <v>42841.799144698125</v>
      </c>
      <c r="T3900">
        <f t="shared" ca="1" si="121"/>
        <v>5.4034451703518025</v>
      </c>
      <c r="U3900">
        <f ca="1">AVERAGE(T$2:T3900)</f>
        <v>24.685375630050206</v>
      </c>
    </row>
    <row r="3901" spans="1:21" x14ac:dyDescent="0.25">
      <c r="A3901" s="75" t="s">
        <v>14</v>
      </c>
      <c r="B3901">
        <v>0.78</v>
      </c>
      <c r="C3901" s="76" t="s">
        <v>94</v>
      </c>
      <c r="E3901">
        <f t="shared" ca="1" si="120"/>
        <v>0.74124676636696174</v>
      </c>
      <c r="F3901">
        <v>0.97237569060773477</v>
      </c>
      <c r="G3901">
        <f>AVERAGE(F$2:F3901)</f>
        <v>42830.814317321456</v>
      </c>
      <c r="T3901">
        <f t="shared" ca="1" si="121"/>
        <v>2.5676736316459805</v>
      </c>
      <c r="U3901">
        <f ca="1">AVERAGE(T$2:T3901)</f>
        <v>24.679704424409593</v>
      </c>
    </row>
    <row r="3902" spans="1:21" x14ac:dyDescent="0.25">
      <c r="A3902" s="75" t="s">
        <v>14</v>
      </c>
      <c r="B3902">
        <v>0.38271604938271603</v>
      </c>
      <c r="C3902" s="76" t="s">
        <v>95</v>
      </c>
      <c r="E3902">
        <f t="shared" ca="1" si="120"/>
        <v>0.53348633507587595</v>
      </c>
      <c r="F3902">
        <v>0.69849246231155782</v>
      </c>
      <c r="G3902">
        <f>AVERAGE(F$2:F3902)</f>
        <v>42819.835051537077</v>
      </c>
      <c r="T3902">
        <f t="shared" ca="1" si="121"/>
        <v>4.6460862276551991</v>
      </c>
      <c r="U3902">
        <f ca="1">AVERAGE(T$2:T3902)</f>
        <v>24.674568916027958</v>
      </c>
    </row>
    <row r="3903" spans="1:21" x14ac:dyDescent="0.25">
      <c r="A3903" s="75" t="s">
        <v>321</v>
      </c>
      <c r="B3903">
        <v>0.28205128205128205</v>
      </c>
      <c r="C3903" s="76" t="s">
        <v>81</v>
      </c>
      <c r="E3903">
        <f t="shared" ca="1" si="120"/>
        <v>0.33329243871564573</v>
      </c>
      <c r="F3903">
        <v>0.15384615384615385</v>
      </c>
      <c r="G3903">
        <f>AVERAGE(F$2:F3903)</f>
        <v>42808.861273678187</v>
      </c>
      <c r="T3903">
        <f t="shared" ca="1" si="121"/>
        <v>2.6021710638461002</v>
      </c>
      <c r="U3903">
        <f ca="1">AVERAGE(T$2:T3903)</f>
        <v>24.668912227700901</v>
      </c>
    </row>
    <row r="3904" spans="1:21" x14ac:dyDescent="0.25">
      <c r="A3904" s="75" t="s">
        <v>1</v>
      </c>
      <c r="B3904">
        <v>0.1891891891891892</v>
      </c>
      <c r="C3904" s="76" t="s">
        <v>82</v>
      </c>
      <c r="E3904">
        <f t="shared" ca="1" si="120"/>
        <v>0.24183132290004627</v>
      </c>
      <c r="F3904">
        <v>0.46666666666666667</v>
      </c>
      <c r="G3904">
        <f>AVERAGE(F$2:F3904)</f>
        <v>42797.893199220845</v>
      </c>
      <c r="T3904">
        <f t="shared" ca="1" si="121"/>
        <v>3.1056906062001723</v>
      </c>
      <c r="U3904">
        <f ca="1">AVERAGE(T$2:T3904)</f>
        <v>24.663387446347709</v>
      </c>
    </row>
    <row r="3905" spans="1:21" x14ac:dyDescent="0.25">
      <c r="A3905" s="75" t="s">
        <v>1</v>
      </c>
      <c r="B3905">
        <v>0.5</v>
      </c>
      <c r="C3905" s="76" t="s">
        <v>83</v>
      </c>
      <c r="E3905">
        <f t="shared" ca="1" si="120"/>
        <v>0.98641982732923983</v>
      </c>
      <c r="F3905">
        <v>0</v>
      </c>
      <c r="G3905">
        <f>AVERAGE(F$2:F3905)</f>
        <v>42786.930624118584</v>
      </c>
      <c r="T3905">
        <f t="shared" ca="1" si="121"/>
        <v>5.4235632913933927</v>
      </c>
      <c r="U3905">
        <f ca="1">AVERAGE(T$2:T3905)</f>
        <v>24.658459212701462</v>
      </c>
    </row>
    <row r="3906" spans="1:21" x14ac:dyDescent="0.25">
      <c r="A3906" s="75" t="s">
        <v>1</v>
      </c>
      <c r="B3906">
        <v>0.93103448275862066</v>
      </c>
      <c r="C3906" s="76" t="s">
        <v>84</v>
      </c>
      <c r="E3906">
        <f t="shared" ref="E3906:E3969" ca="1" si="122">RAND()</f>
        <v>0.30108517022624703</v>
      </c>
      <c r="F3906">
        <v>11.658227848101266</v>
      </c>
      <c r="G3906">
        <f>AVERAGE(F$2:F3906)</f>
        <v>42775.976649113145</v>
      </c>
      <c r="T3906">
        <f t="shared" ca="1" si="121"/>
        <v>6.5811384326444982</v>
      </c>
      <c r="U3906">
        <f ca="1">AVERAGE(T$2:T3906)</f>
        <v>24.653829937213612</v>
      </c>
    </row>
    <row r="3907" spans="1:21" x14ac:dyDescent="0.25">
      <c r="A3907" s="75" t="s">
        <v>1</v>
      </c>
      <c r="B3907">
        <v>1.0833333333333333</v>
      </c>
      <c r="C3907" s="76" t="s">
        <v>85</v>
      </c>
      <c r="E3907">
        <f t="shared" ca="1" si="122"/>
        <v>0.53122679085376279</v>
      </c>
      <c r="F3907">
        <v>0.42857142857142855</v>
      </c>
      <c r="G3907">
        <f>AVERAGE(F$2:F3907)</f>
        <v>42765.025407925823</v>
      </c>
      <c r="T3907">
        <f t="shared" ref="T3907:T3970" ca="1" si="123">2*RAND()^-1</f>
        <v>3.9217577597027056</v>
      </c>
      <c r="U3907">
        <f ca="1">AVERAGE(T$2:T3907)</f>
        <v>24.648522187040157</v>
      </c>
    </row>
    <row r="3908" spans="1:21" x14ac:dyDescent="0.25">
      <c r="A3908" s="75" t="s">
        <v>1</v>
      </c>
      <c r="B3908">
        <v>0.39393939393939392</v>
      </c>
      <c r="C3908" s="76" t="s">
        <v>86</v>
      </c>
      <c r="E3908">
        <f t="shared" ca="1" si="122"/>
        <v>0.32225412776103479</v>
      </c>
      <c r="F3908">
        <v>0.99861111111111112</v>
      </c>
      <c r="G3908">
        <f>AVERAGE(F$2:F3908)</f>
        <v>42754.079918599789</v>
      </c>
      <c r="T3908">
        <f t="shared" ca="1" si="123"/>
        <v>3.0445753941169476</v>
      </c>
      <c r="U3908">
        <f ca="1">AVERAGE(T$2:T3908)</f>
        <v>24.642992638334523</v>
      </c>
    </row>
    <row r="3909" spans="1:21" x14ac:dyDescent="0.25">
      <c r="A3909" s="75" t="s">
        <v>1</v>
      </c>
      <c r="B3909">
        <v>0.35135135135135137</v>
      </c>
      <c r="C3909" s="76" t="s">
        <v>87</v>
      </c>
      <c r="E3909">
        <f t="shared" ca="1" si="122"/>
        <v>0.12635057629464996</v>
      </c>
      <c r="F3909">
        <v>0.33333333333333331</v>
      </c>
      <c r="G3909">
        <f>AVERAGE(F$2:F3909)</f>
        <v>42743.139860619936</v>
      </c>
      <c r="T3909">
        <f t="shared" ca="1" si="123"/>
        <v>6.9606252405277393</v>
      </c>
      <c r="U3909">
        <f ca="1">AVERAGE(T$2:T3909)</f>
        <v>24.638467979327917</v>
      </c>
    </row>
    <row r="3910" spans="1:21" x14ac:dyDescent="0.25">
      <c r="A3910" s="75" t="s">
        <v>1</v>
      </c>
      <c r="B3910">
        <v>0.22100122100122105</v>
      </c>
      <c r="C3910" s="76" t="s">
        <v>88</v>
      </c>
      <c r="E3910">
        <f t="shared" ca="1" si="122"/>
        <v>0.2109841133456497</v>
      </c>
      <c r="F3910">
        <v>9.090909090909087E-2</v>
      </c>
      <c r="G3910">
        <f>AVERAGE(F$2:F3910)</f>
        <v>42732.20533799228</v>
      </c>
      <c r="T3910">
        <f t="shared" ca="1" si="123"/>
        <v>2.7018386884903292</v>
      </c>
      <c r="U3910">
        <f ca="1">AVERAGE(T$2:T3910)</f>
        <v>24.632856152955227</v>
      </c>
    </row>
    <row r="3911" spans="1:21" x14ac:dyDescent="0.25">
      <c r="A3911" s="75" t="s">
        <v>1</v>
      </c>
      <c r="B3911">
        <v>0.58437240232751453</v>
      </c>
      <c r="C3911" s="76" t="s">
        <v>89</v>
      </c>
      <c r="E3911">
        <f t="shared" ca="1" si="122"/>
        <v>0.5641516584705708</v>
      </c>
      <c r="F3911">
        <v>0.42857142857142855</v>
      </c>
      <c r="G3911">
        <f>AVERAGE(F$2:F3911)</f>
        <v>42721.276494829472</v>
      </c>
      <c r="T3911">
        <f t="shared" ca="1" si="123"/>
        <v>12.021149623957381</v>
      </c>
      <c r="U3911">
        <f ca="1">AVERAGE(T$2:T3911)</f>
        <v>24.629630652564181</v>
      </c>
    </row>
    <row r="3912" spans="1:21" x14ac:dyDescent="0.25">
      <c r="A3912" s="75" t="s">
        <v>1</v>
      </c>
      <c r="B3912">
        <v>0.38016528925619836</v>
      </c>
      <c r="C3912" s="76" t="s">
        <v>90</v>
      </c>
      <c r="E3912">
        <f t="shared" ca="1" si="122"/>
        <v>0.3321985970480843</v>
      </c>
      <c r="F3912">
        <v>0.66666666666666685</v>
      </c>
      <c r="G3912">
        <f>AVERAGE(F$2:F3912)</f>
        <v>42710.353301316776</v>
      </c>
      <c r="T3912">
        <f t="shared" ca="1" si="123"/>
        <v>2.6770091440794781</v>
      </c>
      <c r="U3912">
        <f ca="1">AVERAGE(T$2:T3912)</f>
        <v>24.624017606921512</v>
      </c>
    </row>
    <row r="3913" spans="1:21" x14ac:dyDescent="0.25">
      <c r="A3913" s="75" t="s">
        <v>1</v>
      </c>
      <c r="B3913">
        <v>0.65289256198347112</v>
      </c>
      <c r="C3913" s="76" t="s">
        <v>91</v>
      </c>
      <c r="E3913">
        <f t="shared" ca="1" si="122"/>
        <v>0.2851701233085735</v>
      </c>
      <c r="F3913">
        <v>0.8</v>
      </c>
      <c r="G3913">
        <f>AVERAGE(F$2:F3913)</f>
        <v>42699.435726342002</v>
      </c>
      <c r="T3913">
        <f t="shared" ca="1" si="123"/>
        <v>103.23445431274119</v>
      </c>
      <c r="U3913">
        <f ca="1">AVERAGE(T$2:T3913)</f>
        <v>24.644112299330974</v>
      </c>
    </row>
    <row r="3914" spans="1:21" x14ac:dyDescent="0.25">
      <c r="A3914" s="75" t="s">
        <v>1</v>
      </c>
      <c r="B3914">
        <v>0.63190184049079756</v>
      </c>
      <c r="C3914" s="76" t="s">
        <v>92</v>
      </c>
      <c r="E3914">
        <f t="shared" ca="1" si="122"/>
        <v>0.10539746032871389</v>
      </c>
      <c r="F3914">
        <v>0.8</v>
      </c>
      <c r="G3914">
        <f>AVERAGE(F$2:F3914)</f>
        <v>42688.523731523106</v>
      </c>
      <c r="T3914">
        <f t="shared" ca="1" si="123"/>
        <v>3.5921431925541687</v>
      </c>
      <c r="U3914">
        <f ca="1">AVERAGE(T$2:T3914)</f>
        <v>24.638732291892495</v>
      </c>
    </row>
    <row r="3915" spans="1:21" x14ac:dyDescent="0.25">
      <c r="A3915" s="75" t="s">
        <v>1</v>
      </c>
      <c r="B3915">
        <v>0.88888888888888884</v>
      </c>
      <c r="C3915" s="76" t="s">
        <v>93</v>
      </c>
      <c r="E3915">
        <f t="shared" ca="1" si="122"/>
        <v>0.19253141539145979</v>
      </c>
      <c r="F3915">
        <v>0.28825622775800713</v>
      </c>
      <c r="G3915">
        <f>AVERAGE(F$2:F3915)</f>
        <v>42677.617181836016</v>
      </c>
      <c r="T3915">
        <f t="shared" ca="1" si="123"/>
        <v>212.95435974842053</v>
      </c>
      <c r="U3915">
        <f ca="1">AVERAGE(T$2:T3915)</f>
        <v>24.686845635647355</v>
      </c>
    </row>
    <row r="3916" spans="1:21" x14ac:dyDescent="0.25">
      <c r="A3916" s="75" t="s">
        <v>1</v>
      </c>
      <c r="B3916">
        <v>2.4390243902439025E-2</v>
      </c>
      <c r="C3916" s="76" t="s">
        <v>94</v>
      </c>
      <c r="E3916">
        <f t="shared" ca="1" si="122"/>
        <v>0.6193727789312482</v>
      </c>
      <c r="F3916">
        <v>0.89903846153846145</v>
      </c>
      <c r="G3916">
        <f>AVERAGE(F$2:F3916)</f>
        <v>42666.716359832601</v>
      </c>
      <c r="T3916">
        <f t="shared" ca="1" si="123"/>
        <v>2.3784565625248706</v>
      </c>
      <c r="U3916">
        <f ca="1">AVERAGE(T$2:T3916)</f>
        <v>24.681147451976059</v>
      </c>
    </row>
    <row r="3917" spans="1:21" x14ac:dyDescent="0.25">
      <c r="A3917" s="75" t="s">
        <v>1</v>
      </c>
      <c r="B3917">
        <v>0.58333333333333337</v>
      </c>
      <c r="C3917" s="76" t="s">
        <v>95</v>
      </c>
      <c r="E3917">
        <f t="shared" ca="1" si="122"/>
        <v>0.85824061338855362</v>
      </c>
      <c r="F3917">
        <v>1.2727272727272727</v>
      </c>
      <c r="G3917">
        <f>AVERAGE(F$2:F3917)</f>
        <v>42655.821200580162</v>
      </c>
      <c r="T3917">
        <f t="shared" ca="1" si="123"/>
        <v>41.878198400317316</v>
      </c>
      <c r="U3917">
        <f ca="1">AVERAGE(T$2:T3917)</f>
        <v>24.685538935875019</v>
      </c>
    </row>
    <row r="3918" spans="1:21" x14ac:dyDescent="0.25">
      <c r="A3918" s="75" t="s">
        <v>1</v>
      </c>
      <c r="B3918">
        <v>0.95522388059701491</v>
      </c>
      <c r="C3918" s="76" t="s">
        <v>96</v>
      </c>
      <c r="E3918">
        <f t="shared" ca="1" si="122"/>
        <v>0.52141546836623631</v>
      </c>
      <c r="F3918">
        <v>0.96</v>
      </c>
      <c r="G3918">
        <f>AVERAGE(F$2:F3918)</f>
        <v>42644.931524501379</v>
      </c>
      <c r="T3918">
        <f t="shared" ca="1" si="123"/>
        <v>6.0009685964644248</v>
      </c>
      <c r="U3918">
        <f ca="1">AVERAGE(T$2:T3918)</f>
        <v>24.680768813245606</v>
      </c>
    </row>
    <row r="3919" spans="1:21" x14ac:dyDescent="0.25">
      <c r="B3919">
        <v>0.57264957264957261</v>
      </c>
      <c r="C3919" s="76" t="s">
        <v>81</v>
      </c>
      <c r="E3919">
        <f t="shared" ca="1" si="122"/>
        <v>0.17050422225436246</v>
      </c>
      <c r="F3919">
        <v>0.21030042918454936</v>
      </c>
      <c r="G3919">
        <f>AVERAGE(F$2:F3919)</f>
        <v>42634.047215868384</v>
      </c>
      <c r="T3919">
        <f t="shared" ca="1" si="123"/>
        <v>106.78364915008846</v>
      </c>
      <c r="U3919">
        <f ca="1">AVERAGE(T$2:T3919)</f>
        <v>24.701724117057971</v>
      </c>
    </row>
    <row r="3920" spans="1:21" x14ac:dyDescent="0.25">
      <c r="A3920" s="75" t="s">
        <v>2</v>
      </c>
      <c r="B3920">
        <v>1.027027027027027</v>
      </c>
      <c r="C3920" s="76" t="s">
        <v>82</v>
      </c>
      <c r="E3920">
        <f t="shared" ca="1" si="122"/>
        <v>0.80249349412080073</v>
      </c>
      <c r="F3920">
        <v>0.30795847750865041</v>
      </c>
      <c r="G3920">
        <f>AVERAGE(F$2:F3920)</f>
        <v>42623.1684867902</v>
      </c>
      <c r="T3920">
        <f t="shared" ca="1" si="123"/>
        <v>4.6818952765776931</v>
      </c>
      <c r="U3920">
        <f ca="1">AVERAGE(T$2:T3920)</f>
        <v>24.696615714700105</v>
      </c>
    </row>
    <row r="3921" spans="1:21" x14ac:dyDescent="0.25">
      <c r="A3921" s="75" t="s">
        <v>2</v>
      </c>
      <c r="B3921">
        <v>4</v>
      </c>
      <c r="C3921" s="76" t="s">
        <v>83</v>
      </c>
      <c r="E3921">
        <f t="shared" ca="1" si="122"/>
        <v>9.1946388964024961E-2</v>
      </c>
      <c r="F3921">
        <v>1.631578947368421</v>
      </c>
      <c r="G3921">
        <f>AVERAGE(F$2:F3921)</f>
        <v>42612.295645742284</v>
      </c>
      <c r="T3921">
        <f t="shared" ca="1" si="123"/>
        <v>2.02498203610046</v>
      </c>
      <c r="U3921">
        <f ca="1">AVERAGE(T$2:T3921)</f>
        <v>24.690832134680054</v>
      </c>
    </row>
    <row r="3922" spans="1:21" x14ac:dyDescent="0.25">
      <c r="A3922" s="75" t="s">
        <v>2</v>
      </c>
      <c r="B3922">
        <v>0.31034482758620691</v>
      </c>
      <c r="C3922" s="76" t="s">
        <v>84</v>
      </c>
      <c r="E3922">
        <f t="shared" ca="1" si="122"/>
        <v>9.1403058217236488E-2</v>
      </c>
      <c r="F3922">
        <v>639</v>
      </c>
      <c r="G3922">
        <f>AVERAGE(F$2:F3922)</f>
        <v>42601.59090316495</v>
      </c>
      <c r="T3922">
        <f t="shared" ca="1" si="123"/>
        <v>2.4428685431999639</v>
      </c>
      <c r="U3922">
        <f ca="1">AVERAGE(T$2:T3922)</f>
        <v>24.685158081226479</v>
      </c>
    </row>
    <row r="3923" spans="1:21" x14ac:dyDescent="0.25">
      <c r="A3923" s="75" t="s">
        <v>2</v>
      </c>
      <c r="B3923">
        <v>1.0833333333333333</v>
      </c>
      <c r="C3923" s="76" t="s">
        <v>85</v>
      </c>
      <c r="E3923">
        <f t="shared" ca="1" si="122"/>
        <v>0.39675067109830231</v>
      </c>
      <c r="F3923">
        <v>2</v>
      </c>
      <c r="G3923">
        <f>AVERAGE(F$2:F3923)</f>
        <v>42590.729202271737</v>
      </c>
      <c r="T3923">
        <f t="shared" ca="1" si="123"/>
        <v>5.52736627387306</v>
      </c>
      <c r="U3923">
        <f ca="1">AVERAGE(T$2:T3923)</f>
        <v>24.68027338163256</v>
      </c>
    </row>
    <row r="3924" spans="1:21" x14ac:dyDescent="0.25">
      <c r="A3924" s="75" t="s">
        <v>2</v>
      </c>
      <c r="B3924">
        <v>9.0909090909090912E-2</v>
      </c>
      <c r="C3924" s="76" t="s">
        <v>86</v>
      </c>
      <c r="E3924">
        <f t="shared" ca="1" si="122"/>
        <v>0.9499473187630576</v>
      </c>
      <c r="F3924">
        <v>0.26829268292682923</v>
      </c>
      <c r="G3924">
        <f>AVERAGE(F$2:F3924)</f>
        <v>42579.872597400572</v>
      </c>
      <c r="T3924">
        <f t="shared" ca="1" si="123"/>
        <v>2.2193863967452083</v>
      </c>
      <c r="U3924">
        <f ca="1">AVERAGE(T$2:T3924)</f>
        <v>24.674547945235698</v>
      </c>
    </row>
    <row r="3925" spans="1:21" x14ac:dyDescent="0.25">
      <c r="A3925" s="75" t="s">
        <v>2</v>
      </c>
      <c r="B3925">
        <v>0.72972972972972971</v>
      </c>
      <c r="C3925" s="76" t="s">
        <v>87</v>
      </c>
      <c r="E3925">
        <f t="shared" ca="1" si="122"/>
        <v>0.63998358652478127</v>
      </c>
      <c r="F3925">
        <v>1.5</v>
      </c>
      <c r="G3925">
        <f>AVERAGE(F$2:F3925)</f>
        <v>42569.021839857916</v>
      </c>
      <c r="T3925">
        <f t="shared" ca="1" si="123"/>
        <v>5.367541737502644</v>
      </c>
      <c r="U3925">
        <f ca="1">AVERAGE(T$2:T3925)</f>
        <v>24.669627709199069</v>
      </c>
    </row>
    <row r="3926" spans="1:21" x14ac:dyDescent="0.25">
      <c r="A3926" s="75" t="s">
        <v>2</v>
      </c>
      <c r="B3926">
        <v>1.4420024420024422</v>
      </c>
      <c r="C3926" s="76" t="s">
        <v>88</v>
      </c>
      <c r="E3926">
        <f t="shared" ca="1" si="122"/>
        <v>0.25918625343663904</v>
      </c>
      <c r="F3926">
        <v>0.51515151515151514</v>
      </c>
      <c r="G3926">
        <f>AVERAGE(F$2:F3926)</f>
        <v>42558.176360446865</v>
      </c>
      <c r="T3926">
        <f t="shared" ca="1" si="123"/>
        <v>10.131194118596467</v>
      </c>
      <c r="U3926">
        <f ca="1">AVERAGE(T$2:T3926)</f>
        <v>24.665923649685542</v>
      </c>
    </row>
    <row r="3927" spans="1:21" x14ac:dyDescent="0.25">
      <c r="A3927" s="75" t="s">
        <v>2</v>
      </c>
      <c r="B3927">
        <v>0.95843724023275145</v>
      </c>
      <c r="C3927" s="76" t="s">
        <v>89</v>
      </c>
      <c r="E3927">
        <f t="shared" ca="1" si="122"/>
        <v>0.2315899369546206</v>
      </c>
      <c r="F3927">
        <v>0.65753424657534243</v>
      </c>
      <c r="G3927">
        <f>AVERAGE(F$2:F3927)</f>
        <v>42547.336442253742</v>
      </c>
      <c r="T3927">
        <f t="shared" ca="1" si="123"/>
        <v>51.70320940893815</v>
      </c>
      <c r="U3927">
        <f ca="1">AVERAGE(T$2:T3927)</f>
        <v>24.672810375553919</v>
      </c>
    </row>
    <row r="3928" spans="1:21" x14ac:dyDescent="0.25">
      <c r="A3928" s="75" t="s">
        <v>2</v>
      </c>
      <c r="B3928">
        <v>0.23966942148760331</v>
      </c>
      <c r="C3928" s="76" t="s">
        <v>90</v>
      </c>
      <c r="E3928">
        <f t="shared" ca="1" si="122"/>
        <v>0.75528390329191009</v>
      </c>
      <c r="F3928">
        <v>0.94033412887828161</v>
      </c>
      <c r="G3928">
        <f>AVERAGE(F$2:F3928)</f>
        <v>42536.502116786949</v>
      </c>
      <c r="T3928">
        <f t="shared" ca="1" si="123"/>
        <v>8.9554035595502697</v>
      </c>
      <c r="U3928">
        <f ca="1">AVERAGE(T$2:T3928)</f>
        <v>24.668807980133494</v>
      </c>
    </row>
    <row r="3929" spans="1:21" x14ac:dyDescent="0.25">
      <c r="A3929" s="75" t="s">
        <v>2</v>
      </c>
      <c r="B3929">
        <v>0.17355371900826444</v>
      </c>
      <c r="C3929" s="76" t="s">
        <v>91</v>
      </c>
      <c r="E3929">
        <f t="shared" ca="1" si="122"/>
        <v>0.56308836275765961</v>
      </c>
      <c r="F3929">
        <v>3.179728317659352</v>
      </c>
      <c r="G3929">
        <f>AVERAGE(F$2:F3929)</f>
        <v>42525.673877889683</v>
      </c>
      <c r="T3929">
        <f t="shared" ca="1" si="123"/>
        <v>6.6661083162985024</v>
      </c>
      <c r="U3929">
        <f ca="1">AVERAGE(T$2:T3929)</f>
        <v>24.664224808121318</v>
      </c>
    </row>
    <row r="3930" spans="1:21" x14ac:dyDescent="0.25">
      <c r="A3930" s="75" t="s">
        <v>2</v>
      </c>
      <c r="B3930">
        <v>0.69325153374233128</v>
      </c>
      <c r="C3930" s="76" t="s">
        <v>92</v>
      </c>
      <c r="E3930">
        <f t="shared" ca="1" si="122"/>
        <v>0.22342187720889817</v>
      </c>
      <c r="F3930">
        <v>0.65217391304347827</v>
      </c>
      <c r="G3930">
        <f>AVERAGE(F$2:F3930)</f>
        <v>42514.850507641786</v>
      </c>
      <c r="T3930">
        <f t="shared" ca="1" si="123"/>
        <v>6.7367633657726884</v>
      </c>
      <c r="U3930">
        <f ca="1">AVERAGE(T$2:T3930)</f>
        <v>24.659661952065743</v>
      </c>
    </row>
    <row r="3931" spans="1:21" x14ac:dyDescent="0.25">
      <c r="A3931" s="75" t="s">
        <v>2</v>
      </c>
      <c r="B3931">
        <v>0.99888888888888894</v>
      </c>
      <c r="C3931" s="76" t="s">
        <v>93</v>
      </c>
      <c r="E3931">
        <f t="shared" ca="1" si="122"/>
        <v>0.24527919755238081</v>
      </c>
      <c r="F3931">
        <v>1.0816326530612246</v>
      </c>
      <c r="G3931">
        <f>AVERAGE(F$2:F3931)</f>
        <v>42504.032754747386</v>
      </c>
      <c r="T3931">
        <f t="shared" ca="1" si="123"/>
        <v>2.7646564799988638</v>
      </c>
      <c r="U3931">
        <f ca="1">AVERAGE(T$2:T3931)</f>
        <v>24.65409070385402</v>
      </c>
    </row>
    <row r="3932" spans="1:21" x14ac:dyDescent="0.25">
      <c r="A3932" s="75" t="s">
        <v>2</v>
      </c>
      <c r="B3932">
        <v>0.92682926829268297</v>
      </c>
      <c r="C3932" s="76" t="s">
        <v>94</v>
      </c>
      <c r="E3932">
        <f t="shared" ca="1" si="122"/>
        <v>0.14355965256395131</v>
      </c>
      <c r="F3932">
        <v>0.23170731707317069</v>
      </c>
      <c r="G3932">
        <f>AVERAGE(F$2:F3932)</f>
        <v>42493.220289459307</v>
      </c>
      <c r="T3932">
        <f t="shared" ca="1" si="123"/>
        <v>9.3468531142497664</v>
      </c>
      <c r="U3932">
        <f ca="1">AVERAGE(T$2:T3932)</f>
        <v>24.650196723291923</v>
      </c>
    </row>
    <row r="3933" spans="1:21" x14ac:dyDescent="0.25">
      <c r="A3933" s="75" t="s">
        <v>2</v>
      </c>
      <c r="B3933">
        <v>0.375</v>
      </c>
      <c r="C3933" s="76" t="s">
        <v>95</v>
      </c>
      <c r="E3933">
        <f t="shared" ca="1" si="122"/>
        <v>1.8288680071080643E-2</v>
      </c>
      <c r="F3933">
        <v>0.15254237288135589</v>
      </c>
      <c r="G3933">
        <f>AVERAGE(F$2:F3933)</f>
        <v>42482.413303765745</v>
      </c>
      <c r="T3933">
        <f t="shared" ca="1" si="123"/>
        <v>2.3297841607890941</v>
      </c>
      <c r="U3933">
        <f ca="1">AVERAGE(T$2:T3933)</f>
        <v>24.644520117858935</v>
      </c>
    </row>
    <row r="3934" spans="1:21" x14ac:dyDescent="0.25">
      <c r="A3934" s="75" t="s">
        <v>2</v>
      </c>
      <c r="B3934">
        <v>0.9925373134328358</v>
      </c>
      <c r="C3934" s="76" t="s">
        <v>96</v>
      </c>
      <c r="E3934">
        <f t="shared" ca="1" si="122"/>
        <v>0.29780777004975478</v>
      </c>
      <c r="F3934">
        <v>0.8867924528301887</v>
      </c>
      <c r="G3934">
        <f>AVERAGE(F$2:F3934)</f>
        <v>42471.612000304944</v>
      </c>
      <c r="T3934">
        <f t="shared" ca="1" si="123"/>
        <v>124.29440519676359</v>
      </c>
      <c r="U3934">
        <f ca="1">AVERAGE(T$2:T3934)</f>
        <v>24.669856981596261</v>
      </c>
    </row>
    <row r="3935" spans="1:21" x14ac:dyDescent="0.25">
      <c r="B3935">
        <v>0.28205128205128205</v>
      </c>
      <c r="C3935" s="76" t="s">
        <v>81</v>
      </c>
      <c r="E3935">
        <f t="shared" ca="1" si="122"/>
        <v>0.69311530958342238</v>
      </c>
      <c r="F3935">
        <v>0.995</v>
      </c>
      <c r="G3935">
        <f>AVERAGE(F$2:F3935)</f>
        <v>42460.816215607359</v>
      </c>
      <c r="T3935">
        <f t="shared" ca="1" si="123"/>
        <v>3.166328924851642</v>
      </c>
      <c r="U3935">
        <f ca="1">AVERAGE(T$2:T3935)</f>
        <v>24.664390909390683</v>
      </c>
    </row>
    <row r="3936" spans="1:21" x14ac:dyDescent="0.25">
      <c r="A3936" s="75" t="s">
        <v>3</v>
      </c>
      <c r="B3936">
        <v>0.6216216216216216</v>
      </c>
      <c r="C3936" s="76" t="s">
        <v>82</v>
      </c>
      <c r="E3936">
        <f t="shared" ca="1" si="122"/>
        <v>0.42549424214149245</v>
      </c>
      <c r="F3936">
        <v>0.12708510744878027</v>
      </c>
      <c r="G3936">
        <f>AVERAGE(F$2:F3936)</f>
        <v>42450.025697403937</v>
      </c>
      <c r="T3936">
        <f t="shared" ca="1" si="123"/>
        <v>3.1141882450431377</v>
      </c>
      <c r="U3936">
        <f ca="1">AVERAGE(T$2:T3936)</f>
        <v>24.658914364876239</v>
      </c>
    </row>
    <row r="3937" spans="1:21" x14ac:dyDescent="0.25">
      <c r="A3937" s="75" t="s">
        <v>3</v>
      </c>
      <c r="B3937">
        <v>0.5</v>
      </c>
      <c r="C3937" s="76" t="s">
        <v>83</v>
      </c>
      <c r="E3937">
        <f t="shared" ca="1" si="122"/>
        <v>0.6869186432362181</v>
      </c>
      <c r="F3937">
        <v>0.25000000000000006</v>
      </c>
      <c r="G3937">
        <f>AVERAGE(F$2:F3937)</f>
        <v>42439.24069341577</v>
      </c>
      <c r="T3937">
        <f t="shared" ca="1" si="123"/>
        <v>2.2506631244230375</v>
      </c>
      <c r="U3937">
        <f ca="1">AVERAGE(T$2:T3937)</f>
        <v>24.653221211613925</v>
      </c>
    </row>
    <row r="3938" spans="1:21" x14ac:dyDescent="0.25">
      <c r="A3938" s="75" t="s">
        <v>3</v>
      </c>
      <c r="B3938">
        <v>0.98620689655172411</v>
      </c>
      <c r="C3938" s="76" t="s">
        <v>84</v>
      </c>
      <c r="E3938">
        <f t="shared" ca="1" si="122"/>
        <v>6.9745555185205532E-3</v>
      </c>
      <c r="F3938">
        <v>0.58333333333333337</v>
      </c>
      <c r="G3938">
        <f>AVERAGE(F$2:F3938)</f>
        <v>42428.461252887435</v>
      </c>
      <c r="T3938">
        <f t="shared" ca="1" si="123"/>
        <v>7.481156364569217</v>
      </c>
      <c r="U3938">
        <f ca="1">AVERAGE(T$2:T3938)</f>
        <v>24.648859498419348</v>
      </c>
    </row>
    <row r="3939" spans="1:21" x14ac:dyDescent="0.25">
      <c r="A3939" s="75" t="s">
        <v>3</v>
      </c>
      <c r="B3939">
        <v>4.1666666666666664E-2</v>
      </c>
      <c r="C3939" s="76" t="s">
        <v>85</v>
      </c>
      <c r="E3939">
        <f t="shared" ca="1" si="122"/>
        <v>0.53679867160684702</v>
      </c>
      <c r="F3939">
        <v>14</v>
      </c>
      <c r="G3939">
        <f>AVERAGE(F$2:F3939)</f>
        <v>42417.690693910059</v>
      </c>
      <c r="T3939">
        <f t="shared" ca="1" si="123"/>
        <v>2.7528056342306311</v>
      </c>
      <c r="U3939">
        <f ca="1">AVERAGE(T$2:T3939)</f>
        <v>24.643299301907366</v>
      </c>
    </row>
    <row r="3940" spans="1:21" x14ac:dyDescent="0.25">
      <c r="A3940" s="75" t="s">
        <v>3</v>
      </c>
      <c r="B3940">
        <v>1.4242424242424243</v>
      </c>
      <c r="C3940" s="76" t="s">
        <v>86</v>
      </c>
      <c r="E3940">
        <f t="shared" ca="1" si="122"/>
        <v>0.19509645885811355</v>
      </c>
      <c r="F3940">
        <v>0.33333333333333331</v>
      </c>
      <c r="G3940">
        <f>AVERAGE(F$2:F3940)</f>
        <v>42406.922134031774</v>
      </c>
      <c r="T3940">
        <f t="shared" ca="1" si="123"/>
        <v>6.28448139977555</v>
      </c>
      <c r="U3940">
        <f ca="1">AVERAGE(T$2:T3940)</f>
        <v>24.63863852051561</v>
      </c>
    </row>
    <row r="3941" spans="1:21" x14ac:dyDescent="0.25">
      <c r="A3941" s="75" t="s">
        <v>3</v>
      </c>
      <c r="B3941">
        <v>0.35135135135135137</v>
      </c>
      <c r="C3941" s="76" t="s">
        <v>87</v>
      </c>
      <c r="E3941">
        <f t="shared" ca="1" si="122"/>
        <v>0.46500888747039593</v>
      </c>
      <c r="F3941">
        <v>0.86956521739130432</v>
      </c>
      <c r="G3941">
        <f>AVERAGE(F$2:F3941)</f>
        <v>42396.159176526999</v>
      </c>
      <c r="T3941">
        <f t="shared" ca="1" si="123"/>
        <v>2914.645084500848</v>
      </c>
      <c r="U3941">
        <f ca="1">AVERAGE(T$2:T3941)</f>
        <v>25.372142694622294</v>
      </c>
    </row>
    <row r="3942" spans="1:21" x14ac:dyDescent="0.25">
      <c r="A3942" s="75" t="s">
        <v>3</v>
      </c>
      <c r="B3942">
        <v>7.1400081400081401</v>
      </c>
      <c r="C3942" s="76" t="s">
        <v>88</v>
      </c>
      <c r="E3942">
        <f t="shared" ca="1" si="122"/>
        <v>0.46725338741995204</v>
      </c>
      <c r="F3942">
        <v>0.63265306122448983</v>
      </c>
      <c r="G3942">
        <f>AVERAGE(F$2:F3942)</f>
        <v>42385.401620951394</v>
      </c>
      <c r="T3942">
        <f t="shared" ca="1" si="123"/>
        <v>5.0640599950062217</v>
      </c>
      <c r="U3942">
        <f ca="1">AVERAGE(T$2:T3942)</f>
        <v>25.366989666786818</v>
      </c>
    </row>
    <row r="3943" spans="1:21" x14ac:dyDescent="0.25">
      <c r="A3943" s="75" t="s">
        <v>3</v>
      </c>
      <c r="B3943">
        <v>0.58437240232751453</v>
      </c>
      <c r="C3943" s="76" t="s">
        <v>89</v>
      </c>
      <c r="E3943">
        <f t="shared" ca="1" si="122"/>
        <v>0.67996202003844841</v>
      </c>
      <c r="F3943">
        <v>0.28756661252172921</v>
      </c>
      <c r="G3943">
        <f>AVERAGE(F$2:F3943)</f>
        <v>42374.649435752421</v>
      </c>
      <c r="T3943">
        <f t="shared" ca="1" si="123"/>
        <v>157.10859620057747</v>
      </c>
      <c r="U3943">
        <f ca="1">AVERAGE(T$2:T3943)</f>
        <v>25.400409658297164</v>
      </c>
    </row>
    <row r="3944" spans="1:21" x14ac:dyDescent="0.25">
      <c r="A3944" s="75" t="s">
        <v>3</v>
      </c>
      <c r="B3944">
        <v>0.58677685950413228</v>
      </c>
      <c r="C3944" s="76" t="s">
        <v>90</v>
      </c>
      <c r="E3944">
        <f t="shared" ca="1" si="122"/>
        <v>0.59175902366760635</v>
      </c>
      <c r="F3944">
        <v>0.25</v>
      </c>
      <c r="G3944">
        <f>AVERAGE(F$2:F3944)</f>
        <v>42363.902694835415</v>
      </c>
      <c r="T3944">
        <f t="shared" ca="1" si="123"/>
        <v>2.1432868318296294</v>
      </c>
      <c r="U3944">
        <f ca="1">AVERAGE(T$2:T3944)</f>
        <v>25.394511326360448</v>
      </c>
    </row>
    <row r="3945" spans="1:21" x14ac:dyDescent="0.25">
      <c r="A3945" s="75" t="s">
        <v>3</v>
      </c>
      <c r="B3945">
        <v>0.58677685950413216</v>
      </c>
      <c r="C3945" s="76" t="s">
        <v>91</v>
      </c>
      <c r="E3945">
        <f t="shared" ca="1" si="122"/>
        <v>0.305094529725351</v>
      </c>
      <c r="F3945">
        <v>1.2085889570552146</v>
      </c>
      <c r="G3945">
        <f>AVERAGE(F$2:F3945)</f>
        <v>42353.161646634129</v>
      </c>
      <c r="T3945">
        <f t="shared" ca="1" si="123"/>
        <v>3.1116951070115939</v>
      </c>
      <c r="U3945">
        <f ca="1">AVERAGE(T$2:T3945)</f>
        <v>25.388861525087794</v>
      </c>
    </row>
    <row r="3946" spans="1:21" x14ac:dyDescent="0.25">
      <c r="A3946" s="75" t="s">
        <v>3</v>
      </c>
      <c r="B3946">
        <v>0.63190184049079756</v>
      </c>
      <c r="C3946" s="76" t="s">
        <v>92</v>
      </c>
      <c r="E3946">
        <f t="shared" ca="1" si="122"/>
        <v>5.9982948028098004E-2</v>
      </c>
      <c r="F3946">
        <v>9.0909090909090912E-2</v>
      </c>
      <c r="G3946">
        <f>AVERAGE(F$2:F3946)</f>
        <v>42342.425760515616</v>
      </c>
      <c r="T3946">
        <f t="shared" ca="1" si="123"/>
        <v>2.6980290392239903</v>
      </c>
      <c r="U3946">
        <f ca="1">AVERAGE(T$2:T3946)</f>
        <v>25.383109729780859</v>
      </c>
    </row>
    <row r="3947" spans="1:21" x14ac:dyDescent="0.25">
      <c r="A3947" s="75" t="s">
        <v>3</v>
      </c>
      <c r="B3947">
        <v>0.66666666666666663</v>
      </c>
      <c r="C3947" s="76" t="s">
        <v>93</v>
      </c>
      <c r="E3947">
        <f t="shared" ca="1" si="122"/>
        <v>0.68024870653899483</v>
      </c>
      <c r="F3947">
        <v>0.57264957264957261</v>
      </c>
      <c r="G3947">
        <f>AVERAGE(F$2:F3947)</f>
        <v>42331.695437882328</v>
      </c>
      <c r="T3947">
        <f t="shared" ca="1" si="123"/>
        <v>5.2439746932863924</v>
      </c>
      <c r="U3947">
        <f ca="1">AVERAGE(T$2:T3947)</f>
        <v>25.378006046294669</v>
      </c>
    </row>
    <row r="3948" spans="1:21" x14ac:dyDescent="0.25">
      <c r="A3948" s="75" t="s">
        <v>3</v>
      </c>
      <c r="B3948">
        <v>2.4390243902439025E-2</v>
      </c>
      <c r="C3948" s="76" t="s">
        <v>94</v>
      </c>
      <c r="E3948">
        <f t="shared" ca="1" si="122"/>
        <v>0.71451120783862854</v>
      </c>
      <c r="F3948">
        <v>0.17647058823529413</v>
      </c>
      <c r="G3948">
        <f>AVERAGE(F$2:F3948)</f>
        <v>42320.970452078604</v>
      </c>
      <c r="T3948">
        <f t="shared" ca="1" si="123"/>
        <v>2.8375926152230777</v>
      </c>
      <c r="U3948">
        <f ca="1">AVERAGE(T$2:T3948)</f>
        <v>25.372295275220164</v>
      </c>
    </row>
    <row r="3949" spans="1:21" x14ac:dyDescent="0.25">
      <c r="A3949" s="75" t="s">
        <v>3</v>
      </c>
      <c r="B3949">
        <v>0.58333333333333337</v>
      </c>
      <c r="C3949" s="76" t="s">
        <v>95</v>
      </c>
      <c r="E3949">
        <f t="shared" ca="1" si="122"/>
        <v>0.39901817436352727</v>
      </c>
      <c r="F3949">
        <v>0.99990000000000001</v>
      </c>
      <c r="G3949">
        <f>AVERAGE(F$2:F3949)</f>
        <v>42310.251107967139</v>
      </c>
      <c r="T3949">
        <f t="shared" ca="1" si="123"/>
        <v>2.3677061845005909</v>
      </c>
      <c r="U3949">
        <f ca="1">AVERAGE(T$2:T3949)</f>
        <v>25.366468378287355</v>
      </c>
    </row>
    <row r="3950" spans="1:21" x14ac:dyDescent="0.25">
      <c r="A3950" s="75" t="s">
        <v>3</v>
      </c>
      <c r="B3950">
        <v>0.9850746268656716</v>
      </c>
      <c r="C3950" s="76" t="s">
        <v>96</v>
      </c>
      <c r="E3950">
        <f t="shared" ca="1" si="122"/>
        <v>0.95852251572620417</v>
      </c>
      <c r="F3950">
        <v>0.33333333333333331</v>
      </c>
      <c r="G3950">
        <f>AVERAGE(F$2:F3950)</f>
        <v>42299.537023952289</v>
      </c>
      <c r="T3950">
        <f t="shared" ca="1" si="123"/>
        <v>3.8795955162339499</v>
      </c>
      <c r="U3950">
        <f ca="1">AVERAGE(T$2:T3950)</f>
        <v>25.361027286147053</v>
      </c>
    </row>
    <row r="3951" spans="1:21" x14ac:dyDescent="0.25">
      <c r="B3951">
        <v>1.5641025641025641</v>
      </c>
      <c r="C3951" s="76" t="s">
        <v>81</v>
      </c>
      <c r="E3951">
        <f t="shared" ca="1" si="122"/>
        <v>0.91448401611901409</v>
      </c>
      <c r="F3951">
        <v>2.2801302931596091E-2</v>
      </c>
      <c r="G3951">
        <f>AVERAGE(F$2:F3951)</f>
        <v>42288.828286174408</v>
      </c>
      <c r="T3951">
        <f t="shared" ca="1" si="123"/>
        <v>3.8370165137197541</v>
      </c>
      <c r="U3951">
        <f ca="1">AVERAGE(T$2:T3951)</f>
        <v>25.355578169495804</v>
      </c>
    </row>
    <row r="3952" spans="1:21" x14ac:dyDescent="0.25">
      <c r="A3952" s="75" t="s">
        <v>4</v>
      </c>
      <c r="B3952">
        <v>1.027027027027027</v>
      </c>
      <c r="C3952" s="76" t="s">
        <v>82</v>
      </c>
      <c r="E3952">
        <f t="shared" ca="1" si="122"/>
        <v>0.82418105280908405</v>
      </c>
      <c r="F3952">
        <v>0.22206506364922207</v>
      </c>
      <c r="G3952">
        <f>AVERAGE(F$2:F3952)</f>
        <v>42278.125019603634</v>
      </c>
      <c r="T3952">
        <f t="shared" ca="1" si="123"/>
        <v>2.297363631530823</v>
      </c>
      <c r="U3952">
        <f ca="1">AVERAGE(T$2:T3952)</f>
        <v>25.34974212430776</v>
      </c>
    </row>
    <row r="3953" spans="1:21" x14ac:dyDescent="0.25">
      <c r="A3953" s="75" t="s">
        <v>4</v>
      </c>
      <c r="B3953">
        <v>2</v>
      </c>
      <c r="C3953" s="76" t="s">
        <v>83</v>
      </c>
      <c r="E3953">
        <f t="shared" ca="1" si="122"/>
        <v>0.48097656402266875</v>
      </c>
      <c r="F3953">
        <v>0.8</v>
      </c>
      <c r="G3953">
        <f>AVERAGE(F$2:F3953)</f>
        <v>42267.427315904351</v>
      </c>
      <c r="T3953">
        <f t="shared" ca="1" si="123"/>
        <v>5.0351431370606274</v>
      </c>
      <c r="U3953">
        <f ca="1">AVERAGE(T$2:T3953)</f>
        <v>25.344601790555927</v>
      </c>
    </row>
    <row r="3954" spans="1:21" x14ac:dyDescent="0.25">
      <c r="A3954" s="75" t="s">
        <v>4</v>
      </c>
      <c r="B3954">
        <v>205.89655172413794</v>
      </c>
      <c r="C3954" s="76" t="s">
        <v>84</v>
      </c>
      <c r="E3954">
        <f t="shared" ca="1" si="122"/>
        <v>0.46719604695401185</v>
      </c>
      <c r="F3954">
        <v>7.1428571428571494E-2</v>
      </c>
      <c r="G3954">
        <f>AVERAGE(F$2:F3954)</f>
        <v>42256.734840344689</v>
      </c>
      <c r="T3954">
        <f t="shared" ca="1" si="123"/>
        <v>2.7193941964397128</v>
      </c>
      <c r="U3954">
        <f ca="1">AVERAGE(T$2:T3954)</f>
        <v>25.338878236901962</v>
      </c>
    </row>
    <row r="3955" spans="1:21" x14ac:dyDescent="0.25">
      <c r="A3955" s="75" t="s">
        <v>4</v>
      </c>
      <c r="B3955">
        <v>2.125</v>
      </c>
      <c r="C3955" s="76" t="s">
        <v>85</v>
      </c>
      <c r="E3955">
        <f t="shared" ca="1" si="122"/>
        <v>0.98212573760029254</v>
      </c>
      <c r="F3955">
        <v>0.88095238095238093</v>
      </c>
      <c r="G3955">
        <f>AVERAGE(F$2:F3955)</f>
        <v>42246.047977955219</v>
      </c>
      <c r="T3955">
        <f t="shared" ca="1" si="123"/>
        <v>2.7774962392227422</v>
      </c>
      <c r="U3955">
        <f ca="1">AVERAGE(T$2:T3955)</f>
        <v>25.333172272815553</v>
      </c>
    </row>
    <row r="3956" spans="1:21" x14ac:dyDescent="0.25">
      <c r="A3956" s="75" t="s">
        <v>4</v>
      </c>
      <c r="B3956">
        <v>0.39393939393939392</v>
      </c>
      <c r="C3956" s="76" t="s">
        <v>86</v>
      </c>
      <c r="E3956">
        <f t="shared" ca="1" si="122"/>
        <v>0.20070660921357431</v>
      </c>
      <c r="F3956">
        <v>0.23983276320790575</v>
      </c>
      <c r="G3956">
        <f>AVERAGE(F$2:F3956)</f>
        <v>42235.366357690946</v>
      </c>
      <c r="T3956">
        <f t="shared" ca="1" si="123"/>
        <v>4.5730575111063398</v>
      </c>
      <c r="U3956">
        <f ca="1">AVERAGE(T$2:T3956)</f>
        <v>25.327923191965564</v>
      </c>
    </row>
    <row r="3957" spans="1:21" x14ac:dyDescent="0.25">
      <c r="A3957" s="75" t="s">
        <v>4</v>
      </c>
      <c r="B3957">
        <v>0.45945945945945948</v>
      </c>
      <c r="C3957" s="76" t="s">
        <v>87</v>
      </c>
      <c r="E3957">
        <f t="shared" ca="1" si="122"/>
        <v>0.98048741439952536</v>
      </c>
      <c r="F3957">
        <v>0.44444444444444442</v>
      </c>
      <c r="G3957">
        <f>AVERAGE(F$2:F3957)</f>
        <v>42224.690189361005</v>
      </c>
      <c r="T3957">
        <f t="shared" ca="1" si="123"/>
        <v>55.415294086470652</v>
      </c>
      <c r="U3957">
        <f ca="1">AVERAGE(T$2:T3957)</f>
        <v>25.335528695225044</v>
      </c>
    </row>
    <row r="3958" spans="1:21" x14ac:dyDescent="0.25">
      <c r="A3958" s="75" t="s">
        <v>4</v>
      </c>
      <c r="B3958">
        <v>1.035002035002035</v>
      </c>
      <c r="C3958" s="76" t="s">
        <v>88</v>
      </c>
      <c r="E3958">
        <f t="shared" ca="1" si="122"/>
        <v>0.17175714795200314</v>
      </c>
      <c r="F3958">
        <v>0</v>
      </c>
      <c r="G3958">
        <f>AVERAGE(F$2:F3958)</f>
        <v>42214.019304804686</v>
      </c>
      <c r="T3958">
        <f t="shared" ca="1" si="123"/>
        <v>7.1734920500349375</v>
      </c>
      <c r="U3958">
        <f ca="1">AVERAGE(T$2:T3958)</f>
        <v>25.330938845175716</v>
      </c>
    </row>
    <row r="3959" spans="1:21" x14ac:dyDescent="0.25">
      <c r="A3959" s="75" t="s">
        <v>4</v>
      </c>
      <c r="B3959">
        <v>0.50124688279301743</v>
      </c>
      <c r="C3959" s="76" t="s">
        <v>89</v>
      </c>
      <c r="E3959">
        <f t="shared" ca="1" si="122"/>
        <v>0.9395789585875981</v>
      </c>
      <c r="F3959">
        <v>0.75</v>
      </c>
      <c r="G3959">
        <f>AVERAGE(F$2:F3959)</f>
        <v>42203.354001796906</v>
      </c>
      <c r="T3959">
        <f t="shared" ca="1" si="123"/>
        <v>2.1507707712061395</v>
      </c>
      <c r="U3959">
        <f ca="1">AVERAGE(T$2:T3959)</f>
        <v>25.325082309532974</v>
      </c>
    </row>
    <row r="3960" spans="1:21" x14ac:dyDescent="0.25">
      <c r="A3960" s="75" t="s">
        <v>4</v>
      </c>
      <c r="B3960">
        <v>0.17355371900826447</v>
      </c>
      <c r="C3960" s="76" t="s">
        <v>90</v>
      </c>
      <c r="E3960">
        <f t="shared" ca="1" si="122"/>
        <v>0.74379202186957183</v>
      </c>
      <c r="F3960">
        <v>0.66019417475728159</v>
      </c>
      <c r="G3960">
        <f>AVERAGE(F$2:F3960)</f>
        <v>42192.694063982402</v>
      </c>
      <c r="T3960">
        <f t="shared" ca="1" si="123"/>
        <v>4.3092313979177579</v>
      </c>
      <c r="U3960">
        <f ca="1">AVERAGE(T$2:T3960)</f>
        <v>25.319773935976109</v>
      </c>
    </row>
    <row r="3961" spans="1:21" x14ac:dyDescent="0.25">
      <c r="A3961" s="75" t="s">
        <v>4</v>
      </c>
      <c r="B3961">
        <v>8.0909090909090917</v>
      </c>
      <c r="C3961" s="76" t="s">
        <v>91</v>
      </c>
      <c r="E3961">
        <f t="shared" ca="1" si="122"/>
        <v>4.0319302927913969E-2</v>
      </c>
      <c r="F3961">
        <v>7.4865629420084856</v>
      </c>
      <c r="G3961">
        <f>AVERAGE(F$2:F3961)</f>
        <v>42182.041233805372</v>
      </c>
      <c r="T3961">
        <f t="shared" ca="1" si="123"/>
        <v>2.7292458417143695</v>
      </c>
      <c r="U3961">
        <f ca="1">AVERAGE(T$2:T3961)</f>
        <v>25.31406925716443</v>
      </c>
    </row>
    <row r="3962" spans="1:21" x14ac:dyDescent="0.25">
      <c r="A3962" s="75" t="s">
        <v>4</v>
      </c>
      <c r="B3962">
        <v>0.53987730061349692</v>
      </c>
      <c r="C3962" s="76" t="s">
        <v>92</v>
      </c>
      <c r="E3962">
        <f t="shared" ca="1" si="122"/>
        <v>0.16555774189843508</v>
      </c>
      <c r="F3962">
        <v>0.78333333333333333</v>
      </c>
      <c r="G3962">
        <f>AVERAGE(F$2:F3962)</f>
        <v>42171.392090179907</v>
      </c>
      <c r="T3962">
        <f t="shared" ca="1" si="123"/>
        <v>6.0332031059407933</v>
      </c>
      <c r="U3962">
        <f ca="1">AVERAGE(T$2:T3962)</f>
        <v>25.309201580781892</v>
      </c>
    </row>
    <row r="3963" spans="1:21" x14ac:dyDescent="0.25">
      <c r="A3963" s="75" t="s">
        <v>4</v>
      </c>
      <c r="B3963">
        <v>0.88888888888888884</v>
      </c>
      <c r="C3963" s="76" t="s">
        <v>93</v>
      </c>
      <c r="E3963">
        <f t="shared" ca="1" si="122"/>
        <v>0.17963370895435504</v>
      </c>
      <c r="F3963">
        <v>0.5</v>
      </c>
      <c r="G3963">
        <f>AVERAGE(F$2:F3963)</f>
        <v>42160.748250682132</v>
      </c>
      <c r="T3963">
        <f t="shared" ca="1" si="123"/>
        <v>2.201779545874706</v>
      </c>
      <c r="U3963">
        <f ca="1">AVERAGE(T$2:T3963)</f>
        <v>25.303369318784188</v>
      </c>
    </row>
    <row r="3964" spans="1:21" x14ac:dyDescent="0.25">
      <c r="A3964" s="75" t="s">
        <v>4</v>
      </c>
      <c r="B3964">
        <v>0.51219512195121952</v>
      </c>
      <c r="C3964" s="76" t="s">
        <v>94</v>
      </c>
      <c r="E3964">
        <f t="shared" ca="1" si="122"/>
        <v>0.87700267518227548</v>
      </c>
      <c r="F3964">
        <v>0.6428571428571429</v>
      </c>
      <c r="G3964">
        <f>AVERAGE(F$2:F3964)</f>
        <v>42150.109818839199</v>
      </c>
      <c r="T3964">
        <f t="shared" ca="1" si="123"/>
        <v>3.0541061935041283</v>
      </c>
      <c r="U3964">
        <f ca="1">AVERAGE(T$2:T3964)</f>
        <v>25.297755071212833</v>
      </c>
    </row>
    <row r="3965" spans="1:21" x14ac:dyDescent="0.25">
      <c r="A3965" s="75" t="s">
        <v>4</v>
      </c>
      <c r="B3965">
        <v>0.375</v>
      </c>
      <c r="C3965" s="76" t="s">
        <v>95</v>
      </c>
      <c r="E3965">
        <f t="shared" ca="1" si="122"/>
        <v>0.89046242530081599</v>
      </c>
      <c r="F3965">
        <v>0.64412811387900359</v>
      </c>
      <c r="G3965">
        <f>AVERAGE(F$2:F3965)</f>
        <v>42139.476754840529</v>
      </c>
      <c r="T3965">
        <f t="shared" ca="1" si="123"/>
        <v>3.3999194100567127</v>
      </c>
      <c r="U3965">
        <f ca="1">AVERAGE(T$2:T3965)</f>
        <v>25.292230894709014</v>
      </c>
    </row>
    <row r="3966" spans="1:21" x14ac:dyDescent="0.25">
      <c r="A3966" s="75" t="s">
        <v>4</v>
      </c>
      <c r="B3966">
        <v>0.99776119402985064</v>
      </c>
      <c r="C3966" s="76" t="s">
        <v>96</v>
      </c>
      <c r="E3966">
        <f t="shared" ca="1" si="122"/>
        <v>0.70859129800693699</v>
      </c>
      <c r="F3966">
        <v>0.99</v>
      </c>
      <c r="G3966">
        <f>AVERAGE(F$2:F3966)</f>
        <v>42128.8491415354</v>
      </c>
      <c r="T3966">
        <f t="shared" ca="1" si="123"/>
        <v>4.0494728126152575</v>
      </c>
      <c r="U3966">
        <f ca="1">AVERAGE(T$2:T3966)</f>
        <v>25.286873326466367</v>
      </c>
    </row>
    <row r="3967" spans="1:21" x14ac:dyDescent="0.25">
      <c r="B3967">
        <v>0.70940170940170943</v>
      </c>
      <c r="C3967" s="76" t="s">
        <v>81</v>
      </c>
      <c r="E3967">
        <f t="shared" ca="1" si="122"/>
        <v>0.83330109362505422</v>
      </c>
      <c r="F3967">
        <v>2.9126213592233035E-2</v>
      </c>
      <c r="G3967">
        <f>AVERAGE(F$2:F3967)</f>
        <v>42118.226645313691</v>
      </c>
      <c r="T3967">
        <f t="shared" ca="1" si="123"/>
        <v>2.8586845775586669</v>
      </c>
      <c r="U3967">
        <f ca="1">AVERAGE(T$2:T3967)</f>
        <v>25.281218210795942</v>
      </c>
    </row>
    <row r="3968" spans="1:21" x14ac:dyDescent="0.25">
      <c r="A3968" s="75" t="s">
        <v>5</v>
      </c>
      <c r="B3968">
        <v>0.45945945945945948</v>
      </c>
      <c r="C3968" s="76" t="s">
        <v>82</v>
      </c>
      <c r="E3968">
        <f t="shared" ca="1" si="122"/>
        <v>0.44097344526641047</v>
      </c>
      <c r="F3968">
        <v>0.2805755395683453</v>
      </c>
      <c r="G3968">
        <f>AVERAGE(F$2:F3968)</f>
        <v>42107.609567907646</v>
      </c>
      <c r="T3968">
        <f t="shared" ca="1" si="123"/>
        <v>4.699298054574613</v>
      </c>
      <c r="U3968">
        <f ca="1">AVERAGE(T$2:T3968)</f>
        <v>25.276029927419028</v>
      </c>
    </row>
    <row r="3969" spans="1:21" x14ac:dyDescent="0.25">
      <c r="A3969" s="75" t="s">
        <v>5</v>
      </c>
      <c r="B3969">
        <v>0.5</v>
      </c>
      <c r="C3969" s="76" t="s">
        <v>83</v>
      </c>
      <c r="E3969">
        <f t="shared" ca="1" si="122"/>
        <v>0.24168056382299996</v>
      </c>
      <c r="F3969">
        <v>0.99930000000000008</v>
      </c>
      <c r="G3969">
        <f>AVERAGE(F$2:F3969)</f>
        <v>42096.998022981257</v>
      </c>
      <c r="T3969">
        <f t="shared" ca="1" si="123"/>
        <v>8.2387087554220191</v>
      </c>
      <c r="U3969">
        <f ca="1">AVERAGE(T$2:T3969)</f>
        <v>25.271736247688182</v>
      </c>
    </row>
    <row r="3970" spans="1:21" x14ac:dyDescent="0.25">
      <c r="A3970" s="75" t="s">
        <v>5</v>
      </c>
      <c r="B3970">
        <v>0.98620689655172411</v>
      </c>
      <c r="C3970" s="76" t="s">
        <v>84</v>
      </c>
      <c r="E3970">
        <f t="shared" ref="E3970:E4033" ca="1" si="124">RAND()</f>
        <v>0.96974725330775791</v>
      </c>
      <c r="F3970">
        <v>12.333333333333334</v>
      </c>
      <c r="G3970">
        <f>AVERAGE(F$2:F3970)</f>
        <v>42086.394680907782</v>
      </c>
      <c r="T3970">
        <f t="shared" ca="1" si="123"/>
        <v>81.718215341440342</v>
      </c>
      <c r="U3970">
        <f ca="1">AVERAGE(T$2:T3970)</f>
        <v>25.285958086714071</v>
      </c>
    </row>
    <row r="3971" spans="1:21" x14ac:dyDescent="0.25">
      <c r="A3971" s="75" t="s">
        <v>5</v>
      </c>
      <c r="B3971">
        <v>2.125</v>
      </c>
      <c r="C3971" s="76" t="s">
        <v>85</v>
      </c>
      <c r="E3971">
        <f t="shared" ca="1" si="124"/>
        <v>0.52086968612563611</v>
      </c>
      <c r="F3971">
        <v>0.80180180180180161</v>
      </c>
      <c r="G3971">
        <f>AVERAGE(F$2:F3971)</f>
        <v>42075.793775900449</v>
      </c>
      <c r="T3971">
        <f t="shared" ref="T3971:T4034" ca="1" si="125">2*RAND()^-1</f>
        <v>84.370247549307322</v>
      </c>
      <c r="U3971">
        <f ca="1">AVERAGE(T$2:T3971)</f>
        <v>25.300840779273919</v>
      </c>
    </row>
    <row r="3972" spans="1:21" x14ac:dyDescent="0.25">
      <c r="A3972" s="75" t="s">
        <v>5</v>
      </c>
      <c r="B3972">
        <v>0.24242424242424243</v>
      </c>
      <c r="C3972" s="76" t="s">
        <v>86</v>
      </c>
      <c r="E3972">
        <f t="shared" ca="1" si="124"/>
        <v>4.3962748327482259E-2</v>
      </c>
      <c r="F3972">
        <v>5.25</v>
      </c>
      <c r="G3972">
        <f>AVERAGE(F$2:F3972)</f>
        <v>42065.199330225325</v>
      </c>
      <c r="T3972">
        <f t="shared" ca="1" si="125"/>
        <v>2.2050484200436187</v>
      </c>
      <c r="U3972">
        <f ca="1">AVERAGE(T$2:T3972)</f>
        <v>25.295024664350919</v>
      </c>
    </row>
    <row r="3973" spans="1:21" x14ac:dyDescent="0.25">
      <c r="A3973" s="75" t="s">
        <v>5</v>
      </c>
      <c r="B3973">
        <v>0.45945945945945948</v>
      </c>
      <c r="C3973" s="76" t="s">
        <v>87</v>
      </c>
      <c r="E3973">
        <f t="shared" ca="1" si="124"/>
        <v>0.20908043269596999</v>
      </c>
      <c r="F3973">
        <v>0</v>
      </c>
      <c r="G3973">
        <f>AVERAGE(F$2:F3973)</f>
        <v>42054.608897362734</v>
      </c>
      <c r="T3973">
        <f t="shared" ca="1" si="125"/>
        <v>3.4052520241049726</v>
      </c>
      <c r="U3973">
        <f ca="1">AVERAGE(T$2:T3973)</f>
        <v>25.289513644048743</v>
      </c>
    </row>
    <row r="3974" spans="1:21" x14ac:dyDescent="0.25">
      <c r="A3974" s="75" t="s">
        <v>5</v>
      </c>
      <c r="B3974">
        <v>6.3260073260073257</v>
      </c>
      <c r="C3974" s="76" t="s">
        <v>88</v>
      </c>
      <c r="E3974">
        <f t="shared" ca="1" si="124"/>
        <v>0.77787152486947642</v>
      </c>
      <c r="F3974">
        <v>1.0224719101123596</v>
      </c>
      <c r="G3974">
        <f>AVERAGE(F$2:F3974)</f>
        <v>42044.024053057306</v>
      </c>
      <c r="T3974">
        <f t="shared" ca="1" si="125"/>
        <v>2.4752421278029724</v>
      </c>
      <c r="U3974">
        <f ca="1">AVERAGE(T$2:T3974)</f>
        <v>25.283771315451652</v>
      </c>
    </row>
    <row r="3975" spans="1:21" x14ac:dyDescent="0.25">
      <c r="A3975" s="75" t="s">
        <v>5</v>
      </c>
      <c r="B3975">
        <v>8.5619285120532004E-2</v>
      </c>
      <c r="C3975" s="76" t="s">
        <v>89</v>
      </c>
      <c r="E3975">
        <f t="shared" ca="1" si="124"/>
        <v>0.36646694708996996</v>
      </c>
      <c r="F3975">
        <v>1.9726516052318668</v>
      </c>
      <c r="G3975">
        <f>AVERAGE(F$2:F3975)</f>
        <v>42033.444774898911</v>
      </c>
      <c r="T3975">
        <f t="shared" ca="1" si="125"/>
        <v>4.1352854971290505</v>
      </c>
      <c r="U3975">
        <f ca="1">AVERAGE(T$2:T3975)</f>
        <v>25.278449602865262</v>
      </c>
    </row>
    <row r="3976" spans="1:21" x14ac:dyDescent="0.25">
      <c r="A3976" s="75" t="s">
        <v>5</v>
      </c>
      <c r="B3976">
        <v>0.58677685950413228</v>
      </c>
      <c r="C3976" s="76" t="s">
        <v>90</v>
      </c>
      <c r="E3976">
        <f t="shared" ca="1" si="124"/>
        <v>0.60704924367156721</v>
      </c>
      <c r="F3976">
        <v>0.84724689165186506</v>
      </c>
      <c r="G3976">
        <f>AVERAGE(F$2:F3976)</f>
        <v>42022.870536527087</v>
      </c>
      <c r="T3976">
        <f t="shared" ca="1" si="125"/>
        <v>4.7650732716304196</v>
      </c>
      <c r="U3976">
        <f ca="1">AVERAGE(T$2:T3976)</f>
        <v>25.273289005046085</v>
      </c>
    </row>
    <row r="3977" spans="1:21" x14ac:dyDescent="0.25">
      <c r="A3977" s="75" t="s">
        <v>5</v>
      </c>
      <c r="B3977">
        <v>7.2644628099173563</v>
      </c>
      <c r="C3977" s="76" t="s">
        <v>91</v>
      </c>
      <c r="E3977">
        <f t="shared" ca="1" si="124"/>
        <v>0.57664249563580583</v>
      </c>
      <c r="F3977">
        <v>2.652173913043478</v>
      </c>
      <c r="G3977">
        <f>AVERAGE(F$2:F3977)</f>
        <v>42012.302071144135</v>
      </c>
      <c r="T3977">
        <f t="shared" ca="1" si="125"/>
        <v>4.6261936993172226</v>
      </c>
      <c r="U3977">
        <f ca="1">AVERAGE(T$2:T3977)</f>
        <v>25.26809607363116</v>
      </c>
    </row>
    <row r="3978" spans="1:21" x14ac:dyDescent="0.25">
      <c r="A3978" s="75" t="s">
        <v>5</v>
      </c>
      <c r="B3978">
        <v>0.38650306748466262</v>
      </c>
      <c r="C3978" s="76" t="s">
        <v>92</v>
      </c>
      <c r="E3978">
        <f t="shared" ca="1" si="124"/>
        <v>0.76089676022936947</v>
      </c>
      <c r="F3978">
        <v>8.8039284461592426E-2</v>
      </c>
      <c r="G3978">
        <f>AVERAGE(F$2:F3978)</f>
        <v>42001.738275813012</v>
      </c>
      <c r="T3978">
        <f t="shared" ca="1" si="125"/>
        <v>10.357397551388372</v>
      </c>
      <c r="U3978">
        <f ca="1">AVERAGE(T$2:T3978)</f>
        <v>25.264346840912467</v>
      </c>
    </row>
    <row r="3979" spans="1:21" x14ac:dyDescent="0.25">
      <c r="A3979" s="75" t="s">
        <v>5</v>
      </c>
      <c r="B3979">
        <v>0.77777777777777779</v>
      </c>
      <c r="C3979" s="76" t="s">
        <v>93</v>
      </c>
      <c r="E3979">
        <f t="shared" ca="1" si="124"/>
        <v>9.4386081379346232E-2</v>
      </c>
      <c r="F3979">
        <v>0.92537313432835822</v>
      </c>
      <c r="G3979">
        <f>AVERAGE(F$2:F3979)</f>
        <v>41991.180002081819</v>
      </c>
      <c r="T3979">
        <f t="shared" ca="1" si="125"/>
        <v>14.076690106525774</v>
      </c>
      <c r="U3979">
        <f ca="1">AVERAGE(T$2:T3979)</f>
        <v>25.261534458626294</v>
      </c>
    </row>
    <row r="3980" spans="1:21" x14ac:dyDescent="0.25">
      <c r="A3980" s="75" t="s">
        <v>5</v>
      </c>
      <c r="B3980">
        <v>0.90243902439024393</v>
      </c>
      <c r="C3980" s="76" t="s">
        <v>94</v>
      </c>
      <c r="E3980">
        <f t="shared" ca="1" si="124"/>
        <v>0.47079368912759145</v>
      </c>
      <c r="F3980">
        <v>2.1526418786692758E-2</v>
      </c>
      <c r="G3980">
        <f>AVERAGE(F$2:F3980)</f>
        <v>41980.626808195004</v>
      </c>
      <c r="T3980">
        <f t="shared" ca="1" si="125"/>
        <v>7.5596531505812523</v>
      </c>
      <c r="U3980">
        <f ca="1">AVERAGE(T$2:T3980)</f>
        <v>25.257085631959285</v>
      </c>
    </row>
    <row r="3981" spans="1:21" x14ac:dyDescent="0.25">
      <c r="A3981" s="75" t="s">
        <v>5</v>
      </c>
      <c r="B3981">
        <v>0.66666666666666674</v>
      </c>
      <c r="C3981" s="76" t="s">
        <v>95</v>
      </c>
      <c r="E3981">
        <f t="shared" ca="1" si="124"/>
        <v>0.27520705629616837</v>
      </c>
      <c r="F3981">
        <v>0.33333333333333331</v>
      </c>
      <c r="G3981">
        <f>AVERAGE(F$2:F3981)</f>
        <v>41970.078995764139</v>
      </c>
      <c r="T3981">
        <f t="shared" ca="1" si="125"/>
        <v>2.6195116716491409</v>
      </c>
      <c r="U3981">
        <f ca="1">AVERAGE(T$2:T3981)</f>
        <v>25.251397799305941</v>
      </c>
    </row>
    <row r="3982" spans="1:21" x14ac:dyDescent="0.25">
      <c r="A3982" s="75" t="s">
        <v>5</v>
      </c>
      <c r="B3982">
        <v>0.99626865671641796</v>
      </c>
      <c r="C3982" s="76" t="s">
        <v>96</v>
      </c>
      <c r="E3982">
        <f t="shared" ca="1" si="124"/>
        <v>0.16568309920047553</v>
      </c>
      <c r="F3982">
        <v>0.45945945945945948</v>
      </c>
      <c r="G3982">
        <f>AVERAGE(F$2:F3982)</f>
        <v>41959.536514092113</v>
      </c>
      <c r="T3982">
        <f t="shared" ca="1" si="125"/>
        <v>4.1450862153274119</v>
      </c>
      <c r="U3982">
        <f ca="1">AVERAGE(T$2:T3982)</f>
        <v>25.246096038043952</v>
      </c>
    </row>
    <row r="3983" spans="1:21" x14ac:dyDescent="0.25">
      <c r="B3983">
        <v>1.5641025641025641</v>
      </c>
      <c r="C3983" s="76" t="s">
        <v>81</v>
      </c>
      <c r="E3983">
        <f t="shared" ca="1" si="124"/>
        <v>0.1716488631242179</v>
      </c>
      <c r="F3983">
        <v>0.9101123595505618</v>
      </c>
      <c r="G3983">
        <f>AVERAGE(F$2:F3983)</f>
        <v>41948.999440661239</v>
      </c>
      <c r="T3983">
        <f t="shared" ca="1" si="125"/>
        <v>9.7606902820343588</v>
      </c>
      <c r="U3983">
        <f ca="1">AVERAGE(T$2:T3983)</f>
        <v>25.242207186774237</v>
      </c>
    </row>
    <row r="3984" spans="1:21" x14ac:dyDescent="0.25">
      <c r="A3984" s="75" t="s">
        <v>6</v>
      </c>
      <c r="B3984">
        <v>0.1891891891891892</v>
      </c>
      <c r="C3984" s="76" t="s">
        <v>82</v>
      </c>
      <c r="E3984">
        <f t="shared" ca="1" si="124"/>
        <v>0.56647686880497561</v>
      </c>
      <c r="F3984">
        <v>0.33333333333333331</v>
      </c>
      <c r="G3984">
        <f>AVERAGE(F$2:F3984)</f>
        <v>41938.467513443735</v>
      </c>
      <c r="T3984">
        <f t="shared" ca="1" si="125"/>
        <v>2.4927790525962261</v>
      </c>
      <c r="U3984">
        <f ca="1">AVERAGE(T$2:T3984)</f>
        <v>25.236495555306956</v>
      </c>
    </row>
    <row r="3985" spans="1:21" x14ac:dyDescent="0.25">
      <c r="A3985" s="75" t="s">
        <v>6</v>
      </c>
      <c r="B3985">
        <v>0</v>
      </c>
      <c r="C3985" s="76" t="s">
        <v>83</v>
      </c>
      <c r="E3985">
        <f t="shared" ca="1" si="124"/>
        <v>8.4742069934776065E-2</v>
      </c>
      <c r="F3985">
        <v>0.40350877192982454</v>
      </c>
      <c r="G3985">
        <f>AVERAGE(F$2:F3985)</f>
        <v>41927.94089095261</v>
      </c>
      <c r="T3985">
        <f t="shared" ca="1" si="125"/>
        <v>4.8795309283603299</v>
      </c>
      <c r="U3985">
        <f ca="1">AVERAGE(T$2:T3985)</f>
        <v>25.231385875430714</v>
      </c>
    </row>
    <row r="3986" spans="1:21" x14ac:dyDescent="0.25">
      <c r="A3986" s="75" t="s">
        <v>6</v>
      </c>
      <c r="B3986">
        <v>0.31034482758620691</v>
      </c>
      <c r="C3986" s="76" t="s">
        <v>84</v>
      </c>
      <c r="E3986">
        <f t="shared" ca="1" si="124"/>
        <v>0.30726505664948045</v>
      </c>
      <c r="F3986">
        <v>1.9166666666666667</v>
      </c>
      <c r="G3986">
        <f>AVERAGE(F$2:F3986)</f>
        <v>41917.419931297831</v>
      </c>
      <c r="T3986">
        <f t="shared" ca="1" si="125"/>
        <v>6.9149420583343426</v>
      </c>
      <c r="U3986">
        <f ca="1">AVERAGE(T$2:T3986)</f>
        <v>25.226789528174226</v>
      </c>
    </row>
    <row r="3987" spans="1:21" x14ac:dyDescent="0.25">
      <c r="A3987" s="75" t="s">
        <v>6</v>
      </c>
      <c r="B3987">
        <v>3.1666666666666665</v>
      </c>
      <c r="C3987" s="76" t="s">
        <v>85</v>
      </c>
      <c r="E3987">
        <f t="shared" ca="1" si="124"/>
        <v>0.88318312931689669</v>
      </c>
      <c r="F3987">
        <v>6.7961165048543687E-2</v>
      </c>
      <c r="G3987">
        <f>AVERAGE(F$2:F3987)</f>
        <v>41906.90378679955</v>
      </c>
      <c r="T3987">
        <f t="shared" ca="1" si="125"/>
        <v>2.1060739282478669</v>
      </c>
      <c r="U3987">
        <f ca="1">AVERAGE(T$2:T3987)</f>
        <v>25.220989047592212</v>
      </c>
    </row>
    <row r="3988" spans="1:21" x14ac:dyDescent="0.25">
      <c r="A3988" s="75" t="s">
        <v>6</v>
      </c>
      <c r="B3988">
        <v>0.39393939393939392</v>
      </c>
      <c r="C3988" s="76" t="s">
        <v>86</v>
      </c>
      <c r="E3988">
        <f t="shared" ca="1" si="124"/>
        <v>0.64602869272596031</v>
      </c>
      <c r="F3988">
        <v>3.6511627906976742</v>
      </c>
      <c r="G3988">
        <f>AVERAGE(F$2:F3988)</f>
        <v>41896.39381623923</v>
      </c>
      <c r="T3988">
        <f t="shared" ca="1" si="125"/>
        <v>3.2559729464649583</v>
      </c>
      <c r="U3988">
        <f ca="1">AVERAGE(T$2:T3988)</f>
        <v>25.215479888800857</v>
      </c>
    </row>
    <row r="3989" spans="1:21" x14ac:dyDescent="0.25">
      <c r="A3989" s="75" t="s">
        <v>6</v>
      </c>
      <c r="B3989">
        <v>0.45945945945945948</v>
      </c>
      <c r="C3989" s="76" t="s">
        <v>87</v>
      </c>
      <c r="E3989">
        <f t="shared" ca="1" si="124"/>
        <v>0.22649609631409851</v>
      </c>
      <c r="F3989">
        <v>0.96666666666666667</v>
      </c>
      <c r="G3989">
        <f>AVERAGE(F$2:F3989)</f>
        <v>41885.888443333119</v>
      </c>
      <c r="T3989">
        <f t="shared" ca="1" si="125"/>
        <v>74.684686192872732</v>
      </c>
      <c r="U3989">
        <f ca="1">AVERAGE(T$2:T3989)</f>
        <v>25.227884403922243</v>
      </c>
    </row>
    <row r="3990" spans="1:21" x14ac:dyDescent="0.25">
      <c r="A3990" s="75" t="s">
        <v>6</v>
      </c>
      <c r="B3990">
        <v>2.2560032560032561</v>
      </c>
      <c r="C3990" s="76" t="s">
        <v>88</v>
      </c>
      <c r="E3990">
        <f t="shared" ca="1" si="124"/>
        <v>0.31017563352147981</v>
      </c>
      <c r="F3990">
        <v>0.35691318327974275</v>
      </c>
      <c r="G3990">
        <f>AVERAGE(F$2:F3990)</f>
        <v>41875.388184739444</v>
      </c>
      <c r="T3990">
        <f t="shared" ca="1" si="125"/>
        <v>4.0745025043319298</v>
      </c>
      <c r="U3990">
        <f ca="1">AVERAGE(T$2:T3990)</f>
        <v>25.222581475393891</v>
      </c>
    </row>
    <row r="3991" spans="1:21" x14ac:dyDescent="0.25">
      <c r="A3991" s="75" t="s">
        <v>6</v>
      </c>
      <c r="B3991">
        <v>0.3349958437240233</v>
      </c>
      <c r="C3991" s="76" t="s">
        <v>89</v>
      </c>
      <c r="E3991">
        <f t="shared" ca="1" si="124"/>
        <v>0.15018327150149424</v>
      </c>
      <c r="F3991">
        <v>0</v>
      </c>
      <c r="G3991">
        <f>AVERAGE(F$2:F3991)</f>
        <v>41864.893099981367</v>
      </c>
      <c r="T3991">
        <f t="shared" ca="1" si="125"/>
        <v>2.59015111948893</v>
      </c>
      <c r="U3991">
        <f ca="1">AVERAGE(T$2:T3991)</f>
        <v>25.216909187084138</v>
      </c>
    </row>
    <row r="3992" spans="1:21" x14ac:dyDescent="0.25">
      <c r="A3992" s="75" t="s">
        <v>6</v>
      </c>
      <c r="B3992">
        <v>0.66942148760330578</v>
      </c>
      <c r="C3992" s="76" t="s">
        <v>90</v>
      </c>
      <c r="E3992">
        <f t="shared" ca="1" si="124"/>
        <v>0.37587179442892715</v>
      </c>
      <c r="F3992">
        <v>2.4375</v>
      </c>
      <c r="G3992">
        <f>AVERAGE(F$2:F3992)</f>
        <v>41854.403885348445</v>
      </c>
      <c r="T3992">
        <f t="shared" ca="1" si="125"/>
        <v>2.3811865800847896</v>
      </c>
      <c r="U3992">
        <f ca="1">AVERAGE(T$2:T3992)</f>
        <v>25.211187382371786</v>
      </c>
    </row>
    <row r="3993" spans="1:21" x14ac:dyDescent="0.25">
      <c r="A3993" s="75" t="s">
        <v>6</v>
      </c>
      <c r="B3993">
        <v>1.4793388429752066</v>
      </c>
      <c r="C3993" s="76" t="s">
        <v>91</v>
      </c>
      <c r="E3993">
        <f t="shared" ca="1" si="124"/>
        <v>0.90671765287275874</v>
      </c>
      <c r="F3993">
        <v>0.22807017543859645</v>
      </c>
      <c r="G3993">
        <f>AVERAGE(F$2:F3993)</f>
        <v>41843.919372368691</v>
      </c>
      <c r="T3993">
        <f t="shared" ca="1" si="125"/>
        <v>2.527148792290459</v>
      </c>
      <c r="U3993">
        <f ca="1">AVERAGE(T$2:T3993)</f>
        <v>25.205505007975471</v>
      </c>
    </row>
    <row r="3994" spans="1:21" x14ac:dyDescent="0.25">
      <c r="A3994" s="75" t="s">
        <v>6</v>
      </c>
      <c r="B3994">
        <v>0.38650306748466262</v>
      </c>
      <c r="C3994" s="76" t="s">
        <v>92</v>
      </c>
      <c r="E3994">
        <f t="shared" ca="1" si="124"/>
        <v>0.95418505359263062</v>
      </c>
      <c r="F3994">
        <v>1.1739130434782608</v>
      </c>
      <c r="G3994">
        <f>AVERAGE(F$2:F3994)</f>
        <v>41833.440347710704</v>
      </c>
      <c r="T3994">
        <f t="shared" ca="1" si="125"/>
        <v>2.171596100476179</v>
      </c>
      <c r="U3994">
        <f ca="1">AVERAGE(T$2:T3994)</f>
        <v>25.199736435747198</v>
      </c>
    </row>
    <row r="3995" spans="1:21" x14ac:dyDescent="0.25">
      <c r="A3995" s="75" t="s">
        <v>6</v>
      </c>
      <c r="B3995">
        <v>0.77777777777777779</v>
      </c>
      <c r="C3995" s="76" t="s">
        <v>93</v>
      </c>
      <c r="E3995">
        <f t="shared" ca="1" si="124"/>
        <v>0.77554344252515806</v>
      </c>
      <c r="F3995">
        <v>0.77941176470588236</v>
      </c>
      <c r="G3995">
        <f>AVERAGE(F$2:F3995)</f>
        <v>41822.96647166265</v>
      </c>
      <c r="T3995">
        <f t="shared" ca="1" si="125"/>
        <v>5.7142477738355399</v>
      </c>
      <c r="U3995">
        <f ca="1">AVERAGE(T$2:T3995)</f>
        <v>25.194857745546418</v>
      </c>
    </row>
    <row r="3996" spans="1:21" x14ac:dyDescent="0.25">
      <c r="A3996" s="75" t="s">
        <v>6</v>
      </c>
      <c r="B3996">
        <v>0.87804878048780488</v>
      </c>
      <c r="C3996" s="76" t="s">
        <v>94</v>
      </c>
      <c r="E3996">
        <f t="shared" ca="1" si="124"/>
        <v>0.49717788317155109</v>
      </c>
      <c r="F3996">
        <v>0.2</v>
      </c>
      <c r="G3996">
        <f>AVERAGE(F$2:F3996)</f>
        <v>41812.497694072743</v>
      </c>
      <c r="T3996">
        <f t="shared" ca="1" si="125"/>
        <v>5.4365455159491027</v>
      </c>
      <c r="U3996">
        <f ca="1">AVERAGE(T$2:T3996)</f>
        <v>25.189911985288695</v>
      </c>
    </row>
    <row r="3997" spans="1:21" x14ac:dyDescent="0.25">
      <c r="A3997" s="75" t="s">
        <v>6</v>
      </c>
      <c r="B3997">
        <v>0.16666666666666663</v>
      </c>
      <c r="C3997" s="76" t="s">
        <v>95</v>
      </c>
      <c r="E3997">
        <f t="shared" ca="1" si="124"/>
        <v>0.15098010426814368</v>
      </c>
      <c r="F3997">
        <v>1.304147465437788</v>
      </c>
      <c r="G3997">
        <f>AVERAGE(F$2:F3997)</f>
        <v>41802.034432424436</v>
      </c>
      <c r="T3997">
        <f t="shared" ca="1" si="125"/>
        <v>2.3128294939590823</v>
      </c>
      <c r="U3997">
        <f ca="1">AVERAGE(T$2:T3997)</f>
        <v>25.184186989670245</v>
      </c>
    </row>
    <row r="3998" spans="1:21" x14ac:dyDescent="0.25">
      <c r="A3998" s="75" t="s">
        <v>6</v>
      </c>
      <c r="B3998">
        <v>0.9970149253731343</v>
      </c>
      <c r="C3998" s="76" t="s">
        <v>96</v>
      </c>
      <c r="E3998">
        <f t="shared" ca="1" si="124"/>
        <v>0.63052307807096397</v>
      </c>
      <c r="F3998">
        <v>0.14634146341463414</v>
      </c>
      <c r="G3998">
        <f>AVERAGE(F$2:F3998)</f>
        <v>41791.576116664881</v>
      </c>
      <c r="T3998">
        <f t="shared" ca="1" si="125"/>
        <v>2.5165823667978899</v>
      </c>
      <c r="U3998">
        <f ca="1">AVERAGE(T$2:T3998)</f>
        <v>25.178515835148634</v>
      </c>
    </row>
    <row r="3999" spans="1:21" x14ac:dyDescent="0.25">
      <c r="B3999">
        <v>1.1367521367521367</v>
      </c>
      <c r="C3999" s="76" t="s">
        <v>81</v>
      </c>
      <c r="E3999">
        <f t="shared" ca="1" si="124"/>
        <v>0.8580635913681155</v>
      </c>
      <c r="F3999">
        <v>0.14285714285714282</v>
      </c>
      <c r="G3999">
        <f>AVERAGE(F$2:F3999)</f>
        <v>41781.123031807569</v>
      </c>
      <c r="T3999">
        <f t="shared" ca="1" si="125"/>
        <v>2.7114799327248202</v>
      </c>
      <c r="U3999">
        <f ca="1">AVERAGE(T$2:T3999)</f>
        <v>25.172896266388648</v>
      </c>
    </row>
    <row r="4000" spans="1:21" x14ac:dyDescent="0.25">
      <c r="A4000" s="75" t="s">
        <v>7</v>
      </c>
      <c r="B4000">
        <v>0.45945945945945948</v>
      </c>
      <c r="C4000" s="76" t="s">
        <v>82</v>
      </c>
      <c r="E4000">
        <f t="shared" ca="1" si="124"/>
        <v>0.47409719833091069</v>
      </c>
      <c r="F4000">
        <v>0.875</v>
      </c>
      <c r="G4000">
        <f>AVERAGE(F$2:F4000)</f>
        <v>41770.67535788114</v>
      </c>
      <c r="T4000">
        <f t="shared" ca="1" si="125"/>
        <v>2.1413579198497015</v>
      </c>
      <c r="U4000">
        <f ca="1">AVERAGE(T$2:T4000)</f>
        <v>25.167136941970909</v>
      </c>
    </row>
    <row r="4001" spans="1:21" x14ac:dyDescent="0.25">
      <c r="A4001" s="75" t="s">
        <v>7</v>
      </c>
      <c r="B4001">
        <v>1</v>
      </c>
      <c r="C4001" s="76" t="s">
        <v>83</v>
      </c>
      <c r="E4001">
        <f t="shared" ca="1" si="124"/>
        <v>0.46425122530988983</v>
      </c>
      <c r="F4001">
        <v>14.909090909090908</v>
      </c>
      <c r="G4001">
        <f>AVERAGE(F$2:F4001)</f>
        <v>41760.236416314394</v>
      </c>
      <c r="T4001">
        <f t="shared" ca="1" si="125"/>
        <v>225.47815479800653</v>
      </c>
      <c r="U4001">
        <f ca="1">AVERAGE(T$2:T4001)</f>
        <v>25.217214696434919</v>
      </c>
    </row>
    <row r="4002" spans="1:21" x14ac:dyDescent="0.25">
      <c r="A4002" s="75" t="s">
        <v>7</v>
      </c>
      <c r="B4002">
        <v>0.99993103448275866</v>
      </c>
      <c r="C4002" s="76" t="s">
        <v>84</v>
      </c>
      <c r="E4002">
        <f t="shared" ca="1" si="124"/>
        <v>0.43419720668193751</v>
      </c>
      <c r="F4002">
        <v>0.52329360780065004</v>
      </c>
      <c r="G4002">
        <f>AVERAGE(F$2:F4002)</f>
        <v>41749.799097363459</v>
      </c>
      <c r="T4002">
        <f t="shared" ca="1" si="125"/>
        <v>5.4248553457901671</v>
      </c>
      <c r="U4002">
        <f ca="1">AVERAGE(T$2:T4002)</f>
        <v>25.212267843310538</v>
      </c>
    </row>
    <row r="4003" spans="1:21" x14ac:dyDescent="0.25">
      <c r="A4003" s="75" t="s">
        <v>7</v>
      </c>
      <c r="B4003">
        <v>0.16666666666666666</v>
      </c>
      <c r="C4003" s="76" t="s">
        <v>85</v>
      </c>
      <c r="E4003">
        <f t="shared" ca="1" si="124"/>
        <v>0.37216392654623165</v>
      </c>
      <c r="F4003">
        <v>0.99947368421052629</v>
      </c>
      <c r="G4003">
        <f>AVERAGE(F$2:F4003)</f>
        <v>41739.367113449494</v>
      </c>
      <c r="T4003">
        <f t="shared" ca="1" si="125"/>
        <v>5.3740959965354271</v>
      </c>
      <c r="U4003">
        <f ca="1">AVERAGE(T$2:T4003)</f>
        <v>25.207310778881059</v>
      </c>
    </row>
    <row r="4004" spans="1:21" x14ac:dyDescent="0.25">
      <c r="A4004" s="75" t="s">
        <v>7</v>
      </c>
      <c r="B4004">
        <v>0.81818181818181823</v>
      </c>
      <c r="C4004" s="76" t="s">
        <v>86</v>
      </c>
      <c r="E4004">
        <f t="shared" ca="1" si="124"/>
        <v>0.44107749605527447</v>
      </c>
      <c r="F4004">
        <v>0.5</v>
      </c>
      <c r="G4004">
        <f>AVERAGE(F$2:F4004)</f>
        <v>41728.940216843584</v>
      </c>
      <c r="T4004">
        <f t="shared" ca="1" si="125"/>
        <v>7.2140244629006389</v>
      </c>
      <c r="U4004">
        <f ca="1">AVERAGE(T$2:T4004)</f>
        <v>25.20281582851484</v>
      </c>
    </row>
    <row r="4005" spans="1:21" x14ac:dyDescent="0.25">
      <c r="A4005" s="75" t="s">
        <v>7</v>
      </c>
      <c r="B4005">
        <v>0.45945945945945948</v>
      </c>
      <c r="C4005" s="76" t="s">
        <v>87</v>
      </c>
      <c r="E4005">
        <f t="shared" ca="1" si="124"/>
        <v>0.52930955046681816</v>
      </c>
      <c r="F4005">
        <v>0.7142857142857143</v>
      </c>
      <c r="G4005">
        <f>AVERAGE(F$2:F4005)</f>
        <v>41718.518581995646</v>
      </c>
      <c r="T4005">
        <f t="shared" ca="1" si="125"/>
        <v>2.8555493860677976</v>
      </c>
      <c r="U4005">
        <f ca="1">AVERAGE(T$2:T4005)</f>
        <v>25.197234593139601</v>
      </c>
    </row>
    <row r="4006" spans="1:21" x14ac:dyDescent="0.25">
      <c r="A4006" s="75" t="s">
        <v>7</v>
      </c>
      <c r="B4006">
        <v>0.62800162800162806</v>
      </c>
      <c r="C4006" s="76" t="s">
        <v>88</v>
      </c>
      <c r="E4006">
        <f t="shared" ca="1" si="124"/>
        <v>0.85878581196309212</v>
      </c>
      <c r="F4006">
        <v>3.7244094488188977</v>
      </c>
      <c r="G4006">
        <f>AVERAGE(F$2:F4006)</f>
        <v>41708.102903051193</v>
      </c>
      <c r="T4006">
        <f t="shared" ca="1" si="125"/>
        <v>2.5932688971296631</v>
      </c>
      <c r="U4006">
        <f ca="1">AVERAGE(T$2:T4006)</f>
        <v>25.191590656636226</v>
      </c>
    </row>
    <row r="4007" spans="1:21" x14ac:dyDescent="0.25">
      <c r="A4007" s="75" t="s">
        <v>7</v>
      </c>
      <c r="B4007">
        <v>0.99916874480465501</v>
      </c>
      <c r="C4007" s="76" t="s">
        <v>89</v>
      </c>
      <c r="E4007">
        <f t="shared" ca="1" si="124"/>
        <v>0.59899982603956181</v>
      </c>
      <c r="F4007">
        <v>8.108108108108103E-2</v>
      </c>
      <c r="G4007">
        <f>AVERAGE(F$2:F4007)</f>
        <v>41697.691514678263</v>
      </c>
      <c r="T4007">
        <f t="shared" ca="1" si="125"/>
        <v>7.0473345280047823</v>
      </c>
      <c r="U4007">
        <f ca="1">AVERAGE(T$2:T4007)</f>
        <v>25.187061386509257</v>
      </c>
    </row>
    <row r="4008" spans="1:21" x14ac:dyDescent="0.25">
      <c r="A4008" s="75" t="s">
        <v>7</v>
      </c>
      <c r="B4008">
        <v>3.1322314049586777</v>
      </c>
      <c r="C4008" s="76" t="s">
        <v>90</v>
      </c>
      <c r="E4008">
        <f t="shared" ca="1" si="124"/>
        <v>0.32663909449437978</v>
      </c>
      <c r="F4008">
        <v>281.35294117647061</v>
      </c>
      <c r="G4008">
        <f>AVERAGE(F$2:F4008)</f>
        <v>41687.355518029028</v>
      </c>
      <c r="T4008">
        <f t="shared" ca="1" si="125"/>
        <v>2.7052717053218052</v>
      </c>
      <c r="U4008">
        <f ca="1">AVERAGE(T$2:T4008)</f>
        <v>25.181450757689394</v>
      </c>
    </row>
    <row r="4009" spans="1:21" x14ac:dyDescent="0.25">
      <c r="A4009" s="75" t="s">
        <v>7</v>
      </c>
      <c r="B4009">
        <v>2.3057851239669422</v>
      </c>
      <c r="C4009" s="76" t="s">
        <v>91</v>
      </c>
      <c r="E4009">
        <f t="shared" ca="1" si="124"/>
        <v>0.62466980239352154</v>
      </c>
      <c r="F4009">
        <v>14</v>
      </c>
      <c r="G4009">
        <f>AVERAGE(F$2:F4009)</f>
        <v>41676.957974237106</v>
      </c>
      <c r="T4009">
        <f t="shared" ca="1" si="125"/>
        <v>5.450290705860354</v>
      </c>
      <c r="U4009">
        <f ca="1">AVERAGE(T$2:T4009)</f>
        <v>25.176527813564686</v>
      </c>
    </row>
    <row r="4010" spans="1:21" x14ac:dyDescent="0.25">
      <c r="A4010" s="75" t="s">
        <v>7</v>
      </c>
      <c r="B4010">
        <v>2.0674846625766872</v>
      </c>
      <c r="C4010" s="76" t="s">
        <v>92</v>
      </c>
      <c r="E4010">
        <f t="shared" ca="1" si="124"/>
        <v>0.44186171533842478</v>
      </c>
      <c r="F4010">
        <v>1.2727272727272729</v>
      </c>
      <c r="G4010">
        <f>AVERAGE(F$2:F4010)</f>
        <v>41666.562442870942</v>
      </c>
      <c r="T4010">
        <f t="shared" ca="1" si="125"/>
        <v>2.1021685852816328</v>
      </c>
      <c r="U4010">
        <f ca="1">AVERAGE(T$2:T4010)</f>
        <v>25.170772173946755</v>
      </c>
    </row>
    <row r="4011" spans="1:21" x14ac:dyDescent="0.25">
      <c r="A4011" s="75" t="s">
        <v>7</v>
      </c>
      <c r="B4011">
        <v>0.99444444444444446</v>
      </c>
      <c r="C4011" s="76" t="s">
        <v>93</v>
      </c>
      <c r="E4011">
        <f t="shared" ca="1" si="124"/>
        <v>0.68247599064125586</v>
      </c>
      <c r="F4011">
        <v>1</v>
      </c>
      <c r="G4011">
        <f>AVERAGE(F$2:F4011)</f>
        <v>41656.172028296656</v>
      </c>
      <c r="T4011">
        <f t="shared" ca="1" si="125"/>
        <v>2.1239536887575134</v>
      </c>
      <c r="U4011">
        <f ca="1">AVERAGE(T$2:T4011)</f>
        <v>25.165024837666159</v>
      </c>
    </row>
    <row r="4012" spans="1:21" x14ac:dyDescent="0.25">
      <c r="A4012" s="75" t="s">
        <v>7</v>
      </c>
      <c r="B4012">
        <v>0.99975609756097561</v>
      </c>
      <c r="C4012" s="76" t="s">
        <v>94</v>
      </c>
      <c r="E4012">
        <f t="shared" ca="1" si="124"/>
        <v>0.74533637500295036</v>
      </c>
      <c r="F4012">
        <v>9.0512540894220228E-2</v>
      </c>
      <c r="G4012">
        <f>AVERAGE(F$2:F4012)</f>
        <v>41645.786567933719</v>
      </c>
      <c r="T4012">
        <f t="shared" ca="1" si="125"/>
        <v>13.44433202428535</v>
      </c>
      <c r="U4012">
        <f ca="1">AVERAGE(T$2:T4012)</f>
        <v>25.162102700340462</v>
      </c>
    </row>
    <row r="4013" spans="1:21" x14ac:dyDescent="0.25">
      <c r="A4013" s="75" t="s">
        <v>7</v>
      </c>
      <c r="B4013">
        <v>0.58333333333333337</v>
      </c>
      <c r="C4013" s="76" t="s">
        <v>95</v>
      </c>
      <c r="E4013">
        <f t="shared" ca="1" si="124"/>
        <v>0.27749369100918864</v>
      </c>
      <c r="F4013">
        <v>61.608695652173914</v>
      </c>
      <c r="G4013">
        <f>AVERAGE(F$2:F4013)</f>
        <v>41635.421618314504</v>
      </c>
      <c r="T4013">
        <f t="shared" ca="1" si="125"/>
        <v>9.4419860438383711</v>
      </c>
      <c r="U4013">
        <f ca="1">AVERAGE(T$2:T4013)</f>
        <v>25.158184425999359</v>
      </c>
    </row>
    <row r="4014" spans="1:21" x14ac:dyDescent="0.25">
      <c r="A4014" s="75" t="s">
        <v>7</v>
      </c>
      <c r="B4014">
        <v>0.9925373134328358</v>
      </c>
      <c r="C4014" s="76" t="s">
        <v>96</v>
      </c>
      <c r="E4014">
        <f t="shared" ca="1" si="124"/>
        <v>0.42705513419468777</v>
      </c>
      <c r="F4014">
        <v>0.63398692810457513</v>
      </c>
      <c r="G4014">
        <f>AVERAGE(F$2:F4014)</f>
        <v>41625.0466400859</v>
      </c>
      <c r="T4014">
        <f t="shared" ca="1" si="125"/>
        <v>3.9400925889198573</v>
      </c>
      <c r="U4014">
        <f ca="1">AVERAGE(T$2:T4014)</f>
        <v>25.152897086892185</v>
      </c>
    </row>
    <row r="4015" spans="1:21" x14ac:dyDescent="0.25">
      <c r="B4015">
        <v>2.4188034188034186</v>
      </c>
      <c r="C4015" s="76" t="s">
        <v>81</v>
      </c>
      <c r="E4015">
        <f t="shared" ca="1" si="124"/>
        <v>0.63159181814287935</v>
      </c>
      <c r="F4015">
        <v>2</v>
      </c>
      <c r="G4015">
        <f>AVERAGE(F$2:F4015)</f>
        <v>41614.677171565701</v>
      </c>
      <c r="T4015">
        <f t="shared" ca="1" si="125"/>
        <v>2.3150511839293739</v>
      </c>
      <c r="U4015">
        <f ca="1">AVERAGE(T$2:T4015)</f>
        <v>25.14720753883465</v>
      </c>
    </row>
    <row r="4016" spans="1:21" x14ac:dyDescent="0.25">
      <c r="A4016" s="75" t="s">
        <v>8</v>
      </c>
      <c r="B4016">
        <v>0.35135135135135137</v>
      </c>
      <c r="C4016" s="76" t="s">
        <v>82</v>
      </c>
      <c r="E4016">
        <f t="shared" ca="1" si="124"/>
        <v>0.92829832909138443</v>
      </c>
      <c r="F4016">
        <v>0.1429410038156736</v>
      </c>
      <c r="G4016">
        <f>AVERAGE(F$2:F4016)</f>
        <v>41604.312405879384</v>
      </c>
      <c r="T4016">
        <f t="shared" ca="1" si="125"/>
        <v>4.8258966535285541</v>
      </c>
      <c r="U4016">
        <f ca="1">AVERAGE(T$2:T4016)</f>
        <v>25.142146191167072</v>
      </c>
    </row>
    <row r="4017" spans="1:21" x14ac:dyDescent="0.25">
      <c r="A4017" s="75" t="s">
        <v>8</v>
      </c>
      <c r="B4017">
        <v>1</v>
      </c>
      <c r="C4017" s="76" t="s">
        <v>83</v>
      </c>
      <c r="E4017">
        <f t="shared" ca="1" si="124"/>
        <v>0.29003768153088394</v>
      </c>
      <c r="F4017">
        <v>0.80430528375733856</v>
      </c>
      <c r="G4017">
        <f>AVERAGE(F$2:F4017)</f>
        <v>41593.952966611309</v>
      </c>
      <c r="T4017">
        <f t="shared" ca="1" si="125"/>
        <v>24.861629946304358</v>
      </c>
      <c r="U4017">
        <f ca="1">AVERAGE(T$2:T4017)</f>
        <v>25.142076341504506</v>
      </c>
    </row>
    <row r="4018" spans="1:21" x14ac:dyDescent="0.25">
      <c r="A4018" s="75" t="s">
        <v>8</v>
      </c>
      <c r="B4018">
        <v>2.4482758620689653</v>
      </c>
      <c r="C4018" s="76" t="s">
        <v>84</v>
      </c>
      <c r="E4018">
        <f t="shared" ca="1" si="124"/>
        <v>2.4635411311668687E-3</v>
      </c>
      <c r="F4018">
        <v>27.571428571428573</v>
      </c>
      <c r="G4018">
        <f>AVERAGE(F$2:F4018)</f>
        <v>41583.605348603327</v>
      </c>
      <c r="T4018">
        <f t="shared" ca="1" si="125"/>
        <v>45.582675319192873</v>
      </c>
      <c r="U4018">
        <f ca="1">AVERAGE(T$2:T4018)</f>
        <v>25.147164865023971</v>
      </c>
    </row>
    <row r="4019" spans="1:21" x14ac:dyDescent="0.25">
      <c r="A4019" s="75" t="s">
        <v>8</v>
      </c>
      <c r="B4019">
        <v>3.1666666666666665</v>
      </c>
      <c r="C4019" s="76" t="s">
        <v>85</v>
      </c>
      <c r="E4019">
        <f t="shared" ca="1" si="124"/>
        <v>0.5153536976262485</v>
      </c>
      <c r="F4019">
        <v>0.13014827018121911</v>
      </c>
      <c r="G4019">
        <f>AVERAGE(F$2:F4019)</f>
        <v>41573.256051639582</v>
      </c>
      <c r="T4019">
        <f t="shared" ca="1" si="125"/>
        <v>3.4425351478204123</v>
      </c>
      <c r="U4019">
        <f ca="1">AVERAGE(T$2:T4019)</f>
        <v>25.141763015915661</v>
      </c>
    </row>
    <row r="4020" spans="1:21" x14ac:dyDescent="0.25">
      <c r="A4020" s="75" t="s">
        <v>8</v>
      </c>
      <c r="B4020">
        <v>0.39393939393939392</v>
      </c>
      <c r="C4020" s="76" t="s">
        <v>86</v>
      </c>
      <c r="E4020">
        <f t="shared" ca="1" si="124"/>
        <v>0.47525016186054014</v>
      </c>
      <c r="F4020">
        <v>1.8609372356623245E-3</v>
      </c>
      <c r="G4020">
        <f>AVERAGE(F$2:F4020)</f>
        <v>41562.911872940727</v>
      </c>
      <c r="T4020">
        <f t="shared" ca="1" si="125"/>
        <v>2.0427389536530765</v>
      </c>
      <c r="U4020">
        <f ca="1">AVERAGE(T$2:T4020)</f>
        <v>25.136015560314199</v>
      </c>
    </row>
    <row r="4021" spans="1:21" x14ac:dyDescent="0.25">
      <c r="A4021" s="75" t="s">
        <v>8</v>
      </c>
      <c r="B4021">
        <v>0.45945945945945948</v>
      </c>
      <c r="C4021" s="76" t="s">
        <v>87</v>
      </c>
      <c r="E4021">
        <f t="shared" ca="1" si="124"/>
        <v>0.43648915437460445</v>
      </c>
      <c r="F4021">
        <v>0.94129158512720157</v>
      </c>
      <c r="G4021">
        <f>AVERAGE(F$2:F4021)</f>
        <v>41552.573074288644</v>
      </c>
      <c r="T4021">
        <f t="shared" ca="1" si="125"/>
        <v>7.5114241438172877</v>
      </c>
      <c r="U4021">
        <f ca="1">AVERAGE(T$2:T4021)</f>
        <v>25.131631333593678</v>
      </c>
    </row>
    <row r="4022" spans="1:21" x14ac:dyDescent="0.25">
      <c r="A4022" s="75" t="s">
        <v>8</v>
      </c>
      <c r="B4022">
        <v>2.2560032560032561</v>
      </c>
      <c r="C4022" s="76" t="s">
        <v>88</v>
      </c>
      <c r="E4022">
        <f t="shared" ca="1" si="124"/>
        <v>0.55284813425788959</v>
      </c>
      <c r="F4022">
        <v>1</v>
      </c>
      <c r="G4022">
        <f>AVERAGE(F$2:F4022)</f>
        <v>41542.239432638737</v>
      </c>
      <c r="T4022">
        <f t="shared" ca="1" si="125"/>
        <v>6.1081288564013505</v>
      </c>
      <c r="U4022">
        <f ca="1">AVERAGE(T$2:T4022)</f>
        <v>25.126900295922155</v>
      </c>
    </row>
    <row r="4023" spans="1:21" x14ac:dyDescent="0.25">
      <c r="A4023" s="75" t="s">
        <v>8</v>
      </c>
      <c r="B4023">
        <v>0.3349958437240233</v>
      </c>
      <c r="C4023" s="76" t="s">
        <v>89</v>
      </c>
      <c r="E4023">
        <f t="shared" ca="1" si="124"/>
        <v>0.31939597955188981</v>
      </c>
      <c r="F4023">
        <v>1.3752969121140142</v>
      </c>
      <c r="G4023">
        <f>AVERAGE(F$2:F4023)</f>
        <v>41531.911022858592</v>
      </c>
      <c r="T4023">
        <f t="shared" ca="1" si="125"/>
        <v>6.2872206229766894</v>
      </c>
      <c r="U4023">
        <f ca="1">AVERAGE(T$2:T4023)</f>
        <v>25.122216138867721</v>
      </c>
    </row>
    <row r="4024" spans="1:21" x14ac:dyDescent="0.25">
      <c r="A4024" s="75" t="s">
        <v>8</v>
      </c>
      <c r="B4024">
        <v>0.66942148760330578</v>
      </c>
      <c r="C4024" s="76" t="s">
        <v>90</v>
      </c>
      <c r="E4024">
        <f t="shared" ca="1" si="124"/>
        <v>0.40128387826292533</v>
      </c>
      <c r="F4024">
        <v>0.49253731343283585</v>
      </c>
      <c r="G4024">
        <f>AVERAGE(F$2:F4024)</f>
        <v>41521.587528330747</v>
      </c>
      <c r="T4024">
        <f t="shared" ca="1" si="125"/>
        <v>2.6300275360538357</v>
      </c>
      <c r="U4024">
        <f ca="1">AVERAGE(T$2:T4024)</f>
        <v>25.11662523938902</v>
      </c>
    </row>
    <row r="4025" spans="1:21" x14ac:dyDescent="0.25">
      <c r="A4025" s="75" t="s">
        <v>8</v>
      </c>
      <c r="B4025">
        <v>2.3057851239669422</v>
      </c>
      <c r="C4025" s="76" t="s">
        <v>91</v>
      </c>
      <c r="E4025">
        <f t="shared" ca="1" si="124"/>
        <v>0.12614456729338785</v>
      </c>
      <c r="F4025">
        <v>1.001001001001001E-3</v>
      </c>
      <c r="G4025">
        <f>AVERAGE(F$2:F4025)</f>
        <v>41511.269042613218</v>
      </c>
      <c r="T4025">
        <f t="shared" ca="1" si="125"/>
        <v>2.169871280250808</v>
      </c>
      <c r="U4025">
        <f ca="1">AVERAGE(T$2:T4025)</f>
        <v>25.110922765741119</v>
      </c>
    </row>
    <row r="4026" spans="1:21" x14ac:dyDescent="0.25">
      <c r="A4026" s="75" t="s">
        <v>8</v>
      </c>
      <c r="B4026">
        <v>0.47239263803680975</v>
      </c>
      <c r="C4026" s="76" t="s">
        <v>92</v>
      </c>
      <c r="E4026">
        <f t="shared" ca="1" si="124"/>
        <v>0.5741887876894729</v>
      </c>
      <c r="F4026">
        <v>0.95833333333333337</v>
      </c>
      <c r="G4026">
        <f>AVERAGE(F$2:F4026)</f>
        <v>41500.955921940105</v>
      </c>
      <c r="T4026">
        <f t="shared" ca="1" si="125"/>
        <v>10.868478446056605</v>
      </c>
      <c r="U4026">
        <f ca="1">AVERAGE(T$2:T4026)</f>
        <v>25.10738427025797</v>
      </c>
    </row>
    <row r="4027" spans="1:21" x14ac:dyDescent="0.25">
      <c r="A4027" s="75" t="s">
        <v>8</v>
      </c>
      <c r="B4027">
        <v>0.72222222222222221</v>
      </c>
      <c r="C4027" s="76" t="s">
        <v>93</v>
      </c>
      <c r="E4027">
        <f t="shared" ca="1" si="124"/>
        <v>0.91466928869178998</v>
      </c>
      <c r="F4027">
        <v>2.9891304347826088E-2</v>
      </c>
      <c r="G4027">
        <f>AVERAGE(F$2:F4027)</f>
        <v>41490.647693914616</v>
      </c>
      <c r="T4027">
        <f t="shared" ca="1" si="125"/>
        <v>2.8455023839840727</v>
      </c>
      <c r="U4027">
        <f ca="1">AVERAGE(T$2:T4027)</f>
        <v>25.101854741721887</v>
      </c>
    </row>
    <row r="4028" spans="1:21" x14ac:dyDescent="0.25">
      <c r="A4028" s="75" t="s">
        <v>8</v>
      </c>
      <c r="B4028">
        <v>0.95121951219512191</v>
      </c>
      <c r="C4028" s="76" t="s">
        <v>94</v>
      </c>
      <c r="E4028">
        <f t="shared" ca="1" si="124"/>
        <v>0.55808444391808931</v>
      </c>
      <c r="F4028">
        <v>0.84848484848484851</v>
      </c>
      <c r="G4028">
        <f>AVERAGE(F$2:F4028)</f>
        <v>41480.344788722396</v>
      </c>
      <c r="T4028">
        <f t="shared" ca="1" si="125"/>
        <v>70.490982908984634</v>
      </c>
      <c r="U4028">
        <f ca="1">AVERAGE(T$2:T4028)</f>
        <v>25.113125943154035</v>
      </c>
    </row>
    <row r="4029" spans="1:21" x14ac:dyDescent="0.25">
      <c r="A4029" s="75" t="s">
        <v>8</v>
      </c>
      <c r="B4029">
        <v>0.58333333333333337</v>
      </c>
      <c r="C4029" s="76" t="s">
        <v>95</v>
      </c>
      <c r="E4029">
        <f t="shared" ca="1" si="124"/>
        <v>0.3502609265972052</v>
      </c>
      <c r="F4029">
        <v>4.2105263157894736E-2</v>
      </c>
      <c r="G4029">
        <f>AVERAGE(F$2:F4029)</f>
        <v>41470.046798979725</v>
      </c>
      <c r="T4029">
        <f t="shared" ca="1" si="125"/>
        <v>3.6089496474031471</v>
      </c>
      <c r="U4029">
        <f ca="1">AVERAGE(T$2:T4029)</f>
        <v>25.107787269793619</v>
      </c>
    </row>
    <row r="4030" spans="1:21" x14ac:dyDescent="0.25">
      <c r="A4030" s="75" t="s">
        <v>8</v>
      </c>
      <c r="B4030">
        <v>0.91044776119402981</v>
      </c>
      <c r="C4030" s="76" t="s">
        <v>96</v>
      </c>
      <c r="E4030">
        <f t="shared" ca="1" si="124"/>
        <v>0.38594868773232283</v>
      </c>
      <c r="F4030">
        <v>0.36842105263157893</v>
      </c>
      <c r="G4030">
        <f>AVERAGE(F$2:F4030)</f>
        <v>41459.754002162175</v>
      </c>
      <c r="T4030">
        <f t="shared" ca="1" si="125"/>
        <v>3.6408049619829566</v>
      </c>
      <c r="U4030">
        <f ca="1">AVERAGE(T$2:T4030)</f>
        <v>25.102459153062963</v>
      </c>
    </row>
    <row r="4031" spans="1:21" x14ac:dyDescent="0.25">
      <c r="B4031">
        <v>4.2735042735042736E-2</v>
      </c>
      <c r="C4031" s="76" t="s">
        <v>81</v>
      </c>
      <c r="E4031">
        <f t="shared" ca="1" si="124"/>
        <v>0.47217628029661884</v>
      </c>
      <c r="F4031">
        <v>5.0606060606060606</v>
      </c>
      <c r="G4031">
        <f>AVERAGE(F$2:F4031)</f>
        <v>41449.467477746264</v>
      </c>
      <c r="T4031">
        <f t="shared" ca="1" si="125"/>
        <v>6.1338599379091532</v>
      </c>
      <c r="U4031">
        <f ca="1">AVERAGE(T$2:T4031)</f>
        <v>25.097752304622478</v>
      </c>
    </row>
    <row r="4032" spans="1:21" x14ac:dyDescent="0.25">
      <c r="A4032" s="75" t="s">
        <v>9</v>
      </c>
      <c r="B4032">
        <v>1.1621621621621621</v>
      </c>
      <c r="C4032" s="76" t="s">
        <v>82</v>
      </c>
      <c r="E4032">
        <f t="shared" ca="1" si="124"/>
        <v>0.63105858807324633</v>
      </c>
      <c r="F4032">
        <v>0.63414634146341464</v>
      </c>
      <c r="G4032">
        <f>AVERAGE(F$2:F4032)</f>
        <v>41439.184958934209</v>
      </c>
      <c r="T4032">
        <f t="shared" ca="1" si="125"/>
        <v>7.4703292305095914</v>
      </c>
      <c r="U4032">
        <f ca="1">AVERAGE(T$2:T4032)</f>
        <v>25.093379339334927</v>
      </c>
    </row>
    <row r="4033" spans="1:21" x14ac:dyDescent="0.25">
      <c r="A4033" s="75" t="s">
        <v>9</v>
      </c>
      <c r="B4033">
        <v>9.0000000000000038E-2</v>
      </c>
      <c r="C4033" s="76" t="s">
        <v>83</v>
      </c>
      <c r="E4033">
        <f t="shared" ca="1" si="124"/>
        <v>0.57209024199326697</v>
      </c>
      <c r="F4033">
        <v>0.61290322580645151</v>
      </c>
      <c r="G4033">
        <f>AVERAGE(F$2:F4033)</f>
        <v>41428.907535309285</v>
      </c>
      <c r="T4033">
        <f t="shared" ca="1" si="125"/>
        <v>2.7932334547076341</v>
      </c>
      <c r="U4033">
        <f ca="1">AVERAGE(T$2:T4033)</f>
        <v>25.087848549184972</v>
      </c>
    </row>
    <row r="4034" spans="1:21" x14ac:dyDescent="0.25">
      <c r="A4034" s="75" t="s">
        <v>9</v>
      </c>
      <c r="B4034">
        <v>0.93103448275862066</v>
      </c>
      <c r="C4034" s="76" t="s">
        <v>84</v>
      </c>
      <c r="E4034">
        <f t="shared" ref="E4034:E4097" ca="1" si="126">RAND()</f>
        <v>0.54848298338596357</v>
      </c>
      <c r="F4034">
        <v>0.35714285714285715</v>
      </c>
      <c r="G4034">
        <f>AVERAGE(F$2:F4034)</f>
        <v>41418.635144931788</v>
      </c>
      <c r="T4034">
        <f t="shared" ca="1" si="125"/>
        <v>24.0468258570146</v>
      </c>
      <c r="U4034">
        <f ca="1">AVERAGE(T$2:T4034)</f>
        <v>25.087590423052522</v>
      </c>
    </row>
    <row r="4035" spans="1:21" x14ac:dyDescent="0.25">
      <c r="A4035" s="75" t="s">
        <v>9</v>
      </c>
      <c r="B4035">
        <v>0.47916666666666669</v>
      </c>
      <c r="C4035" s="76" t="s">
        <v>85</v>
      </c>
      <c r="E4035">
        <f t="shared" ca="1" si="126"/>
        <v>0.14164917173642555</v>
      </c>
      <c r="F4035">
        <v>0.12967798085291557</v>
      </c>
      <c r="G4035">
        <f>AVERAGE(F$2:F4035)</f>
        <v>41408.367791072851</v>
      </c>
      <c r="T4035">
        <f t="shared" ref="T4035:T4098" ca="1" si="127">2*RAND()^-1</f>
        <v>2.283987183493859</v>
      </c>
      <c r="U4035">
        <f ca="1">AVERAGE(T$2:T4035)</f>
        <v>25.081937571480989</v>
      </c>
    </row>
    <row r="4036" spans="1:21" x14ac:dyDescent="0.25">
      <c r="A4036" s="75" t="s">
        <v>9</v>
      </c>
      <c r="B4036">
        <v>1.1212121212121211</v>
      </c>
      <c r="C4036" s="76" t="s">
        <v>86</v>
      </c>
      <c r="E4036">
        <f t="shared" ca="1" si="126"/>
        <v>0.21987765645430657</v>
      </c>
      <c r="F4036">
        <v>0.82857142857142863</v>
      </c>
      <c r="G4036">
        <f>AVERAGE(F$2:F4036)</f>
        <v>41398.105699568601</v>
      </c>
      <c r="T4036">
        <f t="shared" ca="1" si="127"/>
        <v>2.1862540025900565</v>
      </c>
      <c r="U4036">
        <f ca="1">AVERAGE(T$2:T4036)</f>
        <v>25.076263300460198</v>
      </c>
    </row>
    <row r="4037" spans="1:21" x14ac:dyDescent="0.25">
      <c r="A4037" s="75" t="s">
        <v>9</v>
      </c>
      <c r="B4037">
        <v>0.91891891891891897</v>
      </c>
      <c r="C4037" s="76" t="s">
        <v>87</v>
      </c>
      <c r="E4037">
        <f t="shared" ca="1" si="126"/>
        <v>0.61381871201851734</v>
      </c>
      <c r="F4037">
        <v>0.60000000000000009</v>
      </c>
      <c r="G4037">
        <f>AVERAGE(F$2:F4037)</f>
        <v>41387.848636709445</v>
      </c>
      <c r="T4037">
        <f t="shared" ca="1" si="127"/>
        <v>65.352754482961629</v>
      </c>
      <c r="U4037">
        <f ca="1">AVERAGE(T$2:T4037)</f>
        <v>25.086242609474692</v>
      </c>
    </row>
    <row r="4038" spans="1:21" x14ac:dyDescent="0.25">
      <c r="A4038" s="75" t="s">
        <v>9</v>
      </c>
      <c r="B4038">
        <v>0.26739926739926739</v>
      </c>
      <c r="C4038" s="76" t="s">
        <v>88</v>
      </c>
      <c r="E4038">
        <f t="shared" ca="1" si="126"/>
        <v>0.89153611292343837</v>
      </c>
      <c r="F4038">
        <v>0.8571428571428571</v>
      </c>
      <c r="G4038">
        <f>AVERAGE(F$2:F4038)</f>
        <v>41377.596719074107</v>
      </c>
      <c r="T4038">
        <f t="shared" ca="1" si="127"/>
        <v>13.828155432399086</v>
      </c>
      <c r="U4038">
        <f ca="1">AVERAGE(T$2:T4038)</f>
        <v>25.083453883396647</v>
      </c>
    </row>
    <row r="4039" spans="1:21" x14ac:dyDescent="0.25">
      <c r="A4039" s="75" t="s">
        <v>9</v>
      </c>
      <c r="B4039">
        <v>2.4937655860349127E-3</v>
      </c>
      <c r="C4039" s="76" t="s">
        <v>89</v>
      </c>
      <c r="E4039">
        <f t="shared" ca="1" si="126"/>
        <v>0.19847098433239152</v>
      </c>
      <c r="F4039">
        <v>0.54545454545454553</v>
      </c>
      <c r="G4039">
        <f>AVERAGE(F$2:F4039)</f>
        <v>41367.349801970457</v>
      </c>
      <c r="T4039">
        <f t="shared" ca="1" si="127"/>
        <v>109.65537645665036</v>
      </c>
      <c r="U4039">
        <f ca="1">AVERAGE(T$2:T4039)</f>
        <v>25.104397895920979</v>
      </c>
    </row>
    <row r="4040" spans="1:21" x14ac:dyDescent="0.25">
      <c r="A4040" s="75" t="s">
        <v>9</v>
      </c>
      <c r="B4040">
        <v>0.17355371900826447</v>
      </c>
      <c r="C4040" s="76" t="s">
        <v>90</v>
      </c>
      <c r="E4040">
        <f t="shared" ca="1" si="126"/>
        <v>0.28731225942384542</v>
      </c>
      <c r="F4040">
        <v>1</v>
      </c>
      <c r="G4040">
        <f>AVERAGE(F$2:F4040)</f>
        <v>41357.108071393093</v>
      </c>
      <c r="T4040">
        <f t="shared" ca="1" si="127"/>
        <v>8.9528856425522942</v>
      </c>
      <c r="U4040">
        <f ca="1">AVERAGE(T$2:T4040)</f>
        <v>25.100399007024375</v>
      </c>
    </row>
    <row r="4041" spans="1:21" x14ac:dyDescent="0.25">
      <c r="A4041" s="75" t="s">
        <v>9</v>
      </c>
      <c r="B4041">
        <v>0.99999917355371903</v>
      </c>
      <c r="C4041" s="76" t="s">
        <v>91</v>
      </c>
      <c r="E4041">
        <f t="shared" ca="1" si="126"/>
        <v>0.72004061124506924</v>
      </c>
      <c r="F4041">
        <v>0</v>
      </c>
      <c r="G4041">
        <f>AVERAGE(F$2:F4041)</f>
        <v>41346.871163454627</v>
      </c>
      <c r="T4041">
        <f t="shared" ca="1" si="127"/>
        <v>2.7090852329285684</v>
      </c>
      <c r="U4041">
        <f ca="1">AVERAGE(T$2:T4041)</f>
        <v>25.094856602624848</v>
      </c>
    </row>
    <row r="4042" spans="1:21" x14ac:dyDescent="0.25">
      <c r="A4042" s="75" t="s">
        <v>9</v>
      </c>
      <c r="B4042">
        <v>0.84662576687116564</v>
      </c>
      <c r="C4042" s="76" t="s">
        <v>92</v>
      </c>
      <c r="E4042">
        <f t="shared" ca="1" si="126"/>
        <v>0.21845989198602689</v>
      </c>
      <c r="F4042">
        <v>0.82926829268292679</v>
      </c>
      <c r="G4042">
        <f>AVERAGE(F$2:F4042)</f>
        <v>41336.639527251922</v>
      </c>
      <c r="T4042">
        <f t="shared" ca="1" si="127"/>
        <v>3.0076105560963269</v>
      </c>
      <c r="U4042">
        <f ca="1">AVERAGE(T$2:T4042)</f>
        <v>25.089390815431944</v>
      </c>
    </row>
    <row r="4043" spans="1:21" x14ac:dyDescent="0.25">
      <c r="A4043" s="75" t="s">
        <v>9</v>
      </c>
      <c r="B4043">
        <v>0.98888888888888893</v>
      </c>
      <c r="C4043" s="76" t="s">
        <v>93</v>
      </c>
      <c r="E4043">
        <f t="shared" ca="1" si="126"/>
        <v>0.59491752253849672</v>
      </c>
      <c r="F4043">
        <v>0.66666666666666663</v>
      </c>
      <c r="G4043">
        <f>AVERAGE(F$2:F4043)</f>
        <v>41326.412913481363</v>
      </c>
      <c r="T4043">
        <f t="shared" ca="1" si="127"/>
        <v>52.189419805387203</v>
      </c>
      <c r="U4043">
        <f ca="1">AVERAGE(T$2:T4043)</f>
        <v>25.09609542428646</v>
      </c>
    </row>
    <row r="4044" spans="1:21" x14ac:dyDescent="0.25">
      <c r="A4044" s="75" t="s">
        <v>9</v>
      </c>
      <c r="B4044">
        <v>9.7560975609756101E-2</v>
      </c>
      <c r="C4044" s="76" t="s">
        <v>94</v>
      </c>
      <c r="E4044">
        <f t="shared" ca="1" si="126"/>
        <v>0.11925432981420492</v>
      </c>
      <c r="F4044">
        <v>6.1461355842785545E-2</v>
      </c>
      <c r="G4044">
        <f>AVERAGE(F$2:F4044)</f>
        <v>41316.191208942131</v>
      </c>
      <c r="T4044">
        <f t="shared" ca="1" si="127"/>
        <v>4.0439765558942362</v>
      </c>
      <c r="U4044">
        <f ca="1">AVERAGE(T$2:T4044)</f>
        <v>25.090888370398659</v>
      </c>
    </row>
    <row r="4045" spans="1:21" x14ac:dyDescent="0.25">
      <c r="A4045" s="75" t="s">
        <v>9</v>
      </c>
      <c r="B4045">
        <v>0.58333333333333337</v>
      </c>
      <c r="C4045" s="76" t="s">
        <v>95</v>
      </c>
      <c r="E4045">
        <f t="shared" ca="1" si="126"/>
        <v>0.80415450603460292</v>
      </c>
      <c r="F4045">
        <v>0.13636363636363635</v>
      </c>
      <c r="G4045">
        <f>AVERAGE(F$2:F4045)</f>
        <v>41305.974578169298</v>
      </c>
      <c r="T4045">
        <f t="shared" ca="1" si="127"/>
        <v>4.5764217975526389</v>
      </c>
      <c r="U4045">
        <f ca="1">AVERAGE(T$2:T4045)</f>
        <v>25.085815554727827</v>
      </c>
    </row>
    <row r="4046" spans="1:21" x14ac:dyDescent="0.25">
      <c r="A4046" s="75" t="s">
        <v>9</v>
      </c>
      <c r="B4046">
        <v>0.9850746268656716</v>
      </c>
      <c r="C4046" s="76" t="s">
        <v>96</v>
      </c>
      <c r="E4046">
        <f t="shared" ca="1" si="126"/>
        <v>0.11742020904531081</v>
      </c>
      <c r="F4046">
        <v>7.333333333333333</v>
      </c>
      <c r="G4046">
        <f>AVERAGE(F$2:F4046)</f>
        <v>41295.764778108773</v>
      </c>
      <c r="T4046">
        <f t="shared" ca="1" si="127"/>
        <v>2.2807691361091376</v>
      </c>
      <c r="U4046">
        <f ca="1">AVERAGE(T$2:T4046)</f>
        <v>25.080177718777609</v>
      </c>
    </row>
    <row r="4047" spans="1:21" x14ac:dyDescent="0.25">
      <c r="B4047">
        <v>0.74358974358974361</v>
      </c>
      <c r="C4047" s="76" t="s">
        <v>81</v>
      </c>
      <c r="E4047">
        <f t="shared" ca="1" si="126"/>
        <v>0.49231049130087612</v>
      </c>
      <c r="F4047">
        <v>0.58333333333333337</v>
      </c>
      <c r="G4047">
        <f>AVERAGE(F$2:F4047)</f>
        <v>41285.558356594993</v>
      </c>
      <c r="T4047">
        <f t="shared" ca="1" si="127"/>
        <v>2.7086110504237788</v>
      </c>
      <c r="U4047">
        <f ca="1">AVERAGE(T$2:T4047)</f>
        <v>25.074648414114151</v>
      </c>
    </row>
    <row r="4048" spans="1:21" x14ac:dyDescent="0.25">
      <c r="A4048" s="75" t="s">
        <v>10</v>
      </c>
      <c r="B4048">
        <v>0.45945945945945948</v>
      </c>
      <c r="C4048" s="76" t="s">
        <v>82</v>
      </c>
      <c r="E4048">
        <f t="shared" ca="1" si="126"/>
        <v>0.79764989070082826</v>
      </c>
      <c r="F4048">
        <v>0.84782608695652173</v>
      </c>
      <c r="G4048">
        <f>AVERAGE(F$2:F4048)</f>
        <v>41275.357044380886</v>
      </c>
      <c r="T4048">
        <f t="shared" ca="1" si="127"/>
        <v>25.524280738321327</v>
      </c>
      <c r="U4048">
        <f ca="1">AVERAGE(T$2:T4048)</f>
        <v>25.074759516739356</v>
      </c>
    </row>
    <row r="4049" spans="1:21" x14ac:dyDescent="0.25">
      <c r="A4049" s="75" t="s">
        <v>10</v>
      </c>
      <c r="B4049">
        <v>1</v>
      </c>
      <c r="C4049" s="76" t="s">
        <v>83</v>
      </c>
      <c r="E4049">
        <f t="shared" ca="1" si="126"/>
        <v>6.1708355699946593E-2</v>
      </c>
      <c r="F4049">
        <v>0.98611111111111116</v>
      </c>
      <c r="G4049">
        <f>AVERAGE(F$2:F4049)</f>
        <v>41265.160806502106</v>
      </c>
      <c r="T4049">
        <f t="shared" ca="1" si="127"/>
        <v>3.8804944995093735</v>
      </c>
      <c r="U4049">
        <f ca="1">AVERAGE(T$2:T4049)</f>
        <v>25.069523779333913</v>
      </c>
    </row>
    <row r="4050" spans="1:21" x14ac:dyDescent="0.25">
      <c r="A4050" s="75" t="s">
        <v>10</v>
      </c>
      <c r="B4050">
        <v>0.93103448275862066</v>
      </c>
      <c r="C4050" s="76" t="s">
        <v>84</v>
      </c>
      <c r="E4050">
        <f t="shared" ca="1" si="126"/>
        <v>7.3439010663082005E-2</v>
      </c>
      <c r="F4050">
        <v>1.7777777777777777</v>
      </c>
      <c r="G4050">
        <f>AVERAGE(F$2:F4050)</f>
        <v>41254.969800567625</v>
      </c>
      <c r="T4050">
        <f t="shared" ca="1" si="127"/>
        <v>2.0152688945217929</v>
      </c>
      <c r="U4050">
        <f ca="1">AVERAGE(T$2:T4050)</f>
        <v>25.063829964840256</v>
      </c>
    </row>
    <row r="4051" spans="1:21" x14ac:dyDescent="0.25">
      <c r="A4051" s="75" t="s">
        <v>10</v>
      </c>
      <c r="B4051">
        <v>3.1666666666666665</v>
      </c>
      <c r="C4051" s="76" t="s">
        <v>85</v>
      </c>
      <c r="E4051">
        <f t="shared" ca="1" si="126"/>
        <v>9.5315383054025871E-2</v>
      </c>
      <c r="F4051">
        <v>0.25149700598802399</v>
      </c>
      <c r="G4051">
        <f>AVERAGE(F$2:F4051)</f>
        <v>41244.783450369214</v>
      </c>
      <c r="T4051">
        <f t="shared" ca="1" si="127"/>
        <v>2.9162199209307005</v>
      </c>
      <c r="U4051">
        <f ca="1">AVERAGE(T$2:T4051)</f>
        <v>25.058361419150401</v>
      </c>
    </row>
    <row r="4052" spans="1:21" x14ac:dyDescent="0.25">
      <c r="A4052" s="75" t="s">
        <v>10</v>
      </c>
      <c r="B4052">
        <v>0.39393939393939392</v>
      </c>
      <c r="C4052" s="76" t="s">
        <v>86</v>
      </c>
      <c r="E4052">
        <f t="shared" ca="1" si="126"/>
        <v>0.91761978964130231</v>
      </c>
      <c r="F4052">
        <v>0.85</v>
      </c>
      <c r="G4052">
        <f>AVERAGE(F$2:F4052)</f>
        <v>41234.602276967496</v>
      </c>
      <c r="T4052">
        <f t="shared" ca="1" si="127"/>
        <v>4.1907562353804035</v>
      </c>
      <c r="U4052">
        <f ca="1">AVERAGE(T$2:T4052)</f>
        <v>25.053210195950257</v>
      </c>
    </row>
    <row r="4053" spans="1:21" x14ac:dyDescent="0.25">
      <c r="A4053" s="75" t="s">
        <v>10</v>
      </c>
      <c r="B4053">
        <v>0.45945945945945948</v>
      </c>
      <c r="C4053" s="76" t="s">
        <v>87</v>
      </c>
      <c r="E4053">
        <f t="shared" ca="1" si="126"/>
        <v>0.63566713822997578</v>
      </c>
      <c r="F4053">
        <v>0.1538461538461538</v>
      </c>
      <c r="G4053">
        <f>AVERAGE(F$2:F4053)</f>
        <v>41224.425957019121</v>
      </c>
      <c r="T4053">
        <f t="shared" ca="1" si="127"/>
        <v>2.0843556415783668</v>
      </c>
      <c r="U4053">
        <f ca="1">AVERAGE(T$2:T4053)</f>
        <v>25.047541673108608</v>
      </c>
    </row>
    <row r="4054" spans="1:21" x14ac:dyDescent="0.25">
      <c r="A4054" s="75" t="s">
        <v>10</v>
      </c>
      <c r="B4054">
        <v>6.3260073260073257</v>
      </c>
      <c r="C4054" s="76" t="s">
        <v>88</v>
      </c>
      <c r="E4054">
        <f t="shared" ca="1" si="126"/>
        <v>0.4680306994060176</v>
      </c>
      <c r="F4054">
        <v>0.33600000000000002</v>
      </c>
      <c r="G4054">
        <f>AVERAGE(F$2:F4054)</f>
        <v>41214.254703637176</v>
      </c>
      <c r="T4054">
        <f t="shared" ca="1" si="127"/>
        <v>4.8857300553819138</v>
      </c>
      <c r="U4054">
        <f ca="1">AVERAGE(T$2:T4054)</f>
        <v>25.042567132862438</v>
      </c>
    </row>
    <row r="4055" spans="1:21" x14ac:dyDescent="0.25">
      <c r="A4055" s="75" t="s">
        <v>10</v>
      </c>
      <c r="B4055">
        <v>0.16874480465502908</v>
      </c>
      <c r="C4055" s="76" t="s">
        <v>89</v>
      </c>
      <c r="E4055">
        <f t="shared" ca="1" si="126"/>
        <v>0.46302777583468491</v>
      </c>
      <c r="F4055">
        <v>7.3333333333333339</v>
      </c>
      <c r="G4055">
        <f>AVERAGE(F$2:F4055)</f>
        <v>41204.090194172371</v>
      </c>
      <c r="T4055">
        <f t="shared" ca="1" si="127"/>
        <v>25.095222405941019</v>
      </c>
      <c r="U4055">
        <f ca="1">AVERAGE(T$2:T4055)</f>
        <v>25.042580121336311</v>
      </c>
    </row>
    <row r="4056" spans="1:21" x14ac:dyDescent="0.25">
      <c r="A4056" s="75" t="s">
        <v>10</v>
      </c>
      <c r="B4056">
        <v>0.83471074380165289</v>
      </c>
      <c r="C4056" s="76" t="s">
        <v>90</v>
      </c>
      <c r="E4056">
        <f t="shared" ca="1" si="126"/>
        <v>0.73189005397567497</v>
      </c>
      <c r="F4056">
        <v>0.33333333333333331</v>
      </c>
      <c r="G4056">
        <f>AVERAGE(F$2:F4056)</f>
        <v>41193.928971765265</v>
      </c>
      <c r="T4056">
        <f t="shared" ca="1" si="127"/>
        <v>7.6780557008365928</v>
      </c>
      <c r="U4056">
        <f ca="1">AVERAGE(T$2:T4056)</f>
        <v>25.038297871170958</v>
      </c>
    </row>
    <row r="4057" spans="1:21" x14ac:dyDescent="0.25">
      <c r="A4057" s="75" t="s">
        <v>10</v>
      </c>
      <c r="B4057">
        <v>5.1983471074380168</v>
      </c>
      <c r="C4057" s="76" t="s">
        <v>91</v>
      </c>
      <c r="E4057">
        <f t="shared" ca="1" si="126"/>
        <v>0.57423126910143285</v>
      </c>
      <c r="F4057">
        <v>0</v>
      </c>
      <c r="G4057">
        <f>AVERAGE(F$2:F4057)</f>
        <v>41183.772677640074</v>
      </c>
      <c r="T4057">
        <f t="shared" ca="1" si="127"/>
        <v>4.449448274110245</v>
      </c>
      <c r="U4057">
        <f ca="1">AVERAGE(T$2:T4057)</f>
        <v>25.033221724820599</v>
      </c>
    </row>
    <row r="4058" spans="1:21" x14ac:dyDescent="0.25">
      <c r="A4058" s="75" t="s">
        <v>10</v>
      </c>
      <c r="B4058">
        <v>0.63190184049079756</v>
      </c>
      <c r="C4058" s="76" t="s">
        <v>92</v>
      </c>
      <c r="E4058">
        <f t="shared" ca="1" si="126"/>
        <v>0.13583254973426728</v>
      </c>
      <c r="F4058">
        <v>0.21654501216545019</v>
      </c>
      <c r="G4058">
        <f>AVERAGE(F$2:F4058)</f>
        <v>41173.621443690696</v>
      </c>
      <c r="T4058">
        <f t="shared" ca="1" si="127"/>
        <v>2.7169502438327084</v>
      </c>
      <c r="U4058">
        <f ca="1">AVERAGE(T$2:T4058)</f>
        <v>25.027721041685034</v>
      </c>
    </row>
    <row r="4059" spans="1:21" x14ac:dyDescent="0.25">
      <c r="A4059" s="75" t="s">
        <v>10</v>
      </c>
      <c r="B4059">
        <v>0.77777777777777779</v>
      </c>
      <c r="C4059" s="76" t="s">
        <v>93</v>
      </c>
      <c r="E4059">
        <f t="shared" ca="1" si="126"/>
        <v>0.59190536135066163</v>
      </c>
      <c r="F4059">
        <v>9.9090909090909083</v>
      </c>
      <c r="G4059">
        <f>AVERAGE(F$2:F4059)</f>
        <v>41163.477601316925</v>
      </c>
      <c r="T4059">
        <f t="shared" ca="1" si="127"/>
        <v>4.0209185114597981</v>
      </c>
      <c r="U4059">
        <f ca="1">AVERAGE(T$2:T4059)</f>
        <v>25.022544402323224</v>
      </c>
    </row>
    <row r="4060" spans="1:21" x14ac:dyDescent="0.25">
      <c r="A4060" s="75" t="s">
        <v>10</v>
      </c>
      <c r="B4060">
        <v>0.80487804878048785</v>
      </c>
      <c r="C4060" s="76" t="s">
        <v>94</v>
      </c>
      <c r="E4060">
        <f t="shared" ca="1" si="126"/>
        <v>0.35435486945493067</v>
      </c>
      <c r="F4060">
        <v>0.38544152744630067</v>
      </c>
      <c r="G4060">
        <f>AVERAGE(F$2:F4060)</f>
        <v>41153.336410836564</v>
      </c>
      <c r="T4060">
        <f t="shared" ca="1" si="127"/>
        <v>24.546555986293484</v>
      </c>
      <c r="U4060">
        <f ca="1">AVERAGE(T$2:T4060)</f>
        <v>25.02242713491351</v>
      </c>
    </row>
    <row r="4061" spans="1:21" x14ac:dyDescent="0.25">
      <c r="A4061" s="75" t="s">
        <v>10</v>
      </c>
      <c r="B4061">
        <v>0.375</v>
      </c>
      <c r="C4061" s="76" t="s">
        <v>95</v>
      </c>
      <c r="E4061">
        <f t="shared" ca="1" si="126"/>
        <v>0.43629833742410895</v>
      </c>
      <c r="F4061">
        <v>0.25</v>
      </c>
      <c r="G4061">
        <f>AVERAGE(F$2:F4061)</f>
        <v>41143.200182656554</v>
      </c>
      <c r="T4061">
        <f t="shared" ca="1" si="127"/>
        <v>15.517841262734867</v>
      </c>
      <c r="U4061">
        <f ca="1">AVERAGE(T$2:T4061)</f>
        <v>25.020086103910508</v>
      </c>
    </row>
    <row r="4062" spans="1:21" x14ac:dyDescent="0.25">
      <c r="A4062" s="75" t="s">
        <v>10</v>
      </c>
      <c r="B4062">
        <v>0.91044776119402981</v>
      </c>
      <c r="C4062" s="76" t="s">
        <v>96</v>
      </c>
      <c r="E4062">
        <f t="shared" ca="1" si="126"/>
        <v>0.31146412191951722</v>
      </c>
      <c r="F4062">
        <v>2.0408163265306173E-2</v>
      </c>
      <c r="G4062">
        <f>AVERAGE(F$2:F4062)</f>
        <v>41133.068889927054</v>
      </c>
      <c r="T4062">
        <f t="shared" ca="1" si="127"/>
        <v>15.108270174698808</v>
      </c>
      <c r="U4062">
        <f ca="1">AVERAGE(T$2:T4062)</f>
        <v>25.017645371103512</v>
      </c>
    </row>
    <row r="4063" spans="1:21" x14ac:dyDescent="0.25">
      <c r="B4063">
        <v>0.70085470085470081</v>
      </c>
      <c r="C4063" s="76" t="s">
        <v>81</v>
      </c>
      <c r="E4063">
        <f t="shared" ca="1" si="126"/>
        <v>0.95770395972540379</v>
      </c>
      <c r="F4063">
        <v>5.2608695652173916</v>
      </c>
      <c r="G4063">
        <f>AVERAGE(F$2:F4063)</f>
        <v>41122.943875643359</v>
      </c>
      <c r="T4063">
        <f t="shared" ca="1" si="127"/>
        <v>3.0713798959627421</v>
      </c>
      <c r="U4063">
        <f ca="1">AVERAGE(T$2:T4063)</f>
        <v>25.012242548485307</v>
      </c>
    </row>
    <row r="4064" spans="1:21" x14ac:dyDescent="0.25">
      <c r="A4064" s="75" t="s">
        <v>11</v>
      </c>
      <c r="B4064">
        <v>0.72972972972972971</v>
      </c>
      <c r="C4064" s="76" t="s">
        <v>82</v>
      </c>
      <c r="E4064">
        <f t="shared" ca="1" si="126"/>
        <v>0.93226325487555606</v>
      </c>
      <c r="F4064">
        <v>0.38888888888888884</v>
      </c>
      <c r="G4064">
        <f>AVERAGE(F$2:F4064)</f>
        <v>41112.822646259468</v>
      </c>
      <c r="T4064">
        <f t="shared" ca="1" si="127"/>
        <v>29.198248385273647</v>
      </c>
      <c r="U4064">
        <f ca="1">AVERAGE(T$2:T4064)</f>
        <v>25.013272823119024</v>
      </c>
    </row>
    <row r="4065" spans="1:21" x14ac:dyDescent="0.25">
      <c r="A4065" s="75" t="s">
        <v>11</v>
      </c>
      <c r="B4065">
        <v>1</v>
      </c>
      <c r="C4065" s="76" t="s">
        <v>83</v>
      </c>
      <c r="E4065">
        <f t="shared" ca="1" si="126"/>
        <v>0.62036340460395889</v>
      </c>
      <c r="F4065">
        <v>0.25</v>
      </c>
      <c r="G4065">
        <f>AVERAGE(F$2:F4065)</f>
        <v>41102.706363620135</v>
      </c>
      <c r="T4065">
        <f t="shared" ca="1" si="127"/>
        <v>10.974600422300984</v>
      </c>
      <c r="U4065">
        <f ca="1">AVERAGE(T$2:T4065)</f>
        <v>25.009818425382601</v>
      </c>
    </row>
    <row r="4066" spans="1:21" x14ac:dyDescent="0.25">
      <c r="A4066" s="75" t="s">
        <v>11</v>
      </c>
      <c r="B4066">
        <v>0.86206896551724133</v>
      </c>
      <c r="C4066" s="76" t="s">
        <v>84</v>
      </c>
      <c r="E4066">
        <f t="shared" ca="1" si="126"/>
        <v>0.48230369669720785</v>
      </c>
      <c r="F4066">
        <v>0.8</v>
      </c>
      <c r="G4066">
        <f>AVERAGE(F$2:F4066)</f>
        <v>41092.595193542984</v>
      </c>
      <c r="T4066">
        <f t="shared" ca="1" si="127"/>
        <v>3.8558307526032256</v>
      </c>
      <c r="U4066">
        <f ca="1">AVERAGE(T$2:T4066)</f>
        <v>25.004614492375765</v>
      </c>
    </row>
    <row r="4067" spans="1:21" x14ac:dyDescent="0.25">
      <c r="A4067" s="75" t="s">
        <v>11</v>
      </c>
      <c r="B4067">
        <v>5.25</v>
      </c>
      <c r="C4067" s="76" t="s">
        <v>85</v>
      </c>
      <c r="E4067">
        <f t="shared" ca="1" si="126"/>
        <v>0.95413013973097027</v>
      </c>
      <c r="F4067">
        <v>0.14893617021276595</v>
      </c>
      <c r="G4067">
        <f>AVERAGE(F$2:F4067)</f>
        <v>41082.488836863849</v>
      </c>
      <c r="T4067">
        <f t="shared" ca="1" si="127"/>
        <v>3.9431803621224417</v>
      </c>
      <c r="U4067">
        <f ca="1">AVERAGE(T$2:T4067)</f>
        <v>24.999434602033848</v>
      </c>
    </row>
    <row r="4068" spans="1:21" x14ac:dyDescent="0.25">
      <c r="A4068" s="75" t="s">
        <v>11</v>
      </c>
      <c r="B4068">
        <v>6.0606060606060608E-2</v>
      </c>
      <c r="C4068" s="76" t="s">
        <v>86</v>
      </c>
      <c r="E4068">
        <f t="shared" ca="1" si="126"/>
        <v>0.75251293206481729</v>
      </c>
      <c r="F4068">
        <v>0.5</v>
      </c>
      <c r="G4068">
        <f>AVERAGE(F$2:F4068)</f>
        <v>41072.387536436785</v>
      </c>
      <c r="T4068">
        <f t="shared" ca="1" si="127"/>
        <v>2.6198379249859354</v>
      </c>
      <c r="U4068">
        <f ca="1">AVERAGE(T$2:T4068)</f>
        <v>24.993931873566414</v>
      </c>
    </row>
    <row r="4069" spans="1:21" x14ac:dyDescent="0.25">
      <c r="A4069" s="75" t="s">
        <v>11</v>
      </c>
      <c r="B4069">
        <v>0.1891891891891892</v>
      </c>
      <c r="C4069" s="76" t="s">
        <v>87</v>
      </c>
      <c r="E4069">
        <f t="shared" ca="1" si="126"/>
        <v>0.47835471205656332</v>
      </c>
      <c r="F4069">
        <v>0.5</v>
      </c>
      <c r="G4069">
        <f>AVERAGE(F$2:F4069)</f>
        <v>41062.291202234126</v>
      </c>
      <c r="T4069">
        <f t="shared" ca="1" si="127"/>
        <v>2.9521730505932884</v>
      </c>
      <c r="U4069">
        <f ca="1">AVERAGE(T$2:T4069)</f>
        <v>24.988513545438838</v>
      </c>
    </row>
    <row r="4070" spans="1:21" x14ac:dyDescent="0.25">
      <c r="A4070" s="75" t="s">
        <v>11</v>
      </c>
      <c r="B4070">
        <v>6.3260073260073257</v>
      </c>
      <c r="C4070" s="76" t="s">
        <v>88</v>
      </c>
      <c r="E4070">
        <f t="shared" ca="1" si="126"/>
        <v>0.8023827259683568</v>
      </c>
      <c r="F4070">
        <v>0.67041198501872656</v>
      </c>
      <c r="G4070">
        <f>AVERAGE(F$2:F4070)</f>
        <v>41052.199872474906</v>
      </c>
      <c r="T4070">
        <f t="shared" ca="1" si="127"/>
        <v>23.378919155316293</v>
      </c>
      <c r="U4070">
        <f ca="1">AVERAGE(T$2:T4070)</f>
        <v>24.988117970508853</v>
      </c>
    </row>
    <row r="4071" spans="1:21" x14ac:dyDescent="0.25">
      <c r="A4071" s="75" t="s">
        <v>11</v>
      </c>
      <c r="B4071">
        <v>0.24688279301745636</v>
      </c>
      <c r="C4071" s="76" t="s">
        <v>89</v>
      </c>
      <c r="E4071">
        <f t="shared" ca="1" si="126"/>
        <v>0.66345350903126554</v>
      </c>
      <c r="F4071">
        <v>0</v>
      </c>
      <c r="G4071">
        <f>AVERAGE(F$2:F4071)</f>
        <v>41042.113336879702</v>
      </c>
      <c r="T4071">
        <f t="shared" ca="1" si="127"/>
        <v>2.5433909202326399</v>
      </c>
      <c r="U4071">
        <f ca="1">AVERAGE(T$2:T4071)</f>
        <v>24.982603295557922</v>
      </c>
    </row>
    <row r="4072" spans="1:21" x14ac:dyDescent="0.25">
      <c r="A4072" s="75" t="s">
        <v>11</v>
      </c>
      <c r="B4072">
        <v>4.3719008264462813</v>
      </c>
      <c r="C4072" s="76" t="s">
        <v>90</v>
      </c>
      <c r="E4072">
        <f t="shared" ca="1" si="126"/>
        <v>6.4244293149028686E-2</v>
      </c>
      <c r="F4072">
        <v>0.190426679835726</v>
      </c>
      <c r="G4072">
        <f>AVERAGE(F$2:F4072)</f>
        <v>41032.031803371916</v>
      </c>
      <c r="T4072">
        <f t="shared" ca="1" si="127"/>
        <v>104.46453993031425</v>
      </c>
      <c r="U4072">
        <f ca="1">AVERAGE(T$2:T4072)</f>
        <v>25.002127229882351</v>
      </c>
    </row>
    <row r="4073" spans="1:21" x14ac:dyDescent="0.25">
      <c r="A4073" s="75" t="s">
        <v>11</v>
      </c>
      <c r="B4073">
        <v>5.6115702479338854</v>
      </c>
      <c r="C4073" s="76" t="s">
        <v>91</v>
      </c>
      <c r="E4073">
        <f t="shared" ca="1" si="126"/>
        <v>0.64920759878695311</v>
      </c>
      <c r="F4073">
        <v>0.77272727272727271</v>
      </c>
      <c r="G4073">
        <f>AVERAGE(F$2:F4073)</f>
        <v>41021.955364502544</v>
      </c>
      <c r="T4073">
        <f t="shared" ca="1" si="127"/>
        <v>5.6857784052779774</v>
      </c>
      <c r="U4073">
        <f ca="1">AVERAGE(T$2:T4073)</f>
        <v>24.997383529286921</v>
      </c>
    </row>
    <row r="4074" spans="1:21" x14ac:dyDescent="0.25">
      <c r="A4074" s="75" t="s">
        <v>11</v>
      </c>
      <c r="B4074">
        <v>0.53987730061349692</v>
      </c>
      <c r="C4074" s="76" t="s">
        <v>92</v>
      </c>
      <c r="E4074">
        <f t="shared" ca="1" si="126"/>
        <v>0.2882270545807486</v>
      </c>
      <c r="F4074">
        <v>0.21951219512195122</v>
      </c>
      <c r="G4074">
        <f>AVERAGE(F$2:F4074)</f>
        <v>41011.883737728102</v>
      </c>
      <c r="T4074">
        <f t="shared" ca="1" si="127"/>
        <v>2.2694941977174672</v>
      </c>
      <c r="U4074">
        <f ca="1">AVERAGE(T$2:T4074)</f>
        <v>24.991803394415435</v>
      </c>
    </row>
    <row r="4075" spans="1:21" x14ac:dyDescent="0.25">
      <c r="A4075" s="75" t="s">
        <v>11</v>
      </c>
      <c r="B4075">
        <v>0.77777777777777779</v>
      </c>
      <c r="C4075" s="76" t="s">
        <v>93</v>
      </c>
      <c r="E4075">
        <f t="shared" ca="1" si="126"/>
        <v>1.7460146659143527E-2</v>
      </c>
      <c r="F4075">
        <v>7.462686567164179E-3</v>
      </c>
      <c r="G4075">
        <f>AVERAGE(F$2:F4075)</f>
        <v>41001.817003247234</v>
      </c>
      <c r="T4075">
        <f t="shared" ca="1" si="127"/>
        <v>2.531101098806257</v>
      </c>
      <c r="U4075">
        <f ca="1">AVERAGE(T$2:T4075)</f>
        <v>24.98629021270321</v>
      </c>
    </row>
    <row r="4076" spans="1:21" x14ac:dyDescent="0.25">
      <c r="A4076" s="75" t="s">
        <v>11</v>
      </c>
      <c r="B4076">
        <v>0.63414634146341464</v>
      </c>
      <c r="C4076" s="76" t="s">
        <v>94</v>
      </c>
      <c r="E4076">
        <f t="shared" ca="1" si="126"/>
        <v>0.82160767425424297</v>
      </c>
      <c r="F4076">
        <v>0.93865030674846628</v>
      </c>
      <c r="G4076">
        <f>AVERAGE(F$2:F4076)</f>
        <v>40991.755438007247</v>
      </c>
      <c r="T4076">
        <f t="shared" ca="1" si="127"/>
        <v>2.231507453197334</v>
      </c>
      <c r="U4076">
        <f ca="1">AVERAGE(T$2:T4076)</f>
        <v>24.980706216934003</v>
      </c>
    </row>
    <row r="4077" spans="1:21" x14ac:dyDescent="0.25">
      <c r="A4077" s="75" t="s">
        <v>11</v>
      </c>
      <c r="B4077">
        <v>0.375</v>
      </c>
      <c r="C4077" s="76" t="s">
        <v>95</v>
      </c>
      <c r="E4077">
        <f t="shared" ca="1" si="126"/>
        <v>0.93453960109780854</v>
      </c>
      <c r="F4077">
        <v>0.11290322580645161</v>
      </c>
      <c r="G4077">
        <f>AVERAGE(F$2:F4077)</f>
        <v>40981.698607159662</v>
      </c>
      <c r="T4077">
        <f t="shared" ca="1" si="127"/>
        <v>2.0063274608789459</v>
      </c>
      <c r="U4077">
        <f ca="1">AVERAGE(T$2:T4077)</f>
        <v>24.975069715767162</v>
      </c>
    </row>
    <row r="4078" spans="1:21" x14ac:dyDescent="0.25">
      <c r="A4078" s="75" t="s">
        <v>11</v>
      </c>
      <c r="B4078">
        <v>0.91044776119402981</v>
      </c>
      <c r="C4078" s="76" t="s">
        <v>96</v>
      </c>
      <c r="E4078">
        <f t="shared" ca="1" si="126"/>
        <v>0.70320889091656624</v>
      </c>
      <c r="F4078">
        <v>0.86111111111111116</v>
      </c>
      <c r="G4078">
        <f>AVERAGE(F$2:F4078)</f>
        <v>40971.646893277873</v>
      </c>
      <c r="T4078">
        <f t="shared" ca="1" si="127"/>
        <v>9.3043395119961296</v>
      </c>
      <c r="U4078">
        <f ca="1">AVERAGE(T$2:T4078)</f>
        <v>24.971226024277396</v>
      </c>
    </row>
    <row r="4079" spans="1:21" x14ac:dyDescent="0.25">
      <c r="B4079">
        <v>16.094017094017094</v>
      </c>
      <c r="C4079" s="76" t="s">
        <v>81</v>
      </c>
      <c r="E4079">
        <f t="shared" ca="1" si="126"/>
        <v>4.87350071794308E-2</v>
      </c>
      <c r="F4079">
        <v>0</v>
      </c>
      <c r="G4079">
        <f>AVERAGE(F$2:F4079)</f>
        <v>40961.599897963184</v>
      </c>
      <c r="T4079">
        <f t="shared" ca="1" si="127"/>
        <v>2.7096188531646637</v>
      </c>
      <c r="U4079">
        <f ca="1">AVERAGE(T$2:T4079)</f>
        <v>24.965767072052991</v>
      </c>
    </row>
    <row r="4080" spans="1:21" x14ac:dyDescent="0.25">
      <c r="A4080" s="75" t="s">
        <v>12</v>
      </c>
      <c r="B4080">
        <v>0.45945945945945948</v>
      </c>
      <c r="C4080" s="76" t="s">
        <v>82</v>
      </c>
      <c r="E4080">
        <f t="shared" ca="1" si="126"/>
        <v>0.88017326704609888</v>
      </c>
      <c r="F4080">
        <v>7.1428571428571494E-2</v>
      </c>
      <c r="G4080">
        <f>AVERAGE(F$2:F4080)</f>
        <v>40951.557846364907</v>
      </c>
      <c r="T4080">
        <f t="shared" ca="1" si="127"/>
        <v>4.0406706664630283</v>
      </c>
      <c r="U4080">
        <f ca="1">AVERAGE(T$2:T4080)</f>
        <v>24.960637114611071</v>
      </c>
    </row>
    <row r="4081" spans="1:21" x14ac:dyDescent="0.25">
      <c r="A4081" s="75" t="s">
        <v>12</v>
      </c>
      <c r="B4081">
        <v>3</v>
      </c>
      <c r="C4081" s="76" t="s">
        <v>83</v>
      </c>
      <c r="E4081">
        <f t="shared" ca="1" si="126"/>
        <v>0.58299890391689846</v>
      </c>
      <c r="F4081">
        <v>1.1052631578947369</v>
      </c>
      <c r="G4081">
        <f>AVERAGE(F$2:F4081)</f>
        <v>40941.520970731763</v>
      </c>
      <c r="T4081">
        <f t="shared" ca="1" si="127"/>
        <v>2.2994111093826048</v>
      </c>
      <c r="U4081">
        <f ca="1">AVERAGE(T$2:T4081)</f>
        <v>24.955082892550969</v>
      </c>
    </row>
    <row r="4082" spans="1:21" x14ac:dyDescent="0.25">
      <c r="A4082" s="75" t="s">
        <v>12</v>
      </c>
      <c r="B4082">
        <v>0.65517241379310343</v>
      </c>
      <c r="C4082" s="76" t="s">
        <v>84</v>
      </c>
      <c r="E4082">
        <f t="shared" ca="1" si="126"/>
        <v>0.61831433406328085</v>
      </c>
      <c r="F4082">
        <v>1.0408163265306123</v>
      </c>
      <c r="G4082">
        <f>AVERAGE(F$2:F4082)</f>
        <v>40931.488998138186</v>
      </c>
      <c r="T4082">
        <f t="shared" ca="1" si="127"/>
        <v>2.6795377541217089</v>
      </c>
      <c r="U4082">
        <f ca="1">AVERAGE(T$2:T4082)</f>
        <v>24.949624537947091</v>
      </c>
    </row>
    <row r="4083" spans="1:21" x14ac:dyDescent="0.25">
      <c r="A4083" s="75" t="s">
        <v>12</v>
      </c>
      <c r="B4083">
        <v>15.666666666666666</v>
      </c>
      <c r="C4083" s="76" t="s">
        <v>85</v>
      </c>
      <c r="E4083">
        <f t="shared" ca="1" si="126"/>
        <v>0.39735362472516289</v>
      </c>
      <c r="F4083">
        <v>1.5</v>
      </c>
      <c r="G4083">
        <f>AVERAGE(F$2:F4083)</f>
        <v>40921.462053258678</v>
      </c>
      <c r="T4083">
        <f t="shared" ca="1" si="127"/>
        <v>8.169391498341291</v>
      </c>
      <c r="U4083">
        <f ca="1">AVERAGE(T$2:T4083)</f>
        <v>24.945513750823231</v>
      </c>
    </row>
    <row r="4084" spans="1:21" x14ac:dyDescent="0.25">
      <c r="A4084" s="75" t="s">
        <v>12</v>
      </c>
      <c r="B4084">
        <v>6.0606060606060608E-2</v>
      </c>
      <c r="C4084" s="76" t="s">
        <v>86</v>
      </c>
      <c r="E4084">
        <f t="shared" ca="1" si="126"/>
        <v>0.73971274887156502</v>
      </c>
      <c r="F4084">
        <v>0.16666666666666666</v>
      </c>
      <c r="G4084">
        <f>AVERAGE(F$2:F4084)</f>
        <v>40911.439693379521</v>
      </c>
      <c r="T4084">
        <f t="shared" ca="1" si="127"/>
        <v>4.8537689756843614</v>
      </c>
      <c r="U4084">
        <f ca="1">AVERAGE(T$2:T4084)</f>
        <v>24.940592921831033</v>
      </c>
    </row>
    <row r="4085" spans="1:21" x14ac:dyDescent="0.25">
      <c r="A4085" s="75" t="s">
        <v>12</v>
      </c>
      <c r="B4085">
        <v>0.1891891891891892</v>
      </c>
      <c r="C4085" s="76" t="s">
        <v>87</v>
      </c>
      <c r="E4085">
        <f t="shared" ca="1" si="126"/>
        <v>0.94023956747427762</v>
      </c>
      <c r="F4085">
        <v>2.6763990267639794E-2</v>
      </c>
      <c r="G4085">
        <f>AVERAGE(F$2:F4085)</f>
        <v>40901.422207353709</v>
      </c>
      <c r="T4085">
        <f t="shared" ca="1" si="127"/>
        <v>36.545101970387329</v>
      </c>
      <c r="U4085">
        <f ca="1">AVERAGE(T$2:T4085)</f>
        <v>24.94343437850306</v>
      </c>
    </row>
    <row r="4086" spans="1:21" x14ac:dyDescent="0.25">
      <c r="A4086" s="75" t="s">
        <v>12</v>
      </c>
      <c r="B4086">
        <v>2.2560032560032561</v>
      </c>
      <c r="C4086" s="76" t="s">
        <v>88</v>
      </c>
      <c r="E4086">
        <f t="shared" ca="1" si="126"/>
        <v>0.75033302602012042</v>
      </c>
      <c r="F4086">
        <v>3.8961038961038939E-2</v>
      </c>
      <c r="G4086">
        <f>AVERAGE(F$2:F4086)</f>
        <v>40891.409628835645</v>
      </c>
      <c r="T4086">
        <f t="shared" ca="1" si="127"/>
        <v>7.0446319767203365</v>
      </c>
      <c r="U4086">
        <f ca="1">AVERAGE(T$2:T4086)</f>
        <v>24.939052786727839</v>
      </c>
    </row>
    <row r="4087" spans="1:21" x14ac:dyDescent="0.25">
      <c r="A4087" s="75" t="s">
        <v>12</v>
      </c>
      <c r="B4087">
        <v>0.50124688279301743</v>
      </c>
      <c r="C4087" s="76" t="s">
        <v>89</v>
      </c>
      <c r="E4087">
        <f t="shared" ca="1" si="126"/>
        <v>0.4817604461049757</v>
      </c>
      <c r="F4087">
        <v>3.0096230954290295</v>
      </c>
      <c r="G4087">
        <f>AVERAGE(F$2:F4087)</f>
        <v>40881.402678271348</v>
      </c>
      <c r="T4087">
        <f t="shared" ca="1" si="127"/>
        <v>2.9640582166866425</v>
      </c>
      <c r="U4087">
        <f ca="1">AVERAGE(T$2:T4087)</f>
        <v>24.933674667645597</v>
      </c>
    </row>
    <row r="4088" spans="1:21" x14ac:dyDescent="0.25">
      <c r="A4088" s="75" t="s">
        <v>12</v>
      </c>
      <c r="B4088">
        <v>0.9173553719008265</v>
      </c>
      <c r="C4088" s="76" t="s">
        <v>90</v>
      </c>
      <c r="E4088">
        <f t="shared" ca="1" si="126"/>
        <v>0.70621538051477417</v>
      </c>
      <c r="F4088">
        <v>2.0952380952380953</v>
      </c>
      <c r="G4088">
        <f>AVERAGE(F$2:F4088)</f>
        <v>40871.400400943188</v>
      </c>
      <c r="T4088">
        <f t="shared" ca="1" si="127"/>
        <v>6.0582812559620933</v>
      </c>
      <c r="U4088">
        <f ca="1">AVERAGE(T$2:T4088)</f>
        <v>24.929056269453355</v>
      </c>
    </row>
    <row r="4089" spans="1:21" x14ac:dyDescent="0.25">
      <c r="A4089" s="75" t="s">
        <v>12</v>
      </c>
      <c r="B4089">
        <v>3.9586776859504131</v>
      </c>
      <c r="C4089" s="76" t="s">
        <v>91</v>
      </c>
      <c r="E4089">
        <f t="shared" ca="1" si="126"/>
        <v>0.58222014108618425</v>
      </c>
      <c r="F4089">
        <v>0.6901408450704225</v>
      </c>
      <c r="G4089">
        <f>AVERAGE(F$2:F4089)</f>
        <v>40861.402673384458</v>
      </c>
      <c r="T4089">
        <f t="shared" ca="1" si="127"/>
        <v>3.4088438156074434</v>
      </c>
      <c r="U4089">
        <f ca="1">AVERAGE(T$2:T4089)</f>
        <v>24.923792029616308</v>
      </c>
    </row>
    <row r="4090" spans="1:21" x14ac:dyDescent="0.25">
      <c r="A4090" s="75" t="s">
        <v>12</v>
      </c>
      <c r="B4090">
        <v>0.84049079754601219</v>
      </c>
      <c r="C4090" s="76" t="s">
        <v>92</v>
      </c>
      <c r="E4090">
        <f t="shared" ca="1" si="126"/>
        <v>0.95669292076184309</v>
      </c>
      <c r="F4090">
        <v>7.5566750629722425E-3</v>
      </c>
      <c r="G4090">
        <f>AVERAGE(F$2:F4090)</f>
        <v>40851.409668953856</v>
      </c>
      <c r="T4090">
        <f t="shared" ca="1" si="127"/>
        <v>10.55008316535946</v>
      </c>
      <c r="U4090">
        <f ca="1">AVERAGE(T$2:T4090)</f>
        <v>24.920276815905314</v>
      </c>
    </row>
    <row r="4091" spans="1:21" x14ac:dyDescent="0.25">
      <c r="A4091" s="75" t="s">
        <v>12</v>
      </c>
      <c r="B4091">
        <v>0.9966666666666667</v>
      </c>
      <c r="C4091" s="76" t="s">
        <v>93</v>
      </c>
      <c r="E4091">
        <f t="shared" ca="1" si="126"/>
        <v>2.9462699986505192E-2</v>
      </c>
      <c r="F4091">
        <v>0.95243757431629017</v>
      </c>
      <c r="G4091">
        <f>AVERAGE(F$2:F4091)</f>
        <v>40841.421782100224</v>
      </c>
      <c r="T4091">
        <f t="shared" ca="1" si="127"/>
        <v>2.2461779271888629</v>
      </c>
      <c r="U4091">
        <f ca="1">AVERAGE(T$2:T4091)</f>
        <v>24.914733026445969</v>
      </c>
    </row>
    <row r="4092" spans="1:21" x14ac:dyDescent="0.25">
      <c r="A4092" s="75" t="s">
        <v>12</v>
      </c>
      <c r="B4092">
        <v>0.92682926829268297</v>
      </c>
      <c r="C4092" s="76" t="s">
        <v>94</v>
      </c>
      <c r="E4092">
        <f t="shared" ca="1" si="126"/>
        <v>0.72184818137494855</v>
      </c>
      <c r="F4092">
        <v>0</v>
      </c>
      <c r="G4092">
        <f>AVERAGE(F$2:F4092)</f>
        <v>40831.438545292083</v>
      </c>
      <c r="T4092">
        <f t="shared" ca="1" si="127"/>
        <v>2.7222861213866056</v>
      </c>
      <c r="U4092">
        <f ca="1">AVERAGE(T$2:T4092)</f>
        <v>24.909308326640282</v>
      </c>
    </row>
    <row r="4093" spans="1:21" x14ac:dyDescent="0.25">
      <c r="A4093" s="75" t="s">
        <v>12</v>
      </c>
      <c r="B4093">
        <v>0.5</v>
      </c>
      <c r="C4093" s="76" t="s">
        <v>95</v>
      </c>
      <c r="E4093">
        <f t="shared" ca="1" si="126"/>
        <v>0.46471428929949599</v>
      </c>
      <c r="F4093">
        <v>0.14634146341463414</v>
      </c>
      <c r="G4093">
        <f>AVERAGE(F$2:F4093)</f>
        <v>40821.460223639144</v>
      </c>
      <c r="T4093">
        <f t="shared" ca="1" si="127"/>
        <v>8.2426688759958395</v>
      </c>
      <c r="U4093">
        <f ca="1">AVERAGE(T$2:T4093)</f>
        <v>24.905235345347361</v>
      </c>
    </row>
    <row r="4094" spans="1:21" x14ac:dyDescent="0.25">
      <c r="A4094" s="75" t="s">
        <v>12</v>
      </c>
      <c r="B4094">
        <v>0.9850746268656716</v>
      </c>
      <c r="C4094" s="76" t="s">
        <v>96</v>
      </c>
      <c r="E4094">
        <f t="shared" ca="1" si="126"/>
        <v>0.2655595712582669</v>
      </c>
      <c r="F4094">
        <v>0.21212121212121207</v>
      </c>
      <c r="G4094">
        <f>AVERAGE(F$2:F4094)</f>
        <v>40811.486793855998</v>
      </c>
      <c r="T4094">
        <f t="shared" ca="1" si="127"/>
        <v>127.0280883832837</v>
      </c>
      <c r="U4094">
        <f ca="1">AVERAGE(T$2:T4094)</f>
        <v>24.930185956888515</v>
      </c>
    </row>
    <row r="4095" spans="1:21" x14ac:dyDescent="0.25">
      <c r="B4095">
        <v>0.95726495726495731</v>
      </c>
      <c r="C4095" s="76" t="s">
        <v>81</v>
      </c>
      <c r="E4095">
        <f t="shared" ca="1" si="126"/>
        <v>0.75681767447653947</v>
      </c>
      <c r="F4095">
        <v>6.5420560747663545E-2</v>
      </c>
      <c r="G4095">
        <f>AVERAGE(F$2:F4095)</f>
        <v>40801.51820045754</v>
      </c>
      <c r="T4095">
        <f t="shared" ca="1" si="127"/>
        <v>2.6065309643935639</v>
      </c>
      <c r="U4095">
        <f ca="1">AVERAGE(T$2:T4095)</f>
        <v>24.924733183319265</v>
      </c>
    </row>
    <row r="4096" spans="1:21" x14ac:dyDescent="0.25">
      <c r="A4096" s="75" t="s">
        <v>13</v>
      </c>
      <c r="B4096">
        <v>0.35135135135135137</v>
      </c>
      <c r="C4096" s="76" t="s">
        <v>82</v>
      </c>
      <c r="E4096">
        <f t="shared" ca="1" si="126"/>
        <v>0.47308403306191038</v>
      </c>
      <c r="F4096">
        <v>0.50980392156862742</v>
      </c>
      <c r="G4096">
        <f>AVERAGE(F$2:F4096)</f>
        <v>40791.554584243488</v>
      </c>
      <c r="T4096">
        <f t="shared" ca="1" si="127"/>
        <v>6.1184561747312562</v>
      </c>
      <c r="U4096">
        <f ca="1">AVERAGE(T$2:T4096)</f>
        <v>24.920140685881272</v>
      </c>
    </row>
    <row r="4097" spans="1:21" x14ac:dyDescent="0.25">
      <c r="A4097" s="75" t="s">
        <v>13</v>
      </c>
      <c r="B4097">
        <v>2</v>
      </c>
      <c r="C4097" s="76" t="s">
        <v>83</v>
      </c>
      <c r="E4097">
        <f t="shared" ca="1" si="126"/>
        <v>0.46912517389419872</v>
      </c>
      <c r="F4097">
        <v>0.97222222222222221</v>
      </c>
      <c r="G4097">
        <f>AVERAGE(F$2:F4097)</f>
        <v>40781.595945971509</v>
      </c>
      <c r="T4097">
        <f t="shared" ca="1" si="127"/>
        <v>12.139534111429585</v>
      </c>
      <c r="U4097">
        <f ca="1">AVERAGE(T$2:T4097)</f>
        <v>24.917020420604306</v>
      </c>
    </row>
    <row r="4098" spans="1:21" x14ac:dyDescent="0.25">
      <c r="A4098" s="75" t="s">
        <v>13</v>
      </c>
      <c r="B4098">
        <v>0.93103448275862066</v>
      </c>
      <c r="C4098" s="76" t="s">
        <v>84</v>
      </c>
      <c r="E4098">
        <f t="shared" ref="E4098:E4161" ca="1" si="128">RAND()</f>
        <v>9.9770068343454699E-2</v>
      </c>
      <c r="F4098">
        <v>0.60474308300395252</v>
      </c>
      <c r="G4098">
        <f>AVERAGE(F$2:F4098)</f>
        <v>40771.642079434314</v>
      </c>
      <c r="T4098">
        <f t="shared" ca="1" si="127"/>
        <v>12.52787772416451</v>
      </c>
      <c r="U4098">
        <f ca="1">AVERAGE(T$2:T4098)</f>
        <v>24.913996465833389</v>
      </c>
    </row>
    <row r="4099" spans="1:21" x14ac:dyDescent="0.25">
      <c r="A4099" s="75" t="s">
        <v>13</v>
      </c>
      <c r="B4099">
        <v>3.1666666666666665</v>
      </c>
      <c r="C4099" s="76" t="s">
        <v>85</v>
      </c>
      <c r="E4099">
        <f t="shared" ca="1" si="128"/>
        <v>0.55409740538431318</v>
      </c>
      <c r="F4099">
        <v>1</v>
      </c>
      <c r="G4099">
        <f>AVERAGE(F$2:F4099)</f>
        <v>40761.69316726266</v>
      </c>
      <c r="T4099">
        <f t="shared" ref="T4099:T4162" ca="1" si="129">2*RAND()^-1</f>
        <v>25.486155138945133</v>
      </c>
      <c r="U4099">
        <f ca="1">AVERAGE(T$2:T4099)</f>
        <v>24.914136084836102</v>
      </c>
    </row>
    <row r="4100" spans="1:21" x14ac:dyDescent="0.25">
      <c r="A4100" s="75" t="s">
        <v>13</v>
      </c>
      <c r="B4100">
        <v>0.21212121212121213</v>
      </c>
      <c r="C4100" s="76" t="s">
        <v>86</v>
      </c>
      <c r="E4100">
        <f t="shared" ca="1" si="128"/>
        <v>0.59315419026281746</v>
      </c>
      <c r="F4100">
        <v>0.78783592644978784</v>
      </c>
      <c r="G4100">
        <f>AVERAGE(F$2:F4100)</f>
        <v>40751.749057642919</v>
      </c>
      <c r="T4100">
        <f t="shared" ca="1" si="129"/>
        <v>2.0619833368542442</v>
      </c>
      <c r="U4100">
        <f ca="1">AVERAGE(T$2:T4100)</f>
        <v>24.908561029274264</v>
      </c>
    </row>
    <row r="4101" spans="1:21" x14ac:dyDescent="0.25">
      <c r="A4101" s="75" t="s">
        <v>13</v>
      </c>
      <c r="B4101">
        <v>0.1891891891891892</v>
      </c>
      <c r="C4101" s="76" t="s">
        <v>87</v>
      </c>
      <c r="E4101">
        <f t="shared" ca="1" si="128"/>
        <v>0.61165613992702939</v>
      </c>
      <c r="F4101">
        <v>0.40691927512355847</v>
      </c>
      <c r="G4101">
        <f>AVERAGE(F$2:F4101)</f>
        <v>40741.809705901855</v>
      </c>
      <c r="T4101">
        <f t="shared" ca="1" si="129"/>
        <v>155.40945614864398</v>
      </c>
      <c r="U4101">
        <f ca="1">AVERAGE(T$2:T4101)</f>
        <v>24.940390515888744</v>
      </c>
    </row>
    <row r="4102" spans="1:21" x14ac:dyDescent="0.25">
      <c r="A4102" s="75" t="s">
        <v>13</v>
      </c>
      <c r="B4102">
        <v>1.4420024420024422</v>
      </c>
      <c r="C4102" s="76" t="s">
        <v>88</v>
      </c>
      <c r="E4102">
        <f t="shared" ca="1" si="128"/>
        <v>0.21803713985526285</v>
      </c>
      <c r="F4102">
        <v>0.5</v>
      </c>
      <c r="G4102">
        <f>AVERAGE(F$2:F4102)</f>
        <v>40731.875224139869</v>
      </c>
      <c r="T4102">
        <f t="shared" ca="1" si="129"/>
        <v>4.9613342813842012</v>
      </c>
      <c r="U4102">
        <f ca="1">AVERAGE(T$2:T4102)</f>
        <v>24.935518763576013</v>
      </c>
    </row>
    <row r="4103" spans="1:21" x14ac:dyDescent="0.25">
      <c r="A4103" s="75" t="s">
        <v>13</v>
      </c>
      <c r="B4103">
        <v>0.16874480465502908</v>
      </c>
      <c r="C4103" s="76" t="s">
        <v>89</v>
      </c>
      <c r="E4103">
        <f t="shared" ca="1" si="128"/>
        <v>0.90771946722051389</v>
      </c>
      <c r="F4103">
        <v>21.727272727272727</v>
      </c>
      <c r="G4103">
        <f>AVERAGE(F$2:F4103)</f>
        <v>40721.950760963024</v>
      </c>
      <c r="T4103">
        <f t="shared" ca="1" si="129"/>
        <v>4.6306980849852035</v>
      </c>
      <c r="U4103">
        <f ca="1">AVERAGE(T$2:T4103)</f>
        <v>24.930568782913266</v>
      </c>
    </row>
    <row r="4104" spans="1:21" x14ac:dyDescent="0.25">
      <c r="A4104" s="75" t="s">
        <v>13</v>
      </c>
      <c r="B4104">
        <v>0.79338842975206614</v>
      </c>
      <c r="C4104" s="76" t="s">
        <v>90</v>
      </c>
      <c r="E4104">
        <f t="shared" ca="1" si="128"/>
        <v>0.38628462642397743</v>
      </c>
      <c r="F4104">
        <v>3.6153846153846154</v>
      </c>
      <c r="G4104">
        <f>AVERAGE(F$2:F4104)</f>
        <v>40712.026721144262</v>
      </c>
      <c r="T4104">
        <f t="shared" ca="1" si="129"/>
        <v>4.4304641569961785</v>
      </c>
      <c r="U4104">
        <f ca="1">AVERAGE(T$2:T4104)</f>
        <v>24.925572413274971</v>
      </c>
    </row>
    <row r="4105" spans="1:21" x14ac:dyDescent="0.25">
      <c r="A4105" s="75" t="s">
        <v>13</v>
      </c>
      <c r="B4105">
        <v>3.1322314049586777</v>
      </c>
      <c r="C4105" s="76" t="s">
        <v>91</v>
      </c>
      <c r="E4105">
        <f t="shared" ca="1" si="128"/>
        <v>6.3015392829175121E-2</v>
      </c>
      <c r="F4105">
        <v>1.2727272727272727</v>
      </c>
      <c r="G4105">
        <f>AVERAGE(F$2:F4105)</f>
        <v>40702.106946779291</v>
      </c>
      <c r="T4105">
        <f t="shared" ca="1" si="129"/>
        <v>10.29648724336532</v>
      </c>
      <c r="U4105">
        <f ca="1">AVERAGE(T$2:T4105)</f>
        <v>24.922007821371974</v>
      </c>
    </row>
    <row r="4106" spans="1:21" x14ac:dyDescent="0.25">
      <c r="A4106" s="75" t="s">
        <v>13</v>
      </c>
      <c r="B4106">
        <v>0.69325153374233128</v>
      </c>
      <c r="C4106" s="76" t="s">
        <v>92</v>
      </c>
      <c r="E4106">
        <f t="shared" ca="1" si="128"/>
        <v>0.92162909248559877</v>
      </c>
      <c r="F4106">
        <v>0.66666666666666663</v>
      </c>
      <c r="G4106">
        <f>AVERAGE(F$2:F4106)</f>
        <v>40692.191857795093</v>
      </c>
      <c r="T4106">
        <f t="shared" ca="1" si="129"/>
        <v>3.228981593660758</v>
      </c>
      <c r="U4106">
        <f ca="1">AVERAGE(T$2:T4106)</f>
        <v>24.91672328392308</v>
      </c>
    </row>
    <row r="4107" spans="1:21" x14ac:dyDescent="0.25">
      <c r="A4107" s="75" t="s">
        <v>13</v>
      </c>
      <c r="B4107">
        <v>0.97777777777777775</v>
      </c>
      <c r="C4107" s="76" t="s">
        <v>93</v>
      </c>
      <c r="E4107">
        <f t="shared" ca="1" si="128"/>
        <v>0.70220087236253748</v>
      </c>
      <c r="F4107">
        <v>0.83606557377049184</v>
      </c>
      <c r="G4107">
        <f>AVERAGE(F$2:F4107)</f>
        <v>40682.281639628447</v>
      </c>
      <c r="T4107">
        <f t="shared" ca="1" si="129"/>
        <v>3.6310497394674441</v>
      </c>
      <c r="U4107">
        <f ca="1">AVERAGE(T$2:T4107)</f>
        <v>24.911539242631203</v>
      </c>
    </row>
    <row r="4108" spans="1:21" x14ac:dyDescent="0.25">
      <c r="A4108" s="75" t="s">
        <v>13</v>
      </c>
      <c r="B4108">
        <v>1.1219512195121952</v>
      </c>
      <c r="C4108" s="76" t="s">
        <v>94</v>
      </c>
      <c r="E4108">
        <f t="shared" ca="1" si="128"/>
        <v>0.27587016667497488</v>
      </c>
      <c r="F4108">
        <v>0.7</v>
      </c>
      <c r="G4108">
        <f>AVERAGE(F$2:F4108)</f>
        <v>40672.376214344877</v>
      </c>
      <c r="T4108">
        <f t="shared" ca="1" si="129"/>
        <v>3.0189885565848398</v>
      </c>
      <c r="U4108">
        <f ca="1">AVERAGE(T$2:T4108)</f>
        <v>24.906208697053881</v>
      </c>
    </row>
    <row r="4109" spans="1:21" x14ac:dyDescent="0.25">
      <c r="A4109" s="75" t="s">
        <v>13</v>
      </c>
      <c r="B4109">
        <v>0.375</v>
      </c>
      <c r="C4109" s="76" t="s">
        <v>95</v>
      </c>
      <c r="E4109">
        <f t="shared" ca="1" si="128"/>
        <v>1.0037297807608758E-2</v>
      </c>
      <c r="F4109">
        <v>0.83552631578947367</v>
      </c>
      <c r="G4109">
        <f>AVERAGE(F$2:F4109)</f>
        <v>40662.47564455714</v>
      </c>
      <c r="T4109">
        <f t="shared" ca="1" si="129"/>
        <v>3.3907147569504721</v>
      </c>
      <c r="U4109">
        <f ca="1">AVERAGE(T$2:T4109)</f>
        <v>24.900971235043148</v>
      </c>
    </row>
    <row r="4110" spans="1:21" x14ac:dyDescent="0.25">
      <c r="A4110" s="75" t="s">
        <v>13</v>
      </c>
      <c r="B4110">
        <v>0.99626865671641796</v>
      </c>
      <c r="C4110" s="76" t="s">
        <v>96</v>
      </c>
      <c r="E4110">
        <f t="shared" ca="1" si="128"/>
        <v>0.58969738735933674</v>
      </c>
      <c r="F4110">
        <v>0.89795918367346927</v>
      </c>
      <c r="G4110">
        <f>AVERAGE(F$2:F4110)</f>
        <v>40652.579908931584</v>
      </c>
      <c r="T4110">
        <f t="shared" ca="1" si="129"/>
        <v>3.6818429055445785</v>
      </c>
      <c r="U4110">
        <f ca="1">AVERAGE(T$2:T4110)</f>
        <v>24.895807173634168</v>
      </c>
    </row>
    <row r="4111" spans="1:21" x14ac:dyDescent="0.25">
      <c r="B4111">
        <v>0.28205128205128205</v>
      </c>
      <c r="C4111" s="76" t="s">
        <v>81</v>
      </c>
      <c r="E4111">
        <f t="shared" ca="1" si="128"/>
        <v>0.20127804726356369</v>
      </c>
      <c r="F4111">
        <v>31.258064516129032</v>
      </c>
      <c r="G4111">
        <f>AVERAGE(F$2:F4111)</f>
        <v>40642.696375636107</v>
      </c>
      <c r="T4111">
        <f t="shared" ca="1" si="129"/>
        <v>3.8358165898891907</v>
      </c>
      <c r="U4111">
        <f ca="1">AVERAGE(T$2:T4111)</f>
        <v>24.890683088333983</v>
      </c>
    </row>
    <row r="4112" spans="1:21" x14ac:dyDescent="0.25">
      <c r="A4112" s="75" t="s">
        <v>14</v>
      </c>
      <c r="B4112">
        <v>1.1621621621621621</v>
      </c>
      <c r="C4112" s="76" t="s">
        <v>82</v>
      </c>
      <c r="E4112">
        <f t="shared" ca="1" si="128"/>
        <v>0.73345038925839301</v>
      </c>
      <c r="F4112">
        <v>0.3235294117647059</v>
      </c>
      <c r="G4112">
        <f>AVERAGE(F$2:F4112)</f>
        <v>40632.810125855955</v>
      </c>
      <c r="T4112">
        <f t="shared" ca="1" si="129"/>
        <v>6.2467833580729009</v>
      </c>
      <c r="U4112">
        <f ca="1">AVERAGE(T$2:T4112)</f>
        <v>24.886147963125943</v>
      </c>
    </row>
    <row r="4113" spans="1:21" x14ac:dyDescent="0.25">
      <c r="A4113" s="75" t="s">
        <v>14</v>
      </c>
      <c r="B4113">
        <v>1</v>
      </c>
      <c r="C4113" s="76" t="s">
        <v>83</v>
      </c>
      <c r="E4113">
        <f t="shared" ca="1" si="128"/>
        <v>0.75872237754486127</v>
      </c>
      <c r="F4113">
        <v>1.7777777777777779</v>
      </c>
      <c r="G4113">
        <f>AVERAGE(F$2:F4113)</f>
        <v>40622.929038222668</v>
      </c>
      <c r="T4113">
        <f t="shared" ca="1" si="129"/>
        <v>6.9785208687227414</v>
      </c>
      <c r="U4113">
        <f ca="1">AVERAGE(T$2:T4113)</f>
        <v>24.881792995447341</v>
      </c>
    </row>
    <row r="4114" spans="1:21" x14ac:dyDescent="0.25">
      <c r="A4114" s="75" t="s">
        <v>14</v>
      </c>
      <c r="B4114">
        <v>0.93103448275862066</v>
      </c>
      <c r="C4114" s="76" t="s">
        <v>84</v>
      </c>
      <c r="E4114">
        <f t="shared" ca="1" si="128"/>
        <v>0.97970701240178737</v>
      </c>
      <c r="F4114">
        <v>0.10112359550561797</v>
      </c>
      <c r="G4114">
        <f>AVERAGE(F$2:F4114)</f>
        <v>40613.052347749872</v>
      </c>
      <c r="T4114">
        <f t="shared" ca="1" si="129"/>
        <v>2.0427674267960536</v>
      </c>
      <c r="U4114">
        <f ca="1">AVERAGE(T$2:T4114)</f>
        <v>24.876240108122118</v>
      </c>
    </row>
    <row r="4115" spans="1:21" x14ac:dyDescent="0.25">
      <c r="A4115" s="75" t="s">
        <v>14</v>
      </c>
      <c r="B4115">
        <v>0.79166666666666663</v>
      </c>
      <c r="C4115" s="76" t="s">
        <v>85</v>
      </c>
      <c r="E4115">
        <f t="shared" ca="1" si="128"/>
        <v>0.45747358669176807</v>
      </c>
      <c r="F4115">
        <v>0.2857142857142857</v>
      </c>
      <c r="G4115">
        <f>AVERAGE(F$2:F4115)</f>
        <v>40603.1805036484</v>
      </c>
      <c r="T4115">
        <f t="shared" ca="1" si="129"/>
        <v>3.3448841524091639</v>
      </c>
      <c r="U4115">
        <f ca="1">AVERAGE(T$2:T4115)</f>
        <v>24.871006428988498</v>
      </c>
    </row>
    <row r="4116" spans="1:21" x14ac:dyDescent="0.25">
      <c r="A4116" s="75" t="s">
        <v>14</v>
      </c>
      <c r="B4116">
        <v>0.84848484848484851</v>
      </c>
      <c r="C4116" s="76" t="s">
        <v>86</v>
      </c>
      <c r="E4116">
        <f t="shared" ca="1" si="128"/>
        <v>0.62646563732917748</v>
      </c>
      <c r="F4116">
        <v>10.111111111111111</v>
      </c>
      <c r="G4116">
        <f>AVERAGE(F$2:F4116)</f>
        <v>40593.315845229801</v>
      </c>
      <c r="T4116">
        <f t="shared" ca="1" si="129"/>
        <v>2.3513143850450873</v>
      </c>
      <c r="U4116">
        <f ca="1">AVERAGE(T$2:T4116)</f>
        <v>24.865533842829581</v>
      </c>
    </row>
    <row r="4117" spans="1:21" x14ac:dyDescent="0.25">
      <c r="A4117" s="75" t="s">
        <v>14</v>
      </c>
      <c r="B4117">
        <v>0.35135135135135137</v>
      </c>
      <c r="C4117" s="76" t="s">
        <v>87</v>
      </c>
      <c r="E4117">
        <f t="shared" ca="1" si="128"/>
        <v>0.18918678121041999</v>
      </c>
      <c r="F4117">
        <v>0.9</v>
      </c>
      <c r="G4117">
        <f>AVERAGE(F$2:F4117)</f>
        <v>40583.453742254766</v>
      </c>
      <c r="T4117">
        <f t="shared" ca="1" si="129"/>
        <v>2.0041094265868646</v>
      </c>
      <c r="U4117">
        <f ca="1">AVERAGE(T$2:T4117)</f>
        <v>24.859979560901436</v>
      </c>
    </row>
    <row r="4118" spans="1:21" x14ac:dyDescent="0.25">
      <c r="A4118" s="75" t="s">
        <v>14</v>
      </c>
      <c r="B4118">
        <v>0.71509971509971504</v>
      </c>
      <c r="C4118" s="76" t="s">
        <v>88</v>
      </c>
      <c r="E4118">
        <f t="shared" ca="1" si="128"/>
        <v>0.29843538439981498</v>
      </c>
      <c r="F4118">
        <v>0.45293929619620493</v>
      </c>
      <c r="G4118">
        <f>AVERAGE(F$2:F4118)</f>
        <v>40573.596321607947</v>
      </c>
      <c r="T4118">
        <f t="shared" ca="1" si="129"/>
        <v>4.9836507956995888</v>
      </c>
      <c r="U4118">
        <f ca="1">AVERAGE(T$2:T4118)</f>
        <v>24.855151693822201</v>
      </c>
    </row>
    <row r="4119" spans="1:21" x14ac:dyDescent="0.25">
      <c r="A4119" s="75" t="s">
        <v>14</v>
      </c>
      <c r="B4119">
        <v>0.87531172069825436</v>
      </c>
      <c r="C4119" s="76" t="s">
        <v>89</v>
      </c>
      <c r="E4119">
        <f t="shared" ca="1" si="128"/>
        <v>0.60742602951900182</v>
      </c>
      <c r="F4119">
        <v>1.1122345803842207E-2</v>
      </c>
      <c r="G4119">
        <f>AVERAGE(F$2:F4119)</f>
        <v>40563.743581151597</v>
      </c>
      <c r="T4119">
        <f t="shared" ca="1" si="129"/>
        <v>2.6135873435902366</v>
      </c>
      <c r="U4119">
        <f ca="1">AVERAGE(T$2:T4119)</f>
        <v>24.849750633999413</v>
      </c>
    </row>
    <row r="4120" spans="1:21" x14ac:dyDescent="0.25">
      <c r="A4120" s="75" t="s">
        <v>14</v>
      </c>
      <c r="B4120">
        <v>0.58677685950413228</v>
      </c>
      <c r="C4120" s="76" t="s">
        <v>90</v>
      </c>
      <c r="E4120">
        <f t="shared" ca="1" si="128"/>
        <v>0.28706483510887371</v>
      </c>
      <c r="F4120">
        <v>0.66666666666666663</v>
      </c>
      <c r="G4120">
        <f>AVERAGE(F$2:F4120)</f>
        <v>40553.895783891465</v>
      </c>
      <c r="T4120">
        <f t="shared" ca="1" si="129"/>
        <v>2.1139827219857872</v>
      </c>
      <c r="U4120">
        <f ca="1">AVERAGE(T$2:T4120)</f>
        <v>24.844230903989217</v>
      </c>
    </row>
    <row r="4121" spans="1:21" x14ac:dyDescent="0.25">
      <c r="A4121" s="75" t="s">
        <v>14</v>
      </c>
      <c r="B4121">
        <v>0.17355371900826444</v>
      </c>
      <c r="C4121" s="76" t="s">
        <v>91</v>
      </c>
      <c r="E4121">
        <f t="shared" ca="1" si="128"/>
        <v>0.44997531571753779</v>
      </c>
      <c r="F4121">
        <v>0.85</v>
      </c>
      <c r="G4121">
        <f>AVERAGE(F$2:F4121)</f>
        <v>40544.052811613816</v>
      </c>
      <c r="T4121">
        <f t="shared" ca="1" si="129"/>
        <v>4.5534457202796643</v>
      </c>
      <c r="U4121">
        <f ca="1">AVERAGE(T$2:T4121)</f>
        <v>24.839305956129092</v>
      </c>
    </row>
    <row r="4122" spans="1:21" x14ac:dyDescent="0.25">
      <c r="A4122" s="75" t="s">
        <v>14</v>
      </c>
      <c r="B4122">
        <v>0.38650306748466262</v>
      </c>
      <c r="C4122" s="76" t="s">
        <v>92</v>
      </c>
      <c r="E4122">
        <f t="shared" ca="1" si="128"/>
        <v>0.13277344421724779</v>
      </c>
      <c r="F4122">
        <v>0.9</v>
      </c>
      <c r="G4122">
        <f>AVERAGE(F$2:F4122)</f>
        <v>40534.214628451569</v>
      </c>
      <c r="T4122">
        <f t="shared" ca="1" si="129"/>
        <v>37.670546615523783</v>
      </c>
      <c r="U4122">
        <f ca="1">AVERAGE(T$2:T4122)</f>
        <v>24.842419579196161</v>
      </c>
    </row>
    <row r="4123" spans="1:21" x14ac:dyDescent="0.25">
      <c r="A4123" s="75" t="s">
        <v>14</v>
      </c>
      <c r="B4123">
        <v>0.66666666666666663</v>
      </c>
      <c r="C4123" s="76" t="s">
        <v>93</v>
      </c>
      <c r="E4123">
        <f t="shared" ca="1" si="128"/>
        <v>0.96153043806013405</v>
      </c>
      <c r="F4123">
        <v>13.285714285714288</v>
      </c>
      <c r="G4123">
        <f>AVERAGE(F$2:F4123)</f>
        <v>40524.384223571862</v>
      </c>
      <c r="T4123">
        <f t="shared" ca="1" si="129"/>
        <v>2.1325572219301496</v>
      </c>
      <c r="U4123">
        <f ca="1">AVERAGE(T$2:T4123)</f>
        <v>24.836910151161891</v>
      </c>
    </row>
    <row r="4124" spans="1:21" x14ac:dyDescent="0.25">
      <c r="A4124" s="75" t="s">
        <v>14</v>
      </c>
      <c r="B4124">
        <v>1.0731707317073171</v>
      </c>
      <c r="C4124" s="76" t="s">
        <v>94</v>
      </c>
      <c r="E4124">
        <f t="shared" ca="1" si="128"/>
        <v>0.25356144271840175</v>
      </c>
      <c r="F4124">
        <v>8.108108108108103E-2</v>
      </c>
      <c r="G4124">
        <f>AVERAGE(F$2:F4124)</f>
        <v>40514.555384585088</v>
      </c>
      <c r="T4124">
        <f t="shared" ca="1" si="129"/>
        <v>46.260054489789177</v>
      </c>
      <c r="U4124">
        <f ca="1">AVERAGE(T$2:T4124)</f>
        <v>24.842106159975529</v>
      </c>
    </row>
    <row r="4125" spans="1:21" x14ac:dyDescent="0.25">
      <c r="A4125" s="75" t="s">
        <v>14</v>
      </c>
      <c r="B4125">
        <v>0.58333333333333337</v>
      </c>
      <c r="C4125" s="76" t="s">
        <v>95</v>
      </c>
      <c r="E4125">
        <f t="shared" ca="1" si="128"/>
        <v>0.97482672493254219</v>
      </c>
      <c r="F4125">
        <v>0.5714285714285714</v>
      </c>
      <c r="G4125">
        <f>AVERAGE(F$2:F4125)</f>
        <v>40504.731431152497</v>
      </c>
      <c r="T4125">
        <f t="shared" ca="1" si="129"/>
        <v>3.5201148033657574</v>
      </c>
      <c r="U4125">
        <f ca="1">AVERAGE(T$2:T4125)</f>
        <v>24.836935938987018</v>
      </c>
    </row>
    <row r="4126" spans="1:21" x14ac:dyDescent="0.25">
      <c r="A4126" s="75" t="s">
        <v>14</v>
      </c>
      <c r="B4126">
        <v>0.98134328358208955</v>
      </c>
      <c r="C4126" s="76" t="s">
        <v>96</v>
      </c>
      <c r="E4126">
        <f t="shared" ca="1" si="128"/>
        <v>0.96782835030188175</v>
      </c>
      <c r="F4126">
        <v>7.5268817204301078E-2</v>
      </c>
      <c r="G4126">
        <f>AVERAGE(F$2:F4126)</f>
        <v>40494.912120567686</v>
      </c>
      <c r="T4126">
        <f t="shared" ca="1" si="129"/>
        <v>2.1970454110454556</v>
      </c>
      <c r="U4126">
        <f ca="1">AVERAGE(T$2:T4126)</f>
        <v>24.831447480677213</v>
      </c>
    </row>
    <row r="4127" spans="1:21" x14ac:dyDescent="0.25">
      <c r="A4127" s="75" t="s">
        <v>338</v>
      </c>
      <c r="B4127">
        <v>1.8778548468956182E-2</v>
      </c>
      <c r="C4127" s="76" t="s">
        <v>81</v>
      </c>
      <c r="E4127">
        <f t="shared" ca="1" si="128"/>
        <v>0.26670570435451713</v>
      </c>
      <c r="F4127">
        <v>0.32771822358346087</v>
      </c>
      <c r="G4127">
        <f>AVERAGE(F$2:F4127)</f>
        <v>40485.097630891883</v>
      </c>
      <c r="T4127">
        <f t="shared" ca="1" si="129"/>
        <v>2.5905489763464682</v>
      </c>
      <c r="U4127">
        <f ca="1">AVERAGE(T$2:T4127)</f>
        <v>24.826057054476458</v>
      </c>
    </row>
    <row r="4128" spans="1:21" x14ac:dyDescent="0.25">
      <c r="A4128" s="75" t="s">
        <v>1</v>
      </c>
      <c r="B4128">
        <v>3.1373802535863388E-2</v>
      </c>
      <c r="C4128" s="76" t="s">
        <v>82</v>
      </c>
      <c r="E4128">
        <f t="shared" ca="1" si="128"/>
        <v>0.1125725671374338</v>
      </c>
      <c r="F4128">
        <v>1</v>
      </c>
      <c r="G4128">
        <f>AVERAGE(F$2:F4128)</f>
        <v>40475.288060348903</v>
      </c>
      <c r="T4128">
        <f t="shared" ca="1" si="129"/>
        <v>2.9196067616166181</v>
      </c>
      <c r="U4128">
        <f ca="1">AVERAGE(T$2:T4128)</f>
        <v>24.820748973475038</v>
      </c>
    </row>
    <row r="4129" spans="1:21" x14ac:dyDescent="0.25">
      <c r="A4129" s="75" t="s">
        <v>1</v>
      </c>
      <c r="B4129">
        <v>1</v>
      </c>
      <c r="C4129" s="76" t="s">
        <v>83</v>
      </c>
      <c r="E4129">
        <f t="shared" ca="1" si="128"/>
        <v>7.8903564904381884E-2</v>
      </c>
      <c r="F4129">
        <v>0.16666666666666666</v>
      </c>
      <c r="G4129">
        <f>AVERAGE(F$2:F4129)</f>
        <v>40465.483040631436</v>
      </c>
      <c r="T4129">
        <f t="shared" ca="1" si="129"/>
        <v>4.1057602869705105</v>
      </c>
      <c r="U4129">
        <f ca="1">AVERAGE(T$2:T4129)</f>
        <v>24.815730807611057</v>
      </c>
    </row>
    <row r="4130" spans="1:21" x14ac:dyDescent="0.25">
      <c r="A4130" s="75" t="s">
        <v>1</v>
      </c>
      <c r="B4130">
        <v>0.43369175627240142</v>
      </c>
      <c r="C4130" s="76" t="s">
        <v>84</v>
      </c>
      <c r="E4130">
        <f t="shared" ca="1" si="128"/>
        <v>0.30113729439203929</v>
      </c>
      <c r="F4130">
        <v>1.8534288433602391E-3</v>
      </c>
      <c r="G4130">
        <f>AVERAGE(F$2:F4130)</f>
        <v>40455.68273034149</v>
      </c>
      <c r="T4130">
        <f t="shared" ca="1" si="129"/>
        <v>10.738069424574398</v>
      </c>
      <c r="U4130">
        <f ca="1">AVERAGE(T$2:T4130)</f>
        <v>24.812321347358445</v>
      </c>
    </row>
    <row r="4131" spans="1:21" x14ac:dyDescent="0.25">
      <c r="A4131" s="75" t="s">
        <v>1</v>
      </c>
      <c r="B4131">
        <v>0.27299163940385318</v>
      </c>
      <c r="C4131" s="76" t="s">
        <v>85</v>
      </c>
      <c r="E4131">
        <f t="shared" ca="1" si="128"/>
        <v>0.19677332292193428</v>
      </c>
      <c r="F4131">
        <v>0.71181556195965423</v>
      </c>
      <c r="G4131">
        <f>AVERAGE(F$2:F4131)</f>
        <v>40445.887337868182</v>
      </c>
      <c r="T4131">
        <f t="shared" ca="1" si="129"/>
        <v>2.1460657105117891</v>
      </c>
      <c r="U4131">
        <f ca="1">AVERAGE(T$2:T4131)</f>
        <v>24.806833149867682</v>
      </c>
    </row>
    <row r="4132" spans="1:21" x14ac:dyDescent="0.25">
      <c r="A4132" s="75" t="s">
        <v>1</v>
      </c>
      <c r="B4132">
        <v>7.333333333333333</v>
      </c>
      <c r="C4132" s="76" t="s">
        <v>86</v>
      </c>
      <c r="E4132">
        <f t="shared" ca="1" si="128"/>
        <v>0.87528416831410238</v>
      </c>
      <c r="F4132">
        <v>0.56069364161849711</v>
      </c>
      <c r="G4132">
        <f>AVERAGE(F$2:F4132)</f>
        <v>40436.09665119565</v>
      </c>
      <c r="T4132">
        <f t="shared" ca="1" si="129"/>
        <v>4.3934661632745353</v>
      </c>
      <c r="U4132">
        <f ca="1">AVERAGE(T$2:T4132)</f>
        <v>24.801891642487732</v>
      </c>
    </row>
    <row r="4133" spans="1:21" x14ac:dyDescent="0.25">
      <c r="A4133" s="75" t="s">
        <v>1</v>
      </c>
      <c r="B4133">
        <v>0.66417910447761197</v>
      </c>
      <c r="C4133" s="76" t="s">
        <v>87</v>
      </c>
      <c r="E4133">
        <f t="shared" ca="1" si="128"/>
        <v>0.74687046488835851</v>
      </c>
      <c r="F4133">
        <v>1.5056673997631534E-2</v>
      </c>
      <c r="G4133">
        <f>AVERAGE(F$2:F4133)</f>
        <v>40426.310571429305</v>
      </c>
      <c r="T4133">
        <f t="shared" ca="1" si="129"/>
        <v>4.1286834289900574</v>
      </c>
      <c r="U4133">
        <f ca="1">AVERAGE(T$2:T4133)</f>
        <v>24.796888445921056</v>
      </c>
    </row>
    <row r="4134" spans="1:21" x14ac:dyDescent="0.25">
      <c r="A4134" s="75" t="s">
        <v>1</v>
      </c>
      <c r="B4134">
        <v>0.25</v>
      </c>
      <c r="C4134" s="76" t="s">
        <v>88</v>
      </c>
      <c r="E4134">
        <f t="shared" ca="1" si="128"/>
        <v>0.95913990556098561</v>
      </c>
      <c r="F4134">
        <v>0.19047619047619047</v>
      </c>
      <c r="G4134">
        <f>AVERAGE(F$2:F4134)</f>
        <v>40416.529269688384</v>
      </c>
      <c r="T4134">
        <f t="shared" ca="1" si="129"/>
        <v>3.5112817017253457</v>
      </c>
      <c r="U4134">
        <f ca="1">AVERAGE(T$2:T4134)</f>
        <v>24.791738287018518</v>
      </c>
    </row>
    <row r="4135" spans="1:21" x14ac:dyDescent="0.25">
      <c r="A4135" s="75" t="s">
        <v>1</v>
      </c>
      <c r="B4135">
        <v>3.1105000859254207E-2</v>
      </c>
      <c r="C4135" s="76" t="s">
        <v>89</v>
      </c>
      <c r="E4135">
        <f t="shared" ca="1" si="128"/>
        <v>0.9805606525186894</v>
      </c>
      <c r="F4135">
        <v>0.9840000000000001</v>
      </c>
      <c r="G4135">
        <f>AVERAGE(F$2:F4135)</f>
        <v>40406.752892022756</v>
      </c>
      <c r="T4135">
        <f t="shared" ca="1" si="129"/>
        <v>4.7961421719308577</v>
      </c>
      <c r="U4135">
        <f ca="1">AVERAGE(T$2:T4135)</f>
        <v>24.786901422936495</v>
      </c>
    </row>
    <row r="4136" spans="1:21" x14ac:dyDescent="0.25">
      <c r="A4136" s="75" t="s">
        <v>1</v>
      </c>
      <c r="B4136">
        <v>0.99722222222222223</v>
      </c>
      <c r="C4136" s="76" t="s">
        <v>90</v>
      </c>
      <c r="E4136">
        <f t="shared" ca="1" si="128"/>
        <v>4.3316014024221028E-2</v>
      </c>
      <c r="F4136">
        <v>0.52380952380952384</v>
      </c>
      <c r="G4136">
        <f>AVERAGE(F$2:F4136)</f>
        <v>40396.98113166423</v>
      </c>
      <c r="T4136">
        <f t="shared" ca="1" si="129"/>
        <v>13.011505004031916</v>
      </c>
      <c r="U4136">
        <f ca="1">AVERAGE(T$2:T4136)</f>
        <v>24.784053684987544</v>
      </c>
    </row>
    <row r="4137" spans="1:21" x14ac:dyDescent="0.25">
      <c r="A4137" s="75" t="s">
        <v>1</v>
      </c>
      <c r="B4137">
        <v>0.40597539543057987</v>
      </c>
      <c r="C4137" s="76" t="s">
        <v>91</v>
      </c>
      <c r="E4137">
        <f t="shared" ca="1" si="128"/>
        <v>0.70480943547325947</v>
      </c>
      <c r="F4137">
        <v>0.38650306748466262</v>
      </c>
      <c r="G4137">
        <f>AVERAGE(F$2:F4137)</f>
        <v>40387.21406333043</v>
      </c>
      <c r="T4137">
        <f t="shared" ca="1" si="129"/>
        <v>6.6932640926841973</v>
      </c>
      <c r="U4137">
        <f ca="1">AVERAGE(T$2:T4137)</f>
        <v>24.779679702977798</v>
      </c>
    </row>
    <row r="4138" spans="1:21" x14ac:dyDescent="0.25">
      <c r="A4138" s="75" t="s">
        <v>1</v>
      </c>
      <c r="B4138">
        <v>0.67785234899328861</v>
      </c>
      <c r="C4138" s="76" t="s">
        <v>92</v>
      </c>
      <c r="E4138">
        <f t="shared" ca="1" si="128"/>
        <v>0.66702437379216484</v>
      </c>
      <c r="F4138">
        <v>0.97714285714285709</v>
      </c>
      <c r="G4138">
        <f>AVERAGE(F$2:F4138)</f>
        <v>40377.45185957881</v>
      </c>
      <c r="T4138">
        <f t="shared" ca="1" si="129"/>
        <v>8.3286624138376837</v>
      </c>
      <c r="U4138">
        <f ca="1">AVERAGE(T$2:T4138)</f>
        <v>24.775703145740881</v>
      </c>
    </row>
    <row r="4139" spans="1:21" x14ac:dyDescent="0.25">
      <c r="A4139" s="75" t="s">
        <v>1</v>
      </c>
      <c r="B4139">
        <v>0.37254901960784315</v>
      </c>
      <c r="C4139" s="76" t="s">
        <v>93</v>
      </c>
      <c r="E4139">
        <f t="shared" ca="1" si="128"/>
        <v>5.802751353622615E-2</v>
      </c>
      <c r="F4139">
        <v>0.13544668587896261</v>
      </c>
      <c r="G4139">
        <f>AVERAGE(F$2:F4139)</f>
        <v>40367.694170740513</v>
      </c>
      <c r="T4139">
        <f t="shared" ca="1" si="129"/>
        <v>4.9006855857880387</v>
      </c>
      <c r="U4139">
        <f ca="1">AVERAGE(T$2:T4139)</f>
        <v>24.770900096548043</v>
      </c>
    </row>
    <row r="4140" spans="1:21" x14ac:dyDescent="0.25">
      <c r="B4140">
        <v>0.15411943833530706</v>
      </c>
      <c r="C4140" s="76" t="s">
        <v>81</v>
      </c>
      <c r="E4140">
        <f t="shared" ca="1" si="128"/>
        <v>0.22464775968969442</v>
      </c>
      <c r="F4140">
        <v>5.2262364082777971E-2</v>
      </c>
      <c r="G4140">
        <f>AVERAGE(F$2:F4140)</f>
        <v>40357.941176802757</v>
      </c>
      <c r="T4140">
        <f t="shared" ca="1" si="129"/>
        <v>9.7019864258254209</v>
      </c>
      <c r="U4140">
        <f ca="1">AVERAGE(T$2:T4140)</f>
        <v>24.767259382928636</v>
      </c>
    </row>
    <row r="4141" spans="1:21" x14ac:dyDescent="0.25">
      <c r="A4141" s="75" t="s">
        <v>2</v>
      </c>
      <c r="B4141">
        <v>0.35607667644979124</v>
      </c>
      <c r="C4141" s="76" t="s">
        <v>82</v>
      </c>
      <c r="E4141">
        <f t="shared" ca="1" si="128"/>
        <v>0.25972903125510938</v>
      </c>
      <c r="F4141">
        <v>0.73684210526315785</v>
      </c>
      <c r="G4141">
        <f>AVERAGE(F$2:F4141)</f>
        <v>40348.193059813697</v>
      </c>
      <c r="T4141">
        <f t="shared" ca="1" si="129"/>
        <v>73.151780249626327</v>
      </c>
      <c r="U4141">
        <f ca="1">AVERAGE(T$2:T4141)</f>
        <v>24.778946465263587</v>
      </c>
    </row>
    <row r="4142" spans="1:21" x14ac:dyDescent="0.25">
      <c r="A4142" s="75" t="s">
        <v>2</v>
      </c>
      <c r="B4142">
        <v>0.2</v>
      </c>
      <c r="C4142" s="76" t="s">
        <v>83</v>
      </c>
      <c r="E4142">
        <f t="shared" ca="1" si="128"/>
        <v>0.17469120184046905</v>
      </c>
      <c r="F4142">
        <v>0.13636363636363635</v>
      </c>
      <c r="G4142">
        <f>AVERAGE(F$2:F4142)</f>
        <v>40338.449505914592</v>
      </c>
      <c r="T4142">
        <f t="shared" ca="1" si="129"/>
        <v>4.2746023709232244</v>
      </c>
      <c r="U4142">
        <f ca="1">AVERAGE(T$2:T4142)</f>
        <v>24.773994921169326</v>
      </c>
    </row>
    <row r="4143" spans="1:21" x14ac:dyDescent="0.25">
      <c r="A4143" s="75" t="s">
        <v>2</v>
      </c>
      <c r="B4143">
        <v>1.9868578255675029</v>
      </c>
      <c r="C4143" s="76" t="s">
        <v>84</v>
      </c>
      <c r="E4143">
        <f t="shared" ca="1" si="128"/>
        <v>0.48736421899013915</v>
      </c>
      <c r="F4143">
        <v>0.56249999999999989</v>
      </c>
      <c r="G4143">
        <f>AVERAGE(F$2:F4143)</f>
        <v>40328.710759655318</v>
      </c>
      <c r="T4143">
        <f t="shared" ca="1" si="129"/>
        <v>6.8972519649615958</v>
      </c>
      <c r="U4143">
        <f ca="1">AVERAGE(T$2:T4143)</f>
        <v>24.769678952324274</v>
      </c>
    </row>
    <row r="4144" spans="1:21" x14ac:dyDescent="0.25">
      <c r="A4144" s="75" t="s">
        <v>2</v>
      </c>
      <c r="B4144">
        <v>0.45401672119229364</v>
      </c>
      <c r="C4144" s="76" t="s">
        <v>85</v>
      </c>
      <c r="E4144">
        <f t="shared" ca="1" si="128"/>
        <v>0.31408711383297183</v>
      </c>
      <c r="F4144">
        <v>0.1688311688311688</v>
      </c>
      <c r="G4144">
        <f>AVERAGE(F$2:F4144)</f>
        <v>40318.976619677407</v>
      </c>
      <c r="T4144">
        <f t="shared" ca="1" si="129"/>
        <v>3.324464400058698</v>
      </c>
      <c r="U4144">
        <f ca="1">AVERAGE(T$2:T4144)</f>
        <v>24.764502699716918</v>
      </c>
    </row>
    <row r="4145" spans="1:21" x14ac:dyDescent="0.25">
      <c r="A4145" s="75" t="s">
        <v>2</v>
      </c>
      <c r="B4145">
        <v>0.16666666666666666</v>
      </c>
      <c r="C4145" s="76" t="s">
        <v>86</v>
      </c>
      <c r="E4145">
        <f t="shared" ca="1" si="128"/>
        <v>0.85848528441192928</v>
      </c>
      <c r="F4145">
        <v>0.91071428571428581</v>
      </c>
      <c r="G4145">
        <f>AVERAGE(F$2:F4145)</f>
        <v>40309.247356669352</v>
      </c>
      <c r="T4145">
        <f t="shared" ca="1" si="129"/>
        <v>2.6006558733683791</v>
      </c>
      <c r="U4145">
        <f ca="1">AVERAGE(T$2:T4145)</f>
        <v>24.759154281081216</v>
      </c>
    </row>
    <row r="4146" spans="1:21" x14ac:dyDescent="0.25">
      <c r="A4146" s="75" t="s">
        <v>2</v>
      </c>
      <c r="B4146">
        <v>7.462686567164179E-3</v>
      </c>
      <c r="C4146" s="76" t="s">
        <v>87</v>
      </c>
      <c r="E4146">
        <f t="shared" ca="1" si="128"/>
        <v>0.34661965323304533</v>
      </c>
      <c r="F4146">
        <v>0.99944444444444447</v>
      </c>
      <c r="G4146">
        <f>AVERAGE(F$2:F4146)</f>
        <v>40299.522809525268</v>
      </c>
      <c r="T4146">
        <f t="shared" ca="1" si="129"/>
        <v>4.0876417707031214</v>
      </c>
      <c r="U4146">
        <f ca="1">AVERAGE(T$2:T4146)</f>
        <v>24.754167185180037</v>
      </c>
    </row>
    <row r="4147" spans="1:21" x14ac:dyDescent="0.25">
      <c r="A4147" s="75" t="s">
        <v>2</v>
      </c>
      <c r="B4147">
        <v>0.125</v>
      </c>
      <c r="C4147" s="76" t="s">
        <v>88</v>
      </c>
      <c r="E4147">
        <f t="shared" ca="1" si="128"/>
        <v>0.14301776021579049</v>
      </c>
      <c r="F4147">
        <v>6.5146579804560263E-3</v>
      </c>
      <c r="G4147">
        <f>AVERAGE(F$2:F4147)</f>
        <v>40289.802713940408</v>
      </c>
      <c r="T4147">
        <f t="shared" ca="1" si="129"/>
        <v>2.4447907569919769</v>
      </c>
      <c r="U4147">
        <f ca="1">AVERAGE(T$2:T4147)</f>
        <v>24.748786245375843</v>
      </c>
    </row>
    <row r="4148" spans="1:21" x14ac:dyDescent="0.25">
      <c r="A4148" s="75" t="s">
        <v>2</v>
      </c>
      <c r="B4148">
        <v>0.20295583433579659</v>
      </c>
      <c r="C4148" s="76" t="s">
        <v>89</v>
      </c>
      <c r="E4148">
        <f t="shared" ca="1" si="128"/>
        <v>0.59654520520665033</v>
      </c>
      <c r="F4148">
        <v>0.23076923076923081</v>
      </c>
      <c r="G4148">
        <f>AVERAGE(F$2:F4148)</f>
        <v>40280.087360204037</v>
      </c>
      <c r="T4148">
        <f t="shared" ca="1" si="129"/>
        <v>2.3438536216666788</v>
      </c>
      <c r="U4148">
        <f ca="1">AVERAGE(T$2:T4148)</f>
        <v>24.743383560875312</v>
      </c>
    </row>
    <row r="4149" spans="1:21" x14ac:dyDescent="0.25">
      <c r="A4149" s="75" t="s">
        <v>2</v>
      </c>
      <c r="B4149">
        <v>0.72222222222222221</v>
      </c>
      <c r="C4149" s="76" t="s">
        <v>90</v>
      </c>
      <c r="E4149">
        <f t="shared" ca="1" si="128"/>
        <v>0.13482961821195494</v>
      </c>
      <c r="F4149">
        <v>5.8027210884353746</v>
      </c>
      <c r="G4149">
        <f>AVERAGE(F$2:F4149)</f>
        <v>40270.378034109744</v>
      </c>
      <c r="T4149">
        <f t="shared" ca="1" si="129"/>
        <v>4.0998310822114403</v>
      </c>
      <c r="U4149">
        <f ca="1">AVERAGE(T$2:T4149)</f>
        <v>24.738406812447476</v>
      </c>
    </row>
    <row r="4150" spans="1:21" x14ac:dyDescent="0.25">
      <c r="A4150" s="75" t="s">
        <v>2</v>
      </c>
      <c r="B4150">
        <v>0.75746924428822482</v>
      </c>
      <c r="C4150" s="76" t="s">
        <v>91</v>
      </c>
      <c r="E4150">
        <f t="shared" ca="1" si="128"/>
        <v>0.86182680744209683</v>
      </c>
      <c r="F4150">
        <v>1.8985507246376814</v>
      </c>
      <c r="G4150">
        <f>AVERAGE(F$2:F4150)</f>
        <v>40260.672447345853</v>
      </c>
      <c r="T4150">
        <f t="shared" ca="1" si="129"/>
        <v>2.3589532263986022</v>
      </c>
      <c r="U4150">
        <f ca="1">AVERAGE(T$2:T4150)</f>
        <v>24.733012873284775</v>
      </c>
    </row>
    <row r="4151" spans="1:21" x14ac:dyDescent="0.25">
      <c r="A4151" s="75" t="s">
        <v>2</v>
      </c>
      <c r="B4151">
        <v>0.49664429530201343</v>
      </c>
      <c r="C4151" s="76" t="s">
        <v>92</v>
      </c>
      <c r="E4151">
        <f t="shared" ca="1" si="128"/>
        <v>0.93072923904391891</v>
      </c>
      <c r="F4151">
        <v>0.95614035087719296</v>
      </c>
      <c r="G4151">
        <f>AVERAGE(F$2:F4151)</f>
        <v>40250.971310886329</v>
      </c>
      <c r="T4151">
        <f t="shared" ca="1" si="129"/>
        <v>3.5092415655033222</v>
      </c>
      <c r="U4151">
        <f ca="1">AVERAGE(T$2:T4151)</f>
        <v>24.727898711523867</v>
      </c>
    </row>
    <row r="4152" spans="1:21" x14ac:dyDescent="0.25">
      <c r="A4152" s="75" t="s">
        <v>2</v>
      </c>
      <c r="B4152">
        <v>0.60784313725490191</v>
      </c>
      <c r="C4152" s="76" t="s">
        <v>93</v>
      </c>
      <c r="E4152">
        <f t="shared" ca="1" si="128"/>
        <v>0.10981890080909629</v>
      </c>
      <c r="F4152">
        <v>0.99999285714285713</v>
      </c>
      <c r="G4152">
        <f>AVERAGE(F$2:F4152)</f>
        <v>40241.274859111327</v>
      </c>
      <c r="T4152">
        <f t="shared" ca="1" si="129"/>
        <v>2.1172401872889246</v>
      </c>
      <c r="U4152">
        <f ca="1">AVERAGE(T$2:T4152)</f>
        <v>24.72245167261174</v>
      </c>
    </row>
    <row r="4153" spans="1:21" x14ac:dyDescent="0.25">
      <c r="B4153">
        <v>1.2180680087971579E-2</v>
      </c>
      <c r="C4153" s="76" t="s">
        <v>81</v>
      </c>
      <c r="E4153">
        <f t="shared" ca="1" si="128"/>
        <v>0.13896754604150419</v>
      </c>
      <c r="F4153">
        <v>8.4239130434782608E-2</v>
      </c>
      <c r="G4153">
        <f>AVERAGE(F$2:F4153)</f>
        <v>40231.582857516922</v>
      </c>
      <c r="T4153">
        <f t="shared" ca="1" si="129"/>
        <v>2.626397189470473</v>
      </c>
      <c r="U4153">
        <f ca="1">AVERAGE(T$2:T4153)</f>
        <v>24.717129886849904</v>
      </c>
    </row>
    <row r="4154" spans="1:21" x14ac:dyDescent="0.25">
      <c r="A4154" s="75" t="s">
        <v>3</v>
      </c>
      <c r="B4154">
        <v>0.45293929619620493</v>
      </c>
      <c r="C4154" s="76" t="s">
        <v>82</v>
      </c>
      <c r="E4154">
        <f t="shared" ca="1" si="128"/>
        <v>0.12040353557864958</v>
      </c>
      <c r="F4154">
        <v>0.5633187772925764</v>
      </c>
      <c r="G4154">
        <f>AVERAGE(F$2:F4154)</f>
        <v>40221.895638750066</v>
      </c>
      <c r="T4154">
        <f t="shared" ca="1" si="129"/>
        <v>3.6226161846610201</v>
      </c>
      <c r="U4154">
        <f ca="1">AVERAGE(T$2:T4154)</f>
        <v>24.712050543314582</v>
      </c>
    </row>
    <row r="4155" spans="1:21" x14ac:dyDescent="0.25">
      <c r="A4155" s="75" t="s">
        <v>3</v>
      </c>
      <c r="B4155">
        <v>1.4</v>
      </c>
      <c r="C4155" s="76" t="s">
        <v>83</v>
      </c>
      <c r="E4155">
        <f t="shared" ca="1" si="128"/>
        <v>0.25327018017805147</v>
      </c>
      <c r="F4155">
        <v>14.287714792392833</v>
      </c>
      <c r="G4155">
        <f>AVERAGE(F$2:F4155)</f>
        <v>40212.216387925808</v>
      </c>
      <c r="T4155">
        <f t="shared" ca="1" si="129"/>
        <v>2.0903194285839537</v>
      </c>
      <c r="U4155">
        <f ca="1">AVERAGE(T$2:T4155)</f>
        <v>24.706604772704388</v>
      </c>
    </row>
    <row r="4156" spans="1:21" x14ac:dyDescent="0.25">
      <c r="A4156" s="75" t="s">
        <v>3</v>
      </c>
      <c r="B4156">
        <v>0.64157706093189959</v>
      </c>
      <c r="C4156" s="76" t="s">
        <v>84</v>
      </c>
      <c r="E4156">
        <f t="shared" ca="1" si="128"/>
        <v>0.71539804537576068</v>
      </c>
      <c r="F4156">
        <v>1.2666666666666668</v>
      </c>
      <c r="G4156">
        <f>AVERAGE(F$2:F4156)</f>
        <v>40202.538662361134</v>
      </c>
      <c r="T4156">
        <f t="shared" ca="1" si="129"/>
        <v>3.7815969202009763</v>
      </c>
      <c r="U4156">
        <f ca="1">AVERAGE(T$2:T4156)</f>
        <v>24.701568669731465</v>
      </c>
    </row>
    <row r="4157" spans="1:21" x14ac:dyDescent="0.25">
      <c r="A4157" s="75" t="s">
        <v>3</v>
      </c>
      <c r="B4157">
        <v>0.27299163940385318</v>
      </c>
      <c r="C4157" s="76" t="s">
        <v>85</v>
      </c>
      <c r="E4157">
        <f t="shared" ca="1" si="128"/>
        <v>0.14306465761322051</v>
      </c>
      <c r="F4157">
        <v>0.51020408163265307</v>
      </c>
      <c r="G4157">
        <f>AVERAGE(F$2:F4157)</f>
        <v>40192.865412010244</v>
      </c>
      <c r="T4157">
        <f t="shared" ca="1" si="129"/>
        <v>5.1429046549153883</v>
      </c>
      <c r="U4157">
        <f ca="1">AVERAGE(T$2:T4157)</f>
        <v>24.696862542682666</v>
      </c>
    </row>
    <row r="4158" spans="1:21" x14ac:dyDescent="0.25">
      <c r="A4158" s="75" t="s">
        <v>3</v>
      </c>
      <c r="B4158">
        <v>0</v>
      </c>
      <c r="C4158" s="76" t="s">
        <v>86</v>
      </c>
      <c r="E4158">
        <f t="shared" ca="1" si="128"/>
        <v>0.78235859897079696</v>
      </c>
      <c r="F4158">
        <v>0.69491525423728817</v>
      </c>
      <c r="G4158">
        <f>AVERAGE(F$2:F4158)</f>
        <v>40183.196860050477</v>
      </c>
      <c r="T4158">
        <f t="shared" ca="1" si="129"/>
        <v>4.8079318335746075</v>
      </c>
      <c r="U4158">
        <f ca="1">AVERAGE(T$2:T4158)</f>
        <v>24.692078099404075</v>
      </c>
    </row>
    <row r="4159" spans="1:21" x14ac:dyDescent="0.25">
      <c r="A4159" s="75" t="s">
        <v>3</v>
      </c>
      <c r="B4159">
        <v>7.462686567164179E-3</v>
      </c>
      <c r="C4159" s="76" t="s">
        <v>87</v>
      </c>
      <c r="E4159">
        <f t="shared" ca="1" si="128"/>
        <v>0.70469516556828127</v>
      </c>
      <c r="F4159">
        <v>2.5087719298245617</v>
      </c>
      <c r="G4159">
        <f>AVERAGE(F$2:F4159)</f>
        <v>40173.533394901817</v>
      </c>
      <c r="T4159">
        <f t="shared" ca="1" si="129"/>
        <v>2.4307886450355634</v>
      </c>
      <c r="U4159">
        <f ca="1">AVERAGE(T$2:T4159)</f>
        <v>24.686724253936454</v>
      </c>
    </row>
    <row r="4160" spans="1:21" x14ac:dyDescent="0.25">
      <c r="A4160" s="75" t="s">
        <v>3</v>
      </c>
      <c r="B4160">
        <v>0.5</v>
      </c>
      <c r="C4160" s="76" t="s">
        <v>88</v>
      </c>
      <c r="E4160">
        <f t="shared" ca="1" si="128"/>
        <v>0.40048229467485719</v>
      </c>
      <c r="F4160">
        <v>0.25786163522012578</v>
      </c>
      <c r="G4160">
        <f>AVERAGE(F$2:F4160)</f>
        <v>40163.874035552632</v>
      </c>
      <c r="T4160">
        <f t="shared" ca="1" si="129"/>
        <v>12.145315332894917</v>
      </c>
      <c r="U4160">
        <f ca="1">AVERAGE(T$2:T4160)</f>
        <v>24.683708767299994</v>
      </c>
    </row>
    <row r="4161" spans="1:21" x14ac:dyDescent="0.25">
      <c r="A4161" s="75" t="s">
        <v>3</v>
      </c>
      <c r="B4161">
        <v>0.37480666781233896</v>
      </c>
      <c r="C4161" s="76" t="s">
        <v>89</v>
      </c>
      <c r="E4161">
        <f t="shared" ca="1" si="128"/>
        <v>0.63637487864748798</v>
      </c>
      <c r="F4161">
        <v>0.25</v>
      </c>
      <c r="G4161">
        <f>AVERAGE(F$2:F4161)</f>
        <v>40154.219318236399</v>
      </c>
      <c r="T4161">
        <f t="shared" ca="1" si="129"/>
        <v>3.0902718139032985</v>
      </c>
      <c r="U4161">
        <f ca="1">AVERAGE(T$2:T4161)</f>
        <v>24.678518037263117</v>
      </c>
    </row>
    <row r="4162" spans="1:21" x14ac:dyDescent="0.25">
      <c r="A4162" s="75" t="s">
        <v>3</v>
      </c>
      <c r="B4162">
        <v>0.95833333333333337</v>
      </c>
      <c r="C4162" s="76" t="s">
        <v>90</v>
      </c>
      <c r="E4162">
        <f t="shared" ref="E4162:E4225" ca="1" si="130">RAND()</f>
        <v>6.2281007762048479E-2</v>
      </c>
      <c r="F4162">
        <v>1</v>
      </c>
      <c r="G4162">
        <f>AVERAGE(F$2:F4162)</f>
        <v>40144.569421740787</v>
      </c>
      <c r="T4162">
        <f t="shared" ca="1" si="129"/>
        <v>6.5377683778696971</v>
      </c>
      <c r="U4162">
        <f ca="1">AVERAGE(T$2:T4162)</f>
        <v>24.674158328140454</v>
      </c>
    </row>
    <row r="4163" spans="1:21" x14ac:dyDescent="0.25">
      <c r="A4163" s="75" t="s">
        <v>3</v>
      </c>
      <c r="B4163">
        <v>0.20913884007029881</v>
      </c>
      <c r="C4163" s="76" t="s">
        <v>91</v>
      </c>
      <c r="E4163">
        <f t="shared" ca="1" si="130"/>
        <v>0.71767163019428626</v>
      </c>
      <c r="F4163">
        <v>0.25</v>
      </c>
      <c r="G4163">
        <f>AVERAGE(F$2:F4163)</f>
        <v>40134.923982187269</v>
      </c>
      <c r="T4163">
        <f t="shared" ref="T4163:T4226" ca="1" si="131">2*RAND()^-1</f>
        <v>4.5866606971209727</v>
      </c>
      <c r="U4163">
        <f ca="1">AVERAGE(T$2:T4163)</f>
        <v>24.669331923135406</v>
      </c>
    </row>
    <row r="4164" spans="1:21" x14ac:dyDescent="0.25">
      <c r="A4164" s="75" t="s">
        <v>3</v>
      </c>
      <c r="B4164">
        <v>0.83221476510067116</v>
      </c>
      <c r="C4164" s="76" t="s">
        <v>92</v>
      </c>
      <c r="E4164">
        <f t="shared" ca="1" si="130"/>
        <v>0.62290177281451409</v>
      </c>
      <c r="F4164">
        <v>0.92653480606216287</v>
      </c>
      <c r="G4164">
        <f>AVERAGE(F$2:F4164)</f>
        <v>40125.283339033922</v>
      </c>
      <c r="T4164">
        <f t="shared" ca="1" si="131"/>
        <v>8.8998889629759326</v>
      </c>
      <c r="U4164">
        <f ca="1">AVERAGE(T$2:T4164)</f>
        <v>24.665543923385187</v>
      </c>
    </row>
    <row r="4165" spans="1:21" x14ac:dyDescent="0.25">
      <c r="A4165" s="75" t="s">
        <v>3</v>
      </c>
      <c r="B4165">
        <v>0.60784313725490191</v>
      </c>
      <c r="C4165" s="76" t="s">
        <v>93</v>
      </c>
      <c r="E4165">
        <f t="shared" ca="1" si="130"/>
        <v>0.57376146080600565</v>
      </c>
      <c r="F4165">
        <v>0.70940170940170943</v>
      </c>
      <c r="G4165">
        <f>AVERAGE(F$2:F4165)</f>
        <v>40115.647274207469</v>
      </c>
      <c r="T4165">
        <f t="shared" ca="1" si="131"/>
        <v>5.4909948743613359</v>
      </c>
      <c r="U4165">
        <f ca="1">AVERAGE(T$2:T4165)</f>
        <v>24.660939084516542</v>
      </c>
    </row>
    <row r="4166" spans="1:21" x14ac:dyDescent="0.25">
      <c r="B4166">
        <v>1.5056673997631534E-2</v>
      </c>
      <c r="C4166" s="76" t="s">
        <v>81</v>
      </c>
      <c r="E4166">
        <f t="shared" ca="1" si="130"/>
        <v>0.65004426688946715</v>
      </c>
      <c r="F4166">
        <v>0.17582417582417584</v>
      </c>
      <c r="G4166">
        <f>AVERAGE(F$2:F4166)</f>
        <v>40106.015708433151</v>
      </c>
      <c r="T4166">
        <f t="shared" ca="1" si="131"/>
        <v>25.508761606000924</v>
      </c>
      <c r="U4166">
        <f ca="1">AVERAGE(T$2:T4166)</f>
        <v>24.661142643345233</v>
      </c>
    </row>
    <row r="4167" spans="1:21" x14ac:dyDescent="0.25">
      <c r="A4167" s="75" t="s">
        <v>4</v>
      </c>
      <c r="B4167">
        <v>0.93725239492827328</v>
      </c>
      <c r="C4167" s="76" t="s">
        <v>82</v>
      </c>
      <c r="E4167">
        <f t="shared" ca="1" si="130"/>
        <v>0.56758620205318477</v>
      </c>
      <c r="F4167">
        <v>1.6</v>
      </c>
      <c r="G4167">
        <f>AVERAGE(F$2:F4167)</f>
        <v>40096.389108407122</v>
      </c>
      <c r="T4167">
        <f t="shared" ca="1" si="131"/>
        <v>5.0424162095352134</v>
      </c>
      <c r="U4167">
        <f ca="1">AVERAGE(T$2:T4167)</f>
        <v>24.656433395521464</v>
      </c>
    </row>
    <row r="4168" spans="1:21" x14ac:dyDescent="0.25">
      <c r="A4168" s="75" t="s">
        <v>4</v>
      </c>
      <c r="B4168">
        <v>0.6</v>
      </c>
      <c r="C4168" s="76" t="s">
        <v>83</v>
      </c>
      <c r="E4168">
        <f t="shared" ca="1" si="130"/>
        <v>0.12907154587107872</v>
      </c>
      <c r="F4168">
        <v>0.2</v>
      </c>
      <c r="G4168">
        <f>AVERAGE(F$2:F4168)</f>
        <v>40086.766792806346</v>
      </c>
      <c r="T4168">
        <f t="shared" ca="1" si="131"/>
        <v>37.721591347932836</v>
      </c>
      <c r="U4168">
        <f ca="1">AVERAGE(T$2:T4168)</f>
        <v>24.659568782599077</v>
      </c>
    </row>
    <row r="4169" spans="1:21" x14ac:dyDescent="0.25">
      <c r="A4169" s="75" t="s">
        <v>4</v>
      </c>
      <c r="B4169">
        <v>4.9737156511350058</v>
      </c>
      <c r="C4169" s="76" t="s">
        <v>84</v>
      </c>
      <c r="E4169">
        <f t="shared" ca="1" si="130"/>
        <v>0.50036794227677639</v>
      </c>
      <c r="F4169">
        <v>0.33333333333333331</v>
      </c>
      <c r="G4169">
        <f>AVERAGE(F$2:F4169)</f>
        <v>40077.149126429314</v>
      </c>
      <c r="T4169">
        <f t="shared" ca="1" si="131"/>
        <v>2.1955329648045976</v>
      </c>
      <c r="U4169">
        <f ca="1">AVERAGE(T$2:T4169)</f>
        <v>24.654179138688857</v>
      </c>
    </row>
    <row r="4170" spans="1:21" x14ac:dyDescent="0.25">
      <c r="A4170" s="75" t="s">
        <v>4</v>
      </c>
      <c r="B4170">
        <v>0.45401672119229364</v>
      </c>
      <c r="C4170" s="76" t="s">
        <v>85</v>
      </c>
      <c r="E4170">
        <f t="shared" ca="1" si="130"/>
        <v>0.11470555052705489</v>
      </c>
      <c r="F4170">
        <v>0.16666666666666663</v>
      </c>
      <c r="G4170">
        <f>AVERAGE(F$2:F4170)</f>
        <v>40067.536033970748</v>
      </c>
      <c r="T4170">
        <f t="shared" ca="1" si="131"/>
        <v>2.011484322600166</v>
      </c>
      <c r="U4170">
        <f ca="1">AVERAGE(T$2:T4170)</f>
        <v>24.648747933407954</v>
      </c>
    </row>
    <row r="4171" spans="1:21" x14ac:dyDescent="0.25">
      <c r="A4171" s="75" t="s">
        <v>4</v>
      </c>
      <c r="B4171">
        <v>82.333333333333329</v>
      </c>
      <c r="C4171" s="76" t="s">
        <v>86</v>
      </c>
      <c r="E4171">
        <f t="shared" ca="1" si="130"/>
        <v>0.57434358162789922</v>
      </c>
      <c r="F4171">
        <v>3.0927835051546421E-2</v>
      </c>
      <c r="G4171">
        <f>AVERAGE(F$2:F4171)</f>
        <v>40057.927519556812</v>
      </c>
      <c r="T4171">
        <f t="shared" ca="1" si="131"/>
        <v>3.0398425746288593</v>
      </c>
      <c r="U4171">
        <f ca="1">AVERAGE(T$2:T4171)</f>
        <v>24.643565941715199</v>
      </c>
    </row>
    <row r="4172" spans="1:21" x14ac:dyDescent="0.25">
      <c r="A4172" s="75" t="s">
        <v>4</v>
      </c>
      <c r="B4172">
        <v>0.11940298507462686</v>
      </c>
      <c r="C4172" s="76" t="s">
        <v>87</v>
      </c>
      <c r="E4172">
        <f t="shared" ca="1" si="130"/>
        <v>0.96253042333573335</v>
      </c>
      <c r="F4172">
        <v>2.75</v>
      </c>
      <c r="G4172">
        <f>AVERAGE(F$2:F4172)</f>
        <v>40048.324264337542</v>
      </c>
      <c r="T4172">
        <f t="shared" ca="1" si="131"/>
        <v>3.0834895658396597</v>
      </c>
      <c r="U4172">
        <f ca="1">AVERAGE(T$2:T4172)</f>
        <v>24.638396899189214</v>
      </c>
    </row>
    <row r="4173" spans="1:21" x14ac:dyDescent="0.25">
      <c r="A4173" s="75" t="s">
        <v>4</v>
      </c>
      <c r="B4173">
        <v>0.25</v>
      </c>
      <c r="C4173" s="76" t="s">
        <v>88</v>
      </c>
      <c r="E4173">
        <f t="shared" ca="1" si="130"/>
        <v>6.9840074232349503E-2</v>
      </c>
      <c r="F4173">
        <v>0.8867924528301887</v>
      </c>
      <c r="G4173">
        <f>AVERAGE(F$2:F4173)</f>
        <v>40038.725166189921</v>
      </c>
      <c r="T4173">
        <f t="shared" ca="1" si="131"/>
        <v>2.8817217636254568</v>
      </c>
      <c r="U4173">
        <f ca="1">AVERAGE(T$2:T4173)</f>
        <v>24.633181972263145</v>
      </c>
    </row>
    <row r="4174" spans="1:21" x14ac:dyDescent="0.25">
      <c r="A4174" s="75" t="s">
        <v>4</v>
      </c>
      <c r="B4174">
        <v>0.65629833304691532</v>
      </c>
      <c r="C4174" s="76" t="s">
        <v>89</v>
      </c>
      <c r="E4174">
        <f t="shared" ca="1" si="130"/>
        <v>0.33486091445156818</v>
      </c>
      <c r="F4174">
        <v>0.34792059121866398</v>
      </c>
      <c r="G4174">
        <f>AVERAGE(F$2:F4174)</f>
        <v>40029.130539483573</v>
      </c>
      <c r="T4174">
        <f t="shared" ca="1" si="131"/>
        <v>2.7917521084522248</v>
      </c>
      <c r="U4174">
        <f ca="1">AVERAGE(T$2:T4174)</f>
        <v>24.627947984756837</v>
      </c>
    </row>
    <row r="4175" spans="1:21" x14ac:dyDescent="0.25">
      <c r="A4175" s="75" t="s">
        <v>4</v>
      </c>
      <c r="B4175">
        <v>0.99861111111111112</v>
      </c>
      <c r="C4175" s="76" t="s">
        <v>90</v>
      </c>
      <c r="E4175">
        <f t="shared" ca="1" si="130"/>
        <v>0.9002113798927599</v>
      </c>
      <c r="F4175">
        <v>0.17021276595744697</v>
      </c>
      <c r="G4175">
        <f>AVERAGE(F$2:F4175)</f>
        <v>40019.540467531799</v>
      </c>
      <c r="T4175">
        <f t="shared" ca="1" si="131"/>
        <v>5.8888619058976666</v>
      </c>
      <c r="U4175">
        <f ca="1">AVERAGE(T$2:T4175)</f>
        <v>24.623458505581262</v>
      </c>
    </row>
    <row r="4176" spans="1:21" x14ac:dyDescent="0.25">
      <c r="A4176" s="75" t="s">
        <v>4</v>
      </c>
      <c r="B4176">
        <v>0.75746924428822482</v>
      </c>
      <c r="C4176" s="76" t="s">
        <v>91</v>
      </c>
      <c r="E4176">
        <f t="shared" ca="1" si="130"/>
        <v>0.68301044196509286</v>
      </c>
      <c r="F4176">
        <v>8.6956521739130432E-2</v>
      </c>
      <c r="G4176">
        <f>AVERAGE(F$2:F4176)</f>
        <v>40009.954969684848</v>
      </c>
      <c r="T4176">
        <f t="shared" ca="1" si="131"/>
        <v>4.597079220394118</v>
      </c>
      <c r="U4176">
        <f ca="1">AVERAGE(T$2:T4176)</f>
        <v>24.618661768027923</v>
      </c>
    </row>
    <row r="4177" spans="1:21" x14ac:dyDescent="0.25">
      <c r="A4177" s="75" t="s">
        <v>4</v>
      </c>
      <c r="B4177">
        <v>0.93288590604026844</v>
      </c>
      <c r="C4177" s="76" t="s">
        <v>92</v>
      </c>
      <c r="E4177">
        <f t="shared" ca="1" si="130"/>
        <v>0.58690865029545158</v>
      </c>
      <c r="F4177">
        <v>0.94082840236686394</v>
      </c>
      <c r="G4177">
        <f>AVERAGE(F$2:F4177)</f>
        <v>40000.374267064813</v>
      </c>
      <c r="T4177">
        <f t="shared" ca="1" si="131"/>
        <v>2.0094552458534336</v>
      </c>
      <c r="U4177">
        <f ca="1">AVERAGE(T$2:T4177)</f>
        <v>24.613247686006329</v>
      </c>
    </row>
    <row r="4178" spans="1:21" x14ac:dyDescent="0.25">
      <c r="A4178" s="75" t="s">
        <v>4</v>
      </c>
      <c r="B4178">
        <v>0.41176470588235292</v>
      </c>
      <c r="C4178" s="76" t="s">
        <v>93</v>
      </c>
      <c r="E4178">
        <f t="shared" ca="1" si="130"/>
        <v>0.9166008968983016</v>
      </c>
      <c r="F4178">
        <v>1.2727272727272729</v>
      </c>
      <c r="G4178">
        <f>AVERAGE(F$2:F4178)</f>
        <v>39990.798231264052</v>
      </c>
      <c r="T4178">
        <f t="shared" ca="1" si="131"/>
        <v>3.7673983621192155</v>
      </c>
      <c r="U4178">
        <f ca="1">AVERAGE(T$2:T4178)</f>
        <v>24.608257058923758</v>
      </c>
    </row>
    <row r="4179" spans="1:21" x14ac:dyDescent="0.25">
      <c r="B4179">
        <v>0.84774149890035522</v>
      </c>
      <c r="C4179" s="76" t="s">
        <v>81</v>
      </c>
      <c r="E4179">
        <f t="shared" ca="1" si="130"/>
        <v>0.20250059148280419</v>
      </c>
      <c r="F4179">
        <v>116.64705882352941</v>
      </c>
      <c r="G4179">
        <f>AVERAGE(F$2:F4179)</f>
        <v>39981.254394219424</v>
      </c>
      <c r="T4179">
        <f t="shared" ca="1" si="131"/>
        <v>5.1680056025472023</v>
      </c>
      <c r="U4179">
        <f ca="1">AVERAGE(T$2:T4179)</f>
        <v>24.603604054745595</v>
      </c>
    </row>
    <row r="4180" spans="1:21" x14ac:dyDescent="0.25">
      <c r="A4180" s="75" t="s">
        <v>5</v>
      </c>
      <c r="B4180">
        <v>0.7435271554354459</v>
      </c>
      <c r="C4180" s="76" t="s">
        <v>82</v>
      </c>
      <c r="E4180">
        <f t="shared" ca="1" si="130"/>
        <v>0.31047758580309626</v>
      </c>
      <c r="F4180">
        <v>1.7777777777777779</v>
      </c>
      <c r="G4180">
        <f>AVERAGE(F$2:F4180)</f>
        <v>39971.687637431576</v>
      </c>
      <c r="T4180">
        <f t="shared" ca="1" si="131"/>
        <v>4.2376224940693152</v>
      </c>
      <c r="U4180">
        <f ca="1">AVERAGE(T$2:T4180)</f>
        <v>24.598730644465462</v>
      </c>
    </row>
    <row r="4181" spans="1:21" x14ac:dyDescent="0.25">
      <c r="A4181" s="75" t="s">
        <v>5</v>
      </c>
      <c r="B4181">
        <v>0.4</v>
      </c>
      <c r="C4181" s="76" t="s">
        <v>83</v>
      </c>
      <c r="E4181">
        <f t="shared" ca="1" si="130"/>
        <v>0.42846857132895</v>
      </c>
      <c r="F4181">
        <v>12.636363636363637</v>
      </c>
      <c r="G4181">
        <f>AVERAGE(F$2:F4181)</f>
        <v>39962.128055787121</v>
      </c>
      <c r="T4181">
        <f t="shared" ca="1" si="131"/>
        <v>4.6520925691449309</v>
      </c>
      <c r="U4181">
        <f ca="1">AVERAGE(T$2:T4181)</f>
        <v>24.593958721480934</v>
      </c>
    </row>
    <row r="4182" spans="1:21" x14ac:dyDescent="0.25">
      <c r="A4182" s="75" t="s">
        <v>5</v>
      </c>
      <c r="B4182">
        <v>0.79211469534050183</v>
      </c>
      <c r="C4182" s="76" t="s">
        <v>84</v>
      </c>
      <c r="E4182">
        <f t="shared" ca="1" si="130"/>
        <v>0.26326647265901981</v>
      </c>
      <c r="F4182">
        <v>0.32942162615255655</v>
      </c>
      <c r="G4182">
        <f>AVERAGE(F$2:F4182)</f>
        <v>39952.570103470891</v>
      </c>
      <c r="T4182">
        <f t="shared" ca="1" si="131"/>
        <v>2.2791862695949052</v>
      </c>
      <c r="U4182">
        <f ca="1">AVERAGE(T$2:T4182)</f>
        <v>24.5886215360105</v>
      </c>
    </row>
    <row r="4183" spans="1:21" x14ac:dyDescent="0.25">
      <c r="A4183" s="75" t="s">
        <v>5</v>
      </c>
      <c r="B4183">
        <v>9.0512540894220228E-2</v>
      </c>
      <c r="C4183" s="76" t="s">
        <v>85</v>
      </c>
      <c r="E4183">
        <f t="shared" ca="1" si="130"/>
        <v>0.79320520761158297</v>
      </c>
      <c r="F4183">
        <v>0.57859249894648124</v>
      </c>
      <c r="G4183">
        <f>AVERAGE(F$2:F4183)</f>
        <v>39943.016781732265</v>
      </c>
      <c r="T4183">
        <f t="shared" ca="1" si="131"/>
        <v>4.8121838700304451</v>
      </c>
      <c r="U4183">
        <f ca="1">AVERAGE(T$2:T4183)</f>
        <v>24.583892593479177</v>
      </c>
    </row>
    <row r="4184" spans="1:21" x14ac:dyDescent="0.25">
      <c r="A4184" s="75" t="s">
        <v>5</v>
      </c>
      <c r="B4184">
        <v>124</v>
      </c>
      <c r="C4184" s="76" t="s">
        <v>86</v>
      </c>
      <c r="E4184">
        <f t="shared" ca="1" si="130"/>
        <v>0.78381453775580423</v>
      </c>
      <c r="F4184">
        <v>1.0106114199090451E-3</v>
      </c>
      <c r="G4184">
        <f>AVERAGE(F$2:F4184)</f>
        <v>39933.467889604333</v>
      </c>
      <c r="T4184">
        <f t="shared" ca="1" si="131"/>
        <v>2.3372879668887681</v>
      </c>
      <c r="U4184">
        <f ca="1">AVERAGE(T$2:T4184)</f>
        <v>24.578574256250732</v>
      </c>
    </row>
    <row r="4185" spans="1:21" x14ac:dyDescent="0.25">
      <c r="A4185" s="75" t="s">
        <v>5</v>
      </c>
      <c r="B4185">
        <v>0.11940298507462686</v>
      </c>
      <c r="C4185" s="76" t="s">
        <v>87</v>
      </c>
      <c r="E4185">
        <f t="shared" ca="1" si="130"/>
        <v>9.6003294076838497E-3</v>
      </c>
      <c r="F4185">
        <v>0.88888888888888884</v>
      </c>
      <c r="G4185">
        <f>AVERAGE(F$2:F4185)</f>
        <v>39923.923774164388</v>
      </c>
      <c r="T4185">
        <f t="shared" ca="1" si="131"/>
        <v>3.2995406583154416</v>
      </c>
      <c r="U4185">
        <f ca="1">AVERAGE(T$2:T4185)</f>
        <v>24.57348844516136</v>
      </c>
    </row>
    <row r="4186" spans="1:21" x14ac:dyDescent="0.25">
      <c r="A4186" s="75" t="s">
        <v>5</v>
      </c>
      <c r="B4186">
        <v>0</v>
      </c>
      <c r="C4186" s="76" t="s">
        <v>88</v>
      </c>
      <c r="E4186">
        <f t="shared" ca="1" si="130"/>
        <v>0.93694136834094688</v>
      </c>
      <c r="F4186">
        <v>0.35802469135802473</v>
      </c>
      <c r="G4186">
        <f>AVERAGE(F$2:F4186)</f>
        <v>39914.384092981723</v>
      </c>
      <c r="T4186">
        <f t="shared" ca="1" si="131"/>
        <v>10.315928269323781</v>
      </c>
      <c r="U4186">
        <f ca="1">AVERAGE(T$2:T4186)</f>
        <v>24.570081620746585</v>
      </c>
    </row>
    <row r="4187" spans="1:21" x14ac:dyDescent="0.25">
      <c r="A4187" s="75" t="s">
        <v>5</v>
      </c>
      <c r="B4187">
        <v>0.20295583433579659</v>
      </c>
      <c r="C4187" s="76" t="s">
        <v>89</v>
      </c>
      <c r="E4187">
        <f t="shared" ca="1" si="130"/>
        <v>0.26225012130183045</v>
      </c>
      <c r="F4187">
        <v>0.25149700598802399</v>
      </c>
      <c r="G4187">
        <f>AVERAGE(F$2:F4187)</f>
        <v>39904.848944248806</v>
      </c>
      <c r="T4187">
        <f t="shared" ca="1" si="131"/>
        <v>8.4909520967349685</v>
      </c>
      <c r="U4187">
        <f ca="1">AVERAGE(T$2:T4187)</f>
        <v>24.566240452680649</v>
      </c>
    </row>
    <row r="4188" spans="1:21" x14ac:dyDescent="0.25">
      <c r="A4188" s="75" t="s">
        <v>5</v>
      </c>
      <c r="B4188">
        <v>0.98611111111111116</v>
      </c>
      <c r="C4188" s="76" t="s">
        <v>90</v>
      </c>
      <c r="E4188">
        <f t="shared" ca="1" si="130"/>
        <v>0.67169173286191686</v>
      </c>
      <c r="F4188">
        <v>1.2222222222222223</v>
      </c>
      <c r="G4188">
        <f>AVERAGE(F$2:F4188)</f>
        <v>39895.318582003274</v>
      </c>
      <c r="T4188">
        <f t="shared" ca="1" si="131"/>
        <v>14.704787692892189</v>
      </c>
      <c r="U4188">
        <f ca="1">AVERAGE(T$2:T4188)</f>
        <v>24.563885197662788</v>
      </c>
    </row>
    <row r="4189" spans="1:21" x14ac:dyDescent="0.25">
      <c r="A4189" s="75" t="s">
        <v>5</v>
      </c>
      <c r="B4189">
        <v>1.6362038664323371</v>
      </c>
      <c r="C4189" s="76" t="s">
        <v>91</v>
      </c>
      <c r="E4189">
        <f t="shared" ca="1" si="130"/>
        <v>0.67884612253117338</v>
      </c>
      <c r="F4189">
        <v>8.2568807339449615E-2</v>
      </c>
      <c r="G4189">
        <f>AVERAGE(F$2:F4189)</f>
        <v>39885.792498905561</v>
      </c>
      <c r="T4189">
        <f t="shared" ca="1" si="131"/>
        <v>9.4613819444700802</v>
      </c>
      <c r="U4189">
        <f ca="1">AVERAGE(T$2:T4189)</f>
        <v>24.560279060305291</v>
      </c>
    </row>
    <row r="4190" spans="1:21" x14ac:dyDescent="0.25">
      <c r="A4190" s="75" t="s">
        <v>5</v>
      </c>
      <c r="B4190">
        <v>2.3557046979865772</v>
      </c>
      <c r="C4190" s="76" t="s">
        <v>92</v>
      </c>
      <c r="E4190">
        <f t="shared" ca="1" si="130"/>
        <v>0.15410809569348094</v>
      </c>
      <c r="F4190">
        <v>0.99833333333333329</v>
      </c>
      <c r="G4190">
        <f>AVERAGE(F$2:F4190)</f>
        <v>39876.271182561431</v>
      </c>
      <c r="T4190">
        <f t="shared" ca="1" si="131"/>
        <v>2.8119696205346254</v>
      </c>
      <c r="U4190">
        <f ca="1">AVERAGE(T$2:T4190)</f>
        <v>24.555087293907636</v>
      </c>
    </row>
    <row r="4191" spans="1:21" x14ac:dyDescent="0.25">
      <c r="A4191" s="75" t="s">
        <v>5</v>
      </c>
      <c r="B4191">
        <v>0.21568627450980393</v>
      </c>
      <c r="C4191" s="76" t="s">
        <v>93</v>
      </c>
      <c r="E4191">
        <f t="shared" ca="1" si="130"/>
        <v>0.79451029984520394</v>
      </c>
      <c r="F4191">
        <v>5.2631578947368474E-2</v>
      </c>
      <c r="G4191">
        <f>AVERAGE(F$2:F4191)</f>
        <v>39866.754185293896</v>
      </c>
      <c r="T4191">
        <f t="shared" ca="1" si="131"/>
        <v>9.0920723802745105</v>
      </c>
      <c r="U4191">
        <f ca="1">AVERAGE(T$2:T4191)</f>
        <v>24.551396836887676</v>
      </c>
    </row>
    <row r="4192" spans="1:21" x14ac:dyDescent="0.25">
      <c r="B4192">
        <v>1.5056673997631534E-2</v>
      </c>
      <c r="C4192" s="76" t="s">
        <v>81</v>
      </c>
      <c r="E4192">
        <f t="shared" ca="1" si="130"/>
        <v>0.73804043335739589</v>
      </c>
      <c r="F4192">
        <v>5.25</v>
      </c>
      <c r="G4192">
        <f>AVERAGE(F$2:F4192)</f>
        <v>39857.242969787978</v>
      </c>
      <c r="T4192">
        <f t="shared" ca="1" si="131"/>
        <v>5.8976504005558565</v>
      </c>
      <c r="U4192">
        <f ca="1">AVERAGE(T$2:T4192)</f>
        <v>24.546945931033147</v>
      </c>
    </row>
    <row r="4193" spans="1:21" x14ac:dyDescent="0.25">
      <c r="A4193" s="75" t="s">
        <v>6</v>
      </c>
      <c r="B4193">
        <v>0.45293929619620493</v>
      </c>
      <c r="C4193" s="76" t="s">
        <v>82</v>
      </c>
      <c r="E4193">
        <f t="shared" ca="1" si="130"/>
        <v>0.88302641148916561</v>
      </c>
      <c r="F4193">
        <v>0.9</v>
      </c>
      <c r="G4193">
        <f>AVERAGE(F$2:F4193)</f>
        <v>39847.735254384883</v>
      </c>
      <c r="T4193">
        <f t="shared" ca="1" si="131"/>
        <v>29.468219047203561</v>
      </c>
      <c r="U4193">
        <f ca="1">AVERAGE(T$2:T4193)</f>
        <v>24.548119898856662</v>
      </c>
    </row>
    <row r="4194" spans="1:21" x14ac:dyDescent="0.25">
      <c r="A4194" s="75" t="s">
        <v>6</v>
      </c>
      <c r="B4194">
        <v>0</v>
      </c>
      <c r="C4194" s="76" t="s">
        <v>83</v>
      </c>
      <c r="E4194">
        <f t="shared" ca="1" si="130"/>
        <v>0.92257601165362557</v>
      </c>
      <c r="F4194">
        <v>0.83333333333333337</v>
      </c>
      <c r="G4194">
        <f>AVERAGE(F$2:F4194)</f>
        <v>39838.232058124202</v>
      </c>
      <c r="T4194">
        <f t="shared" ca="1" si="131"/>
        <v>2.3524043353328556</v>
      </c>
      <c r="U4194">
        <f ca="1">AVERAGE(T$2:T4194)</f>
        <v>24.542826382147023</v>
      </c>
    </row>
    <row r="4195" spans="1:21" x14ac:dyDescent="0.25">
      <c r="A4195" s="75" t="s">
        <v>6</v>
      </c>
      <c r="B4195">
        <v>6.1684587813620073</v>
      </c>
      <c r="C4195" s="76" t="s">
        <v>84</v>
      </c>
      <c r="E4195">
        <f t="shared" ca="1" si="130"/>
        <v>0.67915178806784093</v>
      </c>
      <c r="F4195">
        <v>0.75</v>
      </c>
      <c r="G4195">
        <f>AVERAGE(F$2:F4195)</f>
        <v>39828.733373799419</v>
      </c>
      <c r="T4195">
        <f t="shared" ca="1" si="131"/>
        <v>5.949872997270897</v>
      </c>
      <c r="U4195">
        <f ca="1">AVERAGE(T$2:T4195)</f>
        <v>24.538393155302749</v>
      </c>
    </row>
    <row r="4196" spans="1:21" x14ac:dyDescent="0.25">
      <c r="A4196" s="75" t="s">
        <v>6</v>
      </c>
      <c r="B4196">
        <v>9.0512540894220228E-2</v>
      </c>
      <c r="C4196" s="76" t="s">
        <v>85</v>
      </c>
      <c r="E4196">
        <f t="shared" ca="1" si="130"/>
        <v>0.25469120514231725</v>
      </c>
      <c r="F4196">
        <v>0.5</v>
      </c>
      <c r="G4196">
        <f>AVERAGE(F$2:F4196)</f>
        <v>39819.23915845406</v>
      </c>
      <c r="T4196">
        <f t="shared" ca="1" si="131"/>
        <v>4.1500423897673127</v>
      </c>
      <c r="U4196">
        <f ca="1">AVERAGE(T$2:T4196)</f>
        <v>24.533533000173897</v>
      </c>
    </row>
    <row r="4197" spans="1:21" x14ac:dyDescent="0.25">
      <c r="A4197" s="75" t="s">
        <v>6</v>
      </c>
      <c r="B4197">
        <v>7.333333333333333</v>
      </c>
      <c r="C4197" s="76" t="s">
        <v>86</v>
      </c>
      <c r="E4197">
        <f t="shared" ca="1" si="130"/>
        <v>0.90924615645232232</v>
      </c>
      <c r="F4197">
        <v>0.25</v>
      </c>
      <c r="G4197">
        <f>AVERAGE(F$2:F4197)</f>
        <v>39809.749408892938</v>
      </c>
      <c r="T4197">
        <f t="shared" ca="1" si="131"/>
        <v>2.1168698874719736</v>
      </c>
      <c r="U4197">
        <f ca="1">AVERAGE(T$2:T4197)</f>
        <v>24.52819061144351</v>
      </c>
    </row>
    <row r="4198" spans="1:21" x14ac:dyDescent="0.25">
      <c r="A4198" s="75" t="s">
        <v>6</v>
      </c>
      <c r="B4198">
        <v>7.462686567164179E-3</v>
      </c>
      <c r="C4198" s="76" t="s">
        <v>87</v>
      </c>
      <c r="E4198">
        <f t="shared" ca="1" si="130"/>
        <v>0.2469344853577714</v>
      </c>
      <c r="F4198">
        <v>4</v>
      </c>
      <c r="G4198">
        <f>AVERAGE(F$2:F4198)</f>
        <v>39800.265074985648</v>
      </c>
      <c r="T4198">
        <f t="shared" ca="1" si="131"/>
        <v>2.2964891306912323</v>
      </c>
      <c r="U4198">
        <f ca="1">AVERAGE(T$2:T4198)</f>
        <v>24.522893565582002</v>
      </c>
    </row>
    <row r="4199" spans="1:21" x14ac:dyDescent="0.25">
      <c r="A4199" s="75" t="s">
        <v>6</v>
      </c>
      <c r="B4199">
        <v>0.25</v>
      </c>
      <c r="C4199" s="76" t="s">
        <v>88</v>
      </c>
      <c r="E4199">
        <f t="shared" ca="1" si="130"/>
        <v>0.1165691845151966</v>
      </c>
      <c r="F4199">
        <v>14</v>
      </c>
      <c r="G4199">
        <f>AVERAGE(F$2:F4199)</f>
        <v>39790.787641666218</v>
      </c>
      <c r="T4199">
        <f t="shared" ca="1" si="131"/>
        <v>7.4944578858765469</v>
      </c>
      <c r="U4199">
        <f ca="1">AVERAGE(T$2:T4199)</f>
        <v>24.518837244553009</v>
      </c>
    </row>
    <row r="4200" spans="1:21" x14ac:dyDescent="0.25">
      <c r="A4200" s="75" t="s">
        <v>6</v>
      </c>
      <c r="B4200">
        <v>0.31259666609383052</v>
      </c>
      <c r="C4200" s="76" t="s">
        <v>89</v>
      </c>
      <c r="E4200">
        <f t="shared" ca="1" si="130"/>
        <v>0.29089253815297611</v>
      </c>
      <c r="F4200">
        <v>5.6603773584905683E-2</v>
      </c>
      <c r="G4200">
        <f>AVERAGE(F$2:F4200)</f>
        <v>39781.311401838182</v>
      </c>
      <c r="T4200">
        <f t="shared" ca="1" si="131"/>
        <v>5.7424105045594658</v>
      </c>
      <c r="U4200">
        <f ca="1">AVERAGE(T$2:T4200)</f>
        <v>24.514365602080996</v>
      </c>
    </row>
    <row r="4201" spans="1:21" x14ac:dyDescent="0.25">
      <c r="A4201" s="75" t="s">
        <v>6</v>
      </c>
      <c r="B4201">
        <v>0.99722222222222223</v>
      </c>
      <c r="C4201" s="76" t="s">
        <v>90</v>
      </c>
      <c r="E4201">
        <f t="shared" ca="1" si="130"/>
        <v>0.73315237308007042</v>
      </c>
      <c r="F4201">
        <v>0.98333333333333328</v>
      </c>
      <c r="G4201">
        <f>AVERAGE(F$2:F4201)</f>
        <v>39771.839895155201</v>
      </c>
      <c r="T4201">
        <f t="shared" ca="1" si="131"/>
        <v>16.170385847491794</v>
      </c>
      <c r="U4201">
        <f ca="1">AVERAGE(T$2:T4201)</f>
        <v>24.512378940234665</v>
      </c>
    </row>
    <row r="4202" spans="1:21" x14ac:dyDescent="0.25">
      <c r="A4202" s="75" t="s">
        <v>6</v>
      </c>
      <c r="B4202">
        <v>0.75746924428822482</v>
      </c>
      <c r="C4202" s="76" t="s">
        <v>91</v>
      </c>
      <c r="E4202">
        <f t="shared" ca="1" si="130"/>
        <v>0.22846397184510858</v>
      </c>
      <c r="F4202">
        <v>0.77745632580393897</v>
      </c>
      <c r="G4202">
        <f>AVERAGE(F$2:F4202)</f>
        <v>39762.372848633218</v>
      </c>
      <c r="T4202">
        <f t="shared" ca="1" si="131"/>
        <v>3.3448233098620359</v>
      </c>
      <c r="U4202">
        <f ca="1">AVERAGE(T$2:T4202)</f>
        <v>24.507340245726127</v>
      </c>
    </row>
    <row r="4203" spans="1:21" x14ac:dyDescent="0.25">
      <c r="A4203" s="75" t="s">
        <v>6</v>
      </c>
      <c r="B4203">
        <v>0.34228187919463088</v>
      </c>
      <c r="C4203" s="76" t="s">
        <v>92</v>
      </c>
      <c r="E4203">
        <f t="shared" ca="1" si="130"/>
        <v>0.81513579854835383</v>
      </c>
      <c r="F4203">
        <v>0.63934426229508201</v>
      </c>
      <c r="G4203">
        <f>AVERAGE(F$2:F4203)</f>
        <v>39752.910275214766</v>
      </c>
      <c r="T4203">
        <f t="shared" ca="1" si="131"/>
        <v>10.556365753479092</v>
      </c>
      <c r="U4203">
        <f ca="1">AVERAGE(T$2:T4203)</f>
        <v>24.50402016612302</v>
      </c>
    </row>
    <row r="4204" spans="1:21" x14ac:dyDescent="0.25">
      <c r="A4204" s="75" t="s">
        <v>6</v>
      </c>
      <c r="B4204">
        <v>1.9607843137254902E-2</v>
      </c>
      <c r="C4204" s="76" t="s">
        <v>93</v>
      </c>
      <c r="E4204">
        <f t="shared" ca="1" si="130"/>
        <v>0.33522220000971859</v>
      </c>
      <c r="F4204">
        <v>2.1999999999999997</v>
      </c>
      <c r="G4204">
        <f>AVERAGE(F$2:F4204)</f>
        <v>39743.452575886848</v>
      </c>
      <c r="T4204">
        <f t="shared" ca="1" si="131"/>
        <v>4.6644008314860006</v>
      </c>
      <c r="U4204">
        <f ca="1">AVERAGE(T$2:T4204)</f>
        <v>24.499299818910401</v>
      </c>
    </row>
    <row r="4205" spans="1:21" x14ac:dyDescent="0.25">
      <c r="B4205">
        <v>1.8609372356623245E-3</v>
      </c>
      <c r="C4205" s="76" t="s">
        <v>81</v>
      </c>
      <c r="E4205">
        <f t="shared" ca="1" si="130"/>
        <v>0.10498250460929082</v>
      </c>
      <c r="F4205">
        <v>0.66666666666666663</v>
      </c>
      <c r="G4205">
        <f>AVERAGE(F$2:F4205)</f>
        <v>39733.999011208158</v>
      </c>
      <c r="T4205">
        <f t="shared" ca="1" si="131"/>
        <v>4.6755209993620079</v>
      </c>
      <c r="U4205">
        <f ca="1">AVERAGE(T$2:T4205)</f>
        <v>24.494584362483298</v>
      </c>
    </row>
    <row r="4206" spans="1:21" x14ac:dyDescent="0.25">
      <c r="A4206" s="75" t="s">
        <v>7</v>
      </c>
      <c r="B4206">
        <v>0.45293929619620493</v>
      </c>
      <c r="C4206" s="76" t="s">
        <v>82</v>
      </c>
      <c r="E4206">
        <f t="shared" ca="1" si="130"/>
        <v>0.79456855580589325</v>
      </c>
      <c r="F4206">
        <v>0.18577075098814239</v>
      </c>
      <c r="G4206">
        <f>AVERAGE(F$2:F4206)</f>
        <v>39724.549828511255</v>
      </c>
      <c r="T4206">
        <f t="shared" ca="1" si="131"/>
        <v>3.4193756193112819</v>
      </c>
      <c r="U4206">
        <f ca="1">AVERAGE(T$2:T4206)</f>
        <v>24.48957242223522</v>
      </c>
    </row>
    <row r="4207" spans="1:21" x14ac:dyDescent="0.25">
      <c r="A4207" s="75" t="s">
        <v>7</v>
      </c>
      <c r="B4207">
        <v>0.6</v>
      </c>
      <c r="C4207" s="76" t="s">
        <v>83</v>
      </c>
      <c r="E4207">
        <f t="shared" ca="1" si="130"/>
        <v>0.48028051963682505</v>
      </c>
      <c r="F4207">
        <v>0.91666666666666663</v>
      </c>
      <c r="G4207">
        <f>AVERAGE(F$2:F4207)</f>
        <v>39715.105312780906</v>
      </c>
      <c r="T4207">
        <f t="shared" ca="1" si="131"/>
        <v>10.107971464256078</v>
      </c>
      <c r="U4207">
        <f ca="1">AVERAGE(T$2:T4207)</f>
        <v>24.486153116253767</v>
      </c>
    </row>
    <row r="4208" spans="1:21" x14ac:dyDescent="0.25">
      <c r="A4208" s="75" t="s">
        <v>7</v>
      </c>
      <c r="B4208">
        <v>8.5579450418160103</v>
      </c>
      <c r="C4208" s="76" t="s">
        <v>84</v>
      </c>
      <c r="E4208">
        <f t="shared" ca="1" si="130"/>
        <v>0.50848037435789728</v>
      </c>
      <c r="F4208">
        <v>9.5633802816901401</v>
      </c>
      <c r="G4208">
        <f>AVERAGE(F$2:F4208)</f>
        <v>39705.667342271634</v>
      </c>
      <c r="T4208">
        <f t="shared" ca="1" si="131"/>
        <v>5.1746671061919356</v>
      </c>
      <c r="U4208">
        <f ca="1">AVERAGE(T$2:T4208)</f>
        <v>24.481562793931435</v>
      </c>
    </row>
    <row r="4209" spans="1:21" x14ac:dyDescent="0.25">
      <c r="A4209" s="75" t="s">
        <v>7</v>
      </c>
      <c r="B4209">
        <v>2.6350418029807341</v>
      </c>
      <c r="C4209" s="76" t="s">
        <v>85</v>
      </c>
      <c r="E4209">
        <f t="shared" ca="1" si="130"/>
        <v>0.36381818188795434</v>
      </c>
      <c r="F4209">
        <v>0.81159420289855067</v>
      </c>
      <c r="G4209">
        <f>AVERAGE(F$2:F4209)</f>
        <v>39696.231777692716</v>
      </c>
      <c r="T4209">
        <f t="shared" ca="1" si="131"/>
        <v>2.5138466432281561</v>
      </c>
      <c r="U4209">
        <f ca="1">AVERAGE(T$2:T4209)</f>
        <v>24.476342329066725</v>
      </c>
    </row>
    <row r="4210" spans="1:21" x14ac:dyDescent="0.25">
      <c r="A4210" s="75" t="s">
        <v>7</v>
      </c>
      <c r="B4210">
        <v>0.91666666666666663</v>
      </c>
      <c r="C4210" s="76" t="s">
        <v>86</v>
      </c>
      <c r="E4210">
        <f t="shared" ca="1" si="130"/>
        <v>0.90871142375743852</v>
      </c>
      <c r="F4210">
        <v>0.34486071085494713</v>
      </c>
      <c r="G4210">
        <f>AVERAGE(F$2:F4210)</f>
        <v>39686.800585742851</v>
      </c>
      <c r="T4210">
        <f t="shared" ca="1" si="131"/>
        <v>15.354815625850268</v>
      </c>
      <c r="U4210">
        <f ca="1">AVERAGE(T$2:T4210)</f>
        <v>24.474175180883492</v>
      </c>
    </row>
    <row r="4211" spans="1:21" x14ac:dyDescent="0.25">
      <c r="A4211" s="75" t="s">
        <v>7</v>
      </c>
      <c r="B4211">
        <v>0.11940298507462686</v>
      </c>
      <c r="C4211" s="76" t="s">
        <v>87</v>
      </c>
      <c r="E4211">
        <f t="shared" ca="1" si="130"/>
        <v>0.74586885044238194</v>
      </c>
      <c r="F4211">
        <v>4.4545454545454541</v>
      </c>
      <c r="G4211">
        <f>AVERAGE(F$2:F4211)</f>
        <v>39677.374850341359</v>
      </c>
      <c r="T4211">
        <f t="shared" ca="1" si="131"/>
        <v>3.3146034585538984</v>
      </c>
      <c r="U4211">
        <f ca="1">AVERAGE(T$2:T4211)</f>
        <v>24.469149154346123</v>
      </c>
    </row>
    <row r="4212" spans="1:21" x14ac:dyDescent="0.25">
      <c r="A4212" s="75" t="s">
        <v>7</v>
      </c>
      <c r="B4212">
        <v>0.125</v>
      </c>
      <c r="C4212" s="76" t="s">
        <v>88</v>
      </c>
      <c r="E4212">
        <f t="shared" ca="1" si="130"/>
        <v>0.6188564493001002</v>
      </c>
      <c r="F4212">
        <v>1.6666666666666667</v>
      </c>
      <c r="G4212">
        <f>AVERAGE(F$2:F4212)</f>
        <v>39667.952929613813</v>
      </c>
      <c r="T4212">
        <f t="shared" ca="1" si="131"/>
        <v>4.4290223670586935</v>
      </c>
      <c r="U4212">
        <f ca="1">AVERAGE(T$2:T4212)</f>
        <v>24.464390159621047</v>
      </c>
    </row>
    <row r="4213" spans="1:21" x14ac:dyDescent="0.25">
      <c r="A4213" s="75" t="s">
        <v>7</v>
      </c>
      <c r="B4213">
        <v>0.31259666609383052</v>
      </c>
      <c r="C4213" s="76" t="s">
        <v>89</v>
      </c>
      <c r="E4213">
        <f t="shared" ca="1" si="130"/>
        <v>0.98356518100395651</v>
      </c>
      <c r="F4213">
        <v>0.2</v>
      </c>
      <c r="G4213">
        <f>AVERAGE(F$2:F4213)</f>
        <v>39658.535134521313</v>
      </c>
      <c r="T4213">
        <f t="shared" ca="1" si="131"/>
        <v>6.8763638794486948</v>
      </c>
      <c r="U4213">
        <f ca="1">AVERAGE(T$2:T4213)</f>
        <v>24.460214464872667</v>
      </c>
    </row>
    <row r="4214" spans="1:21" x14ac:dyDescent="0.25">
      <c r="A4214" s="75" t="s">
        <v>7</v>
      </c>
      <c r="B4214">
        <v>0.97222222222222221</v>
      </c>
      <c r="C4214" s="76" t="s">
        <v>90</v>
      </c>
      <c r="E4214">
        <f t="shared" ca="1" si="130"/>
        <v>0.58026142128033054</v>
      </c>
      <c r="F4214">
        <v>2.3333333333333335</v>
      </c>
      <c r="G4214">
        <f>AVERAGE(F$2:F4214)</f>
        <v>39649.122316624045</v>
      </c>
      <c r="T4214">
        <f t="shared" ca="1" si="131"/>
        <v>19.486720379133693</v>
      </c>
      <c r="U4214">
        <f ca="1">AVERAGE(T$2:T4214)</f>
        <v>24.459033953577691</v>
      </c>
    </row>
    <row r="4215" spans="1:21" x14ac:dyDescent="0.25">
      <c r="A4215" s="75" t="s">
        <v>7</v>
      </c>
      <c r="B4215">
        <v>0.23022847100175739</v>
      </c>
      <c r="C4215" s="76" t="s">
        <v>91</v>
      </c>
      <c r="E4215">
        <f t="shared" ca="1" si="130"/>
        <v>0.27737457772703178</v>
      </c>
      <c r="F4215">
        <v>2.5971223021582732</v>
      </c>
      <c r="G4215">
        <f>AVERAGE(F$2:F4215)</f>
        <v>39639.714028727911</v>
      </c>
      <c r="T4215">
        <f t="shared" ca="1" si="131"/>
        <v>8.1095412265952049</v>
      </c>
      <c r="U4215">
        <f ca="1">AVERAGE(T$2:T4215)</f>
        <v>24.455154149893072</v>
      </c>
    </row>
    <row r="4216" spans="1:21" x14ac:dyDescent="0.25">
      <c r="A4216" s="75" t="s">
        <v>7</v>
      </c>
      <c r="B4216">
        <v>6.7114093959731542E-3</v>
      </c>
      <c r="C4216" s="76" t="s">
        <v>92</v>
      </c>
      <c r="E4216">
        <f t="shared" ca="1" si="130"/>
        <v>0.43130649432843982</v>
      </c>
      <c r="F4216">
        <v>3.1666666666666665</v>
      </c>
      <c r="G4216">
        <f>AVERAGE(F$2:F4216)</f>
        <v>39630.310340148535</v>
      </c>
      <c r="T4216">
        <f t="shared" ca="1" si="131"/>
        <v>21.655597410052522</v>
      </c>
      <c r="U4216">
        <f ca="1">AVERAGE(T$2:T4216)</f>
        <v>24.454489960868198</v>
      </c>
    </row>
    <row r="4217" spans="1:21" x14ac:dyDescent="0.25">
      <c r="A4217" s="75" t="s">
        <v>7</v>
      </c>
      <c r="B4217">
        <v>0.70588235294117652</v>
      </c>
      <c r="C4217" s="76" t="s">
        <v>93</v>
      </c>
      <c r="E4217">
        <f t="shared" ca="1" si="130"/>
        <v>0.79714177192653168</v>
      </c>
      <c r="F4217">
        <v>0.31506849315068491</v>
      </c>
      <c r="G4217">
        <f>AVERAGE(F$2:F4217)</f>
        <v>39620.910436146718</v>
      </c>
      <c r="T4217">
        <f t="shared" ca="1" si="131"/>
        <v>45.10320164218102</v>
      </c>
      <c r="U4217">
        <f ca="1">AVERAGE(T$2:T4217)</f>
        <v>24.459387662879895</v>
      </c>
    </row>
    <row r="4218" spans="1:21" x14ac:dyDescent="0.25">
      <c r="B4218">
        <v>0.12028421586871933</v>
      </c>
      <c r="C4218" s="76" t="s">
        <v>81</v>
      </c>
      <c r="E4218">
        <f t="shared" ca="1" si="130"/>
        <v>0.71898747648614247</v>
      </c>
      <c r="F4218">
        <v>0.39333333333333331</v>
      </c>
      <c r="G4218">
        <f>AVERAGE(F$2:F4218)</f>
        <v>39611.515008804345</v>
      </c>
      <c r="T4218">
        <f t="shared" ca="1" si="131"/>
        <v>4.498925162562684</v>
      </c>
      <c r="U4218">
        <f ca="1">AVERAGE(T$2:T4218)</f>
        <v>24.454654330534552</v>
      </c>
    </row>
    <row r="4219" spans="1:21" x14ac:dyDescent="0.25">
      <c r="A4219" s="75" t="s">
        <v>8</v>
      </c>
      <c r="B4219">
        <v>0.93725239492827328</v>
      </c>
      <c r="C4219" s="76" t="s">
        <v>82</v>
      </c>
      <c r="E4219">
        <f t="shared" ca="1" si="130"/>
        <v>0.22435616211911058</v>
      </c>
      <c r="F4219">
        <v>0.25000000000000006</v>
      </c>
      <c r="G4219">
        <f>AVERAGE(F$2:F4219)</f>
        <v>39602.124002401113</v>
      </c>
      <c r="T4219">
        <f t="shared" ca="1" si="131"/>
        <v>2.4854363717749823</v>
      </c>
      <c r="U4219">
        <f ca="1">AVERAGE(T$2:T4219)</f>
        <v>24.449445886257937</v>
      </c>
    </row>
    <row r="4220" spans="1:21" x14ac:dyDescent="0.25">
      <c r="A4220" s="75" t="s">
        <v>8</v>
      </c>
      <c r="B4220">
        <v>0.2</v>
      </c>
      <c r="C4220" s="76" t="s">
        <v>83</v>
      </c>
      <c r="E4220">
        <f t="shared" ca="1" si="130"/>
        <v>8.408483716070736E-2</v>
      </c>
      <c r="F4220">
        <v>0.9285714285714286</v>
      </c>
      <c r="G4220">
        <f>AVERAGE(F$2:F4220)</f>
        <v>39592.737608603777</v>
      </c>
      <c r="T4220">
        <f t="shared" ca="1" si="131"/>
        <v>20.843471535085534</v>
      </c>
      <c r="U4220">
        <f ca="1">AVERAGE(T$2:T4220)</f>
        <v>24.448591187430925</v>
      </c>
    </row>
    <row r="4221" spans="1:21" x14ac:dyDescent="0.25">
      <c r="A4221" s="75" t="s">
        <v>8</v>
      </c>
      <c r="B4221">
        <v>1.9868578255675029</v>
      </c>
      <c r="C4221" s="76" t="s">
        <v>84</v>
      </c>
      <c r="E4221">
        <f t="shared" ca="1" si="130"/>
        <v>0.76752277528660506</v>
      </c>
      <c r="F4221">
        <v>0.39627659574468077</v>
      </c>
      <c r="G4221">
        <f>AVERAGE(F$2:F4221)</f>
        <v>39583.355537198091</v>
      </c>
      <c r="T4221">
        <f t="shared" ca="1" si="131"/>
        <v>2.1990038017888525</v>
      </c>
      <c r="U4221">
        <f ca="1">AVERAGE(T$2:T4221)</f>
        <v>24.443318773358495</v>
      </c>
    </row>
    <row r="4222" spans="1:21" x14ac:dyDescent="0.25">
      <c r="A4222" s="75" t="s">
        <v>8</v>
      </c>
      <c r="B4222">
        <v>9.0512540894220228E-2</v>
      </c>
      <c r="C4222" s="76" t="s">
        <v>85</v>
      </c>
      <c r="E4222">
        <f t="shared" ca="1" si="130"/>
        <v>0.32908244618724447</v>
      </c>
      <c r="F4222">
        <v>2.75</v>
      </c>
      <c r="G4222">
        <f>AVERAGE(F$2:F4222)</f>
        <v>39573.978468840542</v>
      </c>
      <c r="T4222">
        <f t="shared" ca="1" si="131"/>
        <v>2.2891057261231649</v>
      </c>
      <c r="U4222">
        <f ca="1">AVERAGE(T$2:T4222)</f>
        <v>24.438070203577109</v>
      </c>
    </row>
    <row r="4223" spans="1:21" x14ac:dyDescent="0.25">
      <c r="A4223" s="75" t="s">
        <v>8</v>
      </c>
      <c r="B4223">
        <v>1.5</v>
      </c>
      <c r="C4223" s="76" t="s">
        <v>86</v>
      </c>
      <c r="E4223">
        <f t="shared" ca="1" si="130"/>
        <v>0.44081164498535808</v>
      </c>
      <c r="F4223">
        <v>32.333333333333336</v>
      </c>
      <c r="G4223">
        <f>AVERAGE(F$2:F4223)</f>
        <v>39564.612849433746</v>
      </c>
      <c r="T4223">
        <f t="shared" ca="1" si="131"/>
        <v>5.97483565821637</v>
      </c>
      <c r="U4223">
        <f ca="1">AVERAGE(T$2:T4223)</f>
        <v>24.433697102074181</v>
      </c>
    </row>
    <row r="4224" spans="1:21" x14ac:dyDescent="0.25">
      <c r="A4224" s="75" t="s">
        <v>8</v>
      </c>
      <c r="B4224">
        <v>7.462686567164179E-3</v>
      </c>
      <c r="C4224" s="76" t="s">
        <v>87</v>
      </c>
      <c r="E4224">
        <f t="shared" ca="1" si="130"/>
        <v>0.44537209588504967</v>
      </c>
      <c r="F4224">
        <v>0.47368421052631576</v>
      </c>
      <c r="G4224">
        <f>AVERAGE(F$2:F4224)</f>
        <v>39555.244121239288</v>
      </c>
      <c r="T4224">
        <f t="shared" ca="1" si="131"/>
        <v>12.404505415622685</v>
      </c>
      <c r="U4224">
        <f ca="1">AVERAGE(T$2:T4224)</f>
        <v>24.430848607713191</v>
      </c>
    </row>
    <row r="4225" spans="1:21" x14ac:dyDescent="0.25">
      <c r="A4225" s="75" t="s">
        <v>8</v>
      </c>
      <c r="B4225">
        <v>0.25</v>
      </c>
      <c r="C4225" s="76" t="s">
        <v>88</v>
      </c>
      <c r="E4225">
        <f t="shared" ca="1" si="130"/>
        <v>0.66780858691118905</v>
      </c>
      <c r="F4225">
        <v>352.60678925035359</v>
      </c>
      <c r="G4225">
        <f>AVERAGE(F$2:F4225)</f>
        <v>39545.963193840616</v>
      </c>
      <c r="T4225">
        <f t="shared" ca="1" si="131"/>
        <v>6.215062715459208</v>
      </c>
      <c r="U4225">
        <f ca="1">AVERAGE(T$2:T4225)</f>
        <v>24.426536158401579</v>
      </c>
    </row>
    <row r="4226" spans="1:21" x14ac:dyDescent="0.25">
      <c r="A4226" s="75" t="s">
        <v>8</v>
      </c>
      <c r="B4226">
        <v>0.14074583261728815</v>
      </c>
      <c r="C4226" s="76" t="s">
        <v>89</v>
      </c>
      <c r="E4226">
        <f t="shared" ref="E4226:E4289" ca="1" si="132">RAND()</f>
        <v>0.34946047143810188</v>
      </c>
      <c r="F4226">
        <v>0.73698053655970541</v>
      </c>
      <c r="G4226">
        <f>AVERAGE(F$2:F4226)</f>
        <v>39536.603376985397</v>
      </c>
      <c r="T4226">
        <f t="shared" ca="1" si="131"/>
        <v>5.8546430797945961</v>
      </c>
      <c r="U4226">
        <f ca="1">AVERAGE(T$2:T4226)</f>
        <v>24.422140444063452</v>
      </c>
    </row>
    <row r="4227" spans="1:21" x14ac:dyDescent="0.25">
      <c r="A4227" s="75" t="s">
        <v>8</v>
      </c>
      <c r="B4227">
        <v>0.72222222222222221</v>
      </c>
      <c r="C4227" s="76" t="s">
        <v>90</v>
      </c>
      <c r="E4227">
        <f t="shared" ca="1" si="132"/>
        <v>0.67348133787387354</v>
      </c>
      <c r="F4227">
        <v>0.99916666666666665</v>
      </c>
      <c r="G4227">
        <f>AVERAGE(F$2:F4227)</f>
        <v>39527.24805180548</v>
      </c>
      <c r="T4227">
        <f t="shared" ref="T4227:T4290" ca="1" si="133">2*RAND()^-1</f>
        <v>5.5935471569680004</v>
      </c>
      <c r="U4227">
        <f ca="1">AVERAGE(T$2:T4227)</f>
        <v>24.417685026816148</v>
      </c>
    </row>
    <row r="4228" spans="1:21" x14ac:dyDescent="0.25">
      <c r="A4228" s="75" t="s">
        <v>8</v>
      </c>
      <c r="B4228">
        <v>2.5149384885764494</v>
      </c>
      <c r="C4228" s="76" t="s">
        <v>91</v>
      </c>
      <c r="E4228">
        <f t="shared" ca="1" si="132"/>
        <v>6.6451074397546828E-2</v>
      </c>
      <c r="F4228">
        <v>4.7619047619047616E-2</v>
      </c>
      <c r="G4228">
        <f>AVERAGE(F$2:F4228)</f>
        <v>39517.896927974689</v>
      </c>
      <c r="T4228">
        <f t="shared" ca="1" si="133"/>
        <v>2.1978769995287921</v>
      </c>
      <c r="U4228">
        <f ca="1">AVERAGE(T$2:T4228)</f>
        <v>24.412428389005104</v>
      </c>
    </row>
    <row r="4229" spans="1:21" x14ac:dyDescent="0.25">
      <c r="A4229" s="75" t="s">
        <v>8</v>
      </c>
      <c r="B4229">
        <v>0.32885906040268459</v>
      </c>
      <c r="C4229" s="76" t="s">
        <v>92</v>
      </c>
      <c r="E4229">
        <f t="shared" ca="1" si="132"/>
        <v>4.9973605967760459E-2</v>
      </c>
      <c r="F4229">
        <v>1.75</v>
      </c>
      <c r="G4229">
        <f>AVERAGE(F$2:F4229)</f>
        <v>39508.550630214995</v>
      </c>
      <c r="T4229">
        <f t="shared" ca="1" si="133"/>
        <v>4.2516686298576412</v>
      </c>
      <c r="U4229">
        <f ca="1">AVERAGE(T$2:T4229)</f>
        <v>24.407659997387523</v>
      </c>
    </row>
    <row r="4230" spans="1:21" x14ac:dyDescent="0.25">
      <c r="A4230" s="75" t="s">
        <v>8</v>
      </c>
      <c r="B4230">
        <v>1.9607843137254902E-2</v>
      </c>
      <c r="C4230" s="76" t="s">
        <v>93</v>
      </c>
      <c r="E4230">
        <f t="shared" ca="1" si="132"/>
        <v>0.73137045487565777</v>
      </c>
      <c r="F4230">
        <v>0.55555555555555558</v>
      </c>
      <c r="G4230">
        <f>AVERAGE(F$2:F4230)</f>
        <v>39499.208470112215</v>
      </c>
      <c r="T4230">
        <f t="shared" ca="1" si="133"/>
        <v>2.9014771986697103</v>
      </c>
      <c r="U4230">
        <f ca="1">AVERAGE(T$2:T4230)</f>
        <v>24.402574591192508</v>
      </c>
    </row>
    <row r="4231" spans="1:21" x14ac:dyDescent="0.25">
      <c r="B4231">
        <v>4.906107257655219E-3</v>
      </c>
      <c r="C4231" s="76" t="s">
        <v>81</v>
      </c>
      <c r="E4231">
        <f t="shared" ca="1" si="132"/>
        <v>0.95607815949035169</v>
      </c>
      <c r="F4231">
        <v>0.6</v>
      </c>
      <c r="G4231">
        <f>AVERAGE(F$2:F4231)</f>
        <v>39489.870737613368</v>
      </c>
      <c r="T4231">
        <f t="shared" ca="1" si="133"/>
        <v>10.342374037500168</v>
      </c>
      <c r="U4231">
        <f ca="1">AVERAGE(T$2:T4231)</f>
        <v>24.39925066671173</v>
      </c>
    </row>
    <row r="4232" spans="1:21" x14ac:dyDescent="0.25">
      <c r="A4232" s="75" t="s">
        <v>9</v>
      </c>
      <c r="B4232">
        <v>0.45293929619620493</v>
      </c>
      <c r="C4232" s="76" t="s">
        <v>82</v>
      </c>
      <c r="E4232">
        <f t="shared" ca="1" si="132"/>
        <v>0.92748156908528856</v>
      </c>
      <c r="F4232">
        <v>0.72222222222222221</v>
      </c>
      <c r="G4232">
        <f>AVERAGE(F$2:F4232)</f>
        <v>39480.537447961891</v>
      </c>
      <c r="T4232">
        <f t="shared" ca="1" si="133"/>
        <v>13.415061156986274</v>
      </c>
      <c r="U4232">
        <f ca="1">AVERAGE(T$2:T4232)</f>
        <v>24.396654545343324</v>
      </c>
    </row>
    <row r="4233" spans="1:21" x14ac:dyDescent="0.25">
      <c r="A4233" s="75" t="s">
        <v>9</v>
      </c>
      <c r="B4233">
        <v>0</v>
      </c>
      <c r="C4233" s="76" t="s">
        <v>83</v>
      </c>
      <c r="E4233">
        <f t="shared" ca="1" si="132"/>
        <v>0.39839837524756283</v>
      </c>
      <c r="F4233">
        <v>28.70366228683254</v>
      </c>
      <c r="G4233">
        <f>AVERAGE(F$2:F4233)</f>
        <v>39471.215180999301</v>
      </c>
      <c r="T4233">
        <f t="shared" ca="1" si="133"/>
        <v>3.947587320019216</v>
      </c>
      <c r="U4233">
        <f ca="1">AVERAGE(T$2:T4233)</f>
        <v>24.3918225351294</v>
      </c>
    </row>
    <row r="4234" spans="1:21" x14ac:dyDescent="0.25">
      <c r="A4234" s="75" t="s">
        <v>9</v>
      </c>
      <c r="B4234">
        <v>0.82078853046594979</v>
      </c>
      <c r="C4234" s="76" t="s">
        <v>84</v>
      </c>
      <c r="E4234">
        <f t="shared" ca="1" si="132"/>
        <v>0.95356851885373517</v>
      </c>
      <c r="F4234">
        <v>0.66417910447761197</v>
      </c>
      <c r="G4234">
        <f>AVERAGE(F$2:F4234)</f>
        <v>39461.890694582602</v>
      </c>
      <c r="T4234">
        <f t="shared" ca="1" si="133"/>
        <v>10.581471125278632</v>
      </c>
      <c r="U4234">
        <f ca="1">AVERAGE(T$2:T4234)</f>
        <v>24.388559990501509</v>
      </c>
    </row>
    <row r="4235" spans="1:21" x14ac:dyDescent="0.25">
      <c r="A4235" s="75" t="s">
        <v>9</v>
      </c>
      <c r="B4235">
        <v>9.0512540894220228E-2</v>
      </c>
      <c r="C4235" s="76" t="s">
        <v>85</v>
      </c>
      <c r="E4235">
        <f t="shared" ca="1" si="132"/>
        <v>0.62154485791987968</v>
      </c>
      <c r="F4235">
        <v>7.8341013824884759E-2</v>
      </c>
      <c r="G4235">
        <f>AVERAGE(F$2:F4235)</f>
        <v>39452.570474376276</v>
      </c>
      <c r="T4235">
        <f t="shared" ca="1" si="133"/>
        <v>17.021108263251445</v>
      </c>
      <c r="U4235">
        <f ca="1">AVERAGE(T$2:T4235)</f>
        <v>24.386819921600409</v>
      </c>
    </row>
    <row r="4236" spans="1:21" x14ac:dyDescent="0.25">
      <c r="A4236" s="75" t="s">
        <v>9</v>
      </c>
      <c r="B4236">
        <v>0.16666666666666666</v>
      </c>
      <c r="C4236" s="76" t="s">
        <v>86</v>
      </c>
      <c r="E4236">
        <f t="shared" ca="1" si="132"/>
        <v>2.4736859510334774E-3</v>
      </c>
      <c r="F4236">
        <v>1</v>
      </c>
      <c r="G4236">
        <f>AVERAGE(F$2:F4236)</f>
        <v>39443.254873319755</v>
      </c>
      <c r="T4236">
        <f t="shared" ca="1" si="133"/>
        <v>9.7848484441032006</v>
      </c>
      <c r="U4236">
        <f ca="1">AVERAGE(T$2:T4236)</f>
        <v>24.383371994451061</v>
      </c>
    </row>
    <row r="4237" spans="1:21" x14ac:dyDescent="0.25">
      <c r="A4237" s="75" t="s">
        <v>9</v>
      </c>
      <c r="B4237">
        <v>7.462686567164179E-3</v>
      </c>
      <c r="C4237" s="76" t="s">
        <v>87</v>
      </c>
      <c r="E4237">
        <f t="shared" ca="1" si="132"/>
        <v>0.10979653914652476</v>
      </c>
      <c r="F4237">
        <v>0.27299163940385318</v>
      </c>
      <c r="G4237">
        <f>AVERAGE(F$2:F4237)</f>
        <v>39433.943498937864</v>
      </c>
      <c r="T4237">
        <f t="shared" ca="1" si="133"/>
        <v>6.6935788121035262</v>
      </c>
      <c r="U4237">
        <f ca="1">AVERAGE(T$2:T4237)</f>
        <v>24.37919593373757</v>
      </c>
    </row>
    <row r="4238" spans="1:21" x14ac:dyDescent="0.25">
      <c r="A4238" s="75" t="s">
        <v>9</v>
      </c>
      <c r="B4238">
        <v>0.75</v>
      </c>
      <c r="C4238" s="76" t="s">
        <v>88</v>
      </c>
      <c r="E4238">
        <f t="shared" ca="1" si="132"/>
        <v>0.58241201778962082</v>
      </c>
      <c r="F4238">
        <v>0.25</v>
      </c>
      <c r="G4238">
        <f>AVERAGE(F$2:F4238)</f>
        <v>39424.636514397163</v>
      </c>
      <c r="T4238">
        <f t="shared" ca="1" si="133"/>
        <v>2.7383150718467744</v>
      </c>
      <c r="U4238">
        <f ca="1">AVERAGE(T$2:T4238)</f>
        <v>24.374088338537693</v>
      </c>
    </row>
    <row r="4239" spans="1:21" x14ac:dyDescent="0.25">
      <c r="A4239" s="75" t="s">
        <v>9</v>
      </c>
      <c r="B4239">
        <v>0.14074583261728815</v>
      </c>
      <c r="C4239" s="76" t="s">
        <v>89</v>
      </c>
      <c r="E4239">
        <f t="shared" ca="1" si="132"/>
        <v>0.79962048456961721</v>
      </c>
      <c r="F4239">
        <v>0.45474372955288989</v>
      </c>
      <c r="G4239">
        <f>AVERAGE(F$2:F4239)</f>
        <v>39415.33397032669</v>
      </c>
      <c r="T4239">
        <f t="shared" ca="1" si="133"/>
        <v>5.5160261941059252</v>
      </c>
      <c r="U4239">
        <f ca="1">AVERAGE(T$2:T4239)</f>
        <v>24.369638583430465</v>
      </c>
    </row>
    <row r="4240" spans="1:21" x14ac:dyDescent="0.25">
      <c r="A4240" s="75" t="s">
        <v>9</v>
      </c>
      <c r="B4240">
        <v>0.86111111111111116</v>
      </c>
      <c r="C4240" s="76" t="s">
        <v>90</v>
      </c>
      <c r="E4240">
        <f t="shared" ca="1" si="132"/>
        <v>0.89041168491746558</v>
      </c>
      <c r="F4240">
        <v>0.36986301369863017</v>
      </c>
      <c r="G4240">
        <f>AVERAGE(F$2:F4240)</f>
        <v>39406.03579526009</v>
      </c>
      <c r="T4240">
        <f t="shared" ca="1" si="133"/>
        <v>22.622474399237845</v>
      </c>
      <c r="U4240">
        <f ca="1">AVERAGE(T$2:T4240)</f>
        <v>24.369226419197343</v>
      </c>
    </row>
    <row r="4241" spans="1:21" x14ac:dyDescent="0.25">
      <c r="A4241" s="75" t="s">
        <v>9</v>
      </c>
      <c r="B4241">
        <v>0.23022847100175739</v>
      </c>
      <c r="C4241" s="76" t="s">
        <v>91</v>
      </c>
      <c r="E4241">
        <f t="shared" ca="1" si="132"/>
        <v>0.54249317441320188</v>
      </c>
      <c r="F4241">
        <v>0.5934959349593496</v>
      </c>
      <c r="G4241">
        <f>AVERAGE(F$2:F4241)</f>
        <v>39396.742058868738</v>
      </c>
      <c r="T4241">
        <f t="shared" ca="1" si="133"/>
        <v>3.3125952297935939</v>
      </c>
      <c r="U4241">
        <f ca="1">AVERAGE(T$2:T4241)</f>
        <v>24.36426023259607</v>
      </c>
    </row>
    <row r="4242" spans="1:21" x14ac:dyDescent="0.25">
      <c r="A4242" s="75" t="s">
        <v>9</v>
      </c>
      <c r="B4242">
        <v>6.7114093959731542E-3</v>
      </c>
      <c r="C4242" s="76" t="s">
        <v>92</v>
      </c>
      <c r="E4242">
        <f t="shared" ca="1" si="132"/>
        <v>0.7052408398754495</v>
      </c>
      <c r="F4242">
        <v>39</v>
      </c>
      <c r="G4242">
        <f>AVERAGE(F$2:F4242)</f>
        <v>39387.461761283535</v>
      </c>
      <c r="T4242">
        <f t="shared" ca="1" si="133"/>
        <v>8.4239168927827119</v>
      </c>
      <c r="U4242">
        <f ca="1">AVERAGE(T$2:T4242)</f>
        <v>24.360501604126416</v>
      </c>
    </row>
    <row r="4243" spans="1:21" x14ac:dyDescent="0.25">
      <c r="A4243" s="75" t="s">
        <v>9</v>
      </c>
      <c r="B4243">
        <v>1.9607843137254902E-2</v>
      </c>
      <c r="C4243" s="76" t="s">
        <v>93</v>
      </c>
      <c r="E4243">
        <f t="shared" ca="1" si="132"/>
        <v>0.13389545206790177</v>
      </c>
      <c r="F4243">
        <v>0.9375</v>
      </c>
      <c r="G4243">
        <f>AVERAGE(F$2:F4243)</f>
        <v>39378.176866361027</v>
      </c>
      <c r="T4243">
        <f t="shared" ca="1" si="133"/>
        <v>2.4764663016823074</v>
      </c>
      <c r="U4243">
        <f ca="1">AVERAGE(T$2:T4243)</f>
        <v>24.35534270848699</v>
      </c>
    </row>
    <row r="4244" spans="1:21" x14ac:dyDescent="0.25">
      <c r="B4244">
        <v>1.2857384537303333E-2</v>
      </c>
      <c r="C4244" s="76" t="s">
        <v>81</v>
      </c>
      <c r="E4244">
        <f t="shared" ca="1" si="132"/>
        <v>1.6832082436054829E-2</v>
      </c>
      <c r="F4244">
        <v>0.99416666666666664</v>
      </c>
      <c r="G4244">
        <f>AVERAGE(F$2:F4244)</f>
        <v>39368.896361364634</v>
      </c>
      <c r="T4244">
        <f t="shared" ca="1" si="133"/>
        <v>6.2283243337915257</v>
      </c>
      <c r="U4244">
        <f ca="1">AVERAGE(T$2:T4244)</f>
        <v>24.351070491099598</v>
      </c>
    </row>
    <row r="4245" spans="1:21" x14ac:dyDescent="0.25">
      <c r="A4245" s="75" t="s">
        <v>10</v>
      </c>
      <c r="B4245">
        <v>0.45293929619620493</v>
      </c>
      <c r="C4245" s="76" t="s">
        <v>82</v>
      </c>
      <c r="E4245">
        <f t="shared" ca="1" si="132"/>
        <v>0.11584765606891745</v>
      </c>
      <c r="F4245">
        <v>0.6587613035318205</v>
      </c>
      <c r="G4245">
        <f>AVERAGE(F$2:F4245)</f>
        <v>39359.620150808536</v>
      </c>
      <c r="T4245">
        <f t="shared" ca="1" si="133"/>
        <v>3.3147902907730851</v>
      </c>
      <c r="U4245">
        <f ca="1">AVERAGE(T$2:T4245)</f>
        <v>24.346113780402064</v>
      </c>
    </row>
    <row r="4246" spans="1:21" x14ac:dyDescent="0.25">
      <c r="A4246" s="75" t="s">
        <v>10</v>
      </c>
      <c r="B4246">
        <v>0</v>
      </c>
      <c r="C4246" s="76" t="s">
        <v>83</v>
      </c>
      <c r="E4246">
        <f t="shared" ca="1" si="132"/>
        <v>0.6963045877333055</v>
      </c>
      <c r="F4246">
        <v>0</v>
      </c>
      <c r="G4246">
        <f>AVERAGE(F$2:F4246)</f>
        <v>39350.348155484433</v>
      </c>
      <c r="T4246">
        <f t="shared" ca="1" si="133"/>
        <v>2.2289801101564914</v>
      </c>
      <c r="U4246">
        <f ca="1">AVERAGE(T$2:T4246)</f>
        <v>24.340903619349003</v>
      </c>
    </row>
    <row r="4247" spans="1:21" x14ac:dyDescent="0.25">
      <c r="A4247" s="75" t="s">
        <v>10</v>
      </c>
      <c r="B4247">
        <v>0.85663082437275984</v>
      </c>
      <c r="C4247" s="76" t="s">
        <v>84</v>
      </c>
      <c r="E4247">
        <f t="shared" ca="1" si="132"/>
        <v>0.20197641263103927</v>
      </c>
      <c r="F4247">
        <v>14</v>
      </c>
      <c r="G4247">
        <f>AVERAGE(F$2:F4247)</f>
        <v>39341.083824783665</v>
      </c>
      <c r="T4247">
        <f t="shared" ca="1" si="133"/>
        <v>4.2178375580372727</v>
      </c>
      <c r="U4247">
        <f ca="1">AVERAGE(T$2:T4247)</f>
        <v>24.336164319758492</v>
      </c>
    </row>
    <row r="4248" spans="1:21" x14ac:dyDescent="0.25">
      <c r="A4248" s="75" t="s">
        <v>10</v>
      </c>
      <c r="B4248">
        <v>1.1810250817884402</v>
      </c>
      <c r="C4248" s="76" t="s">
        <v>85</v>
      </c>
      <c r="E4248">
        <f t="shared" ca="1" si="132"/>
        <v>0.54673516534071609</v>
      </c>
      <c r="F4248">
        <v>3.4374009508716323</v>
      </c>
      <c r="G4248">
        <f>AVERAGE(F$2:F4248)</f>
        <v>39331.821369774516</v>
      </c>
      <c r="T4248">
        <f t="shared" ca="1" si="133"/>
        <v>4.4886696498330689</v>
      </c>
      <c r="U4248">
        <f ca="1">AVERAGE(T$2:T4248)</f>
        <v>24.331491022214362</v>
      </c>
    </row>
    <row r="4249" spans="1:21" x14ac:dyDescent="0.25">
      <c r="A4249" s="75" t="s">
        <v>10</v>
      </c>
      <c r="B4249">
        <v>0.16666666666666666</v>
      </c>
      <c r="C4249" s="76" t="s">
        <v>86</v>
      </c>
      <c r="E4249">
        <f t="shared" ca="1" si="132"/>
        <v>0.75671134386601879</v>
      </c>
      <c r="F4249">
        <v>3.5526983589917105E-3</v>
      </c>
      <c r="G4249">
        <f>AVERAGE(F$2:F4249)</f>
        <v>39322.562467275202</v>
      </c>
      <c r="T4249">
        <f t="shared" ca="1" si="133"/>
        <v>3.1752118906592428</v>
      </c>
      <c r="U4249">
        <f ca="1">AVERAGE(T$2:T4249)</f>
        <v>24.326510730516727</v>
      </c>
    </row>
    <row r="4250" spans="1:21" x14ac:dyDescent="0.25">
      <c r="A4250" s="75" t="s">
        <v>10</v>
      </c>
      <c r="B4250">
        <v>7.462686567164179E-3</v>
      </c>
      <c r="C4250" s="76" t="s">
        <v>87</v>
      </c>
      <c r="E4250">
        <f t="shared" ca="1" si="132"/>
        <v>0.46684354806734429</v>
      </c>
      <c r="F4250">
        <v>9.489051094890498E-2</v>
      </c>
      <c r="G4250">
        <f>AVERAGE(F$2:F4250)</f>
        <v>39313.307944428234</v>
      </c>
      <c r="T4250">
        <f t="shared" ca="1" si="133"/>
        <v>2.4325627076941116</v>
      </c>
      <c r="U4250">
        <f ca="1">AVERAGE(T$2:T4250)</f>
        <v>24.321358000927923</v>
      </c>
    </row>
    <row r="4251" spans="1:21" x14ac:dyDescent="0.25">
      <c r="A4251" s="75" t="s">
        <v>10</v>
      </c>
      <c r="B4251">
        <v>0.875</v>
      </c>
      <c r="C4251" s="76" t="s">
        <v>88</v>
      </c>
      <c r="E4251">
        <f t="shared" ca="1" si="132"/>
        <v>0.62266726650640691</v>
      </c>
      <c r="F4251">
        <v>0.11587982832618025</v>
      </c>
      <c r="G4251">
        <f>AVERAGE(F$2:F4251)</f>
        <v>39304.057781589509</v>
      </c>
      <c r="T4251">
        <f t="shared" ca="1" si="133"/>
        <v>20.69761771542931</v>
      </c>
      <c r="U4251">
        <f ca="1">AVERAGE(T$2:T4251)</f>
        <v>24.320505356154865</v>
      </c>
    </row>
    <row r="4252" spans="1:21" x14ac:dyDescent="0.25">
      <c r="A4252" s="75" t="s">
        <v>10</v>
      </c>
      <c r="B4252">
        <v>0.20295583433579659</v>
      </c>
      <c r="C4252" s="76" t="s">
        <v>89</v>
      </c>
      <c r="E4252">
        <f t="shared" ca="1" si="132"/>
        <v>7.8923813164635259E-3</v>
      </c>
      <c r="F4252">
        <v>0</v>
      </c>
      <c r="G4252">
        <f>AVERAGE(F$2:F4252)</f>
        <v>39294.811943485161</v>
      </c>
      <c r="T4252">
        <f t="shared" ca="1" si="133"/>
        <v>3.5186014200476885</v>
      </c>
      <c r="U4252">
        <f ca="1">AVERAGE(T$2:T4252)</f>
        <v>24.315611941914423</v>
      </c>
    </row>
    <row r="4253" spans="1:21" x14ac:dyDescent="0.25">
      <c r="A4253" s="75" t="s">
        <v>10</v>
      </c>
      <c r="B4253">
        <v>0.72222222222222221</v>
      </c>
      <c r="C4253" s="76" t="s">
        <v>90</v>
      </c>
      <c r="E4253">
        <f t="shared" ca="1" si="132"/>
        <v>0.22255451289545347</v>
      </c>
      <c r="F4253">
        <v>0.16666666666666666</v>
      </c>
      <c r="G4253">
        <f>AVERAGE(F$2:F4253)</f>
        <v>39285.570493514126</v>
      </c>
      <c r="T4253">
        <f t="shared" ca="1" si="133"/>
        <v>4.6473692618396383</v>
      </c>
      <c r="U4253">
        <f ca="1">AVERAGE(T$2:T4253)</f>
        <v>24.310986296881481</v>
      </c>
    </row>
    <row r="4254" spans="1:21" x14ac:dyDescent="0.25">
      <c r="A4254" s="75" t="s">
        <v>10</v>
      </c>
      <c r="B4254">
        <v>5.44815465729349E-2</v>
      </c>
      <c r="C4254" s="76" t="s">
        <v>91</v>
      </c>
      <c r="E4254">
        <f t="shared" ca="1" si="132"/>
        <v>0.55720834430173782</v>
      </c>
      <c r="F4254">
        <v>0.75778546712802763</v>
      </c>
      <c r="G4254">
        <f>AVERAGE(F$2:F4254)</f>
        <v>39276.333528381736</v>
      </c>
      <c r="T4254">
        <f t="shared" ca="1" si="133"/>
        <v>3.1823569458959553</v>
      </c>
      <c r="U4254">
        <f ca="1">AVERAGE(T$2:T4254)</f>
        <v>24.306018361459195</v>
      </c>
    </row>
    <row r="4255" spans="1:21" x14ac:dyDescent="0.25">
      <c r="A4255" s="75" t="s">
        <v>10</v>
      </c>
      <c r="B4255">
        <v>6.7114093959731542E-3</v>
      </c>
      <c r="C4255" s="76" t="s">
        <v>92</v>
      </c>
      <c r="E4255">
        <f t="shared" ca="1" si="132"/>
        <v>0.70218052759398331</v>
      </c>
      <c r="F4255">
        <v>1.6455026455026456</v>
      </c>
      <c r="G4255">
        <f>AVERAGE(F$2:F4255)</f>
        <v>39267.101114647434</v>
      </c>
      <c r="T4255">
        <f t="shared" ca="1" si="133"/>
        <v>3.5566753999042824</v>
      </c>
      <c r="U4255">
        <f ca="1">AVERAGE(T$2:T4255)</f>
        <v>24.301140753804855</v>
      </c>
    </row>
    <row r="4256" spans="1:21" x14ac:dyDescent="0.25">
      <c r="A4256" s="75" t="s">
        <v>10</v>
      </c>
      <c r="B4256">
        <v>1.9607843137254902E-2</v>
      </c>
      <c r="C4256" s="76" t="s">
        <v>93</v>
      </c>
      <c r="E4256">
        <f t="shared" ca="1" si="132"/>
        <v>0.15589043246552514</v>
      </c>
      <c r="F4256">
        <v>5</v>
      </c>
      <c r="G4256">
        <f>AVERAGE(F$2:F4256)</f>
        <v>39257.87382883906</v>
      </c>
      <c r="T4256">
        <f t="shared" ca="1" si="133"/>
        <v>2.0388093589810312</v>
      </c>
      <c r="U4256">
        <f ca="1">AVERAGE(T$2:T4256)</f>
        <v>24.295908713524053</v>
      </c>
    </row>
    <row r="4257" spans="1:21" x14ac:dyDescent="0.25">
      <c r="B4257">
        <v>6.9531382168837766E-2</v>
      </c>
      <c r="C4257" s="76" t="s">
        <v>81</v>
      </c>
      <c r="E4257">
        <f t="shared" ca="1" si="132"/>
        <v>0.33623899101964039</v>
      </c>
      <c r="F4257">
        <v>0.5</v>
      </c>
      <c r="G4257">
        <f>AVERAGE(F$2:F4257)</f>
        <v>39248.649821830404</v>
      </c>
      <c r="T4257">
        <f t="shared" ca="1" si="133"/>
        <v>3.6705473111812577</v>
      </c>
      <c r="U4257">
        <f ca="1">AVERAGE(T$2:T4257)</f>
        <v>24.291062528984028</v>
      </c>
    </row>
    <row r="4258" spans="1:21" x14ac:dyDescent="0.25">
      <c r="A4258" s="75" t="s">
        <v>11</v>
      </c>
      <c r="B4258">
        <v>3.1373802535863388E-2</v>
      </c>
      <c r="C4258" s="76" t="s">
        <v>82</v>
      </c>
      <c r="E4258">
        <f t="shared" ca="1" si="132"/>
        <v>0.39611462147779464</v>
      </c>
      <c r="F4258">
        <v>0.14754098360655746</v>
      </c>
      <c r="G4258">
        <f>AVERAGE(F$2:F4258)</f>
        <v>39239.430065598113</v>
      </c>
      <c r="T4258">
        <f t="shared" ca="1" si="133"/>
        <v>4.4308884357983738</v>
      </c>
      <c r="U4258">
        <f ca="1">AVERAGE(T$2:T4258)</f>
        <v>24.286397230864885</v>
      </c>
    </row>
    <row r="4259" spans="1:21" x14ac:dyDescent="0.25">
      <c r="A4259" s="75" t="s">
        <v>11</v>
      </c>
      <c r="B4259">
        <v>0.4</v>
      </c>
      <c r="C4259" s="76" t="s">
        <v>83</v>
      </c>
      <c r="E4259">
        <f t="shared" ca="1" si="132"/>
        <v>0.11092614146355484</v>
      </c>
      <c r="F4259">
        <v>0.6</v>
      </c>
      <c r="G4259">
        <f>AVERAGE(F$2:F4259)</f>
        <v>39230.214746183927</v>
      </c>
      <c r="T4259">
        <f t="shared" ca="1" si="133"/>
        <v>2.269322455367206</v>
      </c>
      <c r="U4259">
        <f ca="1">AVERAGE(T$2:T4259)</f>
        <v>24.281226475868294</v>
      </c>
    </row>
    <row r="4260" spans="1:21" x14ac:dyDescent="0.25">
      <c r="A4260" s="75" t="s">
        <v>11</v>
      </c>
      <c r="B4260">
        <v>0.19474313022700118</v>
      </c>
      <c r="C4260" s="76" t="s">
        <v>84</v>
      </c>
      <c r="E4260">
        <f t="shared" ca="1" si="132"/>
        <v>0.90583718652163492</v>
      </c>
      <c r="F4260">
        <v>0.22950819672131151</v>
      </c>
      <c r="G4260">
        <f>AVERAGE(F$2:F4260)</f>
        <v>39221.003667236291</v>
      </c>
      <c r="T4260">
        <f t="shared" ca="1" si="133"/>
        <v>2.0706530007571122</v>
      </c>
      <c r="U4260">
        <f ca="1">AVERAGE(T$2:T4260)</f>
        <v>24.27601150205399</v>
      </c>
    </row>
    <row r="4261" spans="1:21" x14ac:dyDescent="0.25">
      <c r="A4261" s="75" t="s">
        <v>11</v>
      </c>
      <c r="B4261">
        <v>0.81752090149036705</v>
      </c>
      <c r="C4261" s="76" t="s">
        <v>85</v>
      </c>
      <c r="E4261">
        <f t="shared" ca="1" si="132"/>
        <v>0.14682663809537211</v>
      </c>
      <c r="F4261">
        <v>0.5161290322580645</v>
      </c>
      <c r="G4261">
        <f>AVERAGE(F$2:F4261)</f>
        <v>39211.79698002075</v>
      </c>
      <c r="T4261">
        <f t="shared" ca="1" si="133"/>
        <v>2.2270310273700074</v>
      </c>
      <c r="U4261">
        <f ca="1">AVERAGE(T$2:T4261)</f>
        <v>24.270835685041156</v>
      </c>
    </row>
    <row r="4262" spans="1:21" x14ac:dyDescent="0.25">
      <c r="A4262" s="75" t="s">
        <v>11</v>
      </c>
      <c r="B4262">
        <v>7.333333333333333</v>
      </c>
      <c r="C4262" s="76" t="s">
        <v>86</v>
      </c>
      <c r="E4262">
        <f t="shared" ca="1" si="132"/>
        <v>0.64548391147895234</v>
      </c>
      <c r="F4262">
        <v>1.358490566037736</v>
      </c>
      <c r="G4262">
        <f>AVERAGE(F$2:F4262)</f>
        <v>39202.594811870207</v>
      </c>
      <c r="T4262">
        <f t="shared" ca="1" si="133"/>
        <v>3.0956145922518394</v>
      </c>
      <c r="U4262">
        <f ca="1">AVERAGE(T$2:T4262)</f>
        <v>24.265866142423747</v>
      </c>
    </row>
    <row r="4263" spans="1:21" x14ac:dyDescent="0.25">
      <c r="A4263" s="75" t="s">
        <v>11</v>
      </c>
      <c r="B4263">
        <v>7.462686567164179E-3</v>
      </c>
      <c r="C4263" s="76" t="s">
        <v>87</v>
      </c>
      <c r="E4263">
        <f t="shared" ca="1" si="132"/>
        <v>0.54163294993457023</v>
      </c>
      <c r="F4263">
        <v>0.66666666666666663</v>
      </c>
      <c r="G4263">
        <f>AVERAGE(F$2:F4263)</f>
        <v>39193.396799635295</v>
      </c>
      <c r="T4263">
        <f t="shared" ca="1" si="133"/>
        <v>2.0789682171978141</v>
      </c>
      <c r="U4263">
        <f ca="1">AVERAGE(T$2:T4263)</f>
        <v>24.260660394435661</v>
      </c>
    </row>
    <row r="4264" spans="1:21" x14ac:dyDescent="0.25">
      <c r="A4264" s="75" t="s">
        <v>11</v>
      </c>
      <c r="B4264">
        <v>0.5</v>
      </c>
      <c r="C4264" s="76" t="s">
        <v>88</v>
      </c>
      <c r="E4264">
        <f t="shared" ca="1" si="132"/>
        <v>0.15221735967289562</v>
      </c>
      <c r="F4264">
        <v>0.37990905332782143</v>
      </c>
      <c r="G4264">
        <f>AVERAGE(F$2:F4264)</f>
        <v>39184.203035410428</v>
      </c>
      <c r="T4264">
        <f t="shared" ca="1" si="133"/>
        <v>3.4112954993104996</v>
      </c>
      <c r="U4264">
        <f ca="1">AVERAGE(T$2:T4264)</f>
        <v>24.255769621530398</v>
      </c>
    </row>
    <row r="4265" spans="1:21" x14ac:dyDescent="0.25">
      <c r="A4265" s="75" t="s">
        <v>11</v>
      </c>
      <c r="B4265">
        <v>3.1105000859254207E-2</v>
      </c>
      <c r="C4265" s="76" t="s">
        <v>89</v>
      </c>
      <c r="E4265">
        <f t="shared" ca="1" si="132"/>
        <v>0.79890213343896765</v>
      </c>
      <c r="F4265">
        <v>0.2</v>
      </c>
      <c r="G4265">
        <f>AVERAGE(F$2:F4265)</f>
        <v>39175.013541265165</v>
      </c>
      <c r="T4265">
        <f t="shared" ca="1" si="133"/>
        <v>20.792368715655776</v>
      </c>
      <c r="U4265">
        <f ca="1">AVERAGE(T$2:T4265)</f>
        <v>24.254957379291685</v>
      </c>
    </row>
    <row r="4266" spans="1:21" x14ac:dyDescent="0.25">
      <c r="A4266" s="75" t="s">
        <v>11</v>
      </c>
      <c r="B4266">
        <v>0.97222222222222221</v>
      </c>
      <c r="C4266" s="76" t="s">
        <v>90</v>
      </c>
      <c r="E4266">
        <f t="shared" ca="1" si="132"/>
        <v>0.72816341675115936</v>
      </c>
      <c r="F4266">
        <v>34.360678925035359</v>
      </c>
      <c r="G4266">
        <f>AVERAGE(F$2:F4266)</f>
        <v>39165.836365916424</v>
      </c>
      <c r="T4266">
        <f t="shared" ca="1" si="133"/>
        <v>16.429258853046427</v>
      </c>
      <c r="U4266">
        <f ca="1">AVERAGE(T$2:T4266)</f>
        <v>24.253122514455519</v>
      </c>
    </row>
    <row r="4267" spans="1:21" x14ac:dyDescent="0.25">
      <c r="A4267" s="75" t="s">
        <v>11</v>
      </c>
      <c r="B4267">
        <v>1.6362038664323371</v>
      </c>
      <c r="C4267" s="76" t="s">
        <v>91</v>
      </c>
      <c r="E4267">
        <f t="shared" ca="1" si="132"/>
        <v>0.9573075177548066</v>
      </c>
      <c r="F4267">
        <v>5.9782608695652176E-2</v>
      </c>
      <c r="G4267">
        <f>AVERAGE(F$2:F4267)</f>
        <v>39156.655452511994</v>
      </c>
      <c r="T4267">
        <f t="shared" ca="1" si="133"/>
        <v>2.36236562397823</v>
      </c>
      <c r="U4267">
        <f ca="1">AVERAGE(T$2:T4267)</f>
        <v>24.247991066520576</v>
      </c>
    </row>
    <row r="4268" spans="1:21" x14ac:dyDescent="0.25">
      <c r="A4268" s="75" t="s">
        <v>11</v>
      </c>
      <c r="B4268">
        <v>0.66442953020134232</v>
      </c>
      <c r="C4268" s="76" t="s">
        <v>92</v>
      </c>
      <c r="E4268">
        <f t="shared" ca="1" si="132"/>
        <v>0.38917915677156423</v>
      </c>
      <c r="F4268">
        <v>4.1347626339969405E-2</v>
      </c>
      <c r="G4268">
        <f>AVERAGE(F$2:F4268)</f>
        <v>39147.478838004165</v>
      </c>
      <c r="T4268">
        <f t="shared" ca="1" si="133"/>
        <v>2.6259783697576733</v>
      </c>
      <c r="U4268">
        <f ca="1">AVERAGE(T$2:T4268)</f>
        <v>24.242923803174723</v>
      </c>
    </row>
    <row r="4269" spans="1:21" x14ac:dyDescent="0.25">
      <c r="A4269" s="75" t="s">
        <v>11</v>
      </c>
      <c r="B4269">
        <v>0.41176470588235292</v>
      </c>
      <c r="C4269" s="76" t="s">
        <v>93</v>
      </c>
      <c r="E4269">
        <f t="shared" ca="1" si="132"/>
        <v>0.64540209305709451</v>
      </c>
      <c r="F4269">
        <v>0.87223168654173766</v>
      </c>
      <c r="G4269">
        <f>AVERAGE(F$2:F4269)</f>
        <v>39138.3067183682</v>
      </c>
      <c r="T4269">
        <f t="shared" ca="1" si="133"/>
        <v>19.873817220138427</v>
      </c>
      <c r="U4269">
        <f ca="1">AVERAGE(T$2:T4269)</f>
        <v>24.241900113722277</v>
      </c>
    </row>
    <row r="4270" spans="1:21" x14ac:dyDescent="0.25">
      <c r="B4270">
        <v>0.62781255286753512</v>
      </c>
      <c r="C4270" s="76" t="s">
        <v>81</v>
      </c>
      <c r="E4270">
        <f t="shared" ca="1" si="132"/>
        <v>0.23384551122226571</v>
      </c>
      <c r="F4270">
        <v>1.0101010101010111E-2</v>
      </c>
      <c r="G4270">
        <f>AVERAGE(F$2:F4270)</f>
        <v>39129.138693861911</v>
      </c>
      <c r="T4270">
        <f t="shared" ca="1" si="133"/>
        <v>3.3313430034673592</v>
      </c>
      <c r="U4270">
        <f ca="1">AVERAGE(T$2:T4270)</f>
        <v>24.237001880620785</v>
      </c>
    </row>
    <row r="4271" spans="1:21" x14ac:dyDescent="0.25">
      <c r="A4271" s="75" t="s">
        <v>12</v>
      </c>
      <c r="B4271">
        <v>0.98740785943296627</v>
      </c>
      <c r="C4271" s="76" t="s">
        <v>82</v>
      </c>
      <c r="E4271">
        <f t="shared" ca="1" si="132"/>
        <v>0.98601348955428181</v>
      </c>
      <c r="F4271">
        <v>1.1235955056179775E-2</v>
      </c>
      <c r="G4271">
        <f>AVERAGE(F$2:F4271)</f>
        <v>39119.974963778091</v>
      </c>
      <c r="T4271">
        <f t="shared" ca="1" si="133"/>
        <v>2.4186020452982899</v>
      </c>
      <c r="U4271">
        <f ca="1">AVERAGE(T$2:T4271)</f>
        <v>24.231892185109004</v>
      </c>
    </row>
    <row r="4272" spans="1:21" x14ac:dyDescent="0.25">
      <c r="A4272" s="75" t="s">
        <v>12</v>
      </c>
      <c r="B4272">
        <v>0.68</v>
      </c>
      <c r="C4272" s="76" t="s">
        <v>83</v>
      </c>
      <c r="E4272">
        <f t="shared" ca="1" si="132"/>
        <v>0.88736392220756766</v>
      </c>
      <c r="F4272">
        <v>0.75</v>
      </c>
      <c r="G4272">
        <f>AVERAGE(F$2:F4272)</f>
        <v>39110.815697806705</v>
      </c>
      <c r="T4272">
        <f t="shared" ca="1" si="133"/>
        <v>3.0309153591825035</v>
      </c>
      <c r="U4272">
        <f ca="1">AVERAGE(T$2:T4272)</f>
        <v>24.226928247664393</v>
      </c>
    </row>
    <row r="4273" spans="1:21" x14ac:dyDescent="0.25">
      <c r="A4273" s="75" t="s">
        <v>12</v>
      </c>
      <c r="B4273">
        <v>0.94026284348864997</v>
      </c>
      <c r="C4273" s="76" t="s">
        <v>84</v>
      </c>
      <c r="E4273">
        <f t="shared" ca="1" si="132"/>
        <v>0.88519020865936959</v>
      </c>
      <c r="F4273">
        <v>0.31506849315068491</v>
      </c>
      <c r="G4273">
        <f>AVERAGE(F$2:F4273)</f>
        <v>39101.660618071379</v>
      </c>
      <c r="T4273">
        <f t="shared" ca="1" si="133"/>
        <v>6.8274789192518401</v>
      </c>
      <c r="U4273">
        <f ca="1">AVERAGE(T$2:T4273)</f>
        <v>24.222855342859052</v>
      </c>
    </row>
    <row r="4274" spans="1:21" x14ac:dyDescent="0.25">
      <c r="A4274" s="75" t="s">
        <v>12</v>
      </c>
      <c r="B4274">
        <v>0.27226463104325693</v>
      </c>
      <c r="C4274" s="76" t="s">
        <v>85</v>
      </c>
      <c r="E4274">
        <f t="shared" ca="1" si="132"/>
        <v>7.7693418926340185E-2</v>
      </c>
      <c r="F4274">
        <v>0.28834355828220853</v>
      </c>
      <c r="G4274">
        <f>AVERAGE(F$2:F4274)</f>
        <v>39092.509817164631</v>
      </c>
      <c r="T4274">
        <f t="shared" ca="1" si="133"/>
        <v>2.2464602546499473</v>
      </c>
      <c r="U4274">
        <f ca="1">AVERAGE(T$2:T4274)</f>
        <v>24.217712259524578</v>
      </c>
    </row>
    <row r="4275" spans="1:21" x14ac:dyDescent="0.25">
      <c r="A4275" s="75" t="s">
        <v>12</v>
      </c>
      <c r="B4275">
        <v>7.333333333333333</v>
      </c>
      <c r="C4275" s="76" t="s">
        <v>86</v>
      </c>
      <c r="E4275">
        <f t="shared" ca="1" si="132"/>
        <v>0.54370194927783677</v>
      </c>
      <c r="F4275">
        <v>0.2290419161676647</v>
      </c>
      <c r="G4275">
        <f>AVERAGE(F$2:F4275)</f>
        <v>39083.363284461018</v>
      </c>
      <c r="T4275">
        <f t="shared" ca="1" si="133"/>
        <v>8.6546386310262857</v>
      </c>
      <c r="U4275">
        <f ca="1">AVERAGE(T$2:T4275)</f>
        <v>24.214070922690581</v>
      </c>
    </row>
    <row r="4276" spans="1:21" x14ac:dyDescent="0.25">
      <c r="A4276" s="75" t="s">
        <v>12</v>
      </c>
      <c r="B4276">
        <v>0.72014925373134331</v>
      </c>
      <c r="C4276" s="76" t="s">
        <v>87</v>
      </c>
      <c r="E4276">
        <f t="shared" ca="1" si="132"/>
        <v>0.89398767861374961</v>
      </c>
      <c r="F4276">
        <v>0.375</v>
      </c>
      <c r="G4276">
        <f>AVERAGE(F$2:F4276)</f>
        <v>39074.221064979269</v>
      </c>
      <c r="T4276">
        <f t="shared" ca="1" si="133"/>
        <v>2.5255491385396391</v>
      </c>
      <c r="U4276">
        <f ca="1">AVERAGE(T$2:T4276)</f>
        <v>24.208997584261539</v>
      </c>
    </row>
    <row r="4277" spans="1:21" x14ac:dyDescent="0.25">
      <c r="A4277" s="75" t="s">
        <v>12</v>
      </c>
      <c r="B4277">
        <v>0.75</v>
      </c>
      <c r="C4277" s="76" t="s">
        <v>88</v>
      </c>
      <c r="E4277">
        <f t="shared" ca="1" si="132"/>
        <v>0.34291700943777492</v>
      </c>
      <c r="F4277">
        <v>0.60000000000000009</v>
      </c>
      <c r="G4277">
        <f>AVERAGE(F$2:F4277)</f>
        <v>39065.083174178289</v>
      </c>
      <c r="T4277">
        <f t="shared" ca="1" si="133"/>
        <v>8.8651892108938917</v>
      </c>
      <c r="U4277">
        <f ca="1">AVERAGE(T$2:T4277)</f>
        <v>24.205409228701818</v>
      </c>
    </row>
    <row r="4278" spans="1:21" x14ac:dyDescent="0.25">
      <c r="A4278" s="75" t="s">
        <v>12</v>
      </c>
      <c r="B4278">
        <v>0.48444749957037292</v>
      </c>
      <c r="C4278" s="76" t="s">
        <v>89</v>
      </c>
      <c r="E4278">
        <f t="shared" ca="1" si="132"/>
        <v>5.4888361799651286E-2</v>
      </c>
      <c r="F4278">
        <v>0.30795847750865041</v>
      </c>
      <c r="G4278">
        <f>AVERAGE(F$2:F4278)</f>
        <v>39055.949488133003</v>
      </c>
      <c r="T4278">
        <f t="shared" ca="1" si="133"/>
        <v>2.8140767019262247</v>
      </c>
      <c r="U4278">
        <f ca="1">AVERAGE(T$2:T4278)</f>
        <v>24.200407748101682</v>
      </c>
    </row>
    <row r="4279" spans="1:21" x14ac:dyDescent="0.25">
      <c r="A4279" s="75" t="s">
        <v>12</v>
      </c>
      <c r="B4279">
        <v>0.99861111111111112</v>
      </c>
      <c r="C4279" s="76" t="s">
        <v>90</v>
      </c>
      <c r="E4279">
        <f t="shared" ca="1" si="132"/>
        <v>0.54929897301825426</v>
      </c>
      <c r="F4279">
        <v>0.66666666666666663</v>
      </c>
      <c r="G4279">
        <f>AVERAGE(F$2:F4279)</f>
        <v>39046.820156010173</v>
      </c>
      <c r="T4279">
        <f t="shared" ca="1" si="133"/>
        <v>27.493343665142802</v>
      </c>
      <c r="U4279">
        <f ca="1">AVERAGE(T$2:T4279)</f>
        <v>24.201177485342694</v>
      </c>
    </row>
    <row r="4280" spans="1:21" x14ac:dyDescent="0.25">
      <c r="A4280" s="75" t="s">
        <v>12</v>
      </c>
      <c r="B4280">
        <v>3.3936731107205618</v>
      </c>
      <c r="C4280" s="76" t="s">
        <v>91</v>
      </c>
      <c r="E4280">
        <f t="shared" ca="1" si="132"/>
        <v>0.28346694189673838</v>
      </c>
      <c r="F4280">
        <v>158.09090909090909</v>
      </c>
      <c r="G4280">
        <f>AVERAGE(F$2:F4280)</f>
        <v>39037.731880888197</v>
      </c>
      <c r="T4280">
        <f t="shared" ca="1" si="133"/>
        <v>2.9676927245855369</v>
      </c>
      <c r="U4280">
        <f ca="1">AVERAGE(T$2:T4280)</f>
        <v>24.19621523136729</v>
      </c>
    </row>
    <row r="4281" spans="1:21" x14ac:dyDescent="0.25">
      <c r="A4281" s="75" t="s">
        <v>12</v>
      </c>
      <c r="B4281">
        <v>0.83221476510067116</v>
      </c>
      <c r="C4281" s="76" t="s">
        <v>92</v>
      </c>
      <c r="E4281">
        <f t="shared" ca="1" si="132"/>
        <v>0.13540508169026833</v>
      </c>
      <c r="F4281">
        <v>0.2857142857142857</v>
      </c>
      <c r="G4281">
        <f>AVERAGE(F$2:F4281)</f>
        <v>39028.61098225115</v>
      </c>
      <c r="T4281">
        <f t="shared" ca="1" si="133"/>
        <v>2.6493292550277081</v>
      </c>
      <c r="U4281">
        <f ca="1">AVERAGE(T$2:T4281)</f>
        <v>24.191180912213937</v>
      </c>
    </row>
    <row r="4282" spans="1:21" x14ac:dyDescent="0.25">
      <c r="A4282" s="75" t="s">
        <v>12</v>
      </c>
      <c r="B4282">
        <v>0.86274509803921573</v>
      </c>
      <c r="C4282" s="76" t="s">
        <v>93</v>
      </c>
      <c r="E4282">
        <f t="shared" ca="1" si="132"/>
        <v>0.66716949372940482</v>
      </c>
      <c r="F4282">
        <v>1.6954177897574123</v>
      </c>
      <c r="G4282">
        <f>AVERAGE(F$2:F4282)</f>
        <v>39019.494674013709</v>
      </c>
      <c r="T4282">
        <f t="shared" ca="1" si="133"/>
        <v>5.0085659755370067</v>
      </c>
      <c r="U4282">
        <f ca="1">AVERAGE(T$2:T4282)</f>
        <v>24.186700039769025</v>
      </c>
    </row>
    <row r="4283" spans="1:21" x14ac:dyDescent="0.25">
      <c r="A4283" s="75" t="s">
        <v>150</v>
      </c>
      <c r="B4283">
        <v>0.5</v>
      </c>
      <c r="C4283" s="76" t="s">
        <v>81</v>
      </c>
      <c r="E4283">
        <f t="shared" ca="1" si="132"/>
        <v>0.38362209258781377</v>
      </c>
      <c r="F4283">
        <v>0.75</v>
      </c>
      <c r="G4283">
        <f>AVERAGE(F$2:F4283)</f>
        <v>39010.382402954856</v>
      </c>
      <c r="T4283">
        <f t="shared" ca="1" si="133"/>
        <v>3.2873316133102914</v>
      </c>
      <c r="U4283">
        <f ca="1">AVERAGE(T$2:T4283)</f>
        <v>24.181819290486807</v>
      </c>
    </row>
    <row r="4284" spans="1:21" x14ac:dyDescent="0.25">
      <c r="A4284" s="75" t="s">
        <v>1</v>
      </c>
      <c r="B4284">
        <v>0.5</v>
      </c>
      <c r="C4284" s="76" t="s">
        <v>82</v>
      </c>
      <c r="E4284">
        <f t="shared" ca="1" si="132"/>
        <v>0.12945865623529362</v>
      </c>
      <c r="F4284">
        <v>1.6666666666666667</v>
      </c>
      <c r="G4284">
        <f>AVERAGE(F$2:F4284)</f>
        <v>39001.274601008488</v>
      </c>
      <c r="T4284">
        <f t="shared" ca="1" si="133"/>
        <v>8.1125935271653749</v>
      </c>
      <c r="U4284">
        <f ca="1">AVERAGE(T$2:T4284)</f>
        <v>24.178067428295979</v>
      </c>
    </row>
    <row r="4285" spans="1:21" x14ac:dyDescent="0.25">
      <c r="A4285" s="75" t="s">
        <v>1</v>
      </c>
      <c r="B4285">
        <v>0.63934426229508201</v>
      </c>
      <c r="C4285" s="76" t="s">
        <v>83</v>
      </c>
      <c r="E4285">
        <f t="shared" ca="1" si="132"/>
        <v>0.671317874236951</v>
      </c>
      <c r="F4285">
        <v>1</v>
      </c>
      <c r="G4285">
        <f>AVERAGE(F$2:F4285)</f>
        <v>38992.170895452698</v>
      </c>
      <c r="T4285">
        <f t="shared" ca="1" si="133"/>
        <v>2.3148493077600398</v>
      </c>
      <c r="U4285">
        <f ca="1">AVERAGE(T$2:T4285)</f>
        <v>24.172963969350942</v>
      </c>
    </row>
    <row r="4286" spans="1:21" x14ac:dyDescent="0.25">
      <c r="A4286" s="75" t="s">
        <v>1</v>
      </c>
      <c r="B4286">
        <v>0.11564625850340132</v>
      </c>
      <c r="C4286" s="76" t="s">
        <v>84</v>
      </c>
      <c r="E4286">
        <f t="shared" ca="1" si="132"/>
        <v>0.32057922804899952</v>
      </c>
      <c r="F4286">
        <v>0.94075829383886256</v>
      </c>
      <c r="G4286">
        <f>AVERAGE(F$2:F4286)</f>
        <v>38983.071425175644</v>
      </c>
      <c r="T4286">
        <f t="shared" ca="1" si="133"/>
        <v>10.809232514762099</v>
      </c>
      <c r="U4286">
        <f ca="1">AVERAGE(T$2:T4286)</f>
        <v>24.169845245557571</v>
      </c>
    </row>
    <row r="4287" spans="1:21" x14ac:dyDescent="0.25">
      <c r="A4287" s="75" t="s">
        <v>1</v>
      </c>
      <c r="B4287">
        <v>0.26470588235294118</v>
      </c>
      <c r="C4287" s="76" t="s">
        <v>85</v>
      </c>
      <c r="E4287">
        <f t="shared" ca="1" si="132"/>
        <v>0.66451426228055577</v>
      </c>
      <c r="F4287">
        <v>0.97795414462081132</v>
      </c>
      <c r="G4287">
        <f>AVERAGE(F$2:F4287)</f>
        <v>38973.976209713437</v>
      </c>
      <c r="T4287">
        <f t="shared" ca="1" si="133"/>
        <v>4.0861283690378771</v>
      </c>
      <c r="U4287">
        <f ca="1">AVERAGE(T$2:T4287)</f>
        <v>24.165159357345598</v>
      </c>
    </row>
    <row r="4288" spans="1:21" x14ac:dyDescent="0.25">
      <c r="A4288" s="75" t="s">
        <v>1</v>
      </c>
      <c r="B4288">
        <v>0.82905982905982911</v>
      </c>
      <c r="C4288" s="76" t="s">
        <v>86</v>
      </c>
      <c r="E4288">
        <f t="shared" ca="1" si="132"/>
        <v>0.99644482998732242</v>
      </c>
      <c r="F4288">
        <v>0.96</v>
      </c>
      <c r="G4288">
        <f>AVERAGE(F$2:F4288)</f>
        <v>38964.885233224122</v>
      </c>
      <c r="T4288">
        <f t="shared" ca="1" si="133"/>
        <v>2.5692555396129473</v>
      </c>
      <c r="U4288">
        <f ca="1">AVERAGE(T$2:T4288)</f>
        <v>24.160121824381349</v>
      </c>
    </row>
    <row r="4289" spans="1:21" x14ac:dyDescent="0.25">
      <c r="A4289" s="75" t="s">
        <v>1</v>
      </c>
      <c r="B4289">
        <v>0.13636363636363627</v>
      </c>
      <c r="C4289" s="76" t="s">
        <v>87</v>
      </c>
      <c r="E4289">
        <f t="shared" ca="1" si="132"/>
        <v>0.40290325185332554</v>
      </c>
      <c r="F4289">
        <v>0.15384615384615385</v>
      </c>
      <c r="G4289">
        <f>AVERAGE(F$2:F4289)</f>
        <v>38955.798308926758</v>
      </c>
      <c r="T4289">
        <f t="shared" ca="1" si="133"/>
        <v>3.5944134089673314</v>
      </c>
      <c r="U4289">
        <f ca="1">AVERAGE(T$2:T4289)</f>
        <v>24.155325717008349</v>
      </c>
    </row>
    <row r="4290" spans="1:21" x14ac:dyDescent="0.25">
      <c r="A4290" s="75" t="s">
        <v>1</v>
      </c>
      <c r="B4290">
        <v>0.6</v>
      </c>
      <c r="C4290" s="76" t="s">
        <v>88</v>
      </c>
      <c r="E4290">
        <f t="shared" ref="E4290:E4353" ca="1" si="134">RAND()</f>
        <v>0.84933258149880797</v>
      </c>
      <c r="F4290">
        <v>0.84848484848484851</v>
      </c>
      <c r="G4290">
        <f>AVERAGE(F$2:F4290)</f>
        <v>38946.715783903659</v>
      </c>
      <c r="T4290">
        <f t="shared" ca="1" si="133"/>
        <v>4.8941761383181923</v>
      </c>
      <c r="U4290">
        <f ca="1">AVERAGE(T$2:T4290)</f>
        <v>24.150834891739361</v>
      </c>
    </row>
    <row r="4291" spans="1:21" x14ac:dyDescent="0.25">
      <c r="A4291" s="75" t="s">
        <v>1</v>
      </c>
      <c r="B4291">
        <v>2221.2222222222222</v>
      </c>
      <c r="C4291" s="76" t="s">
        <v>89</v>
      </c>
      <c r="E4291">
        <f t="shared" ca="1" si="134"/>
        <v>0.31628992901782638</v>
      </c>
      <c r="F4291">
        <v>0.375</v>
      </c>
      <c r="G4291">
        <f>AVERAGE(F$2:F4291)</f>
        <v>38937.637382788525</v>
      </c>
      <c r="T4291">
        <f t="shared" ref="T4291:T4354" ca="1" si="135">2*RAND()^-1</f>
        <v>3.9884292763832638</v>
      </c>
      <c r="U4291">
        <f ca="1">AVERAGE(T$2:T4291)</f>
        <v>24.146135030290562</v>
      </c>
    </row>
    <row r="4292" spans="1:21" x14ac:dyDescent="0.25">
      <c r="A4292" s="75" t="s">
        <v>1</v>
      </c>
      <c r="B4292">
        <v>0</v>
      </c>
      <c r="C4292" s="76" t="s">
        <v>90</v>
      </c>
      <c r="E4292">
        <f t="shared" ca="1" si="134"/>
        <v>0.48844389141478006</v>
      </c>
      <c r="F4292">
        <v>0.78723404255319152</v>
      </c>
      <c r="G4292">
        <f>AVERAGE(F$2:F4292)</f>
        <v>38928.563309111356</v>
      </c>
      <c r="T4292">
        <f t="shared" ca="1" si="135"/>
        <v>2.0280917725995047</v>
      </c>
      <c r="U4292">
        <f ca="1">AVERAGE(T$2:T4292)</f>
        <v>24.140980510771175</v>
      </c>
    </row>
    <row r="4293" spans="1:21" x14ac:dyDescent="0.25">
      <c r="A4293" s="75" t="s">
        <v>1</v>
      </c>
      <c r="B4293">
        <v>0</v>
      </c>
      <c r="C4293" s="76" t="s">
        <v>91</v>
      </c>
      <c r="E4293">
        <f t="shared" ca="1" si="134"/>
        <v>0.40800220853437941</v>
      </c>
      <c r="F4293">
        <v>0.63235294117647056</v>
      </c>
      <c r="G4293">
        <f>AVERAGE(F$2:F4293)</f>
        <v>38919.493427714297</v>
      </c>
      <c r="T4293">
        <f t="shared" ca="1" si="135"/>
        <v>2.5385291258999492</v>
      </c>
      <c r="U4293">
        <f ca="1">AVERAGE(T$2:T4293)</f>
        <v>24.135947320793338</v>
      </c>
    </row>
    <row r="4294" spans="1:21" x14ac:dyDescent="0.25">
      <c r="A4294" s="75" t="s">
        <v>1</v>
      </c>
      <c r="B4294">
        <v>0.25</v>
      </c>
      <c r="C4294" s="76" t="s">
        <v>92</v>
      </c>
      <c r="E4294">
        <f t="shared" ca="1" si="134"/>
        <v>0.70950117376528676</v>
      </c>
      <c r="F4294">
        <v>1.4999999999999998</v>
      </c>
      <c r="G4294">
        <f>AVERAGE(F$2:F4294)</f>
        <v>38910.427973852733</v>
      </c>
      <c r="T4294">
        <f t="shared" ca="1" si="135"/>
        <v>10.224564459650733</v>
      </c>
      <c r="U4294">
        <f ca="1">AVERAGE(T$2:T4294)</f>
        <v>24.132706840275954</v>
      </c>
    </row>
    <row r="4295" spans="1:21" x14ac:dyDescent="0.25">
      <c r="A4295" s="75" t="s">
        <v>1</v>
      </c>
      <c r="B4295">
        <v>15.666666666666668</v>
      </c>
      <c r="C4295" s="76" t="s">
        <v>93</v>
      </c>
      <c r="E4295">
        <f t="shared" ca="1" si="134"/>
        <v>0.17791052804698237</v>
      </c>
      <c r="F4295">
        <v>9.9009900990099098E-3</v>
      </c>
      <c r="G4295">
        <f>AVERAGE(F$2:F4295)</f>
        <v>38901.366395354162</v>
      </c>
      <c r="T4295">
        <f t="shared" ca="1" si="135"/>
        <v>161.50960607325015</v>
      </c>
      <c r="U4295">
        <f ca="1">AVERAGE(T$2:T4295)</f>
        <v>24.164699597433142</v>
      </c>
    </row>
    <row r="4296" spans="1:21" x14ac:dyDescent="0.25">
      <c r="A4296" s="75" t="s">
        <v>1</v>
      </c>
      <c r="B4296">
        <v>0.31372549019607837</v>
      </c>
      <c r="C4296" s="76" t="s">
        <v>94</v>
      </c>
      <c r="E4296">
        <f t="shared" ca="1" si="134"/>
        <v>0.23864534799058601</v>
      </c>
      <c r="F4296">
        <v>0.30434782608695654</v>
      </c>
      <c r="G4296">
        <f>AVERAGE(F$2:F4296)</f>
        <v>38892.309105005486</v>
      </c>
      <c r="T4296">
        <f t="shared" ca="1" si="135"/>
        <v>5.2291818125095402</v>
      </c>
      <c r="U4296">
        <f ca="1">AVERAGE(T$2:T4296)</f>
        <v>24.160290862209646</v>
      </c>
    </row>
    <row r="4297" spans="1:21" x14ac:dyDescent="0.25">
      <c r="A4297" s="75" t="s">
        <v>1</v>
      </c>
      <c r="B4297">
        <v>0.44444444444444442</v>
      </c>
      <c r="C4297" s="76" t="s">
        <v>95</v>
      </c>
      <c r="E4297">
        <f t="shared" ca="1" si="134"/>
        <v>0.31602969625898236</v>
      </c>
      <c r="F4297">
        <v>0.16666666666666666</v>
      </c>
      <c r="G4297">
        <f>AVERAGE(F$2:F4297)</f>
        <v>38883.255999223751</v>
      </c>
      <c r="T4297">
        <f t="shared" ca="1" si="135"/>
        <v>2.4622032678043575</v>
      </c>
      <c r="U4297">
        <f ca="1">AVERAGE(T$2:T4297)</f>
        <v>24.155240096940929</v>
      </c>
    </row>
    <row r="4298" spans="1:21" x14ac:dyDescent="0.25">
      <c r="A4298" s="75" t="s">
        <v>1</v>
      </c>
      <c r="B4298">
        <v>1.631578947368421</v>
      </c>
      <c r="C4298" s="76" t="s">
        <v>96</v>
      </c>
      <c r="E4298">
        <f t="shared" ca="1" si="134"/>
        <v>0.61287614251907518</v>
      </c>
      <c r="F4298">
        <v>3.1105000859254207E-2</v>
      </c>
      <c r="G4298">
        <f>AVERAGE(F$2:F4298)</f>
        <v>38874.207075580693</v>
      </c>
      <c r="T4298">
        <f t="shared" ca="1" si="135"/>
        <v>2.3374638296520831</v>
      </c>
      <c r="U4298">
        <f ca="1">AVERAGE(T$2:T4298)</f>
        <v>24.150162653080727</v>
      </c>
    </row>
    <row r="4299" spans="1:21" x14ac:dyDescent="0.25">
      <c r="A4299" s="75" t="s">
        <v>1</v>
      </c>
      <c r="B4299">
        <v>0.33333333333333331</v>
      </c>
      <c r="C4299" s="76" t="s">
        <v>97</v>
      </c>
      <c r="E4299">
        <f t="shared" ca="1" si="134"/>
        <v>0.27084430164022721</v>
      </c>
      <c r="F4299">
        <v>0.2857142857142857</v>
      </c>
      <c r="G4299">
        <f>AVERAGE(F$2:F4299)</f>
        <v>38865.162421936839</v>
      </c>
      <c r="T4299">
        <f t="shared" ca="1" si="135"/>
        <v>2.018376982395349</v>
      </c>
      <c r="U4299">
        <f ca="1">AVERAGE(T$2:T4299)</f>
        <v>24.145013331147108</v>
      </c>
    </row>
    <row r="4300" spans="1:21" x14ac:dyDescent="0.25">
      <c r="B4300">
        <v>0.91666666666666663</v>
      </c>
      <c r="C4300" s="76" t="s">
        <v>81</v>
      </c>
      <c r="E4300">
        <f t="shared" ca="1" si="134"/>
        <v>0.50734911300166874</v>
      </c>
      <c r="F4300">
        <v>0.8</v>
      </c>
      <c r="G4300">
        <f>AVERAGE(F$2:F4300)</f>
        <v>38856.122095716339</v>
      </c>
      <c r="T4300">
        <f t="shared" ca="1" si="135"/>
        <v>3.3119605210263354</v>
      </c>
      <c r="U4300">
        <f ca="1">AVERAGE(T$2:T4300)</f>
        <v>24.140167308162663</v>
      </c>
    </row>
    <row r="4301" spans="1:21" x14ac:dyDescent="0.25">
      <c r="A4301" s="75" t="s">
        <v>2</v>
      </c>
      <c r="B4301">
        <v>0.16666666666666666</v>
      </c>
      <c r="C4301" s="76" t="s">
        <v>82</v>
      </c>
      <c r="E4301">
        <f t="shared" ca="1" si="134"/>
        <v>0.54585349466121857</v>
      </c>
      <c r="F4301">
        <v>0.63329666299963328</v>
      </c>
      <c r="G4301">
        <f>AVERAGE(F$2:F4301)</f>
        <v>38847.085935530515</v>
      </c>
      <c r="T4301">
        <f t="shared" ca="1" si="135"/>
        <v>2.492379129505931</v>
      </c>
      <c r="U4301">
        <f ca="1">AVERAGE(T$2:T4301)</f>
        <v>24.135132938818789</v>
      </c>
    </row>
    <row r="4302" spans="1:21" x14ac:dyDescent="0.25">
      <c r="A4302" s="75" t="s">
        <v>2</v>
      </c>
      <c r="B4302">
        <v>0.18032786885245902</v>
      </c>
      <c r="C4302" s="76" t="s">
        <v>83</v>
      </c>
      <c r="E4302">
        <f t="shared" ca="1" si="134"/>
        <v>0.67020862762295497</v>
      </c>
      <c r="F4302">
        <v>0.2857142857142857</v>
      </c>
      <c r="G4302">
        <f>AVERAGE(F$2:F4302)</f>
        <v>38838.053896418394</v>
      </c>
      <c r="T4302">
        <f t="shared" ca="1" si="135"/>
        <v>3.117860118971099</v>
      </c>
      <c r="U4302">
        <f ca="1">AVERAGE(T$2:T4302)</f>
        <v>24.13024633737265</v>
      </c>
    </row>
    <row r="4303" spans="1:21" x14ac:dyDescent="0.25">
      <c r="A4303" s="75" t="s">
        <v>2</v>
      </c>
      <c r="B4303">
        <v>0.3605442176870749</v>
      </c>
      <c r="C4303" s="76" t="s">
        <v>84</v>
      </c>
      <c r="E4303">
        <f t="shared" ca="1" si="134"/>
        <v>3.3688120524570153E-2</v>
      </c>
      <c r="F4303">
        <v>0.20000000000000004</v>
      </c>
      <c r="G4303">
        <f>AVERAGE(F$2:F4303)</f>
        <v>38829.026036377385</v>
      </c>
      <c r="T4303">
        <f t="shared" ca="1" si="135"/>
        <v>2.781550915967034</v>
      </c>
      <c r="U4303">
        <f ca="1">AVERAGE(T$2:T4303)</f>
        <v>24.125283832625694</v>
      </c>
    </row>
    <row r="4304" spans="1:21" x14ac:dyDescent="0.25">
      <c r="A4304" s="75" t="s">
        <v>2</v>
      </c>
      <c r="B4304">
        <v>0.6470588235294118</v>
      </c>
      <c r="C4304" s="76" t="s">
        <v>85</v>
      </c>
      <c r="E4304">
        <f t="shared" ca="1" si="134"/>
        <v>0.37502043932494533</v>
      </c>
      <c r="F4304">
        <v>0.86170212765957444</v>
      </c>
      <c r="G4304">
        <f>AVERAGE(F$2:F4304)</f>
        <v>38820.002526190474</v>
      </c>
      <c r="T4304">
        <f t="shared" ca="1" si="135"/>
        <v>3.6501748471949198</v>
      </c>
      <c r="U4304">
        <f ca="1">AVERAGE(T$2:T4304)</f>
        <v>24.120525499140815</v>
      </c>
    </row>
    <row r="4305" spans="1:21" x14ac:dyDescent="0.25">
      <c r="A4305" s="75" t="s">
        <v>2</v>
      </c>
      <c r="B4305">
        <v>0.71509971509971515</v>
      </c>
      <c r="C4305" s="76" t="s">
        <v>86</v>
      </c>
      <c r="E4305">
        <f t="shared" ca="1" si="134"/>
        <v>0.46381310979897428</v>
      </c>
      <c r="F4305">
        <v>6.7615658362989328E-2</v>
      </c>
      <c r="G4305">
        <f>AVERAGE(F$2:F4305)</f>
        <v>38810.983024584872</v>
      </c>
      <c r="T4305">
        <f t="shared" ca="1" si="135"/>
        <v>3.3644057423533202</v>
      </c>
      <c r="U4305">
        <f ca="1">AVERAGE(T$2:T4305)</f>
        <v>24.115702980609964</v>
      </c>
    </row>
    <row r="4306" spans="1:21" x14ac:dyDescent="0.25">
      <c r="A4306" s="75" t="s">
        <v>2</v>
      </c>
      <c r="B4306">
        <v>0.13636363636363627</v>
      </c>
      <c r="C4306" s="76" t="s">
        <v>87</v>
      </c>
      <c r="E4306">
        <f t="shared" ca="1" si="134"/>
        <v>0.12952017285033512</v>
      </c>
      <c r="F4306">
        <v>0.89583333333333337</v>
      </c>
      <c r="G4306">
        <f>AVERAGE(F$2:F4306)</f>
        <v>38801.967905608974</v>
      </c>
      <c r="T4306">
        <f t="shared" ca="1" si="135"/>
        <v>2.2683359750911065</v>
      </c>
      <c r="U4306">
        <f ca="1">AVERAGE(T$2:T4306)</f>
        <v>24.110628098611006</v>
      </c>
    </row>
    <row r="4307" spans="1:21" x14ac:dyDescent="0.25">
      <c r="A4307" s="75" t="s">
        <v>2</v>
      </c>
      <c r="B4307">
        <v>0.9</v>
      </c>
      <c r="C4307" s="76" t="s">
        <v>88</v>
      </c>
      <c r="E4307">
        <f t="shared" ca="1" si="134"/>
        <v>0.31604225442646261</v>
      </c>
      <c r="F4307">
        <v>3.8974906567004808E-2</v>
      </c>
      <c r="G4307">
        <f>AVERAGE(F$2:F4307)</f>
        <v>38792.956774877275</v>
      </c>
      <c r="T4307">
        <f t="shared" ca="1" si="135"/>
        <v>2.4145896002115266</v>
      </c>
      <c r="U4307">
        <f ca="1">AVERAGE(T$2:T4307)</f>
        <v>24.105589538811099</v>
      </c>
    </row>
    <row r="4308" spans="1:21" x14ac:dyDescent="0.25">
      <c r="A4308" s="75" t="s">
        <v>2</v>
      </c>
      <c r="B4308">
        <v>0.77777777777777779</v>
      </c>
      <c r="C4308" s="76" t="s">
        <v>89</v>
      </c>
      <c r="E4308">
        <f t="shared" ca="1" si="134"/>
        <v>0.51086499944687003</v>
      </c>
      <c r="F4308">
        <v>0.64383561643835618</v>
      </c>
      <c r="G4308">
        <f>AVERAGE(F$2:F4308)</f>
        <v>38783.949968993998</v>
      </c>
      <c r="T4308">
        <f t="shared" ca="1" si="135"/>
        <v>2.4068236628164215</v>
      </c>
      <c r="U4308">
        <f ca="1">AVERAGE(T$2:T4308)</f>
        <v>24.100551515621877</v>
      </c>
    </row>
    <row r="4309" spans="1:21" x14ac:dyDescent="0.25">
      <c r="A4309" s="75" t="s">
        <v>2</v>
      </c>
      <c r="B4309">
        <v>24</v>
      </c>
      <c r="C4309" s="76" t="s">
        <v>90</v>
      </c>
      <c r="E4309">
        <f t="shared" ca="1" si="134"/>
        <v>0.78925348950511198</v>
      </c>
      <c r="F4309">
        <v>0.32750504371217221</v>
      </c>
      <c r="G4309">
        <f>AVERAGE(F$2:F4309)</f>
        <v>38774.947271114717</v>
      </c>
      <c r="T4309">
        <f t="shared" ca="1" si="135"/>
        <v>2.5120601004902077</v>
      </c>
      <c r="U4309">
        <f ca="1">AVERAGE(T$2:T4309)</f>
        <v>24.095540259490228</v>
      </c>
    </row>
    <row r="4310" spans="1:21" x14ac:dyDescent="0.25">
      <c r="A4310" s="75" t="s">
        <v>2</v>
      </c>
      <c r="B4310">
        <v>9</v>
      </c>
      <c r="C4310" s="76" t="s">
        <v>91</v>
      </c>
      <c r="E4310">
        <f t="shared" ca="1" si="134"/>
        <v>0.84597757088829661</v>
      </c>
      <c r="F4310">
        <v>0.1111111111111111</v>
      </c>
      <c r="G4310">
        <f>AVERAGE(F$2:F4310)</f>
        <v>38765.948701571899</v>
      </c>
      <c r="T4310">
        <f t="shared" ca="1" si="135"/>
        <v>2.8385393977399276</v>
      </c>
      <c r="U4310">
        <f ca="1">AVERAGE(T$2:T4310)</f>
        <v>24.090607096143337</v>
      </c>
    </row>
    <row r="4311" spans="1:21" x14ac:dyDescent="0.25">
      <c r="A4311" s="75" t="s">
        <v>2</v>
      </c>
      <c r="B4311">
        <v>0.16666666666666666</v>
      </c>
      <c r="C4311" s="76" t="s">
        <v>92</v>
      </c>
      <c r="E4311">
        <f t="shared" ca="1" si="134"/>
        <v>0.59571938442242867</v>
      </c>
      <c r="F4311">
        <v>0.625</v>
      </c>
      <c r="G4311">
        <f>AVERAGE(F$2:F4311)</f>
        <v>38756.954426931159</v>
      </c>
      <c r="T4311">
        <f t="shared" ca="1" si="135"/>
        <v>2.0922517026136243</v>
      </c>
      <c r="U4311">
        <f ca="1">AVERAGE(T$2:T4311)</f>
        <v>24.085503069369899</v>
      </c>
    </row>
    <row r="4312" spans="1:21" x14ac:dyDescent="0.25">
      <c r="A4312" s="75" t="s">
        <v>2</v>
      </c>
      <c r="B4312">
        <v>4</v>
      </c>
      <c r="C4312" s="76" t="s">
        <v>93</v>
      </c>
      <c r="E4312">
        <f t="shared" ca="1" si="134"/>
        <v>0.65314484220335145</v>
      </c>
      <c r="F4312">
        <v>0.87156434626252244</v>
      </c>
      <c r="G4312">
        <f>AVERAGE(F$2:F4312)</f>
        <v>38747.964382193844</v>
      </c>
      <c r="T4312">
        <f t="shared" ca="1" si="135"/>
        <v>4.5490807353563989</v>
      </c>
      <c r="U4312">
        <f ca="1">AVERAGE(T$2:T4312)</f>
        <v>24.080971308216103</v>
      </c>
    </row>
    <row r="4313" spans="1:21" x14ac:dyDescent="0.25">
      <c r="A4313" s="75" t="s">
        <v>2</v>
      </c>
      <c r="B4313">
        <v>1.9607843137254832E-2</v>
      </c>
      <c r="C4313" s="76" t="s">
        <v>94</v>
      </c>
      <c r="E4313">
        <f t="shared" ca="1" si="134"/>
        <v>0.50528855179636867</v>
      </c>
      <c r="F4313">
        <v>0.57894736842105265</v>
      </c>
      <c r="G4313">
        <f>AVERAGE(F$2:F4313)</f>
        <v>38738.978439375001</v>
      </c>
      <c r="T4313">
        <f t="shared" ca="1" si="135"/>
        <v>2.3423097616088979</v>
      </c>
      <c r="U4313">
        <f ca="1">AVERAGE(T$2:T4313)</f>
        <v>24.07592987464778</v>
      </c>
    </row>
    <row r="4314" spans="1:21" x14ac:dyDescent="0.25">
      <c r="A4314" s="75" t="s">
        <v>2</v>
      </c>
      <c r="B4314">
        <v>10.111111111111112</v>
      </c>
      <c r="C4314" s="76" t="s">
        <v>95</v>
      </c>
      <c r="E4314">
        <f t="shared" ca="1" si="134"/>
        <v>0.15583942681302687</v>
      </c>
      <c r="F4314">
        <v>9.0909090909090981E-2</v>
      </c>
      <c r="G4314">
        <f>AVERAGE(F$2:F4314)</f>
        <v>38729.99655031164</v>
      </c>
      <c r="T4314">
        <f t="shared" ca="1" si="135"/>
        <v>2.5990037227952483</v>
      </c>
      <c r="U4314">
        <f ca="1">AVERAGE(T$2:T4314)</f>
        <v>24.070950295201488</v>
      </c>
    </row>
    <row r="4315" spans="1:21" x14ac:dyDescent="0.25">
      <c r="A4315" s="75" t="s">
        <v>2</v>
      </c>
      <c r="B4315">
        <v>1.631578947368421</v>
      </c>
      <c r="C4315" s="76" t="s">
        <v>96</v>
      </c>
      <c r="E4315">
        <f t="shared" ca="1" si="134"/>
        <v>0.82277719980440078</v>
      </c>
      <c r="F4315">
        <v>0.55223880597014929</v>
      </c>
      <c r="G4315">
        <f>AVERAGE(F$2:F4315)</f>
        <v>38721.018932251485</v>
      </c>
      <c r="T4315">
        <f t="shared" ca="1" si="135"/>
        <v>4.4120696257626406</v>
      </c>
      <c r="U4315">
        <f ca="1">AVERAGE(T$2:T4315)</f>
        <v>24.06639329921877</v>
      </c>
    </row>
    <row r="4316" spans="1:21" x14ac:dyDescent="0.25">
      <c r="A4316" s="75" t="s">
        <v>2</v>
      </c>
      <c r="B4316">
        <v>0.66666666666666663</v>
      </c>
      <c r="C4316" s="76" t="s">
        <v>97</v>
      </c>
      <c r="E4316">
        <f t="shared" ca="1" si="134"/>
        <v>0.26627470161028044</v>
      </c>
      <c r="F4316">
        <v>6.7114093959731542E-3</v>
      </c>
      <c r="G4316">
        <f>AVERAGE(F$2:F4316)</f>
        <v>38712.045348886284</v>
      </c>
      <c r="T4316">
        <f t="shared" ca="1" si="135"/>
        <v>2.6304931446294213</v>
      </c>
      <c r="U4316">
        <f ca="1">AVERAGE(T$2:T4316)</f>
        <v>24.061425535567651</v>
      </c>
    </row>
    <row r="4317" spans="1:21" x14ac:dyDescent="0.25">
      <c r="B4317">
        <v>0.83333333333333337</v>
      </c>
      <c r="C4317" s="76" t="s">
        <v>81</v>
      </c>
      <c r="E4317">
        <f t="shared" ca="1" si="134"/>
        <v>0.45318004545904256</v>
      </c>
      <c r="F4317">
        <v>9</v>
      </c>
      <c r="G4317">
        <f>AVERAGE(F$2:F4317)</f>
        <v>38703.078007517222</v>
      </c>
      <c r="T4317">
        <f t="shared" ca="1" si="135"/>
        <v>3.6836958380165692</v>
      </c>
      <c r="U4317">
        <f ca="1">AVERAGE(T$2:T4317)</f>
        <v>24.056704096805476</v>
      </c>
    </row>
    <row r="4318" spans="1:21" x14ac:dyDescent="0.25">
      <c r="A4318" s="75" t="s">
        <v>3</v>
      </c>
      <c r="B4318">
        <v>7.333333333333333</v>
      </c>
      <c r="C4318" s="76" t="s">
        <v>82</v>
      </c>
      <c r="E4318">
        <f t="shared" ca="1" si="134"/>
        <v>0.17208808135835674</v>
      </c>
      <c r="F4318">
        <v>0.24999999999999992</v>
      </c>
      <c r="G4318">
        <f>AVERAGE(F$2:F4318)</f>
        <v>38694.112793709595</v>
      </c>
      <c r="T4318">
        <f t="shared" ca="1" si="135"/>
        <v>3.1985246172043436</v>
      </c>
      <c r="U4318">
        <f ca="1">AVERAGE(T$2:T4318)</f>
        <v>24.051872459214646</v>
      </c>
    </row>
    <row r="4319" spans="1:21" x14ac:dyDescent="0.25">
      <c r="A4319" s="75" t="s">
        <v>3</v>
      </c>
      <c r="B4319">
        <v>0.18032786885245902</v>
      </c>
      <c r="C4319" s="76" t="s">
        <v>83</v>
      </c>
      <c r="E4319">
        <f t="shared" ca="1" si="134"/>
        <v>0.78432045938914252</v>
      </c>
      <c r="F4319">
        <v>0.6</v>
      </c>
      <c r="G4319">
        <f>AVERAGE(F$2:F4319)</f>
        <v>38685.151813442411</v>
      </c>
      <c r="T4319">
        <f t="shared" ca="1" si="135"/>
        <v>24.188590881056825</v>
      </c>
      <c r="U4319">
        <f ca="1">AVERAGE(T$2:T4319)</f>
        <v>24.051904121656015</v>
      </c>
    </row>
    <row r="4320" spans="1:21" x14ac:dyDescent="0.25">
      <c r="A4320" s="75" t="s">
        <v>3</v>
      </c>
      <c r="B4320">
        <v>0.79591836734693877</v>
      </c>
      <c r="C4320" s="76" t="s">
        <v>84</v>
      </c>
      <c r="E4320">
        <f t="shared" ca="1" si="134"/>
        <v>0.37490982532339046</v>
      </c>
      <c r="F4320">
        <v>0.99573451629414778</v>
      </c>
      <c r="G4320">
        <f>AVERAGE(F$2:F4320)</f>
        <v>38676.195074364165</v>
      </c>
      <c r="T4320">
        <f t="shared" ca="1" si="135"/>
        <v>2.4272402752146669</v>
      </c>
      <c r="U4320">
        <f ca="1">AVERAGE(T$2:T4320)</f>
        <v>24.046897253435027</v>
      </c>
    </row>
    <row r="4321" spans="1:21" x14ac:dyDescent="0.25">
      <c r="A4321" s="75" t="s">
        <v>3</v>
      </c>
      <c r="B4321">
        <v>0.26470588235294118</v>
      </c>
      <c r="C4321" s="76" t="s">
        <v>85</v>
      </c>
      <c r="E4321">
        <f t="shared" ca="1" si="134"/>
        <v>0.8765311734909611</v>
      </c>
      <c r="F4321">
        <v>0.99880952380952381</v>
      </c>
      <c r="G4321">
        <f>AVERAGE(F$2:F4321)</f>
        <v>38667.242482636189</v>
      </c>
      <c r="T4321">
        <f t="shared" ca="1" si="135"/>
        <v>9.9672737219277234</v>
      </c>
      <c r="U4321">
        <f ca="1">AVERAGE(T$2:T4321)</f>
        <v>24.043638081321252</v>
      </c>
    </row>
    <row r="4322" spans="1:21" x14ac:dyDescent="0.25">
      <c r="A4322" s="75" t="s">
        <v>3</v>
      </c>
      <c r="B4322">
        <v>0.36752136752136749</v>
      </c>
      <c r="C4322" s="76" t="s">
        <v>86</v>
      </c>
      <c r="E4322">
        <f t="shared" ca="1" si="134"/>
        <v>0.492762583859364</v>
      </c>
      <c r="F4322">
        <v>0.20295583433579659</v>
      </c>
      <c r="G4322">
        <f>AVERAGE(F$2:F4322)</f>
        <v>38658.293850484653</v>
      </c>
      <c r="T4322">
        <f t="shared" ca="1" si="135"/>
        <v>2.549450145815535</v>
      </c>
      <c r="U4322">
        <f ca="1">AVERAGE(T$2:T4322)</f>
        <v>24.038663726325765</v>
      </c>
    </row>
    <row r="4323" spans="1:21" x14ac:dyDescent="0.25">
      <c r="A4323" s="75" t="s">
        <v>3</v>
      </c>
      <c r="B4323">
        <v>0.13636363636363627</v>
      </c>
      <c r="C4323" s="76" t="s">
        <v>87</v>
      </c>
      <c r="E4323">
        <f t="shared" ca="1" si="134"/>
        <v>0.23607669027006906</v>
      </c>
      <c r="F4323">
        <v>40.666666666666664</v>
      </c>
      <c r="G4323">
        <f>AVERAGE(F$2:F4323)</f>
        <v>38649.358721566605</v>
      </c>
      <c r="T4323">
        <f t="shared" ca="1" si="135"/>
        <v>9.9013740714793759</v>
      </c>
      <c r="U4323">
        <f ca="1">AVERAGE(T$2:T4323)</f>
        <v>24.035392719927142</v>
      </c>
    </row>
    <row r="4324" spans="1:21" x14ac:dyDescent="0.25">
      <c r="A4324" s="75" t="s">
        <v>3</v>
      </c>
      <c r="B4324">
        <v>0.5</v>
      </c>
      <c r="C4324" s="76" t="s">
        <v>88</v>
      </c>
      <c r="E4324">
        <f t="shared" ca="1" si="134"/>
        <v>0.78205546200884046</v>
      </c>
      <c r="F4324">
        <v>0.54545454545454541</v>
      </c>
      <c r="G4324">
        <f>AVERAGE(F$2:F4324)</f>
        <v>38640.418445539064</v>
      </c>
      <c r="T4324">
        <f t="shared" ca="1" si="135"/>
        <v>302.07471011423416</v>
      </c>
      <c r="U4324">
        <f ca="1">AVERAGE(T$2:T4324)</f>
        <v>24.099709008938085</v>
      </c>
    </row>
    <row r="4325" spans="1:21" x14ac:dyDescent="0.25">
      <c r="A4325" s="75" t="s">
        <v>3</v>
      </c>
      <c r="B4325">
        <v>1.2222222222222223</v>
      </c>
      <c r="C4325" s="76" t="s">
        <v>89</v>
      </c>
      <c r="E4325">
        <f t="shared" ca="1" si="134"/>
        <v>5.2872944572836866E-2</v>
      </c>
      <c r="F4325">
        <v>0.93478260869565222</v>
      </c>
      <c r="G4325">
        <f>AVERAGE(F$2:F4325)</f>
        <v>38631.482394738203</v>
      </c>
      <c r="T4325">
        <f t="shared" ca="1" si="135"/>
        <v>3.5177850230134688</v>
      </c>
      <c r="U4325">
        <f ca="1">AVERAGE(T$2:T4325)</f>
        <v>24.09494908202182</v>
      </c>
    </row>
    <row r="4326" spans="1:21" x14ac:dyDescent="0.25">
      <c r="A4326" s="75" t="s">
        <v>3</v>
      </c>
      <c r="B4326">
        <v>31</v>
      </c>
      <c r="C4326" s="76" t="s">
        <v>90</v>
      </c>
      <c r="E4326">
        <f t="shared" ca="1" si="134"/>
        <v>0.13502949054441338</v>
      </c>
      <c r="F4326">
        <v>1</v>
      </c>
      <c r="G4326">
        <f>AVERAGE(F$2:F4326)</f>
        <v>38622.550491294329</v>
      </c>
      <c r="T4326">
        <f t="shared" ca="1" si="135"/>
        <v>2.1988986429306188</v>
      </c>
      <c r="U4326">
        <f ca="1">AVERAGE(T$2:T4326)</f>
        <v>24.089886411400066</v>
      </c>
    </row>
    <row r="4327" spans="1:21" x14ac:dyDescent="0.25">
      <c r="A4327" s="75" t="s">
        <v>3</v>
      </c>
      <c r="B4327">
        <v>0.9</v>
      </c>
      <c r="C4327" s="76" t="s">
        <v>91</v>
      </c>
      <c r="E4327">
        <f t="shared" ca="1" si="134"/>
        <v>0.67907732447705982</v>
      </c>
      <c r="F4327">
        <v>0.5</v>
      </c>
      <c r="G4327">
        <f>AVERAGE(F$2:F4327)</f>
        <v>38613.622601675444</v>
      </c>
      <c r="T4327">
        <f t="shared" ca="1" si="135"/>
        <v>5.0344232291960154</v>
      </c>
      <c r="U4327">
        <f ca="1">AVERAGE(T$2:T4327)</f>
        <v>24.085481542425907</v>
      </c>
    </row>
    <row r="4328" spans="1:21" x14ac:dyDescent="0.25">
      <c r="A4328" s="75" t="s">
        <v>3</v>
      </c>
      <c r="B4328">
        <v>7.333333333333333</v>
      </c>
      <c r="C4328" s="76" t="s">
        <v>92</v>
      </c>
      <c r="E4328">
        <f t="shared" ca="1" si="134"/>
        <v>0.61485282266535846</v>
      </c>
      <c r="F4328">
        <v>0.81818181818181823</v>
      </c>
      <c r="G4328">
        <f>AVERAGE(F$2:F4328)</f>
        <v>38604.698912186221</v>
      </c>
      <c r="T4328">
        <f t="shared" ca="1" si="135"/>
        <v>3.1828318351612146</v>
      </c>
      <c r="U4328">
        <f ca="1">AVERAGE(T$2:T4328)</f>
        <v>24.080650793706873</v>
      </c>
    </row>
    <row r="4329" spans="1:21" x14ac:dyDescent="0.25">
      <c r="A4329" s="75" t="s">
        <v>3</v>
      </c>
      <c r="B4329">
        <v>415.66666666666669</v>
      </c>
      <c r="C4329" s="76" t="s">
        <v>93</v>
      </c>
      <c r="E4329">
        <f t="shared" ca="1" si="134"/>
        <v>8.7689721431285617E-2</v>
      </c>
      <c r="F4329">
        <v>0.190426679835726</v>
      </c>
      <c r="G4329">
        <f>AVERAGE(F$2:F4329)</f>
        <v>38595.779201353158</v>
      </c>
      <c r="T4329">
        <f t="shared" ca="1" si="135"/>
        <v>5.3935017446489413</v>
      </c>
      <c r="U4329">
        <f ca="1">AVERAGE(T$2:T4329)</f>
        <v>24.076333060562451</v>
      </c>
    </row>
    <row r="4330" spans="1:21" x14ac:dyDescent="0.25">
      <c r="A4330" s="75" t="s">
        <v>3</v>
      </c>
      <c r="B4330">
        <v>0.80392156862745101</v>
      </c>
      <c r="C4330" s="76" t="s">
        <v>94</v>
      </c>
      <c r="E4330">
        <f t="shared" ca="1" si="134"/>
        <v>0.95602526981586045</v>
      </c>
      <c r="F4330">
        <v>1.4999999999999998</v>
      </c>
      <c r="G4330">
        <f>AVERAGE(F$2:F4330)</f>
        <v>38586.863913942361</v>
      </c>
      <c r="T4330">
        <f t="shared" ca="1" si="135"/>
        <v>3.4788882968199561</v>
      </c>
      <c r="U4330">
        <f ca="1">AVERAGE(T$2:T4330)</f>
        <v>24.071575046064009</v>
      </c>
    </row>
    <row r="4331" spans="1:21" x14ac:dyDescent="0.25">
      <c r="A4331" s="75" t="s">
        <v>3</v>
      </c>
      <c r="B4331">
        <v>1.7777777777777779</v>
      </c>
      <c r="C4331" s="76" t="s">
        <v>95</v>
      </c>
      <c r="E4331">
        <f t="shared" ca="1" si="134"/>
        <v>0.30475502370533203</v>
      </c>
      <c r="F4331">
        <v>0.77551020408163263</v>
      </c>
      <c r="G4331">
        <f>AVERAGE(F$2:F4331)</f>
        <v>38577.952577128563</v>
      </c>
      <c r="T4331">
        <f t="shared" ca="1" si="135"/>
        <v>2.460270055903417</v>
      </c>
      <c r="U4331">
        <f ca="1">AVERAGE(T$2:T4331)</f>
        <v>24.06658398255589</v>
      </c>
    </row>
    <row r="4332" spans="1:21" x14ac:dyDescent="0.25">
      <c r="A4332" s="75" t="s">
        <v>3</v>
      </c>
      <c r="B4332">
        <v>0.97368421052631582</v>
      </c>
      <c r="C4332" s="76" t="s">
        <v>96</v>
      </c>
      <c r="E4332">
        <f t="shared" ca="1" si="134"/>
        <v>0.95440797744796202</v>
      </c>
      <c r="F4332">
        <v>0.37614678899082554</v>
      </c>
      <c r="G4332">
        <f>AVERAGE(F$2:F4332)</f>
        <v>38569.045263244851</v>
      </c>
      <c r="T4332">
        <f t="shared" ca="1" si="135"/>
        <v>2.5954043065628509</v>
      </c>
      <c r="U4332">
        <f ca="1">AVERAGE(T$2:T4332)</f>
        <v>24.061626425484544</v>
      </c>
    </row>
    <row r="4333" spans="1:21" x14ac:dyDescent="0.25">
      <c r="A4333" s="75" t="s">
        <v>3</v>
      </c>
      <c r="B4333">
        <v>1</v>
      </c>
      <c r="C4333" s="76" t="s">
        <v>97</v>
      </c>
      <c r="E4333">
        <f t="shared" ca="1" si="134"/>
        <v>0.27994253976474026</v>
      </c>
      <c r="F4333">
        <v>6.1428571428571432</v>
      </c>
      <c r="G4333">
        <f>AVERAGE(F$2:F4333)</f>
        <v>38560.143392883328</v>
      </c>
      <c r="T4333">
        <f t="shared" ca="1" si="135"/>
        <v>6.1352856871321917</v>
      </c>
      <c r="U4333">
        <f ca="1">AVERAGE(T$2:T4333)</f>
        <v>24.057488304353807</v>
      </c>
    </row>
    <row r="4334" spans="1:21" x14ac:dyDescent="0.25">
      <c r="B4334">
        <v>0.91666666666666663</v>
      </c>
      <c r="C4334" s="76" t="s">
        <v>81</v>
      </c>
      <c r="E4334">
        <f t="shared" ca="1" si="134"/>
        <v>0.85836555168691331</v>
      </c>
      <c r="F4334">
        <v>0.31787175989085947</v>
      </c>
      <c r="G4334">
        <f>AVERAGE(F$2:F4334)</f>
        <v>38551.244287062618</v>
      </c>
      <c r="T4334">
        <f t="shared" ca="1" si="135"/>
        <v>2.0950861708210637</v>
      </c>
      <c r="U4334">
        <f ca="1">AVERAGE(T$2:T4334)</f>
        <v>24.05241966781249</v>
      </c>
    </row>
    <row r="4335" spans="1:21" x14ac:dyDescent="0.25">
      <c r="A4335" s="75" t="s">
        <v>4</v>
      </c>
      <c r="B4335">
        <v>0.16666666666666666</v>
      </c>
      <c r="C4335" s="76" t="s">
        <v>82</v>
      </c>
      <c r="E4335">
        <f t="shared" ca="1" si="134"/>
        <v>0.34582109929863003</v>
      </c>
      <c r="F4335">
        <v>0.23076923076923078</v>
      </c>
      <c r="G4335">
        <f>AVERAGE(F$2:F4335)</f>
        <v>38542.34926779224</v>
      </c>
      <c r="T4335">
        <f t="shared" ca="1" si="135"/>
        <v>3.4035799126068569</v>
      </c>
      <c r="U4335">
        <f ca="1">AVERAGE(T$2:T4335)</f>
        <v>24.047655283928044</v>
      </c>
    </row>
    <row r="4336" spans="1:21" x14ac:dyDescent="0.25">
      <c r="A4336" s="75" t="s">
        <v>4</v>
      </c>
      <c r="B4336">
        <v>0.18032786885245902</v>
      </c>
      <c r="C4336" s="76" t="s">
        <v>83</v>
      </c>
      <c r="E4336">
        <f t="shared" ca="1" si="134"/>
        <v>0.53080969582779658</v>
      </c>
      <c r="F4336">
        <v>0.99565217391304339</v>
      </c>
      <c r="G4336">
        <f>AVERAGE(F$2:F4336)</f>
        <v>38533.45852878056</v>
      </c>
      <c r="T4336">
        <f t="shared" ca="1" si="135"/>
        <v>4.2240148948425693</v>
      </c>
      <c r="U4336">
        <f ca="1">AVERAGE(T$2:T4336)</f>
        <v>24.043082356502651</v>
      </c>
    </row>
    <row r="4337" spans="1:21" x14ac:dyDescent="0.25">
      <c r="A4337" s="75" t="s">
        <v>4</v>
      </c>
      <c r="B4337">
        <v>0.31972789115646255</v>
      </c>
      <c r="C4337" s="76" t="s">
        <v>84</v>
      </c>
      <c r="E4337">
        <f t="shared" ca="1" si="134"/>
        <v>0.42606020841632164</v>
      </c>
      <c r="F4337">
        <v>0.98499999999999999</v>
      </c>
      <c r="G4337">
        <f>AVERAGE(F$2:F4337)</f>
        <v>38524.571888206585</v>
      </c>
      <c r="T4337">
        <f t="shared" ca="1" si="135"/>
        <v>4.1748318023470636</v>
      </c>
      <c r="U4337">
        <f ca="1">AVERAGE(T$2:T4337)</f>
        <v>24.038500195396985</v>
      </c>
    </row>
    <row r="4338" spans="1:21" x14ac:dyDescent="0.25">
      <c r="A4338" s="75" t="s">
        <v>4</v>
      </c>
      <c r="B4338">
        <v>0.41176470588235292</v>
      </c>
      <c r="C4338" s="76" t="s">
        <v>85</v>
      </c>
      <c r="E4338">
        <f t="shared" ca="1" si="134"/>
        <v>0.27657191737753584</v>
      </c>
      <c r="F4338">
        <v>1.020408163265306E-2</v>
      </c>
      <c r="G4338">
        <f>AVERAGE(F$2:F4338)</f>
        <v>38515.689120928713</v>
      </c>
      <c r="T4338">
        <f t="shared" ca="1" si="135"/>
        <v>2.1801115885678115</v>
      </c>
      <c r="U4338">
        <f ca="1">AVERAGE(T$2:T4338)</f>
        <v>24.033460216469887</v>
      </c>
    </row>
    <row r="4339" spans="1:21" x14ac:dyDescent="0.25">
      <c r="A4339" s="75" t="s">
        <v>4</v>
      </c>
      <c r="B4339">
        <v>0.71509971509971515</v>
      </c>
      <c r="C4339" s="76" t="s">
        <v>86</v>
      </c>
      <c r="E4339">
        <f t="shared" ca="1" si="134"/>
        <v>0.73769383659998078</v>
      </c>
      <c r="F4339">
        <v>5.6929133858267713</v>
      </c>
      <c r="G4339">
        <f>AVERAGE(F$2:F4339)</f>
        <v>38506.811758962933</v>
      </c>
      <c r="T4339">
        <f t="shared" ca="1" si="135"/>
        <v>31.740562201704218</v>
      </c>
      <c r="U4339">
        <f ca="1">AVERAGE(T$2:T4339)</f>
        <v>24.035236865152513</v>
      </c>
    </row>
    <row r="4340" spans="1:21" x14ac:dyDescent="0.25">
      <c r="A4340" s="75" t="s">
        <v>4</v>
      </c>
      <c r="B4340">
        <v>1.2727272727272725</v>
      </c>
      <c r="C4340" s="76" t="s">
        <v>87</v>
      </c>
      <c r="E4340">
        <f t="shared" ca="1" si="134"/>
        <v>0.24306971872364647</v>
      </c>
      <c r="F4340">
        <v>0.30608001128776513</v>
      </c>
      <c r="G4340">
        <f>AVERAGE(F$2:F4340)</f>
        <v>38497.937247398295</v>
      </c>
      <c r="T4340">
        <f t="shared" ca="1" si="135"/>
        <v>4.7649987362330402</v>
      </c>
      <c r="U4340">
        <f ca="1">AVERAGE(T$2:T4340)</f>
        <v>24.030795694807061</v>
      </c>
    </row>
    <row r="4341" spans="1:21" x14ac:dyDescent="0.25">
      <c r="A4341" s="75" t="s">
        <v>4</v>
      </c>
      <c r="B4341">
        <v>0.95</v>
      </c>
      <c r="C4341" s="76" t="s">
        <v>88</v>
      </c>
      <c r="E4341">
        <f t="shared" ca="1" si="134"/>
        <v>0.38338771290970153</v>
      </c>
      <c r="F4341">
        <v>0.25</v>
      </c>
      <c r="G4341">
        <f>AVERAGE(F$2:F4341)</f>
        <v>38489.066812548663</v>
      </c>
      <c r="T4341">
        <f t="shared" ca="1" si="135"/>
        <v>2.8913331951524062</v>
      </c>
      <c r="U4341">
        <f ca="1">AVERAGE(T$2:T4341)</f>
        <v>24.025924850913132</v>
      </c>
    </row>
    <row r="4342" spans="1:21" x14ac:dyDescent="0.25">
      <c r="A4342" s="75" t="s">
        <v>4</v>
      </c>
      <c r="B4342">
        <v>0.55555555555555558</v>
      </c>
      <c r="C4342" s="76" t="s">
        <v>89</v>
      </c>
      <c r="E4342">
        <f t="shared" ca="1" si="134"/>
        <v>0.28767638263859874</v>
      </c>
      <c r="F4342">
        <v>0.16666666666666666</v>
      </c>
      <c r="G4342">
        <f>AVERAGE(F$2:F4342)</f>
        <v>38480.200445318558</v>
      </c>
      <c r="T4342">
        <f t="shared" ca="1" si="135"/>
        <v>5.5368094063996462</v>
      </c>
      <c r="U4342">
        <f ca="1">AVERAGE(T$2:T4342)</f>
        <v>24.021665667442846</v>
      </c>
    </row>
    <row r="4343" spans="1:21" x14ac:dyDescent="0.25">
      <c r="A4343" s="75" t="s">
        <v>4</v>
      </c>
      <c r="B4343">
        <v>49999</v>
      </c>
      <c r="C4343" s="76" t="s">
        <v>90</v>
      </c>
      <c r="E4343">
        <f t="shared" ca="1" si="134"/>
        <v>0.44942367075149181</v>
      </c>
      <c r="F4343">
        <v>1.1122345803842207E-2</v>
      </c>
      <c r="G4343">
        <f>AVERAGE(F$2:F4343)</f>
        <v>38471.338126266746</v>
      </c>
      <c r="T4343">
        <f t="shared" ca="1" si="135"/>
        <v>3.1910269051570728</v>
      </c>
      <c r="U4343">
        <f ca="1">AVERAGE(T$2:T4343)</f>
        <v>24.016868191910309</v>
      </c>
    </row>
    <row r="4344" spans="1:21" x14ac:dyDescent="0.25">
      <c r="A4344" s="75" t="s">
        <v>4</v>
      </c>
      <c r="B4344">
        <v>0.9</v>
      </c>
      <c r="C4344" s="76" t="s">
        <v>91</v>
      </c>
      <c r="E4344">
        <f t="shared" ca="1" si="134"/>
        <v>0.77869551966574613</v>
      </c>
      <c r="F4344">
        <v>0.73076923076923073</v>
      </c>
      <c r="G4344">
        <f>AVERAGE(F$2:F4344)</f>
        <v>38462.480054114538</v>
      </c>
      <c r="T4344">
        <f t="shared" ca="1" si="135"/>
        <v>22.049477010656933</v>
      </c>
      <c r="U4344">
        <f ca="1">AVERAGE(T$2:T4344)</f>
        <v>24.016415189105505</v>
      </c>
    </row>
    <row r="4345" spans="1:21" x14ac:dyDescent="0.25">
      <c r="A4345" s="75" t="s">
        <v>4</v>
      </c>
      <c r="B4345">
        <v>1.5</v>
      </c>
      <c r="C4345" s="76" t="s">
        <v>92</v>
      </c>
      <c r="E4345">
        <f t="shared" ca="1" si="134"/>
        <v>0.47726627024670887</v>
      </c>
      <c r="F4345">
        <v>0.46464646464646464</v>
      </c>
      <c r="G4345">
        <f>AVERAGE(F$2:F4345)</f>
        <v>38453.625999002274</v>
      </c>
      <c r="T4345">
        <f t="shared" ca="1" si="135"/>
        <v>24.790155475141304</v>
      </c>
      <c r="U4345">
        <f ca="1">AVERAGE(T$2:T4345)</f>
        <v>24.016593306114263</v>
      </c>
    </row>
    <row r="4346" spans="1:21" x14ac:dyDescent="0.25">
      <c r="A4346" s="75" t="s">
        <v>4</v>
      </c>
      <c r="B4346">
        <v>40.666666666666664</v>
      </c>
      <c r="C4346" s="76" t="s">
        <v>93</v>
      </c>
      <c r="E4346">
        <f t="shared" ca="1" si="134"/>
        <v>0.35702701277130344</v>
      </c>
      <c r="F4346">
        <v>3.2608695652173912E-2</v>
      </c>
      <c r="G4346">
        <f>AVERAGE(F$2:F4346)</f>
        <v>38444.775919971136</v>
      </c>
      <c r="T4346">
        <f t="shared" ca="1" si="135"/>
        <v>5.0784562132558877</v>
      </c>
      <c r="U4346">
        <f ca="1">AVERAGE(T$2:T4346)</f>
        <v>24.012234701489902</v>
      </c>
    </row>
    <row r="4347" spans="1:21" x14ac:dyDescent="0.25">
      <c r="A4347" s="75" t="s">
        <v>4</v>
      </c>
      <c r="B4347">
        <v>0.80392156862745101</v>
      </c>
      <c r="C4347" s="76" t="s">
        <v>94</v>
      </c>
      <c r="E4347">
        <f t="shared" ca="1" si="134"/>
        <v>0.9160207833539572</v>
      </c>
      <c r="F4347">
        <v>0.11504424778761053</v>
      </c>
      <c r="G4347">
        <f>AVERAGE(F$2:F4347)</f>
        <v>38435.929932655039</v>
      </c>
      <c r="T4347">
        <f t="shared" ca="1" si="135"/>
        <v>11.873730162148828</v>
      </c>
      <c r="U4347">
        <f ca="1">AVERAGE(T$2:T4347)</f>
        <v>24.009441672373622</v>
      </c>
    </row>
    <row r="4348" spans="1:21" x14ac:dyDescent="0.25">
      <c r="A4348" s="75" t="s">
        <v>4</v>
      </c>
      <c r="B4348">
        <v>276.77777777777777</v>
      </c>
      <c r="C4348" s="76" t="s">
        <v>95</v>
      </c>
      <c r="E4348">
        <f t="shared" ca="1" si="134"/>
        <v>0.92899702941988949</v>
      </c>
      <c r="F4348">
        <v>0.14285714285714299</v>
      </c>
      <c r="G4348">
        <f>AVERAGE(F$2:F4348)</f>
        <v>38427.088021664582</v>
      </c>
      <c r="T4348">
        <f t="shared" ca="1" si="135"/>
        <v>8.680091937521432</v>
      </c>
      <c r="U4348">
        <f ca="1">AVERAGE(T$2:T4348)</f>
        <v>24.005915251914718</v>
      </c>
    </row>
    <row r="4349" spans="1:21" x14ac:dyDescent="0.25">
      <c r="A4349" s="75" t="s">
        <v>4</v>
      </c>
      <c r="B4349">
        <v>1.631578947368421</v>
      </c>
      <c r="C4349" s="76" t="s">
        <v>96</v>
      </c>
      <c r="E4349">
        <f t="shared" ca="1" si="134"/>
        <v>0.55453285569966682</v>
      </c>
      <c r="F4349">
        <v>36.5</v>
      </c>
      <c r="G4349">
        <f>AVERAGE(F$2:F4349)</f>
        <v>38418.258539598886</v>
      </c>
      <c r="T4349">
        <f t="shared" ca="1" si="135"/>
        <v>4.6246700651893455</v>
      </c>
      <c r="U4349">
        <f ca="1">AVERAGE(T$2:T4349)</f>
        <v>24.001457743822094</v>
      </c>
    </row>
    <row r="4350" spans="1:21" x14ac:dyDescent="0.25">
      <c r="A4350" s="75" t="s">
        <v>4</v>
      </c>
      <c r="B4350">
        <v>0.33333333333333331</v>
      </c>
      <c r="C4350" s="76" t="s">
        <v>97</v>
      </c>
      <c r="E4350">
        <f t="shared" ca="1" si="134"/>
        <v>0.16636822258550932</v>
      </c>
      <c r="F4350">
        <v>0.86958411824373283</v>
      </c>
      <c r="G4350">
        <f>AVERAGE(F$2:F4350)</f>
        <v>38409.424925215004</v>
      </c>
      <c r="T4350">
        <f t="shared" ca="1" si="135"/>
        <v>7.0357764316343028</v>
      </c>
      <c r="U4350">
        <f ca="1">AVERAGE(T$2:T4350)</f>
        <v>23.997556690404714</v>
      </c>
    </row>
    <row r="4351" spans="1:21" x14ac:dyDescent="0.25">
      <c r="B4351">
        <v>0.83333333333333337</v>
      </c>
      <c r="C4351" s="76" t="s">
        <v>81</v>
      </c>
      <c r="E4351">
        <f t="shared" ca="1" si="134"/>
        <v>0.76896042952803956</v>
      </c>
      <c r="F4351">
        <v>0.20913884007029881</v>
      </c>
      <c r="G4351">
        <f>AVERAGE(F$2:F4351)</f>
        <v>38400.595220436531</v>
      </c>
      <c r="T4351">
        <f t="shared" ca="1" si="135"/>
        <v>2.2628549965137115</v>
      </c>
      <c r="U4351">
        <f ca="1">AVERAGE(T$2:T4351)</f>
        <v>23.992560207256691</v>
      </c>
    </row>
    <row r="4352" spans="1:21" x14ac:dyDescent="0.25">
      <c r="A4352" s="75" t="s">
        <v>5</v>
      </c>
      <c r="B4352">
        <v>0.5</v>
      </c>
      <c r="C4352" s="76" t="s">
        <v>82</v>
      </c>
      <c r="E4352">
        <f t="shared" ca="1" si="134"/>
        <v>0.14589389624239646</v>
      </c>
      <c r="F4352">
        <v>2.3057851239669422</v>
      </c>
      <c r="G4352">
        <f>AVERAGE(F$2:F4352)</f>
        <v>38391.770056236273</v>
      </c>
      <c r="T4352">
        <f t="shared" ca="1" si="135"/>
        <v>2.0872008842228844</v>
      </c>
      <c r="U4352">
        <f ca="1">AVERAGE(T$2:T4352)</f>
        <v>23.987525649839309</v>
      </c>
    </row>
    <row r="4353" spans="1:21" x14ac:dyDescent="0.25">
      <c r="A4353" s="75" t="s">
        <v>5</v>
      </c>
      <c r="B4353">
        <v>0.99754098360655741</v>
      </c>
      <c r="C4353" s="76" t="s">
        <v>83</v>
      </c>
      <c r="E4353">
        <f t="shared" ca="1" si="134"/>
        <v>1.322440262822866E-2</v>
      </c>
      <c r="F4353">
        <v>5.6338028169014086E-2</v>
      </c>
      <c r="G4353">
        <f>AVERAGE(F$2:F4353)</f>
        <v>38382.948430841469</v>
      </c>
      <c r="T4353">
        <f t="shared" ca="1" si="135"/>
        <v>8.6013860014160883</v>
      </c>
      <c r="U4353">
        <f ca="1">AVERAGE(T$2:T4353)</f>
        <v>23.983990231721567</v>
      </c>
    </row>
    <row r="4354" spans="1:21" x14ac:dyDescent="0.25">
      <c r="A4354" s="75" t="s">
        <v>5</v>
      </c>
      <c r="B4354">
        <v>0.70068027210884365</v>
      </c>
      <c r="C4354" s="76" t="s">
        <v>84</v>
      </c>
      <c r="E4354">
        <f t="shared" ref="E4354:E4417" ca="1" si="136">RAND()</f>
        <v>0.72713663762887237</v>
      </c>
      <c r="F4354">
        <v>1</v>
      </c>
      <c r="G4354">
        <f>AVERAGE(F$2:F4354)</f>
        <v>38374.131075355399</v>
      </c>
      <c r="T4354">
        <f t="shared" ca="1" si="135"/>
        <v>13.784806323583132</v>
      </c>
      <c r="U4354">
        <f ca="1">AVERAGE(T$2:T4354)</f>
        <v>23.981647207621375</v>
      </c>
    </row>
    <row r="4355" spans="1:21" x14ac:dyDescent="0.25">
      <c r="A4355" s="75" t="s">
        <v>5</v>
      </c>
      <c r="B4355">
        <v>0.41176470588235292</v>
      </c>
      <c r="C4355" s="76" t="s">
        <v>85</v>
      </c>
      <c r="E4355">
        <f t="shared" ca="1" si="136"/>
        <v>3.660434627063136E-2</v>
      </c>
      <c r="F4355">
        <v>7.563025210084022E-2</v>
      </c>
      <c r="G4355">
        <f>AVERAGE(F$2:F4355)</f>
        <v>38365.317557797956</v>
      </c>
      <c r="T4355">
        <f t="shared" ref="T4355:T4418" ca="1" si="137">2*RAND()^-1</f>
        <v>113.41210805605749</v>
      </c>
      <c r="U4355">
        <f ca="1">AVERAGE(T$2:T4355)</f>
        <v>24.002187047044536</v>
      </c>
    </row>
    <row r="4356" spans="1:21" x14ac:dyDescent="0.25">
      <c r="A4356" s="75" t="s">
        <v>5</v>
      </c>
      <c r="B4356">
        <v>0.31623931623931628</v>
      </c>
      <c r="C4356" s="76" t="s">
        <v>86</v>
      </c>
      <c r="E4356">
        <f t="shared" ca="1" si="136"/>
        <v>0.24576508867236135</v>
      </c>
      <c r="F4356">
        <v>0.35922330097087379</v>
      </c>
      <c r="G4356">
        <f>AVERAGE(F$2:F4356)</f>
        <v>38356.508152899107</v>
      </c>
      <c r="T4356">
        <f t="shared" ca="1" si="137"/>
        <v>3.6608354236632215</v>
      </c>
      <c r="U4356">
        <f ca="1">AVERAGE(T$2:T4356)</f>
        <v>23.997516242997836</v>
      </c>
    </row>
    <row r="4357" spans="1:21" x14ac:dyDescent="0.25">
      <c r="A4357" s="75" t="s">
        <v>5</v>
      </c>
      <c r="B4357">
        <v>0.77272727272727271</v>
      </c>
      <c r="C4357" s="76" t="s">
        <v>87</v>
      </c>
      <c r="E4357">
        <f t="shared" ca="1" si="136"/>
        <v>0.72574198785678179</v>
      </c>
      <c r="F4357">
        <v>0.58227848101265811</v>
      </c>
      <c r="G4357">
        <f>AVERAGE(F$2:F4357)</f>
        <v>38347.702843928855</v>
      </c>
      <c r="T4357">
        <f t="shared" ca="1" si="137"/>
        <v>2.4730368882899136</v>
      </c>
      <c r="U4357">
        <f ca="1">AVERAGE(T$2:T4357)</f>
        <v>23.992574902466451</v>
      </c>
    </row>
    <row r="4358" spans="1:21" x14ac:dyDescent="0.25">
      <c r="A4358" s="75" t="s">
        <v>5</v>
      </c>
      <c r="B4358">
        <v>0.9</v>
      </c>
      <c r="C4358" s="76" t="s">
        <v>88</v>
      </c>
      <c r="E4358">
        <f t="shared" ca="1" si="136"/>
        <v>0.8070475108216798</v>
      </c>
      <c r="F4358">
        <v>5.6929133858267713</v>
      </c>
      <c r="G4358">
        <f>AVERAGE(F$2:F4358)</f>
        <v>38338.90274984335</v>
      </c>
      <c r="T4358">
        <f t="shared" ca="1" si="137"/>
        <v>2.2116524600923029</v>
      </c>
      <c r="U4358">
        <f ca="1">AVERAGE(T$2:T4358)</f>
        <v>23.987575838330031</v>
      </c>
    </row>
    <row r="4359" spans="1:21" x14ac:dyDescent="0.25">
      <c r="A4359" s="75" t="s">
        <v>5</v>
      </c>
      <c r="B4359">
        <v>21.222222222222221</v>
      </c>
      <c r="C4359" s="76" t="s">
        <v>89</v>
      </c>
      <c r="E4359">
        <f t="shared" ca="1" si="136"/>
        <v>0.23586257169045888</v>
      </c>
      <c r="F4359">
        <v>0.8</v>
      </c>
      <c r="G4359">
        <f>AVERAGE(F$2:F4359)</f>
        <v>38330.105571607965</v>
      </c>
      <c r="T4359">
        <f t="shared" ca="1" si="137"/>
        <v>8.6578161728459069</v>
      </c>
      <c r="U4359">
        <f ca="1">AVERAGE(T$2:T4359)</f>
        <v>23.984058224822576</v>
      </c>
    </row>
    <row r="4360" spans="1:21" x14ac:dyDescent="0.25">
      <c r="A4360" s="75" t="s">
        <v>5</v>
      </c>
      <c r="B4360">
        <v>0</v>
      </c>
      <c r="C4360" s="76" t="s">
        <v>90</v>
      </c>
      <c r="E4360">
        <f t="shared" ca="1" si="136"/>
        <v>0.77506747056628567</v>
      </c>
      <c r="F4360">
        <v>0.75000000000000011</v>
      </c>
      <c r="G4360">
        <f>AVERAGE(F$2:F4360)</f>
        <v>38321.312418230671</v>
      </c>
      <c r="T4360">
        <f t="shared" ca="1" si="137"/>
        <v>2.7821921216627978</v>
      </c>
      <c r="U4360">
        <f ca="1">AVERAGE(T$2:T4360)</f>
        <v>23.979194295916141</v>
      </c>
    </row>
    <row r="4361" spans="1:21" x14ac:dyDescent="0.25">
      <c r="A4361" s="75" t="s">
        <v>5</v>
      </c>
      <c r="B4361">
        <v>0.9</v>
      </c>
      <c r="C4361" s="76" t="s">
        <v>91</v>
      </c>
      <c r="E4361">
        <f t="shared" ca="1" si="136"/>
        <v>0.41384145520810178</v>
      </c>
      <c r="F4361">
        <v>0.28755364806866951</v>
      </c>
      <c r="G4361">
        <f>AVERAGE(F$2:F4361)</f>
        <v>38312.523192344299</v>
      </c>
      <c r="T4361">
        <f t="shared" ca="1" si="137"/>
        <v>2.3079452083649183</v>
      </c>
      <c r="U4361">
        <f ca="1">AVERAGE(T$2:T4361)</f>
        <v>23.97422382594193</v>
      </c>
    </row>
    <row r="4362" spans="1:21" x14ac:dyDescent="0.25">
      <c r="A4362" s="75" t="s">
        <v>5</v>
      </c>
      <c r="B4362">
        <v>0.66666666666666663</v>
      </c>
      <c r="C4362" s="76" t="s">
        <v>92</v>
      </c>
      <c r="E4362">
        <f t="shared" ca="1" si="136"/>
        <v>0.53043420458539436</v>
      </c>
      <c r="F4362">
        <v>12.8217000691085</v>
      </c>
      <c r="G4362">
        <f>AVERAGE(F$2:F4362)</f>
        <v>38303.740871433438</v>
      </c>
      <c r="T4362">
        <f t="shared" ca="1" si="137"/>
        <v>3.0195671801173085</v>
      </c>
      <c r="U4362">
        <f ca="1">AVERAGE(T$2:T4362)</f>
        <v>23.969418814099274</v>
      </c>
    </row>
    <row r="4363" spans="1:21" x14ac:dyDescent="0.25">
      <c r="A4363" s="75" t="s">
        <v>5</v>
      </c>
      <c r="B4363">
        <v>249.00000000000003</v>
      </c>
      <c r="C4363" s="76" t="s">
        <v>93</v>
      </c>
      <c r="E4363">
        <f t="shared" ca="1" si="136"/>
        <v>0.60817937945058287</v>
      </c>
      <c r="F4363">
        <v>2.8008361839604712</v>
      </c>
      <c r="G4363">
        <f>AVERAGE(F$2:F4363)</f>
        <v>38294.96027995355</v>
      </c>
      <c r="T4363">
        <f t="shared" ca="1" si="137"/>
        <v>4.9128033263314856</v>
      </c>
      <c r="U4363">
        <f ca="1">AVERAGE(T$2:T4363)</f>
        <v>23.965050034757741</v>
      </c>
    </row>
    <row r="4364" spans="1:21" x14ac:dyDescent="0.25">
      <c r="A4364" s="75" t="s">
        <v>5</v>
      </c>
      <c r="B4364">
        <v>0.50980392156862742</v>
      </c>
      <c r="C4364" s="76" t="s">
        <v>94</v>
      </c>
      <c r="E4364">
        <f t="shared" ca="1" si="136"/>
        <v>0.72772691923327903</v>
      </c>
      <c r="F4364">
        <v>1.5</v>
      </c>
      <c r="G4364">
        <f>AVERAGE(F$2:F4364)</f>
        <v>38286.183415346641</v>
      </c>
      <c r="T4364">
        <f t="shared" ca="1" si="137"/>
        <v>4.3306129965978997</v>
      </c>
      <c r="U4364">
        <f ca="1">AVERAGE(T$2:T4364)</f>
        <v>23.960549819988508</v>
      </c>
    </row>
    <row r="4365" spans="1:21" x14ac:dyDescent="0.25">
      <c r="A4365" s="75" t="s">
        <v>5</v>
      </c>
      <c r="B4365">
        <v>0.44444444444444442</v>
      </c>
      <c r="C4365" s="76" t="s">
        <v>95</v>
      </c>
      <c r="E4365">
        <f t="shared" ca="1" si="136"/>
        <v>0.59259930092245738</v>
      </c>
      <c r="F4365">
        <v>0.55223880597014929</v>
      </c>
      <c r="G4365">
        <f>AVERAGE(F$2:F4365)</f>
        <v>38277.410355956963</v>
      </c>
      <c r="T4365">
        <f t="shared" ca="1" si="137"/>
        <v>6.400093212245479</v>
      </c>
      <c r="U4365">
        <f ca="1">AVERAGE(T$2:T4365)</f>
        <v>23.956525884010563</v>
      </c>
    </row>
    <row r="4366" spans="1:21" x14ac:dyDescent="0.25">
      <c r="A4366" s="75" t="s">
        <v>5</v>
      </c>
      <c r="B4366">
        <v>4.2631578947368425</v>
      </c>
      <c r="C4366" s="76" t="s">
        <v>96</v>
      </c>
      <c r="E4366">
        <f t="shared" ca="1" si="136"/>
        <v>0.20550441765930982</v>
      </c>
      <c r="F4366">
        <v>0.8</v>
      </c>
      <c r="G4366">
        <f>AVERAGE(F$2:F4366)</f>
        <v>38268.641373057544</v>
      </c>
      <c r="T4366">
        <f t="shared" ca="1" si="137"/>
        <v>2.5549479401518407</v>
      </c>
      <c r="U4366">
        <f ca="1">AVERAGE(T$2:T4366)</f>
        <v>23.951622887918042</v>
      </c>
    </row>
    <row r="4367" spans="1:21" x14ac:dyDescent="0.25">
      <c r="A4367" s="75" t="s">
        <v>5</v>
      </c>
      <c r="B4367">
        <v>0.66666666666666663</v>
      </c>
      <c r="C4367" s="76" t="s">
        <v>97</v>
      </c>
      <c r="E4367">
        <f t="shared" ca="1" si="136"/>
        <v>0.3714696531758177</v>
      </c>
      <c r="F4367">
        <v>2694.3846153846152</v>
      </c>
      <c r="G4367">
        <f>AVERAGE(F$2:F4367)</f>
        <v>38260.493352728256</v>
      </c>
      <c r="T4367">
        <f t="shared" ca="1" si="137"/>
        <v>16.433429273664682</v>
      </c>
      <c r="U4367">
        <f ca="1">AVERAGE(T$2:T4367)</f>
        <v>23.949900901290864</v>
      </c>
    </row>
    <row r="4368" spans="1:21" x14ac:dyDescent="0.25">
      <c r="B4368">
        <v>0.83333333333333337</v>
      </c>
      <c r="C4368" s="76" t="s">
        <v>81</v>
      </c>
      <c r="E4368">
        <f t="shared" ca="1" si="136"/>
        <v>4.2809141312881938E-2</v>
      </c>
      <c r="F4368">
        <v>0.99021526418786687</v>
      </c>
      <c r="G4368">
        <f>AVERAGE(F$2:F4368)</f>
        <v>38251.732303234909</v>
      </c>
      <c r="T4368">
        <f t="shared" ca="1" si="137"/>
        <v>2.9458085231926581</v>
      </c>
      <c r="U4368">
        <f ca="1">AVERAGE(T$2:T4368)</f>
        <v>23.945091170954683</v>
      </c>
    </row>
    <row r="4369" spans="1:21" x14ac:dyDescent="0.25">
      <c r="A4369" s="75" t="s">
        <v>6</v>
      </c>
      <c r="B4369">
        <v>7.333333333333333</v>
      </c>
      <c r="C4369" s="76" t="s">
        <v>82</v>
      </c>
      <c r="E4369">
        <f t="shared" ca="1" si="136"/>
        <v>0.28177038075172045</v>
      </c>
      <c r="F4369">
        <v>3.0927835051546421E-2</v>
      </c>
      <c r="G4369">
        <f>AVERAGE(F$2:F4369)</f>
        <v>38242.975045594023</v>
      </c>
      <c r="T4369">
        <f t="shared" ca="1" si="137"/>
        <v>10.891205498129318</v>
      </c>
      <c r="U4369">
        <f ca="1">AVERAGE(T$2:T4369)</f>
        <v>23.942102644014934</v>
      </c>
    </row>
    <row r="4370" spans="1:21" x14ac:dyDescent="0.25">
      <c r="A4370" s="75" t="s">
        <v>6</v>
      </c>
      <c r="B4370">
        <v>0.96721311475409832</v>
      </c>
      <c r="C4370" s="76" t="s">
        <v>83</v>
      </c>
      <c r="E4370">
        <f t="shared" ca="1" si="136"/>
        <v>0.18226594788881745</v>
      </c>
      <c r="F4370">
        <v>4.4932079414838039E-2</v>
      </c>
      <c r="G4370">
        <f>AVERAGE(F$2:F4370)</f>
        <v>38234.221799974082</v>
      </c>
      <c r="T4370">
        <f t="shared" ca="1" si="137"/>
        <v>16.231667050437924</v>
      </c>
      <c r="U4370">
        <f ca="1">AVERAGE(T$2:T4370)</f>
        <v>23.940337838431603</v>
      </c>
    </row>
    <row r="4371" spans="1:21" x14ac:dyDescent="0.25">
      <c r="A4371" s="75" t="s">
        <v>6</v>
      </c>
      <c r="B4371">
        <v>0.65986394557823125</v>
      </c>
      <c r="C4371" s="76" t="s">
        <v>84</v>
      </c>
      <c r="E4371">
        <f t="shared" ca="1" si="136"/>
        <v>0.17742729469763618</v>
      </c>
      <c r="F4371">
        <v>0.75</v>
      </c>
      <c r="G4371">
        <f>AVERAGE(F$2:F4371)</f>
        <v>38225.472721758983</v>
      </c>
      <c r="T4371">
        <f t="shared" ca="1" si="137"/>
        <v>3.4495204121411542</v>
      </c>
      <c r="U4371">
        <f ca="1">AVERAGE(T$2:T4371)</f>
        <v>23.935648864192174</v>
      </c>
    </row>
    <row r="4372" spans="1:21" x14ac:dyDescent="0.25">
      <c r="A4372" s="75" t="s">
        <v>6</v>
      </c>
      <c r="B4372">
        <v>0.41176470588235292</v>
      </c>
      <c r="C4372" s="76" t="s">
        <v>85</v>
      </c>
      <c r="E4372">
        <f t="shared" ca="1" si="136"/>
        <v>0.4831604539005413</v>
      </c>
      <c r="F4372">
        <v>0.12280701754385967</v>
      </c>
      <c r="G4372">
        <f>AVERAGE(F$2:F4372)</f>
        <v>38216.727503293019</v>
      </c>
      <c r="T4372">
        <f t="shared" ca="1" si="137"/>
        <v>2.3131009471314976</v>
      </c>
      <c r="U4372">
        <f ca="1">AVERAGE(T$2:T4372)</f>
        <v>23.930702044719041</v>
      </c>
    </row>
    <row r="4373" spans="1:21" x14ac:dyDescent="0.25">
      <c r="A4373" s="75" t="s">
        <v>6</v>
      </c>
      <c r="B4373">
        <v>0.85754985754985757</v>
      </c>
      <c r="C4373" s="76" t="s">
        <v>86</v>
      </c>
      <c r="E4373">
        <f t="shared" ca="1" si="136"/>
        <v>9.7929618324436141E-2</v>
      </c>
      <c r="F4373">
        <v>9.8695652173913047</v>
      </c>
      <c r="G4373">
        <f>AVERAGE(F$2:F4373)</f>
        <v>38207.988514743593</v>
      </c>
      <c r="T4373">
        <f t="shared" ca="1" si="137"/>
        <v>2.0197046855017136</v>
      </c>
      <c r="U4373">
        <f ca="1">AVERAGE(T$2:T4373)</f>
        <v>23.925690380181251</v>
      </c>
    </row>
    <row r="4374" spans="1:21" x14ac:dyDescent="0.25">
      <c r="A4374" s="75" t="s">
        <v>6</v>
      </c>
      <c r="B4374">
        <v>0.95454545454545447</v>
      </c>
      <c r="C4374" s="76" t="s">
        <v>87</v>
      </c>
      <c r="E4374">
        <f t="shared" ca="1" si="136"/>
        <v>0.22891626493278672</v>
      </c>
      <c r="F4374">
        <v>0.21078274683017076</v>
      </c>
      <c r="G4374">
        <f>AVERAGE(F$2:F4374)</f>
        <v>38199.251314256057</v>
      </c>
      <c r="T4374">
        <f t="shared" ca="1" si="137"/>
        <v>88.931920275159058</v>
      </c>
      <c r="U4374">
        <f ca="1">AVERAGE(T$2:T4374)</f>
        <v>23.940555742608645</v>
      </c>
    </row>
    <row r="4375" spans="1:21" x14ac:dyDescent="0.25">
      <c r="A4375" s="75" t="s">
        <v>6</v>
      </c>
      <c r="B4375">
        <v>0.9</v>
      </c>
      <c r="C4375" s="76" t="s">
        <v>88</v>
      </c>
      <c r="E4375">
        <f t="shared" ca="1" si="136"/>
        <v>0.39956318454328454</v>
      </c>
      <c r="F4375">
        <v>0.20863309352517972</v>
      </c>
      <c r="G4375">
        <f>AVERAGE(F$2:F4375)</f>
        <v>38190.518108339013</v>
      </c>
      <c r="T4375">
        <f t="shared" ca="1" si="137"/>
        <v>2.4695132550883399</v>
      </c>
      <c r="U4375">
        <f ca="1">AVERAGE(T$2:T4375)</f>
        <v>23.935646953745469</v>
      </c>
    </row>
    <row r="4376" spans="1:21" x14ac:dyDescent="0.25">
      <c r="A4376" s="75" t="s">
        <v>6</v>
      </c>
      <c r="B4376">
        <v>1.2222222222222223</v>
      </c>
      <c r="C4376" s="76" t="s">
        <v>89</v>
      </c>
      <c r="E4376">
        <f t="shared" ca="1" si="136"/>
        <v>7.8796111802826529E-2</v>
      </c>
      <c r="F4376">
        <v>0.33333333333333331</v>
      </c>
      <c r="G4376">
        <f>AVERAGE(F$2:F4376)</f>
        <v>38181.788923247579</v>
      </c>
      <c r="T4376">
        <f t="shared" ca="1" si="137"/>
        <v>9.991429401198328</v>
      </c>
      <c r="U4376">
        <f ca="1">AVERAGE(T$2:T4376)</f>
        <v>23.932459704019173</v>
      </c>
    </row>
    <row r="4377" spans="1:21" x14ac:dyDescent="0.25">
      <c r="A4377" s="75" t="s">
        <v>6</v>
      </c>
      <c r="B4377">
        <v>1.5</v>
      </c>
      <c r="C4377" s="76" t="s">
        <v>90</v>
      </c>
      <c r="E4377">
        <f t="shared" ca="1" si="136"/>
        <v>0.64997568478992518</v>
      </c>
      <c r="F4377">
        <v>0.1891891891891892</v>
      </c>
      <c r="G4377">
        <f>AVERAGE(F$2:F4377)</f>
        <v>38173.063694789162</v>
      </c>
      <c r="T4377">
        <f t="shared" ca="1" si="137"/>
        <v>5.357071973292741</v>
      </c>
      <c r="U4377">
        <f ca="1">AVERAGE(T$2:T4377)</f>
        <v>23.928214871356758</v>
      </c>
    </row>
    <row r="4378" spans="1:21" x14ac:dyDescent="0.25">
      <c r="A4378" s="75" t="s">
        <v>6</v>
      </c>
      <c r="B4378">
        <v>0.7</v>
      </c>
      <c r="C4378" s="76" t="s">
        <v>91</v>
      </c>
      <c r="E4378">
        <f t="shared" ca="1" si="136"/>
        <v>0.38728215443786063</v>
      </c>
      <c r="F4378">
        <v>2.75</v>
      </c>
      <c r="G4378">
        <f>AVERAGE(F$2:F4378)</f>
        <v>38164.34303824477</v>
      </c>
      <c r="T4378">
        <f t="shared" ca="1" si="137"/>
        <v>20.784973160352177</v>
      </c>
      <c r="U4378">
        <f ca="1">AVERAGE(T$2:T4378)</f>
        <v>23.927496744395139</v>
      </c>
    </row>
    <row r="4379" spans="1:21" x14ac:dyDescent="0.25">
      <c r="A4379" s="75" t="s">
        <v>6</v>
      </c>
      <c r="B4379">
        <v>24</v>
      </c>
      <c r="C4379" s="76" t="s">
        <v>92</v>
      </c>
      <c r="E4379">
        <f t="shared" ca="1" si="136"/>
        <v>0.9334624960643837</v>
      </c>
      <c r="F4379">
        <v>0.44444444444444442</v>
      </c>
      <c r="G4379">
        <f>AVERAGE(F$2:F4379)</f>
        <v>38155.625838931432</v>
      </c>
      <c r="T4379">
        <f t="shared" ca="1" si="137"/>
        <v>2.1396145728036466</v>
      </c>
      <c r="U4379">
        <f ca="1">AVERAGE(T$2:T4379)</f>
        <v>23.922520069618624</v>
      </c>
    </row>
    <row r="4380" spans="1:21" x14ac:dyDescent="0.25">
      <c r="A4380" s="75" t="s">
        <v>6</v>
      </c>
      <c r="B4380">
        <v>24</v>
      </c>
      <c r="C4380" s="76" t="s">
        <v>93</v>
      </c>
      <c r="E4380">
        <f t="shared" ca="1" si="136"/>
        <v>0.75573260100996131</v>
      </c>
      <c r="F4380">
        <v>0.66666666666666663</v>
      </c>
      <c r="G4380">
        <f>AVERAGE(F$2:F4380)</f>
        <v>38146.912671730643</v>
      </c>
      <c r="T4380">
        <f t="shared" ca="1" si="137"/>
        <v>3.1278595571184407</v>
      </c>
      <c r="U4380">
        <f ca="1">AVERAGE(T$2:T4380)</f>
        <v>23.917771346048745</v>
      </c>
    </row>
    <row r="4381" spans="1:21" x14ac:dyDescent="0.25">
      <c r="A4381" s="75" t="s">
        <v>6</v>
      </c>
      <c r="B4381">
        <v>0.41176470588235292</v>
      </c>
      <c r="C4381" s="76" t="s">
        <v>94</v>
      </c>
      <c r="E4381">
        <f t="shared" ca="1" si="136"/>
        <v>0.18896066873063777</v>
      </c>
      <c r="F4381">
        <v>0.77743431221020087</v>
      </c>
      <c r="G4381">
        <f>AVERAGE(F$2:F4381)</f>
        <v>38138.203508434424</v>
      </c>
      <c r="T4381">
        <f t="shared" ca="1" si="137"/>
        <v>2.5725864603617574</v>
      </c>
      <c r="U4381">
        <f ca="1">AVERAGE(T$2:T4381)</f>
        <v>23.912898016166167</v>
      </c>
    </row>
    <row r="4382" spans="1:21" x14ac:dyDescent="0.25">
      <c r="A4382" s="75" t="s">
        <v>6</v>
      </c>
      <c r="B4382">
        <v>7.3333333333333339</v>
      </c>
      <c r="C4382" s="76" t="s">
        <v>95</v>
      </c>
      <c r="E4382">
        <f t="shared" ca="1" si="136"/>
        <v>0.98428200528574916</v>
      </c>
      <c r="F4382">
        <v>0.83452577508713999</v>
      </c>
      <c r="G4382">
        <f>AVERAGE(F$2:F4382)</f>
        <v>38129.498334048978</v>
      </c>
      <c r="T4382">
        <f t="shared" ca="1" si="137"/>
        <v>4.407978417288783</v>
      </c>
      <c r="U4382">
        <f ca="1">AVERAGE(T$2:T4382)</f>
        <v>23.90844585465079</v>
      </c>
    </row>
    <row r="4383" spans="1:21" x14ac:dyDescent="0.25">
      <c r="A4383" s="75" t="s">
        <v>6</v>
      </c>
      <c r="B4383">
        <v>0.98421052631578942</v>
      </c>
      <c r="C4383" s="76" t="s">
        <v>96</v>
      </c>
      <c r="E4383">
        <f t="shared" ca="1" si="136"/>
        <v>1.8346400675866792E-2</v>
      </c>
      <c r="F4383">
        <v>0.25</v>
      </c>
      <c r="G4383">
        <f>AVERAGE(F$2:F4383)</f>
        <v>38120.796999422309</v>
      </c>
      <c r="T4383">
        <f t="shared" ca="1" si="137"/>
        <v>2.5951613053038733</v>
      </c>
      <c r="U4383">
        <f ca="1">AVERAGE(T$2:T4383)</f>
        <v>23.903582028875036</v>
      </c>
    </row>
    <row r="4384" spans="1:21" x14ac:dyDescent="0.25">
      <c r="A4384" s="75" t="s">
        <v>6</v>
      </c>
      <c r="B4384">
        <v>0.66666666666666663</v>
      </c>
      <c r="C4384" s="76" t="s">
        <v>97</v>
      </c>
      <c r="E4384">
        <f t="shared" ca="1" si="136"/>
        <v>0.93333177559501423</v>
      </c>
      <c r="F4384">
        <v>7.7181208053691275E-2</v>
      </c>
      <c r="G4384">
        <f>AVERAGE(F$2:F4384)</f>
        <v>38112.099595858948</v>
      </c>
      <c r="T4384">
        <f t="shared" ca="1" si="137"/>
        <v>2.1684482448134794</v>
      </c>
      <c r="U4384">
        <f ca="1">AVERAGE(T$2:T4384)</f>
        <v>23.898623066113444</v>
      </c>
    </row>
    <row r="4385" spans="1:21" x14ac:dyDescent="0.25">
      <c r="B4385">
        <v>0.85</v>
      </c>
      <c r="C4385" s="76" t="s">
        <v>81</v>
      </c>
      <c r="E4385">
        <f t="shared" ca="1" si="136"/>
        <v>0.99380200016820242</v>
      </c>
      <c r="F4385">
        <v>1</v>
      </c>
      <c r="G4385">
        <f>AVERAGE(F$2:F4385)</f>
        <v>38103.40637058617</v>
      </c>
      <c r="T4385">
        <f t="shared" ca="1" si="137"/>
        <v>10.710021768043301</v>
      </c>
      <c r="U4385">
        <f ca="1">AVERAGE(T$2:T4385)</f>
        <v>23.895614717277205</v>
      </c>
    </row>
    <row r="4386" spans="1:21" x14ac:dyDescent="0.25">
      <c r="A4386" s="75" t="s">
        <v>7</v>
      </c>
      <c r="B4386">
        <v>3.1666666666666665</v>
      </c>
      <c r="C4386" s="76" t="s">
        <v>82</v>
      </c>
      <c r="E4386">
        <f t="shared" ca="1" si="136"/>
        <v>0.85717257558722049</v>
      </c>
      <c r="F4386">
        <v>0.86915887850467288</v>
      </c>
      <c r="G4386">
        <f>AVERAGE(F$2:F4386)</f>
        <v>38094.717080458067</v>
      </c>
      <c r="T4386">
        <f t="shared" ca="1" si="137"/>
        <v>5.025287281976337</v>
      </c>
      <c r="U4386">
        <f ca="1">AVERAGE(T$2:T4386)</f>
        <v>23.891311335878047</v>
      </c>
    </row>
    <row r="4387" spans="1:21" x14ac:dyDescent="0.25">
      <c r="A4387" s="75" t="s">
        <v>7</v>
      </c>
      <c r="B4387">
        <v>0.91803278688524592</v>
      </c>
      <c r="C4387" s="76" t="s">
        <v>83</v>
      </c>
      <c r="E4387">
        <f t="shared" ca="1" si="136"/>
        <v>0.59698896035539473</v>
      </c>
      <c r="F4387">
        <v>0.18181818181818185</v>
      </c>
      <c r="G4387">
        <f>AVERAGE(F$2:F4387)</f>
        <v>38086.031595902146</v>
      </c>
      <c r="T4387">
        <f t="shared" ca="1" si="137"/>
        <v>3.8756031074075268</v>
      </c>
      <c r="U4387">
        <f ca="1">AVERAGE(T$2:T4387)</f>
        <v>23.886747790910313</v>
      </c>
    </row>
    <row r="4388" spans="1:21" x14ac:dyDescent="0.25">
      <c r="A4388" s="75" t="s">
        <v>7</v>
      </c>
      <c r="B4388">
        <v>0.65986394557823125</v>
      </c>
      <c r="C4388" s="76" t="s">
        <v>84</v>
      </c>
      <c r="E4388">
        <f t="shared" ca="1" si="136"/>
        <v>0.50547624144139658</v>
      </c>
      <c r="F4388">
        <v>49</v>
      </c>
      <c r="G4388">
        <f>AVERAGE(F$2:F4388)</f>
        <v>38077.361198911974</v>
      </c>
      <c r="T4388">
        <f t="shared" ca="1" si="137"/>
        <v>9.7881352677669398</v>
      </c>
      <c r="U4388">
        <f ca="1">AVERAGE(T$2:T4388)</f>
        <v>23.883534065694189</v>
      </c>
    </row>
    <row r="4389" spans="1:21" x14ac:dyDescent="0.25">
      <c r="A4389" s="75" t="s">
        <v>7</v>
      </c>
      <c r="B4389">
        <v>0.26470588235294118</v>
      </c>
      <c r="C4389" s="76" t="s">
        <v>85</v>
      </c>
      <c r="E4389">
        <f t="shared" ca="1" si="136"/>
        <v>0.24151266374607516</v>
      </c>
      <c r="F4389">
        <v>0.80358576398180359</v>
      </c>
      <c r="G4389">
        <f>AVERAGE(F$2:F4389)</f>
        <v>38068.683770103147</v>
      </c>
      <c r="T4389">
        <f t="shared" ca="1" si="137"/>
        <v>3.8587903592144515</v>
      </c>
      <c r="U4389">
        <f ca="1">AVERAGE(T$2:T4389)</f>
        <v>23.878970541604289</v>
      </c>
    </row>
    <row r="4390" spans="1:21" x14ac:dyDescent="0.25">
      <c r="A4390" s="75" t="s">
        <v>7</v>
      </c>
      <c r="B4390">
        <v>0.77207977207977208</v>
      </c>
      <c r="C4390" s="76" t="s">
        <v>86</v>
      </c>
      <c r="E4390">
        <f t="shared" ca="1" si="136"/>
        <v>0.41302291583156814</v>
      </c>
      <c r="F4390">
        <v>0.8</v>
      </c>
      <c r="G4390">
        <f>AVERAGE(F$2:F4390)</f>
        <v>38060.010294648579</v>
      </c>
      <c r="T4390">
        <f t="shared" ca="1" si="137"/>
        <v>13.380325180028196</v>
      </c>
      <c r="U4390">
        <f ca="1">AVERAGE(T$2:T4390)</f>
        <v>23.876578505750658</v>
      </c>
    </row>
    <row r="4391" spans="1:21" x14ac:dyDescent="0.25">
      <c r="A4391" s="75" t="s">
        <v>7</v>
      </c>
      <c r="B4391">
        <v>0.81818181818181801</v>
      </c>
      <c r="C4391" s="76" t="s">
        <v>87</v>
      </c>
      <c r="E4391">
        <f t="shared" ca="1" si="136"/>
        <v>4.8348719780648919E-2</v>
      </c>
      <c r="F4391">
        <v>0.90476190476190477</v>
      </c>
      <c r="G4391">
        <f>AVERAGE(F$2:F4391)</f>
        <v>38051.340794527227</v>
      </c>
      <c r="T4391">
        <f t="shared" ca="1" si="137"/>
        <v>21.416145714043413</v>
      </c>
      <c r="U4391">
        <f ca="1">AVERAGE(T$2:T4391)</f>
        <v>23.876018042700156</v>
      </c>
    </row>
    <row r="4392" spans="1:21" x14ac:dyDescent="0.25">
      <c r="A4392" s="75" t="s">
        <v>7</v>
      </c>
      <c r="B4392">
        <v>0</v>
      </c>
      <c r="C4392" s="76" t="s">
        <v>88</v>
      </c>
      <c r="E4392">
        <f t="shared" ca="1" si="136"/>
        <v>0.88876013348032856</v>
      </c>
      <c r="F4392">
        <v>0.86842105263157898</v>
      </c>
      <c r="G4392">
        <f>AVERAGE(F$2:F4392)</f>
        <v>38042.675234888535</v>
      </c>
      <c r="T4392">
        <f t="shared" ca="1" si="137"/>
        <v>2.333147204579352</v>
      </c>
      <c r="U4392">
        <f ca="1">AVERAGE(T$2:T4392)</f>
        <v>23.871111900400425</v>
      </c>
    </row>
    <row r="4393" spans="1:21" x14ac:dyDescent="0.25">
      <c r="A4393" s="75" t="s">
        <v>7</v>
      </c>
      <c r="B4393">
        <v>1.2222222222222223</v>
      </c>
      <c r="C4393" s="76" t="s">
        <v>89</v>
      </c>
      <c r="E4393">
        <f t="shared" ca="1" si="136"/>
        <v>0.10891221164249709</v>
      </c>
      <c r="F4393">
        <v>0.12028421586871933</v>
      </c>
      <c r="G4393">
        <f>AVERAGE(F$2:F4393)</f>
        <v>38034.013450974453</v>
      </c>
      <c r="T4393">
        <f t="shared" ca="1" si="137"/>
        <v>3.1344818601372704</v>
      </c>
      <c r="U4393">
        <f ca="1">AVERAGE(T$2:T4393)</f>
        <v>23.866390445473225</v>
      </c>
    </row>
    <row r="4394" spans="1:21" x14ac:dyDescent="0.25">
      <c r="A4394" s="75" t="s">
        <v>7</v>
      </c>
      <c r="B4394">
        <v>0.5</v>
      </c>
      <c r="C4394" s="76" t="s">
        <v>90</v>
      </c>
      <c r="E4394">
        <f t="shared" ca="1" si="136"/>
        <v>0.22961113627736063</v>
      </c>
      <c r="F4394">
        <v>8.6956521739130432E-2</v>
      </c>
      <c r="G4394">
        <f>AVERAGE(F$2:F4394)</f>
        <v>38025.355602921998</v>
      </c>
      <c r="T4394">
        <f t="shared" ca="1" si="137"/>
        <v>11.597547424464619</v>
      </c>
      <c r="U4394">
        <f ca="1">AVERAGE(T$2:T4394)</f>
        <v>23.863597628942152</v>
      </c>
    </row>
    <row r="4395" spans="1:21" x14ac:dyDescent="0.25">
      <c r="A4395" s="75" t="s">
        <v>7</v>
      </c>
      <c r="B4395">
        <v>0.95</v>
      </c>
      <c r="C4395" s="76" t="s">
        <v>91</v>
      </c>
      <c r="E4395">
        <f t="shared" ca="1" si="136"/>
        <v>0.27887481466522257</v>
      </c>
      <c r="F4395">
        <v>2.0303030303030303</v>
      </c>
      <c r="G4395">
        <f>AVERAGE(F$2:F4395)</f>
        <v>38016.702137901535</v>
      </c>
      <c r="T4395">
        <f t="shared" ca="1" si="137"/>
        <v>2.096418866117177</v>
      </c>
      <c r="U4395">
        <f ca="1">AVERAGE(T$2:T4395)</f>
        <v>23.858643787621524</v>
      </c>
    </row>
    <row r="4396" spans="1:21" x14ac:dyDescent="0.25">
      <c r="A4396" s="75" t="s">
        <v>7</v>
      </c>
      <c r="B4396">
        <v>0.66666666666666663</v>
      </c>
      <c r="C4396" s="76" t="s">
        <v>92</v>
      </c>
      <c r="E4396">
        <f t="shared" ca="1" si="136"/>
        <v>0.56989216699528167</v>
      </c>
      <c r="F4396">
        <v>0.21052631578947367</v>
      </c>
      <c r="G4396">
        <f>AVERAGE(F$2:F4396)</f>
        <v>38008.052196692988</v>
      </c>
      <c r="T4396">
        <f t="shared" ca="1" si="137"/>
        <v>2.7009529989534919</v>
      </c>
      <c r="U4396">
        <f ca="1">AVERAGE(T$2:T4396)</f>
        <v>23.853829751037075</v>
      </c>
    </row>
    <row r="4397" spans="1:21" x14ac:dyDescent="0.25">
      <c r="A4397" s="75" t="s">
        <v>7</v>
      </c>
      <c r="B4397">
        <v>3.1666666666666665</v>
      </c>
      <c r="C4397" s="76" t="s">
        <v>93</v>
      </c>
      <c r="E4397">
        <f t="shared" ca="1" si="136"/>
        <v>0.16233332441357518</v>
      </c>
      <c r="F4397">
        <v>0.81818181818181823</v>
      </c>
      <c r="G4397">
        <f>AVERAGE(F$2:F4397)</f>
        <v>37999.406329082689</v>
      </c>
      <c r="T4397">
        <f t="shared" ca="1" si="137"/>
        <v>2.1780949970556818</v>
      </c>
      <c r="U4397">
        <f ca="1">AVERAGE(T$2:T4397)</f>
        <v>23.848898965151275</v>
      </c>
    </row>
    <row r="4398" spans="1:21" x14ac:dyDescent="0.25">
      <c r="A4398" s="75" t="s">
        <v>7</v>
      </c>
      <c r="B4398">
        <v>1.9607843137254832E-2</v>
      </c>
      <c r="C4398" s="76" t="s">
        <v>94</v>
      </c>
      <c r="E4398">
        <f t="shared" ca="1" si="136"/>
        <v>0.98344125959244266</v>
      </c>
      <c r="F4398">
        <v>1.2153300841825432</v>
      </c>
      <c r="G4398">
        <f>AVERAGE(F$2:F4398)</f>
        <v>37990.764484416097</v>
      </c>
      <c r="T4398">
        <f t="shared" ca="1" si="137"/>
        <v>2.8127391127339187</v>
      </c>
      <c r="U4398">
        <f ca="1">AVERAGE(T$2:T4398)</f>
        <v>23.844114757770694</v>
      </c>
    </row>
    <row r="4399" spans="1:21" x14ac:dyDescent="0.25">
      <c r="A4399" s="75" t="s">
        <v>7</v>
      </c>
      <c r="B4399">
        <v>4.5555555555555562</v>
      </c>
      <c r="C4399" s="76" t="s">
        <v>95</v>
      </c>
      <c r="E4399">
        <f t="shared" ca="1" si="136"/>
        <v>0.25631158184292935</v>
      </c>
      <c r="F4399">
        <v>3.4482758620689655E-2</v>
      </c>
      <c r="G4399">
        <f>AVERAGE(F$2:F4399)</f>
        <v>37982.126301150594</v>
      </c>
      <c r="T4399">
        <f t="shared" ca="1" si="137"/>
        <v>2.3403705311430882</v>
      </c>
      <c r="U4399">
        <f ca="1">AVERAGE(T$2:T4399)</f>
        <v>23.83922532070234</v>
      </c>
    </row>
    <row r="4400" spans="1:21" x14ac:dyDescent="0.25">
      <c r="A4400" s="75" t="s">
        <v>7</v>
      </c>
      <c r="B4400">
        <v>4.2631578947368425</v>
      </c>
      <c r="C4400" s="76" t="s">
        <v>96</v>
      </c>
      <c r="E4400">
        <f t="shared" ca="1" si="136"/>
        <v>0.78829678180042506</v>
      </c>
      <c r="F4400">
        <v>0.33333333333333331</v>
      </c>
      <c r="G4400">
        <f>AVERAGE(F$2:F4400)</f>
        <v>37973.492113160646</v>
      </c>
      <c r="T4400">
        <f t="shared" ca="1" si="137"/>
        <v>2.5514779583934186</v>
      </c>
      <c r="U4400">
        <f ca="1">AVERAGE(T$2:T4400)</f>
        <v>23.834386096478127</v>
      </c>
    </row>
    <row r="4401" spans="1:21" x14ac:dyDescent="0.25">
      <c r="A4401" s="75" t="s">
        <v>7</v>
      </c>
      <c r="B4401">
        <v>0.33333333333333331</v>
      </c>
      <c r="C4401" s="76" t="s">
        <v>97</v>
      </c>
      <c r="E4401">
        <f t="shared" ca="1" si="136"/>
        <v>2.927781603629187E-2</v>
      </c>
      <c r="F4401">
        <v>0.76190476190476186</v>
      </c>
      <c r="G4401">
        <f>AVERAGE(F$2:F4401)</f>
        <v>37964.86194720419</v>
      </c>
      <c r="T4401">
        <f t="shared" ca="1" si="137"/>
        <v>3.2359089549210265</v>
      </c>
      <c r="U4401">
        <f ca="1">AVERAGE(T$2:T4401)</f>
        <v>23.829704624400499</v>
      </c>
    </row>
    <row r="4402" spans="1:21" x14ac:dyDescent="0.25">
      <c r="B4402">
        <v>0.5</v>
      </c>
      <c r="C4402" s="76" t="s">
        <v>81</v>
      </c>
      <c r="E4402">
        <f t="shared" ca="1" si="136"/>
        <v>0.46695744609667411</v>
      </c>
      <c r="F4402">
        <v>29.030030030030026</v>
      </c>
      <c r="G4402">
        <f>AVERAGE(F$2:F4402)</f>
        <v>37956.242126273231</v>
      </c>
      <c r="T4402">
        <f t="shared" ca="1" si="137"/>
        <v>2.4226615989375451</v>
      </c>
      <c r="U4402">
        <f ca="1">AVERAGE(T$2:T4402)</f>
        <v>23.824840492833705</v>
      </c>
    </row>
    <row r="4403" spans="1:21" x14ac:dyDescent="0.25">
      <c r="A4403" s="75" t="s">
        <v>8</v>
      </c>
      <c r="B4403">
        <v>4</v>
      </c>
      <c r="C4403" s="76" t="s">
        <v>82</v>
      </c>
      <c r="E4403">
        <f t="shared" ca="1" si="136"/>
        <v>0.44549686806896904</v>
      </c>
      <c r="F4403">
        <v>0.92248062015503873</v>
      </c>
      <c r="G4403">
        <f>AVERAGE(F$2:F4403)</f>
        <v>37947.619836485486</v>
      </c>
      <c r="T4403">
        <f t="shared" ca="1" si="137"/>
        <v>3.0099934875653056</v>
      </c>
      <c r="U4403">
        <f ca="1">AVERAGE(T$2:T4403)</f>
        <v>23.820111995104202</v>
      </c>
    </row>
    <row r="4404" spans="1:21" x14ac:dyDescent="0.25">
      <c r="A4404" s="75" t="s">
        <v>8</v>
      </c>
      <c r="B4404">
        <v>0.34426229508196721</v>
      </c>
      <c r="C4404" s="76" t="s">
        <v>83</v>
      </c>
      <c r="E4404">
        <f t="shared" ca="1" si="136"/>
        <v>4.8979711505285128E-2</v>
      </c>
      <c r="F4404">
        <v>1.8571428571428574</v>
      </c>
      <c r="G4404">
        <f>AVERAGE(F$2:F4404)</f>
        <v>37939.001675528496</v>
      </c>
      <c r="T4404">
        <f t="shared" ca="1" si="137"/>
        <v>5.1845325943420555</v>
      </c>
      <c r="U4404">
        <f ca="1">AVERAGE(T$2:T4404)</f>
        <v>23.81587952192665</v>
      </c>
    </row>
    <row r="4405" spans="1:21" x14ac:dyDescent="0.25">
      <c r="A4405" s="75" t="s">
        <v>8</v>
      </c>
      <c r="B4405">
        <v>0.18367346938775506</v>
      </c>
      <c r="C4405" s="76" t="s">
        <v>84</v>
      </c>
      <c r="E4405">
        <f t="shared" ca="1" si="136"/>
        <v>0.70059389954388074</v>
      </c>
      <c r="F4405">
        <v>0.86363636363636365</v>
      </c>
      <c r="G4405">
        <f>AVERAGE(F$2:F4405)</f>
        <v>37930.387202767561</v>
      </c>
      <c r="T4405">
        <f t="shared" ca="1" si="137"/>
        <v>2.4908285337842258</v>
      </c>
      <c r="U4405">
        <f ca="1">AVERAGE(T$2:T4405)</f>
        <v>23.811037321429797</v>
      </c>
    </row>
    <row r="4406" spans="1:21" x14ac:dyDescent="0.25">
      <c r="A4406" s="75" t="s">
        <v>8</v>
      </c>
      <c r="B4406">
        <v>0.79411764705882348</v>
      </c>
      <c r="C4406" s="76" t="s">
        <v>85</v>
      </c>
      <c r="E4406">
        <f t="shared" ca="1" si="136"/>
        <v>0.38666185405078757</v>
      </c>
      <c r="F4406">
        <v>0.15254237288135589</v>
      </c>
      <c r="G4406">
        <f>AVERAGE(F$2:F4406)</f>
        <v>37921.776479802662</v>
      </c>
      <c r="T4406">
        <f t="shared" ca="1" si="137"/>
        <v>3.7225705041110477</v>
      </c>
      <c r="U4406">
        <f ca="1">AVERAGE(T$2:T4406)</f>
        <v>23.806476943037669</v>
      </c>
    </row>
    <row r="4407" spans="1:21" x14ac:dyDescent="0.25">
      <c r="A4407" s="75" t="s">
        <v>8</v>
      </c>
      <c r="B4407">
        <v>0.28774928774928776</v>
      </c>
      <c r="C4407" s="76" t="s">
        <v>86</v>
      </c>
      <c r="E4407">
        <f t="shared" ca="1" si="136"/>
        <v>3.8174842199168557E-2</v>
      </c>
      <c r="F4407">
        <v>0.80430528375733856</v>
      </c>
      <c r="G4407">
        <f>AVERAGE(F$2:F4407)</f>
        <v>37913.169813399007</v>
      </c>
      <c r="T4407">
        <f t="shared" ca="1" si="137"/>
        <v>2.0068820373733507</v>
      </c>
      <c r="U4407">
        <f ca="1">AVERAGE(T$2:T4407)</f>
        <v>23.801529236522537</v>
      </c>
    </row>
    <row r="4408" spans="1:21" x14ac:dyDescent="0.25">
      <c r="A4408" s="75" t="s">
        <v>8</v>
      </c>
      <c r="B4408">
        <v>21.727272727272723</v>
      </c>
      <c r="C4408" s="76" t="s">
        <v>87</v>
      </c>
      <c r="E4408">
        <f t="shared" ca="1" si="136"/>
        <v>0.53885625111395541</v>
      </c>
      <c r="F4408">
        <v>0.19354838709677419</v>
      </c>
      <c r="G4408">
        <f>AVERAGE(F$2:F4408)</f>
        <v>37904.566914314586</v>
      </c>
      <c r="T4408">
        <f t="shared" ca="1" si="137"/>
        <v>4.7661208328586468</v>
      </c>
      <c r="U4408">
        <f ca="1">AVERAGE(T$2:T4408)</f>
        <v>23.797209879044967</v>
      </c>
    </row>
    <row r="4409" spans="1:21" x14ac:dyDescent="0.25">
      <c r="A4409" s="75" t="s">
        <v>8</v>
      </c>
      <c r="B4409">
        <v>0.7</v>
      </c>
      <c r="C4409" s="76" t="s">
        <v>88</v>
      </c>
      <c r="E4409">
        <f t="shared" ca="1" si="136"/>
        <v>0.62838410610727524</v>
      </c>
      <c r="F4409">
        <v>5.0869565217391308</v>
      </c>
      <c r="G4409">
        <f>AVERAGE(F$2:F4409)</f>
        <v>37895.969028661733</v>
      </c>
      <c r="T4409">
        <f t="shared" ca="1" si="137"/>
        <v>2.9459853147468982</v>
      </c>
      <c r="U4409">
        <f ca="1">AVERAGE(T$2:T4409)</f>
        <v>23.792479564942358</v>
      </c>
    </row>
    <row r="4410" spans="1:21" x14ac:dyDescent="0.25">
      <c r="A4410" s="75" t="s">
        <v>8</v>
      </c>
      <c r="B4410">
        <v>1.2222222222222223</v>
      </c>
      <c r="C4410" s="76" t="s">
        <v>89</v>
      </c>
      <c r="E4410">
        <f t="shared" ca="1" si="136"/>
        <v>0.93354899164479044</v>
      </c>
      <c r="F4410">
        <v>6.25E-2</v>
      </c>
      <c r="G4410">
        <f>AVERAGE(F$2:F4410)</f>
        <v>37887.37390357018</v>
      </c>
      <c r="T4410">
        <f t="shared" ca="1" si="137"/>
        <v>2.2348153904211516</v>
      </c>
      <c r="U4410">
        <f ca="1">AVERAGE(T$2:T4410)</f>
        <v>23.787590096996219</v>
      </c>
    </row>
    <row r="4411" spans="1:21" x14ac:dyDescent="0.25">
      <c r="A4411" s="75" t="s">
        <v>8</v>
      </c>
      <c r="B4411">
        <v>1</v>
      </c>
      <c r="C4411" s="76" t="s">
        <v>90</v>
      </c>
      <c r="E4411">
        <f t="shared" ca="1" si="136"/>
        <v>0.54938305457869485</v>
      </c>
      <c r="F4411">
        <v>2.5</v>
      </c>
      <c r="G4411">
        <f>AVERAGE(F$2:F4411)</f>
        <v>37878.783229215631</v>
      </c>
      <c r="T4411">
        <f t="shared" ca="1" si="137"/>
        <v>5.4918344171111775</v>
      </c>
      <c r="U4411">
        <f ca="1">AVERAGE(T$2:T4411)</f>
        <v>23.783441399563138</v>
      </c>
    </row>
    <row r="4412" spans="1:21" x14ac:dyDescent="0.25">
      <c r="A4412" s="75" t="s">
        <v>8</v>
      </c>
      <c r="B4412">
        <v>0.75</v>
      </c>
      <c r="C4412" s="76" t="s">
        <v>91</v>
      </c>
      <c r="E4412">
        <f t="shared" ca="1" si="136"/>
        <v>0.6046411981218377</v>
      </c>
      <c r="F4412">
        <v>0.2</v>
      </c>
      <c r="G4412">
        <f>AVERAGE(F$2:F4412)</f>
        <v>37870.195928551555</v>
      </c>
      <c r="T4412">
        <f t="shared" ca="1" si="137"/>
        <v>2.0511827213144058</v>
      </c>
      <c r="U4412">
        <f ca="1">AVERAGE(T$2:T4412)</f>
        <v>23.778514566945084</v>
      </c>
    </row>
    <row r="4413" spans="1:21" x14ac:dyDescent="0.25">
      <c r="A4413" s="75" t="s">
        <v>8</v>
      </c>
      <c r="B4413">
        <v>0.16666666666666666</v>
      </c>
      <c r="C4413" s="76" t="s">
        <v>92</v>
      </c>
      <c r="E4413">
        <f t="shared" ca="1" si="136"/>
        <v>0.67589805053088814</v>
      </c>
      <c r="F4413">
        <v>0.625</v>
      </c>
      <c r="G4413">
        <f>AVERAGE(F$2:F4413)</f>
        <v>37861.612616917708</v>
      </c>
      <c r="T4413">
        <f t="shared" ca="1" si="137"/>
        <v>2.0584067714670855</v>
      </c>
      <c r="U4413">
        <f ca="1">AVERAGE(T$2:T4413)</f>
        <v>23.773591605069409</v>
      </c>
    </row>
    <row r="4414" spans="1:21" x14ac:dyDescent="0.25">
      <c r="A4414" s="75" t="s">
        <v>8</v>
      </c>
      <c r="B4414">
        <v>124.00000000000001</v>
      </c>
      <c r="C4414" s="76" t="s">
        <v>93</v>
      </c>
      <c r="E4414">
        <f t="shared" ca="1" si="136"/>
        <v>0.96764877904436353</v>
      </c>
      <c r="F4414">
        <v>12.333333333333334</v>
      </c>
      <c r="G4414">
        <f>AVERAGE(F$2:F4414)</f>
        <v>37853.035848441934</v>
      </c>
      <c r="T4414">
        <f t="shared" ca="1" si="137"/>
        <v>10.054683879038206</v>
      </c>
      <c r="U4414">
        <f ca="1">AVERAGE(T$2:T4414)</f>
        <v>23.770482856434459</v>
      </c>
    </row>
    <row r="4415" spans="1:21" x14ac:dyDescent="0.25">
      <c r="A4415" s="75" t="s">
        <v>8</v>
      </c>
      <c r="B4415">
        <v>0.60784313725490191</v>
      </c>
      <c r="C4415" s="76" t="s">
        <v>94</v>
      </c>
      <c r="E4415">
        <f t="shared" ca="1" si="136"/>
        <v>0.12183481952050379</v>
      </c>
      <c r="F4415">
        <v>0.32750504371217221</v>
      </c>
      <c r="G4415">
        <f>AVERAGE(F$2:F4415)</f>
        <v>37844.460246189243</v>
      </c>
      <c r="T4415">
        <f t="shared" ca="1" si="137"/>
        <v>4.0375470101092539</v>
      </c>
      <c r="U4415">
        <f ca="1">AVERAGE(T$2:T4415)</f>
        <v>23.766012322713042</v>
      </c>
    </row>
    <row r="4416" spans="1:21" x14ac:dyDescent="0.25">
      <c r="A4416" s="75" t="s">
        <v>8</v>
      </c>
      <c r="B4416">
        <v>332.33333333333337</v>
      </c>
      <c r="C4416" s="76" t="s">
        <v>95</v>
      </c>
      <c r="E4416">
        <f t="shared" ca="1" si="136"/>
        <v>0.58722793008829122</v>
      </c>
      <c r="F4416">
        <v>124.00000000000001</v>
      </c>
      <c r="G4416">
        <f>AVERAGE(F$2:F4416)</f>
        <v>37835.916540584214</v>
      </c>
      <c r="T4416">
        <f t="shared" ca="1" si="137"/>
        <v>3.2771115518011507</v>
      </c>
      <c r="U4416">
        <f ca="1">AVERAGE(T$2:T4416)</f>
        <v>23.761371575086564</v>
      </c>
    </row>
    <row r="4417" spans="1:21" x14ac:dyDescent="0.25">
      <c r="A4417" s="75" t="s">
        <v>8</v>
      </c>
      <c r="B4417">
        <v>0.86842105263157898</v>
      </c>
      <c r="C4417" s="76" t="s">
        <v>96</v>
      </c>
      <c r="E4417">
        <f t="shared" ca="1" si="136"/>
        <v>0.10861774867752438</v>
      </c>
      <c r="F4417">
        <v>0.22512474317581446</v>
      </c>
      <c r="G4417">
        <f>AVERAGE(F$2:F4417)</f>
        <v>37827.348675680267</v>
      </c>
      <c r="T4417">
        <f t="shared" ca="1" si="137"/>
        <v>15.375972833943566</v>
      </c>
      <c r="U4417">
        <f ca="1">AVERAGE(T$2:T4417)</f>
        <v>23.759472707618009</v>
      </c>
    </row>
    <row r="4418" spans="1:21" x14ac:dyDescent="0.25">
      <c r="A4418" s="75" t="s">
        <v>8</v>
      </c>
      <c r="B4418">
        <v>0.33333333333333331</v>
      </c>
      <c r="C4418" s="76" t="s">
        <v>97</v>
      </c>
      <c r="E4418">
        <f t="shared" ref="E4418:E4481" ca="1" si="138">RAND()</f>
        <v>0.67054787306144603</v>
      </c>
      <c r="F4418">
        <v>17.181818181818183</v>
      </c>
      <c r="G4418">
        <f>AVERAGE(F$2:F4418)</f>
        <v>37818.788529233017</v>
      </c>
      <c r="T4418">
        <f t="shared" ca="1" si="137"/>
        <v>7.8896362498346271</v>
      </c>
      <c r="U4418">
        <f ca="1">AVERAGE(T$2:T4418)</f>
        <v>23.755879808261479</v>
      </c>
    </row>
    <row r="4419" spans="1:21" x14ac:dyDescent="0.25">
      <c r="B4419">
        <v>0.16666666666666666</v>
      </c>
      <c r="C4419" s="76" t="s">
        <v>81</v>
      </c>
      <c r="E4419">
        <f t="shared" ca="1" si="138"/>
        <v>0.67276432952854859</v>
      </c>
      <c r="F4419">
        <v>0.34927606962746055</v>
      </c>
      <c r="G4419">
        <f>AVERAGE(F$2:F4419)</f>
        <v>37810.228447917223</v>
      </c>
      <c r="T4419">
        <f t="shared" ref="T4419:T4482" ca="1" si="139">2*RAND()^-1</f>
        <v>2.1131727271524139</v>
      </c>
      <c r="U4419">
        <f ca="1">AVERAGE(T$2:T4419)</f>
        <v>23.750981051565894</v>
      </c>
    </row>
    <row r="4420" spans="1:21" x14ac:dyDescent="0.25">
      <c r="A4420" s="75" t="s">
        <v>9</v>
      </c>
      <c r="B4420">
        <v>0.66666666666666663</v>
      </c>
      <c r="C4420" s="76" t="s">
        <v>82</v>
      </c>
      <c r="E4420">
        <f t="shared" ca="1" si="138"/>
        <v>0.177948690819689</v>
      </c>
      <c r="F4420">
        <v>2.3333333333333335</v>
      </c>
      <c r="G4420">
        <f>AVERAGE(F$2:F4420)</f>
        <v>37801.672689801235</v>
      </c>
      <c r="T4420">
        <f t="shared" ca="1" si="139"/>
        <v>2.1205588453182496</v>
      </c>
      <c r="U4420">
        <f ca="1">AVERAGE(T$2:T4420)</f>
        <v>23.74608618344952</v>
      </c>
    </row>
    <row r="4421" spans="1:21" x14ac:dyDescent="0.25">
      <c r="A4421" s="75" t="s">
        <v>9</v>
      </c>
      <c r="B4421">
        <v>0.5901639344262295</v>
      </c>
      <c r="C4421" s="76" t="s">
        <v>83</v>
      </c>
      <c r="E4421">
        <f t="shared" ca="1" si="138"/>
        <v>0.76414412142523458</v>
      </c>
      <c r="F4421">
        <v>1.8181818181818254E-2</v>
      </c>
      <c r="G4421">
        <f>AVERAGE(F$2:F4421)</f>
        <v>37793.120279279065</v>
      </c>
      <c r="T4421">
        <f t="shared" ca="1" si="139"/>
        <v>2.9108246407056648</v>
      </c>
      <c r="U4421">
        <f ca="1">AVERAGE(T$2:T4421)</f>
        <v>23.741372323371976</v>
      </c>
    </row>
    <row r="4422" spans="1:21" x14ac:dyDescent="0.25">
      <c r="A4422" s="75" t="s">
        <v>9</v>
      </c>
      <c r="B4422">
        <v>0.96598639455782309</v>
      </c>
      <c r="C4422" s="76" t="s">
        <v>84</v>
      </c>
      <c r="E4422">
        <f t="shared" ca="1" si="138"/>
        <v>0.27442525922982364</v>
      </c>
      <c r="F4422">
        <v>3.1666666666666665</v>
      </c>
      <c r="G4422">
        <f>AVERAGE(F$2:F4422)</f>
        <v>37784.572449916341</v>
      </c>
      <c r="T4422">
        <f t="shared" ca="1" si="139"/>
        <v>3.0356167613816041</v>
      </c>
      <c r="U4422">
        <f ca="1">AVERAGE(T$2:T4422)</f>
        <v>23.73668882290557</v>
      </c>
    </row>
    <row r="4423" spans="1:21" x14ac:dyDescent="0.25">
      <c r="A4423" s="75" t="s">
        <v>9</v>
      </c>
      <c r="B4423">
        <v>0.58823529411764708</v>
      </c>
      <c r="C4423" s="76" t="s">
        <v>85</v>
      </c>
      <c r="E4423">
        <f t="shared" ca="1" si="138"/>
        <v>0.71239898807767554</v>
      </c>
      <c r="F4423">
        <v>0.16666666666666666</v>
      </c>
      <c r="G4423">
        <f>AVERAGE(F$2:F4423)</f>
        <v>37776.027808174309</v>
      </c>
      <c r="T4423">
        <f t="shared" ca="1" si="139"/>
        <v>9.1532831955098217</v>
      </c>
      <c r="U4423">
        <f ca="1">AVERAGE(T$2:T4423)</f>
        <v>23.733390902139536</v>
      </c>
    </row>
    <row r="4424" spans="1:21" x14ac:dyDescent="0.25">
      <c r="A4424" s="75" t="s">
        <v>9</v>
      </c>
      <c r="B4424">
        <v>0.71509971509971515</v>
      </c>
      <c r="C4424" s="76" t="s">
        <v>86</v>
      </c>
      <c r="E4424">
        <f t="shared" ca="1" si="138"/>
        <v>0.54362339895067335</v>
      </c>
      <c r="F4424">
        <v>0.68750000000000011</v>
      </c>
      <c r="G4424">
        <f>AVERAGE(F$2:F4424)</f>
        <v>37767.487147919237</v>
      </c>
      <c r="T4424">
        <f t="shared" ca="1" si="139"/>
        <v>7.2096376366192958</v>
      </c>
      <c r="U4424">
        <f ca="1">AVERAGE(T$2:T4424)</f>
        <v>23.729655032081766</v>
      </c>
    </row>
    <row r="4425" spans="1:21" x14ac:dyDescent="0.25">
      <c r="A4425" s="75" t="s">
        <v>9</v>
      </c>
      <c r="B4425">
        <v>1.2727272727272725</v>
      </c>
      <c r="C4425" s="76" t="s">
        <v>87</v>
      </c>
      <c r="E4425">
        <f t="shared" ca="1" si="138"/>
        <v>0.77187937325479727</v>
      </c>
      <c r="F4425">
        <v>0.26050420168067223</v>
      </c>
      <c r="G4425">
        <f>AVERAGE(F$2:F4425)</f>
        <v>37758.950252204115</v>
      </c>
      <c r="T4425">
        <f t="shared" ca="1" si="139"/>
        <v>4.3184291589918207</v>
      </c>
      <c r="U4425">
        <f ca="1">AVERAGE(T$2:T4425)</f>
        <v>23.725267322797613</v>
      </c>
    </row>
    <row r="4426" spans="1:21" x14ac:dyDescent="0.25">
      <c r="A4426" s="75" t="s">
        <v>9</v>
      </c>
      <c r="B4426">
        <v>0.995</v>
      </c>
      <c r="C4426" s="76" t="s">
        <v>88</v>
      </c>
      <c r="E4426">
        <f t="shared" ca="1" si="138"/>
        <v>5.0229681194592368E-3</v>
      </c>
      <c r="F4426">
        <v>1.9999999999999996</v>
      </c>
      <c r="G4426">
        <f>AVERAGE(F$2:F4426)</f>
        <v>37750.417608079326</v>
      </c>
      <c r="T4426">
        <f t="shared" ca="1" si="139"/>
        <v>4.9364422759385613</v>
      </c>
      <c r="U4426">
        <f ca="1">AVERAGE(T$2:T4426)</f>
        <v>23.721021260640132</v>
      </c>
    </row>
    <row r="4427" spans="1:21" x14ac:dyDescent="0.25">
      <c r="A4427" s="75" t="s">
        <v>9</v>
      </c>
      <c r="B4427">
        <v>1.2222222222222223</v>
      </c>
      <c r="C4427" s="76" t="s">
        <v>89</v>
      </c>
      <c r="E4427">
        <f t="shared" ca="1" si="138"/>
        <v>0.43848415539586016</v>
      </c>
      <c r="F4427">
        <v>0.71153846153846156</v>
      </c>
      <c r="G4427">
        <f>AVERAGE(F$2:F4427)</f>
        <v>37741.888528533549</v>
      </c>
      <c r="T4427">
        <f t="shared" ca="1" si="139"/>
        <v>22.421070355592676</v>
      </c>
      <c r="U4427">
        <f ca="1">AVERAGE(T$2:T4427)</f>
        <v>23.720727552798955</v>
      </c>
    </row>
    <row r="4428" spans="1:21" x14ac:dyDescent="0.25">
      <c r="A4428" s="75" t="s">
        <v>9</v>
      </c>
      <c r="B4428">
        <v>49</v>
      </c>
      <c r="C4428" s="76" t="s">
        <v>90</v>
      </c>
      <c r="E4428">
        <f t="shared" ca="1" si="138"/>
        <v>0.67467000973249847</v>
      </c>
      <c r="F4428">
        <v>0.74727425216662002</v>
      </c>
      <c r="G4428">
        <f>AVERAGE(F$2:F4428)</f>
        <v>37733.363310269648</v>
      </c>
      <c r="T4428">
        <f t="shared" ca="1" si="139"/>
        <v>2.740883780326659</v>
      </c>
      <c r="U4428">
        <f ca="1">AVERAGE(T$2:T4428)</f>
        <v>23.715988487117347</v>
      </c>
    </row>
    <row r="4429" spans="1:21" x14ac:dyDescent="0.25">
      <c r="A4429" s="75" t="s">
        <v>9</v>
      </c>
      <c r="B4429">
        <v>0.95</v>
      </c>
      <c r="C4429" s="76" t="s">
        <v>91</v>
      </c>
      <c r="E4429">
        <f t="shared" ca="1" si="138"/>
        <v>0.56756036989117042</v>
      </c>
      <c r="F4429">
        <v>0.54545454545454541</v>
      </c>
      <c r="G4429">
        <f>AVERAGE(F$2:F4429)</f>
        <v>37724.841897023092</v>
      </c>
      <c r="T4429">
        <f t="shared" ca="1" si="139"/>
        <v>2.4122950715970632</v>
      </c>
      <c r="U4429">
        <f ca="1">AVERAGE(T$2:T4429)</f>
        <v>23.711177354909687</v>
      </c>
    </row>
    <row r="4430" spans="1:21" x14ac:dyDescent="0.25">
      <c r="A4430" s="75" t="s">
        <v>9</v>
      </c>
      <c r="B4430">
        <v>0.16666666666666666</v>
      </c>
      <c r="C4430" s="76" t="s">
        <v>92</v>
      </c>
      <c r="E4430">
        <f t="shared" ca="1" si="138"/>
        <v>0.30645515135293466</v>
      </c>
      <c r="F4430">
        <v>24</v>
      </c>
      <c r="G4430">
        <f>AVERAGE(F$2:F4430)</f>
        <v>37716.329627459527</v>
      </c>
      <c r="T4430">
        <f t="shared" ca="1" si="139"/>
        <v>236.69636469472536</v>
      </c>
      <c r="U4430">
        <f ca="1">AVERAGE(T$2:T4430)</f>
        <v>23.759266130556519</v>
      </c>
    </row>
    <row r="4431" spans="1:21" x14ac:dyDescent="0.25">
      <c r="A4431" s="75" t="s">
        <v>9</v>
      </c>
      <c r="B4431">
        <v>7.3333333333333339</v>
      </c>
      <c r="C4431" s="76" t="s">
        <v>93</v>
      </c>
      <c r="E4431">
        <f t="shared" ca="1" si="138"/>
        <v>0.12764420403897103</v>
      </c>
      <c r="F4431">
        <v>0</v>
      </c>
      <c r="G4431">
        <f>AVERAGE(F$2:F4431)</f>
        <v>37707.815783299833</v>
      </c>
      <c r="T4431">
        <f t="shared" ca="1" si="139"/>
        <v>3.782163087207612</v>
      </c>
      <c r="U4431">
        <f ca="1">AVERAGE(T$2:T4431)</f>
        <v>23.754756626483527</v>
      </c>
    </row>
    <row r="4432" spans="1:21" x14ac:dyDescent="0.25">
      <c r="A4432" s="75" t="s">
        <v>9</v>
      </c>
      <c r="B4432">
        <v>0.50980392156862742</v>
      </c>
      <c r="C4432" s="76" t="s">
        <v>94</v>
      </c>
      <c r="E4432">
        <f t="shared" ca="1" si="138"/>
        <v>0.21304027665916736</v>
      </c>
      <c r="F4432">
        <v>0.84202211690363349</v>
      </c>
      <c r="G4432">
        <f>AVERAGE(F$2:F4432)</f>
        <v>37699.305972024456</v>
      </c>
      <c r="T4432">
        <f t="shared" ca="1" si="139"/>
        <v>3.2571378715304844</v>
      </c>
      <c r="U4432">
        <f ca="1">AVERAGE(T$2:T4432)</f>
        <v>23.750130668741495</v>
      </c>
    </row>
    <row r="4433" spans="1:21" x14ac:dyDescent="0.25">
      <c r="A4433" s="75" t="s">
        <v>9</v>
      </c>
      <c r="B4433">
        <v>10.111111111111112</v>
      </c>
      <c r="C4433" s="76" t="s">
        <v>95</v>
      </c>
      <c r="E4433">
        <f t="shared" ca="1" si="138"/>
        <v>6.8632257517449835E-2</v>
      </c>
      <c r="F4433">
        <v>7.5630252100840331E-2</v>
      </c>
      <c r="G4433">
        <f>AVERAGE(F$2:F4433)</f>
        <v>37690.799827994277</v>
      </c>
      <c r="T4433">
        <f t="shared" ca="1" si="139"/>
        <v>5.5844577088318035</v>
      </c>
      <c r="U4433">
        <f ca="1">AVERAGE(T$2:T4433)</f>
        <v>23.746031915817326</v>
      </c>
    </row>
    <row r="4434" spans="1:21" x14ac:dyDescent="0.25">
      <c r="A4434" s="75" t="s">
        <v>9</v>
      </c>
      <c r="B4434">
        <v>1.631578947368421</v>
      </c>
      <c r="C4434" s="76" t="s">
        <v>96</v>
      </c>
      <c r="E4434">
        <f t="shared" ca="1" si="138"/>
        <v>0.22543860743659294</v>
      </c>
      <c r="F4434">
        <v>0.40350877192982454</v>
      </c>
      <c r="G4434">
        <f>AVERAGE(F$2:F4434)</f>
        <v>37682.297595573968</v>
      </c>
      <c r="T4434">
        <f t="shared" ca="1" si="139"/>
        <v>5.5734589264876435</v>
      </c>
      <c r="U4434">
        <f ca="1">AVERAGE(T$2:T4434)</f>
        <v>23.741932530978769</v>
      </c>
    </row>
    <row r="4435" spans="1:21" x14ac:dyDescent="0.25">
      <c r="A4435" s="75" t="s">
        <v>9</v>
      </c>
      <c r="B4435">
        <v>0.66666666666666663</v>
      </c>
      <c r="C4435" s="76" t="s">
        <v>97</v>
      </c>
      <c r="E4435">
        <f t="shared" ca="1" si="138"/>
        <v>0.17572040069466477</v>
      </c>
      <c r="F4435">
        <v>6.518796992481203</v>
      </c>
      <c r="G4435">
        <f>AVERAGE(F$2:F4435)</f>
        <v>37673.80057735146</v>
      </c>
      <c r="T4435">
        <f t="shared" ca="1" si="139"/>
        <v>8.8210255749003874</v>
      </c>
      <c r="U4435">
        <f ca="1">AVERAGE(T$2:T4435)</f>
        <v>23.738567418900264</v>
      </c>
    </row>
    <row r="4436" spans="1:21" x14ac:dyDescent="0.25">
      <c r="B4436">
        <v>0.75</v>
      </c>
      <c r="C4436" s="76" t="s">
        <v>81</v>
      </c>
      <c r="E4436">
        <f t="shared" ca="1" si="138"/>
        <v>0.53543872069316323</v>
      </c>
      <c r="F4436">
        <v>0.12337662337662339</v>
      </c>
      <c r="G4436">
        <f>AVERAGE(F$2:F4436)</f>
        <v>37665.305948895832</v>
      </c>
      <c r="T4436">
        <f t="shared" ca="1" si="139"/>
        <v>2.0288462473593087</v>
      </c>
      <c r="U4436">
        <f ca="1">AVERAGE(T$2:T4436)</f>
        <v>23.733672329571846</v>
      </c>
    </row>
    <row r="4437" spans="1:21" x14ac:dyDescent="0.25">
      <c r="A4437" s="75" t="s">
        <v>10</v>
      </c>
      <c r="B4437">
        <v>0.16666666666666666</v>
      </c>
      <c r="C4437" s="76" t="s">
        <v>82</v>
      </c>
      <c r="E4437">
        <f t="shared" ca="1" si="138"/>
        <v>0.48679463838047288</v>
      </c>
      <c r="F4437">
        <v>0.23076923076923078</v>
      </c>
      <c r="G4437">
        <f>AVERAGE(F$2:F4437)</f>
        <v>37656.815174509073</v>
      </c>
      <c r="T4437">
        <f t="shared" ca="1" si="139"/>
        <v>7.9897733818004166</v>
      </c>
      <c r="U4437">
        <f ca="1">AVERAGE(T$2:T4437)</f>
        <v>23.730123208979471</v>
      </c>
    </row>
    <row r="4438" spans="1:21" x14ac:dyDescent="0.25">
      <c r="A4438" s="75" t="s">
        <v>10</v>
      </c>
      <c r="B4438">
        <v>1.6393442622950821E-2</v>
      </c>
      <c r="C4438" s="76" t="s">
        <v>83</v>
      </c>
      <c r="E4438">
        <f t="shared" ca="1" si="138"/>
        <v>0.11288377833240293</v>
      </c>
      <c r="F4438">
        <v>0.88888888888888884</v>
      </c>
      <c r="G4438">
        <f>AVERAGE(F$2:F4438)</f>
        <v>37648.328375706813</v>
      </c>
      <c r="T4438">
        <f t="shared" ca="1" si="139"/>
        <v>22.430500901046408</v>
      </c>
      <c r="U4438">
        <f ca="1">AVERAGE(T$2:T4438)</f>
        <v>23.729830303343245</v>
      </c>
    </row>
    <row r="4439" spans="1:21" x14ac:dyDescent="0.25">
      <c r="A4439" s="75" t="s">
        <v>10</v>
      </c>
      <c r="B4439">
        <v>4.7619047619047575E-2</v>
      </c>
      <c r="C4439" s="76" t="s">
        <v>84</v>
      </c>
      <c r="E4439">
        <f t="shared" ca="1" si="138"/>
        <v>0.61843048161678538</v>
      </c>
      <c r="F4439">
        <v>0.4925373134328358</v>
      </c>
      <c r="G4439">
        <f>AVERAGE(F$2:F4439)</f>
        <v>37639.845312201098</v>
      </c>
      <c r="T4439">
        <f t="shared" ca="1" si="139"/>
        <v>5.1490826672636238</v>
      </c>
      <c r="U4439">
        <f ca="1">AVERAGE(T$2:T4439)</f>
        <v>23.725643564353593</v>
      </c>
    </row>
    <row r="4440" spans="1:21" x14ac:dyDescent="0.25">
      <c r="A4440" s="75" t="s">
        <v>10</v>
      </c>
      <c r="B4440">
        <v>5.8823529411764705E-2</v>
      </c>
      <c r="C4440" s="76" t="s">
        <v>85</v>
      </c>
      <c r="E4440">
        <f t="shared" ca="1" si="138"/>
        <v>0.28790140718371571</v>
      </c>
      <c r="F4440">
        <v>0.99861111111111112</v>
      </c>
      <c r="G4440">
        <f>AVERAGE(F$2:F4440)</f>
        <v>37631.366184762242</v>
      </c>
      <c r="T4440">
        <f t="shared" ca="1" si="139"/>
        <v>2.7767685829828652</v>
      </c>
      <c r="U4440">
        <f ca="1">AVERAGE(T$2:T4440)</f>
        <v>23.720924286367254</v>
      </c>
    </row>
    <row r="4441" spans="1:21" x14ac:dyDescent="0.25">
      <c r="A4441" s="75" t="s">
        <v>10</v>
      </c>
      <c r="B4441">
        <v>2.5641025641025599E-2</v>
      </c>
      <c r="C4441" s="76" t="s">
        <v>86</v>
      </c>
      <c r="E4441">
        <f t="shared" ca="1" si="138"/>
        <v>0.1177160056795985</v>
      </c>
      <c r="F4441">
        <v>26.777777777777779</v>
      </c>
      <c r="G4441">
        <f>AVERAGE(F$2:F4441)</f>
        <v>37622.896682868777</v>
      </c>
      <c r="T4441">
        <f t="shared" ca="1" si="139"/>
        <v>19.1948610741096</v>
      </c>
      <c r="U4441">
        <f ca="1">AVERAGE(T$2:T4441)</f>
        <v>23.719904902760888</v>
      </c>
    </row>
    <row r="4442" spans="1:21" x14ac:dyDescent="0.25">
      <c r="A4442" s="75" t="s">
        <v>10</v>
      </c>
      <c r="B4442">
        <v>0.81818181818181801</v>
      </c>
      <c r="C4442" s="76" t="s">
        <v>87</v>
      </c>
      <c r="E4442">
        <f t="shared" ca="1" si="138"/>
        <v>0.48636263364406251</v>
      </c>
      <c r="F4442">
        <v>5.691056910569111E-2</v>
      </c>
      <c r="G4442">
        <f>AVERAGE(F$2:F4442)</f>
        <v>37614.424978349009</v>
      </c>
      <c r="T4442">
        <f t="shared" ca="1" si="139"/>
        <v>4.8294809865451063</v>
      </c>
      <c r="U4442">
        <f ca="1">AVERAGE(T$2:T4442)</f>
        <v>23.715651260807228</v>
      </c>
    </row>
    <row r="4443" spans="1:21" x14ac:dyDescent="0.25">
      <c r="A4443" s="75" t="s">
        <v>10</v>
      </c>
      <c r="B4443">
        <v>0.8</v>
      </c>
      <c r="C4443" s="76" t="s">
        <v>88</v>
      </c>
      <c r="E4443">
        <f t="shared" ca="1" si="138"/>
        <v>4.4680736139172894E-2</v>
      </c>
      <c r="F4443">
        <v>0.58333333333333337</v>
      </c>
      <c r="G4443">
        <f>AVERAGE(F$2:F4443)</f>
        <v>37605.957206704479</v>
      </c>
      <c r="T4443">
        <f t="shared" ca="1" si="139"/>
        <v>2.7783194211629336</v>
      </c>
      <c r="U4443">
        <f ca="1">AVERAGE(T$2:T4443)</f>
        <v>23.710937768722662</v>
      </c>
    </row>
    <row r="4444" spans="1:21" x14ac:dyDescent="0.25">
      <c r="A4444" s="75" t="s">
        <v>10</v>
      </c>
      <c r="B4444">
        <v>0.77777777777777779</v>
      </c>
      <c r="C4444" s="76" t="s">
        <v>89</v>
      </c>
      <c r="E4444">
        <f t="shared" ca="1" si="138"/>
        <v>0.51143200925576326</v>
      </c>
      <c r="F4444">
        <v>5.7649999999999997</v>
      </c>
      <c r="G4444">
        <f>AVERAGE(F$2:F4444)</f>
        <v>37597.49441305003</v>
      </c>
      <c r="T4444">
        <f t="shared" ca="1" si="139"/>
        <v>3.7287922723171212</v>
      </c>
      <c r="U4444">
        <f ca="1">AVERAGE(T$2:T4444)</f>
        <v>23.706440324316539</v>
      </c>
    </row>
    <row r="4445" spans="1:21" x14ac:dyDescent="0.25">
      <c r="A4445" s="75" t="s">
        <v>10</v>
      </c>
      <c r="B4445">
        <v>0</v>
      </c>
      <c r="C4445" s="76" t="s">
        <v>90</v>
      </c>
      <c r="E4445">
        <f t="shared" ca="1" si="138"/>
        <v>0.11399420463407195</v>
      </c>
      <c r="F4445">
        <v>1.3076923076923077</v>
      </c>
      <c r="G4445">
        <f>AVERAGE(F$2:F4445)</f>
        <v>37589.034425039063</v>
      </c>
      <c r="T4445">
        <f t="shared" ca="1" si="139"/>
        <v>5.6882300793044633</v>
      </c>
      <c r="U4445">
        <f ca="1">AVERAGE(T$2:T4445)</f>
        <v>23.702385821561137</v>
      </c>
    </row>
    <row r="4446" spans="1:21" x14ac:dyDescent="0.25">
      <c r="A4446" s="75" t="s">
        <v>10</v>
      </c>
      <c r="B4446">
        <v>0.995</v>
      </c>
      <c r="C4446" s="76" t="s">
        <v>91</v>
      </c>
      <c r="E4446">
        <f t="shared" ca="1" si="138"/>
        <v>0.54080498219261419</v>
      </c>
      <c r="F4446">
        <v>1</v>
      </c>
      <c r="G4446">
        <f>AVERAGE(F$2:F4446)</f>
        <v>37580.578174324764</v>
      </c>
      <c r="T4446">
        <f t="shared" ca="1" si="139"/>
        <v>39.829542885094682</v>
      </c>
      <c r="U4446">
        <f ca="1">AVERAGE(T$2:T4446)</f>
        <v>23.706013978380827</v>
      </c>
    </row>
    <row r="4447" spans="1:21" x14ac:dyDescent="0.25">
      <c r="A4447" s="75" t="s">
        <v>10</v>
      </c>
      <c r="B4447">
        <v>0.5</v>
      </c>
      <c r="C4447" s="76" t="s">
        <v>92</v>
      </c>
      <c r="E4447">
        <f t="shared" ca="1" si="138"/>
        <v>0.79974018165698568</v>
      </c>
      <c r="F4447">
        <v>0.70414201183431957</v>
      </c>
      <c r="G4447">
        <f>AVERAGE(F$2:F4447)</f>
        <v>37572.125661047146</v>
      </c>
      <c r="T4447">
        <f t="shared" ca="1" si="139"/>
        <v>193.06938805929718</v>
      </c>
      <c r="U4447">
        <f ca="1">AVERAGE(T$2:T4447)</f>
        <v>23.744107404849771</v>
      </c>
    </row>
    <row r="4448" spans="1:21" x14ac:dyDescent="0.25">
      <c r="A4448" s="75" t="s">
        <v>10</v>
      </c>
      <c r="B4448">
        <v>5.666666666666667</v>
      </c>
      <c r="C4448" s="76" t="s">
        <v>93</v>
      </c>
      <c r="E4448">
        <f t="shared" ca="1" si="138"/>
        <v>7.7081679773410405E-2</v>
      </c>
      <c r="F4448">
        <v>0.62318840579710144</v>
      </c>
      <c r="G4448">
        <f>AVERAGE(F$2:F4448)</f>
        <v>37563.676931010566</v>
      </c>
      <c r="T4448">
        <f t="shared" ca="1" si="139"/>
        <v>2.4313384496804447</v>
      </c>
      <c r="U4448">
        <f ca="1">AVERAGE(T$2:T4448)</f>
        <v>23.739314787589784</v>
      </c>
    </row>
    <row r="4449" spans="1:21" x14ac:dyDescent="0.25">
      <c r="A4449" s="75" t="s">
        <v>10</v>
      </c>
      <c r="B4449">
        <v>0.70588235294117641</v>
      </c>
      <c r="C4449" s="76" t="s">
        <v>94</v>
      </c>
      <c r="E4449">
        <f t="shared" ca="1" si="138"/>
        <v>0.84163391449741631</v>
      </c>
      <c r="F4449">
        <v>2.5149384885764494</v>
      </c>
      <c r="G4449">
        <f>AVERAGE(F$2:F4449)</f>
        <v>37555.232425166927</v>
      </c>
      <c r="T4449">
        <f t="shared" ca="1" si="139"/>
        <v>2.5110065310157847</v>
      </c>
      <c r="U4449">
        <f ca="1">AVERAGE(T$2:T4449)</f>
        <v>23.734542236273107</v>
      </c>
    </row>
    <row r="4450" spans="1:21" x14ac:dyDescent="0.25">
      <c r="A4450" s="75" t="s">
        <v>10</v>
      </c>
      <c r="B4450">
        <v>2.3333333333333335</v>
      </c>
      <c r="C4450" s="76" t="s">
        <v>95</v>
      </c>
      <c r="E4450">
        <f t="shared" ca="1" si="138"/>
        <v>0.8260400104569845</v>
      </c>
      <c r="F4450">
        <v>0.13636363636363635</v>
      </c>
      <c r="G4450">
        <f>AVERAGE(F$2:F4450)</f>
        <v>37546.791180828521</v>
      </c>
      <c r="T4450">
        <f t="shared" ca="1" si="139"/>
        <v>4.2427978024248159</v>
      </c>
      <c r="U4450">
        <f ca="1">AVERAGE(T$2:T4450)</f>
        <v>23.730161084456103</v>
      </c>
    </row>
    <row r="4451" spans="1:21" x14ac:dyDescent="0.25">
      <c r="A4451" s="75" t="s">
        <v>10</v>
      </c>
      <c r="B4451">
        <v>0.84210526315789469</v>
      </c>
      <c r="C4451" s="76" t="s">
        <v>96</v>
      </c>
      <c r="E4451">
        <f t="shared" ca="1" si="138"/>
        <v>0.28098795437774249</v>
      </c>
      <c r="F4451">
        <v>0.5</v>
      </c>
      <c r="G4451">
        <f>AVERAGE(F$2:F4451)</f>
        <v>37538.353812023845</v>
      </c>
      <c r="T4451">
        <f t="shared" ca="1" si="139"/>
        <v>2.487329809457012</v>
      </c>
      <c r="U4451">
        <f ca="1">AVERAGE(T$2:T4451)</f>
        <v>23.725387414506667</v>
      </c>
    </row>
    <row r="4452" spans="1:21" x14ac:dyDescent="0.25">
      <c r="A4452" s="75" t="s">
        <v>10</v>
      </c>
      <c r="B4452">
        <v>0.6</v>
      </c>
      <c r="C4452" s="76" t="s">
        <v>97</v>
      </c>
      <c r="E4452">
        <f t="shared" ca="1" si="138"/>
        <v>0.42030349053900051</v>
      </c>
      <c r="F4452">
        <v>4.5555555555555562</v>
      </c>
      <c r="G4452">
        <f>AVERAGE(F$2:F4452)</f>
        <v>37529.921145599117</v>
      </c>
      <c r="T4452">
        <f t="shared" ca="1" si="139"/>
        <v>2.70015679689836</v>
      </c>
      <c r="U4452">
        <f ca="1">AVERAGE(T$2:T4452)</f>
        <v>23.720663705089095</v>
      </c>
    </row>
    <row r="4453" spans="1:21" x14ac:dyDescent="0.25">
      <c r="B4453">
        <v>0.33333333333333331</v>
      </c>
      <c r="C4453" s="76" t="s">
        <v>81</v>
      </c>
      <c r="E4453">
        <f t="shared" ca="1" si="138"/>
        <v>0.53276607978695112</v>
      </c>
      <c r="F4453">
        <v>0.66666666666666663</v>
      </c>
      <c r="G4453">
        <f>AVERAGE(F$2:F4453)</f>
        <v>37521.491393919205</v>
      </c>
      <c r="T4453">
        <f t="shared" ca="1" si="139"/>
        <v>9.8115306001396512</v>
      </c>
      <c r="U4453">
        <f ca="1">AVERAGE(T$2:T4453)</f>
        <v>23.717539461354828</v>
      </c>
    </row>
    <row r="4454" spans="1:21" x14ac:dyDescent="0.25">
      <c r="A4454" s="75" t="s">
        <v>11</v>
      </c>
      <c r="B4454">
        <v>1.5</v>
      </c>
      <c r="C4454" s="76" t="s">
        <v>82</v>
      </c>
      <c r="E4454">
        <f t="shared" ca="1" si="138"/>
        <v>0.12003477692669984</v>
      </c>
      <c r="F4454">
        <v>3.8961038961038939E-2</v>
      </c>
      <c r="G4454">
        <f>AVERAGE(F$2:F4454)</f>
        <v>37513.065287376907</v>
      </c>
      <c r="T4454">
        <f t="shared" ca="1" si="139"/>
        <v>2.4802375519199007</v>
      </c>
      <c r="U4454">
        <f ca="1">AVERAGE(T$2:T4454)</f>
        <v>23.712770249158684</v>
      </c>
    </row>
    <row r="4455" spans="1:21" x14ac:dyDescent="0.25">
      <c r="A4455" s="75" t="s">
        <v>11</v>
      </c>
      <c r="B4455">
        <v>0.91803278688524592</v>
      </c>
      <c r="C4455" s="76" t="s">
        <v>83</v>
      </c>
      <c r="E4455">
        <f t="shared" ca="1" si="138"/>
        <v>0.83793878706256175</v>
      </c>
      <c r="F4455">
        <v>1.3809523809523809</v>
      </c>
      <c r="G4455">
        <f>AVERAGE(F$2:F4455)</f>
        <v>37504.643265748033</v>
      </c>
      <c r="T4455">
        <f t="shared" ca="1" si="139"/>
        <v>100.67819953719777</v>
      </c>
      <c r="U4455">
        <f ca="1">AVERAGE(T$2:T4455)</f>
        <v>23.730050318599197</v>
      </c>
    </row>
    <row r="4456" spans="1:21" x14ac:dyDescent="0.25">
      <c r="A4456" s="75" t="s">
        <v>11</v>
      </c>
      <c r="B4456">
        <v>0.18367346938775506</v>
      </c>
      <c r="C4456" s="76" t="s">
        <v>84</v>
      </c>
      <c r="E4456">
        <f t="shared" ca="1" si="138"/>
        <v>0.33861504170774992</v>
      </c>
      <c r="F4456">
        <v>1.5056673997631534E-2</v>
      </c>
      <c r="G4456">
        <f>AVERAGE(F$2:F4456)</f>
        <v>37496.224718450823</v>
      </c>
      <c r="T4456">
        <f t="shared" ca="1" si="139"/>
        <v>2.2293083277587771</v>
      </c>
      <c r="U4456">
        <f ca="1">AVERAGE(T$2:T4456)</f>
        <v>23.72522411388745</v>
      </c>
    </row>
    <row r="4457" spans="1:21" x14ac:dyDescent="0.25">
      <c r="A4457" s="75" t="s">
        <v>11</v>
      </c>
      <c r="B4457">
        <v>0.35294117647058826</v>
      </c>
      <c r="C4457" s="76" t="s">
        <v>85</v>
      </c>
      <c r="E4457">
        <f t="shared" ca="1" si="138"/>
        <v>0.49437539967632183</v>
      </c>
      <c r="F4457">
        <v>9</v>
      </c>
      <c r="G4457">
        <f>AVERAGE(F$2:F4457)</f>
        <v>37487.811966045425</v>
      </c>
      <c r="T4457">
        <f t="shared" ca="1" si="139"/>
        <v>3.1547358414405386</v>
      </c>
      <c r="U4457">
        <f ca="1">AVERAGE(T$2:T4457)</f>
        <v>23.720607756555211</v>
      </c>
    </row>
    <row r="4458" spans="1:21" x14ac:dyDescent="0.25">
      <c r="A4458" s="75" t="s">
        <v>11</v>
      </c>
      <c r="B4458">
        <v>0.57264957264957261</v>
      </c>
      <c r="C4458" s="76" t="s">
        <v>86</v>
      </c>
      <c r="E4458">
        <f t="shared" ca="1" si="138"/>
        <v>0.93457514829078936</v>
      </c>
      <c r="F4458">
        <v>0.54162082874954165</v>
      </c>
      <c r="G4458">
        <f>AVERAGE(F$2:F4458)</f>
        <v>37479.401090939922</v>
      </c>
      <c r="T4458">
        <f t="shared" ca="1" si="139"/>
        <v>6.3382990063859692</v>
      </c>
      <c r="U4458">
        <f ca="1">AVERAGE(T$2:T4458)</f>
        <v>23.716707754591969</v>
      </c>
    </row>
    <row r="4459" spans="1:21" x14ac:dyDescent="0.25">
      <c r="A4459" s="75" t="s">
        <v>11</v>
      </c>
      <c r="B4459">
        <v>0.13636363636363627</v>
      </c>
      <c r="C4459" s="76" t="s">
        <v>87</v>
      </c>
      <c r="E4459">
        <f t="shared" ca="1" si="138"/>
        <v>0.78533888408598795</v>
      </c>
      <c r="F4459">
        <v>7</v>
      </c>
      <c r="G4459">
        <f>AVERAGE(F$2:F4459)</f>
        <v>37470.995437936122</v>
      </c>
      <c r="T4459">
        <f t="shared" ca="1" si="139"/>
        <v>2.5895377385436325</v>
      </c>
      <c r="U4459">
        <f ca="1">AVERAGE(T$2:T4459)</f>
        <v>23.711968595772756</v>
      </c>
    </row>
    <row r="4460" spans="1:21" x14ac:dyDescent="0.25">
      <c r="A4460" s="75" t="s">
        <v>11</v>
      </c>
      <c r="B4460">
        <v>0.8</v>
      </c>
      <c r="C4460" s="76" t="s">
        <v>88</v>
      </c>
      <c r="E4460">
        <f t="shared" ca="1" si="138"/>
        <v>0.6216476494597849</v>
      </c>
      <c r="F4460">
        <v>0.81818181818181823</v>
      </c>
      <c r="G4460">
        <f>AVERAGE(F$2:F4460)</f>
        <v>37462.592168760049</v>
      </c>
      <c r="T4460">
        <f t="shared" ca="1" si="139"/>
        <v>8.1828066836268718</v>
      </c>
      <c r="U4460">
        <f ca="1">AVERAGE(T$2:T4460)</f>
        <v>23.708485940040049</v>
      </c>
    </row>
    <row r="4461" spans="1:21" x14ac:dyDescent="0.25">
      <c r="A4461" s="75" t="s">
        <v>11</v>
      </c>
      <c r="B4461">
        <v>1.2222222222222223</v>
      </c>
      <c r="C4461" s="76" t="s">
        <v>89</v>
      </c>
      <c r="E4461">
        <f t="shared" ca="1" si="138"/>
        <v>0.846537371917786</v>
      </c>
      <c r="F4461">
        <v>2.0720628763907303E-2</v>
      </c>
      <c r="G4461">
        <f>AVERAGE(F$2:F4461)</f>
        <v>37454.192489063156</v>
      </c>
      <c r="T4461">
        <f t="shared" ca="1" si="139"/>
        <v>2.7035213533635938</v>
      </c>
      <c r="U4461">
        <f ca="1">AVERAGE(T$2:T4461)</f>
        <v>23.703776306724652</v>
      </c>
    </row>
    <row r="4462" spans="1:21" x14ac:dyDescent="0.25">
      <c r="A4462" s="75" t="s">
        <v>11</v>
      </c>
      <c r="B4462">
        <v>0.5</v>
      </c>
      <c r="C4462" s="76" t="s">
        <v>90</v>
      </c>
      <c r="E4462">
        <f t="shared" ca="1" si="138"/>
        <v>0.44555470995587243</v>
      </c>
      <c r="F4462">
        <v>0.5</v>
      </c>
      <c r="G4462">
        <f>AVERAGE(F$2:F4462)</f>
        <v>37445.796682632077</v>
      </c>
      <c r="T4462">
        <f t="shared" ca="1" si="139"/>
        <v>5.6113309986872588</v>
      </c>
      <c r="U4462">
        <f ca="1">AVERAGE(T$2:T4462)</f>
        <v>23.699720613985797</v>
      </c>
    </row>
    <row r="4463" spans="1:21" x14ac:dyDescent="0.25">
      <c r="A4463" s="75" t="s">
        <v>11</v>
      </c>
      <c r="B4463">
        <v>0.5</v>
      </c>
      <c r="C4463" s="76" t="s">
        <v>91</v>
      </c>
      <c r="E4463">
        <f t="shared" ca="1" si="138"/>
        <v>0.86949797426231701</v>
      </c>
      <c r="F4463">
        <v>0.21030042918454936</v>
      </c>
      <c r="G4463">
        <f>AVERAGE(F$2:F4463)</f>
        <v>37437.404574523105</v>
      </c>
      <c r="T4463">
        <f t="shared" ca="1" si="139"/>
        <v>4.630055851861715</v>
      </c>
      <c r="U4463">
        <f ca="1">AVERAGE(T$2:T4463)</f>
        <v>23.695446820897018</v>
      </c>
    </row>
    <row r="4464" spans="1:21" x14ac:dyDescent="0.25">
      <c r="A4464" s="75" t="s">
        <v>11</v>
      </c>
      <c r="B4464">
        <v>0.16666666666666666</v>
      </c>
      <c r="C4464" s="76" t="s">
        <v>92</v>
      </c>
      <c r="E4464">
        <f t="shared" ca="1" si="138"/>
        <v>0.22980288085926048</v>
      </c>
      <c r="F4464">
        <v>0.12280701754385967</v>
      </c>
      <c r="G4464">
        <f>AVERAGE(F$2:F4464)</f>
        <v>37429.016207557499</v>
      </c>
      <c r="T4464">
        <f t="shared" ca="1" si="139"/>
        <v>2.7722304732508047</v>
      </c>
      <c r="U4464">
        <f ca="1">AVERAGE(T$2:T4464)</f>
        <v>23.690758670247757</v>
      </c>
    </row>
    <row r="4465" spans="1:21" x14ac:dyDescent="0.25">
      <c r="A4465" s="75" t="s">
        <v>11</v>
      </c>
      <c r="B4465">
        <v>3.1666666666666665</v>
      </c>
      <c r="C4465" s="76" t="s">
        <v>93</v>
      </c>
      <c r="E4465">
        <f t="shared" ca="1" si="138"/>
        <v>0.93035168455175321</v>
      </c>
      <c r="F4465">
        <v>0.8351648351648352</v>
      </c>
      <c r="G4465">
        <f>AVERAGE(F$2:F4465)</f>
        <v>37420.631758399184</v>
      </c>
      <c r="T4465">
        <f t="shared" ca="1" si="139"/>
        <v>3.6727246454455562</v>
      </c>
      <c r="U4465">
        <f ca="1">AVERAGE(T$2:T4465)</f>
        <v>23.686274343629297</v>
      </c>
    </row>
    <row r="4466" spans="1:21" x14ac:dyDescent="0.25">
      <c r="A4466" s="75" t="s">
        <v>11</v>
      </c>
      <c r="B4466">
        <v>1.9607843137254832E-2</v>
      </c>
      <c r="C4466" s="76" t="s">
        <v>94</v>
      </c>
      <c r="E4466">
        <f t="shared" ca="1" si="138"/>
        <v>0.66548748368926869</v>
      </c>
      <c r="F4466">
        <v>9</v>
      </c>
      <c r="G4466">
        <f>AVERAGE(F$2:F4466)</f>
        <v>37412.25289350369</v>
      </c>
      <c r="T4466">
        <f t="shared" ca="1" si="139"/>
        <v>26.55802414901375</v>
      </c>
      <c r="U4466">
        <f ca="1">AVERAGE(T$2:T4466)</f>
        <v>23.686917512678654</v>
      </c>
    </row>
    <row r="4467" spans="1:21" x14ac:dyDescent="0.25">
      <c r="A4467" s="75" t="s">
        <v>11</v>
      </c>
      <c r="B4467">
        <v>4.5555555555555562</v>
      </c>
      <c r="C4467" s="76" t="s">
        <v>95</v>
      </c>
      <c r="E4467">
        <f t="shared" ca="1" si="138"/>
        <v>0.1377170943488697</v>
      </c>
      <c r="F4467">
        <v>9.1239549254816477E-2</v>
      </c>
      <c r="G4467">
        <f>AVERAGE(F$2:F4467)</f>
        <v>37403.875786102442</v>
      </c>
      <c r="T4467">
        <f t="shared" ca="1" si="139"/>
        <v>4.3376801502155953</v>
      </c>
      <c r="U4467">
        <f ca="1">AVERAGE(T$2:T4467)</f>
        <v>23.6825849472146</v>
      </c>
    </row>
    <row r="4468" spans="1:21" x14ac:dyDescent="0.25">
      <c r="A4468" s="75" t="s">
        <v>11</v>
      </c>
      <c r="B4468">
        <v>1.631578947368421</v>
      </c>
      <c r="C4468" s="76" t="s">
        <v>96</v>
      </c>
      <c r="E4468">
        <f t="shared" ca="1" si="138"/>
        <v>0.20349799457083761</v>
      </c>
      <c r="F4468">
        <v>4.1666666666666706E-2</v>
      </c>
      <c r="G4468">
        <f>AVERAGE(F$2:F4468)</f>
        <v>37395.50241826733</v>
      </c>
      <c r="T4468">
        <f t="shared" ca="1" si="139"/>
        <v>3.2476592253642127</v>
      </c>
      <c r="U4468">
        <f ca="1">AVERAGE(T$2:T4468)</f>
        <v>23.67801030523523</v>
      </c>
    </row>
    <row r="4469" spans="1:21" x14ac:dyDescent="0.25">
      <c r="A4469" s="75" t="s">
        <v>11</v>
      </c>
      <c r="B4469">
        <v>0</v>
      </c>
      <c r="C4469" s="76" t="s">
        <v>97</v>
      </c>
      <c r="E4469">
        <f t="shared" ca="1" si="138"/>
        <v>0.17239003947069909</v>
      </c>
      <c r="F4469">
        <v>1</v>
      </c>
      <c r="G4469">
        <f>AVERAGE(F$2:F4469)</f>
        <v>37387.133013070765</v>
      </c>
      <c r="T4469">
        <f t="shared" ca="1" si="139"/>
        <v>15.799020416608332</v>
      </c>
      <c r="U4469">
        <f ca="1">AVERAGE(T$2:T4469)</f>
        <v>23.67624687867108</v>
      </c>
    </row>
    <row r="4470" spans="1:21" x14ac:dyDescent="0.25">
      <c r="B4470">
        <v>0.66666666666666663</v>
      </c>
      <c r="C4470" s="76" t="s">
        <v>81</v>
      </c>
      <c r="E4470">
        <f t="shared" ca="1" si="138"/>
        <v>9.5882523459854707E-2</v>
      </c>
      <c r="F4470">
        <v>0.88372093023255816</v>
      </c>
      <c r="G4470">
        <f>AVERAGE(F$2:F4470)</f>
        <v>37378.767327393398</v>
      </c>
      <c r="T4470">
        <f t="shared" ca="1" si="139"/>
        <v>3.0807185860791666</v>
      </c>
      <c r="U4470">
        <f ca="1">AVERAGE(T$2:T4470)</f>
        <v>23.671638346943041</v>
      </c>
    </row>
    <row r="4471" spans="1:21" x14ac:dyDescent="0.25">
      <c r="A4471" s="75" t="s">
        <v>12</v>
      </c>
      <c r="B4471">
        <v>5.666666666666667</v>
      </c>
      <c r="C4471" s="76" t="s">
        <v>82</v>
      </c>
      <c r="E4471">
        <f t="shared" ca="1" si="138"/>
        <v>0.93275634945779418</v>
      </c>
      <c r="F4471">
        <v>0.29577464788732394</v>
      </c>
      <c r="G4471">
        <f>AVERAGE(F$2:F4471)</f>
        <v>37370.405253220524</v>
      </c>
      <c r="T4471">
        <f t="shared" ca="1" si="139"/>
        <v>12.315849583602834</v>
      </c>
      <c r="U4471">
        <f ca="1">AVERAGE(T$2:T4471)</f>
        <v>23.669097902029542</v>
      </c>
    </row>
    <row r="4472" spans="1:21" x14ac:dyDescent="0.25">
      <c r="A4472" s="75" t="s">
        <v>12</v>
      </c>
      <c r="B4472">
        <v>0.18032786885245902</v>
      </c>
      <c r="C4472" s="76" t="s">
        <v>83</v>
      </c>
      <c r="E4472">
        <f t="shared" ca="1" si="138"/>
        <v>0.67743573250834432</v>
      </c>
      <c r="F4472">
        <v>8.8777219430485763E-2</v>
      </c>
      <c r="G4472">
        <f>AVERAGE(F$2:F4472)</f>
        <v>37362.046873333253</v>
      </c>
      <c r="T4472">
        <f t="shared" ca="1" si="139"/>
        <v>2.9362210602012349</v>
      </c>
      <c r="U4472">
        <f ca="1">AVERAGE(T$2:T4472)</f>
        <v>23.664460711950849</v>
      </c>
    </row>
    <row r="4473" spans="1:21" x14ac:dyDescent="0.25">
      <c r="A4473" s="75" t="s">
        <v>12</v>
      </c>
      <c r="B4473">
        <v>2.7414965986394559</v>
      </c>
      <c r="C4473" s="76" t="s">
        <v>84</v>
      </c>
      <c r="E4473">
        <f t="shared" ca="1" si="138"/>
        <v>0.80184490339084391</v>
      </c>
      <c r="F4473">
        <v>3.04786660082137</v>
      </c>
      <c r="G4473">
        <f>AVERAGE(F$2:F4473)</f>
        <v>37353.692893233354</v>
      </c>
      <c r="T4473">
        <f t="shared" ca="1" si="139"/>
        <v>4.5280076791071586</v>
      </c>
      <c r="U4473">
        <f ca="1">AVERAGE(T$2:T4473)</f>
        <v>23.660181540879105</v>
      </c>
    </row>
    <row r="4474" spans="1:21" x14ac:dyDescent="0.25">
      <c r="A4474" s="75" t="s">
        <v>12</v>
      </c>
      <c r="B4474">
        <v>0.41176470588235292</v>
      </c>
      <c r="C4474" s="76" t="s">
        <v>85</v>
      </c>
      <c r="E4474">
        <f t="shared" ca="1" si="138"/>
        <v>0.24763318607244289</v>
      </c>
      <c r="F4474">
        <v>1.4999999999999998</v>
      </c>
      <c r="G4474">
        <f>AVERAGE(F$2:F4474)</f>
        <v>37345.342302378624</v>
      </c>
      <c r="T4474">
        <f t="shared" ca="1" si="139"/>
        <v>15.496060217631413</v>
      </c>
      <c r="U4474">
        <f ca="1">AVERAGE(T$2:T4474)</f>
        <v>23.65835634049385</v>
      </c>
    </row>
    <row r="4475" spans="1:21" x14ac:dyDescent="0.25">
      <c r="A4475" s="75" t="s">
        <v>12</v>
      </c>
      <c r="B4475">
        <v>0.48717948717948723</v>
      </c>
      <c r="C4475" s="76" t="s">
        <v>86</v>
      </c>
      <c r="E4475">
        <f t="shared" ca="1" si="138"/>
        <v>0.79018965331548507</v>
      </c>
      <c r="F4475">
        <v>0.13043478260869565</v>
      </c>
      <c r="G4475">
        <f>AVERAGE(F$2:F4475)</f>
        <v>37336.995138349208</v>
      </c>
      <c r="T4475">
        <f t="shared" ca="1" si="139"/>
        <v>12.510626594937738</v>
      </c>
      <c r="U4475">
        <f ca="1">AVERAGE(T$2:T4475)</f>
        <v>23.655864670903874</v>
      </c>
    </row>
    <row r="4476" spans="1:21" x14ac:dyDescent="0.25">
      <c r="A4476" s="75" t="s">
        <v>12</v>
      </c>
      <c r="B4476">
        <v>0.88636363636363635</v>
      </c>
      <c r="C4476" s="76" t="s">
        <v>87</v>
      </c>
      <c r="E4476">
        <f t="shared" ca="1" si="138"/>
        <v>0.63737607875389368</v>
      </c>
      <c r="F4476">
        <v>7.1818181818181817</v>
      </c>
      <c r="G4476">
        <f>AVERAGE(F$2:F4476)</f>
        <v>37328.653280624028</v>
      </c>
      <c r="T4476">
        <f t="shared" ca="1" si="139"/>
        <v>10.62687706437468</v>
      </c>
      <c r="U4476">
        <f ca="1">AVERAGE(T$2:T4476)</f>
        <v>23.652953165293479</v>
      </c>
    </row>
    <row r="4477" spans="1:21" x14ac:dyDescent="0.25">
      <c r="A4477" s="75" t="s">
        <v>12</v>
      </c>
      <c r="B4477">
        <v>0.97</v>
      </c>
      <c r="C4477" s="76" t="s">
        <v>88</v>
      </c>
      <c r="E4477">
        <f t="shared" ca="1" si="138"/>
        <v>0.17878900469233472</v>
      </c>
      <c r="F4477">
        <v>1</v>
      </c>
      <c r="G4477">
        <f>AVERAGE(F$2:F4477)</f>
        <v>37320.313769167231</v>
      </c>
      <c r="T4477">
        <f t="shared" ca="1" si="139"/>
        <v>2.1707450309749508</v>
      </c>
      <c r="U4477">
        <f ca="1">AVERAGE(T$2:T4477)</f>
        <v>23.648153744351941</v>
      </c>
    </row>
    <row r="4478" spans="1:21" x14ac:dyDescent="0.25">
      <c r="A4478" s="75" t="s">
        <v>12</v>
      </c>
      <c r="B4478">
        <v>0.55555555555555558</v>
      </c>
      <c r="C4478" s="76" t="s">
        <v>89</v>
      </c>
      <c r="E4478">
        <f t="shared" ca="1" si="138"/>
        <v>0.37471738232927465</v>
      </c>
      <c r="F4478">
        <v>0.23076923076923078</v>
      </c>
      <c r="G4478">
        <f>AVERAGE(F$2:F4478)</f>
        <v>37311.977811383018</v>
      </c>
      <c r="T4478">
        <f t="shared" ca="1" si="139"/>
        <v>2.8234600724531269</v>
      </c>
      <c r="U4478">
        <f ca="1">AVERAGE(T$2:T4478)</f>
        <v>23.643502260395742</v>
      </c>
    </row>
    <row r="4479" spans="1:21" x14ac:dyDescent="0.25">
      <c r="A4479" s="75" t="s">
        <v>12</v>
      </c>
      <c r="B4479">
        <v>4999</v>
      </c>
      <c r="C4479" s="76" t="s">
        <v>90</v>
      </c>
      <c r="E4479">
        <f t="shared" ca="1" si="138"/>
        <v>9.293453157672471E-2</v>
      </c>
      <c r="F4479">
        <v>0.22299922299922295</v>
      </c>
      <c r="G4479">
        <f>AVERAGE(F$2:F4479)</f>
        <v>37303.645574935457</v>
      </c>
      <c r="T4479">
        <f t="shared" ca="1" si="139"/>
        <v>11.484358932341236</v>
      </c>
      <c r="U4479">
        <f ca="1">AVERAGE(T$2:T4479)</f>
        <v>23.640786953712389</v>
      </c>
    </row>
    <row r="4480" spans="1:21" x14ac:dyDescent="0.25">
      <c r="A4480" s="75" t="s">
        <v>12</v>
      </c>
      <c r="B4480">
        <v>0.5</v>
      </c>
      <c r="C4480" s="76" t="s">
        <v>91</v>
      </c>
      <c r="E4480">
        <f t="shared" ca="1" si="138"/>
        <v>0.19015659170817456</v>
      </c>
      <c r="F4480">
        <v>1.173913043478261</v>
      </c>
      <c r="G4480">
        <f>AVERAGE(F$2:F4480)</f>
        <v>37295.317271371736</v>
      </c>
      <c r="T4480">
        <f t="shared" ca="1" si="139"/>
        <v>3.0754322071762799</v>
      </c>
      <c r="U4480">
        <f ca="1">AVERAGE(T$2:T4480)</f>
        <v>23.636195447852479</v>
      </c>
    </row>
    <row r="4481" spans="1:21" x14ac:dyDescent="0.25">
      <c r="A4481" s="75" t="s">
        <v>12</v>
      </c>
      <c r="B4481">
        <v>0.83333333333333337</v>
      </c>
      <c r="C4481" s="76" t="s">
        <v>92</v>
      </c>
      <c r="E4481">
        <f t="shared" ca="1" si="138"/>
        <v>0.48485547129794315</v>
      </c>
      <c r="F4481">
        <v>0.5</v>
      </c>
      <c r="G4481">
        <f>AVERAGE(F$2:F4481)</f>
        <v>37286.992535373662</v>
      </c>
      <c r="T4481">
        <f t="shared" ca="1" si="139"/>
        <v>10.198163984624276</v>
      </c>
      <c r="U4481">
        <f ca="1">AVERAGE(T$2:T4481)</f>
        <v>23.633195887258008</v>
      </c>
    </row>
    <row r="4482" spans="1:21" x14ac:dyDescent="0.25">
      <c r="A4482" s="75" t="s">
        <v>12</v>
      </c>
      <c r="B4482">
        <v>2.3333333333333335</v>
      </c>
      <c r="C4482" s="76" t="s">
        <v>93</v>
      </c>
      <c r="E4482">
        <f t="shared" ref="E4482:E4545" ca="1" si="140">RAND()</f>
        <v>0.79488175880170431</v>
      </c>
      <c r="F4482">
        <v>0.54545454545454541</v>
      </c>
      <c r="G4482">
        <f>AVERAGE(F$2:F4482)</f>
        <v>37278.671525090052</v>
      </c>
      <c r="T4482">
        <f t="shared" ca="1" si="139"/>
        <v>2.5190511914018914</v>
      </c>
      <c r="U4482">
        <f ca="1">AVERAGE(T$2:T4482)</f>
        <v>23.628483960300663</v>
      </c>
    </row>
    <row r="4483" spans="1:21" x14ac:dyDescent="0.25">
      <c r="A4483" s="75" t="s">
        <v>12</v>
      </c>
      <c r="B4483">
        <v>0.96078431372549034</v>
      </c>
      <c r="C4483" s="76" t="s">
        <v>94</v>
      </c>
      <c r="E4483">
        <f t="shared" ca="1" si="140"/>
        <v>0.20114952870952396</v>
      </c>
      <c r="F4483">
        <v>5.8823529411764705E-2</v>
      </c>
      <c r="G4483">
        <f>AVERAGE(F$2:F4483)</f>
        <v>37270.354119311036</v>
      </c>
      <c r="T4483">
        <f t="shared" ref="T4483:T4546" ca="1" si="141">2*RAND()^-1</f>
        <v>5.1570369854315778</v>
      </c>
      <c r="U4483">
        <f ca="1">AVERAGE(T$2:T4483)</f>
        <v>23.624362709302254</v>
      </c>
    </row>
    <row r="4484" spans="1:21" x14ac:dyDescent="0.25">
      <c r="A4484" s="75" t="s">
        <v>12</v>
      </c>
      <c r="B4484">
        <v>5554.5555555555557</v>
      </c>
      <c r="C4484" s="76" t="s">
        <v>95</v>
      </c>
      <c r="E4484">
        <f t="shared" ca="1" si="140"/>
        <v>0.85418694381427718</v>
      </c>
      <c r="F4484">
        <v>0.44444444444444448</v>
      </c>
      <c r="G4484">
        <f>AVERAGE(F$2:F4484)</f>
        <v>37262.040510193285</v>
      </c>
      <c r="T4484">
        <f t="shared" ca="1" si="141"/>
        <v>2.1140344849123993</v>
      </c>
      <c r="U4484">
        <f ca="1">AVERAGE(T$2:T4484)</f>
        <v>23.61956450983217</v>
      </c>
    </row>
    <row r="4485" spans="1:21" x14ac:dyDescent="0.25">
      <c r="A4485" s="75" t="s">
        <v>12</v>
      </c>
      <c r="B4485">
        <v>0.86842105263157898</v>
      </c>
      <c r="C4485" s="76" t="s">
        <v>96</v>
      </c>
      <c r="E4485">
        <f t="shared" ca="1" si="140"/>
        <v>7.6980730787875817E-2</v>
      </c>
      <c r="F4485">
        <v>9.0512540894220228E-2</v>
      </c>
      <c r="G4485">
        <f>AVERAGE(F$2:F4485)</f>
        <v>37253.73053026518</v>
      </c>
      <c r="T4485">
        <f t="shared" ca="1" si="141"/>
        <v>4.0344831273713693</v>
      </c>
      <c r="U4485">
        <f ca="1">AVERAGE(T$2:T4485)</f>
        <v>23.615196739675511</v>
      </c>
    </row>
    <row r="4486" spans="1:21" x14ac:dyDescent="0.25">
      <c r="A4486" s="75" t="s">
        <v>12</v>
      </c>
      <c r="B4486">
        <v>2.3333333333333335</v>
      </c>
      <c r="C4486" s="76" t="s">
        <v>97</v>
      </c>
      <c r="E4486">
        <f t="shared" ca="1" si="140"/>
        <v>0.42835786278039367</v>
      </c>
      <c r="F4486">
        <v>9.1173617846750668E-2</v>
      </c>
      <c r="G4486">
        <f>AVERAGE(F$2:F4486)</f>
        <v>37245.424256161132</v>
      </c>
      <c r="T4486">
        <f t="shared" ca="1" si="141"/>
        <v>5.7947006650238455</v>
      </c>
      <c r="U4486">
        <f ca="1">AVERAGE(T$2:T4486)</f>
        <v>23.611223384920848</v>
      </c>
    </row>
    <row r="4487" spans="1:21" x14ac:dyDescent="0.25">
      <c r="B4487">
        <v>0.58333333333333337</v>
      </c>
      <c r="C4487" s="76" t="s">
        <v>81</v>
      </c>
      <c r="E4487">
        <f t="shared" ca="1" si="140"/>
        <v>0.69760437631976646</v>
      </c>
      <c r="F4487">
        <v>0.5</v>
      </c>
      <c r="G4487">
        <f>AVERAGE(F$2:F4487)</f>
        <v>37237.121776389358</v>
      </c>
      <c r="T4487">
        <f t="shared" ca="1" si="141"/>
        <v>4.0231724458167628</v>
      </c>
      <c r="U4487">
        <f ca="1">AVERAGE(T$2:T4487)</f>
        <v>23.606856900092694</v>
      </c>
    </row>
    <row r="4488" spans="1:21" x14ac:dyDescent="0.25">
      <c r="A4488" s="75" t="s">
        <v>13</v>
      </c>
      <c r="B4488">
        <v>0.16666666666666666</v>
      </c>
      <c r="C4488" s="76" t="s">
        <v>82</v>
      </c>
      <c r="E4488">
        <f t="shared" ca="1" si="140"/>
        <v>3.8083124343112007E-2</v>
      </c>
      <c r="F4488">
        <v>0.87804878048780488</v>
      </c>
      <c r="G4488">
        <f>AVERAGE(F$2:F4488)</f>
        <v>37228.823081553703</v>
      </c>
      <c r="T4488">
        <f t="shared" ca="1" si="141"/>
        <v>4.5758820300746867</v>
      </c>
      <c r="U4488">
        <f ca="1">AVERAGE(T$2:T4488)</f>
        <v>23.602615541753039</v>
      </c>
    </row>
    <row r="4489" spans="1:21" x14ac:dyDescent="0.25">
      <c r="A4489" s="75" t="s">
        <v>13</v>
      </c>
      <c r="B4489">
        <v>6.3770491803278686</v>
      </c>
      <c r="C4489" s="76" t="s">
        <v>83</v>
      </c>
      <c r="E4489">
        <f t="shared" ca="1" si="140"/>
        <v>0.87320941094002358</v>
      </c>
      <c r="F4489">
        <v>0.75438596491228072</v>
      </c>
      <c r="G4489">
        <f>AVERAGE(F$2:F4489)</f>
        <v>37220.528057334544</v>
      </c>
      <c r="T4489">
        <f t="shared" ca="1" si="141"/>
        <v>4.6210701057648169</v>
      </c>
      <c r="U4489">
        <f ca="1">AVERAGE(T$2:T4489)</f>
        <v>23.598386142146094</v>
      </c>
    </row>
    <row r="4490" spans="1:21" x14ac:dyDescent="0.25">
      <c r="A4490" s="75" t="s">
        <v>13</v>
      </c>
      <c r="B4490">
        <v>2.0408163265306173E-2</v>
      </c>
      <c r="C4490" s="76" t="s">
        <v>84</v>
      </c>
      <c r="E4490">
        <f t="shared" ca="1" si="140"/>
        <v>4.3598741212842018E-2</v>
      </c>
      <c r="F4490">
        <v>0.76470588235294124</v>
      </c>
      <c r="G4490">
        <f>AVERAGE(F$2:F4490)</f>
        <v>37212.236731125711</v>
      </c>
      <c r="T4490">
        <f t="shared" ca="1" si="141"/>
        <v>10.389226838565433</v>
      </c>
      <c r="U4490">
        <f ca="1">AVERAGE(T$2:T4490)</f>
        <v>23.595443580483455</v>
      </c>
    </row>
    <row r="4491" spans="1:21" x14ac:dyDescent="0.25">
      <c r="A4491" s="75" t="s">
        <v>13</v>
      </c>
      <c r="B4491">
        <v>0.35294117647058826</v>
      </c>
      <c r="C4491" s="76" t="s">
        <v>85</v>
      </c>
      <c r="E4491">
        <f t="shared" ca="1" si="140"/>
        <v>0.38160954677458392</v>
      </c>
      <c r="F4491">
        <v>0</v>
      </c>
      <c r="G4491">
        <f>AVERAGE(F$2:F4491)</f>
        <v>37203.948927844838</v>
      </c>
      <c r="T4491">
        <f t="shared" ca="1" si="141"/>
        <v>54.776340363666009</v>
      </c>
      <c r="U4491">
        <f ca="1">AVERAGE(T$2:T4491)</f>
        <v>23.602388100925143</v>
      </c>
    </row>
    <row r="4492" spans="1:21" x14ac:dyDescent="0.25">
      <c r="A4492" s="75" t="s">
        <v>13</v>
      </c>
      <c r="B4492">
        <v>0.57264957264957261</v>
      </c>
      <c r="C4492" s="76" t="s">
        <v>86</v>
      </c>
      <c r="E4492">
        <f t="shared" ca="1" si="140"/>
        <v>0.4648388772680333</v>
      </c>
      <c r="F4492">
        <v>0.15792664443770849</v>
      </c>
      <c r="G4492">
        <f>AVERAGE(F$2:F4492)</f>
        <v>37195.664850578927</v>
      </c>
      <c r="T4492">
        <f t="shared" ca="1" si="141"/>
        <v>3.7366627860248074</v>
      </c>
      <c r="U4492">
        <f ca="1">AVERAGE(T$2:T4492)</f>
        <v>23.597964648394552</v>
      </c>
    </row>
    <row r="4493" spans="1:21" x14ac:dyDescent="0.25">
      <c r="A4493" s="75" t="s">
        <v>13</v>
      </c>
      <c r="B4493">
        <v>0.36363636363636354</v>
      </c>
      <c r="C4493" s="76" t="s">
        <v>87</v>
      </c>
      <c r="E4493">
        <f t="shared" ca="1" si="140"/>
        <v>0.23183997605888884</v>
      </c>
      <c r="F4493">
        <v>0.25595238095238099</v>
      </c>
      <c r="G4493">
        <f>AVERAGE(F$2:F4493)</f>
        <v>37187.384483504531</v>
      </c>
      <c r="T4493">
        <f t="shared" ca="1" si="141"/>
        <v>4.0290184033739358</v>
      </c>
      <c r="U4493">
        <f ca="1">AVERAGE(T$2:T4493)</f>
        <v>23.593608248963335</v>
      </c>
    </row>
    <row r="4494" spans="1:21" x14ac:dyDescent="0.25">
      <c r="A4494" s="75" t="s">
        <v>13</v>
      </c>
      <c r="B4494">
        <v>1</v>
      </c>
      <c r="C4494" s="76" t="s">
        <v>88</v>
      </c>
      <c r="E4494">
        <f t="shared" ca="1" si="140"/>
        <v>0.29672831721535176</v>
      </c>
      <c r="F4494">
        <v>0.13043478260869565</v>
      </c>
      <c r="G4494">
        <f>AVERAGE(F$2:F4494)</f>
        <v>37179.107774390643</v>
      </c>
      <c r="T4494">
        <f t="shared" ca="1" si="141"/>
        <v>2.9866913342052901</v>
      </c>
      <c r="U4494">
        <f ca="1">AVERAGE(T$2:T4494)</f>
        <v>23.589021799616631</v>
      </c>
    </row>
    <row r="4495" spans="1:21" x14ac:dyDescent="0.25">
      <c r="A4495" s="75" t="s">
        <v>13</v>
      </c>
      <c r="B4495">
        <v>0.1111111111111111</v>
      </c>
      <c r="C4495" s="76" t="s">
        <v>89</v>
      </c>
      <c r="E4495">
        <f t="shared" ca="1" si="140"/>
        <v>0.27269181539042897</v>
      </c>
      <c r="F4495">
        <v>0.11886101191856421</v>
      </c>
      <c r="G4495">
        <f>AVERAGE(F$2:F4495)</f>
        <v>37170.834746150016</v>
      </c>
      <c r="T4495">
        <f t="shared" ca="1" si="141"/>
        <v>4.0262860693812206</v>
      </c>
      <c r="U4495">
        <f ca="1">AVERAGE(T$2:T4495)</f>
        <v>23.584668720904961</v>
      </c>
    </row>
    <row r="4496" spans="1:21" x14ac:dyDescent="0.25">
      <c r="A4496" s="75" t="s">
        <v>13</v>
      </c>
      <c r="B4496">
        <v>499</v>
      </c>
      <c r="C4496" s="76" t="s">
        <v>90</v>
      </c>
      <c r="E4496">
        <f t="shared" ca="1" si="140"/>
        <v>0.78545532467200618</v>
      </c>
      <c r="F4496">
        <v>0.6544574982722875</v>
      </c>
      <c r="G4496">
        <f>AVERAGE(F$2:F4496)</f>
        <v>37162.565518054653</v>
      </c>
      <c r="T4496">
        <f t="shared" ca="1" si="141"/>
        <v>2.6854547658791765</v>
      </c>
      <c r="U4496">
        <f ca="1">AVERAGE(T$2:T4496)</f>
        <v>23.580019285097389</v>
      </c>
    </row>
    <row r="4497" spans="1:21" x14ac:dyDescent="0.25">
      <c r="A4497" s="75" t="s">
        <v>13</v>
      </c>
      <c r="B4497">
        <v>0.5</v>
      </c>
      <c r="C4497" s="76" t="s">
        <v>91</v>
      </c>
      <c r="E4497">
        <f t="shared" ca="1" si="140"/>
        <v>0.76593355988662792</v>
      </c>
      <c r="F4497">
        <v>0.58065417948001119</v>
      </c>
      <c r="G4497">
        <f>AVERAGE(F$2:F4497)</f>
        <v>37154.299952026209</v>
      </c>
      <c r="T4497">
        <f t="shared" ca="1" si="141"/>
        <v>9978.4977211144742</v>
      </c>
      <c r="U4497">
        <f ca="1">AVERAGE(T$2:T4497)</f>
        <v>25.794191371803212</v>
      </c>
    </row>
    <row r="4498" spans="1:21" x14ac:dyDescent="0.25">
      <c r="A4498" s="75" t="s">
        <v>13</v>
      </c>
      <c r="B4498">
        <v>7.333333333333333</v>
      </c>
      <c r="C4498" s="76" t="s">
        <v>92</v>
      </c>
      <c r="E4498">
        <f t="shared" ca="1" si="140"/>
        <v>0.90008876347089639</v>
      </c>
      <c r="F4498">
        <v>1.0101010101010111E-2</v>
      </c>
      <c r="G4498">
        <f>AVERAGE(F$2:F4498)</f>
        <v>37146.037935159191</v>
      </c>
      <c r="T4498">
        <f t="shared" ca="1" si="141"/>
        <v>8.1097360594811789</v>
      </c>
      <c r="U4498">
        <f ca="1">AVERAGE(T$2:T4498)</f>
        <v>25.790258871177837</v>
      </c>
    </row>
    <row r="4499" spans="1:21" x14ac:dyDescent="0.25">
      <c r="A4499" s="75" t="s">
        <v>13</v>
      </c>
      <c r="B4499">
        <v>24</v>
      </c>
      <c r="C4499" s="76" t="s">
        <v>93</v>
      </c>
      <c r="E4499">
        <f t="shared" ca="1" si="140"/>
        <v>0.12994910385593605</v>
      </c>
      <c r="F4499">
        <v>0.52380952380952384</v>
      </c>
      <c r="G4499">
        <f>AVERAGE(F$2:F4499)</f>
        <v>37137.779706140594</v>
      </c>
      <c r="T4499">
        <f t="shared" ca="1" si="141"/>
        <v>6.8797794724297443</v>
      </c>
      <c r="U4499">
        <f ca="1">AVERAGE(T$2:T4499)</f>
        <v>25.78605467389043</v>
      </c>
    </row>
    <row r="4500" spans="1:21" x14ac:dyDescent="0.25">
      <c r="A4500" s="75" t="s">
        <v>13</v>
      </c>
      <c r="B4500">
        <v>0.70588235294117641</v>
      </c>
      <c r="C4500" s="76" t="s">
        <v>94</v>
      </c>
      <c r="E4500">
        <f t="shared" ca="1" si="140"/>
        <v>0.73151122908156241</v>
      </c>
      <c r="F4500">
        <v>0.25925925925925924</v>
      </c>
      <c r="G4500">
        <f>AVERAGE(F$2:F4500)</f>
        <v>37129.525089459799</v>
      </c>
      <c r="T4500">
        <f t="shared" ca="1" si="141"/>
        <v>16.504802652370802</v>
      </c>
      <c r="U4500">
        <f ca="1">AVERAGE(T$2:T4500)</f>
        <v>25.783991715005897</v>
      </c>
    </row>
    <row r="4501" spans="1:21" x14ac:dyDescent="0.25">
      <c r="A4501" s="75" t="s">
        <v>13</v>
      </c>
      <c r="B4501">
        <v>110.11111111111111</v>
      </c>
      <c r="C4501" s="76" t="s">
        <v>95</v>
      </c>
      <c r="E4501">
        <f t="shared" ca="1" si="140"/>
        <v>0.2306551733108182</v>
      </c>
      <c r="F4501">
        <v>0.17647058823529413</v>
      </c>
      <c r="G4501">
        <f>AVERAGE(F$2:F4501)</f>
        <v>37121.274123100047</v>
      </c>
      <c r="T4501">
        <f t="shared" ca="1" si="141"/>
        <v>7.328152217038201</v>
      </c>
      <c r="U4501">
        <f ca="1">AVERAGE(T$2:T4501)</f>
        <v>25.779890417339683</v>
      </c>
    </row>
    <row r="4502" spans="1:21" x14ac:dyDescent="0.25">
      <c r="A4502" s="75" t="s">
        <v>13</v>
      </c>
      <c r="B4502">
        <v>0.21052631578947367</v>
      </c>
      <c r="C4502" s="76" t="s">
        <v>96</v>
      </c>
      <c r="E4502">
        <f t="shared" ca="1" si="140"/>
        <v>0.2037487823002847</v>
      </c>
      <c r="F4502">
        <v>0</v>
      </c>
      <c r="G4502">
        <f>AVERAGE(F$2:F4502)</f>
        <v>37113.026783814756</v>
      </c>
      <c r="T4502">
        <f t="shared" ca="1" si="141"/>
        <v>7.6950530539254842</v>
      </c>
      <c r="U4502">
        <f ca="1">AVERAGE(T$2:T4502)</f>
        <v>25.775872457472229</v>
      </c>
    </row>
    <row r="4503" spans="1:21" x14ac:dyDescent="0.25">
      <c r="A4503" s="75" t="s">
        <v>13</v>
      </c>
      <c r="B4503">
        <v>0.33333333333333331</v>
      </c>
      <c r="C4503" s="76" t="s">
        <v>97</v>
      </c>
      <c r="E4503">
        <f t="shared" ca="1" si="140"/>
        <v>0.71444550170932963</v>
      </c>
      <c r="F4503">
        <v>0.35135135135135137</v>
      </c>
      <c r="G4503">
        <f>AVERAGE(F$2:F4503)</f>
        <v>37104.783186428605</v>
      </c>
      <c r="T4503">
        <f t="shared" ca="1" si="141"/>
        <v>4.0928530219535535</v>
      </c>
      <c r="U4503">
        <f ca="1">AVERAGE(T$2:T4503)</f>
        <v>25.771056149290192</v>
      </c>
    </row>
    <row r="4504" spans="1:21" x14ac:dyDescent="0.25">
      <c r="B4504">
        <v>0.41666666666666669</v>
      </c>
      <c r="C4504" s="76" t="s">
        <v>81</v>
      </c>
      <c r="E4504">
        <f t="shared" ca="1" si="140"/>
        <v>0.88797294711750385</v>
      </c>
      <c r="F4504">
        <v>0.99963329666299972</v>
      </c>
      <c r="G4504">
        <f>AVERAGE(F$2:F4504)</f>
        <v>37096.543394389264</v>
      </c>
      <c r="T4504">
        <f t="shared" ca="1" si="141"/>
        <v>19.758811668008168</v>
      </c>
      <c r="U4504">
        <f ca="1">AVERAGE(T$2:T4504)</f>
        <v>25.769720985070499</v>
      </c>
    </row>
    <row r="4505" spans="1:21" x14ac:dyDescent="0.25">
      <c r="A4505" s="75" t="s">
        <v>14</v>
      </c>
      <c r="B4505">
        <v>1</v>
      </c>
      <c r="C4505" s="76" t="s">
        <v>82</v>
      </c>
      <c r="E4505">
        <f t="shared" ca="1" si="140"/>
        <v>0.55335837150994982</v>
      </c>
      <c r="F4505">
        <v>0.23896499238964997</v>
      </c>
      <c r="G4505">
        <f>AVERAGE(F$2:F4505)</f>
        <v>37088.30709234011</v>
      </c>
      <c r="T4505">
        <f t="shared" ca="1" si="141"/>
        <v>2.6220668786023444</v>
      </c>
      <c r="U4505">
        <f ca="1">AVERAGE(T$2:T4505)</f>
        <v>25.764581630251122</v>
      </c>
    </row>
    <row r="4506" spans="1:21" x14ac:dyDescent="0.25">
      <c r="A4506" s="75" t="s">
        <v>14</v>
      </c>
      <c r="B4506">
        <v>0.42622950819672129</v>
      </c>
      <c r="C4506" s="76" t="s">
        <v>83</v>
      </c>
      <c r="E4506">
        <f t="shared" ca="1" si="140"/>
        <v>0.41142489065156385</v>
      </c>
      <c r="F4506">
        <v>9.7560975609756101E-2</v>
      </c>
      <c r="G4506">
        <f>AVERAGE(F$2:F4506)</f>
        <v>37080.07441541861</v>
      </c>
      <c r="T4506">
        <f t="shared" ca="1" si="141"/>
        <v>2.8906223156023882</v>
      </c>
      <c r="U4506">
        <f ca="1">AVERAGE(T$2:T4506)</f>
        <v>25.759504169803922</v>
      </c>
    </row>
    <row r="4507" spans="1:21" x14ac:dyDescent="0.25">
      <c r="A4507" s="75" t="s">
        <v>14</v>
      </c>
      <c r="B4507">
        <v>0.18367346938775506</v>
      </c>
      <c r="C4507" s="76" t="s">
        <v>84</v>
      </c>
      <c r="E4507">
        <f t="shared" ca="1" si="140"/>
        <v>0.89679611291717765</v>
      </c>
      <c r="F4507">
        <v>0.5161290322580645</v>
      </c>
      <c r="G4507">
        <f>AVERAGE(F$2:F4507)</f>
        <v>37071.845485483769</v>
      </c>
      <c r="T4507">
        <f t="shared" ca="1" si="141"/>
        <v>2.2282780475108792</v>
      </c>
      <c r="U4507">
        <f ca="1">AVERAGE(T$2:T4507)</f>
        <v>25.754281971374652</v>
      </c>
    </row>
    <row r="4508" spans="1:21" x14ac:dyDescent="0.25">
      <c r="A4508" s="75" t="s">
        <v>14</v>
      </c>
      <c r="B4508">
        <v>2.9411764705882353E-2</v>
      </c>
      <c r="C4508" s="76" t="s">
        <v>85</v>
      </c>
      <c r="E4508">
        <f t="shared" ca="1" si="140"/>
        <v>0.80408783547393958</v>
      </c>
      <c r="F4508">
        <v>0.99333333333333329</v>
      </c>
      <c r="G4508">
        <f>AVERAGE(F$2:F4508)</f>
        <v>37063.62031305152</v>
      </c>
      <c r="T4508">
        <f t="shared" ca="1" si="141"/>
        <v>9.6861140893009736</v>
      </c>
      <c r="U4508">
        <f ca="1">AVERAGE(T$2:T4508)</f>
        <v>25.750716813202459</v>
      </c>
    </row>
    <row r="4509" spans="1:21" x14ac:dyDescent="0.25">
      <c r="A4509" s="75" t="s">
        <v>14</v>
      </c>
      <c r="B4509">
        <v>0.31623931623931628</v>
      </c>
      <c r="C4509" s="76" t="s">
        <v>86</v>
      </c>
      <c r="E4509">
        <f t="shared" ca="1" si="140"/>
        <v>0.5347348902835003</v>
      </c>
      <c r="F4509">
        <v>9.090909090909087E-2</v>
      </c>
      <c r="G4509">
        <f>AVERAGE(F$2:F4509)</f>
        <v>37055.398589581258</v>
      </c>
      <c r="T4509">
        <f t="shared" ca="1" si="141"/>
        <v>3.8264171660687536</v>
      </c>
      <c r="U4509">
        <f ca="1">AVERAGE(T$2:T4509)</f>
        <v>25.745853392695107</v>
      </c>
    </row>
    <row r="4510" spans="1:21" x14ac:dyDescent="0.25">
      <c r="A4510" s="75" t="s">
        <v>14</v>
      </c>
      <c r="B4510">
        <v>1.2727272727272725</v>
      </c>
      <c r="C4510" s="76" t="s">
        <v>87</v>
      </c>
      <c r="E4510">
        <f t="shared" ca="1" si="140"/>
        <v>1.6397597059238378E-2</v>
      </c>
      <c r="F4510">
        <v>0.62192816635160686</v>
      </c>
      <c r="G4510">
        <f>AVERAGE(F$2:F4510)</f>
        <v>37047.180630685398</v>
      </c>
      <c r="T4510">
        <f t="shared" ca="1" si="141"/>
        <v>11.601869781199316</v>
      </c>
      <c r="U4510">
        <f ca="1">AVERAGE(T$2:T4510)</f>
        <v>25.742716558893491</v>
      </c>
    </row>
    <row r="4511" spans="1:21" x14ac:dyDescent="0.25">
      <c r="A4511" s="75" t="s">
        <v>14</v>
      </c>
      <c r="B4511">
        <v>0</v>
      </c>
      <c r="C4511" s="76" t="s">
        <v>88</v>
      </c>
      <c r="E4511">
        <f t="shared" ca="1" si="140"/>
        <v>0.82599008024984566</v>
      </c>
      <c r="F4511">
        <v>0.19093851132686082</v>
      </c>
      <c r="G4511">
        <f>AVERAGE(F$2:F4511)</f>
        <v>37038.966220554095</v>
      </c>
      <c r="T4511">
        <f t="shared" ca="1" si="141"/>
        <v>4.9943477336553279</v>
      </c>
      <c r="U4511">
        <f ca="1">AVERAGE(T$2:T4511)</f>
        <v>25.738116033655075</v>
      </c>
    </row>
    <row r="4512" spans="1:21" x14ac:dyDescent="0.25">
      <c r="A4512" s="75" t="s">
        <v>14</v>
      </c>
      <c r="B4512">
        <v>0.33333333333333331</v>
      </c>
      <c r="C4512" s="76" t="s">
        <v>89</v>
      </c>
      <c r="E4512">
        <f t="shared" ca="1" si="140"/>
        <v>0.48397013104630826</v>
      </c>
      <c r="F4512">
        <v>0.98043052837573386</v>
      </c>
      <c r="G4512">
        <f>AVERAGE(F$2:F4512)</f>
        <v>37030.75562738406</v>
      </c>
      <c r="T4512">
        <f t="shared" ca="1" si="141"/>
        <v>2.9017279976361152</v>
      </c>
      <c r="U4512">
        <f ca="1">AVERAGE(T$2:T4512)</f>
        <v>25.733053655460438</v>
      </c>
    </row>
    <row r="4513" spans="1:21" x14ac:dyDescent="0.25">
      <c r="A4513" s="75" t="s">
        <v>14</v>
      </c>
      <c r="B4513">
        <v>0.5</v>
      </c>
      <c r="C4513" s="76" t="s">
        <v>90</v>
      </c>
      <c r="E4513">
        <f t="shared" ca="1" si="140"/>
        <v>0.93261848887564835</v>
      </c>
      <c r="F4513">
        <v>1.3157894736842117E-2</v>
      </c>
      <c r="G4513">
        <f>AVERAGE(F$2:F4513)</f>
        <v>37022.548459283549</v>
      </c>
      <c r="T4513">
        <f t="shared" ca="1" si="141"/>
        <v>11.389806138063571</v>
      </c>
      <c r="U4513">
        <f ca="1">AVERAGE(T$2:T4513)</f>
        <v>25.729874744219877</v>
      </c>
    </row>
    <row r="4514" spans="1:21" x14ac:dyDescent="0.25">
      <c r="A4514" s="75" t="s">
        <v>14</v>
      </c>
      <c r="B4514">
        <v>1</v>
      </c>
      <c r="C4514" s="76" t="s">
        <v>91</v>
      </c>
      <c r="E4514">
        <f t="shared" ca="1" si="140"/>
        <v>0.14085484616096688</v>
      </c>
      <c r="F4514">
        <v>6.9407367859049655E-3</v>
      </c>
      <c r="G4514">
        <f>AVERAGE(F$2:F4514)</f>
        <v>37014.344926928454</v>
      </c>
      <c r="T4514">
        <f t="shared" ca="1" si="141"/>
        <v>2.4918573937735196</v>
      </c>
      <c r="U4514">
        <f ca="1">AVERAGE(T$2:T4514)</f>
        <v>25.72472561562461</v>
      </c>
    </row>
    <row r="4515" spans="1:21" x14ac:dyDescent="0.25">
      <c r="A4515" s="75" t="s">
        <v>14</v>
      </c>
      <c r="B4515">
        <v>0.33333333333333331</v>
      </c>
      <c r="C4515" s="76" t="s">
        <v>92</v>
      </c>
      <c r="E4515">
        <f t="shared" ca="1" si="140"/>
        <v>0.18403328643653116</v>
      </c>
      <c r="F4515">
        <v>9</v>
      </c>
      <c r="G4515">
        <f>AVERAGE(F$2:F4515)</f>
        <v>37006.147021539233</v>
      </c>
      <c r="T4515">
        <f t="shared" ca="1" si="141"/>
        <v>2.6049933733625985</v>
      </c>
      <c r="U4515">
        <f ca="1">AVERAGE(T$2:T4515)</f>
        <v>25.719603831787158</v>
      </c>
    </row>
    <row r="4516" spans="1:21" x14ac:dyDescent="0.25">
      <c r="A4516" s="75" t="s">
        <v>14</v>
      </c>
      <c r="B4516">
        <v>24</v>
      </c>
      <c r="C4516" s="76" t="s">
        <v>93</v>
      </c>
      <c r="E4516">
        <f t="shared" ca="1" si="140"/>
        <v>0.65500345335302534</v>
      </c>
      <c r="F4516">
        <v>0.31972789115646255</v>
      </c>
      <c r="G4516">
        <f>AVERAGE(F$2:F4516)</f>
        <v>36997.950825017942</v>
      </c>
      <c r="T4516">
        <f t="shared" ca="1" si="141"/>
        <v>2.2389967103784265</v>
      </c>
      <c r="U4516">
        <f ca="1">AVERAGE(T$2:T4516)</f>
        <v>25.71440325435163</v>
      </c>
    </row>
    <row r="4517" spans="1:21" x14ac:dyDescent="0.25">
      <c r="A4517" s="75" t="s">
        <v>14</v>
      </c>
      <c r="B4517">
        <v>0.37254901960784326</v>
      </c>
      <c r="C4517" s="76" t="s">
        <v>94</v>
      </c>
      <c r="E4517">
        <f t="shared" ca="1" si="140"/>
        <v>0.256726673581394</v>
      </c>
      <c r="F4517">
        <v>0.10714285714285723</v>
      </c>
      <c r="G4517">
        <f>AVERAGE(F$2:F4517)</f>
        <v>36989.75821127079</v>
      </c>
      <c r="T4517">
        <f t="shared" ca="1" si="141"/>
        <v>25.772779158539684</v>
      </c>
      <c r="U4517">
        <f ca="1">AVERAGE(T$2:T4517)</f>
        <v>25.714416180814027</v>
      </c>
    </row>
    <row r="4518" spans="1:21" x14ac:dyDescent="0.25">
      <c r="A4518" s="75" t="s">
        <v>14</v>
      </c>
      <c r="B4518">
        <v>0.66666666666666663</v>
      </c>
      <c r="C4518" s="76" t="s">
        <v>95</v>
      </c>
      <c r="E4518">
        <f t="shared" ca="1" si="140"/>
        <v>2.9695894791137101E-2</v>
      </c>
      <c r="F4518">
        <v>0.13636363636363627</v>
      </c>
      <c r="G4518">
        <f>AVERAGE(F$2:F4518)</f>
        <v>36981.56923145063</v>
      </c>
      <c r="T4518">
        <f t="shared" ca="1" si="141"/>
        <v>4.224216620009579</v>
      </c>
      <c r="U4518">
        <f ca="1">AVERAGE(T$2:T4518)</f>
        <v>25.709658554167845</v>
      </c>
    </row>
    <row r="4519" spans="1:21" x14ac:dyDescent="0.25">
      <c r="A4519" s="75" t="s">
        <v>14</v>
      </c>
      <c r="B4519">
        <v>12.157894736842104</v>
      </c>
      <c r="C4519" s="76" t="s">
        <v>96</v>
      </c>
      <c r="E4519">
        <f t="shared" ca="1" si="140"/>
        <v>0.58168300824529595</v>
      </c>
      <c r="F4519">
        <v>0.66666666666666685</v>
      </c>
      <c r="G4519">
        <f>AVERAGE(F$2:F4519)</f>
        <v>36973.383994052492</v>
      </c>
      <c r="T4519">
        <f t="shared" ca="1" si="141"/>
        <v>7.6733518330960466</v>
      </c>
      <c r="U4519">
        <f ca="1">AVERAGE(T$2:T4519)</f>
        <v>25.705666454406654</v>
      </c>
    </row>
    <row r="4520" spans="1:21" x14ac:dyDescent="0.25">
      <c r="A4520" s="75" t="s">
        <v>14</v>
      </c>
      <c r="B4520">
        <v>0.66666666666666663</v>
      </c>
      <c r="C4520" s="76" t="s">
        <v>97</v>
      </c>
      <c r="E4520">
        <f t="shared" ca="1" si="140"/>
        <v>0.25944085219792423</v>
      </c>
      <c r="F4520">
        <v>0.7435271554354459</v>
      </c>
      <c r="G4520">
        <f>AVERAGE(F$2:F4520)</f>
        <v>36965.202396250563</v>
      </c>
      <c r="T4520">
        <f t="shared" ca="1" si="141"/>
        <v>3.5146883399789735</v>
      </c>
      <c r="U4520">
        <f ca="1">AVERAGE(T$2:T4520)</f>
        <v>25.700755859559468</v>
      </c>
    </row>
    <row r="4521" spans="1:21" x14ac:dyDescent="0.25">
      <c r="B4521">
        <v>0.66666666666666663</v>
      </c>
      <c r="C4521" s="76" t="s">
        <v>81</v>
      </c>
      <c r="E4521">
        <f t="shared" ca="1" si="140"/>
        <v>0.2349479867817037</v>
      </c>
      <c r="F4521">
        <v>0.45454545454545453</v>
      </c>
      <c r="G4521">
        <f>AVERAGE(F$2:F4521)</f>
        <v>36957.024354690657</v>
      </c>
      <c r="T4521">
        <f t="shared" ca="1" si="141"/>
        <v>2.4299527545632413</v>
      </c>
      <c r="U4521">
        <f ca="1">AVERAGE(T$2:T4521)</f>
        <v>25.695607451792878</v>
      </c>
    </row>
    <row r="4522" spans="1:21" x14ac:dyDescent="0.25">
      <c r="A4522" s="75" t="s">
        <v>15</v>
      </c>
      <c r="B4522">
        <v>0.33333333333333331</v>
      </c>
      <c r="C4522" s="76" t="s">
        <v>82</v>
      </c>
      <c r="E4522">
        <f t="shared" ca="1" si="140"/>
        <v>0.10213227968769722</v>
      </c>
      <c r="F4522">
        <v>0.78947368421052633</v>
      </c>
      <c r="G4522">
        <f>AVERAGE(F$2:F4522)</f>
        <v>36948.850005015585</v>
      </c>
      <c r="T4522">
        <f t="shared" ca="1" si="141"/>
        <v>5.2998083727897445</v>
      </c>
      <c r="U4522">
        <f ca="1">AVERAGE(T$2:T4522)</f>
        <v>25.691096104949477</v>
      </c>
    </row>
    <row r="4523" spans="1:21" x14ac:dyDescent="0.25">
      <c r="A4523" s="75" t="s">
        <v>15</v>
      </c>
      <c r="B4523">
        <v>0.18032786885245902</v>
      </c>
      <c r="C4523" s="76" t="s">
        <v>83</v>
      </c>
      <c r="E4523">
        <f t="shared" ca="1" si="140"/>
        <v>0.52142904578652549</v>
      </c>
      <c r="F4523">
        <v>9.9009900990099098E-3</v>
      </c>
      <c r="G4523">
        <f>AVERAGE(F$2:F4523)</f>
        <v>36940.679098314118</v>
      </c>
      <c r="T4523">
        <f t="shared" ca="1" si="141"/>
        <v>21.749958031751117</v>
      </c>
      <c r="U4523">
        <f ca="1">AVERAGE(T$2:T4523)</f>
        <v>25.690224557387957</v>
      </c>
    </row>
    <row r="4524" spans="1:21" x14ac:dyDescent="0.25">
      <c r="A4524" s="75" t="s">
        <v>15</v>
      </c>
      <c r="B4524">
        <v>5.8027210884353746</v>
      </c>
      <c r="C4524" s="76" t="s">
        <v>84</v>
      </c>
      <c r="E4524">
        <f t="shared" ca="1" si="140"/>
        <v>0.57225433892942046</v>
      </c>
      <c r="F4524">
        <v>9.9009900990099011E-3</v>
      </c>
      <c r="G4524">
        <f>AVERAGE(F$2:F4524)</f>
        <v>36932.511804660055</v>
      </c>
      <c r="T4524">
        <f t="shared" ca="1" si="141"/>
        <v>2.8308886766575028</v>
      </c>
      <c r="U4524">
        <f ca="1">AVERAGE(T$2:T4524)</f>
        <v>25.685170536631659</v>
      </c>
    </row>
    <row r="4525" spans="1:21" x14ac:dyDescent="0.25">
      <c r="A4525" s="75" t="s">
        <v>15</v>
      </c>
      <c r="B4525">
        <v>0.11764705882352941</v>
      </c>
      <c r="C4525" s="76" t="s">
        <v>85</v>
      </c>
      <c r="E4525">
        <f t="shared" ca="1" si="140"/>
        <v>0.75588038284194081</v>
      </c>
      <c r="F4525">
        <v>1.5</v>
      </c>
      <c r="G4525">
        <f>AVERAGE(F$2:F4525)</f>
        <v>36924.348451033911</v>
      </c>
      <c r="T4525">
        <f t="shared" ca="1" si="141"/>
        <v>3.4395743900407498</v>
      </c>
      <c r="U4525">
        <f ca="1">AVERAGE(T$2:T4525)</f>
        <v>25.680253296104119</v>
      </c>
    </row>
    <row r="4526" spans="1:21" x14ac:dyDescent="0.25">
      <c r="A4526" s="75" t="s">
        <v>15</v>
      </c>
      <c r="B4526">
        <v>0.71509971509971515</v>
      </c>
      <c r="C4526" s="76" t="s">
        <v>86</v>
      </c>
      <c r="E4526">
        <f t="shared" ca="1" si="140"/>
        <v>0.97695108002008713</v>
      </c>
      <c r="F4526">
        <v>0.42857142857142855</v>
      </c>
      <c r="G4526">
        <f>AVERAGE(F$2:F4526)</f>
        <v>36916.188468740082</v>
      </c>
      <c r="T4526">
        <f t="shared" ca="1" si="141"/>
        <v>2.3142131495600076</v>
      </c>
      <c r="U4526">
        <f ca="1">AVERAGE(T$2:T4526)</f>
        <v>25.675089530325877</v>
      </c>
    </row>
    <row r="4527" spans="1:21" x14ac:dyDescent="0.25">
      <c r="A4527" s="75" t="s">
        <v>15</v>
      </c>
      <c r="B4527">
        <v>0.77272727272727271</v>
      </c>
      <c r="C4527" s="76" t="s">
        <v>87</v>
      </c>
      <c r="E4527">
        <f t="shared" ca="1" si="140"/>
        <v>0.77874863750905898</v>
      </c>
      <c r="F4527">
        <v>0.3258426966292135</v>
      </c>
      <c r="G4527">
        <f>AVERAGE(F$2:F4527)</f>
        <v>36908.032069573921</v>
      </c>
      <c r="T4527">
        <f t="shared" ca="1" si="141"/>
        <v>34.573551654036002</v>
      </c>
      <c r="U4527">
        <f ca="1">AVERAGE(T$2:T4527)</f>
        <v>25.677055606800405</v>
      </c>
    </row>
    <row r="4528" spans="1:21" x14ac:dyDescent="0.25">
      <c r="A4528" s="75" t="s">
        <v>15</v>
      </c>
      <c r="B4528">
        <v>0.5</v>
      </c>
      <c r="C4528" s="76" t="s">
        <v>88</v>
      </c>
      <c r="E4528">
        <f t="shared" ca="1" si="140"/>
        <v>0.85116363526844674</v>
      </c>
      <c r="F4528">
        <v>0.99618320610687028</v>
      </c>
      <c r="G4528">
        <f>AVERAGE(F$2:F4528)</f>
        <v>36899.879421929487</v>
      </c>
      <c r="T4528">
        <f t="shared" ca="1" si="141"/>
        <v>18.413044402767031</v>
      </c>
      <c r="U4528">
        <f ca="1">AVERAGE(T$2:T4528)</f>
        <v>25.675451009671171</v>
      </c>
    </row>
    <row r="4529" spans="1:21" x14ac:dyDescent="0.25">
      <c r="A4529" s="75" t="s">
        <v>15</v>
      </c>
      <c r="B4529">
        <v>110.11111111111111</v>
      </c>
      <c r="C4529" s="76" t="s">
        <v>89</v>
      </c>
      <c r="E4529">
        <f t="shared" ca="1" si="140"/>
        <v>8.8458355626971685E-2</v>
      </c>
      <c r="F4529">
        <v>0.66666666666666663</v>
      </c>
      <c r="G4529">
        <f>AVERAGE(F$2:F4529)</f>
        <v>36891.730302504737</v>
      </c>
      <c r="T4529">
        <f t="shared" ca="1" si="141"/>
        <v>2.2023113610251048</v>
      </c>
      <c r="U4529">
        <f ca="1">AVERAGE(T$2:T4529)</f>
        <v>25.670267012398941</v>
      </c>
    </row>
    <row r="4530" spans="1:21" x14ac:dyDescent="0.25">
      <c r="A4530" s="75" t="s">
        <v>15</v>
      </c>
      <c r="B4530">
        <v>1.5</v>
      </c>
      <c r="C4530" s="76" t="s">
        <v>90</v>
      </c>
      <c r="E4530">
        <f t="shared" ca="1" si="140"/>
        <v>0.2146769744280399</v>
      </c>
      <c r="F4530">
        <v>1.2727272727272727</v>
      </c>
      <c r="G4530">
        <f>AVERAGE(F$2:F4530)</f>
        <v>36883.584915537365</v>
      </c>
      <c r="T4530">
        <f t="shared" ca="1" si="141"/>
        <v>7.3200871253517912</v>
      </c>
      <c r="U4530">
        <f ca="1">AVERAGE(T$2:T4530)</f>
        <v>25.666215305645345</v>
      </c>
    </row>
    <row r="4531" spans="1:21" x14ac:dyDescent="0.25">
      <c r="A4531" s="75" t="s">
        <v>15</v>
      </c>
      <c r="B4531">
        <v>0.8</v>
      </c>
      <c r="C4531" s="76" t="s">
        <v>91</v>
      </c>
      <c r="E4531">
        <f t="shared" ca="1" si="140"/>
        <v>0.29293778187956643</v>
      </c>
      <c r="F4531">
        <v>0.10619469026548684</v>
      </c>
      <c r="G4531">
        <f>AVERAGE(F$2:F4531)</f>
        <v>36875.44286725462</v>
      </c>
      <c r="T4531">
        <f t="shared" ca="1" si="141"/>
        <v>24.822617257346394</v>
      </c>
      <c r="U4531">
        <f ca="1">AVERAGE(T$2:T4531)</f>
        <v>25.666029080910622</v>
      </c>
    </row>
    <row r="4532" spans="1:21" x14ac:dyDescent="0.25">
      <c r="A4532" s="75" t="s">
        <v>15</v>
      </c>
      <c r="B4532">
        <v>0.58333333333333337</v>
      </c>
      <c r="C4532" s="76" t="s">
        <v>92</v>
      </c>
      <c r="E4532">
        <f t="shared" ca="1" si="140"/>
        <v>0.37942976615429491</v>
      </c>
      <c r="F4532">
        <v>0.67741935483870963</v>
      </c>
      <c r="G4532">
        <f>AVERAGE(F$2:F4532)</f>
        <v>36867.304538972145</v>
      </c>
      <c r="T4532">
        <f t="shared" ca="1" si="141"/>
        <v>5.2121923526257303</v>
      </c>
      <c r="U4532">
        <f ca="1">AVERAGE(T$2:T4532)</f>
        <v>25.661514881676837</v>
      </c>
    </row>
    <row r="4533" spans="1:21" x14ac:dyDescent="0.25">
      <c r="A4533" s="75" t="s">
        <v>15</v>
      </c>
      <c r="B4533">
        <v>0.66666666666666674</v>
      </c>
      <c r="C4533" s="76" t="s">
        <v>93</v>
      </c>
      <c r="E4533">
        <f t="shared" ca="1" si="140"/>
        <v>0.29210002550808367</v>
      </c>
      <c r="F4533">
        <v>0.17647058823529413</v>
      </c>
      <c r="G4533">
        <f>AVERAGE(F$2:F4533)</f>
        <v>36859.169691649018</v>
      </c>
      <c r="T4533">
        <f t="shared" ca="1" si="141"/>
        <v>3.4968283570982814</v>
      </c>
      <c r="U4533">
        <f ca="1">AVERAGE(T$2:T4533)</f>
        <v>25.65662417414714</v>
      </c>
    </row>
    <row r="4534" spans="1:21" x14ac:dyDescent="0.25">
      <c r="A4534" s="75" t="s">
        <v>15</v>
      </c>
      <c r="B4534">
        <v>0.50980392156862742</v>
      </c>
      <c r="C4534" s="76" t="s">
        <v>94</v>
      </c>
      <c r="E4534">
        <f t="shared" ca="1" si="140"/>
        <v>0.28283584388918581</v>
      </c>
      <c r="F4534">
        <v>0.75669099756690983</v>
      </c>
      <c r="G4534">
        <f>AVERAGE(F$2:F4534)</f>
        <v>36851.038561492249</v>
      </c>
      <c r="T4534">
        <f t="shared" ca="1" si="141"/>
        <v>2.1738072143353397</v>
      </c>
      <c r="U4534">
        <f ca="1">AVERAGE(T$2:T4534)</f>
        <v>25.651443760081438</v>
      </c>
    </row>
    <row r="4535" spans="1:21" x14ac:dyDescent="0.25">
      <c r="A4535" s="75" t="s">
        <v>15</v>
      </c>
      <c r="B4535">
        <v>0.44444444444444442</v>
      </c>
      <c r="C4535" s="76" t="s">
        <v>95</v>
      </c>
      <c r="E4535">
        <f t="shared" ca="1" si="140"/>
        <v>0.31550758110029675</v>
      </c>
      <c r="F4535">
        <v>0.76190476190476186</v>
      </c>
      <c r="G4535">
        <f>AVERAGE(F$2:F4535)</f>
        <v>36842.911019221254</v>
      </c>
      <c r="T4535">
        <f t="shared" ca="1" si="141"/>
        <v>3.1341621328435911</v>
      </c>
      <c r="U4535">
        <f ca="1">AVERAGE(T$2:T4535)</f>
        <v>25.646477443004414</v>
      </c>
    </row>
    <row r="4536" spans="1:21" x14ac:dyDescent="0.25">
      <c r="A4536" s="75" t="s">
        <v>15</v>
      </c>
      <c r="B4536">
        <v>0.86842105263157898</v>
      </c>
      <c r="C4536" s="76" t="s">
        <v>96</v>
      </c>
      <c r="E4536">
        <f t="shared" ca="1" si="140"/>
        <v>0.62052878669080436</v>
      </c>
      <c r="F4536">
        <v>0.99916666666666665</v>
      </c>
      <c r="G4536">
        <f>AVERAGE(F$2:F4536)</f>
        <v>36834.787113630831</v>
      </c>
      <c r="T4536">
        <f t="shared" ca="1" si="141"/>
        <v>3.4654891514008153</v>
      </c>
      <c r="U4536">
        <f ca="1">AVERAGE(T$2:T4536)</f>
        <v>25.641586376126444</v>
      </c>
    </row>
    <row r="4537" spans="1:21" x14ac:dyDescent="0.25">
      <c r="A4537" s="75" t="s">
        <v>15</v>
      </c>
      <c r="B4537">
        <v>0.33333333333333331</v>
      </c>
      <c r="C4537" s="76" t="s">
        <v>97</v>
      </c>
      <c r="E4537">
        <f t="shared" ca="1" si="140"/>
        <v>0.31479240767403893</v>
      </c>
      <c r="F4537">
        <v>0.6</v>
      </c>
      <c r="G4537">
        <f>AVERAGE(F$2:F4537)</f>
        <v>36826.666702009657</v>
      </c>
      <c r="T4537">
        <f t="shared" ca="1" si="141"/>
        <v>4.0850549822919131</v>
      </c>
      <c r="U4537">
        <f ca="1">AVERAGE(T$2:T4537)</f>
        <v>25.63683405439059</v>
      </c>
    </row>
    <row r="4538" spans="1:21" x14ac:dyDescent="0.25">
      <c r="B4538">
        <v>0</v>
      </c>
      <c r="C4538" s="76" t="s">
        <v>81</v>
      </c>
      <c r="E4538">
        <f t="shared" ca="1" si="140"/>
        <v>0.75760103437257087</v>
      </c>
      <c r="F4538">
        <v>5.177993527508095E-2</v>
      </c>
      <c r="G4538">
        <f>AVERAGE(F$2:F4538)</f>
        <v>36818.549749194564</v>
      </c>
      <c r="T4538">
        <f t="shared" ca="1" si="141"/>
        <v>4.0681098551077417</v>
      </c>
      <c r="U4538">
        <f ca="1">AVERAGE(T$2:T4538)</f>
        <v>25.632080092698001</v>
      </c>
    </row>
    <row r="4539" spans="1:21" x14ac:dyDescent="0.25">
      <c r="A4539" s="75" t="s">
        <v>16</v>
      </c>
      <c r="B4539">
        <v>0.16666666666666666</v>
      </c>
      <c r="C4539" s="76" t="s">
        <v>82</v>
      </c>
      <c r="E4539">
        <f t="shared" ca="1" si="140"/>
        <v>4.7090467862487939E-2</v>
      </c>
      <c r="F4539">
        <v>0.16666666666666663</v>
      </c>
      <c r="G4539">
        <f>AVERAGE(F$2:F4539)</f>
        <v>36810.436399022125</v>
      </c>
      <c r="T4539">
        <f t="shared" ca="1" si="141"/>
        <v>3.76735741183127</v>
      </c>
      <c r="U4539">
        <f ca="1">AVERAGE(T$2:T4539)</f>
        <v>25.627261951957397</v>
      </c>
    </row>
    <row r="4540" spans="1:21" x14ac:dyDescent="0.25">
      <c r="A4540" s="75" t="s">
        <v>16</v>
      </c>
      <c r="B4540">
        <v>0.5901639344262295</v>
      </c>
      <c r="C4540" s="76" t="s">
        <v>83</v>
      </c>
      <c r="E4540">
        <f t="shared" ca="1" si="140"/>
        <v>0.51394808416954008</v>
      </c>
      <c r="F4540">
        <v>0.6470588235294118</v>
      </c>
      <c r="G4540">
        <f>AVERAGE(F$2:F4540)</f>
        <v>36802.326729636748</v>
      </c>
      <c r="T4540">
        <f t="shared" ca="1" si="141"/>
        <v>31.465621419712427</v>
      </c>
      <c r="U4540">
        <f ca="1">AVERAGE(T$2:T4540)</f>
        <v>25.628548217537428</v>
      </c>
    </row>
    <row r="4541" spans="1:21" x14ac:dyDescent="0.25">
      <c r="A4541" s="75" t="s">
        <v>16</v>
      </c>
      <c r="B4541">
        <v>0.31972789115646255</v>
      </c>
      <c r="C4541" s="76" t="s">
        <v>84</v>
      </c>
      <c r="E4541">
        <f t="shared" ca="1" si="140"/>
        <v>0.42473508211028677</v>
      </c>
      <c r="F4541">
        <v>0.49748743718592964</v>
      </c>
      <c r="G4541">
        <f>AVERAGE(F$2:F4541)</f>
        <v>36794.220599847715</v>
      </c>
      <c r="T4541">
        <f t="shared" ca="1" si="141"/>
        <v>5.2886521880997632</v>
      </c>
      <c r="U4541">
        <f ca="1">AVERAGE(T$2:T4541)</f>
        <v>25.624068064226979</v>
      </c>
    </row>
    <row r="4542" spans="1:21" x14ac:dyDescent="0.25">
      <c r="A4542" s="75" t="s">
        <v>16</v>
      </c>
      <c r="B4542">
        <v>0.52941176470588236</v>
      </c>
      <c r="C4542" s="76" t="s">
        <v>85</v>
      </c>
      <c r="E4542">
        <f t="shared" ca="1" si="140"/>
        <v>0.23311426379124989</v>
      </c>
      <c r="F4542">
        <v>4.5555555555555562</v>
      </c>
      <c r="G4542">
        <f>AVERAGE(F$2:F4542)</f>
        <v>36786.118933905345</v>
      </c>
      <c r="T4542">
        <f t="shared" ca="1" si="141"/>
        <v>73.700455070475883</v>
      </c>
      <c r="U4542">
        <f ca="1">AVERAGE(T$2:T4542)</f>
        <v>25.63465524480532</v>
      </c>
    </row>
    <row r="4543" spans="1:21" x14ac:dyDescent="0.25">
      <c r="A4543" s="75" t="s">
        <v>16</v>
      </c>
      <c r="B4543">
        <v>0.88603988603988604</v>
      </c>
      <c r="C4543" s="76" t="s">
        <v>86</v>
      </c>
      <c r="E4543">
        <f t="shared" ca="1" si="140"/>
        <v>0.3357252789705657</v>
      </c>
      <c r="F4543">
        <v>0.33333333333333331</v>
      </c>
      <c r="G4543">
        <f>AVERAGE(F$2:F4543)</f>
        <v>36778.019905811874</v>
      </c>
      <c r="T4543">
        <f t="shared" ca="1" si="141"/>
        <v>5.4103915586570519</v>
      </c>
      <c r="U4543">
        <f ca="1">AVERAGE(T$2:T4543)</f>
        <v>25.630202522725586</v>
      </c>
    </row>
    <row r="4544" spans="1:21" x14ac:dyDescent="0.25">
      <c r="A4544" s="75" t="s">
        <v>16</v>
      </c>
      <c r="B4544">
        <v>2.4090909090909087</v>
      </c>
      <c r="C4544" s="76" t="s">
        <v>87</v>
      </c>
      <c r="E4544">
        <f t="shared" ca="1" si="140"/>
        <v>0.19010831216357593</v>
      </c>
      <c r="F4544">
        <v>0.34640522875816993</v>
      </c>
      <c r="G4544">
        <f>AVERAGE(F$2:F4544)</f>
        <v>36769.924446093501</v>
      </c>
      <c r="T4544">
        <f t="shared" ca="1" si="141"/>
        <v>3.0747759821064271</v>
      </c>
      <c r="U4544">
        <f ca="1">AVERAGE(T$2:T4544)</f>
        <v>25.62523764785422</v>
      </c>
    </row>
    <row r="4545" spans="1:21" x14ac:dyDescent="0.25">
      <c r="A4545" s="75" t="s">
        <v>16</v>
      </c>
      <c r="B4545">
        <v>0.5</v>
      </c>
      <c r="C4545" s="76" t="s">
        <v>88</v>
      </c>
      <c r="E4545">
        <f t="shared" ca="1" si="140"/>
        <v>0.77707825984209256</v>
      </c>
      <c r="F4545">
        <v>2.1249999999999996</v>
      </c>
      <c r="G4545">
        <f>AVERAGE(F$2:F4545)</f>
        <v>36761.832940933709</v>
      </c>
      <c r="T4545">
        <f t="shared" ca="1" si="141"/>
        <v>3.564767991703472</v>
      </c>
      <c r="U4545">
        <f ca="1">AVERAGE(T$2:T4545)</f>
        <v>25.620382790975668</v>
      </c>
    </row>
    <row r="4546" spans="1:21" x14ac:dyDescent="0.25">
      <c r="A4546" s="75" t="s">
        <v>16</v>
      </c>
      <c r="B4546">
        <v>5.666666666666667</v>
      </c>
      <c r="C4546" s="76" t="s">
        <v>89</v>
      </c>
      <c r="E4546">
        <f t="shared" ref="E4546:E4609" ca="1" si="142">RAND()</f>
        <v>0.66650664304916618</v>
      </c>
      <c r="F4546">
        <v>0.40334128878281622</v>
      </c>
      <c r="G4546">
        <f>AVERAGE(F$2:F4546)</f>
        <v>36753.744617589451</v>
      </c>
      <c r="T4546">
        <f t="shared" ca="1" si="141"/>
        <v>3.9886245561130229</v>
      </c>
      <c r="U4546">
        <f ca="1">AVERAGE(T$2:T4546)</f>
        <v>25.615623328217719</v>
      </c>
    </row>
    <row r="4547" spans="1:21" x14ac:dyDescent="0.25">
      <c r="A4547" s="75" t="s">
        <v>16</v>
      </c>
      <c r="B4547">
        <v>24</v>
      </c>
      <c r="C4547" s="76" t="s">
        <v>90</v>
      </c>
      <c r="E4547">
        <f t="shared" ca="1" si="142"/>
        <v>0.76943364736006703</v>
      </c>
      <c r="F4547">
        <v>6.3529411764705879</v>
      </c>
      <c r="G4547">
        <f>AVERAGE(F$2:F4547)</f>
        <v>36745.661161435382</v>
      </c>
      <c r="T4547">
        <f t="shared" ref="T4547:T4610" ca="1" si="143">2*RAND()^-1</f>
        <v>19.3077157403355</v>
      </c>
      <c r="U4547">
        <f ca="1">AVERAGE(T$2:T4547)</f>
        <v>25.614235755057162</v>
      </c>
    </row>
    <row r="4548" spans="1:21" x14ac:dyDescent="0.25">
      <c r="A4548" s="75" t="s">
        <v>16</v>
      </c>
      <c r="B4548">
        <v>0.98</v>
      </c>
      <c r="C4548" s="76" t="s">
        <v>91</v>
      </c>
      <c r="E4548">
        <f t="shared" ca="1" si="142"/>
        <v>0.7977287852213989</v>
      </c>
      <c r="F4548">
        <v>3.5744680851063828</v>
      </c>
      <c r="G4548">
        <f>AVERAGE(F$2:F4548)</f>
        <v>36737.580649736818</v>
      </c>
      <c r="T4548">
        <f t="shared" ca="1" si="143"/>
        <v>2.8185405778153658</v>
      </c>
      <c r="U4548">
        <f ca="1">AVERAGE(T$2:T4548)</f>
        <v>25.609222406656627</v>
      </c>
    </row>
    <row r="4549" spans="1:21" x14ac:dyDescent="0.25">
      <c r="A4549" s="75" t="s">
        <v>16</v>
      </c>
      <c r="B4549">
        <v>0.58333333333333337</v>
      </c>
      <c r="C4549" s="76" t="s">
        <v>92</v>
      </c>
      <c r="E4549">
        <f t="shared" ca="1" si="142"/>
        <v>0.18626721370410204</v>
      </c>
      <c r="F4549">
        <v>7.0422535211267668E-3</v>
      </c>
      <c r="G4549">
        <f>AVERAGE(F$2:F4549)</f>
        <v>36729.502907079062</v>
      </c>
      <c r="T4549">
        <f t="shared" ca="1" si="143"/>
        <v>2.1392068991475557</v>
      </c>
      <c r="U4549">
        <f ca="1">AVERAGE(T$2:T4549)</f>
        <v>25.604061893132549</v>
      </c>
    </row>
    <row r="4550" spans="1:21" x14ac:dyDescent="0.25">
      <c r="A4550" s="75" t="s">
        <v>16</v>
      </c>
      <c r="B4550">
        <v>0.83333333333333337</v>
      </c>
      <c r="C4550" s="76" t="s">
        <v>93</v>
      </c>
      <c r="E4550">
        <f t="shared" ca="1" si="142"/>
        <v>0.7046207616193686</v>
      </c>
      <c r="F4550">
        <v>0</v>
      </c>
      <c r="G4550">
        <f>AVERAGE(F$2:F4550)</f>
        <v>36721.428714309863</v>
      </c>
      <c r="T4550">
        <f t="shared" ca="1" si="143"/>
        <v>3.5550576679579375</v>
      </c>
      <c r="U4550">
        <f ca="1">AVERAGE(T$2:T4550)</f>
        <v>25.59921489286322</v>
      </c>
    </row>
    <row r="4551" spans="1:21" x14ac:dyDescent="0.25">
      <c r="A4551" s="75" t="s">
        <v>16</v>
      </c>
      <c r="B4551">
        <v>1.4509803921568629</v>
      </c>
      <c r="C4551" s="76" t="s">
        <v>94</v>
      </c>
      <c r="E4551">
        <f t="shared" ca="1" si="142"/>
        <v>0.3992828359475048</v>
      </c>
      <c r="F4551">
        <v>0.7142857142857143</v>
      </c>
      <c r="G4551">
        <f>AVERAGE(F$2:F4551)</f>
        <v>36713.358227622259</v>
      </c>
      <c r="T4551">
        <f t="shared" ca="1" si="143"/>
        <v>2.9304507873294994</v>
      </c>
      <c r="U4551">
        <f ca="1">AVERAGE(T$2:T4551)</f>
        <v>25.594232746905959</v>
      </c>
    </row>
    <row r="4552" spans="1:21" x14ac:dyDescent="0.25">
      <c r="A4552" s="75" t="s">
        <v>16</v>
      </c>
      <c r="B4552">
        <v>54.555555555555557</v>
      </c>
      <c r="C4552" s="76" t="s">
        <v>95</v>
      </c>
      <c r="E4552">
        <f t="shared" ca="1" si="142"/>
        <v>0.22844440275385403</v>
      </c>
      <c r="F4552">
        <v>0.33762057877813501</v>
      </c>
      <c r="G4552">
        <f>AVERAGE(F$2:F4552)</f>
        <v>36705.291204856483</v>
      </c>
      <c r="T4552">
        <f t="shared" ca="1" si="143"/>
        <v>5.3652549714504509</v>
      </c>
      <c r="U4552">
        <f ca="1">AVERAGE(T$2:T4552)</f>
        <v>25.589787794637125</v>
      </c>
    </row>
    <row r="4553" spans="1:21" x14ac:dyDescent="0.25">
      <c r="A4553" s="75" t="s">
        <v>16</v>
      </c>
      <c r="B4553">
        <v>0.47368421052631576</v>
      </c>
      <c r="C4553" s="76" t="s">
        <v>96</v>
      </c>
      <c r="E4553">
        <f t="shared" ca="1" si="142"/>
        <v>0.69426624583704843</v>
      </c>
      <c r="F4553">
        <v>0.6260162601626017</v>
      </c>
      <c r="G4553">
        <f>AVERAGE(F$2:F4553)</f>
        <v>36697.227789832628</v>
      </c>
      <c r="T4553">
        <f t="shared" ca="1" si="143"/>
        <v>171.83906339815118</v>
      </c>
      <c r="U4553">
        <f ca="1">AVERAGE(T$2:T4553)</f>
        <v>25.621916370121202</v>
      </c>
    </row>
    <row r="4554" spans="1:21" x14ac:dyDescent="0.25">
      <c r="A4554" s="75" t="s">
        <v>16</v>
      </c>
      <c r="B4554">
        <v>0</v>
      </c>
      <c r="C4554" s="76" t="s">
        <v>97</v>
      </c>
      <c r="E4554">
        <f t="shared" ca="1" si="142"/>
        <v>0.34294478840214038</v>
      </c>
      <c r="F4554">
        <v>0.24242424242424246</v>
      </c>
      <c r="G4554">
        <f>AVERAGE(F$2:F4554)</f>
        <v>36689.167832581239</v>
      </c>
      <c r="T4554">
        <f t="shared" ca="1" si="143"/>
        <v>2.7199124485148953</v>
      </c>
      <c r="U4554">
        <f ca="1">AVERAGE(T$2:T4554)</f>
        <v>25.616886279209361</v>
      </c>
    </row>
    <row r="4555" spans="1:21" x14ac:dyDescent="0.25">
      <c r="B4555">
        <v>0.16666666666666666</v>
      </c>
      <c r="C4555" s="76" t="s">
        <v>81</v>
      </c>
      <c r="E4555">
        <f t="shared" ca="1" si="142"/>
        <v>0.37724869198311717</v>
      </c>
      <c r="F4555">
        <v>9.0909090909090912E-2</v>
      </c>
      <c r="G4555">
        <f>AVERAGE(F$2:F4555)</f>
        <v>36681.111381785566</v>
      </c>
      <c r="T4555">
        <f t="shared" ca="1" si="143"/>
        <v>4.3817205762254332</v>
      </c>
      <c r="U4555">
        <f ca="1">AVERAGE(T$2:T4555)</f>
        <v>25.612223309138439</v>
      </c>
    </row>
    <row r="4556" spans="1:21" x14ac:dyDescent="0.25">
      <c r="A4556" s="75" t="s">
        <v>17</v>
      </c>
      <c r="B4556">
        <v>0.66666666666666663</v>
      </c>
      <c r="C4556" s="76" t="s">
        <v>82</v>
      </c>
      <c r="E4556">
        <f t="shared" ca="1" si="142"/>
        <v>0.44711759208429491</v>
      </c>
      <c r="F4556">
        <v>6.2727272727272725</v>
      </c>
      <c r="G4556">
        <f>AVERAGE(F$2:F4556)</f>
        <v>36673.059825549673</v>
      </c>
      <c r="T4556">
        <f t="shared" ca="1" si="143"/>
        <v>2.5435454548299932</v>
      </c>
      <c r="U4556">
        <f ca="1">AVERAGE(T$2:T4556)</f>
        <v>25.607158835405333</v>
      </c>
    </row>
    <row r="4557" spans="1:21" x14ac:dyDescent="0.25">
      <c r="A4557" s="75" t="s">
        <v>17</v>
      </c>
      <c r="B4557">
        <v>0.79508196721311475</v>
      </c>
      <c r="C4557" s="76" t="s">
        <v>83</v>
      </c>
      <c r="E4557">
        <f t="shared" ca="1" si="142"/>
        <v>9.7401329821691363E-3</v>
      </c>
      <c r="F4557">
        <v>0.13636363636363635</v>
      </c>
      <c r="G4557">
        <f>AVERAGE(F$2:F4557)</f>
        <v>36665.010456923264</v>
      </c>
      <c r="T4557">
        <f t="shared" ca="1" si="143"/>
        <v>19.240210638695448</v>
      </c>
      <c r="U4557">
        <f ca="1">AVERAGE(T$2:T4557)</f>
        <v>25.605761348970585</v>
      </c>
    </row>
    <row r="4558" spans="1:21" x14ac:dyDescent="0.25">
      <c r="A4558" s="75" t="s">
        <v>17</v>
      </c>
      <c r="B4558">
        <v>2.0408163265306173E-2</v>
      </c>
      <c r="C4558" s="76" t="s">
        <v>84</v>
      </c>
      <c r="E4558">
        <f t="shared" ca="1" si="142"/>
        <v>0.54004640242173474</v>
      </c>
      <c r="F4558">
        <v>2.9126213592233035E-2</v>
      </c>
      <c r="G4558">
        <f>AVERAGE(F$2:F4558)</f>
        <v>36656.964597513412</v>
      </c>
      <c r="T4558">
        <f t="shared" ca="1" si="143"/>
        <v>7.7080515003156638</v>
      </c>
      <c r="U4558">
        <f ca="1">AVERAGE(T$2:T4558)</f>
        <v>25.601833828705356</v>
      </c>
    </row>
    <row r="4559" spans="1:21" x14ac:dyDescent="0.25">
      <c r="A4559" s="75" t="s">
        <v>17</v>
      </c>
      <c r="B4559">
        <v>0.11764705882352941</v>
      </c>
      <c r="C4559" s="76" t="s">
        <v>85</v>
      </c>
      <c r="E4559">
        <f t="shared" ca="1" si="142"/>
        <v>0.58442702288684911</v>
      </c>
      <c r="F4559">
        <v>0.10887096774193548</v>
      </c>
      <c r="G4559">
        <f>AVERAGE(F$2:F4559)</f>
        <v>36648.922286033252</v>
      </c>
      <c r="T4559">
        <f t="shared" ca="1" si="143"/>
        <v>6.7571539238278104</v>
      </c>
      <c r="U4559">
        <f ca="1">AVERAGE(T$2:T4559)</f>
        <v>25.597699410121574</v>
      </c>
    </row>
    <row r="4560" spans="1:21" x14ac:dyDescent="0.25">
      <c r="A4560" s="75" t="s">
        <v>17</v>
      </c>
      <c r="B4560">
        <v>0.88603988603988604</v>
      </c>
      <c r="C4560" s="76" t="s">
        <v>86</v>
      </c>
      <c r="E4560">
        <f t="shared" ca="1" si="142"/>
        <v>0.40142403798439452</v>
      </c>
      <c r="F4560">
        <v>0.94444444444444442</v>
      </c>
      <c r="G4560">
        <f>AVERAGE(F$2:F4560)</f>
        <v>36640.883685936395</v>
      </c>
      <c r="T4560">
        <f t="shared" ca="1" si="143"/>
        <v>4.4642653883436916</v>
      </c>
      <c r="U4560">
        <f ca="1">AVERAGE(T$2:T4560)</f>
        <v>25.593063868550665</v>
      </c>
    </row>
    <row r="4561" spans="1:21" x14ac:dyDescent="0.25">
      <c r="A4561" s="75" t="s">
        <v>17</v>
      </c>
      <c r="B4561">
        <v>1.7272727272727271</v>
      </c>
      <c r="C4561" s="76" t="s">
        <v>87</v>
      </c>
      <c r="E4561">
        <f t="shared" ca="1" si="142"/>
        <v>0.78247916471171508</v>
      </c>
      <c r="F4561">
        <v>5</v>
      </c>
      <c r="G4561">
        <f>AVERAGE(F$2:F4561)</f>
        <v>36632.849500917546</v>
      </c>
      <c r="T4561">
        <f t="shared" ca="1" si="143"/>
        <v>7.5005685653089511</v>
      </c>
      <c r="U4561">
        <f ca="1">AVERAGE(T$2:T4561)</f>
        <v>25.589096216071884</v>
      </c>
    </row>
    <row r="4562" spans="1:21" x14ac:dyDescent="0.25">
      <c r="A4562" s="75" t="s">
        <v>17</v>
      </c>
      <c r="B4562">
        <v>0.72</v>
      </c>
      <c r="C4562" s="76" t="s">
        <v>88</v>
      </c>
      <c r="E4562">
        <f t="shared" ca="1" si="142"/>
        <v>0.36825648252814025</v>
      </c>
      <c r="F4562">
        <v>0.68553459119496851</v>
      </c>
      <c r="G4562">
        <f>AVERAGE(F$2:F4562)</f>
        <v>36624.817892944222</v>
      </c>
      <c r="T4562">
        <f t="shared" ca="1" si="143"/>
        <v>2.3088491593477771</v>
      </c>
      <c r="U4562">
        <f ca="1">AVERAGE(T$2:T4562)</f>
        <v>25.58399201807655</v>
      </c>
    </row>
    <row r="4563" spans="1:21" x14ac:dyDescent="0.25">
      <c r="A4563" s="75" t="s">
        <v>17</v>
      </c>
      <c r="B4563">
        <v>1.2222222222222223</v>
      </c>
      <c r="C4563" s="76" t="s">
        <v>89</v>
      </c>
      <c r="E4563">
        <f t="shared" ca="1" si="142"/>
        <v>0.41677598240579028</v>
      </c>
      <c r="F4563">
        <v>0</v>
      </c>
      <c r="G4563">
        <f>AVERAGE(F$2:F4563)</f>
        <v>36616.789655791014</v>
      </c>
      <c r="T4563">
        <f t="shared" ca="1" si="143"/>
        <v>15.413308450115466</v>
      </c>
      <c r="U4563">
        <f ca="1">AVERAGE(T$2:T4563)</f>
        <v>25.581762582835879</v>
      </c>
    </row>
    <row r="4564" spans="1:21" x14ac:dyDescent="0.25">
      <c r="A4564" s="75" t="s">
        <v>17</v>
      </c>
      <c r="B4564">
        <v>11.5</v>
      </c>
      <c r="C4564" s="76" t="s">
        <v>90</v>
      </c>
      <c r="E4564">
        <f t="shared" ca="1" si="142"/>
        <v>0.30739419382416155</v>
      </c>
      <c r="F4564">
        <v>0.98333333333333328</v>
      </c>
      <c r="G4564">
        <f>AVERAGE(F$2:F4564)</f>
        <v>36608.765152980915</v>
      </c>
      <c r="T4564">
        <f t="shared" ca="1" si="143"/>
        <v>2.4149376270633187</v>
      </c>
      <c r="U4564">
        <f ca="1">AVERAGE(T$2:T4564)</f>
        <v>25.576685478966542</v>
      </c>
    </row>
    <row r="4565" spans="1:21" x14ac:dyDescent="0.25">
      <c r="A4565" s="75" t="s">
        <v>17</v>
      </c>
      <c r="B4565">
        <v>0.92</v>
      </c>
      <c r="C4565" s="76" t="s">
        <v>91</v>
      </c>
      <c r="E4565">
        <f t="shared" ca="1" si="142"/>
        <v>0.38659769284182177</v>
      </c>
      <c r="F4565">
        <v>0.81818181818181801</v>
      </c>
      <c r="G4565">
        <f>AVERAGE(F$2:F4565)</f>
        <v>36600.744130419313</v>
      </c>
      <c r="T4565">
        <f t="shared" ca="1" si="143"/>
        <v>20.930450782599724</v>
      </c>
      <c r="U4565">
        <f ca="1">AVERAGE(T$2:T4565)</f>
        <v>25.575667460847271</v>
      </c>
    </row>
    <row r="4566" spans="1:21" x14ac:dyDescent="0.25">
      <c r="A4566" s="75" t="s">
        <v>17</v>
      </c>
      <c r="B4566">
        <v>0.75</v>
      </c>
      <c r="C4566" s="76" t="s">
        <v>92</v>
      </c>
      <c r="E4566">
        <f t="shared" ca="1" si="142"/>
        <v>0.29561719311600565</v>
      </c>
      <c r="F4566">
        <v>0.85</v>
      </c>
      <c r="G4566">
        <f>AVERAGE(F$2:F4566)</f>
        <v>36592.726628966862</v>
      </c>
      <c r="T4566">
        <f t="shared" ca="1" si="143"/>
        <v>10.453557006607246</v>
      </c>
      <c r="U4566">
        <f ca="1">AVERAGE(T$2:T4566)</f>
        <v>25.572354840813482</v>
      </c>
    </row>
    <row r="4567" spans="1:21" x14ac:dyDescent="0.25">
      <c r="A4567" s="75" t="s">
        <v>17</v>
      </c>
      <c r="B4567">
        <v>4.833333333333333</v>
      </c>
      <c r="C4567" s="76" t="s">
        <v>93</v>
      </c>
      <c r="E4567">
        <f t="shared" ca="1" si="142"/>
        <v>0.95405009424968745</v>
      </c>
      <c r="F4567">
        <v>0.81481481481481488</v>
      </c>
      <c r="G4567">
        <f>AVERAGE(F$2:F4567)</f>
        <v>36584.712631635688</v>
      </c>
      <c r="T4567">
        <f t="shared" ca="1" si="143"/>
        <v>2.8174885777647214</v>
      </c>
      <c r="U4567">
        <f ca="1">AVERAGE(T$2:T4567)</f>
        <v>25.567371295858809</v>
      </c>
    </row>
    <row r="4568" spans="1:21" x14ac:dyDescent="0.25">
      <c r="A4568" s="75" t="s">
        <v>17</v>
      </c>
      <c r="B4568">
        <v>0.31372549019607837</v>
      </c>
      <c r="C4568" s="76" t="s">
        <v>94</v>
      </c>
      <c r="E4568">
        <f t="shared" ca="1" si="142"/>
        <v>0.57197847982853034</v>
      </c>
      <c r="F4568">
        <v>0.28000000000000003</v>
      </c>
      <c r="G4568">
        <f>AVERAGE(F$2:F4568)</f>
        <v>36576.702026724008</v>
      </c>
      <c r="T4568">
        <f t="shared" ca="1" si="143"/>
        <v>6.1838679304895079</v>
      </c>
      <c r="U4568">
        <f ca="1">AVERAGE(T$2:T4568)</f>
        <v>25.563127042877557</v>
      </c>
    </row>
    <row r="4569" spans="1:21" x14ac:dyDescent="0.25">
      <c r="A4569" s="75" t="s">
        <v>17</v>
      </c>
      <c r="B4569">
        <v>554.55555555555554</v>
      </c>
      <c r="C4569" s="76" t="s">
        <v>95</v>
      </c>
      <c r="E4569">
        <f t="shared" ca="1" si="142"/>
        <v>0.69301772508496973</v>
      </c>
      <c r="F4569">
        <v>0.89873417721518978</v>
      </c>
      <c r="G4569">
        <f>AVERAGE(F$2:F4569)</f>
        <v>36568.695064532119</v>
      </c>
      <c r="T4569">
        <f t="shared" ca="1" si="143"/>
        <v>2.8943194321279511</v>
      </c>
      <c r="U4569">
        <f ca="1">AVERAGE(T$2:T4569)</f>
        <v>25.558164519320041</v>
      </c>
    </row>
    <row r="4570" spans="1:21" x14ac:dyDescent="0.25">
      <c r="A4570" s="75" t="s">
        <v>17</v>
      </c>
      <c r="B4570">
        <v>12.157894736842104</v>
      </c>
      <c r="C4570" s="76" t="s">
        <v>96</v>
      </c>
      <c r="E4570">
        <f t="shared" ca="1" si="142"/>
        <v>0.87339994124178855</v>
      </c>
      <c r="F4570">
        <v>0.58333333333333337</v>
      </c>
      <c r="G4570">
        <f>AVERAGE(F$2:F4570)</f>
        <v>36560.691538217565</v>
      </c>
      <c r="T4570">
        <f t="shared" ca="1" si="143"/>
        <v>2.4806858128245044</v>
      </c>
      <c r="U4570">
        <f ca="1">AVERAGE(T$2:T4570)</f>
        <v>25.553113637572064</v>
      </c>
    </row>
    <row r="4571" spans="1:21" x14ac:dyDescent="0.25">
      <c r="A4571" s="75" t="s">
        <v>17</v>
      </c>
      <c r="B4571">
        <v>0.66666666666666663</v>
      </c>
      <c r="C4571" s="76" t="s">
        <v>97</v>
      </c>
      <c r="E4571">
        <f t="shared" ca="1" si="142"/>
        <v>0.97774464462681798</v>
      </c>
      <c r="F4571">
        <v>10.764705882352942</v>
      </c>
      <c r="G4571">
        <f>AVERAGE(F$2:F4571)</f>
        <v>36552.693742411808</v>
      </c>
      <c r="T4571">
        <f t="shared" ca="1" si="143"/>
        <v>2.5640919047837785</v>
      </c>
      <c r="U4571">
        <f ca="1">AVERAGE(T$2:T4571)</f>
        <v>25.54808321706161</v>
      </c>
    </row>
    <row r="4572" spans="1:21" x14ac:dyDescent="0.25">
      <c r="B4572">
        <v>0.5</v>
      </c>
      <c r="C4572" s="76" t="s">
        <v>81</v>
      </c>
      <c r="E4572">
        <f t="shared" ca="1" si="142"/>
        <v>0.26252577722226744</v>
      </c>
      <c r="F4572">
        <v>9.0000000000000018</v>
      </c>
      <c r="G4572">
        <f>AVERAGE(F$2:F4572)</f>
        <v>36544.699059904167</v>
      </c>
      <c r="T4572">
        <f t="shared" ca="1" si="143"/>
        <v>3.9375306096842646</v>
      </c>
      <c r="U4572">
        <f ca="1">AVERAGE(T$2:T4572)</f>
        <v>25.543355465452031</v>
      </c>
    </row>
    <row r="4573" spans="1:21" x14ac:dyDescent="0.25">
      <c r="A4573" s="75" t="s">
        <v>18</v>
      </c>
      <c r="B4573">
        <v>2.3333333333333335</v>
      </c>
      <c r="C4573" s="76" t="s">
        <v>82</v>
      </c>
      <c r="E4573">
        <f t="shared" ca="1" si="142"/>
        <v>0.63792345457662347</v>
      </c>
      <c r="F4573">
        <v>0.36752136752136749</v>
      </c>
      <c r="G4573">
        <f>AVERAGE(F$2:F4573)</f>
        <v>36536.705986514287</v>
      </c>
      <c r="T4573">
        <f t="shared" ca="1" si="143"/>
        <v>3.2783384999651592</v>
      </c>
      <c r="U4573">
        <f ca="1">AVERAGE(T$2:T4573)</f>
        <v>25.538485601723796</v>
      </c>
    </row>
    <row r="4574" spans="1:21" x14ac:dyDescent="0.25">
      <c r="A4574" s="75" t="s">
        <v>18</v>
      </c>
      <c r="B4574">
        <v>0.90163934426229508</v>
      </c>
      <c r="C4574" s="76" t="s">
        <v>83</v>
      </c>
      <c r="E4574">
        <f t="shared" ca="1" si="142"/>
        <v>0.38020057932778384</v>
      </c>
      <c r="F4574">
        <v>0.58506224066390045</v>
      </c>
      <c r="G4574">
        <f>AVERAGE(F$2:F4574)</f>
        <v>36528.716456463058</v>
      </c>
      <c r="T4574">
        <f t="shared" ca="1" si="143"/>
        <v>12.500281539444108</v>
      </c>
      <c r="U4574">
        <f ca="1">AVERAGE(T$2:T4574)</f>
        <v>25.5356344746601</v>
      </c>
    </row>
    <row r="4575" spans="1:21" x14ac:dyDescent="0.25">
      <c r="A4575" s="75" t="s">
        <v>18</v>
      </c>
      <c r="B4575">
        <v>0.3605442176870749</v>
      </c>
      <c r="C4575" s="76" t="s">
        <v>84</v>
      </c>
      <c r="E4575">
        <f t="shared" ca="1" si="142"/>
        <v>0.66295390208652505</v>
      </c>
      <c r="F4575">
        <v>0.70588235294117652</v>
      </c>
      <c r="G4575">
        <f>AVERAGE(F$2:F4575)</f>
        <v>36520.730446280701</v>
      </c>
      <c r="T4575">
        <f t="shared" ca="1" si="143"/>
        <v>4.9795440369727499</v>
      </c>
      <c r="U4575">
        <f ca="1">AVERAGE(T$2:T4575)</f>
        <v>25.531140357817581</v>
      </c>
    </row>
    <row r="4576" spans="1:21" x14ac:dyDescent="0.25">
      <c r="A4576" s="75" t="s">
        <v>18</v>
      </c>
      <c r="B4576">
        <v>2.9411764705882353E-2</v>
      </c>
      <c r="C4576" s="76" t="s">
        <v>85</v>
      </c>
      <c r="E4576">
        <f t="shared" ca="1" si="142"/>
        <v>0.5322909274624511</v>
      </c>
      <c r="F4576">
        <v>1.5</v>
      </c>
      <c r="G4576">
        <f>AVERAGE(F$2:F4576)</f>
        <v>36512.748100827957</v>
      </c>
      <c r="T4576">
        <f t="shared" ca="1" si="143"/>
        <v>3.1259087248730575</v>
      </c>
      <c r="U4576">
        <f ca="1">AVERAGE(T$2:T4576)</f>
        <v>25.526243039427868</v>
      </c>
    </row>
    <row r="4577" spans="1:21" x14ac:dyDescent="0.25">
      <c r="A4577" s="75" t="s">
        <v>18</v>
      </c>
      <c r="B4577">
        <v>2.5641025641025599E-2</v>
      </c>
      <c r="C4577" s="76" t="s">
        <v>86</v>
      </c>
      <c r="E4577">
        <f t="shared" ca="1" si="142"/>
        <v>7.169216114534438E-2</v>
      </c>
      <c r="F4577">
        <v>0.92500000000000004</v>
      </c>
      <c r="G4577">
        <f>AVERAGE(F$2:F4577)</f>
        <v>36504.769118506978</v>
      </c>
      <c r="T4577">
        <f t="shared" ca="1" si="143"/>
        <v>7.1532655984916502</v>
      </c>
      <c r="U4577">
        <f ca="1">AVERAGE(T$2:T4577)</f>
        <v>25.522227965686405</v>
      </c>
    </row>
    <row r="4578" spans="1:21" x14ac:dyDescent="0.25">
      <c r="A4578" s="75" t="s">
        <v>18</v>
      </c>
      <c r="B4578">
        <v>0.36363636363636354</v>
      </c>
      <c r="C4578" s="76" t="s">
        <v>87</v>
      </c>
      <c r="E4578">
        <f t="shared" ca="1" si="142"/>
        <v>0.56220073110895263</v>
      </c>
      <c r="F4578">
        <v>0.99975000000000003</v>
      </c>
      <c r="G4578">
        <f>AVERAGE(F$2:F4578)</f>
        <v>36496.79363907317</v>
      </c>
      <c r="T4578">
        <f t="shared" ca="1" si="143"/>
        <v>21.581571028860228</v>
      </c>
      <c r="U4578">
        <f ca="1">AVERAGE(T$2:T4578)</f>
        <v>25.521366996287927</v>
      </c>
    </row>
    <row r="4579" spans="1:21" x14ac:dyDescent="0.25">
      <c r="A4579" s="75" t="s">
        <v>18</v>
      </c>
      <c r="B4579">
        <v>0.75</v>
      </c>
      <c r="C4579" s="76" t="s">
        <v>88</v>
      </c>
      <c r="E4579">
        <f t="shared" ca="1" si="142"/>
        <v>0.12346159376809374</v>
      </c>
      <c r="F4579">
        <v>11.5</v>
      </c>
      <c r="G4579">
        <f>AVERAGE(F$2:F4579)</f>
        <v>36488.823937535584</v>
      </c>
      <c r="T4579">
        <f t="shared" ca="1" si="143"/>
        <v>14.432553959048597</v>
      </c>
      <c r="U4579">
        <f ca="1">AVERAGE(T$2:T4579)</f>
        <v>25.518944800342702</v>
      </c>
    </row>
    <row r="4580" spans="1:21" x14ac:dyDescent="0.25">
      <c r="A4580" s="75" t="s">
        <v>18</v>
      </c>
      <c r="B4580">
        <v>5.666666666666667</v>
      </c>
      <c r="C4580" s="76" t="s">
        <v>89</v>
      </c>
      <c r="E4580">
        <f t="shared" ca="1" si="142"/>
        <v>0.63614122353666469</v>
      </c>
      <c r="F4580">
        <v>11.500000000000002</v>
      </c>
      <c r="G4580">
        <f>AVERAGE(F$2:F4580)</f>
        <v>36480.857716977051</v>
      </c>
      <c r="T4580">
        <f t="shared" ca="1" si="143"/>
        <v>3.51884421489099</v>
      </c>
      <c r="U4580">
        <f ca="1">AVERAGE(T$2:T4580)</f>
        <v>25.514140235899493</v>
      </c>
    </row>
    <row r="4581" spans="1:21" x14ac:dyDescent="0.25">
      <c r="A4581" s="75" t="s">
        <v>18</v>
      </c>
      <c r="B4581">
        <v>14</v>
      </c>
      <c r="C4581" s="76" t="s">
        <v>90</v>
      </c>
      <c r="E4581">
        <f t="shared" ca="1" si="142"/>
        <v>0.37149079349649705</v>
      </c>
      <c r="F4581">
        <v>0</v>
      </c>
      <c r="G4581">
        <f>AVERAGE(F$2:F4581)</f>
        <v>36472.89246420042</v>
      </c>
      <c r="T4581">
        <f t="shared" ca="1" si="143"/>
        <v>4.8793254608414864</v>
      </c>
      <c r="U4581">
        <f ca="1">AVERAGE(T$2:T4581)</f>
        <v>25.509634817826338</v>
      </c>
    </row>
    <row r="4582" spans="1:21" x14ac:dyDescent="0.25">
      <c r="A4582" s="75" t="s">
        <v>18</v>
      </c>
      <c r="B4582">
        <v>0.7</v>
      </c>
      <c r="C4582" s="76" t="s">
        <v>91</v>
      </c>
      <c r="E4582">
        <f t="shared" ca="1" si="142"/>
        <v>0.28303130111652763</v>
      </c>
      <c r="F4582">
        <v>0.68</v>
      </c>
      <c r="G4582">
        <f>AVERAGE(F$2:F4582)</f>
        <v>36464.93083738003</v>
      </c>
      <c r="T4582">
        <f t="shared" ca="1" si="143"/>
        <v>2.2057665907106148</v>
      </c>
      <c r="U4582">
        <f ca="1">AVERAGE(T$2:T4582)</f>
        <v>25.504547747704724</v>
      </c>
    </row>
    <row r="4583" spans="1:21" x14ac:dyDescent="0.25">
      <c r="A4583" s="75" t="s">
        <v>18</v>
      </c>
      <c r="B4583">
        <v>0.25</v>
      </c>
      <c r="C4583" s="76" t="s">
        <v>92</v>
      </c>
      <c r="E4583">
        <f t="shared" ca="1" si="142"/>
        <v>0.34331440766874322</v>
      </c>
      <c r="F4583">
        <v>1.0408163265306123</v>
      </c>
      <c r="G4583">
        <f>AVERAGE(F$2:F4583)</f>
        <v>36456.972764481507</v>
      </c>
      <c r="T4583">
        <f t="shared" ca="1" si="143"/>
        <v>6.4385661407442356</v>
      </c>
      <c r="U4583">
        <f ca="1">AVERAGE(T$2:T4583)</f>
        <v>25.500386686681818</v>
      </c>
    </row>
    <row r="4584" spans="1:21" x14ac:dyDescent="0.25">
      <c r="A4584" s="75" t="s">
        <v>18</v>
      </c>
      <c r="B4584">
        <v>11.500000000000002</v>
      </c>
      <c r="C4584" s="76" t="s">
        <v>93</v>
      </c>
      <c r="E4584">
        <f t="shared" ca="1" si="142"/>
        <v>1.8940218694341704E-2</v>
      </c>
      <c r="F4584">
        <v>0.14310197086546703</v>
      </c>
      <c r="G4584">
        <f>AVERAGE(F$2:F4584)</f>
        <v>36449.017968569977</v>
      </c>
      <c r="T4584">
        <f t="shared" ca="1" si="143"/>
        <v>4.7584693666696047</v>
      </c>
      <c r="U4584">
        <f ca="1">AVERAGE(T$2:T4584)</f>
        <v>25.495860848296477</v>
      </c>
    </row>
    <row r="4585" spans="1:21" x14ac:dyDescent="0.25">
      <c r="A4585" s="75" t="s">
        <v>18</v>
      </c>
      <c r="B4585">
        <v>1.9607843137254832E-2</v>
      </c>
      <c r="C4585" s="76" t="s">
        <v>94</v>
      </c>
      <c r="E4585">
        <f t="shared" ca="1" si="142"/>
        <v>0.8211856240741352</v>
      </c>
      <c r="F4585">
        <v>0.56521739130434778</v>
      </c>
      <c r="G4585">
        <f>AVERAGE(F$2:F4585)</f>
        <v>36441.066735421817</v>
      </c>
      <c r="T4585">
        <f t="shared" ca="1" si="143"/>
        <v>4.4772199096343419</v>
      </c>
      <c r="U4585">
        <f ca="1">AVERAGE(T$2:T4585)</f>
        <v>25.491275629941619</v>
      </c>
    </row>
    <row r="4586" spans="1:21" x14ac:dyDescent="0.25">
      <c r="A4586" s="75" t="s">
        <v>18</v>
      </c>
      <c r="B4586">
        <v>1.7777777777777779</v>
      </c>
      <c r="C4586" s="76" t="s">
        <v>95</v>
      </c>
      <c r="E4586">
        <f t="shared" ca="1" si="142"/>
        <v>0.75804659769707494</v>
      </c>
      <c r="F4586">
        <v>0.83552631578947367</v>
      </c>
      <c r="G4586">
        <f>AVERAGE(F$2:F4586)</f>
        <v>36433.119029596499</v>
      </c>
      <c r="T4586">
        <f t="shared" ca="1" si="143"/>
        <v>2.9412910699170185</v>
      </c>
      <c r="U4586">
        <f ca="1">AVERAGE(T$2:T4586)</f>
        <v>25.486357421749684</v>
      </c>
    </row>
    <row r="4587" spans="1:21" x14ac:dyDescent="0.25">
      <c r="A4587" s="75" t="s">
        <v>18</v>
      </c>
      <c r="B4587">
        <v>5.2631578947368418E-2</v>
      </c>
      <c r="C4587" s="76" t="s">
        <v>96</v>
      </c>
      <c r="E4587">
        <f t="shared" ca="1" si="142"/>
        <v>3.243376869245318E-2</v>
      </c>
      <c r="F4587">
        <v>13.285714285714288</v>
      </c>
      <c r="G4587">
        <f>AVERAGE(F$2:F4587)</f>
        <v>36425.177504669482</v>
      </c>
      <c r="T4587">
        <f t="shared" ca="1" si="143"/>
        <v>4.8354869987728337</v>
      </c>
      <c r="U4587">
        <f ca="1">AVERAGE(T$2:T4587)</f>
        <v>25.481854397235296</v>
      </c>
    </row>
    <row r="4588" spans="1:21" x14ac:dyDescent="0.25">
      <c r="A4588" s="75" t="s">
        <v>18</v>
      </c>
      <c r="B4588">
        <v>0.2</v>
      </c>
      <c r="C4588" s="76" t="s">
        <v>97</v>
      </c>
      <c r="E4588">
        <f t="shared" ca="1" si="142"/>
        <v>0.89822792192278478</v>
      </c>
      <c r="F4588">
        <v>0</v>
      </c>
      <c r="G4588">
        <f>AVERAGE(F$2:F4588)</f>
        <v>36417.236545980864</v>
      </c>
      <c r="T4588">
        <f t="shared" ca="1" si="143"/>
        <v>2.0073384106472538</v>
      </c>
      <c r="U4588">
        <f ca="1">AVERAGE(T$2:T4588)</f>
        <v>25.476736778751192</v>
      </c>
    </row>
    <row r="4589" spans="1:21" x14ac:dyDescent="0.25">
      <c r="A4589" s="75" t="s">
        <v>168</v>
      </c>
      <c r="B4589">
        <v>0.5</v>
      </c>
      <c r="C4589" s="76" t="s">
        <v>81</v>
      </c>
      <c r="E4589">
        <f t="shared" ca="1" si="142"/>
        <v>0.69788751423458917</v>
      </c>
      <c r="F4589">
        <v>0.33333333333333331</v>
      </c>
      <c r="G4589">
        <f>AVERAGE(F$2:F4589)</f>
        <v>36409.299121566604</v>
      </c>
      <c r="T4589">
        <f t="shared" ca="1" si="143"/>
        <v>2.7275973390501465</v>
      </c>
      <c r="U4589">
        <f ca="1">AVERAGE(T$2:T4589)</f>
        <v>25.471778378698946</v>
      </c>
    </row>
    <row r="4590" spans="1:21" x14ac:dyDescent="0.25">
      <c r="A4590" s="75" t="s">
        <v>1</v>
      </c>
      <c r="B4590">
        <v>0.97</v>
      </c>
      <c r="C4590" s="76" t="s">
        <v>82</v>
      </c>
      <c r="E4590">
        <f t="shared" ca="1" si="142"/>
        <v>0.14155750952768187</v>
      </c>
      <c r="F4590">
        <v>0.88</v>
      </c>
      <c r="G4590">
        <f>AVERAGE(F$2:F4590)</f>
        <v>36401.365275604177</v>
      </c>
      <c r="T4590">
        <f t="shared" ca="1" si="143"/>
        <v>2.1395809577880982</v>
      </c>
      <c r="U4590">
        <f ca="1">AVERAGE(T$2:T4590)</f>
        <v>25.466694003579988</v>
      </c>
    </row>
    <row r="4591" spans="1:21" x14ac:dyDescent="0.25">
      <c r="A4591" s="75" t="s">
        <v>1</v>
      </c>
      <c r="B4591">
        <v>0.88679245283018859</v>
      </c>
      <c r="C4591" s="76" t="s">
        <v>83</v>
      </c>
      <c r="E4591">
        <f t="shared" ca="1" si="142"/>
        <v>0.86003082406940723</v>
      </c>
      <c r="F4591">
        <v>0.8</v>
      </c>
      <c r="G4591">
        <f>AVERAGE(F$2:F4591)</f>
        <v>36393.434869226054</v>
      </c>
      <c r="T4591">
        <f t="shared" ca="1" si="143"/>
        <v>2.285851937909297</v>
      </c>
      <c r="U4591">
        <f ca="1">AVERAGE(T$2:T4591)</f>
        <v>25.461643711190952</v>
      </c>
    </row>
    <row r="4592" spans="1:21" x14ac:dyDescent="0.25">
      <c r="A4592" s="75" t="s">
        <v>1</v>
      </c>
      <c r="B4592">
        <v>2386.6923076923076</v>
      </c>
      <c r="C4592" s="76" t="s">
        <v>84</v>
      </c>
      <c r="E4592">
        <f t="shared" ca="1" si="142"/>
        <v>0.28534994174644468</v>
      </c>
      <c r="F4592">
        <v>0.17069799585349002</v>
      </c>
      <c r="G4592">
        <f>AVERAGE(F$2:F4592)</f>
        <v>36385.507780537046</v>
      </c>
      <c r="T4592">
        <f t="shared" ca="1" si="143"/>
        <v>9.0324158316254497</v>
      </c>
      <c r="U4592">
        <f ca="1">AVERAGE(T$2:T4592)</f>
        <v>25.458065138357242</v>
      </c>
    </row>
    <row r="4593" spans="1:21" x14ac:dyDescent="0.25">
      <c r="A4593" s="75" t="s">
        <v>1</v>
      </c>
      <c r="B4593">
        <v>14.15151515151515</v>
      </c>
      <c r="C4593" s="76" t="s">
        <v>85</v>
      </c>
      <c r="E4593">
        <f t="shared" ca="1" si="142"/>
        <v>0.73342020771845573</v>
      </c>
      <c r="F4593">
        <v>0.430616560924028</v>
      </c>
      <c r="G4593">
        <f>AVERAGE(F$2:F4593)</f>
        <v>36377.58420101527</v>
      </c>
      <c r="T4593">
        <f t="shared" ca="1" si="143"/>
        <v>3.3480189474386157</v>
      </c>
      <c r="U4593">
        <f ca="1">AVERAGE(T$2:T4593)</f>
        <v>25.453250232827859</v>
      </c>
    </row>
    <row r="4594" spans="1:21" x14ac:dyDescent="0.25">
      <c r="A4594" s="75" t="s">
        <v>1</v>
      </c>
      <c r="B4594">
        <v>0.91228070175438591</v>
      </c>
      <c r="C4594" s="76" t="s">
        <v>86</v>
      </c>
      <c r="E4594">
        <f t="shared" ca="1" si="142"/>
        <v>0.54745163047897905</v>
      </c>
      <c r="F4594">
        <v>49</v>
      </c>
      <c r="G4594">
        <f>AVERAGE(F$2:F4594)</f>
        <v>36369.674646431988</v>
      </c>
      <c r="T4594">
        <f t="shared" ca="1" si="143"/>
        <v>2.811560202973205</v>
      </c>
      <c r="U4594">
        <f ca="1">AVERAGE(T$2:T4594)</f>
        <v>25.448320624722079</v>
      </c>
    </row>
    <row r="4595" spans="1:21" x14ac:dyDescent="0.25">
      <c r="A4595" s="75" t="s">
        <v>1</v>
      </c>
      <c r="B4595">
        <v>0.19354838709677419</v>
      </c>
      <c r="C4595" s="76" t="s">
        <v>87</v>
      </c>
      <c r="E4595">
        <f t="shared" ca="1" si="142"/>
        <v>0.32617384758422163</v>
      </c>
      <c r="F4595">
        <v>0.55486862442040186</v>
      </c>
      <c r="G4595">
        <f>AVERAGE(F$2:F4595)</f>
        <v>36361.757989971869</v>
      </c>
      <c r="T4595">
        <f t="shared" ca="1" si="143"/>
        <v>2.5400995798342105</v>
      </c>
      <c r="U4595">
        <f ca="1">AVERAGE(T$2:T4595)</f>
        <v>25.443334072470254</v>
      </c>
    </row>
    <row r="4596" spans="1:21" x14ac:dyDescent="0.25">
      <c r="A4596" s="75" t="s">
        <v>1</v>
      </c>
      <c r="B4596">
        <v>1.2222222222222223</v>
      </c>
      <c r="C4596" s="76" t="s">
        <v>88</v>
      </c>
      <c r="E4596">
        <f t="shared" ca="1" si="142"/>
        <v>0.24964613052577556</v>
      </c>
      <c r="F4596">
        <v>0.95780590717299574</v>
      </c>
      <c r="G4596">
        <f>AVERAGE(F$2:F4596)</f>
        <v>36353.844866972075</v>
      </c>
      <c r="T4596">
        <f t="shared" ca="1" si="143"/>
        <v>2.0126549531541835</v>
      </c>
      <c r="U4596">
        <f ca="1">AVERAGE(T$2:T4596)</f>
        <v>25.438234904000328</v>
      </c>
    </row>
    <row r="4597" spans="1:21" x14ac:dyDescent="0.25">
      <c r="A4597" s="75" t="s">
        <v>1</v>
      </c>
      <c r="B4597">
        <v>0.76133651551312653</v>
      </c>
      <c r="C4597" s="76" t="s">
        <v>89</v>
      </c>
      <c r="E4597">
        <f t="shared" ca="1" si="142"/>
        <v>0.62793746811480355</v>
      </c>
      <c r="F4597">
        <v>9.0909090909090981E-2</v>
      </c>
      <c r="G4597">
        <f>AVERAGE(F$2:F4597)</f>
        <v>36345.934998835022</v>
      </c>
      <c r="T4597">
        <f t="shared" ca="1" si="143"/>
        <v>5.7528782823928193</v>
      </c>
      <c r="U4597">
        <f ca="1">AVERAGE(T$2:T4597)</f>
        <v>25.433951754169691</v>
      </c>
    </row>
    <row r="4598" spans="1:21" x14ac:dyDescent="0.25">
      <c r="A4598" s="75" t="s">
        <v>1</v>
      </c>
      <c r="B4598">
        <v>0.4505494505494505</v>
      </c>
      <c r="C4598" s="76" t="s">
        <v>90</v>
      </c>
      <c r="E4598">
        <f t="shared" ca="1" si="142"/>
        <v>0.47513096276208866</v>
      </c>
      <c r="F4598">
        <v>0.61240310077519378</v>
      </c>
      <c r="G4598">
        <f>AVERAGE(F$2:F4598)</f>
        <v>36338.028685457663</v>
      </c>
      <c r="T4598">
        <f t="shared" ca="1" si="143"/>
        <v>2.0902600847202888</v>
      </c>
      <c r="U4598">
        <f ca="1">AVERAGE(T$2:T4598)</f>
        <v>25.428873726832414</v>
      </c>
    </row>
    <row r="4599" spans="1:21" x14ac:dyDescent="0.25">
      <c r="A4599" s="75" t="s">
        <v>1</v>
      </c>
      <c r="B4599">
        <v>0.66666666666666663</v>
      </c>
      <c r="C4599" s="76" t="s">
        <v>91</v>
      </c>
      <c r="E4599">
        <f t="shared" ca="1" si="142"/>
        <v>0.31789452317811728</v>
      </c>
      <c r="F4599">
        <v>2</v>
      </c>
      <c r="G4599">
        <f>AVERAGE(F$2:F4599)</f>
        <v>36330.126112885788</v>
      </c>
      <c r="T4599">
        <f t="shared" ca="1" si="143"/>
        <v>2.7700790295087554</v>
      </c>
      <c r="U4599">
        <f ca="1">AVERAGE(T$2:T4599)</f>
        <v>25.423945759303635</v>
      </c>
    </row>
    <row r="4600" spans="1:21" x14ac:dyDescent="0.25">
      <c r="A4600" s="75" t="s">
        <v>1</v>
      </c>
      <c r="B4600">
        <v>0.7142857142857143</v>
      </c>
      <c r="C4600" s="76" t="s">
        <v>92</v>
      </c>
      <c r="E4600">
        <f t="shared" ca="1" si="142"/>
        <v>0.59893502471591942</v>
      </c>
      <c r="F4600">
        <v>8.6956521739130377E-2</v>
      </c>
      <c r="G4600">
        <f>AVERAGE(F$2:F4600)</f>
        <v>36322.226560992691</v>
      </c>
      <c r="T4600">
        <f t="shared" ca="1" si="143"/>
        <v>3.4651574735521882</v>
      </c>
      <c r="U4600">
        <f ca="1">AVERAGE(T$2:T4600)</f>
        <v>25.419171071700731</v>
      </c>
    </row>
    <row r="4601" spans="1:21" x14ac:dyDescent="0.25">
      <c r="A4601" s="75" t="s">
        <v>1</v>
      </c>
      <c r="B4601">
        <v>0.16666666666666666</v>
      </c>
      <c r="C4601" s="76" t="s">
        <v>93</v>
      </c>
      <c r="E4601">
        <f t="shared" ca="1" si="142"/>
        <v>0.52568956378088028</v>
      </c>
      <c r="F4601">
        <v>0.56140350877192979</v>
      </c>
      <c r="G4601">
        <f>AVERAGE(F$2:F4601)</f>
        <v>36314.330546828023</v>
      </c>
      <c r="T4601">
        <f t="shared" ca="1" si="143"/>
        <v>15.773791122782253</v>
      </c>
      <c r="U4601">
        <f ca="1">AVERAGE(T$2:T4601)</f>
        <v>25.417074249972707</v>
      </c>
    </row>
    <row r="4602" spans="1:21" x14ac:dyDescent="0.25">
      <c r="A4602" s="75" t="s">
        <v>1</v>
      </c>
      <c r="B4602">
        <v>2.0408163265306121E-2</v>
      </c>
      <c r="C4602" s="76" t="s">
        <v>94</v>
      </c>
      <c r="E4602">
        <f t="shared" ca="1" si="142"/>
        <v>0.50243908208827615</v>
      </c>
      <c r="F4602">
        <v>0.14074583261728815</v>
      </c>
      <c r="G4602">
        <f>AVERAGE(F$2:F4602)</f>
        <v>36306.437873539391</v>
      </c>
      <c r="T4602">
        <f t="shared" ca="1" si="143"/>
        <v>3.0843821740266186</v>
      </c>
      <c r="U4602">
        <f ca="1">AVERAGE(T$2:T4602)</f>
        <v>25.412220372103562</v>
      </c>
    </row>
    <row r="4603" spans="1:21" x14ac:dyDescent="0.25">
      <c r="A4603" s="75" t="s">
        <v>1</v>
      </c>
      <c r="B4603">
        <v>2.5384615384615383</v>
      </c>
      <c r="C4603" s="76" t="s">
        <v>95</v>
      </c>
      <c r="E4603">
        <f t="shared" ca="1" si="142"/>
        <v>0.59210859339672006</v>
      </c>
      <c r="F4603">
        <v>0.98931623931623935</v>
      </c>
      <c r="G4603">
        <f>AVERAGE(F$2:F4603)</f>
        <v>36298.548814748145</v>
      </c>
      <c r="T4603">
        <f t="shared" ca="1" si="143"/>
        <v>7.5335398677919256</v>
      </c>
      <c r="U4603">
        <f ca="1">AVERAGE(T$2:T4603)</f>
        <v>25.40833539155069</v>
      </c>
    </row>
    <row r="4604" spans="1:21" x14ac:dyDescent="0.25">
      <c r="A4604" s="75" t="s">
        <v>1</v>
      </c>
      <c r="B4604">
        <v>0.996</v>
      </c>
      <c r="C4604" s="76" t="s">
        <v>96</v>
      </c>
      <c r="E4604">
        <f t="shared" ca="1" si="142"/>
        <v>0.30647838533378013</v>
      </c>
      <c r="F4604">
        <v>7.1428571428571411E-2</v>
      </c>
      <c r="G4604">
        <f>AVERAGE(F$2:F4604)</f>
        <v>36290.662984336195</v>
      </c>
      <c r="T4604">
        <f t="shared" ca="1" si="143"/>
        <v>5.5477605856718784</v>
      </c>
      <c r="U4604">
        <f ca="1">AVERAGE(T$2:T4604)</f>
        <v>25.40402068922484</v>
      </c>
    </row>
    <row r="4605" spans="1:21" x14ac:dyDescent="0.25">
      <c r="B4605">
        <v>0.4</v>
      </c>
      <c r="C4605" s="76" t="s">
        <v>81</v>
      </c>
      <c r="E4605">
        <f t="shared" ca="1" si="142"/>
        <v>0.2327147374780667</v>
      </c>
      <c r="F4605">
        <v>1</v>
      </c>
      <c r="G4605">
        <f>AVERAGE(F$2:F4605)</f>
        <v>36282.780781255322</v>
      </c>
      <c r="T4605">
        <f t="shared" ca="1" si="143"/>
        <v>2.3445206030455927</v>
      </c>
      <c r="U4605">
        <f ca="1">AVERAGE(T$2:T4605)</f>
        <v>25.399012109710032</v>
      </c>
    </row>
    <row r="4606" spans="1:21" x14ac:dyDescent="0.25">
      <c r="A4606" s="75" t="s">
        <v>2</v>
      </c>
      <c r="B4606">
        <v>149</v>
      </c>
      <c r="C4606" s="76" t="s">
        <v>82</v>
      </c>
      <c r="E4606">
        <f t="shared" ca="1" si="142"/>
        <v>0.77868964411600283</v>
      </c>
      <c r="F4606">
        <v>0.68404423380726698</v>
      </c>
      <c r="G4606">
        <f>AVERAGE(F$2:F4606)</f>
        <v>36274.901932886809</v>
      </c>
      <c r="T4606">
        <f t="shared" ca="1" si="143"/>
        <v>3.0002715623217404</v>
      </c>
      <c r="U4606">
        <f ca="1">AVERAGE(T$2:T4606)</f>
        <v>25.39414810524806</v>
      </c>
    </row>
    <row r="4607" spans="1:21" x14ac:dyDescent="0.25">
      <c r="A4607" s="75" t="s">
        <v>2</v>
      </c>
      <c r="B4607">
        <v>0.37106918238993714</v>
      </c>
      <c r="C4607" s="76" t="s">
        <v>83</v>
      </c>
      <c r="E4607">
        <f t="shared" ca="1" si="142"/>
        <v>0.57448588366163211</v>
      </c>
      <c r="F4607">
        <v>3.8</v>
      </c>
      <c r="G4607">
        <f>AVERAGE(F$2:F4607)</f>
        <v>36267.027182141501</v>
      </c>
      <c r="T4607">
        <f t="shared" ca="1" si="143"/>
        <v>3.7239628242854717</v>
      </c>
      <c r="U4607">
        <f ca="1">AVERAGE(T$2:T4607)</f>
        <v>25.389443332065046</v>
      </c>
    </row>
    <row r="4608" spans="1:21" x14ac:dyDescent="0.25">
      <c r="A4608" s="75" t="s">
        <v>2</v>
      </c>
      <c r="B4608">
        <v>331.30769230769232</v>
      </c>
      <c r="C4608" s="76" t="s">
        <v>84</v>
      </c>
      <c r="E4608">
        <f t="shared" ca="1" si="142"/>
        <v>0.22602509434409634</v>
      </c>
      <c r="F4608">
        <v>0.70781067210889004</v>
      </c>
      <c r="G4608">
        <f>AVERAGE(F$2:F4608)</f>
        <v>36259.155178804955</v>
      </c>
      <c r="T4608">
        <f t="shared" ca="1" si="143"/>
        <v>9.3355186160881658</v>
      </c>
      <c r="U4608">
        <f ca="1">AVERAGE(T$2:T4608)</f>
        <v>25.385958651206355</v>
      </c>
    </row>
    <row r="4609" spans="1:21" x14ac:dyDescent="0.25">
      <c r="A4609" s="75" t="s">
        <v>2</v>
      </c>
      <c r="B4609">
        <v>0</v>
      </c>
      <c r="C4609" s="76" t="s">
        <v>85</v>
      </c>
      <c r="E4609">
        <f t="shared" ca="1" si="142"/>
        <v>0.32957513601913391</v>
      </c>
      <c r="F4609">
        <v>0.33333333333333331</v>
      </c>
      <c r="G4609">
        <f>AVERAGE(F$2:F4609)</f>
        <v>36251.286510869744</v>
      </c>
      <c r="T4609">
        <f t="shared" ca="1" si="143"/>
        <v>3.1234837686634207</v>
      </c>
      <c r="U4609">
        <f ca="1">AVERAGE(T$2:T4609)</f>
        <v>25.381127384955803</v>
      </c>
    </row>
    <row r="4610" spans="1:21" x14ac:dyDescent="0.25">
      <c r="A4610" s="75" t="s">
        <v>2</v>
      </c>
      <c r="B4610">
        <v>0.56140350877192979</v>
      </c>
      <c r="C4610" s="76" t="s">
        <v>86</v>
      </c>
      <c r="E4610">
        <f t="shared" ref="E4610:E4673" ca="1" si="144">RAND()</f>
        <v>0.90594927046521911</v>
      </c>
      <c r="F4610">
        <v>1.1175972330062822</v>
      </c>
      <c r="G4610">
        <f>AVERAGE(F$2:F4610)</f>
        <v>36243.42142757323</v>
      </c>
      <c r="T4610">
        <f t="shared" ca="1" si="143"/>
        <v>6.8118018777507832</v>
      </c>
      <c r="U4610">
        <f ca="1">AVERAGE(T$2:T4610)</f>
        <v>25.377098457746605</v>
      </c>
    </row>
    <row r="4611" spans="1:21" x14ac:dyDescent="0.25">
      <c r="A4611" s="75" t="s">
        <v>2</v>
      </c>
      <c r="B4611">
        <v>0.83870967741935487</v>
      </c>
      <c r="C4611" s="76" t="s">
        <v>87</v>
      </c>
      <c r="E4611">
        <f t="shared" ca="1" si="144"/>
        <v>0.85748688140153029</v>
      </c>
      <c r="F4611">
        <v>0.99928571428571433</v>
      </c>
      <c r="G4611">
        <f>AVERAGE(F$2:F4611)</f>
        <v>36235.559730796253</v>
      </c>
      <c r="T4611">
        <f t="shared" ref="T4611:T4674" ca="1" si="145">2*RAND()^-1</f>
        <v>6.4881797391205858</v>
      </c>
      <c r="U4611">
        <f ca="1">AVERAGE(T$2:T4611)</f>
        <v>25.373001078415012</v>
      </c>
    </row>
    <row r="4612" spans="1:21" x14ac:dyDescent="0.25">
      <c r="A4612" s="75" t="s">
        <v>2</v>
      </c>
      <c r="B4612">
        <v>37.888888888888886</v>
      </c>
      <c r="C4612" s="76" t="s">
        <v>88</v>
      </c>
      <c r="E4612">
        <f t="shared" ca="1" si="144"/>
        <v>0.28509541872914468</v>
      </c>
      <c r="F4612">
        <v>0.34969325153374231</v>
      </c>
      <c r="G4612">
        <f>AVERAGE(F$2:F4612)</f>
        <v>36227.701303115151</v>
      </c>
      <c r="T4612">
        <f t="shared" ca="1" si="145"/>
        <v>3.5313643929107958</v>
      </c>
      <c r="U4612">
        <f ca="1">AVERAGE(T$2:T4612)</f>
        <v>25.368264223787925</v>
      </c>
    </row>
    <row r="4613" spans="1:21" x14ac:dyDescent="0.25">
      <c r="A4613" s="75" t="s">
        <v>2</v>
      </c>
      <c r="B4613">
        <v>0.64200477326968974</v>
      </c>
      <c r="C4613" s="76" t="s">
        <v>89</v>
      </c>
      <c r="E4613">
        <f t="shared" ca="1" si="144"/>
        <v>0.73814340232224795</v>
      </c>
      <c r="F4613">
        <v>2.4285714285714284</v>
      </c>
      <c r="G4613">
        <f>AVERAGE(F$2:F4613)</f>
        <v>36219.846734005943</v>
      </c>
      <c r="T4613">
        <f t="shared" ca="1" si="145"/>
        <v>5.7786043241705238</v>
      </c>
      <c r="U4613">
        <f ca="1">AVERAGE(T$2:T4613)</f>
        <v>25.36401668261281</v>
      </c>
    </row>
    <row r="4614" spans="1:21" x14ac:dyDescent="0.25">
      <c r="A4614" s="75" t="s">
        <v>2</v>
      </c>
      <c r="B4614">
        <v>0.89010989010989006</v>
      </c>
      <c r="C4614" s="76" t="s">
        <v>90</v>
      </c>
      <c r="E4614">
        <f t="shared" ca="1" si="144"/>
        <v>0.69100099604214815</v>
      </c>
      <c r="F4614">
        <v>0.78947368421052633</v>
      </c>
      <c r="G4614">
        <f>AVERAGE(F$2:F4614)</f>
        <v>36211.995214981376</v>
      </c>
      <c r="T4614">
        <f t="shared" ca="1" si="145"/>
        <v>7.9003552480669876</v>
      </c>
      <c r="U4614">
        <f ca="1">AVERAGE(T$2:T4614)</f>
        <v>25.360230933331533</v>
      </c>
    </row>
    <row r="4615" spans="1:21" x14ac:dyDescent="0.25">
      <c r="A4615" s="75" t="s">
        <v>2</v>
      </c>
      <c r="B4615">
        <v>0.99998333333333322</v>
      </c>
      <c r="C4615" s="76" t="s">
        <v>91</v>
      </c>
      <c r="E4615">
        <f t="shared" ca="1" si="144"/>
        <v>0.83610566313911705</v>
      </c>
      <c r="F4615">
        <v>9.4890510948905202E-2</v>
      </c>
      <c r="G4615">
        <f>AVERAGE(F$2:F4615)</f>
        <v>36204.146948764537</v>
      </c>
      <c r="T4615">
        <f t="shared" ca="1" si="145"/>
        <v>7.1888674134764656</v>
      </c>
      <c r="U4615">
        <f ca="1">AVERAGE(T$2:T4615)</f>
        <v>25.35629262307582</v>
      </c>
    </row>
    <row r="4616" spans="1:21" x14ac:dyDescent="0.25">
      <c r="A4616" s="75" t="s">
        <v>2</v>
      </c>
      <c r="B4616">
        <v>0.14285714285714285</v>
      </c>
      <c r="C4616" s="76" t="s">
        <v>92</v>
      </c>
      <c r="E4616">
        <f t="shared" ca="1" si="144"/>
        <v>0.82010295009946987</v>
      </c>
      <c r="F4616">
        <v>0.84</v>
      </c>
      <c r="G4616">
        <f>AVERAGE(F$2:F4616)</f>
        <v>36196.302245200342</v>
      </c>
      <c r="T4616">
        <f t="shared" ca="1" si="145"/>
        <v>4.2228508105653839</v>
      </c>
      <c r="U4616">
        <f ca="1">AVERAGE(T$2:T4616)</f>
        <v>25.351713329075277</v>
      </c>
    </row>
    <row r="4617" spans="1:21" x14ac:dyDescent="0.25">
      <c r="A4617" s="75" t="s">
        <v>2</v>
      </c>
      <c r="B4617">
        <v>0.33333333333333331</v>
      </c>
      <c r="C4617" s="76" t="s">
        <v>93</v>
      </c>
      <c r="E4617">
        <f t="shared" ca="1" si="144"/>
        <v>0.30266176287404067</v>
      </c>
      <c r="F4617">
        <v>0.97222222222222221</v>
      </c>
      <c r="G4617">
        <f>AVERAGE(F$2:F4617)</f>
        <v>36188.46096919883</v>
      </c>
      <c r="T4617">
        <f t="shared" ca="1" si="145"/>
        <v>4.7923622915522586</v>
      </c>
      <c r="U4617">
        <f ca="1">AVERAGE(T$2:T4617)</f>
        <v>25.347259396874772</v>
      </c>
    </row>
    <row r="4618" spans="1:21" x14ac:dyDescent="0.25">
      <c r="A4618" s="75" t="s">
        <v>2</v>
      </c>
      <c r="B4618">
        <v>0.12244897959183673</v>
      </c>
      <c r="C4618" s="76" t="s">
        <v>94</v>
      </c>
      <c r="E4618">
        <f t="shared" ca="1" si="144"/>
        <v>7.8541405403831366E-4</v>
      </c>
      <c r="F4618">
        <v>0.75</v>
      </c>
      <c r="G4618">
        <f>AVERAGE(F$2:F4618)</f>
        <v>36180.623041763443</v>
      </c>
      <c r="T4618">
        <f t="shared" ca="1" si="145"/>
        <v>5.0096017152204073</v>
      </c>
      <c r="U4618">
        <f ca="1">AVERAGE(T$2:T4618)</f>
        <v>25.34285444610985</v>
      </c>
    </row>
    <row r="4619" spans="1:21" x14ac:dyDescent="0.25">
      <c r="A4619" s="75" t="s">
        <v>2</v>
      </c>
      <c r="B4619">
        <v>0.23076923076923078</v>
      </c>
      <c r="C4619" s="76" t="s">
        <v>95</v>
      </c>
      <c r="E4619">
        <f t="shared" ca="1" si="144"/>
        <v>6.863447837399983E-2</v>
      </c>
      <c r="F4619">
        <v>0.810126582278481</v>
      </c>
      <c r="G4619">
        <f>AVERAGE(F$2:F4619)</f>
        <v>36172.788521859758</v>
      </c>
      <c r="T4619">
        <f t="shared" ca="1" si="145"/>
        <v>4.2080928172625303</v>
      </c>
      <c r="U4619">
        <f ca="1">AVERAGE(T$2:T4619)</f>
        <v>25.338277841166402</v>
      </c>
    </row>
    <row r="4620" spans="1:21" x14ac:dyDescent="0.25">
      <c r="A4620" s="75" t="s">
        <v>2</v>
      </c>
      <c r="B4620">
        <v>7</v>
      </c>
      <c r="C4620" s="76" t="s">
        <v>96</v>
      </c>
      <c r="E4620">
        <f t="shared" ca="1" si="144"/>
        <v>0.89414383304415535</v>
      </c>
      <c r="F4620">
        <v>1.9607843137254832E-2</v>
      </c>
      <c r="G4620">
        <f>AVERAGE(F$2:F4620)</f>
        <v>36164.957223112411</v>
      </c>
      <c r="T4620">
        <f t="shared" ca="1" si="145"/>
        <v>3.1237420050002851</v>
      </c>
      <c r="U4620">
        <f ca="1">AVERAGE(T$2:T4620)</f>
        <v>25.333468459084532</v>
      </c>
    </row>
    <row r="4621" spans="1:21" x14ac:dyDescent="0.25">
      <c r="B4621">
        <v>1</v>
      </c>
      <c r="C4621" s="76" t="s">
        <v>81</v>
      </c>
      <c r="E4621">
        <f t="shared" ca="1" si="144"/>
        <v>0.10393838796539634</v>
      </c>
      <c r="F4621">
        <v>1.0222446916076844</v>
      </c>
      <c r="G4621">
        <f>AVERAGE(F$2:F4621)</f>
        <v>36157.129531558639</v>
      </c>
      <c r="T4621">
        <f t="shared" ca="1" si="145"/>
        <v>2.0355597031912831</v>
      </c>
      <c r="U4621">
        <f ca="1">AVERAGE(T$2:T4621)</f>
        <v>25.32842562169148</v>
      </c>
    </row>
    <row r="4622" spans="1:21" x14ac:dyDescent="0.25">
      <c r="A4622" s="75" t="s">
        <v>3</v>
      </c>
      <c r="B4622">
        <v>0.2</v>
      </c>
      <c r="C4622" s="76" t="s">
        <v>82</v>
      </c>
      <c r="E4622">
        <f t="shared" ca="1" si="144"/>
        <v>0.28505189101384332</v>
      </c>
      <c r="F4622">
        <v>0.41176470588235292</v>
      </c>
      <c r="G4622">
        <f>AVERAGE(F$2:F4622)</f>
        <v>36149.305095772695</v>
      </c>
      <c r="T4622">
        <f t="shared" ca="1" si="145"/>
        <v>3.9790598188709998</v>
      </c>
      <c r="U4622">
        <f ca="1">AVERAGE(T$2:T4622)</f>
        <v>25.323805546858583</v>
      </c>
    </row>
    <row r="4623" spans="1:21" x14ac:dyDescent="0.25">
      <c r="A4623" s="75" t="s">
        <v>3</v>
      </c>
      <c r="B4623">
        <v>0.25786163522012578</v>
      </c>
      <c r="C4623" s="76" t="s">
        <v>83</v>
      </c>
      <c r="E4623">
        <f t="shared" ca="1" si="144"/>
        <v>0.93696784076333561</v>
      </c>
      <c r="F4623">
        <v>5.25</v>
      </c>
      <c r="G4623">
        <f>AVERAGE(F$2:F4623)</f>
        <v>36141.485092506628</v>
      </c>
      <c r="T4623">
        <f t="shared" ca="1" si="145"/>
        <v>6.1884994994284535</v>
      </c>
      <c r="U4623">
        <f ca="1">AVERAGE(T$2:T4623)</f>
        <v>25.319665497951739</v>
      </c>
    </row>
    <row r="4624" spans="1:21" x14ac:dyDescent="0.25">
      <c r="A4624" s="75" t="s">
        <v>3</v>
      </c>
      <c r="B4624">
        <v>50.692307692307693</v>
      </c>
      <c r="C4624" s="76" t="s">
        <v>84</v>
      </c>
      <c r="E4624">
        <f t="shared" ca="1" si="144"/>
        <v>0.90756842454712594</v>
      </c>
      <c r="F4624">
        <v>0.85714285714285721</v>
      </c>
      <c r="G4624">
        <f>AVERAGE(F$2:F4624)</f>
        <v>36133.667522108692</v>
      </c>
      <c r="T4624">
        <f t="shared" ca="1" si="145"/>
        <v>2.3301140696001035</v>
      </c>
      <c r="U4624">
        <f ca="1">AVERAGE(T$2:T4624)</f>
        <v>25.314692633701608</v>
      </c>
    </row>
    <row r="4625" spans="1:21" x14ac:dyDescent="0.25">
      <c r="A4625" s="75" t="s">
        <v>3</v>
      </c>
      <c r="B4625">
        <v>3.545454545454545</v>
      </c>
      <c r="C4625" s="76" t="s">
        <v>85</v>
      </c>
      <c r="E4625">
        <f t="shared" ca="1" si="144"/>
        <v>0.64006305017739296</v>
      </c>
      <c r="F4625">
        <v>0.42857142857142855</v>
      </c>
      <c r="G4625">
        <f>AVERAGE(F$2:F4625)</f>
        <v>36125.853240328703</v>
      </c>
      <c r="T4625">
        <f t="shared" ca="1" si="145"/>
        <v>4.3223007650402572</v>
      </c>
      <c r="U4625">
        <f ca="1">AVERAGE(T$2:T4625)</f>
        <v>25.310152756567383</v>
      </c>
    </row>
    <row r="4626" spans="1:21" x14ac:dyDescent="0.25">
      <c r="A4626" s="75" t="s">
        <v>3</v>
      </c>
      <c r="B4626">
        <v>0.12280701754385967</v>
      </c>
      <c r="C4626" s="76" t="s">
        <v>86</v>
      </c>
      <c r="E4626">
        <f t="shared" ca="1" si="144"/>
        <v>0.48393432656559277</v>
      </c>
      <c r="F4626">
        <v>96.058823529411768</v>
      </c>
      <c r="G4626">
        <f>AVERAGE(F$2:F4626)</f>
        <v>36118.063014508851</v>
      </c>
      <c r="T4626">
        <f t="shared" ca="1" si="145"/>
        <v>2.5569798317693517</v>
      </c>
      <c r="U4626">
        <f ca="1">AVERAGE(T$2:T4626)</f>
        <v>25.305233151610672</v>
      </c>
    </row>
    <row r="4627" spans="1:21" x14ac:dyDescent="0.25">
      <c r="A4627" s="75" t="s">
        <v>3</v>
      </c>
      <c r="B4627">
        <v>1.4193548387096775</v>
      </c>
      <c r="C4627" s="76" t="s">
        <v>87</v>
      </c>
      <c r="E4627">
        <f t="shared" ca="1" si="144"/>
        <v>3.6891205390018778E-2</v>
      </c>
      <c r="F4627">
        <v>2.5714285714285716</v>
      </c>
      <c r="G4627">
        <f>AVERAGE(F$2:F4627)</f>
        <v>36110.255947585822</v>
      </c>
      <c r="T4627">
        <f t="shared" ca="1" si="145"/>
        <v>7.0625355081781773</v>
      </c>
      <c r="U4627">
        <f ca="1">AVERAGE(T$2:T4627)</f>
        <v>25.301289637204391</v>
      </c>
    </row>
    <row r="4628" spans="1:21" x14ac:dyDescent="0.25">
      <c r="A4628" s="75" t="s">
        <v>3</v>
      </c>
      <c r="B4628">
        <v>0.66666666666666663</v>
      </c>
      <c r="C4628" s="76" t="s">
        <v>88</v>
      </c>
      <c r="E4628">
        <f t="shared" ca="1" si="144"/>
        <v>0.94048627147895048</v>
      </c>
      <c r="F4628">
        <v>11</v>
      </c>
      <c r="G4628">
        <f>AVERAGE(F$2:F4628)</f>
        <v>36102.454076838556</v>
      </c>
      <c r="T4628">
        <f t="shared" ca="1" si="145"/>
        <v>2.3708079074415269</v>
      </c>
      <c r="U4628">
        <f ca="1">AVERAGE(T$2:T4628)</f>
        <v>25.296333838256963</v>
      </c>
    </row>
    <row r="4629" spans="1:21" x14ac:dyDescent="0.25">
      <c r="A4629" s="75" t="s">
        <v>3</v>
      </c>
      <c r="B4629">
        <v>0.40334128878281622</v>
      </c>
      <c r="C4629" s="76" t="s">
        <v>89</v>
      </c>
      <c r="E4629">
        <f t="shared" ca="1" si="144"/>
        <v>0.98057810853961724</v>
      </c>
      <c r="F4629">
        <v>0.90654205607476634</v>
      </c>
      <c r="G4629">
        <f>AVERAGE(F$2:F4629)</f>
        <v>36094.65339673165</v>
      </c>
      <c r="T4629">
        <f t="shared" ca="1" si="145"/>
        <v>4.1973871834658425</v>
      </c>
      <c r="U4629">
        <f ca="1">AVERAGE(T$2:T4629)</f>
        <v>25.29177486101954</v>
      </c>
    </row>
    <row r="4630" spans="1:21" x14ac:dyDescent="0.25">
      <c r="A4630" s="75" t="s">
        <v>3</v>
      </c>
      <c r="B4630">
        <v>9.9890109890109908</v>
      </c>
      <c r="C4630" s="76" t="s">
        <v>90</v>
      </c>
      <c r="E4630">
        <f t="shared" ca="1" si="144"/>
        <v>0.95586226036181343</v>
      </c>
      <c r="F4630">
        <v>0.93103448275862066</v>
      </c>
      <c r="G4630">
        <f>AVERAGE(F$2:F4630)</f>
        <v>36086.856092267997</v>
      </c>
      <c r="T4630">
        <f t="shared" ca="1" si="145"/>
        <v>2.4091362833633232</v>
      </c>
      <c r="U4630">
        <f ca="1">AVERAGE(T$2:T4630)</f>
        <v>25.286831538794942</v>
      </c>
    </row>
    <row r="4631" spans="1:21" x14ac:dyDescent="0.25">
      <c r="A4631" s="75" t="s">
        <v>3</v>
      </c>
      <c r="B4631">
        <v>0.66666666666666663</v>
      </c>
      <c r="C4631" s="76" t="s">
        <v>91</v>
      </c>
      <c r="E4631">
        <f t="shared" ca="1" si="144"/>
        <v>0.40963912879882214</v>
      </c>
      <c r="F4631">
        <v>0.69696969696969702</v>
      </c>
      <c r="G4631">
        <f>AVERAGE(F$2:F4631)</f>
        <v>36079.062105416466</v>
      </c>
      <c r="T4631">
        <f t="shared" ca="1" si="145"/>
        <v>40.441030231770554</v>
      </c>
      <c r="U4631">
        <f ca="1">AVERAGE(T$2:T4631)</f>
        <v>25.290104583869017</v>
      </c>
    </row>
    <row r="4632" spans="1:21" x14ac:dyDescent="0.25">
      <c r="A4632" s="75" t="s">
        <v>3</v>
      </c>
      <c r="B4632">
        <v>1.2857142857142858</v>
      </c>
      <c r="C4632" s="76" t="s">
        <v>92</v>
      </c>
      <c r="E4632">
        <f t="shared" ca="1" si="144"/>
        <v>0.82655789217367914</v>
      </c>
      <c r="F4632">
        <v>0.10236220472440945</v>
      </c>
      <c r="G4632">
        <f>AVERAGE(F$2:F4632)</f>
        <v>36071.271356173711</v>
      </c>
      <c r="T4632">
        <f t="shared" ca="1" si="145"/>
        <v>2.0209622905620441</v>
      </c>
      <c r="U4632">
        <f ca="1">AVERAGE(T$2:T4632)</f>
        <v>25.285079936429309</v>
      </c>
    </row>
    <row r="4633" spans="1:21" x14ac:dyDescent="0.25">
      <c r="A4633" s="75" t="s">
        <v>3</v>
      </c>
      <c r="B4633">
        <v>0</v>
      </c>
      <c r="C4633" s="76" t="s">
        <v>93</v>
      </c>
      <c r="E4633">
        <f t="shared" ca="1" si="144"/>
        <v>0.69610485025561608</v>
      </c>
      <c r="F4633">
        <v>0.95777027027027029</v>
      </c>
      <c r="G4633">
        <f>AVERAGE(F$2:F4633)</f>
        <v>36063.484155485909</v>
      </c>
      <c r="T4633">
        <f t="shared" ca="1" si="145"/>
        <v>2.2692432516755101</v>
      </c>
      <c r="U4633">
        <f ca="1">AVERAGE(T$2:T4633)</f>
        <v>25.280111059770249</v>
      </c>
    </row>
    <row r="4634" spans="1:21" x14ac:dyDescent="0.25">
      <c r="A4634" s="75" t="s">
        <v>3</v>
      </c>
      <c r="B4634">
        <v>1.0408163265306123</v>
      </c>
      <c r="C4634" s="76" t="s">
        <v>94</v>
      </c>
      <c r="E4634">
        <f t="shared" ca="1" si="144"/>
        <v>0.50921154582659023</v>
      </c>
      <c r="F4634">
        <v>0.50943396226415094</v>
      </c>
      <c r="G4634">
        <f>AVERAGE(F$2:F4634)</f>
        <v>36055.700219651342</v>
      </c>
      <c r="T4634">
        <f t="shared" ca="1" si="145"/>
        <v>2.7160695234421612</v>
      </c>
      <c r="U4634">
        <f ca="1">AVERAGE(T$2:T4634)</f>
        <v>25.275240772367635</v>
      </c>
    </row>
    <row r="4635" spans="1:21" x14ac:dyDescent="0.25">
      <c r="A4635" s="75" t="s">
        <v>3</v>
      </c>
      <c r="B4635">
        <v>1.3076923076923077</v>
      </c>
      <c r="C4635" s="76" t="s">
        <v>95</v>
      </c>
      <c r="E4635">
        <f t="shared" ca="1" si="144"/>
        <v>0.50140713409420157</v>
      </c>
      <c r="F4635">
        <v>0.2</v>
      </c>
      <c r="G4635">
        <f>AVERAGE(F$2:F4635)</f>
        <v>36047.919576531</v>
      </c>
      <c r="T4635">
        <f t="shared" ca="1" si="145"/>
        <v>4.0417928591707319</v>
      </c>
      <c r="U4635">
        <f ca="1">AVERAGE(T$2:T4635)</f>
        <v>25.270658673120074</v>
      </c>
    </row>
    <row r="4636" spans="1:21" x14ac:dyDescent="0.25">
      <c r="A4636" s="75" t="s">
        <v>3</v>
      </c>
      <c r="B4636">
        <v>0.6</v>
      </c>
      <c r="C4636" s="76" t="s">
        <v>96</v>
      </c>
      <c r="E4636">
        <f t="shared" ca="1" si="144"/>
        <v>0.30110506571707729</v>
      </c>
      <c r="F4636">
        <v>1.7777777777777777</v>
      </c>
      <c r="G4636">
        <f>AVERAGE(F$2:F4636)</f>
        <v>36040.142631159106</v>
      </c>
      <c r="T4636">
        <f t="shared" ca="1" si="145"/>
        <v>3.1595098853552277</v>
      </c>
      <c r="U4636">
        <f ca="1">AVERAGE(T$2:T4636)</f>
        <v>25.26588819873221</v>
      </c>
    </row>
    <row r="4637" spans="1:21" x14ac:dyDescent="0.25">
      <c r="B4637">
        <v>4</v>
      </c>
      <c r="C4637" s="76" t="s">
        <v>81</v>
      </c>
      <c r="E4637">
        <f t="shared" ca="1" si="144"/>
        <v>0.55106051997167294</v>
      </c>
      <c r="F4637">
        <v>0.73333333333333339</v>
      </c>
      <c r="G4637">
        <f>AVERAGE(F$2:F4637)</f>
        <v>36032.368815521091</v>
      </c>
      <c r="T4637">
        <f t="shared" ca="1" si="145"/>
        <v>18.903095478627716</v>
      </c>
      <c r="U4637">
        <f ca="1">AVERAGE(T$2:T4637)</f>
        <v>25.264515724029856</v>
      </c>
    </row>
    <row r="4638" spans="1:21" x14ac:dyDescent="0.25">
      <c r="A4638" s="75" t="s">
        <v>4</v>
      </c>
      <c r="B4638">
        <v>9</v>
      </c>
      <c r="C4638" s="76" t="s">
        <v>82</v>
      </c>
      <c r="E4638">
        <f t="shared" ca="1" si="144"/>
        <v>0.79929497916345094</v>
      </c>
      <c r="F4638">
        <v>28.585798816568047</v>
      </c>
      <c r="G4638">
        <f>AVERAGE(F$2:F4638)</f>
        <v>36024.604359403624</v>
      </c>
      <c r="T4638">
        <f t="shared" ca="1" si="145"/>
        <v>6.5185939427642925</v>
      </c>
      <c r="U4638">
        <f ca="1">AVERAGE(T$2:T4638)</f>
        <v>25.260473040876683</v>
      </c>
    </row>
    <row r="4639" spans="1:21" x14ac:dyDescent="0.25">
      <c r="A4639" s="75" t="s">
        <v>4</v>
      </c>
      <c r="B4639">
        <v>0.37106918238993714</v>
      </c>
      <c r="C4639" s="76" t="s">
        <v>83</v>
      </c>
      <c r="E4639">
        <f t="shared" ca="1" si="144"/>
        <v>3.8457265622881431E-2</v>
      </c>
      <c r="F4639">
        <v>0.44444444444444442</v>
      </c>
      <c r="G4639">
        <f>AVERAGE(F$2:F4639)</f>
        <v>36016.837183915275</v>
      </c>
      <c r="T4639">
        <f t="shared" ca="1" si="145"/>
        <v>8.058536541831943</v>
      </c>
      <c r="U4639">
        <f ca="1">AVERAGE(T$2:T4639)</f>
        <v>25.256764128306816</v>
      </c>
    </row>
    <row r="4640" spans="1:21" x14ac:dyDescent="0.25">
      <c r="A4640" s="75" t="s">
        <v>4</v>
      </c>
      <c r="B4640">
        <v>1346.6923076923076</v>
      </c>
      <c r="C4640" s="76" t="s">
        <v>84</v>
      </c>
      <c r="E4640">
        <f t="shared" ca="1" si="144"/>
        <v>0.92108265497322772</v>
      </c>
      <c r="F4640">
        <v>13.5</v>
      </c>
      <c r="G4640">
        <f>AVERAGE(F$2:F4640)</f>
        <v>36009.076171372937</v>
      </c>
      <c r="T4640">
        <f t="shared" ca="1" si="145"/>
        <v>4.5743957057579667</v>
      </c>
      <c r="U4640">
        <f ca="1">AVERAGE(T$2:T4640)</f>
        <v>25.252305760464058</v>
      </c>
    </row>
    <row r="4641" spans="1:21" x14ac:dyDescent="0.25">
      <c r="A4641" s="75" t="s">
        <v>4</v>
      </c>
      <c r="B4641">
        <v>0.51515151515151503</v>
      </c>
      <c r="C4641" s="76" t="s">
        <v>85</v>
      </c>
      <c r="E4641">
        <f t="shared" ca="1" si="144"/>
        <v>0.47353218627252602</v>
      </c>
      <c r="F4641">
        <v>0.1111111111111111</v>
      </c>
      <c r="G4641">
        <f>AVERAGE(F$2:F4641)</f>
        <v>36001.315618558219</v>
      </c>
      <c r="T4641">
        <f t="shared" ca="1" si="145"/>
        <v>39.328542808889821</v>
      </c>
      <c r="U4641">
        <f ca="1">AVERAGE(T$2:T4641)</f>
        <v>25.255339432241737</v>
      </c>
    </row>
    <row r="4642" spans="1:21" x14ac:dyDescent="0.25">
      <c r="A4642" s="75" t="s">
        <v>4</v>
      </c>
      <c r="B4642">
        <v>0.99912280701754386</v>
      </c>
      <c r="C4642" s="76" t="s">
        <v>86</v>
      </c>
      <c r="E4642">
        <f t="shared" ca="1" si="144"/>
        <v>0.46228164524285698</v>
      </c>
      <c r="F4642">
        <v>0.45489815712900089</v>
      </c>
      <c r="G4642">
        <f>AVERAGE(F$2:F4642)</f>
        <v>35993.558484164685</v>
      </c>
      <c r="T4642">
        <f t="shared" ca="1" si="145"/>
        <v>2.0265167577423178</v>
      </c>
      <c r="U4642">
        <f ca="1">AVERAGE(T$2:T4642)</f>
        <v>25.250334299150914</v>
      </c>
    </row>
    <row r="4643" spans="1:21" x14ac:dyDescent="0.25">
      <c r="A4643" s="75" t="s">
        <v>4</v>
      </c>
      <c r="B4643">
        <v>0.5161290322580645</v>
      </c>
      <c r="C4643" s="76" t="s">
        <v>87</v>
      </c>
      <c r="E4643">
        <f t="shared" ca="1" si="144"/>
        <v>0.38829600376635265</v>
      </c>
      <c r="F4643">
        <v>165.66666666666666</v>
      </c>
      <c r="G4643">
        <f>AVERAGE(F$2:F4643)</f>
        <v>35985.840282566773</v>
      </c>
      <c r="T4643">
        <f t="shared" ca="1" si="145"/>
        <v>14.278219669197934</v>
      </c>
      <c r="U4643">
        <f ca="1">AVERAGE(T$2:T4643)</f>
        <v>25.247970638093193</v>
      </c>
    </row>
    <row r="4644" spans="1:21" x14ac:dyDescent="0.25">
      <c r="A4644" s="75" t="s">
        <v>4</v>
      </c>
      <c r="B4644">
        <v>1.2222222222222223</v>
      </c>
      <c r="C4644" s="76" t="s">
        <v>88</v>
      </c>
      <c r="E4644">
        <f t="shared" ca="1" si="144"/>
        <v>0.24878375083907489</v>
      </c>
      <c r="F4644">
        <v>0.6</v>
      </c>
      <c r="G4644">
        <f>AVERAGE(F$2:F4644)</f>
        <v>35978.089853903715</v>
      </c>
      <c r="T4644">
        <f t="shared" ca="1" si="145"/>
        <v>2.0881508542028699</v>
      </c>
      <c r="U4644">
        <f ca="1">AVERAGE(T$2:T4644)</f>
        <v>25.242982522697137</v>
      </c>
    </row>
    <row r="4645" spans="1:21" x14ac:dyDescent="0.25">
      <c r="A4645" s="75" t="s">
        <v>4</v>
      </c>
      <c r="B4645">
        <v>0.64200477326968974</v>
      </c>
      <c r="C4645" s="76" t="s">
        <v>89</v>
      </c>
      <c r="E4645">
        <f t="shared" ca="1" si="144"/>
        <v>0.46548041146249242</v>
      </c>
      <c r="F4645">
        <v>1.7777777777777779</v>
      </c>
      <c r="G4645">
        <f>AVERAGE(F$2:F4645)</f>
        <v>35970.343016678024</v>
      </c>
      <c r="T4645">
        <f t="shared" ca="1" si="145"/>
        <v>2.8915428973788324</v>
      </c>
      <c r="U4645">
        <f ca="1">AVERAGE(T$2:T4645)</f>
        <v>25.23816955120159</v>
      </c>
    </row>
    <row r="4646" spans="1:21" x14ac:dyDescent="0.25">
      <c r="A4646" s="75" t="s">
        <v>4</v>
      </c>
      <c r="B4646">
        <v>0.97252747252747251</v>
      </c>
      <c r="C4646" s="76" t="s">
        <v>90</v>
      </c>
      <c r="E4646">
        <f t="shared" ca="1" si="144"/>
        <v>0.5007323407909049</v>
      </c>
      <c r="F4646">
        <v>1.1000000000000001</v>
      </c>
      <c r="G4646">
        <f>AVERAGE(F$2:F4646)</f>
        <v>35962.599369096388</v>
      </c>
      <c r="T4646">
        <f t="shared" ca="1" si="145"/>
        <v>5.2065951561597563</v>
      </c>
      <c r="U4646">
        <f ca="1">AVERAGE(T$2:T4646)</f>
        <v>25.233857048640761</v>
      </c>
    </row>
    <row r="4647" spans="1:21" x14ac:dyDescent="0.25">
      <c r="A4647" s="75" t="s">
        <v>4</v>
      </c>
      <c r="B4647">
        <v>0.98333333333333328</v>
      </c>
      <c r="C4647" s="76" t="s">
        <v>91</v>
      </c>
      <c r="E4647">
        <f t="shared" ca="1" si="144"/>
        <v>0.73552433213103952</v>
      </c>
      <c r="F4647">
        <v>0.66666666666666663</v>
      </c>
      <c r="G4647">
        <f>AVERAGE(F$2:F4647)</f>
        <v>35954.858961713173</v>
      </c>
      <c r="T4647">
        <f t="shared" ca="1" si="145"/>
        <v>2.2388850775957221</v>
      </c>
      <c r="U4647">
        <f ca="1">AVERAGE(T$2:T4647)</f>
        <v>25.228907635818754</v>
      </c>
    </row>
    <row r="4648" spans="1:21" x14ac:dyDescent="0.25">
      <c r="A4648" s="75" t="s">
        <v>4</v>
      </c>
      <c r="B4648">
        <v>0.42857142857142855</v>
      </c>
      <c r="C4648" s="76" t="s">
        <v>92</v>
      </c>
      <c r="E4648">
        <f t="shared" ca="1" si="144"/>
        <v>0.35805200146184124</v>
      </c>
      <c r="F4648">
        <v>0.190426679835726</v>
      </c>
      <c r="G4648">
        <f>AVERAGE(F$2:F4648)</f>
        <v>35947.121783203373</v>
      </c>
      <c r="T4648">
        <f t="shared" ca="1" si="145"/>
        <v>120.57782895541534</v>
      </c>
      <c r="U4648">
        <f ca="1">AVERAGE(T$2:T4648)</f>
        <v>25.24942601785439</v>
      </c>
    </row>
    <row r="4649" spans="1:21" x14ac:dyDescent="0.25">
      <c r="A4649" s="75" t="s">
        <v>4</v>
      </c>
      <c r="B4649">
        <v>0.66666666666666663</v>
      </c>
      <c r="C4649" s="76" t="s">
        <v>93</v>
      </c>
      <c r="E4649">
        <f t="shared" ca="1" si="144"/>
        <v>0.52850844373184314</v>
      </c>
      <c r="F4649">
        <v>0.47368421052631576</v>
      </c>
      <c r="G4649">
        <f>AVERAGE(F$2:F4649)</f>
        <v>35939.387994886034</v>
      </c>
      <c r="T4649">
        <f t="shared" ca="1" si="145"/>
        <v>2.4762239813409548</v>
      </c>
      <c r="U4649">
        <f ca="1">AVERAGE(T$2:T4649)</f>
        <v>25.244526447708839</v>
      </c>
    </row>
    <row r="4650" spans="1:21" x14ac:dyDescent="0.25">
      <c r="A4650" s="75" t="s">
        <v>4</v>
      </c>
      <c r="B4650">
        <v>2.0408163265306121E-2</v>
      </c>
      <c r="C4650" s="76" t="s">
        <v>94</v>
      </c>
      <c r="E4650">
        <f t="shared" ca="1" si="144"/>
        <v>6.5272604865860728E-2</v>
      </c>
      <c r="F4650">
        <v>0.58227848101265811</v>
      </c>
      <c r="G4650">
        <f>AVERAGE(F$2:F4650)</f>
        <v>35931.657557003397</v>
      </c>
      <c r="T4650">
        <f t="shared" ca="1" si="145"/>
        <v>2.6692183099039379</v>
      </c>
      <c r="U4650">
        <f ca="1">AVERAGE(T$2:T4650)</f>
        <v>25.239670498442806</v>
      </c>
    </row>
    <row r="4651" spans="1:21" x14ac:dyDescent="0.25">
      <c r="A4651" s="75" t="s">
        <v>4</v>
      </c>
      <c r="B4651">
        <v>1.7692307692307692</v>
      </c>
      <c r="C4651" s="76" t="s">
        <v>95</v>
      </c>
      <c r="E4651">
        <f t="shared" ca="1" si="144"/>
        <v>0.83403981774483205</v>
      </c>
      <c r="F4651">
        <v>0.90476190476190477</v>
      </c>
      <c r="G4651">
        <f>AVERAGE(F$2:F4651)</f>
        <v>35923.930513391548</v>
      </c>
      <c r="T4651">
        <f t="shared" ca="1" si="145"/>
        <v>3.9962867469621566</v>
      </c>
      <c r="U4651">
        <f ca="1">AVERAGE(T$2:T4651)</f>
        <v>25.235102028818829</v>
      </c>
    </row>
    <row r="4652" spans="1:21" x14ac:dyDescent="0.25">
      <c r="A4652" s="75" t="s">
        <v>4</v>
      </c>
      <c r="B4652">
        <v>0.96</v>
      </c>
      <c r="C4652" s="76" t="s">
        <v>96</v>
      </c>
      <c r="E4652">
        <f t="shared" ca="1" si="144"/>
        <v>0.8279021401009734</v>
      </c>
      <c r="F4652">
        <v>0.86111111111111105</v>
      </c>
      <c r="G4652">
        <f>AVERAGE(F$2:F4652)</f>
        <v>35916.206783139496</v>
      </c>
      <c r="T4652">
        <f t="shared" ca="1" si="145"/>
        <v>2.3559414676756854</v>
      </c>
      <c r="U4652">
        <f ca="1">AVERAGE(T$2:T4652)</f>
        <v>25.230182837126474</v>
      </c>
    </row>
    <row r="4653" spans="1:21" x14ac:dyDescent="0.25">
      <c r="B4653">
        <v>1</v>
      </c>
      <c r="C4653" s="76" t="s">
        <v>81</v>
      </c>
      <c r="E4653">
        <f t="shared" ca="1" si="144"/>
        <v>0.66804280208346167</v>
      </c>
      <c r="F4653">
        <v>0.65</v>
      </c>
      <c r="G4653">
        <f>AVERAGE(F$2:F4653)</f>
        <v>35908.486328113024</v>
      </c>
      <c r="T4653">
        <f t="shared" ca="1" si="145"/>
        <v>2.3886463624575494</v>
      </c>
      <c r="U4653">
        <f ca="1">AVERAGE(T$2:T4653)</f>
        <v>25.225272790592793</v>
      </c>
    </row>
    <row r="4654" spans="1:21" x14ac:dyDescent="0.25">
      <c r="A4654" s="75" t="s">
        <v>5</v>
      </c>
      <c r="B4654">
        <v>0.9</v>
      </c>
      <c r="C4654" s="76" t="s">
        <v>82</v>
      </c>
      <c r="E4654">
        <f t="shared" ca="1" si="144"/>
        <v>0.74417179708247683</v>
      </c>
      <c r="F4654">
        <v>0.25</v>
      </c>
      <c r="G4654">
        <f>AVERAGE(F$2:F4654)</f>
        <v>35900.769105605374</v>
      </c>
      <c r="T4654">
        <f t="shared" ca="1" si="145"/>
        <v>58.760798663600255</v>
      </c>
      <c r="U4654">
        <f ca="1">AVERAGE(T$2:T4654)</f>
        <v>25.232480081775474</v>
      </c>
    </row>
    <row r="4655" spans="1:21" x14ac:dyDescent="0.25">
      <c r="A4655" s="75" t="s">
        <v>5</v>
      </c>
      <c r="B4655">
        <v>5.6603773584905683E-2</v>
      </c>
      <c r="C4655" s="76" t="s">
        <v>83</v>
      </c>
      <c r="E4655">
        <f t="shared" ca="1" si="144"/>
        <v>0.97149923629048796</v>
      </c>
      <c r="F4655">
        <v>2.4390243902439046E-2</v>
      </c>
      <c r="G4655">
        <f>AVERAGE(F$2:F4655)</f>
        <v>35893.055151003879</v>
      </c>
      <c r="T4655">
        <f t="shared" ca="1" si="145"/>
        <v>80.464579699929899</v>
      </c>
      <c r="U4655">
        <f ca="1">AVERAGE(T$2:T4655)</f>
        <v>25.244347743919466</v>
      </c>
    </row>
    <row r="4656" spans="1:21" x14ac:dyDescent="0.25">
      <c r="A4656" s="75" t="s">
        <v>5</v>
      </c>
      <c r="B4656">
        <v>1328.2307692307693</v>
      </c>
      <c r="C4656" s="76" t="s">
        <v>84</v>
      </c>
      <c r="E4656">
        <f t="shared" ca="1" si="144"/>
        <v>0.3926521151561515</v>
      </c>
      <c r="F4656">
        <v>0.27710843373493976</v>
      </c>
      <c r="G4656">
        <f>AVERAGE(F$2:F4656)</f>
        <v>35885.344564958214</v>
      </c>
      <c r="T4656">
        <f t="shared" ca="1" si="145"/>
        <v>2.3581515248269578</v>
      </c>
      <c r="U4656">
        <f ca="1">AVERAGE(T$2:T4656)</f>
        <v>25.23943126782514</v>
      </c>
    </row>
    <row r="4657" spans="1:21" x14ac:dyDescent="0.25">
      <c r="A4657" s="75" t="s">
        <v>5</v>
      </c>
      <c r="B4657">
        <v>2.5151515151515151</v>
      </c>
      <c r="C4657" s="76" t="s">
        <v>85</v>
      </c>
      <c r="E4657">
        <f t="shared" ca="1" si="144"/>
        <v>0.36353586843154673</v>
      </c>
      <c r="F4657">
        <v>26.777777777777779</v>
      </c>
      <c r="G4657">
        <f>AVERAGE(F$2:F4657)</f>
        <v>35877.642982744474</v>
      </c>
      <c r="T4657">
        <f t="shared" ca="1" si="145"/>
        <v>6.4492020355615924</v>
      </c>
      <c r="U4657">
        <f ca="1">AVERAGE(T$2:T4657)</f>
        <v>25.235395565670444</v>
      </c>
    </row>
    <row r="4658" spans="1:21" x14ac:dyDescent="0.25">
      <c r="A4658" s="75" t="s">
        <v>5</v>
      </c>
      <c r="B4658">
        <v>0.95614035087719296</v>
      </c>
      <c r="C4658" s="76" t="s">
        <v>86</v>
      </c>
      <c r="E4658">
        <f t="shared" ca="1" si="144"/>
        <v>0.98326377533315834</v>
      </c>
      <c r="F4658">
        <v>0.17647058823529421</v>
      </c>
      <c r="G4658">
        <f>AVERAGE(F$2:F4658)</f>
        <v>35869.938995947785</v>
      </c>
      <c r="T4658">
        <f t="shared" ca="1" si="145"/>
        <v>3.4697615087637068</v>
      </c>
      <c r="U4658">
        <f ca="1">AVERAGE(T$2:T4658)</f>
        <v>25.230721819899152</v>
      </c>
    </row>
    <row r="4659" spans="1:21" x14ac:dyDescent="0.25">
      <c r="A4659" s="75" t="s">
        <v>5</v>
      </c>
      <c r="B4659">
        <v>0.67741935483870963</v>
      </c>
      <c r="C4659" s="76" t="s">
        <v>87</v>
      </c>
      <c r="E4659">
        <f t="shared" ca="1" si="144"/>
        <v>0.51370143796334244</v>
      </c>
      <c r="F4659">
        <v>1.6881693548387096</v>
      </c>
      <c r="G4659">
        <f>AVERAGE(F$2:F4659)</f>
        <v>35862.238641541051</v>
      </c>
      <c r="T4659">
        <f t="shared" ca="1" si="145"/>
        <v>3.8959613058654798</v>
      </c>
      <c r="U4659">
        <f ca="1">AVERAGE(T$2:T4659)</f>
        <v>25.226141579342254</v>
      </c>
    </row>
    <row r="4660" spans="1:21" x14ac:dyDescent="0.25">
      <c r="A4660" s="75" t="s">
        <v>5</v>
      </c>
      <c r="B4660">
        <v>0.66666666666666663</v>
      </c>
      <c r="C4660" s="76" t="s">
        <v>88</v>
      </c>
      <c r="E4660">
        <f t="shared" ca="1" si="144"/>
        <v>0.4773686933681428</v>
      </c>
      <c r="F4660">
        <v>0.98043052837573386</v>
      </c>
      <c r="G4660">
        <f>AVERAGE(F$2:F4660)</f>
        <v>35854.541440808913</v>
      </c>
      <c r="T4660">
        <f t="shared" ca="1" si="145"/>
        <v>2.7441532884858244</v>
      </c>
      <c r="U4660">
        <f ca="1">AVERAGE(T$2:T4660)</f>
        <v>25.22131608282136</v>
      </c>
    </row>
    <row r="4661" spans="1:21" x14ac:dyDescent="0.25">
      <c r="A4661" s="75" t="s">
        <v>5</v>
      </c>
      <c r="B4661">
        <v>0.64200477326968974</v>
      </c>
      <c r="C4661" s="76" t="s">
        <v>89</v>
      </c>
      <c r="E4661">
        <f t="shared" ca="1" si="144"/>
        <v>0.87060258970139348</v>
      </c>
      <c r="F4661">
        <v>0.31623931623931628</v>
      </c>
      <c r="G4661">
        <f>AVERAGE(F$2:F4661)</f>
        <v>35846.847401066108</v>
      </c>
      <c r="T4661">
        <f t="shared" ca="1" si="145"/>
        <v>4.8597462752344986</v>
      </c>
      <c r="U4661">
        <f ca="1">AVERAGE(T$2:T4661)</f>
        <v>25.216946647240331</v>
      </c>
    </row>
    <row r="4662" spans="1:21" x14ac:dyDescent="0.25">
      <c r="A4662" s="75" t="s">
        <v>5</v>
      </c>
      <c r="B4662">
        <v>0.4505494505494505</v>
      </c>
      <c r="C4662" s="76" t="s">
        <v>90</v>
      </c>
      <c r="E4662">
        <f t="shared" ca="1" si="144"/>
        <v>6.1721736918903813E-2</v>
      </c>
      <c r="F4662">
        <v>7.8341013824884759E-2</v>
      </c>
      <c r="G4662">
        <f>AVERAGE(F$2:F4662)</f>
        <v>35839.156611737621</v>
      </c>
      <c r="T4662">
        <f t="shared" ca="1" si="145"/>
        <v>18.671968396744663</v>
      </c>
      <c r="U4662">
        <f ca="1">AVERAGE(T$2:T4662)</f>
        <v>25.215542446800406</v>
      </c>
    </row>
    <row r="4663" spans="1:21" x14ac:dyDescent="0.25">
      <c r="A4663" s="75" t="s">
        <v>5</v>
      </c>
      <c r="B4663">
        <v>7.333333333333333</v>
      </c>
      <c r="C4663" s="76" t="s">
        <v>91</v>
      </c>
      <c r="E4663">
        <f t="shared" ca="1" si="144"/>
        <v>0.98072703434865405</v>
      </c>
      <c r="F4663">
        <v>0.26470588235294118</v>
      </c>
      <c r="G4663">
        <f>AVERAGE(F$2:F4663)</f>
        <v>35831.469161736371</v>
      </c>
      <c r="T4663">
        <f t="shared" ca="1" si="145"/>
        <v>3.4391128147760401</v>
      </c>
      <c r="U4663">
        <f ca="1">AVERAGE(T$2:T4663)</f>
        <v>25.210871397973285</v>
      </c>
    </row>
    <row r="4664" spans="1:21" x14ac:dyDescent="0.25">
      <c r="A4664" s="75" t="s">
        <v>5</v>
      </c>
      <c r="B4664">
        <v>1.2857142857142858</v>
      </c>
      <c r="C4664" s="76" t="s">
        <v>92</v>
      </c>
      <c r="E4664">
        <f t="shared" ca="1" si="144"/>
        <v>0.44646151586437877</v>
      </c>
      <c r="F4664">
        <v>0.75862068965517238</v>
      </c>
      <c r="G4664">
        <f>AVERAGE(F$2:F4664)</f>
        <v>35823.785114869315</v>
      </c>
      <c r="T4664">
        <f t="shared" ca="1" si="145"/>
        <v>10.527997576566625</v>
      </c>
      <c r="U4664">
        <f ca="1">AVERAGE(T$2:T4664)</f>
        <v>25.207722593808285</v>
      </c>
    </row>
    <row r="4665" spans="1:21" x14ac:dyDescent="0.25">
      <c r="A4665" s="75" t="s">
        <v>5</v>
      </c>
      <c r="B4665">
        <v>0.16666666666666666</v>
      </c>
      <c r="C4665" s="76" t="s">
        <v>93</v>
      </c>
      <c r="E4665">
        <f t="shared" ca="1" si="144"/>
        <v>0.41045826339199176</v>
      </c>
      <c r="F4665">
        <v>0.82989690721649489</v>
      </c>
      <c r="G4665">
        <f>AVERAGE(F$2:F4665)</f>
        <v>35816.104378330303</v>
      </c>
      <c r="T4665">
        <f t="shared" ca="1" si="145"/>
        <v>2.0976310406913345</v>
      </c>
      <c r="U4665">
        <f ca="1">AVERAGE(T$2:T4665)</f>
        <v>25.202767599907528</v>
      </c>
    </row>
    <row r="4666" spans="1:21" x14ac:dyDescent="0.25">
      <c r="A4666" s="75" t="s">
        <v>5</v>
      </c>
      <c r="B4666">
        <v>0.53061224489795922</v>
      </c>
      <c r="C4666" s="76" t="s">
        <v>94</v>
      </c>
      <c r="E4666">
        <f t="shared" ca="1" si="144"/>
        <v>0.18531916543168225</v>
      </c>
      <c r="F4666">
        <v>0.4</v>
      </c>
      <c r="G4666">
        <f>AVERAGE(F$2:F4666)</f>
        <v>35808.426842557885</v>
      </c>
      <c r="T4666">
        <f t="shared" ca="1" si="145"/>
        <v>12.140460163713209</v>
      </c>
      <c r="U4666">
        <f ca="1">AVERAGE(T$2:T4666)</f>
        <v>25.199967534004809</v>
      </c>
    </row>
    <row r="4667" spans="1:21" x14ac:dyDescent="0.25">
      <c r="A4667" s="75" t="s">
        <v>5</v>
      </c>
      <c r="B4667">
        <v>1.7692307692307692</v>
      </c>
      <c r="C4667" s="76" t="s">
        <v>95</v>
      </c>
      <c r="E4667">
        <f t="shared" ca="1" si="144"/>
        <v>0.31934472093194655</v>
      </c>
      <c r="F4667">
        <v>0</v>
      </c>
      <c r="G4667">
        <f>AVERAGE(F$2:F4667)</f>
        <v>35800.752511901526</v>
      </c>
      <c r="T4667">
        <f t="shared" ca="1" si="145"/>
        <v>3.7041524925117342</v>
      </c>
      <c r="U4667">
        <f ca="1">AVERAGE(T$2:T4667)</f>
        <v>25.195360629795317</v>
      </c>
    </row>
    <row r="4668" spans="1:21" x14ac:dyDescent="0.25">
      <c r="A4668" s="75" t="s">
        <v>5</v>
      </c>
      <c r="B4668">
        <v>0.96</v>
      </c>
      <c r="C4668" s="76" t="s">
        <v>96</v>
      </c>
      <c r="E4668">
        <f t="shared" ca="1" si="144"/>
        <v>4.0477767156263611E-2</v>
      </c>
      <c r="F4668">
        <v>0.32743362831858419</v>
      </c>
      <c r="G4668">
        <f>AVERAGE(F$2:F4668)</f>
        <v>35793.081540168452</v>
      </c>
      <c r="T4668">
        <f t="shared" ca="1" si="145"/>
        <v>11.141796103816327</v>
      </c>
      <c r="U4668">
        <f ca="1">AVERAGE(T$2:T4668)</f>
        <v>25.19234936677282</v>
      </c>
    </row>
    <row r="4669" spans="1:21" x14ac:dyDescent="0.25">
      <c r="B4669">
        <v>0.95</v>
      </c>
      <c r="C4669" s="76" t="s">
        <v>81</v>
      </c>
      <c r="E4669">
        <f t="shared" ca="1" si="144"/>
        <v>0.86078643458749882</v>
      </c>
      <c r="F4669">
        <v>0.625</v>
      </c>
      <c r="G4669">
        <f>AVERAGE(F$2:F4669)</f>
        <v>35785.413918801663</v>
      </c>
      <c r="T4669">
        <f t="shared" ca="1" si="145"/>
        <v>4.9389495519529101</v>
      </c>
      <c r="U4669">
        <f ca="1">AVERAGE(T$2:T4669)</f>
        <v>25.188010592176674</v>
      </c>
    </row>
    <row r="4670" spans="1:21" x14ac:dyDescent="0.25">
      <c r="A4670" s="75" t="s">
        <v>6</v>
      </c>
      <c r="B4670">
        <v>0.99900000000000011</v>
      </c>
      <c r="C4670" s="76" t="s">
        <v>82</v>
      </c>
      <c r="E4670">
        <f t="shared" ca="1" si="144"/>
        <v>8.5702511945763726E-2</v>
      </c>
      <c r="F4670">
        <v>0.37333333333333335</v>
      </c>
      <c r="G4670">
        <f>AVERAGE(F$2:F4670)</f>
        <v>35777.749528014458</v>
      </c>
      <c r="T4670">
        <f t="shared" ca="1" si="145"/>
        <v>10.353523192577002</v>
      </c>
      <c r="U4670">
        <f ca="1">AVERAGE(T$2:T4670)</f>
        <v>25.184833362063245</v>
      </c>
    </row>
    <row r="4671" spans="1:21" x14ac:dyDescent="0.25">
      <c r="A4671" s="75" t="s">
        <v>6</v>
      </c>
      <c r="B4671">
        <v>0.62264150943396224</v>
      </c>
      <c r="C4671" s="76" t="s">
        <v>83</v>
      </c>
      <c r="E4671">
        <f t="shared" ca="1" si="144"/>
        <v>0.46851815061317537</v>
      </c>
      <c r="F4671">
        <v>0.63329666299963328</v>
      </c>
      <c r="G4671">
        <f>AVERAGE(F$2:F4671)</f>
        <v>35770.088475288256</v>
      </c>
      <c r="T4671">
        <f t="shared" ca="1" si="145"/>
        <v>8.2197788890823258</v>
      </c>
      <c r="U4671">
        <f ca="1">AVERAGE(T$2:T4671)</f>
        <v>25.18120058808616</v>
      </c>
    </row>
    <row r="4672" spans="1:21" x14ac:dyDescent="0.25">
      <c r="A4672" s="75" t="s">
        <v>6</v>
      </c>
      <c r="B4672">
        <v>885.15384615384619</v>
      </c>
      <c r="C4672" s="76" t="s">
        <v>84</v>
      </c>
      <c r="E4672">
        <f t="shared" ca="1" si="144"/>
        <v>0.14090957223427936</v>
      </c>
      <c r="F4672">
        <v>0.24157303370786518</v>
      </c>
      <c r="G4672">
        <f>AVERAGE(F$2:F4672)</f>
        <v>35762.430618961502</v>
      </c>
      <c r="T4672">
        <f t="shared" ca="1" si="145"/>
        <v>57.172542078306066</v>
      </c>
      <c r="U4672">
        <f ca="1">AVERAGE(T$2:T4672)</f>
        <v>25.188049515829732</v>
      </c>
    </row>
    <row r="4673" spans="1:21" x14ac:dyDescent="0.25">
      <c r="A4673" s="75" t="s">
        <v>6</v>
      </c>
      <c r="B4673">
        <v>0.54545454545454553</v>
      </c>
      <c r="C4673" s="76" t="s">
        <v>85</v>
      </c>
      <c r="E4673">
        <f t="shared" ca="1" si="144"/>
        <v>0.82912807119703325</v>
      </c>
      <c r="F4673">
        <v>0.72222222222222221</v>
      </c>
      <c r="G4673">
        <f>AVERAGE(F$2:F4673)</f>
        <v>35754.776143705349</v>
      </c>
      <c r="T4673">
        <f t="shared" ca="1" si="145"/>
        <v>3.466579298755665</v>
      </c>
      <c r="U4673">
        <f ca="1">AVERAGE(T$2:T4673)</f>
        <v>25.183400228540116</v>
      </c>
    </row>
    <row r="4674" spans="1:21" x14ac:dyDescent="0.25">
      <c r="A4674" s="75" t="s">
        <v>6</v>
      </c>
      <c r="B4674">
        <v>1.631578947368421</v>
      </c>
      <c r="C4674" s="76" t="s">
        <v>86</v>
      </c>
      <c r="E4674">
        <f t="shared" ref="E4674:E4737" ca="1" si="146">RAND()</f>
        <v>0.80892524830515122</v>
      </c>
      <c r="F4674">
        <v>0.64706712783228626</v>
      </c>
      <c r="G4674">
        <f>AVERAGE(F$2:F4674)</f>
        <v>35747.124928409699</v>
      </c>
      <c r="T4674">
        <f t="shared" ca="1" si="145"/>
        <v>2.3779060259381128</v>
      </c>
      <c r="U4674">
        <f ca="1">AVERAGE(T$2:T4674)</f>
        <v>25.178519960146666</v>
      </c>
    </row>
    <row r="4675" spans="1:21" x14ac:dyDescent="0.25">
      <c r="A4675" s="75" t="s">
        <v>6</v>
      </c>
      <c r="B4675">
        <v>0.67741935483870963</v>
      </c>
      <c r="C4675" s="76" t="s">
        <v>87</v>
      </c>
      <c r="E4675">
        <f t="shared" ca="1" si="146"/>
        <v>0.41697941976422492</v>
      </c>
      <c r="F4675">
        <v>0.16666666666666666</v>
      </c>
      <c r="G4675">
        <f>AVERAGE(F$2:F4675)</f>
        <v>35739.476884280099</v>
      </c>
      <c r="T4675">
        <f t="shared" ref="T4675:T4738" ca="1" si="147">2*RAND()^-1</f>
        <v>2.4722900192360573</v>
      </c>
      <c r="U4675">
        <f ca="1">AVERAGE(T$2:T4675)</f>
        <v>25.173661973424178</v>
      </c>
    </row>
    <row r="4676" spans="1:21" x14ac:dyDescent="0.25">
      <c r="A4676" s="75" t="s">
        <v>6</v>
      </c>
      <c r="B4676">
        <v>15.666666666666666</v>
      </c>
      <c r="C4676" s="76" t="s">
        <v>88</v>
      </c>
      <c r="E4676">
        <f t="shared" ca="1" si="146"/>
        <v>0.88172507655998644</v>
      </c>
      <c r="F4676">
        <v>0.27272727272727282</v>
      </c>
      <c r="G4676">
        <f>AVERAGE(F$2:F4676)</f>
        <v>35731.832134727803</v>
      </c>
      <c r="T4676">
        <f t="shared" ca="1" si="147"/>
        <v>3.6405750624174384</v>
      </c>
      <c r="U4676">
        <f ca="1">AVERAGE(T$2:T4676)</f>
        <v>25.169055965528774</v>
      </c>
    </row>
    <row r="4677" spans="1:21" x14ac:dyDescent="0.25">
      <c r="A4677" s="75" t="s">
        <v>6</v>
      </c>
      <c r="B4677">
        <v>0.64200477326968974</v>
      </c>
      <c r="C4677" s="76" t="s">
        <v>89</v>
      </c>
      <c r="E4677">
        <f t="shared" ca="1" si="146"/>
        <v>0.13353259223289637</v>
      </c>
      <c r="F4677">
        <v>1.5157232704402515</v>
      </c>
      <c r="G4677">
        <f>AVERAGE(F$2:F4677)</f>
        <v>35724.19092078181</v>
      </c>
      <c r="T4677">
        <f t="shared" ca="1" si="147"/>
        <v>5.1385548003096462</v>
      </c>
      <c r="U4677">
        <f ca="1">AVERAGE(T$2:T4677)</f>
        <v>25.164772282644854</v>
      </c>
    </row>
    <row r="4678" spans="1:21" x14ac:dyDescent="0.25">
      <c r="A4678" s="75" t="s">
        <v>6</v>
      </c>
      <c r="B4678">
        <v>0.4505494505494505</v>
      </c>
      <c r="C4678" s="76" t="s">
        <v>90</v>
      </c>
      <c r="E4678">
        <f t="shared" ca="1" si="146"/>
        <v>0.69003534892050533</v>
      </c>
      <c r="F4678">
        <v>9</v>
      </c>
      <c r="G4678">
        <f>AVERAGE(F$2:F4678)</f>
        <v>35716.554574636677</v>
      </c>
      <c r="T4678">
        <f t="shared" ca="1" si="147"/>
        <v>2.1016767263273621</v>
      </c>
      <c r="U4678">
        <f ca="1">AVERAGE(T$2:T4678)</f>
        <v>25.159841109765587</v>
      </c>
    </row>
    <row r="4679" spans="1:21" x14ac:dyDescent="0.25">
      <c r="A4679" s="75" t="s">
        <v>6</v>
      </c>
      <c r="B4679">
        <v>0.99950000000000006</v>
      </c>
      <c r="C4679" s="76" t="s">
        <v>91</v>
      </c>
      <c r="E4679">
        <f t="shared" ca="1" si="146"/>
        <v>0.73877454382728469</v>
      </c>
      <c r="F4679">
        <v>0.24860992836747983</v>
      </c>
      <c r="G4679">
        <f>AVERAGE(F$2:F4679)</f>
        <v>35708.91962252793</v>
      </c>
      <c r="T4679">
        <f t="shared" ca="1" si="147"/>
        <v>2.3593445841367506</v>
      </c>
      <c r="U4679">
        <f ca="1">AVERAGE(T$2:T4679)</f>
        <v>25.154967125899486</v>
      </c>
    </row>
    <row r="4680" spans="1:21" x14ac:dyDescent="0.25">
      <c r="A4680" s="75" t="s">
        <v>6</v>
      </c>
      <c r="B4680">
        <v>1.2857142857142858</v>
      </c>
      <c r="C4680" s="76" t="s">
        <v>92</v>
      </c>
      <c r="E4680">
        <f t="shared" ca="1" si="146"/>
        <v>0.1792926960897302</v>
      </c>
      <c r="F4680">
        <v>0.16666666666666663</v>
      </c>
      <c r="G4680">
        <f>AVERAGE(F$2:F4680)</f>
        <v>35701.287916403569</v>
      </c>
      <c r="T4680">
        <f t="shared" ca="1" si="147"/>
        <v>3.6732670159688361</v>
      </c>
      <c r="U4680">
        <f ca="1">AVERAGE(T$2:T4680)</f>
        <v>25.150376038036708</v>
      </c>
    </row>
    <row r="4681" spans="1:21" x14ac:dyDescent="0.25">
      <c r="A4681" s="75" t="s">
        <v>6</v>
      </c>
      <c r="B4681">
        <v>0.78333333333333333</v>
      </c>
      <c r="C4681" s="76" t="s">
        <v>93</v>
      </c>
      <c r="E4681">
        <f t="shared" ca="1" si="146"/>
        <v>0.91940647792437136</v>
      </c>
      <c r="F4681">
        <v>0.97142857142857142</v>
      </c>
      <c r="G4681">
        <f>AVERAGE(F$2:F4681)</f>
        <v>35693.659643649764</v>
      </c>
      <c r="T4681">
        <f t="shared" ca="1" si="147"/>
        <v>20.804270807404823</v>
      </c>
      <c r="U4681">
        <f ca="1">AVERAGE(T$2:T4681)</f>
        <v>25.1494473830729</v>
      </c>
    </row>
    <row r="4682" spans="1:21" x14ac:dyDescent="0.25">
      <c r="A4682" s="75" t="s">
        <v>6</v>
      </c>
      <c r="B4682">
        <v>2.0612244897959182</v>
      </c>
      <c r="C4682" s="76" t="s">
        <v>94</v>
      </c>
      <c r="E4682">
        <f t="shared" ca="1" si="146"/>
        <v>0.29829563434167639</v>
      </c>
      <c r="F4682">
        <v>9.0909090909090981E-2</v>
      </c>
      <c r="G4682">
        <f>AVERAGE(F$2:F4682)</f>
        <v>35686.03444204016</v>
      </c>
      <c r="T4682">
        <f t="shared" ca="1" si="147"/>
        <v>3.1389730337811814</v>
      </c>
      <c r="U4682">
        <f ca="1">AVERAGE(T$2:T4682)</f>
        <v>25.144745294982901</v>
      </c>
    </row>
    <row r="4683" spans="1:21" x14ac:dyDescent="0.25">
      <c r="A4683" s="75" t="s">
        <v>6</v>
      </c>
      <c r="B4683">
        <v>7.6923076923076927E-2</v>
      </c>
      <c r="C4683" s="76" t="s">
        <v>95</v>
      </c>
      <c r="E4683">
        <f t="shared" ca="1" si="146"/>
        <v>0.28734681046127841</v>
      </c>
      <c r="F4683">
        <v>0.35691318327974275</v>
      </c>
      <c r="G4683">
        <f>AVERAGE(F$2:F4683)</f>
        <v>35678.412554485934</v>
      </c>
      <c r="T4683">
        <f t="shared" ca="1" si="147"/>
        <v>4.6747791879928</v>
      </c>
      <c r="U4683">
        <f ca="1">AVERAGE(T$2:T4683)</f>
        <v>25.140373239001054</v>
      </c>
    </row>
    <row r="4684" spans="1:21" x14ac:dyDescent="0.25">
      <c r="A4684" s="75" t="s">
        <v>6</v>
      </c>
      <c r="B4684">
        <v>0.99399999999999999</v>
      </c>
      <c r="C4684" s="76" t="s">
        <v>96</v>
      </c>
      <c r="E4684">
        <f t="shared" ca="1" si="146"/>
        <v>0.60988146399504084</v>
      </c>
      <c r="F4684">
        <v>0.29003558718861205</v>
      </c>
      <c r="G4684">
        <f>AVERAGE(F$2:F4684)</f>
        <v>35670.793907781066</v>
      </c>
      <c r="T4684">
        <f t="shared" ca="1" si="147"/>
        <v>2.0273267393166203</v>
      </c>
      <c r="U4684">
        <f ca="1">AVERAGE(T$2:T4684)</f>
        <v>25.135437717647292</v>
      </c>
    </row>
    <row r="4685" spans="1:21" x14ac:dyDescent="0.25">
      <c r="B4685">
        <v>5</v>
      </c>
      <c r="C4685" s="76" t="s">
        <v>81</v>
      </c>
      <c r="E4685">
        <f t="shared" ca="1" si="146"/>
        <v>0.40540734841389703</v>
      </c>
      <c r="F4685">
        <v>0.88</v>
      </c>
      <c r="G4685">
        <f>AVERAGE(F$2:F4685)</f>
        <v>35663.178640080856</v>
      </c>
      <c r="T4685">
        <f t="shared" ca="1" si="147"/>
        <v>8.6301102593006611</v>
      </c>
      <c r="U4685">
        <f ca="1">AVERAGE(T$2:T4685)</f>
        <v>25.131913950043032</v>
      </c>
    </row>
    <row r="4686" spans="1:21" x14ac:dyDescent="0.25">
      <c r="A4686" s="75" t="s">
        <v>7</v>
      </c>
      <c r="B4686">
        <v>19</v>
      </c>
      <c r="C4686" s="76" t="s">
        <v>82</v>
      </c>
      <c r="E4686">
        <f t="shared" ca="1" si="146"/>
        <v>0.37220895392485032</v>
      </c>
      <c r="F4686">
        <v>0.82608695652173914</v>
      </c>
      <c r="G4686">
        <f>AVERAGE(F$2:F4686)</f>
        <v>35655.56661178777</v>
      </c>
      <c r="T4686">
        <f t="shared" ca="1" si="147"/>
        <v>2.4582025998165165</v>
      </c>
      <c r="U4686">
        <f ca="1">AVERAGE(T$2:T4686)</f>
        <v>25.127074310480548</v>
      </c>
    </row>
    <row r="4687" spans="1:21" x14ac:dyDescent="0.25">
      <c r="A4687" s="75" t="s">
        <v>7</v>
      </c>
      <c r="B4687">
        <v>5.6603773584905683E-2</v>
      </c>
      <c r="C4687" s="76" t="s">
        <v>83</v>
      </c>
      <c r="E4687">
        <f t="shared" ca="1" si="146"/>
        <v>0.72294801999737734</v>
      </c>
      <c r="F4687">
        <v>1.631578947368421</v>
      </c>
      <c r="G4687">
        <f>AVERAGE(F$2:F4687)</f>
        <v>35647.958004226348</v>
      </c>
      <c r="T4687">
        <f t="shared" ca="1" si="147"/>
        <v>12.368850929078567</v>
      </c>
      <c r="U4687">
        <f ca="1">AVERAGE(T$2:T4687)</f>
        <v>25.124351684919002</v>
      </c>
    </row>
    <row r="4688" spans="1:21" x14ac:dyDescent="0.25">
      <c r="A4688" s="75" t="s">
        <v>7</v>
      </c>
      <c r="B4688">
        <v>152.84615384615384</v>
      </c>
      <c r="C4688" s="76" t="s">
        <v>84</v>
      </c>
      <c r="E4688">
        <f t="shared" ca="1" si="146"/>
        <v>0.43041507110781874</v>
      </c>
      <c r="F4688">
        <v>0.54389965792474348</v>
      </c>
      <c r="G4688">
        <f>AVERAGE(F$2:F4688)</f>
        <v>35640.352411287458</v>
      </c>
      <c r="T4688">
        <f t="shared" ca="1" si="147"/>
        <v>4.7183546733637911</v>
      </c>
      <c r="U4688">
        <f ca="1">AVERAGE(T$2:T4688)</f>
        <v>25.119997941157202</v>
      </c>
    </row>
    <row r="4689" spans="1:21" x14ac:dyDescent="0.25">
      <c r="A4689" s="75" t="s">
        <v>7</v>
      </c>
      <c r="B4689">
        <v>2.0303030303030298</v>
      </c>
      <c r="C4689" s="76" t="s">
        <v>85</v>
      </c>
      <c r="E4689">
        <f t="shared" ca="1" si="146"/>
        <v>0.79998845815861852</v>
      </c>
      <c r="F4689">
        <v>7.7032201914708445</v>
      </c>
      <c r="G4689">
        <f>AVERAGE(F$2:F4689)</f>
        <v>35632.75159021427</v>
      </c>
      <c r="T4689">
        <f t="shared" ca="1" si="147"/>
        <v>8.469914239204348</v>
      </c>
      <c r="U4689">
        <f ca="1">AVERAGE(T$2:T4689)</f>
        <v>25.116446302142283</v>
      </c>
    </row>
    <row r="4690" spans="1:21" x14ac:dyDescent="0.25">
      <c r="A4690" s="75" t="s">
        <v>7</v>
      </c>
      <c r="B4690">
        <v>0.91228070175438591</v>
      </c>
      <c r="C4690" s="76" t="s">
        <v>86</v>
      </c>
      <c r="E4690">
        <f t="shared" ca="1" si="146"/>
        <v>0.49334138204203193</v>
      </c>
      <c r="F4690">
        <v>38.370078740157481</v>
      </c>
      <c r="G4690">
        <f>AVERAGE(F$2:F4690)</f>
        <v>35625.160551290945</v>
      </c>
      <c r="T4690">
        <f t="shared" ca="1" si="147"/>
        <v>4.429795885221151</v>
      </c>
      <c r="U4690">
        <f ca="1">AVERAGE(T$2:T4690)</f>
        <v>25.112034561810244</v>
      </c>
    </row>
    <row r="4691" spans="1:21" x14ac:dyDescent="0.25">
      <c r="A4691" s="75" t="s">
        <v>7</v>
      </c>
      <c r="B4691">
        <v>0.67741935483870963</v>
      </c>
      <c r="C4691" s="76" t="s">
        <v>87</v>
      </c>
      <c r="E4691">
        <f t="shared" ca="1" si="146"/>
        <v>0.56237539935109793</v>
      </c>
      <c r="F4691">
        <v>0.57613967022308432</v>
      </c>
      <c r="G4691">
        <f>AVERAGE(F$2:F4691)</f>
        <v>35617.564691075248</v>
      </c>
      <c r="T4691">
        <f t="shared" ca="1" si="147"/>
        <v>6.9609617843895748</v>
      </c>
      <c r="U4691">
        <f ca="1">AVERAGE(T$2:T4691)</f>
        <v>25.108164397038941</v>
      </c>
    </row>
    <row r="4692" spans="1:21" x14ac:dyDescent="0.25">
      <c r="A4692" s="75" t="s">
        <v>7</v>
      </c>
      <c r="B4692">
        <v>4.5555555555555554</v>
      </c>
      <c r="C4692" s="76" t="s">
        <v>88</v>
      </c>
      <c r="E4692">
        <f t="shared" ca="1" si="146"/>
        <v>0.71670760530769495</v>
      </c>
      <c r="F4692">
        <v>0.21241513094083408</v>
      </c>
      <c r="G4692">
        <f>AVERAGE(F$2:F4692)</f>
        <v>35609.971991805163</v>
      </c>
      <c r="T4692">
        <f t="shared" ca="1" si="147"/>
        <v>2.3164634880426762</v>
      </c>
      <c r="U4692">
        <f ca="1">AVERAGE(T$2:T4692)</f>
        <v>25.103305795267676</v>
      </c>
    </row>
    <row r="4693" spans="1:21" x14ac:dyDescent="0.25">
      <c r="A4693" s="75" t="s">
        <v>7</v>
      </c>
      <c r="B4693">
        <v>0.94033412887828161</v>
      </c>
      <c r="C4693" s="76" t="s">
        <v>89</v>
      </c>
      <c r="E4693">
        <f t="shared" ca="1" si="146"/>
        <v>0.17554214414470282</v>
      </c>
      <c r="F4693">
        <v>0.75</v>
      </c>
      <c r="G4693">
        <f>AVERAGE(F$2:F4693)</f>
        <v>35602.382643554563</v>
      </c>
      <c r="T4693">
        <f t="shared" ca="1" si="147"/>
        <v>3.3347636367918985</v>
      </c>
      <c r="U4693">
        <f ca="1">AVERAGE(T$2:T4693)</f>
        <v>25.098666293528872</v>
      </c>
    </row>
    <row r="4694" spans="1:21" x14ac:dyDescent="0.25">
      <c r="A4694" s="75" t="s">
        <v>7</v>
      </c>
      <c r="B4694">
        <v>0.4505494505494505</v>
      </c>
      <c r="C4694" s="76" t="s">
        <v>90</v>
      </c>
      <c r="E4694">
        <f t="shared" ca="1" si="146"/>
        <v>0.7555780141109445</v>
      </c>
      <c r="F4694">
        <v>7.7519379844960962E-3</v>
      </c>
      <c r="G4694">
        <f>AVERAGE(F$2:F4694)</f>
        <v>35594.796371470271</v>
      </c>
      <c r="T4694">
        <f t="shared" ca="1" si="147"/>
        <v>8.0081966237164561</v>
      </c>
      <c r="U4694">
        <f ca="1">AVERAGE(T$2:T4694)</f>
        <v>25.095024599586871</v>
      </c>
    </row>
    <row r="4695" spans="1:21" x14ac:dyDescent="0.25">
      <c r="A4695" s="75" t="s">
        <v>7</v>
      </c>
      <c r="B4695">
        <v>0.99833333333333329</v>
      </c>
      <c r="C4695" s="76" t="s">
        <v>91</v>
      </c>
      <c r="E4695">
        <f t="shared" ca="1" si="146"/>
        <v>0.83102450440453524</v>
      </c>
      <c r="F4695">
        <v>0.20948616600790507</v>
      </c>
      <c r="G4695">
        <f>AVERAGE(F$2:F4695)</f>
        <v>35587.213374690269</v>
      </c>
      <c r="T4695">
        <f t="shared" ca="1" si="147"/>
        <v>3.1365761255608016</v>
      </c>
      <c r="U4695">
        <f ca="1">AVERAGE(T$2:T4695)</f>
        <v>25.090346617381073</v>
      </c>
    </row>
    <row r="4696" spans="1:21" x14ac:dyDescent="0.25">
      <c r="A4696" s="75" t="s">
        <v>7</v>
      </c>
      <c r="B4696">
        <v>0.7142857142857143</v>
      </c>
      <c r="C4696" s="76" t="s">
        <v>92</v>
      </c>
      <c r="E4696">
        <f t="shared" ca="1" si="146"/>
        <v>0.51931654883517919</v>
      </c>
      <c r="F4696">
        <v>4.4932079414838039E-2</v>
      </c>
      <c r="G4696">
        <f>AVERAGE(F$2:F4696)</f>
        <v>35579.633573105042</v>
      </c>
      <c r="T4696">
        <f t="shared" ca="1" si="147"/>
        <v>5.5871142373881835</v>
      </c>
      <c r="U4696">
        <f ca="1">AVERAGE(T$2:T4696)</f>
        <v>25.086192574275643</v>
      </c>
    </row>
    <row r="4697" spans="1:21" x14ac:dyDescent="0.25">
      <c r="A4697" s="75" t="s">
        <v>7</v>
      </c>
      <c r="B4697">
        <v>0.16666666666666666</v>
      </c>
      <c r="C4697" s="76" t="s">
        <v>93</v>
      </c>
      <c r="E4697">
        <f t="shared" ca="1" si="146"/>
        <v>0.73915481752504864</v>
      </c>
      <c r="F4697">
        <v>4</v>
      </c>
      <c r="G4697">
        <f>AVERAGE(F$2:F4697)</f>
        <v>35572.057841935304</v>
      </c>
      <c r="T4697">
        <f t="shared" ca="1" si="147"/>
        <v>2.1884229099974566</v>
      </c>
      <c r="U4697">
        <f ca="1">AVERAGE(T$2:T4697)</f>
        <v>25.081316558589041</v>
      </c>
    </row>
    <row r="4698" spans="1:21" x14ac:dyDescent="0.25">
      <c r="A4698" s="75" t="s">
        <v>7</v>
      </c>
      <c r="B4698">
        <v>0</v>
      </c>
      <c r="C4698" s="76" t="s">
        <v>94</v>
      </c>
      <c r="E4698">
        <f t="shared" ca="1" si="146"/>
        <v>0.1199229637632222</v>
      </c>
      <c r="F4698">
        <v>0.9642857142857143</v>
      </c>
      <c r="G4698">
        <f>AVERAGE(F$2:F4698)</f>
        <v>35564.484690230762</v>
      </c>
      <c r="T4698">
        <f t="shared" ca="1" si="147"/>
        <v>2.401403506990615</v>
      </c>
      <c r="U4698">
        <f ca="1">AVERAGE(T$2:T4698)</f>
        <v>25.076487963091573</v>
      </c>
    </row>
    <row r="4699" spans="1:21" x14ac:dyDescent="0.25">
      <c r="A4699" s="75" t="s">
        <v>7</v>
      </c>
      <c r="B4699">
        <v>0.23076923076923078</v>
      </c>
      <c r="C4699" s="76" t="s">
        <v>95</v>
      </c>
      <c r="E4699">
        <f t="shared" ca="1" si="146"/>
        <v>0.10480389848047189</v>
      </c>
      <c r="F4699">
        <v>5.666666666666667</v>
      </c>
      <c r="G4699">
        <f>AVERAGE(F$2:F4699)</f>
        <v>35556.915763448393</v>
      </c>
      <c r="T4699">
        <f t="shared" ca="1" si="147"/>
        <v>4.7268806759628461</v>
      </c>
      <c r="U4699">
        <f ca="1">AVERAGE(T$2:T4699)</f>
        <v>25.07215641620202</v>
      </c>
    </row>
    <row r="4700" spans="1:21" x14ac:dyDescent="0.25">
      <c r="A4700" s="75" t="s">
        <v>7</v>
      </c>
      <c r="B4700">
        <v>0.98</v>
      </c>
      <c r="C4700" s="76" t="s">
        <v>96</v>
      </c>
      <c r="E4700">
        <f t="shared" ca="1" si="146"/>
        <v>0.80678860243235384</v>
      </c>
      <c r="F4700">
        <v>4</v>
      </c>
      <c r="G4700">
        <f>AVERAGE(F$2:F4700)</f>
        <v>35549.349703485968</v>
      </c>
      <c r="T4700">
        <f t="shared" ca="1" si="147"/>
        <v>2.2519045059791556</v>
      </c>
      <c r="U4700">
        <f ca="1">AVERAGE(T$2:T4700)</f>
        <v>25.067300010177288</v>
      </c>
    </row>
    <row r="4701" spans="1:21" x14ac:dyDescent="0.25">
      <c r="B4701">
        <v>1.5</v>
      </c>
      <c r="C4701" s="76" t="s">
        <v>81</v>
      </c>
      <c r="E4701">
        <f t="shared" ca="1" si="146"/>
        <v>0.17520104060900266</v>
      </c>
      <c r="F4701">
        <v>0.61538461538461542</v>
      </c>
      <c r="G4701">
        <f>AVERAGE(F$2:F4701)</f>
        <v>35541.786142992583</v>
      </c>
      <c r="T4701">
        <f t="shared" ca="1" si="147"/>
        <v>3.8029370237557192</v>
      </c>
      <c r="U4701">
        <f ca="1">AVERAGE(T$2:T4701)</f>
        <v>25.062775677626981</v>
      </c>
    </row>
    <row r="4702" spans="1:21" x14ac:dyDescent="0.25">
      <c r="A4702" s="75" t="s">
        <v>8</v>
      </c>
      <c r="B4702">
        <v>0.9</v>
      </c>
      <c r="C4702" s="76" t="s">
        <v>82</v>
      </c>
      <c r="E4702">
        <f t="shared" ca="1" si="146"/>
        <v>0.87733983154678197</v>
      </c>
      <c r="F4702">
        <v>32.333333333333336</v>
      </c>
      <c r="G4702">
        <f>AVERAGE(F$2:F4702)</f>
        <v>35534.232547415122</v>
      </c>
      <c r="T4702">
        <f t="shared" ca="1" si="147"/>
        <v>6.6892299024871997</v>
      </c>
      <c r="U4702">
        <f ca="1">AVERAGE(T$2:T4702)</f>
        <v>25.058867244150033</v>
      </c>
    </row>
    <row r="4703" spans="1:21" x14ac:dyDescent="0.25">
      <c r="A4703" s="75" t="s">
        <v>8</v>
      </c>
      <c r="B4703">
        <v>5.6603773584905683E-2</v>
      </c>
      <c r="C4703" s="76" t="s">
        <v>83</v>
      </c>
      <c r="E4703">
        <f t="shared" ca="1" si="146"/>
        <v>0.58979375681943869</v>
      </c>
      <c r="F4703">
        <v>1.5078369905956113</v>
      </c>
      <c r="G4703">
        <f>AVERAGE(F$2:F4703)</f>
        <v>35526.67560893992</v>
      </c>
      <c r="T4703">
        <f t="shared" ca="1" si="147"/>
        <v>6.7676795502548197</v>
      </c>
      <c r="U4703">
        <f ca="1">AVERAGE(T$2:T4703)</f>
        <v>25.054977157443545</v>
      </c>
    </row>
    <row r="4704" spans="1:21" x14ac:dyDescent="0.25">
      <c r="A4704" s="75" t="s">
        <v>8</v>
      </c>
      <c r="B4704">
        <v>109.76923076923077</v>
      </c>
      <c r="C4704" s="76" t="s">
        <v>84</v>
      </c>
      <c r="E4704">
        <f t="shared" ca="1" si="146"/>
        <v>6.7504649234537695E-3</v>
      </c>
      <c r="F4704">
        <v>0.16634086704106382</v>
      </c>
      <c r="G4704">
        <f>AVERAGE(F$2:F4704)</f>
        <v>35519.121598889295</v>
      </c>
      <c r="T4704">
        <f t="shared" ca="1" si="147"/>
        <v>6.2652170550811652</v>
      </c>
      <c r="U4704">
        <f ca="1">AVERAGE(T$2:T4704)</f>
        <v>25.050981886318233</v>
      </c>
    </row>
    <row r="4705" spans="1:21" x14ac:dyDescent="0.25">
      <c r="A4705" s="75" t="s">
        <v>8</v>
      </c>
      <c r="B4705">
        <v>1.2727272727272727</v>
      </c>
      <c r="C4705" s="76" t="s">
        <v>85</v>
      </c>
      <c r="E4705">
        <f t="shared" ca="1" si="146"/>
        <v>0.3820363224984572</v>
      </c>
      <c r="F4705">
        <v>0.44444444444444442</v>
      </c>
      <c r="G4705">
        <f>AVERAGE(F$2:F4705)</f>
        <v>35511.570859698302</v>
      </c>
      <c r="T4705">
        <f t="shared" ca="1" si="147"/>
        <v>8.2499465811789197</v>
      </c>
      <c r="U4705">
        <f ca="1">AVERAGE(T$2:T4705)</f>
        <v>25.047410237656425</v>
      </c>
    </row>
    <row r="4706" spans="1:21" x14ac:dyDescent="0.25">
      <c r="A4706" s="75" t="s">
        <v>8</v>
      </c>
      <c r="B4706">
        <v>0.95614035087719296</v>
      </c>
      <c r="C4706" s="76" t="s">
        <v>86</v>
      </c>
      <c r="E4706">
        <f t="shared" ca="1" si="146"/>
        <v>0.99644080944456215</v>
      </c>
      <c r="F4706">
        <v>0.83333333333333337</v>
      </c>
      <c r="G4706">
        <f>AVERAGE(F$2:F4706)</f>
        <v>35504.023412827664</v>
      </c>
      <c r="T4706">
        <f t="shared" ca="1" si="147"/>
        <v>76.708820537273354</v>
      </c>
      <c r="U4706">
        <f ca="1">AVERAGE(T$2:T4706)</f>
        <v>25.058390346115431</v>
      </c>
    </row>
    <row r="4707" spans="1:21" x14ac:dyDescent="0.25">
      <c r="A4707" s="75" t="s">
        <v>8</v>
      </c>
      <c r="B4707">
        <v>0.67741935483870963</v>
      </c>
      <c r="C4707" s="76" t="s">
        <v>87</v>
      </c>
      <c r="E4707">
        <f t="shared" ca="1" si="146"/>
        <v>0.90662935429698488</v>
      </c>
      <c r="F4707">
        <v>0.23896499238964997</v>
      </c>
      <c r="G4707">
        <f>AVERAGE(F$2:F4707)</f>
        <v>35496.479047241635</v>
      </c>
      <c r="T4707">
        <f t="shared" ca="1" si="147"/>
        <v>6.3426858235951782</v>
      </c>
      <c r="U4707">
        <f ca="1">AVERAGE(T$2:T4707)</f>
        <v>25.054413358329089</v>
      </c>
    </row>
    <row r="4708" spans="1:21" x14ac:dyDescent="0.25">
      <c r="A4708" s="75" t="s">
        <v>8</v>
      </c>
      <c r="B4708">
        <v>2.3333333333333335</v>
      </c>
      <c r="C4708" s="76" t="s">
        <v>88</v>
      </c>
      <c r="E4708">
        <f t="shared" ca="1" si="146"/>
        <v>8.6718163747513732E-2</v>
      </c>
      <c r="F4708">
        <v>0.66666666666666663</v>
      </c>
      <c r="G4708">
        <f>AVERAGE(F$2:F4708)</f>
        <v>35488.937978114685</v>
      </c>
      <c r="T4708">
        <f t="shared" ca="1" si="147"/>
        <v>4.2030129030829197</v>
      </c>
      <c r="U4708">
        <f ca="1">AVERAGE(T$2:T4708)</f>
        <v>25.049983487826594</v>
      </c>
    </row>
    <row r="4709" spans="1:21" x14ac:dyDescent="0.25">
      <c r="A4709" s="75" t="s">
        <v>8</v>
      </c>
      <c r="B4709">
        <v>0.1646778042959427</v>
      </c>
      <c r="C4709" s="76" t="s">
        <v>89</v>
      </c>
      <c r="E4709">
        <f t="shared" ca="1" si="146"/>
        <v>0.6258436627725964</v>
      </c>
      <c r="F4709">
        <v>0.40350877192982454</v>
      </c>
      <c r="G4709">
        <f>AVERAGE(F$2:F4709)</f>
        <v>35481.400056604631</v>
      </c>
      <c r="T4709">
        <f t="shared" ca="1" si="147"/>
        <v>5.0866796553087532</v>
      </c>
      <c r="U4709">
        <f ca="1">AVERAGE(T$2:T4709)</f>
        <v>25.045743193894452</v>
      </c>
    </row>
    <row r="4710" spans="1:21" x14ac:dyDescent="0.25">
      <c r="A4710" s="75" t="s">
        <v>8</v>
      </c>
      <c r="B4710">
        <v>0.72527472527472525</v>
      </c>
      <c r="C4710" s="76" t="s">
        <v>90</v>
      </c>
      <c r="E4710">
        <f t="shared" ca="1" si="146"/>
        <v>2.6062094644968559E-2</v>
      </c>
      <c r="F4710">
        <v>0.1706161137440759</v>
      </c>
      <c r="G4710">
        <f>AVERAGE(F$2:F4710)</f>
        <v>35473.865287133303</v>
      </c>
      <c r="T4710">
        <f t="shared" ca="1" si="147"/>
        <v>2.6068331824956679</v>
      </c>
      <c r="U4710">
        <f ca="1">AVERAGE(T$2:T4710)</f>
        <v>25.040978082403392</v>
      </c>
    </row>
    <row r="4711" spans="1:21" x14ac:dyDescent="0.25">
      <c r="A4711" s="75" t="s">
        <v>8</v>
      </c>
      <c r="B4711">
        <v>16666665.666666666</v>
      </c>
      <c r="C4711" s="76" t="s">
        <v>91</v>
      </c>
      <c r="E4711">
        <f t="shared" ca="1" si="146"/>
        <v>0.37825205136331308</v>
      </c>
      <c r="F4711">
        <v>6.1428571428571432</v>
      </c>
      <c r="G4711">
        <f>AVERAGE(F$2:F4711)</f>
        <v>35466.33498513118</v>
      </c>
      <c r="T4711">
        <f t="shared" ca="1" si="147"/>
        <v>2.3853296961199484</v>
      </c>
      <c r="U4711">
        <f ca="1">AVERAGE(T$2:T4711)</f>
        <v>25.036167965973181</v>
      </c>
    </row>
    <row r="4712" spans="1:21" x14ac:dyDescent="0.25">
      <c r="A4712" s="75" t="s">
        <v>8</v>
      </c>
      <c r="B4712">
        <v>0.14285714285714285</v>
      </c>
      <c r="C4712" s="76" t="s">
        <v>92</v>
      </c>
      <c r="E4712">
        <f t="shared" ca="1" si="146"/>
        <v>0.17819166047800039</v>
      </c>
      <c r="F4712">
        <v>0.15611814345991559</v>
      </c>
      <c r="G4712">
        <f>AVERAGE(F$2:F4712)</f>
        <v>35458.806609230734</v>
      </c>
      <c r="T4712">
        <f t="shared" ca="1" si="147"/>
        <v>2.217249291891497</v>
      </c>
      <c r="U4712">
        <f ca="1">AVERAGE(T$2:T4712)</f>
        <v>25.031324213335935</v>
      </c>
    </row>
    <row r="4713" spans="1:21" x14ac:dyDescent="0.25">
      <c r="A4713" s="75" t="s">
        <v>8</v>
      </c>
      <c r="B4713">
        <v>0.16666666666666666</v>
      </c>
      <c r="C4713" s="76" t="s">
        <v>93</v>
      </c>
      <c r="E4713">
        <f t="shared" ca="1" si="146"/>
        <v>0.20973410006494475</v>
      </c>
      <c r="F4713">
        <v>0.44927536231884069</v>
      </c>
      <c r="G4713">
        <f>AVERAGE(F$2:F4713)</f>
        <v>35451.281490951056</v>
      </c>
      <c r="T4713">
        <f t="shared" ca="1" si="147"/>
        <v>5.6576458273230923</v>
      </c>
      <c r="U4713">
        <f ca="1">AVERAGE(T$2:T4713)</f>
        <v>25.027212651709021</v>
      </c>
    </row>
    <row r="4714" spans="1:21" x14ac:dyDescent="0.25">
      <c r="A4714" s="75" t="s">
        <v>8</v>
      </c>
      <c r="B4714">
        <v>0</v>
      </c>
      <c r="C4714" s="76" t="s">
        <v>94</v>
      </c>
      <c r="E4714">
        <f t="shared" ca="1" si="146"/>
        <v>0.42493429415524775</v>
      </c>
      <c r="F4714">
        <v>2.2608695652173911</v>
      </c>
      <c r="G4714">
        <f>AVERAGE(F$2:F4714)</f>
        <v>35443.759950399093</v>
      </c>
      <c r="T4714">
        <f t="shared" ca="1" si="147"/>
        <v>63.937198059382148</v>
      </c>
      <c r="U4714">
        <f ca="1">AVERAGE(T$2:T4714)</f>
        <v>25.035468536582279</v>
      </c>
    </row>
    <row r="4715" spans="1:21" x14ac:dyDescent="0.25">
      <c r="A4715" s="75" t="s">
        <v>8</v>
      </c>
      <c r="B4715">
        <v>4.0769230769230766</v>
      </c>
      <c r="C4715" s="76" t="s">
        <v>95</v>
      </c>
      <c r="E4715">
        <f t="shared" ca="1" si="146"/>
        <v>0.77150232186603485</v>
      </c>
      <c r="F4715">
        <v>8.7145969498910684E-3</v>
      </c>
      <c r="G4715">
        <f>AVERAGE(F$2:F4715)</f>
        <v>35436.241123238338</v>
      </c>
      <c r="T4715">
        <f t="shared" ca="1" si="147"/>
        <v>2.1591918202539815</v>
      </c>
      <c r="U4715">
        <f ca="1">AVERAGE(T$2:T4715)</f>
        <v>25.030615698925022</v>
      </c>
    </row>
    <row r="4716" spans="1:21" x14ac:dyDescent="0.25">
      <c r="A4716" s="75" t="s">
        <v>8</v>
      </c>
      <c r="B4716">
        <v>0.99199999999999999</v>
      </c>
      <c r="C4716" s="76" t="s">
        <v>96</v>
      </c>
      <c r="E4716">
        <f t="shared" ca="1" si="146"/>
        <v>6.9340579959839888E-2</v>
      </c>
      <c r="F4716">
        <v>2.7974683544303796</v>
      </c>
      <c r="G4716">
        <f>AVERAGE(F$2:F4716)</f>
        <v>35428.726076864026</v>
      </c>
      <c r="T4716">
        <f t="shared" ca="1" si="147"/>
        <v>3.1197229888189759</v>
      </c>
      <c r="U4716">
        <f ca="1">AVERAGE(T$2:T4716)</f>
        <v>25.02596863790485</v>
      </c>
    </row>
    <row r="4717" spans="1:21" x14ac:dyDescent="0.25">
      <c r="B4717">
        <v>2</v>
      </c>
      <c r="C4717" s="76" t="s">
        <v>81</v>
      </c>
      <c r="E4717">
        <f t="shared" ca="1" si="146"/>
        <v>0.92491380003625745</v>
      </c>
      <c r="F4717">
        <v>0.13636363636363635</v>
      </c>
      <c r="G4717">
        <f>AVERAGE(F$2:F4717)</f>
        <v>35421.213653260711</v>
      </c>
      <c r="T4717">
        <f t="shared" ca="1" si="147"/>
        <v>4.4983972134189738</v>
      </c>
      <c r="U4717">
        <f ca="1">AVERAGE(T$2:T4717)</f>
        <v>25.021615887390752</v>
      </c>
    </row>
    <row r="4718" spans="1:21" x14ac:dyDescent="0.25">
      <c r="A4718" s="75" t="s">
        <v>9</v>
      </c>
      <c r="B4718">
        <v>0.99980000000000002</v>
      </c>
      <c r="C4718" s="76" t="s">
        <v>82</v>
      </c>
      <c r="E4718">
        <f t="shared" ca="1" si="146"/>
        <v>0.32561980157950798</v>
      </c>
      <c r="F4718">
        <v>0.26470588235294118</v>
      </c>
      <c r="G4718">
        <f>AVERAGE(F$2:F4718)</f>
        <v>35413.704442120717</v>
      </c>
      <c r="T4718">
        <f t="shared" ca="1" si="147"/>
        <v>5.8273535138788457</v>
      </c>
      <c r="U4718">
        <f ca="1">AVERAGE(T$2:T4718)</f>
        <v>25.017546720044237</v>
      </c>
    </row>
    <row r="4719" spans="1:21" x14ac:dyDescent="0.25">
      <c r="A4719" s="75" t="s">
        <v>9</v>
      </c>
      <c r="B4719">
        <v>0.25786163522012578</v>
      </c>
      <c r="C4719" s="76" t="s">
        <v>83</v>
      </c>
      <c r="E4719">
        <f t="shared" ca="1" si="146"/>
        <v>0.84049851967151945</v>
      </c>
      <c r="F4719">
        <v>1.8571428571428574</v>
      </c>
      <c r="G4719">
        <f>AVERAGE(F$2:F4719)</f>
        <v>35406.198751722397</v>
      </c>
      <c r="T4719">
        <f t="shared" ca="1" si="147"/>
        <v>3.1088487968722034</v>
      </c>
      <c r="U4719">
        <f ca="1">AVERAGE(T$2:T4719)</f>
        <v>25.012903079110963</v>
      </c>
    </row>
    <row r="4720" spans="1:21" x14ac:dyDescent="0.25">
      <c r="A4720" s="75" t="s">
        <v>9</v>
      </c>
      <c r="B4720">
        <v>4042.0769230769229</v>
      </c>
      <c r="C4720" s="76" t="s">
        <v>84</v>
      </c>
      <c r="E4720">
        <f t="shared" ca="1" si="146"/>
        <v>0.83967967437413737</v>
      </c>
      <c r="F4720">
        <v>1.9607843137254902E-2</v>
      </c>
      <c r="G4720">
        <f>AVERAGE(F$2:F4720)</f>
        <v>35398.695852984558</v>
      </c>
      <c r="T4720">
        <f t="shared" ca="1" si="147"/>
        <v>15.40876776088019</v>
      </c>
      <c r="U4720">
        <f ca="1">AVERAGE(T$2:T4720)</f>
        <v>25.010867873491502</v>
      </c>
    </row>
    <row r="4721" spans="1:21" x14ac:dyDescent="0.25">
      <c r="A4721" s="75" t="s">
        <v>9</v>
      </c>
      <c r="B4721">
        <v>2.0303030303030298</v>
      </c>
      <c r="C4721" s="76" t="s">
        <v>85</v>
      </c>
      <c r="E4721">
        <f t="shared" ca="1" si="146"/>
        <v>0.19150511334537634</v>
      </c>
      <c r="F4721">
        <v>0.11971830985915485</v>
      </c>
      <c r="G4721">
        <f>AVERAGE(F$2:F4721)</f>
        <v>35391.196154650941</v>
      </c>
      <c r="T4721">
        <f t="shared" ca="1" si="147"/>
        <v>4.7091428555648269</v>
      </c>
      <c r="U4721">
        <f ca="1">AVERAGE(T$2:T4721)</f>
        <v>25.006566660563976</v>
      </c>
    </row>
    <row r="4722" spans="1:21" x14ac:dyDescent="0.25">
      <c r="A4722" s="75" t="s">
        <v>9</v>
      </c>
      <c r="B4722">
        <v>0.82456140350877194</v>
      </c>
      <c r="C4722" s="76" t="s">
        <v>86</v>
      </c>
      <c r="E4722">
        <f t="shared" ca="1" si="146"/>
        <v>0.62462154531320857</v>
      </c>
      <c r="F4722">
        <v>4</v>
      </c>
      <c r="G4722">
        <f>AVERAGE(F$2:F4722)</f>
        <v>35383.700455401915</v>
      </c>
      <c r="T4722">
        <f t="shared" ca="1" si="147"/>
        <v>9.8587618898940779</v>
      </c>
      <c r="U4722">
        <f ca="1">AVERAGE(T$2:T4722)</f>
        <v>25.003358059680544</v>
      </c>
    </row>
    <row r="4723" spans="1:21" x14ac:dyDescent="0.25">
      <c r="A4723" s="75" t="s">
        <v>9</v>
      </c>
      <c r="B4723">
        <v>0.5161290322580645</v>
      </c>
      <c r="C4723" s="76" t="s">
        <v>87</v>
      </c>
      <c r="E4723">
        <f t="shared" ca="1" si="146"/>
        <v>0.34752222106383701</v>
      </c>
      <c r="F4723">
        <v>0.67213114754098358</v>
      </c>
      <c r="G4723">
        <f>AVERAGE(F$2:F4723)</f>
        <v>35376.207226193052</v>
      </c>
      <c r="T4723">
        <f t="shared" ca="1" si="147"/>
        <v>4.4487588862000029</v>
      </c>
      <c r="U4723">
        <f ca="1">AVERAGE(T$2:T4723)</f>
        <v>24.999005116187643</v>
      </c>
    </row>
    <row r="4724" spans="1:21" x14ac:dyDescent="0.25">
      <c r="A4724" s="75" t="s">
        <v>9</v>
      </c>
      <c r="B4724">
        <v>1.2222222222222223</v>
      </c>
      <c r="C4724" s="76" t="s">
        <v>88</v>
      </c>
      <c r="E4724">
        <f t="shared" ca="1" si="146"/>
        <v>0.23971481191295874</v>
      </c>
      <c r="F4724">
        <v>1.1532125205930808E-2</v>
      </c>
      <c r="G4724">
        <f>AVERAGE(F$2:F4724)</f>
        <v>35368.717030196</v>
      </c>
      <c r="T4724">
        <f t="shared" ca="1" si="147"/>
        <v>3.9383201096566234</v>
      </c>
      <c r="U4724">
        <f ca="1">AVERAGE(T$2:T4724)</f>
        <v>24.994545940873959</v>
      </c>
    </row>
    <row r="4725" spans="1:21" x14ac:dyDescent="0.25">
      <c r="A4725" s="75" t="s">
        <v>9</v>
      </c>
      <c r="B4725">
        <v>0.40334128878281622</v>
      </c>
      <c r="C4725" s="76" t="s">
        <v>89</v>
      </c>
      <c r="E4725">
        <f t="shared" ca="1" si="146"/>
        <v>0.83956942226691089</v>
      </c>
      <c r="F4725">
        <v>0.8</v>
      </c>
      <c r="G4725">
        <f>AVERAGE(F$2:F4725)</f>
        <v>35361.230172230251</v>
      </c>
      <c r="T4725">
        <f t="shared" ca="1" si="147"/>
        <v>250.33844693436211</v>
      </c>
      <c r="U4725">
        <f ca="1">AVERAGE(T$2:T4725)</f>
        <v>25.042247867417878</v>
      </c>
    </row>
    <row r="4726" spans="1:21" x14ac:dyDescent="0.25">
      <c r="A4726" s="75" t="s">
        <v>9</v>
      </c>
      <c r="B4726">
        <v>0.8351648351648352</v>
      </c>
      <c r="C4726" s="76" t="s">
        <v>90</v>
      </c>
      <c r="E4726">
        <f t="shared" ca="1" si="146"/>
        <v>0.94648866114848418</v>
      </c>
      <c r="F4726">
        <v>0.71666666666666667</v>
      </c>
      <c r="G4726">
        <f>AVERAGE(F$2:F4726)</f>
        <v>35353.746465668228</v>
      </c>
      <c r="T4726">
        <f t="shared" ca="1" si="147"/>
        <v>2.2855876648408837</v>
      </c>
      <c r="U4726">
        <f ca="1">AVERAGE(T$2:T4726)</f>
        <v>25.037431643036381</v>
      </c>
    </row>
    <row r="4727" spans="1:21" x14ac:dyDescent="0.25">
      <c r="A4727" s="75" t="s">
        <v>9</v>
      </c>
      <c r="B4727">
        <v>0.66666666666666663</v>
      </c>
      <c r="C4727" s="76" t="s">
        <v>91</v>
      </c>
      <c r="E4727">
        <f t="shared" ca="1" si="146"/>
        <v>0.46344736725574931</v>
      </c>
      <c r="F4727">
        <v>0.9</v>
      </c>
      <c r="G4727">
        <f>AVERAGE(F$2:F4727)</f>
        <v>35346.265964934915</v>
      </c>
      <c r="T4727">
        <f t="shared" ca="1" si="147"/>
        <v>2.0317025300660436</v>
      </c>
      <c r="U4727">
        <f ca="1">AVERAGE(T$2:T4727)</f>
        <v>25.032563735902869</v>
      </c>
    </row>
    <row r="4728" spans="1:21" x14ac:dyDescent="0.25">
      <c r="A4728" s="75" t="s">
        <v>9</v>
      </c>
      <c r="B4728">
        <v>2.1428571428571428</v>
      </c>
      <c r="C4728" s="76" t="s">
        <v>92</v>
      </c>
      <c r="E4728">
        <f t="shared" ca="1" si="146"/>
        <v>0.28173524473289868</v>
      </c>
      <c r="F4728">
        <v>0.99652777777777779</v>
      </c>
      <c r="G4728">
        <f>AVERAGE(F$2:F4728)</f>
        <v>35338.788649631941</v>
      </c>
      <c r="T4728">
        <f t="shared" ca="1" si="147"/>
        <v>4.3258107046372336</v>
      </c>
      <c r="U4728">
        <f ca="1">AVERAGE(T$2:T4728)</f>
        <v>25.028183208500444</v>
      </c>
    </row>
    <row r="4729" spans="1:21" x14ac:dyDescent="0.25">
      <c r="A4729" s="75" t="s">
        <v>9</v>
      </c>
      <c r="B4729">
        <v>0</v>
      </c>
      <c r="C4729" s="76" t="s">
        <v>93</v>
      </c>
      <c r="E4729">
        <f t="shared" ca="1" si="146"/>
        <v>0.46063992450162394</v>
      </c>
      <c r="F4729">
        <v>0.36363636363636359</v>
      </c>
      <c r="G4729">
        <f>AVERAGE(F$2:F4729)</f>
        <v>35331.314363461621</v>
      </c>
      <c r="T4729">
        <f t="shared" ca="1" si="147"/>
        <v>6.5883184534279211</v>
      </c>
      <c r="U4729">
        <f ca="1">AVERAGE(T$2:T4729)</f>
        <v>25.024283067900811</v>
      </c>
    </row>
    <row r="4730" spans="1:21" x14ac:dyDescent="0.25">
      <c r="A4730" s="75" t="s">
        <v>9</v>
      </c>
      <c r="B4730">
        <v>19.408163265306122</v>
      </c>
      <c r="C4730" s="76" t="s">
        <v>94</v>
      </c>
      <c r="E4730">
        <f t="shared" ca="1" si="146"/>
        <v>0.92346592670067651</v>
      </c>
      <c r="F4730">
        <v>3.0927835051546421E-2</v>
      </c>
      <c r="G4730">
        <f>AVERAGE(F$2:F4730)</f>
        <v>35323.843167979358</v>
      </c>
      <c r="T4730">
        <f t="shared" ca="1" si="147"/>
        <v>249.24446411528663</v>
      </c>
      <c r="U4730">
        <f ca="1">AVERAGE(T$2:T4730)</f>
        <v>25.071696935747582</v>
      </c>
    </row>
    <row r="4731" spans="1:21" x14ac:dyDescent="0.25">
      <c r="A4731" s="75" t="s">
        <v>9</v>
      </c>
      <c r="B4731">
        <v>1.3076923076923077</v>
      </c>
      <c r="C4731" s="76" t="s">
        <v>95</v>
      </c>
      <c r="E4731">
        <f t="shared" ca="1" si="146"/>
        <v>0.9707930245732157</v>
      </c>
      <c r="F4731">
        <v>0.17647058823529421</v>
      </c>
      <c r="G4731">
        <f>AVERAGE(F$2:F4731)</f>
        <v>35316.375162335091</v>
      </c>
      <c r="T4731">
        <f t="shared" ca="1" si="147"/>
        <v>13.323705520579802</v>
      </c>
      <c r="U4731">
        <f ca="1">AVERAGE(T$2:T4731)</f>
        <v>25.069213216632324</v>
      </c>
    </row>
    <row r="4732" spans="1:21" x14ac:dyDescent="0.25">
      <c r="A4732" s="75" t="s">
        <v>9</v>
      </c>
      <c r="B4732">
        <v>0.92</v>
      </c>
      <c r="C4732" s="76" t="s">
        <v>96</v>
      </c>
      <c r="E4732">
        <f t="shared" ca="1" si="146"/>
        <v>0.74855491004325048</v>
      </c>
      <c r="F4732">
        <v>0.57894736842105265</v>
      </c>
      <c r="G4732">
        <f>AVERAGE(F$2:F4732)</f>
        <v>35308.910398814696</v>
      </c>
      <c r="T4732">
        <f t="shared" ca="1" si="147"/>
        <v>2.1962540486885098</v>
      </c>
      <c r="U4732">
        <f ca="1">AVERAGE(T$2:T4732)</f>
        <v>25.064378518013019</v>
      </c>
    </row>
    <row r="4733" spans="1:21" x14ac:dyDescent="0.25">
      <c r="B4733">
        <v>0.5</v>
      </c>
      <c r="C4733" s="76" t="s">
        <v>81</v>
      </c>
      <c r="E4733">
        <f t="shared" ca="1" si="146"/>
        <v>2.5475349076186427E-2</v>
      </c>
      <c r="F4733">
        <v>0.42857142857142855</v>
      </c>
      <c r="G4733">
        <f>AVERAGE(F$2:F4733)</f>
        <v>35301.448758529958</v>
      </c>
      <c r="T4733">
        <f t="shared" ca="1" si="147"/>
        <v>4.9995229845608469</v>
      </c>
      <c r="U4733">
        <f ca="1">AVERAGE(T$2:T4733)</f>
        <v>25.060138269590901</v>
      </c>
    </row>
    <row r="4734" spans="1:21" x14ac:dyDescent="0.25">
      <c r="A4734" s="75" t="s">
        <v>10</v>
      </c>
      <c r="B4734">
        <v>0.9</v>
      </c>
      <c r="C4734" s="76" t="s">
        <v>82</v>
      </c>
      <c r="E4734">
        <f t="shared" ca="1" si="146"/>
        <v>0.98080239274905445</v>
      </c>
      <c r="F4734">
        <v>0.95454545454545459</v>
      </c>
      <c r="G4734">
        <f>AVERAGE(F$2:F4734)</f>
        <v>35293.990382402124</v>
      </c>
      <c r="T4734">
        <f t="shared" ca="1" si="147"/>
        <v>2.762088845321232</v>
      </c>
      <c r="U4734">
        <f ca="1">AVERAGE(T$2:T4734)</f>
        <v>25.055427082304981</v>
      </c>
    </row>
    <row r="4735" spans="1:21" x14ac:dyDescent="0.25">
      <c r="A4735" s="75" t="s">
        <v>10</v>
      </c>
      <c r="B4735">
        <v>0.37106918238993714</v>
      </c>
      <c r="C4735" s="76" t="s">
        <v>83</v>
      </c>
      <c r="E4735">
        <f t="shared" ca="1" si="146"/>
        <v>0.41360737033914441</v>
      </c>
      <c r="F4735">
        <v>0.38775510204081637</v>
      </c>
      <c r="G4735">
        <f>AVERAGE(F$2:F4735)</f>
        <v>35286.535037529437</v>
      </c>
      <c r="T4735">
        <f t="shared" ca="1" si="147"/>
        <v>8.003353497228705</v>
      </c>
      <c r="U4735">
        <f ca="1">AVERAGE(T$2:T4735)</f>
        <v>25.051825038877631</v>
      </c>
    </row>
    <row r="4736" spans="1:21" x14ac:dyDescent="0.25">
      <c r="A4736" s="75" t="s">
        <v>10</v>
      </c>
      <c r="B4736">
        <v>672.84615384615381</v>
      </c>
      <c r="C4736" s="76" t="s">
        <v>84</v>
      </c>
      <c r="E4736">
        <f t="shared" ca="1" si="146"/>
        <v>0.38522939905966036</v>
      </c>
      <c r="F4736">
        <v>0.65909090909090906</v>
      </c>
      <c r="G4736">
        <f>AVERAGE(F$2:F4736)</f>
        <v>35279.082898997942</v>
      </c>
      <c r="T4736">
        <f t="shared" ca="1" si="147"/>
        <v>2.0722026816296624</v>
      </c>
      <c r="U4736">
        <f ca="1">AVERAGE(T$2:T4736)</f>
        <v>25.046971897936292</v>
      </c>
    </row>
    <row r="4737" spans="1:21" x14ac:dyDescent="0.25">
      <c r="A4737" s="75" t="s">
        <v>10</v>
      </c>
      <c r="B4737">
        <v>0.81818181818181801</v>
      </c>
      <c r="C4737" s="76" t="s">
        <v>85</v>
      </c>
      <c r="E4737">
        <f t="shared" ca="1" si="146"/>
        <v>0.81170564163444658</v>
      </c>
      <c r="F4737">
        <v>0.33333333333333331</v>
      </c>
      <c r="G4737">
        <f>AVERAGE(F$2:F4737)</f>
        <v>35271.633838701135</v>
      </c>
      <c r="T4737">
        <f t="shared" ca="1" si="147"/>
        <v>7.5641053730698369</v>
      </c>
      <c r="U4737">
        <f ca="1">AVERAGE(T$2:T4737)</f>
        <v>25.043280414295062</v>
      </c>
    </row>
    <row r="4738" spans="1:21" x14ac:dyDescent="0.25">
      <c r="A4738" s="75" t="s">
        <v>10</v>
      </c>
      <c r="B4738">
        <v>0.91228070175438591</v>
      </c>
      <c r="C4738" s="76" t="s">
        <v>86</v>
      </c>
      <c r="E4738">
        <f t="shared" ref="E4738:E4801" ca="1" si="148">RAND()</f>
        <v>0.38881751955990962</v>
      </c>
      <c r="F4738">
        <v>1.8571428571428574</v>
      </c>
      <c r="G4738">
        <f>AVERAGE(F$2:F4738)</f>
        <v>35264.188245140693</v>
      </c>
      <c r="T4738">
        <f t="shared" ca="1" si="147"/>
        <v>18.863676129295882</v>
      </c>
      <c r="U4738">
        <f ca="1">AVERAGE(T$2:T4738)</f>
        <v>25.041975874652884</v>
      </c>
    </row>
    <row r="4739" spans="1:21" x14ac:dyDescent="0.25">
      <c r="A4739" s="75" t="s">
        <v>10</v>
      </c>
      <c r="B4739">
        <v>0.5161290322580645</v>
      </c>
      <c r="C4739" s="76" t="s">
        <v>87</v>
      </c>
      <c r="E4739">
        <f t="shared" ca="1" si="148"/>
        <v>0.56208117515668909</v>
      </c>
      <c r="F4739">
        <v>4</v>
      </c>
      <c r="G4739">
        <f>AVERAGE(F$2:F4739)</f>
        <v>35256.746246777431</v>
      </c>
      <c r="T4739">
        <f t="shared" ref="T4739:T4802" ca="1" si="149">2*RAND()^-1</f>
        <v>2.6858827774546743</v>
      </c>
      <c r="U4739">
        <f ca="1">AVERAGE(T$2:T4739)</f>
        <v>25.037257408401892</v>
      </c>
    </row>
    <row r="4740" spans="1:21" x14ac:dyDescent="0.25">
      <c r="A4740" s="75" t="s">
        <v>10</v>
      </c>
      <c r="B4740">
        <v>2.3333333333333335</v>
      </c>
      <c r="C4740" s="76" t="s">
        <v>88</v>
      </c>
      <c r="E4740">
        <f t="shared" ca="1" si="148"/>
        <v>1.8987711672756591E-3</v>
      </c>
      <c r="F4740">
        <v>0.16666666666666666</v>
      </c>
      <c r="G4740">
        <f>AVERAGE(F$2:F4740)</f>
        <v>35249.306580269702</v>
      </c>
      <c r="T4740">
        <f t="shared" ca="1" si="149"/>
        <v>4.4586637191182055</v>
      </c>
      <c r="U4740">
        <f ca="1">AVERAGE(T$2:T4740)</f>
        <v>25.032915016823651</v>
      </c>
    </row>
    <row r="4741" spans="1:21" x14ac:dyDescent="0.25">
      <c r="A4741" s="75" t="s">
        <v>10</v>
      </c>
      <c r="B4741">
        <v>0.88066825775656321</v>
      </c>
      <c r="C4741" s="76" t="s">
        <v>89</v>
      </c>
      <c r="E4741">
        <f t="shared" ca="1" si="148"/>
        <v>0.68253246683437496</v>
      </c>
      <c r="F4741">
        <v>0.69491525423728817</v>
      </c>
      <c r="G4741">
        <f>AVERAGE(F$2:F4741)</f>
        <v>35241.870164306616</v>
      </c>
      <c r="T4741">
        <f t="shared" ca="1" si="149"/>
        <v>2.3158989039894951</v>
      </c>
      <c r="U4741">
        <f ca="1">AVERAGE(T$2:T4741)</f>
        <v>25.028122397390565</v>
      </c>
    </row>
    <row r="4742" spans="1:21" x14ac:dyDescent="0.25">
      <c r="A4742" s="75" t="s">
        <v>10</v>
      </c>
      <c r="B4742">
        <v>1.7472527472527473</v>
      </c>
      <c r="C4742" s="76" t="s">
        <v>90</v>
      </c>
      <c r="E4742">
        <f t="shared" ca="1" si="148"/>
        <v>0.9809487812176253</v>
      </c>
      <c r="F4742">
        <v>1.8571428571428574</v>
      </c>
      <c r="G4742">
        <f>AVERAGE(F$2:F4742)</f>
        <v>35234.437130553939</v>
      </c>
      <c r="T4742">
        <f t="shared" ca="1" si="149"/>
        <v>3.3306937231329106</v>
      </c>
      <c r="U4742">
        <f ca="1">AVERAGE(T$2:T4742)</f>
        <v>25.02354584630973</v>
      </c>
    </row>
    <row r="4743" spans="1:21" x14ac:dyDescent="0.25">
      <c r="A4743" s="75" t="s">
        <v>10</v>
      </c>
      <c r="B4743">
        <v>0.99833333333333329</v>
      </c>
      <c r="C4743" s="76" t="s">
        <v>91</v>
      </c>
      <c r="E4743">
        <f t="shared" ca="1" si="148"/>
        <v>6.152955793782422E-2</v>
      </c>
      <c r="F4743">
        <v>0.97</v>
      </c>
      <c r="G4743">
        <f>AVERAGE(F$2:F4743)</f>
        <v>35227.007044697646</v>
      </c>
      <c r="T4743">
        <f t="shared" ca="1" si="149"/>
        <v>2.5089471887845427</v>
      </c>
      <c r="U4743">
        <f ca="1">AVERAGE(T$2:T4743)</f>
        <v>25.018797934319529</v>
      </c>
    </row>
    <row r="4744" spans="1:21" x14ac:dyDescent="0.25">
      <c r="A4744" s="75" t="s">
        <v>10</v>
      </c>
      <c r="B4744">
        <v>0.14285714285714285</v>
      </c>
      <c r="C4744" s="76" t="s">
        <v>92</v>
      </c>
      <c r="E4744">
        <f t="shared" ca="1" si="148"/>
        <v>0.21512093460779591</v>
      </c>
      <c r="F4744">
        <v>0.14754098360655746</v>
      </c>
      <c r="G4744">
        <f>AVERAGE(F$2:F4744)</f>
        <v>35219.579918510906</v>
      </c>
      <c r="T4744">
        <f t="shared" ca="1" si="149"/>
        <v>5.54174151931318</v>
      </c>
      <c r="U4744">
        <f ca="1">AVERAGE(T$2:T4744)</f>
        <v>25.014691449728552</v>
      </c>
    </row>
    <row r="4745" spans="1:21" x14ac:dyDescent="0.25">
      <c r="A4745" s="75" t="s">
        <v>10</v>
      </c>
      <c r="B4745">
        <v>0.16666666666666666</v>
      </c>
      <c r="C4745" s="76" t="s">
        <v>93</v>
      </c>
      <c r="E4745">
        <f t="shared" ca="1" si="148"/>
        <v>0.52971521105897701</v>
      </c>
      <c r="F4745">
        <v>4.7915057915057915</v>
      </c>
      <c r="G4745">
        <f>AVERAGE(F$2:F4745)</f>
        <v>35212.156902403673</v>
      </c>
      <c r="T4745">
        <f t="shared" ca="1" si="149"/>
        <v>2.8239594686490115</v>
      </c>
      <c r="U4745">
        <f ca="1">AVERAGE(T$2:T4745)</f>
        <v>25.010013808079925</v>
      </c>
    </row>
    <row r="4746" spans="1:21" x14ac:dyDescent="0.25">
      <c r="A4746" s="75" t="s">
        <v>10</v>
      </c>
      <c r="B4746">
        <v>2.0612244897959182</v>
      </c>
      <c r="C4746" s="76" t="s">
        <v>94</v>
      </c>
      <c r="E4746">
        <f t="shared" ca="1" si="148"/>
        <v>0.27644418830770745</v>
      </c>
      <c r="F4746">
        <v>0.40334128878281622</v>
      </c>
      <c r="G4746">
        <f>AVERAGE(F$2:F4746)</f>
        <v>35204.736090272774</v>
      </c>
      <c r="T4746">
        <f t="shared" ca="1" si="149"/>
        <v>4.6998938450706804</v>
      </c>
      <c r="U4746">
        <f ca="1">AVERAGE(T$2:T4746)</f>
        <v>25.005733487750526</v>
      </c>
    </row>
    <row r="4747" spans="1:21" x14ac:dyDescent="0.25">
      <c r="A4747" s="75" t="s">
        <v>10</v>
      </c>
      <c r="B4747">
        <v>0.53846153846153844</v>
      </c>
      <c r="C4747" s="76" t="s">
        <v>95</v>
      </c>
      <c r="E4747">
        <f t="shared" ca="1" si="148"/>
        <v>0.52234725119005843</v>
      </c>
      <c r="F4747">
        <v>2.3613445378151261</v>
      </c>
      <c r="G4747">
        <f>AVERAGE(F$2:F4747)</f>
        <v>35197.3188178864</v>
      </c>
      <c r="T4747">
        <f t="shared" ca="1" si="149"/>
        <v>4.1270386174633664</v>
      </c>
      <c r="U4747">
        <f ca="1">AVERAGE(T$2:T4747)</f>
        <v>25.001334268435251</v>
      </c>
    </row>
    <row r="4748" spans="1:21" x14ac:dyDescent="0.25">
      <c r="A4748" s="75" t="s">
        <v>10</v>
      </c>
      <c r="B4748">
        <v>0.996</v>
      </c>
      <c r="C4748" s="76" t="s">
        <v>96</v>
      </c>
      <c r="E4748">
        <f t="shared" ca="1" si="148"/>
        <v>0.35327095612860304</v>
      </c>
      <c r="F4748">
        <v>0.11486486486486487</v>
      </c>
      <c r="G4748">
        <f>AVERAGE(F$2:F4748)</f>
        <v>35189.904197293807</v>
      </c>
      <c r="T4748">
        <f t="shared" ca="1" si="149"/>
        <v>2.160755385320047</v>
      </c>
      <c r="U4748">
        <f ca="1">AVERAGE(T$2:T4748)</f>
        <v>24.996522686618711</v>
      </c>
    </row>
    <row r="4749" spans="1:21" x14ac:dyDescent="0.25">
      <c r="B4749">
        <v>2</v>
      </c>
      <c r="C4749" s="76" t="s">
        <v>81</v>
      </c>
      <c r="E4749">
        <f t="shared" ca="1" si="148"/>
        <v>0.37357328489823705</v>
      </c>
      <c r="F4749">
        <v>0.75</v>
      </c>
      <c r="G4749">
        <f>AVERAGE(F$2:F4749)</f>
        <v>35182.492833730772</v>
      </c>
      <c r="T4749">
        <f t="shared" ca="1" si="149"/>
        <v>2.7960753377627894</v>
      </c>
      <c r="U4749">
        <f ca="1">AVERAGE(T$2:T4749)</f>
        <v>24.991846939493843</v>
      </c>
    </row>
    <row r="4750" spans="1:21" x14ac:dyDescent="0.25">
      <c r="A4750" s="75" t="s">
        <v>11</v>
      </c>
      <c r="B4750">
        <v>0.99</v>
      </c>
      <c r="C4750" s="76" t="s">
        <v>82</v>
      </c>
      <c r="E4750">
        <f t="shared" ca="1" si="148"/>
        <v>0.39450840768310957</v>
      </c>
      <c r="F4750">
        <v>0</v>
      </c>
      <c r="G4750">
        <f>AVERAGE(F$2:F4750)</f>
        <v>35175.084433470984</v>
      </c>
      <c r="T4750">
        <f t="shared" ca="1" si="149"/>
        <v>2.3368087872231431</v>
      </c>
      <c r="U4750">
        <f ca="1">AVERAGE(T$2:T4750)</f>
        <v>24.987076453464731</v>
      </c>
    </row>
    <row r="4751" spans="1:21" x14ac:dyDescent="0.25">
      <c r="A4751" s="75" t="s">
        <v>11</v>
      </c>
      <c r="B4751">
        <v>0.37106918238993714</v>
      </c>
      <c r="C4751" s="76" t="s">
        <v>83</v>
      </c>
      <c r="E4751">
        <f t="shared" ca="1" si="148"/>
        <v>0.61382604980281719</v>
      </c>
      <c r="F4751">
        <v>0</v>
      </c>
      <c r="G4751">
        <f>AVERAGE(F$2:F4751)</f>
        <v>35167.679152537625</v>
      </c>
      <c r="T4751">
        <f t="shared" ca="1" si="149"/>
        <v>5.6894274568945802</v>
      </c>
      <c r="U4751">
        <f ca="1">AVERAGE(T$2:T4751)</f>
        <v>24.983013790518083</v>
      </c>
    </row>
    <row r="4752" spans="1:21" x14ac:dyDescent="0.25">
      <c r="A4752" s="75" t="s">
        <v>11</v>
      </c>
      <c r="B4752">
        <v>17.46153846153846</v>
      </c>
      <c r="C4752" s="76" t="s">
        <v>84</v>
      </c>
      <c r="E4752">
        <f t="shared" ca="1" si="148"/>
        <v>0.60882333983092052</v>
      </c>
      <c r="F4752">
        <v>0.8099581908019764</v>
      </c>
      <c r="G4752">
        <f>AVERAGE(F$2:F4752)</f>
        <v>35160.277159442623</v>
      </c>
      <c r="T4752">
        <f t="shared" ca="1" si="149"/>
        <v>7.6340069363656218</v>
      </c>
      <c r="U4752">
        <f ca="1">AVERAGE(T$2:T4752)</f>
        <v>24.979362136791675</v>
      </c>
    </row>
    <row r="4753" spans="1:21" x14ac:dyDescent="0.25">
      <c r="A4753" s="75" t="s">
        <v>11</v>
      </c>
      <c r="B4753">
        <v>0.51515151515151503</v>
      </c>
      <c r="C4753" s="76" t="s">
        <v>85</v>
      </c>
      <c r="E4753">
        <f t="shared" ca="1" si="148"/>
        <v>0.60982144797516624</v>
      </c>
      <c r="F4753">
        <v>5.7412167952013662E-2</v>
      </c>
      <c r="G4753">
        <f>AVERAGE(F$2:F4753)</f>
        <v>35152.878123300521</v>
      </c>
      <c r="T4753">
        <f t="shared" ca="1" si="149"/>
        <v>27.606408199526875</v>
      </c>
      <c r="U4753">
        <f ca="1">AVERAGE(T$2:T4753)</f>
        <v>24.979914966350332</v>
      </c>
    </row>
    <row r="4754" spans="1:21" x14ac:dyDescent="0.25">
      <c r="A4754" s="75" t="s">
        <v>11</v>
      </c>
      <c r="B4754">
        <v>0.12280701754385967</v>
      </c>
      <c r="C4754" s="76" t="s">
        <v>86</v>
      </c>
      <c r="E4754">
        <f t="shared" ca="1" si="148"/>
        <v>0.47207516172697495</v>
      </c>
      <c r="F4754">
        <v>2.3333333333333335</v>
      </c>
      <c r="G4754">
        <f>AVERAGE(F$2:F4754)</f>
        <v>35145.482679414563</v>
      </c>
      <c r="T4754">
        <f t="shared" ca="1" si="149"/>
        <v>5.8705370374644676</v>
      </c>
      <c r="U4754">
        <f ca="1">AVERAGE(T$2:T4754)</f>
        <v>24.975894478673311</v>
      </c>
    </row>
    <row r="4755" spans="1:21" x14ac:dyDescent="0.25">
      <c r="A4755" s="75" t="s">
        <v>11</v>
      </c>
      <c r="B4755">
        <v>0.5161290322580645</v>
      </c>
      <c r="C4755" s="76" t="s">
        <v>87</v>
      </c>
      <c r="E4755">
        <f t="shared" ca="1" si="148"/>
        <v>0.42383329620794596</v>
      </c>
      <c r="F4755">
        <v>0.83333333333333337</v>
      </c>
      <c r="G4755">
        <f>AVERAGE(F$2:F4755)</f>
        <v>35138.090031255946</v>
      </c>
      <c r="T4755">
        <f t="shared" ca="1" si="149"/>
        <v>2.7737734906214468</v>
      </c>
      <c r="U4755">
        <f ca="1">AVERAGE(T$2:T4755)</f>
        <v>24.971224280737246</v>
      </c>
    </row>
    <row r="4756" spans="1:21" x14ac:dyDescent="0.25">
      <c r="A4756" s="75" t="s">
        <v>11</v>
      </c>
      <c r="B4756">
        <v>32.333333333333336</v>
      </c>
      <c r="C4756" s="76" t="s">
        <v>88</v>
      </c>
      <c r="E4756">
        <f t="shared" ca="1" si="148"/>
        <v>0.71833493049634745</v>
      </c>
      <c r="F4756">
        <v>0.99555555555555553</v>
      </c>
      <c r="G4756">
        <f>AVERAGE(F$2:F4756)</f>
        <v>35130.700526634348</v>
      </c>
      <c r="T4756">
        <f t="shared" ca="1" si="149"/>
        <v>2.9117888339375102</v>
      </c>
      <c r="U4756">
        <f ca="1">AVERAGE(T$2:T4756)</f>
        <v>24.96658507244139</v>
      </c>
    </row>
    <row r="4757" spans="1:21" x14ac:dyDescent="0.25">
      <c r="A4757" s="75" t="s">
        <v>11</v>
      </c>
      <c r="B4757">
        <v>0.76133651551312653</v>
      </c>
      <c r="C4757" s="76" t="s">
        <v>89</v>
      </c>
      <c r="E4757">
        <f t="shared" ca="1" si="148"/>
        <v>0.85903047066582328</v>
      </c>
      <c r="F4757">
        <v>0.12359550561797751</v>
      </c>
      <c r="G4757">
        <f>AVERAGE(F$2:F4757)</f>
        <v>35123.313946118971</v>
      </c>
      <c r="T4757">
        <f t="shared" ca="1" si="149"/>
        <v>6.8924893100922144</v>
      </c>
      <c r="U4757">
        <f ca="1">AVERAGE(T$2:T4757)</f>
        <v>24.962784799993461</v>
      </c>
    </row>
    <row r="4758" spans="1:21" x14ac:dyDescent="0.25">
      <c r="A4758" s="75" t="s">
        <v>11</v>
      </c>
      <c r="B4758">
        <v>4.4945054945054945</v>
      </c>
      <c r="C4758" s="76" t="s">
        <v>90</v>
      </c>
      <c r="E4758">
        <f t="shared" ca="1" si="148"/>
        <v>0.9939607859811006</v>
      </c>
      <c r="F4758">
        <v>4.2432814710042432E-3</v>
      </c>
      <c r="G4758">
        <f>AVERAGE(F$2:F4758)</f>
        <v>35115.930446076331</v>
      </c>
      <c r="T4758">
        <f t="shared" ca="1" si="149"/>
        <v>34.051971602828772</v>
      </c>
      <c r="U4758">
        <f ca="1">AVERAGE(T$2:T4758)</f>
        <v>24.964695497240225</v>
      </c>
    </row>
    <row r="4759" spans="1:21" x14ac:dyDescent="0.25">
      <c r="A4759" s="75" t="s">
        <v>11</v>
      </c>
      <c r="B4759">
        <v>0.83333333333333337</v>
      </c>
      <c r="C4759" s="76" t="s">
        <v>91</v>
      </c>
      <c r="E4759">
        <f t="shared" ca="1" si="148"/>
        <v>0.68471788140090817</v>
      </c>
      <c r="F4759">
        <v>41.432814710042436</v>
      </c>
      <c r="G4759">
        <f>AVERAGE(F$2:F4759)</f>
        <v>35108.55875678853</v>
      </c>
      <c r="T4759">
        <f t="shared" ca="1" si="149"/>
        <v>2.405105789042036</v>
      </c>
      <c r="U4759">
        <f ca="1">AVERAGE(T$2:T4759)</f>
        <v>24.959954095452037</v>
      </c>
    </row>
    <row r="4760" spans="1:21" x14ac:dyDescent="0.25">
      <c r="A4760" s="75" t="s">
        <v>11</v>
      </c>
      <c r="B4760">
        <v>0.42857142857142855</v>
      </c>
      <c r="C4760" s="76" t="s">
        <v>92</v>
      </c>
      <c r="E4760">
        <f t="shared" ca="1" si="148"/>
        <v>0.81770597602630157</v>
      </c>
      <c r="F4760">
        <v>8.6956521739130432E-2</v>
      </c>
      <c r="G4760">
        <f>AVERAGE(F$2:F4760)</f>
        <v>35101.18147757015</v>
      </c>
      <c r="T4760">
        <f t="shared" ca="1" si="149"/>
        <v>2.7005134032386269</v>
      </c>
      <c r="U4760">
        <f ca="1">AVERAGE(T$2:T4760)</f>
        <v>24.955276759731881</v>
      </c>
    </row>
    <row r="4761" spans="1:21" x14ac:dyDescent="0.25">
      <c r="A4761" s="75" t="s">
        <v>11</v>
      </c>
      <c r="B4761">
        <v>0.66666666666666663</v>
      </c>
      <c r="C4761" s="76" t="s">
        <v>93</v>
      </c>
      <c r="E4761">
        <f t="shared" ca="1" si="148"/>
        <v>0.92721600513469837</v>
      </c>
      <c r="F4761">
        <v>0.77333333333333332</v>
      </c>
      <c r="G4761">
        <f>AVERAGE(F$2:F4761)</f>
        <v>35093.807442245736</v>
      </c>
      <c r="T4761">
        <f t="shared" ca="1" si="149"/>
        <v>2.9972701109493576</v>
      </c>
      <c r="U4761">
        <f ca="1">AVERAGE(T$2:T4761)</f>
        <v>24.950663733124994</v>
      </c>
    </row>
    <row r="4762" spans="1:21" x14ac:dyDescent="0.25">
      <c r="A4762" s="75" t="s">
        <v>11</v>
      </c>
      <c r="B4762">
        <v>2.0408163265306121E-2</v>
      </c>
      <c r="C4762" s="76" t="s">
        <v>94</v>
      </c>
      <c r="E4762">
        <f t="shared" ca="1" si="148"/>
        <v>7.5780370172127465E-2</v>
      </c>
      <c r="F4762">
        <v>0.6</v>
      </c>
      <c r="G4762">
        <f>AVERAGE(F$2:F4762)</f>
        <v>35086.43646819779</v>
      </c>
      <c r="T4762">
        <f t="shared" ca="1" si="149"/>
        <v>158.8330610725811</v>
      </c>
      <c r="U4762">
        <f ca="1">AVERAGE(T$2:T4762)</f>
        <v>24.978784379489092</v>
      </c>
    </row>
    <row r="4763" spans="1:21" x14ac:dyDescent="0.25">
      <c r="A4763" s="75" t="s">
        <v>11</v>
      </c>
      <c r="B4763">
        <v>0.53846153846153844</v>
      </c>
      <c r="C4763" s="76" t="s">
        <v>95</v>
      </c>
      <c r="E4763">
        <f t="shared" ca="1" si="148"/>
        <v>0.27744023807208296</v>
      </c>
      <c r="F4763">
        <v>0.65986394557823125</v>
      </c>
      <c r="G4763">
        <f>AVERAGE(F$2:F4763)</f>
        <v>35079.068602468215</v>
      </c>
      <c r="T4763">
        <f t="shared" ca="1" si="149"/>
        <v>6.0305346661747992</v>
      </c>
      <c r="U4763">
        <f ca="1">AVERAGE(T$2:T4763)</f>
        <v>24.974805326630353</v>
      </c>
    </row>
    <row r="4764" spans="1:21" x14ac:dyDescent="0.25">
      <c r="A4764" s="75" t="s">
        <v>11</v>
      </c>
      <c r="B4764">
        <v>0.88</v>
      </c>
      <c r="C4764" s="76" t="s">
        <v>96</v>
      </c>
      <c r="E4764">
        <f t="shared" ca="1" si="148"/>
        <v>4.9499890979128991E-2</v>
      </c>
      <c r="F4764">
        <v>8.2568807339449615E-2</v>
      </c>
      <c r="G4764">
        <f>AVERAGE(F$2:F4764)</f>
        <v>35071.703709326561</v>
      </c>
      <c r="T4764">
        <f t="shared" ca="1" si="149"/>
        <v>2.7469431164237568</v>
      </c>
      <c r="U4764">
        <f ca="1">AVERAGE(T$2:T4764)</f>
        <v>24.970138548925082</v>
      </c>
    </row>
    <row r="4765" spans="1:21" x14ac:dyDescent="0.25">
      <c r="B4765">
        <v>0</v>
      </c>
      <c r="C4765" s="76" t="s">
        <v>81</v>
      </c>
      <c r="E4765">
        <f t="shared" ca="1" si="148"/>
        <v>0.16443956256671732</v>
      </c>
      <c r="F4765">
        <v>0.27184466019417475</v>
      </c>
      <c r="G4765">
        <f>AVERAGE(F$2:F4765)</f>
        <v>35064.341947810048</v>
      </c>
      <c r="T4765">
        <f t="shared" ca="1" si="149"/>
        <v>2.7900955890086321</v>
      </c>
      <c r="U4765">
        <f ca="1">AVERAGE(T$2:T4765)</f>
        <v>24.965482788438113</v>
      </c>
    </row>
    <row r="4766" spans="1:21" x14ac:dyDescent="0.25">
      <c r="A4766" s="75" t="s">
        <v>12</v>
      </c>
      <c r="B4766">
        <v>0.99900000000000011</v>
      </c>
      <c r="C4766" s="76" t="s">
        <v>82</v>
      </c>
      <c r="E4766">
        <f t="shared" ca="1" si="148"/>
        <v>0.45256813857089406</v>
      </c>
      <c r="F4766">
        <v>5.2262364082777971E-2</v>
      </c>
      <c r="G4766">
        <f>AVERAGE(F$2:F4766)</f>
        <v>35056.983230142592</v>
      </c>
      <c r="T4766">
        <f t="shared" ca="1" si="149"/>
        <v>2.1254316876791441</v>
      </c>
      <c r="U4766">
        <f ca="1">AVERAGE(T$2:T4766)</f>
        <v>24.96068949334876</v>
      </c>
    </row>
    <row r="4767" spans="1:21" x14ac:dyDescent="0.25">
      <c r="A4767" s="75" t="s">
        <v>12</v>
      </c>
      <c r="B4767">
        <v>0.25786163522012578</v>
      </c>
      <c r="C4767" s="76" t="s">
        <v>83</v>
      </c>
      <c r="E4767">
        <f t="shared" ca="1" si="148"/>
        <v>0.82526489521078172</v>
      </c>
      <c r="F4767">
        <v>0</v>
      </c>
      <c r="G4767">
        <f>AVERAGE(F$2:F4767)</f>
        <v>35049.627589515199</v>
      </c>
      <c r="T4767">
        <f t="shared" ca="1" si="149"/>
        <v>5.3323829093901294</v>
      </c>
      <c r="U4767">
        <f ca="1">AVERAGE(T$2:T4767)</f>
        <v>24.956571090792327</v>
      </c>
    </row>
    <row r="4768" spans="1:21" x14ac:dyDescent="0.25">
      <c r="A4768" s="75" t="s">
        <v>12</v>
      </c>
      <c r="B4768">
        <v>6737.4615384615381</v>
      </c>
      <c r="C4768" s="76" t="s">
        <v>84</v>
      </c>
      <c r="E4768">
        <f t="shared" ca="1" si="148"/>
        <v>0.81119455362892567</v>
      </c>
      <c r="F4768">
        <v>0.1290322580645161</v>
      </c>
      <c r="G4768">
        <f>AVERAGE(F$2:F4768)</f>
        <v>35042.275062022592</v>
      </c>
      <c r="T4768">
        <f t="shared" ca="1" si="149"/>
        <v>2.757839799584791</v>
      </c>
      <c r="U4768">
        <f ca="1">AVERAGE(T$2:T4768)</f>
        <v>24.95191433994458</v>
      </c>
    </row>
    <row r="4769" spans="1:21" x14ac:dyDescent="0.25">
      <c r="A4769" s="75" t="s">
        <v>12</v>
      </c>
      <c r="B4769">
        <v>0.24242424242424246</v>
      </c>
      <c r="C4769" s="76" t="s">
        <v>85</v>
      </c>
      <c r="E4769">
        <f t="shared" ca="1" si="148"/>
        <v>0.44154765498980997</v>
      </c>
      <c r="F4769">
        <v>1.9607843137254919E-2</v>
      </c>
      <c r="G4769">
        <f>AVERAGE(F$2:F4769)</f>
        <v>35034.925595694112</v>
      </c>
      <c r="T4769">
        <f t="shared" ca="1" si="149"/>
        <v>2.6744813314526956</v>
      </c>
      <c r="U4769">
        <f ca="1">AVERAGE(T$2:T4769)</f>
        <v>24.947242059531725</v>
      </c>
    </row>
    <row r="4770" spans="1:21" x14ac:dyDescent="0.25">
      <c r="A4770" s="75" t="s">
        <v>12</v>
      </c>
      <c r="B4770">
        <v>0.73684210526315785</v>
      </c>
      <c r="C4770" s="76" t="s">
        <v>86</v>
      </c>
      <c r="E4770">
        <f t="shared" ca="1" si="148"/>
        <v>0.6657302481665146</v>
      </c>
      <c r="F4770">
        <v>0.42857142857142866</v>
      </c>
      <c r="G4770">
        <f>AVERAGE(F$2:F4770)</f>
        <v>35027.579297303622</v>
      </c>
      <c r="T4770">
        <f t="shared" ca="1" si="149"/>
        <v>2.7507942515696859</v>
      </c>
      <c r="U4770">
        <f ca="1">AVERAGE(T$2:T4770)</f>
        <v>24.942587740427516</v>
      </c>
    </row>
    <row r="4771" spans="1:21" x14ac:dyDescent="0.25">
      <c r="A4771" s="75" t="s">
        <v>12</v>
      </c>
      <c r="B4771">
        <v>3.2258064516129031E-2</v>
      </c>
      <c r="C4771" s="76" t="s">
        <v>87</v>
      </c>
      <c r="E4771">
        <f t="shared" ca="1" si="148"/>
        <v>0.10964318453527189</v>
      </c>
      <c r="F4771">
        <v>0.76991150442477896</v>
      </c>
      <c r="G4771">
        <f>AVERAGE(F$2:F4771)</f>
        <v>35020.236150681863</v>
      </c>
      <c r="T4771">
        <f t="shared" ca="1" si="149"/>
        <v>5.8763473134744579</v>
      </c>
      <c r="U4771">
        <f ca="1">AVERAGE(T$2:T4771)</f>
        <v>24.938590625034028</v>
      </c>
    </row>
    <row r="4772" spans="1:21" x14ac:dyDescent="0.25">
      <c r="A4772" s="75" t="s">
        <v>12</v>
      </c>
      <c r="B4772">
        <v>0.1111111111111111</v>
      </c>
      <c r="C4772" s="76" t="s">
        <v>88</v>
      </c>
      <c r="E4772">
        <f t="shared" ca="1" si="148"/>
        <v>0.93257689464700122</v>
      </c>
      <c r="F4772">
        <v>0.31506849315068491</v>
      </c>
      <c r="G4772">
        <f>AVERAGE(F$2:F4772)</f>
        <v>35012.895986967291</v>
      </c>
      <c r="T4772">
        <f t="shared" ca="1" si="149"/>
        <v>27.944870209013096</v>
      </c>
      <c r="U4772">
        <f ca="1">AVERAGE(T$2:T4772)</f>
        <v>24.939220740226645</v>
      </c>
    </row>
    <row r="4773" spans="1:21" x14ac:dyDescent="0.25">
      <c r="A4773" s="75" t="s">
        <v>12</v>
      </c>
      <c r="B4773">
        <v>0.76133651551312653</v>
      </c>
      <c r="C4773" s="76" t="s">
        <v>89</v>
      </c>
      <c r="E4773">
        <f t="shared" ca="1" si="148"/>
        <v>0.5699321847595149</v>
      </c>
      <c r="F4773">
        <v>0.24999999999999992</v>
      </c>
      <c r="G4773">
        <f>AVERAGE(F$2:F4773)</f>
        <v>35005.558885964158</v>
      </c>
      <c r="T4773">
        <f t="shared" ca="1" si="149"/>
        <v>2.3939543373258214</v>
      </c>
      <c r="U4773">
        <f ca="1">AVERAGE(T$2:T4773)</f>
        <v>24.93449625020089</v>
      </c>
    </row>
    <row r="4774" spans="1:21" x14ac:dyDescent="0.25">
      <c r="A4774" s="75" t="s">
        <v>12</v>
      </c>
      <c r="B4774">
        <v>9.8901098901098938E-2</v>
      </c>
      <c r="C4774" s="76" t="s">
        <v>90</v>
      </c>
      <c r="E4774">
        <f t="shared" ca="1" si="148"/>
        <v>0.86261932600978641</v>
      </c>
      <c r="F4774">
        <v>1</v>
      </c>
      <c r="G4774">
        <f>AVERAGE(F$2:F4774)</f>
        <v>34998.225016513927</v>
      </c>
      <c r="T4774">
        <f t="shared" ca="1" si="149"/>
        <v>2.4020772468071714</v>
      </c>
      <c r="U4774">
        <f ca="1">AVERAGE(T$2:T4774)</f>
        <v>24.929775441693998</v>
      </c>
    </row>
    <row r="4775" spans="1:21" x14ac:dyDescent="0.25">
      <c r="A4775" s="75" t="s">
        <v>12</v>
      </c>
      <c r="B4775">
        <v>0.93333333333333335</v>
      </c>
      <c r="C4775" s="76" t="s">
        <v>91</v>
      </c>
      <c r="E4775">
        <f t="shared" ca="1" si="148"/>
        <v>0.1051613508665683</v>
      </c>
      <c r="F4775">
        <v>0.92783505154639179</v>
      </c>
      <c r="G4775">
        <f>AVERAGE(F$2:F4775)</f>
        <v>34990.894204368662</v>
      </c>
      <c r="T4775">
        <f t="shared" ca="1" si="149"/>
        <v>16.887874287403832</v>
      </c>
      <c r="U4775">
        <f ca="1">AVERAGE(T$2:T4775)</f>
        <v>24.928090921133823</v>
      </c>
    </row>
    <row r="4776" spans="1:21" x14ac:dyDescent="0.25">
      <c r="A4776" s="75" t="s">
        <v>12</v>
      </c>
      <c r="B4776">
        <v>1.5714285714285714</v>
      </c>
      <c r="C4776" s="76" t="s">
        <v>92</v>
      </c>
      <c r="E4776">
        <f t="shared" ca="1" si="148"/>
        <v>0.61514073018168813</v>
      </c>
      <c r="F4776">
        <v>0.50657894736842102</v>
      </c>
      <c r="G4776">
        <f>AVERAGE(F$2:F4776)</f>
        <v>34983.566374499467</v>
      </c>
      <c r="T4776">
        <f t="shared" ca="1" si="149"/>
        <v>3.56945875726983</v>
      </c>
      <c r="U4776">
        <f ca="1">AVERAGE(T$2:T4776)</f>
        <v>24.923617909162331</v>
      </c>
    </row>
    <row r="4777" spans="1:21" x14ac:dyDescent="0.25">
      <c r="A4777" s="75" t="s">
        <v>12</v>
      </c>
      <c r="B4777">
        <v>0.91666666666666663</v>
      </c>
      <c r="C4777" s="76" t="s">
        <v>93</v>
      </c>
      <c r="E4777">
        <f t="shared" ca="1" si="148"/>
        <v>0.94630161179150507</v>
      </c>
      <c r="F4777">
        <v>0.37254901960784315</v>
      </c>
      <c r="G4777">
        <f>AVERAGE(F$2:F4777)</f>
        <v>34976.241585172524</v>
      </c>
      <c r="T4777">
        <f t="shared" ca="1" si="149"/>
        <v>18.419576610268763</v>
      </c>
      <c r="U4777">
        <f ca="1">AVERAGE(T$2:T4777)</f>
        <v>24.922256091469929</v>
      </c>
    </row>
    <row r="4778" spans="1:21" x14ac:dyDescent="0.25">
      <c r="A4778" s="75" t="s">
        <v>12</v>
      </c>
      <c r="B4778">
        <v>9.204081632653061</v>
      </c>
      <c r="C4778" s="76" t="s">
        <v>94</v>
      </c>
      <c r="E4778">
        <f t="shared" ca="1" si="148"/>
        <v>0.94703737960857826</v>
      </c>
      <c r="F4778">
        <v>24</v>
      </c>
      <c r="G4778">
        <f>AVERAGE(F$2:F4778)</f>
        <v>34968.924808621305</v>
      </c>
      <c r="T4778">
        <f t="shared" ca="1" si="149"/>
        <v>2.016534310586259</v>
      </c>
      <c r="U4778">
        <f ca="1">AVERAGE(T$2:T4778)</f>
        <v>24.917461090050445</v>
      </c>
    </row>
    <row r="4779" spans="1:21" x14ac:dyDescent="0.25">
      <c r="A4779" s="75" t="s">
        <v>12</v>
      </c>
      <c r="B4779">
        <v>4.0769230769230766</v>
      </c>
      <c r="C4779" s="76" t="s">
        <v>95</v>
      </c>
      <c r="E4779">
        <f t="shared" ca="1" si="148"/>
        <v>0.80385513911674888</v>
      </c>
      <c r="F4779">
        <v>0.5</v>
      </c>
      <c r="G4779">
        <f>AVERAGE(F$2:F4779)</f>
        <v>34961.606176388443</v>
      </c>
      <c r="T4779">
        <f t="shared" ca="1" si="149"/>
        <v>3.3321732989606785</v>
      </c>
      <c r="U4779">
        <f ca="1">AVERAGE(T$2:T4779)</f>
        <v>24.912943449240256</v>
      </c>
    </row>
    <row r="4780" spans="1:21" x14ac:dyDescent="0.25">
      <c r="A4780" s="75" t="s">
        <v>12</v>
      </c>
      <c r="B4780">
        <v>0.98</v>
      </c>
      <c r="C4780" s="76" t="s">
        <v>96</v>
      </c>
      <c r="E4780">
        <f t="shared" ca="1" si="148"/>
        <v>0.4575319105175939</v>
      </c>
      <c r="F4780">
        <v>0.875</v>
      </c>
      <c r="G4780">
        <f>AVERAGE(F$2:F4780)</f>
        <v>34954.29068545386</v>
      </c>
      <c r="T4780">
        <f t="shared" ca="1" si="149"/>
        <v>3.5031921853239645</v>
      </c>
      <c r="U4780">
        <f ca="1">AVERAGE(T$2:T4780)</f>
        <v>24.908463484548076</v>
      </c>
    </row>
    <row r="4781" spans="1:21" x14ac:dyDescent="0.25">
      <c r="B4781">
        <v>0.5</v>
      </c>
      <c r="C4781" s="76" t="s">
        <v>81</v>
      </c>
      <c r="E4781">
        <f t="shared" ca="1" si="148"/>
        <v>0.1135579635505326</v>
      </c>
      <c r="F4781">
        <v>0.8</v>
      </c>
      <c r="G4781">
        <f>AVERAGE(F$2:F4781)</f>
        <v>34946.978239703763</v>
      </c>
      <c r="T4781">
        <f t="shared" ca="1" si="149"/>
        <v>11.746127741565013</v>
      </c>
      <c r="U4781">
        <f ca="1">AVERAGE(T$2:T4781)</f>
        <v>24.905709857823606</v>
      </c>
    </row>
    <row r="4782" spans="1:21" x14ac:dyDescent="0.25">
      <c r="A4782" s="75" t="s">
        <v>13</v>
      </c>
      <c r="B4782">
        <v>0.95</v>
      </c>
      <c r="C4782" s="76" t="s">
        <v>82</v>
      </c>
      <c r="E4782">
        <f t="shared" ca="1" si="148"/>
        <v>0.70966327702051157</v>
      </c>
      <c r="F4782">
        <v>0.52553542009884679</v>
      </c>
      <c r="G4782">
        <f>AVERAGE(F$2:F4782)</f>
        <v>34939.668795507096</v>
      </c>
      <c r="T4782">
        <f t="shared" ca="1" si="149"/>
        <v>3495.3408758843598</v>
      </c>
      <c r="U4782">
        <f ca="1">AVERAGE(T$2:T4782)</f>
        <v>25.631590461468562</v>
      </c>
    </row>
    <row r="4783" spans="1:21" x14ac:dyDescent="0.25">
      <c r="A4783" s="75" t="s">
        <v>13</v>
      </c>
      <c r="B4783">
        <v>5.6603773584905683E-2</v>
      </c>
      <c r="C4783" s="76" t="s">
        <v>83</v>
      </c>
      <c r="E4783">
        <f t="shared" ca="1" si="148"/>
        <v>7.2009508867609484E-2</v>
      </c>
      <c r="F4783">
        <v>0.25</v>
      </c>
      <c r="G4783">
        <f>AVERAGE(F$2:F4783)</f>
        <v>34932.362350756885</v>
      </c>
      <c r="T4783">
        <f t="shared" ca="1" si="149"/>
        <v>8.2965590275015089</v>
      </c>
      <c r="U4783">
        <f ca="1">AVERAGE(T$2:T4783)</f>
        <v>25.627965402615786</v>
      </c>
    </row>
    <row r="4784" spans="1:21" x14ac:dyDescent="0.25">
      <c r="A4784" s="75" t="s">
        <v>13</v>
      </c>
      <c r="B4784">
        <v>13845.153846153846</v>
      </c>
      <c r="C4784" s="76" t="s">
        <v>84</v>
      </c>
      <c r="E4784">
        <f t="shared" ca="1" si="148"/>
        <v>0.80243804112276274</v>
      </c>
      <c r="F4784">
        <v>0.875</v>
      </c>
      <c r="G4784">
        <f>AVERAGE(F$2:F4784)</f>
        <v>34925.059091850184</v>
      </c>
      <c r="T4784">
        <f t="shared" ca="1" si="149"/>
        <v>6.2293062022675372</v>
      </c>
      <c r="U4784">
        <f ca="1">AVERAGE(T$2:T4784)</f>
        <v>25.623909651162649</v>
      </c>
    </row>
    <row r="4785" spans="1:21" x14ac:dyDescent="0.25">
      <c r="A4785" s="75" t="s">
        <v>13</v>
      </c>
      <c r="B4785">
        <v>2.0303030303030298</v>
      </c>
      <c r="C4785" s="76" t="s">
        <v>85</v>
      </c>
      <c r="E4785">
        <f t="shared" ca="1" si="148"/>
        <v>0.39706936333521692</v>
      </c>
      <c r="F4785">
        <v>0.50980392156862742</v>
      </c>
      <c r="G4785">
        <f>AVERAGE(F$2:F4785)</f>
        <v>34917.758809808394</v>
      </c>
      <c r="T4785">
        <f t="shared" ca="1" si="149"/>
        <v>2.4626346639772758</v>
      </c>
      <c r="U4785">
        <f ca="1">AVERAGE(T$2:T4785)</f>
        <v>25.619068247528205</v>
      </c>
    </row>
    <row r="4786" spans="1:21" x14ac:dyDescent="0.25">
      <c r="A4786" s="75" t="s">
        <v>13</v>
      </c>
      <c r="B4786">
        <v>25.315789473684212</v>
      </c>
      <c r="C4786" s="76" t="s">
        <v>86</v>
      </c>
      <c r="E4786">
        <f t="shared" ca="1" si="148"/>
        <v>0.7255374321358965</v>
      </c>
      <c r="F4786">
        <v>0.79101358411703238</v>
      </c>
      <c r="G4786">
        <f>AVERAGE(F$2:F4786)</f>
        <v>34910.461637855158</v>
      </c>
      <c r="T4786">
        <f t="shared" ca="1" si="149"/>
        <v>2.2973296004587347</v>
      </c>
      <c r="U4786">
        <f ca="1">AVERAGE(T$2:T4786)</f>
        <v>25.614194320956194</v>
      </c>
    </row>
    <row r="4787" spans="1:21" x14ac:dyDescent="0.25">
      <c r="A4787" s="75" t="s">
        <v>13</v>
      </c>
      <c r="B4787">
        <v>0.61290322580645162</v>
      </c>
      <c r="C4787" s="76" t="s">
        <v>87</v>
      </c>
      <c r="E4787">
        <f t="shared" ca="1" si="148"/>
        <v>0.36598213648608946</v>
      </c>
      <c r="F4787">
        <v>0.34782608695652167</v>
      </c>
      <c r="G4787">
        <f>AVERAGE(F$2:F4787)</f>
        <v>34903.167422683458</v>
      </c>
      <c r="T4787">
        <f t="shared" ca="1" si="149"/>
        <v>11.089944200657868</v>
      </c>
      <c r="U4787">
        <f ca="1">AVERAGE(T$2:T4787)</f>
        <v>25.611159584198923</v>
      </c>
    </row>
    <row r="4788" spans="1:21" x14ac:dyDescent="0.25">
      <c r="A4788" s="75" t="s">
        <v>13</v>
      </c>
      <c r="B4788">
        <v>9</v>
      </c>
      <c r="C4788" s="76" t="s">
        <v>88</v>
      </c>
      <c r="E4788">
        <f t="shared" ca="1" si="148"/>
        <v>0.54013391253660759</v>
      </c>
      <c r="F4788">
        <v>1.0554089709762533E-2</v>
      </c>
      <c r="G4788">
        <f>AVERAGE(F$2:F4788)</f>
        <v>34895.876184565932</v>
      </c>
      <c r="T4788">
        <f t="shared" ca="1" si="149"/>
        <v>3.6969068136865277</v>
      </c>
      <c r="U4788">
        <f ca="1">AVERAGE(T$2:T4788)</f>
        <v>25.606581716479994</v>
      </c>
    </row>
    <row r="4789" spans="1:21" x14ac:dyDescent="0.25">
      <c r="A4789" s="75" t="s">
        <v>13</v>
      </c>
      <c r="B4789">
        <v>0.40334128878281622</v>
      </c>
      <c r="C4789" s="76" t="s">
        <v>89</v>
      </c>
      <c r="E4789">
        <f t="shared" ca="1" si="148"/>
        <v>0.24178690419455362</v>
      </c>
      <c r="F4789">
        <v>6.1684587813620073</v>
      </c>
      <c r="G4789">
        <f>AVERAGE(F$2:F4789)</f>
        <v>34888.589278190455</v>
      </c>
      <c r="T4789">
        <f t="shared" ca="1" si="149"/>
        <v>11.730231914163435</v>
      </c>
      <c r="U4789">
        <f ca="1">AVERAGE(T$2:T4789)</f>
        <v>25.603683564892208</v>
      </c>
    </row>
    <row r="4790" spans="1:21" x14ac:dyDescent="0.25">
      <c r="A4790" s="75" t="s">
        <v>13</v>
      </c>
      <c r="B4790">
        <v>1.7472527472527473</v>
      </c>
      <c r="C4790" s="76" t="s">
        <v>90</v>
      </c>
      <c r="E4790">
        <f t="shared" ca="1" si="148"/>
        <v>0.16727214809725466</v>
      </c>
      <c r="F4790">
        <v>0.5625</v>
      </c>
      <c r="G4790">
        <f>AVERAGE(F$2:F4790)</f>
        <v>34881.30424440925</v>
      </c>
      <c r="T4790">
        <f t="shared" ca="1" si="149"/>
        <v>2.4590853814431113</v>
      </c>
      <c r="U4790">
        <f ca="1">AVERAGE(T$2:T4790)</f>
        <v>25.598850698284682</v>
      </c>
    </row>
    <row r="4791" spans="1:21" x14ac:dyDescent="0.25">
      <c r="A4791" s="75" t="s">
        <v>13</v>
      </c>
      <c r="B4791">
        <v>15.666666666666666</v>
      </c>
      <c r="C4791" s="76" t="s">
        <v>91</v>
      </c>
      <c r="E4791">
        <f t="shared" ca="1" si="148"/>
        <v>0.31100805304486667</v>
      </c>
      <c r="F4791">
        <v>14.15151515151515</v>
      </c>
      <c r="G4791">
        <f>AVERAGE(F$2:F4791)</f>
        <v>34874.025089350951</v>
      </c>
      <c r="T4791">
        <f t="shared" ca="1" si="149"/>
        <v>4.0830334922431506</v>
      </c>
      <c r="U4791">
        <f ca="1">AVERAGE(T$2:T4791)</f>
        <v>25.594358878408681</v>
      </c>
    </row>
    <row r="4792" spans="1:21" x14ac:dyDescent="0.25">
      <c r="A4792" s="75" t="s">
        <v>13</v>
      </c>
      <c r="B4792">
        <v>0.42857142857142855</v>
      </c>
      <c r="C4792" s="76" t="s">
        <v>92</v>
      </c>
      <c r="E4792">
        <f t="shared" ca="1" si="148"/>
        <v>0.19389595094317569</v>
      </c>
      <c r="F4792">
        <v>0.66666666666666663</v>
      </c>
      <c r="G4792">
        <f>AVERAGE(F$2:F4792)</f>
        <v>34866.746158350601</v>
      </c>
      <c r="T4792">
        <f t="shared" ca="1" si="149"/>
        <v>15.202590208292293</v>
      </c>
      <c r="U4792">
        <f ca="1">AVERAGE(T$2:T4792)</f>
        <v>25.592189859692315</v>
      </c>
    </row>
    <row r="4793" spans="1:21" x14ac:dyDescent="0.25">
      <c r="A4793" s="75" t="s">
        <v>13</v>
      </c>
      <c r="B4793">
        <v>0.91666666666666663</v>
      </c>
      <c r="C4793" s="76" t="s">
        <v>93</v>
      </c>
      <c r="E4793">
        <f t="shared" ca="1" si="148"/>
        <v>0.62274096170037607</v>
      </c>
      <c r="F4793">
        <v>0.81081081081081086</v>
      </c>
      <c r="G4793">
        <f>AVERAGE(F$2:F4793)</f>
        <v>34859.470295381579</v>
      </c>
      <c r="T4793">
        <f t="shared" ca="1" si="149"/>
        <v>11.928100300996302</v>
      </c>
      <c r="U4793">
        <f ca="1">AVERAGE(T$2:T4793)</f>
        <v>25.589338421971387</v>
      </c>
    </row>
    <row r="4794" spans="1:21" x14ac:dyDescent="0.25">
      <c r="A4794" s="75" t="s">
        <v>13</v>
      </c>
      <c r="B4794">
        <v>19.408163265306122</v>
      </c>
      <c r="C4794" s="76" t="s">
        <v>94</v>
      </c>
      <c r="E4794">
        <f t="shared" ca="1" si="148"/>
        <v>0.50089298065116949</v>
      </c>
      <c r="F4794">
        <v>5.2631578947368418E-2</v>
      </c>
      <c r="G4794">
        <f>AVERAGE(F$2:F4794)</f>
        <v>34852.197310264994</v>
      </c>
      <c r="T4794">
        <f t="shared" ca="1" si="149"/>
        <v>2.4556329148643958</v>
      </c>
      <c r="U4794">
        <f ca="1">AVERAGE(T$2:T4794)</f>
        <v>25.584511861256363</v>
      </c>
    </row>
    <row r="4795" spans="1:21" x14ac:dyDescent="0.25">
      <c r="A4795" s="75" t="s">
        <v>13</v>
      </c>
      <c r="B4795">
        <v>1.4615384615384615</v>
      </c>
      <c r="C4795" s="76" t="s">
        <v>95</v>
      </c>
      <c r="E4795">
        <f t="shared" ca="1" si="148"/>
        <v>0.61559697952272718</v>
      </c>
      <c r="F4795">
        <v>0.34929623038343305</v>
      </c>
      <c r="G4795">
        <f>AVERAGE(F$2:F4795)</f>
        <v>34844.927421234119</v>
      </c>
      <c r="T4795">
        <f t="shared" ca="1" si="149"/>
        <v>95.746366393104296</v>
      </c>
      <c r="U4795">
        <f ca="1">AVERAGE(T$2:T4795)</f>
        <v>25.599147208467844</v>
      </c>
    </row>
    <row r="4796" spans="1:21" x14ac:dyDescent="0.25">
      <c r="A4796" s="75" t="s">
        <v>13</v>
      </c>
      <c r="B4796">
        <v>0.99979999999999991</v>
      </c>
      <c r="C4796" s="76" t="s">
        <v>96</v>
      </c>
      <c r="E4796">
        <f t="shared" ca="1" si="148"/>
        <v>0.58146421028572026</v>
      </c>
      <c r="F4796">
        <v>7.6956521739130439</v>
      </c>
      <c r="G4796">
        <f>AVERAGE(F$2:F4796)</f>
        <v>34837.662096569038</v>
      </c>
      <c r="T4796">
        <f t="shared" ca="1" si="149"/>
        <v>2.2743859138366598</v>
      </c>
      <c r="U4796">
        <f ca="1">AVERAGE(T$2:T4796)</f>
        <v>25.594282816122771</v>
      </c>
    </row>
    <row r="4797" spans="1:21" x14ac:dyDescent="0.25">
      <c r="B4797">
        <v>5</v>
      </c>
      <c r="C4797" s="76" t="s">
        <v>81</v>
      </c>
      <c r="E4797">
        <f t="shared" ca="1" si="148"/>
        <v>0.29209298484424395</v>
      </c>
      <c r="F4797">
        <v>0</v>
      </c>
      <c r="G4797">
        <f>AVERAGE(F$2:F4797)</f>
        <v>34830.398197049319</v>
      </c>
      <c r="T4797">
        <f t="shared" ca="1" si="149"/>
        <v>5.510119125631606</v>
      </c>
      <c r="U4797">
        <f ca="1">AVERAGE(T$2:T4797)</f>
        <v>25.590095125611825</v>
      </c>
    </row>
    <row r="4798" spans="1:21" x14ac:dyDescent="0.25">
      <c r="A4798" s="75" t="s">
        <v>14</v>
      </c>
      <c r="B4798">
        <v>9</v>
      </c>
      <c r="C4798" s="76" t="s">
        <v>82</v>
      </c>
      <c r="E4798">
        <f t="shared" ca="1" si="148"/>
        <v>0.29185658301803152</v>
      </c>
      <c r="F4798">
        <v>0</v>
      </c>
      <c r="G4798">
        <f>AVERAGE(F$2:F4798)</f>
        <v>34823.137326047225</v>
      </c>
      <c r="T4798">
        <f t="shared" ca="1" si="149"/>
        <v>2.1784899708124543</v>
      </c>
      <c r="U4798">
        <f ca="1">AVERAGE(T$2:T4798)</f>
        <v>25.585214657578721</v>
      </c>
    </row>
    <row r="4799" spans="1:21" x14ac:dyDescent="0.25">
      <c r="A4799" s="75" t="s">
        <v>14</v>
      </c>
      <c r="B4799">
        <v>0.68553459119496851</v>
      </c>
      <c r="C4799" s="76" t="s">
        <v>83</v>
      </c>
      <c r="E4799">
        <f t="shared" ca="1" si="148"/>
        <v>0.76951108774777821</v>
      </c>
      <c r="F4799">
        <v>0.18367346938775506</v>
      </c>
      <c r="G4799">
        <f>AVERAGE(F$2:F4799)</f>
        <v>34815.879519950395</v>
      </c>
      <c r="T4799">
        <f t="shared" ca="1" si="149"/>
        <v>9.9340598838863645</v>
      </c>
      <c r="U4799">
        <f ca="1">AVERAGE(T$2:T4799)</f>
        <v>25.581952641160694</v>
      </c>
    </row>
    <row r="4800" spans="1:21" x14ac:dyDescent="0.25">
      <c r="A4800" s="75" t="s">
        <v>14</v>
      </c>
      <c r="B4800">
        <v>183.61538461538461</v>
      </c>
      <c r="C4800" s="76" t="s">
        <v>84</v>
      </c>
      <c r="E4800">
        <f t="shared" ca="1" si="148"/>
        <v>0.17087323203405202</v>
      </c>
      <c r="F4800">
        <v>0.63414634146341464</v>
      </c>
      <c r="G4800">
        <f>AVERAGE(F$2:F4800)</f>
        <v>34808.624832437665</v>
      </c>
      <c r="T4800">
        <f t="shared" ca="1" si="149"/>
        <v>2.5185669507251895</v>
      </c>
      <c r="U4800">
        <f ca="1">AVERAGE(T$2:T4800)</f>
        <v>25.577146767918261</v>
      </c>
    </row>
    <row r="4801" spans="1:21" x14ac:dyDescent="0.25">
      <c r="A4801" s="75" t="s">
        <v>14</v>
      </c>
      <c r="B4801">
        <v>14.15151515151515</v>
      </c>
      <c r="C4801" s="76" t="s">
        <v>85</v>
      </c>
      <c r="E4801">
        <f t="shared" ca="1" si="148"/>
        <v>0.28340629364475312</v>
      </c>
      <c r="F4801">
        <v>0.65999999999999992</v>
      </c>
      <c r="G4801">
        <f>AVERAGE(F$2:F4801)</f>
        <v>34801.373173097571</v>
      </c>
      <c r="T4801">
        <f t="shared" ca="1" si="149"/>
        <v>2.1135926089404049</v>
      </c>
      <c r="U4801">
        <f ca="1">AVERAGE(T$2:T4801)</f>
        <v>25.572258527468474</v>
      </c>
    </row>
    <row r="4802" spans="1:21" x14ac:dyDescent="0.25">
      <c r="A4802" s="75" t="s">
        <v>14</v>
      </c>
      <c r="B4802">
        <v>0.56140350877192979</v>
      </c>
      <c r="C4802" s="76" t="s">
        <v>86</v>
      </c>
      <c r="E4802">
        <f t="shared" ref="E4802:E4865" ca="1" si="150">RAND()</f>
        <v>0.38824094583997448</v>
      </c>
      <c r="F4802">
        <v>0.40828402366863903</v>
      </c>
      <c r="G4802">
        <f>AVERAGE(F$2:F4802)</f>
        <v>34794.124482222949</v>
      </c>
      <c r="T4802">
        <f t="shared" ca="1" si="149"/>
        <v>2.0668729456347505</v>
      </c>
      <c r="U4802">
        <f ca="1">AVERAGE(T$2:T4802)</f>
        <v>25.567362592125455</v>
      </c>
    </row>
    <row r="4803" spans="1:21" x14ac:dyDescent="0.25">
      <c r="A4803" s="75" t="s">
        <v>14</v>
      </c>
      <c r="B4803">
        <v>3.2258064516129031E-2</v>
      </c>
      <c r="C4803" s="76" t="s">
        <v>87</v>
      </c>
      <c r="E4803">
        <f t="shared" ca="1" si="150"/>
        <v>0.11427934663290762</v>
      </c>
      <c r="F4803">
        <v>6.8740157480314963</v>
      </c>
      <c r="G4803">
        <f>AVERAGE(F$2:F4803)</f>
        <v>34786.880156844672</v>
      </c>
      <c r="T4803">
        <f t="shared" ref="T4803:T4866" ca="1" si="151">2*RAND()^-1</f>
        <v>2.6263580055172269</v>
      </c>
      <c r="U4803">
        <f ca="1">AVERAGE(T$2:T4803)</f>
        <v>25.562585206747151</v>
      </c>
    </row>
    <row r="4804" spans="1:21" x14ac:dyDescent="0.25">
      <c r="A4804" s="75" t="s">
        <v>14</v>
      </c>
      <c r="B4804">
        <v>4.5555555555555554</v>
      </c>
      <c r="C4804" s="76" t="s">
        <v>88</v>
      </c>
      <c r="E4804">
        <f t="shared" ca="1" si="150"/>
        <v>0.61974409670660568</v>
      </c>
      <c r="F4804">
        <v>0.11971830985915485</v>
      </c>
      <c r="G4804">
        <f>AVERAGE(F$2:F4804)</f>
        <v>34779.637441783561</v>
      </c>
      <c r="T4804">
        <f t="shared" ca="1" si="151"/>
        <v>5.7679236045782218</v>
      </c>
      <c r="U4804">
        <f ca="1">AVERAGE(T$2:T4804)</f>
        <v>25.558463894733375</v>
      </c>
    </row>
    <row r="4805" spans="1:21" x14ac:dyDescent="0.25">
      <c r="A4805" s="75" t="s">
        <v>14</v>
      </c>
      <c r="B4805">
        <v>0.19331742243436759</v>
      </c>
      <c r="C4805" s="76" t="s">
        <v>89</v>
      </c>
      <c r="E4805">
        <f t="shared" ca="1" si="150"/>
        <v>0.9024027332864023</v>
      </c>
      <c r="F4805">
        <v>0.41176470588235292</v>
      </c>
      <c r="G4805">
        <f>AVERAGE(F$2:F4805)</f>
        <v>34772.397802799991</v>
      </c>
      <c r="T4805">
        <f t="shared" ca="1" si="151"/>
        <v>2.0892746872914056</v>
      </c>
      <c r="U4805">
        <f ca="1">AVERAGE(T$2:T4805)</f>
        <v>25.553578551434573</v>
      </c>
    </row>
    <row r="4806" spans="1:21" x14ac:dyDescent="0.25">
      <c r="A4806" s="75" t="s">
        <v>14</v>
      </c>
      <c r="B4806">
        <v>53.945054945054942</v>
      </c>
      <c r="C4806" s="76" t="s">
        <v>90</v>
      </c>
      <c r="E4806">
        <f t="shared" ca="1" si="150"/>
        <v>0.92755307267722187</v>
      </c>
      <c r="F4806">
        <v>0.26621661285588494</v>
      </c>
      <c r="G4806">
        <f>AVERAGE(F$2:F4806)</f>
        <v>34765.161146902756</v>
      </c>
      <c r="T4806">
        <f t="shared" ca="1" si="151"/>
        <v>2.3843918823982033</v>
      </c>
      <c r="U4806">
        <f ca="1">AVERAGE(T$2:T4806)</f>
        <v>25.548756660348406</v>
      </c>
    </row>
    <row r="4807" spans="1:21" x14ac:dyDescent="0.25">
      <c r="A4807" s="75" t="s">
        <v>14</v>
      </c>
      <c r="B4807">
        <v>165.66666666666666</v>
      </c>
      <c r="C4807" s="76" t="s">
        <v>91</v>
      </c>
      <c r="E4807">
        <f t="shared" ca="1" si="150"/>
        <v>0.15614402978868691</v>
      </c>
      <c r="F4807">
        <v>0.25595238095238099</v>
      </c>
      <c r="G4807">
        <f>AVERAGE(F$2:F4807)</f>
        <v>34757.927500378726</v>
      </c>
      <c r="T4807">
        <f t="shared" ca="1" si="151"/>
        <v>6.603480282608527</v>
      </c>
      <c r="U4807">
        <f ca="1">AVERAGE(T$2:T4807)</f>
        <v>25.544814655276049</v>
      </c>
    </row>
    <row r="4808" spans="1:21" x14ac:dyDescent="0.25">
      <c r="A4808" s="75" t="s">
        <v>14</v>
      </c>
      <c r="B4808">
        <v>0.42857142857142855</v>
      </c>
      <c r="C4808" s="76" t="s">
        <v>92</v>
      </c>
      <c r="E4808">
        <f t="shared" ca="1" si="150"/>
        <v>0.58146774652133237</v>
      </c>
      <c r="F4808">
        <v>0.54</v>
      </c>
      <c r="G4808">
        <f>AVERAGE(F$2:F4808)</f>
        <v>34750.696922575436</v>
      </c>
      <c r="T4808">
        <f t="shared" ca="1" si="151"/>
        <v>2.5433986701710172</v>
      </c>
      <c r="U4808">
        <f ca="1">AVERAGE(T$2:T4808)</f>
        <v>25.540029671713516</v>
      </c>
    </row>
    <row r="4809" spans="1:21" x14ac:dyDescent="0.25">
      <c r="A4809" s="75" t="s">
        <v>14</v>
      </c>
      <c r="B4809">
        <v>0.66666666666666663</v>
      </c>
      <c r="C4809" s="76" t="s">
        <v>93</v>
      </c>
      <c r="E4809">
        <f t="shared" ca="1" si="150"/>
        <v>0.54080319505531538</v>
      </c>
      <c r="F4809">
        <v>1.7777777777777779</v>
      </c>
      <c r="G4809">
        <f>AVERAGE(F$2:F4809)</f>
        <v>34743.469609941334</v>
      </c>
      <c r="T4809">
        <f t="shared" ca="1" si="151"/>
        <v>22.480731079348008</v>
      </c>
      <c r="U4809">
        <f ca="1">AVERAGE(T$2:T4809)</f>
        <v>25.539393378329081</v>
      </c>
    </row>
    <row r="4810" spans="1:21" x14ac:dyDescent="0.25">
      <c r="A4810" s="75" t="s">
        <v>14</v>
      </c>
      <c r="B4810">
        <v>2.0408163265306121E-2</v>
      </c>
      <c r="C4810" s="76" t="s">
        <v>94</v>
      </c>
      <c r="E4810">
        <f t="shared" ca="1" si="150"/>
        <v>0.54866534357461993</v>
      </c>
      <c r="F4810">
        <v>0.25</v>
      </c>
      <c r="G4810">
        <f>AVERAGE(F$2:F4810)</f>
        <v>34736.244985360354</v>
      </c>
      <c r="T4810">
        <f t="shared" ca="1" si="151"/>
        <v>20.331181723637194</v>
      </c>
      <c r="U4810">
        <f ca="1">AVERAGE(T$2:T4810)</f>
        <v>25.538310364884563</v>
      </c>
    </row>
    <row r="4811" spans="1:21" x14ac:dyDescent="0.25">
      <c r="A4811" s="75" t="s">
        <v>14</v>
      </c>
      <c r="B4811">
        <v>1.7692307692307692</v>
      </c>
      <c r="C4811" s="76" t="s">
        <v>95</v>
      </c>
      <c r="E4811">
        <f t="shared" ca="1" si="150"/>
        <v>0.7866094334911371</v>
      </c>
      <c r="F4811">
        <v>0.36986301369863017</v>
      </c>
      <c r="G4811">
        <f>AVERAGE(F$2:F4811)</f>
        <v>34729.023389700815</v>
      </c>
      <c r="T4811">
        <f t="shared" ca="1" si="151"/>
        <v>15.99361311263287</v>
      </c>
      <c r="U4811">
        <f ca="1">AVERAGE(T$2:T4811)</f>
        <v>25.536326020341473</v>
      </c>
    </row>
    <row r="4812" spans="1:21" x14ac:dyDescent="0.25">
      <c r="A4812" s="75" t="s">
        <v>14</v>
      </c>
      <c r="B4812">
        <v>0.96</v>
      </c>
      <c r="C4812" s="76" t="s">
        <v>96</v>
      </c>
      <c r="E4812">
        <f t="shared" ca="1" si="150"/>
        <v>6.5981103614442649E-2</v>
      </c>
      <c r="F4812">
        <v>0.11416309012875536</v>
      </c>
      <c r="G4812">
        <f>AVERAGE(F$2:F4812)</f>
        <v>34721.804743010609</v>
      </c>
      <c r="T4812">
        <f t="shared" ca="1" si="151"/>
        <v>2.539622229939408</v>
      </c>
      <c r="U4812">
        <f ca="1">AVERAGE(T$2:T4812)</f>
        <v>25.531545994610774</v>
      </c>
    </row>
    <row r="4813" spans="1:21" x14ac:dyDescent="0.25">
      <c r="B4813">
        <v>0.5</v>
      </c>
      <c r="C4813" s="76" t="s">
        <v>81</v>
      </c>
      <c r="E4813">
        <f t="shared" ca="1" si="150"/>
        <v>9.2795820288539499E-2</v>
      </c>
      <c r="F4813">
        <v>0.99629629629629635</v>
      </c>
      <c r="G4813">
        <f>AVERAGE(F$2:F4813)</f>
        <v>34714.589279908629</v>
      </c>
      <c r="T4813">
        <f t="shared" ca="1" si="151"/>
        <v>5.7334747385587086</v>
      </c>
      <c r="U4813">
        <f ca="1">AVERAGE(T$2:T4813)</f>
        <v>25.527431682213425</v>
      </c>
    </row>
    <row r="4814" spans="1:21" x14ac:dyDescent="0.25">
      <c r="A4814" s="75" t="s">
        <v>15</v>
      </c>
      <c r="B4814">
        <v>0.995</v>
      </c>
      <c r="C4814" s="76" t="s">
        <v>82</v>
      </c>
      <c r="E4814">
        <f t="shared" ca="1" si="150"/>
        <v>0.99065554691204427</v>
      </c>
      <c r="F4814">
        <v>36.5</v>
      </c>
      <c r="G4814">
        <f>AVERAGE(F$2:F4814)</f>
        <v>34707.384191755729</v>
      </c>
      <c r="T4814">
        <f t="shared" ca="1" si="151"/>
        <v>6.9931473880719777</v>
      </c>
      <c r="U4814">
        <f ca="1">AVERAGE(T$2:T4814)</f>
        <v>25.523580802451498</v>
      </c>
    </row>
    <row r="4815" spans="1:21" x14ac:dyDescent="0.25">
      <c r="A4815" s="75" t="s">
        <v>15</v>
      </c>
      <c r="B4815">
        <v>0.57232704402515722</v>
      </c>
      <c r="C4815" s="76" t="s">
        <v>83</v>
      </c>
      <c r="E4815">
        <f t="shared" ca="1" si="150"/>
        <v>0.34789696936813475</v>
      </c>
      <c r="F4815">
        <v>0.18032786885245899</v>
      </c>
      <c r="G4815">
        <f>AVERAGE(F$2:F4815)</f>
        <v>34700.174552398872</v>
      </c>
      <c r="T4815">
        <f t="shared" ca="1" si="151"/>
        <v>2.0320947590455711</v>
      </c>
      <c r="U4815">
        <f ca="1">AVERAGE(T$2:T4815)</f>
        <v>25.518700975687189</v>
      </c>
    </row>
    <row r="4816" spans="1:21" x14ac:dyDescent="0.25">
      <c r="A4816" s="75" t="s">
        <v>15</v>
      </c>
      <c r="B4816">
        <v>6737.4615384615381</v>
      </c>
      <c r="C4816" s="76" t="s">
        <v>84</v>
      </c>
      <c r="E4816">
        <f t="shared" ca="1" si="150"/>
        <v>0.89026912777894107</v>
      </c>
      <c r="F4816">
        <v>0.33628318584070788</v>
      </c>
      <c r="G4816">
        <f>AVERAGE(F$2:F4816)</f>
        <v>34692.967940089584</v>
      </c>
      <c r="T4816">
        <f t="shared" ca="1" si="151"/>
        <v>3.2569552172022389</v>
      </c>
      <c r="U4816">
        <f ca="1">AVERAGE(T$2:T4816)</f>
        <v>25.514077560161024</v>
      </c>
    </row>
    <row r="4817" spans="1:21" x14ac:dyDescent="0.25">
      <c r="A4817" s="75" t="s">
        <v>15</v>
      </c>
      <c r="B4817">
        <v>1.2727272727272727</v>
      </c>
      <c r="C4817" s="76" t="s">
        <v>85</v>
      </c>
      <c r="E4817">
        <f t="shared" ca="1" si="150"/>
        <v>0.36619578582139467</v>
      </c>
      <c r="F4817">
        <v>5.1110235185915127E-2</v>
      </c>
      <c r="G4817">
        <f>AVERAGE(F$2:F4817)</f>
        <v>34685.764261345845</v>
      </c>
      <c r="T4817">
        <f t="shared" ca="1" si="151"/>
        <v>30.46977124799897</v>
      </c>
      <c r="U4817">
        <f ca="1">AVERAGE(T$2:T4817)</f>
        <v>25.515106566325439</v>
      </c>
    </row>
    <row r="4818" spans="1:21" x14ac:dyDescent="0.25">
      <c r="A4818" s="75" t="s">
        <v>15</v>
      </c>
      <c r="B4818">
        <v>0.12280701754385967</v>
      </c>
      <c r="C4818" s="76" t="s">
        <v>86</v>
      </c>
      <c r="E4818">
        <f t="shared" ca="1" si="150"/>
        <v>0.48946632982046168</v>
      </c>
      <c r="F4818">
        <v>0.23076923076923078</v>
      </c>
      <c r="G4818">
        <f>AVERAGE(F$2:F4818)</f>
        <v>34678.563610838864</v>
      </c>
      <c r="T4818">
        <f t="shared" ca="1" si="151"/>
        <v>4.2928954532069872</v>
      </c>
      <c r="U4818">
        <f ca="1">AVERAGE(T$2:T4818)</f>
        <v>25.510700875830711</v>
      </c>
    </row>
    <row r="4819" spans="1:21" x14ac:dyDescent="0.25">
      <c r="A4819" s="75" t="s">
        <v>15</v>
      </c>
      <c r="B4819">
        <v>0.59677419354838712</v>
      </c>
      <c r="C4819" s="76" t="s">
        <v>87</v>
      </c>
      <c r="E4819">
        <f t="shared" ca="1" si="150"/>
        <v>0.39180403655725826</v>
      </c>
      <c r="F4819">
        <v>0.16666666666666663</v>
      </c>
      <c r="G4819">
        <f>AVERAGE(F$2:F4819)</f>
        <v>34671.36593608914</v>
      </c>
      <c r="T4819">
        <f t="shared" ca="1" si="151"/>
        <v>14.618254357111001</v>
      </c>
      <c r="U4819">
        <f ca="1">AVERAGE(T$2:T4819)</f>
        <v>25.50844009407091</v>
      </c>
    </row>
    <row r="4820" spans="1:21" x14ac:dyDescent="0.25">
      <c r="A4820" s="75" t="s">
        <v>15</v>
      </c>
      <c r="B4820">
        <v>0.83333333333333337</v>
      </c>
      <c r="C4820" s="76" t="s">
        <v>88</v>
      </c>
      <c r="E4820">
        <f t="shared" ca="1" si="150"/>
        <v>0.5287240173737523</v>
      </c>
      <c r="F4820">
        <v>4.2553191489361625E-2</v>
      </c>
      <c r="G4820">
        <f>AVERAGE(F$2:F4820)</f>
        <v>34664.17122279117</v>
      </c>
      <c r="T4820">
        <f t="shared" ca="1" si="151"/>
        <v>14.213982652498199</v>
      </c>
      <c r="U4820">
        <f ca="1">AVERAGE(T$2:T4820)</f>
        <v>25.506096359387037</v>
      </c>
    </row>
    <row r="4821" spans="1:21" x14ac:dyDescent="0.25">
      <c r="A4821" s="75" t="s">
        <v>15</v>
      </c>
      <c r="B4821">
        <v>0.76133651551312653</v>
      </c>
      <c r="C4821" s="76" t="s">
        <v>89</v>
      </c>
      <c r="E4821">
        <f t="shared" ca="1" si="150"/>
        <v>0.57031310320734574</v>
      </c>
      <c r="F4821">
        <v>0.95217179111761829</v>
      </c>
      <c r="G4821">
        <f>AVERAGE(F$2:F4821)</f>
        <v>34656.979683568978</v>
      </c>
      <c r="T4821">
        <f t="shared" ca="1" si="151"/>
        <v>2.7146701413084418</v>
      </c>
      <c r="U4821">
        <f ca="1">AVERAGE(T$2:T4821)</f>
        <v>25.501367847723536</v>
      </c>
    </row>
    <row r="4822" spans="1:21" x14ac:dyDescent="0.25">
      <c r="A4822" s="75" t="s">
        <v>15</v>
      </c>
      <c r="B4822">
        <v>0.64835164835164838</v>
      </c>
      <c r="C4822" s="76" t="s">
        <v>90</v>
      </c>
      <c r="E4822">
        <f t="shared" ca="1" si="150"/>
        <v>0.63479374196173077</v>
      </c>
      <c r="F4822">
        <v>0</v>
      </c>
      <c r="G4822">
        <f>AVERAGE(F$2:F4822)</f>
        <v>34649.790930263938</v>
      </c>
      <c r="T4822">
        <f t="shared" ca="1" si="151"/>
        <v>3.1380256686821157</v>
      </c>
      <c r="U4822">
        <f ca="1">AVERAGE(T$2:T4822)</f>
        <v>25.496729112569202</v>
      </c>
    </row>
    <row r="4823" spans="1:21" x14ac:dyDescent="0.25">
      <c r="A4823" s="75" t="s">
        <v>15</v>
      </c>
      <c r="B4823">
        <v>7.333333333333333</v>
      </c>
      <c r="C4823" s="76" t="s">
        <v>91</v>
      </c>
      <c r="E4823">
        <f t="shared" ca="1" si="150"/>
        <v>0.96667286392217677</v>
      </c>
      <c r="F4823">
        <v>0.25</v>
      </c>
      <c r="G4823">
        <f>AVERAGE(F$2:F4823)</f>
        <v>34642.605210452602</v>
      </c>
      <c r="T4823">
        <f t="shared" ca="1" si="151"/>
        <v>2.3432804367614097</v>
      </c>
      <c r="U4823">
        <f ca="1">AVERAGE(T$2:T4823)</f>
        <v>25.491927484888613</v>
      </c>
    </row>
    <row r="4824" spans="1:21" x14ac:dyDescent="0.25">
      <c r="A4824" s="75" t="s">
        <v>15</v>
      </c>
      <c r="B4824">
        <v>0.14285714285714285</v>
      </c>
      <c r="C4824" s="76" t="s">
        <v>92</v>
      </c>
      <c r="E4824">
        <f t="shared" ca="1" si="150"/>
        <v>0.63112036454323672</v>
      </c>
      <c r="F4824">
        <v>0.9186595087034326</v>
      </c>
      <c r="G4824">
        <f>AVERAGE(F$2:F4824)</f>
        <v>34635.422609052868</v>
      </c>
      <c r="T4824">
        <f t="shared" ca="1" si="151"/>
        <v>3.4611646093945625</v>
      </c>
      <c r="U4824">
        <f ca="1">AVERAGE(T$2:T4824)</f>
        <v>25.48735963025965</v>
      </c>
    </row>
    <row r="4825" spans="1:21" x14ac:dyDescent="0.25">
      <c r="A4825" s="75" t="s">
        <v>15</v>
      </c>
      <c r="B4825">
        <v>0.66666666666666663</v>
      </c>
      <c r="C4825" s="76" t="s">
        <v>93</v>
      </c>
      <c r="E4825">
        <f t="shared" ca="1" si="150"/>
        <v>0.53937390888470982</v>
      </c>
      <c r="F4825">
        <v>0.16666666666666666</v>
      </c>
      <c r="G4825">
        <f>AVERAGE(F$2:F4825)</f>
        <v>34628.242829628653</v>
      </c>
      <c r="T4825">
        <f t="shared" ca="1" si="151"/>
        <v>3.8614781782524514</v>
      </c>
      <c r="U4825">
        <f ca="1">AVERAGE(T$2:T4825)</f>
        <v>25.4828766531759</v>
      </c>
    </row>
    <row r="4826" spans="1:21" x14ac:dyDescent="0.25">
      <c r="A4826" s="75" t="s">
        <v>15</v>
      </c>
      <c r="B4826">
        <v>0.18367346938775511</v>
      </c>
      <c r="C4826" s="76" t="s">
        <v>94</v>
      </c>
      <c r="E4826">
        <f t="shared" ca="1" si="150"/>
        <v>0.70008052318159208</v>
      </c>
      <c r="F4826">
        <v>0.7543859649122806</v>
      </c>
      <c r="G4826">
        <f>AVERAGE(F$2:F4826)</f>
        <v>34621.066148085927</v>
      </c>
      <c r="T4826">
        <f t="shared" ca="1" si="151"/>
        <v>6.0165427669335276</v>
      </c>
      <c r="U4826">
        <f ca="1">AVERAGE(T$2:T4826)</f>
        <v>25.478842179831599</v>
      </c>
    </row>
    <row r="4827" spans="1:21" x14ac:dyDescent="0.25">
      <c r="A4827" s="75" t="s">
        <v>15</v>
      </c>
      <c r="B4827">
        <v>0.23076923076923078</v>
      </c>
      <c r="C4827" s="76" t="s">
        <v>95</v>
      </c>
      <c r="E4827">
        <f t="shared" ca="1" si="150"/>
        <v>0.26590116316092205</v>
      </c>
      <c r="F4827">
        <v>24</v>
      </c>
      <c r="G4827">
        <f>AVERAGE(F$2:F4827)</f>
        <v>34613.897257462617</v>
      </c>
      <c r="T4827">
        <f t="shared" ca="1" si="151"/>
        <v>4.9186651848875362</v>
      </c>
      <c r="U4827">
        <f ca="1">AVERAGE(T$2:T4827)</f>
        <v>25.474581886214743</v>
      </c>
    </row>
    <row r="4828" spans="1:21" x14ac:dyDescent="0.25">
      <c r="A4828" s="75" t="s">
        <v>15</v>
      </c>
      <c r="B4828">
        <v>0.8</v>
      </c>
      <c r="C4828" s="76" t="s">
        <v>96</v>
      </c>
      <c r="E4828">
        <f t="shared" ca="1" si="150"/>
        <v>3.5431805893700097E-2</v>
      </c>
      <c r="F4828">
        <v>427.57142857142856</v>
      </c>
      <c r="G4828">
        <f>AVERAGE(F$2:F4828)</f>
        <v>34606.814944260033</v>
      </c>
      <c r="T4828">
        <f t="shared" ca="1" si="151"/>
        <v>2.4005958887464538</v>
      </c>
      <c r="U4828">
        <f ca="1">AVERAGE(T$2:T4828)</f>
        <v>25.469801694377686</v>
      </c>
    </row>
    <row r="4829" spans="1:21" x14ac:dyDescent="0.25">
      <c r="B4829">
        <v>2</v>
      </c>
      <c r="C4829" s="76" t="s">
        <v>81</v>
      </c>
      <c r="E4829">
        <f t="shared" ca="1" si="150"/>
        <v>0.36578935395348766</v>
      </c>
      <c r="F4829">
        <v>2.4390243902439025E-2</v>
      </c>
      <c r="G4829">
        <f>AVERAGE(F$2:F4829)</f>
        <v>34599.647009182561</v>
      </c>
      <c r="T4829">
        <f t="shared" ca="1" si="151"/>
        <v>2.2249152723309145</v>
      </c>
      <c r="U4829">
        <f ca="1">AVERAGE(T$2:T4829)</f>
        <v>25.464987094870224</v>
      </c>
    </row>
    <row r="4830" spans="1:21" x14ac:dyDescent="0.25">
      <c r="A4830" s="75" t="s">
        <v>16</v>
      </c>
      <c r="B4830">
        <v>9</v>
      </c>
      <c r="C4830" s="76" t="s">
        <v>82</v>
      </c>
      <c r="E4830">
        <f t="shared" ca="1" si="150"/>
        <v>0.46307572105793782</v>
      </c>
      <c r="F4830">
        <v>0.9</v>
      </c>
      <c r="G4830">
        <f>AVERAGE(F$2:F4830)</f>
        <v>34592.482224132</v>
      </c>
      <c r="T4830">
        <f t="shared" ca="1" si="151"/>
        <v>7.8504641444820935</v>
      </c>
      <c r="U4830">
        <f ca="1">AVERAGE(T$2:T4830)</f>
        <v>25.461339440500709</v>
      </c>
    </row>
    <row r="4831" spans="1:21" x14ac:dyDescent="0.25">
      <c r="A4831" s="75" t="s">
        <v>16</v>
      </c>
      <c r="B4831">
        <v>0.37106918238993714</v>
      </c>
      <c r="C4831" s="76" t="s">
        <v>83</v>
      </c>
      <c r="E4831">
        <f t="shared" ca="1" si="150"/>
        <v>0.49746547346609948</v>
      </c>
      <c r="F4831">
        <v>0.27536231884057971</v>
      </c>
      <c r="G4831">
        <f>AVERAGE(F$2:F4831)</f>
        <v>34585.320276541563</v>
      </c>
      <c r="T4831">
        <f t="shared" ca="1" si="151"/>
        <v>18.938176177317988</v>
      </c>
      <c r="U4831">
        <f ca="1">AVERAGE(T$2:T4831)</f>
        <v>25.459988889100462</v>
      </c>
    </row>
    <row r="4832" spans="1:21" x14ac:dyDescent="0.25">
      <c r="A4832" s="75" t="s">
        <v>16</v>
      </c>
      <c r="B4832">
        <v>1346.6923076923076</v>
      </c>
      <c r="C4832" s="76" t="s">
        <v>84</v>
      </c>
      <c r="E4832">
        <f t="shared" ca="1" si="150"/>
        <v>0.97147917940185391</v>
      </c>
      <c r="F4832">
        <v>0.55752212389380529</v>
      </c>
      <c r="G4832">
        <f>AVERAGE(F$2:F4832)</f>
        <v>34578.161352353105</v>
      </c>
      <c r="T4832">
        <f t="shared" ca="1" si="151"/>
        <v>2.3866693143794468</v>
      </c>
      <c r="U4832">
        <f ca="1">AVERAGE(T$2:T4832)</f>
        <v>25.455212793142127</v>
      </c>
    </row>
    <row r="4833" spans="1:21" x14ac:dyDescent="0.25">
      <c r="A4833" s="75" t="s">
        <v>16</v>
      </c>
      <c r="B4833">
        <v>2.0303030303030298</v>
      </c>
      <c r="C4833" s="76" t="s">
        <v>85</v>
      </c>
      <c r="E4833">
        <f t="shared" ca="1" si="150"/>
        <v>0.45112283650244811</v>
      </c>
      <c r="F4833">
        <v>7.6086956521739135E-2</v>
      </c>
      <c r="G4833">
        <f>AVERAGE(F$2:F4833)</f>
        <v>34571.005291660767</v>
      </c>
      <c r="T4833">
        <f t="shared" ca="1" si="151"/>
        <v>13.701702803478852</v>
      </c>
      <c r="U4833">
        <f ca="1">AVERAGE(T$2:T4833)</f>
        <v>25.452780361438968</v>
      </c>
    </row>
    <row r="4834" spans="1:21" x14ac:dyDescent="0.25">
      <c r="A4834" s="75" t="s">
        <v>16</v>
      </c>
      <c r="B4834">
        <v>0.91228070175438591</v>
      </c>
      <c r="C4834" s="76" t="s">
        <v>86</v>
      </c>
      <c r="E4834">
        <f t="shared" ca="1" si="150"/>
        <v>0.79564688539475326</v>
      </c>
      <c r="F4834">
        <v>1.9868578255675029</v>
      </c>
      <c r="G4834">
        <f>AVERAGE(F$2:F4834)</f>
        <v>34563.852587660389</v>
      </c>
      <c r="T4834">
        <f t="shared" ca="1" si="151"/>
        <v>2.8008267692200772</v>
      </c>
      <c r="U4834">
        <f ca="1">AVERAGE(T$2:T4834)</f>
        <v>25.448093427114074</v>
      </c>
    </row>
    <row r="4835" spans="1:21" x14ac:dyDescent="0.25">
      <c r="A4835" s="75" t="s">
        <v>16</v>
      </c>
      <c r="B4835">
        <v>0.83870967741935487</v>
      </c>
      <c r="C4835" s="76" t="s">
        <v>87</v>
      </c>
      <c r="E4835">
        <f t="shared" ca="1" si="150"/>
        <v>0.20710808311859119</v>
      </c>
      <c r="F4835">
        <v>24</v>
      </c>
      <c r="G4835">
        <f>AVERAGE(F$2:F4835)</f>
        <v>34556.707396806509</v>
      </c>
      <c r="T4835">
        <f t="shared" ca="1" si="151"/>
        <v>42.868581674503993</v>
      </c>
      <c r="U4835">
        <f ca="1">AVERAGE(T$2:T4835)</f>
        <v>25.451697168993963</v>
      </c>
    </row>
    <row r="4836" spans="1:21" x14ac:dyDescent="0.25">
      <c r="A4836" s="75" t="s">
        <v>16</v>
      </c>
      <c r="B4836">
        <v>0.44444444444444442</v>
      </c>
      <c r="C4836" s="76" t="s">
        <v>88</v>
      </c>
      <c r="E4836">
        <f t="shared" ca="1" si="150"/>
        <v>0.47671284725152252</v>
      </c>
      <c r="F4836">
        <v>3.4444444444444446</v>
      </c>
      <c r="G4836">
        <f>AVERAGE(F$2:F4836)</f>
        <v>34549.560910156586</v>
      </c>
      <c r="T4836">
        <f t="shared" ca="1" si="151"/>
        <v>2.5648462953322557</v>
      </c>
      <c r="U4836">
        <f ca="1">AVERAGE(T$2:T4836)</f>
        <v>25.446963590736743</v>
      </c>
    </row>
    <row r="4837" spans="1:21" x14ac:dyDescent="0.25">
      <c r="A4837" s="75" t="s">
        <v>16</v>
      </c>
      <c r="B4837">
        <v>0.40334128878281622</v>
      </c>
      <c r="C4837" s="76" t="s">
        <v>89</v>
      </c>
      <c r="E4837">
        <f t="shared" ca="1" si="150"/>
        <v>0.78269254171661018</v>
      </c>
      <c r="F4837">
        <v>0.91666666666666663</v>
      </c>
      <c r="G4837">
        <f>AVERAGE(F$2:F4837)</f>
        <v>34542.416856342796</v>
      </c>
      <c r="T4837">
        <f t="shared" ca="1" si="151"/>
        <v>8.3785941110850342</v>
      </c>
      <c r="U4837">
        <f ca="1">AVERAGE(T$2:T4837)</f>
        <v>25.443434151224821</v>
      </c>
    </row>
    <row r="4838" spans="1:21" x14ac:dyDescent="0.25">
      <c r="A4838" s="75" t="s">
        <v>16</v>
      </c>
      <c r="B4838">
        <v>0.4505494505494505</v>
      </c>
      <c r="C4838" s="76" t="s">
        <v>90</v>
      </c>
      <c r="E4838">
        <f t="shared" ca="1" si="150"/>
        <v>0.99679104779293637</v>
      </c>
      <c r="F4838">
        <v>8.9324618736383449E-2</v>
      </c>
      <c r="G4838">
        <f>AVERAGE(F$2:F4838)</f>
        <v>34535.275585403841</v>
      </c>
      <c r="T4838">
        <f t="shared" ca="1" si="151"/>
        <v>4.7242844579434671</v>
      </c>
      <c r="U4838">
        <f ca="1">AVERAGE(T$2:T4838)</f>
        <v>25.439150680128421</v>
      </c>
    </row>
    <row r="4839" spans="1:21" x14ac:dyDescent="0.25">
      <c r="A4839" s="75" t="s">
        <v>16</v>
      </c>
      <c r="B4839">
        <v>0.83333333333333337</v>
      </c>
      <c r="C4839" s="76" t="s">
        <v>91</v>
      </c>
      <c r="E4839">
        <f t="shared" ca="1" si="150"/>
        <v>8.899152616991679E-2</v>
      </c>
      <c r="F4839">
        <v>0.58202716823406475</v>
      </c>
      <c r="G4839">
        <f>AVERAGE(F$2:F4839)</f>
        <v>34528.137368463322</v>
      </c>
      <c r="T4839">
        <f t="shared" ca="1" si="151"/>
        <v>2.2572313403780577</v>
      </c>
      <c r="U4839">
        <f ca="1">AVERAGE(T$2:T4839)</f>
        <v>25.434359047358736</v>
      </c>
    </row>
    <row r="4840" spans="1:21" x14ac:dyDescent="0.25">
      <c r="A4840" s="75" t="s">
        <v>16</v>
      </c>
      <c r="B4840">
        <v>0.7142857142857143</v>
      </c>
      <c r="C4840" s="76" t="s">
        <v>92</v>
      </c>
      <c r="E4840">
        <f t="shared" ca="1" si="150"/>
        <v>0.98410068423936881</v>
      </c>
      <c r="F4840">
        <v>5.6603773584905627E-2</v>
      </c>
      <c r="G4840">
        <f>AVERAGE(F$2:F4840)</f>
        <v>34521.001993227794</v>
      </c>
      <c r="T4840">
        <f t="shared" ca="1" si="151"/>
        <v>6.5420534476047925</v>
      </c>
      <c r="U4840">
        <f ca="1">AVERAGE(T$2:T4840)</f>
        <v>25.430454871785319</v>
      </c>
    </row>
    <row r="4841" spans="1:21" x14ac:dyDescent="0.25">
      <c r="A4841" s="75" t="s">
        <v>16</v>
      </c>
      <c r="B4841">
        <v>0.16666666666666666</v>
      </c>
      <c r="C4841" s="76" t="s">
        <v>93</v>
      </c>
      <c r="E4841">
        <f t="shared" ca="1" si="150"/>
        <v>0.38995788616560001</v>
      </c>
      <c r="F4841">
        <v>15.891891891891891</v>
      </c>
      <c r="G4841">
        <f>AVERAGE(F$2:F4841)</f>
        <v>34513.872838248186</v>
      </c>
      <c r="T4841">
        <f t="shared" ca="1" si="151"/>
        <v>3.348358380538937</v>
      </c>
      <c r="U4841">
        <f ca="1">AVERAGE(T$2:T4841)</f>
        <v>25.425892455154894</v>
      </c>
    </row>
    <row r="4842" spans="1:21" x14ac:dyDescent="0.25">
      <c r="A4842" s="75" t="s">
        <v>16</v>
      </c>
      <c r="B4842">
        <v>2.0408163265306121E-2</v>
      </c>
      <c r="C4842" s="76" t="s">
        <v>94</v>
      </c>
      <c r="E4842">
        <f t="shared" ca="1" si="150"/>
        <v>0.14759791595192451</v>
      </c>
      <c r="F4842">
        <v>0</v>
      </c>
      <c r="G4842">
        <f>AVERAGE(F$2:F4842)</f>
        <v>34506.743345821364</v>
      </c>
      <c r="T4842">
        <f t="shared" ca="1" si="151"/>
        <v>3.2121451313869294</v>
      </c>
      <c r="U4842">
        <f ca="1">AVERAGE(T$2:T4842)</f>
        <v>25.421303786011379</v>
      </c>
    </row>
    <row r="4843" spans="1:21" x14ac:dyDescent="0.25">
      <c r="A4843" s="75" t="s">
        <v>16</v>
      </c>
      <c r="B4843">
        <v>0.53846153846153844</v>
      </c>
      <c r="C4843" s="76" t="s">
        <v>95</v>
      </c>
      <c r="E4843">
        <f t="shared" ca="1" si="150"/>
        <v>0.31603430641201269</v>
      </c>
      <c r="F4843">
        <v>4.906107257655219E-3</v>
      </c>
      <c r="G4843">
        <f>AVERAGE(F$2:F4843)</f>
        <v>34499.616799262149</v>
      </c>
      <c r="T4843">
        <f t="shared" ca="1" si="151"/>
        <v>4.8441198689265601</v>
      </c>
      <c r="U4843">
        <f ca="1">AVERAGE(T$2:T4843)</f>
        <v>25.417054057817019</v>
      </c>
    </row>
    <row r="4844" spans="1:21" x14ac:dyDescent="0.25">
      <c r="A4844" s="75" t="s">
        <v>16</v>
      </c>
      <c r="B4844">
        <v>0.998</v>
      </c>
      <c r="C4844" s="76" t="s">
        <v>96</v>
      </c>
      <c r="E4844">
        <f t="shared" ca="1" si="150"/>
        <v>0.69017763449995473</v>
      </c>
      <c r="F4844">
        <v>0.52941176470588236</v>
      </c>
      <c r="G4844">
        <f>AVERAGE(F$2:F4844)</f>
        <v>34492.493304034499</v>
      </c>
      <c r="T4844">
        <f t="shared" ca="1" si="151"/>
        <v>2.2701830905647538</v>
      </c>
      <c r="U4844">
        <f ca="1">AVERAGE(T$2:T4844)</f>
        <v>25.41227460892847</v>
      </c>
    </row>
    <row r="4845" spans="1:21" x14ac:dyDescent="0.25">
      <c r="B4845">
        <v>0.6</v>
      </c>
      <c r="C4845" s="76" t="s">
        <v>81</v>
      </c>
      <c r="E4845">
        <f t="shared" ca="1" si="150"/>
        <v>0.25708089843953308</v>
      </c>
      <c r="F4845">
        <v>0.88043478260869568</v>
      </c>
      <c r="G4845">
        <f>AVERAGE(F$2:F4845)</f>
        <v>34485.372822434736</v>
      </c>
      <c r="T4845">
        <f t="shared" ca="1" si="151"/>
        <v>2.8559341102690743</v>
      </c>
      <c r="U4845">
        <f ca="1">AVERAGE(T$2:T4845)</f>
        <v>25.407618056389524</v>
      </c>
    </row>
    <row r="4846" spans="1:21" x14ac:dyDescent="0.25">
      <c r="A4846" s="75" t="s">
        <v>17</v>
      </c>
      <c r="B4846">
        <v>0.9</v>
      </c>
      <c r="C4846" s="76" t="s">
        <v>82</v>
      </c>
      <c r="E4846">
        <f t="shared" ca="1" si="150"/>
        <v>0.75260498159367928</v>
      </c>
      <c r="F4846">
        <v>0.8571428571428571</v>
      </c>
      <c r="G4846">
        <f>AVERAGE(F$2:F4846)</f>
        <v>34478.255275338852</v>
      </c>
      <c r="T4846">
        <f t="shared" ca="1" si="151"/>
        <v>2.5397906071804406</v>
      </c>
      <c r="U4846">
        <f ca="1">AVERAGE(T$2:T4846)</f>
        <v>25.40289817456306</v>
      </c>
    </row>
    <row r="4847" spans="1:21" x14ac:dyDescent="0.25">
      <c r="A4847" s="75" t="s">
        <v>17</v>
      </c>
      <c r="B4847">
        <v>0.62264150943396224</v>
      </c>
      <c r="C4847" s="76" t="s">
        <v>83</v>
      </c>
      <c r="E4847">
        <f t="shared" ca="1" si="150"/>
        <v>0.54540331551038956</v>
      </c>
      <c r="F4847">
        <v>0.42857142857142855</v>
      </c>
      <c r="G4847">
        <f>AVERAGE(F$2:F4847)</f>
        <v>34471.140577298422</v>
      </c>
      <c r="T4847">
        <f t="shared" ca="1" si="151"/>
        <v>141.87450706312256</v>
      </c>
      <c r="U4847">
        <f ca="1">AVERAGE(T$2:T4847)</f>
        <v>25.426932761622194</v>
      </c>
    </row>
    <row r="4848" spans="1:21" x14ac:dyDescent="0.25">
      <c r="A4848" s="75" t="s">
        <v>17</v>
      </c>
      <c r="B4848">
        <v>942.38461538461536</v>
      </c>
      <c r="C4848" s="76" t="s">
        <v>84</v>
      </c>
      <c r="E4848">
        <f t="shared" ca="1" si="150"/>
        <v>0.68871716752798806</v>
      </c>
      <c r="F4848">
        <v>9.9009900990099098E-3</v>
      </c>
      <c r="G4848">
        <f>AVERAGE(F$2:F4848)</f>
        <v>34464.02872859277</v>
      </c>
      <c r="T4848">
        <f t="shared" ca="1" si="151"/>
        <v>2.6951264158025485</v>
      </c>
      <c r="U4848">
        <f ca="1">AVERAGE(T$2:T4848)</f>
        <v>25.422242890290271</v>
      </c>
    </row>
    <row r="4849" spans="1:21" x14ac:dyDescent="0.25">
      <c r="A4849" s="75" t="s">
        <v>17</v>
      </c>
      <c r="B4849">
        <v>5.0606060606060606</v>
      </c>
      <c r="C4849" s="76" t="s">
        <v>85</v>
      </c>
      <c r="E4849">
        <f t="shared" ca="1" si="150"/>
        <v>0.62551190825495862</v>
      </c>
      <c r="F4849">
        <v>0.56249999999999989</v>
      </c>
      <c r="G4849">
        <f>AVERAGE(F$2:F4849)</f>
        <v>34456.919927803043</v>
      </c>
      <c r="T4849">
        <f t="shared" ca="1" si="151"/>
        <v>2.1135370174560384</v>
      </c>
      <c r="U4849">
        <f ca="1">AVERAGE(T$2:T4849)</f>
        <v>25.417434988913861</v>
      </c>
    </row>
    <row r="4850" spans="1:21" x14ac:dyDescent="0.25">
      <c r="A4850" s="75" t="s">
        <v>17</v>
      </c>
      <c r="B4850">
        <v>0.12280701754385967</v>
      </c>
      <c r="C4850" s="76" t="s">
        <v>86</v>
      </c>
      <c r="E4850">
        <f t="shared" ca="1" si="150"/>
        <v>0.32921106235707198</v>
      </c>
      <c r="F4850">
        <v>0.6</v>
      </c>
      <c r="G4850">
        <f>AVERAGE(F$2:F4850)</f>
        <v>34449.814066815663</v>
      </c>
      <c r="T4850">
        <f t="shared" ca="1" si="151"/>
        <v>2.0798363278631871</v>
      </c>
      <c r="U4850">
        <f ca="1">AVERAGE(T$2:T4850)</f>
        <v>25.41262212055728</v>
      </c>
    </row>
    <row r="4851" spans="1:21" x14ac:dyDescent="0.25">
      <c r="A4851" s="75" t="s">
        <v>17</v>
      </c>
      <c r="B4851">
        <v>0.12903225806451613</v>
      </c>
      <c r="C4851" s="76" t="s">
        <v>87</v>
      </c>
      <c r="E4851">
        <f t="shared" ca="1" si="150"/>
        <v>0.63745374855237813</v>
      </c>
      <c r="F4851">
        <v>6.3619631901840492</v>
      </c>
      <c r="G4851">
        <f>AVERAGE(F$2:F4851)</f>
        <v>34442.712324113883</v>
      </c>
      <c r="T4851">
        <f t="shared" ca="1" si="151"/>
        <v>7.0541182638733755</v>
      </c>
      <c r="U4851">
        <f ca="1">AVERAGE(T$2:T4851)</f>
        <v>25.408836862030132</v>
      </c>
    </row>
    <row r="4852" spans="1:21" x14ac:dyDescent="0.25">
      <c r="A4852" s="75" t="s">
        <v>17</v>
      </c>
      <c r="B4852">
        <v>1.7777777777777777</v>
      </c>
      <c r="C4852" s="76" t="s">
        <v>88</v>
      </c>
      <c r="E4852">
        <f t="shared" ca="1" si="150"/>
        <v>0.27426114415462544</v>
      </c>
      <c r="F4852">
        <v>0</v>
      </c>
      <c r="G4852">
        <f>AVERAGE(F$2:F4852)</f>
        <v>34435.612197887516</v>
      </c>
      <c r="T4852">
        <f t="shared" ca="1" si="151"/>
        <v>2.2533453048668592</v>
      </c>
      <c r="U4852">
        <f ca="1">AVERAGE(T$2:T4852)</f>
        <v>25.404063518068646</v>
      </c>
    </row>
    <row r="4853" spans="1:21" x14ac:dyDescent="0.25">
      <c r="A4853" s="75" t="s">
        <v>17</v>
      </c>
      <c r="B4853">
        <v>0.70167064439140814</v>
      </c>
      <c r="C4853" s="76" t="s">
        <v>89</v>
      </c>
      <c r="E4853">
        <f t="shared" ca="1" si="150"/>
        <v>0.99072890001931024</v>
      </c>
      <c r="F4853">
        <v>2.5459688826025461E-2</v>
      </c>
      <c r="G4853">
        <f>AVERAGE(F$2:F4853)</f>
        <v>34428.515003588625</v>
      </c>
      <c r="T4853">
        <f t="shared" ca="1" si="151"/>
        <v>3.5581806771565438</v>
      </c>
      <c r="U4853">
        <f ca="1">AVERAGE(T$2:T4853)</f>
        <v>25.399561069008275</v>
      </c>
    </row>
    <row r="4854" spans="1:21" x14ac:dyDescent="0.25">
      <c r="A4854" s="75" t="s">
        <v>17</v>
      </c>
      <c r="B4854">
        <v>53.945054945054942</v>
      </c>
      <c r="C4854" s="76" t="s">
        <v>90</v>
      </c>
      <c r="E4854">
        <f t="shared" ca="1" si="150"/>
        <v>0.60227607609628342</v>
      </c>
      <c r="F4854">
        <v>6.032130948772349E-2</v>
      </c>
      <c r="G4854">
        <f>AVERAGE(F$2:F4854)</f>
        <v>34421.420741342117</v>
      </c>
      <c r="T4854">
        <f t="shared" ca="1" si="151"/>
        <v>10.415802002913992</v>
      </c>
      <c r="U4854">
        <f ca="1">AVERAGE(T$2:T4854)</f>
        <v>25.396473543958596</v>
      </c>
    </row>
    <row r="4855" spans="1:21" x14ac:dyDescent="0.25">
      <c r="A4855" s="75" t="s">
        <v>17</v>
      </c>
      <c r="B4855">
        <v>0.16666666666666666</v>
      </c>
      <c r="C4855" s="76" t="s">
        <v>91</v>
      </c>
      <c r="E4855">
        <f t="shared" ca="1" si="150"/>
        <v>0.96789221697025141</v>
      </c>
      <c r="F4855">
        <v>0.46808510638297873</v>
      </c>
      <c r="G4855">
        <f>AVERAGE(F$2:F4855)</f>
        <v>34414.329486159542</v>
      </c>
      <c r="T4855">
        <f t="shared" ca="1" si="151"/>
        <v>2.4862473219600414</v>
      </c>
      <c r="U4855">
        <f ca="1">AVERAGE(T$2:T4855)</f>
        <v>25.391753678647099</v>
      </c>
    </row>
    <row r="4856" spans="1:21" x14ac:dyDescent="0.25">
      <c r="A4856" s="75" t="s">
        <v>17</v>
      </c>
      <c r="B4856">
        <v>2.4285714285714284</v>
      </c>
      <c r="C4856" s="76" t="s">
        <v>92</v>
      </c>
      <c r="E4856">
        <f t="shared" ca="1" si="150"/>
        <v>0.35323992571979956</v>
      </c>
      <c r="F4856">
        <v>8.6956521739130516E-2</v>
      </c>
      <c r="G4856">
        <f>AVERAGE(F$2:F4856)</f>
        <v>34407.241073692057</v>
      </c>
      <c r="T4856">
        <f t="shared" ca="1" si="151"/>
        <v>4.6971976414766772</v>
      </c>
      <c r="U4856">
        <f ca="1">AVERAGE(T$2:T4856)</f>
        <v>25.387491154231615</v>
      </c>
    </row>
    <row r="4857" spans="1:21" x14ac:dyDescent="0.25">
      <c r="A4857" s="75" t="s">
        <v>17</v>
      </c>
      <c r="B4857">
        <v>0.97499999999999998</v>
      </c>
      <c r="C4857" s="76" t="s">
        <v>93</v>
      </c>
      <c r="E4857">
        <f t="shared" ca="1" si="150"/>
        <v>0.61013413166668995</v>
      </c>
      <c r="F4857">
        <v>0.93333333333333335</v>
      </c>
      <c r="G4857">
        <f>AVERAGE(F$2:F4857)</f>
        <v>34400.155754964639</v>
      </c>
      <c r="T4857">
        <f t="shared" ca="1" si="151"/>
        <v>36.899118291112465</v>
      </c>
      <c r="U4857">
        <f ca="1">AVERAGE(T$2:T4857)</f>
        <v>25.389861752900661</v>
      </c>
    </row>
    <row r="4858" spans="1:21" x14ac:dyDescent="0.25">
      <c r="A4858" s="75" t="s">
        <v>17</v>
      </c>
      <c r="B4858">
        <v>2.0612244897959182</v>
      </c>
      <c r="C4858" s="76" t="s">
        <v>94</v>
      </c>
      <c r="E4858">
        <f t="shared" ca="1" si="150"/>
        <v>2.1885132780829819E-2</v>
      </c>
      <c r="F4858">
        <v>0.99916666666666665</v>
      </c>
      <c r="G4858">
        <f>AVERAGE(F$2:F4858)</f>
        <v>34393.073367361532</v>
      </c>
      <c r="T4858">
        <f t="shared" ca="1" si="151"/>
        <v>3.4592166822176078</v>
      </c>
      <c r="U4858">
        <f ca="1">AVERAGE(T$2:T4858)</f>
        <v>25.385346487290061</v>
      </c>
    </row>
    <row r="4859" spans="1:21" x14ac:dyDescent="0.25">
      <c r="A4859" s="75" t="s">
        <v>17</v>
      </c>
      <c r="B4859">
        <v>3</v>
      </c>
      <c r="C4859" s="76" t="s">
        <v>95</v>
      </c>
      <c r="E4859">
        <f t="shared" ca="1" si="150"/>
        <v>0.81439298590971976</v>
      </c>
      <c r="F4859">
        <v>0.56140350877192979</v>
      </c>
      <c r="G4859">
        <f>AVERAGE(F$2:F4859)</f>
        <v>34385.993805409322</v>
      </c>
      <c r="T4859">
        <f t="shared" ca="1" si="151"/>
        <v>32.499732030136578</v>
      </c>
      <c r="U4859">
        <f ca="1">AVERAGE(T$2:T4859)</f>
        <v>25.386810955289821</v>
      </c>
    </row>
    <row r="4860" spans="1:21" x14ac:dyDescent="0.25">
      <c r="A4860" s="75" t="s">
        <v>17</v>
      </c>
      <c r="B4860">
        <v>0.88</v>
      </c>
      <c r="C4860" s="76" t="s">
        <v>96</v>
      </c>
      <c r="E4860">
        <f t="shared" ca="1" si="150"/>
        <v>0.23965413112136047</v>
      </c>
      <c r="F4860">
        <v>0.33333333333333331</v>
      </c>
      <c r="G4860">
        <f>AVERAGE(F$2:F4860)</f>
        <v>34378.917110518996</v>
      </c>
      <c r="T4860">
        <f t="shared" ca="1" si="151"/>
        <v>55.962503446858214</v>
      </c>
      <c r="U4860">
        <f ca="1">AVERAGE(T$2:T4860)</f>
        <v>25.393103544812682</v>
      </c>
    </row>
    <row r="4861" spans="1:21" x14ac:dyDescent="0.25">
      <c r="B4861">
        <v>0.5</v>
      </c>
      <c r="C4861" s="76" t="s">
        <v>81</v>
      </c>
      <c r="E4861">
        <f t="shared" ca="1" si="150"/>
        <v>0.74004106604410114</v>
      </c>
      <c r="F4861">
        <v>0.95833333333333337</v>
      </c>
      <c r="G4861">
        <f>AVERAGE(F$2:F4861)</f>
        <v>34371.84345644962</v>
      </c>
      <c r="T4861">
        <f t="shared" ca="1" si="151"/>
        <v>3.8513547531208987</v>
      </c>
      <c r="U4861">
        <f ca="1">AVERAGE(T$2:T4861)</f>
        <v>25.388671086213566</v>
      </c>
    </row>
    <row r="4862" spans="1:21" x14ac:dyDescent="0.25">
      <c r="A4862" s="75" t="s">
        <v>18</v>
      </c>
      <c r="B4862">
        <v>0.6</v>
      </c>
      <c r="C4862" s="76" t="s">
        <v>82</v>
      </c>
      <c r="E4862">
        <f t="shared" ca="1" si="150"/>
        <v>0.56791719059362356</v>
      </c>
      <c r="F4862">
        <v>0.6470588235294118</v>
      </c>
      <c r="G4862">
        <f>AVERAGE(F$2:F4862)</f>
        <v>34364.772648715072</v>
      </c>
      <c r="T4862">
        <f t="shared" ca="1" si="151"/>
        <v>2.96786810981803</v>
      </c>
      <c r="U4862">
        <f ca="1">AVERAGE(T$2:T4862)</f>
        <v>25.384058701318196</v>
      </c>
    </row>
    <row r="4863" spans="1:21" x14ac:dyDescent="0.25">
      <c r="A4863" s="75" t="s">
        <v>18</v>
      </c>
      <c r="B4863">
        <v>0.57232704402515722</v>
      </c>
      <c r="C4863" s="76" t="s">
        <v>83</v>
      </c>
      <c r="E4863">
        <f t="shared" ca="1" si="150"/>
        <v>0.93689259185380591</v>
      </c>
      <c r="F4863">
        <v>0.83333333333333337</v>
      </c>
      <c r="G4863">
        <f>AVERAGE(F$2:F4863)</f>
        <v>34357.704787893315</v>
      </c>
      <c r="T4863">
        <f t="shared" ca="1" si="151"/>
        <v>4.077385075103428</v>
      </c>
      <c r="U4863">
        <f ca="1">AVERAGE(T$2:T4863)</f>
        <v>25.379676415504495</v>
      </c>
    </row>
    <row r="4864" spans="1:21" x14ac:dyDescent="0.25">
      <c r="A4864" s="75" t="s">
        <v>18</v>
      </c>
      <c r="B4864">
        <v>154.07692307692307</v>
      </c>
      <c r="C4864" s="76" t="s">
        <v>84</v>
      </c>
      <c r="E4864">
        <f t="shared" ca="1" si="150"/>
        <v>0.36608917564254106</v>
      </c>
      <c r="F4864">
        <v>7935.5079365079364</v>
      </c>
      <c r="G4864">
        <f>AVERAGE(F$2:F4864)</f>
        <v>34352.271475770889</v>
      </c>
      <c r="T4864">
        <f t="shared" ca="1" si="151"/>
        <v>2.7386169643029001</v>
      </c>
      <c r="U4864">
        <f ca="1">AVERAGE(T$2:T4864)</f>
        <v>25.375020635234865</v>
      </c>
    </row>
    <row r="4865" spans="1:21" x14ac:dyDescent="0.25">
      <c r="A4865" s="75" t="s">
        <v>18</v>
      </c>
      <c r="B4865">
        <v>2.0303030303030298</v>
      </c>
      <c r="C4865" s="76" t="s">
        <v>85</v>
      </c>
      <c r="E4865">
        <f t="shared" ca="1" si="150"/>
        <v>0.83145093771833178</v>
      </c>
      <c r="F4865">
        <v>7.333333333333333</v>
      </c>
      <c r="G4865">
        <f>AVERAGE(F$2:F4865)</f>
        <v>34345.21042763305</v>
      </c>
      <c r="T4865">
        <f t="shared" ca="1" si="151"/>
        <v>23.397158757634458</v>
      </c>
      <c r="U4865">
        <f ca="1">AVERAGE(T$2:T4865)</f>
        <v>25.37461400244753</v>
      </c>
    </row>
    <row r="4866" spans="1:21" x14ac:dyDescent="0.25">
      <c r="A4866" s="75" t="s">
        <v>18</v>
      </c>
      <c r="B4866">
        <v>0.12280701754385967</v>
      </c>
      <c r="C4866" s="76" t="s">
        <v>86</v>
      </c>
      <c r="E4866">
        <f t="shared" ref="E4866:E4929" ca="1" si="152">RAND()</f>
        <v>0.19930509027160415</v>
      </c>
      <c r="F4866">
        <v>0.98</v>
      </c>
      <c r="G4866">
        <f>AVERAGE(F$2:F4866)</f>
        <v>34338.150976363235</v>
      </c>
      <c r="T4866">
        <f t="shared" ca="1" si="151"/>
        <v>3.4995451856324218</v>
      </c>
      <c r="U4866">
        <f ca="1">AVERAGE(T$2:T4866)</f>
        <v>25.370117585424548</v>
      </c>
    </row>
    <row r="4867" spans="1:21" x14ac:dyDescent="0.25">
      <c r="A4867" s="75" t="s">
        <v>18</v>
      </c>
      <c r="B4867">
        <v>2.225806451612903</v>
      </c>
      <c r="C4867" s="76" t="s">
        <v>87</v>
      </c>
      <c r="E4867">
        <f t="shared" ca="1" si="152"/>
        <v>0.90471261356046817</v>
      </c>
      <c r="F4867">
        <v>0.25</v>
      </c>
      <c r="G4867">
        <f>AVERAGE(F$2:F4867)</f>
        <v>34331.094276614705</v>
      </c>
      <c r="T4867">
        <f t="shared" ref="T4867:T4930" ca="1" si="153">2*RAND()^-1</f>
        <v>2.5369768116391742</v>
      </c>
      <c r="U4867">
        <f ca="1">AVERAGE(T$2:T4867)</f>
        <v>25.365425201377324</v>
      </c>
    </row>
    <row r="4868" spans="1:21" x14ac:dyDescent="0.25">
      <c r="A4868" s="75" t="s">
        <v>18</v>
      </c>
      <c r="B4868">
        <v>0.1111111111111111</v>
      </c>
      <c r="C4868" s="76" t="s">
        <v>88</v>
      </c>
      <c r="E4868">
        <f t="shared" ca="1" si="152"/>
        <v>0.42011695984624076</v>
      </c>
      <c r="F4868">
        <v>0</v>
      </c>
      <c r="G4868">
        <f>AVERAGE(F$2:F4868)</f>
        <v>34324.040425314801</v>
      </c>
      <c r="T4868">
        <f t="shared" ca="1" si="153"/>
        <v>8.8304259626349335</v>
      </c>
      <c r="U4868">
        <f ca="1">AVERAGE(T$2:T4868)</f>
        <v>25.36202783149059</v>
      </c>
    </row>
    <row r="4869" spans="1:21" x14ac:dyDescent="0.25">
      <c r="A4869" s="75" t="s">
        <v>18</v>
      </c>
      <c r="B4869">
        <v>0.40334128878281622</v>
      </c>
      <c r="C4869" s="76" t="s">
        <v>89</v>
      </c>
      <c r="E4869">
        <f t="shared" ca="1" si="152"/>
        <v>0.72712466897212191</v>
      </c>
      <c r="F4869">
        <v>44</v>
      </c>
      <c r="G4869">
        <f>AVERAGE(F$2:F4869)</f>
        <v>34316.998510683472</v>
      </c>
      <c r="T4869">
        <f t="shared" ca="1" si="153"/>
        <v>13.945925255282619</v>
      </c>
      <c r="U4869">
        <f ca="1">AVERAGE(T$2:T4869)</f>
        <v>25.359682699490545</v>
      </c>
    </row>
    <row r="4870" spans="1:21" x14ac:dyDescent="0.25">
      <c r="A4870" s="75" t="s">
        <v>18</v>
      </c>
      <c r="B4870">
        <v>1.7472527472527473</v>
      </c>
      <c r="C4870" s="76" t="s">
        <v>90</v>
      </c>
      <c r="E4870">
        <f t="shared" ca="1" si="152"/>
        <v>0.28791609230818271</v>
      </c>
      <c r="F4870">
        <v>0.67105263157894735</v>
      </c>
      <c r="G4870">
        <f>AVERAGE(F$2:F4870)</f>
        <v>34309.950589661079</v>
      </c>
      <c r="T4870">
        <f t="shared" ca="1" si="153"/>
        <v>2.9470378447531216</v>
      </c>
      <c r="U4870">
        <f ca="1">AVERAGE(T$2:T4870)</f>
        <v>25.355079568487312</v>
      </c>
    </row>
    <row r="4871" spans="1:21" x14ac:dyDescent="0.25">
      <c r="A4871" s="75" t="s">
        <v>18</v>
      </c>
      <c r="B4871">
        <v>0.16666666666666666</v>
      </c>
      <c r="C4871" s="76" t="s">
        <v>91</v>
      </c>
      <c r="E4871">
        <f t="shared" ca="1" si="152"/>
        <v>0.45596924888655399</v>
      </c>
      <c r="F4871">
        <v>15.666666666666666</v>
      </c>
      <c r="G4871">
        <f>AVERAGE(F$2:F4871)</f>
        <v>34302.908642243623</v>
      </c>
      <c r="T4871">
        <f t="shared" ca="1" si="153"/>
        <v>2.3795064845184895</v>
      </c>
      <c r="U4871">
        <f ca="1">AVERAGE(T$2:T4871)</f>
        <v>25.350361791673357</v>
      </c>
    </row>
    <row r="4872" spans="1:21" x14ac:dyDescent="0.25">
      <c r="A4872" s="75" t="s">
        <v>18</v>
      </c>
      <c r="B4872">
        <v>0.42857142857142855</v>
      </c>
      <c r="C4872" s="76" t="s">
        <v>92</v>
      </c>
      <c r="E4872">
        <f t="shared" ca="1" si="152"/>
        <v>0.5157250966251542</v>
      </c>
      <c r="F4872">
        <v>0.2592592592592593</v>
      </c>
      <c r="G4872">
        <f>AVERAGE(F$2:F4872)</f>
        <v>34295.866423113468</v>
      </c>
      <c r="T4872">
        <f t="shared" ca="1" si="153"/>
        <v>4.1928050888348363</v>
      </c>
      <c r="U4872">
        <f ca="1">AVERAGE(T$2:T4872)</f>
        <v>25.346018216082548</v>
      </c>
    </row>
    <row r="4873" spans="1:21" x14ac:dyDescent="0.25">
      <c r="A4873" s="75" t="s">
        <v>18</v>
      </c>
      <c r="B4873">
        <v>0.16666666666666666</v>
      </c>
      <c r="C4873" s="76" t="s">
        <v>93</v>
      </c>
      <c r="E4873">
        <f t="shared" ca="1" si="152"/>
        <v>0.69630109249275485</v>
      </c>
      <c r="F4873">
        <v>10.363636363636363</v>
      </c>
      <c r="G4873">
        <f>AVERAGE(F$2:F4873)</f>
        <v>34288.829168846896</v>
      </c>
      <c r="T4873">
        <f t="shared" ca="1" si="153"/>
        <v>7.0924716125991987</v>
      </c>
      <c r="U4873">
        <f ca="1">AVERAGE(T$2:T4873)</f>
        <v>25.342271593216481</v>
      </c>
    </row>
    <row r="4874" spans="1:21" x14ac:dyDescent="0.25">
      <c r="A4874" s="75" t="s">
        <v>18</v>
      </c>
      <c r="B4874">
        <v>4.1020408163265305</v>
      </c>
      <c r="C4874" s="76" t="s">
        <v>94</v>
      </c>
      <c r="E4874">
        <f t="shared" ca="1" si="152"/>
        <v>0.72238659944346129</v>
      </c>
      <c r="F4874">
        <v>0.80430528375733856</v>
      </c>
      <c r="G4874">
        <f>AVERAGE(F$2:F4874)</f>
        <v>34281.792841150702</v>
      </c>
      <c r="T4874">
        <f t="shared" ca="1" si="153"/>
        <v>5.1818614886677823</v>
      </c>
      <c r="U4874">
        <f ca="1">AVERAGE(T$2:T4874)</f>
        <v>25.338134427178197</v>
      </c>
    </row>
    <row r="4875" spans="1:21" x14ac:dyDescent="0.25">
      <c r="A4875" s="75" t="s">
        <v>18</v>
      </c>
      <c r="B4875">
        <v>0.53846153846153844</v>
      </c>
      <c r="C4875" s="76" t="s">
        <v>95</v>
      </c>
      <c r="E4875">
        <f t="shared" ca="1" si="152"/>
        <v>0.98752819547874016</v>
      </c>
      <c r="F4875">
        <v>0.55516014234875444</v>
      </c>
      <c r="G4875">
        <f>AVERAGE(F$2:F4875)</f>
        <v>34274.759349628126</v>
      </c>
      <c r="T4875">
        <f t="shared" ca="1" si="153"/>
        <v>3.813559793242713</v>
      </c>
      <c r="U4875">
        <f ca="1">AVERAGE(T$2:T4875)</f>
        <v>25.333718223929544</v>
      </c>
    </row>
    <row r="4876" spans="1:21" x14ac:dyDescent="0.25">
      <c r="A4876" s="75" t="s">
        <v>18</v>
      </c>
      <c r="B4876">
        <v>0</v>
      </c>
      <c r="C4876" s="76" t="s">
        <v>96</v>
      </c>
      <c r="E4876">
        <f t="shared" ca="1" si="152"/>
        <v>0.79493665923242762</v>
      </c>
      <c r="F4876">
        <v>0.56834532374100721</v>
      </c>
      <c r="G4876">
        <f>AVERAGE(F$2:F4876)</f>
        <v>34267.728746345194</v>
      </c>
      <c r="T4876">
        <f t="shared" ca="1" si="153"/>
        <v>2.0660948513103068</v>
      </c>
      <c r="U4876">
        <f ca="1">AVERAGE(T$2:T4876)</f>
        <v>25.32894537810952</v>
      </c>
    </row>
    <row r="4877" spans="1:21" x14ac:dyDescent="0.25">
      <c r="B4877">
        <v>0</v>
      </c>
      <c r="C4877" s="76" t="s">
        <v>81</v>
      </c>
      <c r="E4877">
        <f t="shared" ca="1" si="152"/>
        <v>0.89209981734016031</v>
      </c>
      <c r="F4877">
        <v>0.2592592592592593</v>
      </c>
      <c r="G4877">
        <f>AVERAGE(F$2:F4877)</f>
        <v>34260.700963431518</v>
      </c>
      <c r="T4877">
        <f t="shared" ca="1" si="153"/>
        <v>3.598047432863285</v>
      </c>
      <c r="U4877">
        <f ca="1">AVERAGE(T$2:T4877)</f>
        <v>25.324488672214269</v>
      </c>
    </row>
    <row r="4878" spans="1:21" x14ac:dyDescent="0.25">
      <c r="A4878" s="75" t="s">
        <v>19</v>
      </c>
      <c r="B4878">
        <v>19</v>
      </c>
      <c r="C4878" s="76" t="s">
        <v>82</v>
      </c>
      <c r="E4878">
        <f t="shared" ca="1" si="152"/>
        <v>0.54381994937895273</v>
      </c>
      <c r="F4878">
        <v>0.49862126843304166</v>
      </c>
      <c r="G4878">
        <f>AVERAGE(F$2:F4878)</f>
        <v>34253.676111608227</v>
      </c>
      <c r="T4878">
        <f t="shared" ca="1" si="153"/>
        <v>6.1328244641833907</v>
      </c>
      <c r="U4878">
        <f ca="1">AVERAGE(T$2:T4878)</f>
        <v>25.320553534997121</v>
      </c>
    </row>
    <row r="4879" spans="1:21" x14ac:dyDescent="0.25">
      <c r="A4879" s="75" t="s">
        <v>19</v>
      </c>
      <c r="B4879">
        <v>5.6603773584905683E-2</v>
      </c>
      <c r="C4879" s="76" t="s">
        <v>83</v>
      </c>
      <c r="E4879">
        <f t="shared" ca="1" si="152"/>
        <v>0.1081409208818489</v>
      </c>
      <c r="F4879">
        <v>0.375</v>
      </c>
      <c r="G4879">
        <f>AVERAGE(F$2:F4879)</f>
        <v>34246.654114660378</v>
      </c>
      <c r="T4879">
        <f t="shared" ca="1" si="153"/>
        <v>4.7899564602493925</v>
      </c>
      <c r="U4879">
        <f ca="1">AVERAGE(T$2:T4879)</f>
        <v>25.316344720508653</v>
      </c>
    </row>
    <row r="4880" spans="1:21" x14ac:dyDescent="0.25">
      <c r="A4880" s="75" t="s">
        <v>19</v>
      </c>
      <c r="B4880">
        <v>13475.923076923076</v>
      </c>
      <c r="C4880" s="76" t="s">
        <v>84</v>
      </c>
      <c r="E4880">
        <f t="shared" ca="1" si="152"/>
        <v>0.26463944668920836</v>
      </c>
      <c r="F4880">
        <v>5.6603773584905683E-2</v>
      </c>
      <c r="G4880">
        <f>AVERAGE(F$2:F4880)</f>
        <v>34239.634930911474</v>
      </c>
      <c r="T4880">
        <f t="shared" ca="1" si="153"/>
        <v>3.0402665322935114</v>
      </c>
      <c r="U4880">
        <f ca="1">AVERAGE(T$2:T4880)</f>
        <v>25.311779014792684</v>
      </c>
    </row>
    <row r="4881" spans="1:21" x14ac:dyDescent="0.25">
      <c r="A4881" s="75" t="s">
        <v>19</v>
      </c>
      <c r="B4881">
        <v>2.0303030303030298</v>
      </c>
      <c r="C4881" s="76" t="s">
        <v>85</v>
      </c>
      <c r="E4881">
        <f t="shared" ca="1" si="152"/>
        <v>0.17409832774172584</v>
      </c>
      <c r="F4881">
        <v>6.8769230769230774</v>
      </c>
      <c r="G4881">
        <f>AVERAGE(F$2:F4881)</f>
        <v>34232.620021483643</v>
      </c>
      <c r="T4881">
        <f t="shared" ca="1" si="153"/>
        <v>43.205050479970176</v>
      </c>
      <c r="U4881">
        <f ca="1">AVERAGE(T$2:T4881)</f>
        <v>25.31544566878145</v>
      </c>
    </row>
    <row r="4882" spans="1:21" x14ac:dyDescent="0.25">
      <c r="A4882" s="75" t="s">
        <v>19</v>
      </c>
      <c r="B4882">
        <v>0.12280701754385967</v>
      </c>
      <c r="C4882" s="76" t="s">
        <v>86</v>
      </c>
      <c r="E4882">
        <f t="shared" ca="1" si="152"/>
        <v>0.32812437221095403</v>
      </c>
      <c r="F4882">
        <v>2.6666666666666665</v>
      </c>
      <c r="G4882">
        <f>AVERAGE(F$2:F4882)</f>
        <v>34225.607123848975</v>
      </c>
      <c r="T4882">
        <f t="shared" ca="1" si="153"/>
        <v>4.9154078505324525</v>
      </c>
      <c r="U4882">
        <f ca="1">AVERAGE(T$2:T4882)</f>
        <v>25.311266189613605</v>
      </c>
    </row>
    <row r="4883" spans="1:21" x14ac:dyDescent="0.25">
      <c r="A4883" s="75" t="s">
        <v>19</v>
      </c>
      <c r="B4883">
        <v>0.19354838709677419</v>
      </c>
      <c r="C4883" s="76" t="s">
        <v>87</v>
      </c>
      <c r="E4883">
        <f t="shared" ca="1" si="152"/>
        <v>0.44162915055931973</v>
      </c>
      <c r="F4883">
        <v>0.99</v>
      </c>
      <c r="G4883">
        <f>AVERAGE(F$2:F4883)</f>
        <v>34218.596755736755</v>
      </c>
      <c r="T4883">
        <f t="shared" ca="1" si="153"/>
        <v>13.098123150246332</v>
      </c>
      <c r="U4883">
        <f ca="1">AVERAGE(T$2:T4883)</f>
        <v>25.308764521641596</v>
      </c>
    </row>
    <row r="4884" spans="1:21" x14ac:dyDescent="0.25">
      <c r="A4884" s="75" t="s">
        <v>19</v>
      </c>
      <c r="B4884">
        <v>0.1111111111111111</v>
      </c>
      <c r="C4884" s="76" t="s">
        <v>88</v>
      </c>
      <c r="E4884">
        <f t="shared" ca="1" si="152"/>
        <v>0.93613388413423604</v>
      </c>
      <c r="F4884">
        <v>0.58333333333333337</v>
      </c>
      <c r="G4884">
        <f>AVERAGE(F$2:F4884)</f>
        <v>34211.589175678928</v>
      </c>
      <c r="T4884">
        <f t="shared" ca="1" si="153"/>
        <v>2.8254070186215361</v>
      </c>
      <c r="U4884">
        <f ca="1">AVERAGE(T$2:T4884)</f>
        <v>25.304160106834505</v>
      </c>
    </row>
    <row r="4885" spans="1:21" x14ac:dyDescent="0.25">
      <c r="A4885" s="75" t="s">
        <v>19</v>
      </c>
      <c r="B4885">
        <v>0.88066825775656321</v>
      </c>
      <c r="C4885" s="76" t="s">
        <v>89</v>
      </c>
      <c r="E4885">
        <f t="shared" ca="1" si="152"/>
        <v>0.61974879125869409</v>
      </c>
      <c r="F4885">
        <v>9.9009900990099098E-3</v>
      </c>
      <c r="G4885">
        <f>AVERAGE(F$2:F4885)</f>
        <v>34204.584347817603</v>
      </c>
      <c r="T4885">
        <f t="shared" ca="1" si="153"/>
        <v>2.1286928071303515</v>
      </c>
      <c r="U4885">
        <f ca="1">AVERAGE(T$2:T4885)</f>
        <v>25.299414925159709</v>
      </c>
    </row>
    <row r="4886" spans="1:21" x14ac:dyDescent="0.25">
      <c r="A4886" s="75" t="s">
        <v>19</v>
      </c>
      <c r="B4886">
        <v>23.725274725274726</v>
      </c>
      <c r="C4886" s="76" t="s">
        <v>90</v>
      </c>
      <c r="E4886">
        <f t="shared" ca="1" si="152"/>
        <v>0.43498835074123965</v>
      </c>
      <c r="F4886">
        <v>0.93704600484261502</v>
      </c>
      <c r="G4886">
        <f>AVERAGE(F$2:F4886)</f>
        <v>34197.582577643232</v>
      </c>
      <c r="T4886">
        <f t="shared" ca="1" si="153"/>
        <v>3.4740860898692341</v>
      </c>
      <c r="U4886">
        <f ca="1">AVERAGE(T$2:T4886)</f>
        <v>25.294947099400183</v>
      </c>
    </row>
    <row r="4887" spans="1:21" x14ac:dyDescent="0.25">
      <c r="A4887" s="75" t="s">
        <v>19</v>
      </c>
      <c r="B4887">
        <v>165.66666666666666</v>
      </c>
      <c r="C4887" s="76" t="s">
        <v>91</v>
      </c>
      <c r="E4887">
        <f t="shared" ca="1" si="152"/>
        <v>0.66027609431050072</v>
      </c>
      <c r="F4887">
        <v>9.3655589123867067E-2</v>
      </c>
      <c r="G4887">
        <f>AVERAGE(F$2:F4887)</f>
        <v>34190.583500909284</v>
      </c>
      <c r="T4887">
        <f t="shared" ca="1" si="153"/>
        <v>3.1875061387715831</v>
      </c>
      <c r="U4887">
        <f ca="1">AVERAGE(T$2:T4887)</f>
        <v>25.290422449183108</v>
      </c>
    </row>
    <row r="4888" spans="1:21" x14ac:dyDescent="0.25">
      <c r="A4888" s="75" t="s">
        <v>19</v>
      </c>
      <c r="B4888">
        <v>0.7142857142857143</v>
      </c>
      <c r="C4888" s="76" t="s">
        <v>92</v>
      </c>
      <c r="E4888">
        <f t="shared" ca="1" si="152"/>
        <v>0.64247150213164739</v>
      </c>
      <c r="F4888">
        <v>0.40350877192982454</v>
      </c>
      <c r="G4888">
        <f>AVERAGE(F$2:F4888)</f>
        <v>34183.587351944247</v>
      </c>
      <c r="T4888">
        <f t="shared" ca="1" si="153"/>
        <v>3.5878853600110299</v>
      </c>
      <c r="U4888">
        <f ca="1">AVERAGE(T$2:T4888)</f>
        <v>25.285981578078307</v>
      </c>
    </row>
    <row r="4889" spans="1:21" x14ac:dyDescent="0.25">
      <c r="A4889" s="75" t="s">
        <v>19</v>
      </c>
      <c r="B4889">
        <v>0.995</v>
      </c>
      <c r="C4889" s="76" t="s">
        <v>93</v>
      </c>
      <c r="E4889">
        <f t="shared" ca="1" si="152"/>
        <v>0.838911032484292</v>
      </c>
      <c r="F4889">
        <v>1.8571428571428572</v>
      </c>
      <c r="G4889">
        <f>AVERAGE(F$2:F4889)</f>
        <v>34176.594362948934</v>
      </c>
      <c r="T4889">
        <f t="shared" ca="1" si="153"/>
        <v>13.533884417862366</v>
      </c>
      <c r="U4889">
        <f ca="1">AVERAGE(T$2:T4889)</f>
        <v>25.283577302881863</v>
      </c>
    </row>
    <row r="4890" spans="1:21" x14ac:dyDescent="0.25">
      <c r="A4890" s="75" t="s">
        <v>19</v>
      </c>
      <c r="B4890">
        <v>1.5510204081632653</v>
      </c>
      <c r="C4890" s="76" t="s">
        <v>94</v>
      </c>
      <c r="E4890">
        <f t="shared" ca="1" si="152"/>
        <v>2.1921113333549513E-2</v>
      </c>
      <c r="F4890">
        <v>3.2258064516129031E-2</v>
      </c>
      <c r="G4890">
        <f>AVERAGE(F$2:F4890)</f>
        <v>34169.603861393429</v>
      </c>
      <c r="T4890">
        <f t="shared" ca="1" si="153"/>
        <v>2.8688175409800349</v>
      </c>
      <c r="U4890">
        <f ca="1">AVERAGE(T$2:T4890)</f>
        <v>25.278992569856314</v>
      </c>
    </row>
    <row r="4891" spans="1:21" x14ac:dyDescent="0.25">
      <c r="A4891" s="75" t="s">
        <v>19</v>
      </c>
      <c r="B4891">
        <v>1.0769230769230769</v>
      </c>
      <c r="C4891" s="76" t="s">
        <v>95</v>
      </c>
      <c r="E4891">
        <f t="shared" ca="1" si="152"/>
        <v>0.87125680464082433</v>
      </c>
      <c r="F4891">
        <v>0.75</v>
      </c>
      <c r="G4891">
        <f>AVERAGE(F$2:F4891)</f>
        <v>34162.616365716254</v>
      </c>
      <c r="T4891">
        <f t="shared" ca="1" si="153"/>
        <v>2.321727740432602</v>
      </c>
      <c r="U4891">
        <f ca="1">AVERAGE(T$2:T4891)</f>
        <v>25.274297832672382</v>
      </c>
    </row>
    <row r="4892" spans="1:21" x14ac:dyDescent="0.25">
      <c r="A4892" s="75" t="s">
        <v>19</v>
      </c>
      <c r="B4892">
        <v>0.98</v>
      </c>
      <c r="C4892" s="76" t="s">
        <v>96</v>
      </c>
      <c r="E4892">
        <f t="shared" ca="1" si="152"/>
        <v>0.34828892773979647</v>
      </c>
      <c r="F4892">
        <v>0.3605442176870749</v>
      </c>
      <c r="G4892">
        <f>AVERAGE(F$2:F4892)</f>
        <v>34155.631647699178</v>
      </c>
      <c r="T4892">
        <f t="shared" ca="1" si="153"/>
        <v>19.677654400923444</v>
      </c>
      <c r="U4892">
        <f ca="1">AVERAGE(T$2:T4892)</f>
        <v>25.273153558815963</v>
      </c>
    </row>
    <row r="4893" spans="1:21" x14ac:dyDescent="0.25">
      <c r="B4893">
        <v>0</v>
      </c>
      <c r="C4893" s="76" t="s">
        <v>81</v>
      </c>
      <c r="E4893">
        <f t="shared" ca="1" si="152"/>
        <v>0.97549123060809728</v>
      </c>
      <c r="F4893">
        <v>2.1526418786692758E-2</v>
      </c>
      <c r="G4893">
        <f>AVERAGE(F$2:F4893)</f>
        <v>34148.649715949119</v>
      </c>
      <c r="T4893">
        <f t="shared" ca="1" si="153"/>
        <v>2.6419532926556366</v>
      </c>
      <c r="U4893">
        <f ca="1">AVERAGE(T$2:T4893)</f>
        <v>25.268527393593935</v>
      </c>
    </row>
    <row r="4894" spans="1:21" x14ac:dyDescent="0.25">
      <c r="A4894" s="75" t="s">
        <v>20</v>
      </c>
      <c r="B4894">
        <v>99</v>
      </c>
      <c r="C4894" s="76" t="s">
        <v>82</v>
      </c>
      <c r="E4894">
        <f t="shared" ca="1" si="152"/>
        <v>0.24332924347081442</v>
      </c>
      <c r="F4894">
        <v>0.32743362831858419</v>
      </c>
      <c r="G4894">
        <f>AVERAGE(F$2:F4894)</f>
        <v>34141.670700563402</v>
      </c>
      <c r="T4894">
        <f t="shared" ca="1" si="153"/>
        <v>31.138610485605703</v>
      </c>
      <c r="U4894">
        <f ca="1">AVERAGE(T$2:T4894)</f>
        <v>25.269727083577994</v>
      </c>
    </row>
    <row r="4895" spans="1:21" x14ac:dyDescent="0.25">
      <c r="A4895" s="75" t="s">
        <v>20</v>
      </c>
      <c r="B4895">
        <v>1.5157232704402517</v>
      </c>
      <c r="C4895" s="76" t="s">
        <v>83</v>
      </c>
      <c r="E4895">
        <f t="shared" ca="1" si="152"/>
        <v>0.20253452075288825</v>
      </c>
      <c r="F4895">
        <v>6.7805659369994664E-2</v>
      </c>
      <c r="G4895">
        <f>AVERAGE(F$2:F4895)</f>
        <v>34134.694484197462</v>
      </c>
      <c r="T4895">
        <f t="shared" ca="1" si="153"/>
        <v>8.193691161790964</v>
      </c>
      <c r="U4895">
        <f ca="1">AVERAGE(T$2:T4895)</f>
        <v>25.266237905825282</v>
      </c>
    </row>
    <row r="4896" spans="1:21" x14ac:dyDescent="0.25">
      <c r="A4896" s="75" t="s">
        <v>20</v>
      </c>
      <c r="B4896">
        <v>2694.3846153846152</v>
      </c>
      <c r="C4896" s="76" t="s">
        <v>84</v>
      </c>
      <c r="E4896">
        <f t="shared" ca="1" si="152"/>
        <v>0.37617505121101891</v>
      </c>
      <c r="F4896">
        <v>3.042553191489362</v>
      </c>
      <c r="G4896">
        <f>AVERAGE(F$2:F4896)</f>
        <v>34127.721725886731</v>
      </c>
      <c r="T4896">
        <f t="shared" ca="1" si="153"/>
        <v>6.2474161161828841</v>
      </c>
      <c r="U4896">
        <f ca="1">AVERAGE(T$2:T4896)</f>
        <v>25.262352548973464</v>
      </c>
    </row>
    <row r="4897" spans="1:21" x14ac:dyDescent="0.25">
      <c r="A4897" s="75" t="s">
        <v>20</v>
      </c>
      <c r="B4897">
        <v>0.24242424242424246</v>
      </c>
      <c r="C4897" s="76" t="s">
        <v>85</v>
      </c>
      <c r="E4897">
        <f t="shared" ca="1" si="152"/>
        <v>0.81144893836620902</v>
      </c>
      <c r="F4897">
        <v>2.8095238095238093</v>
      </c>
      <c r="G4897">
        <f>AVERAGE(F$2:F4897)</f>
        <v>34120.751768329123</v>
      </c>
      <c r="T4897">
        <f t="shared" ca="1" si="153"/>
        <v>20.866563481082064</v>
      </c>
      <c r="U4897">
        <f ca="1">AVERAGE(T$2:T4897)</f>
        <v>25.261454716239008</v>
      </c>
    </row>
    <row r="4898" spans="1:21" x14ac:dyDescent="0.25">
      <c r="A4898" s="75" t="s">
        <v>20</v>
      </c>
      <c r="B4898">
        <v>86.719298245614041</v>
      </c>
      <c r="C4898" s="76" t="s">
        <v>86</v>
      </c>
      <c r="E4898">
        <f t="shared" ca="1" si="152"/>
        <v>0.60961303270265177</v>
      </c>
      <c r="F4898">
        <v>0.3</v>
      </c>
      <c r="G4898">
        <f>AVERAGE(F$2:F4898)</f>
        <v>34113.78414493351</v>
      </c>
      <c r="T4898">
        <f t="shared" ca="1" si="153"/>
        <v>6.6440912852851479</v>
      </c>
      <c r="U4898">
        <f ca="1">AVERAGE(T$2:T4898)</f>
        <v>25.257652926688067</v>
      </c>
    </row>
    <row r="4899" spans="1:21" x14ac:dyDescent="0.25">
      <c r="A4899" s="75" t="s">
        <v>20</v>
      </c>
      <c r="B4899">
        <v>0.19354838709677419</v>
      </c>
      <c r="C4899" s="76" t="s">
        <v>87</v>
      </c>
      <c r="E4899">
        <f t="shared" ca="1" si="152"/>
        <v>0.78511328363163768</v>
      </c>
      <c r="F4899">
        <v>0.5714285714285714</v>
      </c>
      <c r="G4899">
        <f>AVERAGE(F$2:F4899)</f>
        <v>34106.819422043271</v>
      </c>
      <c r="T4899">
        <f t="shared" ca="1" si="153"/>
        <v>7.9831265133074334</v>
      </c>
      <c r="U4899">
        <f ca="1">AVERAGE(T$2:T4899)</f>
        <v>25.254126073602446</v>
      </c>
    </row>
    <row r="4900" spans="1:21" x14ac:dyDescent="0.25">
      <c r="A4900" s="75" t="s">
        <v>20</v>
      </c>
      <c r="B4900">
        <v>10.111111111111111</v>
      </c>
      <c r="C4900" s="76" t="s">
        <v>88</v>
      </c>
      <c r="E4900">
        <f t="shared" ca="1" si="152"/>
        <v>0.84382167054422375</v>
      </c>
      <c r="F4900">
        <v>8.2568807339449615E-2</v>
      </c>
      <c r="G4900">
        <f>AVERAGE(F$2:F4900)</f>
        <v>34099.857442689681</v>
      </c>
      <c r="T4900">
        <f t="shared" ca="1" si="153"/>
        <v>5.1636086772539898</v>
      </c>
      <c r="U4900">
        <f ca="1">AVERAGE(T$2:T4900)</f>
        <v>25.250025131084307</v>
      </c>
    </row>
    <row r="4901" spans="1:21" x14ac:dyDescent="0.25">
      <c r="A4901" s="75" t="s">
        <v>20</v>
      </c>
      <c r="B4901">
        <v>0.52267303102625295</v>
      </c>
      <c r="C4901" s="76" t="s">
        <v>89</v>
      </c>
      <c r="E4901">
        <f t="shared" ca="1" si="152"/>
        <v>8.6127482537007194E-2</v>
      </c>
      <c r="F4901">
        <v>3.2258064516129031E-2</v>
      </c>
      <c r="G4901">
        <f>AVERAGE(F$2:F4901)</f>
        <v>34092.898294692815</v>
      </c>
      <c r="T4901">
        <f t="shared" ca="1" si="153"/>
        <v>4.7260119416346749</v>
      </c>
      <c r="U4901">
        <f ca="1">AVERAGE(T$2:T4901)</f>
        <v>25.245836556964012</v>
      </c>
    </row>
    <row r="4902" spans="1:21" x14ac:dyDescent="0.25">
      <c r="A4902" s="75" t="s">
        <v>20</v>
      </c>
      <c r="B4902">
        <v>0.67032967032967028</v>
      </c>
      <c r="C4902" s="76" t="s">
        <v>90</v>
      </c>
      <c r="E4902">
        <f t="shared" ca="1" si="152"/>
        <v>0.34818349171212604</v>
      </c>
      <c r="F4902">
        <v>0.98</v>
      </c>
      <c r="G4902">
        <f>AVERAGE(F$2:F4902)</f>
        <v>34085.942179962214</v>
      </c>
      <c r="T4902">
        <f t="shared" ca="1" si="153"/>
        <v>23.404033982043035</v>
      </c>
      <c r="U4902">
        <f ca="1">AVERAGE(T$2:T4902)</f>
        <v>25.245460755581657</v>
      </c>
    </row>
    <row r="4903" spans="1:21" x14ac:dyDescent="0.25">
      <c r="A4903" s="75" t="s">
        <v>20</v>
      </c>
      <c r="B4903">
        <v>0.9916666666666667</v>
      </c>
      <c r="C4903" s="76" t="s">
        <v>91</v>
      </c>
      <c r="E4903">
        <f t="shared" ca="1" si="152"/>
        <v>2.8275382517742198E-2</v>
      </c>
      <c r="F4903">
        <v>0.16666666666666663</v>
      </c>
      <c r="G4903">
        <f>AVERAGE(F$2:F4903)</f>
        <v>34078.988737385036</v>
      </c>
      <c r="T4903">
        <f t="shared" ca="1" si="153"/>
        <v>9.6324858250570546</v>
      </c>
      <c r="U4903">
        <f ca="1">AVERAGE(T$2:T4903)</f>
        <v>25.242275734176001</v>
      </c>
    </row>
    <row r="4904" spans="1:21" x14ac:dyDescent="0.25">
      <c r="A4904" s="75" t="s">
        <v>20</v>
      </c>
      <c r="B4904">
        <v>0.14285714285714285</v>
      </c>
      <c r="C4904" s="76" t="s">
        <v>92</v>
      </c>
      <c r="E4904">
        <f t="shared" ca="1" si="152"/>
        <v>3.2798286940951549E-3</v>
      </c>
      <c r="F4904">
        <v>9</v>
      </c>
      <c r="G4904">
        <f>AVERAGE(F$2:F4904)</f>
        <v>34072.039932829175</v>
      </c>
      <c r="T4904">
        <f t="shared" ca="1" si="153"/>
        <v>2.4854913977424449</v>
      </c>
      <c r="U4904">
        <f ca="1">AVERAGE(T$2:T4904)</f>
        <v>25.237634334148176</v>
      </c>
    </row>
    <row r="4905" spans="1:21" x14ac:dyDescent="0.25">
      <c r="A4905" s="75" t="s">
        <v>20</v>
      </c>
      <c r="B4905">
        <v>0</v>
      </c>
      <c r="C4905" s="76" t="s">
        <v>93</v>
      </c>
      <c r="E4905">
        <f t="shared" ca="1" si="152"/>
        <v>0.95274607215296769</v>
      </c>
      <c r="F4905">
        <v>0.4</v>
      </c>
      <c r="G4905">
        <f>AVERAGE(F$2:F4905)</f>
        <v>34065.092208536189</v>
      </c>
      <c r="T4905">
        <f t="shared" ca="1" si="153"/>
        <v>2.0567752483630861</v>
      </c>
      <c r="U4905">
        <f ca="1">AVERAGE(T$2:T4905)</f>
        <v>25.23290740529708</v>
      </c>
    </row>
    <row r="4906" spans="1:21" x14ac:dyDescent="0.25">
      <c r="A4906" s="75" t="s">
        <v>20</v>
      </c>
      <c r="B4906">
        <v>2.0408163265306121E-2</v>
      </c>
      <c r="C4906" s="76" t="s">
        <v>94</v>
      </c>
      <c r="E4906">
        <f t="shared" ca="1" si="152"/>
        <v>0.9960642472141944</v>
      </c>
      <c r="F4906">
        <v>2.9384615384615387</v>
      </c>
      <c r="G4906">
        <f>AVERAGE(F$2:F4906)</f>
        <v>34058.147834683587</v>
      </c>
      <c r="T4906">
        <f t="shared" ca="1" si="153"/>
        <v>6.8311613543759835</v>
      </c>
      <c r="U4906">
        <f ca="1">AVERAGE(T$2:T4906)</f>
        <v>25.229155775113405</v>
      </c>
    </row>
    <row r="4907" spans="1:21" x14ac:dyDescent="0.25">
      <c r="A4907" s="75" t="s">
        <v>20</v>
      </c>
      <c r="B4907">
        <v>2.5384615384615383</v>
      </c>
      <c r="C4907" s="76" t="s">
        <v>95</v>
      </c>
      <c r="E4907">
        <f t="shared" ca="1" si="152"/>
        <v>0.97000000054610402</v>
      </c>
      <c r="F4907">
        <v>1.4</v>
      </c>
      <c r="G4907">
        <f>AVERAGE(F$2:F4907)</f>
        <v>34051.205978215046</v>
      </c>
      <c r="T4907">
        <f t="shared" ca="1" si="153"/>
        <v>3.0941208610317248</v>
      </c>
      <c r="U4907">
        <f ca="1">AVERAGE(T$2:T4907)</f>
        <v>25.224643945738336</v>
      </c>
    </row>
    <row r="4908" spans="1:21" x14ac:dyDescent="0.25">
      <c r="A4908" s="75" t="s">
        <v>20</v>
      </c>
      <c r="B4908">
        <v>0.92</v>
      </c>
      <c r="C4908" s="76" t="s">
        <v>96</v>
      </c>
      <c r="E4908">
        <f t="shared" ca="1" si="152"/>
        <v>8.0381043514236583E-2</v>
      </c>
      <c r="F4908">
        <v>0.97499999999999998</v>
      </c>
      <c r="G4908">
        <f>AVERAGE(F$2:F4908)</f>
        <v>34044.266864504381</v>
      </c>
      <c r="T4908">
        <f t="shared" ca="1" si="153"/>
        <v>2.5579687787901522</v>
      </c>
      <c r="U4908">
        <f ca="1">AVERAGE(T$2:T4908)</f>
        <v>25.220024692596507</v>
      </c>
    </row>
    <row r="4909" spans="1:21" x14ac:dyDescent="0.25">
      <c r="B4909">
        <v>0.9</v>
      </c>
      <c r="C4909" s="76" t="s">
        <v>81</v>
      </c>
      <c r="E4909">
        <f t="shared" ca="1" si="152"/>
        <v>0.50416192508509161</v>
      </c>
      <c r="F4909">
        <v>0.7142857142857143</v>
      </c>
      <c r="G4909">
        <f>AVERAGE(F$2:F4909)</f>
        <v>34037.330525348145</v>
      </c>
      <c r="T4909">
        <f t="shared" ca="1" si="153"/>
        <v>6.0590033538766424</v>
      </c>
      <c r="U4909">
        <f ca="1">AVERAGE(T$2:T4909)</f>
        <v>25.216120654018937</v>
      </c>
    </row>
    <row r="4910" spans="1:21" x14ac:dyDescent="0.25">
      <c r="A4910" s="75" t="s">
        <v>21</v>
      </c>
      <c r="B4910">
        <v>0.85</v>
      </c>
      <c r="C4910" s="76" t="s">
        <v>82</v>
      </c>
      <c r="E4910">
        <f t="shared" ca="1" si="152"/>
        <v>0.26603740739839354</v>
      </c>
      <c r="F4910">
        <v>0.19331742243436759</v>
      </c>
      <c r="G4910">
        <f>AVERAGE(F$2:F4910)</f>
        <v>34030.396906035065</v>
      </c>
      <c r="T4910">
        <f t="shared" ca="1" si="153"/>
        <v>2.2946359036654571</v>
      </c>
      <c r="U4910">
        <f ca="1">AVERAGE(T$2:T4910)</f>
        <v>25.211451376212796</v>
      </c>
    </row>
    <row r="4911" spans="1:21" x14ac:dyDescent="0.25">
      <c r="A4911" s="75" t="s">
        <v>21</v>
      </c>
      <c r="B4911">
        <v>0.37106918238993714</v>
      </c>
      <c r="C4911" s="76" t="s">
        <v>83</v>
      </c>
      <c r="E4911">
        <f t="shared" ca="1" si="152"/>
        <v>0.92972035709544376</v>
      </c>
      <c r="F4911">
        <v>4.4945054945054945</v>
      </c>
      <c r="G4911">
        <f>AVERAGE(F$2:F4911)</f>
        <v>34023.466987012551</v>
      </c>
      <c r="T4911">
        <f t="shared" ca="1" si="153"/>
        <v>3.305059824447703</v>
      </c>
      <c r="U4911">
        <f ca="1">AVERAGE(T$2:T4911)</f>
        <v>25.20698978933871</v>
      </c>
    </row>
    <row r="4912" spans="1:21" x14ac:dyDescent="0.25">
      <c r="A4912" s="75" t="s">
        <v>21</v>
      </c>
      <c r="B4912">
        <v>6.384615384615385</v>
      </c>
      <c r="C4912" s="76" t="s">
        <v>84</v>
      </c>
      <c r="E4912">
        <f t="shared" ca="1" si="152"/>
        <v>0.65116939435769938</v>
      </c>
      <c r="F4912">
        <v>0.77941176470588236</v>
      </c>
      <c r="G4912">
        <f>AVERAGE(F$2:F4912)</f>
        <v>34016.539133708691</v>
      </c>
      <c r="T4912">
        <f t="shared" ca="1" si="153"/>
        <v>2.06485412493794</v>
      </c>
      <c r="U4912">
        <f ca="1">AVERAGE(T$2:T4912)</f>
        <v>25.202277483155772</v>
      </c>
    </row>
    <row r="4913" spans="1:21" x14ac:dyDescent="0.25">
      <c r="A4913" s="75" t="s">
        <v>21</v>
      </c>
      <c r="B4913">
        <v>0.51515151515151503</v>
      </c>
      <c r="C4913" s="76" t="s">
        <v>85</v>
      </c>
      <c r="E4913">
        <f t="shared" ca="1" si="152"/>
        <v>0.68774418496734702</v>
      </c>
      <c r="F4913">
        <v>4.7619047619047616E-2</v>
      </c>
      <c r="G4913">
        <f>AVERAGE(F$2:F4913)</f>
        <v>34009.613952211403</v>
      </c>
      <c r="T4913">
        <f t="shared" ca="1" si="153"/>
        <v>3.0297863273337451</v>
      </c>
      <c r="U4913">
        <f ca="1">AVERAGE(T$2:T4913)</f>
        <v>25.197763539516558</v>
      </c>
    </row>
    <row r="4914" spans="1:21" x14ac:dyDescent="0.25">
      <c r="A4914" s="75" t="s">
        <v>21</v>
      </c>
      <c r="B4914">
        <v>7.7719298245614024</v>
      </c>
      <c r="C4914" s="76" t="s">
        <v>86</v>
      </c>
      <c r="E4914">
        <f t="shared" ca="1" si="152"/>
        <v>0.30033594962659294</v>
      </c>
      <c r="F4914">
        <v>1.5714285714285714</v>
      </c>
      <c r="G4914">
        <f>AVERAGE(F$2:F4914)</f>
        <v>34002.691899998164</v>
      </c>
      <c r="T4914">
        <f t="shared" ca="1" si="153"/>
        <v>5.9410157127742593</v>
      </c>
      <c r="U4914">
        <f ca="1">AVERAGE(T$2:T4914)</f>
        <v>25.193843989785893</v>
      </c>
    </row>
    <row r="4915" spans="1:21" x14ac:dyDescent="0.25">
      <c r="A4915" s="75" t="s">
        <v>21</v>
      </c>
      <c r="B4915">
        <v>0.27419354838709675</v>
      </c>
      <c r="C4915" s="76" t="s">
        <v>87</v>
      </c>
      <c r="E4915">
        <f t="shared" ca="1" si="152"/>
        <v>0.21059099938354497</v>
      </c>
      <c r="F4915">
        <v>17.181818181818183</v>
      </c>
      <c r="G4915">
        <f>AVERAGE(F$2:F4915)</f>
        <v>33995.775841780458</v>
      </c>
      <c r="T4915">
        <f t="shared" ca="1" si="153"/>
        <v>2.2366269620757118</v>
      </c>
      <c r="U4915">
        <f ca="1">AVERAGE(T$2:T4915)</f>
        <v>25.189172191448957</v>
      </c>
    </row>
    <row r="4916" spans="1:21" x14ac:dyDescent="0.25">
      <c r="A4916" s="75" t="s">
        <v>21</v>
      </c>
      <c r="B4916">
        <v>0.77777777777777779</v>
      </c>
      <c r="C4916" s="76" t="s">
        <v>88</v>
      </c>
      <c r="E4916">
        <f t="shared" ca="1" si="152"/>
        <v>0.81976045783087148</v>
      </c>
      <c r="F4916">
        <v>3.8974906567004808E-2</v>
      </c>
      <c r="G4916">
        <f>AVERAGE(F$2:F4916)</f>
        <v>33988.859109966244</v>
      </c>
      <c r="T4916">
        <f t="shared" ca="1" si="153"/>
        <v>2.0871711496932162</v>
      </c>
      <c r="U4916">
        <f ca="1">AVERAGE(T$2:T4916)</f>
        <v>25.184471886048801</v>
      </c>
    </row>
    <row r="4917" spans="1:21" x14ac:dyDescent="0.25">
      <c r="A4917" s="75" t="s">
        <v>21</v>
      </c>
      <c r="B4917">
        <v>0.76133651551312653</v>
      </c>
      <c r="C4917" s="76" t="s">
        <v>89</v>
      </c>
      <c r="E4917">
        <f t="shared" ca="1" si="152"/>
        <v>3.2939308207038831E-2</v>
      </c>
      <c r="F4917">
        <v>0.41666666666666669</v>
      </c>
      <c r="G4917">
        <f>AVERAGE(F$2:F4917)</f>
        <v>33981.945268948482</v>
      </c>
      <c r="T4917">
        <f t="shared" ca="1" si="153"/>
        <v>2.765269529073533</v>
      </c>
      <c r="U4917">
        <f ca="1">AVERAGE(T$2:T4917)</f>
        <v>25.179911429914348</v>
      </c>
    </row>
    <row r="4918" spans="1:21" x14ac:dyDescent="0.25">
      <c r="A4918" s="75" t="s">
        <v>21</v>
      </c>
      <c r="B4918">
        <v>0.64835164835164838</v>
      </c>
      <c r="C4918" s="76" t="s">
        <v>90</v>
      </c>
      <c r="E4918">
        <f t="shared" ca="1" si="152"/>
        <v>9.4021228221501385E-3</v>
      </c>
      <c r="F4918">
        <v>0.66666666666666663</v>
      </c>
      <c r="G4918">
        <f>AVERAGE(F$2:F4918)</f>
        <v>33975.034290993979</v>
      </c>
      <c r="T4918">
        <f t="shared" ca="1" si="153"/>
        <v>6.1692831835657866</v>
      </c>
      <c r="U4918">
        <f ca="1">AVERAGE(T$2:T4918)</f>
        <v>25.176045123579925</v>
      </c>
    </row>
    <row r="4919" spans="1:21" x14ac:dyDescent="0.25">
      <c r="A4919" s="75" t="s">
        <v>21</v>
      </c>
      <c r="B4919">
        <v>0.83333333333333337</v>
      </c>
      <c r="C4919" s="76" t="s">
        <v>91</v>
      </c>
      <c r="E4919">
        <f t="shared" ca="1" si="152"/>
        <v>0.43004537266216514</v>
      </c>
      <c r="F4919">
        <v>0.91909385113268605</v>
      </c>
      <c r="G4919">
        <f>AVERAGE(F$2:F4919)</f>
        <v>33968.126174849785</v>
      </c>
      <c r="T4919">
        <f t="shared" ca="1" si="153"/>
        <v>6.3845383917608451</v>
      </c>
      <c r="U4919">
        <f ca="1">AVERAGE(T$2:T4919)</f>
        <v>25.172224158404688</v>
      </c>
    </row>
    <row r="4920" spans="1:21" x14ac:dyDescent="0.25">
      <c r="A4920" s="75" t="s">
        <v>21</v>
      </c>
      <c r="B4920">
        <v>0.42857142857142855</v>
      </c>
      <c r="C4920" s="76" t="s">
        <v>92</v>
      </c>
      <c r="E4920">
        <f t="shared" ca="1" si="152"/>
        <v>0.12250971035950353</v>
      </c>
      <c r="F4920">
        <v>0.5</v>
      </c>
      <c r="G4920">
        <f>AVERAGE(F$2:F4920)</f>
        <v>33961.220782254779</v>
      </c>
      <c r="T4920">
        <f t="shared" ca="1" si="153"/>
        <v>3.4527868974984433</v>
      </c>
      <c r="U4920">
        <f ca="1">AVERAGE(T$2:T4920)</f>
        <v>25.167808741193689</v>
      </c>
    </row>
    <row r="4921" spans="1:21" x14ac:dyDescent="0.25">
      <c r="A4921" s="75" t="s">
        <v>21</v>
      </c>
      <c r="B4921">
        <v>0.91666666666666663</v>
      </c>
      <c r="C4921" s="76" t="s">
        <v>93</v>
      </c>
      <c r="E4921">
        <f t="shared" ca="1" si="152"/>
        <v>0.6835116464814367</v>
      </c>
      <c r="F4921">
        <v>170.42857142857142</v>
      </c>
      <c r="G4921">
        <f>AVERAGE(F$2:F4921)</f>
        <v>33954.352735057459</v>
      </c>
      <c r="T4921">
        <f t="shared" ca="1" si="153"/>
        <v>10.703680632250892</v>
      </c>
      <c r="U4921">
        <f ca="1">AVERAGE(T$2:T4921)</f>
        <v>25.164868877756913</v>
      </c>
    </row>
    <row r="4922" spans="1:21" x14ac:dyDescent="0.25">
      <c r="A4922" s="75" t="s">
        <v>21</v>
      </c>
      <c r="B4922">
        <v>0.53061224489795922</v>
      </c>
      <c r="C4922" s="76" t="s">
        <v>94</v>
      </c>
      <c r="E4922">
        <f t="shared" ca="1" si="152"/>
        <v>0.35039337523890335</v>
      </c>
      <c r="F4922">
        <v>0.19047619047619047</v>
      </c>
      <c r="G4922">
        <f>AVERAGE(F$2:F4922)</f>
        <v>33947.452884974366</v>
      </c>
      <c r="T4922">
        <f t="shared" ca="1" si="153"/>
        <v>4.22440297418163</v>
      </c>
      <c r="U4922">
        <f ca="1">AVERAGE(T$2:T4922)</f>
        <v>25.160613550404026</v>
      </c>
    </row>
    <row r="4923" spans="1:21" x14ac:dyDescent="0.25">
      <c r="A4923" s="75" t="s">
        <v>21</v>
      </c>
      <c r="B4923">
        <v>1.7692307692307692</v>
      </c>
      <c r="C4923" s="76" t="s">
        <v>95</v>
      </c>
      <c r="E4923">
        <f t="shared" ca="1" si="152"/>
        <v>0.29178136599351467</v>
      </c>
      <c r="F4923">
        <v>3.1666666666666665</v>
      </c>
      <c r="G4923">
        <f>AVERAGE(F$2:F4923)</f>
        <v>33940.556443239642</v>
      </c>
      <c r="T4923">
        <f t="shared" ca="1" si="153"/>
        <v>4.1751399145107664</v>
      </c>
      <c r="U4923">
        <f ca="1">AVERAGE(T$2:T4923)</f>
        <v>25.156349943407704</v>
      </c>
    </row>
    <row r="4924" spans="1:21" x14ac:dyDescent="0.25">
      <c r="A4924" s="75" t="s">
        <v>21</v>
      </c>
      <c r="B4924">
        <v>3</v>
      </c>
      <c r="C4924" s="76" t="s">
        <v>96</v>
      </c>
      <c r="E4924">
        <f t="shared" ca="1" si="152"/>
        <v>0.42099969806143733</v>
      </c>
      <c r="F4924">
        <v>3.8</v>
      </c>
      <c r="G4924">
        <f>AVERAGE(F$2:F4924)</f>
        <v>33933.662931875995</v>
      </c>
      <c r="T4924">
        <f t="shared" ca="1" si="153"/>
        <v>2.9297591745204175</v>
      </c>
      <c r="U4924">
        <f ca="1">AVERAGE(T$2:T4924)</f>
        <v>25.151835096613294</v>
      </c>
    </row>
    <row r="4925" spans="1:21" x14ac:dyDescent="0.25">
      <c r="A4925" s="75" t="s">
        <v>204</v>
      </c>
      <c r="B4925">
        <v>0.4</v>
      </c>
      <c r="C4925" s="76" t="s">
        <v>81</v>
      </c>
      <c r="E4925">
        <f t="shared" ca="1" si="152"/>
        <v>0.35339065373404199</v>
      </c>
      <c r="F4925">
        <v>0.550561797752809</v>
      </c>
      <c r="G4925">
        <f>AVERAGE(F$2:F4925)</f>
        <v>33926.771560557943</v>
      </c>
      <c r="T4925">
        <f t="shared" ca="1" si="153"/>
        <v>24.903580663001865</v>
      </c>
      <c r="U4925">
        <f ca="1">AVERAGE(T$2:T4925)</f>
        <v>25.151784679384697</v>
      </c>
    </row>
    <row r="4926" spans="1:21" x14ac:dyDescent="0.25">
      <c r="A4926" s="75" t="s">
        <v>1</v>
      </c>
      <c r="B4926">
        <v>0.3605442176870749</v>
      </c>
      <c r="C4926" s="76" t="s">
        <v>82</v>
      </c>
      <c r="E4926">
        <f t="shared" ca="1" si="152"/>
        <v>0.77891007877094376</v>
      </c>
      <c r="F4926">
        <v>0.81818181818181823</v>
      </c>
      <c r="G4926">
        <f>AVERAGE(F$2:F4926)</f>
        <v>33919.883042105408</v>
      </c>
      <c r="T4926">
        <f t="shared" ca="1" si="153"/>
        <v>4.2064151360306257</v>
      </c>
      <c r="U4926">
        <f ca="1">AVERAGE(T$2:T4926)</f>
        <v>25.147531812472337</v>
      </c>
    </row>
    <row r="4927" spans="1:21" x14ac:dyDescent="0.25">
      <c r="A4927" s="75" t="s">
        <v>1</v>
      </c>
      <c r="B4927">
        <v>0.73333333333333328</v>
      </c>
      <c r="C4927" s="76" t="s">
        <v>83</v>
      </c>
      <c r="E4927">
        <f t="shared" ca="1" si="152"/>
        <v>0.44617735615716947</v>
      </c>
      <c r="F4927">
        <v>3</v>
      </c>
      <c r="G4927">
        <f>AVERAGE(F$2:F4927)</f>
        <v>33912.997763371728</v>
      </c>
      <c r="T4927">
        <f t="shared" ca="1" si="153"/>
        <v>11.281016084227707</v>
      </c>
      <c r="U4927">
        <f ca="1">AVERAGE(T$2:T4927)</f>
        <v>25.144716847850283</v>
      </c>
    </row>
    <row r="4928" spans="1:21" x14ac:dyDescent="0.25">
      <c r="A4928" s="75" t="s">
        <v>1</v>
      </c>
      <c r="B4928">
        <v>1.9607843137254832E-2</v>
      </c>
      <c r="C4928" s="76" t="s">
        <v>84</v>
      </c>
      <c r="E4928">
        <f t="shared" ca="1" si="152"/>
        <v>0.58484653272304599</v>
      </c>
      <c r="F4928">
        <v>7</v>
      </c>
      <c r="G4928">
        <f>AVERAGE(F$2:F4928)</f>
        <v>33906.116091408388</v>
      </c>
      <c r="T4928">
        <f t="shared" ca="1" si="153"/>
        <v>3.1524901261857616</v>
      </c>
      <c r="U4928">
        <f ca="1">AVERAGE(T$2:T4928)</f>
        <v>25.140253233739941</v>
      </c>
    </row>
    <row r="4929" spans="1:21" x14ac:dyDescent="0.25">
      <c r="A4929" s="75" t="s">
        <v>1</v>
      </c>
      <c r="B4929">
        <v>0.8666666666666667</v>
      </c>
      <c r="C4929" s="76" t="s">
        <v>85</v>
      </c>
      <c r="E4929">
        <f t="shared" ca="1" si="152"/>
        <v>0.58670780319176474</v>
      </c>
      <c r="F4929">
        <v>3.0927835051546421E-2</v>
      </c>
      <c r="G4929">
        <f>AVERAGE(F$2:F4929)</f>
        <v>33899.235798152789</v>
      </c>
      <c r="T4929">
        <f t="shared" ca="1" si="153"/>
        <v>27.797745302523172</v>
      </c>
      <c r="U4929">
        <f ca="1">AVERAGE(T$2:T4929)</f>
        <v>25.140792497552599</v>
      </c>
    </row>
    <row r="4930" spans="1:21" x14ac:dyDescent="0.25">
      <c r="A4930" s="75" t="s">
        <v>1</v>
      </c>
      <c r="B4930">
        <v>1.0408163265306123</v>
      </c>
      <c r="C4930" s="76" t="s">
        <v>86</v>
      </c>
      <c r="E4930">
        <f t="shared" ref="E4930:E4993" ca="1" si="154">RAND()</f>
        <v>3.7621939184985687E-2</v>
      </c>
      <c r="F4930">
        <v>7.272727272727271E-2</v>
      </c>
      <c r="G4930">
        <f>AVERAGE(F$2:F4930)</f>
        <v>33892.358305137801</v>
      </c>
      <c r="T4930">
        <f t="shared" ca="1" si="153"/>
        <v>11.576610413922477</v>
      </c>
      <c r="U4930">
        <f ca="1">AVERAGE(T$2:T4930)</f>
        <v>25.138040583962898</v>
      </c>
    </row>
    <row r="4931" spans="1:21" x14ac:dyDescent="0.25">
      <c r="A4931" s="75" t="s">
        <v>1</v>
      </c>
      <c r="B4931">
        <v>1.0454545454545454</v>
      </c>
      <c r="C4931" s="76" t="s">
        <v>87</v>
      </c>
      <c r="E4931">
        <f t="shared" ca="1" si="154"/>
        <v>0.63353000488809807</v>
      </c>
      <c r="F4931">
        <v>1.6362038664323371</v>
      </c>
      <c r="G4931">
        <f>AVERAGE(F$2:F4931)</f>
        <v>33885.483919316044</v>
      </c>
      <c r="T4931">
        <f t="shared" ref="T4931:T4994" ca="1" si="155">2*RAND()^-1</f>
        <v>5.0611345904899983</v>
      </c>
      <c r="U4931">
        <f ca="1">AVERAGE(T$2:T4931)</f>
        <v>25.133968189238058</v>
      </c>
    </row>
    <row r="4932" spans="1:21" x14ac:dyDescent="0.25">
      <c r="A4932" s="75" t="s">
        <v>1</v>
      </c>
      <c r="B4932">
        <v>1.4750000000000001</v>
      </c>
      <c r="C4932" s="76" t="s">
        <v>88</v>
      </c>
      <c r="E4932">
        <f t="shared" ca="1" si="154"/>
        <v>0.40697481564981808</v>
      </c>
      <c r="F4932">
        <v>1.4193548387096773</v>
      </c>
      <c r="G4932">
        <f>AVERAGE(F$2:F4932)</f>
        <v>33878.612277749526</v>
      </c>
      <c r="T4932">
        <f t="shared" ca="1" si="155"/>
        <v>2.8818694084794552</v>
      </c>
      <c r="U4932">
        <f ca="1">AVERAGE(T$2:T4932)</f>
        <v>25.129455494291644</v>
      </c>
    </row>
    <row r="4933" spans="1:21" x14ac:dyDescent="0.25">
      <c r="A4933" s="75" t="s">
        <v>1</v>
      </c>
      <c r="B4933">
        <v>0.78260869565217395</v>
      </c>
      <c r="C4933" s="76" t="s">
        <v>89</v>
      </c>
      <c r="E4933">
        <f t="shared" ca="1" si="154"/>
        <v>0.65399369184372946</v>
      </c>
      <c r="F4933">
        <v>0.31818181818181818</v>
      </c>
      <c r="G4933">
        <f>AVERAGE(F$2:F4933)</f>
        <v>33871.74319946568</v>
      </c>
      <c r="T4933">
        <f t="shared" ca="1" si="155"/>
        <v>2.5059732443219014</v>
      </c>
      <c r="U4933">
        <f ca="1">AVERAGE(T$2:T4933)</f>
        <v>25.124868413543474</v>
      </c>
    </row>
    <row r="4934" spans="1:21" x14ac:dyDescent="0.25">
      <c r="A4934" s="75" t="s">
        <v>1</v>
      </c>
      <c r="B4934">
        <v>0.88888888888888884</v>
      </c>
      <c r="C4934" s="76" t="s">
        <v>90</v>
      </c>
      <c r="E4934">
        <f t="shared" ca="1" si="154"/>
        <v>0.16788131767831183</v>
      </c>
      <c r="F4934">
        <v>1.9999999999999996</v>
      </c>
      <c r="G4934">
        <f>AVERAGE(F$2:F4934)</f>
        <v>33864.877247063596</v>
      </c>
      <c r="T4934">
        <f t="shared" ca="1" si="155"/>
        <v>3.2021795029299081</v>
      </c>
      <c r="U4934">
        <f ca="1">AVERAGE(T$2:T4934)</f>
        <v>25.120424324974529</v>
      </c>
    </row>
    <row r="4935" spans="1:21" x14ac:dyDescent="0.25">
      <c r="A4935" s="75" t="s">
        <v>1</v>
      </c>
      <c r="B4935">
        <v>0.75</v>
      </c>
      <c r="C4935" s="76" t="s">
        <v>91</v>
      </c>
      <c r="E4935">
        <f t="shared" ca="1" si="154"/>
        <v>3.0693823354396077E-2</v>
      </c>
      <c r="F4935">
        <v>132.33333333333334</v>
      </c>
      <c r="G4935">
        <f>AVERAGE(F$2:F4935)</f>
        <v>33858.040493128916</v>
      </c>
      <c r="T4935">
        <f t="shared" ca="1" si="155"/>
        <v>2.0162082252782167</v>
      </c>
      <c r="U4935">
        <f ca="1">AVERAGE(T$2:T4935)</f>
        <v>25.115741670718407</v>
      </c>
    </row>
    <row r="4936" spans="1:21" x14ac:dyDescent="0.25">
      <c r="A4936" s="75" t="s">
        <v>1</v>
      </c>
      <c r="B4936">
        <v>0.44444444444444442</v>
      </c>
      <c r="C4936" s="76" t="s">
        <v>92</v>
      </c>
      <c r="E4936">
        <f t="shared" ca="1" si="154"/>
        <v>0.15844463890608673</v>
      </c>
      <c r="F4936">
        <v>0.21875000000000003</v>
      </c>
      <c r="G4936">
        <f>AVERAGE(F$2:F4936)</f>
        <v>33851.179738976301</v>
      </c>
      <c r="T4936">
        <f t="shared" ca="1" si="155"/>
        <v>11.394068968759097</v>
      </c>
      <c r="U4936">
        <f ca="1">AVERAGE(T$2:T4936)</f>
        <v>25.112961189927738</v>
      </c>
    </row>
    <row r="4937" spans="1:21" x14ac:dyDescent="0.25">
      <c r="A4937" s="75" t="s">
        <v>1</v>
      </c>
      <c r="B4937">
        <v>0.2125984251968504</v>
      </c>
      <c r="C4937" s="76" t="s">
        <v>93</v>
      </c>
      <c r="E4937">
        <f t="shared" ca="1" si="154"/>
        <v>0.60336114069018121</v>
      </c>
      <c r="F4937">
        <v>3.2258064516129031E-2</v>
      </c>
      <c r="G4937">
        <f>AVERAGE(F$2:F4937)</f>
        <v>33844.321726925875</v>
      </c>
      <c r="T4937">
        <f t="shared" ca="1" si="155"/>
        <v>6.0604020808813877</v>
      </c>
      <c r="U4937">
        <f ca="1">AVERAGE(T$2:T4937)</f>
        <v>25.109101271145516</v>
      </c>
    </row>
    <row r="4938" spans="1:21" x14ac:dyDescent="0.25">
      <c r="A4938" s="75" t="s">
        <v>1</v>
      </c>
      <c r="B4938">
        <v>0.58333333333333337</v>
      </c>
      <c r="C4938" s="76" t="s">
        <v>94</v>
      </c>
      <c r="E4938">
        <f t="shared" ca="1" si="154"/>
        <v>4.4763895367242901E-2</v>
      </c>
      <c r="F4938">
        <v>15.666666666666666</v>
      </c>
      <c r="G4938">
        <f>AVERAGE(F$2:F4938)</f>
        <v>33837.469659868904</v>
      </c>
      <c r="T4938">
        <f t="shared" ca="1" si="155"/>
        <v>11.181195735862262</v>
      </c>
      <c r="U4938">
        <f ca="1">AVERAGE(T$2:T4938)</f>
        <v>25.106280143834336</v>
      </c>
    </row>
    <row r="4939" spans="1:21" x14ac:dyDescent="0.25">
      <c r="A4939" s="75" t="s">
        <v>1</v>
      </c>
      <c r="B4939">
        <v>1.631578947368421</v>
      </c>
      <c r="C4939" s="76" t="s">
        <v>95</v>
      </c>
      <c r="E4939">
        <f t="shared" ca="1" si="154"/>
        <v>0.68280150845610099</v>
      </c>
      <c r="F4939">
        <v>6.0820367751060818E-2</v>
      </c>
      <c r="G4939">
        <f>AVERAGE(F$2:F4939)</f>
        <v>33830.617207694035</v>
      </c>
      <c r="T4939">
        <f t="shared" ca="1" si="155"/>
        <v>2.4091113809331288</v>
      </c>
      <c r="U4939">
        <f ca="1">AVERAGE(T$2:T4939)</f>
        <v>25.101683714356227</v>
      </c>
    </row>
    <row r="4940" spans="1:21" x14ac:dyDescent="0.25">
      <c r="A4940" s="75" t="s">
        <v>1</v>
      </c>
      <c r="B4940">
        <v>3.9385206532180611E-2</v>
      </c>
      <c r="C4940" s="76" t="s">
        <v>96</v>
      </c>
      <c r="E4940">
        <f t="shared" ca="1" si="154"/>
        <v>0.23071579489642891</v>
      </c>
      <c r="F4940">
        <v>4.4545454545454541</v>
      </c>
      <c r="G4940">
        <f>AVERAGE(F$2:F4940)</f>
        <v>33823.768419951128</v>
      </c>
      <c r="T4940">
        <f t="shared" ca="1" si="155"/>
        <v>24.930033066074383</v>
      </c>
      <c r="U4940">
        <f ca="1">AVERAGE(T$2:T4940)</f>
        <v>25.101648960226186</v>
      </c>
    </row>
    <row r="4941" spans="1:21" x14ac:dyDescent="0.25">
      <c r="A4941" s="75" t="s">
        <v>1</v>
      </c>
      <c r="B4941">
        <v>9</v>
      </c>
      <c r="C4941" s="76" t="s">
        <v>97</v>
      </c>
      <c r="E4941">
        <f t="shared" ca="1" si="154"/>
        <v>0.61530114967948912</v>
      </c>
      <c r="F4941">
        <v>0.17791179796456841</v>
      </c>
      <c r="G4941">
        <f>AVERAGE(F$2:F4941)</f>
        <v>33816.921539281459</v>
      </c>
      <c r="T4941">
        <f t="shared" ca="1" si="155"/>
        <v>4.3235039326611373</v>
      </c>
      <c r="U4941">
        <f ca="1">AVERAGE(T$2:T4941)</f>
        <v>25.097442857993887</v>
      </c>
    </row>
    <row r="4942" spans="1:21" x14ac:dyDescent="0.25">
      <c r="A4942" s="75" t="s">
        <v>1</v>
      </c>
      <c r="B4942">
        <v>0.88571428571428568</v>
      </c>
      <c r="C4942" s="76" t="s">
        <v>98</v>
      </c>
      <c r="E4942">
        <f t="shared" ca="1" si="154"/>
        <v>0.95047791319671393</v>
      </c>
      <c r="F4942">
        <v>0.93902439024390238</v>
      </c>
      <c r="G4942">
        <f>AVERAGE(F$2:F4942)</f>
        <v>33810.077584107428</v>
      </c>
      <c r="T4942">
        <f t="shared" ca="1" si="155"/>
        <v>2.8650648844627273</v>
      </c>
      <c r="U4942">
        <f ca="1">AVERAGE(T$2:T4942)</f>
        <v>25.092943287466962</v>
      </c>
    </row>
    <row r="4943" spans="1:21" x14ac:dyDescent="0.25">
      <c r="B4943">
        <v>0.8</v>
      </c>
      <c r="C4943" s="76" t="s">
        <v>81</v>
      </c>
      <c r="E4943">
        <f t="shared" ca="1" si="154"/>
        <v>0.11245955868484681</v>
      </c>
      <c r="F4943">
        <v>1</v>
      </c>
      <c r="G4943">
        <f>AVERAGE(F$2:F4943)</f>
        <v>33803.236410982354</v>
      </c>
      <c r="T4943">
        <f t="shared" ca="1" si="155"/>
        <v>2.5723062496039999</v>
      </c>
      <c r="U4943">
        <f ca="1">AVERAGE(T$2:T4943)</f>
        <v>25.088386298993093</v>
      </c>
    </row>
    <row r="4944" spans="1:21" x14ac:dyDescent="0.25">
      <c r="A4944" s="75" t="s">
        <v>2</v>
      </c>
      <c r="B4944">
        <v>6801.7210884353744</v>
      </c>
      <c r="C4944" s="76" t="s">
        <v>82</v>
      </c>
      <c r="E4944">
        <f t="shared" ca="1" si="154"/>
        <v>0.39235967257802107</v>
      </c>
      <c r="F4944">
        <v>0.81752090149036705</v>
      </c>
      <c r="G4944">
        <f>AVERAGE(F$2:F4944)</f>
        <v>33796.397968965342</v>
      </c>
      <c r="T4944">
        <f t="shared" ca="1" si="155"/>
        <v>2.0035984666721243</v>
      </c>
      <c r="U4944">
        <f ca="1">AVERAGE(T$2:T4944)</f>
        <v>25.083716101171465</v>
      </c>
    </row>
    <row r="4945" spans="1:21" x14ac:dyDescent="0.25">
      <c r="A4945" s="75" t="s">
        <v>2</v>
      </c>
      <c r="B4945">
        <v>0.2</v>
      </c>
      <c r="C4945" s="76" t="s">
        <v>83</v>
      </c>
      <c r="E4945">
        <f t="shared" ca="1" si="154"/>
        <v>0.68419646911847098</v>
      </c>
      <c r="F4945">
        <v>0.95121951219512191</v>
      </c>
      <c r="G4945">
        <f>AVERAGE(F$2:F4945)</f>
        <v>33789.562320350968</v>
      </c>
      <c r="T4945">
        <f t="shared" ca="1" si="155"/>
        <v>3.468011945566031</v>
      </c>
      <c r="U4945">
        <f ca="1">AVERAGE(T$2:T4945)</f>
        <v>25.07934399272575</v>
      </c>
    </row>
    <row r="4946" spans="1:21" x14ac:dyDescent="0.25">
      <c r="A4946" s="75" t="s">
        <v>2</v>
      </c>
      <c r="B4946">
        <v>0.76470588235294112</v>
      </c>
      <c r="C4946" s="76" t="s">
        <v>84</v>
      </c>
      <c r="E4946">
        <f t="shared" ca="1" si="154"/>
        <v>0.9709924117455444</v>
      </c>
      <c r="F4946">
        <v>0.21212121212121213</v>
      </c>
      <c r="G4946">
        <f>AVERAGE(F$2:F4946)</f>
        <v>33782.729286943664</v>
      </c>
      <c r="T4946">
        <f t="shared" ca="1" si="155"/>
        <v>61.395919879187325</v>
      </c>
      <c r="U4946">
        <f ca="1">AVERAGE(T$2:T4946)</f>
        <v>25.086688093006124</v>
      </c>
    </row>
    <row r="4947" spans="1:21" x14ac:dyDescent="0.25">
      <c r="A4947" s="75" t="s">
        <v>2</v>
      </c>
      <c r="B4947">
        <v>0.91666666666666663</v>
      </c>
      <c r="C4947" s="76" t="s">
        <v>85</v>
      </c>
      <c r="E4947">
        <f t="shared" ca="1" si="154"/>
        <v>0.27260003978902347</v>
      </c>
      <c r="F4947">
        <v>0.75</v>
      </c>
      <c r="G4947">
        <f>AVERAGE(F$2:F4947)</f>
        <v>33775.899125340962</v>
      </c>
      <c r="T4947">
        <f t="shared" ca="1" si="155"/>
        <v>4.0546570814198866</v>
      </c>
      <c r="U4947">
        <f ca="1">AVERAGE(T$2:T4947)</f>
        <v>25.08243576162489</v>
      </c>
    </row>
    <row r="4948" spans="1:21" x14ac:dyDescent="0.25">
      <c r="A4948" s="75" t="s">
        <v>2</v>
      </c>
      <c r="B4948">
        <v>0.8571428571428571</v>
      </c>
      <c r="C4948" s="76" t="s">
        <v>86</v>
      </c>
      <c r="E4948">
        <f t="shared" ca="1" si="154"/>
        <v>0.95106289491662099</v>
      </c>
      <c r="F4948">
        <v>0.2</v>
      </c>
      <c r="G4948">
        <f>AVERAGE(F$2:F4948)</f>
        <v>33769.071613894557</v>
      </c>
      <c r="T4948">
        <f t="shared" ca="1" si="155"/>
        <v>3.0071157795058783</v>
      </c>
      <c r="U4948">
        <f ca="1">AVERAGE(T$2:T4948)</f>
        <v>25.077973396558765</v>
      </c>
    </row>
    <row r="4949" spans="1:21" x14ac:dyDescent="0.25">
      <c r="A4949" s="75" t="s">
        <v>2</v>
      </c>
      <c r="B4949">
        <v>0.54545454545454541</v>
      </c>
      <c r="C4949" s="76" t="s">
        <v>87</v>
      </c>
      <c r="E4949">
        <f t="shared" ca="1" si="154"/>
        <v>0.91575034899684971</v>
      </c>
      <c r="F4949">
        <v>0.10655737704918042</v>
      </c>
      <c r="G4949">
        <f>AVERAGE(F$2:F4949)</f>
        <v>33762.246843268746</v>
      </c>
      <c r="T4949">
        <f t="shared" ca="1" si="155"/>
        <v>19.143863818650701</v>
      </c>
      <c r="U4949">
        <f ca="1">AVERAGE(T$2:T4949)</f>
        <v>25.076774101979559</v>
      </c>
    </row>
    <row r="4950" spans="1:21" x14ac:dyDescent="0.25">
      <c r="A4950" s="75" t="s">
        <v>2</v>
      </c>
      <c r="B4950">
        <v>0.7</v>
      </c>
      <c r="C4950" s="76" t="s">
        <v>88</v>
      </c>
      <c r="E4950">
        <f t="shared" ca="1" si="154"/>
        <v>0.60525193380706166</v>
      </c>
      <c r="F4950">
        <v>4</v>
      </c>
      <c r="G4950">
        <f>AVERAGE(F$2:F4950)</f>
        <v>33755.425617396191</v>
      </c>
      <c r="T4950">
        <f t="shared" ca="1" si="155"/>
        <v>4.7347814411821565</v>
      </c>
      <c r="U4950">
        <f ca="1">AVERAGE(T$2:T4950)</f>
        <v>25.072663778144278</v>
      </c>
    </row>
    <row r="4951" spans="1:21" x14ac:dyDescent="0.25">
      <c r="A4951" s="75" t="s">
        <v>2</v>
      </c>
      <c r="B4951">
        <v>0.7760869565217392</v>
      </c>
      <c r="C4951" s="76" t="s">
        <v>89</v>
      </c>
      <c r="E4951">
        <f t="shared" ca="1" si="154"/>
        <v>1.2069216569909003E-2</v>
      </c>
      <c r="F4951">
        <v>0.53846153846153844</v>
      </c>
      <c r="G4951">
        <f>AVERAGE(F$2:F4951)</f>
        <v>33748.6064482738</v>
      </c>
      <c r="T4951">
        <f t="shared" ca="1" si="155"/>
        <v>2.4255624882972078</v>
      </c>
      <c r="U4951">
        <f ca="1">AVERAGE(T$2:T4951)</f>
        <v>25.068088606166533</v>
      </c>
    </row>
    <row r="4952" spans="1:21" x14ac:dyDescent="0.25">
      <c r="A4952" s="75" t="s">
        <v>2</v>
      </c>
      <c r="B4952">
        <v>0.98888888888888893</v>
      </c>
      <c r="C4952" s="76" t="s">
        <v>90</v>
      </c>
      <c r="E4952">
        <f t="shared" ca="1" si="154"/>
        <v>9.0069960015588091E-2</v>
      </c>
      <c r="F4952">
        <v>7.333333333333333</v>
      </c>
      <c r="G4952">
        <f>AVERAGE(F$2:F4952)</f>
        <v>33741.791406238866</v>
      </c>
      <c r="T4952">
        <f t="shared" ca="1" si="155"/>
        <v>4.2864425947462923</v>
      </c>
      <c r="U4952">
        <f ca="1">AVERAGE(T$2:T4952)</f>
        <v>25.063891141813588</v>
      </c>
    </row>
    <row r="4953" spans="1:21" x14ac:dyDescent="0.25">
      <c r="A4953" s="75" t="s">
        <v>2</v>
      </c>
      <c r="B4953">
        <v>0.75</v>
      </c>
      <c r="C4953" s="76" t="s">
        <v>91</v>
      </c>
      <c r="E4953">
        <f t="shared" ca="1" si="154"/>
        <v>8.8899747897833725E-3</v>
      </c>
      <c r="F4953">
        <v>0.48717948717948723</v>
      </c>
      <c r="G4953">
        <f>AVERAGE(F$2:F4953)</f>
        <v>33734.977734141379</v>
      </c>
      <c r="T4953">
        <f t="shared" ca="1" si="155"/>
        <v>2.7117651250790771</v>
      </c>
      <c r="U4953">
        <f ca="1">AVERAGE(T$2:T4953)</f>
        <v>25.059377384540419</v>
      </c>
    </row>
    <row r="4954" spans="1:21" x14ac:dyDescent="0.25">
      <c r="A4954" s="75" t="s">
        <v>2</v>
      </c>
      <c r="B4954">
        <v>0.1111111111111111</v>
      </c>
      <c r="C4954" s="76" t="s">
        <v>92</v>
      </c>
      <c r="E4954">
        <f t="shared" ca="1" si="154"/>
        <v>0.6924299806470875</v>
      </c>
      <c r="F4954">
        <v>1.4420024420024422</v>
      </c>
      <c r="G4954">
        <f>AVERAGE(F$2:F4954)</f>
        <v>33728.16700615194</v>
      </c>
      <c r="T4954">
        <f t="shared" ca="1" si="155"/>
        <v>8.0030323702951023</v>
      </c>
      <c r="U4954">
        <f ca="1">AVERAGE(T$2:T4954)</f>
        <v>25.055933745328982</v>
      </c>
    </row>
    <row r="4955" spans="1:21" x14ac:dyDescent="0.25">
      <c r="A4955" s="75" t="s">
        <v>2</v>
      </c>
      <c r="B4955">
        <v>0.41732283464566927</v>
      </c>
      <c r="C4955" s="76" t="s">
        <v>93</v>
      </c>
      <c r="E4955">
        <f t="shared" ca="1" si="154"/>
        <v>0.68043059046061816</v>
      </c>
      <c r="F4955">
        <v>0.97368421052631582</v>
      </c>
      <c r="G4955">
        <f>AVERAGE(F$2:F4955)</f>
        <v>33721.35893321655</v>
      </c>
      <c r="T4955">
        <f t="shared" ca="1" si="155"/>
        <v>7.715303822933997</v>
      </c>
      <c r="U4955">
        <f ca="1">AVERAGE(T$2:T4955)</f>
        <v>25.052433416317598</v>
      </c>
    </row>
    <row r="4956" spans="1:21" x14ac:dyDescent="0.25">
      <c r="A4956" s="75" t="s">
        <v>2</v>
      </c>
      <c r="B4956">
        <v>0.9916666666666667</v>
      </c>
      <c r="C4956" s="76" t="s">
        <v>94</v>
      </c>
      <c r="E4956">
        <f t="shared" ca="1" si="154"/>
        <v>0.33288494521692769</v>
      </c>
      <c r="F4956">
        <v>0.75</v>
      </c>
      <c r="G4956">
        <f>AVERAGE(F$2:F4956)</f>
        <v>33714.553563098845</v>
      </c>
      <c r="T4956">
        <f t="shared" ca="1" si="155"/>
        <v>3.6625317281762788</v>
      </c>
      <c r="U4956">
        <f ca="1">AVERAGE(T$2:T4956)</f>
        <v>25.048116584493552</v>
      </c>
    </row>
    <row r="4957" spans="1:21" x14ac:dyDescent="0.25">
      <c r="A4957" s="75" t="s">
        <v>2</v>
      </c>
      <c r="B4957">
        <v>0.22807017543859648</v>
      </c>
      <c r="C4957" s="76" t="s">
        <v>95</v>
      </c>
      <c r="E4957">
        <f t="shared" ca="1" si="154"/>
        <v>0.82298778792632654</v>
      </c>
      <c r="F4957">
        <v>0.66666666666666663</v>
      </c>
      <c r="G4957">
        <f>AVERAGE(F$2:F4957)</f>
        <v>33707.750922482133</v>
      </c>
      <c r="T4957">
        <f t="shared" ca="1" si="155"/>
        <v>13.875819329647483</v>
      </c>
      <c r="U4957">
        <f ca="1">AVERAGE(T$2:T4957)</f>
        <v>25.045862287226637</v>
      </c>
    </row>
    <row r="4958" spans="1:21" x14ac:dyDescent="0.25">
      <c r="A4958" s="75" t="s">
        <v>2</v>
      </c>
      <c r="B4958">
        <v>0.37560038424591741</v>
      </c>
      <c r="C4958" s="76" t="s">
        <v>96</v>
      </c>
      <c r="E4958">
        <f t="shared" ca="1" si="154"/>
        <v>0.19497991512041135</v>
      </c>
      <c r="F4958">
        <v>0.16666666666666666</v>
      </c>
      <c r="G4958">
        <f>AVERAGE(F$2:F4958)</f>
        <v>33700.950925658282</v>
      </c>
      <c r="T4958">
        <f t="shared" ca="1" si="155"/>
        <v>4741.1646875535962</v>
      </c>
      <c r="U4958">
        <f ca="1">AVERAGE(T$2:T4958)</f>
        <v>25.997268142636432</v>
      </c>
    </row>
    <row r="4959" spans="1:21" x14ac:dyDescent="0.25">
      <c r="A4959" s="75" t="s">
        <v>2</v>
      </c>
      <c r="B4959">
        <v>9</v>
      </c>
      <c r="C4959" s="76" t="s">
        <v>97</v>
      </c>
      <c r="E4959">
        <f t="shared" ca="1" si="154"/>
        <v>0.63281587341704371</v>
      </c>
      <c r="F4959">
        <v>0.83552631578947367</v>
      </c>
      <c r="G4959">
        <f>AVERAGE(F$2:F4959)</f>
        <v>33694.153806779839</v>
      </c>
      <c r="T4959">
        <f t="shared" ca="1" si="155"/>
        <v>2.1430651035809394</v>
      </c>
      <c r="U4959">
        <f ca="1">AVERAGE(T$2:T4959)</f>
        <v>25.992456887485353</v>
      </c>
    </row>
    <row r="4960" spans="1:21" x14ac:dyDescent="0.25">
      <c r="A4960" s="75" t="s">
        <v>2</v>
      </c>
      <c r="B4960">
        <v>0.97142857142857142</v>
      </c>
      <c r="C4960" s="76" t="s">
        <v>98</v>
      </c>
      <c r="E4960">
        <f t="shared" ca="1" si="154"/>
        <v>0.94160099526121854</v>
      </c>
      <c r="F4960">
        <v>0.25</v>
      </c>
      <c r="G4960">
        <f>AVERAGE(F$2:F4960)</f>
        <v>33687.359311154352</v>
      </c>
      <c r="T4960">
        <f t="shared" ca="1" si="155"/>
        <v>9.186195483139123</v>
      </c>
      <c r="U4960">
        <f ca="1">AVERAGE(T$2:T4960)</f>
        <v>25.989067845056567</v>
      </c>
    </row>
    <row r="4961" spans="1:21" x14ac:dyDescent="0.25">
      <c r="B4961">
        <v>0.52</v>
      </c>
      <c r="C4961" s="76" t="s">
        <v>81</v>
      </c>
      <c r="E4961">
        <f t="shared" ca="1" si="154"/>
        <v>0.1819525319359977</v>
      </c>
      <c r="F4961">
        <v>0.11739502999143102</v>
      </c>
      <c r="G4961">
        <f>AVERAGE(F$2:F4961)</f>
        <v>33680.567528509971</v>
      </c>
      <c r="T4961">
        <f t="shared" ca="1" si="155"/>
        <v>16.120228237920639</v>
      </c>
      <c r="U4961">
        <f ca="1">AVERAGE(T$2:T4961)</f>
        <v>25.987078159651904</v>
      </c>
    </row>
    <row r="4962" spans="1:21" x14ac:dyDescent="0.25">
      <c r="A4962" s="75" t="s">
        <v>3</v>
      </c>
      <c r="B4962">
        <v>2.0612244897959187</v>
      </c>
      <c r="C4962" s="76" t="s">
        <v>82</v>
      </c>
      <c r="E4962">
        <f t="shared" ca="1" si="154"/>
        <v>0.13080739091470839</v>
      </c>
      <c r="F4962">
        <v>0.13043478260869565</v>
      </c>
      <c r="G4962">
        <f>AVERAGE(F$2:F4962)</f>
        <v>33673.77848656405</v>
      </c>
      <c r="T4962">
        <f t="shared" ca="1" si="155"/>
        <v>4.3567116777055244</v>
      </c>
      <c r="U4962">
        <f ca="1">AVERAGE(T$2:T4962)</f>
        <v>25.98271807771642</v>
      </c>
    </row>
    <row r="4963" spans="1:21" x14ac:dyDescent="0.25">
      <c r="A4963" s="75" t="s">
        <v>3</v>
      </c>
      <c r="B4963">
        <v>0.2</v>
      </c>
      <c r="C4963" s="76" t="s">
        <v>83</v>
      </c>
      <c r="E4963">
        <f t="shared" ca="1" si="154"/>
        <v>0.34505414841439619</v>
      </c>
      <c r="F4963">
        <v>0.24273554446727325</v>
      </c>
      <c r="G4963">
        <f>AVERAGE(F$2:F4963)</f>
        <v>33666.992203663802</v>
      </c>
      <c r="T4963">
        <f t="shared" ca="1" si="155"/>
        <v>2.2795084259361218</v>
      </c>
      <c r="U4963">
        <f ca="1">AVERAGE(T$2:T4963)</f>
        <v>25.977941130990949</v>
      </c>
    </row>
    <row r="4964" spans="1:21" x14ac:dyDescent="0.25">
      <c r="A4964" s="75" t="s">
        <v>3</v>
      </c>
      <c r="B4964">
        <v>1.9607843137254832E-2</v>
      </c>
      <c r="C4964" s="76" t="s">
        <v>84</v>
      </c>
      <c r="E4964">
        <f t="shared" ca="1" si="154"/>
        <v>0.77959371388127208</v>
      </c>
      <c r="F4964">
        <v>2.3333333333333335</v>
      </c>
      <c r="G4964">
        <f>AVERAGE(F$2:F4964)</f>
        <v>33660.20907675058</v>
      </c>
      <c r="T4964">
        <f t="shared" ca="1" si="155"/>
        <v>2.4961779408226241</v>
      </c>
      <c r="U4964">
        <f ca="1">AVERAGE(T$2:T4964)</f>
        <v>25.973209766253863</v>
      </c>
    </row>
    <row r="4965" spans="1:21" x14ac:dyDescent="0.25">
      <c r="A4965" s="75" t="s">
        <v>3</v>
      </c>
      <c r="B4965">
        <v>0.8</v>
      </c>
      <c r="C4965" s="76" t="s">
        <v>85</v>
      </c>
      <c r="E4965">
        <f t="shared" ca="1" si="154"/>
        <v>0.71318378062916887</v>
      </c>
      <c r="F4965">
        <v>0.6544574982722875</v>
      </c>
      <c r="G4965">
        <f>AVERAGE(F$2:F4965)</f>
        <v>33653.428344554923</v>
      </c>
      <c r="T4965">
        <f t="shared" ca="1" si="155"/>
        <v>4.9455508614589956</v>
      </c>
      <c r="U4965">
        <f ca="1">AVERAGE(T$2:T4965)</f>
        <v>25.968973735048223</v>
      </c>
    </row>
    <row r="4966" spans="1:21" x14ac:dyDescent="0.25">
      <c r="A4966" s="75" t="s">
        <v>3</v>
      </c>
      <c r="B4966">
        <v>0.75510204081632648</v>
      </c>
      <c r="C4966" s="76" t="s">
        <v>86</v>
      </c>
      <c r="E4966">
        <f t="shared" ca="1" si="154"/>
        <v>5.0807627075920014E-2</v>
      </c>
      <c r="F4966">
        <v>5.7670561628345267E-2</v>
      </c>
      <c r="G4966">
        <f>AVERAGE(F$2:F4966)</f>
        <v>33646.650223573255</v>
      </c>
      <c r="T4966">
        <f t="shared" ca="1" si="155"/>
        <v>2.6922028952844355</v>
      </c>
      <c r="U4966">
        <f ca="1">AVERAGE(T$2:T4966)</f>
        <v>25.964285563680697</v>
      </c>
    </row>
    <row r="4967" spans="1:21" x14ac:dyDescent="0.25">
      <c r="A4967" s="75" t="s">
        <v>3</v>
      </c>
      <c r="B4967">
        <v>11.5</v>
      </c>
      <c r="C4967" s="76" t="s">
        <v>87</v>
      </c>
      <c r="E4967">
        <f t="shared" ca="1" si="154"/>
        <v>0.7464024100367489</v>
      </c>
      <c r="F4967">
        <v>1.0101010101010065E-2</v>
      </c>
      <c r="G4967">
        <f>AVERAGE(F$2:F4967)</f>
        <v>33639.874822823644</v>
      </c>
      <c r="T4967">
        <f t="shared" ca="1" si="155"/>
        <v>10.987592111996809</v>
      </c>
      <c r="U4967">
        <f ca="1">AVERAGE(T$2:T4967)</f>
        <v>25.961269717234526</v>
      </c>
    </row>
    <row r="4968" spans="1:21" x14ac:dyDescent="0.25">
      <c r="A4968" s="75" t="s">
        <v>3</v>
      </c>
      <c r="B4968">
        <v>0.5</v>
      </c>
      <c r="C4968" s="76" t="s">
        <v>88</v>
      </c>
      <c r="E4968">
        <f t="shared" ca="1" si="154"/>
        <v>0.24935486177713651</v>
      </c>
      <c r="F4968">
        <v>0.33333333333333331</v>
      </c>
      <c r="G4968">
        <f>AVERAGE(F$2:F4968)</f>
        <v>33633.102215316198</v>
      </c>
      <c r="T4968">
        <f t="shared" ca="1" si="155"/>
        <v>6.5669577996430055</v>
      </c>
      <c r="U4968">
        <f ca="1">AVERAGE(T$2:T4968)</f>
        <v>25.957365084273466</v>
      </c>
    </row>
    <row r="4969" spans="1:21" x14ac:dyDescent="0.25">
      <c r="A4969" s="75" t="s">
        <v>3</v>
      </c>
      <c r="B4969">
        <v>4.3478260869565216E-2</v>
      </c>
      <c r="C4969" s="76" t="s">
        <v>89</v>
      </c>
      <c r="E4969">
        <f t="shared" ca="1" si="154"/>
        <v>0.43320138999873914</v>
      </c>
      <c r="F4969">
        <v>1.2085889570552146</v>
      </c>
      <c r="G4969">
        <f>AVERAGE(F$2:F4969)</f>
        <v>33626.332510479973</v>
      </c>
      <c r="T4969">
        <f t="shared" ca="1" si="155"/>
        <v>2.9774685617391987</v>
      </c>
      <c r="U4969">
        <f ca="1">AVERAGE(T$2:T4969)</f>
        <v>25.952739501237531</v>
      </c>
    </row>
    <row r="4970" spans="1:21" x14ac:dyDescent="0.25">
      <c r="A4970" s="75" t="s">
        <v>3</v>
      </c>
      <c r="B4970">
        <v>0.66666666666666663</v>
      </c>
      <c r="C4970" s="76" t="s">
        <v>90</v>
      </c>
      <c r="E4970">
        <f t="shared" ca="1" si="154"/>
        <v>0.7130643653218226</v>
      </c>
      <c r="F4970">
        <v>0.10619469026548684</v>
      </c>
      <c r="G4970">
        <f>AVERAGE(F$2:F4970)</f>
        <v>33619.565308564946</v>
      </c>
      <c r="T4970">
        <f t="shared" ca="1" si="155"/>
        <v>2.4216656307882722</v>
      </c>
      <c r="U4970">
        <f ca="1">AVERAGE(T$2:T4970)</f>
        <v>25.948003925896323</v>
      </c>
    </row>
    <row r="4971" spans="1:21" x14ac:dyDescent="0.25">
      <c r="A4971" s="75" t="s">
        <v>3</v>
      </c>
      <c r="B4971">
        <v>0.66666666666666663</v>
      </c>
      <c r="C4971" s="76" t="s">
        <v>91</v>
      </c>
      <c r="E4971">
        <f t="shared" ca="1" si="154"/>
        <v>0.57069742888652264</v>
      </c>
      <c r="F4971">
        <v>6.3529411764705879</v>
      </c>
      <c r="G4971">
        <f>AVERAGE(F$2:F4971)</f>
        <v>33612.802086760646</v>
      </c>
      <c r="T4971">
        <f t="shared" ca="1" si="155"/>
        <v>8.2416065722413219</v>
      </c>
      <c r="U4971">
        <f ca="1">AVERAGE(T$2:T4971)</f>
        <v>25.944441270493172</v>
      </c>
    </row>
    <row r="4972" spans="1:21" x14ac:dyDescent="0.25">
      <c r="A4972" s="75" t="s">
        <v>3</v>
      </c>
      <c r="B4972">
        <v>0.33333333333333331</v>
      </c>
      <c r="C4972" s="76" t="s">
        <v>92</v>
      </c>
      <c r="E4972">
        <f t="shared" ca="1" si="154"/>
        <v>0.78714576590609364</v>
      </c>
      <c r="F4972">
        <v>0.64835164835164838</v>
      </c>
      <c r="G4972">
        <f>AVERAGE(F$2:F4972)</f>
        <v>33606.040438453441</v>
      </c>
      <c r="T4972">
        <f t="shared" ca="1" si="155"/>
        <v>3.8391670475852688</v>
      </c>
      <c r="U4972">
        <f ca="1">AVERAGE(T$2:T4972)</f>
        <v>25.939994423938575</v>
      </c>
    </row>
    <row r="4973" spans="1:21" x14ac:dyDescent="0.25">
      <c r="A4973" s="75" t="s">
        <v>3</v>
      </c>
      <c r="B4973">
        <v>5.6929133858267713</v>
      </c>
      <c r="C4973" s="76" t="s">
        <v>93</v>
      </c>
      <c r="E4973">
        <f t="shared" ca="1" si="154"/>
        <v>0.69740599196173103</v>
      </c>
      <c r="F4973">
        <v>0</v>
      </c>
      <c r="G4973">
        <f>AVERAGE(F$2:F4973)</f>
        <v>33599.281379636377</v>
      </c>
      <c r="T4973">
        <f t="shared" ca="1" si="155"/>
        <v>2.0427419511135851</v>
      </c>
      <c r="U4973">
        <f ca="1">AVERAGE(T$2:T4973)</f>
        <v>25.935188057793596</v>
      </c>
    </row>
    <row r="4974" spans="1:21" x14ac:dyDescent="0.25">
      <c r="A4974" s="75" t="s">
        <v>3</v>
      </c>
      <c r="B4974">
        <v>0.99875000000000003</v>
      </c>
      <c r="C4974" s="76" t="s">
        <v>94</v>
      </c>
      <c r="E4974">
        <f t="shared" ca="1" si="154"/>
        <v>0.66525173109518287</v>
      </c>
      <c r="F4974">
        <v>1.4193548387096775</v>
      </c>
      <c r="G4974">
        <f>AVERAGE(F$2:F4974)</f>
        <v>33592.525324533861</v>
      </c>
      <c r="T4974">
        <f t="shared" ca="1" si="155"/>
        <v>33.259409266938661</v>
      </c>
      <c r="U4974">
        <f ca="1">AVERAGE(T$2:T4974)</f>
        <v>25.936660855141099</v>
      </c>
    </row>
    <row r="4975" spans="1:21" x14ac:dyDescent="0.25">
      <c r="A4975" s="75" t="s">
        <v>3</v>
      </c>
      <c r="B4975">
        <v>14.789473684210526</v>
      </c>
      <c r="C4975" s="76" t="s">
        <v>95</v>
      </c>
      <c r="E4975">
        <f t="shared" ca="1" si="154"/>
        <v>0.84605102726807058</v>
      </c>
      <c r="F4975">
        <v>3.1666666666666665</v>
      </c>
      <c r="G4975">
        <f>AVERAGE(F$2:F4975)</f>
        <v>33585.772337268507</v>
      </c>
      <c r="T4975">
        <f t="shared" ca="1" si="155"/>
        <v>2.4759983214679391</v>
      </c>
      <c r="U4975">
        <f ca="1">AVERAGE(T$2:T4975)</f>
        <v>25.931944196006867</v>
      </c>
    </row>
    <row r="4976" spans="1:21" x14ac:dyDescent="0.25">
      <c r="A4976" s="75" t="s">
        <v>3</v>
      </c>
      <c r="B4976">
        <v>3.9385206532180611E-2</v>
      </c>
      <c r="C4976" s="76" t="s">
        <v>96</v>
      </c>
      <c r="E4976">
        <f t="shared" ca="1" si="154"/>
        <v>0.42241052810091717</v>
      </c>
      <c r="F4976">
        <v>8.0177832285758144E-2</v>
      </c>
      <c r="G4976">
        <f>AVERAGE(F$2:F4976)</f>
        <v>33579.021444372134</v>
      </c>
      <c r="T4976">
        <f t="shared" ca="1" si="155"/>
        <v>3.5776062086609759</v>
      </c>
      <c r="U4976">
        <f ca="1">AVERAGE(T$2:T4976)</f>
        <v>25.927450861738055</v>
      </c>
    </row>
    <row r="4977" spans="1:21" x14ac:dyDescent="0.25">
      <c r="A4977" s="75" t="s">
        <v>3</v>
      </c>
      <c r="B4977">
        <v>9</v>
      </c>
      <c r="C4977" s="76" t="s">
        <v>97</v>
      </c>
      <c r="E4977">
        <f t="shared" ca="1" si="154"/>
        <v>0.59836331255195163</v>
      </c>
      <c r="F4977">
        <v>0.97222222222222221</v>
      </c>
      <c r="G4977">
        <f>AVERAGE(F$2:F4977)</f>
        <v>33572.273444126527</v>
      </c>
      <c r="T4977">
        <f t="shared" ca="1" si="155"/>
        <v>2.860336611799883</v>
      </c>
      <c r="U4977">
        <f ca="1">AVERAGE(T$2:T4977)</f>
        <v>25.922815187652457</v>
      </c>
    </row>
    <row r="4978" spans="1:21" x14ac:dyDescent="0.25">
      <c r="A4978" s="75" t="s">
        <v>3</v>
      </c>
      <c r="B4978">
        <v>0.8</v>
      </c>
      <c r="C4978" s="76" t="s">
        <v>98</v>
      </c>
      <c r="E4978">
        <f t="shared" ca="1" si="154"/>
        <v>0.14032390578285503</v>
      </c>
      <c r="F4978">
        <v>0.93725239492827328</v>
      </c>
      <c r="G4978">
        <f>AVERAGE(F$2:F4978)</f>
        <v>33565.528148528429</v>
      </c>
      <c r="T4978">
        <f t="shared" ca="1" si="155"/>
        <v>5.8530597457418301</v>
      </c>
      <c r="U4978">
        <f ca="1">AVERAGE(T$2:T4978)</f>
        <v>25.918782687061356</v>
      </c>
    </row>
    <row r="4979" spans="1:21" x14ac:dyDescent="0.25">
      <c r="B4979">
        <v>0.8</v>
      </c>
      <c r="C4979" s="76" t="s">
        <v>81</v>
      </c>
      <c r="E4979">
        <f t="shared" ca="1" si="154"/>
        <v>0.25778556600837488</v>
      </c>
      <c r="F4979">
        <v>0.7389033942558747</v>
      </c>
      <c r="G4979">
        <f>AVERAGE(F$2:F4979)</f>
        <v>33558.785523127641</v>
      </c>
      <c r="T4979">
        <f t="shared" ca="1" si="155"/>
        <v>2.0573505062315269</v>
      </c>
      <c r="U4979">
        <f ca="1">AVERAGE(T$2:T4979)</f>
        <v>25.913989309765086</v>
      </c>
    </row>
    <row r="4980" spans="1:21" x14ac:dyDescent="0.25">
      <c r="A4980" s="75" t="s">
        <v>4</v>
      </c>
      <c r="B4980">
        <v>1.0408163265306123</v>
      </c>
      <c r="C4980" s="76" t="s">
        <v>82</v>
      </c>
      <c r="E4980">
        <f t="shared" ca="1" si="154"/>
        <v>0.2405856631286547</v>
      </c>
      <c r="F4980">
        <v>0.12126537785588758</v>
      </c>
      <c r="G4980">
        <f>AVERAGE(F$2:F4980)</f>
        <v>33552.045482103793</v>
      </c>
      <c r="T4980">
        <f t="shared" ca="1" si="155"/>
        <v>21.382369151853208</v>
      </c>
      <c r="U4980">
        <f ca="1">AVERAGE(T$2:T4980)</f>
        <v>25.913079163117583</v>
      </c>
    </row>
    <row r="4981" spans="1:21" x14ac:dyDescent="0.25">
      <c r="A4981" s="75" t="s">
        <v>4</v>
      </c>
      <c r="B4981">
        <v>0.66666666666666663</v>
      </c>
      <c r="C4981" s="76" t="s">
        <v>83</v>
      </c>
      <c r="E4981">
        <f t="shared" ca="1" si="154"/>
        <v>0.52289621272507147</v>
      </c>
      <c r="F4981">
        <v>0.6216216216216216</v>
      </c>
      <c r="G4981">
        <f>AVERAGE(F$2:F4981)</f>
        <v>33545.308248396861</v>
      </c>
      <c r="T4981">
        <f t="shared" ca="1" si="155"/>
        <v>2.8655638594374091</v>
      </c>
      <c r="U4981">
        <f ca="1">AVERAGE(T$2:T4981)</f>
        <v>25.908451147996363</v>
      </c>
    </row>
    <row r="4982" spans="1:21" x14ac:dyDescent="0.25">
      <c r="A4982" s="75" t="s">
        <v>4</v>
      </c>
      <c r="B4982">
        <v>0.80392156862745101</v>
      </c>
      <c r="C4982" s="76" t="s">
        <v>84</v>
      </c>
      <c r="E4982">
        <f t="shared" ca="1" si="154"/>
        <v>0.83440289206262064</v>
      </c>
      <c r="F4982">
        <v>0</v>
      </c>
      <c r="G4982">
        <f>AVERAGE(F$2:F4982)</f>
        <v>33538.573595064525</v>
      </c>
      <c r="T4982">
        <f t="shared" ca="1" si="155"/>
        <v>2.233919638893644</v>
      </c>
      <c r="U4982">
        <f ca="1">AVERAGE(T$2:T4982)</f>
        <v>25.903698180417742</v>
      </c>
    </row>
    <row r="4983" spans="1:21" x14ac:dyDescent="0.25">
      <c r="A4983" s="75" t="s">
        <v>4</v>
      </c>
      <c r="B4983">
        <v>0.98333333333333328</v>
      </c>
      <c r="C4983" s="76" t="s">
        <v>85</v>
      </c>
      <c r="E4983">
        <f t="shared" ca="1" si="154"/>
        <v>0.94871242684421597</v>
      </c>
      <c r="F4983">
        <v>0.75</v>
      </c>
      <c r="G4983">
        <f>AVERAGE(F$2:F4983)</f>
        <v>33531.8417958684</v>
      </c>
      <c r="T4983">
        <f t="shared" ca="1" si="155"/>
        <v>8.9336129166101177</v>
      </c>
      <c r="U4983">
        <f ca="1">AVERAGE(T$2:T4983)</f>
        <v>25.900291900758205</v>
      </c>
    </row>
    <row r="4984" spans="1:21" x14ac:dyDescent="0.25">
      <c r="A4984" s="75" t="s">
        <v>4</v>
      </c>
      <c r="B4984">
        <v>19.408163265306122</v>
      </c>
      <c r="C4984" s="76" t="s">
        <v>86</v>
      </c>
      <c r="E4984">
        <f t="shared" ca="1" si="154"/>
        <v>0.97547954925098324</v>
      </c>
      <c r="F4984">
        <v>1.6393442622950762E-2</v>
      </c>
      <c r="G4984">
        <f>AVERAGE(F$2:F4984)</f>
        <v>33525.112551356578</v>
      </c>
      <c r="T4984">
        <f t="shared" ca="1" si="155"/>
        <v>7.8993659297388659</v>
      </c>
      <c r="U4984">
        <f ca="1">AVERAGE(T$2:T4984)</f>
        <v>25.896679433174217</v>
      </c>
    </row>
    <row r="4985" spans="1:21" x14ac:dyDescent="0.25">
      <c r="A4985" s="75" t="s">
        <v>4</v>
      </c>
      <c r="B4985">
        <v>0.97727272727272729</v>
      </c>
      <c r="C4985" s="76" t="s">
        <v>87</v>
      </c>
      <c r="E4985">
        <f t="shared" ca="1" si="154"/>
        <v>0.72310937636982509</v>
      </c>
      <c r="F4985">
        <v>0.52267303102625295</v>
      </c>
      <c r="G4985">
        <f>AVERAGE(F$2:F4985)</f>
        <v>33518.386108764622</v>
      </c>
      <c r="T4985">
        <f t="shared" ca="1" si="155"/>
        <v>5.2070300843800084</v>
      </c>
      <c r="U4985">
        <f ca="1">AVERAGE(T$2:T4985)</f>
        <v>25.892528219420445</v>
      </c>
    </row>
    <row r="4986" spans="1:21" x14ac:dyDescent="0.25">
      <c r="A4986" s="75" t="s">
        <v>4</v>
      </c>
      <c r="B4986">
        <v>0.75</v>
      </c>
      <c r="C4986" s="76" t="s">
        <v>88</v>
      </c>
      <c r="E4986">
        <f t="shared" ca="1" si="154"/>
        <v>0.5445019045208167</v>
      </c>
      <c r="F4986">
        <v>0.30733019502353737</v>
      </c>
      <c r="G4986">
        <f>AVERAGE(F$2:F4986)</f>
        <v>33511.662321647556</v>
      </c>
      <c r="T4986">
        <f t="shared" ca="1" si="155"/>
        <v>3.84185036362544</v>
      </c>
      <c r="U4986">
        <f ca="1">AVERAGE(T$2:T4986)</f>
        <v>25.888104813631919</v>
      </c>
    </row>
    <row r="4987" spans="1:21" x14ac:dyDescent="0.25">
      <c r="A4987" s="75" t="s">
        <v>4</v>
      </c>
      <c r="B4987">
        <v>0.78260869565217395</v>
      </c>
      <c r="C4987" s="76" t="s">
        <v>89</v>
      </c>
      <c r="E4987">
        <f t="shared" ca="1" si="154"/>
        <v>0.79741027348414251</v>
      </c>
      <c r="F4987">
        <v>0.11971830985915485</v>
      </c>
      <c r="G4987">
        <f>AVERAGE(F$2:F4987)</f>
        <v>33504.941193969389</v>
      </c>
      <c r="T4987">
        <f t="shared" ca="1" si="155"/>
        <v>3.4786136243231689</v>
      </c>
      <c r="U4987">
        <f ca="1">AVERAGE(T$2:T4987)</f>
        <v>25.883610330842245</v>
      </c>
    </row>
    <row r="4988" spans="1:21" x14ac:dyDescent="0.25">
      <c r="A4988" s="75" t="s">
        <v>4</v>
      </c>
      <c r="B4988">
        <v>0.25925925925925924</v>
      </c>
      <c r="C4988" s="76" t="s">
        <v>90</v>
      </c>
      <c r="E4988">
        <f t="shared" ca="1" si="154"/>
        <v>2.8202466790536729E-3</v>
      </c>
      <c r="F4988">
        <v>0.95726495726495731</v>
      </c>
      <c r="G4988">
        <f>AVERAGE(F$2:F4988)</f>
        <v>33498.22292969648</v>
      </c>
      <c r="T4988">
        <f t="shared" ca="1" si="155"/>
        <v>2.4554224319099407</v>
      </c>
      <c r="U4988">
        <f ca="1">AVERAGE(T$2:T4988)</f>
        <v>25.878912478847273</v>
      </c>
    </row>
    <row r="4989" spans="1:21" x14ac:dyDescent="0.25">
      <c r="A4989" s="75" t="s">
        <v>4</v>
      </c>
      <c r="B4989">
        <v>0.66666666666666663</v>
      </c>
      <c r="C4989" s="76" t="s">
        <v>91</v>
      </c>
      <c r="E4989">
        <f t="shared" ca="1" si="154"/>
        <v>0.21252680390239531</v>
      </c>
      <c r="F4989">
        <v>1</v>
      </c>
      <c r="G4989">
        <f>AVERAGE(F$2:F4989)</f>
        <v>33491.5073677619</v>
      </c>
      <c r="T4989">
        <f t="shared" ca="1" si="155"/>
        <v>2.8526956944009823</v>
      </c>
      <c r="U4989">
        <f ca="1">AVERAGE(T$2:T4989)</f>
        <v>25.874296156316309</v>
      </c>
    </row>
    <row r="4990" spans="1:21" x14ac:dyDescent="0.25">
      <c r="A4990" s="75" t="s">
        <v>4</v>
      </c>
      <c r="B4990">
        <v>0.66666666666666663</v>
      </c>
      <c r="C4990" s="76" t="s">
        <v>92</v>
      </c>
      <c r="E4990">
        <f t="shared" ca="1" si="154"/>
        <v>0.66052475482067186</v>
      </c>
      <c r="F4990">
        <v>0.21568627450980388</v>
      </c>
      <c r="G4990">
        <f>AVERAGE(F$2:F4990)</f>
        <v>33484.79434076621</v>
      </c>
      <c r="T4990">
        <f t="shared" ca="1" si="155"/>
        <v>2.0768624985989179</v>
      </c>
      <c r="U4990">
        <f ca="1">AVERAGE(T$2:T4990)</f>
        <v>25.86952617562725</v>
      </c>
    </row>
    <row r="4991" spans="1:21" x14ac:dyDescent="0.25">
      <c r="A4991" s="75" t="s">
        <v>4</v>
      </c>
      <c r="B4991">
        <v>6.8740157480314963</v>
      </c>
      <c r="C4991" s="76" t="s">
        <v>93</v>
      </c>
      <c r="E4991">
        <f t="shared" ca="1" si="154"/>
        <v>0.39970349427822827</v>
      </c>
      <c r="F4991">
        <v>62.24</v>
      </c>
      <c r="G4991">
        <f>AVERAGE(F$2:F4991)</f>
        <v>33478.096434084691</v>
      </c>
      <c r="T4991">
        <f t="shared" ca="1" si="155"/>
        <v>3.5716940843945517</v>
      </c>
      <c r="U4991">
        <f ca="1">AVERAGE(T$2:T4991)</f>
        <v>25.865057672202152</v>
      </c>
    </row>
    <row r="4992" spans="1:21" x14ac:dyDescent="0.25">
      <c r="A4992" s="75" t="s">
        <v>4</v>
      </c>
      <c r="B4992">
        <v>0.99916666666666665</v>
      </c>
      <c r="C4992" s="76" t="s">
        <v>94</v>
      </c>
      <c r="E4992">
        <f t="shared" ca="1" si="154"/>
        <v>0.85129425171110895</v>
      </c>
      <c r="F4992">
        <v>0.22299922299922295</v>
      </c>
      <c r="G4992">
        <f>AVERAGE(F$2:F4992)</f>
        <v>33471.388785630501</v>
      </c>
      <c r="T4992">
        <f t="shared" ca="1" si="155"/>
        <v>3.4503717718494018</v>
      </c>
      <c r="U4992">
        <f ca="1">AVERAGE(T$2:T4992)</f>
        <v>25.86056665118425</v>
      </c>
    </row>
    <row r="4993" spans="1:21" x14ac:dyDescent="0.25">
      <c r="A4993" s="75" t="s">
        <v>4</v>
      </c>
      <c r="B4993">
        <v>0.75438596491228072</v>
      </c>
      <c r="C4993" s="76" t="s">
        <v>95</v>
      </c>
      <c r="E4993">
        <f t="shared" ca="1" si="154"/>
        <v>0.83722990633711702</v>
      </c>
      <c r="F4993">
        <v>0.81818181818181823</v>
      </c>
      <c r="G4993">
        <f>AVERAGE(F$2:F4993)</f>
        <v>33464.68394376275</v>
      </c>
      <c r="T4993">
        <f t="shared" ca="1" si="155"/>
        <v>84.270897040732393</v>
      </c>
      <c r="U4993">
        <f ca="1">AVERAGE(T$2:T4993)</f>
        <v>25.872267438521899</v>
      </c>
    </row>
    <row r="4994" spans="1:21" x14ac:dyDescent="0.25">
      <c r="A4994" s="75" t="s">
        <v>4</v>
      </c>
      <c r="B4994">
        <v>0.23150816522574449</v>
      </c>
      <c r="C4994" s="76" t="s">
        <v>96</v>
      </c>
      <c r="E4994">
        <f t="shared" ref="E4994:E5057" ca="1" si="156">RAND()</f>
        <v>0.34966560495099264</v>
      </c>
      <c r="F4994">
        <v>0.99583333333333335</v>
      </c>
      <c r="G4994">
        <f>AVERAGE(F$2:F4994)</f>
        <v>33457.981823171838</v>
      </c>
      <c r="T4994">
        <f t="shared" ca="1" si="155"/>
        <v>6.5055435481306869</v>
      </c>
      <c r="U4994">
        <f ca="1">AVERAGE(T$2:T4994)</f>
        <v>25.868388663458731</v>
      </c>
    </row>
    <row r="4995" spans="1:21" x14ac:dyDescent="0.25">
      <c r="A4995" s="75" t="s">
        <v>4</v>
      </c>
      <c r="B4995">
        <v>0</v>
      </c>
      <c r="C4995" s="76" t="s">
        <v>97</v>
      </c>
      <c r="E4995">
        <f t="shared" ca="1" si="156"/>
        <v>0.58099266715562736</v>
      </c>
      <c r="F4995">
        <v>0.69325153374233128</v>
      </c>
      <c r="G4995">
        <f>AVERAGE(F$2:F4995)</f>
        <v>33451.282326060973</v>
      </c>
      <c r="T4995">
        <f t="shared" ref="T4995:T5058" ca="1" si="157">2*RAND()^-1</f>
        <v>6.6381461459497748</v>
      </c>
      <c r="U4995">
        <f ca="1">AVERAGE(T$2:T4995)</f>
        <v>25.864537994152062</v>
      </c>
    </row>
    <row r="4996" spans="1:21" x14ac:dyDescent="0.25">
      <c r="A4996" s="75" t="s">
        <v>4</v>
      </c>
      <c r="B4996">
        <v>0.94285714285714284</v>
      </c>
      <c r="C4996" s="76" t="s">
        <v>98</v>
      </c>
      <c r="E4996">
        <f t="shared" ca="1" si="156"/>
        <v>0.78532331673337108</v>
      </c>
      <c r="F4996">
        <v>7.5566750629722425E-3</v>
      </c>
      <c r="G4996">
        <f>AVERAGE(F$2:F4996)</f>
        <v>33444.585374155191</v>
      </c>
      <c r="T4996">
        <f t="shared" ca="1" si="157"/>
        <v>4.0014529590925774</v>
      </c>
      <c r="U4996">
        <f ca="1">AVERAGE(T$2:T4996)</f>
        <v>25.860161000151052</v>
      </c>
    </row>
    <row r="4997" spans="1:21" x14ac:dyDescent="0.25">
      <c r="B4997">
        <v>1</v>
      </c>
      <c r="C4997" s="76" t="s">
        <v>81</v>
      </c>
      <c r="E4997">
        <f t="shared" ca="1" si="156"/>
        <v>2.934242138820542E-2</v>
      </c>
      <c r="F4997">
        <v>0.82517482517482521</v>
      </c>
      <c r="G4997">
        <f>AVERAGE(F$2:F4997)</f>
        <v>33437.891266829465</v>
      </c>
      <c r="T4997">
        <f t="shared" ca="1" si="157"/>
        <v>3.1933530902149747</v>
      </c>
      <c r="U4997">
        <f ca="1">AVERAGE(T$2:T4997)</f>
        <v>25.855624008976125</v>
      </c>
    </row>
    <row r="4998" spans="1:21" x14ac:dyDescent="0.25">
      <c r="A4998" s="75" t="s">
        <v>5</v>
      </c>
      <c r="B4998">
        <v>26.210884353741498</v>
      </c>
      <c r="C4998" s="76" t="s">
        <v>82</v>
      </c>
      <c r="E4998">
        <f t="shared" ca="1" si="156"/>
        <v>0.77003523780644223</v>
      </c>
      <c r="F4998">
        <v>0.19047619047619047</v>
      </c>
      <c r="G4998">
        <f>AVERAGE(F$2:F4998)</f>
        <v>33431.199711738278</v>
      </c>
      <c r="T4998">
        <f t="shared" ca="1" si="157"/>
        <v>8.3182167955894304</v>
      </c>
      <c r="U4998">
        <f ca="1">AVERAGE(T$2:T4998)</f>
        <v>25.852114421781131</v>
      </c>
    </row>
    <row r="4999" spans="1:21" x14ac:dyDescent="0.25">
      <c r="A4999" s="75" t="s">
        <v>5</v>
      </c>
      <c r="B4999">
        <v>2.3333333333333335</v>
      </c>
      <c r="C4999" s="76" t="s">
        <v>83</v>
      </c>
      <c r="E4999">
        <f t="shared" ca="1" si="156"/>
        <v>0.8132784882787244</v>
      </c>
      <c r="F4999">
        <v>0.9821428571428571</v>
      </c>
      <c r="G4999">
        <f>AVERAGE(F$2:F4999)</f>
        <v>33424.510992736905</v>
      </c>
      <c r="T4999">
        <f t="shared" ca="1" si="157"/>
        <v>5.543712180768722</v>
      </c>
      <c r="U4999">
        <f ca="1">AVERAGE(T$2:T4999)</f>
        <v>25.84805111601062</v>
      </c>
    </row>
    <row r="5000" spans="1:21" x14ac:dyDescent="0.25">
      <c r="A5000" s="75" t="s">
        <v>5</v>
      </c>
      <c r="B5000">
        <v>0.50980392156862742</v>
      </c>
      <c r="C5000" s="76" t="s">
        <v>84</v>
      </c>
      <c r="E5000">
        <f t="shared" ca="1" si="156"/>
        <v>0.58993572103723191</v>
      </c>
      <c r="F5000">
        <v>9.9009900990099098E-3</v>
      </c>
      <c r="G5000">
        <f>AVERAGE(F$2:F5000)</f>
        <v>33417.82475527106</v>
      </c>
      <c r="T5000">
        <f t="shared" ca="1" si="157"/>
        <v>3.7107885325643943</v>
      </c>
      <c r="U5000">
        <f ca="1">AVERAGE(T$2:T5000)</f>
        <v>25.843622777826294</v>
      </c>
    </row>
    <row r="5001" spans="1:21" x14ac:dyDescent="0.25">
      <c r="A5001" s="75" t="s">
        <v>5</v>
      </c>
      <c r="B5001">
        <v>0.8833333333333333</v>
      </c>
      <c r="C5001" s="76" t="s">
        <v>85</v>
      </c>
      <c r="E5001">
        <f t="shared" ca="1" si="156"/>
        <v>0.98000706734925058</v>
      </c>
      <c r="F5001">
        <v>0.2660550458715597</v>
      </c>
      <c r="G5001">
        <f>AVERAGE(F$2:F5001)</f>
        <v>33411.141243531019</v>
      </c>
      <c r="T5001">
        <f t="shared" ca="1" si="157"/>
        <v>8.3218286069525131</v>
      </c>
      <c r="U5001">
        <f ca="1">AVERAGE(T$2:T5001)</f>
        <v>25.84011841899212</v>
      </c>
    </row>
    <row r="5002" spans="1:21" x14ac:dyDescent="0.25">
      <c r="A5002" s="75" t="s">
        <v>5</v>
      </c>
      <c r="B5002">
        <v>8.1632653061224483E-2</v>
      </c>
      <c r="C5002" s="76" t="s">
        <v>86</v>
      </c>
      <c r="E5002">
        <f t="shared" ca="1" si="156"/>
        <v>0.24897064119689061</v>
      </c>
      <c r="F5002">
        <v>0.93548387096774188</v>
      </c>
      <c r="G5002">
        <f>AVERAGE(F$2:F5002)</f>
        <v>33404.460538520092</v>
      </c>
      <c r="T5002">
        <f t="shared" ca="1" si="157"/>
        <v>2.371166603379502</v>
      </c>
      <c r="U5002">
        <f ca="1">AVERAGE(T$2:T5002)</f>
        <v>25.835425567199355</v>
      </c>
    </row>
    <row r="5003" spans="1:21" x14ac:dyDescent="0.25">
      <c r="A5003" s="75" t="s">
        <v>5</v>
      </c>
      <c r="B5003">
        <v>5.8181818181818183</v>
      </c>
      <c r="C5003" s="76" t="s">
        <v>87</v>
      </c>
      <c r="E5003">
        <f t="shared" ca="1" si="156"/>
        <v>0.16701714586729577</v>
      </c>
      <c r="F5003">
        <v>0.46043165467625902</v>
      </c>
      <c r="G5003">
        <f>AVERAGE(F$2:F5003)</f>
        <v>33397.782409750223</v>
      </c>
      <c r="T5003">
        <f t="shared" ca="1" si="157"/>
        <v>329.82589206496414</v>
      </c>
      <c r="U5003">
        <f ca="1">AVERAGE(T$2:T5003)</f>
        <v>25.896199350985395</v>
      </c>
    </row>
    <row r="5004" spans="1:21" x14ac:dyDescent="0.25">
      <c r="A5004" s="75" t="s">
        <v>5</v>
      </c>
      <c r="B5004">
        <v>0.5</v>
      </c>
      <c r="C5004" s="76" t="s">
        <v>88</v>
      </c>
      <c r="E5004">
        <f t="shared" ca="1" si="156"/>
        <v>0.46806344726622495</v>
      </c>
      <c r="F5004">
        <v>2.6350418029807341</v>
      </c>
      <c r="G5004">
        <f>AVERAGE(F$2:F5004)</f>
        <v>33391.10738529131</v>
      </c>
      <c r="T5004">
        <f t="shared" ca="1" si="157"/>
        <v>7.8171208291493501</v>
      </c>
      <c r="U5004">
        <f ca="1">AVERAGE(T$2:T5004)</f>
        <v>25.892585703469535</v>
      </c>
    </row>
    <row r="5005" spans="1:21" x14ac:dyDescent="0.25">
      <c r="A5005" s="75" t="s">
        <v>5</v>
      </c>
      <c r="B5005">
        <v>0.2391304347826087</v>
      </c>
      <c r="C5005" s="76" t="s">
        <v>89</v>
      </c>
      <c r="E5005">
        <f t="shared" ca="1" si="156"/>
        <v>0.67364925234473461</v>
      </c>
      <c r="F5005">
        <v>1.1428571428571428</v>
      </c>
      <c r="G5005">
        <f>AVERAGE(F$2:F5005)</f>
        <v>33384.434730509507</v>
      </c>
      <c r="T5005">
        <f t="shared" ca="1" si="157"/>
        <v>4.9421837473282935</v>
      </c>
      <c r="U5005">
        <f ca="1">AVERAGE(T$2:T5005)</f>
        <v>25.888398972463115</v>
      </c>
    </row>
    <row r="5006" spans="1:21" x14ac:dyDescent="0.25">
      <c r="A5006" s="75" t="s">
        <v>5</v>
      </c>
      <c r="B5006">
        <v>0.44444444444444442</v>
      </c>
      <c r="C5006" s="76" t="s">
        <v>90</v>
      </c>
      <c r="E5006">
        <f t="shared" ca="1" si="156"/>
        <v>0.13835224510765465</v>
      </c>
      <c r="F5006">
        <v>0.10714285714285723</v>
      </c>
      <c r="G5006">
        <f>AVERAGE(F$2:F5006)</f>
        <v>33377.7645351873</v>
      </c>
      <c r="T5006">
        <f t="shared" ca="1" si="157"/>
        <v>63.466144557627366</v>
      </c>
      <c r="U5006">
        <f ca="1">AVERAGE(T$2:T5006)</f>
        <v>25.89590701353907</v>
      </c>
    </row>
    <row r="5007" spans="1:21" x14ac:dyDescent="0.25">
      <c r="A5007" s="75" t="s">
        <v>5</v>
      </c>
      <c r="B5007">
        <v>0.95833333333333337</v>
      </c>
      <c r="C5007" s="76" t="s">
        <v>91</v>
      </c>
      <c r="E5007">
        <f t="shared" ca="1" si="156"/>
        <v>0.97012170113295992</v>
      </c>
      <c r="F5007">
        <v>0.40334128878281622</v>
      </c>
      <c r="G5007">
        <f>AVERAGE(F$2:F5007)</f>
        <v>33371.097063914051</v>
      </c>
      <c r="T5007">
        <f t="shared" ca="1" si="157"/>
        <v>7.9448155337237747</v>
      </c>
      <c r="U5007">
        <f ca="1">AVERAGE(T$2:T5007)</f>
        <v>25.892321098341345</v>
      </c>
    </row>
    <row r="5008" spans="1:21" x14ac:dyDescent="0.25">
      <c r="A5008" s="75" t="s">
        <v>5</v>
      </c>
      <c r="B5008">
        <v>0.1111111111111111</v>
      </c>
      <c r="C5008" s="76" t="s">
        <v>92</v>
      </c>
      <c r="E5008">
        <f t="shared" ca="1" si="156"/>
        <v>0.31138429678220758</v>
      </c>
      <c r="F5008">
        <v>0.1111111111111111</v>
      </c>
      <c r="G5008">
        <f>AVERAGE(F$2:F5008)</f>
        <v>33364.432197536415</v>
      </c>
      <c r="T5008">
        <f t="shared" ca="1" si="157"/>
        <v>2.3454048125519011</v>
      </c>
      <c r="U5008">
        <f ca="1">AVERAGE(T$2:T5008)</f>
        <v>25.887618299003261</v>
      </c>
    </row>
    <row r="5009" spans="1:21" x14ac:dyDescent="0.25">
      <c r="A5009" s="75" t="s">
        <v>5</v>
      </c>
      <c r="B5009">
        <v>1.3622047244094488</v>
      </c>
      <c r="C5009" s="76" t="s">
        <v>93</v>
      </c>
      <c r="E5009">
        <f t="shared" ca="1" si="156"/>
        <v>0.24675960584015333</v>
      </c>
      <c r="F5009">
        <v>0.91228070175438591</v>
      </c>
      <c r="G5009">
        <f>AVERAGE(F$2:F5009)</f>
        <v>33357.770152824589</v>
      </c>
      <c r="T5009">
        <f t="shared" ca="1" si="157"/>
        <v>3.0304625249636108</v>
      </c>
      <c r="U5009">
        <f ca="1">AVERAGE(T$2:T5009)</f>
        <v>25.883054170454134</v>
      </c>
    </row>
    <row r="5010" spans="1:21" x14ac:dyDescent="0.25">
      <c r="A5010" s="75" t="s">
        <v>5</v>
      </c>
      <c r="B5010">
        <v>0.9916666666666667</v>
      </c>
      <c r="C5010" s="76" t="s">
        <v>94</v>
      </c>
      <c r="E5010">
        <f t="shared" ca="1" si="156"/>
        <v>0.63341321307360454</v>
      </c>
      <c r="F5010">
        <v>0.29032258064516125</v>
      </c>
      <c r="G5010">
        <f>AVERAGE(F$2:F5010)</f>
        <v>33351.110643974469</v>
      </c>
      <c r="T5010">
        <f t="shared" ca="1" si="157"/>
        <v>2.4290400793998361</v>
      </c>
      <c r="U5010">
        <f ca="1">AVERAGE(T$2:T5010)</f>
        <v>25.878371795910102</v>
      </c>
    </row>
    <row r="5011" spans="1:21" x14ac:dyDescent="0.25">
      <c r="A5011" s="75" t="s">
        <v>5</v>
      </c>
      <c r="B5011">
        <v>174.43859649122808</v>
      </c>
      <c r="C5011" s="76" t="s">
        <v>95</v>
      </c>
      <c r="E5011">
        <f t="shared" ca="1" si="156"/>
        <v>0.16494065178251793</v>
      </c>
      <c r="F5011">
        <v>2.2967032967032965</v>
      </c>
      <c r="G5011">
        <f>AVERAGE(F$2:F5011)</f>
        <v>33344.454194086109</v>
      </c>
      <c r="T5011">
        <f t="shared" ca="1" si="157"/>
        <v>2.9495598379285659</v>
      </c>
      <c r="U5011">
        <f ca="1">AVERAGE(T$2:T5011)</f>
        <v>25.873795186736849</v>
      </c>
    </row>
    <row r="5012" spans="1:21" x14ac:dyDescent="0.25">
      <c r="A5012" s="75" t="s">
        <v>5</v>
      </c>
      <c r="B5012">
        <v>0.71181556195965423</v>
      </c>
      <c r="C5012" s="76" t="s">
        <v>96</v>
      </c>
      <c r="E5012">
        <f t="shared" ca="1" si="156"/>
        <v>0.33986150199603937</v>
      </c>
      <c r="F5012">
        <v>0.1411042944785276</v>
      </c>
      <c r="G5012">
        <f>AVERAGE(F$2:F5012)</f>
        <v>33337.799970759472</v>
      </c>
      <c r="T5012">
        <f t="shared" ca="1" si="157"/>
        <v>4.4612693169153665</v>
      </c>
      <c r="U5012">
        <f ca="1">AVERAGE(T$2:T5012)</f>
        <v>25.869522082392447</v>
      </c>
    </row>
    <row r="5013" spans="1:21" x14ac:dyDescent="0.25">
      <c r="A5013" s="75" t="s">
        <v>5</v>
      </c>
      <c r="B5013">
        <v>1</v>
      </c>
      <c r="C5013" s="76" t="s">
        <v>97</v>
      </c>
      <c r="E5013">
        <f t="shared" ca="1" si="156"/>
        <v>0.16586054307605758</v>
      </c>
      <c r="F5013">
        <v>0.31372549019607837</v>
      </c>
      <c r="G5013">
        <f>AVERAGE(F$2:F5013)</f>
        <v>33331.148437190983</v>
      </c>
      <c r="T5013">
        <f t="shared" ca="1" si="157"/>
        <v>4.0237827338010224</v>
      </c>
      <c r="U5013">
        <f ca="1">AVERAGE(T$2:T5013)</f>
        <v>25.865163395371578</v>
      </c>
    </row>
    <row r="5014" spans="1:21" x14ac:dyDescent="0.25">
      <c r="A5014" s="75" t="s">
        <v>5</v>
      </c>
      <c r="B5014">
        <v>2.4285714285714284</v>
      </c>
      <c r="C5014" s="76" t="s">
        <v>98</v>
      </c>
      <c r="E5014">
        <f t="shared" ca="1" si="156"/>
        <v>0.24862219058384161</v>
      </c>
      <c r="F5014">
        <v>9.0909090909090912E-2</v>
      </c>
      <c r="G5014">
        <f>AVERAGE(F$2:F5014)</f>
        <v>33324.499512888549</v>
      </c>
      <c r="T5014">
        <f t="shared" ca="1" si="157"/>
        <v>4.7731646933989706</v>
      </c>
      <c r="U5014">
        <f ca="1">AVERAGE(T$2:T5014)</f>
        <v>25.860955935028073</v>
      </c>
    </row>
    <row r="5015" spans="1:21" x14ac:dyDescent="0.25">
      <c r="B5015">
        <v>0.96400000000000008</v>
      </c>
      <c r="C5015" s="76" t="s">
        <v>81</v>
      </c>
      <c r="E5015">
        <f t="shared" ca="1" si="156"/>
        <v>0.58496033102887379</v>
      </c>
      <c r="F5015">
        <v>0.6</v>
      </c>
      <c r="G5015">
        <f>AVERAGE(F$2:F5015)</f>
        <v>33317.853342263719</v>
      </c>
      <c r="T5015">
        <f t="shared" ca="1" si="157"/>
        <v>3.9919260465254367</v>
      </c>
      <c r="U5015">
        <f ca="1">AVERAGE(T$2:T5015)</f>
        <v>25.856594341512217</v>
      </c>
    </row>
    <row r="5016" spans="1:21" x14ac:dyDescent="0.25">
      <c r="A5016" s="75" t="s">
        <v>6</v>
      </c>
      <c r="B5016">
        <v>4.7619047619047575E-2</v>
      </c>
      <c r="C5016" s="76" t="s">
        <v>82</v>
      </c>
      <c r="E5016">
        <f t="shared" ca="1" si="156"/>
        <v>0.54881587142850397</v>
      </c>
      <c r="F5016">
        <v>0.64794007490636718</v>
      </c>
      <c r="G5016">
        <f>AVERAGE(F$2:F5016)</f>
        <v>33311.209831714928</v>
      </c>
      <c r="T5016">
        <f t="shared" ca="1" si="157"/>
        <v>4.9112302510410073</v>
      </c>
      <c r="U5016">
        <f ca="1">AVERAGE(T$2:T5016)</f>
        <v>25.852417798323692</v>
      </c>
    </row>
    <row r="5017" spans="1:21" x14ac:dyDescent="0.25">
      <c r="A5017" s="75" t="s">
        <v>6</v>
      </c>
      <c r="B5017">
        <v>0.66666666666666663</v>
      </c>
      <c r="C5017" s="76" t="s">
        <v>83</v>
      </c>
      <c r="E5017">
        <f t="shared" ca="1" si="156"/>
        <v>3.5274796563483424E-2</v>
      </c>
      <c r="F5017">
        <v>0.64200477326968974</v>
      </c>
      <c r="G5017">
        <f>AVERAGE(F$2:F5017)</f>
        <v>33304.568968910513</v>
      </c>
      <c r="T5017">
        <f t="shared" ca="1" si="157"/>
        <v>6.105323270792379</v>
      </c>
      <c r="U5017">
        <f ca="1">AVERAGE(T$2:T5017)</f>
        <v>25.848480977245636</v>
      </c>
    </row>
    <row r="5018" spans="1:21" x14ac:dyDescent="0.25">
      <c r="A5018" s="75" t="s">
        <v>6</v>
      </c>
      <c r="B5018">
        <v>0.84313725490196079</v>
      </c>
      <c r="C5018" s="76" t="s">
        <v>84</v>
      </c>
      <c r="E5018">
        <f t="shared" ca="1" si="156"/>
        <v>8.1763687278299302E-2</v>
      </c>
      <c r="F5018">
        <v>0.86885245901639341</v>
      </c>
      <c r="G5018">
        <f>AVERAGE(F$2:F5018)</f>
        <v>33297.930798666057</v>
      </c>
      <c r="T5018">
        <f t="shared" ca="1" si="157"/>
        <v>2.250653036241383</v>
      </c>
      <c r="U5018">
        <f ca="1">AVERAGE(T$2:T5018)</f>
        <v>25.843777403807124</v>
      </c>
    </row>
    <row r="5019" spans="1:21" x14ac:dyDescent="0.25">
      <c r="A5019" s="75" t="s">
        <v>6</v>
      </c>
      <c r="B5019">
        <v>0.92500000000000004</v>
      </c>
      <c r="C5019" s="76" t="s">
        <v>85</v>
      </c>
      <c r="E5019">
        <f t="shared" ca="1" si="156"/>
        <v>0.20452143188922511</v>
      </c>
      <c r="F5019">
        <v>0.31666666666666665</v>
      </c>
      <c r="G5019">
        <f>AVERAGE(F$2:F5019)</f>
        <v>33291.295164124007</v>
      </c>
      <c r="T5019">
        <f t="shared" ca="1" si="157"/>
        <v>2.1237968621425098</v>
      </c>
      <c r="U5019">
        <f ca="1">AVERAGE(T$2:T5019)</f>
        <v>25.839050424823135</v>
      </c>
    </row>
    <row r="5020" spans="1:21" x14ac:dyDescent="0.25">
      <c r="A5020" s="75" t="s">
        <v>6</v>
      </c>
      <c r="B5020">
        <v>0.77551020408163263</v>
      </c>
      <c r="C5020" s="76" t="s">
        <v>86</v>
      </c>
      <c r="E5020">
        <f t="shared" ca="1" si="156"/>
        <v>0.31585624533505974</v>
      </c>
      <c r="F5020">
        <v>0.49494949494949497</v>
      </c>
      <c r="G5020">
        <f>AVERAGE(F$2:F5020)</f>
        <v>33284.662209309376</v>
      </c>
      <c r="T5020">
        <f t="shared" ca="1" si="157"/>
        <v>2.3280608928861599</v>
      </c>
      <c r="U5020">
        <f ca="1">AVERAGE(T$2:T5020)</f>
        <v>25.834366027626096</v>
      </c>
    </row>
    <row r="5021" spans="1:21" x14ac:dyDescent="0.25">
      <c r="A5021" s="75" t="s">
        <v>6</v>
      </c>
      <c r="B5021">
        <v>5.25</v>
      </c>
      <c r="C5021" s="76" t="s">
        <v>87</v>
      </c>
      <c r="E5021">
        <f t="shared" ca="1" si="156"/>
        <v>0.95109139525783271</v>
      </c>
      <c r="F5021">
        <v>0</v>
      </c>
      <c r="G5021">
        <f>AVERAGE(F$2:F5021)</f>
        <v>33278.03179851071</v>
      </c>
      <c r="T5021">
        <f t="shared" ca="1" si="157"/>
        <v>61.790653997679961</v>
      </c>
      <c r="U5021">
        <f ca="1">AVERAGE(T$2:T5021)</f>
        <v>25.841528634791448</v>
      </c>
    </row>
    <row r="5022" spans="1:21" x14ac:dyDescent="0.25">
      <c r="A5022" s="75" t="s">
        <v>6</v>
      </c>
      <c r="B5022">
        <v>0.82499999999999996</v>
      </c>
      <c r="C5022" s="76" t="s">
        <v>88</v>
      </c>
      <c r="E5022">
        <f t="shared" ca="1" si="156"/>
        <v>0.72658193925965786</v>
      </c>
      <c r="F5022">
        <v>0.51351351351351349</v>
      </c>
      <c r="G5022">
        <f>AVERAGE(F$2:F5022)</f>
        <v>33271.404131057017</v>
      </c>
      <c r="T5022">
        <f t="shared" ca="1" si="157"/>
        <v>3.5908896346533568</v>
      </c>
      <c r="U5022">
        <f ca="1">AVERAGE(T$2:T5022)</f>
        <v>25.837097119356248</v>
      </c>
    </row>
    <row r="5023" spans="1:21" x14ac:dyDescent="0.25">
      <c r="A5023" s="75" t="s">
        <v>6</v>
      </c>
      <c r="B5023">
        <v>0.56521739130434778</v>
      </c>
      <c r="C5023" s="76" t="s">
        <v>89</v>
      </c>
      <c r="E5023">
        <f t="shared" ca="1" si="156"/>
        <v>0.21964553179822011</v>
      </c>
      <c r="F5023">
        <v>0.8928571428571429</v>
      </c>
      <c r="G5023">
        <f>AVERAGE(F$2:F5023)</f>
        <v>33264.779178593075</v>
      </c>
      <c r="T5023">
        <f t="shared" ca="1" si="157"/>
        <v>3.7179882663582755</v>
      </c>
      <c r="U5023">
        <f ca="1">AVERAGE(T$2:T5023)</f>
        <v>25.832692677131437</v>
      </c>
    </row>
    <row r="5024" spans="1:21" x14ac:dyDescent="0.25">
      <c r="A5024" s="75" t="s">
        <v>6</v>
      </c>
      <c r="B5024">
        <v>0.80555555555555558</v>
      </c>
      <c r="C5024" s="76" t="s">
        <v>90</v>
      </c>
      <c r="E5024">
        <f t="shared" ca="1" si="156"/>
        <v>0.58877273400263186</v>
      </c>
      <c r="F5024">
        <v>0.66615146831530136</v>
      </c>
      <c r="G5024">
        <f>AVERAGE(F$2:F5024)</f>
        <v>33258.156818842501</v>
      </c>
      <c r="T5024">
        <f t="shared" ca="1" si="157"/>
        <v>4.3634901945063307</v>
      </c>
      <c r="U5024">
        <f ca="1">AVERAGE(T$2:T5024)</f>
        <v>25.828418497859563</v>
      </c>
    </row>
    <row r="5025" spans="1:21" x14ac:dyDescent="0.25">
      <c r="A5025" s="75" t="s">
        <v>6</v>
      </c>
      <c r="B5025">
        <v>53.166666666666664</v>
      </c>
      <c r="C5025" s="76" t="s">
        <v>91</v>
      </c>
      <c r="E5025">
        <f t="shared" ca="1" si="156"/>
        <v>0.37557454588717454</v>
      </c>
      <c r="F5025">
        <v>0.33333333333333331</v>
      </c>
      <c r="G5025">
        <f>AVERAGE(F$2:F5025)</f>
        <v>33251.537029135987</v>
      </c>
      <c r="T5025">
        <f t="shared" ca="1" si="157"/>
        <v>2.6478607035357218</v>
      </c>
      <c r="U5025">
        <f ca="1">AVERAGE(T$2:T5025)</f>
        <v>25.823804533330438</v>
      </c>
    </row>
    <row r="5026" spans="1:21" x14ac:dyDescent="0.25">
      <c r="A5026" s="75" t="s">
        <v>6</v>
      </c>
      <c r="B5026">
        <v>0.88888888888888884</v>
      </c>
      <c r="C5026" s="76" t="s">
        <v>92</v>
      </c>
      <c r="E5026">
        <f t="shared" ca="1" si="156"/>
        <v>0.48788410668651672</v>
      </c>
      <c r="F5026">
        <v>0.71502664500869162</v>
      </c>
      <c r="G5026">
        <f>AVERAGE(F$2:F5026)</f>
        <v>33244.919950130519</v>
      </c>
      <c r="T5026">
        <f t="shared" ca="1" si="157"/>
        <v>20.204662839267169</v>
      </c>
      <c r="U5026">
        <f ca="1">AVERAGE(T$2:T5026)</f>
        <v>25.822686296177391</v>
      </c>
    </row>
    <row r="5027" spans="1:21" x14ac:dyDescent="0.25">
      <c r="A5027" s="75" t="s">
        <v>6</v>
      </c>
      <c r="B5027">
        <v>0.96850393700787396</v>
      </c>
      <c r="C5027" s="76" t="s">
        <v>93</v>
      </c>
      <c r="E5027">
        <f t="shared" ca="1" si="156"/>
        <v>0.66178933990945477</v>
      </c>
      <c r="F5027">
        <v>0.36507936507936506</v>
      </c>
      <c r="G5027">
        <f>AVERAGE(F$2:F5027)</f>
        <v>33238.305434636932</v>
      </c>
      <c r="T5027">
        <f t="shared" ca="1" si="157"/>
        <v>5.3945661781979206</v>
      </c>
      <c r="U5027">
        <f ca="1">AVERAGE(T$2:T5027)</f>
        <v>25.818621807494942</v>
      </c>
    </row>
    <row r="5028" spans="1:21" x14ac:dyDescent="0.25">
      <c r="A5028" s="75" t="s">
        <v>6</v>
      </c>
      <c r="B5028">
        <v>0.99833333333333329</v>
      </c>
      <c r="C5028" s="76" t="s">
        <v>94</v>
      </c>
      <c r="E5028">
        <f t="shared" ca="1" si="156"/>
        <v>1.5144152238474096E-2</v>
      </c>
      <c r="F5028">
        <v>0.91176470588235292</v>
      </c>
      <c r="G5028">
        <f>AVERAGE(F$2:F5028)</f>
        <v>33231.693659488752</v>
      </c>
      <c r="T5028">
        <f t="shared" ca="1" si="157"/>
        <v>43.432311317317662</v>
      </c>
      <c r="U5028">
        <f ca="1">AVERAGE(T$2:T5028)</f>
        <v>25.822125624783549</v>
      </c>
    </row>
    <row r="5029" spans="1:21" x14ac:dyDescent="0.25">
      <c r="A5029" s="75" t="s">
        <v>6</v>
      </c>
      <c r="B5029">
        <v>0.31578947368421051</v>
      </c>
      <c r="C5029" s="76" t="s">
        <v>95</v>
      </c>
      <c r="E5029">
        <f t="shared" ca="1" si="156"/>
        <v>0.28734650578428844</v>
      </c>
      <c r="F5029">
        <v>1.3636363636363638</v>
      </c>
      <c r="G5029">
        <f>AVERAGE(F$2:F5029)</f>
        <v>33225.084604193777</v>
      </c>
      <c r="T5029">
        <f t="shared" ca="1" si="157"/>
        <v>2.6905316386475162</v>
      </c>
      <c r="U5029">
        <f ca="1">AVERAGE(T$2:T5029)</f>
        <v>25.81752506909816</v>
      </c>
    </row>
    <row r="5030" spans="1:21" x14ac:dyDescent="0.25">
      <c r="A5030" s="75" t="s">
        <v>6</v>
      </c>
      <c r="B5030">
        <v>0.12872238232468777</v>
      </c>
      <c r="C5030" s="76" t="s">
        <v>96</v>
      </c>
      <c r="E5030">
        <f t="shared" ca="1" si="156"/>
        <v>0.14012448474639949</v>
      </c>
      <c r="F5030">
        <v>0.9555555555555556</v>
      </c>
      <c r="G5030">
        <f>AVERAGE(F$2:F5030)</f>
        <v>33218.478096130813</v>
      </c>
      <c r="T5030">
        <f t="shared" ca="1" si="157"/>
        <v>5.0479141742226163</v>
      </c>
      <c r="U5030">
        <f ca="1">AVERAGE(T$2:T5030)</f>
        <v>25.81339510073569</v>
      </c>
    </row>
    <row r="5031" spans="1:21" x14ac:dyDescent="0.25">
      <c r="A5031" s="75" t="s">
        <v>6</v>
      </c>
      <c r="B5031">
        <v>21.5</v>
      </c>
      <c r="C5031" s="76" t="s">
        <v>97</v>
      </c>
      <c r="E5031">
        <f t="shared" ca="1" si="156"/>
        <v>0.99187551380553107</v>
      </c>
      <c r="F5031">
        <v>0</v>
      </c>
      <c r="G5031">
        <f>AVERAGE(F$2:F5031)</f>
        <v>33211.874024938741</v>
      </c>
      <c r="T5031">
        <f t="shared" ca="1" si="157"/>
        <v>5.6607745428763456</v>
      </c>
      <c r="U5031">
        <f ca="1">AVERAGE(T$2:T5031)</f>
        <v>25.809388615535319</v>
      </c>
    </row>
    <row r="5032" spans="1:21" x14ac:dyDescent="0.25">
      <c r="A5032" s="75" t="s">
        <v>6</v>
      </c>
      <c r="B5032">
        <v>0.8571428571428571</v>
      </c>
      <c r="C5032" s="76" t="s">
        <v>98</v>
      </c>
      <c r="E5032">
        <f t="shared" ca="1" si="156"/>
        <v>0.95751147630341449</v>
      </c>
      <c r="F5032">
        <v>0.60000000000000009</v>
      </c>
      <c r="G5032">
        <f>AVERAGE(F$2:F5032)</f>
        <v>33205.272698358553</v>
      </c>
      <c r="T5032">
        <f t="shared" ca="1" si="157"/>
        <v>2.4932875738576921</v>
      </c>
      <c r="U5032">
        <f ca="1">AVERAGE(T$2:T5032)</f>
        <v>25.804754129142619</v>
      </c>
    </row>
    <row r="5033" spans="1:21" x14ac:dyDescent="0.25">
      <c r="B5033">
        <v>0.2</v>
      </c>
      <c r="C5033" s="76" t="s">
        <v>81</v>
      </c>
      <c r="E5033">
        <f t="shared" ca="1" si="156"/>
        <v>0.31659916080773609</v>
      </c>
      <c r="F5033">
        <v>0.16666666666666666</v>
      </c>
      <c r="G5033">
        <f>AVERAGE(F$2:F5033)</f>
        <v>33198.673909401536</v>
      </c>
      <c r="T5033">
        <f t="shared" ca="1" si="157"/>
        <v>7.8873065717566018</v>
      </c>
      <c r="U5033">
        <f ca="1">AVERAGE(T$2:T5033)</f>
        <v>25.801193428117703</v>
      </c>
    </row>
    <row r="5034" spans="1:21" x14ac:dyDescent="0.25">
      <c r="A5034" s="75" t="s">
        <v>7</v>
      </c>
      <c r="B5034">
        <v>0.65986394557823125</v>
      </c>
      <c r="C5034" s="76" t="s">
        <v>82</v>
      </c>
      <c r="E5034">
        <f t="shared" ca="1" si="156"/>
        <v>0.96746068445603617</v>
      </c>
      <c r="F5034">
        <v>0.9999905063291139</v>
      </c>
      <c r="G5034">
        <f>AVERAGE(F$2:F5034)</f>
        <v>33192.077908225518</v>
      </c>
      <c r="T5034">
        <f t="shared" ca="1" si="157"/>
        <v>3.2693283695703395</v>
      </c>
      <c r="U5034">
        <f ca="1">AVERAGE(T$2:T5034)</f>
        <v>25.796716602157332</v>
      </c>
    </row>
    <row r="5035" spans="1:21" x14ac:dyDescent="0.25">
      <c r="A5035" s="75" t="s">
        <v>7</v>
      </c>
      <c r="B5035">
        <v>0.33333333333333331</v>
      </c>
      <c r="C5035" s="76" t="s">
        <v>83</v>
      </c>
      <c r="E5035">
        <f t="shared" ca="1" si="156"/>
        <v>0.63534597859132202</v>
      </c>
      <c r="F5035">
        <v>1.0869565217391304E-2</v>
      </c>
      <c r="G5035">
        <f>AVERAGE(F$2:F5035)</f>
        <v>33185.484331141954</v>
      </c>
      <c r="T5035">
        <f t="shared" ca="1" si="157"/>
        <v>58.028670646822718</v>
      </c>
      <c r="U5035">
        <f ca="1">AVERAGE(T$2:T5035)</f>
        <v>25.803119453576613</v>
      </c>
    </row>
    <row r="5036" spans="1:21" x14ac:dyDescent="0.25">
      <c r="A5036" s="75" t="s">
        <v>7</v>
      </c>
      <c r="B5036">
        <v>0.60784313725490191</v>
      </c>
      <c r="C5036" s="76" t="s">
        <v>84</v>
      </c>
      <c r="E5036">
        <f t="shared" ca="1" si="156"/>
        <v>0.43520979236909085</v>
      </c>
      <c r="F5036">
        <v>0.63043478260869557</v>
      </c>
      <c r="G5036">
        <f>AVERAGE(F$2:F5036)</f>
        <v>33178.893496207224</v>
      </c>
      <c r="T5036">
        <f t="shared" ca="1" si="157"/>
        <v>2.6682824934159517</v>
      </c>
      <c r="U5036">
        <f ca="1">AVERAGE(T$2:T5036)</f>
        <v>25.79852464981094</v>
      </c>
    </row>
    <row r="5037" spans="1:21" x14ac:dyDescent="0.25">
      <c r="A5037" s="75" t="s">
        <v>7</v>
      </c>
      <c r="B5037">
        <v>0.58333333333333337</v>
      </c>
      <c r="C5037" s="76" t="s">
        <v>85</v>
      </c>
      <c r="E5037">
        <f t="shared" ca="1" si="156"/>
        <v>0.64813985621036196</v>
      </c>
      <c r="F5037">
        <v>0.94268077601410938</v>
      </c>
      <c r="G5037">
        <f>AVERAGE(F$2:F5037)</f>
        <v>33172.305340763334</v>
      </c>
      <c r="T5037">
        <f t="shared" ca="1" si="157"/>
        <v>50.907809420342581</v>
      </c>
      <c r="U5037">
        <f ca="1">AVERAGE(T$2:T5037)</f>
        <v>25.803510607867043</v>
      </c>
    </row>
    <row r="5038" spans="1:21" x14ac:dyDescent="0.25">
      <c r="A5038" s="75" t="s">
        <v>7</v>
      </c>
      <c r="B5038">
        <v>0.69387755102040816</v>
      </c>
      <c r="C5038" s="76" t="s">
        <v>86</v>
      </c>
      <c r="E5038">
        <f t="shared" ca="1" si="156"/>
        <v>0.27456795311406401</v>
      </c>
      <c r="F5038">
        <v>2.9126213592233035E-2</v>
      </c>
      <c r="G5038">
        <f>AVERAGE(F$2:F5038)</f>
        <v>33165.719619855146</v>
      </c>
      <c r="T5038">
        <f t="shared" ca="1" si="157"/>
        <v>2.3948584622944415</v>
      </c>
      <c r="U5038">
        <f ca="1">AVERAGE(T$2:T5038)</f>
        <v>25.798863267754758</v>
      </c>
    </row>
    <row r="5039" spans="1:21" x14ac:dyDescent="0.25">
      <c r="A5039" s="75" t="s">
        <v>7</v>
      </c>
      <c r="B5039">
        <v>0.31818181818181818</v>
      </c>
      <c r="C5039" s="76" t="s">
        <v>87</v>
      </c>
      <c r="E5039">
        <f t="shared" ca="1" si="156"/>
        <v>0.49910694564694003</v>
      </c>
      <c r="F5039">
        <v>0.17791179796456841</v>
      </c>
      <c r="G5039">
        <f>AVERAGE(F$2:F5039)</f>
        <v>33159.136542898406</v>
      </c>
      <c r="T5039">
        <f t="shared" ca="1" si="157"/>
        <v>3.7720580591312785</v>
      </c>
      <c r="U5039">
        <f ca="1">AVERAGE(T$2:T5039)</f>
        <v>25.794491134922559</v>
      </c>
    </row>
    <row r="5040" spans="1:21" x14ac:dyDescent="0.25">
      <c r="A5040" s="75" t="s">
        <v>7</v>
      </c>
      <c r="B5040">
        <v>0.125</v>
      </c>
      <c r="C5040" s="76" t="s">
        <v>88</v>
      </c>
      <c r="E5040">
        <f t="shared" ca="1" si="156"/>
        <v>0.80936755523391379</v>
      </c>
      <c r="F5040">
        <v>0.79508196721311475</v>
      </c>
      <c r="G5040">
        <f>AVERAGE(F$2:F5040)</f>
        <v>33152.556201270912</v>
      </c>
      <c r="T5040">
        <f t="shared" ca="1" si="157"/>
        <v>3.1433892000181158</v>
      </c>
      <c r="U5040">
        <f ca="1">AVERAGE(T$2:T5040)</f>
        <v>25.789995976769173</v>
      </c>
    </row>
    <row r="5041" spans="1:21" x14ac:dyDescent="0.25">
      <c r="A5041" s="75" t="s">
        <v>7</v>
      </c>
      <c r="B5041">
        <v>0.19565217391304349</v>
      </c>
      <c r="C5041" s="76" t="s">
        <v>89</v>
      </c>
      <c r="E5041">
        <f t="shared" ca="1" si="156"/>
        <v>0.66527896420295463</v>
      </c>
      <c r="F5041">
        <v>0.9916666666666667</v>
      </c>
      <c r="G5041">
        <f>AVERAGE(F$2:F5041)</f>
        <v>33145.978509895001</v>
      </c>
      <c r="T5041">
        <f t="shared" ca="1" si="157"/>
        <v>7.2897559102853089</v>
      </c>
      <c r="U5041">
        <f ca="1">AVERAGE(T$2:T5041)</f>
        <v>25.786325294216301</v>
      </c>
    </row>
    <row r="5042" spans="1:21" x14ac:dyDescent="0.25">
      <c r="A5042" s="75" t="s">
        <v>7</v>
      </c>
      <c r="B5042">
        <v>0.40740740740740738</v>
      </c>
      <c r="C5042" s="76" t="s">
        <v>90</v>
      </c>
      <c r="E5042">
        <f t="shared" ca="1" si="156"/>
        <v>0.33628171998568179</v>
      </c>
      <c r="F5042">
        <v>0.91176470588235292</v>
      </c>
      <c r="G5042">
        <f>AVERAGE(F$2:F5042)</f>
        <v>33139.40341234587</v>
      </c>
      <c r="T5042">
        <f t="shared" ca="1" si="157"/>
        <v>8.8303587330268396</v>
      </c>
      <c r="U5042">
        <f ca="1">AVERAGE(T$2:T5042)</f>
        <v>25.782961682519971</v>
      </c>
    </row>
    <row r="5043" spans="1:21" x14ac:dyDescent="0.25">
      <c r="A5043" s="75" t="s">
        <v>7</v>
      </c>
      <c r="B5043">
        <v>0.66666666666666663</v>
      </c>
      <c r="C5043" s="76" t="s">
        <v>91</v>
      </c>
      <c r="E5043">
        <f t="shared" ca="1" si="156"/>
        <v>0.50566018069773644</v>
      </c>
      <c r="F5043">
        <v>0.91666666666666663</v>
      </c>
      <c r="G5043">
        <f>AVERAGE(F$2:F5043)</f>
        <v>33132.830923899681</v>
      </c>
      <c r="T5043">
        <f t="shared" ca="1" si="157"/>
        <v>57.31279333125655</v>
      </c>
      <c r="U5043">
        <f ca="1">AVERAGE(T$2:T5043)</f>
        <v>25.789215119975097</v>
      </c>
    </row>
    <row r="5044" spans="1:21" x14ac:dyDescent="0.25">
      <c r="A5044" s="75" t="s">
        <v>7</v>
      </c>
      <c r="B5044">
        <v>0.22222222222222221</v>
      </c>
      <c r="C5044" s="76" t="s">
        <v>92</v>
      </c>
      <c r="E5044">
        <f t="shared" ca="1" si="156"/>
        <v>0.9434169013225312</v>
      </c>
      <c r="F5044">
        <v>0.16666666666666666</v>
      </c>
      <c r="G5044">
        <f>AVERAGE(F$2:F5044)</f>
        <v>33126.260893311286</v>
      </c>
      <c r="T5044">
        <f t="shared" ca="1" si="157"/>
        <v>136.68961694657989</v>
      </c>
      <c r="U5044">
        <f ca="1">AVERAGE(T$2:T5044)</f>
        <v>25.811206078100536</v>
      </c>
    </row>
    <row r="5045" spans="1:21" x14ac:dyDescent="0.25">
      <c r="A5045" s="75" t="s">
        <v>7</v>
      </c>
      <c r="B5045">
        <v>0.77165354330708658</v>
      </c>
      <c r="C5045" s="76" t="s">
        <v>93</v>
      </c>
      <c r="E5045">
        <f t="shared" ca="1" si="156"/>
        <v>0.94434523237770907</v>
      </c>
      <c r="F5045">
        <v>0.56521739130434778</v>
      </c>
      <c r="G5045">
        <f>AVERAGE(F$2:F5045)</f>
        <v>33119.693546825183</v>
      </c>
      <c r="T5045">
        <f t="shared" ca="1" si="157"/>
        <v>28.665242933334408</v>
      </c>
      <c r="U5045">
        <f ca="1">AVERAGE(T$2:T5045)</f>
        <v>25.811771906184447</v>
      </c>
    </row>
    <row r="5046" spans="1:21" x14ac:dyDescent="0.25">
      <c r="A5046" s="75" t="s">
        <v>7</v>
      </c>
      <c r="B5046">
        <v>1.0833333333333333</v>
      </c>
      <c r="C5046" s="76" t="s">
        <v>94</v>
      </c>
      <c r="E5046">
        <f t="shared" ca="1" si="156"/>
        <v>9.9516809120998584E-2</v>
      </c>
      <c r="F5046">
        <v>0.66666666666666663</v>
      </c>
      <c r="G5046">
        <f>AVERAGE(F$2:F5046)</f>
        <v>33113.128823954983</v>
      </c>
      <c r="T5046">
        <f t="shared" ca="1" si="157"/>
        <v>2.4822702969948627</v>
      </c>
      <c r="U5046">
        <f ca="1">AVERAGE(T$2:T5046)</f>
        <v>25.807147624398681</v>
      </c>
    </row>
    <row r="5047" spans="1:21" x14ac:dyDescent="0.25">
      <c r="A5047" s="75" t="s">
        <v>7</v>
      </c>
      <c r="B5047">
        <v>5.2631578947368418E-2</v>
      </c>
      <c r="C5047" s="76" t="s">
        <v>95</v>
      </c>
      <c r="E5047">
        <f t="shared" ca="1" si="156"/>
        <v>0.731511969975573</v>
      </c>
      <c r="F5047">
        <v>1.4509803921568629</v>
      </c>
      <c r="G5047">
        <f>AVERAGE(F$2:F5047)</f>
        <v>33106.566858468745</v>
      </c>
      <c r="T5047">
        <f t="shared" ca="1" si="157"/>
        <v>2.0421364061192353</v>
      </c>
      <c r="U5047">
        <f ca="1">AVERAGE(T$2:T5047)</f>
        <v>25.802437951148921</v>
      </c>
    </row>
    <row r="5048" spans="1:21" x14ac:dyDescent="0.25">
      <c r="A5048" s="75" t="s">
        <v>7</v>
      </c>
      <c r="B5048">
        <v>0.34486071085494713</v>
      </c>
      <c r="C5048" s="76" t="s">
        <v>96</v>
      </c>
      <c r="E5048">
        <f t="shared" ca="1" si="156"/>
        <v>0.57803986205987656</v>
      </c>
      <c r="F5048">
        <v>0.5</v>
      </c>
      <c r="G5048">
        <f>AVERAGE(F$2:F5048)</f>
        <v>33100.007304900595</v>
      </c>
      <c r="T5048">
        <f t="shared" ca="1" si="157"/>
        <v>2.4230912280115837</v>
      </c>
      <c r="U5048">
        <f ca="1">AVERAGE(T$2:T5048)</f>
        <v>25.797805625663855</v>
      </c>
    </row>
    <row r="5049" spans="1:21" x14ac:dyDescent="0.25">
      <c r="A5049" s="75" t="s">
        <v>7</v>
      </c>
      <c r="B5049">
        <v>7</v>
      </c>
      <c r="C5049" s="76" t="s">
        <v>97</v>
      </c>
      <c r="E5049">
        <f t="shared" ca="1" si="156"/>
        <v>0.1371540015865752</v>
      </c>
      <c r="F5049">
        <v>0.85663082437275984</v>
      </c>
      <c r="G5049">
        <f>AVERAGE(F$2:F5049)</f>
        <v>33093.450420852641</v>
      </c>
      <c r="T5049">
        <f t="shared" ca="1" si="157"/>
        <v>9.2349814049466321</v>
      </c>
      <c r="U5049">
        <f ca="1">AVERAGE(T$2:T5049)</f>
        <v>25.79452455905912</v>
      </c>
    </row>
    <row r="5050" spans="1:21" x14ac:dyDescent="0.25">
      <c r="A5050" s="75" t="s">
        <v>7</v>
      </c>
      <c r="B5050">
        <v>0.8</v>
      </c>
      <c r="C5050" s="76" t="s">
        <v>98</v>
      </c>
      <c r="E5050">
        <f t="shared" ca="1" si="156"/>
        <v>0.31592571726048702</v>
      </c>
      <c r="F5050">
        <v>0.23452768729641693</v>
      </c>
      <c r="G5050">
        <f>AVERAGE(F$2:F5050)</f>
        <v>33086.896010891622</v>
      </c>
      <c r="T5050">
        <f t="shared" ca="1" si="157"/>
        <v>2.6076129266406589</v>
      </c>
      <c r="U5050">
        <f ca="1">AVERAGE(T$2:T5050)</f>
        <v>25.789932182027545</v>
      </c>
    </row>
    <row r="5051" spans="1:21" x14ac:dyDescent="0.25">
      <c r="B5051">
        <v>0.12</v>
      </c>
      <c r="C5051" s="76" t="s">
        <v>81</v>
      </c>
      <c r="E5051">
        <f t="shared" ca="1" si="156"/>
        <v>0.40705652879840182</v>
      </c>
      <c r="F5051">
        <v>0.90206185567010311</v>
      </c>
      <c r="G5051">
        <f>AVERAGE(F$2:F5051)</f>
        <v>33080.344328921514</v>
      </c>
      <c r="T5051">
        <f t="shared" ca="1" si="157"/>
        <v>42.173964678820504</v>
      </c>
      <c r="U5051">
        <f ca="1">AVERAGE(T$2:T5051)</f>
        <v>25.793176544898195</v>
      </c>
    </row>
    <row r="5052" spans="1:21" x14ac:dyDescent="0.25">
      <c r="A5052" s="75" t="s">
        <v>8</v>
      </c>
      <c r="B5052">
        <v>0.52380952380952384</v>
      </c>
      <c r="C5052" s="76" t="s">
        <v>82</v>
      </c>
      <c r="E5052">
        <f t="shared" ca="1" si="156"/>
        <v>0.99578400787641874</v>
      </c>
      <c r="F5052">
        <v>0.83098591549295775</v>
      </c>
      <c r="G5052">
        <f>AVERAGE(F$2:F5052)</f>
        <v>33073.795227091578</v>
      </c>
      <c r="T5052">
        <f t="shared" ca="1" si="157"/>
        <v>5.0681502050469032</v>
      </c>
      <c r="U5052">
        <f ca="1">AVERAGE(T$2:T5052)</f>
        <v>25.789073391791909</v>
      </c>
    </row>
    <row r="5053" spans="1:21" x14ac:dyDescent="0.25">
      <c r="A5053" s="75" t="s">
        <v>8</v>
      </c>
      <c r="B5053">
        <v>0.8</v>
      </c>
      <c r="C5053" s="76" t="s">
        <v>83</v>
      </c>
      <c r="E5053">
        <f t="shared" ca="1" si="156"/>
        <v>0.14552348121625214</v>
      </c>
      <c r="F5053">
        <v>0.92682926829268297</v>
      </c>
      <c r="G5053">
        <f>AVERAGE(F$2:F5053)</f>
        <v>33067.248736909904</v>
      </c>
      <c r="T5053">
        <f t="shared" ca="1" si="157"/>
        <v>8.0264053004274523</v>
      </c>
      <c r="U5053">
        <f ca="1">AVERAGE(T$2:T5053)</f>
        <v>25.785557424236213</v>
      </c>
    </row>
    <row r="5054" spans="1:21" x14ac:dyDescent="0.25">
      <c r="A5054" s="75" t="s">
        <v>8</v>
      </c>
      <c r="B5054">
        <v>1.4509803921568629</v>
      </c>
      <c r="C5054" s="76" t="s">
        <v>84</v>
      </c>
      <c r="E5054">
        <f t="shared" ca="1" si="156"/>
        <v>3.2787710992955743E-2</v>
      </c>
      <c r="F5054">
        <v>3.7037037037037035E-2</v>
      </c>
      <c r="G5054">
        <f>AVERAGE(F$2:F5054)</f>
        <v>33060.704661766453</v>
      </c>
      <c r="T5054">
        <f t="shared" ca="1" si="157"/>
        <v>12.201946530078658</v>
      </c>
      <c r="U5054">
        <f ca="1">AVERAGE(T$2:T5054)</f>
        <v>25.782869197263299</v>
      </c>
    </row>
    <row r="5055" spans="1:21" x14ac:dyDescent="0.25">
      <c r="A5055" s="75" t="s">
        <v>8</v>
      </c>
      <c r="B5055">
        <v>0.75</v>
      </c>
      <c r="C5055" s="76" t="s">
        <v>85</v>
      </c>
      <c r="E5055">
        <f t="shared" ca="1" si="156"/>
        <v>8.4457554633836973E-2</v>
      </c>
      <c r="F5055">
        <v>1.631578947368421</v>
      </c>
      <c r="G5055">
        <f>AVERAGE(F$2:F5055)</f>
        <v>33054.163491785679</v>
      </c>
      <c r="T5055">
        <f t="shared" ca="1" si="157"/>
        <v>2.8812569285604286</v>
      </c>
      <c r="U5055">
        <f ca="1">AVERAGE(T$2:T5055)</f>
        <v>25.778337813751484</v>
      </c>
    </row>
    <row r="5056" spans="1:21" x14ac:dyDescent="0.25">
      <c r="A5056" s="75" t="s">
        <v>8</v>
      </c>
      <c r="B5056">
        <v>2.0612244897959182</v>
      </c>
      <c r="C5056" s="76" t="s">
        <v>86</v>
      </c>
      <c r="E5056">
        <f t="shared" ca="1" si="156"/>
        <v>0.93365318582759693</v>
      </c>
      <c r="F5056">
        <v>7.407407407407407E-2</v>
      </c>
      <c r="G5056">
        <f>AVERAGE(F$2:F5056)</f>
        <v>33047.624601693155</v>
      </c>
      <c r="T5056">
        <f t="shared" ca="1" si="157"/>
        <v>2.5357112225719227</v>
      </c>
      <c r="U5056">
        <f ca="1">AVERAGE(T$2:T5056)</f>
        <v>25.773739865860055</v>
      </c>
    </row>
    <row r="5057" spans="1:21" x14ac:dyDescent="0.25">
      <c r="A5057" s="75" t="s">
        <v>8</v>
      </c>
      <c r="B5057">
        <v>0.77272727272727271</v>
      </c>
      <c r="C5057" s="76" t="s">
        <v>87</v>
      </c>
      <c r="E5057">
        <f t="shared" ca="1" si="156"/>
        <v>3.5211189237976059E-2</v>
      </c>
      <c r="F5057">
        <v>0.1565333145203914</v>
      </c>
      <c r="G5057">
        <f>AVERAGE(F$2:F5057)</f>
        <v>33041.088314496083</v>
      </c>
      <c r="T5057">
        <f t="shared" ca="1" si="157"/>
        <v>8.584626920362334</v>
      </c>
      <c r="U5057">
        <f ca="1">AVERAGE(T$2:T5057)</f>
        <v>25.770340120419885</v>
      </c>
    </row>
    <row r="5058" spans="1:21" x14ac:dyDescent="0.25">
      <c r="A5058" s="75" t="s">
        <v>8</v>
      </c>
      <c r="B5058">
        <v>0.875</v>
      </c>
      <c r="C5058" s="76" t="s">
        <v>88</v>
      </c>
      <c r="E5058">
        <f t="shared" ref="E5058:E5121" ca="1" si="158">RAND()</f>
        <v>0.57126812583020237</v>
      </c>
      <c r="F5058">
        <v>0.95726495726495731</v>
      </c>
      <c r="G5058">
        <f>AVERAGE(F$2:F5058)</f>
        <v>33034.554770685616</v>
      </c>
      <c r="T5058">
        <f t="shared" ca="1" si="157"/>
        <v>2.9705050402744422</v>
      </c>
      <c r="U5058">
        <f ca="1">AVERAGE(T$2:T5058)</f>
        <v>25.76583155109417</v>
      </c>
    </row>
    <row r="5059" spans="1:21" x14ac:dyDescent="0.25">
      <c r="A5059" s="75" t="s">
        <v>8</v>
      </c>
      <c r="B5059">
        <v>2.2608695652173911</v>
      </c>
      <c r="C5059" s="76" t="s">
        <v>89</v>
      </c>
      <c r="E5059">
        <f t="shared" ca="1" si="158"/>
        <v>0.54645936474661172</v>
      </c>
      <c r="F5059">
        <v>0.16666666666666666</v>
      </c>
      <c r="G5059">
        <f>AVERAGE(F$2:F5059)</f>
        <v>33028.02365401815</v>
      </c>
      <c r="T5059">
        <f t="shared" ref="T5059:T5122" ca="1" si="159">2*RAND()^-1</f>
        <v>5.4333426956080624</v>
      </c>
      <c r="U5059">
        <f ca="1">AVERAGE(T$2:T5059)</f>
        <v>25.761811683783872</v>
      </c>
    </row>
    <row r="5060" spans="1:21" x14ac:dyDescent="0.25">
      <c r="A5060" s="75" t="s">
        <v>8</v>
      </c>
      <c r="B5060">
        <v>0.62962962962962965</v>
      </c>
      <c r="C5060" s="76" t="s">
        <v>90</v>
      </c>
      <c r="E5060">
        <f t="shared" ca="1" si="158"/>
        <v>0.89704206768123274</v>
      </c>
      <c r="F5060">
        <v>0.17431192660550462</v>
      </c>
      <c r="G5060">
        <f>AVERAGE(F$2:F5060)</f>
        <v>33021.495120841224</v>
      </c>
      <c r="T5060">
        <f t="shared" ca="1" si="159"/>
        <v>2.8968775618266447</v>
      </c>
      <c r="U5060">
        <f ca="1">AVERAGE(T$2:T5060)</f>
        <v>25.75729202888726</v>
      </c>
    </row>
    <row r="5061" spans="1:21" x14ac:dyDescent="0.25">
      <c r="A5061" s="75" t="s">
        <v>8</v>
      </c>
      <c r="B5061">
        <v>4.1666666666666664E-2</v>
      </c>
      <c r="C5061" s="76" t="s">
        <v>91</v>
      </c>
      <c r="E5061">
        <f t="shared" ca="1" si="158"/>
        <v>0.61303232499451499</v>
      </c>
      <c r="F5061">
        <v>0</v>
      </c>
      <c r="G5061">
        <f>AVERAGE(F$2:F5061)</f>
        <v>33014.969133663188</v>
      </c>
      <c r="T5061">
        <f t="shared" ca="1" si="159"/>
        <v>4.799225790243316</v>
      </c>
      <c r="U5061">
        <f ca="1">AVERAGE(T$2:T5061)</f>
        <v>25.753150118563418</v>
      </c>
    </row>
    <row r="5062" spans="1:21" x14ac:dyDescent="0.25">
      <c r="A5062" s="75" t="s">
        <v>8</v>
      </c>
      <c r="B5062">
        <v>0.1111111111111111</v>
      </c>
      <c r="C5062" s="76" t="s">
        <v>92</v>
      </c>
      <c r="E5062">
        <f t="shared" ca="1" si="158"/>
        <v>0.78874578151791486</v>
      </c>
      <c r="F5062">
        <v>0.61610646647329803</v>
      </c>
      <c r="G5062">
        <f>AVERAGE(F$2:F5062)</f>
        <v>33008.445847153176</v>
      </c>
      <c r="T5062">
        <f t="shared" ca="1" si="159"/>
        <v>5.7294366730317163</v>
      </c>
      <c r="U5062">
        <f ca="1">AVERAGE(T$2:T5062)</f>
        <v>25.749193644853573</v>
      </c>
    </row>
    <row r="5063" spans="1:21" x14ac:dyDescent="0.25">
      <c r="A5063" s="75" t="s">
        <v>8</v>
      </c>
      <c r="B5063">
        <v>5.6929133858267713</v>
      </c>
      <c r="C5063" s="76" t="s">
        <v>93</v>
      </c>
      <c r="E5063">
        <f t="shared" ca="1" si="158"/>
        <v>0.67450900797899138</v>
      </c>
      <c r="F5063">
        <v>0.99618320610687028</v>
      </c>
      <c r="G5063">
        <f>AVERAGE(F$2:F5063)</f>
        <v>33001.925213082861</v>
      </c>
      <c r="T5063">
        <f t="shared" ca="1" si="159"/>
        <v>7.2488071952013868</v>
      </c>
      <c r="U5063">
        <f ca="1">AVERAGE(T$2:T5063)</f>
        <v>25.745538886566401</v>
      </c>
    </row>
    <row r="5064" spans="1:21" x14ac:dyDescent="0.25">
      <c r="A5064" s="75" t="s">
        <v>8</v>
      </c>
      <c r="B5064">
        <v>0.91666666666666663</v>
      </c>
      <c r="C5064" s="76" t="s">
        <v>94</v>
      </c>
      <c r="E5064">
        <f t="shared" ca="1" si="158"/>
        <v>0.67921482004174094</v>
      </c>
      <c r="F5064">
        <v>0.66666666666666663</v>
      </c>
      <c r="G5064">
        <f>AVERAGE(F$2:F5064)</f>
        <v>32995.407089727851</v>
      </c>
      <c r="T5064">
        <f t="shared" ca="1" si="159"/>
        <v>5.6115113824919653</v>
      </c>
      <c r="U5064">
        <f ca="1">AVERAGE(T$2:T5064)</f>
        <v>25.741562187474148</v>
      </c>
    </row>
    <row r="5065" spans="1:21" x14ac:dyDescent="0.25">
      <c r="A5065" s="75" t="s">
        <v>8</v>
      </c>
      <c r="B5065">
        <v>2.5087719298245612</v>
      </c>
      <c r="C5065" s="76" t="s">
        <v>95</v>
      </c>
      <c r="E5065">
        <f t="shared" ca="1" si="158"/>
        <v>0.96590339294470062</v>
      </c>
      <c r="F5065">
        <v>0.4705882352941177</v>
      </c>
      <c r="G5065">
        <f>AVERAGE(F$2:F5065)</f>
        <v>32988.89150195109</v>
      </c>
      <c r="T5065">
        <f t="shared" ca="1" si="159"/>
        <v>2.9345196529908883</v>
      </c>
      <c r="U5065">
        <f ca="1">AVERAGE(T$2:T5065)</f>
        <v>25.737058427100042</v>
      </c>
    </row>
    <row r="5066" spans="1:21" x14ac:dyDescent="0.25">
      <c r="A5066" s="75" t="s">
        <v>8</v>
      </c>
      <c r="B5066">
        <v>0.42363112391930835</v>
      </c>
      <c r="C5066" s="76" t="s">
        <v>96</v>
      </c>
      <c r="E5066">
        <f t="shared" ca="1" si="158"/>
        <v>0.50328248890739413</v>
      </c>
      <c r="F5066">
        <v>2.5</v>
      </c>
      <c r="G5066">
        <f>AVERAGE(F$2:F5066)</f>
        <v>32982.378887636791</v>
      </c>
      <c r="T5066">
        <f t="shared" ca="1" si="159"/>
        <v>15.872562667447387</v>
      </c>
      <c r="U5066">
        <f ca="1">AVERAGE(T$2:T5066)</f>
        <v>25.73511084649596</v>
      </c>
    </row>
    <row r="5067" spans="1:21" x14ac:dyDescent="0.25">
      <c r="A5067" s="75" t="s">
        <v>8</v>
      </c>
      <c r="B5067">
        <v>9</v>
      </c>
      <c r="C5067" s="76" t="s">
        <v>97</v>
      </c>
      <c r="E5067">
        <f t="shared" ca="1" si="158"/>
        <v>0.66666447613665047</v>
      </c>
      <c r="F5067">
        <v>0.92500000000000004</v>
      </c>
      <c r="G5067">
        <f>AVERAGE(F$2:F5067)</f>
        <v>32975.86853353343</v>
      </c>
      <c r="T5067">
        <f t="shared" ca="1" si="159"/>
        <v>3.4853491787627306</v>
      </c>
      <c r="U5067">
        <f ca="1">AVERAGE(T$2:T5067)</f>
        <v>25.730718868274934</v>
      </c>
    </row>
    <row r="5068" spans="1:21" x14ac:dyDescent="0.25">
      <c r="A5068" s="75" t="s">
        <v>8</v>
      </c>
      <c r="B5068">
        <v>0.7142857142857143</v>
      </c>
      <c r="C5068" s="76" t="s">
        <v>98</v>
      </c>
      <c r="E5068">
        <f t="shared" ca="1" si="158"/>
        <v>0.35069474710870818</v>
      </c>
      <c r="F5068">
        <v>0.43333333333333335</v>
      </c>
      <c r="G5068">
        <f>AVERAGE(F$2:F5068)</f>
        <v>32969.360652104537</v>
      </c>
      <c r="T5068">
        <f t="shared" ca="1" si="159"/>
        <v>16.19695945956251</v>
      </c>
      <c r="U5068">
        <f ca="1">AVERAGE(T$2:T5068)</f>
        <v>25.728837329019218</v>
      </c>
    </row>
    <row r="5069" spans="1:21" x14ac:dyDescent="0.25">
      <c r="B5069">
        <v>0</v>
      </c>
      <c r="C5069" s="76" t="s">
        <v>81</v>
      </c>
      <c r="E5069">
        <f t="shared" ca="1" si="158"/>
        <v>0.96111335787205376</v>
      </c>
      <c r="F5069">
        <v>0.61290322580645162</v>
      </c>
      <c r="G5069">
        <f>AVERAGE(F$2:F5069)</f>
        <v>32962.855374332459</v>
      </c>
      <c r="T5069">
        <f t="shared" ca="1" si="159"/>
        <v>4.0093273303804002</v>
      </c>
      <c r="U5069">
        <f ca="1">AVERAGE(T$2:T5069)</f>
        <v>25.724551711418854</v>
      </c>
    </row>
    <row r="5070" spans="1:21" x14ac:dyDescent="0.25">
      <c r="A5070" s="75" t="s">
        <v>9</v>
      </c>
      <c r="B5070">
        <v>0.65986394557823125</v>
      </c>
      <c r="C5070" s="76" t="s">
        <v>82</v>
      </c>
      <c r="E5070">
        <f t="shared" ca="1" si="158"/>
        <v>0.52860370781092869</v>
      </c>
      <c r="F5070">
        <v>0.1111111111111111</v>
      </c>
      <c r="G5070">
        <f>AVERAGE(F$2:F5070)</f>
        <v>32956.352564258836</v>
      </c>
      <c r="T5070">
        <f t="shared" ca="1" si="159"/>
        <v>3.1520649894293511</v>
      </c>
      <c r="U5070">
        <f ca="1">AVERAGE(T$2:T5070)</f>
        <v>25.720098666099855</v>
      </c>
    </row>
    <row r="5071" spans="1:21" x14ac:dyDescent="0.25">
      <c r="A5071" s="75" t="s">
        <v>9</v>
      </c>
      <c r="B5071">
        <v>0.66666666666666663</v>
      </c>
      <c r="C5071" s="76" t="s">
        <v>83</v>
      </c>
      <c r="E5071">
        <f t="shared" ca="1" si="158"/>
        <v>0.44600485557252645</v>
      </c>
      <c r="F5071">
        <v>0.72910662824207495</v>
      </c>
      <c r="G5071">
        <f>AVERAGE(F$2:F5071)</f>
        <v>32949.852441288887</v>
      </c>
      <c r="T5071">
        <f t="shared" ca="1" si="159"/>
        <v>2.6191713926290205</v>
      </c>
      <c r="U5071">
        <f ca="1">AVERAGE(T$2:T5071)</f>
        <v>25.715542270187928</v>
      </c>
    </row>
    <row r="5072" spans="1:21" x14ac:dyDescent="0.25">
      <c r="A5072" s="75" t="s">
        <v>9</v>
      </c>
      <c r="B5072">
        <v>2.9215686274509807</v>
      </c>
      <c r="C5072" s="76" t="s">
        <v>84</v>
      </c>
      <c r="E5072">
        <f t="shared" ca="1" si="158"/>
        <v>0.18508814599606693</v>
      </c>
      <c r="F5072">
        <v>0.2857142857142857</v>
      </c>
      <c r="G5072">
        <f>AVERAGE(F$2:F5072)</f>
        <v>32943.354794527499</v>
      </c>
      <c r="T5072">
        <f t="shared" ca="1" si="159"/>
        <v>4.6607433230933415</v>
      </c>
      <c r="U5072">
        <f ca="1">AVERAGE(T$2:T5072)</f>
        <v>25.711390268817965</v>
      </c>
    </row>
    <row r="5073" spans="1:21" x14ac:dyDescent="0.25">
      <c r="A5073" s="75" t="s">
        <v>9</v>
      </c>
      <c r="B5073">
        <v>0</v>
      </c>
      <c r="C5073" s="76" t="s">
        <v>85</v>
      </c>
      <c r="E5073">
        <f t="shared" ca="1" si="158"/>
        <v>9.4742511584934519E-2</v>
      </c>
      <c r="F5073">
        <v>0.66666666666666663</v>
      </c>
      <c r="G5073">
        <f>AVERAGE(F$2:F5073)</f>
        <v>32936.859785038563</v>
      </c>
      <c r="T5073">
        <f t="shared" ca="1" si="159"/>
        <v>7.8547412620879662</v>
      </c>
      <c r="U5073">
        <f ca="1">AVERAGE(T$2:T5073)</f>
        <v>25.707869636127359</v>
      </c>
    </row>
    <row r="5074" spans="1:21" x14ac:dyDescent="0.25">
      <c r="A5074" s="75" t="s">
        <v>9</v>
      </c>
      <c r="B5074">
        <v>0.95918367346938771</v>
      </c>
      <c r="C5074" s="76" t="s">
        <v>86</v>
      </c>
      <c r="E5074">
        <f t="shared" ca="1" si="158"/>
        <v>7.1866877984525179E-2</v>
      </c>
      <c r="F5074">
        <v>17.571428571428573</v>
      </c>
      <c r="G5074">
        <f>AVERAGE(F$2:F5074)</f>
        <v>32930.370668469186</v>
      </c>
      <c r="T5074">
        <f t="shared" ca="1" si="159"/>
        <v>4.7222949851226188</v>
      </c>
      <c r="U5074">
        <f ca="1">AVERAGE(T$2:T5074)</f>
        <v>25.703732917292154</v>
      </c>
    </row>
    <row r="5075" spans="1:21" x14ac:dyDescent="0.25">
      <c r="A5075" s="75" t="s">
        <v>9</v>
      </c>
      <c r="B5075">
        <v>1.2727272727272727</v>
      </c>
      <c r="C5075" s="76" t="s">
        <v>87</v>
      </c>
      <c r="E5075">
        <f t="shared" ca="1" si="158"/>
        <v>0.84609900711043318</v>
      </c>
      <c r="F5075">
        <v>0.33333333333333331</v>
      </c>
      <c r="G5075">
        <f>AVERAGE(F$2:F5075)</f>
        <v>32923.880712352686</v>
      </c>
      <c r="T5075">
        <f t="shared" ca="1" si="159"/>
        <v>2.0350968851849873</v>
      </c>
      <c r="U5075">
        <f ca="1">AVERAGE(T$2:T5075)</f>
        <v>25.699068227494735</v>
      </c>
    </row>
    <row r="5076" spans="1:21" x14ac:dyDescent="0.25">
      <c r="A5076" s="75" t="s">
        <v>9</v>
      </c>
      <c r="B5076">
        <v>0</v>
      </c>
      <c r="C5076" s="76" t="s">
        <v>88</v>
      </c>
      <c r="E5076">
        <f t="shared" ca="1" si="158"/>
        <v>0.89244046671049859</v>
      </c>
      <c r="F5076">
        <v>0.21951219512195122</v>
      </c>
      <c r="G5076">
        <f>AVERAGE(F$2:F5076)</f>
        <v>32917.393291426546</v>
      </c>
      <c r="T5076">
        <f t="shared" ca="1" si="159"/>
        <v>2.9094734684247676</v>
      </c>
      <c r="U5076">
        <f ca="1">AVERAGE(T$2:T5076)</f>
        <v>25.694577666951076</v>
      </c>
    </row>
    <row r="5077" spans="1:21" x14ac:dyDescent="0.25">
      <c r="A5077" s="75" t="s">
        <v>9</v>
      </c>
      <c r="B5077">
        <v>8.6956521739130432E-2</v>
      </c>
      <c r="C5077" s="76" t="s">
        <v>89</v>
      </c>
      <c r="E5077">
        <f t="shared" ca="1" si="158"/>
        <v>0.39053034081710458</v>
      </c>
      <c r="F5077">
        <v>0.13154172560113153</v>
      </c>
      <c r="G5077">
        <f>AVERAGE(F$2:F5077)</f>
        <v>32910.908409285155</v>
      </c>
      <c r="T5077">
        <f t="shared" ca="1" si="159"/>
        <v>2.0703975603103415</v>
      </c>
      <c r="U5077">
        <f ca="1">AVERAGE(T$2:T5077)</f>
        <v>25.68992357315544</v>
      </c>
    </row>
    <row r="5078" spans="1:21" x14ac:dyDescent="0.25">
      <c r="A5078" s="75" t="s">
        <v>9</v>
      </c>
      <c r="B5078">
        <v>0.25925925925925924</v>
      </c>
      <c r="C5078" s="76" t="s">
        <v>90</v>
      </c>
      <c r="E5078">
        <f t="shared" ca="1" si="158"/>
        <v>0.75258343425091823</v>
      </c>
      <c r="F5078">
        <v>0.33333333333333331</v>
      </c>
      <c r="G5078">
        <f>AVERAGE(F$2:F5078)</f>
        <v>32904.426121501827</v>
      </c>
      <c r="T5078">
        <f t="shared" ca="1" si="159"/>
        <v>2.0602357390660488</v>
      </c>
      <c r="U5078">
        <f ca="1">AVERAGE(T$2:T5078)</f>
        <v>25.685269311222392</v>
      </c>
    </row>
    <row r="5079" spans="1:21" x14ac:dyDescent="0.25">
      <c r="A5079" s="75" t="s">
        <v>9</v>
      </c>
      <c r="B5079">
        <v>0.66666666666666663</v>
      </c>
      <c r="C5079" s="76" t="s">
        <v>91</v>
      </c>
      <c r="E5079">
        <f t="shared" ca="1" si="158"/>
        <v>0.96558784187952984</v>
      </c>
      <c r="F5079">
        <v>0.2</v>
      </c>
      <c r="G5079">
        <f>AVERAGE(F$2:F5079)</f>
        <v>32897.946360548398</v>
      </c>
      <c r="T5079">
        <f t="shared" ca="1" si="159"/>
        <v>503.17257221468384</v>
      </c>
      <c r="U5079">
        <f ca="1">AVERAGE(T$2:T5079)</f>
        <v>25.77929989470082</v>
      </c>
    </row>
    <row r="5080" spans="1:21" x14ac:dyDescent="0.25">
      <c r="A5080" s="75" t="s">
        <v>9</v>
      </c>
      <c r="B5080">
        <v>0.1111111111111111</v>
      </c>
      <c r="C5080" s="76" t="s">
        <v>92</v>
      </c>
      <c r="E5080">
        <f t="shared" ca="1" si="158"/>
        <v>0.50313102120347442</v>
      </c>
      <c r="F5080">
        <v>2.6721991701244812</v>
      </c>
      <c r="G5080">
        <f>AVERAGE(F$2:F5080)</f>
        <v>32891.469637933442</v>
      </c>
      <c r="T5080">
        <f t="shared" ca="1" si="159"/>
        <v>3.0598024533843082</v>
      </c>
      <c r="U5080">
        <f ca="1">AVERAGE(T$2:T5080)</f>
        <v>25.774826672129187</v>
      </c>
    </row>
    <row r="5081" spans="1:21" x14ac:dyDescent="0.25">
      <c r="A5081" s="75" t="s">
        <v>9</v>
      </c>
      <c r="B5081">
        <v>0.37007874015748032</v>
      </c>
      <c r="C5081" s="76" t="s">
        <v>93</v>
      </c>
      <c r="E5081">
        <f t="shared" ca="1" si="158"/>
        <v>0.10604168539236036</v>
      </c>
      <c r="F5081">
        <v>0.37106918238993714</v>
      </c>
      <c r="G5081">
        <f>AVERAGE(F$2:F5081)</f>
        <v>32884.995012230931</v>
      </c>
      <c r="T5081">
        <f t="shared" ca="1" si="159"/>
        <v>2.5778013850365089</v>
      </c>
      <c r="U5081">
        <f ca="1">AVERAGE(T$2:T5081)</f>
        <v>25.770260328568735</v>
      </c>
    </row>
    <row r="5082" spans="1:21" x14ac:dyDescent="0.25">
      <c r="A5082" s="75" t="s">
        <v>9</v>
      </c>
      <c r="B5082">
        <v>0.66666666666666663</v>
      </c>
      <c r="C5082" s="76" t="s">
        <v>94</v>
      </c>
      <c r="E5082">
        <f t="shared" ca="1" si="158"/>
        <v>0.31659221426969764</v>
      </c>
      <c r="F5082">
        <v>0.49664429530201343</v>
      </c>
      <c r="G5082">
        <f>AVERAGE(F$2:F5082)</f>
        <v>32878.522959806614</v>
      </c>
      <c r="T5082">
        <f t="shared" ca="1" si="159"/>
        <v>14.274045965729957</v>
      </c>
      <c r="U5082">
        <f ca="1">AVERAGE(T$2:T5082)</f>
        <v>25.767997739636865</v>
      </c>
    </row>
    <row r="5083" spans="1:21" x14ac:dyDescent="0.25">
      <c r="A5083" s="75" t="s">
        <v>9</v>
      </c>
      <c r="B5083">
        <v>0.12280701754385964</v>
      </c>
      <c r="C5083" s="76" t="s">
        <v>95</v>
      </c>
      <c r="E5083">
        <f t="shared" ca="1" si="158"/>
        <v>0.33888952241140713</v>
      </c>
      <c r="F5083">
        <v>0</v>
      </c>
      <c r="G5083">
        <f>AVERAGE(F$2:F5083)</f>
        <v>32872.05335670551</v>
      </c>
      <c r="T5083">
        <f t="shared" ca="1" si="159"/>
        <v>2.7418374012144211</v>
      </c>
      <c r="U5083">
        <f ca="1">AVERAGE(T$2:T5083)</f>
        <v>25.76346681473753</v>
      </c>
    </row>
    <row r="5084" spans="1:21" x14ac:dyDescent="0.25">
      <c r="A5084" s="75" t="s">
        <v>9</v>
      </c>
      <c r="B5084">
        <v>0.13544668587896255</v>
      </c>
      <c r="C5084" s="76" t="s">
        <v>96</v>
      </c>
      <c r="E5084">
        <f t="shared" ca="1" si="158"/>
        <v>0.70218980903090567</v>
      </c>
      <c r="F5084">
        <v>32.333333333333336</v>
      </c>
      <c r="G5084">
        <f>AVERAGE(F$2:F5084)</f>
        <v>32865.592660261806</v>
      </c>
      <c r="T5084">
        <f t="shared" ca="1" si="159"/>
        <v>33.548687347326059</v>
      </c>
      <c r="U5084">
        <f ca="1">AVERAGE(T$2:T5084)</f>
        <v>25.764998433964873</v>
      </c>
    </row>
    <row r="5085" spans="1:21" x14ac:dyDescent="0.25">
      <c r="A5085" s="75" t="s">
        <v>9</v>
      </c>
      <c r="B5085">
        <v>29</v>
      </c>
      <c r="C5085" s="76" t="s">
        <v>97</v>
      </c>
      <c r="E5085">
        <f t="shared" ca="1" si="158"/>
        <v>0.61469900577071745</v>
      </c>
      <c r="F5085">
        <v>1.1052631578947367</v>
      </c>
      <c r="G5085">
        <f>AVERAGE(F$2:F5085)</f>
        <v>32859.128362976771</v>
      </c>
      <c r="T5085">
        <f t="shared" ca="1" si="159"/>
        <v>17.942494860683741</v>
      </c>
      <c r="U5085">
        <f ca="1">AVERAGE(T$2:T5085)</f>
        <v>25.763459782593262</v>
      </c>
    </row>
    <row r="5086" spans="1:21" x14ac:dyDescent="0.25">
      <c r="A5086" s="75" t="s">
        <v>9</v>
      </c>
      <c r="B5086">
        <v>1.8571428571428572</v>
      </c>
      <c r="C5086" s="76" t="s">
        <v>98</v>
      </c>
      <c r="E5086">
        <f t="shared" ca="1" si="158"/>
        <v>0.42543892836124209</v>
      </c>
      <c r="F5086">
        <v>0.435</v>
      </c>
      <c r="G5086">
        <f>AVERAGE(F$2:F5086)</f>
        <v>32852.666476376384</v>
      </c>
      <c r="T5086">
        <f t="shared" ca="1" si="159"/>
        <v>5.5605004742402597</v>
      </c>
      <c r="U5086">
        <f ca="1">AVERAGE(T$2:T5086)</f>
        <v>25.759486732581788</v>
      </c>
    </row>
    <row r="5087" spans="1:21" x14ac:dyDescent="0.25">
      <c r="B5087">
        <v>0.2</v>
      </c>
      <c r="C5087" s="76" t="s">
        <v>81</v>
      </c>
      <c r="E5087">
        <f t="shared" ca="1" si="158"/>
        <v>0.13299381725294668</v>
      </c>
      <c r="F5087">
        <v>5.177993527508095E-2</v>
      </c>
      <c r="G5087">
        <f>AVERAGE(F$2:F5087)</f>
        <v>32846.207055476567</v>
      </c>
      <c r="T5087">
        <f t="shared" ca="1" si="159"/>
        <v>3.7078941859880721</v>
      </c>
      <c r="U5087">
        <f ca="1">AVERAGE(T$2:T5087)</f>
        <v>25.755150988864408</v>
      </c>
    </row>
    <row r="5088" spans="1:21" x14ac:dyDescent="0.25">
      <c r="A5088" s="75" t="s">
        <v>10</v>
      </c>
      <c r="B5088">
        <v>5.8027210884353746</v>
      </c>
      <c r="C5088" s="76" t="s">
        <v>82</v>
      </c>
      <c r="E5088">
        <f t="shared" ca="1" si="158"/>
        <v>0.93486548631352184</v>
      </c>
      <c r="F5088">
        <v>0.94666666666666666</v>
      </c>
      <c r="G5088">
        <f>AVERAGE(F$2:F5088)</f>
        <v>32839.750350072827</v>
      </c>
      <c r="T5088">
        <f t="shared" ca="1" si="159"/>
        <v>3.4343715808933672</v>
      </c>
      <c r="U5088">
        <f ca="1">AVERAGE(T$2:T5088)</f>
        <v>25.750763180842398</v>
      </c>
    </row>
    <row r="5089" spans="1:21" x14ac:dyDescent="0.25">
      <c r="A5089" s="75" t="s">
        <v>10</v>
      </c>
      <c r="B5089">
        <v>0.2</v>
      </c>
      <c r="C5089" s="76" t="s">
        <v>83</v>
      </c>
      <c r="E5089">
        <f t="shared" ca="1" si="158"/>
        <v>3.6409740880288921E-2</v>
      </c>
      <c r="F5089">
        <v>0.83333333333333337</v>
      </c>
      <c r="G5089">
        <f>AVERAGE(F$2:F5089)</f>
        <v>32833.29616040759</v>
      </c>
      <c r="T5089">
        <f t="shared" ca="1" si="159"/>
        <v>3.1215404685954278</v>
      </c>
      <c r="U5089">
        <f ca="1">AVERAGE(T$2:T5089)</f>
        <v>25.746315613485429</v>
      </c>
    </row>
    <row r="5090" spans="1:21" x14ac:dyDescent="0.25">
      <c r="A5090" s="75" t="s">
        <v>10</v>
      </c>
      <c r="B5090">
        <v>0.11764705882352935</v>
      </c>
      <c r="C5090" s="76" t="s">
        <v>84</v>
      </c>
      <c r="E5090">
        <f t="shared" ca="1" si="158"/>
        <v>2.260729668482897E-3</v>
      </c>
      <c r="F5090">
        <v>0.55555555555555558</v>
      </c>
      <c r="G5090">
        <f>AVERAGE(F$2:F5090)</f>
        <v>32826.844452684098</v>
      </c>
      <c r="T5090">
        <f t="shared" ca="1" si="159"/>
        <v>7.3166644788210924</v>
      </c>
      <c r="U5090">
        <f ca="1">AVERAGE(T$2:T5090)</f>
        <v>25.742694145390583</v>
      </c>
    </row>
    <row r="5091" spans="1:21" x14ac:dyDescent="0.25">
      <c r="A5091" s="75" t="s">
        <v>10</v>
      </c>
      <c r="B5091">
        <v>0.41666666666666669</v>
      </c>
      <c r="C5091" s="76" t="s">
        <v>85</v>
      </c>
      <c r="E5091">
        <f t="shared" ca="1" si="158"/>
        <v>0.60114544809555359</v>
      </c>
      <c r="F5091">
        <v>0.15254237288135589</v>
      </c>
      <c r="G5091">
        <f>AVERAGE(F$2:F5091)</f>
        <v>32820.395200835315</v>
      </c>
      <c r="T5091">
        <f t="shared" ca="1" si="159"/>
        <v>3.0687354829728752</v>
      </c>
      <c r="U5091">
        <f ca="1">AVERAGE(T$2:T5091)</f>
        <v>25.738239536616042</v>
      </c>
    </row>
    <row r="5092" spans="1:21" x14ac:dyDescent="0.25">
      <c r="A5092" s="75" t="s">
        <v>10</v>
      </c>
      <c r="B5092">
        <v>0.91836734693877553</v>
      </c>
      <c r="C5092" s="76" t="s">
        <v>86</v>
      </c>
      <c r="E5092">
        <f t="shared" ca="1" si="158"/>
        <v>0.76878775884887829</v>
      </c>
      <c r="F5092">
        <v>0.90476190476190477</v>
      </c>
      <c r="G5092">
        <f>AVERAGE(F$2:F5092)</f>
        <v>32813.948630330713</v>
      </c>
      <c r="T5092">
        <f t="shared" ca="1" si="159"/>
        <v>5.7011505831581832</v>
      </c>
      <c r="U5092">
        <f ca="1">AVERAGE(T$2:T5092)</f>
        <v>25.73430375013923</v>
      </c>
    </row>
    <row r="5093" spans="1:21" x14ac:dyDescent="0.25">
      <c r="A5093" s="75" t="s">
        <v>10</v>
      </c>
      <c r="B5093">
        <v>1.5</v>
      </c>
      <c r="C5093" s="76" t="s">
        <v>87</v>
      </c>
      <c r="E5093">
        <f t="shared" ca="1" si="158"/>
        <v>0.45972738450265249</v>
      </c>
      <c r="F5093">
        <v>1.631578947368421</v>
      </c>
      <c r="G5093">
        <f>AVERAGE(F$2:F5093)</f>
        <v>32807.504734601855</v>
      </c>
      <c r="T5093">
        <f t="shared" ca="1" si="159"/>
        <v>11.892410887333648</v>
      </c>
      <c r="U5093">
        <f ca="1">AVERAGE(T$2:T5093)</f>
        <v>25.731585389404191</v>
      </c>
    </row>
    <row r="5094" spans="1:21" x14ac:dyDescent="0.25">
      <c r="A5094" s="75" t="s">
        <v>10</v>
      </c>
      <c r="B5094">
        <v>0.25</v>
      </c>
      <c r="C5094" s="76" t="s">
        <v>88</v>
      </c>
      <c r="E5094">
        <f t="shared" ca="1" si="158"/>
        <v>0.72571596252412052</v>
      </c>
      <c r="F5094">
        <v>5.8823529411764705E-2</v>
      </c>
      <c r="G5094">
        <f>AVERAGE(F$2:F5094)</f>
        <v>32801.063060556873</v>
      </c>
      <c r="T5094">
        <f t="shared" ca="1" si="159"/>
        <v>5.3512767661582705</v>
      </c>
      <c r="U5094">
        <f ca="1">AVERAGE(T$2:T5094)</f>
        <v>25.727583758023229</v>
      </c>
    </row>
    <row r="5095" spans="1:21" x14ac:dyDescent="0.25">
      <c r="A5095" s="75" t="s">
        <v>10</v>
      </c>
      <c r="B5095">
        <v>1.173913043478261</v>
      </c>
      <c r="C5095" s="76" t="s">
        <v>89</v>
      </c>
      <c r="E5095">
        <f t="shared" ca="1" si="158"/>
        <v>0.81936961201217995</v>
      </c>
      <c r="F5095">
        <v>21.104332449160037</v>
      </c>
      <c r="G5095">
        <f>AVERAGE(F$2:F5095)</f>
        <v>32794.6280470649</v>
      </c>
      <c r="T5095">
        <f t="shared" ca="1" si="159"/>
        <v>2.13615152976723</v>
      </c>
      <c r="U5095">
        <f ca="1">AVERAGE(T$2:T5095)</f>
        <v>25.722952538504529</v>
      </c>
    </row>
    <row r="5096" spans="1:21" x14ac:dyDescent="0.25">
      <c r="A5096" s="75" t="s">
        <v>10</v>
      </c>
      <c r="B5096">
        <v>0.51851851851851849</v>
      </c>
      <c r="C5096" s="76" t="s">
        <v>90</v>
      </c>
      <c r="E5096">
        <f t="shared" ca="1" si="158"/>
        <v>0.95756694129495312</v>
      </c>
      <c r="F5096">
        <v>0.32</v>
      </c>
      <c r="G5096">
        <f>AVERAGE(F$2:F5096)</f>
        <v>32788.191480225432</v>
      </c>
      <c r="T5096">
        <f t="shared" ca="1" si="159"/>
        <v>8.886463206591257</v>
      </c>
      <c r="U5096">
        <f ca="1">AVERAGE(T$2:T5096)</f>
        <v>25.719648026368727</v>
      </c>
    </row>
    <row r="5097" spans="1:21" x14ac:dyDescent="0.25">
      <c r="A5097" s="75" t="s">
        <v>10</v>
      </c>
      <c r="B5097">
        <v>1.5</v>
      </c>
      <c r="C5097" s="76" t="s">
        <v>91</v>
      </c>
      <c r="E5097">
        <f t="shared" ca="1" si="158"/>
        <v>0.16471801061856428</v>
      </c>
      <c r="F5097">
        <v>0.25</v>
      </c>
      <c r="G5097">
        <f>AVERAGE(F$2:F5097)</f>
        <v>32781.757425774842</v>
      </c>
      <c r="T5097">
        <f t="shared" ca="1" si="159"/>
        <v>6.1144394315855894</v>
      </c>
      <c r="U5097">
        <f ca="1">AVERAGE(T$2:T5097)</f>
        <v>25.715800850427836</v>
      </c>
    </row>
    <row r="5098" spans="1:21" x14ac:dyDescent="0.25">
      <c r="A5098" s="75" t="s">
        <v>10</v>
      </c>
      <c r="B5098">
        <v>0.22222222222222221</v>
      </c>
      <c r="C5098" s="76" t="s">
        <v>92</v>
      </c>
      <c r="E5098">
        <f t="shared" ca="1" si="158"/>
        <v>0.57624304503280688</v>
      </c>
      <c r="F5098">
        <v>0.77777777777777779</v>
      </c>
      <c r="G5098">
        <f>AVERAGE(F$2:F5098)</f>
        <v>32775.325999514695</v>
      </c>
      <c r="T5098">
        <f t="shared" ca="1" si="159"/>
        <v>3.2061031615276407</v>
      </c>
      <c r="U5098">
        <f ca="1">AVERAGE(T$2:T5098)</f>
        <v>25.711384586411967</v>
      </c>
    </row>
    <row r="5099" spans="1:21" x14ac:dyDescent="0.25">
      <c r="A5099" s="75" t="s">
        <v>10</v>
      </c>
      <c r="B5099">
        <v>0.29133858267716534</v>
      </c>
      <c r="C5099" s="76" t="s">
        <v>93</v>
      </c>
      <c r="E5099">
        <f t="shared" ca="1" si="158"/>
        <v>0.11099348040546142</v>
      </c>
      <c r="F5099">
        <v>0.72602739726027399</v>
      </c>
      <c r="G5099">
        <f>AVERAGE(F$2:F5099)</f>
        <v>32768.89708622083</v>
      </c>
      <c r="T5099">
        <f t="shared" ca="1" si="159"/>
        <v>2.2363614328705066</v>
      </c>
      <c r="U5099">
        <f ca="1">AVERAGE(T$2:T5099)</f>
        <v>25.70677983491068</v>
      </c>
    </row>
    <row r="5100" spans="1:21" x14ac:dyDescent="0.25">
      <c r="A5100" s="75" t="s">
        <v>10</v>
      </c>
      <c r="B5100">
        <v>0.16666666666666666</v>
      </c>
      <c r="C5100" s="76" t="s">
        <v>94</v>
      </c>
      <c r="E5100">
        <f t="shared" ca="1" si="158"/>
        <v>5.3533413438314637E-2</v>
      </c>
      <c r="F5100">
        <v>0.647887323943662</v>
      </c>
      <c r="G5100">
        <f>AVERAGE(F$2:F5100)</f>
        <v>32762.470679239283</v>
      </c>
      <c r="T5100">
        <f t="shared" ca="1" si="159"/>
        <v>8.748714481981656</v>
      </c>
      <c r="U5100">
        <f ca="1">AVERAGE(T$2:T5100)</f>
        <v>25.70345407194678</v>
      </c>
    </row>
    <row r="5101" spans="1:21" x14ac:dyDescent="0.25">
      <c r="A5101" s="75" t="s">
        <v>10</v>
      </c>
      <c r="B5101">
        <v>0.75438596491228072</v>
      </c>
      <c r="C5101" s="76" t="s">
        <v>95</v>
      </c>
      <c r="E5101">
        <f t="shared" ca="1" si="158"/>
        <v>0.86730679839693159</v>
      </c>
      <c r="F5101">
        <v>0.8</v>
      </c>
      <c r="G5101">
        <f>AVERAGE(F$2:F5101)</f>
        <v>32756.046822243356</v>
      </c>
      <c r="T5101">
        <f t="shared" ca="1" si="159"/>
        <v>3.3014395472276297</v>
      </c>
      <c r="U5101">
        <f ca="1">AVERAGE(T$2:T5101)</f>
        <v>25.699061520079187</v>
      </c>
    </row>
    <row r="5102" spans="1:21" x14ac:dyDescent="0.25">
      <c r="A5102" s="75" t="s">
        <v>10</v>
      </c>
      <c r="B5102">
        <v>0.23150816522574449</v>
      </c>
      <c r="C5102" s="76" t="s">
        <v>96</v>
      </c>
      <c r="E5102">
        <f t="shared" ca="1" si="158"/>
        <v>0.55423479996700409</v>
      </c>
      <c r="F5102">
        <v>0.11764705882352941</v>
      </c>
      <c r="G5102">
        <f>AVERAGE(F$2:F5102)</f>
        <v>32749.62535014471</v>
      </c>
      <c r="T5102">
        <f t="shared" ca="1" si="159"/>
        <v>3.0355019123171214</v>
      </c>
      <c r="U5102">
        <f ca="1">AVERAGE(T$2:T5102)</f>
        <v>25.694618556031401</v>
      </c>
    </row>
    <row r="5103" spans="1:21" x14ac:dyDescent="0.25">
      <c r="A5103" s="75" t="s">
        <v>10</v>
      </c>
      <c r="B5103">
        <v>2.5</v>
      </c>
      <c r="C5103" s="76" t="s">
        <v>97</v>
      </c>
      <c r="E5103">
        <f t="shared" ca="1" si="158"/>
        <v>0.48750692443151544</v>
      </c>
      <c r="F5103">
        <v>0.77272727272727271</v>
      </c>
      <c r="G5103">
        <f>AVERAGE(F$2:F5103)</f>
        <v>32743.206523680019</v>
      </c>
      <c r="T5103">
        <f t="shared" ca="1" si="159"/>
        <v>115.61664141368284</v>
      </c>
      <c r="U5103">
        <f ca="1">AVERAGE(T$2:T5103)</f>
        <v>25.712243413510361</v>
      </c>
    </row>
    <row r="5104" spans="1:21" x14ac:dyDescent="0.25">
      <c r="A5104" s="75" t="s">
        <v>10</v>
      </c>
      <c r="B5104">
        <v>0.6</v>
      </c>
      <c r="C5104" s="76" t="s">
        <v>98</v>
      </c>
      <c r="E5104">
        <f t="shared" ca="1" si="158"/>
        <v>0.70305102012795406</v>
      </c>
      <c r="F5104">
        <v>5.7670561628345267E-2</v>
      </c>
      <c r="G5104">
        <f>AVERAGE(F$2:F5104)</f>
        <v>32736.790072797572</v>
      </c>
      <c r="T5104">
        <f t="shared" ca="1" si="159"/>
        <v>2.8429728059746595</v>
      </c>
      <c r="U5104">
        <f ca="1">AVERAGE(T$2:T5104)</f>
        <v>25.707761878999776</v>
      </c>
    </row>
    <row r="5105" spans="1:21" x14ac:dyDescent="0.25">
      <c r="B5105">
        <v>0.4</v>
      </c>
      <c r="C5105" s="76" t="s">
        <v>81</v>
      </c>
      <c r="E5105">
        <f t="shared" ca="1" si="158"/>
        <v>0.6627972138166357</v>
      </c>
      <c r="F5105">
        <v>1.5</v>
      </c>
      <c r="G5105">
        <f>AVERAGE(F$2:F5105)</f>
        <v>32730.376418786444</v>
      </c>
      <c r="T5105">
        <f t="shared" ca="1" si="159"/>
        <v>294.74176381864618</v>
      </c>
      <c r="U5105">
        <f ca="1">AVERAGE(T$2:T5105)</f>
        <v>25.760472302577295</v>
      </c>
    </row>
    <row r="5106" spans="1:21" x14ac:dyDescent="0.25">
      <c r="A5106" s="75" t="s">
        <v>11</v>
      </c>
      <c r="B5106">
        <v>0.45578231292517002</v>
      </c>
      <c r="C5106" s="76" t="s">
        <v>82</v>
      </c>
      <c r="E5106">
        <f t="shared" ca="1" si="158"/>
        <v>0.64208368398435833</v>
      </c>
      <c r="F5106">
        <v>0.44444444444444442</v>
      </c>
      <c r="G5106">
        <f>AVERAGE(F$2:F5106)</f>
        <v>32723.965070701364</v>
      </c>
      <c r="T5106">
        <f t="shared" ca="1" si="159"/>
        <v>2.5655225837392965</v>
      </c>
      <c r="U5106">
        <f ca="1">AVERAGE(T$2:T5106)</f>
        <v>25.755928727705825</v>
      </c>
    </row>
    <row r="5107" spans="1:21" x14ac:dyDescent="0.25">
      <c r="A5107" s="75" t="s">
        <v>11</v>
      </c>
      <c r="B5107">
        <v>0.73333333333333328</v>
      </c>
      <c r="C5107" s="76" t="s">
        <v>83</v>
      </c>
      <c r="E5107">
        <f t="shared" ca="1" si="158"/>
        <v>0.17989324904698445</v>
      </c>
      <c r="F5107">
        <v>0.5130434782608696</v>
      </c>
      <c r="G5107">
        <f>AVERAGE(F$2:F5107)</f>
        <v>32717.556247350949</v>
      </c>
      <c r="T5107">
        <f t="shared" ca="1" si="159"/>
        <v>4.1002106774061069</v>
      </c>
      <c r="U5107">
        <f ca="1">AVERAGE(T$2:T5107)</f>
        <v>25.751687498162088</v>
      </c>
    </row>
    <row r="5108" spans="1:21" x14ac:dyDescent="0.25">
      <c r="A5108" s="75" t="s">
        <v>11</v>
      </c>
      <c r="B5108">
        <v>0.41176470588235292</v>
      </c>
      <c r="C5108" s="76" t="s">
        <v>84</v>
      </c>
      <c r="E5108">
        <f t="shared" ca="1" si="158"/>
        <v>0.54029651150263758</v>
      </c>
      <c r="F5108">
        <v>1.4</v>
      </c>
      <c r="G5108">
        <f>AVERAGE(F$2:F5108)</f>
        <v>32711.15010749441</v>
      </c>
      <c r="T5108">
        <f t="shared" ca="1" si="159"/>
        <v>3.380400726374527</v>
      </c>
      <c r="U5108">
        <f ca="1">AVERAGE(T$2:T5108)</f>
        <v>25.747306983814763</v>
      </c>
    </row>
    <row r="5109" spans="1:21" x14ac:dyDescent="0.25">
      <c r="A5109" s="75" t="s">
        <v>11</v>
      </c>
      <c r="B5109">
        <v>0.97499999999999998</v>
      </c>
      <c r="C5109" s="76" t="s">
        <v>85</v>
      </c>
      <c r="E5109">
        <f t="shared" ca="1" si="158"/>
        <v>0.83689617890619417</v>
      </c>
      <c r="F5109">
        <v>0.83333333333333337</v>
      </c>
      <c r="G5109">
        <f>AVERAGE(F$2:F5109)</f>
        <v>32704.746364977938</v>
      </c>
      <c r="T5109">
        <f t="shared" ca="1" si="159"/>
        <v>2.5039322901095367</v>
      </c>
      <c r="U5109">
        <f ca="1">AVERAGE(T$2:T5109)</f>
        <v>25.742756597226329</v>
      </c>
    </row>
    <row r="5110" spans="1:21" x14ac:dyDescent="0.25">
      <c r="A5110" s="75" t="s">
        <v>11</v>
      </c>
      <c r="B5110">
        <v>2.0612244897959182</v>
      </c>
      <c r="C5110" s="76" t="s">
        <v>86</v>
      </c>
      <c r="E5110">
        <f t="shared" ca="1" si="158"/>
        <v>2.6982212549358731E-2</v>
      </c>
      <c r="F5110">
        <v>8.6956521739130377E-2</v>
      </c>
      <c r="G5110">
        <f>AVERAGE(F$2:F5110)</f>
        <v>32698.344983218602</v>
      </c>
      <c r="T5110">
        <f t="shared" ca="1" si="159"/>
        <v>5.2956159134198444</v>
      </c>
      <c r="U5110">
        <f ca="1">AVERAGE(T$2:T5110)</f>
        <v>25.738754416626644</v>
      </c>
    </row>
    <row r="5111" spans="1:21" x14ac:dyDescent="0.25">
      <c r="A5111" s="75" t="s">
        <v>11</v>
      </c>
      <c r="B5111">
        <v>0.90909090909090906</v>
      </c>
      <c r="C5111" s="76" t="s">
        <v>87</v>
      </c>
      <c r="E5111">
        <f t="shared" ca="1" si="158"/>
        <v>0.68544005572184619</v>
      </c>
      <c r="F5111">
        <v>0.44444444444444442</v>
      </c>
      <c r="G5111">
        <f>AVERAGE(F$2:F5111)</f>
        <v>32691.946176850935</v>
      </c>
      <c r="T5111">
        <f t="shared" ca="1" si="159"/>
        <v>5.7684466866534461</v>
      </c>
      <c r="U5111">
        <f ca="1">AVERAGE(T$2:T5111)</f>
        <v>25.73484633292215</v>
      </c>
    </row>
    <row r="5112" spans="1:21" x14ac:dyDescent="0.25">
      <c r="A5112" s="75" t="s">
        <v>11</v>
      </c>
      <c r="B5112">
        <v>0.25</v>
      </c>
      <c r="C5112" s="76" t="s">
        <v>88</v>
      </c>
      <c r="E5112">
        <f t="shared" ca="1" si="158"/>
        <v>0.96820688201872518</v>
      </c>
      <c r="F5112">
        <v>0.44954128440366975</v>
      </c>
      <c r="G5112">
        <f>AVERAGE(F$2:F5112)</f>
        <v>32685.549875415683</v>
      </c>
      <c r="T5112">
        <f t="shared" ca="1" si="159"/>
        <v>5.5895984541177102</v>
      </c>
      <c r="U5112">
        <f ca="1">AVERAGE(T$2:T5112)</f>
        <v>25.730904785694836</v>
      </c>
    </row>
    <row r="5113" spans="1:21" x14ac:dyDescent="0.25">
      <c r="A5113" s="75" t="s">
        <v>11</v>
      </c>
      <c r="B5113">
        <v>0.93478260869565222</v>
      </c>
      <c r="C5113" s="76" t="s">
        <v>89</v>
      </c>
      <c r="E5113">
        <f t="shared" ca="1" si="158"/>
        <v>0.17318742015027744</v>
      </c>
      <c r="F5113">
        <v>0.95</v>
      </c>
      <c r="G5113">
        <f>AVERAGE(F$2:F5113)</f>
        <v>32679.156174344589</v>
      </c>
      <c r="T5113">
        <f t="shared" ca="1" si="159"/>
        <v>2.7483754519939394</v>
      </c>
      <c r="U5113">
        <f ca="1">AVERAGE(T$2:T5113)</f>
        <v>25.726408985746932</v>
      </c>
    </row>
    <row r="5114" spans="1:21" x14ac:dyDescent="0.25">
      <c r="A5114" s="75" t="s">
        <v>11</v>
      </c>
      <c r="B5114">
        <v>0.83703703703703702</v>
      </c>
      <c r="C5114" s="76" t="s">
        <v>90</v>
      </c>
      <c r="E5114">
        <f t="shared" ca="1" si="158"/>
        <v>0.70933176370942308</v>
      </c>
      <c r="F5114">
        <v>0.35691318327974275</v>
      </c>
      <c r="G5114">
        <f>AVERAGE(F$2:F5114)</f>
        <v>32672.764858236402</v>
      </c>
      <c r="T5114">
        <f t="shared" ca="1" si="159"/>
        <v>5.8421411977945779</v>
      </c>
      <c r="U5114">
        <f ca="1">AVERAGE(T$2:T5114)</f>
        <v>25.722520022753002</v>
      </c>
    </row>
    <row r="5115" spans="1:21" x14ac:dyDescent="0.25">
      <c r="A5115" s="75" t="s">
        <v>11</v>
      </c>
      <c r="B5115">
        <v>0.83333333333333337</v>
      </c>
      <c r="C5115" s="76" t="s">
        <v>91</v>
      </c>
      <c r="E5115">
        <f t="shared" ca="1" si="158"/>
        <v>0.80359405902565062</v>
      </c>
      <c r="F5115">
        <v>1.7472527472527473</v>
      </c>
      <c r="G5115">
        <f>AVERAGE(F$2:F5115)</f>
        <v>32666.376313534503</v>
      </c>
      <c r="T5115">
        <f t="shared" ca="1" si="159"/>
        <v>2.5006824804904584</v>
      </c>
      <c r="U5115">
        <f ca="1">AVERAGE(T$2:T5115)</f>
        <v>25.717979186315329</v>
      </c>
    </row>
    <row r="5116" spans="1:21" x14ac:dyDescent="0.25">
      <c r="A5116" s="75" t="s">
        <v>11</v>
      </c>
      <c r="B5116">
        <v>0.66666666666666663</v>
      </c>
      <c r="C5116" s="76" t="s">
        <v>92</v>
      </c>
      <c r="E5116">
        <f t="shared" ca="1" si="158"/>
        <v>0.99161892673618846</v>
      </c>
      <c r="F5116">
        <v>1.035002035002035</v>
      </c>
      <c r="G5116">
        <f>AVERAGE(F$2:F5116)</f>
        <v>32659.990127549849</v>
      </c>
      <c r="T5116">
        <f t="shared" ca="1" si="159"/>
        <v>3.8059645800317514</v>
      </c>
      <c r="U5116">
        <f ca="1">AVERAGE(T$2:T5116)</f>
        <v>25.71369531249201</v>
      </c>
    </row>
    <row r="5117" spans="1:21" x14ac:dyDescent="0.25">
      <c r="A5117" s="75" t="s">
        <v>11</v>
      </c>
      <c r="B5117">
        <v>3.7244094488188977</v>
      </c>
      <c r="C5117" s="76" t="s">
        <v>93</v>
      </c>
      <c r="E5117">
        <f t="shared" ca="1" si="158"/>
        <v>0.42336152280383443</v>
      </c>
      <c r="F5117">
        <v>1.8609372356623245E-3</v>
      </c>
      <c r="G5117">
        <f>AVERAGE(F$2:F5117)</f>
        <v>32653.606236176391</v>
      </c>
      <c r="T5117">
        <f t="shared" ca="1" si="159"/>
        <v>2.3188708310601118</v>
      </c>
      <c r="U5117">
        <f ca="1">AVERAGE(T$2:T5117)</f>
        <v>25.709122438277497</v>
      </c>
    </row>
    <row r="5118" spans="1:21" x14ac:dyDescent="0.25">
      <c r="A5118" s="75" t="s">
        <v>11</v>
      </c>
      <c r="B5118">
        <v>0.9966666666666667</v>
      </c>
      <c r="C5118" s="76" t="s">
        <v>94</v>
      </c>
      <c r="E5118">
        <f t="shared" ca="1" si="158"/>
        <v>0.12175829019724582</v>
      </c>
      <c r="F5118">
        <v>0.38107869142351902</v>
      </c>
      <c r="G5118">
        <f>AVERAGE(F$2:F5118)</f>
        <v>32647.224914081904</v>
      </c>
      <c r="T5118">
        <f t="shared" ca="1" si="159"/>
        <v>4.5462013064792721</v>
      </c>
      <c r="U5118">
        <f ca="1">AVERAGE(T$2:T5118)</f>
        <v>25.704986631919905</v>
      </c>
    </row>
    <row r="5119" spans="1:21" x14ac:dyDescent="0.25">
      <c r="A5119" s="75" t="s">
        <v>11</v>
      </c>
      <c r="B5119">
        <v>0.70175438596491224</v>
      </c>
      <c r="C5119" s="76" t="s">
        <v>95</v>
      </c>
      <c r="E5119">
        <f t="shared" ca="1" si="158"/>
        <v>0.14152723021052571</v>
      </c>
      <c r="F5119">
        <v>0.83333333333333337</v>
      </c>
      <c r="G5119">
        <f>AVERAGE(F$2:F5119)</f>
        <v>32640.846174030961</v>
      </c>
      <c r="T5119">
        <f t="shared" ca="1" si="159"/>
        <v>7.0842200434425981</v>
      </c>
      <c r="U5119">
        <f ca="1">AVERAGE(T$2:T5119)</f>
        <v>25.701348342238688</v>
      </c>
    </row>
    <row r="5120" spans="1:21" x14ac:dyDescent="0.25">
      <c r="A5120" s="75" t="s">
        <v>11</v>
      </c>
      <c r="B5120">
        <v>5.6676272814601331E-2</v>
      </c>
      <c r="C5120" s="76" t="s">
        <v>96</v>
      </c>
      <c r="E5120">
        <f t="shared" ca="1" si="158"/>
        <v>0.3894055959173951</v>
      </c>
      <c r="F5120">
        <v>1.6666666666666667</v>
      </c>
      <c r="G5120">
        <f>AVERAGE(F$2:F5120)</f>
        <v>32634.470088954309</v>
      </c>
      <c r="T5120">
        <f t="shared" ca="1" si="159"/>
        <v>41.093833470950813</v>
      </c>
      <c r="U5120">
        <f ca="1">AVERAGE(T$2:T5120)</f>
        <v>25.704355274281802</v>
      </c>
    </row>
    <row r="5121" spans="1:21" x14ac:dyDescent="0.25">
      <c r="A5121" s="75" t="s">
        <v>11</v>
      </c>
      <c r="B5121">
        <v>4</v>
      </c>
      <c r="C5121" s="76" t="s">
        <v>97</v>
      </c>
      <c r="E5121">
        <f t="shared" ca="1" si="158"/>
        <v>0.52453973907841656</v>
      </c>
      <c r="F5121">
        <v>0.76133651551312653</v>
      </c>
      <c r="G5121">
        <f>AVERAGE(F$2:F5121)</f>
        <v>32628.096317713596</v>
      </c>
      <c r="T5121">
        <f t="shared" ca="1" si="159"/>
        <v>6.0549587979843738</v>
      </c>
      <c r="U5121">
        <f ca="1">AVERAGE(T$2:T5121)</f>
        <v>25.700517501532527</v>
      </c>
    </row>
    <row r="5122" spans="1:21" x14ac:dyDescent="0.25">
      <c r="A5122" s="75" t="s">
        <v>11</v>
      </c>
      <c r="B5122">
        <v>0.96</v>
      </c>
      <c r="C5122" s="76" t="s">
        <v>98</v>
      </c>
      <c r="E5122">
        <f t="shared" ref="E5122:E5185" ca="1" si="160">RAND()</f>
        <v>0.84718457421277127</v>
      </c>
      <c r="F5122">
        <v>9.0909090909090981E-2</v>
      </c>
      <c r="G5122">
        <f>AVERAGE(F$2:F5122)</f>
        <v>32621.724904823805</v>
      </c>
      <c r="T5122">
        <f t="shared" ca="1" si="159"/>
        <v>16.409818852336336</v>
      </c>
      <c r="U5122">
        <f ca="1">AVERAGE(T$2:T5122)</f>
        <v>25.698703266295428</v>
      </c>
    </row>
    <row r="5123" spans="1:21" x14ac:dyDescent="0.25">
      <c r="B5123">
        <v>0.4</v>
      </c>
      <c r="C5123" s="76" t="s">
        <v>81</v>
      </c>
      <c r="E5123">
        <f t="shared" ca="1" si="160"/>
        <v>0.11537624930402157</v>
      </c>
      <c r="F5123">
        <v>0.2807017543859649</v>
      </c>
      <c r="G5123">
        <f>AVERAGE(F$2:F5123)</f>
        <v>32615.356016849761</v>
      </c>
      <c r="T5123">
        <f t="shared" ref="T5123:T5186" ca="1" si="161">2*RAND()^-1</f>
        <v>3.3760785649810083</v>
      </c>
      <c r="U5123">
        <f ca="1">AVERAGE(T$2:T5123)</f>
        <v>25.694345081074559</v>
      </c>
    </row>
    <row r="5124" spans="1:21" x14ac:dyDescent="0.25">
      <c r="A5124" s="75" t="s">
        <v>12</v>
      </c>
      <c r="B5124">
        <v>0.31972789115646255</v>
      </c>
      <c r="C5124" s="76" t="s">
        <v>82</v>
      </c>
      <c r="E5124">
        <f t="shared" ca="1" si="160"/>
        <v>0.9249882624139224</v>
      </c>
      <c r="F5124">
        <v>1.5399644760213145</v>
      </c>
      <c r="G5124">
        <f>AVERAGE(F$2:F5124)</f>
        <v>32608.98986107143</v>
      </c>
      <c r="T5124">
        <f t="shared" ca="1" si="161"/>
        <v>2.1535542559433782</v>
      </c>
      <c r="U5124">
        <f ca="1">AVERAGE(T$2:T5124)</f>
        <v>25.689749962818631</v>
      </c>
    </row>
    <row r="5125" spans="1:21" x14ac:dyDescent="0.25">
      <c r="A5125" s="75" t="s">
        <v>12</v>
      </c>
      <c r="B5125">
        <v>0.66666666666666663</v>
      </c>
      <c r="C5125" s="76" t="s">
        <v>83</v>
      </c>
      <c r="E5125">
        <f t="shared" ca="1" si="160"/>
        <v>0.56954526816339468</v>
      </c>
      <c r="F5125">
        <v>0.74683544303797467</v>
      </c>
      <c r="G5125">
        <f>AVERAGE(F$2:F5125)</f>
        <v>32602.626035344336</v>
      </c>
      <c r="T5125">
        <f t="shared" ca="1" si="161"/>
        <v>2.4369672610352486</v>
      </c>
      <c r="U5125">
        <f ca="1">AVERAGE(T$2:T5125)</f>
        <v>25.68521194902047</v>
      </c>
    </row>
    <row r="5126" spans="1:21" x14ac:dyDescent="0.25">
      <c r="A5126" s="75" t="s">
        <v>12</v>
      </c>
      <c r="B5126">
        <v>0.90196078431372551</v>
      </c>
      <c r="C5126" s="76" t="s">
        <v>84</v>
      </c>
      <c r="E5126">
        <f t="shared" ca="1" si="160"/>
        <v>0.58758350357909495</v>
      </c>
      <c r="F5126">
        <v>0.25</v>
      </c>
      <c r="G5126">
        <f>AVERAGE(F$2:F5126)</f>
        <v>32596.264596117926</v>
      </c>
      <c r="T5126">
        <f t="shared" ca="1" si="161"/>
        <v>4.5637326607167434</v>
      </c>
      <c r="U5126">
        <f ca="1">AVERAGE(T$2:T5126)</f>
        <v>25.681090684769096</v>
      </c>
    </row>
    <row r="5127" spans="1:21" x14ac:dyDescent="0.25">
      <c r="A5127" s="75" t="s">
        <v>12</v>
      </c>
      <c r="B5127">
        <v>0.16666666666666666</v>
      </c>
      <c r="C5127" s="76" t="s">
        <v>85</v>
      </c>
      <c r="E5127">
        <f t="shared" ca="1" si="160"/>
        <v>0.80866875311891262</v>
      </c>
      <c r="F5127">
        <v>0.15789473684210525</v>
      </c>
      <c r="G5127">
        <f>AVERAGE(F$2:F5127)</f>
        <v>32589.905620951835</v>
      </c>
      <c r="T5127">
        <f t="shared" ca="1" si="161"/>
        <v>3.9868260663370032</v>
      </c>
      <c r="U5127">
        <f ca="1">AVERAGE(T$2:T5127)</f>
        <v>25.67685848332188</v>
      </c>
    </row>
    <row r="5128" spans="1:21" x14ac:dyDescent="0.25">
      <c r="A5128" s="75" t="s">
        <v>12</v>
      </c>
      <c r="B5128">
        <v>6.1428571428571432</v>
      </c>
      <c r="C5128" s="76" t="s">
        <v>86</v>
      </c>
      <c r="E5128">
        <f t="shared" ca="1" si="160"/>
        <v>0.73585932520793462</v>
      </c>
      <c r="F5128">
        <v>0.25000000000000006</v>
      </c>
      <c r="G5128">
        <f>AVERAGE(F$2:F5128)</f>
        <v>32583.549144333745</v>
      </c>
      <c r="T5128">
        <f t="shared" ca="1" si="161"/>
        <v>2.224902495411385</v>
      </c>
      <c r="U5128">
        <f ca="1">AVERAGE(T$2:T5128)</f>
        <v>25.672284276965744</v>
      </c>
    </row>
    <row r="5129" spans="1:21" x14ac:dyDescent="0.25">
      <c r="A5129" s="75" t="s">
        <v>12</v>
      </c>
      <c r="B5129">
        <v>0.59090909090909094</v>
      </c>
      <c r="C5129" s="76" t="s">
        <v>87</v>
      </c>
      <c r="E5129">
        <f t="shared" ca="1" si="160"/>
        <v>0.91801250015804148</v>
      </c>
      <c r="F5129">
        <v>0.63329666299963328</v>
      </c>
      <c r="G5129">
        <f>AVERAGE(F$2:F5129)</f>
        <v>32577.195221586539</v>
      </c>
      <c r="T5129">
        <f t="shared" ca="1" si="161"/>
        <v>2.6329013883789609</v>
      </c>
      <c r="U5129">
        <f ca="1">AVERAGE(T$2:T5129)</f>
        <v>25.667791417588091</v>
      </c>
    </row>
    <row r="5130" spans="1:21" x14ac:dyDescent="0.25">
      <c r="A5130" s="75" t="s">
        <v>12</v>
      </c>
      <c r="B5130">
        <v>0.875</v>
      </c>
      <c r="C5130" s="76" t="s">
        <v>88</v>
      </c>
      <c r="E5130">
        <f t="shared" ca="1" si="160"/>
        <v>0.18749717463797511</v>
      </c>
      <c r="F5130">
        <v>0.51515151515151514</v>
      </c>
      <c r="G5130">
        <f>AVERAGE(F$2:F5130)</f>
        <v>32570.843753450434</v>
      </c>
      <c r="T5130">
        <f t="shared" ca="1" si="161"/>
        <v>7.1073832705490831</v>
      </c>
      <c r="U5130">
        <f ca="1">AVERAGE(T$2:T5130)</f>
        <v>25.664172698900817</v>
      </c>
    </row>
    <row r="5131" spans="1:21" x14ac:dyDescent="0.25">
      <c r="A5131" s="75" t="s">
        <v>12</v>
      </c>
      <c r="B5131">
        <v>0.84782608695652173</v>
      </c>
      <c r="C5131" s="76" t="s">
        <v>89</v>
      </c>
      <c r="E5131">
        <f t="shared" ca="1" si="160"/>
        <v>0.23745026282993964</v>
      </c>
      <c r="F5131">
        <v>0.37254901960784326</v>
      </c>
      <c r="G5131">
        <f>AVERAGE(F$2:F5131)</f>
        <v>32564.494733722477</v>
      </c>
      <c r="T5131">
        <f t="shared" ca="1" si="161"/>
        <v>2.4264285720031342</v>
      </c>
      <c r="U5131">
        <f ca="1">AVERAGE(T$2:T5131)</f>
        <v>25.659642924217213</v>
      </c>
    </row>
    <row r="5132" spans="1:21" x14ac:dyDescent="0.25">
      <c r="A5132" s="75" t="s">
        <v>12</v>
      </c>
      <c r="B5132">
        <v>0.99555555555555553</v>
      </c>
      <c r="C5132" s="76" t="s">
        <v>90</v>
      </c>
      <c r="E5132">
        <f t="shared" ca="1" si="160"/>
        <v>0.77235592770893535</v>
      </c>
      <c r="F5132">
        <v>0.32432432432432434</v>
      </c>
      <c r="G5132">
        <f>AVERAGE(F$2:F5132)</f>
        <v>32558.148179364765</v>
      </c>
      <c r="T5132">
        <f t="shared" ca="1" si="161"/>
        <v>3.3012413555097666</v>
      </c>
      <c r="U5132">
        <f ca="1">AVERAGE(T$2:T5132)</f>
        <v>25.65528541075615</v>
      </c>
    </row>
    <row r="5133" spans="1:21" x14ac:dyDescent="0.25">
      <c r="A5133" s="75" t="s">
        <v>12</v>
      </c>
      <c r="B5133">
        <v>0.66666666666666663</v>
      </c>
      <c r="C5133" s="76" t="s">
        <v>91</v>
      </c>
      <c r="E5133">
        <f t="shared" ca="1" si="160"/>
        <v>0.20079306369674099</v>
      </c>
      <c r="F5133">
        <v>0.9925373134328358</v>
      </c>
      <c r="G5133">
        <f>AVERAGE(F$2:F5133)</f>
        <v>32551.804228538178</v>
      </c>
      <c r="T5133">
        <f t="shared" ca="1" si="161"/>
        <v>2.77150598723982</v>
      </c>
      <c r="U5133">
        <f ca="1">AVERAGE(T$2:T5133)</f>
        <v>25.650826373456166</v>
      </c>
    </row>
    <row r="5134" spans="1:21" x14ac:dyDescent="0.25">
      <c r="A5134" s="75" t="s">
        <v>12</v>
      </c>
      <c r="B5134">
        <v>0.33333333333333331</v>
      </c>
      <c r="C5134" s="76" t="s">
        <v>92</v>
      </c>
      <c r="E5134">
        <f t="shared" ca="1" si="160"/>
        <v>7.876524215707259E-2</v>
      </c>
      <c r="F5134">
        <v>0.88505747126436785</v>
      </c>
      <c r="G5134">
        <f>AVERAGE(F$2:F5134)</f>
        <v>32545.462728602262</v>
      </c>
      <c r="T5134">
        <f t="shared" ca="1" si="161"/>
        <v>2.0853688832621646</v>
      </c>
      <c r="U5134">
        <f ca="1">AVERAGE(T$2:T5134)</f>
        <v>25.646235401804077</v>
      </c>
    </row>
    <row r="5135" spans="1:21" x14ac:dyDescent="0.25">
      <c r="A5135" s="75" t="s">
        <v>12</v>
      </c>
      <c r="B5135">
        <v>0.10236220472440945</v>
      </c>
      <c r="C5135" s="76" t="s">
        <v>93</v>
      </c>
      <c r="E5135">
        <f t="shared" ca="1" si="160"/>
        <v>0.70090104453003099</v>
      </c>
      <c r="F5135">
        <v>5.691056910569111E-2</v>
      </c>
      <c r="G5135">
        <f>AVERAGE(F$2:F5135)</f>
        <v>32539.123537753407</v>
      </c>
      <c r="T5135">
        <f t="shared" ca="1" si="161"/>
        <v>6.2208578077591135</v>
      </c>
      <c r="U5135">
        <f ca="1">AVERAGE(T$2:T5135)</f>
        <v>25.642451728723817</v>
      </c>
    </row>
    <row r="5136" spans="1:21" x14ac:dyDescent="0.25">
      <c r="A5136" s="75" t="s">
        <v>12</v>
      </c>
      <c r="B5136">
        <v>0.95833333333333337</v>
      </c>
      <c r="C5136" s="76" t="s">
        <v>94</v>
      </c>
      <c r="E5136">
        <f t="shared" ca="1" si="160"/>
        <v>0.87078666018668627</v>
      </c>
      <c r="F5136">
        <v>0.93725239492827328</v>
      </c>
      <c r="G5136">
        <f>AVERAGE(F$2:F5136)</f>
        <v>32532.786987357038</v>
      </c>
      <c r="T5136">
        <f t="shared" ca="1" si="161"/>
        <v>51.705548413431792</v>
      </c>
      <c r="U5136">
        <f ca="1">AVERAGE(T$2:T5136)</f>
        <v>25.647527307435539</v>
      </c>
    </row>
    <row r="5137" spans="1:21" x14ac:dyDescent="0.25">
      <c r="A5137" s="75" t="s">
        <v>12</v>
      </c>
      <c r="B5137">
        <v>0.56140350877192979</v>
      </c>
      <c r="C5137" s="76" t="s">
        <v>95</v>
      </c>
      <c r="E5137">
        <f t="shared" ca="1" si="160"/>
        <v>0.78144766462520487</v>
      </c>
      <c r="F5137">
        <v>1.2727272727272727</v>
      </c>
      <c r="G5137">
        <f>AVERAGE(F$2:F5137)</f>
        <v>32526.452969783037</v>
      </c>
      <c r="T5137">
        <f t="shared" ca="1" si="161"/>
        <v>3.1669346834293579</v>
      </c>
      <c r="U5137">
        <f ca="1">AVERAGE(T$2:T5137)</f>
        <v>25.643150245008748</v>
      </c>
    </row>
    <row r="5138" spans="1:21" x14ac:dyDescent="0.25">
      <c r="A5138" s="75" t="s">
        <v>12</v>
      </c>
      <c r="B5138">
        <v>0.51969260326609035</v>
      </c>
      <c r="C5138" s="76" t="s">
        <v>96</v>
      </c>
      <c r="E5138">
        <f t="shared" ca="1" si="160"/>
        <v>0.76778959028007709</v>
      </c>
      <c r="F5138">
        <v>0.12249912249912243</v>
      </c>
      <c r="G5138">
        <f>AVERAGE(F$2:F5138)</f>
        <v>32520.121194336145</v>
      </c>
      <c r="T5138">
        <f t="shared" ca="1" si="161"/>
        <v>7.6814876609367104</v>
      </c>
      <c r="U5138">
        <f ca="1">AVERAGE(T$2:T5138)</f>
        <v>25.639653717349788</v>
      </c>
    </row>
    <row r="5139" spans="1:21" x14ac:dyDescent="0.25">
      <c r="A5139" s="75" t="s">
        <v>12</v>
      </c>
      <c r="B5139">
        <v>3</v>
      </c>
      <c r="C5139" s="76" t="s">
        <v>97</v>
      </c>
      <c r="E5139">
        <f t="shared" ca="1" si="160"/>
        <v>1.867700886387369E-2</v>
      </c>
      <c r="F5139">
        <v>0.60861056751467713</v>
      </c>
      <c r="G5139">
        <f>AVERAGE(F$2:F5139)</f>
        <v>32513.79197818516</v>
      </c>
      <c r="T5139">
        <f t="shared" ca="1" si="161"/>
        <v>4.1443511906809283</v>
      </c>
      <c r="U5139">
        <f ca="1">AVERAGE(T$2:T5139)</f>
        <v>25.635470124020348</v>
      </c>
    </row>
    <row r="5140" spans="1:21" x14ac:dyDescent="0.25">
      <c r="A5140" s="75" t="s">
        <v>12</v>
      </c>
      <c r="B5140">
        <v>0.88571428571428568</v>
      </c>
      <c r="C5140" s="76" t="s">
        <v>98</v>
      </c>
      <c r="E5140">
        <f t="shared" ca="1" si="160"/>
        <v>3.5963639841693373E-2</v>
      </c>
      <c r="F5140">
        <v>0.69696969696969702</v>
      </c>
      <c r="G5140">
        <f>AVERAGE(F$2:F5140)</f>
        <v>32507.465242437251</v>
      </c>
      <c r="T5140">
        <f t="shared" ca="1" si="161"/>
        <v>5.6684209737019478</v>
      </c>
      <c r="U5140">
        <f ca="1">AVERAGE(T$2:T5140)</f>
        <v>25.631584728194248</v>
      </c>
    </row>
    <row r="5141" spans="1:21" x14ac:dyDescent="0.25">
      <c r="B5141">
        <v>0.4</v>
      </c>
      <c r="C5141" s="76" t="s">
        <v>81</v>
      </c>
      <c r="E5141">
        <f t="shared" ca="1" si="160"/>
        <v>0.61204930893556997</v>
      </c>
      <c r="F5141">
        <v>1.1235955056179827E-2</v>
      </c>
      <c r="G5141">
        <f>AVERAGE(F$2:F5141)</f>
        <v>32501.140835042992</v>
      </c>
      <c r="T5141">
        <f t="shared" ca="1" si="161"/>
        <v>6.3448514582045208</v>
      </c>
      <c r="U5141">
        <f ca="1">AVERAGE(T$2:T5141)</f>
        <v>25.6278324454569</v>
      </c>
    </row>
    <row r="5142" spans="1:21" x14ac:dyDescent="0.25">
      <c r="A5142" s="75" t="s">
        <v>13</v>
      </c>
      <c r="B5142">
        <v>1.0408163265306123</v>
      </c>
      <c r="C5142" s="76" t="s">
        <v>82</v>
      </c>
      <c r="E5142">
        <f t="shared" ca="1" si="160"/>
        <v>0.37636397395346721</v>
      </c>
      <c r="F5142">
        <v>0.40262843488649941</v>
      </c>
      <c r="G5142">
        <f>AVERAGE(F$2:F5142)</f>
        <v>32494.818964160553</v>
      </c>
      <c r="T5142">
        <f t="shared" ca="1" si="161"/>
        <v>3.47645940118118</v>
      </c>
      <c r="U5142">
        <f ca="1">AVERAGE(T$2:T5142)</f>
        <v>25.623523678087853</v>
      </c>
    </row>
    <row r="5143" spans="1:21" x14ac:dyDescent="0.25">
      <c r="A5143" s="75" t="s">
        <v>13</v>
      </c>
      <c r="B5143">
        <v>0.33333333333333331</v>
      </c>
      <c r="C5143" s="76" t="s">
        <v>83</v>
      </c>
      <c r="E5143">
        <f t="shared" ca="1" si="160"/>
        <v>0.15422613640015559</v>
      </c>
      <c r="F5143">
        <v>2.5</v>
      </c>
      <c r="G5143">
        <f>AVERAGE(F$2:F5143)</f>
        <v>32488.499960083511</v>
      </c>
      <c r="T5143">
        <f t="shared" ca="1" si="161"/>
        <v>2.1526938217402516</v>
      </c>
      <c r="U5143">
        <f ca="1">AVERAGE(T$2:T5143)</f>
        <v>25.618959144860245</v>
      </c>
    </row>
    <row r="5144" spans="1:21" x14ac:dyDescent="0.25">
      <c r="A5144" s="75" t="s">
        <v>13</v>
      </c>
      <c r="B5144">
        <v>0.47058823529411775</v>
      </c>
      <c r="C5144" s="76" t="s">
        <v>84</v>
      </c>
      <c r="E5144">
        <f t="shared" ca="1" si="160"/>
        <v>0.64535679513209843</v>
      </c>
      <c r="F5144">
        <v>1.2727272727272729</v>
      </c>
      <c r="G5144">
        <f>AVERAGE(F$2:F5144)</f>
        <v>32482.183174698948</v>
      </c>
      <c r="T5144">
        <f t="shared" ca="1" si="161"/>
        <v>13.295152236359307</v>
      </c>
      <c r="U5144">
        <f ca="1">AVERAGE(T$2:T5144)</f>
        <v>25.616562915634404</v>
      </c>
    </row>
    <row r="5145" spans="1:21" x14ac:dyDescent="0.25">
      <c r="A5145" s="75" t="s">
        <v>13</v>
      </c>
      <c r="B5145">
        <v>0.58333333333333337</v>
      </c>
      <c r="C5145" s="76" t="s">
        <v>85</v>
      </c>
      <c r="E5145">
        <f t="shared" ca="1" si="160"/>
        <v>0.99913607076808264</v>
      </c>
      <c r="F5145">
        <v>1192.3269158863634</v>
      </c>
      <c r="G5145">
        <f>AVERAGE(F$2:F5145)</f>
        <v>32476.100387712399</v>
      </c>
      <c r="T5145">
        <f t="shared" ca="1" si="161"/>
        <v>30.214213852374012</v>
      </c>
      <c r="U5145">
        <f ca="1">AVERAGE(T$2:T5145)</f>
        <v>25.617456704696753</v>
      </c>
    </row>
    <row r="5146" spans="1:21" x14ac:dyDescent="0.25">
      <c r="A5146" s="75" t="s">
        <v>13</v>
      </c>
      <c r="B5146">
        <v>0.89795918367346939</v>
      </c>
      <c r="C5146" s="76" t="s">
        <v>86</v>
      </c>
      <c r="E5146">
        <f t="shared" ca="1" si="160"/>
        <v>0.7891984911183203</v>
      </c>
      <c r="F5146">
        <v>0.6199163816039529</v>
      </c>
      <c r="G5146">
        <f>AVERAGE(F$2:F5146)</f>
        <v>32469.788340973559</v>
      </c>
      <c r="T5146">
        <f t="shared" ca="1" si="161"/>
        <v>4.3514484517921872</v>
      </c>
      <c r="U5146">
        <f ca="1">AVERAGE(T$2:T5146)</f>
        <v>25.613323369759357</v>
      </c>
    </row>
    <row r="5147" spans="1:21" x14ac:dyDescent="0.25">
      <c r="A5147" s="75" t="s">
        <v>13</v>
      </c>
      <c r="B5147">
        <v>0.25</v>
      </c>
      <c r="C5147" s="76" t="s">
        <v>87</v>
      </c>
      <c r="E5147">
        <f t="shared" ca="1" si="160"/>
        <v>4.8950588771235926E-2</v>
      </c>
      <c r="F5147">
        <v>6.7961165048543687E-2</v>
      </c>
      <c r="G5147">
        <f>AVERAGE(F$2:F5147)</f>
        <v>32463.478640161313</v>
      </c>
      <c r="T5147">
        <f t="shared" ca="1" si="161"/>
        <v>110.32123926989411</v>
      </c>
      <c r="U5147">
        <f ca="1">AVERAGE(T$2:T5147)</f>
        <v>25.62978429395293</v>
      </c>
    </row>
    <row r="5148" spans="1:21" x14ac:dyDescent="0.25">
      <c r="A5148" s="75" t="s">
        <v>13</v>
      </c>
      <c r="B5148">
        <v>0.875</v>
      </c>
      <c r="C5148" s="76" t="s">
        <v>88</v>
      </c>
      <c r="E5148">
        <f t="shared" ca="1" si="160"/>
        <v>0.77465425689528211</v>
      </c>
      <c r="F5148">
        <v>0.98</v>
      </c>
      <c r="G5148">
        <f>AVERAGE(F$2:F5148)</f>
        <v>32457.171568344686</v>
      </c>
      <c r="T5148">
        <f t="shared" ca="1" si="161"/>
        <v>3.6469763904998955</v>
      </c>
      <c r="U5148">
        <f ca="1">AVERAGE(T$2:T5148)</f>
        <v>25.625513299606038</v>
      </c>
    </row>
    <row r="5149" spans="1:21" x14ac:dyDescent="0.25">
      <c r="A5149" s="75" t="s">
        <v>13</v>
      </c>
      <c r="B5149">
        <v>0.88043478260869568</v>
      </c>
      <c r="C5149" s="76" t="s">
        <v>89</v>
      </c>
      <c r="E5149">
        <f t="shared" ca="1" si="160"/>
        <v>0.18564079427867264</v>
      </c>
      <c r="F5149">
        <v>0.9970149253731343</v>
      </c>
      <c r="G5149">
        <f>AVERAGE(F$2:F5149)</f>
        <v>32450.86695013307</v>
      </c>
      <c r="T5149">
        <f t="shared" ca="1" si="161"/>
        <v>3.2886764882359212</v>
      </c>
      <c r="U5149">
        <f ca="1">AVERAGE(T$2:T5149)</f>
        <v>25.621174364716495</v>
      </c>
    </row>
    <row r="5150" spans="1:21" x14ac:dyDescent="0.25">
      <c r="A5150" s="75" t="s">
        <v>13</v>
      </c>
      <c r="B5150">
        <v>0.1111111111111111</v>
      </c>
      <c r="C5150" s="76" t="s">
        <v>90</v>
      </c>
      <c r="E5150">
        <f t="shared" ca="1" si="160"/>
        <v>0.78342458258836167</v>
      </c>
      <c r="F5150">
        <v>0.625</v>
      </c>
      <c r="G5150">
        <f>AVERAGE(F$2:F5150)</f>
        <v>32444.564708542443</v>
      </c>
      <c r="T5150">
        <f t="shared" ca="1" si="161"/>
        <v>4.2533992603795783</v>
      </c>
      <c r="U5150">
        <f ca="1">AVERAGE(T$2:T5150)</f>
        <v>25.6170244763684</v>
      </c>
    </row>
    <row r="5151" spans="1:21" x14ac:dyDescent="0.25">
      <c r="A5151" s="75" t="s">
        <v>13</v>
      </c>
      <c r="B5151">
        <v>3.5833333333333335</v>
      </c>
      <c r="C5151" s="76" t="s">
        <v>91</v>
      </c>
      <c r="E5151">
        <f t="shared" ca="1" si="160"/>
        <v>0.53848140671532907</v>
      </c>
      <c r="F5151">
        <v>0.66666666666666685</v>
      </c>
      <c r="G5151">
        <f>AVERAGE(F$2:F5151)</f>
        <v>32438.264922514893</v>
      </c>
      <c r="T5151">
        <f t="shared" ca="1" si="161"/>
        <v>2.2513160868342657</v>
      </c>
      <c r="U5151">
        <f ca="1">AVERAGE(T$2:T5151)</f>
        <v>25.612487445613148</v>
      </c>
    </row>
    <row r="5152" spans="1:21" x14ac:dyDescent="0.25">
      <c r="A5152" s="75" t="s">
        <v>13</v>
      </c>
      <c r="B5152">
        <v>0.1111111111111111</v>
      </c>
      <c r="C5152" s="76" t="s">
        <v>92</v>
      </c>
      <c r="E5152">
        <f t="shared" ca="1" si="160"/>
        <v>0.89268799165654222</v>
      </c>
      <c r="F5152">
        <v>6.3829787234042618E-2</v>
      </c>
      <c r="G5152">
        <f>AVERAGE(F$2:F5152)</f>
        <v>32431.967465498248</v>
      </c>
      <c r="T5152">
        <f t="shared" ca="1" si="161"/>
        <v>7.1244008020282408</v>
      </c>
      <c r="U5152">
        <f ca="1">AVERAGE(T$2:T5152)</f>
        <v>25.608898222812993</v>
      </c>
    </row>
    <row r="5153" spans="1:21" x14ac:dyDescent="0.25">
      <c r="A5153" s="75" t="s">
        <v>13</v>
      </c>
      <c r="B5153">
        <v>3.7244094488188977</v>
      </c>
      <c r="C5153" s="76" t="s">
        <v>93</v>
      </c>
      <c r="E5153">
        <f t="shared" ca="1" si="160"/>
        <v>0.64371841680325192</v>
      </c>
      <c r="F5153">
        <v>82.333333333333329</v>
      </c>
      <c r="G5153">
        <f>AVERAGE(F$2:F5153)</f>
        <v>32425.688421606137</v>
      </c>
      <c r="T5153">
        <f t="shared" ca="1" si="161"/>
        <v>3.9498394980375382</v>
      </c>
      <c r="U5153">
        <f ca="1">AVERAGE(T$2:T5153)</f>
        <v>25.604694212967345</v>
      </c>
    </row>
    <row r="5154" spans="1:21" x14ac:dyDescent="0.25">
      <c r="A5154" s="75" t="s">
        <v>13</v>
      </c>
      <c r="B5154">
        <v>0.58333333333333337</v>
      </c>
      <c r="C5154" s="76" t="s">
        <v>94</v>
      </c>
      <c r="E5154">
        <f t="shared" ca="1" si="160"/>
        <v>0.63406903690473726</v>
      </c>
      <c r="F5154">
        <v>29</v>
      </c>
      <c r="G5154">
        <f>AVERAGE(F$2:F5154)</f>
        <v>32419.401464800081</v>
      </c>
      <c r="T5154">
        <f t="shared" ca="1" si="161"/>
        <v>7.984485237048184</v>
      </c>
      <c r="U5154">
        <f ca="1">AVERAGE(T$2:T5154)</f>
        <v>25.601274805054299</v>
      </c>
    </row>
    <row r="5155" spans="1:21" x14ac:dyDescent="0.25">
      <c r="A5155" s="75" t="s">
        <v>13</v>
      </c>
      <c r="B5155">
        <v>420.05263157894734</v>
      </c>
      <c r="C5155" s="76" t="s">
        <v>95</v>
      </c>
      <c r="E5155">
        <f t="shared" ca="1" si="160"/>
        <v>1.6380406144652415E-2</v>
      </c>
      <c r="F5155">
        <v>2.6809815950920246</v>
      </c>
      <c r="G5155">
        <f>AVERAGE(F$2:F5155)</f>
        <v>32413.111841113005</v>
      </c>
      <c r="T5155">
        <f t="shared" ca="1" si="161"/>
        <v>5.0374820587510163</v>
      </c>
      <c r="U5155">
        <f ca="1">AVERAGE(T$2:T5155)</f>
        <v>25.597284934517571</v>
      </c>
    </row>
    <row r="5156" spans="1:21" x14ac:dyDescent="0.25">
      <c r="A5156" s="75" t="s">
        <v>13</v>
      </c>
      <c r="B5156">
        <v>0.15273775216138327</v>
      </c>
      <c r="C5156" s="76" t="s">
        <v>96</v>
      </c>
      <c r="E5156">
        <f t="shared" ca="1" si="160"/>
        <v>0.75883565479627535</v>
      </c>
      <c r="F5156">
        <v>6</v>
      </c>
      <c r="G5156">
        <f>AVERAGE(F$2:F5156)</f>
        <v>32406.825301473604</v>
      </c>
      <c r="T5156">
        <f t="shared" ca="1" si="161"/>
        <v>3.6641921309775691</v>
      </c>
      <c r="U5156">
        <f ca="1">AVERAGE(T$2:T5156)</f>
        <v>25.593030212344232</v>
      </c>
    </row>
    <row r="5157" spans="1:21" x14ac:dyDescent="0.25">
      <c r="A5157" s="75" t="s">
        <v>13</v>
      </c>
      <c r="B5157">
        <v>23</v>
      </c>
      <c r="C5157" s="76" t="s">
        <v>97</v>
      </c>
      <c r="E5157">
        <f t="shared" ca="1" si="160"/>
        <v>0.40206271990566422</v>
      </c>
      <c r="F5157">
        <v>5.0632911392405104E-2</v>
      </c>
      <c r="G5157">
        <f>AVERAGE(F$2:F5157)</f>
        <v>32400.540046495222</v>
      </c>
      <c r="T5157">
        <f t="shared" ca="1" si="161"/>
        <v>3.1636303460154163</v>
      </c>
      <c r="U5157">
        <f ca="1">AVERAGE(T$2:T5157)</f>
        <v>25.588680057211118</v>
      </c>
    </row>
    <row r="5158" spans="1:21" x14ac:dyDescent="0.25">
      <c r="A5158" s="75" t="s">
        <v>13</v>
      </c>
      <c r="B5158">
        <v>0.37142857142857144</v>
      </c>
      <c r="C5158" s="76" t="s">
        <v>98</v>
      </c>
      <c r="E5158">
        <f t="shared" ca="1" si="160"/>
        <v>7.9634194304158079E-2</v>
      </c>
      <c r="F5158">
        <v>0.75</v>
      </c>
      <c r="G5158">
        <f>AVERAGE(F$2:F5158)</f>
        <v>32394.257364694466</v>
      </c>
      <c r="T5158">
        <f t="shared" ca="1" si="161"/>
        <v>2.60015828752968</v>
      </c>
      <c r="U5158">
        <f ca="1">AVERAGE(T$2:T5158)</f>
        <v>25.584222325628865</v>
      </c>
    </row>
    <row r="5159" spans="1:21" x14ac:dyDescent="0.25">
      <c r="B5159">
        <v>0</v>
      </c>
      <c r="C5159" s="76" t="s">
        <v>81</v>
      </c>
      <c r="E5159">
        <f t="shared" ca="1" si="160"/>
        <v>0.35200003963425075</v>
      </c>
      <c r="F5159">
        <v>0.88095238095238093</v>
      </c>
      <c r="G5159">
        <f>AVERAGE(F$2:F5159)</f>
        <v>32387.977144374127</v>
      </c>
      <c r="T5159">
        <f t="shared" ca="1" si="161"/>
        <v>2.3356051947357592</v>
      </c>
      <c r="U5159">
        <f ca="1">AVERAGE(T$2:T5159)</f>
        <v>25.579715032660488</v>
      </c>
    </row>
    <row r="5160" spans="1:21" x14ac:dyDescent="0.25">
      <c r="A5160" s="75" t="s">
        <v>14</v>
      </c>
      <c r="B5160">
        <v>33.013605442176875</v>
      </c>
      <c r="C5160" s="76" t="s">
        <v>82</v>
      </c>
      <c r="E5160">
        <f t="shared" ca="1" si="160"/>
        <v>0.43878401014714885</v>
      </c>
      <c r="F5160">
        <v>0.125</v>
      </c>
      <c r="G5160">
        <f>AVERAGE(F$2:F5160)</f>
        <v>32381.699212188745</v>
      </c>
      <c r="T5160">
        <f t="shared" ca="1" si="161"/>
        <v>4.787034500080015</v>
      </c>
      <c r="U5160">
        <f ca="1">AVERAGE(T$2:T5160)</f>
        <v>25.575684662330463</v>
      </c>
    </row>
    <row r="5161" spans="1:21" x14ac:dyDescent="0.25">
      <c r="A5161" s="75" t="s">
        <v>14</v>
      </c>
      <c r="B5161">
        <v>0.66666666666666663</v>
      </c>
      <c r="C5161" s="76" t="s">
        <v>83</v>
      </c>
      <c r="E5161">
        <f t="shared" ca="1" si="160"/>
        <v>0.90476580049131006</v>
      </c>
      <c r="F5161">
        <v>249</v>
      </c>
      <c r="G5161">
        <f>AVERAGE(F$2:F5161)</f>
        <v>32375.471944899564</v>
      </c>
      <c r="T5161">
        <f t="shared" ca="1" si="161"/>
        <v>10.428712831836901</v>
      </c>
      <c r="U5161">
        <f ca="1">AVERAGE(T$2:T5161)</f>
        <v>25.572749202673393</v>
      </c>
    </row>
    <row r="5162" spans="1:21" x14ac:dyDescent="0.25">
      <c r="A5162" s="75" t="s">
        <v>14</v>
      </c>
      <c r="B5162">
        <v>1.9411764705882355</v>
      </c>
      <c r="C5162" s="76" t="s">
        <v>84</v>
      </c>
      <c r="E5162">
        <f t="shared" ca="1" si="160"/>
        <v>0.51139362432656577</v>
      </c>
      <c r="F5162">
        <v>0.90506329113924056</v>
      </c>
      <c r="G5162">
        <f>AVERAGE(F$2:F5162)</f>
        <v>32369.199019714211</v>
      </c>
      <c r="T5162">
        <f t="shared" ca="1" si="161"/>
        <v>5.330380528430763</v>
      </c>
      <c r="U5162">
        <f ca="1">AVERAGE(T$2:T5162)</f>
        <v>25.568827023120161</v>
      </c>
    </row>
    <row r="5163" spans="1:21" x14ac:dyDescent="0.25">
      <c r="A5163" s="75" t="s">
        <v>14</v>
      </c>
      <c r="B5163">
        <v>0.58333333333333337</v>
      </c>
      <c r="C5163" s="76" t="s">
        <v>85</v>
      </c>
      <c r="E5163">
        <f t="shared" ca="1" si="160"/>
        <v>0.93838334879256646</v>
      </c>
      <c r="F5163">
        <v>4.2272727272727266</v>
      </c>
      <c r="G5163">
        <f>AVERAGE(F$2:F5163)</f>
        <v>32362.929168542767</v>
      </c>
      <c r="T5163">
        <f t="shared" ca="1" si="161"/>
        <v>5.6449111335641353</v>
      </c>
      <c r="U5163">
        <f ca="1">AVERAGE(T$2:T5163)</f>
        <v>25.564967295129158</v>
      </c>
    </row>
    <row r="5164" spans="1:21" x14ac:dyDescent="0.25">
      <c r="A5164" s="75" t="s">
        <v>14</v>
      </c>
      <c r="B5164">
        <v>0.18367346938775511</v>
      </c>
      <c r="C5164" s="76" t="s">
        <v>86</v>
      </c>
      <c r="E5164">
        <f t="shared" ca="1" si="160"/>
        <v>0.15934718397473657</v>
      </c>
      <c r="F5164">
        <v>0.63190184049079756</v>
      </c>
      <c r="G5164">
        <f>AVERAGE(F$2:F5164)</f>
        <v>32356.661049761689</v>
      </c>
      <c r="T5164">
        <f t="shared" ca="1" si="161"/>
        <v>11.626105929448673</v>
      </c>
      <c r="U5164">
        <f ca="1">AVERAGE(T$2:T5164)</f>
        <v>25.56226753503509</v>
      </c>
    </row>
    <row r="5165" spans="1:21" x14ac:dyDescent="0.25">
      <c r="A5165" s="75" t="s">
        <v>14</v>
      </c>
      <c r="B5165">
        <v>10.363636363636363</v>
      </c>
      <c r="C5165" s="76" t="s">
        <v>87</v>
      </c>
      <c r="E5165">
        <f t="shared" ca="1" si="160"/>
        <v>1.4373637144577955E-2</v>
      </c>
      <c r="F5165">
        <v>0.82698961937716264</v>
      </c>
      <c r="G5165">
        <f>AVERAGE(F$2:F5165)</f>
        <v>32350.395396380562</v>
      </c>
      <c r="T5165">
        <f t="shared" ca="1" si="161"/>
        <v>3.5429276598107826</v>
      </c>
      <c r="U5165">
        <f ca="1">AVERAGE(T$2:T5165)</f>
        <v>25.558003526538727</v>
      </c>
    </row>
    <row r="5166" spans="1:21" x14ac:dyDescent="0.25">
      <c r="A5166" s="75" t="s">
        <v>14</v>
      </c>
      <c r="B5166">
        <v>0</v>
      </c>
      <c r="C5166" s="76" t="s">
        <v>88</v>
      </c>
      <c r="E5166">
        <f t="shared" ca="1" si="160"/>
        <v>0.40610650820791616</v>
      </c>
      <c r="F5166">
        <v>1.1114864864864864</v>
      </c>
      <c r="G5166">
        <f>AVERAGE(F$2:F5166)</f>
        <v>32344.132224277968</v>
      </c>
      <c r="T5166">
        <f t="shared" ca="1" si="161"/>
        <v>2.8504319497253343</v>
      </c>
      <c r="U5166">
        <f ca="1">AVERAGE(T$2:T5166)</f>
        <v>25.553607094481258</v>
      </c>
    </row>
    <row r="5167" spans="1:21" x14ac:dyDescent="0.25">
      <c r="A5167" s="75" t="s">
        <v>14</v>
      </c>
      <c r="B5167">
        <v>0.97826086956521741</v>
      </c>
      <c r="C5167" s="76" t="s">
        <v>89</v>
      </c>
      <c r="E5167">
        <f t="shared" ca="1" si="160"/>
        <v>0.25017691942303732</v>
      </c>
      <c r="F5167">
        <v>0.12359550561797752</v>
      </c>
      <c r="G5167">
        <f>AVERAGE(F$2:F5167)</f>
        <v>32337.871285712587</v>
      </c>
      <c r="T5167">
        <f t="shared" ca="1" si="161"/>
        <v>2.692911366350097</v>
      </c>
      <c r="U5167">
        <f ca="1">AVERAGE(T$2:T5167)</f>
        <v>25.54918187269881</v>
      </c>
    </row>
    <row r="5168" spans="1:21" x14ac:dyDescent="0.25">
      <c r="A5168" s="75" t="s">
        <v>14</v>
      </c>
      <c r="B5168">
        <v>0.99629629629629635</v>
      </c>
      <c r="C5168" s="76" t="s">
        <v>90</v>
      </c>
      <c r="E5168">
        <f t="shared" ca="1" si="160"/>
        <v>0.98556810896877589</v>
      </c>
      <c r="F5168">
        <v>1.173913043478261</v>
      </c>
      <c r="G5168">
        <f>AVERAGE(F$2:F5168)</f>
        <v>32331.61297385412</v>
      </c>
      <c r="T5168">
        <f t="shared" ca="1" si="161"/>
        <v>12.815703931487603</v>
      </c>
      <c r="U5168">
        <f ca="1">AVERAGE(T$2:T5168)</f>
        <v>25.546717487573748</v>
      </c>
    </row>
    <row r="5169" spans="1:21" x14ac:dyDescent="0.25">
      <c r="A5169" s="75" t="s">
        <v>14</v>
      </c>
      <c r="B5169">
        <v>3.1666666666666665</v>
      </c>
      <c r="C5169" s="76" t="s">
        <v>91</v>
      </c>
      <c r="E5169">
        <f t="shared" ca="1" si="160"/>
        <v>0.64088102755453047</v>
      </c>
      <c r="F5169">
        <v>0.75942261427425828</v>
      </c>
      <c r="G5169">
        <f>AVERAGE(F$2:F5169)</f>
        <v>32325.357003739715</v>
      </c>
      <c r="T5169">
        <f t="shared" ca="1" si="161"/>
        <v>2.1104882517744068</v>
      </c>
      <c r="U5169">
        <f ca="1">AVERAGE(T$2:T5169)</f>
        <v>25.542182613495616</v>
      </c>
    </row>
    <row r="5170" spans="1:21" x14ac:dyDescent="0.25">
      <c r="A5170" s="75" t="s">
        <v>14</v>
      </c>
      <c r="B5170">
        <v>0.66666666666666663</v>
      </c>
      <c r="C5170" s="76" t="s">
        <v>92</v>
      </c>
      <c r="E5170">
        <f t="shared" ca="1" si="160"/>
        <v>0.20919142945475622</v>
      </c>
      <c r="F5170">
        <v>0.5</v>
      </c>
      <c r="G5170">
        <f>AVERAGE(F$2:F5170)</f>
        <v>32319.103404009838</v>
      </c>
      <c r="T5170">
        <f t="shared" ca="1" si="161"/>
        <v>3.8955605516208411</v>
      </c>
      <c r="U5170">
        <f ca="1">AVERAGE(T$2:T5170)</f>
        <v>25.537994835963811</v>
      </c>
    </row>
    <row r="5171" spans="1:21" x14ac:dyDescent="0.25">
      <c r="A5171" s="75" t="s">
        <v>14</v>
      </c>
      <c r="B5171">
        <v>0.57480314960629919</v>
      </c>
      <c r="C5171" s="76" t="s">
        <v>93</v>
      </c>
      <c r="E5171">
        <f t="shared" ca="1" si="160"/>
        <v>0.53935798456622841</v>
      </c>
      <c r="F5171">
        <v>3.0927835051546421E-2</v>
      </c>
      <c r="G5171">
        <f>AVERAGE(F$2:F5171)</f>
        <v>32312.852132737851</v>
      </c>
      <c r="T5171">
        <f t="shared" ca="1" si="161"/>
        <v>9.293190927011592</v>
      </c>
      <c r="U5171">
        <f ca="1">AVERAGE(T$2:T5171)</f>
        <v>25.534852707548154</v>
      </c>
    </row>
    <row r="5172" spans="1:21" x14ac:dyDescent="0.25">
      <c r="A5172" s="75" t="s">
        <v>14</v>
      </c>
      <c r="B5172">
        <v>0.16666666666666666</v>
      </c>
      <c r="C5172" s="76" t="s">
        <v>94</v>
      </c>
      <c r="E5172">
        <f t="shared" ca="1" si="160"/>
        <v>0.70405815714149189</v>
      </c>
      <c r="F5172">
        <v>0.56521739130434778</v>
      </c>
      <c r="G5172">
        <f>AVERAGE(F$2:F5172)</f>
        <v>32306.603382609184</v>
      </c>
      <c r="T5172">
        <f t="shared" ca="1" si="161"/>
        <v>223.20608405982978</v>
      </c>
      <c r="U5172">
        <f ca="1">AVERAGE(T$2:T5172)</f>
        <v>25.573079594291976</v>
      </c>
    </row>
    <row r="5173" spans="1:21" x14ac:dyDescent="0.25">
      <c r="A5173" s="75" t="s">
        <v>14</v>
      </c>
      <c r="B5173">
        <v>0.82456140350877194</v>
      </c>
      <c r="C5173" s="76" t="s">
        <v>95</v>
      </c>
      <c r="E5173">
        <f t="shared" ca="1" si="160"/>
        <v>0.31135187715372747</v>
      </c>
      <c r="F5173">
        <v>0.72872340425531912</v>
      </c>
      <c r="G5173">
        <f>AVERAGE(F$2:F5173)</f>
        <v>32300.357080470902</v>
      </c>
      <c r="T5173">
        <f t="shared" ca="1" si="161"/>
        <v>12.580792687028733</v>
      </c>
      <c r="U5173">
        <f ca="1">AVERAGE(T$2:T5173)</f>
        <v>25.570567551193118</v>
      </c>
    </row>
    <row r="5174" spans="1:21" x14ac:dyDescent="0.25">
      <c r="A5174" s="75" t="s">
        <v>14</v>
      </c>
      <c r="B5174">
        <v>0.51969260326609035</v>
      </c>
      <c r="C5174" s="76" t="s">
        <v>96</v>
      </c>
      <c r="E5174">
        <f t="shared" ca="1" si="160"/>
        <v>0.74117112649005712</v>
      </c>
      <c r="F5174">
        <v>1.6301946344029459</v>
      </c>
      <c r="G5174">
        <f>AVERAGE(F$2:F5174)</f>
        <v>32294.113367560436</v>
      </c>
      <c r="T5174">
        <f t="shared" ca="1" si="161"/>
        <v>2.5716564247713931</v>
      </c>
      <c r="U5174">
        <f ca="1">AVERAGE(T$2:T5174)</f>
        <v>25.566121598916606</v>
      </c>
    </row>
    <row r="5175" spans="1:21" x14ac:dyDescent="0.25">
      <c r="A5175" s="75" t="s">
        <v>14</v>
      </c>
      <c r="B5175">
        <v>0</v>
      </c>
      <c r="C5175" s="76" t="s">
        <v>97</v>
      </c>
      <c r="E5175">
        <f t="shared" ca="1" si="160"/>
        <v>0.51626956872761598</v>
      </c>
      <c r="F5175">
        <v>9.0909090909090925E-2</v>
      </c>
      <c r="G5175">
        <f>AVERAGE(F$2:F5175)</f>
        <v>32287.871770641519</v>
      </c>
      <c r="T5175">
        <f t="shared" ca="1" si="161"/>
        <v>2.0965581982643298</v>
      </c>
      <c r="U5175">
        <f ca="1">AVERAGE(T$2:T5175)</f>
        <v>25.561585541050228</v>
      </c>
    </row>
    <row r="5176" spans="1:21" x14ac:dyDescent="0.25">
      <c r="A5176" s="75" t="s">
        <v>14</v>
      </c>
      <c r="B5176">
        <v>1.8571428571428572</v>
      </c>
      <c r="C5176" s="76" t="s">
        <v>98</v>
      </c>
      <c r="E5176">
        <f t="shared" ca="1" si="160"/>
        <v>0.23109953490487511</v>
      </c>
      <c r="F5176">
        <v>0.22746781115879827</v>
      </c>
      <c r="G5176">
        <f>AVERAGE(F$2:F5176)</f>
        <v>32281.63261232213</v>
      </c>
      <c r="T5176">
        <f t="shared" ca="1" si="161"/>
        <v>2.5830256797312434</v>
      </c>
      <c r="U5176">
        <f ca="1">AVERAGE(T$2:T5176)</f>
        <v>25.557145239627747</v>
      </c>
    </row>
    <row r="5177" spans="1:21" x14ac:dyDescent="0.25">
      <c r="B5177">
        <v>1.2</v>
      </c>
      <c r="C5177" s="76" t="s">
        <v>81</v>
      </c>
      <c r="E5177">
        <f t="shared" ca="1" si="160"/>
        <v>7.5602280664204824E-2</v>
      </c>
      <c r="F5177">
        <v>0.71698113207547165</v>
      </c>
      <c r="G5177">
        <f>AVERAGE(F$2:F5177)</f>
        <v>32275.395959379475</v>
      </c>
      <c r="T5177">
        <f t="shared" ca="1" si="161"/>
        <v>12.662762324364975</v>
      </c>
      <c r="U5177">
        <f ca="1">AVERAGE(T$2:T5177)</f>
        <v>25.554654052820315</v>
      </c>
    </row>
    <row r="5178" spans="1:21" x14ac:dyDescent="0.25">
      <c r="A5178" s="75" t="s">
        <v>15</v>
      </c>
      <c r="B5178">
        <v>0.11564625850340132</v>
      </c>
      <c r="C5178" s="76" t="s">
        <v>82</v>
      </c>
      <c r="E5178">
        <f t="shared" ca="1" si="160"/>
        <v>7.851515146643806E-2</v>
      </c>
      <c r="F5178">
        <v>0.66942148760330578</v>
      </c>
      <c r="G5178">
        <f>AVERAGE(F$2:F5178)</f>
        <v>32269.161706619598</v>
      </c>
      <c r="T5178">
        <f t="shared" ca="1" si="161"/>
        <v>5.1598762391269961</v>
      </c>
      <c r="U5178">
        <f ca="1">AVERAGE(T$2:T5178)</f>
        <v>25.550714555463991</v>
      </c>
    </row>
    <row r="5179" spans="1:21" x14ac:dyDescent="0.25">
      <c r="A5179" s="75" t="s">
        <v>15</v>
      </c>
      <c r="B5179">
        <v>0.53333333333333333</v>
      </c>
      <c r="C5179" s="76" t="s">
        <v>83</v>
      </c>
      <c r="E5179">
        <f t="shared" ca="1" si="160"/>
        <v>0.66293665216118836</v>
      </c>
      <c r="F5179">
        <v>60.561191824673728</v>
      </c>
      <c r="G5179">
        <f>AVERAGE(F$2:F5179)</f>
        <v>32262.941428420527</v>
      </c>
      <c r="T5179">
        <f t="shared" ca="1" si="161"/>
        <v>3.8015927416845834</v>
      </c>
      <c r="U5179">
        <f ca="1">AVERAGE(T$2:T5179)</f>
        <v>25.546514261564074</v>
      </c>
    </row>
    <row r="5180" spans="1:21" x14ac:dyDescent="0.25">
      <c r="A5180" s="75" t="s">
        <v>15</v>
      </c>
      <c r="B5180">
        <v>1.9607843137254832E-2</v>
      </c>
      <c r="C5180" s="76" t="s">
        <v>84</v>
      </c>
      <c r="E5180">
        <f t="shared" ca="1" si="160"/>
        <v>4.5944762589724242E-2</v>
      </c>
      <c r="F5180">
        <v>0.8</v>
      </c>
      <c r="G5180">
        <f>AVERAGE(F$2:F5180)</f>
        <v>32256.712013199751</v>
      </c>
      <c r="T5180">
        <f t="shared" ca="1" si="161"/>
        <v>12.420000602746709</v>
      </c>
      <c r="U5180">
        <f ca="1">AVERAGE(T$2:T5180)</f>
        <v>25.543979696269844</v>
      </c>
    </row>
    <row r="5181" spans="1:21" x14ac:dyDescent="0.25">
      <c r="A5181" s="75" t="s">
        <v>15</v>
      </c>
      <c r="B5181">
        <v>0.83333333333333337</v>
      </c>
      <c r="C5181" s="76" t="s">
        <v>85</v>
      </c>
      <c r="E5181">
        <f t="shared" ca="1" si="160"/>
        <v>0.13701886456734258</v>
      </c>
      <c r="F5181">
        <v>0.9916666666666667</v>
      </c>
      <c r="G5181">
        <f>AVERAGE(F$2:F5181)</f>
        <v>32250.485040159881</v>
      </c>
      <c r="T5181">
        <f t="shared" ca="1" si="161"/>
        <v>9.428019725526509</v>
      </c>
      <c r="U5181">
        <f ca="1">AVERAGE(T$2:T5181)</f>
        <v>25.540868507086302</v>
      </c>
    </row>
    <row r="5182" spans="1:21" x14ac:dyDescent="0.25">
      <c r="A5182" s="75" t="s">
        <v>15</v>
      </c>
      <c r="B5182">
        <v>0.18367346938775511</v>
      </c>
      <c r="C5182" s="76" t="s">
        <v>86</v>
      </c>
      <c r="E5182">
        <f t="shared" ca="1" si="160"/>
        <v>0.18784638449137503</v>
      </c>
      <c r="F5182">
        <v>0.55555555555555558</v>
      </c>
      <c r="G5182">
        <f>AVERAGE(F$2:F5182)</f>
        <v>32244.260386717571</v>
      </c>
      <c r="T5182">
        <f t="shared" ca="1" si="161"/>
        <v>4.0787254226899954</v>
      </c>
      <c r="U5182">
        <f ca="1">AVERAGE(T$2:T5182)</f>
        <v>25.536726035925447</v>
      </c>
    </row>
    <row r="5183" spans="1:21" x14ac:dyDescent="0.25">
      <c r="A5183" s="75" t="s">
        <v>15</v>
      </c>
      <c r="B5183">
        <v>0.77272727272727271</v>
      </c>
      <c r="C5183" s="76" t="s">
        <v>87</v>
      </c>
      <c r="E5183">
        <f t="shared" ca="1" si="160"/>
        <v>0.70365483288903086</v>
      </c>
      <c r="F5183">
        <v>0.125</v>
      </c>
      <c r="G5183">
        <f>AVERAGE(F$2:F5183)</f>
        <v>32238.038052602031</v>
      </c>
      <c r="T5183">
        <f t="shared" ca="1" si="161"/>
        <v>19.457066800289454</v>
      </c>
      <c r="U5183">
        <f ca="1">AVERAGE(T$2:T5183)</f>
        <v>25.535552809519498</v>
      </c>
    </row>
    <row r="5184" spans="1:21" x14ac:dyDescent="0.25">
      <c r="A5184" s="75" t="s">
        <v>15</v>
      </c>
      <c r="B5184">
        <v>0.7</v>
      </c>
      <c r="C5184" s="76" t="s">
        <v>88</v>
      </c>
      <c r="E5184">
        <f t="shared" ca="1" si="160"/>
        <v>0.18069586021023787</v>
      </c>
      <c r="F5184">
        <v>0.83333333333333337</v>
      </c>
      <c r="G5184">
        <f>AVERAGE(F$2:F5184)</f>
        <v>32231.818256206265</v>
      </c>
      <c r="T5184">
        <f t="shared" ca="1" si="161"/>
        <v>2.9488614246794311</v>
      </c>
      <c r="U5184">
        <f ca="1">AVERAGE(T$2:T5184)</f>
        <v>25.531194968233592</v>
      </c>
    </row>
    <row r="5185" spans="1:21" x14ac:dyDescent="0.25">
      <c r="A5185" s="75" t="s">
        <v>15</v>
      </c>
      <c r="B5185">
        <v>0.78260869565217395</v>
      </c>
      <c r="C5185" s="76" t="s">
        <v>89</v>
      </c>
      <c r="E5185">
        <f t="shared" ca="1" si="160"/>
        <v>0.91633062778012031</v>
      </c>
      <c r="F5185">
        <v>5.5793991416309016E-2</v>
      </c>
      <c r="G5185">
        <f>AVERAGE(F$2:F5185)</f>
        <v>32225.600709435006</v>
      </c>
      <c r="T5185">
        <f t="shared" ca="1" si="161"/>
        <v>6.4328974188035257</v>
      </c>
      <c r="U5185">
        <f ca="1">AVERAGE(T$2:T5185)</f>
        <v>25.527510883058159</v>
      </c>
    </row>
    <row r="5186" spans="1:21" x14ac:dyDescent="0.25">
      <c r="A5186" s="75" t="s">
        <v>15</v>
      </c>
      <c r="B5186">
        <v>2.7037037037037037</v>
      </c>
      <c r="C5186" s="76" t="s">
        <v>90</v>
      </c>
      <c r="E5186">
        <f t="shared" ref="E5186:E5249" ca="1" si="162">RAND()</f>
        <v>0.35513794732186799</v>
      </c>
      <c r="F5186">
        <v>0.9</v>
      </c>
      <c r="G5186">
        <f>AVERAGE(F$2:F5186)</f>
        <v>32219.385723762985</v>
      </c>
      <c r="T5186">
        <f t="shared" ca="1" si="161"/>
        <v>2.6723924227482247</v>
      </c>
      <c r="U5186">
        <f ca="1">AVERAGE(T$2:T5186)</f>
        <v>25.523102952786161</v>
      </c>
    </row>
    <row r="5187" spans="1:21" x14ac:dyDescent="0.25">
      <c r="A5187" s="75" t="s">
        <v>15</v>
      </c>
      <c r="B5187">
        <v>0.5</v>
      </c>
      <c r="C5187" s="76" t="s">
        <v>91</v>
      </c>
      <c r="E5187">
        <f t="shared" ca="1" si="162"/>
        <v>0.58624057456545364</v>
      </c>
      <c r="F5187">
        <v>0.32750504371217221</v>
      </c>
      <c r="G5187">
        <f>AVERAGE(F$2:F5187)</f>
        <v>32213.173024530686</v>
      </c>
      <c r="T5187">
        <f t="shared" ref="T5187:T5250" ca="1" si="163">2*RAND()^-1</f>
        <v>2.5426955782367808</v>
      </c>
      <c r="U5187">
        <f ca="1">AVERAGE(T$2:T5187)</f>
        <v>25.518671713415831</v>
      </c>
    </row>
    <row r="5188" spans="1:21" x14ac:dyDescent="0.25">
      <c r="A5188" s="75" t="s">
        <v>15</v>
      </c>
      <c r="B5188">
        <v>0.1111111111111111</v>
      </c>
      <c r="C5188" s="76" t="s">
        <v>92</v>
      </c>
      <c r="E5188">
        <f t="shared" ca="1" si="162"/>
        <v>0.7288948128153625</v>
      </c>
      <c r="F5188">
        <v>1.2388059701492538</v>
      </c>
      <c r="G5188">
        <f>AVERAGE(F$2:F5188)</f>
        <v>32206.962896476212</v>
      </c>
      <c r="T5188">
        <f t="shared" ca="1" si="163"/>
        <v>2.9747145101319541</v>
      </c>
      <c r="U5188">
        <f ca="1">AVERAGE(T$2:T5188)</f>
        <v>25.514325471425607</v>
      </c>
    </row>
    <row r="5189" spans="1:21" x14ac:dyDescent="0.25">
      <c r="A5189" s="75" t="s">
        <v>15</v>
      </c>
      <c r="B5189">
        <v>0.80314960629921262</v>
      </c>
      <c r="C5189" s="76" t="s">
        <v>93</v>
      </c>
      <c r="E5189">
        <f t="shared" ca="1" si="162"/>
        <v>0.84367447979474242</v>
      </c>
      <c r="F5189">
        <v>7.8235294117647056</v>
      </c>
      <c r="G5189">
        <f>AVERAGE(F$2:F5189)</f>
        <v>32200.756431679169</v>
      </c>
      <c r="T5189">
        <f t="shared" ca="1" si="163"/>
        <v>2.1333979186885617</v>
      </c>
      <c r="U5189">
        <f ca="1">AVERAGE(T$2:T5189)</f>
        <v>25.509818739052299</v>
      </c>
    </row>
    <row r="5190" spans="1:21" x14ac:dyDescent="0.25">
      <c r="A5190" s="75" t="s">
        <v>15</v>
      </c>
      <c r="B5190">
        <v>0.5</v>
      </c>
      <c r="C5190" s="76" t="s">
        <v>94</v>
      </c>
      <c r="E5190">
        <f t="shared" ca="1" si="162"/>
        <v>0.78551357827808066</v>
      </c>
      <c r="F5190">
        <v>0.81818181818181823</v>
      </c>
      <c r="G5190">
        <f>AVERAGE(F$2:F5190)</f>
        <v>32194.551009006234</v>
      </c>
      <c r="T5190">
        <f t="shared" ca="1" si="163"/>
        <v>4.4993910223877407</v>
      </c>
      <c r="U5190">
        <f ca="1">AVERAGE(T$2:T5190)</f>
        <v>25.505769706923438</v>
      </c>
    </row>
    <row r="5191" spans="1:21" x14ac:dyDescent="0.25">
      <c r="A5191" s="75" t="s">
        <v>15</v>
      </c>
      <c r="B5191">
        <v>1.631578947368421</v>
      </c>
      <c r="C5191" s="76" t="s">
        <v>95</v>
      </c>
      <c r="E5191">
        <f t="shared" ca="1" si="162"/>
        <v>0.19689274083255326</v>
      </c>
      <c r="F5191">
        <v>5.5712936732766706E-2</v>
      </c>
      <c r="G5191">
        <f>AVERAGE(F$2:F5191)</f>
        <v>32188.347830721828</v>
      </c>
      <c r="T5191">
        <f t="shared" ca="1" si="163"/>
        <v>5.0488996853316488</v>
      </c>
      <c r="U5191">
        <f ca="1">AVERAGE(T$2:T5191)</f>
        <v>25.501828113470335</v>
      </c>
    </row>
    <row r="5192" spans="1:21" x14ac:dyDescent="0.25">
      <c r="A5192" s="75" t="s">
        <v>15</v>
      </c>
      <c r="B5192">
        <v>0.32756964457252641</v>
      </c>
      <c r="C5192" s="76" t="s">
        <v>96</v>
      </c>
      <c r="E5192">
        <f t="shared" ca="1" si="162"/>
        <v>0.86730865036532401</v>
      </c>
      <c r="F5192">
        <v>0.38775510204081637</v>
      </c>
      <c r="G5192">
        <f>AVERAGE(F$2:F5192)</f>
        <v>32182.147106376688</v>
      </c>
      <c r="T5192">
        <f t="shared" ca="1" si="163"/>
        <v>7.5368543348489645</v>
      </c>
      <c r="U5192">
        <f ca="1">AVERAGE(T$2:T5192)</f>
        <v>25.498367320987459</v>
      </c>
    </row>
    <row r="5193" spans="1:21" x14ac:dyDescent="0.25">
      <c r="A5193" s="75" t="s">
        <v>15</v>
      </c>
      <c r="B5193">
        <v>39</v>
      </c>
      <c r="C5193" s="76" t="s">
        <v>97</v>
      </c>
      <c r="E5193">
        <f t="shared" ca="1" si="162"/>
        <v>0.67754642569417378</v>
      </c>
      <c r="F5193">
        <v>14.417315789473685</v>
      </c>
      <c r="G5193">
        <f>AVERAGE(F$2:F5193)</f>
        <v>32175.951472749839</v>
      </c>
      <c r="T5193">
        <f t="shared" ca="1" si="163"/>
        <v>3.1156402510872518</v>
      </c>
      <c r="U5193">
        <f ca="1">AVERAGE(T$2:T5193)</f>
        <v>25.494056318084933</v>
      </c>
    </row>
    <row r="5194" spans="1:21" x14ac:dyDescent="0.25">
      <c r="A5194" s="75" t="s">
        <v>15</v>
      </c>
      <c r="B5194">
        <v>0.31428571428571428</v>
      </c>
      <c r="C5194" s="76" t="s">
        <v>98</v>
      </c>
      <c r="E5194">
        <f t="shared" ca="1" si="162"/>
        <v>0.36327820889702789</v>
      </c>
      <c r="F5194">
        <v>0.61559966452334358</v>
      </c>
      <c r="G5194">
        <f>AVERAGE(F$2:F5194)</f>
        <v>32169.755567517201</v>
      </c>
      <c r="T5194">
        <f t="shared" ca="1" si="163"/>
        <v>3.5481268994145054</v>
      </c>
      <c r="U5194">
        <f ca="1">AVERAGE(T$2:T5194)</f>
        <v>25.489830258115997</v>
      </c>
    </row>
    <row r="5195" spans="1:21" x14ac:dyDescent="0.25">
      <c r="B5195">
        <v>0.6</v>
      </c>
      <c r="C5195" s="76" t="s">
        <v>81</v>
      </c>
      <c r="E5195">
        <f t="shared" ca="1" si="162"/>
        <v>0.85039926054007664</v>
      </c>
      <c r="F5195">
        <v>0.12280701754385967</v>
      </c>
      <c r="G5195">
        <f>AVERAGE(F$2:F5195)</f>
        <v>32163.561953200588</v>
      </c>
      <c r="T5195">
        <f t="shared" ca="1" si="163"/>
        <v>6.0695420554446731</v>
      </c>
      <c r="U5195">
        <f ca="1">AVERAGE(T$2:T5195)</f>
        <v>25.486091273094306</v>
      </c>
    </row>
    <row r="5196" spans="1:21" x14ac:dyDescent="0.25">
      <c r="A5196" s="75" t="s">
        <v>16</v>
      </c>
      <c r="B5196">
        <v>0.52380952380952384</v>
      </c>
      <c r="C5196" s="76" t="s">
        <v>82</v>
      </c>
      <c r="E5196">
        <f t="shared" ca="1" si="162"/>
        <v>0.73435419684615555</v>
      </c>
      <c r="F5196">
        <v>2.1249999999999996</v>
      </c>
      <c r="G5196">
        <f>AVERAGE(F$2:F5196)</f>
        <v>32157.371108743762</v>
      </c>
      <c r="T5196">
        <f t="shared" ca="1" si="163"/>
        <v>48.361146317769098</v>
      </c>
      <c r="U5196">
        <f ca="1">AVERAGE(T$2:T5196)</f>
        <v>25.490494556067297</v>
      </c>
    </row>
    <row r="5197" spans="1:21" x14ac:dyDescent="0.25">
      <c r="A5197" s="75" t="s">
        <v>16</v>
      </c>
      <c r="B5197">
        <v>0.33333333333333331</v>
      </c>
      <c r="C5197" s="76" t="s">
        <v>83</v>
      </c>
      <c r="E5197">
        <f t="shared" ca="1" si="162"/>
        <v>0.72289733843484116</v>
      </c>
      <c r="F5197">
        <v>0.89165763813651133</v>
      </c>
      <c r="G5197">
        <f>AVERAGE(F$2:F5197)</f>
        <v>32151.182409850175</v>
      </c>
      <c r="T5197">
        <f t="shared" ca="1" si="163"/>
        <v>2.8206506955241633</v>
      </c>
      <c r="U5197">
        <f ca="1">AVERAGE(T$2:T5197)</f>
        <v>25.48613161460068</v>
      </c>
    </row>
    <row r="5198" spans="1:21" x14ac:dyDescent="0.25">
      <c r="A5198" s="75" t="s">
        <v>16</v>
      </c>
      <c r="B5198">
        <v>1.9607843137254832E-2</v>
      </c>
      <c r="C5198" s="76" t="s">
        <v>84</v>
      </c>
      <c r="E5198">
        <f t="shared" ca="1" si="162"/>
        <v>0.75676525697725916</v>
      </c>
      <c r="F5198">
        <v>15.666666666666668</v>
      </c>
      <c r="G5198">
        <f>AVERAGE(F$2:F5198)</f>
        <v>32144.998935587486</v>
      </c>
      <c r="T5198">
        <f t="shared" ca="1" si="163"/>
        <v>6.2670651230722658</v>
      </c>
      <c r="U5198">
        <f ca="1">AVERAGE(T$2:T5198)</f>
        <v>25.482433506751626</v>
      </c>
    </row>
    <row r="5199" spans="1:21" x14ac:dyDescent="0.25">
      <c r="A5199" s="75" t="s">
        <v>16</v>
      </c>
      <c r="B5199">
        <v>0.96666666666666667</v>
      </c>
      <c r="C5199" s="76" t="s">
        <v>85</v>
      </c>
      <c r="E5199">
        <f t="shared" ca="1" si="162"/>
        <v>0.81647069272337425</v>
      </c>
      <c r="F5199">
        <v>34.366931918656057</v>
      </c>
      <c r="G5199">
        <f>AVERAGE(F$2:F5199)</f>
        <v>32138.82143808774</v>
      </c>
      <c r="T5199">
        <f t="shared" ca="1" si="163"/>
        <v>3.1519979376296647</v>
      </c>
      <c r="U5199">
        <f ca="1">AVERAGE(T$2:T5199)</f>
        <v>25.478137539924166</v>
      </c>
    </row>
    <row r="5200" spans="1:21" x14ac:dyDescent="0.25">
      <c r="A5200" s="75" t="s">
        <v>16</v>
      </c>
      <c r="B5200">
        <v>1.4489795918367347</v>
      </c>
      <c r="C5200" s="76" t="s">
        <v>86</v>
      </c>
      <c r="E5200">
        <f t="shared" ca="1" si="162"/>
        <v>0.54440196517447759</v>
      </c>
      <c r="F5200">
        <v>0.64200477326968974</v>
      </c>
      <c r="G5200">
        <f>AVERAGE(F$2:F5200)</f>
        <v>32132.639830195203</v>
      </c>
      <c r="T5200">
        <f t="shared" ca="1" si="163"/>
        <v>7.2973124994929481</v>
      </c>
      <c r="U5200">
        <f ca="1">AVERAGE(T$2:T5200)</f>
        <v>25.474640554919276</v>
      </c>
    </row>
    <row r="5201" spans="1:21" x14ac:dyDescent="0.25">
      <c r="A5201" s="75" t="s">
        <v>16</v>
      </c>
      <c r="B5201">
        <v>0.13636363636363635</v>
      </c>
      <c r="C5201" s="76" t="s">
        <v>87</v>
      </c>
      <c r="E5201">
        <f t="shared" ca="1" si="162"/>
        <v>0.40069238081889647</v>
      </c>
      <c r="F5201">
        <v>1</v>
      </c>
      <c r="G5201">
        <f>AVERAGE(F$2:F5201)</f>
        <v>32126.460668689397</v>
      </c>
      <c r="T5201">
        <f t="shared" ca="1" si="163"/>
        <v>2.1803235871469169</v>
      </c>
      <c r="U5201">
        <f ca="1">AVERAGE(T$2:T5201)</f>
        <v>25.470160878579318</v>
      </c>
    </row>
    <row r="5202" spans="1:21" x14ac:dyDescent="0.25">
      <c r="A5202" s="75" t="s">
        <v>16</v>
      </c>
      <c r="B5202">
        <v>0.75</v>
      </c>
      <c r="C5202" s="76" t="s">
        <v>88</v>
      </c>
      <c r="E5202">
        <f t="shared" ca="1" si="162"/>
        <v>0.57124704208676225</v>
      </c>
      <c r="F5202">
        <v>4.004004004004004E-3</v>
      </c>
      <c r="G5202">
        <f>AVERAGE(F$2:F5202)</f>
        <v>32120.283691826353</v>
      </c>
      <c r="T5202">
        <f t="shared" ca="1" si="163"/>
        <v>2.1857693844933772</v>
      </c>
      <c r="U5202">
        <f ca="1">AVERAGE(T$2:T5202)</f>
        <v>25.465683971927891</v>
      </c>
    </row>
    <row r="5203" spans="1:21" x14ac:dyDescent="0.25">
      <c r="A5203" s="75" t="s">
        <v>16</v>
      </c>
      <c r="B5203">
        <v>0.78260869565217395</v>
      </c>
      <c r="C5203" s="76" t="s">
        <v>89</v>
      </c>
      <c r="E5203">
        <f t="shared" ca="1" si="162"/>
        <v>0.83674299353953807</v>
      </c>
      <c r="F5203">
        <v>0.4</v>
      </c>
      <c r="G5203">
        <f>AVERAGE(F$2:F5203)</f>
        <v>32114.109165934038</v>
      </c>
      <c r="T5203">
        <f t="shared" ca="1" si="163"/>
        <v>2.4877101256081229</v>
      </c>
      <c r="U5203">
        <f ca="1">AVERAGE(T$2:T5203)</f>
        <v>25.461266829704449</v>
      </c>
    </row>
    <row r="5204" spans="1:21" x14ac:dyDescent="0.25">
      <c r="A5204" s="75" t="s">
        <v>16</v>
      </c>
      <c r="B5204">
        <v>0.77777777777777779</v>
      </c>
      <c r="C5204" s="76" t="s">
        <v>90</v>
      </c>
      <c r="E5204">
        <f t="shared" ca="1" si="162"/>
        <v>6.6227863006143028E-3</v>
      </c>
      <c r="F5204">
        <v>1.6086956521739129</v>
      </c>
      <c r="G5204">
        <f>AVERAGE(F$2:F5204)</f>
        <v>32107.937245797526</v>
      </c>
      <c r="T5204">
        <f t="shared" ca="1" si="163"/>
        <v>2.0004780444989496</v>
      </c>
      <c r="U5204">
        <f ca="1">AVERAGE(T$2:T5204)</f>
        <v>25.45675774095081</v>
      </c>
    </row>
    <row r="5205" spans="1:21" x14ac:dyDescent="0.25">
      <c r="A5205" s="75" t="s">
        <v>16</v>
      </c>
      <c r="B5205">
        <v>0.91666666666666663</v>
      </c>
      <c r="C5205" s="76" t="s">
        <v>91</v>
      </c>
      <c r="E5205">
        <f t="shared" ca="1" si="162"/>
        <v>0.91080794065096859</v>
      </c>
      <c r="F5205">
        <v>0.68</v>
      </c>
      <c r="G5205">
        <f>AVERAGE(F$2:F5205)</f>
        <v>32101.7675191938</v>
      </c>
      <c r="T5205">
        <f t="shared" ca="1" si="163"/>
        <v>2.3168465400546698</v>
      </c>
      <c r="U5205">
        <f ca="1">AVERAGE(T$2:T5205)</f>
        <v>25.452311178460242</v>
      </c>
    </row>
    <row r="5206" spans="1:21" x14ac:dyDescent="0.25">
      <c r="A5206" s="75" t="s">
        <v>16</v>
      </c>
      <c r="B5206">
        <v>1.2222222222222223</v>
      </c>
      <c r="C5206" s="76" t="s">
        <v>92</v>
      </c>
      <c r="E5206">
        <f t="shared" ca="1" si="162"/>
        <v>0.3712425941021078</v>
      </c>
      <c r="F5206">
        <v>1.0101010101010065E-2</v>
      </c>
      <c r="G5206">
        <f>AVERAGE(F$2:F5206)</f>
        <v>32095.600034579358</v>
      </c>
      <c r="T5206">
        <f t="shared" ca="1" si="163"/>
        <v>833.92091805875259</v>
      </c>
      <c r="U5206">
        <f ca="1">AVERAGE(T$2:T5206)</f>
        <v>25.607636559224947</v>
      </c>
    </row>
    <row r="5207" spans="1:21" x14ac:dyDescent="0.25">
      <c r="A5207" s="75" t="s">
        <v>16</v>
      </c>
      <c r="B5207">
        <v>2.9370078740157481</v>
      </c>
      <c r="C5207" s="76" t="s">
        <v>93</v>
      </c>
      <c r="E5207">
        <f t="shared" ca="1" si="162"/>
        <v>0.1123995437763935</v>
      </c>
      <c r="F5207">
        <v>8.1228797587636639E-2</v>
      </c>
      <c r="G5207">
        <f>AVERAGE(F$2:F5207)</f>
        <v>32089.43493300314</v>
      </c>
      <c r="T5207">
        <f t="shared" ca="1" si="163"/>
        <v>5.1939256054250915</v>
      </c>
      <c r="U5207">
        <f ca="1">AVERAGE(T$2:T5207)</f>
        <v>25.603715370029057</v>
      </c>
    </row>
    <row r="5208" spans="1:21" x14ac:dyDescent="0.25">
      <c r="A5208" s="75" t="s">
        <v>16</v>
      </c>
      <c r="B5208">
        <v>0.99916666666666665</v>
      </c>
      <c r="C5208" s="76" t="s">
        <v>94</v>
      </c>
      <c r="E5208">
        <f t="shared" ca="1" si="162"/>
        <v>0.93022077279130311</v>
      </c>
      <c r="F5208">
        <v>0.58333333333333337</v>
      </c>
      <c r="G5208">
        <f>AVERAGE(F$2:F5208)</f>
        <v>32083.272295860897</v>
      </c>
      <c r="T5208">
        <f t="shared" ca="1" si="163"/>
        <v>2.4101069536961068</v>
      </c>
      <c r="U5208">
        <f ca="1">AVERAGE(T$2:T5208)</f>
        <v>25.599261056908965</v>
      </c>
    </row>
    <row r="5209" spans="1:21" x14ac:dyDescent="0.25">
      <c r="A5209" s="75" t="s">
        <v>16</v>
      </c>
      <c r="B5209">
        <v>25.315789473684209</v>
      </c>
      <c r="C5209" s="76" t="s">
        <v>95</v>
      </c>
      <c r="E5209">
        <f t="shared" ca="1" si="162"/>
        <v>0.24771656933369024</v>
      </c>
      <c r="F5209">
        <v>15</v>
      </c>
      <c r="G5209">
        <f>AVERAGE(F$2:F5209)</f>
        <v>32077.114793499939</v>
      </c>
      <c r="T5209">
        <f t="shared" ca="1" si="163"/>
        <v>7.4798382451078052</v>
      </c>
      <c r="U5209">
        <f ca="1">AVERAGE(T$2:T5209)</f>
        <v>25.595781905063379</v>
      </c>
    </row>
    <row r="5210" spans="1:21" x14ac:dyDescent="0.25">
      <c r="A5210" s="75" t="s">
        <v>16</v>
      </c>
      <c r="B5210">
        <v>0.23150816522574449</v>
      </c>
      <c r="C5210" s="76" t="s">
        <v>96</v>
      </c>
      <c r="E5210">
        <f t="shared" ca="1" si="162"/>
        <v>0.37963970122387014</v>
      </c>
      <c r="F5210">
        <v>0.65</v>
      </c>
      <c r="G5210">
        <f>AVERAGE(F$2:F5210)</f>
        <v>32070.956900469897</v>
      </c>
      <c r="T5210">
        <f t="shared" ca="1" si="163"/>
        <v>2.6510328315567846</v>
      </c>
      <c r="U5210">
        <f ca="1">AVERAGE(T$2:T5210)</f>
        <v>25.591377077059249</v>
      </c>
    </row>
    <row r="5211" spans="1:21" x14ac:dyDescent="0.25">
      <c r="A5211" s="75" t="s">
        <v>16</v>
      </c>
      <c r="B5211">
        <v>24</v>
      </c>
      <c r="C5211" s="76" t="s">
        <v>97</v>
      </c>
      <c r="E5211">
        <f t="shared" ca="1" si="162"/>
        <v>0.87452911580216663</v>
      </c>
      <c r="F5211">
        <v>0.77777777777777779</v>
      </c>
      <c r="G5211">
        <f>AVERAGE(F$2:F5211)</f>
        <v>32064.801395839826</v>
      </c>
      <c r="T5211">
        <f t="shared" ca="1" si="163"/>
        <v>2.9632131882475821</v>
      </c>
      <c r="U5211">
        <f ca="1">AVERAGE(T$2:T5211)</f>
        <v>25.587033859422242</v>
      </c>
    </row>
    <row r="5212" spans="1:21" x14ac:dyDescent="0.25">
      <c r="A5212" s="75" t="s">
        <v>16</v>
      </c>
      <c r="B5212">
        <v>27.571428571428573</v>
      </c>
      <c r="C5212" s="76" t="s">
        <v>98</v>
      </c>
      <c r="E5212">
        <f t="shared" ca="1" si="162"/>
        <v>0.50486682859968224</v>
      </c>
      <c r="F5212">
        <v>0.13636363636363635</v>
      </c>
      <c r="G5212">
        <f>AVERAGE(F$2:F5212)</f>
        <v>32058.648130625428</v>
      </c>
      <c r="T5212">
        <f t="shared" ca="1" si="163"/>
        <v>4.446982595972262</v>
      </c>
      <c r="U5212">
        <f ca="1">AVERAGE(T$2:T5212)</f>
        <v>25.582977046667793</v>
      </c>
    </row>
    <row r="5213" spans="1:21" x14ac:dyDescent="0.25">
      <c r="B5213">
        <v>1.4</v>
      </c>
      <c r="C5213" s="76" t="s">
        <v>81</v>
      </c>
      <c r="E5213">
        <f t="shared" ca="1" si="162"/>
        <v>0.49147037116584269</v>
      </c>
      <c r="F5213">
        <v>0.18367346938775506</v>
      </c>
      <c r="G5213">
        <f>AVERAGE(F$2:F5213)</f>
        <v>32052.497235679697</v>
      </c>
      <c r="T5213">
        <f t="shared" ca="1" si="163"/>
        <v>3.7563820299103248</v>
      </c>
      <c r="U5213">
        <f ca="1">AVERAGE(T$2:T5213)</f>
        <v>25.578789288606252</v>
      </c>
    </row>
    <row r="5214" spans="1:21" x14ac:dyDescent="0.25">
      <c r="A5214" s="75" t="s">
        <v>17</v>
      </c>
      <c r="B5214">
        <v>4.1020408163265305</v>
      </c>
      <c r="C5214" s="76" t="s">
        <v>82</v>
      </c>
      <c r="E5214">
        <f t="shared" ca="1" si="162"/>
        <v>0.83075724106077564</v>
      </c>
      <c r="F5214">
        <v>0.94248151191454399</v>
      </c>
      <c r="G5214">
        <f>AVERAGE(F$2:F5214)</f>
        <v>32046.348846123939</v>
      </c>
      <c r="T5214">
        <f t="shared" ca="1" si="163"/>
        <v>3.18037095792659</v>
      </c>
      <c r="U5214">
        <f ca="1">AVERAGE(T$2:T5214)</f>
        <v>25.574492642082049</v>
      </c>
    </row>
    <row r="5215" spans="1:21" x14ac:dyDescent="0.25">
      <c r="A5215" s="75" t="s">
        <v>17</v>
      </c>
      <c r="B5215">
        <v>0.66666666666666663</v>
      </c>
      <c r="C5215" s="76" t="s">
        <v>83</v>
      </c>
      <c r="E5215">
        <f t="shared" ca="1" si="162"/>
        <v>0.91971918155535859</v>
      </c>
      <c r="F5215">
        <v>0.1111111111111111</v>
      </c>
      <c r="G5215">
        <f>AVERAGE(F$2:F5215)</f>
        <v>32040.20265553418</v>
      </c>
      <c r="T5215">
        <f t="shared" ca="1" si="163"/>
        <v>6.614679561312041</v>
      </c>
      <c r="U5215">
        <f ca="1">AVERAGE(T$2:T5215)</f>
        <v>25.570856314295174</v>
      </c>
    </row>
    <row r="5216" spans="1:21" x14ac:dyDescent="0.25">
      <c r="A5216" s="75" t="s">
        <v>17</v>
      </c>
      <c r="B5216">
        <v>0.80392156862745101</v>
      </c>
      <c r="C5216" s="76" t="s">
        <v>84</v>
      </c>
      <c r="E5216">
        <f t="shared" ca="1" si="162"/>
        <v>0.20988763662199506</v>
      </c>
      <c r="F5216">
        <v>7.064516129032258</v>
      </c>
      <c r="G5216">
        <f>AVERAGE(F$2:F5216)</f>
        <v>32034.060155411567</v>
      </c>
      <c r="T5216">
        <f t="shared" ca="1" si="163"/>
        <v>3.1805586286598229</v>
      </c>
      <c r="U5216">
        <f ca="1">AVERAGE(T$2:T5216)</f>
        <v>25.566562872744719</v>
      </c>
    </row>
    <row r="5217" spans="1:21" x14ac:dyDescent="0.25">
      <c r="A5217" s="75" t="s">
        <v>17</v>
      </c>
      <c r="B5217">
        <v>0.91666666666666663</v>
      </c>
      <c r="C5217" s="76" t="s">
        <v>85</v>
      </c>
      <c r="E5217">
        <f t="shared" ca="1" si="162"/>
        <v>0.44552834951288267</v>
      </c>
      <c r="F5217">
        <v>1.1818181818181819</v>
      </c>
      <c r="G5217">
        <f>AVERAGE(F$2:F5217)</f>
        <v>32027.918882724218</v>
      </c>
      <c r="T5217">
        <f t="shared" ca="1" si="163"/>
        <v>3.0035603470647554</v>
      </c>
      <c r="U5217">
        <f ca="1">AVERAGE(T$2:T5217)</f>
        <v>25.562237143732894</v>
      </c>
    </row>
    <row r="5218" spans="1:21" x14ac:dyDescent="0.25">
      <c r="A5218" s="75" t="s">
        <v>17</v>
      </c>
      <c r="B5218">
        <v>1.0816326530612246</v>
      </c>
      <c r="C5218" s="76" t="s">
        <v>86</v>
      </c>
      <c r="E5218">
        <f t="shared" ca="1" si="162"/>
        <v>0.29503747725276519</v>
      </c>
      <c r="F5218">
        <v>0.99980000000000002</v>
      </c>
      <c r="G5218">
        <f>AVERAGE(F$2:F5218)</f>
        <v>32021.779929478536</v>
      </c>
      <c r="T5218">
        <f t="shared" ca="1" si="163"/>
        <v>33.139245597365566</v>
      </c>
      <c r="U5218">
        <f ca="1">AVERAGE(T$2:T5218)</f>
        <v>25.563689512614172</v>
      </c>
    </row>
    <row r="5219" spans="1:21" x14ac:dyDescent="0.25">
      <c r="A5219" s="75" t="s">
        <v>17</v>
      </c>
      <c r="B5219">
        <v>80.818181818181813</v>
      </c>
      <c r="C5219" s="76" t="s">
        <v>87</v>
      </c>
      <c r="E5219">
        <f t="shared" ca="1" si="162"/>
        <v>0.86613199481922598</v>
      </c>
      <c r="F5219">
        <v>0.16666666666666666</v>
      </c>
      <c r="G5219">
        <f>AVERAGE(F$2:F5219)</f>
        <v>32015.643169558483</v>
      </c>
      <c r="T5219">
        <f t="shared" ca="1" si="163"/>
        <v>2.4271129105451217</v>
      </c>
      <c r="U5219">
        <f ca="1">AVERAGE(T$2:T5219)</f>
        <v>25.559255519397983</v>
      </c>
    </row>
    <row r="5220" spans="1:21" x14ac:dyDescent="0.25">
      <c r="A5220" s="75" t="s">
        <v>17</v>
      </c>
      <c r="B5220">
        <v>1.25</v>
      </c>
      <c r="C5220" s="76" t="s">
        <v>88</v>
      </c>
      <c r="E5220">
        <f t="shared" ca="1" si="162"/>
        <v>0.88234374716321007</v>
      </c>
      <c r="F5220">
        <v>0</v>
      </c>
      <c r="G5220">
        <f>AVERAGE(F$2:F5220)</f>
        <v>32009.508729403366</v>
      </c>
      <c r="T5220">
        <f t="shared" ca="1" si="163"/>
        <v>2.5222504952246827</v>
      </c>
      <c r="U5220">
        <f ca="1">AVERAGE(T$2:T5220)</f>
        <v>25.554841454438378</v>
      </c>
    </row>
    <row r="5221" spans="1:21" x14ac:dyDescent="0.25">
      <c r="A5221" s="75" t="s">
        <v>17</v>
      </c>
      <c r="B5221">
        <v>0.34782608695652173</v>
      </c>
      <c r="C5221" s="76" t="s">
        <v>89</v>
      </c>
      <c r="E5221">
        <f t="shared" ca="1" si="162"/>
        <v>0.39226755799014223</v>
      </c>
      <c r="F5221">
        <v>249</v>
      </c>
      <c r="G5221">
        <f>AVERAGE(F$2:F5221)</f>
        <v>32003.424340757887</v>
      </c>
      <c r="T5221">
        <f t="shared" ca="1" si="163"/>
        <v>3.8577146148165093</v>
      </c>
      <c r="U5221">
        <f ca="1">AVERAGE(T$2:T5221)</f>
        <v>25.55068491672964</v>
      </c>
    </row>
    <row r="5222" spans="1:21" x14ac:dyDescent="0.25">
      <c r="A5222" s="75" t="s">
        <v>17</v>
      </c>
      <c r="B5222">
        <v>0.81481481481481477</v>
      </c>
      <c r="C5222" s="76" t="s">
        <v>90</v>
      </c>
      <c r="E5222">
        <f t="shared" ca="1" si="162"/>
        <v>0.82854296096171309</v>
      </c>
      <c r="F5222">
        <v>0.99086939261611751</v>
      </c>
      <c r="G5222">
        <f>AVERAGE(F$2:F5222)</f>
        <v>31997.29478062164</v>
      </c>
      <c r="T5222">
        <f t="shared" ca="1" si="163"/>
        <v>3.0182887055334193</v>
      </c>
      <c r="U5222">
        <f ca="1">AVERAGE(T$2:T5222)</f>
        <v>25.546369192498418</v>
      </c>
    </row>
    <row r="5223" spans="1:21" x14ac:dyDescent="0.25">
      <c r="A5223" s="75" t="s">
        <v>17</v>
      </c>
      <c r="B5223">
        <v>0.875</v>
      </c>
      <c r="C5223" s="76" t="s">
        <v>91</v>
      </c>
      <c r="E5223">
        <f t="shared" ca="1" si="162"/>
        <v>0.34118312808762707</v>
      </c>
      <c r="F5223">
        <v>0.99444444444444446</v>
      </c>
      <c r="G5223">
        <f>AVERAGE(F$2:F5223)</f>
        <v>31991.167568761011</v>
      </c>
      <c r="T5223">
        <f t="shared" ca="1" si="163"/>
        <v>3.3967772834918755</v>
      </c>
      <c r="U5223">
        <f ca="1">AVERAGE(T$2:T5223)</f>
        <v>25.542127600788536</v>
      </c>
    </row>
    <row r="5224" spans="1:21" x14ac:dyDescent="0.25">
      <c r="A5224" s="75" t="s">
        <v>17</v>
      </c>
      <c r="B5224">
        <v>0.5</v>
      </c>
      <c r="C5224" s="76" t="s">
        <v>92</v>
      </c>
      <c r="E5224">
        <f t="shared" ca="1" si="162"/>
        <v>0.32680776519175347</v>
      </c>
      <c r="F5224">
        <v>1</v>
      </c>
      <c r="G5224">
        <f>AVERAGE(F$2:F5224)</f>
        <v>31985.042704206397</v>
      </c>
      <c r="T5224">
        <f t="shared" ca="1" si="163"/>
        <v>3.8124583696109302</v>
      </c>
      <c r="U5224">
        <f ca="1">AVERAGE(T$2:T5224)</f>
        <v>25.537967219928653</v>
      </c>
    </row>
    <row r="5225" spans="1:21" x14ac:dyDescent="0.25">
      <c r="A5225" s="75" t="s">
        <v>17</v>
      </c>
      <c r="B5225">
        <v>4</v>
      </c>
      <c r="C5225" s="76" t="s">
        <v>93</v>
      </c>
      <c r="E5225">
        <f t="shared" ca="1" si="162"/>
        <v>0.63250429750722792</v>
      </c>
      <c r="F5225">
        <v>4.004004004004004E-3</v>
      </c>
      <c r="G5225">
        <f>AVERAGE(F$2:F5225)</f>
        <v>31978.919993888594</v>
      </c>
      <c r="T5225">
        <f t="shared" ca="1" si="163"/>
        <v>6.4500689156995303</v>
      </c>
      <c r="U5225">
        <f ca="1">AVERAGE(T$2:T5225)</f>
        <v>25.534313334342084</v>
      </c>
    </row>
    <row r="5226" spans="1:21" x14ac:dyDescent="0.25">
      <c r="A5226" s="75" t="s">
        <v>17</v>
      </c>
      <c r="B5226">
        <v>0.99583333333333335</v>
      </c>
      <c r="C5226" s="76" t="s">
        <v>94</v>
      </c>
      <c r="E5226">
        <f t="shared" ca="1" si="162"/>
        <v>0.10831304918330531</v>
      </c>
      <c r="F5226">
        <v>0.9</v>
      </c>
      <c r="G5226">
        <f>AVERAGE(F$2:F5226)</f>
        <v>31972.799798674452</v>
      </c>
      <c r="T5226">
        <f t="shared" ca="1" si="163"/>
        <v>7.6988514424650125</v>
      </c>
      <c r="U5226">
        <f ca="1">AVERAGE(T$2:T5226)</f>
        <v>25.530899848812538</v>
      </c>
    </row>
    <row r="5227" spans="1:21" x14ac:dyDescent="0.25">
      <c r="A5227" s="75" t="s">
        <v>17</v>
      </c>
      <c r="B5227">
        <v>2.9473684210526314</v>
      </c>
      <c r="C5227" s="76" t="s">
        <v>95</v>
      </c>
      <c r="E5227">
        <f t="shared" ca="1" si="162"/>
        <v>0.96083806319034248</v>
      </c>
      <c r="F5227">
        <v>0.10714285714285708</v>
      </c>
      <c r="G5227">
        <f>AVERAGE(F$2:F5227)</f>
        <v>31966.681793956541</v>
      </c>
      <c r="T5227">
        <f t="shared" ca="1" si="163"/>
        <v>20.011135828980247</v>
      </c>
      <c r="U5227">
        <f ca="1">AVERAGE(T$2:T5227)</f>
        <v>25.529843636791902</v>
      </c>
    </row>
    <row r="5228" spans="1:21" x14ac:dyDescent="0.25">
      <c r="A5228" s="75" t="s">
        <v>17</v>
      </c>
      <c r="B5228">
        <v>0.21998078770413057</v>
      </c>
      <c r="C5228" s="76" t="s">
        <v>96</v>
      </c>
      <c r="E5228">
        <f t="shared" ca="1" si="162"/>
        <v>0.1875336084689786</v>
      </c>
      <c r="F5228">
        <v>17.181818181818183</v>
      </c>
      <c r="G5228">
        <f>AVERAGE(F$2:F5228)</f>
        <v>31960.569396792627</v>
      </c>
      <c r="T5228">
        <f t="shared" ca="1" si="163"/>
        <v>6.223897578315853</v>
      </c>
      <c r="U5228">
        <f ca="1">AVERAGE(T$2:T5228)</f>
        <v>25.526150132667457</v>
      </c>
    </row>
    <row r="5229" spans="1:21" x14ac:dyDescent="0.25">
      <c r="A5229" s="75" t="s">
        <v>17</v>
      </c>
      <c r="B5229">
        <v>4</v>
      </c>
      <c r="C5229" s="76" t="s">
        <v>97</v>
      </c>
      <c r="E5229">
        <f t="shared" ca="1" si="162"/>
        <v>0.16955379322018793</v>
      </c>
      <c r="F5229">
        <v>0.67105263157894735</v>
      </c>
      <c r="G5229">
        <f>AVERAGE(F$2:F5229)</f>
        <v>31954.456179817847</v>
      </c>
      <c r="T5229">
        <f t="shared" ca="1" si="163"/>
        <v>2.5712116582202933</v>
      </c>
      <c r="U5229">
        <f ca="1">AVERAGE(T$2:T5229)</f>
        <v>25.521759364022763</v>
      </c>
    </row>
    <row r="5230" spans="1:21" x14ac:dyDescent="0.25">
      <c r="A5230" s="75" t="s">
        <v>17</v>
      </c>
      <c r="B5230">
        <v>0.93142857142857138</v>
      </c>
      <c r="C5230" s="76" t="s">
        <v>98</v>
      </c>
      <c r="E5230">
        <f t="shared" ca="1" si="162"/>
        <v>0.81241242870435948</v>
      </c>
      <c r="F5230">
        <v>0.63649581970192659</v>
      </c>
      <c r="G5230">
        <f>AVERAGE(F$2:F5230)</f>
        <v>31948.345294431732</v>
      </c>
      <c r="T5230">
        <f t="shared" ca="1" si="163"/>
        <v>3.1428736256246008</v>
      </c>
      <c r="U5230">
        <f ca="1">AVERAGE(T$2:T5230)</f>
        <v>25.517479600064377</v>
      </c>
    </row>
    <row r="5231" spans="1:21" x14ac:dyDescent="0.25">
      <c r="B5231">
        <v>0.2</v>
      </c>
      <c r="C5231" s="76" t="s">
        <v>81</v>
      </c>
      <c r="E5231">
        <f t="shared" ca="1" si="162"/>
        <v>0.69038267361682382</v>
      </c>
      <c r="F5231">
        <v>5.6459902525476293</v>
      </c>
      <c r="G5231">
        <f>AVERAGE(F$2:F5231)</f>
        <v>31942.237703742598</v>
      </c>
      <c r="T5231">
        <f t="shared" ca="1" si="163"/>
        <v>9.6544473219887212</v>
      </c>
      <c r="U5231">
        <f ca="1">AVERAGE(T$2:T5231)</f>
        <v>25.514446515498779</v>
      </c>
    </row>
    <row r="5232" spans="1:21" x14ac:dyDescent="0.25">
      <c r="A5232" s="75" t="s">
        <v>18</v>
      </c>
      <c r="B5232">
        <v>0.31972789115646255</v>
      </c>
      <c r="C5232" s="76" t="s">
        <v>82</v>
      </c>
      <c r="E5232">
        <f t="shared" ca="1" si="162"/>
        <v>0.12358988044210484</v>
      </c>
      <c r="F5232">
        <v>0.78571428571428581</v>
      </c>
      <c r="G5232">
        <f>AVERAGE(F$2:F5232)</f>
        <v>31936.131519076291</v>
      </c>
      <c r="T5232">
        <f t="shared" ca="1" si="163"/>
        <v>3.509274949756056</v>
      </c>
      <c r="U5232">
        <f ca="1">AVERAGE(T$2:T5232)</f>
        <v>25.510239830053216</v>
      </c>
    </row>
    <row r="5233" spans="1:21" x14ac:dyDescent="0.25">
      <c r="A5233" s="75" t="s">
        <v>18</v>
      </c>
      <c r="B5233">
        <v>0.33333333333333331</v>
      </c>
      <c r="C5233" s="76" t="s">
        <v>83</v>
      </c>
      <c r="E5233">
        <f t="shared" ca="1" si="162"/>
        <v>0.33737066022839957</v>
      </c>
      <c r="F5233">
        <v>0.17808219178082191</v>
      </c>
      <c r="G5233">
        <f>AVERAGE(F$2:F5233)</f>
        <v>31930.027552440803</v>
      </c>
      <c r="T5233">
        <f t="shared" ca="1" si="163"/>
        <v>6.2991209687906773</v>
      </c>
      <c r="U5233">
        <f ca="1">AVERAGE(T$2:T5233)</f>
        <v>25.506567980117957</v>
      </c>
    </row>
    <row r="5234" spans="1:21" x14ac:dyDescent="0.25">
      <c r="A5234" s="75" t="s">
        <v>18</v>
      </c>
      <c r="B5234">
        <v>0.21568627450980388</v>
      </c>
      <c r="C5234" s="76" t="s">
        <v>84</v>
      </c>
      <c r="E5234">
        <f t="shared" ca="1" si="162"/>
        <v>0.78630797165825361</v>
      </c>
      <c r="F5234">
        <v>1.3809523809523809</v>
      </c>
      <c r="G5234">
        <f>AVERAGE(F$2:F5234)</f>
        <v>31923.926148542454</v>
      </c>
      <c r="T5234">
        <f t="shared" ca="1" si="163"/>
        <v>3.6663343928480581</v>
      </c>
      <c r="U5234">
        <f ca="1">AVERAGE(T$2:T5234)</f>
        <v>25.502394421244031</v>
      </c>
    </row>
    <row r="5235" spans="1:21" x14ac:dyDescent="0.25">
      <c r="A5235" s="75" t="s">
        <v>18</v>
      </c>
      <c r="B5235">
        <v>0.33333333333333331</v>
      </c>
      <c r="C5235" s="76" t="s">
        <v>85</v>
      </c>
      <c r="E5235">
        <f t="shared" ca="1" si="162"/>
        <v>0.49503196785204362</v>
      </c>
      <c r="F5235">
        <v>0.15942028985507245</v>
      </c>
      <c r="G5235">
        <f>AVERAGE(F$2:F5235)</f>
        <v>31917.826842709772</v>
      </c>
      <c r="T5235">
        <f t="shared" ca="1" si="163"/>
        <v>2.4196652222536863</v>
      </c>
      <c r="U5235">
        <f ca="1">AVERAGE(T$2:T5235)</f>
        <v>25.497984270460886</v>
      </c>
    </row>
    <row r="5236" spans="1:21" x14ac:dyDescent="0.25">
      <c r="A5236" s="75" t="s">
        <v>18</v>
      </c>
      <c r="B5236">
        <v>0.8571428571428571</v>
      </c>
      <c r="C5236" s="76" t="s">
        <v>86</v>
      </c>
      <c r="E5236">
        <f t="shared" ca="1" si="162"/>
        <v>0.80823269664409969</v>
      </c>
      <c r="F5236">
        <v>0.5</v>
      </c>
      <c r="G5236">
        <f>AVERAGE(F$2:F5236)</f>
        <v>31911.7299321381</v>
      </c>
      <c r="T5236">
        <f t="shared" ca="1" si="163"/>
        <v>2.0950229660500139</v>
      </c>
      <c r="U5236">
        <f ca="1">AVERAGE(T$2:T5236)</f>
        <v>25.493513790746572</v>
      </c>
    </row>
    <row r="5237" spans="1:21" x14ac:dyDescent="0.25">
      <c r="A5237" s="75" t="s">
        <v>18</v>
      </c>
      <c r="B5237">
        <v>1.2727272727272727</v>
      </c>
      <c r="C5237" s="76" t="s">
        <v>87</v>
      </c>
      <c r="E5237">
        <f t="shared" ca="1" si="162"/>
        <v>0.86240373793912528</v>
      </c>
      <c r="F5237">
        <v>0.44927536231884052</v>
      </c>
      <c r="G5237">
        <f>AVERAGE(F$2:F5237)</f>
        <v>31905.635340721605</v>
      </c>
      <c r="T5237">
        <f t="shared" ca="1" si="163"/>
        <v>3.1963755962445548</v>
      </c>
      <c r="U5237">
        <f ca="1">AVERAGE(T$2:T5237)</f>
        <v>25.489255360992086</v>
      </c>
    </row>
    <row r="5238" spans="1:21" x14ac:dyDescent="0.25">
      <c r="A5238" s="75" t="s">
        <v>18</v>
      </c>
      <c r="B5238">
        <v>0.25</v>
      </c>
      <c r="C5238" s="76" t="s">
        <v>88</v>
      </c>
      <c r="E5238">
        <f t="shared" ca="1" si="162"/>
        <v>0.65224345094572456</v>
      </c>
      <c r="F5238">
        <v>0.11971830985915485</v>
      </c>
      <c r="G5238">
        <f>AVERAGE(F$2:F5238)</f>
        <v>31899.54301388899</v>
      </c>
      <c r="T5238">
        <f t="shared" ca="1" si="163"/>
        <v>4.2099894369815676</v>
      </c>
      <c r="U5238">
        <f ca="1">AVERAGE(T$2:T5238)</f>
        <v>25.485192106089659</v>
      </c>
    </row>
    <row r="5239" spans="1:21" x14ac:dyDescent="0.25">
      <c r="A5239" s="75" t="s">
        <v>18</v>
      </c>
      <c r="B5239">
        <v>0.78260869565217395</v>
      </c>
      <c r="C5239" s="76" t="s">
        <v>89</v>
      </c>
      <c r="E5239">
        <f t="shared" ca="1" si="162"/>
        <v>8.4065342941550769E-2</v>
      </c>
      <c r="F5239">
        <v>0.66942148760330578</v>
      </c>
      <c r="G5239">
        <f>AVERAGE(F$2:F5239)</f>
        <v>31893.453118205063</v>
      </c>
      <c r="T5239">
        <f t="shared" ca="1" si="163"/>
        <v>4.4413068628949448</v>
      </c>
      <c r="U5239">
        <f ca="1">AVERAGE(T$2:T5239)</f>
        <v>25.481174564042465</v>
      </c>
    </row>
    <row r="5240" spans="1:21" x14ac:dyDescent="0.25">
      <c r="A5240" s="75" t="s">
        <v>18</v>
      </c>
      <c r="B5240">
        <v>0.96296296296296291</v>
      </c>
      <c r="C5240" s="76" t="s">
        <v>90</v>
      </c>
      <c r="E5240">
        <f t="shared" ca="1" si="162"/>
        <v>0.2852472545259922</v>
      </c>
      <c r="F5240">
        <v>0.57446808510638303</v>
      </c>
      <c r="G5240">
        <f>AVERAGE(F$2:F5240)</f>
        <v>31887.365529228136</v>
      </c>
      <c r="T5240">
        <f t="shared" ca="1" si="163"/>
        <v>2.0176060290057261</v>
      </c>
      <c r="U5240">
        <f ca="1">AVERAGE(T$2:T5240)</f>
        <v>25.476695929086361</v>
      </c>
    </row>
    <row r="5241" spans="1:21" x14ac:dyDescent="0.25">
      <c r="A5241" s="75" t="s">
        <v>18</v>
      </c>
      <c r="B5241">
        <v>0.58333333333333337</v>
      </c>
      <c r="C5241" s="76" t="s">
        <v>91</v>
      </c>
      <c r="E5241">
        <f t="shared" ca="1" si="162"/>
        <v>0.48434818610922625</v>
      </c>
      <c r="F5241">
        <v>1.3809523809523809</v>
      </c>
      <c r="G5241">
        <f>AVERAGE(F$2:F5241)</f>
        <v>31881.280417667669</v>
      </c>
      <c r="T5241">
        <f t="shared" ca="1" si="163"/>
        <v>2.0758796037709359</v>
      </c>
      <c r="U5241">
        <f ca="1">AVERAGE(T$2:T5241)</f>
        <v>25.472230124444124</v>
      </c>
    </row>
    <row r="5242" spans="1:21" x14ac:dyDescent="0.25">
      <c r="A5242" s="75" t="s">
        <v>18</v>
      </c>
      <c r="B5242">
        <v>0.44444444444444442</v>
      </c>
      <c r="C5242" s="76" t="s">
        <v>92</v>
      </c>
      <c r="E5242">
        <f t="shared" ca="1" si="162"/>
        <v>0.8555502667660092</v>
      </c>
      <c r="F5242">
        <v>0.92248062015503873</v>
      </c>
      <c r="G5242">
        <f>AVERAGE(F$2:F5242)</f>
        <v>31875.197540747798</v>
      </c>
      <c r="T5242">
        <f t="shared" ca="1" si="163"/>
        <v>3.5110388863853825</v>
      </c>
      <c r="U5242">
        <f ca="1">AVERAGE(T$2:T5242)</f>
        <v>25.468039857083301</v>
      </c>
    </row>
    <row r="5243" spans="1:21" x14ac:dyDescent="0.25">
      <c r="A5243" s="75" t="s">
        <v>18</v>
      </c>
      <c r="B5243">
        <v>0.40944881889763779</v>
      </c>
      <c r="C5243" s="76" t="s">
        <v>93</v>
      </c>
      <c r="E5243">
        <f t="shared" ca="1" si="162"/>
        <v>0.10577401587206536</v>
      </c>
      <c r="F5243">
        <v>0.69325153374233128</v>
      </c>
      <c r="G5243">
        <f>AVERAGE(F$2:F5243)</f>
        <v>31869.116940921544</v>
      </c>
      <c r="T5243">
        <f t="shared" ca="1" si="163"/>
        <v>2.2627274803506929</v>
      </c>
      <c r="U5243">
        <f ca="1">AVERAGE(T$2:T5243)</f>
        <v>25.463613051975191</v>
      </c>
    </row>
    <row r="5244" spans="1:21" x14ac:dyDescent="0.25">
      <c r="A5244" s="75" t="s">
        <v>18</v>
      </c>
      <c r="B5244">
        <v>0.98333333333333328</v>
      </c>
      <c r="C5244" s="76" t="s">
        <v>94</v>
      </c>
      <c r="E5244">
        <f t="shared" ca="1" si="162"/>
        <v>7.5769009761259665E-2</v>
      </c>
      <c r="F5244">
        <v>4.3594306049822111E-2</v>
      </c>
      <c r="G5244">
        <f>AVERAGE(F$2:F5244)</f>
        <v>31863.038536697506</v>
      </c>
      <c r="T5244">
        <f t="shared" ca="1" si="163"/>
        <v>3.6809803108612416</v>
      </c>
      <c r="U5244">
        <f ca="1">AVERAGE(T$2:T5244)</f>
        <v>25.459458439588939</v>
      </c>
    </row>
    <row r="5245" spans="1:21" x14ac:dyDescent="0.25">
      <c r="A5245" s="75" t="s">
        <v>18</v>
      </c>
      <c r="B5245">
        <v>0.75438596491228072</v>
      </c>
      <c r="C5245" s="76" t="s">
        <v>95</v>
      </c>
      <c r="E5245">
        <f t="shared" ca="1" si="162"/>
        <v>0.18436341976298287</v>
      </c>
      <c r="F5245">
        <v>0.5</v>
      </c>
      <c r="G5245">
        <f>AVERAGE(F$2:F5245)</f>
        <v>31856.962537739328</v>
      </c>
      <c r="T5245">
        <f t="shared" ca="1" si="163"/>
        <v>2.7916230527397112</v>
      </c>
      <c r="U5245">
        <f ca="1">AVERAGE(T$2:T5245)</f>
        <v>25.455135816517455</v>
      </c>
    </row>
    <row r="5246" spans="1:21" x14ac:dyDescent="0.25">
      <c r="A5246" s="75" t="s">
        <v>18</v>
      </c>
      <c r="B5246">
        <v>0.32756964457252641</v>
      </c>
      <c r="C5246" s="76" t="s">
        <v>96</v>
      </c>
      <c r="E5246">
        <f t="shared" ca="1" si="162"/>
        <v>9.3995177573458544E-2</v>
      </c>
      <c r="F5246">
        <v>0.92168674698795183</v>
      </c>
      <c r="G5246">
        <f>AVERAGE(F$2:F5246)</f>
        <v>31850.888936051815</v>
      </c>
      <c r="T5246">
        <f t="shared" ca="1" si="163"/>
        <v>2.0318141571269037</v>
      </c>
      <c r="U5246">
        <f ca="1">AVERAGE(T$2:T5246)</f>
        <v>25.450669978260184</v>
      </c>
    </row>
    <row r="5247" spans="1:21" x14ac:dyDescent="0.25">
      <c r="A5247" s="75" t="s">
        <v>18</v>
      </c>
      <c r="B5247">
        <v>9</v>
      </c>
      <c r="C5247" s="76" t="s">
        <v>97</v>
      </c>
      <c r="E5247">
        <f t="shared" ca="1" si="162"/>
        <v>0.48363010235751702</v>
      </c>
      <c r="F5247">
        <v>0.60861056751467713</v>
      </c>
      <c r="G5247">
        <f>AVERAGE(F$2:F5247)</f>
        <v>31844.817590202503</v>
      </c>
      <c r="T5247">
        <f t="shared" ca="1" si="163"/>
        <v>31.651179060378176</v>
      </c>
      <c r="U5247">
        <f ca="1">AVERAGE(T$2:T5247)</f>
        <v>25.4518519281424</v>
      </c>
    </row>
    <row r="5248" spans="1:21" x14ac:dyDescent="0.25">
      <c r="A5248" s="75" t="s">
        <v>18</v>
      </c>
      <c r="B5248">
        <v>0.97142857142857142</v>
      </c>
      <c r="C5248" s="76" t="s">
        <v>98</v>
      </c>
      <c r="E5248">
        <f t="shared" ca="1" si="162"/>
        <v>0.25544428928944318</v>
      </c>
      <c r="F5248">
        <v>0.20295583433579659</v>
      </c>
      <c r="G5248">
        <f>AVERAGE(F$2:F5248)</f>
        <v>31838.748481257513</v>
      </c>
      <c r="T5248">
        <f t="shared" ca="1" si="163"/>
        <v>20.280873689996671</v>
      </c>
      <c r="U5248">
        <f ca="1">AVERAGE(T$2:T5248)</f>
        <v>25.450866416757201</v>
      </c>
    </row>
    <row r="5249" spans="1:21" x14ac:dyDescent="0.25">
      <c r="B5249">
        <v>0.6</v>
      </c>
      <c r="C5249" s="76" t="s">
        <v>81</v>
      </c>
      <c r="E5249">
        <f t="shared" ca="1" si="162"/>
        <v>0.6033441693940631</v>
      </c>
      <c r="F5249">
        <v>0.8</v>
      </c>
      <c r="G5249">
        <f>AVERAGE(F$2:F5249)</f>
        <v>31832.68179900118</v>
      </c>
      <c r="T5249">
        <f t="shared" ca="1" si="163"/>
        <v>20.706401545734156</v>
      </c>
      <c r="U5249">
        <f ca="1">AVERAGE(T$2:T5249)</f>
        <v>25.449962364761959</v>
      </c>
    </row>
    <row r="5250" spans="1:21" x14ac:dyDescent="0.25">
      <c r="A5250" s="75" t="s">
        <v>19</v>
      </c>
      <c r="B5250">
        <v>0.52380952380952384</v>
      </c>
      <c r="C5250" s="76" t="s">
        <v>82</v>
      </c>
      <c r="E5250">
        <f t="shared" ref="E5250:E5313" ca="1" si="164">RAND()</f>
        <v>0.684481072648358</v>
      </c>
      <c r="F5250">
        <v>0.24165824064711836</v>
      </c>
      <c r="G5250">
        <f>AVERAGE(F$2:F5250)</f>
        <v>31826.617321931117</v>
      </c>
      <c r="T5250">
        <f t="shared" ca="1" si="163"/>
        <v>4.7173677805466783</v>
      </c>
      <c r="U5250">
        <f ca="1">AVERAGE(T$2:T5250)</f>
        <v>25.446012546780587</v>
      </c>
    </row>
    <row r="5251" spans="1:21" x14ac:dyDescent="0.25">
      <c r="A5251" s="75" t="s">
        <v>19</v>
      </c>
      <c r="B5251">
        <v>0.33333333333333331</v>
      </c>
      <c r="C5251" s="76" t="s">
        <v>83</v>
      </c>
      <c r="E5251">
        <f t="shared" ca="1" si="164"/>
        <v>0.75020080830595959</v>
      </c>
      <c r="F5251">
        <v>0.61725067385444743</v>
      </c>
      <c r="G5251">
        <f>AVERAGE(F$2:F5251)</f>
        <v>31820.555226679451</v>
      </c>
      <c r="T5251">
        <f t="shared" ref="T5251:T5314" ca="1" si="165">2*RAND()^-1</f>
        <v>33.498564603662039</v>
      </c>
      <c r="U5251">
        <f ca="1">AVERAGE(T$2:T5251)</f>
        <v>25.447546366219992</v>
      </c>
    </row>
    <row r="5252" spans="1:21" x14ac:dyDescent="0.25">
      <c r="A5252" s="75" t="s">
        <v>19</v>
      </c>
      <c r="B5252">
        <v>1.9607843137254832E-2</v>
      </c>
      <c r="C5252" s="76" t="s">
        <v>84</v>
      </c>
      <c r="E5252">
        <f t="shared" ca="1" si="164"/>
        <v>0.23214599404243275</v>
      </c>
      <c r="F5252">
        <v>1.7777777777777779</v>
      </c>
      <c r="G5252">
        <f>AVERAGE(F$2:F5252)</f>
        <v>31814.495661368292</v>
      </c>
      <c r="T5252">
        <f t="shared" ca="1" si="165"/>
        <v>2.8555338789973046</v>
      </c>
      <c r="U5252">
        <f ca="1">AVERAGE(T$2:T5252)</f>
        <v>25.443243945254988</v>
      </c>
    </row>
    <row r="5253" spans="1:21" x14ac:dyDescent="0.25">
      <c r="A5253" s="75" t="s">
        <v>19</v>
      </c>
      <c r="B5253">
        <v>0.96666666666666667</v>
      </c>
      <c r="C5253" s="76" t="s">
        <v>85</v>
      </c>
      <c r="E5253">
        <f t="shared" ca="1" si="164"/>
        <v>0.10747626109321895</v>
      </c>
      <c r="F5253">
        <v>0.98043052837573386</v>
      </c>
      <c r="G5253">
        <f>AVERAGE(F$2:F5253)</f>
        <v>31808.438251766074</v>
      </c>
      <c r="T5253">
        <f t="shared" ca="1" si="165"/>
        <v>12.58526869091722</v>
      </c>
      <c r="U5253">
        <f ca="1">AVERAGE(T$2:T5253)</f>
        <v>25.440795739761018</v>
      </c>
    </row>
    <row r="5254" spans="1:21" x14ac:dyDescent="0.25">
      <c r="A5254" s="75" t="s">
        <v>19</v>
      </c>
      <c r="B5254">
        <v>0.18367346938775511</v>
      </c>
      <c r="C5254" s="76" t="s">
        <v>86</v>
      </c>
      <c r="E5254">
        <f t="shared" ca="1" si="164"/>
        <v>0.71758669769644023</v>
      </c>
      <c r="F5254">
        <v>0.98</v>
      </c>
      <c r="G5254">
        <f>AVERAGE(F$2:F5254)</f>
        <v>31802.383148348639</v>
      </c>
      <c r="T5254">
        <f t="shared" ca="1" si="165"/>
        <v>36.204058711504601</v>
      </c>
      <c r="U5254">
        <f ca="1">AVERAGE(T$2:T5254)</f>
        <v>25.442844714246405</v>
      </c>
    </row>
    <row r="5255" spans="1:21" x14ac:dyDescent="0.25">
      <c r="A5255" s="75" t="s">
        <v>19</v>
      </c>
      <c r="B5255">
        <v>0.70454545454545459</v>
      </c>
      <c r="C5255" s="76" t="s">
        <v>87</v>
      </c>
      <c r="E5255">
        <f t="shared" ca="1" si="164"/>
        <v>0.89555811763951365</v>
      </c>
      <c r="F5255">
        <v>18.999999999999996</v>
      </c>
      <c r="G5255">
        <f>AVERAGE(F$2:F5255)</f>
        <v>31796.333779648918</v>
      </c>
      <c r="T5255">
        <f t="shared" ca="1" si="165"/>
        <v>5.4488590109659754</v>
      </c>
      <c r="U5255">
        <f ca="1">AVERAGE(T$2:T5255)</f>
        <v>25.43903923542964</v>
      </c>
    </row>
    <row r="5256" spans="1:21" x14ac:dyDescent="0.25">
      <c r="A5256" s="75" t="s">
        <v>19</v>
      </c>
      <c r="B5256">
        <v>0</v>
      </c>
      <c r="C5256" s="76" t="s">
        <v>88</v>
      </c>
      <c r="E5256">
        <f t="shared" ca="1" si="164"/>
        <v>0.80935639626302569</v>
      </c>
      <c r="F5256">
        <v>3.134762633996937</v>
      </c>
      <c r="G5256">
        <f>AVERAGE(F$2:F5256)</f>
        <v>31790.283694203245</v>
      </c>
      <c r="T5256">
        <f t="shared" ca="1" si="165"/>
        <v>2.0901932447958274</v>
      </c>
      <c r="U5256">
        <f ca="1">AVERAGE(T$2:T5256)</f>
        <v>25.434596067781566</v>
      </c>
    </row>
    <row r="5257" spans="1:21" x14ac:dyDescent="0.25">
      <c r="A5257" s="75" t="s">
        <v>19</v>
      </c>
      <c r="B5257">
        <v>0.99565217391304339</v>
      </c>
      <c r="C5257" s="76" t="s">
        <v>89</v>
      </c>
      <c r="E5257">
        <f t="shared" ca="1" si="164"/>
        <v>0.93204570370853446</v>
      </c>
      <c r="F5257">
        <v>0.375</v>
      </c>
      <c r="G5257">
        <f>AVERAGE(F$2:F5257)</f>
        <v>31784.235385851989</v>
      </c>
      <c r="T5257">
        <f t="shared" ca="1" si="165"/>
        <v>3.7719048543116829</v>
      </c>
      <c r="U5257">
        <f ca="1">AVERAGE(T$2:T5257)</f>
        <v>25.430474551188439</v>
      </c>
    </row>
    <row r="5258" spans="1:21" x14ac:dyDescent="0.25">
      <c r="A5258" s="75" t="s">
        <v>19</v>
      </c>
      <c r="B5258">
        <v>0.90740740740740744</v>
      </c>
      <c r="C5258" s="76" t="s">
        <v>90</v>
      </c>
      <c r="E5258">
        <f t="shared" ca="1" si="164"/>
        <v>0.6220845149483385</v>
      </c>
      <c r="F5258">
        <v>0.28571428571428564</v>
      </c>
      <c r="G5258">
        <f>AVERAGE(F$2:F5258)</f>
        <v>31778.189361565979</v>
      </c>
      <c r="T5258">
        <f t="shared" ca="1" si="165"/>
        <v>3.519954694511477</v>
      </c>
      <c r="U5258">
        <f ca="1">AVERAGE(T$2:T5258)</f>
        <v>25.426306676001705</v>
      </c>
    </row>
    <row r="5259" spans="1:21" x14ac:dyDescent="0.25">
      <c r="A5259" s="75" t="s">
        <v>19</v>
      </c>
      <c r="B5259">
        <v>0.58333333333333337</v>
      </c>
      <c r="C5259" s="76" t="s">
        <v>91</v>
      </c>
      <c r="E5259">
        <f t="shared" ca="1" si="164"/>
        <v>0.91107200409962841</v>
      </c>
      <c r="F5259">
        <v>0.57977883096366511</v>
      </c>
      <c r="G5259">
        <f>AVERAGE(F$2:F5259)</f>
        <v>31772.145692950013</v>
      </c>
      <c r="T5259">
        <f t="shared" ca="1" si="165"/>
        <v>28.825160323828882</v>
      </c>
      <c r="U5259">
        <f ca="1">AVERAGE(T$2:T5259)</f>
        <v>25.426953091682158</v>
      </c>
    </row>
    <row r="5260" spans="1:21" x14ac:dyDescent="0.25">
      <c r="A5260" s="75" t="s">
        <v>19</v>
      </c>
      <c r="B5260">
        <v>0.66666666666666663</v>
      </c>
      <c r="C5260" s="76" t="s">
        <v>92</v>
      </c>
      <c r="E5260">
        <f t="shared" ca="1" si="164"/>
        <v>0.94009198498445146</v>
      </c>
      <c r="F5260">
        <v>0.8</v>
      </c>
      <c r="G5260">
        <f>AVERAGE(F$2:F5260)</f>
        <v>31766.104364618972</v>
      </c>
      <c r="T5260">
        <f t="shared" ca="1" si="165"/>
        <v>6.670750928974126</v>
      </c>
      <c r="U5260">
        <f ca="1">AVERAGE(T$2:T5260)</f>
        <v>25.423386595739451</v>
      </c>
    </row>
    <row r="5261" spans="1:21" x14ac:dyDescent="0.25">
      <c r="A5261" s="75" t="s">
        <v>19</v>
      </c>
      <c r="B5261">
        <v>0.29133858267716534</v>
      </c>
      <c r="C5261" s="76" t="s">
        <v>93</v>
      </c>
      <c r="E5261">
        <f t="shared" ca="1" si="164"/>
        <v>0.81878243841254961</v>
      </c>
      <c r="F5261">
        <v>149</v>
      </c>
      <c r="G5261">
        <f>AVERAGE(F$2:F5261)</f>
        <v>31760.093508275892</v>
      </c>
      <c r="T5261">
        <f t="shared" ca="1" si="165"/>
        <v>6.5161921132132932</v>
      </c>
      <c r="U5261">
        <f ca="1">AVERAGE(T$2:T5261)</f>
        <v>25.419792072073573</v>
      </c>
    </row>
    <row r="5262" spans="1:21" x14ac:dyDescent="0.25">
      <c r="A5262" s="75" t="s">
        <v>19</v>
      </c>
      <c r="B5262">
        <v>0.41666666666666669</v>
      </c>
      <c r="C5262" s="76" t="s">
        <v>94</v>
      </c>
      <c r="E5262">
        <f t="shared" ca="1" si="164"/>
        <v>0.40815260354302396</v>
      </c>
      <c r="F5262">
        <v>1.5</v>
      </c>
      <c r="G5262">
        <f>AVERAGE(F$2:F5262)</f>
        <v>31754.056900500131</v>
      </c>
      <c r="T5262">
        <f t="shared" ca="1" si="165"/>
        <v>2.4355944101343177</v>
      </c>
      <c r="U5262">
        <f ca="1">AVERAGE(T$2:T5262)</f>
        <v>25.415423283314414</v>
      </c>
    </row>
    <row r="5263" spans="1:21" x14ac:dyDescent="0.25">
      <c r="A5263" s="75" t="s">
        <v>19</v>
      </c>
      <c r="B5263">
        <v>0.31578947368421051</v>
      </c>
      <c r="C5263" s="76" t="s">
        <v>95</v>
      </c>
      <c r="E5263">
        <f t="shared" ca="1" si="164"/>
        <v>0.45181281485599989</v>
      </c>
      <c r="F5263">
        <v>0.35691318327974275</v>
      </c>
      <c r="G5263">
        <f>AVERAGE(F$2:F5263)</f>
        <v>31748.022369905808</v>
      </c>
      <c r="T5263">
        <f t="shared" ca="1" si="165"/>
        <v>5.0668583697504452</v>
      </c>
      <c r="U5263">
        <f ca="1">AVERAGE(T$2:T5263)</f>
        <v>25.411556205223654</v>
      </c>
    </row>
    <row r="5264" spans="1:21" x14ac:dyDescent="0.25">
      <c r="A5264" s="75" t="s">
        <v>19</v>
      </c>
      <c r="B5264">
        <v>0.32756964457252641</v>
      </c>
      <c r="C5264" s="76" t="s">
        <v>96</v>
      </c>
      <c r="E5264">
        <f t="shared" ca="1" si="164"/>
        <v>9.0688564221931167E-2</v>
      </c>
      <c r="F5264">
        <v>0.46236559139784944</v>
      </c>
      <c r="G5264">
        <f>AVERAGE(F$2:F5264)</f>
        <v>31741.990152538467</v>
      </c>
      <c r="T5264">
        <f t="shared" ca="1" si="165"/>
        <v>7.4283590287446932</v>
      </c>
      <c r="U5264">
        <f ca="1">AVERAGE(T$2:T5264)</f>
        <v>25.408139295252823</v>
      </c>
    </row>
    <row r="5265" spans="1:21" x14ac:dyDescent="0.25">
      <c r="A5265" s="75" t="s">
        <v>19</v>
      </c>
      <c r="B5265">
        <v>14</v>
      </c>
      <c r="C5265" s="76" t="s">
        <v>97</v>
      </c>
      <c r="E5265">
        <f t="shared" ca="1" si="164"/>
        <v>0.94991665411908899</v>
      </c>
      <c r="F5265">
        <v>0.1565333145203914</v>
      </c>
      <c r="G5265">
        <f>AVERAGE(F$2:F5265)</f>
        <v>31735.960168948186</v>
      </c>
      <c r="T5265">
        <f t="shared" ca="1" si="165"/>
        <v>2.0089189936306231</v>
      </c>
      <c r="U5265">
        <f ca="1">AVERAGE(T$2:T5265)</f>
        <v>25.403694154618019</v>
      </c>
    </row>
    <row r="5266" spans="1:21" x14ac:dyDescent="0.25">
      <c r="A5266" s="75" t="s">
        <v>19</v>
      </c>
      <c r="B5266">
        <v>0.82857142857142863</v>
      </c>
      <c r="C5266" s="76" t="s">
        <v>98</v>
      </c>
      <c r="E5266">
        <f t="shared" ca="1" si="164"/>
        <v>0.86150733580986583</v>
      </c>
      <c r="F5266">
        <v>0.39379184418746188</v>
      </c>
      <c r="G5266">
        <f>AVERAGE(F$2:F5266)</f>
        <v>31729.932521013317</v>
      </c>
      <c r="T5266">
        <f t="shared" ca="1" si="165"/>
        <v>3.3636080917029711</v>
      </c>
      <c r="U5266">
        <f ca="1">AVERAGE(T$2:T5266)</f>
        <v>25.399508003418983</v>
      </c>
    </row>
    <row r="5267" spans="1:21" x14ac:dyDescent="0.25">
      <c r="B5267">
        <v>0.6</v>
      </c>
      <c r="C5267" s="76" t="s">
        <v>81</v>
      </c>
      <c r="E5267">
        <f t="shared" ca="1" si="164"/>
        <v>0.88443087597724179</v>
      </c>
      <c r="F5267">
        <v>1.6</v>
      </c>
      <c r="G5267">
        <f>AVERAGE(F$2:F5267)</f>
        <v>31723.907391404311</v>
      </c>
      <c r="T5267">
        <f t="shared" ca="1" si="165"/>
        <v>2.1975287853135939</v>
      </c>
      <c r="U5267">
        <f ca="1">AVERAGE(T$2:T5267)</f>
        <v>25.395102006605825</v>
      </c>
    </row>
    <row r="5268" spans="1:21" x14ac:dyDescent="0.25">
      <c r="A5268" s="75" t="s">
        <v>20</v>
      </c>
      <c r="B5268">
        <v>87.435374149659864</v>
      </c>
      <c r="C5268" s="76" t="s">
        <v>82</v>
      </c>
      <c r="E5268">
        <f t="shared" ca="1" si="164"/>
        <v>0.38271151820388138</v>
      </c>
      <c r="F5268">
        <v>0.42528735632183906</v>
      </c>
      <c r="G5268">
        <f>AVERAGE(F$2:F5268)</f>
        <v>31717.884326641823</v>
      </c>
      <c r="T5268">
        <f t="shared" ca="1" si="165"/>
        <v>2.1334730442847318</v>
      </c>
      <c r="U5268">
        <f ca="1">AVERAGE(T$2:T5268)</f>
        <v>25.390685521137378</v>
      </c>
    </row>
    <row r="5269" spans="1:21" x14ac:dyDescent="0.25">
      <c r="A5269" s="75" t="s">
        <v>20</v>
      </c>
      <c r="B5269">
        <v>0.83333333333333337</v>
      </c>
      <c r="C5269" s="76" t="s">
        <v>83</v>
      </c>
      <c r="E5269">
        <f t="shared" ca="1" si="164"/>
        <v>0.34428421279054933</v>
      </c>
      <c r="F5269">
        <v>0.26050420168067223</v>
      </c>
      <c r="G5269">
        <f>AVERAGE(F$2:F5269)</f>
        <v>31711.86351726019</v>
      </c>
      <c r="T5269">
        <f t="shared" ca="1" si="165"/>
        <v>2.2982415608567397</v>
      </c>
      <c r="U5269">
        <f ca="1">AVERAGE(T$2:T5269)</f>
        <v>25.38630198963391</v>
      </c>
    </row>
    <row r="5270" spans="1:21" x14ac:dyDescent="0.25">
      <c r="A5270" s="75" t="s">
        <v>20</v>
      </c>
      <c r="B5270">
        <v>0.21568627450980388</v>
      </c>
      <c r="C5270" s="76" t="s">
        <v>84</v>
      </c>
      <c r="E5270">
        <f t="shared" ca="1" si="164"/>
        <v>4.5523175352065737E-2</v>
      </c>
      <c r="F5270">
        <v>0.91561181434599159</v>
      </c>
      <c r="G5270">
        <f>AVERAGE(F$2:F5270)</f>
        <v>31705.845117581797</v>
      </c>
      <c r="T5270">
        <f t="shared" ca="1" si="165"/>
        <v>2.8701039984759857</v>
      </c>
      <c r="U5270">
        <f ca="1">AVERAGE(T$2:T5270)</f>
        <v>25.382028655416573</v>
      </c>
    </row>
    <row r="5271" spans="1:21" x14ac:dyDescent="0.25">
      <c r="A5271" s="75" t="s">
        <v>20</v>
      </c>
      <c r="B5271">
        <v>0.9993333333333333</v>
      </c>
      <c r="C5271" s="76" t="s">
        <v>85</v>
      </c>
      <c r="E5271">
        <f t="shared" ca="1" si="164"/>
        <v>0.66088697313229772</v>
      </c>
      <c r="F5271">
        <v>2.75</v>
      </c>
      <c r="G5271">
        <f>AVERAGE(F$2:F5271)</f>
        <v>31699.829350007305</v>
      </c>
      <c r="T5271">
        <f t="shared" ca="1" si="165"/>
        <v>2.3424079704534058</v>
      </c>
      <c r="U5271">
        <f ca="1">AVERAGE(T$2:T5271)</f>
        <v>25.377656810884321</v>
      </c>
    </row>
    <row r="5272" spans="1:21" x14ac:dyDescent="0.25">
      <c r="A5272" s="75" t="s">
        <v>20</v>
      </c>
      <c r="B5272">
        <v>0.42857142857142855</v>
      </c>
      <c r="C5272" s="76" t="s">
        <v>86</v>
      </c>
      <c r="E5272">
        <f t="shared" ca="1" si="164"/>
        <v>0.1760478346284069</v>
      </c>
      <c r="F5272">
        <v>0.48051948051948051</v>
      </c>
      <c r="G5272">
        <f>AVERAGE(F$2:F5272)</f>
        <v>31693.815434463664</v>
      </c>
      <c r="T5272">
        <f t="shared" ca="1" si="165"/>
        <v>6.9287304815527078</v>
      </c>
      <c r="U5272">
        <f ca="1">AVERAGE(T$2:T5272)</f>
        <v>25.374156730002266</v>
      </c>
    </row>
    <row r="5273" spans="1:21" x14ac:dyDescent="0.25">
      <c r="A5273" s="75" t="s">
        <v>20</v>
      </c>
      <c r="B5273">
        <v>33.090909090909093</v>
      </c>
      <c r="C5273" s="76" t="s">
        <v>87</v>
      </c>
      <c r="E5273">
        <f t="shared" ca="1" si="164"/>
        <v>8.6626336004896443E-2</v>
      </c>
      <c r="F5273">
        <v>0.75746924428822482</v>
      </c>
      <c r="G5273">
        <f>AVERAGE(F$2:F5273)</f>
        <v>31687.803852907284</v>
      </c>
      <c r="T5273">
        <f t="shared" ca="1" si="165"/>
        <v>3.688407832438898</v>
      </c>
      <c r="U5273">
        <f ca="1">AVERAGE(T$2:T5273)</f>
        <v>25.370043348193168</v>
      </c>
    </row>
    <row r="5274" spans="1:21" x14ac:dyDescent="0.25">
      <c r="A5274" s="75" t="s">
        <v>20</v>
      </c>
      <c r="B5274">
        <v>0.625</v>
      </c>
      <c r="C5274" s="76" t="s">
        <v>88</v>
      </c>
      <c r="E5274">
        <f t="shared" ca="1" si="164"/>
        <v>0.80815313267977473</v>
      </c>
      <c r="F5274">
        <v>0.90243902439024382</v>
      </c>
      <c r="G5274">
        <f>AVERAGE(F$2:F5274)</f>
        <v>31681.794578980891</v>
      </c>
      <c r="T5274">
        <f t="shared" ca="1" si="165"/>
        <v>2.0079817114960248</v>
      </c>
      <c r="U5274">
        <f ca="1">AVERAGE(T$2:T5274)</f>
        <v>25.365612841529657</v>
      </c>
    </row>
    <row r="5275" spans="1:21" x14ac:dyDescent="0.25">
      <c r="A5275" s="75" t="s">
        <v>20</v>
      </c>
      <c r="B5275">
        <v>0.97826086956521741</v>
      </c>
      <c r="C5275" s="76" t="s">
        <v>89</v>
      </c>
      <c r="E5275">
        <f t="shared" ca="1" si="164"/>
        <v>0.84022861301664076</v>
      </c>
      <c r="F5275">
        <v>2.3333333333333335</v>
      </c>
      <c r="G5275">
        <f>AVERAGE(F$2:F5275)</f>
        <v>31675.787855195216</v>
      </c>
      <c r="T5275">
        <f t="shared" ca="1" si="165"/>
        <v>43.776547357154051</v>
      </c>
      <c r="U5275">
        <f ca="1">AVERAGE(T$2:T5275)</f>
        <v>25.369103727861781</v>
      </c>
    </row>
    <row r="5276" spans="1:21" x14ac:dyDescent="0.25">
      <c r="A5276" s="75" t="s">
        <v>20</v>
      </c>
      <c r="B5276">
        <v>0.44444444444444442</v>
      </c>
      <c r="C5276" s="76" t="s">
        <v>90</v>
      </c>
      <c r="E5276">
        <f t="shared" ca="1" si="164"/>
        <v>0.86996620859516205</v>
      </c>
      <c r="F5276">
        <v>2221.2222222222222</v>
      </c>
      <c r="G5276">
        <f>AVERAGE(F$2:F5276)</f>
        <v>31670.204051283752</v>
      </c>
      <c r="T5276">
        <f t="shared" ca="1" si="165"/>
        <v>2.02200993336821</v>
      </c>
      <c r="U5276">
        <f ca="1">AVERAGE(T$2:T5276)</f>
        <v>25.364677738516853</v>
      </c>
    </row>
    <row r="5277" spans="1:21" x14ac:dyDescent="0.25">
      <c r="A5277" s="75" t="s">
        <v>20</v>
      </c>
      <c r="B5277">
        <v>0.75</v>
      </c>
      <c r="C5277" s="76" t="s">
        <v>91</v>
      </c>
      <c r="E5277">
        <f t="shared" ca="1" si="164"/>
        <v>0.13113637254175314</v>
      </c>
      <c r="F5277">
        <v>0.44660704892162018</v>
      </c>
      <c r="G5277">
        <f>AVERAGE(F$2:F5277)</f>
        <v>31664.201443731774</v>
      </c>
      <c r="T5277">
        <f t="shared" ca="1" si="165"/>
        <v>2.1456033595276387</v>
      </c>
      <c r="U5277">
        <f ca="1">AVERAGE(T$2:T5277)</f>
        <v>25.360276852546612</v>
      </c>
    </row>
    <row r="5278" spans="1:21" x14ac:dyDescent="0.25">
      <c r="A5278" s="75" t="s">
        <v>20</v>
      </c>
      <c r="B5278">
        <v>0.33333333333333331</v>
      </c>
      <c r="C5278" s="76" t="s">
        <v>92</v>
      </c>
      <c r="E5278">
        <f t="shared" ca="1" si="164"/>
        <v>0.71529926307717495</v>
      </c>
      <c r="F5278">
        <v>2.75</v>
      </c>
      <c r="G5278">
        <f>AVERAGE(F$2:F5278)</f>
        <v>31658.201547684072</v>
      </c>
      <c r="T5278">
        <f t="shared" ca="1" si="165"/>
        <v>7.6684749519302304</v>
      </c>
      <c r="U5278">
        <f ca="1">AVERAGE(T$2:T5278)</f>
        <v>25.356924227589136</v>
      </c>
    </row>
    <row r="5279" spans="1:21" x14ac:dyDescent="0.25">
      <c r="A5279" s="75" t="s">
        <v>20</v>
      </c>
      <c r="B5279">
        <v>1.5748031496062992E-2</v>
      </c>
      <c r="C5279" s="76" t="s">
        <v>93</v>
      </c>
      <c r="E5279">
        <f t="shared" ca="1" si="164"/>
        <v>0.63427807951913406</v>
      </c>
      <c r="F5279">
        <v>1570.4285714285713</v>
      </c>
      <c r="G5279">
        <f>AVERAGE(F$2:F5279)</f>
        <v>31652.500946513883</v>
      </c>
      <c r="T5279">
        <f t="shared" ca="1" si="165"/>
        <v>2.2428466976919039</v>
      </c>
      <c r="U5279">
        <f ca="1">AVERAGE(T$2:T5279)</f>
        <v>25.352544902555049</v>
      </c>
    </row>
    <row r="5280" spans="1:21" x14ac:dyDescent="0.25">
      <c r="A5280" s="75" t="s">
        <v>20</v>
      </c>
      <c r="B5280">
        <v>0.99583333333333335</v>
      </c>
      <c r="C5280" s="76" t="s">
        <v>94</v>
      </c>
      <c r="E5280">
        <f t="shared" ca="1" si="164"/>
        <v>0.56196658976023461</v>
      </c>
      <c r="F5280">
        <v>2.0303030303030298</v>
      </c>
      <c r="G5280">
        <f>AVERAGE(F$2:F5280)</f>
        <v>31646.505403675565</v>
      </c>
      <c r="T5280">
        <f t="shared" ca="1" si="165"/>
        <v>94.013300294614908</v>
      </c>
      <c r="U5280">
        <f ca="1">AVERAGE(T$2:T5280)</f>
        <v>25.365551296832763</v>
      </c>
    </row>
    <row r="5281" spans="1:21" x14ac:dyDescent="0.25">
      <c r="A5281" s="75" t="s">
        <v>20</v>
      </c>
      <c r="B5281">
        <v>16.543859649122808</v>
      </c>
      <c r="C5281" s="76" t="s">
        <v>95</v>
      </c>
      <c r="E5281">
        <f t="shared" ca="1" si="164"/>
        <v>0.98188092841737085</v>
      </c>
      <c r="F5281">
        <v>3.545454545454545</v>
      </c>
      <c r="G5281">
        <f>AVERAGE(F$2:F5281)</f>
        <v>31640.512418836712</v>
      </c>
      <c r="T5281">
        <f t="shared" ca="1" si="165"/>
        <v>151.96140867904188</v>
      </c>
      <c r="U5281">
        <f ca="1">AVERAGE(T$2:T5281)</f>
        <v>25.389527784973335</v>
      </c>
    </row>
    <row r="5282" spans="1:21" x14ac:dyDescent="0.25">
      <c r="A5282" s="75" t="s">
        <v>20</v>
      </c>
      <c r="B5282">
        <v>3.9385206532180611E-2</v>
      </c>
      <c r="C5282" s="76" t="s">
        <v>96</v>
      </c>
      <c r="E5282">
        <f t="shared" ca="1" si="164"/>
        <v>0.6304309999337202</v>
      </c>
      <c r="F5282">
        <v>0.1111111111111111</v>
      </c>
      <c r="G5282">
        <f>AVERAGE(F$2:F5282)</f>
        <v>31634.521053317352</v>
      </c>
      <c r="T5282">
        <f t="shared" ca="1" si="165"/>
        <v>5.3209705928358355</v>
      </c>
      <c r="U5282">
        <f ca="1">AVERAGE(T$2:T5282)</f>
        <v>25.38572764159289</v>
      </c>
    </row>
    <row r="5283" spans="1:21" x14ac:dyDescent="0.25">
      <c r="A5283" s="75" t="s">
        <v>20</v>
      </c>
      <c r="B5283">
        <v>17</v>
      </c>
      <c r="C5283" s="76" t="s">
        <v>97</v>
      </c>
      <c r="E5283">
        <f t="shared" ca="1" si="164"/>
        <v>0.23192375025345524</v>
      </c>
      <c r="F5283">
        <v>0.8039215686274509</v>
      </c>
      <c r="G5283">
        <f>AVERAGE(F$2:F5283)</f>
        <v>31628.532087559735</v>
      </c>
      <c r="T5283">
        <f t="shared" ca="1" si="165"/>
        <v>4.5611919237051488</v>
      </c>
      <c r="U5283">
        <f ca="1">AVERAGE(T$2:T5283)</f>
        <v>25.381785094126425</v>
      </c>
    </row>
    <row r="5284" spans="1:21" x14ac:dyDescent="0.25">
      <c r="A5284" s="75" t="s">
        <v>20</v>
      </c>
      <c r="B5284">
        <v>0.9028571428571428</v>
      </c>
      <c r="C5284" s="76" t="s">
        <v>98</v>
      </c>
      <c r="E5284">
        <f t="shared" ca="1" si="164"/>
        <v>0.64160951913965703</v>
      </c>
      <c r="F5284">
        <v>11.5</v>
      </c>
      <c r="G5284">
        <f>AVERAGE(F$2:F5284)</f>
        <v>31622.547413683613</v>
      </c>
      <c r="T5284">
        <f t="shared" ca="1" si="165"/>
        <v>8.682026348851311</v>
      </c>
      <c r="U5284">
        <f ca="1">AVERAGE(T$2:T5284)</f>
        <v>25.378624057074511</v>
      </c>
    </row>
    <row r="5285" spans="1:21" x14ac:dyDescent="0.25">
      <c r="B5285">
        <v>0.2</v>
      </c>
      <c r="C5285" s="76" t="s">
        <v>81</v>
      </c>
      <c r="E5285">
        <f t="shared" ca="1" si="164"/>
        <v>0.81842578810005751</v>
      </c>
      <c r="F5285">
        <v>0.5</v>
      </c>
      <c r="G5285">
        <f>AVERAGE(F$2:F5285)</f>
        <v>31616.562923257101</v>
      </c>
      <c r="T5285">
        <f t="shared" ca="1" si="165"/>
        <v>80.857179593646009</v>
      </c>
      <c r="U5285">
        <f ca="1">AVERAGE(T$2:T5285)</f>
        <v>25.389123405207851</v>
      </c>
    </row>
    <row r="5286" spans="1:21" x14ac:dyDescent="0.25">
      <c r="A5286" s="75" t="s">
        <v>21</v>
      </c>
      <c r="B5286">
        <v>3.0816326530612246</v>
      </c>
      <c r="C5286" s="76" t="s">
        <v>82</v>
      </c>
      <c r="E5286">
        <f t="shared" ca="1" si="164"/>
        <v>0.24701407543532461</v>
      </c>
      <c r="F5286">
        <v>1.0202020202020201</v>
      </c>
      <c r="G5286">
        <f>AVERAGE(F$2:F5286)</f>
        <v>31610.580795968312</v>
      </c>
      <c r="T5286">
        <f t="shared" ca="1" si="165"/>
        <v>2.8519541393551497</v>
      </c>
      <c r="U5286">
        <f ca="1">AVERAGE(T$2:T5286)</f>
        <v>25.384859040162279</v>
      </c>
    </row>
    <row r="5287" spans="1:21" x14ac:dyDescent="0.25">
      <c r="A5287" s="75" t="s">
        <v>21</v>
      </c>
      <c r="B5287">
        <v>0.13333333333333333</v>
      </c>
      <c r="C5287" s="76" t="s">
        <v>83</v>
      </c>
      <c r="E5287">
        <f t="shared" ca="1" si="164"/>
        <v>0.41116085345781461</v>
      </c>
      <c r="F5287">
        <v>0.58333333333333337</v>
      </c>
      <c r="G5287">
        <f>AVERAGE(F$2:F5287)</f>
        <v>31604.600849418439</v>
      </c>
      <c r="T5287">
        <f t="shared" ca="1" si="165"/>
        <v>2.3619395000149637</v>
      </c>
      <c r="U5287">
        <f ca="1">AVERAGE(T$2:T5287)</f>
        <v>25.380503588111551</v>
      </c>
    </row>
    <row r="5288" spans="1:21" x14ac:dyDescent="0.25">
      <c r="A5288" s="75" t="s">
        <v>21</v>
      </c>
      <c r="B5288">
        <v>1.9607843137254832E-2</v>
      </c>
      <c r="C5288" s="76" t="s">
        <v>84</v>
      </c>
      <c r="E5288">
        <f t="shared" ca="1" si="164"/>
        <v>0.72279094183363324</v>
      </c>
      <c r="F5288">
        <v>0.84331797235023043</v>
      </c>
      <c r="G5288">
        <f>AVERAGE(F$2:F5288)</f>
        <v>31598.623214175121</v>
      </c>
      <c r="T5288">
        <f t="shared" ca="1" si="165"/>
        <v>3.2462636022819615</v>
      </c>
      <c r="U5288">
        <f ca="1">AVERAGE(T$2:T5288)</f>
        <v>25.376317047543022</v>
      </c>
    </row>
    <row r="5289" spans="1:21" x14ac:dyDescent="0.25">
      <c r="A5289" s="75" t="s">
        <v>21</v>
      </c>
      <c r="B5289">
        <v>0.66666666666666663</v>
      </c>
      <c r="C5289" s="76" t="s">
        <v>85</v>
      </c>
      <c r="E5289">
        <f t="shared" ca="1" si="164"/>
        <v>0.35987798403755489</v>
      </c>
      <c r="F5289">
        <v>1.6260162601626032E-2</v>
      </c>
      <c r="G5289">
        <f>AVERAGE(F$2:F5289)</f>
        <v>31592.647683359311</v>
      </c>
      <c r="T5289">
        <f t="shared" ca="1" si="165"/>
        <v>28.819212073409336</v>
      </c>
      <c r="U5289">
        <f ca="1">AVERAGE(T$2:T5289)</f>
        <v>25.376968124514629</v>
      </c>
    </row>
    <row r="5290" spans="1:21" x14ac:dyDescent="0.25">
      <c r="A5290" s="75" t="s">
        <v>21</v>
      </c>
      <c r="B5290">
        <v>0.18367346938775511</v>
      </c>
      <c r="C5290" s="76" t="s">
        <v>86</v>
      </c>
      <c r="E5290">
        <f t="shared" ca="1" si="164"/>
        <v>0.51577053695502439</v>
      </c>
      <c r="F5290">
        <v>0.82857142857142863</v>
      </c>
      <c r="G5290">
        <f>AVERAGE(F$2:F5290)</f>
        <v>31586.674565735579</v>
      </c>
      <c r="T5290">
        <f t="shared" ca="1" si="165"/>
        <v>3.0226276571780004</v>
      </c>
      <c r="U5290">
        <f ca="1">AVERAGE(T$2:T5290)</f>
        <v>25.372741552295434</v>
      </c>
    </row>
    <row r="5291" spans="1:21" x14ac:dyDescent="0.25">
      <c r="A5291" s="75" t="s">
        <v>21</v>
      </c>
      <c r="B5291">
        <v>0.54545454545454541</v>
      </c>
      <c r="C5291" s="76" t="s">
        <v>87</v>
      </c>
      <c r="E5291">
        <f t="shared" ca="1" si="164"/>
        <v>0.44446039775137991</v>
      </c>
      <c r="F5291">
        <v>1.4528301886792454</v>
      </c>
      <c r="G5291">
        <f>AVERAGE(F$2:F5291)</f>
        <v>31580.703824386706</v>
      </c>
      <c r="T5291">
        <f t="shared" ca="1" si="165"/>
        <v>2.5316847975162391</v>
      </c>
      <c r="U5291">
        <f ca="1">AVERAGE(T$2:T5291)</f>
        <v>25.36842377219056</v>
      </c>
    </row>
    <row r="5292" spans="1:21" x14ac:dyDescent="0.25">
      <c r="A5292" s="75" t="s">
        <v>21</v>
      </c>
      <c r="B5292">
        <v>0.75</v>
      </c>
      <c r="C5292" s="76" t="s">
        <v>88</v>
      </c>
      <c r="E5292">
        <f t="shared" ca="1" si="164"/>
        <v>0.53953455742435708</v>
      </c>
      <c r="F5292">
        <v>0.33333333333333331</v>
      </c>
      <c r="G5292">
        <f>AVERAGE(F$2:F5292)</f>
        <v>31574.735128395201</v>
      </c>
      <c r="T5292">
        <f t="shared" ca="1" si="165"/>
        <v>2.0013141440643607</v>
      </c>
      <c r="U5292">
        <f ca="1">AVERAGE(T$2:T5292)</f>
        <v>25.364007384054457</v>
      </c>
    </row>
    <row r="5293" spans="1:21" x14ac:dyDescent="0.25">
      <c r="A5293" s="75" t="s">
        <v>21</v>
      </c>
      <c r="B5293">
        <v>0.89130434782608692</v>
      </c>
      <c r="C5293" s="76" t="s">
        <v>89</v>
      </c>
      <c r="E5293">
        <f t="shared" ca="1" si="164"/>
        <v>0.4991551177513357</v>
      </c>
      <c r="F5293">
        <v>0.29411764705882354</v>
      </c>
      <c r="G5293">
        <f>AVERAGE(F$2:F5293)</f>
        <v>31568.768680736332</v>
      </c>
      <c r="T5293">
        <f t="shared" ca="1" si="165"/>
        <v>8.6827676045100795</v>
      </c>
      <c r="U5293">
        <f ca="1">AVERAGE(T$2:T5293)</f>
        <v>25.360855222342522</v>
      </c>
    </row>
    <row r="5294" spans="1:21" x14ac:dyDescent="0.25">
      <c r="A5294" s="75" t="s">
        <v>21</v>
      </c>
      <c r="B5294">
        <v>0.62962962962962965</v>
      </c>
      <c r="C5294" s="76" t="s">
        <v>90</v>
      </c>
      <c r="E5294">
        <f t="shared" ca="1" si="164"/>
        <v>0.17473340201275001</v>
      </c>
      <c r="F5294">
        <v>0</v>
      </c>
      <c r="G5294">
        <f>AVERAGE(F$2:F5294)</f>
        <v>31562.804431977456</v>
      </c>
      <c r="T5294">
        <f t="shared" ca="1" si="165"/>
        <v>18.093564141833685</v>
      </c>
      <c r="U5294">
        <f ca="1">AVERAGE(T$2:T5294)</f>
        <v>25.359482221949452</v>
      </c>
    </row>
    <row r="5295" spans="1:21" x14ac:dyDescent="0.25">
      <c r="A5295" s="75" t="s">
        <v>21</v>
      </c>
      <c r="B5295">
        <v>1.5</v>
      </c>
      <c r="C5295" s="76" t="s">
        <v>91</v>
      </c>
      <c r="E5295">
        <f t="shared" ca="1" si="164"/>
        <v>0.18770555676155565</v>
      </c>
      <c r="F5295">
        <v>7.6923076923076927E-2</v>
      </c>
      <c r="G5295">
        <f>AVERAGE(F$2:F5295)</f>
        <v>31556.842450959528</v>
      </c>
      <c r="T5295">
        <f t="shared" ca="1" si="165"/>
        <v>2.5654893197158013</v>
      </c>
      <c r="U5295">
        <f ca="1">AVERAGE(T$2:T5295)</f>
        <v>25.355176594276195</v>
      </c>
    </row>
    <row r="5296" spans="1:21" x14ac:dyDescent="0.25">
      <c r="A5296" s="75" t="s">
        <v>21</v>
      </c>
      <c r="B5296">
        <v>0.44444444444444442</v>
      </c>
      <c r="C5296" s="76" t="s">
        <v>92</v>
      </c>
      <c r="E5296">
        <f t="shared" ca="1" si="164"/>
        <v>0.89190547007364374</v>
      </c>
      <c r="F5296">
        <v>0.44444444444444442</v>
      </c>
      <c r="G5296">
        <f>AVERAGE(F$2:F5296)</f>
        <v>31550.882791279357</v>
      </c>
      <c r="T5296">
        <f t="shared" ca="1" si="165"/>
        <v>5.4758407403245837</v>
      </c>
      <c r="U5296">
        <f ca="1">AVERAGE(T$2:T5296)</f>
        <v>25.351422234341545</v>
      </c>
    </row>
    <row r="5297" spans="1:21" x14ac:dyDescent="0.25">
      <c r="A5297" s="75" t="s">
        <v>21</v>
      </c>
      <c r="B5297">
        <v>0.57480314960629919</v>
      </c>
      <c r="C5297" s="76" t="s">
        <v>93</v>
      </c>
      <c r="E5297">
        <f t="shared" ca="1" si="164"/>
        <v>0.23929758497939413</v>
      </c>
      <c r="F5297">
        <v>0.73333333333333339</v>
      </c>
      <c r="G5297">
        <f>AVERAGE(F$2:F5297)</f>
        <v>31544.925436774454</v>
      </c>
      <c r="T5297">
        <f t="shared" ca="1" si="165"/>
        <v>3.4666515385483976</v>
      </c>
      <c r="U5297">
        <f ca="1">AVERAGE(T$2:T5297)</f>
        <v>25.347289913590831</v>
      </c>
    </row>
    <row r="5298" spans="1:21" x14ac:dyDescent="0.25">
      <c r="A5298" s="75" t="s">
        <v>21</v>
      </c>
      <c r="B5298">
        <v>0.5</v>
      </c>
      <c r="C5298" s="76" t="s">
        <v>94</v>
      </c>
      <c r="E5298">
        <f t="shared" ca="1" si="164"/>
        <v>0.65014523759874054</v>
      </c>
      <c r="F5298">
        <v>0.38888888888888884</v>
      </c>
      <c r="G5298">
        <f>AVERAGE(F$2:F5298)</f>
        <v>31538.970266574743</v>
      </c>
      <c r="T5298">
        <f t="shared" ca="1" si="165"/>
        <v>2.0004292882622279</v>
      </c>
      <c r="U5298">
        <f ca="1">AVERAGE(T$2:T5298)</f>
        <v>25.342882350701395</v>
      </c>
    </row>
    <row r="5299" spans="1:21" x14ac:dyDescent="0.25">
      <c r="A5299" s="75" t="s">
        <v>21</v>
      </c>
      <c r="B5299">
        <v>0.31578947368421051</v>
      </c>
      <c r="C5299" s="76" t="s">
        <v>95</v>
      </c>
      <c r="E5299">
        <f t="shared" ca="1" si="164"/>
        <v>0.18186450826252776</v>
      </c>
      <c r="F5299">
        <v>0.8666666666666667</v>
      </c>
      <c r="G5299">
        <f>AVERAGE(F$2:F5299)</f>
        <v>31533.017434638179</v>
      </c>
      <c r="T5299">
        <f t="shared" ca="1" si="165"/>
        <v>3.6669677547517181</v>
      </c>
      <c r="U5299">
        <f ca="1">AVERAGE(T$2:T5299)</f>
        <v>25.338791011593063</v>
      </c>
    </row>
    <row r="5300" spans="1:21" x14ac:dyDescent="0.25">
      <c r="A5300" s="75" t="s">
        <v>21</v>
      </c>
      <c r="B5300">
        <v>0.15273775216138327</v>
      </c>
      <c r="C5300" s="76" t="s">
        <v>96</v>
      </c>
      <c r="E5300">
        <f t="shared" ca="1" si="164"/>
        <v>0.76084445236956622</v>
      </c>
      <c r="F5300">
        <v>0.24688279301745636</v>
      </c>
      <c r="G5300">
        <f>AVERAGE(F$2:F5300)</f>
        <v>31527.066732514792</v>
      </c>
      <c r="T5300">
        <f t="shared" ca="1" si="165"/>
        <v>9546.263549758376</v>
      </c>
      <c r="U5300">
        <f ca="1">AVERAGE(T$2:T5300)</f>
        <v>27.135530916999137</v>
      </c>
    </row>
    <row r="5301" spans="1:21" x14ac:dyDescent="0.25">
      <c r="A5301" s="75" t="s">
        <v>21</v>
      </c>
      <c r="B5301">
        <v>6.5</v>
      </c>
      <c r="C5301" s="76" t="s">
        <v>97</v>
      </c>
      <c r="E5301">
        <f t="shared" ca="1" si="164"/>
        <v>0.2874301983683577</v>
      </c>
      <c r="F5301">
        <v>0.63167587476979747</v>
      </c>
      <c r="G5301">
        <f>AVERAGE(F$2:F5301)</f>
        <v>31521.118348541841</v>
      </c>
      <c r="T5301">
        <f t="shared" ca="1" si="165"/>
        <v>13.006866904398212</v>
      </c>
      <c r="U5301">
        <f ca="1">AVERAGE(T$2:T5301)</f>
        <v>27.132865131336384</v>
      </c>
    </row>
    <row r="5302" spans="1:21" x14ac:dyDescent="0.25">
      <c r="A5302" s="75" t="s">
        <v>21</v>
      </c>
      <c r="B5302">
        <v>0.82857142857142863</v>
      </c>
      <c r="C5302" s="76" t="s">
        <v>98</v>
      </c>
      <c r="E5302">
        <f t="shared" ca="1" si="164"/>
        <v>0.40287116714565241</v>
      </c>
      <c r="F5302">
        <v>0.26193172625788702</v>
      </c>
      <c r="G5302">
        <f>AVERAGE(F$2:F5302)</f>
        <v>31515.172139068753</v>
      </c>
      <c r="T5302">
        <f t="shared" ca="1" si="165"/>
        <v>2.9235311317698813</v>
      </c>
      <c r="U5302">
        <f ca="1">AVERAGE(T$2:T5302)</f>
        <v>27.128298194154802</v>
      </c>
    </row>
    <row r="5303" spans="1:21" x14ac:dyDescent="0.25">
      <c r="B5303">
        <v>0.8</v>
      </c>
      <c r="C5303" s="76" t="s">
        <v>81</v>
      </c>
      <c r="E5303">
        <f t="shared" ca="1" si="164"/>
        <v>0.9739783654950307</v>
      </c>
      <c r="F5303">
        <v>3.7037037037037035E-2</v>
      </c>
      <c r="G5303">
        <f>AVERAGE(F$2:F5303)</f>
        <v>31509.228130184933</v>
      </c>
      <c r="T5303">
        <f t="shared" ca="1" si="165"/>
        <v>6.5020028996352384</v>
      </c>
      <c r="U5303">
        <f ca="1">AVERAGE(T$2:T5303)</f>
        <v>27.12440790835802</v>
      </c>
    </row>
    <row r="5304" spans="1:21" x14ac:dyDescent="0.25">
      <c r="A5304" s="75" t="s">
        <v>22</v>
      </c>
      <c r="B5304">
        <v>1.0408163265306123</v>
      </c>
      <c r="C5304" s="76" t="s">
        <v>82</v>
      </c>
      <c r="E5304">
        <f t="shared" ca="1" si="164"/>
        <v>0.45869333833789028</v>
      </c>
      <c r="F5304">
        <v>0.97175141242937857</v>
      </c>
      <c r="G5304">
        <f>AVERAGE(F$2:F5304)</f>
        <v>31503.286539315846</v>
      </c>
      <c r="T5304">
        <f t="shared" ca="1" si="165"/>
        <v>5.9046020759687936</v>
      </c>
      <c r="U5304">
        <f ca="1">AVERAGE(T$2:T5304)</f>
        <v>27.120406436392642</v>
      </c>
    </row>
    <row r="5305" spans="1:21" x14ac:dyDescent="0.25">
      <c r="A5305" s="75" t="s">
        <v>22</v>
      </c>
      <c r="B5305">
        <v>0.66666666666666663</v>
      </c>
      <c r="C5305" s="76" t="s">
        <v>83</v>
      </c>
      <c r="E5305">
        <f t="shared" ca="1" si="164"/>
        <v>0.48137240956333305</v>
      </c>
      <c r="F5305">
        <v>0</v>
      </c>
      <c r="G5305">
        <f>AVERAGE(F$2:F5305)</f>
        <v>31497.347005654588</v>
      </c>
      <c r="T5305">
        <f t="shared" ca="1" si="165"/>
        <v>747.78820870935147</v>
      </c>
      <c r="U5305">
        <f ca="1">AVERAGE(T$2:T5305)</f>
        <v>27.256278948133396</v>
      </c>
    </row>
    <row r="5306" spans="1:21" x14ac:dyDescent="0.25">
      <c r="A5306" s="75" t="s">
        <v>22</v>
      </c>
      <c r="B5306">
        <v>0.50980392156862742</v>
      </c>
      <c r="C5306" s="76" t="s">
        <v>84</v>
      </c>
      <c r="E5306">
        <f t="shared" ca="1" si="164"/>
        <v>0.31939521097001133</v>
      </c>
      <c r="F5306">
        <v>6.1428571428571432</v>
      </c>
      <c r="G5306">
        <f>AVERAGE(F$2:F5306)</f>
        <v>31491.410869151568</v>
      </c>
      <c r="T5306">
        <f t="shared" ca="1" si="165"/>
        <v>14.232630973416926</v>
      </c>
      <c r="U5306">
        <f ca="1">AVERAGE(T$2:T5306)</f>
        <v>27.253823972077843</v>
      </c>
    </row>
    <row r="5307" spans="1:21" x14ac:dyDescent="0.25">
      <c r="A5307" s="75" t="s">
        <v>22</v>
      </c>
      <c r="B5307">
        <v>0.58333333333333337</v>
      </c>
      <c r="C5307" s="76" t="s">
        <v>85</v>
      </c>
      <c r="E5307">
        <f t="shared" ca="1" si="164"/>
        <v>0.103030329866866</v>
      </c>
      <c r="F5307">
        <v>0.97628458498023729</v>
      </c>
      <c r="G5307">
        <f>AVERAGE(F$2:F5307)</f>
        <v>31485.475996444336</v>
      </c>
      <c r="T5307">
        <f t="shared" ca="1" si="165"/>
        <v>36.424968327015797</v>
      </c>
      <c r="U5307">
        <f ca="1">AVERAGE(T$2:T5307)</f>
        <v>27.255552419939686</v>
      </c>
    </row>
    <row r="5308" spans="1:21" x14ac:dyDescent="0.25">
      <c r="A5308" s="75" t="s">
        <v>22</v>
      </c>
      <c r="B5308">
        <v>0.42857142857142855</v>
      </c>
      <c r="C5308" s="76" t="s">
        <v>86</v>
      </c>
      <c r="E5308">
        <f t="shared" ca="1" si="164"/>
        <v>0.9316095554914916</v>
      </c>
      <c r="F5308">
        <v>0.96290571870170016</v>
      </c>
      <c r="G5308">
        <f>AVERAGE(F$2:F5308)</f>
        <v>31479.543357836701</v>
      </c>
      <c r="T5308">
        <f t="shared" ca="1" si="165"/>
        <v>5.2901615915472702</v>
      </c>
      <c r="U5308">
        <f ca="1">AVERAGE(T$2:T5308)</f>
        <v>27.251413473109388</v>
      </c>
    </row>
    <row r="5309" spans="1:21" x14ac:dyDescent="0.25">
      <c r="A5309" s="75" t="s">
        <v>22</v>
      </c>
      <c r="B5309">
        <v>44.454545454545453</v>
      </c>
      <c r="C5309" s="76" t="s">
        <v>87</v>
      </c>
      <c r="E5309">
        <f t="shared" ca="1" si="164"/>
        <v>6.2207439010204757E-2</v>
      </c>
      <c r="F5309">
        <v>1</v>
      </c>
      <c r="G5309">
        <f>AVERAGE(F$2:F5309)</f>
        <v>31473.612961574861</v>
      </c>
      <c r="T5309">
        <f t="shared" ca="1" si="165"/>
        <v>2.218648317827657</v>
      </c>
      <c r="U5309">
        <f ca="1">AVERAGE(T$2:T5309)</f>
        <v>27.246697428430547</v>
      </c>
    </row>
    <row r="5310" spans="1:21" x14ac:dyDescent="0.25">
      <c r="A5310" s="75" t="s">
        <v>22</v>
      </c>
      <c r="B5310">
        <v>0.75</v>
      </c>
      <c r="C5310" s="76" t="s">
        <v>88</v>
      </c>
      <c r="E5310">
        <f t="shared" ca="1" si="164"/>
        <v>0.39786595621224075</v>
      </c>
      <c r="F5310">
        <v>0.34782608695652173</v>
      </c>
      <c r="G5310">
        <f>AVERAGE(F$2:F5310)</f>
        <v>31467.684676561585</v>
      </c>
      <c r="T5310">
        <f t="shared" ca="1" si="165"/>
        <v>2.244368735389203</v>
      </c>
      <c r="U5310">
        <f ca="1">AVERAGE(T$2:T5310)</f>
        <v>27.241988005056456</v>
      </c>
    </row>
    <row r="5311" spans="1:21" x14ac:dyDescent="0.25">
      <c r="A5311" s="75" t="s">
        <v>22</v>
      </c>
      <c r="B5311">
        <v>5.5217391304347823</v>
      </c>
      <c r="C5311" s="76" t="s">
        <v>89</v>
      </c>
      <c r="E5311">
        <f t="shared" ca="1" si="164"/>
        <v>0.1636969175797669</v>
      </c>
      <c r="F5311">
        <v>0.875</v>
      </c>
      <c r="G5311">
        <f>AVERAGE(F$2:F5311)</f>
        <v>31461.758723703475</v>
      </c>
      <c r="T5311">
        <f t="shared" ca="1" si="165"/>
        <v>2.3486078135681665</v>
      </c>
      <c r="U5311">
        <f ca="1">AVERAGE(T$2:T5311)</f>
        <v>27.237299986187999</v>
      </c>
    </row>
    <row r="5312" spans="1:21" x14ac:dyDescent="0.25">
      <c r="A5312" s="75" t="s">
        <v>22</v>
      </c>
      <c r="B5312">
        <v>0.62962962962962965</v>
      </c>
      <c r="C5312" s="76" t="s">
        <v>90</v>
      </c>
      <c r="E5312">
        <f t="shared" ca="1" si="164"/>
        <v>0.52186246815961312</v>
      </c>
      <c r="F5312">
        <v>0.58123953098827474</v>
      </c>
      <c r="G5312">
        <f>AVERAGE(F$2:F5312)</f>
        <v>31455.83494711071</v>
      </c>
      <c r="T5312">
        <f t="shared" ca="1" si="165"/>
        <v>4.3427965450908692</v>
      </c>
      <c r="U5312">
        <f ca="1">AVERAGE(T$2:T5312)</f>
        <v>27.232989215440291</v>
      </c>
    </row>
    <row r="5313" spans="1:21" x14ac:dyDescent="0.25">
      <c r="A5313" s="75" t="s">
        <v>22</v>
      </c>
      <c r="B5313">
        <v>8.3333333333333329E-2</v>
      </c>
      <c r="C5313" s="76" t="s">
        <v>91</v>
      </c>
      <c r="E5313">
        <f t="shared" ca="1" si="164"/>
        <v>0.47744383508123178</v>
      </c>
      <c r="F5313">
        <v>13.999999999999998</v>
      </c>
      <c r="G5313">
        <f>AVERAGE(F$2:F5313)</f>
        <v>31449.915926977596</v>
      </c>
      <c r="T5313">
        <f t="shared" ca="1" si="165"/>
        <v>4.7689521880044685</v>
      </c>
      <c r="U5313">
        <f ca="1">AVERAGE(T$2:T5313)</f>
        <v>27.228760292807113</v>
      </c>
    </row>
    <row r="5314" spans="1:21" x14ac:dyDescent="0.25">
      <c r="A5314" s="75" t="s">
        <v>22</v>
      </c>
      <c r="B5314">
        <v>0</v>
      </c>
      <c r="C5314" s="76" t="s">
        <v>92</v>
      </c>
      <c r="E5314">
        <f t="shared" ref="E5314:E5377" ca="1" si="166">RAND()</f>
        <v>0.78848827075055683</v>
      </c>
      <c r="F5314">
        <v>0.99421733342739804</v>
      </c>
      <c r="G5314">
        <f>AVERAGE(F$2:F5314)</f>
        <v>31443.996687054831</v>
      </c>
      <c r="T5314">
        <f t="shared" ca="1" si="165"/>
        <v>2.5141516582771324</v>
      </c>
      <c r="U5314">
        <f ca="1">AVERAGE(T$2:T5314)</f>
        <v>27.224108568991088</v>
      </c>
    </row>
    <row r="5315" spans="1:21" x14ac:dyDescent="0.25">
      <c r="A5315" s="75" t="s">
        <v>22</v>
      </c>
      <c r="B5315">
        <v>1.7559055118110236</v>
      </c>
      <c r="C5315" s="76" t="s">
        <v>93</v>
      </c>
      <c r="E5315">
        <f t="shared" ca="1" si="166"/>
        <v>0.61403990217653615</v>
      </c>
      <c r="F5315">
        <v>2.5974025974025997E-2</v>
      </c>
      <c r="G5315">
        <f>AVERAGE(F$2:F5315)</f>
        <v>31438.079492716664</v>
      </c>
      <c r="T5315">
        <f t="shared" ref="T5315:T5378" ca="1" si="167">2*RAND()^-1</f>
        <v>3.5535173253289001</v>
      </c>
      <c r="U5315">
        <f ca="1">AVERAGE(T$2:T5315)</f>
        <v>27.219654185994539</v>
      </c>
    </row>
    <row r="5316" spans="1:21" x14ac:dyDescent="0.25">
      <c r="A5316" s="75" t="s">
        <v>22</v>
      </c>
      <c r="B5316">
        <v>0.41666666666666669</v>
      </c>
      <c r="C5316" s="76" t="s">
        <v>94</v>
      </c>
      <c r="E5316">
        <f t="shared" ca="1" si="166"/>
        <v>0.11628040092676684</v>
      </c>
      <c r="F5316">
        <v>1.1428571428571428</v>
      </c>
      <c r="G5316">
        <f>AVERAGE(F$2:F5316)</f>
        <v>31432.164735118247</v>
      </c>
      <c r="T5316">
        <f t="shared" ca="1" si="167"/>
        <v>2.204563362529548</v>
      </c>
      <c r="U5316">
        <f ca="1">AVERAGE(T$2:T5316)</f>
        <v>27.214947677843366</v>
      </c>
    </row>
    <row r="5317" spans="1:21" x14ac:dyDescent="0.25">
      <c r="A5317" s="75" t="s">
        <v>22</v>
      </c>
      <c r="B5317">
        <v>4.2631578947368425</v>
      </c>
      <c r="C5317" s="76" t="s">
        <v>95</v>
      </c>
      <c r="E5317">
        <f t="shared" ca="1" si="166"/>
        <v>0.35452698355765866</v>
      </c>
      <c r="F5317">
        <v>0</v>
      </c>
      <c r="G5317">
        <f>AVERAGE(F$2:F5317)</f>
        <v>31426.251987801632</v>
      </c>
      <c r="T5317">
        <f t="shared" ca="1" si="167"/>
        <v>2.8831982235229598</v>
      </c>
      <c r="U5317">
        <f ca="1">AVERAGE(T$2:T5317)</f>
        <v>27.210370599315464</v>
      </c>
    </row>
    <row r="5318" spans="1:21" x14ac:dyDescent="0.25">
      <c r="A5318" s="75" t="s">
        <v>22</v>
      </c>
      <c r="B5318">
        <v>0.13544668587896255</v>
      </c>
      <c r="C5318" s="76" t="s">
        <v>96</v>
      </c>
      <c r="E5318">
        <f t="shared" ca="1" si="166"/>
        <v>0.64381760383483411</v>
      </c>
      <c r="F5318">
        <v>7.9772727272727275</v>
      </c>
      <c r="G5318">
        <f>AVERAGE(F$2:F5318)</f>
        <v>31420.342964909949</v>
      </c>
      <c r="T5318">
        <f t="shared" ca="1" si="167"/>
        <v>59.080589560684786</v>
      </c>
      <c r="U5318">
        <f ca="1">AVERAGE(T$2:T5318)</f>
        <v>27.216364622065392</v>
      </c>
    </row>
    <row r="5319" spans="1:21" x14ac:dyDescent="0.25">
      <c r="A5319" s="75" t="s">
        <v>22</v>
      </c>
      <c r="B5319">
        <v>2</v>
      </c>
      <c r="C5319" s="76" t="s">
        <v>97</v>
      </c>
      <c r="E5319">
        <f t="shared" ca="1" si="166"/>
        <v>0.58626628229539701</v>
      </c>
      <c r="F5319">
        <v>0.61240310077519378</v>
      </c>
      <c r="G5319">
        <f>AVERAGE(F$2:F5319)</f>
        <v>31414.434779396259</v>
      </c>
      <c r="T5319">
        <f t="shared" ca="1" si="167"/>
        <v>14.111917105591248</v>
      </c>
      <c r="U5319">
        <f ca="1">AVERAGE(T$2:T5319)</f>
        <v>27.213900453671922</v>
      </c>
    </row>
    <row r="5320" spans="1:21" x14ac:dyDescent="0.25">
      <c r="A5320" s="75" t="s">
        <v>22</v>
      </c>
      <c r="B5320">
        <v>0.42857142857142855</v>
      </c>
      <c r="C5320" s="76" t="s">
        <v>98</v>
      </c>
      <c r="E5320">
        <f t="shared" ca="1" si="166"/>
        <v>0.85844368217180789</v>
      </c>
      <c r="F5320">
        <v>13.144271570014142</v>
      </c>
      <c r="G5320">
        <f>AVERAGE(F$2:F5320)</f>
        <v>31408.531171479768</v>
      </c>
      <c r="T5320">
        <f t="shared" ca="1" si="167"/>
        <v>2.5292874701470027</v>
      </c>
      <c r="U5320">
        <f ca="1">AVERAGE(T$2:T5320)</f>
        <v>27.209259616487579</v>
      </c>
    </row>
    <row r="5321" spans="1:21" x14ac:dyDescent="0.25">
      <c r="B5321">
        <v>1</v>
      </c>
      <c r="C5321" s="76" t="s">
        <v>81</v>
      </c>
      <c r="E5321">
        <f t="shared" ca="1" si="166"/>
        <v>0.93147866593680095</v>
      </c>
      <c r="F5321">
        <v>10.363636363636363</v>
      </c>
      <c r="G5321">
        <f>AVERAGE(F$2:F5321)</f>
        <v>31402.629260288959</v>
      </c>
      <c r="T5321">
        <f t="shared" ca="1" si="167"/>
        <v>6.0491567008315394</v>
      </c>
      <c r="U5321">
        <f ca="1">AVERAGE(T$2:T5321)</f>
        <v>27.20528215353351</v>
      </c>
    </row>
    <row r="5322" spans="1:21" x14ac:dyDescent="0.25">
      <c r="A5322" s="75" t="s">
        <v>23</v>
      </c>
      <c r="B5322">
        <v>0.3605442176870749</v>
      </c>
      <c r="C5322" s="76" t="s">
        <v>82</v>
      </c>
      <c r="E5322">
        <f t="shared" ca="1" si="166"/>
        <v>3.4693183078111201E-2</v>
      </c>
      <c r="F5322">
        <v>8.2568807339449615E-2</v>
      </c>
      <c r="G5322">
        <f>AVERAGE(F$2:F5322)</f>
        <v>31396.72763527646</v>
      </c>
      <c r="T5322">
        <f t="shared" ca="1" si="167"/>
        <v>11.651283826130278</v>
      </c>
      <c r="U5322">
        <f ca="1">AVERAGE(T$2:T5322)</f>
        <v>27.20235901909874</v>
      </c>
    </row>
    <row r="5323" spans="1:21" x14ac:dyDescent="0.25">
      <c r="A5323" s="75" t="s">
        <v>23</v>
      </c>
      <c r="B5323">
        <v>0.33333333333333331</v>
      </c>
      <c r="C5323" s="76" t="s">
        <v>83</v>
      </c>
      <c r="E5323">
        <f t="shared" ca="1" si="166"/>
        <v>4.8686759156695736E-2</v>
      </c>
      <c r="F5323">
        <v>0</v>
      </c>
      <c r="G5323">
        <f>AVERAGE(F$2:F5323)</f>
        <v>31390.8282125716</v>
      </c>
      <c r="T5323">
        <f t="shared" ca="1" si="167"/>
        <v>3.7820971516539306</v>
      </c>
      <c r="U5323">
        <f ca="1">AVERAGE(T$2:T5323)</f>
        <v>27.19795836861632</v>
      </c>
    </row>
    <row r="5324" spans="1:21" x14ac:dyDescent="0.25">
      <c r="A5324" s="75" t="s">
        <v>23</v>
      </c>
      <c r="B5324">
        <v>0.75490196078431371</v>
      </c>
      <c r="C5324" s="76" t="s">
        <v>84</v>
      </c>
      <c r="E5324">
        <f t="shared" ca="1" si="166"/>
        <v>0.65615345348511211</v>
      </c>
      <c r="F5324">
        <v>0.98043052837573386</v>
      </c>
      <c r="G5324">
        <f>AVERAGE(F$2:F5324)</f>
        <v>31384.931190632455</v>
      </c>
      <c r="T5324">
        <f t="shared" ca="1" si="167"/>
        <v>6.0799652306530394</v>
      </c>
      <c r="U5324">
        <f ca="1">AVERAGE(T$2:T5324)</f>
        <v>27.193991058239096</v>
      </c>
    </row>
    <row r="5325" spans="1:21" x14ac:dyDescent="0.25">
      <c r="A5325" s="75" t="s">
        <v>23</v>
      </c>
      <c r="B5325">
        <v>0.70833333333333337</v>
      </c>
      <c r="C5325" s="76" t="s">
        <v>85</v>
      </c>
      <c r="E5325">
        <f t="shared" ca="1" si="166"/>
        <v>0.64432925354871362</v>
      </c>
      <c r="F5325">
        <v>7</v>
      </c>
      <c r="G5325">
        <f>AVERAGE(F$2:F5325)</f>
        <v>31379.037514601157</v>
      </c>
      <c r="T5325">
        <f t="shared" ca="1" si="167"/>
        <v>10.064842356449965</v>
      </c>
      <c r="U5325">
        <f ca="1">AVERAGE(T$2:T5325)</f>
        <v>27.190773712502473</v>
      </c>
    </row>
    <row r="5326" spans="1:21" x14ac:dyDescent="0.25">
      <c r="A5326" s="75" t="s">
        <v>23</v>
      </c>
      <c r="B5326">
        <v>0.59183673469387754</v>
      </c>
      <c r="C5326" s="76" t="s">
        <v>86</v>
      </c>
      <c r="E5326">
        <f t="shared" ca="1" si="166"/>
        <v>0.59072239883623356</v>
      </c>
      <c r="F5326">
        <v>0.56249999999999989</v>
      </c>
      <c r="G5326">
        <f>AVERAGE(F$2:F5326)</f>
        <v>31373.144843236914</v>
      </c>
      <c r="T5326">
        <f t="shared" ca="1" si="167"/>
        <v>21.335024180110679</v>
      </c>
      <c r="U5326">
        <f ca="1">AVERAGE(T$2:T5326)</f>
        <v>27.189674041228788</v>
      </c>
    </row>
    <row r="5327" spans="1:21" x14ac:dyDescent="0.25">
      <c r="A5327" s="75" t="s">
        <v>23</v>
      </c>
      <c r="B5327">
        <v>0.93181818181818177</v>
      </c>
      <c r="C5327" s="76" t="s">
        <v>87</v>
      </c>
      <c r="E5327">
        <f t="shared" ca="1" si="166"/>
        <v>0.96660037274263677</v>
      </c>
      <c r="F5327">
        <v>0.99399999999999999</v>
      </c>
      <c r="G5327">
        <f>AVERAGE(F$2:F5327)</f>
        <v>31367.254465684669</v>
      </c>
      <c r="T5327">
        <f t="shared" ca="1" si="167"/>
        <v>3.5436285857885084</v>
      </c>
      <c r="U5327">
        <f ca="1">AVERAGE(T$2:T5327)</f>
        <v>27.185234303065918</v>
      </c>
    </row>
    <row r="5328" spans="1:21" x14ac:dyDescent="0.25">
      <c r="A5328" s="75" t="s">
        <v>23</v>
      </c>
      <c r="B5328">
        <v>0.125</v>
      </c>
      <c r="C5328" s="76" t="s">
        <v>88</v>
      </c>
      <c r="E5328">
        <f t="shared" ca="1" si="166"/>
        <v>0.89445516121041346</v>
      </c>
      <c r="F5328">
        <v>0.88</v>
      </c>
      <c r="G5328">
        <f>AVERAGE(F$2:F5328)</f>
        <v>31361.366278249774</v>
      </c>
      <c r="T5328">
        <f t="shared" ca="1" si="167"/>
        <v>10.484389730873762</v>
      </c>
      <c r="U5328">
        <f ca="1">AVERAGE(T$2:T5328)</f>
        <v>27.18209917174018</v>
      </c>
    </row>
    <row r="5329" spans="1:21" x14ac:dyDescent="0.25">
      <c r="A5329" s="75" t="s">
        <v>23</v>
      </c>
      <c r="B5329">
        <v>0.34782608695652173</v>
      </c>
      <c r="C5329" s="76" t="s">
        <v>89</v>
      </c>
      <c r="E5329">
        <f t="shared" ca="1" si="166"/>
        <v>0.27646873996903776</v>
      </c>
      <c r="F5329">
        <v>0.25000000000000006</v>
      </c>
      <c r="G5329">
        <f>AVERAGE(F$2:F5329)</f>
        <v>31355.480182852203</v>
      </c>
      <c r="T5329">
        <f t="shared" ca="1" si="167"/>
        <v>6.9846507709915775</v>
      </c>
      <c r="U5329">
        <f ca="1">AVERAGE(T$2:T5329)</f>
        <v>27.178308359352652</v>
      </c>
    </row>
    <row r="5330" spans="1:21" x14ac:dyDescent="0.25">
      <c r="A5330" s="75" t="s">
        <v>23</v>
      </c>
      <c r="B5330">
        <v>0.25925925925925924</v>
      </c>
      <c r="C5330" s="76" t="s">
        <v>90</v>
      </c>
      <c r="E5330">
        <f t="shared" ca="1" si="166"/>
        <v>0.50289711671669912</v>
      </c>
      <c r="F5330">
        <v>0.19047619047619047</v>
      </c>
      <c r="G5330">
        <f>AVERAGE(F$2:F5330)</f>
        <v>31349.596285365496</v>
      </c>
      <c r="T5330">
        <f t="shared" ca="1" si="167"/>
        <v>11.642327416417974</v>
      </c>
      <c r="U5330">
        <f ca="1">AVERAGE(T$2:T5330)</f>
        <v>27.175392994191661</v>
      </c>
    </row>
    <row r="5331" spans="1:21" x14ac:dyDescent="0.25">
      <c r="A5331" s="75" t="s">
        <v>23</v>
      </c>
      <c r="B5331">
        <v>0.58333333333333337</v>
      </c>
      <c r="C5331" s="76" t="s">
        <v>91</v>
      </c>
      <c r="E5331">
        <f t="shared" ca="1" si="166"/>
        <v>0.13087103799109456</v>
      </c>
      <c r="F5331">
        <v>3.2573289902280132E-4</v>
      </c>
      <c r="G5331">
        <f>AVERAGE(F$2:F5331)</f>
        <v>31343.71456004474</v>
      </c>
      <c r="T5331">
        <f t="shared" ca="1" si="167"/>
        <v>2.849882925973994</v>
      </c>
      <c r="U5331">
        <f ca="1">AVERAGE(T$2:T5331)</f>
        <v>27.170829108625391</v>
      </c>
    </row>
    <row r="5332" spans="1:21" x14ac:dyDescent="0.25">
      <c r="A5332" s="75" t="s">
        <v>23</v>
      </c>
      <c r="B5332">
        <v>0.33333333333333331</v>
      </c>
      <c r="C5332" s="76" t="s">
        <v>92</v>
      </c>
      <c r="E5332">
        <f t="shared" ca="1" si="166"/>
        <v>0.95837864684670682</v>
      </c>
      <c r="F5332">
        <v>0.47058823529411764</v>
      </c>
      <c r="G5332">
        <f>AVERAGE(F$2:F5332)</f>
        <v>31337.835129549185</v>
      </c>
      <c r="T5332">
        <f t="shared" ca="1" si="167"/>
        <v>9.6748901016726698</v>
      </c>
      <c r="U5332">
        <f ca="1">AVERAGE(T$2:T5332)</f>
        <v>27.167547184219664</v>
      </c>
    </row>
    <row r="5333" spans="1:21" x14ac:dyDescent="0.25">
      <c r="A5333" s="75" t="s">
        <v>23</v>
      </c>
      <c r="B5333">
        <v>0.18110236220472442</v>
      </c>
      <c r="C5333" s="76" t="s">
        <v>93</v>
      </c>
      <c r="E5333">
        <f t="shared" ca="1" si="166"/>
        <v>0.5979318985215748</v>
      </c>
      <c r="F5333">
        <v>0.23430321592649314</v>
      </c>
      <c r="G5333">
        <f>AVERAGE(F$2:F5333)</f>
        <v>31331.957860076876</v>
      </c>
      <c r="T5333">
        <f t="shared" ca="1" si="167"/>
        <v>2.6018764302646602</v>
      </c>
      <c r="U5333">
        <f ca="1">AVERAGE(T$2:T5333)</f>
        <v>27.16293996914953</v>
      </c>
    </row>
    <row r="5334" spans="1:21" x14ac:dyDescent="0.25">
      <c r="A5334" s="75" t="s">
        <v>23</v>
      </c>
      <c r="B5334">
        <v>0.66666666666666663</v>
      </c>
      <c r="C5334" s="76" t="s">
        <v>94</v>
      </c>
      <c r="E5334">
        <f t="shared" ca="1" si="166"/>
        <v>0.6296927648584979</v>
      </c>
      <c r="F5334">
        <v>0.55752212389380529</v>
      </c>
      <c r="G5334">
        <f>AVERAGE(F$2:F5334)</f>
        <v>31326.082855325712</v>
      </c>
      <c r="T5334">
        <f t="shared" ca="1" si="167"/>
        <v>2.6991502127843363</v>
      </c>
      <c r="U5334">
        <f ca="1">AVERAGE(T$2:T5334)</f>
        <v>27.158352721867256</v>
      </c>
    </row>
    <row r="5335" spans="1:21" x14ac:dyDescent="0.25">
      <c r="A5335" s="75" t="s">
        <v>23</v>
      </c>
      <c r="B5335">
        <v>3.3859649122807016</v>
      </c>
      <c r="C5335" s="76" t="s">
        <v>95</v>
      </c>
      <c r="E5335">
        <f t="shared" ca="1" si="166"/>
        <v>0.44603422315144903</v>
      </c>
      <c r="F5335">
        <v>3.3936731107205618</v>
      </c>
      <c r="G5335">
        <f>AVERAGE(F$2:F5335)</f>
        <v>31320.210585137822</v>
      </c>
      <c r="T5335">
        <f t="shared" ca="1" si="167"/>
        <v>6.0265142702172172</v>
      </c>
      <c r="U5335">
        <f ca="1">AVERAGE(T$2:T5335)</f>
        <v>27.154390997373135</v>
      </c>
    </row>
    <row r="5336" spans="1:21" x14ac:dyDescent="0.25">
      <c r="A5336" s="75" t="s">
        <v>23</v>
      </c>
      <c r="B5336">
        <v>0.23150816522574449</v>
      </c>
      <c r="C5336" s="76" t="s">
        <v>96</v>
      </c>
      <c r="E5336">
        <f t="shared" ca="1" si="166"/>
        <v>0.65757874642911451</v>
      </c>
      <c r="F5336">
        <v>1.9607843137254902E-2</v>
      </c>
      <c r="G5336">
        <f>AVERAGE(F$2:F5336)</f>
        <v>31314.339883923709</v>
      </c>
      <c r="T5336">
        <f t="shared" ca="1" si="167"/>
        <v>5.5831937514641972</v>
      </c>
      <c r="U5336">
        <f ca="1">AVERAGE(T$2:T5336)</f>
        <v>27.150347661432008</v>
      </c>
    </row>
    <row r="5337" spans="1:21" x14ac:dyDescent="0.25">
      <c r="A5337" s="75" t="s">
        <v>23</v>
      </c>
      <c r="B5337">
        <v>14</v>
      </c>
      <c r="C5337" s="76" t="s">
        <v>97</v>
      </c>
      <c r="E5337">
        <f t="shared" ca="1" si="166"/>
        <v>5.392170602545987E-2</v>
      </c>
      <c r="F5337">
        <v>0.75</v>
      </c>
      <c r="G5337">
        <f>AVERAGE(F$2:F5337)</f>
        <v>31308.471520002433</v>
      </c>
      <c r="T5337">
        <f t="shared" ca="1" si="167"/>
        <v>7.901529159607442</v>
      </c>
      <c r="U5337">
        <f ca="1">AVERAGE(T$2:T5337)</f>
        <v>27.14674031163781</v>
      </c>
    </row>
    <row r="5338" spans="1:21" x14ac:dyDescent="0.25">
      <c r="A5338" s="75" t="s">
        <v>23</v>
      </c>
      <c r="B5338">
        <v>0.8</v>
      </c>
      <c r="C5338" s="76" t="s">
        <v>98</v>
      </c>
      <c r="E5338">
        <f t="shared" ca="1" si="166"/>
        <v>7.4747136895521926E-2</v>
      </c>
      <c r="F5338">
        <v>0.56249999999999989</v>
      </c>
      <c r="G5338">
        <f>AVERAGE(F$2:F5338)</f>
        <v>31302.605320073635</v>
      </c>
      <c r="T5338">
        <f t="shared" ca="1" si="167"/>
        <v>10.590146899366896</v>
      </c>
      <c r="U5338">
        <f ca="1">AVERAGE(T$2:T5338)</f>
        <v>27.143638083155093</v>
      </c>
    </row>
    <row r="5339" spans="1:21" x14ac:dyDescent="0.25">
      <c r="B5339">
        <v>0.4</v>
      </c>
      <c r="C5339" s="76" t="s">
        <v>81</v>
      </c>
      <c r="E5339">
        <f t="shared" ca="1" si="166"/>
        <v>6.4544542407614647E-2</v>
      </c>
      <c r="F5339">
        <v>0.21052631578947367</v>
      </c>
      <c r="G5339">
        <f>AVERAGE(F$2:F5339)</f>
        <v>31296.741252109274</v>
      </c>
      <c r="T5339">
        <f t="shared" ca="1" si="167"/>
        <v>2.3169124152400125</v>
      </c>
      <c r="U5339">
        <f ca="1">AVERAGE(T$2:T5339)</f>
        <v>27.13898714166616</v>
      </c>
    </row>
    <row r="5340" spans="1:21" x14ac:dyDescent="0.25">
      <c r="A5340" s="75" t="s">
        <v>24</v>
      </c>
      <c r="B5340">
        <v>3.0816326530612246</v>
      </c>
      <c r="C5340" s="76" t="s">
        <v>82</v>
      </c>
      <c r="E5340">
        <f t="shared" ca="1" si="166"/>
        <v>0.1872535803419163</v>
      </c>
      <c r="F5340">
        <v>3.7619047619047619</v>
      </c>
      <c r="G5340">
        <f>AVERAGE(F$2:F5340)</f>
        <v>31290.880046013128</v>
      </c>
      <c r="T5340">
        <f t="shared" ca="1" si="167"/>
        <v>2.6497159400041927</v>
      </c>
      <c r="U5340">
        <f ca="1">AVERAGE(T$2:T5340)</f>
        <v>27.134400276859704</v>
      </c>
    </row>
    <row r="5341" spans="1:21" x14ac:dyDescent="0.25">
      <c r="A5341" s="75" t="s">
        <v>24</v>
      </c>
      <c r="B5341">
        <v>0.73333333333333328</v>
      </c>
      <c r="C5341" s="76" t="s">
        <v>83</v>
      </c>
      <c r="E5341">
        <f t="shared" ca="1" si="166"/>
        <v>0.24018837878533661</v>
      </c>
      <c r="F5341">
        <v>2.3333333333333335</v>
      </c>
      <c r="G5341">
        <f>AVERAGE(F$2:F5341)</f>
        <v>31285.020767602513</v>
      </c>
      <c r="T5341">
        <f t="shared" ca="1" si="167"/>
        <v>35.797221679469473</v>
      </c>
      <c r="U5341">
        <f ca="1">AVERAGE(T$2:T5341)</f>
        <v>27.136022528058696</v>
      </c>
    </row>
    <row r="5342" spans="1:21" x14ac:dyDescent="0.25">
      <c r="A5342" s="75" t="s">
        <v>24</v>
      </c>
      <c r="B5342">
        <v>0.17647058823529421</v>
      </c>
      <c r="C5342" s="76" t="s">
        <v>84</v>
      </c>
      <c r="E5342">
        <f t="shared" ca="1" si="166"/>
        <v>0.76421123761943288</v>
      </c>
      <c r="F5342">
        <v>2.0864197530864197</v>
      </c>
      <c r="G5342">
        <f>AVERAGE(F$2:F5342)</f>
        <v>31279.16363703748</v>
      </c>
      <c r="T5342">
        <f t="shared" ca="1" si="167"/>
        <v>4.8075890032925352</v>
      </c>
      <c r="U5342">
        <f ca="1">AVERAGE(T$2:T5342)</f>
        <v>27.13184195634464</v>
      </c>
    </row>
    <row r="5343" spans="1:21" x14ac:dyDescent="0.25">
      <c r="A5343" s="75" t="s">
        <v>24</v>
      </c>
      <c r="B5343">
        <v>0.16666666666666666</v>
      </c>
      <c r="C5343" s="76" t="s">
        <v>85</v>
      </c>
      <c r="E5343">
        <f t="shared" ca="1" si="166"/>
        <v>0.72926327884824171</v>
      </c>
      <c r="F5343">
        <v>0.25149700598802399</v>
      </c>
      <c r="G5343">
        <f>AVERAGE(F$2:F5343)</f>
        <v>31273.308355843164</v>
      </c>
      <c r="T5343">
        <f t="shared" ca="1" si="167"/>
        <v>5.7748945653215316</v>
      </c>
      <c r="U5343">
        <f ca="1">AVERAGE(T$2:T5343)</f>
        <v>27.127844025346697</v>
      </c>
    </row>
    <row r="5344" spans="1:21" x14ac:dyDescent="0.25">
      <c r="A5344" s="75" t="s">
        <v>24</v>
      </c>
      <c r="B5344">
        <v>0.18367346938775511</v>
      </c>
      <c r="C5344" s="76" t="s">
        <v>86</v>
      </c>
      <c r="E5344">
        <f t="shared" ca="1" si="166"/>
        <v>0.83522610640702333</v>
      </c>
      <c r="F5344">
        <v>0.47167596125623712</v>
      </c>
      <c r="G5344">
        <f>AVERAGE(F$2:F5344)</f>
        <v>31267.455307615601</v>
      </c>
      <c r="T5344">
        <f t="shared" ca="1" si="167"/>
        <v>14.577423898082573</v>
      </c>
      <c r="U5344">
        <f ca="1">AVERAGE(T$2:T5344)</f>
        <v>27.125495079038021</v>
      </c>
    </row>
    <row r="5345" spans="1:21" x14ac:dyDescent="0.25">
      <c r="A5345" s="75" t="s">
        <v>24</v>
      </c>
      <c r="B5345">
        <v>0.65909090909090906</v>
      </c>
      <c r="C5345" s="76" t="s">
        <v>87</v>
      </c>
      <c r="E5345">
        <f t="shared" ca="1" si="166"/>
        <v>0.83943580727452993</v>
      </c>
      <c r="F5345">
        <v>9.9009900990099098E-3</v>
      </c>
      <c r="G5345">
        <f>AVERAGE(F$2:F5345)</f>
        <v>31261.604363490107</v>
      </c>
      <c r="T5345">
        <f t="shared" ca="1" si="167"/>
        <v>3.6882100635777109</v>
      </c>
      <c r="U5345">
        <f ca="1">AVERAGE(T$2:T5345)</f>
        <v>27.121109359536625</v>
      </c>
    </row>
    <row r="5346" spans="1:21" x14ac:dyDescent="0.25">
      <c r="A5346" s="75" t="s">
        <v>24</v>
      </c>
      <c r="B5346">
        <v>0.75</v>
      </c>
      <c r="C5346" s="76" t="s">
        <v>88</v>
      </c>
      <c r="E5346">
        <f t="shared" ca="1" si="166"/>
        <v>0.27360656700173025</v>
      </c>
      <c r="F5346">
        <v>1.0869565217391304</v>
      </c>
      <c r="G5346">
        <f>AVERAGE(F$2:F5346)</f>
        <v>31255.755810186656</v>
      </c>
      <c r="T5346">
        <f t="shared" ca="1" si="167"/>
        <v>3.1788369332430189</v>
      </c>
      <c r="U5346">
        <f ca="1">AVERAGE(T$2:T5346)</f>
        <v>27.11662998209485</v>
      </c>
    </row>
    <row r="5347" spans="1:21" x14ac:dyDescent="0.25">
      <c r="A5347" s="75" t="s">
        <v>24</v>
      </c>
      <c r="B5347">
        <v>0.13043478260869565</v>
      </c>
      <c r="C5347" s="76" t="s">
        <v>89</v>
      </c>
      <c r="E5347">
        <f t="shared" ca="1" si="166"/>
        <v>0.16435999765708598</v>
      </c>
      <c r="F5347">
        <v>5.5712936732766706E-2</v>
      </c>
      <c r="G5347">
        <f>AVERAGE(F$2:F5347)</f>
        <v>31249.909251994126</v>
      </c>
      <c r="T5347">
        <f t="shared" ca="1" si="167"/>
        <v>3.0449707608013461</v>
      </c>
      <c r="U5347">
        <f ca="1">AVERAGE(T$2:T5347)</f>
        <v>27.112127240003325</v>
      </c>
    </row>
    <row r="5348" spans="1:21" x14ac:dyDescent="0.25">
      <c r="A5348" s="75" t="s">
        <v>24</v>
      </c>
      <c r="B5348">
        <v>0.85185185185185186</v>
      </c>
      <c r="C5348" s="76" t="s">
        <v>90</v>
      </c>
      <c r="E5348">
        <f t="shared" ca="1" si="166"/>
        <v>0.78096057275643205</v>
      </c>
      <c r="F5348">
        <v>6.0820367751060818E-2</v>
      </c>
      <c r="G5348">
        <f>AVERAGE(F$2:F5348)</f>
        <v>31244.064881612303</v>
      </c>
      <c r="T5348">
        <f t="shared" ca="1" si="167"/>
        <v>2.0465818640194553</v>
      </c>
      <c r="U5348">
        <f ca="1">AVERAGE(T$2:T5348)</f>
        <v>27.10743946267473</v>
      </c>
    </row>
    <row r="5349" spans="1:21" x14ac:dyDescent="0.25">
      <c r="A5349" s="75" t="s">
        <v>24</v>
      </c>
      <c r="B5349">
        <v>0.66666666666666663</v>
      </c>
      <c r="C5349" s="76" t="s">
        <v>91</v>
      </c>
      <c r="E5349">
        <f t="shared" ca="1" si="166"/>
        <v>0.2122550733295655</v>
      </c>
      <c r="F5349">
        <v>0.66666666666666663</v>
      </c>
      <c r="G5349">
        <f>AVERAGE(F$2:F5349)</f>
        <v>31238.222810143536</v>
      </c>
      <c r="T5349">
        <f t="shared" ca="1" si="167"/>
        <v>2.1629543262799964</v>
      </c>
      <c r="U5349">
        <f ca="1">AVERAGE(T$2:T5349)</f>
        <v>27.102775198438305</v>
      </c>
    </row>
    <row r="5350" spans="1:21" x14ac:dyDescent="0.25">
      <c r="A5350" s="75" t="s">
        <v>24</v>
      </c>
      <c r="B5350">
        <v>0.33333333333333331</v>
      </c>
      <c r="C5350" s="76" t="s">
        <v>92</v>
      </c>
      <c r="E5350">
        <f t="shared" ca="1" si="166"/>
        <v>0.58203402073576049</v>
      </c>
      <c r="F5350">
        <v>0.10909090909090917</v>
      </c>
      <c r="G5350">
        <f>AVERAGE(F$2:F5350)</f>
        <v>31232.382818795762</v>
      </c>
      <c r="T5350">
        <f t="shared" ca="1" si="167"/>
        <v>2.690635882421943</v>
      </c>
      <c r="U5350">
        <f ca="1">AVERAGE(T$2:T5350)</f>
        <v>27.098211328683959</v>
      </c>
    </row>
    <row r="5351" spans="1:21" x14ac:dyDescent="0.25">
      <c r="A5351" s="75" t="s">
        <v>24</v>
      </c>
      <c r="B5351">
        <v>2.3622047244094488E-2</v>
      </c>
      <c r="C5351" s="76" t="s">
        <v>93</v>
      </c>
      <c r="E5351">
        <f t="shared" ca="1" si="166"/>
        <v>2.6323882694535561E-2</v>
      </c>
      <c r="F5351">
        <v>2.9370078740157481</v>
      </c>
      <c r="G5351">
        <f>AVERAGE(F$2:F5351)</f>
        <v>31226.545539204933</v>
      </c>
      <c r="T5351">
        <f t="shared" ca="1" si="167"/>
        <v>2.6979794637009507</v>
      </c>
      <c r="U5351">
        <f ca="1">AVERAGE(T$2:T5351)</f>
        <v>27.093650537681157</v>
      </c>
    </row>
    <row r="5352" spans="1:21" x14ac:dyDescent="0.25">
      <c r="A5352" s="75" t="s">
        <v>24</v>
      </c>
      <c r="B5352">
        <v>2.75</v>
      </c>
      <c r="C5352" s="76" t="s">
        <v>94</v>
      </c>
      <c r="E5352">
        <f t="shared" ca="1" si="166"/>
        <v>0.3362035395018087</v>
      </c>
      <c r="F5352">
        <v>0.13402061855670117</v>
      </c>
      <c r="G5352">
        <f>AVERAGE(F$2:F5352)</f>
        <v>31220.709917541961</v>
      </c>
      <c r="T5352">
        <f t="shared" ca="1" si="167"/>
        <v>11.202582630866752</v>
      </c>
      <c r="U5352">
        <f ca="1">AVERAGE(T$2:T5352)</f>
        <v>27.09068079970567</v>
      </c>
    </row>
    <row r="5353" spans="1:21" x14ac:dyDescent="0.25">
      <c r="A5353" s="75" t="s">
        <v>24</v>
      </c>
      <c r="B5353">
        <v>9.526315789473685</v>
      </c>
      <c r="C5353" s="76" t="s">
        <v>95</v>
      </c>
      <c r="E5353">
        <f t="shared" ca="1" si="166"/>
        <v>0.36441080885008126</v>
      </c>
      <c r="F5353">
        <v>9.9009900990099098E-3</v>
      </c>
      <c r="G5353">
        <f>AVERAGE(F$2:F5353)</f>
        <v>31214.876453413308</v>
      </c>
      <c r="T5353">
        <f t="shared" ca="1" si="167"/>
        <v>3.475148572489875</v>
      </c>
      <c r="U5353">
        <f ca="1">AVERAGE(T$2:T5353)</f>
        <v>27.086268331053354</v>
      </c>
    </row>
    <row r="5354" spans="1:21" x14ac:dyDescent="0.25">
      <c r="A5354" s="75" t="s">
        <v>24</v>
      </c>
      <c r="B5354">
        <v>0.13544668587896255</v>
      </c>
      <c r="C5354" s="76" t="s">
        <v>96</v>
      </c>
      <c r="E5354">
        <f t="shared" ca="1" si="166"/>
        <v>0.76496859371726178</v>
      </c>
      <c r="F5354">
        <v>0.37106918238993714</v>
      </c>
      <c r="G5354">
        <f>AVERAGE(F$2:F5354)</f>
        <v>31209.045236266993</v>
      </c>
      <c r="T5354">
        <f t="shared" ca="1" si="167"/>
        <v>2.9085372622956611</v>
      </c>
      <c r="U5354">
        <f ca="1">AVERAGE(T$2:T5354)</f>
        <v>27.081751661696217</v>
      </c>
    </row>
    <row r="5355" spans="1:21" x14ac:dyDescent="0.25">
      <c r="A5355" s="75" t="s">
        <v>24</v>
      </c>
      <c r="B5355">
        <v>2.25</v>
      </c>
      <c r="C5355" s="76" t="s">
        <v>97</v>
      </c>
      <c r="E5355">
        <f t="shared" ca="1" si="166"/>
        <v>0.95655557358312049</v>
      </c>
      <c r="F5355">
        <v>0.93680884676145337</v>
      </c>
      <c r="G5355">
        <f>AVERAGE(F$2:F5355)</f>
        <v>31203.216303053057</v>
      </c>
      <c r="T5355">
        <f t="shared" ca="1" si="167"/>
        <v>4.9577263436137056</v>
      </c>
      <c r="U5355">
        <f ca="1">AVERAGE(T$2:T5355)</f>
        <v>27.077619419388022</v>
      </c>
    </row>
    <row r="5356" spans="1:21" x14ac:dyDescent="0.25">
      <c r="A5356" s="75" t="s">
        <v>24</v>
      </c>
      <c r="B5356">
        <v>0.93142857142857138</v>
      </c>
      <c r="C5356" s="76" t="s">
        <v>98</v>
      </c>
      <c r="E5356">
        <f t="shared" ca="1" si="166"/>
        <v>0.16679880985573436</v>
      </c>
      <c r="F5356">
        <v>0.11971830985915485</v>
      </c>
      <c r="G5356">
        <f>AVERAGE(F$2:F5356)</f>
        <v>31197.389394260386</v>
      </c>
      <c r="T5356">
        <f t="shared" ca="1" si="167"/>
        <v>2.6463599950295569</v>
      </c>
      <c r="U5356">
        <f ca="1">AVERAGE(T$2:T5356)</f>
        <v>27.073057092698132</v>
      </c>
    </row>
    <row r="5357" spans="1:21" x14ac:dyDescent="0.25">
      <c r="B5357">
        <v>0.2</v>
      </c>
      <c r="C5357" s="76" t="s">
        <v>81</v>
      </c>
      <c r="E5357">
        <f t="shared" ca="1" si="166"/>
        <v>0.46002448120670969</v>
      </c>
      <c r="F5357">
        <v>4.2631578947368425</v>
      </c>
      <c r="G5357">
        <f>AVERAGE(F$2:F5357)</f>
        <v>31191.565434918273</v>
      </c>
      <c r="T5357">
        <f t="shared" ca="1" si="167"/>
        <v>2.0108746975575138</v>
      </c>
      <c r="U5357">
        <f ca="1">AVERAGE(T$2:T5357)</f>
        <v>27.068377820406283</v>
      </c>
    </row>
    <row r="5358" spans="1:21" x14ac:dyDescent="0.25">
      <c r="A5358" s="75" t="s">
        <v>25</v>
      </c>
      <c r="B5358">
        <v>2.4013605442176869</v>
      </c>
      <c r="C5358" s="76" t="s">
        <v>82</v>
      </c>
      <c r="E5358">
        <f t="shared" ca="1" si="166"/>
        <v>0.38046017846707503</v>
      </c>
      <c r="F5358">
        <v>5.44815465729349E-2</v>
      </c>
      <c r="G5358">
        <f>AVERAGE(F$2:F5358)</f>
        <v>31185.74286427176</v>
      </c>
      <c r="T5358">
        <f t="shared" ca="1" si="167"/>
        <v>4.3923762907299162</v>
      </c>
      <c r="U5358">
        <f ca="1">AVERAGE(T$2:T5358)</f>
        <v>27.064144853908303</v>
      </c>
    </row>
    <row r="5359" spans="1:21" x14ac:dyDescent="0.25">
      <c r="A5359" s="75" t="s">
        <v>25</v>
      </c>
      <c r="B5359">
        <v>0.6</v>
      </c>
      <c r="C5359" s="76" t="s">
        <v>83</v>
      </c>
      <c r="E5359">
        <f t="shared" ca="1" si="166"/>
        <v>0.80295826348003474</v>
      </c>
      <c r="F5359">
        <v>0.82456140350877194</v>
      </c>
      <c r="G5359">
        <f>AVERAGE(F$2:F5359)</f>
        <v>31179.922610762456</v>
      </c>
      <c r="T5359">
        <f t="shared" ca="1" si="167"/>
        <v>3.0443737797041925</v>
      </c>
      <c r="U5359">
        <f ca="1">AVERAGE(T$2:T5359)</f>
        <v>27.059661880583516</v>
      </c>
    </row>
    <row r="5360" spans="1:21" x14ac:dyDescent="0.25">
      <c r="A5360" s="75" t="s">
        <v>25</v>
      </c>
      <c r="B5360">
        <v>0.17647058823529421</v>
      </c>
      <c r="C5360" s="76" t="s">
        <v>84</v>
      </c>
      <c r="E5360">
        <f t="shared" ca="1" si="166"/>
        <v>0.31458970207102144</v>
      </c>
      <c r="F5360">
        <v>0.28684627575277338</v>
      </c>
      <c r="G5360">
        <f>AVERAGE(F$2:F5360)</f>
        <v>31174.104429056075</v>
      </c>
      <c r="T5360">
        <f t="shared" ca="1" si="167"/>
        <v>4.3989347851392733</v>
      </c>
      <c r="U5360">
        <f ca="1">AVERAGE(T$2:T5360)</f>
        <v>27.055433344085017</v>
      </c>
    </row>
    <row r="5361" spans="1:21" x14ac:dyDescent="0.25">
      <c r="A5361" s="75" t="s">
        <v>25</v>
      </c>
      <c r="B5361">
        <v>0.75</v>
      </c>
      <c r="C5361" s="76" t="s">
        <v>85</v>
      </c>
      <c r="E5361">
        <f t="shared" ca="1" si="166"/>
        <v>0.29644714842913256</v>
      </c>
      <c r="F5361">
        <v>3.2362459546925594E-3</v>
      </c>
      <c r="G5361">
        <f>AVERAGE(F$2:F5361)</f>
        <v>31168.288365400698</v>
      </c>
      <c r="T5361">
        <f t="shared" ca="1" si="167"/>
        <v>24.891928781257995</v>
      </c>
      <c r="U5361">
        <f ca="1">AVERAGE(T$2:T5361)</f>
        <v>27.055029705174043</v>
      </c>
    </row>
    <row r="5362" spans="1:21" x14ac:dyDescent="0.25">
      <c r="A5362" s="75" t="s">
        <v>25</v>
      </c>
      <c r="B5362">
        <v>2.6734693877551021</v>
      </c>
      <c r="C5362" s="76" t="s">
        <v>86</v>
      </c>
      <c r="E5362">
        <f t="shared" ca="1" si="166"/>
        <v>0.37798873390881915</v>
      </c>
      <c r="F5362">
        <v>1.8571428571428574</v>
      </c>
      <c r="G5362">
        <f>AVERAGE(F$2:F5362)</f>
        <v>31162.474817327107</v>
      </c>
      <c r="T5362">
        <f t="shared" ca="1" si="167"/>
        <v>2.3606670957137221</v>
      </c>
      <c r="U5362">
        <f ca="1">AVERAGE(T$2:T5362)</f>
        <v>27.05042340735471</v>
      </c>
    </row>
    <row r="5363" spans="1:21" x14ac:dyDescent="0.25">
      <c r="A5363" s="75" t="s">
        <v>25</v>
      </c>
      <c r="B5363">
        <v>17.181818181818183</v>
      </c>
      <c r="C5363" s="76" t="s">
        <v>87</v>
      </c>
      <c r="E5363">
        <f t="shared" ca="1" si="166"/>
        <v>0.93082951262760572</v>
      </c>
      <c r="F5363">
        <v>0.63627546071774976</v>
      </c>
      <c r="G5363">
        <f>AVERAGE(F$2:F5363)</f>
        <v>31156.663209989943</v>
      </c>
      <c r="T5363">
        <f t="shared" ca="1" si="167"/>
        <v>9.9978076894475336</v>
      </c>
      <c r="U5363">
        <f ca="1">AVERAGE(T$2:T5363)</f>
        <v>27.04724313586685</v>
      </c>
    </row>
    <row r="5364" spans="1:21" x14ac:dyDescent="0.25">
      <c r="A5364" s="75" t="s">
        <v>25</v>
      </c>
      <c r="B5364">
        <v>0.375</v>
      </c>
      <c r="C5364" s="76" t="s">
        <v>88</v>
      </c>
      <c r="E5364">
        <f t="shared" ca="1" si="166"/>
        <v>0.32189934031179845</v>
      </c>
      <c r="F5364">
        <v>0.99963329666299972</v>
      </c>
      <c r="G5364">
        <f>AVERAGE(F$2:F5364)</f>
        <v>31150.85383770266</v>
      </c>
      <c r="T5364">
        <f t="shared" ca="1" si="167"/>
        <v>2.3164600927249852</v>
      </c>
      <c r="U5364">
        <f ca="1">AVERAGE(T$2:T5364)</f>
        <v>27.042631764797832</v>
      </c>
    </row>
    <row r="5365" spans="1:21" x14ac:dyDescent="0.25">
      <c r="A5365" s="75" t="s">
        <v>25</v>
      </c>
      <c r="B5365">
        <v>0.99565217391304339</v>
      </c>
      <c r="C5365" s="76" t="s">
        <v>89</v>
      </c>
      <c r="E5365">
        <f t="shared" ca="1" si="166"/>
        <v>0.65179598739930344</v>
      </c>
      <c r="F5365">
        <v>0.69696969696969702</v>
      </c>
      <c r="G5365">
        <f>AVERAGE(F$2:F5365)</f>
        <v>31145.046575050161</v>
      </c>
      <c r="T5365">
        <f t="shared" ca="1" si="167"/>
        <v>101.71924385459729</v>
      </c>
      <c r="U5365">
        <f ca="1">AVERAGE(T$2:T5365)</f>
        <v>27.056553579132249</v>
      </c>
    </row>
    <row r="5366" spans="1:21" x14ac:dyDescent="0.25">
      <c r="A5366" s="75" t="s">
        <v>25</v>
      </c>
      <c r="B5366">
        <v>0.72222222222222221</v>
      </c>
      <c r="C5366" s="76" t="s">
        <v>90</v>
      </c>
      <c r="E5366">
        <f t="shared" ca="1" si="166"/>
        <v>6.1850196290946791E-3</v>
      </c>
      <c r="F5366">
        <v>0.48148148148148145</v>
      </c>
      <c r="G5366">
        <f>AVERAGE(F$2:F5366)</f>
        <v>31139.241437101686</v>
      </c>
      <c r="T5366">
        <f t="shared" ca="1" si="167"/>
        <v>2.5194962820587361</v>
      </c>
      <c r="U5366">
        <f ca="1">AVERAGE(T$2:T5366)</f>
        <v>27.051980036299618</v>
      </c>
    </row>
    <row r="5367" spans="1:21" x14ac:dyDescent="0.25">
      <c r="A5367" s="75" t="s">
        <v>25</v>
      </c>
      <c r="B5367">
        <v>0.95833333333333337</v>
      </c>
      <c r="C5367" s="76" t="s">
        <v>91</v>
      </c>
      <c r="E5367">
        <f t="shared" ca="1" si="166"/>
        <v>0.415330292399677</v>
      </c>
      <c r="F5367">
        <v>0.38678522152383876</v>
      </c>
      <c r="G5367">
        <f>AVERAGE(F$2:F5367)</f>
        <v>31133.438445179978</v>
      </c>
      <c r="T5367">
        <f t="shared" ca="1" si="167"/>
        <v>9.0191489224359103</v>
      </c>
      <c r="U5367">
        <f ca="1">AVERAGE(T$2:T5367)</f>
        <v>27.048619463971278</v>
      </c>
    </row>
    <row r="5368" spans="1:21" x14ac:dyDescent="0.25">
      <c r="A5368" s="75" t="s">
        <v>25</v>
      </c>
      <c r="B5368">
        <v>0.22222222222222221</v>
      </c>
      <c r="C5368" s="76" t="s">
        <v>92</v>
      </c>
      <c r="E5368">
        <f t="shared" ca="1" si="166"/>
        <v>0.20765303517636957</v>
      </c>
      <c r="F5368">
        <v>3.5454545454545454</v>
      </c>
      <c r="G5368">
        <f>AVERAGE(F$2:F5368)</f>
        <v>31127.638204265008</v>
      </c>
      <c r="T5368">
        <f t="shared" ca="1" si="167"/>
        <v>2.8906899322239497</v>
      </c>
      <c r="U5368">
        <f ca="1">AVERAGE(T$2:T5368)</f>
        <v>27.044118265996293</v>
      </c>
    </row>
    <row r="5369" spans="1:21" x14ac:dyDescent="0.25">
      <c r="A5369" s="75" t="s">
        <v>25</v>
      </c>
      <c r="B5369">
        <v>0.41732283464566927</v>
      </c>
      <c r="C5369" s="76" t="s">
        <v>93</v>
      </c>
      <c r="E5369">
        <f t="shared" ca="1" si="166"/>
        <v>8.7970758080988753E-2</v>
      </c>
      <c r="F5369">
        <v>7.462686567164179E-3</v>
      </c>
      <c r="G5369">
        <f>AVERAGE(F$2:F5369)</f>
        <v>31121.839465304205</v>
      </c>
      <c r="T5369">
        <f t="shared" ca="1" si="167"/>
        <v>2.083106378651975</v>
      </c>
      <c r="U5369">
        <f ca="1">AVERAGE(T$2:T5369)</f>
        <v>27.039468301039634</v>
      </c>
    </row>
    <row r="5370" spans="1:21" x14ac:dyDescent="0.25">
      <c r="A5370" s="75" t="s">
        <v>25</v>
      </c>
      <c r="B5370">
        <v>0.91666666666666663</v>
      </c>
      <c r="C5370" s="76" t="s">
        <v>94</v>
      </c>
      <c r="E5370">
        <f t="shared" ca="1" si="166"/>
        <v>0.98524107934590299</v>
      </c>
      <c r="F5370">
        <v>13475.923076923076</v>
      </c>
      <c r="G5370">
        <f>AVERAGE(F$2:F5370)</f>
        <v>31118.552835319406</v>
      </c>
      <c r="T5370">
        <f t="shared" ca="1" si="167"/>
        <v>11.360132755759466</v>
      </c>
      <c r="U5370">
        <f ca="1">AVERAGE(T$2:T5370)</f>
        <v>27.036547955436117</v>
      </c>
    </row>
    <row r="5371" spans="1:21" x14ac:dyDescent="0.25">
      <c r="A5371" s="75" t="s">
        <v>25</v>
      </c>
      <c r="B5371">
        <v>5.2631578947368418E-2</v>
      </c>
      <c r="C5371" s="76" t="s">
        <v>95</v>
      </c>
      <c r="E5371">
        <f t="shared" ca="1" si="166"/>
        <v>0.56580640145757888</v>
      </c>
      <c r="F5371">
        <v>0.6</v>
      </c>
      <c r="G5371">
        <f>AVERAGE(F$2:F5371)</f>
        <v>31112.758058255102</v>
      </c>
      <c r="T5371">
        <f t="shared" ca="1" si="167"/>
        <v>8.9148426035664468</v>
      </c>
      <c r="U5371">
        <f ca="1">AVERAGE(T$2:T5371)</f>
        <v>27.033173336189957</v>
      </c>
    </row>
    <row r="5372" spans="1:21" x14ac:dyDescent="0.25">
      <c r="A5372" s="75" t="s">
        <v>25</v>
      </c>
      <c r="B5372">
        <v>0.15273775216138327</v>
      </c>
      <c r="C5372" s="76" t="s">
        <v>96</v>
      </c>
      <c r="E5372">
        <f t="shared" ca="1" si="166"/>
        <v>0.22453932219984818</v>
      </c>
      <c r="F5372">
        <v>1</v>
      </c>
      <c r="G5372">
        <f>AVERAGE(F$2:F5372)</f>
        <v>31106.965513466745</v>
      </c>
      <c r="T5372">
        <f t="shared" ca="1" si="167"/>
        <v>2.0984706983696961</v>
      </c>
      <c r="U5372">
        <f ca="1">AVERAGE(T$2:T5372)</f>
        <v>27.028530866884832</v>
      </c>
    </row>
    <row r="5373" spans="1:21" x14ac:dyDescent="0.25">
      <c r="A5373" s="75" t="s">
        <v>25</v>
      </c>
      <c r="B5373">
        <v>2</v>
      </c>
      <c r="C5373" s="76" t="s">
        <v>97</v>
      </c>
      <c r="E5373">
        <f t="shared" ca="1" si="166"/>
        <v>0.86228320927300139</v>
      </c>
      <c r="F5373">
        <v>0.85663082437275984</v>
      </c>
      <c r="G5373">
        <f>AVERAGE(F$2:F5373)</f>
        <v>31101.175098559332</v>
      </c>
      <c r="T5373">
        <f t="shared" ca="1" si="167"/>
        <v>8.009100824329261</v>
      </c>
      <c r="U5373">
        <f ca="1">AVERAGE(T$2:T5373)</f>
        <v>27.02499039219337</v>
      </c>
    </row>
    <row r="5374" spans="1:21" x14ac:dyDescent="0.25">
      <c r="A5374" s="75" t="s">
        <v>25</v>
      </c>
      <c r="B5374">
        <v>0.97714285714285709</v>
      </c>
      <c r="C5374" s="76" t="s">
        <v>98</v>
      </c>
      <c r="E5374">
        <f t="shared" ca="1" si="166"/>
        <v>0.56302074785387635</v>
      </c>
      <c r="F5374">
        <v>0.125</v>
      </c>
      <c r="G5374">
        <f>AVERAGE(F$2:F5374)</f>
        <v>31095.386702858872</v>
      </c>
      <c r="T5374">
        <f t="shared" ca="1" si="167"/>
        <v>11.043464566219757</v>
      </c>
      <c r="U5374">
        <f ca="1">AVERAGE(T$2:T5374)</f>
        <v>27.022015978304299</v>
      </c>
    </row>
    <row r="5375" spans="1:21" x14ac:dyDescent="0.25">
      <c r="B5375">
        <v>0.84</v>
      </c>
      <c r="C5375" s="76" t="s">
        <v>81</v>
      </c>
      <c r="E5375">
        <f t="shared" ca="1" si="166"/>
        <v>0.72241130018828759</v>
      </c>
      <c r="F5375">
        <v>0</v>
      </c>
      <c r="G5375">
        <f>AVERAGE(F$2:F5375)</f>
        <v>31089.600438120717</v>
      </c>
      <c r="T5375">
        <f t="shared" ca="1" si="167"/>
        <v>3.3463373788606816</v>
      </c>
      <c r="U5375">
        <f ca="1">AVERAGE(T$2:T5375)</f>
        <v>27.017610381244488</v>
      </c>
    </row>
    <row r="5376" spans="1:21" x14ac:dyDescent="0.25">
      <c r="A5376" s="75" t="s">
        <v>26</v>
      </c>
      <c r="B5376">
        <v>2.4013605442176869</v>
      </c>
      <c r="C5376" s="76" t="s">
        <v>82</v>
      </c>
      <c r="E5376">
        <f t="shared" ca="1" si="166"/>
        <v>0.28987715373001544</v>
      </c>
      <c r="F5376">
        <v>0</v>
      </c>
      <c r="G5376">
        <f>AVERAGE(F$2:F5376)</f>
        <v>31083.816326411295</v>
      </c>
      <c r="T5376">
        <f t="shared" ca="1" si="167"/>
        <v>2.5157806851171443</v>
      </c>
      <c r="U5376">
        <f ca="1">AVERAGE(T$2:T5376)</f>
        <v>27.013051901301022</v>
      </c>
    </row>
    <row r="5377" spans="1:21" x14ac:dyDescent="0.25">
      <c r="A5377" s="75" t="s">
        <v>26</v>
      </c>
      <c r="B5377">
        <v>0.73333333333333328</v>
      </c>
      <c r="C5377" s="76" t="s">
        <v>83</v>
      </c>
      <c r="E5377">
        <f t="shared" ca="1" si="166"/>
        <v>0.4763815401999888</v>
      </c>
      <c r="F5377">
        <v>0.92537313432835822</v>
      </c>
      <c r="G5377">
        <f>AVERAGE(F$2:F5377)</f>
        <v>31078.034538659573</v>
      </c>
      <c r="T5377">
        <f t="shared" ca="1" si="167"/>
        <v>3.2179214653424806</v>
      </c>
      <c r="U5377">
        <f ca="1">AVERAGE(T$2:T5377)</f>
        <v>27.008625723764574</v>
      </c>
    </row>
    <row r="5378" spans="1:21" x14ac:dyDescent="0.25">
      <c r="A5378" s="75" t="s">
        <v>26</v>
      </c>
      <c r="B5378">
        <v>0.21568627450980388</v>
      </c>
      <c r="C5378" s="76" t="s">
        <v>84</v>
      </c>
      <c r="E5378">
        <f t="shared" ref="E5378:E5441" ca="1" si="168">RAND()</f>
        <v>0.57119792589928364</v>
      </c>
      <c r="F5378">
        <v>0.3</v>
      </c>
      <c r="G5378">
        <f>AVERAGE(F$2:F5378)</f>
        <v>31072.254785165311</v>
      </c>
      <c r="T5378">
        <f t="shared" ca="1" si="167"/>
        <v>2.7098686001188823</v>
      </c>
      <c r="U5378">
        <f ca="1">AVERAGE(T$2:T5378)</f>
        <v>27.004106706259712</v>
      </c>
    </row>
    <row r="5379" spans="1:21" x14ac:dyDescent="0.25">
      <c r="A5379" s="75" t="s">
        <v>26</v>
      </c>
      <c r="B5379">
        <v>0.75</v>
      </c>
      <c r="C5379" s="76" t="s">
        <v>85</v>
      </c>
      <c r="E5379">
        <f t="shared" ca="1" si="168"/>
        <v>0.31909401926802572</v>
      </c>
      <c r="F5379">
        <v>7.333333333333333</v>
      </c>
      <c r="G5379">
        <f>AVERAGE(F$2:F5379)</f>
        <v>31066.478488874527</v>
      </c>
      <c r="T5379">
        <f t="shared" ref="T5379:T5442" ca="1" si="169">2*RAND()^-1</f>
        <v>2.7523424445256643</v>
      </c>
      <c r="U5379">
        <f ca="1">AVERAGE(T$2:T5379)</f>
        <v>26.999597267014316</v>
      </c>
    </row>
    <row r="5380" spans="1:21" x14ac:dyDescent="0.25">
      <c r="A5380" s="75" t="s">
        <v>26</v>
      </c>
      <c r="B5380">
        <v>0.48979591836734693</v>
      </c>
      <c r="C5380" s="76" t="s">
        <v>86</v>
      </c>
      <c r="E5380">
        <f t="shared" ca="1" si="168"/>
        <v>0.49651340417029488</v>
      </c>
      <c r="F5380">
        <v>1.4193548387096775</v>
      </c>
      <c r="G5380">
        <f>AVERAGE(F$2:F5380)</f>
        <v>31060.703240848121</v>
      </c>
      <c r="T5380">
        <f t="shared" ca="1" si="169"/>
        <v>4.9149873258746251</v>
      </c>
      <c r="U5380">
        <f ca="1">AVERAGE(T$2:T5380)</f>
        <v>26.995491557785623</v>
      </c>
    </row>
    <row r="5381" spans="1:21" x14ac:dyDescent="0.25">
      <c r="A5381" s="75" t="s">
        <v>26</v>
      </c>
      <c r="B5381">
        <v>1.0454545454545454</v>
      </c>
      <c r="C5381" s="76" t="s">
        <v>87</v>
      </c>
      <c r="E5381">
        <f t="shared" ca="1" si="168"/>
        <v>0.71226912896358585</v>
      </c>
      <c r="F5381">
        <v>0.53846153846153844</v>
      </c>
      <c r="G5381">
        <f>AVERAGE(F$2:F5381)</f>
        <v>31054.929976019252</v>
      </c>
      <c r="T5381">
        <f t="shared" ca="1" si="169"/>
        <v>16.581467315526382</v>
      </c>
      <c r="U5381">
        <f ca="1">AVERAGE(T$2:T5381)</f>
        <v>26.993555865547282</v>
      </c>
    </row>
    <row r="5382" spans="1:21" x14ac:dyDescent="0.25">
      <c r="A5382" s="75" t="s">
        <v>26</v>
      </c>
      <c r="B5382">
        <v>0.9</v>
      </c>
      <c r="C5382" s="76" t="s">
        <v>88</v>
      </c>
      <c r="E5382">
        <f t="shared" ca="1" si="168"/>
        <v>0.30657915208593145</v>
      </c>
      <c r="F5382">
        <v>0.72222222222222221</v>
      </c>
      <c r="G5382">
        <f>AVERAGE(F$2:F5382)</f>
        <v>31049.158891136551</v>
      </c>
      <c r="T5382">
        <f t="shared" ca="1" si="169"/>
        <v>6.3198790859299665</v>
      </c>
      <c r="U5382">
        <f ca="1">AVERAGE(T$2:T5382)</f>
        <v>26.989713888818123</v>
      </c>
    </row>
    <row r="5383" spans="1:21" x14ac:dyDescent="0.25">
      <c r="A5383" s="75" t="s">
        <v>26</v>
      </c>
      <c r="B5383">
        <v>0.91304347826086951</v>
      </c>
      <c r="C5383" s="76" t="s">
        <v>89</v>
      </c>
      <c r="E5383">
        <f t="shared" ca="1" si="168"/>
        <v>0.35375298092088292</v>
      </c>
      <c r="F5383">
        <v>0.5901639344262295</v>
      </c>
      <c r="G5383">
        <f>AVERAGE(F$2:F5383)</f>
        <v>31043.389926304299</v>
      </c>
      <c r="T5383">
        <f t="shared" ca="1" si="169"/>
        <v>3.4434393599595241</v>
      </c>
      <c r="U5383">
        <f ca="1">AVERAGE(T$2:T5383)</f>
        <v>26.98533888426055</v>
      </c>
    </row>
    <row r="5384" spans="1:21" x14ac:dyDescent="0.25">
      <c r="A5384" s="75" t="s">
        <v>26</v>
      </c>
      <c r="B5384">
        <v>0.70370370370370372</v>
      </c>
      <c r="C5384" s="76" t="s">
        <v>90</v>
      </c>
      <c r="E5384">
        <f t="shared" ca="1" si="168"/>
        <v>0.33988945223318545</v>
      </c>
      <c r="F5384">
        <v>4.906107257655219E-3</v>
      </c>
      <c r="G5384">
        <f>AVERAGE(F$2:F5384)</f>
        <v>31037.622996150076</v>
      </c>
      <c r="T5384">
        <f t="shared" ca="1" si="169"/>
        <v>2.3134066523248342</v>
      </c>
      <c r="U5384">
        <f ca="1">AVERAGE(T$2:T5384)</f>
        <v>26.980755578997325</v>
      </c>
    </row>
    <row r="5385" spans="1:21" x14ac:dyDescent="0.25">
      <c r="A5385" s="75" t="s">
        <v>26</v>
      </c>
      <c r="B5385">
        <v>1.5</v>
      </c>
      <c r="C5385" s="76" t="s">
        <v>91</v>
      </c>
      <c r="E5385">
        <f t="shared" ca="1" si="168"/>
        <v>0.43070694616119565</v>
      </c>
      <c r="F5385">
        <v>1</v>
      </c>
      <c r="G5385">
        <f>AVERAGE(F$2:F5385)</f>
        <v>31031.858393067581</v>
      </c>
      <c r="T5385">
        <f t="shared" ca="1" si="169"/>
        <v>6.2262029675631823</v>
      </c>
      <c r="U5385">
        <f ca="1">AVERAGE(T$2:T5385)</f>
        <v>26.976900721528636</v>
      </c>
    </row>
    <row r="5386" spans="1:21" x14ac:dyDescent="0.25">
      <c r="A5386" s="75" t="s">
        <v>26</v>
      </c>
      <c r="B5386">
        <v>0.1111111111111111</v>
      </c>
      <c r="C5386" s="76" t="s">
        <v>92</v>
      </c>
      <c r="E5386">
        <f t="shared" ca="1" si="168"/>
        <v>0.58539863731540265</v>
      </c>
      <c r="F5386">
        <v>0.42857142857142855</v>
      </c>
      <c r="G5386">
        <f>AVERAGE(F$2:F5386)</f>
        <v>31026.095824855576</v>
      </c>
      <c r="T5386">
        <f t="shared" ca="1" si="169"/>
        <v>2.369404597078177</v>
      </c>
      <c r="U5386">
        <f ca="1">AVERAGE(T$2:T5386)</f>
        <v>26.972331084365326</v>
      </c>
    </row>
    <row r="5387" spans="1:21" x14ac:dyDescent="0.25">
      <c r="A5387" s="75" t="s">
        <v>26</v>
      </c>
      <c r="B5387">
        <v>1.3622047244094488</v>
      </c>
      <c r="C5387" s="76" t="s">
        <v>93</v>
      </c>
      <c r="E5387">
        <f t="shared" ca="1" si="168"/>
        <v>0.4489635408931929</v>
      </c>
      <c r="F5387">
        <v>82.478260869565219</v>
      </c>
      <c r="G5387">
        <f>AVERAGE(F$2:F5387)</f>
        <v>31020.350630357996</v>
      </c>
      <c r="T5387">
        <f t="shared" ca="1" si="169"/>
        <v>3.4348968591356042</v>
      </c>
      <c r="U5387">
        <f ca="1">AVERAGE(T$2:T5387)</f>
        <v>26.967960970324249</v>
      </c>
    </row>
    <row r="5388" spans="1:21" x14ac:dyDescent="0.25">
      <c r="A5388" s="75" t="s">
        <v>26</v>
      </c>
      <c r="B5388">
        <v>0.99333333333333329</v>
      </c>
      <c r="C5388" s="76" t="s">
        <v>94</v>
      </c>
      <c r="E5388">
        <f t="shared" ca="1" si="168"/>
        <v>0.70221845678221428</v>
      </c>
      <c r="F5388">
        <v>0.2857142857142857</v>
      </c>
      <c r="G5388">
        <f>AVERAGE(F$2:F5388)</f>
        <v>31014.592311272034</v>
      </c>
      <c r="T5388">
        <f t="shared" ca="1" si="169"/>
        <v>3.8166175093872465</v>
      </c>
      <c r="U5388">
        <f ca="1">AVERAGE(T$2:T5388)</f>
        <v>26.963663338347093</v>
      </c>
    </row>
    <row r="5389" spans="1:21" x14ac:dyDescent="0.25">
      <c r="A5389" s="75" t="s">
        <v>26</v>
      </c>
      <c r="B5389">
        <v>0.56140350877192979</v>
      </c>
      <c r="C5389" s="76" t="s">
        <v>95</v>
      </c>
      <c r="E5389">
        <f t="shared" ca="1" si="168"/>
        <v>0.60973633122017679</v>
      </c>
      <c r="F5389">
        <v>299</v>
      </c>
      <c r="G5389">
        <f>AVERAGE(F$2:F5389)</f>
        <v>31008.891570308548</v>
      </c>
      <c r="T5389">
        <f t="shared" ca="1" si="169"/>
        <v>41.063796762393743</v>
      </c>
      <c r="U5389">
        <f ca="1">AVERAGE(T$2:T5389)</f>
        <v>26.966280289613621</v>
      </c>
    </row>
    <row r="5390" spans="1:21" x14ac:dyDescent="0.25">
      <c r="A5390" s="75" t="s">
        <v>26</v>
      </c>
      <c r="B5390">
        <v>0.13544668587896255</v>
      </c>
      <c r="C5390" s="76" t="s">
        <v>96</v>
      </c>
      <c r="E5390">
        <f t="shared" ca="1" si="168"/>
        <v>0.85926871903068602</v>
      </c>
      <c r="F5390">
        <v>0.58677685950413228</v>
      </c>
      <c r="G5390">
        <f>AVERAGE(F$2:F5390)</f>
        <v>31003.137570532439</v>
      </c>
      <c r="T5390">
        <f t="shared" ca="1" si="169"/>
        <v>2.949971792347772</v>
      </c>
      <c r="U5390">
        <f ca="1">AVERAGE(T$2:T5390)</f>
        <v>26.961823746934598</v>
      </c>
    </row>
    <row r="5391" spans="1:21" x14ac:dyDescent="0.25">
      <c r="A5391" s="75" t="s">
        <v>26</v>
      </c>
      <c r="B5391">
        <v>0.5</v>
      </c>
      <c r="C5391" s="76" t="s">
        <v>97</v>
      </c>
      <c r="E5391">
        <f t="shared" ca="1" si="168"/>
        <v>0.45255623342344975</v>
      </c>
      <c r="F5391">
        <v>0.25</v>
      </c>
      <c r="G5391">
        <f>AVERAGE(F$2:F5391)</f>
        <v>30997.385643339388</v>
      </c>
      <c r="T5391">
        <f t="shared" ca="1" si="169"/>
        <v>2.0121352588673957</v>
      </c>
      <c r="U5391">
        <f ca="1">AVERAGE(T$2:T5391)</f>
        <v>26.957194862242936</v>
      </c>
    </row>
    <row r="5392" spans="1:21" x14ac:dyDescent="0.25">
      <c r="A5392" s="75" t="s">
        <v>26</v>
      </c>
      <c r="B5392">
        <v>0.6</v>
      </c>
      <c r="C5392" s="76" t="s">
        <v>98</v>
      </c>
      <c r="E5392">
        <f t="shared" ca="1" si="168"/>
        <v>0.63471025018625171</v>
      </c>
      <c r="F5392">
        <v>0.47368421052631576</v>
      </c>
      <c r="G5392">
        <f>AVERAGE(F$2:F5392)</f>
        <v>30991.635891538404</v>
      </c>
      <c r="T5392">
        <f t="shared" ca="1" si="169"/>
        <v>2.5151477016702914</v>
      </c>
      <c r="U5392">
        <f ca="1">AVERAGE(T$2:T5392)</f>
        <v>26.952661000777422</v>
      </c>
    </row>
    <row r="5393" spans="1:21" x14ac:dyDescent="0.25">
      <c r="B5393">
        <v>0.99995999999999996</v>
      </c>
      <c r="C5393" s="76" t="s">
        <v>81</v>
      </c>
      <c r="E5393">
        <f t="shared" ca="1" si="168"/>
        <v>0.62096282105559342</v>
      </c>
      <c r="F5393">
        <v>0.35275080906148865</v>
      </c>
      <c r="G5393">
        <f>AVERAGE(F$2:F5393)</f>
        <v>30985.88825000637</v>
      </c>
      <c r="T5393">
        <f t="shared" ca="1" si="169"/>
        <v>3.3913665656323468</v>
      </c>
      <c r="U5393">
        <f ca="1">AVERAGE(T$2:T5393)</f>
        <v>26.948291324509775</v>
      </c>
    </row>
    <row r="5394" spans="1:21" x14ac:dyDescent="0.25">
      <c r="A5394" s="75" t="s">
        <v>27</v>
      </c>
      <c r="B5394">
        <v>0.86394557823129248</v>
      </c>
      <c r="C5394" s="76" t="s">
        <v>82</v>
      </c>
      <c r="E5394">
        <f t="shared" ca="1" si="168"/>
        <v>0.49190850455353885</v>
      </c>
      <c r="F5394">
        <v>1.027027027027027</v>
      </c>
      <c r="G5394">
        <f>AVERAGE(F$2:F5394)</f>
        <v>30980.142865021578</v>
      </c>
      <c r="T5394">
        <f t="shared" ca="1" si="169"/>
        <v>24.913045475254805</v>
      </c>
      <c r="U5394">
        <f ca="1">AVERAGE(T$2:T5394)</f>
        <v>26.947913937925453</v>
      </c>
    </row>
    <row r="5395" spans="1:21" x14ac:dyDescent="0.25">
      <c r="A5395" s="75" t="s">
        <v>27</v>
      </c>
      <c r="B5395">
        <v>0.33333333333333331</v>
      </c>
      <c r="C5395" s="76" t="s">
        <v>83</v>
      </c>
      <c r="E5395">
        <f t="shared" ca="1" si="168"/>
        <v>0.95040058723963028</v>
      </c>
      <c r="F5395">
        <v>0.5</v>
      </c>
      <c r="G5395">
        <f>AVERAGE(F$2:F5395)</f>
        <v>30974.39951261798</v>
      </c>
      <c r="T5395">
        <f t="shared" ca="1" si="169"/>
        <v>9.4713000578858999</v>
      </c>
      <c r="U5395">
        <f ca="1">AVERAGE(T$2:T5395)</f>
        <v>26.94467392793657</v>
      </c>
    </row>
    <row r="5396" spans="1:21" x14ac:dyDescent="0.25">
      <c r="A5396" s="75" t="s">
        <v>27</v>
      </c>
      <c r="B5396">
        <v>0.50980392156862742</v>
      </c>
      <c r="C5396" s="76" t="s">
        <v>84</v>
      </c>
      <c r="E5396">
        <f t="shared" ca="1" si="168"/>
        <v>0.20945232780200229</v>
      </c>
      <c r="F5396">
        <v>0.58333333333333337</v>
      </c>
      <c r="G5396">
        <f>AVERAGE(F$2:F5396)</f>
        <v>30968.658304799763</v>
      </c>
      <c r="T5396">
        <f t="shared" ca="1" si="169"/>
        <v>3.1369554677235016</v>
      </c>
      <c r="U5396">
        <f ca="1">AVERAGE(T$2:T5396)</f>
        <v>26.940261005145057</v>
      </c>
    </row>
    <row r="5397" spans="1:21" x14ac:dyDescent="0.25">
      <c r="A5397" s="75" t="s">
        <v>27</v>
      </c>
      <c r="B5397">
        <v>0.95</v>
      </c>
      <c r="C5397" s="76" t="s">
        <v>85</v>
      </c>
      <c r="E5397">
        <f t="shared" ca="1" si="168"/>
        <v>0.35372371698483673</v>
      </c>
      <c r="F5397">
        <v>7.1811361200428664E-2</v>
      </c>
      <c r="G5397">
        <f>AVERAGE(F$2:F5397)</f>
        <v>30962.919130134556</v>
      </c>
      <c r="T5397">
        <f t="shared" ca="1" si="169"/>
        <v>2.89900365581367</v>
      </c>
      <c r="U5397">
        <f ca="1">AVERAGE(T$2:T5397)</f>
        <v>26.935805620165567</v>
      </c>
    </row>
    <row r="5398" spans="1:21" x14ac:dyDescent="0.25">
      <c r="A5398" s="75" t="s">
        <v>27</v>
      </c>
      <c r="B5398">
        <v>0.38775510204081631</v>
      </c>
      <c r="C5398" s="76" t="s">
        <v>86</v>
      </c>
      <c r="E5398">
        <f t="shared" ca="1" si="168"/>
        <v>0.59147580171941561</v>
      </c>
      <c r="F5398">
        <v>4.7619047619047616E-2</v>
      </c>
      <c r="G5398">
        <f>AVERAGE(F$2:F5398)</f>
        <v>30957.182077788606</v>
      </c>
      <c r="T5398">
        <f t="shared" ca="1" si="169"/>
        <v>2.4766726737319851</v>
      </c>
      <c r="U5398">
        <f ca="1">AVERAGE(T$2:T5398)</f>
        <v>26.931273633330953</v>
      </c>
    </row>
    <row r="5399" spans="1:21" x14ac:dyDescent="0.25">
      <c r="A5399" s="75" t="s">
        <v>27</v>
      </c>
      <c r="B5399">
        <v>1.2727272727272727</v>
      </c>
      <c r="C5399" s="76" t="s">
        <v>87</v>
      </c>
      <c r="E5399">
        <f t="shared" ca="1" si="168"/>
        <v>0.25279796887587103</v>
      </c>
      <c r="F5399">
        <v>0.45205479452054792</v>
      </c>
      <c r="G5399">
        <f>AVERAGE(F$2:F5399)</f>
        <v>30951.447225987387</v>
      </c>
      <c r="T5399">
        <f t="shared" ca="1" si="169"/>
        <v>3.6743274243173416</v>
      </c>
      <c r="U5399">
        <f ca="1">AVERAGE(T$2:T5399)</f>
        <v>26.926965195722762</v>
      </c>
    </row>
    <row r="5400" spans="1:21" x14ac:dyDescent="0.25">
      <c r="A5400" s="75" t="s">
        <v>27</v>
      </c>
      <c r="B5400">
        <v>1</v>
      </c>
      <c r="C5400" s="76" t="s">
        <v>88</v>
      </c>
      <c r="E5400">
        <f t="shared" ca="1" si="168"/>
        <v>0.24893693280758955</v>
      </c>
      <c r="F5400">
        <v>0.15273775216138327</v>
      </c>
      <c r="G5400">
        <f>AVERAGE(F$2:F5400)</f>
        <v>30945.714443159413</v>
      </c>
      <c r="T5400">
        <f t="shared" ca="1" si="169"/>
        <v>3.1608854370739889</v>
      </c>
      <c r="U5400">
        <f ca="1">AVERAGE(T$2:T5400)</f>
        <v>26.92256325466726</v>
      </c>
    </row>
    <row r="5401" spans="1:21" x14ac:dyDescent="0.25">
      <c r="A5401" s="75" t="s">
        <v>27</v>
      </c>
      <c r="B5401">
        <v>0.95652173913043481</v>
      </c>
      <c r="C5401" s="76" t="s">
        <v>89</v>
      </c>
      <c r="E5401">
        <f t="shared" ca="1" si="168"/>
        <v>0.15878741431528298</v>
      </c>
      <c r="F5401">
        <v>0.86130374479889038</v>
      </c>
      <c r="G5401">
        <f>AVERAGE(F$2:F5401)</f>
        <v>30939.983914800265</v>
      </c>
      <c r="T5401">
        <f t="shared" ca="1" si="169"/>
        <v>3.0117567169311164</v>
      </c>
      <c r="U5401">
        <f ca="1">AVERAGE(T$2:T5401)</f>
        <v>26.918135327530646</v>
      </c>
    </row>
    <row r="5402" spans="1:21" x14ac:dyDescent="0.25">
      <c r="A5402" s="75" t="s">
        <v>27</v>
      </c>
      <c r="B5402">
        <v>0.81481481481481477</v>
      </c>
      <c r="C5402" s="76" t="s">
        <v>90</v>
      </c>
      <c r="E5402">
        <f t="shared" ca="1" si="168"/>
        <v>0.44968494256690716</v>
      </c>
      <c r="F5402">
        <v>2</v>
      </c>
      <c r="G5402">
        <f>AVERAGE(F$2:F5402)</f>
        <v>30934.255719296692</v>
      </c>
      <c r="T5402">
        <f t="shared" ca="1" si="169"/>
        <v>3.5514811027190563</v>
      </c>
      <c r="U5402">
        <f ca="1">AVERAGE(T$2:T5402)</f>
        <v>26.913808970518087</v>
      </c>
    </row>
    <row r="5403" spans="1:21" x14ac:dyDescent="0.25">
      <c r="A5403" s="75" t="s">
        <v>27</v>
      </c>
      <c r="B5403">
        <v>1.5</v>
      </c>
      <c r="C5403" s="76" t="s">
        <v>91</v>
      </c>
      <c r="E5403">
        <f t="shared" ca="1" si="168"/>
        <v>0.6516478879885399</v>
      </c>
      <c r="F5403">
        <v>8.6956521739130391E-2</v>
      </c>
      <c r="G5403">
        <f>AVERAGE(F$2:F5403)</f>
        <v>30928.529290425391</v>
      </c>
      <c r="T5403">
        <f t="shared" ca="1" si="169"/>
        <v>2.4788993451647556</v>
      </c>
      <c r="U5403">
        <f ca="1">AVERAGE(T$2:T5403)</f>
        <v>26.909285662553376</v>
      </c>
    </row>
    <row r="5404" spans="1:21" x14ac:dyDescent="0.25">
      <c r="A5404" s="75" t="s">
        <v>27</v>
      </c>
      <c r="B5404">
        <v>1.2222222222222223</v>
      </c>
      <c r="C5404" s="76" t="s">
        <v>92</v>
      </c>
      <c r="E5404">
        <f t="shared" ca="1" si="168"/>
        <v>0.716103417125453</v>
      </c>
      <c r="F5404">
        <v>0.14634146341463414</v>
      </c>
      <c r="G5404">
        <f>AVERAGE(F$2:F5404)</f>
        <v>30922.804992267153</v>
      </c>
      <c r="T5404">
        <f t="shared" ca="1" si="169"/>
        <v>3.1791665981241342</v>
      </c>
      <c r="U5404">
        <f ca="1">AVERAGE(T$2:T5404)</f>
        <v>26.904893636074675</v>
      </c>
    </row>
    <row r="5405" spans="1:21" x14ac:dyDescent="0.25">
      <c r="A5405" s="75" t="s">
        <v>27</v>
      </c>
      <c r="B5405">
        <v>38.370078740157481</v>
      </c>
      <c r="C5405" s="76" t="s">
        <v>93</v>
      </c>
      <c r="E5405">
        <f t="shared" ca="1" si="168"/>
        <v>0.54199890317485167</v>
      </c>
      <c r="F5405">
        <v>0.9797560975609757</v>
      </c>
      <c r="G5405">
        <f>AVERAGE(F$2:F5405)</f>
        <v>30917.082966871858</v>
      </c>
      <c r="T5405">
        <f t="shared" ca="1" si="169"/>
        <v>5.422695052050825</v>
      </c>
      <c r="U5405">
        <f ca="1">AVERAGE(T$2:T5405)</f>
        <v>26.900918395774152</v>
      </c>
    </row>
    <row r="5406" spans="1:21" x14ac:dyDescent="0.25">
      <c r="A5406" s="75" t="s">
        <v>27</v>
      </c>
      <c r="B5406">
        <v>0.98333333333333328</v>
      </c>
      <c r="C5406" s="76" t="s">
        <v>94</v>
      </c>
      <c r="E5406">
        <f t="shared" ca="1" si="168"/>
        <v>0.78452414096740863</v>
      </c>
      <c r="F5406">
        <v>4.6603773584905657</v>
      </c>
      <c r="G5406">
        <f>AVERAGE(F$2:F5406)</f>
        <v>30911.363739750763</v>
      </c>
      <c r="T5406">
        <f t="shared" ca="1" si="169"/>
        <v>26.24559105145714</v>
      </c>
      <c r="U5406">
        <f ca="1">AVERAGE(T$2:T5406)</f>
        <v>26.900797151122109</v>
      </c>
    </row>
    <row r="5407" spans="1:21" x14ac:dyDescent="0.25">
      <c r="A5407" s="75" t="s">
        <v>27</v>
      </c>
      <c r="B5407">
        <v>34.087719298245617</v>
      </c>
      <c r="C5407" s="76" t="s">
        <v>95</v>
      </c>
      <c r="E5407">
        <f t="shared" ca="1" si="168"/>
        <v>0.66840387579431193</v>
      </c>
      <c r="F5407">
        <v>0.94545454545454544</v>
      </c>
      <c r="G5407">
        <f>AVERAGE(F$2:F5407)</f>
        <v>30905.645941325824</v>
      </c>
      <c r="T5407">
        <f t="shared" ca="1" si="169"/>
        <v>14.341046690883394</v>
      </c>
      <c r="U5407">
        <f ca="1">AVERAGE(T$2:T5407)</f>
        <v>26.898473852849772</v>
      </c>
    </row>
    <row r="5408" spans="1:21" x14ac:dyDescent="0.25">
      <c r="A5408" s="75" t="s">
        <v>27</v>
      </c>
      <c r="B5408">
        <v>0.34486071085494713</v>
      </c>
      <c r="C5408" s="76" t="s">
        <v>96</v>
      </c>
      <c r="E5408">
        <f t="shared" ca="1" si="168"/>
        <v>0.11499918562812195</v>
      </c>
      <c r="F5408">
        <v>0.83720930232558144</v>
      </c>
      <c r="G5408">
        <f>AVERAGE(F$2:F5408)</f>
        <v>30899.930237842931</v>
      </c>
      <c r="T5408">
        <f t="shared" ca="1" si="169"/>
        <v>3.473399463642624</v>
      </c>
      <c r="U5408">
        <f ca="1">AVERAGE(T$2:T5408)</f>
        <v>26.894141492134178</v>
      </c>
    </row>
    <row r="5409" spans="1:21" x14ac:dyDescent="0.25">
      <c r="A5409" s="75" t="s">
        <v>27</v>
      </c>
      <c r="B5409">
        <v>19</v>
      </c>
      <c r="C5409" s="76" t="s">
        <v>97</v>
      </c>
      <c r="E5409">
        <f t="shared" ca="1" si="168"/>
        <v>0.93386736433850215</v>
      </c>
      <c r="F5409">
        <v>0.93902439024390238</v>
      </c>
      <c r="G5409">
        <f>AVERAGE(F$2:F5409)</f>
        <v>30894.216666982455</v>
      </c>
      <c r="T5409">
        <f t="shared" ca="1" si="169"/>
        <v>3.3254314555612816</v>
      </c>
      <c r="U5409">
        <f ca="1">AVERAGE(T$2:T5409)</f>
        <v>26.889783372674756</v>
      </c>
    </row>
    <row r="5410" spans="1:21" x14ac:dyDescent="0.25">
      <c r="A5410" s="75" t="s">
        <v>27</v>
      </c>
      <c r="B5410">
        <v>4.7142857142857144</v>
      </c>
      <c r="C5410" s="76" t="s">
        <v>98</v>
      </c>
      <c r="E5410">
        <f t="shared" ca="1" si="168"/>
        <v>0.16448263645958494</v>
      </c>
      <c r="F5410">
        <v>3.6562382208820202E-2</v>
      </c>
      <c r="G5410">
        <f>AVERAGE(F$2:F5410)</f>
        <v>30888.505041893786</v>
      </c>
      <c r="T5410">
        <f t="shared" ca="1" si="169"/>
        <v>6.5060649061810505</v>
      </c>
      <c r="U5410">
        <f ca="1">AVERAGE(T$2:T5410)</f>
        <v>26.886014890798904</v>
      </c>
    </row>
    <row r="5411" spans="1:21" x14ac:dyDescent="0.25">
      <c r="B5411">
        <v>0.2</v>
      </c>
      <c r="C5411" s="76" t="s">
        <v>81</v>
      </c>
      <c r="E5411">
        <f t="shared" ca="1" si="168"/>
        <v>0.32091455287734583</v>
      </c>
      <c r="F5411">
        <v>0.58333333333333337</v>
      </c>
      <c r="G5411">
        <f>AVERAGE(F$2:F5411)</f>
        <v>30882.795629378343</v>
      </c>
      <c r="T5411">
        <f t="shared" ca="1" si="169"/>
        <v>6.8866374615705697</v>
      </c>
      <c r="U5411">
        <f ca="1">AVERAGE(T$2:T5411)</f>
        <v>26.882318148205702</v>
      </c>
    </row>
    <row r="5412" spans="1:21" x14ac:dyDescent="0.25">
      <c r="A5412" s="75" t="s">
        <v>28</v>
      </c>
      <c r="B5412">
        <v>0.70068027210884365</v>
      </c>
      <c r="C5412" s="76" t="s">
        <v>82</v>
      </c>
      <c r="E5412">
        <f t="shared" ca="1" si="168"/>
        <v>0.38985911073508828</v>
      </c>
      <c r="F5412">
        <v>0.4505494505494505</v>
      </c>
      <c r="G5412">
        <f>AVERAGE(F$2:F5412)</f>
        <v>30877.088302621749</v>
      </c>
      <c r="T5412">
        <f t="shared" ca="1" si="169"/>
        <v>4.6812177476071835</v>
      </c>
      <c r="U5412">
        <f ca="1">AVERAGE(T$2:T5412)</f>
        <v>26.878215191192098</v>
      </c>
    </row>
    <row r="5413" spans="1:21" x14ac:dyDescent="0.25">
      <c r="A5413" s="75" t="s">
        <v>28</v>
      </c>
      <c r="B5413">
        <v>0.83333333333333337</v>
      </c>
      <c r="C5413" s="76" t="s">
        <v>83</v>
      </c>
      <c r="E5413">
        <f t="shared" ca="1" si="168"/>
        <v>0.12876713829261754</v>
      </c>
      <c r="F5413">
        <v>0.39024390243902435</v>
      </c>
      <c r="G5413">
        <f>AVERAGE(F$2:F5413)</f>
        <v>30871.383073859975</v>
      </c>
      <c r="T5413">
        <f t="shared" ca="1" si="169"/>
        <v>2.4070806480975881</v>
      </c>
      <c r="U5413">
        <f ca="1">AVERAGE(T$2:T5413)</f>
        <v>26.873693547706676</v>
      </c>
    </row>
    <row r="5414" spans="1:21" x14ac:dyDescent="0.25">
      <c r="A5414" s="75" t="s">
        <v>28</v>
      </c>
      <c r="B5414">
        <v>0.50980392156862742</v>
      </c>
      <c r="C5414" s="76" t="s">
        <v>84</v>
      </c>
      <c r="E5414">
        <f t="shared" ca="1" si="168"/>
        <v>0.73578221893890283</v>
      </c>
      <c r="F5414">
        <v>0</v>
      </c>
      <c r="G5414">
        <f>AVERAGE(F$2:F5414)</f>
        <v>30865.67988097731</v>
      </c>
      <c r="T5414">
        <f t="shared" ca="1" si="169"/>
        <v>2.9799928132912719</v>
      </c>
      <c r="U5414">
        <f ca="1">AVERAGE(T$2:T5414)</f>
        <v>26.869279414927362</v>
      </c>
    </row>
    <row r="5415" spans="1:21" x14ac:dyDescent="0.25">
      <c r="A5415" s="75" t="s">
        <v>28</v>
      </c>
      <c r="B5415">
        <v>0.8833333333333333</v>
      </c>
      <c r="C5415" s="76" t="s">
        <v>85</v>
      </c>
      <c r="E5415">
        <f t="shared" ca="1" si="168"/>
        <v>0.1451363480780391</v>
      </c>
      <c r="F5415">
        <v>0.55555555555555558</v>
      </c>
      <c r="G5415">
        <f>AVERAGE(F$2:F5415)</f>
        <v>30859.978897540772</v>
      </c>
      <c r="T5415">
        <f t="shared" ca="1" si="169"/>
        <v>87.899910227028499</v>
      </c>
      <c r="U5415">
        <f ca="1">AVERAGE(T$2:T5415)</f>
        <v>26.880552157966168</v>
      </c>
    </row>
    <row r="5416" spans="1:21" x14ac:dyDescent="0.25">
      <c r="A5416" s="75" t="s">
        <v>28</v>
      </c>
      <c r="B5416">
        <v>0.83673469387755106</v>
      </c>
      <c r="C5416" s="76" t="s">
        <v>86</v>
      </c>
      <c r="E5416">
        <f t="shared" ca="1" si="168"/>
        <v>0.6755339868909388</v>
      </c>
      <c r="F5416">
        <v>40.666666666666664</v>
      </c>
      <c r="G5416">
        <f>AVERAGE(F$2:F5416)</f>
        <v>30854.287427138021</v>
      </c>
      <c r="T5416">
        <f t="shared" ca="1" si="169"/>
        <v>6.2913560806376925</v>
      </c>
      <c r="U5416">
        <f ca="1">AVERAGE(T$2:T5416)</f>
        <v>26.876749905689653</v>
      </c>
    </row>
    <row r="5417" spans="1:21" x14ac:dyDescent="0.25">
      <c r="A5417" s="75" t="s">
        <v>28</v>
      </c>
      <c r="B5417">
        <v>0.13636363636363635</v>
      </c>
      <c r="C5417" s="76" t="s">
        <v>87</v>
      </c>
      <c r="E5417">
        <f t="shared" ca="1" si="168"/>
        <v>0.98041347425117487</v>
      </c>
      <c r="F5417">
        <v>0.9375</v>
      </c>
      <c r="G5417">
        <f>AVERAGE(F$2:F5417)</f>
        <v>30848.590722941724</v>
      </c>
      <c r="T5417">
        <f t="shared" ca="1" si="169"/>
        <v>12.333932403893757</v>
      </c>
      <c r="U5417">
        <f ca="1">AVERAGE(T$2:T5417)</f>
        <v>26.874064747362141</v>
      </c>
    </row>
    <row r="5418" spans="1:21" x14ac:dyDescent="0.25">
      <c r="A5418" s="75" t="s">
        <v>28</v>
      </c>
      <c r="B5418">
        <v>0.875</v>
      </c>
      <c r="C5418" s="76" t="s">
        <v>88</v>
      </c>
      <c r="E5418">
        <f t="shared" ca="1" si="168"/>
        <v>0.11359847532899547</v>
      </c>
      <c r="F5418">
        <v>0.2</v>
      </c>
      <c r="G5418">
        <f>AVERAGE(F$2:F5418)</f>
        <v>30842.895985869</v>
      </c>
      <c r="T5418">
        <f t="shared" ca="1" si="169"/>
        <v>3.8856304846922165</v>
      </c>
      <c r="U5418">
        <f ca="1">AVERAGE(T$2:T5418)</f>
        <v>26.86982098988334</v>
      </c>
    </row>
    <row r="5419" spans="1:21" x14ac:dyDescent="0.25">
      <c r="A5419" s="75" t="s">
        <v>28</v>
      </c>
      <c r="B5419">
        <v>0.89130434782608692</v>
      </c>
      <c r="C5419" s="76" t="s">
        <v>89</v>
      </c>
      <c r="E5419">
        <f t="shared" ca="1" si="168"/>
        <v>5.5694908792913722E-2</v>
      </c>
      <c r="F5419">
        <v>0.27550615323541089</v>
      </c>
      <c r="G5419">
        <f>AVERAGE(F$2:F5419)</f>
        <v>30837.203364887137</v>
      </c>
      <c r="T5419">
        <f t="shared" ca="1" si="169"/>
        <v>3.1464372379547521</v>
      </c>
      <c r="U5419">
        <f ca="1">AVERAGE(T$2:T5419)</f>
        <v>26.865442366082686</v>
      </c>
    </row>
    <row r="5420" spans="1:21" x14ac:dyDescent="0.25">
      <c r="A5420" s="75" t="s">
        <v>28</v>
      </c>
      <c r="B5420">
        <v>0.62962962962962965</v>
      </c>
      <c r="C5420" s="76" t="s">
        <v>90</v>
      </c>
      <c r="E5420">
        <f t="shared" ca="1" si="168"/>
        <v>0.30762536699320286</v>
      </c>
      <c r="F5420">
        <v>0.17045758629917043</v>
      </c>
      <c r="G5420">
        <f>AVERAGE(F$2:F5420)</f>
        <v>30831.51282550583</v>
      </c>
      <c r="T5420">
        <f t="shared" ca="1" si="169"/>
        <v>3.8522152589445318</v>
      </c>
      <c r="U5420">
        <f ca="1">AVERAGE(T$2:T5420)</f>
        <v>26.86119559968536</v>
      </c>
    </row>
    <row r="5421" spans="1:21" x14ac:dyDescent="0.25">
      <c r="A5421" s="75" t="s">
        <v>28</v>
      </c>
      <c r="B5421">
        <v>0.99916666666666665</v>
      </c>
      <c r="C5421" s="76" t="s">
        <v>91</v>
      </c>
      <c r="E5421">
        <f t="shared" ca="1" si="168"/>
        <v>0.14177607215807708</v>
      </c>
      <c r="F5421">
        <v>0.970873786407767</v>
      </c>
      <c r="G5421">
        <f>AVERAGE(F$2:F5421)</f>
        <v>30825.824533632815</v>
      </c>
      <c r="T5421">
        <f t="shared" ca="1" si="169"/>
        <v>17.499858543711181</v>
      </c>
      <c r="U5421">
        <f ca="1">AVERAGE(T$2:T5421)</f>
        <v>26.859468415726692</v>
      </c>
    </row>
    <row r="5422" spans="1:21" x14ac:dyDescent="0.25">
      <c r="A5422" s="75" t="s">
        <v>28</v>
      </c>
      <c r="B5422">
        <v>0.33333333333333331</v>
      </c>
      <c r="C5422" s="76" t="s">
        <v>92</v>
      </c>
      <c r="E5422">
        <f t="shared" ca="1" si="168"/>
        <v>4.2628528997238568E-2</v>
      </c>
      <c r="F5422">
        <v>0.41732283464566927</v>
      </c>
      <c r="G5422">
        <f>AVERAGE(F$2:F5422)</f>
        <v>30820.138238260966</v>
      </c>
      <c r="T5422">
        <f t="shared" ca="1" si="169"/>
        <v>2.7829220130013836</v>
      </c>
      <c r="U5422">
        <f ca="1">AVERAGE(T$2:T5422)</f>
        <v>26.855027067930578</v>
      </c>
    </row>
    <row r="5423" spans="1:21" x14ac:dyDescent="0.25">
      <c r="A5423" s="75" t="s">
        <v>28</v>
      </c>
      <c r="B5423">
        <v>5.2992125984251972</v>
      </c>
      <c r="C5423" s="76" t="s">
        <v>93</v>
      </c>
      <c r="E5423">
        <f t="shared" ca="1" si="168"/>
        <v>0.95490247102678205</v>
      </c>
      <c r="F5423">
        <v>0.40000000000000008</v>
      </c>
      <c r="G5423">
        <f>AVERAGE(F$2:F5423)</f>
        <v>30814.454037184198</v>
      </c>
      <c r="T5423">
        <f t="shared" ca="1" si="169"/>
        <v>10.8654255137441</v>
      </c>
      <c r="U5423">
        <f ca="1">AVERAGE(T$2:T5423)</f>
        <v>26.85207804514301</v>
      </c>
    </row>
    <row r="5424" spans="1:21" x14ac:dyDescent="0.25">
      <c r="A5424" s="75" t="s">
        <v>28</v>
      </c>
      <c r="B5424">
        <v>0.99983333333333324</v>
      </c>
      <c r="C5424" s="76" t="s">
        <v>94</v>
      </c>
      <c r="E5424">
        <f t="shared" ca="1" si="168"/>
        <v>0.90211810487203581</v>
      </c>
      <c r="F5424">
        <v>0.40334128878281622</v>
      </c>
      <c r="G5424">
        <f>AVERAGE(F$2:F5424)</f>
        <v>30808.771933054399</v>
      </c>
      <c r="T5424">
        <f t="shared" ca="1" si="169"/>
        <v>14.266491799257391</v>
      </c>
      <c r="U5424">
        <f ca="1">AVERAGE(T$2:T5424)</f>
        <v>26.849757265824206</v>
      </c>
    </row>
    <row r="5425" spans="1:21" x14ac:dyDescent="0.25">
      <c r="A5425" s="75" t="s">
        <v>28</v>
      </c>
      <c r="B5425">
        <v>7.7719298245614032</v>
      </c>
      <c r="C5425" s="76" t="s">
        <v>95</v>
      </c>
      <c r="E5425">
        <f t="shared" ca="1" si="168"/>
        <v>0.53975956994008423</v>
      </c>
      <c r="F5425">
        <v>1.6615513727370821</v>
      </c>
      <c r="G5425">
        <f>AVERAGE(F$2:F5425)</f>
        <v>30803.092156066628</v>
      </c>
      <c r="T5425">
        <f t="shared" ca="1" si="169"/>
        <v>2.2463333722865628</v>
      </c>
      <c r="U5425">
        <f ca="1">AVERAGE(T$2:T5425)</f>
        <v>26.84522123634531</v>
      </c>
    </row>
    <row r="5426" spans="1:21" x14ac:dyDescent="0.25">
      <c r="A5426" s="75" t="s">
        <v>28</v>
      </c>
      <c r="B5426">
        <v>0.15273775216138327</v>
      </c>
      <c r="C5426" s="76" t="s">
        <v>96</v>
      </c>
      <c r="E5426">
        <f t="shared" ca="1" si="168"/>
        <v>0.13845309371542369</v>
      </c>
      <c r="F5426">
        <v>0.36986301369863017</v>
      </c>
      <c r="G5426">
        <f>AVERAGE(F$2:F5426)</f>
        <v>30797.414234906617</v>
      </c>
      <c r="T5426">
        <f t="shared" ca="1" si="169"/>
        <v>2.6359586996588122</v>
      </c>
      <c r="U5426">
        <f ca="1">AVERAGE(T$2:T5426)</f>
        <v>26.840758699472186</v>
      </c>
    </row>
    <row r="5427" spans="1:21" x14ac:dyDescent="0.25">
      <c r="A5427" s="75" t="s">
        <v>28</v>
      </c>
      <c r="B5427">
        <v>4</v>
      </c>
      <c r="C5427" s="76" t="s">
        <v>97</v>
      </c>
      <c r="E5427">
        <f t="shared" ca="1" si="168"/>
        <v>0.83182660048790247</v>
      </c>
      <c r="F5427">
        <v>0.8</v>
      </c>
      <c r="G5427">
        <f>AVERAGE(F$2:F5427)</f>
        <v>30791.738485876966</v>
      </c>
      <c r="T5427">
        <f t="shared" ca="1" si="169"/>
        <v>2.7798700175180269</v>
      </c>
      <c r="U5427">
        <f ca="1">AVERAGE(T$2:T5427)</f>
        <v>26.83632433001366</v>
      </c>
    </row>
    <row r="5428" spans="1:21" x14ac:dyDescent="0.25">
      <c r="A5428" s="75" t="s">
        <v>28</v>
      </c>
      <c r="B5428">
        <v>0.8571428571428571</v>
      </c>
      <c r="C5428" s="76" t="s">
        <v>98</v>
      </c>
      <c r="E5428">
        <f t="shared" ca="1" si="168"/>
        <v>0.24162819191801133</v>
      </c>
      <c r="F5428">
        <v>0.20922570016474465</v>
      </c>
      <c r="G5428">
        <f>AVERAGE(F$2:F5428)</f>
        <v>30786.064719659869</v>
      </c>
      <c r="T5428">
        <f t="shared" ca="1" si="169"/>
        <v>2.3077812932010651</v>
      </c>
      <c r="U5428">
        <f ca="1">AVERAGE(T$2:T5428)</f>
        <v>26.831804605849886</v>
      </c>
    </row>
    <row r="5429" spans="1:21" x14ac:dyDescent="0.25">
      <c r="B5429">
        <v>0.2</v>
      </c>
      <c r="C5429" s="76" t="s">
        <v>81</v>
      </c>
      <c r="E5429">
        <f t="shared" ca="1" si="168"/>
        <v>0.88963023114967232</v>
      </c>
      <c r="F5429">
        <v>0.32919805050952594</v>
      </c>
      <c r="G5429">
        <f>AVERAGE(F$2:F5429)</f>
        <v>30780.393066100256</v>
      </c>
      <c r="T5429">
        <f t="shared" ca="1" si="169"/>
        <v>4.8730154451817365</v>
      </c>
      <c r="U5429">
        <f ca="1">AVERAGE(T$2:T5429)</f>
        <v>26.827759139902824</v>
      </c>
    </row>
    <row r="5430" spans="1:21" x14ac:dyDescent="0.25">
      <c r="A5430" s="75" t="s">
        <v>29</v>
      </c>
      <c r="B5430">
        <v>101.04081632653062</v>
      </c>
      <c r="C5430" s="76" t="s">
        <v>82</v>
      </c>
      <c r="E5430">
        <f t="shared" ca="1" si="168"/>
        <v>0.86152582113906273</v>
      </c>
      <c r="F5430">
        <v>1.6</v>
      </c>
      <c r="G5430">
        <f>AVERAGE(F$2:F5430)</f>
        <v>30774.723736008873</v>
      </c>
      <c r="T5430">
        <f t="shared" ca="1" si="169"/>
        <v>33.216731745126189</v>
      </c>
      <c r="U5430">
        <f ca="1">AVERAGE(T$2:T5430)</f>
        <v>26.828935963001964</v>
      </c>
    </row>
    <row r="5431" spans="1:21" x14ac:dyDescent="0.25">
      <c r="A5431" s="75" t="s">
        <v>29</v>
      </c>
      <c r="B5431">
        <v>0.94666666666666666</v>
      </c>
      <c r="C5431" s="76" t="s">
        <v>83</v>
      </c>
      <c r="E5431">
        <f t="shared" ca="1" si="168"/>
        <v>0.9416100715074156</v>
      </c>
      <c r="F5431">
        <v>0.45401672119229364</v>
      </c>
      <c r="G5431">
        <f>AVERAGE(F$2:F5431)</f>
        <v>30769.056283021895</v>
      </c>
      <c r="T5431">
        <f t="shared" ca="1" si="169"/>
        <v>2.2661195725206089</v>
      </c>
      <c r="U5431">
        <f ca="1">AVERAGE(T$2:T5431)</f>
        <v>26.824412424071856</v>
      </c>
    </row>
    <row r="5432" spans="1:21" x14ac:dyDescent="0.25">
      <c r="A5432" s="75" t="s">
        <v>29</v>
      </c>
      <c r="B5432">
        <v>1.9607843137254832E-2</v>
      </c>
      <c r="C5432" s="76" t="s">
        <v>84</v>
      </c>
      <c r="E5432">
        <f t="shared" ca="1" si="168"/>
        <v>0.84479146811896499</v>
      </c>
      <c r="F5432">
        <v>0.8</v>
      </c>
      <c r="G5432">
        <f>AVERAGE(F$2:F5432)</f>
        <v>30763.390980815486</v>
      </c>
      <c r="T5432">
        <f t="shared" ca="1" si="169"/>
        <v>3.102751581436284</v>
      </c>
      <c r="U5432">
        <f ca="1">AVERAGE(T$2:T5432)</f>
        <v>26.82004459847019</v>
      </c>
    </row>
    <row r="5433" spans="1:21" x14ac:dyDescent="0.25">
      <c r="A5433" s="75" t="s">
        <v>29</v>
      </c>
      <c r="B5433">
        <v>0.99750000000000005</v>
      </c>
      <c r="C5433" s="76" t="s">
        <v>85</v>
      </c>
      <c r="E5433">
        <f t="shared" ca="1" si="168"/>
        <v>0.53065888776554238</v>
      </c>
      <c r="F5433">
        <v>0.93478260869565222</v>
      </c>
      <c r="G5433">
        <f>AVERAGE(F$2:F5433)</f>
        <v>30757.727789320968</v>
      </c>
      <c r="T5433">
        <f t="shared" ca="1" si="169"/>
        <v>2.4678127083485095</v>
      </c>
      <c r="U5433">
        <f ca="1">AVERAGE(T$2:T5433)</f>
        <v>26.815561492452126</v>
      </c>
    </row>
    <row r="5434" spans="1:21" x14ac:dyDescent="0.25">
      <c r="A5434" s="75" t="s">
        <v>29</v>
      </c>
      <c r="B5434">
        <v>0.69387755102040816</v>
      </c>
      <c r="C5434" s="76" t="s">
        <v>86</v>
      </c>
      <c r="E5434">
        <f t="shared" ca="1" si="168"/>
        <v>0.10004946209681764</v>
      </c>
      <c r="F5434">
        <v>0.11111111111111122</v>
      </c>
      <c r="G5434">
        <f>AVERAGE(F$2:F5434)</f>
        <v>30752.066530959433</v>
      </c>
      <c r="T5434">
        <f t="shared" ca="1" si="169"/>
        <v>5.422415728738514</v>
      </c>
      <c r="U5434">
        <f ca="1">AVERAGE(T$2:T5434)</f>
        <v>26.811623862088844</v>
      </c>
    </row>
    <row r="5435" spans="1:21" x14ac:dyDescent="0.25">
      <c r="A5435" s="75" t="s">
        <v>29</v>
      </c>
      <c r="B5435">
        <v>33.090909090909093</v>
      </c>
      <c r="C5435" s="76" t="s">
        <v>87</v>
      </c>
      <c r="E5435">
        <f t="shared" ca="1" si="168"/>
        <v>0.19931288553481652</v>
      </c>
      <c r="F5435">
        <v>0.87804878048780488</v>
      </c>
      <c r="G5435">
        <f>AVERAGE(F$2:F5435)</f>
        <v>30746.407497377877</v>
      </c>
      <c r="T5435">
        <f t="shared" ca="1" si="169"/>
        <v>3.3029787053481967</v>
      </c>
      <c r="U5435">
        <f ca="1">AVERAGE(T$2:T5435)</f>
        <v>26.807297648405235</v>
      </c>
    </row>
    <row r="5436" spans="1:21" x14ac:dyDescent="0.25">
      <c r="A5436" s="75" t="s">
        <v>29</v>
      </c>
      <c r="B5436">
        <v>0.25</v>
      </c>
      <c r="C5436" s="76" t="s">
        <v>88</v>
      </c>
      <c r="E5436">
        <f t="shared" ca="1" si="168"/>
        <v>0.88349150016994316</v>
      </c>
      <c r="F5436">
        <v>0.40334128878281622</v>
      </c>
      <c r="G5436">
        <f>AVERAGE(F$2:F5436)</f>
        <v>30740.750458894698</v>
      </c>
      <c r="T5436">
        <f t="shared" ca="1" si="169"/>
        <v>27.198168216415276</v>
      </c>
      <c r="U5436">
        <f ca="1">AVERAGE(T$2:T5436)</f>
        <v>26.807369565713056</v>
      </c>
    </row>
    <row r="5437" spans="1:21" x14ac:dyDescent="0.25">
      <c r="A5437" s="75" t="s">
        <v>29</v>
      </c>
      <c r="B5437">
        <v>0.34782608695652173</v>
      </c>
      <c r="C5437" s="76" t="s">
        <v>89</v>
      </c>
      <c r="E5437">
        <f t="shared" ca="1" si="168"/>
        <v>0.73535186192786917</v>
      </c>
      <c r="F5437">
        <v>1.5</v>
      </c>
      <c r="G5437">
        <f>AVERAGE(F$2:F5437)</f>
        <v>30735.095703475472</v>
      </c>
      <c r="T5437">
        <f t="shared" ca="1" si="169"/>
        <v>2.7871999855371148</v>
      </c>
      <c r="U5437">
        <f ca="1">AVERAGE(T$2:T5437)</f>
        <v>26.802950844303897</v>
      </c>
    </row>
    <row r="5438" spans="1:21" x14ac:dyDescent="0.25">
      <c r="A5438" s="75" t="s">
        <v>29</v>
      </c>
      <c r="B5438">
        <v>0.90740740740740744</v>
      </c>
      <c r="C5438" s="76" t="s">
        <v>90</v>
      </c>
      <c r="E5438">
        <f t="shared" ca="1" si="168"/>
        <v>8.394368082873771E-2</v>
      </c>
      <c r="F5438">
        <v>0.17468046256847222</v>
      </c>
      <c r="G5438">
        <f>AVERAGE(F$2:F5438)</f>
        <v>30729.442784398223</v>
      </c>
      <c r="T5438">
        <f t="shared" ca="1" si="169"/>
        <v>5.6050810419819914</v>
      </c>
      <c r="U5438">
        <f ca="1">AVERAGE(T$2:T5438)</f>
        <v>26.799052026977741</v>
      </c>
    </row>
    <row r="5439" spans="1:21" x14ac:dyDescent="0.25">
      <c r="A5439" s="75" t="s">
        <v>29</v>
      </c>
      <c r="B5439">
        <v>0.99333333333333329</v>
      </c>
      <c r="C5439" s="76" t="s">
        <v>91</v>
      </c>
      <c r="E5439">
        <f t="shared" ca="1" si="168"/>
        <v>8.9352079180492261E-2</v>
      </c>
      <c r="F5439">
        <v>0.21459227467811159</v>
      </c>
      <c r="G5439">
        <f>AVERAGE(F$2:F5439)</f>
        <v>30723.791951703828</v>
      </c>
      <c r="T5439">
        <f t="shared" ca="1" si="169"/>
        <v>7.3156367214250757</v>
      </c>
      <c r="U5439">
        <f ca="1">AVERAGE(T$2:T5439)</f>
        <v>26.795469199595324</v>
      </c>
    </row>
    <row r="5440" spans="1:21" x14ac:dyDescent="0.25">
      <c r="A5440" s="75" t="s">
        <v>29</v>
      </c>
      <c r="B5440">
        <v>0.1111111111111111</v>
      </c>
      <c r="C5440" s="76" t="s">
        <v>92</v>
      </c>
      <c r="E5440">
        <f t="shared" ca="1" si="168"/>
        <v>0.17886718637630816</v>
      </c>
      <c r="F5440">
        <v>2.375</v>
      </c>
      <c r="G5440">
        <f>AVERAGE(F$2:F5440)</f>
        <v>30718.14359411021</v>
      </c>
      <c r="T5440">
        <f t="shared" ca="1" si="169"/>
        <v>8.6728487153983096</v>
      </c>
      <c r="U5440">
        <f ca="1">AVERAGE(T$2:T5440)</f>
        <v>26.79213722304004</v>
      </c>
    </row>
    <row r="5441" spans="1:21" x14ac:dyDescent="0.25">
      <c r="A5441" s="75" t="s">
        <v>29</v>
      </c>
      <c r="B5441">
        <v>7.2677165354330713</v>
      </c>
      <c r="C5441" s="76" t="s">
        <v>93</v>
      </c>
      <c r="E5441">
        <f t="shared" ca="1" si="168"/>
        <v>0.86409333719226389</v>
      </c>
      <c r="F5441">
        <v>0</v>
      </c>
      <c r="G5441">
        <f>AVERAGE(F$2:F5441)</f>
        <v>30712.49687653776</v>
      </c>
      <c r="T5441">
        <f t="shared" ca="1" si="169"/>
        <v>3.4732372270123748</v>
      </c>
      <c r="U5441">
        <f ca="1">AVERAGE(T$2:T5441)</f>
        <v>26.787850660540769</v>
      </c>
    </row>
    <row r="5442" spans="1:21" x14ac:dyDescent="0.25">
      <c r="A5442" s="75" t="s">
        <v>29</v>
      </c>
      <c r="B5442">
        <v>1.5</v>
      </c>
      <c r="C5442" s="76" t="s">
        <v>94</v>
      </c>
      <c r="E5442">
        <f t="shared" ref="E5442:E5505" ca="1" si="170">RAND()</f>
        <v>6.9950634575445148E-2</v>
      </c>
      <c r="F5442">
        <v>0</v>
      </c>
      <c r="G5442">
        <f>AVERAGE(F$2:F5442)</f>
        <v>30706.852234582875</v>
      </c>
      <c r="T5442">
        <f t="shared" ca="1" si="169"/>
        <v>12.10287618945744</v>
      </c>
      <c r="U5442">
        <f ca="1">AVERAGE(T$2:T5442)</f>
        <v>26.785151712834264</v>
      </c>
    </row>
    <row r="5443" spans="1:21" x14ac:dyDescent="0.25">
      <c r="A5443" s="75" t="s">
        <v>29</v>
      </c>
      <c r="B5443">
        <v>0.2982456140350877</v>
      </c>
      <c r="C5443" s="76" t="s">
        <v>95</v>
      </c>
      <c r="E5443">
        <f t="shared" ca="1" si="170"/>
        <v>0.40737566084389032</v>
      </c>
      <c r="F5443">
        <v>0.49927673305886278</v>
      </c>
      <c r="G5443">
        <f>AVERAGE(F$2:F5443)</f>
        <v>30701.209758846406</v>
      </c>
      <c r="T5443">
        <f t="shared" ref="T5443:T5506" ca="1" si="171">2*RAND()^-1</f>
        <v>5.8807970791194073</v>
      </c>
      <c r="U5443">
        <f ca="1">AVERAGE(T$2:T5443)</f>
        <v>26.78131041282807</v>
      </c>
    </row>
    <row r="5444" spans="1:21" x14ac:dyDescent="0.25">
      <c r="A5444" s="75" t="s">
        <v>29</v>
      </c>
      <c r="B5444">
        <v>0.72910662824207495</v>
      </c>
      <c r="C5444" s="76" t="s">
        <v>96</v>
      </c>
      <c r="E5444">
        <f t="shared" ca="1" si="170"/>
        <v>0.24569107237828458</v>
      </c>
      <c r="F5444">
        <v>2.1249999999999996</v>
      </c>
      <c r="G5444">
        <f>AVERAGE(F$2:F5444)</f>
        <v>30695.569655087664</v>
      </c>
      <c r="T5444">
        <f t="shared" ca="1" si="171"/>
        <v>7.7322042369574753</v>
      </c>
      <c r="U5444">
        <f ca="1">AVERAGE(T$2:T5444)</f>
        <v>26.777810668904522</v>
      </c>
    </row>
    <row r="5445" spans="1:21" x14ac:dyDescent="0.25">
      <c r="A5445" s="75" t="s">
        <v>29</v>
      </c>
      <c r="B5445">
        <v>39</v>
      </c>
      <c r="C5445" s="76" t="s">
        <v>97</v>
      </c>
      <c r="E5445">
        <f t="shared" ca="1" si="170"/>
        <v>0.7021770474438811</v>
      </c>
      <c r="F5445">
        <v>237.6653831772727</v>
      </c>
      <c r="G5445">
        <f>AVERAGE(F$2:F5445)</f>
        <v>30689.9748894242</v>
      </c>
      <c r="T5445">
        <f t="shared" ca="1" si="171"/>
        <v>8.3131379732547845</v>
      </c>
      <c r="U5445">
        <f ca="1">AVERAGE(T$2:T5445)</f>
        <v>26.774418921532067</v>
      </c>
    </row>
    <row r="5446" spans="1:21" x14ac:dyDescent="0.25">
      <c r="A5446" s="75" t="s">
        <v>29</v>
      </c>
      <c r="B5446">
        <v>0.95428571428571429</v>
      </c>
      <c r="C5446" s="76" t="s">
        <v>98</v>
      </c>
      <c r="E5446">
        <f t="shared" ca="1" si="170"/>
        <v>0.18319338502283899</v>
      </c>
      <c r="F5446">
        <v>0.12280701754385967</v>
      </c>
      <c r="G5446">
        <f>AVERAGE(F$2:F5446)</f>
        <v>30684.338552953603</v>
      </c>
      <c r="T5446">
        <f t="shared" ca="1" si="171"/>
        <v>2.5096635583208515</v>
      </c>
      <c r="U5446">
        <f ca="1">AVERAGE(T$2:T5446)</f>
        <v>26.769962584458934</v>
      </c>
    </row>
    <row r="5447" spans="1:21" x14ac:dyDescent="0.25">
      <c r="B5447">
        <v>0.8</v>
      </c>
      <c r="C5447" s="76" t="s">
        <v>81</v>
      </c>
      <c r="E5447">
        <f t="shared" ca="1" si="170"/>
        <v>0.56894244043043452</v>
      </c>
      <c r="F5447">
        <v>0.66666666666666663</v>
      </c>
      <c r="G5447">
        <f>AVERAGE(F$2:F5447)</f>
        <v>30678.704386246609</v>
      </c>
      <c r="T5447">
        <f t="shared" ca="1" si="171"/>
        <v>4.5123057073326978</v>
      </c>
      <c r="U5447">
        <f ca="1">AVERAGE(T$2:T5447)</f>
        <v>26.765875611106541</v>
      </c>
    </row>
    <row r="5448" spans="1:21" x14ac:dyDescent="0.25">
      <c r="A5448" s="75" t="s">
        <v>30</v>
      </c>
      <c r="B5448">
        <v>0.59183673469387754</v>
      </c>
      <c r="C5448" s="76" t="s">
        <v>82</v>
      </c>
      <c r="E5448">
        <f t="shared" ca="1" si="170"/>
        <v>0.81291506581804329</v>
      </c>
      <c r="F5448">
        <v>0.11764705882352935</v>
      </c>
      <c r="G5448">
        <f>AVERAGE(F$2:F5448)</f>
        <v>30673.072187469446</v>
      </c>
      <c r="T5448">
        <f t="shared" ca="1" si="171"/>
        <v>3.7176772182259596</v>
      </c>
      <c r="U5448">
        <f ca="1">AVERAGE(T$2:T5448)</f>
        <v>26.761644254691472</v>
      </c>
    </row>
    <row r="5449" spans="1:21" x14ac:dyDescent="0.25">
      <c r="A5449" s="75" t="s">
        <v>30</v>
      </c>
      <c r="B5449">
        <v>0.8666666666666667</v>
      </c>
      <c r="C5449" s="76" t="s">
        <v>83</v>
      </c>
      <c r="E5449">
        <f t="shared" ca="1" si="170"/>
        <v>0.90429065496489391</v>
      </c>
      <c r="F5449">
        <v>9</v>
      </c>
      <c r="G5449">
        <f>AVERAGE(F$2:F5449)</f>
        <v>30667.443686700823</v>
      </c>
      <c r="T5449">
        <f t="shared" ca="1" si="171"/>
        <v>3.0600024506087102</v>
      </c>
      <c r="U5449">
        <f ca="1">AVERAGE(T$2:T5449)</f>
        <v>26.757293733068106</v>
      </c>
    </row>
    <row r="5450" spans="1:21" x14ac:dyDescent="0.25">
      <c r="A5450" s="75" t="s">
        <v>30</v>
      </c>
      <c r="B5450">
        <v>0.80392156862745101</v>
      </c>
      <c r="C5450" s="76" t="s">
        <v>84</v>
      </c>
      <c r="E5450">
        <f t="shared" ca="1" si="170"/>
        <v>7.6986921782847939E-2</v>
      </c>
      <c r="F5450">
        <v>0.7543859649122806</v>
      </c>
      <c r="G5450">
        <f>AVERAGE(F$2:F5450)</f>
        <v>30661.815738581769</v>
      </c>
      <c r="T5450">
        <f t="shared" ca="1" si="171"/>
        <v>6.7092046491985364</v>
      </c>
      <c r="U5450">
        <f ca="1">AVERAGE(T$2:T5450)</f>
        <v>26.753614509525466</v>
      </c>
    </row>
    <row r="5451" spans="1:21" x14ac:dyDescent="0.25">
      <c r="A5451" s="75" t="s">
        <v>30</v>
      </c>
      <c r="B5451">
        <v>0.66666666666666663</v>
      </c>
      <c r="C5451" s="76" t="s">
        <v>85</v>
      </c>
      <c r="E5451">
        <f t="shared" ca="1" si="170"/>
        <v>4.4741311468699529E-2</v>
      </c>
      <c r="F5451">
        <v>12.8217000691085</v>
      </c>
      <c r="G5451">
        <f>AVERAGE(F$2:F5451)</f>
        <v>30656.192069950848</v>
      </c>
      <c r="T5451">
        <f t="shared" ca="1" si="171"/>
        <v>2.3353964512293892</v>
      </c>
      <c r="U5451">
        <f ca="1">AVERAGE(T$2:T5451)</f>
        <v>26.749134102542293</v>
      </c>
    </row>
    <row r="5452" spans="1:21" x14ac:dyDescent="0.25">
      <c r="A5452" s="75" t="s">
        <v>30</v>
      </c>
      <c r="B5452">
        <v>0.38775510204081631</v>
      </c>
      <c r="C5452" s="76" t="s">
        <v>86</v>
      </c>
      <c r="E5452">
        <f t="shared" ca="1" si="170"/>
        <v>0.87896035006156248</v>
      </c>
      <c r="F5452">
        <v>0.99962962962962965</v>
      </c>
      <c r="G5452">
        <f>AVERAGE(F$2:F5452)</f>
        <v>30650.568295883644</v>
      </c>
      <c r="T5452">
        <f t="shared" ca="1" si="171"/>
        <v>12.290825215991935</v>
      </c>
      <c r="U5452">
        <f ca="1">AVERAGE(T$2:T5452)</f>
        <v>26.746481688510634</v>
      </c>
    </row>
    <row r="5453" spans="1:21" x14ac:dyDescent="0.25">
      <c r="A5453" s="75" t="s">
        <v>30</v>
      </c>
      <c r="B5453">
        <v>0.13636363636363635</v>
      </c>
      <c r="C5453" s="76" t="s">
        <v>87</v>
      </c>
      <c r="E5453">
        <f t="shared" ca="1" si="170"/>
        <v>0.65064875176579551</v>
      </c>
      <c r="F5453">
        <v>0.23076923076923078</v>
      </c>
      <c r="G5453">
        <f>AVERAGE(F$2:F5453)</f>
        <v>30644.946443806119</v>
      </c>
      <c r="T5453">
        <f t="shared" ca="1" si="171"/>
        <v>27.469731688075189</v>
      </c>
      <c r="U5453">
        <f ca="1">AVERAGE(T$2:T5453)</f>
        <v>26.746614346250833</v>
      </c>
    </row>
    <row r="5454" spans="1:21" x14ac:dyDescent="0.25">
      <c r="A5454" s="75" t="s">
        <v>30</v>
      </c>
      <c r="B5454">
        <v>0.625</v>
      </c>
      <c r="C5454" s="76" t="s">
        <v>88</v>
      </c>
      <c r="E5454">
        <f t="shared" ca="1" si="170"/>
        <v>0.85323128432628159</v>
      </c>
      <c r="F5454">
        <v>0.72972972972972971</v>
      </c>
      <c r="G5454">
        <f>AVERAGE(F$2:F5454)</f>
        <v>30639.32674516059</v>
      </c>
      <c r="T5454">
        <f t="shared" ca="1" si="171"/>
        <v>2.2775163660771716</v>
      </c>
      <c r="U5454">
        <f ca="1">AVERAGE(T$2:T5454)</f>
        <v>26.742127073560535</v>
      </c>
    </row>
    <row r="5455" spans="1:21" x14ac:dyDescent="0.25">
      <c r="A5455" s="75" t="s">
        <v>30</v>
      </c>
      <c r="B5455">
        <v>0.63043478260869568</v>
      </c>
      <c r="C5455" s="76" t="s">
        <v>89</v>
      </c>
      <c r="E5455">
        <f t="shared" ca="1" si="170"/>
        <v>0.36619948470923003</v>
      </c>
      <c r="F5455">
        <v>0.30379746835443039</v>
      </c>
      <c r="G5455">
        <f>AVERAGE(F$2:F5455)</f>
        <v>30633.709029181911</v>
      </c>
      <c r="T5455">
        <f t="shared" ca="1" si="171"/>
        <v>3.98565136681193</v>
      </c>
      <c r="U5455">
        <f ca="1">AVERAGE(T$2:T5455)</f>
        <v>26.737954635770521</v>
      </c>
    </row>
    <row r="5456" spans="1:21" x14ac:dyDescent="0.25">
      <c r="A5456" s="75" t="s">
        <v>30</v>
      </c>
      <c r="B5456">
        <v>0.77777777777777779</v>
      </c>
      <c r="C5456" s="76" t="s">
        <v>90</v>
      </c>
      <c r="E5456">
        <f t="shared" ca="1" si="170"/>
        <v>0.40331329632019719</v>
      </c>
      <c r="F5456">
        <v>1.6</v>
      </c>
      <c r="G5456">
        <f>AVERAGE(F$2:F5456)</f>
        <v>30628.093610478121</v>
      </c>
      <c r="T5456">
        <f t="shared" ca="1" si="171"/>
        <v>2.5701965822695234</v>
      </c>
      <c r="U5456">
        <f ca="1">AVERAGE(T$2:T5456)</f>
        <v>26.733524249326251</v>
      </c>
    </row>
    <row r="5457" spans="1:21" x14ac:dyDescent="0.25">
      <c r="A5457" s="75" t="s">
        <v>30</v>
      </c>
      <c r="B5457">
        <v>0.16666666666666666</v>
      </c>
      <c r="C5457" s="76" t="s">
        <v>91</v>
      </c>
      <c r="E5457">
        <f t="shared" ca="1" si="170"/>
        <v>2.9225851391694424E-2</v>
      </c>
      <c r="F5457">
        <v>0.54545454545454541</v>
      </c>
      <c r="G5457">
        <f>AVERAGE(F$2:F5457)</f>
        <v>30622.480056930475</v>
      </c>
      <c r="T5457">
        <f t="shared" ca="1" si="171"/>
        <v>2.8947467363628108</v>
      </c>
      <c r="U5457">
        <f ca="1">AVERAGE(T$2:T5457)</f>
        <v>26.729154971922846</v>
      </c>
    </row>
    <row r="5458" spans="1:21" x14ac:dyDescent="0.25">
      <c r="A5458" s="75" t="s">
        <v>30</v>
      </c>
      <c r="B5458">
        <v>0.1111111111111111</v>
      </c>
      <c r="C5458" s="76" t="s">
        <v>92</v>
      </c>
      <c r="E5458">
        <f t="shared" ca="1" si="170"/>
        <v>0.56591228080989697</v>
      </c>
      <c r="F5458">
        <v>18.047619047619047</v>
      </c>
      <c r="G5458">
        <f>AVERAGE(F$2:F5458)</f>
        <v>30616.871768046862</v>
      </c>
      <c r="T5458">
        <f t="shared" ca="1" si="171"/>
        <v>2.6552882338651189</v>
      </c>
      <c r="U5458">
        <f ca="1">AVERAGE(T$2:T5458)</f>
        <v>26.724743414888202</v>
      </c>
    </row>
    <row r="5459" spans="1:21" x14ac:dyDescent="0.25">
      <c r="A5459" s="75" t="s">
        <v>30</v>
      </c>
      <c r="B5459">
        <v>0.77165354330708658</v>
      </c>
      <c r="C5459" s="76" t="s">
        <v>93</v>
      </c>
      <c r="E5459">
        <f t="shared" ca="1" si="170"/>
        <v>0.67296352011524263</v>
      </c>
      <c r="F5459">
        <v>0.39393939393939392</v>
      </c>
      <c r="G5459">
        <f>AVERAGE(F$2:F5459)</f>
        <v>30611.262299774848</v>
      </c>
      <c r="T5459">
        <f t="shared" ca="1" si="171"/>
        <v>6.5586056108085939</v>
      </c>
      <c r="U5459">
        <f ca="1">AVERAGE(T$2:T5459)</f>
        <v>26.721048629654767</v>
      </c>
    </row>
    <row r="5460" spans="1:21" x14ac:dyDescent="0.25">
      <c r="A5460" s="75" t="s">
        <v>30</v>
      </c>
      <c r="B5460">
        <v>0.16666666666666666</v>
      </c>
      <c r="C5460" s="76" t="s">
        <v>94</v>
      </c>
      <c r="E5460">
        <f t="shared" ca="1" si="170"/>
        <v>0.38304641034868603</v>
      </c>
      <c r="F5460">
        <v>0.13043478260869565</v>
      </c>
      <c r="G5460">
        <f>AVERAGE(F$2:F5460)</f>
        <v>30605.654838359755</v>
      </c>
      <c r="T5460">
        <f t="shared" ca="1" si="171"/>
        <v>7.5563519607741441</v>
      </c>
      <c r="U5460">
        <f ca="1">AVERAGE(T$2:T5460)</f>
        <v>26.717537968971698</v>
      </c>
    </row>
    <row r="5461" spans="1:21" x14ac:dyDescent="0.25">
      <c r="A5461" s="75" t="s">
        <v>30</v>
      </c>
      <c r="B5461">
        <v>1.1052631578947369</v>
      </c>
      <c r="C5461" s="76" t="s">
        <v>95</v>
      </c>
      <c r="E5461">
        <f t="shared" ca="1" si="170"/>
        <v>0.50275070815867762</v>
      </c>
      <c r="F5461">
        <v>0.90163934426229508</v>
      </c>
      <c r="G5461">
        <f>AVERAGE(F$2:F5461)</f>
        <v>30600.049572206088</v>
      </c>
      <c r="T5461">
        <f t="shared" ca="1" si="171"/>
        <v>93.892674505148918</v>
      </c>
      <c r="U5461">
        <f ca="1">AVERAGE(T$2:T5461)</f>
        <v>26.729841107531438</v>
      </c>
    </row>
    <row r="5462" spans="1:21" x14ac:dyDescent="0.25">
      <c r="A5462" s="75" t="s">
        <v>30</v>
      </c>
      <c r="B5462">
        <v>3.9385206532180611E-2</v>
      </c>
      <c r="C5462" s="76" t="s">
        <v>96</v>
      </c>
      <c r="E5462">
        <f t="shared" ca="1" si="170"/>
        <v>0.55204135167475854</v>
      </c>
      <c r="F5462">
        <v>0.45401672119229364</v>
      </c>
      <c r="G5462">
        <f>AVERAGE(F$2:F5462)</f>
        <v>30594.446276920338</v>
      </c>
      <c r="T5462">
        <f t="shared" ca="1" si="171"/>
        <v>17.638269419526043</v>
      </c>
      <c r="U5462">
        <f ca="1">AVERAGE(T$2:T5462)</f>
        <v>26.728176289423399</v>
      </c>
    </row>
    <row r="5463" spans="1:21" x14ac:dyDescent="0.25">
      <c r="A5463" s="75" t="s">
        <v>30</v>
      </c>
      <c r="B5463">
        <v>2</v>
      </c>
      <c r="C5463" s="76" t="s">
        <v>97</v>
      </c>
      <c r="E5463">
        <f t="shared" ca="1" si="170"/>
        <v>0.47323556220976171</v>
      </c>
      <c r="F5463">
        <v>0.93288590604026844</v>
      </c>
      <c r="G5463">
        <f>AVERAGE(F$2:F5463)</f>
        <v>30588.845121045015</v>
      </c>
      <c r="T5463">
        <f t="shared" ca="1" si="171"/>
        <v>2.3587211419854563</v>
      </c>
      <c r="U5463">
        <f ca="1">AVERAGE(T$2:T5463)</f>
        <v>26.723714653548729</v>
      </c>
    </row>
    <row r="5464" spans="1:21" x14ac:dyDescent="0.25">
      <c r="A5464" s="75" t="s">
        <v>30</v>
      </c>
      <c r="B5464">
        <v>0.5714285714285714</v>
      </c>
      <c r="C5464" s="76" t="s">
        <v>98</v>
      </c>
      <c r="E5464">
        <f t="shared" ca="1" si="170"/>
        <v>0.29712458207530357</v>
      </c>
      <c r="F5464">
        <v>0.91304347826086951</v>
      </c>
      <c r="G5464">
        <f>AVERAGE(F$2:F5464)</f>
        <v>30583.246012116299</v>
      </c>
      <c r="T5464">
        <f t="shared" ca="1" si="171"/>
        <v>6.6809369599425237</v>
      </c>
      <c r="U5464">
        <f ca="1">AVERAGE(T$2:T5464)</f>
        <v>26.720045830979885</v>
      </c>
    </row>
    <row r="5465" spans="1:21" x14ac:dyDescent="0.25">
      <c r="B5465">
        <v>0.96</v>
      </c>
      <c r="C5465" s="76" t="s">
        <v>81</v>
      </c>
      <c r="E5465">
        <f t="shared" ca="1" si="170"/>
        <v>0.34416162619774993</v>
      </c>
      <c r="F5465">
        <v>170.42857142857142</v>
      </c>
      <c r="G5465">
        <f>AVERAGE(F$2:F5465)</f>
        <v>30577.679976713538</v>
      </c>
      <c r="T5465">
        <f t="shared" ca="1" si="171"/>
        <v>14.822800591554069</v>
      </c>
      <c r="U5465">
        <f ca="1">AVERAGE(T$2:T5465)</f>
        <v>26.717868443490975</v>
      </c>
    </row>
    <row r="5466" spans="1:21" x14ac:dyDescent="0.25">
      <c r="A5466" s="75" t="s">
        <v>31</v>
      </c>
      <c r="B5466">
        <v>1.7210884353741498</v>
      </c>
      <c r="C5466" s="76" t="s">
        <v>82</v>
      </c>
      <c r="E5466">
        <f t="shared" ca="1" si="170"/>
        <v>0.79847248900295664</v>
      </c>
      <c r="F5466">
        <v>4</v>
      </c>
      <c r="G5466">
        <f>AVERAGE(F$2:F5466)</f>
        <v>30572.085524750739</v>
      </c>
      <c r="T5466">
        <f t="shared" ca="1" si="171"/>
        <v>2.6082128896942125</v>
      </c>
      <c r="U5466">
        <f ca="1">AVERAGE(T$2:T5466)</f>
        <v>26.713456795631174</v>
      </c>
    </row>
    <row r="5467" spans="1:21" x14ac:dyDescent="0.25">
      <c r="A5467" s="75" t="s">
        <v>31</v>
      </c>
      <c r="B5467">
        <v>0.8</v>
      </c>
      <c r="C5467" s="76" t="s">
        <v>83</v>
      </c>
      <c r="E5467">
        <f t="shared" ca="1" si="170"/>
        <v>5.5420166905504997E-2</v>
      </c>
      <c r="F5467">
        <v>0.17458622530699414</v>
      </c>
      <c r="G5467">
        <f>AVERAGE(F$2:F5467)</f>
        <v>30566.492419932129</v>
      </c>
      <c r="T5467">
        <f t="shared" ca="1" si="171"/>
        <v>16.746092175311464</v>
      </c>
      <c r="U5467">
        <f ca="1">AVERAGE(T$2:T5467)</f>
        <v>26.711633274844434</v>
      </c>
    </row>
    <row r="5468" spans="1:21" x14ac:dyDescent="0.25">
      <c r="A5468" s="75" t="s">
        <v>31</v>
      </c>
      <c r="B5468">
        <v>0.50980392156862742</v>
      </c>
      <c r="C5468" s="76" t="s">
        <v>84</v>
      </c>
      <c r="E5468">
        <f t="shared" ca="1" si="170"/>
        <v>0.40940301570227833</v>
      </c>
      <c r="F5468">
        <v>0.93939393939393945</v>
      </c>
      <c r="G5468">
        <f>AVERAGE(F$2:F5468)</f>
        <v>30560.901501141932</v>
      </c>
      <c r="T5468">
        <f t="shared" ca="1" si="171"/>
        <v>2.8225838307001672</v>
      </c>
      <c r="U5468">
        <f ca="1">AVERAGE(T$2:T5468)</f>
        <v>26.707263593219388</v>
      </c>
    </row>
    <row r="5469" spans="1:21" x14ac:dyDescent="0.25">
      <c r="A5469" s="75" t="s">
        <v>31</v>
      </c>
      <c r="B5469">
        <v>0.91666666666666663</v>
      </c>
      <c r="C5469" s="76" t="s">
        <v>85</v>
      </c>
      <c r="E5469">
        <f t="shared" ca="1" si="170"/>
        <v>0.34474309853901774</v>
      </c>
      <c r="F5469">
        <v>0.27255092143549953</v>
      </c>
      <c r="G5469">
        <f>AVERAGE(F$2:F5469)</f>
        <v>30555.312505357328</v>
      </c>
      <c r="T5469">
        <f t="shared" ca="1" si="171"/>
        <v>2.8673296317649104</v>
      </c>
      <c r="U5469">
        <f ca="1">AVERAGE(T$2:T5469)</f>
        <v>26.702903693080131</v>
      </c>
    </row>
    <row r="5470" spans="1:21" x14ac:dyDescent="0.25">
      <c r="A5470" s="75" t="s">
        <v>31</v>
      </c>
      <c r="B5470">
        <v>0.8571428571428571</v>
      </c>
      <c r="C5470" s="76" t="s">
        <v>86</v>
      </c>
      <c r="E5470">
        <f t="shared" ca="1" si="170"/>
        <v>0.45141631223986123</v>
      </c>
      <c r="F5470">
        <v>2.9215686274509802</v>
      </c>
      <c r="G5470">
        <f>AVERAGE(F$2:F5470)</f>
        <v>30549.726037824556</v>
      </c>
      <c r="T5470">
        <f t="shared" ca="1" si="171"/>
        <v>184.83513024046826</v>
      </c>
      <c r="U5470">
        <f ca="1">AVERAGE(T$2:T5470)</f>
        <v>26.731817978424324</v>
      </c>
    </row>
    <row r="5471" spans="1:21" x14ac:dyDescent="0.25">
      <c r="A5471" s="75" t="s">
        <v>31</v>
      </c>
      <c r="B5471">
        <v>1.2727272727272727</v>
      </c>
      <c r="C5471" s="76" t="s">
        <v>87</v>
      </c>
      <c r="E5471">
        <f t="shared" ca="1" si="170"/>
        <v>0.1963301842330224</v>
      </c>
      <c r="F5471">
        <v>1.3076923076923077</v>
      </c>
      <c r="G5471">
        <f>AVERAGE(F$2:F5471)</f>
        <v>30544.141317834517</v>
      </c>
      <c r="T5471">
        <f t="shared" ca="1" si="171"/>
        <v>78.823980418296927</v>
      </c>
      <c r="U5471">
        <f ca="1">AVERAGE(T$2:T5471)</f>
        <v>26.7413412256711</v>
      </c>
    </row>
    <row r="5472" spans="1:21" x14ac:dyDescent="0.25">
      <c r="A5472" s="75" t="s">
        <v>31</v>
      </c>
      <c r="B5472">
        <v>0.75</v>
      </c>
      <c r="C5472" s="76" t="s">
        <v>88</v>
      </c>
      <c r="E5472">
        <f t="shared" ca="1" si="170"/>
        <v>0.97867514363692587</v>
      </c>
      <c r="F5472">
        <v>3</v>
      </c>
      <c r="G5472">
        <f>AVERAGE(F$2:F5472)</f>
        <v>30538.558948739686</v>
      </c>
      <c r="T5472">
        <f t="shared" ca="1" si="171"/>
        <v>6.946135619159266</v>
      </c>
      <c r="U5472">
        <f ca="1">AVERAGE(T$2:T5472)</f>
        <v>26.737723019564996</v>
      </c>
    </row>
    <row r="5473" spans="1:21" x14ac:dyDescent="0.25">
      <c r="A5473" s="75" t="s">
        <v>31</v>
      </c>
      <c r="B5473">
        <v>0.78260869565217395</v>
      </c>
      <c r="C5473" s="76" t="s">
        <v>89</v>
      </c>
      <c r="E5473">
        <f t="shared" ca="1" si="170"/>
        <v>0.66376200965179388</v>
      </c>
      <c r="F5473">
        <v>0.875</v>
      </c>
      <c r="G5473">
        <f>AVERAGE(F$2:F5473)</f>
        <v>30532.978231643789</v>
      </c>
      <c r="T5473">
        <f t="shared" ca="1" si="171"/>
        <v>6.5349521313879038</v>
      </c>
      <c r="U5473">
        <f ca="1">AVERAGE(T$2:T5473)</f>
        <v>26.734030992721394</v>
      </c>
    </row>
    <row r="5474" spans="1:21" x14ac:dyDescent="0.25">
      <c r="A5474" s="75" t="s">
        <v>31</v>
      </c>
      <c r="B5474">
        <v>0.99962962962962965</v>
      </c>
      <c r="C5474" s="76" t="s">
        <v>90</v>
      </c>
      <c r="E5474">
        <f t="shared" ca="1" si="170"/>
        <v>0.85460656418550274</v>
      </c>
      <c r="F5474">
        <v>7.5268817204301078E-2</v>
      </c>
      <c r="G5474">
        <f>AVERAGE(F$2:F5474)</f>
        <v>30527.39940778798</v>
      </c>
      <c r="T5474">
        <f t="shared" ca="1" si="171"/>
        <v>3.9922012863374512</v>
      </c>
      <c r="U5474">
        <f ca="1">AVERAGE(T$2:T5474)</f>
        <v>26.729875715961597</v>
      </c>
    </row>
    <row r="5475" spans="1:21" x14ac:dyDescent="0.25">
      <c r="A5475" s="75" t="s">
        <v>31</v>
      </c>
      <c r="B5475">
        <v>3.1666666666666665</v>
      </c>
      <c r="C5475" s="76" t="s">
        <v>91</v>
      </c>
      <c r="E5475">
        <f t="shared" ca="1" si="170"/>
        <v>0.82048651512885862</v>
      </c>
      <c r="F5475">
        <v>3.8974906567004808E-2</v>
      </c>
      <c r="G5475">
        <f>AVERAGE(F$2:F5475)</f>
        <v>30521.822615600755</v>
      </c>
      <c r="T5475">
        <f t="shared" ca="1" si="171"/>
        <v>2.2285359362517476</v>
      </c>
      <c r="U5475">
        <f ca="1">AVERAGE(T$2:T5475)</f>
        <v>26.725399767883459</v>
      </c>
    </row>
    <row r="5476" spans="1:21" x14ac:dyDescent="0.25">
      <c r="A5476" s="75" t="s">
        <v>31</v>
      </c>
      <c r="B5476">
        <v>0.66666666666666663</v>
      </c>
      <c r="C5476" s="76" t="s">
        <v>92</v>
      </c>
      <c r="E5476">
        <f t="shared" ca="1" si="170"/>
        <v>0.10755908738792941</v>
      </c>
      <c r="F5476">
        <v>0.36986301369863017</v>
      </c>
      <c r="G5476">
        <f>AVERAGE(F$2:F5476)</f>
        <v>30516.247921034072</v>
      </c>
      <c r="T5476">
        <f t="shared" ca="1" si="171"/>
        <v>4.6870542952160275</v>
      </c>
      <c r="U5476">
        <f ca="1">AVERAGE(T$2:T5476)</f>
        <v>26.721374499303977</v>
      </c>
    </row>
    <row r="5477" spans="1:21" x14ac:dyDescent="0.25">
      <c r="A5477" s="75" t="s">
        <v>31</v>
      </c>
      <c r="B5477">
        <v>6.8740157480314963</v>
      </c>
      <c r="C5477" s="76" t="s">
        <v>93</v>
      </c>
      <c r="E5477">
        <f t="shared" ca="1" si="170"/>
        <v>0.95806609066106585</v>
      </c>
      <c r="F5477">
        <v>1.1122345803842207E-2</v>
      </c>
      <c r="G5477">
        <f>AVERAGE(F$2:F5477)</f>
        <v>30510.675197002169</v>
      </c>
      <c r="T5477">
        <f t="shared" ca="1" si="171"/>
        <v>3.4043962024014123</v>
      </c>
      <c r="U5477">
        <f ca="1">AVERAGE(T$2:T5477)</f>
        <v>26.717116468205202</v>
      </c>
    </row>
    <row r="5478" spans="1:21" x14ac:dyDescent="0.25">
      <c r="A5478" s="75" t="s">
        <v>31</v>
      </c>
      <c r="B5478">
        <v>0.16666666666666666</v>
      </c>
      <c r="C5478" s="76" t="s">
        <v>94</v>
      </c>
      <c r="E5478">
        <f t="shared" ca="1" si="170"/>
        <v>0.40415139760153085</v>
      </c>
      <c r="F5478">
        <v>0.2857142857142857</v>
      </c>
      <c r="G5478">
        <f>AVERAGE(F$2:F5478)</f>
        <v>30505.104558060651</v>
      </c>
      <c r="T5478">
        <f t="shared" ca="1" si="171"/>
        <v>8.3458342627145825</v>
      </c>
      <c r="U5478">
        <f ca="1">AVERAGE(T$2:T5478)</f>
        <v>26.713762208171335</v>
      </c>
    </row>
    <row r="5479" spans="1:21" x14ac:dyDescent="0.25">
      <c r="A5479" s="75" t="s">
        <v>31</v>
      </c>
      <c r="B5479">
        <v>7.7719298245614032</v>
      </c>
      <c r="C5479" s="76" t="s">
        <v>95</v>
      </c>
      <c r="E5479">
        <f t="shared" ca="1" si="170"/>
        <v>0.37347205816077256</v>
      </c>
      <c r="F5479">
        <v>0.8214285714285714</v>
      </c>
      <c r="G5479">
        <f>AVERAGE(F$2:F5479)</f>
        <v>30499.536050735078</v>
      </c>
      <c r="T5479">
        <f t="shared" ca="1" si="171"/>
        <v>3.5445422610763746</v>
      </c>
      <c r="U5479">
        <f ca="1">AVERAGE(T$2:T5479)</f>
        <v>26.709532704712576</v>
      </c>
    </row>
    <row r="5480" spans="1:21" x14ac:dyDescent="0.25">
      <c r="A5480" s="75" t="s">
        <v>31</v>
      </c>
      <c r="B5480">
        <v>0.15273775216138327</v>
      </c>
      <c r="C5480" s="76" t="s">
        <v>96</v>
      </c>
      <c r="E5480">
        <f t="shared" ca="1" si="170"/>
        <v>0.63997762008097814</v>
      </c>
      <c r="F5480">
        <v>0.96097560975609742</v>
      </c>
      <c r="G5480">
        <f>AVERAGE(F$2:F5480)</f>
        <v>30493.969601551809</v>
      </c>
      <c r="T5480">
        <f t="shared" ca="1" si="171"/>
        <v>17.646248873615843</v>
      </c>
      <c r="U5480">
        <f ca="1">AVERAGE(T$2:T5480)</f>
        <v>26.707878518943073</v>
      </c>
    </row>
    <row r="5481" spans="1:21" x14ac:dyDescent="0.25">
      <c r="A5481" s="75" t="s">
        <v>31</v>
      </c>
      <c r="B5481">
        <v>0.9</v>
      </c>
      <c r="C5481" s="76" t="s">
        <v>97</v>
      </c>
      <c r="E5481">
        <f t="shared" ca="1" si="170"/>
        <v>0.33477510745351091</v>
      </c>
      <c r="F5481">
        <v>2.5641025641025599E-2</v>
      </c>
      <c r="G5481">
        <f>AVERAGE(F$2:F5481)</f>
        <v>30488.405013237843</v>
      </c>
      <c r="T5481">
        <f t="shared" ca="1" si="171"/>
        <v>8.49396522446402</v>
      </c>
      <c r="U5481">
        <f ca="1">AVERAGE(T$2:T5481)</f>
        <v>26.704554812137509</v>
      </c>
    </row>
    <row r="5482" spans="1:21" x14ac:dyDescent="0.25">
      <c r="A5482" s="75" t="s">
        <v>31</v>
      </c>
      <c r="B5482">
        <v>0.82857142857142863</v>
      </c>
      <c r="C5482" s="76" t="s">
        <v>98</v>
      </c>
      <c r="E5482">
        <f t="shared" ca="1" si="170"/>
        <v>0.94255855608515315</v>
      </c>
      <c r="F5482">
        <v>0.70414201183431957</v>
      </c>
      <c r="G5482">
        <f>AVERAGE(F$2:F5482)</f>
        <v>30482.842579216456</v>
      </c>
      <c r="T5482">
        <f t="shared" ca="1" si="171"/>
        <v>2.3694627494073761</v>
      </c>
      <c r="U5482">
        <f ca="1">AVERAGE(T$2:T5482)</f>
        <v>26.700114912107818</v>
      </c>
    </row>
    <row r="5483" spans="1:21" x14ac:dyDescent="0.25">
      <c r="B5483">
        <v>0.8</v>
      </c>
      <c r="C5483" s="76" t="s">
        <v>81</v>
      </c>
      <c r="E5483">
        <f t="shared" ca="1" si="170"/>
        <v>0.6184446217148859</v>
      </c>
      <c r="F5483">
        <v>0.37984496124031009</v>
      </c>
      <c r="G5483">
        <f>AVERAGE(F$2:F5483)</f>
        <v>30477.282115383136</v>
      </c>
      <c r="T5483">
        <f t="shared" ca="1" si="171"/>
        <v>6.4943620567614184</v>
      </c>
      <c r="U5483">
        <f ca="1">AVERAGE(T$2:T5483)</f>
        <v>26.696429076125447</v>
      </c>
    </row>
    <row r="5484" spans="1:21" x14ac:dyDescent="0.25">
      <c r="A5484" s="75" t="s">
        <v>32</v>
      </c>
      <c r="B5484">
        <v>0.65986394557823125</v>
      </c>
      <c r="C5484" s="76" t="s">
        <v>82</v>
      </c>
      <c r="E5484">
        <f t="shared" ca="1" si="170"/>
        <v>0.24545171274818234</v>
      </c>
      <c r="F5484">
        <v>0.33333333333333331</v>
      </c>
      <c r="G5484">
        <f>AVERAGE(F$2:F5484)</f>
        <v>30471.723671322943</v>
      </c>
      <c r="T5484">
        <f t="shared" ca="1" si="171"/>
        <v>6.4418775956610919</v>
      </c>
      <c r="U5484">
        <f ca="1">AVERAGE(T$2:T5484)</f>
        <v>26.692735012386535</v>
      </c>
    </row>
    <row r="5485" spans="1:21" x14ac:dyDescent="0.25">
      <c r="A5485" s="75" t="s">
        <v>32</v>
      </c>
      <c r="B5485">
        <v>0.66666666666666663</v>
      </c>
      <c r="C5485" s="76" t="s">
        <v>83</v>
      </c>
      <c r="E5485">
        <f t="shared" ca="1" si="170"/>
        <v>0.10510586658538057</v>
      </c>
      <c r="F5485">
        <v>2.5087719298245612</v>
      </c>
      <c r="G5485">
        <f>AVERAGE(F$2:F5485)</f>
        <v>30466.16765110059</v>
      </c>
      <c r="T5485">
        <f t="shared" ca="1" si="171"/>
        <v>2.7487855987474439</v>
      </c>
      <c r="U5485">
        <f ca="1">AVERAGE(T$2:T5485)</f>
        <v>26.688368865520445</v>
      </c>
    </row>
    <row r="5486" spans="1:21" x14ac:dyDescent="0.25">
      <c r="A5486" s="75" t="s">
        <v>32</v>
      </c>
      <c r="B5486">
        <v>0.41176470588235292</v>
      </c>
      <c r="C5486" s="76" t="s">
        <v>84</v>
      </c>
      <c r="E5486">
        <f t="shared" ca="1" si="170"/>
        <v>4.4213524998998666E-2</v>
      </c>
      <c r="F5486">
        <v>0.66666666666666663</v>
      </c>
      <c r="G5486">
        <f>AVERAGE(F$2:F5486)</f>
        <v>30460.613320930224</v>
      </c>
      <c r="T5486">
        <f t="shared" ca="1" si="171"/>
        <v>30.306215213608297</v>
      </c>
      <c r="U5486">
        <f ca="1">AVERAGE(T$2:T5486)</f>
        <v>26.689028454644983</v>
      </c>
    </row>
    <row r="5487" spans="1:21" x14ac:dyDescent="0.25">
      <c r="A5487" s="75" t="s">
        <v>32</v>
      </c>
      <c r="B5487">
        <v>0.91666666666666663</v>
      </c>
      <c r="C5487" s="76" t="s">
        <v>85</v>
      </c>
      <c r="E5487">
        <f t="shared" ca="1" si="170"/>
        <v>0.69422740406783556</v>
      </c>
      <c r="F5487">
        <v>9</v>
      </c>
      <c r="G5487">
        <f>AVERAGE(F$2:F5487)</f>
        <v>30455.062534688714</v>
      </c>
      <c r="T5487">
        <f t="shared" ca="1" si="171"/>
        <v>7.7960684962154758</v>
      </c>
      <c r="U5487">
        <f ca="1">AVERAGE(T$2:T5487)</f>
        <v>26.685584604853073</v>
      </c>
    </row>
    <row r="5488" spans="1:21" x14ac:dyDescent="0.25">
      <c r="A5488" s="75" t="s">
        <v>32</v>
      </c>
      <c r="B5488">
        <v>25.530612244897959</v>
      </c>
      <c r="C5488" s="76" t="s">
        <v>86</v>
      </c>
      <c r="E5488">
        <f t="shared" ca="1" si="170"/>
        <v>0.77838964771635477</v>
      </c>
      <c r="F5488">
        <v>26.777777777777775</v>
      </c>
      <c r="G5488">
        <f>AVERAGE(F$2:F5488)</f>
        <v>30449.517011678527</v>
      </c>
      <c r="T5488">
        <f t="shared" ca="1" si="171"/>
        <v>2.3925187218133663</v>
      </c>
      <c r="U5488">
        <f ca="1">AVERAGE(T$2:T5488)</f>
        <v>26.681157219053357</v>
      </c>
    </row>
    <row r="5489" spans="1:21" x14ac:dyDescent="0.25">
      <c r="A5489" s="75" t="s">
        <v>32</v>
      </c>
      <c r="B5489">
        <v>12.636363636363637</v>
      </c>
      <c r="C5489" s="76" t="s">
        <v>87</v>
      </c>
      <c r="E5489">
        <f t="shared" ca="1" si="170"/>
        <v>0.42518211446318077</v>
      </c>
      <c r="F5489">
        <v>0.2</v>
      </c>
      <c r="G5489">
        <f>AVERAGE(F$2:F5489)</f>
        <v>30443.968666741996</v>
      </c>
      <c r="T5489">
        <f t="shared" ca="1" si="171"/>
        <v>2.4176179669232032</v>
      </c>
      <c r="U5489">
        <f ca="1">AVERAGE(T$2:T5489)</f>
        <v>26.676736020210036</v>
      </c>
    </row>
    <row r="5490" spans="1:21" x14ac:dyDescent="0.25">
      <c r="A5490" s="75" t="s">
        <v>32</v>
      </c>
      <c r="B5490">
        <v>0</v>
      </c>
      <c r="C5490" s="76" t="s">
        <v>88</v>
      </c>
      <c r="E5490">
        <f t="shared" ca="1" si="170"/>
        <v>0.87130142372784469</v>
      </c>
      <c r="F5490">
        <v>0.58333333333333337</v>
      </c>
      <c r="G5490">
        <f>AVERAGE(F$2:F5490)</f>
        <v>30438.422413265333</v>
      </c>
      <c r="T5490">
        <f t="shared" ca="1" si="171"/>
        <v>2.8163286144232909</v>
      </c>
      <c r="U5490">
        <f ca="1">AVERAGE(T$2:T5490)</f>
        <v>26.672389070418493</v>
      </c>
    </row>
    <row r="5491" spans="1:21" x14ac:dyDescent="0.25">
      <c r="A5491" s="75" t="s">
        <v>32</v>
      </c>
      <c r="B5491">
        <v>0.96195652173913049</v>
      </c>
      <c r="C5491" s="76" t="s">
        <v>89</v>
      </c>
      <c r="E5491">
        <f t="shared" ca="1" si="170"/>
        <v>0.92557048734666847</v>
      </c>
      <c r="F5491">
        <v>0.17791179796456841</v>
      </c>
      <c r="G5491">
        <f>AVERAGE(F$2:F5491)</f>
        <v>30432.878106434462</v>
      </c>
      <c r="T5491">
        <f t="shared" ca="1" si="171"/>
        <v>3.8742981256609488</v>
      </c>
      <c r="U5491">
        <f ca="1">AVERAGE(T$2:T5491)</f>
        <v>26.668236412687207</v>
      </c>
    </row>
    <row r="5492" spans="1:21" x14ac:dyDescent="0.25">
      <c r="A5492" s="75" t="s">
        <v>32</v>
      </c>
      <c r="B5492">
        <v>0.79629629629629628</v>
      </c>
      <c r="C5492" s="76" t="s">
        <v>90</v>
      </c>
      <c r="E5492">
        <f t="shared" ca="1" si="170"/>
        <v>0.44862401558087828</v>
      </c>
      <c r="F5492">
        <v>0.20948616600790507</v>
      </c>
      <c r="G5492">
        <f>AVERAGE(F$2:F5492)</f>
        <v>30427.335824769871</v>
      </c>
      <c r="T5492">
        <f t="shared" ca="1" si="171"/>
        <v>2.2453696462317487</v>
      </c>
      <c r="U5492">
        <f ca="1">AVERAGE(T$2:T5492)</f>
        <v>26.663788613239664</v>
      </c>
    </row>
    <row r="5493" spans="1:21" x14ac:dyDescent="0.25">
      <c r="A5493" s="75" t="s">
        <v>32</v>
      </c>
      <c r="B5493">
        <v>0.89583333333333337</v>
      </c>
      <c r="C5493" s="76" t="s">
        <v>91</v>
      </c>
      <c r="E5493">
        <f t="shared" ca="1" si="170"/>
        <v>0.10555841923344811</v>
      </c>
      <c r="F5493">
        <v>0.10714285714285708</v>
      </c>
      <c r="G5493">
        <f>AVERAGE(F$2:F5493)</f>
        <v>30421.795542781176</v>
      </c>
      <c r="T5493">
        <f t="shared" ca="1" si="171"/>
        <v>339.54107608484986</v>
      </c>
      <c r="U5493">
        <f ca="1">AVERAGE(T$2:T5493)</f>
        <v>26.720758257717382</v>
      </c>
    </row>
    <row r="5494" spans="1:21" x14ac:dyDescent="0.25">
      <c r="A5494" s="75" t="s">
        <v>32</v>
      </c>
      <c r="B5494">
        <v>0.44444444444444442</v>
      </c>
      <c r="C5494" s="76" t="s">
        <v>92</v>
      </c>
      <c r="E5494">
        <f t="shared" ca="1" si="170"/>
        <v>0.10969314742406555</v>
      </c>
      <c r="F5494">
        <v>0.38271604938271603</v>
      </c>
      <c r="G5494">
        <f>AVERAGE(F$2:F5494)</f>
        <v>30416.257328175911</v>
      </c>
      <c r="T5494">
        <f t="shared" ca="1" si="171"/>
        <v>3.9422979461983272</v>
      </c>
      <c r="U5494">
        <f ca="1">AVERAGE(T$2:T5494)</f>
        <v>26.716611441713098</v>
      </c>
    </row>
    <row r="5495" spans="1:21" x14ac:dyDescent="0.25">
      <c r="A5495" s="75" t="s">
        <v>32</v>
      </c>
      <c r="B5495">
        <v>4.9055118110236222</v>
      </c>
      <c r="C5495" s="76" t="s">
        <v>93</v>
      </c>
      <c r="E5495">
        <f t="shared" ca="1" si="170"/>
        <v>2.5606049567076572E-2</v>
      </c>
      <c r="F5495">
        <v>0.6</v>
      </c>
      <c r="G5495">
        <f>AVERAGE(F$2:F5495)</f>
        <v>30410.721169215558</v>
      </c>
      <c r="T5495">
        <f t="shared" ca="1" si="171"/>
        <v>2.4279141321115856</v>
      </c>
      <c r="U5495">
        <f ca="1">AVERAGE(T$2:T5495)</f>
        <v>26.712190492075383</v>
      </c>
    </row>
    <row r="5496" spans="1:21" x14ac:dyDescent="0.25">
      <c r="A5496" s="75" t="s">
        <v>32</v>
      </c>
      <c r="B5496">
        <v>0.99583333333333335</v>
      </c>
      <c r="C5496" s="76" t="s">
        <v>94</v>
      </c>
      <c r="E5496">
        <f t="shared" ca="1" si="170"/>
        <v>0.89939755084697337</v>
      </c>
      <c r="F5496">
        <v>0.66666666666666663</v>
      </c>
      <c r="G5496">
        <f>AVERAGE(F$2:F5496)</f>
        <v>30405.187037367956</v>
      </c>
      <c r="T5496">
        <f t="shared" ca="1" si="171"/>
        <v>3.3445201193564831</v>
      </c>
      <c r="U5496">
        <f ca="1">AVERAGE(T$2:T5496)</f>
        <v>26.707937958795544</v>
      </c>
    </row>
    <row r="5497" spans="1:21" x14ac:dyDescent="0.25">
      <c r="A5497" s="75" t="s">
        <v>32</v>
      </c>
      <c r="B5497">
        <v>9.526315789473685</v>
      </c>
      <c r="C5497" s="76" t="s">
        <v>95</v>
      </c>
      <c r="E5497">
        <f t="shared" ca="1" si="170"/>
        <v>0.58497021732761478</v>
      </c>
      <c r="F5497">
        <v>7.462686567164179E-3</v>
      </c>
      <c r="G5497">
        <f>AVERAGE(F$2:F5497)</f>
        <v>30399.654799454078</v>
      </c>
      <c r="T5497">
        <f t="shared" ca="1" si="171"/>
        <v>16.077006824629798</v>
      </c>
      <c r="U5497">
        <f ca="1">AVERAGE(T$2:T5497)</f>
        <v>26.706003655459636</v>
      </c>
    </row>
    <row r="5498" spans="1:21" x14ac:dyDescent="0.25">
      <c r="A5498" s="75" t="s">
        <v>32</v>
      </c>
      <c r="B5498">
        <v>0.20076849183477424</v>
      </c>
      <c r="C5498" s="76" t="s">
        <v>96</v>
      </c>
      <c r="E5498">
        <f t="shared" ca="1" si="170"/>
        <v>0.98313664483531349</v>
      </c>
      <c r="F5498">
        <v>0.40828402366863903</v>
      </c>
      <c r="G5498">
        <f>AVERAGE(F$2:F5498)</f>
        <v>30394.12464727736</v>
      </c>
      <c r="T5498">
        <f t="shared" ca="1" si="171"/>
        <v>14.316247153184126</v>
      </c>
      <c r="U5498">
        <f ca="1">AVERAGE(T$2:T5498)</f>
        <v>26.703749743052455</v>
      </c>
    </row>
    <row r="5499" spans="1:21" x14ac:dyDescent="0.25">
      <c r="A5499" s="75" t="s">
        <v>32</v>
      </c>
      <c r="B5499">
        <v>4.5</v>
      </c>
      <c r="C5499" s="76" t="s">
        <v>97</v>
      </c>
      <c r="E5499">
        <f t="shared" ca="1" si="170"/>
        <v>2.010061572493782E-2</v>
      </c>
      <c r="F5499">
        <v>1.0547945205479452</v>
      </c>
      <c r="G5499">
        <f>AVERAGE(F$2:F5499)</f>
        <v>30388.596624386715</v>
      </c>
      <c r="T5499">
        <f t="shared" ca="1" si="171"/>
        <v>4.2105443480824993</v>
      </c>
      <c r="U5499">
        <f ca="1">AVERAGE(T$2:T5499)</f>
        <v>26.699658581649221</v>
      </c>
    </row>
    <row r="5500" spans="1:21" x14ac:dyDescent="0.25">
      <c r="A5500" s="75" t="s">
        <v>32</v>
      </c>
      <c r="B5500">
        <v>0.14285714285714285</v>
      </c>
      <c r="C5500" s="76" t="s">
        <v>98</v>
      </c>
      <c r="E5500">
        <f t="shared" ca="1" si="170"/>
        <v>0.39746385450457089</v>
      </c>
      <c r="F5500">
        <v>0.97222222222222221</v>
      </c>
      <c r="G5500">
        <f>AVERAGE(F$2:F5500)</f>
        <v>30383.070597035894</v>
      </c>
      <c r="T5500">
        <f t="shared" ca="1" si="171"/>
        <v>3.1656253119294684</v>
      </c>
      <c r="U5500">
        <f ca="1">AVERAGE(T$2:T5500)</f>
        <v>26.695378888383225</v>
      </c>
    </row>
    <row r="5501" spans="1:21" x14ac:dyDescent="0.25">
      <c r="A5501" s="75" t="s">
        <v>389</v>
      </c>
      <c r="B5501">
        <v>0.74727425216662002</v>
      </c>
      <c r="C5501" s="76" t="s">
        <v>81</v>
      </c>
      <c r="E5501">
        <f t="shared" ca="1" si="170"/>
        <v>0.94763597172057856</v>
      </c>
      <c r="F5501">
        <v>6.9407367859049655E-3</v>
      </c>
      <c r="G5501">
        <f>AVERAGE(F$2:F5501)</f>
        <v>30377.546403643835</v>
      </c>
      <c r="T5501">
        <f t="shared" ca="1" si="171"/>
        <v>7.716773482990412</v>
      </c>
      <c r="U5501">
        <f ca="1">AVERAGE(T$2:T5501)</f>
        <v>26.691928232854973</v>
      </c>
    </row>
    <row r="5502" spans="1:21" x14ac:dyDescent="0.25">
      <c r="A5502" s="75" t="s">
        <v>1</v>
      </c>
      <c r="B5502">
        <v>0.32625994694960214</v>
      </c>
      <c r="C5502" s="76" t="s">
        <v>82</v>
      </c>
      <c r="E5502">
        <f t="shared" ca="1" si="170"/>
        <v>0.82172792216634671</v>
      </c>
      <c r="F5502">
        <v>0.66666666666666663</v>
      </c>
      <c r="G5502">
        <f>AVERAGE(F$2:F5502)</f>
        <v>30372.024338612569</v>
      </c>
      <c r="T5502">
        <f t="shared" ca="1" si="171"/>
        <v>26.343735818881104</v>
      </c>
      <c r="U5502">
        <f ca="1">AVERAGE(T$2:T5502)</f>
        <v>26.69186493665174</v>
      </c>
    </row>
    <row r="5503" spans="1:21" x14ac:dyDescent="0.25">
      <c r="A5503" s="75" t="s">
        <v>1</v>
      </c>
      <c r="B5503">
        <v>0.999</v>
      </c>
      <c r="C5503" s="76" t="s">
        <v>83</v>
      </c>
      <c r="E5503">
        <f t="shared" ca="1" si="170"/>
        <v>0.94291409560397144</v>
      </c>
      <c r="F5503">
        <v>7.8726968174204354E-2</v>
      </c>
      <c r="G5503">
        <f>AVERAGE(F$2:F5503)</f>
        <v>30366.504174015765</v>
      </c>
      <c r="T5503">
        <f t="shared" ca="1" si="171"/>
        <v>7.3641965658016968</v>
      </c>
      <c r="U5503">
        <f ca="1">AVERAGE(T$2:T5503)</f>
        <v>26.688352092527627</v>
      </c>
    </row>
    <row r="5504" spans="1:21" x14ac:dyDescent="0.25">
      <c r="A5504" s="75" t="s">
        <v>1</v>
      </c>
      <c r="B5504">
        <v>0.95777383666920024</v>
      </c>
      <c r="C5504" s="76" t="s">
        <v>84</v>
      </c>
      <c r="E5504">
        <f t="shared" ca="1" si="170"/>
        <v>0.34057357880846351</v>
      </c>
      <c r="F5504">
        <v>0</v>
      </c>
      <c r="G5504">
        <f>AVERAGE(F$2:F5504)</f>
        <v>30360.986001351033</v>
      </c>
      <c r="T5504">
        <f t="shared" ca="1" si="171"/>
        <v>5.0147372344703705</v>
      </c>
      <c r="U5504">
        <f ca="1">AVERAGE(T$2:T5504)</f>
        <v>26.684413583558328</v>
      </c>
    </row>
    <row r="5505" spans="1:21" x14ac:dyDescent="0.25">
      <c r="A5505" s="75" t="s">
        <v>1</v>
      </c>
      <c r="B5505">
        <v>0.375</v>
      </c>
      <c r="C5505" s="76" t="s">
        <v>85</v>
      </c>
      <c r="E5505">
        <f t="shared" ca="1" si="170"/>
        <v>0.73755497929692648</v>
      </c>
      <c r="F5505">
        <v>2.4456521739130436E-2</v>
      </c>
      <c r="G5505">
        <f>AVERAGE(F$2:F5505)</f>
        <v>30355.469838279663</v>
      </c>
      <c r="T5505">
        <f t="shared" ca="1" si="171"/>
        <v>8.8322235487120899</v>
      </c>
      <c r="U5505">
        <f ca="1">AVERAGE(T$2:T5505)</f>
        <v>26.681170089729321</v>
      </c>
    </row>
    <row r="5506" spans="1:21" x14ac:dyDescent="0.25">
      <c r="A5506" s="75" t="s">
        <v>1</v>
      </c>
      <c r="B5506">
        <v>16.647058823529413</v>
      </c>
      <c r="C5506" s="76" t="s">
        <v>86</v>
      </c>
      <c r="E5506">
        <f t="shared" ref="E5506:E5569" ca="1" si="172">RAND()</f>
        <v>0.93881321242537841</v>
      </c>
      <c r="F5506">
        <v>0.2</v>
      </c>
      <c r="G5506">
        <f>AVERAGE(F$2:F5506)</f>
        <v>30349.955711151906</v>
      </c>
      <c r="T5506">
        <f t="shared" ca="1" si="171"/>
        <v>2.9913182752252769</v>
      </c>
      <c r="U5506">
        <f ca="1">AVERAGE(T$2:T5506)</f>
        <v>26.676866756066378</v>
      </c>
    </row>
    <row r="5507" spans="1:21" x14ac:dyDescent="0.25">
      <c r="A5507" s="75" t="s">
        <v>1</v>
      </c>
      <c r="B5507">
        <v>13.144271570014142</v>
      </c>
      <c r="C5507" s="76" t="s">
        <v>87</v>
      </c>
      <c r="E5507">
        <f t="shared" ca="1" si="172"/>
        <v>0.71924016634999499</v>
      </c>
      <c r="F5507">
        <v>0.36842105263157893</v>
      </c>
      <c r="G5507">
        <f>AVERAGE(F$2:F5507)</f>
        <v>30344.443617564892</v>
      </c>
      <c r="T5507">
        <f t="shared" ref="T5507:T5570" ca="1" si="173">2*RAND()^-1</f>
        <v>2.1010236966892952</v>
      </c>
      <c r="U5507">
        <f ca="1">AVERAGE(T$2:T5507)</f>
        <v>26.672403290200162</v>
      </c>
    </row>
    <row r="5508" spans="1:21" x14ac:dyDescent="0.25">
      <c r="A5508" s="75" t="s">
        <v>1</v>
      </c>
      <c r="B5508">
        <v>3.1666666666666665</v>
      </c>
      <c r="C5508" s="76" t="s">
        <v>88</v>
      </c>
      <c r="E5508">
        <f t="shared" ca="1" si="172"/>
        <v>0.86892292764237389</v>
      </c>
      <c r="F5508">
        <v>0.20000000000000004</v>
      </c>
      <c r="G5508">
        <f>AVERAGE(F$2:F5508)</f>
        <v>30338.933495244648</v>
      </c>
      <c r="T5508">
        <f t="shared" ca="1" si="173"/>
        <v>2.2009250436051224</v>
      </c>
      <c r="U5508">
        <f ca="1">AVERAGE(T$2:T5508)</f>
        <v>26.66795958614231</v>
      </c>
    </row>
    <row r="5509" spans="1:21" x14ac:dyDescent="0.25">
      <c r="A5509" s="75" t="s">
        <v>1</v>
      </c>
      <c r="B5509">
        <v>1427.5714285714287</v>
      </c>
      <c r="C5509" s="76" t="s">
        <v>89</v>
      </c>
      <c r="E5509">
        <f t="shared" ca="1" si="172"/>
        <v>0.51782871731368763</v>
      </c>
      <c r="F5509">
        <v>0.61389961389961389</v>
      </c>
      <c r="G5509">
        <f>AVERAGE(F$2:F5509)</f>
        <v>30333.425448840215</v>
      </c>
      <c r="T5509">
        <f t="shared" ca="1" si="173"/>
        <v>10.944621366010413</v>
      </c>
      <c r="U5509">
        <f ca="1">AVERAGE(T$2:T5509)</f>
        <v>26.66510494957366</v>
      </c>
    </row>
    <row r="5510" spans="1:21" x14ac:dyDescent="0.25">
      <c r="A5510" s="75" t="s">
        <v>1</v>
      </c>
      <c r="B5510">
        <v>0.21107266435986161</v>
      </c>
      <c r="C5510" s="76" t="s">
        <v>90</v>
      </c>
      <c r="E5510">
        <f t="shared" ca="1" si="172"/>
        <v>0.7815447722655362</v>
      </c>
      <c r="F5510">
        <v>1135.3636363636363</v>
      </c>
      <c r="G5510">
        <f>AVERAGE(F$2:F5510)</f>
        <v>30328.125383163602</v>
      </c>
      <c r="T5510">
        <f t="shared" ca="1" si="173"/>
        <v>3.6209836858009816</v>
      </c>
      <c r="U5510">
        <f ca="1">AVERAGE(T$2:T5510)</f>
        <v>26.660921954245328</v>
      </c>
    </row>
    <row r="5511" spans="1:21" x14ac:dyDescent="0.25">
      <c r="B5511">
        <v>0.16130835896002235</v>
      </c>
      <c r="C5511" s="76" t="s">
        <v>81</v>
      </c>
      <c r="E5511">
        <f t="shared" ca="1" si="172"/>
        <v>0.34123916492730333</v>
      </c>
      <c r="F5511">
        <v>5.2695924764890281</v>
      </c>
      <c r="G5511">
        <f>AVERAGE(F$2:F5511)</f>
        <v>30322.622142548229</v>
      </c>
      <c r="T5511">
        <f t="shared" ca="1" si="173"/>
        <v>3.3402803868141033</v>
      </c>
      <c r="U5511">
        <f ca="1">AVERAGE(T$2:T5511)</f>
        <v>26.656689532908228</v>
      </c>
    </row>
    <row r="5512" spans="1:21" x14ac:dyDescent="0.25">
      <c r="A5512" s="75" t="s">
        <v>2</v>
      </c>
      <c r="B5512">
        <v>6.1007957559681698E-2</v>
      </c>
      <c r="C5512" s="76" t="s">
        <v>82</v>
      </c>
      <c r="E5512">
        <f t="shared" ca="1" si="172"/>
        <v>0.78126671311842111</v>
      </c>
      <c r="F5512">
        <v>0</v>
      </c>
      <c r="G5512">
        <f>AVERAGE(F$2:F5512)</f>
        <v>30317.119942921563</v>
      </c>
      <c r="T5512">
        <f t="shared" ca="1" si="173"/>
        <v>44.953328089120824</v>
      </c>
      <c r="U5512">
        <f ca="1">AVERAGE(T$2:T5512)</f>
        <v>26.660009554420878</v>
      </c>
    </row>
    <row r="5513" spans="1:21" x14ac:dyDescent="0.25">
      <c r="A5513" s="75" t="s">
        <v>2</v>
      </c>
      <c r="B5513">
        <v>2</v>
      </c>
      <c r="C5513" s="76" t="s">
        <v>83</v>
      </c>
      <c r="E5513">
        <f t="shared" ca="1" si="172"/>
        <v>0.51074558175468732</v>
      </c>
      <c r="F5513">
        <v>0.23150816522574449</v>
      </c>
      <c r="G5513">
        <f>AVERAGE(F$2:F5513)</f>
        <v>30311.619781739642</v>
      </c>
      <c r="T5513">
        <f t="shared" ca="1" si="173"/>
        <v>2.2264512801861578</v>
      </c>
      <c r="U5513">
        <f ca="1">AVERAGE(T$2:T5513)</f>
        <v>26.65557676082976</v>
      </c>
    </row>
    <row r="5514" spans="1:21" x14ac:dyDescent="0.25">
      <c r="A5514" s="75" t="s">
        <v>2</v>
      </c>
      <c r="B5514">
        <v>0.99155476733384007</v>
      </c>
      <c r="C5514" s="76" t="s">
        <v>84</v>
      </c>
      <c r="E5514">
        <f t="shared" ca="1" si="172"/>
        <v>0.82276702969628401</v>
      </c>
      <c r="F5514">
        <v>1.5</v>
      </c>
      <c r="G5514">
        <f>AVERAGE(F$2:F5514)</f>
        <v>30306.121845991096</v>
      </c>
      <c r="T5514">
        <f t="shared" ca="1" si="173"/>
        <v>13.282599942695871</v>
      </c>
      <c r="U5514">
        <f ca="1">AVERAGE(T$2:T5514)</f>
        <v>26.653151044011668</v>
      </c>
    </row>
    <row r="5515" spans="1:21" x14ac:dyDescent="0.25">
      <c r="A5515" s="75" t="s">
        <v>2</v>
      </c>
      <c r="B5515">
        <v>0.9375</v>
      </c>
      <c r="C5515" s="76" t="s">
        <v>85</v>
      </c>
      <c r="E5515">
        <f t="shared" ca="1" si="172"/>
        <v>0.86238390205959048</v>
      </c>
      <c r="F5515">
        <v>0.8833333333333333</v>
      </c>
      <c r="G5515">
        <f>AVERAGE(F$2:F5515)</f>
        <v>30300.625792579296</v>
      </c>
      <c r="T5515">
        <f t="shared" ca="1" si="173"/>
        <v>3.0759503044255996</v>
      </c>
      <c r="U5515">
        <f ca="1">AVERAGE(T$2:T5515)</f>
        <v>26.648875164298289</v>
      </c>
    </row>
    <row r="5516" spans="1:21" x14ac:dyDescent="0.25">
      <c r="A5516" s="75" t="s">
        <v>2</v>
      </c>
      <c r="B5516">
        <v>28.411764705882351</v>
      </c>
      <c r="C5516" s="76" t="s">
        <v>86</v>
      </c>
      <c r="E5516">
        <f t="shared" ca="1" si="172"/>
        <v>0.49533274368212321</v>
      </c>
      <c r="F5516">
        <v>0.64285714285714279</v>
      </c>
      <c r="G5516">
        <f>AVERAGE(F$2:F5516)</f>
        <v>30295.131688692542</v>
      </c>
      <c r="T5516">
        <f t="shared" ca="1" si="173"/>
        <v>2.1409119435563904</v>
      </c>
      <c r="U5516">
        <f ca="1">AVERAGE(T$2:T5516)</f>
        <v>26.644431290640856</v>
      </c>
    </row>
    <row r="5517" spans="1:21" x14ac:dyDescent="0.25">
      <c r="A5517" s="75" t="s">
        <v>2</v>
      </c>
      <c r="B5517">
        <v>13.144271570014142</v>
      </c>
      <c r="C5517" s="76" t="s">
        <v>87</v>
      </c>
      <c r="E5517">
        <f t="shared" ca="1" si="172"/>
        <v>0.47392942020014495</v>
      </c>
      <c r="F5517">
        <v>0.97222222222222221</v>
      </c>
      <c r="G5517">
        <f>AVERAGE(F$2:F5517)</f>
        <v>30289.639636577514</v>
      </c>
      <c r="T5517">
        <f t="shared" ca="1" si="173"/>
        <v>9.9648071554691047</v>
      </c>
      <c r="U5517">
        <f ca="1">AVERAGE(T$2:T5517)</f>
        <v>26.641407428397351</v>
      </c>
    </row>
    <row r="5518" spans="1:21" x14ac:dyDescent="0.25">
      <c r="A5518" s="75" t="s">
        <v>2</v>
      </c>
      <c r="B5518">
        <v>0.66666666666666663</v>
      </c>
      <c r="C5518" s="76" t="s">
        <v>88</v>
      </c>
      <c r="E5518">
        <f t="shared" ca="1" si="172"/>
        <v>0.46542670542042119</v>
      </c>
      <c r="F5518">
        <v>0.4944388270980789</v>
      </c>
      <c r="G5518">
        <f>AVERAGE(F$2:F5518)</f>
        <v>30284.14948881646</v>
      </c>
      <c r="T5518">
        <f t="shared" ca="1" si="173"/>
        <v>2.6234862143527535</v>
      </c>
      <c r="U5518">
        <f ca="1">AVERAGE(T$2:T5518)</f>
        <v>26.63705398971436</v>
      </c>
    </row>
    <row r="5519" spans="1:21" x14ac:dyDescent="0.25">
      <c r="A5519" s="75" t="s">
        <v>2</v>
      </c>
      <c r="B5519">
        <v>0.14285714285714285</v>
      </c>
      <c r="C5519" s="76" t="s">
        <v>89</v>
      </c>
      <c r="E5519">
        <f t="shared" ca="1" si="172"/>
        <v>0.21660674964798532</v>
      </c>
      <c r="F5519">
        <v>0.5</v>
      </c>
      <c r="G5519">
        <f>AVERAGE(F$2:F5519)</f>
        <v>30278.661331968178</v>
      </c>
      <c r="T5519">
        <f t="shared" ca="1" si="173"/>
        <v>18.570088560897986</v>
      </c>
      <c r="U5519">
        <f ca="1">AVERAGE(T$2:T5519)</f>
        <v>26.635592053246654</v>
      </c>
    </row>
    <row r="5520" spans="1:21" x14ac:dyDescent="0.25">
      <c r="A5520" s="75" t="s">
        <v>2</v>
      </c>
      <c r="B5520">
        <v>3.8062283737024256E-2</v>
      </c>
      <c r="C5520" s="76" t="s">
        <v>90</v>
      </c>
      <c r="E5520">
        <f t="shared" ca="1" si="172"/>
        <v>0.37578796479804211</v>
      </c>
      <c r="F5520">
        <v>0.44444444444444442</v>
      </c>
      <c r="G5520">
        <f>AVERAGE(F$2:F5520)</f>
        <v>30273.175153876582</v>
      </c>
      <c r="T5520">
        <f t="shared" ca="1" si="173"/>
        <v>2.6265180073047634</v>
      </c>
      <c r="U5520">
        <f ca="1">AVERAGE(T$2:T5520)</f>
        <v>26.631241795220571</v>
      </c>
    </row>
    <row r="5521" spans="1:21" x14ac:dyDescent="0.25">
      <c r="B5521">
        <v>4.8364551299972046E-2</v>
      </c>
      <c r="C5521" s="76" t="s">
        <v>81</v>
      </c>
      <c r="E5521">
        <f t="shared" ca="1" si="172"/>
        <v>8.2199365934786495E-2</v>
      </c>
      <c r="F5521">
        <v>0.61290322580645151</v>
      </c>
      <c r="G5521">
        <f>AVERAGE(F$2:F5521)</f>
        <v>30267.690994048568</v>
      </c>
      <c r="T5521">
        <f t="shared" ca="1" si="173"/>
        <v>4.3463735075599628</v>
      </c>
      <c r="U5521">
        <f ca="1">AVERAGE(T$2:T5521)</f>
        <v>26.627204681400343</v>
      </c>
    </row>
    <row r="5522" spans="1:21" x14ac:dyDescent="0.25">
      <c r="A5522" s="75" t="s">
        <v>3</v>
      </c>
      <c r="B5522">
        <v>0.10521662245800177</v>
      </c>
      <c r="C5522" s="76" t="s">
        <v>82</v>
      </c>
      <c r="E5522">
        <f t="shared" ca="1" si="172"/>
        <v>0.92802937591420875</v>
      </c>
      <c r="F5522">
        <v>0.83304734962667537</v>
      </c>
      <c r="G5522">
        <f>AVERAGE(F$2:F5522)</f>
        <v>30262.20886074904</v>
      </c>
      <c r="T5522">
        <f t="shared" ca="1" si="173"/>
        <v>5.5441159553387047</v>
      </c>
      <c r="U5522">
        <f ca="1">AVERAGE(T$2:T5522)</f>
        <v>26.623385973063797</v>
      </c>
    </row>
    <row r="5523" spans="1:21" x14ac:dyDescent="0.25">
      <c r="A5523" s="75" t="s">
        <v>3</v>
      </c>
      <c r="B5523">
        <v>0.75</v>
      </c>
      <c r="C5523" s="76" t="s">
        <v>83</v>
      </c>
      <c r="E5523">
        <f t="shared" ca="1" si="172"/>
        <v>9.2686689802485955E-2</v>
      </c>
      <c r="F5523">
        <v>0.33333333333333331</v>
      </c>
      <c r="G5523">
        <f>AVERAGE(F$2:F5523)</f>
        <v>30256.728622515173</v>
      </c>
      <c r="T5523">
        <f t="shared" ca="1" si="173"/>
        <v>8.8683939498642612</v>
      </c>
      <c r="U5523">
        <f ca="1">AVERAGE(T$2:T5523)</f>
        <v>26.620170653972309</v>
      </c>
    </row>
    <row r="5524" spans="1:21" x14ac:dyDescent="0.25">
      <c r="A5524" s="75" t="s">
        <v>3</v>
      </c>
      <c r="B5524">
        <v>0.98733215100076011</v>
      </c>
      <c r="C5524" s="76" t="s">
        <v>84</v>
      </c>
      <c r="E5524">
        <f t="shared" ca="1" si="172"/>
        <v>0.23494723893213798</v>
      </c>
      <c r="F5524">
        <v>1.4452765733806259E-3</v>
      </c>
      <c r="G5524">
        <f>AVERAGE(F$2:F5524)</f>
        <v>30251.250308704337</v>
      </c>
      <c r="T5524">
        <f t="shared" ca="1" si="173"/>
        <v>3.701723655795965</v>
      </c>
      <c r="U5524">
        <f ca="1">AVERAGE(T$2:T5524)</f>
        <v>26.616021016637859</v>
      </c>
    </row>
    <row r="5525" spans="1:21" x14ac:dyDescent="0.25">
      <c r="A5525" s="75" t="s">
        <v>3</v>
      </c>
      <c r="B5525">
        <v>1.9999999999999996</v>
      </c>
      <c r="C5525" s="76" t="s">
        <v>85</v>
      </c>
      <c r="E5525">
        <f t="shared" ca="1" si="172"/>
        <v>9.7444125900676082E-2</v>
      </c>
      <c r="F5525">
        <v>1.0463847203274215</v>
      </c>
      <c r="G5525">
        <f>AVERAGE(F$2:F5525)</f>
        <v>30245.774167516072</v>
      </c>
      <c r="T5525">
        <f t="shared" ca="1" si="173"/>
        <v>4.0556687560056597</v>
      </c>
      <c r="U5525">
        <f ca="1">AVERAGE(T$2:T5525)</f>
        <v>26.611936955765191</v>
      </c>
    </row>
    <row r="5526" spans="1:21" x14ac:dyDescent="0.25">
      <c r="A5526" s="75" t="s">
        <v>3</v>
      </c>
      <c r="B5526">
        <v>281.35294117647061</v>
      </c>
      <c r="C5526" s="76" t="s">
        <v>86</v>
      </c>
      <c r="E5526">
        <f t="shared" ca="1" si="172"/>
        <v>0.70047229805094635</v>
      </c>
      <c r="F5526">
        <v>0.96296296296296291</v>
      </c>
      <c r="G5526">
        <f>AVERAGE(F$2:F5526)</f>
        <v>30240.299993542394</v>
      </c>
      <c r="T5526">
        <f t="shared" ca="1" si="173"/>
        <v>4.6620279095501314</v>
      </c>
      <c r="U5526">
        <f ca="1">AVERAGE(T$2:T5526)</f>
        <v>26.60796412154868</v>
      </c>
    </row>
    <row r="5527" spans="1:21" x14ac:dyDescent="0.25">
      <c r="A5527" s="75" t="s">
        <v>3</v>
      </c>
      <c r="B5527">
        <v>10.315417256011314</v>
      </c>
      <c r="C5527" s="76" t="s">
        <v>87</v>
      </c>
      <c r="E5527">
        <f t="shared" ca="1" si="172"/>
        <v>0.43030778800278802</v>
      </c>
      <c r="F5527">
        <v>2.125</v>
      </c>
      <c r="G5527">
        <f>AVERAGE(F$2:F5527)</f>
        <v>30234.828011096946</v>
      </c>
      <c r="T5527">
        <f t="shared" ca="1" si="173"/>
        <v>4.1667897386644404</v>
      </c>
      <c r="U5527">
        <f ca="1">AVERAGE(T$2:T5527)</f>
        <v>26.603903105554672</v>
      </c>
    </row>
    <row r="5528" spans="1:21" x14ac:dyDescent="0.25">
      <c r="A5528" s="75" t="s">
        <v>3</v>
      </c>
      <c r="B5528">
        <v>82.333333333333329</v>
      </c>
      <c r="C5528" s="76" t="s">
        <v>88</v>
      </c>
      <c r="E5528">
        <f t="shared" ca="1" si="172"/>
        <v>2.3761421833617624E-2</v>
      </c>
      <c r="F5528">
        <v>0.98043052837573386</v>
      </c>
      <c r="G5528">
        <f>AVERAGE(F$2:F5528)</f>
        <v>30229.357801655915</v>
      </c>
      <c r="T5528">
        <f t="shared" ca="1" si="173"/>
        <v>2.1504507675781288</v>
      </c>
      <c r="U5528">
        <f ca="1">AVERAGE(T$2:T5528)</f>
        <v>26.599478742909838</v>
      </c>
    </row>
    <row r="5529" spans="1:21" x14ac:dyDescent="0.25">
      <c r="A5529" s="75" t="s">
        <v>3</v>
      </c>
      <c r="B5529">
        <v>170.42857142857142</v>
      </c>
      <c r="C5529" s="76" t="s">
        <v>89</v>
      </c>
      <c r="E5529">
        <f t="shared" ca="1" si="172"/>
        <v>9.3782329896262562E-2</v>
      </c>
      <c r="F5529">
        <v>0.27966101694915257</v>
      </c>
      <c r="G5529">
        <f>AVERAGE(F$2:F5529)</f>
        <v>30223.889444539305</v>
      </c>
      <c r="T5529">
        <f t="shared" ca="1" si="173"/>
        <v>26.264135159872957</v>
      </c>
      <c r="U5529">
        <f ca="1">AVERAGE(T$2:T5529)</f>
        <v>26.599418080177742</v>
      </c>
    </row>
    <row r="5530" spans="1:21" x14ac:dyDescent="0.25">
      <c r="A5530" s="75" t="s">
        <v>3</v>
      </c>
      <c r="B5530">
        <v>0.23875432525951551</v>
      </c>
      <c r="C5530" s="76" t="s">
        <v>90</v>
      </c>
      <c r="E5530">
        <f t="shared" ca="1" si="172"/>
        <v>0.57590586866587978</v>
      </c>
      <c r="F5530">
        <v>1</v>
      </c>
      <c r="G5530">
        <f>AVERAGE(F$2:F5530)</f>
        <v>30218.42319577017</v>
      </c>
      <c r="T5530">
        <f t="shared" ca="1" si="173"/>
        <v>4.870788998580978</v>
      </c>
      <c r="U5530">
        <f ca="1">AVERAGE(T$2:T5530)</f>
        <v>26.595488141837791</v>
      </c>
    </row>
    <row r="5531" spans="1:21" x14ac:dyDescent="0.25">
      <c r="B5531">
        <v>0.58065417948001119</v>
      </c>
      <c r="C5531" s="76" t="s">
        <v>81</v>
      </c>
      <c r="E5531">
        <f t="shared" ca="1" si="172"/>
        <v>0.47552656418237815</v>
      </c>
      <c r="F5531">
        <v>3.2258064516129031E-2</v>
      </c>
      <c r="G5531">
        <f>AVERAGE(F$2:F5531)</f>
        <v>30212.958748945992</v>
      </c>
      <c r="T5531">
        <f t="shared" ca="1" si="173"/>
        <v>13.460878681387744</v>
      </c>
      <c r="U5531">
        <f ca="1">AVERAGE(T$2:T5531)</f>
        <v>26.593112986419985</v>
      </c>
    </row>
    <row r="5532" spans="1:21" x14ac:dyDescent="0.25">
      <c r="A5532" s="75" t="s">
        <v>4</v>
      </c>
      <c r="B5532">
        <v>0.38107869142351902</v>
      </c>
      <c r="C5532" s="76" t="s">
        <v>82</v>
      </c>
      <c r="E5532">
        <f t="shared" ca="1" si="172"/>
        <v>0.7111716130251835</v>
      </c>
      <c r="F5532">
        <v>4</v>
      </c>
      <c r="G5532">
        <f>AVERAGE(F$2:F5532)</f>
        <v>30207.496995420599</v>
      </c>
      <c r="T5532">
        <f t="shared" ca="1" si="173"/>
        <v>2.8323778837684324</v>
      </c>
      <c r="U5532">
        <f ca="1">AVERAGE(T$2:T5532)</f>
        <v>26.588817066133846</v>
      </c>
    </row>
    <row r="5533" spans="1:21" x14ac:dyDescent="0.25">
      <c r="A5533" s="75" t="s">
        <v>4</v>
      </c>
      <c r="B5533">
        <v>0.5</v>
      </c>
      <c r="C5533" s="76" t="s">
        <v>83</v>
      </c>
      <c r="E5533">
        <f t="shared" ca="1" si="172"/>
        <v>0.21922552951138397</v>
      </c>
      <c r="F5533">
        <v>0.60222436137121216</v>
      </c>
      <c r="G5533">
        <f>AVERAGE(F$2:F5533)</f>
        <v>30202.036602294953</v>
      </c>
      <c r="T5533">
        <f t="shared" ca="1" si="173"/>
        <v>4.8069719550843066</v>
      </c>
      <c r="U5533">
        <f ca="1">AVERAGE(T$2:T5533)</f>
        <v>26.584879639324186</v>
      </c>
    </row>
    <row r="5534" spans="1:21" x14ac:dyDescent="0.25">
      <c r="A5534" s="75" t="s">
        <v>4</v>
      </c>
      <c r="B5534">
        <v>0.74664302001520144</v>
      </c>
      <c r="C5534" s="76" t="s">
        <v>84</v>
      </c>
      <c r="E5534">
        <f t="shared" ca="1" si="172"/>
        <v>0.46320561405798066</v>
      </c>
      <c r="F5534">
        <v>0.18032786885245902</v>
      </c>
      <c r="G5534">
        <f>AVERAGE(F$2:F5534)</f>
        <v>30196.578106673333</v>
      </c>
      <c r="T5534">
        <f t="shared" ca="1" si="173"/>
        <v>2.2249514081560231</v>
      </c>
      <c r="U5534">
        <f ca="1">AVERAGE(T$2:T5534)</f>
        <v>26.580476977435307</v>
      </c>
    </row>
    <row r="5535" spans="1:21" x14ac:dyDescent="0.25">
      <c r="A5535" s="75" t="s">
        <v>4</v>
      </c>
      <c r="B5535">
        <v>0.25000000000000006</v>
      </c>
      <c r="C5535" s="76" t="s">
        <v>85</v>
      </c>
      <c r="E5535">
        <f t="shared" ca="1" si="172"/>
        <v>8.4395982330226382E-2</v>
      </c>
      <c r="F5535">
        <v>0.63934426229508201</v>
      </c>
      <c r="G5535">
        <f>AVERAGE(F$2:F5535)</f>
        <v>30191.121666709041</v>
      </c>
      <c r="T5535">
        <f t="shared" ca="1" si="173"/>
        <v>3.6715844448101347</v>
      </c>
      <c r="U5535">
        <f ca="1">AVERAGE(T$2:T5535)</f>
        <v>26.576337314888757</v>
      </c>
    </row>
    <row r="5536" spans="1:21" x14ac:dyDescent="0.25">
      <c r="A5536" s="75" t="s">
        <v>4</v>
      </c>
      <c r="B5536">
        <v>16.647058823529413</v>
      </c>
      <c r="C5536" s="76" t="s">
        <v>86</v>
      </c>
      <c r="E5536">
        <f t="shared" ca="1" si="172"/>
        <v>0.32009008403760653</v>
      </c>
      <c r="F5536">
        <v>0.44927536231884052</v>
      </c>
      <c r="G5536">
        <f>AVERAGE(F$2:F5536)</f>
        <v>30185.667164018647</v>
      </c>
      <c r="T5536">
        <f t="shared" ca="1" si="173"/>
        <v>6.0766778773386099</v>
      </c>
      <c r="U5536">
        <f ca="1">AVERAGE(T$2:T5536)</f>
        <v>26.572633672713952</v>
      </c>
    </row>
    <row r="5537" spans="1:21" x14ac:dyDescent="0.25">
      <c r="A5537" s="75" t="s">
        <v>4</v>
      </c>
      <c r="B5537">
        <v>3.2432814710042432</v>
      </c>
      <c r="C5537" s="76" t="s">
        <v>87</v>
      </c>
      <c r="E5537">
        <f t="shared" ca="1" si="172"/>
        <v>0.33528579456457253</v>
      </c>
      <c r="F5537">
        <v>0.57320400121248871</v>
      </c>
      <c r="G5537">
        <f>AVERAGE(F$2:F5537)</f>
        <v>30180.214654271535</v>
      </c>
      <c r="T5537">
        <f t="shared" ca="1" si="173"/>
        <v>5.1034224859671955</v>
      </c>
      <c r="U5537">
        <f ca="1">AVERAGE(T$2:T5537)</f>
        <v>26.568755563756806</v>
      </c>
    </row>
    <row r="5538" spans="1:21" x14ac:dyDescent="0.25">
      <c r="A5538" s="75" t="s">
        <v>4</v>
      </c>
      <c r="B5538">
        <v>0.16666666666666666</v>
      </c>
      <c r="C5538" s="76" t="s">
        <v>88</v>
      </c>
      <c r="E5538">
        <f t="shared" ca="1" si="172"/>
        <v>5.5834918058294436E-2</v>
      </c>
      <c r="F5538">
        <v>0.6</v>
      </c>
      <c r="G5538">
        <f>AVERAGE(F$2:F5538)</f>
        <v>30174.76411884544</v>
      </c>
      <c r="T5538">
        <f t="shared" ca="1" si="173"/>
        <v>4.0762886666287486</v>
      </c>
      <c r="U5538">
        <f ca="1">AVERAGE(T$2:T5538)</f>
        <v>26.564693351927815</v>
      </c>
    </row>
    <row r="5539" spans="1:21" x14ac:dyDescent="0.25">
      <c r="A5539" s="75" t="s">
        <v>4</v>
      </c>
      <c r="B5539">
        <v>0.42857142857142855</v>
      </c>
      <c r="C5539" s="76" t="s">
        <v>89</v>
      </c>
      <c r="E5539">
        <f t="shared" ca="1" si="172"/>
        <v>0.3694598125829428</v>
      </c>
      <c r="F5539">
        <v>8.108108108108103E-2</v>
      </c>
      <c r="G5539">
        <f>AVERAGE(F$2:F5539)</f>
        <v>30169.315458130786</v>
      </c>
      <c r="T5539">
        <f t="shared" ca="1" si="173"/>
        <v>2.1617751560159464</v>
      </c>
      <c r="U5539">
        <f ca="1">AVERAGE(T$2:T5539)</f>
        <v>26.560286902271635</v>
      </c>
    </row>
    <row r="5540" spans="1:21" x14ac:dyDescent="0.25">
      <c r="A5540" s="75" t="s">
        <v>4</v>
      </c>
      <c r="B5540">
        <v>0.38408304498269913</v>
      </c>
      <c r="C5540" s="76" t="s">
        <v>90</v>
      </c>
      <c r="E5540">
        <f t="shared" ca="1" si="172"/>
        <v>0.30109414301876924</v>
      </c>
      <c r="F5540">
        <v>0.98931623931623935</v>
      </c>
      <c r="G5540">
        <f>AVERAGE(F$2:F5540)</f>
        <v>30163.868928767741</v>
      </c>
      <c r="T5540">
        <f t="shared" ca="1" si="173"/>
        <v>11.585498997102917</v>
      </c>
      <c r="U5540">
        <f ca="1">AVERAGE(T$2:T5540)</f>
        <v>26.557583383964147</v>
      </c>
    </row>
    <row r="5541" spans="1:21" x14ac:dyDescent="0.25">
      <c r="B5541">
        <v>1.4461839530332681</v>
      </c>
      <c r="C5541" s="76" t="s">
        <v>81</v>
      </c>
      <c r="E5541">
        <f t="shared" ca="1" si="172"/>
        <v>0.76860346480005159</v>
      </c>
      <c r="F5541">
        <v>0</v>
      </c>
      <c r="G5541">
        <f>AVERAGE(F$2:F5541)</f>
        <v>30158.424187083849</v>
      </c>
      <c r="T5541">
        <f t="shared" ca="1" si="173"/>
        <v>2.5337772706302344</v>
      </c>
      <c r="U5541">
        <f ca="1">AVERAGE(T$2:T5541)</f>
        <v>26.553246956867881</v>
      </c>
    </row>
    <row r="5542" spans="1:21" x14ac:dyDescent="0.25">
      <c r="A5542" s="75" t="s">
        <v>5</v>
      </c>
      <c r="B5542">
        <v>0.11582670203359859</v>
      </c>
      <c r="C5542" s="76" t="s">
        <v>82</v>
      </c>
      <c r="E5542">
        <f t="shared" ca="1" si="172"/>
        <v>0.17130523004311382</v>
      </c>
      <c r="F5542">
        <v>0.33333333333333331</v>
      </c>
      <c r="G5542">
        <f>AVERAGE(F$2:F5542)</f>
        <v>30152.981470813549</v>
      </c>
      <c r="T5542">
        <f t="shared" ca="1" si="173"/>
        <v>5.1938953621481323</v>
      </c>
      <c r="U5542">
        <f ca="1">AVERAGE(T$2:T5542)</f>
        <v>26.549392174049846</v>
      </c>
    </row>
    <row r="5543" spans="1:21" x14ac:dyDescent="0.25">
      <c r="A5543" s="75" t="s">
        <v>5</v>
      </c>
      <c r="B5543">
        <v>3</v>
      </c>
      <c r="C5543" s="76" t="s">
        <v>83</v>
      </c>
      <c r="E5543">
        <f t="shared" ca="1" si="172"/>
        <v>0.19798355266558509</v>
      </c>
      <c r="F5543">
        <v>0.38775510204081637</v>
      </c>
      <c r="G5543">
        <f>AVERAGE(F$2:F5543)</f>
        <v>30147.540728533557</v>
      </c>
      <c r="T5543">
        <f t="shared" ca="1" si="173"/>
        <v>2.0488953404207346</v>
      </c>
      <c r="U5543">
        <f ca="1">AVERAGE(T$2:T5543)</f>
        <v>26.544971297681453</v>
      </c>
    </row>
    <row r="5544" spans="1:21" x14ac:dyDescent="0.25">
      <c r="A5544" s="75" t="s">
        <v>5</v>
      </c>
      <c r="B5544">
        <v>0.6890465332319905</v>
      </c>
      <c r="C5544" s="76" t="s">
        <v>84</v>
      </c>
      <c r="E5544">
        <f t="shared" ca="1" si="172"/>
        <v>0.75181236398826345</v>
      </c>
      <c r="F5544">
        <v>0.33333333333333331</v>
      </c>
      <c r="G5544">
        <f>AVERAGE(F$2:F5544)</f>
        <v>30142.101939539294</v>
      </c>
      <c r="T5544">
        <f t="shared" ca="1" si="173"/>
        <v>2.4022073752288842</v>
      </c>
      <c r="U5544">
        <f ca="1">AVERAGE(T$2:T5544)</f>
        <v>26.540615756652688</v>
      </c>
    </row>
    <row r="5545" spans="1:21" x14ac:dyDescent="0.25">
      <c r="A5545" s="75" t="s">
        <v>5</v>
      </c>
      <c r="B5545">
        <v>0.8125</v>
      </c>
      <c r="C5545" s="76" t="s">
        <v>85</v>
      </c>
      <c r="E5545">
        <f t="shared" ca="1" si="172"/>
        <v>0.68606104761399211</v>
      </c>
      <c r="F5545">
        <v>0.47368421052631576</v>
      </c>
      <c r="G5545">
        <f>AVERAGE(F$2:F5545)</f>
        <v>30136.66513790594</v>
      </c>
      <c r="T5545">
        <f t="shared" ca="1" si="173"/>
        <v>20.150670870359416</v>
      </c>
      <c r="U5545">
        <f ca="1">AVERAGE(T$2:T5545)</f>
        <v>26.539463169191237</v>
      </c>
    </row>
    <row r="5546" spans="1:21" x14ac:dyDescent="0.25">
      <c r="A5546" s="75" t="s">
        <v>5</v>
      </c>
      <c r="B5546">
        <v>0.17647058823529413</v>
      </c>
      <c r="C5546" s="76" t="s">
        <v>86</v>
      </c>
      <c r="E5546">
        <f t="shared" ca="1" si="172"/>
        <v>0.21820802485161506</v>
      </c>
      <c r="F5546">
        <v>1.5157232704402517</v>
      </c>
      <c r="G5546">
        <f>AVERAGE(F$2:F5546)</f>
        <v>30131.230485171105</v>
      </c>
      <c r="T5546">
        <f t="shared" ca="1" si="173"/>
        <v>3.9619678322427969</v>
      </c>
      <c r="U5546">
        <f ca="1">AVERAGE(T$2:T5546)</f>
        <v>26.535391483828395</v>
      </c>
    </row>
    <row r="5547" spans="1:21" x14ac:dyDescent="0.25">
      <c r="A5547" s="75" t="s">
        <v>5</v>
      </c>
      <c r="B5547">
        <v>0.78783592644978784</v>
      </c>
      <c r="C5547" s="76" t="s">
        <v>87</v>
      </c>
      <c r="E5547">
        <f t="shared" ca="1" si="172"/>
        <v>7.1886855591714593E-2</v>
      </c>
      <c r="F5547">
        <v>0.2</v>
      </c>
      <c r="G5547">
        <f>AVERAGE(F$2:F5547)</f>
        <v>30125.797555043955</v>
      </c>
      <c r="T5547">
        <f t="shared" ca="1" si="173"/>
        <v>23678.00794332166</v>
      </c>
      <c r="U5547">
        <f ca="1">AVERAGE(T$2:T5547)</f>
        <v>30.799991655454399</v>
      </c>
    </row>
    <row r="5548" spans="1:21" x14ac:dyDescent="0.25">
      <c r="A5548" s="75" t="s">
        <v>5</v>
      </c>
      <c r="B5548">
        <v>24</v>
      </c>
      <c r="C5548" s="76" t="s">
        <v>88</v>
      </c>
      <c r="E5548">
        <f t="shared" ca="1" si="172"/>
        <v>0.25464435066583446</v>
      </c>
      <c r="F5548">
        <v>1.2058823529411764</v>
      </c>
      <c r="G5548">
        <f>AVERAGE(F$2:F5548)</f>
        <v>30120.366765126397</v>
      </c>
      <c r="T5548">
        <f t="shared" ca="1" si="173"/>
        <v>2.0212968011230212</v>
      </c>
      <c r="U5548">
        <f ca="1">AVERAGE(T$2:T5548)</f>
        <v>30.79480350062218</v>
      </c>
    </row>
    <row r="5549" spans="1:21" x14ac:dyDescent="0.25">
      <c r="A5549" s="75" t="s">
        <v>5</v>
      </c>
      <c r="B5549">
        <v>101.57142857142857</v>
      </c>
      <c r="C5549" s="76" t="s">
        <v>89</v>
      </c>
      <c r="E5549">
        <f t="shared" ca="1" si="172"/>
        <v>0.82659763437468448</v>
      </c>
      <c r="F5549">
        <v>9.174311926605512E-3</v>
      </c>
      <c r="G5549">
        <f>AVERAGE(F$2:F5549)</f>
        <v>30114.937717254943</v>
      </c>
      <c r="T5549">
        <f t="shared" ca="1" si="173"/>
        <v>7.1170433038638299</v>
      </c>
      <c r="U5549">
        <f ca="1">AVERAGE(T$2:T5549)</f>
        <v>30.79053569957734</v>
      </c>
    </row>
    <row r="5550" spans="1:21" x14ac:dyDescent="0.25">
      <c r="A5550" s="75" t="s">
        <v>5</v>
      </c>
      <c r="B5550">
        <v>3.8062283737024256E-2</v>
      </c>
      <c r="C5550" s="76" t="s">
        <v>90</v>
      </c>
      <c r="E5550">
        <f t="shared" ca="1" si="172"/>
        <v>0.81645436628693102</v>
      </c>
      <c r="F5550">
        <v>0.8373190174068651</v>
      </c>
      <c r="G5550">
        <f>AVERAGE(F$2:F5550)</f>
        <v>30109.510775391864</v>
      </c>
      <c r="T5550">
        <f t="shared" ca="1" si="173"/>
        <v>2.9510360596589695</v>
      </c>
      <c r="U5550">
        <f ca="1">AVERAGE(T$2:T5550)</f>
        <v>30.785518669546718</v>
      </c>
    </row>
    <row r="5551" spans="1:21" x14ac:dyDescent="0.25">
      <c r="B5551">
        <v>0.84274531730500424</v>
      </c>
      <c r="C5551" s="76" t="s">
        <v>81</v>
      </c>
      <c r="E5551">
        <f t="shared" ca="1" si="172"/>
        <v>0.30453972196025392</v>
      </c>
      <c r="F5551">
        <v>0.83552631578947367</v>
      </c>
      <c r="G5551">
        <f>AVERAGE(F$2:F5551)</f>
        <v>30104.085788860499</v>
      </c>
      <c r="T5551">
        <f t="shared" ca="1" si="173"/>
        <v>12.702076944562654</v>
      </c>
      <c r="U5551">
        <f ca="1">AVERAGE(T$2:T5551)</f>
        <v>30.782260391758431</v>
      </c>
    </row>
    <row r="5552" spans="1:21" x14ac:dyDescent="0.25">
      <c r="A5552" s="75" t="s">
        <v>6</v>
      </c>
      <c r="B5552">
        <v>0.64633068081343947</v>
      </c>
      <c r="C5552" s="76" t="s">
        <v>82</v>
      </c>
      <c r="E5552">
        <f t="shared" ca="1" si="172"/>
        <v>0.88543777749046593</v>
      </c>
      <c r="F5552">
        <v>0.67105263157894735</v>
      </c>
      <c r="G5552">
        <f>AVERAGE(F$2:F5552)</f>
        <v>30098.662727297495</v>
      </c>
      <c r="T5552">
        <f t="shared" ca="1" si="173"/>
        <v>6.7888374931378479</v>
      </c>
      <c r="U5552">
        <f ca="1">AVERAGE(T$2:T5552)</f>
        <v>30.777938031301101</v>
      </c>
    </row>
    <row r="5553" spans="1:21" x14ac:dyDescent="0.25">
      <c r="A5553" s="75" t="s">
        <v>6</v>
      </c>
      <c r="B5553">
        <v>0.92</v>
      </c>
      <c r="C5553" s="76" t="s">
        <v>83</v>
      </c>
      <c r="E5553">
        <f t="shared" ca="1" si="172"/>
        <v>0.94082735696695241</v>
      </c>
      <c r="F5553">
        <v>24</v>
      </c>
      <c r="G5553">
        <f>AVERAGE(F$2:F5553)</f>
        <v>30093.245821186672</v>
      </c>
      <c r="T5553">
        <f t="shared" ca="1" si="173"/>
        <v>2.5347866705260214</v>
      </c>
      <c r="U5553">
        <f ca="1">AVERAGE(T$2:T5553)</f>
        <v>30.772851008361481</v>
      </c>
    </row>
    <row r="5554" spans="1:21" x14ac:dyDescent="0.25">
      <c r="A5554" s="75" t="s">
        <v>6</v>
      </c>
      <c r="B5554">
        <v>0.90710244067224055</v>
      </c>
      <c r="C5554" s="76" t="s">
        <v>84</v>
      </c>
      <c r="E5554">
        <f t="shared" ca="1" si="172"/>
        <v>0.4739897042393324</v>
      </c>
      <c r="F5554">
        <v>0.96666666666666667</v>
      </c>
      <c r="G5554">
        <f>AVERAGE(F$2:F5554)</f>
        <v>30087.82671815146</v>
      </c>
      <c r="T5554">
        <f t="shared" ca="1" si="173"/>
        <v>2.6346900826942341</v>
      </c>
      <c r="U5554">
        <f ca="1">AVERAGE(T$2:T5554)</f>
        <v>30.767783808482918</v>
      </c>
    </row>
    <row r="5555" spans="1:21" x14ac:dyDescent="0.25">
      <c r="A5555" s="75" t="s">
        <v>6</v>
      </c>
      <c r="B5555">
        <v>6.2500000000000056E-2</v>
      </c>
      <c r="C5555" s="76" t="s">
        <v>85</v>
      </c>
      <c r="E5555">
        <f t="shared" ca="1" si="172"/>
        <v>0.74232231726323672</v>
      </c>
      <c r="F5555">
        <v>0.4</v>
      </c>
      <c r="G5555">
        <f>AVERAGE(F$2:F5555)</f>
        <v>30082.409464511176</v>
      </c>
      <c r="T5555">
        <f t="shared" ca="1" si="173"/>
        <v>2.5945255685368371</v>
      </c>
      <c r="U5555">
        <f ca="1">AVERAGE(T$2:T5555)</f>
        <v>30.76271120166982</v>
      </c>
    </row>
    <row r="5556" spans="1:21" x14ac:dyDescent="0.25">
      <c r="A5556" s="75" t="s">
        <v>6</v>
      </c>
      <c r="B5556">
        <v>13.705882352941176</v>
      </c>
      <c r="C5556" s="76" t="s">
        <v>86</v>
      </c>
      <c r="E5556">
        <f t="shared" ca="1" si="172"/>
        <v>0.76631659311172839</v>
      </c>
      <c r="F5556">
        <v>0.48096885813148788</v>
      </c>
      <c r="G5556">
        <f>AVERAGE(F$2:F5556)</f>
        <v>30076.994175853095</v>
      </c>
      <c r="T5556">
        <f t="shared" ca="1" si="173"/>
        <v>40.060791414334084</v>
      </c>
      <c r="U5556">
        <f ca="1">AVERAGE(T$2:T5556)</f>
        <v>30.764385023490284</v>
      </c>
    </row>
    <row r="5557" spans="1:21" x14ac:dyDescent="0.25">
      <c r="A5557" s="75" t="s">
        <v>6</v>
      </c>
      <c r="B5557">
        <v>9.6082036775106072</v>
      </c>
      <c r="C5557" s="76" t="s">
        <v>87</v>
      </c>
      <c r="E5557">
        <f t="shared" ca="1" si="172"/>
        <v>0.23552870879726118</v>
      </c>
      <c r="F5557">
        <v>0.92470194519974902</v>
      </c>
      <c r="G5557">
        <f>AVERAGE(F$2:F5557)</f>
        <v>30071.580916408548</v>
      </c>
      <c r="T5557">
        <f t="shared" ca="1" si="173"/>
        <v>6.0893035763391286</v>
      </c>
      <c r="U5557">
        <f ca="1">AVERAGE(T$2:T5557)</f>
        <v>30.759943864122544</v>
      </c>
    </row>
    <row r="5558" spans="1:21" x14ac:dyDescent="0.25">
      <c r="A5558" s="75" t="s">
        <v>6</v>
      </c>
      <c r="B5558">
        <v>7.333333333333333</v>
      </c>
      <c r="C5558" s="76" t="s">
        <v>88</v>
      </c>
      <c r="E5558">
        <f t="shared" ca="1" si="172"/>
        <v>0.65259728152492691</v>
      </c>
      <c r="F5558">
        <v>0.40226626476188848</v>
      </c>
      <c r="G5558">
        <f>AVERAGE(F$2:F5558)</f>
        <v>30066.169511216871</v>
      </c>
      <c r="T5558">
        <f t="shared" ca="1" si="173"/>
        <v>4.3440526403912294</v>
      </c>
      <c r="U5558">
        <f ca="1">AVERAGE(T$2:T5558)</f>
        <v>30.755190239644637</v>
      </c>
    </row>
    <row r="5559" spans="1:21" x14ac:dyDescent="0.25">
      <c r="A5559" s="75" t="s">
        <v>6</v>
      </c>
      <c r="B5559">
        <v>370.42857142857144</v>
      </c>
      <c r="C5559" s="76" t="s">
        <v>89</v>
      </c>
      <c r="E5559">
        <f t="shared" ca="1" si="172"/>
        <v>0.70587639433291782</v>
      </c>
      <c r="F5559">
        <v>0.40597539543057987</v>
      </c>
      <c r="G5559">
        <f>AVERAGE(F$2:F5559)</f>
        <v>30060.760053941627</v>
      </c>
      <c r="T5559">
        <f t="shared" ca="1" si="173"/>
        <v>2.6349829064081685</v>
      </c>
      <c r="U5559">
        <f ca="1">AVERAGE(T$2:T5559)</f>
        <v>30.750130828465572</v>
      </c>
    </row>
    <row r="5560" spans="1:21" x14ac:dyDescent="0.25">
      <c r="A5560" s="75" t="s">
        <v>6</v>
      </c>
      <c r="B5560">
        <v>0.30795847750865041</v>
      </c>
      <c r="C5560" s="76" t="s">
        <v>90</v>
      </c>
      <c r="E5560">
        <f t="shared" ca="1" si="172"/>
        <v>0.23714422584577666</v>
      </c>
      <c r="F5560">
        <v>0.83673469387755106</v>
      </c>
      <c r="G5560">
        <f>AVERAGE(F$2:F5560)</f>
        <v>30055.352620352984</v>
      </c>
      <c r="T5560">
        <f t="shared" ca="1" si="173"/>
        <v>13.434981205608077</v>
      </c>
      <c r="U5560">
        <f ca="1">AVERAGE(T$2:T5560)</f>
        <v>30.747016032706831</v>
      </c>
    </row>
    <row r="5561" spans="1:21" x14ac:dyDescent="0.25">
      <c r="B5561">
        <v>0.61559966452334358</v>
      </c>
      <c r="C5561" s="76" t="s">
        <v>81</v>
      </c>
      <c r="E5561">
        <f t="shared" ca="1" si="172"/>
        <v>1.6046248261804119E-2</v>
      </c>
      <c r="F5561">
        <v>8.6956521739130432E-2</v>
      </c>
      <c r="G5561">
        <f>AVERAGE(F$2:F5561)</f>
        <v>30049.946997032155</v>
      </c>
      <c r="T5561">
        <f t="shared" ca="1" si="173"/>
        <v>2.6546821770742013</v>
      </c>
      <c r="U5561">
        <f ca="1">AVERAGE(T$2:T5561)</f>
        <v>30.74196345467524</v>
      </c>
    </row>
    <row r="5562" spans="1:21" x14ac:dyDescent="0.25">
      <c r="A5562" s="75" t="s">
        <v>7</v>
      </c>
      <c r="B5562">
        <v>0.38107869142351902</v>
      </c>
      <c r="C5562" s="76" t="s">
        <v>82</v>
      </c>
      <c r="E5562">
        <f t="shared" ca="1" si="172"/>
        <v>0.32836649019476361</v>
      </c>
      <c r="F5562">
        <v>0.9</v>
      </c>
      <c r="G5562">
        <f>AVERAGE(F$2:F5562)</f>
        <v>30044.543464035025</v>
      </c>
      <c r="T5562">
        <f t="shared" ca="1" si="173"/>
        <v>3.6755351446990669</v>
      </c>
      <c r="U5562">
        <f ca="1">AVERAGE(T$2:T5562)</f>
        <v>30.737096267422949</v>
      </c>
    </row>
    <row r="5563" spans="1:21" x14ac:dyDescent="0.25">
      <c r="A5563" s="75" t="s">
        <v>7</v>
      </c>
      <c r="B5563">
        <v>0.75</v>
      </c>
      <c r="C5563" s="76" t="s">
        <v>83</v>
      </c>
      <c r="E5563">
        <f t="shared" ca="1" si="172"/>
        <v>0.58230055895364463</v>
      </c>
      <c r="F5563">
        <v>0.2</v>
      </c>
      <c r="G5563">
        <f>AVERAGE(F$2:F5563)</f>
        <v>30039.141748201866</v>
      </c>
      <c r="T5563">
        <f t="shared" ca="1" si="173"/>
        <v>2.3447748446570129</v>
      </c>
      <c r="U5563">
        <f ca="1">AVERAGE(T$2:T5563)</f>
        <v>30.731991571014682</v>
      </c>
    </row>
    <row r="5564" spans="1:21" x14ac:dyDescent="0.25">
      <c r="A5564" s="75" t="s">
        <v>7</v>
      </c>
      <c r="B5564">
        <v>0.95777383666920024</v>
      </c>
      <c r="C5564" s="76" t="s">
        <v>84</v>
      </c>
      <c r="E5564">
        <f t="shared" ca="1" si="172"/>
        <v>0.23029933149325255</v>
      </c>
      <c r="F5564">
        <v>0.74358974358974361</v>
      </c>
      <c r="G5564">
        <f>AVERAGE(F$2:F5564)</f>
        <v>30033.742072099318</v>
      </c>
      <c r="T5564">
        <f t="shared" ca="1" si="173"/>
        <v>5.45340723411271</v>
      </c>
      <c r="U5564">
        <f ca="1">AVERAGE(T$2:T5564)</f>
        <v>30.727447514869276</v>
      </c>
    </row>
    <row r="5565" spans="1:21" x14ac:dyDescent="0.25">
      <c r="A5565" s="75" t="s">
        <v>7</v>
      </c>
      <c r="B5565">
        <v>0.87500000000000011</v>
      </c>
      <c r="C5565" s="76" t="s">
        <v>85</v>
      </c>
      <c r="E5565">
        <f t="shared" ca="1" si="172"/>
        <v>0.79253124558633403</v>
      </c>
      <c r="F5565">
        <v>0.42857142857142855</v>
      </c>
      <c r="G5565">
        <f>AVERAGE(F$2:F5565)</f>
        <v>30028.344280312711</v>
      </c>
      <c r="T5565">
        <f t="shared" ca="1" si="173"/>
        <v>2.9427591267159294</v>
      </c>
      <c r="U5565">
        <f ca="1">AVERAGE(T$2:T5565)</f>
        <v>30.722453861312811</v>
      </c>
    </row>
    <row r="5566" spans="1:21" x14ac:dyDescent="0.25">
      <c r="A5566" s="75" t="s">
        <v>7</v>
      </c>
      <c r="B5566">
        <v>7.8235294117647056</v>
      </c>
      <c r="C5566" s="76" t="s">
        <v>86</v>
      </c>
      <c r="E5566">
        <f t="shared" ca="1" si="172"/>
        <v>0.56802559706567957</v>
      </c>
      <c r="F5566">
        <v>0.5</v>
      </c>
      <c r="G5566">
        <f>AVERAGE(F$2:F5566)</f>
        <v>30022.948441268632</v>
      </c>
      <c r="T5566">
        <f t="shared" ca="1" si="173"/>
        <v>12.915888925990144</v>
      </c>
      <c r="U5566">
        <f ca="1">AVERAGE(T$2:T5566)</f>
        <v>30.719254119186068</v>
      </c>
    </row>
    <row r="5567" spans="1:21" x14ac:dyDescent="0.25">
      <c r="A5567" s="75" t="s">
        <v>7</v>
      </c>
      <c r="B5567">
        <v>20.216407355021214</v>
      </c>
      <c r="C5567" s="76" t="s">
        <v>87</v>
      </c>
      <c r="E5567">
        <f t="shared" ca="1" si="172"/>
        <v>0.76513036312260907</v>
      </c>
      <c r="F5567">
        <v>0.59925862846265587</v>
      </c>
      <c r="G5567">
        <f>AVERAGE(F$2:F5567)</f>
        <v>30017.55455891458</v>
      </c>
      <c r="T5567">
        <f t="shared" ca="1" si="173"/>
        <v>6.2455112998991229</v>
      </c>
      <c r="U5567">
        <f ca="1">AVERAGE(T$2:T5567)</f>
        <v>30.714857111852385</v>
      </c>
    </row>
    <row r="5568" spans="1:21" x14ac:dyDescent="0.25">
      <c r="A5568" s="75" t="s">
        <v>7</v>
      </c>
      <c r="B5568">
        <v>3.1666666666666665</v>
      </c>
      <c r="C5568" s="76" t="s">
        <v>88</v>
      </c>
      <c r="E5568">
        <f t="shared" ca="1" si="172"/>
        <v>0.74471018204409312</v>
      </c>
      <c r="F5568">
        <v>0.97222222222222221</v>
      </c>
      <c r="G5568">
        <f>AVERAGE(F$2:F5568)</f>
        <v>30012.162681361733</v>
      </c>
      <c r="T5568">
        <f t="shared" ca="1" si="173"/>
        <v>4.9186783191428258</v>
      </c>
      <c r="U5568">
        <f ca="1">AVERAGE(T$2:T5568)</f>
        <v>30.71022334522894</v>
      </c>
    </row>
    <row r="5569" spans="1:21" x14ac:dyDescent="0.25">
      <c r="A5569" s="75" t="s">
        <v>7</v>
      </c>
      <c r="B5569">
        <v>427.57142857142856</v>
      </c>
      <c r="C5569" s="76" t="s">
        <v>89</v>
      </c>
      <c r="E5569">
        <f t="shared" ca="1" si="172"/>
        <v>0.51869834967643935</v>
      </c>
      <c r="F5569">
        <v>0.60784313725490191</v>
      </c>
      <c r="G5569">
        <f>AVERAGE(F$2:F5569)</f>
        <v>30006.772675104869</v>
      </c>
      <c r="T5569">
        <f t="shared" ca="1" si="173"/>
        <v>2.001525746813094</v>
      </c>
      <c r="U5569">
        <f ca="1">AVERAGE(T$2:T5569)</f>
        <v>30.705067329137272</v>
      </c>
    </row>
    <row r="5570" spans="1:21" x14ac:dyDescent="0.25">
      <c r="A5570" s="75" t="s">
        <v>7</v>
      </c>
      <c r="B5570">
        <v>0.65397923875432518</v>
      </c>
      <c r="C5570" s="76" t="s">
        <v>90</v>
      </c>
      <c r="E5570">
        <f t="shared" ref="E5570:E5633" ca="1" si="174">RAND()</f>
        <v>0.13061548863184069</v>
      </c>
      <c r="F5570">
        <v>9.0909090909090912E-2</v>
      </c>
      <c r="G5570">
        <f>AVERAGE(F$2:F5570)</f>
        <v>30001.384511742323</v>
      </c>
      <c r="T5570">
        <f t="shared" ca="1" si="173"/>
        <v>2.0170504905685585</v>
      </c>
      <c r="U5570">
        <f ca="1">AVERAGE(T$2:T5570)</f>
        <v>30.699915952437941</v>
      </c>
    </row>
    <row r="5571" spans="1:21" x14ac:dyDescent="0.25">
      <c r="B5571">
        <v>28.70366228683254</v>
      </c>
      <c r="C5571" s="76" t="s">
        <v>81</v>
      </c>
      <c r="E5571">
        <f t="shared" ca="1" si="174"/>
        <v>0.71768204555044057</v>
      </c>
      <c r="F5571">
        <v>1.0719754977029105E-2</v>
      </c>
      <c r="G5571">
        <f>AVERAGE(F$2:F5571)</f>
        <v>29995.998268691696</v>
      </c>
      <c r="T5571">
        <f t="shared" ref="T5571:T5634" ca="1" si="175">2*RAND()^-1</f>
        <v>4.8988140027682121</v>
      </c>
      <c r="U5571">
        <f ca="1">AVERAGE(T$2:T5571)</f>
        <v>30.695283797689349</v>
      </c>
    </row>
    <row r="5572" spans="1:21" x14ac:dyDescent="0.25">
      <c r="A5572" s="75" t="s">
        <v>8</v>
      </c>
      <c r="B5572">
        <v>38.787798408488065</v>
      </c>
      <c r="C5572" s="76" t="s">
        <v>82</v>
      </c>
      <c r="E5572">
        <f t="shared" ca="1" si="174"/>
        <v>0.39943843543857593</v>
      </c>
      <c r="F5572">
        <v>0.23896499238964997</v>
      </c>
      <c r="G5572">
        <f>AVERAGE(F$2:F5572)</f>
        <v>29990.614000283207</v>
      </c>
      <c r="T5572">
        <f t="shared" ca="1" si="175"/>
        <v>3.6174567870654366</v>
      </c>
      <c r="U5572">
        <f ca="1">AVERAGE(T$2:T5572)</f>
        <v>30.690423301008209</v>
      </c>
    </row>
    <row r="5573" spans="1:21" x14ac:dyDescent="0.25">
      <c r="A5573" s="75" t="s">
        <v>8</v>
      </c>
      <c r="B5573">
        <v>17</v>
      </c>
      <c r="C5573" s="76" t="s">
        <v>83</v>
      </c>
      <c r="E5573">
        <f t="shared" ca="1" si="174"/>
        <v>0.34920910825116402</v>
      </c>
      <c r="F5573">
        <v>0.65009208103130756</v>
      </c>
      <c r="G5573">
        <f>AVERAGE(F$2:F5573)</f>
        <v>29985.231738275277</v>
      </c>
      <c r="T5573">
        <f t="shared" ca="1" si="175"/>
        <v>8.3095968366344497</v>
      </c>
      <c r="U5573">
        <f ca="1">AVERAGE(T$2:T5573)</f>
        <v>30.686406641556598</v>
      </c>
    </row>
    <row r="5574" spans="1:21" x14ac:dyDescent="0.25">
      <c r="A5574" s="75" t="s">
        <v>8</v>
      </c>
      <c r="B5574">
        <v>0.91554767333840048</v>
      </c>
      <c r="C5574" s="76" t="s">
        <v>84</v>
      </c>
      <c r="E5574">
        <f t="shared" ca="1" si="174"/>
        <v>0.35848132852226788</v>
      </c>
      <c r="F5574">
        <v>0.16666666666666666</v>
      </c>
      <c r="G5574">
        <f>AVERAGE(F$2:F5574)</f>
        <v>29979.851321072401</v>
      </c>
      <c r="T5574">
        <f t="shared" ca="1" si="175"/>
        <v>7.1665413964658287</v>
      </c>
      <c r="U5574">
        <f ca="1">AVERAGE(T$2:T5574)</f>
        <v>30.682186317629611</v>
      </c>
    </row>
    <row r="5575" spans="1:21" x14ac:dyDescent="0.25">
      <c r="A5575" s="75" t="s">
        <v>8</v>
      </c>
      <c r="B5575">
        <v>2.4375</v>
      </c>
      <c r="C5575" s="76" t="s">
        <v>85</v>
      </c>
      <c r="E5575">
        <f t="shared" ca="1" si="174"/>
        <v>0.16372505032596218</v>
      </c>
      <c r="F5575">
        <v>31</v>
      </c>
      <c r="G5575">
        <f>AVERAGE(F$2:F5575)</f>
        <v>29974.478366045299</v>
      </c>
      <c r="T5575">
        <f t="shared" ca="1" si="175"/>
        <v>3.2807435503912772</v>
      </c>
      <c r="U5575">
        <f ca="1">AVERAGE(T$2:T5575)</f>
        <v>30.677270378848263</v>
      </c>
    </row>
    <row r="5576" spans="1:21" x14ac:dyDescent="0.25">
      <c r="A5576" s="75" t="s">
        <v>8</v>
      </c>
      <c r="B5576">
        <v>0.17647058823529413</v>
      </c>
      <c r="C5576" s="76" t="s">
        <v>86</v>
      </c>
      <c r="E5576">
        <f t="shared" ca="1" si="174"/>
        <v>0.59394840683125705</v>
      </c>
      <c r="F5576">
        <v>1.3076923076923077</v>
      </c>
      <c r="G5576">
        <f>AVERAGE(F$2:F5576)</f>
        <v>29969.102012561223</v>
      </c>
      <c r="T5576">
        <f t="shared" ca="1" si="175"/>
        <v>3.2735413629487891</v>
      </c>
      <c r="U5576">
        <f ca="1">AVERAGE(T$2:T5576)</f>
        <v>30.672354911760209</v>
      </c>
    </row>
    <row r="5577" spans="1:21" x14ac:dyDescent="0.25">
      <c r="A5577" s="75" t="s">
        <v>8</v>
      </c>
      <c r="B5577">
        <v>7.4865629420084856</v>
      </c>
      <c r="C5577" s="76" t="s">
        <v>87</v>
      </c>
      <c r="E5577">
        <f t="shared" ca="1" si="174"/>
        <v>0.12905440074481855</v>
      </c>
      <c r="F5577">
        <v>1.5773195876288659</v>
      </c>
      <c r="G5577">
        <f>AVERAGE(F$2:F5577)</f>
        <v>29963.727635822885</v>
      </c>
      <c r="T5577">
        <f t="shared" ca="1" si="175"/>
        <v>3.8178354237594077</v>
      </c>
      <c r="U5577">
        <f ca="1">AVERAGE(T$2:T5577)</f>
        <v>30.667538821464657</v>
      </c>
    </row>
    <row r="5578" spans="1:21" x14ac:dyDescent="0.25">
      <c r="A5578" s="75" t="s">
        <v>8</v>
      </c>
      <c r="B5578">
        <v>4</v>
      </c>
      <c r="C5578" s="76" t="s">
        <v>88</v>
      </c>
      <c r="E5578">
        <f t="shared" ca="1" si="174"/>
        <v>0.89108265393958952</v>
      </c>
      <c r="F5578">
        <v>1.272984441301273E-2</v>
      </c>
      <c r="G5578">
        <f>AVERAGE(F$2:F5578)</f>
        <v>29958.354905877401</v>
      </c>
      <c r="T5578">
        <f t="shared" ca="1" si="175"/>
        <v>2.1943998475345539</v>
      </c>
      <c r="U5578">
        <f ca="1">AVERAGE(T$2:T5578)</f>
        <v>30.662433363517025</v>
      </c>
    </row>
    <row r="5579" spans="1:21" x14ac:dyDescent="0.25">
      <c r="A5579" s="75" t="s">
        <v>8</v>
      </c>
      <c r="B5579">
        <v>176.14285714285714</v>
      </c>
      <c r="C5579" s="76" t="s">
        <v>89</v>
      </c>
      <c r="E5579">
        <f t="shared" ca="1" si="174"/>
        <v>0.30879987212298343</v>
      </c>
      <c r="F5579">
        <v>0.9</v>
      </c>
      <c r="G5579">
        <f>AVERAGE(F$2:F5579)</f>
        <v>29952.98426139804</v>
      </c>
      <c r="T5579">
        <f t="shared" ca="1" si="175"/>
        <v>3.0636968416014803</v>
      </c>
      <c r="U5579">
        <f ca="1">AVERAGE(T$2:T5579)</f>
        <v>30.657485579988535</v>
      </c>
    </row>
    <row r="5580" spans="1:21" x14ac:dyDescent="0.25">
      <c r="A5580" s="75" t="s">
        <v>8</v>
      </c>
      <c r="B5580">
        <v>0.20415224913494801</v>
      </c>
      <c r="C5580" s="76" t="s">
        <v>90</v>
      </c>
      <c r="E5580">
        <f t="shared" ca="1" si="174"/>
        <v>0.36686037150179063</v>
      </c>
      <c r="F5580">
        <v>2.4390243902439046E-2</v>
      </c>
      <c r="G5580">
        <f>AVERAGE(F$2:F5580)</f>
        <v>29947.615385278459</v>
      </c>
      <c r="T5580">
        <f t="shared" ca="1" si="175"/>
        <v>2.7669388893976055</v>
      </c>
      <c r="U5580">
        <f ca="1">AVERAGE(T$2:T5580)</f>
        <v>30.652486378215709</v>
      </c>
    </row>
    <row r="5581" spans="1:21" x14ac:dyDescent="0.25">
      <c r="B5581">
        <v>0.58065417948001119</v>
      </c>
      <c r="C5581" s="76" t="s">
        <v>81</v>
      </c>
      <c r="E5581">
        <f t="shared" ca="1" si="174"/>
        <v>0.52168507179747214</v>
      </c>
      <c r="F5581">
        <v>0.21621621621621623</v>
      </c>
      <c r="G5581">
        <f>AVERAGE(F$2:F5581)</f>
        <v>29942.248467864647</v>
      </c>
      <c r="T5581">
        <f t="shared" ca="1" si="175"/>
        <v>36.726285929652811</v>
      </c>
      <c r="U5581">
        <f ca="1">AVERAGE(T$2:T5581)</f>
        <v>30.653574872758977</v>
      </c>
    </row>
    <row r="5582" spans="1:21" x14ac:dyDescent="0.25">
      <c r="A5582" s="75" t="s">
        <v>9</v>
      </c>
      <c r="B5582">
        <v>9.3722369584438553E-2</v>
      </c>
      <c r="C5582" s="76" t="s">
        <v>82</v>
      </c>
      <c r="E5582">
        <f t="shared" ca="1" si="174"/>
        <v>0.63186177035042002</v>
      </c>
      <c r="F5582">
        <v>1.0547945205479452</v>
      </c>
      <c r="G5582">
        <f>AVERAGE(F$2:F5582)</f>
        <v>29936.883623988397</v>
      </c>
      <c r="T5582">
        <f t="shared" ca="1" si="175"/>
        <v>2.0395375526972117</v>
      </c>
      <c r="U5582">
        <f ca="1">AVERAGE(T$2:T5582)</f>
        <v>30.648447827906786</v>
      </c>
    </row>
    <row r="5583" spans="1:21" x14ac:dyDescent="0.25">
      <c r="A5583" s="75" t="s">
        <v>9</v>
      </c>
      <c r="B5583">
        <v>0.65</v>
      </c>
      <c r="C5583" s="76" t="s">
        <v>83</v>
      </c>
      <c r="E5583">
        <f t="shared" ca="1" si="174"/>
        <v>0.64906354426572432</v>
      </c>
      <c r="F5583">
        <v>1</v>
      </c>
      <c r="G5583">
        <f>AVERAGE(F$2:F5583)</f>
        <v>29931.520692490012</v>
      </c>
      <c r="T5583">
        <f t="shared" ca="1" si="175"/>
        <v>20.001142358070329</v>
      </c>
      <c r="U5583">
        <f ca="1">AVERAGE(T$2:T5583)</f>
        <v>30.646540392315629</v>
      </c>
    </row>
    <row r="5584" spans="1:21" x14ac:dyDescent="0.25">
      <c r="A5584" s="75" t="s">
        <v>9</v>
      </c>
      <c r="B5584">
        <v>1.3427919939194325E-2</v>
      </c>
      <c r="C5584" s="76" t="s">
        <v>84</v>
      </c>
      <c r="E5584">
        <f t="shared" ca="1" si="174"/>
        <v>0.68671361550701204</v>
      </c>
      <c r="F5584">
        <v>0.47956000846582386</v>
      </c>
      <c r="G5584">
        <f>AVERAGE(F$2:F5584)</f>
        <v>29926.159588937717</v>
      </c>
      <c r="T5584">
        <f t="shared" ca="1" si="175"/>
        <v>3.7497582451206393</v>
      </c>
      <c r="U5584">
        <f ca="1">AVERAGE(T$2:T5584)</f>
        <v>30.641722770580504</v>
      </c>
    </row>
    <row r="5585" spans="1:21" x14ac:dyDescent="0.25">
      <c r="A5585" s="75" t="s">
        <v>9</v>
      </c>
      <c r="B5585">
        <v>0.6875</v>
      </c>
      <c r="C5585" s="76" t="s">
        <v>85</v>
      </c>
      <c r="E5585">
        <f t="shared" ca="1" si="174"/>
        <v>6.8450686599452637E-2</v>
      </c>
      <c r="F5585">
        <v>0.34615384615384615</v>
      </c>
      <c r="G5585">
        <f>AVERAGE(F$2:F5585)</f>
        <v>29920.800381660658</v>
      </c>
      <c r="T5585">
        <f t="shared" ca="1" si="175"/>
        <v>18.070530260642599</v>
      </c>
      <c r="U5585">
        <f ca="1">AVERAGE(T$2:T5585)</f>
        <v>30.639471482523572</v>
      </c>
    </row>
    <row r="5586" spans="1:21" x14ac:dyDescent="0.25">
      <c r="A5586" s="75" t="s">
        <v>9</v>
      </c>
      <c r="B5586">
        <v>34.294117647058826</v>
      </c>
      <c r="C5586" s="76" t="s">
        <v>86</v>
      </c>
      <c r="E5586">
        <f t="shared" ca="1" si="174"/>
        <v>0.88248320000088876</v>
      </c>
      <c r="F5586">
        <v>6.6350710900473855E-2</v>
      </c>
      <c r="G5586">
        <f>AVERAGE(F$2:F5586)</f>
        <v>29915.44304342772</v>
      </c>
      <c r="T5586">
        <f t="shared" ca="1" si="175"/>
        <v>3.4744544720476624</v>
      </c>
      <c r="U5586">
        <f ca="1">AVERAGE(T$2:T5586)</f>
        <v>30.634607558260278</v>
      </c>
    </row>
    <row r="5587" spans="1:21" x14ac:dyDescent="0.25">
      <c r="A5587" s="75" t="s">
        <v>9</v>
      </c>
      <c r="B5587">
        <v>9.900990099009941E-3</v>
      </c>
      <c r="C5587" s="76" t="s">
        <v>87</v>
      </c>
      <c r="E5587">
        <f t="shared" ca="1" si="174"/>
        <v>0.45568537558156219</v>
      </c>
      <c r="F5587">
        <v>0.12711864406779655</v>
      </c>
      <c r="G5587">
        <f>AVERAGE(F$2:F5587)</f>
        <v>29910.087634203806</v>
      </c>
      <c r="T5587">
        <f t="shared" ca="1" si="175"/>
        <v>3.0814292237348742</v>
      </c>
      <c r="U5587">
        <f ca="1">AVERAGE(T$2:T5587)</f>
        <v>30.629675016488971</v>
      </c>
    </row>
    <row r="5588" spans="1:21" x14ac:dyDescent="0.25">
      <c r="A5588" s="75" t="s">
        <v>9</v>
      </c>
      <c r="B5588">
        <v>4</v>
      </c>
      <c r="C5588" s="76" t="s">
        <v>88</v>
      </c>
      <c r="E5588">
        <f t="shared" ca="1" si="174"/>
        <v>0.97868888005852506</v>
      </c>
      <c r="F5588">
        <v>0.77272727272727271</v>
      </c>
      <c r="G5588">
        <f>AVERAGE(F$2:F5588)</f>
        <v>29904.734257631957</v>
      </c>
      <c r="T5588">
        <f t="shared" ca="1" si="175"/>
        <v>4.3272775616650083</v>
      </c>
      <c r="U5588">
        <f ca="1">AVERAGE(T$2:T5588)</f>
        <v>30.624967231012899</v>
      </c>
    </row>
    <row r="5589" spans="1:21" x14ac:dyDescent="0.25">
      <c r="A5589" s="75" t="s">
        <v>9</v>
      </c>
      <c r="B5589">
        <v>241.85714285714286</v>
      </c>
      <c r="C5589" s="76" t="s">
        <v>89</v>
      </c>
      <c r="E5589">
        <f t="shared" ca="1" si="174"/>
        <v>0.90047920727158248</v>
      </c>
      <c r="F5589">
        <v>34</v>
      </c>
      <c r="G5589">
        <f>AVERAGE(F$2:F5589)</f>
        <v>29899.388743269461</v>
      </c>
      <c r="T5589">
        <f t="shared" ca="1" si="175"/>
        <v>7.1248029523389791</v>
      </c>
      <c r="U5589">
        <f ca="1">AVERAGE(T$2:T5589)</f>
        <v>30.620761761385364</v>
      </c>
    </row>
    <row r="5590" spans="1:21" x14ac:dyDescent="0.25">
      <c r="A5590" s="75" t="s">
        <v>9</v>
      </c>
      <c r="B5590">
        <v>0.30795847750865041</v>
      </c>
      <c r="C5590" s="76" t="s">
        <v>90</v>
      </c>
      <c r="E5590">
        <f t="shared" ca="1" si="174"/>
        <v>0.12747717394034364</v>
      </c>
      <c r="F5590">
        <v>1.0202020202020201</v>
      </c>
      <c r="G5590">
        <f>AVERAGE(F$2:F5590)</f>
        <v>29894.039240936079</v>
      </c>
      <c r="T5590">
        <f t="shared" ca="1" si="175"/>
        <v>47.142866417117041</v>
      </c>
      <c r="U5590">
        <f ca="1">AVERAGE(T$2:T5590)</f>
        <v>30.623717944004031</v>
      </c>
    </row>
    <row r="5591" spans="1:21" x14ac:dyDescent="0.25">
      <c r="B5591">
        <v>4.8364551299972046E-2</v>
      </c>
      <c r="C5591" s="76" t="s">
        <v>81</v>
      </c>
      <c r="E5591">
        <f t="shared" ca="1" si="174"/>
        <v>0.35539521768481552</v>
      </c>
      <c r="F5591">
        <v>0.21875000000000006</v>
      </c>
      <c r="G5591">
        <f>AVERAGE(F$2:F5591)</f>
        <v>29888.691509184573</v>
      </c>
      <c r="T5591">
        <f t="shared" ca="1" si="175"/>
        <v>6.7138514897217778</v>
      </c>
      <c r="U5591">
        <f ca="1">AVERAGE(T$2:T5591)</f>
        <v>30.619440687035464</v>
      </c>
    </row>
    <row r="5592" spans="1:21" x14ac:dyDescent="0.25">
      <c r="A5592" s="75" t="s">
        <v>10</v>
      </c>
      <c r="B5592">
        <v>6.0733863837312114</v>
      </c>
      <c r="C5592" s="76" t="s">
        <v>82</v>
      </c>
      <c r="E5592">
        <f t="shared" ca="1" si="174"/>
        <v>0.86967825302560897</v>
      </c>
      <c r="F5592">
        <v>0.11386796632698272</v>
      </c>
      <c r="G5592">
        <f>AVERAGE(F$2:F5592)</f>
        <v>29883.345671652605</v>
      </c>
      <c r="T5592">
        <f t="shared" ca="1" si="175"/>
        <v>5.7156501267252988</v>
      </c>
      <c r="U5592">
        <f ca="1">AVERAGE(T$2:T5592)</f>
        <v>30.614986422939538</v>
      </c>
    </row>
    <row r="5593" spans="1:21" x14ac:dyDescent="0.25">
      <c r="A5593" s="75" t="s">
        <v>10</v>
      </c>
      <c r="B5593">
        <v>0.2</v>
      </c>
      <c r="C5593" s="76" t="s">
        <v>83</v>
      </c>
      <c r="E5593">
        <f t="shared" ca="1" si="174"/>
        <v>2.951620860981552E-2</v>
      </c>
      <c r="F5593">
        <v>8.0645161290322578E-3</v>
      </c>
      <c r="G5593">
        <f>AVERAGE(F$2:F5593)</f>
        <v>29878.001727159197</v>
      </c>
      <c r="T5593">
        <f t="shared" ca="1" si="175"/>
        <v>4.6691877809149256</v>
      </c>
      <c r="U5593">
        <f ca="1">AVERAGE(T$2:T5593)</f>
        <v>30.610346616315429</v>
      </c>
    </row>
    <row r="5594" spans="1:21" x14ac:dyDescent="0.25">
      <c r="A5594" s="75" t="s">
        <v>10</v>
      </c>
      <c r="B5594">
        <v>0.49328604003040283</v>
      </c>
      <c r="C5594" s="76" t="s">
        <v>84</v>
      </c>
      <c r="E5594">
        <f t="shared" ca="1" si="174"/>
        <v>0.92844288792494267</v>
      </c>
      <c r="F5594">
        <v>0.8125</v>
      </c>
      <c r="G5594">
        <f>AVERAGE(F$2:F5594)</f>
        <v>29872.659837435051</v>
      </c>
      <c r="T5594">
        <f t="shared" ca="1" si="175"/>
        <v>2.4850555816885702</v>
      </c>
      <c r="U5594">
        <f ca="1">AVERAGE(T$2:T5594)</f>
        <v>30.60531795709236</v>
      </c>
    </row>
    <row r="5595" spans="1:21" x14ac:dyDescent="0.25">
      <c r="A5595" s="75" t="s">
        <v>10</v>
      </c>
      <c r="B5595">
        <v>1.5</v>
      </c>
      <c r="C5595" s="76" t="s">
        <v>85</v>
      </c>
      <c r="E5595">
        <f t="shared" ca="1" si="174"/>
        <v>0.30218903479652237</v>
      </c>
      <c r="F5595">
        <v>0.86111111111111116</v>
      </c>
      <c r="G5595">
        <f>AVERAGE(F$2:F5595)</f>
        <v>29867.31986626481</v>
      </c>
      <c r="T5595">
        <f t="shared" ca="1" si="175"/>
        <v>3.8583270753982539</v>
      </c>
      <c r="U5595">
        <f ca="1">AVERAGE(T$2:T5595)</f>
        <v>30.600536585822841</v>
      </c>
    </row>
    <row r="5596" spans="1:21" x14ac:dyDescent="0.25">
      <c r="A5596" s="75" t="s">
        <v>10</v>
      </c>
      <c r="B5596">
        <v>46.058823529411768</v>
      </c>
      <c r="C5596" s="76" t="s">
        <v>86</v>
      </c>
      <c r="E5596">
        <f t="shared" ca="1" si="174"/>
        <v>0.87984447594662596</v>
      </c>
      <c r="F5596">
        <v>0.40334128878281622</v>
      </c>
      <c r="G5596">
        <f>AVERAGE(F$2:F5596)</f>
        <v>29861.981722113786</v>
      </c>
      <c r="T5596">
        <f t="shared" ca="1" si="175"/>
        <v>4.4421904658872284</v>
      </c>
      <c r="U5596">
        <f ca="1">AVERAGE(T$2:T5596)</f>
        <v>30.595861278205337</v>
      </c>
    </row>
    <row r="5597" spans="1:21" x14ac:dyDescent="0.25">
      <c r="A5597" s="75" t="s">
        <v>10</v>
      </c>
      <c r="B5597">
        <v>41.432814710042436</v>
      </c>
      <c r="C5597" s="76" t="s">
        <v>87</v>
      </c>
      <c r="E5597">
        <f t="shared" ca="1" si="174"/>
        <v>0.12298317814851289</v>
      </c>
      <c r="F5597">
        <v>0.55555555555555558</v>
      </c>
      <c r="G5597">
        <f>AVERAGE(F$2:F5597)</f>
        <v>29856.645513006108</v>
      </c>
      <c r="T5597">
        <f t="shared" ca="1" si="175"/>
        <v>5.5673100923283716</v>
      </c>
      <c r="U5597">
        <f ca="1">AVERAGE(T$2:T5597)</f>
        <v>30.591388699365833</v>
      </c>
    </row>
    <row r="5598" spans="1:21" x14ac:dyDescent="0.25">
      <c r="A5598" s="75" t="s">
        <v>10</v>
      </c>
      <c r="B5598">
        <v>2.6666666666666665</v>
      </c>
      <c r="C5598" s="76" t="s">
        <v>88</v>
      </c>
      <c r="E5598">
        <f t="shared" ca="1" si="174"/>
        <v>7.6802029183340448E-2</v>
      </c>
      <c r="F5598">
        <v>14.725468269499581</v>
      </c>
      <c r="G5598">
        <f>AVERAGE(F$2:F5598)</f>
        <v>29851.313742406728</v>
      </c>
      <c r="T5598">
        <f t="shared" ca="1" si="175"/>
        <v>3.8227930065115876</v>
      </c>
      <c r="U5598">
        <f ca="1">AVERAGE(T$2:T5598)</f>
        <v>30.586606030848259</v>
      </c>
    </row>
    <row r="5599" spans="1:21" x14ac:dyDescent="0.25">
      <c r="A5599" s="75" t="s">
        <v>10</v>
      </c>
      <c r="B5599">
        <v>204.14285714285714</v>
      </c>
      <c r="C5599" s="76" t="s">
        <v>89</v>
      </c>
      <c r="E5599">
        <f t="shared" ca="1" si="174"/>
        <v>0.82816408348511306</v>
      </c>
      <c r="F5599">
        <v>0.10727272727272731</v>
      </c>
      <c r="G5599">
        <f>AVERAGE(F$2:F5599)</f>
        <v>29845.981265366769</v>
      </c>
      <c r="T5599">
        <f t="shared" ca="1" si="175"/>
        <v>3.0709209604805174</v>
      </c>
      <c r="U5599">
        <f ca="1">AVERAGE(T$2:T5599)</f>
        <v>30.581690760203323</v>
      </c>
    </row>
    <row r="5600" spans="1:21" x14ac:dyDescent="0.25">
      <c r="A5600" s="75" t="s">
        <v>10</v>
      </c>
      <c r="B5600">
        <v>3.8062283737024256E-2</v>
      </c>
      <c r="C5600" s="76" t="s">
        <v>90</v>
      </c>
      <c r="E5600">
        <f t="shared" ca="1" si="174"/>
        <v>0.17771528122480562</v>
      </c>
      <c r="F5600">
        <v>0.35135135135135137</v>
      </c>
      <c r="G5600">
        <f>AVERAGE(F$2:F5600)</f>
        <v>29840.650736716292</v>
      </c>
      <c r="T5600">
        <f t="shared" ca="1" si="175"/>
        <v>3.5806328665673406</v>
      </c>
      <c r="U5600">
        <f ca="1">AVERAGE(T$2:T5600)</f>
        <v>30.576868281565414</v>
      </c>
    </row>
    <row r="5601" spans="1:21" x14ac:dyDescent="0.25">
      <c r="B5601">
        <v>0.72043611965334076</v>
      </c>
      <c r="C5601" s="76" t="s">
        <v>81</v>
      </c>
      <c r="E5601">
        <f t="shared" ca="1" si="174"/>
        <v>0.20815464425176045</v>
      </c>
      <c r="F5601">
        <v>0.99583333333333324</v>
      </c>
      <c r="G5601">
        <f>AVERAGE(F$2:F5601)</f>
        <v>29835.322226912118</v>
      </c>
      <c r="T5601">
        <f t="shared" ca="1" si="175"/>
        <v>3.5901945215120854</v>
      </c>
      <c r="U5601">
        <f ca="1">AVERAGE(T$2:T5601)</f>
        <v>30.572049232679689</v>
      </c>
    </row>
    <row r="5602" spans="1:21" x14ac:dyDescent="0.25">
      <c r="A5602" s="75" t="s">
        <v>11</v>
      </c>
      <c r="B5602">
        <v>0.46949602122015915</v>
      </c>
      <c r="C5602" s="76" t="s">
        <v>82</v>
      </c>
      <c r="E5602">
        <f t="shared" ca="1" si="174"/>
        <v>0.63770465780007912</v>
      </c>
      <c r="F5602">
        <v>3.5454545454545454</v>
      </c>
      <c r="G5602">
        <f>AVERAGE(F$2:F5602)</f>
        <v>29829.996075015602</v>
      </c>
      <c r="T5602">
        <f t="shared" ca="1" si="175"/>
        <v>13.968502976174957</v>
      </c>
      <c r="U5602">
        <f ca="1">AVERAGE(T$2:T5602)</f>
        <v>30.569084843060601</v>
      </c>
    </row>
    <row r="5603" spans="1:21" x14ac:dyDescent="0.25">
      <c r="A5603" s="75" t="s">
        <v>11</v>
      </c>
      <c r="B5603">
        <v>0.7</v>
      </c>
      <c r="C5603" s="76" t="s">
        <v>83</v>
      </c>
      <c r="E5603">
        <f t="shared" ca="1" si="174"/>
        <v>0.2361767186186351</v>
      </c>
      <c r="F5603">
        <v>26.777777777777779</v>
      </c>
      <c r="G5603">
        <f>AVERAGE(F$2:F5603)</f>
        <v>29824.675971785109</v>
      </c>
      <c r="T5603">
        <f t="shared" ca="1" si="175"/>
        <v>2.5579200829885447</v>
      </c>
      <c r="U5603">
        <f ca="1">AVERAGE(T$2:T5603)</f>
        <v>30.564084635141992</v>
      </c>
    </row>
    <row r="5604" spans="1:21" x14ac:dyDescent="0.25">
      <c r="A5604" s="75" t="s">
        <v>11</v>
      </c>
      <c r="B5604">
        <v>0.98310953466768014</v>
      </c>
      <c r="C5604" s="76" t="s">
        <v>84</v>
      </c>
      <c r="E5604">
        <f t="shared" ca="1" si="174"/>
        <v>0.42901002108273301</v>
      </c>
      <c r="F5604">
        <v>20.216407355021214</v>
      </c>
      <c r="G5604">
        <f>AVERAGE(F$2:F5604)</f>
        <v>29819.356596528207</v>
      </c>
      <c r="T5604">
        <f t="shared" ca="1" si="175"/>
        <v>4.3353904951233622</v>
      </c>
      <c r="U5604">
        <f ca="1">AVERAGE(T$2:T5604)</f>
        <v>30.559403447538919</v>
      </c>
    </row>
    <row r="5605" spans="1:21" x14ac:dyDescent="0.25">
      <c r="A5605" s="75" t="s">
        <v>11</v>
      </c>
      <c r="B5605">
        <v>6.2500000000000056E-2</v>
      </c>
      <c r="C5605" s="76" t="s">
        <v>85</v>
      </c>
      <c r="E5605">
        <f t="shared" ca="1" si="174"/>
        <v>0.56372229276062391</v>
      </c>
      <c r="F5605">
        <v>8.6956521739130432E-2</v>
      </c>
      <c r="G5605">
        <f>AVERAGE(F$2:F5605)</f>
        <v>29814.035527713077</v>
      </c>
      <c r="T5605">
        <f t="shared" ca="1" si="175"/>
        <v>2.9119211963908307</v>
      </c>
      <c r="U5605">
        <f ca="1">AVERAGE(T$2:T5605)</f>
        <v>30.554469921084397</v>
      </c>
    </row>
    <row r="5606" spans="1:21" x14ac:dyDescent="0.25">
      <c r="A5606" s="75" t="s">
        <v>11</v>
      </c>
      <c r="B5606">
        <v>116.64705882352941</v>
      </c>
      <c r="C5606" s="76" t="s">
        <v>86</v>
      </c>
      <c r="E5606">
        <f t="shared" ca="1" si="174"/>
        <v>0.24084068299520511</v>
      </c>
      <c r="F5606">
        <v>0.52054794520547942</v>
      </c>
      <c r="G5606">
        <f>AVERAGE(F$2:F5606)</f>
        <v>29808.71643494238</v>
      </c>
      <c r="T5606">
        <f t="shared" ca="1" si="175"/>
        <v>3.1653214118448041</v>
      </c>
      <c r="U5606">
        <f ca="1">AVERAGE(T$2:T5606)</f>
        <v>30.549583364704514</v>
      </c>
    </row>
    <row r="5607" spans="1:21" x14ac:dyDescent="0.25">
      <c r="A5607" s="75" t="s">
        <v>11</v>
      </c>
      <c r="B5607">
        <v>3.2432814710042432</v>
      </c>
      <c r="C5607" s="76" t="s">
        <v>87</v>
      </c>
      <c r="E5607">
        <f t="shared" ca="1" si="174"/>
        <v>0.73352989716467698</v>
      </c>
      <c r="F5607">
        <v>0.40334128878281622</v>
      </c>
      <c r="G5607">
        <f>AVERAGE(F$2:F5607)</f>
        <v>29803.399218907121</v>
      </c>
      <c r="T5607">
        <f t="shared" ca="1" si="175"/>
        <v>2.2678168797961775</v>
      </c>
      <c r="U5607">
        <f ca="1">AVERAGE(T$2:T5607)</f>
        <v>30.544538454521689</v>
      </c>
    </row>
    <row r="5608" spans="1:21" x14ac:dyDescent="0.25">
      <c r="A5608" s="75" t="s">
        <v>11</v>
      </c>
      <c r="B5608">
        <v>0.66666666666666663</v>
      </c>
      <c r="C5608" s="76" t="s">
        <v>88</v>
      </c>
      <c r="E5608">
        <f t="shared" ca="1" si="174"/>
        <v>0.88243216790431589</v>
      </c>
      <c r="F5608">
        <v>0.14285714285714285</v>
      </c>
      <c r="G5608">
        <f>AVERAGE(F$2:F5608)</f>
        <v>29798.08385304984</v>
      </c>
      <c r="T5608">
        <f t="shared" ca="1" si="175"/>
        <v>2.4082934717442428</v>
      </c>
      <c r="U5608">
        <f ca="1">AVERAGE(T$2:T5608)</f>
        <v>30.539520397631591</v>
      </c>
    </row>
    <row r="5609" spans="1:21" x14ac:dyDescent="0.25">
      <c r="A5609" s="75" t="s">
        <v>11</v>
      </c>
      <c r="B5609">
        <v>99</v>
      </c>
      <c r="C5609" s="76" t="s">
        <v>89</v>
      </c>
      <c r="E5609">
        <f t="shared" ca="1" si="174"/>
        <v>0.2316284098337501</v>
      </c>
      <c r="F5609">
        <v>2</v>
      </c>
      <c r="G5609">
        <f>AVERAGE(F$2:F5609)</f>
        <v>29792.770713989026</v>
      </c>
      <c r="T5609">
        <f t="shared" ca="1" si="175"/>
        <v>2.838910185965005</v>
      </c>
      <c r="U5609">
        <f ca="1">AVERAGE(T$2:T5609)</f>
        <v>30.534580916495415</v>
      </c>
    </row>
    <row r="5610" spans="1:21" x14ac:dyDescent="0.25">
      <c r="A5610" s="75" t="s">
        <v>11</v>
      </c>
      <c r="B5610">
        <v>0.75778546712802763</v>
      </c>
      <c r="C5610" s="76" t="s">
        <v>90</v>
      </c>
      <c r="E5610">
        <f t="shared" ca="1" si="174"/>
        <v>0.88146353161507396</v>
      </c>
      <c r="F5610">
        <v>9.0909090909090912E-2</v>
      </c>
      <c r="G5610">
        <f>AVERAGE(F$2:F5610)</f>
        <v>29787.459129071056</v>
      </c>
      <c r="T5610">
        <f t="shared" ca="1" si="175"/>
        <v>2.198426045014616</v>
      </c>
      <c r="U5610">
        <f ca="1">AVERAGE(T$2:T5610)</f>
        <v>30.529529007978482</v>
      </c>
    </row>
    <row r="5611" spans="1:21" x14ac:dyDescent="0.25">
      <c r="A5611" s="75" t="s">
        <v>390</v>
      </c>
      <c r="B5611">
        <v>8.9324618736383449E-2</v>
      </c>
      <c r="C5611" s="76" t="s">
        <v>81</v>
      </c>
      <c r="E5611">
        <f t="shared" ca="1" si="174"/>
        <v>0.17979420979698713</v>
      </c>
      <c r="F5611">
        <v>2.0720628763907303E-2</v>
      </c>
      <c r="G5611">
        <f>AVERAGE(F$2:F5611)</f>
        <v>29782.149425254935</v>
      </c>
      <c r="T5611">
        <f t="shared" ca="1" si="175"/>
        <v>4.0172178910498122</v>
      </c>
      <c r="U5611">
        <f ca="1">AVERAGE(T$2:T5611)</f>
        <v>30.524803105818602</v>
      </c>
    </row>
    <row r="5612" spans="1:21" x14ac:dyDescent="0.25">
      <c r="A5612" s="75" t="s">
        <v>1</v>
      </c>
      <c r="B5612">
        <v>4</v>
      </c>
      <c r="C5612" s="76" t="s">
        <v>82</v>
      </c>
      <c r="E5612">
        <f t="shared" ca="1" si="174"/>
        <v>0.21972095117522372</v>
      </c>
      <c r="F5612">
        <v>0.39379243452958296</v>
      </c>
      <c r="G5612">
        <f>AVERAGE(F$2:F5612)</f>
        <v>29776.841680533347</v>
      </c>
      <c r="T5612">
        <f t="shared" ca="1" si="175"/>
        <v>5.6329145760465389</v>
      </c>
      <c r="U5612">
        <f ca="1">AVERAGE(T$2:T5612)</f>
        <v>30.520366839817928</v>
      </c>
    </row>
    <row r="5613" spans="1:21" x14ac:dyDescent="0.25">
      <c r="A5613" s="75" t="s">
        <v>1</v>
      </c>
      <c r="B5613">
        <v>65.666666666666671</v>
      </c>
      <c r="C5613" s="76" t="s">
        <v>83</v>
      </c>
      <c r="E5613">
        <f t="shared" ca="1" si="174"/>
        <v>0.98595058229972543</v>
      </c>
      <c r="F5613">
        <v>5.6115702479338854</v>
      </c>
      <c r="G5613">
        <f>AVERAGE(F$2:F5613)</f>
        <v>29771.536757135218</v>
      </c>
      <c r="T5613">
        <f t="shared" ca="1" si="175"/>
        <v>2.1164271796626215</v>
      </c>
      <c r="U5613">
        <f ca="1">AVERAGE(T$2:T5613)</f>
        <v>30.51530555334962</v>
      </c>
    </row>
    <row r="5614" spans="1:21" x14ac:dyDescent="0.25">
      <c r="A5614" s="75" t="s">
        <v>1</v>
      </c>
      <c r="B5614">
        <v>0.66666666666666663</v>
      </c>
      <c r="C5614" s="76" t="s">
        <v>84</v>
      </c>
      <c r="E5614">
        <f t="shared" ca="1" si="174"/>
        <v>0.57774598239106567</v>
      </c>
      <c r="F5614">
        <v>8.6956521739130377E-2</v>
      </c>
      <c r="G5614">
        <f>AVERAGE(F$2:F5614)</f>
        <v>29766.232739711271</v>
      </c>
      <c r="T5614">
        <f t="shared" ca="1" si="175"/>
        <v>4.6358831203271054</v>
      </c>
      <c r="U5614">
        <f ca="1">AVERAGE(T$2:T5614)</f>
        <v>30.510694931145267</v>
      </c>
    </row>
    <row r="5615" spans="1:21" x14ac:dyDescent="0.25">
      <c r="A5615" s="75" t="s">
        <v>1</v>
      </c>
      <c r="B5615">
        <v>0.11764705882352941</v>
      </c>
      <c r="C5615" s="76" t="s">
        <v>85</v>
      </c>
      <c r="E5615">
        <f t="shared" ca="1" si="174"/>
        <v>0.41269929791204096</v>
      </c>
      <c r="F5615">
        <v>0.21728545343883132</v>
      </c>
      <c r="G5615">
        <f>AVERAGE(F$2:F5615)</f>
        <v>29760.93063507033</v>
      </c>
      <c r="T5615">
        <f t="shared" ca="1" si="175"/>
        <v>4.6141539694203058</v>
      </c>
      <c r="U5615">
        <f ca="1">AVERAGE(T$2:T5615)</f>
        <v>30.506082080956148</v>
      </c>
    </row>
    <row r="5616" spans="1:21" x14ac:dyDescent="0.25">
      <c r="A5616" s="75" t="s">
        <v>1</v>
      </c>
      <c r="B5616">
        <v>0.22222222222222221</v>
      </c>
      <c r="C5616" s="76" t="s">
        <v>86</v>
      </c>
      <c r="E5616">
        <f t="shared" ca="1" si="174"/>
        <v>0.76643010500807751</v>
      </c>
      <c r="F5616">
        <v>3.166666666666667</v>
      </c>
      <c r="G5616">
        <f>AVERAGE(F$2:F5616)</f>
        <v>29755.630944247816</v>
      </c>
      <c r="T5616">
        <f t="shared" ca="1" si="175"/>
        <v>2.592657466487637</v>
      </c>
      <c r="U5616">
        <f ca="1">AVERAGE(T$2:T5616)</f>
        <v>30.501110856625875</v>
      </c>
    </row>
    <row r="5617" spans="1:21" x14ac:dyDescent="0.25">
      <c r="A5617" s="75" t="s">
        <v>1</v>
      </c>
      <c r="B5617">
        <v>0.375</v>
      </c>
      <c r="C5617" s="76" t="s">
        <v>87</v>
      </c>
      <c r="E5617">
        <f t="shared" ca="1" si="174"/>
        <v>0.63881832557598717</v>
      </c>
      <c r="F5617">
        <v>0.99666666666666659</v>
      </c>
      <c r="G5617">
        <f>AVERAGE(F$2:F5617)</f>
        <v>29750.332754383573</v>
      </c>
      <c r="T5617">
        <f t="shared" ca="1" si="175"/>
        <v>6.3661786108973422</v>
      </c>
      <c r="U5617">
        <f ca="1">AVERAGE(T$2:T5617)</f>
        <v>30.496813325955337</v>
      </c>
    </row>
    <row r="5618" spans="1:21" x14ac:dyDescent="0.25">
      <c r="A5618" s="75" t="s">
        <v>1</v>
      </c>
      <c r="B5618">
        <v>0.2857142857142857</v>
      </c>
      <c r="C5618" s="76" t="s">
        <v>88</v>
      </c>
      <c r="E5618">
        <f t="shared" ca="1" si="174"/>
        <v>0.64600231895209936</v>
      </c>
      <c r="F5618">
        <v>0.71232876712328774</v>
      </c>
      <c r="G5618">
        <f>AVERAGE(F$2:F5618)</f>
        <v>29745.036400382218</v>
      </c>
      <c r="T5618">
        <f t="shared" ca="1" si="175"/>
        <v>6.8622255383833819</v>
      </c>
      <c r="U5618">
        <f ca="1">AVERAGE(T$2:T5618)</f>
        <v>30.492605637191303</v>
      </c>
    </row>
    <row r="5619" spans="1:21" x14ac:dyDescent="0.25">
      <c r="A5619" s="75" t="s">
        <v>1</v>
      </c>
      <c r="B5619">
        <v>0.12280701754385967</v>
      </c>
      <c r="C5619" s="76" t="s">
        <v>89</v>
      </c>
      <c r="E5619">
        <f t="shared" ca="1" si="174"/>
        <v>0.79728031205095917</v>
      </c>
      <c r="F5619">
        <v>0.44029850746268656</v>
      </c>
      <c r="G5619">
        <f>AVERAGE(F$2:F5619)</f>
        <v>29739.74188345415</v>
      </c>
      <c r="T5619">
        <f t="shared" ca="1" si="175"/>
        <v>2.4014221477555804</v>
      </c>
      <c r="U5619">
        <f ca="1">AVERAGE(T$2:T5619)</f>
        <v>30.487605426531026</v>
      </c>
    </row>
    <row r="5620" spans="1:21" x14ac:dyDescent="0.25">
      <c r="A5620" s="75" t="s">
        <v>1</v>
      </c>
      <c r="B5620">
        <v>0</v>
      </c>
      <c r="C5620" s="76" t="s">
        <v>90</v>
      </c>
      <c r="E5620">
        <f t="shared" ca="1" si="174"/>
        <v>6.3593711997073532E-2</v>
      </c>
      <c r="F5620">
        <v>0</v>
      </c>
      <c r="G5620">
        <f>AVERAGE(F$2:F5620)</f>
        <v>29734.449172672259</v>
      </c>
      <c r="T5620">
        <f t="shared" ca="1" si="175"/>
        <v>3.140441463128802</v>
      </c>
      <c r="U5620">
        <f ca="1">AVERAGE(T$2:T5620)</f>
        <v>30.482738517123053</v>
      </c>
    </row>
    <row r="5621" spans="1:21" x14ac:dyDescent="0.25">
      <c r="A5621" s="75" t="s">
        <v>1</v>
      </c>
      <c r="B5621">
        <v>0.33333333333333331</v>
      </c>
      <c r="C5621" s="76" t="s">
        <v>91</v>
      </c>
      <c r="E5621">
        <f t="shared" ca="1" si="174"/>
        <v>0.55773918991796001</v>
      </c>
      <c r="F5621">
        <v>0.65753424657534243</v>
      </c>
      <c r="G5621">
        <f>AVERAGE(F$2:F5621)</f>
        <v>29729.158462416308</v>
      </c>
      <c r="T5621">
        <f t="shared" ca="1" si="175"/>
        <v>3.0594414645279406</v>
      </c>
      <c r="U5621">
        <f ca="1">AVERAGE(T$2:T5621)</f>
        <v>30.477858926900169</v>
      </c>
    </row>
    <row r="5622" spans="1:21" x14ac:dyDescent="0.25">
      <c r="A5622" s="75" t="s">
        <v>1</v>
      </c>
      <c r="B5622">
        <v>0.25</v>
      </c>
      <c r="C5622" s="76" t="s">
        <v>92</v>
      </c>
      <c r="E5622">
        <f t="shared" ca="1" si="174"/>
        <v>0.30723571201511579</v>
      </c>
      <c r="F5622">
        <v>0.56249999999999989</v>
      </c>
      <c r="G5622">
        <f>AVERAGE(F$2:F5622)</f>
        <v>29723.869617733439</v>
      </c>
      <c r="T5622">
        <f t="shared" ca="1" si="175"/>
        <v>5.3405300507469686</v>
      </c>
      <c r="U5622">
        <f ca="1">AVERAGE(T$2:T5622)</f>
        <v>30.47338688831697</v>
      </c>
    </row>
    <row r="5623" spans="1:21" x14ac:dyDescent="0.25">
      <c r="A5623" s="75" t="s">
        <v>1</v>
      </c>
      <c r="B5623">
        <v>0.375</v>
      </c>
      <c r="C5623" s="76" t="s">
        <v>93</v>
      </c>
      <c r="E5623">
        <f t="shared" ca="1" si="174"/>
        <v>0.31773420456139412</v>
      </c>
      <c r="F5623">
        <v>7.1428571428571425E-2</v>
      </c>
      <c r="G5623">
        <f>AVERAGE(F$2:F5623)</f>
        <v>29718.582567183959</v>
      </c>
      <c r="T5623">
        <f t="shared" ca="1" si="175"/>
        <v>10.534209119863904</v>
      </c>
      <c r="U5623">
        <f ca="1">AVERAGE(T$2:T5623)</f>
        <v>30.469840254064309</v>
      </c>
    </row>
    <row r="5624" spans="1:21" x14ac:dyDescent="0.25">
      <c r="A5624" s="75" t="s">
        <v>1</v>
      </c>
      <c r="B5624">
        <v>0.15384615384615385</v>
      </c>
      <c r="C5624" s="76" t="s">
        <v>94</v>
      </c>
      <c r="E5624">
        <f t="shared" ca="1" si="174"/>
        <v>0.20836035329853331</v>
      </c>
      <c r="F5624">
        <v>10.363636363636363</v>
      </c>
      <c r="G5624">
        <f>AVERAGE(F$2:F5624)</f>
        <v>29713.299227519936</v>
      </c>
      <c r="T5624">
        <f t="shared" ca="1" si="175"/>
        <v>3.2198604816712515</v>
      </c>
      <c r="U5624">
        <f ca="1">AVERAGE(T$2:T5624)</f>
        <v>30.464994090135377</v>
      </c>
    </row>
    <row r="5625" spans="1:21" x14ac:dyDescent="0.25">
      <c r="A5625" s="75" t="s">
        <v>1</v>
      </c>
      <c r="B5625">
        <v>0.94475138121546964</v>
      </c>
      <c r="C5625" s="76" t="s">
        <v>95</v>
      </c>
      <c r="E5625">
        <f t="shared" ca="1" si="174"/>
        <v>0.99868409425677174</v>
      </c>
      <c r="F5625">
        <v>0.487656798367333</v>
      </c>
      <c r="G5625">
        <f>AVERAGE(F$2:F5625)</f>
        <v>29708.016010668813</v>
      </c>
      <c r="T5625">
        <f t="shared" ca="1" si="175"/>
        <v>2.3839181492990797</v>
      </c>
      <c r="U5625">
        <f ca="1">AVERAGE(T$2:T5625)</f>
        <v>30.460001011198532</v>
      </c>
    </row>
    <row r="5626" spans="1:21" x14ac:dyDescent="0.25">
      <c r="A5626" s="75" t="s">
        <v>1</v>
      </c>
      <c r="B5626">
        <v>0.57777777777777772</v>
      </c>
      <c r="C5626" s="76" t="s">
        <v>96</v>
      </c>
      <c r="E5626">
        <f t="shared" ca="1" si="174"/>
        <v>0.31732712948956721</v>
      </c>
      <c r="F5626">
        <v>0.92307692307692313</v>
      </c>
      <c r="G5626">
        <f>AVERAGE(F$2:F5626)</f>
        <v>29702.734749702813</v>
      </c>
      <c r="T5626">
        <f t="shared" ca="1" si="175"/>
        <v>2.0947903574011915</v>
      </c>
      <c r="U5626">
        <f ca="1">AVERAGE(T$2:T5626)</f>
        <v>30.4549583070823</v>
      </c>
    </row>
    <row r="5627" spans="1:21" x14ac:dyDescent="0.25">
      <c r="B5627">
        <v>0</v>
      </c>
      <c r="C5627" s="76" t="s">
        <v>81</v>
      </c>
      <c r="E5627">
        <f t="shared" ca="1" si="174"/>
        <v>0.1108622228473769</v>
      </c>
      <c r="F5627">
        <v>0.99407582938388628</v>
      </c>
      <c r="G5627">
        <f>AVERAGE(F$2:F5627)</f>
        <v>29697.455378804509</v>
      </c>
      <c r="T5627">
        <f t="shared" ca="1" si="175"/>
        <v>2.8428600777052329</v>
      </c>
      <c r="U5627">
        <f ca="1">AVERAGE(T$2:T5627)</f>
        <v>30.450050362142846</v>
      </c>
    </row>
    <row r="5628" spans="1:21" x14ac:dyDescent="0.25">
      <c r="A5628" s="75" t="s">
        <v>2</v>
      </c>
      <c r="B5628">
        <v>9</v>
      </c>
      <c r="C5628" s="76" t="s">
        <v>82</v>
      </c>
      <c r="E5628">
        <f t="shared" ca="1" si="174"/>
        <v>0.52067122448153647</v>
      </c>
      <c r="F5628">
        <v>2.5850622406639006</v>
      </c>
      <c r="G5628">
        <f>AVERAGE(F$2:F5628)</f>
        <v>29692.178167090173</v>
      </c>
      <c r="T5628">
        <f t="shared" ca="1" si="175"/>
        <v>5.2282969225273197</v>
      </c>
      <c r="U5628">
        <f ca="1">AVERAGE(T$2:T5628)</f>
        <v>30.445568088561963</v>
      </c>
    </row>
    <row r="5629" spans="1:21" x14ac:dyDescent="0.25">
      <c r="A5629" s="75" t="s">
        <v>2</v>
      </c>
      <c r="B5629">
        <v>0.99960000000000004</v>
      </c>
      <c r="C5629" s="76" t="s">
        <v>83</v>
      </c>
      <c r="E5629">
        <f t="shared" ca="1" si="174"/>
        <v>0.11876517714447132</v>
      </c>
      <c r="F5629">
        <v>1.2222222222222223</v>
      </c>
      <c r="G5629">
        <f>AVERAGE(F$2:F5629)</f>
        <v>29686.902588564073</v>
      </c>
      <c r="T5629">
        <f t="shared" ca="1" si="175"/>
        <v>2.7685643498612191</v>
      </c>
      <c r="U5629">
        <f ca="1">AVERAGE(T$2:T5629)</f>
        <v>30.44065035513291</v>
      </c>
    </row>
    <row r="5630" spans="1:21" x14ac:dyDescent="0.25">
      <c r="A5630" s="75" t="s">
        <v>2</v>
      </c>
      <c r="B5630">
        <v>0.66666666666666663</v>
      </c>
      <c r="C5630" s="76" t="s">
        <v>84</v>
      </c>
      <c r="E5630">
        <f t="shared" ca="1" si="174"/>
        <v>0.79501752924212477</v>
      </c>
      <c r="F5630">
        <v>9.7136740701097166E-2</v>
      </c>
      <c r="G5630">
        <f>AVERAGE(F$2:F5630)</f>
        <v>29681.628684593241</v>
      </c>
      <c r="T5630">
        <f t="shared" ca="1" si="175"/>
        <v>3.231357745364948</v>
      </c>
      <c r="U5630">
        <f ca="1">AVERAGE(T$2:T5630)</f>
        <v>30.435816584905556</v>
      </c>
    </row>
    <row r="5631" spans="1:21" x14ac:dyDescent="0.25">
      <c r="A5631" s="75" t="s">
        <v>2</v>
      </c>
      <c r="B5631">
        <v>0.41176470588235292</v>
      </c>
      <c r="C5631" s="76" t="s">
        <v>85</v>
      </c>
      <c r="E5631">
        <f t="shared" ca="1" si="174"/>
        <v>0.6683409088495188</v>
      </c>
      <c r="F5631">
        <v>2</v>
      </c>
      <c r="G5631">
        <f>AVERAGE(F$2:F5631)</f>
        <v>29676.356992109297</v>
      </c>
      <c r="T5631">
        <f t="shared" ca="1" si="175"/>
        <v>2.9347675014360242</v>
      </c>
      <c r="U5631">
        <f ca="1">AVERAGE(T$2:T5631)</f>
        <v>30.43093185149819</v>
      </c>
    </row>
    <row r="5632" spans="1:21" x14ac:dyDescent="0.25">
      <c r="A5632" s="75" t="s">
        <v>2</v>
      </c>
      <c r="B5632">
        <v>0.66666666666666663</v>
      </c>
      <c r="C5632" s="76" t="s">
        <v>86</v>
      </c>
      <c r="E5632">
        <f t="shared" ca="1" si="174"/>
        <v>0.32572734870891418</v>
      </c>
      <c r="F5632">
        <v>0.13636363636363635</v>
      </c>
      <c r="G5632">
        <f>AVERAGE(F$2:F5632)</f>
        <v>29671.086841047589</v>
      </c>
      <c r="T5632">
        <f t="shared" ca="1" si="175"/>
        <v>2.02195386624902</v>
      </c>
      <c r="U5632">
        <f ca="1">AVERAGE(T$2:T5632)</f>
        <v>30.4258867479668</v>
      </c>
    </row>
    <row r="5633" spans="1:21" x14ac:dyDescent="0.25">
      <c r="A5633" s="75" t="s">
        <v>2</v>
      </c>
      <c r="B5633">
        <v>0</v>
      </c>
      <c r="C5633" s="76" t="s">
        <v>87</v>
      </c>
      <c r="E5633">
        <f t="shared" ca="1" si="174"/>
        <v>0.12927682091512505</v>
      </c>
      <c r="F5633">
        <v>6.3260073260073257</v>
      </c>
      <c r="G5633">
        <f>AVERAGE(F$2:F5633)</f>
        <v>29665.819660501831</v>
      </c>
      <c r="T5633">
        <f t="shared" ca="1" si="175"/>
        <v>6.6639715136733413</v>
      </c>
      <c r="U5633">
        <f ca="1">AVERAGE(T$2:T5633)</f>
        <v>30.421667657903892</v>
      </c>
    </row>
    <row r="5634" spans="1:21" x14ac:dyDescent="0.25">
      <c r="A5634" s="75" t="s">
        <v>2</v>
      </c>
      <c r="B5634">
        <v>0.9285714285714286</v>
      </c>
      <c r="C5634" s="76" t="s">
        <v>88</v>
      </c>
      <c r="E5634">
        <f t="shared" ref="E5634:E5697" ca="1" si="176">RAND()</f>
        <v>0.10408792777203768</v>
      </c>
      <c r="F5634">
        <v>0.62328767123287665</v>
      </c>
      <c r="G5634">
        <f>AVERAGE(F$2:F5634)</f>
        <v>29660.553337694655</v>
      </c>
      <c r="T5634">
        <f t="shared" ca="1" si="175"/>
        <v>2.1674299320806152</v>
      </c>
      <c r="U5634">
        <f ca="1">AVERAGE(T$2:T5634)</f>
        <v>30.416651815950079</v>
      </c>
    </row>
    <row r="5635" spans="1:21" x14ac:dyDescent="0.25">
      <c r="A5635" s="75" t="s">
        <v>2</v>
      </c>
      <c r="B5635">
        <v>4.2631578947368425</v>
      </c>
      <c r="C5635" s="76" t="s">
        <v>89</v>
      </c>
      <c r="E5635">
        <f t="shared" ca="1" si="176"/>
        <v>0.32142364489822428</v>
      </c>
      <c r="F5635">
        <v>1.7472527472527473</v>
      </c>
      <c r="G5635">
        <f>AVERAGE(F$2:F5635)</f>
        <v>29655.289083863456</v>
      </c>
      <c r="T5635">
        <f t="shared" ref="T5635:T5698" ca="1" si="177">2*RAND()^-1</f>
        <v>4.9938192571164812</v>
      </c>
      <c r="U5635">
        <f ca="1">AVERAGE(T$2:T5635)</f>
        <v>30.412139421104708</v>
      </c>
    </row>
    <row r="5636" spans="1:21" x14ac:dyDescent="0.25">
      <c r="A5636" s="75" t="s">
        <v>2</v>
      </c>
      <c r="B5636">
        <v>0</v>
      </c>
      <c r="C5636" s="76" t="s">
        <v>90</v>
      </c>
      <c r="E5636">
        <f t="shared" ca="1" si="176"/>
        <v>2.4937640106902026E-2</v>
      </c>
      <c r="F5636">
        <v>0.44444444444444442</v>
      </c>
      <c r="G5636">
        <f>AVERAGE(F$2:F5636)</f>
        <v>29650.026467245993</v>
      </c>
      <c r="T5636">
        <f t="shared" ca="1" si="177"/>
        <v>11.82970466181489</v>
      </c>
      <c r="U5636">
        <f ca="1">AVERAGE(T$2:T5636)</f>
        <v>30.408841739692235</v>
      </c>
    </row>
    <row r="5637" spans="1:21" x14ac:dyDescent="0.25">
      <c r="A5637" s="75" t="s">
        <v>2</v>
      </c>
      <c r="B5637">
        <v>15.666666666666666</v>
      </c>
      <c r="C5637" s="76" t="s">
        <v>91</v>
      </c>
      <c r="E5637">
        <f t="shared" ca="1" si="176"/>
        <v>0.26452448916416771</v>
      </c>
      <c r="F5637">
        <v>0.61325966850828728</v>
      </c>
      <c r="G5637">
        <f>AVERAGE(F$2:F5637)</f>
        <v>29644.765748082122</v>
      </c>
      <c r="T5637">
        <f t="shared" ca="1" si="177"/>
        <v>3.9095125278803549</v>
      </c>
      <c r="U5637">
        <f ca="1">AVERAGE(T$2:T5637)</f>
        <v>30.404139942458059</v>
      </c>
    </row>
    <row r="5638" spans="1:21" x14ac:dyDescent="0.25">
      <c r="A5638" s="75" t="s">
        <v>2</v>
      </c>
      <c r="B5638">
        <v>0.25</v>
      </c>
      <c r="C5638" s="76" t="s">
        <v>92</v>
      </c>
      <c r="E5638">
        <f t="shared" ca="1" si="176"/>
        <v>0.76429909517693462</v>
      </c>
      <c r="F5638">
        <v>499</v>
      </c>
      <c r="G5638">
        <f>AVERAGE(F$2:F5638)</f>
        <v>29639.595308886081</v>
      </c>
      <c r="T5638">
        <f t="shared" ca="1" si="177"/>
        <v>7.0962818828283662</v>
      </c>
      <c r="U5638">
        <f ca="1">AVERAGE(T$2:T5638)</f>
        <v>30.400005144150516</v>
      </c>
    </row>
    <row r="5639" spans="1:21" x14ac:dyDescent="0.25">
      <c r="A5639" s="75" t="s">
        <v>2</v>
      </c>
      <c r="B5639">
        <v>0.375</v>
      </c>
      <c r="C5639" s="76" t="s">
        <v>93</v>
      </c>
      <c r="E5639">
        <f t="shared" ca="1" si="176"/>
        <v>0.52400426528416888</v>
      </c>
      <c r="F5639">
        <v>0.11764705882352941</v>
      </c>
      <c r="G5639">
        <f>AVERAGE(F$2:F5639)</f>
        <v>29634.338218133715</v>
      </c>
      <c r="T5639">
        <f t="shared" ca="1" si="177"/>
        <v>8.6499062672040203</v>
      </c>
      <c r="U5639">
        <f ca="1">AVERAGE(T$2:T5639)</f>
        <v>30.396147375637401</v>
      </c>
    </row>
    <row r="5640" spans="1:21" x14ac:dyDescent="0.25">
      <c r="A5640" s="75" t="s">
        <v>2</v>
      </c>
      <c r="B5640">
        <v>0.15384615384615385</v>
      </c>
      <c r="C5640" s="76" t="s">
        <v>94</v>
      </c>
      <c r="E5640">
        <f t="shared" ca="1" si="176"/>
        <v>0.98557409880858149</v>
      </c>
      <c r="F5640">
        <v>0.6428571428571429</v>
      </c>
      <c r="G5640">
        <f>AVERAGE(F$2:F5640)</f>
        <v>29629.083085067392</v>
      </c>
      <c r="T5640">
        <f t="shared" ca="1" si="177"/>
        <v>4.1045411627567532</v>
      </c>
      <c r="U5640">
        <f ca="1">AVERAGE(T$2:T5640)</f>
        <v>30.391484916653027</v>
      </c>
    </row>
    <row r="5641" spans="1:21" x14ac:dyDescent="0.25">
      <c r="A5641" s="75" t="s">
        <v>2</v>
      </c>
      <c r="B5641">
        <v>0.44751381215469616</v>
      </c>
      <c r="C5641" s="76" t="s">
        <v>95</v>
      </c>
      <c r="E5641">
        <f t="shared" ca="1" si="176"/>
        <v>0.10880850439285661</v>
      </c>
      <c r="F5641">
        <v>4.2345276872964167E-2</v>
      </c>
      <c r="G5641">
        <f>AVERAGE(F$2:F5641)</f>
        <v>29623.8297090497</v>
      </c>
      <c r="T5641">
        <f t="shared" ca="1" si="177"/>
        <v>6.0922440670688731</v>
      </c>
      <c r="U5641">
        <f ca="1">AVERAGE(T$2:T5641)</f>
        <v>30.387176540615865</v>
      </c>
    </row>
    <row r="5642" spans="1:21" x14ac:dyDescent="0.25">
      <c r="A5642" s="75" t="s">
        <v>2</v>
      </c>
      <c r="B5642">
        <v>1.2222222222222223</v>
      </c>
      <c r="C5642" s="76" t="s">
        <v>96</v>
      </c>
      <c r="E5642">
        <f t="shared" ca="1" si="176"/>
        <v>0.89724152771293275</v>
      </c>
      <c r="F5642">
        <v>0.96</v>
      </c>
      <c r="G5642">
        <f>AVERAGE(F$2:F5642)</f>
        <v>29618.578358276958</v>
      </c>
      <c r="T5642">
        <f t="shared" ca="1" si="177"/>
        <v>13.715741214742236</v>
      </c>
      <c r="U5642">
        <f ca="1">AVERAGE(T$2:T5642)</f>
        <v>30.384221136374443</v>
      </c>
    </row>
    <row r="5643" spans="1:21" x14ac:dyDescent="0.25">
      <c r="B5643">
        <v>1.9607843137254902E-2</v>
      </c>
      <c r="C5643" s="76" t="s">
        <v>81</v>
      </c>
      <c r="E5643">
        <f t="shared" ca="1" si="176"/>
        <v>7.5386999546824596E-2</v>
      </c>
      <c r="F5643">
        <v>0.52380952380952384</v>
      </c>
      <c r="G5643">
        <f>AVERAGE(F$2:F5643)</f>
        <v>29613.328791713902</v>
      </c>
      <c r="T5643">
        <f t="shared" ca="1" si="177"/>
        <v>152.66156640222081</v>
      </c>
      <c r="U5643">
        <f ca="1">AVERAGE(T$2:T5643)</f>
        <v>30.405893831387885</v>
      </c>
    </row>
    <row r="5644" spans="1:21" x14ac:dyDescent="0.25">
      <c r="A5644" s="75" t="s">
        <v>3</v>
      </c>
      <c r="B5644">
        <v>4</v>
      </c>
      <c r="C5644" s="76" t="s">
        <v>82</v>
      </c>
      <c r="E5644">
        <f t="shared" ca="1" si="176"/>
        <v>0.65898167379321482</v>
      </c>
      <c r="F5644">
        <v>0.52380952380952384</v>
      </c>
      <c r="G5644">
        <f>AVERAGE(F$2:F5644)</f>
        <v>29608.081085709615</v>
      </c>
      <c r="T5644">
        <f t="shared" ca="1" si="177"/>
        <v>2.7040277976262539</v>
      </c>
      <c r="U5644">
        <f ca="1">AVERAGE(T$2:T5644)</f>
        <v>30.400984764219043</v>
      </c>
    </row>
    <row r="5645" spans="1:21" x14ac:dyDescent="0.25">
      <c r="A5645" s="75" t="s">
        <v>3</v>
      </c>
      <c r="B5645">
        <v>39</v>
      </c>
      <c r="C5645" s="76" t="s">
        <v>83</v>
      </c>
      <c r="E5645">
        <f t="shared" ca="1" si="176"/>
        <v>0.58407757053263287</v>
      </c>
      <c r="F5645">
        <v>1.3333333333333333</v>
      </c>
      <c r="G5645">
        <f>AVERAGE(F$2:F5645)</f>
        <v>29602.835382706005</v>
      </c>
      <c r="T5645">
        <f t="shared" ca="1" si="177"/>
        <v>28.139068228715885</v>
      </c>
      <c r="U5645">
        <f ca="1">AVERAGE(T$2:T5645)</f>
        <v>30.400583999418281</v>
      </c>
    </row>
    <row r="5646" spans="1:21" x14ac:dyDescent="0.25">
      <c r="A5646" s="75" t="s">
        <v>3</v>
      </c>
      <c r="B5646">
        <v>0.66666666666666663</v>
      </c>
      <c r="C5646" s="76" t="s">
        <v>84</v>
      </c>
      <c r="E5646">
        <f t="shared" ca="1" si="176"/>
        <v>5.2825526293729941E-2</v>
      </c>
      <c r="F5646">
        <v>0.31271477663230246</v>
      </c>
      <c r="G5646">
        <f>AVERAGE(F$2:F5646)</f>
        <v>29597.591357432681</v>
      </c>
      <c r="T5646">
        <f t="shared" ca="1" si="177"/>
        <v>4.9884246938390362</v>
      </c>
      <c r="U5646">
        <f ca="1">AVERAGE(T$2:T5646)</f>
        <v>30.396082288292405</v>
      </c>
    </row>
    <row r="5647" spans="1:21" x14ac:dyDescent="0.25">
      <c r="A5647" s="75" t="s">
        <v>3</v>
      </c>
      <c r="B5647">
        <v>5.8823529411764705E-2</v>
      </c>
      <c r="C5647" s="76" t="s">
        <v>85</v>
      </c>
      <c r="E5647">
        <f t="shared" ca="1" si="176"/>
        <v>0.39058808099751285</v>
      </c>
      <c r="F5647">
        <v>15.666666666666666</v>
      </c>
      <c r="G5647">
        <f>AVERAGE(F$2:F5647)</f>
        <v>29592.351909205481</v>
      </c>
      <c r="T5647">
        <f t="shared" ca="1" si="177"/>
        <v>2.844298556374381</v>
      </c>
      <c r="U5647">
        <f ca="1">AVERAGE(T$2:T5647)</f>
        <v>30.391202411613001</v>
      </c>
    </row>
    <row r="5648" spans="1:21" x14ac:dyDescent="0.25">
      <c r="A5648" s="75" t="s">
        <v>3</v>
      </c>
      <c r="B5648">
        <v>0.66666666666666663</v>
      </c>
      <c r="C5648" s="76" t="s">
        <v>86</v>
      </c>
      <c r="E5648">
        <f t="shared" ca="1" si="176"/>
        <v>8.8971750192420762E-2</v>
      </c>
      <c r="F5648">
        <v>0.64285714285714279</v>
      </c>
      <c r="G5648">
        <f>AVERAGE(F$2:F5648)</f>
        <v>29587.11165614154</v>
      </c>
      <c r="T5648">
        <f t="shared" ca="1" si="177"/>
        <v>2.4486424967440752</v>
      </c>
      <c r="U5648">
        <f ca="1">AVERAGE(T$2:T5648)</f>
        <v>30.386254198417525</v>
      </c>
    </row>
    <row r="5649" spans="1:21" x14ac:dyDescent="0.25">
      <c r="A5649" s="75" t="s">
        <v>3</v>
      </c>
      <c r="B5649">
        <v>0.25</v>
      </c>
      <c r="C5649" s="76" t="s">
        <v>87</v>
      </c>
      <c r="E5649">
        <f t="shared" ca="1" si="176"/>
        <v>0.54847278304841141</v>
      </c>
      <c r="F5649">
        <v>0.375</v>
      </c>
      <c r="G5649">
        <f>AVERAGE(F$2:F5649)</f>
        <v>29581.87321126616</v>
      </c>
      <c r="T5649">
        <f t="shared" ca="1" si="177"/>
        <v>6.8551667339198437</v>
      </c>
      <c r="U5649">
        <f ca="1">AVERAGE(T$2:T5649)</f>
        <v>30.382087929390526</v>
      </c>
    </row>
    <row r="5650" spans="1:21" x14ac:dyDescent="0.25">
      <c r="A5650" s="75" t="s">
        <v>3</v>
      </c>
      <c r="B5650">
        <v>0.2857142857142857</v>
      </c>
      <c r="C5650" s="76" t="s">
        <v>88</v>
      </c>
      <c r="E5650">
        <f t="shared" ca="1" si="176"/>
        <v>0.20831987551535169</v>
      </c>
      <c r="F5650">
        <v>0.8</v>
      </c>
      <c r="G5650">
        <f>AVERAGE(F$2:F5650)</f>
        <v>29576.636696270365</v>
      </c>
      <c r="T5650">
        <f t="shared" ca="1" si="177"/>
        <v>3.6303195573938276</v>
      </c>
      <c r="U5650">
        <f ca="1">AVERAGE(T$2:T5650)</f>
        <v>30.377352264959299</v>
      </c>
    </row>
    <row r="5651" spans="1:21" x14ac:dyDescent="0.25">
      <c r="A5651" s="75" t="s">
        <v>3</v>
      </c>
      <c r="B5651">
        <v>0.7543859649122806</v>
      </c>
      <c r="C5651" s="76" t="s">
        <v>89</v>
      </c>
      <c r="E5651">
        <f t="shared" ca="1" si="176"/>
        <v>0.8669903535243122</v>
      </c>
      <c r="F5651">
        <v>5.6603773584905627E-2</v>
      </c>
      <c r="G5651">
        <f>AVERAGE(F$2:F5651)</f>
        <v>29571.401903333637</v>
      </c>
      <c r="T5651">
        <f t="shared" ca="1" si="177"/>
        <v>8.8697392976885574</v>
      </c>
      <c r="U5651">
        <f ca="1">AVERAGE(T$2:T5651)</f>
        <v>30.373545607796949</v>
      </c>
    </row>
    <row r="5652" spans="1:21" x14ac:dyDescent="0.25">
      <c r="A5652" s="75" t="s">
        <v>3</v>
      </c>
      <c r="B5652">
        <v>0.3</v>
      </c>
      <c r="C5652" s="76" t="s">
        <v>90</v>
      </c>
      <c r="E5652">
        <f t="shared" ca="1" si="176"/>
        <v>0.58041413899137095</v>
      </c>
      <c r="F5652">
        <v>1.4213075060532687</v>
      </c>
      <c r="G5652">
        <f>AVERAGE(F$2:F5652)</f>
        <v>29566.169204590791</v>
      </c>
      <c r="T5652">
        <f t="shared" ca="1" si="177"/>
        <v>2.5140697385778337</v>
      </c>
      <c r="U5652">
        <f ca="1">AVERAGE(T$2:T5652)</f>
        <v>30.368615599679938</v>
      </c>
    </row>
    <row r="5653" spans="1:21" x14ac:dyDescent="0.25">
      <c r="A5653" s="75" t="s">
        <v>3</v>
      </c>
      <c r="B5653">
        <v>2.3333333333333335</v>
      </c>
      <c r="C5653" s="76" t="s">
        <v>91</v>
      </c>
      <c r="E5653">
        <f t="shared" ca="1" si="176"/>
        <v>0.80680280287082828</v>
      </c>
      <c r="F5653">
        <v>1.9607843137254832E-2</v>
      </c>
      <c r="G5653">
        <f>AVERAGE(F$2:F5653)</f>
        <v>29560.938109474591</v>
      </c>
      <c r="T5653">
        <f t="shared" ca="1" si="177"/>
        <v>8.9753941759749125</v>
      </c>
      <c r="U5653">
        <f ca="1">AVERAGE(T$2:T5653)</f>
        <v>30.364830528656636</v>
      </c>
    </row>
    <row r="5654" spans="1:21" x14ac:dyDescent="0.25">
      <c r="A5654" s="75" t="s">
        <v>3</v>
      </c>
      <c r="B5654">
        <v>0.5</v>
      </c>
      <c r="C5654" s="76" t="s">
        <v>92</v>
      </c>
      <c r="E5654">
        <f t="shared" ca="1" si="176"/>
        <v>0.85174981039196052</v>
      </c>
      <c r="F5654">
        <v>0.1111111111111111</v>
      </c>
      <c r="G5654">
        <f>AVERAGE(F$2:F5654)</f>
        <v>29555.708881277464</v>
      </c>
      <c r="T5654">
        <f t="shared" ca="1" si="177"/>
        <v>55.199601677102429</v>
      </c>
      <c r="U5654">
        <f ca="1">AVERAGE(T$2:T5654)</f>
        <v>30.369223730699524</v>
      </c>
    </row>
    <row r="5655" spans="1:21" x14ac:dyDescent="0.25">
      <c r="A5655" s="75" t="s">
        <v>3</v>
      </c>
      <c r="B5655">
        <v>0.53125</v>
      </c>
      <c r="C5655" s="76" t="s">
        <v>93</v>
      </c>
      <c r="E5655">
        <f t="shared" ca="1" si="176"/>
        <v>0.19377414326105336</v>
      </c>
      <c r="F5655">
        <v>0.23896499238964997</v>
      </c>
      <c r="G5655">
        <f>AVERAGE(F$2:F5655)</f>
        <v>29550.481525438008</v>
      </c>
      <c r="T5655">
        <f t="shared" ca="1" si="177"/>
        <v>1289.9120859975915</v>
      </c>
      <c r="U5655">
        <f ca="1">AVERAGE(T$2:T5655)</f>
        <v>30.591993957488857</v>
      </c>
    </row>
    <row r="5656" spans="1:21" x14ac:dyDescent="0.25">
      <c r="A5656" s="75" t="s">
        <v>3</v>
      </c>
      <c r="B5656">
        <v>0.53846153846153844</v>
      </c>
      <c r="C5656" s="76" t="s">
        <v>94</v>
      </c>
      <c r="E5656">
        <f t="shared" ca="1" si="176"/>
        <v>0.74673736486104514</v>
      </c>
      <c r="F5656">
        <v>0</v>
      </c>
      <c r="G5656">
        <f>AVERAGE(F$2:F5656)</f>
        <v>29545.255976096643</v>
      </c>
      <c r="T5656">
        <f t="shared" ca="1" si="177"/>
        <v>4.0963998375293738</v>
      </c>
      <c r="U5656">
        <f ca="1">AVERAGE(T$2:T5656)</f>
        <v>30.587308618121931</v>
      </c>
    </row>
    <row r="5657" spans="1:21" x14ac:dyDescent="0.25">
      <c r="A5657" s="75" t="s">
        <v>3</v>
      </c>
      <c r="B5657">
        <v>0.83425414364640882</v>
      </c>
      <c r="C5657" s="76" t="s">
        <v>95</v>
      </c>
      <c r="E5657">
        <f t="shared" ca="1" si="176"/>
        <v>0.32147632225397682</v>
      </c>
      <c r="F5657">
        <v>0.16666666666666666</v>
      </c>
      <c r="G5657">
        <f>AVERAGE(F$2:F5657)</f>
        <v>29540.032304012228</v>
      </c>
      <c r="T5657">
        <f t="shared" ca="1" si="177"/>
        <v>2.4211207533497876</v>
      </c>
      <c r="U5657">
        <f ca="1">AVERAGE(T$2:T5657)</f>
        <v>30.582328740493786</v>
      </c>
    </row>
    <row r="5658" spans="1:21" x14ac:dyDescent="0.25">
      <c r="A5658" s="75" t="s">
        <v>3</v>
      </c>
      <c r="B5658">
        <v>0.55555555555555558</v>
      </c>
      <c r="C5658" s="76" t="s">
        <v>96</v>
      </c>
      <c r="E5658">
        <f t="shared" ca="1" si="176"/>
        <v>0.41176768418680521</v>
      </c>
      <c r="F5658">
        <v>0.82456140350877194</v>
      </c>
      <c r="G5658">
        <f>AVERAGE(F$2:F5658)</f>
        <v>29534.810595024675</v>
      </c>
      <c r="T5658">
        <f t="shared" ca="1" si="177"/>
        <v>2.0059438689308262</v>
      </c>
      <c r="U5658">
        <f ca="1">AVERAGE(T$2:T5658)</f>
        <v>30.577277231766267</v>
      </c>
    </row>
    <row r="5659" spans="1:21" x14ac:dyDescent="0.25">
      <c r="B5659">
        <v>9.586056644880174E-2</v>
      </c>
      <c r="C5659" s="76" t="s">
        <v>81</v>
      </c>
      <c r="E5659">
        <f t="shared" ca="1" si="176"/>
        <v>0.50888676359824458</v>
      </c>
      <c r="F5659">
        <v>0.2857142857142857</v>
      </c>
      <c r="G5659">
        <f>AVERAGE(F$2:F5659)</f>
        <v>29529.590636579866</v>
      </c>
      <c r="T5659">
        <f t="shared" ca="1" si="177"/>
        <v>2.9047757272249766</v>
      </c>
      <c r="U5659">
        <f ca="1">AVERAGE(T$2:T5659)</f>
        <v>30.572386369004771</v>
      </c>
    </row>
    <row r="5660" spans="1:21" x14ac:dyDescent="0.25">
      <c r="A5660" s="75" t="s">
        <v>4</v>
      </c>
      <c r="B5660">
        <v>3</v>
      </c>
      <c r="C5660" s="76" t="s">
        <v>82</v>
      </c>
      <c r="E5660">
        <f t="shared" ca="1" si="176"/>
        <v>0.54523693318578492</v>
      </c>
      <c r="F5660">
        <v>0.83783783783783783</v>
      </c>
      <c r="G5660">
        <f>AVERAGE(F$2:F5660)</f>
        <v>29524.37262053485</v>
      </c>
      <c r="T5660">
        <f t="shared" ca="1" si="177"/>
        <v>6.6516477881792877</v>
      </c>
      <c r="U5660">
        <f ca="1">AVERAGE(T$2:T5660)</f>
        <v>30.56815934327923</v>
      </c>
    </row>
    <row r="5661" spans="1:21" x14ac:dyDescent="0.25">
      <c r="A5661" s="75" t="s">
        <v>4</v>
      </c>
      <c r="B5661">
        <v>0.66666666666666663</v>
      </c>
      <c r="C5661" s="76" t="s">
        <v>83</v>
      </c>
      <c r="E5661">
        <f t="shared" ca="1" si="176"/>
        <v>0.54864168793825585</v>
      </c>
      <c r="F5661">
        <v>4570.4285714285716</v>
      </c>
      <c r="G5661">
        <f>AVERAGE(F$2:F5661)</f>
        <v>29519.963796497908</v>
      </c>
      <c r="T5661">
        <f t="shared" ca="1" si="177"/>
        <v>4.1289062782255357</v>
      </c>
      <c r="U5661">
        <f ca="1">AVERAGE(T$2:T5661)</f>
        <v>30.563488097154664</v>
      </c>
    </row>
    <row r="5662" spans="1:21" x14ac:dyDescent="0.25">
      <c r="A5662" s="75" t="s">
        <v>4</v>
      </c>
      <c r="B5662">
        <v>0.5</v>
      </c>
      <c r="C5662" s="76" t="s">
        <v>84</v>
      </c>
      <c r="E5662">
        <f t="shared" ca="1" si="176"/>
        <v>0.97780146844805216</v>
      </c>
      <c r="F5662">
        <v>1.5</v>
      </c>
      <c r="G5662">
        <f>AVERAGE(F$2:F5662)</f>
        <v>29514.749441472912</v>
      </c>
      <c r="T5662">
        <f t="shared" ca="1" si="177"/>
        <v>3.8052163862630515</v>
      </c>
      <c r="U5662">
        <f ca="1">AVERAGE(T$2:T5662)</f>
        <v>30.558761322430961</v>
      </c>
    </row>
    <row r="5663" spans="1:21" x14ac:dyDescent="0.25">
      <c r="A5663" s="75" t="s">
        <v>4</v>
      </c>
      <c r="B5663">
        <v>0.29411764705882354</v>
      </c>
      <c r="C5663" s="76" t="s">
        <v>85</v>
      </c>
      <c r="E5663">
        <f t="shared" ca="1" si="176"/>
        <v>0.53144961018863157</v>
      </c>
      <c r="F5663">
        <v>1.7272727272727273</v>
      </c>
      <c r="G5663">
        <f>AVERAGE(F$2:F5663)</f>
        <v>29509.536968465363</v>
      </c>
      <c r="T5663">
        <f t="shared" ca="1" si="177"/>
        <v>22.65548628074275</v>
      </c>
      <c r="U5663">
        <f ca="1">AVERAGE(T$2:T5663)</f>
        <v>30.557365477315862</v>
      </c>
    </row>
    <row r="5664" spans="1:21" x14ac:dyDescent="0.25">
      <c r="A5664" s="75" t="s">
        <v>4</v>
      </c>
      <c r="B5664">
        <v>0.1111111111111111</v>
      </c>
      <c r="C5664" s="76" t="s">
        <v>86</v>
      </c>
      <c r="E5664">
        <f t="shared" ca="1" si="176"/>
        <v>9.0021622719180794E-3</v>
      </c>
      <c r="F5664">
        <v>2.125</v>
      </c>
      <c r="G5664">
        <f>AVERAGE(F$2:F5664)</f>
        <v>29504.32640657794</v>
      </c>
      <c r="T5664">
        <f t="shared" ca="1" si="177"/>
        <v>2.5445563155523918</v>
      </c>
      <c r="U5664">
        <f ca="1">AVERAGE(T$2:T5664)</f>
        <v>30.552418839639408</v>
      </c>
    </row>
    <row r="5665" spans="1:21" x14ac:dyDescent="0.25">
      <c r="A5665" s="75" t="s">
        <v>4</v>
      </c>
      <c r="B5665">
        <v>0.25</v>
      </c>
      <c r="C5665" s="76" t="s">
        <v>87</v>
      </c>
      <c r="E5665">
        <f t="shared" ca="1" si="176"/>
        <v>0.49264549548984216</v>
      </c>
      <c r="F5665">
        <v>0.875</v>
      </c>
      <c r="G5665">
        <f>AVERAGE(F$2:F5665)</f>
        <v>29499.117463886101</v>
      </c>
      <c r="T5665">
        <f t="shared" ca="1" si="177"/>
        <v>3.7639806387261432</v>
      </c>
      <c r="U5665">
        <f ca="1">AVERAGE(T$2:T5665)</f>
        <v>30.547689242499416</v>
      </c>
    </row>
    <row r="5666" spans="1:21" x14ac:dyDescent="0.25">
      <c r="A5666" s="75" t="s">
        <v>4</v>
      </c>
      <c r="B5666">
        <v>1.1428571428571428</v>
      </c>
      <c r="C5666" s="76" t="s">
        <v>88</v>
      </c>
      <c r="E5666">
        <f t="shared" ca="1" si="176"/>
        <v>0.45146928141779208</v>
      </c>
      <c r="F5666">
        <v>0.89949748743718594</v>
      </c>
      <c r="G5666">
        <f>AVERAGE(F$2:F5666)</f>
        <v>29493.910364509858</v>
      </c>
      <c r="T5666">
        <f t="shared" ca="1" si="177"/>
        <v>2.634047292918126</v>
      </c>
      <c r="U5666">
        <f ca="1">AVERAGE(T$2:T5666)</f>
        <v>30.542761856453598</v>
      </c>
    </row>
    <row r="5667" spans="1:21" x14ac:dyDescent="0.25">
      <c r="A5667" s="75" t="s">
        <v>4</v>
      </c>
      <c r="B5667">
        <v>0.47368421052631582</v>
      </c>
      <c r="C5667" s="76" t="s">
        <v>89</v>
      </c>
      <c r="E5667">
        <f t="shared" ca="1" si="176"/>
        <v>0.43391706084117632</v>
      </c>
      <c r="F5667">
        <v>63</v>
      </c>
      <c r="G5667">
        <f>AVERAGE(F$2:F5667)</f>
        <v>29488.716063351279</v>
      </c>
      <c r="T5667">
        <f t="shared" ca="1" si="177"/>
        <v>4.6214616066526633</v>
      </c>
      <c r="U5667">
        <f ca="1">AVERAGE(T$2:T5667)</f>
        <v>30.538186971128887</v>
      </c>
    </row>
    <row r="5668" spans="1:21" x14ac:dyDescent="0.25">
      <c r="A5668" s="75" t="s">
        <v>4</v>
      </c>
      <c r="B5668">
        <v>0.6</v>
      </c>
      <c r="C5668" s="76" t="s">
        <v>90</v>
      </c>
      <c r="E5668">
        <f t="shared" ca="1" si="176"/>
        <v>0.49341971157431064</v>
      </c>
      <c r="F5668">
        <v>9.1173617846750668E-2</v>
      </c>
      <c r="G5668">
        <f>AVERAGE(F$2:F5668)</f>
        <v>29483.512494463026</v>
      </c>
      <c r="T5668">
        <f t="shared" ca="1" si="177"/>
        <v>8.2160200423593608</v>
      </c>
      <c r="U5668">
        <f ca="1">AVERAGE(T$2:T5668)</f>
        <v>30.534247996904647</v>
      </c>
    </row>
    <row r="5669" spans="1:21" x14ac:dyDescent="0.25">
      <c r="A5669" s="75" t="s">
        <v>4</v>
      </c>
      <c r="B5669">
        <v>0</v>
      </c>
      <c r="C5669" s="76" t="s">
        <v>91</v>
      </c>
      <c r="E5669">
        <f t="shared" ca="1" si="176"/>
        <v>0.78117449288802199</v>
      </c>
      <c r="F5669">
        <v>1.2728264823572208</v>
      </c>
      <c r="G5669">
        <f>AVERAGE(F$2:F5669)</f>
        <v>29478.310970174396</v>
      </c>
      <c r="T5669">
        <f t="shared" ca="1" si="177"/>
        <v>34.211075167678871</v>
      </c>
      <c r="U5669">
        <f ca="1">AVERAGE(T$2:T5669)</f>
        <v>30.534896696123202</v>
      </c>
    </row>
    <row r="5670" spans="1:21" x14ac:dyDescent="0.25">
      <c r="A5670" s="75" t="s">
        <v>4</v>
      </c>
      <c r="B5670">
        <v>0</v>
      </c>
      <c r="C5670" s="76" t="s">
        <v>92</v>
      </c>
      <c r="E5670">
        <f t="shared" ca="1" si="176"/>
        <v>0.27068520384854644</v>
      </c>
      <c r="F5670">
        <v>3.0404040404040402</v>
      </c>
      <c r="G5670">
        <f>AVERAGE(F$2:F5670)</f>
        <v>29473.111592759309</v>
      </c>
      <c r="T5670">
        <f t="shared" ca="1" si="177"/>
        <v>2.0705206402388656</v>
      </c>
      <c r="U5670">
        <f ca="1">AVERAGE(T$2:T5670)</f>
        <v>30.529875638431211</v>
      </c>
    </row>
    <row r="5671" spans="1:21" x14ac:dyDescent="0.25">
      <c r="A5671" s="75" t="s">
        <v>4</v>
      </c>
      <c r="B5671">
        <v>0.25000000000000006</v>
      </c>
      <c r="C5671" s="76" t="s">
        <v>93</v>
      </c>
      <c r="E5671">
        <f t="shared" ca="1" si="176"/>
        <v>0.56227615582606061</v>
      </c>
      <c r="F5671">
        <v>0.76470588235294124</v>
      </c>
      <c r="G5671">
        <f>AVERAGE(F$2:F5671)</f>
        <v>29467.913647982085</v>
      </c>
      <c r="T5671">
        <f t="shared" ca="1" si="177"/>
        <v>2.0892571456331845</v>
      </c>
      <c r="U5671">
        <f ca="1">AVERAGE(T$2:T5671)</f>
        <v>30.524859656333714</v>
      </c>
    </row>
    <row r="5672" spans="1:21" x14ac:dyDescent="0.25">
      <c r="A5672" s="75" t="s">
        <v>4</v>
      </c>
      <c r="B5672">
        <v>0.61538461538461542</v>
      </c>
      <c r="C5672" s="76" t="s">
        <v>94</v>
      </c>
      <c r="E5672">
        <f t="shared" ca="1" si="176"/>
        <v>7.5918789972923895E-2</v>
      </c>
      <c r="F5672">
        <v>0.23809523809523808</v>
      </c>
      <c r="G5672">
        <f>AVERAGE(F$2:F5672)</f>
        <v>29462.717443511487</v>
      </c>
      <c r="T5672">
        <f t="shared" ca="1" si="177"/>
        <v>6.6212746367458815</v>
      </c>
      <c r="U5672">
        <f ca="1">AVERAGE(T$2:T5672)</f>
        <v>30.52064459990282</v>
      </c>
    </row>
    <row r="5673" spans="1:21" x14ac:dyDescent="0.25">
      <c r="A5673" s="75" t="s">
        <v>4</v>
      </c>
      <c r="B5673">
        <v>3.3149171270718231E-2</v>
      </c>
      <c r="C5673" s="76" t="s">
        <v>95</v>
      </c>
      <c r="E5673">
        <f t="shared" ca="1" si="176"/>
        <v>0.78159082799096113</v>
      </c>
      <c r="F5673">
        <v>2.6697247706422016</v>
      </c>
      <c r="G5673">
        <f>AVERAGE(F$2:F5673)</f>
        <v>29457.523499978561</v>
      </c>
      <c r="T5673">
        <f t="shared" ca="1" si="177"/>
        <v>3.5726793961868313</v>
      </c>
      <c r="U5673">
        <f ca="1">AVERAGE(T$2:T5673)</f>
        <v>30.515893548209643</v>
      </c>
    </row>
    <row r="5674" spans="1:21" x14ac:dyDescent="0.25">
      <c r="A5674" s="75" t="s">
        <v>4</v>
      </c>
      <c r="B5674">
        <v>0.33333333333333331</v>
      </c>
      <c r="C5674" s="76" t="s">
        <v>96</v>
      </c>
      <c r="E5674">
        <f t="shared" ca="1" si="176"/>
        <v>0.29990400292309427</v>
      </c>
      <c r="F5674">
        <v>1.2222222222222223</v>
      </c>
      <c r="G5674">
        <f>AVERAGE(F$2:F5674)</f>
        <v>29452.331132399191</v>
      </c>
      <c r="T5674">
        <f t="shared" ca="1" si="177"/>
        <v>4.1386091110305001</v>
      </c>
      <c r="U5674">
        <f ca="1">AVERAGE(T$2:T5674)</f>
        <v>30.511243929941145</v>
      </c>
    </row>
    <row r="5675" spans="1:21" x14ac:dyDescent="0.25">
      <c r="B5675">
        <v>8.9324618736383449E-2</v>
      </c>
      <c r="C5675" s="76" t="s">
        <v>81</v>
      </c>
      <c r="E5675">
        <f t="shared" ca="1" si="176"/>
        <v>0.37284916679229363</v>
      </c>
      <c r="F5675">
        <v>0.12500000000000014</v>
      </c>
      <c r="G5675">
        <f>AVERAGE(F$2:F5675)</f>
        <v>29447.140401674413</v>
      </c>
      <c r="T5675">
        <f t="shared" ca="1" si="177"/>
        <v>2.2515408213195021</v>
      </c>
      <c r="U5675">
        <f ca="1">AVERAGE(T$2:T5675)</f>
        <v>30.50626336894209</v>
      </c>
    </row>
    <row r="5676" spans="1:21" x14ac:dyDescent="0.25">
      <c r="A5676" s="75" t="s">
        <v>5</v>
      </c>
      <c r="B5676">
        <v>18</v>
      </c>
      <c r="C5676" s="76" t="s">
        <v>82</v>
      </c>
      <c r="E5676">
        <f t="shared" ca="1" si="176"/>
        <v>0.76035669159432273</v>
      </c>
      <c r="F5676">
        <v>0.16666666666666666</v>
      </c>
      <c r="G5676">
        <f>AVERAGE(F$2:F5676)</f>
        <v>29441.951507624188</v>
      </c>
      <c r="T5676">
        <f t="shared" ca="1" si="177"/>
        <v>8.032344386834092</v>
      </c>
      <c r="U5676">
        <f ca="1">AVERAGE(T$2:T5676)</f>
        <v>30.502303207006914</v>
      </c>
    </row>
    <row r="5677" spans="1:21" x14ac:dyDescent="0.25">
      <c r="A5677" s="75" t="s">
        <v>5</v>
      </c>
      <c r="B5677">
        <v>665.66666666666663</v>
      </c>
      <c r="C5677" s="76" t="s">
        <v>83</v>
      </c>
      <c r="E5677">
        <f t="shared" ca="1" si="176"/>
        <v>8.536205528869778E-2</v>
      </c>
      <c r="F5677">
        <v>0.67105263157894735</v>
      </c>
      <c r="G5677">
        <f>AVERAGE(F$2:F5677)</f>
        <v>29436.764530799843</v>
      </c>
      <c r="T5677">
        <f t="shared" ca="1" si="177"/>
        <v>4.6716224727681626</v>
      </c>
      <c r="U5677">
        <f ca="1">AVERAGE(T$2:T5677)</f>
        <v>30.49775234711716</v>
      </c>
    </row>
    <row r="5678" spans="1:21" x14ac:dyDescent="0.25">
      <c r="A5678" s="75" t="s">
        <v>5</v>
      </c>
      <c r="B5678">
        <v>0.16666666666666666</v>
      </c>
      <c r="C5678" s="76" t="s">
        <v>84</v>
      </c>
      <c r="E5678">
        <f t="shared" ca="1" si="176"/>
        <v>4.336821944111946E-2</v>
      </c>
      <c r="F5678">
        <v>0.58677685950413216</v>
      </c>
      <c r="G5678">
        <f>AVERAGE(F$2:F5678)</f>
        <v>29431.579366495818</v>
      </c>
      <c r="T5678">
        <f t="shared" ca="1" si="177"/>
        <v>17.871409129865665</v>
      </c>
      <c r="U5678">
        <f ca="1">AVERAGE(T$2:T5678)</f>
        <v>30.495528224655079</v>
      </c>
    </row>
    <row r="5679" spans="1:21" x14ac:dyDescent="0.25">
      <c r="A5679" s="75" t="s">
        <v>5</v>
      </c>
      <c r="B5679">
        <v>0.88235294117647056</v>
      </c>
      <c r="C5679" s="76" t="s">
        <v>85</v>
      </c>
      <c r="E5679">
        <f t="shared" ca="1" si="176"/>
        <v>0.20281235700525957</v>
      </c>
      <c r="F5679">
        <v>0.45454545454545453</v>
      </c>
      <c r="G5679">
        <f>AVERAGE(F$2:F5679)</f>
        <v>29426.396005308598</v>
      </c>
      <c r="T5679">
        <f t="shared" ca="1" si="177"/>
        <v>5.1046771798935504</v>
      </c>
      <c r="U5679">
        <f ca="1">AVERAGE(T$2:T5679)</f>
        <v>30.491056429825072</v>
      </c>
    </row>
    <row r="5680" spans="1:21" x14ac:dyDescent="0.25">
      <c r="A5680" s="75" t="s">
        <v>5</v>
      </c>
      <c r="B5680">
        <v>0.88888888888888884</v>
      </c>
      <c r="C5680" s="76" t="s">
        <v>86</v>
      </c>
      <c r="E5680">
        <f t="shared" ca="1" si="176"/>
        <v>0.93386761015768704</v>
      </c>
      <c r="F5680">
        <v>0.57232704402515722</v>
      </c>
      <c r="G5680">
        <f>AVERAGE(F$2:F5680)</f>
        <v>29421.214490309787</v>
      </c>
      <c r="T5680">
        <f t="shared" ca="1" si="177"/>
        <v>310.61614201927779</v>
      </c>
      <c r="U5680">
        <f ca="1">AVERAGE(T$2:T5680)</f>
        <v>30.540382910823393</v>
      </c>
    </row>
    <row r="5681" spans="1:21" x14ac:dyDescent="0.25">
      <c r="A5681" s="75" t="s">
        <v>5</v>
      </c>
      <c r="B5681">
        <v>0.25</v>
      </c>
      <c r="C5681" s="76" t="s">
        <v>87</v>
      </c>
      <c r="E5681">
        <f t="shared" ca="1" si="176"/>
        <v>7.6125036382110101E-2</v>
      </c>
      <c r="F5681">
        <v>0.44444444444444448</v>
      </c>
      <c r="G5681">
        <f>AVERAGE(F$2:F5681)</f>
        <v>29416.03477727354</v>
      </c>
      <c r="T5681">
        <f t="shared" ca="1" si="177"/>
        <v>142.22373961312576</v>
      </c>
      <c r="U5681">
        <f ca="1">AVERAGE(T$2:T5681)</f>
        <v>30.560045473623095</v>
      </c>
    </row>
    <row r="5682" spans="1:21" x14ac:dyDescent="0.25">
      <c r="A5682" s="75" t="s">
        <v>5</v>
      </c>
      <c r="B5682">
        <v>0.99998571428571426</v>
      </c>
      <c r="C5682" s="76" t="s">
        <v>88</v>
      </c>
      <c r="E5682">
        <f t="shared" ca="1" si="176"/>
        <v>0.35921108980834959</v>
      </c>
      <c r="F5682">
        <v>0.25786163522012584</v>
      </c>
      <c r="G5682">
        <f>AVERAGE(F$2:F5682)</f>
        <v>29410.856854915572</v>
      </c>
      <c r="T5682">
        <f t="shared" ca="1" si="177"/>
        <v>2.2183474849693265</v>
      </c>
      <c r="U5682">
        <f ca="1">AVERAGE(T$2:T5682)</f>
        <v>30.555056616381648</v>
      </c>
    </row>
    <row r="5683" spans="1:21" x14ac:dyDescent="0.25">
      <c r="A5683" s="75" t="s">
        <v>5</v>
      </c>
      <c r="B5683">
        <v>0.7543859649122806</v>
      </c>
      <c r="C5683" s="76" t="s">
        <v>89</v>
      </c>
      <c r="E5683">
        <f t="shared" ca="1" si="176"/>
        <v>0.42694115021569401</v>
      </c>
      <c r="F5683">
        <v>0.2592592592592593</v>
      </c>
      <c r="G5683">
        <f>AVERAGE(F$2:F5683)</f>
        <v>29405.68075537392</v>
      </c>
      <c r="T5683">
        <f t="shared" ca="1" si="177"/>
        <v>2.6397307961775653</v>
      </c>
      <c r="U5683">
        <f ca="1">AVERAGE(T$2:T5683)</f>
        <v>30.55014367625138</v>
      </c>
    </row>
    <row r="5684" spans="1:21" x14ac:dyDescent="0.25">
      <c r="A5684" s="75" t="s">
        <v>5</v>
      </c>
      <c r="B5684">
        <v>1</v>
      </c>
      <c r="C5684" s="76" t="s">
        <v>90</v>
      </c>
      <c r="E5684">
        <f t="shared" ca="1" si="176"/>
        <v>0.70479019159391865</v>
      </c>
      <c r="F5684">
        <v>0.33823529411764708</v>
      </c>
      <c r="G5684">
        <f>AVERAGE(F$2:F5684)</f>
        <v>29400.506491337306</v>
      </c>
      <c r="T5684">
        <f t="shared" ca="1" si="177"/>
        <v>15.318551305437888</v>
      </c>
      <c r="U5684">
        <f ca="1">AVERAGE(T$2:T5684)</f>
        <v>30.547463473476295</v>
      </c>
    </row>
    <row r="5685" spans="1:21" x14ac:dyDescent="0.25">
      <c r="A5685" s="75" t="s">
        <v>5</v>
      </c>
      <c r="B5685">
        <v>0.66666666666666663</v>
      </c>
      <c r="C5685" s="76" t="s">
        <v>91</v>
      </c>
      <c r="E5685">
        <f t="shared" ca="1" si="176"/>
        <v>0.10368739266364746</v>
      </c>
      <c r="F5685">
        <v>0.86170212765957444</v>
      </c>
      <c r="G5685">
        <f>AVERAGE(F$2:F5685)</f>
        <v>29395.334140037303</v>
      </c>
      <c r="T5685">
        <f t="shared" ca="1" si="177"/>
        <v>6.0749765803089142</v>
      </c>
      <c r="U5685">
        <f ca="1">AVERAGE(T$2:T5685)</f>
        <v>30.543157969096779</v>
      </c>
    </row>
    <row r="5686" spans="1:21" x14ac:dyDescent="0.25">
      <c r="A5686" s="75" t="s">
        <v>5</v>
      </c>
      <c r="B5686">
        <v>0.25</v>
      </c>
      <c r="C5686" s="76" t="s">
        <v>92</v>
      </c>
      <c r="E5686">
        <f t="shared" ca="1" si="176"/>
        <v>3.7480159689808112E-2</v>
      </c>
      <c r="F5686">
        <v>9.9009900990099098E-3</v>
      </c>
      <c r="G5686">
        <f>AVERAGE(F$2:F5686)</f>
        <v>29390.163458552859</v>
      </c>
      <c r="T5686">
        <f t="shared" ca="1" si="177"/>
        <v>3.9393785945260804</v>
      </c>
      <c r="U5686">
        <f ca="1">AVERAGE(T$2:T5686)</f>
        <v>30.538478324527812</v>
      </c>
    </row>
    <row r="5687" spans="1:21" x14ac:dyDescent="0.25">
      <c r="A5687" s="75" t="s">
        <v>5</v>
      </c>
      <c r="B5687">
        <v>0.21875000000000003</v>
      </c>
      <c r="C5687" s="76" t="s">
        <v>93</v>
      </c>
      <c r="E5687">
        <f t="shared" ca="1" si="176"/>
        <v>0.40238574411995021</v>
      </c>
      <c r="F5687">
        <v>0.64454976303317535</v>
      </c>
      <c r="G5687">
        <f>AVERAGE(F$2:F5687)</f>
        <v>29384.99470742574</v>
      </c>
      <c r="T5687">
        <f t="shared" ca="1" si="177"/>
        <v>3.792956616742436</v>
      </c>
      <c r="U5687">
        <f ca="1">AVERAGE(T$2:T5687)</f>
        <v>30.533774574667138</v>
      </c>
    </row>
    <row r="5688" spans="1:21" x14ac:dyDescent="0.25">
      <c r="A5688" s="75" t="s">
        <v>5</v>
      </c>
      <c r="B5688">
        <v>0.15384615384615385</v>
      </c>
      <c r="C5688" s="76" t="s">
        <v>94</v>
      </c>
      <c r="E5688">
        <f t="shared" ca="1" si="176"/>
        <v>0.69053485198870568</v>
      </c>
      <c r="F5688">
        <v>0.3888888888888889</v>
      </c>
      <c r="G5688">
        <f>AVERAGE(F$2:F5688)</f>
        <v>29379.827729085926</v>
      </c>
      <c r="T5688">
        <f t="shared" ca="1" si="177"/>
        <v>28.998708091040328</v>
      </c>
      <c r="U5688">
        <f ca="1">AVERAGE(T$2:T5688)</f>
        <v>30.533504649138099</v>
      </c>
    </row>
    <row r="5689" spans="1:21" x14ac:dyDescent="0.25">
      <c r="A5689" s="75" t="s">
        <v>5</v>
      </c>
      <c r="B5689">
        <v>0.72375690607734811</v>
      </c>
      <c r="C5689" s="76" t="s">
        <v>95</v>
      </c>
      <c r="E5689">
        <f t="shared" ca="1" si="176"/>
        <v>0.18886855576329276</v>
      </c>
      <c r="F5689">
        <v>0.72727272727272729</v>
      </c>
      <c r="G5689">
        <f>AVERAGE(F$2:F5689)</f>
        <v>29374.662627036636</v>
      </c>
      <c r="T5689">
        <f t="shared" ca="1" si="177"/>
        <v>10.189040999770526</v>
      </c>
      <c r="U5689">
        <f ca="1">AVERAGE(T$2:T5689)</f>
        <v>30.52992791502253</v>
      </c>
    </row>
    <row r="5690" spans="1:21" x14ac:dyDescent="0.25">
      <c r="A5690" s="75" t="s">
        <v>5</v>
      </c>
      <c r="B5690">
        <v>0.77777777777777779</v>
      </c>
      <c r="C5690" s="76" t="s">
        <v>96</v>
      </c>
      <c r="E5690">
        <f t="shared" ca="1" si="176"/>
        <v>0.24556666987032594</v>
      </c>
      <c r="F5690">
        <v>0.66666666666666663</v>
      </c>
      <c r="G5690">
        <f>AVERAGE(F$2:F5690)</f>
        <v>29369.499330154867</v>
      </c>
      <c r="T5690">
        <f t="shared" ca="1" si="177"/>
        <v>2.5690056496793909</v>
      </c>
      <c r="U5690">
        <f ca="1">AVERAGE(T$2:T5690)</f>
        <v>30.525013005149908</v>
      </c>
    </row>
    <row r="5691" spans="1:21" x14ac:dyDescent="0.25">
      <c r="B5691">
        <v>0</v>
      </c>
      <c r="C5691" s="76" t="s">
        <v>81</v>
      </c>
      <c r="E5691">
        <f t="shared" ca="1" si="176"/>
        <v>0.91873154119906886</v>
      </c>
      <c r="F5691">
        <v>38.787798408488065</v>
      </c>
      <c r="G5691">
        <f>AVERAGE(F$2:F5691)</f>
        <v>29364.344547811852</v>
      </c>
      <c r="T5691">
        <f t="shared" ca="1" si="177"/>
        <v>8.3179340239234509</v>
      </c>
      <c r="U5691">
        <f ca="1">AVERAGE(T$2:T5691)</f>
        <v>30.521110179318409</v>
      </c>
    </row>
    <row r="5692" spans="1:21" x14ac:dyDescent="0.25">
      <c r="A5692" s="75" t="s">
        <v>6</v>
      </c>
      <c r="B5692">
        <v>4</v>
      </c>
      <c r="C5692" s="76" t="s">
        <v>82</v>
      </c>
      <c r="E5692">
        <f t="shared" ca="1" si="176"/>
        <v>0.55475921866026445</v>
      </c>
      <c r="F5692">
        <v>0.9916666666666667</v>
      </c>
      <c r="G5692">
        <f>AVERAGE(F$2:F5692)</f>
        <v>29359.184935638044</v>
      </c>
      <c r="T5692">
        <f t="shared" ca="1" si="177"/>
        <v>7.104040729313887</v>
      </c>
      <c r="U5692">
        <f ca="1">AVERAGE(T$2:T5692)</f>
        <v>30.516995424538933</v>
      </c>
    </row>
    <row r="5693" spans="1:21" x14ac:dyDescent="0.25">
      <c r="A5693" s="75" t="s">
        <v>6</v>
      </c>
      <c r="B5693">
        <v>5.666666666666667</v>
      </c>
      <c r="C5693" s="76" t="s">
        <v>83</v>
      </c>
      <c r="E5693">
        <f t="shared" ca="1" si="176"/>
        <v>0.17804919026139132</v>
      </c>
      <c r="F5693">
        <v>0.95249406175771967</v>
      </c>
      <c r="G5693">
        <f>AVERAGE(F$2:F5693)</f>
        <v>29354.027129516897</v>
      </c>
      <c r="T5693">
        <f t="shared" ca="1" si="177"/>
        <v>5.3379934625650689</v>
      </c>
      <c r="U5693">
        <f ca="1">AVERAGE(T$2:T5693)</f>
        <v>30.512571847244139</v>
      </c>
    </row>
    <row r="5694" spans="1:21" x14ac:dyDescent="0.25">
      <c r="A5694" s="75" t="s">
        <v>6</v>
      </c>
      <c r="B5694">
        <v>0.16666666666666666</v>
      </c>
      <c r="C5694" s="76" t="s">
        <v>84</v>
      </c>
      <c r="E5694">
        <f t="shared" ca="1" si="176"/>
        <v>0.73610163960234243</v>
      </c>
      <c r="F5694">
        <v>1.0114942528735633</v>
      </c>
      <c r="G5694">
        <f>AVERAGE(F$2:F5694)</f>
        <v>29348.871145741159</v>
      </c>
      <c r="T5694">
        <f t="shared" ca="1" si="177"/>
        <v>14.284721057836935</v>
      </c>
      <c r="U5694">
        <f ca="1">AVERAGE(T$2:T5694)</f>
        <v>30.509721355273399</v>
      </c>
    </row>
    <row r="5695" spans="1:21" x14ac:dyDescent="0.25">
      <c r="A5695" s="75" t="s">
        <v>6</v>
      </c>
      <c r="B5695">
        <v>0</v>
      </c>
      <c r="C5695" s="76" t="s">
        <v>85</v>
      </c>
      <c r="E5695">
        <f t="shared" ca="1" si="176"/>
        <v>0.47701494337208794</v>
      </c>
      <c r="F5695">
        <v>0.82608695652173914</v>
      </c>
      <c r="G5695">
        <f>AVERAGE(F$2:F5695)</f>
        <v>29343.71694042701</v>
      </c>
      <c r="T5695">
        <f t="shared" ca="1" si="177"/>
        <v>12.984269837557981</v>
      </c>
      <c r="U5695">
        <f ca="1">AVERAGE(T$2:T5695)</f>
        <v>30.506643474782056</v>
      </c>
    </row>
    <row r="5696" spans="1:21" x14ac:dyDescent="0.25">
      <c r="A5696" s="75" t="s">
        <v>6</v>
      </c>
      <c r="B5696">
        <v>0.1111111111111111</v>
      </c>
      <c r="C5696" s="76" t="s">
        <v>86</v>
      </c>
      <c r="E5696">
        <f t="shared" ca="1" si="176"/>
        <v>0.91003551758026646</v>
      </c>
      <c r="F5696">
        <v>0.33333333333333331</v>
      </c>
      <c r="G5696">
        <f>AVERAGE(F$2:F5696)</f>
        <v>29338.56445866984</v>
      </c>
      <c r="T5696">
        <f t="shared" ca="1" si="177"/>
        <v>4.6462574301982169</v>
      </c>
      <c r="U5696">
        <f ca="1">AVERAGE(T$2:T5696)</f>
        <v>30.502102581710137</v>
      </c>
    </row>
    <row r="5697" spans="1:21" x14ac:dyDescent="0.25">
      <c r="A5697" s="75" t="s">
        <v>6</v>
      </c>
      <c r="B5697">
        <v>0.625</v>
      </c>
      <c r="C5697" s="76" t="s">
        <v>87</v>
      </c>
      <c r="E5697">
        <f t="shared" ca="1" si="176"/>
        <v>0.65990440822925367</v>
      </c>
      <c r="F5697">
        <v>2.125</v>
      </c>
      <c r="G5697">
        <f>AVERAGE(F$2:F5697)</f>
        <v>29333.414100618807</v>
      </c>
      <c r="T5697">
        <f t="shared" ca="1" si="177"/>
        <v>3.0646288131180976</v>
      </c>
      <c r="U5697">
        <f ca="1">AVERAGE(T$2:T5697)</f>
        <v>30.497285609489527</v>
      </c>
    </row>
    <row r="5698" spans="1:21" x14ac:dyDescent="0.25">
      <c r="A5698" s="75" t="s">
        <v>6</v>
      </c>
      <c r="B5698">
        <v>0.9642857142857143</v>
      </c>
      <c r="C5698" s="76" t="s">
        <v>88</v>
      </c>
      <c r="E5698">
        <f t="shared" ref="E5698:E5761" ca="1" si="178">RAND()</f>
        <v>0.90371154999174474</v>
      </c>
      <c r="F5698">
        <v>19</v>
      </c>
      <c r="G5698">
        <f>AVERAGE(F$2:F5698)</f>
        <v>29328.268512747891</v>
      </c>
      <c r="T5698">
        <f t="shared" ca="1" si="177"/>
        <v>12.455677202218578</v>
      </c>
      <c r="U5698">
        <f ca="1">AVERAGE(T$2:T5698)</f>
        <v>30.494118748263041</v>
      </c>
    </row>
    <row r="5699" spans="1:21" x14ac:dyDescent="0.25">
      <c r="A5699" s="75" t="s">
        <v>6</v>
      </c>
      <c r="B5699">
        <v>0.12280701754385967</v>
      </c>
      <c r="C5699" s="76" t="s">
        <v>89</v>
      </c>
      <c r="E5699">
        <f t="shared" ca="1" si="178"/>
        <v>0.87767788293324689</v>
      </c>
      <c r="F5699">
        <v>0.67105263157894735</v>
      </c>
      <c r="G5699">
        <f>AVERAGE(F$2:F5699)</f>
        <v>29323.121514246643</v>
      </c>
      <c r="T5699">
        <f t="shared" ref="T5699:T5762" ca="1" si="179">2*RAND()^-1</f>
        <v>3.2855980135108784</v>
      </c>
      <c r="U5699">
        <f ca="1">AVERAGE(T$2:T5699)</f>
        <v>30.489343648098995</v>
      </c>
    </row>
    <row r="5700" spans="1:21" x14ac:dyDescent="0.25">
      <c r="A5700" s="75" t="s">
        <v>6</v>
      </c>
      <c r="B5700">
        <v>0.5</v>
      </c>
      <c r="C5700" s="76" t="s">
        <v>90</v>
      </c>
      <c r="E5700">
        <f t="shared" ca="1" si="178"/>
        <v>0.58460383368504976</v>
      </c>
      <c r="F5700">
        <v>1.7777777777777777</v>
      </c>
      <c r="G5700">
        <f>AVERAGE(F$2:F5700)</f>
        <v>29317.976516223051</v>
      </c>
      <c r="T5700">
        <f t="shared" ca="1" si="179"/>
        <v>26.339903377763306</v>
      </c>
      <c r="U5700">
        <f ca="1">AVERAGE(T$2:T5700)</f>
        <v>30.488615548384949</v>
      </c>
    </row>
    <row r="5701" spans="1:21" x14ac:dyDescent="0.25">
      <c r="A5701" s="75" t="s">
        <v>6</v>
      </c>
      <c r="B5701">
        <v>0</v>
      </c>
      <c r="C5701" s="76" t="s">
        <v>91</v>
      </c>
      <c r="E5701">
        <f t="shared" ca="1" si="178"/>
        <v>0.20581411814118655</v>
      </c>
      <c r="F5701">
        <v>0.58333333333333337</v>
      </c>
      <c r="G5701">
        <f>AVERAGE(F$2:F5701)</f>
        <v>29312.833113910263</v>
      </c>
      <c r="T5701">
        <f t="shared" ca="1" si="179"/>
        <v>2.1313292404226951</v>
      </c>
      <c r="U5701">
        <f ca="1">AVERAGE(T$2:T5701)</f>
        <v>30.483640585874781</v>
      </c>
    </row>
    <row r="5702" spans="1:21" x14ac:dyDescent="0.25">
      <c r="A5702" s="75" t="s">
        <v>6</v>
      </c>
      <c r="B5702">
        <v>0</v>
      </c>
      <c r="C5702" s="76" t="s">
        <v>92</v>
      </c>
      <c r="E5702">
        <f t="shared" ca="1" si="178"/>
        <v>7.4903121436312503E-2</v>
      </c>
      <c r="F5702">
        <v>1.7692307692307692</v>
      </c>
      <c r="G5702">
        <f>AVERAGE(F$2:F5702)</f>
        <v>29307.691723999171</v>
      </c>
      <c r="T5702">
        <f t="shared" ca="1" si="179"/>
        <v>2.2855013617018489</v>
      </c>
      <c r="U5702">
        <f ca="1">AVERAGE(T$2:T5702)</f>
        <v>30.478694411655493</v>
      </c>
    </row>
    <row r="5703" spans="1:21" x14ac:dyDescent="0.25">
      <c r="A5703" s="75" t="s">
        <v>6</v>
      </c>
      <c r="B5703">
        <v>0.375</v>
      </c>
      <c r="C5703" s="76" t="s">
        <v>93</v>
      </c>
      <c r="E5703">
        <f t="shared" ca="1" si="178"/>
        <v>9.5218377056513703E-2</v>
      </c>
      <c r="F5703">
        <v>0.7441860465116279</v>
      </c>
      <c r="G5703">
        <f>AVERAGE(F$2:F5703)</f>
        <v>29302.551957682448</v>
      </c>
      <c r="T5703">
        <f t="shared" ca="1" si="179"/>
        <v>2.8730864335216535</v>
      </c>
      <c r="U5703">
        <f ca="1">AVERAGE(T$2:T5703)</f>
        <v>30.473853021269985</v>
      </c>
    </row>
    <row r="5704" spans="1:21" x14ac:dyDescent="0.25">
      <c r="A5704" s="75" t="s">
        <v>6</v>
      </c>
      <c r="B5704">
        <v>0.15384615384615385</v>
      </c>
      <c r="C5704" s="76" t="s">
        <v>94</v>
      </c>
      <c r="E5704">
        <f t="shared" ca="1" si="178"/>
        <v>1.1568362875371441E-2</v>
      </c>
      <c r="F5704">
        <v>0.12739571589627957</v>
      </c>
      <c r="G5704">
        <f>AVERAGE(F$2:F5704)</f>
        <v>29297.413885691923</v>
      </c>
      <c r="T5704">
        <f t="shared" ca="1" si="179"/>
        <v>43.393139179749859</v>
      </c>
      <c r="U5704">
        <f ca="1">AVERAGE(T$2:T5704)</f>
        <v>30.476118370412273</v>
      </c>
    </row>
    <row r="5705" spans="1:21" x14ac:dyDescent="0.25">
      <c r="A5705" s="75" t="s">
        <v>6</v>
      </c>
      <c r="B5705">
        <v>0.38121546961325969</v>
      </c>
      <c r="C5705" s="76" t="s">
        <v>95</v>
      </c>
      <c r="E5705">
        <f t="shared" ca="1" si="178"/>
        <v>0.27856531366006509</v>
      </c>
      <c r="F5705">
        <v>22.187868107406207</v>
      </c>
      <c r="G5705">
        <f>AVERAGE(F$2:F5705)</f>
        <v>29292.281482813669</v>
      </c>
      <c r="T5705">
        <f t="shared" ca="1" si="179"/>
        <v>8.0062425976501892</v>
      </c>
      <c r="U5705">
        <f ca="1">AVERAGE(T$2:T5705)</f>
        <v>30.472179051377779</v>
      </c>
    </row>
    <row r="5706" spans="1:21" x14ac:dyDescent="0.25">
      <c r="A5706" s="75" t="s">
        <v>6</v>
      </c>
      <c r="B5706">
        <v>1</v>
      </c>
      <c r="C5706" s="76" t="s">
        <v>96</v>
      </c>
      <c r="E5706">
        <f t="shared" ca="1" si="178"/>
        <v>0.18097830887837363</v>
      </c>
      <c r="F5706">
        <v>46.058823529411768</v>
      </c>
      <c r="G5706">
        <f>AVERAGE(F$2:F5706)</f>
        <v>29287.155063416772</v>
      </c>
      <c r="T5706">
        <f t="shared" ca="1" si="179"/>
        <v>3.0047892224167545</v>
      </c>
      <c r="U5706">
        <f ca="1">AVERAGE(T$2:T5706)</f>
        <v>30.46736443440513</v>
      </c>
    </row>
    <row r="5707" spans="1:21" x14ac:dyDescent="0.25">
      <c r="B5707">
        <v>8.9324618736383449E-2</v>
      </c>
      <c r="C5707" s="76" t="s">
        <v>81</v>
      </c>
      <c r="E5707">
        <f t="shared" ca="1" si="178"/>
        <v>0.28615858755308232</v>
      </c>
      <c r="F5707">
        <v>0.11940298507462686</v>
      </c>
      <c r="G5707">
        <f>AVERAGE(F$2:F5707)</f>
        <v>29282.022389799451</v>
      </c>
      <c r="T5707">
        <f t="shared" ca="1" si="179"/>
        <v>2.3298192057791045</v>
      </c>
      <c r="U5707">
        <f ca="1">AVERAGE(T$2:T5707)</f>
        <v>30.462433213720125</v>
      </c>
    </row>
    <row r="5708" spans="1:21" x14ac:dyDescent="0.25">
      <c r="A5708" s="75" t="s">
        <v>7</v>
      </c>
      <c r="B5708">
        <v>0.98</v>
      </c>
      <c r="C5708" s="76" t="s">
        <v>82</v>
      </c>
      <c r="E5708">
        <f t="shared" ca="1" si="178"/>
        <v>0.40948696722679467</v>
      </c>
      <c r="F5708">
        <v>0.50657894736842102</v>
      </c>
      <c r="G5708">
        <f>AVERAGE(F$2:F5708)</f>
        <v>29276.891582753567</v>
      </c>
      <c r="T5708">
        <f t="shared" ca="1" si="179"/>
        <v>2.8237713143492078</v>
      </c>
      <c r="U5708">
        <f ca="1">AVERAGE(T$2:T5708)</f>
        <v>30.457590273138493</v>
      </c>
    </row>
    <row r="5709" spans="1:21" x14ac:dyDescent="0.25">
      <c r="A5709" s="75" t="s">
        <v>7</v>
      </c>
      <c r="B5709">
        <v>12.333333333333334</v>
      </c>
      <c r="C5709" s="76" t="s">
        <v>83</v>
      </c>
      <c r="E5709">
        <f t="shared" ca="1" si="178"/>
        <v>0.36634243263096766</v>
      </c>
      <c r="F5709">
        <v>0.94174757281553401</v>
      </c>
      <c r="G5709">
        <f>AVERAGE(F$2:F5709)</f>
        <v>29271.762649706059</v>
      </c>
      <c r="T5709">
        <f t="shared" ca="1" si="179"/>
        <v>2.4805175948280485</v>
      </c>
      <c r="U5709">
        <f ca="1">AVERAGE(T$2:T5709)</f>
        <v>30.452688893902632</v>
      </c>
    </row>
    <row r="5710" spans="1:21" x14ac:dyDescent="0.25">
      <c r="A5710" s="75" t="s">
        <v>7</v>
      </c>
      <c r="B5710">
        <v>0.98333333333333328</v>
      </c>
      <c r="C5710" s="76" t="s">
        <v>84</v>
      </c>
      <c r="E5710">
        <f t="shared" ca="1" si="178"/>
        <v>0.89497368845946423</v>
      </c>
      <c r="F5710">
        <v>5.7391304347826084</v>
      </c>
      <c r="G5710">
        <f>AVERAGE(F$2:F5710)</f>
        <v>29266.636353766444</v>
      </c>
      <c r="T5710">
        <f t="shared" ca="1" si="179"/>
        <v>12.401883257378408</v>
      </c>
      <c r="U5710">
        <f ca="1">AVERAGE(T$2:T5710)</f>
        <v>30.449527078236748</v>
      </c>
    </row>
    <row r="5711" spans="1:21" x14ac:dyDescent="0.25">
      <c r="A5711" s="75" t="s">
        <v>7</v>
      </c>
      <c r="B5711">
        <v>0.17647058823529413</v>
      </c>
      <c r="C5711" s="76" t="s">
        <v>85</v>
      </c>
      <c r="E5711">
        <f t="shared" ca="1" si="178"/>
        <v>9.2614261551220323E-2</v>
      </c>
      <c r="F5711">
        <v>0</v>
      </c>
      <c r="G5711">
        <f>AVERAGE(F$2:F5711)</f>
        <v>29261.510848275419</v>
      </c>
      <c r="T5711">
        <f t="shared" ca="1" si="179"/>
        <v>2.7126730676964108</v>
      </c>
      <c r="U5711">
        <f ca="1">AVERAGE(T$2:T5711)</f>
        <v>30.444669485590421</v>
      </c>
    </row>
    <row r="5712" spans="1:21" x14ac:dyDescent="0.25">
      <c r="A5712" s="75" t="s">
        <v>7</v>
      </c>
      <c r="B5712">
        <v>0.55555555555555558</v>
      </c>
      <c r="C5712" s="76" t="s">
        <v>86</v>
      </c>
      <c r="E5712">
        <f t="shared" ca="1" si="178"/>
        <v>0.44122959442904308</v>
      </c>
      <c r="F5712">
        <v>0.99206349206349209</v>
      </c>
      <c r="G5712">
        <f>AVERAGE(F$2:F5712)</f>
        <v>29256.387311454408</v>
      </c>
      <c r="T5712">
        <f t="shared" ca="1" si="179"/>
        <v>15.379586539498133</v>
      </c>
      <c r="U5712">
        <f ca="1">AVERAGE(T$2:T5712)</f>
        <v>30.442031579278723</v>
      </c>
    </row>
    <row r="5713" spans="1:21" x14ac:dyDescent="0.25">
      <c r="A5713" s="75" t="s">
        <v>7</v>
      </c>
      <c r="B5713">
        <v>0</v>
      </c>
      <c r="C5713" s="76" t="s">
        <v>87</v>
      </c>
      <c r="E5713">
        <f t="shared" ca="1" si="178"/>
        <v>0.31491465969953558</v>
      </c>
      <c r="F5713">
        <v>0.55882352941176472</v>
      </c>
      <c r="G5713">
        <f>AVERAGE(F$2:F5713)</f>
        <v>29251.265492741535</v>
      </c>
      <c r="T5713">
        <f t="shared" ca="1" si="179"/>
        <v>40.03546592818082</v>
      </c>
      <c r="U5713">
        <f ca="1">AVERAGE(T$2:T5713)</f>
        <v>30.443711102098909</v>
      </c>
    </row>
    <row r="5714" spans="1:21" x14ac:dyDescent="0.25">
      <c r="A5714" s="75" t="s">
        <v>7</v>
      </c>
      <c r="B5714">
        <v>0.99964285714285717</v>
      </c>
      <c r="C5714" s="76" t="s">
        <v>88</v>
      </c>
      <c r="E5714">
        <f t="shared" ca="1" si="178"/>
        <v>0.33952419374321496</v>
      </c>
      <c r="F5714">
        <v>0.26829268292682923</v>
      </c>
      <c r="G5714">
        <f>AVERAGE(F$2:F5714)</f>
        <v>29246.145416214309</v>
      </c>
      <c r="T5714">
        <f t="shared" ca="1" si="179"/>
        <v>2.9646609213931319</v>
      </c>
      <c r="U5714">
        <f ca="1">AVERAGE(T$2:T5714)</f>
        <v>30.438901186086181</v>
      </c>
    </row>
    <row r="5715" spans="1:21" x14ac:dyDescent="0.25">
      <c r="A5715" s="75" t="s">
        <v>7</v>
      </c>
      <c r="B5715">
        <v>0.12280701754385967</v>
      </c>
      <c r="C5715" s="76" t="s">
        <v>89</v>
      </c>
      <c r="E5715">
        <f t="shared" ca="1" si="178"/>
        <v>0.18640054423970676</v>
      </c>
      <c r="F5715">
        <v>0.2125984251968504</v>
      </c>
      <c r="G5715">
        <f>AVERAGE(F$2:F5715)</f>
        <v>29241.027122056486</v>
      </c>
      <c r="T5715">
        <f t="shared" ca="1" si="179"/>
        <v>61.237880202603328</v>
      </c>
      <c r="U5715">
        <f ca="1">AVERAGE(T$2:T5715)</f>
        <v>30.444291276918612</v>
      </c>
    </row>
    <row r="5716" spans="1:21" x14ac:dyDescent="0.25">
      <c r="A5716" s="75" t="s">
        <v>7</v>
      </c>
      <c r="B5716">
        <v>0.995</v>
      </c>
      <c r="C5716" s="76" t="s">
        <v>90</v>
      </c>
      <c r="E5716">
        <f t="shared" ca="1" si="178"/>
        <v>0.35758768170919297</v>
      </c>
      <c r="F5716">
        <v>0.10957004160887657</v>
      </c>
      <c r="G5716">
        <f>AVERAGE(F$2:F5716)</f>
        <v>29235.910601050011</v>
      </c>
      <c r="T5716">
        <f t="shared" ca="1" si="179"/>
        <v>65.124140796075906</v>
      </c>
      <c r="U5716">
        <f ca="1">AVERAGE(T$2:T5716)</f>
        <v>30.450359492057572</v>
      </c>
    </row>
    <row r="5717" spans="1:21" x14ac:dyDescent="0.25">
      <c r="A5717" s="75" t="s">
        <v>7</v>
      </c>
      <c r="B5717">
        <v>2.3333333333333335</v>
      </c>
      <c r="C5717" s="76" t="s">
        <v>91</v>
      </c>
      <c r="E5717">
        <f t="shared" ca="1" si="178"/>
        <v>0.54271158485121107</v>
      </c>
      <c r="F5717">
        <v>2.9226710774923674</v>
      </c>
      <c r="G5717">
        <f>AVERAGE(F$2:F5717)</f>
        <v>29230.796362433852</v>
      </c>
      <c r="T5717">
        <f t="shared" ca="1" si="179"/>
        <v>17.0352800894083</v>
      </c>
      <c r="U5717">
        <f ca="1">AVERAGE(T$2:T5717)</f>
        <v>30.448012557242556</v>
      </c>
    </row>
    <row r="5718" spans="1:21" x14ac:dyDescent="0.25">
      <c r="A5718" s="75" t="s">
        <v>7</v>
      </c>
      <c r="B5718">
        <v>0.25</v>
      </c>
      <c r="C5718" s="76" t="s">
        <v>92</v>
      </c>
      <c r="E5718">
        <f t="shared" ca="1" si="178"/>
        <v>0.75806346448219342</v>
      </c>
      <c r="F5718">
        <v>10.111111111111112</v>
      </c>
      <c r="G5718">
        <f>AVERAGE(F$2:F5718)</f>
        <v>29225.685170331119</v>
      </c>
      <c r="T5718">
        <f t="shared" ca="1" si="179"/>
        <v>3.4002348842740036</v>
      </c>
      <c r="U5718">
        <f ca="1">AVERAGE(T$2:T5718)</f>
        <v>30.443281443428845</v>
      </c>
    </row>
    <row r="5719" spans="1:21" x14ac:dyDescent="0.25">
      <c r="A5719" s="75" t="s">
        <v>7</v>
      </c>
      <c r="B5719">
        <v>0.21875000000000003</v>
      </c>
      <c r="C5719" s="76" t="s">
        <v>93</v>
      </c>
      <c r="E5719">
        <f t="shared" ca="1" si="178"/>
        <v>5.0346959739042241E-2</v>
      </c>
      <c r="F5719">
        <v>1</v>
      </c>
      <c r="G5719">
        <f>AVERAGE(F$2:F5719)</f>
        <v>29220.574172574852</v>
      </c>
      <c r="T5719">
        <f t="shared" ca="1" si="179"/>
        <v>2.4715437126816475</v>
      </c>
      <c r="U5719">
        <f ca="1">AVERAGE(T$2:T5719)</f>
        <v>30.438389569044315</v>
      </c>
    </row>
    <row r="5720" spans="1:21" x14ac:dyDescent="0.25">
      <c r="A5720" s="75" t="s">
        <v>7</v>
      </c>
      <c r="B5720">
        <v>0.46153846153846156</v>
      </c>
      <c r="C5720" s="76" t="s">
        <v>94</v>
      </c>
      <c r="E5720">
        <f t="shared" ca="1" si="178"/>
        <v>0.49992800144675331</v>
      </c>
      <c r="F5720">
        <v>0.33333333333333348</v>
      </c>
      <c r="G5720">
        <f>AVERAGE(F$2:F5720)</f>
        <v>29215.464845622722</v>
      </c>
      <c r="T5720">
        <f t="shared" ca="1" si="179"/>
        <v>2.7745857463043655</v>
      </c>
      <c r="U5720">
        <f ca="1">AVERAGE(T$2:T5720)</f>
        <v>30.433552394044714</v>
      </c>
    </row>
    <row r="5721" spans="1:21" x14ac:dyDescent="0.25">
      <c r="A5721" s="75" t="s">
        <v>7</v>
      </c>
      <c r="B5721">
        <v>0.99917127071823209</v>
      </c>
      <c r="C5721" s="76" t="s">
        <v>95</v>
      </c>
      <c r="E5721">
        <f t="shared" ca="1" si="178"/>
        <v>0.95175745171177728</v>
      </c>
      <c r="F5721">
        <v>0.15254237288135589</v>
      </c>
      <c r="G5721">
        <f>AVERAGE(F$2:F5721)</f>
        <v>29210.357273541737</v>
      </c>
      <c r="T5721">
        <f t="shared" ca="1" si="179"/>
        <v>10.078578985849269</v>
      </c>
      <c r="U5721">
        <f ca="1">AVERAGE(T$2:T5721)</f>
        <v>30.429993832260063</v>
      </c>
    </row>
    <row r="5722" spans="1:21" x14ac:dyDescent="0.25">
      <c r="A5722" s="75" t="s">
        <v>7</v>
      </c>
      <c r="B5722">
        <v>0.57777777777777772</v>
      </c>
      <c r="C5722" s="76" t="s">
        <v>96</v>
      </c>
      <c r="E5722">
        <f t="shared" ca="1" si="178"/>
        <v>0.52933903447739072</v>
      </c>
      <c r="F5722">
        <v>0.12</v>
      </c>
      <c r="G5722">
        <f>AVERAGE(F$2:F5722)</f>
        <v>29205.251481324722</v>
      </c>
      <c r="T5722">
        <f t="shared" ca="1" si="179"/>
        <v>10.421422957596407</v>
      </c>
      <c r="U5722">
        <f ca="1">AVERAGE(T$2:T5722)</f>
        <v>30.426496441790796</v>
      </c>
    </row>
    <row r="5723" spans="1:21" x14ac:dyDescent="0.25">
      <c r="B5723">
        <v>8.7145969498910684E-3</v>
      </c>
      <c r="C5723" s="76" t="s">
        <v>81</v>
      </c>
      <c r="E5723">
        <f t="shared" ca="1" si="178"/>
        <v>4.5750336190003238E-2</v>
      </c>
      <c r="F5723">
        <v>0.15384615384615385</v>
      </c>
      <c r="G5723">
        <f>AVERAGE(F$2:F5723)</f>
        <v>29200.147479640837</v>
      </c>
      <c r="T5723">
        <f t="shared" ca="1" si="179"/>
        <v>6.5561681369533966</v>
      </c>
      <c r="U5723">
        <f ca="1">AVERAGE(T$2:T5723)</f>
        <v>30.422324766099631</v>
      </c>
    </row>
    <row r="5724" spans="1:21" x14ac:dyDescent="0.25">
      <c r="A5724" s="75" t="s">
        <v>8</v>
      </c>
      <c r="B5724">
        <v>3</v>
      </c>
      <c r="C5724" s="76" t="s">
        <v>82</v>
      </c>
      <c r="E5724">
        <f t="shared" ca="1" si="178"/>
        <v>9.0677326618561094E-2</v>
      </c>
      <c r="F5724">
        <v>0.48305084745762705</v>
      </c>
      <c r="G5724">
        <f>AVERAGE(F$2:F5724)</f>
        <v>29195.045319160534</v>
      </c>
      <c r="T5724">
        <f t="shared" ca="1" si="179"/>
        <v>4.5086597990409576</v>
      </c>
      <c r="U5724">
        <f ca="1">AVERAGE(T$2:T5724)</f>
        <v>30.417796779909335</v>
      </c>
    </row>
    <row r="5725" spans="1:21" x14ac:dyDescent="0.25">
      <c r="A5725" s="75" t="s">
        <v>8</v>
      </c>
      <c r="B5725">
        <v>12.333333333333334</v>
      </c>
      <c r="C5725" s="76" t="s">
        <v>83</v>
      </c>
      <c r="E5725">
        <f t="shared" ca="1" si="178"/>
        <v>0.67142982585496136</v>
      </c>
      <c r="F5725">
        <v>0.88679245283018859</v>
      </c>
      <c r="G5725">
        <f>AVERAGE(F$2:F5725)</f>
        <v>29189.945011940632</v>
      </c>
      <c r="T5725">
        <f t="shared" ca="1" si="179"/>
        <v>2.5497749683088107</v>
      </c>
      <c r="U5725">
        <f ca="1">AVERAGE(T$2:T5725)</f>
        <v>30.412928152758457</v>
      </c>
    </row>
    <row r="5726" spans="1:21" x14ac:dyDescent="0.25">
      <c r="A5726" s="75" t="s">
        <v>8</v>
      </c>
      <c r="B5726">
        <v>0.91666666666666663</v>
      </c>
      <c r="C5726" s="76" t="s">
        <v>84</v>
      </c>
      <c r="E5726">
        <f t="shared" ca="1" si="178"/>
        <v>0.71659081078352649</v>
      </c>
      <c r="F5726">
        <v>0.66666666666666663</v>
      </c>
      <c r="G5726">
        <f>AVERAGE(F$2:F5726)</f>
        <v>29184.846448037526</v>
      </c>
      <c r="T5726">
        <f t="shared" ca="1" si="179"/>
        <v>6.9989853453417119</v>
      </c>
      <c r="U5726">
        <f ca="1">AVERAGE(T$2:T5726)</f>
        <v>30.408838381089041</v>
      </c>
    </row>
    <row r="5727" spans="1:21" x14ac:dyDescent="0.25">
      <c r="A5727" s="75" t="s">
        <v>8</v>
      </c>
      <c r="B5727">
        <v>0.47058823529411764</v>
      </c>
      <c r="C5727" s="76" t="s">
        <v>85</v>
      </c>
      <c r="E5727">
        <f t="shared" ca="1" si="178"/>
        <v>0.586867613582015</v>
      </c>
      <c r="F5727">
        <v>1.8571428571428572</v>
      </c>
      <c r="G5727">
        <f>AVERAGE(F$2:F5727)</f>
        <v>29179.749872888176</v>
      </c>
      <c r="T5727">
        <f t="shared" ca="1" si="179"/>
        <v>23.104830388291163</v>
      </c>
      <c r="U5727">
        <f ca="1">AVERAGE(T$2:T5727)</f>
        <v>30.407562794642516</v>
      </c>
    </row>
    <row r="5728" spans="1:21" x14ac:dyDescent="0.25">
      <c r="A5728" s="75" t="s">
        <v>8</v>
      </c>
      <c r="B5728">
        <v>0.1111111111111111</v>
      </c>
      <c r="C5728" s="76" t="s">
        <v>86</v>
      </c>
      <c r="E5728">
        <f t="shared" ca="1" si="178"/>
        <v>0.80754082981501463</v>
      </c>
      <c r="F5728">
        <v>0.33962264150943394</v>
      </c>
      <c r="G5728">
        <f>AVERAGE(F$2:F5728)</f>
        <v>29174.654812603516</v>
      </c>
      <c r="T5728">
        <f t="shared" ca="1" si="179"/>
        <v>6.1062892068224741</v>
      </c>
      <c r="U5728">
        <f ca="1">AVERAGE(T$2:T5728)</f>
        <v>30.403319513066158</v>
      </c>
    </row>
    <row r="5729" spans="1:21" x14ac:dyDescent="0.25">
      <c r="A5729" s="75" t="s">
        <v>8</v>
      </c>
      <c r="B5729">
        <v>1.5</v>
      </c>
      <c r="C5729" s="76" t="s">
        <v>87</v>
      </c>
      <c r="E5729">
        <f t="shared" ca="1" si="178"/>
        <v>0.91294555615569362</v>
      </c>
      <c r="F5729">
        <v>0.77500000000000002</v>
      </c>
      <c r="G5729">
        <f>AVERAGE(F$2:F5729)</f>
        <v>29169.561607328971</v>
      </c>
      <c r="T5729">
        <f t="shared" ca="1" si="179"/>
        <v>2.8500540859318386</v>
      </c>
      <c r="U5729">
        <f ca="1">AVERAGE(T$2:T5729)</f>
        <v>30.398509236280692</v>
      </c>
    </row>
    <row r="5730" spans="1:21" x14ac:dyDescent="0.25">
      <c r="A5730" s="75" t="s">
        <v>8</v>
      </c>
      <c r="B5730">
        <v>0.99785714285714289</v>
      </c>
      <c r="C5730" s="76" t="s">
        <v>88</v>
      </c>
      <c r="E5730">
        <f t="shared" ca="1" si="178"/>
        <v>0.32332031698954244</v>
      </c>
      <c r="F5730">
        <v>0.66666666666666663</v>
      </c>
      <c r="G5730">
        <f>AVERAGE(F$2:F5730)</f>
        <v>29164.470161188168</v>
      </c>
      <c r="T5730">
        <f t="shared" ca="1" si="179"/>
        <v>10.210720930553652</v>
      </c>
      <c r="U5730">
        <f ca="1">AVERAGE(T$2:T5730)</f>
        <v>30.394985447084366</v>
      </c>
    </row>
    <row r="5731" spans="1:21" x14ac:dyDescent="0.25">
      <c r="A5731" s="75" t="s">
        <v>8</v>
      </c>
      <c r="B5731">
        <v>0.47368421052631582</v>
      </c>
      <c r="C5731" s="76" t="s">
        <v>89</v>
      </c>
      <c r="E5731">
        <f t="shared" ca="1" si="178"/>
        <v>0.54095963601674313</v>
      </c>
      <c r="F5731">
        <v>0.429354028760557</v>
      </c>
      <c r="G5731">
        <f>AVERAGE(F$2:F5731)</f>
        <v>29159.380450750621</v>
      </c>
      <c r="T5731">
        <f t="shared" ca="1" si="179"/>
        <v>2.686429308484144</v>
      </c>
      <c r="U5731">
        <f ca="1">AVERAGE(T$2:T5731)</f>
        <v>30.390149747932782</v>
      </c>
    </row>
    <row r="5732" spans="1:21" x14ac:dyDescent="0.25">
      <c r="A5732" s="75" t="s">
        <v>8</v>
      </c>
      <c r="B5732">
        <v>0.5</v>
      </c>
      <c r="C5732" s="76" t="s">
        <v>90</v>
      </c>
      <c r="E5732">
        <f t="shared" ca="1" si="178"/>
        <v>0.3716111922926203</v>
      </c>
      <c r="F5732">
        <v>5.6603773584905627E-2</v>
      </c>
      <c r="G5732">
        <f>AVERAGE(F$2:F5732)</f>
        <v>29154.292451475278</v>
      </c>
      <c r="T5732">
        <f t="shared" ca="1" si="179"/>
        <v>2.3892791876028343</v>
      </c>
      <c r="U5732">
        <f ca="1">AVERAGE(T$2:T5732)</f>
        <v>30.385263886728744</v>
      </c>
    </row>
    <row r="5733" spans="1:21" x14ac:dyDescent="0.25">
      <c r="A5733" s="75" t="s">
        <v>8</v>
      </c>
      <c r="B5733">
        <v>7.333333333333333</v>
      </c>
      <c r="C5733" s="76" t="s">
        <v>91</v>
      </c>
      <c r="E5733">
        <f t="shared" ca="1" si="178"/>
        <v>0.4205964131614941</v>
      </c>
      <c r="F5733">
        <v>0.28564285714285709</v>
      </c>
      <c r="G5733">
        <f>AVERAGE(F$2:F5733)</f>
        <v>29149.206267454236</v>
      </c>
      <c r="T5733">
        <f t="shared" ca="1" si="179"/>
        <v>5.9651549793674912</v>
      </c>
      <c r="U5733">
        <f ca="1">AVERAGE(T$2:T5733)</f>
        <v>30.381003574637443</v>
      </c>
    </row>
    <row r="5734" spans="1:21" x14ac:dyDescent="0.25">
      <c r="A5734" s="75" t="s">
        <v>8</v>
      </c>
      <c r="B5734">
        <v>0.7</v>
      </c>
      <c r="C5734" s="76" t="s">
        <v>92</v>
      </c>
      <c r="E5734">
        <f t="shared" ca="1" si="178"/>
        <v>0.95541935649091025</v>
      </c>
      <c r="F5734">
        <v>7.462686567164179E-3</v>
      </c>
      <c r="G5734">
        <f>AVERAGE(F$2:F5734)</f>
        <v>29144.121809263972</v>
      </c>
      <c r="T5734">
        <f t="shared" ca="1" si="179"/>
        <v>2.8491526529238675</v>
      </c>
      <c r="U5734">
        <f ca="1">AVERAGE(T$2:T5734)</f>
        <v>30.376201228410036</v>
      </c>
    </row>
    <row r="5735" spans="1:21" x14ac:dyDescent="0.25">
      <c r="A5735" s="75" t="s">
        <v>8</v>
      </c>
      <c r="B5735">
        <v>0.375</v>
      </c>
      <c r="C5735" s="76" t="s">
        <v>93</v>
      </c>
      <c r="E5735">
        <f t="shared" ca="1" si="178"/>
        <v>0.23642600229618149</v>
      </c>
      <c r="F5735">
        <v>8.6956521739130377E-2</v>
      </c>
      <c r="G5735">
        <f>AVERAGE(F$2:F5735)</f>
        <v>29139.039138379296</v>
      </c>
      <c r="T5735">
        <f t="shared" ca="1" si="179"/>
        <v>19.863007163298562</v>
      </c>
      <c r="U5735">
        <f ca="1">AVERAGE(T$2:T5735)</f>
        <v>30.374367744966523</v>
      </c>
    </row>
    <row r="5736" spans="1:21" x14ac:dyDescent="0.25">
      <c r="A5736" s="75" t="s">
        <v>8</v>
      </c>
      <c r="B5736">
        <v>0.15384615384615385</v>
      </c>
      <c r="C5736" s="76" t="s">
        <v>94</v>
      </c>
      <c r="E5736">
        <f t="shared" ca="1" si="178"/>
        <v>0.61336162617737866</v>
      </c>
      <c r="F5736">
        <v>0.40476190476190477</v>
      </c>
      <c r="G5736">
        <f>AVERAGE(F$2:F5736)</f>
        <v>29133.958295419143</v>
      </c>
      <c r="T5736">
        <f t="shared" ca="1" si="179"/>
        <v>26.985008631388105</v>
      </c>
      <c r="U5736">
        <f ca="1">AVERAGE(T$2:T5736)</f>
        <v>30.373776749480285</v>
      </c>
    </row>
    <row r="5737" spans="1:21" x14ac:dyDescent="0.25">
      <c r="A5737" s="75" t="s">
        <v>8</v>
      </c>
      <c r="B5737">
        <v>0.44751381215469616</v>
      </c>
      <c r="C5737" s="76" t="s">
        <v>95</v>
      </c>
      <c r="E5737">
        <f t="shared" ca="1" si="178"/>
        <v>0.10926953312977794</v>
      </c>
      <c r="F5737">
        <v>17.18181818181818</v>
      </c>
      <c r="G5737">
        <f>AVERAGE(F$2:F5737)</f>
        <v>29128.88214889243</v>
      </c>
      <c r="T5737">
        <f t="shared" ca="1" si="179"/>
        <v>2.3823760112438328</v>
      </c>
      <c r="U5737">
        <f ca="1">AVERAGE(T$2:T5737)</f>
        <v>30.368896798166091</v>
      </c>
    </row>
    <row r="5738" spans="1:21" x14ac:dyDescent="0.25">
      <c r="A5738" s="75" t="s">
        <v>8</v>
      </c>
      <c r="B5738">
        <v>0.57777777777777772</v>
      </c>
      <c r="C5738" s="76" t="s">
        <v>96</v>
      </c>
      <c r="E5738">
        <f t="shared" ca="1" si="178"/>
        <v>0.85937955577748981</v>
      </c>
      <c r="F5738">
        <v>0.1</v>
      </c>
      <c r="G5738">
        <f>AVERAGE(F$2:F5738)</f>
        <v>29123.804794500084</v>
      </c>
      <c r="T5738">
        <f t="shared" ca="1" si="179"/>
        <v>2.5081428666075829</v>
      </c>
      <c r="U5738">
        <f ca="1">AVERAGE(T$2:T5738)</f>
        <v>30.364040470132004</v>
      </c>
    </row>
    <row r="5739" spans="1:21" x14ac:dyDescent="0.25">
      <c r="B5739">
        <v>1.9607843137254902E-2</v>
      </c>
      <c r="C5739" s="76" t="s">
        <v>81</v>
      </c>
      <c r="E5739">
        <f t="shared" ca="1" si="178"/>
        <v>0.63195319528801774</v>
      </c>
      <c r="F5739">
        <v>199</v>
      </c>
      <c r="G5739">
        <f>AVERAGE(F$2:F5739)</f>
        <v>29118.763873483265</v>
      </c>
      <c r="T5739">
        <f t="shared" ca="1" si="179"/>
        <v>2.0723492193741504</v>
      </c>
      <c r="U5739">
        <f ca="1">AVERAGE(T$2:T5739)</f>
        <v>30.359109886086909</v>
      </c>
    </row>
    <row r="5740" spans="1:21" x14ac:dyDescent="0.25">
      <c r="A5740" s="75" t="s">
        <v>9</v>
      </c>
      <c r="B5740">
        <v>0</v>
      </c>
      <c r="C5740" s="76" t="s">
        <v>82</v>
      </c>
      <c r="E5740">
        <f t="shared" ca="1" si="178"/>
        <v>0.50661841292991061</v>
      </c>
      <c r="F5740">
        <v>0.95850622406639008</v>
      </c>
      <c r="G5740">
        <f>AVERAGE(F$2:F5740)</f>
        <v>29113.69020117672</v>
      </c>
      <c r="T5740">
        <f t="shared" ca="1" si="179"/>
        <v>28.870434891026804</v>
      </c>
      <c r="U5740">
        <f ca="1">AVERAGE(T$2:T5740)</f>
        <v>30.358850489851491</v>
      </c>
    </row>
    <row r="5741" spans="1:21" x14ac:dyDescent="0.25">
      <c r="A5741" s="75" t="s">
        <v>9</v>
      </c>
      <c r="B5741">
        <v>0.33333333333333331</v>
      </c>
      <c r="C5741" s="76" t="s">
        <v>83</v>
      </c>
      <c r="E5741">
        <f t="shared" ca="1" si="178"/>
        <v>0.99224472989329049</v>
      </c>
      <c r="F5741">
        <v>1</v>
      </c>
      <c r="G5741">
        <f>AVERAGE(F$2:F5741)</f>
        <v>29108.618303929128</v>
      </c>
      <c r="T5741">
        <f t="shared" ca="1" si="179"/>
        <v>8.5191883310252905</v>
      </c>
      <c r="U5741">
        <f ca="1">AVERAGE(T$2:T5741)</f>
        <v>30.355045670660058</v>
      </c>
    </row>
    <row r="5742" spans="1:21" x14ac:dyDescent="0.25">
      <c r="A5742" s="75" t="s">
        <v>9</v>
      </c>
      <c r="B5742">
        <v>0.66666666666666663</v>
      </c>
      <c r="C5742" s="76" t="s">
        <v>84</v>
      </c>
      <c r="E5742">
        <f t="shared" ca="1" si="178"/>
        <v>0.54589307740600101</v>
      </c>
      <c r="F5742">
        <v>0.88657844990548207</v>
      </c>
      <c r="G5742">
        <f>AVERAGE(F$2:F5742)</f>
        <v>29103.548153828888</v>
      </c>
      <c r="T5742">
        <f t="shared" ca="1" si="179"/>
        <v>2.3319087866320967</v>
      </c>
      <c r="U5742">
        <f ca="1">AVERAGE(T$2:T5742)</f>
        <v>30.350164441451906</v>
      </c>
    </row>
    <row r="5743" spans="1:21" x14ac:dyDescent="0.25">
      <c r="A5743" s="75" t="s">
        <v>9</v>
      </c>
      <c r="B5743">
        <v>0.11764705882352941</v>
      </c>
      <c r="C5743" s="76" t="s">
        <v>85</v>
      </c>
      <c r="E5743">
        <f t="shared" ca="1" si="178"/>
        <v>0.870656627869693</v>
      </c>
      <c r="F5743">
        <v>0.97175141242937857</v>
      </c>
      <c r="G5743">
        <f>AVERAGE(F$2:F5743)</f>
        <v>29098.479784549472</v>
      </c>
      <c r="T5743">
        <f t="shared" ca="1" si="179"/>
        <v>12.511295835673119</v>
      </c>
      <c r="U5743">
        <f ca="1">AVERAGE(T$2:T5743)</f>
        <v>30.34705770710746</v>
      </c>
    </row>
    <row r="5744" spans="1:21" x14ac:dyDescent="0.25">
      <c r="A5744" s="75" t="s">
        <v>9</v>
      </c>
      <c r="B5744">
        <v>0.66666666666666663</v>
      </c>
      <c r="C5744" s="76" t="s">
        <v>86</v>
      </c>
      <c r="E5744">
        <f t="shared" ca="1" si="178"/>
        <v>0.31142417815118917</v>
      </c>
      <c r="F5744">
        <v>0.22763942476324098</v>
      </c>
      <c r="G5744">
        <f>AVERAGE(F$2:F5744)</f>
        <v>29093.413050761363</v>
      </c>
      <c r="T5744">
        <f t="shared" ca="1" si="179"/>
        <v>9.729635764336539</v>
      </c>
      <c r="U5744">
        <f ca="1">AVERAGE(T$2:T5744)</f>
        <v>30.343467698062927</v>
      </c>
    </row>
    <row r="5745" spans="1:21" x14ac:dyDescent="0.25">
      <c r="A5745" s="75" t="s">
        <v>9</v>
      </c>
      <c r="B5745">
        <v>0.25</v>
      </c>
      <c r="C5745" s="76" t="s">
        <v>87</v>
      </c>
      <c r="E5745">
        <f t="shared" ca="1" si="178"/>
        <v>0.21031551217736422</v>
      </c>
      <c r="F5745">
        <v>11</v>
      </c>
      <c r="G5745">
        <f>AVERAGE(F$2:F5745)</f>
        <v>29088.349956567286</v>
      </c>
      <c r="T5745">
        <f t="shared" ca="1" si="179"/>
        <v>5.1863752697395817</v>
      </c>
      <c r="U5745">
        <f ca="1">AVERAGE(T$2:T5745)</f>
        <v>30.339087981414544</v>
      </c>
    </row>
    <row r="5746" spans="1:21" x14ac:dyDescent="0.25">
      <c r="A5746" s="75" t="s">
        <v>9</v>
      </c>
      <c r="B5746">
        <v>0.2857142857142857</v>
      </c>
      <c r="C5746" s="76" t="s">
        <v>88</v>
      </c>
      <c r="E5746">
        <f t="shared" ca="1" si="178"/>
        <v>0.60896912775591783</v>
      </c>
      <c r="F5746">
        <v>1.6755852842809362</v>
      </c>
      <c r="G5746">
        <f>AVERAGE(F$2:F5746)</f>
        <v>29083.287001933466</v>
      </c>
      <c r="T5746">
        <f t="shared" ca="1" si="179"/>
        <v>2.4397233774809184</v>
      </c>
      <c r="U5746">
        <f ca="1">AVERAGE(T$2:T5746)</f>
        <v>30.334231695147544</v>
      </c>
    </row>
    <row r="5747" spans="1:21" x14ac:dyDescent="0.25">
      <c r="A5747" s="75" t="s">
        <v>9</v>
      </c>
      <c r="B5747">
        <v>0.7543859649122806</v>
      </c>
      <c r="C5747" s="76" t="s">
        <v>89</v>
      </c>
      <c r="E5747">
        <f t="shared" ca="1" si="178"/>
        <v>0.96334707174697276</v>
      </c>
      <c r="F5747">
        <v>0.19642857142857148</v>
      </c>
      <c r="G5747">
        <f>AVERAGE(F$2:F5747)</f>
        <v>29078.225552129541</v>
      </c>
      <c r="T5747">
        <f t="shared" ca="1" si="179"/>
        <v>4.2119219646832757</v>
      </c>
      <c r="U5747">
        <f ca="1">AVERAGE(T$2:T5747)</f>
        <v>30.329685522204546</v>
      </c>
    </row>
    <row r="5748" spans="1:21" x14ac:dyDescent="0.25">
      <c r="A5748" s="75" t="s">
        <v>9</v>
      </c>
      <c r="B5748">
        <v>0.6</v>
      </c>
      <c r="C5748" s="76" t="s">
        <v>90</v>
      </c>
      <c r="E5748">
        <f t="shared" ca="1" si="178"/>
        <v>0.89072935227619732</v>
      </c>
      <c r="F5748">
        <v>0.41002949852507375</v>
      </c>
      <c r="G5748">
        <f>AVERAGE(F$2:F5748)</f>
        <v>29073.165900916276</v>
      </c>
      <c r="T5748">
        <f t="shared" ca="1" si="179"/>
        <v>3.6094367577067108</v>
      </c>
      <c r="U5748">
        <f ca="1">AVERAGE(T$2:T5748)</f>
        <v>30.325036096632164</v>
      </c>
    </row>
    <row r="5749" spans="1:21" x14ac:dyDescent="0.25">
      <c r="A5749" s="75" t="s">
        <v>9</v>
      </c>
      <c r="B5749">
        <v>0.33333333333333331</v>
      </c>
      <c r="C5749" s="76" t="s">
        <v>91</v>
      </c>
      <c r="E5749">
        <f t="shared" ca="1" si="178"/>
        <v>0.75247988422052181</v>
      </c>
      <c r="F5749">
        <v>0.79629629629629628</v>
      </c>
      <c r="G5749">
        <f>AVERAGE(F$2:F5749)</f>
        <v>29068.108077394249</v>
      </c>
      <c r="T5749">
        <f t="shared" ca="1" si="179"/>
        <v>3.3486544958483586</v>
      </c>
      <c r="U5749">
        <f ca="1">AVERAGE(T$2:T5749)</f>
        <v>30.320342919596534</v>
      </c>
    </row>
    <row r="5750" spans="1:21" x14ac:dyDescent="0.25">
      <c r="A5750" s="75" t="s">
        <v>9</v>
      </c>
      <c r="B5750">
        <v>0.25</v>
      </c>
      <c r="C5750" s="76" t="s">
        <v>92</v>
      </c>
      <c r="E5750">
        <f t="shared" ca="1" si="178"/>
        <v>0.42071781853342405</v>
      </c>
      <c r="F5750">
        <v>0.18367346938775511</v>
      </c>
      <c r="G5750">
        <f>AVERAGE(F$2:F5750)</f>
        <v>29063.05190685956</v>
      </c>
      <c r="T5750">
        <f t="shared" ca="1" si="179"/>
        <v>2.1737209010930898</v>
      </c>
      <c r="U5750">
        <f ca="1">AVERAGE(T$2:T5750)</f>
        <v>30.315447003433988</v>
      </c>
    </row>
    <row r="5751" spans="1:21" x14ac:dyDescent="0.25">
      <c r="A5751" s="75" t="s">
        <v>9</v>
      </c>
      <c r="B5751">
        <v>0.25000000000000006</v>
      </c>
      <c r="C5751" s="76" t="s">
        <v>93</v>
      </c>
      <c r="E5751">
        <f t="shared" ca="1" si="178"/>
        <v>0.9240805874438982</v>
      </c>
      <c r="F5751">
        <v>0.38297872340425526</v>
      </c>
      <c r="G5751">
        <f>AVERAGE(F$2:F5751)</f>
        <v>29057.997529654669</v>
      </c>
      <c r="T5751">
        <f t="shared" ca="1" si="179"/>
        <v>55.399363194948691</v>
      </c>
      <c r="U5751">
        <f ca="1">AVERAGE(T$2:T5751)</f>
        <v>30.319809423641207</v>
      </c>
    </row>
    <row r="5752" spans="1:21" x14ac:dyDescent="0.25">
      <c r="A5752" s="75" t="s">
        <v>9</v>
      </c>
      <c r="B5752">
        <v>0.15384615384615385</v>
      </c>
      <c r="C5752" s="76" t="s">
        <v>94</v>
      </c>
      <c r="E5752">
        <f t="shared" ca="1" si="178"/>
        <v>0.91517323761776459</v>
      </c>
      <c r="F5752">
        <v>1.7692307692307692</v>
      </c>
      <c r="G5752">
        <f>AVERAGE(F$2:F5752)</f>
        <v>29052.945151233722</v>
      </c>
      <c r="T5752">
        <f t="shared" ca="1" si="179"/>
        <v>4.3397514099260261</v>
      </c>
      <c r="U5752">
        <f ca="1">AVERAGE(T$2:T5752)</f>
        <v>30.315291938331917</v>
      </c>
    </row>
    <row r="5753" spans="1:21" x14ac:dyDescent="0.25">
      <c r="A5753" s="75" t="s">
        <v>9</v>
      </c>
      <c r="B5753">
        <v>0.44751381215469616</v>
      </c>
      <c r="C5753" s="76" t="s">
        <v>95</v>
      </c>
      <c r="E5753">
        <f t="shared" ca="1" si="178"/>
        <v>0.25466312448333095</v>
      </c>
      <c r="F5753">
        <v>0.99372516209997908</v>
      </c>
      <c r="G5753">
        <f>AVERAGE(F$2:F5753)</f>
        <v>29047.8943947271</v>
      </c>
      <c r="T5753">
        <f t="shared" ca="1" si="179"/>
        <v>3.3587169626313043</v>
      </c>
      <c r="U5753">
        <f ca="1">AVERAGE(T$2:T5753)</f>
        <v>30.310605468412636</v>
      </c>
    </row>
    <row r="5754" spans="1:21" x14ac:dyDescent="0.25">
      <c r="A5754" s="75" t="s">
        <v>9</v>
      </c>
      <c r="B5754">
        <v>0.44444444444444442</v>
      </c>
      <c r="C5754" s="76" t="s">
        <v>96</v>
      </c>
      <c r="E5754">
        <f t="shared" ca="1" si="178"/>
        <v>0.4247795052834723</v>
      </c>
      <c r="F5754">
        <v>0.70238095238095233</v>
      </c>
      <c r="G5754">
        <f>AVERAGE(F$2:F5754)</f>
        <v>29042.845343447112</v>
      </c>
      <c r="T5754">
        <f t="shared" ca="1" si="179"/>
        <v>6.2926827305024196</v>
      </c>
      <c r="U5754">
        <f ca="1">AVERAGE(T$2:T5754)</f>
        <v>30.306430616554838</v>
      </c>
    </row>
    <row r="5755" spans="1:21" x14ac:dyDescent="0.25">
      <c r="B5755">
        <v>1.9607843137254902E-2</v>
      </c>
      <c r="C5755" s="76" t="s">
        <v>81</v>
      </c>
      <c r="E5755">
        <f t="shared" ca="1" si="178"/>
        <v>0.67309150556883124</v>
      </c>
      <c r="F5755">
        <v>0.73913043478260876</v>
      </c>
      <c r="G5755">
        <f>AVERAGE(F$2:F5755)</f>
        <v>29037.798053524795</v>
      </c>
      <c r="T5755">
        <f t="shared" ca="1" si="179"/>
        <v>3.126019586474611</v>
      </c>
      <c r="U5755">
        <f ca="1">AVERAGE(T$2:T5755)</f>
        <v>30.301706874630948</v>
      </c>
    </row>
    <row r="5756" spans="1:21" x14ac:dyDescent="0.25">
      <c r="A5756" s="75" t="s">
        <v>10</v>
      </c>
      <c r="B5756">
        <v>4</v>
      </c>
      <c r="C5756" s="76" t="s">
        <v>82</v>
      </c>
      <c r="E5756">
        <f t="shared" ca="1" si="178"/>
        <v>0.96210718782037041</v>
      </c>
      <c r="F5756">
        <v>1.9607843137254902E-2</v>
      </c>
      <c r="G5756">
        <f>AVERAGE(F$2:F5756)</f>
        <v>29032.752392630671</v>
      </c>
      <c r="T5756">
        <f t="shared" ca="1" si="179"/>
        <v>4.6169329020726479</v>
      </c>
      <c r="U5756">
        <f ca="1">AVERAGE(T$2:T5756)</f>
        <v>30.297243838319471</v>
      </c>
    </row>
    <row r="5757" spans="1:21" x14ac:dyDescent="0.25">
      <c r="A5757" s="75" t="s">
        <v>10</v>
      </c>
      <c r="B5757">
        <v>0</v>
      </c>
      <c r="C5757" s="76" t="s">
        <v>83</v>
      </c>
      <c r="E5757">
        <f t="shared" ca="1" si="178"/>
        <v>0.55334900577904855</v>
      </c>
      <c r="F5757">
        <v>7.2987551867219915</v>
      </c>
      <c r="G5757">
        <f>AVERAGE(F$2:F5757)</f>
        <v>29027.709749538692</v>
      </c>
      <c r="T5757">
        <f t="shared" ca="1" si="179"/>
        <v>9.4470700637014122</v>
      </c>
      <c r="U5757">
        <f ca="1">AVERAGE(T$2:T5757)</f>
        <v>30.29362150097155</v>
      </c>
    </row>
    <row r="5758" spans="1:21" x14ac:dyDescent="0.25">
      <c r="A5758" s="75" t="s">
        <v>10</v>
      </c>
      <c r="B5758">
        <v>0</v>
      </c>
      <c r="C5758" s="76" t="s">
        <v>84</v>
      </c>
      <c r="E5758">
        <f t="shared" ca="1" si="178"/>
        <v>0.2026552988100454</v>
      </c>
      <c r="F5758">
        <v>0.5</v>
      </c>
      <c r="G5758">
        <f>AVERAGE(F$2:F5758)</f>
        <v>29022.667677322341</v>
      </c>
      <c r="T5758">
        <f t="shared" ca="1" si="179"/>
        <v>9.4671074943901559</v>
      </c>
      <c r="U5758">
        <f ca="1">AVERAGE(T$2:T5758)</f>
        <v>30.290003902568465</v>
      </c>
    </row>
    <row r="5759" spans="1:21" x14ac:dyDescent="0.25">
      <c r="A5759" s="75" t="s">
        <v>10</v>
      </c>
      <c r="B5759">
        <v>5.8823529411764705E-2</v>
      </c>
      <c r="C5759" s="76" t="s">
        <v>85</v>
      </c>
      <c r="E5759">
        <f t="shared" ca="1" si="178"/>
        <v>0.74531435707373472</v>
      </c>
      <c r="F5759">
        <v>0.69788519637462232</v>
      </c>
      <c r="G5759">
        <f>AVERAGE(F$2:F5759)</f>
        <v>29017.627390800608</v>
      </c>
      <c r="T5759">
        <f t="shared" ca="1" si="179"/>
        <v>2.6838783759530394</v>
      </c>
      <c r="U5759">
        <f ca="1">AVERAGE(T$2:T5759)</f>
        <v>30.285209507721881</v>
      </c>
    </row>
    <row r="5760" spans="1:21" x14ac:dyDescent="0.25">
      <c r="A5760" s="75" t="s">
        <v>10</v>
      </c>
      <c r="B5760">
        <v>0.66666666666666663</v>
      </c>
      <c r="C5760" s="76" t="s">
        <v>86</v>
      </c>
      <c r="E5760">
        <f t="shared" ca="1" si="178"/>
        <v>0.54840048402284636</v>
      </c>
      <c r="F5760">
        <v>3.8461538461538464E-2</v>
      </c>
      <c r="G5760">
        <f>AVERAGE(F$2:F5760)</f>
        <v>29012.588740179101</v>
      </c>
      <c r="T5760">
        <f t="shared" ca="1" si="179"/>
        <v>9.5438826830132779</v>
      </c>
      <c r="U5760">
        <f ca="1">AVERAGE(T$2:T5760)</f>
        <v>30.281607957656814</v>
      </c>
    </row>
    <row r="5761" spans="1:21" x14ac:dyDescent="0.25">
      <c r="A5761" s="75" t="s">
        <v>10</v>
      </c>
      <c r="B5761">
        <v>0.375</v>
      </c>
      <c r="C5761" s="76" t="s">
        <v>87</v>
      </c>
      <c r="E5761">
        <f t="shared" ca="1" si="178"/>
        <v>0.53028772259417234</v>
      </c>
      <c r="F5761">
        <v>0.56249999999999989</v>
      </c>
      <c r="G5761">
        <f>AVERAGE(F$2:F5761)</f>
        <v>29007.551930067959</v>
      </c>
      <c r="T5761">
        <f t="shared" ca="1" si="179"/>
        <v>9.0318467585198938</v>
      </c>
      <c r="U5761">
        <f ca="1">AVERAGE(T$2:T5761)</f>
        <v>30.277918763004187</v>
      </c>
    </row>
    <row r="5762" spans="1:21" x14ac:dyDescent="0.25">
      <c r="A5762" s="75" t="s">
        <v>10</v>
      </c>
      <c r="B5762">
        <v>1.8571428571428572</v>
      </c>
      <c r="C5762" s="76" t="s">
        <v>88</v>
      </c>
      <c r="E5762">
        <f t="shared" ref="E5762:E5825" ca="1" si="180">RAND()</f>
        <v>0.98223219057198219</v>
      </c>
      <c r="F5762">
        <v>1.5</v>
      </c>
      <c r="G5762">
        <f>AVERAGE(F$2:F5762)</f>
        <v>29002.517031277806</v>
      </c>
      <c r="T5762">
        <f t="shared" ca="1" si="179"/>
        <v>2.636173559645842</v>
      </c>
      <c r="U5762">
        <f ca="1">AVERAGE(T$2:T5762)</f>
        <v>30.273120681906573</v>
      </c>
    </row>
    <row r="5763" spans="1:21" x14ac:dyDescent="0.25">
      <c r="A5763" s="75" t="s">
        <v>10</v>
      </c>
      <c r="B5763">
        <v>2.5087719298245617</v>
      </c>
      <c r="C5763" s="76" t="s">
        <v>89</v>
      </c>
      <c r="E5763">
        <f t="shared" ca="1" si="180"/>
        <v>0.4367883938065773</v>
      </c>
      <c r="F5763">
        <v>4.1666666666666664E-2</v>
      </c>
      <c r="G5763">
        <f>AVERAGE(F$2:F5763)</f>
        <v>28997.483627014593</v>
      </c>
      <c r="T5763">
        <f t="shared" ref="T5763:T5826" ca="1" si="181">2*RAND()^-1</f>
        <v>2.3866319865581929</v>
      </c>
      <c r="U5763">
        <f ca="1">AVERAGE(T$2:T5763)</f>
        <v>30.268280958078851</v>
      </c>
    </row>
    <row r="5764" spans="1:21" x14ac:dyDescent="0.25">
      <c r="A5764" s="75" t="s">
        <v>10</v>
      </c>
      <c r="B5764">
        <v>0.5</v>
      </c>
      <c r="C5764" s="76" t="s">
        <v>90</v>
      </c>
      <c r="E5764">
        <f t="shared" ca="1" si="180"/>
        <v>0.61433251319370985</v>
      </c>
      <c r="F5764">
        <v>1.5</v>
      </c>
      <c r="G5764">
        <f>AVERAGE(F$2:F5764)</f>
        <v>28992.452222602478</v>
      </c>
      <c r="T5764">
        <f t="shared" ca="1" si="181"/>
        <v>2.6109680589350623</v>
      </c>
      <c r="U5764">
        <f ca="1">AVERAGE(T$2:T5764)</f>
        <v>30.263481840796331</v>
      </c>
    </row>
    <row r="5765" spans="1:21" x14ac:dyDescent="0.25">
      <c r="A5765" s="75" t="s">
        <v>10</v>
      </c>
      <c r="B5765">
        <v>0.66666666666666663</v>
      </c>
      <c r="C5765" s="76" t="s">
        <v>91</v>
      </c>
      <c r="E5765">
        <f t="shared" ca="1" si="180"/>
        <v>0.48901413082611611</v>
      </c>
      <c r="F5765">
        <v>28.411764705882351</v>
      </c>
      <c r="G5765">
        <f>AVERAGE(F$2:F5765)</f>
        <v>28987.427232932478</v>
      </c>
      <c r="T5765">
        <f t="shared" ca="1" si="181"/>
        <v>6.2196838640218486</v>
      </c>
      <c r="U5765">
        <f ca="1">AVERAGE(T$2:T5765)</f>
        <v>30.259310467101539</v>
      </c>
    </row>
    <row r="5766" spans="1:21" x14ac:dyDescent="0.25">
      <c r="A5766" s="75" t="s">
        <v>10</v>
      </c>
      <c r="B5766">
        <v>0.625</v>
      </c>
      <c r="C5766" s="76" t="s">
        <v>92</v>
      </c>
      <c r="E5766">
        <f t="shared" ca="1" si="180"/>
        <v>0.46150952801004974</v>
      </c>
      <c r="F5766">
        <v>2.8431028431028512E-2</v>
      </c>
      <c r="G5766">
        <f>AVERAGE(F$2:F5766)</f>
        <v>28982.399063148972</v>
      </c>
      <c r="T5766">
        <f t="shared" ca="1" si="181"/>
        <v>3.3165696988050595</v>
      </c>
      <c r="U5766">
        <f ca="1">AVERAGE(T$2:T5766)</f>
        <v>30.254636964800014</v>
      </c>
    </row>
    <row r="5767" spans="1:21" x14ac:dyDescent="0.25">
      <c r="A5767" s="75" t="s">
        <v>10</v>
      </c>
      <c r="B5767">
        <v>0.5625</v>
      </c>
      <c r="C5767" s="76" t="s">
        <v>93</v>
      </c>
      <c r="E5767">
        <f t="shared" ca="1" si="180"/>
        <v>0.74677345782348536</v>
      </c>
      <c r="F5767">
        <v>7.333333333333333</v>
      </c>
      <c r="G5767">
        <f>AVERAGE(F$2:F5767)</f>
        <v>28977.373904333537</v>
      </c>
      <c r="T5767">
        <f t="shared" ca="1" si="181"/>
        <v>3.4447560836989628</v>
      </c>
      <c r="U5767">
        <f ca="1">AVERAGE(T$2:T5767)</f>
        <v>30.249987314976718</v>
      </c>
    </row>
    <row r="5768" spans="1:21" x14ac:dyDescent="0.25">
      <c r="A5768" s="75" t="s">
        <v>10</v>
      </c>
      <c r="B5768">
        <v>0.34615384615384615</v>
      </c>
      <c r="C5768" s="76" t="s">
        <v>94</v>
      </c>
      <c r="E5768">
        <f t="shared" ca="1" si="180"/>
        <v>0.22180405618163723</v>
      </c>
      <c r="F5768">
        <v>0.7021276595744681</v>
      </c>
      <c r="G5768">
        <f>AVERAGE(F$2:F5768)</f>
        <v>28972.349338393418</v>
      </c>
      <c r="T5768">
        <f t="shared" ca="1" si="181"/>
        <v>12.202481101588971</v>
      </c>
      <c r="U5768">
        <f ca="1">AVERAGE(T$2:T5768)</f>
        <v>30.246857870514539</v>
      </c>
    </row>
    <row r="5769" spans="1:21" x14ac:dyDescent="0.25">
      <c r="A5769" s="75" t="s">
        <v>10</v>
      </c>
      <c r="B5769">
        <v>0.61325966850828728</v>
      </c>
      <c r="C5769" s="76" t="s">
        <v>95</v>
      </c>
      <c r="E5769">
        <f t="shared" ca="1" si="180"/>
        <v>0.85857905568695325</v>
      </c>
      <c r="F5769">
        <v>9.9009900990099098E-3</v>
      </c>
      <c r="G5769">
        <f>AVERAGE(F$2:F5769)</f>
        <v>28967.326394662938</v>
      </c>
      <c r="T5769">
        <f t="shared" ca="1" si="181"/>
        <v>3.7540940535400935</v>
      </c>
      <c r="U5769">
        <f ca="1">AVERAGE(T$2:T5769)</f>
        <v>30.242264811600364</v>
      </c>
    </row>
    <row r="5770" spans="1:21" x14ac:dyDescent="0.25">
      <c r="A5770" s="75" t="s">
        <v>10</v>
      </c>
      <c r="B5770">
        <v>0.1111111111111111</v>
      </c>
      <c r="C5770" s="76" t="s">
        <v>96</v>
      </c>
      <c r="E5770">
        <f t="shared" ca="1" si="180"/>
        <v>0.59776818852785196</v>
      </c>
      <c r="F5770">
        <v>1.3076923076923077</v>
      </c>
      <c r="G5770">
        <f>AVERAGE(F$2:F5770)</f>
        <v>28962.305417248768</v>
      </c>
      <c r="T5770">
        <f t="shared" ca="1" si="181"/>
        <v>45.395199735755909</v>
      </c>
      <c r="U5770">
        <f ca="1">AVERAGE(T$2:T5770)</f>
        <v>30.244891425385102</v>
      </c>
    </row>
    <row r="5771" spans="1:21" x14ac:dyDescent="0.25">
      <c r="B5771">
        <v>5.2287581699346407E-2</v>
      </c>
      <c r="C5771" s="76" t="s">
        <v>81</v>
      </c>
      <c r="E5771">
        <f t="shared" ca="1" si="180"/>
        <v>0.38051605858080184</v>
      </c>
      <c r="F5771">
        <v>0.9885057471264368</v>
      </c>
      <c r="G5771">
        <f>AVERAGE(F$2:F5771)</f>
        <v>28957.286124889757</v>
      </c>
      <c r="T5771">
        <f t="shared" ca="1" si="181"/>
        <v>2.9023172253705032</v>
      </c>
      <c r="U5771">
        <f ca="1">AVERAGE(T$2:T5771)</f>
        <v>30.24015267769013</v>
      </c>
    </row>
    <row r="5772" spans="1:21" x14ac:dyDescent="0.25">
      <c r="A5772" s="75" t="s">
        <v>11</v>
      </c>
      <c r="B5772">
        <v>4</v>
      </c>
      <c r="C5772" s="76" t="s">
        <v>82</v>
      </c>
      <c r="E5772">
        <f t="shared" ca="1" si="180"/>
        <v>0.76883864853001671</v>
      </c>
      <c r="F5772">
        <v>0.31578947368421051</v>
      </c>
      <c r="G5772">
        <f>AVERAGE(F$2:F5772)</f>
        <v>28952.268455450245</v>
      </c>
      <c r="T5772">
        <f t="shared" ca="1" si="181"/>
        <v>2.6972847010185936</v>
      </c>
      <c r="U5772">
        <f ca="1">AVERAGE(T$2:T5772)</f>
        <v>30.235380044181781</v>
      </c>
    </row>
    <row r="5773" spans="1:21" x14ac:dyDescent="0.25">
      <c r="A5773" s="75" t="s">
        <v>11</v>
      </c>
      <c r="B5773">
        <v>3</v>
      </c>
      <c r="C5773" s="76" t="s">
        <v>83</v>
      </c>
      <c r="E5773">
        <f t="shared" ca="1" si="180"/>
        <v>0.3526750184901547</v>
      </c>
      <c r="F5773">
        <v>0.38053097345132741</v>
      </c>
      <c r="G5773">
        <f>AVERAGE(F$2:F5773)</f>
        <v>28947.25253585141</v>
      </c>
      <c r="T5773">
        <f t="shared" ca="1" si="181"/>
        <v>2.6448785248288584</v>
      </c>
      <c r="U5773">
        <f ca="1">AVERAGE(T$2:T5773)</f>
        <v>30.230599985013495</v>
      </c>
    </row>
    <row r="5774" spans="1:21" x14ac:dyDescent="0.25">
      <c r="A5774" s="75" t="s">
        <v>11</v>
      </c>
      <c r="B5774">
        <v>0.5</v>
      </c>
      <c r="C5774" s="76" t="s">
        <v>84</v>
      </c>
      <c r="E5774">
        <f t="shared" ca="1" si="180"/>
        <v>0.49091476565722703</v>
      </c>
      <c r="F5774">
        <v>0.13636363636363635</v>
      </c>
      <c r="G5774">
        <f>AVERAGE(F$2:F5774)</f>
        <v>28942.238311674686</v>
      </c>
      <c r="T5774">
        <f t="shared" ca="1" si="181"/>
        <v>2.1443092051921209</v>
      </c>
      <c r="U5774">
        <f ca="1">AVERAGE(T$2:T5774)</f>
        <v>30.225734873151406</v>
      </c>
    </row>
    <row r="5775" spans="1:21" x14ac:dyDescent="0.25">
      <c r="A5775" s="75" t="s">
        <v>11</v>
      </c>
      <c r="B5775">
        <v>0.11764705882352941</v>
      </c>
      <c r="C5775" s="76" t="s">
        <v>85</v>
      </c>
      <c r="E5775">
        <f t="shared" ca="1" si="180"/>
        <v>0.46367821097374151</v>
      </c>
      <c r="F5775">
        <v>0.52</v>
      </c>
      <c r="G5775">
        <f>AVERAGE(F$2:F5775)</f>
        <v>28937.225890768615</v>
      </c>
      <c r="T5775">
        <f t="shared" ca="1" si="181"/>
        <v>7.5981247604658666</v>
      </c>
      <c r="U5775">
        <f ca="1">AVERAGE(T$2:T5775)</f>
        <v>30.221815993672241</v>
      </c>
    </row>
    <row r="5776" spans="1:21" x14ac:dyDescent="0.25">
      <c r="A5776" s="75" t="s">
        <v>11</v>
      </c>
      <c r="B5776">
        <v>0.33333333333333331</v>
      </c>
      <c r="C5776" s="76" t="s">
        <v>86</v>
      </c>
      <c r="E5776">
        <f t="shared" ca="1" si="180"/>
        <v>0.54557660080867054</v>
      </c>
      <c r="F5776">
        <v>0.26582278481012656</v>
      </c>
      <c r="G5776">
        <f>AVERAGE(F$2:F5776)</f>
        <v>28932.215161752516</v>
      </c>
      <c r="T5776">
        <f t="shared" ca="1" si="181"/>
        <v>2.3329709475250073</v>
      </c>
      <c r="U5776">
        <f ca="1">AVERAGE(T$2:T5776)</f>
        <v>30.216986756434814</v>
      </c>
    </row>
    <row r="5777" spans="1:21" x14ac:dyDescent="0.25">
      <c r="A5777" s="75" t="s">
        <v>11</v>
      </c>
      <c r="B5777">
        <v>0.96250000000000002</v>
      </c>
      <c r="C5777" s="76" t="s">
        <v>87</v>
      </c>
      <c r="E5777">
        <f t="shared" ca="1" si="180"/>
        <v>9.8525316024386855E-2</v>
      </c>
      <c r="F5777">
        <v>0.10714285714285714</v>
      </c>
      <c r="G5777">
        <f>AVERAGE(F$2:F5777)</f>
        <v>28927.206140281101</v>
      </c>
      <c r="T5777">
        <f t="shared" ca="1" si="181"/>
        <v>3.1926171119551685</v>
      </c>
      <c r="U5777">
        <f ca="1">AVERAGE(T$2:T5777)</f>
        <v>30.212308022078084</v>
      </c>
    </row>
    <row r="5778" spans="1:21" x14ac:dyDescent="0.25">
      <c r="A5778" s="75" t="s">
        <v>11</v>
      </c>
      <c r="B5778">
        <v>6.1428571428571432</v>
      </c>
      <c r="C5778" s="76" t="s">
        <v>88</v>
      </c>
      <c r="E5778">
        <f t="shared" ca="1" si="180"/>
        <v>0.27802049446469146</v>
      </c>
      <c r="F5778">
        <v>0.9375</v>
      </c>
      <c r="G5778">
        <f>AVERAGE(F$2:F5778)</f>
        <v>28922.19899667018</v>
      </c>
      <c r="T5778">
        <f t="shared" ca="1" si="181"/>
        <v>3.3837875832145068</v>
      </c>
      <c r="U5778">
        <f ca="1">AVERAGE(T$2:T5778)</f>
        <v>30.207663999152885</v>
      </c>
    </row>
    <row r="5779" spans="1:21" x14ac:dyDescent="0.25">
      <c r="A5779" s="75" t="s">
        <v>11</v>
      </c>
      <c r="B5779">
        <v>0.64912280701754388</v>
      </c>
      <c r="C5779" s="76" t="s">
        <v>89</v>
      </c>
      <c r="E5779">
        <f t="shared" ca="1" si="180"/>
        <v>0.75424119666953726</v>
      </c>
      <c r="F5779">
        <v>9</v>
      </c>
      <c r="G5779">
        <f>AVERAGE(F$2:F5779)</f>
        <v>28917.194981613644</v>
      </c>
      <c r="T5779">
        <f t="shared" ca="1" si="181"/>
        <v>2.8416163122964333</v>
      </c>
      <c r="U5779">
        <f ca="1">AVERAGE(T$2:T5779)</f>
        <v>30.202927749985896</v>
      </c>
    </row>
    <row r="5780" spans="1:21" x14ac:dyDescent="0.25">
      <c r="A5780" s="75" t="s">
        <v>11</v>
      </c>
      <c r="B5780">
        <v>0</v>
      </c>
      <c r="C5780" s="76" t="s">
        <v>90</v>
      </c>
      <c r="E5780">
        <f t="shared" ca="1" si="180"/>
        <v>0.46776263391873163</v>
      </c>
      <c r="F5780">
        <v>0.8571428571428571</v>
      </c>
      <c r="G5780">
        <f>AVERAGE(F$2:F5780)</f>
        <v>28912.191289307233</v>
      </c>
      <c r="T5780">
        <f t="shared" ca="1" si="181"/>
        <v>6.2820426095592161</v>
      </c>
      <c r="U5780">
        <f ca="1">AVERAGE(T$2:T5780)</f>
        <v>30.198788472404928</v>
      </c>
    </row>
    <row r="5781" spans="1:21" x14ac:dyDescent="0.25">
      <c r="A5781" s="75" t="s">
        <v>11</v>
      </c>
      <c r="B5781">
        <v>4</v>
      </c>
      <c r="C5781" s="76" t="s">
        <v>91</v>
      </c>
      <c r="E5781">
        <f t="shared" ca="1" si="180"/>
        <v>0.54204594652656346</v>
      </c>
      <c r="F5781">
        <v>0.51503394762366639</v>
      </c>
      <c r="G5781">
        <f>AVERAGE(F$2:F5781)</f>
        <v>28907.189269193852</v>
      </c>
      <c r="T5781">
        <f t="shared" ca="1" si="181"/>
        <v>3.245446264785973</v>
      </c>
      <c r="U5781">
        <f ca="1">AVERAGE(T$2:T5781)</f>
        <v>30.194125264410527</v>
      </c>
    </row>
    <row r="5782" spans="1:21" x14ac:dyDescent="0.25">
      <c r="A5782" s="75" t="s">
        <v>11</v>
      </c>
      <c r="B5782">
        <v>0.25</v>
      </c>
      <c r="C5782" s="76" t="s">
        <v>92</v>
      </c>
      <c r="E5782">
        <f t="shared" ca="1" si="180"/>
        <v>0.59277997971646301</v>
      </c>
      <c r="F5782">
        <v>0.99722222222222223</v>
      </c>
      <c r="G5782">
        <f>AVERAGE(F$2:F5782)</f>
        <v>28902.189062993024</v>
      </c>
      <c r="T5782">
        <f t="shared" ca="1" si="181"/>
        <v>5.3964643878878649</v>
      </c>
      <c r="U5782">
        <f ca="1">AVERAGE(T$2:T5782)</f>
        <v>30.189835753793588</v>
      </c>
    </row>
    <row r="5783" spans="1:21" x14ac:dyDescent="0.25">
      <c r="A5783" s="75" t="s">
        <v>11</v>
      </c>
      <c r="B5783">
        <v>0.6875</v>
      </c>
      <c r="C5783" s="76" t="s">
        <v>93</v>
      </c>
      <c r="E5783">
        <f t="shared" ca="1" si="180"/>
        <v>0.22514170038963111</v>
      </c>
      <c r="F5783">
        <v>0.21951219512195122</v>
      </c>
      <c r="G5783">
        <f>AVERAGE(F$2:F5783)</f>
        <v>28897.19045186352</v>
      </c>
      <c r="T5783">
        <f t="shared" ca="1" si="181"/>
        <v>5.0756197644560359</v>
      </c>
      <c r="U5783">
        <f ca="1">AVERAGE(T$2:T5783)</f>
        <v>30.18549223667333</v>
      </c>
    </row>
    <row r="5784" spans="1:21" x14ac:dyDescent="0.25">
      <c r="A5784" s="75" t="s">
        <v>11</v>
      </c>
      <c r="B5784">
        <v>0.53846153846153844</v>
      </c>
      <c r="C5784" s="76" t="s">
        <v>94</v>
      </c>
      <c r="E5784">
        <f t="shared" ca="1" si="180"/>
        <v>0.29842709057274774</v>
      </c>
      <c r="F5784">
        <v>1.5</v>
      </c>
      <c r="G5784">
        <f>AVERAGE(F$2:F5784)</f>
        <v>28892.193790882739</v>
      </c>
      <c r="T5784">
        <f t="shared" ca="1" si="181"/>
        <v>11.979840344500928</v>
      </c>
      <c r="U5784">
        <f ca="1">AVERAGE(T$2:T5784)</f>
        <v>30.18234410388893</v>
      </c>
    </row>
    <row r="5785" spans="1:21" x14ac:dyDescent="0.25">
      <c r="A5785" s="75" t="s">
        <v>11</v>
      </c>
      <c r="B5785">
        <v>0.28176795580110497</v>
      </c>
      <c r="C5785" s="76" t="s">
        <v>95</v>
      </c>
      <c r="E5785">
        <f t="shared" ca="1" si="180"/>
        <v>0.88139290570893181</v>
      </c>
      <c r="F5785">
        <v>0.23875432525951551</v>
      </c>
      <c r="G5785">
        <f>AVERAGE(F$2:F5785)</f>
        <v>28887.198639597027</v>
      </c>
      <c r="T5785">
        <f t="shared" ca="1" si="181"/>
        <v>2.2344530791864199</v>
      </c>
      <c r="U5785">
        <f ca="1">AVERAGE(T$2:T5785)</f>
        <v>30.177512172522277</v>
      </c>
    </row>
    <row r="5786" spans="1:21" x14ac:dyDescent="0.25">
      <c r="A5786" s="75" t="s">
        <v>11</v>
      </c>
      <c r="B5786">
        <v>0.71111111111111114</v>
      </c>
      <c r="C5786" s="76" t="s">
        <v>96</v>
      </c>
      <c r="E5786">
        <f t="shared" ca="1" si="180"/>
        <v>0.60930710857864079</v>
      </c>
      <c r="F5786">
        <v>0</v>
      </c>
      <c r="G5786">
        <f>AVERAGE(F$2:F5786)</f>
        <v>28882.205173972205</v>
      </c>
      <c r="T5786">
        <f t="shared" ca="1" si="181"/>
        <v>32.238982690898716</v>
      </c>
      <c r="U5786">
        <f ca="1">AVERAGE(T$2:T5786)</f>
        <v>30.177868520062187</v>
      </c>
    </row>
    <row r="5787" spans="1:21" x14ac:dyDescent="0.25">
      <c r="B5787">
        <v>1.9607843137254902E-2</v>
      </c>
      <c r="C5787" s="76" t="s">
        <v>81</v>
      </c>
      <c r="E5787">
        <f t="shared" ca="1" si="180"/>
        <v>0.21545102045234388</v>
      </c>
      <c r="F5787">
        <v>0.42857142857142855</v>
      </c>
      <c r="G5787">
        <f>AVERAGE(F$2:F5787)</f>
        <v>28877.213508468827</v>
      </c>
      <c r="T5787">
        <f t="shared" ca="1" si="181"/>
        <v>3.3664737115262553</v>
      </c>
      <c r="U5787">
        <f ca="1">AVERAGE(T$2:T5787)</f>
        <v>30.173234680655252</v>
      </c>
    </row>
    <row r="5788" spans="1:21" x14ac:dyDescent="0.25">
      <c r="A5788" s="75" t="s">
        <v>12</v>
      </c>
      <c r="B5788">
        <v>2</v>
      </c>
      <c r="C5788" s="76" t="s">
        <v>82</v>
      </c>
      <c r="E5788">
        <f t="shared" ca="1" si="180"/>
        <v>0.93663702930715298</v>
      </c>
      <c r="F5788">
        <v>1.7777777777777779</v>
      </c>
      <c r="G5788">
        <f>AVERAGE(F$2:F5788)</f>
        <v>28872.223801240441</v>
      </c>
      <c r="T5788">
        <f t="shared" ca="1" si="181"/>
        <v>4.2939580765976855</v>
      </c>
      <c r="U5788">
        <f ca="1">AVERAGE(T$2:T5788)</f>
        <v>30.168762713037477</v>
      </c>
    </row>
    <row r="5789" spans="1:21" x14ac:dyDescent="0.25">
      <c r="A5789" s="75" t="s">
        <v>12</v>
      </c>
      <c r="B5789">
        <v>32.333333333333336</v>
      </c>
      <c r="C5789" s="76" t="s">
        <v>83</v>
      </c>
      <c r="E5789">
        <f t="shared" ca="1" si="180"/>
        <v>0.52860078723070758</v>
      </c>
      <c r="F5789">
        <v>0.78260869565217395</v>
      </c>
      <c r="G5789">
        <f>AVERAGE(F$2:F5789)</f>
        <v>28867.235646231362</v>
      </c>
      <c r="T5789">
        <f t="shared" ca="1" si="181"/>
        <v>2.0700481639987061</v>
      </c>
      <c r="U5789">
        <f ca="1">AVERAGE(T$2:T5789)</f>
        <v>30.163908062977171</v>
      </c>
    </row>
    <row r="5790" spans="1:21" x14ac:dyDescent="0.25">
      <c r="A5790" s="75" t="s">
        <v>12</v>
      </c>
      <c r="B5790">
        <v>0.16666666666666666</v>
      </c>
      <c r="C5790" s="76" t="s">
        <v>84</v>
      </c>
      <c r="E5790">
        <f t="shared" ca="1" si="180"/>
        <v>0.4585391212149027</v>
      </c>
      <c r="F5790">
        <v>8.9108910891089105E-2</v>
      </c>
      <c r="G5790">
        <f>AVERAGE(F$2:F5790)</f>
        <v>28862.249094747975</v>
      </c>
      <c r="T5790">
        <f t="shared" ca="1" si="181"/>
        <v>4.0108193864565829</v>
      </c>
      <c r="U5790">
        <f ca="1">AVERAGE(T$2:T5790)</f>
        <v>30.159390341664938</v>
      </c>
    </row>
    <row r="5791" spans="1:21" x14ac:dyDescent="0.25">
      <c r="A5791" s="75" t="s">
        <v>12</v>
      </c>
      <c r="B5791">
        <v>0.17647058823529413</v>
      </c>
      <c r="C5791" s="76" t="s">
        <v>85</v>
      </c>
      <c r="E5791">
        <f t="shared" ca="1" si="180"/>
        <v>0.79586409594137342</v>
      </c>
      <c r="F5791">
        <v>7.6956521739130448</v>
      </c>
      <c r="G5791">
        <f>AVERAGE(F$2:F5791)</f>
        <v>28857.265579472922</v>
      </c>
      <c r="T5791">
        <f t="shared" ca="1" si="181"/>
        <v>2.5680475176544695</v>
      </c>
      <c r="U5791">
        <f ca="1">AVERAGE(T$2:T5791)</f>
        <v>30.154624997481172</v>
      </c>
    </row>
    <row r="5792" spans="1:21" x14ac:dyDescent="0.25">
      <c r="A5792" s="75" t="s">
        <v>12</v>
      </c>
      <c r="B5792">
        <v>0.8666666666666667</v>
      </c>
      <c r="C5792" s="76" t="s">
        <v>86</v>
      </c>
      <c r="E5792">
        <f t="shared" ca="1" si="180"/>
        <v>0.63043553209820891</v>
      </c>
      <c r="F5792">
        <v>0.98</v>
      </c>
      <c r="G5792">
        <f>AVERAGE(F$2:F5792)</f>
        <v>28852.282625651565</v>
      </c>
      <c r="T5792">
        <f t="shared" ca="1" si="181"/>
        <v>2.8716260947408316</v>
      </c>
      <c r="U5792">
        <f ca="1">AVERAGE(T$2:T5792)</f>
        <v>30.149913721552533</v>
      </c>
    </row>
    <row r="5793" spans="1:21" x14ac:dyDescent="0.25">
      <c r="A5793" s="75" t="s">
        <v>12</v>
      </c>
      <c r="B5793">
        <v>0.125</v>
      </c>
      <c r="C5793" s="76" t="s">
        <v>87</v>
      </c>
      <c r="E5793">
        <f t="shared" ca="1" si="180"/>
        <v>0.6444710432922528</v>
      </c>
      <c r="F5793">
        <v>0.66666666666666685</v>
      </c>
      <c r="G5793">
        <f>AVERAGE(F$2:F5793)</f>
        <v>28847.301338365825</v>
      </c>
      <c r="T5793">
        <f t="shared" ca="1" si="181"/>
        <v>19946.483085981308</v>
      </c>
      <c r="U5793">
        <f ca="1">AVERAGE(T$2:T5793)</f>
        <v>33.588507155989646</v>
      </c>
    </row>
    <row r="5794" spans="1:21" x14ac:dyDescent="0.25">
      <c r="A5794" s="75" t="s">
        <v>12</v>
      </c>
      <c r="B5794">
        <v>0.99997142857142862</v>
      </c>
      <c r="C5794" s="76" t="s">
        <v>88</v>
      </c>
      <c r="E5794">
        <f t="shared" ca="1" si="180"/>
        <v>0.34628495084725475</v>
      </c>
      <c r="F5794">
        <v>0.31147540983606564</v>
      </c>
      <c r="G5794">
        <f>AVERAGE(F$2:F5794)</f>
        <v>28842.321709527059</v>
      </c>
      <c r="T5794">
        <f t="shared" ca="1" si="181"/>
        <v>4.2626246791065707</v>
      </c>
      <c r="U5794">
        <f ca="1">AVERAGE(T$2:T5794)</f>
        <v>33.583444859687752</v>
      </c>
    </row>
    <row r="5795" spans="1:21" x14ac:dyDescent="0.25">
      <c r="A5795" s="75" t="s">
        <v>12</v>
      </c>
      <c r="B5795">
        <v>0.47368421052631582</v>
      </c>
      <c r="C5795" s="76" t="s">
        <v>89</v>
      </c>
      <c r="E5795">
        <f t="shared" ca="1" si="180"/>
        <v>0.29547496010506158</v>
      </c>
      <c r="F5795">
        <v>0.4505494505494505</v>
      </c>
      <c r="G5795">
        <f>AVERAGE(F$2:F5795)</f>
        <v>28837.343823582967</v>
      </c>
      <c r="T5795">
        <f t="shared" ca="1" si="181"/>
        <v>9.2682400124647035</v>
      </c>
      <c r="U5795">
        <f ca="1">AVERAGE(T$2:T5795)</f>
        <v>33.579248241660956</v>
      </c>
    </row>
    <row r="5796" spans="1:21" x14ac:dyDescent="0.25">
      <c r="A5796" s="75" t="s">
        <v>12</v>
      </c>
      <c r="B5796">
        <v>0.5</v>
      </c>
      <c r="C5796" s="76" t="s">
        <v>90</v>
      </c>
      <c r="E5796">
        <f t="shared" ca="1" si="180"/>
        <v>0.55314296391597717</v>
      </c>
      <c r="F5796">
        <v>2.9126213592233011E-2</v>
      </c>
      <c r="G5796">
        <f>AVERAGE(F$2:F5796)</f>
        <v>28832.367582910429</v>
      </c>
      <c r="T5796">
        <f t="shared" ca="1" si="181"/>
        <v>2.398205873424577</v>
      </c>
      <c r="U5796">
        <f ca="1">AVERAGE(T$2:T5796)</f>
        <v>33.573867561355826</v>
      </c>
    </row>
    <row r="5797" spans="1:21" x14ac:dyDescent="0.25">
      <c r="A5797" s="75" t="s">
        <v>12</v>
      </c>
      <c r="B5797">
        <v>1.6666666666666667</v>
      </c>
      <c r="C5797" s="76" t="s">
        <v>91</v>
      </c>
      <c r="E5797">
        <f t="shared" ca="1" si="180"/>
        <v>0.23273287704040424</v>
      </c>
      <c r="F5797">
        <v>5.557377049180328</v>
      </c>
      <c r="G5797">
        <f>AVERAGE(F$2:F5797)</f>
        <v>28827.394013171666</v>
      </c>
      <c r="T5797">
        <f t="shared" ca="1" si="181"/>
        <v>7.227392228448398</v>
      </c>
      <c r="U5797">
        <f ca="1">AVERAGE(T$2:T5797)</f>
        <v>33.569321930691068</v>
      </c>
    </row>
    <row r="5798" spans="1:21" x14ac:dyDescent="0.25">
      <c r="A5798" s="75" t="s">
        <v>12</v>
      </c>
      <c r="B5798">
        <v>0</v>
      </c>
      <c r="C5798" s="76" t="s">
        <v>92</v>
      </c>
      <c r="E5798">
        <f t="shared" ca="1" si="180"/>
        <v>0.24461707810967903</v>
      </c>
      <c r="F5798">
        <v>2.9130434782608696</v>
      </c>
      <c r="G5798">
        <f>AVERAGE(F$2:F5798)</f>
        <v>28822.421703188968</v>
      </c>
      <c r="T5798">
        <f t="shared" ca="1" si="181"/>
        <v>4.1289431021393863</v>
      </c>
      <c r="U5798">
        <f ca="1">AVERAGE(T$2:T5798)</f>
        <v>33.564243376468447</v>
      </c>
    </row>
    <row r="5799" spans="1:21" x14ac:dyDescent="0.25">
      <c r="A5799" s="75" t="s">
        <v>12</v>
      </c>
      <c r="B5799">
        <v>0.25000000000000006</v>
      </c>
      <c r="C5799" s="76" t="s">
        <v>93</v>
      </c>
      <c r="E5799">
        <f t="shared" ca="1" si="180"/>
        <v>0.80703184315374388</v>
      </c>
      <c r="F5799">
        <v>0.37480666781233896</v>
      </c>
      <c r="G5799">
        <f>AVERAGE(F$2:F5799)</f>
        <v>28817.450670609371</v>
      </c>
      <c r="T5799">
        <f t="shared" ca="1" si="181"/>
        <v>7.776204799486826</v>
      </c>
      <c r="U5799">
        <f ca="1">AVERAGE(T$2:T5799)</f>
        <v>33.55979562921474</v>
      </c>
    </row>
    <row r="5800" spans="1:21" x14ac:dyDescent="0.25">
      <c r="A5800" s="75" t="s">
        <v>12</v>
      </c>
      <c r="B5800">
        <v>0.23076923076923078</v>
      </c>
      <c r="C5800" s="76" t="s">
        <v>94</v>
      </c>
      <c r="E5800">
        <f t="shared" ca="1" si="180"/>
        <v>0.61190497785428288</v>
      </c>
      <c r="F5800">
        <v>2.1249999999999996</v>
      </c>
      <c r="G5800">
        <f>AVERAGE(F$2:F5800)</f>
        <v>28812.481654284034</v>
      </c>
      <c r="T5800">
        <f t="shared" ca="1" si="181"/>
        <v>3.2865383615090842</v>
      </c>
      <c r="U5800">
        <f ca="1">AVERAGE(T$2:T5800)</f>
        <v>33.554575202025966</v>
      </c>
    </row>
    <row r="5801" spans="1:21" x14ac:dyDescent="0.25">
      <c r="A5801" s="75" t="s">
        <v>12</v>
      </c>
      <c r="B5801">
        <v>0.65745856353591159</v>
      </c>
      <c r="C5801" s="76" t="s">
        <v>95</v>
      </c>
      <c r="E5801">
        <f t="shared" ca="1" si="180"/>
        <v>0.95647757958773305</v>
      </c>
      <c r="F5801">
        <v>0.92</v>
      </c>
      <c r="G5801">
        <f>AVERAGE(F$2:F5801)</f>
        <v>28807.514143653985</v>
      </c>
      <c r="T5801">
        <f t="shared" ca="1" si="181"/>
        <v>3.3638510379574398</v>
      </c>
      <c r="U5801">
        <f ca="1">AVERAGE(T$2:T5801)</f>
        <v>33.549369904756297</v>
      </c>
    </row>
    <row r="5802" spans="1:21" x14ac:dyDescent="0.25">
      <c r="A5802" s="75" t="s">
        <v>12</v>
      </c>
      <c r="B5802">
        <v>0.77777777777777779</v>
      </c>
      <c r="C5802" s="76" t="s">
        <v>96</v>
      </c>
      <c r="E5802">
        <f t="shared" ca="1" si="180"/>
        <v>0.24038198133280075</v>
      </c>
      <c r="F5802">
        <v>99</v>
      </c>
      <c r="G5802">
        <f>AVERAGE(F$2:F5802)</f>
        <v>28802.565253093107</v>
      </c>
      <c r="T5802">
        <f t="shared" ca="1" si="181"/>
        <v>3.4690311919415735</v>
      </c>
      <c r="U5802">
        <f ca="1">AVERAGE(T$2:T5802)</f>
        <v>33.544184533490515</v>
      </c>
    </row>
    <row r="5803" spans="1:21" x14ac:dyDescent="0.25">
      <c r="B5803">
        <v>0</v>
      </c>
      <c r="C5803" s="76" t="s">
        <v>81</v>
      </c>
      <c r="E5803">
        <f t="shared" ca="1" si="180"/>
        <v>0.62620903403672801</v>
      </c>
      <c r="F5803">
        <v>0.29032258064516125</v>
      </c>
      <c r="G5803">
        <f>AVERAGE(F$2:F5803)</f>
        <v>28797.601055414631</v>
      </c>
      <c r="T5803">
        <f t="shared" ca="1" si="181"/>
        <v>3.0404913635944069</v>
      </c>
      <c r="U5803">
        <f ca="1">AVERAGE(T$2:T5803)</f>
        <v>33.538927088959333</v>
      </c>
    </row>
    <row r="5804" spans="1:21" x14ac:dyDescent="0.25">
      <c r="A5804" s="75" t="s">
        <v>13</v>
      </c>
      <c r="B5804">
        <v>49</v>
      </c>
      <c r="C5804" s="76" t="s">
        <v>82</v>
      </c>
      <c r="E5804">
        <f t="shared" ca="1" si="180"/>
        <v>0.69221827854602191</v>
      </c>
      <c r="F5804">
        <v>0.91803278688524592</v>
      </c>
      <c r="G5804">
        <f>AVERAGE(F$2:F5804)</f>
        <v>28792.638676813454</v>
      </c>
      <c r="T5804">
        <f t="shared" ca="1" si="181"/>
        <v>5.3230890854964477</v>
      </c>
      <c r="U5804">
        <f ca="1">AVERAGE(T$2:T5804)</f>
        <v>33.534064804278401</v>
      </c>
    </row>
    <row r="5805" spans="1:21" x14ac:dyDescent="0.25">
      <c r="A5805" s="75" t="s">
        <v>13</v>
      </c>
      <c r="B5805">
        <v>0.33333333333333331</v>
      </c>
      <c r="C5805" s="76" t="s">
        <v>83</v>
      </c>
      <c r="E5805">
        <f t="shared" ca="1" si="180"/>
        <v>0.65772056851572203</v>
      </c>
      <c r="F5805">
        <v>4.4117647058823532E-2</v>
      </c>
      <c r="G5805">
        <f>AVERAGE(F$2:F5805)</f>
        <v>28787.677857626833</v>
      </c>
      <c r="T5805">
        <f t="shared" ca="1" si="181"/>
        <v>4.5596287492416199</v>
      </c>
      <c r="U5805">
        <f ca="1">AVERAGE(T$2:T5805)</f>
        <v>33.529072654716884</v>
      </c>
    </row>
    <row r="5806" spans="1:21" x14ac:dyDescent="0.25">
      <c r="A5806" s="75" t="s">
        <v>13</v>
      </c>
      <c r="B5806">
        <v>0.9916666666666667</v>
      </c>
      <c r="C5806" s="76" t="s">
        <v>84</v>
      </c>
      <c r="E5806">
        <f t="shared" ca="1" si="180"/>
        <v>0.15456583973683535</v>
      </c>
      <c r="F5806">
        <v>0.16666666666666666</v>
      </c>
      <c r="G5806">
        <f>AVERAGE(F$2:F5806)</f>
        <v>28782.718768705046</v>
      </c>
      <c r="T5806">
        <f t="shared" ca="1" si="181"/>
        <v>3.060485830661225</v>
      </c>
      <c r="U5806">
        <f ca="1">AVERAGE(T$2:T5806)</f>
        <v>33.523823974816096</v>
      </c>
    </row>
    <row r="5807" spans="1:21" x14ac:dyDescent="0.25">
      <c r="A5807" s="75" t="s">
        <v>13</v>
      </c>
      <c r="B5807">
        <v>0.17647058823529413</v>
      </c>
      <c r="C5807" s="76" t="s">
        <v>85</v>
      </c>
      <c r="E5807">
        <f t="shared" ca="1" si="180"/>
        <v>0.39899829263014008</v>
      </c>
      <c r="F5807">
        <v>1.4</v>
      </c>
      <c r="G5807">
        <f>AVERAGE(F$2:F5807)</f>
        <v>28777.761600470687</v>
      </c>
      <c r="T5807">
        <f t="shared" ca="1" si="181"/>
        <v>6.0167570293236237</v>
      </c>
      <c r="U5807">
        <f ca="1">AVERAGE(T$2:T5807)</f>
        <v>33.519086278132406</v>
      </c>
    </row>
    <row r="5808" spans="1:21" x14ac:dyDescent="0.25">
      <c r="A5808" s="75" t="s">
        <v>13</v>
      </c>
      <c r="B5808">
        <v>0.88888888888888884</v>
      </c>
      <c r="C5808" s="76" t="s">
        <v>86</v>
      </c>
      <c r="E5808">
        <f t="shared" ca="1" si="180"/>
        <v>0.9845921828963089</v>
      </c>
      <c r="F5808">
        <v>0.1891891891891892</v>
      </c>
      <c r="G5808">
        <f>AVERAGE(F$2:F5808)</f>
        <v>28772.805931035302</v>
      </c>
      <c r="T5808">
        <f t="shared" ca="1" si="181"/>
        <v>2.1439946432240098</v>
      </c>
      <c r="U5808">
        <f ca="1">AVERAGE(T$2:T5808)</f>
        <v>33.513683300409852</v>
      </c>
    </row>
    <row r="5809" spans="1:21" x14ac:dyDescent="0.25">
      <c r="A5809" s="75" t="s">
        <v>13</v>
      </c>
      <c r="B5809">
        <v>0.25</v>
      </c>
      <c r="C5809" s="76" t="s">
        <v>87</v>
      </c>
      <c r="E5809">
        <f t="shared" ca="1" si="180"/>
        <v>0.35480818210174125</v>
      </c>
      <c r="F5809">
        <v>0.375</v>
      </c>
      <c r="G5809">
        <f>AVERAGE(F$2:F5809)</f>
        <v>28767.852000089875</v>
      </c>
      <c r="T5809">
        <f t="shared" ca="1" si="181"/>
        <v>4.5290141417912908</v>
      </c>
      <c r="U5809">
        <f ca="1">AVERAGE(T$2:T5809)</f>
        <v>33.508692827069865</v>
      </c>
    </row>
    <row r="5810" spans="1:21" x14ac:dyDescent="0.25">
      <c r="A5810" s="75" t="s">
        <v>13</v>
      </c>
      <c r="B5810">
        <v>0.5</v>
      </c>
      <c r="C5810" s="76" t="s">
        <v>88</v>
      </c>
      <c r="E5810">
        <f t="shared" ca="1" si="180"/>
        <v>0.64318499637634585</v>
      </c>
      <c r="F5810">
        <v>0</v>
      </c>
      <c r="G5810">
        <f>AVERAGE(F$2:F5810)</f>
        <v>28762.89971019487</v>
      </c>
      <c r="T5810">
        <f t="shared" ca="1" si="181"/>
        <v>2.711144696370043</v>
      </c>
      <c r="U5810">
        <f ca="1">AVERAGE(T$2:T5810)</f>
        <v>33.503391131746973</v>
      </c>
    </row>
    <row r="5811" spans="1:21" x14ac:dyDescent="0.25">
      <c r="A5811" s="75" t="s">
        <v>13</v>
      </c>
      <c r="B5811">
        <v>1.1052631578947367</v>
      </c>
      <c r="C5811" s="76" t="s">
        <v>89</v>
      </c>
      <c r="E5811">
        <f t="shared" ca="1" si="180"/>
        <v>9.2850997862591322E-3</v>
      </c>
      <c r="F5811">
        <v>0</v>
      </c>
      <c r="G5811">
        <f>AVERAGE(F$2:F5811)</f>
        <v>28757.949125046816</v>
      </c>
      <c r="T5811">
        <f t="shared" ca="1" si="181"/>
        <v>2.6239490984366109</v>
      </c>
      <c r="U5811">
        <f ca="1">AVERAGE(T$2:T5811)</f>
        <v>33.498076253600104</v>
      </c>
    </row>
    <row r="5812" spans="1:21" x14ac:dyDescent="0.25">
      <c r="A5812" s="75" t="s">
        <v>13</v>
      </c>
      <c r="B5812">
        <v>1.5</v>
      </c>
      <c r="C5812" s="76" t="s">
        <v>90</v>
      </c>
      <c r="E5812">
        <f t="shared" ca="1" si="180"/>
        <v>0.83695529120240286</v>
      </c>
      <c r="F5812">
        <v>8.0909090909090917</v>
      </c>
      <c r="G5812">
        <f>AVERAGE(F$2:F5812)</f>
        <v>28753.001636109289</v>
      </c>
      <c r="T5812">
        <f t="shared" ca="1" si="181"/>
        <v>10.560715714608614</v>
      </c>
      <c r="U5812">
        <f ca="1">AVERAGE(T$2:T5812)</f>
        <v>33.494129022393942</v>
      </c>
    </row>
    <row r="5813" spans="1:21" x14ac:dyDescent="0.25">
      <c r="A5813" s="75" t="s">
        <v>13</v>
      </c>
      <c r="B5813">
        <v>9</v>
      </c>
      <c r="C5813" s="76" t="s">
        <v>91</v>
      </c>
      <c r="E5813">
        <f t="shared" ca="1" si="180"/>
        <v>0.34754819420996041</v>
      </c>
      <c r="F5813">
        <v>0.96</v>
      </c>
      <c r="G5813">
        <f>AVERAGE(F$2:F5813)</f>
        <v>28748.054622751395</v>
      </c>
      <c r="T5813">
        <f t="shared" ca="1" si="181"/>
        <v>14.620650206765635</v>
      </c>
      <c r="U5813">
        <f ca="1">AVERAGE(T$2:T5813)</f>
        <v>33.490881692934956</v>
      </c>
    </row>
    <row r="5814" spans="1:21" x14ac:dyDescent="0.25">
      <c r="A5814" s="75" t="s">
        <v>13</v>
      </c>
      <c r="B5814">
        <v>0.25</v>
      </c>
      <c r="C5814" s="76" t="s">
        <v>92</v>
      </c>
      <c r="E5814">
        <f t="shared" ca="1" si="180"/>
        <v>0.64070986636344429</v>
      </c>
      <c r="F5814">
        <v>8.0645161290322578E-3</v>
      </c>
      <c r="G5814">
        <f>AVERAGE(F$2:F5814)</f>
        <v>28743.109147685464</v>
      </c>
      <c r="T5814">
        <f t="shared" ca="1" si="181"/>
        <v>3.4948843906721341</v>
      </c>
      <c r="U5814">
        <f ca="1">AVERAGE(T$2:T5814)</f>
        <v>33.485721535133088</v>
      </c>
    </row>
    <row r="5815" spans="1:21" x14ac:dyDescent="0.25">
      <c r="A5815" s="75" t="s">
        <v>13</v>
      </c>
      <c r="B5815">
        <v>0.21875000000000003</v>
      </c>
      <c r="C5815" s="76" t="s">
        <v>93</v>
      </c>
      <c r="E5815">
        <f t="shared" ca="1" si="180"/>
        <v>0.52855157173152978</v>
      </c>
      <c r="F5815">
        <v>5.3331222292590246</v>
      </c>
      <c r="G5815">
        <f>AVERAGE(F$2:F5815)</f>
        <v>28738.166289751949</v>
      </c>
      <c r="T5815">
        <f t="shared" ca="1" si="181"/>
        <v>4.4748141556237</v>
      </c>
      <c r="U5815">
        <f ca="1">AVERAGE(T$2:T5815)</f>
        <v>33.480731698982503</v>
      </c>
    </row>
    <row r="5816" spans="1:21" x14ac:dyDescent="0.25">
      <c r="A5816" s="75" t="s">
        <v>13</v>
      </c>
      <c r="B5816">
        <v>0.73076923076923073</v>
      </c>
      <c r="C5816" s="76" t="s">
        <v>94</v>
      </c>
      <c r="E5816">
        <f t="shared" ca="1" si="180"/>
        <v>5.3701657507158607E-2</v>
      </c>
      <c r="F5816">
        <v>0.76773648648648651</v>
      </c>
      <c r="G5816">
        <f>AVERAGE(F$2:F5816)</f>
        <v>28733.224346750529</v>
      </c>
      <c r="T5816">
        <f t="shared" ca="1" si="181"/>
        <v>2.3573057156974699</v>
      </c>
      <c r="U5816">
        <f ca="1">AVERAGE(T$2:T5816)</f>
        <v>33.47537943312124</v>
      </c>
    </row>
    <row r="5817" spans="1:21" x14ac:dyDescent="0.25">
      <c r="A5817" s="75" t="s">
        <v>13</v>
      </c>
      <c r="B5817">
        <v>0.72375690607734811</v>
      </c>
      <c r="C5817" s="76" t="s">
        <v>95</v>
      </c>
      <c r="E5817">
        <f t="shared" ca="1" si="180"/>
        <v>0.26018798172521607</v>
      </c>
      <c r="F5817">
        <v>0.43651840306917633</v>
      </c>
      <c r="G5817">
        <f>AVERAGE(F$2:F5817)</f>
        <v>28728.284046229837</v>
      </c>
      <c r="T5817">
        <f t="shared" ca="1" si="181"/>
        <v>2.6750641504712687</v>
      </c>
      <c r="U5817">
        <f ca="1">AVERAGE(T$2:T5817)</f>
        <v>33.470083643010739</v>
      </c>
    </row>
    <row r="5818" spans="1:21" x14ac:dyDescent="0.25">
      <c r="A5818" s="75" t="s">
        <v>13</v>
      </c>
      <c r="B5818">
        <v>0.33333333333333331</v>
      </c>
      <c r="C5818" s="76" t="s">
        <v>96</v>
      </c>
      <c r="E5818">
        <f t="shared" ca="1" si="180"/>
        <v>0.56454850432026227</v>
      </c>
      <c r="F5818">
        <v>0.57480314960629919</v>
      </c>
      <c r="G5818">
        <f>AVERAGE(F$2:F5818)</f>
        <v>28723.345468054988</v>
      </c>
      <c r="T5818">
        <f t="shared" ca="1" si="181"/>
        <v>3.3232437492397371</v>
      </c>
      <c r="U5818">
        <f ca="1">AVERAGE(T$2:T5818)</f>
        <v>33.4649011022004</v>
      </c>
    </row>
    <row r="5819" spans="1:21" x14ac:dyDescent="0.25">
      <c r="B5819">
        <v>0</v>
      </c>
      <c r="C5819" s="76" t="s">
        <v>81</v>
      </c>
      <c r="E5819">
        <f t="shared" ca="1" si="180"/>
        <v>0.75168855175345251</v>
      </c>
      <c r="F5819">
        <v>0.23683005038937235</v>
      </c>
      <c r="G5819">
        <f>AVERAGE(F$2:F5819)</f>
        <v>28718.408529478504</v>
      </c>
      <c r="T5819">
        <f t="shared" ca="1" si="181"/>
        <v>30.192754443155504</v>
      </c>
      <c r="U5819">
        <f ca="1">AVERAGE(T$2:T5819)</f>
        <v>33.464338684417818</v>
      </c>
    </row>
    <row r="5820" spans="1:21" x14ac:dyDescent="0.25">
      <c r="A5820" s="75" t="s">
        <v>14</v>
      </c>
      <c r="B5820">
        <v>4</v>
      </c>
      <c r="C5820" s="76" t="s">
        <v>82</v>
      </c>
      <c r="E5820">
        <f t="shared" ca="1" si="180"/>
        <v>0.3838419007046957</v>
      </c>
      <c r="F5820">
        <v>0.96987951807228912</v>
      </c>
      <c r="G5820">
        <f>AVERAGE(F$2:F5820)</f>
        <v>28713.473413711192</v>
      </c>
      <c r="T5820">
        <f t="shared" ca="1" si="181"/>
        <v>2.3658297014851155</v>
      </c>
      <c r="U5820">
        <f ca="1">AVERAGE(T$2:T5820)</f>
        <v>33.458994379729219</v>
      </c>
    </row>
    <row r="5821" spans="1:21" x14ac:dyDescent="0.25">
      <c r="A5821" s="75" t="s">
        <v>14</v>
      </c>
      <c r="B5821">
        <v>0.33333333333333331</v>
      </c>
      <c r="C5821" s="76" t="s">
        <v>83</v>
      </c>
      <c r="E5821">
        <f t="shared" ca="1" si="180"/>
        <v>0.10420353385080516</v>
      </c>
      <c r="F5821">
        <v>15.666666666666666</v>
      </c>
      <c r="G5821">
        <f>AVERAGE(F$2:F5821)</f>
        <v>28708.542519081115</v>
      </c>
      <c r="T5821">
        <f t="shared" ca="1" si="181"/>
        <v>3.9839247914874196</v>
      </c>
      <c r="U5821">
        <f ca="1">AVERAGE(T$2:T5821)</f>
        <v>33.453929934782785</v>
      </c>
    </row>
    <row r="5822" spans="1:21" x14ac:dyDescent="0.25">
      <c r="A5822" s="75" t="s">
        <v>14</v>
      </c>
      <c r="B5822">
        <v>3.1666666666666665</v>
      </c>
      <c r="C5822" s="76" t="s">
        <v>84</v>
      </c>
      <c r="E5822">
        <f t="shared" ca="1" si="180"/>
        <v>0.27239319152148522</v>
      </c>
      <c r="F5822">
        <v>0.11504424778761053</v>
      </c>
      <c r="G5822">
        <f>AVERAGE(F$2:F5822)</f>
        <v>28703.610646984424</v>
      </c>
      <c r="T5822">
        <f t="shared" ca="1" si="181"/>
        <v>8.2689449363003167</v>
      </c>
      <c r="U5822">
        <f ca="1">AVERAGE(T$2:T5822)</f>
        <v>33.449603361170269</v>
      </c>
    </row>
    <row r="5823" spans="1:21" x14ac:dyDescent="0.25">
      <c r="A5823" s="75" t="s">
        <v>14</v>
      </c>
      <c r="B5823">
        <v>0.17647058823529413</v>
      </c>
      <c r="C5823" s="76" t="s">
        <v>85</v>
      </c>
      <c r="E5823">
        <f t="shared" ca="1" si="180"/>
        <v>0.28462340272746234</v>
      </c>
      <c r="F5823">
        <v>0.8</v>
      </c>
      <c r="G5823">
        <f>AVERAGE(F$2:F5823)</f>
        <v>28698.680586756498</v>
      </c>
      <c r="T5823">
        <f t="shared" ca="1" si="181"/>
        <v>121.98807057551204</v>
      </c>
      <c r="U5823">
        <f ca="1">AVERAGE(T$2:T5823)</f>
        <v>33.464810930255524</v>
      </c>
    </row>
    <row r="5824" spans="1:21" x14ac:dyDescent="0.25">
      <c r="A5824" s="75" t="s">
        <v>14</v>
      </c>
      <c r="B5824">
        <v>0.1111111111111111</v>
      </c>
      <c r="C5824" s="76" t="s">
        <v>86</v>
      </c>
      <c r="E5824">
        <f t="shared" ca="1" si="180"/>
        <v>0.35914274562786241</v>
      </c>
      <c r="F5824">
        <v>2.7397260273972629E-2</v>
      </c>
      <c r="G5824">
        <f>AVERAGE(F$2:F5824)</f>
        <v>28693.752087153291</v>
      </c>
      <c r="T5824">
        <f t="shared" ca="1" si="181"/>
        <v>3.1215135422261833</v>
      </c>
      <c r="U5824">
        <f ca="1">AVERAGE(T$2:T5824)</f>
        <v>33.459599991325753</v>
      </c>
    </row>
    <row r="5825" spans="1:21" x14ac:dyDescent="0.25">
      <c r="A5825" s="75" t="s">
        <v>14</v>
      </c>
      <c r="B5825">
        <v>0.25</v>
      </c>
      <c r="C5825" s="76" t="s">
        <v>87</v>
      </c>
      <c r="E5825">
        <f t="shared" ca="1" si="180"/>
        <v>0.49747984253069821</v>
      </c>
      <c r="F5825">
        <v>173</v>
      </c>
      <c r="G5825">
        <f>AVERAGE(F$2:F5825)</f>
        <v>28688.854979995471</v>
      </c>
      <c r="T5825">
        <f t="shared" ca="1" si="181"/>
        <v>2.6463622383863274</v>
      </c>
      <c r="U5825">
        <f ca="1">AVERAGE(T$2:T5825)</f>
        <v>33.454309256821475</v>
      </c>
    </row>
    <row r="5826" spans="1:21" x14ac:dyDescent="0.25">
      <c r="A5826" s="75" t="s">
        <v>14</v>
      </c>
      <c r="B5826">
        <v>0.2857142857142857</v>
      </c>
      <c r="C5826" s="76" t="s">
        <v>88</v>
      </c>
      <c r="E5826">
        <f t="shared" ref="E5826:E5889" ca="1" si="182">RAND()</f>
        <v>0.76626951244121033</v>
      </c>
      <c r="F5826">
        <v>0.25</v>
      </c>
      <c r="G5826">
        <f>AVERAGE(F$2:F5826)</f>
        <v>28683.92989759547</v>
      </c>
      <c r="T5826">
        <f t="shared" ca="1" si="181"/>
        <v>6.0422845212902141</v>
      </c>
      <c r="U5826">
        <f ca="1">AVERAGE(T$2:T5826)</f>
        <v>33.44960332982825</v>
      </c>
    </row>
    <row r="5827" spans="1:21" x14ac:dyDescent="0.25">
      <c r="A5827" s="75" t="s">
        <v>14</v>
      </c>
      <c r="B5827">
        <v>0.22807017543859645</v>
      </c>
      <c r="C5827" s="76" t="s">
        <v>89</v>
      </c>
      <c r="E5827">
        <f t="shared" ca="1" si="182"/>
        <v>0.41897745066876069</v>
      </c>
      <c r="F5827">
        <v>4</v>
      </c>
      <c r="G5827">
        <f>AVERAGE(F$2:F5827)</f>
        <v>28679.007149586956</v>
      </c>
      <c r="T5827">
        <f t="shared" ref="T5827:T5890" ca="1" si="183">2*RAND()^-1</f>
        <v>4.5661340021181225</v>
      </c>
      <c r="U5827">
        <f ca="1">AVERAGE(T$2:T5827)</f>
        <v>33.444645645425965</v>
      </c>
    </row>
    <row r="5828" spans="1:21" x14ac:dyDescent="0.25">
      <c r="A5828" s="75" t="s">
        <v>14</v>
      </c>
      <c r="B5828">
        <v>0.5</v>
      </c>
      <c r="C5828" s="76" t="s">
        <v>90</v>
      </c>
      <c r="E5828">
        <f t="shared" ca="1" si="182"/>
        <v>0.33179658788224131</v>
      </c>
      <c r="F5828">
        <v>0.16666666666666666</v>
      </c>
      <c r="G5828">
        <f>AVERAGE(F$2:F5828)</f>
        <v>28674.085433355118</v>
      </c>
      <c r="T5828">
        <f t="shared" ca="1" si="183"/>
        <v>11.76981423418512</v>
      </c>
      <c r="U5828">
        <f ca="1">AVERAGE(T$2:T5828)</f>
        <v>33.44092592148376</v>
      </c>
    </row>
    <row r="5829" spans="1:21" x14ac:dyDescent="0.25">
      <c r="A5829" s="75" t="s">
        <v>14</v>
      </c>
      <c r="B5829">
        <v>1.6666666666666667</v>
      </c>
      <c r="C5829" s="76" t="s">
        <v>91</v>
      </c>
      <c r="E5829">
        <f t="shared" ca="1" si="182"/>
        <v>5.357077328779436E-2</v>
      </c>
      <c r="F5829">
        <v>0.875</v>
      </c>
      <c r="G5829">
        <f>AVERAGE(F$2:F5829)</f>
        <v>28669.165527652756</v>
      </c>
      <c r="T5829">
        <f t="shared" ca="1" si="183"/>
        <v>55.723439578933743</v>
      </c>
      <c r="U5829">
        <f ca="1">AVERAGE(T$2:T5829)</f>
        <v>33.444749276606863</v>
      </c>
    </row>
    <row r="5830" spans="1:21" x14ac:dyDescent="0.25">
      <c r="A5830" s="75" t="s">
        <v>14</v>
      </c>
      <c r="B5830">
        <v>0.5</v>
      </c>
      <c r="C5830" s="76" t="s">
        <v>92</v>
      </c>
      <c r="E5830">
        <f t="shared" ca="1" si="182"/>
        <v>0.19480187671265559</v>
      </c>
      <c r="F5830">
        <v>0.60384923817161185</v>
      </c>
      <c r="G5830">
        <f>AVERAGE(F$2:F5830)</f>
        <v>28664.247263511665</v>
      </c>
      <c r="T5830">
        <f t="shared" ca="1" si="183"/>
        <v>9.0234708618947845</v>
      </c>
      <c r="U5830">
        <f ca="1">AVERAGE(T$2:T5830)</f>
        <v>33.440559659448738</v>
      </c>
    </row>
    <row r="5831" spans="1:21" x14ac:dyDescent="0.25">
      <c r="A5831" s="75" t="s">
        <v>14</v>
      </c>
      <c r="B5831">
        <v>0.84375</v>
      </c>
      <c r="C5831" s="76" t="s">
        <v>93</v>
      </c>
      <c r="E5831">
        <f t="shared" ca="1" si="182"/>
        <v>0.24620943728748923</v>
      </c>
      <c r="F5831">
        <v>0.12280701754385967</v>
      </c>
      <c r="G5831">
        <f>AVERAGE(F$2:F5831)</f>
        <v>28659.330604085168</v>
      </c>
      <c r="T5831">
        <f t="shared" ca="1" si="183"/>
        <v>2.0139507242774859</v>
      </c>
      <c r="U5831">
        <f ca="1">AVERAGE(T$2:T5831)</f>
        <v>33.435169160489018</v>
      </c>
    </row>
    <row r="5832" spans="1:21" x14ac:dyDescent="0.25">
      <c r="A5832" s="75" t="s">
        <v>14</v>
      </c>
      <c r="B5832">
        <v>0.53846153846153844</v>
      </c>
      <c r="C5832" s="76" t="s">
        <v>94</v>
      </c>
      <c r="E5832">
        <f t="shared" ca="1" si="182"/>
        <v>0.58473053530619756</v>
      </c>
      <c r="F5832">
        <v>0.94186046511627897</v>
      </c>
      <c r="G5832">
        <f>AVERAGE(F$2:F5832)</f>
        <v>28654.415771510376</v>
      </c>
      <c r="T5832">
        <f t="shared" ca="1" si="183"/>
        <v>193.31780612460551</v>
      </c>
      <c r="U5832">
        <f ca="1">AVERAGE(T$2:T5832)</f>
        <v>33.462588580307937</v>
      </c>
    </row>
    <row r="5833" spans="1:21" x14ac:dyDescent="0.25">
      <c r="A5833" s="75" t="s">
        <v>14</v>
      </c>
      <c r="B5833">
        <v>0.10497237569060773</v>
      </c>
      <c r="C5833" s="76" t="s">
        <v>95</v>
      </c>
      <c r="E5833">
        <f t="shared" ca="1" si="182"/>
        <v>0.40196283956263712</v>
      </c>
      <c r="F5833">
        <v>0.7142857142857143</v>
      </c>
      <c r="G5833">
        <f>AVERAGE(F$2:F5833)</f>
        <v>28649.502585384551</v>
      </c>
      <c r="T5833">
        <f t="shared" ca="1" si="183"/>
        <v>9.0752824084340133</v>
      </c>
      <c r="U5833">
        <f ca="1">AVERAGE(T$2:T5833)</f>
        <v>33.458406943447194</v>
      </c>
    </row>
    <row r="5834" spans="1:21" x14ac:dyDescent="0.25">
      <c r="A5834" s="75" t="s">
        <v>14</v>
      </c>
      <c r="B5834">
        <v>5.666666666666667</v>
      </c>
      <c r="C5834" s="76" t="s">
        <v>96</v>
      </c>
      <c r="E5834">
        <f t="shared" ca="1" si="182"/>
        <v>0.80830083020222987</v>
      </c>
      <c r="F5834">
        <v>6.0820367751060818E-2</v>
      </c>
      <c r="G5834">
        <f>AVERAGE(F$2:F5834)</f>
        <v>28644.590971846916</v>
      </c>
      <c r="T5834">
        <f t="shared" ca="1" si="183"/>
        <v>5.6859327263020614</v>
      </c>
      <c r="U5834">
        <f ca="1">AVERAGE(T$2:T5834)</f>
        <v>33.453645675794675</v>
      </c>
    </row>
    <row r="5835" spans="1:21" x14ac:dyDescent="0.25">
      <c r="B5835">
        <v>1.0893246187363835E-3</v>
      </c>
      <c r="C5835" s="76" t="s">
        <v>81</v>
      </c>
      <c r="E5835">
        <f t="shared" ca="1" si="182"/>
        <v>0.13373413105590803</v>
      </c>
      <c r="F5835">
        <v>0.15966386554621845</v>
      </c>
      <c r="G5835">
        <f>AVERAGE(F$2:F5835)</f>
        <v>28639.681059041297</v>
      </c>
      <c r="T5835">
        <f t="shared" ca="1" si="183"/>
        <v>2.9438041955724921</v>
      </c>
      <c r="U5835">
        <f ca="1">AVERAGE(T$2:T5835)</f>
        <v>33.448416014930736</v>
      </c>
    </row>
    <row r="5836" spans="1:21" x14ac:dyDescent="0.25">
      <c r="A5836" s="75" t="s">
        <v>15</v>
      </c>
      <c r="B5836">
        <v>4</v>
      </c>
      <c r="C5836" s="76" t="s">
        <v>82</v>
      </c>
      <c r="E5836">
        <f t="shared" ca="1" si="182"/>
        <v>0.61930765348381456</v>
      </c>
      <c r="F5836">
        <v>9.8360655737704819E-2</v>
      </c>
      <c r="G5836">
        <f>AVERAGE(F$2:F5836)</f>
        <v>28634.772818647401</v>
      </c>
      <c r="T5836">
        <f t="shared" ca="1" si="183"/>
        <v>9.90211754316487</v>
      </c>
      <c r="U5836">
        <f ca="1">AVERAGE(T$2:T5836)</f>
        <v>33.444380659579956</v>
      </c>
    </row>
    <row r="5837" spans="1:21" x14ac:dyDescent="0.25">
      <c r="A5837" s="75" t="s">
        <v>15</v>
      </c>
      <c r="B5837">
        <v>12.333333333333334</v>
      </c>
      <c r="C5837" s="76" t="s">
        <v>83</v>
      </c>
      <c r="E5837">
        <f t="shared" ca="1" si="182"/>
        <v>0.95633327827996972</v>
      </c>
      <c r="F5837">
        <v>6.5</v>
      </c>
      <c r="G5837">
        <f>AVERAGE(F$2:F5837)</f>
        <v>28629.86735723228</v>
      </c>
      <c r="T5837">
        <f t="shared" ca="1" si="183"/>
        <v>3.0874871197328737</v>
      </c>
      <c r="U5837">
        <f ca="1">AVERAGE(T$2:T5837)</f>
        <v>33.439178998589583</v>
      </c>
    </row>
    <row r="5838" spans="1:21" x14ac:dyDescent="0.25">
      <c r="A5838" s="75" t="s">
        <v>15</v>
      </c>
      <c r="B5838">
        <v>0.8666666666666667</v>
      </c>
      <c r="C5838" s="76" t="s">
        <v>84</v>
      </c>
      <c r="E5838">
        <f t="shared" ca="1" si="182"/>
        <v>0.56978792335579265</v>
      </c>
      <c r="F5838">
        <v>9.6385542168674704E-2</v>
      </c>
      <c r="G5838">
        <f>AVERAGE(F$2:F5838)</f>
        <v>28624.962479560239</v>
      </c>
      <c r="T5838">
        <f t="shared" ca="1" si="183"/>
        <v>2.1801417368386988</v>
      </c>
      <c r="U5838">
        <f ca="1">AVERAGE(T$2:T5838)</f>
        <v>33.433823672692419</v>
      </c>
    </row>
    <row r="5839" spans="1:21" x14ac:dyDescent="0.25">
      <c r="A5839" s="75" t="s">
        <v>15</v>
      </c>
      <c r="B5839">
        <v>0.17647058823529413</v>
      </c>
      <c r="C5839" s="76" t="s">
        <v>85</v>
      </c>
      <c r="E5839">
        <f t="shared" ca="1" si="182"/>
        <v>0.71092441624108549</v>
      </c>
      <c r="F5839">
        <v>59.06006006006006</v>
      </c>
      <c r="G5839">
        <f>AVERAGE(F$2:F5839)</f>
        <v>28620.06938219479</v>
      </c>
      <c r="T5839">
        <f t="shared" ca="1" si="183"/>
        <v>3.2690231090273949</v>
      </c>
      <c r="U5839">
        <f ca="1">AVERAGE(T$2:T5839)</f>
        <v>33.428656697604431</v>
      </c>
    </row>
    <row r="5840" spans="1:21" x14ac:dyDescent="0.25">
      <c r="A5840" s="75" t="s">
        <v>15</v>
      </c>
      <c r="B5840">
        <v>0</v>
      </c>
      <c r="C5840" s="76" t="s">
        <v>86</v>
      </c>
      <c r="E5840">
        <f t="shared" ca="1" si="182"/>
        <v>0.4973796621358173</v>
      </c>
      <c r="F5840">
        <v>0.66666666666666663</v>
      </c>
      <c r="G5840">
        <f>AVERAGE(F$2:F5840)</f>
        <v>28615.167960253439</v>
      </c>
      <c r="T5840">
        <f t="shared" ca="1" si="183"/>
        <v>4.9488544830812531</v>
      </c>
      <c r="U5840">
        <f ca="1">AVERAGE(T$2:T5840)</f>
        <v>33.423779183952341</v>
      </c>
    </row>
    <row r="5841" spans="1:21" x14ac:dyDescent="0.25">
      <c r="A5841" s="75" t="s">
        <v>15</v>
      </c>
      <c r="B5841">
        <v>0.375</v>
      </c>
      <c r="C5841" s="76" t="s">
        <v>87</v>
      </c>
      <c r="E5841">
        <f t="shared" ca="1" si="182"/>
        <v>0.71715853745511737</v>
      </c>
      <c r="F5841">
        <v>0.21875000000000003</v>
      </c>
      <c r="G5841">
        <f>AVERAGE(F$2:F5841)</f>
        <v>28610.268140183191</v>
      </c>
      <c r="T5841">
        <f t="shared" ca="1" si="183"/>
        <v>2.5158662308223736</v>
      </c>
      <c r="U5841">
        <f ca="1">AVERAGE(T$2:T5841)</f>
        <v>33.418486733104203</v>
      </c>
    </row>
    <row r="5842" spans="1:21" x14ac:dyDescent="0.25">
      <c r="A5842" s="75" t="s">
        <v>15</v>
      </c>
      <c r="B5842">
        <v>0.99928571428571433</v>
      </c>
      <c r="C5842" s="76" t="s">
        <v>88</v>
      </c>
      <c r="E5842">
        <f t="shared" ca="1" si="182"/>
        <v>0.3607891830765656</v>
      </c>
      <c r="F5842">
        <v>0.46808510638297873</v>
      </c>
      <c r="G5842">
        <f>AVERAGE(F$2:F5842)</f>
        <v>28605.370040533289</v>
      </c>
      <c r="T5842">
        <f t="shared" ca="1" si="183"/>
        <v>11.869532363236344</v>
      </c>
      <c r="U5842">
        <f ca="1">AVERAGE(T$2:T5842)</f>
        <v>33.414797475379522</v>
      </c>
    </row>
    <row r="5843" spans="1:21" x14ac:dyDescent="0.25">
      <c r="A5843" s="75" t="s">
        <v>15</v>
      </c>
      <c r="B5843">
        <v>0.82456140350877194</v>
      </c>
      <c r="C5843" s="76" t="s">
        <v>89</v>
      </c>
      <c r="E5843">
        <f t="shared" ca="1" si="182"/>
        <v>0.54440773329003278</v>
      </c>
      <c r="F5843">
        <v>3.3478260869565215</v>
      </c>
      <c r="G5843">
        <f>AVERAGE(F$2:F5843)</f>
        <v>28600.474110678028</v>
      </c>
      <c r="T5843">
        <f t="shared" ca="1" si="183"/>
        <v>76.206465975297618</v>
      </c>
      <c r="U5843">
        <f ca="1">AVERAGE(T$2:T5843)</f>
        <v>33.422122307371978</v>
      </c>
    </row>
    <row r="5844" spans="1:21" x14ac:dyDescent="0.25">
      <c r="A5844" s="75" t="s">
        <v>15</v>
      </c>
      <c r="B5844">
        <v>1</v>
      </c>
      <c r="C5844" s="76" t="s">
        <v>90</v>
      </c>
      <c r="E5844">
        <f t="shared" ca="1" si="182"/>
        <v>0.52133697606858154</v>
      </c>
      <c r="F5844">
        <v>0.19047619047619047</v>
      </c>
      <c r="G5844">
        <f>AVERAGE(F$2:F5844)</f>
        <v>28595.579316285679</v>
      </c>
      <c r="T5844">
        <f t="shared" ca="1" si="183"/>
        <v>12.124796092290181</v>
      </c>
      <c r="U5844">
        <f ca="1">AVERAGE(T$2:T5844)</f>
        <v>33.418477377333453</v>
      </c>
    </row>
    <row r="5845" spans="1:21" x14ac:dyDescent="0.25">
      <c r="A5845" s="75" t="s">
        <v>15</v>
      </c>
      <c r="B5845">
        <v>1</v>
      </c>
      <c r="C5845" s="76" t="s">
        <v>91</v>
      </c>
      <c r="E5845">
        <f t="shared" ca="1" si="182"/>
        <v>0.31981281971526254</v>
      </c>
      <c r="F5845">
        <v>0.81818181818181823</v>
      </c>
      <c r="G5845">
        <f>AVERAGE(F$2:F5845)</f>
        <v>28590.686304455685</v>
      </c>
      <c r="T5845">
        <f t="shared" ca="1" si="183"/>
        <v>6.6589810337568878</v>
      </c>
      <c r="U5845">
        <f ca="1">AVERAGE(T$2:T5845)</f>
        <v>33.413898408075482</v>
      </c>
    </row>
    <row r="5846" spans="1:21" x14ac:dyDescent="0.25">
      <c r="A5846" s="75" t="s">
        <v>15</v>
      </c>
      <c r="B5846">
        <v>0.625</v>
      </c>
      <c r="C5846" s="76" t="s">
        <v>92</v>
      </c>
      <c r="E5846">
        <f t="shared" ca="1" si="182"/>
        <v>0.39422669031746183</v>
      </c>
      <c r="F5846">
        <v>0.69696969696969702</v>
      </c>
      <c r="G5846">
        <f>AVERAGE(F$2:F5846)</f>
        <v>28585.794946143491</v>
      </c>
      <c r="T5846">
        <f t="shared" ca="1" si="183"/>
        <v>2.1674555264384141</v>
      </c>
      <c r="U5846">
        <f ca="1">AVERAGE(T$2:T5846)</f>
        <v>33.408552566692826</v>
      </c>
    </row>
    <row r="5847" spans="1:21" x14ac:dyDescent="0.25">
      <c r="A5847" s="75" t="s">
        <v>15</v>
      </c>
      <c r="B5847">
        <v>0.375</v>
      </c>
      <c r="C5847" s="76" t="s">
        <v>93</v>
      </c>
      <c r="E5847">
        <f t="shared" ca="1" si="182"/>
        <v>0.70295289581687914</v>
      </c>
      <c r="F5847">
        <v>7.407407407407407E-2</v>
      </c>
      <c r="G5847">
        <f>AVERAGE(F$2:F5847)</f>
        <v>28580.90515468402</v>
      </c>
      <c r="T5847">
        <f t="shared" ca="1" si="183"/>
        <v>2.3198710457277376</v>
      </c>
      <c r="U5847">
        <f ca="1">AVERAGE(T$2:T5847)</f>
        <v>33.403234625960536</v>
      </c>
    </row>
    <row r="5848" spans="1:21" x14ac:dyDescent="0.25">
      <c r="A5848" s="75" t="s">
        <v>15</v>
      </c>
      <c r="B5848">
        <v>0.15384615384615385</v>
      </c>
      <c r="C5848" s="76" t="s">
        <v>94</v>
      </c>
      <c r="E5848">
        <f t="shared" ca="1" si="182"/>
        <v>1.2179147490805176E-2</v>
      </c>
      <c r="F5848">
        <v>0.91666666666666663</v>
      </c>
      <c r="G5848">
        <f>AVERAGE(F$2:F5848)</f>
        <v>28576.01717991268</v>
      </c>
      <c r="T5848">
        <f t="shared" ca="1" si="183"/>
        <v>31.388750512351471</v>
      </c>
      <c r="U5848">
        <f ca="1">AVERAGE(T$2:T5848)</f>
        <v>33.402890093018243</v>
      </c>
    </row>
    <row r="5849" spans="1:21" x14ac:dyDescent="0.25">
      <c r="A5849" s="75" t="s">
        <v>15</v>
      </c>
      <c r="B5849">
        <v>0.94475138121546964</v>
      </c>
      <c r="C5849" s="76" t="s">
        <v>95</v>
      </c>
      <c r="E5849">
        <f t="shared" ca="1" si="182"/>
        <v>0.39871332876997445</v>
      </c>
      <c r="F5849">
        <v>0.87769828166085728</v>
      </c>
      <c r="G5849">
        <f>AVERAGE(F$2:F5849)</f>
        <v>28571.130870151796</v>
      </c>
      <c r="T5849">
        <f t="shared" ca="1" si="183"/>
        <v>4.6768773549887532</v>
      </c>
      <c r="U5849">
        <f ca="1">AVERAGE(T$2:T5849)</f>
        <v>33.397977984136908</v>
      </c>
    </row>
    <row r="5850" spans="1:21" x14ac:dyDescent="0.25">
      <c r="A5850" s="75" t="s">
        <v>15</v>
      </c>
      <c r="B5850">
        <v>0</v>
      </c>
      <c r="C5850" s="76" t="s">
        <v>96</v>
      </c>
      <c r="E5850">
        <f t="shared" ca="1" si="182"/>
        <v>0.21906892681968171</v>
      </c>
      <c r="F5850">
        <v>0.47368421052631576</v>
      </c>
      <c r="G5850">
        <f>AVERAGE(F$2:F5850)</f>
        <v>28566.246162135736</v>
      </c>
      <c r="T5850">
        <f t="shared" ca="1" si="183"/>
        <v>2.0619919404596367</v>
      </c>
      <c r="U5850">
        <f ca="1">AVERAGE(T$2:T5850)</f>
        <v>33.392620489514975</v>
      </c>
    </row>
    <row r="5851" spans="1:21" x14ac:dyDescent="0.25">
      <c r="B5851">
        <v>1.9607843137254902E-2</v>
      </c>
      <c r="C5851" s="76" t="s">
        <v>81</v>
      </c>
      <c r="E5851">
        <f t="shared" ca="1" si="182"/>
        <v>0.86826982659195062</v>
      </c>
      <c r="F5851">
        <v>12.333333333333334</v>
      </c>
      <c r="G5851">
        <f>AVERAGE(F$2:F5851)</f>
        <v>28561.365151395774</v>
      </c>
      <c r="T5851">
        <f t="shared" ca="1" si="183"/>
        <v>2.0738146196781737</v>
      </c>
      <c r="U5851">
        <f ca="1">AVERAGE(T$2:T5851)</f>
        <v>33.387266847485947</v>
      </c>
    </row>
    <row r="5852" spans="1:21" x14ac:dyDescent="0.25">
      <c r="A5852" s="75" t="s">
        <v>16</v>
      </c>
      <c r="B5852">
        <v>0.9</v>
      </c>
      <c r="C5852" s="76" t="s">
        <v>82</v>
      </c>
      <c r="E5852">
        <f t="shared" ca="1" si="182"/>
        <v>0.4988101391923685</v>
      </c>
      <c r="F5852">
        <v>48.301561216105178</v>
      </c>
      <c r="G5852">
        <f>AVERAGE(F$2:F5852)</f>
        <v>28556.491956456412</v>
      </c>
      <c r="T5852">
        <f t="shared" ca="1" si="183"/>
        <v>5.1792578711201536</v>
      </c>
      <c r="U5852">
        <f ca="1">AVERAGE(T$2:T5852)</f>
        <v>33.382445789722084</v>
      </c>
    </row>
    <row r="5853" spans="1:21" x14ac:dyDescent="0.25">
      <c r="A5853" s="75" t="s">
        <v>16</v>
      </c>
      <c r="B5853">
        <v>0.33333333333333331</v>
      </c>
      <c r="C5853" s="76" t="s">
        <v>83</v>
      </c>
      <c r="E5853">
        <f t="shared" ca="1" si="182"/>
        <v>0.69011181786161735</v>
      </c>
      <c r="F5853">
        <v>0.34782608695652173</v>
      </c>
      <c r="G5853">
        <f>AVERAGE(F$2:F5853)</f>
        <v>28551.612232579046</v>
      </c>
      <c r="T5853">
        <f t="shared" ca="1" si="183"/>
        <v>2.0743052398544335</v>
      </c>
      <c r="U5853">
        <f ca="1">AVERAGE(T$2:T5853)</f>
        <v>33.377095799881026</v>
      </c>
    </row>
    <row r="5854" spans="1:21" x14ac:dyDescent="0.25">
      <c r="A5854" s="75" t="s">
        <v>16</v>
      </c>
      <c r="B5854">
        <v>0.995</v>
      </c>
      <c r="C5854" s="76" t="s">
        <v>84</v>
      </c>
      <c r="E5854">
        <f t="shared" ca="1" si="182"/>
        <v>0.89731100187253143</v>
      </c>
      <c r="F5854">
        <v>5.0869565217391308</v>
      </c>
      <c r="G5854">
        <f>AVERAGE(F$2:F5854)</f>
        <v>28546.734985820793</v>
      </c>
      <c r="T5854">
        <f t="shared" ca="1" si="183"/>
        <v>4.062502560773436</v>
      </c>
      <c r="U5854">
        <f ca="1">AVERAGE(T$2:T5854)</f>
        <v>33.372087326749451</v>
      </c>
    </row>
    <row r="5855" spans="1:21" x14ac:dyDescent="0.25">
      <c r="A5855" s="75" t="s">
        <v>16</v>
      </c>
      <c r="B5855">
        <v>0.76470588235294112</v>
      </c>
      <c r="C5855" s="76" t="s">
        <v>85</v>
      </c>
      <c r="E5855">
        <f t="shared" ca="1" si="182"/>
        <v>0.13265479447243689</v>
      </c>
      <c r="F5855">
        <v>4.0879983068352277E-2</v>
      </c>
      <c r="G5855">
        <f>AVERAGE(F$2:F5855)</f>
        <v>28541.858543370192</v>
      </c>
      <c r="T5855">
        <f t="shared" ca="1" si="183"/>
        <v>8.8925027510319214</v>
      </c>
      <c r="U5855">
        <f ca="1">AVERAGE(T$2:T5855)</f>
        <v>33.367905641649401</v>
      </c>
    </row>
    <row r="5856" spans="1:21" x14ac:dyDescent="0.25">
      <c r="A5856" s="75" t="s">
        <v>16</v>
      </c>
      <c r="B5856">
        <v>0.66666666666666663</v>
      </c>
      <c r="C5856" s="76" t="s">
        <v>86</v>
      </c>
      <c r="E5856">
        <f t="shared" ca="1" si="182"/>
        <v>9.1727745759349166E-2</v>
      </c>
      <c r="F5856">
        <v>0.6</v>
      </c>
      <c r="G5856">
        <f>AVERAGE(F$2:F5856)</f>
        <v>28536.983862150144</v>
      </c>
      <c r="T5856">
        <f t="shared" ca="1" si="183"/>
        <v>3.2899713766940204</v>
      </c>
      <c r="U5856">
        <f ca="1">AVERAGE(T$2:T5856)</f>
        <v>33.362768505139584</v>
      </c>
    </row>
    <row r="5857" spans="1:21" x14ac:dyDescent="0.25">
      <c r="A5857" s="75" t="s">
        <v>16</v>
      </c>
      <c r="B5857">
        <v>0.75</v>
      </c>
      <c r="C5857" s="76" t="s">
        <v>87</v>
      </c>
      <c r="E5857">
        <f t="shared" ca="1" si="182"/>
        <v>5.6603608211049705E-2</v>
      </c>
      <c r="F5857">
        <v>0.34343434343434348</v>
      </c>
      <c r="G5857">
        <f>AVERAGE(F$2:F5857)</f>
        <v>28532.110801967796</v>
      </c>
      <c r="T5857">
        <f t="shared" ca="1" si="183"/>
        <v>26.019210069646078</v>
      </c>
      <c r="U5857">
        <f ca="1">AVERAGE(T$2:T5857)</f>
        <v>33.361514482182699</v>
      </c>
    </row>
    <row r="5858" spans="1:21" x14ac:dyDescent="0.25">
      <c r="A5858" s="75" t="s">
        <v>16</v>
      </c>
      <c r="B5858">
        <v>0.99999285714285713</v>
      </c>
      <c r="C5858" s="76" t="s">
        <v>88</v>
      </c>
      <c r="E5858">
        <f t="shared" ca="1" si="182"/>
        <v>0.46412361083287801</v>
      </c>
      <c r="F5858">
        <v>0.23076923076923067</v>
      </c>
      <c r="G5858">
        <f>AVERAGE(F$2:F5858)</f>
        <v>28527.239386561829</v>
      </c>
      <c r="T5858">
        <f t="shared" ca="1" si="183"/>
        <v>2.2700843702315359</v>
      </c>
      <c r="U5858">
        <f ca="1">AVERAGE(T$2:T5858)</f>
        <v>33.356206059763039</v>
      </c>
    </row>
    <row r="5859" spans="1:21" x14ac:dyDescent="0.25">
      <c r="A5859" s="75" t="s">
        <v>16</v>
      </c>
      <c r="B5859">
        <v>5.263157894736839E-2</v>
      </c>
      <c r="C5859" s="76" t="s">
        <v>89</v>
      </c>
      <c r="E5859">
        <f t="shared" ca="1" si="182"/>
        <v>0.67256477385518898</v>
      </c>
      <c r="F5859">
        <v>0.9</v>
      </c>
      <c r="G5859">
        <f>AVERAGE(F$2:F5859)</f>
        <v>28522.369748564808</v>
      </c>
      <c r="T5859">
        <f t="shared" ca="1" si="183"/>
        <v>4.8047618439965101</v>
      </c>
      <c r="U5859">
        <f ca="1">AVERAGE(T$2:T5859)</f>
        <v>33.351332136202821</v>
      </c>
    </row>
    <row r="5860" spans="1:21" x14ac:dyDescent="0.25">
      <c r="A5860" s="75" t="s">
        <v>16</v>
      </c>
      <c r="B5860">
        <v>0.97</v>
      </c>
      <c r="C5860" s="76" t="s">
        <v>90</v>
      </c>
      <c r="E5860">
        <f t="shared" ca="1" si="182"/>
        <v>0.99891059235917856</v>
      </c>
      <c r="F5860">
        <v>6.1428571428571432</v>
      </c>
      <c r="G5860">
        <f>AVERAGE(F$2:F5860)</f>
        <v>28517.502667682162</v>
      </c>
      <c r="T5860">
        <f t="shared" ca="1" si="183"/>
        <v>13.009774404594696</v>
      </c>
      <c r="U5860">
        <f ca="1">AVERAGE(T$2:T5860)</f>
        <v>33.347860288151686</v>
      </c>
    </row>
    <row r="5861" spans="1:21" x14ac:dyDescent="0.25">
      <c r="A5861" s="75" t="s">
        <v>16</v>
      </c>
      <c r="B5861">
        <v>49</v>
      </c>
      <c r="C5861" s="76" t="s">
        <v>91</v>
      </c>
      <c r="E5861">
        <f t="shared" ca="1" si="182"/>
        <v>0.33902970092893769</v>
      </c>
      <c r="F5861">
        <v>0.99629629629629624</v>
      </c>
      <c r="G5861">
        <f>AVERAGE(F$2:F5861)</f>
        <v>28512.636369666565</v>
      </c>
      <c r="T5861">
        <f t="shared" ca="1" si="183"/>
        <v>2.5492470472437052</v>
      </c>
      <c r="U5861">
        <f ca="1">AVERAGE(T$2:T5861)</f>
        <v>33.342604552103751</v>
      </c>
    </row>
    <row r="5862" spans="1:21" x14ac:dyDescent="0.25">
      <c r="A5862" s="75" t="s">
        <v>16</v>
      </c>
      <c r="B5862">
        <v>0.75</v>
      </c>
      <c r="C5862" s="76" t="s">
        <v>92</v>
      </c>
      <c r="E5862">
        <f t="shared" ca="1" si="182"/>
        <v>0.87657598214920018</v>
      </c>
      <c r="F5862">
        <v>0.39393939393939392</v>
      </c>
      <c r="G5862">
        <f>AVERAGE(F$2:F5862)</f>
        <v>28507.771629446419</v>
      </c>
      <c r="T5862">
        <f t="shared" ca="1" si="183"/>
        <v>2.3825791892224903</v>
      </c>
      <c r="U5862">
        <f ca="1">AVERAGE(T$2:T5862)</f>
        <v>33.337322172755023</v>
      </c>
    </row>
    <row r="5863" spans="1:21" x14ac:dyDescent="0.25">
      <c r="A5863" s="75" t="s">
        <v>16</v>
      </c>
      <c r="B5863">
        <v>0.375</v>
      </c>
      <c r="C5863" s="76" t="s">
        <v>93</v>
      </c>
      <c r="E5863">
        <f t="shared" ca="1" si="182"/>
        <v>0.98724585584213664</v>
      </c>
      <c r="F5863">
        <v>1.0588235294117647</v>
      </c>
      <c r="G5863">
        <f>AVERAGE(F$2:F5863)</f>
        <v>28502.908662403446</v>
      </c>
      <c r="T5863">
        <f t="shared" ca="1" si="183"/>
        <v>4.9894192536453197</v>
      </c>
      <c r="U5863">
        <f ca="1">AVERAGE(T$2:T5863)</f>
        <v>33.332486297129115</v>
      </c>
    </row>
    <row r="5864" spans="1:21" x14ac:dyDescent="0.25">
      <c r="A5864" s="75" t="s">
        <v>16</v>
      </c>
      <c r="B5864">
        <v>0.65384615384615385</v>
      </c>
      <c r="C5864" s="76" t="s">
        <v>94</v>
      </c>
      <c r="E5864">
        <f t="shared" ca="1" si="182"/>
        <v>2.6990120450847033E-2</v>
      </c>
      <c r="F5864">
        <v>0.77777777777777779</v>
      </c>
      <c r="G5864">
        <f>AVERAGE(F$2:F5864)</f>
        <v>28498.047306291453</v>
      </c>
      <c r="T5864">
        <f t="shared" ca="1" si="183"/>
        <v>10.987171306599679</v>
      </c>
      <c r="U5864">
        <f ca="1">AVERAGE(T$2:T5864)</f>
        <v>33.328675054592779</v>
      </c>
    </row>
    <row r="5865" spans="1:21" x14ac:dyDescent="0.25">
      <c r="A5865" s="75" t="s">
        <v>16</v>
      </c>
      <c r="B5865">
        <v>0.97237569060773477</v>
      </c>
      <c r="C5865" s="76" t="s">
        <v>95</v>
      </c>
      <c r="E5865">
        <f t="shared" ca="1" si="182"/>
        <v>0.77070081992739659</v>
      </c>
      <c r="F5865">
        <v>0.46739130434782611</v>
      </c>
      <c r="G5865">
        <f>AVERAGE(F$2:F5865)</f>
        <v>28493.187555282759</v>
      </c>
      <c r="T5865">
        <f t="shared" ca="1" si="183"/>
        <v>14.688124248956925</v>
      </c>
      <c r="U5865">
        <f ca="1">AVERAGE(T$2:T5865)</f>
        <v>33.325496243063853</v>
      </c>
    </row>
    <row r="5866" spans="1:21" x14ac:dyDescent="0.25">
      <c r="A5866" s="75" t="s">
        <v>16</v>
      </c>
      <c r="B5866">
        <v>1.2222222222222223</v>
      </c>
      <c r="C5866" s="76" t="s">
        <v>96</v>
      </c>
      <c r="E5866">
        <f t="shared" ca="1" si="182"/>
        <v>0.81469297101476323</v>
      </c>
      <c r="F5866">
        <v>0.77272727272727271</v>
      </c>
      <c r="G5866">
        <f>AVERAGE(F$2:F5866)</f>
        <v>28488.329513538854</v>
      </c>
      <c r="T5866">
        <f t="shared" ca="1" si="183"/>
        <v>7.7474584709988203</v>
      </c>
      <c r="U5866">
        <f ca="1">AVERAGE(T$2:T5866)</f>
        <v>33.321135111303903</v>
      </c>
    </row>
    <row r="5867" spans="1:21" x14ac:dyDescent="0.25">
      <c r="B5867">
        <v>8.7145969498910684E-3</v>
      </c>
      <c r="C5867" s="76" t="s">
        <v>81</v>
      </c>
      <c r="E5867">
        <f t="shared" ca="1" si="182"/>
        <v>0.60735719193241033</v>
      </c>
      <c r="F5867">
        <v>0.83333333333333337</v>
      </c>
      <c r="G5867">
        <f>AVERAGE(F$2:F5867)</f>
        <v>28483.473138465517</v>
      </c>
      <c r="T5867">
        <f t="shared" ca="1" si="183"/>
        <v>5.5720093812712514</v>
      </c>
      <c r="U5867">
        <f ca="1">AVERAGE(T$2:T5867)</f>
        <v>33.31640460913377</v>
      </c>
    </row>
    <row r="5868" spans="1:21" x14ac:dyDescent="0.25">
      <c r="A5868" s="75" t="s">
        <v>17</v>
      </c>
      <c r="B5868">
        <v>14</v>
      </c>
      <c r="C5868" s="76" t="s">
        <v>82</v>
      </c>
      <c r="E5868">
        <f t="shared" ca="1" si="182"/>
        <v>0.62116304945730483</v>
      </c>
      <c r="F5868">
        <v>0.998</v>
      </c>
      <c r="G5868">
        <f>AVERAGE(F$2:F5868)</f>
        <v>28478.618446947115</v>
      </c>
      <c r="T5868">
        <f t="shared" ca="1" si="183"/>
        <v>2.5177677834581371</v>
      </c>
      <c r="U5868">
        <f ca="1">AVERAGE(T$2:T5868)</f>
        <v>33.311155139758334</v>
      </c>
    </row>
    <row r="5869" spans="1:21" x14ac:dyDescent="0.25">
      <c r="A5869" s="75" t="s">
        <v>17</v>
      </c>
      <c r="B5869">
        <v>5.666666666666667</v>
      </c>
      <c r="C5869" s="76" t="s">
        <v>83</v>
      </c>
      <c r="E5869">
        <f t="shared" ca="1" si="182"/>
        <v>0.19938574981561907</v>
      </c>
      <c r="F5869">
        <v>0.75</v>
      </c>
      <c r="G5869">
        <f>AVERAGE(F$2:F5869)</f>
        <v>28473.765367798009</v>
      </c>
      <c r="T5869">
        <f t="shared" ca="1" si="183"/>
        <v>20.559379256313491</v>
      </c>
      <c r="U5869">
        <f ca="1">AVERAGE(T$2:T5869)</f>
        <v>33.308982035483716</v>
      </c>
    </row>
    <row r="5870" spans="1:21" x14ac:dyDescent="0.25">
      <c r="A5870" s="75" t="s">
        <v>17</v>
      </c>
      <c r="B5870">
        <v>0.33333333333333331</v>
      </c>
      <c r="C5870" s="76" t="s">
        <v>84</v>
      </c>
      <c r="E5870">
        <f t="shared" ca="1" si="182"/>
        <v>0.54077288309022797</v>
      </c>
      <c r="F5870">
        <v>0.14841849148418493</v>
      </c>
      <c r="G5870">
        <f>AVERAGE(F$2:F5870)</f>
        <v>28468.913839948407</v>
      </c>
      <c r="T5870">
        <f t="shared" ca="1" si="183"/>
        <v>2.6649169734872533</v>
      </c>
      <c r="U5870">
        <f ca="1">AVERAGE(T$2:T5870)</f>
        <v>33.303760691973409</v>
      </c>
    </row>
    <row r="5871" spans="1:21" x14ac:dyDescent="0.25">
      <c r="A5871" s="75" t="s">
        <v>17</v>
      </c>
      <c r="B5871">
        <v>0.17647058823529413</v>
      </c>
      <c r="C5871" s="76" t="s">
        <v>85</v>
      </c>
      <c r="E5871">
        <f t="shared" ca="1" si="182"/>
        <v>0.66383022617125087</v>
      </c>
      <c r="F5871">
        <v>39776.563862878786</v>
      </c>
      <c r="G5871">
        <f>AVERAGE(F$2:F5871)</f>
        <v>28470.84018577855</v>
      </c>
      <c r="T5871">
        <f t="shared" ca="1" si="183"/>
        <v>2.0111895184224857</v>
      </c>
      <c r="U5871">
        <f ca="1">AVERAGE(T$2:T5871)</f>
        <v>33.29842975991658</v>
      </c>
    </row>
    <row r="5872" spans="1:21" x14ac:dyDescent="0.25">
      <c r="A5872" s="75" t="s">
        <v>17</v>
      </c>
      <c r="B5872">
        <v>0.22222222222222221</v>
      </c>
      <c r="C5872" s="76" t="s">
        <v>86</v>
      </c>
      <c r="E5872">
        <f t="shared" ca="1" si="182"/>
        <v>0.70130078033404564</v>
      </c>
      <c r="F5872">
        <v>0.96666666666666667</v>
      </c>
      <c r="G5872">
        <f>AVERAGE(F$2:F5872)</f>
        <v>28465.990948251878</v>
      </c>
      <c r="T5872">
        <f t="shared" ca="1" si="183"/>
        <v>7.7221058095110413</v>
      </c>
      <c r="U5872">
        <f ca="1">AVERAGE(T$2:T5872)</f>
        <v>33.294073377026031</v>
      </c>
    </row>
    <row r="5873" spans="1:21" x14ac:dyDescent="0.25">
      <c r="A5873" s="75" t="s">
        <v>17</v>
      </c>
      <c r="B5873">
        <v>0.375</v>
      </c>
      <c r="C5873" s="76" t="s">
        <v>87</v>
      </c>
      <c r="E5873">
        <f t="shared" ca="1" si="182"/>
        <v>0.78433195190459415</v>
      </c>
      <c r="F5873">
        <v>0.75</v>
      </c>
      <c r="G5873">
        <f>AVERAGE(F$2:F5873)</f>
        <v>28461.143325474586</v>
      </c>
      <c r="T5873">
        <f t="shared" ca="1" si="183"/>
        <v>5.8536655260711239</v>
      </c>
      <c r="U5873">
        <f ca="1">AVERAGE(T$2:T5873)</f>
        <v>33.289400283045971</v>
      </c>
    </row>
    <row r="5874" spans="1:21" x14ac:dyDescent="0.25">
      <c r="A5874" s="75" t="s">
        <v>17</v>
      </c>
      <c r="B5874">
        <v>0.8571428571428571</v>
      </c>
      <c r="C5874" s="76" t="s">
        <v>88</v>
      </c>
      <c r="E5874">
        <f t="shared" ca="1" si="182"/>
        <v>0.42201234380832753</v>
      </c>
      <c r="F5874">
        <v>8.2568807339449615E-2</v>
      </c>
      <c r="G5874">
        <f>AVERAGE(F$2:F5874)</f>
        <v>28456.297239869837</v>
      </c>
      <c r="T5874">
        <f t="shared" ca="1" si="183"/>
        <v>2.6594219065444302</v>
      </c>
      <c r="U5874">
        <f ca="1">AVERAGE(T$2:T5874)</f>
        <v>33.284184894253784</v>
      </c>
    </row>
    <row r="5875" spans="1:21" x14ac:dyDescent="0.25">
      <c r="A5875" s="75" t="s">
        <v>17</v>
      </c>
      <c r="B5875">
        <v>1.1052631578947367</v>
      </c>
      <c r="C5875" s="76" t="s">
        <v>89</v>
      </c>
      <c r="E5875">
        <f t="shared" ca="1" si="182"/>
        <v>0.90777846279166585</v>
      </c>
      <c r="F5875">
        <v>0.5597299677135309</v>
      </c>
      <c r="G5875">
        <f>AVERAGE(F$2:F5875)</f>
        <v>28451.452885509963</v>
      </c>
      <c r="T5875">
        <f t="shared" ca="1" si="183"/>
        <v>16.468226461202374</v>
      </c>
      <c r="U5875">
        <f ca="1">AVERAGE(T$2:T5875)</f>
        <v>33.281322116175296</v>
      </c>
    </row>
    <row r="5876" spans="1:21" x14ac:dyDescent="0.25">
      <c r="A5876" s="75" t="s">
        <v>17</v>
      </c>
      <c r="B5876">
        <v>0.1</v>
      </c>
      <c r="C5876" s="76" t="s">
        <v>90</v>
      </c>
      <c r="E5876">
        <f t="shared" ca="1" si="182"/>
        <v>0.86326855071847519</v>
      </c>
      <c r="F5876">
        <v>0.60170848905499197</v>
      </c>
      <c r="G5876">
        <f>AVERAGE(F$2:F5876)</f>
        <v>28446.61018743728</v>
      </c>
      <c r="T5876">
        <f t="shared" ca="1" si="183"/>
        <v>25.219545876730631</v>
      </c>
      <c r="U5876">
        <f ca="1">AVERAGE(T$2:T5876)</f>
        <v>33.279949898943045</v>
      </c>
    </row>
    <row r="5877" spans="1:21" x14ac:dyDescent="0.25">
      <c r="A5877" s="75" t="s">
        <v>17</v>
      </c>
      <c r="B5877">
        <v>0.66666666666666663</v>
      </c>
      <c r="C5877" s="76" t="s">
        <v>91</v>
      </c>
      <c r="E5877">
        <f t="shared" ca="1" si="182"/>
        <v>0.57401269683796186</v>
      </c>
      <c r="F5877">
        <v>0.65034965034965031</v>
      </c>
      <c r="G5877">
        <f>AVERAGE(F$2:F5877)</f>
        <v>28441.769145940038</v>
      </c>
      <c r="T5877">
        <f t="shared" ca="1" si="183"/>
        <v>2.2008695388216704</v>
      </c>
      <c r="U5877">
        <f ca="1">AVERAGE(T$2:T5877)</f>
        <v>33.274660742993404</v>
      </c>
    </row>
    <row r="5878" spans="1:21" x14ac:dyDescent="0.25">
      <c r="A5878" s="75" t="s">
        <v>17</v>
      </c>
      <c r="B5878">
        <v>0.25</v>
      </c>
      <c r="C5878" s="76" t="s">
        <v>92</v>
      </c>
      <c r="E5878">
        <f t="shared" ca="1" si="182"/>
        <v>0.91038660932665416</v>
      </c>
      <c r="F5878">
        <v>0.99704142011834318</v>
      </c>
      <c r="G5878">
        <f>AVERAGE(F$2:F5878)</f>
        <v>28436.929810887374</v>
      </c>
      <c r="T5878">
        <f t="shared" ca="1" si="183"/>
        <v>5.6076855952378279</v>
      </c>
      <c r="U5878">
        <f ca="1">AVERAGE(T$2:T5878)</f>
        <v>33.269953073238803</v>
      </c>
    </row>
    <row r="5879" spans="1:21" x14ac:dyDescent="0.25">
      <c r="A5879" s="75" t="s">
        <v>17</v>
      </c>
      <c r="B5879">
        <v>6.2500000000000056E-2</v>
      </c>
      <c r="C5879" s="76" t="s">
        <v>93</v>
      </c>
      <c r="E5879">
        <f t="shared" ca="1" si="182"/>
        <v>0.87707525698242284</v>
      </c>
      <c r="F5879">
        <v>0.99861111111111112</v>
      </c>
      <c r="G5879">
        <f>AVERAGE(F$2:F5879)</f>
        <v>28432.092122694154</v>
      </c>
      <c r="T5879">
        <f t="shared" ca="1" si="183"/>
        <v>2.5537559684601048</v>
      </c>
      <c r="U5879">
        <f ca="1">AVERAGE(T$2:T5879)</f>
        <v>33.264727452771844</v>
      </c>
    </row>
    <row r="5880" spans="1:21" x14ac:dyDescent="0.25">
      <c r="A5880" s="75" t="s">
        <v>17</v>
      </c>
      <c r="B5880">
        <v>3.8461538461538464E-2</v>
      </c>
      <c r="C5880" s="76" t="s">
        <v>94</v>
      </c>
      <c r="E5880">
        <f t="shared" ca="1" si="182"/>
        <v>0.23523750257426324</v>
      </c>
      <c r="F5880">
        <v>0.18181818181818185</v>
      </c>
      <c r="G5880">
        <f>AVERAGE(F$2:F5880)</f>
        <v>28427.255941319003</v>
      </c>
      <c r="T5880">
        <f t="shared" ca="1" si="183"/>
        <v>2.9329974622948702</v>
      </c>
      <c r="U5880">
        <f ca="1">AVERAGE(T$2:T5880)</f>
        <v>33.25956811785256</v>
      </c>
    </row>
    <row r="5881" spans="1:21" x14ac:dyDescent="0.25">
      <c r="A5881" s="75" t="s">
        <v>17</v>
      </c>
      <c r="B5881">
        <v>0.9997237569060774</v>
      </c>
      <c r="C5881" s="76" t="s">
        <v>95</v>
      </c>
      <c r="E5881">
        <f t="shared" ca="1" si="182"/>
        <v>0.87340592319634902</v>
      </c>
      <c r="F5881">
        <v>0.54348322300844554</v>
      </c>
      <c r="G5881">
        <f>AVERAGE(F$2:F5881)</f>
        <v>28422.421466411164</v>
      </c>
      <c r="T5881">
        <f t="shared" ca="1" si="183"/>
        <v>4.8651633734957374</v>
      </c>
      <c r="U5881">
        <f ca="1">AVERAGE(T$2:T5881)</f>
        <v>33.254739137453861</v>
      </c>
    </row>
    <row r="5882" spans="1:21" x14ac:dyDescent="0.25">
      <c r="A5882" s="75" t="s">
        <v>17</v>
      </c>
      <c r="B5882">
        <v>0.55555555555555558</v>
      </c>
      <c r="C5882" s="76" t="s">
        <v>96</v>
      </c>
      <c r="E5882">
        <f t="shared" ca="1" si="182"/>
        <v>3.565695985140549E-2</v>
      </c>
      <c r="F5882">
        <v>0.8</v>
      </c>
      <c r="G5882">
        <f>AVERAGE(F$2:F5882)</f>
        <v>28417.588679220822</v>
      </c>
      <c r="T5882">
        <f t="shared" ca="1" si="183"/>
        <v>2.1286667275134268</v>
      </c>
      <c r="U5882">
        <f ca="1">AVERAGE(T$2:T5882)</f>
        <v>33.24944648783476</v>
      </c>
    </row>
    <row r="5883" spans="1:21" x14ac:dyDescent="0.25">
      <c r="B5883">
        <v>2.1786492374727671E-3</v>
      </c>
      <c r="C5883" s="76" t="s">
        <v>81</v>
      </c>
      <c r="E5883">
        <f t="shared" ca="1" si="182"/>
        <v>0.9913083450977247</v>
      </c>
      <c r="F5883">
        <v>9.9009900990099011E-3</v>
      </c>
      <c r="G5883">
        <f>AVERAGE(F$2:F5883)</f>
        <v>28412.757400951825</v>
      </c>
      <c r="T5883">
        <f t="shared" ca="1" si="183"/>
        <v>70.92439480402949</v>
      </c>
      <c r="U5883">
        <f ca="1">AVERAGE(T$2:T5883)</f>
        <v>33.255851613356043</v>
      </c>
    </row>
    <row r="5884" spans="1:21" x14ac:dyDescent="0.25">
      <c r="A5884" s="75" t="s">
        <v>18</v>
      </c>
      <c r="B5884">
        <v>4</v>
      </c>
      <c r="C5884" s="76" t="s">
        <v>82</v>
      </c>
      <c r="E5884">
        <f t="shared" ca="1" si="182"/>
        <v>0.61000515385741771</v>
      </c>
      <c r="F5884">
        <v>0.33060388945752295</v>
      </c>
      <c r="G5884">
        <f>AVERAGE(F$2:F5884)</f>
        <v>28407.927819650271</v>
      </c>
      <c r="T5884">
        <f t="shared" ca="1" si="183"/>
        <v>3.3448226131787857</v>
      </c>
      <c r="U5884">
        <f ca="1">AVERAGE(T$2:T5884)</f>
        <v>33.250767297700733</v>
      </c>
    </row>
    <row r="5885" spans="1:21" x14ac:dyDescent="0.25">
      <c r="A5885" s="75" t="s">
        <v>18</v>
      </c>
      <c r="B5885">
        <v>5.666666666666667</v>
      </c>
      <c r="C5885" s="76" t="s">
        <v>83</v>
      </c>
      <c r="E5885">
        <f t="shared" ca="1" si="182"/>
        <v>0.51136523924439403</v>
      </c>
      <c r="F5885">
        <v>0.97836982326562916</v>
      </c>
      <c r="G5885">
        <f>AVERAGE(F$2:F5885)</f>
        <v>28403.099990036091</v>
      </c>
      <c r="T5885">
        <f t="shared" ca="1" si="183"/>
        <v>3.5243124474240219</v>
      </c>
      <c r="U5885">
        <f ca="1">AVERAGE(T$2:T5885)</f>
        <v>33.245715214959354</v>
      </c>
    </row>
    <row r="5886" spans="1:21" x14ac:dyDescent="0.25">
      <c r="A5886" s="75" t="s">
        <v>18</v>
      </c>
      <c r="B5886">
        <v>0.33333333333333331</v>
      </c>
      <c r="C5886" s="76" t="s">
        <v>84</v>
      </c>
      <c r="E5886">
        <f t="shared" ca="1" si="182"/>
        <v>0.45979320946381985</v>
      </c>
      <c r="F5886">
        <v>1.2727272727272729</v>
      </c>
      <c r="G5886">
        <f>AVERAGE(F$2:F5886)</f>
        <v>28398.273851163918</v>
      </c>
      <c r="T5886">
        <f t="shared" ca="1" si="183"/>
        <v>5.0487087376477451</v>
      </c>
      <c r="U5886">
        <f ca="1">AVERAGE(T$2:T5886)</f>
        <v>33.240923879958963</v>
      </c>
    </row>
    <row r="5887" spans="1:21" x14ac:dyDescent="0.25">
      <c r="A5887" s="75" t="s">
        <v>18</v>
      </c>
      <c r="B5887">
        <v>0.11764705882352941</v>
      </c>
      <c r="C5887" s="76" t="s">
        <v>85</v>
      </c>
      <c r="E5887">
        <f t="shared" ca="1" si="182"/>
        <v>0.26619003782356365</v>
      </c>
      <c r="F5887">
        <v>0.19047619047619047</v>
      </c>
      <c r="G5887">
        <f>AVERAGE(F$2:F5887)</f>
        <v>28393.449168293548</v>
      </c>
      <c r="T5887">
        <f t="shared" ca="1" si="183"/>
        <v>3.6190042447191337</v>
      </c>
      <c r="U5887">
        <f ca="1">AVERAGE(T$2:T5887)</f>
        <v>33.235891273836764</v>
      </c>
    </row>
    <row r="5888" spans="1:21" x14ac:dyDescent="0.25">
      <c r="A5888" s="75" t="s">
        <v>18</v>
      </c>
      <c r="B5888">
        <v>0.77777777777777779</v>
      </c>
      <c r="C5888" s="76" t="s">
        <v>86</v>
      </c>
      <c r="E5888">
        <f t="shared" ca="1" si="182"/>
        <v>0.10322443885203592</v>
      </c>
      <c r="F5888">
        <v>9.900990099009941E-3</v>
      </c>
      <c r="G5888">
        <f>AVERAGE(F$2:F5888)</f>
        <v>28388.62609384692</v>
      </c>
      <c r="T5888">
        <f t="shared" ca="1" si="183"/>
        <v>3.7981904701414368</v>
      </c>
      <c r="U5888">
        <f ca="1">AVERAGE(T$2:T5888)</f>
        <v>33.230890815062573</v>
      </c>
    </row>
    <row r="5889" spans="1:21" x14ac:dyDescent="0.25">
      <c r="A5889" s="75" t="s">
        <v>18</v>
      </c>
      <c r="B5889">
        <v>0.75</v>
      </c>
      <c r="C5889" s="76" t="s">
        <v>87</v>
      </c>
      <c r="E5889">
        <f t="shared" ca="1" si="182"/>
        <v>0.6579742225826325</v>
      </c>
      <c r="F5889">
        <v>0.36170212765957449</v>
      </c>
      <c r="G5889">
        <f>AVERAGE(F$2:F5889)</f>
        <v>28383.804717421695</v>
      </c>
      <c r="T5889">
        <f t="shared" ca="1" si="183"/>
        <v>2.0843090506733524</v>
      </c>
      <c r="U5889">
        <f ca="1">AVERAGE(T$2:T5889)</f>
        <v>33.225600974409652</v>
      </c>
    </row>
    <row r="5890" spans="1:21" x14ac:dyDescent="0.25">
      <c r="A5890" s="75" t="s">
        <v>18</v>
      </c>
      <c r="B5890">
        <v>0.90714285714285714</v>
      </c>
      <c r="C5890" s="76" t="s">
        <v>88</v>
      </c>
      <c r="E5890">
        <f t="shared" ref="E5890:E5953" ca="1" si="184">RAND()</f>
        <v>0.44395588389231577</v>
      </c>
      <c r="F5890">
        <v>0.56105100463678514</v>
      </c>
      <c r="G5890">
        <f>AVERAGE(F$2:F5890)</f>
        <v>28378.985012265231</v>
      </c>
      <c r="T5890">
        <f t="shared" ca="1" si="183"/>
        <v>2.3373828833518395</v>
      </c>
      <c r="U5890">
        <f ca="1">AVERAGE(T$2:T5890)</f>
        <v>33.220355904263435</v>
      </c>
    </row>
    <row r="5891" spans="1:21" x14ac:dyDescent="0.25">
      <c r="A5891" s="75" t="s">
        <v>18</v>
      </c>
      <c r="B5891">
        <v>0.12280701754385967</v>
      </c>
      <c r="C5891" s="76" t="s">
        <v>89</v>
      </c>
      <c r="E5891">
        <f t="shared" ca="1" si="184"/>
        <v>0.51673430959777811</v>
      </c>
      <c r="F5891">
        <v>1.8571428571428574</v>
      </c>
      <c r="G5891">
        <f>AVERAGE(F$2:F5891)</f>
        <v>28374.167163730526</v>
      </c>
      <c r="T5891">
        <f t="shared" ref="T5891:T5954" ca="1" si="185">2*RAND()^-1</f>
        <v>2.3055056147274828</v>
      </c>
      <c r="U5891">
        <f ca="1">AVERAGE(T$2:T5891)</f>
        <v>33.215107203025823</v>
      </c>
    </row>
    <row r="5892" spans="1:21" x14ac:dyDescent="0.25">
      <c r="A5892" s="75" t="s">
        <v>18</v>
      </c>
      <c r="B5892">
        <v>0.5</v>
      </c>
      <c r="C5892" s="76" t="s">
        <v>90</v>
      </c>
      <c r="E5892">
        <f t="shared" ca="1" si="184"/>
        <v>0.55339911951657039</v>
      </c>
      <c r="F5892">
        <v>0.47368421052631576</v>
      </c>
      <c r="G5892">
        <f>AVERAGE(F$2:F5892)</f>
        <v>28369.35071601715</v>
      </c>
      <c r="T5892">
        <f t="shared" ca="1" si="185"/>
        <v>2.8789582979900268</v>
      </c>
      <c r="U5892">
        <f ca="1">AVERAGE(T$2:T5892)</f>
        <v>33.209957627587862</v>
      </c>
    </row>
    <row r="5893" spans="1:21" x14ac:dyDescent="0.25">
      <c r="A5893" s="75" t="s">
        <v>18</v>
      </c>
      <c r="B5893">
        <v>9</v>
      </c>
      <c r="C5893" s="76" t="s">
        <v>91</v>
      </c>
      <c r="E5893">
        <f t="shared" ca="1" si="184"/>
        <v>0.34543691888428674</v>
      </c>
      <c r="F5893">
        <v>0.94</v>
      </c>
      <c r="G5893">
        <f>AVERAGE(F$2:F5893)</f>
        <v>28364.535982358626</v>
      </c>
      <c r="T5893">
        <f t="shared" ca="1" si="185"/>
        <v>2.4138968051884362</v>
      </c>
      <c r="U5893">
        <f ca="1">AVERAGE(T$2:T5893)</f>
        <v>33.204730869131922</v>
      </c>
    </row>
    <row r="5894" spans="1:21" x14ac:dyDescent="0.25">
      <c r="A5894" s="75" t="s">
        <v>18</v>
      </c>
      <c r="B5894">
        <v>0.25</v>
      </c>
      <c r="C5894" s="76" t="s">
        <v>92</v>
      </c>
      <c r="E5894">
        <f t="shared" ca="1" si="184"/>
        <v>0.49145076786400832</v>
      </c>
      <c r="F5894">
        <v>0.77272727272727271</v>
      </c>
      <c r="G5894">
        <f>AVERAGE(F$2:F5894)</f>
        <v>28359.72285436693</v>
      </c>
      <c r="T5894">
        <f t="shared" ca="1" si="185"/>
        <v>2.6273818889831881</v>
      </c>
      <c r="U5894">
        <f ca="1">AVERAGE(T$2:T5894)</f>
        <v>33.199542111456687</v>
      </c>
    </row>
    <row r="5895" spans="1:21" x14ac:dyDescent="0.25">
      <c r="A5895" s="75" t="s">
        <v>18</v>
      </c>
      <c r="B5895">
        <v>6.2500000000000056E-2</v>
      </c>
      <c r="C5895" s="76" t="s">
        <v>93</v>
      </c>
      <c r="E5895">
        <f t="shared" ca="1" si="184"/>
        <v>0.10427538708418116</v>
      </c>
      <c r="F5895">
        <v>0.26582278481012656</v>
      </c>
      <c r="G5895">
        <f>AVERAGE(F$2:F5895)</f>
        <v>28354.911273601476</v>
      </c>
      <c r="T5895">
        <f t="shared" ca="1" si="185"/>
        <v>2.2094970338217492</v>
      </c>
      <c r="U5895">
        <f ca="1">AVERAGE(T$2:T5895)</f>
        <v>33.194284214429601</v>
      </c>
    </row>
    <row r="5896" spans="1:21" x14ac:dyDescent="0.25">
      <c r="A5896" s="75" t="s">
        <v>18</v>
      </c>
      <c r="B5896">
        <v>3.8461538461538464E-2</v>
      </c>
      <c r="C5896" s="76" t="s">
        <v>94</v>
      </c>
      <c r="E5896">
        <f t="shared" ca="1" si="184"/>
        <v>0.30971041453099946</v>
      </c>
      <c r="F5896">
        <v>2.7037037037037033</v>
      </c>
      <c r="G5896">
        <f>AVERAGE(F$2:F5896)</f>
        <v>28350.101738814388</v>
      </c>
      <c r="T5896">
        <f t="shared" ca="1" si="185"/>
        <v>4.5147397782970247</v>
      </c>
      <c r="U5896">
        <f ca="1">AVERAGE(T$2:T5896)</f>
        <v>33.189419151760198</v>
      </c>
    </row>
    <row r="5897" spans="1:21" x14ac:dyDescent="0.25">
      <c r="A5897" s="75" t="s">
        <v>18</v>
      </c>
      <c r="B5897">
        <v>0.98618784530386738</v>
      </c>
      <c r="C5897" s="76" t="s">
        <v>95</v>
      </c>
      <c r="E5897">
        <f t="shared" ca="1" si="184"/>
        <v>0.27041181657508484</v>
      </c>
      <c r="F5897">
        <v>0.87265917602996257</v>
      </c>
      <c r="G5897">
        <f>AVERAGE(F$2:F5897)</f>
        <v>28345.293524927067</v>
      </c>
      <c r="T5897">
        <f t="shared" ca="1" si="185"/>
        <v>2.2500075380093816</v>
      </c>
      <c r="U5897">
        <f ca="1">AVERAGE(T$2:T5897)</f>
        <v>33.184171626045519</v>
      </c>
    </row>
    <row r="5898" spans="1:21" x14ac:dyDescent="0.25">
      <c r="A5898" s="75" t="s">
        <v>18</v>
      </c>
      <c r="B5898">
        <v>0.33333333333333331</v>
      </c>
      <c r="C5898" s="76" t="s">
        <v>96</v>
      </c>
      <c r="E5898">
        <f t="shared" ca="1" si="184"/>
        <v>0.58971237293150358</v>
      </c>
      <c r="F5898">
        <v>0.52380952380952384</v>
      </c>
      <c r="G5898">
        <f>AVERAGE(F$2:F5898)</f>
        <v>28340.486882614805</v>
      </c>
      <c r="T5898">
        <f t="shared" ca="1" si="185"/>
        <v>7.7169902355599724</v>
      </c>
      <c r="U5898">
        <f ca="1">AVERAGE(T$2:T5898)</f>
        <v>33.179852958690851</v>
      </c>
    </row>
    <row r="5899" spans="1:21" x14ac:dyDescent="0.25">
      <c r="B5899">
        <v>0.11220043572984749</v>
      </c>
      <c r="C5899" s="76" t="s">
        <v>81</v>
      </c>
      <c r="E5899">
        <f t="shared" ca="1" si="184"/>
        <v>0.84168852305540254</v>
      </c>
      <c r="F5899">
        <v>7.4074074074074139E-2</v>
      </c>
      <c r="G5899">
        <f>AVERAGE(F$2:F5899)</f>
        <v>28335.681793973137</v>
      </c>
      <c r="T5899">
        <f t="shared" ca="1" si="185"/>
        <v>12.653829190213516</v>
      </c>
      <c r="U5899">
        <f ca="1">AVERAGE(T$2:T5899)</f>
        <v>33.17637279189389</v>
      </c>
    </row>
    <row r="5900" spans="1:21" x14ac:dyDescent="0.25">
      <c r="A5900" s="75" t="s">
        <v>19</v>
      </c>
      <c r="B5900">
        <v>9</v>
      </c>
      <c r="C5900" s="76" t="s">
        <v>82</v>
      </c>
      <c r="E5900">
        <f t="shared" ca="1" si="184"/>
        <v>0.3605982064313934</v>
      </c>
      <c r="F5900">
        <v>0.5</v>
      </c>
      <c r="G5900">
        <f>AVERAGE(F$2:F5900)</f>
        <v>28330.878406654276</v>
      </c>
      <c r="T5900">
        <f t="shared" ca="1" si="185"/>
        <v>28.814596662520238</v>
      </c>
      <c r="U5900">
        <f ca="1">AVERAGE(T$2:T5900)</f>
        <v>33.175633382480534</v>
      </c>
    </row>
    <row r="5901" spans="1:21" x14ac:dyDescent="0.25">
      <c r="A5901" s="75" t="s">
        <v>19</v>
      </c>
      <c r="B5901">
        <v>0</v>
      </c>
      <c r="C5901" s="76" t="s">
        <v>83</v>
      </c>
      <c r="E5901">
        <f t="shared" ca="1" si="184"/>
        <v>0.73935631038926464</v>
      </c>
      <c r="F5901">
        <v>2.9682539682539684</v>
      </c>
      <c r="G5901">
        <f>AVERAGE(F$2:F5901)</f>
        <v>28326.077065950431</v>
      </c>
      <c r="T5901">
        <f t="shared" ca="1" si="185"/>
        <v>3.7295369760400008</v>
      </c>
      <c r="U5901">
        <f ca="1">AVERAGE(T$2:T5901)</f>
        <v>33.17064251868284</v>
      </c>
    </row>
    <row r="5902" spans="1:21" x14ac:dyDescent="0.25">
      <c r="A5902" s="75" t="s">
        <v>19</v>
      </c>
      <c r="B5902">
        <v>0.83333333333333337</v>
      </c>
      <c r="C5902" s="76" t="s">
        <v>84</v>
      </c>
      <c r="E5902">
        <f t="shared" ca="1" si="184"/>
        <v>0.25825091925910948</v>
      </c>
      <c r="F5902">
        <v>0.15789473684210525</v>
      </c>
      <c r="G5902">
        <f>AVERAGE(F$2:F5902)</f>
        <v>28321.276876292537</v>
      </c>
      <c r="T5902">
        <f t="shared" ca="1" si="185"/>
        <v>17.75116714415072</v>
      </c>
      <c r="U5902">
        <f ca="1">AVERAGE(T$2:T5902)</f>
        <v>33.168029491166394</v>
      </c>
    </row>
    <row r="5903" spans="1:21" x14ac:dyDescent="0.25">
      <c r="A5903" s="75" t="s">
        <v>19</v>
      </c>
      <c r="B5903">
        <v>0.29411764705882354</v>
      </c>
      <c r="C5903" s="76" t="s">
        <v>85</v>
      </c>
      <c r="E5903">
        <f t="shared" ca="1" si="184"/>
        <v>0.85528994723002771</v>
      </c>
      <c r="F5903">
        <v>0.87769828166085728</v>
      </c>
      <c r="G5903">
        <f>AVERAGE(F$2:F5903)</f>
        <v>28316.478435225439</v>
      </c>
      <c r="T5903">
        <f t="shared" ca="1" si="185"/>
        <v>7.9879620315133479</v>
      </c>
      <c r="U5903">
        <f ca="1">AVERAGE(T$2:T5903)</f>
        <v>33.163763129346727</v>
      </c>
    </row>
    <row r="5904" spans="1:21" x14ac:dyDescent="0.25">
      <c r="A5904" s="75" t="s">
        <v>19</v>
      </c>
      <c r="B5904">
        <v>0.1111111111111111</v>
      </c>
      <c r="C5904" s="76" t="s">
        <v>86</v>
      </c>
      <c r="E5904">
        <f t="shared" ca="1" si="184"/>
        <v>0.84712801907248791</v>
      </c>
      <c r="F5904">
        <v>0.83425414364640882</v>
      </c>
      <c r="G5904">
        <f>AVERAGE(F$2:F5904)</f>
        <v>28311.681612562203</v>
      </c>
      <c r="T5904">
        <f t="shared" ca="1" si="185"/>
        <v>8.7398743426519712</v>
      </c>
      <c r="U5904">
        <f ca="1">AVERAGE(T$2:T5904)</f>
        <v>33.159625591012549</v>
      </c>
    </row>
    <row r="5905" spans="1:21" x14ac:dyDescent="0.25">
      <c r="A5905" s="75" t="s">
        <v>19</v>
      </c>
      <c r="B5905">
        <v>0.9375</v>
      </c>
      <c r="C5905" s="76" t="s">
        <v>87</v>
      </c>
      <c r="E5905">
        <f t="shared" ca="1" si="184"/>
        <v>0.27643628104608331</v>
      </c>
      <c r="F5905">
        <v>0</v>
      </c>
      <c r="G5905">
        <f>AVERAGE(F$2:F5905)</f>
        <v>28306.886273535685</v>
      </c>
      <c r="T5905">
        <f t="shared" ca="1" si="185"/>
        <v>4.21665133214396</v>
      </c>
      <c r="U5905">
        <f ca="1">AVERAGE(T$2:T5905)</f>
        <v>33.154723325724802</v>
      </c>
    </row>
    <row r="5906" spans="1:21" x14ac:dyDescent="0.25">
      <c r="A5906" s="75" t="s">
        <v>19</v>
      </c>
      <c r="B5906">
        <v>0.2857142857142857</v>
      </c>
      <c r="C5906" s="76" t="s">
        <v>88</v>
      </c>
      <c r="E5906">
        <f t="shared" ca="1" si="184"/>
        <v>6.3354776964976489E-2</v>
      </c>
      <c r="F5906">
        <v>0.88871715610510049</v>
      </c>
      <c r="G5906">
        <f>AVERAGE(F$2:F5906)</f>
        <v>28302.092709173892</v>
      </c>
      <c r="T5906">
        <f t="shared" ca="1" si="185"/>
        <v>8.3981753242959822</v>
      </c>
      <c r="U5906">
        <f ca="1">AVERAGE(T$2:T5906)</f>
        <v>33.150530853582303</v>
      </c>
    </row>
    <row r="5907" spans="1:21" x14ac:dyDescent="0.25">
      <c r="A5907" s="75" t="s">
        <v>19</v>
      </c>
      <c r="B5907">
        <v>0.7543859649122806</v>
      </c>
      <c r="C5907" s="76" t="s">
        <v>89</v>
      </c>
      <c r="E5907">
        <f t="shared" ca="1" si="184"/>
        <v>0.70725943510945499</v>
      </c>
      <c r="F5907">
        <v>0.52191558441558439</v>
      </c>
      <c r="G5907">
        <f>AVERAGE(F$2:F5907)</f>
        <v>28297.300705991773</v>
      </c>
      <c r="T5907">
        <f t="shared" ca="1" si="185"/>
        <v>6.063060886276495</v>
      </c>
      <c r="U5907">
        <f ca="1">AVERAGE(T$2:T5907)</f>
        <v>33.145944421146254</v>
      </c>
    </row>
    <row r="5908" spans="1:21" x14ac:dyDescent="0.25">
      <c r="A5908" s="75" t="s">
        <v>19</v>
      </c>
      <c r="B5908">
        <v>1</v>
      </c>
      <c r="C5908" s="76" t="s">
        <v>90</v>
      </c>
      <c r="E5908">
        <f t="shared" ca="1" si="184"/>
        <v>0.94511397627660321</v>
      </c>
      <c r="F5908">
        <v>32.333333333333336</v>
      </c>
      <c r="G5908">
        <f>AVERAGE(F$2:F5908)</f>
        <v>28292.515710668828</v>
      </c>
      <c r="T5908">
        <f t="shared" ca="1" si="185"/>
        <v>4.3439358778019246</v>
      </c>
      <c r="U5908">
        <f ca="1">AVERAGE(T$2:T5908)</f>
        <v>33.14106850976259</v>
      </c>
    </row>
    <row r="5909" spans="1:21" x14ac:dyDescent="0.25">
      <c r="A5909" s="75" t="s">
        <v>19</v>
      </c>
      <c r="B5909">
        <v>0.66666666666666663</v>
      </c>
      <c r="C5909" s="76" t="s">
        <v>91</v>
      </c>
      <c r="E5909">
        <f t="shared" ca="1" si="184"/>
        <v>0.94500124609560876</v>
      </c>
      <c r="F5909">
        <v>0.18032786885245899</v>
      </c>
      <c r="G5909">
        <f>AVERAGE(F$2:F5909)</f>
        <v>28287.726892899223</v>
      </c>
      <c r="T5909">
        <f t="shared" ca="1" si="185"/>
        <v>2.2208634959001214</v>
      </c>
      <c r="U5909">
        <f ca="1">AVERAGE(T$2:T5909)</f>
        <v>33.135834893477231</v>
      </c>
    </row>
    <row r="5910" spans="1:21" x14ac:dyDescent="0.25">
      <c r="A5910" s="75" t="s">
        <v>19</v>
      </c>
      <c r="B5910">
        <v>0.25</v>
      </c>
      <c r="C5910" s="76" t="s">
        <v>92</v>
      </c>
      <c r="E5910">
        <f t="shared" ca="1" si="184"/>
        <v>0.68870484678534771</v>
      </c>
      <c r="F5910">
        <v>0.64383561643835618</v>
      </c>
      <c r="G5910">
        <f>AVERAGE(F$2:F5910)</f>
        <v>28282.939774426166</v>
      </c>
      <c r="T5910">
        <f t="shared" ca="1" si="185"/>
        <v>8.12908393644617</v>
      </c>
      <c r="U5910">
        <f ca="1">AVERAGE(T$2:T5910)</f>
        <v>33.131602916669479</v>
      </c>
    </row>
    <row r="5911" spans="1:21" x14ac:dyDescent="0.25">
      <c r="A5911" s="75" t="s">
        <v>19</v>
      </c>
      <c r="B5911">
        <v>6.2500000000000056E-2</v>
      </c>
      <c r="C5911" s="76" t="s">
        <v>93</v>
      </c>
      <c r="E5911">
        <f t="shared" ca="1" si="184"/>
        <v>0.61833613741128757</v>
      </c>
      <c r="F5911">
        <v>1.4</v>
      </c>
      <c r="G5911">
        <f>AVERAGE(F$2:F5911)</f>
        <v>28278.154403905963</v>
      </c>
      <c r="T5911">
        <f t="shared" ca="1" si="185"/>
        <v>11.712593018504135</v>
      </c>
      <c r="U5911">
        <f ca="1">AVERAGE(T$2:T5911)</f>
        <v>33.127978718717166</v>
      </c>
    </row>
    <row r="5912" spans="1:21" x14ac:dyDescent="0.25">
      <c r="A5912" s="75" t="s">
        <v>19</v>
      </c>
      <c r="B5912">
        <v>0.15384615384615385</v>
      </c>
      <c r="C5912" s="76" t="s">
        <v>94</v>
      </c>
      <c r="E5912">
        <f t="shared" ca="1" si="184"/>
        <v>7.1640400052048303E-2</v>
      </c>
      <c r="F5912">
        <v>0.59183673469387754</v>
      </c>
      <c r="G5912">
        <f>AVERAGE(F$2:F5912)</f>
        <v>28273.370515804592</v>
      </c>
      <c r="T5912">
        <f t="shared" ca="1" si="185"/>
        <v>2.8582107743958138</v>
      </c>
      <c r="U5912">
        <f ca="1">AVERAGE(T$2:T5912)</f>
        <v>33.122857797055126</v>
      </c>
    </row>
    <row r="5913" spans="1:21" x14ac:dyDescent="0.25">
      <c r="A5913" s="75" t="s">
        <v>19</v>
      </c>
      <c r="B5913">
        <v>0.44751381215469616</v>
      </c>
      <c r="C5913" s="76" t="s">
        <v>95</v>
      </c>
      <c r="E5913">
        <f t="shared" ca="1" si="184"/>
        <v>2.1815307967168907E-2</v>
      </c>
      <c r="F5913">
        <v>0.24398625429553261</v>
      </c>
      <c r="G5913">
        <f>AVERAGE(F$2:F5913)</f>
        <v>28268.588187230584</v>
      </c>
      <c r="T5913">
        <f t="shared" ca="1" si="185"/>
        <v>9.3838573534136103</v>
      </c>
      <c r="U5913">
        <f ca="1">AVERAGE(T$2:T5913)</f>
        <v>33.118842404557896</v>
      </c>
    </row>
    <row r="5914" spans="1:21" x14ac:dyDescent="0.25">
      <c r="A5914" s="75" t="s">
        <v>19</v>
      </c>
      <c r="B5914">
        <v>0.33333333333333331</v>
      </c>
      <c r="C5914" s="76" t="s">
        <v>96</v>
      </c>
      <c r="E5914">
        <f t="shared" ca="1" si="184"/>
        <v>5.9151240105577263E-2</v>
      </c>
      <c r="F5914">
        <v>43.117647058823529</v>
      </c>
      <c r="G5914">
        <f>AVERAGE(F$2:F5914)</f>
        <v>28263.814726966728</v>
      </c>
      <c r="T5914">
        <f t="shared" ca="1" si="185"/>
        <v>36.476532574049997</v>
      </c>
      <c r="U5914">
        <f ca="1">AVERAGE(T$2:T5914)</f>
        <v>33.119410253394271</v>
      </c>
    </row>
    <row r="5915" spans="1:21" x14ac:dyDescent="0.25">
      <c r="B5915">
        <v>7.407407407407407E-2</v>
      </c>
      <c r="C5915" s="76" t="s">
        <v>81</v>
      </c>
      <c r="E5915">
        <f t="shared" ca="1" si="184"/>
        <v>8.6717000320114868E-2</v>
      </c>
      <c r="F5915">
        <v>0.375</v>
      </c>
      <c r="G5915">
        <f>AVERAGE(F$2:F5915)</f>
        <v>28259.035653627707</v>
      </c>
      <c r="T5915">
        <f t="shared" ca="1" si="185"/>
        <v>7.0676938149334507</v>
      </c>
      <c r="U5915">
        <f ca="1">AVERAGE(T$2:T5915)</f>
        <v>33.11500516099683</v>
      </c>
    </row>
    <row r="5916" spans="1:21" x14ac:dyDescent="0.25">
      <c r="A5916" s="75" t="s">
        <v>20</v>
      </c>
      <c r="B5916">
        <v>0</v>
      </c>
      <c r="C5916" s="76" t="s">
        <v>82</v>
      </c>
      <c r="E5916">
        <f t="shared" ca="1" si="184"/>
        <v>0.59063047227017662</v>
      </c>
      <c r="F5916">
        <v>3.1666666666666665</v>
      </c>
      <c r="G5916">
        <f>AVERAGE(F$2:F5916)</f>
        <v>28254.258668169216</v>
      </c>
      <c r="T5916">
        <f t="shared" ca="1" si="185"/>
        <v>3.2560655070631177</v>
      </c>
      <c r="U5916">
        <f ca="1">AVERAGE(T$2:T5916)</f>
        <v>33.109957157674103</v>
      </c>
    </row>
    <row r="5917" spans="1:21" x14ac:dyDescent="0.25">
      <c r="A5917" s="75" t="s">
        <v>20</v>
      </c>
      <c r="B5917">
        <v>0</v>
      </c>
      <c r="C5917" s="76" t="s">
        <v>83</v>
      </c>
      <c r="E5917">
        <f t="shared" ca="1" si="184"/>
        <v>0.62707552932155652</v>
      </c>
      <c r="F5917">
        <v>0.61538461538461542</v>
      </c>
      <c r="G5917">
        <f>AVERAGE(F$2:F5917)</f>
        <v>28249.482866397146</v>
      </c>
      <c r="T5917">
        <f t="shared" ca="1" si="185"/>
        <v>10.15157693307212</v>
      </c>
      <c r="U5917">
        <f ca="1">AVERAGE(T$2:T5917)</f>
        <v>33.106076430793678</v>
      </c>
    </row>
    <row r="5918" spans="1:21" x14ac:dyDescent="0.25">
      <c r="A5918" s="75" t="s">
        <v>20</v>
      </c>
      <c r="B5918">
        <v>0.98333333333333328</v>
      </c>
      <c r="C5918" s="76" t="s">
        <v>84</v>
      </c>
      <c r="E5918">
        <f t="shared" ca="1" si="184"/>
        <v>0.91531044470571266</v>
      </c>
      <c r="F5918">
        <v>26.272727272727273</v>
      </c>
      <c r="G5918">
        <f>AVERAGE(F$2:F5918)</f>
        <v>28244.713015097652</v>
      </c>
      <c r="T5918">
        <f t="shared" ca="1" si="185"/>
        <v>3.6344804992869557</v>
      </c>
      <c r="U5918">
        <f ca="1">AVERAGE(T$2:T5918)</f>
        <v>33.101095596598725</v>
      </c>
    </row>
    <row r="5919" spans="1:21" x14ac:dyDescent="0.25">
      <c r="A5919" s="75" t="s">
        <v>20</v>
      </c>
      <c r="B5919">
        <v>0.17647058823529413</v>
      </c>
      <c r="C5919" s="76" t="s">
        <v>85</v>
      </c>
      <c r="E5919">
        <f t="shared" ca="1" si="184"/>
        <v>0.47391560116325204</v>
      </c>
      <c r="F5919">
        <v>0.15322580645161291</v>
      </c>
      <c r="G5919">
        <f>AVERAGE(F$2:F5919)</f>
        <v>28239.940362209971</v>
      </c>
      <c r="T5919">
        <f t="shared" ca="1" si="185"/>
        <v>352.75923169746346</v>
      </c>
      <c r="U5919">
        <f ca="1">AVERAGE(T$2:T5919)</f>
        <v>33.155110151532973</v>
      </c>
    </row>
    <row r="5920" spans="1:21" x14ac:dyDescent="0.25">
      <c r="A5920" s="75" t="s">
        <v>20</v>
      </c>
      <c r="B5920">
        <v>0.77777777777777779</v>
      </c>
      <c r="C5920" s="76" t="s">
        <v>86</v>
      </c>
      <c r="E5920">
        <f t="shared" ca="1" si="184"/>
        <v>0.71924756681542401</v>
      </c>
      <c r="F5920">
        <v>0.14634146341463414</v>
      </c>
      <c r="G5920">
        <f>AVERAGE(F$2:F5920)</f>
        <v>28235.169320814341</v>
      </c>
      <c r="T5920">
        <f t="shared" ca="1" si="185"/>
        <v>2.0821728734513929</v>
      </c>
      <c r="U5920">
        <f ca="1">AVERAGE(T$2:T5920)</f>
        <v>33.149860457787739</v>
      </c>
    </row>
    <row r="5921" spans="1:21" x14ac:dyDescent="0.25">
      <c r="A5921" s="75" t="s">
        <v>20</v>
      </c>
      <c r="B5921">
        <v>0.25</v>
      </c>
      <c r="C5921" s="76" t="s">
        <v>87</v>
      </c>
      <c r="E5921">
        <f t="shared" ca="1" si="184"/>
        <v>0.11017830073972845</v>
      </c>
      <c r="F5921">
        <v>7</v>
      </c>
      <c r="G5921">
        <f>AVERAGE(F$2:F5921)</f>
        <v>28230.401048969608</v>
      </c>
      <c r="T5921">
        <f t="shared" ca="1" si="185"/>
        <v>4.0543276643326358</v>
      </c>
      <c r="U5921">
        <f ca="1">AVERAGE(T$2:T5921)</f>
        <v>33.144945671842898</v>
      </c>
    </row>
    <row r="5922" spans="1:21" x14ac:dyDescent="0.25">
      <c r="A5922" s="75" t="s">
        <v>20</v>
      </c>
      <c r="B5922">
        <v>0</v>
      </c>
      <c r="C5922" s="76" t="s">
        <v>88</v>
      </c>
      <c r="E5922">
        <f t="shared" ca="1" si="184"/>
        <v>0.51264288612150344</v>
      </c>
      <c r="F5922">
        <v>0.25</v>
      </c>
      <c r="G5922">
        <f>AVERAGE(F$2:F5922)</f>
        <v>28225.633247745325</v>
      </c>
      <c r="T5922">
        <f t="shared" ca="1" si="185"/>
        <v>3.5733088084832771</v>
      </c>
      <c r="U5922">
        <f ca="1">AVERAGE(T$2:T5922)</f>
        <v>33.139951306556064</v>
      </c>
    </row>
    <row r="5923" spans="1:21" x14ac:dyDescent="0.25">
      <c r="A5923" s="75" t="s">
        <v>20</v>
      </c>
      <c r="B5923">
        <v>1.631578947368421</v>
      </c>
      <c r="C5923" s="76" t="s">
        <v>89</v>
      </c>
      <c r="E5923">
        <f t="shared" ca="1" si="184"/>
        <v>0.73285772059677601</v>
      </c>
      <c r="F5923">
        <v>0.99804878048780488</v>
      </c>
      <c r="G5923">
        <f>AVERAGE(F$2:F5923)</f>
        <v>28220.867183037633</v>
      </c>
      <c r="T5923">
        <f t="shared" ca="1" si="185"/>
        <v>8.3658213380485176</v>
      </c>
      <c r="U5923">
        <f ca="1">AVERAGE(T$2:T5923)</f>
        <v>33.135767900617445</v>
      </c>
    </row>
    <row r="5924" spans="1:21" x14ac:dyDescent="0.25">
      <c r="A5924" s="75" t="s">
        <v>20</v>
      </c>
      <c r="B5924">
        <v>0.99</v>
      </c>
      <c r="C5924" s="76" t="s">
        <v>90</v>
      </c>
      <c r="E5924">
        <f t="shared" ca="1" si="184"/>
        <v>0.10539297058966324</v>
      </c>
      <c r="F5924">
        <v>3.1105000859254207E-2</v>
      </c>
      <c r="G5924">
        <f>AVERAGE(F$2:F5924)</f>
        <v>28216.102564419023</v>
      </c>
      <c r="T5924">
        <f t="shared" ca="1" si="185"/>
        <v>10.552739793102464</v>
      </c>
      <c r="U5924">
        <f ca="1">AVERAGE(T$2:T5924)</f>
        <v>33.131955132069834</v>
      </c>
    </row>
    <row r="5925" spans="1:21" x14ac:dyDescent="0.25">
      <c r="A5925" s="75" t="s">
        <v>20</v>
      </c>
      <c r="B5925">
        <v>0</v>
      </c>
      <c r="C5925" s="76" t="s">
        <v>91</v>
      </c>
      <c r="E5925">
        <f t="shared" ca="1" si="184"/>
        <v>0.73004110659587451</v>
      </c>
      <c r="F5925">
        <v>0.375</v>
      </c>
      <c r="G5925">
        <f>AVERAGE(F$2:F5925)</f>
        <v>28211.339612433134</v>
      </c>
      <c r="T5925">
        <f t="shared" ca="1" si="185"/>
        <v>2.9413505985260113</v>
      </c>
      <c r="U5925">
        <f ca="1">AVERAGE(T$2:T5925)</f>
        <v>33.126858811250528</v>
      </c>
    </row>
    <row r="5926" spans="1:21" x14ac:dyDescent="0.25">
      <c r="A5926" s="75" t="s">
        <v>20</v>
      </c>
      <c r="B5926">
        <v>0</v>
      </c>
      <c r="C5926" s="76" t="s">
        <v>92</v>
      </c>
      <c r="E5926">
        <f t="shared" ca="1" si="184"/>
        <v>0.71118097829345861</v>
      </c>
      <c r="F5926">
        <v>0.39393939393939392</v>
      </c>
      <c r="G5926">
        <f>AVERAGE(F$2:F5926)</f>
        <v>28206.57827139127</v>
      </c>
      <c r="T5926">
        <f t="shared" ca="1" si="185"/>
        <v>3.4951605221750022</v>
      </c>
      <c r="U5926">
        <f ca="1">AVERAGE(T$2:T5926)</f>
        <v>33.121857680737605</v>
      </c>
    </row>
    <row r="5927" spans="1:21" x14ac:dyDescent="0.25">
      <c r="A5927" s="75" t="s">
        <v>20</v>
      </c>
      <c r="B5927">
        <v>6.2500000000000056E-2</v>
      </c>
      <c r="C5927" s="76" t="s">
        <v>93</v>
      </c>
      <c r="E5927">
        <f t="shared" ca="1" si="184"/>
        <v>0.31048232965290179</v>
      </c>
      <c r="F5927">
        <v>0.13268608414239477</v>
      </c>
      <c r="G5927">
        <f>AVERAGE(F$2:F5927)</f>
        <v>28201.818493195977</v>
      </c>
      <c r="T5927">
        <f t="shared" ca="1" si="185"/>
        <v>9.5576404034199705</v>
      </c>
      <c r="U5927">
        <f ca="1">AVERAGE(T$2:T5927)</f>
        <v>33.117881268777211</v>
      </c>
    </row>
    <row r="5928" spans="1:21" x14ac:dyDescent="0.25">
      <c r="A5928" s="75" t="s">
        <v>20</v>
      </c>
      <c r="B5928">
        <v>0.73076923076923073</v>
      </c>
      <c r="C5928" s="76" t="s">
        <v>94</v>
      </c>
      <c r="E5928">
        <f t="shared" ca="1" si="184"/>
        <v>0.95613144618149781</v>
      </c>
      <c r="F5928">
        <v>0.16666666666666666</v>
      </c>
      <c r="G5928">
        <f>AVERAGE(F$2:F5928)</f>
        <v>28197.060326867897</v>
      </c>
      <c r="T5928">
        <f t="shared" ca="1" si="185"/>
        <v>5.0957710291542417</v>
      </c>
      <c r="U5928">
        <f ca="1">AVERAGE(T$2:T5928)</f>
        <v>33.113153394601468</v>
      </c>
    </row>
    <row r="5929" spans="1:21" x14ac:dyDescent="0.25">
      <c r="A5929" s="75" t="s">
        <v>20</v>
      </c>
      <c r="B5929">
        <v>0.44751381215469616</v>
      </c>
      <c r="C5929" s="76" t="s">
        <v>95</v>
      </c>
      <c r="E5929">
        <f t="shared" ca="1" si="184"/>
        <v>0.30075135982020307</v>
      </c>
      <c r="F5929">
        <v>0.875</v>
      </c>
      <c r="G5929">
        <f>AVERAGE(F$2:F5929)</f>
        <v>28192.30388534852</v>
      </c>
      <c r="T5929">
        <f t="shared" ca="1" si="185"/>
        <v>340.91275550235002</v>
      </c>
      <c r="U5929">
        <f ca="1">AVERAGE(T$2:T5929)</f>
        <v>33.16507640440372</v>
      </c>
    </row>
    <row r="5930" spans="1:21" x14ac:dyDescent="0.25">
      <c r="A5930" s="75" t="s">
        <v>20</v>
      </c>
      <c r="B5930">
        <v>0.22222222222222221</v>
      </c>
      <c r="C5930" s="76" t="s">
        <v>96</v>
      </c>
      <c r="E5930">
        <f t="shared" ca="1" si="184"/>
        <v>0.36330030247331024</v>
      </c>
      <c r="F5930">
        <v>7.5566750629722425E-3</v>
      </c>
      <c r="G5930">
        <f>AVERAGE(F$2:F5930)</f>
        <v>28187.548901990671</v>
      </c>
      <c r="T5930">
        <f t="shared" ca="1" si="185"/>
        <v>15.495285785824152</v>
      </c>
      <c r="U5930">
        <f ca="1">AVERAGE(T$2:T5930)</f>
        <v>33.162096173231753</v>
      </c>
    </row>
    <row r="5931" spans="1:21" x14ac:dyDescent="0.25">
      <c r="B5931">
        <v>1.0893246187363835E-3</v>
      </c>
      <c r="C5931" s="76" t="s">
        <v>81</v>
      </c>
      <c r="E5931">
        <f t="shared" ca="1" si="184"/>
        <v>0.20287851738362983</v>
      </c>
      <c r="F5931">
        <v>7</v>
      </c>
      <c r="G5931">
        <f>AVERAGE(F$2:F5931)</f>
        <v>28182.796701501298</v>
      </c>
      <c r="T5931">
        <f t="shared" ca="1" si="185"/>
        <v>3.0561896208578792</v>
      </c>
      <c r="U5931">
        <f ca="1">AVERAGE(T$2:T5931)</f>
        <v>33.15701929185699</v>
      </c>
    </row>
    <row r="5932" spans="1:21" x14ac:dyDescent="0.25">
      <c r="A5932" s="75" t="s">
        <v>21</v>
      </c>
      <c r="B5932">
        <v>2</v>
      </c>
      <c r="C5932" s="76" t="s">
        <v>82</v>
      </c>
      <c r="E5932">
        <f t="shared" ca="1" si="184"/>
        <v>0.74081015691233065</v>
      </c>
      <c r="F5932">
        <v>0.20922570016474465</v>
      </c>
      <c r="G5932">
        <f>AVERAGE(F$2:F5932)</f>
        <v>28178.044958544666</v>
      </c>
      <c r="T5932">
        <f t="shared" ca="1" si="185"/>
        <v>11.73557253949507</v>
      </c>
      <c r="U5932">
        <f ca="1">AVERAGE(T$2:T5932)</f>
        <v>33.153407515301204</v>
      </c>
    </row>
    <row r="5933" spans="1:21" x14ac:dyDescent="0.25">
      <c r="A5933" s="75" t="s">
        <v>21</v>
      </c>
      <c r="B5933">
        <v>9.6666666666666661</v>
      </c>
      <c r="C5933" s="76" t="s">
        <v>83</v>
      </c>
      <c r="E5933">
        <f t="shared" ca="1" si="184"/>
        <v>0.46160790936085172</v>
      </c>
      <c r="F5933">
        <v>0.36986301369863017</v>
      </c>
      <c r="G5933">
        <f>AVERAGE(F$2:F5933)</f>
        <v>28173.294844738943</v>
      </c>
      <c r="T5933">
        <f t="shared" ca="1" si="185"/>
        <v>8.5123985913736906</v>
      </c>
      <c r="U5933">
        <f ca="1">AVERAGE(T$2:T5933)</f>
        <v>33.149253602805601</v>
      </c>
    </row>
    <row r="5934" spans="1:21" x14ac:dyDescent="0.25">
      <c r="A5934" s="75" t="s">
        <v>21</v>
      </c>
      <c r="B5934">
        <v>0.66666666666666663</v>
      </c>
      <c r="C5934" s="76" t="s">
        <v>84</v>
      </c>
      <c r="E5934">
        <f t="shared" ca="1" si="184"/>
        <v>0.68404349461429559</v>
      </c>
      <c r="F5934">
        <v>0.9642857142857143</v>
      </c>
      <c r="G5934">
        <f>AVERAGE(F$2:F5934)</f>
        <v>28168.546432374365</v>
      </c>
      <c r="T5934">
        <f t="shared" ca="1" si="185"/>
        <v>353.03072982124979</v>
      </c>
      <c r="U5934">
        <f ca="1">AVERAGE(T$2:T5934)</f>
        <v>33.203169240125412</v>
      </c>
    </row>
    <row r="5935" spans="1:21" x14ac:dyDescent="0.25">
      <c r="A5935" s="75" t="s">
        <v>21</v>
      </c>
      <c r="B5935">
        <v>0</v>
      </c>
      <c r="C5935" s="76" t="s">
        <v>85</v>
      </c>
      <c r="E5935">
        <f t="shared" ca="1" si="184"/>
        <v>0.55717379229045705</v>
      </c>
      <c r="F5935">
        <v>0.1044776119402985</v>
      </c>
      <c r="G5935">
        <f>AVERAGE(F$2:F5935)</f>
        <v>28163.79947552321</v>
      </c>
      <c r="T5935">
        <f t="shared" ca="1" si="185"/>
        <v>4.38156810123892</v>
      </c>
      <c r="U5935">
        <f ca="1">AVERAGE(T$2:T5935)</f>
        <v>33.198312212633184</v>
      </c>
    </row>
    <row r="5936" spans="1:21" x14ac:dyDescent="0.25">
      <c r="A5936" s="75" t="s">
        <v>21</v>
      </c>
      <c r="B5936">
        <v>0.66666666666666663</v>
      </c>
      <c r="C5936" s="76" t="s">
        <v>86</v>
      </c>
      <c r="E5936">
        <f t="shared" ca="1" si="184"/>
        <v>0.47812341357322674</v>
      </c>
      <c r="F5936">
        <v>0.40740740740740738</v>
      </c>
      <c r="G5936">
        <f>AVERAGE(F$2:F5936)</f>
        <v>28159.054169361774</v>
      </c>
      <c r="T5936">
        <f t="shared" ca="1" si="185"/>
        <v>2.5089062253892402</v>
      </c>
      <c r="U5936">
        <f ca="1">AVERAGE(T$2:T5936)</f>
        <v>33.193141293342997</v>
      </c>
    </row>
    <row r="5937" spans="1:21" x14ac:dyDescent="0.25">
      <c r="A5937" s="75" t="s">
        <v>21</v>
      </c>
      <c r="B5937">
        <v>0.25</v>
      </c>
      <c r="C5937" s="76" t="s">
        <v>87</v>
      </c>
      <c r="E5937">
        <f t="shared" ca="1" si="184"/>
        <v>0.47419973656854009</v>
      </c>
      <c r="F5937">
        <v>0.93103448275862066</v>
      </c>
      <c r="G5937">
        <f>AVERAGE(F$2:F5937)</f>
        <v>28154.310550235277</v>
      </c>
      <c r="T5937">
        <f t="shared" ca="1" si="185"/>
        <v>2.1042830388272811</v>
      </c>
      <c r="U5937">
        <f ca="1">AVERAGE(T$2:T5937)</f>
        <v>33.187903951992837</v>
      </c>
    </row>
    <row r="5938" spans="1:21" x14ac:dyDescent="0.25">
      <c r="A5938" s="75" t="s">
        <v>21</v>
      </c>
      <c r="B5938">
        <v>0.99642857142857144</v>
      </c>
      <c r="C5938" s="76" t="s">
        <v>88</v>
      </c>
      <c r="E5938">
        <f t="shared" ca="1" si="184"/>
        <v>0.68251714049426282</v>
      </c>
      <c r="F5938">
        <v>6332.1222292590246</v>
      </c>
      <c r="G5938">
        <f>AVERAGE(F$2:F5938)</f>
        <v>28150.634924781178</v>
      </c>
      <c r="T5938">
        <f t="shared" ca="1" si="185"/>
        <v>2.0985800066428291</v>
      </c>
      <c r="U5938">
        <f ca="1">AVERAGE(T$2:T5938)</f>
        <v>33.182667414356771</v>
      </c>
    </row>
    <row r="5939" spans="1:21" x14ac:dyDescent="0.25">
      <c r="A5939" s="75" t="s">
        <v>21</v>
      </c>
      <c r="B5939">
        <v>0.12280701754385967</v>
      </c>
      <c r="C5939" s="76" t="s">
        <v>89</v>
      </c>
      <c r="E5939">
        <f t="shared" ca="1" si="184"/>
        <v>3.4773909070490494E-2</v>
      </c>
      <c r="F5939">
        <v>0.47058823529411764</v>
      </c>
      <c r="G5939">
        <f>AVERAGE(F$2:F5939)</f>
        <v>28145.894243687115</v>
      </c>
      <c r="T5939">
        <f t="shared" ca="1" si="185"/>
        <v>8.4953398178599961</v>
      </c>
      <c r="U5939">
        <f ca="1">AVERAGE(T$2:T5939)</f>
        <v>33.178509898762883</v>
      </c>
    </row>
    <row r="5940" spans="1:21" x14ac:dyDescent="0.25">
      <c r="A5940" s="75" t="s">
        <v>21</v>
      </c>
      <c r="B5940">
        <v>0.2</v>
      </c>
      <c r="C5940" s="76" t="s">
        <v>90</v>
      </c>
      <c r="E5940">
        <f t="shared" ca="1" si="184"/>
        <v>0.31721447129546487</v>
      </c>
      <c r="F5940">
        <v>0.8833333333333333</v>
      </c>
      <c r="G5940">
        <f>AVERAGE(F$2:F5940)</f>
        <v>28141.155228548141</v>
      </c>
      <c r="T5940">
        <f t="shared" ca="1" si="185"/>
        <v>2.5719886319062226</v>
      </c>
      <c r="U5940">
        <f ca="1">AVERAGE(T$2:T5940)</f>
        <v>33.173356418165675</v>
      </c>
    </row>
    <row r="5941" spans="1:21" x14ac:dyDescent="0.25">
      <c r="A5941" s="75" t="s">
        <v>21</v>
      </c>
      <c r="B5941">
        <v>0.66666666666666663</v>
      </c>
      <c r="C5941" s="76" t="s">
        <v>91</v>
      </c>
      <c r="E5941">
        <f t="shared" ca="1" si="184"/>
        <v>0.93743088572424105</v>
      </c>
      <c r="F5941">
        <v>4.7619047619047616E-2</v>
      </c>
      <c r="G5941">
        <f>AVERAGE(F$2:F5941)</f>
        <v>28136.417668344522</v>
      </c>
      <c r="T5941">
        <f t="shared" ca="1" si="185"/>
        <v>6.377687647010263</v>
      </c>
      <c r="U5941">
        <f ca="1">AVERAGE(T$2:T5941)</f>
        <v>33.168845362816995</v>
      </c>
    </row>
    <row r="5942" spans="1:21" x14ac:dyDescent="0.25">
      <c r="A5942" s="75" t="s">
        <v>21</v>
      </c>
      <c r="B5942">
        <v>0.75</v>
      </c>
      <c r="C5942" s="76" t="s">
        <v>92</v>
      </c>
      <c r="E5942">
        <f t="shared" ca="1" si="184"/>
        <v>0.78043148715985389</v>
      </c>
      <c r="F5942">
        <v>49</v>
      </c>
      <c r="G5942">
        <f>AVERAGE(F$2:F5942)</f>
        <v>28131.689942764933</v>
      </c>
      <c r="T5942">
        <f t="shared" ca="1" si="185"/>
        <v>4.8144082742241903</v>
      </c>
      <c r="U5942">
        <f ca="1">AVERAGE(T$2:T5942)</f>
        <v>33.164072692039582</v>
      </c>
    </row>
    <row r="5943" spans="1:21" x14ac:dyDescent="0.25">
      <c r="A5943" s="75" t="s">
        <v>21</v>
      </c>
      <c r="B5943">
        <v>0.21875000000000003</v>
      </c>
      <c r="C5943" s="76" t="s">
        <v>93</v>
      </c>
      <c r="E5943">
        <f t="shared" ca="1" si="184"/>
        <v>0.32657375563127133</v>
      </c>
      <c r="F5943">
        <v>0.94545454545454544</v>
      </c>
      <c r="G5943">
        <f>AVERAGE(F$2:F5943)</f>
        <v>28126.955721208516</v>
      </c>
      <c r="T5943">
        <f t="shared" ca="1" si="185"/>
        <v>2.6177908767831033</v>
      </c>
      <c r="U5943">
        <f ca="1">AVERAGE(T$2:T5943)</f>
        <v>33.158931951242671</v>
      </c>
    </row>
    <row r="5944" spans="1:21" x14ac:dyDescent="0.25">
      <c r="A5944" s="75" t="s">
        <v>21</v>
      </c>
      <c r="B5944">
        <v>0.23076923076923078</v>
      </c>
      <c r="C5944" s="76" t="s">
        <v>94</v>
      </c>
      <c r="E5944">
        <f t="shared" ca="1" si="184"/>
        <v>0.6790092718947075</v>
      </c>
      <c r="F5944">
        <v>0.65034965034965031</v>
      </c>
      <c r="G5944">
        <f>AVERAGE(F$2:F5944)</f>
        <v>28122.223043205562</v>
      </c>
      <c r="T5944">
        <f t="shared" ca="1" si="185"/>
        <v>6.3251472143758081</v>
      </c>
      <c r="U5944">
        <f ca="1">AVERAGE(T$2:T5944)</f>
        <v>33.154416759464631</v>
      </c>
    </row>
    <row r="5945" spans="1:21" x14ac:dyDescent="0.25">
      <c r="A5945" s="75" t="s">
        <v>21</v>
      </c>
      <c r="B5945">
        <v>1.7624309392265194</v>
      </c>
      <c r="C5945" s="76" t="s">
        <v>95</v>
      </c>
      <c r="E5945">
        <f t="shared" ca="1" si="184"/>
        <v>0.6507761290849865</v>
      </c>
      <c r="F5945">
        <v>5.5712936732766706E-2</v>
      </c>
      <c r="G5945">
        <f>AVERAGE(F$2:F5945)</f>
        <v>28117.491857584722</v>
      </c>
      <c r="T5945">
        <f t="shared" ca="1" si="185"/>
        <v>4.5406737501754764</v>
      </c>
      <c r="U5945">
        <f ca="1">AVERAGE(T$2:T5945)</f>
        <v>33.149602872686486</v>
      </c>
    </row>
    <row r="5946" spans="1:21" x14ac:dyDescent="0.25">
      <c r="A5946" s="75" t="s">
        <v>21</v>
      </c>
      <c r="B5946">
        <v>0.33333333333333331</v>
      </c>
      <c r="C5946" s="76" t="s">
        <v>96</v>
      </c>
      <c r="E5946">
        <f t="shared" ca="1" si="184"/>
        <v>0.11916285151368988</v>
      </c>
      <c r="F5946">
        <v>0.47916666666666669</v>
      </c>
      <c r="G5946">
        <f>AVERAGE(F$2:F5946)</f>
        <v>28112.762334844447</v>
      </c>
      <c r="T5946">
        <f t="shared" ca="1" si="185"/>
        <v>2.2392367640875168</v>
      </c>
      <c r="U5946">
        <f ca="1">AVERAGE(T$2:T5946)</f>
        <v>33.144403483938191</v>
      </c>
    </row>
    <row r="5947" spans="1:21" x14ac:dyDescent="0.25">
      <c r="A5947" s="75" t="s">
        <v>391</v>
      </c>
      <c r="B5947">
        <v>0.59521333991786296</v>
      </c>
      <c r="C5947" s="76" t="s">
        <v>81</v>
      </c>
      <c r="E5947">
        <f t="shared" ca="1" si="184"/>
        <v>0.69661001418438617</v>
      </c>
      <c r="F5947">
        <v>399</v>
      </c>
      <c r="G5947">
        <f>AVERAGE(F$2:F5947)</f>
        <v>28108.101426278212</v>
      </c>
      <c r="T5947">
        <f t="shared" ca="1" si="185"/>
        <v>2.1766882970993553</v>
      </c>
      <c r="U5947">
        <f ca="1">AVERAGE(T$2:T5947)</f>
        <v>33.139195324640035</v>
      </c>
    </row>
    <row r="5948" spans="1:21" x14ac:dyDescent="0.25">
      <c r="A5948" s="75" t="s">
        <v>1</v>
      </c>
      <c r="B5948">
        <v>5.4054054054054057E-2</v>
      </c>
      <c r="C5948" s="76" t="s">
        <v>82</v>
      </c>
      <c r="E5948">
        <f t="shared" ca="1" si="184"/>
        <v>0.62532695190856535</v>
      </c>
      <c r="F5948">
        <v>0.63636363636363635</v>
      </c>
      <c r="G5948">
        <f>AVERAGE(F$2:F5948)</f>
        <v>28103.375099548321</v>
      </c>
      <c r="T5948">
        <f t="shared" ca="1" si="185"/>
        <v>10.071601229133643</v>
      </c>
      <c r="U5948">
        <f ca="1">AVERAGE(T$2:T5948)</f>
        <v>33.135316462340469</v>
      </c>
    </row>
    <row r="5949" spans="1:21" x14ac:dyDescent="0.25">
      <c r="A5949" s="75" t="s">
        <v>1</v>
      </c>
      <c r="B5949">
        <v>0.40350877192982454</v>
      </c>
      <c r="C5949" s="76" t="s">
        <v>83</v>
      </c>
      <c r="E5949">
        <f t="shared" ca="1" si="184"/>
        <v>3.0004544299070846E-2</v>
      </c>
      <c r="F5949">
        <v>57.823529411764703</v>
      </c>
      <c r="G5949">
        <f>AVERAGE(F$2:F5949)</f>
        <v>28098.659976554016</v>
      </c>
      <c r="T5949">
        <f t="shared" ca="1" si="185"/>
        <v>4.956613748129949</v>
      </c>
      <c r="U5949">
        <f ca="1">AVERAGE(T$2:T5949)</f>
        <v>33.130578953477965</v>
      </c>
    </row>
    <row r="5950" spans="1:21" x14ac:dyDescent="0.25">
      <c r="A5950" s="75" t="s">
        <v>1</v>
      </c>
      <c r="B5950">
        <v>0.44444444444444442</v>
      </c>
      <c r="C5950" s="76" t="s">
        <v>84</v>
      </c>
      <c r="E5950">
        <f t="shared" ca="1" si="184"/>
        <v>0.97788342408525841</v>
      </c>
      <c r="F5950">
        <v>0.6</v>
      </c>
      <c r="G5950">
        <f>AVERAGE(F$2:F5950)</f>
        <v>28093.936819724877</v>
      </c>
      <c r="T5950">
        <f t="shared" ca="1" si="185"/>
        <v>4.1159873592655529</v>
      </c>
      <c r="U5950">
        <f ca="1">AVERAGE(T$2:T5950)</f>
        <v>33.125701731828237</v>
      </c>
    </row>
    <row r="5951" spans="1:21" x14ac:dyDescent="0.25">
      <c r="A5951" s="75" t="s">
        <v>1</v>
      </c>
      <c r="B5951">
        <v>0.41349415755748209</v>
      </c>
      <c r="C5951" s="76" t="s">
        <v>85</v>
      </c>
      <c r="E5951">
        <f t="shared" ca="1" si="184"/>
        <v>0.76171102770191779</v>
      </c>
      <c r="F5951">
        <v>0.31271477663230246</v>
      </c>
      <c r="G5951">
        <f>AVERAGE(F$2:F5951)</f>
        <v>28089.215202228246</v>
      </c>
      <c r="T5951">
        <f t="shared" ca="1" si="185"/>
        <v>2.2491561887736724</v>
      </c>
      <c r="U5951">
        <f ca="1">AVERAGE(T$2:T5951)</f>
        <v>33.120512396442848</v>
      </c>
    </row>
    <row r="5952" spans="1:21" x14ac:dyDescent="0.25">
      <c r="A5952" s="75" t="s">
        <v>1</v>
      </c>
      <c r="B5952">
        <v>0.14163090128755365</v>
      </c>
      <c r="C5952" s="76" t="s">
        <v>86</v>
      </c>
      <c r="E5952">
        <f t="shared" ca="1" si="184"/>
        <v>0.51645119231839853</v>
      </c>
      <c r="F5952">
        <v>0.5</v>
      </c>
      <c r="G5952">
        <f>AVERAGE(F$2:F5952)</f>
        <v>28084.495203034458</v>
      </c>
      <c r="T5952">
        <f t="shared" ca="1" si="185"/>
        <v>19.749064810007408</v>
      </c>
      <c r="U5952">
        <f ca="1">AVERAGE(T$2:T5952)</f>
        <v>33.118265471961848</v>
      </c>
    </row>
    <row r="5953" spans="1:21" x14ac:dyDescent="0.25">
      <c r="A5953" s="75" t="s">
        <v>1</v>
      </c>
      <c r="B5953">
        <v>4</v>
      </c>
      <c r="C5953" s="76" t="s">
        <v>87</v>
      </c>
      <c r="E5953">
        <f t="shared" ca="1" si="184"/>
        <v>0.38691093360934414</v>
      </c>
      <c r="F5953">
        <v>0</v>
      </c>
      <c r="G5953">
        <f>AVERAGE(F$2:F5953)</f>
        <v>28079.77670585653</v>
      </c>
      <c r="T5953">
        <f t="shared" ca="1" si="185"/>
        <v>2.0663542773045434</v>
      </c>
      <c r="U5953">
        <f ca="1">AVERAGE(T$2:T5953)</f>
        <v>33.113048416989628</v>
      </c>
    </row>
    <row r="5954" spans="1:21" x14ac:dyDescent="0.25">
      <c r="A5954" s="75" t="s">
        <v>1</v>
      </c>
      <c r="B5954">
        <v>2.2967032967032965</v>
      </c>
      <c r="C5954" s="76" t="s">
        <v>88</v>
      </c>
      <c r="E5954">
        <f t="shared" ref="E5954:E6017" ca="1" si="186">RAND()</f>
        <v>0.37311314820803798</v>
      </c>
      <c r="F5954">
        <v>0.17582417582417584</v>
      </c>
      <c r="G5954">
        <f>AVERAGE(F$2:F5954)</f>
        <v>28075.059823464177</v>
      </c>
      <c r="T5954">
        <f t="shared" ca="1" si="185"/>
        <v>2.1497466441492574</v>
      </c>
      <c r="U5954">
        <f ca="1">AVERAGE(T$2:T5954)</f>
        <v>33.107847123226342</v>
      </c>
    </row>
    <row r="5955" spans="1:21" x14ac:dyDescent="0.25">
      <c r="A5955" s="75" t="s">
        <v>1</v>
      </c>
      <c r="B5955">
        <v>0.13268608414239477</v>
      </c>
      <c r="C5955" s="76" t="s">
        <v>89</v>
      </c>
      <c r="E5955">
        <f t="shared" ca="1" si="186"/>
        <v>0.39272405489280704</v>
      </c>
      <c r="F5955">
        <v>9</v>
      </c>
      <c r="G5955">
        <f>AVERAGE(F$2:F5955)</f>
        <v>28070.346007571756</v>
      </c>
      <c r="T5955">
        <f t="shared" ref="T5955:T6018" ca="1" si="187">2*RAND()^-1</f>
        <v>3.1221545263216792</v>
      </c>
      <c r="U5955">
        <f ca="1">AVERAGE(T$2:T5955)</f>
        <v>33.102810896723675</v>
      </c>
    </row>
    <row r="5956" spans="1:21" x14ac:dyDescent="0.25">
      <c r="A5956" s="75" t="s">
        <v>1</v>
      </c>
      <c r="B5956">
        <v>1</v>
      </c>
      <c r="C5956" s="76" t="s">
        <v>90</v>
      </c>
      <c r="E5956">
        <f t="shared" ca="1" si="186"/>
        <v>0.37985074755028048</v>
      </c>
      <c r="F5956">
        <v>1.5</v>
      </c>
      <c r="G5956">
        <f>AVERAGE(F$2:F5956)</f>
        <v>28065.632515379049</v>
      </c>
      <c r="T5956">
        <f t="shared" ca="1" si="187"/>
        <v>2.0274796591104924</v>
      </c>
      <c r="U5956">
        <f ca="1">AVERAGE(T$2:T5956)</f>
        <v>33.097592537153965</v>
      </c>
    </row>
    <row r="5957" spans="1:21" x14ac:dyDescent="0.25">
      <c r="A5957" s="75" t="s">
        <v>1</v>
      </c>
      <c r="B5957">
        <v>0.66666666666666674</v>
      </c>
      <c r="C5957" s="76" t="s">
        <v>91</v>
      </c>
      <c r="E5957">
        <f t="shared" ca="1" si="186"/>
        <v>6.365853026789825E-3</v>
      </c>
      <c r="F5957">
        <v>0.6544574982722875</v>
      </c>
      <c r="G5957">
        <f>AVERAGE(F$2:F5957)</f>
        <v>28060.92046399257</v>
      </c>
      <c r="T5957">
        <f t="shared" ca="1" si="187"/>
        <v>93.026514895373822</v>
      </c>
      <c r="U5957">
        <f ca="1">AVERAGE(T$2:T5957)</f>
        <v>33.107654478449838</v>
      </c>
    </row>
    <row r="5958" spans="1:21" x14ac:dyDescent="0.25">
      <c r="A5958" s="75" t="s">
        <v>1</v>
      </c>
      <c r="B5958">
        <v>0</v>
      </c>
      <c r="C5958" s="76" t="s">
        <v>92</v>
      </c>
      <c r="E5958">
        <f t="shared" ca="1" si="186"/>
        <v>0.46454708662911282</v>
      </c>
      <c r="F5958">
        <v>0.5145631067961165</v>
      </c>
      <c r="G5958">
        <f>AVERAGE(F$2:F5958)</f>
        <v>28056.209971143671</v>
      </c>
      <c r="T5958">
        <f t="shared" ca="1" si="187"/>
        <v>17.032355172360663</v>
      </c>
      <c r="U5958">
        <f ca="1">AVERAGE(T$2:T5958)</f>
        <v>33.104955922246027</v>
      </c>
    </row>
    <row r="5959" spans="1:21" x14ac:dyDescent="0.25">
      <c r="A5959" s="75" t="s">
        <v>1</v>
      </c>
      <c r="B5959">
        <v>0.16666666666666666</v>
      </c>
      <c r="C5959" s="76" t="s">
        <v>93</v>
      </c>
      <c r="E5959">
        <f t="shared" ca="1" si="186"/>
        <v>0.21117910541537244</v>
      </c>
      <c r="F5959">
        <v>0.1111111111111111</v>
      </c>
      <c r="G5959">
        <f>AVERAGE(F$2:F5959)</f>
        <v>28051.500991811674</v>
      </c>
      <c r="T5959">
        <f t="shared" ca="1" si="187"/>
        <v>2.5305794207915056</v>
      </c>
      <c r="U5959">
        <f ca="1">AVERAGE(T$2:T5959)</f>
        <v>33.099824271272304</v>
      </c>
    </row>
    <row r="5960" spans="1:21" x14ac:dyDescent="0.25">
      <c r="A5960" s="75" t="s">
        <v>1</v>
      </c>
      <c r="B5960">
        <v>0.96332966629996331</v>
      </c>
      <c r="C5960" s="76" t="s">
        <v>94</v>
      </c>
      <c r="E5960">
        <f t="shared" ca="1" si="186"/>
        <v>6.6723083172467557E-2</v>
      </c>
      <c r="F5960">
        <v>0.9</v>
      </c>
      <c r="G5960">
        <f>AVERAGE(F$2:F5960)</f>
        <v>28046.793725325384</v>
      </c>
      <c r="T5960">
        <f t="shared" ca="1" si="187"/>
        <v>2.2642419218294316</v>
      </c>
      <c r="U5960">
        <f ca="1">AVERAGE(T$2:T5960)</f>
        <v>33.0946496476191</v>
      </c>
    </row>
    <row r="5961" spans="1:21" x14ac:dyDescent="0.25">
      <c r="A5961" s="75" t="s">
        <v>1</v>
      </c>
      <c r="B5961">
        <v>0.33333333333333331</v>
      </c>
      <c r="C5961" s="76" t="s">
        <v>95</v>
      </c>
      <c r="E5961">
        <f t="shared" ca="1" si="186"/>
        <v>0.7231870947698037</v>
      </c>
      <c r="F5961">
        <v>0.75</v>
      </c>
      <c r="G5961">
        <f>AVERAGE(F$2:F5961)</f>
        <v>28042.088013290933</v>
      </c>
      <c r="T5961">
        <f t="shared" ca="1" si="187"/>
        <v>3.2000571978047629</v>
      </c>
      <c r="U5961">
        <f ca="1">AVERAGE(T$2:T5961)</f>
        <v>33.089633776402685</v>
      </c>
    </row>
    <row r="5962" spans="1:21" x14ac:dyDescent="0.25">
      <c r="B5962">
        <v>0.1565333145203914</v>
      </c>
      <c r="C5962" s="76" t="s">
        <v>81</v>
      </c>
      <c r="E5962">
        <f t="shared" ca="1" si="186"/>
        <v>0.3439468519254365</v>
      </c>
      <c r="F5962">
        <v>0.30434782608695654</v>
      </c>
      <c r="G5962">
        <f>AVERAGE(F$2:F5962)</f>
        <v>28037.383805328263</v>
      </c>
      <c r="T5962">
        <f t="shared" ca="1" si="187"/>
        <v>4.3101776609838121</v>
      </c>
      <c r="U5962">
        <f ca="1">AVERAGE(T$2:T5962)</f>
        <v>33.084805818658111</v>
      </c>
    </row>
    <row r="5963" spans="1:21" x14ac:dyDescent="0.25">
      <c r="A5963" s="75" t="s">
        <v>2</v>
      </c>
      <c r="B5963">
        <v>0.32432432432432434</v>
      </c>
      <c r="C5963" s="76" t="s">
        <v>82</v>
      </c>
      <c r="E5963">
        <f t="shared" ca="1" si="186"/>
        <v>0.19978810012848214</v>
      </c>
      <c r="F5963">
        <v>0.83703703703703702</v>
      </c>
      <c r="G5963">
        <f>AVERAGE(F$2:F5963)</f>
        <v>28032.681264776722</v>
      </c>
      <c r="T5963">
        <f t="shared" ca="1" si="187"/>
        <v>3.3000770776091795</v>
      </c>
      <c r="U5963">
        <f ca="1">AVERAGE(T$2:T5963)</f>
        <v>33.079810057379838</v>
      </c>
    </row>
    <row r="5964" spans="1:21" x14ac:dyDescent="0.25">
      <c r="A5964" s="75" t="s">
        <v>2</v>
      </c>
      <c r="B5964">
        <v>0.40350877192982454</v>
      </c>
      <c r="C5964" s="76" t="s">
        <v>83</v>
      </c>
      <c r="E5964">
        <f t="shared" ca="1" si="186"/>
        <v>0.18183294284796281</v>
      </c>
      <c r="F5964">
        <v>2.125</v>
      </c>
      <c r="G5964">
        <f>AVERAGE(F$2:F5964)</f>
        <v>28027.980517457454</v>
      </c>
      <c r="T5964">
        <f t="shared" ca="1" si="187"/>
        <v>5.8385110173315358</v>
      </c>
      <c r="U5964">
        <f ca="1">AVERAGE(T$2:T5964)</f>
        <v>33.075241669145719</v>
      </c>
    </row>
    <row r="5965" spans="1:21" x14ac:dyDescent="0.25">
      <c r="A5965" s="75" t="s">
        <v>2</v>
      </c>
      <c r="B5965">
        <v>0.66666666666666663</v>
      </c>
      <c r="C5965" s="76" t="s">
        <v>84</v>
      </c>
      <c r="E5965">
        <f t="shared" ca="1" si="186"/>
        <v>0.7651906956324388</v>
      </c>
      <c r="F5965">
        <v>1.7272727272727273</v>
      </c>
      <c r="G5965">
        <f>AVERAGE(F$2:F5965)</f>
        <v>28023.281279824201</v>
      </c>
      <c r="T5965">
        <f t="shared" ca="1" si="187"/>
        <v>36.427060057704054</v>
      </c>
      <c r="U5965">
        <f ca="1">AVERAGE(T$2:T5965)</f>
        <v>33.075803677594507</v>
      </c>
    </row>
    <row r="5966" spans="1:21" x14ac:dyDescent="0.25">
      <c r="A5966" s="75" t="s">
        <v>2</v>
      </c>
      <c r="B5966">
        <v>0.98963437617791183</v>
      </c>
      <c r="C5966" s="76" t="s">
        <v>85</v>
      </c>
      <c r="E5966">
        <f t="shared" ca="1" si="186"/>
        <v>0.49428118608375204</v>
      </c>
      <c r="F5966">
        <v>0.82481751824817506</v>
      </c>
      <c r="G5966">
        <f>AVERAGE(F$2:F5966)</f>
        <v>28018.583466502772</v>
      </c>
      <c r="T5966">
        <f t="shared" ca="1" si="187"/>
        <v>14.2817341610019</v>
      </c>
      <c r="U5966">
        <f ca="1">AVERAGE(T$2:T5966)</f>
        <v>33.072652953450898</v>
      </c>
    </row>
    <row r="5967" spans="1:21" x14ac:dyDescent="0.25">
      <c r="A5967" s="75" t="s">
        <v>2</v>
      </c>
      <c r="B5967">
        <v>0.22746781115879827</v>
      </c>
      <c r="C5967" s="76" t="s">
        <v>86</v>
      </c>
      <c r="E5967">
        <f t="shared" ca="1" si="186"/>
        <v>0.9912644548370928</v>
      </c>
      <c r="F5967">
        <v>4042.0769230769229</v>
      </c>
      <c r="G5967">
        <f>AVERAGE(F$2:F5967)</f>
        <v>28014.56460855047</v>
      </c>
      <c r="T5967">
        <f t="shared" ca="1" si="187"/>
        <v>10.471947002222734</v>
      </c>
      <c r="U5967">
        <f ca="1">AVERAGE(T$2:T5967)</f>
        <v>33.068864702369567</v>
      </c>
    </row>
    <row r="5968" spans="1:21" x14ac:dyDescent="0.25">
      <c r="A5968" s="75" t="s">
        <v>2</v>
      </c>
      <c r="B5968">
        <v>3.25</v>
      </c>
      <c r="C5968" s="76" t="s">
        <v>87</v>
      </c>
      <c r="E5968">
        <f t="shared" ca="1" si="186"/>
        <v>1.4857122232322384E-2</v>
      </c>
      <c r="F5968">
        <v>7.5566750629722425E-3</v>
      </c>
      <c r="G5968">
        <f>AVERAGE(F$2:F5968)</f>
        <v>28009.869693676686</v>
      </c>
      <c r="T5968">
        <f t="shared" ca="1" si="187"/>
        <v>7.2402623335522449</v>
      </c>
      <c r="U5968">
        <f ca="1">AVERAGE(T$2:T5968)</f>
        <v>33.064536128149889</v>
      </c>
    </row>
    <row r="5969" spans="1:21" x14ac:dyDescent="0.25">
      <c r="A5969" s="75" t="s">
        <v>2</v>
      </c>
      <c r="B5969">
        <v>0.37362637362637369</v>
      </c>
      <c r="C5969" s="76" t="s">
        <v>88</v>
      </c>
      <c r="E5969">
        <f t="shared" ca="1" si="186"/>
        <v>0.10558577771968303</v>
      </c>
      <c r="F5969">
        <v>5.666666666666667</v>
      </c>
      <c r="G5969">
        <f>AVERAGE(F$2:F5969)</f>
        <v>28005.177300408082</v>
      </c>
      <c r="T5969">
        <f t="shared" ca="1" si="187"/>
        <v>2.4499740078836094</v>
      </c>
      <c r="U5969">
        <f ca="1">AVERAGE(T$2:T5969)</f>
        <v>33.059406342271828</v>
      </c>
    </row>
    <row r="5970" spans="1:21" x14ac:dyDescent="0.25">
      <c r="A5970" s="75" t="s">
        <v>2</v>
      </c>
      <c r="B5970">
        <v>2.9126213592233035E-2</v>
      </c>
      <c r="C5970" s="76" t="s">
        <v>89</v>
      </c>
      <c r="E5970">
        <f t="shared" ca="1" si="186"/>
        <v>0.27941278983624018</v>
      </c>
      <c r="F5970">
        <v>1</v>
      </c>
      <c r="G5970">
        <f>AVERAGE(F$2:F5970)</f>
        <v>28000.485697576718</v>
      </c>
      <c r="T5970">
        <f t="shared" ca="1" si="187"/>
        <v>8.5098430893641446</v>
      </c>
      <c r="U5970">
        <f ca="1">AVERAGE(T$2:T5970)</f>
        <v>33.055293498704579</v>
      </c>
    </row>
    <row r="5971" spans="1:21" x14ac:dyDescent="0.25">
      <c r="A5971" s="75" t="s">
        <v>2</v>
      </c>
      <c r="B5971">
        <v>1.6</v>
      </c>
      <c r="C5971" s="76" t="s">
        <v>90</v>
      </c>
      <c r="E5971">
        <f t="shared" ca="1" si="186"/>
        <v>0.69185260858031083</v>
      </c>
      <c r="F5971">
        <v>0.99972222222222218</v>
      </c>
      <c r="G5971">
        <f>AVERAGE(F$2:F5971)</f>
        <v>27995.795666425067</v>
      </c>
      <c r="T5971">
        <f t="shared" ca="1" si="187"/>
        <v>70.412164017536469</v>
      </c>
      <c r="U5971">
        <f ca="1">AVERAGE(T$2:T5971)</f>
        <v>33.061550930952286</v>
      </c>
    </row>
    <row r="5972" spans="1:21" x14ac:dyDescent="0.25">
      <c r="A5972" s="75" t="s">
        <v>2</v>
      </c>
      <c r="B5972">
        <v>1.2666666666666668</v>
      </c>
      <c r="C5972" s="76" t="s">
        <v>91</v>
      </c>
      <c r="E5972">
        <f t="shared" ca="1" si="186"/>
        <v>7.6834995806587036E-2</v>
      </c>
      <c r="F5972">
        <v>0.9</v>
      </c>
      <c r="G5972">
        <f>AVERAGE(F$2:F5972)</f>
        <v>27991.107189508904</v>
      </c>
      <c r="T5972">
        <f t="shared" ca="1" si="187"/>
        <v>3.63865035295591</v>
      </c>
      <c r="U5972">
        <f ca="1">AVERAGE(T$2:T5972)</f>
        <v>33.056623297293271</v>
      </c>
    </row>
    <row r="5973" spans="1:21" x14ac:dyDescent="0.25">
      <c r="A5973" s="75" t="s">
        <v>2</v>
      </c>
      <c r="B5973">
        <v>0</v>
      </c>
      <c r="C5973" s="76" t="s">
        <v>92</v>
      </c>
      <c r="E5973">
        <f t="shared" ca="1" si="186"/>
        <v>0.62442093907334595</v>
      </c>
      <c r="F5973">
        <v>0.76</v>
      </c>
      <c r="G5973">
        <f>AVERAGE(F$2:F5973)</f>
        <v>27986.42025930302</v>
      </c>
      <c r="T5973">
        <f t="shared" ca="1" si="187"/>
        <v>3.4634539247836043</v>
      </c>
      <c r="U5973">
        <f ca="1">AVERAGE(T$2:T5973)</f>
        <v>33.051667977572485</v>
      </c>
    </row>
    <row r="5974" spans="1:21" x14ac:dyDescent="0.25">
      <c r="A5974" s="75" t="s">
        <v>2</v>
      </c>
      <c r="B5974">
        <v>0.5</v>
      </c>
      <c r="C5974" s="76" t="s">
        <v>93</v>
      </c>
      <c r="E5974">
        <f t="shared" ca="1" si="186"/>
        <v>0.80310383648968864</v>
      </c>
      <c r="F5974">
        <v>39</v>
      </c>
      <c r="G5974">
        <f>AVERAGE(F$2:F5974)</f>
        <v>27981.741300612364</v>
      </c>
      <c r="T5974">
        <f t="shared" ca="1" si="187"/>
        <v>3.0159094376652558</v>
      </c>
      <c r="U5974">
        <f ca="1">AVERAGE(T$2:T5974)</f>
        <v>33.046639389168014</v>
      </c>
    </row>
    <row r="5975" spans="1:21" x14ac:dyDescent="0.25">
      <c r="A5975" s="75" t="s">
        <v>2</v>
      </c>
      <c r="B5975">
        <v>0.81664833149981664</v>
      </c>
      <c r="C5975" s="76" t="s">
        <v>94</v>
      </c>
      <c r="E5975">
        <f t="shared" ca="1" si="186"/>
        <v>0.38911715243866551</v>
      </c>
      <c r="F5975">
        <v>0.29870129870129869</v>
      </c>
      <c r="G5975">
        <f>AVERAGE(F$2:F5975)</f>
        <v>27977.057430073473</v>
      </c>
      <c r="T5975">
        <f t="shared" ca="1" si="187"/>
        <v>50.111578132431681</v>
      </c>
      <c r="U5975">
        <f ca="1">AVERAGE(T$2:T5975)</f>
        <v>33.049495923942587</v>
      </c>
    </row>
    <row r="5976" spans="1:21" x14ac:dyDescent="0.25">
      <c r="A5976" s="75" t="s">
        <v>2</v>
      </c>
      <c r="B5976">
        <v>0.2</v>
      </c>
      <c r="C5976" s="76" t="s">
        <v>95</v>
      </c>
      <c r="E5976">
        <f t="shared" ca="1" si="186"/>
        <v>0.4232375996533746</v>
      </c>
      <c r="F5976">
        <v>0</v>
      </c>
      <c r="G5976">
        <f>AVERAGE(F$2:F5976)</f>
        <v>27972.375077365512</v>
      </c>
      <c r="T5976">
        <f t="shared" ca="1" si="187"/>
        <v>4.8135487158882766</v>
      </c>
      <c r="U5976">
        <f ca="1">AVERAGE(T$2:T5976)</f>
        <v>33.044770242401491</v>
      </c>
    </row>
    <row r="5977" spans="1:21" x14ac:dyDescent="0.25">
      <c r="B5977">
        <v>0.47956000846582386</v>
      </c>
      <c r="C5977" s="76" t="s">
        <v>81</v>
      </c>
      <c r="E5977">
        <f t="shared" ca="1" si="186"/>
        <v>0.80083019274138245</v>
      </c>
      <c r="F5977">
        <v>0.87301587301587302</v>
      </c>
      <c r="G5977">
        <f>AVERAGE(F$2:F5977)</f>
        <v>27967.694437796992</v>
      </c>
      <c r="T5977">
        <f t="shared" ca="1" si="187"/>
        <v>12.874344296639441</v>
      </c>
      <c r="U5977">
        <f ca="1">AVERAGE(T$2:T5977)</f>
        <v>33.041395003789411</v>
      </c>
    </row>
    <row r="5978" spans="1:21" x14ac:dyDescent="0.25">
      <c r="A5978" s="75" t="s">
        <v>3</v>
      </c>
      <c r="B5978">
        <v>0.1891891891891892</v>
      </c>
      <c r="C5978" s="76" t="s">
        <v>82</v>
      </c>
      <c r="E5978">
        <f t="shared" ca="1" si="186"/>
        <v>0.75844841171649879</v>
      </c>
      <c r="F5978">
        <v>0.99664429530201337</v>
      </c>
      <c r="G5978">
        <f>AVERAGE(F$2:F5978)</f>
        <v>27963.015385129514</v>
      </c>
      <c r="T5978">
        <f t="shared" ca="1" si="187"/>
        <v>3.2931977980607932</v>
      </c>
      <c r="U5978">
        <f ca="1">AVERAGE(T$2:T5978)</f>
        <v>33.036417891993239</v>
      </c>
    </row>
    <row r="5979" spans="1:21" x14ac:dyDescent="0.25">
      <c r="A5979" s="75" t="s">
        <v>3</v>
      </c>
      <c r="B5979">
        <v>0.96491228070175439</v>
      </c>
      <c r="C5979" s="76" t="s">
        <v>83</v>
      </c>
      <c r="E5979">
        <f t="shared" ca="1" si="186"/>
        <v>0.65007451165354813</v>
      </c>
      <c r="F5979">
        <v>0.8</v>
      </c>
      <c r="G5979">
        <f>AVERAGE(F$2:F5979)</f>
        <v>27958.337864991488</v>
      </c>
      <c r="T5979">
        <f t="shared" ca="1" si="187"/>
        <v>135.32155674336087</v>
      </c>
      <c r="U5979">
        <f ca="1">AVERAGE(T$2:T5979)</f>
        <v>33.053528152757934</v>
      </c>
    </row>
    <row r="5980" spans="1:21" x14ac:dyDescent="0.25">
      <c r="A5980" s="75" t="s">
        <v>3</v>
      </c>
      <c r="B5980">
        <v>0.99998888888888893</v>
      </c>
      <c r="C5980" s="76" t="s">
        <v>84</v>
      </c>
      <c r="E5980">
        <f t="shared" ca="1" si="186"/>
        <v>0.55521083041245645</v>
      </c>
      <c r="F5980">
        <v>0.9555555555555556</v>
      </c>
      <c r="G5980">
        <f>AVERAGE(F$2:F5980)</f>
        <v>27953.6619355201</v>
      </c>
      <c r="T5980">
        <f t="shared" ca="1" si="187"/>
        <v>4.1304481430530542</v>
      </c>
      <c r="U5980">
        <f ca="1">AVERAGE(T$2:T5980)</f>
        <v>33.048690708367616</v>
      </c>
    </row>
    <row r="5981" spans="1:21" x14ac:dyDescent="0.25">
      <c r="A5981" s="75" t="s">
        <v>3</v>
      </c>
      <c r="B5981">
        <v>0.99057670561628341</v>
      </c>
      <c r="C5981" s="76" t="s">
        <v>85</v>
      </c>
      <c r="E5981">
        <f t="shared" ca="1" si="186"/>
        <v>2.0882758951305869E-2</v>
      </c>
      <c r="F5981">
        <v>0.33628318584070788</v>
      </c>
      <c r="G5981">
        <f>AVERAGE(F$2:F5981)</f>
        <v>27948.987466347466</v>
      </c>
      <c r="T5981">
        <f t="shared" ca="1" si="187"/>
        <v>5.2554657976508734</v>
      </c>
      <c r="U5981">
        <f ca="1">AVERAGE(T$2:T5981)</f>
        <v>33.044043011894253</v>
      </c>
    </row>
    <row r="5982" spans="1:21" x14ac:dyDescent="0.25">
      <c r="A5982" s="75" t="s">
        <v>3</v>
      </c>
      <c r="B5982">
        <v>0.28755364806866951</v>
      </c>
      <c r="C5982" s="76" t="s">
        <v>86</v>
      </c>
      <c r="E5982">
        <f t="shared" ca="1" si="186"/>
        <v>0.45866248056865422</v>
      </c>
      <c r="F5982">
        <v>5.430868167202572</v>
      </c>
      <c r="G5982">
        <f>AVERAGE(F$2:F5982)</f>
        <v>27944.315412075914</v>
      </c>
      <c r="T5982">
        <f t="shared" ca="1" si="187"/>
        <v>2.6322309632249219</v>
      </c>
      <c r="U5982">
        <f ca="1">AVERAGE(T$2:T5982)</f>
        <v>33.038958274885616</v>
      </c>
    </row>
    <row r="5983" spans="1:21" x14ac:dyDescent="0.25">
      <c r="A5983" s="75" t="s">
        <v>3</v>
      </c>
      <c r="B5983">
        <v>2.75</v>
      </c>
      <c r="C5983" s="76" t="s">
        <v>87</v>
      </c>
      <c r="E5983">
        <f t="shared" ca="1" si="186"/>
        <v>0.6731541279187695</v>
      </c>
      <c r="F5983">
        <v>0.46464646464646464</v>
      </c>
      <c r="G5983">
        <f>AVERAGE(F$2:F5983)</f>
        <v>27939.644089647692</v>
      </c>
      <c r="T5983">
        <f t="shared" ca="1" si="187"/>
        <v>11.05937191195369</v>
      </c>
      <c r="U5983">
        <f ca="1">AVERAGE(T$2:T5983)</f>
        <v>33.035283987630024</v>
      </c>
    </row>
    <row r="5984" spans="1:21" x14ac:dyDescent="0.25">
      <c r="A5984" s="75" t="s">
        <v>3</v>
      </c>
      <c r="B5984">
        <v>0.86263736263736268</v>
      </c>
      <c r="C5984" s="76" t="s">
        <v>88</v>
      </c>
      <c r="E5984">
        <f t="shared" ca="1" si="186"/>
        <v>0.53700758390073544</v>
      </c>
      <c r="F5984">
        <v>0.20000000000000004</v>
      </c>
      <c r="G5984">
        <f>AVERAGE(F$2:F5984)</f>
        <v>27934.974284518215</v>
      </c>
      <c r="T5984">
        <f t="shared" ca="1" si="187"/>
        <v>2.3070565509240861</v>
      </c>
      <c r="U5984">
        <f ca="1">AVERAGE(T$2:T5984)</f>
        <v>33.030148064608682</v>
      </c>
    </row>
    <row r="5985" spans="1:21" x14ac:dyDescent="0.25">
      <c r="A5985" s="75" t="s">
        <v>3</v>
      </c>
      <c r="B5985">
        <v>0.75728155339805825</v>
      </c>
      <c r="C5985" s="76" t="s">
        <v>89</v>
      </c>
      <c r="E5985">
        <f t="shared" ca="1" si="186"/>
        <v>0.69515339612659799</v>
      </c>
      <c r="F5985">
        <v>0.375</v>
      </c>
      <c r="G5985">
        <f>AVERAGE(F$2:F5985)</f>
        <v>27930.306069397138</v>
      </c>
      <c r="T5985">
        <f t="shared" ca="1" si="187"/>
        <v>3.7773383398667515</v>
      </c>
      <c r="U5985">
        <f ca="1">AVERAGE(T$2:T5985)</f>
        <v>33.025259560309763</v>
      </c>
    </row>
    <row r="5986" spans="1:21" x14ac:dyDescent="0.25">
      <c r="A5986" s="75" t="s">
        <v>3</v>
      </c>
      <c r="B5986">
        <v>9</v>
      </c>
      <c r="C5986" s="76" t="s">
        <v>90</v>
      </c>
      <c r="E5986">
        <f t="shared" ca="1" si="186"/>
        <v>0.81532558079317807</v>
      </c>
      <c r="F5986">
        <v>0.5</v>
      </c>
      <c r="G5986">
        <f>AVERAGE(F$2:F5986)</f>
        <v>27925.639435133246</v>
      </c>
      <c r="T5986">
        <f t="shared" ca="1" si="187"/>
        <v>8.689202780505088</v>
      </c>
      <c r="U5986">
        <f ca="1">AVERAGE(T$2:T5986)</f>
        <v>33.021193385409212</v>
      </c>
    </row>
    <row r="5987" spans="1:21" x14ac:dyDescent="0.25">
      <c r="A5987" s="75" t="s">
        <v>3</v>
      </c>
      <c r="B5987">
        <v>4.3333333333333339</v>
      </c>
      <c r="C5987" s="76" t="s">
        <v>91</v>
      </c>
      <c r="E5987">
        <f t="shared" ca="1" si="186"/>
        <v>0.79816950967231948</v>
      </c>
      <c r="F5987">
        <v>0.7828947368421052</v>
      </c>
      <c r="G5987">
        <f>AVERAGE(F$2:F5987)</f>
        <v>27920.974407311594</v>
      </c>
      <c r="T5987">
        <f t="shared" ca="1" si="187"/>
        <v>4.541881081295565</v>
      </c>
      <c r="U5987">
        <f ca="1">AVERAGE(T$2:T5987)</f>
        <v>33.016435732167629</v>
      </c>
    </row>
    <row r="5988" spans="1:21" x14ac:dyDescent="0.25">
      <c r="A5988" s="75" t="s">
        <v>3</v>
      </c>
      <c r="B5988">
        <v>1</v>
      </c>
      <c r="C5988" s="76" t="s">
        <v>92</v>
      </c>
      <c r="E5988">
        <f t="shared" ca="1" si="186"/>
        <v>0.19382478271669912</v>
      </c>
      <c r="F5988">
        <v>2.3333333333333335</v>
      </c>
      <c r="G5988">
        <f>AVERAGE(F$2:F5988)</f>
        <v>27916.311196843253</v>
      </c>
      <c r="T5988">
        <f t="shared" ca="1" si="187"/>
        <v>26.321427672613918</v>
      </c>
      <c r="U5988">
        <f ca="1">AVERAGE(T$2:T5988)</f>
        <v>33.015317474599634</v>
      </c>
    </row>
    <row r="5989" spans="1:21" x14ac:dyDescent="0.25">
      <c r="A5989" s="75" t="s">
        <v>3</v>
      </c>
      <c r="B5989">
        <v>1.4999999999999998</v>
      </c>
      <c r="C5989" s="76" t="s">
        <v>93</v>
      </c>
      <c r="E5989">
        <f t="shared" ca="1" si="186"/>
        <v>0.68565425862133333</v>
      </c>
      <c r="F5989">
        <v>2.2536196518626972</v>
      </c>
      <c r="G5989">
        <f>AVERAGE(F$2:F5989)</f>
        <v>27911.649530581195</v>
      </c>
      <c r="T5989">
        <f t="shared" ca="1" si="187"/>
        <v>2.1641623652572579</v>
      </c>
      <c r="U5989">
        <f ca="1">AVERAGE(T$2:T5989)</f>
        <v>33.010165311087725</v>
      </c>
    </row>
    <row r="5990" spans="1:21" x14ac:dyDescent="0.25">
      <c r="A5990" s="75" t="s">
        <v>3</v>
      </c>
      <c r="B5990">
        <v>0.99963329666299972</v>
      </c>
      <c r="C5990" s="76" t="s">
        <v>94</v>
      </c>
      <c r="E5990">
        <f t="shared" ca="1" si="186"/>
        <v>0.93542667715428163</v>
      </c>
      <c r="F5990">
        <v>2.9215686274509802</v>
      </c>
      <c r="G5990">
        <f>AVERAGE(F$2:F5990)</f>
        <v>27906.989532591222</v>
      </c>
      <c r="T5990">
        <f t="shared" ca="1" si="187"/>
        <v>3.1125973710889117</v>
      </c>
      <c r="U5990">
        <f ca="1">AVERAGE(T$2:T5990)</f>
        <v>33.00517323095081</v>
      </c>
    </row>
    <row r="5991" spans="1:21" x14ac:dyDescent="0.25">
      <c r="A5991" s="75" t="s">
        <v>3</v>
      </c>
      <c r="B5991">
        <v>0.76666666666666672</v>
      </c>
      <c r="C5991" s="76" t="s">
        <v>95</v>
      </c>
      <c r="E5991">
        <f t="shared" ca="1" si="186"/>
        <v>0.23204107472237445</v>
      </c>
      <c r="F5991">
        <v>0.57232704402515722</v>
      </c>
      <c r="G5991">
        <f>AVERAGE(F$2:F5991)</f>
        <v>27902.3306983332</v>
      </c>
      <c r="T5991">
        <f t="shared" ca="1" si="187"/>
        <v>3.4725646008317925</v>
      </c>
      <c r="U5991">
        <f ca="1">AVERAGE(T$2:T5991)</f>
        <v>33.000242912314732</v>
      </c>
    </row>
    <row r="5992" spans="1:21" x14ac:dyDescent="0.25">
      <c r="B5992">
        <v>0.30608001128776513</v>
      </c>
      <c r="C5992" s="76" t="s">
        <v>81</v>
      </c>
      <c r="E5992">
        <f t="shared" ca="1" si="186"/>
        <v>0.25269045360040543</v>
      </c>
      <c r="F5992">
        <v>0.62962962962962965</v>
      </c>
      <c r="G5992">
        <f>AVERAGE(F$2:F5992)</f>
        <v>27897.673428917627</v>
      </c>
      <c r="T5992">
        <f t="shared" ca="1" si="187"/>
        <v>2.275758271422796</v>
      </c>
      <c r="U5992">
        <f ca="1">AVERAGE(T$2:T5992)</f>
        <v>32.995114472214432</v>
      </c>
    </row>
    <row r="5993" spans="1:21" x14ac:dyDescent="0.25">
      <c r="A5993" s="75" t="s">
        <v>4</v>
      </c>
      <c r="B5993">
        <v>0.10810810810810811</v>
      </c>
      <c r="C5993" s="76" t="s">
        <v>82</v>
      </c>
      <c r="E5993">
        <f t="shared" ca="1" si="186"/>
        <v>0.51935789678375421</v>
      </c>
      <c r="F5993">
        <v>0.98043052837573386</v>
      </c>
      <c r="G5993">
        <f>AVERAGE(F$2:F5993)</f>
        <v>27893.017772542727</v>
      </c>
      <c r="T5993">
        <f t="shared" ca="1" si="187"/>
        <v>4.8100507605187586</v>
      </c>
      <c r="U5993">
        <f ca="1">AVERAGE(T$2:T5993)</f>
        <v>32.990410689886041</v>
      </c>
    </row>
    <row r="5994" spans="1:21" x14ac:dyDescent="0.25">
      <c r="A5994" s="75" t="s">
        <v>4</v>
      </c>
      <c r="B5994">
        <v>0.56140350877192979</v>
      </c>
      <c r="C5994" s="76" t="s">
        <v>83</v>
      </c>
      <c r="E5994">
        <f t="shared" ca="1" si="186"/>
        <v>0.26342782134762599</v>
      </c>
      <c r="F5994">
        <v>0.25925925925925924</v>
      </c>
      <c r="G5994">
        <f>AVERAGE(F$2:F5994)</f>
        <v>27888.363549530332</v>
      </c>
      <c r="T5994">
        <f t="shared" ca="1" si="187"/>
        <v>2.2829580830953033</v>
      </c>
      <c r="U5994">
        <f ca="1">AVERAGE(T$2:T5994)</f>
        <v>32.985286803250503</v>
      </c>
    </row>
    <row r="5995" spans="1:21" x14ac:dyDescent="0.25">
      <c r="A5995" s="75" t="s">
        <v>4</v>
      </c>
      <c r="B5995">
        <v>0.44444444444444442</v>
      </c>
      <c r="C5995" s="76" t="s">
        <v>84</v>
      </c>
      <c r="E5995">
        <f t="shared" ca="1" si="186"/>
        <v>0.31091181616228203</v>
      </c>
      <c r="F5995">
        <v>0.7061934823408974</v>
      </c>
      <c r="G5995">
        <f>AVERAGE(F$2:F5995)</f>
        <v>27883.71095404217</v>
      </c>
      <c r="T5995">
        <f t="shared" ca="1" si="187"/>
        <v>9.330206649380445</v>
      </c>
      <c r="U5995">
        <f ca="1">AVERAGE(T$2:T5995)</f>
        <v>32.981340343431704</v>
      </c>
    </row>
    <row r="5996" spans="1:21" x14ac:dyDescent="0.25">
      <c r="A5996" s="75" t="s">
        <v>4</v>
      </c>
      <c r="B5996">
        <v>0.43460233697700718</v>
      </c>
      <c r="C5996" s="76" t="s">
        <v>85</v>
      </c>
      <c r="E5996">
        <f t="shared" ca="1" si="186"/>
        <v>0.33835204421947873</v>
      </c>
      <c r="F5996">
        <v>0.99757869249394671</v>
      </c>
      <c r="G5996">
        <f>AVERAGE(F$2:F5996)</f>
        <v>27879.059959317336</v>
      </c>
      <c r="T5996">
        <f t="shared" ca="1" si="187"/>
        <v>3.3302959928393254</v>
      </c>
      <c r="U5996">
        <f ca="1">AVERAGE(T$2:T5996)</f>
        <v>32.976394381071302</v>
      </c>
    </row>
    <row r="5997" spans="1:21" x14ac:dyDescent="0.25">
      <c r="A5997" s="75" t="s">
        <v>4</v>
      </c>
      <c r="B5997">
        <v>0.31330472103004292</v>
      </c>
      <c r="C5997" s="76" t="s">
        <v>86</v>
      </c>
      <c r="E5997">
        <f t="shared" ca="1" si="186"/>
        <v>7.6114573786938866E-2</v>
      </c>
      <c r="F5997">
        <v>0.13636363636363635</v>
      </c>
      <c r="G5997">
        <f>AVERAGE(F$2:F5997)</f>
        <v>27874.410372326729</v>
      </c>
      <c r="T5997">
        <f t="shared" ca="1" si="187"/>
        <v>3.9766212646211003</v>
      </c>
      <c r="U5997">
        <f ca="1">AVERAGE(T$2:T5997)</f>
        <v>32.971557861205319</v>
      </c>
    </row>
    <row r="5998" spans="1:21" x14ac:dyDescent="0.25">
      <c r="A5998" s="75" t="s">
        <v>4</v>
      </c>
      <c r="B5998">
        <v>3.25</v>
      </c>
      <c r="C5998" s="76" t="s">
        <v>87</v>
      </c>
      <c r="E5998">
        <f t="shared" ca="1" si="186"/>
        <v>0.3293424120532078</v>
      </c>
      <c r="F5998">
        <v>1.9607843137254919E-2</v>
      </c>
      <c r="G5998">
        <f>AVERAGE(F$2:F5998)</f>
        <v>27869.762316504737</v>
      </c>
      <c r="T5998">
        <f t="shared" ca="1" si="187"/>
        <v>2.7096394909896389</v>
      </c>
      <c r="U5998">
        <f ca="1">AVERAGE(T$2:T5998)</f>
        <v>32.966511685055544</v>
      </c>
    </row>
    <row r="5999" spans="1:21" x14ac:dyDescent="0.25">
      <c r="A5999" s="75" t="s">
        <v>4</v>
      </c>
      <c r="B5999">
        <v>0.99945054945054956</v>
      </c>
      <c r="C5999" s="76" t="s">
        <v>88</v>
      </c>
      <c r="E5999">
        <f t="shared" ca="1" si="186"/>
        <v>0.2173277055647711</v>
      </c>
      <c r="F5999">
        <v>0.63636363636363635</v>
      </c>
      <c r="G5999">
        <f>AVERAGE(F$2:F5999)</f>
        <v>27865.115913378213</v>
      </c>
      <c r="T5999">
        <f t="shared" ca="1" si="187"/>
        <v>3.1975194431336234</v>
      </c>
      <c r="U5999">
        <f ca="1">AVERAGE(T$2:T5999)</f>
        <v>32.961548531964191</v>
      </c>
    </row>
    <row r="6000" spans="1:21" x14ac:dyDescent="0.25">
      <c r="A6000" s="75" t="s">
        <v>4</v>
      </c>
      <c r="B6000">
        <v>0.35275080906148865</v>
      </c>
      <c r="C6000" s="76" t="s">
        <v>89</v>
      </c>
      <c r="E6000">
        <f t="shared" ca="1" si="186"/>
        <v>0.99708117522353334</v>
      </c>
      <c r="F6000">
        <v>0.37931034482758619</v>
      </c>
      <c r="G6000">
        <f>AVERAGE(F$2:F6000)</f>
        <v>27860.471016461554</v>
      </c>
      <c r="T6000">
        <f t="shared" ca="1" si="187"/>
        <v>8.5892571411682894</v>
      </c>
      <c r="U6000">
        <f ca="1">AVERAGE(T$2:T6000)</f>
        <v>32.957485806278115</v>
      </c>
    </row>
    <row r="6001" spans="1:21" x14ac:dyDescent="0.25">
      <c r="A6001" s="75" t="s">
        <v>4</v>
      </c>
      <c r="B6001">
        <v>0.6</v>
      </c>
      <c r="C6001" s="76" t="s">
        <v>90</v>
      </c>
      <c r="E6001">
        <f t="shared" ca="1" si="186"/>
        <v>0.81088268802033925</v>
      </c>
      <c r="F6001">
        <v>0.63636363636363635</v>
      </c>
      <c r="G6001">
        <f>AVERAGE(F$2:F6001)</f>
        <v>27855.827710686084</v>
      </c>
      <c r="T6001">
        <f t="shared" ca="1" si="187"/>
        <v>2.0436298326975564</v>
      </c>
      <c r="U6001">
        <f ca="1">AVERAGE(T$2:T6001)</f>
        <v>32.952333496949187</v>
      </c>
    </row>
    <row r="6002" spans="1:21" x14ac:dyDescent="0.25">
      <c r="A6002" s="75" t="s">
        <v>4</v>
      </c>
      <c r="B6002">
        <v>0</v>
      </c>
      <c r="C6002" s="76" t="s">
        <v>91</v>
      </c>
      <c r="E6002">
        <f t="shared" ca="1" si="186"/>
        <v>0.59673863848995889</v>
      </c>
      <c r="F6002">
        <v>24.5</v>
      </c>
      <c r="G6002">
        <f>AVERAGE(F$2:F6002)</f>
        <v>27851.189929031243</v>
      </c>
      <c r="T6002">
        <f t="shared" ca="1" si="187"/>
        <v>2.4356789750914949</v>
      </c>
      <c r="U6002">
        <f ca="1">AVERAGE(T$2:T6002)</f>
        <v>32.947248235405802</v>
      </c>
    </row>
    <row r="6003" spans="1:21" x14ac:dyDescent="0.25">
      <c r="A6003" s="75" t="s">
        <v>4</v>
      </c>
      <c r="B6003">
        <v>0.5</v>
      </c>
      <c r="C6003" s="76" t="s">
        <v>92</v>
      </c>
      <c r="E6003">
        <f t="shared" ca="1" si="186"/>
        <v>0.93486341614087132</v>
      </c>
      <c r="F6003">
        <v>6.3829787234042618E-2</v>
      </c>
      <c r="G6003">
        <f>AVERAGE(F$2:F6003)</f>
        <v>27846.549621450562</v>
      </c>
      <c r="T6003">
        <f t="shared" ca="1" si="187"/>
        <v>4.9269146061505023</v>
      </c>
      <c r="U6003">
        <f ca="1">AVERAGE(T$2:T6003)</f>
        <v>32.942579735967406</v>
      </c>
    </row>
    <row r="6004" spans="1:21" x14ac:dyDescent="0.25">
      <c r="A6004" s="75" t="s">
        <v>4</v>
      </c>
      <c r="B6004">
        <v>0.83333333333333337</v>
      </c>
      <c r="C6004" s="76" t="s">
        <v>93</v>
      </c>
      <c r="E6004">
        <f t="shared" ca="1" si="186"/>
        <v>0.34035565602498496</v>
      </c>
      <c r="F6004">
        <v>0.98421052631578942</v>
      </c>
      <c r="G6004">
        <f>AVERAGE(F$2:F6004)</f>
        <v>27841.911013186207</v>
      </c>
      <c r="T6004">
        <f t="shared" ca="1" si="187"/>
        <v>3.0120229380650532</v>
      </c>
      <c r="U6004">
        <f ca="1">AVERAGE(T$2:T6004)</f>
        <v>32.937593802801004</v>
      </c>
    </row>
    <row r="6005" spans="1:21" x14ac:dyDescent="0.25">
      <c r="A6005" s="75" t="s">
        <v>4</v>
      </c>
      <c r="B6005">
        <v>0.99963329666299972</v>
      </c>
      <c r="C6005" s="76" t="s">
        <v>94</v>
      </c>
      <c r="E6005">
        <f t="shared" ca="1" si="186"/>
        <v>0.22587261356019162</v>
      </c>
      <c r="F6005">
        <v>2.7735849056603774</v>
      </c>
      <c r="G6005">
        <f>AVERAGE(F$2:F6005)</f>
        <v>27837.274248124868</v>
      </c>
      <c r="T6005">
        <f t="shared" ca="1" si="187"/>
        <v>3.498980696836659</v>
      </c>
      <c r="U6005">
        <f ca="1">AVERAGE(T$2:T6005)</f>
        <v>32.932690636061167</v>
      </c>
    </row>
    <row r="6006" spans="1:21" x14ac:dyDescent="0.25">
      <c r="A6006" s="75" t="s">
        <v>4</v>
      </c>
      <c r="B6006">
        <v>0.66666666666666663</v>
      </c>
      <c r="C6006" s="76" t="s">
        <v>95</v>
      </c>
      <c r="E6006">
        <f t="shared" ca="1" si="186"/>
        <v>0.26628075042020005</v>
      </c>
      <c r="F6006">
        <v>0.38775510204081631</v>
      </c>
      <c r="G6006">
        <f>AVERAGE(F$2:F6006)</f>
        <v>27832.638630057751</v>
      </c>
      <c r="T6006">
        <f t="shared" ca="1" si="187"/>
        <v>8.2187588047754598</v>
      </c>
      <c r="U6006">
        <f ca="1">AVERAGE(T$2:T6006)</f>
        <v>32.928575077055129</v>
      </c>
    </row>
    <row r="6007" spans="1:21" x14ac:dyDescent="0.25">
      <c r="B6007">
        <v>0.190426679835726</v>
      </c>
      <c r="C6007" s="76" t="s">
        <v>81</v>
      </c>
      <c r="E6007">
        <f t="shared" ca="1" si="186"/>
        <v>0.78846119093957279</v>
      </c>
      <c r="F6007">
        <v>0.27255092143549953</v>
      </c>
      <c r="G6007">
        <f>AVERAGE(F$2:F6007)</f>
        <v>27828.004536471479</v>
      </c>
      <c r="T6007">
        <f t="shared" ca="1" si="187"/>
        <v>5.8480704022556731</v>
      </c>
      <c r="U6007">
        <f ca="1">AVERAGE(T$2:T6007)</f>
        <v>32.924066168517861</v>
      </c>
    </row>
    <row r="6008" spans="1:21" x14ac:dyDescent="0.25">
      <c r="A6008" s="75" t="s">
        <v>5</v>
      </c>
      <c r="B6008">
        <v>8.1081081081081086E-2</v>
      </c>
      <c r="C6008" s="76" t="s">
        <v>82</v>
      </c>
      <c r="E6008">
        <f t="shared" ca="1" si="186"/>
        <v>0.14816856056657413</v>
      </c>
      <c r="F6008">
        <v>32.913043478260867</v>
      </c>
      <c r="G6008">
        <f>AVERAGE(F$2:F6008)</f>
        <v>27823.37741952575</v>
      </c>
      <c r="T6008">
        <f t="shared" ca="1" si="187"/>
        <v>16.734779040513228</v>
      </c>
      <c r="U6008">
        <f ca="1">AVERAGE(T$2:T6008)</f>
        <v>32.921371098245181</v>
      </c>
    </row>
    <row r="6009" spans="1:21" x14ac:dyDescent="0.25">
      <c r="A6009" s="75" t="s">
        <v>5</v>
      </c>
      <c r="B6009">
        <v>1.631578947368421</v>
      </c>
      <c r="C6009" s="76" t="s">
        <v>83</v>
      </c>
      <c r="E6009">
        <f t="shared" ca="1" si="186"/>
        <v>0.39802030292866175</v>
      </c>
      <c r="F6009">
        <v>0.19718309859154931</v>
      </c>
      <c r="G6009">
        <f>AVERAGE(F$2:F6009)</f>
        <v>27818.746397515693</v>
      </c>
      <c r="T6009">
        <f t="shared" ca="1" si="187"/>
        <v>3.699778678155845</v>
      </c>
      <c r="U6009">
        <f ca="1">AVERAGE(T$2:T6009)</f>
        <v>32.916507317882314</v>
      </c>
    </row>
    <row r="6010" spans="1:21" x14ac:dyDescent="0.25">
      <c r="A6010" s="75" t="s">
        <v>5</v>
      </c>
      <c r="B6010">
        <v>1.2222222222222223</v>
      </c>
      <c r="C6010" s="76" t="s">
        <v>84</v>
      </c>
      <c r="E6010">
        <f t="shared" ca="1" si="186"/>
        <v>0.32640234472367713</v>
      </c>
      <c r="F6010">
        <v>0.4845360824742268</v>
      </c>
      <c r="G6010">
        <f>AVERAGE(F$2:F6010)</f>
        <v>27814.116964688026</v>
      </c>
      <c r="T6010">
        <f t="shared" ca="1" si="187"/>
        <v>2.1792124020487975</v>
      </c>
      <c r="U6010">
        <f ca="1">AVERAGE(T$2:T6010)</f>
        <v>32.911392108210855</v>
      </c>
    </row>
    <row r="6011" spans="1:21" x14ac:dyDescent="0.25">
      <c r="A6011" s="75" t="s">
        <v>5</v>
      </c>
      <c r="B6011">
        <v>1.1202412363362231</v>
      </c>
      <c r="C6011" s="76" t="s">
        <v>85</v>
      </c>
      <c r="E6011">
        <f t="shared" ca="1" si="186"/>
        <v>0.50279611869916929</v>
      </c>
      <c r="F6011">
        <v>0.15254237288135589</v>
      </c>
      <c r="G6011">
        <f>AVERAGE(F$2:F6011)</f>
        <v>27809.489017196796</v>
      </c>
      <c r="T6011">
        <f t="shared" ca="1" si="187"/>
        <v>9.9291162337799754</v>
      </c>
      <c r="U6011">
        <f ca="1">AVERAGE(T$2:T6011)</f>
        <v>32.907568102241726</v>
      </c>
    </row>
    <row r="6012" spans="1:21" x14ac:dyDescent="0.25">
      <c r="A6012" s="75" t="s">
        <v>5</v>
      </c>
      <c r="B6012">
        <v>0.28755364806866951</v>
      </c>
      <c r="C6012" s="76" t="s">
        <v>86</v>
      </c>
      <c r="E6012">
        <f t="shared" ca="1" si="186"/>
        <v>7.1995426603141732E-2</v>
      </c>
      <c r="F6012">
        <v>0.44751381215469616</v>
      </c>
      <c r="G6012">
        <f>AVERAGE(F$2:F6012)</f>
        <v>27804.862658603652</v>
      </c>
      <c r="T6012">
        <f t="shared" ca="1" si="187"/>
        <v>44.120701480824621</v>
      </c>
      <c r="U6012">
        <f ca="1">AVERAGE(T$2:T6012)</f>
        <v>32.909433537839561</v>
      </c>
    </row>
    <row r="6013" spans="1:21" x14ac:dyDescent="0.25">
      <c r="A6013" s="75" t="s">
        <v>5</v>
      </c>
      <c r="B6013">
        <v>11.5</v>
      </c>
      <c r="C6013" s="76" t="s">
        <v>87</v>
      </c>
      <c r="E6013">
        <f t="shared" ca="1" si="186"/>
        <v>0.82391013885049147</v>
      </c>
      <c r="F6013">
        <v>0.4202898550724638</v>
      </c>
      <c r="G6013">
        <f>AVERAGE(F$2:F6013)</f>
        <v>27800.237834523687</v>
      </c>
      <c r="T6013">
        <f t="shared" ca="1" si="187"/>
        <v>2.2275595652861924</v>
      </c>
      <c r="U6013">
        <f ca="1">AVERAGE(T$2:T6013)</f>
        <v>32.904330099055038</v>
      </c>
    </row>
    <row r="6014" spans="1:21" x14ac:dyDescent="0.25">
      <c r="A6014" s="75" t="s">
        <v>5</v>
      </c>
      <c r="B6014">
        <v>0.72527472527472536</v>
      </c>
      <c r="C6014" s="76" t="s">
        <v>88</v>
      </c>
      <c r="E6014">
        <f t="shared" ca="1" si="186"/>
        <v>3.8291572035686894E-3</v>
      </c>
      <c r="F6014">
        <v>4.2067315709136626</v>
      </c>
      <c r="G6014">
        <f>AVERAGE(F$2:F6014)</f>
        <v>27795.615178428066</v>
      </c>
      <c r="T6014">
        <f t="shared" ca="1" si="187"/>
        <v>3.4050824209604658</v>
      </c>
      <c r="U6014">
        <f ca="1">AVERAGE(T$2:T6014)</f>
        <v>32.899424187250936</v>
      </c>
    </row>
    <row r="6015" spans="1:21" x14ac:dyDescent="0.25">
      <c r="A6015" s="75" t="s">
        <v>5</v>
      </c>
      <c r="B6015">
        <v>4.854368932038839E-2</v>
      </c>
      <c r="C6015" s="76" t="s">
        <v>89</v>
      </c>
      <c r="E6015">
        <f t="shared" ca="1" si="186"/>
        <v>0.80635285051465344</v>
      </c>
      <c r="F6015">
        <v>7.9512772796481133E-3</v>
      </c>
      <c r="G6015">
        <f>AVERAGE(F$2:F6015)</f>
        <v>27790.993361463126</v>
      </c>
      <c r="T6015">
        <f t="shared" ca="1" si="187"/>
        <v>2.8160579659209328</v>
      </c>
      <c r="U6015">
        <f ca="1">AVERAGE(T$2:T6015)</f>
        <v>32.894421964733255</v>
      </c>
    </row>
    <row r="6016" spans="1:21" x14ac:dyDescent="0.25">
      <c r="A6016" s="75" t="s">
        <v>5</v>
      </c>
      <c r="B6016">
        <v>1.6</v>
      </c>
      <c r="C6016" s="76" t="s">
        <v>90</v>
      </c>
      <c r="E6016">
        <f t="shared" ca="1" si="186"/>
        <v>0.80367623984595715</v>
      </c>
      <c r="F6016">
        <v>3.0909090909090904</v>
      </c>
      <c r="G6016">
        <f>AVERAGE(F$2:F6016)</f>
        <v>27786.373593806875</v>
      </c>
      <c r="T6016">
        <f t="shared" ca="1" si="187"/>
        <v>2.4216870334391816</v>
      </c>
      <c r="U6016">
        <f ca="1">AVERAGE(T$2:T6016)</f>
        <v>32.889355840887653</v>
      </c>
    </row>
    <row r="6017" spans="1:21" x14ac:dyDescent="0.25">
      <c r="A6017" s="75" t="s">
        <v>5</v>
      </c>
      <c r="B6017">
        <v>1.2666666666666668</v>
      </c>
      <c r="C6017" s="76" t="s">
        <v>91</v>
      </c>
      <c r="E6017">
        <f t="shared" ca="1" si="186"/>
        <v>0.8801461149296903</v>
      </c>
      <c r="F6017">
        <v>0.66666666666666663</v>
      </c>
      <c r="G6017">
        <f>AVERAGE(F$2:F6017)</f>
        <v>27781.754959011803</v>
      </c>
      <c r="T6017">
        <f t="shared" ca="1" si="187"/>
        <v>4.7972264875137292</v>
      </c>
      <c r="U6017">
        <f ca="1">AVERAGE(T$2:T6017)</f>
        <v>32.88468627151375</v>
      </c>
    </row>
    <row r="6018" spans="1:21" x14ac:dyDescent="0.25">
      <c r="A6018" s="75" t="s">
        <v>5</v>
      </c>
      <c r="B6018">
        <v>0.20000000000000004</v>
      </c>
      <c r="C6018" s="76" t="s">
        <v>92</v>
      </c>
      <c r="E6018">
        <f t="shared" ref="E6018:E6081" ca="1" si="188">RAND()</f>
        <v>0.57406346654294083</v>
      </c>
      <c r="F6018">
        <v>0.91549295774647887</v>
      </c>
      <c r="G6018">
        <f>AVERAGE(F$2:F6018)</f>
        <v>27777.137900765822</v>
      </c>
      <c r="T6018">
        <f t="shared" ca="1" si="187"/>
        <v>5.5050856054793478</v>
      </c>
      <c r="U6018">
        <f ca="1">AVERAGE(T$2:T6018)</f>
        <v>32.880135897462559</v>
      </c>
    </row>
    <row r="6019" spans="1:21" x14ac:dyDescent="0.25">
      <c r="A6019" s="75" t="s">
        <v>5</v>
      </c>
      <c r="B6019">
        <v>0.5</v>
      </c>
      <c r="C6019" s="76" t="s">
        <v>93</v>
      </c>
      <c r="E6019">
        <f t="shared" ca="1" si="188"/>
        <v>0.2593776605886331</v>
      </c>
      <c r="F6019">
        <v>1.850356294536817</v>
      </c>
      <c r="G6019">
        <f>AVERAGE(F$2:F6019)</f>
        <v>27772.522532280531</v>
      </c>
      <c r="T6019">
        <f t="shared" ref="T6019:T6082" ca="1" si="189">2*RAND()^-1</f>
        <v>3.4211625828906875</v>
      </c>
      <c r="U6019">
        <f ca="1">AVERAGE(T$2:T6019)</f>
        <v>32.875240754007166</v>
      </c>
    </row>
    <row r="6020" spans="1:21" x14ac:dyDescent="0.25">
      <c r="A6020" s="75" t="s">
        <v>5</v>
      </c>
      <c r="B6020">
        <v>0.54162082874954165</v>
      </c>
      <c r="C6020" s="76" t="s">
        <v>94</v>
      </c>
      <c r="E6020">
        <f t="shared" ca="1" si="188"/>
        <v>0.78012971078144411</v>
      </c>
      <c r="F6020">
        <v>0.75</v>
      </c>
      <c r="G6020">
        <f>AVERAGE(F$2:F6020)</f>
        <v>27767.908514581199</v>
      </c>
      <c r="T6020">
        <f t="shared" ca="1" si="189"/>
        <v>3.5133708053375772</v>
      </c>
      <c r="U6020">
        <f ca="1">AVERAGE(T$2:T6020)</f>
        <v>32.870362556640714</v>
      </c>
    </row>
    <row r="6021" spans="1:21" x14ac:dyDescent="0.25">
      <c r="A6021" s="75" t="s">
        <v>5</v>
      </c>
      <c r="B6021">
        <v>0.33333333333333331</v>
      </c>
      <c r="C6021" s="76" t="s">
        <v>95</v>
      </c>
      <c r="E6021">
        <f t="shared" ca="1" si="188"/>
        <v>0.20781068713666673</v>
      </c>
      <c r="F6021">
        <v>544.4545454545455</v>
      </c>
      <c r="G6021">
        <f>AVERAGE(F$2:F6021)</f>
        <v>27763.386346147792</v>
      </c>
      <c r="T6021">
        <f t="shared" ca="1" si="189"/>
        <v>2.0571831181308324</v>
      </c>
      <c r="U6021">
        <f ca="1">AVERAGE(T$2:T6021)</f>
        <v>32.865244088295448</v>
      </c>
    </row>
    <row r="6022" spans="1:21" x14ac:dyDescent="0.25">
      <c r="B6022">
        <v>0.1565333145203914</v>
      </c>
      <c r="C6022" s="76" t="s">
        <v>81</v>
      </c>
      <c r="E6022">
        <f t="shared" ca="1" si="188"/>
        <v>1.4512117628668664E-2</v>
      </c>
      <c r="F6022">
        <v>0.996</v>
      </c>
      <c r="G6022">
        <f>AVERAGE(F$2:F6022)</f>
        <v>27758.775419333946</v>
      </c>
      <c r="T6022">
        <f t="shared" ca="1" si="189"/>
        <v>11.696640954965597</v>
      </c>
      <c r="U6022">
        <f ca="1">AVERAGE(T$2:T6022)</f>
        <v>32.861728293056558</v>
      </c>
    </row>
    <row r="6023" spans="1:21" x14ac:dyDescent="0.25">
      <c r="A6023" s="75" t="s">
        <v>6</v>
      </c>
      <c r="B6023">
        <v>0.35135135135135137</v>
      </c>
      <c r="C6023" s="76" t="s">
        <v>82</v>
      </c>
      <c r="E6023">
        <f t="shared" ca="1" si="188"/>
        <v>0.70926364733020253</v>
      </c>
      <c r="F6023">
        <v>0.66666666666666663</v>
      </c>
      <c r="G6023">
        <f>AVERAGE(F$2:F6023)</f>
        <v>27754.165969192352</v>
      </c>
      <c r="T6023">
        <f t="shared" ca="1" si="189"/>
        <v>2.2206475757422921</v>
      </c>
      <c r="U6023">
        <f ca="1">AVERAGE(T$2:T6023)</f>
        <v>32.856640102967333</v>
      </c>
    </row>
    <row r="6024" spans="1:21" x14ac:dyDescent="0.25">
      <c r="A6024" s="75" t="s">
        <v>6</v>
      </c>
      <c r="B6024">
        <v>5.2631578947368418E-2</v>
      </c>
      <c r="C6024" s="76" t="s">
        <v>83</v>
      </c>
      <c r="E6024">
        <f t="shared" ca="1" si="188"/>
        <v>0.58275783399517012</v>
      </c>
      <c r="F6024">
        <v>4</v>
      </c>
      <c r="G6024">
        <f>AVERAGE(F$2:F6024)</f>
        <v>27749.558603100839</v>
      </c>
      <c r="T6024">
        <f t="shared" ca="1" si="189"/>
        <v>2.4877676954417356</v>
      </c>
      <c r="U6024">
        <f ca="1">AVERAGE(T$2:T6024)</f>
        <v>32.851597952476297</v>
      </c>
    </row>
    <row r="6025" spans="1:21" x14ac:dyDescent="0.25">
      <c r="A6025" s="75" t="s">
        <v>6</v>
      </c>
      <c r="B6025">
        <v>0.1111111111111111</v>
      </c>
      <c r="C6025" s="76" t="s">
        <v>84</v>
      </c>
      <c r="E6025">
        <f t="shared" ca="1" si="188"/>
        <v>0.87051854201986101</v>
      </c>
      <c r="F6025">
        <v>0.35691318327974275</v>
      </c>
      <c r="G6025">
        <f>AVERAGE(F$2:F6025)</f>
        <v>27744.952161917252</v>
      </c>
      <c r="T6025">
        <f t="shared" ca="1" si="189"/>
        <v>8.5573556304861551</v>
      </c>
      <c r="U6025">
        <f ca="1">AVERAGE(T$2:T6025)</f>
        <v>32.847565043724302</v>
      </c>
    </row>
    <row r="6026" spans="1:21" x14ac:dyDescent="0.25">
      <c r="A6026" s="75" t="s">
        <v>6</v>
      </c>
      <c r="B6026">
        <v>0.17546174142480211</v>
      </c>
      <c r="C6026" s="76" t="s">
        <v>85</v>
      </c>
      <c r="E6026">
        <f t="shared" ca="1" si="188"/>
        <v>0.63911999344968484</v>
      </c>
      <c r="F6026">
        <v>0.82608695652173914</v>
      </c>
      <c r="G6026">
        <f>AVERAGE(F$2:F6026)</f>
        <v>27740.347327713942</v>
      </c>
      <c r="T6026">
        <f t="shared" ca="1" si="189"/>
        <v>2.301261852449588</v>
      </c>
      <c r="U6026">
        <f ca="1">AVERAGE(T$2:T6026)</f>
        <v>32.842495117883423</v>
      </c>
    </row>
    <row r="6027" spans="1:21" x14ac:dyDescent="0.25">
      <c r="A6027" s="75" t="s">
        <v>6</v>
      </c>
      <c r="B6027">
        <v>0.14163090128755365</v>
      </c>
      <c r="C6027" s="76" t="s">
        <v>86</v>
      </c>
      <c r="E6027">
        <f t="shared" ca="1" si="188"/>
        <v>0.19177330417312799</v>
      </c>
      <c r="F6027">
        <v>225.66666666666669</v>
      </c>
      <c r="G6027">
        <f>AVERAGE(F$2:F6027)</f>
        <v>27735.781333578354</v>
      </c>
      <c r="T6027">
        <f t="shared" ca="1" si="189"/>
        <v>4.1820312180727246</v>
      </c>
      <c r="U6027">
        <f ca="1">AVERAGE(T$2:T6027)</f>
        <v>32.837738983814425</v>
      </c>
    </row>
    <row r="6028" spans="1:21" x14ac:dyDescent="0.25">
      <c r="A6028" s="75" t="s">
        <v>6</v>
      </c>
      <c r="B6028">
        <v>0.75</v>
      </c>
      <c r="C6028" s="76" t="s">
        <v>87</v>
      </c>
      <c r="E6028">
        <f t="shared" ca="1" si="188"/>
        <v>7.5010445687150984E-2</v>
      </c>
      <c r="F6028">
        <v>0.66666666666666663</v>
      </c>
      <c r="G6028">
        <f>AVERAGE(F$2:F6028)</f>
        <v>27731.179522616527</v>
      </c>
      <c r="T6028">
        <f t="shared" ca="1" si="189"/>
        <v>2.4643186000893187</v>
      </c>
      <c r="U6028">
        <f ca="1">AVERAGE(T$2:T6028)</f>
        <v>32.832699425098028</v>
      </c>
    </row>
    <row r="6029" spans="1:21" x14ac:dyDescent="0.25">
      <c r="A6029" s="75" t="s">
        <v>6</v>
      </c>
      <c r="B6029">
        <v>0.64835164835164838</v>
      </c>
      <c r="C6029" s="76" t="s">
        <v>88</v>
      </c>
      <c r="E6029">
        <f t="shared" ca="1" si="188"/>
        <v>0.64917432713292123</v>
      </c>
      <c r="F6029">
        <v>2.0219780219780223</v>
      </c>
      <c r="G6029">
        <f>AVERAGE(F$2:F6029)</f>
        <v>27726.579463302562</v>
      </c>
      <c r="T6029">
        <f t="shared" ca="1" si="189"/>
        <v>9.8445238296531645</v>
      </c>
      <c r="U6029">
        <f ca="1">AVERAGE(T$2:T6029)</f>
        <v>32.828885859139923</v>
      </c>
    </row>
    <row r="6030" spans="1:21" x14ac:dyDescent="0.25">
      <c r="A6030" s="75" t="s">
        <v>6</v>
      </c>
      <c r="B6030">
        <v>2.9126213592233035E-2</v>
      </c>
      <c r="C6030" s="76" t="s">
        <v>89</v>
      </c>
      <c r="E6030">
        <f t="shared" ca="1" si="188"/>
        <v>0.48289848671520108</v>
      </c>
      <c r="F6030">
        <v>1.4</v>
      </c>
      <c r="G6030">
        <f>AVERAGE(F$2:F6030)</f>
        <v>27721.980826801766</v>
      </c>
      <c r="T6030">
        <f t="shared" ca="1" si="189"/>
        <v>4.4779959573398367</v>
      </c>
      <c r="U6030">
        <f ca="1">AVERAGE(T$2:T6030)</f>
        <v>32.824183439186065</v>
      </c>
    </row>
    <row r="6031" spans="1:21" x14ac:dyDescent="0.25">
      <c r="A6031" s="75" t="s">
        <v>6</v>
      </c>
      <c r="B6031">
        <v>1.6</v>
      </c>
      <c r="C6031" s="76" t="s">
        <v>90</v>
      </c>
      <c r="E6031">
        <f t="shared" ca="1" si="188"/>
        <v>0.92256315630511765</v>
      </c>
      <c r="F6031">
        <v>0.29849175727814803</v>
      </c>
      <c r="G6031">
        <f>AVERAGE(F$2:F6031)</f>
        <v>27717.383532882188</v>
      </c>
      <c r="T6031">
        <f t="shared" ca="1" si="189"/>
        <v>61.47716122387078</v>
      </c>
      <c r="U6031">
        <f ca="1">AVERAGE(T$2:T6031)</f>
        <v>32.828935176795468</v>
      </c>
    </row>
    <row r="6032" spans="1:21" x14ac:dyDescent="0.25">
      <c r="A6032" s="75" t="s">
        <v>6</v>
      </c>
      <c r="B6032">
        <v>2.0000000000000004</v>
      </c>
      <c r="C6032" s="76" t="s">
        <v>91</v>
      </c>
      <c r="E6032">
        <f t="shared" ca="1" si="188"/>
        <v>0.87690482966276018</v>
      </c>
      <c r="F6032">
        <v>2.7397260273972601E-2</v>
      </c>
      <c r="G6032">
        <f>AVERAGE(F$2:F6032)</f>
        <v>27712.78771856688</v>
      </c>
      <c r="T6032">
        <f t="shared" ca="1" si="189"/>
        <v>2.4186635262398601</v>
      </c>
      <c r="U6032">
        <f ca="1">AVERAGE(T$2:T6032)</f>
        <v>32.823892850207741</v>
      </c>
    </row>
    <row r="6033" spans="1:21" x14ac:dyDescent="0.25">
      <c r="A6033" s="75" t="s">
        <v>6</v>
      </c>
      <c r="B6033">
        <v>0.20000000000000004</v>
      </c>
      <c r="C6033" s="76" t="s">
        <v>92</v>
      </c>
      <c r="E6033">
        <f t="shared" ca="1" si="188"/>
        <v>0.21848323662967406</v>
      </c>
      <c r="F6033">
        <v>0.77142857142857146</v>
      </c>
      <c r="G6033">
        <f>AVERAGE(F$2:F6033)</f>
        <v>27708.193551410055</v>
      </c>
      <c r="T6033">
        <f t="shared" ca="1" si="189"/>
        <v>4.8097741928124531</v>
      </c>
      <c r="U6033">
        <f ca="1">AVERAGE(T$2:T6033)</f>
        <v>32.819248599767192</v>
      </c>
    </row>
    <row r="6034" spans="1:21" x14ac:dyDescent="0.25">
      <c r="A6034" s="75" t="s">
        <v>6</v>
      </c>
      <c r="B6034">
        <v>0.33333333333333331</v>
      </c>
      <c r="C6034" s="76" t="s">
        <v>93</v>
      </c>
      <c r="E6034">
        <f t="shared" ca="1" si="188"/>
        <v>0.96798544304236844</v>
      </c>
      <c r="F6034">
        <v>0.9236363636363637</v>
      </c>
      <c r="G6034">
        <f>AVERAGE(F$2:F6034)</f>
        <v>27703.600932494915</v>
      </c>
      <c r="T6034">
        <f t="shared" ca="1" si="189"/>
        <v>15.085521260528756</v>
      </c>
      <c r="U6034">
        <f ca="1">AVERAGE(T$2:T6034)</f>
        <v>32.816309145542228</v>
      </c>
    </row>
    <row r="6035" spans="1:21" x14ac:dyDescent="0.25">
      <c r="A6035" s="75" t="s">
        <v>6</v>
      </c>
      <c r="B6035">
        <v>0.55995599559956</v>
      </c>
      <c r="C6035" s="76" t="s">
        <v>94</v>
      </c>
      <c r="E6035">
        <f t="shared" ca="1" si="188"/>
        <v>0.33891597608754975</v>
      </c>
      <c r="F6035">
        <v>0</v>
      </c>
      <c r="G6035">
        <f>AVERAGE(F$2:F6035)</f>
        <v>27699.009682754695</v>
      </c>
      <c r="T6035">
        <f t="shared" ca="1" si="189"/>
        <v>2.5591401692681641</v>
      </c>
      <c r="U6035">
        <f ca="1">AVERAGE(T$2:T6035)</f>
        <v>32.811294699241884</v>
      </c>
    </row>
    <row r="6036" spans="1:21" x14ac:dyDescent="0.25">
      <c r="A6036" s="75" t="s">
        <v>6</v>
      </c>
      <c r="B6036">
        <v>6.6666666666666666E-2</v>
      </c>
      <c r="C6036" s="76" t="s">
        <v>95</v>
      </c>
      <c r="E6036">
        <f t="shared" ca="1" si="188"/>
        <v>0.41322093326164322</v>
      </c>
      <c r="F6036">
        <v>0.42857142857142855</v>
      </c>
      <c r="G6036">
        <f>AVERAGE(F$2:F6036)</f>
        <v>27694.420025569718</v>
      </c>
      <c r="T6036">
        <f t="shared" ca="1" si="189"/>
        <v>2.2684122110390303</v>
      </c>
      <c r="U6036">
        <f ca="1">AVERAGE(T$2:T6036)</f>
        <v>32.806233741083105</v>
      </c>
    </row>
    <row r="6037" spans="1:21" x14ac:dyDescent="0.25">
      <c r="B6037">
        <v>7.4773348383686863E-2</v>
      </c>
      <c r="C6037" s="76" t="s">
        <v>81</v>
      </c>
      <c r="E6037">
        <f t="shared" ca="1" si="188"/>
        <v>0.21131099648385876</v>
      </c>
      <c r="F6037">
        <v>21.222222222222221</v>
      </c>
      <c r="G6037">
        <f>AVERAGE(F$2:F6037)</f>
        <v>27689.835334084735</v>
      </c>
      <c r="T6037">
        <f t="shared" ca="1" si="189"/>
        <v>2.4118224343516634</v>
      </c>
      <c r="U6037">
        <f ca="1">AVERAGE(T$2:T6037)</f>
        <v>32.801198218997826</v>
      </c>
    </row>
    <row r="6038" spans="1:21" x14ac:dyDescent="0.25">
      <c r="A6038" s="75" t="s">
        <v>7</v>
      </c>
      <c r="B6038">
        <v>8.1081081081081086E-2</v>
      </c>
      <c r="C6038" s="76" t="s">
        <v>82</v>
      </c>
      <c r="E6038">
        <f t="shared" ca="1" si="188"/>
        <v>0.95982728078307633</v>
      </c>
      <c r="F6038">
        <v>0.995</v>
      </c>
      <c r="G6038">
        <f>AVERAGE(F$2:F6038)</f>
        <v>27685.248810921894</v>
      </c>
      <c r="T6038">
        <f t="shared" ca="1" si="189"/>
        <v>2.2937270704804171</v>
      </c>
      <c r="U6038">
        <f ca="1">AVERAGE(T$2:T6038)</f>
        <v>32.796144803203802</v>
      </c>
    </row>
    <row r="6039" spans="1:21" x14ac:dyDescent="0.25">
      <c r="A6039" s="75" t="s">
        <v>7</v>
      </c>
      <c r="B6039">
        <v>0.22807017543859648</v>
      </c>
      <c r="C6039" s="76" t="s">
        <v>83</v>
      </c>
      <c r="E6039">
        <f t="shared" ca="1" si="188"/>
        <v>9.945434007674836E-2</v>
      </c>
      <c r="F6039">
        <v>0.45293929619620493</v>
      </c>
      <c r="G6039">
        <f>AVERAGE(F$2:F6039)</f>
        <v>27680.663717203504</v>
      </c>
      <c r="T6039">
        <f t="shared" ca="1" si="189"/>
        <v>2.694424596405955</v>
      </c>
      <c r="U6039">
        <f ca="1">AVERAGE(T$2:T6039)</f>
        <v>32.791159423904901</v>
      </c>
    </row>
    <row r="6040" spans="1:21" x14ac:dyDescent="0.25">
      <c r="A6040" s="75" t="s">
        <v>7</v>
      </c>
      <c r="B6040">
        <v>0.33333333333333331</v>
      </c>
      <c r="C6040" s="76" t="s">
        <v>84</v>
      </c>
      <c r="E6040">
        <f t="shared" ca="1" si="188"/>
        <v>0.84050227070428263</v>
      </c>
      <c r="F6040">
        <v>0.76470588235294112</v>
      </c>
      <c r="G6040">
        <f>AVERAGE(F$2:F6040)</f>
        <v>27676.080193605012</v>
      </c>
      <c r="T6040">
        <f t="shared" ca="1" si="189"/>
        <v>3.6014727910178079</v>
      </c>
      <c r="U6040">
        <f ca="1">AVERAGE(T$2:T6040)</f>
        <v>32.786325894076633</v>
      </c>
    </row>
    <row r="6041" spans="1:21" x14ac:dyDescent="0.25">
      <c r="A6041" s="75" t="s">
        <v>7</v>
      </c>
      <c r="B6041">
        <v>5.7670561628345267E-2</v>
      </c>
      <c r="C6041" s="76" t="s">
        <v>85</v>
      </c>
      <c r="E6041">
        <f t="shared" ca="1" si="188"/>
        <v>0.24047041727119456</v>
      </c>
      <c r="F6041">
        <v>0.18367346938775506</v>
      </c>
      <c r="G6041">
        <f>AVERAGE(F$2:F6041)</f>
        <v>27671.498091532143</v>
      </c>
      <c r="T6041">
        <f t="shared" ca="1" si="189"/>
        <v>13.197826032029894</v>
      </c>
      <c r="U6041">
        <f ca="1">AVERAGE(T$2:T6041)</f>
        <v>32.783082764960405</v>
      </c>
    </row>
    <row r="6042" spans="1:21" x14ac:dyDescent="0.25">
      <c r="A6042" s="75" t="s">
        <v>7</v>
      </c>
      <c r="B6042">
        <v>0.31330472103004292</v>
      </c>
      <c r="C6042" s="76" t="s">
        <v>86</v>
      </c>
      <c r="E6042">
        <f t="shared" ca="1" si="188"/>
        <v>0.89038125734584728</v>
      </c>
      <c r="F6042">
        <v>4.1666666666666664E-2</v>
      </c>
      <c r="G6042">
        <f>AVERAGE(F$2:F6042)</f>
        <v>27666.917482953286</v>
      </c>
      <c r="T6042">
        <f t="shared" ca="1" si="189"/>
        <v>4.6398070189301492</v>
      </c>
      <c r="U6042">
        <f ca="1">AVERAGE(T$2:T6042)</f>
        <v>32.778424053530834</v>
      </c>
    </row>
    <row r="6043" spans="1:21" x14ac:dyDescent="0.25">
      <c r="A6043" s="75" t="s">
        <v>7</v>
      </c>
      <c r="B6043">
        <v>4</v>
      </c>
      <c r="C6043" s="76" t="s">
        <v>87</v>
      </c>
      <c r="E6043">
        <f t="shared" ca="1" si="188"/>
        <v>0.44292004404312235</v>
      </c>
      <c r="F6043">
        <v>5.5712936732766706E-2</v>
      </c>
      <c r="G6043">
        <f>AVERAGE(F$2:F6043)</f>
        <v>27662.338392954938</v>
      </c>
      <c r="T6043">
        <f t="shared" ca="1" si="189"/>
        <v>12.593017485338025</v>
      </c>
      <c r="U6043">
        <f ca="1">AVERAGE(T$2:T6043)</f>
        <v>32.775083205042222</v>
      </c>
    </row>
    <row r="6044" spans="1:21" x14ac:dyDescent="0.25">
      <c r="A6044" s="75" t="s">
        <v>7</v>
      </c>
      <c r="B6044">
        <v>0.72527472527472536</v>
      </c>
      <c r="C6044" s="76" t="s">
        <v>88</v>
      </c>
      <c r="E6044">
        <f t="shared" ca="1" si="188"/>
        <v>0.32918360576961303</v>
      </c>
      <c r="F6044">
        <v>1.6845637583892616</v>
      </c>
      <c r="G6044">
        <f>AVERAGE(F$2:F6044)</f>
        <v>27657.761088002233</v>
      </c>
      <c r="T6044">
        <f t="shared" ca="1" si="189"/>
        <v>3.5144164797446367</v>
      </c>
      <c r="U6044">
        <f ca="1">AVERAGE(T$2:T6044)</f>
        <v>32.770241128801061</v>
      </c>
    </row>
    <row r="6045" spans="1:21" x14ac:dyDescent="0.25">
      <c r="A6045" s="75" t="s">
        <v>7</v>
      </c>
      <c r="B6045">
        <v>0.19093851132686082</v>
      </c>
      <c r="C6045" s="76" t="s">
        <v>89</v>
      </c>
      <c r="E6045">
        <f t="shared" ca="1" si="188"/>
        <v>0.59020823461509253</v>
      </c>
      <c r="F6045">
        <v>9</v>
      </c>
      <c r="G6045">
        <f>AVERAGE(F$2:F6045)</f>
        <v>27653.186508073708</v>
      </c>
      <c r="T6045">
        <f t="shared" ca="1" si="189"/>
        <v>2.1662004657535814</v>
      </c>
      <c r="U6045">
        <f ca="1">AVERAGE(T$2:T6045)</f>
        <v>32.765177587989839</v>
      </c>
    </row>
    <row r="6046" spans="1:21" x14ac:dyDescent="0.25">
      <c r="A6046" s="75" t="s">
        <v>7</v>
      </c>
      <c r="B6046">
        <v>1.9999999999999996</v>
      </c>
      <c r="C6046" s="76" t="s">
        <v>90</v>
      </c>
      <c r="E6046">
        <f t="shared" ca="1" si="188"/>
        <v>9.4118070490676775E-2</v>
      </c>
      <c r="F6046">
        <v>0.12359550561797751</v>
      </c>
      <c r="G6046">
        <f>AVERAGE(F$2:F6046)</f>
        <v>27648.611973266004</v>
      </c>
      <c r="T6046">
        <f t="shared" ca="1" si="189"/>
        <v>21.967645364094867</v>
      </c>
      <c r="U6046">
        <f ca="1">AVERAGE(T$2:T6046)</f>
        <v>32.763391395727822</v>
      </c>
    </row>
    <row r="6047" spans="1:21" x14ac:dyDescent="0.25">
      <c r="A6047" s="75" t="s">
        <v>7</v>
      </c>
      <c r="B6047">
        <v>1.6666666666666667</v>
      </c>
      <c r="C6047" s="76" t="s">
        <v>91</v>
      </c>
      <c r="E6047">
        <f t="shared" ca="1" si="188"/>
        <v>0.69968476595198281</v>
      </c>
      <c r="F6047">
        <v>0.79338842975206614</v>
      </c>
      <c r="G6047">
        <f>AVERAGE(F$2:F6047)</f>
        <v>27644.03906248452</v>
      </c>
      <c r="T6047">
        <f t="shared" ca="1" si="189"/>
        <v>3.5191492655750891</v>
      </c>
      <c r="U6047">
        <f ca="1">AVERAGE(T$2:T6047)</f>
        <v>32.758554438709929</v>
      </c>
    </row>
    <row r="6048" spans="1:21" x14ac:dyDescent="0.25">
      <c r="A6048" s="75" t="s">
        <v>7</v>
      </c>
      <c r="B6048">
        <v>0.20000000000000004</v>
      </c>
      <c r="C6048" s="76" t="s">
        <v>92</v>
      </c>
      <c r="E6048">
        <f t="shared" ca="1" si="188"/>
        <v>0.60360502445331998</v>
      </c>
      <c r="F6048">
        <v>0.1111111111111111</v>
      </c>
      <c r="G6048">
        <f>AVERAGE(F$2:F6048)</f>
        <v>27639.467551330003</v>
      </c>
      <c r="T6048">
        <f t="shared" ca="1" si="189"/>
        <v>4.3886889173469958</v>
      </c>
      <c r="U6048">
        <f ca="1">AVERAGE(T$2:T6048)</f>
        <v>32.753862878345892</v>
      </c>
    </row>
    <row r="6049" spans="1:21" x14ac:dyDescent="0.25">
      <c r="A6049" s="75" t="s">
        <v>7</v>
      </c>
      <c r="B6049">
        <v>0.16666666666666666</v>
      </c>
      <c r="C6049" s="76" t="s">
        <v>93</v>
      </c>
      <c r="E6049">
        <f t="shared" ca="1" si="188"/>
        <v>0.85243404596130545</v>
      </c>
      <c r="F6049">
        <v>0.13014827018121911</v>
      </c>
      <c r="G6049">
        <f>AVERAGE(F$2:F6049)</f>
        <v>27634.897555066269</v>
      </c>
      <c r="T6049">
        <f t="shared" ca="1" si="189"/>
        <v>17.48342686408364</v>
      </c>
      <c r="U6049">
        <f ca="1">AVERAGE(T$2:T6049)</f>
        <v>32.751338004666287</v>
      </c>
    </row>
    <row r="6050" spans="1:21" x14ac:dyDescent="0.25">
      <c r="A6050" s="75" t="s">
        <v>7</v>
      </c>
      <c r="B6050">
        <v>0.44994499449944997</v>
      </c>
      <c r="C6050" s="76" t="s">
        <v>94</v>
      </c>
      <c r="E6050">
        <f t="shared" ca="1" si="188"/>
        <v>0.78553004678595451</v>
      </c>
      <c r="F6050">
        <v>0.59677419354838712</v>
      </c>
      <c r="G6050">
        <f>AVERAGE(F$2:F6050)</f>
        <v>27630.329146935852</v>
      </c>
      <c r="T6050">
        <f t="shared" ca="1" si="189"/>
        <v>3.7175705741136933</v>
      </c>
      <c r="U6050">
        <f ca="1">AVERAGE(T$2:T6050)</f>
        <v>32.746538241493766</v>
      </c>
    </row>
    <row r="6051" spans="1:21" x14ac:dyDescent="0.25">
      <c r="A6051" s="75" t="s">
        <v>7</v>
      </c>
      <c r="B6051">
        <v>0.2</v>
      </c>
      <c r="C6051" s="76" t="s">
        <v>95</v>
      </c>
      <c r="E6051">
        <f t="shared" ca="1" si="188"/>
        <v>0.43280697998949813</v>
      </c>
      <c r="F6051">
        <v>0.99975609756097561</v>
      </c>
      <c r="G6051">
        <f>AVERAGE(F$2:F6051)</f>
        <v>27625.762315631582</v>
      </c>
      <c r="T6051">
        <f t="shared" ca="1" si="189"/>
        <v>2.0656131957002875</v>
      </c>
      <c r="U6051">
        <f ca="1">AVERAGE(T$2:T6051)</f>
        <v>32.74146701421347</v>
      </c>
    </row>
    <row r="6052" spans="1:21" x14ac:dyDescent="0.25">
      <c r="B6052">
        <v>3.04786660082137</v>
      </c>
      <c r="C6052" s="76" t="s">
        <v>81</v>
      </c>
      <c r="E6052">
        <f t="shared" ca="1" si="188"/>
        <v>0.61115752369434373</v>
      </c>
      <c r="F6052">
        <v>1.9411764705882353</v>
      </c>
      <c r="G6052">
        <f>AVERAGE(F$2:F6052)</f>
        <v>27621.197149355074</v>
      </c>
      <c r="T6052">
        <f t="shared" ca="1" si="189"/>
        <v>4.0906560385131856</v>
      </c>
      <c r="U6052">
        <f ca="1">AVERAGE(T$2:T6052)</f>
        <v>32.736732125604036</v>
      </c>
    </row>
    <row r="6053" spans="1:21" x14ac:dyDescent="0.25">
      <c r="A6053" s="75" t="s">
        <v>8</v>
      </c>
      <c r="B6053">
        <v>8.1081081081081086E-2</v>
      </c>
      <c r="C6053" s="76" t="s">
        <v>82</v>
      </c>
      <c r="E6053">
        <f t="shared" ca="1" si="188"/>
        <v>0.89326986443767986</v>
      </c>
      <c r="F6053">
        <v>15.666666666666666</v>
      </c>
      <c r="G6053">
        <f>AVERAGE(F$2:F6053)</f>
        <v>27616.63575965205</v>
      </c>
      <c r="T6053">
        <f t="shared" ca="1" si="189"/>
        <v>2.176033061856999</v>
      </c>
      <c r="U6053">
        <f ca="1">AVERAGE(T$2:T6053)</f>
        <v>32.731682439704542</v>
      </c>
    </row>
    <row r="6054" spans="1:21" x14ac:dyDescent="0.25">
      <c r="A6054" s="75" t="s">
        <v>8</v>
      </c>
      <c r="B6054">
        <v>5.2631578947368418E-2</v>
      </c>
      <c r="C6054" s="76" t="s">
        <v>83</v>
      </c>
      <c r="E6054">
        <f t="shared" ca="1" si="188"/>
        <v>0.59724316821863221</v>
      </c>
      <c r="F6054">
        <v>0</v>
      </c>
      <c r="G6054">
        <f>AVERAGE(F$2:F6054)</f>
        <v>27612.07328885085</v>
      </c>
      <c r="T6054">
        <f t="shared" ca="1" si="189"/>
        <v>2.8940428439690673</v>
      </c>
      <c r="U6054">
        <f ca="1">AVERAGE(T$2:T6054)</f>
        <v>32.726753042778107</v>
      </c>
    </row>
    <row r="6055" spans="1:21" x14ac:dyDescent="0.25">
      <c r="A6055" s="75" t="s">
        <v>8</v>
      </c>
      <c r="B6055">
        <v>0.44444444444444442</v>
      </c>
      <c r="C6055" s="76" t="s">
        <v>84</v>
      </c>
      <c r="E6055">
        <f t="shared" ca="1" si="188"/>
        <v>0.49444221475919004</v>
      </c>
      <c r="F6055">
        <v>0.83333333333333337</v>
      </c>
      <c r="G6055">
        <f>AVERAGE(F$2:F6055)</f>
        <v>27607.51246295797</v>
      </c>
      <c r="T6055">
        <f t="shared" ca="1" si="189"/>
        <v>96.370534778869953</v>
      </c>
      <c r="U6055">
        <f ca="1">AVERAGE(T$2:T6055)</f>
        <v>32.737265725588827</v>
      </c>
    </row>
    <row r="6056" spans="1:21" x14ac:dyDescent="0.25">
      <c r="A6056" s="75" t="s">
        <v>8</v>
      </c>
      <c r="B6056">
        <v>0.24613644930267622</v>
      </c>
      <c r="C6056" s="76" t="s">
        <v>85</v>
      </c>
      <c r="E6056">
        <f t="shared" ca="1" si="188"/>
        <v>0.67114617423301981</v>
      </c>
      <c r="F6056">
        <v>4.1546391752577323</v>
      </c>
      <c r="G6056">
        <f>AVERAGE(F$2:F6056)</f>
        <v>27602.953692053961</v>
      </c>
      <c r="T6056">
        <f t="shared" ca="1" si="189"/>
        <v>2.9268121979203969</v>
      </c>
      <c r="U6056">
        <f ca="1">AVERAGE(T$2:T6056)</f>
        <v>32.732342446723813</v>
      </c>
    </row>
    <row r="6057" spans="1:21" x14ac:dyDescent="0.25">
      <c r="A6057" s="75" t="s">
        <v>8</v>
      </c>
      <c r="B6057">
        <v>0.22746781115879827</v>
      </c>
      <c r="C6057" s="76" t="s">
        <v>86</v>
      </c>
      <c r="E6057">
        <f t="shared" ca="1" si="188"/>
        <v>0.50258288549611518</v>
      </c>
      <c r="F6057">
        <v>6.9531382168837766E-2</v>
      </c>
      <c r="G6057">
        <f>AVERAGE(F$2:F6057)</f>
        <v>27598.39575213311</v>
      </c>
      <c r="T6057">
        <f t="shared" ca="1" si="189"/>
        <v>11.473082002917453</v>
      </c>
      <c r="U6057">
        <f ca="1">AVERAGE(T$2:T6057)</f>
        <v>32.728832000811686</v>
      </c>
    </row>
    <row r="6058" spans="1:21" x14ac:dyDescent="0.25">
      <c r="A6058" s="75" t="s">
        <v>8</v>
      </c>
      <c r="B6058">
        <v>2.75</v>
      </c>
      <c r="C6058" s="76" t="s">
        <v>87</v>
      </c>
      <c r="E6058">
        <f t="shared" ca="1" si="188"/>
        <v>0.24697771085834586</v>
      </c>
      <c r="F6058">
        <v>0.12359550561797751</v>
      </c>
      <c r="G6058">
        <f>AVERAGE(F$2:F6058)</f>
        <v>27593.839326153808</v>
      </c>
      <c r="T6058">
        <f t="shared" ca="1" si="189"/>
        <v>3.2955664778016285</v>
      </c>
      <c r="U6058">
        <f ca="1">AVERAGE(T$2:T6058)</f>
        <v>32.723972620669208</v>
      </c>
    </row>
    <row r="6059" spans="1:21" x14ac:dyDescent="0.25">
      <c r="A6059" s="75" t="s">
        <v>8</v>
      </c>
      <c r="B6059">
        <v>1.0989010989010999E-2</v>
      </c>
      <c r="C6059" s="76" t="s">
        <v>88</v>
      </c>
      <c r="E6059">
        <f t="shared" ca="1" si="188"/>
        <v>0.59309234096420871</v>
      </c>
      <c r="F6059">
        <v>0.58333333333333337</v>
      </c>
      <c r="G6059">
        <f>AVERAGE(F$2:F6059)</f>
        <v>27589.284480331291</v>
      </c>
      <c r="T6059">
        <f t="shared" ca="1" si="189"/>
        <v>2.7502764473081975</v>
      </c>
      <c r="U6059">
        <f ca="1">AVERAGE(T$2:T6059)</f>
        <v>32.719024833252014</v>
      </c>
    </row>
    <row r="6060" spans="1:21" x14ac:dyDescent="0.25">
      <c r="A6060" s="75" t="s">
        <v>8</v>
      </c>
      <c r="B6060">
        <v>0.19093851132686082</v>
      </c>
      <c r="C6060" s="76" t="s">
        <v>89</v>
      </c>
      <c r="E6060">
        <f t="shared" ca="1" si="188"/>
        <v>0.49255977802344075</v>
      </c>
      <c r="F6060">
        <v>0.99916874480465501</v>
      </c>
      <c r="G6060">
        <f>AVERAGE(F$2:F6060)</f>
        <v>27584.731206637352</v>
      </c>
      <c r="T6060">
        <f t="shared" ca="1" si="189"/>
        <v>12.689036273079212</v>
      </c>
      <c r="U6060">
        <f ca="1">AVERAGE(T$2:T6060)</f>
        <v>32.715719009096183</v>
      </c>
    </row>
    <row r="6061" spans="1:21" x14ac:dyDescent="0.25">
      <c r="A6061" s="75" t="s">
        <v>8</v>
      </c>
      <c r="B6061">
        <v>1.9999999999999996</v>
      </c>
      <c r="C6061" s="76" t="s">
        <v>90</v>
      </c>
      <c r="E6061">
        <f t="shared" ca="1" si="188"/>
        <v>0.6197442401694897</v>
      </c>
      <c r="F6061">
        <v>0.62962962962962965</v>
      </c>
      <c r="G6061">
        <f>AVERAGE(F$2:F6061)</f>
        <v>27580.179374693955</v>
      </c>
      <c r="T6061">
        <f t="shared" ca="1" si="189"/>
        <v>2.5616048918804579</v>
      </c>
      <c r="U6061">
        <f ca="1">AVERAGE(T$2:T6061)</f>
        <v>32.710743082674199</v>
      </c>
    </row>
    <row r="6062" spans="1:21" x14ac:dyDescent="0.25">
      <c r="A6062" s="75" t="s">
        <v>8</v>
      </c>
      <c r="B6062">
        <v>2.0000000000000004</v>
      </c>
      <c r="C6062" s="76" t="s">
        <v>91</v>
      </c>
      <c r="E6062">
        <f t="shared" ca="1" si="188"/>
        <v>0.41872374510053167</v>
      </c>
      <c r="F6062">
        <v>0.56989247311827962</v>
      </c>
      <c r="G6062">
        <f>AVERAGE(F$2:F6062)</f>
        <v>27575.629034901474</v>
      </c>
      <c r="T6062">
        <f t="shared" ca="1" si="189"/>
        <v>2.8123869345728325</v>
      </c>
      <c r="U6062">
        <f ca="1">AVERAGE(T$2:T6062)</f>
        <v>32.705810174548795</v>
      </c>
    </row>
    <row r="6063" spans="1:21" x14ac:dyDescent="0.25">
      <c r="A6063" s="75" t="s">
        <v>8</v>
      </c>
      <c r="B6063">
        <v>0.3</v>
      </c>
      <c r="C6063" s="76" t="s">
        <v>92</v>
      </c>
      <c r="E6063">
        <f t="shared" ca="1" si="188"/>
        <v>0.18871601230651691</v>
      </c>
      <c r="F6063">
        <v>0.5</v>
      </c>
      <c r="G6063">
        <f>AVERAGE(F$2:F6063)</f>
        <v>27571.080184846225</v>
      </c>
      <c r="T6063">
        <f t="shared" ca="1" si="189"/>
        <v>13.487423321583217</v>
      </c>
      <c r="U6063">
        <f ca="1">AVERAGE(T$2:T6063)</f>
        <v>32.702639869888124</v>
      </c>
    </row>
    <row r="6064" spans="1:21" x14ac:dyDescent="0.25">
      <c r="A6064" s="75" t="s">
        <v>8</v>
      </c>
      <c r="B6064">
        <v>0.24999999999999992</v>
      </c>
      <c r="C6064" s="76" t="s">
        <v>93</v>
      </c>
      <c r="E6064">
        <f t="shared" ca="1" si="188"/>
        <v>0.34601391697926842</v>
      </c>
      <c r="F6064">
        <v>8.9108910891089188E-2</v>
      </c>
      <c r="G6064">
        <f>AVERAGE(F$2:F6064)</f>
        <v>27566.532767548531</v>
      </c>
      <c r="T6064">
        <f t="shared" ca="1" si="189"/>
        <v>14.260587888417062</v>
      </c>
      <c r="U6064">
        <f ca="1">AVERAGE(T$2:T6064)</f>
        <v>32.699598132797334</v>
      </c>
    </row>
    <row r="6065" spans="1:21" x14ac:dyDescent="0.25">
      <c r="A6065" s="75" t="s">
        <v>8</v>
      </c>
      <c r="B6065">
        <v>0.88998899889989003</v>
      </c>
      <c r="C6065" s="76" t="s">
        <v>94</v>
      </c>
      <c r="E6065">
        <f t="shared" ca="1" si="188"/>
        <v>0.84927020610920156</v>
      </c>
      <c r="F6065">
        <v>0.9916666666666667</v>
      </c>
      <c r="G6065">
        <f>AVERAGE(F$2:F6065)</f>
        <v>27561.98699889733</v>
      </c>
      <c r="T6065">
        <f t="shared" ca="1" si="189"/>
        <v>5.1422547382233983</v>
      </c>
      <c r="U6065">
        <f ca="1">AVERAGE(T$2:T6065)</f>
        <v>32.695053716010634</v>
      </c>
    </row>
    <row r="6066" spans="1:21" x14ac:dyDescent="0.25">
      <c r="A6066" s="75" t="s">
        <v>8</v>
      </c>
      <c r="B6066">
        <v>0.33333333333333331</v>
      </c>
      <c r="C6066" s="76" t="s">
        <v>95</v>
      </c>
      <c r="E6066">
        <f t="shared" ca="1" si="188"/>
        <v>0.32960211998816924</v>
      </c>
      <c r="F6066">
        <v>3.2879019908116383</v>
      </c>
      <c r="G6066">
        <f>AVERAGE(F$2:F6066)</f>
        <v>27557.443107867341</v>
      </c>
      <c r="T6066">
        <f t="shared" ca="1" si="189"/>
        <v>3.1269783748450046</v>
      </c>
      <c r="U6066">
        <f ca="1">AVERAGE(T$2:T6066)</f>
        <v>32.690178518097824</v>
      </c>
    </row>
    <row r="6067" spans="1:21" x14ac:dyDescent="0.25">
      <c r="B6067">
        <v>0.39860267644939645</v>
      </c>
      <c r="C6067" s="76" t="s">
        <v>81</v>
      </c>
      <c r="E6067">
        <f t="shared" ca="1" si="188"/>
        <v>0.13248925155823688</v>
      </c>
      <c r="F6067">
        <v>1.0202020202020201</v>
      </c>
      <c r="G6067">
        <f>AVERAGE(F$2:F6067)</f>
        <v>27552.900341150253</v>
      </c>
      <c r="T6067">
        <f t="shared" ca="1" si="189"/>
        <v>3.0194066823183432</v>
      </c>
      <c r="U6067">
        <f ca="1">AVERAGE(T$2:T6067)</f>
        <v>32.685287194023346</v>
      </c>
    </row>
    <row r="6068" spans="1:21" x14ac:dyDescent="0.25">
      <c r="A6068" s="75" t="s">
        <v>9</v>
      </c>
      <c r="B6068">
        <v>8.1081081081081086E-2</v>
      </c>
      <c r="C6068" s="76" t="s">
        <v>82</v>
      </c>
      <c r="E6068">
        <f t="shared" ca="1" si="188"/>
        <v>0.54625395302075752</v>
      </c>
      <c r="F6068">
        <v>4</v>
      </c>
      <c r="G6068">
        <f>AVERAGE(F$2:F6068)</f>
        <v>27548.359563114787</v>
      </c>
      <c r="T6068">
        <f t="shared" ca="1" si="189"/>
        <v>4.7362952152866455</v>
      </c>
      <c r="U6068">
        <f ca="1">AVERAGE(T$2:T6068)</f>
        <v>32.680680470440237</v>
      </c>
    </row>
    <row r="6069" spans="1:21" x14ac:dyDescent="0.25">
      <c r="A6069" s="75" t="s">
        <v>9</v>
      </c>
      <c r="B6069">
        <v>0.22807017543859648</v>
      </c>
      <c r="C6069" s="76" t="s">
        <v>83</v>
      </c>
      <c r="E6069">
        <f t="shared" ca="1" si="188"/>
        <v>0.11911942732387437</v>
      </c>
      <c r="F6069">
        <v>9.6082036775106072</v>
      </c>
      <c r="G6069">
        <f>AVERAGE(F$2:F6069)</f>
        <v>27543.821205936241</v>
      </c>
      <c r="T6069">
        <f t="shared" ca="1" si="189"/>
        <v>3.1174972242936407</v>
      </c>
      <c r="U6069">
        <f ca="1">AVERAGE(T$2:T6069)</f>
        <v>32.675808489021954</v>
      </c>
    </row>
    <row r="6070" spans="1:21" x14ac:dyDescent="0.25">
      <c r="A6070" s="75" t="s">
        <v>9</v>
      </c>
      <c r="B6070">
        <v>0</v>
      </c>
      <c r="C6070" s="76" t="s">
        <v>84</v>
      </c>
      <c r="E6070">
        <f t="shared" ca="1" si="188"/>
        <v>0.26562240339038246</v>
      </c>
      <c r="F6070">
        <v>6.7114093959731542E-3</v>
      </c>
      <c r="G6070">
        <f>AVERAGE(F$2:F6070)</f>
        <v>27539.282762289095</v>
      </c>
      <c r="T6070">
        <f t="shared" ca="1" si="189"/>
        <v>8.8037965231518847</v>
      </c>
      <c r="U6070">
        <f ca="1">AVERAGE(T$2:T6070)</f>
        <v>32.671875054853913</v>
      </c>
    </row>
    <row r="6071" spans="1:21" x14ac:dyDescent="0.25">
      <c r="A6071" s="75" t="s">
        <v>9</v>
      </c>
      <c r="B6071">
        <v>5.7670561628345267E-2</v>
      </c>
      <c r="C6071" s="76" t="s">
        <v>85</v>
      </c>
      <c r="E6071">
        <f t="shared" ca="1" si="188"/>
        <v>4.7182302790637953E-2</v>
      </c>
      <c r="F6071">
        <v>0.80430528375733856</v>
      </c>
      <c r="G6071">
        <f>AVERAGE(F$2:F6071)</f>
        <v>27534.745945409853</v>
      </c>
      <c r="T6071">
        <f t="shared" ca="1" si="189"/>
        <v>3.0178316970263808</v>
      </c>
      <c r="U6071">
        <f ca="1">AVERAGE(T$2:T6071)</f>
        <v>32.666989709984414</v>
      </c>
    </row>
    <row r="6072" spans="1:21" x14ac:dyDescent="0.25">
      <c r="A6072" s="75" t="s">
        <v>9</v>
      </c>
      <c r="B6072">
        <v>0.14163090128755365</v>
      </c>
      <c r="C6072" s="76" t="s">
        <v>86</v>
      </c>
      <c r="E6072">
        <f t="shared" ca="1" si="188"/>
        <v>0.45020835731921938</v>
      </c>
      <c r="F6072">
        <v>0.56666666666666665</v>
      </c>
      <c r="G6072">
        <f>AVERAGE(F$2:F6072)</f>
        <v>27530.210583973723</v>
      </c>
      <c r="T6072">
        <f t="shared" ca="1" si="189"/>
        <v>2.1789334842459036</v>
      </c>
      <c r="U6072">
        <f ca="1">AVERAGE(T$2:T6072)</f>
        <v>32.661967793294295</v>
      </c>
    </row>
    <row r="6073" spans="1:21" x14ac:dyDescent="0.25">
      <c r="A6073" s="75" t="s">
        <v>9</v>
      </c>
      <c r="B6073">
        <v>2.75</v>
      </c>
      <c r="C6073" s="76" t="s">
        <v>87</v>
      </c>
      <c r="E6073">
        <f t="shared" ca="1" si="188"/>
        <v>0.23123285511182978</v>
      </c>
      <c r="F6073">
        <v>4.3478260869565216E-2</v>
      </c>
      <c r="G6073">
        <f>AVERAGE(F$2:F6073)</f>
        <v>27525.676630234309</v>
      </c>
      <c r="T6073">
        <f t="shared" ca="1" si="189"/>
        <v>6.9330877200861867</v>
      </c>
      <c r="U6073">
        <f ca="1">AVERAGE(T$2:T6073)</f>
        <v>32.6577304942045</v>
      </c>
    </row>
    <row r="6074" spans="1:21" x14ac:dyDescent="0.25">
      <c r="A6074" s="75" t="s">
        <v>9</v>
      </c>
      <c r="B6074">
        <v>0.72527472527472536</v>
      </c>
      <c r="C6074" s="76" t="s">
        <v>88</v>
      </c>
      <c r="E6074">
        <f t="shared" ca="1" si="188"/>
        <v>0.42449572653694601</v>
      </c>
      <c r="F6074">
        <v>1.173913043478261</v>
      </c>
      <c r="G6074">
        <f>AVERAGE(F$2:F6074)</f>
        <v>27521.144355787215</v>
      </c>
      <c r="T6074">
        <f t="shared" ca="1" si="189"/>
        <v>2.2728031941956961</v>
      </c>
      <c r="U6074">
        <f ca="1">AVERAGE(T$2:T6074)</f>
        <v>32.65272721291025</v>
      </c>
    </row>
    <row r="6075" spans="1:21" x14ac:dyDescent="0.25">
      <c r="A6075" s="75" t="s">
        <v>9</v>
      </c>
      <c r="B6075">
        <v>0.11003236245954684</v>
      </c>
      <c r="C6075" s="76" t="s">
        <v>89</v>
      </c>
      <c r="E6075">
        <f t="shared" ca="1" si="188"/>
        <v>0.79561887463073577</v>
      </c>
      <c r="F6075">
        <v>1.8571428571428574</v>
      </c>
      <c r="G6075">
        <f>AVERAGE(F$2:F6075)</f>
        <v>27516.613686176923</v>
      </c>
      <c r="T6075">
        <f t="shared" ca="1" si="189"/>
        <v>3.2890198361040914</v>
      </c>
      <c r="U6075">
        <f ca="1">AVERAGE(T$2:T6075)</f>
        <v>32.647892885057637</v>
      </c>
    </row>
    <row r="6076" spans="1:21" x14ac:dyDescent="0.25">
      <c r="A6076" s="75" t="s">
        <v>9</v>
      </c>
      <c r="B6076">
        <v>1.6</v>
      </c>
      <c r="C6076" s="76" t="s">
        <v>90</v>
      </c>
      <c r="E6076">
        <f t="shared" ca="1" si="188"/>
        <v>6.6682555456835657E-2</v>
      </c>
      <c r="F6076">
        <v>9.0000000000000018</v>
      </c>
      <c r="G6076">
        <f>AVERAGE(F$2:F6076)</f>
        <v>27512.085683924051</v>
      </c>
      <c r="T6076">
        <f t="shared" ca="1" si="189"/>
        <v>20.873138178511795</v>
      </c>
      <c r="U6076">
        <f ca="1">AVERAGE(T$2:T6076)</f>
        <v>32.645954653830216</v>
      </c>
    </row>
    <row r="6077" spans="1:21" x14ac:dyDescent="0.25">
      <c r="A6077" s="75" t="s">
        <v>9</v>
      </c>
      <c r="B6077">
        <v>1.3333333333333333</v>
      </c>
      <c r="C6077" s="76" t="s">
        <v>91</v>
      </c>
      <c r="E6077">
        <f t="shared" ca="1" si="188"/>
        <v>0.20999883747932802</v>
      </c>
      <c r="F6077">
        <v>5.6264379836854214E-2</v>
      </c>
      <c r="G6077">
        <f>AVERAGE(F$2:F6077)</f>
        <v>27507.557700148616</v>
      </c>
      <c r="T6077">
        <f t="shared" ca="1" si="189"/>
        <v>9.9982728305018753</v>
      </c>
      <c r="U6077">
        <f ca="1">AVERAGE(T$2:T6077)</f>
        <v>32.642227253925128</v>
      </c>
    </row>
    <row r="6078" spans="1:21" x14ac:dyDescent="0.25">
      <c r="A6078" s="75" t="s">
        <v>9</v>
      </c>
      <c r="B6078">
        <v>0.20000000000000004</v>
      </c>
      <c r="C6078" s="76" t="s">
        <v>92</v>
      </c>
      <c r="E6078">
        <f t="shared" ca="1" si="188"/>
        <v>0.95510074249076238</v>
      </c>
      <c r="F6078">
        <v>0.19999999999999996</v>
      </c>
      <c r="G6078">
        <f>AVERAGE(F$2:F6078)</f>
        <v>27503.031230229222</v>
      </c>
      <c r="T6078">
        <f t="shared" ca="1" si="189"/>
        <v>40.640424749992924</v>
      </c>
      <c r="U6078">
        <f ca="1">AVERAGE(T$2:T6078)</f>
        <v>32.643543396346729</v>
      </c>
    </row>
    <row r="6079" spans="1:21" x14ac:dyDescent="0.25">
      <c r="A6079" s="75" t="s">
        <v>9</v>
      </c>
      <c r="B6079">
        <v>0.5</v>
      </c>
      <c r="C6079" s="76" t="s">
        <v>93</v>
      </c>
      <c r="E6079">
        <f t="shared" ca="1" si="188"/>
        <v>0.1442503664436402</v>
      </c>
      <c r="F6079">
        <v>0.38248847926267288</v>
      </c>
      <c r="G6079">
        <f>AVERAGE(F$2:F6079)</f>
        <v>27498.506279794583</v>
      </c>
      <c r="T6079">
        <f t="shared" ca="1" si="189"/>
        <v>6.3973499551165327</v>
      </c>
      <c r="U6079">
        <f ca="1">AVERAGE(T$2:T6079)</f>
        <v>32.63922516774501</v>
      </c>
    </row>
    <row r="6080" spans="1:21" x14ac:dyDescent="0.25">
      <c r="A6080" s="75" t="s">
        <v>9</v>
      </c>
      <c r="B6080">
        <v>0.54162082874954165</v>
      </c>
      <c r="C6080" s="76" t="s">
        <v>94</v>
      </c>
      <c r="E6080">
        <f t="shared" ca="1" si="188"/>
        <v>0.81898486043720042</v>
      </c>
      <c r="F6080">
        <v>7.019246190858059</v>
      </c>
      <c r="G6080">
        <f>AVERAGE(F$2:F6080)</f>
        <v>27493.983909826889</v>
      </c>
      <c r="T6080">
        <f t="shared" ca="1" si="189"/>
        <v>5.2858891143650366</v>
      </c>
      <c r="U6080">
        <f ca="1">AVERAGE(T$2:T6080)</f>
        <v>32.634725523715836</v>
      </c>
    </row>
    <row r="6081" spans="1:21" x14ac:dyDescent="0.25">
      <c r="A6081" s="75" t="s">
        <v>9</v>
      </c>
      <c r="B6081">
        <v>0.36666666666666664</v>
      </c>
      <c r="C6081" s="76" t="s">
        <v>95</v>
      </c>
      <c r="E6081">
        <f t="shared" ca="1" si="188"/>
        <v>0.9976898035970363</v>
      </c>
      <c r="F6081">
        <v>3.3516100957354222</v>
      </c>
      <c r="G6081">
        <f>AVERAGE(F$2:F6081)</f>
        <v>27489.462424251276</v>
      </c>
      <c r="T6081">
        <f t="shared" ca="1" si="189"/>
        <v>5.0498050072593959</v>
      </c>
      <c r="U6081">
        <f ca="1">AVERAGE(T$2:T6081)</f>
        <v>32.630188530209836</v>
      </c>
    </row>
    <row r="6082" spans="1:21" x14ac:dyDescent="0.25">
      <c r="B6082">
        <v>7.4773348383686863E-2</v>
      </c>
      <c r="C6082" s="76" t="s">
        <v>81</v>
      </c>
      <c r="E6082">
        <f t="shared" ref="E6082:E6145" ca="1" si="190">RAND()</f>
        <v>0.20192892921187666</v>
      </c>
      <c r="F6082">
        <v>0.8</v>
      </c>
      <c r="G6082">
        <f>AVERAGE(F$2:F6082)</f>
        <v>27484.942006158159</v>
      </c>
      <c r="T6082">
        <f t="shared" ca="1" si="189"/>
        <v>18.466839269111823</v>
      </c>
      <c r="U6082">
        <f ca="1">AVERAGE(T$2:T6082)</f>
        <v>32.62785941505426</v>
      </c>
    </row>
    <row r="6083" spans="1:21" x14ac:dyDescent="0.25">
      <c r="A6083" s="75" t="s">
        <v>10</v>
      </c>
      <c r="B6083">
        <v>8.1081081081081086E-2</v>
      </c>
      <c r="C6083" s="76" t="s">
        <v>82</v>
      </c>
      <c r="E6083">
        <f t="shared" ca="1" si="190"/>
        <v>0.66508304688191988</v>
      </c>
      <c r="F6083">
        <v>0.5</v>
      </c>
      <c r="G6083">
        <f>AVERAGE(F$2:F6083)</f>
        <v>27480.423025229818</v>
      </c>
      <c r="T6083">
        <f t="shared" ref="T6083:T6146" ca="1" si="191">2*RAND()^-1</f>
        <v>23.27123834457343</v>
      </c>
      <c r="U6083">
        <f ca="1">AVERAGE(T$2:T6083)</f>
        <v>32.626321003171576</v>
      </c>
    </row>
    <row r="6084" spans="1:21" x14ac:dyDescent="0.25">
      <c r="A6084" s="75" t="s">
        <v>10</v>
      </c>
      <c r="B6084">
        <v>1.1052631578947369</v>
      </c>
      <c r="C6084" s="76" t="s">
        <v>83</v>
      </c>
      <c r="E6084">
        <f t="shared" ca="1" si="190"/>
        <v>0.99191109635776087</v>
      </c>
      <c r="F6084">
        <v>0.16666666666666666</v>
      </c>
      <c r="G6084">
        <f>AVERAGE(F$2:F6084)</f>
        <v>27475.90547527773</v>
      </c>
      <c r="T6084">
        <f t="shared" ca="1" si="191"/>
        <v>9.7387250464741495</v>
      </c>
      <c r="U6084">
        <f ca="1">AVERAGE(T$2:T6084)</f>
        <v>32.622558452463586</v>
      </c>
    </row>
    <row r="6085" spans="1:21" x14ac:dyDescent="0.25">
      <c r="A6085" s="75" t="s">
        <v>10</v>
      </c>
      <c r="B6085">
        <v>0.33333333333333331</v>
      </c>
      <c r="C6085" s="76" t="s">
        <v>84</v>
      </c>
      <c r="E6085">
        <f t="shared" ca="1" si="190"/>
        <v>0.70329495583492507</v>
      </c>
      <c r="F6085">
        <v>0.2857142857142857</v>
      </c>
      <c r="G6085">
        <f>AVERAGE(F$2:F6085)</f>
        <v>27471.389429952123</v>
      </c>
      <c r="T6085">
        <f t="shared" ca="1" si="191"/>
        <v>11.071302232964548</v>
      </c>
      <c r="U6085">
        <f ca="1">AVERAGE(T$2:T6085)</f>
        <v>32.619016168403839</v>
      </c>
    </row>
    <row r="6086" spans="1:21" x14ac:dyDescent="0.25">
      <c r="A6086" s="75" t="s">
        <v>10</v>
      </c>
      <c r="B6086">
        <v>1.1202412363362231</v>
      </c>
      <c r="C6086" s="76" t="s">
        <v>85</v>
      </c>
      <c r="E6086">
        <f t="shared" ca="1" si="190"/>
        <v>0.21619821395155103</v>
      </c>
      <c r="F6086">
        <v>6.2463768115942031</v>
      </c>
      <c r="G6086">
        <f>AVERAGE(F$2:F6086)</f>
        <v>27466.875848513646</v>
      </c>
      <c r="T6086">
        <f t="shared" ca="1" si="191"/>
        <v>6.0223365988083746</v>
      </c>
      <c r="U6086">
        <f ca="1">AVERAGE(T$2:T6086)</f>
        <v>32.614645308984024</v>
      </c>
    </row>
    <row r="6087" spans="1:21" x14ac:dyDescent="0.25">
      <c r="A6087" s="75" t="s">
        <v>10</v>
      </c>
      <c r="B6087">
        <v>5.5793991416309016E-2</v>
      </c>
      <c r="C6087" s="76" t="s">
        <v>86</v>
      </c>
      <c r="E6087">
        <f t="shared" ca="1" si="190"/>
        <v>0.43877001324767306</v>
      </c>
      <c r="F6087">
        <v>0.41434846266471448</v>
      </c>
      <c r="G6087">
        <f>AVERAGE(F$2:F6087)</f>
        <v>27462.362792072625</v>
      </c>
      <c r="T6087">
        <f t="shared" ca="1" si="191"/>
        <v>2.9599862317401961</v>
      </c>
      <c r="U6087">
        <f ca="1">AVERAGE(T$2:T6087)</f>
        <v>32.609772706440928</v>
      </c>
    </row>
    <row r="6088" spans="1:21" x14ac:dyDescent="0.25">
      <c r="A6088" s="75" t="s">
        <v>10</v>
      </c>
      <c r="B6088">
        <v>9</v>
      </c>
      <c r="C6088" s="76" t="s">
        <v>87</v>
      </c>
      <c r="E6088">
        <f t="shared" ca="1" si="190"/>
        <v>3.4028905711818158E-2</v>
      </c>
      <c r="F6088">
        <v>4.4776119402985072E-2</v>
      </c>
      <c r="G6088">
        <f>AVERAGE(F$2:F6088)</f>
        <v>27457.851157767389</v>
      </c>
      <c r="T6088">
        <f t="shared" ca="1" si="191"/>
        <v>2.0869580576031943</v>
      </c>
      <c r="U6088">
        <f ca="1">AVERAGE(T$2:T6088)</f>
        <v>32.604758279851666</v>
      </c>
    </row>
    <row r="6089" spans="1:21" x14ac:dyDescent="0.25">
      <c r="A6089" s="75" t="s">
        <v>10</v>
      </c>
      <c r="B6089">
        <v>1.197802197802198</v>
      </c>
      <c r="C6089" s="76" t="s">
        <v>88</v>
      </c>
      <c r="E6089">
        <f t="shared" ca="1" si="190"/>
        <v>0.77923952359580617</v>
      </c>
      <c r="F6089">
        <v>0.85185185185185175</v>
      </c>
      <c r="G6089">
        <f>AVERAGE(F$2:F6089)</f>
        <v>27453.34113817049</v>
      </c>
      <c r="T6089">
        <f t="shared" ca="1" si="191"/>
        <v>10.111645430896589</v>
      </c>
      <c r="U6089">
        <f ca="1">AVERAGE(T$2:T6089)</f>
        <v>32.601063616111695</v>
      </c>
    </row>
    <row r="6090" spans="1:21" x14ac:dyDescent="0.25">
      <c r="A6090" s="75" t="s">
        <v>10</v>
      </c>
      <c r="B6090">
        <v>2.9126213592233035E-2</v>
      </c>
      <c r="C6090" s="76" t="s">
        <v>89</v>
      </c>
      <c r="E6090">
        <f t="shared" ca="1" si="190"/>
        <v>0.88016261511761795</v>
      </c>
      <c r="F6090">
        <v>6.1007957559681698E-2</v>
      </c>
      <c r="G6090">
        <f>AVERAGE(F$2:F6090)</f>
        <v>27448.832470059107</v>
      </c>
      <c r="T6090">
        <f t="shared" ca="1" si="191"/>
        <v>3.5872047896311692</v>
      </c>
      <c r="U6090">
        <f ca="1">AVERAGE(T$2:T6090)</f>
        <v>32.596298653256305</v>
      </c>
    </row>
    <row r="6091" spans="1:21" x14ac:dyDescent="0.25">
      <c r="A6091" s="75" t="s">
        <v>10</v>
      </c>
      <c r="B6091">
        <v>2.1999999999999997</v>
      </c>
      <c r="C6091" s="76" t="s">
        <v>90</v>
      </c>
      <c r="E6091">
        <f t="shared" ca="1" si="190"/>
        <v>0.48858114161717336</v>
      </c>
      <c r="F6091">
        <v>4.2372881355932802E-3</v>
      </c>
      <c r="G6091">
        <f>AVERAGE(F$2:F6091)</f>
        <v>27444.325273304956</v>
      </c>
      <c r="T6091">
        <f t="shared" ca="1" si="191"/>
        <v>2.3525579200853355</v>
      </c>
      <c r="U6091">
        <f ca="1">AVERAGE(T$2:T6091)</f>
        <v>32.591332521773026</v>
      </c>
    </row>
    <row r="6092" spans="1:21" x14ac:dyDescent="0.25">
      <c r="A6092" s="75" t="s">
        <v>10</v>
      </c>
      <c r="B6092">
        <v>1.2666666666666668</v>
      </c>
      <c r="C6092" s="76" t="s">
        <v>91</v>
      </c>
      <c r="E6092">
        <f t="shared" ca="1" si="190"/>
        <v>0.17339320894750898</v>
      </c>
      <c r="F6092">
        <v>0.88258317025440314</v>
      </c>
      <c r="G6092">
        <f>AVERAGE(F$2:F6092)</f>
        <v>27439.81970070766</v>
      </c>
      <c r="T6092">
        <f t="shared" ca="1" si="191"/>
        <v>12.527714069538689</v>
      </c>
      <c r="U6092">
        <f ca="1">AVERAGE(T$2:T6092)</f>
        <v>32.588038544026801</v>
      </c>
    </row>
    <row r="6093" spans="1:21" x14ac:dyDescent="0.25">
      <c r="A6093" s="75" t="s">
        <v>10</v>
      </c>
      <c r="B6093">
        <v>0</v>
      </c>
      <c r="C6093" s="76" t="s">
        <v>92</v>
      </c>
      <c r="E6093">
        <f t="shared" ca="1" si="190"/>
        <v>0.49094973178432566</v>
      </c>
      <c r="F6093">
        <v>0.25</v>
      </c>
      <c r="G6093">
        <f>AVERAGE(F$2:F6093)</f>
        <v>27435.315503448845</v>
      </c>
      <c r="T6093">
        <f t="shared" ca="1" si="191"/>
        <v>4.184813698708342</v>
      </c>
      <c r="U6093">
        <f ca="1">AVERAGE(T$2:T6093)</f>
        <v>32.583376163060727</v>
      </c>
    </row>
    <row r="6094" spans="1:21" x14ac:dyDescent="0.25">
      <c r="A6094" s="75" t="s">
        <v>10</v>
      </c>
      <c r="B6094">
        <v>0.58333333333333337</v>
      </c>
      <c r="C6094" s="76" t="s">
        <v>93</v>
      </c>
      <c r="E6094">
        <f t="shared" ca="1" si="190"/>
        <v>1.5599771721862998E-2</v>
      </c>
      <c r="F6094">
        <v>0.35607667644979124</v>
      </c>
      <c r="G6094">
        <f>AVERAGE(F$2:F6094)</f>
        <v>27430.812802082233</v>
      </c>
      <c r="T6094">
        <f t="shared" ca="1" si="191"/>
        <v>5.2901492802650285</v>
      </c>
      <c r="U6094">
        <f ca="1">AVERAGE(T$2:T6094)</f>
        <v>32.578896723230955</v>
      </c>
    </row>
    <row r="6095" spans="1:21" x14ac:dyDescent="0.25">
      <c r="A6095" s="75" t="s">
        <v>10</v>
      </c>
      <c r="B6095">
        <v>0.63329666299963328</v>
      </c>
      <c r="C6095" s="76" t="s">
        <v>94</v>
      </c>
      <c r="E6095">
        <f t="shared" ca="1" si="190"/>
        <v>0.3579733915047727</v>
      </c>
      <c r="F6095">
        <v>0.45401672119229364</v>
      </c>
      <c r="G6095">
        <f>AVERAGE(F$2:F6095)</f>
        <v>27426.311594536226</v>
      </c>
      <c r="T6095">
        <f t="shared" ca="1" si="191"/>
        <v>7.6998724627894175</v>
      </c>
      <c r="U6095">
        <f ca="1">AVERAGE(T$2:T6095)</f>
        <v>32.574814179046442</v>
      </c>
    </row>
    <row r="6096" spans="1:21" x14ac:dyDescent="0.25">
      <c r="A6096" s="75" t="s">
        <v>10</v>
      </c>
      <c r="B6096">
        <v>0.3</v>
      </c>
      <c r="C6096" s="76" t="s">
        <v>95</v>
      </c>
      <c r="E6096">
        <f t="shared" ca="1" si="190"/>
        <v>0.94155550730079862</v>
      </c>
      <c r="F6096">
        <v>0.99021526418786687</v>
      </c>
      <c r="G6096">
        <f>AVERAGE(F$2:F6096)</f>
        <v>27421.811951980155</v>
      </c>
      <c r="T6096">
        <f t="shared" ca="1" si="191"/>
        <v>2.3822698831842137</v>
      </c>
      <c r="U6096">
        <f ca="1">AVERAGE(T$2:T6096)</f>
        <v>32.569860521245644</v>
      </c>
    </row>
    <row r="6097" spans="1:21" x14ac:dyDescent="0.25">
      <c r="B6097">
        <v>7.4773348383686863E-2</v>
      </c>
      <c r="C6097" s="76" t="s">
        <v>81</v>
      </c>
      <c r="E6097">
        <f t="shared" ca="1" si="190"/>
        <v>0.22582388750830829</v>
      </c>
      <c r="F6097">
        <v>0</v>
      </c>
      <c r="G6097">
        <f>AVERAGE(F$2:F6097)</f>
        <v>27417.313623247872</v>
      </c>
      <c r="T6097">
        <f t="shared" ca="1" si="191"/>
        <v>11.516591454499263</v>
      </c>
      <c r="U6097">
        <f ca="1">AVERAGE(T$2:T6097)</f>
        <v>32.566406900991915</v>
      </c>
    </row>
    <row r="6098" spans="1:21" x14ac:dyDescent="0.25">
      <c r="A6098" s="75" t="s">
        <v>11</v>
      </c>
      <c r="B6098">
        <v>0.35135135135135137</v>
      </c>
      <c r="C6098" s="76" t="s">
        <v>82</v>
      </c>
      <c r="E6098">
        <f t="shared" ca="1" si="190"/>
        <v>0.16182378526254815</v>
      </c>
      <c r="F6098">
        <v>3.8974906567004808E-2</v>
      </c>
      <c r="G6098">
        <f>AVERAGE(F$2:F6098)</f>
        <v>27412.816776495645</v>
      </c>
      <c r="T6098">
        <f t="shared" ca="1" si="191"/>
        <v>2.9487648303156817</v>
      </c>
      <c r="U6098">
        <f ca="1">AVERAGE(T$2:T6098)</f>
        <v>32.561549160780217</v>
      </c>
    </row>
    <row r="6099" spans="1:21" x14ac:dyDescent="0.25">
      <c r="A6099" s="75" t="s">
        <v>11</v>
      </c>
      <c r="B6099">
        <v>0.31578947368421051</v>
      </c>
      <c r="C6099" s="76" t="s">
        <v>83</v>
      </c>
      <c r="E6099">
        <f t="shared" ca="1" si="190"/>
        <v>0.80263291483001276</v>
      </c>
      <c r="F6099">
        <v>0.66666666666666663</v>
      </c>
      <c r="G6099">
        <f>AVERAGE(F$2:F6099)</f>
        <v>27408.321507536995</v>
      </c>
      <c r="T6099">
        <f t="shared" ca="1" si="191"/>
        <v>8.0286849081010025</v>
      </c>
      <c r="U6099">
        <f ca="1">AVERAGE(T$2:T6099)</f>
        <v>32.557526060705982</v>
      </c>
    </row>
    <row r="6100" spans="1:21" x14ac:dyDescent="0.25">
      <c r="A6100" s="75" t="s">
        <v>11</v>
      </c>
      <c r="B6100">
        <v>1.2222222222222223</v>
      </c>
      <c r="C6100" s="76" t="s">
        <v>84</v>
      </c>
      <c r="E6100">
        <f t="shared" ca="1" si="190"/>
        <v>0.95397329640505391</v>
      </c>
      <c r="F6100">
        <v>29</v>
      </c>
      <c r="G6100">
        <f>AVERAGE(F$2:F6100)</f>
        <v>27403.832358248994</v>
      </c>
      <c r="T6100">
        <f t="shared" ca="1" si="191"/>
        <v>10.937989593971203</v>
      </c>
      <c r="U6100">
        <f ca="1">AVERAGE(T$2:T6100)</f>
        <v>32.553981293290548</v>
      </c>
    </row>
    <row r="6101" spans="1:21" x14ac:dyDescent="0.25">
      <c r="A6101" s="75" t="s">
        <v>11</v>
      </c>
      <c r="B6101">
        <v>1.0554089709762533E-2</v>
      </c>
      <c r="C6101" s="76" t="s">
        <v>85</v>
      </c>
      <c r="E6101">
        <f t="shared" ca="1" si="190"/>
        <v>1.113539618099435E-2</v>
      </c>
      <c r="F6101">
        <v>0.84774149890035522</v>
      </c>
      <c r="G6101">
        <f>AVERAGE(F$2:F6101)</f>
        <v>27399.340065688866</v>
      </c>
      <c r="T6101">
        <f t="shared" ca="1" si="191"/>
        <v>6.7947261777412757</v>
      </c>
      <c r="U6101">
        <f ca="1">AVERAGE(T$2:T6101)</f>
        <v>32.549758464583078</v>
      </c>
    </row>
    <row r="6102" spans="1:21" x14ac:dyDescent="0.25">
      <c r="A6102" s="75" t="s">
        <v>11</v>
      </c>
      <c r="B6102">
        <v>0.11587982832618025</v>
      </c>
      <c r="C6102" s="76" t="s">
        <v>86</v>
      </c>
      <c r="E6102">
        <f t="shared" ca="1" si="190"/>
        <v>0.55198609727057124</v>
      </c>
      <c r="F6102">
        <v>0</v>
      </c>
      <c r="G6102">
        <f>AVERAGE(F$2:F6102)</f>
        <v>27394.849106818896</v>
      </c>
      <c r="T6102">
        <f t="shared" ca="1" si="191"/>
        <v>2.9559697022154512</v>
      </c>
      <c r="U6102">
        <f ca="1">AVERAGE(T$2:T6102)</f>
        <v>32.544907818990168</v>
      </c>
    </row>
    <row r="6103" spans="1:21" x14ac:dyDescent="0.25">
      <c r="A6103" s="75" t="s">
        <v>11</v>
      </c>
      <c r="B6103">
        <v>2.5</v>
      </c>
      <c r="C6103" s="76" t="s">
        <v>87</v>
      </c>
      <c r="E6103">
        <f t="shared" ca="1" si="190"/>
        <v>0.97212274988998948</v>
      </c>
      <c r="F6103">
        <v>0.90196078431372551</v>
      </c>
      <c r="G6103">
        <f>AVERAGE(F$2:F6103)</f>
        <v>27390.359767725808</v>
      </c>
      <c r="T6103">
        <f t="shared" ca="1" si="191"/>
        <v>6.1061318838262162</v>
      </c>
      <c r="U6103">
        <f ca="1">AVERAGE(T$2:T6103)</f>
        <v>32.54057501401882</v>
      </c>
    </row>
    <row r="6104" spans="1:21" x14ac:dyDescent="0.25">
      <c r="A6104" s="75" t="s">
        <v>11</v>
      </c>
      <c r="B6104">
        <v>1.197802197802198</v>
      </c>
      <c r="C6104" s="76" t="s">
        <v>88</v>
      </c>
      <c r="E6104">
        <f t="shared" ca="1" si="190"/>
        <v>0.97407290943343361</v>
      </c>
      <c r="F6104">
        <v>1.3076923076923077</v>
      </c>
      <c r="G6104">
        <f>AVERAGE(F$2:F6104)</f>
        <v>27385.871966304308</v>
      </c>
      <c r="T6104">
        <f t="shared" ca="1" si="191"/>
        <v>11.977140562309602</v>
      </c>
      <c r="U6104">
        <f ca="1">AVERAGE(T$2:T6104)</f>
        <v>32.537205616271535</v>
      </c>
    </row>
    <row r="6105" spans="1:21" x14ac:dyDescent="0.25">
      <c r="A6105" s="75" t="s">
        <v>11</v>
      </c>
      <c r="B6105">
        <v>5.177993527508095E-2</v>
      </c>
      <c r="C6105" s="76" t="s">
        <v>89</v>
      </c>
      <c r="E6105">
        <f t="shared" ca="1" si="190"/>
        <v>0.65933918862466134</v>
      </c>
      <c r="F6105">
        <v>0.75669099756690983</v>
      </c>
      <c r="G6105">
        <f>AVERAGE(F$2:F6105)</f>
        <v>27381.385545059995</v>
      </c>
      <c r="T6105">
        <f t="shared" ca="1" si="191"/>
        <v>5.0104493914817825</v>
      </c>
      <c r="U6105">
        <f ca="1">AVERAGE(T$2:T6105)</f>
        <v>32.532695990415569</v>
      </c>
    </row>
    <row r="6106" spans="1:21" x14ac:dyDescent="0.25">
      <c r="A6106" s="75" t="s">
        <v>11</v>
      </c>
      <c r="B6106">
        <v>9</v>
      </c>
      <c r="C6106" s="76" t="s">
        <v>90</v>
      </c>
      <c r="E6106">
        <f t="shared" ca="1" si="190"/>
        <v>0.97441603874895522</v>
      </c>
      <c r="F6106">
        <v>0.11504424778761053</v>
      </c>
      <c r="G6106">
        <f>AVERAGE(F$2:F6106)</f>
        <v>27376.900488466905</v>
      </c>
      <c r="T6106">
        <f t="shared" ca="1" si="191"/>
        <v>3.1661227117427484</v>
      </c>
      <c r="U6106">
        <f ca="1">AVERAGE(T$2:T6106)</f>
        <v>32.527885740902271</v>
      </c>
    </row>
    <row r="6107" spans="1:21" x14ac:dyDescent="0.25">
      <c r="A6107" s="75" t="s">
        <v>11</v>
      </c>
      <c r="B6107">
        <v>1.2666666666666668</v>
      </c>
      <c r="C6107" s="76" t="s">
        <v>91</v>
      </c>
      <c r="E6107">
        <f t="shared" ca="1" si="190"/>
        <v>0.97506081615028972</v>
      </c>
      <c r="F6107">
        <v>0.25</v>
      </c>
      <c r="G6107">
        <f>AVERAGE(F$2:F6107)</f>
        <v>27372.416923041343</v>
      </c>
      <c r="T6107">
        <f t="shared" ca="1" si="191"/>
        <v>2.385765356423033</v>
      </c>
      <c r="U6107">
        <f ca="1">AVERAGE(T$2:T6107)</f>
        <v>32.522949265241529</v>
      </c>
    </row>
    <row r="6108" spans="1:21" x14ac:dyDescent="0.25">
      <c r="A6108" s="75" t="s">
        <v>11</v>
      </c>
      <c r="B6108">
        <v>0.1999999999999999</v>
      </c>
      <c r="C6108" s="76" t="s">
        <v>92</v>
      </c>
      <c r="E6108">
        <f t="shared" ca="1" si="190"/>
        <v>0.43862878607618461</v>
      </c>
      <c r="F6108">
        <v>0.33628318584070788</v>
      </c>
      <c r="G6108">
        <f>AVERAGE(F$2:F6108)</f>
        <v>27367.93484008083</v>
      </c>
      <c r="T6108">
        <f t="shared" ca="1" si="191"/>
        <v>2.2760078895126856</v>
      </c>
      <c r="U6108">
        <f ca="1">AVERAGE(T$2:T6108)</f>
        <v>32.517996433838917</v>
      </c>
    </row>
    <row r="6109" spans="1:21" x14ac:dyDescent="0.25">
      <c r="A6109" s="75" t="s">
        <v>11</v>
      </c>
      <c r="B6109">
        <v>0.58333333333333337</v>
      </c>
      <c r="C6109" s="76" t="s">
        <v>93</v>
      </c>
      <c r="E6109">
        <f t="shared" ca="1" si="190"/>
        <v>7.0690011294275212E-2</v>
      </c>
      <c r="F6109">
        <v>3.3149171270718231E-2</v>
      </c>
      <c r="G6109">
        <f>AVERAGE(F$2:F6109)</f>
        <v>27363.454175101964</v>
      </c>
      <c r="T6109">
        <f t="shared" ca="1" si="191"/>
        <v>2.5019479782862488</v>
      </c>
      <c r="U6109">
        <f ca="1">AVERAGE(T$2:T6109)</f>
        <v>32.5130822150348</v>
      </c>
    </row>
    <row r="6110" spans="1:21" x14ac:dyDescent="0.25">
      <c r="A6110" s="75" t="s">
        <v>11</v>
      </c>
      <c r="B6110">
        <v>0.26659332599926655</v>
      </c>
      <c r="C6110" s="76" t="s">
        <v>94</v>
      </c>
      <c r="E6110">
        <f t="shared" ca="1" si="190"/>
        <v>0.64563306469589277</v>
      </c>
      <c r="F6110">
        <v>0.36842105263157893</v>
      </c>
      <c r="G6110">
        <f>AVERAGE(F$2:F6110)</f>
        <v>27358.975031910926</v>
      </c>
      <c r="T6110">
        <f t="shared" ca="1" si="191"/>
        <v>4.825511738620099</v>
      </c>
      <c r="U6110">
        <f ca="1">AVERAGE(T$2:T6110)</f>
        <v>32.508549955994631</v>
      </c>
    </row>
    <row r="6111" spans="1:21" x14ac:dyDescent="0.25">
      <c r="A6111" s="75" t="s">
        <v>11</v>
      </c>
      <c r="B6111">
        <v>0.33333333333333331</v>
      </c>
      <c r="C6111" s="76" t="s">
        <v>95</v>
      </c>
      <c r="E6111">
        <f t="shared" ca="1" si="190"/>
        <v>0.52705973762306924</v>
      </c>
      <c r="F6111">
        <v>0.995</v>
      </c>
      <c r="G6111">
        <f>AVERAGE(F$2:F6111)</f>
        <v>27354.497457437621</v>
      </c>
      <c r="T6111">
        <f t="shared" ca="1" si="191"/>
        <v>2.6692868819350863</v>
      </c>
      <c r="U6111">
        <f ca="1">AVERAGE(T$2:T6111)</f>
        <v>32.50366627955043</v>
      </c>
    </row>
    <row r="6112" spans="1:21" x14ac:dyDescent="0.25">
      <c r="B6112">
        <v>0.190426679835726</v>
      </c>
      <c r="C6112" s="76" t="s">
        <v>81</v>
      </c>
      <c r="E6112">
        <f t="shared" ca="1" si="190"/>
        <v>0.3936974820346727</v>
      </c>
      <c r="F6112">
        <v>24</v>
      </c>
      <c r="G6112">
        <f>AVERAGE(F$2:F6112)</f>
        <v>27350.025112901956</v>
      </c>
      <c r="T6112">
        <f t="shared" ca="1" si="191"/>
        <v>10.795953399223771</v>
      </c>
      <c r="U6112">
        <f ca="1">AVERAGE(T$2:T6112)</f>
        <v>32.50011404376572</v>
      </c>
    </row>
    <row r="6113" spans="1:21" x14ac:dyDescent="0.25">
      <c r="A6113" s="75" t="s">
        <v>12</v>
      </c>
      <c r="B6113">
        <v>2.7027027027027029E-2</v>
      </c>
      <c r="C6113" s="76" t="s">
        <v>82</v>
      </c>
      <c r="E6113">
        <f t="shared" ca="1" si="190"/>
        <v>0.4152988356774413</v>
      </c>
      <c r="F6113">
        <v>3.0927835051546421E-2</v>
      </c>
      <c r="G6113">
        <f>AVERAGE(F$2:F6113)</f>
        <v>27345.550310188431</v>
      </c>
      <c r="T6113">
        <f t="shared" ca="1" si="191"/>
        <v>4.8543656987584747</v>
      </c>
      <c r="U6113">
        <f ca="1">AVERAGE(T$2:T6113)</f>
        <v>32.495590851955349</v>
      </c>
    </row>
    <row r="6114" spans="1:21" x14ac:dyDescent="0.25">
      <c r="A6114" s="75" t="s">
        <v>12</v>
      </c>
      <c r="B6114">
        <v>0.2807017543859649</v>
      </c>
      <c r="C6114" s="76" t="s">
        <v>83</v>
      </c>
      <c r="E6114">
        <f t="shared" ca="1" si="190"/>
        <v>9.1083770059750879E-2</v>
      </c>
      <c r="F6114">
        <v>2.90625</v>
      </c>
      <c r="G6114">
        <f>AVERAGE(F$2:F6114)</f>
        <v>27341.077441865156</v>
      </c>
      <c r="T6114">
        <f t="shared" ca="1" si="191"/>
        <v>4.6385546796673101</v>
      </c>
      <c r="U6114">
        <f ca="1">AVERAGE(T$2:T6114)</f>
        <v>32.491033836386514</v>
      </c>
    </row>
    <row r="6115" spans="1:21" x14ac:dyDescent="0.25">
      <c r="A6115" s="75" t="s">
        <v>12</v>
      </c>
      <c r="B6115">
        <v>0</v>
      </c>
      <c r="C6115" s="76" t="s">
        <v>84</v>
      </c>
      <c r="E6115">
        <f t="shared" ca="1" si="190"/>
        <v>0.48810325887472994</v>
      </c>
      <c r="F6115">
        <v>0</v>
      </c>
      <c r="G6115">
        <f>AVERAGE(F$2:F6115)</f>
        <v>27336.605561354547</v>
      </c>
      <c r="T6115">
        <f t="shared" ca="1" si="191"/>
        <v>2.0252170203562416</v>
      </c>
      <c r="U6115">
        <f ca="1">AVERAGE(T$2:T6115)</f>
        <v>32.486050876488569</v>
      </c>
    </row>
    <row r="6116" spans="1:21" x14ac:dyDescent="0.25">
      <c r="A6116" s="75" t="s">
        <v>12</v>
      </c>
      <c r="B6116">
        <v>0.64907651715039583</v>
      </c>
      <c r="C6116" s="76" t="s">
        <v>85</v>
      </c>
      <c r="E6116">
        <f t="shared" ca="1" si="190"/>
        <v>0.21616919158843639</v>
      </c>
      <c r="F6116">
        <v>3.5454545454545454</v>
      </c>
      <c r="G6116">
        <f>AVERAGE(F$2:F6116)</f>
        <v>27332.135723234052</v>
      </c>
      <c r="T6116">
        <f t="shared" ca="1" si="191"/>
        <v>17.261967923115833</v>
      </c>
      <c r="U6116">
        <f ca="1">AVERAGE(T$2:T6116)</f>
        <v>32.483561247223911</v>
      </c>
    </row>
    <row r="6117" spans="1:21" x14ac:dyDescent="0.25">
      <c r="A6117" s="75" t="s">
        <v>12</v>
      </c>
      <c r="B6117">
        <v>3.0042918454935622E-2</v>
      </c>
      <c r="C6117" s="76" t="s">
        <v>86</v>
      </c>
      <c r="E6117">
        <f t="shared" ca="1" si="190"/>
        <v>0.21566371030298848</v>
      </c>
      <c r="F6117">
        <v>9.9009900990099011E-3</v>
      </c>
      <c r="G6117">
        <f>AVERAGE(F$2:F6117)</f>
        <v>27327.66676871766</v>
      </c>
      <c r="T6117">
        <f t="shared" ca="1" si="191"/>
        <v>2.3910351392279794</v>
      </c>
      <c r="U6117">
        <f ca="1">AVERAGE(T$2:T6117)</f>
        <v>32.478640951915217</v>
      </c>
    </row>
    <row r="6118" spans="1:21" x14ac:dyDescent="0.25">
      <c r="A6118" s="75" t="s">
        <v>12</v>
      </c>
      <c r="B6118">
        <v>1.5</v>
      </c>
      <c r="C6118" s="76" t="s">
        <v>87</v>
      </c>
      <c r="E6118">
        <f t="shared" ca="1" si="190"/>
        <v>0.79375360256812311</v>
      </c>
      <c r="F6118">
        <v>0.25</v>
      </c>
      <c r="G6118">
        <f>AVERAGE(F$2:F6118)</f>
        <v>27323.199314611284</v>
      </c>
      <c r="T6118">
        <f t="shared" ca="1" si="191"/>
        <v>6.4543183994022293</v>
      </c>
      <c r="U6118">
        <f ca="1">AVERAGE(T$2:T6118)</f>
        <v>32.474386526126018</v>
      </c>
    </row>
    <row r="6119" spans="1:21" x14ac:dyDescent="0.25">
      <c r="A6119" s="75" t="s">
        <v>12</v>
      </c>
      <c r="B6119">
        <v>0.17582417582417584</v>
      </c>
      <c r="C6119" s="76" t="s">
        <v>88</v>
      </c>
      <c r="E6119">
        <f t="shared" ca="1" si="190"/>
        <v>0.12598918592623598</v>
      </c>
      <c r="F6119">
        <v>0.58620689655172409</v>
      </c>
      <c r="G6119">
        <f>AVERAGE(F$2:F6119)</f>
        <v>27318.733375888216</v>
      </c>
      <c r="T6119">
        <f t="shared" ca="1" si="191"/>
        <v>7.9409060130067708</v>
      </c>
      <c r="U6119">
        <f ca="1">AVERAGE(T$2:T6119)</f>
        <v>32.470376477006518</v>
      </c>
    </row>
    <row r="6120" spans="1:21" x14ac:dyDescent="0.25">
      <c r="A6120" s="75" t="s">
        <v>12</v>
      </c>
      <c r="B6120">
        <v>0.27184466019417475</v>
      </c>
      <c r="C6120" s="76" t="s">
        <v>89</v>
      </c>
      <c r="E6120">
        <f t="shared" ca="1" si="190"/>
        <v>0.96667880038933085</v>
      </c>
      <c r="F6120">
        <v>1.1897810218978104</v>
      </c>
      <c r="G6120">
        <f>AVERAGE(F$2:F6120)</f>
        <v>27314.268995500101</v>
      </c>
      <c r="T6120">
        <f t="shared" ca="1" si="191"/>
        <v>3.1885446280760541</v>
      </c>
      <c r="U6120">
        <f ca="1">AVERAGE(T$2:T6120)</f>
        <v>32.46559108203202</v>
      </c>
    </row>
    <row r="6121" spans="1:21" x14ac:dyDescent="0.25">
      <c r="A6121" s="75" t="s">
        <v>12</v>
      </c>
      <c r="B6121">
        <v>4</v>
      </c>
      <c r="C6121" s="76" t="s">
        <v>90</v>
      </c>
      <c r="E6121">
        <f t="shared" ca="1" si="190"/>
        <v>0.61377749002940041</v>
      </c>
      <c r="F6121">
        <v>0.13043478260869565</v>
      </c>
      <c r="G6121">
        <f>AVERAGE(F$2:F6121)</f>
        <v>27309.805900964035</v>
      </c>
      <c r="T6121">
        <f t="shared" ca="1" si="191"/>
        <v>26.034567627478985</v>
      </c>
      <c r="U6121">
        <f ca="1">AVERAGE(T$2:T6121)</f>
        <v>32.46454026120611</v>
      </c>
    </row>
    <row r="6122" spans="1:21" x14ac:dyDescent="0.25">
      <c r="A6122" s="75" t="s">
        <v>12</v>
      </c>
      <c r="B6122">
        <v>1.2666666666666668</v>
      </c>
      <c r="C6122" s="76" t="s">
        <v>91</v>
      </c>
      <c r="E6122">
        <f t="shared" ca="1" si="190"/>
        <v>0.6083181826003583</v>
      </c>
      <c r="F6122">
        <v>1.5</v>
      </c>
      <c r="G6122">
        <f>AVERAGE(F$2:F6122)</f>
        <v>27305.344488465918</v>
      </c>
      <c r="T6122">
        <f t="shared" ca="1" si="191"/>
        <v>2.0061650507430251</v>
      </c>
      <c r="U6122">
        <f ca="1">AVERAGE(T$2:T6122)</f>
        <v>32.459564215590945</v>
      </c>
    </row>
    <row r="6123" spans="1:21" x14ac:dyDescent="0.25">
      <c r="A6123" s="75" t="s">
        <v>12</v>
      </c>
      <c r="B6123">
        <v>0.49999999999999989</v>
      </c>
      <c r="C6123" s="76" t="s">
        <v>92</v>
      </c>
      <c r="E6123">
        <f t="shared" ca="1" si="190"/>
        <v>0.68594690806629044</v>
      </c>
      <c r="F6123">
        <v>0.14006514657980457</v>
      </c>
      <c r="G6123">
        <f>AVERAGE(F$2:F6123)</f>
        <v>27300.88431133045</v>
      </c>
      <c r="T6123">
        <f t="shared" ca="1" si="191"/>
        <v>10.357567604824634</v>
      </c>
      <c r="U6123">
        <f ca="1">AVERAGE(T$2:T6123)</f>
        <v>32.45595395805897</v>
      </c>
    </row>
    <row r="6124" spans="1:21" x14ac:dyDescent="0.25">
      <c r="A6124" s="75" t="s">
        <v>12</v>
      </c>
      <c r="B6124">
        <v>0.16666666666666666</v>
      </c>
      <c r="C6124" s="76" t="s">
        <v>93</v>
      </c>
      <c r="E6124">
        <f t="shared" ca="1" si="190"/>
        <v>0.64785660334502304</v>
      </c>
      <c r="F6124">
        <v>0.88659793814432997</v>
      </c>
      <c r="G6124">
        <f>AVERAGE(F$2:F6124)</f>
        <v>27296.42571297778</v>
      </c>
      <c r="T6124">
        <f t="shared" ca="1" si="191"/>
        <v>4.2347905750805248</v>
      </c>
      <c r="U6124">
        <f ca="1">AVERAGE(T$2:T6124)</f>
        <v>32.451344916186848</v>
      </c>
    </row>
    <row r="6125" spans="1:21" x14ac:dyDescent="0.25">
      <c r="A6125" s="75" t="s">
        <v>12</v>
      </c>
      <c r="B6125">
        <v>0.44994499449944997</v>
      </c>
      <c r="C6125" s="76" t="s">
        <v>94</v>
      </c>
      <c r="E6125">
        <f t="shared" ca="1" si="190"/>
        <v>0.76854571634848323</v>
      </c>
      <c r="F6125">
        <v>0.92727272727272725</v>
      </c>
      <c r="G6125">
        <f>AVERAGE(F$2:F6125)</f>
        <v>27291.968577373562</v>
      </c>
      <c r="T6125">
        <f t="shared" ca="1" si="191"/>
        <v>68.562557226126117</v>
      </c>
      <c r="U6125">
        <f ca="1">AVERAGE(T$2:T6125)</f>
        <v>32.457241587040862</v>
      </c>
    </row>
    <row r="6126" spans="1:21" x14ac:dyDescent="0.25">
      <c r="A6126" s="75" t="s">
        <v>12</v>
      </c>
      <c r="B6126">
        <v>0</v>
      </c>
      <c r="C6126" s="76" t="s">
        <v>95</v>
      </c>
      <c r="E6126">
        <f t="shared" ca="1" si="190"/>
        <v>0.74229168096615417</v>
      </c>
      <c r="F6126">
        <v>0.1111111111111111</v>
      </c>
      <c r="G6126">
        <f>AVERAGE(F$2:F6126)</f>
        <v>27287.512763909679</v>
      </c>
      <c r="T6126">
        <f t="shared" ca="1" si="191"/>
        <v>28.4835789285946</v>
      </c>
      <c r="U6126">
        <f ca="1">AVERAGE(T$2:T6126)</f>
        <v>32.456592825790501</v>
      </c>
    </row>
    <row r="6127" spans="1:21" x14ac:dyDescent="0.25">
      <c r="B6127">
        <v>0.65304000564388254</v>
      </c>
      <c r="C6127" s="76" t="s">
        <v>81</v>
      </c>
      <c r="E6127">
        <f t="shared" ca="1" si="190"/>
        <v>3.2507639501986874E-2</v>
      </c>
      <c r="F6127">
        <v>0.47692307692307695</v>
      </c>
      <c r="G6127">
        <f>AVERAGE(F$2:F6127)</f>
        <v>27283.058464882448</v>
      </c>
      <c r="T6127">
        <f t="shared" ca="1" si="191"/>
        <v>3.1037873856786216</v>
      </c>
      <c r="U6127">
        <f ca="1">AVERAGE(T$2:T6127)</f>
        <v>32.451801313312522</v>
      </c>
    </row>
    <row r="6128" spans="1:21" x14ac:dyDescent="0.25">
      <c r="A6128" s="75" t="s">
        <v>13</v>
      </c>
      <c r="B6128">
        <v>0.81081081081081086</v>
      </c>
      <c r="C6128" s="76" t="s">
        <v>82</v>
      </c>
      <c r="E6128">
        <f t="shared" ca="1" si="190"/>
        <v>0.78692917062155066</v>
      </c>
      <c r="F6128">
        <v>0.5901639344262295</v>
      </c>
      <c r="G6128">
        <f>AVERAGE(F$2:F6128)</f>
        <v>27278.605638327699</v>
      </c>
      <c r="T6128">
        <f t="shared" ca="1" si="191"/>
        <v>4.3238192463957308</v>
      </c>
      <c r="U6128">
        <f ca="1">AVERAGE(T$2:T6128)</f>
        <v>32.447210488754514</v>
      </c>
    </row>
    <row r="6129" spans="1:21" x14ac:dyDescent="0.25">
      <c r="A6129" s="75" t="s">
        <v>13</v>
      </c>
      <c r="B6129">
        <v>0.49122807017543857</v>
      </c>
      <c r="C6129" s="76" t="s">
        <v>83</v>
      </c>
      <c r="E6129">
        <f t="shared" ca="1" si="190"/>
        <v>0.42091197036391259</v>
      </c>
      <c r="F6129">
        <v>9.7181136120042861</v>
      </c>
      <c r="G6129">
        <f>AVERAGE(F$2:F6129)</f>
        <v>27274.155754593248</v>
      </c>
      <c r="T6129">
        <f t="shared" ca="1" si="191"/>
        <v>5.2371249830702027</v>
      </c>
      <c r="U6129">
        <f ca="1">AVERAGE(T$2:T6129)</f>
        <v>32.442770200649804</v>
      </c>
    </row>
    <row r="6130" spans="1:21" x14ac:dyDescent="0.25">
      <c r="A6130" s="75" t="s">
        <v>13</v>
      </c>
      <c r="B6130">
        <v>0.44444444444444442</v>
      </c>
      <c r="C6130" s="76" t="s">
        <v>84</v>
      </c>
      <c r="E6130">
        <f t="shared" ca="1" si="190"/>
        <v>0.77911087277191948</v>
      </c>
      <c r="F6130">
        <v>9.0909090909090981E-2</v>
      </c>
      <c r="G6130">
        <f>AVERAGE(F$2:F6130)</f>
        <v>27269.705752171074</v>
      </c>
      <c r="T6130">
        <f t="shared" ca="1" si="191"/>
        <v>3.568837192843783</v>
      </c>
      <c r="U6130">
        <f ca="1">AVERAGE(T$2:T6130)</f>
        <v>32.438059165732554</v>
      </c>
    </row>
    <row r="6131" spans="1:21" x14ac:dyDescent="0.25">
      <c r="A6131" s="75" t="s">
        <v>13</v>
      </c>
      <c r="B6131">
        <v>0.27214474180173387</v>
      </c>
      <c r="C6131" s="76" t="s">
        <v>85</v>
      </c>
      <c r="E6131">
        <f t="shared" ca="1" si="190"/>
        <v>0.96110610780890071</v>
      </c>
      <c r="F6131">
        <v>3.0096230954290295</v>
      </c>
      <c r="G6131">
        <f>AVERAGE(F$2:F6131)</f>
        <v>27265.257677761765</v>
      </c>
      <c r="T6131">
        <f t="shared" ca="1" si="191"/>
        <v>7.3816046188570645</v>
      </c>
      <c r="U6131">
        <f ca="1">AVERAGE(T$2:T6131)</f>
        <v>32.433971652755901</v>
      </c>
    </row>
    <row r="6132" spans="1:21" x14ac:dyDescent="0.25">
      <c r="A6132" s="75" t="s">
        <v>13</v>
      </c>
      <c r="B6132">
        <v>7.2961373390557943E-2</v>
      </c>
      <c r="C6132" s="76" t="s">
        <v>86</v>
      </c>
      <c r="E6132">
        <f t="shared" ca="1" si="190"/>
        <v>0.73611808343046214</v>
      </c>
      <c r="F6132">
        <v>9.8083427282976351E-2</v>
      </c>
      <c r="G6132">
        <f>AVERAGE(F$2:F6132)</f>
        <v>27260.810579475299</v>
      </c>
      <c r="T6132">
        <f t="shared" ca="1" si="191"/>
        <v>2.2669501089538091</v>
      </c>
      <c r="U6132">
        <f ca="1">AVERAGE(T$2:T6132)</f>
        <v>32.429051244740279</v>
      </c>
    </row>
    <row r="6133" spans="1:21" x14ac:dyDescent="0.25">
      <c r="A6133" s="75" t="s">
        <v>13</v>
      </c>
      <c r="B6133">
        <v>6.5</v>
      </c>
      <c r="C6133" s="76" t="s">
        <v>87</v>
      </c>
      <c r="E6133">
        <f t="shared" ca="1" si="190"/>
        <v>0.53311283377976515</v>
      </c>
      <c r="F6133">
        <v>1.304147465437788</v>
      </c>
      <c r="G6133">
        <f>AVERAGE(F$2:F6133)</f>
        <v>27256.365128328525</v>
      </c>
      <c r="T6133">
        <f t="shared" ca="1" si="191"/>
        <v>2.1064369542367372</v>
      </c>
      <c r="U6133">
        <f ca="1">AVERAGE(T$2:T6133)</f>
        <v>32.424106265240844</v>
      </c>
    </row>
    <row r="6134" spans="1:21" x14ac:dyDescent="0.25">
      <c r="A6134" s="75" t="s">
        <v>13</v>
      </c>
      <c r="B6134">
        <v>2.9560439560439562</v>
      </c>
      <c r="C6134" s="76" t="s">
        <v>88</v>
      </c>
      <c r="E6134">
        <f t="shared" ca="1" si="190"/>
        <v>3.7903973140722358E-2</v>
      </c>
      <c r="F6134">
        <v>0.25</v>
      </c>
      <c r="G6134">
        <f>AVERAGE(F$2:F6134)</f>
        <v>27251.920954982961</v>
      </c>
      <c r="T6134">
        <f t="shared" ca="1" si="191"/>
        <v>2.3013860451267285</v>
      </c>
      <c r="U6134">
        <f ca="1">AVERAGE(T$2:T6134)</f>
        <v>32.419194685227779</v>
      </c>
    </row>
    <row r="6135" spans="1:21" x14ac:dyDescent="0.25">
      <c r="A6135" s="75" t="s">
        <v>13</v>
      </c>
      <c r="B6135">
        <v>2.9126213592233035E-2</v>
      </c>
      <c r="C6135" s="76" t="s">
        <v>89</v>
      </c>
      <c r="E6135">
        <f t="shared" ca="1" si="190"/>
        <v>0.17253825944793189</v>
      </c>
      <c r="F6135">
        <v>0.9</v>
      </c>
      <c r="G6135">
        <f>AVERAGE(F$2:F6135)</f>
        <v>27247.478336633601</v>
      </c>
      <c r="T6135">
        <f t="shared" ca="1" si="191"/>
        <v>3.5089068347041827</v>
      </c>
      <c r="U6135">
        <f ca="1">AVERAGE(T$2:T6135)</f>
        <v>32.414481563634936</v>
      </c>
    </row>
    <row r="6136" spans="1:21" x14ac:dyDescent="0.25">
      <c r="A6136" s="75" t="s">
        <v>13</v>
      </c>
      <c r="B6136">
        <v>1.4</v>
      </c>
      <c r="C6136" s="76" t="s">
        <v>90</v>
      </c>
      <c r="E6136">
        <f t="shared" ca="1" si="190"/>
        <v>0.46584347032900641</v>
      </c>
      <c r="F6136">
        <v>174.43859649122808</v>
      </c>
      <c r="G6136">
        <f>AVERAGE(F$2:F6136)</f>
        <v>27243.065453220377</v>
      </c>
      <c r="T6136">
        <f t="shared" ca="1" si="191"/>
        <v>35.21147643241833</v>
      </c>
      <c r="U6136">
        <f ca="1">AVERAGE(T$2:T6136)</f>
        <v>32.414937471519011</v>
      </c>
    </row>
    <row r="6137" spans="1:21" x14ac:dyDescent="0.25">
      <c r="A6137" s="75" t="s">
        <v>13</v>
      </c>
      <c r="B6137">
        <v>0.66666666666666674</v>
      </c>
      <c r="C6137" s="76" t="s">
        <v>91</v>
      </c>
      <c r="E6137">
        <f t="shared" ca="1" si="190"/>
        <v>0.23743760315608409</v>
      </c>
      <c r="F6137">
        <v>21.727272727272727</v>
      </c>
      <c r="G6137">
        <f>AVERAGE(F$2:F6137)</f>
        <v>27238.629120400867</v>
      </c>
      <c r="T6137">
        <f t="shared" ca="1" si="191"/>
        <v>2.4905744797295313</v>
      </c>
      <c r="U6137">
        <f ca="1">AVERAGE(T$2:T6137)</f>
        <v>32.41006061966246</v>
      </c>
    </row>
    <row r="6138" spans="1:21" x14ac:dyDescent="0.25">
      <c r="A6138" s="75" t="s">
        <v>13</v>
      </c>
      <c r="B6138">
        <v>0</v>
      </c>
      <c r="C6138" s="76" t="s">
        <v>92</v>
      </c>
      <c r="E6138">
        <f t="shared" ca="1" si="190"/>
        <v>0.25275401088552529</v>
      </c>
      <c r="F6138">
        <v>1.2727272727272727</v>
      </c>
      <c r="G6138">
        <f>AVERAGE(F$2:F6138)</f>
        <v>27234.190900359623</v>
      </c>
      <c r="T6138">
        <f t="shared" ca="1" si="191"/>
        <v>6.7741027168212709</v>
      </c>
      <c r="U6138">
        <f ca="1">AVERAGE(T$2:T6138)</f>
        <v>32.40588334120347</v>
      </c>
    </row>
    <row r="6139" spans="1:21" x14ac:dyDescent="0.25">
      <c r="A6139" s="75" t="s">
        <v>13</v>
      </c>
      <c r="B6139">
        <v>0.33333333333333331</v>
      </c>
      <c r="C6139" s="76" t="s">
        <v>93</v>
      </c>
      <c r="E6139">
        <f t="shared" ca="1" si="190"/>
        <v>0.67563373041219088</v>
      </c>
      <c r="F6139">
        <v>16.857142857142858</v>
      </c>
      <c r="G6139">
        <f>AVERAGE(F$2:F6139)</f>
        <v>27229.756665469187</v>
      </c>
      <c r="T6139">
        <f t="shared" ca="1" si="191"/>
        <v>2.0486467519667473</v>
      </c>
      <c r="U6139">
        <f ca="1">AVERAGE(T$2:T6139)</f>
        <v>32.400937554857876</v>
      </c>
    </row>
    <row r="6140" spans="1:21" x14ac:dyDescent="0.25">
      <c r="A6140" s="75" t="s">
        <v>13</v>
      </c>
      <c r="B6140">
        <v>0.92665933259992661</v>
      </c>
      <c r="C6140" s="76" t="s">
        <v>94</v>
      </c>
      <c r="E6140">
        <f t="shared" ca="1" si="190"/>
        <v>0.7672230079524397</v>
      </c>
      <c r="F6140">
        <v>0.2172211350293542</v>
      </c>
      <c r="G6140">
        <f>AVERAGE(F$2:F6140)</f>
        <v>27225.32116466379</v>
      </c>
      <c r="T6140">
        <f t="shared" ca="1" si="191"/>
        <v>5.9836872724666526</v>
      </c>
      <c r="U6140">
        <f ca="1">AVERAGE(T$2:T6140)</f>
        <v>32.396634370254134</v>
      </c>
    </row>
    <row r="6141" spans="1:21" x14ac:dyDescent="0.25">
      <c r="A6141" s="75" t="s">
        <v>13</v>
      </c>
      <c r="B6141">
        <v>0.33333333333333331</v>
      </c>
      <c r="C6141" s="76" t="s">
        <v>95</v>
      </c>
      <c r="E6141">
        <f t="shared" ca="1" si="190"/>
        <v>0.88740645228458537</v>
      </c>
      <c r="F6141">
        <v>0.36781609195402298</v>
      </c>
      <c r="G6141">
        <f>AVERAGE(F$2:F6141)</f>
        <v>27220.887133173794</v>
      </c>
      <c r="T6141">
        <f t="shared" ca="1" si="191"/>
        <v>47.220441372933323</v>
      </c>
      <c r="U6141">
        <f ca="1">AVERAGE(T$2:T6141)</f>
        <v>32.399048671068897</v>
      </c>
    </row>
    <row r="6142" spans="1:21" x14ac:dyDescent="0.25">
      <c r="B6142">
        <v>0.13260001410970643</v>
      </c>
      <c r="C6142" s="76" t="s">
        <v>81</v>
      </c>
      <c r="E6142">
        <f t="shared" ca="1" si="190"/>
        <v>0.16098193555065132</v>
      </c>
      <c r="F6142">
        <v>0.72222222222222221</v>
      </c>
      <c r="G6142">
        <f>AVERAGE(F$2:F6142)</f>
        <v>27216.454603470007</v>
      </c>
      <c r="T6142">
        <f t="shared" ca="1" si="191"/>
        <v>13.248760392037962</v>
      </c>
      <c r="U6142">
        <f ca="1">AVERAGE(T$2:T6142)</f>
        <v>32.395930239497652</v>
      </c>
    </row>
    <row r="6143" spans="1:21" x14ac:dyDescent="0.25">
      <c r="A6143" s="75" t="s">
        <v>14</v>
      </c>
      <c r="B6143">
        <v>5.4054054054054057E-2</v>
      </c>
      <c r="C6143" s="76" t="s">
        <v>82</v>
      </c>
      <c r="E6143">
        <f t="shared" ca="1" si="190"/>
        <v>0.91961920048759771</v>
      </c>
      <c r="F6143">
        <v>1.173913043478261</v>
      </c>
      <c r="G6143">
        <f>AVERAGE(F$2:F6143)</f>
        <v>27212.023590658147</v>
      </c>
      <c r="T6143">
        <f t="shared" ca="1" si="191"/>
        <v>6.8378361140713952</v>
      </c>
      <c r="U6143">
        <f ca="1">AVERAGE(T$2:T6143)</f>
        <v>32.391769038891105</v>
      </c>
    </row>
    <row r="6144" spans="1:21" x14ac:dyDescent="0.25">
      <c r="A6144" s="75" t="s">
        <v>14</v>
      </c>
      <c r="B6144">
        <v>5.2631578947368418E-2</v>
      </c>
      <c r="C6144" s="76" t="s">
        <v>83</v>
      </c>
      <c r="E6144">
        <f t="shared" ca="1" si="190"/>
        <v>0.29716365151655399</v>
      </c>
      <c r="F6144">
        <v>0.44444444444444448</v>
      </c>
      <c r="G6144">
        <f>AVERAGE(F$2:F6144)</f>
        <v>27207.593901720134</v>
      </c>
      <c r="T6144">
        <f t="shared" ca="1" si="191"/>
        <v>6.9667483734897973</v>
      </c>
      <c r="U6144">
        <f ca="1">AVERAGE(T$2:T6144)</f>
        <v>32.387630178291168</v>
      </c>
    </row>
    <row r="6145" spans="1:21" x14ac:dyDescent="0.25">
      <c r="A6145" s="75" t="s">
        <v>14</v>
      </c>
      <c r="B6145">
        <v>0.1111111111111111</v>
      </c>
      <c r="C6145" s="76" t="s">
        <v>84</v>
      </c>
      <c r="E6145">
        <f t="shared" ca="1" si="190"/>
        <v>0.13865364943941982</v>
      </c>
      <c r="F6145">
        <v>0.11504424778761053</v>
      </c>
      <c r="G6145">
        <f>AVERAGE(F$2:F6145)</f>
        <v>27203.165601124841</v>
      </c>
      <c r="T6145">
        <f t="shared" ca="1" si="191"/>
        <v>21.140015167138444</v>
      </c>
      <c r="U6145">
        <f ca="1">AVERAGE(T$2:T6145)</f>
        <v>32.385799511785443</v>
      </c>
    </row>
    <row r="6146" spans="1:21" x14ac:dyDescent="0.25">
      <c r="A6146" s="75" t="s">
        <v>14</v>
      </c>
      <c r="B6146">
        <v>5.7670561628345267E-2</v>
      </c>
      <c r="C6146" s="76" t="s">
        <v>85</v>
      </c>
      <c r="E6146">
        <f t="shared" ref="E6146:E6209" ca="1" si="192">RAND()</f>
        <v>0.835547957974345</v>
      </c>
      <c r="F6146">
        <v>0.18279569892473119</v>
      </c>
      <c r="G6146">
        <f>AVERAGE(F$2:F6146)</f>
        <v>27198.738752824527</v>
      </c>
      <c r="T6146">
        <f t="shared" ca="1" si="191"/>
        <v>2.6240360719060138</v>
      </c>
      <c r="U6146">
        <f ca="1">AVERAGE(T$2:T6146)</f>
        <v>32.380956263056419</v>
      </c>
    </row>
    <row r="6147" spans="1:21" x14ac:dyDescent="0.25">
      <c r="A6147" s="75" t="s">
        <v>14</v>
      </c>
      <c r="B6147">
        <v>0.22746781115879827</v>
      </c>
      <c r="C6147" s="76" t="s">
        <v>86</v>
      </c>
      <c r="E6147">
        <f t="shared" ca="1" si="192"/>
        <v>0.90717410943800458</v>
      </c>
      <c r="F6147">
        <v>0.375</v>
      </c>
      <c r="G6147">
        <f>AVERAGE(F$2:F6147)</f>
        <v>27194.313376359703</v>
      </c>
      <c r="T6147">
        <f t="shared" ref="T6147:T6210" ca="1" si="193">2*RAND()^-1</f>
        <v>3.4938074735645523</v>
      </c>
      <c r="U6147">
        <f ca="1">AVERAGE(T$2:T6147)</f>
        <v>32.376256108681297</v>
      </c>
    </row>
    <row r="6148" spans="1:21" x14ac:dyDescent="0.25">
      <c r="A6148" s="75" t="s">
        <v>14</v>
      </c>
      <c r="B6148">
        <v>2.75</v>
      </c>
      <c r="C6148" s="76" t="s">
        <v>87</v>
      </c>
      <c r="E6148">
        <f t="shared" ca="1" si="192"/>
        <v>0.50715669495607862</v>
      </c>
      <c r="F6148">
        <v>2.8610038610038613</v>
      </c>
      <c r="G6148">
        <f>AVERAGE(F$2:F6148)</f>
        <v>27189.889844169611</v>
      </c>
      <c r="T6148">
        <f t="shared" ca="1" si="193"/>
        <v>220.2538139719239</v>
      </c>
      <c r="U6148">
        <f ca="1">AVERAGE(T$2:T6148)</f>
        <v>32.406820214401684</v>
      </c>
    </row>
    <row r="6149" spans="1:21" x14ac:dyDescent="0.25">
      <c r="A6149" s="75" t="s">
        <v>14</v>
      </c>
      <c r="B6149">
        <v>1.3076923076923077</v>
      </c>
      <c r="C6149" s="76" t="s">
        <v>88</v>
      </c>
      <c r="E6149">
        <f t="shared" ca="1" si="192"/>
        <v>0.43779446247997567</v>
      </c>
      <c r="F6149">
        <v>2.9126213592233035E-2</v>
      </c>
      <c r="G6149">
        <f>AVERAGE(F$2:F6149)</f>
        <v>27185.467290376844</v>
      </c>
      <c r="T6149">
        <f t="shared" ca="1" si="193"/>
        <v>37.369405515315293</v>
      </c>
      <c r="U6149">
        <f ca="1">AVERAGE(T$2:T6149)</f>
        <v>32.407627401340676</v>
      </c>
    </row>
    <row r="6150" spans="1:21" x14ac:dyDescent="0.25">
      <c r="A6150" s="75" t="s">
        <v>14</v>
      </c>
      <c r="B6150">
        <v>3.2362459546925594E-3</v>
      </c>
      <c r="C6150" s="76" t="s">
        <v>89</v>
      </c>
      <c r="E6150">
        <f t="shared" ca="1" si="192"/>
        <v>7.2026999725017804E-2</v>
      </c>
      <c r="F6150">
        <v>0.31372549019607837</v>
      </c>
      <c r="G6150">
        <f>AVERAGE(F$2:F6150)</f>
        <v>27181.046221330678</v>
      </c>
      <c r="T6150">
        <f t="shared" ca="1" si="193"/>
        <v>3.8250941648666106</v>
      </c>
      <c r="U6150">
        <f ca="1">AVERAGE(T$2:T6150)</f>
        <v>32.402979079136017</v>
      </c>
    </row>
    <row r="6151" spans="1:21" x14ac:dyDescent="0.25">
      <c r="A6151" s="75" t="s">
        <v>14</v>
      </c>
      <c r="B6151">
        <v>1.9999999999999996</v>
      </c>
      <c r="C6151" s="76" t="s">
        <v>90</v>
      </c>
      <c r="E6151">
        <f t="shared" ca="1" si="192"/>
        <v>8.6238785187128353E-2</v>
      </c>
      <c r="F6151">
        <v>0.66666666666666663</v>
      </c>
      <c r="G6151">
        <f>AVERAGE(F$2:F6151)</f>
        <v>27176.626647419347</v>
      </c>
      <c r="T6151">
        <f t="shared" ca="1" si="193"/>
        <v>5.3218907812155516</v>
      </c>
      <c r="U6151">
        <f ca="1">AVERAGE(T$2:T6151)</f>
        <v>32.398575650144487</v>
      </c>
    </row>
    <row r="6152" spans="1:21" x14ac:dyDescent="0.25">
      <c r="A6152" s="75" t="s">
        <v>14</v>
      </c>
      <c r="B6152">
        <v>1.3333333333333333</v>
      </c>
      <c r="C6152" s="76" t="s">
        <v>91</v>
      </c>
      <c r="E6152">
        <f t="shared" ca="1" si="192"/>
        <v>0.98950572141768722</v>
      </c>
      <c r="F6152">
        <v>1.1621621621621621</v>
      </c>
      <c r="G6152">
        <f>AVERAGE(F$2:F6152)</f>
        <v>27172.208591089438</v>
      </c>
      <c r="T6152">
        <f t="shared" ca="1" si="193"/>
        <v>2.0742321757163116</v>
      </c>
      <c r="U6152">
        <f ca="1">AVERAGE(T$2:T6152)</f>
        <v>32.393645664211398</v>
      </c>
    </row>
    <row r="6153" spans="1:21" x14ac:dyDescent="0.25">
      <c r="A6153" s="75" t="s">
        <v>14</v>
      </c>
      <c r="B6153">
        <v>0</v>
      </c>
      <c r="C6153" s="76" t="s">
        <v>92</v>
      </c>
      <c r="E6153">
        <f t="shared" ca="1" si="192"/>
        <v>0.38992709268024606</v>
      </c>
      <c r="F6153">
        <v>0.5</v>
      </c>
      <c r="G6153">
        <f>AVERAGE(F$2:F6153)</f>
        <v>27167.791863425089</v>
      </c>
      <c r="T6153">
        <f t="shared" ca="1" si="193"/>
        <v>4.3363344140675046</v>
      </c>
      <c r="U6153">
        <f ca="1">AVERAGE(T$2:T6153)</f>
        <v>32.389084982928864</v>
      </c>
    </row>
    <row r="6154" spans="1:21" x14ac:dyDescent="0.25">
      <c r="A6154" s="75" t="s">
        <v>14</v>
      </c>
      <c r="B6154">
        <v>0.58333333333333337</v>
      </c>
      <c r="C6154" s="76" t="s">
        <v>93</v>
      </c>
      <c r="E6154">
        <f t="shared" ca="1" si="192"/>
        <v>0.44843206651076362</v>
      </c>
      <c r="F6154">
        <v>0.9</v>
      </c>
      <c r="G6154">
        <f>AVERAGE(F$2:F6154)</f>
        <v>27163.376636403569</v>
      </c>
      <c r="T6154">
        <f t="shared" ca="1" si="193"/>
        <v>2.572417726289506</v>
      </c>
      <c r="U6154">
        <f ca="1">AVERAGE(T$2:T6154)</f>
        <v>32.384239108191885</v>
      </c>
    </row>
    <row r="6155" spans="1:21" x14ac:dyDescent="0.25">
      <c r="A6155" s="75" t="s">
        <v>14</v>
      </c>
      <c r="B6155">
        <v>0.41327466079941327</v>
      </c>
      <c r="C6155" s="76" t="s">
        <v>94</v>
      </c>
      <c r="E6155">
        <f t="shared" ca="1" si="192"/>
        <v>0.85454971174806427</v>
      </c>
      <c r="F6155">
        <v>0.96598639455782309</v>
      </c>
      <c r="G6155">
        <f>AVERAGE(F$2:F6155)</f>
        <v>27158.962855017478</v>
      </c>
      <c r="T6155">
        <f t="shared" ca="1" si="193"/>
        <v>29.163507021796665</v>
      </c>
      <c r="U6155">
        <f ca="1">AVERAGE(T$2:T6155)</f>
        <v>32.383715752311744</v>
      </c>
    </row>
    <row r="6156" spans="1:21" x14ac:dyDescent="0.25">
      <c r="A6156" s="75" t="s">
        <v>14</v>
      </c>
      <c r="B6156">
        <v>6.6666666666666666E-2</v>
      </c>
      <c r="C6156" s="76" t="s">
        <v>95</v>
      </c>
      <c r="E6156">
        <f t="shared" ca="1" si="192"/>
        <v>0.97023608198686995</v>
      </c>
      <c r="F6156">
        <v>1.1917808219178081</v>
      </c>
      <c r="G6156">
        <f>AVERAGE(F$2:F6156)</f>
        <v>27154.550544526141</v>
      </c>
      <c r="T6156">
        <f t="shared" ca="1" si="193"/>
        <v>2.0270633657797483</v>
      </c>
      <c r="U6156">
        <f ca="1">AVERAGE(T$2:T6156)</f>
        <v>32.378783721054795</v>
      </c>
    </row>
    <row r="6157" spans="1:21" x14ac:dyDescent="0.25">
      <c r="B6157">
        <v>0.99421733342739804</v>
      </c>
      <c r="C6157" s="76" t="s">
        <v>81</v>
      </c>
      <c r="E6157">
        <f t="shared" ca="1" si="192"/>
        <v>0.21253231081871959</v>
      </c>
      <c r="F6157">
        <v>0.45</v>
      </c>
      <c r="G6157">
        <f>AVERAGE(F$2:F6157)</f>
        <v>27150.139547036772</v>
      </c>
      <c r="T6157">
        <f t="shared" ca="1" si="193"/>
        <v>3.5427901660370726</v>
      </c>
      <c r="U6157">
        <f ca="1">AVERAGE(T$2:T6157)</f>
        <v>32.374099511575423</v>
      </c>
    </row>
    <row r="6158" spans="1:21" x14ac:dyDescent="0.25">
      <c r="A6158" s="75" t="s">
        <v>15</v>
      </c>
      <c r="B6158">
        <v>0</v>
      </c>
      <c r="C6158" s="76" t="s">
        <v>82</v>
      </c>
      <c r="E6158">
        <f t="shared" ca="1" si="192"/>
        <v>0.69040443621799008</v>
      </c>
      <c r="F6158">
        <v>0.12280701754385967</v>
      </c>
      <c r="G6158">
        <f>AVERAGE(F$2:F6158)</f>
        <v>27145.729929245641</v>
      </c>
      <c r="T6158">
        <f t="shared" ca="1" si="193"/>
        <v>6.8741756743736673</v>
      </c>
      <c r="U6158">
        <f ca="1">AVERAGE(T$2:T6158)</f>
        <v>32.369957896529591</v>
      </c>
    </row>
    <row r="6159" spans="1:21" x14ac:dyDescent="0.25">
      <c r="A6159" s="75" t="s">
        <v>15</v>
      </c>
      <c r="B6159">
        <v>0.36842105263157893</v>
      </c>
      <c r="C6159" s="76" t="s">
        <v>83</v>
      </c>
      <c r="E6159">
        <f t="shared" ca="1" si="192"/>
        <v>0.26556262351616999</v>
      </c>
      <c r="F6159">
        <v>0.90243902439024382</v>
      </c>
      <c r="G6159">
        <f>AVERAGE(F$2:F6159)</f>
        <v>27141.321870218322</v>
      </c>
      <c r="T6159">
        <f t="shared" ca="1" si="193"/>
        <v>3.0101898586120841</v>
      </c>
      <c r="U6159">
        <f ca="1">AVERAGE(T$2:T6159)</f>
        <v>32.36519015245068</v>
      </c>
    </row>
    <row r="6160" spans="1:21" x14ac:dyDescent="0.25">
      <c r="A6160" s="75" t="s">
        <v>15</v>
      </c>
      <c r="B6160">
        <v>0.33333333333333331</v>
      </c>
      <c r="C6160" s="76" t="s">
        <v>84</v>
      </c>
      <c r="E6160">
        <f t="shared" ca="1" si="192"/>
        <v>5.7327547399077416E-2</v>
      </c>
      <c r="F6160">
        <v>2.5629453681710213</v>
      </c>
      <c r="G6160">
        <f>AVERAGE(F$2:F6160)</f>
        <v>27136.91551221786</v>
      </c>
      <c r="T6160">
        <f t="shared" ca="1" si="193"/>
        <v>3.0546465315339009</v>
      </c>
      <c r="U6160">
        <f ca="1">AVERAGE(T$2:T6160)</f>
        <v>32.360431174756101</v>
      </c>
    </row>
    <row r="6161" spans="1:21" x14ac:dyDescent="0.25">
      <c r="A6161" s="75" t="s">
        <v>15</v>
      </c>
      <c r="B6161">
        <v>0.17791179796456841</v>
      </c>
      <c r="C6161" s="76" t="s">
        <v>85</v>
      </c>
      <c r="E6161">
        <f t="shared" ca="1" si="192"/>
        <v>0.35401222303656676</v>
      </c>
      <c r="F6161">
        <v>1.0101010101010065E-2</v>
      </c>
      <c r="G6161">
        <f>AVERAGE(F$2:F6161)</f>
        <v>27132.510170430327</v>
      </c>
      <c r="T6161">
        <f t="shared" ca="1" si="193"/>
        <v>15.822001017938099</v>
      </c>
      <c r="U6161">
        <f ca="1">AVERAGE(T$2:T6161)</f>
        <v>32.357746364665708</v>
      </c>
    </row>
    <row r="6162" spans="1:21" x14ac:dyDescent="0.25">
      <c r="A6162" s="75" t="s">
        <v>15</v>
      </c>
      <c r="B6162">
        <v>0.14163090128755365</v>
      </c>
      <c r="C6162" s="76" t="s">
        <v>86</v>
      </c>
      <c r="E6162">
        <f t="shared" ca="1" si="192"/>
        <v>0.64004831513472582</v>
      </c>
      <c r="F6162">
        <v>0.33333333333333331</v>
      </c>
      <c r="G6162">
        <f>AVERAGE(F$2:F6162)</f>
        <v>27128.10631118068</v>
      </c>
      <c r="T6162">
        <f t="shared" ca="1" si="193"/>
        <v>2.533182894484109</v>
      </c>
      <c r="U6162">
        <f ca="1">AVERAGE(T$2:T6162)</f>
        <v>32.352905500606276</v>
      </c>
    </row>
    <row r="6163" spans="1:21" x14ac:dyDescent="0.25">
      <c r="A6163" s="75" t="s">
        <v>15</v>
      </c>
      <c r="B6163">
        <v>2.75</v>
      </c>
      <c r="C6163" s="76" t="s">
        <v>87</v>
      </c>
      <c r="E6163">
        <f t="shared" ca="1" si="192"/>
        <v>0.32166992911084891</v>
      </c>
      <c r="F6163">
        <v>3.2258064516129031E-2</v>
      </c>
      <c r="G6163">
        <f>AVERAGE(F$2:F6163)</f>
        <v>27123.703832431391</v>
      </c>
      <c r="T6163">
        <f t="shared" ca="1" si="193"/>
        <v>2.0078310895402507</v>
      </c>
      <c r="U6163">
        <f ca="1">AVERAGE(T$2:T6163)</f>
        <v>32.347980951042651</v>
      </c>
    </row>
    <row r="6164" spans="1:21" x14ac:dyDescent="0.25">
      <c r="A6164" s="75" t="s">
        <v>15</v>
      </c>
      <c r="B6164">
        <v>2.0219780219780223</v>
      </c>
      <c r="C6164" s="76" t="s">
        <v>88</v>
      </c>
      <c r="E6164">
        <f t="shared" ca="1" si="192"/>
        <v>0.96623308224248217</v>
      </c>
      <c r="F6164">
        <v>0.1650485436893204</v>
      </c>
      <c r="G6164">
        <f>AVERAGE(F$2:F6164)</f>
        <v>27119.302803908933</v>
      </c>
      <c r="T6164">
        <f t="shared" ca="1" si="193"/>
        <v>3.1485197988823046</v>
      </c>
      <c r="U6164">
        <f ca="1">AVERAGE(T$2:T6164)</f>
        <v>32.343243086179406</v>
      </c>
    </row>
    <row r="6165" spans="1:21" x14ac:dyDescent="0.25">
      <c r="A6165" s="75" t="s">
        <v>15</v>
      </c>
      <c r="B6165">
        <v>2.9126213592233035E-2</v>
      </c>
      <c r="C6165" s="76" t="s">
        <v>89</v>
      </c>
      <c r="E6165">
        <f t="shared" ca="1" si="192"/>
        <v>5.9578672477781924E-2</v>
      </c>
      <c r="F6165">
        <v>0.99057670561628341</v>
      </c>
      <c r="G6165">
        <f>AVERAGE(F$2:F6165)</f>
        <v>27114.903337291933</v>
      </c>
      <c r="T6165">
        <f t="shared" ca="1" si="193"/>
        <v>4.6152528535371919</v>
      </c>
      <c r="U6165">
        <f ca="1">AVERAGE(T$2:T6165)</f>
        <v>32.338744710087155</v>
      </c>
    </row>
    <row r="6166" spans="1:21" x14ac:dyDescent="0.25">
      <c r="A6166" s="75" t="s">
        <v>15</v>
      </c>
      <c r="B6166">
        <v>1.9999999999999996</v>
      </c>
      <c r="C6166" s="76" t="s">
        <v>90</v>
      </c>
      <c r="E6166">
        <f t="shared" ca="1" si="192"/>
        <v>0.21230025035822664</v>
      </c>
      <c r="F6166">
        <v>18.975786924939467</v>
      </c>
      <c r="G6166">
        <f>AVERAGE(F$2:F6166)</f>
        <v>27110.508215223748</v>
      </c>
      <c r="T6166">
        <f t="shared" ca="1" si="193"/>
        <v>6.4834281409543788</v>
      </c>
      <c r="U6166">
        <f ca="1">AVERAGE(T$2:T6166)</f>
        <v>32.334550822565802</v>
      </c>
    </row>
    <row r="6167" spans="1:21" x14ac:dyDescent="0.25">
      <c r="A6167" s="75" t="s">
        <v>15</v>
      </c>
      <c r="B6167">
        <v>1.3333333333333333</v>
      </c>
      <c r="C6167" s="76" t="s">
        <v>91</v>
      </c>
      <c r="E6167">
        <f t="shared" ca="1" si="192"/>
        <v>0.95990553246993948</v>
      </c>
      <c r="F6167">
        <v>5.2631578947368418E-2</v>
      </c>
      <c r="G6167">
        <f>AVERAGE(F$2:F6167)</f>
        <v>27106.111449803113</v>
      </c>
      <c r="T6167">
        <f t="shared" ca="1" si="193"/>
        <v>2.751252954033153</v>
      </c>
      <c r="U6167">
        <f ca="1">AVERAGE(T$2:T6167)</f>
        <v>32.32975301233737</v>
      </c>
    </row>
    <row r="6168" spans="1:21" x14ac:dyDescent="0.25">
      <c r="A6168" s="75" t="s">
        <v>15</v>
      </c>
      <c r="B6168">
        <v>0.20000000000000004</v>
      </c>
      <c r="C6168" s="76" t="s">
        <v>92</v>
      </c>
      <c r="E6168">
        <f t="shared" ca="1" si="192"/>
        <v>0.43356484553959218</v>
      </c>
      <c r="F6168">
        <v>0.44994499449944997</v>
      </c>
      <c r="G6168">
        <f>AVERAGE(F$2:F6168)</f>
        <v>27101.716174709094</v>
      </c>
      <c r="T6168">
        <f t="shared" ca="1" si="193"/>
        <v>15.721787405836212</v>
      </c>
      <c r="U6168">
        <f ca="1">AVERAGE(T$2:T6168)</f>
        <v>32.327059974295132</v>
      </c>
    </row>
    <row r="6169" spans="1:21" x14ac:dyDescent="0.25">
      <c r="A6169" s="75" t="s">
        <v>15</v>
      </c>
      <c r="B6169">
        <v>0.16666666666666666</v>
      </c>
      <c r="C6169" s="76" t="s">
        <v>93</v>
      </c>
      <c r="E6169">
        <f t="shared" ca="1" si="192"/>
        <v>0.15621799645492229</v>
      </c>
      <c r="F6169">
        <v>7.7719298245614032</v>
      </c>
      <c r="G6169">
        <f>AVERAGE(F$2:F6169)</f>
        <v>27097.323511893777</v>
      </c>
      <c r="T6169">
        <f t="shared" ca="1" si="193"/>
        <v>11.172197658006242</v>
      </c>
      <c r="U6169">
        <f ca="1">AVERAGE(T$2:T6169)</f>
        <v>32.323630197655007</v>
      </c>
    </row>
    <row r="6170" spans="1:21" x14ac:dyDescent="0.25">
      <c r="A6170" s="75" t="s">
        <v>15</v>
      </c>
      <c r="B6170">
        <v>0.99541620828749555</v>
      </c>
      <c r="C6170" s="76" t="s">
        <v>94</v>
      </c>
      <c r="E6170">
        <f t="shared" ca="1" si="192"/>
        <v>0.56717880055814363</v>
      </c>
      <c r="F6170">
        <v>0.33333333333333331</v>
      </c>
      <c r="G6170">
        <f>AVERAGE(F$2:F6170)</f>
        <v>27092.931067384368</v>
      </c>
      <c r="T6170">
        <f t="shared" ca="1" si="193"/>
        <v>3.8291131355585484</v>
      </c>
      <c r="U6170">
        <f ca="1">AVERAGE(T$2:T6170)</f>
        <v>32.319011212882415</v>
      </c>
    </row>
    <row r="6171" spans="1:21" x14ac:dyDescent="0.25">
      <c r="A6171" s="75" t="s">
        <v>15</v>
      </c>
      <c r="B6171">
        <v>0.4</v>
      </c>
      <c r="C6171" s="76" t="s">
        <v>95</v>
      </c>
      <c r="E6171">
        <f t="shared" ca="1" si="192"/>
        <v>0.57903476919009988</v>
      </c>
      <c r="F6171">
        <v>0.625</v>
      </c>
      <c r="G6171">
        <f>AVERAGE(F$2:F6171)</f>
        <v>27088.540093953674</v>
      </c>
      <c r="T6171">
        <f t="shared" ca="1" si="193"/>
        <v>16.428557403049563</v>
      </c>
      <c r="U6171">
        <f ca="1">AVERAGE(T$2:T6171)</f>
        <v>32.316435774663645</v>
      </c>
    </row>
    <row r="6172" spans="1:21" x14ac:dyDescent="0.25">
      <c r="B6172">
        <v>0.30608001128776513</v>
      </c>
      <c r="C6172" s="76" t="s">
        <v>81</v>
      </c>
      <c r="E6172">
        <f t="shared" ca="1" si="192"/>
        <v>0.45162008250015007</v>
      </c>
      <c r="F6172">
        <v>0.73684210526315785</v>
      </c>
      <c r="G6172">
        <f>AVERAGE(F$2:F6172)</f>
        <v>27084.150561746275</v>
      </c>
      <c r="T6172">
        <f t="shared" ca="1" si="193"/>
        <v>2.9201055941850975</v>
      </c>
      <c r="U6172">
        <f ca="1">AVERAGE(T$2:T6172)</f>
        <v>32.311672149614139</v>
      </c>
    </row>
    <row r="6173" spans="1:21" x14ac:dyDescent="0.25">
      <c r="A6173" s="75" t="s">
        <v>16</v>
      </c>
      <c r="B6173">
        <v>0.1891891891891892</v>
      </c>
      <c r="C6173" s="76" t="s">
        <v>82</v>
      </c>
      <c r="E6173">
        <f t="shared" ca="1" si="192"/>
        <v>0.32805097609993294</v>
      </c>
      <c r="F6173">
        <v>0.77666666666666662</v>
      </c>
      <c r="G6173">
        <f>AVERAGE(F$2:F6173)</f>
        <v>27079.762458393216</v>
      </c>
      <c r="T6173">
        <f t="shared" ca="1" si="193"/>
        <v>2.8320222791018819</v>
      </c>
      <c r="U6173">
        <f ca="1">AVERAGE(T$2:T6173)</f>
        <v>32.306895796751128</v>
      </c>
    </row>
    <row r="6174" spans="1:21" x14ac:dyDescent="0.25">
      <c r="A6174" s="75" t="s">
        <v>16</v>
      </c>
      <c r="B6174">
        <v>0.99947368421052629</v>
      </c>
      <c r="C6174" s="76" t="s">
        <v>83</v>
      </c>
      <c r="E6174">
        <f t="shared" ca="1" si="192"/>
        <v>0.70464070658579814</v>
      </c>
      <c r="F6174">
        <v>0.66666666666666663</v>
      </c>
      <c r="G6174">
        <f>AVERAGE(F$2:F6174)</f>
        <v>27075.375758929142</v>
      </c>
      <c r="T6174">
        <f t="shared" ca="1" si="193"/>
        <v>2.0818478383354506</v>
      </c>
      <c r="U6174">
        <f ca="1">AVERAGE(T$2:T6174)</f>
        <v>32.301999466286453</v>
      </c>
    </row>
    <row r="6175" spans="1:21" x14ac:dyDescent="0.25">
      <c r="A6175" s="75" t="s">
        <v>16</v>
      </c>
      <c r="B6175">
        <v>0.22222222222222221</v>
      </c>
      <c r="C6175" s="76" t="s">
        <v>84</v>
      </c>
      <c r="E6175">
        <f t="shared" ca="1" si="192"/>
        <v>9.8989215257505925E-2</v>
      </c>
      <c r="F6175">
        <v>0.16666666666666666</v>
      </c>
      <c r="G6175">
        <f>AVERAGE(F$2:F6175)</f>
        <v>27070.990399503764</v>
      </c>
      <c r="T6175">
        <f t="shared" ca="1" si="193"/>
        <v>4.1580755284400261</v>
      </c>
      <c r="U6175">
        <f ca="1">AVERAGE(T$2:T6175)</f>
        <v>32.297441007598756</v>
      </c>
    </row>
    <row r="6176" spans="1:21" x14ac:dyDescent="0.25">
      <c r="A6176" s="75" t="s">
        <v>16</v>
      </c>
      <c r="B6176">
        <v>8.1228797587636639E-2</v>
      </c>
      <c r="C6176" s="76" t="s">
        <v>85</v>
      </c>
      <c r="E6176">
        <f t="shared" ca="1" si="192"/>
        <v>0.10922401997108377</v>
      </c>
      <c r="F6176">
        <v>0.47115384615384615</v>
      </c>
      <c r="G6176">
        <f>AVERAGE(F$2:F6176)</f>
        <v>27066.606509747384</v>
      </c>
      <c r="T6176">
        <f t="shared" ca="1" si="193"/>
        <v>84.883004031753885</v>
      </c>
      <c r="U6176">
        <f ca="1">AVERAGE(T$2:T6176)</f>
        <v>32.305956888250442</v>
      </c>
    </row>
    <row r="6177" spans="1:21" x14ac:dyDescent="0.25">
      <c r="A6177" s="75" t="s">
        <v>16</v>
      </c>
      <c r="B6177">
        <v>0.21030042918454936</v>
      </c>
      <c r="C6177" s="76" t="s">
        <v>86</v>
      </c>
      <c r="E6177">
        <f t="shared" ca="1" si="192"/>
        <v>0.47963051726502814</v>
      </c>
      <c r="F6177">
        <v>0.65517241379310343</v>
      </c>
      <c r="G6177">
        <f>AVERAGE(F$2:F6177)</f>
        <v>27062.224069440173</v>
      </c>
      <c r="T6177">
        <f t="shared" ca="1" si="193"/>
        <v>3.7884470365919611</v>
      </c>
      <c r="U6177">
        <f ca="1">AVERAGE(T$2:T6177)</f>
        <v>32.301339415800371</v>
      </c>
    </row>
    <row r="6178" spans="1:21" x14ac:dyDescent="0.25">
      <c r="A6178" s="75" t="s">
        <v>16</v>
      </c>
      <c r="B6178">
        <v>1.75</v>
      </c>
      <c r="C6178" s="76" t="s">
        <v>87</v>
      </c>
      <c r="E6178">
        <f t="shared" ca="1" si="192"/>
        <v>0.63350768828290593</v>
      </c>
      <c r="F6178">
        <v>0.9</v>
      </c>
      <c r="G6178">
        <f>AVERAGE(F$2:F6178)</f>
        <v>27057.843087722602</v>
      </c>
      <c r="T6178">
        <f t="shared" ca="1" si="193"/>
        <v>3.2080938339150675</v>
      </c>
      <c r="U6178">
        <f ca="1">AVERAGE(T$2:T6178)</f>
        <v>32.296629484509793</v>
      </c>
    </row>
    <row r="6179" spans="1:21" x14ac:dyDescent="0.25">
      <c r="A6179" s="75" t="s">
        <v>16</v>
      </c>
      <c r="B6179">
        <v>3.3956043956043964</v>
      </c>
      <c r="C6179" s="76" t="s">
        <v>88</v>
      </c>
      <c r="E6179">
        <f t="shared" ca="1" si="192"/>
        <v>0.89018944726062665</v>
      </c>
      <c r="F6179">
        <v>0.89198968501491893</v>
      </c>
      <c r="G6179">
        <f>AVERAGE(F$2:F6179)</f>
        <v>27053.463522960861</v>
      </c>
      <c r="T6179">
        <f t="shared" ca="1" si="193"/>
        <v>5.847416305795357</v>
      </c>
      <c r="U6179">
        <f ca="1">AVERAGE(T$2:T6179)</f>
        <v>32.292348291052569</v>
      </c>
    </row>
    <row r="6180" spans="1:21" x14ac:dyDescent="0.25">
      <c r="A6180" s="75" t="s">
        <v>16</v>
      </c>
      <c r="B6180">
        <v>2.9126213592233035E-2</v>
      </c>
      <c r="C6180" s="76" t="s">
        <v>89</v>
      </c>
      <c r="E6180">
        <f t="shared" ca="1" si="192"/>
        <v>0.56927951130581989</v>
      </c>
      <c r="F6180">
        <v>0.30434782608695654</v>
      </c>
      <c r="G6180">
        <f>AVERAGE(F$2:F6180)</f>
        <v>27049.085280660303</v>
      </c>
      <c r="T6180">
        <f t="shared" ca="1" si="193"/>
        <v>82.252494643478414</v>
      </c>
      <c r="U6180">
        <f ca="1">AVERAGE(T$2:T6180)</f>
        <v>32.300433765458202</v>
      </c>
    </row>
    <row r="6181" spans="1:21" x14ac:dyDescent="0.25">
      <c r="A6181" s="75" t="s">
        <v>16</v>
      </c>
      <c r="B6181">
        <v>1.6</v>
      </c>
      <c r="C6181" s="76" t="s">
        <v>90</v>
      </c>
      <c r="E6181">
        <f t="shared" ca="1" si="192"/>
        <v>0.59472495662847491</v>
      </c>
      <c r="F6181">
        <v>0.62962962962962965</v>
      </c>
      <c r="G6181">
        <f>AVERAGE(F$2:F6181)</f>
        <v>27044.708507901236</v>
      </c>
      <c r="T6181">
        <f t="shared" ca="1" si="193"/>
        <v>35.236475350329968</v>
      </c>
      <c r="U6181">
        <f ca="1">AVERAGE(T$2:T6181)</f>
        <v>32.300908853093297</v>
      </c>
    </row>
    <row r="6182" spans="1:21" x14ac:dyDescent="0.25">
      <c r="A6182" s="75" t="s">
        <v>16</v>
      </c>
      <c r="B6182">
        <v>1</v>
      </c>
      <c r="C6182" s="76" t="s">
        <v>91</v>
      </c>
      <c r="E6182">
        <f t="shared" ca="1" si="192"/>
        <v>0.74776152166101773</v>
      </c>
      <c r="F6182">
        <v>0</v>
      </c>
      <c r="G6182">
        <f>AVERAGE(F$2:F6182)</f>
        <v>27040.333049478992</v>
      </c>
      <c r="T6182">
        <f t="shared" ca="1" si="193"/>
        <v>2.2463904437751125</v>
      </c>
      <c r="U6182">
        <f ca="1">AVERAGE(T$2:T6182)</f>
        <v>32.296046449208923</v>
      </c>
    </row>
    <row r="6183" spans="1:21" x14ac:dyDescent="0.25">
      <c r="A6183" s="75" t="s">
        <v>16</v>
      </c>
      <c r="B6183">
        <v>0.20000000000000004</v>
      </c>
      <c r="C6183" s="76" t="s">
        <v>92</v>
      </c>
      <c r="E6183">
        <f t="shared" ca="1" si="192"/>
        <v>0.20757379644488538</v>
      </c>
      <c r="F6183">
        <v>0.81818181818181823</v>
      </c>
      <c r="G6183">
        <f>AVERAGE(F$2:F6183)</f>
        <v>27035.959138953651</v>
      </c>
      <c r="T6183">
        <f t="shared" ca="1" si="193"/>
        <v>56.000438783424357</v>
      </c>
      <c r="U6183">
        <f ca="1">AVERAGE(T$2:T6183)</f>
        <v>32.299880870485893</v>
      </c>
    </row>
    <row r="6184" spans="1:21" x14ac:dyDescent="0.25">
      <c r="A6184" s="75" t="s">
        <v>16</v>
      </c>
      <c r="B6184">
        <v>0.5</v>
      </c>
      <c r="C6184" s="76" t="s">
        <v>93</v>
      </c>
      <c r="E6184">
        <f t="shared" ca="1" si="192"/>
        <v>0.3602930650866617</v>
      </c>
      <c r="F6184">
        <v>0.90909090909090906</v>
      </c>
      <c r="G6184">
        <f>AVERAGE(F$2:F6184)</f>
        <v>27031.5866579496</v>
      </c>
      <c r="T6184">
        <f t="shared" ca="1" si="193"/>
        <v>12.135175288925547</v>
      </c>
      <c r="U6184">
        <f ca="1">AVERAGE(T$2:T6184)</f>
        <v>32.296619556304819</v>
      </c>
    </row>
    <row r="6185" spans="1:21" x14ac:dyDescent="0.25">
      <c r="A6185" s="75" t="s">
        <v>16</v>
      </c>
      <c r="B6185">
        <v>0.59662632929959669</v>
      </c>
      <c r="C6185" s="76" t="s">
        <v>94</v>
      </c>
      <c r="E6185">
        <f t="shared" ca="1" si="192"/>
        <v>0.28285201375579372</v>
      </c>
      <c r="F6185">
        <v>49</v>
      </c>
      <c r="G6185">
        <f>AVERAGE(F$2:F6185)</f>
        <v>27027.223367739709</v>
      </c>
      <c r="T6185">
        <f t="shared" ca="1" si="193"/>
        <v>2.1586937927564218</v>
      </c>
      <c r="U6185">
        <f ca="1">AVERAGE(T$2:T6185)</f>
        <v>32.291746023678115</v>
      </c>
    </row>
    <row r="6186" spans="1:21" x14ac:dyDescent="0.25">
      <c r="A6186" s="75" t="s">
        <v>16</v>
      </c>
      <c r="B6186">
        <v>0.37333333333333335</v>
      </c>
      <c r="C6186" s="76" t="s">
        <v>95</v>
      </c>
      <c r="E6186">
        <f t="shared" ca="1" si="192"/>
        <v>0.82166363526805775</v>
      </c>
      <c r="F6186">
        <v>2.6363636363636362</v>
      </c>
      <c r="G6186">
        <f>AVERAGE(F$2:F6186)</f>
        <v>27022.853992314631</v>
      </c>
      <c r="T6186">
        <f t="shared" ca="1" si="193"/>
        <v>2.0577019099341407</v>
      </c>
      <c r="U6186">
        <f ca="1">AVERAGE(T$2:T6186)</f>
        <v>32.286857738453584</v>
      </c>
    </row>
    <row r="6187" spans="1:21" x14ac:dyDescent="0.25">
      <c r="B6187">
        <v>0.1565333145203914</v>
      </c>
      <c r="C6187" s="76" t="s">
        <v>81</v>
      </c>
      <c r="E6187">
        <f t="shared" ca="1" si="192"/>
        <v>2.1547797207309927E-2</v>
      </c>
      <c r="F6187">
        <v>0.17582417582417584</v>
      </c>
      <c r="G6187">
        <f>AVERAGE(F$2:F6187)</f>
        <v>27018.485631796015</v>
      </c>
      <c r="T6187">
        <f t="shared" ca="1" si="193"/>
        <v>4.8533817134515376</v>
      </c>
      <c r="U6187">
        <f ca="1">AVERAGE(T$2:T6187)</f>
        <v>32.282422970263312</v>
      </c>
    </row>
    <row r="6188" spans="1:21" x14ac:dyDescent="0.25">
      <c r="A6188" s="75" t="s">
        <v>17</v>
      </c>
      <c r="B6188">
        <v>0.1891891891891892</v>
      </c>
      <c r="C6188" s="76" t="s">
        <v>82</v>
      </c>
      <c r="E6188">
        <f t="shared" ca="1" si="192"/>
        <v>0.25908388534955806</v>
      </c>
      <c r="F6188">
        <v>0.625</v>
      </c>
      <c r="G6188">
        <f>AVERAGE(F$2:F6188)</f>
        <v>27014.118755986772</v>
      </c>
      <c r="T6188">
        <f t="shared" ca="1" si="193"/>
        <v>4.2051550560251414</v>
      </c>
      <c r="U6188">
        <f ca="1">AVERAGE(T$2:T6188)</f>
        <v>32.277884863278629</v>
      </c>
    </row>
    <row r="6189" spans="1:21" x14ac:dyDescent="0.25">
      <c r="A6189" s="75" t="s">
        <v>17</v>
      </c>
      <c r="B6189">
        <v>2.5087719298245612</v>
      </c>
      <c r="C6189" s="76" t="s">
        <v>83</v>
      </c>
      <c r="E6189">
        <f t="shared" ca="1" si="192"/>
        <v>0.89579601976407019</v>
      </c>
      <c r="F6189">
        <v>0.90196078431372551</v>
      </c>
      <c r="G6189">
        <f>AVERAGE(F$2:F6189)</f>
        <v>27009.753336336609</v>
      </c>
      <c r="T6189">
        <f t="shared" ca="1" si="193"/>
        <v>8.56030451400086</v>
      </c>
      <c r="U6189">
        <f ca="1">AVERAGE(T$2:T6189)</f>
        <v>32.274052028703757</v>
      </c>
    </row>
    <row r="6190" spans="1:21" x14ac:dyDescent="0.25">
      <c r="A6190" s="75" t="s">
        <v>17</v>
      </c>
      <c r="B6190">
        <v>0.66666666666666663</v>
      </c>
      <c r="C6190" s="76" t="s">
        <v>84</v>
      </c>
      <c r="E6190">
        <f t="shared" ca="1" si="192"/>
        <v>0.99371467204651831</v>
      </c>
      <c r="F6190">
        <v>0.66666666666666663</v>
      </c>
      <c r="G6190">
        <f>AVERAGE(F$2:F6190)</f>
        <v>27005.38928937108</v>
      </c>
      <c r="T6190">
        <f t="shared" ca="1" si="193"/>
        <v>2.8740777943381475</v>
      </c>
      <c r="U6190">
        <f ca="1">AVERAGE(T$2:T6190)</f>
        <v>32.269301669318665</v>
      </c>
    </row>
    <row r="6191" spans="1:21" x14ac:dyDescent="0.25">
      <c r="A6191" s="75" t="s">
        <v>17</v>
      </c>
      <c r="B6191">
        <v>0.64907651715039583</v>
      </c>
      <c r="C6191" s="76" t="s">
        <v>85</v>
      </c>
      <c r="E6191">
        <f t="shared" ca="1" si="192"/>
        <v>0.8516132423416316</v>
      </c>
      <c r="F6191">
        <v>9.8901098901098938E-2</v>
      </c>
      <c r="G6191">
        <f>AVERAGE(F$2:F6191)</f>
        <v>27001.026560713843</v>
      </c>
      <c r="T6191">
        <f t="shared" ca="1" si="193"/>
        <v>77.161351538932109</v>
      </c>
      <c r="U6191">
        <f ca="1">AVERAGE(T$2:T6191)</f>
        <v>32.276554019863028</v>
      </c>
    </row>
    <row r="6192" spans="1:21" x14ac:dyDescent="0.25">
      <c r="A6192" s="75" t="s">
        <v>17</v>
      </c>
      <c r="B6192">
        <v>0.14163090128755365</v>
      </c>
      <c r="C6192" s="76" t="s">
        <v>86</v>
      </c>
      <c r="E6192">
        <f t="shared" ca="1" si="192"/>
        <v>0.62899142851696721</v>
      </c>
      <c r="F6192">
        <v>0.28571428571428564</v>
      </c>
      <c r="G6192">
        <f>AVERAGE(F$2:F6192)</f>
        <v>26996.665271609272</v>
      </c>
      <c r="T6192">
        <f t="shared" ca="1" si="193"/>
        <v>4.9171756458529217</v>
      </c>
      <c r="U6192">
        <f ca="1">AVERAGE(T$2:T6192)</f>
        <v>32.272134801905665</v>
      </c>
    </row>
    <row r="6193" spans="1:21" x14ac:dyDescent="0.25">
      <c r="A6193" s="75" t="s">
        <v>17</v>
      </c>
      <c r="B6193">
        <v>5.25</v>
      </c>
      <c r="C6193" s="76" t="s">
        <v>87</v>
      </c>
      <c r="E6193">
        <f t="shared" ca="1" si="192"/>
        <v>0.67016315579965358</v>
      </c>
      <c r="F6193">
        <v>8.6956521739130391E-2</v>
      </c>
      <c r="G6193">
        <f>AVERAGE(F$2:F6193)</f>
        <v>26992.305359090686</v>
      </c>
      <c r="T6193">
        <f t="shared" ca="1" si="193"/>
        <v>2.2821320153257596</v>
      </c>
      <c r="U6193">
        <f ca="1">AVERAGE(T$2:T6193)</f>
        <v>32.267291455202411</v>
      </c>
    </row>
    <row r="6194" spans="1:21" x14ac:dyDescent="0.25">
      <c r="A6194" s="75" t="s">
        <v>17</v>
      </c>
      <c r="B6194">
        <v>0.4505494505494505</v>
      </c>
      <c r="C6194" s="76" t="s">
        <v>88</v>
      </c>
      <c r="E6194">
        <f t="shared" ca="1" si="192"/>
        <v>0.12329583492306151</v>
      </c>
      <c r="F6194">
        <v>6.2500000000000056E-2</v>
      </c>
      <c r="G6194">
        <f>AVERAGE(F$2:F6194)</f>
        <v>26987.946850636126</v>
      </c>
      <c r="T6194">
        <f t="shared" ca="1" si="193"/>
        <v>4.0959873230959625</v>
      </c>
      <c r="U6194">
        <f ca="1">AVERAGE(T$2:T6194)</f>
        <v>32.262742560622705</v>
      </c>
    </row>
    <row r="6195" spans="1:21" x14ac:dyDescent="0.25">
      <c r="A6195" s="75" t="s">
        <v>17</v>
      </c>
      <c r="B6195">
        <v>2.4271844660194195E-2</v>
      </c>
      <c r="C6195" s="76" t="s">
        <v>89</v>
      </c>
      <c r="E6195">
        <f t="shared" ca="1" si="192"/>
        <v>0.68342240116564412</v>
      </c>
      <c r="F6195">
        <v>9.9009900990099011E-3</v>
      </c>
      <c r="G6195">
        <f>AVERAGE(F$2:F6195)</f>
        <v>26983.589741022039</v>
      </c>
      <c r="T6195">
        <f t="shared" ca="1" si="193"/>
        <v>3.9059835508889753</v>
      </c>
      <c r="U6195">
        <f ca="1">AVERAGE(T$2:T6195)</f>
        <v>32.258164459394138</v>
      </c>
    </row>
    <row r="6196" spans="1:21" x14ac:dyDescent="0.25">
      <c r="A6196" s="75" t="s">
        <v>17</v>
      </c>
      <c r="B6196">
        <v>1.9999999999999996</v>
      </c>
      <c r="C6196" s="76" t="s">
        <v>90</v>
      </c>
      <c r="E6196">
        <f t="shared" ca="1" si="192"/>
        <v>0.80186213751039448</v>
      </c>
      <c r="F6196">
        <v>0.62264150943396224</v>
      </c>
      <c r="G6196">
        <f>AVERAGE(F$2:F6196)</f>
        <v>26979.234136970463</v>
      </c>
      <c r="T6196">
        <f t="shared" ca="1" si="193"/>
        <v>2.0221897254366024</v>
      </c>
      <c r="U6196">
        <f ca="1">AVERAGE(T$2:T6196)</f>
        <v>32.253283753222391</v>
      </c>
    </row>
    <row r="6197" spans="1:21" x14ac:dyDescent="0.25">
      <c r="A6197" s="75" t="s">
        <v>17</v>
      </c>
      <c r="B6197">
        <v>1.2666666666666668</v>
      </c>
      <c r="C6197" s="76" t="s">
        <v>91</v>
      </c>
      <c r="E6197">
        <f t="shared" ca="1" si="192"/>
        <v>0.65572421331168551</v>
      </c>
      <c r="F6197">
        <v>0.24613644930267622</v>
      </c>
      <c r="G6197">
        <f>AVERAGE(F$2:F6197)</f>
        <v>26974.879878093685</v>
      </c>
      <c r="T6197">
        <f t="shared" ca="1" si="193"/>
        <v>2.4057863455002839</v>
      </c>
      <c r="U6197">
        <f ca="1">AVERAGE(T$2:T6197)</f>
        <v>32.248466532853165</v>
      </c>
    </row>
    <row r="6198" spans="1:21" x14ac:dyDescent="0.25">
      <c r="A6198" s="75" t="s">
        <v>17</v>
      </c>
      <c r="B6198">
        <v>0.20000000000000004</v>
      </c>
      <c r="C6198" s="76" t="s">
        <v>92</v>
      </c>
      <c r="E6198">
        <f t="shared" ca="1" si="192"/>
        <v>0.47108923525372748</v>
      </c>
      <c r="F6198">
        <v>0.4</v>
      </c>
      <c r="G6198">
        <f>AVERAGE(F$2:F6198)</f>
        <v>26970.527049325236</v>
      </c>
      <c r="T6198">
        <f t="shared" ca="1" si="193"/>
        <v>2.441699773297366</v>
      </c>
      <c r="U6198">
        <f ca="1">AVERAGE(T$2:T6198)</f>
        <v>32.243656662470798</v>
      </c>
    </row>
    <row r="6199" spans="1:21" x14ac:dyDescent="0.25">
      <c r="A6199" s="75" t="s">
        <v>17</v>
      </c>
      <c r="B6199">
        <v>0.16666666666666666</v>
      </c>
      <c r="C6199" s="76" t="s">
        <v>93</v>
      </c>
      <c r="E6199">
        <f t="shared" ca="1" si="192"/>
        <v>0.96699030384220219</v>
      </c>
      <c r="F6199">
        <v>0.91549295774647887</v>
      </c>
      <c r="G6199">
        <f>AVERAGE(F$2:F6199)</f>
        <v>26966.175708319042</v>
      </c>
      <c r="T6199">
        <f t="shared" ca="1" si="193"/>
        <v>12.726155060934271</v>
      </c>
      <c r="U6199">
        <f ca="1">AVERAGE(T$2:T6199)</f>
        <v>32.240507662535087</v>
      </c>
    </row>
    <row r="6200" spans="1:21" x14ac:dyDescent="0.25">
      <c r="A6200" s="75" t="s">
        <v>17</v>
      </c>
      <c r="B6200">
        <v>0.63329666299963328</v>
      </c>
      <c r="C6200" s="76" t="s">
        <v>94</v>
      </c>
      <c r="E6200">
        <f t="shared" ca="1" si="192"/>
        <v>0.81972352722427022</v>
      </c>
      <c r="F6200">
        <v>2.4188034188034186</v>
      </c>
      <c r="G6200">
        <f>AVERAGE(F$2:F6200)</f>
        <v>26961.826013706221</v>
      </c>
      <c r="T6200">
        <f t="shared" ca="1" si="193"/>
        <v>74.250113004803978</v>
      </c>
      <c r="U6200">
        <f ca="1">AVERAGE(T$2:T6200)</f>
        <v>32.247284498370263</v>
      </c>
    </row>
    <row r="6201" spans="1:21" x14ac:dyDescent="0.25">
      <c r="A6201" s="75" t="s">
        <v>17</v>
      </c>
      <c r="B6201">
        <v>0.33333333333333331</v>
      </c>
      <c r="C6201" s="76" t="s">
        <v>95</v>
      </c>
      <c r="E6201">
        <f t="shared" ca="1" si="192"/>
        <v>4.2622173747015935E-2</v>
      </c>
      <c r="F6201">
        <v>0.67741935483870963</v>
      </c>
      <c r="G6201">
        <f>AVERAGE(F$2:F6201)</f>
        <v>26957.477441352294</v>
      </c>
      <c r="T6201">
        <f t="shared" ca="1" si="193"/>
        <v>8.3826866543333018</v>
      </c>
      <c r="U6201">
        <f ca="1">AVERAGE(T$2:T6201)</f>
        <v>32.243435369685741</v>
      </c>
    </row>
    <row r="6202" spans="1:21" x14ac:dyDescent="0.25">
      <c r="B6202">
        <v>0.13260001410970643</v>
      </c>
      <c r="C6202" s="76" t="s">
        <v>81</v>
      </c>
      <c r="E6202">
        <f t="shared" ca="1" si="192"/>
        <v>0.1263901245421345</v>
      </c>
      <c r="F6202">
        <v>0.375</v>
      </c>
      <c r="G6202">
        <f>AVERAGE(F$2:F6202)</f>
        <v>26953.130222767977</v>
      </c>
      <c r="T6202">
        <f t="shared" ca="1" si="193"/>
        <v>2.7425422441458673</v>
      </c>
      <c r="U6202">
        <f ca="1">AVERAGE(T$2:T6202)</f>
        <v>32.238677928446336</v>
      </c>
    </row>
    <row r="6203" spans="1:21" x14ac:dyDescent="0.25">
      <c r="A6203" s="75" t="s">
        <v>18</v>
      </c>
      <c r="B6203">
        <v>0.45945945945945948</v>
      </c>
      <c r="C6203" s="76" t="s">
        <v>82</v>
      </c>
      <c r="E6203">
        <f t="shared" ca="1" si="192"/>
        <v>0.5789394121324577</v>
      </c>
      <c r="F6203">
        <v>0.50124688279301743</v>
      </c>
      <c r="G6203">
        <f>AVERAGE(F$2:F6203)</f>
        <v>26948.784426415848</v>
      </c>
      <c r="T6203">
        <f t="shared" ca="1" si="193"/>
        <v>3.3980158978742545</v>
      </c>
      <c r="U6203">
        <f ca="1">AVERAGE(T$2:T6203)</f>
        <v>32.234027708834823</v>
      </c>
    </row>
    <row r="6204" spans="1:21" x14ac:dyDescent="0.25">
      <c r="A6204" s="75" t="s">
        <v>18</v>
      </c>
      <c r="B6204">
        <v>7.7719298245614032</v>
      </c>
      <c r="C6204" s="76" t="s">
        <v>83</v>
      </c>
      <c r="E6204">
        <f t="shared" ca="1" si="192"/>
        <v>0.9820574749850558</v>
      </c>
      <c r="F6204">
        <v>0.96</v>
      </c>
      <c r="G6204">
        <f>AVERAGE(F$2:F6204)</f>
        <v>26944.440105212172</v>
      </c>
      <c r="T6204">
        <f t="shared" ca="1" si="193"/>
        <v>4.4101628442326319</v>
      </c>
      <c r="U6204">
        <f ca="1">AVERAGE(T$2:T6204)</f>
        <v>32.229542159122651</v>
      </c>
    </row>
    <row r="6205" spans="1:21" x14ac:dyDescent="0.25">
      <c r="A6205" s="75" t="s">
        <v>18</v>
      </c>
      <c r="B6205">
        <v>54.555555555555557</v>
      </c>
      <c r="C6205" s="76" t="s">
        <v>84</v>
      </c>
      <c r="E6205">
        <f t="shared" ca="1" si="192"/>
        <v>0.61325202087237907</v>
      </c>
      <c r="F6205">
        <v>9.9009900990099098E-3</v>
      </c>
      <c r="G6205">
        <f>AVERAGE(F$2:F6205)</f>
        <v>26940.097031355912</v>
      </c>
      <c r="T6205">
        <f t="shared" ca="1" si="193"/>
        <v>2.4701485309209401</v>
      </c>
      <c r="U6205">
        <f ca="1">AVERAGE(T$2:T6205)</f>
        <v>32.224745351639065</v>
      </c>
    </row>
    <row r="6206" spans="1:21" x14ac:dyDescent="0.25">
      <c r="A6206" s="75" t="s">
        <v>18</v>
      </c>
      <c r="B6206">
        <v>0.17791179796456841</v>
      </c>
      <c r="C6206" s="76" t="s">
        <v>85</v>
      </c>
      <c r="E6206">
        <f t="shared" ca="1" si="192"/>
        <v>0.93840935561749117</v>
      </c>
      <c r="F6206">
        <v>0.92</v>
      </c>
      <c r="G6206">
        <f>AVERAGE(F$2:F6206)</f>
        <v>26935.755504034176</v>
      </c>
      <c r="T6206">
        <f t="shared" ca="1" si="193"/>
        <v>2.6561218772335002</v>
      </c>
      <c r="U6206">
        <f ca="1">AVERAGE(T$2:T6206)</f>
        <v>32.219980061796292</v>
      </c>
    </row>
    <row r="6207" spans="1:21" x14ac:dyDescent="0.25">
      <c r="A6207" s="75" t="s">
        <v>18</v>
      </c>
      <c r="B6207">
        <v>0.14163090128755365</v>
      </c>
      <c r="C6207" s="76" t="s">
        <v>86</v>
      </c>
      <c r="E6207">
        <f t="shared" ca="1" si="192"/>
        <v>0.98126318087588582</v>
      </c>
      <c r="F6207">
        <v>0.83333333333333337</v>
      </c>
      <c r="G6207">
        <f>AVERAGE(F$2:F6207)</f>
        <v>26931.415361886146</v>
      </c>
      <c r="T6207">
        <f t="shared" ca="1" si="193"/>
        <v>4.860995922568681</v>
      </c>
      <c r="U6207">
        <f ca="1">AVERAGE(T$2:T6207)</f>
        <v>32.215571588683297</v>
      </c>
    </row>
    <row r="6208" spans="1:21" x14ac:dyDescent="0.25">
      <c r="A6208" s="75" t="s">
        <v>18</v>
      </c>
      <c r="B6208">
        <v>624</v>
      </c>
      <c r="C6208" s="76" t="s">
        <v>87</v>
      </c>
      <c r="E6208">
        <f t="shared" ca="1" si="192"/>
        <v>0.99816771903852608</v>
      </c>
      <c r="F6208">
        <v>0.95</v>
      </c>
      <c r="G6208">
        <f>AVERAGE(F$2:F6208)</f>
        <v>26927.076637001031</v>
      </c>
      <c r="T6208">
        <f t="shared" ca="1" si="193"/>
        <v>12.876970809484838</v>
      </c>
      <c r="U6208">
        <f ca="1">AVERAGE(T$2:T6208)</f>
        <v>32.212455977151286</v>
      </c>
    </row>
    <row r="6209" spans="1:21" x14ac:dyDescent="0.25">
      <c r="A6209" s="75" t="s">
        <v>18</v>
      </c>
      <c r="B6209">
        <v>0.72527472527472536</v>
      </c>
      <c r="C6209" s="76" t="s">
        <v>88</v>
      </c>
      <c r="E6209">
        <f t="shared" ca="1" si="192"/>
        <v>0.85194997867035283</v>
      </c>
      <c r="F6209">
        <v>0.21212121212121213</v>
      </c>
      <c r="G6209">
        <f>AVERAGE(F$2:F6209)</f>
        <v>26922.739191041659</v>
      </c>
      <c r="T6209">
        <f t="shared" ca="1" si="193"/>
        <v>2.2870994082658749</v>
      </c>
      <c r="U6209">
        <f ca="1">AVERAGE(T$2:T6209)</f>
        <v>32.207635526673052</v>
      </c>
    </row>
    <row r="6210" spans="1:21" x14ac:dyDescent="0.25">
      <c r="A6210" s="75" t="s">
        <v>18</v>
      </c>
      <c r="B6210">
        <v>0.91909385113268605</v>
      </c>
      <c r="C6210" s="76" t="s">
        <v>89</v>
      </c>
      <c r="E6210">
        <f t="shared" ref="E6210:E6273" ca="1" si="194">RAND()</f>
        <v>0.33624484667622634</v>
      </c>
      <c r="F6210">
        <v>0.69135802469135799</v>
      </c>
      <c r="G6210">
        <f>AVERAGE(F$2:F6210)</f>
        <v>26918.403219414504</v>
      </c>
      <c r="T6210">
        <f t="shared" ca="1" si="193"/>
        <v>3.2099643633180959</v>
      </c>
      <c r="U6210">
        <f ca="1">AVERAGE(T$2:T6210)</f>
        <v>32.202965262352976</v>
      </c>
    </row>
    <row r="6211" spans="1:21" x14ac:dyDescent="0.25">
      <c r="A6211" s="75" t="s">
        <v>18</v>
      </c>
      <c r="B6211">
        <v>1</v>
      </c>
      <c r="C6211" s="76" t="s">
        <v>90</v>
      </c>
      <c r="E6211">
        <f t="shared" ca="1" si="194"/>
        <v>0.45604220423269615</v>
      </c>
      <c r="F6211">
        <v>0.54545454545454541</v>
      </c>
      <c r="G6211">
        <f>AVERAGE(F$2:F6211)</f>
        <v>26914.068620740611</v>
      </c>
      <c r="T6211">
        <f t="shared" ref="T6211:T6274" ca="1" si="195">2*RAND()^-1</f>
        <v>7.2426745511838808</v>
      </c>
      <c r="U6211">
        <f ca="1">AVERAGE(T$2:T6211)</f>
        <v>32.198945891868078</v>
      </c>
    </row>
    <row r="6212" spans="1:21" x14ac:dyDescent="0.25">
      <c r="A6212" s="75" t="s">
        <v>18</v>
      </c>
      <c r="B6212">
        <v>0.33333333333333326</v>
      </c>
      <c r="C6212" s="76" t="s">
        <v>91</v>
      </c>
      <c r="E6212">
        <f t="shared" ca="1" si="194"/>
        <v>0.50093385290331882</v>
      </c>
      <c r="F6212">
        <v>0.25</v>
      </c>
      <c r="G6212">
        <f>AVERAGE(F$2:F6212)</f>
        <v>26909.735370278406</v>
      </c>
      <c r="T6212">
        <f t="shared" ca="1" si="195"/>
        <v>12.854617620286104</v>
      </c>
      <c r="U6212">
        <f ca="1">AVERAGE(T$2:T6212)</f>
        <v>32.195831364695067</v>
      </c>
    </row>
    <row r="6213" spans="1:21" x14ac:dyDescent="0.25">
      <c r="A6213" s="75" t="s">
        <v>18</v>
      </c>
      <c r="B6213">
        <v>1</v>
      </c>
      <c r="C6213" s="76" t="s">
        <v>92</v>
      </c>
      <c r="E6213">
        <f t="shared" ca="1" si="194"/>
        <v>0.5326887815173057</v>
      </c>
      <c r="F6213">
        <v>2.7397260273972629E-2</v>
      </c>
      <c r="G6213">
        <f>AVERAGE(F$2:F6213)</f>
        <v>26905.403479104389</v>
      </c>
      <c r="T6213">
        <f t="shared" ca="1" si="195"/>
        <v>4.6312929446686564</v>
      </c>
      <c r="U6213">
        <f ca="1">AVERAGE(T$2:T6213)</f>
        <v>32.191394059733696</v>
      </c>
    </row>
    <row r="6214" spans="1:21" x14ac:dyDescent="0.25">
      <c r="A6214" s="75" t="s">
        <v>18</v>
      </c>
      <c r="B6214">
        <v>0.66666666666666663</v>
      </c>
      <c r="C6214" s="76" t="s">
        <v>93</v>
      </c>
      <c r="E6214">
        <f t="shared" ca="1" si="194"/>
        <v>0.53333569840351991</v>
      </c>
      <c r="F6214">
        <v>7.333333333333333</v>
      </c>
      <c r="G6214">
        <f>AVERAGE(F$2:F6214)</f>
        <v>26901.074158301915</v>
      </c>
      <c r="T6214">
        <f t="shared" ca="1" si="195"/>
        <v>2.502296322982863</v>
      </c>
      <c r="U6214">
        <f ca="1">AVERAGE(T$2:T6214)</f>
        <v>32.186615515111654</v>
      </c>
    </row>
    <row r="6215" spans="1:21" x14ac:dyDescent="0.25">
      <c r="A6215" s="75" t="s">
        <v>18</v>
      </c>
      <c r="B6215">
        <v>0.63329666299963328</v>
      </c>
      <c r="C6215" s="76" t="s">
        <v>94</v>
      </c>
      <c r="E6215">
        <f t="shared" ca="1" si="194"/>
        <v>0.87775675294346767</v>
      </c>
      <c r="F6215">
        <v>18.613355387461834</v>
      </c>
      <c r="G6215">
        <f>AVERAGE(F$2:F6215)</f>
        <v>26896.748046167559</v>
      </c>
      <c r="T6215">
        <f t="shared" ca="1" si="195"/>
        <v>8.5130423326746403</v>
      </c>
      <c r="U6215">
        <f ca="1">AVERAGE(T$2:T6215)</f>
        <v>32.182805799440196</v>
      </c>
    </row>
    <row r="6216" spans="1:21" x14ac:dyDescent="0.25">
      <c r="A6216" s="75" t="s">
        <v>18</v>
      </c>
      <c r="B6216">
        <v>2.3333333333333335</v>
      </c>
      <c r="C6216" s="76" t="s">
        <v>95</v>
      </c>
      <c r="E6216">
        <f t="shared" ca="1" si="194"/>
        <v>0.23424169662624184</v>
      </c>
      <c r="F6216">
        <v>0.5</v>
      </c>
      <c r="G6216">
        <f>AVERAGE(F$2:F6216)</f>
        <v>26892.420411727304</v>
      </c>
      <c r="T6216">
        <f t="shared" ca="1" si="195"/>
        <v>3.288058422794879</v>
      </c>
      <c r="U6216">
        <f ca="1">AVERAGE(T$2:T6216)</f>
        <v>32.17815660436753</v>
      </c>
    </row>
    <row r="6217" spans="1:21" x14ac:dyDescent="0.25">
      <c r="B6217">
        <v>0.61914664032854794</v>
      </c>
      <c r="C6217" s="76" t="s">
        <v>81</v>
      </c>
      <c r="E6217">
        <f t="shared" ca="1" si="194"/>
        <v>0.78976771465382078</v>
      </c>
      <c r="F6217">
        <v>0.25</v>
      </c>
      <c r="G6217">
        <f>AVERAGE(F$2:F6217)</f>
        <v>26888.094129486035</v>
      </c>
      <c r="T6217">
        <f t="shared" ca="1" si="195"/>
        <v>2.3899180586966482</v>
      </c>
      <c r="U6217">
        <f ca="1">AVERAGE(T$2:T6217)</f>
        <v>32.173364416699307</v>
      </c>
    </row>
    <row r="6218" spans="1:21" x14ac:dyDescent="0.25">
      <c r="A6218" s="75" t="s">
        <v>19</v>
      </c>
      <c r="B6218">
        <v>0.21621621621621623</v>
      </c>
      <c r="C6218" s="76" t="s">
        <v>82</v>
      </c>
      <c r="E6218">
        <f t="shared" ca="1" si="194"/>
        <v>0.77080475948523852</v>
      </c>
      <c r="F6218">
        <v>0.34228187919463088</v>
      </c>
      <c r="G6218">
        <f>AVERAGE(F$2:F6218)</f>
        <v>26883.769253847044</v>
      </c>
      <c r="T6218">
        <f t="shared" ca="1" si="195"/>
        <v>2.0656034457663797</v>
      </c>
      <c r="U6218">
        <f ca="1">AVERAGE(T$2:T6218)</f>
        <v>32.168521604897649</v>
      </c>
    </row>
    <row r="6219" spans="1:21" x14ac:dyDescent="0.25">
      <c r="A6219" s="75" t="s">
        <v>19</v>
      </c>
      <c r="B6219">
        <v>0.94736842105263153</v>
      </c>
      <c r="C6219" s="76" t="s">
        <v>83</v>
      </c>
      <c r="E6219">
        <f t="shared" ca="1" si="194"/>
        <v>0.45604820398271106</v>
      </c>
      <c r="F6219">
        <v>0</v>
      </c>
      <c r="G6219">
        <f>AVERAGE(F$2:F6219)</f>
        <v>26879.445714243659</v>
      </c>
      <c r="T6219">
        <f t="shared" ca="1" si="195"/>
        <v>2.2615702473538688</v>
      </c>
      <c r="U6219">
        <f ca="1">AVERAGE(T$2:T6219)</f>
        <v>32.163711866821487</v>
      </c>
    </row>
    <row r="6220" spans="1:21" x14ac:dyDescent="0.25">
      <c r="A6220" s="75" t="s">
        <v>19</v>
      </c>
      <c r="B6220">
        <v>1.2222222222222223</v>
      </c>
      <c r="C6220" s="76" t="s">
        <v>84</v>
      </c>
      <c r="E6220">
        <f t="shared" ca="1" si="194"/>
        <v>0.24182812300727741</v>
      </c>
      <c r="F6220">
        <v>9.9009900990099098E-3</v>
      </c>
      <c r="G6220">
        <f>AVERAGE(F$2:F6220)</f>
        <v>26875.123566661532</v>
      </c>
      <c r="T6220">
        <f t="shared" ca="1" si="195"/>
        <v>10.393870495122087</v>
      </c>
      <c r="U6220">
        <f ca="1">AVERAGE(T$2:T6220)</f>
        <v>32.160211329537084</v>
      </c>
    </row>
    <row r="6221" spans="1:21" x14ac:dyDescent="0.25">
      <c r="A6221" s="75" t="s">
        <v>19</v>
      </c>
      <c r="B6221">
        <v>0.13079532604598568</v>
      </c>
      <c r="C6221" s="76" t="s">
        <v>85</v>
      </c>
      <c r="E6221">
        <f t="shared" ca="1" si="194"/>
        <v>0.42193633916038575</v>
      </c>
      <c r="F6221">
        <v>0</v>
      </c>
      <c r="G6221">
        <f>AVERAGE(F$2:F6221)</f>
        <v>26870.802807245669</v>
      </c>
      <c r="T6221">
        <f t="shared" ca="1" si="195"/>
        <v>2.0377441254496729</v>
      </c>
      <c r="U6221">
        <f ca="1">AVERAGE(T$2:T6221)</f>
        <v>32.155368489150575</v>
      </c>
    </row>
    <row r="6222" spans="1:21" x14ac:dyDescent="0.25">
      <c r="A6222" s="75" t="s">
        <v>19</v>
      </c>
      <c r="B6222">
        <v>0.28755364806866951</v>
      </c>
      <c r="C6222" s="76" t="s">
        <v>86</v>
      </c>
      <c r="E6222">
        <f t="shared" ca="1" si="194"/>
        <v>1.8427639672699447E-2</v>
      </c>
      <c r="F6222">
        <v>9.0000000000000018</v>
      </c>
      <c r="G6222">
        <f>AVERAGE(F$2:F6222)</f>
        <v>26866.484883630939</v>
      </c>
      <c r="T6222">
        <f t="shared" ca="1" si="195"/>
        <v>2.709456378685974</v>
      </c>
      <c r="U6222">
        <f ca="1">AVERAGE(T$2:T6222)</f>
        <v>32.15063518066151</v>
      </c>
    </row>
    <row r="6223" spans="1:21" x14ac:dyDescent="0.25">
      <c r="A6223" s="75" t="s">
        <v>19</v>
      </c>
      <c r="B6223">
        <v>6.5</v>
      </c>
      <c r="C6223" s="76" t="s">
        <v>87</v>
      </c>
      <c r="E6223">
        <f t="shared" ca="1" si="194"/>
        <v>0.80592523934744476</v>
      </c>
      <c r="F6223">
        <v>0.99</v>
      </c>
      <c r="G6223">
        <f>AVERAGE(F$2:F6223)</f>
        <v>26862.167060602391</v>
      </c>
      <c r="T6223">
        <f t="shared" ca="1" si="195"/>
        <v>8.1508559548246762</v>
      </c>
      <c r="U6223">
        <f ca="1">AVERAGE(T$2:T6223)</f>
        <v>32.146777935527176</v>
      </c>
    </row>
    <row r="6224" spans="1:21" x14ac:dyDescent="0.25">
      <c r="A6224" s="75" t="s">
        <v>19</v>
      </c>
      <c r="B6224">
        <v>0.17582417582417584</v>
      </c>
      <c r="C6224" s="76" t="s">
        <v>88</v>
      </c>
      <c r="E6224">
        <f t="shared" ca="1" si="194"/>
        <v>0.41481332459518672</v>
      </c>
      <c r="F6224">
        <v>1.6086956521739131</v>
      </c>
      <c r="G6224">
        <f>AVERAGE(F$2:F6224)</f>
        <v>26857.850724692871</v>
      </c>
      <c r="T6224">
        <f t="shared" ca="1" si="195"/>
        <v>28.656836153872167</v>
      </c>
      <c r="U6224">
        <f ca="1">AVERAGE(T$2:T6224)</f>
        <v>32.146217122128228</v>
      </c>
    </row>
    <row r="6225" spans="1:21" x14ac:dyDescent="0.25">
      <c r="A6225" s="75" t="s">
        <v>19</v>
      </c>
      <c r="B6225">
        <v>2.9126213592233035E-2</v>
      </c>
      <c r="C6225" s="76" t="s">
        <v>89</v>
      </c>
      <c r="E6225">
        <f t="shared" ca="1" si="194"/>
        <v>0.71335095722519382</v>
      </c>
      <c r="F6225">
        <v>1.25</v>
      </c>
      <c r="G6225">
        <f>AVERAGE(F$2:F6225)</f>
        <v>26853.535718149698</v>
      </c>
      <c r="T6225">
        <f t="shared" ca="1" si="195"/>
        <v>2.5272139979380732</v>
      </c>
      <c r="U6225">
        <f ca="1">AVERAGE(T$2:T6225)</f>
        <v>32.141458284865344</v>
      </c>
    </row>
    <row r="6226" spans="1:21" x14ac:dyDescent="0.25">
      <c r="A6226" s="75" t="s">
        <v>19</v>
      </c>
      <c r="B6226">
        <v>3</v>
      </c>
      <c r="C6226" s="76" t="s">
        <v>90</v>
      </c>
      <c r="E6226">
        <f t="shared" ca="1" si="194"/>
        <v>0.83975585439862865</v>
      </c>
      <c r="F6226">
        <v>0.86111111111111116</v>
      </c>
      <c r="G6226">
        <f>AVERAGE(F$2:F6226)</f>
        <v>26849.2220354819</v>
      </c>
      <c r="T6226">
        <f t="shared" ca="1" si="195"/>
        <v>2.7667911847213538</v>
      </c>
      <c r="U6226">
        <f ca="1">AVERAGE(T$2:T6226)</f>
        <v>32.136739462841227</v>
      </c>
    </row>
    <row r="6227" spans="1:21" x14ac:dyDescent="0.25">
      <c r="A6227" s="75" t="s">
        <v>19</v>
      </c>
      <c r="B6227">
        <v>1.4</v>
      </c>
      <c r="C6227" s="76" t="s">
        <v>91</v>
      </c>
      <c r="E6227">
        <f t="shared" ca="1" si="194"/>
        <v>0.75832609544110741</v>
      </c>
      <c r="F6227">
        <v>0</v>
      </c>
      <c r="G6227">
        <f>AVERAGE(F$2:F6227)</f>
        <v>26844.909600204759</v>
      </c>
      <c r="T6227">
        <f t="shared" ca="1" si="195"/>
        <v>13.985184226911374</v>
      </c>
      <c r="U6227">
        <f ca="1">AVERAGE(T$2:T6227)</f>
        <v>32.133824018697965</v>
      </c>
    </row>
    <row r="6228" spans="1:21" x14ac:dyDescent="0.25">
      <c r="A6228" s="75" t="s">
        <v>19</v>
      </c>
      <c r="B6228">
        <v>0</v>
      </c>
      <c r="C6228" s="76" t="s">
        <v>92</v>
      </c>
      <c r="E6228">
        <f t="shared" ca="1" si="194"/>
        <v>3.1326089090064624E-2</v>
      </c>
      <c r="F6228">
        <v>2.6231884057971016</v>
      </c>
      <c r="G6228">
        <f>AVERAGE(F$2:F6228)</f>
        <v>26840.598971264371</v>
      </c>
      <c r="T6228">
        <f t="shared" ca="1" si="195"/>
        <v>3.8615951033939977</v>
      </c>
      <c r="U6228">
        <f ca="1">AVERAGE(T$2:T6228)</f>
        <v>32.129283753897049</v>
      </c>
    </row>
    <row r="6229" spans="1:21" x14ac:dyDescent="0.25">
      <c r="A6229" s="75" t="s">
        <v>19</v>
      </c>
      <c r="B6229">
        <v>0.33333333333333331</v>
      </c>
      <c r="C6229" s="76" t="s">
        <v>93</v>
      </c>
      <c r="E6229">
        <f t="shared" ca="1" si="194"/>
        <v>0.94949210485666502</v>
      </c>
      <c r="F6229">
        <v>0.37518200938359486</v>
      </c>
      <c r="G6229">
        <f>AVERAGE(F$2:F6229)</f>
        <v>26836.289365646313</v>
      </c>
      <c r="T6229">
        <f t="shared" ca="1" si="195"/>
        <v>2.5860004701498136</v>
      </c>
      <c r="U6229">
        <f ca="1">AVERAGE(T$2:T6229)</f>
        <v>32.124540131019124</v>
      </c>
    </row>
    <row r="6230" spans="1:21" x14ac:dyDescent="0.25">
      <c r="A6230" s="75" t="s">
        <v>19</v>
      </c>
      <c r="B6230">
        <v>0.92665933259992661</v>
      </c>
      <c r="C6230" s="76" t="s">
        <v>94</v>
      </c>
      <c r="E6230">
        <f t="shared" ca="1" si="194"/>
        <v>0.17368668515777697</v>
      </c>
      <c r="F6230">
        <v>0.4</v>
      </c>
      <c r="G6230">
        <f>AVERAGE(F$2:F6230)</f>
        <v>26831.981147735631</v>
      </c>
      <c r="T6230">
        <f t="shared" ca="1" si="195"/>
        <v>2.6468827605781535</v>
      </c>
      <c r="U6230">
        <f ca="1">AVERAGE(T$2:T6230)</f>
        <v>32.119807805225179</v>
      </c>
    </row>
    <row r="6231" spans="1:21" x14ac:dyDescent="0.25">
      <c r="A6231" s="75" t="s">
        <v>19</v>
      </c>
      <c r="B6231">
        <v>0.33333333333333331</v>
      </c>
      <c r="C6231" s="76" t="s">
        <v>95</v>
      </c>
      <c r="E6231">
        <f t="shared" ca="1" si="194"/>
        <v>0.67970163320599863</v>
      </c>
      <c r="F6231">
        <v>3.0816326530612246</v>
      </c>
      <c r="G6231">
        <f>AVERAGE(F$2:F6231)</f>
        <v>26827.674743319083</v>
      </c>
      <c r="T6231">
        <f t="shared" ca="1" si="195"/>
        <v>3.3796987909175362</v>
      </c>
      <c r="U6231">
        <f ca="1">AVERAGE(T$2:T6231)</f>
        <v>32.115194625608119</v>
      </c>
    </row>
    <row r="6232" spans="1:21" x14ac:dyDescent="0.25">
      <c r="B6232">
        <v>0.97108666713699021</v>
      </c>
      <c r="C6232" s="76" t="s">
        <v>81</v>
      </c>
      <c r="E6232">
        <f t="shared" ca="1" si="194"/>
        <v>0.13194747829148001</v>
      </c>
      <c r="F6232">
        <v>17.18181818181818</v>
      </c>
      <c r="G6232">
        <f>AVERAGE(F$2:F6232)</f>
        <v>26823.371984062924</v>
      </c>
      <c r="T6232">
        <f t="shared" ca="1" si="195"/>
        <v>2.6960206864299994</v>
      </c>
      <c r="U6232">
        <f ca="1">AVERAGE(T$2:T6232)</f>
        <v>32.110473204658163</v>
      </c>
    </row>
    <row r="6233" spans="1:21" x14ac:dyDescent="0.25">
      <c r="A6233" s="75" t="s">
        <v>20</v>
      </c>
      <c r="B6233">
        <v>0.21621621621621623</v>
      </c>
      <c r="C6233" s="76" t="s">
        <v>82</v>
      </c>
      <c r="E6233">
        <f t="shared" ca="1" si="194"/>
        <v>0.42304316390573515</v>
      </c>
      <c r="F6233">
        <v>0.27083333333333331</v>
      </c>
      <c r="G6233">
        <f>AVERAGE(F$2:F6233)</f>
        <v>26819.067892093939</v>
      </c>
      <c r="T6233">
        <f t="shared" ca="1" si="195"/>
        <v>3.2367192887170773</v>
      </c>
      <c r="U6233">
        <f ca="1">AVERAGE(T$2:T6233)</f>
        <v>32.105840060576654</v>
      </c>
    </row>
    <row r="6234" spans="1:21" x14ac:dyDescent="0.25">
      <c r="A6234" s="75" t="s">
        <v>20</v>
      </c>
      <c r="B6234">
        <v>0.45614035087719296</v>
      </c>
      <c r="C6234" s="76" t="s">
        <v>83</v>
      </c>
      <c r="E6234">
        <f t="shared" ca="1" si="194"/>
        <v>0.15354899498694397</v>
      </c>
      <c r="F6234">
        <v>0.375</v>
      </c>
      <c r="G6234">
        <f>AVERAGE(F$2:F6234)</f>
        <v>26814.765197903005</v>
      </c>
      <c r="T6234">
        <f t="shared" ca="1" si="195"/>
        <v>3.9869366686799443</v>
      </c>
      <c r="U6234">
        <f ca="1">AVERAGE(T$2:T6234)</f>
        <v>32.101328765310832</v>
      </c>
    </row>
    <row r="6235" spans="1:21" x14ac:dyDescent="0.25">
      <c r="A6235" s="75" t="s">
        <v>20</v>
      </c>
      <c r="B6235">
        <v>0.1111111111111111</v>
      </c>
      <c r="C6235" s="76" t="s">
        <v>84</v>
      </c>
      <c r="E6235">
        <f t="shared" ca="1" si="194"/>
        <v>0.31455840061632467</v>
      </c>
      <c r="F6235">
        <v>0.69325153374233128</v>
      </c>
      <c r="G6235">
        <f>AVERAGE(F$2:F6235)</f>
        <v>26810.463935158958</v>
      </c>
      <c r="T6235">
        <f t="shared" ca="1" si="195"/>
        <v>2.5086294807570364</v>
      </c>
      <c r="U6235">
        <f ca="1">AVERAGE(T$2:T6235)</f>
        <v>32.096581781145836</v>
      </c>
    </row>
    <row r="6236" spans="1:21" x14ac:dyDescent="0.25">
      <c r="A6236" s="75" t="s">
        <v>20</v>
      </c>
      <c r="B6236">
        <v>2.9918959668300039E-2</v>
      </c>
      <c r="C6236" s="76" t="s">
        <v>85</v>
      </c>
      <c r="E6236">
        <f t="shared" ca="1" si="194"/>
        <v>0.10150421594563508</v>
      </c>
      <c r="F6236">
        <v>0</v>
      </c>
      <c r="G6236">
        <f>AVERAGE(F$2:F6236)</f>
        <v>26806.163940943214</v>
      </c>
      <c r="T6236">
        <f t="shared" ca="1" si="195"/>
        <v>41.263463097296132</v>
      </c>
      <c r="U6236">
        <f ca="1">AVERAGE(T$2:T6236)</f>
        <v>32.09805201070737</v>
      </c>
    </row>
    <row r="6237" spans="1:21" x14ac:dyDescent="0.25">
      <c r="A6237" s="75" t="s">
        <v>20</v>
      </c>
      <c r="B6237">
        <v>0.23605150214592274</v>
      </c>
      <c r="C6237" s="76" t="s">
        <v>86</v>
      </c>
      <c r="E6237">
        <f t="shared" ca="1" si="194"/>
        <v>0.54167993040296947</v>
      </c>
      <c r="F6237">
        <v>0.66442953020134232</v>
      </c>
      <c r="G6237">
        <f>AVERAGE(F$2:F6237)</f>
        <v>26801.865432362163</v>
      </c>
      <c r="T6237">
        <f t="shared" ca="1" si="195"/>
        <v>2.7162661052835286</v>
      </c>
      <c r="U6237">
        <f ca="1">AVERAGE(T$2:T6237)</f>
        <v>32.093340370889308</v>
      </c>
    </row>
    <row r="6238" spans="1:21" x14ac:dyDescent="0.25">
      <c r="A6238" s="75" t="s">
        <v>20</v>
      </c>
      <c r="B6238">
        <v>2.75</v>
      </c>
      <c r="C6238" s="76" t="s">
        <v>87</v>
      </c>
      <c r="E6238">
        <f t="shared" ca="1" si="194"/>
        <v>0.60252774214023885</v>
      </c>
      <c r="F6238">
        <v>2.5</v>
      </c>
      <c r="G6238">
        <f>AVERAGE(F$2:F6238)</f>
        <v>26797.568596474339</v>
      </c>
      <c r="T6238">
        <f t="shared" ca="1" si="195"/>
        <v>4.6557931523724267</v>
      </c>
      <c r="U6238">
        <f ca="1">AVERAGE(T$2:T6238)</f>
        <v>32.088941213086116</v>
      </c>
    </row>
    <row r="6239" spans="1:21" x14ac:dyDescent="0.25">
      <c r="A6239" s="75" t="s">
        <v>20</v>
      </c>
      <c r="B6239">
        <v>1.6373626373626373</v>
      </c>
      <c r="C6239" s="76" t="s">
        <v>88</v>
      </c>
      <c r="E6239">
        <f t="shared" ca="1" si="194"/>
        <v>0.35191518166234093</v>
      </c>
      <c r="F6239">
        <v>1.2666666666666668</v>
      </c>
      <c r="G6239">
        <f>AVERAGE(F$2:F6239)</f>
        <v>26793.272940506115</v>
      </c>
      <c r="T6239">
        <f t="shared" ca="1" si="195"/>
        <v>2.1540201147629512</v>
      </c>
      <c r="U6239">
        <f ca="1">AVERAGE(T$2:T6239)</f>
        <v>32.084142412012326</v>
      </c>
    </row>
    <row r="6240" spans="1:21" x14ac:dyDescent="0.25">
      <c r="A6240" s="75" t="s">
        <v>20</v>
      </c>
      <c r="B6240">
        <v>4.5307443365695831E-2</v>
      </c>
      <c r="C6240" s="76" t="s">
        <v>89</v>
      </c>
      <c r="E6240">
        <f t="shared" ca="1" si="194"/>
        <v>0.83843114415204756</v>
      </c>
      <c r="F6240">
        <v>281.4858757062147</v>
      </c>
      <c r="G6240">
        <f>AVERAGE(F$2:F6240)</f>
        <v>26789.023575693675</v>
      </c>
      <c r="T6240">
        <f t="shared" ca="1" si="195"/>
        <v>7.0721328924585443</v>
      </c>
      <c r="U6240">
        <f ca="1">AVERAGE(T$2:T6240)</f>
        <v>32.08013343468911</v>
      </c>
    </row>
    <row r="6241" spans="1:21" x14ac:dyDescent="0.25">
      <c r="A6241" s="75" t="s">
        <v>20</v>
      </c>
      <c r="B6241">
        <v>1.4</v>
      </c>
      <c r="C6241" s="76" t="s">
        <v>90</v>
      </c>
      <c r="E6241">
        <f t="shared" ca="1" si="194"/>
        <v>0.49142235303980819</v>
      </c>
      <c r="F6241">
        <v>0.39379243452958296</v>
      </c>
      <c r="G6241">
        <f>AVERAGE(F$2:F6241)</f>
        <v>26784.730526048919</v>
      </c>
      <c r="T6241">
        <f t="shared" ca="1" si="195"/>
        <v>2.0229497947725119</v>
      </c>
      <c r="U6241">
        <f ca="1">AVERAGE(T$2:T6241)</f>
        <v>32.075316578336562</v>
      </c>
    </row>
    <row r="6242" spans="1:21" x14ac:dyDescent="0.25">
      <c r="A6242" s="75" t="s">
        <v>20</v>
      </c>
      <c r="B6242">
        <v>0.93333333333333324</v>
      </c>
      <c r="C6242" s="76" t="s">
        <v>91</v>
      </c>
      <c r="E6242">
        <f t="shared" ca="1" si="194"/>
        <v>0.95656229235326029</v>
      </c>
      <c r="F6242">
        <v>0.63398692810457513</v>
      </c>
      <c r="G6242">
        <f>AVERAGE(F$2:F6242)</f>
        <v>26780.438890647682</v>
      </c>
      <c r="T6242">
        <f t="shared" ca="1" si="195"/>
        <v>5.875595244719932</v>
      </c>
      <c r="U6242">
        <f ca="1">AVERAGE(T$2:T6242)</f>
        <v>32.071118577802409</v>
      </c>
    </row>
    <row r="6243" spans="1:21" x14ac:dyDescent="0.25">
      <c r="A6243" s="75" t="s">
        <v>20</v>
      </c>
      <c r="B6243">
        <v>0</v>
      </c>
      <c r="C6243" s="76" t="s">
        <v>92</v>
      </c>
      <c r="E6243">
        <f t="shared" ca="1" si="194"/>
        <v>9.7431490896687123E-2</v>
      </c>
      <c r="F6243">
        <v>3.347826086956522</v>
      </c>
      <c r="G6243">
        <f>AVERAGE(F$2:F6243)</f>
        <v>26776.149065100653</v>
      </c>
      <c r="T6243">
        <f t="shared" ca="1" si="195"/>
        <v>36.402940913246731</v>
      </c>
      <c r="U6243">
        <f ca="1">AVERAGE(T$2:T6243)</f>
        <v>32.071812557670313</v>
      </c>
    </row>
    <row r="6244" spans="1:21" x14ac:dyDescent="0.25">
      <c r="A6244" s="75" t="s">
        <v>20</v>
      </c>
      <c r="B6244">
        <v>0.97499999999999998</v>
      </c>
      <c r="C6244" s="76" t="s">
        <v>93</v>
      </c>
      <c r="E6244">
        <f t="shared" ca="1" si="194"/>
        <v>0.20885684428161233</v>
      </c>
      <c r="F6244">
        <v>0.20212765957446807</v>
      </c>
      <c r="G6244">
        <f>AVERAGE(F$2:F6244)</f>
        <v>26771.860109960904</v>
      </c>
      <c r="T6244">
        <f t="shared" ca="1" si="195"/>
        <v>10.467990922828731</v>
      </c>
      <c r="U6244">
        <f ca="1">AVERAGE(T$2:T6244)</f>
        <v>32.068352070463071</v>
      </c>
    </row>
    <row r="6245" spans="1:21" x14ac:dyDescent="0.25">
      <c r="A6245" s="75" t="s">
        <v>20</v>
      </c>
      <c r="B6245">
        <v>0.99816648331499813</v>
      </c>
      <c r="C6245" s="76" t="s">
        <v>94</v>
      </c>
      <c r="E6245">
        <f t="shared" ca="1" si="194"/>
        <v>0.30369107513714522</v>
      </c>
      <c r="F6245">
        <v>0.43023255813953493</v>
      </c>
      <c r="G6245">
        <f>AVERAGE(F$2:F6245)</f>
        <v>26767.572565137489</v>
      </c>
      <c r="T6245">
        <f t="shared" ca="1" si="195"/>
        <v>4.2795970292851413</v>
      </c>
      <c r="U6245">
        <f ca="1">AVERAGE(T$2:T6245)</f>
        <v>32.063901597202147</v>
      </c>
    </row>
    <row r="6246" spans="1:21" x14ac:dyDescent="0.25">
      <c r="A6246" s="75" t="s">
        <v>20</v>
      </c>
      <c r="B6246">
        <v>0.39</v>
      </c>
      <c r="C6246" s="76" t="s">
        <v>95</v>
      </c>
      <c r="E6246">
        <f t="shared" ca="1" si="194"/>
        <v>0.6213508105089719</v>
      </c>
      <c r="F6246">
        <v>0.99444444444444446</v>
      </c>
      <c r="G6246">
        <f>AVERAGE(F$2:F6246)</f>
        <v>26763.286483773085</v>
      </c>
      <c r="T6246">
        <f t="shared" ca="1" si="195"/>
        <v>4.5401231050832918</v>
      </c>
      <c r="U6246">
        <f ca="1">AVERAGE(T$2:T6246)</f>
        <v>32.059494266779069</v>
      </c>
    </row>
    <row r="6247" spans="1:21" x14ac:dyDescent="0.25">
      <c r="B6247">
        <v>0.190426679835726</v>
      </c>
      <c r="C6247" s="76" t="s">
        <v>81</v>
      </c>
      <c r="E6247">
        <f t="shared" ca="1" si="194"/>
        <v>0.3214890798915977</v>
      </c>
      <c r="F6247">
        <v>0.15966386554621845</v>
      </c>
      <c r="G6247">
        <f>AVERAGE(F$2:F6247)</f>
        <v>26759.00164118264</v>
      </c>
      <c r="T6247">
        <f t="shared" ca="1" si="195"/>
        <v>3.0487319466756002</v>
      </c>
      <c r="U6247">
        <f ca="1">AVERAGE(T$2:T6247)</f>
        <v>32.054849572203324</v>
      </c>
    </row>
    <row r="6248" spans="1:21" x14ac:dyDescent="0.25">
      <c r="A6248" s="75" t="s">
        <v>21</v>
      </c>
      <c r="B6248">
        <v>8.1081081081081086E-2</v>
      </c>
      <c r="C6248" s="76" t="s">
        <v>82</v>
      </c>
      <c r="E6248">
        <f t="shared" ca="1" si="194"/>
        <v>0.84148290221256461</v>
      </c>
      <c r="F6248">
        <v>0.66666666666666663</v>
      </c>
      <c r="G6248">
        <f>AVERAGE(F$2:F6248)</f>
        <v>26754.718251559698</v>
      </c>
      <c r="T6248">
        <f t="shared" ca="1" si="195"/>
        <v>6.8503332748553518</v>
      </c>
      <c r="U6248">
        <f ca="1">AVERAGE(T$2:T6248)</f>
        <v>32.050814912959318</v>
      </c>
    </row>
    <row r="6249" spans="1:21" x14ac:dyDescent="0.25">
      <c r="A6249" s="75" t="s">
        <v>21</v>
      </c>
      <c r="B6249">
        <v>0.31578947368421051</v>
      </c>
      <c r="C6249" s="76" t="s">
        <v>83</v>
      </c>
      <c r="E6249">
        <f t="shared" ca="1" si="194"/>
        <v>0.20925325682732743</v>
      </c>
      <c r="F6249">
        <v>0.63636363636363624</v>
      </c>
      <c r="G6249">
        <f>AVERAGE(F$2:F6249)</f>
        <v>26750.436228210157</v>
      </c>
      <c r="T6249">
        <f t="shared" ca="1" si="195"/>
        <v>4.3730775648584563</v>
      </c>
      <c r="U6249">
        <f ca="1">AVERAGE(T$2:T6249)</f>
        <v>32.046385057429852</v>
      </c>
    </row>
    <row r="6250" spans="1:21" x14ac:dyDescent="0.25">
      <c r="A6250" s="75" t="s">
        <v>21</v>
      </c>
      <c r="B6250">
        <v>1.7777777777777777</v>
      </c>
      <c r="C6250" s="76" t="s">
        <v>84</v>
      </c>
      <c r="E6250">
        <f t="shared" ca="1" si="194"/>
        <v>0.69221135158885361</v>
      </c>
      <c r="F6250">
        <v>0.63190184049079756</v>
      </c>
      <c r="G6250">
        <f>AVERAGE(F$2:F6250)</f>
        <v>26746.15557461336</v>
      </c>
      <c r="T6250">
        <f t="shared" ca="1" si="195"/>
        <v>4.9992825917731327</v>
      </c>
      <c r="U6250">
        <f ca="1">AVERAGE(T$2:T6250)</f>
        <v>32.042056828518724</v>
      </c>
    </row>
    <row r="6251" spans="1:21" x14ac:dyDescent="0.25">
      <c r="A6251" s="75" t="s">
        <v>21</v>
      </c>
      <c r="B6251">
        <v>0.17791179796456841</v>
      </c>
      <c r="C6251" s="76" t="s">
        <v>85</v>
      </c>
      <c r="E6251">
        <f t="shared" ca="1" si="194"/>
        <v>0.95766763077906802</v>
      </c>
      <c r="F6251">
        <v>3.3956043956043964</v>
      </c>
      <c r="G6251">
        <f>AVERAGE(F$2:F6251)</f>
        <v>26741.876733018125</v>
      </c>
      <c r="T6251">
        <f t="shared" ca="1" si="195"/>
        <v>2.1754025301227102</v>
      </c>
      <c r="U6251">
        <f ca="1">AVERAGE(T$2:T6251)</f>
        <v>32.037278163830976</v>
      </c>
    </row>
    <row r="6252" spans="1:21" x14ac:dyDescent="0.25">
      <c r="A6252" s="75" t="s">
        <v>21</v>
      </c>
      <c r="B6252">
        <v>0.22746781115879827</v>
      </c>
      <c r="C6252" s="76" t="s">
        <v>86</v>
      </c>
      <c r="E6252">
        <f t="shared" ca="1" si="194"/>
        <v>0.42392018686475819</v>
      </c>
      <c r="F6252">
        <v>0.81818181818181823</v>
      </c>
      <c r="G6252">
        <f>AVERAGE(F$2:F6252)</f>
        <v>26737.59884811152</v>
      </c>
      <c r="T6252">
        <f t="shared" ca="1" si="195"/>
        <v>4.0404166598058735</v>
      </c>
      <c r="U6252">
        <f ca="1">AVERAGE(T$2:T6252)</f>
        <v>32.032799382595336</v>
      </c>
    </row>
    <row r="6253" spans="1:21" x14ac:dyDescent="0.25">
      <c r="A6253" s="75" t="s">
        <v>21</v>
      </c>
      <c r="B6253">
        <v>6.5</v>
      </c>
      <c r="C6253" s="76" t="s">
        <v>87</v>
      </c>
      <c r="E6253">
        <f t="shared" ca="1" si="194"/>
        <v>0.66707029534120554</v>
      </c>
      <c r="F6253">
        <v>0.45652173913043476</v>
      </c>
      <c r="G6253">
        <f>AVERAGE(F$2:F6253)</f>
        <v>26733.322273843067</v>
      </c>
      <c r="T6253">
        <f t="shared" ca="1" si="195"/>
        <v>36.20323040036385</v>
      </c>
      <c r="U6253">
        <f ca="1">AVERAGE(T$2:T6253)</f>
        <v>32.033466438100412</v>
      </c>
    </row>
    <row r="6254" spans="1:21" x14ac:dyDescent="0.25">
      <c r="A6254" s="75" t="s">
        <v>21</v>
      </c>
      <c r="B6254">
        <v>0.4505494505494505</v>
      </c>
      <c r="C6254" s="76" t="s">
        <v>88</v>
      </c>
      <c r="E6254">
        <f t="shared" ca="1" si="194"/>
        <v>6.9019090911321412E-2</v>
      </c>
      <c r="F6254">
        <v>0.66666666666666663</v>
      </c>
      <c r="G6254">
        <f>AVERAGE(F$2:F6254)</f>
        <v>26729.047101028867</v>
      </c>
      <c r="T6254">
        <f t="shared" ca="1" si="195"/>
        <v>2.2392552020466168</v>
      </c>
      <c r="U6254">
        <f ca="1">AVERAGE(T$2:T6254)</f>
        <v>32.028701651400262</v>
      </c>
    </row>
    <row r="6255" spans="1:21" x14ac:dyDescent="0.25">
      <c r="A6255" s="75" t="s">
        <v>21</v>
      </c>
      <c r="B6255">
        <v>0.19093851132686082</v>
      </c>
      <c r="C6255" s="76" t="s">
        <v>89</v>
      </c>
      <c r="E6255">
        <f t="shared" ca="1" si="194"/>
        <v>0.77896249617449742</v>
      </c>
      <c r="F6255">
        <v>0.51969260326609035</v>
      </c>
      <c r="G6255">
        <f>AVERAGE(F$2:F6255)</f>
        <v>26724.773271894166</v>
      </c>
      <c r="T6255">
        <f t="shared" ca="1" si="195"/>
        <v>2.2181173928717386</v>
      </c>
      <c r="U6255">
        <f ca="1">AVERAGE(T$2:T6255)</f>
        <v>32.023935008570312</v>
      </c>
    </row>
    <row r="6256" spans="1:21" x14ac:dyDescent="0.25">
      <c r="A6256" s="75" t="s">
        <v>21</v>
      </c>
      <c r="B6256">
        <v>1</v>
      </c>
      <c r="C6256" s="76" t="s">
        <v>90</v>
      </c>
      <c r="E6256">
        <f t="shared" ca="1" si="194"/>
        <v>0.43125912140250078</v>
      </c>
      <c r="F6256">
        <v>0.8</v>
      </c>
      <c r="G6256">
        <f>AVERAGE(F$2:F6256)</f>
        <v>26720.500854104896</v>
      </c>
      <c r="T6256">
        <f t="shared" ca="1" si="195"/>
        <v>12.409506948479676</v>
      </c>
      <c r="U6256">
        <f ca="1">AVERAGE(T$2:T6256)</f>
        <v>32.020799208720582</v>
      </c>
    </row>
    <row r="6257" spans="1:21" x14ac:dyDescent="0.25">
      <c r="A6257" s="75" t="s">
        <v>21</v>
      </c>
      <c r="B6257">
        <v>1.3333333333333333</v>
      </c>
      <c r="C6257" s="76" t="s">
        <v>91</v>
      </c>
      <c r="E6257">
        <f t="shared" ca="1" si="194"/>
        <v>1.6910809581998087E-3</v>
      </c>
      <c r="F6257">
        <v>0.26470588235294118</v>
      </c>
      <c r="G6257">
        <f>AVERAGE(F$2:F6257)</f>
        <v>26716.229716613176</v>
      </c>
      <c r="T6257">
        <f t="shared" ca="1" si="195"/>
        <v>3.4724884699685172</v>
      </c>
      <c r="U6257">
        <f ca="1">AVERAGE(T$2:T6257)</f>
        <v>32.016235859817328</v>
      </c>
    </row>
    <row r="6258" spans="1:21" x14ac:dyDescent="0.25">
      <c r="A6258" s="75" t="s">
        <v>21</v>
      </c>
      <c r="B6258">
        <v>9.999999999999995E-2</v>
      </c>
      <c r="C6258" s="76" t="s">
        <v>92</v>
      </c>
      <c r="E6258">
        <f t="shared" ca="1" si="194"/>
        <v>0.38569068466249601</v>
      </c>
      <c r="F6258">
        <v>0.99</v>
      </c>
      <c r="G6258">
        <f>AVERAGE(F$2:F6258)</f>
        <v>26711.960060273617</v>
      </c>
      <c r="T6258">
        <f t="shared" ca="1" si="195"/>
        <v>2.5368435653090238</v>
      </c>
      <c r="U6258">
        <f ca="1">AVERAGE(T$2:T6258)</f>
        <v>32.011524433847292</v>
      </c>
    </row>
    <row r="6259" spans="1:21" x14ac:dyDescent="0.25">
      <c r="A6259" s="75" t="s">
        <v>21</v>
      </c>
      <c r="B6259">
        <v>0.58333333333333337</v>
      </c>
      <c r="C6259" s="76" t="s">
        <v>93</v>
      </c>
      <c r="E6259">
        <f t="shared" ca="1" si="194"/>
        <v>0.24225539618039682</v>
      </c>
      <c r="F6259">
        <v>0.47368421052631576</v>
      </c>
      <c r="G6259">
        <f>AVERAGE(F$2:F6259)</f>
        <v>26707.691685972553</v>
      </c>
      <c r="T6259">
        <f t="shared" ca="1" si="195"/>
        <v>3.0096955980699809</v>
      </c>
      <c r="U6259">
        <f ca="1">AVERAGE(T$2:T6259)</f>
        <v>32.006890073215182</v>
      </c>
    </row>
    <row r="6260" spans="1:21" x14ac:dyDescent="0.25">
      <c r="A6260" s="75" t="s">
        <v>21</v>
      </c>
      <c r="B6260">
        <v>0.55995599559956</v>
      </c>
      <c r="C6260" s="76" t="s">
        <v>94</v>
      </c>
      <c r="E6260">
        <f t="shared" ca="1" si="194"/>
        <v>0.85392665703724324</v>
      </c>
      <c r="F6260">
        <v>0.17763157894736839</v>
      </c>
      <c r="G6260">
        <f>AVERAGE(F$2:F6260)</f>
        <v>26703.424628286921</v>
      </c>
      <c r="T6260">
        <f t="shared" ca="1" si="195"/>
        <v>16.681274395618203</v>
      </c>
      <c r="U6260">
        <f ca="1">AVERAGE(T$2:T6260)</f>
        <v>32.004441500651254</v>
      </c>
    </row>
    <row r="6261" spans="1:21" x14ac:dyDescent="0.25">
      <c r="A6261" s="75" t="s">
        <v>21</v>
      </c>
      <c r="B6261">
        <v>0</v>
      </c>
      <c r="C6261" s="76" t="s">
        <v>95</v>
      </c>
      <c r="E6261">
        <f t="shared" ca="1" si="194"/>
        <v>0.30694569063928523</v>
      </c>
      <c r="F6261">
        <v>0.25</v>
      </c>
      <c r="G6261">
        <f>AVERAGE(F$2:F6261)</f>
        <v>26699.15894543895</v>
      </c>
      <c r="T6261">
        <f t="shared" ca="1" si="195"/>
        <v>5.8924415077371242</v>
      </c>
      <c r="U6261">
        <f ca="1">AVERAGE(T$2:T6261)</f>
        <v>32.000270254645997</v>
      </c>
    </row>
    <row r="6262" spans="1:21" x14ac:dyDescent="0.25">
      <c r="B6262">
        <v>0.76869333709592169</v>
      </c>
      <c r="C6262" s="76" t="s">
        <v>81</v>
      </c>
      <c r="E6262">
        <f t="shared" ca="1" si="194"/>
        <v>0.26632161348634642</v>
      </c>
      <c r="F6262">
        <v>1.5</v>
      </c>
      <c r="G6262">
        <f>AVERAGE(F$2:F6262)</f>
        <v>26694.894824859901</v>
      </c>
      <c r="T6262">
        <f t="shared" ca="1" si="195"/>
        <v>3.4397622275102768</v>
      </c>
      <c r="U6262">
        <f ca="1">AVERAGE(T$2:T6262)</f>
        <v>31.99570860187054</v>
      </c>
    </row>
    <row r="6263" spans="1:21" x14ac:dyDescent="0.25">
      <c r="A6263" s="75" t="s">
        <v>22</v>
      </c>
      <c r="B6263">
        <v>8.1081081081081086E-2</v>
      </c>
      <c r="C6263" s="76" t="s">
        <v>82</v>
      </c>
      <c r="E6263">
        <f t="shared" ca="1" si="194"/>
        <v>0.34908273425218295</v>
      </c>
      <c r="F6263">
        <v>1.2</v>
      </c>
      <c r="G6263">
        <f>AVERAGE(F$2:F6263)</f>
        <v>26690.632018276559</v>
      </c>
      <c r="T6263">
        <f t="shared" ca="1" si="195"/>
        <v>2.125526392611083</v>
      </c>
      <c r="U6263">
        <f ca="1">AVERAGE(T$2:T6263)</f>
        <v>31.990938531252642</v>
      </c>
    </row>
    <row r="6264" spans="1:21" x14ac:dyDescent="0.25">
      <c r="A6264" s="75" t="s">
        <v>22</v>
      </c>
      <c r="B6264">
        <v>1.631578947368421</v>
      </c>
      <c r="C6264" s="76" t="s">
        <v>83</v>
      </c>
      <c r="E6264">
        <f t="shared" ca="1" si="194"/>
        <v>5.3944405521639482E-2</v>
      </c>
      <c r="F6264">
        <v>0.875</v>
      </c>
      <c r="G6264">
        <f>AVERAGE(F$2:F6264)</f>
        <v>26686.370521067831</v>
      </c>
      <c r="T6264">
        <f t="shared" ca="1" si="195"/>
        <v>11.829788564270734</v>
      </c>
      <c r="U6264">
        <f ca="1">AVERAGE(T$2:T6264)</f>
        <v>31.98771944296157</v>
      </c>
    </row>
    <row r="6265" spans="1:21" x14ac:dyDescent="0.25">
      <c r="A6265" s="75" t="s">
        <v>22</v>
      </c>
      <c r="B6265">
        <v>0.1111111111111111</v>
      </c>
      <c r="C6265" s="76" t="s">
        <v>84</v>
      </c>
      <c r="E6265">
        <f t="shared" ca="1" si="194"/>
        <v>0.70554017565016525</v>
      </c>
      <c r="F6265">
        <v>0.14285714285714285</v>
      </c>
      <c r="G6265">
        <f>AVERAGE(F$2:F6265)</f>
        <v>26682.110267609347</v>
      </c>
      <c r="T6265">
        <f t="shared" ca="1" si="195"/>
        <v>13.898356999082701</v>
      </c>
      <c r="U6265">
        <f ca="1">AVERAGE(T$2:T6265)</f>
        <v>31.984831613708078</v>
      </c>
    </row>
    <row r="6266" spans="1:21" x14ac:dyDescent="0.25">
      <c r="A6266" s="75" t="s">
        <v>22</v>
      </c>
      <c r="B6266">
        <v>5.7670561628345267E-2</v>
      </c>
      <c r="C6266" s="76" t="s">
        <v>85</v>
      </c>
      <c r="E6266">
        <f t="shared" ca="1" si="194"/>
        <v>0.35872486203167187</v>
      </c>
      <c r="F6266">
        <v>4</v>
      </c>
      <c r="G6266">
        <f>AVERAGE(F$2:F6266)</f>
        <v>26677.851989833194</v>
      </c>
      <c r="T6266">
        <f t="shared" ca="1" si="195"/>
        <v>2.1872671823468206</v>
      </c>
      <c r="U6266">
        <f ca="1">AVERAGE(T$2:T6266)</f>
        <v>31.980075418268115</v>
      </c>
    </row>
    <row r="6267" spans="1:21" x14ac:dyDescent="0.25">
      <c r="A6267" s="75" t="s">
        <v>22</v>
      </c>
      <c r="B6267">
        <v>3.0042918454935622E-2</v>
      </c>
      <c r="C6267" s="76" t="s">
        <v>86</v>
      </c>
      <c r="E6267">
        <f t="shared" ca="1" si="194"/>
        <v>0.28563611903234021</v>
      </c>
      <c r="F6267">
        <v>0.72340425531914898</v>
      </c>
      <c r="G6267">
        <f>AVERAGE(F$2:F6267)</f>
        <v>26673.5945483098</v>
      </c>
      <c r="T6267">
        <f t="shared" ca="1" si="195"/>
        <v>2.2747893273423045</v>
      </c>
      <c r="U6267">
        <f ca="1">AVERAGE(T$2:T6267)</f>
        <v>31.975334708710037</v>
      </c>
    </row>
    <row r="6268" spans="1:21" x14ac:dyDescent="0.25">
      <c r="A6268" s="75" t="s">
        <v>22</v>
      </c>
      <c r="B6268">
        <v>4</v>
      </c>
      <c r="C6268" s="76" t="s">
        <v>87</v>
      </c>
      <c r="E6268">
        <f t="shared" ca="1" si="194"/>
        <v>4.8887506930053171E-3</v>
      </c>
      <c r="F6268">
        <v>0</v>
      </c>
      <c r="G6268">
        <f>AVERAGE(F$2:F6268)</f>
        <v>26669.338350041362</v>
      </c>
      <c r="T6268">
        <f t="shared" ca="1" si="195"/>
        <v>4.2381700280110106</v>
      </c>
      <c r="U6268">
        <f ca="1">AVERAGE(T$2:T6268)</f>
        <v>31.970908800830561</v>
      </c>
    </row>
    <row r="6269" spans="1:21" x14ac:dyDescent="0.25">
      <c r="A6269" s="75" t="s">
        <v>22</v>
      </c>
      <c r="B6269">
        <v>1.7472527472527473</v>
      </c>
      <c r="C6269" s="76" t="s">
        <v>88</v>
      </c>
      <c r="E6269">
        <f t="shared" ca="1" si="194"/>
        <v>0.37733426494466982</v>
      </c>
      <c r="F6269">
        <v>0.99467632027257236</v>
      </c>
      <c r="G6269">
        <f>AVERAGE(F$2:F6269)</f>
        <v>26665.083668536303</v>
      </c>
      <c r="T6269">
        <f t="shared" ca="1" si="195"/>
        <v>2.6738522070594652</v>
      </c>
      <c r="U6269">
        <f ca="1">AVERAGE(T$2:T6269)</f>
        <v>31.966234733090648</v>
      </c>
    </row>
    <row r="6270" spans="1:21" x14ac:dyDescent="0.25">
      <c r="A6270" s="75" t="s">
        <v>22</v>
      </c>
      <c r="B6270">
        <v>5.177993527508095E-2</v>
      </c>
      <c r="C6270" s="76" t="s">
        <v>89</v>
      </c>
      <c r="E6270">
        <f t="shared" ca="1" si="194"/>
        <v>0.51134673203947167</v>
      </c>
      <c r="F6270">
        <v>0.92836175566116863</v>
      </c>
      <c r="G6270">
        <f>AVERAGE(F$2:F6270)</f>
        <v>26660.830333824739</v>
      </c>
      <c r="T6270">
        <f t="shared" ca="1" si="195"/>
        <v>3.5621108873455523</v>
      </c>
      <c r="U6270">
        <f ca="1">AVERAGE(T$2:T6270)</f>
        <v>31.961703847168529</v>
      </c>
    </row>
    <row r="6271" spans="1:21" x14ac:dyDescent="0.25">
      <c r="A6271" s="75" t="s">
        <v>22</v>
      </c>
      <c r="B6271">
        <v>1.9999999999999996</v>
      </c>
      <c r="C6271" s="76" t="s">
        <v>90</v>
      </c>
      <c r="E6271">
        <f t="shared" ca="1" si="194"/>
        <v>0.54336994131590544</v>
      </c>
      <c r="F6271">
        <v>1.7275372862859222</v>
      </c>
      <c r="G6271">
        <f>AVERAGE(F$2:F6271)</f>
        <v>26656.578483298974</v>
      </c>
      <c r="T6271">
        <f t="shared" ca="1" si="195"/>
        <v>14.227571284820506</v>
      </c>
      <c r="U6271">
        <f ca="1">AVERAGE(T$2:T6271)</f>
        <v>31.958875436871509</v>
      </c>
    </row>
    <row r="6272" spans="1:21" x14ac:dyDescent="0.25">
      <c r="A6272" s="75" t="s">
        <v>22</v>
      </c>
      <c r="B6272">
        <v>1.3333333333333333</v>
      </c>
      <c r="C6272" s="76" t="s">
        <v>91</v>
      </c>
      <c r="E6272">
        <f t="shared" ca="1" si="194"/>
        <v>0.94526282654232407</v>
      </c>
      <c r="F6272">
        <v>0.91471734892787526</v>
      </c>
      <c r="G6272">
        <f>AVERAGE(F$2:F6272)</f>
        <v>26652.327859193414</v>
      </c>
      <c r="T6272">
        <f t="shared" ca="1" si="195"/>
        <v>18.16419347346622</v>
      </c>
      <c r="U6272">
        <f ca="1">AVERAGE(T$2:T6272)</f>
        <v>31.956675678943999</v>
      </c>
    </row>
    <row r="6273" spans="1:21" x14ac:dyDescent="0.25">
      <c r="A6273" s="75" t="s">
        <v>22</v>
      </c>
      <c r="B6273">
        <v>0</v>
      </c>
      <c r="C6273" s="76" t="s">
        <v>92</v>
      </c>
      <c r="E6273">
        <f t="shared" ca="1" si="194"/>
        <v>0.89822925061659664</v>
      </c>
      <c r="F6273">
        <v>0.66666666666666663</v>
      </c>
      <c r="G6273">
        <f>AVERAGE(F$2:F6273)</f>
        <v>26648.078550967562</v>
      </c>
      <c r="T6273">
        <f t="shared" ca="1" si="195"/>
        <v>2.7075777346974528</v>
      </c>
      <c r="U6273">
        <f ca="1">AVERAGE(T$2:T6273)</f>
        <v>31.952012238582988</v>
      </c>
    </row>
    <row r="6274" spans="1:21" x14ac:dyDescent="0.25">
      <c r="A6274" s="75" t="s">
        <v>22</v>
      </c>
      <c r="B6274">
        <v>0.41666666666666669</v>
      </c>
      <c r="C6274" s="76" t="s">
        <v>93</v>
      </c>
      <c r="E6274">
        <f t="shared" ref="E6274:E6337" ca="1" si="196">RAND()</f>
        <v>0.32998817965401328</v>
      </c>
      <c r="F6274">
        <v>0.69387755102040816</v>
      </c>
      <c r="G6274">
        <f>AVERAGE(F$2:F6274)</f>
        <v>26643.830601872487</v>
      </c>
      <c r="T6274">
        <f t="shared" ca="1" si="195"/>
        <v>7.0035257902391672</v>
      </c>
      <c r="U6274">
        <f ca="1">AVERAGE(T$2:T6274)</f>
        <v>31.948035116560298</v>
      </c>
    </row>
    <row r="6275" spans="1:21" x14ac:dyDescent="0.25">
      <c r="A6275" s="75" t="s">
        <v>22</v>
      </c>
      <c r="B6275">
        <v>0.92665933259992661</v>
      </c>
      <c r="C6275" s="76" t="s">
        <v>94</v>
      </c>
      <c r="E6275">
        <f t="shared" ca="1" si="196"/>
        <v>0.73865989460394577</v>
      </c>
      <c r="F6275">
        <v>0.14285714285714285</v>
      </c>
      <c r="G6275">
        <f>AVERAGE(F$2:F6275)</f>
        <v>26639.583919095192</v>
      </c>
      <c r="T6275">
        <f t="shared" ref="T6275:T6338" ca="1" si="197">2*RAND()^-1</f>
        <v>2.0168522466529244</v>
      </c>
      <c r="U6275">
        <f ca="1">AVERAGE(T$2:T6275)</f>
        <v>31.943264446673478</v>
      </c>
    </row>
    <row r="6276" spans="1:21" x14ac:dyDescent="0.25">
      <c r="A6276" s="75" t="s">
        <v>22</v>
      </c>
      <c r="B6276">
        <v>0.2</v>
      </c>
      <c r="C6276" s="76" t="s">
        <v>95</v>
      </c>
      <c r="E6276">
        <f t="shared" ca="1" si="196"/>
        <v>9.430903402008739E-2</v>
      </c>
      <c r="F6276">
        <v>49</v>
      </c>
      <c r="G6276">
        <f>AVERAGE(F$2:F6276)</f>
        <v>26635.346375841153</v>
      </c>
      <c r="T6276">
        <f t="shared" ca="1" si="197"/>
        <v>2.1383046970945174</v>
      </c>
      <c r="U6276">
        <f ca="1">AVERAGE(T$2:T6276)</f>
        <v>31.938514652291072</v>
      </c>
    </row>
    <row r="6277" spans="1:21" x14ac:dyDescent="0.25">
      <c r="B6277">
        <v>0.36390667701378471</v>
      </c>
      <c r="C6277" s="76" t="s">
        <v>81</v>
      </c>
      <c r="E6277">
        <f t="shared" ca="1" si="196"/>
        <v>0.73410560841233119</v>
      </c>
      <c r="F6277">
        <v>3.0096230954290295</v>
      </c>
      <c r="G6277">
        <f>AVERAGE(F$2:F6277)</f>
        <v>26631.102855007386</v>
      </c>
      <c r="T6277">
        <f t="shared" ca="1" si="197"/>
        <v>3.5389530315103146</v>
      </c>
      <c r="U6277">
        <f ca="1">AVERAGE(T$2:T6277)</f>
        <v>31.933989546870297</v>
      </c>
    </row>
    <row r="6278" spans="1:21" x14ac:dyDescent="0.25">
      <c r="A6278" s="75" t="s">
        <v>23</v>
      </c>
      <c r="B6278">
        <v>0.1891891891891892</v>
      </c>
      <c r="C6278" s="76" t="s">
        <v>82</v>
      </c>
      <c r="E6278">
        <f t="shared" ca="1" si="196"/>
        <v>0.39562729149339826</v>
      </c>
      <c r="F6278">
        <v>0.47058823529411764</v>
      </c>
      <c r="G6278">
        <f>AVERAGE(F$2:F6278)</f>
        <v>26626.860281761124</v>
      </c>
      <c r="T6278">
        <f t="shared" ca="1" si="197"/>
        <v>8.6616352793931792</v>
      </c>
      <c r="U6278">
        <f ca="1">AVERAGE(T$2:T6278)</f>
        <v>31.930281986846804</v>
      </c>
    </row>
    <row r="6279" spans="1:21" x14ac:dyDescent="0.25">
      <c r="A6279" s="75" t="s">
        <v>23</v>
      </c>
      <c r="B6279">
        <v>0.22807017543859648</v>
      </c>
      <c r="C6279" s="76" t="s">
        <v>83</v>
      </c>
      <c r="E6279">
        <f t="shared" ca="1" si="196"/>
        <v>0.61852771040960275</v>
      </c>
      <c r="F6279">
        <v>0.29734021437078206</v>
      </c>
      <c r="G6279">
        <f>AVERAGE(F$2:F6279)</f>
        <v>26622.619032487226</v>
      </c>
      <c r="T6279">
        <f t="shared" ca="1" si="197"/>
        <v>5.2142169520475239</v>
      </c>
      <c r="U6279">
        <f ca="1">AVERAGE(T$2:T6279)</f>
        <v>31.926026481106948</v>
      </c>
    </row>
    <row r="6280" spans="1:21" x14ac:dyDescent="0.25">
      <c r="A6280" s="75" t="s">
        <v>23</v>
      </c>
      <c r="B6280">
        <v>0.22222222222222221</v>
      </c>
      <c r="C6280" s="76" t="s">
        <v>84</v>
      </c>
      <c r="E6280">
        <f t="shared" ca="1" si="196"/>
        <v>0.467059929601638</v>
      </c>
      <c r="F6280">
        <v>0.46808510638297868</v>
      </c>
      <c r="G6280">
        <f>AVERAGE(F$2:F6280)</f>
        <v>26618.37916133778</v>
      </c>
      <c r="T6280">
        <f t="shared" ca="1" si="197"/>
        <v>32.976997197103053</v>
      </c>
      <c r="U6280">
        <f ca="1">AVERAGE(T$2:T6280)</f>
        <v>31.926193859784444</v>
      </c>
    </row>
    <row r="6281" spans="1:21" x14ac:dyDescent="0.25">
      <c r="A6281" s="75" t="s">
        <v>23</v>
      </c>
      <c r="B6281">
        <v>5.7670561628345267E-2</v>
      </c>
      <c r="C6281" s="76" t="s">
        <v>85</v>
      </c>
      <c r="E6281">
        <f t="shared" ca="1" si="196"/>
        <v>0.44117518713201553</v>
      </c>
      <c r="F6281">
        <v>0.88095238095238093</v>
      </c>
      <c r="G6281">
        <f>AVERAGE(F$2:F6281)</f>
        <v>26614.140706208964</v>
      </c>
      <c r="T6281">
        <f t="shared" ca="1" si="197"/>
        <v>2.2152947726344605</v>
      </c>
      <c r="U6281">
        <f ca="1">AVERAGE(T$2:T6281)</f>
        <v>31.921462824897958</v>
      </c>
    </row>
    <row r="6282" spans="1:21" x14ac:dyDescent="0.25">
      <c r="A6282" s="75" t="s">
        <v>23</v>
      </c>
      <c r="B6282">
        <v>0.21030042918454936</v>
      </c>
      <c r="C6282" s="76" t="s">
        <v>86</v>
      </c>
      <c r="E6282">
        <f t="shared" ca="1" si="196"/>
        <v>0.78309074001470447</v>
      </c>
      <c r="F6282">
        <v>0.84049079754601219</v>
      </c>
      <c r="G6282">
        <f>AVERAGE(F$2:F6282)</f>
        <v>26609.903594249816</v>
      </c>
      <c r="T6282">
        <f t="shared" ca="1" si="197"/>
        <v>5.2186162467346522</v>
      </c>
      <c r="U6282">
        <f ca="1">AVERAGE(T$2:T6282)</f>
        <v>31.917211456234025</v>
      </c>
    </row>
    <row r="6283" spans="1:21" x14ac:dyDescent="0.25">
      <c r="A6283" s="75" t="s">
        <v>23</v>
      </c>
      <c r="B6283">
        <v>2.5</v>
      </c>
      <c r="C6283" s="76" t="s">
        <v>87</v>
      </c>
      <c r="E6283">
        <f t="shared" ca="1" si="196"/>
        <v>0.14499888339616418</v>
      </c>
      <c r="F6283">
        <v>0.6</v>
      </c>
      <c r="G6283">
        <f>AVERAGE(F$2:F6283)</f>
        <v>26605.667792977249</v>
      </c>
      <c r="T6283">
        <f t="shared" ca="1" si="197"/>
        <v>2.2657495129409511</v>
      </c>
      <c r="U6283">
        <f ca="1">AVERAGE(T$2:T6283)</f>
        <v>31.912491389066993</v>
      </c>
    </row>
    <row r="6284" spans="1:21" x14ac:dyDescent="0.25">
      <c r="A6284" s="75" t="s">
        <v>23</v>
      </c>
      <c r="B6284">
        <v>1.197802197802198</v>
      </c>
      <c r="C6284" s="76" t="s">
        <v>88</v>
      </c>
      <c r="E6284">
        <f t="shared" ca="1" si="196"/>
        <v>0.31773405120255738</v>
      </c>
      <c r="F6284">
        <v>0</v>
      </c>
      <c r="G6284">
        <f>AVERAGE(F$2:F6284)</f>
        <v>26601.43324454609</v>
      </c>
      <c r="T6284">
        <f t="shared" ca="1" si="197"/>
        <v>3.5682189774362341</v>
      </c>
      <c r="U6284">
        <f ca="1">AVERAGE(T$2:T6284)</f>
        <v>31.907980124955639</v>
      </c>
    </row>
    <row r="6285" spans="1:21" x14ac:dyDescent="0.25">
      <c r="A6285" s="75" t="s">
        <v>23</v>
      </c>
      <c r="B6285">
        <v>2.9126213592233035E-2</v>
      </c>
      <c r="C6285" s="76" t="s">
        <v>89</v>
      </c>
      <c r="E6285">
        <f t="shared" ca="1" si="196"/>
        <v>0.93767144915044598</v>
      </c>
      <c r="F6285">
        <v>3.2447120996395635</v>
      </c>
      <c r="G6285">
        <f>AVERAGE(F$2:F6285)</f>
        <v>26597.200560183832</v>
      </c>
      <c r="T6285">
        <f t="shared" ca="1" si="197"/>
        <v>2.7470362199796599</v>
      </c>
      <c r="U6285">
        <f ca="1">AVERAGE(T$2:T6285)</f>
        <v>31.90333961828712</v>
      </c>
    </row>
    <row r="6286" spans="1:21" x14ac:dyDescent="0.25">
      <c r="A6286" s="75" t="s">
        <v>23</v>
      </c>
      <c r="B6286">
        <v>1.9999999999999996</v>
      </c>
      <c r="C6286" s="76" t="s">
        <v>90</v>
      </c>
      <c r="E6286">
        <f t="shared" ca="1" si="196"/>
        <v>0.92899417402843687</v>
      </c>
      <c r="F6286">
        <v>7.333333333333333</v>
      </c>
      <c r="G6286">
        <f>AVERAGE(F$2:F6286)</f>
        <v>26592.969873274233</v>
      </c>
      <c r="T6286">
        <f t="shared" ca="1" si="197"/>
        <v>5.9760548470445896</v>
      </c>
      <c r="U6286">
        <f ca="1">AVERAGE(T$2:T6286)</f>
        <v>31.899214354202591</v>
      </c>
    </row>
    <row r="6287" spans="1:21" x14ac:dyDescent="0.25">
      <c r="A6287" s="75" t="s">
        <v>23</v>
      </c>
      <c r="B6287">
        <v>1</v>
      </c>
      <c r="C6287" s="76" t="s">
        <v>91</v>
      </c>
      <c r="E6287">
        <f t="shared" ca="1" si="196"/>
        <v>0.88202304798633491</v>
      </c>
      <c r="F6287">
        <v>0.38686131386861311</v>
      </c>
      <c r="G6287">
        <f>AVERAGE(F$2:F6287)</f>
        <v>26588.739427360779</v>
      </c>
      <c r="T6287">
        <f t="shared" ca="1" si="197"/>
        <v>3.6283960201372545</v>
      </c>
      <c r="U6287">
        <f ca="1">AVERAGE(T$2:T6287)</f>
        <v>31.894716928441525</v>
      </c>
    </row>
    <row r="6288" spans="1:21" x14ac:dyDescent="0.25">
      <c r="A6288" s="75" t="s">
        <v>23</v>
      </c>
      <c r="B6288">
        <v>0.3</v>
      </c>
      <c r="C6288" s="76" t="s">
        <v>92</v>
      </c>
      <c r="E6288">
        <f t="shared" ca="1" si="196"/>
        <v>0.45256238212454014</v>
      </c>
      <c r="F6288">
        <v>2.3333333333333335</v>
      </c>
      <c r="G6288">
        <f>AVERAGE(F$2:F6288)</f>
        <v>26584.510636825704</v>
      </c>
      <c r="T6288">
        <f t="shared" ca="1" si="197"/>
        <v>2.7074717792748593</v>
      </c>
      <c r="U6288">
        <f ca="1">AVERAGE(T$2:T6288)</f>
        <v>31.890074452674202</v>
      </c>
    </row>
    <row r="6289" spans="1:21" x14ac:dyDescent="0.25">
      <c r="A6289" s="75" t="s">
        <v>23</v>
      </c>
      <c r="B6289">
        <v>0.58333333333333337</v>
      </c>
      <c r="C6289" s="76" t="s">
        <v>93</v>
      </c>
      <c r="E6289">
        <f t="shared" ca="1" si="196"/>
        <v>0.19962890722983317</v>
      </c>
      <c r="F6289">
        <v>0.12280701754385967</v>
      </c>
      <c r="G6289">
        <f>AVERAGE(F$2:F6289)</f>
        <v>26580.282839778982</v>
      </c>
      <c r="T6289">
        <f t="shared" ca="1" si="197"/>
        <v>2.5492033751207428</v>
      </c>
      <c r="U6289">
        <f ca="1">AVERAGE(T$2:T6289)</f>
        <v>31.885408283609706</v>
      </c>
    </row>
    <row r="6290" spans="1:21" x14ac:dyDescent="0.25">
      <c r="A6290" s="75" t="s">
        <v>23</v>
      </c>
      <c r="B6290">
        <v>0.90832416574990837</v>
      </c>
      <c r="C6290" s="76" t="s">
        <v>94</v>
      </c>
      <c r="E6290">
        <f t="shared" ca="1" si="196"/>
        <v>0.85887024627390085</v>
      </c>
      <c r="F6290">
        <v>7.2580645161290328E-2</v>
      </c>
      <c r="G6290">
        <f>AVERAGE(F$2:F6290)</f>
        <v>26576.056379251211</v>
      </c>
      <c r="T6290">
        <f t="shared" ca="1" si="197"/>
        <v>3.6035827186803155</v>
      </c>
      <c r="U6290">
        <f ca="1">AVERAGE(T$2:T6290)</f>
        <v>31.88091125299038</v>
      </c>
    </row>
    <row r="6291" spans="1:21" x14ac:dyDescent="0.25">
      <c r="A6291" s="75" t="s">
        <v>23</v>
      </c>
      <c r="B6291">
        <v>0.2</v>
      </c>
      <c r="C6291" s="76" t="s">
        <v>95</v>
      </c>
      <c r="E6291">
        <f t="shared" ca="1" si="196"/>
        <v>0.29707748048213622</v>
      </c>
      <c r="F6291">
        <v>6.2500000000000056E-2</v>
      </c>
      <c r="G6291">
        <f>AVERAGE(F$2:F6291)</f>
        <v>26571.831260987419</v>
      </c>
      <c r="T6291">
        <f t="shared" ca="1" si="197"/>
        <v>5.8006748991281372</v>
      </c>
      <c r="U6291">
        <f ca="1">AVERAGE(T$2:T6291)</f>
        <v>31.876764951503279</v>
      </c>
    </row>
    <row r="6292" spans="1:21" x14ac:dyDescent="0.25">
      <c r="B6292">
        <v>4.0879983068352277E-2</v>
      </c>
      <c r="C6292" s="76" t="s">
        <v>81</v>
      </c>
      <c r="E6292">
        <f t="shared" ca="1" si="196"/>
        <v>0.78487406232651635</v>
      </c>
      <c r="F6292">
        <v>0.6</v>
      </c>
      <c r="G6292">
        <f>AVERAGE(F$2:F6292)</f>
        <v>26567.607571389424</v>
      </c>
      <c r="T6292">
        <f t="shared" ca="1" si="197"/>
        <v>2.442492921049594</v>
      </c>
      <c r="U6292">
        <f ca="1">AVERAGE(T$2:T6292)</f>
        <v>31.872086160845125</v>
      </c>
    </row>
    <row r="6293" spans="1:21" x14ac:dyDescent="0.25">
      <c r="A6293" s="75" t="s">
        <v>24</v>
      </c>
      <c r="B6293">
        <v>5.4054054054054057E-2</v>
      </c>
      <c r="C6293" s="76" t="s">
        <v>82</v>
      </c>
      <c r="E6293">
        <f t="shared" ca="1" si="196"/>
        <v>0.19333543009370513</v>
      </c>
      <c r="F6293">
        <v>0.48444749957037292</v>
      </c>
      <c r="G6293">
        <f>AVERAGE(F$2:F6293)</f>
        <v>26563.38520598512</v>
      </c>
      <c r="T6293">
        <f t="shared" ca="1" si="197"/>
        <v>4.5557490847387614</v>
      </c>
      <c r="U6293">
        <f ca="1">AVERAGE(T$2:T6293)</f>
        <v>31.867744721386114</v>
      </c>
    </row>
    <row r="6294" spans="1:21" x14ac:dyDescent="0.25">
      <c r="A6294" s="75" t="s">
        <v>24</v>
      </c>
      <c r="B6294">
        <v>0.2807017543859649</v>
      </c>
      <c r="C6294" s="76" t="s">
        <v>83</v>
      </c>
      <c r="E6294">
        <f t="shared" ca="1" si="196"/>
        <v>0.98575679472070266</v>
      </c>
      <c r="F6294">
        <v>2.2077922077922068E-2</v>
      </c>
      <c r="G6294">
        <f>AVERAGE(F$2:F6294)</f>
        <v>26559.16410903167</v>
      </c>
      <c r="T6294">
        <f t="shared" ca="1" si="197"/>
        <v>4.8672958151331969</v>
      </c>
      <c r="U6294">
        <f ca="1">AVERAGE(T$2:T6294)</f>
        <v>31.863454168564527</v>
      </c>
    </row>
    <row r="6295" spans="1:21" x14ac:dyDescent="0.25">
      <c r="A6295" s="75" t="s">
        <v>24</v>
      </c>
      <c r="B6295">
        <v>0</v>
      </c>
      <c r="C6295" s="76" t="s">
        <v>84</v>
      </c>
      <c r="E6295">
        <f t="shared" ca="1" si="196"/>
        <v>0.44442880068696189</v>
      </c>
      <c r="F6295">
        <v>7.333333333333333</v>
      </c>
      <c r="G6295">
        <f>AVERAGE(F$2:F6295)</f>
        <v>26554.945515009476</v>
      </c>
      <c r="T6295">
        <f t="shared" ca="1" si="197"/>
        <v>2.1898606634329303</v>
      </c>
      <c r="U6295">
        <f ca="1">AVERAGE(T$2:T6295)</f>
        <v>31.858739584277089</v>
      </c>
    </row>
    <row r="6296" spans="1:21" x14ac:dyDescent="0.25">
      <c r="A6296" s="75" t="s">
        <v>24</v>
      </c>
      <c r="B6296">
        <v>0.17791179796456841</v>
      </c>
      <c r="C6296" s="76" t="s">
        <v>85</v>
      </c>
      <c r="E6296">
        <f t="shared" ca="1" si="196"/>
        <v>0.32199301281214265</v>
      </c>
      <c r="F6296">
        <v>0.29032258064516131</v>
      </c>
      <c r="G6296">
        <f>AVERAGE(F$2:F6296)</f>
        <v>26550.727142461034</v>
      </c>
      <c r="T6296">
        <f t="shared" ca="1" si="197"/>
        <v>2.1549624705344179</v>
      </c>
      <c r="U6296">
        <f ca="1">AVERAGE(T$2:T6296)</f>
        <v>31.854020954076333</v>
      </c>
    </row>
    <row r="6297" spans="1:21" x14ac:dyDescent="0.25">
      <c r="A6297" s="75" t="s">
        <v>24</v>
      </c>
      <c r="B6297">
        <v>0.14163090128755365</v>
      </c>
      <c r="C6297" s="76" t="s">
        <v>86</v>
      </c>
      <c r="E6297">
        <f t="shared" ca="1" si="196"/>
        <v>0.86289179133590455</v>
      </c>
      <c r="F6297">
        <v>0.62781255286753512</v>
      </c>
      <c r="G6297">
        <f>AVERAGE(F$2:F6297)</f>
        <v>26546.510163533159</v>
      </c>
      <c r="T6297">
        <f t="shared" ca="1" si="197"/>
        <v>5.805340342379246</v>
      </c>
      <c r="U6297">
        <f ca="1">AVERAGE(T$2:T6297)</f>
        <v>31.849883615986801</v>
      </c>
    </row>
    <row r="6298" spans="1:21" x14ac:dyDescent="0.25">
      <c r="A6298" s="75" t="s">
        <v>24</v>
      </c>
      <c r="B6298">
        <v>4</v>
      </c>
      <c r="C6298" s="76" t="s">
        <v>87</v>
      </c>
      <c r="E6298">
        <f t="shared" ca="1" si="196"/>
        <v>0.38770243122771186</v>
      </c>
      <c r="F6298">
        <v>32.333333333333336</v>
      </c>
      <c r="G6298">
        <f>AVERAGE(F$2:F6298)</f>
        <v>26542.29955898652</v>
      </c>
      <c r="T6298">
        <f t="shared" ca="1" si="197"/>
        <v>2.4166387460534695</v>
      </c>
      <c r="U6298">
        <f ca="1">AVERAGE(T$2:T6298)</f>
        <v>31.845209446561686</v>
      </c>
    </row>
    <row r="6299" spans="1:21" x14ac:dyDescent="0.25">
      <c r="A6299" s="75" t="s">
        <v>24</v>
      </c>
      <c r="B6299">
        <v>0.17582417582417584</v>
      </c>
      <c r="C6299" s="76" t="s">
        <v>88</v>
      </c>
      <c r="E6299">
        <f t="shared" ca="1" si="196"/>
        <v>0.23766636935481023</v>
      </c>
      <c r="F6299">
        <v>4</v>
      </c>
      <c r="G6299">
        <f>AVERAGE(F$2:F6299)</f>
        <v>26538.085792781538</v>
      </c>
      <c r="T6299">
        <f t="shared" ca="1" si="197"/>
        <v>21.344106278368645</v>
      </c>
      <c r="U6299">
        <f ca="1">AVERAGE(T$2:T6299)</f>
        <v>31.8435420754648</v>
      </c>
    </row>
    <row r="6300" spans="1:21" x14ac:dyDescent="0.25">
      <c r="A6300" s="75" t="s">
        <v>24</v>
      </c>
      <c r="B6300">
        <v>2.9126213592233035E-2</v>
      </c>
      <c r="C6300" s="76" t="s">
        <v>89</v>
      </c>
      <c r="E6300">
        <f t="shared" ca="1" si="196"/>
        <v>8.8479814188828776E-2</v>
      </c>
      <c r="F6300">
        <v>0.37825421133231224</v>
      </c>
      <c r="G6300">
        <f>AVERAGE(F$2:F6300)</f>
        <v>26533.872789520927</v>
      </c>
      <c r="T6300">
        <f t="shared" ca="1" si="197"/>
        <v>2.0131303349072684</v>
      </c>
      <c r="U6300">
        <f ca="1">AVERAGE(T$2:T6300)</f>
        <v>31.838806337769839</v>
      </c>
    </row>
    <row r="6301" spans="1:21" x14ac:dyDescent="0.25">
      <c r="A6301" s="75" t="s">
        <v>24</v>
      </c>
      <c r="B6301">
        <v>1.6</v>
      </c>
      <c r="C6301" s="76" t="s">
        <v>90</v>
      </c>
      <c r="E6301">
        <f t="shared" ca="1" si="196"/>
        <v>0.35710036114493038</v>
      </c>
      <c r="F6301">
        <v>0.6428571428571429</v>
      </c>
      <c r="G6301">
        <f>AVERAGE(F$2:F6301)</f>
        <v>26529.661165722137</v>
      </c>
      <c r="T6301">
        <f t="shared" ca="1" si="197"/>
        <v>5.4748134034944407</v>
      </c>
      <c r="U6301">
        <f ca="1">AVERAGE(T$2:T6301)</f>
        <v>31.834621576986624</v>
      </c>
    </row>
    <row r="6302" spans="1:21" x14ac:dyDescent="0.25">
      <c r="A6302" s="75" t="s">
        <v>24</v>
      </c>
      <c r="B6302">
        <v>1.2666666666666668</v>
      </c>
      <c r="C6302" s="76" t="s">
        <v>91</v>
      </c>
      <c r="E6302">
        <f t="shared" ca="1" si="196"/>
        <v>0.52347714163557413</v>
      </c>
      <c r="F6302">
        <v>0.21212121212121213</v>
      </c>
      <c r="G6302">
        <f>AVERAGE(F$2:F6302)</f>
        <v>26525.450810374652</v>
      </c>
      <c r="T6302">
        <f t="shared" ca="1" si="197"/>
        <v>2.0693269642791083</v>
      </c>
      <c r="U6302">
        <f ca="1">AVERAGE(T$2:T6302)</f>
        <v>31.829897676873511</v>
      </c>
    </row>
    <row r="6303" spans="1:21" x14ac:dyDescent="0.25">
      <c r="A6303" s="75" t="s">
        <v>24</v>
      </c>
      <c r="B6303">
        <v>0.20000000000000004</v>
      </c>
      <c r="C6303" s="76" t="s">
        <v>92</v>
      </c>
      <c r="E6303">
        <f t="shared" ca="1" si="196"/>
        <v>0.84901118172879153</v>
      </c>
      <c r="F6303">
        <v>1.2905287623474726</v>
      </c>
      <c r="G6303">
        <f>AVERAGE(F$2:F6303)</f>
        <v>26521.241962345201</v>
      </c>
      <c r="T6303">
        <f t="shared" ca="1" si="197"/>
        <v>2.8680024559417649</v>
      </c>
      <c r="U6303">
        <f ca="1">AVERAGE(T$2:T6303)</f>
        <v>31.825302009589961</v>
      </c>
    </row>
    <row r="6304" spans="1:21" x14ac:dyDescent="0.25">
      <c r="A6304" s="75" t="s">
        <v>24</v>
      </c>
      <c r="B6304">
        <v>0.5</v>
      </c>
      <c r="C6304" s="76" t="s">
        <v>93</v>
      </c>
      <c r="E6304">
        <f t="shared" ca="1" si="196"/>
        <v>0.81113576138259091</v>
      </c>
      <c r="F6304">
        <v>2.75</v>
      </c>
      <c r="G6304">
        <f>AVERAGE(F$2:F6304)</f>
        <v>26517.034681373862</v>
      </c>
      <c r="T6304">
        <f t="shared" ca="1" si="197"/>
        <v>6.117514095591722</v>
      </c>
      <c r="U6304">
        <f ca="1">AVERAGE(T$2:T6304)</f>
        <v>31.821223350552359</v>
      </c>
    </row>
    <row r="6305" spans="1:21" x14ac:dyDescent="0.25">
      <c r="A6305" s="75" t="s">
        <v>24</v>
      </c>
      <c r="B6305">
        <v>0.54162082874954165</v>
      </c>
      <c r="C6305" s="76" t="s">
        <v>94</v>
      </c>
      <c r="E6305">
        <f t="shared" ca="1" si="196"/>
        <v>0.65558116255952414</v>
      </c>
      <c r="F6305">
        <v>0.15384615384615385</v>
      </c>
      <c r="G6305">
        <f>AVERAGE(F$2:F6305)</f>
        <v>26512.828323373349</v>
      </c>
      <c r="T6305">
        <f t="shared" ca="1" si="197"/>
        <v>3.837007091430197</v>
      </c>
      <c r="U6305">
        <f ca="1">AVERAGE(T$2:T6305)</f>
        <v>31.81678422995288</v>
      </c>
    </row>
    <row r="6306" spans="1:21" x14ac:dyDescent="0.25">
      <c r="A6306" s="75" t="s">
        <v>24</v>
      </c>
      <c r="B6306">
        <v>0.2</v>
      </c>
      <c r="C6306" s="76" t="s">
        <v>95</v>
      </c>
      <c r="E6306">
        <f t="shared" ca="1" si="196"/>
        <v>0.82891270219350055</v>
      </c>
      <c r="F6306">
        <v>0.25149700598802399</v>
      </c>
      <c r="G6306">
        <f>AVERAGE(F$2:F6306)</f>
        <v>26508.623315153465</v>
      </c>
      <c r="T6306">
        <f t="shared" ca="1" si="197"/>
        <v>2.4677086149657694</v>
      </c>
      <c r="U6306">
        <f ca="1">AVERAGE(T$2:T6306)</f>
        <v>31.812129340878339</v>
      </c>
    </row>
    <row r="6307" spans="1:21" x14ac:dyDescent="0.25">
      <c r="B6307">
        <v>7.4773348383686863E-2</v>
      </c>
      <c r="C6307" s="76" t="s">
        <v>81</v>
      </c>
      <c r="E6307">
        <f t="shared" ca="1" si="196"/>
        <v>0.28108123915044947</v>
      </c>
      <c r="F6307">
        <v>0</v>
      </c>
      <c r="G6307">
        <f>AVERAGE(F$2:F6307)</f>
        <v>26504.419600704503</v>
      </c>
      <c r="T6307">
        <f t="shared" ca="1" si="197"/>
        <v>2.6947937941050495</v>
      </c>
      <c r="U6307">
        <f ca="1">AVERAGE(T$2:T6307)</f>
        <v>31.807511939110693</v>
      </c>
    </row>
    <row r="6308" spans="1:21" x14ac:dyDescent="0.25">
      <c r="A6308" s="75" t="s">
        <v>25</v>
      </c>
      <c r="B6308">
        <v>8.1081081081081086E-2</v>
      </c>
      <c r="C6308" s="76" t="s">
        <v>82</v>
      </c>
      <c r="E6308">
        <f t="shared" ca="1" si="196"/>
        <v>0.82280075157976051</v>
      </c>
      <c r="F6308">
        <v>0.84972198567349599</v>
      </c>
      <c r="G6308">
        <f>AVERAGE(F$2:F6308)</f>
        <v>26500.21735401373</v>
      </c>
      <c r="T6308">
        <f t="shared" ca="1" si="197"/>
        <v>2.822265697712274</v>
      </c>
      <c r="U6308">
        <f ca="1">AVERAGE(T$2:T6308)</f>
        <v>31.802916212736601</v>
      </c>
    </row>
    <row r="6309" spans="1:21" x14ac:dyDescent="0.25">
      <c r="A6309" s="75" t="s">
        <v>25</v>
      </c>
      <c r="B6309">
        <v>0.99935087719298243</v>
      </c>
      <c r="C6309" s="76" t="s">
        <v>83</v>
      </c>
      <c r="E6309">
        <f t="shared" ca="1" si="196"/>
        <v>0.40236269419839454</v>
      </c>
      <c r="F6309">
        <v>0.99962962962962965</v>
      </c>
      <c r="G6309">
        <f>AVERAGE(F$2:F6309)</f>
        <v>26496.016463442327</v>
      </c>
      <c r="T6309">
        <f t="shared" ca="1" si="197"/>
        <v>15.573739838690921</v>
      </c>
      <c r="U6309">
        <f ca="1">AVERAGE(T$2:T6309)</f>
        <v>31.800343420033045</v>
      </c>
    </row>
    <row r="6310" spans="1:21" x14ac:dyDescent="0.25">
      <c r="A6310" s="75" t="s">
        <v>25</v>
      </c>
      <c r="B6310">
        <v>1</v>
      </c>
      <c r="C6310" s="76" t="s">
        <v>84</v>
      </c>
      <c r="E6310">
        <f t="shared" ca="1" si="196"/>
        <v>0.25293510594309554</v>
      </c>
      <c r="F6310">
        <v>0.10714285714285723</v>
      </c>
      <c r="G6310">
        <f>AVERAGE(F$2:F6310)</f>
        <v>26491.81676312206</v>
      </c>
      <c r="T6310">
        <f t="shared" ca="1" si="197"/>
        <v>2.312913094054585</v>
      </c>
      <c r="U6310">
        <f ca="1">AVERAGE(T$2:T6310)</f>
        <v>31.795669552490491</v>
      </c>
    </row>
    <row r="6311" spans="1:21" x14ac:dyDescent="0.25">
      <c r="A6311" s="75" t="s">
        <v>25</v>
      </c>
      <c r="B6311">
        <v>8.4232943837165468</v>
      </c>
      <c r="C6311" s="76" t="s">
        <v>85</v>
      </c>
      <c r="E6311">
        <f t="shared" ca="1" si="196"/>
        <v>1.4758729138345528E-3</v>
      </c>
      <c r="F6311">
        <v>0.39534883720930231</v>
      </c>
      <c r="G6311">
        <f>AVERAGE(F$2:F6311)</f>
        <v>26487.618439601571</v>
      </c>
      <c r="T6311">
        <f t="shared" ca="1" si="197"/>
        <v>2.8224284287146064</v>
      </c>
      <c r="U6311">
        <f ca="1">AVERAGE(T$2:T6311)</f>
        <v>31.791077913643615</v>
      </c>
    </row>
    <row r="6312" spans="1:21" x14ac:dyDescent="0.25">
      <c r="A6312" s="75" t="s">
        <v>25</v>
      </c>
      <c r="B6312">
        <v>3.0042918454935622E-2</v>
      </c>
      <c r="C6312" s="76" t="s">
        <v>86</v>
      </c>
      <c r="E6312">
        <f t="shared" ca="1" si="196"/>
        <v>0.26066161040243596</v>
      </c>
      <c r="F6312">
        <v>1.0161290322580645</v>
      </c>
      <c r="G6312">
        <f>AVERAGE(F$2:F6312)</f>
        <v>26483.421544923938</v>
      </c>
      <c r="T6312">
        <f t="shared" ca="1" si="197"/>
        <v>3.2423358756080263</v>
      </c>
      <c r="U6312">
        <f ca="1">AVERAGE(T$2:T6312)</f>
        <v>31.786554265721254</v>
      </c>
    </row>
    <row r="6313" spans="1:21" x14ac:dyDescent="0.25">
      <c r="A6313" s="75" t="s">
        <v>25</v>
      </c>
      <c r="B6313">
        <v>3</v>
      </c>
      <c r="C6313" s="76" t="s">
        <v>87</v>
      </c>
      <c r="E6313">
        <f t="shared" ca="1" si="196"/>
        <v>0.20163083880313415</v>
      </c>
      <c r="F6313">
        <v>3</v>
      </c>
      <c r="G6313">
        <f>AVERAGE(F$2:F6313)</f>
        <v>26479.226294362321</v>
      </c>
      <c r="T6313">
        <f t="shared" ca="1" si="197"/>
        <v>2.7277859814027909</v>
      </c>
      <c r="U6313">
        <f ca="1">AVERAGE(T$2:T6313)</f>
        <v>31.781950531835903</v>
      </c>
    </row>
    <row r="6314" spans="1:21" x14ac:dyDescent="0.25">
      <c r="A6314" s="75" t="s">
        <v>25</v>
      </c>
      <c r="B6314">
        <v>0.64835164835164838</v>
      </c>
      <c r="C6314" s="76" t="s">
        <v>88</v>
      </c>
      <c r="E6314">
        <f t="shared" ca="1" si="196"/>
        <v>0.95961095999767398</v>
      </c>
      <c r="F6314">
        <v>0.19968919968919963</v>
      </c>
      <c r="G6314">
        <f>AVERAGE(F$2:F6314)</f>
        <v>26475.031929305271</v>
      </c>
      <c r="T6314">
        <f t="shared" ca="1" si="197"/>
        <v>2.8535398535352869</v>
      </c>
      <c r="U6314">
        <f ca="1">AVERAGE(T$2:T6314)</f>
        <v>31.777368176271466</v>
      </c>
    </row>
    <row r="6315" spans="1:21" x14ac:dyDescent="0.25">
      <c r="A6315" s="75" t="s">
        <v>25</v>
      </c>
      <c r="B6315">
        <v>0.11003236245954684</v>
      </c>
      <c r="C6315" s="76" t="s">
        <v>89</v>
      </c>
      <c r="E6315">
        <f t="shared" ca="1" si="196"/>
        <v>0.8914588363991568</v>
      </c>
      <c r="F6315">
        <v>7.5144508670520235E-2</v>
      </c>
      <c r="G6315">
        <f>AVERAGE(F$2:F6315)</f>
        <v>26470.838873115088</v>
      </c>
      <c r="T6315">
        <f t="shared" ca="1" si="197"/>
        <v>6.8185571850346083</v>
      </c>
      <c r="U6315">
        <f ca="1">AVERAGE(T$2:T6315)</f>
        <v>31.773415244533862</v>
      </c>
    </row>
    <row r="6316" spans="1:21" x14ac:dyDescent="0.25">
      <c r="A6316" s="75" t="s">
        <v>25</v>
      </c>
      <c r="B6316">
        <v>1.9999999999999996</v>
      </c>
      <c r="C6316" s="76" t="s">
        <v>90</v>
      </c>
      <c r="E6316">
        <f t="shared" ca="1" si="196"/>
        <v>0.82974205468358353</v>
      </c>
      <c r="F6316">
        <v>40.666666666666664</v>
      </c>
      <c r="G6316">
        <f>AVERAGE(F$2:F6316)</f>
        <v>26466.653572686515</v>
      </c>
      <c r="T6316">
        <f t="shared" ca="1" si="197"/>
        <v>3.0049549971256004</v>
      </c>
      <c r="U6316">
        <f ca="1">AVERAGE(T$2:T6316)</f>
        <v>31.768859668881063</v>
      </c>
    </row>
    <row r="6317" spans="1:21" x14ac:dyDescent="0.25">
      <c r="A6317" s="75" t="s">
        <v>25</v>
      </c>
      <c r="B6317">
        <v>1.6666666666666667</v>
      </c>
      <c r="C6317" s="76" t="s">
        <v>91</v>
      </c>
      <c r="E6317">
        <f t="shared" ca="1" si="196"/>
        <v>0.16064008969971755</v>
      </c>
      <c r="F6317">
        <v>0.10740850937221064</v>
      </c>
      <c r="G6317">
        <f>AVERAGE(F$2:F6317)</f>
        <v>26462.463175890414</v>
      </c>
      <c r="T6317">
        <f t="shared" ca="1" si="197"/>
        <v>6.4666961653054713</v>
      </c>
      <c r="U6317">
        <f ca="1">AVERAGE(T$2:T6317)</f>
        <v>31.764853626527742</v>
      </c>
    </row>
    <row r="6318" spans="1:21" x14ac:dyDescent="0.25">
      <c r="A6318" s="75" t="s">
        <v>25</v>
      </c>
      <c r="B6318">
        <v>0</v>
      </c>
      <c r="C6318" s="76" t="s">
        <v>92</v>
      </c>
      <c r="E6318">
        <f t="shared" ca="1" si="196"/>
        <v>0.74343808921917809</v>
      </c>
      <c r="F6318">
        <v>0.3888888888888889</v>
      </c>
      <c r="G6318">
        <f>AVERAGE(F$2:F6318)</f>
        <v>26458.2741503582</v>
      </c>
      <c r="T6318">
        <f t="shared" ca="1" si="197"/>
        <v>4.0268390368812073</v>
      </c>
      <c r="U6318">
        <f ca="1">AVERAGE(T$2:T6318)</f>
        <v>31.760462615828096</v>
      </c>
    </row>
    <row r="6319" spans="1:21" x14ac:dyDescent="0.25">
      <c r="A6319" s="75" t="s">
        <v>25</v>
      </c>
      <c r="B6319">
        <v>0.41666666666666669</v>
      </c>
      <c r="C6319" s="76" t="s">
        <v>93</v>
      </c>
      <c r="E6319">
        <f t="shared" ca="1" si="196"/>
        <v>0.46457803854614821</v>
      </c>
      <c r="F6319">
        <v>5.3157894736842106</v>
      </c>
      <c r="G6319">
        <f>AVERAGE(F$2:F6319)</f>
        <v>26454.087230706271</v>
      </c>
      <c r="T6319">
        <f t="shared" ca="1" si="197"/>
        <v>2.9895651041751994</v>
      </c>
      <c r="U6319">
        <f ca="1">AVERAGE(T$2:T6319)</f>
        <v>31.755908817551486</v>
      </c>
    </row>
    <row r="6320" spans="1:21" x14ac:dyDescent="0.25">
      <c r="A6320" s="75" t="s">
        <v>25</v>
      </c>
      <c r="B6320">
        <v>0.5232856618995233</v>
      </c>
      <c r="C6320" s="76" t="s">
        <v>94</v>
      </c>
      <c r="E6320">
        <f t="shared" ca="1" si="196"/>
        <v>0.59127841726379149</v>
      </c>
      <c r="F6320">
        <v>0.25</v>
      </c>
      <c r="G6320">
        <f>AVERAGE(F$2:F6320)</f>
        <v>26449.900834562781</v>
      </c>
      <c r="T6320">
        <f t="shared" ca="1" si="197"/>
        <v>58.178255546567513</v>
      </c>
      <c r="U6320">
        <f ca="1">AVERAGE(T$2:T6320)</f>
        <v>31.760090230232134</v>
      </c>
    </row>
    <row r="6321" spans="1:21" x14ac:dyDescent="0.25">
      <c r="A6321" s="75" t="s">
        <v>25</v>
      </c>
      <c r="B6321">
        <v>0</v>
      </c>
      <c r="C6321" s="76" t="s">
        <v>95</v>
      </c>
      <c r="E6321">
        <f t="shared" ca="1" si="196"/>
        <v>3.1939497232993719E-2</v>
      </c>
      <c r="F6321">
        <v>1</v>
      </c>
      <c r="G6321">
        <f>AVERAGE(F$2:F6321)</f>
        <v>26445.715881899083</v>
      </c>
      <c r="T6321">
        <f t="shared" ca="1" si="197"/>
        <v>41.725354552280663</v>
      </c>
      <c r="U6321">
        <f ca="1">AVERAGE(T$2:T6321)</f>
        <v>31.761667012561571</v>
      </c>
    </row>
    <row r="6322" spans="1:21" x14ac:dyDescent="0.25">
      <c r="B6322">
        <v>0.190426679835726</v>
      </c>
      <c r="C6322" s="76" t="s">
        <v>81</v>
      </c>
      <c r="E6322">
        <f t="shared" ca="1" si="196"/>
        <v>0.63962442988786028</v>
      </c>
      <c r="F6322">
        <v>0.73076923076923073</v>
      </c>
      <c r="G6322">
        <f>AVERAGE(F$2:F6322)</f>
        <v>26441.532210784913</v>
      </c>
      <c r="T6322">
        <f t="shared" ca="1" si="197"/>
        <v>2.4383866650427253</v>
      </c>
      <c r="U6322">
        <f ca="1">AVERAGE(T$2:T6322)</f>
        <v>31.75702798703594</v>
      </c>
    </row>
    <row r="6323" spans="1:21" x14ac:dyDescent="0.25">
      <c r="A6323" s="75" t="s">
        <v>26</v>
      </c>
      <c r="B6323">
        <v>8.1081081081081086E-2</v>
      </c>
      <c r="C6323" s="76" t="s">
        <v>82</v>
      </c>
      <c r="E6323">
        <f t="shared" ca="1" si="196"/>
        <v>0.64479919056361945</v>
      </c>
      <c r="F6323">
        <v>1.6898550724637682</v>
      </c>
      <c r="G6323">
        <f>AVERAGE(F$2:F6323)</f>
        <v>26437.350014904539</v>
      </c>
      <c r="T6323">
        <f t="shared" ca="1" si="197"/>
        <v>7.3726212829521032</v>
      </c>
      <c r="U6323">
        <f ca="1">AVERAGE(T$2:T6323)</f>
        <v>31.75317091542821</v>
      </c>
    </row>
    <row r="6324" spans="1:21" x14ac:dyDescent="0.25">
      <c r="A6324" s="75" t="s">
        <v>26</v>
      </c>
      <c r="B6324">
        <v>0.40350877192982454</v>
      </c>
      <c r="C6324" s="76" t="s">
        <v>83</v>
      </c>
      <c r="E6324">
        <f t="shared" ca="1" si="196"/>
        <v>7.4546098926659088E-2</v>
      </c>
      <c r="F6324">
        <v>3.8961038961038939E-2</v>
      </c>
      <c r="G6324">
        <f>AVERAGE(F$2:F6324)</f>
        <v>26433.168880782468</v>
      </c>
      <c r="T6324">
        <f t="shared" ca="1" si="197"/>
        <v>4.2185432772929197</v>
      </c>
      <c r="U6324">
        <f ca="1">AVERAGE(T$2:T6324)</f>
        <v>31.748816237642643</v>
      </c>
    </row>
    <row r="6325" spans="1:21" x14ac:dyDescent="0.25">
      <c r="A6325" s="75" t="s">
        <v>26</v>
      </c>
      <c r="B6325">
        <v>0.33333333333333331</v>
      </c>
      <c r="C6325" s="76" t="s">
        <v>84</v>
      </c>
      <c r="E6325">
        <f t="shared" ca="1" si="196"/>
        <v>1.067621628715798E-2</v>
      </c>
      <c r="F6325">
        <v>6.2500000000000056E-2</v>
      </c>
      <c r="G6325">
        <f>AVERAGE(F$2:F6325)</f>
        <v>26428.989072689365</v>
      </c>
      <c r="T6325">
        <f t="shared" ca="1" si="197"/>
        <v>7.7940534319076491</v>
      </c>
      <c r="U6325">
        <f ca="1">AVERAGE(T$2:T6325)</f>
        <v>31.74502832448551</v>
      </c>
    </row>
    <row r="6326" spans="1:21" x14ac:dyDescent="0.25">
      <c r="A6326" s="75" t="s">
        <v>26</v>
      </c>
      <c r="B6326">
        <v>0.43460233697700718</v>
      </c>
      <c r="C6326" s="76" t="s">
        <v>85</v>
      </c>
      <c r="E6326">
        <f t="shared" ca="1" si="196"/>
        <v>0.2947669398428463</v>
      </c>
      <c r="F6326">
        <v>0.3888888888888889</v>
      </c>
      <c r="G6326">
        <f>AVERAGE(F$2:F6326)</f>
        <v>26424.810637877697</v>
      </c>
      <c r="T6326">
        <f t="shared" ca="1" si="197"/>
        <v>6.2678440541477469</v>
      </c>
      <c r="U6326">
        <f ca="1">AVERAGE(T$2:T6326)</f>
        <v>31.741000311162136</v>
      </c>
    </row>
    <row r="6327" spans="1:21" x14ac:dyDescent="0.25">
      <c r="A6327" s="75" t="s">
        <v>26</v>
      </c>
      <c r="B6327">
        <v>0.14163090128755365</v>
      </c>
      <c r="C6327" s="76" t="s">
        <v>86</v>
      </c>
      <c r="E6327">
        <f t="shared" ca="1" si="196"/>
        <v>0.2898570117613265</v>
      </c>
      <c r="F6327">
        <v>3.7169811320754715</v>
      </c>
      <c r="G6327">
        <f>AVERAGE(F$2:F6327)</f>
        <v>26420.634050198798</v>
      </c>
      <c r="T6327">
        <f t="shared" ca="1" si="197"/>
        <v>3.407660883383417</v>
      </c>
      <c r="U6327">
        <f ca="1">AVERAGE(T$2:T6327)</f>
        <v>31.736521439927898</v>
      </c>
    </row>
    <row r="6328" spans="1:21" x14ac:dyDescent="0.25">
      <c r="A6328" s="75" t="s">
        <v>26</v>
      </c>
      <c r="B6328">
        <v>4</v>
      </c>
      <c r="C6328" s="76" t="s">
        <v>87</v>
      </c>
      <c r="E6328">
        <f t="shared" ca="1" si="196"/>
        <v>1.82289171347636E-2</v>
      </c>
      <c r="F6328">
        <v>0.625</v>
      </c>
      <c r="G6328">
        <f>AVERAGE(F$2:F6328)</f>
        <v>26416.458294066317</v>
      </c>
      <c r="T6328">
        <f t="shared" ca="1" si="197"/>
        <v>2.4611625987414389</v>
      </c>
      <c r="U6328">
        <f ca="1">AVERAGE(T$2:T6328)</f>
        <v>31.731894387795581</v>
      </c>
    </row>
    <row r="6329" spans="1:21" x14ac:dyDescent="0.25">
      <c r="A6329" s="75" t="s">
        <v>26</v>
      </c>
      <c r="B6329">
        <v>0.72527472527472536</v>
      </c>
      <c r="C6329" s="76" t="s">
        <v>88</v>
      </c>
      <c r="E6329">
        <f t="shared" ca="1" si="196"/>
        <v>0.22257792187104375</v>
      </c>
      <c r="F6329">
        <v>0.62264150943396224</v>
      </c>
      <c r="G6329">
        <f>AVERAGE(F$2:F6329)</f>
        <v>26412.283857332346</v>
      </c>
      <c r="T6329">
        <f t="shared" ca="1" si="197"/>
        <v>4.2517339903449241</v>
      </c>
      <c r="U6329">
        <f ca="1">AVERAGE(T$2:T6329)</f>
        <v>31.727551758149968</v>
      </c>
    </row>
    <row r="6330" spans="1:21" x14ac:dyDescent="0.25">
      <c r="A6330" s="75" t="s">
        <v>26</v>
      </c>
      <c r="B6330">
        <v>0.19093851132686082</v>
      </c>
      <c r="C6330" s="76" t="s">
        <v>89</v>
      </c>
      <c r="E6330">
        <f t="shared" ca="1" si="196"/>
        <v>0.94407079322361542</v>
      </c>
      <c r="F6330">
        <v>0.22807017543859648</v>
      </c>
      <c r="G6330">
        <f>AVERAGE(F$2:F6330)</f>
        <v>26408.110677400735</v>
      </c>
      <c r="T6330">
        <f t="shared" ca="1" si="197"/>
        <v>8.7490942340256517</v>
      </c>
      <c r="U6330">
        <f ca="1">AVERAGE(T$2:T6330)</f>
        <v>31.723921096509244</v>
      </c>
    </row>
    <row r="6331" spans="1:21" x14ac:dyDescent="0.25">
      <c r="A6331" s="75" t="s">
        <v>26</v>
      </c>
      <c r="B6331">
        <v>1</v>
      </c>
      <c r="C6331" s="76" t="s">
        <v>90</v>
      </c>
      <c r="E6331">
        <f t="shared" ca="1" si="196"/>
        <v>0.5676358334499626</v>
      </c>
      <c r="F6331">
        <v>0.48444749957037292</v>
      </c>
      <c r="G6331">
        <f>AVERAGE(F$2:F6331)</f>
        <v>26403.938856511337</v>
      </c>
      <c r="T6331">
        <f t="shared" ca="1" si="197"/>
        <v>3.7347769683244758</v>
      </c>
      <c r="U6331">
        <f ca="1">AVERAGE(T$2:T6331)</f>
        <v>31.719499430770195</v>
      </c>
    </row>
    <row r="6332" spans="1:21" x14ac:dyDescent="0.25">
      <c r="A6332" s="75" t="s">
        <v>26</v>
      </c>
      <c r="B6332">
        <v>2.3333333333333335</v>
      </c>
      <c r="C6332" s="76" t="s">
        <v>91</v>
      </c>
      <c r="E6332">
        <f t="shared" ca="1" si="196"/>
        <v>9.713128817611949E-2</v>
      </c>
      <c r="F6332">
        <v>0.98611111111111116</v>
      </c>
      <c r="G6332">
        <f>AVERAGE(F$2:F6332)</f>
        <v>26399.768432763842</v>
      </c>
      <c r="T6332">
        <f t="shared" ca="1" si="197"/>
        <v>4.2188004327240121</v>
      </c>
      <c r="U6332">
        <f ca="1">AVERAGE(T$2:T6332)</f>
        <v>31.715155614785665</v>
      </c>
    </row>
    <row r="6333" spans="1:21" x14ac:dyDescent="0.25">
      <c r="A6333" s="75" t="s">
        <v>26</v>
      </c>
      <c r="B6333">
        <v>0.20000000000000004</v>
      </c>
      <c r="C6333" s="76" t="s">
        <v>92</v>
      </c>
      <c r="E6333">
        <f t="shared" ca="1" si="196"/>
        <v>0.82980552655919537</v>
      </c>
      <c r="F6333">
        <v>2.3333333333333335</v>
      </c>
      <c r="G6333">
        <f>AVERAGE(F$2:F6333)</f>
        <v>26395.599539033672</v>
      </c>
      <c r="T6333">
        <f t="shared" ca="1" si="197"/>
        <v>4.7457424332256855</v>
      </c>
      <c r="U6333">
        <f ca="1">AVERAGE(T$2:T6333)</f>
        <v>31.710896389709614</v>
      </c>
    </row>
    <row r="6334" spans="1:21" x14ac:dyDescent="0.25">
      <c r="A6334" s="75" t="s">
        <v>26</v>
      </c>
      <c r="B6334">
        <v>0.58333333333333337</v>
      </c>
      <c r="C6334" s="76" t="s">
        <v>93</v>
      </c>
      <c r="E6334">
        <f t="shared" ca="1" si="196"/>
        <v>0.14649159251284849</v>
      </c>
      <c r="F6334">
        <v>0.99927272727272731</v>
      </c>
      <c r="G6334">
        <f>AVERAGE(F$2:F6334)</f>
        <v>26391.43175121332</v>
      </c>
      <c r="T6334">
        <f t="shared" ca="1" si="197"/>
        <v>30.819571059495541</v>
      </c>
      <c r="U6334">
        <f ca="1">AVERAGE(T$2:T6334)</f>
        <v>31.710755646723634</v>
      </c>
    </row>
    <row r="6335" spans="1:21" x14ac:dyDescent="0.25">
      <c r="A6335" s="75" t="s">
        <v>26</v>
      </c>
      <c r="B6335">
        <v>0.63329666299963328</v>
      </c>
      <c r="C6335" s="76" t="s">
        <v>94</v>
      </c>
      <c r="E6335">
        <f t="shared" ca="1" si="196"/>
        <v>0.94205362361762401</v>
      </c>
      <c r="F6335">
        <v>1.9999999999999996</v>
      </c>
      <c r="G6335">
        <f>AVERAGE(F$2:F6335)</f>
        <v>26387.265437390899</v>
      </c>
      <c r="T6335">
        <f t="shared" ca="1" si="197"/>
        <v>2.9183950034409394</v>
      </c>
      <c r="U6335">
        <f ca="1">AVERAGE(T$2:T6335)</f>
        <v>31.706209963009822</v>
      </c>
    </row>
    <row r="6336" spans="1:21" x14ac:dyDescent="0.25">
      <c r="A6336" s="75" t="s">
        <v>26</v>
      </c>
      <c r="B6336">
        <v>0.46666666666666667</v>
      </c>
      <c r="C6336" s="76" t="s">
        <v>95</v>
      </c>
      <c r="E6336">
        <f t="shared" ca="1" si="196"/>
        <v>0.86013762351559886</v>
      </c>
      <c r="F6336">
        <v>0.48979591836734693</v>
      </c>
      <c r="G6336">
        <f>AVERAGE(F$2:F6336)</f>
        <v>26383.100200509845</v>
      </c>
      <c r="T6336">
        <f t="shared" ca="1" si="197"/>
        <v>4.0661077707600031</v>
      </c>
      <c r="U6336">
        <f ca="1">AVERAGE(T$2:T6336)</f>
        <v>31.701846884526436</v>
      </c>
    </row>
    <row r="6337" spans="1:21" x14ac:dyDescent="0.25">
      <c r="B6337">
        <v>0.42173334273980428</v>
      </c>
      <c r="C6337" s="76" t="s">
        <v>81</v>
      </c>
      <c r="E6337">
        <f t="shared" ca="1" si="196"/>
        <v>0.55950299159953465</v>
      </c>
      <c r="F6337">
        <v>4.9737156511350058</v>
      </c>
      <c r="G6337">
        <f>AVERAGE(F$2:F6337)</f>
        <v>26378.936986102515</v>
      </c>
      <c r="T6337">
        <f t="shared" ca="1" si="197"/>
        <v>131.68635977619292</v>
      </c>
      <c r="U6337">
        <f ca="1">AVERAGE(T$2:T6337)</f>
        <v>31.717627268505549</v>
      </c>
    </row>
    <row r="6338" spans="1:21" x14ac:dyDescent="0.25">
      <c r="A6338" s="75" t="s">
        <v>27</v>
      </c>
      <c r="B6338">
        <v>0.38378378378378381</v>
      </c>
      <c r="C6338" s="76" t="s">
        <v>82</v>
      </c>
      <c r="E6338">
        <f t="shared" ref="E6338:E6401" ca="1" si="198">RAND()</f>
        <v>0.89490019577537772</v>
      </c>
      <c r="F6338">
        <v>0.5</v>
      </c>
      <c r="G6338">
        <f>AVERAGE(F$2:F6338)</f>
        <v>26374.774379666331</v>
      </c>
      <c r="T6338">
        <f t="shared" ca="1" si="197"/>
        <v>2.3277005743833832</v>
      </c>
      <c r="U6338">
        <f ca="1">AVERAGE(T$2:T6338)</f>
        <v>31.712989438823662</v>
      </c>
    </row>
    <row r="6339" spans="1:21" x14ac:dyDescent="0.25">
      <c r="A6339" s="75" t="s">
        <v>27</v>
      </c>
      <c r="B6339">
        <v>14.417315789473685</v>
      </c>
      <c r="C6339" s="76" t="s">
        <v>83</v>
      </c>
      <c r="E6339">
        <f t="shared" ca="1" si="198"/>
        <v>0.91072900156281367</v>
      </c>
      <c r="F6339">
        <v>0.30608001128776513</v>
      </c>
      <c r="G6339">
        <f>AVERAGE(F$2:F6339)</f>
        <v>26370.61305617317</v>
      </c>
      <c r="T6339">
        <f t="shared" ref="T6339:T6402" ca="1" si="199">2*RAND()^-1</f>
        <v>3.4000302840228653</v>
      </c>
      <c r="U6339">
        <f ca="1">AVERAGE(T$2:T6339)</f>
        <v>31.708522263191789</v>
      </c>
    </row>
    <row r="6340" spans="1:21" x14ac:dyDescent="0.25">
      <c r="A6340" s="75" t="s">
        <v>27</v>
      </c>
      <c r="B6340">
        <v>0.66666666666666663</v>
      </c>
      <c r="C6340" s="76" t="s">
        <v>84</v>
      </c>
      <c r="E6340">
        <f t="shared" ca="1" si="198"/>
        <v>3.9972698891971414E-2</v>
      </c>
      <c r="F6340">
        <v>0.16666666666666666</v>
      </c>
      <c r="G6340">
        <f>AVERAGE(F$2:F6340)</f>
        <v>26366.453023614482</v>
      </c>
      <c r="T6340">
        <f t="shared" ca="1" si="199"/>
        <v>3.6898681292906903</v>
      </c>
      <c r="U6340">
        <f ca="1">AVERAGE(T$2:T6340)</f>
        <v>31.704102219946183</v>
      </c>
    </row>
    <row r="6341" spans="1:21" x14ac:dyDescent="0.25">
      <c r="A6341" s="75" t="s">
        <v>27</v>
      </c>
      <c r="B6341">
        <v>0.17791179796456841</v>
      </c>
      <c r="C6341" s="76" t="s">
        <v>85</v>
      </c>
      <c r="E6341">
        <f t="shared" ca="1" si="198"/>
        <v>0.54523469143154579</v>
      </c>
      <c r="F6341">
        <v>39</v>
      </c>
      <c r="G6341">
        <f>AVERAGE(F$2:F6341)</f>
        <v>26362.300428500348</v>
      </c>
      <c r="T6341">
        <f t="shared" ca="1" si="199"/>
        <v>4.0395316399181684</v>
      </c>
      <c r="U6341">
        <f ca="1">AVERAGE(T$2:T6341)</f>
        <v>31.699738723009268</v>
      </c>
    </row>
    <row r="6342" spans="1:21" x14ac:dyDescent="0.25">
      <c r="A6342" s="75" t="s">
        <v>27</v>
      </c>
      <c r="B6342">
        <v>0.21459227467811159</v>
      </c>
      <c r="C6342" s="76" t="s">
        <v>86</v>
      </c>
      <c r="E6342">
        <f t="shared" ca="1" si="198"/>
        <v>0.95754704309263849</v>
      </c>
      <c r="F6342">
        <v>0.16666666666666666</v>
      </c>
      <c r="G6342">
        <f>AVERAGE(F$2:F6342)</f>
        <v>26358.143018981053</v>
      </c>
      <c r="T6342">
        <f t="shared" ca="1" si="199"/>
        <v>3.9550751076132</v>
      </c>
      <c r="U6342">
        <f ca="1">AVERAGE(T$2:T6342)</f>
        <v>31.695363283233934</v>
      </c>
    </row>
    <row r="6343" spans="1:21" x14ac:dyDescent="0.25">
      <c r="A6343" s="75" t="s">
        <v>27</v>
      </c>
      <c r="B6343">
        <v>7.5</v>
      </c>
      <c r="C6343" s="76" t="s">
        <v>87</v>
      </c>
      <c r="E6343">
        <f t="shared" ca="1" si="198"/>
        <v>0.35810462124195386</v>
      </c>
      <c r="F6343">
        <v>0.86394557823129248</v>
      </c>
      <c r="G6343">
        <f>AVERAGE(F$2:F6343)</f>
        <v>26353.987030480042</v>
      </c>
      <c r="T6343">
        <f t="shared" ca="1" si="199"/>
        <v>2.8260164416088966</v>
      </c>
      <c r="U6343">
        <f ca="1">AVERAGE(T$2:T6343)</f>
        <v>31.690811194485647</v>
      </c>
    </row>
    <row r="6344" spans="1:21" x14ac:dyDescent="0.25">
      <c r="A6344" s="75" t="s">
        <v>27</v>
      </c>
      <c r="B6344">
        <v>361.63736263736263</v>
      </c>
      <c r="C6344" s="76" t="s">
        <v>88</v>
      </c>
      <c r="E6344">
        <f t="shared" ca="1" si="198"/>
        <v>0.10232111368378338</v>
      </c>
      <c r="F6344">
        <v>0.83333333333333337</v>
      </c>
      <c r="G6344">
        <f>AVERAGE(F$2:F6344)</f>
        <v>26349.832347570202</v>
      </c>
      <c r="T6344">
        <f t="shared" ca="1" si="199"/>
        <v>2.808171091851599</v>
      </c>
      <c r="U6344">
        <f ca="1">AVERAGE(T$2:T6344)</f>
        <v>31.686257727655658</v>
      </c>
    </row>
    <row r="6345" spans="1:21" x14ac:dyDescent="0.25">
      <c r="A6345" s="75" t="s">
        <v>27</v>
      </c>
      <c r="B6345">
        <v>104.17799352750809</v>
      </c>
      <c r="C6345" s="76" t="s">
        <v>89</v>
      </c>
      <c r="E6345">
        <f t="shared" ca="1" si="198"/>
        <v>0.9283535763575671</v>
      </c>
      <c r="F6345">
        <v>0.26829268292682923</v>
      </c>
      <c r="G6345">
        <f>AVERAGE(F$2:F6345)</f>
        <v>26345.678885392572</v>
      </c>
      <c r="T6345">
        <f t="shared" ca="1" si="199"/>
        <v>17.596222082783232</v>
      </c>
      <c r="U6345">
        <f ca="1">AVERAGE(T$2:T6345)</f>
        <v>31.684036725820086</v>
      </c>
    </row>
    <row r="6346" spans="1:21" x14ac:dyDescent="0.25">
      <c r="A6346" s="75" t="s">
        <v>27</v>
      </c>
      <c r="B6346">
        <v>599</v>
      </c>
      <c r="C6346" s="76" t="s">
        <v>90</v>
      </c>
      <c r="E6346">
        <f t="shared" ca="1" si="198"/>
        <v>0.46888080477494976</v>
      </c>
      <c r="F6346">
        <v>2.9126213592233035E-2</v>
      </c>
      <c r="G6346">
        <f>AVERAGE(F$2:F6346)</f>
        <v>26341.526694729189</v>
      </c>
      <c r="T6346">
        <f t="shared" ca="1" si="199"/>
        <v>10.215840200119166</v>
      </c>
      <c r="U6346">
        <f ca="1">AVERAGE(T$2:T6346)</f>
        <v>31.680653243310125</v>
      </c>
    </row>
    <row r="6347" spans="1:21" x14ac:dyDescent="0.25">
      <c r="A6347" s="75" t="s">
        <v>27</v>
      </c>
      <c r="B6347">
        <v>225.66666666666669</v>
      </c>
      <c r="C6347" s="76" t="s">
        <v>91</v>
      </c>
      <c r="E6347">
        <f t="shared" ca="1" si="198"/>
        <v>0.2676077008924368</v>
      </c>
      <c r="F6347">
        <v>0.5</v>
      </c>
      <c r="G6347">
        <f>AVERAGE(F$2:F6347)</f>
        <v>26337.375886866797</v>
      </c>
      <c r="T6347">
        <f t="shared" ca="1" si="199"/>
        <v>4.1266945230227599</v>
      </c>
      <c r="U6347">
        <f ca="1">AVERAGE(T$2:T6347)</f>
        <v>31.676311302131385</v>
      </c>
    </row>
    <row r="6348" spans="1:21" x14ac:dyDescent="0.25">
      <c r="A6348" s="75" t="s">
        <v>27</v>
      </c>
      <c r="B6348">
        <v>109</v>
      </c>
      <c r="C6348" s="76" t="s">
        <v>92</v>
      </c>
      <c r="E6348">
        <f t="shared" ca="1" si="198"/>
        <v>0.82642647899556954</v>
      </c>
      <c r="F6348">
        <v>2.4390243902438911E-2</v>
      </c>
      <c r="G6348">
        <f>AVERAGE(F$2:F6348)</f>
        <v>26333.226312028826</v>
      </c>
      <c r="T6348">
        <f t="shared" ca="1" si="199"/>
        <v>2.8903120386354195</v>
      </c>
      <c r="U6348">
        <f ca="1">AVERAGE(T$2:T6348)</f>
        <v>31.671775931205985</v>
      </c>
    </row>
    <row r="6349" spans="1:21" x14ac:dyDescent="0.25">
      <c r="A6349" s="75" t="s">
        <v>27</v>
      </c>
      <c r="B6349">
        <v>165.66666666666666</v>
      </c>
      <c r="C6349" s="76" t="s">
        <v>93</v>
      </c>
      <c r="E6349">
        <f t="shared" ca="1" si="198"/>
        <v>0.72695161169423494</v>
      </c>
      <c r="F6349">
        <v>1.2727272727272727</v>
      </c>
      <c r="G6349">
        <f>AVERAGE(F$2:F6349)</f>
        <v>26329.078241205771</v>
      </c>
      <c r="T6349">
        <f t="shared" ca="1" si="199"/>
        <v>3.5417826923852949</v>
      </c>
      <c r="U6349">
        <f ca="1">AVERAGE(T$2:T6349)</f>
        <v>31.667344615320854</v>
      </c>
    </row>
    <row r="6350" spans="1:21" x14ac:dyDescent="0.25">
      <c r="A6350" s="75" t="s">
        <v>27</v>
      </c>
      <c r="B6350">
        <v>54.005500550055004</v>
      </c>
      <c r="C6350" s="76" t="s">
        <v>94</v>
      </c>
      <c r="E6350">
        <f t="shared" ca="1" si="198"/>
        <v>0.75544705696075809</v>
      </c>
      <c r="F6350">
        <v>0.625</v>
      </c>
      <c r="G6350">
        <f>AVERAGE(F$2:F6350)</f>
        <v>26324.93137504713</v>
      </c>
      <c r="T6350">
        <f t="shared" ca="1" si="199"/>
        <v>9.372649769216137</v>
      </c>
      <c r="U6350">
        <f ca="1">AVERAGE(T$2:T6350)</f>
        <v>31.663833086757915</v>
      </c>
    </row>
    <row r="6351" spans="1:21" x14ac:dyDescent="0.25">
      <c r="A6351" s="75" t="s">
        <v>27</v>
      </c>
      <c r="B6351">
        <v>0.16666666666666666</v>
      </c>
      <c r="C6351" s="76" t="s">
        <v>95</v>
      </c>
      <c r="E6351">
        <f t="shared" ca="1" si="198"/>
        <v>0.32771259411046361</v>
      </c>
      <c r="F6351">
        <v>0.375</v>
      </c>
      <c r="G6351">
        <f>AVERAGE(F$2:F6351)</f>
        <v>26320.785775617991</v>
      </c>
      <c r="T6351">
        <f t="shared" ca="1" si="199"/>
        <v>6.2742878555244657</v>
      </c>
      <c r="U6351">
        <f ca="1">AVERAGE(T$2:T6351)</f>
        <v>31.65983473317819</v>
      </c>
    </row>
    <row r="6352" spans="1:21" x14ac:dyDescent="0.25">
      <c r="B6352">
        <v>0.190426679835726</v>
      </c>
      <c r="C6352" s="76" t="s">
        <v>81</v>
      </c>
      <c r="E6352">
        <f t="shared" ca="1" si="198"/>
        <v>0.21326000097492603</v>
      </c>
      <c r="F6352">
        <v>0.33333333333333331</v>
      </c>
      <c r="G6352">
        <f>AVERAGE(F$2:F6352)</f>
        <v>26316.641475123222</v>
      </c>
      <c r="T6352">
        <f t="shared" ca="1" si="199"/>
        <v>8.1353009353903385</v>
      </c>
      <c r="U6352">
        <f ca="1">AVERAGE(T$2:T6352)</f>
        <v>31.656130665504158</v>
      </c>
    </row>
    <row r="6353" spans="1:21" x14ac:dyDescent="0.25">
      <c r="A6353" s="75" t="s">
        <v>28</v>
      </c>
      <c r="B6353">
        <v>0.98648648648648651</v>
      </c>
      <c r="C6353" s="76" t="s">
        <v>82</v>
      </c>
      <c r="E6353">
        <f t="shared" ca="1" si="198"/>
        <v>0.86854396580451887</v>
      </c>
      <c r="F6353">
        <v>1</v>
      </c>
      <c r="G6353">
        <f>AVERAGE(F$2:F6353)</f>
        <v>26312.498584462781</v>
      </c>
      <c r="T6353">
        <f t="shared" ca="1" si="199"/>
        <v>3.2167224346650496</v>
      </c>
      <c r="U6353">
        <f ca="1">AVERAGE(T$2:T6353)</f>
        <v>31.651653428692001</v>
      </c>
    </row>
    <row r="6354" spans="1:21" x14ac:dyDescent="0.25">
      <c r="A6354" s="75" t="s">
        <v>28</v>
      </c>
      <c r="B6354">
        <v>0.40350877192982454</v>
      </c>
      <c r="C6354" s="76" t="s">
        <v>83</v>
      </c>
      <c r="E6354">
        <f t="shared" ca="1" si="198"/>
        <v>0.17488109885465919</v>
      </c>
      <c r="F6354">
        <v>0.96316758747697973</v>
      </c>
      <c r="G6354">
        <f>AVERAGE(F$2:F6354)</f>
        <v>26308.356992235975</v>
      </c>
      <c r="T6354">
        <f t="shared" ca="1" si="199"/>
        <v>29.008185712929009</v>
      </c>
      <c r="U6354">
        <f ca="1">AVERAGE(T$2:T6354)</f>
        <v>31.651237331145055</v>
      </c>
    </row>
    <row r="6355" spans="1:21" x14ac:dyDescent="0.25">
      <c r="A6355" s="75" t="s">
        <v>28</v>
      </c>
      <c r="B6355">
        <v>0.77777777777777779</v>
      </c>
      <c r="C6355" s="76" t="s">
        <v>84</v>
      </c>
      <c r="E6355">
        <f t="shared" ca="1" si="198"/>
        <v>0.13245338587683364</v>
      </c>
      <c r="F6355">
        <v>0.8</v>
      </c>
      <c r="G6355">
        <f>AVERAGE(F$2:F6355)</f>
        <v>26304.216677946988</v>
      </c>
      <c r="T6355">
        <f t="shared" ca="1" si="199"/>
        <v>8.6544605084565767</v>
      </c>
      <c r="U6355">
        <f ca="1">AVERAGE(T$2:T6355)</f>
        <v>31.647618071336638</v>
      </c>
    </row>
    <row r="6356" spans="1:21" x14ac:dyDescent="0.25">
      <c r="A6356" s="75" t="s">
        <v>28</v>
      </c>
      <c r="B6356">
        <v>0.99528835280814176</v>
      </c>
      <c r="C6356" s="76" t="s">
        <v>85</v>
      </c>
      <c r="E6356">
        <f t="shared" ca="1" si="198"/>
        <v>9.7251133871747109E-2</v>
      </c>
      <c r="F6356">
        <v>6.2500000000000056E-2</v>
      </c>
      <c r="G6356">
        <f>AVERAGE(F$2:F6356)</f>
        <v>26300.077550617651</v>
      </c>
      <c r="T6356">
        <f t="shared" ca="1" si="199"/>
        <v>6.020937864641362</v>
      </c>
      <c r="U6356">
        <f ca="1">AVERAGE(T$2:T6356)</f>
        <v>31.643585548880822</v>
      </c>
    </row>
    <row r="6357" spans="1:21" x14ac:dyDescent="0.25">
      <c r="A6357" s="75" t="s">
        <v>28</v>
      </c>
      <c r="B6357">
        <v>0.14163090128755365</v>
      </c>
      <c r="C6357" s="76" t="s">
        <v>86</v>
      </c>
      <c r="E6357">
        <f t="shared" ca="1" si="198"/>
        <v>0.18393172662719626</v>
      </c>
      <c r="F6357">
        <v>0.6</v>
      </c>
      <c r="G6357">
        <f>AVERAGE(F$2:F6357)</f>
        <v>26295.939810285581</v>
      </c>
      <c r="T6357">
        <f t="shared" ca="1" si="199"/>
        <v>2.6048769200711228</v>
      </c>
      <c r="U6357">
        <f ca="1">AVERAGE(T$2:T6357)</f>
        <v>31.639016840789441</v>
      </c>
    </row>
    <row r="6358" spans="1:21" x14ac:dyDescent="0.25">
      <c r="A6358" s="75" t="s">
        <v>28</v>
      </c>
      <c r="B6358">
        <v>149</v>
      </c>
      <c r="C6358" s="76" t="s">
        <v>87</v>
      </c>
      <c r="E6358">
        <f t="shared" ca="1" si="198"/>
        <v>0.53439871440933739</v>
      </c>
      <c r="F6358">
        <v>3.0042918454935622E-2</v>
      </c>
      <c r="G6358">
        <f>AVERAGE(F$2:F6358)</f>
        <v>26291.803282085588</v>
      </c>
      <c r="T6358">
        <f t="shared" ca="1" si="199"/>
        <v>7.097360678025483</v>
      </c>
      <c r="U6358">
        <f ca="1">AVERAGE(T$2:T6358)</f>
        <v>31.635156268795924</v>
      </c>
    </row>
    <row r="6359" spans="1:21" x14ac:dyDescent="0.25">
      <c r="A6359" s="75" t="s">
        <v>28</v>
      </c>
      <c r="B6359">
        <v>3.3956043956043964</v>
      </c>
      <c r="C6359" s="76" t="s">
        <v>88</v>
      </c>
      <c r="E6359">
        <f t="shared" ca="1" si="198"/>
        <v>0.41087140827172519</v>
      </c>
      <c r="F6359">
        <v>5.7803468208092483E-3</v>
      </c>
      <c r="G6359">
        <f>AVERAGE(F$2:F6359)</f>
        <v>26287.668051273737</v>
      </c>
      <c r="T6359">
        <f t="shared" ca="1" si="199"/>
        <v>2.2440365707013972</v>
      </c>
      <c r="U6359">
        <f ca="1">AVERAGE(T$2:T6359)</f>
        <v>31.630533569881475</v>
      </c>
    </row>
    <row r="6360" spans="1:21" x14ac:dyDescent="0.25">
      <c r="A6360" s="75" t="s">
        <v>28</v>
      </c>
      <c r="B6360">
        <v>0.13268608414239477</v>
      </c>
      <c r="C6360" s="76" t="s">
        <v>89</v>
      </c>
      <c r="E6360">
        <f t="shared" ca="1" si="198"/>
        <v>0.4184772205789552</v>
      </c>
      <c r="F6360">
        <v>0.6399999999999999</v>
      </c>
      <c r="G6360">
        <f>AVERAGE(F$2:F6360)</f>
        <v>26283.534220789181</v>
      </c>
      <c r="T6360">
        <f t="shared" ca="1" si="199"/>
        <v>2.0164958749279394</v>
      </c>
      <c r="U6360">
        <f ca="1">AVERAGE(T$2:T6360)</f>
        <v>31.625876542409397</v>
      </c>
    </row>
    <row r="6361" spans="1:21" x14ac:dyDescent="0.25">
      <c r="A6361" s="75" t="s">
        <v>28</v>
      </c>
      <c r="B6361">
        <v>1</v>
      </c>
      <c r="C6361" s="76" t="s">
        <v>90</v>
      </c>
      <c r="E6361">
        <f t="shared" ca="1" si="198"/>
        <v>0.40777095033397914</v>
      </c>
      <c r="F6361">
        <v>3.0133779264214042</v>
      </c>
      <c r="G6361">
        <f>AVERAGE(F$2:F6361)</f>
        <v>26279.402063423953</v>
      </c>
      <c r="T6361">
        <f t="shared" ca="1" si="199"/>
        <v>5.6525137262669647</v>
      </c>
      <c r="U6361">
        <f ca="1">AVERAGE(T$2:T6361)</f>
        <v>31.621792680331385</v>
      </c>
    </row>
    <row r="6362" spans="1:21" x14ac:dyDescent="0.25">
      <c r="A6362" s="75" t="s">
        <v>28</v>
      </c>
      <c r="B6362">
        <v>0.66666666666666663</v>
      </c>
      <c r="C6362" s="76" t="s">
        <v>91</v>
      </c>
      <c r="E6362">
        <f t="shared" ca="1" si="198"/>
        <v>0.21035195457813238</v>
      </c>
      <c r="F6362">
        <v>0.66666666666666663</v>
      </c>
      <c r="G6362">
        <f>AVERAGE(F$2:F6362)</f>
        <v>26275.270836353247</v>
      </c>
      <c r="T6362">
        <f t="shared" ca="1" si="199"/>
        <v>68.680321141752657</v>
      </c>
      <c r="U6362">
        <f ca="1">AVERAGE(T$2:T6362)</f>
        <v>31.627618576961073</v>
      </c>
    </row>
    <row r="6363" spans="1:21" x14ac:dyDescent="0.25">
      <c r="A6363" s="75" t="s">
        <v>28</v>
      </c>
      <c r="B6363">
        <v>4</v>
      </c>
      <c r="C6363" s="76" t="s">
        <v>92</v>
      </c>
      <c r="E6363">
        <f t="shared" ca="1" si="198"/>
        <v>0.46713532589685391</v>
      </c>
      <c r="F6363">
        <v>0</v>
      </c>
      <c r="G6363">
        <f>AVERAGE(F$2:F6363)</f>
        <v>26271.140803213297</v>
      </c>
      <c r="T6363">
        <f t="shared" ca="1" si="199"/>
        <v>272.03157566667181</v>
      </c>
      <c r="U6363">
        <f ca="1">AVERAGE(T$2:T6363)</f>
        <v>31.665406058427546</v>
      </c>
    </row>
    <row r="6364" spans="1:21" x14ac:dyDescent="0.25">
      <c r="A6364" s="75" t="s">
        <v>28</v>
      </c>
      <c r="B6364">
        <v>0.16666666666666666</v>
      </c>
      <c r="C6364" s="76" t="s">
        <v>93</v>
      </c>
      <c r="E6364">
        <f t="shared" ca="1" si="198"/>
        <v>0.35796278622472033</v>
      </c>
      <c r="F6364">
        <v>1.8571428571428572</v>
      </c>
      <c r="G6364">
        <f>AVERAGE(F$2:F6364)</f>
        <v>26267.012360079501</v>
      </c>
      <c r="T6364">
        <f t="shared" ca="1" si="199"/>
        <v>2.5222639135721572</v>
      </c>
      <c r="U6364">
        <f ca="1">AVERAGE(T$2:T6364)</f>
        <v>31.660825963795318</v>
      </c>
    </row>
    <row r="6365" spans="1:21" x14ac:dyDescent="0.25">
      <c r="A6365" s="75" t="s">
        <v>28</v>
      </c>
      <c r="B6365">
        <v>0.99963329666299972</v>
      </c>
      <c r="C6365" s="76" t="s">
        <v>94</v>
      </c>
      <c r="E6365">
        <f t="shared" ca="1" si="198"/>
        <v>3.7133271903391218E-3</v>
      </c>
      <c r="F6365">
        <v>4</v>
      </c>
      <c r="G6365">
        <f>AVERAGE(F$2:F6365)</f>
        <v>26262.885551097716</v>
      </c>
      <c r="T6365">
        <f t="shared" ca="1" si="199"/>
        <v>2.329183226834342</v>
      </c>
      <c r="U6365">
        <f ca="1">AVERAGE(T$2:T6365)</f>
        <v>31.656216969022068</v>
      </c>
    </row>
    <row r="6366" spans="1:21" x14ac:dyDescent="0.25">
      <c r="A6366" s="75" t="s">
        <v>28</v>
      </c>
      <c r="B6366">
        <v>0.9</v>
      </c>
      <c r="C6366" s="76" t="s">
        <v>95</v>
      </c>
      <c r="E6366">
        <f t="shared" ca="1" si="198"/>
        <v>0.12838395456004248</v>
      </c>
      <c r="F6366">
        <v>0.57446808510638303</v>
      </c>
      <c r="G6366">
        <f>AVERAGE(F$2:F6366)</f>
        <v>26258.759500652621</v>
      </c>
      <c r="T6366">
        <f t="shared" ca="1" si="199"/>
        <v>3.9269123001877753</v>
      </c>
      <c r="U6366">
        <f ca="1">AVERAGE(T$2:T6366)</f>
        <v>31.651860440401673</v>
      </c>
    </row>
    <row r="6367" spans="1:21" x14ac:dyDescent="0.25">
      <c r="B6367">
        <v>0.190426679835726</v>
      </c>
      <c r="C6367" s="76" t="s">
        <v>81</v>
      </c>
      <c r="E6367">
        <f t="shared" ca="1" si="198"/>
        <v>7.1715300826184825E-2</v>
      </c>
      <c r="F6367">
        <v>0.33333333333333331</v>
      </c>
      <c r="G6367">
        <f>AVERAGE(F$2:F6367)</f>
        <v>26254.634708606234</v>
      </c>
      <c r="T6367">
        <f t="shared" ca="1" si="199"/>
        <v>5.5854132214468892</v>
      </c>
      <c r="U6367">
        <f ca="1">AVERAGE(T$2:T6367)</f>
        <v>31.647765805274599</v>
      </c>
    </row>
    <row r="6368" spans="1:21" x14ac:dyDescent="0.25">
      <c r="A6368" s="75" t="s">
        <v>29</v>
      </c>
      <c r="B6368">
        <v>0.97297297297297303</v>
      </c>
      <c r="C6368" s="76" t="s">
        <v>82</v>
      </c>
      <c r="E6368">
        <f t="shared" ca="1" si="198"/>
        <v>0.37314252396895087</v>
      </c>
      <c r="F6368">
        <v>2.1578947368421053</v>
      </c>
      <c r="G6368">
        <f>AVERAGE(F$2:F6368)</f>
        <v>26250.51149880352</v>
      </c>
      <c r="T6368">
        <f t="shared" ca="1" si="199"/>
        <v>2.0332776005989732</v>
      </c>
      <c r="U6368">
        <f ca="1">AVERAGE(T$2:T6368)</f>
        <v>31.643114558501445</v>
      </c>
    </row>
    <row r="6369" spans="1:21" x14ac:dyDescent="0.25">
      <c r="A6369" s="75" t="s">
        <v>29</v>
      </c>
      <c r="B6369">
        <v>0.64912280701754388</v>
      </c>
      <c r="C6369" s="76" t="s">
        <v>83</v>
      </c>
      <c r="E6369">
        <f t="shared" ca="1" si="198"/>
        <v>8.1902022116940865E-2</v>
      </c>
      <c r="F6369">
        <v>1.3076923076923077</v>
      </c>
      <c r="G6369">
        <f>AVERAGE(F$2:F6369)</f>
        <v>26246.389450467075</v>
      </c>
      <c r="T6369">
        <f t="shared" ca="1" si="199"/>
        <v>2.4089905726551786</v>
      </c>
      <c r="U6369">
        <f ca="1">AVERAGE(T$2:T6369)</f>
        <v>31.638523772699646</v>
      </c>
    </row>
    <row r="6370" spans="1:21" x14ac:dyDescent="0.25">
      <c r="A6370" s="75" t="s">
        <v>29</v>
      </c>
      <c r="B6370">
        <v>0.44444444444444442</v>
      </c>
      <c r="C6370" s="76" t="s">
        <v>84</v>
      </c>
      <c r="E6370">
        <f t="shared" ca="1" si="198"/>
        <v>0.98193014101583065</v>
      </c>
      <c r="F6370">
        <v>0.5</v>
      </c>
      <c r="G6370">
        <f>AVERAGE(F$2:F6370)</f>
        <v>26242.268569724343</v>
      </c>
      <c r="T6370">
        <f t="shared" ca="1" si="199"/>
        <v>2.0052347195266482</v>
      </c>
      <c r="U6370">
        <f ca="1">AVERAGE(T$2:T6370)</f>
        <v>31.633871034584839</v>
      </c>
    </row>
    <row r="6371" spans="1:21" x14ac:dyDescent="0.25">
      <c r="A6371" s="75" t="s">
        <v>29</v>
      </c>
      <c r="B6371">
        <v>0.17791179796456841</v>
      </c>
      <c r="C6371" s="76" t="s">
        <v>85</v>
      </c>
      <c r="E6371">
        <f t="shared" ca="1" si="198"/>
        <v>0.97178953257425993</v>
      </c>
      <c r="F6371">
        <v>2.3333333333333335</v>
      </c>
      <c r="G6371">
        <f>AVERAGE(F$2:F6371)</f>
        <v>26238.149270629146</v>
      </c>
      <c r="T6371">
        <f t="shared" ca="1" si="199"/>
        <v>3.3603312279755251</v>
      </c>
      <c r="U6371">
        <f ca="1">AVERAGE(T$2:T6371)</f>
        <v>31.629432488304367</v>
      </c>
    </row>
    <row r="6372" spans="1:21" x14ac:dyDescent="0.25">
      <c r="A6372" s="75" t="s">
        <v>29</v>
      </c>
      <c r="B6372">
        <v>0.22746781115879827</v>
      </c>
      <c r="C6372" s="76" t="s">
        <v>86</v>
      </c>
      <c r="E6372">
        <f t="shared" ca="1" si="198"/>
        <v>0.26327004495650508</v>
      </c>
      <c r="F6372">
        <v>1.0833333333333333</v>
      </c>
      <c r="G6372">
        <f>AVERAGE(F$2:F6372)</f>
        <v>26234.031068472927</v>
      </c>
      <c r="T6372">
        <f t="shared" ca="1" si="199"/>
        <v>2.7570288007865695</v>
      </c>
      <c r="U6372">
        <f ca="1">AVERAGE(T$2:T6372)</f>
        <v>31.624900640291887</v>
      </c>
    </row>
    <row r="6373" spans="1:21" x14ac:dyDescent="0.25">
      <c r="A6373" s="75" t="s">
        <v>29</v>
      </c>
      <c r="B6373">
        <v>6.5</v>
      </c>
      <c r="C6373" s="76" t="s">
        <v>87</v>
      </c>
      <c r="E6373">
        <f t="shared" ca="1" si="198"/>
        <v>0.99748761985690648</v>
      </c>
      <c r="F6373">
        <v>0.95</v>
      </c>
      <c r="G6373">
        <f>AVERAGE(F$2:F6373)</f>
        <v>26229.914137985092</v>
      </c>
      <c r="T6373">
        <f t="shared" ca="1" si="199"/>
        <v>12.005700472981507</v>
      </c>
      <c r="U6373">
        <f ca="1">AVERAGE(T$2:T6373)</f>
        <v>31.621821669769709</v>
      </c>
    </row>
    <row r="6374" spans="1:21" x14ac:dyDescent="0.25">
      <c r="A6374" s="75" t="s">
        <v>29</v>
      </c>
      <c r="B6374">
        <v>0.92307692307692302</v>
      </c>
      <c r="C6374" s="76" t="s">
        <v>88</v>
      </c>
      <c r="E6374">
        <f t="shared" ca="1" si="198"/>
        <v>0.87596104468836788</v>
      </c>
      <c r="F6374">
        <v>0.45293929619620493</v>
      </c>
      <c r="G6374">
        <f>AVERAGE(F$2:F6374)</f>
        <v>26225.798421493851</v>
      </c>
      <c r="T6374">
        <f t="shared" ca="1" si="199"/>
        <v>2.9161933536158284</v>
      </c>
      <c r="U6374">
        <f ca="1">AVERAGE(T$2:T6374)</f>
        <v>31.617317413012113</v>
      </c>
    </row>
    <row r="6375" spans="1:21" x14ac:dyDescent="0.25">
      <c r="A6375" s="75" t="s">
        <v>29</v>
      </c>
      <c r="B6375">
        <v>2.9126213592233035E-2</v>
      </c>
      <c r="C6375" s="76" t="s">
        <v>89</v>
      </c>
      <c r="E6375">
        <f t="shared" ca="1" si="198"/>
        <v>0.93540989703141486</v>
      </c>
      <c r="F6375">
        <v>0.40546967895362662</v>
      </c>
      <c r="G6375">
        <f>AVERAGE(F$2:F6375)</f>
        <v>26221.683988962974</v>
      </c>
      <c r="T6375">
        <f t="shared" ca="1" si="199"/>
        <v>4.5994274103137416</v>
      </c>
      <c r="U6375">
        <f ca="1">AVERAGE(T$2:T6375)</f>
        <v>31.613078647715174</v>
      </c>
    </row>
    <row r="6376" spans="1:21" x14ac:dyDescent="0.25">
      <c r="A6376" s="75" t="s">
        <v>29</v>
      </c>
      <c r="B6376">
        <v>1.6</v>
      </c>
      <c r="C6376" s="76" t="s">
        <v>90</v>
      </c>
      <c r="E6376">
        <f t="shared" ca="1" si="198"/>
        <v>0.70402015867910095</v>
      </c>
      <c r="F6376">
        <v>6.3670411985018729E-2</v>
      </c>
      <c r="G6376">
        <f>AVERAGE(F$2:F6376)</f>
        <v>26217.570793618888</v>
      </c>
      <c r="T6376">
        <f t="shared" ca="1" si="199"/>
        <v>3.5409358789722494</v>
      </c>
      <c r="U6376">
        <f ca="1">AVERAGE(T$2:T6376)</f>
        <v>31.608675174339684</v>
      </c>
    </row>
    <row r="6377" spans="1:21" x14ac:dyDescent="0.25">
      <c r="A6377" s="75" t="s">
        <v>29</v>
      </c>
      <c r="B6377">
        <v>0.33333333333333326</v>
      </c>
      <c r="C6377" s="76" t="s">
        <v>91</v>
      </c>
      <c r="E6377">
        <f t="shared" ca="1" si="198"/>
        <v>0.43031074821662463</v>
      </c>
      <c r="F6377">
        <v>0.99722222222222223</v>
      </c>
      <c r="G6377">
        <f>AVERAGE(F$2:F6377)</f>
        <v>26213.459034903175</v>
      </c>
      <c r="T6377">
        <f t="shared" ca="1" si="199"/>
        <v>2.9999528999145677</v>
      </c>
      <c r="U6377">
        <f ca="1">AVERAGE(T$2:T6377)</f>
        <v>31.604188235463518</v>
      </c>
    </row>
    <row r="6378" spans="1:21" x14ac:dyDescent="0.25">
      <c r="A6378" s="75" t="s">
        <v>29</v>
      </c>
      <c r="B6378">
        <v>0</v>
      </c>
      <c r="C6378" s="76" t="s">
        <v>92</v>
      </c>
      <c r="E6378">
        <f t="shared" ca="1" si="198"/>
        <v>0.52056132221589557</v>
      </c>
      <c r="F6378">
        <v>0.58333333333333337</v>
      </c>
      <c r="G6378">
        <f>AVERAGE(F$2:F6378)</f>
        <v>26209.348500843025</v>
      </c>
      <c r="T6378">
        <f t="shared" ca="1" si="199"/>
        <v>6.0537102450879727</v>
      </c>
      <c r="U6378">
        <f ca="1">AVERAGE(T$2:T6378)</f>
        <v>31.600181574339107</v>
      </c>
    </row>
    <row r="6379" spans="1:21" x14ac:dyDescent="0.25">
      <c r="A6379" s="75" t="s">
        <v>29</v>
      </c>
      <c r="B6379">
        <v>0.5</v>
      </c>
      <c r="C6379" s="76" t="s">
        <v>93</v>
      </c>
      <c r="E6379">
        <f t="shared" ca="1" si="198"/>
        <v>0.5012477976764832</v>
      </c>
      <c r="F6379">
        <v>0.38936535162950264</v>
      </c>
      <c r="G6379">
        <f>AVERAGE(F$2:F6379)</f>
        <v>26205.239225343576</v>
      </c>
      <c r="T6379">
        <f t="shared" ca="1" si="199"/>
        <v>6.6587834742610008</v>
      </c>
      <c r="U6379">
        <f ca="1">AVERAGE(T$2:T6379)</f>
        <v>31.596271038418742</v>
      </c>
    </row>
    <row r="6380" spans="1:21" x14ac:dyDescent="0.25">
      <c r="A6380" s="75" t="s">
        <v>29</v>
      </c>
      <c r="B6380">
        <v>8.324165749908323E-2</v>
      </c>
      <c r="C6380" s="76" t="s">
        <v>94</v>
      </c>
      <c r="E6380">
        <f t="shared" ca="1" si="198"/>
        <v>0.43003387697234041</v>
      </c>
      <c r="F6380">
        <v>9.0512540894220228E-2</v>
      </c>
      <c r="G6380">
        <f>AVERAGE(F$2:F6380)</f>
        <v>26201.131191370729</v>
      </c>
      <c r="T6380">
        <f t="shared" ca="1" si="199"/>
        <v>13.483901254641134</v>
      </c>
      <c r="U6380">
        <f ca="1">AVERAGE(T$2:T6380)</f>
        <v>31.593431663942525</v>
      </c>
    </row>
    <row r="6381" spans="1:21" x14ac:dyDescent="0.25">
      <c r="A6381" s="75" t="s">
        <v>29</v>
      </c>
      <c r="B6381">
        <v>0.26666666666666666</v>
      </c>
      <c r="C6381" s="76" t="s">
        <v>95</v>
      </c>
      <c r="E6381">
        <f t="shared" ca="1" si="198"/>
        <v>0.84478988889374906</v>
      </c>
      <c r="F6381">
        <v>0.35135135135135137</v>
      </c>
      <c r="G6381">
        <f>AVERAGE(F$2:F6381)</f>
        <v>26197.02448606665</v>
      </c>
      <c r="T6381">
        <f t="shared" ca="1" si="199"/>
        <v>4.1923001035683605</v>
      </c>
      <c r="U6381">
        <f ca="1">AVERAGE(T$2:T6381)</f>
        <v>31.589136815735571</v>
      </c>
    </row>
    <row r="6382" spans="1:21" x14ac:dyDescent="0.25">
      <c r="B6382">
        <v>2.2729349230269251E-2</v>
      </c>
      <c r="C6382" s="76" t="s">
        <v>81</v>
      </c>
      <c r="E6382">
        <f t="shared" ca="1" si="198"/>
        <v>0.5535683070714994</v>
      </c>
      <c r="F6382">
        <v>0.67320261437908502</v>
      </c>
      <c r="G6382">
        <f>AVERAGE(F$2:F6382)</f>
        <v>26192.919118368252</v>
      </c>
      <c r="T6382">
        <f t="shared" ca="1" si="199"/>
        <v>5.4680052713510179</v>
      </c>
      <c r="U6382">
        <f ca="1">AVERAGE(T$2:T6382)</f>
        <v>31.585043236117269</v>
      </c>
    </row>
    <row r="6383" spans="1:21" x14ac:dyDescent="0.25">
      <c r="A6383" s="75" t="s">
        <v>30</v>
      </c>
      <c r="B6383">
        <v>5.4054054054054057E-2</v>
      </c>
      <c r="C6383" s="76" t="s">
        <v>82</v>
      </c>
      <c r="E6383">
        <f t="shared" ca="1" si="198"/>
        <v>0.81931240223232527</v>
      </c>
      <c r="F6383">
        <v>29.030030030030026</v>
      </c>
      <c r="G6383">
        <f>AVERAGE(F$2:F6383)</f>
        <v>26188.819480466602</v>
      </c>
      <c r="T6383">
        <f t="shared" ca="1" si="199"/>
        <v>3.1809727570153576</v>
      </c>
      <c r="U6383">
        <f ca="1">AVERAGE(T$2:T6383)</f>
        <v>31.580592582642009</v>
      </c>
    </row>
    <row r="6384" spans="1:21" x14ac:dyDescent="0.25">
      <c r="A6384" s="75" t="s">
        <v>30</v>
      </c>
      <c r="B6384">
        <v>0.49122807017543857</v>
      </c>
      <c r="C6384" s="76" t="s">
        <v>83</v>
      </c>
      <c r="E6384">
        <f t="shared" ca="1" si="198"/>
        <v>0.79935877396489641</v>
      </c>
      <c r="F6384">
        <v>3.0927835051546421E-2</v>
      </c>
      <c r="G6384">
        <f>AVERAGE(F$2:F6384)</f>
        <v>26184.716583936348</v>
      </c>
      <c r="T6384">
        <f t="shared" ca="1" si="199"/>
        <v>291.03149298343908</v>
      </c>
      <c r="U6384">
        <f ca="1">AVERAGE(T$2:T6384)</f>
        <v>31.621239754880893</v>
      </c>
    </row>
    <row r="6385" spans="1:21" x14ac:dyDescent="0.25">
      <c r="A6385" s="75" t="s">
        <v>30</v>
      </c>
      <c r="B6385">
        <v>0.44444444444444442</v>
      </c>
      <c r="C6385" s="76" t="s">
        <v>84</v>
      </c>
      <c r="E6385">
        <f t="shared" ca="1" si="198"/>
        <v>0.65013092835711961</v>
      </c>
      <c r="F6385">
        <v>0.8</v>
      </c>
      <c r="G6385">
        <f>AVERAGE(F$2:F6385)</f>
        <v>26180.615093243377</v>
      </c>
      <c r="T6385">
        <f t="shared" ca="1" si="199"/>
        <v>5.4762785145098567</v>
      </c>
      <c r="U6385">
        <f ca="1">AVERAGE(T$2:T6385)</f>
        <v>31.61714436621542</v>
      </c>
    </row>
    <row r="6386" spans="1:21" x14ac:dyDescent="0.25">
      <c r="A6386" s="75" t="s">
        <v>30</v>
      </c>
      <c r="B6386">
        <v>1.0554089709762533E-2</v>
      </c>
      <c r="C6386" s="76" t="s">
        <v>85</v>
      </c>
      <c r="E6386">
        <f t="shared" ca="1" si="198"/>
        <v>0.3447091477996993</v>
      </c>
      <c r="F6386">
        <v>0.5</v>
      </c>
      <c r="G6386">
        <f>AVERAGE(F$2:F6386)</f>
        <v>26176.514840292202</v>
      </c>
      <c r="T6386">
        <f t="shared" ca="1" si="199"/>
        <v>9.6200981654812523</v>
      </c>
      <c r="U6386">
        <f ca="1">AVERAGE(T$2:T6386)</f>
        <v>31.613699253263071</v>
      </c>
    </row>
    <row r="6387" spans="1:21" x14ac:dyDescent="0.25">
      <c r="A6387" s="75" t="s">
        <v>30</v>
      </c>
      <c r="B6387">
        <v>0.33476394849785407</v>
      </c>
      <c r="C6387" s="76" t="s">
        <v>86</v>
      </c>
      <c r="E6387">
        <f t="shared" ca="1" si="198"/>
        <v>4.0582073918066786E-2</v>
      </c>
      <c r="F6387">
        <v>0.76133651551312653</v>
      </c>
      <c r="G6387">
        <f>AVERAGE(F$2:F6387)</f>
        <v>26172.415912402477</v>
      </c>
      <c r="T6387">
        <f t="shared" ca="1" si="199"/>
        <v>2.7698012142886972</v>
      </c>
      <c r="U6387">
        <f ca="1">AVERAGE(T$2:T6387)</f>
        <v>31.609182513826966</v>
      </c>
    </row>
    <row r="6388" spans="1:21" x14ac:dyDescent="0.25">
      <c r="A6388" s="75" t="s">
        <v>30</v>
      </c>
      <c r="B6388">
        <v>2.75</v>
      </c>
      <c r="C6388" s="76" t="s">
        <v>87</v>
      </c>
      <c r="E6388">
        <f t="shared" ca="1" si="198"/>
        <v>6.0258163577745716E-2</v>
      </c>
      <c r="F6388">
        <v>0.94047619047619047</v>
      </c>
      <c r="G6388">
        <f>AVERAGE(F$2:F6388)</f>
        <v>26168.318296082416</v>
      </c>
      <c r="T6388">
        <f t="shared" ca="1" si="199"/>
        <v>2.9324857728123703</v>
      </c>
      <c r="U6388">
        <f ca="1">AVERAGE(T$2:T6388)</f>
        <v>31.604692659945485</v>
      </c>
    </row>
    <row r="6389" spans="1:21" x14ac:dyDescent="0.25">
      <c r="A6389" s="75" t="s">
        <v>30</v>
      </c>
      <c r="B6389">
        <v>0.31868131868131866</v>
      </c>
      <c r="C6389" s="76" t="s">
        <v>88</v>
      </c>
      <c r="E6389">
        <f t="shared" ca="1" si="198"/>
        <v>6.5499971273758839E-2</v>
      </c>
      <c r="F6389">
        <v>49</v>
      </c>
      <c r="G6389">
        <f>AVERAGE(F$2:F6389)</f>
        <v>26164.229486079901</v>
      </c>
      <c r="T6389">
        <f t="shared" ca="1" si="199"/>
        <v>4.9740617344621798</v>
      </c>
      <c r="U6389">
        <f ca="1">AVERAGE(T$2:T6389)</f>
        <v>31.600523807264601</v>
      </c>
    </row>
    <row r="6390" spans="1:21" x14ac:dyDescent="0.25">
      <c r="A6390" s="75" t="s">
        <v>30</v>
      </c>
      <c r="B6390">
        <v>0.15857605177993525</v>
      </c>
      <c r="C6390" s="76" t="s">
        <v>89</v>
      </c>
      <c r="E6390">
        <f t="shared" ca="1" si="198"/>
        <v>0.42905904824987451</v>
      </c>
      <c r="F6390">
        <v>0.31506849315068491</v>
      </c>
      <c r="G6390">
        <f>AVERAGE(F$2:F6390)</f>
        <v>26160.1343359128</v>
      </c>
      <c r="T6390">
        <f t="shared" ca="1" si="199"/>
        <v>7.959869619758952</v>
      </c>
      <c r="U6390">
        <f ca="1">AVERAGE(T$2:T6390)</f>
        <v>31.596823595308503</v>
      </c>
    </row>
    <row r="6391" spans="1:21" x14ac:dyDescent="0.25">
      <c r="A6391" s="75" t="s">
        <v>30</v>
      </c>
      <c r="B6391">
        <v>1.4</v>
      </c>
      <c r="C6391" s="76" t="s">
        <v>90</v>
      </c>
      <c r="E6391">
        <f t="shared" ca="1" si="198"/>
        <v>0.18704343266674905</v>
      </c>
      <c r="F6391">
        <v>0.73469387755102045</v>
      </c>
      <c r="G6391">
        <f>AVERAGE(F$2:F6391)</f>
        <v>26156.040533151918</v>
      </c>
      <c r="T6391">
        <f t="shared" ca="1" si="199"/>
        <v>3.3357234179606676</v>
      </c>
      <c r="U6391">
        <f ca="1">AVERAGE(T$2:T6391)</f>
        <v>31.592400887925503</v>
      </c>
    </row>
    <row r="6392" spans="1:21" x14ac:dyDescent="0.25">
      <c r="A6392" s="75" t="s">
        <v>30</v>
      </c>
      <c r="B6392">
        <v>1.1333333333333335</v>
      </c>
      <c r="C6392" s="76" t="s">
        <v>91</v>
      </c>
      <c r="E6392">
        <f t="shared" ca="1" si="198"/>
        <v>2.9977015810289331E-2</v>
      </c>
      <c r="F6392">
        <v>0.63636363636363635</v>
      </c>
      <c r="G6392">
        <f>AVERAGE(F$2:F6392)</f>
        <v>26151.947996120231</v>
      </c>
      <c r="T6392">
        <f t="shared" ca="1" si="199"/>
        <v>6.998111446798112</v>
      </c>
      <c r="U6392">
        <f ca="1">AVERAGE(T$2:T6392)</f>
        <v>31.588552618571548</v>
      </c>
    </row>
    <row r="6393" spans="1:21" x14ac:dyDescent="0.25">
      <c r="A6393" s="75" t="s">
        <v>30</v>
      </c>
      <c r="B6393">
        <v>0.20000000000000004</v>
      </c>
      <c r="C6393" s="76" t="s">
        <v>92</v>
      </c>
      <c r="E6393">
        <f t="shared" ca="1" si="198"/>
        <v>0.87037366909600233</v>
      </c>
      <c r="F6393">
        <v>0.62800162800162806</v>
      </c>
      <c r="G6393">
        <f>AVERAGE(F$2:F6393)</f>
        <v>26147.856738298815</v>
      </c>
      <c r="T6393">
        <f t="shared" ca="1" si="199"/>
        <v>15.412173492559372</v>
      </c>
      <c r="U6393">
        <f ca="1">AVERAGE(T$2:T6393)</f>
        <v>31.586021895929811</v>
      </c>
    </row>
    <row r="6394" spans="1:21" x14ac:dyDescent="0.25">
      <c r="A6394" s="75" t="s">
        <v>30</v>
      </c>
      <c r="B6394">
        <v>0.41666666666666669</v>
      </c>
      <c r="C6394" s="76" t="s">
        <v>93</v>
      </c>
      <c r="E6394">
        <f t="shared" ca="1" si="198"/>
        <v>0.81100457496873379</v>
      </c>
      <c r="F6394">
        <v>0.42857142857142855</v>
      </c>
      <c r="G6394">
        <f>AVERAGE(F$2:F6394)</f>
        <v>26143.766729200292</v>
      </c>
      <c r="T6394">
        <f t="shared" ca="1" si="199"/>
        <v>35.953910752673217</v>
      </c>
      <c r="U6394">
        <f ca="1">AVERAGE(T$2:T6394)</f>
        <v>31.586705125846397</v>
      </c>
    </row>
    <row r="6395" spans="1:21" x14ac:dyDescent="0.25">
      <c r="A6395" s="75" t="s">
        <v>30</v>
      </c>
      <c r="B6395">
        <v>0.85331866519985333</v>
      </c>
      <c r="C6395" s="76" t="s">
        <v>94</v>
      </c>
      <c r="E6395">
        <f t="shared" ca="1" si="198"/>
        <v>0.44669731255708012</v>
      </c>
      <c r="F6395">
        <v>0.18032786885245902</v>
      </c>
      <c r="G6395">
        <f>AVERAGE(F$2:F6395)</f>
        <v>26139.677960604524</v>
      </c>
      <c r="T6395">
        <f t="shared" ca="1" si="199"/>
        <v>2.2605416174609543</v>
      </c>
      <c r="U6395">
        <f ca="1">AVERAGE(T$2:T6395)</f>
        <v>31.582118612942363</v>
      </c>
    </row>
    <row r="6396" spans="1:21" x14ac:dyDescent="0.25">
      <c r="A6396" s="75" t="s">
        <v>30</v>
      </c>
      <c r="B6396">
        <v>0.39333333333333331</v>
      </c>
      <c r="C6396" s="76" t="s">
        <v>95</v>
      </c>
      <c r="E6396">
        <f t="shared" ca="1" si="198"/>
        <v>0.52613655230382017</v>
      </c>
      <c r="F6396">
        <v>0.30069930069930068</v>
      </c>
      <c r="G6396">
        <f>AVERAGE(F$2:F6396)</f>
        <v>26135.590489570699</v>
      </c>
      <c r="T6396">
        <f t="shared" ca="1" si="199"/>
        <v>28.085599301440091</v>
      </c>
      <c r="U6396">
        <f ca="1">AVERAGE(T$2:T6396)</f>
        <v>31.58157185464502</v>
      </c>
    </row>
    <row r="6397" spans="1:21" x14ac:dyDescent="0.25">
      <c r="B6397">
        <v>0.13260001410970643</v>
      </c>
      <c r="C6397" s="76" t="s">
        <v>81</v>
      </c>
      <c r="E6397">
        <f t="shared" ca="1" si="198"/>
        <v>0.11920516987238838</v>
      </c>
      <c r="F6397">
        <v>2.8834951456310676</v>
      </c>
      <c r="G6397">
        <f>AVERAGE(F$2:F6397)</f>
        <v>26131.504700484642</v>
      </c>
      <c r="T6397">
        <f t="shared" ca="1" si="199"/>
        <v>3.0034705780521898</v>
      </c>
      <c r="U6397">
        <f ca="1">AVERAGE(T$2:T6397)</f>
        <v>31.577103733744991</v>
      </c>
    </row>
    <row r="6398" spans="1:21" x14ac:dyDescent="0.25">
      <c r="A6398" s="75" t="s">
        <v>31</v>
      </c>
      <c r="B6398">
        <v>0.10810810810810811</v>
      </c>
      <c r="C6398" s="76" t="s">
        <v>82</v>
      </c>
      <c r="E6398">
        <f t="shared" ca="1" si="198"/>
        <v>0.31632403638399131</v>
      </c>
      <c r="F6398">
        <v>7.5566750629722425E-3</v>
      </c>
      <c r="G6398">
        <f>AVERAGE(F$2:F6398)</f>
        <v>26127.419739230332</v>
      </c>
      <c r="T6398">
        <f t="shared" ca="1" si="199"/>
        <v>3.3124698392296197</v>
      </c>
      <c r="U6398">
        <f ca="1">AVERAGE(T$2:T6398)</f>
        <v>31.572685313564516</v>
      </c>
    </row>
    <row r="6399" spans="1:21" x14ac:dyDescent="0.25">
      <c r="A6399" s="75" t="s">
        <v>31</v>
      </c>
      <c r="B6399">
        <v>0.22807017543859648</v>
      </c>
      <c r="C6399" s="76" t="s">
        <v>83</v>
      </c>
      <c r="E6399">
        <f t="shared" ca="1" si="198"/>
        <v>4.97558698852818E-3</v>
      </c>
      <c r="F6399">
        <v>0.94129158512720157</v>
      </c>
      <c r="G6399">
        <f>AVERAGE(F$2:F6399)</f>
        <v>26123.336200867147</v>
      </c>
      <c r="T6399">
        <f t="shared" ca="1" si="199"/>
        <v>8.5215624217428978</v>
      </c>
      <c r="U6399">
        <f ca="1">AVERAGE(T$2:T6399)</f>
        <v>31.569082449717719</v>
      </c>
    </row>
    <row r="6400" spans="1:21" x14ac:dyDescent="0.25">
      <c r="A6400" s="75" t="s">
        <v>31</v>
      </c>
      <c r="B6400">
        <v>0.33333333333333331</v>
      </c>
      <c r="C6400" s="76" t="s">
        <v>84</v>
      </c>
      <c r="E6400">
        <f t="shared" ca="1" si="198"/>
        <v>5.9584425118868301E-2</v>
      </c>
      <c r="F6400">
        <v>1.9197080291970805</v>
      </c>
      <c r="G6400">
        <f>AVERAGE(F$2:F6400)</f>
        <v>26119.254091710587</v>
      </c>
      <c r="T6400">
        <f t="shared" ca="1" si="199"/>
        <v>2.1514529062303414</v>
      </c>
      <c r="U6400">
        <f ca="1">AVERAGE(T$2:T6400)</f>
        <v>31.564485226785465</v>
      </c>
    </row>
    <row r="6401" spans="1:21" x14ac:dyDescent="0.25">
      <c r="A6401" s="75" t="s">
        <v>31</v>
      </c>
      <c r="B6401">
        <v>5.7670561628345267E-2</v>
      </c>
      <c r="C6401" s="76" t="s">
        <v>85</v>
      </c>
      <c r="E6401">
        <f t="shared" ca="1" si="198"/>
        <v>0.7692607591529802</v>
      </c>
      <c r="F6401">
        <v>4.882352941176471</v>
      </c>
      <c r="G6401">
        <f>AVERAGE(F$2:F6401)</f>
        <v>26115.173721126408</v>
      </c>
      <c r="T6401">
        <f t="shared" ca="1" si="199"/>
        <v>2.8209407632465195</v>
      </c>
      <c r="U6401">
        <f ca="1">AVERAGE(T$2:T6401)</f>
        <v>31.559994047963038</v>
      </c>
    </row>
    <row r="6402" spans="1:21" x14ac:dyDescent="0.25">
      <c r="A6402" s="75" t="s">
        <v>31</v>
      </c>
      <c r="B6402">
        <v>0</v>
      </c>
      <c r="C6402" s="76" t="s">
        <v>86</v>
      </c>
      <c r="E6402">
        <f t="shared" ref="E6402:E6465" ca="1" si="200">RAND()</f>
        <v>7.5655248701576028E-2</v>
      </c>
      <c r="F6402">
        <v>0.54373927958833623</v>
      </c>
      <c r="G6402">
        <f>AVERAGE(F$2:F6402)</f>
        <v>26111.093947656351</v>
      </c>
      <c r="T6402">
        <f t="shared" ca="1" si="199"/>
        <v>4.7877272744097379</v>
      </c>
      <c r="U6402">
        <f ca="1">AVERAGE(T$2:T6402)</f>
        <v>31.55581153479735</v>
      </c>
    </row>
    <row r="6403" spans="1:21" x14ac:dyDescent="0.25">
      <c r="A6403" s="75" t="s">
        <v>31</v>
      </c>
      <c r="B6403">
        <v>0.25</v>
      </c>
      <c r="C6403" s="76" t="s">
        <v>87</v>
      </c>
      <c r="E6403">
        <f t="shared" ca="1" si="200"/>
        <v>0.12600814232099344</v>
      </c>
      <c r="F6403">
        <v>0.92682926829268297</v>
      </c>
      <c r="G6403">
        <f>AVERAGE(F$2:F6403)</f>
        <v>26107.01550855632</v>
      </c>
      <c r="T6403">
        <f t="shared" ref="T6403:T6466" ca="1" si="201">2*RAND()^-1</f>
        <v>4.1226544558100375</v>
      </c>
      <c r="U6403">
        <f ca="1">AVERAGE(T$2:T6403)</f>
        <v>31.551526443094914</v>
      </c>
    </row>
    <row r="6404" spans="1:21" x14ac:dyDescent="0.25">
      <c r="A6404" s="75" t="s">
        <v>31</v>
      </c>
      <c r="B6404">
        <v>0.37362637362637369</v>
      </c>
      <c r="C6404" s="76" t="s">
        <v>88</v>
      </c>
      <c r="E6404">
        <f t="shared" ca="1" si="200"/>
        <v>0.13908953202729213</v>
      </c>
      <c r="F6404">
        <v>0.17647058823529413</v>
      </c>
      <c r="G6404">
        <f>AVERAGE(F$2:F6404)</f>
        <v>26102.938226182749</v>
      </c>
      <c r="T6404">
        <f t="shared" ca="1" si="201"/>
        <v>2.1266983538979218</v>
      </c>
      <c r="U6404">
        <f ca="1">AVERAGE(T$2:T6404)</f>
        <v>31.546930967835006</v>
      </c>
    </row>
    <row r="6405" spans="1:21" x14ac:dyDescent="0.25">
      <c r="A6405" s="75" t="s">
        <v>31</v>
      </c>
      <c r="B6405">
        <v>3.2362459546925594E-3</v>
      </c>
      <c r="C6405" s="76" t="s">
        <v>89</v>
      </c>
      <c r="E6405">
        <f t="shared" ca="1" si="200"/>
        <v>0.1771930442338383</v>
      </c>
      <c r="F6405">
        <v>0.86585365853658536</v>
      </c>
      <c r="G6405">
        <f>AVERAGE(F$2:F6405)</f>
        <v>26098.862324812901</v>
      </c>
      <c r="T6405">
        <f t="shared" ca="1" si="201"/>
        <v>7.9865940165252329</v>
      </c>
      <c r="U6405">
        <f ca="1">AVERAGE(T$2:T6405)</f>
        <v>31.54325196456341</v>
      </c>
    </row>
    <row r="6406" spans="1:21" x14ac:dyDescent="0.25">
      <c r="A6406" s="75" t="s">
        <v>31</v>
      </c>
      <c r="B6406">
        <v>4</v>
      </c>
      <c r="C6406" s="76" t="s">
        <v>90</v>
      </c>
      <c r="E6406">
        <f t="shared" ca="1" si="200"/>
        <v>0.4209314528718362</v>
      </c>
      <c r="F6406">
        <v>0.17791179796456841</v>
      </c>
      <c r="G6406">
        <f>AVERAGE(F$2:F6406)</f>
        <v>26094.787588760904</v>
      </c>
      <c r="T6406">
        <f t="shared" ca="1" si="201"/>
        <v>4.6330035855718918</v>
      </c>
      <c r="U6406">
        <f ca="1">AVERAGE(T$2:T6406)</f>
        <v>31.539050520632262</v>
      </c>
    </row>
    <row r="6407" spans="1:21" x14ac:dyDescent="0.25">
      <c r="A6407" s="75" t="s">
        <v>31</v>
      </c>
      <c r="B6407">
        <v>1.6666666666666667</v>
      </c>
      <c r="C6407" s="76" t="s">
        <v>91</v>
      </c>
      <c r="E6407">
        <f t="shared" ca="1" si="200"/>
        <v>0.50838669559158789</v>
      </c>
      <c r="F6407">
        <v>0.11032028469750894</v>
      </c>
      <c r="G6407">
        <f>AVERAGE(F$2:F6407)</f>
        <v>26090.714114319991</v>
      </c>
      <c r="T6407">
        <f t="shared" ca="1" si="201"/>
        <v>3.8619005767161503</v>
      </c>
      <c r="U6407">
        <f ca="1">AVERAGE(T$2:T6407)</f>
        <v>31.534730016426217</v>
      </c>
    </row>
    <row r="6408" spans="1:21" x14ac:dyDescent="0.25">
      <c r="A6408" s="75" t="s">
        <v>31</v>
      </c>
      <c r="B6408">
        <v>0</v>
      </c>
      <c r="C6408" s="76" t="s">
        <v>92</v>
      </c>
      <c r="E6408">
        <f t="shared" ca="1" si="200"/>
        <v>2.041596268793211E-2</v>
      </c>
      <c r="F6408">
        <v>6.1942446043165464</v>
      </c>
      <c r="G6408">
        <f>AVERAGE(F$2:F6408)</f>
        <v>26086.64286102364</v>
      </c>
      <c r="T6408">
        <f t="shared" ca="1" si="201"/>
        <v>7.6815553524087647</v>
      </c>
      <c r="U6408">
        <f ca="1">AVERAGE(T$2:T6408)</f>
        <v>31.531007029901474</v>
      </c>
    </row>
    <row r="6409" spans="1:21" x14ac:dyDescent="0.25">
      <c r="A6409" s="75" t="s">
        <v>31</v>
      </c>
      <c r="B6409">
        <v>0.24999999999999992</v>
      </c>
      <c r="C6409" s="76" t="s">
        <v>93</v>
      </c>
      <c r="E6409">
        <f t="shared" ca="1" si="200"/>
        <v>0.84919851255940126</v>
      </c>
      <c r="F6409">
        <v>0.42857142857142855</v>
      </c>
      <c r="G6409">
        <f>AVERAGE(F$2:F6409)</f>
        <v>26082.571978643868</v>
      </c>
      <c r="T6409">
        <f t="shared" ca="1" si="201"/>
        <v>119.00822019125408</v>
      </c>
      <c r="U6409">
        <f ca="1">AVERAGE(T$2:T6409)</f>
        <v>31.54465828039482</v>
      </c>
    </row>
    <row r="6410" spans="1:21" x14ac:dyDescent="0.25">
      <c r="A6410" s="75" t="s">
        <v>31</v>
      </c>
      <c r="B6410">
        <v>0.81664833149981664</v>
      </c>
      <c r="C6410" s="76" t="s">
        <v>94</v>
      </c>
      <c r="E6410">
        <f t="shared" ca="1" si="200"/>
        <v>0.5914635350962093</v>
      </c>
      <c r="F6410">
        <v>0.98831168831168836</v>
      </c>
      <c r="G6410">
        <f>AVERAGE(F$2:F6410)</f>
        <v>26078.502453964982</v>
      </c>
      <c r="T6410">
        <f t="shared" ca="1" si="201"/>
        <v>4.9930676216258751</v>
      </c>
      <c r="U6410">
        <f ca="1">AVERAGE(T$2:T6410)</f>
        <v>31.540515420251467</v>
      </c>
    </row>
    <row r="6411" spans="1:21" x14ac:dyDescent="0.25">
      <c r="A6411" s="75" t="s">
        <v>31</v>
      </c>
      <c r="B6411">
        <v>0.43333333333333335</v>
      </c>
      <c r="C6411" s="76" t="s">
        <v>95</v>
      </c>
      <c r="E6411">
        <f t="shared" ca="1" si="200"/>
        <v>0.38231466942677317</v>
      </c>
      <c r="F6411">
        <v>0.31057732827644324</v>
      </c>
      <c r="G6411">
        <f>AVERAGE(F$2:F6411)</f>
        <v>26074.434093297801</v>
      </c>
      <c r="T6411">
        <f t="shared" ca="1" si="201"/>
        <v>8.3954441390930903</v>
      </c>
      <c r="U6411">
        <f ca="1">AVERAGE(T$2:T6411)</f>
        <v>31.536904644700581</v>
      </c>
    </row>
    <row r="6412" spans="1:21" x14ac:dyDescent="0.25">
      <c r="B6412">
        <v>0.53738667419184338</v>
      </c>
      <c r="C6412" s="76" t="s">
        <v>81</v>
      </c>
      <c r="E6412">
        <f t="shared" ca="1" si="200"/>
        <v>0.10581054593792083</v>
      </c>
      <c r="F6412">
        <v>32.333333333333336</v>
      </c>
      <c r="G6412">
        <f>AVERAGE(F$2:F6412)</f>
        <v>26070.371996782444</v>
      </c>
      <c r="T6412">
        <f t="shared" ca="1" si="201"/>
        <v>2.9571327239985936</v>
      </c>
      <c r="U6412">
        <f ca="1">AVERAGE(T$2:T6412)</f>
        <v>31.532446717400518</v>
      </c>
    </row>
    <row r="6413" spans="1:21" x14ac:dyDescent="0.25">
      <c r="A6413" s="75" t="s">
        <v>32</v>
      </c>
      <c r="B6413">
        <v>0.1891891891891892</v>
      </c>
      <c r="C6413" s="76" t="s">
        <v>82</v>
      </c>
      <c r="E6413">
        <f t="shared" ca="1" si="200"/>
        <v>0.59623869224672266</v>
      </c>
      <c r="F6413">
        <v>0.92062835882596117</v>
      </c>
      <c r="G6413">
        <f>AVERAGE(F$2:F6413)</f>
        <v>26066.306268247135</v>
      </c>
      <c r="T6413">
        <f t="shared" ca="1" si="201"/>
        <v>3.9935605137835699</v>
      </c>
      <c r="U6413">
        <f ca="1">AVERAGE(T$2:T6413)</f>
        <v>31.528151819365018</v>
      </c>
    </row>
    <row r="6414" spans="1:21" x14ac:dyDescent="0.25">
      <c r="A6414" s="75" t="s">
        <v>32</v>
      </c>
      <c r="B6414">
        <v>0.22807017543859648</v>
      </c>
      <c r="C6414" s="76" t="s">
        <v>83</v>
      </c>
      <c r="E6414">
        <f t="shared" ca="1" si="200"/>
        <v>0.98609696453623086</v>
      </c>
      <c r="F6414">
        <v>0.14893617021276595</v>
      </c>
      <c r="G6414">
        <f>AVERAGE(F$2:F6414)</f>
        <v>26062.241687343958</v>
      </c>
      <c r="T6414">
        <f t="shared" ca="1" si="201"/>
        <v>11.044087185140551</v>
      </c>
      <c r="U6414">
        <f ca="1">AVERAGE(T$2:T6414)</f>
        <v>31.524957672376992</v>
      </c>
    </row>
    <row r="6415" spans="1:21" x14ac:dyDescent="0.25">
      <c r="A6415" s="75" t="s">
        <v>32</v>
      </c>
      <c r="B6415">
        <v>0.1111111111111111</v>
      </c>
      <c r="C6415" s="76" t="s">
        <v>84</v>
      </c>
      <c r="E6415">
        <f t="shared" ca="1" si="200"/>
        <v>0.46735598021103164</v>
      </c>
      <c r="F6415">
        <v>0.72014925373134331</v>
      </c>
      <c r="G6415">
        <f>AVERAGE(F$2:F6415)</f>
        <v>26058.178462907086</v>
      </c>
      <c r="T6415">
        <f t="shared" ca="1" si="201"/>
        <v>4.5400772434790975</v>
      </c>
      <c r="U6415">
        <f ca="1">AVERAGE(T$2:T6415)</f>
        <v>31.52075048802574</v>
      </c>
    </row>
    <row r="6416" spans="1:21" x14ac:dyDescent="0.25">
      <c r="A6416" s="75" t="s">
        <v>32</v>
      </c>
      <c r="B6416">
        <v>3.6562382208820202E-2</v>
      </c>
      <c r="C6416" s="76" t="s">
        <v>85</v>
      </c>
      <c r="E6416">
        <f t="shared" ca="1" si="200"/>
        <v>0.48236671077515181</v>
      </c>
      <c r="F6416">
        <v>0.1999999999999999</v>
      </c>
      <c r="G6416">
        <f>AVERAGE(F$2:F6416)</f>
        <v>26054.116424175532</v>
      </c>
      <c r="T6416">
        <f t="shared" ca="1" si="201"/>
        <v>3.0919038352870722</v>
      </c>
      <c r="U6416">
        <f ca="1">AVERAGE(T$2:T6416)</f>
        <v>31.516318867347216</v>
      </c>
    </row>
    <row r="6417" spans="1:21" x14ac:dyDescent="0.25">
      <c r="A6417" s="75" t="s">
        <v>32</v>
      </c>
      <c r="B6417">
        <v>0.11416309012875536</v>
      </c>
      <c r="C6417" s="76" t="s">
        <v>86</v>
      </c>
      <c r="E6417">
        <f t="shared" ca="1" si="200"/>
        <v>0.77635936584147047</v>
      </c>
      <c r="F6417">
        <v>0.33333333333333331</v>
      </c>
      <c r="G6417">
        <f>AVERAGE(F$2:F6417)</f>
        <v>26050.05567244691</v>
      </c>
      <c r="T6417">
        <f t="shared" ca="1" si="201"/>
        <v>2.3284314572434028</v>
      </c>
      <c r="U6417">
        <f ca="1">AVERAGE(T$2:T6417)</f>
        <v>31.511769633025192</v>
      </c>
    </row>
    <row r="6418" spans="1:21" x14ac:dyDescent="0.25">
      <c r="A6418" s="75" t="s">
        <v>32</v>
      </c>
      <c r="B6418">
        <v>3</v>
      </c>
      <c r="C6418" s="76" t="s">
        <v>87</v>
      </c>
      <c r="E6418">
        <f t="shared" ca="1" si="200"/>
        <v>0.24159363465439654</v>
      </c>
      <c r="F6418">
        <v>0.44</v>
      </c>
      <c r="G6418">
        <f>AVERAGE(F$2:F6418)</f>
        <v>26045.996202963906</v>
      </c>
      <c r="T6418">
        <f t="shared" ca="1" si="201"/>
        <v>2.0526567713610757</v>
      </c>
      <c r="U6418">
        <f ca="1">AVERAGE(T$2:T6418)</f>
        <v>31.507178840932053</v>
      </c>
    </row>
    <row r="6419" spans="1:21" x14ac:dyDescent="0.25">
      <c r="A6419" s="75" t="s">
        <v>32</v>
      </c>
      <c r="B6419">
        <v>0.92307692307692302</v>
      </c>
      <c r="C6419" s="76" t="s">
        <v>88</v>
      </c>
      <c r="E6419">
        <f t="shared" ca="1" si="200"/>
        <v>8.216237241212343E-2</v>
      </c>
      <c r="F6419">
        <v>0.54162082874954165</v>
      </c>
      <c r="G6419">
        <f>AVERAGE(F$2:F6419)</f>
        <v>26041.938014340947</v>
      </c>
      <c r="T6419">
        <f t="shared" ca="1" si="201"/>
        <v>4.4443118199182496</v>
      </c>
      <c r="U6419">
        <f ca="1">AVERAGE(T$2:T6419)</f>
        <v>31.502962127466642</v>
      </c>
    </row>
    <row r="6420" spans="1:21" x14ac:dyDescent="0.25">
      <c r="A6420" s="75" t="s">
        <v>32</v>
      </c>
      <c r="B6420">
        <v>6.148867313915863E-2</v>
      </c>
      <c r="C6420" s="76" t="s">
        <v>89</v>
      </c>
      <c r="E6420">
        <f t="shared" ca="1" si="200"/>
        <v>0.50744158155796615</v>
      </c>
      <c r="F6420">
        <v>0.18367346938775511</v>
      </c>
      <c r="G6420">
        <f>AVERAGE(F$2:F6420)</f>
        <v>26037.881034384434</v>
      </c>
      <c r="T6420">
        <f t="shared" ca="1" si="201"/>
        <v>6.0810042039407959</v>
      </c>
      <c r="U6420">
        <f ca="1">AVERAGE(T$2:T6420)</f>
        <v>31.499001704048112</v>
      </c>
    </row>
    <row r="6421" spans="1:21" x14ac:dyDescent="0.25">
      <c r="A6421" s="75" t="s">
        <v>32</v>
      </c>
      <c r="B6421">
        <v>3</v>
      </c>
      <c r="C6421" s="76" t="s">
        <v>90</v>
      </c>
      <c r="E6421">
        <f t="shared" ca="1" si="200"/>
        <v>0.7872387100659074</v>
      </c>
      <c r="F6421">
        <v>32.333333333333336</v>
      </c>
      <c r="G6421">
        <f>AVERAGE(F$2:F6421)</f>
        <v>26033.830326019786</v>
      </c>
      <c r="T6421">
        <f t="shared" ca="1" si="201"/>
        <v>3.245624231678804</v>
      </c>
      <c r="U6421">
        <f ca="1">AVERAGE(T$2:T6421)</f>
        <v>31.494600866435594</v>
      </c>
    </row>
    <row r="6422" spans="1:21" x14ac:dyDescent="0.25">
      <c r="A6422" s="75" t="s">
        <v>32</v>
      </c>
      <c r="B6422">
        <v>1.2666666666666668</v>
      </c>
      <c r="C6422" s="76" t="s">
        <v>91</v>
      </c>
      <c r="E6422">
        <f t="shared" ca="1" si="200"/>
        <v>0.62749413924902209</v>
      </c>
      <c r="F6422">
        <v>0</v>
      </c>
      <c r="G6422">
        <f>AVERAGE(F$2:F6422)</f>
        <v>26029.775843801122</v>
      </c>
      <c r="T6422">
        <f t="shared" ca="1" si="201"/>
        <v>31.183697056628716</v>
      </c>
      <c r="U6422">
        <f ca="1">AVERAGE(T$2:T6422)</f>
        <v>31.49455244659292</v>
      </c>
    </row>
    <row r="6423" spans="1:21" x14ac:dyDescent="0.25">
      <c r="A6423" s="75" t="s">
        <v>32</v>
      </c>
      <c r="B6423">
        <v>0.20000000000000004</v>
      </c>
      <c r="C6423" s="76" t="s">
        <v>92</v>
      </c>
      <c r="E6423">
        <f t="shared" ca="1" si="200"/>
        <v>0.43271105192954029</v>
      </c>
      <c r="F6423">
        <v>0.2857142857142857</v>
      </c>
      <c r="G6423">
        <f>AVERAGE(F$2:F6423)</f>
        <v>26025.7226687576</v>
      </c>
      <c r="T6423">
        <f t="shared" ca="1" si="201"/>
        <v>2.5636566987856</v>
      </c>
      <c r="U6423">
        <f ca="1">AVERAGE(T$2:T6423)</f>
        <v>31.490047479955145</v>
      </c>
    </row>
    <row r="6424" spans="1:21" x14ac:dyDescent="0.25">
      <c r="A6424" s="75" t="s">
        <v>32</v>
      </c>
      <c r="B6424">
        <v>0.5</v>
      </c>
      <c r="C6424" s="76" t="s">
        <v>93</v>
      </c>
      <c r="E6424">
        <f t="shared" ca="1" si="200"/>
        <v>0.29525166202800668</v>
      </c>
      <c r="F6424">
        <v>0</v>
      </c>
      <c r="G6424">
        <f>AVERAGE(F$2:F6424)</f>
        <v>26021.670711312676</v>
      </c>
      <c r="T6424">
        <f t="shared" ca="1" si="201"/>
        <v>2.6232020416878137</v>
      </c>
      <c r="U6424">
        <f ca="1">AVERAGE(T$2:T6424)</f>
        <v>31.485553186721724</v>
      </c>
    </row>
    <row r="6425" spans="1:21" x14ac:dyDescent="0.25">
      <c r="A6425" s="75" t="s">
        <v>32</v>
      </c>
      <c r="B6425">
        <v>0.54162082874954165</v>
      </c>
      <c r="C6425" s="76" t="s">
        <v>94</v>
      </c>
      <c r="E6425">
        <f t="shared" ca="1" si="200"/>
        <v>3.9604258278271742E-2</v>
      </c>
      <c r="F6425">
        <v>2.3333333333333335</v>
      </c>
      <c r="G6425">
        <f>AVERAGE(F$2:F6425)</f>
        <v>26017.62037859506</v>
      </c>
      <c r="T6425">
        <f t="shared" ca="1" si="201"/>
        <v>35.190064948955474</v>
      </c>
      <c r="U6425">
        <f ca="1">AVERAGE(T$2:T6425)</f>
        <v>31.486129854181598</v>
      </c>
    </row>
    <row r="6426" spans="1:21" x14ac:dyDescent="0.25">
      <c r="A6426" s="75" t="s">
        <v>32</v>
      </c>
      <c r="B6426">
        <v>0.43333333333333335</v>
      </c>
      <c r="C6426" s="76" t="s">
        <v>95</v>
      </c>
      <c r="E6426">
        <f t="shared" ca="1" si="200"/>
        <v>0.95262515487566202</v>
      </c>
      <c r="F6426">
        <v>0.5</v>
      </c>
      <c r="G6426">
        <f>AVERAGE(F$2:F6426)</f>
        <v>26013.571021337691</v>
      </c>
      <c r="T6426">
        <f t="shared" ca="1" si="201"/>
        <v>5.026203386281459</v>
      </c>
      <c r="U6426">
        <f ca="1">AVERAGE(T$2:T6426)</f>
        <v>31.482011577688539</v>
      </c>
    </row>
    <row r="6427" spans="1:21" x14ac:dyDescent="0.25">
      <c r="B6427">
        <v>0.190426679835726</v>
      </c>
      <c r="C6427" s="76" t="s">
        <v>81</v>
      </c>
      <c r="E6427">
        <f t="shared" ca="1" si="200"/>
        <v>0.53151984345839931</v>
      </c>
      <c r="F6427">
        <v>0.875</v>
      </c>
      <c r="G6427">
        <f>AVERAGE(F$2:F6427)</f>
        <v>26009.522982741153</v>
      </c>
      <c r="T6427">
        <f t="shared" ca="1" si="201"/>
        <v>5.1191238521427822</v>
      </c>
      <c r="U6427">
        <f ca="1">AVERAGE(T$2:T6427)</f>
        <v>31.477909043028479</v>
      </c>
    </row>
    <row r="6428" spans="1:21" x14ac:dyDescent="0.25">
      <c r="A6428" s="75" t="s">
        <v>116</v>
      </c>
      <c r="B6428">
        <v>0.1891891891891892</v>
      </c>
      <c r="C6428" s="76" t="s">
        <v>82</v>
      </c>
      <c r="E6428">
        <f t="shared" ca="1" si="200"/>
        <v>0.14310713007059717</v>
      </c>
      <c r="F6428">
        <v>1.3333333333333337</v>
      </c>
      <c r="G6428">
        <f>AVERAGE(F$2:F6428)</f>
        <v>26005.476275156059</v>
      </c>
      <c r="T6428">
        <f t="shared" ca="1" si="201"/>
        <v>2.0195647013737261</v>
      </c>
      <c r="U6428">
        <f ca="1">AVERAGE(T$2:T6428)</f>
        <v>31.473325513490334</v>
      </c>
    </row>
    <row r="6429" spans="1:21" x14ac:dyDescent="0.25">
      <c r="A6429" s="75" t="s">
        <v>116</v>
      </c>
      <c r="B6429">
        <v>0.31578947368421051</v>
      </c>
      <c r="C6429" s="76" t="s">
        <v>83</v>
      </c>
      <c r="E6429">
        <f t="shared" ca="1" si="200"/>
        <v>0.43199272008964473</v>
      </c>
      <c r="F6429">
        <v>8.6956521739130432E-2</v>
      </c>
      <c r="G6429">
        <f>AVERAGE(F$2:F6429)</f>
        <v>26001.430632760505</v>
      </c>
      <c r="T6429">
        <f t="shared" ca="1" si="201"/>
        <v>2.4892507486733031</v>
      </c>
      <c r="U6429">
        <f ca="1">AVERAGE(T$2:T6429)</f>
        <v>31.468816478834949</v>
      </c>
    </row>
    <row r="6430" spans="1:21" x14ac:dyDescent="0.25">
      <c r="A6430" s="75" t="s">
        <v>116</v>
      </c>
      <c r="B6430">
        <v>0.44444444444444442</v>
      </c>
      <c r="C6430" s="76" t="s">
        <v>84</v>
      </c>
      <c r="E6430">
        <f t="shared" ca="1" si="200"/>
        <v>0.38208799289444351</v>
      </c>
      <c r="F6430">
        <v>0.81481481481481477</v>
      </c>
      <c r="G6430">
        <f>AVERAGE(F$2:F6430)</f>
        <v>25997.386362140198</v>
      </c>
      <c r="T6430">
        <f t="shared" ca="1" si="201"/>
        <v>4.2245176393455397</v>
      </c>
      <c r="U6430">
        <f ca="1">AVERAGE(T$2:T6430)</f>
        <v>31.464578759307887</v>
      </c>
    </row>
    <row r="6431" spans="1:21" x14ac:dyDescent="0.25">
      <c r="A6431" s="75" t="s">
        <v>116</v>
      </c>
      <c r="B6431">
        <v>5.7670561628345267E-2</v>
      </c>
      <c r="C6431" s="76" t="s">
        <v>85</v>
      </c>
      <c r="E6431">
        <f t="shared" ca="1" si="200"/>
        <v>0.45561244276923174</v>
      </c>
      <c r="F6431">
        <v>0.1094890510948906</v>
      </c>
      <c r="G6431">
        <f>AVERAGE(F$2:F6431)</f>
        <v>25993.343239764912</v>
      </c>
      <c r="T6431">
        <f t="shared" ca="1" si="201"/>
        <v>18.04281509615058</v>
      </c>
      <c r="U6431">
        <f ca="1">AVERAGE(T$2:T6431)</f>
        <v>31.46249139326385</v>
      </c>
    </row>
    <row r="6432" spans="1:21" x14ac:dyDescent="0.25">
      <c r="A6432" s="75" t="s">
        <v>116</v>
      </c>
      <c r="B6432">
        <v>0.27038626609442062</v>
      </c>
      <c r="C6432" s="76" t="s">
        <v>86</v>
      </c>
      <c r="E6432">
        <f t="shared" ca="1" si="200"/>
        <v>0.11985343305490115</v>
      </c>
      <c r="F6432">
        <v>6.3829787234042673E-2</v>
      </c>
      <c r="G6432">
        <f>AVERAGE(F$2:F6432)</f>
        <v>25989.301367675038</v>
      </c>
      <c r="T6432">
        <f t="shared" ca="1" si="201"/>
        <v>19.633726006921158</v>
      </c>
      <c r="U6432">
        <f ca="1">AVERAGE(T$2:T6432)</f>
        <v>31.460652057952647</v>
      </c>
    </row>
    <row r="6433" spans="1:21" x14ac:dyDescent="0.25">
      <c r="A6433" s="75" t="s">
        <v>116</v>
      </c>
      <c r="B6433">
        <v>2.75</v>
      </c>
      <c r="C6433" s="76" t="s">
        <v>87</v>
      </c>
      <c r="E6433">
        <f t="shared" ca="1" si="200"/>
        <v>0.11323426722135965</v>
      </c>
      <c r="F6433">
        <v>3.5454545454545454</v>
      </c>
      <c r="G6433">
        <f>AVERAGE(F$2:F6433)</f>
        <v>25985.261293683569</v>
      </c>
      <c r="T6433">
        <f t="shared" ca="1" si="201"/>
        <v>7.3937335013110745</v>
      </c>
      <c r="U6433">
        <f ca="1">AVERAGE(T$2:T6433)</f>
        <v>31.456910310664615</v>
      </c>
    </row>
    <row r="6434" spans="1:21" x14ac:dyDescent="0.25">
      <c r="A6434" s="75" t="s">
        <v>116</v>
      </c>
      <c r="B6434">
        <v>1.7472527472527473</v>
      </c>
      <c r="C6434" s="76" t="s">
        <v>88</v>
      </c>
      <c r="E6434">
        <f t="shared" ca="1" si="200"/>
        <v>0.12680093131574866</v>
      </c>
      <c r="F6434">
        <v>0.99732142857142858</v>
      </c>
      <c r="G6434">
        <f>AVERAGE(F$2:F6434)</f>
        <v>25981.222079635339</v>
      </c>
      <c r="T6434">
        <f t="shared" ca="1" si="201"/>
        <v>2.8844791492209927</v>
      </c>
      <c r="U6434">
        <f ca="1">AVERAGE(T$2:T6434)</f>
        <v>31.452468769989743</v>
      </c>
    </row>
    <row r="6435" spans="1:21" x14ac:dyDescent="0.25">
      <c r="A6435" s="75" t="s">
        <v>116</v>
      </c>
      <c r="B6435">
        <v>0.11003236245954684</v>
      </c>
      <c r="C6435" s="76" t="s">
        <v>89</v>
      </c>
      <c r="E6435">
        <f t="shared" ca="1" si="200"/>
        <v>0.93148566280413303</v>
      </c>
      <c r="F6435">
        <v>2</v>
      </c>
      <c r="G6435">
        <f>AVERAGE(F$2:F6435)</f>
        <v>25977.184277011831</v>
      </c>
      <c r="T6435">
        <f t="shared" ca="1" si="201"/>
        <v>4.4510994614975692</v>
      </c>
      <c r="U6435">
        <f ca="1">AVERAGE(T$2:T6435)</f>
        <v>31.448272100840146</v>
      </c>
    </row>
    <row r="6436" spans="1:21" x14ac:dyDescent="0.25">
      <c r="A6436" s="75" t="s">
        <v>116</v>
      </c>
      <c r="B6436">
        <v>1</v>
      </c>
      <c r="C6436" s="76" t="s">
        <v>90</v>
      </c>
      <c r="E6436">
        <f t="shared" ca="1" si="200"/>
        <v>0.21592463564529263</v>
      </c>
      <c r="F6436">
        <v>0.39852208283210172</v>
      </c>
      <c r="G6436">
        <f>AVERAGE(F$2:F6436)</f>
        <v>25973.14748046872</v>
      </c>
      <c r="T6436">
        <f t="shared" ca="1" si="201"/>
        <v>3.0329817838887325</v>
      </c>
      <c r="U6436">
        <f ca="1">AVERAGE(T$2:T6436)</f>
        <v>31.443856360309152</v>
      </c>
    </row>
    <row r="6437" spans="1:21" x14ac:dyDescent="0.25">
      <c r="A6437" s="75" t="s">
        <v>116</v>
      </c>
      <c r="B6437">
        <v>1.6666666666666667</v>
      </c>
      <c r="C6437" s="76" t="s">
        <v>91</v>
      </c>
      <c r="E6437">
        <f t="shared" ca="1" si="200"/>
        <v>0.27032438806717685</v>
      </c>
      <c r="F6437">
        <v>0.32743362831858419</v>
      </c>
      <c r="G6437">
        <f>AVERAGE(F$2:F6437)</f>
        <v>25969.111927322843</v>
      </c>
      <c r="T6437">
        <f t="shared" ca="1" si="201"/>
        <v>2.5696142376123441</v>
      </c>
      <c r="U6437">
        <f ca="1">AVERAGE(T$2:T6437)</f>
        <v>31.439369995777966</v>
      </c>
    </row>
    <row r="6438" spans="1:21" x14ac:dyDescent="0.25">
      <c r="A6438" s="75" t="s">
        <v>116</v>
      </c>
      <c r="B6438">
        <v>0</v>
      </c>
      <c r="C6438" s="76" t="s">
        <v>92</v>
      </c>
      <c r="E6438">
        <f t="shared" ca="1" si="200"/>
        <v>0.75958444508556933</v>
      </c>
      <c r="F6438">
        <v>0.76190476190476186</v>
      </c>
      <c r="G6438">
        <f>AVERAGE(F$2:F6438)</f>
        <v>25965.07769553435</v>
      </c>
      <c r="T6438">
        <f t="shared" ca="1" si="201"/>
        <v>5.5212592824469038</v>
      </c>
      <c r="U6438">
        <f ca="1">AVERAGE(T$2:T6438)</f>
        <v>31.435343568760207</v>
      </c>
    </row>
    <row r="6439" spans="1:21" x14ac:dyDescent="0.25">
      <c r="A6439" s="75" t="s">
        <v>116</v>
      </c>
      <c r="B6439">
        <v>0.33333333333333331</v>
      </c>
      <c r="C6439" s="76" t="s">
        <v>93</v>
      </c>
      <c r="E6439">
        <f t="shared" ca="1" si="200"/>
        <v>0.91324724063910956</v>
      </c>
      <c r="F6439">
        <v>0.51260504201680668</v>
      </c>
      <c r="G6439">
        <f>AVERAGE(F$2:F6439)</f>
        <v>25961.044678278915</v>
      </c>
      <c r="T6439">
        <f t="shared" ca="1" si="201"/>
        <v>8.6185766118479918</v>
      </c>
      <c r="U6439">
        <f ca="1">AVERAGE(T$2:T6439)</f>
        <v>31.431799491879669</v>
      </c>
    </row>
    <row r="6440" spans="1:21" x14ac:dyDescent="0.25">
      <c r="A6440" s="75" t="s">
        <v>116</v>
      </c>
      <c r="B6440">
        <v>0.26659332599926655</v>
      </c>
      <c r="C6440" s="76" t="s">
        <v>94</v>
      </c>
      <c r="E6440">
        <f t="shared" ca="1" si="200"/>
        <v>0.91555250261049159</v>
      </c>
      <c r="F6440">
        <v>0.66666666666666663</v>
      </c>
      <c r="G6440">
        <f>AVERAGE(F$2:F6440)</f>
        <v>25957.01293763415</v>
      </c>
      <c r="T6440">
        <f t="shared" ca="1" si="201"/>
        <v>6.338409862758942</v>
      </c>
      <c r="U6440">
        <f ca="1">AVERAGE(T$2:T6440)</f>
        <v>31.427902397667975</v>
      </c>
    </row>
    <row r="6441" spans="1:21" x14ac:dyDescent="0.25">
      <c r="A6441" s="75" t="s">
        <v>116</v>
      </c>
      <c r="B6441">
        <v>0.33333333333333331</v>
      </c>
      <c r="C6441" s="76" t="s">
        <v>95</v>
      </c>
      <c r="E6441">
        <f t="shared" ca="1" si="200"/>
        <v>0.97443437583932169</v>
      </c>
      <c r="F6441">
        <v>0.43925233644859812</v>
      </c>
      <c r="G6441">
        <f>AVERAGE(F$2:F6441)</f>
        <v>25952.982413769976</v>
      </c>
      <c r="T6441">
        <f t="shared" ca="1" si="201"/>
        <v>13.043345706525759</v>
      </c>
      <c r="U6441">
        <f ca="1">AVERAGE(T$2:T6441)</f>
        <v>31.42504765284016</v>
      </c>
    </row>
    <row r="6442" spans="1:21" x14ac:dyDescent="0.25">
      <c r="B6442">
        <v>0.190426679835726</v>
      </c>
      <c r="C6442" s="76" t="s">
        <v>81</v>
      </c>
      <c r="E6442">
        <f t="shared" ca="1" si="200"/>
        <v>0.10352820483606651</v>
      </c>
      <c r="F6442">
        <v>9</v>
      </c>
      <c r="G6442">
        <f>AVERAGE(F$2:F6442)</f>
        <v>25948.95447052921</v>
      </c>
      <c r="T6442">
        <f t="shared" ca="1" si="201"/>
        <v>2.2604166684385154</v>
      </c>
      <c r="U6442">
        <f ca="1">AVERAGE(T$2:T6442)</f>
        <v>31.420519686533002</v>
      </c>
    </row>
    <row r="6443" spans="1:21" x14ac:dyDescent="0.25">
      <c r="A6443" s="75" t="s">
        <v>117</v>
      </c>
      <c r="B6443">
        <v>0.32432432432432434</v>
      </c>
      <c r="C6443" s="76" t="s">
        <v>82</v>
      </c>
      <c r="E6443">
        <f t="shared" ca="1" si="200"/>
        <v>7.3030852232565113E-2</v>
      </c>
      <c r="F6443">
        <v>3.2573289902280132E-4</v>
      </c>
      <c r="G6443">
        <f>AVERAGE(F$2:F6443)</f>
        <v>25944.926380783047</v>
      </c>
      <c r="T6443">
        <f t="shared" ca="1" si="201"/>
        <v>2.1128937378991055</v>
      </c>
      <c r="U6443">
        <f ca="1">AVERAGE(T$2:T6443)</f>
        <v>31.415970225814494</v>
      </c>
    </row>
    <row r="6444" spans="1:21" x14ac:dyDescent="0.25">
      <c r="A6444" s="75" t="s">
        <v>117</v>
      </c>
      <c r="B6444">
        <v>0.21052631578947367</v>
      </c>
      <c r="C6444" s="76" t="s">
        <v>83</v>
      </c>
      <c r="E6444">
        <f t="shared" ca="1" si="200"/>
        <v>0.30512825215046668</v>
      </c>
      <c r="F6444">
        <v>0.83783783783783783</v>
      </c>
      <c r="G6444">
        <f>AVERAGE(F$2:F6444)</f>
        <v>25940.899671401869</v>
      </c>
      <c r="T6444">
        <f t="shared" ca="1" si="201"/>
        <v>3.8017698367926909</v>
      </c>
      <c r="U6444">
        <f ca="1">AVERAGE(T$2:T6444)</f>
        <v>31.411684303047302</v>
      </c>
    </row>
    <row r="6445" spans="1:21" x14ac:dyDescent="0.25">
      <c r="A6445" s="75" t="s">
        <v>117</v>
      </c>
      <c r="B6445">
        <v>0.33333333333333331</v>
      </c>
      <c r="C6445" s="76" t="s">
        <v>84</v>
      </c>
      <c r="E6445">
        <f t="shared" ca="1" si="200"/>
        <v>0.46657404590749663</v>
      </c>
      <c r="F6445">
        <v>13.999999999999998</v>
      </c>
      <c r="G6445">
        <f>AVERAGE(F$2:F6445)</f>
        <v>25936.876254320643</v>
      </c>
      <c r="T6445">
        <f t="shared" ca="1" si="201"/>
        <v>2.483774771264089</v>
      </c>
      <c r="U6445">
        <f ca="1">AVERAGE(T$2:T6445)</f>
        <v>31.407195179904569</v>
      </c>
    </row>
    <row r="6446" spans="1:21" x14ac:dyDescent="0.25">
      <c r="A6446" s="75" t="s">
        <v>117</v>
      </c>
      <c r="B6446">
        <v>0.22502826988315114</v>
      </c>
      <c r="C6446" s="76" t="s">
        <v>85</v>
      </c>
      <c r="E6446">
        <f t="shared" ca="1" si="200"/>
        <v>0.13050945882397469</v>
      </c>
      <c r="F6446">
        <v>0.7</v>
      </c>
      <c r="G6446">
        <f>AVERAGE(F$2:F6446)</f>
        <v>25932.852022163261</v>
      </c>
      <c r="T6446">
        <f t="shared" ca="1" si="201"/>
        <v>4.1906896345482449</v>
      </c>
      <c r="U6446">
        <f ca="1">AVERAGE(T$2:T6446)</f>
        <v>31.402972293086052</v>
      </c>
    </row>
    <row r="6447" spans="1:21" x14ac:dyDescent="0.25">
      <c r="A6447" s="75" t="s">
        <v>117</v>
      </c>
      <c r="B6447">
        <v>0.35622317596566522</v>
      </c>
      <c r="C6447" s="76" t="s">
        <v>86</v>
      </c>
      <c r="E6447">
        <f t="shared" ca="1" si="200"/>
        <v>0.20878063497939836</v>
      </c>
      <c r="F6447">
        <v>0.26829268292682923</v>
      </c>
      <c r="G6447">
        <f>AVERAGE(F$2:F6447)</f>
        <v>25928.828971631232</v>
      </c>
      <c r="T6447">
        <f t="shared" ca="1" si="201"/>
        <v>63.986476827593656</v>
      </c>
      <c r="U6447">
        <f ca="1">AVERAGE(T$2:T6447)</f>
        <v>31.408027134000495</v>
      </c>
    </row>
    <row r="6448" spans="1:21" x14ac:dyDescent="0.25">
      <c r="A6448" s="75" t="s">
        <v>117</v>
      </c>
      <c r="B6448">
        <v>5.25</v>
      </c>
      <c r="C6448" s="76" t="s">
        <v>87</v>
      </c>
      <c r="E6448">
        <f t="shared" ca="1" si="200"/>
        <v>0.86223146301942177</v>
      </c>
      <c r="F6448">
        <v>1.1428571428571428</v>
      </c>
      <c r="G6448">
        <f>AVERAGE(F$2:F6448)</f>
        <v>25924.807304791695</v>
      </c>
      <c r="T6448">
        <f t="shared" ca="1" si="201"/>
        <v>6.0362954987026178</v>
      </c>
      <c r="U6448">
        <f ca="1">AVERAGE(T$2:T6448)</f>
        <v>31.404091701762972</v>
      </c>
    </row>
    <row r="6449" spans="1:21" x14ac:dyDescent="0.25">
      <c r="A6449" s="75" t="s">
        <v>117</v>
      </c>
      <c r="B6449">
        <v>0.8351648351648352</v>
      </c>
      <c r="C6449" s="76" t="s">
        <v>88</v>
      </c>
      <c r="E6449">
        <f t="shared" ca="1" si="200"/>
        <v>2.6016380204342493E-2</v>
      </c>
      <c r="F6449">
        <v>5.2631578947368467E-2</v>
      </c>
      <c r="G6449">
        <f>AVERAGE(F$2:F6449)</f>
        <v>25920.786716287785</v>
      </c>
      <c r="T6449">
        <f t="shared" ca="1" si="201"/>
        <v>26.376066971824226</v>
      </c>
      <c r="U6449">
        <f ca="1">AVERAGE(T$2:T6449)</f>
        <v>31.403311921252747</v>
      </c>
    </row>
    <row r="6450" spans="1:21" x14ac:dyDescent="0.25">
      <c r="A6450" s="75" t="s">
        <v>117</v>
      </c>
      <c r="B6450">
        <v>7.7669902912621436E-2</v>
      </c>
      <c r="C6450" s="76" t="s">
        <v>89</v>
      </c>
      <c r="E6450">
        <f t="shared" ca="1" si="200"/>
        <v>0.43057478939275229</v>
      </c>
      <c r="F6450">
        <v>0.13154172560113153</v>
      </c>
      <c r="G6450">
        <f>AVERAGE(F$2:F6450)</f>
        <v>25916.76738690733</v>
      </c>
      <c r="T6450">
        <f t="shared" ca="1" si="201"/>
        <v>3.1936153674414727</v>
      </c>
      <c r="U6450">
        <f ca="1">AVERAGE(T$2:T6450)</f>
        <v>31.398937646705715</v>
      </c>
    </row>
    <row r="6451" spans="1:21" x14ac:dyDescent="0.25">
      <c r="A6451" s="75" t="s">
        <v>117</v>
      </c>
      <c r="B6451">
        <v>1</v>
      </c>
      <c r="C6451" s="76" t="s">
        <v>90</v>
      </c>
      <c r="E6451">
        <f t="shared" ca="1" si="200"/>
        <v>0.27020244249173186</v>
      </c>
      <c r="F6451">
        <v>0.47368421052631582</v>
      </c>
      <c r="G6451">
        <f>AVERAGE(F$2:F6451)</f>
        <v>25912.749356875906</v>
      </c>
      <c r="T6451">
        <f t="shared" ca="1" si="201"/>
        <v>9.6804286589342432</v>
      </c>
      <c r="U6451">
        <f ca="1">AVERAGE(T$2:T6451)</f>
        <v>31.395570436009937</v>
      </c>
    </row>
    <row r="6452" spans="1:21" x14ac:dyDescent="0.25">
      <c r="A6452" s="75" t="s">
        <v>117</v>
      </c>
      <c r="B6452">
        <v>1.6</v>
      </c>
      <c r="C6452" s="76" t="s">
        <v>91</v>
      </c>
      <c r="E6452">
        <f t="shared" ca="1" si="200"/>
        <v>0.97343923907888652</v>
      </c>
      <c r="F6452">
        <v>5.2631578947368474E-2</v>
      </c>
      <c r="G6452">
        <f>AVERAGE(F$2:F6452)</f>
        <v>25908.732507282773</v>
      </c>
      <c r="T6452">
        <f t="shared" ca="1" si="201"/>
        <v>6.4117638915026252</v>
      </c>
      <c r="U6452">
        <f ca="1">AVERAGE(T$2:T6452)</f>
        <v>31.39169757807403</v>
      </c>
    </row>
    <row r="6453" spans="1:21" x14ac:dyDescent="0.25">
      <c r="A6453" s="75" t="s">
        <v>117</v>
      </c>
      <c r="B6453">
        <v>0.10000000000000009</v>
      </c>
      <c r="C6453" s="76" t="s">
        <v>92</v>
      </c>
      <c r="E6453">
        <f t="shared" ca="1" si="200"/>
        <v>1.0365356969913364E-2</v>
      </c>
      <c r="F6453">
        <v>0.57236842105263153</v>
      </c>
      <c r="G6453">
        <f>AVERAGE(F$2:F6453)</f>
        <v>25904.716983392682</v>
      </c>
      <c r="T6453">
        <f t="shared" ca="1" si="201"/>
        <v>5.010401619885573</v>
      </c>
      <c r="U6453">
        <f ca="1">AVERAGE(T$2:T6453)</f>
        <v>31.387608722531844</v>
      </c>
    </row>
    <row r="6454" spans="1:21" x14ac:dyDescent="0.25">
      <c r="A6454" s="75" t="s">
        <v>117</v>
      </c>
      <c r="B6454">
        <v>0.33333333333333331</v>
      </c>
      <c r="C6454" s="76" t="s">
        <v>93</v>
      </c>
      <c r="E6454">
        <f t="shared" ca="1" si="200"/>
        <v>0.35735452485274521</v>
      </c>
      <c r="F6454">
        <v>6.9531382168837766E-2</v>
      </c>
      <c r="G6454">
        <f>AVERAGE(F$2:F6454)</f>
        <v>25900.702626124432</v>
      </c>
      <c r="T6454">
        <f t="shared" ca="1" si="201"/>
        <v>25.30177475248416</v>
      </c>
      <c r="U6454">
        <f ca="1">AVERAGE(T$2:T6454)</f>
        <v>31.386665621033309</v>
      </c>
    </row>
    <row r="6455" spans="1:21" x14ac:dyDescent="0.25">
      <c r="A6455" s="75" t="s">
        <v>117</v>
      </c>
      <c r="B6455">
        <v>0.70663733039970655</v>
      </c>
      <c r="C6455" s="76" t="s">
        <v>94</v>
      </c>
      <c r="E6455">
        <f t="shared" ca="1" si="200"/>
        <v>0.42040234448477409</v>
      </c>
      <c r="F6455">
        <v>1.4</v>
      </c>
      <c r="G6455">
        <f>AVERAGE(F$2:F6455)</f>
        <v>25896.689718993024</v>
      </c>
      <c r="T6455">
        <f t="shared" ca="1" si="201"/>
        <v>2.1120202863336579</v>
      </c>
      <c r="U6455">
        <f ca="1">AVERAGE(T$2:T6455)</f>
        <v>31.382129729286373</v>
      </c>
    </row>
    <row r="6456" spans="1:21" x14ac:dyDescent="0.25">
      <c r="A6456" s="75" t="s">
        <v>117</v>
      </c>
      <c r="B6456">
        <v>0.33333333333333331</v>
      </c>
      <c r="C6456" s="76" t="s">
        <v>95</v>
      </c>
      <c r="E6456">
        <f t="shared" ca="1" si="200"/>
        <v>0.71611961723514261</v>
      </c>
      <c r="F6456">
        <v>0.42857142857142855</v>
      </c>
      <c r="G6456">
        <f>AVERAGE(F$2:F6456)</f>
        <v>25892.677904717646</v>
      </c>
      <c r="T6456">
        <f t="shared" ca="1" si="201"/>
        <v>3.116526457984047</v>
      </c>
      <c r="U6456">
        <f ca="1">AVERAGE(T$2:T6456)</f>
        <v>31.377750859685861</v>
      </c>
    </row>
    <row r="6457" spans="1:21" x14ac:dyDescent="0.25">
      <c r="B6457">
        <v>0.1565333145203914</v>
      </c>
      <c r="C6457" s="76" t="s">
        <v>81</v>
      </c>
      <c r="E6457">
        <f t="shared" ca="1" si="200"/>
        <v>0.75470190773107149</v>
      </c>
      <c r="F6457">
        <v>0.96130952380952395</v>
      </c>
      <c r="G6457">
        <f>AVERAGE(F$2:F6457)</f>
        <v>25888.667415777869</v>
      </c>
      <c r="T6457">
        <f t="shared" ca="1" si="201"/>
        <v>2.1698682856427971</v>
      </c>
      <c r="U6457">
        <f ca="1">AVERAGE(T$2:T6457)</f>
        <v>31.373226714305744</v>
      </c>
    </row>
    <row r="6458" spans="1:21" x14ac:dyDescent="0.25">
      <c r="A6458" s="75" t="s">
        <v>118</v>
      </c>
      <c r="B6458">
        <v>8.1081081081081086E-2</v>
      </c>
      <c r="C6458" s="76" t="s">
        <v>82</v>
      </c>
      <c r="E6458">
        <f t="shared" ca="1" si="200"/>
        <v>0.50430095995165636</v>
      </c>
      <c r="F6458">
        <v>0.625</v>
      </c>
      <c r="G6458">
        <f>AVERAGE(F$2:F6458)</f>
        <v>25884.65811696793</v>
      </c>
      <c r="T6458">
        <f t="shared" ca="1" si="201"/>
        <v>2.0386579988213729</v>
      </c>
      <c r="U6458">
        <f ca="1">AVERAGE(T$2:T6458)</f>
        <v>31.36868364961386</v>
      </c>
    </row>
    <row r="6459" spans="1:21" x14ac:dyDescent="0.25">
      <c r="A6459" s="75" t="s">
        <v>118</v>
      </c>
      <c r="B6459">
        <v>0.2807017543859649</v>
      </c>
      <c r="C6459" s="76" t="s">
        <v>83</v>
      </c>
      <c r="E6459">
        <f t="shared" ca="1" si="200"/>
        <v>0.85471849720896109</v>
      </c>
      <c r="F6459">
        <v>39.909090909090907</v>
      </c>
      <c r="G6459">
        <f>AVERAGE(F$2:F6459)</f>
        <v>25880.656142823293</v>
      </c>
      <c r="T6459">
        <f t="shared" ca="1" si="201"/>
        <v>4.7205444798560432</v>
      </c>
      <c r="U6459">
        <f ca="1">AVERAGE(T$2:T6459)</f>
        <v>31.364557273155238</v>
      </c>
    </row>
    <row r="6460" spans="1:21" x14ac:dyDescent="0.25">
      <c r="A6460" s="75" t="s">
        <v>118</v>
      </c>
      <c r="B6460">
        <v>0</v>
      </c>
      <c r="C6460" s="76" t="s">
        <v>84</v>
      </c>
      <c r="E6460">
        <f t="shared" ca="1" si="200"/>
        <v>0.59092184802433434</v>
      </c>
      <c r="F6460">
        <v>0.25</v>
      </c>
      <c r="G6460">
        <f>AVERAGE(F$2:F6460)</f>
        <v>25876.649267743123</v>
      </c>
      <c r="T6460">
        <f t="shared" ca="1" si="201"/>
        <v>2.4653403534829774</v>
      </c>
      <c r="U6460">
        <f ca="1">AVERAGE(T$2:T6460)</f>
        <v>31.360083017555354</v>
      </c>
    </row>
    <row r="6461" spans="1:21" x14ac:dyDescent="0.25">
      <c r="A6461" s="75" t="s">
        <v>118</v>
      </c>
      <c r="B6461">
        <v>0.17791179796456841</v>
      </c>
      <c r="C6461" s="76" t="s">
        <v>85</v>
      </c>
      <c r="E6461">
        <f t="shared" ca="1" si="200"/>
        <v>0.76956635176135424</v>
      </c>
      <c r="F6461">
        <v>0.89311163895486934</v>
      </c>
      <c r="G6461">
        <f>AVERAGE(F$2:F6461)</f>
        <v>25872.643732734439</v>
      </c>
      <c r="T6461">
        <f t="shared" ca="1" si="201"/>
        <v>19.296902538081262</v>
      </c>
      <c r="U6461">
        <f ca="1">AVERAGE(T$2:T6461)</f>
        <v>31.358215652156055</v>
      </c>
    </row>
    <row r="6462" spans="1:21" x14ac:dyDescent="0.25">
      <c r="A6462" s="75" t="s">
        <v>118</v>
      </c>
      <c r="B6462">
        <v>0.22746781115879827</v>
      </c>
      <c r="C6462" s="76" t="s">
        <v>86</v>
      </c>
      <c r="E6462">
        <f t="shared" ca="1" si="200"/>
        <v>0.14718327274320975</v>
      </c>
      <c r="F6462">
        <v>0.65753424657534243</v>
      </c>
      <c r="G6462">
        <f>AVERAGE(F$2:F6462)</f>
        <v>25868.639401176089</v>
      </c>
      <c r="T6462">
        <f t="shared" ca="1" si="201"/>
        <v>2.4283816938193965</v>
      </c>
      <c r="U6462">
        <f ca="1">AVERAGE(T$2:T6462)</f>
        <v>31.353738042814104</v>
      </c>
    </row>
    <row r="6463" spans="1:21" x14ac:dyDescent="0.25">
      <c r="A6463" s="75" t="s">
        <v>118</v>
      </c>
      <c r="B6463">
        <v>6.5</v>
      </c>
      <c r="C6463" s="76" t="s">
        <v>87</v>
      </c>
      <c r="E6463">
        <f t="shared" ca="1" si="200"/>
        <v>0.20682552467791793</v>
      </c>
      <c r="F6463">
        <v>0.8</v>
      </c>
      <c r="G6463">
        <f>AVERAGE(F$2:F6463)</f>
        <v>25864.636331011876</v>
      </c>
      <c r="T6463">
        <f t="shared" ca="1" si="201"/>
        <v>8.3880682700475369</v>
      </c>
      <c r="U6463">
        <f ca="1">AVERAGE(T$2:T6463)</f>
        <v>31.350184085870005</v>
      </c>
    </row>
    <row r="6464" spans="1:21" x14ac:dyDescent="0.25">
      <c r="A6464" s="75" t="s">
        <v>118</v>
      </c>
      <c r="B6464">
        <v>0.17582417582417584</v>
      </c>
      <c r="C6464" s="76" t="s">
        <v>88</v>
      </c>
      <c r="E6464">
        <f t="shared" ca="1" si="200"/>
        <v>0.46189954881514483</v>
      </c>
      <c r="F6464">
        <v>0.95145631067961167</v>
      </c>
      <c r="G6464">
        <f>AVERAGE(F$2:F6464)</f>
        <v>25860.634523047353</v>
      </c>
      <c r="T6464">
        <f t="shared" ca="1" si="201"/>
        <v>8.7074395957816968</v>
      </c>
      <c r="U6464">
        <f ca="1">AVERAGE(T$2:T6464)</f>
        <v>31.346680644048856</v>
      </c>
    </row>
    <row r="6465" spans="1:21" x14ac:dyDescent="0.25">
      <c r="A6465" s="75" t="s">
        <v>118</v>
      </c>
      <c r="B6465">
        <v>2.9126213592233035E-2</v>
      </c>
      <c r="C6465" s="76" t="s">
        <v>89</v>
      </c>
      <c r="E6465">
        <f t="shared" ca="1" si="200"/>
        <v>0.25020078874950813</v>
      </c>
      <c r="F6465">
        <v>0.5</v>
      </c>
      <c r="G6465">
        <f>AVERAGE(F$2:F6465)</f>
        <v>25856.633883424358</v>
      </c>
      <c r="T6465">
        <f t="shared" ca="1" si="201"/>
        <v>2.2706265451626311</v>
      </c>
      <c r="U6465">
        <f ca="1">AVERAGE(T$2:T6465)</f>
        <v>31.342182492115239</v>
      </c>
    </row>
    <row r="6466" spans="1:21" x14ac:dyDescent="0.25">
      <c r="A6466" s="75" t="s">
        <v>118</v>
      </c>
      <c r="B6466">
        <v>1.9999999999999996</v>
      </c>
      <c r="C6466" s="76" t="s">
        <v>90</v>
      </c>
      <c r="E6466">
        <f t="shared" ref="E6466:E6529" ca="1" si="202">RAND()</f>
        <v>0.34470550352778007</v>
      </c>
      <c r="F6466">
        <v>0.4</v>
      </c>
      <c r="G6466">
        <f>AVERAGE(F$2:F6466)</f>
        <v>25852.63446596366</v>
      </c>
      <c r="T6466">
        <f t="shared" ca="1" si="201"/>
        <v>4.4493692892422541</v>
      </c>
      <c r="U6466">
        <f ca="1">AVERAGE(T$2:T6466)</f>
        <v>31.338022737559495</v>
      </c>
    </row>
    <row r="6467" spans="1:21" x14ac:dyDescent="0.25">
      <c r="A6467" s="75" t="s">
        <v>118</v>
      </c>
      <c r="B6467">
        <v>1.2666666666666668</v>
      </c>
      <c r="C6467" s="76" t="s">
        <v>91</v>
      </c>
      <c r="E6467">
        <f t="shared" ca="1" si="202"/>
        <v>0.54005683693150386</v>
      </c>
      <c r="F6467">
        <v>0.99650000000000005</v>
      </c>
      <c r="G6467">
        <f>AVERAGE(F$2:F6467)</f>
        <v>25848.636377815503</v>
      </c>
      <c r="T6467">
        <f t="shared" ref="T6467:T6530" ca="1" si="203">2*RAND()^-1</f>
        <v>3.6456134705934207</v>
      </c>
      <c r="U6467">
        <f ca="1">AVERAGE(T$2:T6467)</f>
        <v>31.333739964706577</v>
      </c>
    </row>
    <row r="6468" spans="1:21" x14ac:dyDescent="0.25">
      <c r="A6468" s="75" t="s">
        <v>118</v>
      </c>
      <c r="B6468">
        <v>0.20000000000000004</v>
      </c>
      <c r="C6468" s="76" t="s">
        <v>92</v>
      </c>
      <c r="E6468">
        <f t="shared" ca="1" si="202"/>
        <v>0.66527003132941653</v>
      </c>
      <c r="F6468">
        <v>0.58783783783783783</v>
      </c>
      <c r="G6468">
        <f>AVERAGE(F$2:F6468)</f>
        <v>25844.639462933799</v>
      </c>
      <c r="T6468">
        <f t="shared" ca="1" si="203"/>
        <v>2.168312435083823</v>
      </c>
      <c r="U6468">
        <f ca="1">AVERAGE(T$2:T6468)</f>
        <v>31.329230079515668</v>
      </c>
    </row>
    <row r="6469" spans="1:21" x14ac:dyDescent="0.25">
      <c r="A6469" s="75" t="s">
        <v>118</v>
      </c>
      <c r="B6469">
        <v>0.5</v>
      </c>
      <c r="C6469" s="76" t="s">
        <v>93</v>
      </c>
      <c r="E6469">
        <f t="shared" ca="1" si="202"/>
        <v>0.7809105788158337</v>
      </c>
      <c r="F6469">
        <v>0.36440677966101698</v>
      </c>
      <c r="G6469">
        <f>AVERAGE(F$2:F6469)</f>
        <v>25840.64374941244</v>
      </c>
      <c r="T6469">
        <f t="shared" ca="1" si="203"/>
        <v>7.7212356557997683</v>
      </c>
      <c r="U6469">
        <f ca="1">AVERAGE(T$2:T6469)</f>
        <v>31.32558011129926</v>
      </c>
    </row>
    <row r="6470" spans="1:21" x14ac:dyDescent="0.25">
      <c r="A6470" s="75" t="s">
        <v>118</v>
      </c>
      <c r="B6470">
        <v>0.92665933259992661</v>
      </c>
      <c r="C6470" s="76" t="s">
        <v>94</v>
      </c>
      <c r="E6470">
        <f t="shared" ca="1" si="202"/>
        <v>0.17992062174157974</v>
      </c>
      <c r="F6470">
        <v>0.99155405405405406</v>
      </c>
      <c r="G6470">
        <f>AVERAGE(F$2:F6470)</f>
        <v>25836.649368179584</v>
      </c>
      <c r="T6470">
        <f t="shared" ca="1" si="203"/>
        <v>2.2353233880811549</v>
      </c>
      <c r="U6470">
        <f ca="1">AVERAGE(T$2:T6470)</f>
        <v>31.321083240573767</v>
      </c>
    </row>
    <row r="6471" spans="1:21" x14ac:dyDescent="0.25">
      <c r="A6471" s="75" t="s">
        <v>118</v>
      </c>
      <c r="B6471">
        <v>0.38666666666666666</v>
      </c>
      <c r="C6471" s="76" t="s">
        <v>95</v>
      </c>
      <c r="E6471">
        <f t="shared" ca="1" si="202"/>
        <v>0.2796725223099491</v>
      </c>
      <c r="F6471">
        <v>0.37380627557980906</v>
      </c>
      <c r="G6471">
        <f>AVERAGE(F$2:F6471)</f>
        <v>25832.656126207108</v>
      </c>
      <c r="T6471">
        <f t="shared" ca="1" si="203"/>
        <v>2.8565495336085616</v>
      </c>
      <c r="U6471">
        <f ca="1">AVERAGE(T$2:T6471)</f>
        <v>31.316683776322304</v>
      </c>
    </row>
    <row r="6472" spans="1:21" x14ac:dyDescent="0.25">
      <c r="B6472">
        <v>0.1565333145203914</v>
      </c>
      <c r="C6472" s="76" t="s">
        <v>81</v>
      </c>
      <c r="E6472">
        <f t="shared" ca="1" si="202"/>
        <v>0.57124762036640087</v>
      </c>
      <c r="F6472">
        <v>0.64157706093189959</v>
      </c>
      <c r="G6472">
        <f>AVERAGE(F$2:F6472)</f>
        <v>25828.664159811011</v>
      </c>
      <c r="T6472">
        <f t="shared" ca="1" si="203"/>
        <v>4.3021415320813743</v>
      </c>
      <c r="U6472">
        <f ca="1">AVERAGE(T$2:T6472)</f>
        <v>31.31250906727513</v>
      </c>
    </row>
    <row r="6473" spans="1:21" x14ac:dyDescent="0.25">
      <c r="A6473" s="75" t="s">
        <v>119</v>
      </c>
      <c r="B6473">
        <v>8.1081081081081086E-2</v>
      </c>
      <c r="C6473" s="76" t="s">
        <v>82</v>
      </c>
      <c r="E6473">
        <f t="shared" ca="1" si="202"/>
        <v>0.69425315640755236</v>
      </c>
      <c r="F6473">
        <v>0</v>
      </c>
      <c r="G6473">
        <f>AVERAGE(F$2:F6473)</f>
        <v>25824.673327895096</v>
      </c>
      <c r="T6473">
        <f t="shared" ca="1" si="203"/>
        <v>12.440666830322108</v>
      </c>
      <c r="U6473">
        <f ca="1">AVERAGE(T$2:T6473)</f>
        <v>31.309593146039507</v>
      </c>
    </row>
    <row r="6474" spans="1:21" x14ac:dyDescent="0.25">
      <c r="A6474" s="75" t="s">
        <v>119</v>
      </c>
      <c r="B6474">
        <v>0.22807017543859648</v>
      </c>
      <c r="C6474" s="76" t="s">
        <v>83</v>
      </c>
      <c r="E6474">
        <f t="shared" ca="1" si="202"/>
        <v>4.5696878275882424E-2</v>
      </c>
      <c r="F6474">
        <v>0.16666666666666666</v>
      </c>
      <c r="G6474">
        <f>AVERAGE(F$2:F6474)</f>
        <v>25820.683754797421</v>
      </c>
      <c r="T6474">
        <f t="shared" ca="1" si="203"/>
        <v>9.1958788301773957</v>
      </c>
      <c r="U6474">
        <f ca="1">AVERAGE(T$2:T6474)</f>
        <v>31.30617684535731</v>
      </c>
    </row>
    <row r="6475" spans="1:21" x14ac:dyDescent="0.25">
      <c r="A6475" s="75" t="s">
        <v>119</v>
      </c>
      <c r="B6475">
        <v>0.22222222222222221</v>
      </c>
      <c r="C6475" s="76" t="s">
        <v>84</v>
      </c>
      <c r="E6475">
        <f t="shared" ca="1" si="202"/>
        <v>0.61334760296675817</v>
      </c>
      <c r="F6475">
        <v>0.90417376490630319</v>
      </c>
      <c r="G6475">
        <f>AVERAGE(F$2:F6475)</f>
        <v>25816.695528108972</v>
      </c>
      <c r="T6475">
        <f t="shared" ca="1" si="203"/>
        <v>4.4806683295490339</v>
      </c>
      <c r="U6475">
        <f ca="1">AVERAGE(T$2:T6475)</f>
        <v>31.302033269744737</v>
      </c>
    </row>
    <row r="6476" spans="1:21" x14ac:dyDescent="0.25">
      <c r="A6476" s="75" t="s">
        <v>119</v>
      </c>
      <c r="B6476">
        <v>0.17791179796456841</v>
      </c>
      <c r="C6476" s="76" t="s">
        <v>85</v>
      </c>
      <c r="E6476">
        <f t="shared" ca="1" si="202"/>
        <v>9.4309887708333151E-2</v>
      </c>
      <c r="F6476">
        <v>0.99995000000000001</v>
      </c>
      <c r="G6476">
        <f>AVERAGE(F$2:F6476)</f>
        <v>25812.708548096907</v>
      </c>
      <c r="T6476">
        <f t="shared" ca="1" si="203"/>
        <v>10.70626914812237</v>
      </c>
      <c r="U6476">
        <f ca="1">AVERAGE(T$2:T6476)</f>
        <v>31.298852456752979</v>
      </c>
    </row>
    <row r="6477" spans="1:21" x14ac:dyDescent="0.25">
      <c r="A6477" s="75" t="s">
        <v>119</v>
      </c>
      <c r="B6477">
        <v>0.44206008583690987</v>
      </c>
      <c r="C6477" s="76" t="s">
        <v>86</v>
      </c>
      <c r="E6477">
        <f t="shared" ca="1" si="202"/>
        <v>0.47406041163745516</v>
      </c>
      <c r="F6477">
        <v>0</v>
      </c>
      <c r="G6477">
        <f>AVERAGE(F$2:F6477)</f>
        <v>25808.722644985712</v>
      </c>
      <c r="T6477">
        <f t="shared" ca="1" si="203"/>
        <v>21.999710917920371</v>
      </c>
      <c r="U6477">
        <f ca="1">AVERAGE(T$2:T6477)</f>
        <v>31.297416517664214</v>
      </c>
    </row>
    <row r="6478" spans="1:21" x14ac:dyDescent="0.25">
      <c r="A6478" s="75" t="s">
        <v>119</v>
      </c>
      <c r="B6478">
        <v>2.75</v>
      </c>
      <c r="C6478" s="76" t="s">
        <v>87</v>
      </c>
      <c r="E6478">
        <f t="shared" ca="1" si="202"/>
        <v>3.2307009733021363E-3</v>
      </c>
      <c r="F6478">
        <v>1.1428571428571428</v>
      </c>
      <c r="G6478">
        <f>AVERAGE(F$2:F6478)</f>
        <v>25804.738149109868</v>
      </c>
      <c r="T6478">
        <f t="shared" ca="1" si="203"/>
        <v>6.0049848649678603</v>
      </c>
      <c r="U6478">
        <f ca="1">AVERAGE(T$2:T6478)</f>
        <v>31.29351155677913</v>
      </c>
    </row>
    <row r="6479" spans="1:21" x14ac:dyDescent="0.25">
      <c r="A6479" s="75" t="s">
        <v>119</v>
      </c>
      <c r="B6479">
        <v>0.89010989010989017</v>
      </c>
      <c r="C6479" s="76" t="s">
        <v>88</v>
      </c>
      <c r="E6479">
        <f t="shared" ca="1" si="202"/>
        <v>0.35198089420356382</v>
      </c>
      <c r="F6479">
        <v>0.4598540145985402</v>
      </c>
      <c r="G6479">
        <f>AVERAGE(F$2:F6479)</f>
        <v>25800.75477796212</v>
      </c>
      <c r="T6479">
        <f t="shared" ca="1" si="203"/>
        <v>49.717222238071976</v>
      </c>
      <c r="U6479">
        <f ca="1">AVERAGE(T$2:T6479)</f>
        <v>31.29635559979878</v>
      </c>
    </row>
    <row r="6480" spans="1:21" x14ac:dyDescent="0.25">
      <c r="A6480" s="75" t="s">
        <v>119</v>
      </c>
      <c r="B6480">
        <v>0.11003236245954684</v>
      </c>
      <c r="C6480" s="76" t="s">
        <v>89</v>
      </c>
      <c r="E6480">
        <f t="shared" ca="1" si="202"/>
        <v>0.135610422319006</v>
      </c>
      <c r="F6480">
        <v>0.19047619047619047</v>
      </c>
      <c r="G6480">
        <f>AVERAGE(F$2:F6480)</f>
        <v>25796.772594862599</v>
      </c>
      <c r="T6480">
        <f t="shared" ca="1" si="203"/>
        <v>11.736564981442786</v>
      </c>
      <c r="U6480">
        <f ca="1">AVERAGE(T$2:T6480)</f>
        <v>31.293336647704571</v>
      </c>
    </row>
    <row r="6481" spans="1:21" x14ac:dyDescent="0.25">
      <c r="A6481" s="75" t="s">
        <v>119</v>
      </c>
      <c r="B6481">
        <v>1.9999999999999996</v>
      </c>
      <c r="C6481" s="76" t="s">
        <v>90</v>
      </c>
      <c r="E6481">
        <f t="shared" ca="1" si="202"/>
        <v>0.28904051589947022</v>
      </c>
      <c r="F6481">
        <v>0.81664833149981664</v>
      </c>
      <c r="G6481">
        <f>AVERAGE(F$2:F6481)</f>
        <v>25792.791737463445</v>
      </c>
      <c r="T6481">
        <f t="shared" ca="1" si="203"/>
        <v>7.1680344190098397</v>
      </c>
      <c r="U6481">
        <f ca="1">AVERAGE(T$2:T6481)</f>
        <v>31.289613607237182</v>
      </c>
    </row>
    <row r="6482" spans="1:21" x14ac:dyDescent="0.25">
      <c r="A6482" s="75" t="s">
        <v>119</v>
      </c>
      <c r="B6482">
        <v>1</v>
      </c>
      <c r="C6482" s="76" t="s">
        <v>91</v>
      </c>
      <c r="E6482">
        <f t="shared" ca="1" si="202"/>
        <v>4.5717290371659391E-2</v>
      </c>
      <c r="F6482">
        <v>2.5932575304209679E-3</v>
      </c>
      <c r="G6482">
        <f>AVERAGE(F$2:F6482)</f>
        <v>25788.811982928</v>
      </c>
      <c r="T6482">
        <f t="shared" ca="1" si="203"/>
        <v>2.158535984496766</v>
      </c>
      <c r="U6482">
        <f ca="1">AVERAGE(T$2:T6482)</f>
        <v>31.285118764215618</v>
      </c>
    </row>
    <row r="6483" spans="1:21" x14ac:dyDescent="0.25">
      <c r="A6483" s="75" t="s">
        <v>119</v>
      </c>
      <c r="B6483">
        <v>0.20000000000000004</v>
      </c>
      <c r="C6483" s="76" t="s">
        <v>92</v>
      </c>
      <c r="E6483">
        <f t="shared" ca="1" si="202"/>
        <v>0.36929478300950624</v>
      </c>
      <c r="F6483">
        <v>0</v>
      </c>
      <c r="G6483">
        <f>AVERAGE(F$2:F6483)</f>
        <v>25784.833455932796</v>
      </c>
      <c r="T6483">
        <f t="shared" ca="1" si="203"/>
        <v>9.2527427662274206</v>
      </c>
      <c r="U6483">
        <f ca="1">AVERAGE(T$2:T6483)</f>
        <v>31.281719755268075</v>
      </c>
    </row>
    <row r="6484" spans="1:21" x14ac:dyDescent="0.25">
      <c r="A6484" s="75" t="s">
        <v>119</v>
      </c>
      <c r="B6484">
        <v>0.58333333333333337</v>
      </c>
      <c r="C6484" s="76" t="s">
        <v>93</v>
      </c>
      <c r="E6484">
        <f t="shared" ca="1" si="202"/>
        <v>0.6918994104524725</v>
      </c>
      <c r="F6484">
        <v>0.5</v>
      </c>
      <c r="G6484">
        <f>AVERAGE(F$2:F6484)</f>
        <v>25780.856233434577</v>
      </c>
      <c r="T6484">
        <f t="shared" ca="1" si="203"/>
        <v>3.0243640126622866</v>
      </c>
      <c r="U6484">
        <f ca="1">AVERAGE(T$2:T6484)</f>
        <v>31.27736107013116</v>
      </c>
    </row>
    <row r="6485" spans="1:21" x14ac:dyDescent="0.25">
      <c r="A6485" s="75" t="s">
        <v>119</v>
      </c>
      <c r="B6485">
        <v>0.70663733039970655</v>
      </c>
      <c r="C6485" s="76" t="s">
        <v>94</v>
      </c>
      <c r="E6485">
        <f t="shared" ca="1" si="202"/>
        <v>0.44088299067067005</v>
      </c>
      <c r="F6485">
        <v>2.9126213592233035E-2</v>
      </c>
      <c r="G6485">
        <f>AVERAGE(F$2:F6485)</f>
        <v>25776.880165096019</v>
      </c>
      <c r="T6485">
        <f t="shared" ca="1" si="203"/>
        <v>2.2875729138515468</v>
      </c>
      <c r="U6485">
        <f ca="1">AVERAGE(T$2:T6485)</f>
        <v>31.272890097250798</v>
      </c>
    </row>
    <row r="6486" spans="1:21" x14ac:dyDescent="0.25">
      <c r="A6486" s="75" t="s">
        <v>119</v>
      </c>
      <c r="B6486">
        <v>0.33333333333333331</v>
      </c>
      <c r="C6486" s="76" t="s">
        <v>95</v>
      </c>
      <c r="E6486">
        <f t="shared" ca="1" si="202"/>
        <v>0.30887936470040378</v>
      </c>
      <c r="F6486">
        <v>2.7384324834749684E-2</v>
      </c>
      <c r="G6486">
        <f>AVERAGE(F$2:F6486)</f>
        <v>25772.905322724273</v>
      </c>
      <c r="T6486">
        <f t="shared" ca="1" si="203"/>
        <v>10.119720754909224</v>
      </c>
      <c r="U6486">
        <f ca="1">AVERAGE(T$2:T6486)</f>
        <v>31.269628236134018</v>
      </c>
    </row>
    <row r="6487" spans="1:21" x14ac:dyDescent="0.25">
      <c r="B6487">
        <v>1.6946682657667297E-2</v>
      </c>
      <c r="C6487" s="76" t="s">
        <v>81</v>
      </c>
      <c r="E6487">
        <f t="shared" ca="1" si="202"/>
        <v>0.65381890757741801</v>
      </c>
      <c r="F6487">
        <v>9</v>
      </c>
      <c r="G6487">
        <f>AVERAGE(F$2:F6487)</f>
        <v>25768.933089402854</v>
      </c>
      <c r="T6487">
        <f t="shared" ca="1" si="203"/>
        <v>2.4982313569072856</v>
      </c>
      <c r="U6487">
        <f ca="1">AVERAGE(T$2:T6487)</f>
        <v>31.265192313087574</v>
      </c>
    </row>
    <row r="6488" spans="1:21" x14ac:dyDescent="0.25">
      <c r="A6488" s="75" t="s">
        <v>120</v>
      </c>
      <c r="B6488">
        <v>8.1081081081081086E-2</v>
      </c>
      <c r="C6488" s="76" t="s">
        <v>82</v>
      </c>
      <c r="E6488">
        <f t="shared" ca="1" si="202"/>
        <v>0.42790715252675815</v>
      </c>
      <c r="F6488">
        <v>0.79381443298969068</v>
      </c>
      <c r="G6488">
        <f>AVERAGE(F$2:F6488)</f>
        <v>25764.960815736293</v>
      </c>
      <c r="T6488">
        <f t="shared" ca="1" si="203"/>
        <v>9.9607197565883201</v>
      </c>
      <c r="U6488">
        <f ca="1">AVERAGE(T$2:T6488)</f>
        <v>31.261908133565992</v>
      </c>
    </row>
    <row r="6489" spans="1:21" x14ac:dyDescent="0.25">
      <c r="A6489" s="75" t="s">
        <v>120</v>
      </c>
      <c r="B6489">
        <v>0.75438596491228072</v>
      </c>
      <c r="C6489" s="76" t="s">
        <v>83</v>
      </c>
      <c r="E6489">
        <f t="shared" ca="1" si="202"/>
        <v>0.81270496924180591</v>
      </c>
      <c r="F6489">
        <v>0.56521739130434778</v>
      </c>
      <c r="G6489">
        <f>AVERAGE(F$2:F6489)</f>
        <v>25760.989731334575</v>
      </c>
      <c r="T6489">
        <f t="shared" ca="1" si="203"/>
        <v>3.6137839817312907</v>
      </c>
      <c r="U6489">
        <f ca="1">AVERAGE(T$2:T6489)</f>
        <v>31.257646708758372</v>
      </c>
    </row>
    <row r="6490" spans="1:21" x14ac:dyDescent="0.25">
      <c r="A6490" s="75" t="s">
        <v>120</v>
      </c>
      <c r="B6490">
        <v>0.1111111111111111</v>
      </c>
      <c r="C6490" s="76" t="s">
        <v>84</v>
      </c>
      <c r="E6490">
        <f t="shared" ca="1" si="202"/>
        <v>0.69166513187189749</v>
      </c>
      <c r="F6490">
        <v>0.27272727272727282</v>
      </c>
      <c r="G6490">
        <f>AVERAGE(F$2:F6490)</f>
        <v>25757.019825801512</v>
      </c>
      <c r="T6490">
        <f t="shared" ca="1" si="203"/>
        <v>3.6630768527605335</v>
      </c>
      <c r="U6490">
        <f ca="1">AVERAGE(T$2:T6490)</f>
        <v>31.253394193755138</v>
      </c>
    </row>
    <row r="6491" spans="1:21" x14ac:dyDescent="0.25">
      <c r="A6491" s="75" t="s">
        <v>120</v>
      </c>
      <c r="B6491">
        <v>5.7670561628345267E-2</v>
      </c>
      <c r="C6491" s="76" t="s">
        <v>85</v>
      </c>
      <c r="E6491">
        <f t="shared" ca="1" si="202"/>
        <v>0.35963591748853552</v>
      </c>
      <c r="F6491">
        <v>0.24860992836747983</v>
      </c>
      <c r="G6491">
        <f>AVERAGE(F$2:F6491)</f>
        <v>25753.051139943906</v>
      </c>
      <c r="T6491">
        <f t="shared" ca="1" si="203"/>
        <v>5.1013866801616938</v>
      </c>
      <c r="U6491">
        <f ca="1">AVERAGE(T$2:T6491)</f>
        <v>31.24936460862207</v>
      </c>
    </row>
    <row r="6492" spans="1:21" x14ac:dyDescent="0.25">
      <c r="A6492" s="75" t="s">
        <v>120</v>
      </c>
      <c r="B6492">
        <v>0.14163090128755365</v>
      </c>
      <c r="C6492" s="76" t="s">
        <v>86</v>
      </c>
      <c r="E6492">
        <f t="shared" ca="1" si="202"/>
        <v>0.71672458603953837</v>
      </c>
      <c r="F6492">
        <v>0.93650793650793651</v>
      </c>
      <c r="G6492">
        <f>AVERAGE(F$2:F6492)</f>
        <v>25749.083782890753</v>
      </c>
      <c r="T6492">
        <f t="shared" ca="1" si="203"/>
        <v>2.3885920181974045</v>
      </c>
      <c r="U6492">
        <f ca="1">AVERAGE(T$2:T6492)</f>
        <v>31.244918333380902</v>
      </c>
    </row>
    <row r="6493" spans="1:21" x14ac:dyDescent="0.25">
      <c r="A6493" s="75" t="s">
        <v>120</v>
      </c>
      <c r="B6493">
        <v>2.75</v>
      </c>
      <c r="C6493" s="76" t="s">
        <v>87</v>
      </c>
      <c r="E6493">
        <f t="shared" ca="1" si="202"/>
        <v>0.28566438236629388</v>
      </c>
      <c r="F6493">
        <v>0.14893617021276595</v>
      </c>
      <c r="G6493">
        <f>AVERAGE(F$2:F6493)</f>
        <v>25745.117526752936</v>
      </c>
      <c r="T6493">
        <f t="shared" ca="1" si="203"/>
        <v>4.0402125397900122</v>
      </c>
      <c r="U6493">
        <f ca="1">AVERAGE(T$2:T6493)</f>
        <v>31.240727836493409</v>
      </c>
    </row>
    <row r="6494" spans="1:21" x14ac:dyDescent="0.25">
      <c r="A6494" s="75" t="s">
        <v>120</v>
      </c>
      <c r="B6494">
        <v>2.5714285714285716</v>
      </c>
      <c r="C6494" s="76" t="s">
        <v>88</v>
      </c>
      <c r="E6494">
        <f t="shared" ca="1" si="202"/>
        <v>0.74790111608641174</v>
      </c>
      <c r="F6494">
        <v>0.58333333333333337</v>
      </c>
      <c r="G6494">
        <f>AVERAGE(F$2:F6494)</f>
        <v>25741.152559219685</v>
      </c>
      <c r="T6494">
        <f t="shared" ca="1" si="203"/>
        <v>9.1434796265729048</v>
      </c>
      <c r="U6494">
        <f ca="1">AVERAGE(T$2:T6494)</f>
        <v>31.237324594816229</v>
      </c>
    </row>
    <row r="6495" spans="1:21" x14ac:dyDescent="0.25">
      <c r="A6495" s="75" t="s">
        <v>120</v>
      </c>
      <c r="B6495">
        <v>5.177993527508095E-2</v>
      </c>
      <c r="C6495" s="76" t="s">
        <v>89</v>
      </c>
      <c r="E6495">
        <f t="shared" ca="1" si="202"/>
        <v>0.80114833268204311</v>
      </c>
      <c r="F6495">
        <v>2.3043478260869565</v>
      </c>
      <c r="G6495">
        <f>AVERAGE(F$2:F6495)</f>
        <v>25737.189077819716</v>
      </c>
      <c r="T6495">
        <f t="shared" ca="1" si="203"/>
        <v>2.5437754528871892</v>
      </c>
      <c r="U6495">
        <f ca="1">AVERAGE(T$2:T6495)</f>
        <v>31.23290612405215</v>
      </c>
    </row>
    <row r="6496" spans="1:21" x14ac:dyDescent="0.25">
      <c r="A6496" s="75" t="s">
        <v>120</v>
      </c>
      <c r="B6496">
        <v>1.9999999999999996</v>
      </c>
      <c r="C6496" s="76" t="s">
        <v>90</v>
      </c>
      <c r="E6496">
        <f t="shared" ca="1" si="202"/>
        <v>6.0510838731315131E-2</v>
      </c>
      <c r="F6496">
        <v>0.87301587301587302</v>
      </c>
      <c r="G6496">
        <f>AVERAGE(F$2:F6496)</f>
        <v>25733.226596516877</v>
      </c>
      <c r="T6496">
        <f t="shared" ca="1" si="203"/>
        <v>7.9439796281463009</v>
      </c>
      <c r="U6496">
        <f ca="1">AVERAGE(T$2:T6496)</f>
        <v>31.229320454075875</v>
      </c>
    </row>
    <row r="6497" spans="1:21" x14ac:dyDescent="0.25">
      <c r="A6497" s="75" t="s">
        <v>120</v>
      </c>
      <c r="B6497">
        <v>2.3333333333333335</v>
      </c>
      <c r="C6497" s="76" t="s">
        <v>91</v>
      </c>
      <c r="E6497">
        <f t="shared" ca="1" si="202"/>
        <v>0.20605030735636198</v>
      </c>
      <c r="F6497">
        <v>0.92500000000000004</v>
      </c>
      <c r="G6497">
        <f>AVERAGE(F$2:F6497)</f>
        <v>25729.265343192292</v>
      </c>
      <c r="T6497">
        <f t="shared" ca="1" si="203"/>
        <v>2.5527064044900558</v>
      </c>
      <c r="U6497">
        <f ca="1">AVERAGE(T$2:T6497)</f>
        <v>31.224905950681546</v>
      </c>
    </row>
    <row r="6498" spans="1:21" x14ac:dyDescent="0.25">
      <c r="A6498" s="75" t="s">
        <v>120</v>
      </c>
      <c r="B6498">
        <v>0.20000000000000004</v>
      </c>
      <c r="C6498" s="76" t="s">
        <v>92</v>
      </c>
      <c r="E6498">
        <f t="shared" ca="1" si="202"/>
        <v>0.34644431037318535</v>
      </c>
      <c r="F6498">
        <v>0.9375</v>
      </c>
      <c r="G6498">
        <f>AVERAGE(F$2:F6498)</f>
        <v>25725.30531120165</v>
      </c>
      <c r="T6498">
        <f t="shared" ca="1" si="203"/>
        <v>2.2496055060517399</v>
      </c>
      <c r="U6498">
        <f ca="1">AVERAGE(T$2:T6498)</f>
        <v>31.220446153783801</v>
      </c>
    </row>
    <row r="6499" spans="1:21" x14ac:dyDescent="0.25">
      <c r="A6499" s="75" t="s">
        <v>120</v>
      </c>
      <c r="B6499">
        <v>0.5</v>
      </c>
      <c r="C6499" s="76" t="s">
        <v>93</v>
      </c>
      <c r="E6499">
        <f t="shared" ca="1" si="202"/>
        <v>0.18947820521308378</v>
      </c>
      <c r="F6499">
        <v>1.5294117647058822</v>
      </c>
      <c r="G6499">
        <f>AVERAGE(F$2:F6499)</f>
        <v>25721.346589148798</v>
      </c>
      <c r="T6499">
        <f t="shared" ca="1" si="203"/>
        <v>2.0224100380112984</v>
      </c>
      <c r="U6499">
        <f ca="1">AVERAGE(T$2:T6499)</f>
        <v>31.215952765646566</v>
      </c>
    </row>
    <row r="6500" spans="1:21" x14ac:dyDescent="0.25">
      <c r="A6500" s="75" t="s">
        <v>120</v>
      </c>
      <c r="B6500">
        <v>0.44994499449944997</v>
      </c>
      <c r="C6500" s="76" t="s">
        <v>94</v>
      </c>
      <c r="E6500">
        <f t="shared" ca="1" si="202"/>
        <v>0.87700948319007388</v>
      </c>
      <c r="F6500">
        <v>0.90909090909090906</v>
      </c>
      <c r="G6500">
        <f>AVERAGE(F$2:F6500)</f>
        <v>25717.388989903029</v>
      </c>
      <c r="T6500">
        <f t="shared" ca="1" si="203"/>
        <v>4.7322975113344219</v>
      </c>
      <c r="U6500">
        <f ca="1">AVERAGE(T$2:T6500)</f>
        <v>31.211877730217374</v>
      </c>
    </row>
    <row r="6501" spans="1:21" x14ac:dyDescent="0.25">
      <c r="A6501" s="75" t="s">
        <v>120</v>
      </c>
      <c r="B6501">
        <v>0.4</v>
      </c>
      <c r="C6501" s="76" t="s">
        <v>95</v>
      </c>
      <c r="E6501">
        <f t="shared" ca="1" si="202"/>
        <v>0.85798092382123081</v>
      </c>
      <c r="F6501">
        <v>0.63636363636363635</v>
      </c>
      <c r="G6501">
        <f>AVERAGE(F$2:F6501)</f>
        <v>25713.432566422063</v>
      </c>
      <c r="T6501">
        <f t="shared" ca="1" si="203"/>
        <v>8.209445295368349</v>
      </c>
      <c r="U6501">
        <f ca="1">AVERAGE(T$2:T6501)</f>
        <v>31.208338894458166</v>
      </c>
    </row>
    <row r="6502" spans="1:21" x14ac:dyDescent="0.25">
      <c r="B6502">
        <v>0.190426679835726</v>
      </c>
      <c r="C6502" s="76" t="s">
        <v>81</v>
      </c>
      <c r="E6502">
        <f t="shared" ca="1" si="202"/>
        <v>0.80346867075077166</v>
      </c>
      <c r="F6502">
        <v>0.66666666666666663</v>
      </c>
      <c r="G6502">
        <f>AVERAGE(F$2:F6502)</f>
        <v>25709.477364776198</v>
      </c>
      <c r="T6502">
        <f t="shared" ca="1" si="203"/>
        <v>10.896292792202315</v>
      </c>
      <c r="U6502">
        <f ca="1">AVERAGE(T$2:T6502)</f>
        <v>31.205214444973123</v>
      </c>
    </row>
    <row r="6503" spans="1:21" x14ac:dyDescent="0.25">
      <c r="A6503" s="75" t="s">
        <v>121</v>
      </c>
      <c r="B6503">
        <v>0.1891891891891892</v>
      </c>
      <c r="C6503" s="76" t="s">
        <v>82</v>
      </c>
      <c r="E6503">
        <f t="shared" ca="1" si="202"/>
        <v>0.49641633134117036</v>
      </c>
      <c r="F6503">
        <v>0.5</v>
      </c>
      <c r="G6503">
        <f>AVERAGE(F$2:F6503)</f>
        <v>25705.523354107976</v>
      </c>
      <c r="T6503">
        <f t="shared" ca="1" si="203"/>
        <v>3.7963363286086791</v>
      </c>
      <c r="U6503">
        <f ca="1">AVERAGE(T$2:T6503)</f>
        <v>31.200998991556272</v>
      </c>
    </row>
    <row r="6504" spans="1:21" x14ac:dyDescent="0.25">
      <c r="A6504" s="75" t="s">
        <v>121</v>
      </c>
      <c r="B6504">
        <v>0.2982456140350877</v>
      </c>
      <c r="C6504" s="76" t="s">
        <v>83</v>
      </c>
      <c r="E6504">
        <f t="shared" ca="1" si="202"/>
        <v>0.15943557051978618</v>
      </c>
      <c r="F6504">
        <v>0</v>
      </c>
      <c r="G6504">
        <f>AVERAGE(F$2:F6504)</f>
        <v>25701.570482609575</v>
      </c>
      <c r="T6504">
        <f t="shared" ca="1" si="203"/>
        <v>9.1228777306114175</v>
      </c>
      <c r="U6504">
        <f ca="1">AVERAGE(T$2:T6504)</f>
        <v>31.197603924470165</v>
      </c>
    </row>
    <row r="6505" spans="1:21" x14ac:dyDescent="0.25">
      <c r="A6505" s="75" t="s">
        <v>121</v>
      </c>
      <c r="B6505">
        <v>0.1111111111111111</v>
      </c>
      <c r="C6505" s="76" t="s">
        <v>84</v>
      </c>
      <c r="E6505">
        <f t="shared" ca="1" si="202"/>
        <v>0.93885728145013936</v>
      </c>
      <c r="F6505">
        <v>0.98</v>
      </c>
      <c r="G6505">
        <f>AVERAGE(F$2:F6505)</f>
        <v>25697.618977307819</v>
      </c>
      <c r="T6505">
        <f t="shared" ca="1" si="203"/>
        <v>14.979967991177242</v>
      </c>
      <c r="U6505">
        <f ca="1">AVERAGE(T$2:T6505)</f>
        <v>31.195110438010559</v>
      </c>
    </row>
    <row r="6506" spans="1:21" x14ac:dyDescent="0.25">
      <c r="A6506" s="75" t="s">
        <v>121</v>
      </c>
      <c r="B6506">
        <v>0.98586505842442518</v>
      </c>
      <c r="C6506" s="76" t="s">
        <v>85</v>
      </c>
      <c r="E6506">
        <f t="shared" ca="1" si="202"/>
        <v>0.48715239062166793</v>
      </c>
      <c r="F6506">
        <v>0.66666666666666663</v>
      </c>
      <c r="G6506">
        <f>AVERAGE(F$2:F6506)</f>
        <v>25693.668638751224</v>
      </c>
      <c r="T6506">
        <f t="shared" ca="1" si="203"/>
        <v>3.7425957220197605</v>
      </c>
      <c r="U6506">
        <f ca="1">AVERAGE(T$2:T6506)</f>
        <v>31.190890220529237</v>
      </c>
    </row>
    <row r="6507" spans="1:21" x14ac:dyDescent="0.25">
      <c r="A6507" s="75" t="s">
        <v>121</v>
      </c>
      <c r="B6507">
        <v>0.74248927038626611</v>
      </c>
      <c r="C6507" s="76" t="s">
        <v>86</v>
      </c>
      <c r="E6507">
        <f t="shared" ca="1" si="202"/>
        <v>0.25519606345220924</v>
      </c>
      <c r="F6507">
        <v>0</v>
      </c>
      <c r="G6507">
        <f>AVERAGE(F$2:F6507)</f>
        <v>25689.719412092949</v>
      </c>
      <c r="T6507">
        <f t="shared" ca="1" si="203"/>
        <v>2.7075541067769295</v>
      </c>
      <c r="U6507">
        <f ca="1">AVERAGE(T$2:T6507)</f>
        <v>31.186512210059863</v>
      </c>
    </row>
    <row r="6508" spans="1:21" x14ac:dyDescent="0.25">
      <c r="A6508" s="75" t="s">
        <v>121</v>
      </c>
      <c r="B6508">
        <v>112499</v>
      </c>
      <c r="C6508" s="76" t="s">
        <v>87</v>
      </c>
      <c r="E6508">
        <f t="shared" ca="1" si="202"/>
        <v>0.86151798044552352</v>
      </c>
      <c r="F6508">
        <v>0.18478260869565213</v>
      </c>
      <c r="G6508">
        <f>AVERAGE(F$2:F6508)</f>
        <v>25685.771427671632</v>
      </c>
      <c r="T6508">
        <f t="shared" ca="1" si="203"/>
        <v>2.0675289386673401</v>
      </c>
      <c r="U6508">
        <f ca="1">AVERAGE(T$2:T6508)</f>
        <v>31.182037185736615</v>
      </c>
    </row>
    <row r="6509" spans="1:21" x14ac:dyDescent="0.25">
      <c r="A6509" s="75" t="s">
        <v>121</v>
      </c>
      <c r="B6509">
        <v>0.64835164835164838</v>
      </c>
      <c r="C6509" s="76" t="s">
        <v>88</v>
      </c>
      <c r="E6509">
        <f t="shared" ca="1" si="202"/>
        <v>0.31772349310630044</v>
      </c>
      <c r="F6509">
        <v>0.27007299270072993</v>
      </c>
      <c r="G6509">
        <f>AVERAGE(F$2:F6509)</f>
        <v>25681.824669626967</v>
      </c>
      <c r="T6509">
        <f t="shared" ca="1" si="203"/>
        <v>2.1096748684448721</v>
      </c>
      <c r="U6509">
        <f ca="1">AVERAGE(T$2:T6509)</f>
        <v>31.177570012670035</v>
      </c>
    </row>
    <row r="6510" spans="1:21" x14ac:dyDescent="0.25">
      <c r="A6510" s="75" t="s">
        <v>121</v>
      </c>
      <c r="B6510">
        <v>2.9126213592233035E-2</v>
      </c>
      <c r="C6510" s="76" t="s">
        <v>89</v>
      </c>
      <c r="E6510">
        <f t="shared" ca="1" si="202"/>
        <v>8.6214144503474976E-2</v>
      </c>
      <c r="F6510">
        <v>0.12279269164029813</v>
      </c>
      <c r="G6510">
        <f>AVERAGE(F$2:F6510)</f>
        <v>25677.879101663082</v>
      </c>
      <c r="T6510">
        <f t="shared" ca="1" si="203"/>
        <v>10.962890519674584</v>
      </c>
      <c r="U6510">
        <f ca="1">AVERAGE(T$2:T6510)</f>
        <v>31.174464362110349</v>
      </c>
    </row>
    <row r="6511" spans="1:21" x14ac:dyDescent="0.25">
      <c r="A6511" s="75" t="s">
        <v>121</v>
      </c>
      <c r="B6511">
        <v>4.9999999999999991</v>
      </c>
      <c r="C6511" s="76" t="s">
        <v>90</v>
      </c>
      <c r="E6511">
        <f t="shared" ca="1" si="202"/>
        <v>0.27552954261951801</v>
      </c>
      <c r="F6511">
        <v>1.0731707317073171</v>
      </c>
      <c r="G6511">
        <f>AVERAGE(F$2:F6511)</f>
        <v>25673.934891842662</v>
      </c>
      <c r="T6511">
        <f t="shared" ca="1" si="203"/>
        <v>14.039112997757426</v>
      </c>
      <c r="U6511">
        <f ca="1">AVERAGE(T$2:T6511)</f>
        <v>31.171832203682644</v>
      </c>
    </row>
    <row r="6512" spans="1:21" x14ac:dyDescent="0.25">
      <c r="A6512" s="75" t="s">
        <v>121</v>
      </c>
      <c r="B6512">
        <v>1.6666666666666667</v>
      </c>
      <c r="C6512" s="76" t="s">
        <v>91</v>
      </c>
      <c r="E6512">
        <f t="shared" ca="1" si="202"/>
        <v>0.18506837247414787</v>
      </c>
      <c r="F6512">
        <v>0</v>
      </c>
      <c r="G6512">
        <f>AVERAGE(F$2:F6512)</f>
        <v>25669.991728750687</v>
      </c>
      <c r="T6512">
        <f t="shared" ca="1" si="203"/>
        <v>5.439385428386359</v>
      </c>
      <c r="U6512">
        <f ca="1">AVERAGE(T$2:T6512)</f>
        <v>31.167880053970574</v>
      </c>
    </row>
    <row r="6513" spans="1:21" x14ac:dyDescent="0.25">
      <c r="A6513" s="75" t="s">
        <v>121</v>
      </c>
      <c r="B6513">
        <v>4</v>
      </c>
      <c r="C6513" s="76" t="s">
        <v>92</v>
      </c>
      <c r="E6513">
        <f t="shared" ca="1" si="202"/>
        <v>0.36579820027602672</v>
      </c>
      <c r="F6513">
        <v>1.8248587570621468</v>
      </c>
      <c r="G6513">
        <f>AVERAGE(F$2:F6513)</f>
        <v>25666.05005693404</v>
      </c>
      <c r="T6513">
        <f t="shared" ca="1" si="203"/>
        <v>3.4972431979184679</v>
      </c>
      <c r="U6513">
        <f ca="1">AVERAGE(T$2:T6513)</f>
        <v>31.163630877549192</v>
      </c>
    </row>
    <row r="6514" spans="1:21" x14ac:dyDescent="0.25">
      <c r="A6514" s="75" t="s">
        <v>121</v>
      </c>
      <c r="B6514">
        <v>0.58333333333333337</v>
      </c>
      <c r="C6514" s="76" t="s">
        <v>93</v>
      </c>
      <c r="E6514">
        <f t="shared" ca="1" si="202"/>
        <v>0.6488698030629676</v>
      </c>
      <c r="F6514">
        <v>299</v>
      </c>
      <c r="G6514">
        <f>AVERAGE(F$2:F6514)</f>
        <v>25662.155223515198</v>
      </c>
      <c r="T6514">
        <f t="shared" ca="1" si="203"/>
        <v>8.9536377456554419</v>
      </c>
      <c r="U6514">
        <f ca="1">AVERAGE(T$2:T6514)</f>
        <v>31.160220775732533</v>
      </c>
    </row>
    <row r="6515" spans="1:21" x14ac:dyDescent="0.25">
      <c r="A6515" s="75" t="s">
        <v>121</v>
      </c>
      <c r="B6515">
        <v>1.7502750275027503</v>
      </c>
      <c r="C6515" s="76" t="s">
        <v>94</v>
      </c>
      <c r="E6515">
        <f t="shared" ca="1" si="202"/>
        <v>0.10859614269121642</v>
      </c>
      <c r="F6515">
        <v>0.45454545454545453</v>
      </c>
      <c r="G6515">
        <f>AVERAGE(F$2:F6515)</f>
        <v>25658.215754574754</v>
      </c>
      <c r="T6515">
        <f t="shared" ca="1" si="203"/>
        <v>24.361796933103967</v>
      </c>
      <c r="U6515">
        <f ca="1">AVERAGE(T$2:T6515)</f>
        <v>31.159177112262682</v>
      </c>
    </row>
    <row r="6516" spans="1:21" x14ac:dyDescent="0.25">
      <c r="A6516" s="75" t="s">
        <v>121</v>
      </c>
      <c r="B6516">
        <v>132.33333333333334</v>
      </c>
      <c r="C6516" s="76" t="s">
        <v>95</v>
      </c>
      <c r="E6516">
        <f t="shared" ca="1" si="202"/>
        <v>0.75157872441274842</v>
      </c>
      <c r="F6516">
        <v>7.2644628099173563</v>
      </c>
      <c r="G6516">
        <f>AVERAGE(F$2:F6516)</f>
        <v>25654.278540255218</v>
      </c>
      <c r="T6516">
        <f t="shared" ca="1" si="203"/>
        <v>3.3202552401409196</v>
      </c>
      <c r="U6516">
        <f ca="1">AVERAGE(T$2:T6516)</f>
        <v>31.154904062090445</v>
      </c>
    </row>
    <row r="6517" spans="1:21" x14ac:dyDescent="0.25">
      <c r="B6517">
        <v>4.0879983068352277E-2</v>
      </c>
      <c r="C6517" s="76" t="s">
        <v>81</v>
      </c>
      <c r="E6517">
        <f t="shared" ca="1" si="202"/>
        <v>0.28380513472595981</v>
      </c>
      <c r="F6517">
        <v>0.69696969696969702</v>
      </c>
      <c r="G6517">
        <f>AVERAGE(F$2:F6517)</f>
        <v>25650.341526508968</v>
      </c>
      <c r="T6517">
        <f t="shared" ca="1" si="203"/>
        <v>3.6777941064705622</v>
      </c>
      <c r="U6517">
        <f ca="1">AVERAGE(T$2:T6517)</f>
        <v>31.150687194387004</v>
      </c>
    </row>
    <row r="6518" spans="1:21" x14ac:dyDescent="0.25">
      <c r="A6518" s="75" t="s">
        <v>122</v>
      </c>
      <c r="B6518">
        <v>0.27027027027027029</v>
      </c>
      <c r="C6518" s="76" t="s">
        <v>82</v>
      </c>
      <c r="E6518">
        <f t="shared" ca="1" si="202"/>
        <v>0.15949823657257467</v>
      </c>
      <c r="F6518">
        <v>1.0319742852309254E-2</v>
      </c>
      <c r="G6518">
        <f>AVERAGE(F$2:F6518)</f>
        <v>25646.40561562869</v>
      </c>
      <c r="T6518">
        <f t="shared" ca="1" si="203"/>
        <v>2.5081191206710072</v>
      </c>
      <c r="U6518">
        <f ca="1">AVERAGE(T$2:T6518)</f>
        <v>31.146292140209667</v>
      </c>
    </row>
    <row r="6519" spans="1:21" x14ac:dyDescent="0.25">
      <c r="A6519" s="75" t="s">
        <v>122</v>
      </c>
      <c r="B6519">
        <v>0.31578947368421051</v>
      </c>
      <c r="C6519" s="76" t="s">
        <v>83</v>
      </c>
      <c r="E6519">
        <f t="shared" ca="1" si="202"/>
        <v>0.54124462830326481</v>
      </c>
      <c r="F6519">
        <v>2.0674846625766872</v>
      </c>
      <c r="G6519">
        <f>AVERAGE(F$2:F6519)</f>
        <v>25642.471228066406</v>
      </c>
      <c r="T6519">
        <f t="shared" ca="1" si="203"/>
        <v>3.9363378417143893</v>
      </c>
      <c r="U6519">
        <f ca="1">AVERAGE(T$2:T6519)</f>
        <v>31.142117553787678</v>
      </c>
    </row>
    <row r="6520" spans="1:21" x14ac:dyDescent="0.25">
      <c r="A6520" s="75" t="s">
        <v>122</v>
      </c>
      <c r="B6520">
        <v>0.1111111111111111</v>
      </c>
      <c r="C6520" s="76" t="s">
        <v>84</v>
      </c>
      <c r="E6520">
        <f t="shared" ca="1" si="202"/>
        <v>0.56200061797926748</v>
      </c>
      <c r="F6520">
        <v>0.31818181818181818</v>
      </c>
      <c r="G6520">
        <f>AVERAGE(F$2:F6520)</f>
        <v>25638.537779217466</v>
      </c>
      <c r="T6520">
        <f t="shared" ca="1" si="203"/>
        <v>2.2165543283548357</v>
      </c>
      <c r="U6520">
        <f ca="1">AVERAGE(T$2:T6520)</f>
        <v>31.1376804371708</v>
      </c>
    </row>
    <row r="6521" spans="1:21" x14ac:dyDescent="0.25">
      <c r="A6521" s="75" t="s">
        <v>122</v>
      </c>
      <c r="B6521">
        <v>0.12834526950621938</v>
      </c>
      <c r="C6521" s="76" t="s">
        <v>85</v>
      </c>
      <c r="E6521">
        <f t="shared" ca="1" si="202"/>
        <v>0.39437452033450626</v>
      </c>
      <c r="F6521">
        <v>0.90476190476190477</v>
      </c>
      <c r="G6521">
        <f>AVERAGE(F$2:F6521)</f>
        <v>25634.605626914199</v>
      </c>
      <c r="T6521">
        <f t="shared" ca="1" si="203"/>
        <v>26.761606616943602</v>
      </c>
      <c r="U6521">
        <f ca="1">AVERAGE(T$2:T6521)</f>
        <v>31.137009260204511</v>
      </c>
    </row>
    <row r="6522" spans="1:21" x14ac:dyDescent="0.25">
      <c r="A6522" s="75" t="s">
        <v>122</v>
      </c>
      <c r="B6522">
        <v>3.0042918454935622E-2</v>
      </c>
      <c r="C6522" s="76" t="s">
        <v>86</v>
      </c>
      <c r="E6522">
        <f t="shared" ca="1" si="202"/>
        <v>0.77576645970537794</v>
      </c>
      <c r="F6522">
        <v>3.6116504854368934</v>
      </c>
      <c r="G6522">
        <f>AVERAGE(F$2:F6522)</f>
        <v>25630.675095710943</v>
      </c>
      <c r="T6522">
        <f t="shared" ca="1" si="203"/>
        <v>2.8716316882637636</v>
      </c>
      <c r="U6522">
        <f ca="1">AVERAGE(T$2:T6522)</f>
        <v>31.132674744398354</v>
      </c>
    </row>
    <row r="6523" spans="1:21" x14ac:dyDescent="0.25">
      <c r="A6523" s="75" t="s">
        <v>122</v>
      </c>
      <c r="B6523">
        <v>2.5</v>
      </c>
      <c r="C6523" s="76" t="s">
        <v>87</v>
      </c>
      <c r="E6523">
        <f t="shared" ca="1" si="202"/>
        <v>1.5469760251501041E-2</v>
      </c>
      <c r="F6523">
        <v>1.2857142857142858</v>
      </c>
      <c r="G6523">
        <f>AVERAGE(F$2:F6523)</f>
        <v>25626.745413193094</v>
      </c>
      <c r="T6523">
        <f t="shared" ca="1" si="203"/>
        <v>5.601405179435206</v>
      </c>
      <c r="U6523">
        <f ca="1">AVERAGE(T$2:T6523)</f>
        <v>31.128760106317252</v>
      </c>
    </row>
    <row r="6524" spans="1:21" x14ac:dyDescent="0.25">
      <c r="A6524" s="75" t="s">
        <v>122</v>
      </c>
      <c r="B6524">
        <v>0.23076923076923067</v>
      </c>
      <c r="C6524" s="76" t="s">
        <v>88</v>
      </c>
      <c r="E6524">
        <f t="shared" ca="1" si="202"/>
        <v>0.76730369211600791</v>
      </c>
      <c r="F6524">
        <v>0.62616822429906538</v>
      </c>
      <c r="G6524">
        <f>AVERAGE(F$2:F6524)</f>
        <v>25622.816834434092</v>
      </c>
      <c r="T6524">
        <f t="shared" ca="1" si="203"/>
        <v>2.8663164834843551</v>
      </c>
      <c r="U6524">
        <f ca="1">AVERAGE(T$2:T6524)</f>
        <v>31.12442736929091</v>
      </c>
    </row>
    <row r="6525" spans="1:21" x14ac:dyDescent="0.25">
      <c r="A6525" s="75" t="s">
        <v>122</v>
      </c>
      <c r="B6525">
        <v>0.38511326860841422</v>
      </c>
      <c r="C6525" s="76" t="s">
        <v>89</v>
      </c>
      <c r="E6525">
        <f t="shared" ca="1" si="202"/>
        <v>0.28874935853819594</v>
      </c>
      <c r="F6525">
        <v>1.875</v>
      </c>
      <c r="G6525">
        <f>AVERAGE(F$2:F6525)</f>
        <v>25618.889651442918</v>
      </c>
      <c r="T6525">
        <f t="shared" ca="1" si="203"/>
        <v>2.1272295647390767</v>
      </c>
      <c r="U6525">
        <f ca="1">AVERAGE(T$2:T6525)</f>
        <v>31.119982673122216</v>
      </c>
    </row>
    <row r="6526" spans="1:21" x14ac:dyDescent="0.25">
      <c r="A6526" s="75" t="s">
        <v>122</v>
      </c>
      <c r="B6526">
        <v>1</v>
      </c>
      <c r="C6526" s="76" t="s">
        <v>90</v>
      </c>
      <c r="E6526">
        <f t="shared" ca="1" si="202"/>
        <v>0.8032449350277967</v>
      </c>
      <c r="F6526">
        <v>2.717391304347826E-2</v>
      </c>
      <c r="G6526">
        <f>AVERAGE(F$2:F6526)</f>
        <v>25614.963388994252</v>
      </c>
      <c r="T6526">
        <f t="shared" ca="1" si="203"/>
        <v>2.4500227993545991</v>
      </c>
      <c r="U6526">
        <f ca="1">AVERAGE(T$2:T6526)</f>
        <v>31.115588809540029</v>
      </c>
    </row>
    <row r="6527" spans="1:21" x14ac:dyDescent="0.25">
      <c r="A6527" s="75" t="s">
        <v>122</v>
      </c>
      <c r="B6527">
        <v>0.2</v>
      </c>
      <c r="C6527" s="76" t="s">
        <v>91</v>
      </c>
      <c r="E6527">
        <f t="shared" ca="1" si="202"/>
        <v>0.31549295550693934</v>
      </c>
      <c r="F6527">
        <v>0.33333333333333331</v>
      </c>
      <c r="G6527">
        <f>AVERAGE(F$2:F6527)</f>
        <v>25611.038376727065</v>
      </c>
      <c r="T6527">
        <f t="shared" ca="1" si="203"/>
        <v>14.825594578200992</v>
      </c>
      <c r="U6527">
        <f ca="1">AVERAGE(T$2:T6527)</f>
        <v>31.1130926412545</v>
      </c>
    </row>
    <row r="6528" spans="1:21" x14ac:dyDescent="0.25">
      <c r="A6528" s="75" t="s">
        <v>122</v>
      </c>
      <c r="B6528">
        <v>0</v>
      </c>
      <c r="C6528" s="76" t="s">
        <v>92</v>
      </c>
      <c r="E6528">
        <f t="shared" ca="1" si="202"/>
        <v>9.2423210029766389E-2</v>
      </c>
      <c r="F6528">
        <v>7.5566750629722425E-3</v>
      </c>
      <c r="G6528">
        <f>AVERAGE(F$2:F6528)</f>
        <v>25607.11451724797</v>
      </c>
      <c r="T6528">
        <f t="shared" ca="1" si="203"/>
        <v>2.4353411516154013</v>
      </c>
      <c r="U6528">
        <f ca="1">AVERAGE(T$2:T6528)</f>
        <v>31.10869893028627</v>
      </c>
    </row>
    <row r="6529" spans="1:21" x14ac:dyDescent="0.25">
      <c r="A6529" s="75" t="s">
        <v>122</v>
      </c>
      <c r="B6529">
        <v>0.33333333333333331</v>
      </c>
      <c r="C6529" s="76" t="s">
        <v>93</v>
      </c>
      <c r="E6529">
        <f t="shared" ca="1" si="202"/>
        <v>0.97524476489005218</v>
      </c>
      <c r="F6529">
        <v>0.15254237288135594</v>
      </c>
      <c r="G6529">
        <f>AVERAGE(F$2:F6529)</f>
        <v>25603.191882141527</v>
      </c>
      <c r="T6529">
        <f t="shared" ca="1" si="203"/>
        <v>3.0582899532860393</v>
      </c>
      <c r="U6529">
        <f ca="1">AVERAGE(T$2:T6529)</f>
        <v>31.104401992636603</v>
      </c>
    </row>
    <row r="6530" spans="1:21" x14ac:dyDescent="0.25">
      <c r="A6530" s="75" t="s">
        <v>122</v>
      </c>
      <c r="B6530">
        <v>0.81664833149981664</v>
      </c>
      <c r="C6530" s="76" t="s">
        <v>94</v>
      </c>
      <c r="E6530">
        <f t="shared" ref="E6530:E6593" ca="1" si="204">RAND()</f>
        <v>0.17407532149925375</v>
      </c>
      <c r="F6530">
        <v>0.95631814369583446</v>
      </c>
      <c r="G6530">
        <f>AVERAGE(F$2:F6530)</f>
        <v>25599.270571747285</v>
      </c>
      <c r="T6530">
        <f t="shared" ca="1" si="203"/>
        <v>5.6945091235234138</v>
      </c>
      <c r="U6530">
        <f ca="1">AVERAGE(T$2:T6530)</f>
        <v>31.100510141990391</v>
      </c>
    </row>
    <row r="6531" spans="1:21" x14ac:dyDescent="0.25">
      <c r="A6531" s="75" t="s">
        <v>122</v>
      </c>
      <c r="B6531">
        <v>0.46666666666666667</v>
      </c>
      <c r="C6531" s="76" t="s">
        <v>95</v>
      </c>
      <c r="E6531">
        <f t="shared" ca="1" si="204"/>
        <v>0.94446444024823462</v>
      </c>
      <c r="F6531">
        <v>21.727272727272723</v>
      </c>
      <c r="G6531">
        <f>AVERAGE(F$2:F6531)</f>
        <v>25595.353643217572</v>
      </c>
      <c r="T6531">
        <f t="shared" ref="T6531:T6575" ca="1" si="205">2*RAND()^-1</f>
        <v>40.626517578256873</v>
      </c>
      <c r="U6531">
        <f ca="1">AVERAGE(T$2:T6531)</f>
        <v>31.101968948642195</v>
      </c>
    </row>
    <row r="6532" spans="1:21" x14ac:dyDescent="0.25">
      <c r="B6532">
        <v>4.0879983068352277E-2</v>
      </c>
      <c r="C6532" s="76" t="s">
        <v>81</v>
      </c>
      <c r="E6532">
        <f t="shared" ca="1" si="204"/>
        <v>0.27497872154865954</v>
      </c>
      <c r="F6532">
        <v>0.44444444444444442</v>
      </c>
      <c r="G6532">
        <f>AVERAGE(F$2:F6532)</f>
        <v>25591.434655436413</v>
      </c>
      <c r="T6532">
        <f t="shared" ca="1" si="205"/>
        <v>4.4907423017538104</v>
      </c>
      <c r="U6532">
        <f ca="1">AVERAGE(T$2:T6532)</f>
        <v>31.09789434649139</v>
      </c>
    </row>
    <row r="6533" spans="1:21" x14ac:dyDescent="0.25">
      <c r="A6533" s="75" t="s">
        <v>123</v>
      </c>
      <c r="B6533">
        <v>1.1621621621621621</v>
      </c>
      <c r="C6533" s="76" t="s">
        <v>82</v>
      </c>
      <c r="E6533">
        <f t="shared" ca="1" si="204"/>
        <v>0.69123083401268481</v>
      </c>
      <c r="F6533">
        <v>1.2728264823572208</v>
      </c>
      <c r="G6533">
        <f>AVERAGE(F$2:F6533)</f>
        <v>25587.516994409321</v>
      </c>
      <c r="T6533">
        <f t="shared" ca="1" si="205"/>
        <v>21.350616131340647</v>
      </c>
      <c r="U6533">
        <f ca="1">AVERAGE(T$2:T6533)</f>
        <v>31.096402111614605</v>
      </c>
    </row>
    <row r="6534" spans="1:21" x14ac:dyDescent="0.25">
      <c r="A6534" s="75" t="s">
        <v>123</v>
      </c>
      <c r="B6534">
        <v>0.56140350877192979</v>
      </c>
      <c r="C6534" s="76" t="s">
        <v>83</v>
      </c>
      <c r="E6534">
        <f t="shared" ca="1" si="204"/>
        <v>7.931234758825656E-2</v>
      </c>
      <c r="F6534">
        <v>0.41176470588235292</v>
      </c>
      <c r="G6534">
        <f>AVERAGE(F$2:F6534)</f>
        <v>25583.600400925516</v>
      </c>
      <c r="T6534">
        <f t="shared" ca="1" si="205"/>
        <v>3.8483840004310137</v>
      </c>
      <c r="U6534">
        <f ca="1">AVERAGE(T$2:T6534)</f>
        <v>31.092231283800249</v>
      </c>
    </row>
    <row r="6535" spans="1:21" x14ac:dyDescent="0.25">
      <c r="A6535" s="75" t="s">
        <v>123</v>
      </c>
      <c r="B6535">
        <v>0.1111111111111111</v>
      </c>
      <c r="C6535" s="76" t="s">
        <v>84</v>
      </c>
      <c r="E6535">
        <f t="shared" ca="1" si="204"/>
        <v>0.12753665662443603</v>
      </c>
      <c r="F6535">
        <v>19.833333333333332</v>
      </c>
      <c r="G6535">
        <f>AVERAGE(F$2:F6535)</f>
        <v>25579.687978662343</v>
      </c>
      <c r="T6535">
        <f t="shared" ca="1" si="205"/>
        <v>3.6279555396259111</v>
      </c>
      <c r="U6535">
        <f ca="1">AVERAGE(T$2:T6535)</f>
        <v>31.088027997031929</v>
      </c>
    </row>
    <row r="6536" spans="1:21" x14ac:dyDescent="0.25">
      <c r="A6536" s="75" t="s">
        <v>123</v>
      </c>
      <c r="B6536">
        <v>0.76441764040708626</v>
      </c>
      <c r="C6536" s="76" t="s">
        <v>85</v>
      </c>
      <c r="E6536">
        <f t="shared" ca="1" si="204"/>
        <v>0.32738559523337585</v>
      </c>
      <c r="F6536">
        <v>0.9</v>
      </c>
      <c r="G6536">
        <f>AVERAGE(F$2:F6536)</f>
        <v>25575.773856553904</v>
      </c>
      <c r="T6536">
        <f t="shared" ca="1" si="205"/>
        <v>2.4928915442705675</v>
      </c>
      <c r="U6536">
        <f ca="1">AVERAGE(T$2:T6536)</f>
        <v>31.083652306679557</v>
      </c>
    </row>
    <row r="6537" spans="1:21" x14ac:dyDescent="0.25">
      <c r="A6537" s="75" t="s">
        <v>123</v>
      </c>
      <c r="B6537">
        <v>0.98712446351931327</v>
      </c>
      <c r="C6537" s="76" t="s">
        <v>86</v>
      </c>
      <c r="E6537">
        <f t="shared" ca="1" si="204"/>
        <v>0.87527267598124792</v>
      </c>
      <c r="F6537">
        <v>34</v>
      </c>
      <c r="G6537">
        <f>AVERAGE(F$2:F6537)</f>
        <v>25571.865996416731</v>
      </c>
      <c r="T6537">
        <f t="shared" ca="1" si="205"/>
        <v>6.5782024127988903</v>
      </c>
      <c r="U6537">
        <f ca="1">AVERAGE(T$2:T6537)</f>
        <v>31.079903002840226</v>
      </c>
    </row>
    <row r="6538" spans="1:21" x14ac:dyDescent="0.25">
      <c r="A6538" s="75" t="s">
        <v>123</v>
      </c>
      <c r="B6538">
        <v>11.5</v>
      </c>
      <c r="C6538" s="76" t="s">
        <v>87</v>
      </c>
      <c r="E6538">
        <f t="shared" ca="1" si="204"/>
        <v>0.11902488890885066</v>
      </c>
      <c r="F6538">
        <v>1.1052631578947369</v>
      </c>
      <c r="G6538">
        <f>AVERAGE(F$2:F6538)</f>
        <v>25567.954299807694</v>
      </c>
      <c r="T6538">
        <f t="shared" ca="1" si="205"/>
        <v>6.7620688325716092</v>
      </c>
      <c r="U6538">
        <f ca="1">AVERAGE(T$2:T6538)</f>
        <v>31.076182973136959</v>
      </c>
    </row>
    <row r="6539" spans="1:21" x14ac:dyDescent="0.25">
      <c r="A6539" s="75" t="s">
        <v>123</v>
      </c>
      <c r="B6539">
        <v>1.7472527472527473</v>
      </c>
      <c r="C6539" s="76" t="s">
        <v>88</v>
      </c>
      <c r="E6539">
        <f t="shared" ca="1" si="204"/>
        <v>1.3210767435467785E-2</v>
      </c>
      <c r="F6539">
        <v>0.98333333333333328</v>
      </c>
      <c r="G6539">
        <f>AVERAGE(F$2:F6539)</f>
        <v>25564.043781152679</v>
      </c>
      <c r="T6539">
        <f t="shared" ca="1" si="205"/>
        <v>2.8660888761759895</v>
      </c>
      <c r="U6539">
        <f ca="1">AVERAGE(T$2:T6539)</f>
        <v>31.071868183584044</v>
      </c>
    </row>
    <row r="6540" spans="1:21" x14ac:dyDescent="0.25">
      <c r="A6540" s="75" t="s">
        <v>123</v>
      </c>
      <c r="B6540">
        <v>0.19093851132686082</v>
      </c>
      <c r="C6540" s="76" t="s">
        <v>89</v>
      </c>
      <c r="E6540">
        <f t="shared" ca="1" si="204"/>
        <v>8.5796657289748834E-2</v>
      </c>
      <c r="F6540">
        <v>0.96195652173913049</v>
      </c>
      <c r="G6540">
        <f>AVERAGE(F$2:F6540)</f>
        <v>25560.134455288691</v>
      </c>
      <c r="T6540">
        <f t="shared" ca="1" si="205"/>
        <v>13.377049963298644</v>
      </c>
      <c r="U6540">
        <f ca="1">AVERAGE(T$2:T6540)</f>
        <v>31.069162140118642</v>
      </c>
    </row>
    <row r="6541" spans="1:21" x14ac:dyDescent="0.25">
      <c r="A6541" s="75" t="s">
        <v>123</v>
      </c>
      <c r="B6541">
        <v>4.9999999999999991</v>
      </c>
      <c r="C6541" s="76" t="s">
        <v>90</v>
      </c>
      <c r="E6541">
        <f t="shared" ca="1" si="204"/>
        <v>0.1732308380850176</v>
      </c>
      <c r="F6541">
        <v>0.36507936507936506</v>
      </c>
      <c r="G6541">
        <f>AVERAGE(F$2:F6541)</f>
        <v>25556.226233671579</v>
      </c>
      <c r="T6541">
        <f t="shared" ca="1" si="205"/>
        <v>2.2525894436419365</v>
      </c>
      <c r="U6541">
        <f ca="1">AVERAGE(T$2:T6541)</f>
        <v>31.064755936342422</v>
      </c>
    </row>
    <row r="6542" spans="1:21" x14ac:dyDescent="0.25">
      <c r="A6542" s="75" t="s">
        <v>123</v>
      </c>
      <c r="B6542">
        <v>0.33333333333333348</v>
      </c>
      <c r="C6542" s="76" t="s">
        <v>91</v>
      </c>
      <c r="E6542">
        <f t="shared" ca="1" si="204"/>
        <v>0.68156818016162579</v>
      </c>
      <c r="F6542">
        <v>0.7142857142857143</v>
      </c>
      <c r="G6542">
        <f>AVERAGE(F$2:F6542)</f>
        <v>25552.319260433851</v>
      </c>
      <c r="T6542">
        <f t="shared" ca="1" si="205"/>
        <v>3.8826453022100011</v>
      </c>
      <c r="U6542">
        <f ca="1">AVERAGE(T$2:T6542)</f>
        <v>31.060600285733322</v>
      </c>
    </row>
    <row r="6543" spans="1:21" x14ac:dyDescent="0.25">
      <c r="A6543" s="75" t="s">
        <v>123</v>
      </c>
      <c r="B6543">
        <v>4</v>
      </c>
      <c r="C6543" s="76" t="s">
        <v>92</v>
      </c>
      <c r="E6543">
        <f t="shared" ca="1" si="204"/>
        <v>0.53337210465310236</v>
      </c>
      <c r="F6543">
        <v>0.32750504371217221</v>
      </c>
      <c r="G6543">
        <f>AVERAGE(F$2:F6543)</f>
        <v>25548.413422501202</v>
      </c>
      <c r="T6543">
        <f t="shared" ca="1" si="205"/>
        <v>97.067652115742945</v>
      </c>
      <c r="U6543">
        <f ca="1">AVERAGE(T$2:T6543)</f>
        <v>31.07069002156793</v>
      </c>
    </row>
    <row r="6544" spans="1:21" x14ac:dyDescent="0.25">
      <c r="A6544" s="75" t="s">
        <v>123</v>
      </c>
      <c r="B6544">
        <v>3.166666666666667</v>
      </c>
      <c r="C6544" s="76" t="s">
        <v>93</v>
      </c>
      <c r="E6544">
        <f t="shared" ca="1" si="204"/>
        <v>0.34237307055470745</v>
      </c>
      <c r="F6544">
        <v>0.58536585365853655</v>
      </c>
      <c r="G6544">
        <f>AVERAGE(F$2:F6544)</f>
        <v>25544.508817876929</v>
      </c>
      <c r="T6544">
        <f t="shared" ca="1" si="205"/>
        <v>169.95573025683831</v>
      </c>
      <c r="U6544">
        <f ca="1">AVERAGE(T$2:T6544)</f>
        <v>31.091916529322059</v>
      </c>
    </row>
    <row r="6545" spans="1:21" x14ac:dyDescent="0.25">
      <c r="A6545" s="75" t="s">
        <v>123</v>
      </c>
      <c r="B6545">
        <v>0.99633296662999637</v>
      </c>
      <c r="C6545" s="76" t="s">
        <v>94</v>
      </c>
      <c r="E6545">
        <f t="shared" ca="1" si="204"/>
        <v>0.54188573628101588</v>
      </c>
      <c r="F6545">
        <v>1.5</v>
      </c>
      <c r="G6545">
        <f>AVERAGE(F$2:F6545)</f>
        <v>25540.605546358303</v>
      </c>
      <c r="T6545">
        <f t="shared" ca="1" si="205"/>
        <v>2.6953061278860582</v>
      </c>
      <c r="U6545">
        <f ca="1">AVERAGE(T$2:T6545)</f>
        <v>31.087577193991766</v>
      </c>
    </row>
    <row r="6546" spans="1:21" x14ac:dyDescent="0.25">
      <c r="A6546" s="75" t="s">
        <v>123</v>
      </c>
      <c r="B6546">
        <v>0.53333333333333333</v>
      </c>
      <c r="C6546" s="76" t="s">
        <v>95</v>
      </c>
      <c r="E6546">
        <f t="shared" ca="1" si="204"/>
        <v>0.71756855015229393</v>
      </c>
      <c r="F6546">
        <v>8.5238095238095237</v>
      </c>
      <c r="G6546">
        <f>AVERAGE(F$2:F6546)</f>
        <v>25536.704540745341</v>
      </c>
      <c r="T6546">
        <f t="shared" ca="1" si="205"/>
        <v>42.017936664287248</v>
      </c>
      <c r="U6546">
        <f ca="1">AVERAGE(T$2:T6546)</f>
        <v>31.089247225996395</v>
      </c>
    </row>
    <row r="6547" spans="1:21" x14ac:dyDescent="0.25">
      <c r="B6547">
        <v>0.73479997178058709</v>
      </c>
      <c r="C6547" s="76" t="s">
        <v>81</v>
      </c>
      <c r="E6547">
        <f t="shared" ca="1" si="204"/>
        <v>0.39836247240771594</v>
      </c>
      <c r="F6547">
        <v>0.27272727272727282</v>
      </c>
      <c r="G6547">
        <f>AVERAGE(F$2:F6547)</f>
        <v>25532.803466530026</v>
      </c>
      <c r="T6547">
        <f t="shared" ca="1" si="205"/>
        <v>3.7709201477817662</v>
      </c>
      <c r="U6547">
        <f ca="1">AVERAGE(T$2:T6547)</f>
        <v>31.085073940466572</v>
      </c>
    </row>
    <row r="6548" spans="1:21" x14ac:dyDescent="0.25">
      <c r="A6548" s="75" t="s">
        <v>124</v>
      </c>
      <c r="B6548">
        <v>0.35135135135135137</v>
      </c>
      <c r="C6548" s="76" t="s">
        <v>82</v>
      </c>
      <c r="E6548">
        <f t="shared" ca="1" si="204"/>
        <v>0.34248048445368018</v>
      </c>
      <c r="F6548">
        <v>2.75</v>
      </c>
      <c r="G6548">
        <f>AVERAGE(F$2:F6548)</f>
        <v>25528.90396241111</v>
      </c>
      <c r="T6548">
        <f t="shared" ca="1" si="205"/>
        <v>2.468204615850194</v>
      </c>
      <c r="U6548">
        <f ca="1">AVERAGE(T$2:T6548)</f>
        <v>31.080702950803424</v>
      </c>
    </row>
    <row r="6549" spans="1:21" x14ac:dyDescent="0.25">
      <c r="A6549" s="75" t="s">
        <v>124</v>
      </c>
      <c r="B6549">
        <v>0.40350877192982454</v>
      </c>
      <c r="C6549" s="76" t="s">
        <v>83</v>
      </c>
      <c r="E6549">
        <f t="shared" ca="1" si="204"/>
        <v>0.60830071605682723</v>
      </c>
      <c r="F6549">
        <v>7.462686567164179E-3</v>
      </c>
      <c r="G6549">
        <f>AVERAGE(F$2:F6549)</f>
        <v>25525.005230508279</v>
      </c>
      <c r="T6549">
        <f t="shared" ca="1" si="205"/>
        <v>11.07308606980328</v>
      </c>
      <c r="U6549">
        <f ca="1">AVERAGE(T$2:T6549)</f>
        <v>31.077647419819765</v>
      </c>
    </row>
    <row r="6550" spans="1:21" x14ac:dyDescent="0.25">
      <c r="A6550" s="75" t="s">
        <v>124</v>
      </c>
      <c r="B6550">
        <v>0.66666666666666663</v>
      </c>
      <c r="C6550" s="76" t="s">
        <v>84</v>
      </c>
      <c r="E6550">
        <f t="shared" ca="1" si="204"/>
        <v>0.49797139735357443</v>
      </c>
      <c r="F6550">
        <v>5.666666666666667</v>
      </c>
      <c r="G6550">
        <f>AVERAGE(F$2:F6550)</f>
        <v>25521.108553372251</v>
      </c>
      <c r="T6550">
        <f t="shared" ca="1" si="205"/>
        <v>3.3400950037215353</v>
      </c>
      <c r="U6550">
        <f ca="1">AVERAGE(T$2:T6550)</f>
        <v>31.073412032368839</v>
      </c>
    </row>
    <row r="6551" spans="1:21" x14ac:dyDescent="0.25">
      <c r="A6551" s="75" t="s">
        <v>124</v>
      </c>
      <c r="B6551">
        <v>0.17791179796456841</v>
      </c>
      <c r="C6551" s="76" t="s">
        <v>85</v>
      </c>
      <c r="E6551">
        <f t="shared" ca="1" si="204"/>
        <v>0.91433406205564016</v>
      </c>
      <c r="F6551">
        <v>0.5</v>
      </c>
      <c r="G6551">
        <f>AVERAGE(F$2:F6551)</f>
        <v>25517.212277257233</v>
      </c>
      <c r="T6551">
        <f t="shared" ca="1" si="205"/>
        <v>3.5638613301801305</v>
      </c>
      <c r="U6551">
        <f ca="1">AVERAGE(T$2:T6551)</f>
        <v>31.069212100963927</v>
      </c>
    </row>
    <row r="6552" spans="1:21" x14ac:dyDescent="0.25">
      <c r="A6552" s="75" t="s">
        <v>124</v>
      </c>
      <c r="B6552">
        <v>0.14163090128755365</v>
      </c>
      <c r="C6552" s="76" t="s">
        <v>86</v>
      </c>
      <c r="E6552">
        <f t="shared" ca="1" si="204"/>
        <v>0.84909090404068399</v>
      </c>
      <c r="F6552">
        <v>0.16968698517298189</v>
      </c>
      <c r="G6552">
        <f>AVERAGE(F$2:F6552)</f>
        <v>25513.317140241466</v>
      </c>
      <c r="T6552">
        <f t="shared" ca="1" si="205"/>
        <v>3.3979046083530045</v>
      </c>
      <c r="U6552">
        <f ca="1">AVERAGE(T$2:T6552)</f>
        <v>31.064988118748598</v>
      </c>
    </row>
    <row r="6553" spans="1:21" x14ac:dyDescent="0.25">
      <c r="A6553" s="75" t="s">
        <v>124</v>
      </c>
      <c r="B6553">
        <v>11.5</v>
      </c>
      <c r="C6553" s="76" t="s">
        <v>87</v>
      </c>
      <c r="E6553">
        <f t="shared" ca="1" si="204"/>
        <v>0.50191390536540437</v>
      </c>
      <c r="F6553">
        <v>0.23983276320790575</v>
      </c>
      <c r="G6553">
        <f>AVERAGE(F$2:F6553)</f>
        <v>25509.423202923474</v>
      </c>
      <c r="T6553">
        <f t="shared" ca="1" si="205"/>
        <v>2.6507577802590667</v>
      </c>
      <c r="U6553">
        <f ca="1">AVERAGE(T$2:T6553)</f>
        <v>31.060651392506461</v>
      </c>
    </row>
    <row r="6554" spans="1:21" x14ac:dyDescent="0.25">
      <c r="A6554" s="75" t="s">
        <v>124</v>
      </c>
      <c r="B6554">
        <v>1.7472527472527473</v>
      </c>
      <c r="C6554" s="76" t="s">
        <v>88</v>
      </c>
      <c r="E6554">
        <f t="shared" ca="1" si="204"/>
        <v>0.78073048414743329</v>
      </c>
      <c r="F6554">
        <v>0.25</v>
      </c>
      <c r="G6554">
        <f>AVERAGE(F$2:F6554)</f>
        <v>25505.530455601191</v>
      </c>
      <c r="T6554">
        <f t="shared" ca="1" si="205"/>
        <v>2.3207550115788291</v>
      </c>
      <c r="U6554">
        <f ca="1">AVERAGE(T$2:T6554)</f>
        <v>31.05626563081244</v>
      </c>
    </row>
    <row r="6555" spans="1:21" x14ac:dyDescent="0.25">
      <c r="A6555" s="75" t="s">
        <v>124</v>
      </c>
      <c r="B6555">
        <v>0.19093851132686082</v>
      </c>
      <c r="C6555" s="76" t="s">
        <v>89</v>
      </c>
      <c r="E6555">
        <f t="shared" ca="1" si="204"/>
        <v>0.86129505575600795</v>
      </c>
      <c r="F6555">
        <v>1.173913043478261</v>
      </c>
      <c r="G6555">
        <f>AVERAGE(F$2:F6555)</f>
        <v>25501.639037147947</v>
      </c>
      <c r="T6555">
        <f t="shared" ca="1" si="205"/>
        <v>2.5956133824490522</v>
      </c>
      <c r="U6555">
        <f ca="1">AVERAGE(T$2:T6555)</f>
        <v>31.051923144964348</v>
      </c>
    </row>
    <row r="6556" spans="1:21" x14ac:dyDescent="0.25">
      <c r="A6556" s="75" t="s">
        <v>124</v>
      </c>
      <c r="B6556">
        <v>9</v>
      </c>
      <c r="C6556" s="76" t="s">
        <v>90</v>
      </c>
      <c r="E6556">
        <f t="shared" ca="1" si="204"/>
        <v>0.50486662461646936</v>
      </c>
      <c r="F6556">
        <v>0.39393939393939392</v>
      </c>
      <c r="G6556">
        <f>AVERAGE(F$2:F6556)</f>
        <v>25497.748687018619</v>
      </c>
      <c r="T6556">
        <f t="shared" ca="1" si="205"/>
        <v>7.7578377530383777</v>
      </c>
      <c r="U6556">
        <f ca="1">AVERAGE(T$2:T6556)</f>
        <v>31.048369508748955</v>
      </c>
    </row>
    <row r="6557" spans="1:21" x14ac:dyDescent="0.25">
      <c r="A6557" s="75" t="s">
        <v>124</v>
      </c>
      <c r="B6557">
        <v>1.6666666666666667</v>
      </c>
      <c r="C6557" s="76" t="s">
        <v>91</v>
      </c>
      <c r="E6557">
        <f t="shared" ca="1" si="204"/>
        <v>0.55158552068858135</v>
      </c>
      <c r="F6557">
        <v>0.93939393939393945</v>
      </c>
      <c r="G6557">
        <f>AVERAGE(F$2:F6557)</f>
        <v>25493.859606894599</v>
      </c>
      <c r="T6557">
        <f t="shared" ca="1" si="205"/>
        <v>3.2271303547578496</v>
      </c>
      <c r="U6557">
        <f ca="1">AVERAGE(T$2:T6557)</f>
        <v>31.044125878615642</v>
      </c>
    </row>
    <row r="6558" spans="1:21" x14ac:dyDescent="0.25">
      <c r="A6558" s="75" t="s">
        <v>124</v>
      </c>
      <c r="B6558">
        <v>0</v>
      </c>
      <c r="C6558" s="76" t="s">
        <v>92</v>
      </c>
      <c r="E6558">
        <f t="shared" ca="1" si="204"/>
        <v>0.59109085284663465</v>
      </c>
      <c r="F6558">
        <v>0.15254237288135589</v>
      </c>
      <c r="G6558">
        <f>AVERAGE(F$2:F6558)</f>
        <v>25489.971593006463</v>
      </c>
      <c r="T6558">
        <f t="shared" ca="1" si="205"/>
        <v>2.4032017595805755</v>
      </c>
      <c r="U6558">
        <f ca="1">AVERAGE(T$2:T6558)</f>
        <v>31.039757886527948</v>
      </c>
    </row>
    <row r="6559" spans="1:21" x14ac:dyDescent="0.25">
      <c r="A6559" s="75" t="s">
        <v>124</v>
      </c>
      <c r="B6559">
        <v>0.16666666666666666</v>
      </c>
      <c r="C6559" s="76" t="s">
        <v>93</v>
      </c>
      <c r="E6559">
        <f t="shared" ca="1" si="204"/>
        <v>0.95910742798427706</v>
      </c>
      <c r="F6559">
        <v>0.92</v>
      </c>
      <c r="G6559">
        <f>AVERAGE(F$2:F6559)</f>
        <v>25486.084881876082</v>
      </c>
      <c r="T6559">
        <f t="shared" ca="1" si="205"/>
        <v>30.010318840029296</v>
      </c>
      <c r="U6559">
        <f ca="1">AVERAGE(T$2:T6559)</f>
        <v>31.039600911985939</v>
      </c>
    </row>
    <row r="6560" spans="1:21" x14ac:dyDescent="0.25">
      <c r="A6560" s="75" t="s">
        <v>124</v>
      </c>
      <c r="B6560">
        <v>0.44994499449944997</v>
      </c>
      <c r="C6560" s="76" t="s">
        <v>94</v>
      </c>
      <c r="E6560">
        <f t="shared" ca="1" si="204"/>
        <v>0.19213465873769908</v>
      </c>
      <c r="F6560">
        <v>0.18181818181818185</v>
      </c>
      <c r="G6560">
        <f>AVERAGE(F$2:F6560)</f>
        <v>25482.199243354404</v>
      </c>
      <c r="T6560">
        <f t="shared" ca="1" si="205"/>
        <v>2.3480583992094837</v>
      </c>
      <c r="U6560">
        <f ca="1">AVERAGE(T$2:T6560)</f>
        <v>31.035226534411191</v>
      </c>
    </row>
    <row r="6561" spans="1:21" x14ac:dyDescent="0.25">
      <c r="A6561" s="75" t="s">
        <v>124</v>
      </c>
      <c r="B6561">
        <v>0.33333333333333331</v>
      </c>
      <c r="C6561" s="76" t="s">
        <v>95</v>
      </c>
      <c r="E6561">
        <f t="shared" ca="1" si="204"/>
        <v>0.98066353568101872</v>
      </c>
      <c r="F6561">
        <v>1.3427919939194325E-2</v>
      </c>
      <c r="G6561">
        <f>AVERAGE(F$2:F6561)</f>
        <v>25478.314763809369</v>
      </c>
      <c r="T6561">
        <f t="shared" ca="1" si="205"/>
        <v>11.456594465972323</v>
      </c>
      <c r="U6561">
        <f ca="1">AVERAGE(T$2:T6561)</f>
        <v>31.032241986839782</v>
      </c>
    </row>
    <row r="6562" spans="1:21" x14ac:dyDescent="0.25">
      <c r="B6562">
        <v>0.1565333145203914</v>
      </c>
      <c r="C6562" s="76" t="s">
        <v>81</v>
      </c>
      <c r="E6562">
        <f t="shared" ca="1" si="204"/>
        <v>0.67185310902102657</v>
      </c>
      <c r="F6562">
        <v>0.59183673469387754</v>
      </c>
      <c r="G6562">
        <f>AVERAGE(F$2:F6562)</f>
        <v>25474.431556535004</v>
      </c>
      <c r="T6562">
        <f t="shared" ca="1" si="205"/>
        <v>7.112790724598141</v>
      </c>
      <c r="U6562">
        <f ca="1">AVERAGE(T$2:T6562)</f>
        <v>31.028596284772686</v>
      </c>
    </row>
    <row r="6563" spans="1:21" x14ac:dyDescent="0.25">
      <c r="A6563" s="75" t="s">
        <v>125</v>
      </c>
      <c r="B6563">
        <v>0.35135135135135137</v>
      </c>
      <c r="C6563" s="76" t="s">
        <v>82</v>
      </c>
      <c r="E6563">
        <f t="shared" ca="1" si="204"/>
        <v>0.98818042101155734</v>
      </c>
      <c r="F6563">
        <v>0.99916666666666665</v>
      </c>
      <c r="G6563">
        <f>AVERAGE(F$2:F6563)</f>
        <v>25470.549594878517</v>
      </c>
      <c r="T6563">
        <f t="shared" ca="1" si="205"/>
        <v>45.759174895214002</v>
      </c>
      <c r="U6563">
        <f ca="1">AVERAGE(T$2:T6563)</f>
        <v>31.030841115405181</v>
      </c>
    </row>
    <row r="6564" spans="1:21" x14ac:dyDescent="0.25">
      <c r="A6564" s="75" t="s">
        <v>125</v>
      </c>
      <c r="B6564">
        <v>0.40350877192982454</v>
      </c>
      <c r="C6564" s="76" t="s">
        <v>83</v>
      </c>
      <c r="E6564">
        <f t="shared" ca="1" si="204"/>
        <v>0.748702827924139</v>
      </c>
      <c r="F6564">
        <v>0.42857142857142855</v>
      </c>
      <c r="G6564">
        <f>AVERAGE(F$2:F6564)</f>
        <v>25466.668729264708</v>
      </c>
      <c r="T6564">
        <f t="shared" ca="1" si="205"/>
        <v>3.3574330890835391</v>
      </c>
      <c r="U6564">
        <f ca="1">AVERAGE(T$2:T6564)</f>
        <v>31.026624536397666</v>
      </c>
    </row>
    <row r="6565" spans="1:21" x14ac:dyDescent="0.25">
      <c r="A6565" s="75" t="s">
        <v>125</v>
      </c>
      <c r="B6565">
        <v>0.33333333333333331</v>
      </c>
      <c r="C6565" s="76" t="s">
        <v>84</v>
      </c>
      <c r="E6565">
        <f t="shared" ca="1" si="204"/>
        <v>0.97794243189931263</v>
      </c>
      <c r="F6565">
        <v>1.0101010101010111E-2</v>
      </c>
      <c r="G6565">
        <f>AVERAGE(F$2:F6565)</f>
        <v>25462.788982368267</v>
      </c>
      <c r="T6565">
        <f t="shared" ca="1" si="205"/>
        <v>3.2390690032936247</v>
      </c>
      <c r="U6565">
        <f ca="1">AVERAGE(T$2:T6565)</f>
        <v>31.022391209838691</v>
      </c>
    </row>
    <row r="6566" spans="1:21" x14ac:dyDescent="0.25">
      <c r="A6566" s="75" t="s">
        <v>125</v>
      </c>
      <c r="B6566">
        <v>0.17791179796456841</v>
      </c>
      <c r="C6566" s="76" t="s">
        <v>85</v>
      </c>
      <c r="E6566">
        <f t="shared" ca="1" si="204"/>
        <v>0.72912318394465614</v>
      </c>
      <c r="F6566">
        <v>1.3333333333333333</v>
      </c>
      <c r="G6566">
        <f>AVERAGE(F$2:F6566)</f>
        <v>25458.910618979229</v>
      </c>
      <c r="T6566">
        <f t="shared" ca="1" si="205"/>
        <v>4.5372908308178923</v>
      </c>
      <c r="U6566">
        <f ca="1">AVERAGE(T$2:T6566)</f>
        <v>31.018356921890629</v>
      </c>
    </row>
    <row r="6567" spans="1:21" x14ac:dyDescent="0.25">
      <c r="A6567" s="75" t="s">
        <v>125</v>
      </c>
      <c r="B6567">
        <v>3.0042918454935622E-2</v>
      </c>
      <c r="C6567" s="76" t="s">
        <v>86</v>
      </c>
      <c r="E6567">
        <f t="shared" ca="1" si="204"/>
        <v>0.29117265978864737</v>
      </c>
      <c r="F6567">
        <v>0</v>
      </c>
      <c r="G6567">
        <f>AVERAGE(F$2:F6567)</f>
        <v>25455.033233871251</v>
      </c>
      <c r="T6567">
        <f t="shared" ca="1" si="205"/>
        <v>6.3731002995474277</v>
      </c>
      <c r="U6567">
        <f ca="1">AVERAGE(T$2:T6567)</f>
        <v>31.014603456063281</v>
      </c>
    </row>
    <row r="6568" spans="1:21" x14ac:dyDescent="0.25">
      <c r="A6568" s="75" t="s">
        <v>125</v>
      </c>
      <c r="B6568">
        <v>4</v>
      </c>
      <c r="C6568" s="76" t="s">
        <v>87</v>
      </c>
      <c r="E6568">
        <f t="shared" ca="1" si="204"/>
        <v>0.83057390628256045</v>
      </c>
      <c r="F6568">
        <v>0.27659574468085119</v>
      </c>
      <c r="G6568">
        <f>AVERAGE(F$2:F6568)</f>
        <v>25451.157071751848</v>
      </c>
      <c r="T6568">
        <f t="shared" ca="1" si="205"/>
        <v>4.600027404055866</v>
      </c>
      <c r="U6568">
        <f ca="1">AVERAGE(T$2:T6568)</f>
        <v>31.010581135970089</v>
      </c>
    </row>
    <row r="6569" spans="1:21" x14ac:dyDescent="0.25">
      <c r="A6569" s="75" t="s">
        <v>125</v>
      </c>
      <c r="B6569">
        <v>3.1208791208791213</v>
      </c>
      <c r="C6569" s="76" t="s">
        <v>88</v>
      </c>
      <c r="E6569">
        <f t="shared" ca="1" si="204"/>
        <v>0.60955228144062612</v>
      </c>
      <c r="F6569">
        <v>0.19502074688796681</v>
      </c>
      <c r="G6569">
        <f>AVERAGE(F$2:F6569)</f>
        <v>25447.282077529708</v>
      </c>
      <c r="T6569">
        <f t="shared" ca="1" si="205"/>
        <v>2.0084333303994808</v>
      </c>
      <c r="U6569">
        <f ca="1">AVERAGE(T$2:T6569)</f>
        <v>31.006165461821858</v>
      </c>
    </row>
    <row r="6570" spans="1:21" x14ac:dyDescent="0.25">
      <c r="A6570" s="75" t="s">
        <v>125</v>
      </c>
      <c r="B6570">
        <v>0.29449838187702276</v>
      </c>
      <c r="C6570" s="76" t="s">
        <v>89</v>
      </c>
      <c r="E6570">
        <f t="shared" ca="1" si="204"/>
        <v>0.27143330294046897</v>
      </c>
      <c r="F6570">
        <v>0.95726495726495731</v>
      </c>
      <c r="G6570">
        <f>AVERAGE(F$2:F6570)</f>
        <v>25443.408379126209</v>
      </c>
      <c r="T6570">
        <f t="shared" ca="1" si="205"/>
        <v>17.493136312872476</v>
      </c>
      <c r="U6570">
        <f ca="1">AVERAGE(T$2:T6570)</f>
        <v>31.00410837107</v>
      </c>
    </row>
    <row r="6571" spans="1:21" x14ac:dyDescent="0.25">
      <c r="A6571" s="75" t="s">
        <v>125</v>
      </c>
      <c r="B6571">
        <v>9</v>
      </c>
      <c r="C6571" s="76" t="s">
        <v>90</v>
      </c>
      <c r="E6571">
        <f t="shared" ca="1" si="204"/>
        <v>0.51837889178845753</v>
      </c>
      <c r="F6571">
        <v>90.818181818181813</v>
      </c>
      <c r="G6571">
        <f>AVERAGE(F$2:F6571)</f>
        <v>25439.54953739146</v>
      </c>
      <c r="T6571">
        <f t="shared" ca="1" si="205"/>
        <v>5.1891252449635861</v>
      </c>
      <c r="U6571">
        <f ca="1">AVERAGE(T$2:T6571)</f>
        <v>31.000179149894034</v>
      </c>
    </row>
    <row r="6572" spans="1:21" x14ac:dyDescent="0.25">
      <c r="A6572" s="75" t="s">
        <v>125</v>
      </c>
      <c r="B6572">
        <v>1.3333333333333333</v>
      </c>
      <c r="C6572" s="76" t="s">
        <v>91</v>
      </c>
      <c r="E6572">
        <f t="shared" ca="1" si="204"/>
        <v>0.51385853692583106</v>
      </c>
      <c r="F6572">
        <v>0.83767228177641639</v>
      </c>
      <c r="G6572">
        <f>AVERAGE(F$2:F6572)</f>
        <v>25435.678176584108</v>
      </c>
      <c r="T6572">
        <f t="shared" ca="1" si="205"/>
        <v>3.3962979700169926</v>
      </c>
      <c r="U6572">
        <f ca="1">AVERAGE(T$2:T6572)</f>
        <v>30.995978285310279</v>
      </c>
    </row>
    <row r="6573" spans="1:21" x14ac:dyDescent="0.25">
      <c r="A6573" s="75" t="s">
        <v>125</v>
      </c>
      <c r="B6573">
        <v>0</v>
      </c>
      <c r="C6573" s="76" t="s">
        <v>92</v>
      </c>
      <c r="E6573">
        <f t="shared" ca="1" si="204"/>
        <v>0.15316409201765901</v>
      </c>
      <c r="F6573">
        <v>5.005005005005005E-4</v>
      </c>
      <c r="G6573">
        <f>AVERAGE(F$2:F6573)</f>
        <v>25431.807866529925</v>
      </c>
      <c r="T6573">
        <f t="shared" ca="1" si="205"/>
        <v>15.128173515476213</v>
      </c>
      <c r="U6573">
        <f ca="1">AVERAGE(T$2:T6573)</f>
        <v>30.993563829319736</v>
      </c>
    </row>
    <row r="6574" spans="1:21" x14ac:dyDescent="0.25">
      <c r="A6574" s="75" t="s">
        <v>125</v>
      </c>
      <c r="B6574">
        <v>0.58333333333333337</v>
      </c>
      <c r="C6574" s="76" t="s">
        <v>93</v>
      </c>
      <c r="E6574">
        <f t="shared" ca="1" si="204"/>
        <v>5.6995866923575944E-3</v>
      </c>
      <c r="F6574">
        <v>0.97142857142857142</v>
      </c>
      <c r="G6574">
        <f>AVERAGE(F$2:F6574)</f>
        <v>25427.938881829188</v>
      </c>
      <c r="T6574">
        <f t="shared" ca="1" si="205"/>
        <v>2.4967998597305319</v>
      </c>
      <c r="U6574">
        <f ca="1">AVERAGE(T$2:T6574)</f>
        <v>30.989228401970035</v>
      </c>
    </row>
    <row r="6575" spans="1:21" x14ac:dyDescent="0.25">
      <c r="A6575" s="75" t="s">
        <v>125</v>
      </c>
      <c r="B6575">
        <v>0.63329666299963328</v>
      </c>
      <c r="C6575" s="76" t="s">
        <v>94</v>
      </c>
      <c r="E6575">
        <f t="shared" ca="1" si="204"/>
        <v>0.76021673801750256</v>
      </c>
      <c r="F6575">
        <v>0.33333333333333331</v>
      </c>
      <c r="G6575">
        <f>AVERAGE(F$2:F6575)</f>
        <v>25424.070977121479</v>
      </c>
      <c r="T6575">
        <f t="shared" ca="1" si="205"/>
        <v>6.3691810490358147</v>
      </c>
      <c r="U6575">
        <f ca="1">AVERAGE(T$2:T6575)</f>
        <v>30.985483338484645</v>
      </c>
    </row>
    <row r="6576" spans="1:21" x14ac:dyDescent="0.25">
      <c r="A6576" s="75" t="s">
        <v>125</v>
      </c>
      <c r="B6576">
        <v>0.33333333333333331</v>
      </c>
      <c r="C6576" s="76" t="s">
        <v>95</v>
      </c>
      <c r="E6576">
        <f t="shared" ca="1" si="204"/>
        <v>0.33226633464973554</v>
      </c>
      <c r="F6576">
        <v>0.79211469534050183</v>
      </c>
      <c r="G6576">
        <f>AVERAGE(F$2:F6576)</f>
        <v>25420.204318739361</v>
      </c>
    </row>
    <row r="6577" spans="1:7" x14ac:dyDescent="0.25">
      <c r="A6577" s="75" t="s">
        <v>426</v>
      </c>
      <c r="B6577">
        <v>0.77333333333333332</v>
      </c>
      <c r="C6577" s="76" t="s">
        <v>81</v>
      </c>
      <c r="E6577">
        <f t="shared" ca="1" si="204"/>
        <v>0.48657056731789716</v>
      </c>
      <c r="F6577">
        <v>0.82456140350877194</v>
      </c>
      <c r="G6577">
        <f>AVERAGE(F$2:F6577)</f>
        <v>25416.338841282348</v>
      </c>
    </row>
    <row r="6578" spans="1:7" x14ac:dyDescent="0.25">
      <c r="A6578" s="75" t="s">
        <v>1</v>
      </c>
      <c r="B6578">
        <v>1.4999999999999998</v>
      </c>
      <c r="C6578" s="76" t="s">
        <v>82</v>
      </c>
      <c r="E6578">
        <f t="shared" ca="1" si="204"/>
        <v>0.95003681196551659</v>
      </c>
      <c r="F6578">
        <v>3.8115477145148358</v>
      </c>
      <c r="G6578">
        <f>AVERAGE(F$2:F6578)</f>
        <v>25412.474993434764</v>
      </c>
    </row>
    <row r="6579" spans="1:7" x14ac:dyDescent="0.25">
      <c r="A6579" s="75" t="s">
        <v>1</v>
      </c>
      <c r="B6579">
        <v>4.7619047619047616E-2</v>
      </c>
      <c r="C6579" s="76" t="s">
        <v>83</v>
      </c>
      <c r="E6579">
        <f t="shared" ca="1" si="204"/>
        <v>0.28014492048250228</v>
      </c>
      <c r="F6579">
        <v>0.54639175257731953</v>
      </c>
      <c r="G6579">
        <f>AVERAGE(F$2:F6579)</f>
        <v>25408.611823990908</v>
      </c>
    </row>
    <row r="6580" spans="1:7" x14ac:dyDescent="0.25">
      <c r="A6580" s="75" t="s">
        <v>1</v>
      </c>
      <c r="B6580">
        <v>0.25</v>
      </c>
      <c r="C6580" s="76" t="s">
        <v>84</v>
      </c>
      <c r="E6580">
        <f t="shared" ca="1" si="204"/>
        <v>0.86168101320905044</v>
      </c>
      <c r="F6580">
        <v>1.4</v>
      </c>
      <c r="G6580">
        <f>AVERAGE(F$2:F6580)</f>
        <v>25404.749958688586</v>
      </c>
    </row>
    <row r="6581" spans="1:7" x14ac:dyDescent="0.25">
      <c r="A6581" s="75" t="s">
        <v>1</v>
      </c>
      <c r="B6581">
        <v>0.625</v>
      </c>
      <c r="C6581" s="76" t="s">
        <v>85</v>
      </c>
      <c r="E6581">
        <f t="shared" ca="1" si="204"/>
        <v>0.49808021861713281</v>
      </c>
      <c r="F6581">
        <v>1.7124333874782709</v>
      </c>
      <c r="G6581">
        <f>AVERAGE(F$2:F6581)</f>
        <v>25400.889314687782</v>
      </c>
    </row>
    <row r="6582" spans="1:7" x14ac:dyDescent="0.25">
      <c r="A6582" s="75" t="s">
        <v>1</v>
      </c>
      <c r="B6582">
        <v>6.3619631901840492</v>
      </c>
      <c r="C6582" s="76" t="s">
        <v>86</v>
      </c>
      <c r="E6582">
        <f t="shared" ca="1" si="204"/>
        <v>0.54729017288666437</v>
      </c>
      <c r="F6582">
        <v>10.111111111111111</v>
      </c>
      <c r="G6582">
        <f>AVERAGE(F$2:F6582)</f>
        <v>25397.031120157531</v>
      </c>
    </row>
    <row r="6583" spans="1:7" x14ac:dyDescent="0.25">
      <c r="A6583" s="75" t="s">
        <v>1</v>
      </c>
      <c r="B6583">
        <v>0.94444444444444442</v>
      </c>
      <c r="C6583" s="76" t="s">
        <v>87</v>
      </c>
      <c r="E6583">
        <f t="shared" ca="1" si="204"/>
        <v>9.8734854199752364E-2</v>
      </c>
      <c r="F6583">
        <v>0.33628318584070788</v>
      </c>
      <c r="G6583">
        <f>AVERAGE(F$2:F6583)</f>
        <v>25393.172612889681</v>
      </c>
    </row>
    <row r="6584" spans="1:7" x14ac:dyDescent="0.25">
      <c r="A6584" s="75" t="s">
        <v>1</v>
      </c>
      <c r="B6584">
        <v>0.6428571428571429</v>
      </c>
      <c r="C6584" s="76" t="s">
        <v>88</v>
      </c>
      <c r="E6584">
        <f t="shared" ca="1" si="204"/>
        <v>0.31888791311347908</v>
      </c>
      <c r="F6584">
        <v>0.11111111111111108</v>
      </c>
      <c r="G6584">
        <f>AVERAGE(F$2:F6584)</f>
        <v>25389.315243680845</v>
      </c>
    </row>
    <row r="6585" spans="1:7" x14ac:dyDescent="0.25">
      <c r="A6585" s="75" t="s">
        <v>1</v>
      </c>
      <c r="B6585">
        <v>0.97575757575757582</v>
      </c>
      <c r="C6585" s="76" t="s">
        <v>89</v>
      </c>
      <c r="E6585">
        <f t="shared" ca="1" si="204"/>
        <v>0.70064747832755525</v>
      </c>
      <c r="F6585">
        <v>0.85714285714285721</v>
      </c>
      <c r="G6585">
        <f>AVERAGE(F$2:F6585)</f>
        <v>25385.459159522154</v>
      </c>
    </row>
    <row r="6586" spans="1:7" x14ac:dyDescent="0.25">
      <c r="A6586" s="75" t="s">
        <v>1</v>
      </c>
      <c r="B6586">
        <v>9.0909090909090912E-2</v>
      </c>
      <c r="C6586" s="76" t="s">
        <v>90</v>
      </c>
      <c r="E6586">
        <f t="shared" ca="1" si="204"/>
        <v>0.12193690281108327</v>
      </c>
      <c r="F6586">
        <v>1.1818843215714805</v>
      </c>
      <c r="G6586">
        <f>AVERAGE(F$2:F6586)</f>
        <v>25381.604295850899</v>
      </c>
    </row>
    <row r="6587" spans="1:7" x14ac:dyDescent="0.25">
      <c r="A6587" s="75" t="s">
        <v>1</v>
      </c>
      <c r="B6587">
        <v>0.5</v>
      </c>
      <c r="C6587" s="76" t="s">
        <v>91</v>
      </c>
      <c r="E6587">
        <f t="shared" ca="1" si="204"/>
        <v>0.47517325285775225</v>
      </c>
      <c r="F6587">
        <v>7.0721357850070717E-3</v>
      </c>
      <c r="G6587">
        <f>AVERAGE(F$2:F6587)</f>
        <v>25377.750424423062</v>
      </c>
    </row>
    <row r="6588" spans="1:7" x14ac:dyDescent="0.25">
      <c r="A6588" s="75" t="s">
        <v>1</v>
      </c>
      <c r="B6588">
        <v>5.666666666666667</v>
      </c>
      <c r="C6588" s="76" t="s">
        <v>92</v>
      </c>
      <c r="E6588">
        <f t="shared" ca="1" si="204"/>
        <v>0.77102177672767935</v>
      </c>
      <c r="F6588">
        <v>5.0530570995452253E-4</v>
      </c>
      <c r="G6588">
        <f>AVERAGE(F$2:F6588)</f>
        <v>25373.897722142949</v>
      </c>
    </row>
    <row r="6589" spans="1:7" x14ac:dyDescent="0.25">
      <c r="A6589" s="75" t="s">
        <v>1</v>
      </c>
      <c r="B6589">
        <v>0.76190476190476186</v>
      </c>
      <c r="C6589" s="76" t="s">
        <v>93</v>
      </c>
      <c r="E6589">
        <f t="shared" ca="1" si="204"/>
        <v>0.37374445791977551</v>
      </c>
      <c r="F6589">
        <v>0.66666666666666674</v>
      </c>
      <c r="G6589">
        <f>AVERAGE(F$2:F6589)</f>
        <v>25370.046290592327</v>
      </c>
    </row>
    <row r="6590" spans="1:7" x14ac:dyDescent="0.25">
      <c r="A6590" s="75" t="s">
        <v>1</v>
      </c>
      <c r="B6590">
        <v>7.407407407407407E-2</v>
      </c>
      <c r="C6590" s="76" t="s">
        <v>94</v>
      </c>
      <c r="E6590">
        <f t="shared" ca="1" si="204"/>
        <v>0.56374647671505307</v>
      </c>
      <c r="F6590">
        <v>0.15384615384615385</v>
      </c>
      <c r="G6590">
        <f>AVERAGE(F$2:F6590)</f>
        <v>25366.195950260797</v>
      </c>
    </row>
    <row r="6591" spans="1:7" x14ac:dyDescent="0.25">
      <c r="A6591" s="75" t="s">
        <v>1</v>
      </c>
      <c r="B6591">
        <v>0.5977011494252874</v>
      </c>
      <c r="C6591" s="76" t="s">
        <v>95</v>
      </c>
      <c r="E6591">
        <f t="shared" ca="1" si="204"/>
        <v>0.25237538690592687</v>
      </c>
      <c r="F6591">
        <v>0.42857142857142855</v>
      </c>
      <c r="G6591">
        <f>AVERAGE(F$2:F6591)</f>
        <v>25362.346820157789</v>
      </c>
    </row>
    <row r="6592" spans="1:7" x14ac:dyDescent="0.25">
      <c r="A6592" s="75" t="s">
        <v>1</v>
      </c>
      <c r="B6592">
        <v>0.53703703703703709</v>
      </c>
      <c r="C6592" s="76" t="s">
        <v>96</v>
      </c>
      <c r="E6592">
        <f t="shared" ca="1" si="204"/>
        <v>0.48310323717852499</v>
      </c>
      <c r="F6592">
        <v>2.75</v>
      </c>
      <c r="G6592">
        <f>AVERAGE(F$2:F6592)</f>
        <v>25358.499210262453</v>
      </c>
    </row>
    <row r="6593" spans="1:7" x14ac:dyDescent="0.25">
      <c r="A6593" s="75" t="s">
        <v>1</v>
      </c>
      <c r="B6593">
        <v>0.42857142857142855</v>
      </c>
      <c r="C6593" s="76" t="s">
        <v>97</v>
      </c>
      <c r="E6593">
        <f t="shared" ca="1" si="204"/>
        <v>0.94603151025495991</v>
      </c>
      <c r="F6593">
        <v>0.79694519317160828</v>
      </c>
      <c r="G6593">
        <f>AVERAGE(F$2:F6593)</f>
        <v>25354.652471447971</v>
      </c>
    </row>
    <row r="6594" spans="1:7" x14ac:dyDescent="0.25">
      <c r="A6594" s="75" t="s">
        <v>1</v>
      </c>
      <c r="B6594">
        <v>0.95217179111761829</v>
      </c>
      <c r="C6594" s="76" t="s">
        <v>98</v>
      </c>
      <c r="E6594">
        <f t="shared" ref="E6594:E6657" ca="1" si="206">RAND()</f>
        <v>3.0671696477253652E-2</v>
      </c>
      <c r="F6594">
        <v>119.12012012012012</v>
      </c>
      <c r="G6594">
        <f>AVERAGE(F$2:F6594)</f>
        <v>25350.8248463378</v>
      </c>
    </row>
    <row r="6595" spans="1:7" x14ac:dyDescent="0.25">
      <c r="A6595" s="75" t="s">
        <v>1</v>
      </c>
      <c r="B6595">
        <v>1.9197080291970805</v>
      </c>
      <c r="C6595" s="76" t="s">
        <v>340</v>
      </c>
      <c r="E6595">
        <f t="shared" ca="1" si="206"/>
        <v>0.37701995236566488</v>
      </c>
      <c r="F6595">
        <v>0.59537572254335258</v>
      </c>
      <c r="G6595">
        <f>AVERAGE(F$2:F6595)</f>
        <v>25346.980407534251</v>
      </c>
    </row>
    <row r="6596" spans="1:7" x14ac:dyDescent="0.25">
      <c r="B6596">
        <v>0.8</v>
      </c>
      <c r="C6596" s="76" t="s">
        <v>81</v>
      </c>
      <c r="E6596">
        <f t="shared" ca="1" si="206"/>
        <v>8.1635207048233682E-2</v>
      </c>
      <c r="F6596">
        <v>0.53624263785187587</v>
      </c>
      <c r="G6596">
        <f>AVERAGE(F$2:F6596)</f>
        <v>25343.137125629033</v>
      </c>
    </row>
    <row r="6597" spans="1:7" x14ac:dyDescent="0.25">
      <c r="A6597" s="75" t="s">
        <v>2</v>
      </c>
      <c r="B6597">
        <v>23.999999999999996</v>
      </c>
      <c r="C6597" s="76" t="s">
        <v>82</v>
      </c>
      <c r="E6597">
        <f t="shared" ca="1" si="206"/>
        <v>0.53660303387053154</v>
      </c>
      <c r="F6597">
        <v>0.81818181818181823</v>
      </c>
      <c r="G6597">
        <f>AVERAGE(F$2:F6597)</f>
        <v>25339.295051804926</v>
      </c>
    </row>
    <row r="6598" spans="1:7" x14ac:dyDescent="0.25">
      <c r="A6598" s="75" t="s">
        <v>2</v>
      </c>
      <c r="B6598">
        <v>0.90476190476190477</v>
      </c>
      <c r="C6598" s="76" t="s">
        <v>83</v>
      </c>
      <c r="E6598">
        <f t="shared" ca="1" si="206"/>
        <v>0.37177058523318429</v>
      </c>
      <c r="F6598">
        <v>0.46587265231333019</v>
      </c>
      <c r="G6598">
        <f>AVERAGE(F$2:F6598)</f>
        <v>25335.454089370611</v>
      </c>
    </row>
    <row r="6599" spans="1:7" x14ac:dyDescent="0.25">
      <c r="A6599" s="75" t="s">
        <v>2</v>
      </c>
      <c r="B6599">
        <v>11.5</v>
      </c>
      <c r="C6599" s="76" t="s">
        <v>84</v>
      </c>
      <c r="E6599">
        <f t="shared" ca="1" si="206"/>
        <v>0.48165893979088348</v>
      </c>
      <c r="F6599">
        <v>0.40476190476190477</v>
      </c>
      <c r="G6599">
        <f>AVERAGE(F$2:F6599)</f>
        <v>25331.614281955113</v>
      </c>
    </row>
    <row r="6600" spans="1:7" x14ac:dyDescent="0.25">
      <c r="A6600" s="75" t="s">
        <v>2</v>
      </c>
      <c r="B6600">
        <v>0.9375</v>
      </c>
      <c r="C6600" s="76" t="s">
        <v>85</v>
      </c>
      <c r="E6600">
        <f t="shared" ca="1" si="206"/>
        <v>0.89367795927295002</v>
      </c>
      <c r="F6600">
        <v>0.33333333333333331</v>
      </c>
      <c r="G6600">
        <f>AVERAGE(F$2:F6600)</f>
        <v>25327.775627469797</v>
      </c>
    </row>
    <row r="6601" spans="1:7" x14ac:dyDescent="0.25">
      <c r="A6601" s="75" t="s">
        <v>2</v>
      </c>
      <c r="B6601">
        <v>0.69325153374233128</v>
      </c>
      <c r="C6601" s="76" t="s">
        <v>86</v>
      </c>
      <c r="E6601">
        <f t="shared" ca="1" si="206"/>
        <v>0.6120224244346526</v>
      </c>
      <c r="F6601">
        <v>0.25</v>
      </c>
      <c r="G6601">
        <f>AVERAGE(F$2:F6601)</f>
        <v>25323.938123586846</v>
      </c>
    </row>
    <row r="6602" spans="1:7" x14ac:dyDescent="0.25">
      <c r="A6602" s="75" t="s">
        <v>2</v>
      </c>
      <c r="B6602">
        <v>0.55555555555555558</v>
      </c>
      <c r="C6602" s="76" t="s">
        <v>87</v>
      </c>
      <c r="E6602">
        <f t="shared" ca="1" si="206"/>
        <v>0.90362587398206251</v>
      </c>
      <c r="F6602">
        <v>0.47368421052631576</v>
      </c>
      <c r="G6602">
        <f>AVERAGE(F$2:F6602)</f>
        <v>25320.101816294107</v>
      </c>
    </row>
    <row r="6603" spans="1:7" x14ac:dyDescent="0.25">
      <c r="A6603" s="75" t="s">
        <v>2</v>
      </c>
      <c r="B6603">
        <v>0.2857142857142857</v>
      </c>
      <c r="C6603" s="76" t="s">
        <v>88</v>
      </c>
      <c r="E6603">
        <f t="shared" ca="1" si="206"/>
        <v>8.4275577845352778E-2</v>
      </c>
      <c r="F6603">
        <v>3.6511627906976742</v>
      </c>
      <c r="G6603">
        <f>AVERAGE(F$2:F6603)</f>
        <v>25316.267152456861</v>
      </c>
    </row>
    <row r="6604" spans="1:7" x14ac:dyDescent="0.25">
      <c r="A6604" s="75" t="s">
        <v>2</v>
      </c>
      <c r="B6604">
        <v>0.84848484848484851</v>
      </c>
      <c r="C6604" s="76" t="s">
        <v>89</v>
      </c>
      <c r="E6604">
        <f t="shared" ca="1" si="206"/>
        <v>0.92720410417686216</v>
      </c>
      <c r="F6604">
        <v>0.34831460674157305</v>
      </c>
      <c r="G6604">
        <f>AVERAGE(F$2:F6604)</f>
        <v>25312.433149906832</v>
      </c>
    </row>
    <row r="6605" spans="1:7" x14ac:dyDescent="0.25">
      <c r="A6605" s="75" t="s">
        <v>2</v>
      </c>
      <c r="B6605">
        <v>6.0606060606060608E-2</v>
      </c>
      <c r="C6605" s="76" t="s">
        <v>90</v>
      </c>
      <c r="E6605">
        <f t="shared" ca="1" si="206"/>
        <v>0.95206346432572064</v>
      </c>
      <c r="F6605">
        <v>0.18367346938775517</v>
      </c>
      <c r="G6605">
        <f>AVERAGE(F$2:F6605)</f>
        <v>25308.600283541535</v>
      </c>
    </row>
    <row r="6606" spans="1:7" x14ac:dyDescent="0.25">
      <c r="A6606" s="75" t="s">
        <v>2</v>
      </c>
      <c r="B6606">
        <v>0.96499999999999997</v>
      </c>
      <c r="C6606" s="76" t="s">
        <v>91</v>
      </c>
      <c r="E6606">
        <f t="shared" ca="1" si="206"/>
        <v>0.29959354410413419</v>
      </c>
      <c r="F6606">
        <v>0.36986301369863017</v>
      </c>
      <c r="G6606">
        <f>AVERAGE(F$2:F6606)</f>
        <v>25304.768605960831</v>
      </c>
    </row>
    <row r="6607" spans="1:7" x14ac:dyDescent="0.25">
      <c r="A6607" s="75" t="s">
        <v>2</v>
      </c>
      <c r="B6607">
        <v>0.66666666666666663</v>
      </c>
      <c r="C6607" s="76" t="s">
        <v>92</v>
      </c>
      <c r="E6607">
        <f t="shared" ca="1" si="206"/>
        <v>0.5367016114833566</v>
      </c>
      <c r="F6607">
        <v>0</v>
      </c>
      <c r="G6607">
        <f>AVERAGE(F$2:F6607)</f>
        <v>25300.938032450998</v>
      </c>
    </row>
    <row r="6608" spans="1:7" x14ac:dyDescent="0.25">
      <c r="A6608" s="75" t="s">
        <v>2</v>
      </c>
      <c r="B6608">
        <v>0.52380952380952384</v>
      </c>
      <c r="C6608" s="76" t="s">
        <v>93</v>
      </c>
      <c r="E6608">
        <f t="shared" ca="1" si="206"/>
        <v>0.31842098608866132</v>
      </c>
      <c r="F6608">
        <v>4.8951048951048952E-2</v>
      </c>
      <c r="G6608">
        <f>AVERAGE(F$2:F6608)</f>
        <v>25297.10862590016</v>
      </c>
    </row>
    <row r="6609" spans="1:7" x14ac:dyDescent="0.25">
      <c r="A6609" s="75" t="s">
        <v>2</v>
      </c>
      <c r="B6609">
        <v>0.25925925925925924</v>
      </c>
      <c r="C6609" s="76" t="s">
        <v>94</v>
      </c>
      <c r="E6609">
        <f t="shared" ca="1" si="206"/>
        <v>0.73387260467061444</v>
      </c>
      <c r="F6609">
        <v>0.36842105263157893</v>
      </c>
      <c r="G6609">
        <f>AVERAGE(F$2:F6609)</f>
        <v>25293.280426716618</v>
      </c>
    </row>
    <row r="6610" spans="1:7" x14ac:dyDescent="0.25">
      <c r="A6610" s="75" t="s">
        <v>2</v>
      </c>
      <c r="B6610">
        <v>0.99195402298850577</v>
      </c>
      <c r="C6610" s="76" t="s">
        <v>95</v>
      </c>
      <c r="E6610">
        <f t="shared" ca="1" si="206"/>
        <v>0.54765247509445836</v>
      </c>
      <c r="F6610">
        <v>0.52380952380952384</v>
      </c>
      <c r="G6610">
        <f>AVERAGE(F$2:F6610)</f>
        <v>25289.453409525333</v>
      </c>
    </row>
    <row r="6611" spans="1:7" x14ac:dyDescent="0.25">
      <c r="A6611" s="75" t="s">
        <v>2</v>
      </c>
      <c r="B6611">
        <v>8.0246913580246909E-2</v>
      </c>
      <c r="C6611" s="76" t="s">
        <v>96</v>
      </c>
      <c r="E6611">
        <f t="shared" ca="1" si="206"/>
        <v>0.30493812093890693</v>
      </c>
      <c r="F6611">
        <v>0.58333333333333337</v>
      </c>
      <c r="G6611">
        <f>AVERAGE(F$2:F6611)</f>
        <v>25285.627559286881</v>
      </c>
    </row>
    <row r="6612" spans="1:7" x14ac:dyDescent="0.25">
      <c r="A6612" s="75" t="s">
        <v>2</v>
      </c>
      <c r="B6612">
        <v>8.5238095238095237</v>
      </c>
      <c r="C6612" s="76" t="s">
        <v>97</v>
      </c>
      <c r="E6612">
        <f t="shared" ca="1" si="206"/>
        <v>0.27249314553000026</v>
      </c>
      <c r="F6612">
        <v>1.5</v>
      </c>
      <c r="G6612">
        <f>AVERAGE(F$2:F6612)</f>
        <v>25281.803005125741</v>
      </c>
    </row>
    <row r="6613" spans="1:7" x14ac:dyDescent="0.25">
      <c r="A6613" s="75" t="s">
        <v>2</v>
      </c>
      <c r="B6613">
        <v>0.430616560924028</v>
      </c>
      <c r="C6613" s="76" t="s">
        <v>98</v>
      </c>
      <c r="E6613">
        <f t="shared" ca="1" si="206"/>
        <v>0.93631105257047342</v>
      </c>
      <c r="F6613">
        <v>4.2631578947368425</v>
      </c>
      <c r="G6613">
        <f>AVERAGE(F$2:F6613)</f>
        <v>25277.980025717508</v>
      </c>
    </row>
    <row r="6614" spans="1:7" x14ac:dyDescent="0.25">
      <c r="A6614" s="75" t="s">
        <v>2</v>
      </c>
      <c r="B6614">
        <v>0.56204379562043794</v>
      </c>
      <c r="C6614" s="76" t="s">
        <v>340</v>
      </c>
      <c r="E6614">
        <f t="shared" ca="1" si="206"/>
        <v>0.87207707493595998</v>
      </c>
      <c r="F6614">
        <v>0.15445321307779034</v>
      </c>
      <c r="G6614">
        <f>AVERAGE(F$2:F6614)</f>
        <v>25274.157581203297</v>
      </c>
    </row>
    <row r="6615" spans="1:7" x14ac:dyDescent="0.25">
      <c r="B6615">
        <v>0.73333333333333328</v>
      </c>
      <c r="C6615" s="76" t="s">
        <v>81</v>
      </c>
      <c r="E6615">
        <f t="shared" ca="1" si="206"/>
        <v>5.2721421635611665E-2</v>
      </c>
      <c r="F6615">
        <v>34.087719298245617</v>
      </c>
      <c r="G6615">
        <f>AVERAGE(F$2:F6615)</f>
        <v>25270.341423074795</v>
      </c>
    </row>
    <row r="6616" spans="1:7" x14ac:dyDescent="0.25">
      <c r="A6616" s="75" t="s">
        <v>3</v>
      </c>
      <c r="B6616">
        <v>1.4999999999999998</v>
      </c>
      <c r="C6616" s="76" t="s">
        <v>82</v>
      </c>
      <c r="E6616">
        <f t="shared" ca="1" si="206"/>
        <v>0.93701473124936019</v>
      </c>
      <c r="F6616">
        <v>0.25</v>
      </c>
      <c r="G6616">
        <f>AVERAGE(F$2:F6616)</f>
        <v>25266.521303434118</v>
      </c>
    </row>
    <row r="6617" spans="1:7" x14ac:dyDescent="0.25">
      <c r="A6617" s="75" t="s">
        <v>3</v>
      </c>
      <c r="B6617">
        <v>0.19047619047619047</v>
      </c>
      <c r="C6617" s="76" t="s">
        <v>83</v>
      </c>
      <c r="E6617">
        <f t="shared" ca="1" si="206"/>
        <v>0.74563163819899558</v>
      </c>
      <c r="F6617">
        <v>0.97499999999999998</v>
      </c>
      <c r="G6617">
        <f>AVERAGE(F$2:F6617)</f>
        <v>25262.702448188735</v>
      </c>
    </row>
    <row r="6618" spans="1:7" x14ac:dyDescent="0.25">
      <c r="A6618" s="75" t="s">
        <v>3</v>
      </c>
      <c r="B6618">
        <v>0.16666666666666666</v>
      </c>
      <c r="C6618" s="76" t="s">
        <v>84</v>
      </c>
      <c r="E6618">
        <f t="shared" ca="1" si="206"/>
        <v>0.33680877397861952</v>
      </c>
      <c r="F6618">
        <v>1.6086956521739129</v>
      </c>
      <c r="G6618">
        <f>AVERAGE(F$2:F6618)</f>
        <v>25258.884842966952</v>
      </c>
    </row>
    <row r="6619" spans="1:7" x14ac:dyDescent="0.25">
      <c r="A6619" s="75" t="s">
        <v>3</v>
      </c>
      <c r="B6619">
        <v>1.5</v>
      </c>
      <c r="C6619" s="76" t="s">
        <v>85</v>
      </c>
      <c r="E6619">
        <f t="shared" ca="1" si="206"/>
        <v>0.35436493770820598</v>
      </c>
      <c r="F6619">
        <v>0.5</v>
      </c>
      <c r="G6619">
        <f>AVERAGE(F$2:F6619)</f>
        <v>25255.068223921477</v>
      </c>
    </row>
    <row r="6620" spans="1:7" x14ac:dyDescent="0.25">
      <c r="A6620" s="75" t="s">
        <v>3</v>
      </c>
      <c r="B6620">
        <v>6.3619631901840492</v>
      </c>
      <c r="C6620" s="76" t="s">
        <v>86</v>
      </c>
      <c r="E6620">
        <f t="shared" ca="1" si="206"/>
        <v>0.24831726447001434</v>
      </c>
      <c r="F6620">
        <v>0.875</v>
      </c>
      <c r="G6620">
        <f>AVERAGE(F$2:F6620)</f>
        <v>25251.2528147624</v>
      </c>
    </row>
    <row r="6621" spans="1:7" x14ac:dyDescent="0.25">
      <c r="A6621" s="75" t="s">
        <v>3</v>
      </c>
      <c r="B6621">
        <v>0.94444444444444442</v>
      </c>
      <c r="C6621" s="76" t="s">
        <v>87</v>
      </c>
      <c r="E6621">
        <f t="shared" ca="1" si="206"/>
        <v>0.37877490148465109</v>
      </c>
      <c r="F6621">
        <v>6.0820367751060818E-2</v>
      </c>
      <c r="G6621">
        <f>AVERAGE(F$2:F6621)</f>
        <v>25247.438435307056</v>
      </c>
    </row>
    <row r="6622" spans="1:7" x14ac:dyDescent="0.25">
      <c r="A6622" s="75" t="s">
        <v>3</v>
      </c>
      <c r="B6622">
        <v>0.42857142857142855</v>
      </c>
      <c r="C6622" s="76" t="s">
        <v>88</v>
      </c>
      <c r="E6622">
        <f t="shared" ca="1" si="206"/>
        <v>0.66714271441984063</v>
      </c>
      <c r="F6622">
        <v>12.043478260869565</v>
      </c>
      <c r="G6622">
        <f>AVERAGE(F$2:F6622)</f>
        <v>25243.627017853942</v>
      </c>
    </row>
    <row r="6623" spans="1:7" x14ac:dyDescent="0.25">
      <c r="A6623" s="75" t="s">
        <v>3</v>
      </c>
      <c r="B6623">
        <v>0.69696969696969702</v>
      </c>
      <c r="C6623" s="76" t="s">
        <v>89</v>
      </c>
      <c r="E6623">
        <f t="shared" ca="1" si="206"/>
        <v>0.26364473863348992</v>
      </c>
      <c r="F6623">
        <v>0.94545454545454544</v>
      </c>
      <c r="G6623">
        <f>AVERAGE(F$2:F6623)</f>
        <v>25239.815075606388</v>
      </c>
    </row>
    <row r="6624" spans="1:7" x14ac:dyDescent="0.25">
      <c r="A6624" s="75" t="s">
        <v>3</v>
      </c>
      <c r="B6624">
        <v>0.84848484848484851</v>
      </c>
      <c r="C6624" s="76" t="s">
        <v>90</v>
      </c>
      <c r="E6624">
        <f t="shared" ca="1" si="206"/>
        <v>1.6535103739755086E-2</v>
      </c>
      <c r="F6624">
        <v>0.625</v>
      </c>
      <c r="G6624">
        <f>AVERAGE(F$2:F6624)</f>
        <v>25236.004236096254</v>
      </c>
    </row>
    <row r="6625" spans="1:7" x14ac:dyDescent="0.25">
      <c r="A6625" s="75" t="s">
        <v>3</v>
      </c>
      <c r="B6625">
        <v>1.5</v>
      </c>
      <c r="C6625" s="76" t="s">
        <v>91</v>
      </c>
      <c r="E6625">
        <f t="shared" ca="1" si="206"/>
        <v>3.9371355316098255E-2</v>
      </c>
      <c r="F6625">
        <v>0.95777383666920024</v>
      </c>
      <c r="G6625">
        <f>AVERAGE(F$2:F6625)</f>
        <v>25232.194597439513</v>
      </c>
    </row>
    <row r="6626" spans="1:7" x14ac:dyDescent="0.25">
      <c r="A6626" s="75" t="s">
        <v>3</v>
      </c>
      <c r="B6626">
        <v>0.58333333333333337</v>
      </c>
      <c r="C6626" s="76" t="s">
        <v>92</v>
      </c>
      <c r="E6626">
        <f t="shared" ca="1" si="206"/>
        <v>0.43945285386217048</v>
      </c>
      <c r="F6626">
        <v>0.82</v>
      </c>
      <c r="G6626">
        <f>AVERAGE(F$2:F6626)</f>
        <v>25228.386088066312</v>
      </c>
    </row>
    <row r="6627" spans="1:7" x14ac:dyDescent="0.25">
      <c r="A6627" s="75" t="s">
        <v>3</v>
      </c>
      <c r="B6627">
        <v>0.66666666666666663</v>
      </c>
      <c r="C6627" s="76" t="s">
        <v>93</v>
      </c>
      <c r="E6627">
        <f t="shared" ca="1" si="206"/>
        <v>0.49983005102154887</v>
      </c>
      <c r="F6627">
        <v>0.11271837098030489</v>
      </c>
      <c r="G6627">
        <f>AVERAGE(F$2:F6627)</f>
        <v>25224.578621514895</v>
      </c>
    </row>
    <row r="6628" spans="1:7" x14ac:dyDescent="0.25">
      <c r="A6628" s="75" t="s">
        <v>3</v>
      </c>
      <c r="B6628">
        <v>0.85185185185185186</v>
      </c>
      <c r="C6628" s="76" t="s">
        <v>94</v>
      </c>
      <c r="E6628">
        <f t="shared" ca="1" si="206"/>
        <v>0.32857774344477142</v>
      </c>
      <c r="F6628">
        <v>8.6956521739130432E-2</v>
      </c>
      <c r="G6628">
        <f>AVERAGE(F$2:F6628)</f>
        <v>25220.772300153043</v>
      </c>
    </row>
    <row r="6629" spans="1:7" x14ac:dyDescent="0.25">
      <c r="A6629" s="75" t="s">
        <v>3</v>
      </c>
      <c r="B6629">
        <v>0.9885057471264368</v>
      </c>
      <c r="C6629" s="76" t="s">
        <v>95</v>
      </c>
      <c r="E6629">
        <f t="shared" ca="1" si="206"/>
        <v>0.1166667016662728</v>
      </c>
      <c r="F6629">
        <v>0.34228187919463088</v>
      </c>
      <c r="G6629">
        <f>AVERAGE(F$2:F6629)</f>
        <v>25216.967165871469</v>
      </c>
    </row>
    <row r="6630" spans="1:7" x14ac:dyDescent="0.25">
      <c r="A6630" s="75" t="s">
        <v>3</v>
      </c>
      <c r="B6630">
        <v>0.38271604938271603</v>
      </c>
      <c r="C6630" s="76" t="s">
        <v>96</v>
      </c>
      <c r="E6630">
        <f t="shared" ca="1" si="206"/>
        <v>0.34568119943126374</v>
      </c>
      <c r="F6630">
        <v>0.21568627450980393</v>
      </c>
      <c r="G6630">
        <f>AVERAGE(F$2:F6630)</f>
        <v>25213.163160519289</v>
      </c>
    </row>
    <row r="6631" spans="1:7" x14ac:dyDescent="0.25">
      <c r="A6631" s="75" t="s">
        <v>3</v>
      </c>
      <c r="B6631">
        <v>0.90476190476190477</v>
      </c>
      <c r="C6631" s="76" t="s">
        <v>97</v>
      </c>
      <c r="E6631">
        <f t="shared" ca="1" si="206"/>
        <v>0.27971922968369989</v>
      </c>
      <c r="F6631">
        <v>0.12872238232468777</v>
      </c>
      <c r="G6631">
        <f>AVERAGE(F$2:F6631)</f>
        <v>25209.360289563308</v>
      </c>
    </row>
    <row r="6632" spans="1:7" x14ac:dyDescent="0.25">
      <c r="A6632" s="75" t="s">
        <v>3</v>
      </c>
      <c r="B6632">
        <v>0.41434846266471448</v>
      </c>
      <c r="C6632" s="76" t="s">
        <v>98</v>
      </c>
      <c r="E6632">
        <f t="shared" ca="1" si="206"/>
        <v>0.61348803335550961</v>
      </c>
      <c r="F6632">
        <v>2.0612244897959187</v>
      </c>
      <c r="G6632">
        <f>AVERAGE(F$2:F6632)</f>
        <v>25205.558857039545</v>
      </c>
    </row>
    <row r="6633" spans="1:7" x14ac:dyDescent="0.25">
      <c r="A6633" s="75" t="s">
        <v>3</v>
      </c>
      <c r="B6633">
        <v>0.27007299270072987</v>
      </c>
      <c r="C6633" s="76" t="s">
        <v>340</v>
      </c>
      <c r="E6633">
        <f t="shared" ca="1" si="206"/>
        <v>0.36522407963880399</v>
      </c>
      <c r="F6633">
        <v>0.51515151515151514</v>
      </c>
      <c r="G6633">
        <f>AVERAGE(F$2:F6633)</f>
        <v>25201.758337783584</v>
      </c>
    </row>
    <row r="6634" spans="1:7" x14ac:dyDescent="0.25">
      <c r="B6634">
        <v>0.33333333333333331</v>
      </c>
      <c r="C6634" s="76" t="s">
        <v>81</v>
      </c>
      <c r="E6634">
        <f t="shared" ca="1" si="206"/>
        <v>0.48852336135635521</v>
      </c>
      <c r="F6634">
        <v>1.0106114199090451E-3</v>
      </c>
      <c r="G6634">
        <f>AVERAGE(F$2:F6634)</f>
        <v>25197.958886957837</v>
      </c>
    </row>
    <row r="6635" spans="1:7" x14ac:dyDescent="0.25">
      <c r="A6635" s="75" t="s">
        <v>4</v>
      </c>
      <c r="B6635">
        <v>149</v>
      </c>
      <c r="C6635" s="76" t="s">
        <v>82</v>
      </c>
      <c r="E6635">
        <f t="shared" ca="1" si="206"/>
        <v>0.37792424881756914</v>
      </c>
      <c r="F6635">
        <v>1.9607843137254919E-2</v>
      </c>
      <c r="G6635">
        <f>AVERAGE(F$2:F6635)</f>
        <v>25194.160584383353</v>
      </c>
    </row>
    <row r="6636" spans="1:7" x14ac:dyDescent="0.25">
      <c r="A6636" s="75" t="s">
        <v>4</v>
      </c>
      <c r="B6636">
        <v>0.42857142857142855</v>
      </c>
      <c r="C6636" s="76" t="s">
        <v>83</v>
      </c>
      <c r="E6636">
        <f t="shared" ca="1" si="206"/>
        <v>0.77303993818088257</v>
      </c>
      <c r="F6636">
        <v>0.23076923076923078</v>
      </c>
      <c r="G6636">
        <f>AVERAGE(F$2:F6636)</f>
        <v>25190.363458563432</v>
      </c>
    </row>
    <row r="6637" spans="1:7" x14ac:dyDescent="0.25">
      <c r="A6637" s="75" t="s">
        <v>4</v>
      </c>
      <c r="B6637">
        <v>40.666666666666664</v>
      </c>
      <c r="C6637" s="76" t="s">
        <v>84</v>
      </c>
      <c r="E6637">
        <f t="shared" ca="1" si="206"/>
        <v>0.45856503280604632</v>
      </c>
      <c r="F6637">
        <v>0.78000000000000014</v>
      </c>
      <c r="G6637">
        <f>AVERAGE(F$2:F6637)</f>
        <v>25186.567559910847</v>
      </c>
    </row>
    <row r="6638" spans="1:7" x14ac:dyDescent="0.25">
      <c r="A6638" s="75" t="s">
        <v>4</v>
      </c>
      <c r="B6638">
        <v>5.25</v>
      </c>
      <c r="C6638" s="76" t="s">
        <v>85</v>
      </c>
      <c r="E6638">
        <f t="shared" ca="1" si="206"/>
        <v>0.94746757564990436</v>
      </c>
      <c r="F6638">
        <v>0.90476190476190477</v>
      </c>
      <c r="G6638">
        <f>AVERAGE(F$2:F6638)</f>
        <v>25182.77282391597</v>
      </c>
    </row>
    <row r="6639" spans="1:7" x14ac:dyDescent="0.25">
      <c r="A6639" s="75" t="s">
        <v>4</v>
      </c>
      <c r="B6639">
        <v>1.2085889570552146</v>
      </c>
      <c r="C6639" s="76" t="s">
        <v>86</v>
      </c>
      <c r="E6639">
        <f t="shared" ca="1" si="206"/>
        <v>0.20402980221240108</v>
      </c>
      <c r="F6639">
        <v>0.65753424657534243</v>
      </c>
      <c r="G6639">
        <f>AVERAGE(F$2:F6639)</f>
        <v>25178.97919401394</v>
      </c>
    </row>
    <row r="6640" spans="1:7" x14ac:dyDescent="0.25">
      <c r="A6640" s="75" t="s">
        <v>4</v>
      </c>
      <c r="B6640">
        <v>0.77777777777777779</v>
      </c>
      <c r="C6640" s="76" t="s">
        <v>87</v>
      </c>
      <c r="E6640">
        <f t="shared" ca="1" si="206"/>
        <v>0.33831262179012411</v>
      </c>
      <c r="F6640">
        <v>0.66666666666666663</v>
      </c>
      <c r="G6640">
        <f>AVERAGE(F$2:F6640)</f>
        <v>25175.186708319205</v>
      </c>
    </row>
    <row r="6641" spans="1:7" x14ac:dyDescent="0.25">
      <c r="A6641" s="75" t="s">
        <v>4</v>
      </c>
      <c r="B6641">
        <v>4</v>
      </c>
      <c r="C6641" s="76" t="s">
        <v>88</v>
      </c>
      <c r="E6641">
        <f t="shared" ca="1" si="206"/>
        <v>0.46478596726838373</v>
      </c>
      <c r="F6641">
        <v>0.19354838709677419</v>
      </c>
      <c r="G6641">
        <f>AVERAGE(F$2:F6641)</f>
        <v>25171.395293686681</v>
      </c>
    </row>
    <row r="6642" spans="1:7" x14ac:dyDescent="0.25">
      <c r="A6642" s="75" t="s">
        <v>4</v>
      </c>
      <c r="B6642">
        <v>0.39393939393939392</v>
      </c>
      <c r="C6642" s="76" t="s">
        <v>89</v>
      </c>
      <c r="E6642">
        <f t="shared" ca="1" si="206"/>
        <v>0.63128532945505111</v>
      </c>
      <c r="F6642">
        <v>0.995</v>
      </c>
      <c r="G6642">
        <f>AVERAGE(F$2:F6642)</f>
        <v>25167.605141556931</v>
      </c>
    </row>
    <row r="6643" spans="1:7" x14ac:dyDescent="0.25">
      <c r="A6643" s="75" t="s">
        <v>4</v>
      </c>
      <c r="B6643">
        <v>0.39393939393939392</v>
      </c>
      <c r="C6643" s="76" t="s">
        <v>90</v>
      </c>
      <c r="E6643">
        <f t="shared" ca="1" si="206"/>
        <v>0.93262047971490114</v>
      </c>
      <c r="F6643">
        <v>0.125</v>
      </c>
      <c r="G6643">
        <f>AVERAGE(F$2:F6643)</f>
        <v>25163.815999710867</v>
      </c>
    </row>
    <row r="6644" spans="1:7" x14ac:dyDescent="0.25">
      <c r="A6644" s="75" t="s">
        <v>4</v>
      </c>
      <c r="B6644">
        <v>0.9</v>
      </c>
      <c r="C6644" s="76" t="s">
        <v>91</v>
      </c>
      <c r="E6644">
        <f t="shared" ca="1" si="206"/>
        <v>0.86873189540946705</v>
      </c>
      <c r="F6644">
        <v>0.99072642967542501</v>
      </c>
      <c r="G6644">
        <f>AVERAGE(F$2:F6644)</f>
        <v>25160.028128978778</v>
      </c>
    </row>
    <row r="6645" spans="1:7" x14ac:dyDescent="0.25">
      <c r="A6645" s="75" t="s">
        <v>4</v>
      </c>
      <c r="B6645">
        <v>0.33333333333333331</v>
      </c>
      <c r="C6645" s="76" t="s">
        <v>92</v>
      </c>
      <c r="E6645">
        <f t="shared" ca="1" si="206"/>
        <v>0.72079037966640658</v>
      </c>
      <c r="F6645">
        <v>1.4476391453442363</v>
      </c>
      <c r="G6645">
        <f>AVERAGE(F$2:F6645)</f>
        <v>25156.241467255441</v>
      </c>
    </row>
    <row r="6646" spans="1:7" x14ac:dyDescent="0.25">
      <c r="A6646" s="75" t="s">
        <v>4</v>
      </c>
      <c r="B6646">
        <v>4.7619047619047616E-2</v>
      </c>
      <c r="C6646" s="76" t="s">
        <v>93</v>
      </c>
      <c r="E6646">
        <f t="shared" ca="1" si="206"/>
        <v>0.69376181032255402</v>
      </c>
      <c r="F6646">
        <v>0.85197368421052633</v>
      </c>
      <c r="G6646">
        <f>AVERAGE(F$2:F6646)</f>
        <v>25152.455855593504</v>
      </c>
    </row>
    <row r="6647" spans="1:7" x14ac:dyDescent="0.25">
      <c r="A6647" s="75" t="s">
        <v>4</v>
      </c>
      <c r="B6647">
        <v>0.1111111111111111</v>
      </c>
      <c r="C6647" s="76" t="s">
        <v>94</v>
      </c>
      <c r="E6647">
        <f t="shared" ca="1" si="206"/>
        <v>0.29530719878660205</v>
      </c>
      <c r="F6647">
        <v>0.47058823529411764</v>
      </c>
      <c r="G6647">
        <f>AVERAGE(F$2:F6647)</f>
        <v>25148.671325760919</v>
      </c>
    </row>
    <row r="6648" spans="1:7" x14ac:dyDescent="0.25">
      <c r="A6648" s="75" t="s">
        <v>4</v>
      </c>
      <c r="B6648">
        <v>0.88505747126436785</v>
      </c>
      <c r="C6648" s="76" t="s">
        <v>95</v>
      </c>
      <c r="E6648">
        <f t="shared" ca="1" si="206"/>
        <v>0.32720058731796564</v>
      </c>
      <c r="F6648">
        <v>0.11764705882352941</v>
      </c>
      <c r="G6648">
        <f>AVERAGE(F$2:F6648)</f>
        <v>25144.887881548686</v>
      </c>
    </row>
    <row r="6649" spans="1:7" x14ac:dyDescent="0.25">
      <c r="A6649" s="75" t="s">
        <v>4</v>
      </c>
      <c r="B6649">
        <v>0.38271604938271603</v>
      </c>
      <c r="C6649" s="76" t="s">
        <v>96</v>
      </c>
      <c r="E6649">
        <f t="shared" ca="1" si="206"/>
        <v>0.32677759948621743</v>
      </c>
      <c r="F6649">
        <v>1.631578947368421</v>
      </c>
      <c r="G6649">
        <f>AVERAGE(F$2:F6649)</f>
        <v>25141.105803284157</v>
      </c>
    </row>
    <row r="6650" spans="1:7" x14ac:dyDescent="0.25">
      <c r="A6650" s="75" t="s">
        <v>4</v>
      </c>
      <c r="B6650">
        <v>8.5238095238095237</v>
      </c>
      <c r="C6650" s="76" t="s">
        <v>97</v>
      </c>
      <c r="E6650">
        <f t="shared" ca="1" si="206"/>
        <v>7.2189877815445946E-2</v>
      </c>
      <c r="F6650">
        <v>0.1</v>
      </c>
      <c r="G6650">
        <f>AVERAGE(F$2:F6650)</f>
        <v>25137.324632310585</v>
      </c>
    </row>
    <row r="6651" spans="1:7" x14ac:dyDescent="0.25">
      <c r="A6651" s="75" t="s">
        <v>4</v>
      </c>
      <c r="B6651">
        <v>0.34927606962746055</v>
      </c>
      <c r="C6651" s="76" t="s">
        <v>98</v>
      </c>
      <c r="E6651">
        <f t="shared" ca="1" si="206"/>
        <v>0.23080600373138005</v>
      </c>
      <c r="F6651">
        <v>0.91304347826086951</v>
      </c>
      <c r="G6651">
        <f>AVERAGE(F$2:F6651)</f>
        <v>25133.544720793467</v>
      </c>
    </row>
    <row r="6652" spans="1:7" x14ac:dyDescent="0.25">
      <c r="A6652" s="75" t="s">
        <v>4</v>
      </c>
      <c r="B6652">
        <v>0.41605839416058393</v>
      </c>
      <c r="C6652" s="76" t="s">
        <v>340</v>
      </c>
      <c r="E6652">
        <f t="shared" ca="1" si="206"/>
        <v>6.5797274870065037E-2</v>
      </c>
      <c r="F6652">
        <v>9.0909090909090981E-2</v>
      </c>
      <c r="G6652">
        <f>AVERAGE(F$2:F6652)</f>
        <v>25129.765822310274</v>
      </c>
    </row>
    <row r="6653" spans="1:7" x14ac:dyDescent="0.25">
      <c r="B6653">
        <v>0.76</v>
      </c>
      <c r="C6653" s="76" t="s">
        <v>81</v>
      </c>
      <c r="E6653">
        <f t="shared" ca="1" si="206"/>
        <v>7.7953693317880712E-2</v>
      </c>
      <c r="F6653">
        <v>0.2857142857142857</v>
      </c>
      <c r="G6653">
        <f>AVERAGE(F$2:F6653)</f>
        <v>25125.988089281411</v>
      </c>
    </row>
    <row r="6654" spans="1:7" x14ac:dyDescent="0.25">
      <c r="A6654" s="75" t="s">
        <v>5</v>
      </c>
      <c r="B6654">
        <v>23.999999999999996</v>
      </c>
      <c r="C6654" s="76" t="s">
        <v>82</v>
      </c>
      <c r="E6654">
        <f t="shared" ca="1" si="206"/>
        <v>3.608562718414754E-2</v>
      </c>
      <c r="F6654">
        <v>1</v>
      </c>
      <c r="G6654">
        <f>AVERAGE(F$2:F6654)</f>
        <v>25122.211599263479</v>
      </c>
    </row>
    <row r="6655" spans="1:7" x14ac:dyDescent="0.25">
      <c r="A6655" s="75" t="s">
        <v>5</v>
      </c>
      <c r="B6655">
        <v>0.42857142857142855</v>
      </c>
      <c r="C6655" s="76" t="s">
        <v>83</v>
      </c>
      <c r="E6655">
        <f t="shared" ca="1" si="206"/>
        <v>0.27881499910822627</v>
      </c>
      <c r="F6655">
        <v>9.5121095121095206E-2</v>
      </c>
      <c r="G6655">
        <f>AVERAGE(F$2:F6655)</f>
        <v>25118.436108359034</v>
      </c>
    </row>
    <row r="6656" spans="1:7" x14ac:dyDescent="0.25">
      <c r="A6656" s="75" t="s">
        <v>5</v>
      </c>
      <c r="B6656">
        <v>82.333333333333329</v>
      </c>
      <c r="C6656" s="76" t="s">
        <v>84</v>
      </c>
      <c r="E6656">
        <f t="shared" ca="1" si="206"/>
        <v>0.41482978151090621</v>
      </c>
      <c r="F6656">
        <v>0.25</v>
      </c>
      <c r="G6656">
        <f>AVERAGE(F$2:F6656)</f>
        <v>25114.661775360033</v>
      </c>
    </row>
    <row r="6657" spans="1:7" x14ac:dyDescent="0.25">
      <c r="A6657" s="75" t="s">
        <v>5</v>
      </c>
      <c r="B6657">
        <v>2.125</v>
      </c>
      <c r="C6657" s="76" t="s">
        <v>85</v>
      </c>
      <c r="E6657">
        <f t="shared" ca="1" si="206"/>
        <v>9.1912677622018712E-2</v>
      </c>
      <c r="F6657">
        <v>6.77966101694914E-2</v>
      </c>
      <c r="G6657">
        <f>AVERAGE(F$2:F6657)</f>
        <v>25110.888549101208</v>
      </c>
    </row>
    <row r="6658" spans="1:7" x14ac:dyDescent="0.25">
      <c r="A6658" s="75" t="s">
        <v>5</v>
      </c>
      <c r="B6658">
        <v>0.26380368098159512</v>
      </c>
      <c r="C6658" s="76" t="s">
        <v>86</v>
      </c>
      <c r="E6658">
        <f t="shared" ref="E6658:E6721" ca="1" si="207">RAND()</f>
        <v>0.22533338933929048</v>
      </c>
      <c r="F6658">
        <v>3.8062283737024256E-2</v>
      </c>
      <c r="G6658">
        <f>AVERAGE(F$2:F6658)</f>
        <v>25107.116451987367</v>
      </c>
    </row>
    <row r="6659" spans="1:7" x14ac:dyDescent="0.25">
      <c r="A6659" s="75" t="s">
        <v>5</v>
      </c>
      <c r="B6659">
        <v>0.91111111111111109</v>
      </c>
      <c r="C6659" s="76" t="s">
        <v>87</v>
      </c>
      <c r="E6659">
        <f t="shared" ca="1" si="207"/>
        <v>8.8234750513705662E-2</v>
      </c>
      <c r="F6659">
        <v>0.43548387096774194</v>
      </c>
      <c r="G6659">
        <f>AVERAGE(F$2:F6659)</f>
        <v>25103.345547666533</v>
      </c>
    </row>
    <row r="6660" spans="1:7" x14ac:dyDescent="0.25">
      <c r="A6660" s="75" t="s">
        <v>5</v>
      </c>
      <c r="B6660">
        <v>0.6428571428571429</v>
      </c>
      <c r="C6660" s="76" t="s">
        <v>88</v>
      </c>
      <c r="E6660">
        <f t="shared" ca="1" si="207"/>
        <v>0.58992828535052722</v>
      </c>
      <c r="F6660">
        <v>0.99722222222222223</v>
      </c>
      <c r="G6660">
        <f>AVERAGE(F$2:F6660)</f>
        <v>25099.575860277218</v>
      </c>
    </row>
    <row r="6661" spans="1:7" x14ac:dyDescent="0.25">
      <c r="A6661" s="75" t="s">
        <v>5</v>
      </c>
      <c r="B6661">
        <v>0.81818181818181823</v>
      </c>
      <c r="C6661" s="76" t="s">
        <v>89</v>
      </c>
      <c r="E6661">
        <f t="shared" ca="1" si="207"/>
        <v>0.10346114671721296</v>
      </c>
      <c r="F6661">
        <v>0</v>
      </c>
      <c r="G6661">
        <f>AVERAGE(F$2:F6661)</f>
        <v>25095.807155193092</v>
      </c>
    </row>
    <row r="6662" spans="1:7" x14ac:dyDescent="0.25">
      <c r="A6662" s="75" t="s">
        <v>5</v>
      </c>
      <c r="B6662">
        <v>0.9242424242424242</v>
      </c>
      <c r="C6662" s="76" t="s">
        <v>90</v>
      </c>
      <c r="E6662">
        <f t="shared" ca="1" si="207"/>
        <v>0.83777208637101452</v>
      </c>
      <c r="F6662">
        <v>0.53846153846153844</v>
      </c>
      <c r="G6662">
        <f>AVERAGE(F$2:F6662)</f>
        <v>25092.039662520274</v>
      </c>
    </row>
    <row r="6663" spans="1:7" x14ac:dyDescent="0.25">
      <c r="A6663" s="75" t="s">
        <v>5</v>
      </c>
      <c r="B6663">
        <v>0.75</v>
      </c>
      <c r="C6663" s="76" t="s">
        <v>91</v>
      </c>
      <c r="E6663">
        <f t="shared" ca="1" si="207"/>
        <v>0.82207664195072216</v>
      </c>
      <c r="F6663">
        <v>0</v>
      </c>
      <c r="G6663">
        <f>AVERAGE(F$2:F6663)</f>
        <v>25088.273220061172</v>
      </c>
    </row>
    <row r="6664" spans="1:7" x14ac:dyDescent="0.25">
      <c r="A6664" s="75" t="s">
        <v>5</v>
      </c>
      <c r="B6664">
        <v>0.25</v>
      </c>
      <c r="C6664" s="76" t="s">
        <v>92</v>
      </c>
      <c r="E6664">
        <f t="shared" ca="1" si="207"/>
        <v>0.95188888260138016</v>
      </c>
      <c r="F6664">
        <v>0.33333333333333331</v>
      </c>
      <c r="G6664">
        <f>AVERAGE(F$2:F6664)</f>
        <v>25084.507958184135</v>
      </c>
    </row>
    <row r="6665" spans="1:7" x14ac:dyDescent="0.25">
      <c r="A6665" s="75" t="s">
        <v>5</v>
      </c>
      <c r="B6665">
        <v>0.7142857142857143</v>
      </c>
      <c r="C6665" s="76" t="s">
        <v>93</v>
      </c>
      <c r="E6665">
        <f t="shared" ca="1" si="207"/>
        <v>0.94667000172983651</v>
      </c>
      <c r="F6665">
        <v>0.4298745724059293</v>
      </c>
      <c r="G6665">
        <f>AVERAGE(F$2:F6665)</f>
        <v>25080.743840824649</v>
      </c>
    </row>
    <row r="6666" spans="1:7" x14ac:dyDescent="0.25">
      <c r="A6666" s="75" t="s">
        <v>5</v>
      </c>
      <c r="B6666">
        <v>0.85185185185185186</v>
      </c>
      <c r="C6666" s="76" t="s">
        <v>94</v>
      </c>
      <c r="E6666">
        <f t="shared" ca="1" si="207"/>
        <v>0.95128935514816815</v>
      </c>
      <c r="F6666">
        <v>0.35622317596566522</v>
      </c>
      <c r="G6666">
        <f>AVERAGE(F$2:F6666)</f>
        <v>25076.980841932276</v>
      </c>
    </row>
    <row r="6667" spans="1:7" x14ac:dyDescent="0.25">
      <c r="A6667" s="75" t="s">
        <v>5</v>
      </c>
      <c r="B6667">
        <v>0.9885057471264368</v>
      </c>
      <c r="C6667" s="76" t="s">
        <v>95</v>
      </c>
      <c r="E6667">
        <f t="shared" ca="1" si="207"/>
        <v>0.47325141929454073</v>
      </c>
      <c r="F6667">
        <v>0.81818181818181823</v>
      </c>
      <c r="G6667">
        <f>AVERAGE(F$2:F6667)</f>
        <v>25073.219041353201</v>
      </c>
    </row>
    <row r="6668" spans="1:7" x14ac:dyDescent="0.25">
      <c r="A6668" s="75" t="s">
        <v>5</v>
      </c>
      <c r="B6668">
        <v>0.38271604938271603</v>
      </c>
      <c r="C6668" s="76" t="s">
        <v>96</v>
      </c>
      <c r="E6668">
        <f t="shared" ca="1" si="207"/>
        <v>0.83488991336507801</v>
      </c>
      <c r="F6668">
        <v>0.69944397134699188</v>
      </c>
      <c r="G6668">
        <f>AVERAGE(F$2:F6668)</f>
        <v>25069.458351448087</v>
      </c>
    </row>
    <row r="6669" spans="1:7" x14ac:dyDescent="0.25">
      <c r="A6669" s="75" t="s">
        <v>5</v>
      </c>
      <c r="B6669">
        <v>4.7619047619047616E-2</v>
      </c>
      <c r="C6669" s="76" t="s">
        <v>97</v>
      </c>
      <c r="E6669">
        <f t="shared" ca="1" si="207"/>
        <v>0.6863671070419568</v>
      </c>
      <c r="F6669">
        <v>0.61111111111111116</v>
      </c>
      <c r="G6669">
        <f>AVERAGE(F$2:F6669)</f>
        <v>25065.69877627707</v>
      </c>
    </row>
    <row r="6670" spans="1:7" x14ac:dyDescent="0.25">
      <c r="A6670" s="75" t="s">
        <v>5</v>
      </c>
      <c r="B6670">
        <v>0.430616560924028</v>
      </c>
      <c r="C6670" s="76" t="s">
        <v>98</v>
      </c>
      <c r="E6670">
        <f t="shared" ca="1" si="207"/>
        <v>0.66886595574151231</v>
      </c>
      <c r="F6670">
        <v>0.66666666666666663</v>
      </c>
      <c r="G6670">
        <f>AVERAGE(F$2:F6670)</f>
        <v>25061.940336914402</v>
      </c>
    </row>
    <row r="6671" spans="1:7" x14ac:dyDescent="0.25">
      <c r="A6671" s="75" t="s">
        <v>5</v>
      </c>
      <c r="B6671">
        <v>0.4598540145985402</v>
      </c>
      <c r="C6671" s="76" t="s">
        <v>340</v>
      </c>
      <c r="E6671">
        <f t="shared" ca="1" si="207"/>
        <v>0.41093960802475016</v>
      </c>
      <c r="F6671">
        <v>5.666666666666667</v>
      </c>
      <c r="G6671">
        <f>AVERAGE(F$2:F6671)</f>
        <v>25058.183774145251</v>
      </c>
    </row>
    <row r="6672" spans="1:7" x14ac:dyDescent="0.25">
      <c r="B6672">
        <v>0.8</v>
      </c>
      <c r="C6672" s="76" t="s">
        <v>81</v>
      </c>
      <c r="E6672">
        <f t="shared" ca="1" si="207"/>
        <v>0.69030069263635896</v>
      </c>
      <c r="F6672">
        <v>0.25000000000000006</v>
      </c>
      <c r="G6672">
        <f>AVERAGE(F$2:F6672)</f>
        <v>25054.427525640654</v>
      </c>
    </row>
    <row r="6673" spans="1:7" x14ac:dyDescent="0.25">
      <c r="A6673" s="75" t="s">
        <v>6</v>
      </c>
      <c r="B6673">
        <v>49</v>
      </c>
      <c r="C6673" s="76" t="s">
        <v>82</v>
      </c>
      <c r="E6673">
        <f t="shared" ca="1" si="207"/>
        <v>0.5887027071198877</v>
      </c>
      <c r="F6673">
        <v>0.83606557377049184</v>
      </c>
      <c r="G6673">
        <f>AVERAGE(F$2:F6673)</f>
        <v>25050.672490949397</v>
      </c>
    </row>
    <row r="6674" spans="1:7" x14ac:dyDescent="0.25">
      <c r="A6674" s="75" t="s">
        <v>6</v>
      </c>
      <c r="B6674">
        <v>1.1428571428571428</v>
      </c>
      <c r="C6674" s="76" t="s">
        <v>83</v>
      </c>
      <c r="E6674">
        <f t="shared" ca="1" si="207"/>
        <v>0.68996346779071061</v>
      </c>
      <c r="F6674">
        <v>0.26470588235294118</v>
      </c>
      <c r="G6674">
        <f>AVERAGE(F$2:F6674)</f>
        <v>25046.918496076767</v>
      </c>
    </row>
    <row r="6675" spans="1:7" x14ac:dyDescent="0.25">
      <c r="A6675" s="75" t="s">
        <v>6</v>
      </c>
      <c r="B6675">
        <v>0.16666666666666666</v>
      </c>
      <c r="C6675" s="76" t="s">
        <v>84</v>
      </c>
      <c r="E6675">
        <f t="shared" ca="1" si="207"/>
        <v>0.8874321491964523</v>
      </c>
      <c r="F6675">
        <v>0.40691927512355847</v>
      </c>
      <c r="G6675">
        <f>AVERAGE(F$2:F6675)</f>
        <v>25043.16564747371</v>
      </c>
    </row>
    <row r="6676" spans="1:7" x14ac:dyDescent="0.25">
      <c r="A6676" s="75" t="s">
        <v>6</v>
      </c>
      <c r="B6676">
        <v>0.25</v>
      </c>
      <c r="C6676" s="76" t="s">
        <v>85</v>
      </c>
      <c r="E6676">
        <f t="shared" ca="1" si="207"/>
        <v>0.19318901543163891</v>
      </c>
      <c r="F6676">
        <v>0.57264957264957261</v>
      </c>
      <c r="G6676">
        <f>AVERAGE(F$2:F6676)</f>
        <v>25039.41394814818</v>
      </c>
    </row>
    <row r="6677" spans="1:7" x14ac:dyDescent="0.25">
      <c r="A6677" s="75" t="s">
        <v>6</v>
      </c>
      <c r="B6677">
        <v>6.3619631901840492</v>
      </c>
      <c r="C6677" s="76" t="s">
        <v>86</v>
      </c>
      <c r="E6677">
        <f t="shared" ca="1" si="207"/>
        <v>7.9004595519928222E-2</v>
      </c>
      <c r="F6677">
        <v>0.31596091205211724</v>
      </c>
      <c r="G6677">
        <f>AVERAGE(F$2:F6677)</f>
        <v>25035.663334309469</v>
      </c>
    </row>
    <row r="6678" spans="1:7" x14ac:dyDescent="0.25">
      <c r="A6678" s="75" t="s">
        <v>6</v>
      </c>
      <c r="B6678">
        <v>1.2222222222222223</v>
      </c>
      <c r="C6678" s="76" t="s">
        <v>87</v>
      </c>
      <c r="E6678">
        <f t="shared" ca="1" si="207"/>
        <v>0.36173615406888404</v>
      </c>
      <c r="F6678">
        <v>0.76</v>
      </c>
      <c r="G6678">
        <f>AVERAGE(F$2:F6678)</f>
        <v>25031.913910416355</v>
      </c>
    </row>
    <row r="6679" spans="1:7" x14ac:dyDescent="0.25">
      <c r="A6679" s="75" t="s">
        <v>6</v>
      </c>
      <c r="B6679">
        <v>0.2857142857142857</v>
      </c>
      <c r="C6679" s="76" t="s">
        <v>88</v>
      </c>
      <c r="E6679">
        <f t="shared" ca="1" si="207"/>
        <v>0.66288323820579942</v>
      </c>
      <c r="F6679">
        <v>0.16666666666666666</v>
      </c>
      <c r="G6679">
        <f>AVERAGE(F$2:F6679)</f>
        <v>25028.165520592494</v>
      </c>
    </row>
    <row r="6680" spans="1:7" x14ac:dyDescent="0.25">
      <c r="A6680" s="75" t="s">
        <v>6</v>
      </c>
      <c r="B6680">
        <v>0.54545454545454541</v>
      </c>
      <c r="C6680" s="76" t="s">
        <v>89</v>
      </c>
      <c r="E6680">
        <f t="shared" ca="1" si="207"/>
        <v>0.74881632422173916</v>
      </c>
      <c r="F6680">
        <v>0.36363636363636359</v>
      </c>
      <c r="G6680">
        <f>AVERAGE(F$2:F6680)</f>
        <v>25024.41828269996</v>
      </c>
    </row>
    <row r="6681" spans="1:7" x14ac:dyDescent="0.25">
      <c r="A6681" s="75" t="s">
        <v>6</v>
      </c>
      <c r="B6681">
        <v>0.21212121212121213</v>
      </c>
      <c r="C6681" s="76" t="s">
        <v>90</v>
      </c>
      <c r="E6681">
        <f t="shared" ca="1" si="207"/>
        <v>0.4138484866530957</v>
      </c>
      <c r="F6681">
        <v>1.2727272727272729</v>
      </c>
      <c r="G6681">
        <f>AVERAGE(F$2:F6681)</f>
        <v>25020.672302826395</v>
      </c>
    </row>
    <row r="6682" spans="1:7" x14ac:dyDescent="0.25">
      <c r="A6682" s="75" t="s">
        <v>6</v>
      </c>
      <c r="B6682">
        <v>0.95</v>
      </c>
      <c r="C6682" s="76" t="s">
        <v>91</v>
      </c>
      <c r="E6682">
        <f t="shared" ca="1" si="207"/>
        <v>0.83945756600548838</v>
      </c>
      <c r="F6682">
        <v>0.85185185185185186</v>
      </c>
      <c r="G6682">
        <f>AVERAGE(F$2:F6682)</f>
        <v>25016.927381339945</v>
      </c>
    </row>
    <row r="6683" spans="1:7" x14ac:dyDescent="0.25">
      <c r="A6683" s="75" t="s">
        <v>6</v>
      </c>
      <c r="B6683">
        <v>0.75</v>
      </c>
      <c r="C6683" s="76" t="s">
        <v>92</v>
      </c>
      <c r="E6683">
        <f t="shared" ca="1" si="207"/>
        <v>0.31395829249074603</v>
      </c>
      <c r="F6683">
        <v>0.66666666666666663</v>
      </c>
      <c r="G6683">
        <f>AVERAGE(F$2:F6683)</f>
        <v>25013.183553037838</v>
      </c>
    </row>
    <row r="6684" spans="1:7" x14ac:dyDescent="0.25">
      <c r="A6684" s="75" t="s">
        <v>6</v>
      </c>
      <c r="B6684">
        <v>4.7619047619047616E-2</v>
      </c>
      <c r="C6684" s="76" t="s">
        <v>93</v>
      </c>
      <c r="E6684">
        <f t="shared" ca="1" si="207"/>
        <v>0.55600744599934404</v>
      </c>
      <c r="F6684">
        <v>1.3809523809523809</v>
      </c>
      <c r="G6684">
        <f>AVERAGE(F$2:F6684)</f>
        <v>25009.440952020232</v>
      </c>
    </row>
    <row r="6685" spans="1:7" x14ac:dyDescent="0.25">
      <c r="A6685" s="75" t="s">
        <v>6</v>
      </c>
      <c r="B6685">
        <v>3.7037037037037035E-2</v>
      </c>
      <c r="C6685" s="76" t="s">
        <v>94</v>
      </c>
      <c r="E6685">
        <f t="shared" ca="1" si="207"/>
        <v>0.80185598002154146</v>
      </c>
      <c r="F6685">
        <v>0.14310197086546703</v>
      </c>
      <c r="G6685">
        <f>AVERAGE(F$2:F6685)</f>
        <v>25005.699285675222</v>
      </c>
    </row>
    <row r="6686" spans="1:7" x14ac:dyDescent="0.25">
      <c r="A6686" s="75" t="s">
        <v>6</v>
      </c>
      <c r="B6686">
        <v>0.36781609195402298</v>
      </c>
      <c r="C6686" s="76" t="s">
        <v>95</v>
      </c>
      <c r="E6686">
        <f t="shared" ca="1" si="207"/>
        <v>0.7589983369268859</v>
      </c>
      <c r="F6686">
        <v>1.4213075060532687</v>
      </c>
      <c r="G6686">
        <f>AVERAGE(F$2:F6686)</f>
        <v>25001.958929956723</v>
      </c>
    </row>
    <row r="6687" spans="1:7" x14ac:dyDescent="0.25">
      <c r="A6687" s="75" t="s">
        <v>6</v>
      </c>
      <c r="B6687">
        <v>0.38271604938271603</v>
      </c>
      <c r="C6687" s="76" t="s">
        <v>96</v>
      </c>
      <c r="E6687">
        <f t="shared" ca="1" si="207"/>
        <v>1.7111951840947159E-2</v>
      </c>
      <c r="F6687">
        <v>0.80916030534351147</v>
      </c>
      <c r="G6687">
        <f>AVERAGE(F$2:F6687)</f>
        <v>24998.219601543671</v>
      </c>
    </row>
    <row r="6688" spans="1:7" x14ac:dyDescent="0.25">
      <c r="A6688" s="75" t="s">
        <v>6</v>
      </c>
      <c r="B6688">
        <v>6.6190476190476186</v>
      </c>
      <c r="C6688" s="76" t="s">
        <v>97</v>
      </c>
      <c r="E6688">
        <f t="shared" ca="1" si="207"/>
        <v>0.19577708453982923</v>
      </c>
      <c r="F6688">
        <v>0.91666666666666663</v>
      </c>
      <c r="G6688">
        <f>AVERAGE(F$2:F6688)</f>
        <v>24994.48140759498</v>
      </c>
    </row>
    <row r="6689" spans="1:7" x14ac:dyDescent="0.25">
      <c r="A6689" s="75" t="s">
        <v>6</v>
      </c>
      <c r="B6689">
        <v>0.34927606962746055</v>
      </c>
      <c r="C6689" s="76" t="s">
        <v>98</v>
      </c>
      <c r="E6689">
        <f t="shared" ca="1" si="207"/>
        <v>0.14978365420024453</v>
      </c>
      <c r="F6689">
        <v>0.25</v>
      </c>
      <c r="G6689">
        <f>AVERAGE(F$2:F6689)</f>
        <v>24990.744231846238</v>
      </c>
    </row>
    <row r="6690" spans="1:7" x14ac:dyDescent="0.25">
      <c r="A6690" s="75" t="s">
        <v>6</v>
      </c>
      <c r="B6690">
        <v>0.16788321167883219</v>
      </c>
      <c r="C6690" s="76" t="s">
        <v>340</v>
      </c>
      <c r="E6690">
        <f t="shared" ca="1" si="207"/>
        <v>0.25607234743180884</v>
      </c>
      <c r="F6690">
        <v>0.82481751824817529</v>
      </c>
      <c r="G6690">
        <f>AVERAGE(F$2:F6690)</f>
        <v>24987.008259441642</v>
      </c>
    </row>
    <row r="6691" spans="1:7" x14ac:dyDescent="0.25">
      <c r="B6691">
        <v>0.33333333333333331</v>
      </c>
      <c r="C6691" s="76" t="s">
        <v>81</v>
      </c>
      <c r="E6691">
        <f t="shared" ca="1" si="207"/>
        <v>6.7265670225713503E-4</v>
      </c>
      <c r="F6691">
        <v>0.16666666666666666</v>
      </c>
      <c r="G6691">
        <f>AVERAGE(F$2:F6691)</f>
        <v>24983.273305541374</v>
      </c>
    </row>
    <row r="6692" spans="1:7" x14ac:dyDescent="0.25">
      <c r="A6692" s="75" t="s">
        <v>7</v>
      </c>
      <c r="B6692">
        <v>99</v>
      </c>
      <c r="C6692" s="76" t="s">
        <v>82</v>
      </c>
      <c r="E6692">
        <f t="shared" ca="1" si="207"/>
        <v>0.57602035973895127</v>
      </c>
      <c r="F6692">
        <v>2.9126213592233035E-2</v>
      </c>
      <c r="G6692">
        <f>AVERAGE(F$2:F6692)</f>
        <v>24979.539447496343</v>
      </c>
    </row>
    <row r="6693" spans="1:7" x14ac:dyDescent="0.25">
      <c r="A6693" s="75" t="s">
        <v>7</v>
      </c>
      <c r="B6693">
        <v>1.3809523809523809</v>
      </c>
      <c r="C6693" s="76" t="s">
        <v>83</v>
      </c>
      <c r="E6693">
        <f t="shared" ca="1" si="207"/>
        <v>0.15069024586890045</v>
      </c>
      <c r="F6693">
        <v>0.35691318327974275</v>
      </c>
      <c r="G6693">
        <f>AVERAGE(F$2:F6693)</f>
        <v>24975.806754350149</v>
      </c>
    </row>
    <row r="6694" spans="1:7" x14ac:dyDescent="0.25">
      <c r="A6694" s="75" t="s">
        <v>7</v>
      </c>
      <c r="B6694">
        <v>40.666666666666664</v>
      </c>
      <c r="C6694" s="76" t="s">
        <v>84</v>
      </c>
      <c r="E6694">
        <f t="shared" ca="1" si="207"/>
        <v>0.39127467176010533</v>
      </c>
      <c r="F6694">
        <v>0.7760869565217392</v>
      </c>
      <c r="G6694">
        <f>AVERAGE(F$2:F6694)</f>
        <v>24972.075239234746</v>
      </c>
    </row>
    <row r="6695" spans="1:7" x14ac:dyDescent="0.25">
      <c r="A6695" s="75" t="s">
        <v>7</v>
      </c>
      <c r="B6695">
        <v>0.875</v>
      </c>
      <c r="C6695" s="76" t="s">
        <v>85</v>
      </c>
      <c r="E6695">
        <f t="shared" ca="1" si="207"/>
        <v>0.61248939967255867</v>
      </c>
      <c r="F6695">
        <v>2.9126213592233035E-2</v>
      </c>
      <c r="G6695">
        <f>AVERAGE(F$2:F6695)</f>
        <v>24968.34472741625</v>
      </c>
    </row>
    <row r="6696" spans="1:7" x14ac:dyDescent="0.25">
      <c r="A6696" s="75" t="s">
        <v>7</v>
      </c>
      <c r="B6696">
        <v>0.26380368098159512</v>
      </c>
      <c r="C6696" s="76" t="s">
        <v>86</v>
      </c>
      <c r="E6696">
        <f t="shared" ca="1" si="207"/>
        <v>9.0869414839778173E-3</v>
      </c>
      <c r="F6696">
        <v>9</v>
      </c>
      <c r="G6696">
        <f>AVERAGE(F$2:F6696)</f>
        <v>24964.616669951363</v>
      </c>
    </row>
    <row r="6697" spans="1:7" x14ac:dyDescent="0.25">
      <c r="A6697" s="75" t="s">
        <v>7</v>
      </c>
      <c r="B6697">
        <v>4.5555555555555554</v>
      </c>
      <c r="C6697" s="76" t="s">
        <v>87</v>
      </c>
      <c r="E6697">
        <f t="shared" ca="1" si="207"/>
        <v>0.63923700888666535</v>
      </c>
      <c r="F6697">
        <v>3.8062283737024256E-2</v>
      </c>
      <c r="G6697">
        <f>AVERAGE(F$2:F6697)</f>
        <v>24960.888387602547</v>
      </c>
    </row>
    <row r="6698" spans="1:7" x14ac:dyDescent="0.25">
      <c r="A6698" s="75" t="s">
        <v>7</v>
      </c>
      <c r="B6698">
        <v>0.42857142857142855</v>
      </c>
      <c r="C6698" s="76" t="s">
        <v>88</v>
      </c>
      <c r="E6698">
        <f t="shared" ca="1" si="207"/>
        <v>0.83631750397705118</v>
      </c>
      <c r="F6698">
        <v>0.57811678064176752</v>
      </c>
      <c r="G6698">
        <f>AVERAGE(F$2:F6698)</f>
        <v>24957.161299313637</v>
      </c>
    </row>
    <row r="6699" spans="1:7" x14ac:dyDescent="0.25">
      <c r="A6699" s="75" t="s">
        <v>7</v>
      </c>
      <c r="B6699">
        <v>0.69696969696969702</v>
      </c>
      <c r="C6699" s="76" t="s">
        <v>89</v>
      </c>
      <c r="E6699">
        <f t="shared" ca="1" si="207"/>
        <v>0.46379783849444955</v>
      </c>
      <c r="F6699">
        <v>1.2666666666666668</v>
      </c>
      <c r="G6699">
        <f>AVERAGE(F$2:F6699)</f>
        <v>24953.435426719934</v>
      </c>
    </row>
    <row r="6700" spans="1:7" x14ac:dyDescent="0.25">
      <c r="A6700" s="75" t="s">
        <v>7</v>
      </c>
      <c r="B6700">
        <v>0.36363636363636365</v>
      </c>
      <c r="C6700" s="76" t="s">
        <v>90</v>
      </c>
      <c r="E6700">
        <f t="shared" ca="1" si="207"/>
        <v>0.42269844748039209</v>
      </c>
      <c r="F6700">
        <v>1</v>
      </c>
      <c r="G6700">
        <f>AVERAGE(F$2:F6700)</f>
        <v>24949.71062668609</v>
      </c>
    </row>
    <row r="6701" spans="1:7" x14ac:dyDescent="0.25">
      <c r="A6701" s="75" t="s">
        <v>7</v>
      </c>
      <c r="B6701">
        <v>49</v>
      </c>
      <c r="C6701" s="76" t="s">
        <v>91</v>
      </c>
      <c r="E6701">
        <f t="shared" ca="1" si="207"/>
        <v>5.9026540045973297E-2</v>
      </c>
      <c r="F6701">
        <v>0</v>
      </c>
      <c r="G6701">
        <f>AVERAGE(F$2:F6701)</f>
        <v>24945.986789279123</v>
      </c>
    </row>
    <row r="6702" spans="1:7" x14ac:dyDescent="0.25">
      <c r="A6702" s="75" t="s">
        <v>7</v>
      </c>
      <c r="B6702">
        <v>0.16666666666666666</v>
      </c>
      <c r="C6702" s="76" t="s">
        <v>92</v>
      </c>
      <c r="E6702">
        <f t="shared" ca="1" si="207"/>
        <v>0.14933952397733619</v>
      </c>
      <c r="F6702">
        <v>0.60526315789473684</v>
      </c>
      <c r="G6702">
        <f>AVERAGE(F$2:F6702)</f>
        <v>24942.264153623826</v>
      </c>
    </row>
    <row r="6703" spans="1:7" x14ac:dyDescent="0.25">
      <c r="A6703" s="75" t="s">
        <v>7</v>
      </c>
      <c r="B6703">
        <v>1.3809523809523809</v>
      </c>
      <c r="C6703" s="76" t="s">
        <v>93</v>
      </c>
      <c r="E6703">
        <f t="shared" ca="1" si="207"/>
        <v>0.91578956799860722</v>
      </c>
      <c r="F6703">
        <v>0.88349514563106801</v>
      </c>
      <c r="G6703">
        <f>AVERAGE(F$2:F6703)</f>
        <v>24938.542670386214</v>
      </c>
    </row>
    <row r="6704" spans="1:7" x14ac:dyDescent="0.25">
      <c r="A6704" s="75" t="s">
        <v>7</v>
      </c>
      <c r="B6704">
        <v>0.33333333333333331</v>
      </c>
      <c r="C6704" s="76" t="s">
        <v>94</v>
      </c>
      <c r="E6704">
        <f t="shared" ca="1" si="207"/>
        <v>0.52426820010932595</v>
      </c>
      <c r="F6704">
        <v>0.8099581908019764</v>
      </c>
      <c r="G6704">
        <f>AVERAGE(F$2:F6704)</f>
        <v>24934.822286571176</v>
      </c>
    </row>
    <row r="6705" spans="1:7" x14ac:dyDescent="0.25">
      <c r="A6705" s="75" t="s">
        <v>7</v>
      </c>
      <c r="B6705">
        <v>0.9885057471264368</v>
      </c>
      <c r="C6705" s="76" t="s">
        <v>95</v>
      </c>
      <c r="E6705">
        <f t="shared" ca="1" si="207"/>
        <v>5.9999088539466117E-2</v>
      </c>
      <c r="F6705">
        <v>0.70370370370370372</v>
      </c>
      <c r="G6705">
        <f>AVERAGE(F$2:F6705)</f>
        <v>24931.102996806429</v>
      </c>
    </row>
    <row r="6706" spans="1:7" x14ac:dyDescent="0.25">
      <c r="A6706" s="75" t="s">
        <v>7</v>
      </c>
      <c r="B6706">
        <v>7.407407407407407E-2</v>
      </c>
      <c r="C6706" s="76" t="s">
        <v>96</v>
      </c>
      <c r="E6706">
        <f t="shared" ca="1" si="207"/>
        <v>0.30645818813597092</v>
      </c>
      <c r="F6706">
        <v>0.91836734693877553</v>
      </c>
      <c r="G6706">
        <f>AVERAGE(F$2:F6706)</f>
        <v>24927.384848464975</v>
      </c>
    </row>
    <row r="6707" spans="1:7" x14ac:dyDescent="0.25">
      <c r="A6707" s="75" t="s">
        <v>7</v>
      </c>
      <c r="B6707">
        <v>3.7619047619047619</v>
      </c>
      <c r="C6707" s="76" t="s">
        <v>97</v>
      </c>
      <c r="E6707">
        <f t="shared" ca="1" si="207"/>
        <v>0.7103511322209265</v>
      </c>
      <c r="F6707">
        <v>415.66666666666669</v>
      </c>
      <c r="G6707">
        <f>AVERAGE(F$2:F6707)</f>
        <v>24923.729656371059</v>
      </c>
    </row>
    <row r="6708" spans="1:7" x14ac:dyDescent="0.25">
      <c r="A6708" s="75" t="s">
        <v>7</v>
      </c>
      <c r="B6708">
        <v>0.18659508703432573</v>
      </c>
      <c r="C6708" s="76" t="s">
        <v>98</v>
      </c>
      <c r="E6708">
        <f t="shared" ca="1" si="207"/>
        <v>0.1834494125959979</v>
      </c>
      <c r="F6708">
        <v>3.7980528725901394E-2</v>
      </c>
      <c r="G6708">
        <f>AVERAGE(F$2:F6708)</f>
        <v>24920.013584852371</v>
      </c>
    </row>
    <row r="6709" spans="1:7" x14ac:dyDescent="0.25">
      <c r="A6709" s="75" t="s">
        <v>7</v>
      </c>
      <c r="B6709">
        <v>1.1897810218978104</v>
      </c>
      <c r="C6709" s="76" t="s">
        <v>340</v>
      </c>
      <c r="E6709">
        <f t="shared" ca="1" si="207"/>
        <v>0.40017519613541686</v>
      </c>
      <c r="F6709">
        <v>8.324165749908323E-2</v>
      </c>
      <c r="G6709">
        <f>AVERAGE(F$2:F6709)</f>
        <v>24916.298628033172</v>
      </c>
    </row>
    <row r="6710" spans="1:7" x14ac:dyDescent="0.25">
      <c r="B6710">
        <v>0.53333333333333333</v>
      </c>
      <c r="C6710" s="76" t="s">
        <v>81</v>
      </c>
      <c r="E6710">
        <f t="shared" ca="1" si="207"/>
        <v>6.9418561607045182E-2</v>
      </c>
      <c r="F6710">
        <v>1.6136363636363635</v>
      </c>
      <c r="G6710">
        <f>AVERAGE(F$2:F6710)</f>
        <v>24912.585006779384</v>
      </c>
    </row>
    <row r="6711" spans="1:7" x14ac:dyDescent="0.25">
      <c r="A6711" s="75" t="s">
        <v>8</v>
      </c>
      <c r="B6711">
        <v>6.5</v>
      </c>
      <c r="C6711" s="76" t="s">
        <v>82</v>
      </c>
      <c r="E6711">
        <f t="shared" ca="1" si="207"/>
        <v>0.79169685190653039</v>
      </c>
      <c r="F6711">
        <v>5.5712936732766706E-2</v>
      </c>
      <c r="G6711">
        <f>AVERAGE(F$2:F6711)</f>
        <v>24908.872260237829</v>
      </c>
    </row>
    <row r="6712" spans="1:7" x14ac:dyDescent="0.25">
      <c r="A6712" s="75" t="s">
        <v>8</v>
      </c>
      <c r="B6712">
        <v>0.23809523809523808</v>
      </c>
      <c r="C6712" s="76" t="s">
        <v>83</v>
      </c>
      <c r="E6712">
        <f t="shared" ca="1" si="207"/>
        <v>0.17837269278437773</v>
      </c>
      <c r="F6712">
        <v>0.99541620828749555</v>
      </c>
      <c r="G6712">
        <f>AVERAGE(F$2:F6712)</f>
        <v>24905.160760186562</v>
      </c>
    </row>
    <row r="6713" spans="1:7" x14ac:dyDescent="0.25">
      <c r="A6713" s="75" t="s">
        <v>8</v>
      </c>
      <c r="B6713">
        <v>5.25</v>
      </c>
      <c r="C6713" s="76" t="s">
        <v>84</v>
      </c>
      <c r="E6713">
        <f t="shared" ca="1" si="207"/>
        <v>0.27907281741961543</v>
      </c>
      <c r="F6713">
        <v>0.16666666666666666</v>
      </c>
      <c r="G6713">
        <f>AVERAGE(F$2:F6713)</f>
        <v>24901.450242592175</v>
      </c>
    </row>
    <row r="6714" spans="1:7" x14ac:dyDescent="0.25">
      <c r="A6714" s="75" t="s">
        <v>8</v>
      </c>
      <c r="B6714">
        <v>0.25</v>
      </c>
      <c r="C6714" s="76" t="s">
        <v>85</v>
      </c>
      <c r="E6714">
        <f t="shared" ca="1" si="207"/>
        <v>0.1321162198683461</v>
      </c>
      <c r="F6714">
        <v>0.82353356391614319</v>
      </c>
      <c r="G6714">
        <f>AVERAGE(F$2:F6714)</f>
        <v>24897.740928320014</v>
      </c>
    </row>
    <row r="6715" spans="1:7" x14ac:dyDescent="0.25">
      <c r="A6715" s="75" t="s">
        <v>8</v>
      </c>
      <c r="B6715">
        <v>2.0674846625766872</v>
      </c>
      <c r="C6715" s="76" t="s">
        <v>86</v>
      </c>
      <c r="E6715">
        <f t="shared" ca="1" si="207"/>
        <v>0.41566482502125679</v>
      </c>
      <c r="F6715">
        <v>0.12359550561797751</v>
      </c>
      <c r="G6715">
        <f>AVERAGE(F$2:F6715)</f>
        <v>24894.032614746462</v>
      </c>
    </row>
    <row r="6716" spans="1:7" x14ac:dyDescent="0.25">
      <c r="A6716" s="75" t="s">
        <v>8</v>
      </c>
      <c r="B6716">
        <v>0.66666666666666663</v>
      </c>
      <c r="C6716" s="76" t="s">
        <v>87</v>
      </c>
      <c r="E6716">
        <f t="shared" ca="1" si="207"/>
        <v>0.17330980892576198</v>
      </c>
      <c r="F6716">
        <v>0.76470588235294112</v>
      </c>
      <c r="G6716">
        <f>AVERAGE(F$2:F6716)</f>
        <v>24890.325501133826</v>
      </c>
    </row>
    <row r="6717" spans="1:7" x14ac:dyDescent="0.25">
      <c r="A6717" s="75" t="s">
        <v>8</v>
      </c>
      <c r="B6717">
        <v>0.7142857142857143</v>
      </c>
      <c r="C6717" s="76" t="s">
        <v>88</v>
      </c>
      <c r="E6717">
        <f t="shared" ca="1" si="207"/>
        <v>9.5159307235829993E-2</v>
      </c>
      <c r="F6717">
        <v>0.99950000000000006</v>
      </c>
      <c r="G6717">
        <f>AVERAGE(F$2:F6717)</f>
        <v>24886.619526446346</v>
      </c>
    </row>
    <row r="6718" spans="1:7" x14ac:dyDescent="0.25">
      <c r="A6718" s="75" t="s">
        <v>8</v>
      </c>
      <c r="B6718">
        <v>0.54545454545454541</v>
      </c>
      <c r="C6718" s="76" t="s">
        <v>89</v>
      </c>
      <c r="E6718">
        <f t="shared" ca="1" si="207"/>
        <v>0.78768095938978788</v>
      </c>
      <c r="F6718">
        <v>0.8</v>
      </c>
      <c r="G6718">
        <f>AVERAGE(F$2:F6718)</f>
        <v>24882.914625519377</v>
      </c>
    </row>
    <row r="6719" spans="1:7" x14ac:dyDescent="0.25">
      <c r="A6719" s="75" t="s">
        <v>8</v>
      </c>
      <c r="B6719">
        <v>0.21212121212121213</v>
      </c>
      <c r="C6719" s="76" t="s">
        <v>90</v>
      </c>
      <c r="E6719">
        <f t="shared" ca="1" si="207"/>
        <v>0.10226084448989481</v>
      </c>
      <c r="F6719">
        <v>0.21951219512195125</v>
      </c>
      <c r="G6719">
        <f>AVERAGE(F$2:F6719)</f>
        <v>24879.210741161933</v>
      </c>
    </row>
    <row r="6720" spans="1:7" x14ac:dyDescent="0.25">
      <c r="A6720" s="75" t="s">
        <v>8</v>
      </c>
      <c r="B6720">
        <v>0.85</v>
      </c>
      <c r="C6720" s="76" t="s">
        <v>91</v>
      </c>
      <c r="E6720">
        <f t="shared" ca="1" si="207"/>
        <v>2.7845618642217573E-2</v>
      </c>
      <c r="F6720">
        <v>0.27272727272727271</v>
      </c>
      <c r="G6720">
        <f>AVERAGE(F$2:F6720)</f>
        <v>24875.507967235175</v>
      </c>
    </row>
    <row r="6721" spans="1:7" x14ac:dyDescent="0.25">
      <c r="A6721" s="75" t="s">
        <v>8</v>
      </c>
      <c r="B6721">
        <v>0.58333333333333337</v>
      </c>
      <c r="C6721" s="76" t="s">
        <v>92</v>
      </c>
      <c r="E6721">
        <f t="shared" ca="1" si="207"/>
        <v>0.44473919030537956</v>
      </c>
      <c r="F6721">
        <v>3.8974906567004808E-2</v>
      </c>
      <c r="G6721">
        <f>AVERAGE(F$2:F6721)</f>
        <v>24871.806260539888</v>
      </c>
    </row>
    <row r="6722" spans="1:7" x14ac:dyDescent="0.25">
      <c r="A6722" s="75" t="s">
        <v>8</v>
      </c>
      <c r="B6722">
        <v>1.3809523809523809</v>
      </c>
      <c r="C6722" s="76" t="s">
        <v>93</v>
      </c>
      <c r="E6722">
        <f t="shared" ref="E6722:E6785" ca="1" si="208">RAND()</f>
        <v>0.35831674680077419</v>
      </c>
      <c r="F6722">
        <v>7.3120494335736294E-2</v>
      </c>
      <c r="G6722">
        <f>AVERAGE(F$2:F6722)</f>
        <v>24868.10566045954</v>
      </c>
    </row>
    <row r="6723" spans="1:7" x14ac:dyDescent="0.25">
      <c r="A6723" s="75" t="s">
        <v>8</v>
      </c>
      <c r="B6723">
        <v>0.18518518518518517</v>
      </c>
      <c r="C6723" s="76" t="s">
        <v>94</v>
      </c>
      <c r="E6723">
        <f t="shared" ca="1" si="208"/>
        <v>0.50230332126002475</v>
      </c>
      <c r="F6723">
        <v>0.37362637362637369</v>
      </c>
      <c r="G6723">
        <f>AVERAGE(F$2:F6723)</f>
        <v>24864.406206125401</v>
      </c>
    </row>
    <row r="6724" spans="1:7" x14ac:dyDescent="0.25">
      <c r="A6724" s="75" t="s">
        <v>8</v>
      </c>
      <c r="B6724">
        <v>0.88505747126436785</v>
      </c>
      <c r="C6724" s="76" t="s">
        <v>95</v>
      </c>
      <c r="E6724">
        <f t="shared" ca="1" si="208"/>
        <v>0.51723881798431648</v>
      </c>
      <c r="F6724">
        <v>0.50819672131147542</v>
      </c>
      <c r="G6724">
        <f>AVERAGE(F$2:F6724)</f>
        <v>24860.707872344436</v>
      </c>
    </row>
    <row r="6725" spans="1:7" x14ac:dyDescent="0.25">
      <c r="A6725" s="75" t="s">
        <v>8</v>
      </c>
      <c r="B6725">
        <v>0.16666666666666666</v>
      </c>
      <c r="C6725" s="76" t="s">
        <v>96</v>
      </c>
      <c r="E6725">
        <f t="shared" ca="1" si="208"/>
        <v>0.22116257684510976</v>
      </c>
      <c r="F6725">
        <v>4.3478260869565216E-2</v>
      </c>
      <c r="G6725">
        <f>AVERAGE(F$2:F6725)</f>
        <v>24857.01056948987</v>
      </c>
    </row>
    <row r="6726" spans="1:7" x14ac:dyDescent="0.25">
      <c r="A6726" s="75" t="s">
        <v>8</v>
      </c>
      <c r="B6726">
        <v>0.33333333333333331</v>
      </c>
      <c r="C6726" s="76" t="s">
        <v>97</v>
      </c>
      <c r="E6726">
        <f t="shared" ca="1" si="208"/>
        <v>0.88275987270107814</v>
      </c>
      <c r="F6726">
        <v>0.16666666666666663</v>
      </c>
      <c r="G6726">
        <f>AVERAGE(F$2:F6726)</f>
        <v>24853.314384522906</v>
      </c>
    </row>
    <row r="6727" spans="1:7" x14ac:dyDescent="0.25">
      <c r="A6727" s="75" t="s">
        <v>8</v>
      </c>
      <c r="B6727">
        <v>0.5119570522205954</v>
      </c>
      <c r="C6727" s="76" t="s">
        <v>98</v>
      </c>
      <c r="E6727">
        <f t="shared" ca="1" si="208"/>
        <v>0.62299247298565397</v>
      </c>
      <c r="F6727">
        <v>0.5625</v>
      </c>
      <c r="G6727">
        <f>AVERAGE(F$2:F6727)</f>
        <v>24849.619357480904</v>
      </c>
    </row>
    <row r="6728" spans="1:7" x14ac:dyDescent="0.25">
      <c r="A6728" s="75" t="s">
        <v>8</v>
      </c>
      <c r="B6728">
        <v>0.4598540145985402</v>
      </c>
      <c r="C6728" s="76" t="s">
        <v>340</v>
      </c>
      <c r="E6728">
        <f t="shared" ca="1" si="208"/>
        <v>0.88124110332533467</v>
      </c>
      <c r="F6728">
        <v>0.44444444444444442</v>
      </c>
      <c r="G6728">
        <f>AVERAGE(F$2:F6728)</f>
        <v>24845.925411455479</v>
      </c>
    </row>
    <row r="6729" spans="1:7" x14ac:dyDescent="0.25">
      <c r="B6729">
        <v>0.46666666666666667</v>
      </c>
      <c r="C6729" s="76" t="s">
        <v>81</v>
      </c>
      <c r="E6729">
        <f t="shared" ca="1" si="208"/>
        <v>0.84812958049926446</v>
      </c>
      <c r="F6729">
        <v>7.5268817204301078E-2</v>
      </c>
      <c r="G6729">
        <f>AVERAGE(F$2:F6729)</f>
        <v>24842.232508639983</v>
      </c>
    </row>
    <row r="6730" spans="1:7" x14ac:dyDescent="0.25">
      <c r="A6730" s="75" t="s">
        <v>9</v>
      </c>
      <c r="B6730">
        <v>1.4999999999999998</v>
      </c>
      <c r="C6730" s="76" t="s">
        <v>82</v>
      </c>
      <c r="E6730">
        <f t="shared" ca="1" si="208"/>
        <v>0.62613426707409037</v>
      </c>
      <c r="F6730">
        <v>0.43369175627240142</v>
      </c>
      <c r="G6730">
        <f>AVERAGE(F$2:F6730)</f>
        <v>24838.540756698108</v>
      </c>
    </row>
    <row r="6731" spans="1:7" x14ac:dyDescent="0.25">
      <c r="A6731" s="75" t="s">
        <v>9</v>
      </c>
      <c r="B6731">
        <v>0.42857142857142855</v>
      </c>
      <c r="C6731" s="76" t="s">
        <v>83</v>
      </c>
      <c r="E6731">
        <f t="shared" ca="1" si="208"/>
        <v>8.6150924211427782E-2</v>
      </c>
      <c r="F6731">
        <v>126.29844413012728</v>
      </c>
      <c r="G6731">
        <f>AVERAGE(F$2:F6731)</f>
        <v>24834.86880390278</v>
      </c>
    </row>
    <row r="6732" spans="1:7" x14ac:dyDescent="0.25">
      <c r="A6732" s="75" t="s">
        <v>9</v>
      </c>
      <c r="B6732">
        <v>7.333333333333333</v>
      </c>
      <c r="C6732" s="76" t="s">
        <v>84</v>
      </c>
      <c r="E6732">
        <f t="shared" ca="1" si="208"/>
        <v>0.79824000071717727</v>
      </c>
      <c r="F6732">
        <v>9</v>
      </c>
      <c r="G6732">
        <f>AVERAGE(F$2:F6732)</f>
        <v>24831.180515564654</v>
      </c>
    </row>
    <row r="6733" spans="1:7" x14ac:dyDescent="0.25">
      <c r="A6733" s="75" t="s">
        <v>9</v>
      </c>
      <c r="B6733">
        <v>0.25</v>
      </c>
      <c r="C6733" s="76" t="s">
        <v>85</v>
      </c>
      <c r="E6733">
        <f t="shared" ca="1" si="208"/>
        <v>8.0182465199528319E-2</v>
      </c>
      <c r="F6733">
        <v>5.2631578947368474E-2</v>
      </c>
      <c r="G6733">
        <f>AVERAGE(F$2:F6733)</f>
        <v>24827.491993894426</v>
      </c>
    </row>
    <row r="6734" spans="1:7" x14ac:dyDescent="0.25">
      <c r="A6734" s="75" t="s">
        <v>9</v>
      </c>
      <c r="B6734">
        <v>0.63190184049079756</v>
      </c>
      <c r="C6734" s="76" t="s">
        <v>86</v>
      </c>
      <c r="E6734">
        <f t="shared" ca="1" si="208"/>
        <v>0.94343106763642781</v>
      </c>
      <c r="F6734">
        <v>0.14285714285714285</v>
      </c>
      <c r="G6734">
        <f>AVERAGE(F$2:F6734)</f>
        <v>24823.804581279433</v>
      </c>
    </row>
    <row r="6735" spans="1:7" x14ac:dyDescent="0.25">
      <c r="A6735" s="75" t="s">
        <v>9</v>
      </c>
      <c r="B6735">
        <v>0.1111111111111111</v>
      </c>
      <c r="C6735" s="76" t="s">
        <v>87</v>
      </c>
      <c r="E6735">
        <f t="shared" ca="1" si="208"/>
        <v>0.15205001157029374</v>
      </c>
      <c r="F6735">
        <v>0.98333333333333328</v>
      </c>
      <c r="G6735">
        <f>AVERAGE(F$2:F6735)</f>
        <v>24820.118388637919</v>
      </c>
    </row>
    <row r="6736" spans="1:7" x14ac:dyDescent="0.25">
      <c r="A6736" s="75" t="s">
        <v>9</v>
      </c>
      <c r="B6736">
        <v>0.6428571428571429</v>
      </c>
      <c r="C6736" s="76" t="s">
        <v>88</v>
      </c>
      <c r="E6736">
        <f t="shared" ca="1" si="208"/>
        <v>0.37648947653044529</v>
      </c>
      <c r="F6736">
        <v>0.25231678605420033</v>
      </c>
      <c r="G6736">
        <f>AVERAGE(F$2:F6736)</f>
        <v>24816.43318209421</v>
      </c>
    </row>
    <row r="6737" spans="1:7" x14ac:dyDescent="0.25">
      <c r="A6737" s="75" t="s">
        <v>9</v>
      </c>
      <c r="B6737">
        <v>9.0909090909090912E-2</v>
      </c>
      <c r="C6737" s="76" t="s">
        <v>89</v>
      </c>
      <c r="E6737">
        <f t="shared" ca="1" si="208"/>
        <v>6.3380523430280333E-2</v>
      </c>
      <c r="F6737">
        <v>7.4210526315789478</v>
      </c>
      <c r="G6737">
        <f>AVERAGE(F$2:F6737)</f>
        <v>24812.750133975231</v>
      </c>
    </row>
    <row r="6738" spans="1:7" x14ac:dyDescent="0.25">
      <c r="A6738" s="75" t="s">
        <v>9</v>
      </c>
      <c r="B6738">
        <v>0.21212121212121213</v>
      </c>
      <c r="C6738" s="76" t="s">
        <v>90</v>
      </c>
      <c r="E6738">
        <f t="shared" ca="1" si="208"/>
        <v>1.2583986489972943E-2</v>
      </c>
      <c r="F6738">
        <v>5.9322033898305024E-2</v>
      </c>
      <c r="G6738">
        <f>AVERAGE(F$2:F6738)</f>
        <v>24809.067086504256</v>
      </c>
    </row>
    <row r="6739" spans="1:7" x14ac:dyDescent="0.25">
      <c r="A6739" s="75" t="s">
        <v>9</v>
      </c>
      <c r="B6739">
        <v>4</v>
      </c>
      <c r="C6739" s="76" t="s">
        <v>91</v>
      </c>
      <c r="E6739">
        <f t="shared" ca="1" si="208"/>
        <v>0.50043858755914605</v>
      </c>
      <c r="F6739">
        <v>0.90476190476190477</v>
      </c>
      <c r="G6739">
        <f>AVERAGE(F$2:F6739)</f>
        <v>24805.385257723523</v>
      </c>
    </row>
    <row r="6740" spans="1:7" x14ac:dyDescent="0.25">
      <c r="A6740" s="75" t="s">
        <v>9</v>
      </c>
      <c r="B6740">
        <v>0.16666666666666666</v>
      </c>
      <c r="C6740" s="76" t="s">
        <v>92</v>
      </c>
      <c r="E6740">
        <f t="shared" ca="1" si="208"/>
        <v>0.93171750166976008</v>
      </c>
      <c r="F6740">
        <v>1.2727272727272729</v>
      </c>
      <c r="G6740">
        <f>AVERAGE(F$2:F6740)</f>
        <v>24801.704576238073</v>
      </c>
    </row>
    <row r="6741" spans="1:7" x14ac:dyDescent="0.25">
      <c r="A6741" s="75" t="s">
        <v>9</v>
      </c>
      <c r="B6741">
        <v>1.3809523809523809</v>
      </c>
      <c r="C6741" s="76" t="s">
        <v>93</v>
      </c>
      <c r="E6741">
        <f t="shared" ca="1" si="208"/>
        <v>0.90815415217813811</v>
      </c>
      <c r="F6741">
        <v>0.52962962962962956</v>
      </c>
      <c r="G6741">
        <f>AVERAGE(F$2:F6741)</f>
        <v>24798.024876691095</v>
      </c>
    </row>
    <row r="6742" spans="1:7" x14ac:dyDescent="0.25">
      <c r="A6742" s="75" t="s">
        <v>9</v>
      </c>
      <c r="B6742">
        <v>3.7037037037037035E-2</v>
      </c>
      <c r="C6742" s="76" t="s">
        <v>94</v>
      </c>
      <c r="E6742">
        <f t="shared" ca="1" si="208"/>
        <v>0.84160643245350586</v>
      </c>
      <c r="F6742">
        <v>0.95081967213114749</v>
      </c>
      <c r="G6742">
        <f>AVERAGE(F$2:F6742)</f>
        <v>24794.346331362951</v>
      </c>
    </row>
    <row r="6743" spans="1:7" x14ac:dyDescent="0.25">
      <c r="A6743" s="75" t="s">
        <v>9</v>
      </c>
      <c r="B6743">
        <v>0.36781609195402298</v>
      </c>
      <c r="C6743" s="76" t="s">
        <v>95</v>
      </c>
      <c r="E6743">
        <f t="shared" ca="1" si="208"/>
        <v>0.74800619402530433</v>
      </c>
      <c r="F6743">
        <v>0.95726495726495731</v>
      </c>
      <c r="G6743">
        <f>AVERAGE(F$2:F6743)</f>
        <v>24790.668878223467</v>
      </c>
    </row>
    <row r="6744" spans="1:7" x14ac:dyDescent="0.25">
      <c r="A6744" s="75" t="s">
        <v>9</v>
      </c>
      <c r="B6744">
        <v>0.23456790123456789</v>
      </c>
      <c r="C6744" s="76" t="s">
        <v>96</v>
      </c>
      <c r="E6744">
        <f t="shared" ca="1" si="208"/>
        <v>0.68638387191497108</v>
      </c>
      <c r="F6744">
        <v>0.62781255286753512</v>
      </c>
      <c r="G6744">
        <f>AVERAGE(F$2:F6744)</f>
        <v>24786.992466972442</v>
      </c>
    </row>
    <row r="6745" spans="1:7" x14ac:dyDescent="0.25">
      <c r="A6745" s="75" t="s">
        <v>9</v>
      </c>
      <c r="B6745">
        <v>0.52380952380952384</v>
      </c>
      <c r="C6745" s="76" t="s">
        <v>97</v>
      </c>
      <c r="E6745">
        <f t="shared" ca="1" si="208"/>
        <v>0.37088265161056455</v>
      </c>
      <c r="F6745">
        <v>2.8901734104046242E-2</v>
      </c>
      <c r="G6745">
        <f>AVERAGE(F$2:F6745)</f>
        <v>24783.317057191118</v>
      </c>
    </row>
    <row r="6746" spans="1:7" x14ac:dyDescent="0.25">
      <c r="A6746" s="75" t="s">
        <v>9</v>
      </c>
      <c r="B6746">
        <v>2.2536196518626972</v>
      </c>
      <c r="C6746" s="76" t="s">
        <v>98</v>
      </c>
      <c r="E6746">
        <f t="shared" ca="1" si="208"/>
        <v>0.57505363377882757</v>
      </c>
      <c r="F6746">
        <v>0.22797650827549387</v>
      </c>
      <c r="G6746">
        <f>AVERAGE(F$2:F6746)</f>
        <v>24779.642766741796</v>
      </c>
    </row>
    <row r="6747" spans="1:7" x14ac:dyDescent="0.25">
      <c r="A6747" s="75" t="s">
        <v>9</v>
      </c>
      <c r="B6747">
        <v>0.27007299270072987</v>
      </c>
      <c r="C6747" s="76" t="s">
        <v>340</v>
      </c>
      <c r="E6747">
        <f t="shared" ca="1" si="208"/>
        <v>5.353148852040257E-2</v>
      </c>
      <c r="F6747">
        <v>1.0202020202020201</v>
      </c>
      <c r="G6747">
        <f>AVERAGE(F$2:F6747)</f>
        <v>24775.969683052983</v>
      </c>
    </row>
    <row r="6748" spans="1:7" x14ac:dyDescent="0.25">
      <c r="B6748">
        <v>0.73333333333333328</v>
      </c>
      <c r="C6748" s="76" t="s">
        <v>81</v>
      </c>
      <c r="E6748">
        <f t="shared" ca="1" si="208"/>
        <v>0.83012796014253454</v>
      </c>
      <c r="F6748">
        <v>37.888888888888886</v>
      </c>
      <c r="G6748">
        <f>AVERAGE(F$2:F6748)</f>
        <v>24772.303152625511</v>
      </c>
    </row>
    <row r="6749" spans="1:7" x14ac:dyDescent="0.25">
      <c r="A6749" s="75" t="s">
        <v>10</v>
      </c>
      <c r="B6749">
        <v>11.499999999999998</v>
      </c>
      <c r="C6749" s="76" t="s">
        <v>82</v>
      </c>
      <c r="E6749">
        <f t="shared" ca="1" si="208"/>
        <v>0.25176914721036825</v>
      </c>
      <c r="F6749">
        <v>1.001001001001001E-3</v>
      </c>
      <c r="G6749">
        <f>AVERAGE(F$2:F6749)</f>
        <v>24768.632094215369</v>
      </c>
    </row>
    <row r="6750" spans="1:7" x14ac:dyDescent="0.25">
      <c r="A6750" s="75" t="s">
        <v>10</v>
      </c>
      <c r="B6750">
        <v>4.7619047619047616E-2</v>
      </c>
      <c r="C6750" s="76" t="s">
        <v>83</v>
      </c>
      <c r="E6750">
        <f t="shared" ca="1" si="208"/>
        <v>0.1586200420267192</v>
      </c>
      <c r="F6750">
        <v>0.33333333333333331</v>
      </c>
      <c r="G6750">
        <f>AVERAGE(F$2:F6750)</f>
        <v>24764.962172929125</v>
      </c>
    </row>
    <row r="6751" spans="1:7" x14ac:dyDescent="0.25">
      <c r="A6751" s="75" t="s">
        <v>10</v>
      </c>
      <c r="B6751">
        <v>7.333333333333333</v>
      </c>
      <c r="C6751" s="76" t="s">
        <v>84</v>
      </c>
      <c r="E6751">
        <f t="shared" ca="1" si="208"/>
        <v>0.44060545610735358</v>
      </c>
      <c r="F6751">
        <v>0.5</v>
      </c>
      <c r="G6751">
        <f>AVERAGE(F$2:F6751)</f>
        <v>24761.29336371832</v>
      </c>
    </row>
    <row r="6752" spans="1:7" x14ac:dyDescent="0.25">
      <c r="A6752" s="75" t="s">
        <v>10</v>
      </c>
      <c r="B6752">
        <v>0.25</v>
      </c>
      <c r="C6752" s="76" t="s">
        <v>85</v>
      </c>
      <c r="E6752">
        <f t="shared" ca="1" si="208"/>
        <v>0.69706213116806326</v>
      </c>
      <c r="F6752">
        <v>0.53987730061349692</v>
      </c>
      <c r="G6752">
        <f>AVERAGE(F$2:F6752)</f>
        <v>24757.625647307948</v>
      </c>
    </row>
    <row r="6753" spans="1:7" x14ac:dyDescent="0.25">
      <c r="A6753" s="75" t="s">
        <v>10</v>
      </c>
      <c r="B6753">
        <v>1.2085889570552146</v>
      </c>
      <c r="C6753" s="76" t="s">
        <v>86</v>
      </c>
      <c r="E6753">
        <f t="shared" ca="1" si="208"/>
        <v>0.75640773638761138</v>
      </c>
      <c r="F6753">
        <v>9.0909090909090745E-2</v>
      </c>
      <c r="G6753">
        <f>AVERAGE(F$2:F6753)</f>
        <v>24753.958950812357</v>
      </c>
    </row>
    <row r="6754" spans="1:7" x14ac:dyDescent="0.25">
      <c r="A6754" s="75" t="s">
        <v>10</v>
      </c>
      <c r="B6754">
        <v>0.44444444444444442</v>
      </c>
      <c r="C6754" s="76" t="s">
        <v>87</v>
      </c>
      <c r="E6754">
        <f t="shared" ca="1" si="208"/>
        <v>2.6512201165825644E-2</v>
      </c>
      <c r="F6754">
        <v>0.7142857142857143</v>
      </c>
      <c r="G6754">
        <f>AVERAGE(F$2:F6754)</f>
        <v>24750.293432573781</v>
      </c>
    </row>
    <row r="6755" spans="1:7" x14ac:dyDescent="0.25">
      <c r="A6755" s="75" t="s">
        <v>10</v>
      </c>
      <c r="B6755">
        <v>0.42857142857142855</v>
      </c>
      <c r="C6755" s="76" t="s">
        <v>88</v>
      </c>
      <c r="E6755">
        <f t="shared" ca="1" si="208"/>
        <v>0.81828585388735564</v>
      </c>
      <c r="F6755">
        <v>110.11111111111111</v>
      </c>
      <c r="G6755">
        <f>AVERAGE(F$2:F6755)</f>
        <v>24746.645197110134</v>
      </c>
    </row>
    <row r="6756" spans="1:7" x14ac:dyDescent="0.25">
      <c r="A6756" s="75" t="s">
        <v>10</v>
      </c>
      <c r="B6756">
        <v>0.84848484848484851</v>
      </c>
      <c r="C6756" s="76" t="s">
        <v>89</v>
      </c>
      <c r="E6756">
        <f t="shared" ca="1" si="208"/>
        <v>0.13908218588433918</v>
      </c>
      <c r="F6756">
        <v>19</v>
      </c>
      <c r="G6756">
        <f>AVERAGE(F$2:F6756)</f>
        <v>24742.984553853716</v>
      </c>
    </row>
    <row r="6757" spans="1:7" x14ac:dyDescent="0.25">
      <c r="A6757" s="75" t="s">
        <v>10</v>
      </c>
      <c r="B6757">
        <v>0.51515151515151514</v>
      </c>
      <c r="C6757" s="76" t="s">
        <v>90</v>
      </c>
      <c r="E6757">
        <f t="shared" ca="1" si="208"/>
        <v>0.39109810508946419</v>
      </c>
      <c r="F6757">
        <v>4</v>
      </c>
      <c r="G6757">
        <f>AVERAGE(F$2:F6757)</f>
        <v>24739.322774020406</v>
      </c>
    </row>
    <row r="6758" spans="1:7" x14ac:dyDescent="0.25">
      <c r="A6758" s="75" t="s">
        <v>10</v>
      </c>
      <c r="B6758">
        <v>0.99</v>
      </c>
      <c r="C6758" s="76" t="s">
        <v>91</v>
      </c>
      <c r="E6758">
        <f t="shared" ca="1" si="208"/>
        <v>0.39544443864854451</v>
      </c>
      <c r="F6758">
        <v>4.2553191489361701E-2</v>
      </c>
      <c r="G6758">
        <f>AVERAGE(F$2:F6758)</f>
        <v>24735.661492353862</v>
      </c>
    </row>
    <row r="6759" spans="1:7" x14ac:dyDescent="0.25">
      <c r="A6759" s="75" t="s">
        <v>10</v>
      </c>
      <c r="B6759">
        <v>0.16666666666666666</v>
      </c>
      <c r="C6759" s="76" t="s">
        <v>92</v>
      </c>
      <c r="E6759">
        <f t="shared" ca="1" si="208"/>
        <v>0.52804892631977951</v>
      </c>
      <c r="F6759">
        <v>0.22480620155038761</v>
      </c>
      <c r="G6759">
        <f>AVERAGE(F$2:F6759)</f>
        <v>24732.001321195803</v>
      </c>
    </row>
    <row r="6760" spans="1:7" x14ac:dyDescent="0.25">
      <c r="A6760" s="75" t="s">
        <v>10</v>
      </c>
      <c r="B6760">
        <v>4.7619047619047616E-2</v>
      </c>
      <c r="C6760" s="76" t="s">
        <v>93</v>
      </c>
      <c r="E6760">
        <f t="shared" ca="1" si="208"/>
        <v>0.43819025701312253</v>
      </c>
      <c r="F6760">
        <v>2</v>
      </c>
      <c r="G6760">
        <f>AVERAGE(F$2:F6760)</f>
        <v>24728.342495730318</v>
      </c>
    </row>
    <row r="6761" spans="1:7" x14ac:dyDescent="0.25">
      <c r="A6761" s="75" t="s">
        <v>10</v>
      </c>
      <c r="B6761">
        <v>3.7037037037037035E-2</v>
      </c>
      <c r="C6761" s="76" t="s">
        <v>94</v>
      </c>
      <c r="E6761">
        <f t="shared" ca="1" si="208"/>
        <v>2.162418597659399E-2</v>
      </c>
      <c r="F6761">
        <v>0.41666666666666669</v>
      </c>
      <c r="G6761">
        <f>AVERAGE(F$2:F6761)</f>
        <v>24724.684518536669</v>
      </c>
    </row>
    <row r="6762" spans="1:7" x14ac:dyDescent="0.25">
      <c r="A6762" s="75" t="s">
        <v>10</v>
      </c>
      <c r="B6762">
        <v>0.42528735632183906</v>
      </c>
      <c r="C6762" s="76" t="s">
        <v>95</v>
      </c>
      <c r="E6762">
        <f t="shared" ca="1" si="208"/>
        <v>0.41222746576012981</v>
      </c>
      <c r="F6762">
        <v>7.9772727272727275</v>
      </c>
      <c r="G6762">
        <f>AVERAGE(F$2:F6762)</f>
        <v>24721.028741692146</v>
      </c>
    </row>
    <row r="6763" spans="1:7" x14ac:dyDescent="0.25">
      <c r="A6763" s="75" t="s">
        <v>10</v>
      </c>
      <c r="B6763">
        <v>0.69135802469135799</v>
      </c>
      <c r="C6763" s="76" t="s">
        <v>96</v>
      </c>
      <c r="E6763">
        <f t="shared" ca="1" si="208"/>
        <v>0.73029078428732419</v>
      </c>
      <c r="F6763">
        <v>0.33333333333333331</v>
      </c>
      <c r="G6763">
        <f>AVERAGE(F$2:F6763)</f>
        <v>24717.372915692686</v>
      </c>
    </row>
    <row r="6764" spans="1:7" x14ac:dyDescent="0.25">
      <c r="A6764" s="75" t="s">
        <v>10</v>
      </c>
      <c r="B6764">
        <v>2.8095238095238093</v>
      </c>
      <c r="C6764" s="76" t="s">
        <v>97</v>
      </c>
      <c r="E6764">
        <f t="shared" ca="1" si="208"/>
        <v>0.28816403453603823</v>
      </c>
      <c r="F6764">
        <v>0.74820143884892087</v>
      </c>
      <c r="G6764">
        <f>AVERAGE(F$2:F6764)</f>
        <v>24713.718232162559</v>
      </c>
    </row>
    <row r="6765" spans="1:7" x14ac:dyDescent="0.25">
      <c r="A6765" s="75" t="s">
        <v>10</v>
      </c>
      <c r="B6765">
        <v>0.9186595087034326</v>
      </c>
      <c r="C6765" s="76" t="s">
        <v>98</v>
      </c>
      <c r="E6765">
        <f t="shared" ca="1" si="208"/>
        <v>8.8546724347324135E-2</v>
      </c>
      <c r="F6765">
        <v>0.80430528375733856</v>
      </c>
      <c r="G6765">
        <f>AVERAGE(F$2:F6765)</f>
        <v>24710.064637554799</v>
      </c>
    </row>
    <row r="6766" spans="1:7" x14ac:dyDescent="0.25">
      <c r="A6766" s="75" t="s">
        <v>10</v>
      </c>
      <c r="B6766">
        <v>0.12408759124087587</v>
      </c>
      <c r="C6766" s="76" t="s">
        <v>340</v>
      </c>
      <c r="E6766">
        <f t="shared" ca="1" si="208"/>
        <v>0.20641506142911881</v>
      </c>
      <c r="F6766">
        <v>0.33333333333333331</v>
      </c>
      <c r="G6766">
        <f>AVERAGE(F$2:F6766)</f>
        <v>24706.412053474356</v>
      </c>
    </row>
    <row r="6767" spans="1:7" x14ac:dyDescent="0.25">
      <c r="B6767">
        <v>0.8</v>
      </c>
      <c r="C6767" s="76" t="s">
        <v>81</v>
      </c>
      <c r="E6767">
        <f t="shared" ca="1" si="208"/>
        <v>0.49832934593241873</v>
      </c>
      <c r="F6767">
        <v>2.5974025974025997E-2</v>
      </c>
      <c r="G6767">
        <f>AVERAGE(F$2:F6767)</f>
        <v>24702.76050365475</v>
      </c>
    </row>
    <row r="6768" spans="1:7" x14ac:dyDescent="0.25">
      <c r="A6768" s="75" t="s">
        <v>11</v>
      </c>
      <c r="B6768">
        <v>11.499999999999998</v>
      </c>
      <c r="C6768" s="76" t="s">
        <v>82</v>
      </c>
      <c r="E6768">
        <f t="shared" ca="1" si="208"/>
        <v>0.96021009541059155</v>
      </c>
      <c r="F6768">
        <v>0.21875000000000003</v>
      </c>
      <c r="G6768">
        <f>AVERAGE(F$2:F6768)</f>
        <v>24699.110061545449</v>
      </c>
    </row>
    <row r="6769" spans="1:7" x14ac:dyDescent="0.25">
      <c r="A6769" s="75" t="s">
        <v>11</v>
      </c>
      <c r="B6769">
        <v>0.2857142857142857</v>
      </c>
      <c r="C6769" s="76" t="s">
        <v>83</v>
      </c>
      <c r="E6769">
        <f t="shared" ca="1" si="208"/>
        <v>7.0804378537219548E-2</v>
      </c>
      <c r="F6769">
        <v>0.66666666666666663</v>
      </c>
      <c r="G6769">
        <f>AVERAGE(F$2:F6769)</f>
        <v>24695.460764353531</v>
      </c>
    </row>
    <row r="6770" spans="1:7" x14ac:dyDescent="0.25">
      <c r="A6770" s="75" t="s">
        <v>11</v>
      </c>
      <c r="B6770">
        <v>1.0833333333333333</v>
      </c>
      <c r="C6770" s="76" t="s">
        <v>84</v>
      </c>
      <c r="E6770">
        <f t="shared" ca="1" si="208"/>
        <v>0.41478939488429145</v>
      </c>
      <c r="F6770">
        <v>0.82857142857142863</v>
      </c>
      <c r="G6770">
        <f>AVERAGE(F$2:F6770)</f>
        <v>24691.812569318383</v>
      </c>
    </row>
    <row r="6771" spans="1:7" x14ac:dyDescent="0.25">
      <c r="A6771" s="75" t="s">
        <v>11</v>
      </c>
      <c r="B6771">
        <v>5.25</v>
      </c>
      <c r="C6771" s="76" t="s">
        <v>85</v>
      </c>
      <c r="E6771">
        <f t="shared" ca="1" si="208"/>
        <v>0.87504810372730324</v>
      </c>
      <c r="F6771">
        <v>4.1513200257566005</v>
      </c>
      <c r="G6771">
        <f>AVERAGE(F$2:F6771)</f>
        <v>24688.165942841384</v>
      </c>
    </row>
    <row r="6772" spans="1:7" x14ac:dyDescent="0.25">
      <c r="A6772" s="75" t="s">
        <v>11</v>
      </c>
      <c r="B6772">
        <v>0.26380368098159512</v>
      </c>
      <c r="C6772" s="76" t="s">
        <v>86</v>
      </c>
      <c r="E6772">
        <f t="shared" ca="1" si="208"/>
        <v>0.64583056804568462</v>
      </c>
      <c r="F6772">
        <v>3.1322314049586777</v>
      </c>
      <c r="G6772">
        <f>AVERAGE(F$2:F6772)</f>
        <v>24684.520242987386</v>
      </c>
    </row>
    <row r="6773" spans="1:7" x14ac:dyDescent="0.25">
      <c r="A6773" s="75" t="s">
        <v>11</v>
      </c>
      <c r="B6773">
        <v>0.98888888888888893</v>
      </c>
      <c r="C6773" s="76" t="s">
        <v>87</v>
      </c>
      <c r="E6773">
        <f t="shared" ca="1" si="208"/>
        <v>0.11565506402644965</v>
      </c>
      <c r="F6773">
        <v>9</v>
      </c>
      <c r="G6773">
        <f>AVERAGE(F$2:F6773)</f>
        <v>24680.876486306497</v>
      </c>
    </row>
    <row r="6774" spans="1:7" x14ac:dyDescent="0.25">
      <c r="A6774" s="75" t="s">
        <v>11</v>
      </c>
      <c r="B6774">
        <v>0.6428571428571429</v>
      </c>
      <c r="C6774" s="76" t="s">
        <v>88</v>
      </c>
      <c r="E6774">
        <f t="shared" ca="1" si="208"/>
        <v>0.79798690795334448</v>
      </c>
      <c r="F6774">
        <v>0.99833333333333329</v>
      </c>
      <c r="G6774">
        <f>AVERAGE(F$2:F6774)</f>
        <v>24677.232624184398</v>
      </c>
    </row>
    <row r="6775" spans="1:7" x14ac:dyDescent="0.25">
      <c r="A6775" s="75" t="s">
        <v>11</v>
      </c>
      <c r="B6775">
        <v>0.84848484848484851</v>
      </c>
      <c r="C6775" s="76" t="s">
        <v>89</v>
      </c>
      <c r="E6775">
        <f t="shared" ca="1" si="208"/>
        <v>0.44374969883860627</v>
      </c>
      <c r="F6775">
        <v>0.98127340823970033</v>
      </c>
      <c r="G6775">
        <f>AVERAGE(F$2:F6775)</f>
        <v>24673.58983538151</v>
      </c>
    </row>
    <row r="6776" spans="1:7" x14ac:dyDescent="0.25">
      <c r="A6776" s="75" t="s">
        <v>11</v>
      </c>
      <c r="B6776">
        <v>6.0606060606060608E-2</v>
      </c>
      <c r="C6776" s="76" t="s">
        <v>90</v>
      </c>
      <c r="E6776">
        <f t="shared" ca="1" si="208"/>
        <v>0.76016451409289676</v>
      </c>
      <c r="F6776">
        <v>0.95</v>
      </c>
      <c r="G6776">
        <f>AVERAGE(F$2:F6776)</f>
        <v>24669.948117324624</v>
      </c>
    </row>
    <row r="6777" spans="1:7" x14ac:dyDescent="0.25">
      <c r="A6777" s="75" t="s">
        <v>11</v>
      </c>
      <c r="B6777">
        <v>0.99</v>
      </c>
      <c r="C6777" s="76" t="s">
        <v>91</v>
      </c>
      <c r="E6777">
        <f t="shared" ca="1" si="208"/>
        <v>0.18631576871094147</v>
      </c>
      <c r="F6777">
        <v>0.40334128878281622</v>
      </c>
      <c r="G6777">
        <f>AVERAGE(F$2:F6777)</f>
        <v>24666.307393479285</v>
      </c>
    </row>
    <row r="6778" spans="1:7" x14ac:dyDescent="0.25">
      <c r="A6778" s="75" t="s">
        <v>11</v>
      </c>
      <c r="B6778">
        <v>0.16666666666666666</v>
      </c>
      <c r="C6778" s="76" t="s">
        <v>92</v>
      </c>
      <c r="E6778">
        <f t="shared" ca="1" si="208"/>
        <v>9.5241324068810473E-2</v>
      </c>
      <c r="F6778">
        <v>0.66666666666666663</v>
      </c>
      <c r="G6778">
        <f>AVERAGE(F$2:F6778)</f>
        <v>24662.667782924935</v>
      </c>
    </row>
    <row r="6779" spans="1:7" x14ac:dyDescent="0.25">
      <c r="A6779" s="75" t="s">
        <v>11</v>
      </c>
      <c r="B6779">
        <v>4.7619047619047616E-2</v>
      </c>
      <c r="C6779" s="76" t="s">
        <v>93</v>
      </c>
      <c r="E6779">
        <f t="shared" ca="1" si="208"/>
        <v>0.20178788592523089</v>
      </c>
      <c r="F6779">
        <v>0.75757575757575757</v>
      </c>
      <c r="G6779">
        <f>AVERAGE(F$2:F6779)</f>
        <v>24659.029259731193</v>
      </c>
    </row>
    <row r="6780" spans="1:7" x14ac:dyDescent="0.25">
      <c r="A6780" s="75" t="s">
        <v>11</v>
      </c>
      <c r="B6780">
        <v>2.7037037037037037</v>
      </c>
      <c r="C6780" s="76" t="s">
        <v>94</v>
      </c>
      <c r="E6780">
        <f t="shared" ca="1" si="208"/>
        <v>0.79247002590515014</v>
      </c>
      <c r="F6780">
        <v>0.58333333333333337</v>
      </c>
      <c r="G6780">
        <f>AVERAGE(F$2:F6780)</f>
        <v>24655.391784303196</v>
      </c>
    </row>
    <row r="6781" spans="1:7" x14ac:dyDescent="0.25">
      <c r="A6781" s="75" t="s">
        <v>11</v>
      </c>
      <c r="B6781">
        <v>0.36781609195402298</v>
      </c>
      <c r="C6781" s="76" t="s">
        <v>95</v>
      </c>
      <c r="E6781">
        <f t="shared" ca="1" si="208"/>
        <v>0.49771502413922863</v>
      </c>
      <c r="F6781">
        <v>0.91228070175438591</v>
      </c>
      <c r="G6781">
        <f>AVERAGE(F$2:F6781)</f>
        <v>24651.755430394111</v>
      </c>
    </row>
    <row r="6782" spans="1:7" x14ac:dyDescent="0.25">
      <c r="A6782" s="75" t="s">
        <v>11</v>
      </c>
      <c r="B6782">
        <v>0.54320987654320985</v>
      </c>
      <c r="C6782" s="76" t="s">
        <v>96</v>
      </c>
      <c r="E6782">
        <f t="shared" ca="1" si="208"/>
        <v>0.75063067185572174</v>
      </c>
      <c r="F6782">
        <v>0.4</v>
      </c>
      <c r="G6782">
        <f>AVERAGE(F$2:F6782)</f>
        <v>24648.120073451126</v>
      </c>
    </row>
    <row r="6783" spans="1:7" x14ac:dyDescent="0.25">
      <c r="A6783" s="75" t="s">
        <v>11</v>
      </c>
      <c r="B6783">
        <v>18.047619047619047</v>
      </c>
      <c r="C6783" s="76" t="s">
        <v>97</v>
      </c>
      <c r="E6783">
        <f t="shared" ca="1" si="208"/>
        <v>0.24953657444428601</v>
      </c>
      <c r="F6783">
        <v>0.24242424242424243</v>
      </c>
      <c r="G6783">
        <f>AVERAGE(F$2:F6783)</f>
        <v>24644.485765334168</v>
      </c>
    </row>
    <row r="6784" spans="1:7" x14ac:dyDescent="0.25">
      <c r="A6784" s="75" t="s">
        <v>11</v>
      </c>
      <c r="B6784">
        <v>0.8373190174068651</v>
      </c>
      <c r="C6784" s="76" t="s">
        <v>98</v>
      </c>
      <c r="E6784">
        <f t="shared" ca="1" si="208"/>
        <v>0.93224663404459607</v>
      </c>
      <c r="F6784">
        <v>0.34782608695652173</v>
      </c>
      <c r="G6784">
        <f>AVERAGE(F$2:F6784)</f>
        <v>24640.852544349465</v>
      </c>
    </row>
    <row r="6785" spans="1:7" x14ac:dyDescent="0.25">
      <c r="A6785" s="75" t="s">
        <v>11</v>
      </c>
      <c r="B6785">
        <v>0.27007299270072987</v>
      </c>
      <c r="C6785" s="76" t="s">
        <v>340</v>
      </c>
      <c r="E6785">
        <f t="shared" ca="1" si="208"/>
        <v>0.34652298687555017</v>
      </c>
      <c r="F6785">
        <v>2.2727272727272704E-2</v>
      </c>
      <c r="G6785">
        <f>AVERAGE(F$2:F6785)</f>
        <v>24637.220346558035</v>
      </c>
    </row>
    <row r="6786" spans="1:7" x14ac:dyDescent="0.25">
      <c r="B6786">
        <v>0.6</v>
      </c>
      <c r="C6786" s="76" t="s">
        <v>81</v>
      </c>
      <c r="E6786">
        <f t="shared" ref="E6786:E6849" ca="1" si="209">RAND()</f>
        <v>0.36928489144372123</v>
      </c>
      <c r="F6786">
        <v>0.33333333333333331</v>
      </c>
      <c r="G6786">
        <f>AVERAGE(F$2:F6786)</f>
        <v>24633.589265200157</v>
      </c>
    </row>
    <row r="6787" spans="1:7" x14ac:dyDescent="0.25">
      <c r="A6787" s="75" t="s">
        <v>12</v>
      </c>
      <c r="B6787">
        <v>4</v>
      </c>
      <c r="C6787" s="76" t="s">
        <v>82</v>
      </c>
      <c r="E6787">
        <f t="shared" ca="1" si="209"/>
        <v>0.71603578461096118</v>
      </c>
      <c r="F6787">
        <v>0.42857142857142855</v>
      </c>
      <c r="G6787">
        <f>AVERAGE(F$2:F6787)</f>
        <v>24629.959268045164</v>
      </c>
    </row>
    <row r="6788" spans="1:7" x14ac:dyDescent="0.25">
      <c r="A6788" s="75" t="s">
        <v>12</v>
      </c>
      <c r="B6788">
        <v>0.90476190476190477</v>
      </c>
      <c r="C6788" s="76" t="s">
        <v>83</v>
      </c>
      <c r="E6788">
        <f t="shared" ca="1" si="209"/>
        <v>0.16301416403196245</v>
      </c>
      <c r="F6788">
        <v>1.1897810218978104</v>
      </c>
      <c r="G6788">
        <f>AVERAGE(F$2:F6788)</f>
        <v>24626.330452738395</v>
      </c>
    </row>
    <row r="6789" spans="1:7" x14ac:dyDescent="0.25">
      <c r="A6789" s="75" t="s">
        <v>12</v>
      </c>
      <c r="B6789">
        <v>40.666666666666664</v>
      </c>
      <c r="C6789" s="76" t="s">
        <v>84</v>
      </c>
      <c r="E6789">
        <f t="shared" ca="1" si="209"/>
        <v>0.58921364495774187</v>
      </c>
      <c r="F6789">
        <v>0.30795847750865041</v>
      </c>
      <c r="G6789">
        <f>AVERAGE(F$2:F6789)</f>
        <v>24622.702576708012</v>
      </c>
    </row>
    <row r="6790" spans="1:7" x14ac:dyDescent="0.25">
      <c r="A6790" s="75" t="s">
        <v>12</v>
      </c>
      <c r="B6790">
        <v>0.625</v>
      </c>
      <c r="C6790" s="76" t="s">
        <v>85</v>
      </c>
      <c r="E6790">
        <f t="shared" ca="1" si="209"/>
        <v>0.76922575970318396</v>
      </c>
      <c r="F6790">
        <v>0.17647058823529413</v>
      </c>
      <c r="G6790">
        <f>AVERAGE(F$2:F6790)</f>
        <v>24619.075750061063</v>
      </c>
    </row>
    <row r="6791" spans="1:7" x14ac:dyDescent="0.25">
      <c r="A6791" s="75" t="s">
        <v>12</v>
      </c>
      <c r="B6791">
        <v>0.47239263803680975</v>
      </c>
      <c r="C6791" s="76" t="s">
        <v>86</v>
      </c>
      <c r="E6791">
        <f t="shared" ca="1" si="209"/>
        <v>0.83555973139189621</v>
      </c>
      <c r="F6791">
        <v>3.25</v>
      </c>
      <c r="G6791">
        <f>AVERAGE(F$2:F6791)</f>
        <v>24615.450444354134</v>
      </c>
    </row>
    <row r="6792" spans="1:7" x14ac:dyDescent="0.25">
      <c r="A6792" s="75" t="s">
        <v>12</v>
      </c>
      <c r="B6792">
        <v>0.1111111111111111</v>
      </c>
      <c r="C6792" s="76" t="s">
        <v>87</v>
      </c>
      <c r="E6792">
        <f t="shared" ca="1" si="209"/>
        <v>0.67888435771693234</v>
      </c>
      <c r="F6792">
        <v>0.58333333333333337</v>
      </c>
      <c r="G6792">
        <f>AVERAGE(F$2:F6792)</f>
        <v>24611.82581365011</v>
      </c>
    </row>
    <row r="6793" spans="1:7" x14ac:dyDescent="0.25">
      <c r="A6793" s="75" t="s">
        <v>12</v>
      </c>
      <c r="B6793">
        <v>0.8571428571428571</v>
      </c>
      <c r="C6793" s="76" t="s">
        <v>88</v>
      </c>
      <c r="E6793">
        <f t="shared" ca="1" si="209"/>
        <v>0.75815705657383747</v>
      </c>
      <c r="F6793">
        <v>3.5454545454545454</v>
      </c>
      <c r="G6793">
        <f>AVERAGE(F$2:F6793)</f>
        <v>24608.202686388755</v>
      </c>
    </row>
    <row r="6794" spans="1:7" x14ac:dyDescent="0.25">
      <c r="A6794" s="75" t="s">
        <v>12</v>
      </c>
      <c r="B6794">
        <v>0.69696969696969702</v>
      </c>
      <c r="C6794" s="76" t="s">
        <v>89</v>
      </c>
      <c r="E6794">
        <f t="shared" ca="1" si="209"/>
        <v>0.26565714024818532</v>
      </c>
      <c r="F6794">
        <v>99</v>
      </c>
      <c r="G6794">
        <f>AVERAGE(F$2:F6794)</f>
        <v>24604.594677749512</v>
      </c>
    </row>
    <row r="6795" spans="1:7" x14ac:dyDescent="0.25">
      <c r="A6795" s="75" t="s">
        <v>12</v>
      </c>
      <c r="B6795">
        <v>0.51515151515151514</v>
      </c>
      <c r="C6795" s="76" t="s">
        <v>90</v>
      </c>
      <c r="E6795">
        <f t="shared" ca="1" si="209"/>
        <v>0.24804537190509079</v>
      </c>
      <c r="F6795">
        <v>5.5712936732766706E-2</v>
      </c>
      <c r="G6795">
        <f>AVERAGE(F$2:F6795)</f>
        <v>24600.973167745859</v>
      </c>
    </row>
    <row r="6796" spans="1:7" x14ac:dyDescent="0.25">
      <c r="A6796" s="75" t="s">
        <v>12</v>
      </c>
      <c r="B6796">
        <v>0.5</v>
      </c>
      <c r="C6796" s="76" t="s">
        <v>91</v>
      </c>
      <c r="E6796">
        <f t="shared" ca="1" si="209"/>
        <v>0.97938128220087772</v>
      </c>
      <c r="F6796">
        <v>0.14383561643835616</v>
      </c>
      <c r="G6796">
        <f>AVERAGE(F$2:F6796)</f>
        <v>24597.352736644734</v>
      </c>
    </row>
    <row r="6797" spans="1:7" x14ac:dyDescent="0.25">
      <c r="A6797" s="75" t="s">
        <v>12</v>
      </c>
      <c r="B6797">
        <v>0.91666666666666663</v>
      </c>
      <c r="C6797" s="76" t="s">
        <v>92</v>
      </c>
      <c r="E6797">
        <f t="shared" ca="1" si="209"/>
        <v>0.49592102342564837</v>
      </c>
      <c r="F6797">
        <v>0.6</v>
      </c>
      <c r="G6797">
        <f>AVERAGE(F$2:F6797)</f>
        <v>24593.73343812551</v>
      </c>
    </row>
    <row r="6798" spans="1:7" x14ac:dyDescent="0.25">
      <c r="A6798" s="75" t="s">
        <v>12</v>
      </c>
      <c r="B6798">
        <v>1.3809523809523809</v>
      </c>
      <c r="C6798" s="76" t="s">
        <v>93</v>
      </c>
      <c r="E6798">
        <f t="shared" ca="1" si="209"/>
        <v>8.5474133156704379E-2</v>
      </c>
      <c r="F6798">
        <v>8.1081081081081086E-2</v>
      </c>
      <c r="G6798">
        <f>AVERAGE(F$2:F6798)</f>
        <v>24590.115128230405</v>
      </c>
    </row>
    <row r="6799" spans="1:7" x14ac:dyDescent="0.25">
      <c r="A6799" s="75" t="s">
        <v>12</v>
      </c>
      <c r="B6799">
        <v>7.407407407407407E-2</v>
      </c>
      <c r="C6799" s="76" t="s">
        <v>94</v>
      </c>
      <c r="E6799">
        <f t="shared" ca="1" si="209"/>
        <v>0.22946437988007995</v>
      </c>
      <c r="F6799">
        <v>0.53061224489795922</v>
      </c>
      <c r="G6799">
        <f>AVERAGE(F$2:F6799)</f>
        <v>24586.497948984157</v>
      </c>
    </row>
    <row r="6800" spans="1:7" x14ac:dyDescent="0.25">
      <c r="A6800" s="75" t="s">
        <v>12</v>
      </c>
      <c r="B6800">
        <v>0.94252873563218387</v>
      </c>
      <c r="C6800" s="76" t="s">
        <v>95</v>
      </c>
      <c r="E6800">
        <f t="shared" ca="1" si="209"/>
        <v>0.91576319129703743</v>
      </c>
      <c r="F6800">
        <v>0.13636363636363635</v>
      </c>
      <c r="G6800">
        <f>AVERAGE(F$2:F6800)</f>
        <v>24582.881775784368</v>
      </c>
    </row>
    <row r="6801" spans="1:7" x14ac:dyDescent="0.25">
      <c r="A6801" s="75" t="s">
        <v>12</v>
      </c>
      <c r="B6801">
        <v>0.23456790123456789</v>
      </c>
      <c r="C6801" s="76" t="s">
        <v>96</v>
      </c>
      <c r="E6801">
        <f t="shared" ca="1" si="209"/>
        <v>0.97975094295758325</v>
      </c>
      <c r="F6801">
        <v>0.11111111111111108</v>
      </c>
      <c r="G6801">
        <f>AVERAGE(F$2:F6801)</f>
        <v>24579.266662451326</v>
      </c>
    </row>
    <row r="6802" spans="1:7" x14ac:dyDescent="0.25">
      <c r="A6802" s="75" t="s">
        <v>12</v>
      </c>
      <c r="B6802">
        <v>0.42857142857142855</v>
      </c>
      <c r="C6802" s="76" t="s">
        <v>97</v>
      </c>
      <c r="E6802">
        <f t="shared" ca="1" si="209"/>
        <v>0.17397657170234104</v>
      </c>
      <c r="F6802">
        <v>2.5714285714285716</v>
      </c>
      <c r="G6802">
        <f>AVERAGE(F$2:F6802)</f>
        <v>24575.652973988766</v>
      </c>
    </row>
    <row r="6803" spans="1:7" x14ac:dyDescent="0.25">
      <c r="A6803" s="75" t="s">
        <v>12</v>
      </c>
      <c r="B6803">
        <v>0.6268098259313486</v>
      </c>
      <c r="C6803" s="76" t="s">
        <v>98</v>
      </c>
      <c r="E6803">
        <f t="shared" ca="1" si="209"/>
        <v>0.73439340466383685</v>
      </c>
      <c r="F6803">
        <v>0.9550561797752809</v>
      </c>
      <c r="G6803">
        <f>AVERAGE(F$2:F6803)</f>
        <v>24572.040110431313</v>
      </c>
    </row>
    <row r="6804" spans="1:7" x14ac:dyDescent="0.25">
      <c r="A6804" s="75" t="s">
        <v>12</v>
      </c>
      <c r="B6804">
        <v>0.27007299270072987</v>
      </c>
      <c r="C6804" s="76" t="s">
        <v>340</v>
      </c>
      <c r="E6804">
        <f t="shared" ca="1" si="209"/>
        <v>0.6857806495711456</v>
      </c>
      <c r="F6804">
        <v>0.55752212389380529</v>
      </c>
      <c r="G6804">
        <f>AVERAGE(F$2:F6804)</f>
        <v>24568.428250577083</v>
      </c>
    </row>
    <row r="6805" spans="1:7" x14ac:dyDescent="0.25">
      <c r="B6805">
        <v>0.4</v>
      </c>
      <c r="C6805" s="76" t="s">
        <v>81</v>
      </c>
      <c r="E6805">
        <f t="shared" ca="1" si="209"/>
        <v>0.35740702045525885</v>
      </c>
      <c r="F6805">
        <v>0.14310197086546703</v>
      </c>
      <c r="G6805">
        <f>AVERAGE(F$2:F6805)</f>
        <v>24564.817391501743</v>
      </c>
    </row>
    <row r="6806" spans="1:7" x14ac:dyDescent="0.25">
      <c r="A6806" s="75" t="s">
        <v>13</v>
      </c>
      <c r="B6806">
        <v>10.249999999999998</v>
      </c>
      <c r="C6806" s="76" t="s">
        <v>82</v>
      </c>
      <c r="E6806">
        <f t="shared" ca="1" si="209"/>
        <v>0.21714971806132488</v>
      </c>
      <c r="F6806">
        <v>0.10982530321575609</v>
      </c>
      <c r="G6806">
        <f>AVERAGE(F$2:F6806)</f>
        <v>24561.207588773428</v>
      </c>
    </row>
    <row r="6807" spans="1:7" x14ac:dyDescent="0.25">
      <c r="A6807" s="75" t="s">
        <v>13</v>
      </c>
      <c r="B6807">
        <v>0.19047619047619047</v>
      </c>
      <c r="C6807" s="76" t="s">
        <v>83</v>
      </c>
      <c r="E6807">
        <f t="shared" ca="1" si="209"/>
        <v>0.47252537109207982</v>
      </c>
      <c r="F6807">
        <v>0.31506849315068491</v>
      </c>
      <c r="G6807">
        <f>AVERAGE(F$2:F6807)</f>
        <v>24557.598876972032</v>
      </c>
    </row>
    <row r="6808" spans="1:7" x14ac:dyDescent="0.25">
      <c r="A6808" s="75" t="s">
        <v>13</v>
      </c>
      <c r="B6808">
        <v>2.75</v>
      </c>
      <c r="C6808" s="76" t="s">
        <v>84</v>
      </c>
      <c r="E6808">
        <f t="shared" ca="1" si="209"/>
        <v>0.13139919654668997</v>
      </c>
      <c r="F6808">
        <v>0.2805755395683453</v>
      </c>
      <c r="G6808">
        <f>AVERAGE(F$2:F6808)</f>
        <v>24553.991220397707</v>
      </c>
    </row>
    <row r="6809" spans="1:7" x14ac:dyDescent="0.25">
      <c r="A6809" s="75" t="s">
        <v>13</v>
      </c>
      <c r="B6809">
        <v>0.8125</v>
      </c>
      <c r="C6809" s="76" t="s">
        <v>85</v>
      </c>
      <c r="E6809">
        <f t="shared" ca="1" si="209"/>
        <v>0.33256016726107163</v>
      </c>
      <c r="F6809">
        <v>0.26829268292682928</v>
      </c>
      <c r="G6809">
        <f>AVERAGE(F$2:F6809)</f>
        <v>24550.38462184781</v>
      </c>
    </row>
    <row r="6810" spans="1:7" x14ac:dyDescent="0.25">
      <c r="A6810" s="75" t="s">
        <v>13</v>
      </c>
      <c r="B6810">
        <v>1.2085889570552146</v>
      </c>
      <c r="C6810" s="76" t="s">
        <v>86</v>
      </c>
      <c r="E6810">
        <f t="shared" ca="1" si="209"/>
        <v>0.28332099207382777</v>
      </c>
      <c r="F6810">
        <v>2.7037037037037037</v>
      </c>
      <c r="G6810">
        <f>AVERAGE(F$2:F6810)</f>
        <v>24546.77944033538</v>
      </c>
    </row>
    <row r="6811" spans="1:7" x14ac:dyDescent="0.25">
      <c r="A6811" s="75" t="s">
        <v>13</v>
      </c>
      <c r="B6811">
        <v>0.88888888888888884</v>
      </c>
      <c r="C6811" s="76" t="s">
        <v>87</v>
      </c>
      <c r="E6811">
        <f t="shared" ca="1" si="209"/>
        <v>0.6398980482662483</v>
      </c>
      <c r="F6811">
        <v>1.7272727272727273</v>
      </c>
      <c r="G6811">
        <f>AVERAGE(F$2:F6811)</f>
        <v>24543.17517423147</v>
      </c>
    </row>
    <row r="6812" spans="1:7" x14ac:dyDescent="0.25">
      <c r="A6812" s="75" t="s">
        <v>13</v>
      </c>
      <c r="B6812">
        <v>0.42857142857142855</v>
      </c>
      <c r="C6812" s="76" t="s">
        <v>88</v>
      </c>
      <c r="E6812">
        <f t="shared" ca="1" si="209"/>
        <v>0.58306047287030571</v>
      </c>
      <c r="F6812">
        <v>0.43283582089552236</v>
      </c>
      <c r="G6812">
        <f>AVERAGE(F$2:F6812)</f>
        <v>24539.571776442834</v>
      </c>
    </row>
    <row r="6813" spans="1:7" x14ac:dyDescent="0.25">
      <c r="A6813" s="75" t="s">
        <v>13</v>
      </c>
      <c r="B6813">
        <v>0.75757575757575757</v>
      </c>
      <c r="C6813" s="76" t="s">
        <v>89</v>
      </c>
      <c r="E6813">
        <f t="shared" ca="1" si="209"/>
        <v>0.89021924854995338</v>
      </c>
      <c r="F6813">
        <v>0.8214285714285714</v>
      </c>
      <c r="G6813">
        <f>AVERAGE(F$2:F6813)</f>
        <v>24535.969493655415</v>
      </c>
    </row>
    <row r="6814" spans="1:7" x14ac:dyDescent="0.25">
      <c r="A6814" s="75" t="s">
        <v>13</v>
      </c>
      <c r="B6814">
        <v>0.51515151515151514</v>
      </c>
      <c r="C6814" s="76" t="s">
        <v>90</v>
      </c>
      <c r="E6814">
        <f t="shared" ca="1" si="209"/>
        <v>0.28141182567557388</v>
      </c>
      <c r="F6814">
        <v>11</v>
      </c>
      <c r="G6814">
        <f>AVERAGE(F$2:F6814)</f>
        <v>24532.369762333878</v>
      </c>
    </row>
    <row r="6815" spans="1:7" x14ac:dyDescent="0.25">
      <c r="A6815" s="75" t="s">
        <v>13</v>
      </c>
      <c r="B6815">
        <v>1.5</v>
      </c>
      <c r="C6815" s="76" t="s">
        <v>91</v>
      </c>
      <c r="E6815">
        <f t="shared" ca="1" si="209"/>
        <v>0.43265015614209978</v>
      </c>
      <c r="F6815">
        <v>0.70588235294117652</v>
      </c>
      <c r="G6815">
        <f>AVERAGE(F$2:F6815)</f>
        <v>24528.769576851049</v>
      </c>
    </row>
    <row r="6816" spans="1:7" x14ac:dyDescent="0.25">
      <c r="A6816" s="75" t="s">
        <v>13</v>
      </c>
      <c r="B6816">
        <v>4</v>
      </c>
      <c r="C6816" s="76" t="s">
        <v>92</v>
      </c>
      <c r="E6816">
        <f t="shared" ca="1" si="209"/>
        <v>0.5794536783693307</v>
      </c>
      <c r="F6816">
        <v>2</v>
      </c>
      <c r="G6816">
        <f>AVERAGE(F$2:F6816)</f>
        <v>24525.170637808224</v>
      </c>
    </row>
    <row r="6817" spans="1:7" x14ac:dyDescent="0.25">
      <c r="A6817" s="75" t="s">
        <v>13</v>
      </c>
      <c r="B6817">
        <v>0</v>
      </c>
      <c r="C6817" s="76" t="s">
        <v>93</v>
      </c>
      <c r="E6817">
        <f t="shared" ca="1" si="209"/>
        <v>0.20726776200193164</v>
      </c>
      <c r="F6817">
        <v>67.493150684931507</v>
      </c>
      <c r="G6817">
        <f>AVERAGE(F$2:F6817)</f>
        <v>24521.582363529007</v>
      </c>
    </row>
    <row r="6818" spans="1:7" x14ac:dyDescent="0.25">
      <c r="A6818" s="75" t="s">
        <v>13</v>
      </c>
      <c r="B6818">
        <v>7.407407407407407E-2</v>
      </c>
      <c r="C6818" s="76" t="s">
        <v>94</v>
      </c>
      <c r="E6818">
        <f t="shared" ca="1" si="209"/>
        <v>0.22707142328505181</v>
      </c>
      <c r="F6818">
        <v>0.44444444444444442</v>
      </c>
      <c r="G6818">
        <f>AVERAGE(F$2:F6818)</f>
        <v>24517.985306477654</v>
      </c>
    </row>
    <row r="6819" spans="1:7" x14ac:dyDescent="0.25">
      <c r="A6819" s="75" t="s">
        <v>13</v>
      </c>
      <c r="B6819">
        <v>1.0114942528735633</v>
      </c>
      <c r="C6819" s="76" t="s">
        <v>95</v>
      </c>
      <c r="E6819">
        <f t="shared" ca="1" si="209"/>
        <v>0.27495734563189611</v>
      </c>
      <c r="F6819">
        <v>9.9009900990099098E-3</v>
      </c>
      <c r="G6819">
        <f>AVERAGE(F$2:F6819)</f>
        <v>24514.389240856432</v>
      </c>
    </row>
    <row r="6820" spans="1:7" x14ac:dyDescent="0.25">
      <c r="A6820" s="75" t="s">
        <v>13</v>
      </c>
      <c r="B6820">
        <v>7.407407407407407E-2</v>
      </c>
      <c r="C6820" s="76" t="s">
        <v>96</v>
      </c>
      <c r="E6820">
        <f t="shared" ca="1" si="209"/>
        <v>0.11970891012215468</v>
      </c>
      <c r="F6820">
        <v>0.6216216216216216</v>
      </c>
      <c r="G6820">
        <f>AVERAGE(F$2:F6820)</f>
        <v>24510.794319662818</v>
      </c>
    </row>
    <row r="6821" spans="1:7" x14ac:dyDescent="0.25">
      <c r="A6821" s="75" t="s">
        <v>13</v>
      </c>
      <c r="B6821">
        <v>0.90476190476190477</v>
      </c>
      <c r="C6821" s="76" t="s">
        <v>97</v>
      </c>
      <c r="E6821">
        <f t="shared" ca="1" si="209"/>
        <v>0.19827019432401649</v>
      </c>
      <c r="F6821">
        <v>71.727272727272734</v>
      </c>
      <c r="G6821">
        <f>AVERAGE(F$2:F6821)</f>
        <v>24507.210878746846</v>
      </c>
    </row>
    <row r="6822" spans="1:7" x14ac:dyDescent="0.25">
      <c r="A6822" s="75" t="s">
        <v>13</v>
      </c>
      <c r="B6822">
        <v>0.8373190174068651</v>
      </c>
      <c r="C6822" s="76" t="s">
        <v>98</v>
      </c>
      <c r="E6822">
        <f t="shared" ca="1" si="209"/>
        <v>0.1064080719192475</v>
      </c>
      <c r="F6822">
        <v>0.14285714285714285</v>
      </c>
      <c r="G6822">
        <f>AVERAGE(F$2:F6822)</f>
        <v>24503.617993829441</v>
      </c>
    </row>
    <row r="6823" spans="1:7" x14ac:dyDescent="0.25">
      <c r="A6823" s="75" t="s">
        <v>13</v>
      </c>
      <c r="B6823">
        <v>0.4598540145985402</v>
      </c>
      <c r="C6823" s="76" t="s">
        <v>340</v>
      </c>
      <c r="E6823">
        <f t="shared" ca="1" si="209"/>
        <v>0.77690607787103649</v>
      </c>
      <c r="F6823">
        <v>5.8493150684931514</v>
      </c>
      <c r="G6823">
        <f>AVERAGE(F$2:F6823)</f>
        <v>24500.026998713824</v>
      </c>
    </row>
    <row r="6824" spans="1:7" x14ac:dyDescent="0.25">
      <c r="A6824" s="75" t="s">
        <v>434</v>
      </c>
      <c r="B6824">
        <v>0.27749531709927749</v>
      </c>
      <c r="C6824" s="76" t="s">
        <v>81</v>
      </c>
      <c r="E6824">
        <f t="shared" ca="1" si="209"/>
        <v>0.41616379946074455</v>
      </c>
      <c r="F6824">
        <v>8.4996833438885364</v>
      </c>
      <c r="G6824">
        <f>AVERAGE(F$2:F6824)</f>
        <v>24496.437444659099</v>
      </c>
    </row>
    <row r="6825" spans="1:7" x14ac:dyDescent="0.25">
      <c r="A6825" s="75" t="s">
        <v>1</v>
      </c>
      <c r="B6825">
        <v>0.16486005500728032</v>
      </c>
      <c r="C6825" s="76" t="s">
        <v>82</v>
      </c>
      <c r="E6825">
        <f t="shared" ca="1" si="209"/>
        <v>0.73772666666374165</v>
      </c>
      <c r="F6825">
        <v>0.18181818181818185</v>
      </c>
      <c r="G6825">
        <f>AVERAGE(F$2:F6825)</f>
        <v>24492.847723729079</v>
      </c>
    </row>
    <row r="6826" spans="1:7" x14ac:dyDescent="0.25">
      <c r="A6826" s="75" t="s">
        <v>1</v>
      </c>
      <c r="B6826">
        <v>2</v>
      </c>
      <c r="C6826" s="76" t="s">
        <v>83</v>
      </c>
      <c r="E6826">
        <f t="shared" ca="1" si="209"/>
        <v>0.10478603368099049</v>
      </c>
      <c r="F6826">
        <v>0.92400000000000004</v>
      </c>
      <c r="G6826">
        <f>AVERAGE(F$2:F6826)</f>
        <v>24489.259163476516</v>
      </c>
    </row>
    <row r="6827" spans="1:7" x14ac:dyDescent="0.25">
      <c r="A6827" s="75" t="s">
        <v>1</v>
      </c>
      <c r="B6827">
        <v>0.64794007490636718</v>
      </c>
      <c r="C6827" s="76" t="s">
        <v>84</v>
      </c>
      <c r="E6827">
        <f t="shared" ca="1" si="209"/>
        <v>0.7985629655396439</v>
      </c>
      <c r="F6827">
        <v>0.25925925925925924</v>
      </c>
      <c r="G6827">
        <f>AVERAGE(F$2:F6827)</f>
        <v>24485.671557279005</v>
      </c>
    </row>
    <row r="6828" spans="1:7" x14ac:dyDescent="0.25">
      <c r="A6828" s="75" t="s">
        <v>1</v>
      </c>
      <c r="B6828">
        <v>0.28066179115214002</v>
      </c>
      <c r="C6828" s="76" t="s">
        <v>85</v>
      </c>
      <c r="E6828">
        <f t="shared" ca="1" si="209"/>
        <v>0.13650149924975263</v>
      </c>
      <c r="F6828">
        <v>0.95499999999999996</v>
      </c>
      <c r="G6828">
        <f>AVERAGE(F$2:F6828)</f>
        <v>24482.085103996851</v>
      </c>
    </row>
    <row r="6829" spans="1:7" x14ac:dyDescent="0.25">
      <c r="A6829" s="75" t="s">
        <v>1</v>
      </c>
      <c r="B6829">
        <v>0.35427061931317871</v>
      </c>
      <c r="C6829" s="76" t="s">
        <v>86</v>
      </c>
      <c r="E6829">
        <f t="shared" ca="1" si="209"/>
        <v>1.6737197486854982E-2</v>
      </c>
      <c r="F6829">
        <v>0.66666666666666663</v>
      </c>
      <c r="G6829">
        <f>AVERAGE(F$2:F6829)</f>
        <v>24478.499659000168</v>
      </c>
    </row>
    <row r="6830" spans="1:7" x14ac:dyDescent="0.25">
      <c r="A6830" s="75" t="s">
        <v>1</v>
      </c>
      <c r="B6830">
        <v>0.38467645891226676</v>
      </c>
      <c r="C6830" s="76" t="s">
        <v>87</v>
      </c>
      <c r="E6830">
        <f t="shared" ca="1" si="209"/>
        <v>0.34915984920149434</v>
      </c>
      <c r="F6830">
        <v>8.1081081081081086E-2</v>
      </c>
      <c r="G6830">
        <f>AVERAGE(F$2:F6830)</f>
        <v>24474.91517831809</v>
      </c>
    </row>
    <row r="6831" spans="1:7" x14ac:dyDescent="0.25">
      <c r="A6831" s="75" t="s">
        <v>1</v>
      </c>
      <c r="B6831">
        <v>0.34969325153374231</v>
      </c>
      <c r="C6831" s="76" t="s">
        <v>88</v>
      </c>
      <c r="E6831">
        <f t="shared" ca="1" si="209"/>
        <v>0.94469107134459829</v>
      </c>
      <c r="F6831">
        <v>0.46739130434782611</v>
      </c>
      <c r="G6831">
        <f>AVERAGE(F$2:F6831)</f>
        <v>24471.331803825116</v>
      </c>
    </row>
    <row r="6832" spans="1:7" x14ac:dyDescent="0.25">
      <c r="A6832" s="75" t="s">
        <v>1</v>
      </c>
      <c r="B6832">
        <v>1</v>
      </c>
      <c r="C6832" s="76" t="s">
        <v>89</v>
      </c>
      <c r="E6832">
        <f t="shared" ca="1" si="209"/>
        <v>7.0774234563536709E-2</v>
      </c>
      <c r="F6832">
        <v>0.33333333333333326</v>
      </c>
      <c r="G6832">
        <f>AVERAGE(F$2:F6832)</f>
        <v>24467.749458857987</v>
      </c>
    </row>
    <row r="6833" spans="1:7" x14ac:dyDescent="0.25">
      <c r="A6833" s="75" t="s">
        <v>1</v>
      </c>
      <c r="B6833">
        <v>3.0133779264214042</v>
      </c>
      <c r="C6833" s="76" t="s">
        <v>90</v>
      </c>
      <c r="E6833">
        <f t="shared" ca="1" si="209"/>
        <v>0.93270589307951501</v>
      </c>
      <c r="F6833">
        <v>0.21654501216545019</v>
      </c>
      <c r="G6833">
        <f>AVERAGE(F$2:F6833)</f>
        <v>24464.168145492375</v>
      </c>
    </row>
    <row r="6834" spans="1:7" x14ac:dyDescent="0.25">
      <c r="A6834" s="75" t="s">
        <v>1</v>
      </c>
      <c r="B6834">
        <v>2.9159519725557512E-2</v>
      </c>
      <c r="C6834" s="76" t="s">
        <v>91</v>
      </c>
      <c r="E6834">
        <f t="shared" ca="1" si="209"/>
        <v>0.27130973798221913</v>
      </c>
      <c r="F6834">
        <v>0.22222222222222221</v>
      </c>
      <c r="G6834">
        <f>AVERAGE(F$2:F6834)</f>
        <v>24460.587881198029</v>
      </c>
    </row>
    <row r="6835" spans="1:7" x14ac:dyDescent="0.25">
      <c r="A6835" s="75" t="s">
        <v>1</v>
      </c>
      <c r="B6835">
        <v>0.27536231884057971</v>
      </c>
      <c r="C6835" s="76" t="s">
        <v>92</v>
      </c>
      <c r="E6835">
        <f t="shared" ca="1" si="209"/>
        <v>0.48122026609114621</v>
      </c>
      <c r="F6835">
        <v>0.58154859967051076</v>
      </c>
      <c r="G6835">
        <f>AVERAGE(F$2:F6835)</f>
        <v>24457.00871726291</v>
      </c>
    </row>
    <row r="6836" spans="1:7" x14ac:dyDescent="0.25">
      <c r="A6836" s="75" t="s">
        <v>1</v>
      </c>
      <c r="B6836">
        <v>0.34681837336704596</v>
      </c>
      <c r="C6836" s="76" t="s">
        <v>93</v>
      </c>
      <c r="E6836">
        <f t="shared" ca="1" si="209"/>
        <v>0.19455489343894572</v>
      </c>
      <c r="F6836">
        <v>0.11940298507462686</v>
      </c>
      <c r="G6836">
        <f>AVERAGE(F$2:F6836)</f>
        <v>24453.430533017952</v>
      </c>
    </row>
    <row r="6837" spans="1:7" x14ac:dyDescent="0.25">
      <c r="A6837" s="75" t="s">
        <v>1</v>
      </c>
      <c r="B6837">
        <v>0.11111111111111108</v>
      </c>
      <c r="C6837" s="76" t="s">
        <v>94</v>
      </c>
      <c r="E6837">
        <f t="shared" ca="1" si="209"/>
        <v>0.6577332531840816</v>
      </c>
      <c r="F6837">
        <v>0.47928994082840237</v>
      </c>
      <c r="G6837">
        <f>AVERAGE(F$2:F6837)</f>
        <v>24449.853448283739</v>
      </c>
    </row>
    <row r="6838" spans="1:7" x14ac:dyDescent="0.25">
      <c r="A6838" s="75" t="s">
        <v>1</v>
      </c>
      <c r="B6838">
        <v>0.19565217391304357</v>
      </c>
      <c r="C6838" s="76" t="s">
        <v>95</v>
      </c>
      <c r="E6838">
        <f t="shared" ca="1" si="209"/>
        <v>5.3446448790087198E-2</v>
      </c>
      <c r="F6838">
        <v>0</v>
      </c>
      <c r="G6838">
        <f>AVERAGE(F$2:F6838)</f>
        <v>24446.277339837303</v>
      </c>
    </row>
    <row r="6839" spans="1:7" x14ac:dyDescent="0.25">
      <c r="A6839" s="75" t="s">
        <v>1</v>
      </c>
      <c r="B6839">
        <v>0.83767228177641639</v>
      </c>
      <c r="C6839" s="76" t="s">
        <v>96</v>
      </c>
      <c r="E6839">
        <f t="shared" ca="1" si="209"/>
        <v>0.24788472693070285</v>
      </c>
      <c r="F6839">
        <v>3.8604641743286483</v>
      </c>
      <c r="G6839">
        <f>AVERAGE(F$2:F6839)</f>
        <v>24442.702841902872</v>
      </c>
    </row>
    <row r="6840" spans="1:7" x14ac:dyDescent="0.25">
      <c r="A6840" s="75" t="s">
        <v>1</v>
      </c>
      <c r="B6840">
        <v>6.571936056838372E-2</v>
      </c>
      <c r="C6840" s="76" t="s">
        <v>97</v>
      </c>
      <c r="E6840">
        <f t="shared" ca="1" si="209"/>
        <v>0.58117735560812367</v>
      </c>
      <c r="F6840">
        <v>124</v>
      </c>
      <c r="G6840">
        <f>AVERAGE(F$2:F6840)</f>
        <v>24439.146956123972</v>
      </c>
    </row>
    <row r="6841" spans="1:7" x14ac:dyDescent="0.25">
      <c r="A6841" s="75" t="s">
        <v>1</v>
      </c>
      <c r="B6841">
        <v>0.46276595744680843</v>
      </c>
      <c r="C6841" s="76" t="s">
        <v>98</v>
      </c>
      <c r="E6841">
        <f t="shared" ca="1" si="209"/>
        <v>0.82137310483357495</v>
      </c>
      <c r="F6841">
        <v>0.53846153846153844</v>
      </c>
      <c r="G6841">
        <f>AVERAGE(F$2:F6841)</f>
        <v>24435.574060145231</v>
      </c>
    </row>
    <row r="6842" spans="1:7" x14ac:dyDescent="0.25">
      <c r="A6842" s="75" t="s">
        <v>1</v>
      </c>
      <c r="B6842">
        <v>0.42006413192853864</v>
      </c>
      <c r="C6842" s="76" t="s">
        <v>340</v>
      </c>
      <c r="E6842">
        <f t="shared" ca="1" si="209"/>
        <v>0.90540640599468891</v>
      </c>
      <c r="F6842">
        <v>0.375</v>
      </c>
      <c r="G6842">
        <f>AVERAGE(F$2:F6842)</f>
        <v>24432.002184825811</v>
      </c>
    </row>
    <row r="6843" spans="1:7" x14ac:dyDescent="0.25">
      <c r="A6843" s="75" t="s">
        <v>1</v>
      </c>
      <c r="B6843">
        <v>0.45679012345679015</v>
      </c>
      <c r="C6843" s="76" t="s">
        <v>341</v>
      </c>
      <c r="E6843">
        <f t="shared" ca="1" si="209"/>
        <v>0.69143986045078065</v>
      </c>
      <c r="F6843">
        <v>0.83333333333333337</v>
      </c>
      <c r="G6843">
        <f>AVERAGE(F$2:F6843)</f>
        <v>24428.431420597299</v>
      </c>
    </row>
    <row r="6844" spans="1:7" x14ac:dyDescent="0.25">
      <c r="A6844" s="75" t="s">
        <v>1</v>
      </c>
      <c r="B6844">
        <v>0.47115384615384615</v>
      </c>
      <c r="C6844" s="76" t="s">
        <v>342</v>
      </c>
      <c r="E6844">
        <f t="shared" ca="1" si="209"/>
        <v>0.9454895145769977</v>
      </c>
      <c r="F6844">
        <v>7.7868852459016369E-2</v>
      </c>
      <c r="G6844">
        <f>AVERAGE(F$2:F6844)</f>
        <v>24424.861589594559</v>
      </c>
    </row>
    <row r="6845" spans="1:7" x14ac:dyDescent="0.25">
      <c r="A6845" s="75" t="s">
        <v>1</v>
      </c>
      <c r="B6845">
        <v>0.60526315789473684</v>
      </c>
      <c r="C6845" s="76" t="s">
        <v>447</v>
      </c>
      <c r="E6845">
        <f t="shared" ca="1" si="209"/>
        <v>0.76891102301089109</v>
      </c>
      <c r="F6845">
        <v>0.29032258064516125</v>
      </c>
      <c r="G6845">
        <f>AVERAGE(F$2:F6845)</f>
        <v>24421.292832834326</v>
      </c>
    </row>
    <row r="6846" spans="1:7" x14ac:dyDescent="0.25">
      <c r="A6846" s="75" t="s">
        <v>1</v>
      </c>
      <c r="B6846">
        <v>0.15642118076688977</v>
      </c>
      <c r="C6846" s="76" t="s">
        <v>448</v>
      </c>
      <c r="E6846">
        <f t="shared" ca="1" si="209"/>
        <v>0.97755221751799903</v>
      </c>
      <c r="F6846">
        <v>0.1111111111111111</v>
      </c>
      <c r="G6846">
        <f>AVERAGE(F$2:F6846)</f>
        <v>24417.725092626624</v>
      </c>
    </row>
    <row r="6847" spans="1:7" x14ac:dyDescent="0.25">
      <c r="A6847" s="75" t="s">
        <v>1</v>
      </c>
      <c r="B6847">
        <v>0.22824974411463655</v>
      </c>
      <c r="C6847" s="76" t="s">
        <v>449</v>
      </c>
      <c r="E6847">
        <f t="shared" ca="1" si="209"/>
        <v>0.56182849901405563</v>
      </c>
      <c r="F6847">
        <v>9.5890410958904104E-2</v>
      </c>
      <c r="G6847">
        <f>AVERAGE(F$2:F6847)</f>
        <v>24414.158392480229</v>
      </c>
    </row>
    <row r="6848" spans="1:7" x14ac:dyDescent="0.25">
      <c r="A6848" s="75" t="s">
        <v>1</v>
      </c>
      <c r="B6848">
        <v>0.13434163701067611</v>
      </c>
      <c r="C6848" s="76" t="s">
        <v>450</v>
      </c>
      <c r="E6848">
        <f t="shared" ca="1" si="209"/>
        <v>0.71612726365639268</v>
      </c>
      <c r="F6848">
        <v>5.666666666666667</v>
      </c>
      <c r="G6848">
        <f>AVERAGE(F$2:F6848)</f>
        <v>24410.593547770746</v>
      </c>
    </row>
    <row r="6849" spans="1:7" x14ac:dyDescent="0.25">
      <c r="A6849" s="75" t="s">
        <v>1</v>
      </c>
      <c r="B6849">
        <v>0.49999999999999994</v>
      </c>
      <c r="C6849" s="76" t="s">
        <v>451</v>
      </c>
      <c r="E6849">
        <f t="shared" ca="1" si="209"/>
        <v>0.60975021717320155</v>
      </c>
      <c r="F6849">
        <v>0.98417721518987344</v>
      </c>
      <c r="G6849">
        <f>AVERAGE(F$2:F6849)</f>
        <v>24407.029060421071</v>
      </c>
    </row>
    <row r="6850" spans="1:7" x14ac:dyDescent="0.25">
      <c r="A6850" s="75" t="s">
        <v>1</v>
      </c>
      <c r="B6850">
        <v>1.2187004754358162</v>
      </c>
      <c r="C6850" s="76" t="s">
        <v>452</v>
      </c>
      <c r="E6850">
        <f t="shared" ref="E6850:E6913" ca="1" si="210">RAND()</f>
        <v>0.499325857244452</v>
      </c>
      <c r="F6850">
        <v>0.61240310077519378</v>
      </c>
      <c r="G6850">
        <f>AVERAGE(F$2:F6850)</f>
        <v>24403.465559668068</v>
      </c>
    </row>
    <row r="6851" spans="1:7" x14ac:dyDescent="0.25">
      <c r="A6851" s="75" t="s">
        <v>1</v>
      </c>
      <c r="B6851">
        <v>0.20000000000000004</v>
      </c>
      <c r="C6851" s="76" t="s">
        <v>453</v>
      </c>
      <c r="E6851">
        <f t="shared" ca="1" si="210"/>
        <v>0.98272222083008365</v>
      </c>
      <c r="F6851">
        <v>8.3333333333333329E-2</v>
      </c>
      <c r="G6851">
        <f>AVERAGE(F$2:F6851)</f>
        <v>24399.903022116778</v>
      </c>
    </row>
    <row r="6852" spans="1:7" x14ac:dyDescent="0.25">
      <c r="A6852" s="75" t="s">
        <v>1</v>
      </c>
      <c r="B6852">
        <v>0.29799929799929792</v>
      </c>
      <c r="C6852" s="76" t="s">
        <v>454</v>
      </c>
      <c r="E6852">
        <f t="shared" ca="1" si="210"/>
        <v>0.11321242699114831</v>
      </c>
      <c r="F6852">
        <v>1.7777777777777779</v>
      </c>
      <c r="G6852">
        <f>AVERAGE(F$2:F6852)</f>
        <v>24396.34177189866</v>
      </c>
    </row>
    <row r="6853" spans="1:7" x14ac:dyDescent="0.25">
      <c r="A6853" s="75" t="s">
        <v>1</v>
      </c>
      <c r="B6853">
        <v>3.0312215822983555E-4</v>
      </c>
      <c r="C6853" s="76" t="s">
        <v>455</v>
      </c>
      <c r="E6853">
        <f t="shared" ca="1" si="210"/>
        <v>0.94656015465640964</v>
      </c>
      <c r="F6853">
        <v>0.99405469678953629</v>
      </c>
      <c r="G6853">
        <f>AVERAGE(F$2:F6853)</f>
        <v>24392.781446779398</v>
      </c>
    </row>
    <row r="6854" spans="1:7" x14ac:dyDescent="0.25">
      <c r="A6854" s="75" t="s">
        <v>1</v>
      </c>
      <c r="B6854">
        <v>0.4329896907216495</v>
      </c>
      <c r="C6854" s="76" t="s">
        <v>456</v>
      </c>
      <c r="E6854">
        <f t="shared" ca="1" si="210"/>
        <v>0.54201618005937913</v>
      </c>
      <c r="F6854">
        <v>0.59110255451515137</v>
      </c>
      <c r="G6854">
        <f>AVERAGE(F$2:F6854)</f>
        <v>24389.222101916675</v>
      </c>
    </row>
    <row r="6855" spans="1:7" x14ac:dyDescent="0.25">
      <c r="A6855" s="75" t="s">
        <v>1</v>
      </c>
      <c r="B6855">
        <v>0.52329360780065004</v>
      </c>
      <c r="C6855" s="76" t="s">
        <v>457</v>
      </c>
      <c r="E6855">
        <f t="shared" ca="1" si="210"/>
        <v>0.33651890618886937</v>
      </c>
      <c r="F6855">
        <v>1.0231884057971015</v>
      </c>
      <c r="G6855">
        <f>AVERAGE(F$2:F6855)</f>
        <v>24385.663858713655</v>
      </c>
    </row>
    <row r="6856" spans="1:7" x14ac:dyDescent="0.25">
      <c r="A6856" s="75" t="s">
        <v>1</v>
      </c>
      <c r="B6856">
        <v>0.13285272914521118</v>
      </c>
      <c r="C6856" s="76" t="s">
        <v>458</v>
      </c>
      <c r="E6856">
        <f t="shared" ca="1" si="210"/>
        <v>0.3808199483918383</v>
      </c>
      <c r="F6856">
        <v>0.86111111111111116</v>
      </c>
      <c r="G6856">
        <f>AVERAGE(F$2:F6856)</f>
        <v>24382.106630012324</v>
      </c>
    </row>
    <row r="6857" spans="1:7" x14ac:dyDescent="0.25">
      <c r="A6857" s="75" t="s">
        <v>1</v>
      </c>
      <c r="B6857">
        <v>0.11486486486486487</v>
      </c>
      <c r="C6857" s="76" t="s">
        <v>459</v>
      </c>
      <c r="E6857">
        <f t="shared" ca="1" si="210"/>
        <v>0.33746758718940695</v>
      </c>
      <c r="F6857">
        <v>0.95694716242661448</v>
      </c>
      <c r="G6857">
        <f>AVERAGE(F$2:F6857)</f>
        <v>24378.550452987405</v>
      </c>
    </row>
    <row r="6858" spans="1:7" x14ac:dyDescent="0.25">
      <c r="A6858" s="75" t="s">
        <v>1</v>
      </c>
      <c r="B6858">
        <v>0.52551020408163263</v>
      </c>
      <c r="C6858" s="76" t="s">
        <v>460</v>
      </c>
      <c r="E6858">
        <f t="shared" ca="1" si="210"/>
        <v>0.61051985262142494</v>
      </c>
      <c r="F6858">
        <v>4.8387096774193547E-2</v>
      </c>
      <c r="G6858">
        <f>AVERAGE(F$2:F6858)</f>
        <v>24374.995180701291</v>
      </c>
    </row>
    <row r="6859" spans="1:7" x14ac:dyDescent="0.25">
      <c r="A6859" s="75" t="s">
        <v>1</v>
      </c>
      <c r="B6859">
        <v>0.39024390243902429</v>
      </c>
      <c r="C6859" s="76" t="s">
        <v>461</v>
      </c>
      <c r="E6859">
        <f t="shared" ca="1" si="210"/>
        <v>0.49582114373968511</v>
      </c>
      <c r="F6859">
        <v>1.8</v>
      </c>
      <c r="G6859">
        <f>AVERAGE(F$2:F6859)</f>
        <v>24371.441200651614</v>
      </c>
    </row>
    <row r="6860" spans="1:7" x14ac:dyDescent="0.25">
      <c r="B6860">
        <v>0.17741503880117745</v>
      </c>
      <c r="C6860" s="76" t="s">
        <v>81</v>
      </c>
      <c r="E6860">
        <f t="shared" ca="1" si="210"/>
        <v>0.47984647252751012</v>
      </c>
      <c r="F6860">
        <v>0.8214285714285714</v>
      </c>
      <c r="G6860">
        <f>AVERAGE(F$2:F6860)</f>
        <v>24367.888114229088</v>
      </c>
    </row>
    <row r="6861" spans="1:7" x14ac:dyDescent="0.25">
      <c r="A6861" s="75" t="s">
        <v>2</v>
      </c>
      <c r="B6861">
        <v>0.37518200938359486</v>
      </c>
      <c r="C6861" s="76" t="s">
        <v>82</v>
      </c>
      <c r="E6861">
        <f t="shared" ca="1" si="210"/>
        <v>0.88125050180500453</v>
      </c>
      <c r="F6861">
        <v>1.2727272727272729</v>
      </c>
      <c r="G6861">
        <f>AVERAGE(F$2:F6861)</f>
        <v>24364.336129478805</v>
      </c>
    </row>
    <row r="6862" spans="1:7" x14ac:dyDescent="0.25">
      <c r="A6862" s="75" t="s">
        <v>2</v>
      </c>
      <c r="B6862">
        <v>1</v>
      </c>
      <c r="C6862" s="76" t="s">
        <v>83</v>
      </c>
      <c r="E6862">
        <f t="shared" ca="1" si="210"/>
        <v>0.82225310527841</v>
      </c>
      <c r="F6862">
        <v>0</v>
      </c>
      <c r="G6862">
        <f>AVERAGE(F$2:F6862)</f>
        <v>24360.784994639936</v>
      </c>
    </row>
    <row r="6863" spans="1:7" x14ac:dyDescent="0.25">
      <c r="A6863" s="75" t="s">
        <v>2</v>
      </c>
      <c r="B6863">
        <v>0.49812734082396998</v>
      </c>
      <c r="C6863" s="76" t="s">
        <v>84</v>
      </c>
      <c r="E6863">
        <f t="shared" ca="1" si="210"/>
        <v>0.39147363911203548</v>
      </c>
      <c r="F6863">
        <v>0.8</v>
      </c>
      <c r="G6863">
        <f>AVERAGE(F$2:F6863)</f>
        <v>24357.235011399684</v>
      </c>
    </row>
    <row r="6864" spans="1:7" x14ac:dyDescent="0.25">
      <c r="A6864" s="75" t="s">
        <v>2</v>
      </c>
      <c r="B6864">
        <v>0.10082723894017501</v>
      </c>
      <c r="C6864" s="76" t="s">
        <v>85</v>
      </c>
      <c r="E6864">
        <f t="shared" ca="1" si="210"/>
        <v>0.16508683060043627</v>
      </c>
      <c r="F6864">
        <v>0.33333333333333331</v>
      </c>
      <c r="G6864">
        <f>AVERAGE(F$2:F6864)</f>
        <v>24353.685994690073</v>
      </c>
    </row>
    <row r="6865" spans="1:7" x14ac:dyDescent="0.25">
      <c r="A6865" s="75" t="s">
        <v>2</v>
      </c>
      <c r="B6865">
        <v>0.26621661285588494</v>
      </c>
      <c r="C6865" s="76" t="s">
        <v>86</v>
      </c>
      <c r="E6865">
        <f t="shared" ca="1" si="210"/>
        <v>2.9961321204782454E-2</v>
      </c>
      <c r="F6865">
        <v>9.4347826086956523</v>
      </c>
      <c r="G6865">
        <f>AVERAGE(F$2:F6865)</f>
        <v>24350.139338044952</v>
      </c>
    </row>
    <row r="6866" spans="1:7" x14ac:dyDescent="0.25">
      <c r="A6866" s="75" t="s">
        <v>2</v>
      </c>
      <c r="B6866">
        <v>0.26558157999206033</v>
      </c>
      <c r="C6866" s="76" t="s">
        <v>87</v>
      </c>
      <c r="E6866">
        <f t="shared" ca="1" si="210"/>
        <v>0.21916265870531471</v>
      </c>
      <c r="F6866">
        <v>0.18659508703432573</v>
      </c>
      <c r="G6866">
        <f>AVERAGE(F$2:F6866)</f>
        <v>24346.592367507012</v>
      </c>
    </row>
    <row r="6867" spans="1:7" x14ac:dyDescent="0.25">
      <c r="A6867" s="75" t="s">
        <v>2</v>
      </c>
      <c r="B6867">
        <v>4.2944785276073622E-2</v>
      </c>
      <c r="C6867" s="76" t="s">
        <v>88</v>
      </c>
      <c r="E6867">
        <f t="shared" ca="1" si="210"/>
        <v>0.31263112071852994</v>
      </c>
      <c r="F6867">
        <v>0.58823529411764708</v>
      </c>
      <c r="G6867">
        <f>AVERAGE(F$2:F6867)</f>
        <v>24343.046488664568</v>
      </c>
    </row>
    <row r="6868" spans="1:7" x14ac:dyDescent="0.25">
      <c r="A6868" s="75" t="s">
        <v>2</v>
      </c>
      <c r="B6868">
        <v>0.63636363636363624</v>
      </c>
      <c r="C6868" s="76" t="s">
        <v>89</v>
      </c>
      <c r="E6868">
        <f t="shared" ca="1" si="210"/>
        <v>0.81892646600162755</v>
      </c>
      <c r="F6868">
        <v>0.9375</v>
      </c>
      <c r="G6868">
        <f>AVERAGE(F$2:F6868)</f>
        <v>24339.501693413564</v>
      </c>
    </row>
    <row r="6869" spans="1:7" x14ac:dyDescent="0.25">
      <c r="A6869" s="75" t="s">
        <v>2</v>
      </c>
      <c r="B6869">
        <v>2.0100334448160533</v>
      </c>
      <c r="C6869" s="76" t="s">
        <v>90</v>
      </c>
      <c r="E6869">
        <f t="shared" ca="1" si="210"/>
        <v>0.60642636855865195</v>
      </c>
      <c r="F6869">
        <v>0.99999878048780488</v>
      </c>
      <c r="G6869">
        <f>AVERAGE(F$2:F6869)</f>
        <v>24335.95793952675</v>
      </c>
    </row>
    <row r="6870" spans="1:7" x14ac:dyDescent="0.25">
      <c r="A6870" s="75" t="s">
        <v>2</v>
      </c>
      <c r="B6870">
        <v>0.37221269296741</v>
      </c>
      <c r="C6870" s="76" t="s">
        <v>91</v>
      </c>
      <c r="E6870">
        <f t="shared" ca="1" si="210"/>
        <v>0.72209196435799583</v>
      </c>
      <c r="F6870">
        <v>0.81395348837209303</v>
      </c>
      <c r="G6870">
        <f>AVERAGE(F$2:F6870)</f>
        <v>24332.415190365875</v>
      </c>
    </row>
    <row r="6871" spans="1:7" x14ac:dyDescent="0.25">
      <c r="A6871" s="75" t="s">
        <v>2</v>
      </c>
      <c r="B6871">
        <v>0.62318840579710144</v>
      </c>
      <c r="C6871" s="76" t="s">
        <v>92</v>
      </c>
      <c r="E6871">
        <f t="shared" ca="1" si="210"/>
        <v>0.89758275006276844</v>
      </c>
      <c r="F6871">
        <v>0.12739571589627957</v>
      </c>
      <c r="G6871">
        <f>AVERAGE(F$2:F6871)</f>
        <v>24328.873372637398</v>
      </c>
    </row>
    <row r="6872" spans="1:7" x14ac:dyDescent="0.25">
      <c r="A6872" s="75" t="s">
        <v>2</v>
      </c>
      <c r="B6872">
        <v>0.17825537294563848</v>
      </c>
      <c r="C6872" s="76" t="s">
        <v>93</v>
      </c>
      <c r="E6872">
        <f t="shared" ca="1" si="210"/>
        <v>0.99196820167235034</v>
      </c>
      <c r="F6872">
        <v>3.3936731107205618</v>
      </c>
      <c r="G6872">
        <f>AVERAGE(F$2:F6872)</f>
        <v>24325.333061227193</v>
      </c>
    </row>
    <row r="6873" spans="1:7" x14ac:dyDescent="0.25">
      <c r="A6873" s="75" t="s">
        <v>2</v>
      </c>
      <c r="B6873">
        <v>0.21212121212121215</v>
      </c>
      <c r="C6873" s="76" t="s">
        <v>94</v>
      </c>
      <c r="E6873">
        <f t="shared" ca="1" si="210"/>
        <v>0.11782335588661808</v>
      </c>
      <c r="F6873">
        <v>0.7543859649122806</v>
      </c>
      <c r="G6873">
        <f>AVERAGE(F$2:F6873)</f>
        <v>24321.793396111469</v>
      </c>
    </row>
    <row r="6874" spans="1:7" x14ac:dyDescent="0.25">
      <c r="A6874" s="75" t="s">
        <v>2</v>
      </c>
      <c r="B6874">
        <v>0.46739130434782611</v>
      </c>
      <c r="C6874" s="76" t="s">
        <v>95</v>
      </c>
      <c r="E6874">
        <f t="shared" ca="1" si="210"/>
        <v>0.47152955432873744</v>
      </c>
      <c r="F6874">
        <v>57.823529411764703</v>
      </c>
      <c r="G6874">
        <f>AVERAGE(F$2:F6874)</f>
        <v>24318.263064397997</v>
      </c>
    </row>
    <row r="6875" spans="1:7" x14ac:dyDescent="0.25">
      <c r="A6875" s="75" t="s">
        <v>2</v>
      </c>
      <c r="B6875">
        <v>3.134762633996937</v>
      </c>
      <c r="C6875" s="76" t="s">
        <v>96</v>
      </c>
      <c r="E6875">
        <f t="shared" ca="1" si="210"/>
        <v>0.82212976505189328</v>
      </c>
      <c r="F6875">
        <v>16.543859649122805</v>
      </c>
      <c r="G6875">
        <f>AVERAGE(F$2:F6875)</f>
        <v>24314.727754650437</v>
      </c>
    </row>
    <row r="6876" spans="1:7" x14ac:dyDescent="0.25">
      <c r="A6876" s="75" t="s">
        <v>2</v>
      </c>
      <c r="B6876">
        <v>0.42095914742451163</v>
      </c>
      <c r="C6876" s="76" t="s">
        <v>97</v>
      </c>
      <c r="E6876">
        <f t="shared" ca="1" si="210"/>
        <v>0.50304765289091569</v>
      </c>
      <c r="F6876">
        <v>4.2631578947368425</v>
      </c>
      <c r="G6876">
        <f>AVERAGE(F$2:F6876)</f>
        <v>24311.191687072729</v>
      </c>
    </row>
    <row r="6877" spans="1:7" x14ac:dyDescent="0.25">
      <c r="A6877" s="75" t="s">
        <v>2</v>
      </c>
      <c r="B6877">
        <v>0.86170212765957444</v>
      </c>
      <c r="C6877" s="76" t="s">
        <v>98</v>
      </c>
      <c r="E6877">
        <f t="shared" ca="1" si="210"/>
        <v>0.51519202619972482</v>
      </c>
      <c r="F6877">
        <v>0.91666666666666663</v>
      </c>
      <c r="G6877">
        <f>AVERAGE(F$2:F6877)</f>
        <v>24307.65616132805</v>
      </c>
    </row>
    <row r="6878" spans="1:7" x14ac:dyDescent="0.25">
      <c r="A6878" s="75" t="s">
        <v>2</v>
      </c>
      <c r="B6878">
        <v>0.78653229500687116</v>
      </c>
      <c r="C6878" s="76" t="s">
        <v>340</v>
      </c>
      <c r="E6878">
        <f t="shared" ca="1" si="210"/>
        <v>0.69684915936666703</v>
      </c>
      <c r="F6878">
        <v>0.74554707379134866</v>
      </c>
      <c r="G6878">
        <f>AVERAGE(F$2:F6878)</f>
        <v>24304.12163891795</v>
      </c>
    </row>
    <row r="6879" spans="1:7" x14ac:dyDescent="0.25">
      <c r="A6879" s="75" t="s">
        <v>2</v>
      </c>
      <c r="B6879">
        <v>0.40740740740740744</v>
      </c>
      <c r="C6879" s="76" t="s">
        <v>341</v>
      </c>
      <c r="E6879">
        <f t="shared" ca="1" si="210"/>
        <v>0.28527051192970287</v>
      </c>
      <c r="F6879">
        <v>1.089864158829676</v>
      </c>
      <c r="G6879">
        <f>AVERAGE(F$2:F6879)</f>
        <v>24300.588194344709</v>
      </c>
    </row>
    <row r="6880" spans="1:7" x14ac:dyDescent="0.25">
      <c r="A6880" s="75" t="s">
        <v>2</v>
      </c>
      <c r="B6880">
        <v>0.35096153846153844</v>
      </c>
      <c r="C6880" s="76" t="s">
        <v>342</v>
      </c>
      <c r="E6880">
        <f t="shared" ca="1" si="210"/>
        <v>0.11171111813332202</v>
      </c>
      <c r="F6880">
        <v>0.625</v>
      </c>
      <c r="G6880">
        <f>AVERAGE(F$2:F6880)</f>
        <v>24297.055709507618</v>
      </c>
    </row>
    <row r="6881" spans="1:7" x14ac:dyDescent="0.25">
      <c r="A6881" s="75" t="s">
        <v>2</v>
      </c>
      <c r="B6881">
        <v>0.53947368421052633</v>
      </c>
      <c r="C6881" s="76" t="s">
        <v>447</v>
      </c>
      <c r="E6881">
        <f t="shared" ca="1" si="210"/>
        <v>0.49746026012232258</v>
      </c>
      <c r="F6881">
        <v>0.66666666666666663</v>
      </c>
      <c r="G6881">
        <f>AVERAGE(F$2:F6881)</f>
        <v>24293.524257611854</v>
      </c>
    </row>
    <row r="6882" spans="1:7" x14ac:dyDescent="0.25">
      <c r="A6882" s="75" t="s">
        <v>2</v>
      </c>
      <c r="B6882">
        <v>0.27814972611077288</v>
      </c>
      <c r="C6882" s="76" t="s">
        <v>448</v>
      </c>
      <c r="E6882">
        <f t="shared" ca="1" si="210"/>
        <v>0.91173467338712699</v>
      </c>
      <c r="F6882">
        <v>0.57894736842105265</v>
      </c>
      <c r="G6882">
        <f>AVERAGE(F$2:F6882)</f>
        <v>24289.993819403709</v>
      </c>
    </row>
    <row r="6883" spans="1:7" x14ac:dyDescent="0.25">
      <c r="A6883" s="75" t="s">
        <v>2</v>
      </c>
      <c r="B6883">
        <v>0.43295803480040929</v>
      </c>
      <c r="C6883" s="76" t="s">
        <v>449</v>
      </c>
      <c r="E6883">
        <f t="shared" ca="1" si="210"/>
        <v>0.87720255839021499</v>
      </c>
      <c r="F6883">
        <v>1.9354207436399218</v>
      </c>
      <c r="G6883">
        <f>AVERAGE(F$2:F6883)</f>
        <v>24286.464604292021</v>
      </c>
    </row>
    <row r="6884" spans="1:7" x14ac:dyDescent="0.25">
      <c r="A6884" s="75" t="s">
        <v>2</v>
      </c>
      <c r="B6884">
        <v>0.33451957295373658</v>
      </c>
      <c r="C6884" s="76" t="s">
        <v>450</v>
      </c>
      <c r="E6884">
        <f t="shared" ca="1" si="210"/>
        <v>0.95458653612448241</v>
      </c>
      <c r="F6884">
        <v>3.3859649122807016</v>
      </c>
      <c r="G6884">
        <f>AVERAGE(F$2:F6884)</f>
        <v>24282.936625410806</v>
      </c>
    </row>
    <row r="6885" spans="1:7" x14ac:dyDescent="0.25">
      <c r="A6885" s="75" t="s">
        <v>2</v>
      </c>
      <c r="B6885">
        <v>0.57692307692307676</v>
      </c>
      <c r="C6885" s="76" t="s">
        <v>451</v>
      </c>
      <c r="E6885">
        <f t="shared" ca="1" si="210"/>
        <v>0.73355057530640733</v>
      </c>
      <c r="F6885">
        <v>0.14864864864864866</v>
      </c>
      <c r="G6885">
        <f>AVERAGE(F$2:F6885)</f>
        <v>24279.40920124219</v>
      </c>
    </row>
    <row r="6886" spans="1:7" x14ac:dyDescent="0.25">
      <c r="A6886" s="75" t="s">
        <v>2</v>
      </c>
      <c r="B6886">
        <v>1.0602218700475436</v>
      </c>
      <c r="C6886" s="76" t="s">
        <v>452</v>
      </c>
      <c r="E6886">
        <f t="shared" ca="1" si="210"/>
        <v>9.7898478900128927E-2</v>
      </c>
      <c r="F6886">
        <v>0.99722222222222223</v>
      </c>
      <c r="G6886">
        <f>AVERAGE(F$2:F6886)</f>
        <v>24275.882924992511</v>
      </c>
    </row>
    <row r="6887" spans="1:7" x14ac:dyDescent="0.25">
      <c r="A6887" s="75" t="s">
        <v>2</v>
      </c>
      <c r="B6887">
        <v>0.16666666666666666</v>
      </c>
      <c r="C6887" s="76" t="s">
        <v>453</v>
      </c>
      <c r="E6887">
        <f t="shared" ca="1" si="210"/>
        <v>0.20407753503259296</v>
      </c>
      <c r="F6887">
        <v>0.65009208103130756</v>
      </c>
      <c r="G6887">
        <f>AVERAGE(F$2:F6887)</f>
        <v>24272.357622518957</v>
      </c>
    </row>
    <row r="6888" spans="1:7" x14ac:dyDescent="0.25">
      <c r="A6888" s="75" t="s">
        <v>2</v>
      </c>
      <c r="B6888">
        <v>5.3001053001053088E-2</v>
      </c>
      <c r="C6888" s="76" t="s">
        <v>454</v>
      </c>
      <c r="E6888">
        <f t="shared" ca="1" si="210"/>
        <v>0.67063980487339037</v>
      </c>
      <c r="F6888">
        <v>0.87878787878787878</v>
      </c>
      <c r="G6888">
        <f>AVERAGE(F$2:F6888)</f>
        <v>24268.833377007901</v>
      </c>
    </row>
    <row r="6889" spans="1:7" x14ac:dyDescent="0.25">
      <c r="A6889" s="75" t="s">
        <v>2</v>
      </c>
      <c r="B6889">
        <v>0.72779630190966971</v>
      </c>
      <c r="C6889" s="76" t="s">
        <v>455</v>
      </c>
      <c r="E6889">
        <f t="shared" ca="1" si="210"/>
        <v>0.24247921003939277</v>
      </c>
      <c r="F6889">
        <v>0.55555555555555558</v>
      </c>
      <c r="G6889">
        <f>AVERAGE(F$2:F6889)</f>
        <v>24265.31010787006</v>
      </c>
    </row>
    <row r="6890" spans="1:7" x14ac:dyDescent="0.25">
      <c r="A6890" s="75" t="s">
        <v>2</v>
      </c>
      <c r="B6890">
        <v>0.83505154639175261</v>
      </c>
      <c r="C6890" s="76" t="s">
        <v>456</v>
      </c>
      <c r="E6890">
        <f t="shared" ca="1" si="210"/>
        <v>0.43743182804473046</v>
      </c>
      <c r="F6890">
        <v>0.20481927710843373</v>
      </c>
      <c r="G6890">
        <f>AVERAGE(F$2:F6890)</f>
        <v>24261.787810687802</v>
      </c>
    </row>
    <row r="6891" spans="1:7" x14ac:dyDescent="0.25">
      <c r="A6891" s="75" t="s">
        <v>2</v>
      </c>
      <c r="B6891">
        <v>0.89165763813651133</v>
      </c>
      <c r="C6891" s="76" t="s">
        <v>457</v>
      </c>
      <c r="E6891">
        <f t="shared" ca="1" si="210"/>
        <v>0.89290867679104258</v>
      </c>
      <c r="F6891">
        <v>0.13333333333333333</v>
      </c>
      <c r="G6891">
        <f>AVERAGE(F$2:F6891)</f>
        <v>24258.26652556772</v>
      </c>
    </row>
    <row r="6892" spans="1:7" x14ac:dyDescent="0.25">
      <c r="A6892" s="75" t="s">
        <v>2</v>
      </c>
      <c r="B6892">
        <v>0.54479917610710615</v>
      </c>
      <c r="C6892" s="76" t="s">
        <v>458</v>
      </c>
      <c r="E6892">
        <f t="shared" ca="1" si="210"/>
        <v>0.53340767921114973</v>
      </c>
      <c r="F6892">
        <v>0.90839694656488545</v>
      </c>
      <c r="G6892">
        <f>AVERAGE(F$2:F6892)</f>
        <v>24254.746374917799</v>
      </c>
    </row>
    <row r="6893" spans="1:7" x14ac:dyDescent="0.25">
      <c r="A6893" s="75" t="s">
        <v>2</v>
      </c>
      <c r="B6893">
        <v>0.58783783783783783</v>
      </c>
      <c r="C6893" s="76" t="s">
        <v>459</v>
      </c>
      <c r="E6893">
        <f t="shared" ca="1" si="210"/>
        <v>0.20460903541147446</v>
      </c>
      <c r="F6893">
        <v>0.375</v>
      </c>
      <c r="G6893">
        <f>AVERAGE(F$2:F6893)</f>
        <v>24251.227168392128</v>
      </c>
    </row>
    <row r="6894" spans="1:7" x14ac:dyDescent="0.25">
      <c r="A6894" s="75" t="s">
        <v>2</v>
      </c>
      <c r="B6894">
        <v>0.78061224489795922</v>
      </c>
      <c r="C6894" s="76" t="s">
        <v>460</v>
      </c>
      <c r="E6894">
        <f t="shared" ca="1" si="210"/>
        <v>0.40587077890519418</v>
      </c>
      <c r="F6894">
        <v>1</v>
      </c>
      <c r="G6894">
        <f>AVERAGE(F$2:F6894)</f>
        <v>24247.709073633912</v>
      </c>
    </row>
    <row r="6895" spans="1:7" x14ac:dyDescent="0.25">
      <c r="A6895" s="75" t="s">
        <v>2</v>
      </c>
      <c r="B6895">
        <v>0.74390243902439024</v>
      </c>
      <c r="C6895" s="76" t="s">
        <v>461</v>
      </c>
      <c r="E6895">
        <f t="shared" ca="1" si="210"/>
        <v>0.23221218089426754</v>
      </c>
      <c r="F6895">
        <v>0.95</v>
      </c>
      <c r="G6895">
        <f>AVERAGE(F$2:F6895)</f>
        <v>24244.191992248121</v>
      </c>
    </row>
    <row r="6896" spans="1:7" x14ac:dyDescent="0.25">
      <c r="B6896">
        <v>9.7136740701097166E-2</v>
      </c>
      <c r="C6896" s="76" t="s">
        <v>81</v>
      </c>
      <c r="E6896">
        <f t="shared" ca="1" si="210"/>
        <v>0.44287832587762543</v>
      </c>
      <c r="F6896">
        <v>0.51219512195121941</v>
      </c>
      <c r="G6896">
        <f>AVERAGE(F$2:F6896)</f>
        <v>24240.675867549478</v>
      </c>
    </row>
    <row r="6897" spans="1:7" x14ac:dyDescent="0.25">
      <c r="A6897" s="75" t="s">
        <v>3</v>
      </c>
      <c r="B6897">
        <v>0.26193172625788702</v>
      </c>
      <c r="C6897" s="76" t="s">
        <v>82</v>
      </c>
      <c r="E6897">
        <f t="shared" ca="1" si="210"/>
        <v>0.63589472940685421</v>
      </c>
      <c r="F6897">
        <v>0.6</v>
      </c>
      <c r="G6897">
        <f>AVERAGE(F$2:F6897)</f>
        <v>24237.160775341305</v>
      </c>
    </row>
    <row r="6898" spans="1:7" x14ac:dyDescent="0.25">
      <c r="A6898" s="75" t="s">
        <v>3</v>
      </c>
      <c r="B6898">
        <v>0.35000000000000003</v>
      </c>
      <c r="C6898" s="76" t="s">
        <v>83</v>
      </c>
      <c r="E6898">
        <f t="shared" ca="1" si="210"/>
        <v>0.48287857705007209</v>
      </c>
      <c r="F6898">
        <v>0.65</v>
      </c>
      <c r="G6898">
        <f>AVERAGE(F$2:F6898)</f>
        <v>24233.646709693148</v>
      </c>
    </row>
    <row r="6899" spans="1:7" x14ac:dyDescent="0.25">
      <c r="A6899" s="75" t="s">
        <v>3</v>
      </c>
      <c r="B6899">
        <v>1.1235955056179827E-2</v>
      </c>
      <c r="C6899" s="76" t="s">
        <v>84</v>
      </c>
      <c r="E6899">
        <f t="shared" ca="1" si="210"/>
        <v>0.40903965077049109</v>
      </c>
      <c r="F6899">
        <v>0.99971751412429377</v>
      </c>
      <c r="G6899">
        <f>AVERAGE(F$2:F6899)</f>
        <v>24230.133713608458</v>
      </c>
    </row>
    <row r="6900" spans="1:7" x14ac:dyDescent="0.25">
      <c r="A6900" s="75" t="s">
        <v>3</v>
      </c>
      <c r="B6900">
        <v>0.40055149262678336</v>
      </c>
      <c r="C6900" s="76" t="s">
        <v>85</v>
      </c>
      <c r="E6900">
        <f t="shared" ca="1" si="210"/>
        <v>0.48564769044385436</v>
      </c>
      <c r="F6900">
        <v>1.0048115477145148</v>
      </c>
      <c r="G6900">
        <f>AVERAGE(F$2:F6900)</f>
        <v>24226.621736669476</v>
      </c>
    </row>
    <row r="6901" spans="1:7" x14ac:dyDescent="0.25">
      <c r="A6901" s="75" t="s">
        <v>3</v>
      </c>
      <c r="B6901">
        <v>0.47167596125623712</v>
      </c>
      <c r="C6901" s="76" t="s">
        <v>86</v>
      </c>
      <c r="E6901">
        <f t="shared" ca="1" si="210"/>
        <v>0.78691291585643186</v>
      </c>
      <c r="F6901">
        <v>0.20634920634920634</v>
      </c>
      <c r="G6901">
        <f>AVERAGE(F$2:F6901)</f>
        <v>24223.110661975639</v>
      </c>
    </row>
    <row r="6902" spans="1:7" x14ac:dyDescent="0.25">
      <c r="A6902" s="75" t="s">
        <v>3</v>
      </c>
      <c r="B6902">
        <v>0.46407304485907108</v>
      </c>
      <c r="C6902" s="76" t="s">
        <v>87</v>
      </c>
      <c r="E6902">
        <f t="shared" ca="1" si="210"/>
        <v>0.10885238900442196</v>
      </c>
      <c r="F6902">
        <v>3.5454545454545454</v>
      </c>
      <c r="G6902">
        <f>AVERAGE(F$2:F6902)</f>
        <v>24219.601088695323</v>
      </c>
    </row>
    <row r="6903" spans="1:7" x14ac:dyDescent="0.25">
      <c r="A6903" s="75" t="s">
        <v>3</v>
      </c>
      <c r="B6903">
        <v>0.28834355828220853</v>
      </c>
      <c r="C6903" s="76" t="s">
        <v>88</v>
      </c>
      <c r="E6903">
        <f t="shared" ca="1" si="210"/>
        <v>0.71642435462533027</v>
      </c>
      <c r="F6903">
        <v>6.8125</v>
      </c>
      <c r="G6903">
        <f>AVERAGE(F$2:F6903)</f>
        <v>24216.0930057355</v>
      </c>
    </row>
    <row r="6904" spans="1:7" x14ac:dyDescent="0.25">
      <c r="A6904" s="75" t="s">
        <v>3</v>
      </c>
      <c r="B6904">
        <v>1</v>
      </c>
      <c r="C6904" s="76" t="s">
        <v>89</v>
      </c>
      <c r="E6904">
        <f t="shared" ca="1" si="210"/>
        <v>0.77957605599910473</v>
      </c>
      <c r="F6904">
        <v>49.5</v>
      </c>
      <c r="G6904">
        <f>AVERAGE(F$2:F6904)</f>
        <v>24212.592123074959</v>
      </c>
    </row>
    <row r="6905" spans="1:7" x14ac:dyDescent="0.25">
      <c r="A6905" s="75" t="s">
        <v>3</v>
      </c>
      <c r="B6905">
        <v>3.0133779264214042</v>
      </c>
      <c r="C6905" s="76" t="s">
        <v>90</v>
      </c>
      <c r="E6905">
        <f t="shared" ca="1" si="210"/>
        <v>0.81648901951944042</v>
      </c>
      <c r="F6905">
        <v>0</v>
      </c>
      <c r="G6905">
        <f>AVERAGE(F$2:F6905)</f>
        <v>24209.085084818427</v>
      </c>
    </row>
    <row r="6906" spans="1:7" x14ac:dyDescent="0.25">
      <c r="A6906" s="75" t="s">
        <v>3</v>
      </c>
      <c r="B6906">
        <v>2.9159519725557512E-2</v>
      </c>
      <c r="C6906" s="76" t="s">
        <v>91</v>
      </c>
      <c r="E6906">
        <f t="shared" ca="1" si="210"/>
        <v>0.68827796714262524</v>
      </c>
      <c r="F6906">
        <v>0.98088410991636799</v>
      </c>
      <c r="G6906">
        <f>AVERAGE(F$2:F6906)</f>
        <v>24205.579204412821</v>
      </c>
    </row>
    <row r="6907" spans="1:7" x14ac:dyDescent="0.25">
      <c r="A6907" s="75" t="s">
        <v>3</v>
      </c>
      <c r="B6907">
        <v>0.21739130434782608</v>
      </c>
      <c r="C6907" s="76" t="s">
        <v>92</v>
      </c>
      <c r="E6907">
        <f t="shared" ca="1" si="210"/>
        <v>0.29665872818953121</v>
      </c>
      <c r="F6907">
        <v>0.17321207110376188</v>
      </c>
      <c r="G6907">
        <f>AVERAGE(F$2:F6907)</f>
        <v>24202.074222369334</v>
      </c>
    </row>
    <row r="6908" spans="1:7" x14ac:dyDescent="0.25">
      <c r="A6908" s="75" t="s">
        <v>3</v>
      </c>
      <c r="B6908">
        <v>0.41002949852507375</v>
      </c>
      <c r="C6908" s="76" t="s">
        <v>93</v>
      </c>
      <c r="E6908">
        <f t="shared" ca="1" si="210"/>
        <v>0.25541108355649877</v>
      </c>
      <c r="F6908">
        <v>0.78152309612983772</v>
      </c>
      <c r="G6908">
        <f>AVERAGE(F$2:F6908)</f>
        <v>24198.570343304724</v>
      </c>
    </row>
    <row r="6909" spans="1:7" x14ac:dyDescent="0.25">
      <c r="A6909" s="75" t="s">
        <v>3</v>
      </c>
      <c r="B6909">
        <v>0.46464646464646464</v>
      </c>
      <c r="C6909" s="76" t="s">
        <v>94</v>
      </c>
      <c r="E6909">
        <f t="shared" ca="1" si="210"/>
        <v>0.44153670702799108</v>
      </c>
      <c r="F6909">
        <v>0.4705882352941177</v>
      </c>
      <c r="G6909">
        <f>AVERAGE(F$2:F6909)</f>
        <v>24195.067433670232</v>
      </c>
    </row>
    <row r="6910" spans="1:7" x14ac:dyDescent="0.25">
      <c r="A6910" s="75" t="s">
        <v>3</v>
      </c>
      <c r="B6910">
        <v>0.73913043478260865</v>
      </c>
      <c r="C6910" s="76" t="s">
        <v>95</v>
      </c>
      <c r="E6910">
        <f t="shared" ca="1" si="210"/>
        <v>0.62077599469535094</v>
      </c>
      <c r="F6910">
        <v>0.53846153846153844</v>
      </c>
      <c r="G6910">
        <f>AVERAGE(F$2:F6910)</f>
        <v>24191.565547873135</v>
      </c>
    </row>
    <row r="6911" spans="1:7" x14ac:dyDescent="0.25">
      <c r="A6911" s="75" t="s">
        <v>3</v>
      </c>
      <c r="B6911">
        <v>1.9096477794793263</v>
      </c>
      <c r="C6911" s="76" t="s">
        <v>96</v>
      </c>
      <c r="E6911">
        <f t="shared" ca="1" si="210"/>
        <v>0.13901095281073339</v>
      </c>
      <c r="F6911">
        <v>0.28395061728395066</v>
      </c>
      <c r="G6911">
        <f>AVERAGE(F$2:F6911)</f>
        <v>24188.064638814201</v>
      </c>
    </row>
    <row r="6912" spans="1:7" x14ac:dyDescent="0.25">
      <c r="A6912" s="75" t="s">
        <v>3</v>
      </c>
      <c r="B6912">
        <v>6.571936056838372E-2</v>
      </c>
      <c r="C6912" s="76" t="s">
        <v>97</v>
      </c>
      <c r="E6912">
        <f t="shared" ca="1" si="210"/>
        <v>0.4289539528921601</v>
      </c>
      <c r="F6912">
        <v>9</v>
      </c>
      <c r="G6912">
        <f>AVERAGE(F$2:F6912)</f>
        <v>24184.566004081338</v>
      </c>
    </row>
    <row r="6913" spans="1:7" x14ac:dyDescent="0.25">
      <c r="A6913" s="75" t="s">
        <v>3</v>
      </c>
      <c r="B6913">
        <v>0.39627659574468077</v>
      </c>
      <c r="C6913" s="76" t="s">
        <v>98</v>
      </c>
      <c r="E6913">
        <f t="shared" ca="1" si="210"/>
        <v>0.60975949593725665</v>
      </c>
      <c r="F6913">
        <v>0.45454545454545464</v>
      </c>
      <c r="G6913">
        <f>AVERAGE(F$2:F6913)</f>
        <v>24181.067145363366</v>
      </c>
    </row>
    <row r="6914" spans="1:7" x14ac:dyDescent="0.25">
      <c r="A6914" s="75" t="s">
        <v>3</v>
      </c>
      <c r="B6914">
        <v>0.28263857077416393</v>
      </c>
      <c r="C6914" s="76" t="s">
        <v>340</v>
      </c>
      <c r="E6914">
        <f t="shared" ref="E6914:E6977" ca="1" si="211">RAND()</f>
        <v>0.93178170909883773</v>
      </c>
      <c r="F6914">
        <v>0.85185185185185175</v>
      </c>
      <c r="G6914">
        <f>AVERAGE(F$2:F6914)</f>
        <v>24177.569356372551</v>
      </c>
    </row>
    <row r="6915" spans="1:7" x14ac:dyDescent="0.25">
      <c r="A6915" s="75" t="s">
        <v>3</v>
      </c>
      <c r="B6915">
        <v>0.28395061728395066</v>
      </c>
      <c r="C6915" s="76" t="s">
        <v>341</v>
      </c>
      <c r="E6915">
        <f t="shared" ca="1" si="211"/>
        <v>0.72136994717541614</v>
      </c>
      <c r="F6915">
        <v>0.4505494505494505</v>
      </c>
      <c r="G6915">
        <f>AVERAGE(F$2:F6915)</f>
        <v>24174.072521138689</v>
      </c>
    </row>
    <row r="6916" spans="1:7" x14ac:dyDescent="0.25">
      <c r="A6916" s="75" t="s">
        <v>3</v>
      </c>
      <c r="B6916">
        <v>0.23076923076923081</v>
      </c>
      <c r="C6916" s="76" t="s">
        <v>342</v>
      </c>
      <c r="E6916">
        <f t="shared" ca="1" si="211"/>
        <v>0.71394265150437564</v>
      </c>
      <c r="F6916">
        <v>0.90476190476190477</v>
      </c>
      <c r="G6916">
        <f>AVERAGE(F$2:F6916)</f>
        <v>24170.57676296671</v>
      </c>
    </row>
    <row r="6917" spans="1:7" x14ac:dyDescent="0.25">
      <c r="A6917" s="75" t="s">
        <v>3</v>
      </c>
      <c r="B6917">
        <v>0.375</v>
      </c>
      <c r="C6917" s="76" t="s">
        <v>447</v>
      </c>
      <c r="E6917">
        <f t="shared" ca="1" si="211"/>
        <v>0.75065369819028038</v>
      </c>
      <c r="F6917">
        <v>1.5</v>
      </c>
      <c r="G6917">
        <f>AVERAGE(F$2:F6917)</f>
        <v>24167.082101780627</v>
      </c>
    </row>
    <row r="6918" spans="1:7" x14ac:dyDescent="0.25">
      <c r="A6918" s="75" t="s">
        <v>3</v>
      </c>
      <c r="B6918">
        <v>0.21728545343883132</v>
      </c>
      <c r="C6918" s="76" t="s">
        <v>448</v>
      </c>
      <c r="E6918">
        <f t="shared" ca="1" si="211"/>
        <v>0.316451449313641</v>
      </c>
      <c r="F6918">
        <v>0.625</v>
      </c>
      <c r="G6918">
        <f>AVERAGE(F$2:F6918)</f>
        <v>24163.588324550357</v>
      </c>
    </row>
    <row r="6919" spans="1:7" x14ac:dyDescent="0.25">
      <c r="A6919" s="75" t="s">
        <v>3</v>
      </c>
      <c r="B6919">
        <v>0.33060388945752295</v>
      </c>
      <c r="C6919" s="76" t="s">
        <v>449</v>
      </c>
      <c r="E6919">
        <f t="shared" ca="1" si="211"/>
        <v>4.7734900937764668E-2</v>
      </c>
      <c r="F6919">
        <v>5</v>
      </c>
      <c r="G6919">
        <f>AVERAGE(F$2:F6919)</f>
        <v>24160.096189782424</v>
      </c>
    </row>
    <row r="6920" spans="1:7" x14ac:dyDescent="0.25">
      <c r="A6920" s="75" t="s">
        <v>3</v>
      </c>
      <c r="B6920">
        <v>0.20106761565836292</v>
      </c>
      <c r="C6920" s="76" t="s">
        <v>450</v>
      </c>
      <c r="E6920">
        <f t="shared" ca="1" si="211"/>
        <v>0.65352782593406955</v>
      </c>
      <c r="F6920">
        <v>0.39379243452958296</v>
      </c>
      <c r="G6920">
        <f>AVERAGE(F$2:F6920)</f>
        <v>24156.604398714731</v>
      </c>
    </row>
    <row r="6921" spans="1:7" x14ac:dyDescent="0.25">
      <c r="A6921" s="75" t="s">
        <v>3</v>
      </c>
      <c r="B6921">
        <v>3.8461538461538415E-2</v>
      </c>
      <c r="C6921" s="76" t="s">
        <v>451</v>
      </c>
      <c r="E6921">
        <f t="shared" ca="1" si="211"/>
        <v>9.5635122635935432E-2</v>
      </c>
      <c r="F6921">
        <v>0.22222222222222221</v>
      </c>
      <c r="G6921">
        <f>AVERAGE(F$2:F6921)</f>
        <v>24153.113592041827</v>
      </c>
    </row>
    <row r="6922" spans="1:7" x14ac:dyDescent="0.25">
      <c r="A6922" s="75" t="s">
        <v>3</v>
      </c>
      <c r="B6922">
        <v>0.31537242472266247</v>
      </c>
      <c r="C6922" s="76" t="s">
        <v>452</v>
      </c>
      <c r="E6922">
        <f t="shared" ca="1" si="211"/>
        <v>0.309015177269651</v>
      </c>
      <c r="F6922">
        <v>0.45293929619620493</v>
      </c>
      <c r="G6922">
        <f>AVERAGE(F$2:F6922)</f>
        <v>24149.623827462612</v>
      </c>
    </row>
    <row r="6923" spans="1:7" x14ac:dyDescent="0.25">
      <c r="A6923" s="75" t="s">
        <v>3</v>
      </c>
      <c r="B6923">
        <v>0.18333333333333335</v>
      </c>
      <c r="C6923" s="76" t="s">
        <v>453</v>
      </c>
      <c r="E6923">
        <f t="shared" ca="1" si="211"/>
        <v>0.28757076181721508</v>
      </c>
      <c r="F6923">
        <v>0.36507936507936506</v>
      </c>
      <c r="G6923">
        <f>AVERAGE(F$2:F6923)</f>
        <v>24146.135058501604</v>
      </c>
    </row>
    <row r="6924" spans="1:7" x14ac:dyDescent="0.25">
      <c r="A6924" s="75" t="s">
        <v>3</v>
      </c>
      <c r="B6924">
        <v>0.22779922779922773</v>
      </c>
      <c r="C6924" s="76" t="s">
        <v>454</v>
      </c>
      <c r="E6924">
        <f t="shared" ca="1" si="211"/>
        <v>0.53895705721934672</v>
      </c>
      <c r="F6924">
        <v>2.3622047244094488E-2</v>
      </c>
      <c r="G6924">
        <f>AVERAGE(F$2:F6924)</f>
        <v>24142.647248096222</v>
      </c>
    </row>
    <row r="6925" spans="1:7" x14ac:dyDescent="0.25">
      <c r="A6925" s="75" t="s">
        <v>3</v>
      </c>
      <c r="B6925">
        <v>0.24280084874204313</v>
      </c>
      <c r="C6925" s="76" t="s">
        <v>455</v>
      </c>
      <c r="E6925">
        <f t="shared" ca="1" si="211"/>
        <v>0.64557639169244052</v>
      </c>
      <c r="F6925">
        <v>0.25</v>
      </c>
      <c r="G6925">
        <f>AVERAGE(F$2:F6925)</f>
        <v>24139.160477840865</v>
      </c>
    </row>
    <row r="6926" spans="1:7" x14ac:dyDescent="0.25">
      <c r="A6926" s="75" t="s">
        <v>3</v>
      </c>
      <c r="B6926">
        <v>0.7989690721649485</v>
      </c>
      <c r="C6926" s="76" t="s">
        <v>456</v>
      </c>
      <c r="E6926">
        <f t="shared" ca="1" si="211"/>
        <v>0.50304167611567774</v>
      </c>
      <c r="F6926">
        <v>3.347826086956522</v>
      </c>
      <c r="G6926">
        <f>AVERAGE(F$2:F6926)</f>
        <v>24135.675161934476</v>
      </c>
    </row>
    <row r="6927" spans="1:7" x14ac:dyDescent="0.25">
      <c r="A6927" s="75" t="s">
        <v>3</v>
      </c>
      <c r="B6927">
        <v>0.84832069339111593</v>
      </c>
      <c r="C6927" s="76" t="s">
        <v>457</v>
      </c>
      <c r="E6927">
        <f t="shared" ca="1" si="211"/>
        <v>0.69127571301710522</v>
      </c>
      <c r="F6927">
        <v>3.1373802535863388E-2</v>
      </c>
      <c r="G6927">
        <f>AVERAGE(F$2:F6927)</f>
        <v>24132.190373631252</v>
      </c>
    </row>
    <row r="6928" spans="1:7" x14ac:dyDescent="0.25">
      <c r="A6928" s="75" t="s">
        <v>3</v>
      </c>
      <c r="B6928">
        <v>0.39031925849639554</v>
      </c>
      <c r="C6928" s="76" t="s">
        <v>458</v>
      </c>
      <c r="E6928">
        <f t="shared" ca="1" si="211"/>
        <v>0.29318857496282447</v>
      </c>
      <c r="F6928">
        <v>0.75</v>
      </c>
      <c r="G6928">
        <f>AVERAGE(F$2:F6928)</f>
        <v>24128.706695217272</v>
      </c>
    </row>
    <row r="6929" spans="1:7" x14ac:dyDescent="0.25">
      <c r="A6929" s="75" t="s">
        <v>3</v>
      </c>
      <c r="B6929">
        <v>0.38513513513513514</v>
      </c>
      <c r="C6929" s="76" t="s">
        <v>459</v>
      </c>
      <c r="E6929">
        <f t="shared" ca="1" si="211"/>
        <v>8.9772058193885562E-2</v>
      </c>
      <c r="F6929">
        <v>0.68</v>
      </c>
      <c r="G6929">
        <f>AVERAGE(F$2:F6929)</f>
        <v>24125.224012380204</v>
      </c>
    </row>
    <row r="6930" spans="1:7" x14ac:dyDescent="0.25">
      <c r="A6930" s="75" t="s">
        <v>3</v>
      </c>
      <c r="B6930">
        <v>0.84693877551020402</v>
      </c>
      <c r="C6930" s="76" t="s">
        <v>460</v>
      </c>
      <c r="E6930">
        <f t="shared" ca="1" si="211"/>
        <v>3.8201847659281696E-2</v>
      </c>
      <c r="F6930">
        <v>0.10112359550561797</v>
      </c>
      <c r="G6930">
        <f>AVERAGE(F$2:F6930)</f>
        <v>24121.742251247459</v>
      </c>
    </row>
    <row r="6931" spans="1:7" x14ac:dyDescent="0.25">
      <c r="A6931" s="75" t="s">
        <v>3</v>
      </c>
      <c r="B6931">
        <v>0.81707317073170727</v>
      </c>
      <c r="C6931" s="76" t="s">
        <v>461</v>
      </c>
      <c r="E6931">
        <f t="shared" ca="1" si="211"/>
        <v>0.46190600279185101</v>
      </c>
      <c r="F6931">
        <v>0.6</v>
      </c>
      <c r="G6931">
        <f>AVERAGE(F$2:F6931)</f>
        <v>24118.26156693992</v>
      </c>
    </row>
    <row r="6932" spans="1:7" x14ac:dyDescent="0.25">
      <c r="B6932">
        <v>0.30425474979930422</v>
      </c>
      <c r="C6932" s="76" t="s">
        <v>81</v>
      </c>
      <c r="E6932">
        <f t="shared" ca="1" si="211"/>
        <v>5.3069665665910204E-2</v>
      </c>
      <c r="F6932">
        <v>1.0101010101010111E-2</v>
      </c>
      <c r="G6932">
        <f>AVERAGE(F$2:F6932)</f>
        <v>24114.781801903719</v>
      </c>
    </row>
    <row r="6933" spans="1:7" x14ac:dyDescent="0.25">
      <c r="A6933" s="75" t="s">
        <v>4</v>
      </c>
      <c r="B6933">
        <v>0.1910694062449442</v>
      </c>
      <c r="C6933" s="76" t="s">
        <v>82</v>
      </c>
      <c r="E6933">
        <f t="shared" ca="1" si="211"/>
        <v>0.55242235540476836</v>
      </c>
      <c r="F6933">
        <v>0.25</v>
      </c>
      <c r="G6933">
        <f>AVERAGE(F$2:F6933)</f>
        <v>24111.303075446431</v>
      </c>
    </row>
    <row r="6934" spans="1:7" x14ac:dyDescent="0.25">
      <c r="A6934" s="75" t="s">
        <v>4</v>
      </c>
      <c r="B6934">
        <v>0.56666666666666665</v>
      </c>
      <c r="C6934" s="76" t="s">
        <v>83</v>
      </c>
      <c r="E6934">
        <f t="shared" ca="1" si="211"/>
        <v>0.10609481213980165</v>
      </c>
      <c r="F6934">
        <v>0.4845360824742268</v>
      </c>
      <c r="G6934">
        <f>AVERAGE(F$2:F6934)</f>
        <v>24107.825386345125</v>
      </c>
    </row>
    <row r="6935" spans="1:7" x14ac:dyDescent="0.25">
      <c r="A6935" s="75" t="s">
        <v>4</v>
      </c>
      <c r="B6935">
        <v>0.7191011235955056</v>
      </c>
      <c r="C6935" s="76" t="s">
        <v>84</v>
      </c>
      <c r="E6935">
        <f t="shared" ca="1" si="211"/>
        <v>0.54273063099157826</v>
      </c>
      <c r="F6935">
        <v>2.0581039755351678</v>
      </c>
      <c r="G6935">
        <f>AVERAGE(F$2:F6935)</f>
        <v>24104.348927262003</v>
      </c>
    </row>
    <row r="6936" spans="1:7" x14ac:dyDescent="0.25">
      <c r="A6936" s="75" t="s">
        <v>4</v>
      </c>
      <c r="B6936">
        <v>0.43651840306917633</v>
      </c>
      <c r="C6936" s="76" t="s">
        <v>85</v>
      </c>
      <c r="E6936">
        <f t="shared" ca="1" si="211"/>
        <v>0.88798113548592483</v>
      </c>
      <c r="F6936">
        <v>2.9159519725557512E-2</v>
      </c>
      <c r="G6936">
        <f>AVERAGE(F$2:F6936)</f>
        <v>24100.873178196718</v>
      </c>
    </row>
    <row r="6937" spans="1:7" x14ac:dyDescent="0.25">
      <c r="A6937" s="75" t="s">
        <v>4</v>
      </c>
      <c r="B6937">
        <v>0.5597299677135309</v>
      </c>
      <c r="C6937" s="76" t="s">
        <v>86</v>
      </c>
      <c r="E6937">
        <f t="shared" ca="1" si="211"/>
        <v>0.55408158902068394</v>
      </c>
      <c r="F6937">
        <v>2.0030030030030028</v>
      </c>
      <c r="G6937">
        <f>AVERAGE(F$2:F6937)</f>
        <v>24097.398715945394</v>
      </c>
    </row>
    <row r="6938" spans="1:7" x14ac:dyDescent="0.25">
      <c r="A6938" s="75" t="s">
        <v>4</v>
      </c>
      <c r="B6938">
        <v>0.5633187772925764</v>
      </c>
      <c r="C6938" s="76" t="s">
        <v>87</v>
      </c>
      <c r="E6938">
        <f t="shared" ca="1" si="211"/>
        <v>8.4028565845045144E-2</v>
      </c>
      <c r="F6938">
        <v>0.16666666666666666</v>
      </c>
      <c r="G6938">
        <f>AVERAGE(F$2:F6938)</f>
        <v>24093.924990696829</v>
      </c>
    </row>
    <row r="6939" spans="1:7" x14ac:dyDescent="0.25">
      <c r="A6939" s="75" t="s">
        <v>4</v>
      </c>
      <c r="B6939">
        <v>0.38650306748466251</v>
      </c>
      <c r="C6939" s="76" t="s">
        <v>88</v>
      </c>
      <c r="E6939">
        <f t="shared" ca="1" si="211"/>
        <v>0.87371678747385018</v>
      </c>
      <c r="F6939">
        <v>0.45293929619620493</v>
      </c>
      <c r="G6939">
        <f>AVERAGE(F$2:F6939)</f>
        <v>24090.452308071952</v>
      </c>
    </row>
    <row r="6940" spans="1:7" x14ac:dyDescent="0.25">
      <c r="A6940" s="75" t="s">
        <v>4</v>
      </c>
      <c r="B6940">
        <v>0.45454545454545459</v>
      </c>
      <c r="C6940" s="76" t="s">
        <v>89</v>
      </c>
      <c r="E6940">
        <f t="shared" ca="1" si="211"/>
        <v>0.76152393276060693</v>
      </c>
      <c r="F6940">
        <v>0.33333333333333331</v>
      </c>
      <c r="G6940">
        <f>AVERAGE(F$2:F6940)</f>
        <v>24086.980609127619</v>
      </c>
    </row>
    <row r="6941" spans="1:7" x14ac:dyDescent="0.25">
      <c r="A6941" s="75" t="s">
        <v>4</v>
      </c>
      <c r="B6941">
        <v>3.3444816053510677E-3</v>
      </c>
      <c r="C6941" s="76" t="s">
        <v>90</v>
      </c>
      <c r="E6941">
        <f t="shared" ca="1" si="211"/>
        <v>0.22377067272552342</v>
      </c>
      <c r="F6941">
        <v>5.115085916957133</v>
      </c>
      <c r="G6941">
        <f>AVERAGE(F$2:F6941)</f>
        <v>24083.510599686237</v>
      </c>
    </row>
    <row r="6942" spans="1:7" x14ac:dyDescent="0.25">
      <c r="A6942" s="75" t="s">
        <v>4</v>
      </c>
      <c r="B6942">
        <v>0.14236706689536874</v>
      </c>
      <c r="C6942" s="76" t="s">
        <v>91</v>
      </c>
      <c r="E6942">
        <f t="shared" ca="1" si="211"/>
        <v>0.99301224557010659</v>
      </c>
      <c r="F6942">
        <v>0.99912280701754386</v>
      </c>
      <c r="G6942">
        <f>AVERAGE(F$2:F6942)</f>
        <v>24080.040997110686</v>
      </c>
    </row>
    <row r="6943" spans="1:7" x14ac:dyDescent="0.25">
      <c r="A6943" s="75" t="s">
        <v>4</v>
      </c>
      <c r="B6943">
        <v>0.13043478260869565</v>
      </c>
      <c r="C6943" s="76" t="s">
        <v>92</v>
      </c>
      <c r="E6943">
        <f t="shared" ca="1" si="211"/>
        <v>0.36326363141675577</v>
      </c>
      <c r="F6943">
        <v>0.83870967741935487</v>
      </c>
      <c r="G6943">
        <f>AVERAGE(F$2:F6943)</f>
        <v>24076.572371024915</v>
      </c>
    </row>
    <row r="6944" spans="1:7" x14ac:dyDescent="0.25">
      <c r="A6944" s="75" t="s">
        <v>4</v>
      </c>
      <c r="B6944">
        <v>0.57859249894648124</v>
      </c>
      <c r="C6944" s="76" t="s">
        <v>93</v>
      </c>
      <c r="E6944">
        <f t="shared" ca="1" si="211"/>
        <v>0.76209639060189527</v>
      </c>
      <c r="F6944">
        <v>2</v>
      </c>
      <c r="G6944">
        <f>AVERAGE(F$2:F6944)</f>
        <v>24073.10491137188</v>
      </c>
    </row>
    <row r="6945" spans="1:7" x14ac:dyDescent="0.25">
      <c r="A6945" s="75" t="s">
        <v>4</v>
      </c>
      <c r="B6945">
        <v>0.29292929292929293</v>
      </c>
      <c r="C6945" s="76" t="s">
        <v>94</v>
      </c>
      <c r="E6945">
        <f t="shared" ca="1" si="211"/>
        <v>0.7347654814628638</v>
      </c>
      <c r="F6945">
        <v>0.54545454545454541</v>
      </c>
      <c r="G6945">
        <f>AVERAGE(F$2:F6945)</f>
        <v>24069.638240943186</v>
      </c>
    </row>
    <row r="6946" spans="1:7" x14ac:dyDescent="0.25">
      <c r="A6946" s="75" t="s">
        <v>4</v>
      </c>
      <c r="B6946">
        <v>0.51086956521739135</v>
      </c>
      <c r="C6946" s="76" t="s">
        <v>95</v>
      </c>
      <c r="E6946">
        <f t="shared" ca="1" si="211"/>
        <v>0.48512690051771723</v>
      </c>
      <c r="F6946">
        <v>1</v>
      </c>
      <c r="G6946">
        <f>AVERAGE(F$2:F6946)</f>
        <v>24066.172634285023</v>
      </c>
    </row>
    <row r="6947" spans="1:7" x14ac:dyDescent="0.25">
      <c r="A6947" s="75" t="s">
        <v>4</v>
      </c>
      <c r="B6947">
        <v>0.37825421133231224</v>
      </c>
      <c r="C6947" s="76" t="s">
        <v>96</v>
      </c>
      <c r="E6947">
        <f t="shared" ca="1" si="211"/>
        <v>0.58970234161162915</v>
      </c>
      <c r="F6947">
        <v>0.95694716242661448</v>
      </c>
      <c r="G6947">
        <f>AVERAGE(F$2:F6947)</f>
        <v>24062.708019299833</v>
      </c>
    </row>
    <row r="6948" spans="1:7" x14ac:dyDescent="0.25">
      <c r="A6948" s="75" t="s">
        <v>4</v>
      </c>
      <c r="B6948">
        <v>0.11190053285968024</v>
      </c>
      <c r="C6948" s="76" t="s">
        <v>97</v>
      </c>
      <c r="E6948">
        <f t="shared" ca="1" si="211"/>
        <v>0.19226551604674991</v>
      </c>
      <c r="F6948">
        <v>0.83333333333333337</v>
      </c>
      <c r="G6948">
        <f>AVERAGE(F$2:F6948)</f>
        <v>24059.244383962858</v>
      </c>
    </row>
    <row r="6949" spans="1:7" x14ac:dyDescent="0.25">
      <c r="A6949" s="75" t="s">
        <v>4</v>
      </c>
      <c r="B6949">
        <v>2.659574468085144E-3</v>
      </c>
      <c r="C6949" s="76" t="s">
        <v>98</v>
      </c>
      <c r="E6949">
        <f t="shared" ca="1" si="211"/>
        <v>0.85583482262369115</v>
      </c>
      <c r="F6949">
        <v>0.5</v>
      </c>
      <c r="G6949">
        <f>AVERAGE(F$2:F6949)</f>
        <v>24055.781697666953</v>
      </c>
    </row>
    <row r="6950" spans="1:7" x14ac:dyDescent="0.25">
      <c r="A6950" s="75" t="s">
        <v>4</v>
      </c>
      <c r="B6950">
        <v>8.3829592304168629E-2</v>
      </c>
      <c r="C6950" s="76" t="s">
        <v>340</v>
      </c>
      <c r="E6950">
        <f t="shared" ca="1" si="211"/>
        <v>0.84091385176028399</v>
      </c>
      <c r="F6950">
        <v>0.46236559139784944</v>
      </c>
      <c r="G6950">
        <f>AVERAGE(F$2:F6950)</f>
        <v>24052.320002555127</v>
      </c>
    </row>
    <row r="6951" spans="1:7" x14ac:dyDescent="0.25">
      <c r="A6951" s="75" t="s">
        <v>4</v>
      </c>
      <c r="B6951">
        <v>0.65432098765432101</v>
      </c>
      <c r="C6951" s="76" t="s">
        <v>341</v>
      </c>
      <c r="E6951">
        <f t="shared" ca="1" si="211"/>
        <v>0.49481172945431229</v>
      </c>
      <c r="F6951">
        <v>4.2631578947368425</v>
      </c>
      <c r="G6951">
        <f>AVERAGE(F$2:F6951)</f>
        <v>24048.85985049115</v>
      </c>
    </row>
    <row r="6952" spans="1:7" x14ac:dyDescent="0.25">
      <c r="A6952" s="75" t="s">
        <v>4</v>
      </c>
      <c r="B6952">
        <v>0.78365384615384615</v>
      </c>
      <c r="C6952" s="76" t="s">
        <v>342</v>
      </c>
      <c r="E6952">
        <f t="shared" ca="1" si="211"/>
        <v>0.33970243967723712</v>
      </c>
      <c r="F6952">
        <v>7.5268817204301078E-2</v>
      </c>
      <c r="G6952">
        <f>AVERAGE(F$2:F6952)</f>
        <v>24045.40009152385</v>
      </c>
    </row>
    <row r="6953" spans="1:7" x14ac:dyDescent="0.25">
      <c r="A6953" s="75" t="s">
        <v>4</v>
      </c>
      <c r="B6953">
        <v>0.85197368421052633</v>
      </c>
      <c r="C6953" s="76" t="s">
        <v>447</v>
      </c>
      <c r="E6953">
        <f t="shared" ca="1" si="211"/>
        <v>0.97386912351018751</v>
      </c>
      <c r="F6953">
        <v>0.21052631578947367</v>
      </c>
      <c r="G6953">
        <f>AVERAGE(F$2:F6953)</f>
        <v>24041.941347340133</v>
      </c>
    </row>
    <row r="6954" spans="1:7" x14ac:dyDescent="0.25">
      <c r="A6954" s="75" t="s">
        <v>4</v>
      </c>
      <c r="B6954">
        <v>2.6171637248934943E-2</v>
      </c>
      <c r="C6954" s="76" t="s">
        <v>448</v>
      </c>
      <c r="E6954">
        <f t="shared" ca="1" si="211"/>
        <v>0.49289041113180965</v>
      </c>
      <c r="F6954">
        <v>0.18032786885245902</v>
      </c>
      <c r="G6954">
        <f>AVERAGE(F$2:F6954)</f>
        <v>24038.483593705805</v>
      </c>
    </row>
    <row r="6955" spans="1:7" x14ac:dyDescent="0.25">
      <c r="A6955" s="75" t="s">
        <v>4</v>
      </c>
      <c r="B6955">
        <v>9.1777550324121382E-2</v>
      </c>
      <c r="C6955" s="76" t="s">
        <v>449</v>
      </c>
      <c r="E6955">
        <f t="shared" ca="1" si="211"/>
        <v>0.75948220325093063</v>
      </c>
      <c r="F6955">
        <v>1.2180680087971579E-2</v>
      </c>
      <c r="G6955">
        <f>AVERAGE(F$2:F6955)</f>
        <v>24035.026810356219</v>
      </c>
    </row>
    <row r="6956" spans="1:7" x14ac:dyDescent="0.25">
      <c r="A6956" s="75" t="s">
        <v>4</v>
      </c>
      <c r="B6956">
        <v>0.11032028469750894</v>
      </c>
      <c r="C6956" s="76" t="s">
        <v>450</v>
      </c>
      <c r="E6956">
        <f t="shared" ca="1" si="211"/>
        <v>0.84493559398161744</v>
      </c>
      <c r="F6956">
        <v>0.41349415755748209</v>
      </c>
      <c r="G6956">
        <f>AVERAGE(F$2:F6956)</f>
        <v>24031.571078750731</v>
      </c>
    </row>
    <row r="6957" spans="1:7" x14ac:dyDescent="0.25">
      <c r="A6957" s="75" t="s">
        <v>4</v>
      </c>
      <c r="B6957">
        <v>0.73076923076923073</v>
      </c>
      <c r="C6957" s="76" t="s">
        <v>451</v>
      </c>
      <c r="E6957">
        <f t="shared" ca="1" si="211"/>
        <v>0.48760424146100023</v>
      </c>
      <c r="F6957">
        <v>0.94302325581395341</v>
      </c>
      <c r="G6957">
        <f>AVERAGE(F$2:F6957)</f>
        <v>24028.11641686811</v>
      </c>
    </row>
    <row r="6958" spans="1:7" x14ac:dyDescent="0.25">
      <c r="A6958" s="75" t="s">
        <v>4</v>
      </c>
      <c r="B6958">
        <v>0.52456418383518222</v>
      </c>
      <c r="C6958" s="76" t="s">
        <v>452</v>
      </c>
      <c r="E6958">
        <f t="shared" ca="1" si="211"/>
        <v>0.99772764424089444</v>
      </c>
      <c r="F6958">
        <v>0.16666666666666666</v>
      </c>
      <c r="G6958">
        <f>AVERAGE(F$2:F6958)</f>
        <v>24024.662636538917</v>
      </c>
    </row>
    <row r="6959" spans="1:7" x14ac:dyDescent="0.25">
      <c r="A6959" s="75" t="s">
        <v>4</v>
      </c>
      <c r="B6959">
        <v>0.66666666666666663</v>
      </c>
      <c r="C6959" s="76" t="s">
        <v>453</v>
      </c>
      <c r="E6959">
        <f t="shared" ca="1" si="211"/>
        <v>0.23030693560285942</v>
      </c>
      <c r="F6959">
        <v>0.51515151515151514</v>
      </c>
      <c r="G6959">
        <f>AVERAGE(F$2:F6959)</f>
        <v>24021.209899044661</v>
      </c>
    </row>
    <row r="6960" spans="1:7" x14ac:dyDescent="0.25">
      <c r="A6960" s="75" t="s">
        <v>4</v>
      </c>
      <c r="B6960">
        <v>0.40329940329940323</v>
      </c>
      <c r="C6960" s="76" t="s">
        <v>454</v>
      </c>
      <c r="E6960">
        <f t="shared" ca="1" si="211"/>
        <v>0.31256982610342143</v>
      </c>
      <c r="F6960">
        <v>5.0530570995452253E-4</v>
      </c>
      <c r="G6960">
        <f>AVERAGE(F$2:F6960)</f>
        <v>24017.758079904877</v>
      </c>
    </row>
    <row r="6961" spans="1:7" x14ac:dyDescent="0.25">
      <c r="A6961" s="75" t="s">
        <v>4</v>
      </c>
      <c r="B6961">
        <v>6.032130948772349E-2</v>
      </c>
      <c r="C6961" s="76" t="s">
        <v>455</v>
      </c>
      <c r="E6961">
        <f t="shared" ca="1" si="211"/>
        <v>0.33297112501468074</v>
      </c>
      <c r="F6961">
        <v>7.4773348383686863E-2</v>
      </c>
      <c r="G6961">
        <f>AVERAGE(F$2:F6961)</f>
        <v>24014.307263337843</v>
      </c>
    </row>
    <row r="6962" spans="1:7" x14ac:dyDescent="0.25">
      <c r="A6962" s="75" t="s">
        <v>4</v>
      </c>
      <c r="B6962">
        <v>0.81958762886597936</v>
      </c>
      <c r="C6962" s="76" t="s">
        <v>456</v>
      </c>
      <c r="E6962">
        <f t="shared" ca="1" si="211"/>
        <v>0.52781747793455069</v>
      </c>
      <c r="F6962">
        <v>0.1111111111111111</v>
      </c>
      <c r="G6962">
        <f>AVERAGE(F$2:F6962)</f>
        <v>24010.857443462504</v>
      </c>
    </row>
    <row r="6963" spans="1:7" x14ac:dyDescent="0.25">
      <c r="A6963" s="75" t="s">
        <v>4</v>
      </c>
      <c r="B6963">
        <v>0.837486457204767</v>
      </c>
      <c r="C6963" s="76" t="s">
        <v>457</v>
      </c>
      <c r="E6963">
        <f t="shared" ca="1" si="211"/>
        <v>0.55731401608968434</v>
      </c>
      <c r="F6963">
        <v>0.99785714285714289</v>
      </c>
      <c r="G6963">
        <f>AVERAGE(F$2:F6963)</f>
        <v>24007.408741999374</v>
      </c>
    </row>
    <row r="6964" spans="1:7" x14ac:dyDescent="0.25">
      <c r="A6964" s="75" t="s">
        <v>4</v>
      </c>
      <c r="B6964">
        <v>7.3120494335736294E-2</v>
      </c>
      <c r="C6964" s="76" t="s">
        <v>458</v>
      </c>
      <c r="E6964">
        <f t="shared" ca="1" si="211"/>
        <v>0.37358988662696713</v>
      </c>
      <c r="F6964">
        <v>3.1666666666666665</v>
      </c>
      <c r="G6964">
        <f>AVERAGE(F$2:F6964)</f>
        <v>24003.961342591741</v>
      </c>
    </row>
    <row r="6965" spans="1:7" x14ac:dyDescent="0.25">
      <c r="A6965" s="75" t="s">
        <v>4</v>
      </c>
      <c r="B6965">
        <v>0.1554054054054054</v>
      </c>
      <c r="C6965" s="76" t="s">
        <v>459</v>
      </c>
      <c r="E6965">
        <f t="shared" ca="1" si="211"/>
        <v>0.64441306979752211</v>
      </c>
      <c r="F6965">
        <v>0.2592592592592593</v>
      </c>
      <c r="G6965">
        <f>AVERAGE(F$2:F6965)</f>
        <v>24000.514515756109</v>
      </c>
    </row>
    <row r="6966" spans="1:7" x14ac:dyDescent="0.25">
      <c r="A6966" s="75" t="s">
        <v>4</v>
      </c>
      <c r="B6966">
        <v>0.79591836734693877</v>
      </c>
      <c r="C6966" s="76" t="s">
        <v>460</v>
      </c>
      <c r="E6966">
        <f t="shared" ca="1" si="211"/>
        <v>0.16635117179359338</v>
      </c>
      <c r="F6966">
        <v>0.8</v>
      </c>
      <c r="G6966">
        <f>AVERAGE(F$2:F6966)</f>
        <v>23997.068756313791</v>
      </c>
    </row>
    <row r="6967" spans="1:7" x14ac:dyDescent="0.25">
      <c r="A6967" s="75" t="s">
        <v>4</v>
      </c>
      <c r="B6967">
        <v>0.75609756097560976</v>
      </c>
      <c r="C6967" s="76" t="s">
        <v>461</v>
      </c>
      <c r="E6967">
        <f t="shared" ca="1" si="211"/>
        <v>0.41112240993496163</v>
      </c>
      <c r="F6967">
        <v>0.7</v>
      </c>
      <c r="G6967">
        <f>AVERAGE(F$2:F6967)</f>
        <v>23993.623971823938</v>
      </c>
    </row>
    <row r="6968" spans="1:7" x14ac:dyDescent="0.25">
      <c r="B6968">
        <v>0.25769333690125773</v>
      </c>
      <c r="C6968" s="76" t="s">
        <v>81</v>
      </c>
      <c r="E6968">
        <f t="shared" ca="1" si="211"/>
        <v>0.80402973702382297</v>
      </c>
      <c r="F6968">
        <v>2.2857142857142856</v>
      </c>
      <c r="G6968">
        <f>AVERAGE(F$2:F6968)</f>
        <v>23990.180403823717</v>
      </c>
    </row>
    <row r="6969" spans="1:7" x14ac:dyDescent="0.25">
      <c r="A6969" s="75" t="s">
        <v>5</v>
      </c>
      <c r="B6969">
        <v>0.4690179582591813</v>
      </c>
      <c r="C6969" s="76" t="s">
        <v>82</v>
      </c>
      <c r="E6969">
        <f t="shared" ca="1" si="211"/>
        <v>0.72147634939196315</v>
      </c>
      <c r="F6969">
        <v>0.25</v>
      </c>
      <c r="G6969">
        <f>AVERAGE(F$2:F6969)</f>
        <v>23986.737532066567</v>
      </c>
    </row>
    <row r="6970" spans="1:7" x14ac:dyDescent="0.25">
      <c r="A6970" s="75" t="s">
        <v>5</v>
      </c>
      <c r="B6970">
        <v>0.45000000000000012</v>
      </c>
      <c r="C6970" s="76" t="s">
        <v>83</v>
      </c>
      <c r="E6970">
        <f t="shared" ca="1" si="211"/>
        <v>0.19614989177702669</v>
      </c>
      <c r="F6970">
        <v>0.26760563380281688</v>
      </c>
      <c r="G6970">
        <f>AVERAGE(F$2:F6970)</f>
        <v>23983.295650889006</v>
      </c>
    </row>
    <row r="6971" spans="1:7" x14ac:dyDescent="0.25">
      <c r="A6971" s="75" t="s">
        <v>5</v>
      </c>
      <c r="B6971">
        <v>1.1235955056179827E-2</v>
      </c>
      <c r="C6971" s="76" t="s">
        <v>84</v>
      </c>
      <c r="E6971">
        <f t="shared" ca="1" si="211"/>
        <v>0.47722622759932765</v>
      </c>
      <c r="F6971">
        <v>0.8188405797101449</v>
      </c>
      <c r="G6971">
        <f>AVERAGE(F$2:F6971)</f>
        <v>23979.854836425548</v>
      </c>
    </row>
    <row r="6972" spans="1:7" x14ac:dyDescent="0.25">
      <c r="A6972" s="75" t="s">
        <v>5</v>
      </c>
      <c r="B6972">
        <v>0.11281620908763934</v>
      </c>
      <c r="C6972" s="76" t="s">
        <v>85</v>
      </c>
      <c r="E6972">
        <f t="shared" ca="1" si="211"/>
        <v>0.37820336792178655</v>
      </c>
      <c r="F6972">
        <v>0.93421052631578938</v>
      </c>
      <c r="G6972">
        <f>AVERAGE(F$2:F6972)</f>
        <v>23976.415025691669</v>
      </c>
    </row>
    <row r="6973" spans="1:7" x14ac:dyDescent="0.25">
      <c r="A6973" s="75" t="s">
        <v>5</v>
      </c>
      <c r="B6973">
        <v>0.24273554446727325</v>
      </c>
      <c r="C6973" s="76" t="s">
        <v>86</v>
      </c>
      <c r="E6973">
        <f t="shared" ca="1" si="211"/>
        <v>0.38279000449106637</v>
      </c>
      <c r="F6973">
        <v>9.0909090909090981E-2</v>
      </c>
      <c r="G6973">
        <f>AVERAGE(F$2:F6973)</f>
        <v>23972.976080752396</v>
      </c>
    </row>
    <row r="6974" spans="1:7" x14ac:dyDescent="0.25">
      <c r="A6974" s="75" t="s">
        <v>5</v>
      </c>
      <c r="B6974">
        <v>0.27550615323541089</v>
      </c>
      <c r="C6974" s="76" t="s">
        <v>87</v>
      </c>
      <c r="E6974">
        <f t="shared" ca="1" si="211"/>
        <v>0.95677623275353985</v>
      </c>
      <c r="F6974">
        <v>0.42363112391930835</v>
      </c>
      <c r="G6974">
        <f>AVERAGE(F$2:F6974)</f>
        <v>23969.538169889121</v>
      </c>
    </row>
    <row r="6975" spans="1:7" x14ac:dyDescent="0.25">
      <c r="A6975" s="75" t="s">
        <v>5</v>
      </c>
      <c r="B6975">
        <v>0.1411042944785276</v>
      </c>
      <c r="C6975" s="76" t="s">
        <v>88</v>
      </c>
      <c r="E6975">
        <f t="shared" ca="1" si="211"/>
        <v>0.26054120406547332</v>
      </c>
      <c r="F6975">
        <v>2.0869565217391304</v>
      </c>
      <c r="G6975">
        <f>AVERAGE(F$2:F6975)</f>
        <v>23966.101483451876</v>
      </c>
    </row>
    <row r="6976" spans="1:7" x14ac:dyDescent="0.25">
      <c r="A6976" s="75" t="s">
        <v>5</v>
      </c>
      <c r="B6976">
        <v>0.36363636363636359</v>
      </c>
      <c r="C6976" s="76" t="s">
        <v>89</v>
      </c>
      <c r="E6976">
        <f t="shared" ca="1" si="211"/>
        <v>0.4407430315013805</v>
      </c>
      <c r="F6976">
        <v>0.31271477663230246</v>
      </c>
      <c r="G6976">
        <f>AVERAGE(F$2:F6976)</f>
        <v>23962.665528072852</v>
      </c>
    </row>
    <row r="6977" spans="1:7" x14ac:dyDescent="0.25">
      <c r="A6977" s="75" t="s">
        <v>5</v>
      </c>
      <c r="B6977">
        <v>1.6755852842809362</v>
      </c>
      <c r="C6977" s="76" t="s">
        <v>90</v>
      </c>
      <c r="E6977">
        <f t="shared" ca="1" si="211"/>
        <v>0.87222574198217817</v>
      </c>
      <c r="F6977">
        <v>0.13636363636363635</v>
      </c>
      <c r="G6977">
        <f>AVERAGE(F$2:F6977)</f>
        <v>23959.230532493089</v>
      </c>
    </row>
    <row r="6978" spans="1:7" x14ac:dyDescent="0.25">
      <c r="A6978" s="75" t="s">
        <v>5</v>
      </c>
      <c r="B6978">
        <v>0.38936535162950264</v>
      </c>
      <c r="C6978" s="76" t="s">
        <v>91</v>
      </c>
      <c r="E6978">
        <f t="shared" ref="E6978:E7041" ca="1" si="212">RAND()</f>
        <v>0.41995706229022156</v>
      </c>
      <c r="F6978">
        <v>142.57142857142858</v>
      </c>
      <c r="G6978">
        <f>AVERAGE(F$2:F6978)</f>
        <v>23955.816936520045</v>
      </c>
    </row>
    <row r="6979" spans="1:7" x14ac:dyDescent="0.25">
      <c r="A6979" s="75" t="s">
        <v>5</v>
      </c>
      <c r="B6979">
        <v>0.62318840579710144</v>
      </c>
      <c r="C6979" s="76" t="s">
        <v>92</v>
      </c>
      <c r="E6979">
        <f t="shared" ca="1" si="212"/>
        <v>0.68589169183875054</v>
      </c>
      <c r="F6979">
        <v>0.16666666666666666</v>
      </c>
      <c r="G6979">
        <f>AVERAGE(F$2:F6979)</f>
        <v>23952.383911259243</v>
      </c>
    </row>
    <row r="6980" spans="1:7" x14ac:dyDescent="0.25">
      <c r="A6980" s="75" t="s">
        <v>5</v>
      </c>
      <c r="B6980">
        <v>0.17404129793510328</v>
      </c>
      <c r="C6980" s="76" t="s">
        <v>93</v>
      </c>
      <c r="E6980">
        <f t="shared" ca="1" si="212"/>
        <v>0.23795821394250549</v>
      </c>
      <c r="F6980">
        <v>0.35135135135135137</v>
      </c>
      <c r="G6980">
        <f>AVERAGE(F$2:F6980)</f>
        <v>23948.951896277169</v>
      </c>
    </row>
    <row r="6981" spans="1:7" x14ac:dyDescent="0.25">
      <c r="A6981" s="75" t="s">
        <v>5</v>
      </c>
      <c r="B6981">
        <v>6.0606060606060538E-2</v>
      </c>
      <c r="C6981" s="76" t="s">
        <v>94</v>
      </c>
      <c r="E6981">
        <f t="shared" ca="1" si="212"/>
        <v>0.45096528037185801</v>
      </c>
      <c r="F6981">
        <v>0.99900000000000011</v>
      </c>
      <c r="G6981">
        <f>AVERAGE(F$2:F6981)</f>
        <v>23945.520957466815</v>
      </c>
    </row>
    <row r="6982" spans="1:7" x14ac:dyDescent="0.25">
      <c r="A6982" s="75" t="s">
        <v>5</v>
      </c>
      <c r="B6982">
        <v>0.25000000000000006</v>
      </c>
      <c r="C6982" s="76" t="s">
        <v>95</v>
      </c>
      <c r="E6982">
        <f t="shared" ca="1" si="212"/>
        <v>0.21847775560291438</v>
      </c>
      <c r="F6982">
        <v>0.75</v>
      </c>
      <c r="G6982">
        <f>AVERAGE(F$2:F6982)</f>
        <v>23942.090965924417</v>
      </c>
    </row>
    <row r="6983" spans="1:7" x14ac:dyDescent="0.25">
      <c r="A6983" s="75" t="s">
        <v>5</v>
      </c>
      <c r="B6983">
        <v>0.99081163859111787</v>
      </c>
      <c r="C6983" s="76" t="s">
        <v>96</v>
      </c>
      <c r="E6983">
        <f t="shared" ca="1" si="212"/>
        <v>0.59750742381412791</v>
      </c>
      <c r="F6983">
        <v>0.81132075471698117</v>
      </c>
      <c r="G6983">
        <f>AVERAGE(F$2:F6983)</f>
        <v>23938.661965688789</v>
      </c>
    </row>
    <row r="6984" spans="1:7" x14ac:dyDescent="0.25">
      <c r="A6984" s="75" t="s">
        <v>5</v>
      </c>
      <c r="B6984">
        <v>0.438721136767318</v>
      </c>
      <c r="C6984" s="76" t="s">
        <v>97</v>
      </c>
      <c r="E6984">
        <f t="shared" ca="1" si="212"/>
        <v>0.80252884545774017</v>
      </c>
      <c r="F6984">
        <v>3.5454545454545454</v>
      </c>
      <c r="G6984">
        <f>AVERAGE(F$2:F6984)</f>
        <v>23935.234339094037</v>
      </c>
    </row>
    <row r="6985" spans="1:7" x14ac:dyDescent="0.25">
      <c r="A6985" s="75" t="s">
        <v>5</v>
      </c>
      <c r="B6985">
        <v>0.86170212765957444</v>
      </c>
      <c r="C6985" s="76" t="s">
        <v>98</v>
      </c>
      <c r="E6985">
        <f t="shared" ca="1" si="212"/>
        <v>0.25283270136797953</v>
      </c>
      <c r="F6985">
        <v>1.2666666666666668</v>
      </c>
      <c r="G6985">
        <f>AVERAGE(F$2:F6985)</f>
        <v>23931.807367777827</v>
      </c>
    </row>
    <row r="6986" spans="1:7" x14ac:dyDescent="0.25">
      <c r="A6986" s="75" t="s">
        <v>5</v>
      </c>
      <c r="B6986">
        <v>0.79569399908382954</v>
      </c>
      <c r="C6986" s="76" t="s">
        <v>340</v>
      </c>
      <c r="E6986">
        <f t="shared" ca="1" si="212"/>
        <v>0.71530362340593401</v>
      </c>
      <c r="F6986">
        <v>0.96789536266349585</v>
      </c>
      <c r="G6986">
        <f>AVERAGE(F$2:F6986)</f>
        <v>23928.381334925652</v>
      </c>
    </row>
    <row r="6987" spans="1:7" x14ac:dyDescent="0.25">
      <c r="A6987" s="75" t="s">
        <v>5</v>
      </c>
      <c r="B6987">
        <v>0.48148148148148151</v>
      </c>
      <c r="C6987" s="76" t="s">
        <v>341</v>
      </c>
      <c r="E6987">
        <f t="shared" ca="1" si="212"/>
        <v>0.39214398458390443</v>
      </c>
      <c r="F6987">
        <v>0.17546174142480211</v>
      </c>
      <c r="G6987">
        <f>AVERAGE(F$2:F6987)</f>
        <v>23924.956169470002</v>
      </c>
    </row>
    <row r="6988" spans="1:7" x14ac:dyDescent="0.25">
      <c r="A6988" s="75" t="s">
        <v>5</v>
      </c>
      <c r="B6988">
        <v>0.44711538461538464</v>
      </c>
      <c r="C6988" s="76" t="s">
        <v>342</v>
      </c>
      <c r="E6988">
        <f t="shared" ca="1" si="212"/>
        <v>0.93985173653589527</v>
      </c>
      <c r="F6988">
        <v>0.75</v>
      </c>
      <c r="G6988">
        <f>AVERAGE(F$2:F6988)</f>
        <v>23921.532066683474</v>
      </c>
    </row>
    <row r="6989" spans="1:7" x14ac:dyDescent="0.25">
      <c r="A6989" s="75" t="s">
        <v>5</v>
      </c>
      <c r="B6989">
        <v>0.57236842105263153</v>
      </c>
      <c r="C6989" s="76" t="s">
        <v>447</v>
      </c>
      <c r="E6989">
        <f t="shared" ca="1" si="212"/>
        <v>0.26782664289251623</v>
      </c>
      <c r="F6989">
        <v>0.77552879003604369</v>
      </c>
      <c r="G6989">
        <f>AVERAGE(F$2:F6989)</f>
        <v>23918.10894754525</v>
      </c>
    </row>
    <row r="6990" spans="1:7" x14ac:dyDescent="0.25">
      <c r="A6990" s="75" t="s">
        <v>5</v>
      </c>
      <c r="B6990">
        <v>0.39987827145465604</v>
      </c>
      <c r="C6990" s="76" t="s">
        <v>448</v>
      </c>
      <c r="E6990">
        <f t="shared" ca="1" si="212"/>
        <v>0.6922454492732385</v>
      </c>
      <c r="F6990">
        <v>3</v>
      </c>
      <c r="G6990">
        <f>AVERAGE(F$2:F6990)</f>
        <v>23914.687126262157</v>
      </c>
    </row>
    <row r="6991" spans="1:7" x14ac:dyDescent="0.25">
      <c r="A6991" s="75" t="s">
        <v>5</v>
      </c>
      <c r="B6991">
        <v>0.46366427840327523</v>
      </c>
      <c r="C6991" s="76" t="s">
        <v>449</v>
      </c>
      <c r="E6991">
        <f t="shared" ca="1" si="212"/>
        <v>0.81991457047982985</v>
      </c>
      <c r="F6991">
        <v>5.0632911392405104E-2</v>
      </c>
      <c r="G6991">
        <f>AVERAGE(F$2:F6991)</f>
        <v>23911.265862100019</v>
      </c>
    </row>
    <row r="6992" spans="1:7" x14ac:dyDescent="0.25">
      <c r="A6992" s="75" t="s">
        <v>5</v>
      </c>
      <c r="B6992">
        <v>0.32339857651245546</v>
      </c>
      <c r="C6992" s="76" t="s">
        <v>450</v>
      </c>
      <c r="E6992">
        <f t="shared" ca="1" si="212"/>
        <v>4.0144853280173143E-2</v>
      </c>
      <c r="F6992">
        <v>0.94676320272572401</v>
      </c>
      <c r="G6992">
        <f>AVERAGE(F$2:F6992)</f>
        <v>23907.845704883759</v>
      </c>
    </row>
    <row r="6993" spans="1:7" x14ac:dyDescent="0.25">
      <c r="A6993" s="75" t="s">
        <v>5</v>
      </c>
      <c r="B6993">
        <v>0.23076923076923067</v>
      </c>
      <c r="C6993" s="76" t="s">
        <v>451</v>
      </c>
      <c r="E6993">
        <f t="shared" ca="1" si="212"/>
        <v>0.6890821097553369</v>
      </c>
      <c r="F6993">
        <v>1.5925925925925926</v>
      </c>
      <c r="G6993">
        <f>AVERAGE(F$2:F6993)</f>
        <v>23904.42661834024</v>
      </c>
    </row>
    <row r="6994" spans="1:7" x14ac:dyDescent="0.25">
      <c r="A6994" s="75" t="s">
        <v>5</v>
      </c>
      <c r="B6994">
        <v>0.74326465927099861</v>
      </c>
      <c r="C6994" s="76" t="s">
        <v>452</v>
      </c>
      <c r="E6994">
        <f t="shared" ca="1" si="212"/>
        <v>0.37830747261142261</v>
      </c>
      <c r="F6994">
        <v>0.35691318327974275</v>
      </c>
      <c r="G6994">
        <f>AVERAGE(F$2:F6994)</f>
        <v>23901.008332954116</v>
      </c>
    </row>
    <row r="6995" spans="1:7" x14ac:dyDescent="0.25">
      <c r="A6995" s="75" t="s">
        <v>5</v>
      </c>
      <c r="B6995">
        <v>3.3333333333333368E-2</v>
      </c>
      <c r="C6995" s="76" t="s">
        <v>453</v>
      </c>
      <c r="E6995">
        <f t="shared" ca="1" si="212"/>
        <v>0.50453234849494988</v>
      </c>
      <c r="F6995">
        <v>0.67105263157894735</v>
      </c>
      <c r="G6995">
        <f>AVERAGE(F$2:F6995)</f>
        <v>23897.591069974373</v>
      </c>
    </row>
    <row r="6996" spans="1:7" x14ac:dyDescent="0.25">
      <c r="A6996" s="75" t="s">
        <v>5</v>
      </c>
      <c r="B6996">
        <v>4.9491049491049578E-2</v>
      </c>
      <c r="C6996" s="76" t="s">
        <v>454</v>
      </c>
      <c r="E6996">
        <f t="shared" ca="1" si="212"/>
        <v>0.75000798742047503</v>
      </c>
      <c r="F6996">
        <v>0.65317919075144504</v>
      </c>
      <c r="G6996">
        <f>AVERAGE(F$2:F6996)</f>
        <v>23894.174781498208</v>
      </c>
    </row>
    <row r="6997" spans="1:7" x14ac:dyDescent="0.25">
      <c r="A6997" s="75" t="s">
        <v>5</v>
      </c>
      <c r="B6997">
        <v>0.66110942709912102</v>
      </c>
      <c r="C6997" s="76" t="s">
        <v>455</v>
      </c>
      <c r="E6997">
        <f t="shared" ca="1" si="212"/>
        <v>0.85172528553899507</v>
      </c>
      <c r="F6997">
        <v>5.25</v>
      </c>
      <c r="G6997">
        <f>AVERAGE(F$2:F6997)</f>
        <v>23890.760126726698</v>
      </c>
    </row>
    <row r="6998" spans="1:7" x14ac:dyDescent="0.25">
      <c r="A6998" s="75" t="s">
        <v>5</v>
      </c>
      <c r="B6998">
        <v>0.85567010309278346</v>
      </c>
      <c r="C6998" s="76" t="s">
        <v>456</v>
      </c>
      <c r="E6998">
        <f t="shared" ca="1" si="212"/>
        <v>0.33099805393110981</v>
      </c>
      <c r="F6998">
        <v>1.9999999999999996</v>
      </c>
      <c r="G6998">
        <f>AVERAGE(F$2:F6998)</f>
        <v>23887.345983504354</v>
      </c>
    </row>
    <row r="6999" spans="1:7" x14ac:dyDescent="0.25">
      <c r="A6999" s="75" t="s">
        <v>5</v>
      </c>
      <c r="B6999">
        <v>0.89165763813651133</v>
      </c>
      <c r="C6999" s="76" t="s">
        <v>457</v>
      </c>
      <c r="E6999">
        <f t="shared" ca="1" si="212"/>
        <v>0.67779157476565532</v>
      </c>
      <c r="F6999">
        <v>0.19191919191919196</v>
      </c>
      <c r="G6999">
        <f>AVERAGE(F$2:F6999)</f>
        <v>23883.932557659209</v>
      </c>
    </row>
    <row r="7000" spans="1:7" x14ac:dyDescent="0.25">
      <c r="A7000" s="75" t="s">
        <v>5</v>
      </c>
      <c r="B7000">
        <v>0.89495365602471688</v>
      </c>
      <c r="C7000" s="76" t="s">
        <v>458</v>
      </c>
      <c r="E7000">
        <f t="shared" ca="1" si="212"/>
        <v>0.16642403706906894</v>
      </c>
      <c r="F7000">
        <v>5.2695924764890281</v>
      </c>
      <c r="G7000">
        <f>AVERAGE(F$2:F7000)</f>
        <v>23880.520832703474</v>
      </c>
    </row>
    <row r="7001" spans="1:7" x14ac:dyDescent="0.25">
      <c r="A7001" s="75" t="s">
        <v>5</v>
      </c>
      <c r="B7001">
        <v>0.86148648648648651</v>
      </c>
      <c r="C7001" s="76" t="s">
        <v>459</v>
      </c>
      <c r="E7001">
        <f t="shared" ca="1" si="212"/>
        <v>0.96759790490165032</v>
      </c>
      <c r="F7001">
        <v>1.5</v>
      </c>
      <c r="G7001">
        <f>AVERAGE(F$2:F7001)</f>
        <v>23877.109544013088</v>
      </c>
    </row>
    <row r="7002" spans="1:7" x14ac:dyDescent="0.25">
      <c r="A7002" s="75" t="s">
        <v>5</v>
      </c>
      <c r="B7002">
        <v>0.89795918367346927</v>
      </c>
      <c r="C7002" s="76" t="s">
        <v>460</v>
      </c>
      <c r="E7002">
        <f t="shared" ca="1" si="212"/>
        <v>0.27982465351771291</v>
      </c>
      <c r="F7002">
        <v>9.090909090909087E-2</v>
      </c>
      <c r="G7002">
        <f>AVERAGE(F$2:F7002)</f>
        <v>23873.699028567447</v>
      </c>
    </row>
    <row r="7003" spans="1:7" x14ac:dyDescent="0.25">
      <c r="A7003" s="75" t="s">
        <v>5</v>
      </c>
      <c r="B7003">
        <v>0.86585365853658536</v>
      </c>
      <c r="C7003" s="76" t="s">
        <v>461</v>
      </c>
      <c r="E7003">
        <f t="shared" ca="1" si="212"/>
        <v>0.13136474037081269</v>
      </c>
      <c r="F7003">
        <v>8.6956521739130391E-2</v>
      </c>
      <c r="G7003">
        <f>AVERAGE(F$2:F7003)</f>
        <v>23870.289486711972</v>
      </c>
    </row>
    <row r="7004" spans="1:7" x14ac:dyDescent="0.25">
      <c r="B7004">
        <v>0.17045758629917043</v>
      </c>
      <c r="C7004" s="76" t="s">
        <v>81</v>
      </c>
      <c r="E7004">
        <f t="shared" ca="1" si="212"/>
        <v>0.95600251395033864</v>
      </c>
      <c r="F7004">
        <v>0.42857142857142855</v>
      </c>
      <c r="G7004">
        <f>AVERAGE(F$2:F7004)</f>
        <v>23866.880967375222</v>
      </c>
    </row>
    <row r="7005" spans="1:7" x14ac:dyDescent="0.25">
      <c r="A7005" s="75" t="s">
        <v>6</v>
      </c>
      <c r="B7005">
        <v>1.310467561883194E-2</v>
      </c>
      <c r="C7005" s="76" t="s">
        <v>82</v>
      </c>
      <c r="E7005">
        <f t="shared" ca="1" si="212"/>
        <v>0.82734827578837633</v>
      </c>
      <c r="F7005">
        <v>4.3478260869565216E-2</v>
      </c>
      <c r="G7005">
        <f>AVERAGE(F$2:F7005)</f>
        <v>23863.473366363065</v>
      </c>
    </row>
    <row r="7006" spans="1:7" x14ac:dyDescent="0.25">
      <c r="A7006" s="75" t="s">
        <v>6</v>
      </c>
      <c r="B7006">
        <v>1.5000000000000002</v>
      </c>
      <c r="C7006" s="76" t="s">
        <v>83</v>
      </c>
      <c r="E7006">
        <f t="shared" ca="1" si="212"/>
        <v>0.40810898445220989</v>
      </c>
      <c r="F7006">
        <v>4.4545454545454541</v>
      </c>
      <c r="G7006">
        <f>AVERAGE(F$2:F7006)</f>
        <v>23860.067367958942</v>
      </c>
    </row>
    <row r="7007" spans="1:7" x14ac:dyDescent="0.25">
      <c r="A7007" s="75" t="s">
        <v>6</v>
      </c>
      <c r="B7007">
        <v>0.83520599250936323</v>
      </c>
      <c r="C7007" s="76" t="s">
        <v>84</v>
      </c>
      <c r="E7007">
        <f t="shared" ca="1" si="212"/>
        <v>0.24963484841717387</v>
      </c>
      <c r="F7007">
        <v>0.14285714285714285</v>
      </c>
      <c r="G7007">
        <f>AVERAGE(F$2:F7007)</f>
        <v>23856.661726435843</v>
      </c>
    </row>
    <row r="7008" spans="1:7" x14ac:dyDescent="0.25">
      <c r="A7008" s="75" t="s">
        <v>6</v>
      </c>
      <c r="B7008">
        <v>0.41254046277424766</v>
      </c>
      <c r="C7008" s="76" t="s">
        <v>85</v>
      </c>
      <c r="E7008">
        <f t="shared" ca="1" si="212"/>
        <v>0.59003530350460298</v>
      </c>
      <c r="F7008">
        <v>4.4545454545454541</v>
      </c>
      <c r="G7008">
        <f>AVERAGE(F$2:F7008)</f>
        <v>23853.257672321248</v>
      </c>
    </row>
    <row r="7009" spans="1:7" x14ac:dyDescent="0.25">
      <c r="A7009" s="75" t="s">
        <v>6</v>
      </c>
      <c r="B7009">
        <v>0.47167596125623712</v>
      </c>
      <c r="C7009" s="76" t="s">
        <v>86</v>
      </c>
      <c r="E7009">
        <f t="shared" ca="1" si="212"/>
        <v>3.1700642091284537E-2</v>
      </c>
      <c r="F7009">
        <v>24</v>
      </c>
      <c r="G7009">
        <f>AVERAGE(F$2:F7009)</f>
        <v>23849.857378703622</v>
      </c>
    </row>
    <row r="7010" spans="1:7" x14ac:dyDescent="0.25">
      <c r="A7010" s="75" t="s">
        <v>6</v>
      </c>
      <c r="B7010">
        <v>0.48392219134577213</v>
      </c>
      <c r="C7010" s="76" t="s">
        <v>87</v>
      </c>
      <c r="E7010">
        <f t="shared" ca="1" si="212"/>
        <v>0.66148606317275616</v>
      </c>
      <c r="F7010">
        <v>0.66666666666666663</v>
      </c>
      <c r="G7010">
        <f>AVERAGE(F$2:F7010)</f>
        <v>23846.454726297852</v>
      </c>
    </row>
    <row r="7011" spans="1:7" x14ac:dyDescent="0.25">
      <c r="A7011" s="75" t="s">
        <v>6</v>
      </c>
      <c r="B7011">
        <v>4.2944785276073622E-2</v>
      </c>
      <c r="C7011" s="76" t="s">
        <v>88</v>
      </c>
      <c r="E7011">
        <f t="shared" ca="1" si="212"/>
        <v>0.84162622371153961</v>
      </c>
      <c r="F7011">
        <v>2.9126213592233011E-2</v>
      </c>
      <c r="G7011">
        <f>AVERAGE(F$2:F7011)</f>
        <v>23843.052953744347</v>
      </c>
    </row>
    <row r="7012" spans="1:7" x14ac:dyDescent="0.25">
      <c r="A7012" s="75" t="s">
        <v>6</v>
      </c>
      <c r="B7012">
        <v>0.63636363636363624</v>
      </c>
      <c r="C7012" s="76" t="s">
        <v>89</v>
      </c>
      <c r="E7012">
        <f t="shared" ca="1" si="212"/>
        <v>0.89008700649328276</v>
      </c>
      <c r="F7012">
        <v>0.67771639042357279</v>
      </c>
      <c r="G7012">
        <f>AVERAGE(F$2:F7012)</f>
        <v>23839.652244111294</v>
      </c>
    </row>
    <row r="7013" spans="1:7" x14ac:dyDescent="0.25">
      <c r="A7013" s="75" t="s">
        <v>6</v>
      </c>
      <c r="B7013">
        <v>2.2441471571906355</v>
      </c>
      <c r="C7013" s="76" t="s">
        <v>90</v>
      </c>
      <c r="E7013">
        <f t="shared" ca="1" si="212"/>
        <v>4.2866440405002759E-3</v>
      </c>
      <c r="F7013">
        <v>0.04</v>
      </c>
      <c r="G7013">
        <f>AVERAGE(F$2:F7013)</f>
        <v>23836.252413500322</v>
      </c>
    </row>
    <row r="7014" spans="1:7" x14ac:dyDescent="0.25">
      <c r="A7014" s="75" t="s">
        <v>6</v>
      </c>
      <c r="B7014">
        <v>0.19382504288164662</v>
      </c>
      <c r="C7014" s="76" t="s">
        <v>91</v>
      </c>
      <c r="E7014">
        <f t="shared" ca="1" si="212"/>
        <v>0.6797078135171295</v>
      </c>
      <c r="F7014">
        <v>0.837486457204767</v>
      </c>
      <c r="G7014">
        <f>AVERAGE(F$2:F7014)</f>
        <v>23832.853666184332</v>
      </c>
    </row>
    <row r="7015" spans="1:7" x14ac:dyDescent="0.25">
      <c r="A7015" s="75" t="s">
        <v>6</v>
      </c>
      <c r="B7015">
        <v>0.15942028985507245</v>
      </c>
      <c r="C7015" s="76" t="s">
        <v>92</v>
      </c>
      <c r="E7015">
        <f t="shared" ca="1" si="212"/>
        <v>0.86169758964880638</v>
      </c>
      <c r="F7015">
        <v>2.125</v>
      </c>
      <c r="G7015">
        <f>AVERAGE(F$2:F7015)</f>
        <v>23829.456071564116</v>
      </c>
    </row>
    <row r="7016" spans="1:7" x14ac:dyDescent="0.25">
      <c r="A7016" s="75" t="s">
        <v>6</v>
      </c>
      <c r="B7016">
        <v>0.4310998735777497</v>
      </c>
      <c r="C7016" s="76" t="s">
        <v>93</v>
      </c>
      <c r="E7016">
        <f t="shared" ca="1" si="212"/>
        <v>0.20231211745117739</v>
      </c>
      <c r="F7016">
        <v>5.2631578947368474E-2</v>
      </c>
      <c r="G7016">
        <f>AVERAGE(F$2:F7016)</f>
        <v>23826.059150189922</v>
      </c>
    </row>
    <row r="7017" spans="1:7" x14ac:dyDescent="0.25">
      <c r="A7017" s="75" t="s">
        <v>6</v>
      </c>
      <c r="B7017">
        <v>0.46464646464646464</v>
      </c>
      <c r="C7017" s="76" t="s">
        <v>94</v>
      </c>
      <c r="E7017">
        <f t="shared" ca="1" si="212"/>
        <v>7.7796275084116018E-2</v>
      </c>
      <c r="F7017">
        <v>0.59090909090909094</v>
      </c>
      <c r="G7017">
        <f>AVERAGE(F$2:F7017)</f>
        <v>23822.663273872775</v>
      </c>
    </row>
    <row r="7018" spans="1:7" x14ac:dyDescent="0.25">
      <c r="A7018" s="75" t="s">
        <v>6</v>
      </c>
      <c r="B7018">
        <v>0.46739130434782611</v>
      </c>
      <c r="C7018" s="76" t="s">
        <v>95</v>
      </c>
      <c r="E7018">
        <f t="shared" ca="1" si="212"/>
        <v>0.6582345408945397</v>
      </c>
      <c r="F7018">
        <v>3.2362459546925594E-3</v>
      </c>
      <c r="G7018">
        <f>AVERAGE(F$2:F7018)</f>
        <v>23819.268281705521</v>
      </c>
    </row>
    <row r="7019" spans="1:7" x14ac:dyDescent="0.25">
      <c r="A7019" s="75" t="s">
        <v>6</v>
      </c>
      <c r="B7019">
        <v>1.4502297090352219</v>
      </c>
      <c r="C7019" s="76" t="s">
        <v>96</v>
      </c>
      <c r="E7019">
        <f t="shared" ca="1" si="212"/>
        <v>0.92714550284090236</v>
      </c>
      <c r="F7019">
        <v>0.88172043010752688</v>
      </c>
      <c r="G7019">
        <f>AVERAGE(F$2:F7019)</f>
        <v>23815.874382224003</v>
      </c>
    </row>
    <row r="7020" spans="1:7" x14ac:dyDescent="0.25">
      <c r="A7020" s="75" t="s">
        <v>6</v>
      </c>
      <c r="B7020">
        <v>0.16518650088809941</v>
      </c>
      <c r="C7020" s="76" t="s">
        <v>97</v>
      </c>
      <c r="E7020">
        <f t="shared" ca="1" si="212"/>
        <v>0.64622564556727291</v>
      </c>
      <c r="F7020">
        <v>32.333333333333336</v>
      </c>
      <c r="G7020">
        <f>AVERAGE(F$2:F7020)</f>
        <v>23812.485930728224</v>
      </c>
    </row>
    <row r="7021" spans="1:7" x14ac:dyDescent="0.25">
      <c r="A7021" s="75" t="s">
        <v>6</v>
      </c>
      <c r="B7021">
        <v>0.32978723404255317</v>
      </c>
      <c r="C7021" s="76" t="s">
        <v>98</v>
      </c>
      <c r="E7021">
        <f t="shared" ca="1" si="212"/>
        <v>0.65751432408508603</v>
      </c>
      <c r="F7021">
        <v>0.5</v>
      </c>
      <c r="G7021">
        <f>AVERAGE(F$2:F7021)</f>
        <v>23809.093909940369</v>
      </c>
    </row>
    <row r="7022" spans="1:7" x14ac:dyDescent="0.25">
      <c r="A7022" s="75" t="s">
        <v>6</v>
      </c>
      <c r="B7022">
        <v>0.23683005038937235</v>
      </c>
      <c r="C7022" s="76" t="s">
        <v>340</v>
      </c>
      <c r="E7022">
        <f t="shared" ca="1" si="212"/>
        <v>0.2485642057689299</v>
      </c>
      <c r="F7022">
        <v>2.7397260273972629E-2</v>
      </c>
      <c r="G7022">
        <f>AVERAGE(F$2:F7022)</f>
        <v>23805.702788089828</v>
      </c>
    </row>
    <row r="7023" spans="1:7" x14ac:dyDescent="0.25">
      <c r="A7023" s="75" t="s">
        <v>6</v>
      </c>
      <c r="B7023">
        <v>0.2592592592592593</v>
      </c>
      <c r="C7023" s="76" t="s">
        <v>341</v>
      </c>
      <c r="E7023">
        <f t="shared" ca="1" si="212"/>
        <v>0.40974813427114287</v>
      </c>
      <c r="F7023">
        <v>0.18181818181818185</v>
      </c>
      <c r="G7023">
        <f>AVERAGE(F$2:F7023)</f>
        <v>23802.312654086709</v>
      </c>
    </row>
    <row r="7024" spans="1:7" x14ac:dyDescent="0.25">
      <c r="A7024" s="75" t="s">
        <v>6</v>
      </c>
      <c r="B7024">
        <v>0.32692307692307693</v>
      </c>
      <c r="C7024" s="76" t="s">
        <v>342</v>
      </c>
      <c r="E7024">
        <f t="shared" ca="1" si="212"/>
        <v>0.18887460522824351</v>
      </c>
      <c r="F7024">
        <v>3.8495145631067964</v>
      </c>
      <c r="G7024">
        <f>AVERAGE(F$2:F7024)</f>
        <v>23798.924007761845</v>
      </c>
    </row>
    <row r="7025" spans="1:7" x14ac:dyDescent="0.25">
      <c r="A7025" s="75" t="s">
        <v>6</v>
      </c>
      <c r="B7025">
        <v>0.47368421052631582</v>
      </c>
      <c r="C7025" s="76" t="s">
        <v>447</v>
      </c>
      <c r="E7025">
        <f t="shared" ca="1" si="212"/>
        <v>0.26897422740825361</v>
      </c>
      <c r="F7025">
        <v>8.9324618736383449E-2</v>
      </c>
      <c r="G7025">
        <f>AVERAGE(F$2:F7025)</f>
        <v>23795.535790978938</v>
      </c>
    </row>
    <row r="7026" spans="1:7" x14ac:dyDescent="0.25">
      <c r="A7026" s="75" t="s">
        <v>6</v>
      </c>
      <c r="B7026">
        <v>0.17468046256847222</v>
      </c>
      <c r="C7026" s="76" t="s">
        <v>448</v>
      </c>
      <c r="E7026">
        <f t="shared" ca="1" si="212"/>
        <v>0.7884534872124529</v>
      </c>
      <c r="F7026">
        <v>0.94545454545454544</v>
      </c>
      <c r="G7026">
        <f>AVERAGE(F$2:F7026)</f>
        <v>23792.148660681934</v>
      </c>
    </row>
    <row r="7027" spans="1:7" x14ac:dyDescent="0.25">
      <c r="A7027" s="75" t="s">
        <v>6</v>
      </c>
      <c r="B7027">
        <v>0.29648584100989411</v>
      </c>
      <c r="C7027" s="76" t="s">
        <v>449</v>
      </c>
      <c r="E7027">
        <f t="shared" ca="1" si="212"/>
        <v>0.21382825530271721</v>
      </c>
      <c r="F7027">
        <v>0.15966386554621845</v>
      </c>
      <c r="G7027">
        <f>AVERAGE(F$2:F7027)</f>
        <v>23788.762382714838</v>
      </c>
    </row>
    <row r="7028" spans="1:7" x14ac:dyDescent="0.25">
      <c r="A7028" s="75" t="s">
        <v>6</v>
      </c>
      <c r="B7028">
        <v>0.15658362989323837</v>
      </c>
      <c r="C7028" s="76" t="s">
        <v>450</v>
      </c>
      <c r="E7028">
        <f t="shared" ca="1" si="212"/>
        <v>1.2975792009185527E-2</v>
      </c>
      <c r="F7028">
        <v>0.43295803480040929</v>
      </c>
      <c r="G7028">
        <f>AVERAGE(F$2:F7028)</f>
        <v>23785.377107430268</v>
      </c>
    </row>
    <row r="7029" spans="1:7" x14ac:dyDescent="0.25">
      <c r="A7029" s="75" t="s">
        <v>6</v>
      </c>
      <c r="B7029">
        <v>0.1923076923076924</v>
      </c>
      <c r="C7029" s="76" t="s">
        <v>451</v>
      </c>
      <c r="E7029">
        <f t="shared" ca="1" si="212"/>
        <v>0.51771878067565191</v>
      </c>
      <c r="F7029">
        <v>0.88144329896907225</v>
      </c>
      <c r="G7029">
        <f>AVERAGE(F$2:F7029)</f>
        <v>23781.992859327798</v>
      </c>
    </row>
    <row r="7030" spans="1:7" x14ac:dyDescent="0.25">
      <c r="A7030" s="75" t="s">
        <v>6</v>
      </c>
      <c r="B7030">
        <v>9.3502377179080803E-2</v>
      </c>
      <c r="C7030" s="76" t="s">
        <v>452</v>
      </c>
      <c r="E7030">
        <f t="shared" ca="1" si="212"/>
        <v>0.34850775886260377</v>
      </c>
      <c r="F7030">
        <v>5.5712936732766706E-2</v>
      </c>
      <c r="G7030">
        <f>AVERAGE(F$2:F7030)</f>
        <v>23778.609456689246</v>
      </c>
    </row>
    <row r="7031" spans="1:7" x14ac:dyDescent="0.25">
      <c r="A7031" s="75" t="s">
        <v>6</v>
      </c>
      <c r="B7031">
        <v>0.31666666666666665</v>
      </c>
      <c r="C7031" s="76" t="s">
        <v>453</v>
      </c>
      <c r="E7031">
        <f t="shared" ca="1" si="212"/>
        <v>0.44305277586832326</v>
      </c>
      <c r="F7031">
        <v>0.47368421052631582</v>
      </c>
      <c r="G7031">
        <f>AVERAGE(F$2:F7031)</f>
        <v>23775.227076067273</v>
      </c>
    </row>
    <row r="7032" spans="1:7" x14ac:dyDescent="0.25">
      <c r="A7032" s="75" t="s">
        <v>6</v>
      </c>
      <c r="B7032">
        <v>0.26289926289926285</v>
      </c>
      <c r="C7032" s="76" t="s">
        <v>454</v>
      </c>
      <c r="E7032">
        <f t="shared" ca="1" si="212"/>
        <v>0.61377659933897522</v>
      </c>
      <c r="F7032">
        <v>0.63265306122448983</v>
      </c>
      <c r="G7032">
        <f>AVERAGE(F$2:F7032)</f>
        <v>23771.845680188591</v>
      </c>
    </row>
    <row r="7033" spans="1:7" x14ac:dyDescent="0.25">
      <c r="A7033" s="75" t="s">
        <v>6</v>
      </c>
      <c r="B7033">
        <v>0.15792664443770849</v>
      </c>
      <c r="C7033" s="76" t="s">
        <v>455</v>
      </c>
      <c r="E7033">
        <f t="shared" ca="1" si="212"/>
        <v>0.3227819287428646</v>
      </c>
      <c r="F7033">
        <v>0.48979591836734693</v>
      </c>
      <c r="G7033">
        <f>AVERAGE(F$2:F7033)</f>
        <v>23768.465225711308</v>
      </c>
    </row>
    <row r="7034" spans="1:7" x14ac:dyDescent="0.25">
      <c r="A7034" s="75" t="s">
        <v>6</v>
      </c>
      <c r="B7034">
        <v>0.82989690721649489</v>
      </c>
      <c r="C7034" s="76" t="s">
        <v>456</v>
      </c>
      <c r="E7034">
        <f t="shared" ca="1" si="212"/>
        <v>0.34280966601508567</v>
      </c>
      <c r="F7034">
        <v>6.4935064935064705E-3</v>
      </c>
      <c r="G7034">
        <f>AVERAGE(F$2:F7034)</f>
        <v>23765.08566382702</v>
      </c>
    </row>
    <row r="7035" spans="1:7" x14ac:dyDescent="0.25">
      <c r="A7035" s="75" t="s">
        <v>6</v>
      </c>
      <c r="B7035">
        <v>0.86998916576381358</v>
      </c>
      <c r="C7035" s="76" t="s">
        <v>457</v>
      </c>
      <c r="E7035">
        <f t="shared" ca="1" si="212"/>
        <v>0.34081701320699076</v>
      </c>
      <c r="F7035">
        <v>5.25</v>
      </c>
      <c r="G7035">
        <f>AVERAGE(F$2:F7035)</f>
        <v>23761.707808316096</v>
      </c>
    </row>
    <row r="7036" spans="1:7" x14ac:dyDescent="0.25">
      <c r="A7036" s="75" t="s">
        <v>6</v>
      </c>
      <c r="B7036">
        <v>0.33882595262615867</v>
      </c>
      <c r="C7036" s="76" t="s">
        <v>458</v>
      </c>
      <c r="E7036">
        <f t="shared" ca="1" si="212"/>
        <v>0.47672131434241549</v>
      </c>
      <c r="F7036">
        <v>0.60784313725490191</v>
      </c>
      <c r="G7036">
        <f>AVERAGE(F$2:F7036)</f>
        <v>23758.33025323931</v>
      </c>
    </row>
    <row r="7037" spans="1:7" x14ac:dyDescent="0.25">
      <c r="A7037" s="75" t="s">
        <v>6</v>
      </c>
      <c r="B7037">
        <v>0.28378378378378377</v>
      </c>
      <c r="C7037" s="76" t="s">
        <v>459</v>
      </c>
      <c r="E7037">
        <f t="shared" ca="1" si="212"/>
        <v>0.34926087659664007</v>
      </c>
      <c r="F7037">
        <v>0.90909090909090906</v>
      </c>
      <c r="G7037">
        <f>AVERAGE(F$2:F7037)</f>
        <v>23754.953701055922</v>
      </c>
    </row>
    <row r="7038" spans="1:7" x14ac:dyDescent="0.25">
      <c r="A7038" s="75" t="s">
        <v>6</v>
      </c>
      <c r="B7038">
        <v>0.87244897959183676</v>
      </c>
      <c r="C7038" s="76" t="s">
        <v>460</v>
      </c>
      <c r="E7038">
        <f t="shared" ca="1" si="212"/>
        <v>0.14327107766916658</v>
      </c>
      <c r="F7038">
        <v>0.11764705882352938</v>
      </c>
      <c r="G7038">
        <f>AVERAGE(F$2:F7038)</f>
        <v>23751.577996060325</v>
      </c>
    </row>
    <row r="7039" spans="1:7" x14ac:dyDescent="0.25">
      <c r="A7039" s="75" t="s">
        <v>6</v>
      </c>
      <c r="B7039">
        <v>0.84146341463414631</v>
      </c>
      <c r="C7039" s="76" t="s">
        <v>461</v>
      </c>
      <c r="E7039">
        <f t="shared" ca="1" si="212"/>
        <v>0.12977536519053179</v>
      </c>
      <c r="F7039">
        <v>0.77777777777777779</v>
      </c>
      <c r="G7039">
        <f>AVERAGE(F$2:F7039)</f>
        <v>23748.203344139572</v>
      </c>
    </row>
    <row r="7040" spans="1:7" x14ac:dyDescent="0.25">
      <c r="B7040">
        <v>6.3419855499063385E-2</v>
      </c>
      <c r="C7040" s="76" t="s">
        <v>81</v>
      </c>
      <c r="E7040">
        <f t="shared" ca="1" si="212"/>
        <v>0.36571973522423618</v>
      </c>
      <c r="F7040">
        <v>0.92727272727272725</v>
      </c>
      <c r="G7040">
        <f>AVERAGE(F$2:F7040)</f>
        <v>23744.829672301043</v>
      </c>
    </row>
    <row r="7041" spans="1:7" x14ac:dyDescent="0.25">
      <c r="A7041" s="75" t="s">
        <v>7</v>
      </c>
      <c r="B7041">
        <v>1.9252548131370291E-2</v>
      </c>
      <c r="C7041" s="76" t="s">
        <v>82</v>
      </c>
      <c r="E7041">
        <f t="shared" ca="1" si="212"/>
        <v>0.93946365887414829</v>
      </c>
      <c r="F7041">
        <v>0.16666666666666666</v>
      </c>
      <c r="G7041">
        <f>AVERAGE(F$2:F7041)</f>
        <v>23741.456850851377</v>
      </c>
    </row>
    <row r="7042" spans="1:7" x14ac:dyDescent="0.25">
      <c r="A7042" s="75" t="s">
        <v>7</v>
      </c>
      <c r="B7042">
        <v>0.5</v>
      </c>
      <c r="C7042" s="76" t="s">
        <v>83</v>
      </c>
      <c r="E7042">
        <f t="shared" ref="E7042:E7105" ca="1" si="213">RAND()</f>
        <v>0.87791381606208763</v>
      </c>
      <c r="F7042">
        <v>0.9966666666666667</v>
      </c>
      <c r="G7042">
        <f>AVERAGE(F$2:F7042)</f>
        <v>23738.085105334521</v>
      </c>
    </row>
    <row r="7043" spans="1:7" x14ac:dyDescent="0.25">
      <c r="A7043" s="75" t="s">
        <v>7</v>
      </c>
      <c r="B7043">
        <v>0.1235955056179775</v>
      </c>
      <c r="C7043" s="76" t="s">
        <v>84</v>
      </c>
      <c r="E7043">
        <f t="shared" ca="1" si="213"/>
        <v>0.46627242038204941</v>
      </c>
      <c r="F7043">
        <v>0.66110942709912102</v>
      </c>
      <c r="G7043">
        <f>AVERAGE(F$2:F7043)</f>
        <v>23734.714269777021</v>
      </c>
    </row>
    <row r="7044" spans="1:7" x14ac:dyDescent="0.25">
      <c r="A7044" s="75" t="s">
        <v>7</v>
      </c>
      <c r="B7044">
        <v>7.9007313271790003E-2</v>
      </c>
      <c r="C7044" s="76" t="s">
        <v>85</v>
      </c>
      <c r="E7044">
        <f t="shared" ca="1" si="213"/>
        <v>0.63089839485681021</v>
      </c>
      <c r="F7044">
        <v>12.333333333333334</v>
      </c>
      <c r="G7044">
        <f>AVERAGE(F$2:F7044)</f>
        <v>23731.346048715481</v>
      </c>
    </row>
    <row r="7045" spans="1:7" x14ac:dyDescent="0.25">
      <c r="A7045" s="75" t="s">
        <v>7</v>
      </c>
      <c r="B7045">
        <v>0.26621661285588494</v>
      </c>
      <c r="C7045" s="76" t="s">
        <v>86</v>
      </c>
      <c r="E7045">
        <f t="shared" ca="1" si="213"/>
        <v>0.82392274027244594</v>
      </c>
      <c r="F7045">
        <v>0.84693877551020402</v>
      </c>
      <c r="G7045">
        <f>AVERAGE(F$2:F7045)</f>
        <v>23727.977153327927</v>
      </c>
    </row>
    <row r="7046" spans="1:7" x14ac:dyDescent="0.25">
      <c r="A7046" s="75" t="s">
        <v>7</v>
      </c>
      <c r="B7046">
        <v>0.32512901945216355</v>
      </c>
      <c r="C7046" s="76" t="s">
        <v>87</v>
      </c>
      <c r="E7046">
        <f t="shared" ca="1" si="213"/>
        <v>0.27618339048984797</v>
      </c>
      <c r="F7046">
        <v>0.95454545454545459</v>
      </c>
      <c r="G7046">
        <f>AVERAGE(F$2:F7046)</f>
        <v>23724.60922960786</v>
      </c>
    </row>
    <row r="7047" spans="1:7" x14ac:dyDescent="0.25">
      <c r="A7047" s="75" t="s">
        <v>7</v>
      </c>
      <c r="B7047">
        <v>0.5521472392638036</v>
      </c>
      <c r="C7047" s="76" t="s">
        <v>88</v>
      </c>
      <c r="E7047">
        <f t="shared" ca="1" si="213"/>
        <v>0.90520129638209756</v>
      </c>
      <c r="F7047">
        <v>0.95777027027027029</v>
      </c>
      <c r="G7047">
        <f>AVERAGE(F$2:F7047)</f>
        <v>23721.242262327229</v>
      </c>
    </row>
    <row r="7048" spans="1:7" x14ac:dyDescent="0.25">
      <c r="A7048" s="75" t="s">
        <v>7</v>
      </c>
      <c r="B7048">
        <v>9.0909090909090995E-2</v>
      </c>
      <c r="C7048" s="76" t="s">
        <v>89</v>
      </c>
      <c r="E7048">
        <f t="shared" ca="1" si="213"/>
        <v>0.90975191319012316</v>
      </c>
      <c r="F7048">
        <v>1.4615384615384612</v>
      </c>
      <c r="G7048">
        <f>AVERAGE(F$2:F7048)</f>
        <v>23717.876322108146</v>
      </c>
    </row>
    <row r="7049" spans="1:7" x14ac:dyDescent="0.25">
      <c r="A7049" s="75" t="s">
        <v>7</v>
      </c>
      <c r="B7049">
        <v>1.0066889632107021</v>
      </c>
      <c r="C7049" s="76" t="s">
        <v>90</v>
      </c>
      <c r="E7049">
        <f t="shared" ca="1" si="213"/>
        <v>0.92076973302105125</v>
      </c>
      <c r="F7049">
        <v>7.333333333333333</v>
      </c>
      <c r="G7049">
        <f>AVERAGE(F$2:F7049)</f>
        <v>23714.512170151738</v>
      </c>
    </row>
    <row r="7050" spans="1:7" x14ac:dyDescent="0.25">
      <c r="A7050" s="75" t="s">
        <v>7</v>
      </c>
      <c r="B7050">
        <v>0.54373927958833623</v>
      </c>
      <c r="C7050" s="76" t="s">
        <v>91</v>
      </c>
      <c r="E7050">
        <f t="shared" ca="1" si="213"/>
        <v>0.91153511825306444</v>
      </c>
      <c r="F7050">
        <v>0.9</v>
      </c>
      <c r="G7050">
        <f>AVERAGE(F$2:F7050)</f>
        <v>23711.148060041065</v>
      </c>
    </row>
    <row r="7051" spans="1:7" x14ac:dyDescent="0.25">
      <c r="A7051" s="75" t="s">
        <v>7</v>
      </c>
      <c r="B7051">
        <v>0.44927536231884058</v>
      </c>
      <c r="C7051" s="76" t="s">
        <v>92</v>
      </c>
      <c r="E7051">
        <f t="shared" ca="1" si="213"/>
        <v>0.91451146267389538</v>
      </c>
      <c r="F7051">
        <v>1.3333333333333333</v>
      </c>
      <c r="G7051">
        <f>AVERAGE(F$2:F7051)</f>
        <v>23707.784965753588</v>
      </c>
    </row>
    <row r="7052" spans="1:7" x14ac:dyDescent="0.25">
      <c r="A7052" s="75" t="s">
        <v>7</v>
      </c>
      <c r="B7052">
        <v>0.30467762326169406</v>
      </c>
      <c r="C7052" s="76" t="s">
        <v>93</v>
      </c>
      <c r="E7052">
        <f t="shared" ca="1" si="213"/>
        <v>5.7375192163516608E-2</v>
      </c>
      <c r="F7052">
        <v>0.47368421052631576</v>
      </c>
      <c r="G7052">
        <f>AVERAGE(F$2:F7052)</f>
        <v>23704.422703481352</v>
      </c>
    </row>
    <row r="7053" spans="1:7" x14ac:dyDescent="0.25">
      <c r="A7053" s="75" t="s">
        <v>7</v>
      </c>
      <c r="B7053">
        <v>0.39393939393939392</v>
      </c>
      <c r="C7053" s="76" t="s">
        <v>94</v>
      </c>
      <c r="E7053">
        <f t="shared" ca="1" si="213"/>
        <v>0.34644580444999573</v>
      </c>
      <c r="F7053">
        <v>0.91305607882915518</v>
      </c>
      <c r="G7053">
        <f>AVERAGE(F$2:F7053)</f>
        <v>23701.061457076445</v>
      </c>
    </row>
    <row r="7054" spans="1:7" x14ac:dyDescent="0.25">
      <c r="A7054" s="75" t="s">
        <v>7</v>
      </c>
      <c r="B7054">
        <v>7.6086956521739094E-2</v>
      </c>
      <c r="C7054" s="76" t="s">
        <v>95</v>
      </c>
      <c r="E7054">
        <f t="shared" ca="1" si="213"/>
        <v>7.2308061242981614E-2</v>
      </c>
      <c r="F7054">
        <v>0.19093851132686082</v>
      </c>
      <c r="G7054">
        <f>AVERAGE(F$2:F7054)</f>
        <v>23697.701061426571</v>
      </c>
    </row>
    <row r="7055" spans="1:7" x14ac:dyDescent="0.25">
      <c r="A7055" s="75" t="s">
        <v>7</v>
      </c>
      <c r="B7055">
        <v>0.53139356814701366</v>
      </c>
      <c r="C7055" s="76" t="s">
        <v>96</v>
      </c>
      <c r="E7055">
        <f t="shared" ca="1" si="213"/>
        <v>0.21703887713575654</v>
      </c>
      <c r="F7055">
        <v>7.7719298245614032</v>
      </c>
      <c r="G7055">
        <f>AVERAGE(F$2:F7055)</f>
        <v>23694.342693248007</v>
      </c>
    </row>
    <row r="7056" spans="1:7" x14ac:dyDescent="0.25">
      <c r="A7056" s="75" t="s">
        <v>7</v>
      </c>
      <c r="B7056">
        <v>0.59857904085257552</v>
      </c>
      <c r="C7056" s="76" t="s">
        <v>97</v>
      </c>
      <c r="E7056">
        <f t="shared" ca="1" si="213"/>
        <v>0.48038272436192864</v>
      </c>
      <c r="F7056">
        <v>1.304147465437788</v>
      </c>
      <c r="G7056">
        <f>AVERAGE(F$2:F7056)</f>
        <v>23690.984360357037</v>
      </c>
    </row>
    <row r="7057" spans="1:7" x14ac:dyDescent="0.25">
      <c r="A7057" s="75" t="s">
        <v>7</v>
      </c>
      <c r="B7057">
        <v>0.6622340425531914</v>
      </c>
      <c r="C7057" s="76" t="s">
        <v>98</v>
      </c>
      <c r="E7057">
        <f t="shared" ca="1" si="213"/>
        <v>0.64695229283934474</v>
      </c>
      <c r="F7057">
        <v>0.5</v>
      </c>
      <c r="G7057">
        <f>AVERAGE(F$2:F7057)</f>
        <v>23687.626865408005</v>
      </c>
    </row>
    <row r="7058" spans="1:7" x14ac:dyDescent="0.25">
      <c r="A7058" s="75" t="s">
        <v>7</v>
      </c>
      <c r="B7058">
        <v>0.51168117269812174</v>
      </c>
      <c r="C7058" s="76" t="s">
        <v>340</v>
      </c>
      <c r="E7058">
        <f t="shared" ca="1" si="213"/>
        <v>0.35947372433298108</v>
      </c>
      <c r="F7058">
        <v>0.93902439024390238</v>
      </c>
      <c r="G7058">
        <f>AVERAGE(F$2:F7058)</f>
        <v>23684.270384206218</v>
      </c>
    </row>
    <row r="7059" spans="1:7" x14ac:dyDescent="0.25">
      <c r="A7059" s="75" t="s">
        <v>7</v>
      </c>
      <c r="B7059">
        <v>0.70370370370370372</v>
      </c>
      <c r="C7059" s="76" t="s">
        <v>341</v>
      </c>
      <c r="E7059">
        <f t="shared" ca="1" si="213"/>
        <v>0.70686320762302268</v>
      </c>
      <c r="F7059">
        <v>0.7407407407407407</v>
      </c>
      <c r="G7059">
        <f>AVERAGE(F$2:F7059)</f>
        <v>23680.914826024939</v>
      </c>
    </row>
    <row r="7060" spans="1:7" x14ac:dyDescent="0.25">
      <c r="A7060" s="75" t="s">
        <v>7</v>
      </c>
      <c r="B7060">
        <v>0.59134615384615385</v>
      </c>
      <c r="C7060" s="76" t="s">
        <v>342</v>
      </c>
      <c r="E7060">
        <f t="shared" ca="1" si="213"/>
        <v>0.51936912513238387</v>
      </c>
      <c r="F7060">
        <v>7.1428571428571425E-2</v>
      </c>
      <c r="G7060">
        <f>AVERAGE(F$2:F7060)</f>
        <v>23677.560123744523</v>
      </c>
    </row>
    <row r="7061" spans="1:7" x14ac:dyDescent="0.25">
      <c r="A7061" s="75" t="s">
        <v>7</v>
      </c>
      <c r="B7061">
        <v>0.67105263157894735</v>
      </c>
      <c r="C7061" s="76" t="s">
        <v>447</v>
      </c>
      <c r="E7061">
        <f t="shared" ca="1" si="213"/>
        <v>0.73021210759646837</v>
      </c>
      <c r="F7061">
        <v>0.3917274939172749</v>
      </c>
      <c r="G7061">
        <f>AVERAGE(F$2:F7061)</f>
        <v>23674.206417172816</v>
      </c>
    </row>
    <row r="7062" spans="1:7" x14ac:dyDescent="0.25">
      <c r="A7062" s="75" t="s">
        <v>7</v>
      </c>
      <c r="B7062">
        <v>0.52160681679853915</v>
      </c>
      <c r="C7062" s="76" t="s">
        <v>448</v>
      </c>
      <c r="E7062">
        <f t="shared" ca="1" si="213"/>
        <v>0.32547127676077514</v>
      </c>
      <c r="F7062">
        <v>0.7142857142857143</v>
      </c>
      <c r="G7062">
        <f>AVERAGE(F$2:F7062)</f>
        <v>23670.853706206741</v>
      </c>
    </row>
    <row r="7063" spans="1:7" x14ac:dyDescent="0.25">
      <c r="A7063" s="75" t="s">
        <v>7</v>
      </c>
      <c r="B7063">
        <v>0.46707608324803812</v>
      </c>
      <c r="C7063" s="76" t="s">
        <v>449</v>
      </c>
      <c r="E7063">
        <f t="shared" ca="1" si="213"/>
        <v>0.1111041284407428</v>
      </c>
      <c r="F7063">
        <v>1.6</v>
      </c>
      <c r="G7063">
        <f>AVERAGE(F$2:F7063)</f>
        <v>23667.502070167913</v>
      </c>
    </row>
    <row r="7064" spans="1:7" x14ac:dyDescent="0.25">
      <c r="A7064" s="75" t="s">
        <v>7</v>
      </c>
      <c r="B7064">
        <v>0.29003558718861205</v>
      </c>
      <c r="C7064" s="76" t="s">
        <v>450</v>
      </c>
      <c r="E7064">
        <f t="shared" ca="1" si="213"/>
        <v>0.79868345306217647</v>
      </c>
      <c r="F7064">
        <v>0.28783000643915008</v>
      </c>
      <c r="G7064">
        <f>AVERAGE(F$2:F7064)</f>
        <v>23664.15119741693</v>
      </c>
    </row>
    <row r="7065" spans="1:7" x14ac:dyDescent="0.25">
      <c r="A7065" s="75" t="s">
        <v>7</v>
      </c>
      <c r="B7065">
        <v>0.5</v>
      </c>
      <c r="C7065" s="76" t="s">
        <v>451</v>
      </c>
      <c r="E7065">
        <f t="shared" ca="1" si="213"/>
        <v>0.40501562796727142</v>
      </c>
      <c r="F7065">
        <v>0.15445321307779034</v>
      </c>
      <c r="G7065">
        <f>AVERAGE(F$2:F7065)</f>
        <v>23660.801254502974</v>
      </c>
    </row>
    <row r="7066" spans="1:7" x14ac:dyDescent="0.25">
      <c r="A7066" s="75" t="s">
        <v>7</v>
      </c>
      <c r="B7066">
        <v>0.28684627575277338</v>
      </c>
      <c r="C7066" s="76" t="s">
        <v>452</v>
      </c>
      <c r="E7066">
        <f t="shared" ca="1" si="213"/>
        <v>0.58893713920833735</v>
      </c>
      <c r="F7066">
        <v>9.9009900990099098E-3</v>
      </c>
      <c r="G7066">
        <f>AVERAGE(F$2:F7066)</f>
        <v>23657.452239449398</v>
      </c>
    </row>
    <row r="7067" spans="1:7" x14ac:dyDescent="0.25">
      <c r="A7067" s="75" t="s">
        <v>7</v>
      </c>
      <c r="B7067">
        <v>0.56666666666666665</v>
      </c>
      <c r="C7067" s="76" t="s">
        <v>453</v>
      </c>
      <c r="E7067">
        <f t="shared" ca="1" si="213"/>
        <v>0.65250872579872399</v>
      </c>
      <c r="F7067">
        <v>0.83333333333333337</v>
      </c>
      <c r="G7067">
        <f>AVERAGE(F$2:F7067)</f>
        <v>23654.104288854138</v>
      </c>
    </row>
    <row r="7068" spans="1:7" x14ac:dyDescent="0.25">
      <c r="A7068" s="75" t="s">
        <v>7</v>
      </c>
      <c r="B7068">
        <v>0.12249912249912243</v>
      </c>
      <c r="C7068" s="76" t="s">
        <v>454</v>
      </c>
      <c r="E7068">
        <f t="shared" ca="1" si="213"/>
        <v>0.92235437412468591</v>
      </c>
      <c r="F7068">
        <v>0.11290322580645161</v>
      </c>
      <c r="G7068">
        <f>AVERAGE(F$2:F7068)</f>
        <v>23650.757183804522</v>
      </c>
    </row>
    <row r="7069" spans="1:7" x14ac:dyDescent="0.25">
      <c r="A7069" s="75" t="s">
        <v>7</v>
      </c>
      <c r="B7069">
        <v>0.18217641709608981</v>
      </c>
      <c r="C7069" s="76" t="s">
        <v>455</v>
      </c>
      <c r="E7069">
        <f t="shared" ca="1" si="213"/>
        <v>0.22279875444277564</v>
      </c>
      <c r="F7069">
        <v>32.333333333333336</v>
      </c>
      <c r="G7069">
        <f>AVERAGE(F$2:F7069)</f>
        <v>23647.415584504797</v>
      </c>
    </row>
    <row r="7070" spans="1:7" x14ac:dyDescent="0.25">
      <c r="A7070" s="75" t="s">
        <v>7</v>
      </c>
      <c r="B7070">
        <v>0.88659793814432997</v>
      </c>
      <c r="C7070" s="76" t="s">
        <v>456</v>
      </c>
      <c r="E7070">
        <f t="shared" ca="1" si="213"/>
        <v>0.39941573254216367</v>
      </c>
      <c r="F7070">
        <v>0.28571428571428581</v>
      </c>
      <c r="G7070">
        <f>AVERAGE(F$2:F7070)</f>
        <v>23644.070397085048</v>
      </c>
    </row>
    <row r="7071" spans="1:7" x14ac:dyDescent="0.25">
      <c r="A7071" s="75" t="s">
        <v>7</v>
      </c>
      <c r="B7071">
        <v>0.90249187432286027</v>
      </c>
      <c r="C7071" s="76" t="s">
        <v>457</v>
      </c>
      <c r="E7071">
        <f t="shared" ca="1" si="213"/>
        <v>0.69977254088048058</v>
      </c>
      <c r="F7071">
        <v>0.16666666666666666</v>
      </c>
      <c r="G7071">
        <f>AVERAGE(F$2:F7071)</f>
        <v>23640.726139131664</v>
      </c>
    </row>
    <row r="7072" spans="1:7" x14ac:dyDescent="0.25">
      <c r="A7072" s="75" t="s">
        <v>7</v>
      </c>
      <c r="B7072">
        <v>0.28733264675592179</v>
      </c>
      <c r="C7072" s="76" t="s">
        <v>458</v>
      </c>
      <c r="E7072">
        <f t="shared" ca="1" si="213"/>
        <v>0.5843362255980078</v>
      </c>
      <c r="F7072">
        <v>0.30467762326169406</v>
      </c>
      <c r="G7072">
        <f>AVERAGE(F$2:F7072)</f>
        <v>23637.382846604229</v>
      </c>
    </row>
    <row r="7073" spans="1:7" x14ac:dyDescent="0.25">
      <c r="A7073" s="75" t="s">
        <v>7</v>
      </c>
      <c r="B7073">
        <v>0.31756756756756754</v>
      </c>
      <c r="C7073" s="76" t="s">
        <v>459</v>
      </c>
      <c r="E7073">
        <f t="shared" ca="1" si="213"/>
        <v>0.8043900307626739</v>
      </c>
      <c r="F7073">
        <v>0.64200477326968974</v>
      </c>
      <c r="G7073">
        <f>AVERAGE(F$2:F7073)</f>
        <v>23634.040547277051</v>
      </c>
    </row>
    <row r="7074" spans="1:7" x14ac:dyDescent="0.25">
      <c r="A7074" s="75" t="s">
        <v>7</v>
      </c>
      <c r="B7074">
        <v>0.88775510204081631</v>
      </c>
      <c r="C7074" s="76" t="s">
        <v>460</v>
      </c>
      <c r="E7074">
        <f t="shared" ca="1" si="213"/>
        <v>0.69534768405329883</v>
      </c>
      <c r="F7074">
        <v>0</v>
      </c>
      <c r="G7074">
        <f>AVERAGE(F$2:F7074)</f>
        <v>23630.699102268245</v>
      </c>
    </row>
    <row r="7075" spans="1:7" x14ac:dyDescent="0.25">
      <c r="A7075" s="75" t="s">
        <v>7</v>
      </c>
      <c r="B7075">
        <v>0.8902439024390244</v>
      </c>
      <c r="C7075" s="76" t="s">
        <v>461</v>
      </c>
      <c r="E7075">
        <f t="shared" ca="1" si="213"/>
        <v>0.72040496994902858</v>
      </c>
      <c r="F7075">
        <v>0.75</v>
      </c>
      <c r="G7075">
        <f>AVERAGE(F$2:F7075)</f>
        <v>23627.358707993113</v>
      </c>
    </row>
    <row r="7076" spans="1:7" x14ac:dyDescent="0.25">
      <c r="B7076">
        <v>0.80358576398180359</v>
      </c>
      <c r="C7076" s="76" t="s">
        <v>81</v>
      </c>
      <c r="E7076">
        <f t="shared" ca="1" si="213"/>
        <v>0.62924838851020326</v>
      </c>
      <c r="F7076">
        <v>1.6666666666666667</v>
      </c>
      <c r="G7076">
        <f>AVERAGE(F$2:F7076)</f>
        <v>23624.019387563243</v>
      </c>
    </row>
    <row r="7077" spans="1:7" x14ac:dyDescent="0.25">
      <c r="A7077" s="75" t="s">
        <v>8</v>
      </c>
      <c r="B7077">
        <v>0.91554764601197214</v>
      </c>
      <c r="C7077" s="76" t="s">
        <v>82</v>
      </c>
      <c r="E7077">
        <f t="shared" ca="1" si="213"/>
        <v>0.73846063675632889</v>
      </c>
      <c r="F7077">
        <v>2.9215686274509807</v>
      </c>
      <c r="G7077">
        <f>AVERAGE(F$2:F7077)</f>
        <v>23620.68118832371</v>
      </c>
    </row>
    <row r="7078" spans="1:7" x14ac:dyDescent="0.25">
      <c r="A7078" s="75" t="s">
        <v>8</v>
      </c>
      <c r="B7078">
        <v>0.71666666666666667</v>
      </c>
      <c r="C7078" s="76" t="s">
        <v>83</v>
      </c>
      <c r="E7078">
        <f t="shared" ca="1" si="213"/>
        <v>0.66246705878010081</v>
      </c>
      <c r="F7078">
        <v>0.22480620155038761</v>
      </c>
      <c r="G7078">
        <f>AVERAGE(F$2:F7078)</f>
        <v>23617.34355141794</v>
      </c>
    </row>
    <row r="7079" spans="1:7" x14ac:dyDescent="0.25">
      <c r="A7079" s="75" t="s">
        <v>8</v>
      </c>
      <c r="B7079">
        <v>0.67041198501872656</v>
      </c>
      <c r="C7079" s="76" t="s">
        <v>84</v>
      </c>
      <c r="E7079">
        <f t="shared" ca="1" si="213"/>
        <v>0.69206691812547405</v>
      </c>
      <c r="F7079">
        <v>9</v>
      </c>
      <c r="G7079">
        <f>AVERAGE(F$2:F7079)</f>
        <v>23614.008097398244</v>
      </c>
    </row>
    <row r="7080" spans="1:7" x14ac:dyDescent="0.25">
      <c r="A7080" s="75" t="s">
        <v>8</v>
      </c>
      <c r="B7080">
        <v>1.6615513727370821</v>
      </c>
      <c r="C7080" s="76" t="s">
        <v>85</v>
      </c>
      <c r="E7080">
        <f t="shared" ca="1" si="213"/>
        <v>0.92819875341351799</v>
      </c>
      <c r="F7080">
        <v>5.5555555555555552E-2</v>
      </c>
      <c r="G7080">
        <f>AVERAGE(F$2:F7080)</f>
        <v>23610.672322212224</v>
      </c>
    </row>
    <row r="7081" spans="1:7" x14ac:dyDescent="0.25">
      <c r="A7081" s="75" t="s">
        <v>8</v>
      </c>
      <c r="B7081">
        <v>1.1132961549750515</v>
      </c>
      <c r="C7081" s="76" t="s">
        <v>86</v>
      </c>
      <c r="E7081">
        <f t="shared" ca="1" si="213"/>
        <v>0.91383833498372902</v>
      </c>
      <c r="F7081">
        <v>0.97777777777777775</v>
      </c>
      <c r="G7081">
        <f>AVERAGE(F$2:F7081)</f>
        <v>23607.337619592952</v>
      </c>
    </row>
    <row r="7082" spans="1:7" x14ac:dyDescent="0.25">
      <c r="A7082" s="75" t="s">
        <v>8</v>
      </c>
      <c r="B7082">
        <v>0.99086939261611751</v>
      </c>
      <c r="C7082" s="76" t="s">
        <v>87</v>
      </c>
      <c r="E7082">
        <f t="shared" ca="1" si="213"/>
        <v>0.47982716765543965</v>
      </c>
      <c r="F7082">
        <v>0.8571428571428571</v>
      </c>
      <c r="G7082">
        <f>AVERAGE(F$2:F7082)</f>
        <v>23604.003841810616</v>
      </c>
    </row>
    <row r="7083" spans="1:7" x14ac:dyDescent="0.25">
      <c r="A7083" s="75" t="s">
        <v>8</v>
      </c>
      <c r="B7083">
        <v>0.95214723926380374</v>
      </c>
      <c r="C7083" s="76" t="s">
        <v>88</v>
      </c>
      <c r="E7083">
        <f t="shared" ca="1" si="213"/>
        <v>0.53034810494876616</v>
      </c>
      <c r="F7083">
        <v>0.6</v>
      </c>
      <c r="G7083">
        <f>AVERAGE(F$2:F7083)</f>
        <v>23600.670969198101</v>
      </c>
    </row>
    <row r="7084" spans="1:7" x14ac:dyDescent="0.25">
      <c r="A7084" s="75" t="s">
        <v>8</v>
      </c>
      <c r="B7084">
        <v>0.9236363636363637</v>
      </c>
      <c r="C7084" s="76" t="s">
        <v>89</v>
      </c>
      <c r="E7084">
        <f t="shared" ca="1" si="213"/>
        <v>0.52706956684782302</v>
      </c>
      <c r="F7084">
        <v>0.44444444444444442</v>
      </c>
      <c r="G7084">
        <f>AVERAGE(F$2:F7084)</f>
        <v>23597.339015714446</v>
      </c>
    </row>
    <row r="7085" spans="1:7" x14ac:dyDescent="0.25">
      <c r="A7085" s="75" t="s">
        <v>8</v>
      </c>
      <c r="B7085">
        <v>0.80267558528428096</v>
      </c>
      <c r="C7085" s="76" t="s">
        <v>90</v>
      </c>
      <c r="E7085">
        <f t="shared" ca="1" si="213"/>
        <v>0.5406469138963681</v>
      </c>
      <c r="F7085">
        <v>0.11111111111111108</v>
      </c>
      <c r="G7085">
        <f>AVERAGE(F$2:F7085)</f>
        <v>23594.00795587472</v>
      </c>
    </row>
    <row r="7086" spans="1:7" x14ac:dyDescent="0.25">
      <c r="A7086" s="75" t="s">
        <v>8</v>
      </c>
      <c r="B7086">
        <v>1.6415094339622642</v>
      </c>
      <c r="C7086" s="76" t="s">
        <v>91</v>
      </c>
      <c r="E7086">
        <f t="shared" ca="1" si="213"/>
        <v>2.2606093605800126E-2</v>
      </c>
      <c r="F7086">
        <v>0.25</v>
      </c>
      <c r="G7086">
        <f>AVERAGE(F$2:F7086)</f>
        <v>23590.677855951519</v>
      </c>
    </row>
    <row r="7087" spans="1:7" x14ac:dyDescent="0.25">
      <c r="A7087" s="75" t="s">
        <v>8</v>
      </c>
      <c r="B7087">
        <v>1.6898550724637682</v>
      </c>
      <c r="C7087" s="76" t="s">
        <v>92</v>
      </c>
      <c r="E7087">
        <f t="shared" ca="1" si="213"/>
        <v>0.62628772584540104</v>
      </c>
      <c r="F7087">
        <v>5.7377049180327919E-2</v>
      </c>
      <c r="G7087">
        <f>AVERAGE(F$2:F7087)</f>
        <v>23587.348668754381</v>
      </c>
    </row>
    <row r="7088" spans="1:7" x14ac:dyDescent="0.25">
      <c r="A7088" s="75" t="s">
        <v>8</v>
      </c>
      <c r="B7088">
        <v>0.31057732827644324</v>
      </c>
      <c r="C7088" s="76" t="s">
        <v>93</v>
      </c>
      <c r="E7088">
        <f t="shared" ca="1" si="213"/>
        <v>0.39380153940493068</v>
      </c>
      <c r="F7088">
        <v>0.75</v>
      </c>
      <c r="G7088">
        <f>AVERAGE(F$2:F7088)</f>
        <v>23584.020518808178</v>
      </c>
    </row>
    <row r="7089" spans="1:7" x14ac:dyDescent="0.25">
      <c r="A7089" s="75" t="s">
        <v>8</v>
      </c>
      <c r="B7089">
        <v>0.83333333333333337</v>
      </c>
      <c r="C7089" s="76" t="s">
        <v>94</v>
      </c>
      <c r="E7089">
        <f t="shared" ca="1" si="213"/>
        <v>8.9214240751433027E-2</v>
      </c>
      <c r="F7089">
        <v>1.5</v>
      </c>
      <c r="G7089">
        <f>AVERAGE(F$2:F7089)</f>
        <v>23580.693413768844</v>
      </c>
    </row>
    <row r="7090" spans="1:7" x14ac:dyDescent="0.25">
      <c r="A7090" s="75" t="s">
        <v>8</v>
      </c>
      <c r="B7090">
        <v>0.78804347826086951</v>
      </c>
      <c r="C7090" s="76" t="s">
        <v>95</v>
      </c>
      <c r="E7090">
        <f t="shared" ca="1" si="213"/>
        <v>0.75815243821842171</v>
      </c>
      <c r="F7090">
        <v>0.6</v>
      </c>
      <c r="G7090">
        <f>AVERAGE(F$2:F7090)</f>
        <v>23577.367120439209</v>
      </c>
    </row>
    <row r="7091" spans="1:7" x14ac:dyDescent="0.25">
      <c r="A7091" s="75" t="s">
        <v>8</v>
      </c>
      <c r="B7091">
        <v>0.55589586523736612</v>
      </c>
      <c r="C7091" s="76" t="s">
        <v>96</v>
      </c>
      <c r="E7091">
        <f t="shared" ca="1" si="213"/>
        <v>0.21817348711368278</v>
      </c>
      <c r="F7091">
        <v>1.1739130434782608</v>
      </c>
      <c r="G7091">
        <f>AVERAGE(F$2:F7091)</f>
        <v>23574.041846362001</v>
      </c>
    </row>
    <row r="7092" spans="1:7" x14ac:dyDescent="0.25">
      <c r="A7092" s="75" t="s">
        <v>8</v>
      </c>
      <c r="B7092">
        <v>1.6998223801065722</v>
      </c>
      <c r="C7092" s="76" t="s">
        <v>97</v>
      </c>
      <c r="E7092">
        <f t="shared" ca="1" si="213"/>
        <v>8.7725781560328286E-3</v>
      </c>
      <c r="F7092">
        <v>0.14129194247888605</v>
      </c>
      <c r="G7092">
        <f>AVERAGE(F$2:F7092)</f>
        <v>23570.717364546399</v>
      </c>
    </row>
    <row r="7093" spans="1:7" x14ac:dyDescent="0.25">
      <c r="A7093" s="75" t="s">
        <v>8</v>
      </c>
      <c r="B7093">
        <v>2.0452127659574471</v>
      </c>
      <c r="C7093" s="76" t="s">
        <v>98</v>
      </c>
      <c r="E7093">
        <f t="shared" ca="1" si="213"/>
        <v>0.16926270657922549</v>
      </c>
      <c r="F7093">
        <v>0.28205128205128205</v>
      </c>
      <c r="G7093">
        <f>AVERAGE(F$2:F7093)</f>
        <v>23567.393840108547</v>
      </c>
    </row>
    <row r="7094" spans="1:7" x14ac:dyDescent="0.25">
      <c r="A7094" s="75" t="s">
        <v>8</v>
      </c>
      <c r="B7094">
        <v>1.7210261108566192</v>
      </c>
      <c r="C7094" s="76" t="s">
        <v>340</v>
      </c>
      <c r="E7094">
        <f t="shared" ca="1" si="213"/>
        <v>0.66399402338811597</v>
      </c>
      <c r="F7094">
        <v>0.25786163522012578</v>
      </c>
      <c r="G7094">
        <f>AVERAGE(F$2:F7094)</f>
        <v>23564.071249388337</v>
      </c>
    </row>
    <row r="7095" spans="1:7" x14ac:dyDescent="0.25">
      <c r="A7095" s="75" t="s">
        <v>8</v>
      </c>
      <c r="B7095">
        <v>0.91851851851851851</v>
      </c>
      <c r="C7095" s="76" t="s">
        <v>341</v>
      </c>
      <c r="E7095">
        <f t="shared" ca="1" si="213"/>
        <v>0.3749977643058886</v>
      </c>
      <c r="F7095">
        <v>0.625</v>
      </c>
      <c r="G7095">
        <f>AVERAGE(F$2:F7095)</f>
        <v>23560.749647154138</v>
      </c>
    </row>
    <row r="7096" spans="1:7" x14ac:dyDescent="0.25">
      <c r="A7096" s="75" t="s">
        <v>8</v>
      </c>
      <c r="B7096">
        <v>0.89903846153846145</v>
      </c>
      <c r="C7096" s="76" t="s">
        <v>342</v>
      </c>
      <c r="E7096">
        <f t="shared" ca="1" si="213"/>
        <v>3.0187369258080965E-2</v>
      </c>
      <c r="F7096">
        <v>0.42857142857142855</v>
      </c>
      <c r="G7096">
        <f>AVERAGE(F$2:F7096)</f>
        <v>23557.428953556435</v>
      </c>
    </row>
    <row r="7097" spans="1:7" x14ac:dyDescent="0.25">
      <c r="A7097" s="75" t="s">
        <v>8</v>
      </c>
      <c r="B7097">
        <v>0.89802631578947367</v>
      </c>
      <c r="C7097" s="76" t="s">
        <v>447</v>
      </c>
      <c r="E7097">
        <f t="shared" ca="1" si="213"/>
        <v>0.39338358960506548</v>
      </c>
      <c r="F7097">
        <v>1</v>
      </c>
      <c r="G7097">
        <f>AVERAGE(F$2:F7097)</f>
        <v>23554.109276420928</v>
      </c>
    </row>
    <row r="7098" spans="1:7" x14ac:dyDescent="0.25">
      <c r="A7098" s="75" t="s">
        <v>8</v>
      </c>
      <c r="B7098">
        <v>2.0553864881314667</v>
      </c>
      <c r="C7098" s="76" t="s">
        <v>448</v>
      </c>
      <c r="E7098">
        <f t="shared" ca="1" si="213"/>
        <v>0.86611022298892271</v>
      </c>
      <c r="F7098">
        <v>8.6956521739130377E-2</v>
      </c>
      <c r="G7098">
        <f>AVERAGE(F$2:F7098)</f>
        <v>23550.790406148997</v>
      </c>
    </row>
    <row r="7099" spans="1:7" x14ac:dyDescent="0.25">
      <c r="A7099" s="75" t="s">
        <v>8</v>
      </c>
      <c r="B7099">
        <v>2.0262708973046739</v>
      </c>
      <c r="C7099" s="76" t="s">
        <v>449</v>
      </c>
      <c r="E7099">
        <f t="shared" ca="1" si="213"/>
        <v>0.88987561606658472</v>
      </c>
      <c r="F7099">
        <v>0.2857142857142857</v>
      </c>
      <c r="G7099">
        <f>AVERAGE(F$2:F7099)</f>
        <v>23547.472499035466</v>
      </c>
    </row>
    <row r="7100" spans="1:7" x14ac:dyDescent="0.25">
      <c r="A7100" s="75" t="s">
        <v>8</v>
      </c>
      <c r="B7100">
        <v>1.6445729537366547</v>
      </c>
      <c r="C7100" s="76" t="s">
        <v>450</v>
      </c>
      <c r="E7100">
        <f t="shared" ca="1" si="213"/>
        <v>2.8798054807947282E-2</v>
      </c>
      <c r="F7100">
        <v>0.89802631578947367</v>
      </c>
      <c r="G7100">
        <f>AVERAGE(F$2:F7100)</f>
        <v>23544.155612928589</v>
      </c>
    </row>
    <row r="7101" spans="1:7" x14ac:dyDescent="0.25">
      <c r="A7101" s="75" t="s">
        <v>8</v>
      </c>
      <c r="B7101">
        <v>0.86153846153846159</v>
      </c>
      <c r="C7101" s="76" t="s">
        <v>451</v>
      </c>
      <c r="E7101">
        <f t="shared" ca="1" si="213"/>
        <v>0.22148916752947401</v>
      </c>
      <c r="F7101">
        <v>0.93548387096774188</v>
      </c>
      <c r="G7101">
        <f>AVERAGE(F$2:F7101)</f>
        <v>23540.839666431537</v>
      </c>
    </row>
    <row r="7102" spans="1:7" x14ac:dyDescent="0.25">
      <c r="A7102" s="75" t="s">
        <v>8</v>
      </c>
      <c r="B7102">
        <v>0.68304278922345485</v>
      </c>
      <c r="C7102" s="76" t="s">
        <v>452</v>
      </c>
      <c r="E7102">
        <f t="shared" ca="1" si="213"/>
        <v>0.62215345665846711</v>
      </c>
      <c r="F7102">
        <v>0.54162082874954165</v>
      </c>
      <c r="G7102">
        <f>AVERAGE(F$2:F7102)</f>
        <v>23537.524598406526</v>
      </c>
    </row>
    <row r="7103" spans="1:7" x14ac:dyDescent="0.25">
      <c r="A7103" s="75" t="s">
        <v>8</v>
      </c>
      <c r="B7103">
        <v>0.75</v>
      </c>
      <c r="C7103" s="76" t="s">
        <v>453</v>
      </c>
      <c r="E7103">
        <f t="shared" ca="1" si="213"/>
        <v>0.14101647747574053</v>
      </c>
      <c r="F7103">
        <v>1.88</v>
      </c>
      <c r="G7103">
        <f>AVERAGE(F$2:F7103)</f>
        <v>23534.210652391543</v>
      </c>
    </row>
    <row r="7104" spans="1:7" x14ac:dyDescent="0.25">
      <c r="A7104" s="75" t="s">
        <v>8</v>
      </c>
      <c r="B7104">
        <v>9.5121095121095206E-2</v>
      </c>
      <c r="C7104" s="76" t="s">
        <v>454</v>
      </c>
      <c r="E7104">
        <f t="shared" ca="1" si="213"/>
        <v>0.34974753788562751</v>
      </c>
      <c r="F7104">
        <v>0.46666666666666667</v>
      </c>
      <c r="G7104">
        <f>AVERAGE(F$2:F7104)</f>
        <v>23530.897440511249</v>
      </c>
    </row>
    <row r="7105" spans="1:7" x14ac:dyDescent="0.25">
      <c r="A7105" s="75" t="s">
        <v>8</v>
      </c>
      <c r="B7105">
        <v>0.57320400121248871</v>
      </c>
      <c r="C7105" s="76" t="s">
        <v>455</v>
      </c>
      <c r="E7105">
        <f t="shared" ca="1" si="213"/>
        <v>0.28364402635233987</v>
      </c>
      <c r="F7105">
        <v>0.79761904761904767</v>
      </c>
      <c r="G7105">
        <f>AVERAGE(F$2:F7105)</f>
        <v>23527.585207991335</v>
      </c>
    </row>
    <row r="7106" spans="1:7" x14ac:dyDescent="0.25">
      <c r="A7106" s="75" t="s">
        <v>8</v>
      </c>
      <c r="B7106">
        <v>0.90206185567010311</v>
      </c>
      <c r="C7106" s="76" t="s">
        <v>456</v>
      </c>
      <c r="E7106">
        <f t="shared" ref="E7106:E7169" ca="1" si="214">RAND()</f>
        <v>0.14770366185032546</v>
      </c>
      <c r="F7106">
        <v>0.50617283950617287</v>
      </c>
      <c r="G7106">
        <f>AVERAGE(F$2:F7106)</f>
        <v>23524.273866818196</v>
      </c>
    </row>
    <row r="7107" spans="1:7" x14ac:dyDescent="0.25">
      <c r="A7107" s="75" t="s">
        <v>8</v>
      </c>
      <c r="B7107">
        <v>0.89165763813651133</v>
      </c>
      <c r="C7107" s="76" t="s">
        <v>457</v>
      </c>
      <c r="E7107">
        <f t="shared" ca="1" si="214"/>
        <v>0.86180787418179838</v>
      </c>
      <c r="F7107">
        <v>0.5</v>
      </c>
      <c r="G7107">
        <f>AVERAGE(F$2:F7107)</f>
        <v>23520.963456760946</v>
      </c>
    </row>
    <row r="7108" spans="1:7" x14ac:dyDescent="0.25">
      <c r="A7108" s="75" t="s">
        <v>8</v>
      </c>
      <c r="B7108">
        <v>0.99794026776519063</v>
      </c>
      <c r="C7108" s="76" t="s">
        <v>458</v>
      </c>
      <c r="E7108">
        <f t="shared" ca="1" si="214"/>
        <v>0.40764981269724043</v>
      </c>
      <c r="F7108">
        <v>2.3333333333333335</v>
      </c>
      <c r="G7108">
        <f>AVERAGE(F$2:F7108)</f>
        <v>23517.654236256738</v>
      </c>
    </row>
    <row r="7109" spans="1:7" x14ac:dyDescent="0.25">
      <c r="A7109" s="75" t="s">
        <v>8</v>
      </c>
      <c r="B7109">
        <v>0.82770270270270274</v>
      </c>
      <c r="C7109" s="76" t="s">
        <v>459</v>
      </c>
      <c r="E7109">
        <f t="shared" ca="1" si="214"/>
        <v>0.77125805988428664</v>
      </c>
      <c r="F7109">
        <v>7.462686567164179E-3</v>
      </c>
      <c r="G7109">
        <f>AVERAGE(F$2:F7109)</f>
        <v>23514.345619659442</v>
      </c>
    </row>
    <row r="7110" spans="1:7" x14ac:dyDescent="0.25">
      <c r="A7110" s="75" t="s">
        <v>8</v>
      </c>
      <c r="B7110">
        <v>0.91326530612244894</v>
      </c>
      <c r="C7110" s="76" t="s">
        <v>460</v>
      </c>
      <c r="E7110">
        <f t="shared" ca="1" si="214"/>
        <v>0.79901251571996257</v>
      </c>
      <c r="F7110">
        <v>0.26470588235294118</v>
      </c>
      <c r="G7110">
        <f>AVERAGE(F$2:F7110)</f>
        <v>23511.037970072473</v>
      </c>
    </row>
    <row r="7111" spans="1:7" x14ac:dyDescent="0.25">
      <c r="A7111" s="75" t="s">
        <v>8</v>
      </c>
      <c r="B7111">
        <v>0.86585365853658536</v>
      </c>
      <c r="C7111" s="76" t="s">
        <v>461</v>
      </c>
      <c r="E7111">
        <f t="shared" ca="1" si="214"/>
        <v>0.3687854803412991</v>
      </c>
      <c r="F7111">
        <v>1.4415376401494928E-2</v>
      </c>
      <c r="G7111">
        <f>AVERAGE(F$2:F7111)</f>
        <v>23507.731215704724</v>
      </c>
    </row>
    <row r="7112" spans="1:7" x14ac:dyDescent="0.25">
      <c r="B7112">
        <v>9.0179288199090157E-2</v>
      </c>
      <c r="C7112" s="76" t="s">
        <v>81</v>
      </c>
      <c r="E7112">
        <f t="shared" ca="1" si="214"/>
        <v>0.28047114255927941</v>
      </c>
      <c r="F7112">
        <v>1.5</v>
      </c>
      <c r="G7112">
        <f>AVERAGE(F$2:F7112)</f>
        <v>23504.425600289775</v>
      </c>
    </row>
    <row r="7113" spans="1:7" x14ac:dyDescent="0.25">
      <c r="A7113" s="75" t="s">
        <v>9</v>
      </c>
      <c r="B7113">
        <v>0.1910694062449442</v>
      </c>
      <c r="C7113" s="76" t="s">
        <v>82</v>
      </c>
      <c r="E7113">
        <f t="shared" ca="1" si="214"/>
        <v>0.98927184264630352</v>
      </c>
      <c r="F7113">
        <v>0.23287671232876719</v>
      </c>
      <c r="G7113">
        <f>AVERAGE(F$2:F7113)</f>
        <v>23501.120736296023</v>
      </c>
    </row>
    <row r="7114" spans="1:7" x14ac:dyDescent="0.25">
      <c r="A7114" s="75" t="s">
        <v>9</v>
      </c>
      <c r="B7114">
        <v>0.3666666666666667</v>
      </c>
      <c r="C7114" s="76" t="s">
        <v>83</v>
      </c>
      <c r="E7114">
        <f t="shared" ca="1" si="214"/>
        <v>0.15109974156595896</v>
      </c>
      <c r="F7114">
        <v>2.4590163934426253E-2</v>
      </c>
      <c r="G7114">
        <f>AVERAGE(F$2:F7114)</f>
        <v>23497.816772265916</v>
      </c>
    </row>
    <row r="7115" spans="1:7" x14ac:dyDescent="0.25">
      <c r="A7115" s="75" t="s">
        <v>9</v>
      </c>
      <c r="B7115">
        <v>0.34831460674157305</v>
      </c>
      <c r="C7115" s="76" t="s">
        <v>84</v>
      </c>
      <c r="E7115">
        <f t="shared" ca="1" si="214"/>
        <v>0.52801779003126259</v>
      </c>
      <c r="F7115">
        <v>0.99500624219725342</v>
      </c>
      <c r="G7115">
        <f>AVERAGE(F$2:F7115)</f>
        <v>23494.513873507691</v>
      </c>
    </row>
    <row r="7116" spans="1:7" x14ac:dyDescent="0.25">
      <c r="A7116" s="75" t="s">
        <v>9</v>
      </c>
      <c r="B7116">
        <v>0.49862126843304166</v>
      </c>
      <c r="C7116" s="76" t="s">
        <v>85</v>
      </c>
      <c r="E7116">
        <f t="shared" ca="1" si="214"/>
        <v>0.58849553401415922</v>
      </c>
      <c r="F7116">
        <v>7.019246190858059</v>
      </c>
      <c r="G7116">
        <f>AVERAGE(F$2:F7116)</f>
        <v>23491.212749877708</v>
      </c>
    </row>
    <row r="7117" spans="1:7" x14ac:dyDescent="0.25">
      <c r="A7117" s="75" t="s">
        <v>9</v>
      </c>
      <c r="B7117">
        <v>0.23686527737012031</v>
      </c>
      <c r="C7117" s="76" t="s">
        <v>86</v>
      </c>
      <c r="E7117">
        <f t="shared" ca="1" si="214"/>
        <v>0.84277355769648366</v>
      </c>
      <c r="F7117">
        <v>0.17791179796456841</v>
      </c>
      <c r="G7117">
        <f>AVERAGE(F$2:F7117)</f>
        <v>23487.911592649198</v>
      </c>
    </row>
    <row r="7118" spans="1:7" x14ac:dyDescent="0.25">
      <c r="A7118" s="75" t="s">
        <v>9</v>
      </c>
      <c r="B7118">
        <v>0.36482731242556571</v>
      </c>
      <c r="C7118" s="76" t="s">
        <v>87</v>
      </c>
      <c r="E7118">
        <f t="shared" ca="1" si="214"/>
        <v>0.35211344618341178</v>
      </c>
      <c r="F7118">
        <v>0.73913043478260865</v>
      </c>
      <c r="G7118">
        <f>AVERAGE(F$2:F7118)</f>
        <v>23484.611441958987</v>
      </c>
    </row>
    <row r="7119" spans="1:7" x14ac:dyDescent="0.25">
      <c r="A7119" s="75" t="s">
        <v>9</v>
      </c>
      <c r="B7119">
        <v>0.69325153374233128</v>
      </c>
      <c r="C7119" s="76" t="s">
        <v>88</v>
      </c>
      <c r="E7119">
        <f t="shared" ca="1" si="214"/>
        <v>0.78309100965890455</v>
      </c>
      <c r="F7119">
        <v>0.29870129870129869</v>
      </c>
      <c r="G7119">
        <f>AVERAGE(F$2:F7119)</f>
        <v>23481.312156662461</v>
      </c>
    </row>
    <row r="7120" spans="1:7" x14ac:dyDescent="0.25">
      <c r="A7120" s="75" t="s">
        <v>9</v>
      </c>
      <c r="B7120">
        <v>0.18181818181818191</v>
      </c>
      <c r="C7120" s="76" t="s">
        <v>89</v>
      </c>
      <c r="E7120">
        <f t="shared" ca="1" si="214"/>
        <v>0.68606781078465462</v>
      </c>
      <c r="F7120">
        <v>0.95107632093933459</v>
      </c>
      <c r="G7120">
        <f>AVERAGE(F$2:F7120)</f>
        <v>23478.01388990023</v>
      </c>
    </row>
    <row r="7121" spans="1:7" x14ac:dyDescent="0.25">
      <c r="A7121" s="75" t="s">
        <v>9</v>
      </c>
      <c r="B7121">
        <v>0.87290969899665549</v>
      </c>
      <c r="C7121" s="76" t="s">
        <v>90</v>
      </c>
      <c r="E7121">
        <f t="shared" ca="1" si="214"/>
        <v>0.60674156311165883</v>
      </c>
      <c r="F7121">
        <v>0.65986394557823125</v>
      </c>
      <c r="G7121">
        <f>AVERAGE(F$2:F7121)</f>
        <v>23474.71650871681</v>
      </c>
    </row>
    <row r="7122" spans="1:7" x14ac:dyDescent="0.25">
      <c r="A7122" s="75" t="s">
        <v>9</v>
      </c>
      <c r="B7122">
        <v>1.9159519725557463</v>
      </c>
      <c r="C7122" s="76" t="s">
        <v>91</v>
      </c>
      <c r="E7122">
        <f t="shared" ca="1" si="214"/>
        <v>0.78929328552265332</v>
      </c>
      <c r="F7122">
        <v>0.77226406734603459</v>
      </c>
      <c r="G7122">
        <f>AVERAGE(F$2:F7122)</f>
        <v>23471.420069418306</v>
      </c>
    </row>
    <row r="7123" spans="1:7" x14ac:dyDescent="0.25">
      <c r="A7123" s="75" t="s">
        <v>9</v>
      </c>
      <c r="B7123">
        <v>0.50724637681159424</v>
      </c>
      <c r="C7123" s="76" t="s">
        <v>92</v>
      </c>
      <c r="E7123">
        <f t="shared" ca="1" si="214"/>
        <v>0.64814476714292757</v>
      </c>
      <c r="F7123">
        <v>2.8043478260869565</v>
      </c>
      <c r="G7123">
        <f>AVERAGE(F$2:F7123)</f>
        <v>23468.124841150737</v>
      </c>
    </row>
    <row r="7124" spans="1:7" x14ac:dyDescent="0.25">
      <c r="A7124" s="75" t="s">
        <v>9</v>
      </c>
      <c r="B7124">
        <v>0.32574799831437001</v>
      </c>
      <c r="C7124" s="76" t="s">
        <v>93</v>
      </c>
      <c r="E7124">
        <f t="shared" ca="1" si="214"/>
        <v>0.10720361354240138</v>
      </c>
      <c r="F7124">
        <v>0.5</v>
      </c>
      <c r="G7124">
        <f>AVERAGE(F$2:F7124)</f>
        <v>23464.830214611196</v>
      </c>
    </row>
    <row r="7125" spans="1:7" x14ac:dyDescent="0.25">
      <c r="A7125" s="75" t="s">
        <v>9</v>
      </c>
      <c r="B7125">
        <v>0.69696969696969702</v>
      </c>
      <c r="C7125" s="76" t="s">
        <v>94</v>
      </c>
      <c r="E7125">
        <f t="shared" ca="1" si="214"/>
        <v>0.84074767043738452</v>
      </c>
      <c r="F7125">
        <v>3.8961038961038939E-2</v>
      </c>
      <c r="G7125">
        <f>AVERAGE(F$2:F7125)</f>
        <v>23461.53644829262</v>
      </c>
    </row>
    <row r="7126" spans="1:7" x14ac:dyDescent="0.25">
      <c r="A7126" s="75" t="s">
        <v>9</v>
      </c>
      <c r="B7126">
        <v>0.13043478260869568</v>
      </c>
      <c r="C7126" s="76" t="s">
        <v>95</v>
      </c>
      <c r="E7126">
        <f t="shared" ca="1" si="214"/>
        <v>0.84784714226600966</v>
      </c>
      <c r="F7126">
        <v>4</v>
      </c>
      <c r="G7126">
        <f>AVERAGE(F$2:F7126)</f>
        <v>23458.244162475316</v>
      </c>
    </row>
    <row r="7127" spans="1:7" x14ac:dyDescent="0.25">
      <c r="A7127" s="75" t="s">
        <v>9</v>
      </c>
      <c r="B7127">
        <v>0.45482388973966303</v>
      </c>
      <c r="C7127" s="76" t="s">
        <v>96</v>
      </c>
      <c r="E7127">
        <f t="shared" ca="1" si="214"/>
        <v>0.64902595596262869</v>
      </c>
      <c r="F7127">
        <v>0.55752212389380529</v>
      </c>
      <c r="G7127">
        <f>AVERAGE(F$2:F7127)</f>
        <v>23454.952317591738</v>
      </c>
    </row>
    <row r="7128" spans="1:7" x14ac:dyDescent="0.25">
      <c r="A7128" s="75" t="s">
        <v>9</v>
      </c>
      <c r="B7128">
        <v>2.0195381882770871</v>
      </c>
      <c r="C7128" s="76" t="s">
        <v>97</v>
      </c>
      <c r="E7128">
        <f t="shared" ca="1" si="214"/>
        <v>0.87310077627775395</v>
      </c>
      <c r="F7128">
        <v>0.27007299270072987</v>
      </c>
      <c r="G7128">
        <f>AVERAGE(F$2:F7128)</f>
        <v>23451.661356143079</v>
      </c>
    </row>
    <row r="7129" spans="1:7" x14ac:dyDescent="0.25">
      <c r="A7129" s="75" t="s">
        <v>9</v>
      </c>
      <c r="B7129">
        <v>0.72872340425531912</v>
      </c>
      <c r="C7129" s="76" t="s">
        <v>98</v>
      </c>
      <c r="E7129">
        <f t="shared" ca="1" si="214"/>
        <v>0.68710175927727213</v>
      </c>
      <c r="F7129">
        <v>0.5</v>
      </c>
      <c r="G7129">
        <f>AVERAGE(F$2:F7129)</f>
        <v>23448.371350341153</v>
      </c>
    </row>
    <row r="7130" spans="1:7" x14ac:dyDescent="0.25">
      <c r="A7130" s="75" t="s">
        <v>9</v>
      </c>
      <c r="B7130">
        <v>0.46587265231333019</v>
      </c>
      <c r="C7130" s="76" t="s">
        <v>340</v>
      </c>
      <c r="E7130">
        <f t="shared" ca="1" si="214"/>
        <v>0.49963442707585248</v>
      </c>
      <c r="F7130">
        <v>124</v>
      </c>
      <c r="G7130">
        <f>AVERAGE(F$2:F7130)</f>
        <v>23445.099591139253</v>
      </c>
    </row>
    <row r="7131" spans="1:7" x14ac:dyDescent="0.25">
      <c r="A7131" s="75" t="s">
        <v>9</v>
      </c>
      <c r="B7131">
        <v>0.77777777777777779</v>
      </c>
      <c r="C7131" s="76" t="s">
        <v>341</v>
      </c>
      <c r="E7131">
        <f t="shared" ca="1" si="214"/>
        <v>0.77375273609025552</v>
      </c>
      <c r="F7131">
        <v>0.19093851132686082</v>
      </c>
      <c r="G7131">
        <f>AVERAGE(F$2:F7131)</f>
        <v>23441.811385157114</v>
      </c>
    </row>
    <row r="7132" spans="1:7" x14ac:dyDescent="0.25">
      <c r="A7132" s="75" t="s">
        <v>9</v>
      </c>
      <c r="B7132">
        <v>0.61538461538461542</v>
      </c>
      <c r="C7132" s="76" t="s">
        <v>342</v>
      </c>
      <c r="E7132">
        <f t="shared" ca="1" si="214"/>
        <v>0.6583040740638687</v>
      </c>
      <c r="F7132">
        <v>1</v>
      </c>
      <c r="G7132">
        <f>AVERAGE(F$2:F7132)</f>
        <v>23438.524214860499</v>
      </c>
    </row>
    <row r="7133" spans="1:7" x14ac:dyDescent="0.25">
      <c r="A7133" s="75" t="s">
        <v>9</v>
      </c>
      <c r="B7133">
        <v>0.68750000000000011</v>
      </c>
      <c r="C7133" s="76" t="s">
        <v>447</v>
      </c>
      <c r="E7133">
        <f t="shared" ca="1" si="214"/>
        <v>0.43253097921738537</v>
      </c>
      <c r="F7133">
        <v>6.148867313915863E-2</v>
      </c>
      <c r="G7133">
        <f>AVERAGE(F$2:F7133)</f>
        <v>23435.237834781117</v>
      </c>
    </row>
    <row r="7134" spans="1:7" x14ac:dyDescent="0.25">
      <c r="A7134" s="75" t="s">
        <v>9</v>
      </c>
      <c r="B7134">
        <v>0.52160681679853915</v>
      </c>
      <c r="C7134" s="76" t="s">
        <v>448</v>
      </c>
      <c r="E7134">
        <f t="shared" ca="1" si="214"/>
        <v>0.21511537439805284</v>
      </c>
      <c r="F7134">
        <v>0</v>
      </c>
      <c r="G7134">
        <f>AVERAGE(F$2:F7134)</f>
        <v>23431.952367539452</v>
      </c>
    </row>
    <row r="7135" spans="1:7" x14ac:dyDescent="0.25">
      <c r="A7135" s="75" t="s">
        <v>9</v>
      </c>
      <c r="B7135">
        <v>0.29648584100989411</v>
      </c>
      <c r="C7135" s="76" t="s">
        <v>449</v>
      </c>
      <c r="E7135">
        <f t="shared" ca="1" si="214"/>
        <v>0.32108681450869714</v>
      </c>
      <c r="F7135">
        <v>6.2500000000000056E-2</v>
      </c>
      <c r="G7135">
        <f>AVERAGE(F$2:F7135)</f>
        <v>23428.667830131613</v>
      </c>
    </row>
    <row r="7136" spans="1:7" x14ac:dyDescent="0.25">
      <c r="A7136" s="75" t="s">
        <v>9</v>
      </c>
      <c r="B7136">
        <v>4.3594306049822111E-2</v>
      </c>
      <c r="C7136" s="76" t="s">
        <v>450</v>
      </c>
      <c r="E7136">
        <f t="shared" ca="1" si="214"/>
        <v>0.8087545485909825</v>
      </c>
      <c r="F7136">
        <v>2.0612244897959182</v>
      </c>
      <c r="G7136">
        <f>AVERAGE(F$2:F7136)</f>
        <v>23425.384493536567</v>
      </c>
    </row>
    <row r="7137" spans="1:7" x14ac:dyDescent="0.25">
      <c r="A7137" s="75" t="s">
        <v>9</v>
      </c>
      <c r="B7137">
        <v>0.53846153846153855</v>
      </c>
      <c r="C7137" s="76" t="s">
        <v>451</v>
      </c>
      <c r="E7137">
        <f t="shared" ca="1" si="214"/>
        <v>4.6133153888109679E-2</v>
      </c>
      <c r="F7137">
        <v>0.55882352941176472</v>
      </c>
      <c r="G7137">
        <f>AVERAGE(F$2:F7137)</f>
        <v>23422.101866620927</v>
      </c>
    </row>
    <row r="7138" spans="1:7" x14ac:dyDescent="0.25">
      <c r="A7138" s="75" t="s">
        <v>9</v>
      </c>
      <c r="B7138">
        <v>0.23930269413629163</v>
      </c>
      <c r="C7138" s="76" t="s">
        <v>452</v>
      </c>
      <c r="E7138">
        <f t="shared" ca="1" si="214"/>
        <v>0.20333057218289574</v>
      </c>
      <c r="F7138">
        <v>9.0909090909090912E-2</v>
      </c>
      <c r="G7138">
        <f>AVERAGE(F$2:F7138)</f>
        <v>23418.820094033352</v>
      </c>
    </row>
    <row r="7139" spans="1:7" x14ac:dyDescent="0.25">
      <c r="A7139" s="75" t="s">
        <v>9</v>
      </c>
      <c r="B7139">
        <v>0.36666666666666664</v>
      </c>
      <c r="C7139" s="76" t="s">
        <v>453</v>
      </c>
      <c r="E7139">
        <f t="shared" ca="1" si="214"/>
        <v>0.13944549997367461</v>
      </c>
      <c r="F7139">
        <v>0.95</v>
      </c>
      <c r="G7139">
        <f>AVERAGE(F$2:F7139)</f>
        <v>23415.539361321942</v>
      </c>
    </row>
    <row r="7140" spans="1:7" x14ac:dyDescent="0.25">
      <c r="A7140" s="75" t="s">
        <v>9</v>
      </c>
      <c r="B7140">
        <v>0.12249912249912243</v>
      </c>
      <c r="C7140" s="76" t="s">
        <v>454</v>
      </c>
      <c r="E7140">
        <f t="shared" ca="1" si="214"/>
        <v>0.19199807514223766</v>
      </c>
      <c r="F7140">
        <v>4</v>
      </c>
      <c r="G7140">
        <f>AVERAGE(F$2:F7140)</f>
        <v>23412.25997494271</v>
      </c>
    </row>
    <row r="7141" spans="1:7" x14ac:dyDescent="0.25">
      <c r="A7141" s="75" t="s">
        <v>9</v>
      </c>
      <c r="B7141">
        <v>3.0615337981206497E-2</v>
      </c>
      <c r="C7141" s="76" t="s">
        <v>455</v>
      </c>
      <c r="E7141">
        <f t="shared" ca="1" si="214"/>
        <v>4.9172012645472885E-2</v>
      </c>
      <c r="F7141">
        <v>7.75</v>
      </c>
      <c r="G7141">
        <f>AVERAGE(F$2:F7141)</f>
        <v>23408.982032369189</v>
      </c>
    </row>
    <row r="7142" spans="1:7" x14ac:dyDescent="0.25">
      <c r="A7142" s="75" t="s">
        <v>9</v>
      </c>
      <c r="B7142">
        <v>0.88144329896907225</v>
      </c>
      <c r="C7142" s="76" t="s">
        <v>456</v>
      </c>
      <c r="E7142">
        <f t="shared" ca="1" si="214"/>
        <v>0.22729187217850177</v>
      </c>
      <c r="F7142">
        <v>2.0303030303030298</v>
      </c>
      <c r="G7142">
        <f>AVERAGE(F$2:F7142)</f>
        <v>23405.70420689246</v>
      </c>
    </row>
    <row r="7143" spans="1:7" x14ac:dyDescent="0.25">
      <c r="A7143" s="75" t="s">
        <v>9</v>
      </c>
      <c r="B7143">
        <v>0.89165763813651133</v>
      </c>
      <c r="C7143" s="76" t="s">
        <v>457</v>
      </c>
      <c r="E7143">
        <f t="shared" ca="1" si="214"/>
        <v>9.7952325357252845E-2</v>
      </c>
      <c r="F7143">
        <v>0.53846153846153844</v>
      </c>
      <c r="G7143">
        <f>AVERAGE(F$2:F7143)</f>
        <v>23402.427090434132</v>
      </c>
    </row>
    <row r="7144" spans="1:7" x14ac:dyDescent="0.25">
      <c r="A7144" s="75" t="s">
        <v>9</v>
      </c>
      <c r="B7144">
        <v>0.49330587023686928</v>
      </c>
      <c r="C7144" s="76" t="s">
        <v>458</v>
      </c>
      <c r="E7144">
        <f t="shared" ca="1" si="214"/>
        <v>0.40909870485790822</v>
      </c>
      <c r="F7144">
        <v>0.37480666781233896</v>
      </c>
      <c r="G7144">
        <f>AVERAGE(F$2:F7144)</f>
        <v>23399.150868638844</v>
      </c>
    </row>
    <row r="7145" spans="1:7" x14ac:dyDescent="0.25">
      <c r="A7145" s="75" t="s">
        <v>9</v>
      </c>
      <c r="B7145">
        <v>0.14864864864864866</v>
      </c>
      <c r="C7145" s="76" t="s">
        <v>459</v>
      </c>
      <c r="E7145">
        <f t="shared" ca="1" si="214"/>
        <v>0.27336711143947878</v>
      </c>
      <c r="F7145">
        <v>0.20922570016474465</v>
      </c>
      <c r="G7145">
        <f>AVERAGE(F$2:F7145)</f>
        <v>23395.875540861278</v>
      </c>
    </row>
    <row r="7146" spans="1:7" x14ac:dyDescent="0.25">
      <c r="A7146" s="75" t="s">
        <v>9</v>
      </c>
      <c r="B7146">
        <v>0.89795918367346927</v>
      </c>
      <c r="C7146" s="76" t="s">
        <v>460</v>
      </c>
      <c r="E7146">
        <f t="shared" ca="1" si="214"/>
        <v>0.28375091314391376</v>
      </c>
      <c r="F7146">
        <v>0</v>
      </c>
      <c r="G7146">
        <f>AVERAGE(F$2:F7146)</f>
        <v>23392.60110061763</v>
      </c>
    </row>
    <row r="7147" spans="1:7" x14ac:dyDescent="0.25">
      <c r="A7147" s="75" t="s">
        <v>9</v>
      </c>
      <c r="B7147">
        <v>0.87804878048780488</v>
      </c>
      <c r="C7147" s="76" t="s">
        <v>461</v>
      </c>
      <c r="E7147">
        <f t="shared" ca="1" si="214"/>
        <v>0.12509335542496725</v>
      </c>
      <c r="F7147">
        <v>0.25</v>
      </c>
      <c r="G7147">
        <f>AVERAGE(F$2:F7147)</f>
        <v>23389.327611798624</v>
      </c>
    </row>
    <row r="7148" spans="1:7" x14ac:dyDescent="0.25">
      <c r="B7148">
        <v>0.37275889751137281</v>
      </c>
      <c r="C7148" s="76" t="s">
        <v>81</v>
      </c>
      <c r="E7148">
        <f t="shared" ca="1" si="214"/>
        <v>0.36839470252047768</v>
      </c>
      <c r="F7148">
        <v>0.30592632140950349</v>
      </c>
      <c r="G7148">
        <f>AVERAGE(F$2:F7148)</f>
        <v>23386.055046850328</v>
      </c>
    </row>
    <row r="7149" spans="1:7" x14ac:dyDescent="0.25">
      <c r="A7149" s="75" t="s">
        <v>10</v>
      </c>
      <c r="B7149">
        <v>0.34929623038343305</v>
      </c>
      <c r="C7149" s="76" t="s">
        <v>82</v>
      </c>
      <c r="E7149">
        <f t="shared" ca="1" si="214"/>
        <v>0.60355136954039068</v>
      </c>
      <c r="F7149">
        <v>0.71509971509971515</v>
      </c>
      <c r="G7149">
        <f>AVERAGE(F$2:F7149)</f>
        <v>23382.783454804005</v>
      </c>
    </row>
    <row r="7150" spans="1:7" x14ac:dyDescent="0.25">
      <c r="A7150" s="75" t="s">
        <v>10</v>
      </c>
      <c r="B7150">
        <v>0.83333333333333348</v>
      </c>
      <c r="C7150" s="76" t="s">
        <v>83</v>
      </c>
      <c r="E7150">
        <f t="shared" ca="1" si="214"/>
        <v>0.39026759763373509</v>
      </c>
      <c r="F7150">
        <v>0.57894736842105265</v>
      </c>
      <c r="G7150">
        <f>AVERAGE(F$2:F7150)</f>
        <v>23379.512758971377</v>
      </c>
    </row>
    <row r="7151" spans="1:7" x14ac:dyDescent="0.25">
      <c r="A7151" s="75" t="s">
        <v>10</v>
      </c>
      <c r="B7151">
        <v>0.49812734082396998</v>
      </c>
      <c r="C7151" s="76" t="s">
        <v>84</v>
      </c>
      <c r="E7151">
        <f t="shared" ca="1" si="214"/>
        <v>0.14124629999105243</v>
      </c>
      <c r="F7151">
        <v>0.13636363636363635</v>
      </c>
      <c r="G7151">
        <f>AVERAGE(F$2:F7151)</f>
        <v>23376.242916118881</v>
      </c>
    </row>
    <row r="7152" spans="1:7" x14ac:dyDescent="0.25">
      <c r="A7152" s="75" t="s">
        <v>10</v>
      </c>
      <c r="B7152">
        <v>0.34276465651600535</v>
      </c>
      <c r="C7152" s="76" t="s">
        <v>85</v>
      </c>
      <c r="E7152">
        <f t="shared" ca="1" si="214"/>
        <v>0.56057075810825974</v>
      </c>
      <c r="F7152">
        <v>57.823529411764703</v>
      </c>
      <c r="G7152">
        <f>AVERAGE(F$2:F7152)</f>
        <v>23372.982054786662</v>
      </c>
    </row>
    <row r="7153" spans="1:7" x14ac:dyDescent="0.25">
      <c r="A7153" s="75" t="s">
        <v>10</v>
      </c>
      <c r="B7153">
        <v>0.1429410038156736</v>
      </c>
      <c r="C7153" s="76" t="s">
        <v>86</v>
      </c>
      <c r="E7153">
        <f t="shared" ca="1" si="214"/>
        <v>0.1526641164335063</v>
      </c>
      <c r="F7153">
        <v>0.41176470588235292</v>
      </c>
      <c r="G7153">
        <f>AVERAGE(F$2:F7153)</f>
        <v>23369.714077956396</v>
      </c>
    </row>
    <row r="7154" spans="1:7" x14ac:dyDescent="0.25">
      <c r="A7154" s="75" t="s">
        <v>10</v>
      </c>
      <c r="B7154">
        <v>0.24176260420801907</v>
      </c>
      <c r="C7154" s="76" t="s">
        <v>87</v>
      </c>
      <c r="E7154">
        <f t="shared" ca="1" si="214"/>
        <v>3.3488787696583033E-2</v>
      </c>
      <c r="F7154">
        <v>1</v>
      </c>
      <c r="G7154">
        <f>AVERAGE(F$2:F7154)</f>
        <v>23366.447097098298</v>
      </c>
    </row>
    <row r="7155" spans="1:7" x14ac:dyDescent="0.25">
      <c r="A7155" s="75" t="s">
        <v>10</v>
      </c>
      <c r="B7155">
        <v>0.26380368098159507</v>
      </c>
      <c r="C7155" s="76" t="s">
        <v>88</v>
      </c>
      <c r="E7155">
        <f t="shared" ca="1" si="214"/>
        <v>0.24345627684038618</v>
      </c>
      <c r="F7155">
        <v>0.9</v>
      </c>
      <c r="G7155">
        <f>AVERAGE(F$2:F7155)</f>
        <v>23363.181015591857</v>
      </c>
    </row>
    <row r="7156" spans="1:7" x14ac:dyDescent="0.25">
      <c r="A7156" s="75" t="s">
        <v>10</v>
      </c>
      <c r="B7156">
        <v>0.45454545454545442</v>
      </c>
      <c r="C7156" s="76" t="s">
        <v>89</v>
      </c>
      <c r="E7156">
        <f t="shared" ca="1" si="214"/>
        <v>0.97611961301089201</v>
      </c>
      <c r="F7156">
        <v>1.5</v>
      </c>
      <c r="G7156">
        <f>AVERAGE(F$2:F7156)</f>
        <v>23359.915930893661</v>
      </c>
    </row>
    <row r="7157" spans="1:7" x14ac:dyDescent="0.25">
      <c r="A7157" s="75" t="s">
        <v>10</v>
      </c>
      <c r="B7157">
        <v>2.0100334448160533</v>
      </c>
      <c r="C7157" s="76" t="s">
        <v>90</v>
      </c>
      <c r="E7157">
        <f t="shared" ca="1" si="214"/>
        <v>0.56330973323066058</v>
      </c>
      <c r="F7157">
        <v>165.66666666666666</v>
      </c>
      <c r="G7157">
        <f>AVERAGE(F$2:F7157)</f>
        <v>23356.674699861767</v>
      </c>
    </row>
    <row r="7158" spans="1:7" x14ac:dyDescent="0.25">
      <c r="A7158" s="75" t="s">
        <v>10</v>
      </c>
      <c r="B7158">
        <v>1.4528301886792454</v>
      </c>
      <c r="C7158" s="76" t="s">
        <v>91</v>
      </c>
      <c r="E7158">
        <f t="shared" ca="1" si="214"/>
        <v>0.50156304352688386</v>
      </c>
      <c r="F7158">
        <v>0.84313725490196079</v>
      </c>
      <c r="G7158">
        <f>AVERAGE(F$2:F7158)</f>
        <v>23353.411344885855</v>
      </c>
    </row>
    <row r="7159" spans="1:7" x14ac:dyDescent="0.25">
      <c r="A7159" s="75" t="s">
        <v>10</v>
      </c>
      <c r="B7159">
        <v>1.0231884057971015</v>
      </c>
      <c r="C7159" s="76" t="s">
        <v>92</v>
      </c>
      <c r="E7159">
        <f t="shared" ca="1" si="214"/>
        <v>0.25861372053009579</v>
      </c>
      <c r="F7159">
        <v>0.25149700598802399</v>
      </c>
      <c r="G7159">
        <f>AVERAGE(F$2:F7159)</f>
        <v>23350.148819061898</v>
      </c>
    </row>
    <row r="7160" spans="1:7" x14ac:dyDescent="0.25">
      <c r="A7160" s="75" t="s">
        <v>10</v>
      </c>
      <c r="B7160">
        <v>6.658238516645601E-2</v>
      </c>
      <c r="C7160" s="76" t="s">
        <v>93</v>
      </c>
      <c r="E7160">
        <f t="shared" ca="1" si="214"/>
        <v>0.78290153859906941</v>
      </c>
      <c r="F7160">
        <v>0.1267605633802818</v>
      </c>
      <c r="G7160">
        <f>AVERAGE(F$2:F7160)</f>
        <v>23346.887187261578</v>
      </c>
    </row>
    <row r="7161" spans="1:7" x14ac:dyDescent="0.25">
      <c r="A7161" s="75" t="s">
        <v>10</v>
      </c>
      <c r="B7161">
        <v>0.1616161616161616</v>
      </c>
      <c r="C7161" s="76" t="s">
        <v>94</v>
      </c>
      <c r="E7161">
        <f t="shared" ca="1" si="214"/>
        <v>0.49790537969530146</v>
      </c>
      <c r="F7161">
        <v>0.82014388489208634</v>
      </c>
      <c r="G7161">
        <f>AVERAGE(F$2:F7161)</f>
        <v>23343.626563372836</v>
      </c>
    </row>
    <row r="7162" spans="1:7" x14ac:dyDescent="0.25">
      <c r="A7162" s="75" t="s">
        <v>10</v>
      </c>
      <c r="B7162">
        <v>1.3913043478260869</v>
      </c>
      <c r="C7162" s="76" t="s">
        <v>95</v>
      </c>
      <c r="E7162">
        <f t="shared" ca="1" si="214"/>
        <v>0.49883010042001985</v>
      </c>
      <c r="F7162">
        <v>0.14285714285714285</v>
      </c>
      <c r="G7162">
        <f>AVERAGE(F$2:F7162)</f>
        <v>23340.366755565796</v>
      </c>
    </row>
    <row r="7163" spans="1:7" x14ac:dyDescent="0.25">
      <c r="A7163" s="75" t="s">
        <v>10</v>
      </c>
      <c r="B7163">
        <v>3.2879019908116383</v>
      </c>
      <c r="C7163" s="76" t="s">
        <v>96</v>
      </c>
      <c r="E7163">
        <f t="shared" ca="1" si="214"/>
        <v>0.91713690882443089</v>
      </c>
      <c r="F7163">
        <v>0.53846153846153844</v>
      </c>
      <c r="G7163">
        <f>AVERAGE(F$2:F7163)</f>
        <v>23337.107913301897</v>
      </c>
    </row>
    <row r="7164" spans="1:7" x14ac:dyDescent="0.25">
      <c r="A7164" s="75" t="s">
        <v>10</v>
      </c>
      <c r="B7164">
        <v>1.5399644760213145</v>
      </c>
      <c r="C7164" s="76" t="s">
        <v>97</v>
      </c>
      <c r="E7164">
        <f t="shared" ca="1" si="214"/>
        <v>0.90567330673318314</v>
      </c>
      <c r="F7164">
        <v>0.22746781115879827</v>
      </c>
      <c r="G7164">
        <f>AVERAGE(F$2:F7164)</f>
        <v>23333.849937531202</v>
      </c>
    </row>
    <row r="7165" spans="1:7" x14ac:dyDescent="0.25">
      <c r="A7165" s="75" t="s">
        <v>10</v>
      </c>
      <c r="B7165">
        <v>1.3337765957446808</v>
      </c>
      <c r="C7165" s="76" t="s">
        <v>98</v>
      </c>
      <c r="E7165">
        <f t="shared" ca="1" si="214"/>
        <v>0.67314367682595866</v>
      </c>
      <c r="F7165">
        <v>0.65745856353591159</v>
      </c>
      <c r="G7165">
        <f>AVERAGE(F$2:F7165)</f>
        <v>23330.592931322524</v>
      </c>
    </row>
    <row r="7166" spans="1:7" x14ac:dyDescent="0.25">
      <c r="A7166" s="75" t="s">
        <v>10</v>
      </c>
      <c r="B7166">
        <v>0.99725148877691239</v>
      </c>
      <c r="C7166" s="76" t="s">
        <v>340</v>
      </c>
      <c r="E7166">
        <f t="shared" ca="1" si="214"/>
        <v>0.83165521896234285</v>
      </c>
      <c r="F7166">
        <v>0.69696969696969702</v>
      </c>
      <c r="G7166">
        <f>AVERAGE(F$2:F7166)</f>
        <v>23327.336839771702</v>
      </c>
    </row>
    <row r="7167" spans="1:7" x14ac:dyDescent="0.25">
      <c r="A7167" s="75" t="s">
        <v>10</v>
      </c>
      <c r="B7167">
        <v>0.40740740740740744</v>
      </c>
      <c r="C7167" s="76" t="s">
        <v>341</v>
      </c>
      <c r="E7167">
        <f t="shared" ca="1" si="214"/>
        <v>0.51292543383233136</v>
      </c>
      <c r="F7167">
        <v>0.58333333333333337</v>
      </c>
      <c r="G7167">
        <f>AVERAGE(F$2:F7167)</f>
        <v>23324.08164112442</v>
      </c>
    </row>
    <row r="7168" spans="1:7" x14ac:dyDescent="0.25">
      <c r="A7168" s="75" t="s">
        <v>10</v>
      </c>
      <c r="B7168">
        <v>8.173076923076926E-2</v>
      </c>
      <c r="C7168" s="76" t="s">
        <v>342</v>
      </c>
      <c r="E7168">
        <f t="shared" ca="1" si="214"/>
        <v>0.42536588685781185</v>
      </c>
      <c r="F7168">
        <v>0.550561797752809</v>
      </c>
      <c r="G7168">
        <f>AVERAGE(F$2:F7168)</f>
        <v>23320.827346289854</v>
      </c>
    </row>
    <row r="7169" spans="1:7" x14ac:dyDescent="0.25">
      <c r="A7169" s="75" t="s">
        <v>10</v>
      </c>
      <c r="B7169">
        <v>1.3157894736842118E-2</v>
      </c>
      <c r="C7169" s="76" t="s">
        <v>447</v>
      </c>
      <c r="E7169">
        <f t="shared" ca="1" si="214"/>
        <v>0.36437069677737255</v>
      </c>
      <c r="F7169">
        <v>0.31506849315068491</v>
      </c>
      <c r="G7169">
        <f>AVERAGE(F$2:F7169)</f>
        <v>23317.573926608242</v>
      </c>
    </row>
    <row r="7170" spans="1:7" x14ac:dyDescent="0.25">
      <c r="A7170" s="75" t="s">
        <v>10</v>
      </c>
      <c r="B7170">
        <v>0.57638466220328655</v>
      </c>
      <c r="C7170" s="76" t="s">
        <v>448</v>
      </c>
      <c r="E7170">
        <f t="shared" ref="E7170:E7233" ca="1" si="215">RAND()</f>
        <v>0.21178435513766747</v>
      </c>
      <c r="F7170">
        <v>0.90476190476190477</v>
      </c>
      <c r="G7170">
        <f>AVERAGE(F$2:F7170)</f>
        <v>23314.321496818215</v>
      </c>
    </row>
    <row r="7171" spans="1:7" x14ac:dyDescent="0.25">
      <c r="A7171" s="75" t="s">
        <v>10</v>
      </c>
      <c r="B7171">
        <v>0.40907540088706917</v>
      </c>
      <c r="C7171" s="76" t="s">
        <v>449</v>
      </c>
      <c r="E7171">
        <f t="shared" ca="1" si="215"/>
        <v>0.12199666556666033</v>
      </c>
      <c r="F7171">
        <v>0.97</v>
      </c>
      <c r="G7171">
        <f>AVERAGE(F$2:F7171)</f>
        <v>23311.069983359801</v>
      </c>
    </row>
    <row r="7172" spans="1:7" x14ac:dyDescent="0.25">
      <c r="A7172" s="75" t="s">
        <v>10</v>
      </c>
      <c r="B7172">
        <v>0.16548042704626328</v>
      </c>
      <c r="C7172" s="76" t="s">
        <v>450</v>
      </c>
      <c r="E7172">
        <f t="shared" ca="1" si="215"/>
        <v>0.31642712721588984</v>
      </c>
      <c r="F7172">
        <v>0.4944388270980789</v>
      </c>
      <c r="G7172">
        <f>AVERAGE(F$2:F7172)</f>
        <v>23307.81931043489</v>
      </c>
    </row>
    <row r="7173" spans="1:7" x14ac:dyDescent="0.25">
      <c r="A7173" s="75" t="s">
        <v>10</v>
      </c>
      <c r="B7173">
        <v>1.4615384615384612</v>
      </c>
      <c r="C7173" s="76" t="s">
        <v>451</v>
      </c>
      <c r="E7173">
        <f t="shared" ca="1" si="215"/>
        <v>2.5571303163065551E-3</v>
      </c>
      <c r="F7173">
        <v>0.67536984649631315</v>
      </c>
      <c r="G7173">
        <f>AVERAGE(F$2:F7173)</f>
        <v>23304.569569227337</v>
      </c>
    </row>
    <row r="7174" spans="1:7" x14ac:dyDescent="0.25">
      <c r="A7174" s="75" t="s">
        <v>10</v>
      </c>
      <c r="B7174">
        <v>3.4374009508716323</v>
      </c>
      <c r="C7174" s="76" t="s">
        <v>452</v>
      </c>
      <c r="E7174">
        <f t="shared" ca="1" si="215"/>
        <v>0.54811890617357961</v>
      </c>
      <c r="F7174">
        <v>2.0674846625766872</v>
      </c>
      <c r="G7174">
        <f>AVERAGE(F$2:F7174)</f>
        <v>23301.320928200632</v>
      </c>
    </row>
    <row r="7175" spans="1:7" x14ac:dyDescent="0.25">
      <c r="A7175" s="75" t="s">
        <v>10</v>
      </c>
      <c r="B7175">
        <v>2.166666666666667</v>
      </c>
      <c r="C7175" s="76" t="s">
        <v>453</v>
      </c>
      <c r="E7175">
        <f t="shared" ca="1" si="215"/>
        <v>0.30768034154689539</v>
      </c>
      <c r="F7175">
        <v>0.14285714285714285</v>
      </c>
      <c r="G7175">
        <f>AVERAGE(F$2:F7175)</f>
        <v>23298.072924566528</v>
      </c>
    </row>
    <row r="7176" spans="1:7" x14ac:dyDescent="0.25">
      <c r="A7176" s="75" t="s">
        <v>10</v>
      </c>
      <c r="B7176">
        <v>0.21095121095121105</v>
      </c>
      <c r="C7176" s="76" t="s">
        <v>454</v>
      </c>
      <c r="E7176">
        <f t="shared" ca="1" si="215"/>
        <v>4.3181718375463696E-2</v>
      </c>
      <c r="F7176">
        <v>5.666666666666667</v>
      </c>
      <c r="G7176">
        <f>AVERAGE(F$2:F7176)</f>
        <v>23294.826596168212</v>
      </c>
    </row>
    <row r="7177" spans="1:7" x14ac:dyDescent="0.25">
      <c r="A7177" s="75" t="s">
        <v>10</v>
      </c>
      <c r="B7177">
        <v>0.60351621703546543</v>
      </c>
      <c r="C7177" s="76" t="s">
        <v>455</v>
      </c>
      <c r="E7177">
        <f t="shared" ca="1" si="215"/>
        <v>3.6476139751281833E-2</v>
      </c>
      <c r="F7177">
        <v>2.0303030303030303</v>
      </c>
      <c r="G7177">
        <f>AVERAGE(F$2:F7177)</f>
        <v>23291.580665804064</v>
      </c>
    </row>
    <row r="7178" spans="1:7" x14ac:dyDescent="0.25">
      <c r="A7178" s="75" t="s">
        <v>10</v>
      </c>
      <c r="B7178">
        <v>0.38144329896907214</v>
      </c>
      <c r="C7178" s="76" t="s">
        <v>456</v>
      </c>
      <c r="E7178">
        <f t="shared" ca="1" si="215"/>
        <v>0.18606066819758726</v>
      </c>
      <c r="F7178">
        <v>0.33600000000000002</v>
      </c>
      <c r="G7178">
        <f>AVERAGE(F$2:F7178)</f>
        <v>23288.33540390274</v>
      </c>
    </row>
    <row r="7179" spans="1:7" x14ac:dyDescent="0.25">
      <c r="A7179" s="75" t="s">
        <v>10</v>
      </c>
      <c r="B7179">
        <v>0.34994582881906822</v>
      </c>
      <c r="C7179" s="76" t="s">
        <v>457</v>
      </c>
      <c r="E7179">
        <f t="shared" ca="1" si="215"/>
        <v>0.28189517779329509</v>
      </c>
      <c r="F7179">
        <v>1.7397260273972603</v>
      </c>
      <c r="G7179">
        <f>AVERAGE(F$2:F7179)</f>
        <v>23285.091241785456</v>
      </c>
    </row>
    <row r="7180" spans="1:7" x14ac:dyDescent="0.25">
      <c r="A7180" s="75" t="s">
        <v>10</v>
      </c>
      <c r="B7180">
        <v>1.0288362512873328</v>
      </c>
      <c r="C7180" s="76" t="s">
        <v>458</v>
      </c>
      <c r="E7180">
        <f t="shared" ca="1" si="215"/>
        <v>0.19282352007095682</v>
      </c>
      <c r="F7180">
        <v>0.75</v>
      </c>
      <c r="G7180">
        <f>AVERAGE(F$2:F7180)</f>
        <v>23281.847845596323</v>
      </c>
    </row>
    <row r="7181" spans="1:7" x14ac:dyDescent="0.25">
      <c r="A7181" s="75" t="s">
        <v>10</v>
      </c>
      <c r="B7181">
        <v>0.76013513513513509</v>
      </c>
      <c r="C7181" s="76" t="s">
        <v>459</v>
      </c>
      <c r="E7181">
        <f t="shared" ca="1" si="215"/>
        <v>5.4517451833948516E-2</v>
      </c>
      <c r="F7181">
        <v>0.11392405063291143</v>
      </c>
      <c r="G7181">
        <f>AVERAGE(F$2:F7181)</f>
        <v>23278.605264270202</v>
      </c>
    </row>
    <row r="7182" spans="1:7" x14ac:dyDescent="0.25">
      <c r="A7182" s="75" t="s">
        <v>10</v>
      </c>
      <c r="B7182">
        <v>0.48979591836734687</v>
      </c>
      <c r="C7182" s="76" t="s">
        <v>460</v>
      </c>
      <c r="E7182">
        <f t="shared" ca="1" si="215"/>
        <v>0.65836171730739568</v>
      </c>
      <c r="F7182">
        <v>0.6</v>
      </c>
      <c r="G7182">
        <f>AVERAGE(F$2:F7182)</f>
        <v>23275.363653733468</v>
      </c>
    </row>
    <row r="7183" spans="1:7" x14ac:dyDescent="0.25">
      <c r="A7183" s="75" t="s">
        <v>10</v>
      </c>
      <c r="B7183">
        <v>0.2073170731707317</v>
      </c>
      <c r="C7183" s="76" t="s">
        <v>461</v>
      </c>
      <c r="E7183">
        <f t="shared" ca="1" si="215"/>
        <v>0.4607310787590303</v>
      </c>
      <c r="F7183">
        <v>7.019246190858059</v>
      </c>
      <c r="G7183">
        <f>AVERAGE(F$2:F7183)</f>
        <v>23272.123839697331</v>
      </c>
    </row>
    <row r="7184" spans="1:7" x14ac:dyDescent="0.25">
      <c r="B7184">
        <v>0.23093390420123097</v>
      </c>
      <c r="C7184" s="76" t="s">
        <v>81</v>
      </c>
      <c r="E7184">
        <f t="shared" ca="1" si="215"/>
        <v>0.23735591429022029</v>
      </c>
      <c r="F7184">
        <v>0.83552631578947367</v>
      </c>
      <c r="G7184">
        <f>AVERAGE(F$2:F7184)</f>
        <v>23268.884066856823</v>
      </c>
    </row>
    <row r="7185" spans="1:7" x14ac:dyDescent="0.25">
      <c r="A7185" s="75" t="s">
        <v>11</v>
      </c>
      <c r="B7185">
        <v>0.29590681119559936</v>
      </c>
      <c r="C7185" s="76" t="s">
        <v>82</v>
      </c>
      <c r="E7185">
        <f t="shared" ca="1" si="215"/>
        <v>0.43452205896696716</v>
      </c>
      <c r="F7185">
        <v>0.96978851963746227</v>
      </c>
      <c r="G7185">
        <f>AVERAGE(F$2:F7185)</f>
        <v>23265.645214646585</v>
      </c>
    </row>
    <row r="7186" spans="1:7" x14ac:dyDescent="0.25">
      <c r="A7186" s="75" t="s">
        <v>11</v>
      </c>
      <c r="B7186">
        <v>0.44999999999999996</v>
      </c>
      <c r="C7186" s="76" t="s">
        <v>83</v>
      </c>
      <c r="E7186">
        <f t="shared" ca="1" si="215"/>
        <v>0.79096730733867437</v>
      </c>
      <c r="F7186">
        <v>69</v>
      </c>
      <c r="G7186">
        <f>AVERAGE(F$2:F7186)</f>
        <v>23262.416732362013</v>
      </c>
    </row>
    <row r="7187" spans="1:7" x14ac:dyDescent="0.25">
      <c r="A7187" s="75" t="s">
        <v>11</v>
      </c>
      <c r="B7187">
        <v>0.40074906367041196</v>
      </c>
      <c r="C7187" s="76" t="s">
        <v>84</v>
      </c>
      <c r="E7187">
        <f t="shared" ca="1" si="215"/>
        <v>0.68183877035879048</v>
      </c>
      <c r="F7187">
        <v>0.25</v>
      </c>
      <c r="G7187">
        <f>AVERAGE(F$2:F7187)</f>
        <v>23259.179581411227</v>
      </c>
    </row>
    <row r="7188" spans="1:7" x14ac:dyDescent="0.25">
      <c r="A7188" s="75" t="s">
        <v>11</v>
      </c>
      <c r="B7188">
        <v>0.11497422371418299</v>
      </c>
      <c r="C7188" s="76" t="s">
        <v>85</v>
      </c>
      <c r="E7188">
        <f t="shared" ca="1" si="215"/>
        <v>0.52710360356461117</v>
      </c>
      <c r="F7188">
        <v>0.11290322580645161</v>
      </c>
      <c r="G7188">
        <f>AVERAGE(F$2:F7188)</f>
        <v>23255.943312219886</v>
      </c>
    </row>
    <row r="7189" spans="1:7" x14ac:dyDescent="0.25">
      <c r="A7189" s="75" t="s">
        <v>11</v>
      </c>
      <c r="B7189">
        <v>0.22512474317581446</v>
      </c>
      <c r="C7189" s="76" t="s">
        <v>86</v>
      </c>
      <c r="E7189">
        <f t="shared" ca="1" si="215"/>
        <v>0.79446877955535855</v>
      </c>
      <c r="F7189">
        <v>0.27299163940385318</v>
      </c>
      <c r="G7189">
        <f>AVERAGE(F$2:F7189)</f>
        <v>23252.707965764599</v>
      </c>
    </row>
    <row r="7190" spans="1:7" x14ac:dyDescent="0.25">
      <c r="A7190" s="75" t="s">
        <v>11</v>
      </c>
      <c r="B7190">
        <v>0.29734021437078206</v>
      </c>
      <c r="C7190" s="76" t="s">
        <v>87</v>
      </c>
      <c r="E7190">
        <f t="shared" ca="1" si="215"/>
        <v>0.6485034504870657</v>
      </c>
      <c r="F7190">
        <v>0.19191919191919196</v>
      </c>
      <c r="G7190">
        <f>AVERAGE(F$2:F7190)</f>
        <v>23249.473508114497</v>
      </c>
    </row>
    <row r="7191" spans="1:7" x14ac:dyDescent="0.25">
      <c r="A7191" s="75" t="s">
        <v>11</v>
      </c>
      <c r="B7191">
        <v>0.4785276073619632</v>
      </c>
      <c r="C7191" s="76" t="s">
        <v>88</v>
      </c>
      <c r="E7191">
        <f t="shared" ca="1" si="215"/>
        <v>0.92884483331170375</v>
      </c>
      <c r="F7191">
        <v>63.30868167202572</v>
      </c>
      <c r="G7191">
        <f>AVERAGE(F$2:F7191)</f>
        <v>23246.248728583698</v>
      </c>
    </row>
    <row r="7192" spans="1:7" x14ac:dyDescent="0.25">
      <c r="A7192" s="75" t="s">
        <v>11</v>
      </c>
      <c r="B7192">
        <v>0.17272727272727278</v>
      </c>
      <c r="C7192" s="76" t="s">
        <v>89</v>
      </c>
      <c r="E7192">
        <f t="shared" ca="1" si="215"/>
        <v>0.27451127687258581</v>
      </c>
      <c r="F7192">
        <v>0.33333333333333331</v>
      </c>
      <c r="G7192">
        <f>AVERAGE(F$2:F7192)</f>
        <v>23243.016088423046</v>
      </c>
    </row>
    <row r="7193" spans="1:7" x14ac:dyDescent="0.25">
      <c r="A7193" s="75" t="s">
        <v>11</v>
      </c>
      <c r="B7193">
        <v>0.67224080267558506</v>
      </c>
      <c r="C7193" s="76" t="s">
        <v>90</v>
      </c>
      <c r="E7193">
        <f t="shared" ca="1" si="215"/>
        <v>0.85587653264403274</v>
      </c>
      <c r="F7193">
        <v>0.29590681119559936</v>
      </c>
      <c r="G7193">
        <f>AVERAGE(F$2:F7193)</f>
        <v>23239.784342012921</v>
      </c>
    </row>
    <row r="7194" spans="1:7" x14ac:dyDescent="0.25">
      <c r="A7194" s="75" t="s">
        <v>11</v>
      </c>
      <c r="B7194">
        <v>0.59519725557461411</v>
      </c>
      <c r="C7194" s="76" t="s">
        <v>91</v>
      </c>
      <c r="E7194">
        <f t="shared" ca="1" si="215"/>
        <v>0.27679859557361675</v>
      </c>
      <c r="F7194">
        <v>7.1818181818181817</v>
      </c>
      <c r="G7194">
        <f>AVERAGE(F$2:F7194)</f>
        <v>23236.554451491051</v>
      </c>
    </row>
    <row r="7195" spans="1:7" x14ac:dyDescent="0.25">
      <c r="A7195" s="75" t="s">
        <v>11</v>
      </c>
      <c r="B7195">
        <v>0.5130434782608696</v>
      </c>
      <c r="C7195" s="76" t="s">
        <v>92</v>
      </c>
      <c r="E7195">
        <f t="shared" ca="1" si="215"/>
        <v>0.16713445705619046</v>
      </c>
      <c r="F7195">
        <v>0.35608499678042493</v>
      </c>
      <c r="G7195">
        <f>AVERAGE(F$2:F7195)</f>
        <v>23233.324510100101</v>
      </c>
    </row>
    <row r="7196" spans="1:7" x14ac:dyDescent="0.25">
      <c r="A7196" s="75" t="s">
        <v>11</v>
      </c>
      <c r="B7196">
        <v>0.28150021070375059</v>
      </c>
      <c r="C7196" s="76" t="s">
        <v>93</v>
      </c>
      <c r="E7196">
        <f t="shared" ca="1" si="215"/>
        <v>0.63545502565254952</v>
      </c>
      <c r="F7196">
        <v>0.35135135135135137</v>
      </c>
      <c r="G7196">
        <f>AVERAGE(F$2:F7196)</f>
        <v>23230.095465880677</v>
      </c>
    </row>
    <row r="7197" spans="1:7" x14ac:dyDescent="0.25">
      <c r="A7197" s="75" t="s">
        <v>11</v>
      </c>
      <c r="B7197">
        <v>0.34343434343434348</v>
      </c>
      <c r="C7197" s="76" t="s">
        <v>94</v>
      </c>
      <c r="E7197">
        <f t="shared" ca="1" si="215"/>
        <v>0.3563275446946661</v>
      </c>
      <c r="F7197">
        <v>0.35691318327974275</v>
      </c>
      <c r="G7197">
        <f>AVERAGE(F$2:F7197)</f>
        <v>23226.867319889476</v>
      </c>
    </row>
    <row r="7198" spans="1:7" x14ac:dyDescent="0.25">
      <c r="A7198" s="75" t="s">
        <v>11</v>
      </c>
      <c r="B7198">
        <v>0.18478260869565213</v>
      </c>
      <c r="C7198" s="76" t="s">
        <v>95</v>
      </c>
      <c r="E7198">
        <f t="shared" ca="1" si="215"/>
        <v>0.15219177102640424</v>
      </c>
      <c r="F7198">
        <v>0.92307692307692313</v>
      </c>
      <c r="G7198">
        <f>AVERAGE(F$2:F7198)</f>
        <v>23223.640149645908</v>
      </c>
    </row>
    <row r="7199" spans="1:7" x14ac:dyDescent="0.25">
      <c r="A7199" s="75" t="s">
        <v>11</v>
      </c>
      <c r="B7199">
        <v>0.31699846860643183</v>
      </c>
      <c r="C7199" s="76" t="s">
        <v>96</v>
      </c>
      <c r="E7199">
        <f t="shared" ca="1" si="215"/>
        <v>0.53209740331960986</v>
      </c>
      <c r="F7199">
        <v>4</v>
      </c>
      <c r="G7199">
        <f>AVERAGE(F$2:F7199)</f>
        <v>23220.414303556765</v>
      </c>
    </row>
    <row r="7200" spans="1:7" x14ac:dyDescent="0.25">
      <c r="A7200" s="75" t="s">
        <v>11</v>
      </c>
      <c r="B7200">
        <v>0.84724689165186506</v>
      </c>
      <c r="C7200" s="76" t="s">
        <v>97</v>
      </c>
      <c r="E7200">
        <f t="shared" ca="1" si="215"/>
        <v>0.2042078625611653</v>
      </c>
      <c r="F7200">
        <v>0.25</v>
      </c>
      <c r="G7200">
        <f>AVERAGE(F$2:F7200)</f>
        <v>23217.188832754768</v>
      </c>
    </row>
    <row r="7201" spans="1:7" x14ac:dyDescent="0.25">
      <c r="A7201" s="75" t="s">
        <v>11</v>
      </c>
      <c r="B7201">
        <v>0.66888297872340419</v>
      </c>
      <c r="C7201" s="76" t="s">
        <v>98</v>
      </c>
      <c r="E7201">
        <f t="shared" ca="1" si="215"/>
        <v>0.70105601051346633</v>
      </c>
      <c r="F7201">
        <v>0.51219512195121952</v>
      </c>
      <c r="G7201">
        <f>AVERAGE(F$2:F7201)</f>
        <v>23213.964294332873</v>
      </c>
    </row>
    <row r="7202" spans="1:7" x14ac:dyDescent="0.25">
      <c r="A7202" s="75" t="s">
        <v>11</v>
      </c>
      <c r="B7202">
        <v>0.7132386623912047</v>
      </c>
      <c r="C7202" s="76" t="s">
        <v>340</v>
      </c>
      <c r="E7202">
        <f t="shared" ca="1" si="215"/>
        <v>0.25582935942067375</v>
      </c>
      <c r="F7202">
        <v>0</v>
      </c>
      <c r="G7202">
        <f>AVERAGE(F$2:F7202)</f>
        <v>23210.740580363381</v>
      </c>
    </row>
    <row r="7203" spans="1:7" x14ac:dyDescent="0.25">
      <c r="A7203" s="75" t="s">
        <v>11</v>
      </c>
      <c r="B7203">
        <v>0.76049382716049385</v>
      </c>
      <c r="C7203" s="76" t="s">
        <v>341</v>
      </c>
      <c r="E7203">
        <f t="shared" ca="1" si="215"/>
        <v>0.10848159637223154</v>
      </c>
      <c r="F7203">
        <v>0.1565333145203914</v>
      </c>
      <c r="G7203">
        <f>AVERAGE(F$2:F7203)</f>
        <v>23207.517783356012</v>
      </c>
    </row>
    <row r="7204" spans="1:7" x14ac:dyDescent="0.25">
      <c r="A7204" s="75" t="s">
        <v>11</v>
      </c>
      <c r="B7204">
        <v>0.71153846153846156</v>
      </c>
      <c r="C7204" s="76" t="s">
        <v>342</v>
      </c>
      <c r="E7204">
        <f t="shared" ca="1" si="215"/>
        <v>0.10347890884686339</v>
      </c>
      <c r="F7204">
        <v>0.21632327377390206</v>
      </c>
      <c r="G7204">
        <f>AVERAGE(F$2:F7204)</f>
        <v>23204.295889497887</v>
      </c>
    </row>
    <row r="7205" spans="1:7" x14ac:dyDescent="0.25">
      <c r="A7205" s="75" t="s">
        <v>11</v>
      </c>
      <c r="B7205">
        <v>0.80592105263157898</v>
      </c>
      <c r="C7205" s="76" t="s">
        <v>447</v>
      </c>
      <c r="E7205">
        <f t="shared" ca="1" si="215"/>
        <v>0.1792393500804389</v>
      </c>
      <c r="F7205">
        <v>0.52160681679853915</v>
      </c>
      <c r="G7205">
        <f>AVERAGE(F$2:F7205)</f>
        <v>23201.074932490294</v>
      </c>
    </row>
    <row r="7206" spans="1:7" x14ac:dyDescent="0.25">
      <c r="A7206" s="75" t="s">
        <v>11</v>
      </c>
      <c r="B7206">
        <v>0.39379184418746188</v>
      </c>
      <c r="C7206" s="76" t="s">
        <v>448</v>
      </c>
      <c r="E7206">
        <f t="shared" ca="1" si="215"/>
        <v>0.49881653307589113</v>
      </c>
      <c r="F7206">
        <v>0</v>
      </c>
      <c r="G7206">
        <f>AVERAGE(F$2:F7206)</f>
        <v>23197.854797176973</v>
      </c>
    </row>
    <row r="7207" spans="1:7" x14ac:dyDescent="0.25">
      <c r="A7207" s="75" t="s">
        <v>11</v>
      </c>
      <c r="B7207">
        <v>0.33060388945752295</v>
      </c>
      <c r="C7207" s="76" t="s">
        <v>449</v>
      </c>
      <c r="E7207">
        <f t="shared" ca="1" si="215"/>
        <v>0.59011252755219867</v>
      </c>
      <c r="F7207">
        <v>0.14310197086546703</v>
      </c>
      <c r="G7207">
        <f>AVERAGE(F$2:F7207)</f>
        <v>23194.635575459622</v>
      </c>
    </row>
    <row r="7208" spans="1:7" x14ac:dyDescent="0.25">
      <c r="A7208" s="75" t="s">
        <v>11</v>
      </c>
      <c r="B7208">
        <v>0.13656583629893232</v>
      </c>
      <c r="C7208" s="76" t="s">
        <v>450</v>
      </c>
      <c r="E7208">
        <f t="shared" ca="1" si="215"/>
        <v>0.34922567565635088</v>
      </c>
      <c r="F7208">
        <v>0.58333333333333337</v>
      </c>
      <c r="G7208">
        <f>AVERAGE(F$2:F7208)</f>
        <v>23191.417308185846</v>
      </c>
    </row>
    <row r="7209" spans="1:7" x14ac:dyDescent="0.25">
      <c r="A7209" s="75" t="s">
        <v>11</v>
      </c>
      <c r="B7209">
        <v>0.38461538461538469</v>
      </c>
      <c r="C7209" s="76" t="s">
        <v>451</v>
      </c>
      <c r="E7209">
        <f t="shared" ca="1" si="215"/>
        <v>0.17280939375485027</v>
      </c>
      <c r="F7209">
        <v>0</v>
      </c>
      <c r="G7209">
        <f>AVERAGE(F$2:F7209)</f>
        <v>23188.199852954411</v>
      </c>
    </row>
    <row r="7210" spans="1:7" x14ac:dyDescent="0.25">
      <c r="A7210" s="75" t="s">
        <v>11</v>
      </c>
      <c r="B7210">
        <v>0.11251980982567343</v>
      </c>
      <c r="C7210" s="76" t="s">
        <v>452</v>
      </c>
      <c r="E7210">
        <f t="shared" ca="1" si="215"/>
        <v>0.18950491425616112</v>
      </c>
      <c r="F7210">
        <v>1.2727272727272729</v>
      </c>
      <c r="G7210">
        <f>AVERAGE(F$2:F7210)</f>
        <v>23184.983466891757</v>
      </c>
    </row>
    <row r="7211" spans="1:7" x14ac:dyDescent="0.25">
      <c r="A7211" s="75" t="s">
        <v>11</v>
      </c>
      <c r="B7211">
        <v>0.39999999999999997</v>
      </c>
      <c r="C7211" s="76" t="s">
        <v>453</v>
      </c>
      <c r="E7211">
        <f t="shared" ca="1" si="215"/>
        <v>0.20461187435288952</v>
      </c>
      <c r="F7211">
        <v>0.99082737112456432</v>
      </c>
      <c r="G7211">
        <f>AVERAGE(F$2:F7211)</f>
        <v>23181.767933932046</v>
      </c>
    </row>
    <row r="7212" spans="1:7" x14ac:dyDescent="0.25">
      <c r="A7212" s="75" t="s">
        <v>11</v>
      </c>
      <c r="B7212">
        <v>2.8431028431028512E-2</v>
      </c>
      <c r="C7212" s="76" t="s">
        <v>454</v>
      </c>
      <c r="E7212">
        <f t="shared" ca="1" si="215"/>
        <v>0.57747372035995015</v>
      </c>
      <c r="F7212">
        <v>7</v>
      </c>
      <c r="G7212">
        <f>AVERAGE(F$2:F7212)</f>
        <v>23178.554126147559</v>
      </c>
    </row>
    <row r="7213" spans="1:7" x14ac:dyDescent="0.25">
      <c r="A7213" s="75" t="s">
        <v>11</v>
      </c>
      <c r="B7213">
        <v>0.45195513792058212</v>
      </c>
      <c r="C7213" s="76" t="s">
        <v>455</v>
      </c>
      <c r="E7213">
        <f t="shared" ca="1" si="215"/>
        <v>7.7343884098868276E-3</v>
      </c>
      <c r="F7213">
        <v>0.67105263157894735</v>
      </c>
      <c r="G7213">
        <f>AVERAGE(F$2:F7213)</f>
        <v>23175.340332044187</v>
      </c>
    </row>
    <row r="7214" spans="1:7" x14ac:dyDescent="0.25">
      <c r="A7214" s="75" t="s">
        <v>11</v>
      </c>
      <c r="B7214">
        <v>0.92783505154639179</v>
      </c>
      <c r="C7214" s="76" t="s">
        <v>456</v>
      </c>
      <c r="E7214">
        <f t="shared" ca="1" si="215"/>
        <v>0.48731675400542174</v>
      </c>
      <c r="F7214">
        <v>0.72222222222222221</v>
      </c>
      <c r="G7214">
        <f>AVERAGE(F$2:F7214)</f>
        <v>23172.127436146526</v>
      </c>
    </row>
    <row r="7215" spans="1:7" x14ac:dyDescent="0.25">
      <c r="A7215" s="75" t="s">
        <v>11</v>
      </c>
      <c r="B7215">
        <v>0.90465872156013005</v>
      </c>
      <c r="C7215" s="76" t="s">
        <v>457</v>
      </c>
      <c r="E7215">
        <f t="shared" ca="1" si="215"/>
        <v>0.91789579868966287</v>
      </c>
      <c r="F7215">
        <v>0.27536231884057977</v>
      </c>
      <c r="G7215">
        <f>AVERAGE(F$2:F7215)</f>
        <v>23168.915369044527</v>
      </c>
    </row>
    <row r="7216" spans="1:7" x14ac:dyDescent="0.25">
      <c r="A7216" s="75" t="s">
        <v>11</v>
      </c>
      <c r="B7216">
        <v>0.76107106076210107</v>
      </c>
      <c r="C7216" s="76" t="s">
        <v>458</v>
      </c>
      <c r="E7216">
        <f t="shared" ca="1" si="215"/>
        <v>0.10327777830047646</v>
      </c>
      <c r="F7216">
        <v>0.85185185185185186</v>
      </c>
      <c r="G7216">
        <f>AVERAGE(F$2:F7216)</f>
        <v>23165.704272229945</v>
      </c>
    </row>
    <row r="7217" spans="1:7" x14ac:dyDescent="0.25">
      <c r="A7217" s="75" t="s">
        <v>11</v>
      </c>
      <c r="B7217">
        <v>0.59121621621621623</v>
      </c>
      <c r="C7217" s="76" t="s">
        <v>459</v>
      </c>
      <c r="E7217">
        <f t="shared" ca="1" si="215"/>
        <v>0.23112387282259816</v>
      </c>
      <c r="F7217">
        <v>0.75</v>
      </c>
      <c r="G7217">
        <f>AVERAGE(F$2:F7217)</f>
        <v>23162.494051294216</v>
      </c>
    </row>
    <row r="7218" spans="1:7" x14ac:dyDescent="0.25">
      <c r="A7218" s="75" t="s">
        <v>11</v>
      </c>
      <c r="B7218">
        <v>0.92346938775510212</v>
      </c>
      <c r="C7218" s="76" t="s">
        <v>460</v>
      </c>
      <c r="E7218">
        <f t="shared" ca="1" si="215"/>
        <v>0.92671913356491509</v>
      </c>
      <c r="F7218">
        <v>0.18032786885245897</v>
      </c>
      <c r="G7218">
        <f>AVERAGE(F$2:F7218)</f>
        <v>23159.284641051257</v>
      </c>
    </row>
    <row r="7219" spans="1:7" x14ac:dyDescent="0.25">
      <c r="A7219" s="75" t="s">
        <v>11</v>
      </c>
      <c r="B7219">
        <v>0.86585365853658536</v>
      </c>
      <c r="C7219" s="76" t="s">
        <v>461</v>
      </c>
      <c r="E7219">
        <f t="shared" ca="1" si="215"/>
        <v>0.90588949177268596</v>
      </c>
      <c r="F7219">
        <v>22.582733812949638</v>
      </c>
      <c r="G7219">
        <f>AVERAGE(F$2:F7219)</f>
        <v>23156.079223773999</v>
      </c>
    </row>
    <row r="7220" spans="1:7" x14ac:dyDescent="0.25">
      <c r="A7220" s="75" t="s">
        <v>435</v>
      </c>
      <c r="B7220">
        <v>0.9555555555555556</v>
      </c>
      <c r="C7220" s="76" t="s">
        <v>81</v>
      </c>
      <c r="E7220">
        <f t="shared" ca="1" si="215"/>
        <v>0.80009919221284886</v>
      </c>
      <c r="F7220">
        <v>0.92727272727272725</v>
      </c>
      <c r="G7220">
        <f>AVERAGE(F$2:F7220)</f>
        <v>23152.871694760142</v>
      </c>
    </row>
    <row r="7221" spans="1:7" x14ac:dyDescent="0.25">
      <c r="A7221" s="75" t="s">
        <v>1</v>
      </c>
      <c r="B7221">
        <v>0.90243902439024382</v>
      </c>
      <c r="C7221" s="76" t="s">
        <v>82</v>
      </c>
      <c r="E7221">
        <f t="shared" ca="1" si="215"/>
        <v>0.76570470410348845</v>
      </c>
      <c r="F7221">
        <v>4.1666666666666664E-2</v>
      </c>
      <c r="G7221">
        <f>AVERAGE(F$2:F7221)</f>
        <v>23149.664931598356</v>
      </c>
    </row>
    <row r="7222" spans="1:7" x14ac:dyDescent="0.25">
      <c r="A7222" s="75" t="s">
        <v>1</v>
      </c>
      <c r="B7222">
        <v>0.94285714285714284</v>
      </c>
      <c r="C7222" s="76" t="s">
        <v>83</v>
      </c>
      <c r="E7222">
        <f t="shared" ca="1" si="215"/>
        <v>0.44723511299155427</v>
      </c>
      <c r="F7222">
        <v>0.99861111111111112</v>
      </c>
      <c r="G7222">
        <f>AVERAGE(F$2:F7222)</f>
        <v>23146.459189136025</v>
      </c>
    </row>
    <row r="7223" spans="1:7" x14ac:dyDescent="0.25">
      <c r="A7223" s="75" t="s">
        <v>1</v>
      </c>
      <c r="B7223">
        <v>0.79069767441860472</v>
      </c>
      <c r="C7223" s="76" t="s">
        <v>84</v>
      </c>
      <c r="E7223">
        <f t="shared" ca="1" si="215"/>
        <v>9.2433070797482975E-3</v>
      </c>
      <c r="F7223">
        <v>0.85185185185185197</v>
      </c>
      <c r="G7223">
        <f>AVERAGE(F$2:F7223)</f>
        <v>23143.25431412394</v>
      </c>
    </row>
    <row r="7224" spans="1:7" x14ac:dyDescent="0.25">
      <c r="A7224" s="75" t="s">
        <v>1</v>
      </c>
      <c r="B7224">
        <v>0.64285714285714279</v>
      </c>
      <c r="C7224" s="76" t="s">
        <v>85</v>
      </c>
      <c r="E7224">
        <f t="shared" ca="1" si="215"/>
        <v>0.2051484737546343</v>
      </c>
      <c r="F7224">
        <v>0.88372093023255816</v>
      </c>
      <c r="G7224">
        <f>AVERAGE(F$2:F7224)</f>
        <v>23140.050330932303</v>
      </c>
    </row>
    <row r="7225" spans="1:7" x14ac:dyDescent="0.25">
      <c r="A7225" s="75" t="s">
        <v>1</v>
      </c>
      <c r="B7225">
        <v>0.23999999999999996</v>
      </c>
      <c r="C7225" s="76" t="s">
        <v>86</v>
      </c>
      <c r="E7225">
        <f t="shared" ca="1" si="215"/>
        <v>0.54681651242862783</v>
      </c>
      <c r="F7225">
        <v>5.7670561628345267E-2</v>
      </c>
      <c r="G7225">
        <f>AVERAGE(F$2:F7225)</f>
        <v>23136.847120431146</v>
      </c>
    </row>
    <row r="7226" spans="1:7" x14ac:dyDescent="0.25">
      <c r="A7226" s="75" t="s">
        <v>1</v>
      </c>
      <c r="B7226">
        <v>0.66666666666666663</v>
      </c>
      <c r="C7226" s="76" t="s">
        <v>87</v>
      </c>
      <c r="E7226">
        <f t="shared" ca="1" si="215"/>
        <v>0.5224695571665674</v>
      </c>
      <c r="F7226">
        <v>0.13043478260869565</v>
      </c>
      <c r="G7226">
        <f>AVERAGE(F$2:F7226)</f>
        <v>23133.644806703029</v>
      </c>
    </row>
    <row r="7227" spans="1:7" x14ac:dyDescent="0.25">
      <c r="A7227" s="75" t="s">
        <v>1</v>
      </c>
      <c r="B7227">
        <v>7.272727272727271E-2</v>
      </c>
      <c r="C7227" s="76" t="s">
        <v>88</v>
      </c>
      <c r="E7227">
        <f t="shared" ca="1" si="215"/>
        <v>0.79086046077754857</v>
      </c>
      <c r="F7227">
        <v>0.38650306748466262</v>
      </c>
      <c r="G7227">
        <f>AVERAGE(F$2:F7227)</f>
        <v>23130.443414742935</v>
      </c>
    </row>
    <row r="7228" spans="1:7" x14ac:dyDescent="0.25">
      <c r="A7228" s="75" t="s">
        <v>1</v>
      </c>
      <c r="B7228">
        <v>0.62962962962962965</v>
      </c>
      <c r="C7228" s="76" t="s">
        <v>89</v>
      </c>
      <c r="E7228">
        <f t="shared" ca="1" si="215"/>
        <v>0.15350781119893497</v>
      </c>
      <c r="F7228">
        <v>1.1810250817884402</v>
      </c>
      <c r="G7228">
        <f>AVERAGE(F$2:F7228)</f>
        <v>23127.243018674075</v>
      </c>
    </row>
    <row r="7229" spans="1:7" x14ac:dyDescent="0.25">
      <c r="A7229" s="75" t="s">
        <v>1</v>
      </c>
      <c r="B7229">
        <v>0.5</v>
      </c>
      <c r="C7229" s="76" t="s">
        <v>90</v>
      </c>
      <c r="E7229">
        <f t="shared" ca="1" si="215"/>
        <v>1.3493796738658248E-2</v>
      </c>
      <c r="F7229">
        <v>0.66666666666666663</v>
      </c>
      <c r="G7229">
        <f>AVERAGE(F$2:F7229)</f>
        <v>23124.043436998367</v>
      </c>
    </row>
    <row r="7230" spans="1:7" x14ac:dyDescent="0.25">
      <c r="A7230" s="75" t="s">
        <v>1</v>
      </c>
      <c r="B7230">
        <v>0.375</v>
      </c>
      <c r="C7230" s="76" t="s">
        <v>91</v>
      </c>
      <c r="E7230">
        <f t="shared" ca="1" si="215"/>
        <v>0.58420056875062443</v>
      </c>
      <c r="F7230">
        <v>8.1081081081081086E-2</v>
      </c>
      <c r="G7230">
        <f>AVERAGE(F$2:F7230)</f>
        <v>23120.844659524872</v>
      </c>
    </row>
    <row r="7231" spans="1:7" x14ac:dyDescent="0.25">
      <c r="A7231" s="75" t="s">
        <v>1</v>
      </c>
      <c r="B7231">
        <v>0.38297872340425526</v>
      </c>
      <c r="C7231" s="76" t="s">
        <v>92</v>
      </c>
      <c r="E7231">
        <f t="shared" ca="1" si="215"/>
        <v>0.32704011853277504</v>
      </c>
      <c r="F7231">
        <v>0.5</v>
      </c>
      <c r="G7231">
        <f>AVERAGE(F$2:F7231)</f>
        <v>23117.646824855503</v>
      </c>
    </row>
    <row r="7232" spans="1:7" x14ac:dyDescent="0.25">
      <c r="A7232" s="75" t="s">
        <v>1</v>
      </c>
      <c r="B7232">
        <v>0.49995000000000001</v>
      </c>
      <c r="C7232" s="76" t="s">
        <v>93</v>
      </c>
      <c r="E7232">
        <f t="shared" ca="1" si="215"/>
        <v>0.83917449307700498</v>
      </c>
      <c r="F7232">
        <v>0.9285714285714286</v>
      </c>
      <c r="G7232">
        <f>AVERAGE(F$2:F7232)</f>
        <v>23114.449933933996</v>
      </c>
    </row>
    <row r="7233" spans="1:7" x14ac:dyDescent="0.25">
      <c r="A7233" s="75" t="s">
        <v>1</v>
      </c>
      <c r="B7233">
        <v>9.0818181818181895E-2</v>
      </c>
      <c r="C7233" s="76" t="s">
        <v>94</v>
      </c>
      <c r="E7233">
        <f t="shared" ca="1" si="215"/>
        <v>0.80034294833991726</v>
      </c>
      <c r="F7233">
        <v>3.2553191489361706</v>
      </c>
      <c r="G7233">
        <f>AVERAGE(F$2:F7233)</f>
        <v>23111.254248837922</v>
      </c>
    </row>
    <row r="7234" spans="1:7" x14ac:dyDescent="0.25">
      <c r="A7234" s="75" t="s">
        <v>1</v>
      </c>
      <c r="B7234">
        <v>0.28564285714285709</v>
      </c>
      <c r="C7234" s="76" t="s">
        <v>95</v>
      </c>
      <c r="E7234">
        <f t="shared" ref="E7234:E7297" ca="1" si="216">RAND()</f>
        <v>0.27123778709829605</v>
      </c>
      <c r="F7234">
        <v>8.1163859111791803E-2</v>
      </c>
      <c r="G7234">
        <f>AVERAGE(F$2:F7234)</f>
        <v>23108.059008538603</v>
      </c>
    </row>
    <row r="7235" spans="1:7" x14ac:dyDescent="0.25">
      <c r="A7235" s="75" t="s">
        <v>1</v>
      </c>
      <c r="B7235">
        <v>0.96316758747697973</v>
      </c>
      <c r="C7235" s="76" t="s">
        <v>96</v>
      </c>
      <c r="E7235">
        <f t="shared" ca="1" si="216"/>
        <v>0.57230737140692423</v>
      </c>
      <c r="F7235">
        <v>0.99528835280814176</v>
      </c>
      <c r="G7235">
        <f>AVERAGE(F$2:F7235)</f>
        <v>23104.864777999457</v>
      </c>
    </row>
    <row r="7236" spans="1:7" x14ac:dyDescent="0.25">
      <c r="A7236" s="75" t="s">
        <v>1</v>
      </c>
      <c r="B7236">
        <v>0.71698113207547165</v>
      </c>
      <c r="C7236" s="76" t="s">
        <v>97</v>
      </c>
      <c r="E7236">
        <f t="shared" ca="1" si="216"/>
        <v>0.23189424864514696</v>
      </c>
      <c r="F7236">
        <v>0.63636363636363624</v>
      </c>
      <c r="G7236">
        <f>AVERAGE(F$2:F7236)</f>
        <v>23101.671380844738</v>
      </c>
    </row>
    <row r="7237" spans="1:7" x14ac:dyDescent="0.25">
      <c r="B7237">
        <v>0.98888888888888893</v>
      </c>
      <c r="C7237" s="76" t="s">
        <v>81</v>
      </c>
      <c r="E7237">
        <f t="shared" ca="1" si="216"/>
        <v>9.5436057920111894E-2</v>
      </c>
      <c r="F7237">
        <v>0.13285272914521118</v>
      </c>
      <c r="G7237">
        <f>AVERAGE(F$2:F7237)</f>
        <v>23098.478796747433</v>
      </c>
    </row>
    <row r="7238" spans="1:7" x14ac:dyDescent="0.25">
      <c r="A7238" s="75" t="s">
        <v>2</v>
      </c>
      <c r="B7238">
        <v>0.9797560975609757</v>
      </c>
      <c r="C7238" s="76" t="s">
        <v>82</v>
      </c>
      <c r="E7238">
        <f t="shared" ca="1" si="216"/>
        <v>0.5685464928211188</v>
      </c>
      <c r="F7238">
        <v>0.1111111111111111</v>
      </c>
      <c r="G7238">
        <f>AVERAGE(F$2:F7238)</f>
        <v>23095.287091940794</v>
      </c>
    </row>
    <row r="7239" spans="1:7" x14ac:dyDescent="0.25">
      <c r="A7239" s="75" t="s">
        <v>2</v>
      </c>
      <c r="B7239">
        <v>0.96964285714285714</v>
      </c>
      <c r="C7239" s="76" t="s">
        <v>83</v>
      </c>
      <c r="E7239">
        <f t="shared" ca="1" si="216"/>
        <v>0.13341396330244815</v>
      </c>
      <c r="F7239">
        <v>3</v>
      </c>
      <c r="G7239">
        <f>AVERAGE(F$2:F7239)</f>
        <v>23092.096668192251</v>
      </c>
    </row>
    <row r="7240" spans="1:7" x14ac:dyDescent="0.25">
      <c r="A7240" s="75" t="s">
        <v>2</v>
      </c>
      <c r="B7240">
        <v>0.88604651162790693</v>
      </c>
      <c r="C7240" s="76" t="s">
        <v>84</v>
      </c>
      <c r="E7240">
        <f t="shared" ca="1" si="216"/>
        <v>0.82063714998944681</v>
      </c>
      <c r="F7240">
        <v>0.13043478260869565</v>
      </c>
      <c r="G7240">
        <f>AVERAGE(F$2:F7240)</f>
        <v>23088.906729494447</v>
      </c>
    </row>
    <row r="7241" spans="1:7" x14ac:dyDescent="0.25">
      <c r="A7241" s="75" t="s">
        <v>2</v>
      </c>
      <c r="B7241">
        <v>0.7142857142857143</v>
      </c>
      <c r="C7241" s="76" t="s">
        <v>85</v>
      </c>
      <c r="E7241">
        <f t="shared" ca="1" si="216"/>
        <v>0.72626294161848259</v>
      </c>
      <c r="F7241">
        <v>0.87515605493133586</v>
      </c>
      <c r="G7241">
        <f>AVERAGE(F$2:F7241)</f>
        <v>23085.717774857232</v>
      </c>
    </row>
    <row r="7242" spans="1:7" x14ac:dyDescent="0.25">
      <c r="A7242" s="75" t="s">
        <v>2</v>
      </c>
      <c r="B7242">
        <v>0.33600000000000002</v>
      </c>
      <c r="C7242" s="76" t="s">
        <v>86</v>
      </c>
      <c r="E7242">
        <f t="shared" ca="1" si="216"/>
        <v>0.99944720344676452</v>
      </c>
      <c r="F7242">
        <v>0.33628318584070788</v>
      </c>
      <c r="G7242">
        <f>AVERAGE(F$2:F7242)</f>
        <v>23082.529626605377</v>
      </c>
    </row>
    <row r="7243" spans="1:7" x14ac:dyDescent="0.25">
      <c r="A7243" s="75" t="s">
        <v>2</v>
      </c>
      <c r="B7243">
        <v>0.73333333333333339</v>
      </c>
      <c r="C7243" s="76" t="s">
        <v>87</v>
      </c>
      <c r="E7243">
        <f t="shared" ca="1" si="216"/>
        <v>0.41712766985945404</v>
      </c>
      <c r="F7243">
        <v>0.75</v>
      </c>
      <c r="G7243">
        <f>AVERAGE(F$2:F7243)</f>
        <v>23079.342415941665</v>
      </c>
    </row>
    <row r="7244" spans="1:7" x14ac:dyDescent="0.25">
      <c r="A7244" s="75" t="s">
        <v>2</v>
      </c>
      <c r="B7244">
        <v>0.10909090909090917</v>
      </c>
      <c r="C7244" s="76" t="s">
        <v>88</v>
      </c>
      <c r="E7244">
        <f t="shared" ca="1" si="216"/>
        <v>8.3520258796018654E-2</v>
      </c>
      <c r="F7244">
        <v>8.2568807339449615E-2</v>
      </c>
      <c r="G7244">
        <f>AVERAGE(F$2:F7244)</f>
        <v>23076.155993209763</v>
      </c>
    </row>
    <row r="7245" spans="1:7" x14ac:dyDescent="0.25">
      <c r="A7245" s="75" t="s">
        <v>2</v>
      </c>
      <c r="B7245">
        <v>0.18518518518518517</v>
      </c>
      <c r="C7245" s="76" t="s">
        <v>89</v>
      </c>
      <c r="E7245">
        <f t="shared" ca="1" si="216"/>
        <v>0.93887028117638838</v>
      </c>
      <c r="F7245">
        <v>4.5477513895907026E-3</v>
      </c>
      <c r="G7245">
        <f>AVERAGE(F$2:F7245)</f>
        <v>23072.970439448658</v>
      </c>
    </row>
    <row r="7246" spans="1:7" x14ac:dyDescent="0.25">
      <c r="A7246" s="75" t="s">
        <v>2</v>
      </c>
      <c r="B7246">
        <v>4.9999999999999996E-2</v>
      </c>
      <c r="C7246" s="76" t="s">
        <v>90</v>
      </c>
      <c r="E7246">
        <f t="shared" ca="1" si="216"/>
        <v>0.72631997197721698</v>
      </c>
      <c r="F7246">
        <v>1.5210084033613447</v>
      </c>
      <c r="G7246">
        <f>AVERAGE(F$2:F7246)</f>
        <v>23069.78597437881</v>
      </c>
    </row>
    <row r="7247" spans="1:7" x14ac:dyDescent="0.25">
      <c r="A7247" s="75" t="s">
        <v>2</v>
      </c>
      <c r="B7247">
        <v>0.37499999999999994</v>
      </c>
      <c r="C7247" s="76" t="s">
        <v>91</v>
      </c>
      <c r="E7247">
        <f t="shared" ca="1" si="216"/>
        <v>0.98454733216492185</v>
      </c>
      <c r="F7247">
        <v>8.2568807339449615E-2</v>
      </c>
      <c r="G7247">
        <f>AVERAGE(F$2:F7247)</f>
        <v>23066.602189752037</v>
      </c>
    </row>
    <row r="7248" spans="1:7" x14ac:dyDescent="0.25">
      <c r="A7248" s="75" t="s">
        <v>2</v>
      </c>
      <c r="B7248">
        <v>1.8723404255319149</v>
      </c>
      <c r="C7248" s="76" t="s">
        <v>92</v>
      </c>
      <c r="E7248">
        <f t="shared" ca="1" si="216"/>
        <v>0.29787279141166101</v>
      </c>
      <c r="F7248">
        <v>9</v>
      </c>
      <c r="G7248">
        <f>AVERAGE(F$2:F7248)</f>
        <v>23063.420514273941</v>
      </c>
    </row>
    <row r="7249" spans="1:7" x14ac:dyDescent="0.25">
      <c r="A7249" s="75" t="s">
        <v>2</v>
      </c>
      <c r="B7249">
        <v>24.5</v>
      </c>
      <c r="C7249" s="76" t="s">
        <v>93</v>
      </c>
      <c r="E7249">
        <f t="shared" ca="1" si="216"/>
        <v>0.66665680680739337</v>
      </c>
      <c r="F7249">
        <v>0.80392156862745101</v>
      </c>
      <c r="G7249">
        <f>AVERAGE(F$2:F7249)</f>
        <v>23060.238585936098</v>
      </c>
    </row>
    <row r="7250" spans="1:7" x14ac:dyDescent="0.25">
      <c r="A7250" s="75" t="s">
        <v>2</v>
      </c>
      <c r="B7250">
        <v>45.36363636363636</v>
      </c>
      <c r="C7250" s="76" t="s">
        <v>94</v>
      </c>
      <c r="E7250">
        <f t="shared" ca="1" si="216"/>
        <v>0.18247039129124887</v>
      </c>
      <c r="F7250">
        <v>0.19999999999999996</v>
      </c>
      <c r="G7250">
        <f>AVERAGE(F$2:F7250)</f>
        <v>23057.057452181656</v>
      </c>
    </row>
    <row r="7251" spans="1:7" x14ac:dyDescent="0.25">
      <c r="A7251" s="75" t="s">
        <v>2</v>
      </c>
      <c r="B7251">
        <v>53.285714285714285</v>
      </c>
      <c r="C7251" s="76" t="s">
        <v>95</v>
      </c>
      <c r="E7251">
        <f t="shared" ca="1" si="216"/>
        <v>6.2718457571396158E-2</v>
      </c>
      <c r="F7251">
        <v>0.49090909090909091</v>
      </c>
      <c r="G7251">
        <f>AVERAGE(F$2:F7251)</f>
        <v>23053.877236106749</v>
      </c>
    </row>
    <row r="7252" spans="1:7" x14ac:dyDescent="0.25">
      <c r="A7252" s="75" t="s">
        <v>2</v>
      </c>
      <c r="B7252">
        <v>0.67771639042357279</v>
      </c>
      <c r="C7252" s="76" t="s">
        <v>96</v>
      </c>
      <c r="E7252">
        <f t="shared" ca="1" si="216"/>
        <v>0.65871579143348513</v>
      </c>
      <c r="F7252">
        <v>0.33333333333333331</v>
      </c>
      <c r="G7252">
        <f>AVERAGE(F$2:F7252)</f>
        <v>23050.697875480248</v>
      </c>
    </row>
    <row r="7253" spans="1:7" x14ac:dyDescent="0.25">
      <c r="A7253" s="75" t="s">
        <v>2</v>
      </c>
      <c r="B7253">
        <v>0.50943396226415094</v>
      </c>
      <c r="C7253" s="76" t="s">
        <v>97</v>
      </c>
      <c r="E7253">
        <f t="shared" ca="1" si="216"/>
        <v>0.15845328335779396</v>
      </c>
      <c r="F7253">
        <v>0.41666666666666669</v>
      </c>
      <c r="G7253">
        <f>AVERAGE(F$2:F7253)</f>
        <v>23047.519403167946</v>
      </c>
    </row>
    <row r="7254" spans="1:7" x14ac:dyDescent="0.25">
      <c r="B7254">
        <v>0.96666666666666667</v>
      </c>
      <c r="C7254" s="76" t="s">
        <v>81</v>
      </c>
      <c r="E7254">
        <f t="shared" ca="1" si="216"/>
        <v>0.29325919833478298</v>
      </c>
      <c r="F7254">
        <v>7.5566750629722425E-3</v>
      </c>
      <c r="G7254">
        <f>AVERAGE(F$2:F7254)</f>
        <v>23044.341750907293</v>
      </c>
    </row>
    <row r="7255" spans="1:7" x14ac:dyDescent="0.25">
      <c r="A7255" s="75" t="s">
        <v>3</v>
      </c>
      <c r="B7255">
        <v>0.8902439024390244</v>
      </c>
      <c r="C7255" s="76" t="s">
        <v>82</v>
      </c>
      <c r="E7255">
        <f t="shared" ca="1" si="216"/>
        <v>0.8656899475627432</v>
      </c>
      <c r="F7255">
        <v>0.74446337308347532</v>
      </c>
      <c r="G7255">
        <f>AVERAGE(F$2:F7255)</f>
        <v>23041.165076343259</v>
      </c>
    </row>
    <row r="7256" spans="1:7" x14ac:dyDescent="0.25">
      <c r="A7256" s="75" t="s">
        <v>3</v>
      </c>
      <c r="B7256">
        <v>0.9642857142857143</v>
      </c>
      <c r="C7256" s="76" t="s">
        <v>83</v>
      </c>
      <c r="E7256">
        <f t="shared" ca="1" si="216"/>
        <v>3.6952235339113626E-2</v>
      </c>
      <c r="F7256">
        <v>1.7263219058686812</v>
      </c>
      <c r="G7256">
        <f>AVERAGE(F$2:F7256)</f>
        <v>23037.989412834722</v>
      </c>
    </row>
    <row r="7257" spans="1:7" x14ac:dyDescent="0.25">
      <c r="A7257" s="75" t="s">
        <v>3</v>
      </c>
      <c r="B7257">
        <v>0.80232558139534882</v>
      </c>
      <c r="C7257" s="76" t="s">
        <v>84</v>
      </c>
      <c r="E7257">
        <f t="shared" ca="1" si="216"/>
        <v>0.47318351849466089</v>
      </c>
      <c r="F7257">
        <v>0.86274509803921573</v>
      </c>
      <c r="G7257">
        <f>AVERAGE(F$2:F7257)</f>
        <v>23034.814505631341</v>
      </c>
    </row>
    <row r="7258" spans="1:7" x14ac:dyDescent="0.25">
      <c r="A7258" s="75" t="s">
        <v>3</v>
      </c>
      <c r="B7258">
        <v>0.7142857142857143</v>
      </c>
      <c r="C7258" s="76" t="s">
        <v>85</v>
      </c>
      <c r="E7258">
        <f t="shared" ca="1" si="216"/>
        <v>0.84791253349276297</v>
      </c>
      <c r="F7258">
        <v>0.91666666666666663</v>
      </c>
      <c r="G7258">
        <f>AVERAGE(F$2:F7258)</f>
        <v>23031.640480849892</v>
      </c>
    </row>
    <row r="7259" spans="1:7" x14ac:dyDescent="0.25">
      <c r="A7259" s="75" t="s">
        <v>3</v>
      </c>
      <c r="B7259">
        <v>0.33600000000000002</v>
      </c>
      <c r="C7259" s="76" t="s">
        <v>86</v>
      </c>
      <c r="E7259">
        <f t="shared" ca="1" si="216"/>
        <v>0.98447052289196002</v>
      </c>
      <c r="F7259">
        <v>0.92546848381601365</v>
      </c>
      <c r="G7259">
        <f>AVERAGE(F$2:F7259)</f>
        <v>23028.467331909083</v>
      </c>
    </row>
    <row r="7260" spans="1:7" x14ac:dyDescent="0.25">
      <c r="A7260" s="75" t="s">
        <v>3</v>
      </c>
      <c r="B7260">
        <v>0.73333333333333339</v>
      </c>
      <c r="C7260" s="76" t="s">
        <v>87</v>
      </c>
      <c r="E7260">
        <f t="shared" ca="1" si="216"/>
        <v>0.90178961210216602</v>
      </c>
      <c r="F7260">
        <v>5.2631578947368418E-2</v>
      </c>
      <c r="G7260">
        <f>AVERAGE(F$2:F7260)</f>
        <v>23025.294936992384</v>
      </c>
    </row>
    <row r="7261" spans="1:7" x14ac:dyDescent="0.25">
      <c r="A7261" s="75" t="s">
        <v>3</v>
      </c>
      <c r="B7261">
        <v>0.10727272727272731</v>
      </c>
      <c r="C7261" s="76" t="s">
        <v>88</v>
      </c>
      <c r="E7261">
        <f t="shared" ca="1" si="216"/>
        <v>0.34263113623513608</v>
      </c>
      <c r="F7261">
        <v>0.99999999999285716</v>
      </c>
      <c r="G7261">
        <f>AVERAGE(F$2:F7261)</f>
        <v>23022.123546505198</v>
      </c>
    </row>
    <row r="7262" spans="1:7" x14ac:dyDescent="0.25">
      <c r="A7262" s="75" t="s">
        <v>3</v>
      </c>
      <c r="B7262">
        <v>0.11111111111111099</v>
      </c>
      <c r="C7262" s="76" t="s">
        <v>89</v>
      </c>
      <c r="E7262">
        <f t="shared" ca="1" si="216"/>
        <v>0.88377196265233504</v>
      </c>
      <c r="F7262">
        <v>0.95214723926380374</v>
      </c>
      <c r="G7262">
        <f>AVERAGE(F$2:F7262)</f>
        <v>23018.953022968595</v>
      </c>
    </row>
    <row r="7263" spans="1:7" x14ac:dyDescent="0.25">
      <c r="A7263" s="75" t="s">
        <v>3</v>
      </c>
      <c r="B7263">
        <v>0.65999999999999992</v>
      </c>
      <c r="C7263" s="76" t="s">
        <v>90</v>
      </c>
      <c r="E7263">
        <f t="shared" ca="1" si="216"/>
        <v>0.32959516640945485</v>
      </c>
      <c r="F7263">
        <v>1.5</v>
      </c>
      <c r="G7263">
        <f>AVERAGE(F$2:F7263)</f>
        <v>23015.783448054939</v>
      </c>
    </row>
    <row r="7264" spans="1:7" x14ac:dyDescent="0.25">
      <c r="A7264" s="75" t="s">
        <v>3</v>
      </c>
      <c r="B7264">
        <v>1.3437499999999998</v>
      </c>
      <c r="C7264" s="76" t="s">
        <v>91</v>
      </c>
      <c r="E7264">
        <f t="shared" ca="1" si="216"/>
        <v>0.71779056831338106</v>
      </c>
      <c r="F7264">
        <v>2.3333333333333335</v>
      </c>
      <c r="G7264">
        <f>AVERAGE(F$2:F7264)</f>
        <v>23012.61486067855</v>
      </c>
    </row>
    <row r="7265" spans="1:7" x14ac:dyDescent="0.25">
      <c r="A7265" s="75" t="s">
        <v>3</v>
      </c>
      <c r="B7265">
        <v>3.2553191489361706</v>
      </c>
      <c r="C7265" s="76" t="s">
        <v>92</v>
      </c>
      <c r="E7265">
        <f t="shared" ca="1" si="216"/>
        <v>0.61252404618021583</v>
      </c>
      <c r="F7265">
        <v>0.35608499678042493</v>
      </c>
      <c r="G7265">
        <f>AVERAGE(F$2:F7265)</f>
        <v>23009.446873512294</v>
      </c>
    </row>
    <row r="7266" spans="1:7" x14ac:dyDescent="0.25">
      <c r="A7266" s="75" t="s">
        <v>3</v>
      </c>
      <c r="B7266">
        <v>4.5</v>
      </c>
      <c r="C7266" s="76" t="s">
        <v>93</v>
      </c>
      <c r="E7266">
        <f t="shared" ca="1" si="216"/>
        <v>1.1220337348983533E-2</v>
      </c>
      <c r="F7266">
        <v>2.9126213592233035E-2</v>
      </c>
      <c r="G7266">
        <f>AVERAGE(F$2:F7266)</f>
        <v>23006.279713464493</v>
      </c>
    </row>
    <row r="7267" spans="1:7" x14ac:dyDescent="0.25">
      <c r="A7267" s="75" t="s">
        <v>3</v>
      </c>
      <c r="B7267">
        <v>1.7272727272727271</v>
      </c>
      <c r="C7267" s="76" t="s">
        <v>94</v>
      </c>
      <c r="E7267">
        <f t="shared" ca="1" si="216"/>
        <v>0.61277660914600462</v>
      </c>
      <c r="F7267">
        <v>40</v>
      </c>
      <c r="G7267">
        <f>AVERAGE(F$2:F7267)</f>
        <v>23003.118926275743</v>
      </c>
    </row>
    <row r="7268" spans="1:7" x14ac:dyDescent="0.25">
      <c r="A7268" s="75" t="s">
        <v>3</v>
      </c>
      <c r="B7268">
        <v>2.5714285714285716</v>
      </c>
      <c r="C7268" s="76" t="s">
        <v>95</v>
      </c>
      <c r="E7268">
        <f t="shared" ca="1" si="216"/>
        <v>0.58218067001679419</v>
      </c>
      <c r="F7268">
        <v>3.2857142857142856</v>
      </c>
      <c r="G7268">
        <f>AVERAGE(F$2:F7268)</f>
        <v>22999.953956795631</v>
      </c>
    </row>
    <row r="7269" spans="1:7" x14ac:dyDescent="0.25">
      <c r="A7269" s="75" t="s">
        <v>3</v>
      </c>
      <c r="B7269">
        <v>0.84162062615101285</v>
      </c>
      <c r="C7269" s="76" t="s">
        <v>96</v>
      </c>
      <c r="E7269">
        <f t="shared" ca="1" si="216"/>
        <v>0.36751850773136419</v>
      </c>
      <c r="F7269">
        <v>2.9126213592233035E-2</v>
      </c>
      <c r="G7269">
        <f>AVERAGE(F$2:F7269)</f>
        <v>22996.789410176123</v>
      </c>
    </row>
    <row r="7270" spans="1:7" x14ac:dyDescent="0.25">
      <c r="A7270" s="75" t="s">
        <v>3</v>
      </c>
      <c r="B7270">
        <v>0.50943396226415094</v>
      </c>
      <c r="C7270" s="76" t="s">
        <v>97</v>
      </c>
      <c r="E7270">
        <f t="shared" ca="1" si="216"/>
        <v>0.40963814080109273</v>
      </c>
      <c r="F7270">
        <v>0.72222222222222221</v>
      </c>
      <c r="G7270">
        <f>AVERAGE(F$2:F7270)</f>
        <v>22993.625829602734</v>
      </c>
    </row>
    <row r="7271" spans="1:7" x14ac:dyDescent="0.25">
      <c r="B7271">
        <v>0.7222222222222221</v>
      </c>
      <c r="C7271" s="76" t="s">
        <v>81</v>
      </c>
      <c r="E7271">
        <f t="shared" ca="1" si="216"/>
        <v>0.41470157663317109</v>
      </c>
      <c r="F7271">
        <v>0.63636363636363635</v>
      </c>
      <c r="G7271">
        <f>AVERAGE(F$2:F7271)</f>
        <v>22990.463107530384</v>
      </c>
    </row>
    <row r="7272" spans="1:7" x14ac:dyDescent="0.25">
      <c r="A7272" s="75" t="s">
        <v>4</v>
      </c>
      <c r="B7272">
        <v>0.87804878048780488</v>
      </c>
      <c r="C7272" s="76" t="s">
        <v>82</v>
      </c>
      <c r="E7272">
        <f t="shared" ca="1" si="216"/>
        <v>1.2064899123984341E-2</v>
      </c>
      <c r="F7272">
        <v>2.2801302931596091E-2</v>
      </c>
      <c r="G7272">
        <f>AVERAGE(F$2:F7272)</f>
        <v>22987.301171028361</v>
      </c>
    </row>
    <row r="7273" spans="1:7" x14ac:dyDescent="0.25">
      <c r="A7273" s="75" t="s">
        <v>4</v>
      </c>
      <c r="B7273">
        <v>0.8214285714285714</v>
      </c>
      <c r="C7273" s="76" t="s">
        <v>83</v>
      </c>
      <c r="E7273">
        <f t="shared" ca="1" si="216"/>
        <v>0.68701078574663632</v>
      </c>
      <c r="F7273">
        <v>10.363636363636363</v>
      </c>
      <c r="G7273">
        <f>AVERAGE(F$2:F7273)</f>
        <v>22984.14152615286</v>
      </c>
    </row>
    <row r="7274" spans="1:7" x14ac:dyDescent="0.25">
      <c r="A7274" s="75" t="s">
        <v>4</v>
      </c>
      <c r="B7274">
        <v>0.82558139534883723</v>
      </c>
      <c r="C7274" s="76" t="s">
        <v>84</v>
      </c>
      <c r="E7274">
        <f t="shared" ca="1" si="216"/>
        <v>0.66827502561577834</v>
      </c>
      <c r="F7274">
        <v>1.2222222222222223</v>
      </c>
      <c r="G7274">
        <f>AVERAGE(F$2:F7274)</f>
        <v>22980.981493249801</v>
      </c>
    </row>
    <row r="7275" spans="1:7" x14ac:dyDescent="0.25">
      <c r="A7275" s="75" t="s">
        <v>4</v>
      </c>
      <c r="B7275">
        <v>0.74285714285714277</v>
      </c>
      <c r="C7275" s="76" t="s">
        <v>85</v>
      </c>
      <c r="E7275">
        <f t="shared" ca="1" si="216"/>
        <v>0.62345323288546928</v>
      </c>
      <c r="F7275">
        <v>0.25</v>
      </c>
      <c r="G7275">
        <f>AVERAGE(F$2:F7275)</f>
        <v>22977.822195546578</v>
      </c>
    </row>
    <row r="7276" spans="1:7" x14ac:dyDescent="0.25">
      <c r="A7276" s="75" t="s">
        <v>4</v>
      </c>
      <c r="B7276">
        <v>0.40000000000000008</v>
      </c>
      <c r="C7276" s="76" t="s">
        <v>86</v>
      </c>
      <c r="E7276">
        <f t="shared" ca="1" si="216"/>
        <v>0.89441699495844029</v>
      </c>
      <c r="F7276">
        <v>0.5</v>
      </c>
      <c r="G7276">
        <f>AVERAGE(F$2:F7276)</f>
        <v>22974.663800743063</v>
      </c>
    </row>
    <row r="7277" spans="1:7" x14ac:dyDescent="0.25">
      <c r="A7277" s="75" t="s">
        <v>4</v>
      </c>
      <c r="B7277">
        <v>0.75000000000000011</v>
      </c>
      <c r="C7277" s="76" t="s">
        <v>87</v>
      </c>
      <c r="E7277">
        <f t="shared" ca="1" si="216"/>
        <v>0.43159222049713497</v>
      </c>
      <c r="F7277">
        <v>0.96183206106870234</v>
      </c>
      <c r="G7277">
        <f>AVERAGE(F$2:F7277)</f>
        <v>22971.506337580791</v>
      </c>
    </row>
    <row r="7278" spans="1:7" x14ac:dyDescent="0.25">
      <c r="A7278" s="75" t="s">
        <v>4</v>
      </c>
      <c r="B7278">
        <v>0.18181818181818188</v>
      </c>
      <c r="C7278" s="76" t="s">
        <v>88</v>
      </c>
      <c r="E7278">
        <f t="shared" ca="1" si="216"/>
        <v>0.45987592569021962</v>
      </c>
      <c r="F7278">
        <v>0.99833333333333329</v>
      </c>
      <c r="G7278">
        <f>AVERAGE(F$2:F7278)</f>
        <v>22968.349747227039</v>
      </c>
    </row>
    <row r="7279" spans="1:7" x14ac:dyDescent="0.25">
      <c r="A7279" s="75" t="s">
        <v>4</v>
      </c>
      <c r="B7279">
        <v>0.92592592592592593</v>
      </c>
      <c r="C7279" s="76" t="s">
        <v>89</v>
      </c>
      <c r="E7279">
        <f t="shared" ca="1" si="216"/>
        <v>0.98801813186426346</v>
      </c>
      <c r="F7279" s="12">
        <v>16666665.666666666</v>
      </c>
      <c r="G7279">
        <f>AVERAGE(F$2:F7279)</f>
        <v>25255.200161752931</v>
      </c>
    </row>
    <row r="7280" spans="1:7" x14ac:dyDescent="0.25">
      <c r="A7280" s="75" t="s">
        <v>4</v>
      </c>
      <c r="B7280">
        <v>0.65999999999999992</v>
      </c>
      <c r="C7280" s="76" t="s">
        <v>90</v>
      </c>
      <c r="E7280">
        <f t="shared" ca="1" si="216"/>
        <v>0.25685338108687605</v>
      </c>
      <c r="F7280">
        <v>4.9288537549407119</v>
      </c>
      <c r="G7280">
        <f>AVERAGE(F$2:F7280)</f>
        <v>25251.731241391892</v>
      </c>
    </row>
    <row r="7281" spans="1:7" x14ac:dyDescent="0.25">
      <c r="A7281" s="75" t="s">
        <v>4</v>
      </c>
      <c r="B7281">
        <v>0.75</v>
      </c>
      <c r="C7281" s="76" t="s">
        <v>91</v>
      </c>
      <c r="E7281">
        <f t="shared" ca="1" si="216"/>
        <v>8.5723588774879955E-2</v>
      </c>
      <c r="F7281">
        <v>0.98740785943296627</v>
      </c>
      <c r="G7281">
        <f>AVERAGE(F$2:F7281)</f>
        <v>25248.262732623549</v>
      </c>
    </row>
    <row r="7282" spans="1:7" x14ac:dyDescent="0.25">
      <c r="A7282" s="75" t="s">
        <v>4</v>
      </c>
      <c r="B7282">
        <v>3.5744680851063828</v>
      </c>
      <c r="C7282" s="76" t="s">
        <v>92</v>
      </c>
      <c r="E7282">
        <f t="shared" ca="1" si="216"/>
        <v>6.463519448031918E-3</v>
      </c>
      <c r="F7282">
        <v>0.54128440366972486</v>
      </c>
      <c r="G7282">
        <f>AVERAGE(F$2:F7282)</f>
        <v>25244.795115339082</v>
      </c>
    </row>
    <row r="7283" spans="1:7" x14ac:dyDescent="0.25">
      <c r="A7283" s="75" t="s">
        <v>4</v>
      </c>
      <c r="B7283">
        <v>9</v>
      </c>
      <c r="C7283" s="76" t="s">
        <v>93</v>
      </c>
      <c r="E7283">
        <f t="shared" ca="1" si="216"/>
        <v>0.3672322370044534</v>
      </c>
      <c r="F7283">
        <v>0.13636363636363635</v>
      </c>
      <c r="G7283">
        <f>AVERAGE(F$2:F7283)</f>
        <v>25241.328394829372</v>
      </c>
    </row>
    <row r="7284" spans="1:7" x14ac:dyDescent="0.25">
      <c r="A7284" s="75" t="s">
        <v>4</v>
      </c>
      <c r="B7284">
        <v>8.0909090909090899</v>
      </c>
      <c r="C7284" s="76" t="s">
        <v>94</v>
      </c>
      <c r="E7284">
        <f t="shared" ca="1" si="216"/>
        <v>0.60223595436947008</v>
      </c>
      <c r="F7284">
        <v>2.3333333333333335</v>
      </c>
      <c r="G7284">
        <f>AVERAGE(F$2:F7284)</f>
        <v>25237.862927980343</v>
      </c>
    </row>
    <row r="7285" spans="1:7" x14ac:dyDescent="0.25">
      <c r="A7285" s="75" t="s">
        <v>4</v>
      </c>
      <c r="B7285">
        <v>213.28571428571431</v>
      </c>
      <c r="C7285" s="76" t="s">
        <v>95</v>
      </c>
      <c r="E7285">
        <f t="shared" ca="1" si="216"/>
        <v>0.26669345477870809</v>
      </c>
      <c r="F7285">
        <v>0.13154172560113153</v>
      </c>
      <c r="G7285">
        <f>AVERAGE(F$2:F7285)</f>
        <v>25234.398110382008</v>
      </c>
    </row>
    <row r="7286" spans="1:7" x14ac:dyDescent="0.25">
      <c r="A7286" s="75" t="s">
        <v>4</v>
      </c>
      <c r="B7286">
        <v>0.65009208103130756</v>
      </c>
      <c r="C7286" s="76" t="s">
        <v>96</v>
      </c>
      <c r="E7286">
        <f t="shared" ca="1" si="216"/>
        <v>0.25273682471815639</v>
      </c>
      <c r="F7286">
        <v>0.73246135552913194</v>
      </c>
      <c r="G7286">
        <f>AVERAGE(F$2:F7286)</f>
        <v>25230.934326490587</v>
      </c>
    </row>
    <row r="7287" spans="1:7" x14ac:dyDescent="0.25">
      <c r="A7287" s="75" t="s">
        <v>4</v>
      </c>
      <c r="B7287">
        <v>0.50943396226415094</v>
      </c>
      <c r="C7287" s="76" t="s">
        <v>97</v>
      </c>
      <c r="E7287">
        <f t="shared" ca="1" si="216"/>
        <v>0.29697013914600012</v>
      </c>
      <c r="F7287">
        <v>0.35782173131261236</v>
      </c>
      <c r="G7287">
        <f>AVERAGE(F$2:F7287)</f>
        <v>25227.471441985403</v>
      </c>
    </row>
    <row r="7288" spans="1:7" x14ac:dyDescent="0.25">
      <c r="B7288">
        <v>0.97500000000000009</v>
      </c>
      <c r="C7288" s="76" t="s">
        <v>81</v>
      </c>
      <c r="E7288">
        <f t="shared" ca="1" si="216"/>
        <v>0.80757258539267363</v>
      </c>
      <c r="F7288">
        <v>0.58333333333333337</v>
      </c>
      <c r="G7288">
        <f>AVERAGE(F$2:F7288)</f>
        <v>25224.009538855356</v>
      </c>
    </row>
    <row r="7289" spans="1:7" x14ac:dyDescent="0.25">
      <c r="A7289" s="75" t="s">
        <v>5</v>
      </c>
      <c r="B7289">
        <v>0.96097560975609742</v>
      </c>
      <c r="C7289" s="76" t="s">
        <v>82</v>
      </c>
      <c r="E7289">
        <f t="shared" ca="1" si="216"/>
        <v>0.43530832291486032</v>
      </c>
      <c r="F7289">
        <v>0.31537242472266247</v>
      </c>
      <c r="G7289">
        <f>AVERAGE(F$2:F7289)</f>
        <v>25220.5485489862</v>
      </c>
    </row>
    <row r="7290" spans="1:7" x14ac:dyDescent="0.25">
      <c r="A7290" s="75" t="s">
        <v>5</v>
      </c>
      <c r="B7290">
        <v>0.98571428571428565</v>
      </c>
      <c r="C7290" s="76" t="s">
        <v>83</v>
      </c>
      <c r="E7290">
        <f t="shared" ca="1" si="216"/>
        <v>0.72913623665705418</v>
      </c>
      <c r="F7290">
        <v>3</v>
      </c>
      <c r="G7290">
        <f>AVERAGE(F$2:F7290)</f>
        <v>25217.088877076614</v>
      </c>
    </row>
    <row r="7291" spans="1:7" x14ac:dyDescent="0.25">
      <c r="A7291" s="75" t="s">
        <v>5</v>
      </c>
      <c r="B7291">
        <v>0.94302325581395341</v>
      </c>
      <c r="C7291" s="76" t="s">
        <v>84</v>
      </c>
      <c r="E7291">
        <f t="shared" ca="1" si="216"/>
        <v>0.87610844407542365</v>
      </c>
      <c r="F7291">
        <v>2.8095238095238093</v>
      </c>
      <c r="G7291">
        <f>AVERAGE(F$2:F7291)</f>
        <v>25213.630128194138</v>
      </c>
    </row>
    <row r="7292" spans="1:7" x14ac:dyDescent="0.25">
      <c r="A7292" s="75" t="s">
        <v>5</v>
      </c>
      <c r="B7292">
        <v>0.7142857142857143</v>
      </c>
      <c r="C7292" s="76" t="s">
        <v>85</v>
      </c>
      <c r="E7292">
        <f t="shared" ca="1" si="216"/>
        <v>0.72723081588958915</v>
      </c>
      <c r="F7292">
        <v>0</v>
      </c>
      <c r="G7292">
        <f>AVERAGE(F$2:F7292)</f>
        <v>25210.171942742458</v>
      </c>
    </row>
    <row r="7293" spans="1:7" x14ac:dyDescent="0.25">
      <c r="A7293" s="75" t="s">
        <v>5</v>
      </c>
      <c r="B7293">
        <v>0.36</v>
      </c>
      <c r="C7293" s="76" t="s">
        <v>86</v>
      </c>
      <c r="E7293">
        <f t="shared" ca="1" si="216"/>
        <v>0.37914921248830713</v>
      </c>
      <c r="F7293">
        <v>0.79661016949152541</v>
      </c>
      <c r="G7293">
        <f>AVERAGE(F$2:F7293)</f>
        <v>25206.714815022686</v>
      </c>
    </row>
    <row r="7294" spans="1:7" x14ac:dyDescent="0.25">
      <c r="A7294" s="75" t="s">
        <v>5</v>
      </c>
      <c r="B7294">
        <v>0.73333333333333339</v>
      </c>
      <c r="C7294" s="76" t="s">
        <v>87</v>
      </c>
      <c r="E7294">
        <f t="shared" ca="1" si="216"/>
        <v>0.97707957603448015</v>
      </c>
      <c r="F7294">
        <v>0.53846153846153844</v>
      </c>
      <c r="G7294">
        <f>AVERAGE(F$2:F7294)</f>
        <v>25203.258599973531</v>
      </c>
    </row>
    <row r="7295" spans="1:7" x14ac:dyDescent="0.25">
      <c r="A7295" s="75" t="s">
        <v>5</v>
      </c>
      <c r="B7295">
        <v>0.10909090909090917</v>
      </c>
      <c r="C7295" s="76" t="s">
        <v>88</v>
      </c>
      <c r="E7295">
        <f t="shared" ca="1" si="216"/>
        <v>0.7162163547947703</v>
      </c>
      <c r="F7295">
        <v>1.785714285714287E-2</v>
      </c>
      <c r="G7295">
        <f>AVERAGE(F$2:F7295)</f>
        <v>25199.803261237194</v>
      </c>
    </row>
    <row r="7296" spans="1:7" x14ac:dyDescent="0.25">
      <c r="A7296" s="75" t="s">
        <v>5</v>
      </c>
      <c r="B7296">
        <v>0.48148148148148151</v>
      </c>
      <c r="C7296" s="76" t="s">
        <v>89</v>
      </c>
      <c r="E7296">
        <f t="shared" ca="1" si="216"/>
        <v>6.6872371142409071E-3</v>
      </c>
      <c r="F7296">
        <v>0.22109714031378658</v>
      </c>
      <c r="G7296">
        <f>AVERAGE(F$2:F7296)</f>
        <v>25196.348897678032</v>
      </c>
    </row>
    <row r="7297" spans="1:7" x14ac:dyDescent="0.25">
      <c r="A7297" s="75" t="s">
        <v>5</v>
      </c>
      <c r="B7297">
        <v>0.60000000000000009</v>
      </c>
      <c r="C7297" s="76" t="s">
        <v>90</v>
      </c>
      <c r="E7297">
        <f t="shared" ca="1" si="216"/>
        <v>0.35557290832685995</v>
      </c>
      <c r="F7297">
        <v>0.44927536231884069</v>
      </c>
      <c r="G7297">
        <f>AVERAGE(F$2:F7297)</f>
        <v>25192.895512313131</v>
      </c>
    </row>
    <row r="7298" spans="1:7" x14ac:dyDescent="0.25">
      <c r="A7298" s="75" t="s">
        <v>5</v>
      </c>
      <c r="B7298">
        <v>1.5</v>
      </c>
      <c r="C7298" s="76" t="s">
        <v>91</v>
      </c>
      <c r="E7298">
        <f t="shared" ref="E7298:E7361" ca="1" si="217">RAND()</f>
        <v>0.92991596691894007</v>
      </c>
      <c r="F7298">
        <v>0</v>
      </c>
      <c r="G7298">
        <f>AVERAGE(F$2:F7298)</f>
        <v>25189.443011900319</v>
      </c>
    </row>
    <row r="7299" spans="1:7" x14ac:dyDescent="0.25">
      <c r="A7299" s="75" t="s">
        <v>5</v>
      </c>
      <c r="B7299">
        <v>4.2127659574468082</v>
      </c>
      <c r="C7299" s="76" t="s">
        <v>92</v>
      </c>
      <c r="E7299">
        <f t="shared" ca="1" si="217"/>
        <v>0.55227018040231257</v>
      </c>
      <c r="F7299">
        <v>0.91666666666666663</v>
      </c>
      <c r="G7299">
        <f>AVERAGE(F$2:F7299)</f>
        <v>25185.991583242434</v>
      </c>
    </row>
    <row r="7300" spans="1:7" x14ac:dyDescent="0.25">
      <c r="A7300" s="75" t="s">
        <v>5</v>
      </c>
      <c r="B7300">
        <v>0.5</v>
      </c>
      <c r="C7300" s="76" t="s">
        <v>93</v>
      </c>
      <c r="E7300">
        <f t="shared" ca="1" si="217"/>
        <v>0.3236770635210644</v>
      </c>
      <c r="F7300">
        <v>0.9941860465116279</v>
      </c>
      <c r="G7300">
        <f>AVERAGE(F$2:F7300)</f>
        <v>25182.541110931539</v>
      </c>
    </row>
    <row r="7301" spans="1:7" x14ac:dyDescent="0.25">
      <c r="A7301" s="75" t="s">
        <v>5</v>
      </c>
      <c r="B7301">
        <v>9.0909090909090981E-2</v>
      </c>
      <c r="C7301" s="76" t="s">
        <v>94</v>
      </c>
      <c r="E7301">
        <f t="shared" ca="1" si="217"/>
        <v>0.2561729087730048</v>
      </c>
      <c r="F7301">
        <v>223.99999999999997</v>
      </c>
      <c r="G7301">
        <f>AVERAGE(F$2:F7301)</f>
        <v>25179.122132697168</v>
      </c>
    </row>
    <row r="7302" spans="1:7" x14ac:dyDescent="0.25">
      <c r="A7302" s="75" t="s">
        <v>5</v>
      </c>
      <c r="B7302">
        <v>0.28571428571428564</v>
      </c>
      <c r="C7302" s="76" t="s">
        <v>95</v>
      </c>
      <c r="E7302">
        <f t="shared" ca="1" si="217"/>
        <v>0.68928552274123989</v>
      </c>
      <c r="F7302">
        <v>3.0927835051546421E-2</v>
      </c>
      <c r="G7302">
        <f>AVERAGE(F$2:F7302)</f>
        <v>25175.673414548302</v>
      </c>
    </row>
    <row r="7303" spans="1:7" x14ac:dyDescent="0.25">
      <c r="A7303" s="75" t="s">
        <v>5</v>
      </c>
      <c r="B7303">
        <v>0.53038674033149169</v>
      </c>
      <c r="C7303" s="76" t="s">
        <v>96</v>
      </c>
      <c r="E7303">
        <f t="shared" ca="1" si="217"/>
        <v>0.59454321384885245</v>
      </c>
      <c r="F7303">
        <v>0.32743362831858419</v>
      </c>
      <c r="G7303">
        <f>AVERAGE(F$2:F7303)</f>
        <v>25172.225681601038</v>
      </c>
    </row>
    <row r="7304" spans="1:7" x14ac:dyDescent="0.25">
      <c r="A7304" s="75" t="s">
        <v>5</v>
      </c>
      <c r="B7304">
        <v>1.358490566037736</v>
      </c>
      <c r="C7304" s="76" t="s">
        <v>97</v>
      </c>
      <c r="E7304">
        <f t="shared" ca="1" si="217"/>
        <v>0.88960615142405286</v>
      </c>
      <c r="F7304">
        <v>1.1428571428571428</v>
      </c>
      <c r="G7304">
        <f>AVERAGE(F$2:F7304)</f>
        <v>25168.779004506079</v>
      </c>
    </row>
    <row r="7305" spans="1:7" x14ac:dyDescent="0.25">
      <c r="B7305">
        <v>0.94444444444444442</v>
      </c>
      <c r="C7305" s="76" t="s">
        <v>81</v>
      </c>
      <c r="E7305">
        <f t="shared" ca="1" si="217"/>
        <v>0.29990851804932694</v>
      </c>
      <c r="F7305">
        <v>0.58333333333333337</v>
      </c>
      <c r="G7305">
        <f>AVERAGE(F$2:F7305)</f>
        <v>25165.33319458396</v>
      </c>
    </row>
    <row r="7306" spans="1:7" x14ac:dyDescent="0.25">
      <c r="A7306" s="75" t="s">
        <v>6</v>
      </c>
      <c r="B7306">
        <v>0.95121951219512191</v>
      </c>
      <c r="C7306" s="76" t="s">
        <v>82</v>
      </c>
      <c r="E7306">
        <f t="shared" ca="1" si="217"/>
        <v>0.34906360957095328</v>
      </c>
      <c r="F7306">
        <v>0.40226626476188848</v>
      </c>
      <c r="G7306">
        <f>AVERAGE(F$2:F7306)</f>
        <v>25161.888303286451</v>
      </c>
    </row>
    <row r="7307" spans="1:7" x14ac:dyDescent="0.25">
      <c r="A7307" s="75" t="s">
        <v>6</v>
      </c>
      <c r="B7307">
        <v>0.97142857142857153</v>
      </c>
      <c r="C7307" s="76" t="s">
        <v>83</v>
      </c>
      <c r="E7307">
        <f t="shared" ca="1" si="217"/>
        <v>0.21210503993284802</v>
      </c>
      <c r="F7307">
        <v>0.375</v>
      </c>
      <c r="G7307">
        <f>AVERAGE(F$2:F7307)</f>
        <v>25158.444351287642</v>
      </c>
    </row>
    <row r="7308" spans="1:7" x14ac:dyDescent="0.25">
      <c r="A7308" s="75" t="s">
        <v>6</v>
      </c>
      <c r="B7308">
        <v>0.94186046511627897</v>
      </c>
      <c r="C7308" s="76" t="s">
        <v>84</v>
      </c>
      <c r="E7308">
        <f t="shared" ca="1" si="217"/>
        <v>0.31897258379786508</v>
      </c>
      <c r="F7308">
        <v>0.38271604938271603</v>
      </c>
      <c r="G7308">
        <f>AVERAGE(F$2:F7308)</f>
        <v>25155.001342989402</v>
      </c>
    </row>
    <row r="7309" spans="1:7" x14ac:dyDescent="0.25">
      <c r="A7309" s="75" t="s">
        <v>6</v>
      </c>
      <c r="B7309">
        <v>0.78571428571428581</v>
      </c>
      <c r="C7309" s="76" t="s">
        <v>85</v>
      </c>
      <c r="E7309">
        <f t="shared" ca="1" si="217"/>
        <v>0.97031996253830943</v>
      </c>
      <c r="F7309">
        <v>0.95428571428571429</v>
      </c>
      <c r="G7309">
        <f>AVERAGE(F$2:F7309)</f>
        <v>25151.55935516</v>
      </c>
    </row>
    <row r="7310" spans="1:7" x14ac:dyDescent="0.25">
      <c r="A7310" s="75" t="s">
        <v>6</v>
      </c>
      <c r="B7310">
        <v>0.40000000000000008</v>
      </c>
      <c r="C7310" s="76" t="s">
        <v>86</v>
      </c>
      <c r="E7310">
        <f t="shared" ca="1" si="217"/>
        <v>0.94619485272020198</v>
      </c>
      <c r="F7310">
        <v>9</v>
      </c>
      <c r="G7310">
        <f>AVERAGE(F$2:F7310)</f>
        <v>25148.119409975276</v>
      </c>
    </row>
    <row r="7311" spans="1:7" x14ac:dyDescent="0.25">
      <c r="A7311" s="75" t="s">
        <v>6</v>
      </c>
      <c r="B7311">
        <v>0.8</v>
      </c>
      <c r="C7311" s="76" t="s">
        <v>87</v>
      </c>
      <c r="E7311">
        <f t="shared" ca="1" si="217"/>
        <v>0.71619046337078796</v>
      </c>
      <c r="F7311">
        <v>2.0720628763907303E-2</v>
      </c>
      <c r="G7311">
        <f>AVERAGE(F$2:F7311)</f>
        <v>25144.67917759643</v>
      </c>
    </row>
    <row r="7312" spans="1:7" x14ac:dyDescent="0.25">
      <c r="A7312" s="75" t="s">
        <v>6</v>
      </c>
      <c r="B7312">
        <v>0.18181818181818188</v>
      </c>
      <c r="C7312" s="76" t="s">
        <v>88</v>
      </c>
      <c r="E7312">
        <f t="shared" ca="1" si="217"/>
        <v>7.253139712029455E-2</v>
      </c>
      <c r="F7312">
        <v>0.22222222222222221</v>
      </c>
      <c r="G7312">
        <f>AVERAGE(F$2:F7312)</f>
        <v>25141.23991389032</v>
      </c>
    </row>
    <row r="7313" spans="1:7" x14ac:dyDescent="0.25">
      <c r="A7313" s="75" t="s">
        <v>6</v>
      </c>
      <c r="B7313">
        <v>0.44444444444444448</v>
      </c>
      <c r="C7313" s="76" t="s">
        <v>89</v>
      </c>
      <c r="E7313">
        <f t="shared" ca="1" si="217"/>
        <v>0.30264259729433884</v>
      </c>
      <c r="F7313">
        <v>0.75728155339805825</v>
      </c>
      <c r="G7313">
        <f>AVERAGE(F$2:F7313)</f>
        <v>25137.80166407736</v>
      </c>
    </row>
    <row r="7314" spans="1:7" x14ac:dyDescent="0.25">
      <c r="A7314" s="75" t="s">
        <v>6</v>
      </c>
      <c r="B7314">
        <v>0.19999999999999998</v>
      </c>
      <c r="C7314" s="76" t="s">
        <v>90</v>
      </c>
      <c r="E7314">
        <f t="shared" ca="1" si="217"/>
        <v>7.9144897562488326E-2</v>
      </c>
      <c r="F7314">
        <v>1.9607843137254902E-2</v>
      </c>
      <c r="G7314">
        <f>AVERAGE(F$2:F7314)</f>
        <v>25134.364253704567</v>
      </c>
    </row>
    <row r="7315" spans="1:7" x14ac:dyDescent="0.25">
      <c r="A7315" s="75" t="s">
        <v>6</v>
      </c>
      <c r="B7315">
        <v>6.2500000000000153E-2</v>
      </c>
      <c r="C7315" s="76" t="s">
        <v>91</v>
      </c>
      <c r="E7315">
        <f t="shared" ca="1" si="217"/>
        <v>0.20294362660665</v>
      </c>
      <c r="F7315">
        <v>0.37046861184792218</v>
      </c>
      <c r="G7315">
        <f>AVERAGE(F$2:F7315)</f>
        <v>25130.927831256511</v>
      </c>
    </row>
    <row r="7316" spans="1:7" x14ac:dyDescent="0.25">
      <c r="A7316" s="75" t="s">
        <v>6</v>
      </c>
      <c r="B7316">
        <v>3.042553191489362</v>
      </c>
      <c r="C7316" s="76" t="s">
        <v>92</v>
      </c>
      <c r="E7316">
        <f t="shared" ca="1" si="217"/>
        <v>0.12325546364629469</v>
      </c>
      <c r="F7316">
        <v>0.44444444444444442</v>
      </c>
      <c r="G7316">
        <f>AVERAGE(F$2:F7316)</f>
        <v>25127.49235847636</v>
      </c>
    </row>
    <row r="7317" spans="1:7" x14ac:dyDescent="0.25">
      <c r="A7317" s="75" t="s">
        <v>6</v>
      </c>
      <c r="B7317">
        <v>0.5</v>
      </c>
      <c r="C7317" s="76" t="s">
        <v>93</v>
      </c>
      <c r="E7317">
        <f t="shared" ca="1" si="217"/>
        <v>0.38316808006113035</v>
      </c>
      <c r="F7317">
        <v>0.48979591836734687</v>
      </c>
      <c r="G7317">
        <f>AVERAGE(F$2:F7317)</f>
        <v>25124.057831062124</v>
      </c>
    </row>
    <row r="7318" spans="1:7" x14ac:dyDescent="0.25">
      <c r="A7318" s="75" t="s">
        <v>6</v>
      </c>
      <c r="B7318">
        <v>9.0909090909090981E-2</v>
      </c>
      <c r="C7318" s="76" t="s">
        <v>94</v>
      </c>
      <c r="E7318">
        <f t="shared" ca="1" si="217"/>
        <v>0.69031400439661006</v>
      </c>
      <c r="F7318">
        <v>0.95833333333333337</v>
      </c>
      <c r="G7318">
        <f>AVERAGE(F$2:F7318)</f>
        <v>25120.624306462189</v>
      </c>
    </row>
    <row r="7319" spans="1:7" x14ac:dyDescent="0.25">
      <c r="A7319" s="75" t="s">
        <v>6</v>
      </c>
      <c r="B7319">
        <v>0.28571428571428564</v>
      </c>
      <c r="C7319" s="76" t="s">
        <v>95</v>
      </c>
      <c r="E7319">
        <f t="shared" ca="1" si="217"/>
        <v>0.98379496733123573</v>
      </c>
      <c r="F7319">
        <v>0.1111111111111111</v>
      </c>
      <c r="G7319">
        <f>AVERAGE(F$2:F7319)</f>
        <v>25117.191604467742</v>
      </c>
    </row>
    <row r="7320" spans="1:7" x14ac:dyDescent="0.25">
      <c r="A7320" s="75" t="s">
        <v>6</v>
      </c>
      <c r="B7320">
        <v>0.67771639042357279</v>
      </c>
      <c r="C7320" s="76" t="s">
        <v>96</v>
      </c>
      <c r="E7320">
        <f t="shared" ca="1" si="217"/>
        <v>0.49253287548702962</v>
      </c>
      <c r="F7320">
        <v>0.27299163940385318</v>
      </c>
      <c r="G7320">
        <f>AVERAGE(F$2:F7320)</f>
        <v>25113.759862616007</v>
      </c>
    </row>
    <row r="7321" spans="1:7" x14ac:dyDescent="0.25">
      <c r="A7321" s="75" t="s">
        <v>6</v>
      </c>
      <c r="B7321">
        <v>0.8867924528301887</v>
      </c>
      <c r="C7321" s="76" t="s">
        <v>97</v>
      </c>
      <c r="E7321">
        <f t="shared" ca="1" si="217"/>
        <v>0.56393650377998339</v>
      </c>
      <c r="F7321">
        <v>0.96544574982722875</v>
      </c>
      <c r="G7321">
        <f>AVERAGE(F$2:F7321)</f>
        <v>25110.329152996219</v>
      </c>
    </row>
    <row r="7322" spans="1:7" x14ac:dyDescent="0.25">
      <c r="B7322">
        <v>0.99888888888888894</v>
      </c>
      <c r="C7322" s="76" t="s">
        <v>81</v>
      </c>
      <c r="E7322">
        <f t="shared" ca="1" si="217"/>
        <v>0.69773646935073008</v>
      </c>
      <c r="F7322">
        <v>0.16548042704626328</v>
      </c>
      <c r="G7322">
        <f>AVERAGE(F$2:F7322)</f>
        <v>25106.899271330796</v>
      </c>
    </row>
    <row r="7323" spans="1:7" x14ac:dyDescent="0.25">
      <c r="A7323" s="75" t="s">
        <v>7</v>
      </c>
      <c r="B7323">
        <v>0.99804878048780488</v>
      </c>
      <c r="C7323" s="76" t="s">
        <v>82</v>
      </c>
      <c r="E7323">
        <f t="shared" ca="1" si="217"/>
        <v>0.28145312736048966</v>
      </c>
      <c r="F7323">
        <v>0.5625</v>
      </c>
      <c r="G7323">
        <f>AVERAGE(F$2:F7323)</f>
        <v>25103.470380758368</v>
      </c>
    </row>
    <row r="7324" spans="1:7" x14ac:dyDescent="0.25">
      <c r="A7324" s="75" t="s">
        <v>7</v>
      </c>
      <c r="B7324">
        <v>0.99928571428571433</v>
      </c>
      <c r="C7324" s="76" t="s">
        <v>83</v>
      </c>
      <c r="E7324">
        <f t="shared" ca="1" si="217"/>
        <v>0.26759880581776774</v>
      </c>
      <c r="F7324">
        <v>0</v>
      </c>
      <c r="G7324">
        <f>AVERAGE(F$2:F7324)</f>
        <v>25100.042349844702</v>
      </c>
    </row>
    <row r="7325" spans="1:7" x14ac:dyDescent="0.25">
      <c r="A7325" s="75" t="s">
        <v>7</v>
      </c>
      <c r="B7325">
        <v>0.99709302325581384</v>
      </c>
      <c r="C7325" s="76" t="s">
        <v>84</v>
      </c>
      <c r="E7325">
        <f t="shared" ca="1" si="217"/>
        <v>5.2700836537812212E-2</v>
      </c>
      <c r="F7325">
        <v>0.13636363636363635</v>
      </c>
      <c r="G7325">
        <f>AVERAGE(F$2:F7325)</f>
        <v>25096.61527365871</v>
      </c>
    </row>
    <row r="7326" spans="1:7" x14ac:dyDescent="0.25">
      <c r="A7326" s="75" t="s">
        <v>7</v>
      </c>
      <c r="B7326">
        <v>0.86428571428571421</v>
      </c>
      <c r="C7326" s="76" t="s">
        <v>85</v>
      </c>
      <c r="E7326">
        <f t="shared" ca="1" si="217"/>
        <v>0.71880405022663296</v>
      </c>
      <c r="F7326">
        <v>2.9130434782608696</v>
      </c>
      <c r="G7326">
        <f>AVERAGE(F$2:F7326)</f>
        <v>25093.189512262095</v>
      </c>
    </row>
    <row r="7327" spans="1:7" x14ac:dyDescent="0.25">
      <c r="A7327" s="75" t="s">
        <v>7</v>
      </c>
      <c r="B7327">
        <v>0.68</v>
      </c>
      <c r="C7327" s="76" t="s">
        <v>86</v>
      </c>
      <c r="E7327">
        <f t="shared" ca="1" si="217"/>
        <v>2.949856393914263E-2</v>
      </c>
      <c r="F7327">
        <v>0.98888888888888893</v>
      </c>
      <c r="G7327">
        <f>AVERAGE(F$2:F7327)</f>
        <v>25089.764423451918</v>
      </c>
    </row>
    <row r="7328" spans="1:7" x14ac:dyDescent="0.25">
      <c r="A7328" s="75" t="s">
        <v>7</v>
      </c>
      <c r="B7328">
        <v>0.87333333333333329</v>
      </c>
      <c r="C7328" s="76" t="s">
        <v>87</v>
      </c>
      <c r="E7328">
        <f t="shared" ca="1" si="217"/>
        <v>0.84324300831206889</v>
      </c>
      <c r="F7328">
        <v>0.9358974358974359</v>
      </c>
      <c r="G7328">
        <f>AVERAGE(F$2:F7328)</f>
        <v>25086.340262331949</v>
      </c>
    </row>
    <row r="7329" spans="1:7" x14ac:dyDescent="0.25">
      <c r="A7329" s="75" t="s">
        <v>7</v>
      </c>
      <c r="B7329">
        <v>0.56363636363636371</v>
      </c>
      <c r="C7329" s="76" t="s">
        <v>88</v>
      </c>
      <c r="E7329">
        <f t="shared" ca="1" si="217"/>
        <v>2.5719675375758255E-2</v>
      </c>
      <c r="F7329">
        <v>1.1582733812949642</v>
      </c>
      <c r="G7329">
        <f>AVERAGE(F$2:F7329)</f>
        <v>25082.917066099832</v>
      </c>
    </row>
    <row r="7330" spans="1:7" x14ac:dyDescent="0.25">
      <c r="A7330" s="75" t="s">
        <v>7</v>
      </c>
      <c r="B7330">
        <v>0.55555555555555558</v>
      </c>
      <c r="C7330" s="76" t="s">
        <v>89</v>
      </c>
      <c r="E7330">
        <f t="shared" ca="1" si="217"/>
        <v>0.36849065465909958</v>
      </c>
      <c r="F7330">
        <v>0.84202211690363349</v>
      </c>
      <c r="G7330">
        <f>AVERAGE(F$2:F7330)</f>
        <v>25079.494760868012</v>
      </c>
    </row>
    <row r="7331" spans="1:7" x14ac:dyDescent="0.25">
      <c r="A7331" s="75" t="s">
        <v>7</v>
      </c>
      <c r="B7331">
        <v>0.5</v>
      </c>
      <c r="C7331" s="76" t="s">
        <v>90</v>
      </c>
      <c r="E7331">
        <f t="shared" ca="1" si="217"/>
        <v>0.80462681461314178</v>
      </c>
      <c r="F7331">
        <v>0.82608695652173914</v>
      </c>
      <c r="G7331">
        <f>AVERAGE(F$2:F7331)</f>
        <v>25076.073387242654</v>
      </c>
    </row>
    <row r="7332" spans="1:7" x14ac:dyDescent="0.25">
      <c r="A7332" s="75" t="s">
        <v>7</v>
      </c>
      <c r="B7332">
        <v>0.12500000000000014</v>
      </c>
      <c r="C7332" s="76" t="s">
        <v>91</v>
      </c>
      <c r="E7332">
        <f t="shared" ca="1" si="217"/>
        <v>0.99850159566337005</v>
      </c>
      <c r="F7332">
        <v>1427.5714285714287</v>
      </c>
      <c r="G7332">
        <f>AVERAGE(F$2:F7332)</f>
        <v>25072.847565123069</v>
      </c>
    </row>
    <row r="7333" spans="1:7" x14ac:dyDescent="0.25">
      <c r="A7333" s="75" t="s">
        <v>7</v>
      </c>
      <c r="B7333">
        <v>1.1276595744680853</v>
      </c>
      <c r="C7333" s="76" t="s">
        <v>92</v>
      </c>
      <c r="E7333">
        <f t="shared" ca="1" si="217"/>
        <v>0.12962090360325718</v>
      </c>
      <c r="F7333">
        <v>3.5454545454545454</v>
      </c>
      <c r="G7333">
        <f>AVERAGE(F$2:F7333)</f>
        <v>25069.428402260193</v>
      </c>
    </row>
    <row r="7334" spans="1:7" x14ac:dyDescent="0.25">
      <c r="A7334" s="75" t="s">
        <v>7</v>
      </c>
      <c r="B7334">
        <v>9.5</v>
      </c>
      <c r="C7334" s="76" t="s">
        <v>93</v>
      </c>
      <c r="E7334">
        <f t="shared" ca="1" si="217"/>
        <v>5.0858731894495524E-2</v>
      </c>
      <c r="F7334">
        <v>5.4054054054054099E-2</v>
      </c>
      <c r="G7334">
        <f>AVERAGE(F$2:F7334)</f>
        <v>25066.009695816963</v>
      </c>
    </row>
    <row r="7335" spans="1:7" x14ac:dyDescent="0.25">
      <c r="A7335" s="75" t="s">
        <v>7</v>
      </c>
      <c r="B7335">
        <v>90.818181818181813</v>
      </c>
      <c r="C7335" s="76" t="s">
        <v>94</v>
      </c>
      <c r="E7335">
        <f t="shared" ca="1" si="217"/>
        <v>0.97964531313046133</v>
      </c>
      <c r="F7335">
        <v>0.65217391304347827</v>
      </c>
      <c r="G7335">
        <f>AVERAGE(F$2:F7335)</f>
        <v>25062.592003217847</v>
      </c>
    </row>
    <row r="7336" spans="1:7" x14ac:dyDescent="0.25">
      <c r="A7336" s="75" t="s">
        <v>7</v>
      </c>
      <c r="B7336">
        <v>142.57142857142858</v>
      </c>
      <c r="C7336" s="76" t="s">
        <v>95</v>
      </c>
      <c r="E7336">
        <f t="shared" ca="1" si="217"/>
        <v>0.44447387397017124</v>
      </c>
      <c r="F7336">
        <v>0.55844155844155841</v>
      </c>
      <c r="G7336">
        <f>AVERAGE(F$2:F7336)</f>
        <v>25059.175229726141</v>
      </c>
    </row>
    <row r="7337" spans="1:7" x14ac:dyDescent="0.25">
      <c r="A7337" s="75" t="s">
        <v>7</v>
      </c>
      <c r="B7337">
        <v>0.63167587476979747</v>
      </c>
      <c r="C7337" s="76" t="s">
        <v>96</v>
      </c>
      <c r="E7337">
        <f t="shared" ca="1" si="217"/>
        <v>0.96367136224538308</v>
      </c>
      <c r="F7337">
        <v>0.86206896551724133</v>
      </c>
      <c r="G7337">
        <f>AVERAGE(F$2:F7337)</f>
        <v>25055.759429131707</v>
      </c>
    </row>
    <row r="7338" spans="1:7" x14ac:dyDescent="0.25">
      <c r="A7338" s="75" t="s">
        <v>7</v>
      </c>
      <c r="B7338">
        <v>0.69811320754716988</v>
      </c>
      <c r="C7338" s="76" t="s">
        <v>97</v>
      </c>
      <c r="E7338">
        <f t="shared" ca="1" si="217"/>
        <v>4.9900523468423219E-2</v>
      </c>
      <c r="F7338">
        <v>0.55223880597014929</v>
      </c>
      <c r="G7338">
        <f>AVERAGE(F$2:F7338)</f>
        <v>25052.344517425241</v>
      </c>
    </row>
    <row r="7339" spans="1:7" x14ac:dyDescent="0.25">
      <c r="B7339">
        <v>0.97777777777777775</v>
      </c>
      <c r="C7339" s="76" t="s">
        <v>81</v>
      </c>
      <c r="E7339">
        <f t="shared" ca="1" si="217"/>
        <v>0.20716580356999459</v>
      </c>
      <c r="F7339">
        <v>0.30434782608695654</v>
      </c>
      <c r="G7339">
        <f>AVERAGE(F$2:F7339)</f>
        <v>25048.930502684219</v>
      </c>
    </row>
    <row r="7340" spans="1:7" x14ac:dyDescent="0.25">
      <c r="A7340" s="75" t="s">
        <v>8</v>
      </c>
      <c r="B7340">
        <v>0.93902439024390238</v>
      </c>
      <c r="C7340" s="76" t="s">
        <v>82</v>
      </c>
      <c r="E7340">
        <f t="shared" ca="1" si="217"/>
        <v>0.54880339360524211</v>
      </c>
      <c r="F7340">
        <v>82.333333333333329</v>
      </c>
      <c r="G7340">
        <f>AVERAGE(F$2:F7340)</f>
        <v>25045.528595453081</v>
      </c>
    </row>
    <row r="7341" spans="1:7" x14ac:dyDescent="0.25">
      <c r="A7341" s="75" t="s">
        <v>8</v>
      </c>
      <c r="B7341">
        <v>0.9821428571428571</v>
      </c>
      <c r="C7341" s="76" t="s">
        <v>83</v>
      </c>
      <c r="E7341">
        <f t="shared" ca="1" si="217"/>
        <v>0.41022626486091773</v>
      </c>
      <c r="F7341">
        <v>2.5974025974025997E-2</v>
      </c>
      <c r="G7341">
        <f>AVERAGE(F$2:F7341)</f>
        <v>25042.116401635449</v>
      </c>
    </row>
    <row r="7342" spans="1:7" x14ac:dyDescent="0.25">
      <c r="A7342" s="75" t="s">
        <v>8</v>
      </c>
      <c r="B7342">
        <v>0.93604651162790697</v>
      </c>
      <c r="C7342" s="76" t="s">
        <v>84</v>
      </c>
      <c r="E7342">
        <f t="shared" ca="1" si="217"/>
        <v>0.8205896682664543</v>
      </c>
      <c r="F7342">
        <v>0.47368421052631576</v>
      </c>
      <c r="G7342">
        <f>AVERAGE(F$2:F7342)</f>
        <v>25038.705198431875</v>
      </c>
    </row>
    <row r="7343" spans="1:7" x14ac:dyDescent="0.25">
      <c r="A7343" s="75" t="s">
        <v>8</v>
      </c>
      <c r="B7343">
        <v>0.7142857142857143</v>
      </c>
      <c r="C7343" s="76" t="s">
        <v>85</v>
      </c>
      <c r="E7343">
        <f t="shared" ca="1" si="217"/>
        <v>0.23135643778532478</v>
      </c>
      <c r="F7343">
        <v>3.2531824611032531E-2</v>
      </c>
      <c r="G7343">
        <f>AVERAGE(F$2:F7343)</f>
        <v>25035.294864372136</v>
      </c>
    </row>
    <row r="7344" spans="1:7" x14ac:dyDescent="0.25">
      <c r="A7344" s="75" t="s">
        <v>8</v>
      </c>
      <c r="B7344">
        <v>0.31999999999999995</v>
      </c>
      <c r="C7344" s="76" t="s">
        <v>86</v>
      </c>
      <c r="E7344">
        <f t="shared" ca="1" si="217"/>
        <v>0.72144828772485292</v>
      </c>
      <c r="F7344">
        <v>1.6086956521739129</v>
      </c>
      <c r="G7344">
        <f>AVERAGE(F$2:F7344)</f>
        <v>25031.885673827575</v>
      </c>
    </row>
    <row r="7345" spans="1:7" x14ac:dyDescent="0.25">
      <c r="A7345" s="75" t="s">
        <v>8</v>
      </c>
      <c r="B7345">
        <v>0.73333333333333339</v>
      </c>
      <c r="C7345" s="76" t="s">
        <v>87</v>
      </c>
      <c r="E7345">
        <f t="shared" ca="1" si="217"/>
        <v>0.40464144955893899</v>
      </c>
      <c r="F7345">
        <v>0.364256480218281</v>
      </c>
      <c r="G7345">
        <f>AVERAGE(F$2:F7345)</f>
        <v>25028.47724226203</v>
      </c>
    </row>
    <row r="7346" spans="1:7" x14ac:dyDescent="0.25">
      <c r="A7346" s="75" t="s">
        <v>8</v>
      </c>
      <c r="B7346">
        <v>0.10909090909090917</v>
      </c>
      <c r="C7346" s="76" t="s">
        <v>88</v>
      </c>
      <c r="E7346">
        <f t="shared" ca="1" si="217"/>
        <v>0.1208581800239561</v>
      </c>
      <c r="F7346">
        <v>0.875</v>
      </c>
      <c r="G7346">
        <f>AVERAGE(F$2:F7346)</f>
        <v>25025.069808328437</v>
      </c>
    </row>
    <row r="7347" spans="1:7" x14ac:dyDescent="0.25">
      <c r="A7347" s="75" t="s">
        <v>8</v>
      </c>
      <c r="B7347">
        <v>0.87037037037037046</v>
      </c>
      <c r="C7347" s="76" t="s">
        <v>89</v>
      </c>
      <c r="E7347">
        <f t="shared" ca="1" si="217"/>
        <v>0.29400765427607745</v>
      </c>
      <c r="F7347">
        <v>1.2727272727272727</v>
      </c>
      <c r="G7347">
        <f>AVERAGE(F$2:F7347)</f>
        <v>25021.663356234636</v>
      </c>
    </row>
    <row r="7348" spans="1:7" x14ac:dyDescent="0.25">
      <c r="A7348" s="75" t="s">
        <v>8</v>
      </c>
      <c r="B7348">
        <v>0.87</v>
      </c>
      <c r="C7348" s="76" t="s">
        <v>90</v>
      </c>
      <c r="E7348">
        <f t="shared" ca="1" si="217"/>
        <v>0.3580444405344031</v>
      </c>
      <c r="F7348">
        <v>0.63043478260869568</v>
      </c>
      <c r="G7348">
        <f>AVERAGE(F$2:F7348)</f>
        <v>25018.257744022652</v>
      </c>
    </row>
    <row r="7349" spans="1:7" x14ac:dyDescent="0.25">
      <c r="A7349" s="75" t="s">
        <v>8</v>
      </c>
      <c r="B7349">
        <v>1.5</v>
      </c>
      <c r="C7349" s="76" t="s">
        <v>91</v>
      </c>
      <c r="E7349">
        <f t="shared" ca="1" si="217"/>
        <v>5.6474282072011661E-2</v>
      </c>
      <c r="F7349">
        <v>0.72527472527472525</v>
      </c>
      <c r="G7349">
        <f>AVERAGE(F$2:F7349)</f>
        <v>25014.853071667003</v>
      </c>
    </row>
    <row r="7350" spans="1:7" x14ac:dyDescent="0.25">
      <c r="A7350" s="75" t="s">
        <v>8</v>
      </c>
      <c r="B7350">
        <v>0.52127659574468077</v>
      </c>
      <c r="C7350" s="76" t="s">
        <v>92</v>
      </c>
      <c r="E7350">
        <f t="shared" ca="1" si="217"/>
        <v>0.59689278815732005</v>
      </c>
      <c r="F7350">
        <v>0.28205128205128205</v>
      </c>
      <c r="G7350">
        <f>AVERAGE(F$2:F7350)</f>
        <v>25011.449265568164</v>
      </c>
    </row>
    <row r="7351" spans="1:7" x14ac:dyDescent="0.25">
      <c r="A7351" s="75" t="s">
        <v>8</v>
      </c>
      <c r="B7351">
        <v>2</v>
      </c>
      <c r="C7351" s="76" t="s">
        <v>93</v>
      </c>
      <c r="E7351">
        <f t="shared" ca="1" si="217"/>
        <v>1.1812551760062462E-2</v>
      </c>
      <c r="F7351">
        <v>0.13154172560113153</v>
      </c>
      <c r="G7351">
        <f>AVERAGE(F$2:F7351)</f>
        <v>25008.046365197573</v>
      </c>
    </row>
    <row r="7352" spans="1:7" x14ac:dyDescent="0.25">
      <c r="A7352" s="75" t="s">
        <v>8</v>
      </c>
      <c r="B7352">
        <v>6.2727272727272725</v>
      </c>
      <c r="C7352" s="76" t="s">
        <v>94</v>
      </c>
      <c r="E7352">
        <f t="shared" ca="1" si="217"/>
        <v>0.66820274728420948</v>
      </c>
      <c r="F7352">
        <v>0.13043478260869565</v>
      </c>
      <c r="G7352">
        <f>AVERAGE(F$2:F7352)</f>
        <v>25004.644390509719</v>
      </c>
    </row>
    <row r="7353" spans="1:7" x14ac:dyDescent="0.25">
      <c r="A7353" s="75" t="s">
        <v>8</v>
      </c>
      <c r="B7353">
        <v>17.571428571428573</v>
      </c>
      <c r="C7353" s="76" t="s">
        <v>95</v>
      </c>
      <c r="E7353">
        <f t="shared" ca="1" si="217"/>
        <v>0.80212020455520461</v>
      </c>
      <c r="F7353">
        <v>32.333333333333336</v>
      </c>
      <c r="G7353">
        <f>AVERAGE(F$2:F7353)</f>
        <v>25001.247721432301</v>
      </c>
    </row>
    <row r="7354" spans="1:7" x14ac:dyDescent="0.25">
      <c r="A7354" s="75" t="s">
        <v>8</v>
      </c>
      <c r="B7354">
        <v>0.67771639042357279</v>
      </c>
      <c r="C7354" s="76" t="s">
        <v>96</v>
      </c>
      <c r="E7354">
        <f t="shared" ca="1" si="217"/>
        <v>0.83758498046922625</v>
      </c>
      <c r="F7354">
        <v>10.627906976744187</v>
      </c>
      <c r="G7354">
        <f>AVERAGE(F$2:F7354)</f>
        <v>24997.849024327112</v>
      </c>
    </row>
    <row r="7355" spans="1:7" x14ac:dyDescent="0.25">
      <c r="A7355" s="75" t="s">
        <v>8</v>
      </c>
      <c r="B7355">
        <v>0.13207547169811323</v>
      </c>
      <c r="C7355" s="76" t="s">
        <v>97</v>
      </c>
      <c r="E7355">
        <f t="shared" ca="1" si="217"/>
        <v>0.96007835502999339</v>
      </c>
      <c r="F7355">
        <v>4.7619047619047616E-2</v>
      </c>
      <c r="G7355">
        <f>AVERAGE(F$2:F7355)</f>
        <v>24994.449812822451</v>
      </c>
    </row>
    <row r="7356" spans="1:7" x14ac:dyDescent="0.25">
      <c r="B7356">
        <v>0.99722222222222212</v>
      </c>
      <c r="C7356" s="76" t="s">
        <v>81</v>
      </c>
      <c r="E7356">
        <f t="shared" ca="1" si="217"/>
        <v>0.30763807371663954</v>
      </c>
      <c r="F7356">
        <v>7.9007313271790003E-2</v>
      </c>
      <c r="G7356">
        <f>AVERAGE(F$2:F7356)</f>
        <v>24991.051529912118</v>
      </c>
    </row>
    <row r="7357" spans="1:7" x14ac:dyDescent="0.25">
      <c r="A7357" s="75" t="s">
        <v>9</v>
      </c>
      <c r="B7357">
        <v>0.9926829268292684</v>
      </c>
      <c r="C7357" s="76" t="s">
        <v>82</v>
      </c>
      <c r="E7357">
        <f t="shared" ca="1" si="217"/>
        <v>0.4513209177692844</v>
      </c>
      <c r="F7357">
        <v>0.58333333333333337</v>
      </c>
      <c r="G7357">
        <f>AVERAGE(F$2:F7357)</f>
        <v>24987.654239510193</v>
      </c>
    </row>
    <row r="7358" spans="1:7" x14ac:dyDescent="0.25">
      <c r="A7358" s="75" t="s">
        <v>9</v>
      </c>
      <c r="B7358">
        <v>0.99732142857142858</v>
      </c>
      <c r="C7358" s="76" t="s">
        <v>83</v>
      </c>
      <c r="E7358">
        <f t="shared" ca="1" si="217"/>
        <v>0.12308531688155189</v>
      </c>
      <c r="F7358">
        <v>0.8</v>
      </c>
      <c r="G7358">
        <f>AVERAGE(F$2:F7358)</f>
        <v>24984.257902111865</v>
      </c>
    </row>
    <row r="7359" spans="1:7" x14ac:dyDescent="0.25">
      <c r="A7359" s="75" t="s">
        <v>9</v>
      </c>
      <c r="B7359">
        <v>0.99186046511627901</v>
      </c>
      <c r="C7359" s="76" t="s">
        <v>84</v>
      </c>
      <c r="E7359">
        <f t="shared" ca="1" si="217"/>
        <v>1.6540680351979309E-2</v>
      </c>
      <c r="F7359">
        <v>2.4390243902438911E-2</v>
      </c>
      <c r="G7359">
        <f>AVERAGE(F$2:F7359)</f>
        <v>24980.862382471765</v>
      </c>
    </row>
    <row r="7360" spans="1:7" x14ac:dyDescent="0.25">
      <c r="A7360" s="75" t="s">
        <v>9</v>
      </c>
      <c r="B7360">
        <v>0.8571428571428571</v>
      </c>
      <c r="C7360" s="76" t="s">
        <v>85</v>
      </c>
      <c r="E7360">
        <f t="shared" ca="1" si="217"/>
        <v>0.52938843903763888</v>
      </c>
      <c r="F7360">
        <v>0.77272727272727271</v>
      </c>
      <c r="G7360">
        <f>AVERAGE(F$2:F7360)</f>
        <v>24977.467887342646</v>
      </c>
    </row>
    <row r="7361" spans="1:7" x14ac:dyDescent="0.25">
      <c r="A7361" s="75" t="s">
        <v>9</v>
      </c>
      <c r="B7361">
        <v>0.66799999999999993</v>
      </c>
      <c r="C7361" s="76" t="s">
        <v>86</v>
      </c>
      <c r="E7361">
        <f t="shared" ca="1" si="217"/>
        <v>0.46284776972343311</v>
      </c>
      <c r="F7361">
        <v>0</v>
      </c>
      <c r="G7361">
        <f>AVERAGE(F$2:F7361)</f>
        <v>24974.074209640559</v>
      </c>
    </row>
    <row r="7362" spans="1:7" x14ac:dyDescent="0.25">
      <c r="A7362" s="75" t="s">
        <v>9</v>
      </c>
      <c r="B7362">
        <v>0.86666666666666659</v>
      </c>
      <c r="C7362" s="76" t="s">
        <v>87</v>
      </c>
      <c r="E7362">
        <f t="shared" ref="E7362:E7425" ca="1" si="218">RAND()</f>
        <v>0.79514852264929747</v>
      </c>
      <c r="F7362">
        <v>0.10619469026548684</v>
      </c>
      <c r="G7362">
        <f>AVERAGE(F$2:F7362)</f>
        <v>24970.68146843489</v>
      </c>
    </row>
    <row r="7363" spans="1:7" x14ac:dyDescent="0.25">
      <c r="A7363" s="75" t="s">
        <v>9</v>
      </c>
      <c r="B7363">
        <v>0.54545454545454553</v>
      </c>
      <c r="C7363" s="76" t="s">
        <v>88</v>
      </c>
      <c r="E7363">
        <f t="shared" ca="1" si="218"/>
        <v>0.34508100695346644</v>
      </c>
      <c r="F7363">
        <v>0.375</v>
      </c>
      <c r="G7363">
        <f>AVERAGE(F$2:F7363)</f>
        <v>24967.289685431842</v>
      </c>
    </row>
    <row r="7364" spans="1:7" x14ac:dyDescent="0.25">
      <c r="A7364" s="75" t="s">
        <v>9</v>
      </c>
      <c r="B7364">
        <v>0.62962962962962965</v>
      </c>
      <c r="C7364" s="76" t="s">
        <v>89</v>
      </c>
      <c r="E7364">
        <f t="shared" ca="1" si="218"/>
        <v>0.6862026477003782</v>
      </c>
      <c r="F7364">
        <v>0.16666666666666666</v>
      </c>
      <c r="G7364">
        <f>AVERAGE(F$2:F7364)</f>
        <v>24963.898795438799</v>
      </c>
    </row>
    <row r="7365" spans="1:7" x14ac:dyDescent="0.25">
      <c r="A7365" s="75" t="s">
        <v>9</v>
      </c>
      <c r="B7365">
        <v>0.5</v>
      </c>
      <c r="C7365" s="76" t="s">
        <v>90</v>
      </c>
      <c r="E7365">
        <f t="shared" ca="1" si="218"/>
        <v>0.94105938123991817</v>
      </c>
      <c r="F7365">
        <v>2.75</v>
      </c>
      <c r="G7365">
        <f>AVERAGE(F$2:F7365)</f>
        <v>24960.509177188469</v>
      </c>
    </row>
    <row r="7366" spans="1:7" x14ac:dyDescent="0.25">
      <c r="A7366" s="75" t="s">
        <v>9</v>
      </c>
      <c r="B7366">
        <v>0.375</v>
      </c>
      <c r="C7366" s="76" t="s">
        <v>91</v>
      </c>
      <c r="E7366">
        <f t="shared" ca="1" si="218"/>
        <v>0.316556677408385</v>
      </c>
      <c r="F7366">
        <v>0.86585365853658536</v>
      </c>
      <c r="G7366">
        <f>AVERAGE(F$2:F7366)</f>
        <v>24957.120223580387</v>
      </c>
    </row>
    <row r="7367" spans="1:7" x14ac:dyDescent="0.25">
      <c r="A7367" s="75" t="s">
        <v>9</v>
      </c>
      <c r="B7367">
        <v>6.3829787234042673E-2</v>
      </c>
      <c r="C7367" s="76" t="s">
        <v>92</v>
      </c>
      <c r="E7367">
        <f t="shared" ca="1" si="218"/>
        <v>0.82667268710877362</v>
      </c>
      <c r="F7367">
        <v>0</v>
      </c>
      <c r="G7367">
        <f>AVERAGE(F$2:F7367)</f>
        <v>24953.732072586146</v>
      </c>
    </row>
    <row r="7368" spans="1:7" x14ac:dyDescent="0.25">
      <c r="A7368" s="75" t="s">
        <v>9</v>
      </c>
      <c r="B7368">
        <v>4.5</v>
      </c>
      <c r="C7368" s="76" t="s">
        <v>93</v>
      </c>
      <c r="E7368">
        <f t="shared" ca="1" si="218"/>
        <v>0.11467163728361696</v>
      </c>
      <c r="F7368">
        <v>0.91554767333840048</v>
      </c>
      <c r="G7368">
        <f>AVERAGE(F$2:F7368)</f>
        <v>24950.344965687149</v>
      </c>
    </row>
    <row r="7369" spans="1:7" x14ac:dyDescent="0.25">
      <c r="A7369" s="75" t="s">
        <v>9</v>
      </c>
      <c r="B7369">
        <v>22.636363636363633</v>
      </c>
      <c r="C7369" s="76" t="s">
        <v>94</v>
      </c>
      <c r="E7369">
        <f t="shared" ca="1" si="218"/>
        <v>0.63883662536971231</v>
      </c>
      <c r="F7369">
        <v>0.5</v>
      </c>
      <c r="G7369">
        <f>AVERAGE(F$2:F7369)</f>
        <v>24946.958721799296</v>
      </c>
    </row>
    <row r="7370" spans="1:7" x14ac:dyDescent="0.25">
      <c r="A7370" s="75" t="s">
        <v>9</v>
      </c>
      <c r="B7370">
        <v>71.142857142857139</v>
      </c>
      <c r="C7370" s="76" t="s">
        <v>95</v>
      </c>
      <c r="E7370">
        <f t="shared" ca="1" si="218"/>
        <v>0.59720092162630067</v>
      </c>
      <c r="F7370">
        <v>6.5217391304347823</v>
      </c>
      <c r="G7370">
        <f>AVERAGE(F$2:F7370)</f>
        <v>24943.574214134394</v>
      </c>
    </row>
    <row r="7371" spans="1:7" x14ac:dyDescent="0.25">
      <c r="A7371" s="75" t="s">
        <v>9</v>
      </c>
      <c r="B7371">
        <v>0.9940147329650092</v>
      </c>
      <c r="C7371" s="76" t="s">
        <v>96</v>
      </c>
      <c r="E7371">
        <f t="shared" ca="1" si="218"/>
        <v>4.1063762728280162E-2</v>
      </c>
      <c r="F7371">
        <v>2.1739130434782608E-2</v>
      </c>
      <c r="G7371">
        <f>AVERAGE(F$2:F7371)</f>
        <v>24940.189742970892</v>
      </c>
    </row>
    <row r="7372" spans="1:7" x14ac:dyDescent="0.25">
      <c r="A7372" s="75" t="s">
        <v>9</v>
      </c>
      <c r="B7372">
        <v>0.99056603773584906</v>
      </c>
      <c r="C7372" s="76" t="s">
        <v>97</v>
      </c>
      <c r="E7372">
        <f t="shared" ca="1" si="218"/>
        <v>0.5240235101032451</v>
      </c>
      <c r="F7372">
        <v>0.17647058823529413</v>
      </c>
      <c r="G7372">
        <f>AVERAGE(F$2:F7372)</f>
        <v>24936.806211120071</v>
      </c>
    </row>
    <row r="7373" spans="1:7" x14ac:dyDescent="0.25">
      <c r="B7373">
        <v>0.94444444444444442</v>
      </c>
      <c r="C7373" s="76" t="s">
        <v>81</v>
      </c>
      <c r="E7373">
        <f t="shared" ca="1" si="218"/>
        <v>0.76388310968921536</v>
      </c>
      <c r="F7373">
        <v>5.666666666666667</v>
      </c>
      <c r="G7373">
        <f>AVERAGE(F$2:F7373)</f>
        <v>24933.42434194692</v>
      </c>
    </row>
    <row r="7374" spans="1:7" x14ac:dyDescent="0.25">
      <c r="A7374" s="75" t="s">
        <v>10</v>
      </c>
      <c r="B7374">
        <v>0.80487804878048785</v>
      </c>
      <c r="C7374" s="76" t="s">
        <v>82</v>
      </c>
      <c r="E7374">
        <f t="shared" ca="1" si="218"/>
        <v>0.2284059039313503</v>
      </c>
      <c r="F7374">
        <v>0.84042553191489366</v>
      </c>
      <c r="G7374">
        <f>AVERAGE(F$2:F7374)</f>
        <v>24930.042735556519</v>
      </c>
    </row>
    <row r="7375" spans="1:7" x14ac:dyDescent="0.25">
      <c r="A7375" s="75" t="s">
        <v>10</v>
      </c>
      <c r="B7375">
        <v>0.97857142857142854</v>
      </c>
      <c r="C7375" s="76" t="s">
        <v>83</v>
      </c>
      <c r="E7375">
        <f t="shared" ca="1" si="218"/>
        <v>0.43415731039560346</v>
      </c>
      <c r="F7375">
        <v>0.83333333333333337</v>
      </c>
      <c r="G7375">
        <f>AVERAGE(F$2:F7375)</f>
        <v>24926.662045374502</v>
      </c>
    </row>
    <row r="7376" spans="1:7" x14ac:dyDescent="0.25">
      <c r="A7376" s="75" t="s">
        <v>10</v>
      </c>
      <c r="B7376">
        <v>0.88372093023255816</v>
      </c>
      <c r="C7376" s="76" t="s">
        <v>84</v>
      </c>
      <c r="E7376">
        <f t="shared" ca="1" si="218"/>
        <v>0.84451104443768776</v>
      </c>
      <c r="F7376">
        <v>0.96491228070175439</v>
      </c>
      <c r="G7376">
        <f>AVERAGE(F$2:F7376)</f>
        <v>24923.282289831033</v>
      </c>
    </row>
    <row r="7377" spans="1:7" x14ac:dyDescent="0.25">
      <c r="A7377" s="75" t="s">
        <v>10</v>
      </c>
      <c r="B7377">
        <v>0.42857142857142855</v>
      </c>
      <c r="C7377" s="76" t="s">
        <v>85</v>
      </c>
      <c r="E7377">
        <f t="shared" ca="1" si="218"/>
        <v>0.92901408881162817</v>
      </c>
      <c r="F7377">
        <v>0.95</v>
      </c>
      <c r="G7377">
        <f>AVERAGE(F$2:F7377)</f>
        <v>24919.903448685447</v>
      </c>
    </row>
    <row r="7378" spans="1:7" x14ac:dyDescent="0.25">
      <c r="A7378" s="75" t="s">
        <v>10</v>
      </c>
      <c r="B7378">
        <v>2.2000000000000002</v>
      </c>
      <c r="C7378" s="76" t="s">
        <v>86</v>
      </c>
      <c r="E7378">
        <f t="shared" ca="1" si="218"/>
        <v>0.65378389893785871</v>
      </c>
      <c r="F7378">
        <v>0.40074906367041196</v>
      </c>
      <c r="G7378">
        <f>AVERAGE(F$2:F7378)</f>
        <v>24916.525449132834</v>
      </c>
    </row>
    <row r="7379" spans="1:7" x14ac:dyDescent="0.25">
      <c r="A7379" s="75" t="s">
        <v>10</v>
      </c>
      <c r="B7379">
        <v>0.73333333333333339</v>
      </c>
      <c r="C7379" s="76" t="s">
        <v>87</v>
      </c>
      <c r="E7379">
        <f t="shared" ca="1" si="218"/>
        <v>0.19585753556386754</v>
      </c>
      <c r="F7379">
        <v>16.391304347826086</v>
      </c>
      <c r="G7379">
        <f>AVERAGE(F$2:F7379)</f>
        <v>24913.150532604668</v>
      </c>
    </row>
    <row r="7380" spans="1:7" x14ac:dyDescent="0.25">
      <c r="A7380" s="75" t="s">
        <v>10</v>
      </c>
      <c r="B7380">
        <v>0.45454545454545453</v>
      </c>
      <c r="C7380" s="76" t="s">
        <v>88</v>
      </c>
      <c r="E7380">
        <f t="shared" ca="1" si="218"/>
        <v>0.24362826048206609</v>
      </c>
      <c r="F7380">
        <v>82.333333333333329</v>
      </c>
      <c r="G7380">
        <f>AVERAGE(F$2:F7380)</f>
        <v>24909.785467257163</v>
      </c>
    </row>
    <row r="7381" spans="1:7" x14ac:dyDescent="0.25">
      <c r="A7381" s="75" t="s">
        <v>10</v>
      </c>
      <c r="B7381">
        <v>1.2222222222222221</v>
      </c>
      <c r="C7381" s="76" t="s">
        <v>89</v>
      </c>
      <c r="E7381">
        <f t="shared" ca="1" si="218"/>
        <v>0.96219575348333863</v>
      </c>
      <c r="F7381">
        <v>8.5714285714285715E-2</v>
      </c>
      <c r="G7381">
        <f>AVERAGE(F$2:F7381)</f>
        <v>24906.410169187653</v>
      </c>
    </row>
    <row r="7382" spans="1:7" x14ac:dyDescent="0.25">
      <c r="A7382" s="75" t="s">
        <v>10</v>
      </c>
      <c r="B7382">
        <v>7</v>
      </c>
      <c r="C7382" s="76" t="s">
        <v>90</v>
      </c>
      <c r="E7382">
        <f t="shared" ca="1" si="218"/>
        <v>0.34298734388356478</v>
      </c>
      <c r="F7382">
        <v>2.6363636363636362</v>
      </c>
      <c r="G7382">
        <f>AVERAGE(F$2:F7382)</f>
        <v>24903.036131278757</v>
      </c>
    </row>
    <row r="7383" spans="1:7" x14ac:dyDescent="0.25">
      <c r="A7383" s="75" t="s">
        <v>10</v>
      </c>
      <c r="B7383">
        <v>0.87499999999999967</v>
      </c>
      <c r="C7383" s="76" t="s">
        <v>91</v>
      </c>
      <c r="E7383">
        <f t="shared" ca="1" si="218"/>
        <v>0.83371994848371</v>
      </c>
      <c r="F7383">
        <v>1</v>
      </c>
      <c r="G7383">
        <f>AVERAGE(F$2:F7383)</f>
        <v>24899.662785826131</v>
      </c>
    </row>
    <row r="7384" spans="1:7" x14ac:dyDescent="0.25">
      <c r="A7384" s="75" t="s">
        <v>10</v>
      </c>
      <c r="B7384">
        <v>9.6382978723404271</v>
      </c>
      <c r="C7384" s="76" t="s">
        <v>92</v>
      </c>
      <c r="E7384">
        <f t="shared" ca="1" si="218"/>
        <v>0.86792093302269768</v>
      </c>
      <c r="F7384">
        <v>7.7719298245614024</v>
      </c>
      <c r="G7384">
        <f>AVERAGE(F$2:F7384)</f>
        <v>24896.291271420607</v>
      </c>
    </row>
    <row r="7385" spans="1:7" x14ac:dyDescent="0.25">
      <c r="A7385" s="75" t="s">
        <v>10</v>
      </c>
      <c r="B7385">
        <v>1.5</v>
      </c>
      <c r="C7385" s="76" t="s">
        <v>93</v>
      </c>
      <c r="E7385">
        <f t="shared" ca="1" si="218"/>
        <v>0.75160913679063379</v>
      </c>
      <c r="F7385">
        <v>19.408163265306122</v>
      </c>
      <c r="G7385">
        <f>AVERAGE(F$2:F7385)</f>
        <v>24892.922246080932</v>
      </c>
    </row>
    <row r="7386" spans="1:7" x14ac:dyDescent="0.25">
      <c r="A7386" s="75" t="s">
        <v>10</v>
      </c>
      <c r="B7386">
        <v>1.7272727272727271</v>
      </c>
      <c r="C7386" s="76" t="s">
        <v>94</v>
      </c>
      <c r="E7386">
        <f t="shared" ca="1" si="218"/>
        <v>0.17240971963157359</v>
      </c>
      <c r="F7386">
        <v>0.67105263157894735</v>
      </c>
      <c r="G7386">
        <f>AVERAGE(F$2:F7386)</f>
        <v>24889.55159595318</v>
      </c>
    </row>
    <row r="7387" spans="1:7" x14ac:dyDescent="0.25">
      <c r="A7387" s="75" t="s">
        <v>10</v>
      </c>
      <c r="B7387">
        <v>0.99999999985714283</v>
      </c>
      <c r="C7387" s="76" t="s">
        <v>95</v>
      </c>
      <c r="E7387">
        <f t="shared" ca="1" si="218"/>
        <v>0.27467562615033958</v>
      </c>
      <c r="F7387">
        <v>4</v>
      </c>
      <c r="G7387">
        <f>AVERAGE(F$2:F7387)</f>
        <v>24886.182309249154</v>
      </c>
    </row>
    <row r="7388" spans="1:7" x14ac:dyDescent="0.25">
      <c r="A7388" s="75" t="s">
        <v>10</v>
      </c>
      <c r="B7388">
        <v>0.53959484346224673</v>
      </c>
      <c r="C7388" s="76" t="s">
        <v>96</v>
      </c>
      <c r="E7388">
        <f t="shared" ca="1" si="218"/>
        <v>0.45940265140516867</v>
      </c>
      <c r="F7388">
        <v>0.65397923875432518</v>
      </c>
      <c r="G7388">
        <f>AVERAGE(F$2:F7388)</f>
        <v>24882.813481804995</v>
      </c>
    </row>
    <row r="7389" spans="1:7" x14ac:dyDescent="0.25">
      <c r="A7389" s="75" t="s">
        <v>10</v>
      </c>
      <c r="B7389">
        <v>3.7169811320754715</v>
      </c>
      <c r="C7389" s="76" t="s">
        <v>97</v>
      </c>
      <c r="E7389">
        <f t="shared" ca="1" si="218"/>
        <v>0.11381112172319652</v>
      </c>
      <c r="F7389">
        <v>0.95454545454545447</v>
      </c>
      <c r="G7389">
        <f>AVERAGE(F$2:F7389)</f>
        <v>24879.445607016642</v>
      </c>
    </row>
    <row r="7390" spans="1:7" x14ac:dyDescent="0.25">
      <c r="B7390">
        <v>0.86111111111111105</v>
      </c>
      <c r="C7390" s="76" t="s">
        <v>81</v>
      </c>
      <c r="E7390">
        <f t="shared" ca="1" si="218"/>
        <v>0.97085074718331688</v>
      </c>
      <c r="F7390">
        <v>0.63414634146341464</v>
      </c>
      <c r="G7390">
        <f>AVERAGE(F$2:F7390)</f>
        <v>24876.078600458153</v>
      </c>
    </row>
    <row r="7391" spans="1:7" x14ac:dyDescent="0.25">
      <c r="A7391" s="75" t="s">
        <v>11</v>
      </c>
      <c r="B7391">
        <v>0.73658536585365852</v>
      </c>
      <c r="C7391" s="76" t="s">
        <v>82</v>
      </c>
      <c r="E7391">
        <f t="shared" ca="1" si="218"/>
        <v>0.86776704166427154</v>
      </c>
      <c r="F7391">
        <v>0.3133333333333333</v>
      </c>
      <c r="G7391">
        <f>AVERAGE(F$2:F7391)</f>
        <v>24872.712461721057</v>
      </c>
    </row>
    <row r="7392" spans="1:7" x14ac:dyDescent="0.25">
      <c r="A7392" s="75" t="s">
        <v>11</v>
      </c>
      <c r="B7392">
        <v>0.91071428571428581</v>
      </c>
      <c r="C7392" s="76" t="s">
        <v>83</v>
      </c>
      <c r="E7392">
        <f t="shared" ca="1" si="218"/>
        <v>0.76454890596717551</v>
      </c>
      <c r="F7392">
        <v>0.15966386554621845</v>
      </c>
      <c r="G7392">
        <f>AVERAGE(F$2:F7392)</f>
        <v>24869.34721306758</v>
      </c>
    </row>
    <row r="7393" spans="1:7" x14ac:dyDescent="0.25">
      <c r="A7393" s="75" t="s">
        <v>11</v>
      </c>
      <c r="B7393">
        <v>0.65116279069767447</v>
      </c>
      <c r="C7393" s="76" t="s">
        <v>84</v>
      </c>
      <c r="E7393">
        <f t="shared" ca="1" si="218"/>
        <v>0.70761671773351864</v>
      </c>
      <c r="F7393">
        <v>0.26315789473684209</v>
      </c>
      <c r="G7393">
        <f>AVERAGE(F$2:F7393)</f>
        <v>24865.982888925919</v>
      </c>
    </row>
    <row r="7394" spans="1:7" x14ac:dyDescent="0.25">
      <c r="A7394" s="75" t="s">
        <v>11</v>
      </c>
      <c r="B7394">
        <v>0.64285714285714279</v>
      </c>
      <c r="C7394" s="76" t="s">
        <v>85</v>
      </c>
      <c r="E7394">
        <f t="shared" ca="1" si="218"/>
        <v>0.62728687781265957</v>
      </c>
      <c r="F7394">
        <v>8.6956521739130377E-2</v>
      </c>
      <c r="G7394">
        <f>AVERAGE(F$2:F7394)</f>
        <v>24862.619451088449</v>
      </c>
    </row>
    <row r="7395" spans="1:7" x14ac:dyDescent="0.25">
      <c r="A7395" s="75" t="s">
        <v>11</v>
      </c>
      <c r="B7395">
        <v>0.14000000000000004</v>
      </c>
      <c r="C7395" s="76" t="s">
        <v>86</v>
      </c>
      <c r="E7395">
        <f t="shared" ca="1" si="218"/>
        <v>0.1199971850389423</v>
      </c>
      <c r="F7395">
        <v>0.92727272727272725</v>
      </c>
      <c r="G7395">
        <f>AVERAGE(F$2:F7395)</f>
        <v>24859.257036674284</v>
      </c>
    </row>
    <row r="7396" spans="1:7" x14ac:dyDescent="0.25">
      <c r="A7396" s="75" t="s">
        <v>11</v>
      </c>
      <c r="B7396">
        <v>0.66666666666666663</v>
      </c>
      <c r="C7396" s="76" t="s">
        <v>87</v>
      </c>
      <c r="E7396">
        <f t="shared" ca="1" si="218"/>
        <v>0.62911895573802135</v>
      </c>
      <c r="F7396">
        <v>0.26900584795321636</v>
      </c>
      <c r="G7396">
        <f>AVERAGE(F$2:F7396)</f>
        <v>24855.89544262008</v>
      </c>
    </row>
    <row r="7397" spans="1:7" x14ac:dyDescent="0.25">
      <c r="A7397" s="75" t="s">
        <v>11</v>
      </c>
      <c r="B7397">
        <v>9.0909090909090745E-2</v>
      </c>
      <c r="C7397" s="76" t="s">
        <v>88</v>
      </c>
      <c r="E7397">
        <f t="shared" ca="1" si="218"/>
        <v>0.47629956910625193</v>
      </c>
      <c r="F7397">
        <v>23.999999999999996</v>
      </c>
      <c r="G7397">
        <f>AVERAGE(F$2:F7397)</f>
        <v>24852.537966221673</v>
      </c>
    </row>
    <row r="7398" spans="1:7" x14ac:dyDescent="0.25">
      <c r="A7398" s="75" t="s">
        <v>11</v>
      </c>
      <c r="B7398">
        <v>0.62962962962962965</v>
      </c>
      <c r="C7398" s="76" t="s">
        <v>89</v>
      </c>
      <c r="E7398">
        <f t="shared" ca="1" si="218"/>
        <v>0.82644671278483672</v>
      </c>
      <c r="F7398">
        <v>9.8684210526315694E-2</v>
      </c>
      <c r="G7398">
        <f>AVERAGE(F$2:F7398)</f>
        <v>24849.178166399852</v>
      </c>
    </row>
    <row r="7399" spans="1:7" x14ac:dyDescent="0.25">
      <c r="A7399" s="75" t="s">
        <v>11</v>
      </c>
      <c r="B7399">
        <v>0</v>
      </c>
      <c r="C7399" s="76" t="s">
        <v>90</v>
      </c>
      <c r="E7399">
        <f t="shared" ca="1" si="218"/>
        <v>0.22006910986303208</v>
      </c>
      <c r="F7399">
        <v>0.38461538461538464</v>
      </c>
      <c r="G7399">
        <f>AVERAGE(F$2:F7399)</f>
        <v>24845.819313527318</v>
      </c>
    </row>
    <row r="7400" spans="1:7" x14ac:dyDescent="0.25">
      <c r="A7400" s="75" t="s">
        <v>11</v>
      </c>
      <c r="B7400">
        <v>0.375</v>
      </c>
      <c r="C7400" s="76" t="s">
        <v>91</v>
      </c>
      <c r="E7400">
        <f t="shared" ca="1" si="218"/>
        <v>0.62720133291653712</v>
      </c>
      <c r="F7400">
        <v>7.9788483985582532</v>
      </c>
      <c r="G7400">
        <f>AVERAGE(F$2:F7400)</f>
        <v>24842.462394961953</v>
      </c>
    </row>
    <row r="7401" spans="1:7" x14ac:dyDescent="0.25">
      <c r="A7401" s="75" t="s">
        <v>11</v>
      </c>
      <c r="B7401">
        <v>0.27659574468085119</v>
      </c>
      <c r="C7401" s="76" t="s">
        <v>92</v>
      </c>
      <c r="E7401">
        <f t="shared" ca="1" si="218"/>
        <v>0.51262881113528436</v>
      </c>
      <c r="F7401">
        <v>0.9</v>
      </c>
      <c r="G7401">
        <f>AVERAGE(F$2:F7401)</f>
        <v>24839.105427070743</v>
      </c>
    </row>
    <row r="7402" spans="1:7" x14ac:dyDescent="0.25">
      <c r="A7402" s="75" t="s">
        <v>11</v>
      </c>
      <c r="B7402">
        <v>0.5</v>
      </c>
      <c r="C7402" s="76" t="s">
        <v>93</v>
      </c>
      <c r="E7402">
        <f t="shared" ca="1" si="218"/>
        <v>0.92970250863109516</v>
      </c>
      <c r="F7402">
        <v>3.375</v>
      </c>
      <c r="G7402">
        <f>AVERAGE(F$2:F7402)</f>
        <v>24835.749700759829</v>
      </c>
    </row>
    <row r="7403" spans="1:7" x14ac:dyDescent="0.25">
      <c r="A7403" s="75" t="s">
        <v>11</v>
      </c>
      <c r="B7403">
        <v>9.0909090909090981E-2</v>
      </c>
      <c r="C7403" s="76" t="s">
        <v>94</v>
      </c>
      <c r="E7403">
        <f t="shared" ca="1" si="218"/>
        <v>0.3719818816681516</v>
      </c>
      <c r="F7403">
        <v>0.375</v>
      </c>
      <c r="G7403">
        <f>AVERAGE(F$2:F7403)</f>
        <v>24832.394475861052</v>
      </c>
    </row>
    <row r="7404" spans="1:7" x14ac:dyDescent="0.25">
      <c r="A7404" s="75" t="s">
        <v>11</v>
      </c>
      <c r="B7404">
        <v>0.28571428571428564</v>
      </c>
      <c r="C7404" s="76" t="s">
        <v>95</v>
      </c>
      <c r="E7404">
        <f t="shared" ca="1" si="218"/>
        <v>0.78136589456884242</v>
      </c>
      <c r="F7404">
        <v>1</v>
      </c>
      <c r="G7404">
        <f>AVERAGE(F$2:F7404)</f>
        <v>24829.040241837567</v>
      </c>
    </row>
    <row r="7405" spans="1:7" x14ac:dyDescent="0.25">
      <c r="A7405" s="75" t="s">
        <v>11</v>
      </c>
      <c r="B7405">
        <v>1.3480662983425415</v>
      </c>
      <c r="C7405" s="76" t="s">
        <v>96</v>
      </c>
      <c r="E7405">
        <f t="shared" ca="1" si="218"/>
        <v>0.34325557959937403</v>
      </c>
      <c r="F7405">
        <v>0.92500000000000004</v>
      </c>
      <c r="G7405">
        <f>AVERAGE(F$2:F7405)</f>
        <v>24825.686903744398</v>
      </c>
    </row>
    <row r="7406" spans="1:7" x14ac:dyDescent="0.25">
      <c r="A7406" s="75" t="s">
        <v>11</v>
      </c>
      <c r="B7406">
        <v>0.68867924528301883</v>
      </c>
      <c r="C7406" s="76" t="s">
        <v>97</v>
      </c>
      <c r="E7406">
        <f t="shared" ca="1" si="218"/>
        <v>0.85530724078942111</v>
      </c>
      <c r="F7406">
        <v>0.3</v>
      </c>
      <c r="G7406">
        <f>AVERAGE(F$2:F7406)</f>
        <v>24822.334386944432</v>
      </c>
    </row>
    <row r="7407" spans="1:7" x14ac:dyDescent="0.25">
      <c r="B7407">
        <v>0.94444444444444442</v>
      </c>
      <c r="C7407" s="76" t="s">
        <v>81</v>
      </c>
      <c r="E7407">
        <f t="shared" ca="1" si="218"/>
        <v>0.47924506647826148</v>
      </c>
      <c r="F7407">
        <v>0.32750504371217221</v>
      </c>
      <c r="G7407">
        <f>AVERAGE(F$2:F7407)</f>
        <v>24818.982779209909</v>
      </c>
    </row>
    <row r="7408" spans="1:7" x14ac:dyDescent="0.25">
      <c r="A7408" s="75" t="s">
        <v>12</v>
      </c>
      <c r="B7408">
        <v>0.90243902439024382</v>
      </c>
      <c r="C7408" s="76" t="s">
        <v>82</v>
      </c>
      <c r="E7408">
        <f t="shared" ca="1" si="218"/>
        <v>0.73381060310273438</v>
      </c>
      <c r="F7408">
        <v>3.9385206532180611E-2</v>
      </c>
      <c r="G7408">
        <f>AVERAGE(F$2:F7408)</f>
        <v>24815.632037560925</v>
      </c>
    </row>
    <row r="7409" spans="1:7" x14ac:dyDescent="0.25">
      <c r="A7409" s="75" t="s">
        <v>12</v>
      </c>
      <c r="B7409">
        <v>0.9642857142857143</v>
      </c>
      <c r="C7409" s="76" t="s">
        <v>83</v>
      </c>
      <c r="E7409">
        <f t="shared" ca="1" si="218"/>
        <v>0.81980530112952821</v>
      </c>
      <c r="F7409">
        <v>0.29032258064516125</v>
      </c>
      <c r="G7409">
        <f>AVERAGE(F$2:F7409)</f>
        <v>24812.282234413655</v>
      </c>
    </row>
    <row r="7410" spans="1:7" x14ac:dyDescent="0.25">
      <c r="A7410" s="75" t="s">
        <v>12</v>
      </c>
      <c r="B7410">
        <v>0.84883720930232553</v>
      </c>
      <c r="C7410" s="76" t="s">
        <v>84</v>
      </c>
      <c r="E7410">
        <f t="shared" ca="1" si="218"/>
        <v>0.20654971125731036</v>
      </c>
      <c r="F7410">
        <v>0.97222222222222221</v>
      </c>
      <c r="G7410">
        <f>AVERAGE(F$2:F7410)</f>
        <v>24808.933427555479</v>
      </c>
    </row>
    <row r="7411" spans="1:7" x14ac:dyDescent="0.25">
      <c r="A7411" s="75" t="s">
        <v>12</v>
      </c>
      <c r="B7411">
        <v>0.83571428571428574</v>
      </c>
      <c r="C7411" s="76" t="s">
        <v>85</v>
      </c>
      <c r="E7411">
        <f t="shared" ca="1" si="218"/>
        <v>0.59334027804964651</v>
      </c>
      <c r="F7411">
        <v>1</v>
      </c>
      <c r="G7411">
        <f>AVERAGE(F$2:F7411)</f>
        <v>24805.585528307496</v>
      </c>
    </row>
    <row r="7412" spans="1:7" x14ac:dyDescent="0.25">
      <c r="A7412" s="75" t="s">
        <v>12</v>
      </c>
      <c r="B7412">
        <v>0.68</v>
      </c>
      <c r="C7412" s="76" t="s">
        <v>86</v>
      </c>
      <c r="E7412">
        <f t="shared" ca="1" si="218"/>
        <v>0.74764787333320648</v>
      </c>
      <c r="F7412">
        <v>0.70175438596491224</v>
      </c>
      <c r="G7412">
        <f>AVERAGE(F$2:F7412)</f>
        <v>24802.238492310476</v>
      </c>
    </row>
    <row r="7413" spans="1:7" x14ac:dyDescent="0.25">
      <c r="A7413" s="75" t="s">
        <v>12</v>
      </c>
      <c r="B7413">
        <v>0.87333333333333329</v>
      </c>
      <c r="C7413" s="76" t="s">
        <v>87</v>
      </c>
      <c r="E7413">
        <f t="shared" ca="1" si="218"/>
        <v>0.20295395177154152</v>
      </c>
      <c r="F7413">
        <v>0.11971830985915485</v>
      </c>
      <c r="G7413">
        <f>AVERAGE(F$2:F7413)</f>
        <v>24798.892280927044</v>
      </c>
    </row>
    <row r="7414" spans="1:7" x14ac:dyDescent="0.25">
      <c r="A7414" s="75" t="s">
        <v>12</v>
      </c>
      <c r="B7414">
        <v>0.56363636363636371</v>
      </c>
      <c r="C7414" s="76" t="s">
        <v>88</v>
      </c>
      <c r="E7414">
        <f t="shared" ca="1" si="218"/>
        <v>0.24147330573880099</v>
      </c>
      <c r="F7414">
        <v>0.3917274939172749</v>
      </c>
      <c r="G7414">
        <f>AVERAGE(F$2:F7414)</f>
        <v>24795.547009032613</v>
      </c>
    </row>
    <row r="7415" spans="1:7" x14ac:dyDescent="0.25">
      <c r="A7415" s="75" t="s">
        <v>12</v>
      </c>
      <c r="B7415">
        <v>0.92592592592592593</v>
      </c>
      <c r="C7415" s="76" t="s">
        <v>89</v>
      </c>
      <c r="E7415">
        <f t="shared" ca="1" si="218"/>
        <v>0.24997165882322903</v>
      </c>
      <c r="F7415">
        <v>0.2172211350293542</v>
      </c>
      <c r="G7415">
        <f>AVERAGE(F$2:F7415)</f>
        <v>24792.20261602103</v>
      </c>
    </row>
    <row r="7416" spans="1:7" x14ac:dyDescent="0.25">
      <c r="A7416" s="75" t="s">
        <v>12</v>
      </c>
      <c r="B7416">
        <v>0.9</v>
      </c>
      <c r="C7416" s="76" t="s">
        <v>90</v>
      </c>
      <c r="E7416">
        <f t="shared" ca="1" si="218"/>
        <v>0.46425823894162166</v>
      </c>
      <c r="F7416">
        <v>0.67105263157894735</v>
      </c>
      <c r="G7416">
        <f>AVERAGE(F$2:F7416)</f>
        <v>24788.859186275462</v>
      </c>
    </row>
    <row r="7417" spans="1:7" x14ac:dyDescent="0.25">
      <c r="A7417" s="75" t="s">
        <v>12</v>
      </c>
      <c r="B7417">
        <v>0.875</v>
      </c>
      <c r="C7417" s="76" t="s">
        <v>91</v>
      </c>
      <c r="E7417">
        <f t="shared" ca="1" si="218"/>
        <v>0.10762687732866183</v>
      </c>
      <c r="F7417">
        <v>13.144271570014142</v>
      </c>
      <c r="G7417">
        <f>AVERAGE(F$2:F7417)</f>
        <v>24785.518340143492</v>
      </c>
    </row>
    <row r="7418" spans="1:7" x14ac:dyDescent="0.25">
      <c r="A7418" s="75" t="s">
        <v>12</v>
      </c>
      <c r="B7418">
        <v>0.73404255319148937</v>
      </c>
      <c r="C7418" s="76" t="s">
        <v>92</v>
      </c>
      <c r="E7418">
        <f t="shared" ca="1" si="218"/>
        <v>0.50472694047375899</v>
      </c>
      <c r="F7418">
        <v>2</v>
      </c>
      <c r="G7418">
        <f>AVERAGE(F$2:F7418)</f>
        <v>24782.176892342475</v>
      </c>
    </row>
    <row r="7419" spans="1:7" x14ac:dyDescent="0.25">
      <c r="A7419" s="75" t="s">
        <v>12</v>
      </c>
      <c r="B7419">
        <v>0.5</v>
      </c>
      <c r="C7419" s="76" t="s">
        <v>93</v>
      </c>
      <c r="E7419">
        <f t="shared" ca="1" si="218"/>
        <v>0.68820682017894075</v>
      </c>
      <c r="F7419">
        <v>0.14705882352941177</v>
      </c>
      <c r="G7419">
        <f>AVERAGE(F$2:F7419)</f>
        <v>24778.836095654213</v>
      </c>
    </row>
    <row r="7420" spans="1:7" x14ac:dyDescent="0.25">
      <c r="A7420" s="75" t="s">
        <v>12</v>
      </c>
      <c r="B7420">
        <v>9.0909090909090981E-2</v>
      </c>
      <c r="C7420" s="76" t="s">
        <v>94</v>
      </c>
      <c r="E7420">
        <f t="shared" ca="1" si="218"/>
        <v>0.14952758447559489</v>
      </c>
      <c r="F7420">
        <v>8.8066776937309168</v>
      </c>
      <c r="G7420">
        <f>AVERAGE(F$2:F7420)</f>
        <v>24775.497366793454</v>
      </c>
    </row>
    <row r="7421" spans="1:7" x14ac:dyDescent="0.25">
      <c r="A7421" s="75" t="s">
        <v>12</v>
      </c>
      <c r="B7421">
        <v>0.99999999999285716</v>
      </c>
      <c r="C7421" s="76" t="s">
        <v>95</v>
      </c>
      <c r="E7421">
        <f t="shared" ca="1" si="218"/>
        <v>7.2226714546388959E-2</v>
      </c>
      <c r="F7421">
        <v>7.333333333333333</v>
      </c>
      <c r="G7421">
        <f>AVERAGE(F$2:F7421)</f>
        <v>24772.159339295686</v>
      </c>
    </row>
    <row r="7422" spans="1:7" x14ac:dyDescent="0.25">
      <c r="A7422" s="75" t="s">
        <v>12</v>
      </c>
      <c r="B7422">
        <v>0.63167587476979747</v>
      </c>
      <c r="C7422" s="76" t="s">
        <v>96</v>
      </c>
      <c r="E7422">
        <f t="shared" ca="1" si="218"/>
        <v>0.93327328621669614</v>
      </c>
      <c r="F7422">
        <v>0.77777777777777779</v>
      </c>
      <c r="G7422">
        <f>AVERAGE(F$2:F7422)</f>
        <v>24768.821328035545</v>
      </c>
    </row>
    <row r="7423" spans="1:7" x14ac:dyDescent="0.25">
      <c r="A7423" s="75" t="s">
        <v>12</v>
      </c>
      <c r="B7423">
        <v>0.33962264150943394</v>
      </c>
      <c r="C7423" s="76" t="s">
        <v>97</v>
      </c>
      <c r="E7423">
        <f t="shared" ca="1" si="218"/>
        <v>0.13115425085678323</v>
      </c>
      <c r="F7423">
        <v>0.65</v>
      </c>
      <c r="G7423">
        <f>AVERAGE(F$2:F7423)</f>
        <v>24765.484199050363</v>
      </c>
    </row>
    <row r="7424" spans="1:7" x14ac:dyDescent="0.25">
      <c r="B7424">
        <v>0.77777777777777779</v>
      </c>
      <c r="C7424" s="76" t="s">
        <v>81</v>
      </c>
      <c r="E7424">
        <f t="shared" ca="1" si="218"/>
        <v>0.61776526947326105</v>
      </c>
      <c r="F7424">
        <v>19</v>
      </c>
      <c r="G7424">
        <f>AVERAGE(F$2:F7424)</f>
        <v>24762.150441243673</v>
      </c>
    </row>
    <row r="7425" spans="1:7" x14ac:dyDescent="0.25">
      <c r="A7425" s="75" t="s">
        <v>13</v>
      </c>
      <c r="B7425">
        <v>0.58536585365853655</v>
      </c>
      <c r="C7425" s="76" t="s">
        <v>82</v>
      </c>
      <c r="E7425">
        <f t="shared" ca="1" si="218"/>
        <v>0.81768346487803645</v>
      </c>
      <c r="F7425">
        <v>2.0195381882770871</v>
      </c>
      <c r="G7425">
        <f>AVERAGE(F$2:F7425)</f>
        <v>24758.815294300912</v>
      </c>
    </row>
    <row r="7426" spans="1:7" x14ac:dyDescent="0.25">
      <c r="A7426" s="75" t="s">
        <v>13</v>
      </c>
      <c r="B7426">
        <v>0.8571428571428571</v>
      </c>
      <c r="C7426" s="76" t="s">
        <v>83</v>
      </c>
      <c r="E7426">
        <f t="shared" ref="E7426:E7489" ca="1" si="219">RAND()</f>
        <v>0.42583052822498635</v>
      </c>
      <c r="F7426">
        <v>35.363636363636367</v>
      </c>
      <c r="G7426">
        <f>AVERAGE(F$2:F7426)</f>
        <v>24755.485536501867</v>
      </c>
    </row>
    <row r="7427" spans="1:7" x14ac:dyDescent="0.25">
      <c r="A7427" s="75" t="s">
        <v>13</v>
      </c>
      <c r="B7427">
        <v>0.43023255813953493</v>
      </c>
      <c r="C7427" s="76" t="s">
        <v>84</v>
      </c>
      <c r="E7427">
        <f t="shared" ca="1" si="219"/>
        <v>0.63495854597935664</v>
      </c>
      <c r="F7427">
        <v>0.25</v>
      </c>
      <c r="G7427">
        <f>AVERAGE(F$2:F7427)</f>
        <v>24752.151947014052</v>
      </c>
    </row>
    <row r="7428" spans="1:7" x14ac:dyDescent="0.25">
      <c r="A7428" s="75" t="s">
        <v>13</v>
      </c>
      <c r="B7428">
        <v>0.7142857142857143</v>
      </c>
      <c r="C7428" s="76" t="s">
        <v>85</v>
      </c>
      <c r="E7428">
        <f t="shared" ca="1" si="219"/>
        <v>0.80099537111571106</v>
      </c>
      <c r="F7428">
        <v>2.9126213592233035E-2</v>
      </c>
      <c r="G7428">
        <f>AVERAGE(F$2:F7428)</f>
        <v>24748.8192254817</v>
      </c>
    </row>
    <row r="7429" spans="1:7" x14ac:dyDescent="0.25">
      <c r="A7429" s="75" t="s">
        <v>13</v>
      </c>
      <c r="B7429">
        <v>0.33600000000000002</v>
      </c>
      <c r="C7429" s="76" t="s">
        <v>86</v>
      </c>
      <c r="E7429">
        <f t="shared" ca="1" si="219"/>
        <v>0.12512169318839317</v>
      </c>
      <c r="F7429">
        <v>0.32692307692307693</v>
      </c>
      <c r="G7429">
        <f>AVERAGE(F$2:F7429)</f>
        <v>24745.487441380676</v>
      </c>
    </row>
    <row r="7430" spans="1:7" x14ac:dyDescent="0.25">
      <c r="A7430" s="75" t="s">
        <v>13</v>
      </c>
      <c r="B7430">
        <v>0.73333333333333339</v>
      </c>
      <c r="C7430" s="76" t="s">
        <v>87</v>
      </c>
      <c r="E7430">
        <f t="shared" ca="1" si="219"/>
        <v>0.4445760327576288</v>
      </c>
      <c r="F7430">
        <v>0.6</v>
      </c>
      <c r="G7430">
        <f>AVERAGE(F$2:F7430)</f>
        <v>24742.156591004932</v>
      </c>
    </row>
    <row r="7431" spans="1:7" x14ac:dyDescent="0.25">
      <c r="A7431" s="75" t="s">
        <v>13</v>
      </c>
      <c r="B7431">
        <v>0.10909090909090917</v>
      </c>
      <c r="C7431" s="76" t="s">
        <v>88</v>
      </c>
      <c r="E7431">
        <f t="shared" ca="1" si="219"/>
        <v>0.6304719626796581</v>
      </c>
      <c r="F7431">
        <v>0.5</v>
      </c>
      <c r="G7431">
        <f>AVERAGE(F$2:F7431)</f>
        <v>24738.826623765228</v>
      </c>
    </row>
    <row r="7432" spans="1:7" x14ac:dyDescent="0.25">
      <c r="A7432" s="75" t="s">
        <v>13</v>
      </c>
      <c r="B7432">
        <v>0.99629629629629624</v>
      </c>
      <c r="C7432" s="76" t="s">
        <v>89</v>
      </c>
      <c r="E7432">
        <f t="shared" ca="1" si="219"/>
        <v>0.10472305611923782</v>
      </c>
      <c r="F7432">
        <v>9.0909090909090925E-2</v>
      </c>
      <c r="G7432">
        <f>AVERAGE(F$2:F7432)</f>
        <v>24735.497497710232</v>
      </c>
    </row>
    <row r="7433" spans="1:7" x14ac:dyDescent="0.25">
      <c r="A7433" s="75" t="s">
        <v>13</v>
      </c>
      <c r="B7433">
        <v>0.9</v>
      </c>
      <c r="C7433" s="76" t="s">
        <v>90</v>
      </c>
      <c r="E7433">
        <f t="shared" ca="1" si="219"/>
        <v>0.74406478103498486</v>
      </c>
      <c r="F7433">
        <v>68.444444444444443</v>
      </c>
      <c r="G7433">
        <f>AVERAGE(F$2:F7433)</f>
        <v>24732.17846473751</v>
      </c>
    </row>
    <row r="7434" spans="1:7" x14ac:dyDescent="0.25">
      <c r="A7434" s="75" t="s">
        <v>13</v>
      </c>
      <c r="B7434">
        <v>0.99687499999999996</v>
      </c>
      <c r="C7434" s="76" t="s">
        <v>91</v>
      </c>
      <c r="E7434">
        <f t="shared" ca="1" si="219"/>
        <v>0.31583110345684973</v>
      </c>
      <c r="F7434">
        <v>3</v>
      </c>
      <c r="G7434">
        <f>AVERAGE(F$2:F7434)</f>
        <v>24728.851520238019</v>
      </c>
    </row>
    <row r="7435" spans="1:7" x14ac:dyDescent="0.25">
      <c r="A7435" s="75" t="s">
        <v>13</v>
      </c>
      <c r="B7435">
        <v>0.8936170212765957</v>
      </c>
      <c r="C7435" s="76" t="s">
        <v>92</v>
      </c>
      <c r="E7435">
        <f t="shared" ca="1" si="219"/>
        <v>0.9002828580152572</v>
      </c>
      <c r="F7435">
        <v>4.4005157492540539</v>
      </c>
      <c r="G7435">
        <f>AVERAGE(F$2:F7435)</f>
        <v>24725.525659193558</v>
      </c>
    </row>
    <row r="7436" spans="1:7" x14ac:dyDescent="0.25">
      <c r="A7436" s="75" t="s">
        <v>13</v>
      </c>
      <c r="B7436">
        <v>49.5</v>
      </c>
      <c r="C7436" s="76" t="s">
        <v>93</v>
      </c>
      <c r="E7436">
        <f t="shared" ca="1" si="219"/>
        <v>0.47581320694147755</v>
      </c>
      <c r="F7436">
        <v>4.7619047619047616E-2</v>
      </c>
      <c r="G7436">
        <f>AVERAGE(F$2:F7436)</f>
        <v>24722.200107338798</v>
      </c>
    </row>
    <row r="7437" spans="1:7" x14ac:dyDescent="0.25">
      <c r="A7437" s="75" t="s">
        <v>13</v>
      </c>
      <c r="B7437">
        <v>90.818181818181813</v>
      </c>
      <c r="C7437" s="76" t="s">
        <v>94</v>
      </c>
      <c r="E7437">
        <f t="shared" ca="1" si="219"/>
        <v>0.7402341289034654</v>
      </c>
      <c r="F7437">
        <v>0.5625</v>
      </c>
      <c r="G7437">
        <f>AVERAGE(F$2:F7437)</f>
        <v>24718.875519172132</v>
      </c>
    </row>
    <row r="7438" spans="1:7" x14ac:dyDescent="0.25">
      <c r="A7438" s="75" t="s">
        <v>13</v>
      </c>
      <c r="B7438">
        <v>178.28571428571431</v>
      </c>
      <c r="C7438" s="76" t="s">
        <v>95</v>
      </c>
      <c r="E7438">
        <f t="shared" ca="1" si="219"/>
        <v>0.31407181007803309</v>
      </c>
      <c r="F7438">
        <v>0.7191011235955056</v>
      </c>
      <c r="G7438">
        <f>AVERAGE(F$2:F7438)</f>
        <v>24715.5518461295</v>
      </c>
    </row>
    <row r="7439" spans="1:7" x14ac:dyDescent="0.25">
      <c r="A7439" s="75" t="s">
        <v>13</v>
      </c>
      <c r="B7439">
        <v>0.72375690607734811</v>
      </c>
      <c r="C7439" s="76" t="s">
        <v>96</v>
      </c>
      <c r="E7439">
        <f t="shared" ca="1" si="219"/>
        <v>0.64817833735315988</v>
      </c>
      <c r="F7439">
        <v>0.82606710796621763</v>
      </c>
      <c r="G7439">
        <f>AVERAGE(F$2:F7439)</f>
        <v>24712.229081168622</v>
      </c>
    </row>
    <row r="7440" spans="1:7" x14ac:dyDescent="0.25">
      <c r="A7440" s="75" t="s">
        <v>13</v>
      </c>
      <c r="B7440">
        <v>5.6603773584905627E-2</v>
      </c>
      <c r="C7440" s="76" t="s">
        <v>97</v>
      </c>
      <c r="E7440">
        <f t="shared" ca="1" si="219"/>
        <v>0.43947093878884558</v>
      </c>
      <c r="F7440">
        <v>0.5625</v>
      </c>
      <c r="G7440">
        <f>AVERAGE(F$2:F7440)</f>
        <v>24708.907174113752</v>
      </c>
    </row>
    <row r="7441" spans="1:7" x14ac:dyDescent="0.25">
      <c r="B7441">
        <v>0.99722222222222212</v>
      </c>
      <c r="C7441" s="76" t="s">
        <v>81</v>
      </c>
      <c r="E7441">
        <f t="shared" ca="1" si="219"/>
        <v>0.1315656996496225</v>
      </c>
      <c r="F7441">
        <v>0.85751332250434587</v>
      </c>
      <c r="G7441">
        <f>AVERAGE(F$2:F7441)</f>
        <v>24705.58619969698</v>
      </c>
    </row>
    <row r="7442" spans="1:7" x14ac:dyDescent="0.25">
      <c r="A7442" s="75" t="s">
        <v>14</v>
      </c>
      <c r="B7442">
        <v>0.9926829268292684</v>
      </c>
      <c r="C7442" s="76" t="s">
        <v>82</v>
      </c>
      <c r="E7442">
        <f t="shared" ca="1" si="219"/>
        <v>9.8864220045974727E-2</v>
      </c>
      <c r="F7442">
        <v>0.42857142857142855</v>
      </c>
      <c r="G7442">
        <f>AVERAGE(F$2:F7442)</f>
        <v>24702.266060249556</v>
      </c>
    </row>
    <row r="7443" spans="1:7" x14ac:dyDescent="0.25">
      <c r="A7443" s="75" t="s">
        <v>14</v>
      </c>
      <c r="B7443">
        <v>0.99821428571428561</v>
      </c>
      <c r="C7443" s="76" t="s">
        <v>83</v>
      </c>
      <c r="E7443">
        <f t="shared" ca="1" si="219"/>
        <v>0.22879711144587189</v>
      </c>
      <c r="F7443">
        <v>0.6</v>
      </c>
      <c r="G7443">
        <f>AVERAGE(F$2:F7443)</f>
        <v>24698.946836108164</v>
      </c>
    </row>
    <row r="7444" spans="1:7" x14ac:dyDescent="0.25">
      <c r="A7444" s="75" t="s">
        <v>14</v>
      </c>
      <c r="B7444">
        <v>0.9941860465116279</v>
      </c>
      <c r="C7444" s="76" t="s">
        <v>84</v>
      </c>
      <c r="E7444">
        <f t="shared" ca="1" si="219"/>
        <v>0.33081134210430996</v>
      </c>
      <c r="F7444">
        <v>0.2172211350293542</v>
      </c>
      <c r="G7444">
        <f>AVERAGE(F$2:F7444)</f>
        <v>24695.628452443649</v>
      </c>
    </row>
    <row r="7445" spans="1:7" x14ac:dyDescent="0.25">
      <c r="A7445" s="75" t="s">
        <v>14</v>
      </c>
      <c r="B7445">
        <v>0.8214285714285714</v>
      </c>
      <c r="C7445" s="76" t="s">
        <v>85</v>
      </c>
      <c r="E7445">
        <f t="shared" ca="1" si="219"/>
        <v>0.63531724733002071</v>
      </c>
      <c r="F7445">
        <v>0.53757225433526012</v>
      </c>
      <c r="G7445">
        <f>AVERAGE(F$2:F7445)</f>
        <v>24692.311003373234</v>
      </c>
    </row>
    <row r="7446" spans="1:7" x14ac:dyDescent="0.25">
      <c r="A7446" s="75" t="s">
        <v>14</v>
      </c>
      <c r="B7446">
        <v>0.6399999999999999</v>
      </c>
      <c r="C7446" s="76" t="s">
        <v>86</v>
      </c>
      <c r="E7446">
        <f t="shared" ca="1" si="219"/>
        <v>0.68144141087978061</v>
      </c>
      <c r="F7446">
        <v>2.0553864881314667</v>
      </c>
      <c r="G7446">
        <f>AVERAGE(F$2:F7446)</f>
        <v>24688.994649361564</v>
      </c>
    </row>
    <row r="7447" spans="1:7" x14ac:dyDescent="0.25">
      <c r="A7447" s="75" t="s">
        <v>14</v>
      </c>
      <c r="B7447">
        <v>0.83333333333333337</v>
      </c>
      <c r="C7447" s="76" t="s">
        <v>87</v>
      </c>
      <c r="E7447">
        <f t="shared" ca="1" si="219"/>
        <v>0.34681415769208135</v>
      </c>
      <c r="F7447">
        <v>24</v>
      </c>
      <c r="G7447">
        <f>AVERAGE(F$2:F7447)</f>
        <v>24685.682133292619</v>
      </c>
    </row>
    <row r="7448" spans="1:7" x14ac:dyDescent="0.25">
      <c r="A7448" s="75" t="s">
        <v>14</v>
      </c>
      <c r="B7448">
        <v>0.45454545454545464</v>
      </c>
      <c r="C7448" s="76" t="s">
        <v>88</v>
      </c>
      <c r="E7448">
        <f t="shared" ca="1" si="219"/>
        <v>0.24731839879886086</v>
      </c>
      <c r="F7448">
        <v>1.3255813953488371</v>
      </c>
      <c r="G7448">
        <f>AVERAGE(F$2:F7448)</f>
        <v>24682.367462075767</v>
      </c>
    </row>
    <row r="7449" spans="1:7" x14ac:dyDescent="0.25">
      <c r="A7449" s="75" t="s">
        <v>14</v>
      </c>
      <c r="B7449">
        <v>0.62962962962962965</v>
      </c>
      <c r="C7449" s="76" t="s">
        <v>89</v>
      </c>
      <c r="E7449">
        <f t="shared" ca="1" si="219"/>
        <v>0.16498369162930426</v>
      </c>
      <c r="F7449">
        <v>9.9009900990099098E-3</v>
      </c>
      <c r="G7449">
        <f>AVERAGE(F$2:F7449)</f>
        <v>24679.053504293668</v>
      </c>
    </row>
    <row r="7450" spans="1:7" x14ac:dyDescent="0.25">
      <c r="A7450" s="75" t="s">
        <v>14</v>
      </c>
      <c r="B7450">
        <v>0.54</v>
      </c>
      <c r="C7450" s="76" t="s">
        <v>90</v>
      </c>
      <c r="E7450">
        <f t="shared" ca="1" si="219"/>
        <v>0.84242407531039531</v>
      </c>
      <c r="F7450">
        <v>0.18699186991869918</v>
      </c>
      <c r="G7450">
        <f>AVERAGE(F$2:F7450)</f>
        <v>24675.740460057874</v>
      </c>
    </row>
    <row r="7451" spans="1:7" x14ac:dyDescent="0.25">
      <c r="A7451" s="75" t="s">
        <v>14</v>
      </c>
      <c r="B7451">
        <v>0.375</v>
      </c>
      <c r="C7451" s="76" t="s">
        <v>91</v>
      </c>
      <c r="E7451">
        <f t="shared" ca="1" si="219"/>
        <v>0.35418330840398149</v>
      </c>
      <c r="F7451">
        <v>9.0909090909090981E-2</v>
      </c>
      <c r="G7451">
        <f>AVERAGE(F$2:F7451)</f>
        <v>24672.428292332912</v>
      </c>
    </row>
    <row r="7452" spans="1:7" x14ac:dyDescent="0.25">
      <c r="A7452" s="75" t="s">
        <v>14</v>
      </c>
      <c r="B7452">
        <v>0.50000000000000022</v>
      </c>
      <c r="C7452" s="76" t="s">
        <v>92</v>
      </c>
      <c r="E7452">
        <f t="shared" ca="1" si="219"/>
        <v>0.23630540187344562</v>
      </c>
      <c r="F7452">
        <v>10.111111111111111</v>
      </c>
      <c r="G7452">
        <f>AVERAGE(F$2:F7452)</f>
        <v>24669.118358474203</v>
      </c>
    </row>
    <row r="7453" spans="1:7" x14ac:dyDescent="0.25">
      <c r="A7453" s="75" t="s">
        <v>14</v>
      </c>
      <c r="B7453">
        <v>4.5</v>
      </c>
      <c r="C7453" s="76" t="s">
        <v>93</v>
      </c>
      <c r="E7453">
        <f t="shared" ca="1" si="219"/>
        <v>0.67306497478747818</v>
      </c>
      <c r="F7453">
        <v>1.1428571428571428</v>
      </c>
      <c r="G7453">
        <f>AVERAGE(F$2:F7453)</f>
        <v>24665.808109480466</v>
      </c>
    </row>
    <row r="7454" spans="1:7" x14ac:dyDescent="0.25">
      <c r="A7454" s="75" t="s">
        <v>14</v>
      </c>
      <c r="B7454">
        <v>22.636363636363633</v>
      </c>
      <c r="C7454" s="76" t="s">
        <v>94</v>
      </c>
      <c r="E7454">
        <f t="shared" ca="1" si="219"/>
        <v>0.59381735755451037</v>
      </c>
      <c r="F7454">
        <v>0.67189132706374088</v>
      </c>
      <c r="G7454">
        <f>AVERAGE(F$2:F7454)</f>
        <v>24662.49868559503</v>
      </c>
    </row>
    <row r="7455" spans="1:7" x14ac:dyDescent="0.25">
      <c r="A7455" s="75" t="s">
        <v>14</v>
      </c>
      <c r="B7455">
        <v>71.142857142857139</v>
      </c>
      <c r="C7455" s="76" t="s">
        <v>95</v>
      </c>
      <c r="E7455">
        <f t="shared" ca="1" si="219"/>
        <v>0.24233014451604462</v>
      </c>
      <c r="F7455">
        <v>2.0720628763907303E-2</v>
      </c>
      <c r="G7455">
        <f>AVERAGE(F$2:F7455)</f>
        <v>24659.190062310223</v>
      </c>
    </row>
    <row r="7456" spans="1:7" x14ac:dyDescent="0.25">
      <c r="A7456" s="75" t="s">
        <v>14</v>
      </c>
      <c r="B7456">
        <v>0.65009208103130756</v>
      </c>
      <c r="C7456" s="76" t="s">
        <v>96</v>
      </c>
      <c r="E7456">
        <f t="shared" ca="1" si="219"/>
        <v>0.87693460631931053</v>
      </c>
      <c r="F7456">
        <v>2.1786492374727671E-3</v>
      </c>
      <c r="G7456">
        <f>AVERAGE(F$2:F7456)</f>
        <v>24655.882324163518</v>
      </c>
    </row>
    <row r="7457" spans="1:7" x14ac:dyDescent="0.25">
      <c r="A7457" s="75" t="s">
        <v>14</v>
      </c>
      <c r="B7457">
        <v>5.6603773584905627E-2</v>
      </c>
      <c r="C7457" s="76" t="s">
        <v>97</v>
      </c>
      <c r="E7457">
        <f t="shared" ca="1" si="219"/>
        <v>0.43885762027310082</v>
      </c>
      <c r="F7457">
        <v>0.25925925925925924</v>
      </c>
      <c r="G7457">
        <f>AVERAGE(F$2:F7457)</f>
        <v>24652.575507765327</v>
      </c>
    </row>
    <row r="7458" spans="1:7" x14ac:dyDescent="0.25">
      <c r="A7458" s="75" t="s">
        <v>436</v>
      </c>
      <c r="B7458">
        <v>9.090909090909087E-2</v>
      </c>
      <c r="C7458" s="76" t="s">
        <v>81</v>
      </c>
      <c r="E7458">
        <f t="shared" ca="1" si="219"/>
        <v>0.26382456083695127</v>
      </c>
      <c r="F7458">
        <v>1.6666666666666667</v>
      </c>
      <c r="G7458">
        <f>AVERAGE(F$2:F7458)</f>
        <v>24649.269767006161</v>
      </c>
    </row>
    <row r="7459" spans="1:7" x14ac:dyDescent="0.25">
      <c r="A7459" s="75" t="s">
        <v>1</v>
      </c>
      <c r="B7459">
        <v>0.54545454545454541</v>
      </c>
      <c r="C7459" s="76" t="s">
        <v>82</v>
      </c>
      <c r="E7459">
        <f t="shared" ca="1" si="219"/>
        <v>0.11194313347832452</v>
      </c>
      <c r="F7459">
        <v>3.0927835051546421E-2</v>
      </c>
      <c r="G7459">
        <f>AVERAGE(F$2:F7459)</f>
        <v>24645.964693415499</v>
      </c>
    </row>
    <row r="7460" spans="1:7" x14ac:dyDescent="0.25">
      <c r="A7460" s="75" t="s">
        <v>1</v>
      </c>
      <c r="B7460">
        <v>0</v>
      </c>
      <c r="C7460" s="76" t="s">
        <v>83</v>
      </c>
      <c r="E7460">
        <f t="shared" ca="1" si="219"/>
        <v>0.93468549332681206</v>
      </c>
      <c r="F7460">
        <v>18</v>
      </c>
      <c r="G7460">
        <f>AVERAGE(F$2:F7460)</f>
        <v>24642.662915068075</v>
      </c>
    </row>
    <row r="7461" spans="1:7" x14ac:dyDescent="0.25">
      <c r="A7461" s="75" t="s">
        <v>1</v>
      </c>
      <c r="B7461">
        <v>0.78000000000000014</v>
      </c>
      <c r="C7461" s="76" t="s">
        <v>84</v>
      </c>
      <c r="E7461">
        <f t="shared" ca="1" si="219"/>
        <v>0.13851836557125785</v>
      </c>
      <c r="F7461">
        <v>0.5</v>
      </c>
      <c r="G7461">
        <f>AVERAGE(F$2:F7461)</f>
        <v>24639.359676071417</v>
      </c>
    </row>
    <row r="7462" spans="1:7" x14ac:dyDescent="0.25">
      <c r="A7462" s="75" t="s">
        <v>1</v>
      </c>
      <c r="B7462">
        <v>6.7519379844961245</v>
      </c>
      <c r="C7462" s="76" t="s">
        <v>85</v>
      </c>
      <c r="E7462">
        <f t="shared" ca="1" si="219"/>
        <v>0.51835537101036444</v>
      </c>
      <c r="F7462">
        <v>0.375</v>
      </c>
      <c r="G7462">
        <f>AVERAGE(F$2:F7462)</f>
        <v>24636.057305789142</v>
      </c>
    </row>
    <row r="7463" spans="1:7" x14ac:dyDescent="0.25">
      <c r="A7463" s="75" t="s">
        <v>1</v>
      </c>
      <c r="B7463">
        <v>15.07717041800643</v>
      </c>
      <c r="C7463" s="76" t="s">
        <v>86</v>
      </c>
      <c r="E7463">
        <f t="shared" ca="1" si="219"/>
        <v>0.41490057175352113</v>
      </c>
      <c r="F7463">
        <v>0.14572864321608039</v>
      </c>
      <c r="G7463">
        <f>AVERAGE(F$2:F7463)</f>
        <v>24632.755789898343</v>
      </c>
    </row>
    <row r="7464" spans="1:7" x14ac:dyDescent="0.25">
      <c r="A7464" s="75" t="s">
        <v>1</v>
      </c>
      <c r="B7464">
        <v>0.17808219178082191</v>
      </c>
      <c r="C7464" s="76" t="s">
        <v>87</v>
      </c>
      <c r="E7464">
        <f t="shared" ca="1" si="219"/>
        <v>0.19135248448209974</v>
      </c>
      <c r="F7464">
        <v>0.99995999999999996</v>
      </c>
      <c r="G7464">
        <f>AVERAGE(F$2:F7464)</f>
        <v>24629.455273238837</v>
      </c>
    </row>
    <row r="7465" spans="1:7" x14ac:dyDescent="0.25">
      <c r="A7465" s="75" t="s">
        <v>1</v>
      </c>
      <c r="B7465">
        <v>7.8341013824884759E-2</v>
      </c>
      <c r="C7465" s="76" t="s">
        <v>88</v>
      </c>
      <c r="E7465">
        <f t="shared" ca="1" si="219"/>
        <v>0.83752470342415219</v>
      </c>
      <c r="F7465">
        <v>0.10714285714285723</v>
      </c>
      <c r="G7465">
        <f>AVERAGE(F$2:F7465)</f>
        <v>24626.1555213457</v>
      </c>
    </row>
    <row r="7466" spans="1:7" x14ac:dyDescent="0.25">
      <c r="A7466" s="75" t="s">
        <v>1</v>
      </c>
      <c r="B7466">
        <v>0.20948616600790507</v>
      </c>
      <c r="C7466" s="76" t="s">
        <v>89</v>
      </c>
      <c r="E7466">
        <f t="shared" ca="1" si="219"/>
        <v>7.6193814071454646E-2</v>
      </c>
      <c r="F7466">
        <v>0.31787175989085947</v>
      </c>
      <c r="G7466">
        <f>AVERAGE(F$2:F7466)</f>
        <v>24622.85668174093</v>
      </c>
    </row>
    <row r="7467" spans="1:7" x14ac:dyDescent="0.25">
      <c r="A7467" s="75" t="s">
        <v>1</v>
      </c>
      <c r="B7467">
        <v>0.25742574257425743</v>
      </c>
      <c r="C7467" s="76" t="s">
        <v>90</v>
      </c>
      <c r="E7467">
        <f t="shared" ca="1" si="219"/>
        <v>0.94441862703241719</v>
      </c>
      <c r="F7467">
        <v>9.9009900990099098E-3</v>
      </c>
      <c r="G7467">
        <f>AVERAGE(F$2:F7467)</f>
        <v>24619.558684583048</v>
      </c>
    </row>
    <row r="7468" spans="1:7" x14ac:dyDescent="0.25">
      <c r="A7468" s="75" t="s">
        <v>1</v>
      </c>
      <c r="B7468">
        <v>0.34228187919463088</v>
      </c>
      <c r="C7468" s="76" t="s">
        <v>91</v>
      </c>
      <c r="E7468">
        <f t="shared" ca="1" si="219"/>
        <v>0.35067880666545226</v>
      </c>
      <c r="F7468">
        <v>2.5971223021582732</v>
      </c>
      <c r="G7468">
        <f>AVERAGE(F$2:F7468)</f>
        <v>24616.261917265212</v>
      </c>
    </row>
    <row r="7469" spans="1:7" x14ac:dyDescent="0.25">
      <c r="B7469">
        <v>9.090909090909087E-2</v>
      </c>
      <c r="C7469" s="76" t="s">
        <v>81</v>
      </c>
      <c r="E7469">
        <f t="shared" ca="1" si="219"/>
        <v>0.37945691317730212</v>
      </c>
      <c r="F7469">
        <v>1.8571428571428572</v>
      </c>
      <c r="G7469">
        <f>AVERAGE(F$2:F7469)</f>
        <v>24612.965933765696</v>
      </c>
    </row>
    <row r="7470" spans="1:7" x14ac:dyDescent="0.25">
      <c r="A7470" s="75" t="s">
        <v>2</v>
      </c>
      <c r="B7470">
        <v>0.18181818181818185</v>
      </c>
      <c r="C7470" s="76" t="s">
        <v>82</v>
      </c>
      <c r="E7470">
        <f t="shared" ca="1" si="219"/>
        <v>0.89627576920189844</v>
      </c>
      <c r="F7470">
        <v>0.18367346938775511</v>
      </c>
      <c r="G7470">
        <f>AVERAGE(F$2:F7470)</f>
        <v>24609.670608787746</v>
      </c>
    </row>
    <row r="7471" spans="1:7" x14ac:dyDescent="0.25">
      <c r="A7471" s="75" t="s">
        <v>2</v>
      </c>
      <c r="B7471">
        <v>1.1666666666666667</v>
      </c>
      <c r="C7471" s="76" t="s">
        <v>83</v>
      </c>
      <c r="E7471">
        <f t="shared" ca="1" si="219"/>
        <v>0.40479077705042843</v>
      </c>
      <c r="F7471">
        <v>0.98499999999999999</v>
      </c>
      <c r="G7471">
        <f>AVERAGE(F$2:F7471)</f>
        <v>24606.376273364887</v>
      </c>
    </row>
    <row r="7472" spans="1:7" x14ac:dyDescent="0.25">
      <c r="A7472" s="75" t="s">
        <v>2</v>
      </c>
      <c r="B7472">
        <v>0.20000000000000004</v>
      </c>
      <c r="C7472" s="76" t="s">
        <v>84</v>
      </c>
      <c r="E7472">
        <f t="shared" ca="1" si="219"/>
        <v>0.66270302344557308</v>
      </c>
      <c r="F7472">
        <v>0.88695652173913042</v>
      </c>
      <c r="G7472">
        <f>AVERAGE(F$2:F7472)</f>
        <v>24603.082806718274</v>
      </c>
    </row>
    <row r="7473" spans="1:7" x14ac:dyDescent="0.25">
      <c r="A7473" s="75" t="s">
        <v>2</v>
      </c>
      <c r="B7473">
        <v>37.759689922480618</v>
      </c>
      <c r="C7473" s="76" t="s">
        <v>85</v>
      </c>
      <c r="E7473">
        <f t="shared" ca="1" si="219"/>
        <v>0.9569106255672285</v>
      </c>
      <c r="F7473">
        <v>0.15966386554621845</v>
      </c>
      <c r="G7473">
        <f>AVERAGE(F$2:F7473)</f>
        <v>24599.790124284806</v>
      </c>
    </row>
    <row r="7474" spans="1:7" x14ac:dyDescent="0.25">
      <c r="A7474" s="75" t="s">
        <v>2</v>
      </c>
      <c r="B7474">
        <v>106.18113612004286</v>
      </c>
      <c r="C7474" s="76" t="s">
        <v>86</v>
      </c>
      <c r="E7474">
        <f t="shared" ca="1" si="219"/>
        <v>7.6513799424628992E-3</v>
      </c>
      <c r="F7474">
        <v>0.65629833304691532</v>
      </c>
      <c r="G7474">
        <f>AVERAGE(F$2:F7474)</f>
        <v>24596.498389529559</v>
      </c>
    </row>
    <row r="7475" spans="1:7" x14ac:dyDescent="0.25">
      <c r="A7475" s="75" t="s">
        <v>2</v>
      </c>
      <c r="B7475">
        <v>5.8493150684931514</v>
      </c>
      <c r="C7475" s="76" t="s">
        <v>87</v>
      </c>
      <c r="E7475">
        <f t="shared" ca="1" si="219"/>
        <v>0.2184809975946137</v>
      </c>
      <c r="F7475">
        <v>3.5454545454545454</v>
      </c>
      <c r="G7475">
        <f>AVERAGE(F$2:F7475)</f>
        <v>24593.207922184767</v>
      </c>
    </row>
    <row r="7476" spans="1:7" x14ac:dyDescent="0.25">
      <c r="A7476" s="75" t="s">
        <v>2</v>
      </c>
      <c r="B7476">
        <v>8.2165898617511512</v>
      </c>
      <c r="C7476" s="76" t="s">
        <v>88</v>
      </c>
      <c r="E7476">
        <f t="shared" ca="1" si="219"/>
        <v>0.32252103094906881</v>
      </c>
      <c r="F7476">
        <v>3.7505938242280283</v>
      </c>
      <c r="G7476">
        <f>AVERAGE(F$2:F7476)</f>
        <v>24589.918362675951</v>
      </c>
    </row>
    <row r="7477" spans="1:7" x14ac:dyDescent="0.25">
      <c r="A7477" s="75" t="s">
        <v>2</v>
      </c>
      <c r="B7477">
        <v>4.9288537549407119</v>
      </c>
      <c r="C7477" s="76" t="s">
        <v>89</v>
      </c>
      <c r="E7477">
        <f t="shared" ca="1" si="219"/>
        <v>0.65467801458772246</v>
      </c>
      <c r="F7477">
        <v>0.19642857142857148</v>
      </c>
      <c r="G7477">
        <f>AVERAGE(F$2:F7477)</f>
        <v>24586.629207789101</v>
      </c>
    </row>
    <row r="7478" spans="1:7" x14ac:dyDescent="0.25">
      <c r="A7478" s="75" t="s">
        <v>2</v>
      </c>
      <c r="B7478">
        <v>2.7128712871287131</v>
      </c>
      <c r="C7478" s="76" t="s">
        <v>90</v>
      </c>
      <c r="E7478">
        <f t="shared" ca="1" si="219"/>
        <v>0.3480437049384093</v>
      </c>
      <c r="F7478">
        <v>0.54545454545454553</v>
      </c>
      <c r="G7478">
        <f>AVERAGE(F$2:F7478)</f>
        <v>24583.340979388238</v>
      </c>
    </row>
    <row r="7479" spans="1:7" x14ac:dyDescent="0.25">
      <c r="A7479" s="75" t="s">
        <v>2</v>
      </c>
      <c r="B7479">
        <v>12.422818791946311</v>
      </c>
      <c r="C7479" s="76" t="s">
        <v>91</v>
      </c>
      <c r="E7479">
        <f t="shared" ca="1" si="219"/>
        <v>0.61248559421320525</v>
      </c>
      <c r="F7479">
        <v>0.82876712328767121</v>
      </c>
      <c r="G7479">
        <f>AVERAGE(F$2:F7479)</f>
        <v>24580.053668314118</v>
      </c>
    </row>
    <row r="7480" spans="1:7" x14ac:dyDescent="0.25">
      <c r="B7480">
        <v>0.81818181818181823</v>
      </c>
      <c r="C7480" s="76" t="s">
        <v>81</v>
      </c>
      <c r="E7480">
        <f t="shared" ca="1" si="219"/>
        <v>0.26199815308437557</v>
      </c>
      <c r="F7480">
        <v>4.2735042735042736E-2</v>
      </c>
      <c r="G7480">
        <f>AVERAGE(F$2:F7480)</f>
        <v>24576.767131219149</v>
      </c>
    </row>
    <row r="7481" spans="1:7" x14ac:dyDescent="0.25">
      <c r="A7481" s="75" t="s">
        <v>3</v>
      </c>
      <c r="B7481">
        <v>26.272727272727273</v>
      </c>
      <c r="C7481" s="76" t="s">
        <v>82</v>
      </c>
      <c r="E7481">
        <f t="shared" ca="1" si="219"/>
        <v>0.291123389177386</v>
      </c>
      <c r="F7481">
        <v>0.10521662245800177</v>
      </c>
      <c r="G7481">
        <f>AVERAGE(F$2:F7481)</f>
        <v>24573.481481230567</v>
      </c>
    </row>
    <row r="7482" spans="1:7" x14ac:dyDescent="0.25">
      <c r="A7482" s="75" t="s">
        <v>3</v>
      </c>
      <c r="B7482">
        <v>1.1666666666666667</v>
      </c>
      <c r="C7482" s="76" t="s">
        <v>83</v>
      </c>
      <c r="E7482">
        <f t="shared" ca="1" si="219"/>
        <v>0.65264061004420926</v>
      </c>
      <c r="F7482">
        <v>0.12359550561797751</v>
      </c>
      <c r="G7482">
        <f>AVERAGE(F$2:F7482)</f>
        <v>24570.196712097331</v>
      </c>
    </row>
    <row r="7483" spans="1:7" x14ac:dyDescent="0.25">
      <c r="A7483" s="75" t="s">
        <v>3</v>
      </c>
      <c r="B7483">
        <v>0.91999999999999993</v>
      </c>
      <c r="C7483" s="76" t="s">
        <v>84</v>
      </c>
      <c r="E7483">
        <f t="shared" ca="1" si="219"/>
        <v>0.17098945918021524</v>
      </c>
      <c r="F7483">
        <v>0.14166666666666661</v>
      </c>
      <c r="G7483">
        <f>AVERAGE(F$2:F7483)</f>
        <v>24566.912823425129</v>
      </c>
    </row>
    <row r="7484" spans="1:7" x14ac:dyDescent="0.25">
      <c r="A7484" s="75" t="s">
        <v>3</v>
      </c>
      <c r="B7484">
        <v>3.6511627906976742</v>
      </c>
      <c r="C7484" s="76" t="s">
        <v>85</v>
      </c>
      <c r="E7484">
        <f t="shared" ca="1" si="219"/>
        <v>0.73233259628044922</v>
      </c>
      <c r="F7484">
        <v>0.8214285714285714</v>
      </c>
      <c r="G7484">
        <f>AVERAGE(F$2:F7484)</f>
        <v>24563.629903286834</v>
      </c>
    </row>
    <row r="7485" spans="1:7" x14ac:dyDescent="0.25">
      <c r="A7485" s="75" t="s">
        <v>3</v>
      </c>
      <c r="B7485">
        <v>7.1811361200428664E-2</v>
      </c>
      <c r="C7485" s="76" t="s">
        <v>86</v>
      </c>
      <c r="E7485">
        <f t="shared" ca="1" si="219"/>
        <v>0.78942442630007226</v>
      </c>
      <c r="F7485">
        <v>0.9643281807372176</v>
      </c>
      <c r="G7485">
        <f>AVERAGE(F$2:F7485)</f>
        <v>24560.347879559533</v>
      </c>
    </row>
    <row r="7486" spans="1:7" x14ac:dyDescent="0.25">
      <c r="A7486" s="75" t="s">
        <v>3</v>
      </c>
      <c r="B7486">
        <v>0.72602739726027399</v>
      </c>
      <c r="C7486" s="76" t="s">
        <v>87</v>
      </c>
      <c r="E7486">
        <f t="shared" ca="1" si="219"/>
        <v>0.34025673184062921</v>
      </c>
      <c r="F7486">
        <v>2.3333333333333335</v>
      </c>
      <c r="G7486">
        <f>AVERAGE(F$2:F7486)</f>
        <v>24557.066915692303</v>
      </c>
    </row>
    <row r="7487" spans="1:7" x14ac:dyDescent="0.25">
      <c r="A7487" s="75" t="s">
        <v>3</v>
      </c>
      <c r="B7487">
        <v>0.53917050691244239</v>
      </c>
      <c r="C7487" s="76" t="s">
        <v>88</v>
      </c>
      <c r="E7487">
        <f t="shared" ca="1" si="219"/>
        <v>0.43732651801050204</v>
      </c>
      <c r="F7487">
        <v>8.5579450418160103</v>
      </c>
      <c r="G7487">
        <f>AVERAGE(F$2:F7487)</f>
        <v>24553.78765988538</v>
      </c>
    </row>
    <row r="7488" spans="1:7" x14ac:dyDescent="0.25">
      <c r="A7488" s="75" t="s">
        <v>3</v>
      </c>
      <c r="B7488">
        <v>0.60474308300395252</v>
      </c>
      <c r="C7488" s="76" t="s">
        <v>89</v>
      </c>
      <c r="E7488">
        <f t="shared" ca="1" si="219"/>
        <v>0.95560038886404297</v>
      </c>
      <c r="F7488">
        <v>49</v>
      </c>
      <c r="G7488">
        <f>AVERAGE(F$2:F7488)</f>
        <v>24550.514681701876</v>
      </c>
    </row>
    <row r="7489" spans="1:7" x14ac:dyDescent="0.25">
      <c r="A7489" s="75" t="s">
        <v>3</v>
      </c>
      <c r="B7489">
        <v>0.75247524752475248</v>
      </c>
      <c r="C7489" s="76" t="s">
        <v>90</v>
      </c>
      <c r="E7489">
        <f t="shared" ca="1" si="219"/>
        <v>0.71341711274978015</v>
      </c>
      <c r="F7489">
        <v>0.5625</v>
      </c>
      <c r="G7489">
        <f>AVERAGE(F$2:F7489)</f>
        <v>24547.236109028036</v>
      </c>
    </row>
    <row r="7490" spans="1:7" x14ac:dyDescent="0.25">
      <c r="A7490" s="75" t="s">
        <v>3</v>
      </c>
      <c r="B7490">
        <v>0.32885906040268453</v>
      </c>
      <c r="C7490" s="76" t="s">
        <v>91</v>
      </c>
      <c r="E7490">
        <f t="shared" ref="E7490:E7553" ca="1" si="220">RAND()</f>
        <v>0.93205668361306071</v>
      </c>
      <c r="F7490">
        <v>19</v>
      </c>
      <c r="G7490">
        <f>AVERAGE(F$2:F7490)</f>
        <v>24543.9608738686</v>
      </c>
    </row>
    <row r="7491" spans="1:7" x14ac:dyDescent="0.25">
      <c r="B7491">
        <v>17.18181818181818</v>
      </c>
      <c r="C7491" s="76" t="s">
        <v>81</v>
      </c>
      <c r="E7491">
        <f t="shared" ca="1" si="220"/>
        <v>0.76517007558100358</v>
      </c>
      <c r="F7491">
        <v>0.25</v>
      </c>
      <c r="G7491">
        <f>AVERAGE(F$2:F7491)</f>
        <v>24540.684009933502</v>
      </c>
    </row>
    <row r="7492" spans="1:7" x14ac:dyDescent="0.25">
      <c r="A7492" s="75" t="s">
        <v>4</v>
      </c>
      <c r="B7492">
        <v>0.36363636363636359</v>
      </c>
      <c r="C7492" s="76" t="s">
        <v>82</v>
      </c>
      <c r="E7492">
        <f t="shared" ca="1" si="220"/>
        <v>5.3096560265087134E-2</v>
      </c>
      <c r="F7492">
        <v>0.84202211690363349</v>
      </c>
      <c r="G7492">
        <f>AVERAGE(F$2:F7492)</f>
        <v>24537.408099909768</v>
      </c>
    </row>
    <row r="7493" spans="1:7" x14ac:dyDescent="0.25">
      <c r="A7493" s="75" t="s">
        <v>4</v>
      </c>
      <c r="B7493">
        <v>2.3333333333333335</v>
      </c>
      <c r="C7493" s="76" t="s">
        <v>83</v>
      </c>
      <c r="E7493">
        <f t="shared" ca="1" si="220"/>
        <v>9.7716555498857938E-3</v>
      </c>
      <c r="F7493">
        <v>0.90710244067224055</v>
      </c>
      <c r="G7493">
        <f>AVERAGE(F$2:F7493)</f>
        <v>24534.133073081488</v>
      </c>
    </row>
    <row r="7494" spans="1:7" x14ac:dyDescent="0.25">
      <c r="A7494" s="75" t="s">
        <v>4</v>
      </c>
      <c r="B7494">
        <v>1.2</v>
      </c>
      <c r="C7494" s="76" t="s">
        <v>84</v>
      </c>
      <c r="E7494">
        <f t="shared" ca="1" si="220"/>
        <v>0.72210131423086277</v>
      </c>
      <c r="F7494">
        <v>8.6956521739130391E-2</v>
      </c>
      <c r="G7494">
        <f>AVERAGE(F$2:F7494)</f>
        <v>24530.858810954629</v>
      </c>
    </row>
    <row r="7495" spans="1:7" x14ac:dyDescent="0.25">
      <c r="A7495" s="75" t="s">
        <v>4</v>
      </c>
      <c r="B7495">
        <v>18.379844961240309</v>
      </c>
      <c r="C7495" s="76" t="s">
        <v>85</v>
      </c>
      <c r="E7495">
        <f t="shared" ca="1" si="220"/>
        <v>0.7051121097167895</v>
      </c>
      <c r="F7495">
        <v>1.7624309392265194</v>
      </c>
      <c r="G7495">
        <f>AVERAGE(F$2:F7495)</f>
        <v>24527.585646238855</v>
      </c>
    </row>
    <row r="7496" spans="1:7" x14ac:dyDescent="0.25">
      <c r="A7496" s="75" t="s">
        <v>4</v>
      </c>
      <c r="B7496">
        <v>52.590568060021432</v>
      </c>
      <c r="C7496" s="76" t="s">
        <v>86</v>
      </c>
      <c r="E7496">
        <f t="shared" ca="1" si="220"/>
        <v>0.28291487522862069</v>
      </c>
      <c r="F7496">
        <v>0.91666666666666663</v>
      </c>
      <c r="G7496">
        <f>AVERAGE(F$2:F7496)</f>
        <v>24524.313242105487</v>
      </c>
    </row>
    <row r="7497" spans="1:7" x14ac:dyDescent="0.25">
      <c r="A7497" s="75" t="s">
        <v>4</v>
      </c>
      <c r="B7497">
        <v>0.99726027397260275</v>
      </c>
      <c r="C7497" s="76" t="s">
        <v>87</v>
      </c>
      <c r="E7497">
        <f t="shared" ca="1" si="220"/>
        <v>0.83063488259527385</v>
      </c>
      <c r="F7497">
        <v>0.8902439024390244</v>
      </c>
      <c r="G7497">
        <f>AVERAGE(F$2:F7497)</f>
        <v>24521.041707553963</v>
      </c>
    </row>
    <row r="7498" spans="1:7" x14ac:dyDescent="0.25">
      <c r="A7498" s="75" t="s">
        <v>4</v>
      </c>
      <c r="B7498">
        <v>0.99539170506912455</v>
      </c>
      <c r="C7498" s="76" t="s">
        <v>88</v>
      </c>
      <c r="E7498">
        <f t="shared" ca="1" si="220"/>
        <v>0.67315697471165326</v>
      </c>
      <c r="F7498">
        <v>7.5268817204301078E-2</v>
      </c>
      <c r="G7498">
        <f>AVERAGE(F$2:F7498)</f>
        <v>24517.770937053931</v>
      </c>
    </row>
    <row r="7499" spans="1:7" x14ac:dyDescent="0.25">
      <c r="A7499" s="75" t="s">
        <v>4</v>
      </c>
      <c r="B7499">
        <v>0.99604743083003966</v>
      </c>
      <c r="C7499" s="76" t="s">
        <v>89</v>
      </c>
      <c r="E7499">
        <f t="shared" ca="1" si="220"/>
        <v>0.69010444174198138</v>
      </c>
      <c r="F7499">
        <v>0.7926744989633725</v>
      </c>
      <c r="G7499">
        <f>AVERAGE(F$2:F7499)</f>
        <v>24514.501134671624</v>
      </c>
    </row>
    <row r="7500" spans="1:7" x14ac:dyDescent="0.25">
      <c r="A7500" s="75" t="s">
        <v>4</v>
      </c>
      <c r="B7500">
        <v>0.99752475247524752</v>
      </c>
      <c r="C7500" s="76" t="s">
        <v>90</v>
      </c>
      <c r="E7500">
        <f t="shared" ca="1" si="220"/>
        <v>0.71702897043238456</v>
      </c>
      <c r="F7500">
        <v>1</v>
      </c>
      <c r="G7500">
        <f>AVERAGE(F$2:F7500)</f>
        <v>24511.232231999977</v>
      </c>
    </row>
    <row r="7501" spans="1:7" x14ac:dyDescent="0.25">
      <c r="A7501" s="75" t="s">
        <v>4</v>
      </c>
      <c r="B7501">
        <v>0.99328859060402686</v>
      </c>
      <c r="C7501" s="76" t="s">
        <v>91</v>
      </c>
      <c r="E7501">
        <f t="shared" ca="1" si="220"/>
        <v>0.71474031765852197</v>
      </c>
      <c r="F7501">
        <v>0.83333333333333337</v>
      </c>
      <c r="G7501">
        <f>AVERAGE(F$2:F7501)</f>
        <v>24507.96417881349</v>
      </c>
    </row>
    <row r="7502" spans="1:7" x14ac:dyDescent="0.25">
      <c r="B7502">
        <v>0.63636363636363624</v>
      </c>
      <c r="C7502" s="76" t="s">
        <v>81</v>
      </c>
      <c r="E7502">
        <f t="shared" ca="1" si="220"/>
        <v>0.55238788335903422</v>
      </c>
      <c r="F7502">
        <v>0.66666666666666663</v>
      </c>
      <c r="G7502">
        <f>AVERAGE(F$2:F7502)</f>
        <v>24504.696974772407</v>
      </c>
    </row>
    <row r="7503" spans="1:7" x14ac:dyDescent="0.25">
      <c r="A7503" s="75" t="s">
        <v>5</v>
      </c>
      <c r="B7503">
        <v>0.36363636363636359</v>
      </c>
      <c r="C7503" s="76" t="s">
        <v>82</v>
      </c>
      <c r="E7503">
        <f t="shared" ca="1" si="220"/>
        <v>0.67257009034421722</v>
      </c>
      <c r="F7503">
        <v>0.70588235294117652</v>
      </c>
      <c r="G7503">
        <f>AVERAGE(F$2:F7503)</f>
        <v>24501.430646980829</v>
      </c>
    </row>
    <row r="7504" spans="1:7" x14ac:dyDescent="0.25">
      <c r="A7504" s="75" t="s">
        <v>5</v>
      </c>
      <c r="B7504">
        <v>2</v>
      </c>
      <c r="C7504" s="76" t="s">
        <v>83</v>
      </c>
      <c r="E7504">
        <f t="shared" ca="1" si="220"/>
        <v>0.71261397085055944</v>
      </c>
      <c r="F7504">
        <v>0.5</v>
      </c>
      <c r="G7504">
        <f>AVERAGE(F$2:F7504)</f>
        <v>24498.165162421719</v>
      </c>
    </row>
    <row r="7505" spans="1:7" x14ac:dyDescent="0.25">
      <c r="A7505" s="75" t="s">
        <v>5</v>
      </c>
      <c r="B7505">
        <v>1</v>
      </c>
      <c r="C7505" s="76" t="s">
        <v>84</v>
      </c>
      <c r="E7505">
        <f t="shared" ca="1" si="220"/>
        <v>0.95624093167055502</v>
      </c>
      <c r="F7505">
        <v>0.87037037037037046</v>
      </c>
      <c r="G7505">
        <f>AVERAGE(F$2:F7505)</f>
        <v>24494.90059755071</v>
      </c>
    </row>
    <row r="7506" spans="1:7" x14ac:dyDescent="0.25">
      <c r="A7506" s="75" t="s">
        <v>5</v>
      </c>
      <c r="B7506">
        <v>6.7519379844961245</v>
      </c>
      <c r="C7506" s="76" t="s">
        <v>85</v>
      </c>
      <c r="E7506">
        <f t="shared" ca="1" si="220"/>
        <v>0.62025067219250329</v>
      </c>
      <c r="F7506">
        <v>0.32743362831858419</v>
      </c>
      <c r="G7506">
        <f>AVERAGE(F$2:F7506)</f>
        <v>24491.636830307016</v>
      </c>
    </row>
    <row r="7507" spans="1:7" x14ac:dyDescent="0.25">
      <c r="A7507" s="75" t="s">
        <v>5</v>
      </c>
      <c r="B7507">
        <v>20.436227224008572</v>
      </c>
      <c r="C7507" s="76" t="s">
        <v>86</v>
      </c>
      <c r="E7507">
        <f t="shared" ca="1" si="220"/>
        <v>0.13770508810363447</v>
      </c>
      <c r="F7507">
        <v>0.83552631578947367</v>
      </c>
      <c r="G7507">
        <f>AVERAGE(F$2:F7507)</f>
        <v>24488.374000397078</v>
      </c>
    </row>
    <row r="7508" spans="1:7" x14ac:dyDescent="0.25">
      <c r="A7508" s="75" t="s">
        <v>5</v>
      </c>
      <c r="B7508">
        <v>1.1917808219178081</v>
      </c>
      <c r="C7508" s="76" t="s">
        <v>87</v>
      </c>
      <c r="E7508">
        <f t="shared" ca="1" si="220"/>
        <v>0.85209741194683464</v>
      </c>
      <c r="F7508">
        <v>0.13544668587896255</v>
      </c>
      <c r="G7508">
        <f>AVERAGE(F$2:F7508)</f>
        <v>24485.11194650688</v>
      </c>
    </row>
    <row r="7509" spans="1:7" x14ac:dyDescent="0.25">
      <c r="A7509" s="75" t="s">
        <v>5</v>
      </c>
      <c r="B7509">
        <v>1.304147465437788</v>
      </c>
      <c r="C7509" s="76" t="s">
        <v>88</v>
      </c>
      <c r="E7509">
        <f t="shared" ca="1" si="220"/>
        <v>0.25537958441549946</v>
      </c>
      <c r="F7509">
        <v>0.6</v>
      </c>
      <c r="G7509">
        <f>AVERAGE(F$2:F7509)</f>
        <v>24481.850823445278</v>
      </c>
    </row>
    <row r="7510" spans="1:7" x14ac:dyDescent="0.25">
      <c r="A7510" s="75" t="s">
        <v>5</v>
      </c>
      <c r="B7510">
        <v>0.20948616600790507</v>
      </c>
      <c r="C7510" s="76" t="s">
        <v>89</v>
      </c>
      <c r="E7510">
        <f t="shared" ca="1" si="220"/>
        <v>0.28370458699787182</v>
      </c>
      <c r="F7510">
        <v>0.14163090128755365</v>
      </c>
      <c r="G7510">
        <f>AVERAGE(F$2:F7510)</f>
        <v>24478.590507931553</v>
      </c>
    </row>
    <row r="7511" spans="1:7" x14ac:dyDescent="0.25">
      <c r="A7511" s="75" t="s">
        <v>5</v>
      </c>
      <c r="B7511">
        <v>9.9009900990099098E-3</v>
      </c>
      <c r="C7511" s="76" t="s">
        <v>90</v>
      </c>
      <c r="E7511">
        <f t="shared" ca="1" si="220"/>
        <v>0.40556993544277853</v>
      </c>
      <c r="F7511">
        <v>0.99618320610687028</v>
      </c>
      <c r="G7511">
        <f>AVERAGE(F$2:F7511)</f>
        <v>24475.331174466213</v>
      </c>
    </row>
    <row r="7512" spans="1:7" x14ac:dyDescent="0.25">
      <c r="A7512" s="75" t="s">
        <v>5</v>
      </c>
      <c r="B7512">
        <v>3.0268456375838926</v>
      </c>
      <c r="C7512" s="76" t="s">
        <v>91</v>
      </c>
      <c r="E7512">
        <f t="shared" ca="1" si="220"/>
        <v>0.88886837397111407</v>
      </c>
      <c r="F7512">
        <v>0.57480314960629919</v>
      </c>
      <c r="G7512">
        <f>AVERAGE(F$2:F7512)</f>
        <v>24472.072652781841</v>
      </c>
    </row>
    <row r="7513" spans="1:7" x14ac:dyDescent="0.25">
      <c r="B7513">
        <v>1.1818181818181819</v>
      </c>
      <c r="C7513" s="76" t="s">
        <v>81</v>
      </c>
      <c r="E7513">
        <f t="shared" ca="1" si="220"/>
        <v>0.66271133843938601</v>
      </c>
      <c r="F7513">
        <v>6.6641932940685433E-2</v>
      </c>
      <c r="G7513">
        <f>AVERAGE(F$2:F7513)</f>
        <v>24468.814931001907</v>
      </c>
    </row>
    <row r="7514" spans="1:7" x14ac:dyDescent="0.25">
      <c r="A7514" s="75" t="s">
        <v>6</v>
      </c>
      <c r="B7514">
        <v>1.3636363636363638</v>
      </c>
      <c r="C7514" s="76" t="s">
        <v>82</v>
      </c>
      <c r="E7514">
        <f t="shared" ca="1" si="220"/>
        <v>0.95742491328623491</v>
      </c>
      <c r="F7514">
        <v>9.9009900990099015E-2</v>
      </c>
      <c r="G7514">
        <f>AVERAGE(F$2:F7514)</f>
        <v>24465.558080752857</v>
      </c>
    </row>
    <row r="7515" spans="1:7" x14ac:dyDescent="0.25">
      <c r="A7515" s="75" t="s">
        <v>6</v>
      </c>
      <c r="B7515">
        <v>3.3333333333333335</v>
      </c>
      <c r="C7515" s="76" t="s">
        <v>83</v>
      </c>
      <c r="E7515">
        <f t="shared" ca="1" si="220"/>
        <v>0.76355023853628734</v>
      </c>
      <c r="F7515">
        <v>0.98781676413255359</v>
      </c>
      <c r="G7515">
        <f>AVERAGE(F$2:F7515)</f>
        <v>24462.302215665823</v>
      </c>
    </row>
    <row r="7516" spans="1:7" x14ac:dyDescent="0.25">
      <c r="A7516" s="75" t="s">
        <v>6</v>
      </c>
      <c r="B7516">
        <v>1.9999999999999998</v>
      </c>
      <c r="C7516" s="76" t="s">
        <v>84</v>
      </c>
      <c r="E7516">
        <f t="shared" ca="1" si="220"/>
        <v>0.97474366727554229</v>
      </c>
      <c r="F7516">
        <v>0.90215264187866928</v>
      </c>
      <c r="G7516">
        <f>AVERAGE(F$2:F7516)</f>
        <v>24459.047205677394</v>
      </c>
    </row>
    <row r="7517" spans="1:7" x14ac:dyDescent="0.25">
      <c r="A7517" s="75" t="s">
        <v>6</v>
      </c>
      <c r="B7517">
        <v>10.627906976744187</v>
      </c>
      <c r="C7517" s="76" t="s">
        <v>85</v>
      </c>
      <c r="E7517">
        <f t="shared" ca="1" si="220"/>
        <v>0.27004600179471761</v>
      </c>
      <c r="F7517">
        <v>9.0909090909090925E-2</v>
      </c>
      <c r="G7517">
        <f>AVERAGE(F$2:F7517)</f>
        <v>24455.792953908287</v>
      </c>
    </row>
    <row r="7518" spans="1:7" x14ac:dyDescent="0.25">
      <c r="A7518" s="75" t="s">
        <v>6</v>
      </c>
      <c r="B7518">
        <v>9.7181136120042861</v>
      </c>
      <c r="C7518" s="76" t="s">
        <v>86</v>
      </c>
      <c r="E7518">
        <f t="shared" ca="1" si="220"/>
        <v>0.43598306163984202</v>
      </c>
      <c r="F7518">
        <v>0.33628318584070788</v>
      </c>
      <c r="G7518">
        <f>AVERAGE(F$2:F7518)</f>
        <v>24452.539600619646</v>
      </c>
    </row>
    <row r="7519" spans="1:7" x14ac:dyDescent="0.25">
      <c r="A7519" s="75" t="s">
        <v>6</v>
      </c>
      <c r="B7519">
        <v>2.2876712328767121</v>
      </c>
      <c r="C7519" s="76" t="s">
        <v>87</v>
      </c>
      <c r="E7519">
        <f t="shared" ca="1" si="220"/>
        <v>8.297315692443874E-2</v>
      </c>
      <c r="F7519">
        <v>0.85074626865671643</v>
      </c>
      <c r="G7519">
        <f>AVERAGE(F$2:F7519)</f>
        <v>24449.287181245563</v>
      </c>
    </row>
    <row r="7520" spans="1:7" x14ac:dyDescent="0.25">
      <c r="A7520" s="75" t="s">
        <v>6</v>
      </c>
      <c r="B7520">
        <v>2.6866359447004609</v>
      </c>
      <c r="C7520" s="76" t="s">
        <v>88</v>
      </c>
      <c r="E7520">
        <f t="shared" ca="1" si="220"/>
        <v>0.12693699587394813</v>
      </c>
      <c r="F7520">
        <v>2</v>
      </c>
      <c r="G7520">
        <f>AVERAGE(F$2:F7520)</f>
        <v>24446.035779838297</v>
      </c>
    </row>
    <row r="7521" spans="1:7" x14ac:dyDescent="0.25">
      <c r="A7521" s="75" t="s">
        <v>6</v>
      </c>
      <c r="B7521">
        <v>0.58102766798418981</v>
      </c>
      <c r="C7521" s="76" t="s">
        <v>89</v>
      </c>
      <c r="E7521">
        <f t="shared" ca="1" si="220"/>
        <v>0.21369146541564998</v>
      </c>
      <c r="F7521">
        <v>0.83333333333333337</v>
      </c>
      <c r="G7521">
        <f>AVERAGE(F$2:F7521)</f>
        <v>24442.785088023604</v>
      </c>
    </row>
    <row r="7522" spans="1:7" x14ac:dyDescent="0.25">
      <c r="A7522" s="75" t="s">
        <v>6</v>
      </c>
      <c r="B7522">
        <v>1.4752475247524752</v>
      </c>
      <c r="C7522" s="76" t="s">
        <v>90</v>
      </c>
      <c r="E7522">
        <f t="shared" ca="1" si="220"/>
        <v>0.40668719906480333</v>
      </c>
      <c r="F7522">
        <v>2.8095238095238093</v>
      </c>
      <c r="G7522">
        <f>AVERAGE(F$2:F7522)</f>
        <v>24439.535523396</v>
      </c>
    </row>
    <row r="7523" spans="1:7" x14ac:dyDescent="0.25">
      <c r="A7523" s="75" t="s">
        <v>6</v>
      </c>
      <c r="B7523">
        <v>12.422818791946311</v>
      </c>
      <c r="C7523" s="76" t="s">
        <v>91</v>
      </c>
      <c r="E7523">
        <f t="shared" ca="1" si="220"/>
        <v>0.17268867122454323</v>
      </c>
      <c r="F7523">
        <v>0.95</v>
      </c>
      <c r="G7523">
        <f>AVERAGE(F$2:F7523)</f>
        <v>24436.286575573158</v>
      </c>
    </row>
    <row r="7524" spans="1:7" x14ac:dyDescent="0.25">
      <c r="B7524">
        <v>0.81818181818181823</v>
      </c>
      <c r="C7524" s="76" t="s">
        <v>81</v>
      </c>
      <c r="E7524">
        <f t="shared" ca="1" si="220"/>
        <v>0.684806210713646</v>
      </c>
      <c r="F7524">
        <v>0.66666666666666663</v>
      </c>
      <c r="G7524">
        <f>AVERAGE(F$2:F7524)</f>
        <v>24433.038453825331</v>
      </c>
    </row>
    <row r="7525" spans="1:7" x14ac:dyDescent="0.25">
      <c r="A7525" s="75" t="s">
        <v>7</v>
      </c>
      <c r="B7525">
        <v>0.18181818181818185</v>
      </c>
      <c r="C7525" s="76" t="s">
        <v>82</v>
      </c>
      <c r="E7525">
        <f t="shared" ca="1" si="220"/>
        <v>0.8092829907072876</v>
      </c>
      <c r="F7525">
        <v>0.5</v>
      </c>
      <c r="G7525">
        <f>AVERAGE(F$2:F7525)</f>
        <v>24429.791173329075</v>
      </c>
    </row>
    <row r="7526" spans="1:7" x14ac:dyDescent="0.25">
      <c r="A7526" s="75" t="s">
        <v>7</v>
      </c>
      <c r="B7526">
        <v>9.0000000000000018</v>
      </c>
      <c r="C7526" s="76" t="s">
        <v>83</v>
      </c>
      <c r="E7526">
        <f t="shared" ca="1" si="220"/>
        <v>1.2293725132549449E-3</v>
      </c>
      <c r="F7526">
        <v>0.92470194519974902</v>
      </c>
      <c r="G7526">
        <f>AVERAGE(F$2:F7526)</f>
        <v>24426.5448123362</v>
      </c>
    </row>
    <row r="7527" spans="1:7" x14ac:dyDescent="0.25">
      <c r="A7527" s="75" t="s">
        <v>7</v>
      </c>
      <c r="B7527">
        <v>0.3</v>
      </c>
      <c r="C7527" s="76" t="s">
        <v>84</v>
      </c>
      <c r="E7527">
        <f t="shared" ca="1" si="220"/>
        <v>0.59427311830636897</v>
      </c>
      <c r="F7527">
        <v>0.82078853046594979</v>
      </c>
      <c r="G7527">
        <f>AVERAGE(F$2:F7527)</f>
        <v>24423.299300241622</v>
      </c>
    </row>
    <row r="7528" spans="1:7" x14ac:dyDescent="0.25">
      <c r="A7528" s="75" t="s">
        <v>7</v>
      </c>
      <c r="B7528">
        <v>0.93798449612403101</v>
      </c>
      <c r="C7528" s="76" t="s">
        <v>85</v>
      </c>
      <c r="E7528">
        <f t="shared" ca="1" si="220"/>
        <v>0.10507917777958076</v>
      </c>
      <c r="F7528">
        <v>0.26621661285588494</v>
      </c>
      <c r="G7528">
        <f>AVERAGE(F$2:F7528)</f>
        <v>24420.054576834737</v>
      </c>
    </row>
    <row r="7529" spans="1:7" x14ac:dyDescent="0.25">
      <c r="A7529" s="75" t="s">
        <v>7</v>
      </c>
      <c r="B7529">
        <v>1.1436227224008573</v>
      </c>
      <c r="C7529" s="76" t="s">
        <v>86</v>
      </c>
      <c r="E7529">
        <f t="shared" ca="1" si="220"/>
        <v>0.29619063005298785</v>
      </c>
      <c r="F7529">
        <v>0.5</v>
      </c>
      <c r="G7529">
        <f>AVERAGE(F$2:F7529)</f>
        <v>24416.810746524316</v>
      </c>
    </row>
    <row r="7530" spans="1:7" x14ac:dyDescent="0.25">
      <c r="A7530" s="75" t="s">
        <v>7</v>
      </c>
      <c r="B7530">
        <v>1.7397260273972601</v>
      </c>
      <c r="C7530" s="76" t="s">
        <v>87</v>
      </c>
      <c r="E7530">
        <f t="shared" ca="1" si="220"/>
        <v>0.91947120432450513</v>
      </c>
      <c r="F7530">
        <v>8.1081081081081086E-2</v>
      </c>
      <c r="G7530">
        <f>AVERAGE(F$2:F7530)</f>
        <v>24413.567722262738</v>
      </c>
    </row>
    <row r="7531" spans="1:7" x14ac:dyDescent="0.25">
      <c r="A7531" s="75" t="s">
        <v>7</v>
      </c>
      <c r="B7531">
        <v>1.304147465437788</v>
      </c>
      <c r="C7531" s="76" t="s">
        <v>88</v>
      </c>
      <c r="E7531">
        <f t="shared" ca="1" si="220"/>
        <v>0.5935026217596937</v>
      </c>
      <c r="F7531">
        <v>0.42857142857142855</v>
      </c>
      <c r="G7531">
        <f>AVERAGE(F$2:F7531)</f>
        <v>24410.325605509639</v>
      </c>
    </row>
    <row r="7532" spans="1:7" x14ac:dyDescent="0.25">
      <c r="A7532" s="75" t="s">
        <v>7</v>
      </c>
      <c r="B7532">
        <v>0.99604743083003966</v>
      </c>
      <c r="C7532" s="76" t="s">
        <v>89</v>
      </c>
      <c r="E7532">
        <f t="shared" ca="1" si="220"/>
        <v>0.19826738950818945</v>
      </c>
      <c r="F7532">
        <v>0.8571428571428571</v>
      </c>
      <c r="G7532">
        <f>AVERAGE(F$2:F7532)</f>
        <v>24407.084406669823</v>
      </c>
    </row>
    <row r="7533" spans="1:7" x14ac:dyDescent="0.25">
      <c r="A7533" s="75" t="s">
        <v>7</v>
      </c>
      <c r="B7533">
        <v>0.99752475247524752</v>
      </c>
      <c r="C7533" s="76" t="s">
        <v>90</v>
      </c>
      <c r="E7533">
        <f t="shared" ca="1" si="220"/>
        <v>0.58849461993908192</v>
      </c>
      <c r="F7533">
        <v>0.73913043478260865</v>
      </c>
      <c r="G7533">
        <f>AVERAGE(F$2:F7533)</f>
        <v>24403.844052809465</v>
      </c>
    </row>
    <row r="7534" spans="1:7" x14ac:dyDescent="0.25">
      <c r="A7534" s="75" t="s">
        <v>7</v>
      </c>
      <c r="B7534">
        <v>0.99328859060402686</v>
      </c>
      <c r="C7534" s="76" t="s">
        <v>91</v>
      </c>
      <c r="E7534">
        <f t="shared" ca="1" si="220"/>
        <v>0.16158264863257021</v>
      </c>
      <c r="F7534">
        <v>4.7619047619047616E-2</v>
      </c>
      <c r="G7534">
        <f>AVERAGE(F$2:F7534)</f>
        <v>24400.604467460496</v>
      </c>
    </row>
    <row r="7535" spans="1:7" x14ac:dyDescent="0.25">
      <c r="B7535">
        <v>17.18181818181818</v>
      </c>
      <c r="C7535" s="76" t="s">
        <v>81</v>
      </c>
      <c r="E7535">
        <f t="shared" ca="1" si="220"/>
        <v>0.96344010597092122</v>
      </c>
      <c r="F7535">
        <v>6.7519379844961245</v>
      </c>
      <c r="G7535">
        <f>AVERAGE(F$2:F7535)</f>
        <v>24397.366631977424</v>
      </c>
    </row>
    <row r="7536" spans="1:7" x14ac:dyDescent="0.25">
      <c r="A7536" s="75" t="s">
        <v>8</v>
      </c>
      <c r="B7536">
        <v>12.636363636363635</v>
      </c>
      <c r="C7536" s="76" t="s">
        <v>82</v>
      </c>
      <c r="E7536">
        <f t="shared" ca="1" si="220"/>
        <v>0.20852926723562337</v>
      </c>
      <c r="F7536">
        <v>1.2857142857142858</v>
      </c>
      <c r="G7536">
        <f>AVERAGE(F$2:F7536)</f>
        <v>24394.128930462139</v>
      </c>
    </row>
    <row r="7537" spans="1:7" x14ac:dyDescent="0.25">
      <c r="A7537" s="75" t="s">
        <v>8</v>
      </c>
      <c r="B7537">
        <v>15.666666666666666</v>
      </c>
      <c r="C7537" s="76" t="s">
        <v>83</v>
      </c>
      <c r="E7537">
        <f t="shared" ca="1" si="220"/>
        <v>0.19064795846822213</v>
      </c>
      <c r="F7537">
        <v>0.50943396226415094</v>
      </c>
      <c r="G7537">
        <f>AVERAGE(F$2:F7537)</f>
        <v>24390.891985199862</v>
      </c>
    </row>
    <row r="7538" spans="1:7" x14ac:dyDescent="0.25">
      <c r="A7538" s="75" t="s">
        <v>8</v>
      </c>
      <c r="B7538">
        <v>7</v>
      </c>
      <c r="C7538" s="76" t="s">
        <v>84</v>
      </c>
      <c r="E7538">
        <f t="shared" ca="1" si="220"/>
        <v>0.80125266704993747</v>
      </c>
      <c r="F7538">
        <v>4.7619047619047575E-2</v>
      </c>
      <c r="G7538">
        <f>AVERAGE(F$2:F7538)</f>
        <v>24387.655837612474</v>
      </c>
    </row>
    <row r="7539" spans="1:7" x14ac:dyDescent="0.25">
      <c r="A7539" s="75" t="s">
        <v>8</v>
      </c>
      <c r="B7539">
        <v>22.255813953488371</v>
      </c>
      <c r="C7539" s="76" t="s">
        <v>85</v>
      </c>
      <c r="E7539">
        <f t="shared" ca="1" si="220"/>
        <v>0.24476666988582751</v>
      </c>
      <c r="F7539">
        <v>0.83333333333333337</v>
      </c>
      <c r="G7539">
        <f>AVERAGE(F$2:F7539)</f>
        <v>24384.42065288121</v>
      </c>
    </row>
    <row r="7540" spans="1:7" x14ac:dyDescent="0.25">
      <c r="A7540" s="75" t="s">
        <v>8</v>
      </c>
      <c r="B7540">
        <v>63.30868167202572</v>
      </c>
      <c r="C7540" s="76" t="s">
        <v>86</v>
      </c>
      <c r="E7540">
        <f t="shared" ca="1" si="220"/>
        <v>0.88185564005835682</v>
      </c>
      <c r="F7540">
        <v>109.61946902654869</v>
      </c>
      <c r="G7540">
        <f>AVERAGE(F$2:F7540)</f>
        <v>24381.200756186176</v>
      </c>
    </row>
    <row r="7541" spans="1:7" x14ac:dyDescent="0.25">
      <c r="A7541" s="75" t="s">
        <v>8</v>
      </c>
      <c r="B7541">
        <v>0.36986301369863017</v>
      </c>
      <c r="C7541" s="76" t="s">
        <v>87</v>
      </c>
      <c r="E7541">
        <f t="shared" ca="1" si="220"/>
        <v>6.2305389768024799E-2</v>
      </c>
      <c r="F7541">
        <v>0.5</v>
      </c>
      <c r="G7541">
        <f>AVERAGE(F$2:F7541)</f>
        <v>24377.967241497026</v>
      </c>
    </row>
    <row r="7542" spans="1:7" x14ac:dyDescent="0.25">
      <c r="A7542" s="75" t="s">
        <v>8</v>
      </c>
      <c r="B7542">
        <v>0.38248847926267288</v>
      </c>
      <c r="C7542" s="76" t="s">
        <v>88</v>
      </c>
      <c r="E7542">
        <f t="shared" ca="1" si="220"/>
        <v>0.66834191212102578</v>
      </c>
      <c r="F7542">
        <v>2.6866359447004609</v>
      </c>
      <c r="G7542">
        <f>AVERAGE(F$2:F7542)</f>
        <v>24374.734874356651</v>
      </c>
    </row>
    <row r="7543" spans="1:7" x14ac:dyDescent="0.25">
      <c r="A7543" s="75" t="s">
        <v>8</v>
      </c>
      <c r="B7543">
        <v>0.20948616600790507</v>
      </c>
      <c r="C7543" s="76" t="s">
        <v>89</v>
      </c>
      <c r="E7543">
        <f t="shared" ca="1" si="220"/>
        <v>0.24490390389400607</v>
      </c>
      <c r="F7543">
        <v>0.33333333333333331</v>
      </c>
      <c r="G7543">
        <f>AVERAGE(F$2:F7543)</f>
        <v>24371.503052354397</v>
      </c>
    </row>
    <row r="7544" spans="1:7" x14ac:dyDescent="0.25">
      <c r="A7544" s="75" t="s">
        <v>8</v>
      </c>
      <c r="B7544">
        <v>9.9009900990099098E-3</v>
      </c>
      <c r="C7544" s="76" t="s">
        <v>90</v>
      </c>
      <c r="E7544">
        <f t="shared" ca="1" si="220"/>
        <v>0.68564227712553361</v>
      </c>
      <c r="F7544">
        <v>4.0424456796361802E-3</v>
      </c>
      <c r="G7544">
        <f>AVERAGE(F$2:F7544)</f>
        <v>24368.272043603247</v>
      </c>
    </row>
    <row r="7545" spans="1:7" x14ac:dyDescent="0.25">
      <c r="A7545" s="75" t="s">
        <v>8</v>
      </c>
      <c r="B7545">
        <v>1.0134228187919463</v>
      </c>
      <c r="C7545" s="76" t="s">
        <v>91</v>
      </c>
      <c r="E7545">
        <f t="shared" ca="1" si="220"/>
        <v>0.41495570491593592</v>
      </c>
      <c r="F7545">
        <v>0.13636363636363635</v>
      </c>
      <c r="G7545">
        <f>AVERAGE(F$2:F7545)</f>
        <v>24365.041908969106</v>
      </c>
    </row>
    <row r="7546" spans="1:7" x14ac:dyDescent="0.25">
      <c r="B7546">
        <v>0.27272727272727282</v>
      </c>
      <c r="C7546" s="76" t="s">
        <v>81</v>
      </c>
      <c r="E7546">
        <f t="shared" ca="1" si="220"/>
        <v>0.64581753005083797</v>
      </c>
      <c r="F7546">
        <v>0.11504424778761053</v>
      </c>
      <c r="G7546">
        <f>AVERAGE(F$2:F7546)</f>
        <v>24361.812627741176</v>
      </c>
    </row>
    <row r="7547" spans="1:7" x14ac:dyDescent="0.25">
      <c r="A7547" s="75" t="s">
        <v>9</v>
      </c>
      <c r="B7547">
        <v>0.27272727272727271</v>
      </c>
      <c r="C7547" s="76" t="s">
        <v>82</v>
      </c>
      <c r="E7547">
        <f t="shared" ca="1" si="220"/>
        <v>0.93641323073675087</v>
      </c>
      <c r="F7547">
        <v>0.25</v>
      </c>
      <c r="G7547">
        <f>AVERAGE(F$2:F7547)</f>
        <v>24358.584220289846</v>
      </c>
    </row>
    <row r="7548" spans="1:7" x14ac:dyDescent="0.25">
      <c r="A7548" s="75" t="s">
        <v>9</v>
      </c>
      <c r="B7548">
        <v>2.3333333333333335</v>
      </c>
      <c r="C7548" s="76" t="s">
        <v>83</v>
      </c>
      <c r="E7548">
        <f t="shared" ca="1" si="220"/>
        <v>0.76153903546242374</v>
      </c>
      <c r="F7548">
        <v>0.21654501216545019</v>
      </c>
      <c r="G7548">
        <f>AVERAGE(F$2:F7548)</f>
        <v>24355.356663952854</v>
      </c>
    </row>
    <row r="7549" spans="1:7" x14ac:dyDescent="0.25">
      <c r="A7549" s="75" t="s">
        <v>9</v>
      </c>
      <c r="B7549">
        <v>0.1999999999999999</v>
      </c>
      <c r="C7549" s="76" t="s">
        <v>84</v>
      </c>
      <c r="E7549">
        <f t="shared" ca="1" si="220"/>
        <v>5.7156434494104458E-3</v>
      </c>
      <c r="F7549">
        <v>17.782608695652176</v>
      </c>
      <c r="G7549">
        <f>AVERAGE(F$2:F7549)</f>
        <v>24352.132290071659</v>
      </c>
    </row>
    <row r="7550" spans="1:7" x14ac:dyDescent="0.25">
      <c r="A7550" s="75" t="s">
        <v>9</v>
      </c>
      <c r="B7550">
        <v>2.1007751937984493</v>
      </c>
      <c r="C7550" s="76" t="s">
        <v>85</v>
      </c>
      <c r="E7550">
        <f t="shared" ca="1" si="220"/>
        <v>0.9023975267761698</v>
      </c>
      <c r="F7550">
        <v>0.83333333333333337</v>
      </c>
      <c r="G7550">
        <f>AVERAGE(F$2:F7550)</f>
        <v>24348.906525207869</v>
      </c>
    </row>
    <row r="7551" spans="1:7" x14ac:dyDescent="0.25">
      <c r="A7551" s="75" t="s">
        <v>9</v>
      </c>
      <c r="B7551">
        <v>5.430868167202572</v>
      </c>
      <c r="C7551" s="76" t="s">
        <v>86</v>
      </c>
      <c r="E7551">
        <f t="shared" ca="1" si="220"/>
        <v>0.49331110282249713</v>
      </c>
      <c r="F7551">
        <v>0.28571428571428564</v>
      </c>
      <c r="G7551">
        <f>AVERAGE(F$2:F7551)</f>
        <v>24345.681542319009</v>
      </c>
    </row>
    <row r="7552" spans="1:7" x14ac:dyDescent="0.25">
      <c r="A7552" s="75" t="s">
        <v>9</v>
      </c>
      <c r="B7552">
        <v>0.64383561643835618</v>
      </c>
      <c r="C7552" s="76" t="s">
        <v>87</v>
      </c>
      <c r="E7552">
        <f t="shared" ca="1" si="220"/>
        <v>0.63941849398609596</v>
      </c>
      <c r="F7552">
        <v>0.63636363636363635</v>
      </c>
      <c r="G7552">
        <f>AVERAGE(F$2:F7552)</f>
        <v>24342.457460054582</v>
      </c>
    </row>
    <row r="7553" spans="1:7" x14ac:dyDescent="0.25">
      <c r="A7553" s="75" t="s">
        <v>9</v>
      </c>
      <c r="B7553">
        <v>0.84331797235023043</v>
      </c>
      <c r="C7553" s="76" t="s">
        <v>88</v>
      </c>
      <c r="E7553">
        <f t="shared" ca="1" si="220"/>
        <v>3.7686102568437851E-2</v>
      </c>
      <c r="F7553">
        <v>1.7472527472527473</v>
      </c>
      <c r="G7553">
        <f>AVERAGE(F$2:F7553)</f>
        <v>24339.234378724163</v>
      </c>
    </row>
    <row r="7554" spans="1:7" x14ac:dyDescent="0.25">
      <c r="A7554" s="75" t="s">
        <v>9</v>
      </c>
      <c r="B7554">
        <v>0.18577075098814239</v>
      </c>
      <c r="C7554" s="76" t="s">
        <v>89</v>
      </c>
      <c r="E7554">
        <f t="shared" ref="E7554:E7617" ca="1" si="221">RAND()</f>
        <v>0.93998466866055019</v>
      </c>
      <c r="F7554">
        <v>0.18918918918918923</v>
      </c>
      <c r="G7554">
        <f>AVERAGE(F$2:F7554)</f>
        <v>24336.011944566937</v>
      </c>
    </row>
    <row r="7555" spans="1:7" x14ac:dyDescent="0.25">
      <c r="A7555" s="75" t="s">
        <v>9</v>
      </c>
      <c r="B7555">
        <v>0.25742574257425743</v>
      </c>
      <c r="C7555" s="76" t="s">
        <v>90</v>
      </c>
      <c r="E7555">
        <f t="shared" ca="1" si="221"/>
        <v>0.25639686621734792</v>
      </c>
      <c r="F7555">
        <v>0.22301718339142665</v>
      </c>
      <c r="G7555">
        <f>AVERAGE(F$2:F7555)</f>
        <v>24332.790368060796</v>
      </c>
    </row>
    <row r="7556" spans="1:7" x14ac:dyDescent="0.25">
      <c r="A7556" s="75" t="s">
        <v>9</v>
      </c>
      <c r="B7556">
        <v>1.6845637583892616</v>
      </c>
      <c r="C7556" s="76" t="s">
        <v>91</v>
      </c>
      <c r="E7556">
        <f t="shared" ca="1" si="221"/>
        <v>0.81949398683425745</v>
      </c>
      <c r="F7556">
        <v>0.71193791371832904</v>
      </c>
      <c r="G7556">
        <f>AVERAGE(F$2:F7556)</f>
        <v>24329.56970910247</v>
      </c>
    </row>
    <row r="7557" spans="1:7" x14ac:dyDescent="0.25">
      <c r="B7557">
        <v>3.5454545454545454</v>
      </c>
      <c r="C7557" s="76" t="s">
        <v>81</v>
      </c>
      <c r="E7557">
        <f t="shared" ca="1" si="221"/>
        <v>0.54566509377416217</v>
      </c>
      <c r="F7557">
        <v>0.86111111111111116</v>
      </c>
      <c r="G7557">
        <f>AVERAGE(F$2:F7557)</f>
        <v>24326.349922363719</v>
      </c>
    </row>
    <row r="7558" spans="1:7" x14ac:dyDescent="0.25">
      <c r="A7558" s="75" t="s">
        <v>10</v>
      </c>
      <c r="B7558">
        <v>2.1818181818181817</v>
      </c>
      <c r="C7558" s="76" t="s">
        <v>82</v>
      </c>
      <c r="E7558">
        <f t="shared" ca="1" si="221"/>
        <v>7.3219519190640736E-2</v>
      </c>
      <c r="F7558">
        <v>4</v>
      </c>
      <c r="G7558">
        <f>AVERAGE(F$2:F7558)</f>
        <v>24323.131403120322</v>
      </c>
    </row>
    <row r="7559" spans="1:7" x14ac:dyDescent="0.25">
      <c r="A7559" s="75" t="s">
        <v>10</v>
      </c>
      <c r="B7559">
        <v>17.333333333333336</v>
      </c>
      <c r="C7559" s="76" t="s">
        <v>83</v>
      </c>
      <c r="E7559">
        <f t="shared" ca="1" si="221"/>
        <v>5.5161979847119902E-2</v>
      </c>
      <c r="F7559">
        <v>0.56521739130434778</v>
      </c>
      <c r="G7559">
        <f>AVERAGE(F$2:F7559)</f>
        <v>24319.913281105804</v>
      </c>
    </row>
    <row r="7560" spans="1:7" x14ac:dyDescent="0.25">
      <c r="A7560" s="75" t="s">
        <v>10</v>
      </c>
      <c r="B7560">
        <v>7</v>
      </c>
      <c r="C7560" s="76" t="s">
        <v>84</v>
      </c>
      <c r="E7560">
        <f t="shared" ca="1" si="221"/>
        <v>0.86657185393915515</v>
      </c>
      <c r="F7560">
        <v>0.96363636363636362</v>
      </c>
      <c r="G7560">
        <f>AVERAGE(F$2:F7560)</f>
        <v>24316.696063266838</v>
      </c>
    </row>
    <row r="7561" spans="1:7" x14ac:dyDescent="0.25">
      <c r="A7561" s="75" t="s">
        <v>10</v>
      </c>
      <c r="B7561">
        <v>1.3255813953488371</v>
      </c>
      <c r="C7561" s="76" t="s">
        <v>85</v>
      </c>
      <c r="E7561">
        <f t="shared" ca="1" si="221"/>
        <v>0.80631270083887052</v>
      </c>
      <c r="F7561">
        <v>9</v>
      </c>
      <c r="G7561">
        <f>AVERAGE(F$2:F7561)</f>
        <v>24313.480759554765</v>
      </c>
    </row>
    <row r="7562" spans="1:7" x14ac:dyDescent="0.25">
      <c r="A7562" s="75" t="s">
        <v>10</v>
      </c>
      <c r="B7562">
        <v>5.430868167202572</v>
      </c>
      <c r="C7562" s="76" t="s">
        <v>86</v>
      </c>
      <c r="E7562">
        <f t="shared" ca="1" si="221"/>
        <v>0.44239103391000134</v>
      </c>
      <c r="F7562">
        <v>1</v>
      </c>
      <c r="G7562">
        <f>AVERAGE(F$2:F7562)</f>
        <v>24310.265248278538</v>
      </c>
    </row>
    <row r="7563" spans="1:7" x14ac:dyDescent="0.25">
      <c r="A7563" s="75" t="s">
        <v>10</v>
      </c>
      <c r="B7563">
        <v>0.45205479452054792</v>
      </c>
      <c r="C7563" s="76" t="s">
        <v>87</v>
      </c>
      <c r="E7563">
        <f t="shared" ca="1" si="221"/>
        <v>0.23202550696903379</v>
      </c>
      <c r="F7563">
        <v>0.25149700598802399</v>
      </c>
      <c r="G7563">
        <f>AVERAGE(F$2:F7563)</f>
        <v>24307.050488459539</v>
      </c>
    </row>
    <row r="7564" spans="1:7" x14ac:dyDescent="0.25">
      <c r="A7564" s="75" t="s">
        <v>10</v>
      </c>
      <c r="B7564">
        <v>7.8341013824884759E-2</v>
      </c>
      <c r="C7564" s="76" t="s">
        <v>88</v>
      </c>
      <c r="E7564">
        <f t="shared" ca="1" si="221"/>
        <v>0.10545759249494002</v>
      </c>
      <c r="F7564">
        <v>0.84962406015037595</v>
      </c>
      <c r="G7564">
        <f>AVERAGE(F$2:F7564)</f>
        <v>24303.836657854699</v>
      </c>
    </row>
    <row r="7565" spans="1:7" x14ac:dyDescent="0.25">
      <c r="A7565" s="75" t="s">
        <v>10</v>
      </c>
      <c r="B7565">
        <v>0.60474308300395252</v>
      </c>
      <c r="C7565" s="76" t="s">
        <v>89</v>
      </c>
      <c r="E7565">
        <f t="shared" ca="1" si="221"/>
        <v>0.53824455875338717</v>
      </c>
      <c r="F7565">
        <v>0.52606635071090047</v>
      </c>
      <c r="G7565">
        <f>AVERAGE(F$2:F7565)</f>
        <v>24300.623634243981</v>
      </c>
    </row>
    <row r="7566" spans="1:7" x14ac:dyDescent="0.25">
      <c r="A7566" s="75" t="s">
        <v>10</v>
      </c>
      <c r="B7566">
        <v>0.50495049504950495</v>
      </c>
      <c r="C7566" s="76" t="s">
        <v>90</v>
      </c>
      <c r="E7566">
        <f t="shared" ca="1" si="221"/>
        <v>0.10760880787251481</v>
      </c>
      <c r="F7566">
        <v>0.31578947368421051</v>
      </c>
      <c r="G7566">
        <f>AVERAGE(F$2:F7566)</f>
        <v>24297.411432281682</v>
      </c>
    </row>
    <row r="7567" spans="1:7" x14ac:dyDescent="0.25">
      <c r="A7567" s="75" t="s">
        <v>10</v>
      </c>
      <c r="B7567">
        <v>0.34228187919463088</v>
      </c>
      <c r="C7567" s="76" t="s">
        <v>91</v>
      </c>
      <c r="E7567">
        <f t="shared" ca="1" si="221"/>
        <v>0.84214481369542249</v>
      </c>
      <c r="F7567">
        <v>0.1650485436893204</v>
      </c>
      <c r="G7567">
        <f>AVERAGE(F$2:F7567)</f>
        <v>24294.200059510898</v>
      </c>
    </row>
    <row r="7568" spans="1:7" x14ac:dyDescent="0.25">
      <c r="B7568">
        <v>1.7272727272727273</v>
      </c>
      <c r="C7568" s="76" t="s">
        <v>81</v>
      </c>
      <c r="E7568">
        <f t="shared" ca="1" si="221"/>
        <v>4.8735546742758373E-2</v>
      </c>
      <c r="F7568">
        <v>2.3684655726611404E-3</v>
      </c>
      <c r="G7568">
        <f>AVERAGE(F$2:F7568)</f>
        <v>24290.989514025103</v>
      </c>
    </row>
    <row r="7569" spans="1:7" x14ac:dyDescent="0.25">
      <c r="A7569" s="75" t="s">
        <v>11</v>
      </c>
      <c r="B7569">
        <v>1.2727272727272729</v>
      </c>
      <c r="C7569" s="76" t="s">
        <v>82</v>
      </c>
      <c r="E7569">
        <f t="shared" ca="1" si="221"/>
        <v>0.50866069863053365</v>
      </c>
      <c r="F7569">
        <v>0.59090909090909094</v>
      </c>
      <c r="G7569">
        <f>AVERAGE(F$2:F7569)</f>
        <v>24287.779894759122</v>
      </c>
    </row>
    <row r="7570" spans="1:7" x14ac:dyDescent="0.25">
      <c r="A7570" s="75" t="s">
        <v>11</v>
      </c>
      <c r="B7570">
        <v>2</v>
      </c>
      <c r="C7570" s="76" t="s">
        <v>83</v>
      </c>
      <c r="E7570">
        <f t="shared" ca="1" si="221"/>
        <v>0.84380301777239319</v>
      </c>
      <c r="F7570">
        <v>0.99945054945054956</v>
      </c>
      <c r="G7570">
        <f>AVERAGE(F$2:F7570)</f>
        <v>24284.571177564747</v>
      </c>
    </row>
    <row r="7571" spans="1:7" x14ac:dyDescent="0.25">
      <c r="A7571" s="75" t="s">
        <v>11</v>
      </c>
      <c r="B7571">
        <v>0.3</v>
      </c>
      <c r="C7571" s="76" t="s">
        <v>84</v>
      </c>
      <c r="E7571">
        <f t="shared" ca="1" si="221"/>
        <v>0.69637574220891285</v>
      </c>
      <c r="F7571">
        <v>0.67311074354230271</v>
      </c>
      <c r="G7571">
        <f>AVERAGE(F$2:F7571)</f>
        <v>24281.363265006385</v>
      </c>
    </row>
    <row r="7572" spans="1:7" x14ac:dyDescent="0.25">
      <c r="A7572" s="75" t="s">
        <v>11</v>
      </c>
      <c r="B7572">
        <v>0.55038759689922478</v>
      </c>
      <c r="C7572" s="76" t="s">
        <v>85</v>
      </c>
      <c r="E7572">
        <f t="shared" ca="1" si="221"/>
        <v>0.88550627730075204</v>
      </c>
      <c r="F7572">
        <v>0.66666666666666663</v>
      </c>
      <c r="G7572">
        <f>AVERAGE(F$2:F7572)</f>
        <v>24278.156199017962</v>
      </c>
    </row>
    <row r="7573" spans="1:7" x14ac:dyDescent="0.25">
      <c r="A7573" s="75" t="s">
        <v>11</v>
      </c>
      <c r="B7573">
        <v>63.30868167202572</v>
      </c>
      <c r="C7573" s="76" t="s">
        <v>86</v>
      </c>
      <c r="E7573">
        <f t="shared" ca="1" si="221"/>
        <v>0.56530858419374053</v>
      </c>
      <c r="F7573">
        <v>4.619565217391304E-2</v>
      </c>
      <c r="G7573">
        <f>AVERAGE(F$2:F7573)</f>
        <v>24274.949898172297</v>
      </c>
    </row>
    <row r="7574" spans="1:7" x14ac:dyDescent="0.25">
      <c r="A7574" s="75" t="s">
        <v>11</v>
      </c>
      <c r="B7574">
        <v>0.36986301369863017</v>
      </c>
      <c r="C7574" s="76" t="s">
        <v>87</v>
      </c>
      <c r="E7574">
        <f t="shared" ca="1" si="221"/>
        <v>0.52183880423276441</v>
      </c>
      <c r="F7574">
        <v>1.3809523809523809</v>
      </c>
      <c r="G7574">
        <f>AVERAGE(F$2:F7574)</f>
        <v>24271.744620350328</v>
      </c>
    </row>
    <row r="7575" spans="1:7" x14ac:dyDescent="0.25">
      <c r="A7575" s="75" t="s">
        <v>11</v>
      </c>
      <c r="B7575">
        <v>1.304147465437788</v>
      </c>
      <c r="C7575" s="76" t="s">
        <v>88</v>
      </c>
      <c r="E7575">
        <f t="shared" ca="1" si="221"/>
        <v>0.61823844520773019</v>
      </c>
      <c r="F7575">
        <v>4</v>
      </c>
      <c r="G7575">
        <f>AVERAGE(F$2:F7575)</f>
        <v>24268.540534712574</v>
      </c>
    </row>
    <row r="7576" spans="1:7" x14ac:dyDescent="0.25">
      <c r="A7576" s="75" t="s">
        <v>11</v>
      </c>
      <c r="B7576">
        <v>0.97628458498023729</v>
      </c>
      <c r="C7576" s="76" t="s">
        <v>89</v>
      </c>
      <c r="E7576">
        <f t="shared" ca="1" si="221"/>
        <v>0.57173913823577049</v>
      </c>
      <c r="F7576">
        <v>0.66666666666666663</v>
      </c>
      <c r="G7576">
        <f>AVERAGE(F$2:F7576)</f>
        <v>24265.336854994017</v>
      </c>
    </row>
    <row r="7577" spans="1:7" x14ac:dyDescent="0.25">
      <c r="A7577" s="75" t="s">
        <v>11</v>
      </c>
      <c r="B7577">
        <v>0.23762376237623761</v>
      </c>
      <c r="C7577" s="76" t="s">
        <v>90</v>
      </c>
      <c r="E7577">
        <f t="shared" ca="1" si="221"/>
        <v>0.38055167882176599</v>
      </c>
      <c r="F7577">
        <v>0</v>
      </c>
      <c r="G7577">
        <f>AVERAGE(F$2:F7577)</f>
        <v>24262.133933022662</v>
      </c>
    </row>
    <row r="7578" spans="1:7" x14ac:dyDescent="0.25">
      <c r="A7578" s="75" t="s">
        <v>11</v>
      </c>
      <c r="B7578">
        <v>2.3557046979865772</v>
      </c>
      <c r="C7578" s="76" t="s">
        <v>91</v>
      </c>
      <c r="E7578">
        <f t="shared" ca="1" si="221"/>
        <v>0.77293454397806471</v>
      </c>
      <c r="F7578">
        <v>0.99752475247524752</v>
      </c>
      <c r="G7578">
        <f>AVERAGE(F$2:F7578)</f>
        <v>24258.93198813573</v>
      </c>
    </row>
    <row r="7579" spans="1:7" x14ac:dyDescent="0.25">
      <c r="B7579">
        <v>9.9090909090909083</v>
      </c>
      <c r="C7579" s="76" t="s">
        <v>81</v>
      </c>
      <c r="E7579">
        <f t="shared" ca="1" si="221"/>
        <v>0.49576819914728354</v>
      </c>
      <c r="F7579">
        <v>0.19382504288164662</v>
      </c>
      <c r="G7579">
        <f>AVERAGE(F$2:F7579)</f>
        <v>24255.730782255141</v>
      </c>
    </row>
    <row r="7580" spans="1:7" x14ac:dyDescent="0.25">
      <c r="A7580" s="75" t="s">
        <v>12</v>
      </c>
      <c r="B7580">
        <v>9.090909090909087E-2</v>
      </c>
      <c r="C7580" s="76" t="s">
        <v>82</v>
      </c>
      <c r="E7580">
        <f t="shared" ca="1" si="221"/>
        <v>0.37362206481202598</v>
      </c>
      <c r="F7580">
        <v>0.56521739130434778</v>
      </c>
      <c r="G7580">
        <f>AVERAGE(F$2:F7580)</f>
        <v>24252.53047013417</v>
      </c>
    </row>
    <row r="7581" spans="1:7" x14ac:dyDescent="0.25">
      <c r="A7581" s="75" t="s">
        <v>12</v>
      </c>
      <c r="B7581">
        <v>9.0000000000000018</v>
      </c>
      <c r="C7581" s="76" t="s">
        <v>83</v>
      </c>
      <c r="E7581">
        <f t="shared" ca="1" si="221"/>
        <v>0.32264024100762778</v>
      </c>
      <c r="F7581">
        <v>0.99752475247524752</v>
      </c>
      <c r="G7581">
        <f>AVERAGE(F$2:F7581)</f>
        <v>24249.331059455355</v>
      </c>
    </row>
    <row r="7582" spans="1:7" x14ac:dyDescent="0.25">
      <c r="A7582" s="75" t="s">
        <v>12</v>
      </c>
      <c r="B7582">
        <v>0.3</v>
      </c>
      <c r="C7582" s="76" t="s">
        <v>84</v>
      </c>
      <c r="E7582">
        <f t="shared" ca="1" si="221"/>
        <v>0.80814570916879602</v>
      </c>
      <c r="F7582">
        <v>0.40907540088706917</v>
      </c>
      <c r="G7582">
        <f>AVERAGE(F$2:F7582)</f>
        <v>24246.132415215277</v>
      </c>
    </row>
    <row r="7583" spans="1:7" x14ac:dyDescent="0.25">
      <c r="A7583" s="75" t="s">
        <v>12</v>
      </c>
      <c r="B7583">
        <v>2.1007751937984493</v>
      </c>
      <c r="C7583" s="76" t="s">
        <v>85</v>
      </c>
      <c r="E7583">
        <f t="shared" ca="1" si="221"/>
        <v>0.2106238928510118</v>
      </c>
      <c r="F7583">
        <v>0.97826086956521741</v>
      </c>
      <c r="G7583">
        <f>AVERAGE(F$2:F7583)</f>
        <v>24242.934689792652</v>
      </c>
    </row>
    <row r="7584" spans="1:7" x14ac:dyDescent="0.25">
      <c r="A7584" s="75" t="s">
        <v>12</v>
      </c>
      <c r="B7584">
        <v>9.7181136120042861</v>
      </c>
      <c r="C7584" s="76" t="s">
        <v>86</v>
      </c>
      <c r="E7584">
        <f t="shared" ca="1" si="221"/>
        <v>0.53453862982606304</v>
      </c>
      <c r="F7584">
        <v>0.31687573115644402</v>
      </c>
      <c r="G7584">
        <f>AVERAGE(F$2:F7584)</f>
        <v>24239.737720543795</v>
      </c>
    </row>
    <row r="7585" spans="1:7" x14ac:dyDescent="0.25">
      <c r="A7585" s="75" t="s">
        <v>12</v>
      </c>
      <c r="B7585">
        <v>0.17808219178082191</v>
      </c>
      <c r="C7585" s="76" t="s">
        <v>87</v>
      </c>
      <c r="E7585">
        <f t="shared" ca="1" si="221"/>
        <v>0.34165770019510022</v>
      </c>
      <c r="F7585">
        <v>0.40350877192982454</v>
      </c>
      <c r="G7585">
        <f>AVERAGE(F$2:F7585)</f>
        <v>24236.541605800685</v>
      </c>
    </row>
    <row r="7586" spans="1:7" x14ac:dyDescent="0.25">
      <c r="A7586" s="75" t="s">
        <v>12</v>
      </c>
      <c r="B7586">
        <v>7.8341013824884759E-2</v>
      </c>
      <c r="C7586" s="76" t="s">
        <v>88</v>
      </c>
      <c r="E7586">
        <f t="shared" ca="1" si="221"/>
        <v>0.28803718358119068</v>
      </c>
      <c r="F7586">
        <v>0.96078431372549011</v>
      </c>
      <c r="G7586">
        <f>AVERAGE(F$2:F7586)</f>
        <v>24233.34640727445</v>
      </c>
    </row>
    <row r="7587" spans="1:7" x14ac:dyDescent="0.25">
      <c r="A7587" s="75" t="s">
        <v>12</v>
      </c>
      <c r="B7587">
        <v>0.20948616600790507</v>
      </c>
      <c r="C7587" s="76" t="s">
        <v>89</v>
      </c>
      <c r="E7587">
        <f t="shared" ca="1" si="221"/>
        <v>0.68599979196761585</v>
      </c>
      <c r="F7587">
        <v>0.16666666666666666</v>
      </c>
      <c r="G7587">
        <f>AVERAGE(F$2:F7587)</f>
        <v>24230.151946459711</v>
      </c>
    </row>
    <row r="7588" spans="1:7" x14ac:dyDescent="0.25">
      <c r="A7588" s="75" t="s">
        <v>12</v>
      </c>
      <c r="B7588">
        <v>0.50495049504950495</v>
      </c>
      <c r="C7588" s="76" t="s">
        <v>90</v>
      </c>
      <c r="E7588">
        <f t="shared" ca="1" si="221"/>
        <v>0.92406121831367627</v>
      </c>
      <c r="F7588">
        <v>0.5</v>
      </c>
      <c r="G7588">
        <f>AVERAGE(F$2:F7588)</f>
        <v>24226.95837166777</v>
      </c>
    </row>
    <row r="7589" spans="1:7" x14ac:dyDescent="0.25">
      <c r="A7589" s="75" t="s">
        <v>12</v>
      </c>
      <c r="B7589">
        <v>0.34228187919463088</v>
      </c>
      <c r="C7589" s="76" t="s">
        <v>91</v>
      </c>
      <c r="E7589">
        <f t="shared" ca="1" si="221"/>
        <v>0.17756464494339752</v>
      </c>
      <c r="F7589">
        <v>0.50980392156862742</v>
      </c>
      <c r="G7589">
        <f>AVERAGE(F$2:F7589)</f>
        <v>24223.765639911344</v>
      </c>
    </row>
    <row r="7590" spans="1:7" x14ac:dyDescent="0.25">
      <c r="B7590">
        <v>17.18181818181818</v>
      </c>
      <c r="C7590" s="76" t="s">
        <v>81</v>
      </c>
      <c r="E7590">
        <f t="shared" ca="1" si="221"/>
        <v>0.48484499447866225</v>
      </c>
      <c r="F7590">
        <v>0.7406440382941688</v>
      </c>
      <c r="G7590">
        <f>AVERAGE(F$2:F7590)</f>
        <v>24220.573779983046</v>
      </c>
    </row>
    <row r="7591" spans="1:7" x14ac:dyDescent="0.25">
      <c r="A7591" s="75" t="s">
        <v>13</v>
      </c>
      <c r="B7591">
        <v>12.636363636363635</v>
      </c>
      <c r="C7591" s="76" t="s">
        <v>82</v>
      </c>
      <c r="E7591">
        <f t="shared" ca="1" si="221"/>
        <v>0.25322872259906204</v>
      </c>
      <c r="F7591">
        <v>101.57142857142857</v>
      </c>
      <c r="G7591">
        <f>AVERAGE(F$2:F7591)</f>
        <v>24217.396045812897</v>
      </c>
    </row>
    <row r="7592" spans="1:7" x14ac:dyDescent="0.25">
      <c r="A7592" s="75" t="s">
        <v>13</v>
      </c>
      <c r="B7592">
        <v>15.666666666666666</v>
      </c>
      <c r="C7592" s="76" t="s">
        <v>83</v>
      </c>
      <c r="E7592">
        <f t="shared" ca="1" si="221"/>
        <v>0.83758647799450536</v>
      </c>
      <c r="F7592">
        <v>1.9607843137254902E-2</v>
      </c>
      <c r="G7592">
        <f>AVERAGE(F$2:F7592)</f>
        <v>24214.205770956098</v>
      </c>
    </row>
    <row r="7593" spans="1:7" x14ac:dyDescent="0.25">
      <c r="A7593" s="75" t="s">
        <v>13</v>
      </c>
      <c r="B7593">
        <v>7</v>
      </c>
      <c r="C7593" s="76" t="s">
        <v>84</v>
      </c>
      <c r="E7593">
        <f t="shared" ca="1" si="221"/>
        <v>0.52308773457536728</v>
      </c>
      <c r="F7593">
        <v>0</v>
      </c>
      <c r="G7593">
        <f>AVERAGE(F$2:F7593)</f>
        <v>24211.016333947278</v>
      </c>
    </row>
    <row r="7594" spans="1:7" x14ac:dyDescent="0.25">
      <c r="A7594" s="75" t="s">
        <v>13</v>
      </c>
      <c r="B7594">
        <v>22.255813953488371</v>
      </c>
      <c r="C7594" s="76" t="s">
        <v>85</v>
      </c>
      <c r="E7594">
        <f t="shared" ca="1" si="221"/>
        <v>7.5004996145256353E-2</v>
      </c>
      <c r="F7594">
        <v>0.19354838709677422</v>
      </c>
      <c r="G7594">
        <f>AVERAGE(F$2:F7594)</f>
        <v>24207.827762528133</v>
      </c>
    </row>
    <row r="7595" spans="1:7" x14ac:dyDescent="0.25">
      <c r="A7595" s="75" t="s">
        <v>13</v>
      </c>
      <c r="B7595">
        <v>5.430868167202572</v>
      </c>
      <c r="C7595" s="76" t="s">
        <v>86</v>
      </c>
      <c r="E7595">
        <f t="shared" ca="1" si="221"/>
        <v>0.7637969951206407</v>
      </c>
      <c r="F7595">
        <v>5.2631578947368474E-2</v>
      </c>
      <c r="G7595">
        <f>AVERAGE(F$2:F7595)</f>
        <v>24204.640012313368</v>
      </c>
    </row>
    <row r="7596" spans="1:7" x14ac:dyDescent="0.25">
      <c r="A7596" s="75" t="s">
        <v>13</v>
      </c>
      <c r="B7596">
        <v>0.36986301369863017</v>
      </c>
      <c r="C7596" s="76" t="s">
        <v>87</v>
      </c>
      <c r="E7596">
        <f t="shared" ca="1" si="221"/>
        <v>0.45143367865095185</v>
      </c>
      <c r="F7596">
        <v>32.333333333333336</v>
      </c>
      <c r="G7596">
        <f>AVERAGE(F$2:F7596)</f>
        <v>24201.457351789471</v>
      </c>
    </row>
    <row r="7597" spans="1:7" x14ac:dyDescent="0.25">
      <c r="A7597" s="75" t="s">
        <v>13</v>
      </c>
      <c r="B7597">
        <v>0.38248847926267288</v>
      </c>
      <c r="C7597" s="76" t="s">
        <v>88</v>
      </c>
      <c r="E7597">
        <f t="shared" ca="1" si="221"/>
        <v>0.30272579696706192</v>
      </c>
      <c r="F7597">
        <v>0</v>
      </c>
      <c r="G7597">
        <f>AVERAGE(F$2:F7597)</f>
        <v>24198.271272622569</v>
      </c>
    </row>
    <row r="7598" spans="1:7" x14ac:dyDescent="0.25">
      <c r="A7598" s="75" t="s">
        <v>13</v>
      </c>
      <c r="B7598">
        <v>0.20948616600790507</v>
      </c>
      <c r="C7598" s="76" t="s">
        <v>89</v>
      </c>
      <c r="E7598">
        <f t="shared" ca="1" si="221"/>
        <v>0.81694643103137665</v>
      </c>
      <c r="F7598">
        <v>0.16666666666666663</v>
      </c>
      <c r="G7598">
        <f>AVERAGE(F$2:F7598)</f>
        <v>24195.086054167132</v>
      </c>
    </row>
    <row r="7599" spans="1:7" x14ac:dyDescent="0.25">
      <c r="A7599" s="75" t="s">
        <v>13</v>
      </c>
      <c r="B7599">
        <v>9.9009900990099098E-3</v>
      </c>
      <c r="C7599" s="76" t="s">
        <v>90</v>
      </c>
      <c r="E7599">
        <f t="shared" ca="1" si="221"/>
        <v>0.1270488907702495</v>
      </c>
      <c r="F7599">
        <v>0.38849140830428669</v>
      </c>
      <c r="G7599">
        <f>AVERAGE(F$2:F7599)</f>
        <v>24191.901703342868</v>
      </c>
    </row>
    <row r="7600" spans="1:7" x14ac:dyDescent="0.25">
      <c r="A7600" s="75" t="s">
        <v>13</v>
      </c>
      <c r="B7600">
        <v>1.0134228187919463</v>
      </c>
      <c r="C7600" s="76" t="s">
        <v>91</v>
      </c>
      <c r="E7600">
        <f t="shared" ca="1" si="221"/>
        <v>4.249568416876448E-2</v>
      </c>
      <c r="F7600">
        <v>1.7982359920306239</v>
      </c>
      <c r="G7600">
        <f>AVERAGE(F$2:F7600)</f>
        <v>24188.71837613306</v>
      </c>
    </row>
    <row r="7601" spans="1:7" x14ac:dyDescent="0.25">
      <c r="A7601" s="75" t="s">
        <v>437</v>
      </c>
      <c r="B7601">
        <v>0.19565217391304351</v>
      </c>
      <c r="C7601" s="76" t="s">
        <v>81</v>
      </c>
      <c r="E7601">
        <f t="shared" ca="1" si="221"/>
        <v>0.56596409011541904</v>
      </c>
      <c r="F7601">
        <v>0.96078431372549034</v>
      </c>
      <c r="G7601">
        <f>AVERAGE(F$2:F7601)</f>
        <v>24185.535776449924</v>
      </c>
    </row>
    <row r="7602" spans="1:7" x14ac:dyDescent="0.25">
      <c r="A7602" s="75" t="s">
        <v>1</v>
      </c>
      <c r="B7602">
        <v>0.20863309352517972</v>
      </c>
      <c r="C7602" s="76" t="s">
        <v>82</v>
      </c>
      <c r="E7602">
        <f t="shared" ca="1" si="221"/>
        <v>0.9095552406952373</v>
      </c>
      <c r="F7602">
        <v>0.66666666666666663</v>
      </c>
      <c r="G7602">
        <f>AVERAGE(F$2:F7602)</f>
        <v>24182.353975488237</v>
      </c>
    </row>
    <row r="7603" spans="1:7" x14ac:dyDescent="0.25">
      <c r="A7603" s="75" t="s">
        <v>1</v>
      </c>
      <c r="B7603">
        <v>8.3333333333333232E-2</v>
      </c>
      <c r="C7603" s="76" t="s">
        <v>83</v>
      </c>
      <c r="E7603">
        <f t="shared" ca="1" si="221"/>
        <v>0.73224994117895648</v>
      </c>
      <c r="F7603">
        <v>0.44295302013422821</v>
      </c>
      <c r="G7603">
        <f>AVERAGE(F$2:F7603)</f>
        <v>24179.172982194043</v>
      </c>
    </row>
    <row r="7604" spans="1:7" x14ac:dyDescent="0.25">
      <c r="A7604" s="75" t="s">
        <v>1</v>
      </c>
      <c r="B7604">
        <v>6.77966101694914E-2</v>
      </c>
      <c r="C7604" s="76" t="s">
        <v>84</v>
      </c>
      <c r="E7604">
        <f t="shared" ca="1" si="221"/>
        <v>0.91845165595832823</v>
      </c>
      <c r="F7604">
        <v>0.5</v>
      </c>
      <c r="G7604">
        <f>AVERAGE(F$2:F7604)</f>
        <v>24175.99283317626</v>
      </c>
    </row>
    <row r="7605" spans="1:7" x14ac:dyDescent="0.25">
      <c r="A7605" s="75" t="s">
        <v>1</v>
      </c>
      <c r="B7605">
        <v>0.18518518518518517</v>
      </c>
      <c r="C7605" s="76" t="s">
        <v>85</v>
      </c>
      <c r="E7605">
        <f t="shared" ca="1" si="221"/>
        <v>0.3659959768561567</v>
      </c>
      <c r="F7605">
        <v>7.2961373390557943E-2</v>
      </c>
      <c r="G7605">
        <f>AVERAGE(F$2:F7605)</f>
        <v>24172.813464439831</v>
      </c>
    </row>
    <row r="7606" spans="1:7" x14ac:dyDescent="0.25">
      <c r="A7606" s="75" t="s">
        <v>1</v>
      </c>
      <c r="B7606">
        <v>0.13402061855670117</v>
      </c>
      <c r="C7606" s="76" t="s">
        <v>86</v>
      </c>
      <c r="E7606">
        <f t="shared" ca="1" si="221"/>
        <v>0.13069999725694503</v>
      </c>
      <c r="F7606">
        <v>7.333333333333333</v>
      </c>
      <c r="G7606">
        <f>AVERAGE(F$2:F7606)</f>
        <v>24169.635886513322</v>
      </c>
    </row>
    <row r="7607" spans="1:7" x14ac:dyDescent="0.25">
      <c r="A7607" s="75" t="s">
        <v>1</v>
      </c>
      <c r="B7607">
        <v>0.10000000000000009</v>
      </c>
      <c r="C7607" s="76" t="s">
        <v>87</v>
      </c>
      <c r="E7607">
        <f t="shared" ca="1" si="221"/>
        <v>0.18118209888494974</v>
      </c>
      <c r="F7607">
        <v>5.666666666666667</v>
      </c>
      <c r="G7607">
        <f>AVERAGE(F$2:F7607)</f>
        <v>24166.458925006635</v>
      </c>
    </row>
    <row r="7608" spans="1:7" x14ac:dyDescent="0.25">
      <c r="A7608" s="75" t="s">
        <v>1</v>
      </c>
      <c r="B7608">
        <v>3.1690140845070255E-2</v>
      </c>
      <c r="C7608" s="76" t="s">
        <v>88</v>
      </c>
      <c r="E7608">
        <f t="shared" ca="1" si="221"/>
        <v>0.71477826718796855</v>
      </c>
      <c r="F7608">
        <v>0.16666666666666666</v>
      </c>
      <c r="G7608">
        <f>AVERAGE(F$2:F7608)</f>
        <v>24163.282075754847</v>
      </c>
    </row>
    <row r="7609" spans="1:7" x14ac:dyDescent="0.25">
      <c r="A7609" s="75" t="s">
        <v>1</v>
      </c>
      <c r="B7609">
        <v>0.14529914529914517</v>
      </c>
      <c r="C7609" s="76" t="s">
        <v>89</v>
      </c>
      <c r="E7609">
        <f t="shared" ca="1" si="221"/>
        <v>0.37293391472557813</v>
      </c>
      <c r="F7609">
        <v>0</v>
      </c>
      <c r="G7609">
        <f>AVERAGE(F$2:F7609)</f>
        <v>24160.106039730166</v>
      </c>
    </row>
    <row r="7610" spans="1:7" x14ac:dyDescent="0.25">
      <c r="A7610" s="75" t="s">
        <v>1</v>
      </c>
      <c r="B7610">
        <v>0.29260450160771695</v>
      </c>
      <c r="C7610" s="76" t="s">
        <v>90</v>
      </c>
      <c r="E7610">
        <f t="shared" ca="1" si="221"/>
        <v>0.38919496833795442</v>
      </c>
      <c r="F7610">
        <v>1</v>
      </c>
      <c r="G7610">
        <f>AVERAGE(F$2:F7610)</f>
        <v>24156.930969939167</v>
      </c>
    </row>
    <row r="7611" spans="1:7" x14ac:dyDescent="0.25">
      <c r="A7611" s="75" t="s">
        <v>1</v>
      </c>
      <c r="B7611">
        <v>0.26025554808338935</v>
      </c>
      <c r="C7611" s="76" t="s">
        <v>91</v>
      </c>
      <c r="E7611">
        <f t="shared" ca="1" si="221"/>
        <v>0.44036825374352462</v>
      </c>
      <c r="F7611">
        <v>0.99444444444444446</v>
      </c>
      <c r="G7611">
        <f>AVERAGE(F$2:F7611)</f>
        <v>24153.756733864855</v>
      </c>
    </row>
    <row r="7612" spans="1:7" x14ac:dyDescent="0.25">
      <c r="A7612" s="75" t="s">
        <v>1</v>
      </c>
      <c r="B7612">
        <v>0.12279269164029813</v>
      </c>
      <c r="C7612" s="76" t="s">
        <v>92</v>
      </c>
      <c r="E7612">
        <f t="shared" ca="1" si="221"/>
        <v>0.71984487639770722</v>
      </c>
      <c r="F7612">
        <v>0.49253731343283585</v>
      </c>
      <c r="G7612">
        <f>AVERAGE(F$2:F7612)</f>
        <v>24150.583265963589</v>
      </c>
    </row>
    <row r="7613" spans="1:7" x14ac:dyDescent="0.25">
      <c r="A7613" s="75" t="s">
        <v>1</v>
      </c>
      <c r="B7613">
        <v>0.17664670658682632</v>
      </c>
      <c r="C7613" s="76" t="s">
        <v>93</v>
      </c>
      <c r="E7613">
        <f t="shared" ca="1" si="221"/>
        <v>0.58051706798151559</v>
      </c>
      <c r="F7613">
        <v>0.1111111111111111</v>
      </c>
      <c r="G7613">
        <f>AVERAGE(F$2:F7613)</f>
        <v>24147.410581760374</v>
      </c>
    </row>
    <row r="7614" spans="1:7" x14ac:dyDescent="0.25">
      <c r="A7614" s="75" t="s">
        <v>1</v>
      </c>
      <c r="B7614">
        <v>0.34367541766109777</v>
      </c>
      <c r="C7614" s="76" t="s">
        <v>94</v>
      </c>
      <c r="E7614">
        <f t="shared" ca="1" si="221"/>
        <v>9.9112352439291951E-2</v>
      </c>
      <c r="F7614">
        <v>5.7670561628345267E-2</v>
      </c>
      <c r="G7614">
        <f>AVERAGE(F$2:F7614)</f>
        <v>24144.238724028706</v>
      </c>
    </row>
    <row r="7615" spans="1:7" x14ac:dyDescent="0.25">
      <c r="A7615" s="75" t="s">
        <v>1</v>
      </c>
      <c r="B7615">
        <v>3.8715769593956707E-2</v>
      </c>
      <c r="C7615" s="76" t="s">
        <v>95</v>
      </c>
      <c r="E7615">
        <f t="shared" ca="1" si="221"/>
        <v>0.82523550022951386</v>
      </c>
      <c r="F7615">
        <v>9.0512540894220228E-2</v>
      </c>
      <c r="G7615">
        <f>AVERAGE(F$2:F7615)</f>
        <v>24141.067703775028</v>
      </c>
    </row>
    <row r="7616" spans="1:7" x14ac:dyDescent="0.25">
      <c r="A7616" s="75" t="s">
        <v>1</v>
      </c>
      <c r="B7616">
        <v>0.16286149162861488</v>
      </c>
      <c r="C7616" s="76" t="s">
        <v>96</v>
      </c>
      <c r="E7616">
        <f t="shared" ca="1" si="221"/>
        <v>0.18033231419493878</v>
      </c>
      <c r="F7616">
        <v>0.36986301369863017</v>
      </c>
      <c r="G7616">
        <f>AVERAGE(F$2:F7616)</f>
        <v>24137.89755304085</v>
      </c>
    </row>
    <row r="7617" spans="1:7" x14ac:dyDescent="0.25">
      <c r="A7617" s="75" t="s">
        <v>1</v>
      </c>
      <c r="B7617">
        <v>5.7412167952013662E-2</v>
      </c>
      <c r="C7617" s="76" t="s">
        <v>97</v>
      </c>
      <c r="E7617">
        <f t="shared" ca="1" si="221"/>
        <v>0.50934509219910584</v>
      </c>
      <c r="F7617">
        <v>0.89165763813651133</v>
      </c>
      <c r="G7617">
        <f>AVERAGE(F$2:F7617)</f>
        <v>24134.728303317192</v>
      </c>
    </row>
    <row r="7618" spans="1:7" x14ac:dyDescent="0.25">
      <c r="A7618" s="75" t="s">
        <v>1</v>
      </c>
      <c r="B7618">
        <v>0.30158730158730152</v>
      </c>
      <c r="C7618" s="76" t="s">
        <v>98</v>
      </c>
      <c r="E7618">
        <f t="shared" ref="E7618:E7681" ca="1" si="222">RAND()</f>
        <v>0.86228540597500491</v>
      </c>
      <c r="F7618">
        <v>0.52380952380952384</v>
      </c>
      <c r="G7618">
        <f>AVERAGE(F$2:F7618)</f>
        <v>24131.55983745218</v>
      </c>
    </row>
    <row r="7619" spans="1:7" x14ac:dyDescent="0.25">
      <c r="A7619" s="75" t="s">
        <v>1</v>
      </c>
      <c r="B7619">
        <v>0.24398625429553261</v>
      </c>
      <c r="C7619" s="76" t="s">
        <v>340</v>
      </c>
      <c r="E7619">
        <f t="shared" ca="1" si="222"/>
        <v>0.11093326694652716</v>
      </c>
      <c r="F7619">
        <v>0.63503649635036497</v>
      </c>
      <c r="G7619">
        <f>AVERAGE(F$2:F7619)</f>
        <v>24128.392218024383</v>
      </c>
    </row>
    <row r="7620" spans="1:7" x14ac:dyDescent="0.25">
      <c r="A7620" s="75" t="s">
        <v>1</v>
      </c>
      <c r="B7620">
        <v>0.26666666666666661</v>
      </c>
      <c r="C7620" s="76" t="s">
        <v>341</v>
      </c>
      <c r="E7620">
        <f t="shared" ca="1" si="222"/>
        <v>0.97625410511674182</v>
      </c>
      <c r="F7620">
        <v>0.64912280701754388</v>
      </c>
      <c r="G7620">
        <f>AVERAGE(F$2:F7620)</f>
        <v>24125.225431950723</v>
      </c>
    </row>
    <row r="7621" spans="1:7" x14ac:dyDescent="0.25">
      <c r="A7621" s="75" t="s">
        <v>1</v>
      </c>
      <c r="B7621">
        <v>0.10831234256926955</v>
      </c>
      <c r="C7621" s="76" t="s">
        <v>342</v>
      </c>
      <c r="E7621">
        <f t="shared" ca="1" si="222"/>
        <v>0.42694836693462979</v>
      </c>
      <c r="F7621">
        <v>0.81481481481481477</v>
      </c>
      <c r="G7621">
        <f>AVERAGE(F$2:F7621)</f>
        <v>24122.059498798866</v>
      </c>
    </row>
    <row r="7622" spans="1:7" x14ac:dyDescent="0.25">
      <c r="A7622" s="75" t="s">
        <v>1</v>
      </c>
      <c r="B7622">
        <v>9.0909090909090981E-2</v>
      </c>
      <c r="C7622" s="76" t="s">
        <v>447</v>
      </c>
      <c r="E7622">
        <f t="shared" ca="1" si="222"/>
        <v>0.83215736936200024</v>
      </c>
      <c r="F7622">
        <v>0</v>
      </c>
      <c r="G7622">
        <f>AVERAGE(F$2:F7622)</f>
        <v>24118.894289574513</v>
      </c>
    </row>
    <row r="7623" spans="1:7" x14ac:dyDescent="0.25">
      <c r="A7623" s="75" t="s">
        <v>1</v>
      </c>
      <c r="B7623">
        <v>6.3829787234042618E-2</v>
      </c>
      <c r="C7623" s="76" t="s">
        <v>448</v>
      </c>
      <c r="E7623">
        <f t="shared" ca="1" si="222"/>
        <v>0.60053847835142715</v>
      </c>
      <c r="F7623">
        <v>1.2222222222222221</v>
      </c>
      <c r="G7623">
        <f>AVERAGE(F$2:F7623)</f>
        <v>24115.730071250273</v>
      </c>
    </row>
    <row r="7624" spans="1:7" x14ac:dyDescent="0.25">
      <c r="A7624" s="75" t="s">
        <v>1</v>
      </c>
      <c r="B7624">
        <v>8.2568807339449615E-2</v>
      </c>
      <c r="C7624" s="76" t="s">
        <v>449</v>
      </c>
      <c r="E7624">
        <f t="shared" ca="1" si="222"/>
        <v>0.72145432473549398</v>
      </c>
      <c r="F7624">
        <v>3.1690140845070255E-2</v>
      </c>
      <c r="G7624">
        <f>AVERAGE(F$2:F7624)</f>
        <v>24112.56652692637</v>
      </c>
    </row>
    <row r="7625" spans="1:7" x14ac:dyDescent="0.25">
      <c r="A7625" s="75" t="s">
        <v>1</v>
      </c>
      <c r="B7625">
        <v>1.0101010101010111E-2</v>
      </c>
      <c r="C7625" s="76" t="s">
        <v>450</v>
      </c>
      <c r="E7625">
        <f t="shared" ca="1" si="222"/>
        <v>5.2849129086052438E-2</v>
      </c>
      <c r="F7625">
        <v>2.6734693877551021</v>
      </c>
      <c r="G7625">
        <f>AVERAGE(F$2:F7625)</f>
        <v>24109.404159001722</v>
      </c>
    </row>
    <row r="7626" spans="1:7" x14ac:dyDescent="0.25">
      <c r="A7626" s="75" t="s">
        <v>1</v>
      </c>
      <c r="B7626">
        <v>0.15966386554621845</v>
      </c>
      <c r="C7626" s="76" t="s">
        <v>451</v>
      </c>
      <c r="E7626">
        <f t="shared" ca="1" si="222"/>
        <v>0.25503465578085904</v>
      </c>
      <c r="F7626">
        <v>1.2727272727272729</v>
      </c>
      <c r="G7626">
        <f>AVERAGE(F$2:F7626)</f>
        <v>24106.24243684674</v>
      </c>
    </row>
    <row r="7627" spans="1:7" x14ac:dyDescent="0.25">
      <c r="A7627" s="75" t="s">
        <v>1</v>
      </c>
      <c r="B7627">
        <v>8.2568807339449615E-2</v>
      </c>
      <c r="C7627" s="76" t="s">
        <v>452</v>
      </c>
      <c r="E7627">
        <f t="shared" ca="1" si="222"/>
        <v>0.45478843049761764</v>
      </c>
      <c r="F7627">
        <v>0.73684210526315785</v>
      </c>
      <c r="G7627">
        <f>AVERAGE(F$2:F7627)</f>
        <v>24103.081473616377</v>
      </c>
    </row>
    <row r="7628" spans="1:7" x14ac:dyDescent="0.25">
      <c r="A7628" s="75" t="s">
        <v>1</v>
      </c>
      <c r="B7628">
        <v>0.10714285714285723</v>
      </c>
      <c r="C7628" s="76" t="s">
        <v>453</v>
      </c>
      <c r="E7628">
        <f t="shared" ca="1" si="222"/>
        <v>0.61316620352679607</v>
      </c>
      <c r="F7628">
        <v>0.32756964457252641</v>
      </c>
      <c r="G7628">
        <f>AVERAGE(F$2:F7628)</f>
        <v>24099.921285612709</v>
      </c>
    </row>
    <row r="7629" spans="1:7" x14ac:dyDescent="0.25">
      <c r="A7629" s="75" t="s">
        <v>1</v>
      </c>
      <c r="B7629">
        <v>5.2631578947368474E-2</v>
      </c>
      <c r="C7629" s="76" t="s">
        <v>454</v>
      </c>
      <c r="E7629">
        <f t="shared" ca="1" si="222"/>
        <v>0.84001018374954206</v>
      </c>
      <c r="F7629">
        <v>2.9918959668300039E-2</v>
      </c>
      <c r="G7629">
        <f>AVERAGE(F$2:F7629)</f>
        <v>24096.761887164015</v>
      </c>
    </row>
    <row r="7630" spans="1:7" x14ac:dyDescent="0.25">
      <c r="A7630" s="75" t="s">
        <v>1</v>
      </c>
      <c r="B7630">
        <v>2.9126213592233035E-2</v>
      </c>
      <c r="C7630" s="76" t="s">
        <v>455</v>
      </c>
      <c r="E7630">
        <f t="shared" ca="1" si="222"/>
        <v>0.57347302968887581</v>
      </c>
      <c r="F7630">
        <v>0.25925925925925924</v>
      </c>
      <c r="G7630">
        <f>AVERAGE(F$2:F7630)</f>
        <v>24093.60334703714</v>
      </c>
    </row>
    <row r="7631" spans="1:7" x14ac:dyDescent="0.25">
      <c r="A7631" s="75" t="s">
        <v>1</v>
      </c>
      <c r="B7631">
        <v>1.9607843137254919E-2</v>
      </c>
      <c r="C7631" s="76" t="s">
        <v>456</v>
      </c>
      <c r="E7631">
        <f t="shared" ca="1" si="222"/>
        <v>0.42837183851731586</v>
      </c>
      <c r="F7631">
        <v>3.8961038961038939E-2</v>
      </c>
      <c r="G7631">
        <f>AVERAGE(F$2:F7631)</f>
        <v>24090.445605964273</v>
      </c>
    </row>
    <row r="7632" spans="1:7" x14ac:dyDescent="0.25">
      <c r="A7632" s="75" t="s">
        <v>1</v>
      </c>
      <c r="B7632">
        <v>0.13636363636363635</v>
      </c>
      <c r="C7632" s="76" t="s">
        <v>457</v>
      </c>
      <c r="E7632">
        <f t="shared" ca="1" si="222"/>
        <v>0.58746998396434835</v>
      </c>
      <c r="F7632">
        <v>8.2568807339449615E-2</v>
      </c>
      <c r="G7632">
        <f>AVERAGE(F$2:F7632)</f>
        <v>24087.288698214677</v>
      </c>
    </row>
    <row r="7633" spans="1:7" x14ac:dyDescent="0.25">
      <c r="A7633" s="75" t="s">
        <v>1</v>
      </c>
      <c r="B7633">
        <v>0.12359550561797751</v>
      </c>
      <c r="C7633" s="76" t="s">
        <v>458</v>
      </c>
      <c r="E7633">
        <f t="shared" ca="1" si="222"/>
        <v>0.896674801465146</v>
      </c>
      <c r="F7633">
        <v>8.9324618736383449E-2</v>
      </c>
      <c r="G7633">
        <f>AVERAGE(F$2:F7633)</f>
        <v>24084.132618632182</v>
      </c>
    </row>
    <row r="7634" spans="1:7" x14ac:dyDescent="0.25">
      <c r="A7634" s="75" t="s">
        <v>1</v>
      </c>
      <c r="B7634">
        <v>9.9009900990099098E-3</v>
      </c>
      <c r="C7634" s="76" t="s">
        <v>459</v>
      </c>
      <c r="E7634">
        <f t="shared" ca="1" si="222"/>
        <v>0.69298766695425573</v>
      </c>
      <c r="F7634">
        <v>0.72972972972972971</v>
      </c>
      <c r="G7634">
        <f>AVERAGE(F$2:F7634)</f>
        <v>24080.977449905746</v>
      </c>
    </row>
    <row r="7635" spans="1:7" x14ac:dyDescent="0.25">
      <c r="A7635" s="75" t="s">
        <v>1</v>
      </c>
      <c r="B7635">
        <v>9.9009900990099098E-3</v>
      </c>
      <c r="C7635" s="76" t="s">
        <v>460</v>
      </c>
      <c r="E7635">
        <f t="shared" ca="1" si="222"/>
        <v>0.14749117617294805</v>
      </c>
      <c r="F7635">
        <v>0.29032258064516131</v>
      </c>
      <c r="G7635">
        <f>AVERAGE(F$2:F7635)</f>
        <v>24077.82305022965</v>
      </c>
    </row>
    <row r="7636" spans="1:7" x14ac:dyDescent="0.25">
      <c r="A7636" s="75" t="s">
        <v>1</v>
      </c>
      <c r="B7636">
        <v>0.42857142857142866</v>
      </c>
      <c r="C7636" s="76" t="s">
        <v>461</v>
      </c>
      <c r="E7636">
        <f t="shared" ca="1" si="222"/>
        <v>0.60459546151628274</v>
      </c>
      <c r="F7636">
        <v>0.63190184049079756</v>
      </c>
      <c r="G7636">
        <f>AVERAGE(F$2:F7636)</f>
        <v>24074.669521592004</v>
      </c>
    </row>
    <row r="7637" spans="1:7" x14ac:dyDescent="0.25">
      <c r="A7637" s="75" t="s">
        <v>1</v>
      </c>
      <c r="B7637">
        <v>1.7777777777777779</v>
      </c>
      <c r="C7637" s="76" t="s">
        <v>462</v>
      </c>
      <c r="E7637">
        <f t="shared" ca="1" si="222"/>
        <v>0.25016642958801194</v>
      </c>
      <c r="F7637">
        <v>1.5</v>
      </c>
      <c r="G7637">
        <f>AVERAGE(F$2:F7637)</f>
        <v>24071.516932602797</v>
      </c>
    </row>
    <row r="7638" spans="1:7" x14ac:dyDescent="0.25">
      <c r="A7638" s="75" t="s">
        <v>1</v>
      </c>
      <c r="B7638">
        <v>0.5625</v>
      </c>
      <c r="C7638" s="76" t="s">
        <v>463</v>
      </c>
      <c r="E7638">
        <f t="shared" ca="1" si="222"/>
        <v>0.97429816066704156</v>
      </c>
      <c r="F7638">
        <v>62.331222292590247</v>
      </c>
      <c r="G7638">
        <f>AVERAGE(F$2:F7638)</f>
        <v>24068.373134552476</v>
      </c>
    </row>
    <row r="7639" spans="1:7" x14ac:dyDescent="0.25">
      <c r="A7639" s="75" t="s">
        <v>1</v>
      </c>
      <c r="B7639">
        <v>1.2727272727272729</v>
      </c>
      <c r="C7639" s="76" t="s">
        <v>464</v>
      </c>
      <c r="E7639">
        <f t="shared" ca="1" si="222"/>
        <v>0.63391840049791581</v>
      </c>
      <c r="F7639">
        <v>0.5625</v>
      </c>
      <c r="G7639">
        <f>AVERAGE(F$2:F7639)</f>
        <v>24065.222072673118</v>
      </c>
    </row>
    <row r="7640" spans="1:7" x14ac:dyDescent="0.25">
      <c r="A7640" s="75" t="s">
        <v>1</v>
      </c>
      <c r="B7640">
        <v>0.13636363636363635</v>
      </c>
      <c r="C7640" s="76" t="s">
        <v>465</v>
      </c>
      <c r="E7640">
        <f t="shared" ca="1" si="222"/>
        <v>2.4537816448106042E-2</v>
      </c>
      <c r="F7640">
        <v>1.3076923076923077</v>
      </c>
      <c r="G7640">
        <f>AVERAGE(F$2:F7640)</f>
        <v>24062.07193333808</v>
      </c>
    </row>
    <row r="7641" spans="1:7" x14ac:dyDescent="0.25">
      <c r="A7641" s="75" t="s">
        <v>1</v>
      </c>
      <c r="B7641">
        <v>0.21875000000000006</v>
      </c>
      <c r="C7641" s="76" t="s">
        <v>466</v>
      </c>
      <c r="E7641">
        <f t="shared" ca="1" si="222"/>
        <v>0.33230121493980935</v>
      </c>
      <c r="F7641">
        <v>9.0909090909090884E-2</v>
      </c>
      <c r="G7641">
        <f>AVERAGE(F$2:F7641)</f>
        <v>24058.922459382025</v>
      </c>
    </row>
    <row r="7642" spans="1:7" x14ac:dyDescent="0.25">
      <c r="A7642" s="75" t="s">
        <v>1</v>
      </c>
      <c r="B7642">
        <v>0.38888888888888884</v>
      </c>
      <c r="C7642" s="76" t="s">
        <v>467</v>
      </c>
      <c r="E7642">
        <f t="shared" ca="1" si="222"/>
        <v>0.53908938585335875</v>
      </c>
      <c r="F7642">
        <v>0.25</v>
      </c>
      <c r="G7642">
        <f>AVERAGE(F$2:F7642)</f>
        <v>24055.773830608385</v>
      </c>
    </row>
    <row r="7643" spans="1:7" x14ac:dyDescent="0.25">
      <c r="A7643" s="75" t="s">
        <v>1</v>
      </c>
      <c r="B7643">
        <v>0.31506849315068491</v>
      </c>
      <c r="C7643" s="76" t="s">
        <v>468</v>
      </c>
      <c r="E7643">
        <f t="shared" ca="1" si="222"/>
        <v>0.23474479006914883</v>
      </c>
      <c r="F7643">
        <v>0.5</v>
      </c>
      <c r="G7643">
        <f>AVERAGE(F$2:F7643)</f>
        <v>24052.626058581351</v>
      </c>
    </row>
    <row r="7644" spans="1:7" x14ac:dyDescent="0.25">
      <c r="A7644" s="75" t="s">
        <v>1</v>
      </c>
      <c r="B7644">
        <v>0.33333333333333331</v>
      </c>
      <c r="C7644" s="76" t="s">
        <v>469</v>
      </c>
      <c r="E7644">
        <f t="shared" ca="1" si="222"/>
        <v>0.20018001231304028</v>
      </c>
      <c r="F7644">
        <v>0.125</v>
      </c>
      <c r="G7644">
        <f>AVERAGE(F$2:F7644)</f>
        <v>24049.479061190457</v>
      </c>
    </row>
    <row r="7645" spans="1:7" x14ac:dyDescent="0.25">
      <c r="A7645" s="75" t="s">
        <v>1</v>
      </c>
      <c r="B7645">
        <v>0.46236559139784944</v>
      </c>
      <c r="C7645" s="76" t="s">
        <v>470</v>
      </c>
      <c r="E7645">
        <f t="shared" ca="1" si="222"/>
        <v>0.73737731310522159</v>
      </c>
      <c r="F7645">
        <v>0.25</v>
      </c>
      <c r="G7645">
        <f>AVERAGE(F$2:F7645)</f>
        <v>24046.332903542476</v>
      </c>
    </row>
    <row r="7646" spans="1:7" x14ac:dyDescent="0.25">
      <c r="A7646" s="75" t="s">
        <v>1</v>
      </c>
      <c r="B7646">
        <v>0.35064935064935066</v>
      </c>
      <c r="C7646" s="76" t="s">
        <v>471</v>
      </c>
      <c r="E7646">
        <f t="shared" ca="1" si="222"/>
        <v>0.28181769916295429</v>
      </c>
      <c r="F7646">
        <v>0.35865368581726759</v>
      </c>
      <c r="G7646">
        <f>AVERAGE(F$2:F7646)</f>
        <v>24043.187583169703</v>
      </c>
    </row>
    <row r="7647" spans="1:7" x14ac:dyDescent="0.25">
      <c r="A7647" s="75" t="s">
        <v>1</v>
      </c>
      <c r="B7647">
        <v>0.21875</v>
      </c>
      <c r="C7647" s="76" t="s">
        <v>472</v>
      </c>
      <c r="E7647">
        <f t="shared" ca="1" si="222"/>
        <v>2.8764877378163689E-2</v>
      </c>
      <c r="F7647">
        <v>1.2666666666666668</v>
      </c>
      <c r="G7647">
        <f>AVERAGE(F$2:F7647)</f>
        <v>24040.043204289701</v>
      </c>
    </row>
    <row r="7648" spans="1:7" x14ac:dyDescent="0.25">
      <c r="B7648">
        <v>8.6956521739130391E-2</v>
      </c>
      <c r="C7648" s="76" t="s">
        <v>81</v>
      </c>
      <c r="E7648">
        <f t="shared" ca="1" si="222"/>
        <v>0.60559640134899939</v>
      </c>
      <c r="F7648">
        <v>44.454545454545453</v>
      </c>
      <c r="G7648">
        <f>AVERAGE(F$2:F7648)</f>
        <v>24036.90529548117</v>
      </c>
    </row>
    <row r="7649" spans="1:7" x14ac:dyDescent="0.25">
      <c r="A7649" s="75" t="s">
        <v>2</v>
      </c>
      <c r="B7649">
        <v>0.2805755395683453</v>
      </c>
      <c r="C7649" s="76" t="s">
        <v>82</v>
      </c>
      <c r="E7649">
        <f t="shared" ca="1" si="222"/>
        <v>0.37889701260133957</v>
      </c>
      <c r="F7649">
        <v>33.090909090909093</v>
      </c>
      <c r="G7649">
        <f>AVERAGE(F$2:F7649)</f>
        <v>24033.766721424374</v>
      </c>
    </row>
    <row r="7650" spans="1:7" x14ac:dyDescent="0.25">
      <c r="A7650" s="75" t="s">
        <v>2</v>
      </c>
      <c r="B7650">
        <v>0.16666666666666663</v>
      </c>
      <c r="C7650" s="76" t="s">
        <v>83</v>
      </c>
      <c r="E7650">
        <f t="shared" ca="1" si="222"/>
        <v>0.7172837716486079</v>
      </c>
      <c r="F7650">
        <v>0.51969260326609035</v>
      </c>
      <c r="G7650">
        <f>AVERAGE(F$2:F7650)</f>
        <v>24030.624709785097</v>
      </c>
    </row>
    <row r="7651" spans="1:7" x14ac:dyDescent="0.25">
      <c r="A7651" s="75" t="s">
        <v>2</v>
      </c>
      <c r="B7651">
        <v>0.15254237288135589</v>
      </c>
      <c r="C7651" s="76" t="s">
        <v>84</v>
      </c>
      <c r="E7651">
        <f t="shared" ca="1" si="222"/>
        <v>7.0304905181939659E-2</v>
      </c>
      <c r="F7651">
        <v>0.14575547250400428</v>
      </c>
      <c r="G7651">
        <f>AVERAGE(F$2:F7651)</f>
        <v>24027.483470706102</v>
      </c>
    </row>
    <row r="7652" spans="1:7" x14ac:dyDescent="0.25">
      <c r="A7652" s="75" t="s">
        <v>2</v>
      </c>
      <c r="B7652">
        <v>0.2592592592592593</v>
      </c>
      <c r="C7652" s="76" t="s">
        <v>85</v>
      </c>
      <c r="E7652">
        <f t="shared" ca="1" si="222"/>
        <v>0.26812987784727382</v>
      </c>
      <c r="F7652">
        <v>0.94203032973148448</v>
      </c>
      <c r="G7652">
        <f>AVERAGE(F$2:F7652)</f>
        <v>24024.343156833358</v>
      </c>
    </row>
    <row r="7653" spans="1:7" x14ac:dyDescent="0.25">
      <c r="A7653" s="75" t="s">
        <v>2</v>
      </c>
      <c r="B7653">
        <v>3.0927835051546421E-2</v>
      </c>
      <c r="C7653" s="76" t="s">
        <v>86</v>
      </c>
      <c r="E7653">
        <f t="shared" ca="1" si="222"/>
        <v>0.66107102855859734</v>
      </c>
      <c r="F7653">
        <v>2.0674846625766872</v>
      </c>
      <c r="G7653">
        <f>AVERAGE(F$2:F7653)</f>
        <v>24021.203810822884</v>
      </c>
    </row>
    <row r="7654" spans="1:7" x14ac:dyDescent="0.25">
      <c r="A7654" s="75" t="s">
        <v>2</v>
      </c>
      <c r="B7654">
        <v>0</v>
      </c>
      <c r="C7654" s="76" t="s">
        <v>87</v>
      </c>
      <c r="E7654">
        <f t="shared" ca="1" si="222"/>
        <v>0.98172960508001017</v>
      </c>
      <c r="F7654">
        <v>0.51086956521739135</v>
      </c>
      <c r="G7654">
        <f>AVERAGE(F$2:F7654)</f>
        <v>24018.065081835393</v>
      </c>
    </row>
    <row r="7655" spans="1:7" x14ac:dyDescent="0.25">
      <c r="A7655" s="75" t="s">
        <v>2</v>
      </c>
      <c r="B7655">
        <v>0.11971830985915485</v>
      </c>
      <c r="C7655" s="76" t="s">
        <v>88</v>
      </c>
      <c r="E7655">
        <f t="shared" ca="1" si="222"/>
        <v>0.33105554616613841</v>
      </c>
      <c r="F7655">
        <v>0.2805755395683453</v>
      </c>
      <c r="G7655">
        <f>AVERAGE(F$2:F7655)</f>
        <v>24014.927142913744</v>
      </c>
    </row>
    <row r="7656" spans="1:7" x14ac:dyDescent="0.25">
      <c r="A7656" s="75" t="s">
        <v>2</v>
      </c>
      <c r="B7656">
        <v>0.22299922299922295</v>
      </c>
      <c r="C7656" s="76" t="s">
        <v>89</v>
      </c>
      <c r="E7656">
        <f t="shared" ca="1" si="222"/>
        <v>0.14974915742721429</v>
      </c>
      <c r="F7656">
        <v>0.11940298507462686</v>
      </c>
      <c r="G7656">
        <f>AVERAGE(F$2:F7656)</f>
        <v>24011.790002777892</v>
      </c>
    </row>
    <row r="7657" spans="1:7" x14ac:dyDescent="0.25">
      <c r="A7657" s="75" t="s">
        <v>2</v>
      </c>
      <c r="B7657">
        <v>0.35691318327974275</v>
      </c>
      <c r="C7657" s="76" t="s">
        <v>90</v>
      </c>
      <c r="E7657">
        <f t="shared" ca="1" si="222"/>
        <v>0.80686443471982294</v>
      </c>
      <c r="F7657">
        <v>0.487656798367333</v>
      </c>
      <c r="G7657">
        <f>AVERAGE(F$2:F7657)</f>
        <v>24008.653730266666</v>
      </c>
    </row>
    <row r="7658" spans="1:7" x14ac:dyDescent="0.25">
      <c r="A7658" s="75" t="s">
        <v>2</v>
      </c>
      <c r="B7658">
        <v>0.32750504371217221</v>
      </c>
      <c r="C7658" s="76" t="s">
        <v>91</v>
      </c>
      <c r="E7658">
        <f t="shared" ca="1" si="222"/>
        <v>0.98194203517948664</v>
      </c>
      <c r="F7658">
        <v>0.99722222222222223</v>
      </c>
      <c r="G7658">
        <f>AVERAGE(F$2:F7658)</f>
        <v>24005.518343495336</v>
      </c>
    </row>
    <row r="7659" spans="1:7" x14ac:dyDescent="0.25">
      <c r="A7659" s="75" t="s">
        <v>2</v>
      </c>
      <c r="B7659">
        <v>2.0720628763907303E-2</v>
      </c>
      <c r="C7659" s="76" t="s">
        <v>92</v>
      </c>
      <c r="E7659">
        <f t="shared" ca="1" si="222"/>
        <v>0.8311958179174489</v>
      </c>
      <c r="F7659">
        <v>0.42857142857142855</v>
      </c>
      <c r="G7659">
        <f>AVERAGE(F$2:F7659)</f>
        <v>24002.383701320872</v>
      </c>
    </row>
    <row r="7660" spans="1:7" x14ac:dyDescent="0.25">
      <c r="A7660" s="75" t="s">
        <v>2</v>
      </c>
      <c r="B7660">
        <v>0.25149700598802399</v>
      </c>
      <c r="C7660" s="76" t="s">
        <v>93</v>
      </c>
      <c r="E7660">
        <f t="shared" ca="1" si="222"/>
        <v>0.89106591172762462</v>
      </c>
      <c r="F7660">
        <v>0.31578947368421045</v>
      </c>
      <c r="G7660">
        <f>AVERAGE(F$2:F7660)</f>
        <v>23999.24986297228</v>
      </c>
    </row>
    <row r="7661" spans="1:7" x14ac:dyDescent="0.25">
      <c r="A7661" s="75" t="s">
        <v>2</v>
      </c>
      <c r="B7661">
        <v>0.40334128878281622</v>
      </c>
      <c r="C7661" s="76" t="s">
        <v>94</v>
      </c>
      <c r="E7661">
        <f t="shared" ca="1" si="222"/>
        <v>0.15957685597507987</v>
      </c>
      <c r="F7661">
        <v>0.12280701754385967</v>
      </c>
      <c r="G7661">
        <f>AVERAGE(F$2:F7661)</f>
        <v>23996.116817664715</v>
      </c>
    </row>
    <row r="7662" spans="1:7" x14ac:dyDescent="0.25">
      <c r="A7662" s="75" t="s">
        <v>2</v>
      </c>
      <c r="B7662">
        <v>5.5712936732766706E-2</v>
      </c>
      <c r="C7662" s="76" t="s">
        <v>95</v>
      </c>
      <c r="E7662">
        <f t="shared" ca="1" si="222"/>
        <v>0.2703635097418583</v>
      </c>
      <c r="F7662">
        <v>7.407407407407407E-2</v>
      </c>
      <c r="G7662">
        <f>AVERAGE(F$2:F7662)</f>
        <v>23992.984583916692</v>
      </c>
    </row>
    <row r="7663" spans="1:7" x14ac:dyDescent="0.25">
      <c r="A7663" s="75" t="s">
        <v>2</v>
      </c>
      <c r="B7663">
        <v>0.23896499238964997</v>
      </c>
      <c r="C7663" s="76" t="s">
        <v>96</v>
      </c>
      <c r="E7663">
        <f t="shared" ca="1" si="222"/>
        <v>0.15149845961098152</v>
      </c>
      <c r="F7663">
        <v>0.1076650420912716</v>
      </c>
      <c r="G7663">
        <f>AVERAGE(F$2:F7663)</f>
        <v>23989.853172154897</v>
      </c>
    </row>
    <row r="7664" spans="1:7" x14ac:dyDescent="0.25">
      <c r="A7664" s="75" t="s">
        <v>2</v>
      </c>
      <c r="B7664">
        <v>0.14310197086546703</v>
      </c>
      <c r="C7664" s="76" t="s">
        <v>97</v>
      </c>
      <c r="E7664">
        <f t="shared" ca="1" si="222"/>
        <v>0.65517441400630461</v>
      </c>
      <c r="F7664">
        <v>0.21212121212121215</v>
      </c>
      <c r="G7664">
        <f>AVERAGE(F$2:F7664)</f>
        <v>23986.722591305235</v>
      </c>
    </row>
    <row r="7665" spans="1:7" x14ac:dyDescent="0.25">
      <c r="A7665" s="75" t="s">
        <v>2</v>
      </c>
      <c r="B7665">
        <v>0.36507936507936506</v>
      </c>
      <c r="C7665" s="76" t="s">
        <v>98</v>
      </c>
      <c r="E7665">
        <f t="shared" ca="1" si="222"/>
        <v>0.37919938854893798</v>
      </c>
      <c r="F7665">
        <v>0.56204379562043794</v>
      </c>
      <c r="G7665">
        <f>AVERAGE(F$2:F7665)</f>
        <v>23983.592873070957</v>
      </c>
    </row>
    <row r="7666" spans="1:7" x14ac:dyDescent="0.25">
      <c r="A7666" s="75" t="s">
        <v>2</v>
      </c>
      <c r="B7666">
        <v>0.31271477663230246</v>
      </c>
      <c r="C7666" s="76" t="s">
        <v>340</v>
      </c>
      <c r="E7666">
        <f t="shared" ca="1" si="222"/>
        <v>0.41395614113041745</v>
      </c>
      <c r="F7666">
        <v>0.21094160967911627</v>
      </c>
      <c r="G7666">
        <f>AVERAGE(F$2:F7666)</f>
        <v>23980.463925656546</v>
      </c>
    </row>
    <row r="7667" spans="1:7" x14ac:dyDescent="0.25">
      <c r="A7667" s="75" t="s">
        <v>2</v>
      </c>
      <c r="B7667">
        <v>0.33333333333333331</v>
      </c>
      <c r="C7667" s="76" t="s">
        <v>341</v>
      </c>
      <c r="E7667">
        <f t="shared" ca="1" si="222"/>
        <v>0.81311037101652284</v>
      </c>
      <c r="F7667">
        <v>4.8364551299972046E-2</v>
      </c>
      <c r="G7667">
        <f>AVERAGE(F$2:F7667)</f>
        <v>23977.335773352723</v>
      </c>
    </row>
    <row r="7668" spans="1:7" x14ac:dyDescent="0.25">
      <c r="A7668" s="75" t="s">
        <v>2</v>
      </c>
      <c r="B7668">
        <v>7.5566750629722425E-3</v>
      </c>
      <c r="C7668" s="76" t="s">
        <v>342</v>
      </c>
      <c r="E7668">
        <f t="shared" ca="1" si="222"/>
        <v>0.97937903240772872</v>
      </c>
      <c r="F7668">
        <v>0.17525773195876287</v>
      </c>
      <c r="G7668">
        <f>AVERAGE(F$2:F7668)</f>
        <v>23974.208453603718</v>
      </c>
    </row>
    <row r="7669" spans="1:7" x14ac:dyDescent="0.25">
      <c r="A7669" s="75" t="s">
        <v>2</v>
      </c>
      <c r="B7669">
        <v>0</v>
      </c>
      <c r="C7669" s="76" t="s">
        <v>447</v>
      </c>
      <c r="E7669">
        <f t="shared" ca="1" si="222"/>
        <v>0.935701111737272</v>
      </c>
      <c r="F7669">
        <v>5.5712936732766706E-2</v>
      </c>
      <c r="G7669">
        <f>AVERAGE(F$2:F7669)</f>
        <v>23971.081933945312</v>
      </c>
    </row>
    <row r="7670" spans="1:7" x14ac:dyDescent="0.25">
      <c r="A7670" s="75" t="s">
        <v>2</v>
      </c>
      <c r="B7670">
        <v>0.17021276595744697</v>
      </c>
      <c r="C7670" s="76" t="s">
        <v>448</v>
      </c>
      <c r="E7670">
        <f t="shared" ca="1" si="222"/>
        <v>0.92309519716354049</v>
      </c>
      <c r="F7670">
        <v>3.1666666666666665</v>
      </c>
      <c r="G7670">
        <f>AVERAGE(F$2:F7670)</f>
        <v>23967.956635305687</v>
      </c>
    </row>
    <row r="7671" spans="1:7" x14ac:dyDescent="0.25">
      <c r="A7671" s="75" t="s">
        <v>2</v>
      </c>
      <c r="B7671">
        <v>9.174311926605512E-3</v>
      </c>
      <c r="C7671" s="76" t="s">
        <v>449</v>
      </c>
      <c r="E7671">
        <f t="shared" ca="1" si="222"/>
        <v>0.72730160488190698</v>
      </c>
      <c r="F7671">
        <v>1</v>
      </c>
      <c r="G7671">
        <f>AVERAGE(F$2:F7671)</f>
        <v>23964.831869121161</v>
      </c>
    </row>
    <row r="7672" spans="1:7" x14ac:dyDescent="0.25">
      <c r="A7672" s="75" t="s">
        <v>2</v>
      </c>
      <c r="B7672">
        <v>0.11111111111111122</v>
      </c>
      <c r="C7672" s="76" t="s">
        <v>450</v>
      </c>
      <c r="E7672">
        <f t="shared" ca="1" si="222"/>
        <v>0.27194942551470191</v>
      </c>
      <c r="F7672">
        <v>9.7719869706840382E-3</v>
      </c>
      <c r="G7672">
        <f>AVERAGE(F$2:F7672)</f>
        <v>23961.707788545336</v>
      </c>
    </row>
    <row r="7673" spans="1:7" x14ac:dyDescent="0.25">
      <c r="A7673" s="75" t="s">
        <v>2</v>
      </c>
      <c r="B7673">
        <v>7.563025210084022E-2</v>
      </c>
      <c r="C7673" s="76" t="s">
        <v>451</v>
      </c>
      <c r="E7673">
        <f t="shared" ca="1" si="222"/>
        <v>0.74137764642673809</v>
      </c>
      <c r="F7673">
        <v>0.33333333333333331</v>
      </c>
      <c r="G7673">
        <f>AVERAGE(F$2:F7673)</f>
        <v>23958.584564554825</v>
      </c>
    </row>
    <row r="7674" spans="1:7" x14ac:dyDescent="0.25">
      <c r="A7674" s="75" t="s">
        <v>2</v>
      </c>
      <c r="B7674">
        <v>9.174311926605512E-3</v>
      </c>
      <c r="C7674" s="76" t="s">
        <v>452</v>
      </c>
      <c r="E7674">
        <f t="shared" ca="1" si="222"/>
        <v>3.2736855381125252E-2</v>
      </c>
      <c r="F7674">
        <v>0.25925925925925924</v>
      </c>
      <c r="G7674">
        <f>AVERAGE(F$2:F7674)</f>
        <v>23955.462144992034</v>
      </c>
    </row>
    <row r="7675" spans="1:7" x14ac:dyDescent="0.25">
      <c r="A7675" s="75" t="s">
        <v>2</v>
      </c>
      <c r="B7675">
        <v>1.785714285714287E-2</v>
      </c>
      <c r="C7675" s="76" t="s">
        <v>453</v>
      </c>
      <c r="E7675">
        <f t="shared" ca="1" si="222"/>
        <v>0.11141937930128665</v>
      </c>
      <c r="F7675">
        <v>0.72222222222222221</v>
      </c>
      <c r="G7675">
        <f>AVERAGE(F$2:F7675)</f>
        <v>23952.340599523857</v>
      </c>
    </row>
    <row r="7676" spans="1:7" x14ac:dyDescent="0.25">
      <c r="A7676" s="75" t="s">
        <v>2</v>
      </c>
      <c r="B7676">
        <v>5.2631578947368474E-2</v>
      </c>
      <c r="C7676" s="76" t="s">
        <v>454</v>
      </c>
      <c r="E7676">
        <f t="shared" ca="1" si="222"/>
        <v>0.21417244461863938</v>
      </c>
      <c r="F7676">
        <v>0.99722222222222223</v>
      </c>
      <c r="G7676">
        <f>AVERAGE(F$2:F7676)</f>
        <v>23949.219903318346</v>
      </c>
    </row>
    <row r="7677" spans="1:7" x14ac:dyDescent="0.25">
      <c r="A7677" s="75" t="s">
        <v>2</v>
      </c>
      <c r="B7677">
        <v>2.9126213592233035E-2</v>
      </c>
      <c r="C7677" s="76" t="s">
        <v>455</v>
      </c>
      <c r="E7677">
        <f t="shared" ca="1" si="222"/>
        <v>0.24348165947934663</v>
      </c>
      <c r="F7677">
        <v>0.42857142857142855</v>
      </c>
      <c r="G7677">
        <f>AVERAGE(F$2:F7677)</f>
        <v>23946.099946135975</v>
      </c>
    </row>
    <row r="7678" spans="1:7" x14ac:dyDescent="0.25">
      <c r="A7678" s="75" t="s">
        <v>2</v>
      </c>
      <c r="B7678">
        <v>1.9607843137254919E-2</v>
      </c>
      <c r="C7678" s="76" t="s">
        <v>456</v>
      </c>
      <c r="E7678">
        <f t="shared" ca="1" si="222"/>
        <v>0.86412631426780073</v>
      </c>
      <c r="F7678">
        <v>0.54162082874954165</v>
      </c>
      <c r="G7678">
        <f>AVERAGE(F$2:F7678)</f>
        <v>23942.98081648568</v>
      </c>
    </row>
    <row r="7679" spans="1:7" x14ac:dyDescent="0.25">
      <c r="A7679" s="75" t="s">
        <v>2</v>
      </c>
      <c r="B7679">
        <v>0.13636363636363635</v>
      </c>
      <c r="C7679" s="76" t="s">
        <v>457</v>
      </c>
      <c r="E7679">
        <f t="shared" ca="1" si="222"/>
        <v>0.88933624647523057</v>
      </c>
      <c r="F7679">
        <v>9</v>
      </c>
      <c r="G7679">
        <f>AVERAGE(F$2:F7679)</f>
        <v>23939.863600958655</v>
      </c>
    </row>
    <row r="7680" spans="1:7" x14ac:dyDescent="0.25">
      <c r="A7680" s="75" t="s">
        <v>2</v>
      </c>
      <c r="B7680">
        <v>0.12359550561797751</v>
      </c>
      <c r="C7680" s="76" t="s">
        <v>458</v>
      </c>
      <c r="E7680">
        <f t="shared" ca="1" si="222"/>
        <v>0.15738404861954003</v>
      </c>
      <c r="F7680">
        <v>0.2857142857142857</v>
      </c>
      <c r="G7680">
        <f>AVERAGE(F$2:F7680)</f>
        <v>23936.746062491842</v>
      </c>
    </row>
    <row r="7681" spans="1:7" x14ac:dyDescent="0.25">
      <c r="A7681" s="75" t="s">
        <v>2</v>
      </c>
      <c r="B7681">
        <v>9.9009900990099098E-3</v>
      </c>
      <c r="C7681" s="76" t="s">
        <v>459</v>
      </c>
      <c r="E7681">
        <f t="shared" ca="1" si="222"/>
        <v>0.66130318897479357</v>
      </c>
      <c r="F7681">
        <v>0.2857142857142857</v>
      </c>
      <c r="G7681">
        <f>AVERAGE(F$2:F7681)</f>
        <v>23933.629335884005</v>
      </c>
    </row>
    <row r="7682" spans="1:7" x14ac:dyDescent="0.25">
      <c r="A7682" s="75" t="s">
        <v>2</v>
      </c>
      <c r="B7682">
        <v>9.9009900990099098E-3</v>
      </c>
      <c r="C7682" s="76" t="s">
        <v>460</v>
      </c>
      <c r="E7682">
        <f t="shared" ref="E7682:E7745" ca="1" si="223">RAND()</f>
        <v>0.82346602533848157</v>
      </c>
      <c r="F7682">
        <v>0.86915887850467288</v>
      </c>
      <c r="G7682">
        <f>AVERAGE(F$2:F7682)</f>
        <v>23930.513496777505</v>
      </c>
    </row>
    <row r="7683" spans="1:7" x14ac:dyDescent="0.25">
      <c r="A7683" s="75" t="s">
        <v>2</v>
      </c>
      <c r="B7683">
        <v>1.8571428571428574</v>
      </c>
      <c r="C7683" s="76" t="s">
        <v>461</v>
      </c>
      <c r="E7683">
        <f t="shared" ca="1" si="223"/>
        <v>0.47646316317212023</v>
      </c>
      <c r="F7683">
        <v>0.6</v>
      </c>
      <c r="G7683">
        <f>AVERAGE(F$2:F7683)</f>
        <v>23927.398433838585</v>
      </c>
    </row>
    <row r="7684" spans="1:7" x14ac:dyDescent="0.25">
      <c r="A7684" s="75" t="s">
        <v>2</v>
      </c>
      <c r="B7684">
        <v>4.5555555555555562</v>
      </c>
      <c r="C7684" s="76" t="s">
        <v>462</v>
      </c>
      <c r="E7684">
        <f t="shared" ca="1" si="223"/>
        <v>0.32362458177939979</v>
      </c>
      <c r="F7684">
        <v>0.95833333333333337</v>
      </c>
      <c r="G7684">
        <f>AVERAGE(F$2:F7684)</f>
        <v>23924.284228436984</v>
      </c>
    </row>
    <row r="7685" spans="1:7" x14ac:dyDescent="0.25">
      <c r="A7685" s="75" t="s">
        <v>2</v>
      </c>
      <c r="B7685">
        <v>2.1249999999999996</v>
      </c>
      <c r="C7685" s="76" t="s">
        <v>463</v>
      </c>
      <c r="E7685">
        <f t="shared" ca="1" si="223"/>
        <v>0.83096343499664405</v>
      </c>
      <c r="F7685">
        <v>79</v>
      </c>
      <c r="G7685">
        <f>AVERAGE(F$2:F7685)</f>
        <v>23921.180989989767</v>
      </c>
    </row>
    <row r="7686" spans="1:7" x14ac:dyDescent="0.25">
      <c r="A7686" s="75" t="s">
        <v>2</v>
      </c>
      <c r="B7686">
        <v>3.5454545454545454</v>
      </c>
      <c r="C7686" s="76" t="s">
        <v>464</v>
      </c>
      <c r="E7686">
        <f t="shared" ca="1" si="223"/>
        <v>0.20403898232773576</v>
      </c>
      <c r="F7686">
        <v>0.66666666666666663</v>
      </c>
      <c r="G7686">
        <f>AVERAGE(F$2:F7686)</f>
        <v>23918.06836613507</v>
      </c>
    </row>
    <row r="7687" spans="1:7" x14ac:dyDescent="0.25">
      <c r="A7687" s="75" t="s">
        <v>2</v>
      </c>
      <c r="B7687">
        <v>1.2727272727272729</v>
      </c>
      <c r="C7687" s="76" t="s">
        <v>465</v>
      </c>
      <c r="E7687">
        <f t="shared" ca="1" si="223"/>
        <v>0.19343388488702029</v>
      </c>
      <c r="F7687">
        <v>3.0268456375838926</v>
      </c>
      <c r="G7687">
        <f>AVERAGE(F$2:F7687)</f>
        <v>23914.956859301801</v>
      </c>
    </row>
    <row r="7688" spans="1:7" x14ac:dyDescent="0.25">
      <c r="A7688" s="75" t="s">
        <v>2</v>
      </c>
      <c r="B7688">
        <v>0.56249999999999989</v>
      </c>
      <c r="C7688" s="76" t="s">
        <v>466</v>
      </c>
      <c r="E7688">
        <f t="shared" ca="1" si="223"/>
        <v>0.29241116099483544</v>
      </c>
      <c r="F7688">
        <v>0.86915887850467288</v>
      </c>
      <c r="G7688">
        <f>AVERAGE(F$2:F7688)</f>
        <v>23911.845881325942</v>
      </c>
    </row>
    <row r="7689" spans="1:7" x14ac:dyDescent="0.25">
      <c r="A7689" s="75" t="s">
        <v>2</v>
      </c>
      <c r="B7689">
        <v>1.7777777777777779</v>
      </c>
      <c r="C7689" s="76" t="s">
        <v>467</v>
      </c>
      <c r="E7689">
        <f t="shared" ca="1" si="223"/>
        <v>0.36561229144838991</v>
      </c>
      <c r="F7689">
        <v>9.6666666666666661</v>
      </c>
      <c r="G7689">
        <f>AVERAGE(F$2:F7689)</f>
        <v>23908.736856974399</v>
      </c>
    </row>
    <row r="7690" spans="1:7" x14ac:dyDescent="0.25">
      <c r="A7690" s="75" t="s">
        <v>2</v>
      </c>
      <c r="B7690">
        <v>0.36986301369863017</v>
      </c>
      <c r="C7690" s="76" t="s">
        <v>468</v>
      </c>
      <c r="E7690">
        <f t="shared" ca="1" si="223"/>
        <v>0.12553621471211529</v>
      </c>
      <c r="F7690">
        <v>2.4045261669024046E-2</v>
      </c>
      <c r="G7690">
        <f>AVERAGE(F$2:F7690)</f>
        <v>23905.627387236887</v>
      </c>
    </row>
    <row r="7691" spans="1:7" x14ac:dyDescent="0.25">
      <c r="A7691" s="75" t="s">
        <v>2</v>
      </c>
      <c r="B7691">
        <v>0.33333333333333331</v>
      </c>
      <c r="C7691" s="76" t="s">
        <v>469</v>
      </c>
      <c r="E7691">
        <f t="shared" ca="1" si="223"/>
        <v>0.70212389328877101</v>
      </c>
      <c r="F7691">
        <v>0.25</v>
      </c>
      <c r="G7691">
        <f>AVERAGE(F$2:F7691)</f>
        <v>23902.518755587051</v>
      </c>
    </row>
    <row r="7692" spans="1:7" x14ac:dyDescent="0.25">
      <c r="A7692" s="75" t="s">
        <v>2</v>
      </c>
      <c r="B7692">
        <v>7.5268817204301078E-2</v>
      </c>
      <c r="C7692" s="76" t="s">
        <v>470</v>
      </c>
      <c r="E7692">
        <f t="shared" ca="1" si="223"/>
        <v>0.41643794957682545</v>
      </c>
      <c r="F7692">
        <v>0.5</v>
      </c>
      <c r="G7692">
        <f>AVERAGE(F$2:F7692)</f>
        <v>23899.410964824398</v>
      </c>
    </row>
    <row r="7693" spans="1:7" x14ac:dyDescent="0.25">
      <c r="A7693" s="75" t="s">
        <v>2</v>
      </c>
      <c r="B7693">
        <v>0.29870129870129869</v>
      </c>
      <c r="C7693" s="76" t="s">
        <v>471</v>
      </c>
      <c r="E7693">
        <f t="shared" ca="1" si="223"/>
        <v>0.46647210031952557</v>
      </c>
      <c r="F7693">
        <v>4.8913043478260872E-2</v>
      </c>
      <c r="G7693">
        <f>AVERAGE(F$2:F7693)</f>
        <v>23896.303923476007</v>
      </c>
    </row>
    <row r="7694" spans="1:7" x14ac:dyDescent="0.25">
      <c r="A7694" s="75" t="s">
        <v>2</v>
      </c>
      <c r="B7694">
        <v>0.5625</v>
      </c>
      <c r="C7694" s="76" t="s">
        <v>472</v>
      </c>
      <c r="E7694">
        <f t="shared" ca="1" si="223"/>
        <v>0.47294077687808633</v>
      </c>
      <c r="F7694">
        <v>1.0833333333333333</v>
      </c>
      <c r="G7694">
        <f>AVERAGE(F$2:F7694)</f>
        <v>23893.197824348212</v>
      </c>
    </row>
    <row r="7695" spans="1:7" x14ac:dyDescent="0.25">
      <c r="B7695">
        <v>8.6956521739130391E-2</v>
      </c>
      <c r="C7695" s="76" t="s">
        <v>81</v>
      </c>
      <c r="E7695">
        <f t="shared" ca="1" si="223"/>
        <v>0.97173362103287253</v>
      </c>
      <c r="F7695">
        <v>3.8961038961038939E-2</v>
      </c>
      <c r="G7695">
        <f>AVERAGE(F$2:F7695)</f>
        <v>23890.092396890024</v>
      </c>
    </row>
    <row r="7696" spans="1:7" x14ac:dyDescent="0.25">
      <c r="A7696" s="75" t="s">
        <v>3</v>
      </c>
      <c r="B7696">
        <v>0.2805755395683453</v>
      </c>
      <c r="C7696" s="76" t="s">
        <v>82</v>
      </c>
      <c r="E7696">
        <f t="shared" ca="1" si="223"/>
        <v>0.49851166678372349</v>
      </c>
      <c r="F7696">
        <v>126.29844413012728</v>
      </c>
      <c r="G7696">
        <f>AVERAGE(F$2:F7696)</f>
        <v>23887.004184550486</v>
      </c>
    </row>
    <row r="7697" spans="1:7" x14ac:dyDescent="0.25">
      <c r="A7697" s="75" t="s">
        <v>3</v>
      </c>
      <c r="B7697">
        <v>0.16666666666666663</v>
      </c>
      <c r="C7697" s="76" t="s">
        <v>83</v>
      </c>
      <c r="E7697">
        <f t="shared" ca="1" si="223"/>
        <v>0.73505648501237042</v>
      </c>
      <c r="F7697">
        <v>0.375</v>
      </c>
      <c r="G7697">
        <f>AVERAGE(F$2:F7697)</f>
        <v>23883.900412567044</v>
      </c>
    </row>
    <row r="7698" spans="1:7" x14ac:dyDescent="0.25">
      <c r="A7698" s="75" t="s">
        <v>3</v>
      </c>
      <c r="B7698">
        <v>0.15254237288135589</v>
      </c>
      <c r="C7698" s="76" t="s">
        <v>84</v>
      </c>
      <c r="E7698">
        <f t="shared" ca="1" si="223"/>
        <v>0.1233139333751635</v>
      </c>
      <c r="F7698">
        <v>0.996</v>
      </c>
      <c r="G7698">
        <f>AVERAGE(F$2:F7698)</f>
        <v>23880.797527753148</v>
      </c>
    </row>
    <row r="7699" spans="1:7" x14ac:dyDescent="0.25">
      <c r="A7699" s="75" t="s">
        <v>3</v>
      </c>
      <c r="B7699">
        <v>0.2592592592592593</v>
      </c>
      <c r="C7699" s="76" t="s">
        <v>85</v>
      </c>
      <c r="E7699">
        <f t="shared" ca="1" si="223"/>
        <v>0.32445540010048424</v>
      </c>
      <c r="F7699">
        <v>6.9365079365079367</v>
      </c>
      <c r="G7699">
        <f>AVERAGE(F$2:F7699)</f>
        <v>23877.696220787726</v>
      </c>
    </row>
    <row r="7700" spans="1:7" x14ac:dyDescent="0.25">
      <c r="A7700" s="75" t="s">
        <v>3</v>
      </c>
      <c r="B7700">
        <v>3.0927835051546421E-2</v>
      </c>
      <c r="C7700" s="76" t="s">
        <v>86</v>
      </c>
      <c r="E7700">
        <f t="shared" ca="1" si="223"/>
        <v>0.72474107251599906</v>
      </c>
      <c r="F7700">
        <v>0.16666666666666666</v>
      </c>
      <c r="G7700">
        <f>AVERAGE(F$2:F7700)</f>
        <v>23874.594840146845</v>
      </c>
    </row>
    <row r="7701" spans="1:7" x14ac:dyDescent="0.25">
      <c r="A7701" s="75" t="s">
        <v>3</v>
      </c>
      <c r="B7701">
        <v>0</v>
      </c>
      <c r="C7701" s="76" t="s">
        <v>87</v>
      </c>
      <c r="E7701">
        <f t="shared" ca="1" si="223"/>
        <v>0.62606301768944239</v>
      </c>
      <c r="F7701">
        <v>0.83333333333333337</v>
      </c>
      <c r="G7701">
        <f>AVERAGE(F$2:F7701)</f>
        <v>23871.494351639471</v>
      </c>
    </row>
    <row r="7702" spans="1:7" x14ac:dyDescent="0.25">
      <c r="A7702" s="75" t="s">
        <v>3</v>
      </c>
      <c r="B7702">
        <v>0.11971830985915485</v>
      </c>
      <c r="C7702" s="76" t="s">
        <v>88</v>
      </c>
      <c r="E7702">
        <f t="shared" ca="1" si="223"/>
        <v>0.97758991726750033</v>
      </c>
      <c r="F7702">
        <v>0.44444444444444442</v>
      </c>
      <c r="G7702">
        <f>AVERAGE(F$2:F7702)</f>
        <v>23868.394617850714</v>
      </c>
    </row>
    <row r="7703" spans="1:7" x14ac:dyDescent="0.25">
      <c r="A7703" s="75" t="s">
        <v>3</v>
      </c>
      <c r="B7703">
        <v>0.22299922299922295</v>
      </c>
      <c r="C7703" s="76" t="s">
        <v>89</v>
      </c>
      <c r="E7703">
        <f t="shared" ca="1" si="223"/>
        <v>0.93538297113929469</v>
      </c>
      <c r="F7703">
        <v>1.1739130434782608</v>
      </c>
      <c r="G7703">
        <f>AVERAGE(F$2:F7703)</f>
        <v>23865.29578369013</v>
      </c>
    </row>
    <row r="7704" spans="1:7" x14ac:dyDescent="0.25">
      <c r="A7704" s="75" t="s">
        <v>3</v>
      </c>
      <c r="B7704">
        <v>0.35691318327974275</v>
      </c>
      <c r="C7704" s="76" t="s">
        <v>90</v>
      </c>
      <c r="E7704">
        <f t="shared" ca="1" si="223"/>
        <v>0.91548965786644354</v>
      </c>
      <c r="F7704">
        <v>0.7441860465116279</v>
      </c>
      <c r="G7704">
        <f>AVERAGE(F$2:F7704)</f>
        <v>23862.197698321099</v>
      </c>
    </row>
    <row r="7705" spans="1:7" x14ac:dyDescent="0.25">
      <c r="A7705" s="75" t="s">
        <v>3</v>
      </c>
      <c r="B7705">
        <v>0.32750504371217221</v>
      </c>
      <c r="C7705" s="76" t="s">
        <v>91</v>
      </c>
      <c r="E7705">
        <f t="shared" ca="1" si="223"/>
        <v>0.85922064720511271</v>
      </c>
      <c r="F7705">
        <v>0.45205479452054792</v>
      </c>
      <c r="G7705">
        <f>AVERAGE(F$2:F7705)</f>
        <v>23859.100379312335</v>
      </c>
    </row>
    <row r="7706" spans="1:7" x14ac:dyDescent="0.25">
      <c r="A7706" s="75" t="s">
        <v>3</v>
      </c>
      <c r="B7706">
        <v>2.0720628763907303E-2</v>
      </c>
      <c r="C7706" s="76" t="s">
        <v>92</v>
      </c>
      <c r="E7706">
        <f t="shared" ca="1" si="223"/>
        <v>0.16912348600696703</v>
      </c>
      <c r="F7706">
        <v>0.39393939393939392</v>
      </c>
      <c r="G7706">
        <f>AVERAGE(F$2:F7706)</f>
        <v>23856.003856737396</v>
      </c>
    </row>
    <row r="7707" spans="1:7" x14ac:dyDescent="0.25">
      <c r="A7707" s="75" t="s">
        <v>3</v>
      </c>
      <c r="B7707">
        <v>0.25149700598802399</v>
      </c>
      <c r="C7707" s="76" t="s">
        <v>93</v>
      </c>
      <c r="E7707">
        <f t="shared" ca="1" si="223"/>
        <v>0.13146823589314527</v>
      </c>
      <c r="F7707">
        <v>9.9009900990099011E-3</v>
      </c>
      <c r="G7707">
        <f>AVERAGE(F$2:F7707)</f>
        <v>23852.908087991516</v>
      </c>
    </row>
    <row r="7708" spans="1:7" x14ac:dyDescent="0.25">
      <c r="A7708" s="75" t="s">
        <v>3</v>
      </c>
      <c r="B7708">
        <v>0.40334128878281622</v>
      </c>
      <c r="C7708" s="76" t="s">
        <v>94</v>
      </c>
      <c r="E7708">
        <f t="shared" ca="1" si="223"/>
        <v>0.11693568521222442</v>
      </c>
      <c r="F7708">
        <v>0.14163090128755365</v>
      </c>
      <c r="G7708">
        <f>AVERAGE(F$2:F7708)</f>
        <v>23849.813139703325</v>
      </c>
    </row>
    <row r="7709" spans="1:7" x14ac:dyDescent="0.25">
      <c r="A7709" s="75" t="s">
        <v>3</v>
      </c>
      <c r="B7709">
        <v>5.5712936732766706E-2</v>
      </c>
      <c r="C7709" s="76" t="s">
        <v>95</v>
      </c>
      <c r="E7709">
        <f t="shared" ca="1" si="223"/>
        <v>0.9726975465069797</v>
      </c>
      <c r="F7709">
        <v>8.6956521739130377E-2</v>
      </c>
      <c r="G7709">
        <f>AVERAGE(F$2:F7709)</f>
        <v>23846.71898737027</v>
      </c>
    </row>
    <row r="7710" spans="1:7" x14ac:dyDescent="0.25">
      <c r="A7710" s="75" t="s">
        <v>3</v>
      </c>
      <c r="B7710">
        <v>0.23896499238964997</v>
      </c>
      <c r="C7710" s="76" t="s">
        <v>96</v>
      </c>
      <c r="E7710">
        <f t="shared" ca="1" si="223"/>
        <v>0.30633712732924967</v>
      </c>
      <c r="F7710">
        <v>0.52380952380952384</v>
      </c>
      <c r="G7710">
        <f>AVERAGE(F$2:F7710)</f>
        <v>23843.625694442802</v>
      </c>
    </row>
    <row r="7711" spans="1:7" x14ac:dyDescent="0.25">
      <c r="A7711" s="75" t="s">
        <v>3</v>
      </c>
      <c r="B7711">
        <v>0.14310197086546703</v>
      </c>
      <c r="C7711" s="76" t="s">
        <v>97</v>
      </c>
      <c r="E7711">
        <f t="shared" ca="1" si="223"/>
        <v>6.5917279813094476E-2</v>
      </c>
      <c r="F7711">
        <v>0.1870845204178537</v>
      </c>
      <c r="G7711">
        <f>AVERAGE(F$2:F7711)</f>
        <v>23840.533160252151</v>
      </c>
    </row>
    <row r="7712" spans="1:7" x14ac:dyDescent="0.25">
      <c r="A7712" s="75" t="s">
        <v>3</v>
      </c>
      <c r="B7712">
        <v>0.36507936507936506</v>
      </c>
      <c r="C7712" s="76" t="s">
        <v>98</v>
      </c>
      <c r="E7712">
        <f t="shared" ca="1" si="223"/>
        <v>0.30385355739507147</v>
      </c>
      <c r="F7712">
        <v>6.0820367751060818E-2</v>
      </c>
      <c r="G7712">
        <f>AVERAGE(F$2:F7712)</f>
        <v>23837.441411796714</v>
      </c>
    </row>
    <row r="7713" spans="1:7" x14ac:dyDescent="0.25">
      <c r="A7713" s="75" t="s">
        <v>3</v>
      </c>
      <c r="B7713">
        <v>0.31271477663230246</v>
      </c>
      <c r="C7713" s="76" t="s">
        <v>340</v>
      </c>
      <c r="E7713">
        <f t="shared" ca="1" si="223"/>
        <v>0.87024141571684044</v>
      </c>
      <c r="F7713">
        <v>0.375</v>
      </c>
      <c r="G7713">
        <f>AVERAGE(F$2:F7713)</f>
        <v>23834.350505882321</v>
      </c>
    </row>
    <row r="7714" spans="1:7" x14ac:dyDescent="0.25">
      <c r="A7714" s="75" t="s">
        <v>3</v>
      </c>
      <c r="B7714">
        <v>0.33333333333333331</v>
      </c>
      <c r="C7714" s="76" t="s">
        <v>341</v>
      </c>
      <c r="E7714">
        <f t="shared" ca="1" si="223"/>
        <v>0.18618824889839103</v>
      </c>
      <c r="F7714">
        <v>0.13636363636363635</v>
      </c>
      <c r="G7714">
        <f>AVERAGE(F$2:F7714)</f>
        <v>23831.260370507985</v>
      </c>
    </row>
    <row r="7715" spans="1:7" x14ac:dyDescent="0.25">
      <c r="A7715" s="75" t="s">
        <v>3</v>
      </c>
      <c r="B7715">
        <v>7.5566750629722425E-3</v>
      </c>
      <c r="C7715" s="76" t="s">
        <v>342</v>
      </c>
      <c r="E7715">
        <f t="shared" ca="1" si="223"/>
        <v>0.80690231444586047</v>
      </c>
      <c r="F7715">
        <v>0.36986301369863017</v>
      </c>
      <c r="G7715">
        <f>AVERAGE(F$2:F7715)</f>
        <v>23828.171066579089</v>
      </c>
    </row>
    <row r="7716" spans="1:7" x14ac:dyDescent="0.25">
      <c r="A7716" s="75" t="s">
        <v>3</v>
      </c>
      <c r="B7716">
        <v>9.0909090909090981E-2</v>
      </c>
      <c r="C7716" s="76" t="s">
        <v>447</v>
      </c>
      <c r="E7716">
        <f t="shared" ca="1" si="223"/>
        <v>0.99432190547656962</v>
      </c>
      <c r="F7716">
        <v>0.12359550561797751</v>
      </c>
      <c r="G7716">
        <f>AVERAGE(F$2:F7716)</f>
        <v>23825.082531586078</v>
      </c>
    </row>
    <row r="7717" spans="1:7" x14ac:dyDescent="0.25">
      <c r="A7717" s="75" t="s">
        <v>3</v>
      </c>
      <c r="B7717">
        <v>6.3829787234042618E-2</v>
      </c>
      <c r="C7717" s="76" t="s">
        <v>448</v>
      </c>
      <c r="E7717">
        <f t="shared" ca="1" si="223"/>
        <v>0.46967836784830141</v>
      </c>
      <c r="F7717">
        <v>0.16666666666666666</v>
      </c>
      <c r="G7717">
        <f>AVERAGE(F$2:F7717)</f>
        <v>23821.994802728521</v>
      </c>
    </row>
    <row r="7718" spans="1:7" x14ac:dyDescent="0.25">
      <c r="A7718" s="75" t="s">
        <v>3</v>
      </c>
      <c r="B7718">
        <v>8.2568807339449615E-2</v>
      </c>
      <c r="C7718" s="76" t="s">
        <v>449</v>
      </c>
      <c r="E7718">
        <f t="shared" ca="1" si="223"/>
        <v>0.69659094935978705</v>
      </c>
      <c r="F7718">
        <v>0.95648389904264575</v>
      </c>
      <c r="G7718">
        <f>AVERAGE(F$2:F7718)</f>
        <v>23818.907976459395</v>
      </c>
    </row>
    <row r="7719" spans="1:7" x14ac:dyDescent="0.25">
      <c r="A7719" s="75" t="s">
        <v>3</v>
      </c>
      <c r="B7719">
        <v>1.0101010101010111E-2</v>
      </c>
      <c r="C7719" s="76" t="s">
        <v>450</v>
      </c>
      <c r="E7719">
        <f t="shared" ca="1" si="223"/>
        <v>0.74280587357299321</v>
      </c>
      <c r="F7719">
        <v>0.19047619047619047</v>
      </c>
      <c r="G7719">
        <f>AVERAGE(F$2:F7719)</f>
        <v>23815.821850843913</v>
      </c>
    </row>
    <row r="7720" spans="1:7" x14ac:dyDescent="0.25">
      <c r="A7720" s="75" t="s">
        <v>3</v>
      </c>
      <c r="B7720">
        <v>0.15966386554621845</v>
      </c>
      <c r="C7720" s="76" t="s">
        <v>451</v>
      </c>
      <c r="E7720">
        <f t="shared" ca="1" si="223"/>
        <v>0.4987659843280422</v>
      </c>
      <c r="F7720">
        <v>0.20000000000000004</v>
      </c>
      <c r="G7720">
        <f>AVERAGE(F$2:F7720)</f>
        <v>23812.736526080233</v>
      </c>
    </row>
    <row r="7721" spans="1:7" x14ac:dyDescent="0.25">
      <c r="A7721" s="75" t="s">
        <v>3</v>
      </c>
      <c r="B7721">
        <v>8.2568807339449615E-2</v>
      </c>
      <c r="C7721" s="76" t="s">
        <v>452</v>
      </c>
      <c r="E7721">
        <f t="shared" ca="1" si="223"/>
        <v>0.55404830669363414</v>
      </c>
      <c r="F7721">
        <v>109</v>
      </c>
      <c r="G7721">
        <f>AVERAGE(F$2:F7721)</f>
        <v>23809.666093887736</v>
      </c>
    </row>
    <row r="7722" spans="1:7" x14ac:dyDescent="0.25">
      <c r="A7722" s="75" t="s">
        <v>3</v>
      </c>
      <c r="B7722">
        <v>0.10714285714285723</v>
      </c>
      <c r="C7722" s="76" t="s">
        <v>453</v>
      </c>
      <c r="E7722">
        <f t="shared" ca="1" si="223"/>
        <v>0.98870746151288369</v>
      </c>
      <c r="F7722">
        <v>0.22299922299922295</v>
      </c>
      <c r="G7722">
        <f>AVERAGE(F$2:F7722)</f>
        <v>23806.582368580825</v>
      </c>
    </row>
    <row r="7723" spans="1:7" x14ac:dyDescent="0.25">
      <c r="A7723" s="75" t="s">
        <v>3</v>
      </c>
      <c r="B7723">
        <v>5.2631578947368474E-2</v>
      </c>
      <c r="C7723" s="76" t="s">
        <v>454</v>
      </c>
      <c r="E7723">
        <f t="shared" ca="1" si="223"/>
        <v>0.69145448205308258</v>
      </c>
      <c r="F7723">
        <v>9</v>
      </c>
      <c r="G7723">
        <f>AVERAGE(F$2:F7723)</f>
        <v>23803.500578582301</v>
      </c>
    </row>
    <row r="7724" spans="1:7" x14ac:dyDescent="0.25">
      <c r="A7724" s="75" t="s">
        <v>3</v>
      </c>
      <c r="B7724">
        <v>2.9126213592233035E-2</v>
      </c>
      <c r="C7724" s="76" t="s">
        <v>455</v>
      </c>
      <c r="E7724">
        <f t="shared" ca="1" si="223"/>
        <v>0.69759323383830552</v>
      </c>
      <c r="F7724">
        <v>0.90476190476190477</v>
      </c>
      <c r="G7724">
        <f>AVERAGE(F$2:F7724)</f>
        <v>23800.418538466198</v>
      </c>
    </row>
    <row r="7725" spans="1:7" x14ac:dyDescent="0.25">
      <c r="A7725" s="75" t="s">
        <v>3</v>
      </c>
      <c r="B7725">
        <v>1.9607843137254919E-2</v>
      </c>
      <c r="C7725" s="76" t="s">
        <v>456</v>
      </c>
      <c r="E7725">
        <f t="shared" ca="1" si="223"/>
        <v>0.29945387301998816</v>
      </c>
      <c r="F7725">
        <v>0.70370370370370372</v>
      </c>
      <c r="G7725">
        <f>AVERAGE(F$2:F7725)</f>
        <v>23797.337270362266</v>
      </c>
    </row>
    <row r="7726" spans="1:7" x14ac:dyDescent="0.25">
      <c r="A7726" s="75" t="s">
        <v>3</v>
      </c>
      <c r="B7726">
        <v>0.13636363636363635</v>
      </c>
      <c r="C7726" s="76" t="s">
        <v>457</v>
      </c>
      <c r="E7726">
        <f t="shared" ca="1" si="223"/>
        <v>0.53566281704265462</v>
      </c>
      <c r="F7726">
        <v>0.90714285714285714</v>
      </c>
      <c r="G7726">
        <f>AVERAGE(F$2:F7726)</f>
        <v>23794.256826332814</v>
      </c>
    </row>
    <row r="7727" spans="1:7" x14ac:dyDescent="0.25">
      <c r="A7727" s="75" t="s">
        <v>3</v>
      </c>
      <c r="B7727">
        <v>0.12359550561797751</v>
      </c>
      <c r="C7727" s="76" t="s">
        <v>458</v>
      </c>
      <c r="E7727">
        <f t="shared" ca="1" si="223"/>
        <v>0.26580385080370839</v>
      </c>
      <c r="F7727">
        <v>0.31584948688711517</v>
      </c>
      <c r="G7727">
        <f>AVERAGE(F$2:F7727)</f>
        <v>23791.177103193175</v>
      </c>
    </row>
    <row r="7728" spans="1:7" x14ac:dyDescent="0.25">
      <c r="A7728" s="75" t="s">
        <v>3</v>
      </c>
      <c r="B7728">
        <v>9.9009900990099098E-3</v>
      </c>
      <c r="C7728" s="76" t="s">
        <v>459</v>
      </c>
      <c r="E7728">
        <f t="shared" ca="1" si="223"/>
        <v>0.38395184463028664</v>
      </c>
      <c r="F7728">
        <v>0.5</v>
      </c>
      <c r="G7728">
        <f>AVERAGE(F$2:F7728)</f>
        <v>23788.098201018569</v>
      </c>
    </row>
    <row r="7729" spans="1:7" x14ac:dyDescent="0.25">
      <c r="A7729" s="75" t="s">
        <v>3</v>
      </c>
      <c r="B7729">
        <v>9.9009900990099098E-3</v>
      </c>
      <c r="C7729" s="76" t="s">
        <v>460</v>
      </c>
      <c r="E7729">
        <f t="shared" ca="1" si="223"/>
        <v>0.69794838100390322</v>
      </c>
      <c r="F7729">
        <v>0.33333333333333331</v>
      </c>
      <c r="G7729">
        <f>AVERAGE(F$2:F7729)</f>
        <v>23785.020074094697</v>
      </c>
    </row>
    <row r="7730" spans="1:7" x14ac:dyDescent="0.25">
      <c r="A7730" s="75" t="s">
        <v>3</v>
      </c>
      <c r="B7730">
        <v>0.42857142857142866</v>
      </c>
      <c r="C7730" s="76" t="s">
        <v>461</v>
      </c>
      <c r="E7730">
        <f t="shared" ca="1" si="223"/>
        <v>0.26801775340635403</v>
      </c>
      <c r="F7730">
        <v>2.4285714285714284</v>
      </c>
      <c r="G7730">
        <f>AVERAGE(F$2:F7730)</f>
        <v>23781.943014772318</v>
      </c>
    </row>
    <row r="7731" spans="1:7" x14ac:dyDescent="0.25">
      <c r="A7731" s="75" t="s">
        <v>3</v>
      </c>
      <c r="B7731">
        <v>1.7777777777777779</v>
      </c>
      <c r="C7731" s="76" t="s">
        <v>462</v>
      </c>
      <c r="E7731">
        <f t="shared" ca="1" si="223"/>
        <v>0.42476028074999828</v>
      </c>
      <c r="F7731">
        <v>1.2461814914645102</v>
      </c>
      <c r="G7731">
        <f>AVERAGE(F$2:F7731)</f>
        <v>23778.866598623124</v>
      </c>
    </row>
    <row r="7732" spans="1:7" x14ac:dyDescent="0.25">
      <c r="A7732" s="75" t="s">
        <v>3</v>
      </c>
      <c r="B7732">
        <v>0.5625</v>
      </c>
      <c r="C7732" s="76" t="s">
        <v>463</v>
      </c>
      <c r="E7732">
        <f t="shared" ca="1" si="223"/>
        <v>0.74742891155821356</v>
      </c>
      <c r="F7732">
        <v>0.41176470588235292</v>
      </c>
      <c r="G7732">
        <f>AVERAGE(F$2:F7732)</f>
        <v>23775.79087040764</v>
      </c>
    </row>
    <row r="7733" spans="1:7" x14ac:dyDescent="0.25">
      <c r="A7733" s="75" t="s">
        <v>3</v>
      </c>
      <c r="B7733">
        <v>1.2727272727272729</v>
      </c>
      <c r="C7733" s="76" t="s">
        <v>464</v>
      </c>
      <c r="E7733">
        <f t="shared" ca="1" si="223"/>
        <v>0.1090599584569184</v>
      </c>
      <c r="F7733">
        <v>3.0318342597271349E-3</v>
      </c>
      <c r="G7733">
        <f>AVERAGE(F$2:F7733)</f>
        <v>23772.71588491377</v>
      </c>
    </row>
    <row r="7734" spans="1:7" x14ac:dyDescent="0.25">
      <c r="A7734" s="75" t="s">
        <v>3</v>
      </c>
      <c r="B7734">
        <v>0.13636363636363635</v>
      </c>
      <c r="C7734" s="76" t="s">
        <v>465</v>
      </c>
      <c r="E7734">
        <f t="shared" ca="1" si="223"/>
        <v>0.86894260119240807</v>
      </c>
      <c r="F7734">
        <v>0.29870129870129869</v>
      </c>
      <c r="G7734">
        <f>AVERAGE(F$2:F7734)</f>
        <v>23769.641732943819</v>
      </c>
    </row>
    <row r="7735" spans="1:7" x14ac:dyDescent="0.25">
      <c r="A7735" s="75" t="s">
        <v>3</v>
      </c>
      <c r="B7735">
        <v>0.21875000000000006</v>
      </c>
      <c r="C7735" s="76" t="s">
        <v>466</v>
      </c>
      <c r="E7735">
        <f t="shared" ca="1" si="223"/>
        <v>0.30039087601014003</v>
      </c>
      <c r="F7735">
        <v>0.54545454545454553</v>
      </c>
      <c r="G7735">
        <f>AVERAGE(F$2:F7735)</f>
        <v>23766.568407849638</v>
      </c>
    </row>
    <row r="7736" spans="1:7" x14ac:dyDescent="0.25">
      <c r="A7736" s="75" t="s">
        <v>3</v>
      </c>
      <c r="B7736">
        <v>0.38888888888888884</v>
      </c>
      <c r="C7736" s="76" t="s">
        <v>467</v>
      </c>
      <c r="E7736">
        <f t="shared" ca="1" si="223"/>
        <v>0.4326862416108318</v>
      </c>
      <c r="F7736">
        <v>1.2222222222222223</v>
      </c>
      <c r="G7736">
        <f>AVERAGE(F$2:F7736)</f>
        <v>23763.495964903854</v>
      </c>
    </row>
    <row r="7737" spans="1:7" x14ac:dyDescent="0.25">
      <c r="A7737" s="75" t="s">
        <v>3</v>
      </c>
      <c r="B7737">
        <v>0.31506849315068491</v>
      </c>
      <c r="C7737" s="76" t="s">
        <v>468</v>
      </c>
      <c r="E7737">
        <f t="shared" ca="1" si="223"/>
        <v>0.48215877875591229</v>
      </c>
      <c r="F7737">
        <v>0.375</v>
      </c>
      <c r="G7737">
        <f>AVERAGE(F$2:F7737)</f>
        <v>23760.424206764645</v>
      </c>
    </row>
    <row r="7738" spans="1:7" x14ac:dyDescent="0.25">
      <c r="A7738" s="75" t="s">
        <v>3</v>
      </c>
      <c r="B7738">
        <v>0.33333333333333331</v>
      </c>
      <c r="C7738" s="76" t="s">
        <v>469</v>
      </c>
      <c r="E7738">
        <f t="shared" ca="1" si="223"/>
        <v>0.88269818858300386</v>
      </c>
      <c r="F7738">
        <v>0.45454545454545453</v>
      </c>
      <c r="G7738">
        <f>AVERAGE(F$2:F7738)</f>
        <v>23757.353252950339</v>
      </c>
    </row>
    <row r="7739" spans="1:7" x14ac:dyDescent="0.25">
      <c r="A7739" s="75" t="s">
        <v>3</v>
      </c>
      <c r="B7739">
        <v>0.46236559139784944</v>
      </c>
      <c r="C7739" s="76" t="s">
        <v>470</v>
      </c>
      <c r="E7739">
        <f t="shared" ca="1" si="223"/>
        <v>0.47021663442100592</v>
      </c>
      <c r="F7739">
        <v>7.5268817204301078E-2</v>
      </c>
      <c r="G7739">
        <f>AVERAGE(F$2:F7739)</f>
        <v>23754.28304385443</v>
      </c>
    </row>
    <row r="7740" spans="1:7" x14ac:dyDescent="0.25">
      <c r="A7740" s="75" t="s">
        <v>3</v>
      </c>
      <c r="B7740">
        <v>0.35064935064935066</v>
      </c>
      <c r="C7740" s="76" t="s">
        <v>471</v>
      </c>
      <c r="E7740">
        <f t="shared" ca="1" si="223"/>
        <v>0.56645781117070793</v>
      </c>
      <c r="F7740">
        <v>0.26470588235294118</v>
      </c>
      <c r="G7740">
        <f>AVERAGE(F$2:F7740)</f>
        <v>23751.213652674953</v>
      </c>
    </row>
    <row r="7741" spans="1:7" x14ac:dyDescent="0.25">
      <c r="A7741" s="75" t="s">
        <v>3</v>
      </c>
      <c r="B7741">
        <v>0.21875</v>
      </c>
      <c r="C7741" s="76" t="s">
        <v>472</v>
      </c>
      <c r="E7741">
        <f t="shared" ca="1" si="223"/>
        <v>0.39454816291490513</v>
      </c>
      <c r="F7741">
        <v>0.63636363636363635</v>
      </c>
      <c r="G7741">
        <f>AVERAGE(F$2:F7741)</f>
        <v>23748.145102637609</v>
      </c>
    </row>
    <row r="7742" spans="1:7" x14ac:dyDescent="0.25">
      <c r="B7742">
        <v>8.6956521739130391E-2</v>
      </c>
      <c r="C7742" s="76" t="s">
        <v>81</v>
      </c>
      <c r="E7742">
        <f t="shared" ca="1" si="223"/>
        <v>0.76493882063714813</v>
      </c>
      <c r="F7742">
        <v>0.4</v>
      </c>
      <c r="G7742">
        <f>AVERAGE(F$2:F7742)</f>
        <v>23745.077314870832</v>
      </c>
    </row>
    <row r="7743" spans="1:7" x14ac:dyDescent="0.25">
      <c r="A7743" s="75" t="s">
        <v>4</v>
      </c>
      <c r="B7743">
        <v>0.2805755395683453</v>
      </c>
      <c r="C7743" s="76" t="s">
        <v>82</v>
      </c>
      <c r="E7743">
        <f t="shared" ca="1" si="223"/>
        <v>1.6162080521875732E-2</v>
      </c>
      <c r="F7743">
        <v>2.0408163265306121E-2</v>
      </c>
      <c r="G7743">
        <f>AVERAGE(F$2:F7743)</f>
        <v>23742.010270579081</v>
      </c>
    </row>
    <row r="7744" spans="1:7" x14ac:dyDescent="0.25">
      <c r="A7744" s="75" t="s">
        <v>4</v>
      </c>
      <c r="B7744">
        <v>0.16666666666666663</v>
      </c>
      <c r="C7744" s="76" t="s">
        <v>83</v>
      </c>
      <c r="E7744">
        <f t="shared" ca="1" si="223"/>
        <v>0.20788569531998513</v>
      </c>
      <c r="F7744">
        <v>1.9607843137254919E-2</v>
      </c>
      <c r="G7744">
        <f>AVERAGE(F$2:F7744)</f>
        <v>23738.944018394821</v>
      </c>
    </row>
    <row r="7745" spans="1:7" x14ac:dyDescent="0.25">
      <c r="A7745" s="75" t="s">
        <v>4</v>
      </c>
      <c r="B7745">
        <v>0.15254237288135589</v>
      </c>
      <c r="C7745" s="76" t="s">
        <v>84</v>
      </c>
      <c r="E7745">
        <f t="shared" ca="1" si="223"/>
        <v>0.5322235339980903</v>
      </c>
      <c r="F7745">
        <v>0.95777383666920024</v>
      </c>
      <c r="G7745">
        <f>AVERAGE(F$2:F7745)</f>
        <v>23735.878679262001</v>
      </c>
    </row>
    <row r="7746" spans="1:7" x14ac:dyDescent="0.25">
      <c r="A7746" s="75" t="s">
        <v>4</v>
      </c>
      <c r="B7746">
        <v>0.2592592592592593</v>
      </c>
      <c r="C7746" s="76" t="s">
        <v>85</v>
      </c>
      <c r="E7746">
        <f t="shared" ref="E7746:E7809" ca="1" si="224">RAND()</f>
        <v>0.34213270800534357</v>
      </c>
      <c r="F7746">
        <v>0.81231871694250124</v>
      </c>
      <c r="G7746">
        <f>AVERAGE(F$2:F7746)</f>
        <v>23732.81411291461</v>
      </c>
    </row>
    <row r="7747" spans="1:7" x14ac:dyDescent="0.25">
      <c r="A7747" s="75" t="s">
        <v>4</v>
      </c>
      <c r="B7747">
        <v>3.0927835051546421E-2</v>
      </c>
      <c r="C7747" s="76" t="s">
        <v>86</v>
      </c>
      <c r="E7747">
        <f t="shared" ca="1" si="224"/>
        <v>0.1402212516664435</v>
      </c>
      <c r="F7747">
        <v>0.83870967741935476</v>
      </c>
      <c r="G7747">
        <f>AVERAGE(F$2:F7747)</f>
        <v>23729.750341238487</v>
      </c>
    </row>
    <row r="7748" spans="1:7" x14ac:dyDescent="0.25">
      <c r="A7748" s="75" t="s">
        <v>4</v>
      </c>
      <c r="B7748">
        <v>0</v>
      </c>
      <c r="C7748" s="76" t="s">
        <v>87</v>
      </c>
      <c r="E7748">
        <f t="shared" ca="1" si="224"/>
        <v>0.81992226199796192</v>
      </c>
      <c r="F7748">
        <v>3.1373802535863388E-2</v>
      </c>
      <c r="G7748">
        <f>AVERAGE(F$2:F7748)</f>
        <v>23726.687256306588</v>
      </c>
    </row>
    <row r="7749" spans="1:7" x14ac:dyDescent="0.25">
      <c r="A7749" s="75" t="s">
        <v>4</v>
      </c>
      <c r="B7749">
        <v>0.11971830985915485</v>
      </c>
      <c r="C7749" s="76" t="s">
        <v>88</v>
      </c>
      <c r="E7749">
        <f t="shared" ca="1" si="224"/>
        <v>0.13006992619408397</v>
      </c>
      <c r="F7749">
        <v>19.408163265306122</v>
      </c>
      <c r="G7749">
        <f>AVERAGE(F$2:F7749)</f>
        <v>23723.627462928551</v>
      </c>
    </row>
    <row r="7750" spans="1:7" x14ac:dyDescent="0.25">
      <c r="A7750" s="75" t="s">
        <v>4</v>
      </c>
      <c r="B7750">
        <v>0.22299922299922295</v>
      </c>
      <c r="C7750" s="76" t="s">
        <v>89</v>
      </c>
      <c r="E7750">
        <f t="shared" ca="1" si="224"/>
        <v>4.0902510554936766E-2</v>
      </c>
      <c r="F7750">
        <v>0.99980000000000002</v>
      </c>
      <c r="G7750">
        <f>AVERAGE(F$2:F7750)</f>
        <v>23720.566083697304</v>
      </c>
    </row>
    <row r="7751" spans="1:7" x14ac:dyDescent="0.25">
      <c r="A7751" s="75" t="s">
        <v>4</v>
      </c>
      <c r="B7751">
        <v>0.35691318327974275</v>
      </c>
      <c r="C7751" s="76" t="s">
        <v>90</v>
      </c>
      <c r="E7751">
        <f t="shared" ca="1" si="224"/>
        <v>0.706008456930312</v>
      </c>
      <c r="F7751">
        <v>7.462686567164179E-3</v>
      </c>
      <c r="G7751">
        <f>AVERAGE(F$2:F7751)</f>
        <v>23717.505366455884</v>
      </c>
    </row>
    <row r="7752" spans="1:7" x14ac:dyDescent="0.25">
      <c r="A7752" s="75" t="s">
        <v>4</v>
      </c>
      <c r="B7752">
        <v>0.32750504371217221</v>
      </c>
      <c r="C7752" s="76" t="s">
        <v>91</v>
      </c>
      <c r="E7752">
        <f t="shared" ca="1" si="224"/>
        <v>0.12823085751360253</v>
      </c>
      <c r="F7752">
        <v>6.1007957559681698E-2</v>
      </c>
      <c r="G7752">
        <f>AVERAGE(F$2:F7752)</f>
        <v>23714.445445883244</v>
      </c>
    </row>
    <row r="7753" spans="1:7" x14ac:dyDescent="0.25">
      <c r="A7753" s="75" t="s">
        <v>4</v>
      </c>
      <c r="B7753">
        <v>2.0720628763907303E-2</v>
      </c>
      <c r="C7753" s="76" t="s">
        <v>92</v>
      </c>
      <c r="E7753">
        <f t="shared" ca="1" si="224"/>
        <v>0.51748825262225318</v>
      </c>
      <c r="F7753">
        <v>0.81818181818181823</v>
      </c>
      <c r="G7753">
        <f>AVERAGE(F$2:F7753)</f>
        <v>23711.386412438449</v>
      </c>
    </row>
    <row r="7754" spans="1:7" x14ac:dyDescent="0.25">
      <c r="A7754" s="75" t="s">
        <v>4</v>
      </c>
      <c r="B7754">
        <v>0.25149700598802399</v>
      </c>
      <c r="C7754" s="76" t="s">
        <v>93</v>
      </c>
      <c r="E7754">
        <f t="shared" ca="1" si="224"/>
        <v>0.59004896473945956</v>
      </c>
      <c r="F7754">
        <v>0.375</v>
      </c>
      <c r="G7754">
        <f>AVERAGE(F$2:F7754)</f>
        <v>23708.328110953546</v>
      </c>
    </row>
    <row r="7755" spans="1:7" x14ac:dyDescent="0.25">
      <c r="A7755" s="75" t="s">
        <v>4</v>
      </c>
      <c r="B7755">
        <v>0.40334128878281622</v>
      </c>
      <c r="C7755" s="76" t="s">
        <v>94</v>
      </c>
      <c r="E7755">
        <f t="shared" ca="1" si="224"/>
        <v>0.62017065352123735</v>
      </c>
      <c r="F7755">
        <v>12.333333333333334</v>
      </c>
      <c r="G7755">
        <f>AVERAGE(F$2:F7755)</f>
        <v>23705.272140515372</v>
      </c>
    </row>
    <row r="7756" spans="1:7" x14ac:dyDescent="0.25">
      <c r="A7756" s="75" t="s">
        <v>4</v>
      </c>
      <c r="B7756">
        <v>5.5712936732766706E-2</v>
      </c>
      <c r="C7756" s="76" t="s">
        <v>95</v>
      </c>
      <c r="E7756">
        <f t="shared" ca="1" si="224"/>
        <v>0.62460588139839213</v>
      </c>
      <c r="F7756">
        <v>0.38378378378378381</v>
      </c>
      <c r="G7756">
        <f>AVERAGE(F$2:F7756)</f>
        <v>23702.215417323016</v>
      </c>
    </row>
    <row r="7757" spans="1:7" x14ac:dyDescent="0.25">
      <c r="A7757" s="75" t="s">
        <v>4</v>
      </c>
      <c r="B7757">
        <v>0.23896499238964997</v>
      </c>
      <c r="C7757" s="76" t="s">
        <v>96</v>
      </c>
      <c r="E7757">
        <f t="shared" ca="1" si="224"/>
        <v>0.25560032108603425</v>
      </c>
      <c r="F7757">
        <v>0.70394736842105265</v>
      </c>
      <c r="G7757">
        <f>AVERAGE(F$2:F7757)</f>
        <v>23699.159523631683</v>
      </c>
    </row>
    <row r="7758" spans="1:7" x14ac:dyDescent="0.25">
      <c r="A7758" s="75" t="s">
        <v>4</v>
      </c>
      <c r="B7758">
        <v>0.14310197086546703</v>
      </c>
      <c r="C7758" s="76" t="s">
        <v>97</v>
      </c>
      <c r="E7758">
        <f t="shared" ca="1" si="224"/>
        <v>0.4784060280237975</v>
      </c>
      <c r="F7758">
        <v>1.0909421607857404</v>
      </c>
      <c r="G7758">
        <f>AVERAGE(F$2:F7758)</f>
        <v>23696.104467736175</v>
      </c>
    </row>
    <row r="7759" spans="1:7" x14ac:dyDescent="0.25">
      <c r="A7759" s="75" t="s">
        <v>4</v>
      </c>
      <c r="B7759">
        <v>0.36507936507936506</v>
      </c>
      <c r="C7759" s="76" t="s">
        <v>98</v>
      </c>
      <c r="E7759">
        <f t="shared" ca="1" si="224"/>
        <v>0.12152413077465596</v>
      </c>
      <c r="F7759">
        <v>0.61832061068702293</v>
      </c>
      <c r="G7759">
        <f>AVERAGE(F$2:F7759)</f>
        <v>23693.050138508654</v>
      </c>
    </row>
    <row r="7760" spans="1:7" x14ac:dyDescent="0.25">
      <c r="A7760" s="75" t="s">
        <v>4</v>
      </c>
      <c r="B7760">
        <v>0.31271477663230246</v>
      </c>
      <c r="C7760" s="76" t="s">
        <v>340</v>
      </c>
      <c r="E7760">
        <f t="shared" ca="1" si="224"/>
        <v>9.8197517946882917E-2</v>
      </c>
      <c r="F7760">
        <v>7.5268817204301078E-2</v>
      </c>
      <c r="G7760">
        <f>AVERAGE(F$2:F7760)</f>
        <v>23689.99652659092</v>
      </c>
    </row>
    <row r="7761" spans="1:7" x14ac:dyDescent="0.25">
      <c r="A7761" s="75" t="s">
        <v>4</v>
      </c>
      <c r="B7761">
        <v>0.33333333333333331</v>
      </c>
      <c r="C7761" s="76" t="s">
        <v>341</v>
      </c>
      <c r="E7761">
        <f t="shared" ca="1" si="224"/>
        <v>0.6145398349019221</v>
      </c>
      <c r="F7761">
        <v>0.55228224127510017</v>
      </c>
      <c r="G7761">
        <f>AVERAGE(F$2:F7761)</f>
        <v>23686.943763157367</v>
      </c>
    </row>
    <row r="7762" spans="1:7" x14ac:dyDescent="0.25">
      <c r="A7762" s="75" t="s">
        <v>4</v>
      </c>
      <c r="B7762">
        <v>7.5566750629722425E-3</v>
      </c>
      <c r="C7762" s="76" t="s">
        <v>342</v>
      </c>
      <c r="E7762">
        <f t="shared" ca="1" si="224"/>
        <v>0.2145498711242686</v>
      </c>
      <c r="F7762">
        <v>1.9999999999999996</v>
      </c>
      <c r="G7762">
        <f>AVERAGE(F$2:F7762)</f>
        <v>23683.891972954669</v>
      </c>
    </row>
    <row r="7763" spans="1:7" x14ac:dyDescent="0.25">
      <c r="A7763" s="75" t="s">
        <v>4</v>
      </c>
      <c r="B7763">
        <v>9.0909090909090981E-2</v>
      </c>
      <c r="C7763" s="76" t="s">
        <v>447</v>
      </c>
      <c r="E7763">
        <f t="shared" ca="1" si="224"/>
        <v>1.7830096917416105E-3</v>
      </c>
      <c r="F7763">
        <v>0.80430528375733856</v>
      </c>
      <c r="G7763">
        <f>AVERAGE(F$2:F7763)</f>
        <v>23680.840815048501</v>
      </c>
    </row>
    <row r="7764" spans="1:7" x14ac:dyDescent="0.25">
      <c r="A7764" s="75" t="s">
        <v>4</v>
      </c>
      <c r="B7764">
        <v>6.3829787234042618E-2</v>
      </c>
      <c r="C7764" s="76" t="s">
        <v>448</v>
      </c>
      <c r="E7764">
        <f t="shared" ca="1" si="224"/>
        <v>0.87429015737509008</v>
      </c>
      <c r="F7764">
        <v>0.12280701754385967</v>
      </c>
      <c r="G7764">
        <f>AVERAGE(F$2:F7764)</f>
        <v>23677.790355431338</v>
      </c>
    </row>
    <row r="7765" spans="1:7" x14ac:dyDescent="0.25">
      <c r="A7765" s="75" t="s">
        <v>4</v>
      </c>
      <c r="B7765">
        <v>8.2568807339449615E-2</v>
      </c>
      <c r="C7765" s="76" t="s">
        <v>449</v>
      </c>
      <c r="E7765">
        <f t="shared" ca="1" si="224"/>
        <v>0.75130977008606525</v>
      </c>
      <c r="F7765">
        <v>0</v>
      </c>
      <c r="G7765">
        <f>AVERAGE(F$2:F7765)</f>
        <v>23674.740665792568</v>
      </c>
    </row>
    <row r="7766" spans="1:7" x14ac:dyDescent="0.25">
      <c r="A7766" s="75" t="s">
        <v>4</v>
      </c>
      <c r="B7766">
        <v>1.0101010101010111E-2</v>
      </c>
      <c r="C7766" s="76" t="s">
        <v>450</v>
      </c>
      <c r="E7766">
        <f t="shared" ca="1" si="224"/>
        <v>0.33055207970644518</v>
      </c>
      <c r="F7766">
        <v>2.5974025974025997E-2</v>
      </c>
      <c r="G7766">
        <f>AVERAGE(F$2:F7766)</f>
        <v>23671.691764995172</v>
      </c>
    </row>
    <row r="7767" spans="1:7" x14ac:dyDescent="0.25">
      <c r="A7767" s="75" t="s">
        <v>4</v>
      </c>
      <c r="B7767">
        <v>0.15966386554621845</v>
      </c>
      <c r="C7767" s="76" t="s">
        <v>451</v>
      </c>
      <c r="E7767">
        <f t="shared" ca="1" si="224"/>
        <v>0.30134875581653198</v>
      </c>
      <c r="F7767">
        <v>0.1235955056179775</v>
      </c>
      <c r="G7767">
        <f>AVERAGE(F$2:F7767)</f>
        <v>23668.643661960214</v>
      </c>
    </row>
    <row r="7768" spans="1:7" x14ac:dyDescent="0.25">
      <c r="A7768" s="75" t="s">
        <v>4</v>
      </c>
      <c r="B7768">
        <v>8.2568807339449615E-2</v>
      </c>
      <c r="C7768" s="76" t="s">
        <v>452</v>
      </c>
      <c r="E7768">
        <f t="shared" ca="1" si="224"/>
        <v>0.56466773019336436</v>
      </c>
      <c r="F7768">
        <v>0</v>
      </c>
      <c r="G7768">
        <f>AVERAGE(F$2:F7768)</f>
        <v>23665.596327897903</v>
      </c>
    </row>
    <row r="7769" spans="1:7" x14ac:dyDescent="0.25">
      <c r="A7769" s="75" t="s">
        <v>4</v>
      </c>
      <c r="B7769">
        <v>0.10714285714285723</v>
      </c>
      <c r="C7769" s="76" t="s">
        <v>453</v>
      </c>
      <c r="E7769">
        <f t="shared" ca="1" si="224"/>
        <v>4.998839613276973E-2</v>
      </c>
      <c r="F7769">
        <v>5.5555555555555608E-2</v>
      </c>
      <c r="G7769">
        <f>AVERAGE(F$2:F7769)</f>
        <v>23662.549785573967</v>
      </c>
    </row>
    <row r="7770" spans="1:7" x14ac:dyDescent="0.25">
      <c r="A7770" s="75" t="s">
        <v>4</v>
      </c>
      <c r="B7770">
        <v>5.2631578947368474E-2</v>
      </c>
      <c r="C7770" s="76" t="s">
        <v>454</v>
      </c>
      <c r="E7770">
        <f t="shared" ca="1" si="224"/>
        <v>0.95865757792322925</v>
      </c>
      <c r="F7770">
        <v>2.3333333333333335</v>
      </c>
      <c r="G7770">
        <f>AVERAGE(F$2:F7770)</f>
        <v>23659.504320719774</v>
      </c>
    </row>
    <row r="7771" spans="1:7" x14ac:dyDescent="0.25">
      <c r="A7771" s="75" t="s">
        <v>4</v>
      </c>
      <c r="B7771">
        <v>2.9126213592233035E-2</v>
      </c>
      <c r="C7771" s="76" t="s">
        <v>455</v>
      </c>
      <c r="E7771">
        <f t="shared" ca="1" si="224"/>
        <v>0.48532144986146464</v>
      </c>
      <c r="F7771">
        <v>0.35691318327974275</v>
      </c>
      <c r="G7771">
        <f>AVERAGE(F$2:F7771)</f>
        <v>23656.459385403487</v>
      </c>
    </row>
    <row r="7772" spans="1:7" x14ac:dyDescent="0.25">
      <c r="A7772" s="75" t="s">
        <v>4</v>
      </c>
      <c r="B7772">
        <v>1.9607843137254919E-2</v>
      </c>
      <c r="C7772" s="76" t="s">
        <v>456</v>
      </c>
      <c r="E7772">
        <f t="shared" ca="1" si="224"/>
        <v>0.22904097290826497</v>
      </c>
      <c r="F7772">
        <v>1.8571428571428572</v>
      </c>
      <c r="G7772">
        <f>AVERAGE(F$2:F7772)</f>
        <v>23653.415426808388</v>
      </c>
    </row>
    <row r="7773" spans="1:7" x14ac:dyDescent="0.25">
      <c r="A7773" s="75" t="s">
        <v>4</v>
      </c>
      <c r="B7773">
        <v>0.13636363636363635</v>
      </c>
      <c r="C7773" s="76" t="s">
        <v>457</v>
      </c>
      <c r="E7773">
        <f t="shared" ca="1" si="224"/>
        <v>0.75876246982137785</v>
      </c>
      <c r="F7773">
        <v>0.16666666666666666</v>
      </c>
      <c r="G7773">
        <f>AVERAGE(F$2:F7773)</f>
        <v>23650.372034018867</v>
      </c>
    </row>
    <row r="7774" spans="1:7" x14ac:dyDescent="0.25">
      <c r="A7774" s="75" t="s">
        <v>4</v>
      </c>
      <c r="B7774">
        <v>0.12359550561797751</v>
      </c>
      <c r="C7774" s="76" t="s">
        <v>458</v>
      </c>
      <c r="E7774">
        <f t="shared" ca="1" si="224"/>
        <v>0.79074875432489777</v>
      </c>
      <c r="F7774">
        <v>4.8695652173913047</v>
      </c>
      <c r="G7774">
        <f>AVERAGE(F$2:F7774)</f>
        <v>23647.330029327139</v>
      </c>
    </row>
    <row r="7775" spans="1:7" x14ac:dyDescent="0.25">
      <c r="A7775" s="75" t="s">
        <v>4</v>
      </c>
      <c r="B7775">
        <v>9.9009900990099098E-3</v>
      </c>
      <c r="C7775" s="76" t="s">
        <v>459</v>
      </c>
      <c r="E7775">
        <f t="shared" ca="1" si="224"/>
        <v>0.9212141547576469</v>
      </c>
      <c r="F7775">
        <v>23.999999999999996</v>
      </c>
      <c r="G7775">
        <f>AVERAGE(F$2:F7775)</f>
        <v>23644.2912680679</v>
      </c>
    </row>
    <row r="7776" spans="1:7" x14ac:dyDescent="0.25">
      <c r="A7776" s="75" t="s">
        <v>4</v>
      </c>
      <c r="B7776">
        <v>9.9009900990099098E-3</v>
      </c>
      <c r="C7776" s="76" t="s">
        <v>460</v>
      </c>
      <c r="E7776">
        <f t="shared" ca="1" si="224"/>
        <v>0.28653995347702899</v>
      </c>
      <c r="F7776">
        <v>2.5087719298245617</v>
      </c>
      <c r="G7776">
        <f>AVERAGE(F$2:F7776)</f>
        <v>23641.250524338491</v>
      </c>
    </row>
    <row r="7777" spans="1:7" x14ac:dyDescent="0.25">
      <c r="A7777" s="75" t="s">
        <v>4</v>
      </c>
      <c r="B7777">
        <v>1.8571428571428574</v>
      </c>
      <c r="C7777" s="76" t="s">
        <v>461</v>
      </c>
      <c r="E7777">
        <f t="shared" ca="1" si="224"/>
        <v>0.73592490976304137</v>
      </c>
      <c r="F7777">
        <v>0.88066825775656321</v>
      </c>
      <c r="G7777">
        <f>AVERAGE(F$2:F7777)</f>
        <v>23638.210353317903</v>
      </c>
    </row>
    <row r="7778" spans="1:7" x14ac:dyDescent="0.25">
      <c r="A7778" s="75" t="s">
        <v>4</v>
      </c>
      <c r="B7778">
        <v>4.5555555555555562</v>
      </c>
      <c r="C7778" s="76" t="s">
        <v>462</v>
      </c>
      <c r="E7778">
        <f t="shared" ca="1" si="224"/>
        <v>0.16650349375843232</v>
      </c>
      <c r="F7778">
        <v>0.54545454545454541</v>
      </c>
      <c r="G7778">
        <f>AVERAGE(F$2:F7778)</f>
        <v>23635.170921030545</v>
      </c>
    </row>
    <row r="7779" spans="1:7" x14ac:dyDescent="0.25">
      <c r="A7779" s="75" t="s">
        <v>4</v>
      </c>
      <c r="B7779">
        <v>2.1249999999999996</v>
      </c>
      <c r="C7779" s="76" t="s">
        <v>463</v>
      </c>
      <c r="E7779">
        <f t="shared" ca="1" si="224"/>
        <v>0.84145049007185702</v>
      </c>
      <c r="F7779">
        <v>0.67785234899328861</v>
      </c>
      <c r="G7779">
        <f>AVERAGE(F$2:F7779)</f>
        <v>23632.132287311251</v>
      </c>
    </row>
    <row r="7780" spans="1:7" x14ac:dyDescent="0.25">
      <c r="A7780" s="75" t="s">
        <v>4</v>
      </c>
      <c r="B7780">
        <v>3.5454545454545454</v>
      </c>
      <c r="C7780" s="76" t="s">
        <v>464</v>
      </c>
      <c r="E7780">
        <f t="shared" ca="1" si="224"/>
        <v>0.84112159855305968</v>
      </c>
      <c r="F7780">
        <v>0.5</v>
      </c>
      <c r="G7780">
        <f>AVERAGE(F$2:F7780)</f>
        <v>23629.09441196901</v>
      </c>
    </row>
    <row r="7781" spans="1:7" x14ac:dyDescent="0.25">
      <c r="A7781" s="75" t="s">
        <v>4</v>
      </c>
      <c r="B7781">
        <v>1.2727272727272729</v>
      </c>
      <c r="C7781" s="76" t="s">
        <v>465</v>
      </c>
      <c r="E7781">
        <f t="shared" ca="1" si="224"/>
        <v>0.97897460639929723</v>
      </c>
      <c r="F7781">
        <v>0.33333333333333331</v>
      </c>
      <c r="G7781">
        <f>AVERAGE(F$2:F7781)</f>
        <v>23626.057296149134</v>
      </c>
    </row>
    <row r="7782" spans="1:7" x14ac:dyDescent="0.25">
      <c r="A7782" s="75" t="s">
        <v>4</v>
      </c>
      <c r="B7782">
        <v>0.56249999999999989</v>
      </c>
      <c r="C7782" s="76" t="s">
        <v>466</v>
      </c>
      <c r="E7782">
        <f t="shared" ca="1" si="224"/>
        <v>0.38412939556684045</v>
      </c>
      <c r="F7782">
        <v>1.0408163265306123</v>
      </c>
      <c r="G7782">
        <f>AVERAGE(F$2:F7782)</f>
        <v>23623.021051902917</v>
      </c>
    </row>
    <row r="7783" spans="1:7" x14ac:dyDescent="0.25">
      <c r="A7783" s="75" t="s">
        <v>4</v>
      </c>
      <c r="B7783">
        <v>1.7777777777777779</v>
      </c>
      <c r="C7783" s="76" t="s">
        <v>467</v>
      </c>
      <c r="E7783">
        <f t="shared" ca="1" si="224"/>
        <v>0.25649825496461165</v>
      </c>
      <c r="F7783">
        <v>0.99757869249394671</v>
      </c>
      <c r="G7783">
        <f>AVERAGE(F$2:F7783)</f>
        <v>23619.985582425506</v>
      </c>
    </row>
    <row r="7784" spans="1:7" x14ac:dyDescent="0.25">
      <c r="A7784" s="75" t="s">
        <v>4</v>
      </c>
      <c r="B7784">
        <v>0.36986301369863017</v>
      </c>
      <c r="C7784" s="76" t="s">
        <v>468</v>
      </c>
      <c r="E7784">
        <f t="shared" ca="1" si="224"/>
        <v>0.86349312112377918</v>
      </c>
      <c r="F7784">
        <v>0.41666666666666669</v>
      </c>
      <c r="G7784">
        <f>AVERAGE(F$2:F7784)</f>
        <v>23616.950818335081</v>
      </c>
    </row>
    <row r="7785" spans="1:7" x14ac:dyDescent="0.25">
      <c r="A7785" s="75" t="s">
        <v>4</v>
      </c>
      <c r="B7785">
        <v>0.33333333333333331</v>
      </c>
      <c r="C7785" s="76" t="s">
        <v>469</v>
      </c>
      <c r="E7785">
        <f t="shared" ca="1" si="224"/>
        <v>0.10441523952344367</v>
      </c>
      <c r="F7785">
        <v>0.95694716242661448</v>
      </c>
      <c r="G7785">
        <f>AVERAGE(F$2:F7785)</f>
        <v>23613.91690339788</v>
      </c>
    </row>
    <row r="7786" spans="1:7" x14ac:dyDescent="0.25">
      <c r="A7786" s="75" t="s">
        <v>4</v>
      </c>
      <c r="B7786">
        <v>7.5268817204301078E-2</v>
      </c>
      <c r="C7786" s="76" t="s">
        <v>470</v>
      </c>
      <c r="E7786">
        <f t="shared" ca="1" si="224"/>
        <v>0.13133451083581393</v>
      </c>
      <c r="F7786">
        <v>0.72043611965334076</v>
      </c>
      <c r="G7786">
        <f>AVERAGE(F$2:F7786)</f>
        <v>23610.883737506127</v>
      </c>
    </row>
    <row r="7787" spans="1:7" x14ac:dyDescent="0.25">
      <c r="A7787" s="75" t="s">
        <v>4</v>
      </c>
      <c r="B7787">
        <v>0.29870129870129869</v>
      </c>
      <c r="C7787" s="76" t="s">
        <v>471</v>
      </c>
      <c r="E7787">
        <f t="shared" ca="1" si="224"/>
        <v>7.3562310741105752E-2</v>
      </c>
      <c r="F7787">
        <v>0.31271477663230246</v>
      </c>
      <c r="G7787">
        <f>AVERAGE(F$2:F7787)</f>
        <v>23607.851298381709</v>
      </c>
    </row>
    <row r="7788" spans="1:7" x14ac:dyDescent="0.25">
      <c r="A7788" s="75" t="s">
        <v>4</v>
      </c>
      <c r="B7788">
        <v>0.5625</v>
      </c>
      <c r="C7788" s="76" t="s">
        <v>472</v>
      </c>
      <c r="E7788">
        <f t="shared" ca="1" si="224"/>
        <v>0.23371634289250953</v>
      </c>
      <c r="F7788">
        <v>0.99999333333333329</v>
      </c>
      <c r="G7788">
        <f>AVERAGE(F$2:F7788)</f>
        <v>23604.819726363596</v>
      </c>
    </row>
    <row r="7789" spans="1:7" x14ac:dyDescent="0.25">
      <c r="B7789">
        <v>8.6956521739130391E-2</v>
      </c>
      <c r="C7789" s="76" t="s">
        <v>81</v>
      </c>
      <c r="E7789">
        <f t="shared" ca="1" si="224"/>
        <v>0.38672565814522009</v>
      </c>
      <c r="F7789">
        <v>0.31271477663230246</v>
      </c>
      <c r="G7789">
        <f>AVERAGE(F$2:F7789)</f>
        <v>23601.788844620969</v>
      </c>
    </row>
    <row r="7790" spans="1:7" x14ac:dyDescent="0.25">
      <c r="A7790" s="75" t="s">
        <v>5</v>
      </c>
      <c r="B7790">
        <v>0.2805755395683453</v>
      </c>
      <c r="C7790" s="76" t="s">
        <v>82</v>
      </c>
      <c r="E7790">
        <f t="shared" ca="1" si="224"/>
        <v>0.27204102663284657</v>
      </c>
      <c r="F7790">
        <v>0.69811320754716988</v>
      </c>
      <c r="G7790">
        <f>AVERAGE(F$2:F7790)</f>
        <v>23598.758790604868</v>
      </c>
    </row>
    <row r="7791" spans="1:7" x14ac:dyDescent="0.25">
      <c r="A7791" s="75" t="s">
        <v>5</v>
      </c>
      <c r="B7791">
        <v>0.16666666666666663</v>
      </c>
      <c r="C7791" s="76" t="s">
        <v>83</v>
      </c>
      <c r="E7791">
        <f t="shared" ca="1" si="224"/>
        <v>0.72639636891544301</v>
      </c>
      <c r="F7791">
        <v>2.9126213592233035E-2</v>
      </c>
      <c r="G7791">
        <f>AVERAGE(F$2:F7791)</f>
        <v>23595.729428645383</v>
      </c>
    </row>
    <row r="7792" spans="1:7" x14ac:dyDescent="0.25">
      <c r="A7792" s="75" t="s">
        <v>5</v>
      </c>
      <c r="B7792">
        <v>0.15254237288135589</v>
      </c>
      <c r="C7792" s="76" t="s">
        <v>84</v>
      </c>
      <c r="E7792">
        <f t="shared" ca="1" si="224"/>
        <v>0.45543150080242545</v>
      </c>
      <c r="F7792">
        <v>0.86111111111111116</v>
      </c>
      <c r="G7792">
        <f>AVERAGE(F$2:F7792)</f>
        <v>23592.700951130617</v>
      </c>
    </row>
    <row r="7793" spans="1:7" x14ac:dyDescent="0.25">
      <c r="A7793" s="75" t="s">
        <v>5</v>
      </c>
      <c r="B7793">
        <v>0.2592592592592593</v>
      </c>
      <c r="C7793" s="76" t="s">
        <v>85</v>
      </c>
      <c r="E7793">
        <f t="shared" ca="1" si="224"/>
        <v>0.96659099021112482</v>
      </c>
      <c r="F7793">
        <v>0.78</v>
      </c>
      <c r="G7793">
        <f>AVERAGE(F$2:F7793)</f>
        <v>23589.673240536275</v>
      </c>
    </row>
    <row r="7794" spans="1:7" x14ac:dyDescent="0.25">
      <c r="A7794" s="75" t="s">
        <v>5</v>
      </c>
      <c r="B7794">
        <v>3.0927835051546421E-2</v>
      </c>
      <c r="C7794" s="76" t="s">
        <v>86</v>
      </c>
      <c r="E7794">
        <f t="shared" ca="1" si="224"/>
        <v>2.694511990920323E-2</v>
      </c>
      <c r="F7794">
        <v>0.32339857651245546</v>
      </c>
      <c r="G7794">
        <f>AVERAGE(F$2:F7794)</f>
        <v>23586.646248384091</v>
      </c>
    </row>
    <row r="7795" spans="1:7" x14ac:dyDescent="0.25">
      <c r="A7795" s="75" t="s">
        <v>5</v>
      </c>
      <c r="B7795">
        <v>0</v>
      </c>
      <c r="C7795" s="76" t="s">
        <v>87</v>
      </c>
      <c r="E7795">
        <f t="shared" ca="1" si="224"/>
        <v>2.888815807795142E-2</v>
      </c>
      <c r="F7795">
        <v>0.39860139860139859</v>
      </c>
      <c r="G7795">
        <f>AVERAGE(F$2:F7795)</f>
        <v>23583.620042630053</v>
      </c>
    </row>
    <row r="7796" spans="1:7" x14ac:dyDescent="0.25">
      <c r="A7796" s="75" t="s">
        <v>5</v>
      </c>
      <c r="B7796">
        <v>0.11971830985915485</v>
      </c>
      <c r="C7796" s="76" t="s">
        <v>88</v>
      </c>
      <c r="E7796">
        <f t="shared" ca="1" si="224"/>
        <v>0.49945785941450505</v>
      </c>
      <c r="F7796">
        <v>0.28865979381443296</v>
      </c>
      <c r="G7796">
        <f>AVERAGE(F$2:F7796)</f>
        <v>23580.59459921981</v>
      </c>
    </row>
    <row r="7797" spans="1:7" x14ac:dyDescent="0.25">
      <c r="A7797" s="75" t="s">
        <v>5</v>
      </c>
      <c r="B7797">
        <v>0.22299922299922295</v>
      </c>
      <c r="C7797" s="76" t="s">
        <v>89</v>
      </c>
      <c r="E7797">
        <f t="shared" ca="1" si="224"/>
        <v>5.7108239253116255E-2</v>
      </c>
      <c r="F7797">
        <v>0.7142857142857143</v>
      </c>
      <c r="G7797">
        <f>AVERAGE(F$2:F7797)</f>
        <v>23577.569986557737</v>
      </c>
    </row>
    <row r="7798" spans="1:7" x14ac:dyDescent="0.25">
      <c r="A7798" s="75" t="s">
        <v>5</v>
      </c>
      <c r="B7798">
        <v>0.35691318327974275</v>
      </c>
      <c r="C7798" s="76" t="s">
        <v>90</v>
      </c>
      <c r="E7798">
        <f t="shared" ca="1" si="224"/>
        <v>0.5692327654224848</v>
      </c>
      <c r="F7798">
        <v>0</v>
      </c>
      <c r="G7798">
        <f>AVERAGE(F$2:F7798)</f>
        <v>23574.546058125448</v>
      </c>
    </row>
    <row r="7799" spans="1:7" x14ac:dyDescent="0.25">
      <c r="A7799" s="75" t="s">
        <v>5</v>
      </c>
      <c r="B7799">
        <v>0.32750504371217221</v>
      </c>
      <c r="C7799" s="76" t="s">
        <v>91</v>
      </c>
      <c r="E7799">
        <f t="shared" ca="1" si="224"/>
        <v>0.41296223906763518</v>
      </c>
      <c r="F7799">
        <v>0</v>
      </c>
      <c r="G7799">
        <f>AVERAGE(F$2:F7799)</f>
        <v>23571.522905258287</v>
      </c>
    </row>
    <row r="7800" spans="1:7" x14ac:dyDescent="0.25">
      <c r="A7800" s="75" t="s">
        <v>5</v>
      </c>
      <c r="B7800">
        <v>2.0720628763907303E-2</v>
      </c>
      <c r="C7800" s="76" t="s">
        <v>92</v>
      </c>
      <c r="E7800">
        <f t="shared" ca="1" si="224"/>
        <v>0.80246901199618459</v>
      </c>
      <c r="F7800">
        <v>4.7619047619047616E-2</v>
      </c>
      <c r="G7800">
        <f>AVERAGE(F$2:F7800)</f>
        <v>23568.500533763709</v>
      </c>
    </row>
    <row r="7801" spans="1:7" x14ac:dyDescent="0.25">
      <c r="A7801" s="75" t="s">
        <v>5</v>
      </c>
      <c r="B7801">
        <v>0.25149700598802399</v>
      </c>
      <c r="C7801" s="76" t="s">
        <v>93</v>
      </c>
      <c r="E7801">
        <f t="shared" ca="1" si="224"/>
        <v>0.77453830938285573</v>
      </c>
      <c r="F7801">
        <v>2.1249999999999996</v>
      </c>
      <c r="G7801">
        <f>AVERAGE(F$2:F7801)</f>
        <v>23565.479203567073</v>
      </c>
    </row>
    <row r="7802" spans="1:7" x14ac:dyDescent="0.25">
      <c r="A7802" s="75" t="s">
        <v>5</v>
      </c>
      <c r="B7802">
        <v>0.40334128878281622</v>
      </c>
      <c r="C7802" s="76" t="s">
        <v>94</v>
      </c>
      <c r="E7802">
        <f t="shared" ca="1" si="224"/>
        <v>4.2760280299662057E-2</v>
      </c>
      <c r="F7802">
        <v>0.26618968996514403</v>
      </c>
      <c r="G7802">
        <f>AVERAGE(F$2:F7802)</f>
        <v>23562.458409692714</v>
      </c>
    </row>
    <row r="7803" spans="1:7" x14ac:dyDescent="0.25">
      <c r="A7803" s="75" t="s">
        <v>5</v>
      </c>
      <c r="B7803">
        <v>5.5712936732766706E-2</v>
      </c>
      <c r="C7803" s="76" t="s">
        <v>95</v>
      </c>
      <c r="E7803">
        <f t="shared" ca="1" si="224"/>
        <v>0.28440527211999478</v>
      </c>
      <c r="F7803">
        <v>0.91666666666666663</v>
      </c>
      <c r="G7803">
        <f>AVERAGE(F$2:F7803)</f>
        <v>23559.438473555438</v>
      </c>
    </row>
    <row r="7804" spans="1:7" x14ac:dyDescent="0.25">
      <c r="A7804" s="75" t="s">
        <v>5</v>
      </c>
      <c r="B7804">
        <v>0.23896499238964997</v>
      </c>
      <c r="C7804" s="76" t="s">
        <v>96</v>
      </c>
      <c r="E7804">
        <f t="shared" ca="1" si="224"/>
        <v>0.12657502526889663</v>
      </c>
      <c r="F7804">
        <v>2.1665611146295123</v>
      </c>
      <c r="G7804">
        <f>AVERAGE(F$2:F7804)</f>
        <v>23556.419471644323</v>
      </c>
    </row>
    <row r="7805" spans="1:7" x14ac:dyDescent="0.25">
      <c r="A7805" s="75" t="s">
        <v>5</v>
      </c>
      <c r="B7805">
        <v>0.14310197086546703</v>
      </c>
      <c r="C7805" s="76" t="s">
        <v>97</v>
      </c>
      <c r="E7805">
        <f t="shared" ca="1" si="224"/>
        <v>0.34399836369247072</v>
      </c>
      <c r="F7805">
        <v>24.043478260869566</v>
      </c>
      <c r="G7805">
        <f>AVERAGE(F$2:F7805)</f>
        <v>23553.404046734868</v>
      </c>
    </row>
    <row r="7806" spans="1:7" x14ac:dyDescent="0.25">
      <c r="A7806" s="75" t="s">
        <v>5</v>
      </c>
      <c r="B7806">
        <v>0.36507936507936506</v>
      </c>
      <c r="C7806" s="76" t="s">
        <v>98</v>
      </c>
      <c r="E7806">
        <f t="shared" ca="1" si="224"/>
        <v>0.19659521025687143</v>
      </c>
      <c r="F7806">
        <v>0.43460233697700718</v>
      </c>
      <c r="G7806">
        <f>AVERAGE(F$2:F7806)</f>
        <v>23550.386369676009</v>
      </c>
    </row>
    <row r="7807" spans="1:7" x14ac:dyDescent="0.25">
      <c r="A7807" s="75" t="s">
        <v>5</v>
      </c>
      <c r="B7807">
        <v>0.31271477663230246</v>
      </c>
      <c r="C7807" s="76" t="s">
        <v>340</v>
      </c>
      <c r="E7807">
        <f t="shared" ca="1" si="224"/>
        <v>0.90616954883945833</v>
      </c>
      <c r="F7807">
        <v>2.7037037037037037</v>
      </c>
      <c r="G7807">
        <f>AVERAGE(F$2:F7807)</f>
        <v>23547.369756472577</v>
      </c>
    </row>
    <row r="7808" spans="1:7" x14ac:dyDescent="0.25">
      <c r="A7808" s="75" t="s">
        <v>5</v>
      </c>
      <c r="B7808">
        <v>0.33333333333333331</v>
      </c>
      <c r="C7808" s="76" t="s">
        <v>341</v>
      </c>
      <c r="E7808">
        <f t="shared" ca="1" si="224"/>
        <v>3.6771787350973417E-2</v>
      </c>
      <c r="F7808">
        <v>0.56521739130434778</v>
      </c>
      <c r="G7808">
        <f>AVERAGE(F$2:F7808)</f>
        <v>23544.353642147093</v>
      </c>
    </row>
    <row r="7809" spans="1:7" x14ac:dyDescent="0.25">
      <c r="A7809" s="75" t="s">
        <v>5</v>
      </c>
      <c r="B7809">
        <v>7.5566750629722425E-3</v>
      </c>
      <c r="C7809" s="76" t="s">
        <v>342</v>
      </c>
      <c r="E7809">
        <f t="shared" ca="1" si="224"/>
        <v>0.79910355613045436</v>
      </c>
      <c r="F7809">
        <v>2.1249999999999996</v>
      </c>
      <c r="G7809">
        <f>AVERAGE(F$2:F7809)</f>
        <v>23541.338500159112</v>
      </c>
    </row>
    <row r="7810" spans="1:7" x14ac:dyDescent="0.25">
      <c r="A7810" s="75" t="s">
        <v>5</v>
      </c>
      <c r="B7810">
        <v>9.0909090909090981E-2</v>
      </c>
      <c r="C7810" s="76" t="s">
        <v>447</v>
      </c>
      <c r="E7810">
        <f t="shared" ref="E7810:E7873" ca="1" si="225">RAND()</f>
        <v>0.75802284154145905</v>
      </c>
      <c r="F7810">
        <v>69.721357850070717</v>
      </c>
      <c r="G7810">
        <f>AVERAGE(F$2:F7810)</f>
        <v>23538.332786605224</v>
      </c>
    </row>
    <row r="7811" spans="1:7" x14ac:dyDescent="0.25">
      <c r="A7811" s="75" t="s">
        <v>5</v>
      </c>
      <c r="B7811">
        <v>6.3829787234042618E-2</v>
      </c>
      <c r="C7811" s="76" t="s">
        <v>448</v>
      </c>
      <c r="E7811">
        <f t="shared" ca="1" si="225"/>
        <v>0.81457010141877417</v>
      </c>
      <c r="F7811">
        <v>0.70588235294117641</v>
      </c>
      <c r="G7811">
        <f>AVERAGE(F$2:F7811)</f>
        <v>23535.319005951671</v>
      </c>
    </row>
    <row r="7812" spans="1:7" x14ac:dyDescent="0.25">
      <c r="A7812" s="75" t="s">
        <v>5</v>
      </c>
      <c r="B7812">
        <v>8.2568807339449615E-2</v>
      </c>
      <c r="C7812" s="76" t="s">
        <v>449</v>
      </c>
      <c r="E7812">
        <f t="shared" ca="1" si="225"/>
        <v>0.86697998320863134</v>
      </c>
      <c r="F7812">
        <v>0.5</v>
      </c>
      <c r="G7812">
        <f>AVERAGE(F$2:F7812)</f>
        <v>23532.305970616126</v>
      </c>
    </row>
    <row r="7813" spans="1:7" x14ac:dyDescent="0.25">
      <c r="A7813" s="75" t="s">
        <v>5</v>
      </c>
      <c r="B7813">
        <v>1.0101010101010111E-2</v>
      </c>
      <c r="C7813" s="76" t="s">
        <v>450</v>
      </c>
      <c r="E7813">
        <f t="shared" ca="1" si="225"/>
        <v>0.57347237956817931</v>
      </c>
      <c r="F7813">
        <v>7.333333333333333</v>
      </c>
      <c r="G7813">
        <f>AVERAGE(F$2:F7813)</f>
        <v>23529.294581389644</v>
      </c>
    </row>
    <row r="7814" spans="1:7" x14ac:dyDescent="0.25">
      <c r="A7814" s="75" t="s">
        <v>5</v>
      </c>
      <c r="B7814">
        <v>0.15966386554621845</v>
      </c>
      <c r="C7814" s="76" t="s">
        <v>451</v>
      </c>
      <c r="E7814">
        <f t="shared" ca="1" si="225"/>
        <v>0.88412596387538223</v>
      </c>
      <c r="F7814">
        <v>0.92665933259992661</v>
      </c>
      <c r="G7814">
        <f>AVERAGE(F$2:F7814)</f>
        <v>23526.283143027678</v>
      </c>
    </row>
    <row r="7815" spans="1:7" x14ac:dyDescent="0.25">
      <c r="A7815" s="75" t="s">
        <v>5</v>
      </c>
      <c r="B7815">
        <v>8.2568807339449615E-2</v>
      </c>
      <c r="C7815" s="76" t="s">
        <v>452</v>
      </c>
      <c r="E7815">
        <f t="shared" ca="1" si="225"/>
        <v>3.2589759446228994E-2</v>
      </c>
      <c r="F7815">
        <v>1.6</v>
      </c>
      <c r="G7815">
        <f>AVERAGE(F$2:F7815)</f>
        <v>23523.272561616999</v>
      </c>
    </row>
    <row r="7816" spans="1:7" x14ac:dyDescent="0.25">
      <c r="A7816" s="75" t="s">
        <v>5</v>
      </c>
      <c r="B7816">
        <v>0.10714285714285723</v>
      </c>
      <c r="C7816" s="76" t="s">
        <v>453</v>
      </c>
      <c r="E7816">
        <f t="shared" ca="1" si="225"/>
        <v>0.72403347724236589</v>
      </c>
      <c r="F7816">
        <v>0.99943502824858754</v>
      </c>
      <c r="G7816">
        <f>AVERAGE(F$2:F7816)</f>
        <v>23520.262673820893</v>
      </c>
    </row>
    <row r="7817" spans="1:7" x14ac:dyDescent="0.25">
      <c r="A7817" s="75" t="s">
        <v>5</v>
      </c>
      <c r="B7817">
        <v>5.2631578947368474E-2</v>
      </c>
      <c r="C7817" s="76" t="s">
        <v>454</v>
      </c>
      <c r="E7817">
        <f t="shared" ca="1" si="225"/>
        <v>0.38757822374103323</v>
      </c>
      <c r="F7817">
        <v>0.4598540145985402</v>
      </c>
      <c r="G7817">
        <f>AVERAGE(F$2:F7817)</f>
        <v>23517.253487175574</v>
      </c>
    </row>
    <row r="7818" spans="1:7" x14ac:dyDescent="0.25">
      <c r="A7818" s="75" t="s">
        <v>5</v>
      </c>
      <c r="B7818">
        <v>2.9126213592233035E-2</v>
      </c>
      <c r="C7818" s="76" t="s">
        <v>455</v>
      </c>
      <c r="E7818">
        <f t="shared" ca="1" si="225"/>
        <v>0.71355340432408187</v>
      </c>
      <c r="F7818">
        <v>0.16874480465502908</v>
      </c>
      <c r="G7818">
        <f>AVERAGE(F$2:F7818)</f>
        <v>23514.24503319804</v>
      </c>
    </row>
    <row r="7819" spans="1:7" x14ac:dyDescent="0.25">
      <c r="A7819" s="75" t="s">
        <v>5</v>
      </c>
      <c r="B7819">
        <v>1.9607843137254919E-2</v>
      </c>
      <c r="C7819" s="76" t="s">
        <v>456</v>
      </c>
      <c r="E7819">
        <f t="shared" ca="1" si="225"/>
        <v>0.29791417388515062</v>
      </c>
      <c r="F7819">
        <v>0.25</v>
      </c>
      <c r="G7819">
        <f>AVERAGE(F$2:F7819)</f>
        <v>23511.23735923626</v>
      </c>
    </row>
    <row r="7820" spans="1:7" x14ac:dyDescent="0.25">
      <c r="A7820" s="75" t="s">
        <v>5</v>
      </c>
      <c r="B7820">
        <v>0.13636363636363635</v>
      </c>
      <c r="C7820" s="76" t="s">
        <v>457</v>
      </c>
      <c r="E7820">
        <f t="shared" ca="1" si="225"/>
        <v>0.28577845546320502</v>
      </c>
      <c r="F7820">
        <v>0.84848484848484851</v>
      </c>
      <c r="G7820">
        <f>AVERAGE(F$2:F7820)</f>
        <v>23508.230531141311</v>
      </c>
    </row>
    <row r="7821" spans="1:7" x14ac:dyDescent="0.25">
      <c r="A7821" s="75" t="s">
        <v>5</v>
      </c>
      <c r="B7821">
        <v>0.12359550561797751</v>
      </c>
      <c r="C7821" s="76" t="s">
        <v>458</v>
      </c>
      <c r="E7821">
        <f t="shared" ca="1" si="225"/>
        <v>0.77637014903258517</v>
      </c>
      <c r="F7821">
        <v>0.2</v>
      </c>
      <c r="G7821">
        <f>AVERAGE(F$2:F7821)</f>
        <v>23505.224389129657</v>
      </c>
    </row>
    <row r="7822" spans="1:7" x14ac:dyDescent="0.25">
      <c r="A7822" s="75" t="s">
        <v>5</v>
      </c>
      <c r="B7822">
        <v>9.9009900990099098E-3</v>
      </c>
      <c r="C7822" s="76" t="s">
        <v>459</v>
      </c>
      <c r="E7822">
        <f t="shared" ca="1" si="225"/>
        <v>0.53834205906460642</v>
      </c>
      <c r="F7822">
        <v>3.8062283737024256E-2</v>
      </c>
      <c r="G7822">
        <f>AVERAGE(F$2:F7822)</f>
        <v>23502.218995148469</v>
      </c>
    </row>
    <row r="7823" spans="1:7" x14ac:dyDescent="0.25">
      <c r="A7823" s="75" t="s">
        <v>5</v>
      </c>
      <c r="B7823">
        <v>9.9009900990099098E-3</v>
      </c>
      <c r="C7823" s="76" t="s">
        <v>460</v>
      </c>
      <c r="E7823">
        <f t="shared" ca="1" si="225"/>
        <v>0.40205367728716845</v>
      </c>
      <c r="F7823">
        <v>0.42857142857142855</v>
      </c>
      <c r="G7823">
        <f>AVERAGE(F$2:F7823)</f>
        <v>23499.214419538177</v>
      </c>
    </row>
    <row r="7824" spans="1:7" x14ac:dyDescent="0.25">
      <c r="A7824" s="75" t="s">
        <v>5</v>
      </c>
      <c r="B7824">
        <v>1.8571428571428574</v>
      </c>
      <c r="C7824" s="76" t="s">
        <v>461</v>
      </c>
      <c r="E7824">
        <f t="shared" ca="1" si="225"/>
        <v>0.15056842299682327</v>
      </c>
      <c r="F7824">
        <v>0.8099581908019764</v>
      </c>
      <c r="G7824">
        <f>AVERAGE(F$2:F7824)</f>
        <v>23496.210660818844</v>
      </c>
    </row>
    <row r="7825" spans="1:7" x14ac:dyDescent="0.25">
      <c r="A7825" s="75" t="s">
        <v>5</v>
      </c>
      <c r="B7825">
        <v>4.5555555555555562</v>
      </c>
      <c r="C7825" s="76" t="s">
        <v>462</v>
      </c>
      <c r="E7825">
        <f t="shared" ca="1" si="225"/>
        <v>0.96807019113354975</v>
      </c>
      <c r="F7825">
        <v>1.5</v>
      </c>
      <c r="G7825">
        <f>AVERAGE(F$2:F7825)</f>
        <v>23493.20775812702</v>
      </c>
    </row>
    <row r="7826" spans="1:7" x14ac:dyDescent="0.25">
      <c r="A7826" s="75" t="s">
        <v>5</v>
      </c>
      <c r="B7826">
        <v>2.1249999999999996</v>
      </c>
      <c r="C7826" s="76" t="s">
        <v>463</v>
      </c>
      <c r="E7826">
        <f t="shared" ca="1" si="225"/>
        <v>3.4140863788078013E-3</v>
      </c>
      <c r="F7826">
        <v>0.83050847457627119</v>
      </c>
      <c r="G7826">
        <f>AVERAGE(F$2:F7826)</f>
        <v>23490.205537392241</v>
      </c>
    </row>
    <row r="7827" spans="1:7" x14ac:dyDescent="0.25">
      <c r="A7827" s="75" t="s">
        <v>5</v>
      </c>
      <c r="B7827">
        <v>3.5454545454545454</v>
      </c>
      <c r="C7827" s="76" t="s">
        <v>464</v>
      </c>
      <c r="E7827">
        <f t="shared" ca="1" si="225"/>
        <v>0.67262664567004704</v>
      </c>
      <c r="F7827">
        <v>6.7805659369994664E-2</v>
      </c>
      <c r="G7827">
        <f>AVERAGE(F$2:F7827)</f>
        <v>23487.203986442619</v>
      </c>
    </row>
    <row r="7828" spans="1:7" x14ac:dyDescent="0.25">
      <c r="A7828" s="75" t="s">
        <v>5</v>
      </c>
      <c r="B7828">
        <v>1.2727272727272729</v>
      </c>
      <c r="C7828" s="76" t="s">
        <v>465</v>
      </c>
      <c r="E7828">
        <f t="shared" ca="1" si="225"/>
        <v>0.69388221294792984</v>
      </c>
      <c r="F7828">
        <v>0.99999917355371903</v>
      </c>
      <c r="G7828">
        <f>AVERAGE(F$2:F7828)</f>
        <v>23484.203321566256</v>
      </c>
    </row>
    <row r="7829" spans="1:7" x14ac:dyDescent="0.25">
      <c r="A7829" s="75" t="s">
        <v>5</v>
      </c>
      <c r="B7829">
        <v>0.56249999999999989</v>
      </c>
      <c r="C7829" s="76" t="s">
        <v>466</v>
      </c>
      <c r="E7829">
        <f t="shared" ca="1" si="225"/>
        <v>1.9185358954927234E-2</v>
      </c>
      <c r="F7829">
        <v>7.4865629420084856</v>
      </c>
      <c r="G7829">
        <f>AVERAGE(F$2:F7829)</f>
        <v>23481.204251975221</v>
      </c>
    </row>
    <row r="7830" spans="1:7" x14ac:dyDescent="0.25">
      <c r="A7830" s="75" t="s">
        <v>5</v>
      </c>
      <c r="B7830">
        <v>1.7777777777777779</v>
      </c>
      <c r="C7830" s="76" t="s">
        <v>467</v>
      </c>
      <c r="E7830">
        <f t="shared" ca="1" si="225"/>
        <v>8.4873043549468563E-2</v>
      </c>
      <c r="F7830">
        <v>0.90476190476190477</v>
      </c>
      <c r="G7830">
        <f>AVERAGE(F$2:F7830)</f>
        <v>23478.20510783292</v>
      </c>
    </row>
    <row r="7831" spans="1:7" x14ac:dyDescent="0.25">
      <c r="A7831" s="75" t="s">
        <v>5</v>
      </c>
      <c r="B7831">
        <v>0.36986301369863017</v>
      </c>
      <c r="C7831" s="76" t="s">
        <v>468</v>
      </c>
      <c r="E7831">
        <f t="shared" ca="1" si="225"/>
        <v>0.26117571558609787</v>
      </c>
      <c r="F7831">
        <v>1.6666666666666667</v>
      </c>
      <c r="G7831">
        <f>AVERAGE(F$2:F7831)</f>
        <v>23475.206827061378</v>
      </c>
    </row>
    <row r="7832" spans="1:7" x14ac:dyDescent="0.25">
      <c r="A7832" s="75" t="s">
        <v>5</v>
      </c>
      <c r="B7832">
        <v>0.33333333333333331</v>
      </c>
      <c r="C7832" s="76" t="s">
        <v>469</v>
      </c>
      <c r="E7832">
        <f t="shared" ca="1" si="225"/>
        <v>0.23470396961459705</v>
      </c>
      <c r="F7832">
        <v>0.97175141242937857</v>
      </c>
      <c r="G7832">
        <f>AVERAGE(F$2:F7832)</f>
        <v>23472.20922329741</v>
      </c>
    </row>
    <row r="7833" spans="1:7" x14ac:dyDescent="0.25">
      <c r="A7833" s="75" t="s">
        <v>5</v>
      </c>
      <c r="B7833">
        <v>7.5268817204301078E-2</v>
      </c>
      <c r="C7833" s="76" t="s">
        <v>470</v>
      </c>
      <c r="E7833">
        <f t="shared" ca="1" si="225"/>
        <v>0.50255076094060591</v>
      </c>
      <c r="F7833">
        <v>9.090909090909087E-2</v>
      </c>
      <c r="G7833">
        <f>AVERAGE(F$2:F7833)</f>
        <v>23469.212272542278</v>
      </c>
    </row>
    <row r="7834" spans="1:7" x14ac:dyDescent="0.25">
      <c r="A7834" s="75" t="s">
        <v>5</v>
      </c>
      <c r="B7834">
        <v>0.29870129870129869</v>
      </c>
      <c r="C7834" s="76" t="s">
        <v>471</v>
      </c>
      <c r="E7834">
        <f t="shared" ca="1" si="225"/>
        <v>0.79289529703647044</v>
      </c>
      <c r="F7834">
        <v>1.3360287511230906</v>
      </c>
      <c r="G7834">
        <f>AVERAGE(F$2:F7834)</f>
        <v>23466.216245956832</v>
      </c>
    </row>
    <row r="7835" spans="1:7" x14ac:dyDescent="0.25">
      <c r="A7835" s="75" t="s">
        <v>5</v>
      </c>
      <c r="B7835">
        <v>0.5625</v>
      </c>
      <c r="C7835" s="76" t="s">
        <v>472</v>
      </c>
      <c r="E7835">
        <f t="shared" ca="1" si="225"/>
        <v>0.34023211493594452</v>
      </c>
      <c r="F7835">
        <v>0.18110236220472442</v>
      </c>
      <c r="G7835">
        <f>AVERAGE(F$2:F7835)</f>
        <v>23463.220836824385</v>
      </c>
    </row>
    <row r="7836" spans="1:7" x14ac:dyDescent="0.25">
      <c r="B7836">
        <v>8.6956521739130391E-2</v>
      </c>
      <c r="C7836" s="76" t="s">
        <v>81</v>
      </c>
      <c r="E7836">
        <f t="shared" ca="1" si="225"/>
        <v>0.9767322794946407</v>
      </c>
      <c r="F7836">
        <v>0.66666666666666663</v>
      </c>
      <c r="G7836">
        <f>AVERAGE(F$2:F7836)</f>
        <v>23460.226254288307</v>
      </c>
    </row>
    <row r="7837" spans="1:7" x14ac:dyDescent="0.25">
      <c r="A7837" s="75" t="s">
        <v>6</v>
      </c>
      <c r="B7837">
        <v>0.2805755395683453</v>
      </c>
      <c r="C7837" s="76" t="s">
        <v>82</v>
      </c>
      <c r="E7837">
        <f t="shared" ca="1" si="225"/>
        <v>3.1139631000498547E-2</v>
      </c>
      <c r="F7837">
        <v>2.9126213592233035E-2</v>
      </c>
      <c r="G7837">
        <f>AVERAGE(F$2:F7837)</f>
        <v>23457.232354705859</v>
      </c>
    </row>
    <row r="7838" spans="1:7" x14ac:dyDescent="0.25">
      <c r="A7838" s="75" t="s">
        <v>6</v>
      </c>
      <c r="B7838">
        <v>0.16666666666666663</v>
      </c>
      <c r="C7838" s="76" t="s">
        <v>83</v>
      </c>
      <c r="E7838">
        <f t="shared" ca="1" si="225"/>
        <v>0.58249521452262898</v>
      </c>
      <c r="F7838">
        <v>2.8461538461538463</v>
      </c>
      <c r="G7838">
        <f>AVERAGE(F$2:F7838)</f>
        <v>23454.239578617962</v>
      </c>
    </row>
    <row r="7839" spans="1:7" x14ac:dyDescent="0.25">
      <c r="A7839" s="75" t="s">
        <v>6</v>
      </c>
      <c r="B7839">
        <v>0.15254237288135589</v>
      </c>
      <c r="C7839" s="76" t="s">
        <v>84</v>
      </c>
      <c r="E7839">
        <f t="shared" ca="1" si="225"/>
        <v>0.83033889208187217</v>
      </c>
      <c r="F7839">
        <v>0.83333333333333337</v>
      </c>
      <c r="G7839">
        <f>AVERAGE(F$2:F7839)</f>
        <v>23451.247309385344</v>
      </c>
    </row>
    <row r="7840" spans="1:7" x14ac:dyDescent="0.25">
      <c r="A7840" s="75" t="s">
        <v>6</v>
      </c>
      <c r="B7840">
        <v>0.2592592592592593</v>
      </c>
      <c r="C7840" s="76" t="s">
        <v>85</v>
      </c>
      <c r="E7840">
        <f t="shared" ca="1" si="225"/>
        <v>0.18237347211370081</v>
      </c>
      <c r="F7840">
        <v>0.57894736842105265</v>
      </c>
      <c r="G7840">
        <f>AVERAGE(F$2:F7840)</f>
        <v>23448.255771132757</v>
      </c>
    </row>
    <row r="7841" spans="1:7" x14ac:dyDescent="0.25">
      <c r="A7841" s="75" t="s">
        <v>6</v>
      </c>
      <c r="B7841">
        <v>3.0927835051546421E-2</v>
      </c>
      <c r="C7841" s="76" t="s">
        <v>86</v>
      </c>
      <c r="E7841">
        <f t="shared" ca="1" si="225"/>
        <v>7.8576275757081038E-2</v>
      </c>
      <c r="F7841">
        <v>0.16666666666666666</v>
      </c>
      <c r="G7841">
        <f>AVERAGE(F$2:F7841)</f>
        <v>23445.264943440859</v>
      </c>
    </row>
    <row r="7842" spans="1:7" x14ac:dyDescent="0.25">
      <c r="A7842" s="75" t="s">
        <v>6</v>
      </c>
      <c r="B7842">
        <v>0</v>
      </c>
      <c r="C7842" s="76" t="s">
        <v>87</v>
      </c>
      <c r="E7842">
        <f t="shared" ca="1" si="225"/>
        <v>0.15807133598518008</v>
      </c>
      <c r="F7842">
        <v>0.17791179796456841</v>
      </c>
      <c r="G7842">
        <f>AVERAGE(F$2:F7842)</f>
        <v>23442.274880052049</v>
      </c>
    </row>
    <row r="7843" spans="1:7" x14ac:dyDescent="0.25">
      <c r="A7843" s="75" t="s">
        <v>6</v>
      </c>
      <c r="B7843">
        <v>0.11971830985915485</v>
      </c>
      <c r="C7843" s="76" t="s">
        <v>88</v>
      </c>
      <c r="E7843">
        <f t="shared" ca="1" si="225"/>
        <v>5.5191829658003955E-2</v>
      </c>
      <c r="F7843">
        <v>2.7027027027027029E-2</v>
      </c>
      <c r="G7843">
        <f>AVERAGE(F$2:F7843)</f>
        <v>23439.285559999382</v>
      </c>
    </row>
    <row r="7844" spans="1:7" x14ac:dyDescent="0.25">
      <c r="A7844" s="75" t="s">
        <v>6</v>
      </c>
      <c r="B7844">
        <v>0.22299922299922295</v>
      </c>
      <c r="C7844" s="76" t="s">
        <v>89</v>
      </c>
      <c r="E7844">
        <f t="shared" ca="1" si="225"/>
        <v>0.37370404930801349</v>
      </c>
      <c r="F7844">
        <v>624</v>
      </c>
      <c r="G7844">
        <f>AVERAGE(F$2:F7844)</f>
        <v>23436.376560182987</v>
      </c>
    </row>
    <row r="7845" spans="1:7" x14ac:dyDescent="0.25">
      <c r="A7845" s="75" t="s">
        <v>6</v>
      </c>
      <c r="B7845">
        <v>0.35691318327974275</v>
      </c>
      <c r="C7845" s="76" t="s">
        <v>90</v>
      </c>
      <c r="E7845">
        <f t="shared" ca="1" si="225"/>
        <v>0.4765183236426046</v>
      </c>
      <c r="F7845">
        <v>0.11003236245954684</v>
      </c>
      <c r="G7845">
        <f>AVERAGE(F$2:F7845)</f>
        <v>23433.388764858173</v>
      </c>
    </row>
    <row r="7846" spans="1:7" x14ac:dyDescent="0.25">
      <c r="A7846" s="75" t="s">
        <v>6</v>
      </c>
      <c r="B7846">
        <v>0.32750504371217221</v>
      </c>
      <c r="C7846" s="76" t="s">
        <v>91</v>
      </c>
      <c r="E7846">
        <f t="shared" ca="1" si="225"/>
        <v>4.4127501234576538E-3</v>
      </c>
      <c r="F7846">
        <v>0.72222222222222221</v>
      </c>
      <c r="G7846">
        <f>AVERAGE(F$2:F7846)</f>
        <v>23430.401809275936</v>
      </c>
    </row>
    <row r="7847" spans="1:7" x14ac:dyDescent="0.25">
      <c r="A7847" s="75" t="s">
        <v>6</v>
      </c>
      <c r="B7847">
        <v>2.0720628763907303E-2</v>
      </c>
      <c r="C7847" s="76" t="s">
        <v>92</v>
      </c>
      <c r="E7847">
        <f t="shared" ca="1" si="225"/>
        <v>0.19361376871114078</v>
      </c>
      <c r="F7847">
        <v>0.66666666666666663</v>
      </c>
      <c r="G7847">
        <f>AVERAGE(F$2:F7847)</f>
        <v>23427.415608008716</v>
      </c>
    </row>
    <row r="7848" spans="1:7" x14ac:dyDescent="0.25">
      <c r="A7848" s="75" t="s">
        <v>6</v>
      </c>
      <c r="B7848">
        <v>0.25149700598802399</v>
      </c>
      <c r="C7848" s="76" t="s">
        <v>93</v>
      </c>
      <c r="E7848">
        <f t="shared" ca="1" si="225"/>
        <v>7.9765422367748418E-2</v>
      </c>
      <c r="F7848">
        <v>0</v>
      </c>
      <c r="G7848">
        <f>AVERAGE(F$2:F7848)</f>
        <v>23424.430082889816</v>
      </c>
    </row>
    <row r="7849" spans="1:7" x14ac:dyDescent="0.25">
      <c r="A7849" s="75" t="s">
        <v>6</v>
      </c>
      <c r="B7849">
        <v>0.40334128878281622</v>
      </c>
      <c r="C7849" s="76" t="s">
        <v>94</v>
      </c>
      <c r="E7849">
        <f t="shared" ca="1" si="225"/>
        <v>0.44766912718075036</v>
      </c>
      <c r="F7849">
        <v>6.7114093959731542E-3</v>
      </c>
      <c r="G7849">
        <f>AVERAGE(F$2:F7849)</f>
        <v>23421.445319463277</v>
      </c>
    </row>
    <row r="7850" spans="1:7" x14ac:dyDescent="0.25">
      <c r="A7850" s="75" t="s">
        <v>6</v>
      </c>
      <c r="B7850">
        <v>5.5712936732766706E-2</v>
      </c>
      <c r="C7850" s="76" t="s">
        <v>95</v>
      </c>
      <c r="E7850">
        <f t="shared" ca="1" si="225"/>
        <v>0.3951271366806135</v>
      </c>
      <c r="F7850">
        <v>7.333333333333333</v>
      </c>
      <c r="G7850">
        <f>AVERAGE(F$2:F7850)</f>
        <v>23418.46225002945</v>
      </c>
    </row>
    <row r="7851" spans="1:7" x14ac:dyDescent="0.25">
      <c r="A7851" s="75" t="s">
        <v>6</v>
      </c>
      <c r="B7851">
        <v>0.23896499238964997</v>
      </c>
      <c r="C7851" s="76" t="s">
        <v>96</v>
      </c>
      <c r="E7851">
        <f t="shared" ca="1" si="225"/>
        <v>0.68089708467231669</v>
      </c>
      <c r="F7851">
        <v>44.454545454545453</v>
      </c>
      <c r="G7851">
        <f>AVERAGE(F$2:F7851)</f>
        <v>23415.484669430141</v>
      </c>
    </row>
    <row r="7852" spans="1:7" x14ac:dyDescent="0.25">
      <c r="A7852" s="75" t="s">
        <v>6</v>
      </c>
      <c r="B7852">
        <v>0.14310197086546703</v>
      </c>
      <c r="C7852" s="76" t="s">
        <v>97</v>
      </c>
      <c r="E7852">
        <f t="shared" ca="1" si="225"/>
        <v>0.21257991066246651</v>
      </c>
      <c r="F7852">
        <v>1.0101010101010111E-2</v>
      </c>
      <c r="G7852">
        <f>AVERAGE(F$2:F7852)</f>
        <v>23412.502186361944</v>
      </c>
    </row>
    <row r="7853" spans="1:7" x14ac:dyDescent="0.25">
      <c r="A7853" s="75" t="s">
        <v>6</v>
      </c>
      <c r="B7853">
        <v>0.36507936507936506</v>
      </c>
      <c r="C7853" s="76" t="s">
        <v>98</v>
      </c>
      <c r="E7853">
        <f t="shared" ca="1" si="225"/>
        <v>0.32070426170801192</v>
      </c>
      <c r="F7853">
        <v>0.1999999999999999</v>
      </c>
      <c r="G7853">
        <f>AVERAGE(F$2:F7853)</f>
        <v>23409.520487153288</v>
      </c>
    </row>
    <row r="7854" spans="1:7" x14ac:dyDescent="0.25">
      <c r="A7854" s="75" t="s">
        <v>6</v>
      </c>
      <c r="B7854">
        <v>0.31271477663230246</v>
      </c>
      <c r="C7854" s="76" t="s">
        <v>340</v>
      </c>
      <c r="E7854">
        <f t="shared" ca="1" si="225"/>
        <v>0.78276647593319182</v>
      </c>
      <c r="F7854">
        <v>2.4106412005457027</v>
      </c>
      <c r="G7854">
        <f>AVERAGE(F$2:F7854)</f>
        <v>23406.539828825775</v>
      </c>
    </row>
    <row r="7855" spans="1:7" x14ac:dyDescent="0.25">
      <c r="A7855" s="75" t="s">
        <v>6</v>
      </c>
      <c r="B7855">
        <v>0.33333333333333331</v>
      </c>
      <c r="C7855" s="76" t="s">
        <v>341</v>
      </c>
      <c r="E7855">
        <f t="shared" ca="1" si="225"/>
        <v>0.59906024493647214</v>
      </c>
      <c r="F7855">
        <v>0.75609756097560965</v>
      </c>
      <c r="G7855">
        <f>AVERAGE(F$2:F7855)</f>
        <v>23403.559718852353</v>
      </c>
    </row>
    <row r="7856" spans="1:7" x14ac:dyDescent="0.25">
      <c r="A7856" s="75" t="s">
        <v>6</v>
      </c>
      <c r="B7856">
        <v>7.5566750629722425E-3</v>
      </c>
      <c r="C7856" s="76" t="s">
        <v>342</v>
      </c>
      <c r="E7856">
        <f t="shared" ca="1" si="225"/>
        <v>0.5388933607380767</v>
      </c>
      <c r="F7856">
        <v>149</v>
      </c>
      <c r="G7856">
        <f>AVERAGE(F$2:F7856)</f>
        <v>23400.599240212141</v>
      </c>
    </row>
    <row r="7857" spans="1:7" x14ac:dyDescent="0.25">
      <c r="A7857" s="75" t="s">
        <v>6</v>
      </c>
      <c r="B7857">
        <v>9.0909090909090981E-2</v>
      </c>
      <c r="C7857" s="76" t="s">
        <v>447</v>
      </c>
      <c r="E7857">
        <f t="shared" ca="1" si="225"/>
        <v>0.16277707373967376</v>
      </c>
      <c r="F7857">
        <v>0.13260001410970643</v>
      </c>
      <c r="G7857">
        <f>AVERAGE(F$2:F7857)</f>
        <v>23397.620565741647</v>
      </c>
    </row>
    <row r="7858" spans="1:7" x14ac:dyDescent="0.25">
      <c r="A7858" s="75" t="s">
        <v>6</v>
      </c>
      <c r="B7858">
        <v>6.3829787234042618E-2</v>
      </c>
      <c r="C7858" s="76" t="s">
        <v>448</v>
      </c>
      <c r="E7858">
        <f t="shared" ca="1" si="225"/>
        <v>0.73946388372857996</v>
      </c>
      <c r="F7858">
        <v>0.69047619047619047</v>
      </c>
      <c r="G7858">
        <f>AVERAGE(F$2:F7858)</f>
        <v>23394.642720496697</v>
      </c>
    </row>
    <row r="7859" spans="1:7" x14ac:dyDescent="0.25">
      <c r="A7859" s="75" t="s">
        <v>6</v>
      </c>
      <c r="B7859">
        <v>8.2568807339449615E-2</v>
      </c>
      <c r="C7859" s="76" t="s">
        <v>449</v>
      </c>
      <c r="E7859">
        <f t="shared" ca="1" si="225"/>
        <v>0.23077085512407458</v>
      </c>
      <c r="F7859">
        <v>0.50909090909090904</v>
      </c>
      <c r="G7859">
        <f>AVERAGE(F$2:F7859)</f>
        <v>23391.665610083157</v>
      </c>
    </row>
    <row r="7860" spans="1:7" x14ac:dyDescent="0.25">
      <c r="A7860" s="75" t="s">
        <v>6</v>
      </c>
      <c r="B7860">
        <v>1.0101010101010111E-2</v>
      </c>
      <c r="C7860" s="76" t="s">
        <v>450</v>
      </c>
      <c r="E7860">
        <f t="shared" ca="1" si="225"/>
        <v>0.24607508436659931</v>
      </c>
      <c r="F7860">
        <v>4</v>
      </c>
      <c r="G7860">
        <f>AVERAGE(F$2:F7860)</f>
        <v>23388.689701492996</v>
      </c>
    </row>
    <row r="7861" spans="1:7" x14ac:dyDescent="0.25">
      <c r="A7861" s="75" t="s">
        <v>6</v>
      </c>
      <c r="B7861">
        <v>0.15966386554621845</v>
      </c>
      <c r="C7861" s="76" t="s">
        <v>451</v>
      </c>
      <c r="E7861">
        <f t="shared" ca="1" si="225"/>
        <v>0.33913144883882551</v>
      </c>
      <c r="F7861">
        <v>0.15254237288135589</v>
      </c>
      <c r="G7861">
        <f>AVERAGE(F$2:F7861)</f>
        <v>23385.714060633058</v>
      </c>
    </row>
    <row r="7862" spans="1:7" x14ac:dyDescent="0.25">
      <c r="A7862" s="75" t="s">
        <v>6</v>
      </c>
      <c r="B7862">
        <v>8.2568807339449615E-2</v>
      </c>
      <c r="C7862" s="76" t="s">
        <v>452</v>
      </c>
      <c r="E7862">
        <f t="shared" ca="1" si="225"/>
        <v>0.64108126401121868</v>
      </c>
      <c r="F7862">
        <v>0.88872816290196954</v>
      </c>
      <c r="G7862">
        <f>AVERAGE(F$2:F7862)</f>
        <v>23382.739270487727</v>
      </c>
    </row>
    <row r="7863" spans="1:7" x14ac:dyDescent="0.25">
      <c r="A7863" s="75" t="s">
        <v>6</v>
      </c>
      <c r="B7863">
        <v>0.10714285714285723</v>
      </c>
      <c r="C7863" s="76" t="s">
        <v>453</v>
      </c>
      <c r="E7863">
        <f t="shared" ca="1" si="225"/>
        <v>0.52975647568915862</v>
      </c>
      <c r="F7863">
        <v>7.8235294117647056</v>
      </c>
      <c r="G7863">
        <f>AVERAGE(F$2:F7863)</f>
        <v>23379.766119159685</v>
      </c>
    </row>
    <row r="7864" spans="1:7" x14ac:dyDescent="0.25">
      <c r="A7864" s="75" t="s">
        <v>6</v>
      </c>
      <c r="B7864">
        <v>5.2631578947368474E-2</v>
      </c>
      <c r="C7864" s="76" t="s">
        <v>454</v>
      </c>
      <c r="E7864">
        <f t="shared" ca="1" si="225"/>
        <v>0.60781788668504133</v>
      </c>
      <c r="F7864">
        <v>0.74346147432690701</v>
      </c>
      <c r="G7864">
        <f>AVERAGE(F$2:F7864)</f>
        <v>23376.792823641728</v>
      </c>
    </row>
    <row r="7865" spans="1:7" x14ac:dyDescent="0.25">
      <c r="A7865" s="75" t="s">
        <v>6</v>
      </c>
      <c r="B7865">
        <v>2.9126213592233035E-2</v>
      </c>
      <c r="C7865" s="76" t="s">
        <v>455</v>
      </c>
      <c r="E7865">
        <f t="shared" ca="1" si="225"/>
        <v>0.33149128286241658</v>
      </c>
      <c r="F7865">
        <v>0.75</v>
      </c>
      <c r="G7865">
        <f>AVERAGE(F$2:F7865)</f>
        <v>23373.820285134141</v>
      </c>
    </row>
    <row r="7866" spans="1:7" x14ac:dyDescent="0.25">
      <c r="A7866" s="75" t="s">
        <v>6</v>
      </c>
      <c r="B7866">
        <v>1.9607843137254919E-2</v>
      </c>
      <c r="C7866" s="76" t="s">
        <v>456</v>
      </c>
      <c r="E7866">
        <f t="shared" ca="1" si="225"/>
        <v>0.22786796665041764</v>
      </c>
      <c r="F7866">
        <v>1.0101010101010111E-2</v>
      </c>
      <c r="G7866">
        <f>AVERAGE(F$2:F7866)</f>
        <v>23370.848408441947</v>
      </c>
    </row>
    <row r="7867" spans="1:7" x14ac:dyDescent="0.25">
      <c r="A7867" s="75" t="s">
        <v>6</v>
      </c>
      <c r="B7867">
        <v>0.13636363636363635</v>
      </c>
      <c r="C7867" s="76" t="s">
        <v>457</v>
      </c>
      <c r="E7867">
        <f t="shared" ca="1" si="225"/>
        <v>0.67846270866415759</v>
      </c>
      <c r="F7867">
        <v>1.8571428571428572</v>
      </c>
      <c r="G7867">
        <f>AVERAGE(F$2:F7867)</f>
        <v>23367.877522189014</v>
      </c>
    </row>
    <row r="7868" spans="1:7" x14ac:dyDescent="0.25">
      <c r="A7868" s="75" t="s">
        <v>6</v>
      </c>
      <c r="B7868">
        <v>0.12359550561797751</v>
      </c>
      <c r="C7868" s="76" t="s">
        <v>458</v>
      </c>
      <c r="E7868">
        <f t="shared" ca="1" si="225"/>
        <v>0.27295789691426897</v>
      </c>
      <c r="F7868">
        <v>8.6956521739130391E-2</v>
      </c>
      <c r="G7868">
        <f>AVERAGE(F$2:F7868)</f>
        <v>23364.907166199988</v>
      </c>
    </row>
    <row r="7869" spans="1:7" x14ac:dyDescent="0.25">
      <c r="A7869" s="75" t="s">
        <v>6</v>
      </c>
      <c r="B7869">
        <v>9.9009900990099098E-3</v>
      </c>
      <c r="C7869" s="76" t="s">
        <v>459</v>
      </c>
      <c r="E7869">
        <f t="shared" ca="1" si="225"/>
        <v>0.45769371316037433</v>
      </c>
      <c r="F7869">
        <v>0.56249999999999989</v>
      </c>
      <c r="G7869">
        <f>AVERAGE(F$2:F7869)</f>
        <v>23361.93762569844</v>
      </c>
    </row>
    <row r="7870" spans="1:7" x14ac:dyDescent="0.25">
      <c r="A7870" s="75" t="s">
        <v>6</v>
      </c>
      <c r="B7870">
        <v>9.9009900990099098E-3</v>
      </c>
      <c r="C7870" s="76" t="s">
        <v>460</v>
      </c>
      <c r="E7870">
        <f t="shared" ca="1" si="225"/>
        <v>0.49753432579967238</v>
      </c>
      <c r="F7870">
        <v>0</v>
      </c>
      <c r="G7870">
        <f>AVERAGE(F$2:F7870)</f>
        <v>23358.968768457911</v>
      </c>
    </row>
    <row r="7871" spans="1:7" x14ac:dyDescent="0.25">
      <c r="A7871" s="75" t="s">
        <v>6</v>
      </c>
      <c r="B7871">
        <v>1.8571428571428574</v>
      </c>
      <c r="C7871" s="76" t="s">
        <v>461</v>
      </c>
      <c r="E7871">
        <f t="shared" ca="1" si="225"/>
        <v>0.79932099406335488</v>
      </c>
      <c r="F7871">
        <v>0.83333333333333337</v>
      </c>
      <c r="G7871">
        <f>AVERAGE(F$2:F7871)</f>
        <v>23356.000771579245</v>
      </c>
    </row>
    <row r="7872" spans="1:7" x14ac:dyDescent="0.25">
      <c r="A7872" s="75" t="s">
        <v>6</v>
      </c>
      <c r="B7872">
        <v>4.5555555555555562</v>
      </c>
      <c r="C7872" s="76" t="s">
        <v>462</v>
      </c>
      <c r="E7872">
        <f t="shared" ca="1" si="225"/>
        <v>0.61357843974270965</v>
      </c>
      <c r="F7872">
        <v>0.87875848690591662</v>
      </c>
      <c r="G7872">
        <f>AVERAGE(F$2:F7872)</f>
        <v>23353.033534631832</v>
      </c>
    </row>
    <row r="7873" spans="1:7" x14ac:dyDescent="0.25">
      <c r="A7873" s="75" t="s">
        <v>6</v>
      </c>
      <c r="B7873">
        <v>2.1249999999999996</v>
      </c>
      <c r="C7873" s="76" t="s">
        <v>463</v>
      </c>
      <c r="E7873">
        <f t="shared" ca="1" si="225"/>
        <v>0.88644498507930558</v>
      </c>
      <c r="F7873">
        <v>0.67785234899328861</v>
      </c>
      <c r="G7873">
        <f>AVERAGE(F$2:F7873)</f>
        <v>23350.067026033983</v>
      </c>
    </row>
    <row r="7874" spans="1:7" x14ac:dyDescent="0.25">
      <c r="A7874" s="75" t="s">
        <v>6</v>
      </c>
      <c r="B7874">
        <v>3.5454545454545454</v>
      </c>
      <c r="C7874" s="76" t="s">
        <v>464</v>
      </c>
      <c r="E7874">
        <f t="shared" ref="E7874:E7937" ca="1" si="226">RAND()</f>
        <v>0.50128405833760858</v>
      </c>
      <c r="F7874">
        <v>12.422818791946311</v>
      </c>
      <c r="G7874">
        <f>AVERAGE(F$2:F7874)</f>
        <v>23347.102762829709</v>
      </c>
    </row>
    <row r="7875" spans="1:7" x14ac:dyDescent="0.25">
      <c r="A7875" s="75" t="s">
        <v>6</v>
      </c>
      <c r="B7875">
        <v>1.2727272727272729</v>
      </c>
      <c r="C7875" s="76" t="s">
        <v>465</v>
      </c>
      <c r="E7875">
        <f t="shared" ca="1" si="226"/>
        <v>0.32620136873332439</v>
      </c>
      <c r="F7875">
        <v>0.86111111111111116</v>
      </c>
      <c r="G7875">
        <f>AVERAGE(F$2:F7875)</f>
        <v>23344.137784209983</v>
      </c>
    </row>
    <row r="7876" spans="1:7" x14ac:dyDescent="0.25">
      <c r="A7876" s="75" t="s">
        <v>6</v>
      </c>
      <c r="B7876">
        <v>0.56249999999999989</v>
      </c>
      <c r="C7876" s="76" t="s">
        <v>466</v>
      </c>
      <c r="E7876">
        <f t="shared" ca="1" si="226"/>
        <v>6.5575048163831307E-2</v>
      </c>
      <c r="F7876">
        <v>0.6</v>
      </c>
      <c r="G7876">
        <f>AVERAGE(F$2:F7876)</f>
        <v>23341.173525443734</v>
      </c>
    </row>
    <row r="7877" spans="1:7" x14ac:dyDescent="0.25">
      <c r="A7877" s="75" t="s">
        <v>6</v>
      </c>
      <c r="B7877">
        <v>1.7777777777777779</v>
      </c>
      <c r="C7877" s="76" t="s">
        <v>467</v>
      </c>
      <c r="E7877">
        <f t="shared" ca="1" si="226"/>
        <v>0.9272502955957912</v>
      </c>
      <c r="F7877">
        <v>0.19354838709677422</v>
      </c>
      <c r="G7877">
        <f>AVERAGE(F$2:F7877)</f>
        <v>23338.20996780317</v>
      </c>
    </row>
    <row r="7878" spans="1:7" x14ac:dyDescent="0.25">
      <c r="A7878" s="75" t="s">
        <v>6</v>
      </c>
      <c r="B7878">
        <v>0.36986301369863017</v>
      </c>
      <c r="C7878" s="76" t="s">
        <v>468</v>
      </c>
      <c r="E7878">
        <f t="shared" ca="1" si="226"/>
        <v>9.7443405762017044E-2</v>
      </c>
      <c r="F7878">
        <v>6.2500000000000056E-2</v>
      </c>
      <c r="G7878">
        <f>AVERAGE(F$2:F7878)</f>
        <v>23335.247145984227</v>
      </c>
    </row>
    <row r="7879" spans="1:7" x14ac:dyDescent="0.25">
      <c r="A7879" s="75" t="s">
        <v>6</v>
      </c>
      <c r="B7879">
        <v>0.33333333333333331</v>
      </c>
      <c r="C7879" s="76" t="s">
        <v>469</v>
      </c>
      <c r="E7879">
        <f t="shared" ca="1" si="226"/>
        <v>0.15184081675165451</v>
      </c>
      <c r="F7879">
        <v>0.05</v>
      </c>
      <c r="G7879">
        <f>AVERAGE(F$2:F7879)</f>
        <v>23332.285074754731</v>
      </c>
    </row>
    <row r="7880" spans="1:7" x14ac:dyDescent="0.25">
      <c r="A7880" s="75" t="s">
        <v>6</v>
      </c>
      <c r="B7880">
        <v>7.5268817204301078E-2</v>
      </c>
      <c r="C7880" s="76" t="s">
        <v>470</v>
      </c>
      <c r="E7880">
        <f t="shared" ca="1" si="226"/>
        <v>0.50121260098752984</v>
      </c>
      <c r="F7880">
        <v>0.78260869565217395</v>
      </c>
      <c r="G7880">
        <f>AVERAGE(F$2:F7880)</f>
        <v>23329.323848397828</v>
      </c>
    </row>
    <row r="7881" spans="1:7" x14ac:dyDescent="0.25">
      <c r="A7881" s="75" t="s">
        <v>6</v>
      </c>
      <c r="B7881">
        <v>0.29870129870129869</v>
      </c>
      <c r="C7881" s="76" t="s">
        <v>471</v>
      </c>
      <c r="E7881">
        <f t="shared" ca="1" si="226"/>
        <v>0.31058287588141631</v>
      </c>
      <c r="F7881">
        <v>0.77207977207977208</v>
      </c>
      <c r="G7881">
        <f>AVERAGE(F$2:F7881)</f>
        <v>23326.363372285054</v>
      </c>
    </row>
    <row r="7882" spans="1:7" x14ac:dyDescent="0.25">
      <c r="A7882" s="75" t="s">
        <v>6</v>
      </c>
      <c r="B7882">
        <v>0.5625</v>
      </c>
      <c r="C7882" s="76" t="s">
        <v>472</v>
      </c>
      <c r="E7882">
        <f t="shared" ca="1" si="226"/>
        <v>0.38692550741156184</v>
      </c>
      <c r="F7882">
        <v>0</v>
      </c>
      <c r="G7882">
        <f>AVERAGE(F$2:F7882)</f>
        <v>23323.403549499584</v>
      </c>
    </row>
    <row r="7883" spans="1:7" x14ac:dyDescent="0.25">
      <c r="B7883">
        <v>8.6956521739130391E-2</v>
      </c>
      <c r="C7883" s="76" t="s">
        <v>81</v>
      </c>
      <c r="E7883">
        <f t="shared" ca="1" si="226"/>
        <v>0.57120208955225316</v>
      </c>
      <c r="F7883">
        <v>0.2857142857142857</v>
      </c>
      <c r="G7883">
        <f>AVERAGE(F$2:F7883)</f>
        <v>23320.444513996514</v>
      </c>
    </row>
    <row r="7884" spans="1:7" x14ac:dyDescent="0.25">
      <c r="A7884" s="75" t="s">
        <v>7</v>
      </c>
      <c r="B7884">
        <v>0.2805755395683453</v>
      </c>
      <c r="C7884" s="76" t="s">
        <v>82</v>
      </c>
      <c r="E7884">
        <f t="shared" ca="1" si="226"/>
        <v>0.47716769215934074</v>
      </c>
      <c r="F7884">
        <v>9.526315789473685</v>
      </c>
      <c r="G7884">
        <f>AVERAGE(F$2:F7884)</f>
        <v>23317.487401450755</v>
      </c>
    </row>
    <row r="7885" spans="1:7" x14ac:dyDescent="0.25">
      <c r="A7885" s="75" t="s">
        <v>7</v>
      </c>
      <c r="B7885">
        <v>0.16666666666666663</v>
      </c>
      <c r="C7885" s="76" t="s">
        <v>83</v>
      </c>
      <c r="E7885">
        <f t="shared" ca="1" si="226"/>
        <v>0.97155857917105948</v>
      </c>
      <c r="F7885">
        <v>0.18699186991869918</v>
      </c>
      <c r="G7885">
        <f>AVERAGE(F$2:F7885)</f>
        <v>23314.529854468314</v>
      </c>
    </row>
    <row r="7886" spans="1:7" x14ac:dyDescent="0.25">
      <c r="A7886" s="75" t="s">
        <v>7</v>
      </c>
      <c r="B7886">
        <v>0.15254237288135589</v>
      </c>
      <c r="C7886" s="76" t="s">
        <v>84</v>
      </c>
      <c r="E7886">
        <f t="shared" ca="1" si="226"/>
        <v>0.87330110508535774</v>
      </c>
      <c r="F7886">
        <v>8.1521739130434784E-2</v>
      </c>
      <c r="G7886">
        <f>AVERAGE(F$2:F7886)</f>
        <v>23311.573044280271</v>
      </c>
    </row>
    <row r="7887" spans="1:7" x14ac:dyDescent="0.25">
      <c r="A7887" s="75" t="s">
        <v>7</v>
      </c>
      <c r="B7887">
        <v>0.2592592592592593</v>
      </c>
      <c r="C7887" s="76" t="s">
        <v>85</v>
      </c>
      <c r="E7887">
        <f t="shared" ca="1" si="226"/>
        <v>0.46119056960544158</v>
      </c>
      <c r="F7887">
        <v>4.5941807044410452E-3</v>
      </c>
      <c r="G7887">
        <f>AVERAGE(F$2:F7887)</f>
        <v>23308.61697422573</v>
      </c>
    </row>
    <row r="7888" spans="1:7" x14ac:dyDescent="0.25">
      <c r="A7888" s="75" t="s">
        <v>7</v>
      </c>
      <c r="B7888">
        <v>3.0927835051546421E-2</v>
      </c>
      <c r="C7888" s="76" t="s">
        <v>86</v>
      </c>
      <c r="E7888">
        <f t="shared" ca="1" si="226"/>
        <v>0.87347497987061395</v>
      </c>
      <c r="F7888">
        <v>0.38849140830428669</v>
      </c>
      <c r="G7888">
        <f>AVERAGE(F$2:F7888)</f>
        <v>23305.661702451569</v>
      </c>
    </row>
    <row r="7889" spans="1:7" x14ac:dyDescent="0.25">
      <c r="A7889" s="75" t="s">
        <v>7</v>
      </c>
      <c r="B7889">
        <v>0</v>
      </c>
      <c r="C7889" s="76" t="s">
        <v>87</v>
      </c>
      <c r="E7889">
        <f t="shared" ca="1" si="226"/>
        <v>0.87884696030671039</v>
      </c>
      <c r="F7889">
        <v>1.82</v>
      </c>
      <c r="G7889">
        <f>AVERAGE(F$2:F7889)</f>
        <v>23302.707361464949</v>
      </c>
    </row>
    <row r="7890" spans="1:7" x14ac:dyDescent="0.25">
      <c r="A7890" s="75" t="s">
        <v>7</v>
      </c>
      <c r="B7890">
        <v>0.11971830985915485</v>
      </c>
      <c r="C7890" s="76" t="s">
        <v>88</v>
      </c>
      <c r="E7890">
        <f t="shared" ca="1" si="226"/>
        <v>0.77691324971199305</v>
      </c>
      <c r="F7890">
        <v>0.995</v>
      </c>
      <c r="G7890">
        <f>AVERAGE(F$2:F7890)</f>
        <v>23299.753664879645</v>
      </c>
    </row>
    <row r="7891" spans="1:7" x14ac:dyDescent="0.25">
      <c r="A7891" s="75" t="s">
        <v>7</v>
      </c>
      <c r="B7891">
        <v>0.22299922299922295</v>
      </c>
      <c r="C7891" s="76" t="s">
        <v>89</v>
      </c>
      <c r="E7891">
        <f t="shared" ca="1" si="226"/>
        <v>0.99359773551998198</v>
      </c>
      <c r="F7891">
        <v>1.5</v>
      </c>
      <c r="G7891">
        <f>AVERAGE(F$2:F7891)</f>
        <v>23296.800781018446</v>
      </c>
    </row>
    <row r="7892" spans="1:7" x14ac:dyDescent="0.25">
      <c r="A7892" s="75" t="s">
        <v>7</v>
      </c>
      <c r="B7892">
        <v>0.35691318327974275</v>
      </c>
      <c r="C7892" s="76" t="s">
        <v>90</v>
      </c>
      <c r="E7892">
        <f t="shared" ca="1" si="226"/>
        <v>0.48218618135342473</v>
      </c>
      <c r="F7892">
        <v>2.9126213592233035E-2</v>
      </c>
      <c r="G7892">
        <f>AVERAGE(F$2:F7892)</f>
        <v>23293.848459176501</v>
      </c>
    </row>
    <row r="7893" spans="1:7" x14ac:dyDescent="0.25">
      <c r="A7893" s="75" t="s">
        <v>7</v>
      </c>
      <c r="B7893">
        <v>0.32750504371217221</v>
      </c>
      <c r="C7893" s="76" t="s">
        <v>91</v>
      </c>
      <c r="E7893">
        <f t="shared" ca="1" si="226"/>
        <v>0.88267648259113973</v>
      </c>
      <c r="F7893">
        <v>0.71751412429378536</v>
      </c>
      <c r="G7893">
        <f>AVERAGE(F$2:F7893)</f>
        <v>23290.896972741495</v>
      </c>
    </row>
    <row r="7894" spans="1:7" x14ac:dyDescent="0.25">
      <c r="A7894" s="75" t="s">
        <v>7</v>
      </c>
      <c r="B7894">
        <v>2.0720628763907303E-2</v>
      </c>
      <c r="C7894" s="76" t="s">
        <v>92</v>
      </c>
      <c r="E7894">
        <f t="shared" ca="1" si="226"/>
        <v>0.26859310247647949</v>
      </c>
      <c r="F7894">
        <v>12.422818791946311</v>
      </c>
      <c r="G7894">
        <f>AVERAGE(F$2:F7894)</f>
        <v>23287.947717179104</v>
      </c>
    </row>
    <row r="7895" spans="1:7" x14ac:dyDescent="0.25">
      <c r="A7895" s="75" t="s">
        <v>7</v>
      </c>
      <c r="B7895">
        <v>0.25149700598802399</v>
      </c>
      <c r="C7895" s="76" t="s">
        <v>93</v>
      </c>
      <c r="E7895">
        <f t="shared" ca="1" si="226"/>
        <v>0.67847040919223578</v>
      </c>
      <c r="F7895">
        <v>0.36507936507936506</v>
      </c>
      <c r="G7895">
        <f>AVERAGE(F$2:F7895)</f>
        <v>23284.997681374974</v>
      </c>
    </row>
    <row r="7896" spans="1:7" x14ac:dyDescent="0.25">
      <c r="A7896" s="75" t="s">
        <v>7</v>
      </c>
      <c r="B7896">
        <v>0.40334128878281622</v>
      </c>
      <c r="C7896" s="76" t="s">
        <v>94</v>
      </c>
      <c r="E7896">
        <f t="shared" ca="1" si="226"/>
        <v>0.39567309202049006</v>
      </c>
      <c r="F7896">
        <v>0.16518650088809941</v>
      </c>
      <c r="G7896">
        <f>AVERAGE(F$2:F7896)</f>
        <v>23282.048367569416</v>
      </c>
    </row>
    <row r="7897" spans="1:7" x14ac:dyDescent="0.25">
      <c r="A7897" s="75" t="s">
        <v>7</v>
      </c>
      <c r="B7897">
        <v>5.5712936732766706E-2</v>
      </c>
      <c r="C7897" s="76" t="s">
        <v>95</v>
      </c>
      <c r="E7897">
        <f t="shared" ca="1" si="226"/>
        <v>0.69997765028646808</v>
      </c>
      <c r="F7897">
        <v>0.81132075471698117</v>
      </c>
      <c r="G7897">
        <f>AVERAGE(F$2:F7897)</f>
        <v>23279.099882634408</v>
      </c>
    </row>
    <row r="7898" spans="1:7" x14ac:dyDescent="0.25">
      <c r="A7898" s="75" t="s">
        <v>7</v>
      </c>
      <c r="B7898">
        <v>0.23896499238964997</v>
      </c>
      <c r="C7898" s="76" t="s">
        <v>96</v>
      </c>
      <c r="E7898">
        <f t="shared" ca="1" si="226"/>
        <v>0.98406550359226397</v>
      </c>
      <c r="F7898">
        <v>0</v>
      </c>
      <c r="G7898">
        <f>AVERAGE(F$2:F7898)</f>
        <v>23276.152041697009</v>
      </c>
    </row>
    <row r="7899" spans="1:7" x14ac:dyDescent="0.25">
      <c r="A7899" s="75" t="s">
        <v>7</v>
      </c>
      <c r="B7899">
        <v>0.14310197086546703</v>
      </c>
      <c r="C7899" s="76" t="s">
        <v>97</v>
      </c>
      <c r="E7899">
        <f t="shared" ca="1" si="226"/>
        <v>0.52591415617374704</v>
      </c>
      <c r="F7899">
        <v>1.3809523809523809</v>
      </c>
      <c r="G7899">
        <f>AVERAGE(F$2:F7899)</f>
        <v>23273.205122085801</v>
      </c>
    </row>
    <row r="7900" spans="1:7" x14ac:dyDescent="0.25">
      <c r="A7900" s="75" t="s">
        <v>7</v>
      </c>
      <c r="B7900">
        <v>0.36507936507936506</v>
      </c>
      <c r="C7900" s="76" t="s">
        <v>98</v>
      </c>
      <c r="E7900">
        <f t="shared" ca="1" si="226"/>
        <v>0.7523995308591146</v>
      </c>
      <c r="F7900">
        <v>0.23076923076923078</v>
      </c>
      <c r="G7900">
        <f>AVERAGE(F$2:F7900)</f>
        <v>23270.258803013407</v>
      </c>
    </row>
    <row r="7901" spans="1:7" x14ac:dyDescent="0.25">
      <c r="A7901" s="75" t="s">
        <v>7</v>
      </c>
      <c r="B7901">
        <v>0.31271477663230246</v>
      </c>
      <c r="C7901" s="76" t="s">
        <v>340</v>
      </c>
      <c r="E7901">
        <f t="shared" ca="1" si="226"/>
        <v>0.54299816328128092</v>
      </c>
      <c r="F7901">
        <v>0.56666666666666665</v>
      </c>
      <c r="G7901">
        <f>AVERAGE(F$2:F7901)</f>
        <v>23267.313272363233</v>
      </c>
    </row>
    <row r="7902" spans="1:7" x14ac:dyDescent="0.25">
      <c r="A7902" s="75" t="s">
        <v>7</v>
      </c>
      <c r="B7902">
        <v>0.33333333333333331</v>
      </c>
      <c r="C7902" s="76" t="s">
        <v>341</v>
      </c>
      <c r="E7902">
        <f t="shared" ca="1" si="226"/>
        <v>0.35683597195346428</v>
      </c>
      <c r="F7902">
        <v>0.5</v>
      </c>
      <c r="G7902">
        <f>AVERAGE(F$2:F7902)</f>
        <v>23264.368478884895</v>
      </c>
    </row>
    <row r="7903" spans="1:7" x14ac:dyDescent="0.25">
      <c r="A7903" s="75" t="s">
        <v>7</v>
      </c>
      <c r="B7903">
        <v>7.5566750629722425E-3</v>
      </c>
      <c r="C7903" s="76" t="s">
        <v>342</v>
      </c>
      <c r="E7903">
        <f t="shared" ca="1" si="226"/>
        <v>0.60135706155389967</v>
      </c>
      <c r="F7903">
        <v>5.2631578947368474E-2</v>
      </c>
      <c r="G7903">
        <f>AVERAGE(F$2:F7903)</f>
        <v>23261.424374120619</v>
      </c>
    </row>
    <row r="7904" spans="1:7" x14ac:dyDescent="0.25">
      <c r="A7904" s="75" t="s">
        <v>7</v>
      </c>
      <c r="B7904">
        <v>9.0909090909090981E-2</v>
      </c>
      <c r="C7904" s="76" t="s">
        <v>447</v>
      </c>
      <c r="E7904">
        <f t="shared" ca="1" si="226"/>
        <v>0.48276215540617651</v>
      </c>
      <c r="F7904">
        <v>2.5714285714285716</v>
      </c>
      <c r="G7904">
        <f>AVERAGE(F$2:F7904)</f>
        <v>23258.481333130418</v>
      </c>
    </row>
    <row r="7905" spans="1:7" x14ac:dyDescent="0.25">
      <c r="A7905" s="75" t="s">
        <v>7</v>
      </c>
      <c r="B7905">
        <v>6.3829787234042618E-2</v>
      </c>
      <c r="C7905" s="76" t="s">
        <v>448</v>
      </c>
      <c r="E7905">
        <f t="shared" ca="1" si="226"/>
        <v>0.64174669747390112</v>
      </c>
      <c r="F7905">
        <v>0.26025554808338935</v>
      </c>
      <c r="G7905">
        <f>AVERAGE(F$2:F7905)</f>
        <v>23255.538744431331</v>
      </c>
    </row>
    <row r="7906" spans="1:7" x14ac:dyDescent="0.25">
      <c r="A7906" s="75" t="s">
        <v>7</v>
      </c>
      <c r="B7906">
        <v>8.2568807339449615E-2</v>
      </c>
      <c r="C7906" s="76" t="s">
        <v>449</v>
      </c>
      <c r="E7906">
        <f t="shared" ca="1" si="226"/>
        <v>0.6879647181504992</v>
      </c>
      <c r="F7906">
        <v>2.1904761904761902</v>
      </c>
      <c r="G7906">
        <f>AVERAGE(F$2:F7906)</f>
        <v>23252.597144397398</v>
      </c>
    </row>
    <row r="7907" spans="1:7" x14ac:dyDescent="0.25">
      <c r="A7907" s="75" t="s">
        <v>7</v>
      </c>
      <c r="B7907">
        <v>1.0101010101010111E-2</v>
      </c>
      <c r="C7907" s="76" t="s">
        <v>450</v>
      </c>
      <c r="E7907">
        <f t="shared" ca="1" si="226"/>
        <v>0.60833444549499971</v>
      </c>
      <c r="F7907">
        <v>0.36363636363636365</v>
      </c>
      <c r="G7907">
        <f>AVERAGE(F$2:F7907)</f>
        <v>23249.656057437111</v>
      </c>
    </row>
    <row r="7908" spans="1:7" x14ac:dyDescent="0.25">
      <c r="A7908" s="75" t="s">
        <v>7</v>
      </c>
      <c r="B7908">
        <v>0.15966386554621845</v>
      </c>
      <c r="C7908" s="76" t="s">
        <v>451</v>
      </c>
      <c r="E7908">
        <f t="shared" ca="1" si="226"/>
        <v>0.64654795304764845</v>
      </c>
      <c r="F7908">
        <v>0.75</v>
      </c>
      <c r="G7908">
        <f>AVERAGE(F$2:F7908)</f>
        <v>23246.715763260123</v>
      </c>
    </row>
    <row r="7909" spans="1:7" x14ac:dyDescent="0.25">
      <c r="A7909" s="75" t="s">
        <v>7</v>
      </c>
      <c r="B7909">
        <v>8.2568807339449615E-2</v>
      </c>
      <c r="C7909" s="76" t="s">
        <v>452</v>
      </c>
      <c r="E7909">
        <f t="shared" ca="1" si="226"/>
        <v>2.7815872553735632E-2</v>
      </c>
      <c r="F7909">
        <v>0.63636363636363635</v>
      </c>
      <c r="G7909">
        <f>AVERAGE(F$2:F7909)</f>
        <v>23243.776198338572</v>
      </c>
    </row>
    <row r="7910" spans="1:7" x14ac:dyDescent="0.25">
      <c r="A7910" s="75" t="s">
        <v>7</v>
      </c>
      <c r="B7910">
        <v>0.10714285714285723</v>
      </c>
      <c r="C7910" s="76" t="s">
        <v>453</v>
      </c>
      <c r="E7910">
        <f t="shared" ca="1" si="226"/>
        <v>0.67443253426627636</v>
      </c>
      <c r="F7910">
        <v>0.6</v>
      </c>
      <c r="G7910">
        <f>AVERAGE(F$2:F7910)</f>
        <v>23240.837372166068</v>
      </c>
    </row>
    <row r="7911" spans="1:7" x14ac:dyDescent="0.25">
      <c r="A7911" s="75" t="s">
        <v>7</v>
      </c>
      <c r="B7911">
        <v>5.2631578947368474E-2</v>
      </c>
      <c r="C7911" s="76" t="s">
        <v>454</v>
      </c>
      <c r="E7911">
        <f t="shared" ca="1" si="226"/>
        <v>7.1983160946718305E-2</v>
      </c>
      <c r="F7911">
        <v>0.67804249839021247</v>
      </c>
      <c r="G7911">
        <f>AVERAGE(F$2:F7911)</f>
        <v>23237.899298925906</v>
      </c>
    </row>
    <row r="7912" spans="1:7" x14ac:dyDescent="0.25">
      <c r="A7912" s="75" t="s">
        <v>7</v>
      </c>
      <c r="B7912">
        <v>2.9126213592233035E-2</v>
      </c>
      <c r="C7912" s="76" t="s">
        <v>455</v>
      </c>
      <c r="E7912">
        <f t="shared" ca="1" si="226"/>
        <v>0.29178190161531126</v>
      </c>
      <c r="F7912">
        <v>0.73544973544973546</v>
      </c>
      <c r="G7912">
        <f>AVERAGE(F$2:F7912)</f>
        <v>23234.961975724138</v>
      </c>
    </row>
    <row r="7913" spans="1:7" x14ac:dyDescent="0.25">
      <c r="A7913" s="75" t="s">
        <v>7</v>
      </c>
      <c r="B7913">
        <v>1.9607843137254919E-2</v>
      </c>
      <c r="C7913" s="76" t="s">
        <v>456</v>
      </c>
      <c r="E7913">
        <f t="shared" ca="1" si="226"/>
        <v>0.37909651658495969</v>
      </c>
      <c r="F7913">
        <v>0.5</v>
      </c>
      <c r="G7913">
        <f>AVERAGE(F$2:F7913)</f>
        <v>23232.025365262089</v>
      </c>
    </row>
    <row r="7914" spans="1:7" x14ac:dyDescent="0.25">
      <c r="A7914" s="75" t="s">
        <v>7</v>
      </c>
      <c r="B7914">
        <v>0.13636363636363635</v>
      </c>
      <c r="C7914" s="76" t="s">
        <v>457</v>
      </c>
      <c r="E7914">
        <f t="shared" ca="1" si="226"/>
        <v>0.77505899540275014</v>
      </c>
      <c r="F7914">
        <v>0.23966942148760331</v>
      </c>
      <c r="G7914">
        <f>AVERAGE(F$2:F7914)</f>
        <v>23229.089464125245</v>
      </c>
    </row>
    <row r="7915" spans="1:7" x14ac:dyDescent="0.25">
      <c r="A7915" s="75" t="s">
        <v>7</v>
      </c>
      <c r="B7915">
        <v>0.12359550561797751</v>
      </c>
      <c r="C7915" s="76" t="s">
        <v>458</v>
      </c>
      <c r="E7915">
        <f t="shared" ca="1" si="226"/>
        <v>0.61081642199566455</v>
      </c>
      <c r="F7915">
        <v>0.91980753809141946</v>
      </c>
      <c r="G7915">
        <f>AVERAGE(F$2:F7915)</f>
        <v>23226.154390880791</v>
      </c>
    </row>
    <row r="7916" spans="1:7" x14ac:dyDescent="0.25">
      <c r="A7916" s="75" t="s">
        <v>7</v>
      </c>
      <c r="B7916">
        <v>9.9009900990099098E-3</v>
      </c>
      <c r="C7916" s="76" t="s">
        <v>459</v>
      </c>
      <c r="E7916">
        <f t="shared" ca="1" si="226"/>
        <v>0.55620350911816396</v>
      </c>
      <c r="F7916">
        <v>4.4545454545454541</v>
      </c>
      <c r="G7916">
        <f>AVERAGE(F$2:F7916)</f>
        <v>23223.220505871897</v>
      </c>
    </row>
    <row r="7917" spans="1:7" x14ac:dyDescent="0.25">
      <c r="A7917" s="75" t="s">
        <v>7</v>
      </c>
      <c r="B7917">
        <v>9.9009900990099098E-3</v>
      </c>
      <c r="C7917" s="76" t="s">
        <v>460</v>
      </c>
      <c r="E7917">
        <f t="shared" ca="1" si="226"/>
        <v>0.97046405459008345</v>
      </c>
      <c r="F7917">
        <v>1.3809523809523809</v>
      </c>
      <c r="G7917">
        <f>AVERAGE(F$2:F7917)</f>
        <v>23220.28697384139</v>
      </c>
    </row>
    <row r="7918" spans="1:7" x14ac:dyDescent="0.25">
      <c r="A7918" s="75" t="s">
        <v>7</v>
      </c>
      <c r="B7918">
        <v>6.1428571428571432</v>
      </c>
      <c r="C7918" s="76" t="s">
        <v>461</v>
      </c>
      <c r="E7918">
        <f t="shared" ca="1" si="226"/>
        <v>0.58762848180016569</v>
      </c>
      <c r="F7918">
        <v>2.7914691943127963</v>
      </c>
      <c r="G7918">
        <f>AVERAGE(F$2:F7918)</f>
        <v>23217.354361045553</v>
      </c>
    </row>
    <row r="7919" spans="1:7" x14ac:dyDescent="0.25">
      <c r="A7919" s="75" t="s">
        <v>7</v>
      </c>
      <c r="B7919">
        <v>12.888888888888889</v>
      </c>
      <c r="C7919" s="76" t="s">
        <v>462</v>
      </c>
      <c r="E7919">
        <f t="shared" ca="1" si="226"/>
        <v>8.5263361706154117E-2</v>
      </c>
      <c r="F7919">
        <v>1.9159519725557463</v>
      </c>
      <c r="G7919">
        <f>AVERAGE(F$2:F7919)</f>
        <v>23214.422378422532</v>
      </c>
    </row>
    <row r="7920" spans="1:7" x14ac:dyDescent="0.25">
      <c r="A7920" s="75" t="s">
        <v>7</v>
      </c>
      <c r="B7920">
        <v>6.8125</v>
      </c>
      <c r="C7920" s="76" t="s">
        <v>463</v>
      </c>
      <c r="E7920">
        <f t="shared" ca="1" si="226"/>
        <v>0.90440752578939843</v>
      </c>
      <c r="F7920">
        <v>0.13636363636363635</v>
      </c>
      <c r="G7920">
        <f>AVERAGE(F$2:F7920)</f>
        <v>23211.490911568788</v>
      </c>
    </row>
    <row r="7921" spans="1:7" x14ac:dyDescent="0.25">
      <c r="A7921" s="75" t="s">
        <v>7</v>
      </c>
      <c r="B7921">
        <v>10.363636363636363</v>
      </c>
      <c r="C7921" s="76" t="s">
        <v>464</v>
      </c>
      <c r="E7921">
        <f t="shared" ca="1" si="226"/>
        <v>0.60477770505487394</v>
      </c>
      <c r="F7921">
        <v>0.2</v>
      </c>
      <c r="G7921">
        <f>AVERAGE(F$2:F7921)</f>
        <v>23208.560193019344</v>
      </c>
    </row>
    <row r="7922" spans="1:7" x14ac:dyDescent="0.25">
      <c r="A7922" s="75" t="s">
        <v>7</v>
      </c>
      <c r="B7922">
        <v>4.6818181818181817</v>
      </c>
      <c r="C7922" s="76" t="s">
        <v>465</v>
      </c>
      <c r="E7922">
        <f t="shared" ca="1" si="226"/>
        <v>0.26542969584446541</v>
      </c>
      <c r="F7922">
        <v>3.5454545454545454</v>
      </c>
      <c r="G7922">
        <f>AVERAGE(F$2:F7922)</f>
        <v>23205.630636809463</v>
      </c>
    </row>
    <row r="7923" spans="1:7" x14ac:dyDescent="0.25">
      <c r="A7923" s="75" t="s">
        <v>7</v>
      </c>
      <c r="B7923">
        <v>2.90625</v>
      </c>
      <c r="C7923" s="76" t="s">
        <v>466</v>
      </c>
      <c r="E7923">
        <f t="shared" ca="1" si="226"/>
        <v>0.50215178294216922</v>
      </c>
      <c r="F7923">
        <v>0.70167064439140814</v>
      </c>
      <c r="G7923">
        <f>AVERAGE(F$2:F7923)</f>
        <v>23202.701461226759</v>
      </c>
    </row>
    <row r="7924" spans="1:7" x14ac:dyDescent="0.25">
      <c r="A7924" s="75" t="s">
        <v>7</v>
      </c>
      <c r="B7924">
        <v>5.9444444444444438</v>
      </c>
      <c r="C7924" s="76" t="s">
        <v>467</v>
      </c>
      <c r="E7924">
        <f t="shared" ca="1" si="226"/>
        <v>0.77499012204869278</v>
      </c>
      <c r="F7924">
        <v>0.16666666666666666</v>
      </c>
      <c r="G7924">
        <f>AVERAGE(F$2:F7924)</f>
        <v>23199.772957529352</v>
      </c>
    </row>
    <row r="7925" spans="1:7" x14ac:dyDescent="0.25">
      <c r="A7925" s="75" t="s">
        <v>7</v>
      </c>
      <c r="B7925">
        <v>2.4246575342465753</v>
      </c>
      <c r="C7925" s="76" t="s">
        <v>468</v>
      </c>
      <c r="E7925">
        <f t="shared" ca="1" si="226"/>
        <v>0.7211348155976558</v>
      </c>
      <c r="F7925">
        <v>17.75</v>
      </c>
      <c r="G7925">
        <f>AVERAGE(F$2:F7925)</f>
        <v>23196.847411976913</v>
      </c>
    </row>
    <row r="7926" spans="1:7" x14ac:dyDescent="0.25">
      <c r="A7926" s="75" t="s">
        <v>7</v>
      </c>
      <c r="B7926">
        <v>2.3333333333333335</v>
      </c>
      <c r="C7926" s="76" t="s">
        <v>469</v>
      </c>
      <c r="E7926">
        <f t="shared" ca="1" si="226"/>
        <v>0.53262975580627947</v>
      </c>
      <c r="F7926">
        <v>0.28150021070375059</v>
      </c>
      <c r="G7926">
        <f>AVERAGE(F$2:F7926)</f>
        <v>23193.920400505398</v>
      </c>
    </row>
    <row r="7927" spans="1:7" x14ac:dyDescent="0.25">
      <c r="A7927" s="75" t="s">
        <v>7</v>
      </c>
      <c r="B7927">
        <v>1.6881720430107527</v>
      </c>
      <c r="C7927" s="76" t="s">
        <v>470</v>
      </c>
      <c r="E7927">
        <f t="shared" ca="1" si="226"/>
        <v>0.23599801130534259</v>
      </c>
      <c r="F7927">
        <v>0.44927536231884058</v>
      </c>
      <c r="G7927">
        <f>AVERAGE(F$2:F7927)</f>
        <v>23190.994148786354</v>
      </c>
    </row>
    <row r="7928" spans="1:7" x14ac:dyDescent="0.25">
      <c r="A7928" s="75" t="s">
        <v>7</v>
      </c>
      <c r="B7928">
        <v>2.2467532467532467</v>
      </c>
      <c r="C7928" s="76" t="s">
        <v>471</v>
      </c>
      <c r="E7928">
        <f t="shared" ca="1" si="226"/>
        <v>0.79177121755902713</v>
      </c>
      <c r="F7928">
        <v>4.5941807044410452E-3</v>
      </c>
      <c r="G7928">
        <f>AVERAGE(F$2:F7928)</f>
        <v>23188.068579270192</v>
      </c>
    </row>
    <row r="7929" spans="1:7" x14ac:dyDescent="0.25">
      <c r="A7929" s="75" t="s">
        <v>7</v>
      </c>
      <c r="B7929">
        <v>2.90625</v>
      </c>
      <c r="C7929" s="76" t="s">
        <v>472</v>
      </c>
      <c r="E7929">
        <f t="shared" ca="1" si="226"/>
        <v>0.19514306422235062</v>
      </c>
      <c r="F7929">
        <v>0.68404423380726698</v>
      </c>
      <c r="G7929">
        <f>AVERAGE(F$2:F7929)</f>
        <v>23185.143833491304</v>
      </c>
    </row>
    <row r="7930" spans="1:7" x14ac:dyDescent="0.25">
      <c r="B7930">
        <v>8.6956521739130391E-2</v>
      </c>
      <c r="C7930" s="76" t="s">
        <v>81</v>
      </c>
      <c r="E7930">
        <f t="shared" ca="1" si="226"/>
        <v>0.63012168933978752</v>
      </c>
      <c r="F7930">
        <v>0.73684210526315785</v>
      </c>
      <c r="G7930">
        <f>AVERAGE(F$2:F7930)</f>
        <v>23182.219832105078</v>
      </c>
    </row>
    <row r="7931" spans="1:7" x14ac:dyDescent="0.25">
      <c r="A7931" s="75" t="s">
        <v>8</v>
      </c>
      <c r="B7931">
        <v>0.2805755395683453</v>
      </c>
      <c r="C7931" s="76" t="s">
        <v>82</v>
      </c>
      <c r="E7931">
        <f t="shared" ca="1" si="226"/>
        <v>0.33442047963901811</v>
      </c>
      <c r="F7931">
        <v>0.89873417721518978</v>
      </c>
      <c r="G7931">
        <f>AVERAGE(F$2:F7931)</f>
        <v>23179.296588587054</v>
      </c>
    </row>
    <row r="7932" spans="1:7" x14ac:dyDescent="0.25">
      <c r="A7932" s="75" t="s">
        <v>8</v>
      </c>
      <c r="B7932">
        <v>0.16666666666666663</v>
      </c>
      <c r="C7932" s="76" t="s">
        <v>83</v>
      </c>
      <c r="E7932">
        <f t="shared" ca="1" si="226"/>
        <v>0.61984349568654762</v>
      </c>
      <c r="F7932">
        <v>3.5259849762379883E-3</v>
      </c>
      <c r="G7932">
        <f>AVERAGE(F$2:F7932)</f>
        <v>23176.373969363423</v>
      </c>
    </row>
    <row r="7933" spans="1:7" x14ac:dyDescent="0.25">
      <c r="A7933" s="75" t="s">
        <v>8</v>
      </c>
      <c r="B7933">
        <v>0.15254237288135589</v>
      </c>
      <c r="C7933" s="76" t="s">
        <v>84</v>
      </c>
      <c r="E7933">
        <f t="shared" ca="1" si="226"/>
        <v>0.83505892928452341</v>
      </c>
      <c r="F7933">
        <v>0.24812030075187974</v>
      </c>
      <c r="G7933">
        <f>AVERAGE(F$2:F7933)</f>
        <v>23173.452117894809</v>
      </c>
    </row>
    <row r="7934" spans="1:7" x14ac:dyDescent="0.25">
      <c r="A7934" s="75" t="s">
        <v>8</v>
      </c>
      <c r="B7934">
        <v>0.2592592592592593</v>
      </c>
      <c r="C7934" s="76" t="s">
        <v>85</v>
      </c>
      <c r="E7934">
        <f t="shared" ca="1" si="226"/>
        <v>0.89526947030813908</v>
      </c>
      <c r="F7934">
        <v>0.10714285714285723</v>
      </c>
      <c r="G7934">
        <f>AVERAGE(F$2:F7934)</f>
        <v>23170.530985287343</v>
      </c>
    </row>
    <row r="7935" spans="1:7" x14ac:dyDescent="0.25">
      <c r="A7935" s="75" t="s">
        <v>8</v>
      </c>
      <c r="B7935">
        <v>3.0927835051546421E-2</v>
      </c>
      <c r="C7935" s="76" t="s">
        <v>86</v>
      </c>
      <c r="E7935">
        <f t="shared" ca="1" si="226"/>
        <v>0.67007785209432036</v>
      </c>
      <c r="F7935">
        <v>0.30555555555555558</v>
      </c>
      <c r="G7935">
        <f>AVERAGE(F$2:F7935)</f>
        <v>23167.610614045883</v>
      </c>
    </row>
    <row r="7936" spans="1:7" x14ac:dyDescent="0.25">
      <c r="A7936" s="75" t="s">
        <v>8</v>
      </c>
      <c r="B7936">
        <v>0</v>
      </c>
      <c r="C7936" s="76" t="s">
        <v>87</v>
      </c>
      <c r="E7936">
        <f t="shared" ca="1" si="226"/>
        <v>0.92190711161816019</v>
      </c>
      <c r="F7936">
        <v>0.18518518518518517</v>
      </c>
      <c r="G7936">
        <f>AVERAGE(F$2:F7936)</f>
        <v>23164.690963708283</v>
      </c>
    </row>
    <row r="7937" spans="1:7" x14ac:dyDescent="0.25">
      <c r="A7937" s="75" t="s">
        <v>8</v>
      </c>
      <c r="B7937">
        <v>0.11971830985915485</v>
      </c>
      <c r="C7937" s="76" t="s">
        <v>88</v>
      </c>
      <c r="E7937">
        <f t="shared" ca="1" si="226"/>
        <v>0.85611247715524919</v>
      </c>
      <c r="F7937">
        <v>0</v>
      </c>
      <c r="G7937">
        <f>AVERAGE(F$2:F7937)</f>
        <v>23161.772025834834</v>
      </c>
    </row>
    <row r="7938" spans="1:7" x14ac:dyDescent="0.25">
      <c r="A7938" s="75" t="s">
        <v>8</v>
      </c>
      <c r="B7938">
        <v>0.22299922299922295</v>
      </c>
      <c r="C7938" s="76" t="s">
        <v>89</v>
      </c>
      <c r="E7938">
        <f t="shared" ref="E7938:E8001" ca="1" si="227">RAND()</f>
        <v>0.34820131226725581</v>
      </c>
      <c r="F7938">
        <v>0.33333333333333331</v>
      </c>
      <c r="G7938">
        <f>AVERAGE(F$2:F7938)</f>
        <v>23158.853865485522</v>
      </c>
    </row>
    <row r="7939" spans="1:7" x14ac:dyDescent="0.25">
      <c r="A7939" s="75" t="s">
        <v>8</v>
      </c>
      <c r="B7939">
        <v>0.35691318327974275</v>
      </c>
      <c r="C7939" s="76" t="s">
        <v>90</v>
      </c>
      <c r="E7939">
        <f t="shared" ca="1" si="227"/>
        <v>9.9126260888370066E-2</v>
      </c>
      <c r="F7939">
        <v>0.9642857142857143</v>
      </c>
      <c r="G7939">
        <f>AVERAGE(F$2:F7939)</f>
        <v>23155.936519859446</v>
      </c>
    </row>
    <row r="7940" spans="1:7" x14ac:dyDescent="0.25">
      <c r="A7940" s="75" t="s">
        <v>8</v>
      </c>
      <c r="B7940">
        <v>0.32750504371217221</v>
      </c>
      <c r="C7940" s="76" t="s">
        <v>91</v>
      </c>
      <c r="E7940">
        <f t="shared" ca="1" si="227"/>
        <v>0.45213179212682708</v>
      </c>
      <c r="F7940">
        <v>0.64633068081343947</v>
      </c>
      <c r="G7940">
        <f>AVERAGE(F$2:F7940)</f>
        <v>23153.019869123942</v>
      </c>
    </row>
    <row r="7941" spans="1:7" x14ac:dyDescent="0.25">
      <c r="A7941" s="75" t="s">
        <v>8</v>
      </c>
      <c r="B7941">
        <v>2.0720628763907303E-2</v>
      </c>
      <c r="C7941" s="76" t="s">
        <v>92</v>
      </c>
      <c r="E7941">
        <f t="shared" ca="1" si="227"/>
        <v>0.7307899000490834</v>
      </c>
      <c r="F7941">
        <v>1.9607843137254902E-2</v>
      </c>
      <c r="G7941">
        <f>AVERAGE(F$2:F7941)</f>
        <v>23150.103874128818</v>
      </c>
    </row>
    <row r="7942" spans="1:7" x14ac:dyDescent="0.25">
      <c r="A7942" s="75" t="s">
        <v>8</v>
      </c>
      <c r="B7942">
        <v>0.25149700598802399</v>
      </c>
      <c r="C7942" s="76" t="s">
        <v>93</v>
      </c>
      <c r="E7942">
        <f t="shared" ca="1" si="227"/>
        <v>0.96330273404652145</v>
      </c>
      <c r="F7942">
        <v>0.19047619047619047</v>
      </c>
      <c r="G7942">
        <f>AVERAGE(F$2:F7942)</f>
        <v>23147.188635065984</v>
      </c>
    </row>
    <row r="7943" spans="1:7" x14ac:dyDescent="0.25">
      <c r="A7943" s="75" t="s">
        <v>8</v>
      </c>
      <c r="B7943">
        <v>0.40334128878281622</v>
      </c>
      <c r="C7943" s="76" t="s">
        <v>94</v>
      </c>
      <c r="E7943">
        <f t="shared" ca="1" si="227"/>
        <v>0.26727206537104253</v>
      </c>
      <c r="F7943">
        <v>0.83333333333333337</v>
      </c>
      <c r="G7943">
        <f>AVERAGE(F$2:F7943)</f>
        <v>23144.274211079366</v>
      </c>
    </row>
    <row r="7944" spans="1:7" x14ac:dyDescent="0.25">
      <c r="A7944" s="75" t="s">
        <v>8</v>
      </c>
      <c r="B7944">
        <v>5.5712936732766706E-2</v>
      </c>
      <c r="C7944" s="76" t="s">
        <v>95</v>
      </c>
      <c r="E7944">
        <f t="shared" ca="1" si="227"/>
        <v>0.39548397777788002</v>
      </c>
      <c r="F7944">
        <v>0.91666666666666663</v>
      </c>
      <c r="G7944">
        <f>AVERAGE(F$2:F7944)</f>
        <v>23141.36053141873</v>
      </c>
    </row>
    <row r="7945" spans="1:7" x14ac:dyDescent="0.25">
      <c r="A7945" s="75" t="s">
        <v>8</v>
      </c>
      <c r="B7945">
        <v>0.23896499238964997</v>
      </c>
      <c r="C7945" s="76" t="s">
        <v>96</v>
      </c>
      <c r="E7945">
        <f t="shared" ca="1" si="227"/>
        <v>0.45721885573471033</v>
      </c>
      <c r="F7945">
        <v>0.79211469534050183</v>
      </c>
      <c r="G7945">
        <f>AVERAGE(F$2:F7945)</f>
        <v>23138.447569634151</v>
      </c>
    </row>
    <row r="7946" spans="1:7" x14ac:dyDescent="0.25">
      <c r="A7946" s="75" t="s">
        <v>8</v>
      </c>
      <c r="B7946">
        <v>0.14310197086546703</v>
      </c>
      <c r="C7946" s="76" t="s">
        <v>97</v>
      </c>
      <c r="E7946">
        <f t="shared" ca="1" si="227"/>
        <v>0.37694437300716044</v>
      </c>
      <c r="F7946">
        <v>0.38144329896907214</v>
      </c>
      <c r="G7946">
        <f>AVERAGE(F$2:F7946)</f>
        <v>23135.535289442036</v>
      </c>
    </row>
    <row r="7947" spans="1:7" x14ac:dyDescent="0.25">
      <c r="A7947" s="75" t="s">
        <v>8</v>
      </c>
      <c r="B7947">
        <v>0.36507936507936506</v>
      </c>
      <c r="C7947" s="76" t="s">
        <v>98</v>
      </c>
      <c r="E7947">
        <f t="shared" ca="1" si="227"/>
        <v>8.8414977244803294E-2</v>
      </c>
      <c r="F7947">
        <v>3.347826086956522</v>
      </c>
      <c r="G7947">
        <f>AVERAGE(F$2:F7947)</f>
        <v>23132.624115585586</v>
      </c>
    </row>
    <row r="7948" spans="1:7" x14ac:dyDescent="0.25">
      <c r="A7948" s="75" t="s">
        <v>8</v>
      </c>
      <c r="B7948">
        <v>0.31271477663230246</v>
      </c>
      <c r="C7948" s="76" t="s">
        <v>340</v>
      </c>
      <c r="E7948">
        <f t="shared" ca="1" si="227"/>
        <v>1.1437374302854519E-2</v>
      </c>
      <c r="F7948">
        <v>1.2727272727272725</v>
      </c>
      <c r="G7948">
        <f>AVERAGE(F$2:F7948)</f>
        <v>23129.713413259135</v>
      </c>
    </row>
    <row r="7949" spans="1:7" x14ac:dyDescent="0.25">
      <c r="A7949" s="75" t="s">
        <v>8</v>
      </c>
      <c r="B7949">
        <v>0.33333333333333331</v>
      </c>
      <c r="C7949" s="76" t="s">
        <v>341</v>
      </c>
      <c r="E7949">
        <f t="shared" ca="1" si="227"/>
        <v>0.65373437703755155</v>
      </c>
      <c r="F7949">
        <v>0.45945945945945948</v>
      </c>
      <c r="G7949">
        <f>AVERAGE(F$2:F7949)</f>
        <v>23126.803341045521</v>
      </c>
    </row>
    <row r="7950" spans="1:7" x14ac:dyDescent="0.25">
      <c r="A7950" s="75" t="s">
        <v>8</v>
      </c>
      <c r="B7950">
        <v>7.5566750629722425E-3</v>
      </c>
      <c r="C7950" s="76" t="s">
        <v>342</v>
      </c>
      <c r="E7950">
        <f t="shared" ca="1" si="227"/>
        <v>0.57528665928800093</v>
      </c>
      <c r="F7950">
        <v>1.8534288433602391E-3</v>
      </c>
      <c r="G7950">
        <f>AVERAGE(F$2:F7950)</f>
        <v>23123.893943449897</v>
      </c>
    </row>
    <row r="7951" spans="1:7" x14ac:dyDescent="0.25">
      <c r="A7951" s="75" t="s">
        <v>8</v>
      </c>
      <c r="B7951">
        <v>9.0909090909090981E-2</v>
      </c>
      <c r="C7951" s="76" t="s">
        <v>447</v>
      </c>
      <c r="E7951">
        <f t="shared" ca="1" si="227"/>
        <v>0.25000098109286972</v>
      </c>
      <c r="F7951">
        <v>0.14074583261728815</v>
      </c>
      <c r="G7951">
        <f>AVERAGE(F$2:F7951)</f>
        <v>23120.985295248938</v>
      </c>
    </row>
    <row r="7952" spans="1:7" x14ac:dyDescent="0.25">
      <c r="A7952" s="75" t="s">
        <v>8</v>
      </c>
      <c r="B7952">
        <v>6.3829787234042618E-2</v>
      </c>
      <c r="C7952" s="76" t="s">
        <v>448</v>
      </c>
      <c r="E7952">
        <f t="shared" ca="1" si="227"/>
        <v>0.6149686657121386</v>
      </c>
      <c r="F7952">
        <v>0.63265306122448983</v>
      </c>
      <c r="G7952">
        <f>AVERAGE(F$2:F7952)</f>
        <v>23118.077440558685</v>
      </c>
    </row>
    <row r="7953" spans="1:7" x14ac:dyDescent="0.25">
      <c r="A7953" s="75" t="s">
        <v>8</v>
      </c>
      <c r="B7953">
        <v>8.2568807339449615E-2</v>
      </c>
      <c r="C7953" s="76" t="s">
        <v>449</v>
      </c>
      <c r="E7953">
        <f t="shared" ca="1" si="227"/>
        <v>0.47124676182349212</v>
      </c>
      <c r="F7953">
        <v>4.5338467290909207E-2</v>
      </c>
      <c r="G7953">
        <f>AVERAGE(F$2:F7953)</f>
        <v>23115.170243362751</v>
      </c>
    </row>
    <row r="7954" spans="1:7" x14ac:dyDescent="0.25">
      <c r="A7954" s="75" t="s">
        <v>8</v>
      </c>
      <c r="B7954">
        <v>1.0101010101010111E-2</v>
      </c>
      <c r="C7954" s="76" t="s">
        <v>450</v>
      </c>
      <c r="E7954">
        <f t="shared" ca="1" si="227"/>
        <v>0.98466447726575856</v>
      </c>
      <c r="F7954">
        <v>0.38373048479868527</v>
      </c>
      <c r="G7954">
        <f>AVERAGE(F$2:F7954)</f>
        <v>23112.263819810269</v>
      </c>
    </row>
    <row r="7955" spans="1:7" x14ac:dyDescent="0.25">
      <c r="A7955" s="75" t="s">
        <v>8</v>
      </c>
      <c r="B7955">
        <v>0.15966386554621845</v>
      </c>
      <c r="C7955" s="76" t="s">
        <v>451</v>
      </c>
      <c r="E7955">
        <f t="shared" ca="1" si="227"/>
        <v>0.43514301941644196</v>
      </c>
      <c r="F7955">
        <v>6.3619631901840492</v>
      </c>
      <c r="G7955">
        <f>AVERAGE(F$2:F7955)</f>
        <v>23109.358878666615</v>
      </c>
    </row>
    <row r="7956" spans="1:7" x14ac:dyDescent="0.25">
      <c r="A7956" s="75" t="s">
        <v>8</v>
      </c>
      <c r="B7956">
        <v>8.2568807339449615E-2</v>
      </c>
      <c r="C7956" s="76" t="s">
        <v>452</v>
      </c>
      <c r="E7956">
        <f t="shared" ca="1" si="227"/>
        <v>0.47068308622746469</v>
      </c>
      <c r="F7956">
        <v>7.5425790754257843E-2</v>
      </c>
      <c r="G7956">
        <f>AVERAGE(F$2:F7956)</f>
        <v>23106.453877604032</v>
      </c>
    </row>
    <row r="7957" spans="1:7" x14ac:dyDescent="0.25">
      <c r="A7957" s="75" t="s">
        <v>8</v>
      </c>
      <c r="B7957">
        <v>0.10714285714285723</v>
      </c>
      <c r="C7957" s="76" t="s">
        <v>453</v>
      </c>
      <c r="E7957">
        <f t="shared" ca="1" si="227"/>
        <v>0.18608611201712788</v>
      </c>
      <c r="F7957">
        <v>0.2857142857142857</v>
      </c>
      <c r="G7957">
        <f>AVERAGE(F$2:F7957)</f>
        <v>23103.549633239614</v>
      </c>
    </row>
    <row r="7958" spans="1:7" x14ac:dyDescent="0.25">
      <c r="A7958" s="75" t="s">
        <v>8</v>
      </c>
      <c r="B7958">
        <v>5.2631578947368474E-2</v>
      </c>
      <c r="C7958" s="76" t="s">
        <v>454</v>
      </c>
      <c r="E7958">
        <f t="shared" ca="1" si="227"/>
        <v>0.48824079250828445</v>
      </c>
      <c r="F7958">
        <v>9.9009900990099098E-3</v>
      </c>
      <c r="G7958">
        <f>AVERAGE(F$2:F7958)</f>
        <v>23100.646084196978</v>
      </c>
    </row>
    <row r="7959" spans="1:7" x14ac:dyDescent="0.25">
      <c r="A7959" s="75" t="s">
        <v>8</v>
      </c>
      <c r="B7959">
        <v>2.9126213592233035E-2</v>
      </c>
      <c r="C7959" s="76" t="s">
        <v>455</v>
      </c>
      <c r="E7959">
        <f t="shared" ca="1" si="227"/>
        <v>0.8561204906685399</v>
      </c>
      <c r="F7959">
        <v>2.0408163265306121E-2</v>
      </c>
      <c r="G7959">
        <f>AVERAGE(F$2:F7959)</f>
        <v>23097.743266192949</v>
      </c>
    </row>
    <row r="7960" spans="1:7" x14ac:dyDescent="0.25">
      <c r="A7960" s="75" t="s">
        <v>8</v>
      </c>
      <c r="B7960">
        <v>1.9607843137254919E-2</v>
      </c>
      <c r="C7960" s="76" t="s">
        <v>456</v>
      </c>
      <c r="E7960">
        <f t="shared" ca="1" si="227"/>
        <v>0.3202202453130486</v>
      </c>
      <c r="F7960">
        <v>0.25</v>
      </c>
      <c r="G7960">
        <f>AVERAGE(F$2:F7960)</f>
        <v>23094.841206478639</v>
      </c>
    </row>
    <row r="7961" spans="1:7" x14ac:dyDescent="0.25">
      <c r="A7961" s="75" t="s">
        <v>8</v>
      </c>
      <c r="B7961">
        <v>0.13636363636363635</v>
      </c>
      <c r="C7961" s="76" t="s">
        <v>457</v>
      </c>
      <c r="E7961">
        <f t="shared" ca="1" si="227"/>
        <v>5.1048150533901548E-2</v>
      </c>
      <c r="F7961">
        <v>11.5</v>
      </c>
      <c r="G7961">
        <f>AVERAGE(F$2:F7961)</f>
        <v>23091.941289241644</v>
      </c>
    </row>
    <row r="7962" spans="1:7" x14ac:dyDescent="0.25">
      <c r="A7962" s="75" t="s">
        <v>8</v>
      </c>
      <c r="B7962">
        <v>0.12359550561797751</v>
      </c>
      <c r="C7962" s="76" t="s">
        <v>458</v>
      </c>
      <c r="E7962">
        <f t="shared" ca="1" si="227"/>
        <v>0.68960941612474602</v>
      </c>
      <c r="F7962">
        <v>7.333333333333333</v>
      </c>
      <c r="G7962">
        <f>AVERAGE(F$2:F7962)</f>
        <v>23089.041577150714</v>
      </c>
    </row>
    <row r="7963" spans="1:7" x14ac:dyDescent="0.25">
      <c r="A7963" s="75" t="s">
        <v>8</v>
      </c>
      <c r="B7963">
        <v>9.9009900990099098E-3</v>
      </c>
      <c r="C7963" s="76" t="s">
        <v>459</v>
      </c>
      <c r="E7963">
        <f t="shared" ca="1" si="227"/>
        <v>9.586933154484123E-2</v>
      </c>
      <c r="F7963">
        <v>0.61265822784810131</v>
      </c>
      <c r="G7963">
        <f>AVERAGE(F$2:F7963)</f>
        <v>23086.141749353814</v>
      </c>
    </row>
    <row r="7964" spans="1:7" x14ac:dyDescent="0.25">
      <c r="A7964" s="75" t="s">
        <v>8</v>
      </c>
      <c r="B7964">
        <v>9.9009900990099098E-3</v>
      </c>
      <c r="C7964" s="76" t="s">
        <v>460</v>
      </c>
      <c r="E7964">
        <f t="shared" ca="1" si="227"/>
        <v>0.8439602862089266</v>
      </c>
      <c r="F7964">
        <v>0.53061224489795922</v>
      </c>
      <c r="G7964">
        <f>AVERAGE(F$2:F7964)</f>
        <v>23083.242639578966</v>
      </c>
    </row>
    <row r="7965" spans="1:7" x14ac:dyDescent="0.25">
      <c r="A7965" s="75" t="s">
        <v>8</v>
      </c>
      <c r="B7965">
        <v>1.8571428571428574</v>
      </c>
      <c r="C7965" s="76" t="s">
        <v>461</v>
      </c>
      <c r="E7965">
        <f t="shared" ca="1" si="227"/>
        <v>0.1205790902333117</v>
      </c>
      <c r="F7965">
        <v>0.55555555555555558</v>
      </c>
      <c r="G7965">
        <f>AVERAGE(F$2:F7965)</f>
        <v>23080.344260989812</v>
      </c>
    </row>
    <row r="7966" spans="1:7" x14ac:dyDescent="0.25">
      <c r="A7966" s="75" t="s">
        <v>8</v>
      </c>
      <c r="B7966">
        <v>4.5555555555555562</v>
      </c>
      <c r="C7966" s="76" t="s">
        <v>462</v>
      </c>
      <c r="E7966">
        <f t="shared" ca="1" si="227"/>
        <v>0.14355060060688374</v>
      </c>
      <c r="F7966">
        <v>1.8985507246376809</v>
      </c>
      <c r="G7966">
        <f>AVERAGE(F$2:F7966)</f>
        <v>23077.446778791411</v>
      </c>
    </row>
    <row r="7967" spans="1:7" x14ac:dyDescent="0.25">
      <c r="A7967" s="75" t="s">
        <v>8</v>
      </c>
      <c r="B7967">
        <v>2.1249999999999996</v>
      </c>
      <c r="C7967" s="76" t="s">
        <v>463</v>
      </c>
      <c r="E7967">
        <f t="shared" ca="1" si="227"/>
        <v>0.30013376678057746</v>
      </c>
      <c r="F7967">
        <v>0</v>
      </c>
      <c r="G7967">
        <f>AVERAGE(F$2:F7967)</f>
        <v>23074.54978572352</v>
      </c>
    </row>
    <row r="7968" spans="1:7" x14ac:dyDescent="0.25">
      <c r="A7968" s="75" t="s">
        <v>8</v>
      </c>
      <c r="B7968">
        <v>3.5454545454545454</v>
      </c>
      <c r="C7968" s="76" t="s">
        <v>464</v>
      </c>
      <c r="E7968">
        <f t="shared" ca="1" si="227"/>
        <v>0.88634362089073893</v>
      </c>
      <c r="F7968">
        <v>4</v>
      </c>
      <c r="G7968">
        <f>AVERAGE(F$2:F7968)</f>
        <v>23071.654021974842</v>
      </c>
    </row>
    <row r="7969" spans="1:7" x14ac:dyDescent="0.25">
      <c r="A7969" s="75" t="s">
        <v>8</v>
      </c>
      <c r="B7969">
        <v>1.2727272727272729</v>
      </c>
      <c r="C7969" s="76" t="s">
        <v>465</v>
      </c>
      <c r="E7969">
        <f t="shared" ca="1" si="227"/>
        <v>0.502461469020415</v>
      </c>
      <c r="F7969">
        <v>0.1891891891891892</v>
      </c>
      <c r="G7969">
        <f>AVERAGE(F$2:F7969)</f>
        <v>23068.758506810085</v>
      </c>
    </row>
    <row r="7970" spans="1:7" x14ac:dyDescent="0.25">
      <c r="A7970" s="75" t="s">
        <v>8</v>
      </c>
      <c r="B7970">
        <v>0.56249999999999989</v>
      </c>
      <c r="C7970" s="76" t="s">
        <v>466</v>
      </c>
      <c r="E7970">
        <f t="shared" ca="1" si="227"/>
        <v>0.55943783967234229</v>
      </c>
      <c r="F7970">
        <v>0.77777777777777779</v>
      </c>
      <c r="G7970">
        <f>AVERAGE(F$2:F7970)</f>
        <v>23065.863792199845</v>
      </c>
    </row>
    <row r="7971" spans="1:7" x14ac:dyDescent="0.25">
      <c r="A7971" s="75" t="s">
        <v>8</v>
      </c>
      <c r="B7971">
        <v>1.7777777777777779</v>
      </c>
      <c r="C7971" s="76" t="s">
        <v>467</v>
      </c>
      <c r="E7971">
        <f t="shared" ca="1" si="227"/>
        <v>0.23565195712374021</v>
      </c>
      <c r="F7971">
        <v>0.85611510791366907</v>
      </c>
      <c r="G7971">
        <f>AVERAGE(F$2:F7971)</f>
        <v>23062.969813821288</v>
      </c>
    </row>
    <row r="7972" spans="1:7" x14ac:dyDescent="0.25">
      <c r="A7972" s="75" t="s">
        <v>8</v>
      </c>
      <c r="B7972">
        <v>0.36986301369863017</v>
      </c>
      <c r="C7972" s="76" t="s">
        <v>468</v>
      </c>
      <c r="E7972">
        <f t="shared" ca="1" si="227"/>
        <v>0.98879024236466617</v>
      </c>
      <c r="F7972">
        <v>6.3260073260073257</v>
      </c>
      <c r="G7972">
        <f>AVERAGE(F$2:F7972)</f>
        <v>23060.077247793626</v>
      </c>
    </row>
    <row r="7973" spans="1:7" x14ac:dyDescent="0.25">
      <c r="A7973" s="75" t="s">
        <v>8</v>
      </c>
      <c r="B7973">
        <v>0.33333333333333331</v>
      </c>
      <c r="C7973" s="76" t="s">
        <v>469</v>
      </c>
      <c r="E7973">
        <f t="shared" ca="1" si="227"/>
        <v>0.95411563773918207</v>
      </c>
      <c r="F7973">
        <v>0.77883096366508686</v>
      </c>
      <c r="G7973">
        <f>AVERAGE(F$2:F7973)</f>
        <v>23057.1847116149</v>
      </c>
    </row>
    <row r="7974" spans="1:7" x14ac:dyDescent="0.25">
      <c r="A7974" s="75" t="s">
        <v>8</v>
      </c>
      <c r="B7974">
        <v>7.5268817204301078E-2</v>
      </c>
      <c r="C7974" s="76" t="s">
        <v>470</v>
      </c>
      <c r="E7974">
        <f t="shared" ca="1" si="227"/>
        <v>0.743970211045625</v>
      </c>
      <c r="F7974">
        <v>0.95783132530120485</v>
      </c>
      <c r="G7974">
        <f>AVERAGE(F$2:F7974)</f>
        <v>23054.292923469875</v>
      </c>
    </row>
    <row r="7975" spans="1:7" x14ac:dyDescent="0.25">
      <c r="A7975" s="75" t="s">
        <v>8</v>
      </c>
      <c r="B7975">
        <v>0.29870129870129869</v>
      </c>
      <c r="C7975" s="76" t="s">
        <v>471</v>
      </c>
      <c r="E7975">
        <f t="shared" ca="1" si="227"/>
        <v>0.71585522158918691</v>
      </c>
      <c r="F7975">
        <v>0.50495049504950495</v>
      </c>
      <c r="G7975">
        <f>AVERAGE(F$2:F7975)</f>
        <v>23051.401803834437</v>
      </c>
    </row>
    <row r="7976" spans="1:7" x14ac:dyDescent="0.25">
      <c r="A7976" s="75" t="s">
        <v>8</v>
      </c>
      <c r="B7976">
        <v>0.5625</v>
      </c>
      <c r="C7976" s="76" t="s">
        <v>472</v>
      </c>
      <c r="E7976">
        <f t="shared" ca="1" si="227"/>
        <v>0.23679569423033187</v>
      </c>
      <c r="F7976">
        <v>0</v>
      </c>
      <c r="G7976">
        <f>AVERAGE(F$2:F7976)</f>
        <v>23048.511345928</v>
      </c>
    </row>
    <row r="7977" spans="1:7" x14ac:dyDescent="0.25">
      <c r="B7977">
        <v>8.6956521739130391E-2</v>
      </c>
      <c r="C7977" s="76" t="s">
        <v>81</v>
      </c>
      <c r="E7977">
        <f t="shared" ca="1" si="227"/>
        <v>0.18341021372497857</v>
      </c>
      <c r="F7977">
        <v>0.16666666666666666</v>
      </c>
      <c r="G7977">
        <f>AVERAGE(F$2:F7977)</f>
        <v>23045.621633706425</v>
      </c>
    </row>
    <row r="7978" spans="1:7" x14ac:dyDescent="0.25">
      <c r="A7978" s="75" t="s">
        <v>9</v>
      </c>
      <c r="B7978">
        <v>0.2805755395683453</v>
      </c>
      <c r="C7978" s="76" t="s">
        <v>82</v>
      </c>
      <c r="E7978">
        <f t="shared" ca="1" si="227"/>
        <v>0.34739009204321114</v>
      </c>
      <c r="F7978">
        <v>17</v>
      </c>
      <c r="G7978">
        <f>AVERAGE(F$2:F7978)</f>
        <v>23042.734756229467</v>
      </c>
    </row>
    <row r="7979" spans="1:7" x14ac:dyDescent="0.25">
      <c r="A7979" s="75" t="s">
        <v>9</v>
      </c>
      <c r="B7979">
        <v>0.16666666666666663</v>
      </c>
      <c r="C7979" s="76" t="s">
        <v>83</v>
      </c>
      <c r="E7979">
        <f t="shared" ca="1" si="227"/>
        <v>0.72766432950826898</v>
      </c>
      <c r="F7979">
        <v>0.98</v>
      </c>
      <c r="G7979">
        <f>AVERAGE(F$2:F7979)</f>
        <v>23039.846594440016</v>
      </c>
    </row>
    <row r="7980" spans="1:7" x14ac:dyDescent="0.25">
      <c r="A7980" s="75" t="s">
        <v>9</v>
      </c>
      <c r="B7980">
        <v>0.15254237288135589</v>
      </c>
      <c r="C7980" s="76" t="s">
        <v>84</v>
      </c>
      <c r="E7980">
        <f t="shared" ca="1" si="227"/>
        <v>0.97013584146591969</v>
      </c>
      <c r="F7980">
        <v>5.3888888888888893</v>
      </c>
      <c r="G7980">
        <f>AVERAGE(F$2:F7980)</f>
        <v>23036.959709152943</v>
      </c>
    </row>
    <row r="7981" spans="1:7" x14ac:dyDescent="0.25">
      <c r="A7981" s="75" t="s">
        <v>9</v>
      </c>
      <c r="B7981">
        <v>0.2592592592592593</v>
      </c>
      <c r="C7981" s="76" t="s">
        <v>85</v>
      </c>
      <c r="E7981">
        <f t="shared" ca="1" si="227"/>
        <v>2.2217736638979413E-2</v>
      </c>
      <c r="F7981">
        <v>0.4</v>
      </c>
      <c r="G7981">
        <f>AVERAGE(F$2:F7981)</f>
        <v>23034.072922221974</v>
      </c>
    </row>
    <row r="7982" spans="1:7" x14ac:dyDescent="0.25">
      <c r="A7982" s="75" t="s">
        <v>9</v>
      </c>
      <c r="B7982">
        <v>3.0927835051546421E-2</v>
      </c>
      <c r="C7982" s="76" t="s">
        <v>86</v>
      </c>
      <c r="E7982">
        <f t="shared" ca="1" si="227"/>
        <v>0.61141271390363905</v>
      </c>
      <c r="F7982">
        <v>3.375</v>
      </c>
      <c r="G7982">
        <f>AVERAGE(F$2:F7982)</f>
        <v>23031.187231466149</v>
      </c>
    </row>
    <row r="7983" spans="1:7" x14ac:dyDescent="0.25">
      <c r="A7983" s="75" t="s">
        <v>9</v>
      </c>
      <c r="B7983">
        <v>0</v>
      </c>
      <c r="C7983" s="76" t="s">
        <v>87</v>
      </c>
      <c r="E7983">
        <f t="shared" ca="1" si="227"/>
        <v>7.5862381515275912E-3</v>
      </c>
      <c r="F7983">
        <v>0.23896499238964997</v>
      </c>
      <c r="G7983">
        <f>AVERAGE(F$2:F7983)</f>
        <v>23028.301870871503</v>
      </c>
    </row>
    <row r="7984" spans="1:7" x14ac:dyDescent="0.25">
      <c r="A7984" s="75" t="s">
        <v>9</v>
      </c>
      <c r="B7984">
        <v>0.11971830985915485</v>
      </c>
      <c r="C7984" s="76" t="s">
        <v>88</v>
      </c>
      <c r="E7984">
        <f t="shared" ca="1" si="227"/>
        <v>0.6550588193974316</v>
      </c>
      <c r="F7984">
        <v>0.11504424778761053</v>
      </c>
      <c r="G7984">
        <f>AVERAGE(F$2:F7984)</f>
        <v>23025.417217630038</v>
      </c>
    </row>
    <row r="7985" spans="1:7" x14ac:dyDescent="0.25">
      <c r="A7985" s="75" t="s">
        <v>9</v>
      </c>
      <c r="B7985">
        <v>0.22299922299922295</v>
      </c>
      <c r="C7985" s="76" t="s">
        <v>89</v>
      </c>
      <c r="E7985">
        <f t="shared" ca="1" si="227"/>
        <v>0.35618068320724228</v>
      </c>
      <c r="F7985">
        <v>0.3888888888888889</v>
      </c>
      <c r="G7985">
        <f>AVERAGE(F$2:F7985)</f>
        <v>23022.533321296276</v>
      </c>
    </row>
    <row r="7986" spans="1:7" x14ac:dyDescent="0.25">
      <c r="A7986" s="75" t="s">
        <v>9</v>
      </c>
      <c r="B7986">
        <v>0.35691318327974275</v>
      </c>
      <c r="C7986" s="76" t="s">
        <v>90</v>
      </c>
      <c r="E7986">
        <f t="shared" ca="1" si="227"/>
        <v>0.4937192633270161</v>
      </c>
      <c r="F7986">
        <v>0.30434782608695654</v>
      </c>
      <c r="G7986">
        <f>AVERAGE(F$2:F7986)</f>
        <v>23019.65013670348</v>
      </c>
    </row>
    <row r="7987" spans="1:7" x14ac:dyDescent="0.25">
      <c r="A7987" s="75" t="s">
        <v>9</v>
      </c>
      <c r="B7987">
        <v>0.32750504371217221</v>
      </c>
      <c r="C7987" s="76" t="s">
        <v>91</v>
      </c>
      <c r="E7987">
        <f t="shared" ca="1" si="227"/>
        <v>0.73729674858853045</v>
      </c>
      <c r="F7987">
        <v>32.333333333333336</v>
      </c>
      <c r="G7987">
        <f>AVERAGE(F$2:F7987)</f>
        <v>23016.771684812251</v>
      </c>
    </row>
    <row r="7988" spans="1:7" x14ac:dyDescent="0.25">
      <c r="A7988" s="75" t="s">
        <v>9</v>
      </c>
      <c r="B7988">
        <v>2.0720628763907303E-2</v>
      </c>
      <c r="C7988" s="76" t="s">
        <v>92</v>
      </c>
      <c r="E7988">
        <f t="shared" ca="1" si="227"/>
        <v>0.8284445379150478</v>
      </c>
      <c r="F7988">
        <v>3.1666666666666665</v>
      </c>
      <c r="G7988">
        <f>AVERAGE(F$2:F7988)</f>
        <v>23013.890301937812</v>
      </c>
    </row>
    <row r="7989" spans="1:7" x14ac:dyDescent="0.25">
      <c r="A7989" s="75" t="s">
        <v>9</v>
      </c>
      <c r="B7989">
        <v>0.25149700598802399</v>
      </c>
      <c r="C7989" s="76" t="s">
        <v>93</v>
      </c>
      <c r="E7989">
        <f t="shared" ca="1" si="227"/>
        <v>0.51616482267321673</v>
      </c>
      <c r="F7989">
        <v>0.7</v>
      </c>
      <c r="G7989">
        <f>AVERAGE(F$2:F7989)</f>
        <v>23011.009331694702</v>
      </c>
    </row>
    <row r="7990" spans="1:7" x14ac:dyDescent="0.25">
      <c r="A7990" s="75" t="s">
        <v>9</v>
      </c>
      <c r="B7990">
        <v>0.40334128878281622</v>
      </c>
      <c r="C7990" s="76" t="s">
        <v>94</v>
      </c>
      <c r="E7990">
        <f t="shared" ca="1" si="227"/>
        <v>0.62571653160651886</v>
      </c>
      <c r="F7990">
        <v>0.625</v>
      </c>
      <c r="G7990">
        <f>AVERAGE(F$2:F7990)</f>
        <v>23008.129073297943</v>
      </c>
    </row>
    <row r="7991" spans="1:7" x14ac:dyDescent="0.25">
      <c r="A7991" s="75" t="s">
        <v>9</v>
      </c>
      <c r="B7991">
        <v>5.5712936732766706E-2</v>
      </c>
      <c r="C7991" s="76" t="s">
        <v>95</v>
      </c>
      <c r="E7991">
        <f t="shared" ca="1" si="227"/>
        <v>0.68404343164251735</v>
      </c>
      <c r="F7991">
        <v>0.32756964457252641</v>
      </c>
      <c r="G7991">
        <f>AVERAGE(F$2:F7991)</f>
        <v>23005.249498641668</v>
      </c>
    </row>
    <row r="7992" spans="1:7" x14ac:dyDescent="0.25">
      <c r="A7992" s="75" t="s">
        <v>9</v>
      </c>
      <c r="B7992">
        <v>0.23896499238964997</v>
      </c>
      <c r="C7992" s="76" t="s">
        <v>96</v>
      </c>
      <c r="E7992">
        <f t="shared" ca="1" si="227"/>
        <v>0.9534479783215345</v>
      </c>
      <c r="F7992">
        <v>0.36507936507936506</v>
      </c>
      <c r="G7992">
        <f>AVERAGE(F$2:F7992)</f>
        <v>23002.370649383844</v>
      </c>
    </row>
    <row r="7993" spans="1:7" x14ac:dyDescent="0.25">
      <c r="A7993" s="75" t="s">
        <v>9</v>
      </c>
      <c r="B7993">
        <v>0.14310197086546703</v>
      </c>
      <c r="C7993" s="76" t="s">
        <v>97</v>
      </c>
      <c r="E7993">
        <f t="shared" ca="1" si="227"/>
        <v>8.5563721025005979E-4</v>
      </c>
      <c r="F7993">
        <v>8.0909090909090917</v>
      </c>
      <c r="G7993">
        <f>AVERAGE(F$2:F7993)</f>
        <v>22999.493487254178</v>
      </c>
    </row>
    <row r="7994" spans="1:7" x14ac:dyDescent="0.25">
      <c r="A7994" s="75" t="s">
        <v>9</v>
      </c>
      <c r="B7994">
        <v>0.36507936507936506</v>
      </c>
      <c r="C7994" s="76" t="s">
        <v>98</v>
      </c>
      <c r="E7994">
        <f t="shared" ca="1" si="227"/>
        <v>0.53470349396599592</v>
      </c>
      <c r="F7994">
        <v>3.2608695652173912E-2</v>
      </c>
      <c r="G7994">
        <f>AVERAGE(F$2:F7994)</f>
        <v>22996.616036875275</v>
      </c>
    </row>
    <row r="7995" spans="1:7" x14ac:dyDescent="0.25">
      <c r="A7995" s="75" t="s">
        <v>9</v>
      </c>
      <c r="B7995">
        <v>0.31271477663230246</v>
      </c>
      <c r="C7995" s="76" t="s">
        <v>340</v>
      </c>
      <c r="E7995">
        <f t="shared" ca="1" si="227"/>
        <v>0.73770904589783048</v>
      </c>
      <c r="F7995">
        <v>0.94026284348864997</v>
      </c>
      <c r="G7995">
        <f>AVERAGE(F$2:F7995)</f>
        <v>22993.739419940819</v>
      </c>
    </row>
    <row r="7996" spans="1:7" x14ac:dyDescent="0.25">
      <c r="A7996" s="75" t="s">
        <v>9</v>
      </c>
      <c r="B7996">
        <v>0.33333333333333331</v>
      </c>
      <c r="C7996" s="76" t="s">
        <v>341</v>
      </c>
      <c r="E7996">
        <f t="shared" ca="1" si="227"/>
        <v>0.70875950427858747</v>
      </c>
      <c r="F7996">
        <v>0.90476190476190477</v>
      </c>
      <c r="G7996">
        <f>AVERAGE(F$2:F7996)</f>
        <v>22990.863518169961</v>
      </c>
    </row>
    <row r="7997" spans="1:7" x14ac:dyDescent="0.25">
      <c r="A7997" s="75" t="s">
        <v>9</v>
      </c>
      <c r="B7997">
        <v>7.5566750629722425E-3</v>
      </c>
      <c r="C7997" s="76" t="s">
        <v>342</v>
      </c>
      <c r="E7997">
        <f t="shared" ca="1" si="227"/>
        <v>0.85132723672839006</v>
      </c>
      <c r="F7997">
        <v>3.5454545454545454</v>
      </c>
      <c r="G7997">
        <f>AVERAGE(F$2:F7997)</f>
        <v>22987.988665985915</v>
      </c>
    </row>
    <row r="7998" spans="1:7" x14ac:dyDescent="0.25">
      <c r="A7998" s="75" t="s">
        <v>9</v>
      </c>
      <c r="B7998">
        <v>9.0909090909090981E-2</v>
      </c>
      <c r="C7998" s="76" t="s">
        <v>447</v>
      </c>
      <c r="E7998">
        <f t="shared" ca="1" si="227"/>
        <v>0.81703343803831829</v>
      </c>
      <c r="F7998">
        <v>0.46153846153846156</v>
      </c>
      <c r="G7998">
        <f>AVERAGE(F$2:F7998)</f>
        <v>22985.114147150409</v>
      </c>
    </row>
    <row r="7999" spans="1:7" x14ac:dyDescent="0.25">
      <c r="A7999" s="75" t="s">
        <v>9</v>
      </c>
      <c r="B7999">
        <v>6.3829787234042618E-2</v>
      </c>
      <c r="C7999" s="76" t="s">
        <v>448</v>
      </c>
      <c r="E7999">
        <f t="shared" ca="1" si="227"/>
        <v>0.70298818488326897</v>
      </c>
      <c r="F7999">
        <v>0.98091603053435117</v>
      </c>
      <c r="G7999">
        <f>AVERAGE(F$2:F7999)</f>
        <v>22982.240412062747</v>
      </c>
    </row>
    <row r="8000" spans="1:7" x14ac:dyDescent="0.25">
      <c r="A8000" s="75" t="s">
        <v>9</v>
      </c>
      <c r="B8000">
        <v>8.2568807339449615E-2</v>
      </c>
      <c r="C8000" s="76" t="s">
        <v>449</v>
      </c>
      <c r="E8000">
        <f t="shared" ca="1" si="227"/>
        <v>0.43257972105448639</v>
      </c>
      <c r="F8000">
        <v>0.31271477663230246</v>
      </c>
      <c r="G8000">
        <f>AVERAGE(F$2:F8000)</f>
        <v>22979.367311963077</v>
      </c>
    </row>
    <row r="8001" spans="1:7" x14ac:dyDescent="0.25">
      <c r="A8001" s="75" t="s">
        <v>9</v>
      </c>
      <c r="B8001">
        <v>1.0101010101010111E-2</v>
      </c>
      <c r="C8001" s="76" t="s">
        <v>450</v>
      </c>
      <c r="E8001">
        <f t="shared" ca="1" si="227"/>
        <v>0.95936330533938274</v>
      </c>
      <c r="F8001">
        <v>0.6629213483146067</v>
      </c>
      <c r="G8001">
        <f>AVERAGE(F$2:F8001)</f>
        <v>22976.494973914247</v>
      </c>
    </row>
    <row r="8002" spans="1:7" x14ac:dyDescent="0.25">
      <c r="A8002" s="75" t="s">
        <v>9</v>
      </c>
      <c r="B8002">
        <v>0.15966386554621845</v>
      </c>
      <c r="C8002" s="76" t="s">
        <v>451</v>
      </c>
      <c r="E8002">
        <f t="shared" ref="E8002:E8065" ca="1" si="228">RAND()</f>
        <v>2.1266009277501885E-3</v>
      </c>
      <c r="F8002">
        <v>9.090909090909087E-2</v>
      </c>
      <c r="G8002">
        <f>AVERAGE(F$2:F8002)</f>
        <v>22973.623282367589</v>
      </c>
    </row>
    <row r="8003" spans="1:7" x14ac:dyDescent="0.25">
      <c r="A8003" s="75" t="s">
        <v>9</v>
      </c>
      <c r="B8003">
        <v>8.2568807339449615E-2</v>
      </c>
      <c r="C8003" s="76" t="s">
        <v>452</v>
      </c>
      <c r="E8003">
        <f t="shared" ca="1" si="228"/>
        <v>0.12846130815616352</v>
      </c>
      <c r="F8003">
        <v>5.0530570995452253E-4</v>
      </c>
      <c r="G8003">
        <f>AVERAGE(F$2:F8003)</f>
        <v>22970.752297266728</v>
      </c>
    </row>
    <row r="8004" spans="1:7" x14ac:dyDescent="0.25">
      <c r="A8004" s="75" t="s">
        <v>9</v>
      </c>
      <c r="B8004">
        <v>0.10714285714285723</v>
      </c>
      <c r="C8004" s="76" t="s">
        <v>453</v>
      </c>
      <c r="E8004">
        <f t="shared" ca="1" si="228"/>
        <v>0.56573874144544911</v>
      </c>
      <c r="F8004">
        <v>0.23456790123456789</v>
      </c>
      <c r="G8004">
        <f>AVERAGE(F$2:F8004)</f>
        <v>22967.882058889951</v>
      </c>
    </row>
    <row r="8005" spans="1:7" x14ac:dyDescent="0.25">
      <c r="A8005" s="75" t="s">
        <v>9</v>
      </c>
      <c r="B8005">
        <v>5.2631578947368474E-2</v>
      </c>
      <c r="C8005" s="76" t="s">
        <v>454</v>
      </c>
      <c r="E8005">
        <f t="shared" ca="1" si="228"/>
        <v>0.50915264085753487</v>
      </c>
      <c r="F8005">
        <v>0.54545454545454541</v>
      </c>
      <c r="G8005">
        <f>AVERAGE(F$2:F8005)</f>
        <v>22965.012576555575</v>
      </c>
    </row>
    <row r="8006" spans="1:7" x14ac:dyDescent="0.25">
      <c r="A8006" s="75" t="s">
        <v>9</v>
      </c>
      <c r="B8006">
        <v>2.9126213592233035E-2</v>
      </c>
      <c r="C8006" s="76" t="s">
        <v>455</v>
      </c>
      <c r="E8006">
        <f t="shared" ca="1" si="228"/>
        <v>8.2911752576400155E-2</v>
      </c>
      <c r="F8006">
        <v>0.29292929292929293</v>
      </c>
      <c r="G8006">
        <f>AVERAGE(F$2:F8006)</f>
        <v>22962.143779597765</v>
      </c>
    </row>
    <row r="8007" spans="1:7" x14ac:dyDescent="0.25">
      <c r="A8007" s="75" t="s">
        <v>9</v>
      </c>
      <c r="B8007">
        <v>1.9607843137254919E-2</v>
      </c>
      <c r="C8007" s="76" t="s">
        <v>456</v>
      </c>
      <c r="E8007">
        <f t="shared" ca="1" si="228"/>
        <v>0.8062937057399191</v>
      </c>
      <c r="F8007">
        <v>0.9346221487084605</v>
      </c>
      <c r="G8007">
        <f>AVERAGE(F$2:F8007)</f>
        <v>22959.27577945319</v>
      </c>
    </row>
    <row r="8008" spans="1:7" x14ac:dyDescent="0.25">
      <c r="A8008" s="75" t="s">
        <v>9</v>
      </c>
      <c r="B8008">
        <v>0.13636363636363635</v>
      </c>
      <c r="C8008" s="76" t="s">
        <v>457</v>
      </c>
      <c r="E8008">
        <f t="shared" ca="1" si="228"/>
        <v>0.68891439155139855</v>
      </c>
      <c r="F8008">
        <v>0.32885906040268459</v>
      </c>
      <c r="G8008">
        <f>AVERAGE(F$2:F8008)</f>
        <v>22956.408420027637</v>
      </c>
    </row>
    <row r="8009" spans="1:7" x14ac:dyDescent="0.25">
      <c r="A8009" s="75" t="s">
        <v>9</v>
      </c>
      <c r="B8009">
        <v>0.12359550561797751</v>
      </c>
      <c r="C8009" s="76" t="s">
        <v>458</v>
      </c>
      <c r="E8009">
        <f t="shared" ca="1" si="228"/>
        <v>0.73124901772521511</v>
      </c>
      <c r="F8009">
        <v>0.25</v>
      </c>
      <c r="G8009">
        <f>AVERAGE(F$2:F8009)</f>
        <v>22953.541766878283</v>
      </c>
    </row>
    <row r="8010" spans="1:7" x14ac:dyDescent="0.25">
      <c r="A8010" s="75" t="s">
        <v>9</v>
      </c>
      <c r="B8010">
        <v>9.9009900990099098E-3</v>
      </c>
      <c r="C8010" s="76" t="s">
        <v>459</v>
      </c>
      <c r="E8010">
        <f t="shared" ca="1" si="228"/>
        <v>0.13472113086468152</v>
      </c>
      <c r="F8010">
        <v>0.40476190476190477</v>
      </c>
      <c r="G8010">
        <f>AVERAGE(F$2:F8010)</f>
        <v>22950.675848910378</v>
      </c>
    </row>
    <row r="8011" spans="1:7" x14ac:dyDescent="0.25">
      <c r="A8011" s="75" t="s">
        <v>9</v>
      </c>
      <c r="B8011">
        <v>9.9009900990099098E-3</v>
      </c>
      <c r="C8011" s="76" t="s">
        <v>460</v>
      </c>
      <c r="E8011">
        <f t="shared" ca="1" si="228"/>
        <v>0.3149963092173198</v>
      </c>
      <c r="F8011">
        <v>0.34486071085494713</v>
      </c>
      <c r="G8011">
        <f>AVERAGE(F$2:F8011)</f>
        <v>22947.810639049178</v>
      </c>
    </row>
    <row r="8012" spans="1:7" x14ac:dyDescent="0.25">
      <c r="A8012" s="75" t="s">
        <v>9</v>
      </c>
      <c r="B8012">
        <v>0.14285714285714299</v>
      </c>
      <c r="C8012" s="76" t="s">
        <v>461</v>
      </c>
      <c r="E8012">
        <f t="shared" ca="1" si="228"/>
        <v>0.45332596133094627</v>
      </c>
      <c r="F8012">
        <v>1.6315789473684212</v>
      </c>
      <c r="G8012">
        <f>AVERAGE(F$2:F8012)</f>
        <v>22944.94630512581</v>
      </c>
    </row>
    <row r="8013" spans="1:7" x14ac:dyDescent="0.25">
      <c r="A8013" s="75" t="s">
        <v>9</v>
      </c>
      <c r="B8013">
        <v>1.2222222222222223</v>
      </c>
      <c r="C8013" s="76" t="s">
        <v>462</v>
      </c>
      <c r="E8013">
        <f t="shared" ca="1" si="228"/>
        <v>0.50107169753230907</v>
      </c>
      <c r="F8013">
        <v>4</v>
      </c>
      <c r="G8013">
        <f>AVERAGE(F$2:F8013)</f>
        <v>22942.082981822623</v>
      </c>
    </row>
    <row r="8014" spans="1:7" x14ac:dyDescent="0.25">
      <c r="A8014" s="75" t="s">
        <v>9</v>
      </c>
      <c r="B8014">
        <v>0.25000000000000006</v>
      </c>
      <c r="C8014" s="76" t="s">
        <v>463</v>
      </c>
      <c r="E8014">
        <f t="shared" ca="1" si="228"/>
        <v>0.85658121454083958</v>
      </c>
      <c r="F8014">
        <v>7.462686567164179E-3</v>
      </c>
      <c r="G8014">
        <f>AVERAGE(F$2:F8014)</f>
        <v>22939.21987493143</v>
      </c>
    </row>
    <row r="8015" spans="1:7" x14ac:dyDescent="0.25">
      <c r="A8015" s="75" t="s">
        <v>9</v>
      </c>
      <c r="B8015">
        <v>0.81818181818181823</v>
      </c>
      <c r="C8015" s="76" t="s">
        <v>464</v>
      </c>
      <c r="E8015">
        <f t="shared" ca="1" si="228"/>
        <v>0.26601204236572895</v>
      </c>
      <c r="F8015">
        <v>0.53846153846153844</v>
      </c>
      <c r="G8015">
        <f>AVERAGE(F$2:F8015)</f>
        <v>22936.357548825439</v>
      </c>
    </row>
    <row r="8016" spans="1:7" x14ac:dyDescent="0.25">
      <c r="A8016" s="75" t="s">
        <v>9</v>
      </c>
      <c r="B8016">
        <v>9.090909090909087E-2</v>
      </c>
      <c r="C8016" s="76" t="s">
        <v>465</v>
      </c>
      <c r="E8016">
        <f t="shared" ca="1" si="228"/>
        <v>0.54495616544560332</v>
      </c>
      <c r="F8016">
        <v>0.27214474180173387</v>
      </c>
      <c r="G8016">
        <f>AVERAGE(F$2:F8016)</f>
        <v>22933.495903734474</v>
      </c>
    </row>
    <row r="8017" spans="1:7" x14ac:dyDescent="0.25">
      <c r="A8017" s="75" t="s">
        <v>9</v>
      </c>
      <c r="B8017">
        <v>0.37500000000000006</v>
      </c>
      <c r="C8017" s="76" t="s">
        <v>466</v>
      </c>
      <c r="E8017">
        <f t="shared" ca="1" si="228"/>
        <v>0.88331186587389532</v>
      </c>
      <c r="F8017">
        <v>0.20869565217391303</v>
      </c>
      <c r="G8017">
        <f>AVERAGE(F$2:F8017)</f>
        <v>22930.634964711509</v>
      </c>
    </row>
    <row r="8018" spans="1:7" x14ac:dyDescent="0.25">
      <c r="A8018" s="75" t="s">
        <v>9</v>
      </c>
      <c r="B8018">
        <v>0.11111111111111108</v>
      </c>
      <c r="C8018" s="76" t="s">
        <v>467</v>
      </c>
      <c r="E8018">
        <f t="shared" ca="1" si="228"/>
        <v>0.31261009555614683</v>
      </c>
      <c r="F8018">
        <v>0.66666666666666663</v>
      </c>
      <c r="G8018">
        <f>AVERAGE(F$2:F8018)</f>
        <v>22927.774796531638</v>
      </c>
    </row>
    <row r="8019" spans="1:7" x14ac:dyDescent="0.25">
      <c r="A8019" s="75" t="s">
        <v>9</v>
      </c>
      <c r="B8019">
        <v>0.45205479452054792</v>
      </c>
      <c r="C8019" s="76" t="s">
        <v>468</v>
      </c>
      <c r="E8019">
        <f t="shared" ca="1" si="228"/>
        <v>0.39014560922309793</v>
      </c>
      <c r="F8019">
        <v>1.631578947368421</v>
      </c>
      <c r="G8019">
        <f>AVERAGE(F$2:F8019)</f>
        <v>22924.915462131838</v>
      </c>
    </row>
    <row r="8020" spans="1:7" x14ac:dyDescent="0.25">
      <c r="A8020" s="75" t="s">
        <v>9</v>
      </c>
      <c r="B8020">
        <v>0.46666666666666667</v>
      </c>
      <c r="C8020" s="76" t="s">
        <v>469</v>
      </c>
      <c r="E8020">
        <f t="shared" ca="1" si="228"/>
        <v>0.2997155330348148</v>
      </c>
      <c r="F8020">
        <v>0.85</v>
      </c>
      <c r="G8020">
        <f>AVERAGE(F$2:F8020)</f>
        <v>22922.056743406043</v>
      </c>
    </row>
    <row r="8021" spans="1:7" x14ac:dyDescent="0.25">
      <c r="A8021" s="75" t="s">
        <v>9</v>
      </c>
      <c r="B8021">
        <v>0.56989247311827962</v>
      </c>
      <c r="C8021" s="76" t="s">
        <v>470</v>
      </c>
      <c r="E8021">
        <f t="shared" ca="1" si="228"/>
        <v>0.38667313781138513</v>
      </c>
      <c r="F8021">
        <v>1.3333333333333333</v>
      </c>
      <c r="G8021">
        <f>AVERAGE(F$2:F8021)</f>
        <v>22919.198797843692</v>
      </c>
    </row>
    <row r="8022" spans="1:7" x14ac:dyDescent="0.25">
      <c r="A8022" s="75" t="s">
        <v>9</v>
      </c>
      <c r="B8022">
        <v>0.48051948051948051</v>
      </c>
      <c r="C8022" s="76" t="s">
        <v>471</v>
      </c>
      <c r="E8022">
        <f t="shared" ca="1" si="228"/>
        <v>0.15148979934043694</v>
      </c>
      <c r="F8022">
        <v>0</v>
      </c>
      <c r="G8022">
        <f>AVERAGE(F$2:F8022)</f>
        <v>22916.341398666802</v>
      </c>
    </row>
    <row r="8023" spans="1:7" x14ac:dyDescent="0.25">
      <c r="A8023" s="75" t="s">
        <v>9</v>
      </c>
      <c r="B8023">
        <v>0.375</v>
      </c>
      <c r="C8023" s="76" t="s">
        <v>472</v>
      </c>
      <c r="E8023">
        <f t="shared" ca="1" si="228"/>
        <v>0.68903284359402361</v>
      </c>
      <c r="F8023">
        <v>0.91554054054054057</v>
      </c>
      <c r="G8023">
        <f>AVERAGE(F$2:F8023)</f>
        <v>22913.484826009346</v>
      </c>
    </row>
    <row r="8024" spans="1:7" x14ac:dyDescent="0.25">
      <c r="B8024">
        <v>8.6956521739130391E-2</v>
      </c>
      <c r="C8024" s="76" t="s">
        <v>81</v>
      </c>
      <c r="E8024">
        <f t="shared" ca="1" si="228"/>
        <v>0.55286904087253508</v>
      </c>
      <c r="F8024">
        <v>0.93103448275862066</v>
      </c>
      <c r="G8024">
        <f>AVERAGE(F$2:F8024)</f>
        <v>22910.628967378965</v>
      </c>
    </row>
    <row r="8025" spans="1:7" x14ac:dyDescent="0.25">
      <c r="A8025" s="75" t="s">
        <v>10</v>
      </c>
      <c r="B8025">
        <v>0.2805755395683453</v>
      </c>
      <c r="C8025" s="76" t="s">
        <v>82</v>
      </c>
      <c r="E8025">
        <f t="shared" ca="1" si="228"/>
        <v>0.84342736753492198</v>
      </c>
      <c r="F8025">
        <v>0.7</v>
      </c>
      <c r="G8025">
        <f>AVERAGE(F$2:F8025)</f>
        <v>22907.773791784824</v>
      </c>
    </row>
    <row r="8026" spans="1:7" x14ac:dyDescent="0.25">
      <c r="A8026" s="75" t="s">
        <v>10</v>
      </c>
      <c r="B8026">
        <v>0.16666666666666663</v>
      </c>
      <c r="C8026" s="76" t="s">
        <v>83</v>
      </c>
      <c r="E8026">
        <f t="shared" ca="1" si="228"/>
        <v>0.89135074131838499</v>
      </c>
      <c r="F8026">
        <v>4.6045620664631234E-2</v>
      </c>
      <c r="G8026">
        <f>AVERAGE(F$2:F8026)</f>
        <v>22904.919246271285</v>
      </c>
    </row>
    <row r="8027" spans="1:7" x14ac:dyDescent="0.25">
      <c r="A8027" s="75" t="s">
        <v>10</v>
      </c>
      <c r="B8027">
        <v>0.15254237288135589</v>
      </c>
      <c r="C8027" s="76" t="s">
        <v>84</v>
      </c>
      <c r="E8027">
        <f t="shared" ca="1" si="228"/>
        <v>0.26223345318361324</v>
      </c>
      <c r="F8027">
        <v>0.8</v>
      </c>
      <c r="G8027">
        <f>AVERAGE(F$2:F8027)</f>
        <v>22902.065506021314</v>
      </c>
    </row>
    <row r="8028" spans="1:7" x14ac:dyDescent="0.25">
      <c r="A8028" s="75" t="s">
        <v>10</v>
      </c>
      <c r="B8028">
        <v>0.2592592592592593</v>
      </c>
      <c r="C8028" s="76" t="s">
        <v>85</v>
      </c>
      <c r="E8028">
        <f t="shared" ca="1" si="228"/>
        <v>0.833544412269137</v>
      </c>
      <c r="F8028">
        <v>0.22746781115879827</v>
      </c>
      <c r="G8028">
        <f>AVERAGE(F$2:F8028)</f>
        <v>22899.212405480863</v>
      </c>
    </row>
    <row r="8029" spans="1:7" x14ac:dyDescent="0.25">
      <c r="A8029" s="75" t="s">
        <v>10</v>
      </c>
      <c r="B8029">
        <v>3.0927835051546421E-2</v>
      </c>
      <c r="C8029" s="76" t="s">
        <v>86</v>
      </c>
      <c r="E8029">
        <f t="shared" ca="1" si="228"/>
        <v>0.37974966073650451</v>
      </c>
      <c r="F8029">
        <v>0.82499999999999996</v>
      </c>
      <c r="G8029">
        <f>AVERAGE(F$2:F8029)</f>
        <v>22896.360090158803</v>
      </c>
    </row>
    <row r="8030" spans="1:7" x14ac:dyDescent="0.25">
      <c r="A8030" s="75" t="s">
        <v>10</v>
      </c>
      <c r="B8030">
        <v>0</v>
      </c>
      <c r="C8030" s="76" t="s">
        <v>87</v>
      </c>
      <c r="E8030">
        <f t="shared" ca="1" si="228"/>
        <v>3.6021469950476614E-2</v>
      </c>
      <c r="F8030">
        <v>2.6171637248934943E-2</v>
      </c>
      <c r="G8030">
        <f>AVERAGE(F$2:F8030)</f>
        <v>22893.508385847115</v>
      </c>
    </row>
    <row r="8031" spans="1:7" x14ac:dyDescent="0.25">
      <c r="A8031" s="75" t="s">
        <v>10</v>
      </c>
      <c r="B8031">
        <v>0.11971830985915485</v>
      </c>
      <c r="C8031" s="76" t="s">
        <v>88</v>
      </c>
      <c r="E8031">
        <f t="shared" ca="1" si="228"/>
        <v>0.92215399084927385</v>
      </c>
      <c r="F8031">
        <v>0.11940298507462686</v>
      </c>
      <c r="G8031">
        <f>AVERAGE(F$2:F8031)</f>
        <v>22890.657403408401</v>
      </c>
    </row>
    <row r="8032" spans="1:7" x14ac:dyDescent="0.25">
      <c r="A8032" s="75" t="s">
        <v>10</v>
      </c>
      <c r="B8032">
        <v>0.22299922299922295</v>
      </c>
      <c r="C8032" s="76" t="s">
        <v>89</v>
      </c>
      <c r="E8032">
        <f t="shared" ca="1" si="228"/>
        <v>0.53382718093156967</v>
      </c>
      <c r="F8032">
        <v>0</v>
      </c>
      <c r="G8032">
        <f>AVERAGE(F$2:F8032)</f>
        <v>22887.807116096308</v>
      </c>
    </row>
    <row r="8033" spans="1:7" x14ac:dyDescent="0.25">
      <c r="A8033" s="75" t="s">
        <v>10</v>
      </c>
      <c r="B8033">
        <v>0.35691318327974275</v>
      </c>
      <c r="C8033" s="76" t="s">
        <v>90</v>
      </c>
      <c r="E8033">
        <f t="shared" ca="1" si="228"/>
        <v>0.57276762163878137</v>
      </c>
      <c r="F8033">
        <v>0.8</v>
      </c>
      <c r="G8033">
        <f>AVERAGE(F$2:F8033)</f>
        <v>22884.957638118711</v>
      </c>
    </row>
    <row r="8034" spans="1:7" x14ac:dyDescent="0.25">
      <c r="A8034" s="75" t="s">
        <v>10</v>
      </c>
      <c r="B8034">
        <v>0.32750504371217221</v>
      </c>
      <c r="C8034" s="76" t="s">
        <v>91</v>
      </c>
      <c r="E8034">
        <f t="shared" ca="1" si="228"/>
        <v>0.67174926131553581</v>
      </c>
      <c r="F8034">
        <v>0.47692307692307695</v>
      </c>
      <c r="G8034">
        <f>AVERAGE(F$2:F8034)</f>
        <v>22882.108829365436</v>
      </c>
    </row>
    <row r="8035" spans="1:7" x14ac:dyDescent="0.25">
      <c r="A8035" s="75" t="s">
        <v>10</v>
      </c>
      <c r="B8035">
        <v>2.0720628763907303E-2</v>
      </c>
      <c r="C8035" s="76" t="s">
        <v>92</v>
      </c>
      <c r="E8035">
        <f t="shared" ca="1" si="228"/>
        <v>0.69319145134773419</v>
      </c>
      <c r="F8035">
        <v>0.60493827160493829</v>
      </c>
      <c r="G8035">
        <f>AVERAGE(F$2:F8035)</f>
        <v>22879.260745734482</v>
      </c>
    </row>
    <row r="8036" spans="1:7" x14ac:dyDescent="0.25">
      <c r="A8036" s="75" t="s">
        <v>10</v>
      </c>
      <c r="B8036">
        <v>0.25149700598802399</v>
      </c>
      <c r="C8036" s="76" t="s">
        <v>93</v>
      </c>
      <c r="E8036">
        <f t="shared" ca="1" si="228"/>
        <v>0.20140779764591454</v>
      </c>
      <c r="F8036">
        <v>0.11940298507462686</v>
      </c>
      <c r="G8036">
        <f>AVERAGE(F$2:F8036)</f>
        <v>22876.41331059537</v>
      </c>
    </row>
    <row r="8037" spans="1:7" x14ac:dyDescent="0.25">
      <c r="A8037" s="75" t="s">
        <v>10</v>
      </c>
      <c r="B8037">
        <v>0.40334128878281622</v>
      </c>
      <c r="C8037" s="76" t="s">
        <v>94</v>
      </c>
      <c r="E8037">
        <f t="shared" ca="1" si="228"/>
        <v>0.62868062734781438</v>
      </c>
      <c r="F8037">
        <v>0.75</v>
      </c>
      <c r="G8037">
        <f>AVERAGE(F$2:F8037)</f>
        <v>22873.566662597535</v>
      </c>
    </row>
    <row r="8038" spans="1:7" x14ac:dyDescent="0.25">
      <c r="A8038" s="75" t="s">
        <v>10</v>
      </c>
      <c r="B8038">
        <v>5.5712936732766706E-2</v>
      </c>
      <c r="C8038" s="76" t="s">
        <v>95</v>
      </c>
      <c r="E8038">
        <f t="shared" ca="1" si="228"/>
        <v>0.98607798969820293</v>
      </c>
      <c r="F8038">
        <v>0.66666666666666685</v>
      </c>
      <c r="G8038">
        <f>AVERAGE(F$2:F8038)</f>
        <v>22870.720712616705</v>
      </c>
    </row>
    <row r="8039" spans="1:7" x14ac:dyDescent="0.25">
      <c r="A8039" s="75" t="s">
        <v>10</v>
      </c>
      <c r="B8039">
        <v>0.23896499238964997</v>
      </c>
      <c r="C8039" s="76" t="s">
        <v>96</v>
      </c>
      <c r="E8039">
        <f t="shared" ca="1" si="228"/>
        <v>0.62854211262430359</v>
      </c>
      <c r="F8039">
        <v>6.1942446043165464</v>
      </c>
      <c r="G8039">
        <f>AVERAGE(F$2:F8039)</f>
        <v>22867.876158440537</v>
      </c>
    </row>
    <row r="8040" spans="1:7" x14ac:dyDescent="0.25">
      <c r="A8040" s="75" t="s">
        <v>10</v>
      </c>
      <c r="B8040">
        <v>0.14310197086546703</v>
      </c>
      <c r="C8040" s="76" t="s">
        <v>97</v>
      </c>
      <c r="E8040">
        <f t="shared" ca="1" si="228"/>
        <v>0.94096341120270988</v>
      </c>
      <c r="F8040">
        <v>0.62616822429906538</v>
      </c>
      <c r="G8040">
        <f>AVERAGE(F$2:F8040)</f>
        <v>22865.031619319972</v>
      </c>
    </row>
    <row r="8041" spans="1:7" x14ac:dyDescent="0.25">
      <c r="A8041" s="75" t="s">
        <v>10</v>
      </c>
      <c r="B8041">
        <v>0.36507936507936506</v>
      </c>
      <c r="C8041" s="76" t="s">
        <v>98</v>
      </c>
      <c r="E8041">
        <f t="shared" ca="1" si="228"/>
        <v>0.67546655384605148</v>
      </c>
      <c r="F8041">
        <v>0.5</v>
      </c>
      <c r="G8041">
        <f>AVERAGE(F$2:F8041)</f>
        <v>22862.18777210364</v>
      </c>
    </row>
    <row r="8042" spans="1:7" x14ac:dyDescent="0.25">
      <c r="A8042" s="75" t="s">
        <v>10</v>
      </c>
      <c r="B8042">
        <v>0.31271477663230246</v>
      </c>
      <c r="C8042" s="76" t="s">
        <v>340</v>
      </c>
      <c r="E8042">
        <f t="shared" ca="1" si="228"/>
        <v>0.39520189770590408</v>
      </c>
      <c r="F8042">
        <v>0.190426679835726</v>
      </c>
      <c r="G8042">
        <f>AVERAGE(F$2:F8042)</f>
        <v>22859.344593724654</v>
      </c>
    </row>
    <row r="8043" spans="1:7" x14ac:dyDescent="0.25">
      <c r="A8043" s="75" t="s">
        <v>10</v>
      </c>
      <c r="B8043">
        <v>0.33333333333333331</v>
      </c>
      <c r="C8043" s="76" t="s">
        <v>341</v>
      </c>
      <c r="E8043">
        <f t="shared" ca="1" si="228"/>
        <v>0.24656153593436458</v>
      </c>
      <c r="F8043">
        <v>1.9096477794793263</v>
      </c>
      <c r="G8043">
        <f>AVERAGE(F$2:F8043)</f>
        <v>22856.502336208374</v>
      </c>
    </row>
    <row r="8044" spans="1:7" x14ac:dyDescent="0.25">
      <c r="A8044" s="75" t="s">
        <v>10</v>
      </c>
      <c r="B8044">
        <v>7.5566750629722425E-3</v>
      </c>
      <c r="C8044" s="76" t="s">
        <v>342</v>
      </c>
      <c r="E8044">
        <f t="shared" ca="1" si="228"/>
        <v>1.0182098732420042E-2</v>
      </c>
      <c r="F8044">
        <v>0.36363636363636359</v>
      </c>
      <c r="G8044">
        <f>AVERAGE(F$2:F8044)</f>
        <v>22853.66059323935</v>
      </c>
    </row>
    <row r="8045" spans="1:7" x14ac:dyDescent="0.25">
      <c r="A8045" s="75" t="s">
        <v>10</v>
      </c>
      <c r="B8045">
        <v>9.0909090909090981E-2</v>
      </c>
      <c r="C8045" s="76" t="s">
        <v>447</v>
      </c>
      <c r="E8045">
        <f t="shared" ca="1" si="228"/>
        <v>0.28088943759289975</v>
      </c>
      <c r="F8045">
        <v>0.89018051223891881</v>
      </c>
      <c r="G8045">
        <f>AVERAGE(F$2:F8045)</f>
        <v>22850.819622278046</v>
      </c>
    </row>
    <row r="8046" spans="1:7" x14ac:dyDescent="0.25">
      <c r="A8046" s="75" t="s">
        <v>10</v>
      </c>
      <c r="B8046">
        <v>6.3829787234042618E-2</v>
      </c>
      <c r="C8046" s="76" t="s">
        <v>448</v>
      </c>
      <c r="E8046">
        <f t="shared" ca="1" si="228"/>
        <v>0.31519836477939722</v>
      </c>
      <c r="F8046">
        <v>0.58660603555188096</v>
      </c>
      <c r="G8046">
        <f>AVERAGE(F$2:F8046)</f>
        <v>22847.979319852162</v>
      </c>
    </row>
    <row r="8047" spans="1:7" x14ac:dyDescent="0.25">
      <c r="A8047" s="75" t="s">
        <v>10</v>
      </c>
      <c r="B8047">
        <v>8.2568807339449615E-2</v>
      </c>
      <c r="C8047" s="76" t="s">
        <v>449</v>
      </c>
      <c r="E8047">
        <f t="shared" ca="1" si="228"/>
        <v>0.856483796165591</v>
      </c>
      <c r="F8047">
        <v>0.75</v>
      </c>
      <c r="G8047">
        <f>AVERAGE(F$2:F8047)</f>
        <v>22845.139743749769</v>
      </c>
    </row>
    <row r="8048" spans="1:7" x14ac:dyDescent="0.25">
      <c r="A8048" s="75" t="s">
        <v>10</v>
      </c>
      <c r="B8048">
        <v>1.0101010101010111E-2</v>
      </c>
      <c r="C8048" s="76" t="s">
        <v>450</v>
      </c>
      <c r="E8048">
        <f t="shared" ca="1" si="228"/>
        <v>0.68325217663218696</v>
      </c>
      <c r="F8048">
        <v>2.9126213592233011E-2</v>
      </c>
      <c r="G8048">
        <f>AVERAGE(F$2:F8048)</f>
        <v>22842.30078381221</v>
      </c>
    </row>
    <row r="8049" spans="1:7" x14ac:dyDescent="0.25">
      <c r="A8049" s="75" t="s">
        <v>10</v>
      </c>
      <c r="B8049">
        <v>0.15966386554621845</v>
      </c>
      <c r="C8049" s="76" t="s">
        <v>451</v>
      </c>
      <c r="E8049">
        <f t="shared" ca="1" si="228"/>
        <v>0.69285922231573471</v>
      </c>
      <c r="F8049">
        <v>0.36986301369863017</v>
      </c>
      <c r="G8049">
        <f>AVERAGE(F$2:F8049)</f>
        <v>22839.462571719665</v>
      </c>
    </row>
    <row r="8050" spans="1:7" x14ac:dyDescent="0.25">
      <c r="A8050" s="75" t="s">
        <v>10</v>
      </c>
      <c r="B8050">
        <v>8.2568807339449615E-2</v>
      </c>
      <c r="C8050" s="76" t="s">
        <v>452</v>
      </c>
      <c r="E8050">
        <f t="shared" ca="1" si="228"/>
        <v>0.41440171105355394</v>
      </c>
      <c r="F8050">
        <v>0.85754985754985757</v>
      </c>
      <c r="G8050">
        <f>AVERAGE(F$2:F8050)</f>
        <v>22836.62512545033</v>
      </c>
    </row>
    <row r="8051" spans="1:7" x14ac:dyDescent="0.25">
      <c r="A8051" s="75" t="s">
        <v>10</v>
      </c>
      <c r="B8051">
        <v>0.10714285714285723</v>
      </c>
      <c r="C8051" s="76" t="s">
        <v>453</v>
      </c>
      <c r="E8051">
        <f t="shared" ca="1" si="228"/>
        <v>0.8358927151512543</v>
      </c>
      <c r="F8051">
        <v>0.18616144975288304</v>
      </c>
      <c r="G8051">
        <f>AVERAGE(F$2:F8051)</f>
        <v>22833.788300734308</v>
      </c>
    </row>
    <row r="8052" spans="1:7" x14ac:dyDescent="0.25">
      <c r="A8052" s="75" t="s">
        <v>10</v>
      </c>
      <c r="B8052">
        <v>5.2631578947368474E-2</v>
      </c>
      <c r="C8052" s="76" t="s">
        <v>454</v>
      </c>
      <c r="E8052">
        <f t="shared" ca="1" si="228"/>
        <v>0.97538942103884418</v>
      </c>
      <c r="F8052">
        <v>1</v>
      </c>
      <c r="G8052">
        <f>AVERAGE(F$2:F8052)</f>
        <v>22830.95228181731</v>
      </c>
    </row>
    <row r="8053" spans="1:7" x14ac:dyDescent="0.25">
      <c r="A8053" s="75" t="s">
        <v>10</v>
      </c>
      <c r="B8053">
        <v>2.9126213592233035E-2</v>
      </c>
      <c r="C8053" s="76" t="s">
        <v>455</v>
      </c>
      <c r="E8053">
        <f t="shared" ca="1" si="228"/>
        <v>0.18367568293482539</v>
      </c>
      <c r="F8053">
        <v>3.6511627906976742</v>
      </c>
      <c r="G8053">
        <f>AVERAGE(F$2:F8053)</f>
        <v>22828.117296581466</v>
      </c>
    </row>
    <row r="8054" spans="1:7" x14ac:dyDescent="0.25">
      <c r="A8054" s="75" t="s">
        <v>10</v>
      </c>
      <c r="B8054">
        <v>1.9607843137254919E-2</v>
      </c>
      <c r="C8054" s="76" t="s">
        <v>456</v>
      </c>
      <c r="E8054">
        <f t="shared" ca="1" si="228"/>
        <v>0.38405791698842096</v>
      </c>
      <c r="F8054">
        <v>0.91666666666666663</v>
      </c>
      <c r="G8054">
        <f>AVERAGE(F$2:F8054)</f>
        <v>22825.282675864972</v>
      </c>
    </row>
    <row r="8055" spans="1:7" x14ac:dyDescent="0.25">
      <c r="A8055" s="75" t="s">
        <v>10</v>
      </c>
      <c r="B8055">
        <v>0.13636363636363635</v>
      </c>
      <c r="C8055" s="76" t="s">
        <v>457</v>
      </c>
      <c r="E8055">
        <f t="shared" ca="1" si="228"/>
        <v>0.56382092580214649</v>
      </c>
      <c r="F8055">
        <v>0.625</v>
      </c>
      <c r="G8055">
        <f>AVERAGE(F$2:F8055)</f>
        <v>22822.448722838421</v>
      </c>
    </row>
    <row r="8056" spans="1:7" x14ac:dyDescent="0.25">
      <c r="A8056" s="75" t="s">
        <v>10</v>
      </c>
      <c r="B8056">
        <v>0.12359550561797751</v>
      </c>
      <c r="C8056" s="76" t="s">
        <v>458</v>
      </c>
      <c r="E8056">
        <f t="shared" ca="1" si="228"/>
        <v>0.14199884151788622</v>
      </c>
      <c r="F8056">
        <v>0.22566371681415923</v>
      </c>
      <c r="G8056">
        <f>AVERAGE(F$2:F8056)</f>
        <v>22819.615423886324</v>
      </c>
    </row>
    <row r="8057" spans="1:7" x14ac:dyDescent="0.25">
      <c r="A8057" s="75" t="s">
        <v>10</v>
      </c>
      <c r="B8057">
        <v>9.9009900990099098E-3</v>
      </c>
      <c r="C8057" s="76" t="s">
        <v>459</v>
      </c>
      <c r="E8057">
        <f t="shared" ca="1" si="228"/>
        <v>0.74955109444180867</v>
      </c>
      <c r="F8057">
        <v>12.157894736842104</v>
      </c>
      <c r="G8057">
        <f>AVERAGE(F$2:F8057)</f>
        <v>22816.784309495913</v>
      </c>
    </row>
    <row r="8058" spans="1:7" x14ac:dyDescent="0.25">
      <c r="A8058" s="75" t="s">
        <v>10</v>
      </c>
      <c r="B8058">
        <v>9.9009900990099098E-3</v>
      </c>
      <c r="C8058" s="76" t="s">
        <v>460</v>
      </c>
      <c r="E8058">
        <f t="shared" ca="1" si="228"/>
        <v>0.66917908834342665</v>
      </c>
      <c r="F8058">
        <v>1.7472527472527473</v>
      </c>
      <c r="G8058">
        <f>AVERAGE(F$2:F8058)</f>
        <v>22813.952605752987</v>
      </c>
    </row>
    <row r="8059" spans="1:7" x14ac:dyDescent="0.25">
      <c r="A8059" s="75" t="s">
        <v>10</v>
      </c>
      <c r="B8059">
        <v>1.8571428571428574</v>
      </c>
      <c r="C8059" s="76" t="s">
        <v>461</v>
      </c>
      <c r="E8059">
        <f t="shared" ca="1" si="228"/>
        <v>0.46497952185939506</v>
      </c>
      <c r="F8059">
        <v>6.1428571428571432</v>
      </c>
      <c r="G8059">
        <f>AVERAGE(F$2:F8059)</f>
        <v>22811.122150336181</v>
      </c>
    </row>
    <row r="8060" spans="1:7" x14ac:dyDescent="0.25">
      <c r="A8060" s="75" t="s">
        <v>10</v>
      </c>
      <c r="B8060">
        <v>4.5555555555555562</v>
      </c>
      <c r="C8060" s="76" t="s">
        <v>462</v>
      </c>
      <c r="E8060">
        <f t="shared" ca="1" si="228"/>
        <v>0.9416014376443107</v>
      </c>
      <c r="F8060">
        <v>6.0588235294117645</v>
      </c>
      <c r="G8060">
        <f>AVERAGE(F$2:F8060)</f>
        <v>22808.292386925485</v>
      </c>
    </row>
    <row r="8061" spans="1:7" x14ac:dyDescent="0.25">
      <c r="A8061" s="75" t="s">
        <v>10</v>
      </c>
      <c r="B8061">
        <v>2.1249999999999996</v>
      </c>
      <c r="C8061" s="76" t="s">
        <v>463</v>
      </c>
      <c r="E8061">
        <f t="shared" ca="1" si="228"/>
        <v>0.78969866251939091</v>
      </c>
      <c r="F8061">
        <v>0.50943396226415094</v>
      </c>
      <c r="G8061">
        <f>AVERAGE(F$2:F8061)</f>
        <v>22805.462637179458</v>
      </c>
    </row>
    <row r="8062" spans="1:7" x14ac:dyDescent="0.25">
      <c r="A8062" s="75" t="s">
        <v>10</v>
      </c>
      <c r="B8062">
        <v>3.5454545454545454</v>
      </c>
      <c r="C8062" s="76" t="s">
        <v>464</v>
      </c>
      <c r="E8062">
        <f t="shared" ca="1" si="228"/>
        <v>0.51415757235040982</v>
      </c>
      <c r="F8062">
        <v>7.5566750629722425E-3</v>
      </c>
      <c r="G8062">
        <f>AVERAGE(F$2:F8062)</f>
        <v>22802.633527257549</v>
      </c>
    </row>
    <row r="8063" spans="1:7" x14ac:dyDescent="0.25">
      <c r="A8063" s="75" t="s">
        <v>10</v>
      </c>
      <c r="B8063">
        <v>1.2727272727272729</v>
      </c>
      <c r="C8063" s="76" t="s">
        <v>465</v>
      </c>
      <c r="E8063">
        <f t="shared" ca="1" si="228"/>
        <v>8.3313561952282011E-2</v>
      </c>
      <c r="F8063">
        <v>9</v>
      </c>
      <c r="G8063">
        <f>AVERAGE(F$2:F8063)</f>
        <v>22799.806234584856</v>
      </c>
    </row>
    <row r="8064" spans="1:7" x14ac:dyDescent="0.25">
      <c r="A8064" s="75" t="s">
        <v>10</v>
      </c>
      <c r="B8064">
        <v>0.56249999999999989</v>
      </c>
      <c r="C8064" s="76" t="s">
        <v>466</v>
      </c>
      <c r="E8064">
        <f t="shared" ca="1" si="228"/>
        <v>0.87446796677180394</v>
      </c>
      <c r="F8064">
        <v>0.38467645891226676</v>
      </c>
      <c r="G8064">
        <f>AVERAGE(F$2:F8064)</f>
        <v>22796.978574711593</v>
      </c>
    </row>
    <row r="8065" spans="1:7" x14ac:dyDescent="0.25">
      <c r="A8065" s="75" t="s">
        <v>10</v>
      </c>
      <c r="B8065">
        <v>1.7777777777777779</v>
      </c>
      <c r="C8065" s="76" t="s">
        <v>467</v>
      </c>
      <c r="E8065">
        <f t="shared" ca="1" si="228"/>
        <v>0.59387310088980172</v>
      </c>
      <c r="F8065">
        <v>0.83333333333333337</v>
      </c>
      <c r="G8065">
        <f>AVERAGE(F$2:F8065)</f>
        <v>22794.151671779873</v>
      </c>
    </row>
    <row r="8066" spans="1:7" x14ac:dyDescent="0.25">
      <c r="A8066" s="75" t="s">
        <v>10</v>
      </c>
      <c r="B8066">
        <v>0.36986301369863017</v>
      </c>
      <c r="C8066" s="76" t="s">
        <v>468</v>
      </c>
      <c r="E8066">
        <f t="shared" ref="E8066:E8129" ca="1" si="229">RAND()</f>
        <v>0.13562530704955966</v>
      </c>
      <c r="F8066">
        <v>0.25</v>
      </c>
      <c r="G8066">
        <f>AVERAGE(F$2:F8066)</f>
        <v>22791.325397549026</v>
      </c>
    </row>
    <row r="8067" spans="1:7" x14ac:dyDescent="0.25">
      <c r="A8067" s="75" t="s">
        <v>10</v>
      </c>
      <c r="B8067">
        <v>0.33333333333333331</v>
      </c>
      <c r="C8067" s="76" t="s">
        <v>469</v>
      </c>
      <c r="E8067">
        <f t="shared" ca="1" si="229"/>
        <v>0.22139602291247462</v>
      </c>
      <c r="F8067">
        <v>0.47916666666666663</v>
      </c>
      <c r="G8067">
        <f>AVERAGE(F$2:F8067)</f>
        <v>22788.499852516681</v>
      </c>
    </row>
    <row r="8068" spans="1:7" x14ac:dyDescent="0.25">
      <c r="A8068" s="75" t="s">
        <v>10</v>
      </c>
      <c r="B8068">
        <v>7.5268817204301078E-2</v>
      </c>
      <c r="C8068" s="76" t="s">
        <v>470</v>
      </c>
      <c r="E8068">
        <f t="shared" ca="1" si="229"/>
        <v>0.61948160973370014</v>
      </c>
      <c r="F8068">
        <v>0.25742574257425743</v>
      </c>
      <c r="G8068">
        <f>AVERAGE(F$2:F8068)</f>
        <v>22785.674980516342</v>
      </c>
    </row>
    <row r="8069" spans="1:7" x14ac:dyDescent="0.25">
      <c r="A8069" s="75" t="s">
        <v>10</v>
      </c>
      <c r="B8069">
        <v>0.29870129870129869</v>
      </c>
      <c r="C8069" s="76" t="s">
        <v>471</v>
      </c>
      <c r="E8069">
        <f t="shared" ca="1" si="229"/>
        <v>0.12285414546653683</v>
      </c>
      <c r="F8069">
        <v>0.19565217391304357</v>
      </c>
      <c r="G8069">
        <f>AVERAGE(F$2:F8069)</f>
        <v>22782.850801125125</v>
      </c>
    </row>
    <row r="8070" spans="1:7" x14ac:dyDescent="0.25">
      <c r="A8070" s="75" t="s">
        <v>10</v>
      </c>
      <c r="B8070">
        <v>0.5625</v>
      </c>
      <c r="C8070" s="76" t="s">
        <v>472</v>
      </c>
      <c r="E8070">
        <f t="shared" ca="1" si="229"/>
        <v>0.91174206785407819</v>
      </c>
      <c r="F8070">
        <v>0.99861111111111112</v>
      </c>
      <c r="G8070">
        <f>AVERAGE(F$2:F8070)</f>
        <v>22780.027421252773</v>
      </c>
    </row>
    <row r="8071" spans="1:7" x14ac:dyDescent="0.25">
      <c r="B8071">
        <v>8.6956521739130391E-2</v>
      </c>
      <c r="C8071" s="76" t="s">
        <v>81</v>
      </c>
      <c r="E8071">
        <f t="shared" ca="1" si="229"/>
        <v>0.7217196390352919</v>
      </c>
      <c r="F8071">
        <v>0.11971830985915485</v>
      </c>
      <c r="G8071">
        <f>AVERAGE(F$2:F8071)</f>
        <v>22777.204632194167</v>
      </c>
    </row>
    <row r="8072" spans="1:7" x14ac:dyDescent="0.25">
      <c r="A8072" s="75" t="s">
        <v>11</v>
      </c>
      <c r="B8072">
        <v>0.2805755395683453</v>
      </c>
      <c r="C8072" s="76" t="s">
        <v>82</v>
      </c>
      <c r="E8072">
        <f t="shared" ca="1" si="229"/>
        <v>0.83467869549022611</v>
      </c>
      <c r="F8072">
        <v>0.82608695652173914</v>
      </c>
      <c r="G8072">
        <f>AVERAGE(F$2:F8072)</f>
        <v>22774.38263014421</v>
      </c>
    </row>
    <row r="8073" spans="1:7" x14ac:dyDescent="0.25">
      <c r="A8073" s="75" t="s">
        <v>11</v>
      </c>
      <c r="B8073">
        <v>0.16666666666666663</v>
      </c>
      <c r="C8073" s="76" t="s">
        <v>83</v>
      </c>
      <c r="E8073">
        <f t="shared" ca="1" si="229"/>
        <v>0.75186282871600651</v>
      </c>
      <c r="F8073">
        <v>4</v>
      </c>
      <c r="G8073">
        <f>AVERAGE(F$2:F8073)</f>
        <v>22771.561720502217</v>
      </c>
    </row>
    <row r="8074" spans="1:7" x14ac:dyDescent="0.25">
      <c r="A8074" s="75" t="s">
        <v>11</v>
      </c>
      <c r="B8074">
        <v>0.15254237288135589</v>
      </c>
      <c r="C8074" s="76" t="s">
        <v>84</v>
      </c>
      <c r="E8074">
        <f t="shared" ca="1" si="229"/>
        <v>0.94148276940832887</v>
      </c>
      <c r="F8074">
        <v>0.1891891891891892</v>
      </c>
      <c r="G8074">
        <f>AVERAGE(F$2:F8074)</f>
        <v>22768.741037666681</v>
      </c>
    </row>
    <row r="8075" spans="1:7" x14ac:dyDescent="0.25">
      <c r="A8075" s="75" t="s">
        <v>11</v>
      </c>
      <c r="B8075">
        <v>0.2592592592592593</v>
      </c>
      <c r="C8075" s="76" t="s">
        <v>85</v>
      </c>
      <c r="E8075">
        <f t="shared" ca="1" si="229"/>
        <v>0.37489764763277433</v>
      </c>
      <c r="F8075">
        <v>0.5085158150851582</v>
      </c>
      <c r="G8075">
        <f>AVERAGE(F$2:F8075)</f>
        <v>22765.921093088793</v>
      </c>
    </row>
    <row r="8076" spans="1:7" x14ac:dyDescent="0.25">
      <c r="A8076" s="75" t="s">
        <v>11</v>
      </c>
      <c r="B8076">
        <v>3.0927835051546421E-2</v>
      </c>
      <c r="C8076" s="76" t="s">
        <v>86</v>
      </c>
      <c r="E8076">
        <f t="shared" ca="1" si="229"/>
        <v>0.65473650681674345</v>
      </c>
      <c r="F8076">
        <v>0.375</v>
      </c>
      <c r="G8076">
        <f>AVERAGE(F$2:F8076)</f>
        <v>22763.101830414726</v>
      </c>
    </row>
    <row r="8077" spans="1:7" x14ac:dyDescent="0.25">
      <c r="A8077" s="75" t="s">
        <v>11</v>
      </c>
      <c r="B8077">
        <v>0</v>
      </c>
      <c r="C8077" s="76" t="s">
        <v>87</v>
      </c>
      <c r="E8077">
        <f t="shared" ca="1" si="229"/>
        <v>0.98320559370916938</v>
      </c>
      <c r="F8077">
        <v>4</v>
      </c>
      <c r="G8077">
        <f>AVERAGE(F$2:F8077)</f>
        <v>22760.283714784411</v>
      </c>
    </row>
    <row r="8078" spans="1:7" x14ac:dyDescent="0.25">
      <c r="A8078" s="75" t="s">
        <v>11</v>
      </c>
      <c r="B8078">
        <v>0.11971830985915485</v>
      </c>
      <c r="C8078" s="76" t="s">
        <v>88</v>
      </c>
      <c r="E8078">
        <f t="shared" ca="1" si="229"/>
        <v>0.57670095373324892</v>
      </c>
      <c r="F8078">
        <v>0.75</v>
      </c>
      <c r="G8078">
        <f>AVERAGE(F$2:F8078)</f>
        <v>22757.465894589441</v>
      </c>
    </row>
    <row r="8079" spans="1:7" x14ac:dyDescent="0.25">
      <c r="A8079" s="75" t="s">
        <v>11</v>
      </c>
      <c r="B8079">
        <v>0.22299922299922295</v>
      </c>
      <c r="C8079" s="76" t="s">
        <v>89</v>
      </c>
      <c r="E8079">
        <f t="shared" ca="1" si="229"/>
        <v>0.92773464742038414</v>
      </c>
      <c r="F8079">
        <v>1.6362038664323371</v>
      </c>
      <c r="G8079">
        <f>AVERAGE(F$2:F8079)</f>
        <v>22754.648881753252</v>
      </c>
    </row>
    <row r="8080" spans="1:7" x14ac:dyDescent="0.25">
      <c r="A8080" s="75" t="s">
        <v>11</v>
      </c>
      <c r="B8080">
        <v>0.35691318327974275</v>
      </c>
      <c r="C8080" s="76" t="s">
        <v>90</v>
      </c>
      <c r="E8080">
        <f t="shared" ca="1" si="229"/>
        <v>0.20547911803098529</v>
      </c>
      <c r="F8080">
        <v>0.92537313432835822</v>
      </c>
      <c r="G8080">
        <f>AVERAGE(F$2:F8080)</f>
        <v>22751.832478298787</v>
      </c>
    </row>
    <row r="8081" spans="1:7" x14ac:dyDescent="0.25">
      <c r="A8081" s="75" t="s">
        <v>11</v>
      </c>
      <c r="B8081">
        <v>0.32750504371217221</v>
      </c>
      <c r="C8081" s="76" t="s">
        <v>91</v>
      </c>
      <c r="E8081">
        <f t="shared" ca="1" si="229"/>
        <v>0.11295634021684353</v>
      </c>
      <c r="F8081">
        <v>2.3333333333333335</v>
      </c>
      <c r="G8081">
        <f>AVERAGE(F$2:F8081)</f>
        <v>22749.016946226391</v>
      </c>
    </row>
    <row r="8082" spans="1:7" x14ac:dyDescent="0.25">
      <c r="A8082" s="75" t="s">
        <v>11</v>
      </c>
      <c r="B8082">
        <v>2.0720628763907303E-2</v>
      </c>
      <c r="C8082" s="76" t="s">
        <v>92</v>
      </c>
      <c r="E8082">
        <f t="shared" ca="1" si="229"/>
        <v>0.84925195247451091</v>
      </c>
      <c r="F8082">
        <v>0.3235294117647059</v>
      </c>
      <c r="G8082">
        <f>AVERAGE(F$2:F8082)</f>
        <v>22746.201862274305</v>
      </c>
    </row>
    <row r="8083" spans="1:7" x14ac:dyDescent="0.25">
      <c r="A8083" s="75" t="s">
        <v>11</v>
      </c>
      <c r="B8083">
        <v>0.25149700598802399</v>
      </c>
      <c r="C8083" s="76" t="s">
        <v>93</v>
      </c>
      <c r="E8083">
        <f t="shared" ca="1" si="229"/>
        <v>8.2249964668524633E-2</v>
      </c>
      <c r="F8083">
        <v>2.0212228398180901E-3</v>
      </c>
      <c r="G8083">
        <f>AVERAGE(F$2:F8083)</f>
        <v>22743.387435171975</v>
      </c>
    </row>
    <row r="8084" spans="1:7" x14ac:dyDescent="0.25">
      <c r="A8084" s="75" t="s">
        <v>11</v>
      </c>
      <c r="B8084">
        <v>0.40334128878281622</v>
      </c>
      <c r="C8084" s="76" t="s">
        <v>94</v>
      </c>
      <c r="E8084">
        <f t="shared" ca="1" si="229"/>
        <v>0.11253283034073036</v>
      </c>
      <c r="F8084">
        <v>0.83333333333333337</v>
      </c>
      <c r="G8084">
        <f>AVERAGE(F$2:F8084)</f>
        <v>22740.573807298431</v>
      </c>
    </row>
    <row r="8085" spans="1:7" x14ac:dyDescent="0.25">
      <c r="A8085" s="75" t="s">
        <v>11</v>
      </c>
      <c r="B8085">
        <v>5.5712936732766706E-2</v>
      </c>
      <c r="C8085" s="76" t="s">
        <v>95</v>
      </c>
      <c r="E8085">
        <f t="shared" ca="1" si="229"/>
        <v>0.69961574354796208</v>
      </c>
      <c r="F8085">
        <v>0.40334128878281622</v>
      </c>
      <c r="G8085">
        <f>AVERAGE(F$2:F8085)</f>
        <v>22737.760822332326</v>
      </c>
    </row>
    <row r="8086" spans="1:7" x14ac:dyDescent="0.25">
      <c r="A8086" s="75" t="s">
        <v>11</v>
      </c>
      <c r="B8086">
        <v>0.23896499238964997</v>
      </c>
      <c r="C8086" s="76" t="s">
        <v>96</v>
      </c>
      <c r="E8086">
        <f t="shared" ca="1" si="229"/>
        <v>0.6429290796419862</v>
      </c>
      <c r="F8086">
        <v>0.83870967741935487</v>
      </c>
      <c r="G8086">
        <f>AVERAGE(F$2:F8086)</f>
        <v>22734.948587067931</v>
      </c>
    </row>
    <row r="8087" spans="1:7" x14ac:dyDescent="0.25">
      <c r="A8087" s="75" t="s">
        <v>11</v>
      </c>
      <c r="B8087">
        <v>0.14310197086546703</v>
      </c>
      <c r="C8087" s="76" t="s">
        <v>97</v>
      </c>
      <c r="E8087">
        <f t="shared" ca="1" si="229"/>
        <v>0.41358176290520732</v>
      </c>
      <c r="F8087">
        <v>8.2568807339449615E-2</v>
      </c>
      <c r="G8087">
        <f>AVERAGE(F$2:F8087)</f>
        <v>22732.136953872498</v>
      </c>
    </row>
    <row r="8088" spans="1:7" x14ac:dyDescent="0.25">
      <c r="A8088" s="75" t="s">
        <v>11</v>
      </c>
      <c r="B8088">
        <v>0.36507936507936506</v>
      </c>
      <c r="C8088" s="76" t="s">
        <v>98</v>
      </c>
      <c r="E8088">
        <f t="shared" ca="1" si="229"/>
        <v>0.13661526247924016</v>
      </c>
      <c r="F8088">
        <v>1.2727272727272729</v>
      </c>
      <c r="G8088">
        <f>AVERAGE(F$2:F8088)</f>
        <v>22729.326163192814</v>
      </c>
    </row>
    <row r="8089" spans="1:7" x14ac:dyDescent="0.25">
      <c r="A8089" s="75" t="s">
        <v>11</v>
      </c>
      <c r="B8089">
        <v>0.31271477663230246</v>
      </c>
      <c r="C8089" s="76" t="s">
        <v>340</v>
      </c>
      <c r="E8089">
        <f t="shared" ca="1" si="229"/>
        <v>0.22207685517347375</v>
      </c>
      <c r="F8089">
        <v>3.545454545454545</v>
      </c>
      <c r="G8089">
        <f>AVERAGE(F$2:F8089)</f>
        <v>22726.516348565136</v>
      </c>
    </row>
    <row r="8090" spans="1:7" x14ac:dyDescent="0.25">
      <c r="A8090" s="75" t="s">
        <v>11</v>
      </c>
      <c r="B8090">
        <v>0.33333333333333331</v>
      </c>
      <c r="C8090" s="76" t="s">
        <v>341</v>
      </c>
      <c r="E8090">
        <f t="shared" ca="1" si="229"/>
        <v>0.57012354443745372</v>
      </c>
      <c r="F8090">
        <v>0.2857142857142857</v>
      </c>
      <c r="G8090">
        <f>AVERAGE(F$2:F8090)</f>
        <v>22723.706825677971</v>
      </c>
    </row>
    <row r="8091" spans="1:7" x14ac:dyDescent="0.25">
      <c r="A8091" s="75" t="s">
        <v>11</v>
      </c>
      <c r="B8091">
        <v>7.5566750629722425E-3</v>
      </c>
      <c r="C8091" s="76" t="s">
        <v>342</v>
      </c>
      <c r="E8091">
        <f t="shared" ca="1" si="229"/>
        <v>0.59795401668857684</v>
      </c>
      <c r="F8091">
        <v>0.11497422371418299</v>
      </c>
      <c r="G8091">
        <f>AVERAGE(F$2:F8091)</f>
        <v>22720.897976252578</v>
      </c>
    </row>
    <row r="8092" spans="1:7" x14ac:dyDescent="0.25">
      <c r="A8092" s="75" t="s">
        <v>11</v>
      </c>
      <c r="B8092">
        <v>0.18181818181818185</v>
      </c>
      <c r="C8092" s="76" t="s">
        <v>447</v>
      </c>
      <c r="E8092">
        <f t="shared" ca="1" si="229"/>
        <v>0.86694390579645964</v>
      </c>
      <c r="F8092">
        <v>0</v>
      </c>
      <c r="G8092">
        <f>AVERAGE(F$2:F8092)</f>
        <v>22718.08980693157</v>
      </c>
    </row>
    <row r="8093" spans="1:7" x14ac:dyDescent="0.25">
      <c r="A8093" s="75" t="s">
        <v>11</v>
      </c>
      <c r="B8093">
        <v>4.2553191489361625E-2</v>
      </c>
      <c r="C8093" s="76" t="s">
        <v>448</v>
      </c>
      <c r="E8093">
        <f t="shared" ca="1" si="229"/>
        <v>0.86248972138103885</v>
      </c>
      <c r="F8093">
        <v>0.29032258064516125</v>
      </c>
      <c r="G8093">
        <f>AVERAGE(F$2:F8093)</f>
        <v>22715.282367548927</v>
      </c>
    </row>
    <row r="8094" spans="1:7" x14ac:dyDescent="0.25">
      <c r="A8094" s="75" t="s">
        <v>11</v>
      </c>
      <c r="B8094">
        <v>0.17431192660550462</v>
      </c>
      <c r="C8094" s="76" t="s">
        <v>449</v>
      </c>
      <c r="E8094">
        <f t="shared" ca="1" si="229"/>
        <v>3.9073579938525116E-2</v>
      </c>
      <c r="F8094">
        <v>0.97014925373134331</v>
      </c>
      <c r="G8094">
        <f>AVERAGE(F$2:F8094)</f>
        <v>22712.475705962581</v>
      </c>
    </row>
    <row r="8095" spans="1:7" x14ac:dyDescent="0.25">
      <c r="A8095" s="75" t="s">
        <v>11</v>
      </c>
      <c r="B8095">
        <v>9.0909090909090884E-2</v>
      </c>
      <c r="C8095" s="76" t="s">
        <v>450</v>
      </c>
      <c r="E8095">
        <f t="shared" ca="1" si="229"/>
        <v>0.64507159195623354</v>
      </c>
      <c r="F8095">
        <v>3.3333333333333335</v>
      </c>
      <c r="G8095">
        <f>AVERAGE(F$2:F8095)</f>
        <v>22709.670029860205</v>
      </c>
    </row>
    <row r="8096" spans="1:7" x14ac:dyDescent="0.25">
      <c r="A8096" s="75" t="s">
        <v>11</v>
      </c>
      <c r="B8096">
        <v>0.24369747899159658</v>
      </c>
      <c r="C8096" s="76" t="s">
        <v>451</v>
      </c>
      <c r="E8096">
        <f t="shared" ca="1" si="229"/>
        <v>0.29192441088967791</v>
      </c>
      <c r="F8096">
        <v>0.95777027027027029</v>
      </c>
      <c r="G8096">
        <f>AVERAGE(F$2:F8096)</f>
        <v>22706.864753484715</v>
      </c>
    </row>
    <row r="8097" spans="1:7" x14ac:dyDescent="0.25">
      <c r="A8097" s="75" t="s">
        <v>11</v>
      </c>
      <c r="B8097">
        <v>0.17431192660550462</v>
      </c>
      <c r="C8097" s="76" t="s">
        <v>452</v>
      </c>
      <c r="E8097">
        <f t="shared" ca="1" si="229"/>
        <v>0.24436235047542554</v>
      </c>
      <c r="F8097">
        <v>0.9285714285714286</v>
      </c>
      <c r="G8097">
        <f>AVERAGE(F$2:F8097)</f>
        <v>22704.060166505707</v>
      </c>
    </row>
    <row r="8098" spans="1:7" x14ac:dyDescent="0.25">
      <c r="A8098" s="75" t="s">
        <v>11</v>
      </c>
      <c r="B8098">
        <v>0.19642857142857148</v>
      </c>
      <c r="C8098" s="76" t="s">
        <v>453</v>
      </c>
      <c r="E8098">
        <f t="shared" ca="1" si="229"/>
        <v>0.24016238204023177</v>
      </c>
      <c r="F8098">
        <v>0.84940389039949804</v>
      </c>
      <c r="G8098">
        <f>AVERAGE(F$2:F8098)</f>
        <v>22701.256262496492</v>
      </c>
    </row>
    <row r="8099" spans="1:7" x14ac:dyDescent="0.25">
      <c r="A8099" s="75" t="s">
        <v>11</v>
      </c>
      <c r="B8099">
        <v>0.15789473684210542</v>
      </c>
      <c r="C8099" s="76" t="s">
        <v>454</v>
      </c>
      <c r="E8099">
        <f t="shared" ca="1" si="229"/>
        <v>0.90177223873607482</v>
      </c>
      <c r="F8099">
        <v>0.65304000564388254</v>
      </c>
      <c r="G8099">
        <f>AVERAGE(F$2:F8099)</f>
        <v>22698.453026731797</v>
      </c>
    </row>
    <row r="8100" spans="1:7" x14ac:dyDescent="0.25">
      <c r="A8100" s="75" t="s">
        <v>11</v>
      </c>
      <c r="B8100">
        <v>6.7961165048543742E-2</v>
      </c>
      <c r="C8100" s="76" t="s">
        <v>455</v>
      </c>
      <c r="E8100">
        <f t="shared" ca="1" si="229"/>
        <v>0.27891699458986652</v>
      </c>
      <c r="F8100">
        <v>0.875</v>
      </c>
      <c r="G8100">
        <f>AVERAGE(F$2:F8100)</f>
        <v>22695.650510615393</v>
      </c>
    </row>
    <row r="8101" spans="1:7" x14ac:dyDescent="0.25">
      <c r="A8101" s="75" t="s">
        <v>11</v>
      </c>
      <c r="B8101">
        <v>7.8431372549019676E-2</v>
      </c>
      <c r="C8101" s="76" t="s">
        <v>456</v>
      </c>
      <c r="E8101">
        <f t="shared" ca="1" si="229"/>
        <v>0.42752292087537969</v>
      </c>
      <c r="F8101">
        <v>0.48444749957037292</v>
      </c>
      <c r="G8101">
        <f>AVERAGE(F$2:F8101)</f>
        <v>22692.848638261923</v>
      </c>
    </row>
    <row r="8102" spans="1:7" x14ac:dyDescent="0.25">
      <c r="A8102" s="75" t="s">
        <v>11</v>
      </c>
      <c r="B8102">
        <v>0.25000000000000011</v>
      </c>
      <c r="C8102" s="76" t="s">
        <v>457</v>
      </c>
      <c r="E8102">
        <f t="shared" ca="1" si="229"/>
        <v>0.56104895779412056</v>
      </c>
      <c r="F8102">
        <v>0.83333333333333337</v>
      </c>
      <c r="G8102">
        <f>AVERAGE(F$2:F8102)</f>
        <v>22690.047500710396</v>
      </c>
    </row>
    <row r="8103" spans="1:7" x14ac:dyDescent="0.25">
      <c r="A8103" s="75" t="s">
        <v>11</v>
      </c>
      <c r="B8103">
        <v>0.23595505617977536</v>
      </c>
      <c r="C8103" s="76" t="s">
        <v>458</v>
      </c>
      <c r="E8103">
        <f t="shared" ca="1" si="229"/>
        <v>0.85262595304693478</v>
      </c>
      <c r="F8103">
        <v>0.8</v>
      </c>
      <c r="G8103">
        <f>AVERAGE(F$2:F8103)</f>
        <v>22687.247050512829</v>
      </c>
    </row>
    <row r="8104" spans="1:7" x14ac:dyDescent="0.25">
      <c r="A8104" s="75" t="s">
        <v>11</v>
      </c>
      <c r="B8104">
        <v>8.9108910891089188E-2</v>
      </c>
      <c r="C8104" s="76" t="s">
        <v>459</v>
      </c>
      <c r="E8104">
        <f t="shared" ca="1" si="229"/>
        <v>0.99894739289024526</v>
      </c>
      <c r="F8104">
        <v>0.16666666666666666</v>
      </c>
      <c r="G8104">
        <f>AVERAGE(F$2:F8104)</f>
        <v>22684.447213368087</v>
      </c>
    </row>
    <row r="8105" spans="1:7" x14ac:dyDescent="0.25">
      <c r="A8105" s="75" t="s">
        <v>11</v>
      </c>
      <c r="B8105">
        <v>8.9108910891089188E-2</v>
      </c>
      <c r="C8105" s="76" t="s">
        <v>460</v>
      </c>
      <c r="E8105">
        <f t="shared" ca="1" si="229"/>
        <v>0.40903576169368538</v>
      </c>
      <c r="F8105">
        <v>0.66666666666666663</v>
      </c>
      <c r="G8105">
        <f>AVERAGE(F$2:F8105)</f>
        <v>22681.648128897861</v>
      </c>
    </row>
    <row r="8106" spans="1:7" x14ac:dyDescent="0.25">
      <c r="A8106" s="75" t="s">
        <v>11</v>
      </c>
      <c r="B8106">
        <v>1.8571428571428574</v>
      </c>
      <c r="C8106" s="76" t="s">
        <v>461</v>
      </c>
      <c r="E8106">
        <f t="shared" ca="1" si="229"/>
        <v>0.76641833790832392</v>
      </c>
      <c r="F8106">
        <v>0.5161290322580645</v>
      </c>
      <c r="G8106">
        <f>AVERAGE(F$2:F8106)</f>
        <v>22678.849716559816</v>
      </c>
    </row>
    <row r="8107" spans="1:7" x14ac:dyDescent="0.25">
      <c r="A8107" s="75" t="s">
        <v>11</v>
      </c>
      <c r="B8107">
        <v>4.5555555555555562</v>
      </c>
      <c r="C8107" s="76" t="s">
        <v>462</v>
      </c>
      <c r="E8107">
        <f t="shared" ca="1" si="229"/>
        <v>0.56528956611274661</v>
      </c>
      <c r="F8107">
        <v>0.42857142857142855</v>
      </c>
      <c r="G8107">
        <f>AVERAGE(F$2:F8107)</f>
        <v>22676.051983874753</v>
      </c>
    </row>
    <row r="8108" spans="1:7" x14ac:dyDescent="0.25">
      <c r="A8108" s="75" t="s">
        <v>11</v>
      </c>
      <c r="B8108">
        <v>2.1249999999999996</v>
      </c>
      <c r="C8108" s="76" t="s">
        <v>463</v>
      </c>
      <c r="E8108">
        <f t="shared" ca="1" si="229"/>
        <v>0.2069770030632665</v>
      </c>
      <c r="F8108">
        <v>2.0408163265306121E-2</v>
      </c>
      <c r="G8108">
        <f>AVERAGE(F$2:F8108)</f>
        <v>22673.254891044391</v>
      </c>
    </row>
    <row r="8109" spans="1:7" x14ac:dyDescent="0.25">
      <c r="A8109" s="75" t="s">
        <v>11</v>
      </c>
      <c r="B8109">
        <v>3.5454545454545454</v>
      </c>
      <c r="C8109" s="76" t="s">
        <v>464</v>
      </c>
      <c r="E8109">
        <f t="shared" ca="1" si="229"/>
        <v>0.69663302542235117</v>
      </c>
      <c r="F8109">
        <v>0.18032786885245897</v>
      </c>
      <c r="G8109">
        <f>AVERAGE(F$2:F8109)</f>
        <v>22670.458507896492</v>
      </c>
    </row>
    <row r="8110" spans="1:7" x14ac:dyDescent="0.25">
      <c r="A8110" s="75" t="s">
        <v>11</v>
      </c>
      <c r="B8110">
        <v>1.2727272727272729</v>
      </c>
      <c r="C8110" s="76" t="s">
        <v>465</v>
      </c>
      <c r="E8110">
        <f t="shared" ca="1" si="229"/>
        <v>0.27920176667141516</v>
      </c>
      <c r="F8110">
        <v>2.1526418786692758E-2</v>
      </c>
      <c r="G8110">
        <f>AVERAGE(F$2:F8110)</f>
        <v>22667.662794863878</v>
      </c>
    </row>
    <row r="8111" spans="1:7" x14ac:dyDescent="0.25">
      <c r="A8111" s="75" t="s">
        <v>11</v>
      </c>
      <c r="B8111">
        <v>0.56249999999999989</v>
      </c>
      <c r="C8111" s="76" t="s">
        <v>466</v>
      </c>
      <c r="E8111">
        <f t="shared" ca="1" si="229"/>
        <v>2.1827323070590321E-2</v>
      </c>
      <c r="F8111">
        <v>0.23076923076923067</v>
      </c>
      <c r="G8111">
        <f>AVERAGE(F$2:F8111)</f>
        <v>22664.867797080198</v>
      </c>
    </row>
    <row r="8112" spans="1:7" x14ac:dyDescent="0.25">
      <c r="A8112" s="75" t="s">
        <v>11</v>
      </c>
      <c r="B8112">
        <v>1.7777777777777779</v>
      </c>
      <c r="C8112" s="76" t="s">
        <v>467</v>
      </c>
      <c r="E8112">
        <f t="shared" ca="1" si="229"/>
        <v>0.65622853041182772</v>
      </c>
      <c r="F8112">
        <v>7.1428571428571425E-2</v>
      </c>
      <c r="G8112">
        <f>AVERAGE(F$2:F8112)</f>
        <v>22662.073468838487</v>
      </c>
    </row>
    <row r="8113" spans="1:7" x14ac:dyDescent="0.25">
      <c r="A8113" s="75" t="s">
        <v>11</v>
      </c>
      <c r="B8113">
        <v>0.36986301369863017</v>
      </c>
      <c r="C8113" s="76" t="s">
        <v>468</v>
      </c>
      <c r="E8113">
        <f t="shared" ca="1" si="229"/>
        <v>0.6847022712942985</v>
      </c>
      <c r="F8113">
        <v>176.14285714285714</v>
      </c>
      <c r="G8113">
        <f>AVERAGE(F$2:F8113)</f>
        <v>22659.301534591483</v>
      </c>
    </row>
    <row r="8114" spans="1:7" x14ac:dyDescent="0.25">
      <c r="A8114" s="75" t="s">
        <v>11</v>
      </c>
      <c r="B8114">
        <v>0.33333333333333331</v>
      </c>
      <c r="C8114" s="76" t="s">
        <v>469</v>
      </c>
      <c r="E8114">
        <f t="shared" ca="1" si="229"/>
        <v>0.5786946049296966</v>
      </c>
      <c r="F8114">
        <v>4</v>
      </c>
      <c r="G8114">
        <f>AVERAGE(F$2:F8114)</f>
        <v>22656.509065525217</v>
      </c>
    </row>
    <row r="8115" spans="1:7" x14ac:dyDescent="0.25">
      <c r="A8115" s="75" t="s">
        <v>11</v>
      </c>
      <c r="B8115">
        <v>7.5268817204301078E-2</v>
      </c>
      <c r="C8115" s="76" t="s">
        <v>470</v>
      </c>
      <c r="E8115">
        <f t="shared" ca="1" si="229"/>
        <v>0.5566990590847013</v>
      </c>
      <c r="F8115">
        <v>2.0720628763907303E-2</v>
      </c>
      <c r="G8115">
        <f>AVERAGE(F$2:F8115)</f>
        <v>22653.716794346405</v>
      </c>
    </row>
    <row r="8116" spans="1:7" x14ac:dyDescent="0.25">
      <c r="A8116" s="75" t="s">
        <v>11</v>
      </c>
      <c r="B8116">
        <v>0.29870129870129869</v>
      </c>
      <c r="C8116" s="76" t="s">
        <v>471</v>
      </c>
      <c r="E8116">
        <f t="shared" ca="1" si="229"/>
        <v>0.56872208914790467</v>
      </c>
      <c r="F8116">
        <v>0.31578947368421051</v>
      </c>
      <c r="G8116">
        <f>AVERAGE(F$2:F8116)</f>
        <v>22650.925247703781</v>
      </c>
    </row>
    <row r="8117" spans="1:7" x14ac:dyDescent="0.25">
      <c r="A8117" s="75" t="s">
        <v>11</v>
      </c>
      <c r="B8117">
        <v>0.5625</v>
      </c>
      <c r="C8117" s="76" t="s">
        <v>472</v>
      </c>
      <c r="E8117">
        <f t="shared" ca="1" si="229"/>
        <v>5.6082924486321128E-2</v>
      </c>
      <c r="F8117">
        <v>9.7142857142857153</v>
      </c>
      <c r="G8117">
        <f>AVERAGE(F$2:F8117)</f>
        <v>22648.135546993824</v>
      </c>
    </row>
    <row r="8118" spans="1:7" x14ac:dyDescent="0.25">
      <c r="B8118">
        <v>0.11956521739130432</v>
      </c>
      <c r="C8118" s="76" t="s">
        <v>81</v>
      </c>
      <c r="E8118">
        <f t="shared" ca="1" si="229"/>
        <v>0.22925658912905422</v>
      </c>
      <c r="F8118">
        <v>8393.7079760918714</v>
      </c>
      <c r="G8118">
        <f>AVERAGE(F$2:F8118)</f>
        <v>22646.379426805222</v>
      </c>
    </row>
    <row r="8119" spans="1:7" x14ac:dyDescent="0.25">
      <c r="A8119" s="75" t="s">
        <v>12</v>
      </c>
      <c r="B8119">
        <v>0.25899280575539563</v>
      </c>
      <c r="C8119" s="76" t="s">
        <v>82</v>
      </c>
      <c r="E8119">
        <f t="shared" ca="1" si="229"/>
        <v>0.94455547823024388</v>
      </c>
      <c r="F8119">
        <v>2.9126213592233011E-2</v>
      </c>
      <c r="G8119">
        <f>AVERAGE(F$2:F8119)</f>
        <v>22643.589780303551</v>
      </c>
    </row>
    <row r="8120" spans="1:7" x14ac:dyDescent="0.25">
      <c r="A8120" s="75" t="s">
        <v>12</v>
      </c>
      <c r="B8120">
        <v>0.14166666666666661</v>
      </c>
      <c r="C8120" s="76" t="s">
        <v>83</v>
      </c>
      <c r="E8120">
        <f t="shared" ca="1" si="229"/>
        <v>0.15493949213829616</v>
      </c>
      <c r="F8120">
        <v>0.43369175627240142</v>
      </c>
      <c r="G8120">
        <f>AVERAGE(F$2:F8120)</f>
        <v>22640.800870821036</v>
      </c>
    </row>
    <row r="8121" spans="1:7" x14ac:dyDescent="0.25">
      <c r="A8121" s="75" t="s">
        <v>12</v>
      </c>
      <c r="B8121">
        <v>0.12711864406779655</v>
      </c>
      <c r="C8121" s="76" t="s">
        <v>84</v>
      </c>
      <c r="E8121">
        <f t="shared" ca="1" si="229"/>
        <v>0.33279242667953068</v>
      </c>
      <c r="F8121">
        <v>0.69387755102040816</v>
      </c>
      <c r="G8121">
        <f>AVERAGE(F$2:F8121)</f>
        <v>22638.012680304622</v>
      </c>
    </row>
    <row r="8122" spans="1:7" x14ac:dyDescent="0.25">
      <c r="A8122" s="75" t="s">
        <v>12</v>
      </c>
      <c r="B8122">
        <v>0.23703703703703707</v>
      </c>
      <c r="C8122" s="76" t="s">
        <v>85</v>
      </c>
      <c r="E8122">
        <f t="shared" ca="1" si="229"/>
        <v>0.97398168559248688</v>
      </c>
      <c r="F8122">
        <v>0.87301587301587302</v>
      </c>
      <c r="G8122">
        <f>AVERAGE(F$2:F8122)</f>
        <v>22635.225198508731</v>
      </c>
    </row>
    <row r="8123" spans="1:7" x14ac:dyDescent="0.25">
      <c r="A8123" s="75" t="s">
        <v>12</v>
      </c>
      <c r="B8123">
        <v>6.1855670103092841E-2</v>
      </c>
      <c r="C8123" s="76" t="s">
        <v>86</v>
      </c>
      <c r="E8123">
        <f t="shared" ca="1" si="229"/>
        <v>0.36588362526732177</v>
      </c>
      <c r="F8123">
        <v>0.99999999985714283</v>
      </c>
      <c r="G8123">
        <f>AVERAGE(F$2:F8123)</f>
        <v>22632.438418750236</v>
      </c>
    </row>
    <row r="8124" spans="1:7" x14ac:dyDescent="0.25">
      <c r="A8124" s="75" t="s">
        <v>12</v>
      </c>
      <c r="B8124">
        <v>3.0000000000000027E-2</v>
      </c>
      <c r="C8124" s="76" t="s">
        <v>87</v>
      </c>
      <c r="E8124">
        <f t="shared" ca="1" si="229"/>
        <v>0.22585860715112727</v>
      </c>
      <c r="F8124">
        <v>3.85</v>
      </c>
      <c r="G8124">
        <f>AVERAGE(F$2:F8124)</f>
        <v>22629.652675992787</v>
      </c>
    </row>
    <row r="8125" spans="1:7" x14ac:dyDescent="0.25">
      <c r="A8125" s="75" t="s">
        <v>12</v>
      </c>
      <c r="B8125">
        <v>9.3309859154929467E-2</v>
      </c>
      <c r="C8125" s="76" t="s">
        <v>88</v>
      </c>
      <c r="E8125">
        <f t="shared" ca="1" si="229"/>
        <v>0.56064309820119607</v>
      </c>
      <c r="F8125">
        <v>0.58904109589041098</v>
      </c>
      <c r="G8125">
        <f>AVERAGE(F$2:F8125)</f>
        <v>22626.867217642848</v>
      </c>
    </row>
    <row r="8126" spans="1:7" x14ac:dyDescent="0.25">
      <c r="A8126" s="75" t="s">
        <v>12</v>
      </c>
      <c r="B8126">
        <v>0.19968919968919963</v>
      </c>
      <c r="C8126" s="76" t="s">
        <v>89</v>
      </c>
      <c r="E8126">
        <f t="shared" ca="1" si="229"/>
        <v>0.8706452400077076</v>
      </c>
      <c r="F8126">
        <v>1.0202020202020201</v>
      </c>
      <c r="G8126">
        <f>AVERAGE(F$2:F8126)</f>
        <v>22624.082498010153</v>
      </c>
    </row>
    <row r="8127" spans="1:7" x14ac:dyDescent="0.25">
      <c r="A8127" s="75" t="s">
        <v>12</v>
      </c>
      <c r="B8127">
        <v>0.33762057877813501</v>
      </c>
      <c r="C8127" s="76" t="s">
        <v>90</v>
      </c>
      <c r="E8127">
        <f t="shared" ca="1" si="229"/>
        <v>0.20449036012715105</v>
      </c>
      <c r="F8127">
        <v>0.8</v>
      </c>
      <c r="G8127">
        <f>AVERAGE(F$2:F8127)</f>
        <v>22621.298436664107</v>
      </c>
    </row>
    <row r="8128" spans="1:7" x14ac:dyDescent="0.25">
      <c r="A8128" s="75" t="s">
        <v>12</v>
      </c>
      <c r="B8128">
        <v>0.30733019502353737</v>
      </c>
      <c r="C8128" s="76" t="s">
        <v>91</v>
      </c>
      <c r="E8128">
        <f t="shared" ca="1" si="229"/>
        <v>0.71934499644757754</v>
      </c>
      <c r="F8128">
        <v>1.0833333333333333</v>
      </c>
      <c r="G8128">
        <f>AVERAGE(F$2:F8128)</f>
        <v>22618.515095320028</v>
      </c>
    </row>
    <row r="8129" spans="1:7" x14ac:dyDescent="0.25">
      <c r="A8129" s="75" t="s">
        <v>12</v>
      </c>
      <c r="B8129">
        <v>5.1342247626824551E-2</v>
      </c>
      <c r="C8129" s="76" t="s">
        <v>92</v>
      </c>
      <c r="E8129">
        <f t="shared" ca="1" si="229"/>
        <v>6.2592776843747755E-2</v>
      </c>
      <c r="F8129">
        <v>4.5555555555555554</v>
      </c>
      <c r="G8129">
        <f>AVERAGE(F$2:F8129)</f>
        <v>22615.732866045943</v>
      </c>
    </row>
    <row r="8130" spans="1:7" x14ac:dyDescent="0.25">
      <c r="A8130" s="75" t="s">
        <v>12</v>
      </c>
      <c r="B8130">
        <v>0.2290419161676647</v>
      </c>
      <c r="C8130" s="76" t="s">
        <v>93</v>
      </c>
      <c r="E8130">
        <f t="shared" ref="E8130:E8193" ca="1" si="230">RAND()</f>
        <v>0.69503759905245066</v>
      </c>
      <c r="F8130">
        <v>0.33333333333333331</v>
      </c>
      <c r="G8130">
        <f>AVERAGE(F$2:F8130)</f>
        <v>22612.950801888888</v>
      </c>
    </row>
    <row r="8131" spans="1:7" x14ac:dyDescent="0.25">
      <c r="A8131" s="75" t="s">
        <v>12</v>
      </c>
      <c r="B8131">
        <v>0.38544152744630067</v>
      </c>
      <c r="C8131" s="76" t="s">
        <v>94</v>
      </c>
      <c r="E8131">
        <f t="shared" ca="1" si="230"/>
        <v>0.73988989975668518</v>
      </c>
      <c r="F8131">
        <v>0.33333333333333331</v>
      </c>
      <c r="G8131">
        <f>AVERAGE(F$2:F8131)</f>
        <v>22610.169422126459</v>
      </c>
    </row>
    <row r="8132" spans="1:7" x14ac:dyDescent="0.25">
      <c r="A8132" s="75" t="s">
        <v>12</v>
      </c>
      <c r="B8132">
        <v>2.7384324834749684E-2</v>
      </c>
      <c r="C8132" s="76" t="s">
        <v>95</v>
      </c>
      <c r="E8132">
        <f t="shared" ca="1" si="230"/>
        <v>0.38328275090972674</v>
      </c>
      <c r="F8132">
        <v>0</v>
      </c>
      <c r="G8132">
        <f>AVERAGE(F$2:F8132)</f>
        <v>22607.388685510774</v>
      </c>
    </row>
    <row r="8133" spans="1:7" x14ac:dyDescent="0.25">
      <c r="A8133" s="75" t="s">
        <v>12</v>
      </c>
      <c r="B8133">
        <v>0.21613394216133944</v>
      </c>
      <c r="C8133" s="76" t="s">
        <v>96</v>
      </c>
      <c r="E8133">
        <f t="shared" ca="1" si="230"/>
        <v>0.47662182614271131</v>
      </c>
      <c r="F8133">
        <v>0</v>
      </c>
      <c r="G8133">
        <f>AVERAGE(F$2:F8133)</f>
        <v>22604.608632794898</v>
      </c>
    </row>
    <row r="8134" spans="1:7" x14ac:dyDescent="0.25">
      <c r="A8134" s="75" t="s">
        <v>12</v>
      </c>
      <c r="B8134">
        <v>0.11739502999143102</v>
      </c>
      <c r="C8134" s="76" t="s">
        <v>97</v>
      </c>
      <c r="E8134">
        <f t="shared" ca="1" si="230"/>
        <v>0.55102004419547157</v>
      </c>
      <c r="F8134">
        <v>0.971830985915493</v>
      </c>
      <c r="G8134">
        <f>AVERAGE(F$2:F8134)</f>
        <v>22601.829383218872</v>
      </c>
    </row>
    <row r="8135" spans="1:7" x14ac:dyDescent="0.25">
      <c r="A8135" s="75" t="s">
        <v>12</v>
      </c>
      <c r="B8135">
        <v>0.34603174603174602</v>
      </c>
      <c r="C8135" s="76" t="s">
        <v>98</v>
      </c>
      <c r="E8135">
        <f t="shared" ca="1" si="230"/>
        <v>0.87775054607732506</v>
      </c>
      <c r="F8135">
        <v>0.56249999999999989</v>
      </c>
      <c r="G8135">
        <f>AVERAGE(F$2:F8135)</f>
        <v>22599.050766685406</v>
      </c>
    </row>
    <row r="8136" spans="1:7" x14ac:dyDescent="0.25">
      <c r="A8136" s="75" t="s">
        <v>12</v>
      </c>
      <c r="B8136">
        <v>0.29209621993127149</v>
      </c>
      <c r="C8136" s="76" t="s">
        <v>340</v>
      </c>
      <c r="E8136">
        <f t="shared" ca="1" si="230"/>
        <v>0.12003510683189034</v>
      </c>
      <c r="F8136">
        <v>0.75438596491228072</v>
      </c>
      <c r="G8136">
        <f>AVERAGE(F$2:F8136)</f>
        <v>22596.27285686602</v>
      </c>
    </row>
    <row r="8137" spans="1:7" x14ac:dyDescent="0.25">
      <c r="A8137" s="75" t="s">
        <v>12</v>
      </c>
      <c r="B8137">
        <v>0.3133333333333333</v>
      </c>
      <c r="C8137" s="76" t="s">
        <v>341</v>
      </c>
      <c r="E8137">
        <f t="shared" ca="1" si="230"/>
        <v>0.39023749793217466</v>
      </c>
      <c r="F8137">
        <v>0.31578947368421051</v>
      </c>
      <c r="G8137">
        <f>AVERAGE(F$2:F8137)</f>
        <v>22593.495576007193</v>
      </c>
    </row>
    <row r="8138" spans="1:7" x14ac:dyDescent="0.25">
      <c r="A8138" s="75" t="s">
        <v>12</v>
      </c>
      <c r="B8138">
        <v>3.7783375314861437E-2</v>
      </c>
      <c r="C8138" s="76" t="s">
        <v>342</v>
      </c>
      <c r="E8138">
        <f t="shared" ca="1" si="230"/>
        <v>0.13175863695582923</v>
      </c>
      <c r="F8138">
        <v>9.489051094890498E-2</v>
      </c>
      <c r="G8138">
        <f>AVERAGE(F$2:F8138)</f>
        <v>22590.718950631071</v>
      </c>
    </row>
    <row r="8139" spans="1:7" x14ac:dyDescent="0.25">
      <c r="A8139" s="75" t="s">
        <v>12</v>
      </c>
      <c r="B8139">
        <v>9.0909090909090981E-2</v>
      </c>
      <c r="C8139" s="76" t="s">
        <v>447</v>
      </c>
      <c r="E8139">
        <f t="shared" ca="1" si="230"/>
        <v>0.81133680268209352</v>
      </c>
      <c r="F8139">
        <v>0.9</v>
      </c>
      <c r="G8139">
        <f>AVERAGE(F$2:F8139)</f>
        <v>22587.94310657226</v>
      </c>
    </row>
    <row r="8140" spans="1:7" x14ac:dyDescent="0.25">
      <c r="A8140" s="75" t="s">
        <v>12</v>
      </c>
      <c r="B8140">
        <v>6.3829787234042618E-2</v>
      </c>
      <c r="C8140" s="76" t="s">
        <v>448</v>
      </c>
      <c r="E8140">
        <f t="shared" ca="1" si="230"/>
        <v>0.91554966410064909</v>
      </c>
      <c r="F8140">
        <v>0.33628318584070788</v>
      </c>
      <c r="G8140">
        <f>AVERAGE(F$2:F8140)</f>
        <v>22585.167875361622</v>
      </c>
    </row>
    <row r="8141" spans="1:7" x14ac:dyDescent="0.25">
      <c r="A8141" s="75" t="s">
        <v>12</v>
      </c>
      <c r="B8141">
        <v>8.2568807339449615E-2</v>
      </c>
      <c r="C8141" s="76" t="s">
        <v>449</v>
      </c>
      <c r="E8141">
        <f t="shared" ca="1" si="230"/>
        <v>0.96550170051866502</v>
      </c>
      <c r="F8141">
        <v>6.658238516645601E-2</v>
      </c>
      <c r="G8141">
        <f>AVERAGE(F$2:F8141)</f>
        <v>22582.393292893194</v>
      </c>
    </row>
    <row r="8142" spans="1:7" x14ac:dyDescent="0.25">
      <c r="A8142" s="75" t="s">
        <v>12</v>
      </c>
      <c r="B8142">
        <v>1.0101010101010111E-2</v>
      </c>
      <c r="C8142" s="76" t="s">
        <v>450</v>
      </c>
      <c r="E8142">
        <f t="shared" ca="1" si="230"/>
        <v>0.87545125986652073</v>
      </c>
      <c r="F8142">
        <v>0.11764705882352941</v>
      </c>
      <c r="G8142">
        <f>AVERAGE(F$2:F8142)</f>
        <v>22579.619398329156</v>
      </c>
    </row>
    <row r="8143" spans="1:7" x14ac:dyDescent="0.25">
      <c r="A8143" s="75" t="s">
        <v>12</v>
      </c>
      <c r="B8143">
        <v>0.15966386554621845</v>
      </c>
      <c r="C8143" s="76" t="s">
        <v>451</v>
      </c>
      <c r="E8143">
        <f t="shared" ca="1" si="230"/>
        <v>0.91887893784768826</v>
      </c>
      <c r="F8143">
        <v>0.95</v>
      </c>
      <c r="G8143">
        <f>AVERAGE(F$2:F8143)</f>
        <v>22576.846287373821</v>
      </c>
    </row>
    <row r="8144" spans="1:7" x14ac:dyDescent="0.25">
      <c r="A8144" s="75" t="s">
        <v>12</v>
      </c>
      <c r="B8144">
        <v>8.2568807339449615E-2</v>
      </c>
      <c r="C8144" s="76" t="s">
        <v>452</v>
      </c>
      <c r="E8144">
        <f t="shared" ca="1" si="230"/>
        <v>6.1257091476106251E-2</v>
      </c>
      <c r="F8144">
        <v>0.58333333333333337</v>
      </c>
      <c r="G8144">
        <f>AVERAGE(F$2:F8144)</f>
        <v>22574.073812493061</v>
      </c>
    </row>
    <row r="8145" spans="1:7" x14ac:dyDescent="0.25">
      <c r="A8145" s="75" t="s">
        <v>12</v>
      </c>
      <c r="B8145">
        <v>0.10714285714285723</v>
      </c>
      <c r="C8145" s="76" t="s">
        <v>453</v>
      </c>
      <c r="E8145">
        <f t="shared" ca="1" si="230"/>
        <v>0.29616470358186908</v>
      </c>
      <c r="F8145">
        <v>0.40334128878281622</v>
      </c>
      <c r="G8145">
        <f>AVERAGE(F$2:F8145)</f>
        <v>22571.301996374299</v>
      </c>
    </row>
    <row r="8146" spans="1:7" x14ac:dyDescent="0.25">
      <c r="A8146" s="75" t="s">
        <v>12</v>
      </c>
      <c r="B8146">
        <v>5.2631578947368474E-2</v>
      </c>
      <c r="C8146" s="76" t="s">
        <v>454</v>
      </c>
      <c r="E8146">
        <f t="shared" ca="1" si="230"/>
        <v>0.46049582493616292</v>
      </c>
      <c r="F8146">
        <v>1.9607843137254919E-2</v>
      </c>
      <c r="G8146">
        <f>AVERAGE(F$2:F8146)</f>
        <v>22568.530813760604</v>
      </c>
    </row>
    <row r="8147" spans="1:7" x14ac:dyDescent="0.25">
      <c r="A8147" s="75" t="s">
        <v>12</v>
      </c>
      <c r="B8147">
        <v>2.9126213592233035E-2</v>
      </c>
      <c r="C8147" s="76" t="s">
        <v>455</v>
      </c>
      <c r="E8147">
        <f t="shared" ca="1" si="230"/>
        <v>0.84964336045207878</v>
      </c>
      <c r="F8147">
        <v>0.99858757062146897</v>
      </c>
      <c r="G8147">
        <f>AVERAGE(F$2:F8147)</f>
        <v>22565.76043170485</v>
      </c>
    </row>
    <row r="8148" spans="1:7" x14ac:dyDescent="0.25">
      <c r="A8148" s="75" t="s">
        <v>12</v>
      </c>
      <c r="B8148">
        <v>1.9607843137254919E-2</v>
      </c>
      <c r="C8148" s="76" t="s">
        <v>456</v>
      </c>
      <c r="E8148">
        <f t="shared" ca="1" si="230"/>
        <v>0.39944436312397991</v>
      </c>
      <c r="F8148">
        <v>0.13043478260869565</v>
      </c>
      <c r="G8148">
        <f>AVERAGE(F$2:F8148)</f>
        <v>22562.990623186754</v>
      </c>
    </row>
    <row r="8149" spans="1:7" x14ac:dyDescent="0.25">
      <c r="A8149" s="75" t="s">
        <v>12</v>
      </c>
      <c r="B8149">
        <v>0.13636363636363635</v>
      </c>
      <c r="C8149" s="76" t="s">
        <v>457</v>
      </c>
      <c r="E8149">
        <f t="shared" ca="1" si="230"/>
        <v>0.45480466922189711</v>
      </c>
      <c r="F8149">
        <v>0.16666666666666666</v>
      </c>
      <c r="G8149">
        <f>AVERAGE(F$2:F8149)</f>
        <v>22560.221498989831</v>
      </c>
    </row>
    <row r="8150" spans="1:7" x14ac:dyDescent="0.25">
      <c r="A8150" s="75" t="s">
        <v>12</v>
      </c>
      <c r="B8150">
        <v>0.12359550561797751</v>
      </c>
      <c r="C8150" s="76" t="s">
        <v>458</v>
      </c>
      <c r="E8150">
        <f t="shared" ca="1" si="230"/>
        <v>0.6188293540065759</v>
      </c>
      <c r="F8150">
        <v>0.45205479452054792</v>
      </c>
      <c r="G8150">
        <f>AVERAGE(F$2:F8150)</f>
        <v>22557.453089437226</v>
      </c>
    </row>
    <row r="8151" spans="1:7" x14ac:dyDescent="0.25">
      <c r="A8151" s="75" t="s">
        <v>12</v>
      </c>
      <c r="B8151">
        <v>9.9009900990099098E-3</v>
      </c>
      <c r="C8151" s="76" t="s">
        <v>459</v>
      </c>
      <c r="E8151">
        <f t="shared" ca="1" si="230"/>
        <v>6.3441976040969572E-2</v>
      </c>
      <c r="F8151">
        <v>7.4918566775244305E-2</v>
      </c>
      <c r="G8151">
        <f>AVERAGE(F$2:F8151)</f>
        <v>22554.68531297454</v>
      </c>
    </row>
    <row r="8152" spans="1:7" x14ac:dyDescent="0.25">
      <c r="A8152" s="75" t="s">
        <v>12</v>
      </c>
      <c r="B8152">
        <v>9.9009900990099098E-3</v>
      </c>
      <c r="C8152" s="76" t="s">
        <v>460</v>
      </c>
      <c r="E8152">
        <f t="shared" ca="1" si="230"/>
        <v>0.26537754057084706</v>
      </c>
      <c r="F8152">
        <v>5.9444444444444438</v>
      </c>
      <c r="G8152">
        <f>AVERAGE(F$2:F8152)</f>
        <v>22551.918935736347</v>
      </c>
    </row>
    <row r="8153" spans="1:7" x14ac:dyDescent="0.25">
      <c r="A8153" s="75" t="s">
        <v>12</v>
      </c>
      <c r="B8153">
        <v>1.8571428571428574</v>
      </c>
      <c r="C8153" s="76" t="s">
        <v>461</v>
      </c>
      <c r="E8153">
        <f t="shared" ca="1" si="230"/>
        <v>1.8646950521752581E-2</v>
      </c>
      <c r="F8153">
        <v>0.75</v>
      </c>
      <c r="G8153">
        <f>AVERAGE(F$2:F8153)</f>
        <v>22549.152599998401</v>
      </c>
    </row>
    <row r="8154" spans="1:7" x14ac:dyDescent="0.25">
      <c r="A8154" s="75" t="s">
        <v>12</v>
      </c>
      <c r="B8154">
        <v>4.5555555555555562</v>
      </c>
      <c r="C8154" s="76" t="s">
        <v>462</v>
      </c>
      <c r="E8154">
        <f t="shared" ca="1" si="230"/>
        <v>0.71030509189274815</v>
      </c>
      <c r="F8154">
        <v>0.76049382716049385</v>
      </c>
      <c r="G8154">
        <f>AVERAGE(F$2:F8154)</f>
        <v>22546.386944153168</v>
      </c>
    </row>
    <row r="8155" spans="1:7" x14ac:dyDescent="0.25">
      <c r="A8155" s="75" t="s">
        <v>12</v>
      </c>
      <c r="B8155">
        <v>2.1249999999999996</v>
      </c>
      <c r="C8155" s="76" t="s">
        <v>463</v>
      </c>
      <c r="E8155">
        <f t="shared" ca="1" si="230"/>
        <v>0.99632431456870107</v>
      </c>
      <c r="F8155">
        <v>0.80392156862745101</v>
      </c>
      <c r="G8155">
        <f>AVERAGE(F$2:F8155)</f>
        <v>22543.621971989494</v>
      </c>
    </row>
    <row r="8156" spans="1:7" x14ac:dyDescent="0.25">
      <c r="A8156" s="75" t="s">
        <v>12</v>
      </c>
      <c r="B8156">
        <v>3.5454545454545454</v>
      </c>
      <c r="C8156" s="76" t="s">
        <v>464</v>
      </c>
      <c r="E8156">
        <f t="shared" ca="1" si="230"/>
        <v>0.21068615402273416</v>
      </c>
      <c r="F8156">
        <v>0.5</v>
      </c>
      <c r="G8156">
        <f>AVERAGE(F$2:F8156)</f>
        <v>22540.85764066246</v>
      </c>
    </row>
    <row r="8157" spans="1:7" x14ac:dyDescent="0.25">
      <c r="A8157" s="75" t="s">
        <v>12</v>
      </c>
      <c r="B8157">
        <v>1.2727272727272729</v>
      </c>
      <c r="C8157" s="76" t="s">
        <v>465</v>
      </c>
      <c r="E8157">
        <f t="shared" ca="1" si="230"/>
        <v>0.5758276245339834</v>
      </c>
      <c r="F8157">
        <v>2.6763990267639794E-2</v>
      </c>
      <c r="G8157">
        <f>AVERAGE(F$2:F8157)</f>
        <v>22538.093929176841</v>
      </c>
    </row>
    <row r="8158" spans="1:7" x14ac:dyDescent="0.25">
      <c r="A8158" s="75" t="s">
        <v>12</v>
      </c>
      <c r="B8158">
        <v>0.71874999999999989</v>
      </c>
      <c r="C8158" s="76" t="s">
        <v>466</v>
      </c>
      <c r="E8158">
        <f t="shared" ca="1" si="230"/>
        <v>0.25228033400850658</v>
      </c>
      <c r="F8158">
        <v>2.0000000000000004</v>
      </c>
      <c r="G8158">
        <f>AVERAGE(F$2:F8158)</f>
        <v>22535.331137227698</v>
      </c>
    </row>
    <row r="8159" spans="1:7" x14ac:dyDescent="0.25">
      <c r="A8159" s="75" t="s">
        <v>12</v>
      </c>
      <c r="B8159">
        <v>2.0555555555555558</v>
      </c>
      <c r="C8159" s="76" t="s">
        <v>467</v>
      </c>
      <c r="E8159">
        <f t="shared" ca="1" si="230"/>
        <v>0.75757741629854869</v>
      </c>
      <c r="F8159">
        <v>0</v>
      </c>
      <c r="G8159">
        <f>AVERAGE(F$2:F8159)</f>
        <v>22532.568777441324</v>
      </c>
    </row>
    <row r="8160" spans="1:7" x14ac:dyDescent="0.25">
      <c r="A8160" s="75" t="s">
        <v>12</v>
      </c>
      <c r="B8160">
        <v>0.50684931506849318</v>
      </c>
      <c r="C8160" s="76" t="s">
        <v>468</v>
      </c>
      <c r="E8160">
        <f t="shared" ca="1" si="230"/>
        <v>0.59996781293568935</v>
      </c>
      <c r="F8160">
        <v>7.019246190858059</v>
      </c>
      <c r="G8160">
        <f>AVERAGE(F$2:F8160)</f>
        <v>22529.807955094071</v>
      </c>
    </row>
    <row r="8161" spans="1:7" x14ac:dyDescent="0.25">
      <c r="A8161" s="75" t="s">
        <v>12</v>
      </c>
      <c r="B8161">
        <v>0.46666666666666667</v>
      </c>
      <c r="C8161" s="76" t="s">
        <v>469</v>
      </c>
      <c r="E8161">
        <f t="shared" ca="1" si="230"/>
        <v>0.8482314791101746</v>
      </c>
      <c r="F8161">
        <v>0.61240310077519378</v>
      </c>
      <c r="G8161">
        <f>AVERAGE(F$2:F8161)</f>
        <v>22527.04702426662</v>
      </c>
    </row>
    <row r="8162" spans="1:7" x14ac:dyDescent="0.25">
      <c r="A8162" s="75" t="s">
        <v>12</v>
      </c>
      <c r="B8162">
        <v>0.18279569892473119</v>
      </c>
      <c r="C8162" s="76" t="s">
        <v>470</v>
      </c>
      <c r="E8162">
        <f t="shared" ca="1" si="230"/>
        <v>0.60807743558815364</v>
      </c>
      <c r="F8162">
        <v>0.66666666666666663</v>
      </c>
      <c r="G8162">
        <f>AVERAGE(F$2:F8162)</f>
        <v>22524.286776704113</v>
      </c>
    </row>
    <row r="8163" spans="1:7" x14ac:dyDescent="0.25">
      <c r="A8163" s="75" t="s">
        <v>12</v>
      </c>
      <c r="B8163">
        <v>0.42857142857142855</v>
      </c>
      <c r="C8163" s="76" t="s">
        <v>471</v>
      </c>
      <c r="E8163">
        <f t="shared" ca="1" si="230"/>
        <v>0.67068400231232772</v>
      </c>
      <c r="F8163">
        <v>0.21078274683017076</v>
      </c>
      <c r="G8163">
        <f>AVERAGE(F$2:F8163)</f>
        <v>22521.527149652658</v>
      </c>
    </row>
    <row r="8164" spans="1:7" x14ac:dyDescent="0.25">
      <c r="A8164" s="75" t="s">
        <v>12</v>
      </c>
      <c r="B8164">
        <v>0.71875</v>
      </c>
      <c r="C8164" s="76" t="s">
        <v>472</v>
      </c>
      <c r="E8164">
        <f t="shared" ca="1" si="230"/>
        <v>0.86346703348149612</v>
      </c>
      <c r="F8164">
        <v>0.98611111111111116</v>
      </c>
      <c r="G8164">
        <f>AVERAGE(F$2:F8164)</f>
        <v>22518.768293712619</v>
      </c>
    </row>
    <row r="8165" spans="1:7" x14ac:dyDescent="0.25">
      <c r="B8165">
        <v>8.6956521739130391E-2</v>
      </c>
      <c r="C8165" s="76" t="s">
        <v>81</v>
      </c>
      <c r="E8165">
        <f t="shared" ca="1" si="230"/>
        <v>4.7119613012125527E-2</v>
      </c>
      <c r="F8165">
        <v>0.61538461538461542</v>
      </c>
      <c r="G8165">
        <f>AVERAGE(F$2:F8165)</f>
        <v>22516.010068221549</v>
      </c>
    </row>
    <row r="8166" spans="1:7" x14ac:dyDescent="0.25">
      <c r="A8166" s="75" t="s">
        <v>13</v>
      </c>
      <c r="B8166">
        <v>0.2805755395683453</v>
      </c>
      <c r="C8166" s="76" t="s">
        <v>82</v>
      </c>
      <c r="E8166">
        <f t="shared" ca="1" si="230"/>
        <v>0.70981156097138898</v>
      </c>
      <c r="F8166">
        <v>0.77272727272727271</v>
      </c>
      <c r="G8166">
        <f>AVERAGE(F$2:F8166)</f>
        <v>22513.252537622535</v>
      </c>
    </row>
    <row r="8167" spans="1:7" x14ac:dyDescent="0.25">
      <c r="A8167" s="75" t="s">
        <v>13</v>
      </c>
      <c r="B8167">
        <v>0.16666666666666663</v>
      </c>
      <c r="C8167" s="76" t="s">
        <v>83</v>
      </c>
      <c r="E8167">
        <f t="shared" ca="1" si="230"/>
        <v>0.37774786177861119</v>
      </c>
      <c r="F8167">
        <v>0.20731707317073178</v>
      </c>
      <c r="G8167">
        <f>AVERAGE(F$2:F8167)</f>
        <v>22510.495613152718</v>
      </c>
    </row>
    <row r="8168" spans="1:7" x14ac:dyDescent="0.25">
      <c r="A8168" s="75" t="s">
        <v>13</v>
      </c>
      <c r="B8168">
        <v>0.15254237288135589</v>
      </c>
      <c r="C8168" s="76" t="s">
        <v>84</v>
      </c>
      <c r="E8168">
        <f t="shared" ca="1" si="230"/>
        <v>0.19512565621881139</v>
      </c>
      <c r="F8168">
        <v>0.39393939393939392</v>
      </c>
      <c r="G8168">
        <f>AVERAGE(F$2:F8168)</f>
        <v>22507.739386671299</v>
      </c>
    </row>
    <row r="8169" spans="1:7" x14ac:dyDescent="0.25">
      <c r="A8169" s="75" t="s">
        <v>13</v>
      </c>
      <c r="B8169">
        <v>0.2592592592592593</v>
      </c>
      <c r="C8169" s="76" t="s">
        <v>85</v>
      </c>
      <c r="E8169">
        <f t="shared" ca="1" si="230"/>
        <v>0.79856172188693741</v>
      </c>
      <c r="F8169">
        <v>9.3722369584438553E-2</v>
      </c>
      <c r="G8169">
        <f>AVERAGE(F$2:F8169)</f>
        <v>22504.983798318666</v>
      </c>
    </row>
    <row r="8170" spans="1:7" x14ac:dyDescent="0.25">
      <c r="A8170" s="75" t="s">
        <v>13</v>
      </c>
      <c r="B8170">
        <v>3.0927835051546421E-2</v>
      </c>
      <c r="C8170" s="76" t="s">
        <v>86</v>
      </c>
      <c r="E8170">
        <f t="shared" ca="1" si="230"/>
        <v>0.24765036891657166</v>
      </c>
      <c r="F8170">
        <v>4</v>
      </c>
      <c r="G8170">
        <f>AVERAGE(F$2:F8170)</f>
        <v>22502.229362794329</v>
      </c>
    </row>
    <row r="8171" spans="1:7" x14ac:dyDescent="0.25">
      <c r="A8171" s="75" t="s">
        <v>13</v>
      </c>
      <c r="B8171">
        <v>0</v>
      </c>
      <c r="C8171" s="76" t="s">
        <v>87</v>
      </c>
      <c r="E8171">
        <f t="shared" ca="1" si="230"/>
        <v>0.68772466071147786</v>
      </c>
      <c r="F8171">
        <v>0.3869625520110957</v>
      </c>
      <c r="G8171">
        <f>AVERAGE(F$2:F8171)</f>
        <v>22499.475159318168</v>
      </c>
    </row>
    <row r="8172" spans="1:7" x14ac:dyDescent="0.25">
      <c r="A8172" s="75" t="s">
        <v>13</v>
      </c>
      <c r="B8172">
        <v>0.11971830985915485</v>
      </c>
      <c r="C8172" s="76" t="s">
        <v>88</v>
      </c>
      <c r="E8172">
        <f t="shared" ca="1" si="230"/>
        <v>0.54456072942331135</v>
      </c>
      <c r="F8172">
        <v>0.8902439024390244</v>
      </c>
      <c r="G8172">
        <f>AVERAGE(F$2:F8172)</f>
        <v>22496.721691576713</v>
      </c>
    </row>
    <row r="8173" spans="1:7" x14ac:dyDescent="0.25">
      <c r="A8173" s="75" t="s">
        <v>13</v>
      </c>
      <c r="B8173">
        <v>0.22299922299922295</v>
      </c>
      <c r="C8173" s="76" t="s">
        <v>89</v>
      </c>
      <c r="E8173">
        <f t="shared" ca="1" si="230"/>
        <v>0.34257014255755103</v>
      </c>
      <c r="F8173">
        <v>5.6603773584905627E-2</v>
      </c>
      <c r="G8173">
        <f>AVERAGE(F$2:F8173)</f>
        <v>22493.96879570204</v>
      </c>
    </row>
    <row r="8174" spans="1:7" x14ac:dyDescent="0.25">
      <c r="A8174" s="75" t="s">
        <v>13</v>
      </c>
      <c r="B8174">
        <v>0.35691318327974275</v>
      </c>
      <c r="C8174" s="76" t="s">
        <v>90</v>
      </c>
      <c r="E8174">
        <f t="shared" ca="1" si="230"/>
        <v>0.48596956265467006</v>
      </c>
      <c r="F8174">
        <v>1.2380952380952381</v>
      </c>
      <c r="G8174">
        <f>AVERAGE(F$2:F8174)</f>
        <v>22491.216718043837</v>
      </c>
    </row>
    <row r="8175" spans="1:7" x14ac:dyDescent="0.25">
      <c r="A8175" s="75" t="s">
        <v>13</v>
      </c>
      <c r="B8175">
        <v>0.32750504371217221</v>
      </c>
      <c r="C8175" s="76" t="s">
        <v>91</v>
      </c>
      <c r="E8175">
        <f t="shared" ca="1" si="230"/>
        <v>0.86151382638834995</v>
      </c>
      <c r="F8175">
        <v>1.1428571428571428</v>
      </c>
      <c r="G8175">
        <f>AVERAGE(F$2:F8175)</f>
        <v>22488.465302107834</v>
      </c>
    </row>
    <row r="8176" spans="1:7" x14ac:dyDescent="0.25">
      <c r="A8176" s="75" t="s">
        <v>13</v>
      </c>
      <c r="B8176">
        <v>2.0720628763907303E-2</v>
      </c>
      <c r="C8176" s="76" t="s">
        <v>92</v>
      </c>
      <c r="E8176">
        <f t="shared" ca="1" si="230"/>
        <v>0.69085045795821876</v>
      </c>
      <c r="F8176">
        <v>2.9875941515285778</v>
      </c>
      <c r="G8176">
        <f>AVERAGE(F$2:F8176)</f>
        <v>22485.714784957014</v>
      </c>
    </row>
    <row r="8177" spans="1:7" x14ac:dyDescent="0.25">
      <c r="A8177" s="75" t="s">
        <v>13</v>
      </c>
      <c r="B8177">
        <v>0.25149700598802399</v>
      </c>
      <c r="C8177" s="76" t="s">
        <v>93</v>
      </c>
      <c r="E8177">
        <f t="shared" ca="1" si="230"/>
        <v>0.39130627875320334</v>
      </c>
      <c r="F8177">
        <v>0.1111111111111111</v>
      </c>
      <c r="G8177">
        <f>AVERAGE(F$2:F8177)</f>
        <v>22482.964588812953</v>
      </c>
    </row>
    <row r="8178" spans="1:7" x14ac:dyDescent="0.25">
      <c r="A8178" s="75" t="s">
        <v>13</v>
      </c>
      <c r="B8178">
        <v>0.40334128878281622</v>
      </c>
      <c r="C8178" s="76" t="s">
        <v>94</v>
      </c>
      <c r="E8178">
        <f t="shared" ca="1" si="230"/>
        <v>0.39981612812737555</v>
      </c>
      <c r="F8178">
        <v>0.90222222222222226</v>
      </c>
      <c r="G8178">
        <f>AVERAGE(F$2:F8178)</f>
        <v>22480.215162083517</v>
      </c>
    </row>
    <row r="8179" spans="1:7" x14ac:dyDescent="0.25">
      <c r="A8179" s="75" t="s">
        <v>13</v>
      </c>
      <c r="B8179">
        <v>5.5712936732766706E-2</v>
      </c>
      <c r="C8179" s="76" t="s">
        <v>95</v>
      </c>
      <c r="E8179">
        <f t="shared" ca="1" si="230"/>
        <v>0.42392702644666602</v>
      </c>
      <c r="F8179">
        <v>0.97297297297297303</v>
      </c>
      <c r="G8179">
        <f>AVERAGE(F$2:F8179)</f>
        <v>22477.466416401305</v>
      </c>
    </row>
    <row r="8180" spans="1:7" x14ac:dyDescent="0.25">
      <c r="A8180" s="75" t="s">
        <v>13</v>
      </c>
      <c r="B8180">
        <v>0.23896499238964997</v>
      </c>
      <c r="C8180" s="76" t="s">
        <v>96</v>
      </c>
      <c r="E8180">
        <f t="shared" ca="1" si="230"/>
        <v>0.66227270100716717</v>
      </c>
      <c r="F8180">
        <v>1</v>
      </c>
      <c r="G8180">
        <f>AVERAGE(F$2:F8180)</f>
        <v>22474.718346170666</v>
      </c>
    </row>
    <row r="8181" spans="1:7" x14ac:dyDescent="0.25">
      <c r="A8181" s="75" t="s">
        <v>13</v>
      </c>
      <c r="B8181">
        <v>0.14310197086546703</v>
      </c>
      <c r="C8181" s="76" t="s">
        <v>97</v>
      </c>
      <c r="E8181">
        <f t="shared" ca="1" si="230"/>
        <v>0.74765487700140965</v>
      </c>
      <c r="F8181">
        <v>1.1621621621621621</v>
      </c>
      <c r="G8181">
        <f>AVERAGE(F$2:F8181)</f>
        <v>22471.97096766406</v>
      </c>
    </row>
    <row r="8182" spans="1:7" x14ac:dyDescent="0.25">
      <c r="A8182" s="75" t="s">
        <v>13</v>
      </c>
      <c r="B8182">
        <v>0.36507936507936506</v>
      </c>
      <c r="C8182" s="76" t="s">
        <v>98</v>
      </c>
      <c r="E8182">
        <f t="shared" ca="1" si="230"/>
        <v>0.14426009459629963</v>
      </c>
      <c r="F8182">
        <v>0.93288590604026844</v>
      </c>
      <c r="G8182">
        <f>AVERAGE(F$2:F8182)</f>
        <v>22469.22423278058</v>
      </c>
    </row>
    <row r="8183" spans="1:7" x14ac:dyDescent="0.25">
      <c r="A8183" s="75" t="s">
        <v>13</v>
      </c>
      <c r="B8183">
        <v>0.31271477663230246</v>
      </c>
      <c r="C8183" s="76" t="s">
        <v>340</v>
      </c>
      <c r="E8183">
        <f t="shared" ca="1" si="230"/>
        <v>5.5909581018809384E-2</v>
      </c>
      <c r="F8183">
        <v>0.78813559322033899</v>
      </c>
      <c r="G8183">
        <f>AVERAGE(F$2:F8183)</f>
        <v>22466.478151614949</v>
      </c>
    </row>
    <row r="8184" spans="1:7" x14ac:dyDescent="0.25">
      <c r="A8184" s="75" t="s">
        <v>13</v>
      </c>
      <c r="B8184">
        <v>0.33333333333333331</v>
      </c>
      <c r="C8184" s="76" t="s">
        <v>341</v>
      </c>
      <c r="E8184">
        <f t="shared" ca="1" si="230"/>
        <v>0.67535080841478401</v>
      </c>
      <c r="F8184">
        <v>0.21654501216545019</v>
      </c>
      <c r="G8184">
        <f>AVERAGE(F$2:F8184)</f>
        <v>22463.732671765676</v>
      </c>
    </row>
    <row r="8185" spans="1:7" x14ac:dyDescent="0.25">
      <c r="A8185" s="75" t="s">
        <v>13</v>
      </c>
      <c r="B8185">
        <v>7.5566750629722425E-3</v>
      </c>
      <c r="C8185" s="76" t="s">
        <v>342</v>
      </c>
      <c r="E8185">
        <f t="shared" ca="1" si="230"/>
        <v>0.15563666456651892</v>
      </c>
      <c r="F8185">
        <v>0.48148148148148157</v>
      </c>
      <c r="G8185">
        <f>AVERAGE(F$2:F8185)</f>
        <v>22460.987895227277</v>
      </c>
    </row>
    <row r="8186" spans="1:7" x14ac:dyDescent="0.25">
      <c r="A8186" s="75" t="s">
        <v>13</v>
      </c>
      <c r="B8186">
        <v>9.0909090909090981E-2</v>
      </c>
      <c r="C8186" s="76" t="s">
        <v>447</v>
      </c>
      <c r="E8186">
        <f t="shared" ca="1" si="230"/>
        <v>0.81040293622320458</v>
      </c>
      <c r="F8186">
        <v>4</v>
      </c>
      <c r="G8186">
        <f>AVERAGE(F$2:F8186)</f>
        <v>22458.244219247408</v>
      </c>
    </row>
    <row r="8187" spans="1:7" x14ac:dyDescent="0.25">
      <c r="A8187" s="75" t="s">
        <v>13</v>
      </c>
      <c r="B8187">
        <v>6.3829787234042618E-2</v>
      </c>
      <c r="C8187" s="76" t="s">
        <v>448</v>
      </c>
      <c r="E8187">
        <f t="shared" ca="1" si="230"/>
        <v>0.94493885550006995</v>
      </c>
      <c r="F8187">
        <v>10.111111111111111</v>
      </c>
      <c r="G8187">
        <f>AVERAGE(F$2:F8187)</f>
        <v>22455.501960133293</v>
      </c>
    </row>
    <row r="8188" spans="1:7" x14ac:dyDescent="0.25">
      <c r="A8188" s="75" t="s">
        <v>13</v>
      </c>
      <c r="B8188">
        <v>8.2568807339449615E-2</v>
      </c>
      <c r="C8188" s="76" t="s">
        <v>449</v>
      </c>
      <c r="E8188">
        <f t="shared" ca="1" si="230"/>
        <v>0.57643394467758968</v>
      </c>
      <c r="F8188">
        <v>5.7796610169491522</v>
      </c>
      <c r="G8188">
        <f>AVERAGE(F$2:F8188)</f>
        <v>22452.75984186053</v>
      </c>
    </row>
    <row r="8189" spans="1:7" x14ac:dyDescent="0.25">
      <c r="A8189" s="75" t="s">
        <v>13</v>
      </c>
      <c r="B8189">
        <v>1.0101010101010111E-2</v>
      </c>
      <c r="C8189" s="76" t="s">
        <v>450</v>
      </c>
      <c r="E8189">
        <f t="shared" ca="1" si="230"/>
        <v>0.47433317422433063</v>
      </c>
      <c r="F8189">
        <v>7</v>
      </c>
      <c r="G8189">
        <f>AVERAGE(F$2:F8189)</f>
        <v>22450.018542417216</v>
      </c>
    </row>
    <row r="8190" spans="1:7" x14ac:dyDescent="0.25">
      <c r="A8190" s="75" t="s">
        <v>13</v>
      </c>
      <c r="B8190">
        <v>0.15966386554621845</v>
      </c>
      <c r="C8190" s="76" t="s">
        <v>451</v>
      </c>
      <c r="E8190">
        <f t="shared" ca="1" si="230"/>
        <v>0.54481545063574144</v>
      </c>
      <c r="F8190">
        <v>0.10082723894017501</v>
      </c>
      <c r="G8190">
        <f>AVERAGE(F$2:F8190)</f>
        <v>22447.277069988937</v>
      </c>
    </row>
    <row r="8191" spans="1:7" x14ac:dyDescent="0.25">
      <c r="A8191" s="75" t="s">
        <v>13</v>
      </c>
      <c r="B8191">
        <v>8.2568807339449615E-2</v>
      </c>
      <c r="C8191" s="76" t="s">
        <v>452</v>
      </c>
      <c r="E8191">
        <f t="shared" ca="1" si="230"/>
        <v>0.26074921745946611</v>
      </c>
      <c r="F8191">
        <v>0</v>
      </c>
      <c r="G8191">
        <f>AVERAGE(F$2:F8191)</f>
        <v>22444.536254717877</v>
      </c>
    </row>
    <row r="8192" spans="1:7" x14ac:dyDescent="0.25">
      <c r="A8192" s="75" t="s">
        <v>13</v>
      </c>
      <c r="B8192">
        <v>0.10714285714285723</v>
      </c>
      <c r="C8192" s="76" t="s">
        <v>453</v>
      </c>
      <c r="E8192">
        <f t="shared" ca="1" si="230"/>
        <v>0.4360213353558694</v>
      </c>
      <c r="F8192">
        <v>0.25149700598802399</v>
      </c>
      <c r="G8192">
        <f>AVERAGE(F$2:F8192)</f>
        <v>22441.796139376929</v>
      </c>
    </row>
    <row r="8193" spans="1:7" x14ac:dyDescent="0.25">
      <c r="A8193" s="75" t="s">
        <v>13</v>
      </c>
      <c r="B8193">
        <v>5.2631578947368474E-2</v>
      </c>
      <c r="C8193" s="76" t="s">
        <v>454</v>
      </c>
      <c r="E8193">
        <f t="shared" ca="1" si="230"/>
        <v>0.78880098133777576</v>
      </c>
      <c r="F8193">
        <v>37.759689922480618</v>
      </c>
      <c r="G8193">
        <f>AVERAGE(F$2:F8193)</f>
        <v>22439.061271646282</v>
      </c>
    </row>
    <row r="8194" spans="1:7" x14ac:dyDescent="0.25">
      <c r="A8194" s="75" t="s">
        <v>13</v>
      </c>
      <c r="B8194">
        <v>2.9126213592233035E-2</v>
      </c>
      <c r="C8194" s="76" t="s">
        <v>455</v>
      </c>
      <c r="E8194">
        <f t="shared" ref="E8194:E8257" ca="1" si="231">RAND()</f>
        <v>0.28973209355016138</v>
      </c>
      <c r="F8194">
        <v>1</v>
      </c>
      <c r="G8194">
        <f>AVERAGE(F$2:F8194)</f>
        <v>22436.322584807316</v>
      </c>
    </row>
    <row r="8195" spans="1:7" x14ac:dyDescent="0.25">
      <c r="A8195" s="75" t="s">
        <v>13</v>
      </c>
      <c r="B8195">
        <v>1.9607843137254919E-2</v>
      </c>
      <c r="C8195" s="76" t="s">
        <v>456</v>
      </c>
      <c r="E8195">
        <f t="shared" ca="1" si="231"/>
        <v>0.50279444430486964</v>
      </c>
      <c r="F8195">
        <v>3.7037037037037035E-2</v>
      </c>
      <c r="G8195">
        <f>AVERAGE(F$2:F8195)</f>
        <v>22433.584448909372</v>
      </c>
    </row>
    <row r="8196" spans="1:7" x14ac:dyDescent="0.25">
      <c r="A8196" s="75" t="s">
        <v>13</v>
      </c>
      <c r="B8196">
        <v>0.13636363636363635</v>
      </c>
      <c r="C8196" s="76" t="s">
        <v>457</v>
      </c>
      <c r="E8196">
        <f t="shared" ca="1" si="231"/>
        <v>0.53851836904086003</v>
      </c>
      <c r="F8196">
        <v>1.0618556701030928</v>
      </c>
      <c r="G8196">
        <f>AVERAGE(F$2:F8196)</f>
        <v>22430.847106311052</v>
      </c>
    </row>
    <row r="8197" spans="1:7" x14ac:dyDescent="0.25">
      <c r="A8197" s="75" t="s">
        <v>13</v>
      </c>
      <c r="B8197">
        <v>0.12359550561797751</v>
      </c>
      <c r="C8197" s="76" t="s">
        <v>458</v>
      </c>
      <c r="E8197">
        <f t="shared" ca="1" si="231"/>
        <v>0.94652292976545271</v>
      </c>
      <c r="F8197">
        <v>0.15</v>
      </c>
      <c r="G8197">
        <f>AVERAGE(F$2:F8197)</f>
        <v>22428.110320426924</v>
      </c>
    </row>
    <row r="8198" spans="1:7" x14ac:dyDescent="0.25">
      <c r="A8198" s="75" t="s">
        <v>13</v>
      </c>
      <c r="B8198">
        <v>9.9009900990099098E-3</v>
      </c>
      <c r="C8198" s="76" t="s">
        <v>459</v>
      </c>
      <c r="E8198">
        <f t="shared" ca="1" si="231"/>
        <v>0.95018718585733375</v>
      </c>
      <c r="F8198">
        <v>0.5957446808510638</v>
      </c>
      <c r="G8198">
        <f>AVERAGE(F$2:F8198)</f>
        <v>22425.374256674848</v>
      </c>
    </row>
    <row r="8199" spans="1:7" x14ac:dyDescent="0.25">
      <c r="A8199" s="75" t="s">
        <v>13</v>
      </c>
      <c r="B8199">
        <v>9.9009900990099098E-3</v>
      </c>
      <c r="C8199" s="76" t="s">
        <v>460</v>
      </c>
      <c r="E8199">
        <f t="shared" ca="1" si="231"/>
        <v>0.63627036169635864</v>
      </c>
      <c r="F8199">
        <v>0.19354838709677419</v>
      </c>
      <c r="G8199">
        <f>AVERAGE(F$2:F8199)</f>
        <v>22422.638811357905</v>
      </c>
    </row>
    <row r="8200" spans="1:7" x14ac:dyDescent="0.25">
      <c r="A8200" s="75" t="s">
        <v>13</v>
      </c>
      <c r="B8200">
        <v>1.8571428571428574</v>
      </c>
      <c r="C8200" s="76" t="s">
        <v>461</v>
      </c>
      <c r="E8200">
        <f t="shared" ca="1" si="231"/>
        <v>0.40212013053075646</v>
      </c>
      <c r="F8200">
        <v>0.83333333333333337</v>
      </c>
      <c r="G8200">
        <f>AVERAGE(F$2:F8200)</f>
        <v>22419.904111336196</v>
      </c>
    </row>
    <row r="8201" spans="1:7" x14ac:dyDescent="0.25">
      <c r="A8201" s="75" t="s">
        <v>13</v>
      </c>
      <c r="B8201">
        <v>4.5555555555555562</v>
      </c>
      <c r="C8201" s="76" t="s">
        <v>462</v>
      </c>
      <c r="E8201">
        <f t="shared" ca="1" si="231"/>
        <v>0.54162358944966482</v>
      </c>
      <c r="F8201">
        <v>0</v>
      </c>
      <c r="G8201">
        <f>AVERAGE(F$2:F8201)</f>
        <v>22417.16997668847</v>
      </c>
    </row>
    <row r="8202" spans="1:7" x14ac:dyDescent="0.25">
      <c r="A8202" s="75" t="s">
        <v>13</v>
      </c>
      <c r="B8202">
        <v>2.1249999999999996</v>
      </c>
      <c r="C8202" s="76" t="s">
        <v>463</v>
      </c>
      <c r="E8202">
        <f t="shared" ca="1" si="231"/>
        <v>0.59922520622418729</v>
      </c>
      <c r="F8202">
        <v>0.11290322580645161</v>
      </c>
      <c r="G8202">
        <f>AVERAGE(F$2:F8202)</f>
        <v>22414.436522588549</v>
      </c>
    </row>
    <row r="8203" spans="1:7" x14ac:dyDescent="0.25">
      <c r="A8203" s="75" t="s">
        <v>13</v>
      </c>
      <c r="B8203">
        <v>3.5454545454545454</v>
      </c>
      <c r="C8203" s="76" t="s">
        <v>464</v>
      </c>
      <c r="E8203">
        <f t="shared" ca="1" si="231"/>
        <v>0.209691205637484</v>
      </c>
      <c r="F8203">
        <v>0.63636363636363635</v>
      </c>
      <c r="G8203">
        <f>AVERAGE(F$2:F8203)</f>
        <v>22411.703798843249</v>
      </c>
    </row>
    <row r="8204" spans="1:7" x14ac:dyDescent="0.25">
      <c r="A8204" s="75" t="s">
        <v>13</v>
      </c>
      <c r="B8204">
        <v>1.2727272727272729</v>
      </c>
      <c r="C8204" s="76" t="s">
        <v>465</v>
      </c>
      <c r="E8204">
        <f t="shared" ca="1" si="231"/>
        <v>0.95725900267235586</v>
      </c>
      <c r="F8204">
        <v>1.8571428571428574</v>
      </c>
      <c r="G8204">
        <f>AVERAGE(F$2:F8204)</f>
        <v>22408.971890193247</v>
      </c>
    </row>
    <row r="8205" spans="1:7" x14ac:dyDescent="0.25">
      <c r="A8205" s="75" t="s">
        <v>13</v>
      </c>
      <c r="B8205">
        <v>0.56249999999999989</v>
      </c>
      <c r="C8205" s="76" t="s">
        <v>466</v>
      </c>
      <c r="E8205">
        <f t="shared" ca="1" si="231"/>
        <v>0.24074878615693351</v>
      </c>
      <c r="F8205">
        <v>0.75</v>
      </c>
      <c r="G8205">
        <f>AVERAGE(F$2:F8205)</f>
        <v>22406.240512585955</v>
      </c>
    </row>
    <row r="8206" spans="1:7" x14ac:dyDescent="0.25">
      <c r="A8206" s="75" t="s">
        <v>13</v>
      </c>
      <c r="B8206">
        <v>1.7777777777777779</v>
      </c>
      <c r="C8206" s="76" t="s">
        <v>467</v>
      </c>
      <c r="E8206">
        <f t="shared" ca="1" si="231"/>
        <v>0.62832063364472157</v>
      </c>
      <c r="F8206">
        <v>0.41176470588235292</v>
      </c>
      <c r="G8206">
        <f>AVERAGE(F$2:F8206)</f>
        <v>22403.509759539294</v>
      </c>
    </row>
    <row r="8207" spans="1:7" x14ac:dyDescent="0.25">
      <c r="A8207" s="75" t="s">
        <v>13</v>
      </c>
      <c r="B8207">
        <v>0.36986301369863017</v>
      </c>
      <c r="C8207" s="76" t="s">
        <v>468</v>
      </c>
      <c r="E8207">
        <f t="shared" ca="1" si="231"/>
        <v>0.6569828410580405</v>
      </c>
      <c r="F8207">
        <v>0.13043478260869565</v>
      </c>
      <c r="G8207">
        <f>AVERAGE(F$2:F8207)</f>
        <v>22400.779637759526</v>
      </c>
    </row>
    <row r="8208" spans="1:7" x14ac:dyDescent="0.25">
      <c r="A8208" s="75" t="s">
        <v>13</v>
      </c>
      <c r="B8208">
        <v>0.33333333333333331</v>
      </c>
      <c r="C8208" s="76" t="s">
        <v>469</v>
      </c>
      <c r="E8208">
        <f t="shared" ca="1" si="231"/>
        <v>2.6366966614532417E-2</v>
      </c>
      <c r="F8208">
        <v>0.98</v>
      </c>
      <c r="G8208">
        <f>AVERAGE(F$2:F8208)</f>
        <v>22398.050284812314</v>
      </c>
    </row>
    <row r="8209" spans="1:7" x14ac:dyDescent="0.25">
      <c r="A8209" s="75" t="s">
        <v>13</v>
      </c>
      <c r="B8209">
        <v>7.5268817204301078E-2</v>
      </c>
      <c r="C8209" s="76" t="s">
        <v>470</v>
      </c>
      <c r="E8209">
        <f t="shared" ca="1" si="231"/>
        <v>0.57010542193195801</v>
      </c>
      <c r="F8209">
        <v>0.99916666666666665</v>
      </c>
      <c r="G8209">
        <f>AVERAGE(F$2:F8209)</f>
        <v>22395.32159924724</v>
      </c>
    </row>
    <row r="8210" spans="1:7" x14ac:dyDescent="0.25">
      <c r="A8210" s="75" t="s">
        <v>13</v>
      </c>
      <c r="B8210">
        <v>0.29870129870129869</v>
      </c>
      <c r="C8210" s="76" t="s">
        <v>471</v>
      </c>
      <c r="E8210">
        <f t="shared" ca="1" si="231"/>
        <v>0.44726583555698973</v>
      </c>
      <c r="F8210">
        <v>0.57317073170731703</v>
      </c>
      <c r="G8210">
        <f>AVERAGE(F$2:F8210)</f>
        <v>22392.593526591798</v>
      </c>
    </row>
    <row r="8211" spans="1:7" x14ac:dyDescent="0.25">
      <c r="A8211" s="75" t="s">
        <v>13</v>
      </c>
      <c r="B8211">
        <v>0.5625</v>
      </c>
      <c r="C8211" s="76" t="s">
        <v>472</v>
      </c>
      <c r="E8211">
        <f t="shared" ca="1" si="231"/>
        <v>0.53552444450160919</v>
      </c>
      <c r="F8211">
        <v>124</v>
      </c>
      <c r="G8211">
        <f>AVERAGE(F$2:F8211)</f>
        <v>22389.881152228023</v>
      </c>
    </row>
    <row r="8212" spans="1:7" x14ac:dyDescent="0.25">
      <c r="B8212">
        <v>8.6956521739130391E-2</v>
      </c>
      <c r="C8212" s="76" t="s">
        <v>81</v>
      </c>
      <c r="E8212">
        <f t="shared" ca="1" si="231"/>
        <v>0.78759622090666337</v>
      </c>
      <c r="F8212">
        <v>0.70833333333333337</v>
      </c>
      <c r="G8212">
        <f>AVERAGE(F$2:F8212)</f>
        <v>22387.154423106247</v>
      </c>
    </row>
    <row r="8213" spans="1:7" x14ac:dyDescent="0.25">
      <c r="A8213" s="75" t="s">
        <v>14</v>
      </c>
      <c r="B8213">
        <v>0.2805755395683453</v>
      </c>
      <c r="C8213" s="76" t="s">
        <v>82</v>
      </c>
      <c r="E8213">
        <f t="shared" ca="1" si="231"/>
        <v>0.46668773596810464</v>
      </c>
      <c r="F8213">
        <v>0.33333333333333331</v>
      </c>
      <c r="G8213">
        <f>AVERAGE(F$2:F8213)</f>
        <v>22384.428312403648</v>
      </c>
    </row>
    <row r="8214" spans="1:7" x14ac:dyDescent="0.25">
      <c r="A8214" s="75" t="s">
        <v>14</v>
      </c>
      <c r="B8214">
        <v>0.16666666666666663</v>
      </c>
      <c r="C8214" s="76" t="s">
        <v>83</v>
      </c>
      <c r="E8214">
        <f t="shared" ca="1" si="231"/>
        <v>0.20524408339457634</v>
      </c>
      <c r="F8214">
        <v>17.518518518518515</v>
      </c>
      <c r="G8214">
        <f>AVERAGE(F$2:F8214)</f>
        <v>22381.704957990656</v>
      </c>
    </row>
    <row r="8215" spans="1:7" x14ac:dyDescent="0.25">
      <c r="A8215" s="75" t="s">
        <v>14</v>
      </c>
      <c r="B8215">
        <v>0.15254237288135589</v>
      </c>
      <c r="C8215" s="76" t="s">
        <v>84</v>
      </c>
      <c r="E8215">
        <f t="shared" ca="1" si="231"/>
        <v>0.52743269168254314</v>
      </c>
      <c r="F8215">
        <v>124.21739130434783</v>
      </c>
      <c r="G8215">
        <f>AVERAGE(F$2:F8215)</f>
        <v>22378.995256558141</v>
      </c>
    </row>
    <row r="8216" spans="1:7" x14ac:dyDescent="0.25">
      <c r="A8216" s="75" t="s">
        <v>14</v>
      </c>
      <c r="B8216">
        <v>0.2592592592592593</v>
      </c>
      <c r="C8216" s="76" t="s">
        <v>85</v>
      </c>
      <c r="E8216">
        <f t="shared" ca="1" si="231"/>
        <v>0.72688174862247856</v>
      </c>
      <c r="F8216">
        <v>5.2631578947368418E-2</v>
      </c>
      <c r="G8216">
        <f>AVERAGE(F$2:F8216)</f>
        <v>22376.271100426067</v>
      </c>
    </row>
    <row r="8217" spans="1:7" x14ac:dyDescent="0.25">
      <c r="A8217" s="75" t="s">
        <v>14</v>
      </c>
      <c r="B8217">
        <v>3.0927835051546421E-2</v>
      </c>
      <c r="C8217" s="76" t="s">
        <v>86</v>
      </c>
      <c r="E8217">
        <f t="shared" ca="1" si="231"/>
        <v>0.94898261580160481</v>
      </c>
      <c r="F8217">
        <v>0.57264957264957261</v>
      </c>
      <c r="G8217">
        <f>AVERAGE(F$2:F8217)</f>
        <v>22373.547670721728</v>
      </c>
    </row>
    <row r="8218" spans="1:7" x14ac:dyDescent="0.25">
      <c r="A8218" s="75" t="s">
        <v>14</v>
      </c>
      <c r="B8218">
        <v>0</v>
      </c>
      <c r="C8218" s="76" t="s">
        <v>87</v>
      </c>
      <c r="E8218">
        <f t="shared" ca="1" si="231"/>
        <v>0.98566421170576013</v>
      </c>
      <c r="F8218">
        <v>0.95918367346938771</v>
      </c>
      <c r="G8218">
        <f>AVERAGE(F$2:F8218)</f>
        <v>22370.824950935061</v>
      </c>
    </row>
    <row r="8219" spans="1:7" x14ac:dyDescent="0.25">
      <c r="A8219" s="75" t="s">
        <v>14</v>
      </c>
      <c r="B8219">
        <v>0.11971830985915485</v>
      </c>
      <c r="C8219" s="76" t="s">
        <v>88</v>
      </c>
      <c r="E8219">
        <f t="shared" ca="1" si="231"/>
        <v>0.12548215931688023</v>
      </c>
      <c r="F8219">
        <v>1.3333333333333333</v>
      </c>
      <c r="G8219">
        <f>AVERAGE(F$2:F8219)</f>
        <v>22368.102939299919</v>
      </c>
    </row>
    <row r="8220" spans="1:7" x14ac:dyDescent="0.25">
      <c r="A8220" s="75" t="s">
        <v>14</v>
      </c>
      <c r="B8220">
        <v>0.22299922299922295</v>
      </c>
      <c r="C8220" s="76" t="s">
        <v>89</v>
      </c>
      <c r="E8220">
        <f t="shared" ca="1" si="231"/>
        <v>0.19824088004101492</v>
      </c>
      <c r="F8220">
        <v>5.6338028169014134E-2</v>
      </c>
      <c r="G8220">
        <f>AVERAGE(F$2:F8220)</f>
        <v>22365.381434664163</v>
      </c>
    </row>
    <row r="8221" spans="1:7" x14ac:dyDescent="0.25">
      <c r="A8221" s="75" t="s">
        <v>14</v>
      </c>
      <c r="B8221">
        <v>0.35691318327974275</v>
      </c>
      <c r="C8221" s="76" t="s">
        <v>90</v>
      </c>
      <c r="E8221">
        <f t="shared" ca="1" si="231"/>
        <v>0.3261776853497258</v>
      </c>
      <c r="F8221">
        <v>0.90566037735849059</v>
      </c>
      <c r="G8221">
        <f>AVERAGE(F$2:F8221)</f>
        <v>22362.660695518876</v>
      </c>
    </row>
    <row r="8222" spans="1:7" x14ac:dyDescent="0.25">
      <c r="A8222" s="75" t="s">
        <v>14</v>
      </c>
      <c r="B8222">
        <v>0.32750504371217221</v>
      </c>
      <c r="C8222" s="76" t="s">
        <v>91</v>
      </c>
      <c r="E8222">
        <f t="shared" ca="1" si="231"/>
        <v>0.52678850689154755</v>
      </c>
      <c r="F8222">
        <v>0.74664302001520144</v>
      </c>
      <c r="G8222">
        <f>AVERAGE(F$2:F8222)</f>
        <v>22359.940598930563</v>
      </c>
    </row>
    <row r="8223" spans="1:7" x14ac:dyDescent="0.25">
      <c r="A8223" s="75" t="s">
        <v>14</v>
      </c>
      <c r="B8223">
        <v>2.0720628763907303E-2</v>
      </c>
      <c r="C8223" s="76" t="s">
        <v>92</v>
      </c>
      <c r="E8223">
        <f t="shared" ca="1" si="231"/>
        <v>0.45581603930358894</v>
      </c>
      <c r="F8223">
        <v>0.14310197086546703</v>
      </c>
      <c r="G8223">
        <f>AVERAGE(F$2:F8223)</f>
        <v>22357.221090599625</v>
      </c>
    </row>
    <row r="8224" spans="1:7" x14ac:dyDescent="0.25">
      <c r="A8224" s="75" t="s">
        <v>14</v>
      </c>
      <c r="B8224">
        <v>0.25149700598802399</v>
      </c>
      <c r="C8224" s="76" t="s">
        <v>93</v>
      </c>
      <c r="E8224">
        <f t="shared" ca="1" si="231"/>
        <v>0.76260891272669318</v>
      </c>
      <c r="F8224">
        <v>1.6109660574412532</v>
      </c>
      <c r="G8224">
        <f>AVERAGE(F$2:F8224)</f>
        <v>22354.502422215272</v>
      </c>
    </row>
    <row r="8225" spans="1:7" x14ac:dyDescent="0.25">
      <c r="A8225" s="75" t="s">
        <v>14</v>
      </c>
      <c r="B8225">
        <v>0.40334128878281622</v>
      </c>
      <c r="C8225" s="76" t="s">
        <v>94</v>
      </c>
      <c r="E8225">
        <f t="shared" ca="1" si="231"/>
        <v>1.3779495238499528E-2</v>
      </c>
      <c r="F8225">
        <v>0.45945945945945948</v>
      </c>
      <c r="G8225">
        <f>AVERAGE(F$2:F8225)</f>
        <v>22351.784274967853</v>
      </c>
    </row>
    <row r="8226" spans="1:7" x14ac:dyDescent="0.25">
      <c r="A8226" s="75" t="s">
        <v>14</v>
      </c>
      <c r="B8226">
        <v>5.5712936732766706E-2</v>
      </c>
      <c r="C8226" s="76" t="s">
        <v>95</v>
      </c>
      <c r="E8226">
        <f t="shared" ca="1" si="231"/>
        <v>0.18357164553490657</v>
      </c>
      <c r="F8226">
        <v>0.38356164383561642</v>
      </c>
      <c r="G8226">
        <f>AVERAGE(F$2:F8226)</f>
        <v>22349.0667794404</v>
      </c>
    </row>
    <row r="8227" spans="1:7" x14ac:dyDescent="0.25">
      <c r="A8227" s="75" t="s">
        <v>14</v>
      </c>
      <c r="B8227">
        <v>0.23896499238964997</v>
      </c>
      <c r="C8227" s="76" t="s">
        <v>96</v>
      </c>
      <c r="E8227">
        <f t="shared" ca="1" si="231"/>
        <v>6.4475415278804626E-2</v>
      </c>
      <c r="F8227">
        <v>3</v>
      </c>
      <c r="G8227">
        <f>AVERAGE(F$2:F8227)</f>
        <v>22346.350262691136</v>
      </c>
    </row>
    <row r="8228" spans="1:7" x14ac:dyDescent="0.25">
      <c r="A8228" s="75" t="s">
        <v>14</v>
      </c>
      <c r="B8228">
        <v>0.14310197086546703</v>
      </c>
      <c r="C8228" s="76" t="s">
        <v>97</v>
      </c>
      <c r="E8228">
        <f t="shared" ca="1" si="231"/>
        <v>0.13398223337124404</v>
      </c>
      <c r="F8228">
        <v>4.5477513895907026E-3</v>
      </c>
      <c r="G8228">
        <f>AVERAGE(F$2:F8228)</f>
        <v>22343.634042232286</v>
      </c>
    </row>
    <row r="8229" spans="1:7" x14ac:dyDescent="0.25">
      <c r="A8229" s="75" t="s">
        <v>14</v>
      </c>
      <c r="B8229">
        <v>0.36507936507936506</v>
      </c>
      <c r="C8229" s="76" t="s">
        <v>98</v>
      </c>
      <c r="E8229">
        <f t="shared" ca="1" si="231"/>
        <v>0.77783097760659536</v>
      </c>
      <c r="F8229">
        <v>1.3622047244094488</v>
      </c>
      <c r="G8229">
        <f>AVERAGE(F$2:F8229)</f>
        <v>22340.918647016257</v>
      </c>
    </row>
    <row r="8230" spans="1:7" x14ac:dyDescent="0.25">
      <c r="A8230" s="75" t="s">
        <v>14</v>
      </c>
      <c r="B8230">
        <v>0.31271477663230246</v>
      </c>
      <c r="C8230" s="76" t="s">
        <v>340</v>
      </c>
      <c r="E8230">
        <f t="shared" ca="1" si="231"/>
        <v>0.32997818070337015</v>
      </c>
      <c r="F8230">
        <v>0.2</v>
      </c>
      <c r="G8230">
        <f>AVERAGE(F$2:F8230)</f>
        <v>22338.203770524942</v>
      </c>
    </row>
    <row r="8231" spans="1:7" x14ac:dyDescent="0.25">
      <c r="A8231" s="75" t="s">
        <v>14</v>
      </c>
      <c r="B8231">
        <v>0.33333333333333331</v>
      </c>
      <c r="C8231" s="76" t="s">
        <v>341</v>
      </c>
      <c r="E8231">
        <f t="shared" ca="1" si="231"/>
        <v>0.53837344801121134</v>
      </c>
      <c r="F8231">
        <v>1.3637686431429612</v>
      </c>
      <c r="G8231">
        <f>AVERAGE(F$2:F8231)</f>
        <v>22335.489695190568</v>
      </c>
    </row>
    <row r="8232" spans="1:7" x14ac:dyDescent="0.25">
      <c r="A8232" s="75" t="s">
        <v>14</v>
      </c>
      <c r="B8232">
        <v>7.5566750629722425E-3</v>
      </c>
      <c r="C8232" s="76" t="s">
        <v>342</v>
      </c>
      <c r="E8232">
        <f t="shared" ca="1" si="231"/>
        <v>0.41692535635870454</v>
      </c>
      <c r="F8232">
        <v>0.73913043478260876</v>
      </c>
      <c r="G8232">
        <f>AVERAGE(F$2:F8232)</f>
        <v>22332.776203444151</v>
      </c>
    </row>
    <row r="8233" spans="1:7" x14ac:dyDescent="0.25">
      <c r="A8233" s="75" t="s">
        <v>14</v>
      </c>
      <c r="B8233">
        <v>0.54545454545454553</v>
      </c>
      <c r="C8233" s="76" t="s">
        <v>447</v>
      </c>
      <c r="E8233">
        <f t="shared" ca="1" si="231"/>
        <v>0.52373517240310385</v>
      </c>
      <c r="F8233">
        <v>0.41176470588235292</v>
      </c>
      <c r="G8233">
        <f>AVERAGE(F$2:F8233)</f>
        <v>22330.063331184832</v>
      </c>
    </row>
    <row r="8234" spans="1:7" x14ac:dyDescent="0.25">
      <c r="A8234" s="75" t="s">
        <v>14</v>
      </c>
      <c r="B8234">
        <v>0.46808510638297868</v>
      </c>
      <c r="C8234" s="76" t="s">
        <v>448</v>
      </c>
      <c r="E8234">
        <f t="shared" ca="1" si="231"/>
        <v>0.32815624286837819</v>
      </c>
      <c r="F8234">
        <v>2.1249999999999996</v>
      </c>
      <c r="G8234">
        <f>AVERAGE(F$2:F8234)</f>
        <v>22327.351326043183</v>
      </c>
    </row>
    <row r="8235" spans="1:7" x14ac:dyDescent="0.25">
      <c r="A8235" s="75" t="s">
        <v>14</v>
      </c>
      <c r="B8235">
        <v>0.54128440366972486</v>
      </c>
      <c r="C8235" s="76" t="s">
        <v>449</v>
      </c>
      <c r="E8235">
        <f t="shared" ca="1" si="231"/>
        <v>0.65516419701299211</v>
      </c>
      <c r="F8235">
        <v>0.44444444444444442</v>
      </c>
      <c r="G8235">
        <f>AVERAGE(F$2:F8235)</f>
        <v>22324.639775535339</v>
      </c>
    </row>
    <row r="8236" spans="1:7" x14ac:dyDescent="0.25">
      <c r="A8236" s="75" t="s">
        <v>14</v>
      </c>
      <c r="B8236">
        <v>0.49494949494949497</v>
      </c>
      <c r="C8236" s="76" t="s">
        <v>450</v>
      </c>
      <c r="E8236">
        <f t="shared" ca="1" si="231"/>
        <v>0.35016311143168721</v>
      </c>
      <c r="F8236">
        <v>2.4390243902438911E-2</v>
      </c>
      <c r="G8236">
        <f>AVERAGE(F$2:F8236)</f>
        <v>22321.928832562018</v>
      </c>
    </row>
    <row r="8237" spans="1:7" x14ac:dyDescent="0.25">
      <c r="A8237" s="75" t="s">
        <v>14</v>
      </c>
      <c r="B8237">
        <v>0.57983193277310918</v>
      </c>
      <c r="C8237" s="76" t="s">
        <v>451</v>
      </c>
      <c r="E8237">
        <f t="shared" ca="1" si="231"/>
        <v>0.46568178210999689</v>
      </c>
      <c r="F8237">
        <v>0.39577039274924469</v>
      </c>
      <c r="G8237">
        <f>AVERAGE(F$2:F8237)</f>
        <v>22319.218592996433</v>
      </c>
    </row>
    <row r="8238" spans="1:7" x14ac:dyDescent="0.25">
      <c r="A8238" s="75" t="s">
        <v>14</v>
      </c>
      <c r="B8238">
        <v>0.54128440366972486</v>
      </c>
      <c r="C8238" s="76" t="s">
        <v>452</v>
      </c>
      <c r="E8238">
        <f t="shared" ca="1" si="231"/>
        <v>4.0108850468809298E-2</v>
      </c>
      <c r="F8238">
        <v>5.033238366571699E-2</v>
      </c>
      <c r="G8238">
        <f>AVERAGE(F$2:F8238)</f>
        <v>22316.508969558217</v>
      </c>
    </row>
    <row r="8239" spans="1:7" x14ac:dyDescent="0.25">
      <c r="A8239" s="75" t="s">
        <v>14</v>
      </c>
      <c r="B8239">
        <v>0.5535714285714286</v>
      </c>
      <c r="C8239" s="76" t="s">
        <v>453</v>
      </c>
      <c r="E8239">
        <f t="shared" ca="1" si="231"/>
        <v>0.34812608464007955</v>
      </c>
      <c r="F8239">
        <v>0.35135135135135137</v>
      </c>
      <c r="G8239">
        <f>AVERAGE(F$2:F8239)</f>
        <v>22313.800040495553</v>
      </c>
    </row>
    <row r="8240" spans="1:7" x14ac:dyDescent="0.25">
      <c r="A8240" s="75" t="s">
        <v>14</v>
      </c>
      <c r="B8240">
        <v>5.2631578947368474E-2</v>
      </c>
      <c r="C8240" s="76" t="s">
        <v>454</v>
      </c>
      <c r="E8240">
        <f t="shared" ca="1" si="231"/>
        <v>0.86640535483431858</v>
      </c>
      <c r="F8240">
        <v>49</v>
      </c>
      <c r="G8240">
        <f>AVERAGE(F$2:F8240)</f>
        <v>22311.097673698554</v>
      </c>
    </row>
    <row r="8241" spans="1:7" x14ac:dyDescent="0.25">
      <c r="A8241" s="75" t="s">
        <v>14</v>
      </c>
      <c r="B8241">
        <v>2.9126213592233035E-2</v>
      </c>
      <c r="C8241" s="76" t="s">
        <v>455</v>
      </c>
      <c r="E8241">
        <f t="shared" ca="1" si="231"/>
        <v>0.35639876451976782</v>
      </c>
      <c r="F8241">
        <v>2.2679738562091503</v>
      </c>
      <c r="G8241">
        <f>AVERAGE(F$2:F8241)</f>
        <v>22308.390291453426</v>
      </c>
    </row>
    <row r="8242" spans="1:7" x14ac:dyDescent="0.25">
      <c r="A8242" s="75" t="s">
        <v>14</v>
      </c>
      <c r="B8242">
        <v>1.9607843137254919E-2</v>
      </c>
      <c r="C8242" s="76" t="s">
        <v>456</v>
      </c>
      <c r="E8242">
        <f t="shared" ca="1" si="231"/>
        <v>0.25841983366159682</v>
      </c>
      <c r="F8242">
        <v>0.33333333333333343</v>
      </c>
      <c r="G8242">
        <f>AVERAGE(F$2:F8242)</f>
        <v>22305.683331502194</v>
      </c>
    </row>
    <row r="8243" spans="1:7" x14ac:dyDescent="0.25">
      <c r="A8243" s="75" t="s">
        <v>14</v>
      </c>
      <c r="B8243">
        <v>0.13636363636363635</v>
      </c>
      <c r="C8243" s="76" t="s">
        <v>457</v>
      </c>
      <c r="E8243">
        <f t="shared" ca="1" si="231"/>
        <v>9.6656037051749966E-2</v>
      </c>
      <c r="F8243">
        <v>0.99990000000000001</v>
      </c>
      <c r="G8243">
        <f>AVERAGE(F$2:F8243)</f>
        <v>22302.977109295025</v>
      </c>
    </row>
    <row r="8244" spans="1:7" x14ac:dyDescent="0.25">
      <c r="A8244" s="75" t="s">
        <v>14</v>
      </c>
      <c r="B8244">
        <v>0.12359550561797751</v>
      </c>
      <c r="C8244" s="76" t="s">
        <v>458</v>
      </c>
      <c r="E8244">
        <f t="shared" ca="1" si="231"/>
        <v>0.51553195210367075</v>
      </c>
      <c r="F8244">
        <v>0.33333333333333331</v>
      </c>
      <c r="G8244">
        <f>AVERAGE(F$2:F8244)</f>
        <v>22300.271462834276</v>
      </c>
    </row>
    <row r="8245" spans="1:7" x14ac:dyDescent="0.25">
      <c r="A8245" s="75" t="s">
        <v>14</v>
      </c>
      <c r="B8245">
        <v>9.9009900990099098E-3</v>
      </c>
      <c r="C8245" s="76" t="s">
        <v>459</v>
      </c>
      <c r="E8245">
        <f t="shared" ca="1" si="231"/>
        <v>0.13990670755722856</v>
      </c>
      <c r="F8245">
        <v>0.80392156862745101</v>
      </c>
      <c r="G8245">
        <f>AVERAGE(F$2:F8245)</f>
        <v>22297.566529847711</v>
      </c>
    </row>
    <row r="8246" spans="1:7" x14ac:dyDescent="0.25">
      <c r="A8246" s="75" t="s">
        <v>14</v>
      </c>
      <c r="B8246">
        <v>9.9009900990099098E-3</v>
      </c>
      <c r="C8246" s="76" t="s">
        <v>460</v>
      </c>
      <c r="E8246">
        <f t="shared" ca="1" si="231"/>
        <v>0.44042626697853504</v>
      </c>
      <c r="F8246">
        <v>0.42173334273980428</v>
      </c>
      <c r="G8246">
        <f>AVERAGE(F$2:F8246)</f>
        <v>22294.862206646194</v>
      </c>
    </row>
    <row r="8247" spans="1:7" x14ac:dyDescent="0.25">
      <c r="A8247" s="75" t="s">
        <v>14</v>
      </c>
      <c r="B8247">
        <v>2.2857142857142856</v>
      </c>
      <c r="C8247" s="76" t="s">
        <v>461</v>
      </c>
      <c r="E8247">
        <f t="shared" ca="1" si="231"/>
        <v>0.71879038244597415</v>
      </c>
      <c r="F8247">
        <v>0.36507936507936506</v>
      </c>
      <c r="G8247">
        <f>AVERAGE(F$2:F8247)</f>
        <v>22292.158532485719</v>
      </c>
    </row>
    <row r="8248" spans="1:7" x14ac:dyDescent="0.25">
      <c r="A8248" s="75" t="s">
        <v>14</v>
      </c>
      <c r="B8248">
        <v>5.3888888888888893</v>
      </c>
      <c r="C8248" s="76" t="s">
        <v>462</v>
      </c>
      <c r="E8248">
        <f t="shared" ca="1" si="231"/>
        <v>0.55786953446125642</v>
      </c>
      <c r="F8248">
        <v>0.2805755395683453</v>
      </c>
      <c r="G8248">
        <f>AVERAGE(F$2:F8248)</f>
        <v>22289.455503753219</v>
      </c>
    </row>
    <row r="8249" spans="1:7" x14ac:dyDescent="0.25">
      <c r="A8249" s="75" t="s">
        <v>14</v>
      </c>
      <c r="B8249">
        <v>2.5937499999999996</v>
      </c>
      <c r="C8249" s="76" t="s">
        <v>463</v>
      </c>
      <c r="E8249">
        <f t="shared" ca="1" si="231"/>
        <v>0.61389641138404161</v>
      </c>
      <c r="F8249">
        <v>0.13793103448275862</v>
      </c>
      <c r="G8249">
        <f>AVERAGE(F$2:F8249)</f>
        <v>22286.753113164868</v>
      </c>
    </row>
    <row r="8250" spans="1:7" x14ac:dyDescent="0.25">
      <c r="A8250" s="75" t="s">
        <v>14</v>
      </c>
      <c r="B8250">
        <v>4.2272727272727266</v>
      </c>
      <c r="C8250" s="76" t="s">
        <v>464</v>
      </c>
      <c r="E8250">
        <f t="shared" ca="1" si="231"/>
        <v>0.37003943728256172</v>
      </c>
      <c r="F8250">
        <v>0.75409836065573765</v>
      </c>
      <c r="G8250">
        <f>AVERAGE(F$2:F8250)</f>
        <v>22284.051452476931</v>
      </c>
    </row>
    <row r="8251" spans="1:7" x14ac:dyDescent="0.25">
      <c r="A8251" s="75" t="s">
        <v>14</v>
      </c>
      <c r="B8251">
        <v>1.6136363636363635</v>
      </c>
      <c r="C8251" s="76" t="s">
        <v>465</v>
      </c>
      <c r="E8251">
        <f t="shared" ca="1" si="231"/>
        <v>0.40815477138769152</v>
      </c>
      <c r="F8251">
        <v>0.40334128878281622</v>
      </c>
      <c r="G8251">
        <f>AVERAGE(F$2:F8251)</f>
        <v>22281.35040422103</v>
      </c>
    </row>
    <row r="8252" spans="1:7" x14ac:dyDescent="0.25">
      <c r="A8252" s="75" t="s">
        <v>14</v>
      </c>
      <c r="B8252">
        <v>0.87499999999999989</v>
      </c>
      <c r="C8252" s="76" t="s">
        <v>466</v>
      </c>
      <c r="E8252">
        <f t="shared" ca="1" si="231"/>
        <v>0.7429921134591152</v>
      </c>
      <c r="F8252">
        <v>0.5</v>
      </c>
      <c r="G8252">
        <f>AVERAGE(F$2:F8252)</f>
        <v>22278.650022400132</v>
      </c>
    </row>
    <row r="8253" spans="1:7" x14ac:dyDescent="0.25">
      <c r="A8253" s="75" t="s">
        <v>14</v>
      </c>
      <c r="B8253">
        <v>2.3333333333333335</v>
      </c>
      <c r="C8253" s="76" t="s">
        <v>467</v>
      </c>
      <c r="E8253">
        <f t="shared" ca="1" si="231"/>
        <v>0.66191412762639923</v>
      </c>
      <c r="F8253">
        <v>0.93680884676145337</v>
      </c>
      <c r="G8253">
        <f>AVERAGE(F$2:F8253)</f>
        <v>22275.950347992286</v>
      </c>
    </row>
    <row r="8254" spans="1:7" x14ac:dyDescent="0.25">
      <c r="A8254" s="75" t="s">
        <v>14</v>
      </c>
      <c r="B8254">
        <v>0.64383561643835618</v>
      </c>
      <c r="C8254" s="76" t="s">
        <v>468</v>
      </c>
      <c r="E8254">
        <f t="shared" ca="1" si="231"/>
        <v>0.83399989298021393</v>
      </c>
      <c r="F8254">
        <v>0.22299922299922295</v>
      </c>
      <c r="G8254">
        <f>AVERAGE(F$2:F8254)</f>
        <v>22273.251241322134</v>
      </c>
    </row>
    <row r="8255" spans="1:7" x14ac:dyDescent="0.25">
      <c r="A8255" s="75" t="s">
        <v>14</v>
      </c>
      <c r="B8255">
        <v>0.6</v>
      </c>
      <c r="C8255" s="76" t="s">
        <v>469</v>
      </c>
      <c r="E8255">
        <f t="shared" ca="1" si="231"/>
        <v>0.41275581913880677</v>
      </c>
      <c r="F8255">
        <v>0.9375</v>
      </c>
      <c r="G8255">
        <f>AVERAGE(F$2:F8255)</f>
        <v>22270.552875227957</v>
      </c>
    </row>
    <row r="8256" spans="1:7" x14ac:dyDescent="0.25">
      <c r="A8256" s="75" t="s">
        <v>14</v>
      </c>
      <c r="B8256">
        <v>0.29032258064516131</v>
      </c>
      <c r="C8256" s="76" t="s">
        <v>470</v>
      </c>
      <c r="E8256">
        <f t="shared" ca="1" si="231"/>
        <v>0.76932395621251548</v>
      </c>
      <c r="F8256">
        <v>4</v>
      </c>
      <c r="G8256">
        <f>AVERAGE(F$2:F8256)</f>
        <v>22267.855533874204</v>
      </c>
    </row>
    <row r="8257" spans="1:7" x14ac:dyDescent="0.25">
      <c r="A8257" s="75" t="s">
        <v>14</v>
      </c>
      <c r="B8257">
        <v>0.55844155844155841</v>
      </c>
      <c r="C8257" s="76" t="s">
        <v>471</v>
      </c>
      <c r="E8257">
        <f t="shared" ca="1" si="231"/>
        <v>0.91245472878861578</v>
      </c>
      <c r="F8257">
        <v>7.333333333333333</v>
      </c>
      <c r="G8257">
        <f>AVERAGE(F$2:F8257)</f>
        <v>22265.159249692937</v>
      </c>
    </row>
    <row r="8258" spans="1:7" x14ac:dyDescent="0.25">
      <c r="A8258" s="75" t="s">
        <v>14</v>
      </c>
      <c r="B8258">
        <v>0.875</v>
      </c>
      <c r="C8258" s="76" t="s">
        <v>472</v>
      </c>
      <c r="E8258">
        <f t="shared" ref="E8258:E8321" ca="1" si="232">RAND()</f>
        <v>0.68760133143214985</v>
      </c>
      <c r="F8258">
        <v>0.64835164835164838</v>
      </c>
      <c r="G8258">
        <f>AVERAGE(F$2:F8258)</f>
        <v>22262.462808988319</v>
      </c>
    </row>
    <row r="8259" spans="1:7" x14ac:dyDescent="0.25">
      <c r="B8259">
        <v>8.6956521739130391E-2</v>
      </c>
      <c r="C8259" s="76" t="s">
        <v>81</v>
      </c>
      <c r="E8259">
        <f t="shared" ca="1" si="232"/>
        <v>0.75089530473623689</v>
      </c>
      <c r="F8259">
        <v>1.2180680087971579E-2</v>
      </c>
      <c r="G8259">
        <f>AVERAGE(F$2:F8259)</f>
        <v>22259.766944296105</v>
      </c>
    </row>
    <row r="8260" spans="1:7" x14ac:dyDescent="0.25">
      <c r="A8260" s="75" t="s">
        <v>15</v>
      </c>
      <c r="B8260">
        <v>0.2805755395683453</v>
      </c>
      <c r="C8260" s="76" t="s">
        <v>82</v>
      </c>
      <c r="E8260">
        <f t="shared" ca="1" si="232"/>
        <v>0.21510136503048705</v>
      </c>
      <c r="F8260">
        <v>11.5</v>
      </c>
      <c r="G8260">
        <f>AVERAGE(F$2:F8260)</f>
        <v>22257.073123380218</v>
      </c>
    </row>
    <row r="8261" spans="1:7" x14ac:dyDescent="0.25">
      <c r="A8261" s="75" t="s">
        <v>15</v>
      </c>
      <c r="B8261">
        <v>0.16666666666666663</v>
      </c>
      <c r="C8261" s="76" t="s">
        <v>83</v>
      </c>
      <c r="E8261">
        <f t="shared" ca="1" si="232"/>
        <v>8.2270474611037203E-2</v>
      </c>
      <c r="F8261">
        <v>26.777777777777779</v>
      </c>
      <c r="G8261">
        <f>AVERAGE(F$2:F8261)</f>
        <v>22254.381804331115</v>
      </c>
    </row>
    <row r="8262" spans="1:7" x14ac:dyDescent="0.25">
      <c r="A8262" s="75" t="s">
        <v>15</v>
      </c>
      <c r="B8262">
        <v>0.15254237288135589</v>
      </c>
      <c r="C8262" s="76" t="s">
        <v>84</v>
      </c>
      <c r="E8262">
        <f t="shared" ca="1" si="232"/>
        <v>0.12075550720250072</v>
      </c>
      <c r="F8262">
        <v>2.4390243902438911E-2</v>
      </c>
      <c r="G8262">
        <f>AVERAGE(F$2:F8262)</f>
        <v>22251.687898337401</v>
      </c>
    </row>
    <row r="8263" spans="1:7" x14ac:dyDescent="0.25">
      <c r="A8263" s="75" t="s">
        <v>15</v>
      </c>
      <c r="B8263">
        <v>0.2592592592592593</v>
      </c>
      <c r="C8263" s="76" t="s">
        <v>85</v>
      </c>
      <c r="E8263">
        <f t="shared" ca="1" si="232"/>
        <v>0.65215403473839484</v>
      </c>
      <c r="F8263">
        <v>80.818181818181813</v>
      </c>
      <c r="G8263">
        <f>AVERAGE(F$2:F8263)</f>
        <v>22249.004423426177</v>
      </c>
    </row>
    <row r="8264" spans="1:7" x14ac:dyDescent="0.25">
      <c r="A8264" s="75" t="s">
        <v>15</v>
      </c>
      <c r="B8264">
        <v>3.0927835051546421E-2</v>
      </c>
      <c r="C8264" s="76" t="s">
        <v>86</v>
      </c>
      <c r="E8264">
        <f t="shared" ca="1" si="232"/>
        <v>4.7875137544644786E-2</v>
      </c>
      <c r="F8264">
        <v>0.66666666666666663</v>
      </c>
      <c r="G8264">
        <f>AVERAGE(F$2:F8264)</f>
        <v>22246.311897980606</v>
      </c>
    </row>
    <row r="8265" spans="1:7" x14ac:dyDescent="0.25">
      <c r="A8265" s="75" t="s">
        <v>15</v>
      </c>
      <c r="B8265">
        <v>0</v>
      </c>
      <c r="C8265" s="76" t="s">
        <v>87</v>
      </c>
      <c r="E8265">
        <f t="shared" ca="1" si="232"/>
        <v>0.11838857743697984</v>
      </c>
      <c r="F8265">
        <v>0.5</v>
      </c>
      <c r="G8265">
        <f>AVERAGE(F$2:F8265)</f>
        <v>22243.620003994885</v>
      </c>
    </row>
    <row r="8266" spans="1:7" x14ac:dyDescent="0.25">
      <c r="A8266" s="75" t="s">
        <v>15</v>
      </c>
      <c r="B8266">
        <v>0.11971830985915485</v>
      </c>
      <c r="C8266" s="76" t="s">
        <v>88</v>
      </c>
      <c r="E8266">
        <f t="shared" ca="1" si="232"/>
        <v>0.75275022660403834</v>
      </c>
      <c r="F8266">
        <v>0.96575342465753422</v>
      </c>
      <c r="G8266">
        <f>AVERAGE(F$2:F8266)</f>
        <v>22240.928817757675</v>
      </c>
    </row>
    <row r="8267" spans="1:7" x14ac:dyDescent="0.25">
      <c r="A8267" s="75" t="s">
        <v>15</v>
      </c>
      <c r="B8267">
        <v>0.22299922299922295</v>
      </c>
      <c r="C8267" s="76" t="s">
        <v>89</v>
      </c>
      <c r="E8267">
        <f t="shared" ca="1" si="232"/>
        <v>0.12009209127560283</v>
      </c>
      <c r="F8267">
        <v>9</v>
      </c>
      <c r="G8267">
        <f>AVERAGE(F$2:F8267)</f>
        <v>22238.239254629469</v>
      </c>
    </row>
    <row r="8268" spans="1:7" x14ac:dyDescent="0.25">
      <c r="A8268" s="75" t="s">
        <v>15</v>
      </c>
      <c r="B8268">
        <v>0.35691318327974275</v>
      </c>
      <c r="C8268" s="76" t="s">
        <v>90</v>
      </c>
      <c r="E8268">
        <f t="shared" ca="1" si="232"/>
        <v>0.6196757438724535</v>
      </c>
      <c r="F8268">
        <v>0.42857142857142855</v>
      </c>
      <c r="G8268">
        <f>AVERAGE(F$2:F8268)</f>
        <v>22235.549305351229</v>
      </c>
    </row>
    <row r="8269" spans="1:7" x14ac:dyDescent="0.25">
      <c r="A8269" s="75" t="s">
        <v>15</v>
      </c>
      <c r="B8269">
        <v>0.32750504371217221</v>
      </c>
      <c r="C8269" s="76" t="s">
        <v>91</v>
      </c>
      <c r="E8269">
        <f t="shared" ca="1" si="232"/>
        <v>0.23155919111696122</v>
      </c>
      <c r="F8269">
        <v>0.34782608695652173</v>
      </c>
      <c r="G8269">
        <f>AVERAGE(F$2:F8269)</f>
        <v>22232.859996996216</v>
      </c>
    </row>
    <row r="8270" spans="1:7" x14ac:dyDescent="0.25">
      <c r="A8270" s="75" t="s">
        <v>15</v>
      </c>
      <c r="B8270">
        <v>2.0720628763907303E-2</v>
      </c>
      <c r="C8270" s="76" t="s">
        <v>92</v>
      </c>
      <c r="E8270">
        <f t="shared" ca="1" si="232"/>
        <v>0.83075672808080503</v>
      </c>
      <c r="F8270">
        <v>0.31147540983606564</v>
      </c>
      <c r="G8270">
        <f>AVERAGE(F$2:F8270)</f>
        <v>22230.171334700703</v>
      </c>
    </row>
    <row r="8271" spans="1:7" x14ac:dyDescent="0.25">
      <c r="A8271" s="75" t="s">
        <v>15</v>
      </c>
      <c r="B8271">
        <v>0.25149700598802399</v>
      </c>
      <c r="C8271" s="76" t="s">
        <v>93</v>
      </c>
      <c r="E8271">
        <f t="shared" ca="1" si="232"/>
        <v>0.90875284867104889</v>
      </c>
      <c r="F8271">
        <v>0.54545454545454541</v>
      </c>
      <c r="G8271">
        <f>AVERAGE(F$2:F8271)</f>
        <v>22227.483350918334</v>
      </c>
    </row>
    <row r="8272" spans="1:7" x14ac:dyDescent="0.25">
      <c r="A8272" s="75" t="s">
        <v>15</v>
      </c>
      <c r="B8272">
        <v>0.40334128878281622</v>
      </c>
      <c r="C8272" s="76" t="s">
        <v>94</v>
      </c>
      <c r="E8272">
        <f t="shared" ca="1" si="232"/>
        <v>2.7169835733847902E-3</v>
      </c>
      <c r="F8272">
        <v>0.95</v>
      </c>
      <c r="G8272">
        <f>AVERAGE(F$2:F8272)</f>
        <v>22224.796066025221</v>
      </c>
    </row>
    <row r="8273" spans="1:7" x14ac:dyDescent="0.25">
      <c r="A8273" s="75" t="s">
        <v>15</v>
      </c>
      <c r="B8273">
        <v>5.5712936732766706E-2</v>
      </c>
      <c r="C8273" s="76" t="s">
        <v>95</v>
      </c>
      <c r="E8273">
        <f t="shared" ca="1" si="232"/>
        <v>0.47927201742924042</v>
      </c>
      <c r="F8273">
        <v>0.14129194247888605</v>
      </c>
      <c r="G8273">
        <f>AVERAGE(F$2:F8273)</f>
        <v>22222.109333097989</v>
      </c>
    </row>
    <row r="8274" spans="1:7" x14ac:dyDescent="0.25">
      <c r="A8274" s="75" t="s">
        <v>15</v>
      </c>
      <c r="B8274">
        <v>0.23896499238964997</v>
      </c>
      <c r="C8274" s="76" t="s">
        <v>96</v>
      </c>
      <c r="E8274">
        <f t="shared" ca="1" si="232"/>
        <v>0.70638650168359673</v>
      </c>
      <c r="F8274">
        <v>942.38461538461536</v>
      </c>
      <c r="G8274">
        <f>AVERAGE(F$2:F8274)</f>
        <v>22219.537143479021</v>
      </c>
    </row>
    <row r="8275" spans="1:7" x14ac:dyDescent="0.25">
      <c r="A8275" s="75" t="s">
        <v>15</v>
      </c>
      <c r="B8275">
        <v>0.14310197086546703</v>
      </c>
      <c r="C8275" s="76" t="s">
        <v>97</v>
      </c>
      <c r="E8275">
        <f t="shared" ca="1" si="232"/>
        <v>0.3216398733628123</v>
      </c>
      <c r="F8275">
        <v>0.46771037181996084</v>
      </c>
      <c r="G8275">
        <f>AVERAGE(F$2:F8275)</f>
        <v>22216.851735038956</v>
      </c>
    </row>
    <row r="8276" spans="1:7" x14ac:dyDescent="0.25">
      <c r="A8276" s="75" t="s">
        <v>15</v>
      </c>
      <c r="B8276">
        <v>0.36507936507936506</v>
      </c>
      <c r="C8276" s="76" t="s">
        <v>98</v>
      </c>
      <c r="E8276">
        <f t="shared" ca="1" si="232"/>
        <v>0.128282854876825</v>
      </c>
      <c r="F8276">
        <v>10.315417256011314</v>
      </c>
      <c r="G8276">
        <f>AVERAGE(F$2:F8276)</f>
        <v>22214.168165695417</v>
      </c>
    </row>
    <row r="8277" spans="1:7" x14ac:dyDescent="0.25">
      <c r="A8277" s="75" t="s">
        <v>15</v>
      </c>
      <c r="B8277">
        <v>0.31271477663230246</v>
      </c>
      <c r="C8277" s="76" t="s">
        <v>340</v>
      </c>
      <c r="E8277">
        <f t="shared" ca="1" si="232"/>
        <v>0.14980393967178207</v>
      </c>
      <c r="F8277">
        <v>0.51168117269812174</v>
      </c>
      <c r="G8277">
        <f>AVERAGE(F$2:F8277)</f>
        <v>22211.484060271963</v>
      </c>
    </row>
    <row r="8278" spans="1:7" x14ac:dyDescent="0.25">
      <c r="A8278" s="75" t="s">
        <v>15</v>
      </c>
      <c r="B8278">
        <v>0.33333333333333331</v>
      </c>
      <c r="C8278" s="76" t="s">
        <v>341</v>
      </c>
      <c r="E8278">
        <f t="shared" ca="1" si="232"/>
        <v>0.28390678943187564</v>
      </c>
      <c r="F8278">
        <v>0.2805755395683453</v>
      </c>
      <c r="G8278">
        <f>AVERAGE(F$2:F8278)</f>
        <v>22208.800575496713</v>
      </c>
    </row>
    <row r="8279" spans="1:7" x14ac:dyDescent="0.25">
      <c r="A8279" s="75" t="s">
        <v>15</v>
      </c>
      <c r="B8279">
        <v>7.5566750629722425E-3</v>
      </c>
      <c r="C8279" s="76" t="s">
        <v>342</v>
      </c>
      <c r="E8279">
        <f t="shared" ca="1" si="232"/>
        <v>0.32368692237541374</v>
      </c>
      <c r="F8279">
        <v>0.36507936507936506</v>
      </c>
      <c r="G8279">
        <f>AVERAGE(F$2:F8279)</f>
        <v>22206.117749271041</v>
      </c>
    </row>
    <row r="8280" spans="1:7" x14ac:dyDescent="0.25">
      <c r="A8280" s="75" t="s">
        <v>15</v>
      </c>
      <c r="B8280">
        <v>9.0909090909090981E-2</v>
      </c>
      <c r="C8280" s="76" t="s">
        <v>447</v>
      </c>
      <c r="E8280">
        <f t="shared" ca="1" si="232"/>
        <v>3.514733067449749E-2</v>
      </c>
      <c r="F8280">
        <v>1.2727272727272729</v>
      </c>
      <c r="G8280">
        <f>AVERAGE(F$2:F8280)</f>
        <v>22203.435680781851</v>
      </c>
    </row>
    <row r="8281" spans="1:7" x14ac:dyDescent="0.25">
      <c r="A8281" s="75" t="s">
        <v>15</v>
      </c>
      <c r="B8281">
        <v>6.3829787234042618E-2</v>
      </c>
      <c r="C8281" s="76" t="s">
        <v>448</v>
      </c>
      <c r="E8281">
        <f t="shared" ca="1" si="232"/>
        <v>7.5016742475173204E-2</v>
      </c>
      <c r="F8281">
        <v>4.2380952380952381</v>
      </c>
      <c r="G8281">
        <f>AVERAGE(F$2:F8281)</f>
        <v>22200.75461827152</v>
      </c>
    </row>
    <row r="8282" spans="1:7" x14ac:dyDescent="0.25">
      <c r="A8282" s="75" t="s">
        <v>15</v>
      </c>
      <c r="B8282">
        <v>8.2568807339449615E-2</v>
      </c>
      <c r="C8282" s="76" t="s">
        <v>449</v>
      </c>
      <c r="E8282">
        <f t="shared" ca="1" si="232"/>
        <v>0.58078445117136146</v>
      </c>
      <c r="F8282">
        <v>0.9</v>
      </c>
      <c r="G8282">
        <f>AVERAGE(F$2:F8282)</f>
        <v>22198.073800179711</v>
      </c>
    </row>
    <row r="8283" spans="1:7" x14ac:dyDescent="0.25">
      <c r="A8283" s="75" t="s">
        <v>15</v>
      </c>
      <c r="B8283">
        <v>1.0101010101010111E-2</v>
      </c>
      <c r="C8283" s="76" t="s">
        <v>450</v>
      </c>
      <c r="E8283">
        <f t="shared" ca="1" si="232"/>
        <v>0.6773826105129267</v>
      </c>
      <c r="F8283">
        <v>2.1526418786692758E-2</v>
      </c>
      <c r="G8283">
        <f>AVERAGE(F$2:F8283)</f>
        <v>22195.393523401908</v>
      </c>
    </row>
    <row r="8284" spans="1:7" x14ac:dyDescent="0.25">
      <c r="A8284" s="75" t="s">
        <v>15</v>
      </c>
      <c r="B8284">
        <v>0.15966386554621845</v>
      </c>
      <c r="C8284" s="76" t="s">
        <v>451</v>
      </c>
      <c r="E8284">
        <f t="shared" ca="1" si="232"/>
        <v>0.66656141069152475</v>
      </c>
      <c r="F8284">
        <v>0.26380368098159507</v>
      </c>
      <c r="G8284">
        <f>AVERAGE(F$2:F8284)</f>
        <v>22192.713923049414</v>
      </c>
    </row>
    <row r="8285" spans="1:7" x14ac:dyDescent="0.25">
      <c r="A8285" s="75" t="s">
        <v>15</v>
      </c>
      <c r="B8285">
        <v>8.2568807339449615E-2</v>
      </c>
      <c r="C8285" s="76" t="s">
        <v>452</v>
      </c>
      <c r="E8285">
        <f t="shared" ca="1" si="232"/>
        <v>0.7299104204575565</v>
      </c>
      <c r="F8285">
        <v>0.39024390243902429</v>
      </c>
      <c r="G8285">
        <f>AVERAGE(F$2:F8285)</f>
        <v>22190.034984894035</v>
      </c>
    </row>
    <row r="8286" spans="1:7" x14ac:dyDescent="0.25">
      <c r="A8286" s="75" t="s">
        <v>15</v>
      </c>
      <c r="B8286">
        <v>0.10714285714285723</v>
      </c>
      <c r="C8286" s="76" t="s">
        <v>453</v>
      </c>
      <c r="E8286">
        <f t="shared" ca="1" si="232"/>
        <v>0.2568504469127727</v>
      </c>
      <c r="F8286">
        <v>6.0606060606060538E-2</v>
      </c>
      <c r="G8286">
        <f>AVERAGE(F$2:F8286)</f>
        <v>22187.356653647345</v>
      </c>
    </row>
    <row r="8287" spans="1:7" x14ac:dyDescent="0.25">
      <c r="A8287" s="75" t="s">
        <v>15</v>
      </c>
      <c r="B8287">
        <v>5.2631578947368474E-2</v>
      </c>
      <c r="C8287" s="76" t="s">
        <v>454</v>
      </c>
      <c r="E8287">
        <f t="shared" ca="1" si="232"/>
        <v>0.67710744726307337</v>
      </c>
      <c r="F8287">
        <v>0.45401672119229364</v>
      </c>
      <c r="G8287">
        <f>AVERAGE(F$2:F8287)</f>
        <v>22184.67901635107</v>
      </c>
    </row>
    <row r="8288" spans="1:7" x14ac:dyDescent="0.25">
      <c r="A8288" s="75" t="s">
        <v>15</v>
      </c>
      <c r="B8288">
        <v>2.9126213592233035E-2</v>
      </c>
      <c r="C8288" s="76" t="s">
        <v>455</v>
      </c>
      <c r="E8288">
        <f t="shared" ca="1" si="232"/>
        <v>0.13236820371751845</v>
      </c>
      <c r="F8288">
        <v>2.5</v>
      </c>
      <c r="G8288">
        <f>AVERAGE(F$2:F8288)</f>
        <v>22182.00227217147</v>
      </c>
    </row>
    <row r="8289" spans="1:7" x14ac:dyDescent="0.25">
      <c r="A8289" s="75" t="s">
        <v>15</v>
      </c>
      <c r="B8289">
        <v>1.9607843137254919E-2</v>
      </c>
      <c r="C8289" s="76" t="s">
        <v>456</v>
      </c>
      <c r="E8289">
        <f t="shared" ca="1" si="232"/>
        <v>0.20032165296727045</v>
      </c>
      <c r="F8289">
        <v>0.64835164835164838</v>
      </c>
      <c r="G8289">
        <f>AVERAGE(F$2:F8289)</f>
        <v>22179.325950511175</v>
      </c>
    </row>
    <row r="8290" spans="1:7" x14ac:dyDescent="0.25">
      <c r="A8290" s="75" t="s">
        <v>15</v>
      </c>
      <c r="B8290">
        <v>0.13636363636363635</v>
      </c>
      <c r="C8290" s="76" t="s">
        <v>457</v>
      </c>
      <c r="E8290">
        <f t="shared" ca="1" si="232"/>
        <v>0.51495442987117224</v>
      </c>
      <c r="F8290">
        <v>0.33333333333333331</v>
      </c>
      <c r="G8290">
        <f>AVERAGE(F$2:F8290)</f>
        <v>22176.6502365991</v>
      </c>
    </row>
    <row r="8291" spans="1:7" x14ac:dyDescent="0.25">
      <c r="A8291" s="75" t="s">
        <v>15</v>
      </c>
      <c r="B8291">
        <v>0.12359550561797751</v>
      </c>
      <c r="C8291" s="76" t="s">
        <v>458</v>
      </c>
      <c r="E8291">
        <f t="shared" ca="1" si="232"/>
        <v>0.89262680618797974</v>
      </c>
      <c r="F8291">
        <v>8.0645161290322578E-3</v>
      </c>
      <c r="G8291">
        <f>AVERAGE(F$2:F8291)</f>
        <v>22173.975128978826</v>
      </c>
    </row>
    <row r="8292" spans="1:7" x14ac:dyDescent="0.25">
      <c r="A8292" s="75" t="s">
        <v>15</v>
      </c>
      <c r="B8292">
        <v>9.9009900990099098E-3</v>
      </c>
      <c r="C8292" s="76" t="s">
        <v>459</v>
      </c>
      <c r="E8292">
        <f t="shared" ca="1" si="232"/>
        <v>0.59789546367056701</v>
      </c>
      <c r="F8292">
        <v>0.82227488151658767</v>
      </c>
      <c r="G8292">
        <f>AVERAGE(F$2:F8292)</f>
        <v>22171.300764866646</v>
      </c>
    </row>
    <row r="8293" spans="1:7" x14ac:dyDescent="0.25">
      <c r="A8293" s="75" t="s">
        <v>15</v>
      </c>
      <c r="B8293">
        <v>9.9009900990099098E-3</v>
      </c>
      <c r="C8293" s="76" t="s">
        <v>460</v>
      </c>
      <c r="E8293">
        <f t="shared" ca="1" si="232"/>
        <v>9.6987905266752383E-2</v>
      </c>
      <c r="F8293">
        <v>0.66666666666666663</v>
      </c>
      <c r="G8293">
        <f>AVERAGE(F$2:F8293)</f>
        <v>22168.627027035214</v>
      </c>
    </row>
    <row r="8294" spans="1:7" x14ac:dyDescent="0.25">
      <c r="A8294" s="75" t="s">
        <v>15</v>
      </c>
      <c r="B8294">
        <v>1.8571428571428574</v>
      </c>
      <c r="C8294" s="76" t="s">
        <v>461</v>
      </c>
      <c r="E8294">
        <f t="shared" ca="1" si="232"/>
        <v>0.62525860703612601</v>
      </c>
      <c r="F8294">
        <v>6.7114093959731542E-3</v>
      </c>
      <c r="G8294">
        <f>AVERAGE(F$2:F8294)</f>
        <v>22165.953854441992</v>
      </c>
    </row>
    <row r="8295" spans="1:7" x14ac:dyDescent="0.25">
      <c r="A8295" s="75" t="s">
        <v>15</v>
      </c>
      <c r="B8295">
        <v>4.5555555555555562</v>
      </c>
      <c r="C8295" s="76" t="s">
        <v>462</v>
      </c>
      <c r="E8295">
        <f t="shared" ca="1" si="232"/>
        <v>0.6969273475989225</v>
      </c>
      <c r="F8295">
        <v>0.995</v>
      </c>
      <c r="G8295">
        <f>AVERAGE(F$2:F8295)</f>
        <v>22163.281445609769</v>
      </c>
    </row>
    <row r="8296" spans="1:7" x14ac:dyDescent="0.25">
      <c r="A8296" s="75" t="s">
        <v>15</v>
      </c>
      <c r="B8296">
        <v>2.1249999999999996</v>
      </c>
      <c r="C8296" s="76" t="s">
        <v>463</v>
      </c>
      <c r="E8296">
        <f t="shared" ca="1" si="232"/>
        <v>0.80664861213062444</v>
      </c>
      <c r="F8296">
        <v>2.4390243902439025E-2</v>
      </c>
      <c r="G8296">
        <f>AVERAGE(F$2:F8296)</f>
        <v>22160.609564108221</v>
      </c>
    </row>
    <row r="8297" spans="1:7" x14ac:dyDescent="0.25">
      <c r="A8297" s="75" t="s">
        <v>15</v>
      </c>
      <c r="B8297">
        <v>3.5454545454545454</v>
      </c>
      <c r="C8297" s="76" t="s">
        <v>464</v>
      </c>
      <c r="E8297">
        <f t="shared" ca="1" si="232"/>
        <v>0.15101092070575761</v>
      </c>
      <c r="F8297">
        <v>0.95</v>
      </c>
      <c r="G8297">
        <f>AVERAGE(F$2:F8297)</f>
        <v>22157.938438316982</v>
      </c>
    </row>
    <row r="8298" spans="1:7" x14ac:dyDescent="0.25">
      <c r="A8298" s="75" t="s">
        <v>15</v>
      </c>
      <c r="B8298">
        <v>1.2727272727272729</v>
      </c>
      <c r="C8298" s="76" t="s">
        <v>465</v>
      </c>
      <c r="E8298">
        <f t="shared" ca="1" si="232"/>
        <v>0.56920552170908612</v>
      </c>
      <c r="F8298">
        <v>0.53917050691244239</v>
      </c>
      <c r="G8298">
        <f>AVERAGE(F$2:F8298)</f>
        <v>22155.267906887813</v>
      </c>
    </row>
    <row r="8299" spans="1:7" x14ac:dyDescent="0.25">
      <c r="A8299" s="75" t="s">
        <v>15</v>
      </c>
      <c r="B8299">
        <v>0.56249999999999989</v>
      </c>
      <c r="C8299" s="76" t="s">
        <v>466</v>
      </c>
      <c r="E8299">
        <f t="shared" ca="1" si="232"/>
        <v>0.18111771304350011</v>
      </c>
      <c r="F8299">
        <v>0.91666666666666663</v>
      </c>
      <c r="G8299">
        <f>AVERAGE(F$2:F8299)</f>
        <v>22152.598064607719</v>
      </c>
    </row>
    <row r="8300" spans="1:7" x14ac:dyDescent="0.25">
      <c r="A8300" s="75" t="s">
        <v>15</v>
      </c>
      <c r="B8300">
        <v>1.7777777777777779</v>
      </c>
      <c r="C8300" s="76" t="s">
        <v>467</v>
      </c>
      <c r="E8300">
        <f t="shared" ca="1" si="232"/>
        <v>0.77934363536802065</v>
      </c>
      <c r="F8300">
        <v>0.66666666666666663</v>
      </c>
      <c r="G8300">
        <f>AVERAGE(F$2:F8300)</f>
        <v>22149.92883561652</v>
      </c>
    </row>
    <row r="8301" spans="1:7" x14ac:dyDescent="0.25">
      <c r="A8301" s="75" t="s">
        <v>15</v>
      </c>
      <c r="B8301">
        <v>0.36986301369863017</v>
      </c>
      <c r="C8301" s="76" t="s">
        <v>468</v>
      </c>
      <c r="E8301">
        <f t="shared" ca="1" si="232"/>
        <v>0.12244029417309865</v>
      </c>
      <c r="F8301">
        <v>1.73109243697479</v>
      </c>
      <c r="G8301">
        <f>AVERAGE(F$2:F8301)</f>
        <v>22147.260378057097</v>
      </c>
    </row>
    <row r="8302" spans="1:7" x14ac:dyDescent="0.25">
      <c r="A8302" s="75" t="s">
        <v>15</v>
      </c>
      <c r="B8302">
        <v>0.33333333333333331</v>
      </c>
      <c r="C8302" s="76" t="s">
        <v>469</v>
      </c>
      <c r="E8302">
        <f t="shared" ca="1" si="232"/>
        <v>0.11799561579296802</v>
      </c>
      <c r="F8302">
        <v>14.015015015015013</v>
      </c>
      <c r="G8302">
        <f>AVERAGE(F$2:F8302)</f>
        <v>22144.594043234421</v>
      </c>
    </row>
    <row r="8303" spans="1:7" x14ac:dyDescent="0.25">
      <c r="A8303" s="75" t="s">
        <v>15</v>
      </c>
      <c r="B8303">
        <v>7.5268817204301078E-2</v>
      </c>
      <c r="C8303" s="76" t="s">
        <v>470</v>
      </c>
      <c r="E8303">
        <f t="shared" ca="1" si="232"/>
        <v>0.2311383114767438</v>
      </c>
      <c r="F8303">
        <v>0.73333333333333328</v>
      </c>
      <c r="G8303">
        <f>AVERAGE(F$2:F8303)</f>
        <v>22141.926750930168</v>
      </c>
    </row>
    <row r="8304" spans="1:7" x14ac:dyDescent="0.25">
      <c r="A8304" s="75" t="s">
        <v>15</v>
      </c>
      <c r="B8304">
        <v>0.29870129870129869</v>
      </c>
      <c r="C8304" s="76" t="s">
        <v>471</v>
      </c>
      <c r="E8304">
        <f t="shared" ca="1" si="232"/>
        <v>0.38893469270749248</v>
      </c>
      <c r="F8304">
        <v>1.7272727272727273</v>
      </c>
      <c r="G8304">
        <f>AVERAGE(F$2:F8304)</f>
        <v>22139.260220823191</v>
      </c>
    </row>
    <row r="8305" spans="1:7" x14ac:dyDescent="0.25">
      <c r="A8305" s="75" t="s">
        <v>15</v>
      </c>
      <c r="B8305">
        <v>0.5625</v>
      </c>
      <c r="C8305" s="76" t="s">
        <v>472</v>
      </c>
      <c r="E8305">
        <f t="shared" ca="1" si="232"/>
        <v>6.6918219735563111E-2</v>
      </c>
      <c r="F8305">
        <v>1.5159171298635675E-3</v>
      </c>
      <c r="G8305">
        <f>AVERAGE(F$2:F8305)</f>
        <v>22136.594125121734</v>
      </c>
    </row>
    <row r="8306" spans="1:7" x14ac:dyDescent="0.25">
      <c r="B8306">
        <v>8.6956521739130391E-2</v>
      </c>
      <c r="C8306" s="76" t="s">
        <v>81</v>
      </c>
      <c r="E8306">
        <f t="shared" ca="1" si="232"/>
        <v>0.13076299428603644</v>
      </c>
      <c r="F8306">
        <v>6.4935064935064705E-3</v>
      </c>
      <c r="G8306">
        <f>AVERAGE(F$2:F8306)</f>
        <v>22133.928672065551</v>
      </c>
    </row>
    <row r="8307" spans="1:7" x14ac:dyDescent="0.25">
      <c r="A8307" s="75" t="s">
        <v>16</v>
      </c>
      <c r="B8307">
        <v>0.2805755395683453</v>
      </c>
      <c r="C8307" s="76" t="s">
        <v>82</v>
      </c>
      <c r="E8307">
        <f t="shared" ca="1" si="232"/>
        <v>0.36300873509556486</v>
      </c>
      <c r="F8307">
        <v>7.1428571428571425E-2</v>
      </c>
      <c r="G8307">
        <f>AVERAGE(F$2:F8307)</f>
        <v>22131.263868641097</v>
      </c>
    </row>
    <row r="8308" spans="1:7" x14ac:dyDescent="0.25">
      <c r="A8308" s="75" t="s">
        <v>16</v>
      </c>
      <c r="B8308">
        <v>0.16666666666666663</v>
      </c>
      <c r="C8308" s="76" t="s">
        <v>83</v>
      </c>
      <c r="E8308">
        <f t="shared" ca="1" si="232"/>
        <v>0.47296740295122575</v>
      </c>
      <c r="F8308">
        <v>0.60474308300395252</v>
      </c>
      <c r="G8308">
        <f>AVERAGE(F$2:F8308)</f>
        <v>22128.59977099748</v>
      </c>
    </row>
    <row r="8309" spans="1:7" x14ac:dyDescent="0.25">
      <c r="A8309" s="75" t="s">
        <v>16</v>
      </c>
      <c r="B8309">
        <v>0.15254237288135589</v>
      </c>
      <c r="C8309" s="76" t="s">
        <v>84</v>
      </c>
      <c r="E8309">
        <f t="shared" ca="1" si="232"/>
        <v>0.71705243781884509</v>
      </c>
      <c r="F8309">
        <v>0.96799999999999997</v>
      </c>
      <c r="G8309">
        <f>AVERAGE(F$2:F8309)</f>
        <v>22125.936358410694</v>
      </c>
    </row>
    <row r="8310" spans="1:7" x14ac:dyDescent="0.25">
      <c r="A8310" s="75" t="s">
        <v>16</v>
      </c>
      <c r="B8310">
        <v>0.2592592592592593</v>
      </c>
      <c r="C8310" s="76" t="s">
        <v>85</v>
      </c>
      <c r="E8310">
        <f t="shared" ca="1" si="232"/>
        <v>0.37366106784017528</v>
      </c>
      <c r="F8310">
        <v>4.333333333333333</v>
      </c>
      <c r="G8310">
        <f>AVERAGE(F$2:F8310)</f>
        <v>22123.273991937585</v>
      </c>
    </row>
    <row r="8311" spans="1:7" x14ac:dyDescent="0.25">
      <c r="A8311" s="75" t="s">
        <v>16</v>
      </c>
      <c r="B8311">
        <v>3.0927835051546421E-2</v>
      </c>
      <c r="C8311" s="76" t="s">
        <v>86</v>
      </c>
      <c r="E8311">
        <f t="shared" ca="1" si="232"/>
        <v>0.67261807817620289</v>
      </c>
      <c r="F8311">
        <v>0.27007299270072993</v>
      </c>
      <c r="G8311">
        <f>AVERAGE(F$2:F8311)</f>
        <v>22120.611777266233</v>
      </c>
    </row>
    <row r="8312" spans="1:7" x14ac:dyDescent="0.25">
      <c r="A8312" s="75" t="s">
        <v>16</v>
      </c>
      <c r="B8312">
        <v>0</v>
      </c>
      <c r="C8312" s="76" t="s">
        <v>87</v>
      </c>
      <c r="E8312">
        <f t="shared" ca="1" si="232"/>
        <v>0.29829320505214774</v>
      </c>
      <c r="F8312">
        <v>0.35427061931317871</v>
      </c>
      <c r="G8312">
        <f>AVERAGE(F$2:F8312)</f>
        <v>22117.950213374203</v>
      </c>
    </row>
    <row r="8313" spans="1:7" x14ac:dyDescent="0.25">
      <c r="A8313" s="75" t="s">
        <v>16</v>
      </c>
      <c r="B8313">
        <v>0.11971830985915485</v>
      </c>
      <c r="C8313" s="76" t="s">
        <v>88</v>
      </c>
      <c r="E8313">
        <f t="shared" ca="1" si="232"/>
        <v>0.73140046348853471</v>
      </c>
      <c r="F8313">
        <v>0.70337837837837835</v>
      </c>
      <c r="G8313">
        <f>AVERAGE(F$2:F8313)</f>
        <v>22115.289331897424</v>
      </c>
    </row>
    <row r="8314" spans="1:7" x14ac:dyDescent="0.25">
      <c r="A8314" s="75" t="s">
        <v>16</v>
      </c>
      <c r="B8314">
        <v>0.22299922299922295</v>
      </c>
      <c r="C8314" s="76" t="s">
        <v>89</v>
      </c>
      <c r="E8314">
        <f t="shared" ca="1" si="232"/>
        <v>0.8937393840845218</v>
      </c>
      <c r="F8314">
        <v>0.36738056013179571</v>
      </c>
      <c r="G8314">
        <f>AVERAGE(F$2:F8314)</f>
        <v>22112.629050175863</v>
      </c>
    </row>
    <row r="8315" spans="1:7" x14ac:dyDescent="0.25">
      <c r="A8315" s="75" t="s">
        <v>16</v>
      </c>
      <c r="B8315">
        <v>0.35691318327974275</v>
      </c>
      <c r="C8315" s="76" t="s">
        <v>90</v>
      </c>
      <c r="E8315">
        <f t="shared" ca="1" si="232"/>
        <v>0.58587464321448868</v>
      </c>
      <c r="F8315">
        <v>1.8235294117647058</v>
      </c>
      <c r="G8315">
        <f>AVERAGE(F$2:F8315)</f>
        <v>22109.969583550803</v>
      </c>
    </row>
    <row r="8316" spans="1:7" x14ac:dyDescent="0.25">
      <c r="A8316" s="75" t="s">
        <v>16</v>
      </c>
      <c r="B8316">
        <v>0.32750504371217221</v>
      </c>
      <c r="C8316" s="76" t="s">
        <v>91</v>
      </c>
      <c r="E8316">
        <f t="shared" ca="1" si="232"/>
        <v>0.62174824617632574</v>
      </c>
      <c r="F8316">
        <v>99</v>
      </c>
      <c r="G8316">
        <f>AVERAGE(F$2:F8316)</f>
        <v>22107.322443492649</v>
      </c>
    </row>
    <row r="8317" spans="1:7" x14ac:dyDescent="0.25">
      <c r="A8317" s="75" t="s">
        <v>16</v>
      </c>
      <c r="B8317">
        <v>2.0720628763907303E-2</v>
      </c>
      <c r="C8317" s="76" t="s">
        <v>92</v>
      </c>
      <c r="E8317">
        <f t="shared" ca="1" si="232"/>
        <v>0.83735861608597684</v>
      </c>
      <c r="F8317">
        <v>4.6521739130434785</v>
      </c>
      <c r="G8317">
        <f>AVERAGE(F$2:F8317)</f>
        <v>22104.664594734881</v>
      </c>
    </row>
    <row r="8318" spans="1:7" x14ac:dyDescent="0.25">
      <c r="A8318" s="75" t="s">
        <v>16</v>
      </c>
      <c r="B8318">
        <v>0.25149700598802399</v>
      </c>
      <c r="C8318" s="76" t="s">
        <v>93</v>
      </c>
      <c r="E8318">
        <f t="shared" ca="1" si="232"/>
        <v>0.64535103550892248</v>
      </c>
      <c r="F8318">
        <v>0.69325153374233128</v>
      </c>
      <c r="G8318">
        <f>AVERAGE(F$2:F8318)</f>
        <v>22102.00690910987</v>
      </c>
    </row>
    <row r="8319" spans="1:7" x14ac:dyDescent="0.25">
      <c r="A8319" s="75" t="s">
        <v>16</v>
      </c>
      <c r="B8319">
        <v>0.40334128878281622</v>
      </c>
      <c r="C8319" s="76" t="s">
        <v>94</v>
      </c>
      <c r="E8319">
        <f t="shared" ca="1" si="232"/>
        <v>0.24139791705224301</v>
      </c>
      <c r="F8319">
        <v>3</v>
      </c>
      <c r="G8319">
        <f>AVERAGE(F$2:F8319)</f>
        <v>22099.350139825292</v>
      </c>
    </row>
    <row r="8320" spans="1:7" x14ac:dyDescent="0.25">
      <c r="A8320" s="75" t="s">
        <v>16</v>
      </c>
      <c r="B8320">
        <v>5.5712936732766706E-2</v>
      </c>
      <c r="C8320" s="76" t="s">
        <v>95</v>
      </c>
      <c r="E8320">
        <f t="shared" ca="1" si="232"/>
        <v>0.25273973868813582</v>
      </c>
      <c r="F8320">
        <v>0.40476190476190477</v>
      </c>
      <c r="G8320">
        <f>AVERAGE(F$2:F8320)</f>
        <v>22096.693697298797</v>
      </c>
    </row>
    <row r="8321" spans="1:7" x14ac:dyDescent="0.25">
      <c r="A8321" s="75" t="s">
        <v>16</v>
      </c>
      <c r="B8321">
        <v>0.23896499238964997</v>
      </c>
      <c r="C8321" s="76" t="s">
        <v>96</v>
      </c>
      <c r="E8321">
        <f t="shared" ca="1" si="232"/>
        <v>0.85007803196530241</v>
      </c>
      <c r="F8321">
        <v>0.5</v>
      </c>
      <c r="G8321">
        <f>AVERAGE(F$2:F8321)</f>
        <v>22094.037904787103</v>
      </c>
    </row>
    <row r="8322" spans="1:7" x14ac:dyDescent="0.25">
      <c r="A8322" s="75" t="s">
        <v>16</v>
      </c>
      <c r="B8322">
        <v>0.14310197086546703</v>
      </c>
      <c r="C8322" s="76" t="s">
        <v>97</v>
      </c>
      <c r="E8322">
        <f t="shared" ref="E8322:E8385" ca="1" si="233">RAND()</f>
        <v>0.3931806510968312</v>
      </c>
      <c r="F8322">
        <v>0.81395348837209303</v>
      </c>
      <c r="G8322">
        <f>AVERAGE(F$2:F8322)</f>
        <v>22091.382788340605</v>
      </c>
    </row>
    <row r="8323" spans="1:7" x14ac:dyDescent="0.25">
      <c r="A8323" s="75" t="s">
        <v>16</v>
      </c>
      <c r="B8323">
        <v>0.36507936507936506</v>
      </c>
      <c r="C8323" s="76" t="s">
        <v>98</v>
      </c>
      <c r="E8323">
        <f t="shared" ca="1" si="233"/>
        <v>0.63821792109119724</v>
      </c>
      <c r="F8323">
        <v>0.89076154806491881</v>
      </c>
      <c r="G8323">
        <f>AVERAGE(F$2:F8323)</f>
        <v>22088.728319219386</v>
      </c>
    </row>
    <row r="8324" spans="1:7" x14ac:dyDescent="0.25">
      <c r="A8324" s="75" t="s">
        <v>16</v>
      </c>
      <c r="B8324">
        <v>0.31271477663230246</v>
      </c>
      <c r="C8324" s="76" t="s">
        <v>340</v>
      </c>
      <c r="E8324">
        <f t="shared" ca="1" si="233"/>
        <v>0.5130425758751902</v>
      </c>
      <c r="F8324">
        <v>1.7777777777777777</v>
      </c>
      <c r="G8324">
        <f>AVERAGE(F$2:F8324)</f>
        <v>22086.074594535807</v>
      </c>
    </row>
    <row r="8325" spans="1:7" x14ac:dyDescent="0.25">
      <c r="A8325" s="75" t="s">
        <v>16</v>
      </c>
      <c r="B8325">
        <v>0.33333333333333331</v>
      </c>
      <c r="C8325" s="76" t="s">
        <v>341</v>
      </c>
      <c r="E8325">
        <f t="shared" ca="1" si="233"/>
        <v>0.19032863864784166</v>
      </c>
      <c r="F8325">
        <v>0.16666666666666666</v>
      </c>
      <c r="G8325">
        <f>AVERAGE(F$2:F8325)</f>
        <v>22083.421313910163</v>
      </c>
    </row>
    <row r="8326" spans="1:7" x14ac:dyDescent="0.25">
      <c r="A8326" s="75" t="s">
        <v>16</v>
      </c>
      <c r="B8326">
        <v>7.5566750629722425E-3</v>
      </c>
      <c r="C8326" s="76" t="s">
        <v>342</v>
      </c>
      <c r="E8326">
        <f t="shared" ca="1" si="233"/>
        <v>0.10529739636197621</v>
      </c>
      <c r="F8326">
        <v>0.30718954248366009</v>
      </c>
      <c r="G8326">
        <f>AVERAGE(F$2:F8326)</f>
        <v>22080.768687588919</v>
      </c>
    </row>
    <row r="8327" spans="1:7" x14ac:dyDescent="0.25">
      <c r="A8327" s="75" t="s">
        <v>16</v>
      </c>
      <c r="B8327">
        <v>0.18181818181818185</v>
      </c>
      <c r="C8327" s="76" t="s">
        <v>447</v>
      </c>
      <c r="E8327">
        <f t="shared" ca="1" si="233"/>
        <v>0.39603444092415363</v>
      </c>
      <c r="F8327">
        <v>0.77272727272727271</v>
      </c>
      <c r="G8327">
        <f>AVERAGE(F$2:F8327)</f>
        <v>22078.116754372451</v>
      </c>
    </row>
    <row r="8328" spans="1:7" x14ac:dyDescent="0.25">
      <c r="A8328" s="75" t="s">
        <v>16</v>
      </c>
      <c r="B8328">
        <v>4.2553191489361625E-2</v>
      </c>
      <c r="C8328" s="76" t="s">
        <v>448</v>
      </c>
      <c r="E8328">
        <f t="shared" ca="1" si="233"/>
        <v>0.59590861374902904</v>
      </c>
      <c r="F8328">
        <v>1.0602218700475436</v>
      </c>
      <c r="G8328">
        <f>AVERAGE(F$2:F8328)</f>
        <v>22075.465492629628</v>
      </c>
    </row>
    <row r="8329" spans="1:7" x14ac:dyDescent="0.25">
      <c r="A8329" s="75" t="s">
        <v>16</v>
      </c>
      <c r="B8329">
        <v>0.17431192660550462</v>
      </c>
      <c r="C8329" s="76" t="s">
        <v>449</v>
      </c>
      <c r="E8329">
        <f t="shared" ca="1" si="233"/>
        <v>0.92952616660692022</v>
      </c>
      <c r="F8329">
        <v>0.45454545454545453</v>
      </c>
      <c r="G8329">
        <f>AVERAGE(F$2:F8329)</f>
        <v>22072.814794869402</v>
      </c>
    </row>
    <row r="8330" spans="1:7" x14ac:dyDescent="0.25">
      <c r="A8330" s="75" t="s">
        <v>16</v>
      </c>
      <c r="B8330">
        <v>9.0909090909090884E-2</v>
      </c>
      <c r="C8330" s="76" t="s">
        <v>450</v>
      </c>
      <c r="E8330">
        <f t="shared" ca="1" si="233"/>
        <v>0.96381759621714425</v>
      </c>
      <c r="F8330">
        <v>0.88603988603988604</v>
      </c>
      <c r="G8330">
        <f>AVERAGE(F$2:F8330)</f>
        <v>22070.164785413886</v>
      </c>
    </row>
    <row r="8331" spans="1:7" x14ac:dyDescent="0.25">
      <c r="A8331" s="75" t="s">
        <v>16</v>
      </c>
      <c r="B8331">
        <v>0.24369747899159658</v>
      </c>
      <c r="C8331" s="76" t="s">
        <v>451</v>
      </c>
      <c r="E8331">
        <f t="shared" ca="1" si="233"/>
        <v>0.61531831058088315</v>
      </c>
      <c r="F8331">
        <v>0.46366427840327523</v>
      </c>
      <c r="G8331">
        <f>AVERAGE(F$2:F8331)</f>
        <v>22067.515361509788</v>
      </c>
    </row>
    <row r="8332" spans="1:7" x14ac:dyDescent="0.25">
      <c r="A8332" s="75" t="s">
        <v>16</v>
      </c>
      <c r="B8332">
        <v>0.17431192660550462</v>
      </c>
      <c r="C8332" s="76" t="s">
        <v>452</v>
      </c>
      <c r="E8332">
        <f t="shared" ca="1" si="233"/>
        <v>0.61407822393942346</v>
      </c>
      <c r="F8332">
        <v>0.965034965034965</v>
      </c>
      <c r="G8332">
        <f>AVERAGE(F$2:F8332)</f>
        <v>22064.866633826852</v>
      </c>
    </row>
    <row r="8333" spans="1:7" x14ac:dyDescent="0.25">
      <c r="A8333" s="75" t="s">
        <v>16</v>
      </c>
      <c r="B8333">
        <v>0.19642857142857148</v>
      </c>
      <c r="C8333" s="76" t="s">
        <v>453</v>
      </c>
      <c r="E8333">
        <f t="shared" ca="1" si="233"/>
        <v>0.92070002609441992</v>
      </c>
      <c r="F8333">
        <v>1.3636363636363638</v>
      </c>
      <c r="G8333">
        <f>AVERAGE(F$2:F8333)</f>
        <v>22062.21858978011</v>
      </c>
    </row>
    <row r="8334" spans="1:7" x14ac:dyDescent="0.25">
      <c r="A8334" s="75" t="s">
        <v>16</v>
      </c>
      <c r="B8334">
        <v>5.2631578947368474E-2</v>
      </c>
      <c r="C8334" s="76" t="s">
        <v>454</v>
      </c>
      <c r="E8334">
        <f t="shared" ca="1" si="233"/>
        <v>0.31885094699586669</v>
      </c>
      <c r="F8334">
        <v>34.294117647058826</v>
      </c>
      <c r="G8334">
        <f>AVERAGE(F$2:F8334)</f>
        <v>22059.575133105191</v>
      </c>
    </row>
    <row r="8335" spans="1:7" x14ac:dyDescent="0.25">
      <c r="A8335" s="75" t="s">
        <v>16</v>
      </c>
      <c r="B8335">
        <v>2.9126213592233035E-2</v>
      </c>
      <c r="C8335" s="76" t="s">
        <v>455</v>
      </c>
      <c r="E8335">
        <f t="shared" ca="1" si="233"/>
        <v>8.5148577674747039E-2</v>
      </c>
      <c r="F8335">
        <v>0.33333333333333331</v>
      </c>
      <c r="G8335">
        <f>AVERAGE(F$2:F8335)</f>
        <v>22056.928235840998</v>
      </c>
    </row>
    <row r="8336" spans="1:7" x14ac:dyDescent="0.25">
      <c r="A8336" s="75" t="s">
        <v>16</v>
      </c>
      <c r="B8336">
        <v>1.9607843137254919E-2</v>
      </c>
      <c r="C8336" s="76" t="s">
        <v>456</v>
      </c>
      <c r="E8336">
        <f t="shared" ca="1" si="233"/>
        <v>0.77461408159346801</v>
      </c>
      <c r="F8336">
        <v>99</v>
      </c>
      <c r="G8336">
        <f>AVERAGE(F$2:F8336)</f>
        <v>22054.2938113376</v>
      </c>
    </row>
    <row r="8337" spans="1:7" x14ac:dyDescent="0.25">
      <c r="A8337" s="75" t="s">
        <v>16</v>
      </c>
      <c r="B8337">
        <v>0.13636363636363635</v>
      </c>
      <c r="C8337" s="76" t="s">
        <v>457</v>
      </c>
      <c r="E8337">
        <f t="shared" ca="1" si="233"/>
        <v>0.54293246131310891</v>
      </c>
      <c r="F8337">
        <v>0.20295583433579659</v>
      </c>
      <c r="G8337">
        <f>AVERAGE(F$2:F8337)</f>
        <v>22051.648167041116</v>
      </c>
    </row>
    <row r="8338" spans="1:7" x14ac:dyDescent="0.25">
      <c r="A8338" s="75" t="s">
        <v>16</v>
      </c>
      <c r="B8338">
        <v>0.12359550561797751</v>
      </c>
      <c r="C8338" s="76" t="s">
        <v>458</v>
      </c>
      <c r="E8338">
        <f t="shared" ca="1" si="233"/>
        <v>0.94452527797519747</v>
      </c>
      <c r="F8338">
        <v>0.99964285714285717</v>
      </c>
      <c r="G8338">
        <f>AVERAGE(F$2:F8338)</f>
        <v>22049.003252980398</v>
      </c>
    </row>
    <row r="8339" spans="1:7" x14ac:dyDescent="0.25">
      <c r="A8339" s="75" t="s">
        <v>16</v>
      </c>
      <c r="B8339">
        <v>9.9009900990099098E-3</v>
      </c>
      <c r="C8339" s="76" t="s">
        <v>459</v>
      </c>
      <c r="E8339">
        <f t="shared" ca="1" si="233"/>
        <v>0.2626087244363513</v>
      </c>
      <c r="F8339">
        <v>0.57692307692307676</v>
      </c>
      <c r="G8339">
        <f>AVERAGE(F$2:F8339)</f>
        <v>22046.358922645795</v>
      </c>
    </row>
    <row r="8340" spans="1:7" x14ac:dyDescent="0.25">
      <c r="A8340" s="75" t="s">
        <v>16</v>
      </c>
      <c r="B8340">
        <v>9.9009900990099098E-3</v>
      </c>
      <c r="C8340" s="76" t="s">
        <v>460</v>
      </c>
      <c r="E8340">
        <f t="shared" ca="1" si="233"/>
        <v>0.71691597457783618</v>
      </c>
      <c r="F8340">
        <v>23</v>
      </c>
      <c r="G8340">
        <f>AVERAGE(F$2:F8340)</f>
        <v>22043.717915459965</v>
      </c>
    </row>
    <row r="8341" spans="1:7" x14ac:dyDescent="0.25">
      <c r="A8341" s="75" t="s">
        <v>16</v>
      </c>
      <c r="B8341">
        <v>1.8571428571428574</v>
      </c>
      <c r="C8341" s="76" t="s">
        <v>461</v>
      </c>
      <c r="E8341">
        <f t="shared" ca="1" si="233"/>
        <v>0.44892822800476162</v>
      </c>
      <c r="F8341">
        <v>0.65986394557823125</v>
      </c>
      <c r="G8341">
        <f>AVERAGE(F$2:F8341)</f>
        <v>22041.074862935802</v>
      </c>
    </row>
    <row r="8342" spans="1:7" x14ac:dyDescent="0.25">
      <c r="A8342" s="75" t="s">
        <v>16</v>
      </c>
      <c r="B8342">
        <v>4.5555555555555562</v>
      </c>
      <c r="C8342" s="76" t="s">
        <v>462</v>
      </c>
      <c r="E8342">
        <f t="shared" ca="1" si="233"/>
        <v>8.3188228979323653E-2</v>
      </c>
      <c r="F8342">
        <v>0.38775510204081631</v>
      </c>
      <c r="G8342">
        <f>AVERAGE(F$2:F8342)</f>
        <v>22038.43241153815</v>
      </c>
    </row>
    <row r="8343" spans="1:7" x14ac:dyDescent="0.25">
      <c r="A8343" s="75" t="s">
        <v>16</v>
      </c>
      <c r="B8343">
        <v>2.1249999999999996</v>
      </c>
      <c r="C8343" s="76" t="s">
        <v>463</v>
      </c>
      <c r="E8343">
        <f t="shared" ca="1" si="233"/>
        <v>0.85617213548336235</v>
      </c>
      <c r="F8343">
        <v>0.5</v>
      </c>
      <c r="G8343">
        <f>AVERAGE(F$2:F8343)</f>
        <v>22035.790607125353</v>
      </c>
    </row>
    <row r="8344" spans="1:7" x14ac:dyDescent="0.25">
      <c r="A8344" s="75" t="s">
        <v>16</v>
      </c>
      <c r="B8344">
        <v>3.5454545454545454</v>
      </c>
      <c r="C8344" s="76" t="s">
        <v>464</v>
      </c>
      <c r="E8344">
        <f t="shared" ca="1" si="233"/>
        <v>0.94567481315364355</v>
      </c>
      <c r="F8344">
        <v>0.45619335347432022</v>
      </c>
      <c r="G8344">
        <f>AVERAGE(F$2:F8344)</f>
        <v>22033.149430760284</v>
      </c>
    </row>
    <row r="8345" spans="1:7" x14ac:dyDescent="0.25">
      <c r="A8345" s="75" t="s">
        <v>16</v>
      </c>
      <c r="B8345">
        <v>1.2727272727272729</v>
      </c>
      <c r="C8345" s="76" t="s">
        <v>465</v>
      </c>
      <c r="E8345">
        <f t="shared" ca="1" si="233"/>
        <v>0.36835312240633289</v>
      </c>
      <c r="F8345">
        <v>0.66814159292035391</v>
      </c>
      <c r="G8345">
        <f>AVERAGE(F$2:F8345)</f>
        <v>22030.508912868489</v>
      </c>
    </row>
    <row r="8346" spans="1:7" x14ac:dyDescent="0.25">
      <c r="A8346" s="75" t="s">
        <v>16</v>
      </c>
      <c r="B8346">
        <v>0.56249999999999989</v>
      </c>
      <c r="C8346" s="76" t="s">
        <v>466</v>
      </c>
      <c r="E8346">
        <f t="shared" ca="1" si="233"/>
        <v>0.81154368528621768</v>
      </c>
      <c r="F8346">
        <v>8.5365853658536536E-2</v>
      </c>
      <c r="G8346">
        <f>AVERAGE(F$2:F8346)</f>
        <v>22027.868957979692</v>
      </c>
    </row>
    <row r="8347" spans="1:7" x14ac:dyDescent="0.25">
      <c r="A8347" s="75" t="s">
        <v>16</v>
      </c>
      <c r="B8347">
        <v>1.7777777777777779</v>
      </c>
      <c r="C8347" s="76" t="s">
        <v>467</v>
      </c>
      <c r="E8347">
        <f t="shared" ca="1" si="233"/>
        <v>1.1083387830679303E-2</v>
      </c>
      <c r="F8347">
        <v>0.375</v>
      </c>
      <c r="G8347">
        <f>AVERAGE(F$2:F8347)</f>
        <v>22025.229670421821</v>
      </c>
    </row>
    <row r="8348" spans="1:7" x14ac:dyDescent="0.25">
      <c r="A8348" s="75" t="s">
        <v>16</v>
      </c>
      <c r="B8348">
        <v>0.36986301369863017</v>
      </c>
      <c r="C8348" s="76" t="s">
        <v>468</v>
      </c>
      <c r="E8348">
        <f t="shared" ca="1" si="233"/>
        <v>0.49471489425130977</v>
      </c>
      <c r="F8348">
        <v>0.11137440758293844</v>
      </c>
      <c r="G8348">
        <f>AVERAGE(F$2:F8348)</f>
        <v>22022.59098367257</v>
      </c>
    </row>
    <row r="8349" spans="1:7" x14ac:dyDescent="0.25">
      <c r="A8349" s="75" t="s">
        <v>16</v>
      </c>
      <c r="B8349">
        <v>0.33333333333333331</v>
      </c>
      <c r="C8349" s="76" t="s">
        <v>469</v>
      </c>
      <c r="E8349">
        <f t="shared" ca="1" si="233"/>
        <v>0.38563026939035983</v>
      </c>
      <c r="F8349">
        <v>0.19117647058823528</v>
      </c>
      <c r="G8349">
        <f>AVERAGE(F$2:F8349)</f>
        <v>22019.952938654937</v>
      </c>
    </row>
    <row r="8350" spans="1:7" x14ac:dyDescent="0.25">
      <c r="A8350" s="75" t="s">
        <v>16</v>
      </c>
      <c r="B8350">
        <v>7.5268817204301078E-2</v>
      </c>
      <c r="C8350" s="76" t="s">
        <v>470</v>
      </c>
      <c r="E8350">
        <f t="shared" ca="1" si="233"/>
        <v>0.18709954842613341</v>
      </c>
      <c r="F8350">
        <v>1.2058823529411764</v>
      </c>
      <c r="G8350">
        <f>AVERAGE(F$2:F8350)</f>
        <v>22017.315647116269</v>
      </c>
    </row>
    <row r="8351" spans="1:7" x14ac:dyDescent="0.25">
      <c r="A8351" s="75" t="s">
        <v>16</v>
      </c>
      <c r="B8351">
        <v>0.29870129870129869</v>
      </c>
      <c r="C8351" s="76" t="s">
        <v>471</v>
      </c>
      <c r="E8351">
        <f t="shared" ca="1" si="233"/>
        <v>8.0751960888155283E-2</v>
      </c>
      <c r="F8351">
        <v>7.2580645161290328E-2</v>
      </c>
      <c r="G8351">
        <f>AVERAGE(F$2:F8351)</f>
        <v>22014.678851539447</v>
      </c>
    </row>
    <row r="8352" spans="1:7" x14ac:dyDescent="0.25">
      <c r="A8352" s="75" t="s">
        <v>16</v>
      </c>
      <c r="B8352">
        <v>0.5625</v>
      </c>
      <c r="C8352" s="76" t="s">
        <v>472</v>
      </c>
      <c r="E8352">
        <f t="shared" ca="1" si="233"/>
        <v>0.95833250180170482</v>
      </c>
      <c r="F8352">
        <v>0.90476190476190477</v>
      </c>
      <c r="G8352">
        <f>AVERAGE(F$2:F8352)</f>
        <v>22012.042787105293</v>
      </c>
    </row>
    <row r="8353" spans="1:7" x14ac:dyDescent="0.25">
      <c r="B8353">
        <v>8.6956521739130391E-2</v>
      </c>
      <c r="C8353" s="76" t="s">
        <v>81</v>
      </c>
      <c r="E8353">
        <f t="shared" ca="1" si="233"/>
        <v>0.34327304741064979</v>
      </c>
      <c r="F8353">
        <v>0.16486005500728032</v>
      </c>
      <c r="G8353">
        <f>AVERAGE(F$2:F8353)</f>
        <v>22009.40726532284</v>
      </c>
    </row>
    <row r="8354" spans="1:7" x14ac:dyDescent="0.25">
      <c r="A8354" s="75" t="s">
        <v>17</v>
      </c>
      <c r="B8354">
        <v>0.2805755395683453</v>
      </c>
      <c r="C8354" s="76" t="s">
        <v>82</v>
      </c>
      <c r="E8354">
        <f t="shared" ca="1" si="233"/>
        <v>0.51163013681920122</v>
      </c>
      <c r="F8354">
        <v>0.95833333333333337</v>
      </c>
      <c r="G8354">
        <f>AVERAGE(F$2:F8354)</f>
        <v>22006.772469568979</v>
      </c>
    </row>
    <row r="8355" spans="1:7" x14ac:dyDescent="0.25">
      <c r="A8355" s="75" t="s">
        <v>17</v>
      </c>
      <c r="B8355">
        <v>0.16666666666666663</v>
      </c>
      <c r="C8355" s="76" t="s">
        <v>83</v>
      </c>
      <c r="E8355">
        <f t="shared" ca="1" si="233"/>
        <v>0.22075281446287542</v>
      </c>
      <c r="F8355">
        <v>6.6098081023454186E-2</v>
      </c>
      <c r="G8355">
        <f>AVERAGE(F$2:F8355)</f>
        <v>22004.138197798395</v>
      </c>
    </row>
    <row r="8356" spans="1:7" x14ac:dyDescent="0.25">
      <c r="A8356" s="75" t="s">
        <v>17</v>
      </c>
      <c r="B8356">
        <v>0.15254237288135589</v>
      </c>
      <c r="C8356" s="76" t="s">
        <v>84</v>
      </c>
      <c r="E8356">
        <f t="shared" ca="1" si="233"/>
        <v>8.2523550886838271E-2</v>
      </c>
      <c r="F8356">
        <v>0.20000000000000004</v>
      </c>
      <c r="G8356">
        <f>AVERAGE(F$2:F8356)</f>
        <v>22001.504572640071</v>
      </c>
    </row>
    <row r="8357" spans="1:7" x14ac:dyDescent="0.25">
      <c r="A8357" s="75" t="s">
        <v>17</v>
      </c>
      <c r="B8357">
        <v>0.2592592592592593</v>
      </c>
      <c r="C8357" s="76" t="s">
        <v>85</v>
      </c>
      <c r="E8357">
        <f t="shared" ca="1" si="233"/>
        <v>0.51437284713866971</v>
      </c>
      <c r="F8357">
        <v>0.38678522152383876</v>
      </c>
      <c r="G8357">
        <f>AVERAGE(F$2:F8357)</f>
        <v>21998.87160019064</v>
      </c>
    </row>
    <row r="8358" spans="1:7" x14ac:dyDescent="0.25">
      <c r="A8358" s="75" t="s">
        <v>17</v>
      </c>
      <c r="B8358">
        <v>3.0927835051546421E-2</v>
      </c>
      <c r="C8358" s="76" t="s">
        <v>86</v>
      </c>
      <c r="E8358">
        <f t="shared" ca="1" si="233"/>
        <v>7.8267887158008254E-2</v>
      </c>
      <c r="F8358">
        <v>1.5748031496062992E-2</v>
      </c>
      <c r="G8358">
        <f>AVERAGE(F$2:F8358)</f>
        <v>21996.239213466677</v>
      </c>
    </row>
    <row r="8359" spans="1:7" x14ac:dyDescent="0.25">
      <c r="A8359" s="75" t="s">
        <v>17</v>
      </c>
      <c r="B8359">
        <v>0</v>
      </c>
      <c r="C8359" s="76" t="s">
        <v>87</v>
      </c>
      <c r="E8359">
        <f t="shared" ca="1" si="233"/>
        <v>0.71414098037559037</v>
      </c>
      <c r="F8359">
        <v>0.375</v>
      </c>
      <c r="G8359">
        <f>AVERAGE(F$2:F8359)</f>
        <v>21993.607499634007</v>
      </c>
    </row>
    <row r="8360" spans="1:7" x14ac:dyDescent="0.25">
      <c r="A8360" s="75" t="s">
        <v>17</v>
      </c>
      <c r="B8360">
        <v>0.11971830985915485</v>
      </c>
      <c r="C8360" s="76" t="s">
        <v>88</v>
      </c>
      <c r="E8360">
        <f t="shared" ca="1" si="233"/>
        <v>0.49390712711465212</v>
      </c>
      <c r="F8360">
        <v>0.3917274939172749</v>
      </c>
      <c r="G8360">
        <f>AVERAGE(F$2:F8360)</f>
        <v>21990.976417474401</v>
      </c>
    </row>
    <row r="8361" spans="1:7" x14ac:dyDescent="0.25">
      <c r="A8361" s="75" t="s">
        <v>17</v>
      </c>
      <c r="B8361">
        <v>0.22299922299922295</v>
      </c>
      <c r="C8361" s="76" t="s">
        <v>89</v>
      </c>
      <c r="E8361">
        <f t="shared" ca="1" si="233"/>
        <v>0.5949808481813591</v>
      </c>
      <c r="F8361">
        <v>5.666666666666667</v>
      </c>
      <c r="G8361">
        <f>AVERAGE(F$2:F8361)</f>
        <v>21988.346595733874</v>
      </c>
    </row>
    <row r="8362" spans="1:7" x14ac:dyDescent="0.25">
      <c r="A8362" s="75" t="s">
        <v>17</v>
      </c>
      <c r="B8362">
        <v>0.35691318327974275</v>
      </c>
      <c r="C8362" s="76" t="s">
        <v>90</v>
      </c>
      <c r="E8362">
        <f t="shared" ca="1" si="233"/>
        <v>0.55080557153115128</v>
      </c>
      <c r="F8362">
        <v>0.28378378378378377</v>
      </c>
      <c r="G8362">
        <f>AVERAGE(F$2:F8362)</f>
        <v>21985.716759253555</v>
      </c>
    </row>
    <row r="8363" spans="1:7" x14ac:dyDescent="0.25">
      <c r="A8363" s="75" t="s">
        <v>17</v>
      </c>
      <c r="B8363">
        <v>0.32750504371217221</v>
      </c>
      <c r="C8363" s="76" t="s">
        <v>91</v>
      </c>
      <c r="E8363">
        <f t="shared" ca="1" si="233"/>
        <v>0.2985603609374935</v>
      </c>
      <c r="F8363">
        <v>0.39</v>
      </c>
      <c r="G8363">
        <f>AVERAGE(F$2:F8363)</f>
        <v>21983.087564472491</v>
      </c>
    </row>
    <row r="8364" spans="1:7" x14ac:dyDescent="0.25">
      <c r="A8364" s="75" t="s">
        <v>17</v>
      </c>
      <c r="B8364">
        <v>2.0720628763907303E-2</v>
      </c>
      <c r="C8364" s="76" t="s">
        <v>92</v>
      </c>
      <c r="E8364">
        <f t="shared" ca="1" si="233"/>
        <v>0.64259219598758577</v>
      </c>
      <c r="F8364">
        <v>3.8062283737024256E-2</v>
      </c>
      <c r="G8364">
        <f>AVERAGE(F$2:F8364)</f>
        <v>21980.458956377046</v>
      </c>
    </row>
    <row r="8365" spans="1:7" x14ac:dyDescent="0.25">
      <c r="A8365" s="75" t="s">
        <v>17</v>
      </c>
      <c r="B8365">
        <v>0.25149700598802399</v>
      </c>
      <c r="C8365" s="76" t="s">
        <v>93</v>
      </c>
      <c r="E8365">
        <f t="shared" ca="1" si="233"/>
        <v>0.91576273649314477</v>
      </c>
      <c r="F8365">
        <v>6.7114093959731542E-3</v>
      </c>
      <c r="G8365">
        <f>AVERAGE(F$2:F8365)</f>
        <v>21977.830973086162</v>
      </c>
    </row>
    <row r="8366" spans="1:7" x14ac:dyDescent="0.25">
      <c r="A8366" s="75" t="s">
        <v>17</v>
      </c>
      <c r="B8366">
        <v>0.40334128878281622</v>
      </c>
      <c r="C8366" s="76" t="s">
        <v>94</v>
      </c>
      <c r="E8366">
        <f t="shared" ca="1" si="233"/>
        <v>0.86999967415474388</v>
      </c>
      <c r="F8366">
        <v>0.99642857142857144</v>
      </c>
      <c r="G8366">
        <f>AVERAGE(F$2:F8366)</f>
        <v>21975.203736440075</v>
      </c>
    </row>
    <row r="8367" spans="1:7" x14ac:dyDescent="0.25">
      <c r="A8367" s="75" t="s">
        <v>17</v>
      </c>
      <c r="B8367">
        <v>5.5712936732766706E-2</v>
      </c>
      <c r="C8367" s="76" t="s">
        <v>95</v>
      </c>
      <c r="E8367">
        <f t="shared" ca="1" si="233"/>
        <v>0.15271525976446576</v>
      </c>
      <c r="F8367">
        <v>12.333333333333334</v>
      </c>
      <c r="G8367">
        <f>AVERAGE(F$2:F8367)</f>
        <v>21972.578482985246</v>
      </c>
    </row>
    <row r="8368" spans="1:7" x14ac:dyDescent="0.25">
      <c r="A8368" s="75" t="s">
        <v>17</v>
      </c>
      <c r="B8368">
        <v>0.23896499238964997</v>
      </c>
      <c r="C8368" s="76" t="s">
        <v>96</v>
      </c>
      <c r="E8368">
        <f t="shared" ca="1" si="233"/>
        <v>0.43680275872331586</v>
      </c>
      <c r="F8368">
        <v>0.10714285714285714</v>
      </c>
      <c r="G8368">
        <f>AVERAGE(F$2:F8368)</f>
        <v>21969.952395816596</v>
      </c>
    </row>
    <row r="8369" spans="1:7" x14ac:dyDescent="0.25">
      <c r="A8369" s="75" t="s">
        <v>17</v>
      </c>
      <c r="B8369">
        <v>0.14310197086546703</v>
      </c>
      <c r="C8369" s="76" t="s">
        <v>97</v>
      </c>
      <c r="E8369">
        <f t="shared" ca="1" si="233"/>
        <v>0.14429294550833127</v>
      </c>
      <c r="F8369">
        <v>0.96544574982722875</v>
      </c>
      <c r="G8369">
        <f>AVERAGE(F$2:F8369)</f>
        <v>21967.327038867494</v>
      </c>
    </row>
    <row r="8370" spans="1:7" x14ac:dyDescent="0.25">
      <c r="A8370" s="75" t="s">
        <v>17</v>
      </c>
      <c r="B8370">
        <v>0.36507936507936506</v>
      </c>
      <c r="C8370" s="76" t="s">
        <v>98</v>
      </c>
      <c r="E8370">
        <f t="shared" ca="1" si="233"/>
        <v>0.74190460569100702</v>
      </c>
      <c r="F8370">
        <v>0.2857142857142857</v>
      </c>
      <c r="G8370">
        <f>AVERAGE(F$2:F8370)</f>
        <v>21964.702228098638</v>
      </c>
    </row>
    <row r="8371" spans="1:7" x14ac:dyDescent="0.25">
      <c r="A8371" s="75" t="s">
        <v>17</v>
      </c>
      <c r="B8371">
        <v>0.31271477663230246</v>
      </c>
      <c r="C8371" s="76" t="s">
        <v>340</v>
      </c>
      <c r="E8371">
        <f t="shared" ca="1" si="233"/>
        <v>0.57410856626944273</v>
      </c>
      <c r="F8371">
        <v>0.5</v>
      </c>
      <c r="G8371">
        <f>AVERAGE(F$2:F8371)</f>
        <v>21962.078070126343</v>
      </c>
    </row>
    <row r="8372" spans="1:7" x14ac:dyDescent="0.25">
      <c r="A8372" s="75" t="s">
        <v>17</v>
      </c>
      <c r="B8372">
        <v>0.33333333333333331</v>
      </c>
      <c r="C8372" s="76" t="s">
        <v>341</v>
      </c>
      <c r="E8372">
        <f t="shared" ca="1" si="233"/>
        <v>0.60390672560391645</v>
      </c>
      <c r="F8372">
        <v>0.9</v>
      </c>
      <c r="G8372">
        <f>AVERAGE(F$2:F8372)</f>
        <v>21959.454586902102</v>
      </c>
    </row>
    <row r="8373" spans="1:7" x14ac:dyDescent="0.25">
      <c r="A8373" s="75" t="s">
        <v>17</v>
      </c>
      <c r="B8373">
        <v>7.5566750629722425E-3</v>
      </c>
      <c r="C8373" s="76" t="s">
        <v>342</v>
      </c>
      <c r="E8373">
        <f t="shared" ca="1" si="233"/>
        <v>0.5408565217744008</v>
      </c>
      <c r="F8373">
        <v>1</v>
      </c>
      <c r="G8373">
        <f>AVERAGE(F$2:F8373)</f>
        <v>21956.831742350394</v>
      </c>
    </row>
    <row r="8374" spans="1:7" x14ac:dyDescent="0.25">
      <c r="A8374" s="75" t="s">
        <v>17</v>
      </c>
      <c r="B8374">
        <v>9.0909090909090981E-2</v>
      </c>
      <c r="C8374" s="76" t="s">
        <v>447</v>
      </c>
      <c r="E8374">
        <f t="shared" ca="1" si="233"/>
        <v>0.11395591591000231</v>
      </c>
      <c r="F8374">
        <v>0.5</v>
      </c>
      <c r="G8374">
        <f>AVERAGE(F$2:F8374)</f>
        <v>21954.209464583484</v>
      </c>
    </row>
    <row r="8375" spans="1:7" x14ac:dyDescent="0.25">
      <c r="A8375" s="75" t="s">
        <v>17</v>
      </c>
      <c r="B8375">
        <v>6.3829787234042618E-2</v>
      </c>
      <c r="C8375" s="76" t="s">
        <v>448</v>
      </c>
      <c r="E8375">
        <f t="shared" ca="1" si="233"/>
        <v>0.4084593914220046</v>
      </c>
      <c r="F8375">
        <v>0.9966666666666667</v>
      </c>
      <c r="G8375">
        <f>AVERAGE(F$2:F8375)</f>
        <v>21951.587872417502</v>
      </c>
    </row>
    <row r="8376" spans="1:7" x14ac:dyDescent="0.25">
      <c r="A8376" s="75" t="s">
        <v>17</v>
      </c>
      <c r="B8376">
        <v>8.2568807339449615E-2</v>
      </c>
      <c r="C8376" s="76" t="s">
        <v>449</v>
      </c>
      <c r="E8376">
        <f t="shared" ca="1" si="233"/>
        <v>0.20413781109956397</v>
      </c>
      <c r="F8376">
        <v>165.66666666666666</v>
      </c>
      <c r="G8376">
        <f>AVERAGE(F$2:F8376)</f>
        <v>21948.986568392935</v>
      </c>
    </row>
    <row r="8377" spans="1:7" x14ac:dyDescent="0.25">
      <c r="A8377" s="75" t="s">
        <v>17</v>
      </c>
      <c r="B8377">
        <v>1.0101010101010111E-2</v>
      </c>
      <c r="C8377" s="76" t="s">
        <v>450</v>
      </c>
      <c r="E8377">
        <f t="shared" ca="1" si="233"/>
        <v>0.53943464818804332</v>
      </c>
      <c r="F8377">
        <v>0.46707608324803812</v>
      </c>
      <c r="G8377">
        <f>AVERAGE(F$2:F8377)</f>
        <v>21946.366162531867</v>
      </c>
    </row>
    <row r="8378" spans="1:7" x14ac:dyDescent="0.25">
      <c r="A8378" s="75" t="s">
        <v>17</v>
      </c>
      <c r="B8378">
        <v>0.15966386554621845</v>
      </c>
      <c r="C8378" s="76" t="s">
        <v>451</v>
      </c>
      <c r="E8378">
        <f t="shared" ca="1" si="233"/>
        <v>6.3245803564784486E-2</v>
      </c>
      <c r="F8378">
        <v>6.3829787234042548E-2</v>
      </c>
      <c r="G8378">
        <f>AVERAGE(F$2:F8378)</f>
        <v>21943.746334152645</v>
      </c>
    </row>
    <row r="8379" spans="1:7" x14ac:dyDescent="0.25">
      <c r="A8379" s="75" t="s">
        <v>17</v>
      </c>
      <c r="B8379">
        <v>8.2568807339449615E-2</v>
      </c>
      <c r="C8379" s="76" t="s">
        <v>452</v>
      </c>
      <c r="E8379">
        <f t="shared" ca="1" si="233"/>
        <v>0.24322870596971324</v>
      </c>
      <c r="F8379">
        <v>4.4776119402985072E-2</v>
      </c>
      <c r="G8379">
        <f>AVERAGE(F$2:F8379)</f>
        <v>21941.127128905802</v>
      </c>
    </row>
    <row r="8380" spans="1:7" x14ac:dyDescent="0.25">
      <c r="A8380" s="75" t="s">
        <v>17</v>
      </c>
      <c r="B8380">
        <v>0.10714285714285723</v>
      </c>
      <c r="C8380" s="76" t="s">
        <v>453</v>
      </c>
      <c r="E8380">
        <f t="shared" ca="1" si="233"/>
        <v>0.64879351847202005</v>
      </c>
      <c r="F8380">
        <v>1</v>
      </c>
      <c r="G8380">
        <f>AVERAGE(F$2:F8380)</f>
        <v>21938.50866284435</v>
      </c>
    </row>
    <row r="8381" spans="1:7" x14ac:dyDescent="0.25">
      <c r="A8381" s="75" t="s">
        <v>17</v>
      </c>
      <c r="B8381">
        <v>5.2631578947368474E-2</v>
      </c>
      <c r="C8381" s="76" t="s">
        <v>454</v>
      </c>
      <c r="E8381">
        <f t="shared" ca="1" si="233"/>
        <v>0.5074829659030774</v>
      </c>
      <c r="F8381">
        <v>0.375</v>
      </c>
      <c r="G8381">
        <f>AVERAGE(F$2:F8381)</f>
        <v>21935.890747132795</v>
      </c>
    </row>
    <row r="8382" spans="1:7" x14ac:dyDescent="0.25">
      <c r="A8382" s="75" t="s">
        <v>17</v>
      </c>
      <c r="B8382">
        <v>2.9126213592233035E-2</v>
      </c>
      <c r="C8382" s="76" t="s">
        <v>455</v>
      </c>
      <c r="E8382">
        <f t="shared" ca="1" si="233"/>
        <v>0.49486794420856239</v>
      </c>
      <c r="F8382">
        <v>0.97</v>
      </c>
      <c r="G8382">
        <f>AVERAGE(F$2:F8382)</f>
        <v>21933.273527141489</v>
      </c>
    </row>
    <row r="8383" spans="1:7" x14ac:dyDescent="0.25">
      <c r="A8383" s="75" t="s">
        <v>17</v>
      </c>
      <c r="B8383">
        <v>1.9607843137254919E-2</v>
      </c>
      <c r="C8383" s="76" t="s">
        <v>456</v>
      </c>
      <c r="E8383">
        <f t="shared" ca="1" si="233"/>
        <v>0.27781665759323582</v>
      </c>
      <c r="F8383">
        <v>1.089864158829676</v>
      </c>
      <c r="G8383">
        <f>AVERAGE(F$2:F8383)</f>
        <v>21930.656945936171</v>
      </c>
    </row>
    <row r="8384" spans="1:7" x14ac:dyDescent="0.25">
      <c r="A8384" s="75" t="s">
        <v>17</v>
      </c>
      <c r="B8384">
        <v>0.13636363636363635</v>
      </c>
      <c r="C8384" s="76" t="s">
        <v>457</v>
      </c>
      <c r="E8384">
        <f t="shared" ca="1" si="233"/>
        <v>0.81553147980522911</v>
      </c>
      <c r="F8384">
        <v>1.631578947368421</v>
      </c>
      <c r="G8384">
        <f>AVERAGE(F$2:F8384)</f>
        <v>21928.041053610395</v>
      </c>
    </row>
    <row r="8385" spans="1:7" x14ac:dyDescent="0.25">
      <c r="A8385" s="75" t="s">
        <v>17</v>
      </c>
      <c r="B8385">
        <v>0.12359550561797751</v>
      </c>
      <c r="C8385" s="76" t="s">
        <v>458</v>
      </c>
      <c r="E8385">
        <f t="shared" ca="1" si="233"/>
        <v>1.8627476674313526E-2</v>
      </c>
      <c r="F8385">
        <v>0.90740740740740744</v>
      </c>
      <c r="G8385">
        <f>AVERAGE(F$2:F8385)</f>
        <v>21925.42569892931</v>
      </c>
    </row>
    <row r="8386" spans="1:7" x14ac:dyDescent="0.25">
      <c r="A8386" s="75" t="s">
        <v>17</v>
      </c>
      <c r="B8386">
        <v>9.9009900990099098E-3</v>
      </c>
      <c r="C8386" s="76" t="s">
        <v>459</v>
      </c>
      <c r="E8386">
        <f t="shared" ref="E8386:E8449" ca="1" si="234">RAND()</f>
        <v>0.58922203162896525</v>
      </c>
      <c r="F8386">
        <v>0.66888297872340419</v>
      </c>
      <c r="G8386">
        <f>AVERAGE(F$2:F8386)</f>
        <v>21922.810939619118</v>
      </c>
    </row>
    <row r="8387" spans="1:7" x14ac:dyDescent="0.25">
      <c r="A8387" s="75" t="s">
        <v>17</v>
      </c>
      <c r="B8387">
        <v>9.9009900990099098E-3</v>
      </c>
      <c r="C8387" s="76" t="s">
        <v>460</v>
      </c>
      <c r="E8387">
        <f t="shared" ca="1" si="234"/>
        <v>2.9524590743849388E-2</v>
      </c>
      <c r="F8387">
        <v>55.81818181818182</v>
      </c>
      <c r="G8387">
        <f>AVERAGE(F$2:F8387)</f>
        <v>21920.203380263309</v>
      </c>
    </row>
    <row r="8388" spans="1:7" x14ac:dyDescent="0.25">
      <c r="A8388" s="75" t="s">
        <v>17</v>
      </c>
      <c r="B8388">
        <v>1.8571428571428574</v>
      </c>
      <c r="C8388" s="76" t="s">
        <v>461</v>
      </c>
      <c r="E8388">
        <f t="shared" ca="1" si="234"/>
        <v>0.12781464743491699</v>
      </c>
      <c r="F8388">
        <v>0.41176470588235292</v>
      </c>
      <c r="G8388">
        <f>AVERAGE(F$2:F8388)</f>
        <v>21917.589836491334</v>
      </c>
    </row>
    <row r="8389" spans="1:7" x14ac:dyDescent="0.25">
      <c r="A8389" s="75" t="s">
        <v>17</v>
      </c>
      <c r="B8389">
        <v>4.5555555555555562</v>
      </c>
      <c r="C8389" s="76" t="s">
        <v>462</v>
      </c>
      <c r="E8389">
        <f t="shared" ca="1" si="234"/>
        <v>0.9159463784408185</v>
      </c>
      <c r="F8389">
        <v>0.40740740740740744</v>
      </c>
      <c r="G8389">
        <f>AVERAGE(F$2:F8389)</f>
        <v>21914.976915362451</v>
      </c>
    </row>
    <row r="8390" spans="1:7" x14ac:dyDescent="0.25">
      <c r="A8390" s="75" t="s">
        <v>17</v>
      </c>
      <c r="B8390">
        <v>2.1249999999999996</v>
      </c>
      <c r="C8390" s="76" t="s">
        <v>463</v>
      </c>
      <c r="E8390">
        <f t="shared" ca="1" si="234"/>
        <v>0.82138005434044215</v>
      </c>
      <c r="F8390">
        <v>5.3001053001053088E-2</v>
      </c>
      <c r="G8390">
        <f>AVERAGE(F$2:F8390)</f>
        <v>21912.36457492684</v>
      </c>
    </row>
    <row r="8391" spans="1:7" x14ac:dyDescent="0.25">
      <c r="A8391" s="75" t="s">
        <v>17</v>
      </c>
      <c r="B8391">
        <v>3.5454545454545454</v>
      </c>
      <c r="C8391" s="76" t="s">
        <v>464</v>
      </c>
      <c r="E8391">
        <f t="shared" ca="1" si="234"/>
        <v>0.95416660155663591</v>
      </c>
      <c r="F8391">
        <v>5.666666666666667</v>
      </c>
      <c r="G8391">
        <f>AVERAGE(F$2:F8391)</f>
        <v>21909.753526308454</v>
      </c>
    </row>
    <row r="8392" spans="1:7" x14ac:dyDescent="0.25">
      <c r="A8392" s="75" t="s">
        <v>17</v>
      </c>
      <c r="B8392">
        <v>1.2727272727272729</v>
      </c>
      <c r="C8392" s="76" t="s">
        <v>465</v>
      </c>
      <c r="E8392">
        <f t="shared" ca="1" si="234"/>
        <v>0.19763521316158328</v>
      </c>
      <c r="F8392">
        <v>1.0161290322580645</v>
      </c>
      <c r="G8392">
        <f>AVERAGE(F$2:F8392)</f>
        <v>21907.142545805862</v>
      </c>
    </row>
    <row r="8393" spans="1:7" x14ac:dyDescent="0.25">
      <c r="A8393" s="75" t="s">
        <v>17</v>
      </c>
      <c r="B8393">
        <v>0.56249999999999989</v>
      </c>
      <c r="C8393" s="76" t="s">
        <v>466</v>
      </c>
      <c r="E8393">
        <f t="shared" ca="1" si="234"/>
        <v>0.68766627545301007</v>
      </c>
      <c r="F8393">
        <v>0.3349958437240233</v>
      </c>
      <c r="G8393">
        <f>AVERAGE(F$2:F8393)</f>
        <v>21904.53210639333</v>
      </c>
    </row>
    <row r="8394" spans="1:7" x14ac:dyDescent="0.25">
      <c r="A8394" s="75" t="s">
        <v>17</v>
      </c>
      <c r="B8394">
        <v>1.7777777777777779</v>
      </c>
      <c r="C8394" s="76" t="s">
        <v>467</v>
      </c>
      <c r="E8394">
        <f t="shared" ca="1" si="234"/>
        <v>0.70849018473857106</v>
      </c>
      <c r="F8394">
        <v>178.28571428571431</v>
      </c>
      <c r="G8394">
        <f>AVERAGE(F$2:F8394)</f>
        <v>21901.94349131027</v>
      </c>
    </row>
    <row r="8395" spans="1:7" x14ac:dyDescent="0.25">
      <c r="A8395" s="75" t="s">
        <v>17</v>
      </c>
      <c r="B8395">
        <v>0.36986301369863017</v>
      </c>
      <c r="C8395" s="76" t="s">
        <v>468</v>
      </c>
      <c r="E8395">
        <f t="shared" ca="1" si="234"/>
        <v>0.64490435640574872</v>
      </c>
      <c r="F8395">
        <v>0.42857142857142855</v>
      </c>
      <c r="G8395">
        <f>AVERAGE(F$2:F8395)</f>
        <v>21899.334304400589</v>
      </c>
    </row>
    <row r="8396" spans="1:7" x14ac:dyDescent="0.25">
      <c r="A8396" s="75" t="s">
        <v>17</v>
      </c>
      <c r="B8396">
        <v>0.33333333333333331</v>
      </c>
      <c r="C8396" s="76" t="s">
        <v>469</v>
      </c>
      <c r="E8396">
        <f t="shared" ca="1" si="234"/>
        <v>0.48188233188408247</v>
      </c>
      <c r="F8396">
        <v>0.78082191780821919</v>
      </c>
      <c r="G8396">
        <f>AVERAGE(F$2:F8396)</f>
        <v>21896.725781055444</v>
      </c>
    </row>
    <row r="8397" spans="1:7" x14ac:dyDescent="0.25">
      <c r="A8397" s="75" t="s">
        <v>17</v>
      </c>
      <c r="B8397">
        <v>7.5268817204301078E-2</v>
      </c>
      <c r="C8397" s="76" t="s">
        <v>470</v>
      </c>
      <c r="E8397">
        <f t="shared" ca="1" si="234"/>
        <v>0.68767752770275337</v>
      </c>
      <c r="F8397">
        <v>1.7777777777777779</v>
      </c>
      <c r="G8397">
        <f>AVERAGE(F$2:F8397)</f>
        <v>21894.117997824946</v>
      </c>
    </row>
    <row r="8398" spans="1:7" x14ac:dyDescent="0.25">
      <c r="A8398" s="75" t="s">
        <v>17</v>
      </c>
      <c r="B8398">
        <v>0.29870129870129869</v>
      </c>
      <c r="C8398" s="76" t="s">
        <v>471</v>
      </c>
      <c r="E8398">
        <f t="shared" ca="1" si="234"/>
        <v>0.97929525976215659</v>
      </c>
      <c r="F8398">
        <v>0.96</v>
      </c>
      <c r="G8398">
        <f>AVERAGE(F$2:F8398)</f>
        <v>21891.510738327768</v>
      </c>
    </row>
    <row r="8399" spans="1:7" x14ac:dyDescent="0.25">
      <c r="A8399" s="75" t="s">
        <v>17</v>
      </c>
      <c r="B8399">
        <v>0.5625</v>
      </c>
      <c r="C8399" s="76" t="s">
        <v>472</v>
      </c>
      <c r="E8399">
        <f t="shared" ca="1" si="234"/>
        <v>0.63907935236814839</v>
      </c>
      <c r="F8399">
        <v>6.7961165048543687E-2</v>
      </c>
      <c r="G8399">
        <f>AVERAGE(F$2:F8399)</f>
        <v>21888.903993534106</v>
      </c>
    </row>
    <row r="8400" spans="1:7" x14ac:dyDescent="0.25">
      <c r="A8400" s="75" t="s">
        <v>438</v>
      </c>
      <c r="B8400">
        <v>0.8</v>
      </c>
      <c r="C8400" s="76" t="s">
        <v>81</v>
      </c>
      <c r="E8400">
        <f t="shared" ca="1" si="234"/>
        <v>0.26440847459791716</v>
      </c>
      <c r="F8400">
        <v>13.705882352941176</v>
      </c>
      <c r="G8400">
        <f>AVERAGE(F$2:F8400)</f>
        <v>21886.299493223214</v>
      </c>
    </row>
    <row r="8401" spans="1:7" x14ac:dyDescent="0.25">
      <c r="A8401" s="75" t="s">
        <v>1</v>
      </c>
      <c r="B8401">
        <v>0.97175141242937857</v>
      </c>
      <c r="C8401" s="76" t="s">
        <v>82</v>
      </c>
      <c r="E8401">
        <f t="shared" ca="1" si="234"/>
        <v>0.42661320174566419</v>
      </c>
      <c r="F8401">
        <v>0.21052631578947367</v>
      </c>
      <c r="G8401">
        <f>AVERAGE(F$2:F8401)</f>
        <v>21883.694006441438</v>
      </c>
    </row>
    <row r="8402" spans="1:7" x14ac:dyDescent="0.25">
      <c r="A8402" s="75" t="s">
        <v>1</v>
      </c>
      <c r="B8402">
        <v>0.26582278481012656</v>
      </c>
      <c r="C8402" s="76" t="s">
        <v>83</v>
      </c>
      <c r="E8402">
        <f t="shared" ca="1" si="234"/>
        <v>0.65391962509477108</v>
      </c>
      <c r="F8402">
        <v>2.3333333333333335</v>
      </c>
      <c r="G8402">
        <f>AVERAGE(F$2:F8402)</f>
        <v>21881.089392624857</v>
      </c>
    </row>
    <row r="8403" spans="1:7" x14ac:dyDescent="0.25">
      <c r="A8403" s="75" t="s">
        <v>1</v>
      </c>
      <c r="B8403">
        <v>0.99206349206349209</v>
      </c>
      <c r="C8403" s="76" t="s">
        <v>84</v>
      </c>
      <c r="E8403">
        <f t="shared" ca="1" si="234"/>
        <v>0.9577079988950109</v>
      </c>
      <c r="F8403">
        <v>4.0322580645161289E-2</v>
      </c>
      <c r="G8403">
        <f>AVERAGE(F$2:F8403)</f>
        <v>21878.485125894309</v>
      </c>
    </row>
    <row r="8404" spans="1:7" x14ac:dyDescent="0.25">
      <c r="A8404" s="75" t="s">
        <v>1</v>
      </c>
      <c r="B8404">
        <v>0.5</v>
      </c>
      <c r="C8404" s="76" t="s">
        <v>85</v>
      </c>
      <c r="E8404">
        <f t="shared" ca="1" si="234"/>
        <v>0.38612684200255265</v>
      </c>
      <c r="F8404">
        <v>8.3829592304168629E-2</v>
      </c>
      <c r="G8404">
        <f>AVERAGE(F$2:F8404)</f>
        <v>21875.881484183454</v>
      </c>
    </row>
    <row r="8405" spans="1:7" x14ac:dyDescent="0.25">
      <c r="A8405" s="75" t="s">
        <v>1</v>
      </c>
      <c r="B8405">
        <v>0.82608695652173914</v>
      </c>
      <c r="C8405" s="76" t="s">
        <v>86</v>
      </c>
      <c r="E8405">
        <f t="shared" ca="1" si="234"/>
        <v>0.50939613476875856</v>
      </c>
      <c r="F8405">
        <v>3.5454545454545454</v>
      </c>
      <c r="G8405">
        <f>AVERAGE(F$2:F8405)</f>
        <v>21873.278873994303</v>
      </c>
    </row>
    <row r="8406" spans="1:7" x14ac:dyDescent="0.25">
      <c r="A8406" s="75" t="s">
        <v>1</v>
      </c>
      <c r="B8406">
        <v>0.81818181818181823</v>
      </c>
      <c r="C8406" s="76" t="s">
        <v>87</v>
      </c>
      <c r="E8406">
        <f t="shared" ca="1" si="234"/>
        <v>0.18736520222121833</v>
      </c>
      <c r="F8406">
        <v>0.60861056751467713</v>
      </c>
      <c r="G8406">
        <f>AVERAGE(F$2:F8406)</f>
        <v>21870.676533689311</v>
      </c>
    </row>
    <row r="8407" spans="1:7" x14ac:dyDescent="0.25">
      <c r="A8407" s="75" t="s">
        <v>1</v>
      </c>
      <c r="B8407">
        <v>0.375</v>
      </c>
      <c r="C8407" s="76" t="s">
        <v>88</v>
      </c>
      <c r="E8407">
        <f t="shared" ca="1" si="234"/>
        <v>0.99889338910800374</v>
      </c>
      <c r="F8407">
        <v>0.12359550561797751</v>
      </c>
      <c r="G8407">
        <f>AVERAGE(F$2:F8407)</f>
        <v>21868.074754848225</v>
      </c>
    </row>
    <row r="8408" spans="1:7" x14ac:dyDescent="0.25">
      <c r="A8408" s="75" t="s">
        <v>1</v>
      </c>
      <c r="B8408">
        <v>0.8</v>
      </c>
      <c r="C8408" s="76" t="s">
        <v>89</v>
      </c>
      <c r="E8408">
        <f t="shared" ca="1" si="234"/>
        <v>0.74167864129575645</v>
      </c>
      <c r="F8408">
        <v>4</v>
      </c>
      <c r="G8408">
        <f>AVERAGE(F$2:F8408)</f>
        <v>21865.474056054976</v>
      </c>
    </row>
    <row r="8409" spans="1:7" x14ac:dyDescent="0.25">
      <c r="A8409" s="75" t="s">
        <v>1</v>
      </c>
      <c r="B8409">
        <v>0.9</v>
      </c>
      <c r="C8409" s="76" t="s">
        <v>90</v>
      </c>
      <c r="E8409">
        <f t="shared" ca="1" si="234"/>
        <v>0.44564645785711265</v>
      </c>
      <c r="F8409">
        <v>1.2719011268629588</v>
      </c>
      <c r="G8409">
        <f>AVERAGE(F$2:F8409)</f>
        <v>21862.873651421898</v>
      </c>
    </row>
    <row r="8410" spans="1:7" x14ac:dyDescent="0.25">
      <c r="B8410">
        <v>9</v>
      </c>
      <c r="C8410" s="76" t="s">
        <v>81</v>
      </c>
      <c r="E8410">
        <f t="shared" ca="1" si="234"/>
        <v>0.88116606443417678</v>
      </c>
      <c r="F8410">
        <v>0.2</v>
      </c>
      <c r="G8410">
        <f>AVERAGE(F$2:F8410)</f>
        <v>21860.273737799416</v>
      </c>
    </row>
    <row r="8411" spans="1:7" x14ac:dyDescent="0.25">
      <c r="A8411" s="75" t="s">
        <v>2</v>
      </c>
      <c r="B8411">
        <v>0.97175141242937857</v>
      </c>
      <c r="C8411" s="76" t="s">
        <v>82</v>
      </c>
      <c r="E8411">
        <f t="shared" ca="1" si="234"/>
        <v>0.8910059667494955</v>
      </c>
      <c r="F8411">
        <v>11.5</v>
      </c>
      <c r="G8411">
        <f>AVERAGE(F$2:F8411)</f>
        <v>21857.675786106458</v>
      </c>
    </row>
    <row r="8412" spans="1:7" x14ac:dyDescent="0.25">
      <c r="A8412" s="75" t="s">
        <v>2</v>
      </c>
      <c r="B8412">
        <v>5.3291139240506329</v>
      </c>
      <c r="C8412" s="76" t="s">
        <v>83</v>
      </c>
      <c r="E8412">
        <f t="shared" ca="1" si="234"/>
        <v>0.73665988260292947</v>
      </c>
      <c r="F8412">
        <v>7</v>
      </c>
      <c r="G8412">
        <f>AVERAGE(F$2:F8412)</f>
        <v>21855.077917150789</v>
      </c>
    </row>
    <row r="8413" spans="1:7" x14ac:dyDescent="0.25">
      <c r="A8413" s="75" t="s">
        <v>2</v>
      </c>
      <c r="B8413">
        <v>6.9365079365079367</v>
      </c>
      <c r="C8413" s="76" t="s">
        <v>84</v>
      </c>
      <c r="E8413">
        <f t="shared" ca="1" si="234"/>
        <v>0.79345648152370596</v>
      </c>
      <c r="F8413">
        <v>19</v>
      </c>
      <c r="G8413">
        <f>AVERAGE(F$2:F8413)</f>
        <v>21852.482092386508</v>
      </c>
    </row>
    <row r="8414" spans="1:7" x14ac:dyDescent="0.25">
      <c r="A8414" s="75" t="s">
        <v>2</v>
      </c>
      <c r="B8414">
        <v>24</v>
      </c>
      <c r="C8414" s="76" t="s">
        <v>85</v>
      </c>
      <c r="E8414">
        <f t="shared" ca="1" si="234"/>
        <v>0.39488268516330849</v>
      </c>
      <c r="F8414">
        <v>0.8</v>
      </c>
      <c r="G8414">
        <f>AVERAGE(F$2:F8414)</f>
        <v>21849.884721402035</v>
      </c>
    </row>
    <row r="8415" spans="1:7" x14ac:dyDescent="0.25">
      <c r="A8415" s="75" t="s">
        <v>2</v>
      </c>
      <c r="B8415">
        <v>0.88695652173913042</v>
      </c>
      <c r="C8415" s="76" t="s">
        <v>86</v>
      </c>
      <c r="E8415">
        <f t="shared" ca="1" si="234"/>
        <v>0.27267650221350204</v>
      </c>
      <c r="F8415">
        <v>1.8571428571428572</v>
      </c>
      <c r="G8415">
        <f>AVERAGE(F$2:F8415)</f>
        <v>21847.288093451174</v>
      </c>
    </row>
    <row r="8416" spans="1:7" x14ac:dyDescent="0.25">
      <c r="A8416" s="75" t="s">
        <v>2</v>
      </c>
      <c r="B8416">
        <v>0.77272727272727271</v>
      </c>
      <c r="C8416" s="76" t="s">
        <v>87</v>
      </c>
      <c r="E8416">
        <f t="shared" ca="1" si="234"/>
        <v>0.42286591986388333</v>
      </c>
      <c r="F8416">
        <v>4.5555555555555562</v>
      </c>
      <c r="G8416">
        <f>AVERAGE(F$2:F8416)</f>
        <v>21844.692403310011</v>
      </c>
    </row>
    <row r="8417" spans="1:7" x14ac:dyDescent="0.25">
      <c r="A8417" s="75" t="s">
        <v>2</v>
      </c>
      <c r="B8417">
        <v>0.5</v>
      </c>
      <c r="C8417" s="76" t="s">
        <v>88</v>
      </c>
      <c r="E8417">
        <f t="shared" ca="1" si="234"/>
        <v>0.60407228295746573</v>
      </c>
      <c r="F8417">
        <v>4.5971223021582732</v>
      </c>
      <c r="G8417">
        <f>AVERAGE(F$2:F8417)</f>
        <v>21842.097334954378</v>
      </c>
    </row>
    <row r="8418" spans="1:7" x14ac:dyDescent="0.25">
      <c r="A8418" s="75" t="s">
        <v>2</v>
      </c>
      <c r="B8418">
        <v>1</v>
      </c>
      <c r="C8418" s="76" t="s">
        <v>89</v>
      </c>
      <c r="E8418">
        <f t="shared" ca="1" si="234"/>
        <v>0.13745599723033142</v>
      </c>
      <c r="F8418">
        <v>4</v>
      </c>
      <c r="G8418">
        <f>AVERAGE(F$2:F8418)</f>
        <v>21839.502812281815</v>
      </c>
    </row>
    <row r="8419" spans="1:7" x14ac:dyDescent="0.25">
      <c r="A8419" s="75" t="s">
        <v>2</v>
      </c>
      <c r="B8419">
        <v>4</v>
      </c>
      <c r="C8419" s="76" t="s">
        <v>90</v>
      </c>
      <c r="E8419">
        <f t="shared" ca="1" si="234"/>
        <v>1.973199592482644E-2</v>
      </c>
      <c r="F8419">
        <v>9.900990099009941E-3</v>
      </c>
      <c r="G8419">
        <f>AVERAGE(F$2:F8419)</f>
        <v>21836.908432035762</v>
      </c>
    </row>
    <row r="8420" spans="1:7" x14ac:dyDescent="0.25">
      <c r="B8420">
        <v>1</v>
      </c>
      <c r="C8420" s="76" t="s">
        <v>81</v>
      </c>
      <c r="E8420">
        <f t="shared" ca="1" si="234"/>
        <v>0.92985729979001952</v>
      </c>
      <c r="F8420">
        <v>0.33476394849785407</v>
      </c>
      <c r="G8420">
        <f>AVERAGE(F$2:F8420)</f>
        <v>21834.314706692123</v>
      </c>
    </row>
    <row r="8421" spans="1:7" x14ac:dyDescent="0.25">
      <c r="A8421" s="75" t="s">
        <v>3</v>
      </c>
      <c r="B8421">
        <v>0.97175141242937857</v>
      </c>
      <c r="C8421" s="76" t="s">
        <v>82</v>
      </c>
      <c r="E8421">
        <f t="shared" ca="1" si="234"/>
        <v>0.45961260700515127</v>
      </c>
      <c r="F8421">
        <v>15.666666666666666</v>
      </c>
      <c r="G8421">
        <f>AVERAGE(F$2:F8421)</f>
        <v>21831.723418326321</v>
      </c>
    </row>
    <row r="8422" spans="1:7" x14ac:dyDescent="0.25">
      <c r="A8422" s="75" t="s">
        <v>3</v>
      </c>
      <c r="B8422">
        <v>0.26582278481012656</v>
      </c>
      <c r="C8422" s="76" t="s">
        <v>83</v>
      </c>
      <c r="E8422">
        <f t="shared" ca="1" si="234"/>
        <v>0.21339439590894538</v>
      </c>
      <c r="F8422">
        <v>0.37958322342389872</v>
      </c>
      <c r="G8422">
        <f>AVERAGE(F$2:F8422)</f>
        <v>21829.130930042851</v>
      </c>
    </row>
    <row r="8423" spans="1:7" x14ac:dyDescent="0.25">
      <c r="A8423" s="75" t="s">
        <v>3</v>
      </c>
      <c r="B8423">
        <v>0.20634920634920634</v>
      </c>
      <c r="C8423" s="76" t="s">
        <v>84</v>
      </c>
      <c r="E8423">
        <f t="shared" ca="1" si="234"/>
        <v>0.62646206891163925</v>
      </c>
      <c r="F8423">
        <v>3.1666666666666665</v>
      </c>
      <c r="G8423">
        <f>AVERAGE(F$2:F8423)</f>
        <v>21826.539388335015</v>
      </c>
    </row>
    <row r="8424" spans="1:7" x14ac:dyDescent="0.25">
      <c r="A8424" s="75" t="s">
        <v>3</v>
      </c>
      <c r="B8424">
        <v>4</v>
      </c>
      <c r="C8424" s="76" t="s">
        <v>85</v>
      </c>
      <c r="E8424">
        <f t="shared" ca="1" si="234"/>
        <v>0.52140815161191412</v>
      </c>
      <c r="F8424">
        <v>0.9555555555555556</v>
      </c>
      <c r="G8424">
        <f>AVERAGE(F$2:F8424)</f>
        <v>21823.948199467297</v>
      </c>
    </row>
    <row r="8425" spans="1:7" x14ac:dyDescent="0.25">
      <c r="A8425" s="75" t="s">
        <v>3</v>
      </c>
      <c r="B8425">
        <v>0.65217391304347827</v>
      </c>
      <c r="C8425" s="76" t="s">
        <v>86</v>
      </c>
      <c r="E8425">
        <f t="shared" ca="1" si="234"/>
        <v>0.99011084646844749</v>
      </c>
      <c r="F8425">
        <v>0.22100122100122105</v>
      </c>
      <c r="G8425">
        <f>AVERAGE(F$2:F8425)</f>
        <v>21821.357538593809</v>
      </c>
    </row>
    <row r="8426" spans="1:7" x14ac:dyDescent="0.25">
      <c r="A8426" s="75" t="s">
        <v>3</v>
      </c>
      <c r="B8426">
        <v>0.31818181818181818</v>
      </c>
      <c r="C8426" s="76" t="s">
        <v>87</v>
      </c>
      <c r="E8426">
        <f t="shared" ca="1" si="234"/>
        <v>8.9759150777010688E-2</v>
      </c>
      <c r="F8426">
        <v>0.11616370400992146</v>
      </c>
      <c r="G8426">
        <f>AVERAGE(F$2:F8426)</f>
        <v>21818.76748027038</v>
      </c>
    </row>
    <row r="8427" spans="1:7" x14ac:dyDescent="0.25">
      <c r="A8427" s="75" t="s">
        <v>3</v>
      </c>
      <c r="B8427">
        <v>0.75</v>
      </c>
      <c r="C8427" s="76" t="s">
        <v>88</v>
      </c>
      <c r="E8427">
        <f t="shared" ca="1" si="234"/>
        <v>0.13545259354289996</v>
      </c>
      <c r="F8427">
        <v>0.81958762886597936</v>
      </c>
      <c r="G8427">
        <f>AVERAGE(F$2:F8427)</f>
        <v>21816.178120207165</v>
      </c>
    </row>
    <row r="8428" spans="1:7" x14ac:dyDescent="0.25">
      <c r="A8428" s="75" t="s">
        <v>3</v>
      </c>
      <c r="B8428">
        <v>1</v>
      </c>
      <c r="C8428" s="76" t="s">
        <v>89</v>
      </c>
      <c r="E8428">
        <f t="shared" ca="1" si="234"/>
        <v>0.44366242625296537</v>
      </c>
      <c r="F8428">
        <v>0.49122807017543857</v>
      </c>
      <c r="G8428">
        <f>AVERAGE(F$2:F8428)</f>
        <v>21813.58933571777</v>
      </c>
    </row>
    <row r="8429" spans="1:7" x14ac:dyDescent="0.25">
      <c r="A8429" s="75" t="s">
        <v>3</v>
      </c>
      <c r="B8429">
        <v>0</v>
      </c>
      <c r="C8429" s="76" t="s">
        <v>90</v>
      </c>
      <c r="E8429">
        <f t="shared" ca="1" si="234"/>
        <v>0.7356617946082652</v>
      </c>
      <c r="F8429">
        <v>0.41176470588235292</v>
      </c>
      <c r="G8429">
        <f>AVERAGE(F$2:F8429)</f>
        <v>21811.001156129376</v>
      </c>
    </row>
    <row r="8430" spans="1:7" x14ac:dyDescent="0.25">
      <c r="B8430">
        <v>1</v>
      </c>
      <c r="C8430" s="76" t="s">
        <v>81</v>
      </c>
      <c r="E8430">
        <f t="shared" ca="1" si="234"/>
        <v>0.10821834245251527</v>
      </c>
      <c r="F8430">
        <v>0.98</v>
      </c>
      <c r="G8430">
        <f>AVERAGE(F$2:F8430)</f>
        <v>21808.413658068377</v>
      </c>
    </row>
    <row r="8431" spans="1:7" x14ac:dyDescent="0.25">
      <c r="A8431" s="75" t="s">
        <v>4</v>
      </c>
      <c r="B8431">
        <v>281.4858757062147</v>
      </c>
      <c r="C8431" s="76" t="s">
        <v>82</v>
      </c>
      <c r="E8431">
        <f t="shared" ca="1" si="234"/>
        <v>9.4309495469655946E-2</v>
      </c>
      <c r="F8431">
        <v>0.12359550561797751</v>
      </c>
      <c r="G8431">
        <f>AVERAGE(F$2:F8431)</f>
        <v>21805.826672295832</v>
      </c>
    </row>
    <row r="8432" spans="1:7" x14ac:dyDescent="0.25">
      <c r="A8432" s="75" t="s">
        <v>4</v>
      </c>
      <c r="B8432">
        <v>11.658227848101266</v>
      </c>
      <c r="C8432" s="76" t="s">
        <v>83</v>
      </c>
      <c r="E8432">
        <f t="shared" ca="1" si="234"/>
        <v>0.27136068575673222</v>
      </c>
      <c r="F8432">
        <v>0.97043918918918914</v>
      </c>
      <c r="G8432">
        <f>AVERAGE(F$2:F8432)</f>
        <v>21803.240400651532</v>
      </c>
    </row>
    <row r="8433" spans="1:7" x14ac:dyDescent="0.25">
      <c r="A8433" s="75" t="s">
        <v>4</v>
      </c>
      <c r="B8433">
        <v>7935.5079365079364</v>
      </c>
      <c r="C8433" s="76" t="s">
        <v>84</v>
      </c>
      <c r="E8433">
        <f t="shared" ca="1" si="234"/>
        <v>0.98359729792652528</v>
      </c>
      <c r="F8433">
        <v>0.375</v>
      </c>
      <c r="G8433">
        <f>AVERAGE(F$2:F8433)</f>
        <v>21800.654671832668</v>
      </c>
    </row>
    <row r="8434" spans="1:7" x14ac:dyDescent="0.25">
      <c r="A8434" s="75" t="s">
        <v>4</v>
      </c>
      <c r="B8434">
        <v>49</v>
      </c>
      <c r="C8434" s="76" t="s">
        <v>85</v>
      </c>
      <c r="E8434">
        <f t="shared" ca="1" si="234"/>
        <v>0.873090341863754</v>
      </c>
      <c r="F8434">
        <v>0.25595238095238099</v>
      </c>
      <c r="G8434">
        <f>AVERAGE(F$2:F8434)</f>
        <v>21798.069542137488</v>
      </c>
    </row>
    <row r="8435" spans="1:7" x14ac:dyDescent="0.25">
      <c r="A8435" s="75" t="s">
        <v>4</v>
      </c>
      <c r="B8435">
        <v>0.13043478260869565</v>
      </c>
      <c r="C8435" s="76" t="s">
        <v>86</v>
      </c>
      <c r="E8435">
        <f t="shared" ca="1" si="234"/>
        <v>0.82548590031036273</v>
      </c>
      <c r="F8435">
        <v>6.3670411985018729E-2</v>
      </c>
      <c r="G8435">
        <f>AVERAGE(F$2:F8435)</f>
        <v>21795.485002669655</v>
      </c>
    </row>
    <row r="8436" spans="1:7" x14ac:dyDescent="0.25">
      <c r="A8436" s="75" t="s">
        <v>4</v>
      </c>
      <c r="B8436">
        <v>0.81818181818181823</v>
      </c>
      <c r="C8436" s="76" t="s">
        <v>87</v>
      </c>
      <c r="E8436">
        <f t="shared" ca="1" si="234"/>
        <v>0.58754231739067575</v>
      </c>
      <c r="F8436">
        <v>0.22109714031378658</v>
      </c>
      <c r="G8436">
        <f>AVERAGE(F$2:F8436)</f>
        <v>21792.901094678484</v>
      </c>
    </row>
    <row r="8437" spans="1:7" x14ac:dyDescent="0.25">
      <c r="A8437" s="75" t="s">
        <v>4</v>
      </c>
      <c r="B8437">
        <v>0.625</v>
      </c>
      <c r="C8437" s="76" t="s">
        <v>88</v>
      </c>
      <c r="E8437">
        <f t="shared" ca="1" si="234"/>
        <v>0.61757008991286744</v>
      </c>
      <c r="F8437">
        <v>0.34210526315789469</v>
      </c>
      <c r="G8437">
        <f>AVERAGE(F$2:F8437)</f>
        <v>21790.317813622365</v>
      </c>
    </row>
    <row r="8438" spans="1:7" x14ac:dyDescent="0.25">
      <c r="A8438" s="75" t="s">
        <v>4</v>
      </c>
      <c r="B8438">
        <v>19999</v>
      </c>
      <c r="C8438" s="76" t="s">
        <v>89</v>
      </c>
      <c r="E8438">
        <f t="shared" ca="1" si="234"/>
        <v>0.6382084995450289</v>
      </c>
      <c r="F8438">
        <v>0.10526315789473684</v>
      </c>
      <c r="G8438">
        <f>AVERAGE(F$2:F8438)</f>
        <v>21787.735116863983</v>
      </c>
    </row>
    <row r="8439" spans="1:7" x14ac:dyDescent="0.25">
      <c r="A8439" s="75" t="s">
        <v>4</v>
      </c>
      <c r="B8439">
        <v>999</v>
      </c>
      <c r="C8439" s="76" t="s">
        <v>90</v>
      </c>
      <c r="E8439">
        <f t="shared" ca="1" si="234"/>
        <v>0.52822757272117227</v>
      </c>
      <c r="F8439">
        <v>5.1342247626824551E-2</v>
      </c>
      <c r="G8439">
        <f>AVERAGE(F$2:F8439)</f>
        <v>21785.153025873864</v>
      </c>
    </row>
    <row r="8440" spans="1:7" x14ac:dyDescent="0.25">
      <c r="B8440">
        <v>0.999996</v>
      </c>
      <c r="C8440" s="76" t="s">
        <v>81</v>
      </c>
      <c r="E8440">
        <f t="shared" ca="1" si="234"/>
        <v>0.27366476955411179</v>
      </c>
      <c r="F8440">
        <v>0.25253603844100375</v>
      </c>
      <c r="G8440">
        <f>AVERAGE(F$2:F8440)</f>
        <v>21782.571570667107</v>
      </c>
    </row>
    <row r="8441" spans="1:7" x14ac:dyDescent="0.25">
      <c r="A8441" s="75" t="s">
        <v>5</v>
      </c>
      <c r="B8441">
        <v>0.99971751412429377</v>
      </c>
      <c r="C8441" s="76" t="s">
        <v>82</v>
      </c>
      <c r="E8441">
        <f t="shared" ca="1" si="234"/>
        <v>0.81240235044576603</v>
      </c>
      <c r="F8441">
        <v>0.11504424778761053</v>
      </c>
      <c r="G8441">
        <f>AVERAGE(F$2:F8441)</f>
        <v>21779.990710889091</v>
      </c>
    </row>
    <row r="8442" spans="1:7" x14ac:dyDescent="0.25">
      <c r="A8442" s="75" t="s">
        <v>5</v>
      </c>
      <c r="B8442">
        <v>0.9999905063291139</v>
      </c>
      <c r="C8442" s="76" t="s">
        <v>83</v>
      </c>
      <c r="E8442">
        <f t="shared" ca="1" si="234"/>
        <v>0.83346679291938408</v>
      </c>
      <c r="F8442">
        <v>0.89165763813651133</v>
      </c>
      <c r="G8442">
        <f>AVERAGE(F$2:F8442)</f>
        <v>21777.410554621678</v>
      </c>
    </row>
    <row r="8443" spans="1:7" x14ac:dyDescent="0.25">
      <c r="A8443" s="75" t="s">
        <v>5</v>
      </c>
      <c r="B8443">
        <v>0.99880952380952381</v>
      </c>
      <c r="C8443" s="76" t="s">
        <v>84</v>
      </c>
      <c r="E8443">
        <f t="shared" ca="1" si="234"/>
        <v>0.84161116419387672</v>
      </c>
      <c r="F8443">
        <v>1.3076923076923077</v>
      </c>
      <c r="G8443">
        <f>AVERAGE(F$2:F8443)</f>
        <v>21774.831058902382</v>
      </c>
    </row>
    <row r="8444" spans="1:7" x14ac:dyDescent="0.25">
      <c r="A8444" s="75" t="s">
        <v>5</v>
      </c>
      <c r="B8444">
        <v>0.99950000000000006</v>
      </c>
      <c r="C8444" s="76" t="s">
        <v>85</v>
      </c>
      <c r="E8444">
        <f t="shared" ca="1" si="234"/>
        <v>0.30190195897884287</v>
      </c>
      <c r="F8444">
        <v>0.62162162162162149</v>
      </c>
      <c r="G8444">
        <f>AVERAGE(F$2:F8444)</f>
        <v>21772.252092961688</v>
      </c>
    </row>
    <row r="8445" spans="1:7" x14ac:dyDescent="0.25">
      <c r="A8445" s="75" t="s">
        <v>5</v>
      </c>
      <c r="B8445">
        <v>0.20869565217391303</v>
      </c>
      <c r="C8445" s="76" t="s">
        <v>86</v>
      </c>
      <c r="E8445">
        <f t="shared" ca="1" si="234"/>
        <v>0.77399849343717253</v>
      </c>
      <c r="F8445">
        <v>8.2316770802340414E-3</v>
      </c>
      <c r="G8445">
        <f>AVERAGE(F$2:F8445)</f>
        <v>21769.673665218757</v>
      </c>
    </row>
    <row r="8446" spans="1:7" x14ac:dyDescent="0.25">
      <c r="A8446" s="75" t="s">
        <v>5</v>
      </c>
      <c r="B8446">
        <v>0.31818181818181818</v>
      </c>
      <c r="C8446" s="76" t="s">
        <v>87</v>
      </c>
      <c r="E8446">
        <f t="shared" ca="1" si="234"/>
        <v>0.31252406766449736</v>
      </c>
      <c r="F8446">
        <v>0.42857142857142855</v>
      </c>
      <c r="G8446">
        <f>AVERAGE(F$2:F8446)</f>
        <v>21767.095897889714</v>
      </c>
    </row>
    <row r="8447" spans="1:7" x14ac:dyDescent="0.25">
      <c r="A8447" s="75" t="s">
        <v>5</v>
      </c>
      <c r="B8447">
        <v>0.5</v>
      </c>
      <c r="C8447" s="76" t="s">
        <v>88</v>
      </c>
      <c r="E8447">
        <f t="shared" ca="1" si="234"/>
        <v>0.36197621813159997</v>
      </c>
      <c r="F8447">
        <v>0.62616822429906538</v>
      </c>
      <c r="G8447">
        <f>AVERAGE(F$2:F8447)</f>
        <v>21764.518764367374</v>
      </c>
    </row>
    <row r="8448" spans="1:7" x14ac:dyDescent="0.25">
      <c r="A8448" s="75" t="s">
        <v>5</v>
      </c>
      <c r="B8448">
        <v>1</v>
      </c>
      <c r="C8448" s="76" t="s">
        <v>89</v>
      </c>
      <c r="E8448">
        <f t="shared" ca="1" si="234"/>
        <v>0.26485566633049518</v>
      </c>
      <c r="F8448">
        <v>0.42857142857142855</v>
      </c>
      <c r="G8448">
        <f>AVERAGE(F$2:F8448)</f>
        <v>21761.942217641561</v>
      </c>
    </row>
    <row r="8449" spans="1:7" x14ac:dyDescent="0.25">
      <c r="A8449" s="75" t="s">
        <v>5</v>
      </c>
      <c r="B8449">
        <v>4</v>
      </c>
      <c r="C8449" s="76" t="s">
        <v>90</v>
      </c>
      <c r="E8449">
        <f t="shared" ca="1" si="234"/>
        <v>0.37605198827268538</v>
      </c>
      <c r="F8449">
        <v>0.94444444444444442</v>
      </c>
      <c r="G8449">
        <f>AVERAGE(F$2:F8449)</f>
        <v>21759.366341958183</v>
      </c>
    </row>
    <row r="8450" spans="1:7" x14ac:dyDescent="0.25">
      <c r="B8450">
        <v>0.98</v>
      </c>
      <c r="C8450" s="76" t="s">
        <v>81</v>
      </c>
      <c r="E8450">
        <f t="shared" ref="E8450:E8513" ca="1" si="235">RAND()</f>
        <v>0.39113096096450195</v>
      </c>
      <c r="F8450">
        <v>2.9126213592233011E-2</v>
      </c>
      <c r="G8450">
        <f>AVERAGE(F$2:F8450)</f>
        <v>21756.790967687175</v>
      </c>
    </row>
    <row r="8451" spans="1:7" x14ac:dyDescent="0.25">
      <c r="A8451" s="75" t="s">
        <v>6</v>
      </c>
      <c r="B8451">
        <v>1.8248587570621468</v>
      </c>
      <c r="C8451" s="76" t="s">
        <v>82</v>
      </c>
      <c r="E8451">
        <f t="shared" ca="1" si="235"/>
        <v>0.60713362012842342</v>
      </c>
      <c r="F8451">
        <v>0.17431192660550462</v>
      </c>
      <c r="G8451">
        <f>AVERAGE(F$2:F8451)</f>
        <v>21754.21622015395</v>
      </c>
    </row>
    <row r="8452" spans="1:7" x14ac:dyDescent="0.25">
      <c r="A8452" s="75" t="s">
        <v>6</v>
      </c>
      <c r="B8452">
        <v>0.98734177215189878</v>
      </c>
      <c r="C8452" s="76" t="s">
        <v>83</v>
      </c>
      <c r="E8452">
        <f t="shared" ca="1" si="235"/>
        <v>0.31472232105771492</v>
      </c>
      <c r="F8452">
        <v>0.1111111111111111</v>
      </c>
      <c r="G8452">
        <f>AVERAGE(F$2:F8452)</f>
        <v>21751.642074477812</v>
      </c>
    </row>
    <row r="8453" spans="1:7" x14ac:dyDescent="0.25">
      <c r="A8453" s="75" t="s">
        <v>6</v>
      </c>
      <c r="B8453">
        <v>6.9365079365079367</v>
      </c>
      <c r="C8453" s="76" t="s">
        <v>84</v>
      </c>
      <c r="E8453">
        <f t="shared" ca="1" si="235"/>
        <v>0.62980707043204953</v>
      </c>
      <c r="F8453">
        <v>0.33600000000000002</v>
      </c>
      <c r="G8453">
        <f>AVERAGE(F$2:F8453)</f>
        <v>21749.068564530524</v>
      </c>
    </row>
    <row r="8454" spans="1:7" x14ac:dyDescent="0.25">
      <c r="A8454" s="75" t="s">
        <v>6</v>
      </c>
      <c r="B8454">
        <v>0.75</v>
      </c>
      <c r="C8454" s="76" t="s">
        <v>85</v>
      </c>
      <c r="E8454">
        <f t="shared" ca="1" si="235"/>
        <v>0.14054954156104071</v>
      </c>
      <c r="F8454">
        <v>0.21753246753246749</v>
      </c>
      <c r="G8454">
        <f>AVERAGE(F$2:F8454)</f>
        <v>21746.495649466986</v>
      </c>
    </row>
    <row r="8455" spans="1:7" x14ac:dyDescent="0.25">
      <c r="A8455" s="75" t="s">
        <v>6</v>
      </c>
      <c r="B8455">
        <v>9.5652173913043481E-2</v>
      </c>
      <c r="C8455" s="76" t="s">
        <v>86</v>
      </c>
      <c r="E8455">
        <f t="shared" ca="1" si="235"/>
        <v>0.10816903567825509</v>
      </c>
      <c r="F8455">
        <v>0.29209621993127149</v>
      </c>
      <c r="G8455">
        <f>AVERAGE(F$2:F8455)</f>
        <v>21743.923351909234</v>
      </c>
    </row>
    <row r="8456" spans="1:7" x14ac:dyDescent="0.25">
      <c r="A8456" s="75" t="s">
        <v>6</v>
      </c>
      <c r="B8456">
        <v>9.0909090909090912E-2</v>
      </c>
      <c r="C8456" s="76" t="s">
        <v>87</v>
      </c>
      <c r="E8456">
        <f t="shared" ca="1" si="235"/>
        <v>0.32817785249174714</v>
      </c>
      <c r="F8456">
        <v>0.7</v>
      </c>
      <c r="G8456">
        <f>AVERAGE(F$2:F8456)</f>
        <v>21741.351711063355</v>
      </c>
    </row>
    <row r="8457" spans="1:7" x14ac:dyDescent="0.25">
      <c r="A8457" s="75" t="s">
        <v>6</v>
      </c>
      <c r="B8457">
        <v>0.5</v>
      </c>
      <c r="C8457" s="76" t="s">
        <v>88</v>
      </c>
      <c r="E8457">
        <f t="shared" ca="1" si="235"/>
        <v>0.32237401260945076</v>
      </c>
      <c r="F8457">
        <v>0.10000000000000009</v>
      </c>
      <c r="G8457">
        <f>AVERAGE(F$2:F8457)</f>
        <v>21738.780607502442</v>
      </c>
    </row>
    <row r="8458" spans="1:7" x14ac:dyDescent="0.25">
      <c r="A8458" s="75" t="s">
        <v>6</v>
      </c>
      <c r="B8458">
        <v>19</v>
      </c>
      <c r="C8458" s="76" t="s">
        <v>89</v>
      </c>
      <c r="E8458">
        <f t="shared" ca="1" si="235"/>
        <v>0.18071304607008454</v>
      </c>
      <c r="F8458">
        <v>0.51515151515151514</v>
      </c>
      <c r="G8458">
        <f>AVERAGE(F$2:F8458)</f>
        <v>21736.21016107274</v>
      </c>
    </row>
    <row r="8459" spans="1:7" x14ac:dyDescent="0.25">
      <c r="A8459" s="75" t="s">
        <v>6</v>
      </c>
      <c r="B8459">
        <v>0</v>
      </c>
      <c r="C8459" s="76" t="s">
        <v>90</v>
      </c>
      <c r="E8459">
        <f t="shared" ca="1" si="235"/>
        <v>0.7751821659141801</v>
      </c>
      <c r="F8459">
        <v>4.7619047619047616E-2</v>
      </c>
      <c r="G8459">
        <f>AVERAGE(F$2:F8459)</f>
        <v>21733.640267180326</v>
      </c>
    </row>
    <row r="8460" spans="1:7" x14ac:dyDescent="0.25">
      <c r="B8460">
        <v>0.8</v>
      </c>
      <c r="C8460" s="76" t="s">
        <v>81</v>
      </c>
      <c r="E8460">
        <f t="shared" ca="1" si="235"/>
        <v>0.31999847228854872</v>
      </c>
      <c r="F8460">
        <v>0.26582278481012656</v>
      </c>
      <c r="G8460">
        <f>AVERAGE(F$2:F8460)</f>
        <v>21731.071006695118</v>
      </c>
    </row>
    <row r="8461" spans="1:7" x14ac:dyDescent="0.25">
      <c r="A8461" s="75" t="s">
        <v>7</v>
      </c>
      <c r="B8461">
        <v>0.97175141242937857</v>
      </c>
      <c r="C8461" s="76" t="s">
        <v>82</v>
      </c>
      <c r="E8461">
        <f t="shared" ca="1" si="235"/>
        <v>0.4743256013440873</v>
      </c>
      <c r="F8461">
        <v>0.42499999999999999</v>
      </c>
      <c r="G8461">
        <f>AVERAGE(F$2:F8461)</f>
        <v>21728.502372415369</v>
      </c>
    </row>
    <row r="8462" spans="1:7" x14ac:dyDescent="0.25">
      <c r="A8462" s="75" t="s">
        <v>7</v>
      </c>
      <c r="B8462">
        <v>0.87341772151898733</v>
      </c>
      <c r="C8462" s="76" t="s">
        <v>83</v>
      </c>
      <c r="E8462">
        <f t="shared" ca="1" si="235"/>
        <v>0.31829440388460628</v>
      </c>
      <c r="F8462">
        <v>0.99967105263157896</v>
      </c>
      <c r="G8462">
        <f>AVERAGE(F$2:F8462)</f>
        <v>21725.934413225983</v>
      </c>
    </row>
    <row r="8463" spans="1:7" x14ac:dyDescent="0.25">
      <c r="A8463" s="75" t="s">
        <v>7</v>
      </c>
      <c r="B8463">
        <v>0.20634920634920634</v>
      </c>
      <c r="C8463" s="76" t="s">
        <v>84</v>
      </c>
      <c r="E8463">
        <f t="shared" ca="1" si="235"/>
        <v>0.63410551524606451</v>
      </c>
      <c r="F8463">
        <v>0.21166732361056365</v>
      </c>
      <c r="G8463">
        <f>AVERAGE(F$2:F8463)</f>
        <v>21723.366967853035</v>
      </c>
    </row>
    <row r="8464" spans="1:7" x14ac:dyDescent="0.25">
      <c r="A8464" s="75" t="s">
        <v>7</v>
      </c>
      <c r="B8464">
        <v>0.5</v>
      </c>
      <c r="C8464" s="76" t="s">
        <v>85</v>
      </c>
      <c r="E8464">
        <f t="shared" ca="1" si="235"/>
        <v>0.30567745910700594</v>
      </c>
      <c r="F8464">
        <v>0.65325936199722612</v>
      </c>
      <c r="G8464">
        <f>AVERAGE(F$2:F8464)</f>
        <v>21720.800181405146</v>
      </c>
    </row>
    <row r="8465" spans="1:7" x14ac:dyDescent="0.25">
      <c r="A8465" s="75" t="s">
        <v>7</v>
      </c>
      <c r="B8465">
        <v>4.3478260869565216E-2</v>
      </c>
      <c r="C8465" s="76" t="s">
        <v>86</v>
      </c>
      <c r="E8465">
        <f t="shared" ca="1" si="235"/>
        <v>0.25482869056565849</v>
      </c>
      <c r="F8465">
        <v>0.88970588235294112</v>
      </c>
      <c r="G8465">
        <f>AVERAGE(F$2:F8465)</f>
        <v>21718.234029411346</v>
      </c>
    </row>
    <row r="8466" spans="1:7" x14ac:dyDescent="0.25">
      <c r="A8466" s="75" t="s">
        <v>7</v>
      </c>
      <c r="B8466">
        <v>1.2727272727272727</v>
      </c>
      <c r="C8466" s="76" t="s">
        <v>87</v>
      </c>
      <c r="E8466">
        <f t="shared" ca="1" si="235"/>
        <v>0.23524349241692211</v>
      </c>
      <c r="F8466">
        <v>0.16666666666666666</v>
      </c>
      <c r="G8466">
        <f>AVERAGE(F$2:F8466)</f>
        <v>21715.668398299385</v>
      </c>
    </row>
    <row r="8467" spans="1:7" x14ac:dyDescent="0.25">
      <c r="A8467" s="75" t="s">
        <v>7</v>
      </c>
      <c r="B8467">
        <v>0</v>
      </c>
      <c r="C8467" s="76" t="s">
        <v>88</v>
      </c>
      <c r="E8467">
        <f t="shared" ca="1" si="235"/>
        <v>0.97579991508887221</v>
      </c>
      <c r="F8467">
        <v>7.3333333333333339</v>
      </c>
      <c r="G8467">
        <f>AVERAGE(F$2:F8467)</f>
        <v>21713.104219813093</v>
      </c>
    </row>
    <row r="8468" spans="1:7" x14ac:dyDescent="0.25">
      <c r="A8468" s="75" t="s">
        <v>7</v>
      </c>
      <c r="B8468">
        <v>1</v>
      </c>
      <c r="C8468" s="76" t="s">
        <v>89</v>
      </c>
      <c r="E8468">
        <f t="shared" ca="1" si="235"/>
        <v>4.8952292973046374E-2</v>
      </c>
      <c r="F8468">
        <v>5.666666666666667</v>
      </c>
      <c r="G8468">
        <f>AVERAGE(F$2:F8468)</f>
        <v>21710.54045017176</v>
      </c>
    </row>
    <row r="8469" spans="1:7" x14ac:dyDescent="0.25">
      <c r="A8469" s="75" t="s">
        <v>7</v>
      </c>
      <c r="B8469">
        <v>0</v>
      </c>
      <c r="C8469" s="76" t="s">
        <v>90</v>
      </c>
      <c r="E8469">
        <f t="shared" ca="1" si="235"/>
        <v>0.71834773559258969</v>
      </c>
      <c r="F8469">
        <v>0.5</v>
      </c>
      <c r="G8469">
        <f>AVERAGE(F$2:F8469)</f>
        <v>21707.976675909813</v>
      </c>
    </row>
    <row r="8470" spans="1:7" x14ac:dyDescent="0.25">
      <c r="B8470">
        <v>0.8</v>
      </c>
      <c r="C8470" s="76" t="s">
        <v>81</v>
      </c>
      <c r="E8470">
        <f t="shared" ca="1" si="235"/>
        <v>0.10203221701328857</v>
      </c>
      <c r="F8470">
        <v>0.42857142857142855</v>
      </c>
      <c r="G8470">
        <f>AVERAGE(F$2:F8470)</f>
        <v>21705.413498662856</v>
      </c>
    </row>
    <row r="8471" spans="1:7" x14ac:dyDescent="0.25">
      <c r="A8471" s="75" t="s">
        <v>8</v>
      </c>
      <c r="B8471">
        <v>0.71751412429378536</v>
      </c>
      <c r="C8471" s="76" t="s">
        <v>82</v>
      </c>
      <c r="E8471">
        <f t="shared" ca="1" si="235"/>
        <v>0.50058519367301602</v>
      </c>
      <c r="F8471">
        <v>0.68867924528301883</v>
      </c>
      <c r="G8471">
        <f>AVERAGE(F$2:F8471)</f>
        <v>21702.850957361861</v>
      </c>
    </row>
    <row r="8472" spans="1:7" x14ac:dyDescent="0.25">
      <c r="A8472" s="75" t="s">
        <v>8</v>
      </c>
      <c r="B8472">
        <v>0.87341772151898733</v>
      </c>
      <c r="C8472" s="76" t="s">
        <v>83</v>
      </c>
      <c r="E8472">
        <f t="shared" ca="1" si="235"/>
        <v>2.6845970169544264E-2</v>
      </c>
      <c r="F8472">
        <v>0.35096153846153844</v>
      </c>
      <c r="G8472">
        <f>AVERAGE(F$2:F8472)</f>
        <v>21700.288981208418</v>
      </c>
    </row>
    <row r="8473" spans="1:7" x14ac:dyDescent="0.25">
      <c r="A8473" s="75" t="s">
        <v>8</v>
      </c>
      <c r="B8473">
        <v>2.9682539682539684</v>
      </c>
      <c r="C8473" s="76" t="s">
        <v>84</v>
      </c>
      <c r="E8473">
        <f t="shared" ca="1" si="235"/>
        <v>0.3200532740535118</v>
      </c>
      <c r="F8473">
        <v>0</v>
      </c>
      <c r="G8473">
        <f>AVERAGE(F$2:F8473)</f>
        <v>21697.727568439153</v>
      </c>
    </row>
    <row r="8474" spans="1:7" x14ac:dyDescent="0.25">
      <c r="A8474" s="75" t="s">
        <v>8</v>
      </c>
      <c r="B8474">
        <v>0.5</v>
      </c>
      <c r="C8474" s="76" t="s">
        <v>85</v>
      </c>
      <c r="E8474">
        <f t="shared" ca="1" si="235"/>
        <v>0.48970347569847128</v>
      </c>
      <c r="F8474">
        <v>0.69387755102040816</v>
      </c>
      <c r="G8474">
        <f>AVERAGE(F$2:F8474)</f>
        <v>21695.166842168543</v>
      </c>
    </row>
    <row r="8475" spans="1:7" x14ac:dyDescent="0.25">
      <c r="A8475" s="75" t="s">
        <v>8</v>
      </c>
      <c r="B8475">
        <v>0.56521739130434778</v>
      </c>
      <c r="C8475" s="76" t="s">
        <v>86</v>
      </c>
      <c r="E8475">
        <f t="shared" ca="1" si="235"/>
        <v>0.78409788146713966</v>
      </c>
      <c r="F8475">
        <v>1.3809523809523809</v>
      </c>
      <c r="G8475">
        <f>AVERAGE(F$2:F8475)</f>
        <v>21692.606801350772</v>
      </c>
    </row>
    <row r="8476" spans="1:7" x14ac:dyDescent="0.25">
      <c r="A8476" s="75" t="s">
        <v>8</v>
      </c>
      <c r="B8476">
        <v>0.13636363636363635</v>
      </c>
      <c r="C8476" s="76" t="s">
        <v>87</v>
      </c>
      <c r="E8476">
        <f t="shared" ca="1" si="235"/>
        <v>0.49364342675051787</v>
      </c>
      <c r="F8476">
        <v>0.16666666666666666</v>
      </c>
      <c r="G8476">
        <f>AVERAGE(F$2:F8476)</f>
        <v>21690.047221393877</v>
      </c>
    </row>
    <row r="8477" spans="1:7" x14ac:dyDescent="0.25">
      <c r="A8477" s="75" t="s">
        <v>8</v>
      </c>
      <c r="B8477">
        <v>0.375</v>
      </c>
      <c r="C8477" s="76" t="s">
        <v>88</v>
      </c>
      <c r="E8477">
        <f t="shared" ca="1" si="235"/>
        <v>0.19947576820241364</v>
      </c>
      <c r="F8477">
        <v>0.82481751824817529</v>
      </c>
      <c r="G8477">
        <f>AVERAGE(F$2:F8477)</f>
        <v>21687.488323045141</v>
      </c>
    </row>
    <row r="8478" spans="1:7" x14ac:dyDescent="0.25">
      <c r="A8478" s="75" t="s">
        <v>8</v>
      </c>
      <c r="B8478">
        <v>199</v>
      </c>
      <c r="C8478" s="76" t="s">
        <v>89</v>
      </c>
      <c r="E8478">
        <f t="shared" ca="1" si="235"/>
        <v>0.28928692465768835</v>
      </c>
      <c r="F8478">
        <v>2</v>
      </c>
      <c r="G8478">
        <f>AVERAGE(F$2:F8478)</f>
        <v>21684.930167055634</v>
      </c>
    </row>
    <row r="8479" spans="1:7" x14ac:dyDescent="0.25">
      <c r="A8479" s="75" t="s">
        <v>8</v>
      </c>
      <c r="B8479">
        <v>9</v>
      </c>
      <c r="C8479" s="76" t="s">
        <v>90</v>
      </c>
      <c r="E8479">
        <f t="shared" ca="1" si="235"/>
        <v>0.86558976993083636</v>
      </c>
      <c r="F8479">
        <v>0.66666666666666663</v>
      </c>
      <c r="G8479">
        <f>AVERAGE(F$2:F8479)</f>
        <v>21682.372457277339</v>
      </c>
    </row>
    <row r="8480" spans="1:7" x14ac:dyDescent="0.25">
      <c r="B8480">
        <v>0.8</v>
      </c>
      <c r="C8480" s="76" t="s">
        <v>81</v>
      </c>
      <c r="E8480">
        <f t="shared" ca="1" si="235"/>
        <v>6.7368478254067776E-2</v>
      </c>
      <c r="F8480">
        <v>0.12359550561797751</v>
      </c>
      <c r="G8480">
        <f>AVERAGE(F$2:F8480)</f>
        <v>21679.815286754663</v>
      </c>
    </row>
    <row r="8481" spans="1:7" x14ac:dyDescent="0.25">
      <c r="A8481" s="75" t="s">
        <v>9</v>
      </c>
      <c r="B8481">
        <v>0.99717514124293782</v>
      </c>
      <c r="C8481" s="76" t="s">
        <v>82</v>
      </c>
      <c r="E8481">
        <f t="shared" ca="1" si="235"/>
        <v>0.20435465065228375</v>
      </c>
      <c r="F8481">
        <v>0.89156626506024095</v>
      </c>
      <c r="G8481">
        <f>AVERAGE(F$2:F8481)</f>
        <v>21677.258809900832</v>
      </c>
    </row>
    <row r="8482" spans="1:7" x14ac:dyDescent="0.25">
      <c r="A8482" s="75" t="s">
        <v>9</v>
      </c>
      <c r="B8482">
        <v>0.87341772151898733</v>
      </c>
      <c r="C8482" s="76" t="s">
        <v>83</v>
      </c>
      <c r="E8482">
        <f t="shared" ca="1" si="235"/>
        <v>0.80976115859605424</v>
      </c>
      <c r="F8482">
        <v>0.66666666666666663</v>
      </c>
      <c r="G8482">
        <f>AVERAGE(F$2:F8482)</f>
        <v>21674.702909400508</v>
      </c>
    </row>
    <row r="8483" spans="1:7" x14ac:dyDescent="0.25">
      <c r="A8483" s="75" t="s">
        <v>9</v>
      </c>
      <c r="B8483">
        <v>0.92063492063492058</v>
      </c>
      <c r="C8483" s="76" t="s">
        <v>84</v>
      </c>
      <c r="E8483">
        <f t="shared" ca="1" si="235"/>
        <v>0.19369527958377109</v>
      </c>
      <c r="F8483">
        <v>1.7272727272727271</v>
      </c>
      <c r="G8483">
        <f>AVERAGE(F$2:F8483)</f>
        <v>21672.147736606748</v>
      </c>
    </row>
    <row r="8484" spans="1:7" x14ac:dyDescent="0.25">
      <c r="A8484" s="75" t="s">
        <v>9</v>
      </c>
      <c r="B8484">
        <v>0.995</v>
      </c>
      <c r="C8484" s="76" t="s">
        <v>85</v>
      </c>
      <c r="E8484">
        <f t="shared" ca="1" si="235"/>
        <v>0.29413113321403439</v>
      </c>
      <c r="F8484">
        <v>5.7670561628345267E-2</v>
      </c>
      <c r="G8484">
        <f>AVERAGE(F$2:F8484)</f>
        <v>21669.592969417539</v>
      </c>
    </row>
    <row r="8485" spans="1:7" x14ac:dyDescent="0.25">
      <c r="A8485" s="75" t="s">
        <v>9</v>
      </c>
      <c r="B8485">
        <v>0.91304347826086951</v>
      </c>
      <c r="C8485" s="76" t="s">
        <v>86</v>
      </c>
      <c r="E8485">
        <f t="shared" ca="1" si="235"/>
        <v>0.67039529653730956</v>
      </c>
      <c r="F8485">
        <v>0.83333333333333337</v>
      </c>
      <c r="G8485">
        <f>AVERAGE(F$2:F8485)</f>
        <v>21667.038895910224</v>
      </c>
    </row>
    <row r="8486" spans="1:7" x14ac:dyDescent="0.25">
      <c r="A8486" s="75" t="s">
        <v>9</v>
      </c>
      <c r="B8486">
        <v>9.0909090909090912E-2</v>
      </c>
      <c r="C8486" s="76" t="s">
        <v>87</v>
      </c>
      <c r="E8486">
        <f t="shared" ca="1" si="235"/>
        <v>0.5120747112534757</v>
      </c>
      <c r="F8486">
        <v>0.37007874015748032</v>
      </c>
      <c r="G8486">
        <f>AVERAGE(F$2:F8486)</f>
        <v>21664.485369826882</v>
      </c>
    </row>
    <row r="8487" spans="1:7" x14ac:dyDescent="0.25">
      <c r="A8487" s="75" t="s">
        <v>9</v>
      </c>
      <c r="B8487">
        <v>0.375</v>
      </c>
      <c r="C8487" s="76" t="s">
        <v>88</v>
      </c>
      <c r="E8487">
        <f t="shared" ca="1" si="235"/>
        <v>0.27793689927389031</v>
      </c>
      <c r="F8487">
        <v>0.97222222222222221</v>
      </c>
      <c r="G8487">
        <f>AVERAGE(F$2:F8487)</f>
        <v>21661.932516521716</v>
      </c>
    </row>
    <row r="8488" spans="1:7" x14ac:dyDescent="0.25">
      <c r="A8488" s="75" t="s">
        <v>9</v>
      </c>
      <c r="B8488">
        <v>1</v>
      </c>
      <c r="C8488" s="76" t="s">
        <v>89</v>
      </c>
      <c r="E8488">
        <f t="shared" ca="1" si="235"/>
        <v>0.34439858239705479</v>
      </c>
      <c r="F8488">
        <v>5.44815465729349E-2</v>
      </c>
      <c r="G8488">
        <f>AVERAGE(F$2:F8488)</f>
        <v>21659.380156673127</v>
      </c>
    </row>
    <row r="8489" spans="1:7" x14ac:dyDescent="0.25">
      <c r="A8489" s="75" t="s">
        <v>9</v>
      </c>
      <c r="B8489">
        <v>0.5</v>
      </c>
      <c r="C8489" s="76" t="s">
        <v>90</v>
      </c>
      <c r="E8489">
        <f t="shared" ca="1" si="235"/>
        <v>0.70735946084268864</v>
      </c>
      <c r="F8489">
        <v>0.34994582881906822</v>
      </c>
      <c r="G8489">
        <f>AVERAGE(F$2:F8489)</f>
        <v>21656.828433038485</v>
      </c>
    </row>
    <row r="8490" spans="1:7" x14ac:dyDescent="0.25">
      <c r="B8490">
        <v>0.8</v>
      </c>
      <c r="C8490" s="76" t="s">
        <v>81</v>
      </c>
      <c r="E8490">
        <f t="shared" ca="1" si="235"/>
        <v>0.28778576068539119</v>
      </c>
      <c r="F8490">
        <v>2.4590163934426253E-2</v>
      </c>
      <c r="G8490">
        <f>AVERAGE(F$2:F8490)</f>
        <v>21654.277272260671</v>
      </c>
    </row>
    <row r="8491" spans="1:7" x14ac:dyDescent="0.25">
      <c r="A8491" s="75" t="s">
        <v>10</v>
      </c>
      <c r="B8491">
        <v>0.99858757062146897</v>
      </c>
      <c r="C8491" s="76" t="s">
        <v>82</v>
      </c>
      <c r="E8491">
        <f t="shared" ca="1" si="235"/>
        <v>0.1356402763971104</v>
      </c>
      <c r="F8491">
        <v>15.666666666666666</v>
      </c>
      <c r="G8491">
        <f>AVERAGE(F$2:F8491)</f>
        <v>21651.728554874851</v>
      </c>
    </row>
    <row r="8492" spans="1:7" x14ac:dyDescent="0.25">
      <c r="A8492" s="75" t="s">
        <v>10</v>
      </c>
      <c r="B8492">
        <v>2.7974683544303796</v>
      </c>
      <c r="C8492" s="76" t="s">
        <v>83</v>
      </c>
      <c r="E8492">
        <f t="shared" ca="1" si="235"/>
        <v>0.82421544659737278</v>
      </c>
      <c r="F8492">
        <v>8.2316770802340414E-3</v>
      </c>
      <c r="G8492">
        <f>AVERAGE(F$2:F8492)</f>
        <v>21649.178593701468</v>
      </c>
    </row>
    <row r="8493" spans="1:7" x14ac:dyDescent="0.25">
      <c r="A8493" s="75" t="s">
        <v>10</v>
      </c>
      <c r="B8493">
        <v>2.9682539682539684</v>
      </c>
      <c r="C8493" s="76" t="s">
        <v>84</v>
      </c>
      <c r="E8493">
        <f t="shared" ca="1" si="235"/>
        <v>0.69075798701856783</v>
      </c>
      <c r="F8493">
        <v>0.40691927512355847</v>
      </c>
      <c r="G8493">
        <f>AVERAGE(F$2:F8493)</f>
        <v>21646.629280032786</v>
      </c>
    </row>
    <row r="8494" spans="1:7" x14ac:dyDescent="0.25">
      <c r="A8494" s="75" t="s">
        <v>10</v>
      </c>
      <c r="B8494">
        <v>34</v>
      </c>
      <c r="C8494" s="76" t="s">
        <v>85</v>
      </c>
      <c r="E8494">
        <f t="shared" ca="1" si="235"/>
        <v>7.325612657346503E-2</v>
      </c>
      <c r="F8494">
        <v>0.90291262135922334</v>
      </c>
      <c r="G8494">
        <f>AVERAGE(F$2:F8494)</f>
        <v>21644.080625097264</v>
      </c>
    </row>
    <row r="8495" spans="1:7" x14ac:dyDescent="0.25">
      <c r="A8495" s="75" t="s">
        <v>10</v>
      </c>
      <c r="B8495">
        <v>0.65217391304347827</v>
      </c>
      <c r="C8495" s="76" t="s">
        <v>86</v>
      </c>
      <c r="E8495">
        <f t="shared" ca="1" si="235"/>
        <v>0.86335347382671634</v>
      </c>
      <c r="F8495">
        <v>3</v>
      </c>
      <c r="G8495">
        <f>AVERAGE(F$2:F8495)</f>
        <v>21641.532817159296</v>
      </c>
    </row>
    <row r="8496" spans="1:7" x14ac:dyDescent="0.25">
      <c r="A8496" s="75" t="s">
        <v>10</v>
      </c>
      <c r="B8496">
        <v>0.27272727272727271</v>
      </c>
      <c r="C8496" s="76" t="s">
        <v>87</v>
      </c>
      <c r="E8496">
        <f t="shared" ca="1" si="235"/>
        <v>0.69838892653180207</v>
      </c>
      <c r="F8496">
        <v>0.16666666666666666</v>
      </c>
      <c r="G8496">
        <f>AVERAGE(F$2:F8496)</f>
        <v>21638.985275528863</v>
      </c>
    </row>
    <row r="8497" spans="1:7" x14ac:dyDescent="0.25">
      <c r="A8497" s="75" t="s">
        <v>10</v>
      </c>
      <c r="B8497">
        <v>0.375</v>
      </c>
      <c r="C8497" s="76" t="s">
        <v>88</v>
      </c>
      <c r="E8497">
        <f t="shared" ca="1" si="235"/>
        <v>0.23645010441808001</v>
      </c>
      <c r="F8497">
        <v>0.28176795580110497</v>
      </c>
      <c r="G8497">
        <f>AVERAGE(F$2:F8497)</f>
        <v>21636.438347149913</v>
      </c>
    </row>
    <row r="8498" spans="1:7" x14ac:dyDescent="0.25">
      <c r="A8498" s="75" t="s">
        <v>10</v>
      </c>
      <c r="B8498">
        <v>99</v>
      </c>
      <c r="C8498" s="76" t="s">
        <v>89</v>
      </c>
      <c r="E8498">
        <f t="shared" ca="1" si="235"/>
        <v>0.86728351123083736</v>
      </c>
      <c r="F8498">
        <v>0.84940389039949804</v>
      </c>
      <c r="G8498">
        <f>AVERAGE(F$2:F8498)</f>
        <v>21633.89208506409</v>
      </c>
    </row>
    <row r="8499" spans="1:7" x14ac:dyDescent="0.25">
      <c r="A8499" s="75" t="s">
        <v>10</v>
      </c>
      <c r="B8499">
        <v>2</v>
      </c>
      <c r="C8499" s="76" t="s">
        <v>90</v>
      </c>
      <c r="E8499">
        <f t="shared" ca="1" si="235"/>
        <v>0.64900550184930927</v>
      </c>
      <c r="F8499">
        <v>0.9916666666666667</v>
      </c>
      <c r="G8499">
        <f>AVERAGE(F$2:F8499)</f>
        <v>21631.346438980494</v>
      </c>
    </row>
    <row r="8500" spans="1:7" x14ac:dyDescent="0.25">
      <c r="B8500">
        <v>1</v>
      </c>
      <c r="C8500" s="76" t="s">
        <v>81</v>
      </c>
      <c r="E8500">
        <f t="shared" ca="1" si="235"/>
        <v>0.18378204388380248</v>
      </c>
      <c r="F8500">
        <v>2.9138943248532287</v>
      </c>
      <c r="G8500">
        <f>AVERAGE(F$2:F8500)</f>
        <v>21628.801618113961</v>
      </c>
    </row>
    <row r="8501" spans="1:7" x14ac:dyDescent="0.25">
      <c r="A8501" s="75" t="s">
        <v>11</v>
      </c>
      <c r="B8501">
        <v>0.77666666666666662</v>
      </c>
      <c r="C8501" s="76" t="s">
        <v>82</v>
      </c>
      <c r="E8501">
        <f t="shared" ca="1" si="235"/>
        <v>0.26895065422970188</v>
      </c>
      <c r="F8501">
        <v>0.2172211350293542</v>
      </c>
      <c r="G8501">
        <f>AVERAGE(F$2:F8501)</f>
        <v>21626.257078773142</v>
      </c>
    </row>
    <row r="8502" spans="1:7" x14ac:dyDescent="0.25">
      <c r="A8502" s="75" t="s">
        <v>11</v>
      </c>
      <c r="B8502">
        <v>0.26582278481012656</v>
      </c>
      <c r="C8502" s="76" t="s">
        <v>83</v>
      </c>
      <c r="E8502">
        <f t="shared" ca="1" si="235"/>
        <v>0.79984072407838058</v>
      </c>
      <c r="F8502">
        <v>0.99709302325581384</v>
      </c>
      <c r="G8502">
        <f>AVERAGE(F$2:F8502)</f>
        <v>21623.713229815872</v>
      </c>
    </row>
    <row r="8503" spans="1:7" x14ac:dyDescent="0.25">
      <c r="A8503" s="75" t="s">
        <v>11</v>
      </c>
      <c r="B8503">
        <v>0.98412698412698407</v>
      </c>
      <c r="C8503" s="76" t="s">
        <v>84</v>
      </c>
      <c r="E8503">
        <f t="shared" ca="1" si="235"/>
        <v>0.55975488890059999</v>
      </c>
      <c r="F8503">
        <v>1.0833333333333333</v>
      </c>
      <c r="G8503">
        <f>AVERAGE(F$2:F8503)</f>
        <v>21621.169989414029</v>
      </c>
    </row>
    <row r="8504" spans="1:7" x14ac:dyDescent="0.25">
      <c r="A8504" s="75" t="s">
        <v>11</v>
      </c>
      <c r="B8504">
        <v>0.99950000000000006</v>
      </c>
      <c r="C8504" s="76" t="s">
        <v>85</v>
      </c>
      <c r="E8504">
        <f t="shared" ca="1" si="235"/>
        <v>0.34532702691732231</v>
      </c>
      <c r="F8504">
        <v>0.2</v>
      </c>
      <c r="G8504">
        <f>AVERAGE(F$2:F8504)</f>
        <v>21618.627243325656</v>
      </c>
    </row>
    <row r="8505" spans="1:7" x14ac:dyDescent="0.25">
      <c r="A8505" s="75" t="s">
        <v>11</v>
      </c>
      <c r="B8505">
        <v>0.73913043478260865</v>
      </c>
      <c r="C8505" s="76" t="s">
        <v>86</v>
      </c>
      <c r="E8505">
        <f t="shared" ca="1" si="235"/>
        <v>0.74645000439876474</v>
      </c>
      <c r="F8505">
        <v>1.6666666666666667</v>
      </c>
      <c r="G8505">
        <f>AVERAGE(F$2:F8505)</f>
        <v>21616.085267716924</v>
      </c>
    </row>
    <row r="8506" spans="1:7" x14ac:dyDescent="0.25">
      <c r="A8506" s="75" t="s">
        <v>11</v>
      </c>
      <c r="B8506">
        <v>0.45454545454545453</v>
      </c>
      <c r="C8506" s="76" t="s">
        <v>87</v>
      </c>
      <c r="E8506">
        <f t="shared" ca="1" si="235"/>
        <v>9.9795853442586457E-2</v>
      </c>
      <c r="F8506">
        <v>0.74576271186440679</v>
      </c>
      <c r="G8506">
        <f>AVERAGE(F$2:F8506)</f>
        <v>21613.543781590524</v>
      </c>
    </row>
    <row r="8507" spans="1:7" x14ac:dyDescent="0.25">
      <c r="A8507" s="75" t="s">
        <v>11</v>
      </c>
      <c r="B8507">
        <v>0.625</v>
      </c>
      <c r="C8507" s="76" t="s">
        <v>88</v>
      </c>
      <c r="E8507">
        <f t="shared" ca="1" si="235"/>
        <v>0.10975568570551919</v>
      </c>
      <c r="F8507">
        <v>1.5</v>
      </c>
      <c r="G8507">
        <f>AVERAGE(F$2:F8507)</f>
        <v>21611.002981710255</v>
      </c>
    </row>
    <row r="8508" spans="1:7" x14ac:dyDescent="0.25">
      <c r="A8508" s="75" t="s">
        <v>11</v>
      </c>
      <c r="B8508">
        <v>62.24</v>
      </c>
      <c r="C8508" s="76" t="s">
        <v>89</v>
      </c>
      <c r="E8508">
        <f t="shared" ca="1" si="235"/>
        <v>0.76230151364967313</v>
      </c>
      <c r="F8508">
        <v>0.3902439024390244</v>
      </c>
      <c r="G8508">
        <f>AVERAGE(F$2:F8508)</f>
        <v>21608.462648721204</v>
      </c>
    </row>
    <row r="8509" spans="1:7" x14ac:dyDescent="0.25">
      <c r="A8509" s="75" t="s">
        <v>11</v>
      </c>
      <c r="B8509">
        <v>9</v>
      </c>
      <c r="C8509" s="76" t="s">
        <v>90</v>
      </c>
      <c r="E8509">
        <f t="shared" ca="1" si="235"/>
        <v>0.6724810196562464</v>
      </c>
      <c r="F8509">
        <v>3.1666666666666665</v>
      </c>
      <c r="G8509">
        <f>AVERAGE(F$2:F8509)</f>
        <v>21605.923239226369</v>
      </c>
    </row>
    <row r="8510" spans="1:7" x14ac:dyDescent="0.25">
      <c r="B8510">
        <v>0.99983999999999995</v>
      </c>
      <c r="C8510" s="76" t="s">
        <v>81</v>
      </c>
      <c r="E8510">
        <f t="shared" ca="1" si="235"/>
        <v>6.1404305852245655E-2</v>
      </c>
      <c r="F8510">
        <v>0.29648584100989411</v>
      </c>
      <c r="G8510">
        <f>AVERAGE(F$2:F8510)</f>
        <v>21603.384089296487</v>
      </c>
    </row>
    <row r="8511" spans="1:7" x14ac:dyDescent="0.25">
      <c r="A8511" s="75" t="s">
        <v>12</v>
      </c>
      <c r="B8511">
        <v>0.99943502824858754</v>
      </c>
      <c r="C8511" s="76" t="s">
        <v>82</v>
      </c>
      <c r="E8511">
        <f t="shared" ca="1" si="235"/>
        <v>0.91370116869802964</v>
      </c>
      <c r="F8511">
        <v>0.13434163701067611</v>
      </c>
      <c r="G8511">
        <f>AVERAGE(F$2:F8511)</f>
        <v>21600.845517058217</v>
      </c>
    </row>
    <row r="8512" spans="1:7" x14ac:dyDescent="0.25">
      <c r="A8512" s="75" t="s">
        <v>12</v>
      </c>
      <c r="B8512">
        <v>0.9998987341772152</v>
      </c>
      <c r="C8512" s="76" t="s">
        <v>83</v>
      </c>
      <c r="E8512">
        <f t="shared" ca="1" si="235"/>
        <v>0.73013783485241746</v>
      </c>
      <c r="F8512">
        <v>2.1526418786692758E-2</v>
      </c>
      <c r="G8512">
        <f>AVERAGE(F$2:F8512)</f>
        <v>21598.307528103847</v>
      </c>
    </row>
    <row r="8513" spans="1:7" x14ac:dyDescent="0.25">
      <c r="A8513" s="75" t="s">
        <v>12</v>
      </c>
      <c r="B8513">
        <v>0.99206349206349209</v>
      </c>
      <c r="C8513" s="76" t="s">
        <v>84</v>
      </c>
      <c r="E8513">
        <f t="shared" ca="1" si="235"/>
        <v>0.2936263772869564</v>
      </c>
      <c r="F8513">
        <v>0</v>
      </c>
      <c r="G8513">
        <f>AVERAGE(F$2:F8513)</f>
        <v>21595.770132952519</v>
      </c>
    </row>
    <row r="8514" spans="1:7" x14ac:dyDescent="0.25">
      <c r="A8514" s="75" t="s">
        <v>12</v>
      </c>
      <c r="B8514">
        <v>0.99650000000000005</v>
      </c>
      <c r="C8514" s="76" t="s">
        <v>85</v>
      </c>
      <c r="E8514">
        <f t="shared" ref="E8514:E8577" ca="1" si="236">RAND()</f>
        <v>0.21827699756880847</v>
      </c>
      <c r="F8514">
        <v>0.5</v>
      </c>
      <c r="G8514">
        <f>AVERAGE(F$2:F8514)</f>
        <v>21593.23339265733</v>
      </c>
    </row>
    <row r="8515" spans="1:7" x14ac:dyDescent="0.25">
      <c r="A8515" s="75" t="s">
        <v>12</v>
      </c>
      <c r="B8515">
        <v>0.56521739130434778</v>
      </c>
      <c r="C8515" s="76" t="s">
        <v>86</v>
      </c>
      <c r="E8515">
        <f t="shared" ca="1" si="236"/>
        <v>0.65272808566180374</v>
      </c>
      <c r="F8515">
        <v>0.8</v>
      </c>
      <c r="G8515">
        <f>AVERAGE(F$2:F8515)</f>
        <v>21590.697283496815</v>
      </c>
    </row>
    <row r="8516" spans="1:7" x14ac:dyDescent="0.25">
      <c r="A8516" s="75" t="s">
        <v>12</v>
      </c>
      <c r="B8516">
        <v>1.1818181818181819</v>
      </c>
      <c r="C8516" s="76" t="s">
        <v>87</v>
      </c>
      <c r="E8516">
        <f t="shared" ca="1" si="236"/>
        <v>0.21079301354184099</v>
      </c>
      <c r="F8516">
        <v>1.9607843137254902E-2</v>
      </c>
      <c r="G8516">
        <f>AVERAGE(F$2:F8516)</f>
        <v>21588.161678367553</v>
      </c>
    </row>
    <row r="8517" spans="1:7" x14ac:dyDescent="0.25">
      <c r="A8517" s="75" t="s">
        <v>12</v>
      </c>
      <c r="B8517">
        <v>0.25</v>
      </c>
      <c r="C8517" s="76" t="s">
        <v>88</v>
      </c>
      <c r="E8517">
        <f t="shared" ca="1" si="236"/>
        <v>0.37648649108798848</v>
      </c>
      <c r="F8517">
        <v>0.39244197820891896</v>
      </c>
      <c r="G8517">
        <f>AVERAGE(F$2:F8517)</f>
        <v>21585.626712510766</v>
      </c>
    </row>
    <row r="8518" spans="1:7" x14ac:dyDescent="0.25">
      <c r="A8518" s="75" t="s">
        <v>12</v>
      </c>
      <c r="B8518">
        <v>15</v>
      </c>
      <c r="C8518" s="76" t="s">
        <v>89</v>
      </c>
      <c r="E8518">
        <f t="shared" ca="1" si="236"/>
        <v>0.56059870785389576</v>
      </c>
      <c r="F8518">
        <v>0.71509971509971504</v>
      </c>
      <c r="G8518">
        <f>AVERAGE(F$2:F8518)</f>
        <v>21583.092379809957</v>
      </c>
    </row>
    <row r="8519" spans="1:7" x14ac:dyDescent="0.25">
      <c r="A8519" s="75" t="s">
        <v>12</v>
      </c>
      <c r="B8519">
        <v>4</v>
      </c>
      <c r="C8519" s="76" t="s">
        <v>90</v>
      </c>
      <c r="E8519">
        <f t="shared" ca="1" si="236"/>
        <v>0.88044513526453227</v>
      </c>
      <c r="F8519">
        <v>0.40334128878281622</v>
      </c>
      <c r="G8519">
        <f>AVERAGE(F$2:F8519)</f>
        <v>21580.558605562655</v>
      </c>
    </row>
    <row r="8520" spans="1:7" x14ac:dyDescent="0.25">
      <c r="A8520" s="75" t="s">
        <v>439</v>
      </c>
      <c r="B8520">
        <v>11.5</v>
      </c>
      <c r="C8520" s="76" t="s">
        <v>81</v>
      </c>
      <c r="E8520">
        <f t="shared" ca="1" si="236"/>
        <v>0.33084839642716946</v>
      </c>
      <c r="F8520">
        <v>35.721991701244811</v>
      </c>
      <c r="G8520">
        <f>AVERAGE(F$2:F8520)</f>
        <v>21578.029572035968</v>
      </c>
    </row>
    <row r="8521" spans="1:7" x14ac:dyDescent="0.25">
      <c r="A8521" s="75" t="s">
        <v>1</v>
      </c>
      <c r="B8521">
        <v>8393.7079760918714</v>
      </c>
      <c r="C8521" s="76" t="s">
        <v>82</v>
      </c>
      <c r="E8521">
        <f t="shared" ca="1" si="236"/>
        <v>0.87722568195883499</v>
      </c>
      <c r="F8521">
        <v>0.5764805533987436</v>
      </c>
      <c r="G8521">
        <f>AVERAGE(F$2:F8521)</f>
        <v>21575.497007119127</v>
      </c>
    </row>
    <row r="8522" spans="1:7" x14ac:dyDescent="0.25">
      <c r="A8522" s="75" t="s">
        <v>1</v>
      </c>
      <c r="B8522">
        <v>0.72602739726027399</v>
      </c>
      <c r="C8522" s="76" t="s">
        <v>83</v>
      </c>
      <c r="E8522">
        <f t="shared" ca="1" si="236"/>
        <v>0.97448960608476309</v>
      </c>
      <c r="F8522">
        <v>8.5</v>
      </c>
      <c r="G8522">
        <f>AVERAGE(F$2:F8522)</f>
        <v>21572.965966512729</v>
      </c>
    </row>
    <row r="8523" spans="1:7" x14ac:dyDescent="0.25">
      <c r="A8523" s="75" t="s">
        <v>1</v>
      </c>
      <c r="B8523">
        <v>1.7777777777777779</v>
      </c>
      <c r="C8523" s="76" t="s">
        <v>84</v>
      </c>
      <c r="E8523">
        <f t="shared" ca="1" si="236"/>
        <v>6.1188279867633977E-2</v>
      </c>
      <c r="F8523">
        <v>0.44444444444444448</v>
      </c>
      <c r="G8523">
        <f>AVERAGE(F$2:F8523)</f>
        <v>21570.434574642033</v>
      </c>
    </row>
    <row r="8524" spans="1:7" x14ac:dyDescent="0.25">
      <c r="A8524" s="75" t="s">
        <v>1</v>
      </c>
      <c r="B8524">
        <v>0.40845070422535212</v>
      </c>
      <c r="C8524" s="76" t="s">
        <v>85</v>
      </c>
      <c r="E8524">
        <f t="shared" ca="1" si="236"/>
        <v>0.23883308293654448</v>
      </c>
      <c r="F8524">
        <v>0.8</v>
      </c>
      <c r="G8524">
        <f>AVERAGE(F$2:F8524)</f>
        <v>21567.903818502808</v>
      </c>
    </row>
    <row r="8525" spans="1:7" x14ac:dyDescent="0.25">
      <c r="A8525" s="75" t="s">
        <v>1</v>
      </c>
      <c r="B8525">
        <v>0.3869625520110957</v>
      </c>
      <c r="C8525" s="76" t="s">
        <v>86</v>
      </c>
      <c r="E8525">
        <f t="shared" ca="1" si="236"/>
        <v>0.76349769356110453</v>
      </c>
      <c r="F8525">
        <v>0.5</v>
      </c>
      <c r="G8525">
        <f>AVERAGE(F$2:F8525)</f>
        <v>21565.37362096427</v>
      </c>
    </row>
    <row r="8526" spans="1:7" x14ac:dyDescent="0.25">
      <c r="A8526" s="75" t="s">
        <v>1</v>
      </c>
      <c r="B8526">
        <v>16.793594306049823</v>
      </c>
      <c r="C8526" s="76" t="s">
        <v>87</v>
      </c>
      <c r="E8526">
        <f t="shared" ca="1" si="236"/>
        <v>0.37616230984234222</v>
      </c>
      <c r="F8526">
        <v>0.52380952380952384</v>
      </c>
      <c r="G8526">
        <f>AVERAGE(F$2:F8526)</f>
        <v>21562.844019813365</v>
      </c>
    </row>
    <row r="8527" spans="1:7" x14ac:dyDescent="0.25">
      <c r="A8527" s="75" t="s">
        <v>1</v>
      </c>
      <c r="B8527">
        <v>0.20628358825961141</v>
      </c>
      <c r="C8527" s="76" t="s">
        <v>88</v>
      </c>
      <c r="E8527">
        <f t="shared" ca="1" si="236"/>
        <v>0.17331479226586122</v>
      </c>
      <c r="F8527">
        <v>2.9126213592233011E-2</v>
      </c>
      <c r="G8527">
        <f>AVERAGE(F$2:F8527)</f>
        <v>21560.314954027115</v>
      </c>
    </row>
    <row r="8528" spans="1:7" x14ac:dyDescent="0.25">
      <c r="A8528" s="75" t="s">
        <v>1</v>
      </c>
      <c r="B8528">
        <v>149</v>
      </c>
      <c r="C8528" s="76" t="s">
        <v>89</v>
      </c>
      <c r="E8528">
        <f t="shared" ca="1" si="236"/>
        <v>7.7196397648541137E-2</v>
      </c>
      <c r="F8528">
        <v>0.3</v>
      </c>
      <c r="G8528">
        <f>AVERAGE(F$2:F8528)</f>
        <v>21557.786513197512</v>
      </c>
    </row>
    <row r="8529" spans="1:7" x14ac:dyDescent="0.25">
      <c r="A8529" s="75" t="s">
        <v>1</v>
      </c>
      <c r="B8529">
        <v>39776.563862878786</v>
      </c>
      <c r="C8529" s="76" t="s">
        <v>90</v>
      </c>
      <c r="E8529">
        <f t="shared" ca="1" si="236"/>
        <v>0.62128607078269238</v>
      </c>
      <c r="F8529">
        <v>42.75</v>
      </c>
      <c r="G8529">
        <f>AVERAGE(F$2:F8529)</f>
        <v>21555.263643062288</v>
      </c>
    </row>
    <row r="8530" spans="1:7" x14ac:dyDescent="0.25">
      <c r="A8530" s="75" t="s">
        <v>1</v>
      </c>
      <c r="B8530">
        <v>1.2388059701492538</v>
      </c>
      <c r="C8530" s="76" t="s">
        <v>91</v>
      </c>
      <c r="E8530">
        <f t="shared" ca="1" si="236"/>
        <v>0.31176572393309387</v>
      </c>
      <c r="F8530">
        <v>0.7142857142857143</v>
      </c>
      <c r="G8530">
        <f>AVERAGE(F$2:F8530)</f>
        <v>21552.736435962117</v>
      </c>
    </row>
    <row r="8531" spans="1:7" x14ac:dyDescent="0.25">
      <c r="A8531" s="75" t="s">
        <v>1</v>
      </c>
      <c r="B8531">
        <v>6.518796992481203</v>
      </c>
      <c r="C8531" s="76" t="s">
        <v>92</v>
      </c>
      <c r="E8531">
        <f t="shared" ca="1" si="236"/>
        <v>0.96347688232241191</v>
      </c>
      <c r="F8531">
        <v>0.66666666666666663</v>
      </c>
      <c r="G8531">
        <f>AVERAGE(F$2:F8531)</f>
        <v>21550.209815825034</v>
      </c>
    </row>
    <row r="8532" spans="1:7" x14ac:dyDescent="0.25">
      <c r="A8532" s="75" t="s">
        <v>1</v>
      </c>
      <c r="B8532">
        <v>6.2463768115942031</v>
      </c>
      <c r="C8532" s="76" t="s">
        <v>93</v>
      </c>
      <c r="E8532">
        <f t="shared" ca="1" si="236"/>
        <v>0.44921453049087701</v>
      </c>
      <c r="F8532">
        <v>1.4</v>
      </c>
      <c r="G8532">
        <f>AVERAGE(F$2:F8532)</f>
        <v>21547.683873987524</v>
      </c>
    </row>
    <row r="8533" spans="1:7" x14ac:dyDescent="0.25">
      <c r="A8533" s="75" t="s">
        <v>1</v>
      </c>
      <c r="B8533">
        <v>22.187868107406207</v>
      </c>
      <c r="C8533" s="76" t="s">
        <v>94</v>
      </c>
      <c r="E8533">
        <f t="shared" ca="1" si="236"/>
        <v>0.92219533356788297</v>
      </c>
      <c r="F8533">
        <v>0.99961832061068689</v>
      </c>
      <c r="G8533">
        <f>AVERAGE(F$2:F8533)</f>
        <v>21545.158477333083</v>
      </c>
    </row>
    <row r="8534" spans="1:7" x14ac:dyDescent="0.25">
      <c r="A8534" s="75" t="s">
        <v>1</v>
      </c>
      <c r="B8534">
        <v>86.032201914708438</v>
      </c>
      <c r="C8534" s="76" t="s">
        <v>95</v>
      </c>
      <c r="E8534">
        <f t="shared" ca="1" si="236"/>
        <v>0.26396451967688805</v>
      </c>
      <c r="F8534">
        <v>0.32750504371217221</v>
      </c>
      <c r="G8534">
        <f>AVERAGE(F$2:F8534)</f>
        <v>21542.633593825256</v>
      </c>
    </row>
    <row r="8535" spans="1:7" x14ac:dyDescent="0.25">
      <c r="A8535" s="75" t="s">
        <v>1</v>
      </c>
      <c r="B8535">
        <v>1.1175972330062822</v>
      </c>
      <c r="C8535" s="76" t="s">
        <v>96</v>
      </c>
      <c r="E8535">
        <f t="shared" ca="1" si="236"/>
        <v>0.16878491723625266</v>
      </c>
      <c r="F8535">
        <v>0.8666666666666667</v>
      </c>
      <c r="G8535">
        <f>AVERAGE(F$2:F8535)</f>
        <v>21540.109365218843</v>
      </c>
    </row>
    <row r="8536" spans="1:7" x14ac:dyDescent="0.25">
      <c r="B8536">
        <v>2.5</v>
      </c>
      <c r="C8536" s="76" t="s">
        <v>81</v>
      </c>
      <c r="E8536">
        <f t="shared" ca="1" si="236"/>
        <v>0.97360492358055706</v>
      </c>
      <c r="F8536">
        <v>8.2568807339449615E-2</v>
      </c>
      <c r="G8536">
        <f>AVERAGE(F$2:F8536)</f>
        <v>21537.58563624445</v>
      </c>
    </row>
    <row r="8537" spans="1:7" x14ac:dyDescent="0.25">
      <c r="A8537" s="75" t="s">
        <v>2</v>
      </c>
      <c r="B8537">
        <v>0.83210584047816261</v>
      </c>
      <c r="C8537" s="76" t="s">
        <v>82</v>
      </c>
      <c r="E8537">
        <f t="shared" ca="1" si="236"/>
        <v>0.45976192277181449</v>
      </c>
      <c r="F8537">
        <v>13.999999999999998</v>
      </c>
      <c r="G8537">
        <f>AVERAGE(F$2:F8537)</f>
        <v>21535.064129023711</v>
      </c>
    </row>
    <row r="8538" spans="1:7" x14ac:dyDescent="0.25">
      <c r="A8538" s="75" t="s">
        <v>2</v>
      </c>
      <c r="B8538">
        <v>0.79452054794520544</v>
      </c>
      <c r="C8538" s="76" t="s">
        <v>83</v>
      </c>
      <c r="E8538">
        <f t="shared" ca="1" si="236"/>
        <v>0.83243479573320989</v>
      </c>
      <c r="F8538">
        <v>2.3333333333333335</v>
      </c>
      <c r="G8538">
        <f>AVERAGE(F$2:F8538)</f>
        <v>21532.54184592711</v>
      </c>
    </row>
    <row r="8539" spans="1:7" x14ac:dyDescent="0.25">
      <c r="A8539" s="75" t="s">
        <v>2</v>
      </c>
      <c r="B8539">
        <v>0.72222222222222221</v>
      </c>
      <c r="C8539" s="76" t="s">
        <v>84</v>
      </c>
      <c r="E8539">
        <f t="shared" ca="1" si="236"/>
        <v>0.19189517799782507</v>
      </c>
      <c r="F8539">
        <v>0.6875</v>
      </c>
      <c r="G8539">
        <f>AVERAGE(F$2:F8539)</f>
        <v>21530.01996090182</v>
      </c>
    </row>
    <row r="8540" spans="1:7" x14ac:dyDescent="0.25">
      <c r="A8540" s="75" t="s">
        <v>2</v>
      </c>
      <c r="B8540">
        <v>0.57746478873239437</v>
      </c>
      <c r="C8540" s="76" t="s">
        <v>85</v>
      </c>
      <c r="E8540">
        <f t="shared" ca="1" si="236"/>
        <v>0.93700828999793329</v>
      </c>
      <c r="F8540">
        <v>1.6998223801065722</v>
      </c>
      <c r="G8540">
        <f>AVERAGE(F$2:F8540)</f>
        <v>21527.49878510389</v>
      </c>
    </row>
    <row r="8541" spans="1:7" x14ac:dyDescent="0.25">
      <c r="A8541" s="75" t="s">
        <v>2</v>
      </c>
      <c r="B8541">
        <v>0.94174757281553401</v>
      </c>
      <c r="C8541" s="76" t="s">
        <v>86</v>
      </c>
      <c r="E8541">
        <f t="shared" ca="1" si="236"/>
        <v>3.9508814909692713E-2</v>
      </c>
      <c r="F8541">
        <v>0.2592592592592593</v>
      </c>
      <c r="G8541">
        <f>AVERAGE(F$2:F8541)</f>
        <v>21524.978031061048</v>
      </c>
    </row>
    <row r="8542" spans="1:7" x14ac:dyDescent="0.25">
      <c r="A8542" s="75" t="s">
        <v>2</v>
      </c>
      <c r="B8542">
        <v>6.7615658362989328E-2</v>
      </c>
      <c r="C8542" s="76" t="s">
        <v>87</v>
      </c>
      <c r="E8542">
        <f t="shared" ca="1" si="236"/>
        <v>0.55285879088521228</v>
      </c>
      <c r="F8542">
        <v>0.44444444444444442</v>
      </c>
      <c r="G8542">
        <f>AVERAGE(F$2:F8542)</f>
        <v>21522.457888971527</v>
      </c>
    </row>
    <row r="8543" spans="1:7" x14ac:dyDescent="0.25">
      <c r="A8543" s="75" t="s">
        <v>2</v>
      </c>
      <c r="B8543">
        <v>0.17321207110376188</v>
      </c>
      <c r="C8543" s="76" t="s">
        <v>88</v>
      </c>
      <c r="E8543">
        <f t="shared" ca="1" si="236"/>
        <v>0.48689316709452968</v>
      </c>
      <c r="F8543">
        <v>0.90825688073394495</v>
      </c>
      <c r="G8543">
        <f>AVERAGE(F$2:F8543)</f>
        <v>21519.938391238902</v>
      </c>
    </row>
    <row r="8544" spans="1:7" x14ac:dyDescent="0.25">
      <c r="A8544" s="75" t="s">
        <v>2</v>
      </c>
      <c r="B8544">
        <v>19</v>
      </c>
      <c r="C8544" s="76" t="s">
        <v>89</v>
      </c>
      <c r="E8544">
        <f t="shared" ca="1" si="236"/>
        <v>0.51174640524348314</v>
      </c>
      <c r="F8544">
        <v>0.1596638655462185</v>
      </c>
      <c r="G8544">
        <f>AVERAGE(F$2:F8544)</f>
        <v>21517.419395718898</v>
      </c>
    </row>
    <row r="8545" spans="1:7" x14ac:dyDescent="0.25">
      <c r="A8545" s="75" t="s">
        <v>2</v>
      </c>
      <c r="B8545">
        <v>4.5688589408030298</v>
      </c>
      <c r="C8545" s="76" t="s">
        <v>90</v>
      </c>
      <c r="E8545">
        <f t="shared" ca="1" si="236"/>
        <v>0.11118315470425455</v>
      </c>
      <c r="F8545">
        <v>9.090909090909087E-2</v>
      </c>
      <c r="G8545">
        <f>AVERAGE(F$2:F8545)</f>
        <v>21514.900981804265</v>
      </c>
    </row>
    <row r="8546" spans="1:7" x14ac:dyDescent="0.25">
      <c r="A8546" s="75" t="s">
        <v>2</v>
      </c>
      <c r="B8546">
        <v>0.92537313432835822</v>
      </c>
      <c r="C8546" s="76" t="s">
        <v>91</v>
      </c>
      <c r="E8546">
        <f t="shared" ca="1" si="236"/>
        <v>0.30051722900609013</v>
      </c>
      <c r="F8546">
        <v>0.23904220779220781</v>
      </c>
      <c r="G8546">
        <f>AVERAGE(F$2:F8546)</f>
        <v>21512.383174672657</v>
      </c>
    </row>
    <row r="8547" spans="1:7" x14ac:dyDescent="0.25">
      <c r="A8547" s="75" t="s">
        <v>2</v>
      </c>
      <c r="B8547">
        <v>0.6992481203007519</v>
      </c>
      <c r="C8547" s="76" t="s">
        <v>92</v>
      </c>
      <c r="E8547">
        <f t="shared" ca="1" si="236"/>
        <v>8.235737708487012E-2</v>
      </c>
      <c r="F8547">
        <v>0.38888888888888884</v>
      </c>
      <c r="G8547">
        <f>AVERAGE(F$2:F8547)</f>
        <v>21509.865974311579</v>
      </c>
    </row>
    <row r="8548" spans="1:7" x14ac:dyDescent="0.25">
      <c r="A8548" s="75" t="s">
        <v>2</v>
      </c>
      <c r="B8548">
        <v>0.96376811594202894</v>
      </c>
      <c r="C8548" s="76" t="s">
        <v>93</v>
      </c>
      <c r="E8548">
        <f t="shared" ca="1" si="236"/>
        <v>0.5702027721006423</v>
      </c>
      <c r="F8548">
        <v>2.3684655726611404E-3</v>
      </c>
      <c r="G8548">
        <f>AVERAGE(F$2:F8548)</f>
        <v>21507.34931775304</v>
      </c>
    </row>
    <row r="8549" spans="1:7" x14ac:dyDescent="0.25">
      <c r="A8549" s="75" t="s">
        <v>2</v>
      </c>
      <c r="B8549">
        <v>1.3187868107406204</v>
      </c>
      <c r="C8549" s="76" t="s">
        <v>94</v>
      </c>
      <c r="E8549">
        <f t="shared" ca="1" si="236"/>
        <v>4.1960624598033847E-2</v>
      </c>
      <c r="F8549">
        <v>14</v>
      </c>
      <c r="G8549">
        <f>AVERAGE(F$2:F8549)</f>
        <v>21504.834887556768</v>
      </c>
    </row>
    <row r="8550" spans="1:7" x14ac:dyDescent="0.25">
      <c r="A8550" s="75" t="s">
        <v>2</v>
      </c>
      <c r="B8550">
        <v>0.7406440382941688</v>
      </c>
      <c r="C8550" s="76" t="s">
        <v>95</v>
      </c>
      <c r="E8550">
        <f t="shared" ca="1" si="236"/>
        <v>0.5388424081567027</v>
      </c>
      <c r="F8550">
        <v>0.625</v>
      </c>
      <c r="G8550">
        <f>AVERAGE(F$2:F8550)</f>
        <v>21502.319481089628</v>
      </c>
    </row>
    <row r="8551" spans="1:7" x14ac:dyDescent="0.25">
      <c r="A8551" s="75" t="s">
        <v>2</v>
      </c>
      <c r="B8551">
        <v>0.41173148867085479</v>
      </c>
      <c r="C8551" s="76" t="s">
        <v>96</v>
      </c>
      <c r="E8551">
        <f t="shared" ca="1" si="236"/>
        <v>0.3846919609301549</v>
      </c>
      <c r="F8551">
        <v>6.5</v>
      </c>
      <c r="G8551">
        <f>AVERAGE(F$2:F8551)</f>
        <v>21499.80535015617</v>
      </c>
    </row>
    <row r="8552" spans="1:7" x14ac:dyDescent="0.25">
      <c r="B8552">
        <v>11.6</v>
      </c>
      <c r="C8552" s="76" t="s">
        <v>81</v>
      </c>
      <c r="E8552">
        <f t="shared" ca="1" si="236"/>
        <v>0.31982047926061818</v>
      </c>
      <c r="F8552">
        <v>8.4232943837165468</v>
      </c>
      <c r="G8552">
        <f>AVERAGE(F$2:F8552)</f>
        <v>21497.292032175141</v>
      </c>
    </row>
    <row r="8553" spans="1:7" x14ac:dyDescent="0.25">
      <c r="A8553" s="75" t="s">
        <v>3</v>
      </c>
      <c r="B8553">
        <v>558.64719840612474</v>
      </c>
      <c r="C8553" s="76" t="s">
        <v>82</v>
      </c>
      <c r="E8553">
        <f t="shared" ca="1" si="236"/>
        <v>0.36043424962606851</v>
      </c>
      <c r="F8553">
        <v>24</v>
      </c>
      <c r="G8553">
        <f>AVERAGE(F$2:F8553)</f>
        <v>21494.781123378114</v>
      </c>
    </row>
    <row r="8554" spans="1:7" x14ac:dyDescent="0.25">
      <c r="A8554" s="75" t="s">
        <v>3</v>
      </c>
      <c r="B8554">
        <v>0.71232876712328763</v>
      </c>
      <c r="C8554" s="76" t="s">
        <v>83</v>
      </c>
      <c r="E8554">
        <f t="shared" ca="1" si="236"/>
        <v>0.50347641815070809</v>
      </c>
      <c r="F8554">
        <v>0.66666666666666663</v>
      </c>
      <c r="G8554">
        <f>AVERAGE(F$2:F8554)</f>
        <v>21492.26807363455</v>
      </c>
    </row>
    <row r="8555" spans="1:7" x14ac:dyDescent="0.25">
      <c r="A8555" s="75" t="s">
        <v>3</v>
      </c>
      <c r="B8555">
        <v>0.44444444444444448</v>
      </c>
      <c r="C8555" s="76" t="s">
        <v>84</v>
      </c>
      <c r="E8555">
        <f t="shared" ca="1" si="236"/>
        <v>0.2504657017136751</v>
      </c>
      <c r="F8555">
        <v>1</v>
      </c>
      <c r="G8555">
        <f>AVERAGE(F$2:F8555)</f>
        <v>21489.755650432111</v>
      </c>
    </row>
    <row r="8556" spans="1:7" x14ac:dyDescent="0.25">
      <c r="A8556" s="75" t="s">
        <v>3</v>
      </c>
      <c r="B8556">
        <v>0.647887323943662</v>
      </c>
      <c r="C8556" s="76" t="s">
        <v>85</v>
      </c>
      <c r="E8556">
        <f t="shared" ca="1" si="236"/>
        <v>0.78950137905953854</v>
      </c>
      <c r="F8556">
        <v>54.555555555555557</v>
      </c>
      <c r="G8556">
        <f>AVERAGE(F$2:F8556)</f>
        <v>21487.250074734289</v>
      </c>
    </row>
    <row r="8557" spans="1:7" x14ac:dyDescent="0.25">
      <c r="A8557" s="75" t="s">
        <v>3</v>
      </c>
      <c r="B8557">
        <v>0.86130374479889038</v>
      </c>
      <c r="C8557" s="76" t="s">
        <v>86</v>
      </c>
      <c r="E8557">
        <f t="shared" ca="1" si="236"/>
        <v>0.82279598494519657</v>
      </c>
      <c r="F8557">
        <v>0.13636363636363635</v>
      </c>
      <c r="G8557">
        <f>AVERAGE(F$2:F8557)</f>
        <v>21484.738724370673</v>
      </c>
    </row>
    <row r="8558" spans="1:7" x14ac:dyDescent="0.25">
      <c r="A8558" s="75" t="s">
        <v>3</v>
      </c>
      <c r="B8558">
        <v>0.64412811387900359</v>
      </c>
      <c r="C8558" s="76" t="s">
        <v>87</v>
      </c>
      <c r="E8558">
        <f t="shared" ca="1" si="236"/>
        <v>0.19891843589422631</v>
      </c>
      <c r="F8558">
        <v>0.6</v>
      </c>
      <c r="G8558">
        <f>AVERAGE(F$2:F8558)</f>
        <v>21482.228015158988</v>
      </c>
    </row>
    <row r="8559" spans="1:7" x14ac:dyDescent="0.25">
      <c r="A8559" s="75" t="s">
        <v>3</v>
      </c>
      <c r="B8559">
        <v>0.37990905332782143</v>
      </c>
      <c r="C8559" s="76" t="s">
        <v>88</v>
      </c>
      <c r="E8559">
        <f t="shared" ca="1" si="236"/>
        <v>0.62008415397815042</v>
      </c>
      <c r="F8559">
        <v>1.2187004754358162</v>
      </c>
      <c r="G8559">
        <f>AVERAGE(F$2:F8559)</f>
        <v>21479.717964993681</v>
      </c>
    </row>
    <row r="8560" spans="1:7" x14ac:dyDescent="0.25">
      <c r="A8560" s="75" t="s">
        <v>3</v>
      </c>
      <c r="B8560">
        <v>36.5</v>
      </c>
      <c r="C8560" s="76" t="s">
        <v>89</v>
      </c>
      <c r="E8560">
        <f t="shared" ca="1" si="236"/>
        <v>0.26240086037911103</v>
      </c>
      <c r="F8560">
        <v>0.89090909090909087</v>
      </c>
      <c r="G8560">
        <f>AVERAGE(F$2:F8560)</f>
        <v>21477.208463059356</v>
      </c>
    </row>
    <row r="8561" spans="1:7" x14ac:dyDescent="0.25">
      <c r="A8561" s="75" t="s">
        <v>3</v>
      </c>
      <c r="B8561">
        <v>1192.3269158863634</v>
      </c>
      <c r="C8561" s="76" t="s">
        <v>90</v>
      </c>
      <c r="E8561">
        <f t="shared" ca="1" si="236"/>
        <v>0.3572138602131073</v>
      </c>
      <c r="F8561">
        <v>7.3125862333282166E-2</v>
      </c>
      <c r="G8561">
        <f>AVERAGE(F$2:F8561)</f>
        <v>21474.699451921835</v>
      </c>
    </row>
    <row r="8562" spans="1:7" x14ac:dyDescent="0.25">
      <c r="A8562" s="75" t="s">
        <v>3</v>
      </c>
      <c r="B8562">
        <v>0.95522388059701491</v>
      </c>
      <c r="C8562" s="76" t="s">
        <v>91</v>
      </c>
      <c r="E8562">
        <f t="shared" ca="1" si="236"/>
        <v>0.6827662886542456</v>
      </c>
      <c r="F8562">
        <v>0.15966386554621845</v>
      </c>
      <c r="G8562">
        <f>AVERAGE(F$2:F8562)</f>
        <v>21472.19103704179</v>
      </c>
    </row>
    <row r="8563" spans="1:7" x14ac:dyDescent="0.25">
      <c r="A8563" s="75" t="s">
        <v>3</v>
      </c>
      <c r="B8563">
        <v>0.6992481203007519</v>
      </c>
      <c r="C8563" s="76" t="s">
        <v>92</v>
      </c>
      <c r="E8563">
        <f t="shared" ca="1" si="236"/>
        <v>0.93991789906440704</v>
      </c>
      <c r="F8563">
        <v>71.142857142857139</v>
      </c>
      <c r="G8563">
        <f>AVERAGE(F$2:F8563)</f>
        <v>21469.691498595177</v>
      </c>
    </row>
    <row r="8564" spans="1:7" x14ac:dyDescent="0.25">
      <c r="A8564" s="75" t="s">
        <v>3</v>
      </c>
      <c r="B8564">
        <v>0.8188405797101449</v>
      </c>
      <c r="C8564" s="76" t="s">
        <v>93</v>
      </c>
      <c r="E8564">
        <f t="shared" ca="1" si="236"/>
        <v>0.79835951900771374</v>
      </c>
      <c r="F8564">
        <v>0.50980392156862742</v>
      </c>
      <c r="G8564">
        <f>AVERAGE(F$2:F8564)</f>
        <v>21467.184295314237</v>
      </c>
    </row>
    <row r="8565" spans="1:7" x14ac:dyDescent="0.25">
      <c r="A8565" s="75" t="s">
        <v>3</v>
      </c>
      <c r="B8565">
        <v>0.53624263785187587</v>
      </c>
      <c r="C8565" s="76" t="s">
        <v>94</v>
      </c>
      <c r="E8565">
        <f t="shared" ca="1" si="236"/>
        <v>0.79464631971411748</v>
      </c>
      <c r="F8565">
        <v>0.6470588235294118</v>
      </c>
      <c r="G8565">
        <f>AVERAGE(F$2:F8565)</f>
        <v>21464.677693581812</v>
      </c>
    </row>
    <row r="8566" spans="1:7" x14ac:dyDescent="0.25">
      <c r="A8566" s="75" t="s">
        <v>3</v>
      </c>
      <c r="B8566">
        <v>3.3516100957354222</v>
      </c>
      <c r="C8566" s="76" t="s">
        <v>95</v>
      </c>
      <c r="E8566">
        <f t="shared" ca="1" si="236"/>
        <v>6.0188401872458552E-2</v>
      </c>
      <c r="F8566">
        <v>0.99996923076923072</v>
      </c>
      <c r="G8566">
        <f>AVERAGE(F$2:F8566)</f>
        <v>21462.171718365895</v>
      </c>
    </row>
    <row r="8567" spans="1:7" x14ac:dyDescent="0.25">
      <c r="A8567" s="75" t="s">
        <v>3</v>
      </c>
      <c r="B8567">
        <v>0.5764805533987436</v>
      </c>
      <c r="C8567" s="76" t="s">
        <v>96</v>
      </c>
      <c r="E8567">
        <f t="shared" ca="1" si="236"/>
        <v>0.75761375290304211</v>
      </c>
      <c r="F8567">
        <v>0.49999999999999989</v>
      </c>
      <c r="G8567">
        <f>AVERAGE(F$2:F8567)</f>
        <v>21459.666269881378</v>
      </c>
    </row>
    <row r="8568" spans="1:7" x14ac:dyDescent="0.25">
      <c r="B8568">
        <v>21.5</v>
      </c>
      <c r="C8568" s="76" t="s">
        <v>81</v>
      </c>
      <c r="E8568">
        <f t="shared" ca="1" si="236"/>
        <v>0.91559475796482981</v>
      </c>
      <c r="F8568">
        <v>0.83333333333333337</v>
      </c>
      <c r="G8568">
        <f>AVERAGE(F$2:F8568)</f>
        <v>21457.161445212703</v>
      </c>
    </row>
    <row r="8569" spans="1:7" x14ac:dyDescent="0.25">
      <c r="A8569" s="75" t="s">
        <v>4</v>
      </c>
      <c r="B8569">
        <v>1.7982359920306239</v>
      </c>
      <c r="C8569" s="76" t="s">
        <v>82</v>
      </c>
      <c r="E8569">
        <f t="shared" ca="1" si="236"/>
        <v>0.69104842438900238</v>
      </c>
      <c r="F8569">
        <v>0.13793103448275862</v>
      </c>
      <c r="G8569">
        <f>AVERAGE(F$2:F8569)</f>
        <v>21454.65712407426</v>
      </c>
    </row>
    <row r="8570" spans="1:7" x14ac:dyDescent="0.25">
      <c r="A8570" s="75" t="s">
        <v>4</v>
      </c>
      <c r="B8570">
        <v>0.72602739726027399</v>
      </c>
      <c r="C8570" s="76" t="s">
        <v>83</v>
      </c>
      <c r="E8570">
        <f t="shared" ca="1" si="236"/>
        <v>0.24817531304106544</v>
      </c>
      <c r="F8570">
        <v>0.41176470588235292</v>
      </c>
      <c r="G8570">
        <f>AVERAGE(F$2:F8570)</f>
        <v>21452.153419399343</v>
      </c>
    </row>
    <row r="8571" spans="1:7" x14ac:dyDescent="0.25">
      <c r="A8571" s="75" t="s">
        <v>4</v>
      </c>
      <c r="B8571">
        <v>0.38888888888888884</v>
      </c>
      <c r="C8571" s="76" t="s">
        <v>84</v>
      </c>
      <c r="E8571">
        <f t="shared" ca="1" si="236"/>
        <v>0.86279152805216075</v>
      </c>
      <c r="F8571">
        <v>0.75</v>
      </c>
      <c r="G8571">
        <f>AVERAGE(F$2:F8571)</f>
        <v>21449.650338486928</v>
      </c>
    </row>
    <row r="8572" spans="1:7" x14ac:dyDescent="0.25">
      <c r="A8572" s="75" t="s">
        <v>4</v>
      </c>
      <c r="B8572">
        <v>0.6901408450704225</v>
      </c>
      <c r="C8572" s="76" t="s">
        <v>85</v>
      </c>
      <c r="E8572">
        <f t="shared" ca="1" si="236"/>
        <v>0.11496948882552693</v>
      </c>
      <c r="F8572">
        <v>0</v>
      </c>
      <c r="G8572">
        <f>AVERAGE(F$2:F8572)</f>
        <v>21447.147754151556</v>
      </c>
    </row>
    <row r="8573" spans="1:7" x14ac:dyDescent="0.25">
      <c r="A8573" s="75" t="s">
        <v>4</v>
      </c>
      <c r="B8573">
        <v>2.9126213592233011E-2</v>
      </c>
      <c r="C8573" s="76" t="s">
        <v>86</v>
      </c>
      <c r="E8573">
        <f t="shared" ca="1" si="236"/>
        <v>0.77553290294794142</v>
      </c>
      <c r="F8573">
        <v>0.40000000000000008</v>
      </c>
      <c r="G8573">
        <f>AVERAGE(F$2:F8573)</f>
        <v>21444.645800377155</v>
      </c>
    </row>
    <row r="8574" spans="1:7" x14ac:dyDescent="0.25">
      <c r="A8574" s="75" t="s">
        <v>4</v>
      </c>
      <c r="B8574">
        <v>1.1352313167259787</v>
      </c>
      <c r="C8574" s="76" t="s">
        <v>87</v>
      </c>
      <c r="E8574">
        <f t="shared" ca="1" si="236"/>
        <v>0.16422104821086203</v>
      </c>
      <c r="F8574">
        <v>0.75746924428822482</v>
      </c>
      <c r="G8574">
        <f>AVERAGE(F$2:F8574)</f>
        <v>21442.144471982061</v>
      </c>
    </row>
    <row r="8575" spans="1:7" x14ac:dyDescent="0.25">
      <c r="A8575" s="75" t="s">
        <v>4</v>
      </c>
      <c r="B8575">
        <v>0.81810665564282758</v>
      </c>
      <c r="C8575" s="76" t="s">
        <v>88</v>
      </c>
      <c r="E8575">
        <f t="shared" ca="1" si="236"/>
        <v>0.67155453671303955</v>
      </c>
      <c r="F8575">
        <v>0.54545454545454541</v>
      </c>
      <c r="G8575">
        <f>AVERAGE(F$2:F8575)</f>
        <v>21439.64370232759</v>
      </c>
    </row>
    <row r="8576" spans="1:7" x14ac:dyDescent="0.25">
      <c r="A8576" s="75" t="s">
        <v>4</v>
      </c>
      <c r="B8576">
        <v>89</v>
      </c>
      <c r="C8576" s="76" t="s">
        <v>89</v>
      </c>
      <c r="E8576">
        <f t="shared" ca="1" si="236"/>
        <v>0.67678425890092864</v>
      </c>
      <c r="F8576">
        <v>0.12280701754385967</v>
      </c>
      <c r="G8576">
        <f>AVERAGE(F$2:F8576)</f>
        <v>21437.14346665467</v>
      </c>
    </row>
    <row r="8577" spans="1:7" x14ac:dyDescent="0.25">
      <c r="A8577" s="75" t="s">
        <v>4</v>
      </c>
      <c r="B8577">
        <v>237.6653831772727</v>
      </c>
      <c r="C8577" s="76" t="s">
        <v>90</v>
      </c>
      <c r="E8577">
        <f t="shared" ca="1" si="236"/>
        <v>0.42204020650083596</v>
      </c>
      <c r="F8577">
        <v>9.999999999999995E-2</v>
      </c>
      <c r="G8577">
        <f>AVERAGE(F$2:F8577)</f>
        <v>21434.643811399696</v>
      </c>
    </row>
    <row r="8578" spans="1:7" x14ac:dyDescent="0.25">
      <c r="A8578" s="75" t="s">
        <v>4</v>
      </c>
      <c r="B8578">
        <v>0.55223880597014929</v>
      </c>
      <c r="C8578" s="76" t="s">
        <v>91</v>
      </c>
      <c r="E8578">
        <f t="shared" ref="E8578:E8641" ca="1" si="237">RAND()</f>
        <v>0.94858514049918652</v>
      </c>
      <c r="F8578">
        <v>0.9850746268656716</v>
      </c>
      <c r="G8578">
        <f>AVERAGE(F$2:F8578)</f>
        <v>21432.144842210379</v>
      </c>
    </row>
    <row r="8579" spans="1:7" x14ac:dyDescent="0.25">
      <c r="A8579" s="75" t="s">
        <v>4</v>
      </c>
      <c r="B8579">
        <v>9.7744360902255689E-2</v>
      </c>
      <c r="C8579" s="76" t="s">
        <v>92</v>
      </c>
      <c r="E8579">
        <f t="shared" ca="1" si="237"/>
        <v>0.44531003841893935</v>
      </c>
      <c r="F8579">
        <v>1.7397260273972601</v>
      </c>
      <c r="G8579">
        <f>AVERAGE(F$2:F8579)</f>
        <v>21429.646543642393</v>
      </c>
    </row>
    <row r="8580" spans="1:7" x14ac:dyDescent="0.25">
      <c r="A8580" s="75" t="s">
        <v>4</v>
      </c>
      <c r="B8580">
        <v>0.27536231884057971</v>
      </c>
      <c r="C8580" s="76" t="s">
        <v>93</v>
      </c>
      <c r="E8580">
        <f t="shared" ca="1" si="237"/>
        <v>0.63778499298156099</v>
      </c>
      <c r="F8580">
        <v>4.3233236649036</v>
      </c>
      <c r="G8580">
        <f>AVERAGE(F$2:F8580)</f>
        <v>21427.149128649973</v>
      </c>
    </row>
    <row r="8581" spans="1:7" x14ac:dyDescent="0.25">
      <c r="A8581" s="75" t="s">
        <v>4</v>
      </c>
      <c r="B8581">
        <v>0.67536984649631315</v>
      </c>
      <c r="C8581" s="76" t="s">
        <v>94</v>
      </c>
      <c r="E8581">
        <f t="shared" ca="1" si="237"/>
        <v>0.69753438031422144</v>
      </c>
      <c r="F8581">
        <v>0.35691318327974275</v>
      </c>
      <c r="G8581">
        <f>AVERAGE(F$2:F8581)</f>
        <v>21424.651833519965</v>
      </c>
    </row>
    <row r="8582" spans="1:7" x14ac:dyDescent="0.25">
      <c r="A8582" s="75" t="s">
        <v>4</v>
      </c>
      <c r="B8582">
        <v>0.7389033942558747</v>
      </c>
      <c r="C8582" s="76" t="s">
        <v>95</v>
      </c>
      <c r="E8582">
        <f t="shared" ca="1" si="237"/>
        <v>8.9933152064124222E-2</v>
      </c>
      <c r="F8582">
        <v>0.40476190476190477</v>
      </c>
      <c r="G8582">
        <f>AVERAGE(F$2:F8582)</f>
        <v>21422.155126018319</v>
      </c>
    </row>
    <row r="8583" spans="1:7" x14ac:dyDescent="0.25">
      <c r="A8583" s="75" t="s">
        <v>4</v>
      </c>
      <c r="B8583">
        <v>0.82353356391614319</v>
      </c>
      <c r="C8583" s="76" t="s">
        <v>96</v>
      </c>
      <c r="E8583">
        <f t="shared" ca="1" si="237"/>
        <v>0.40613836992860053</v>
      </c>
      <c r="F8583">
        <v>0.2857142857142857</v>
      </c>
      <c r="G8583">
        <f>AVERAGE(F$2:F8583)</f>
        <v>21419.65898649237</v>
      </c>
    </row>
    <row r="8584" spans="1:7" x14ac:dyDescent="0.25">
      <c r="B8584">
        <v>14</v>
      </c>
      <c r="C8584" s="76" t="s">
        <v>81</v>
      </c>
      <c r="E8584">
        <f t="shared" ca="1" si="237"/>
        <v>0.71469678246684176</v>
      </c>
      <c r="F8584">
        <v>0.84940389039949804</v>
      </c>
      <c r="G8584">
        <f>AVERAGE(F$2:F8584)</f>
        <v>21417.163494288874</v>
      </c>
    </row>
    <row r="8585" spans="1:7" x14ac:dyDescent="0.25">
      <c r="A8585" s="75" t="s">
        <v>5</v>
      </c>
      <c r="B8585">
        <v>60.561191824673728</v>
      </c>
      <c r="C8585" s="76" t="s">
        <v>82</v>
      </c>
      <c r="E8585">
        <f t="shared" ca="1" si="237"/>
        <v>0.59330174920555923</v>
      </c>
      <c r="F8585">
        <v>0.13544668587896255</v>
      </c>
      <c r="G8585">
        <f>AVERAGE(F$2:F8585)</f>
        <v>21414.668500341111</v>
      </c>
    </row>
    <row r="8586" spans="1:7" x14ac:dyDescent="0.25">
      <c r="A8586" s="75" t="s">
        <v>5</v>
      </c>
      <c r="B8586">
        <v>0.31506849315068491</v>
      </c>
      <c r="C8586" s="76" t="s">
        <v>83</v>
      </c>
      <c r="E8586">
        <f t="shared" ca="1" si="237"/>
        <v>0.73296920135280064</v>
      </c>
      <c r="F8586">
        <v>0</v>
      </c>
      <c r="G8586">
        <f>AVERAGE(F$2:F8586)</f>
        <v>21412.174071861165</v>
      </c>
    </row>
    <row r="8587" spans="1:7" x14ac:dyDescent="0.25">
      <c r="A8587" s="75" t="s">
        <v>5</v>
      </c>
      <c r="B8587">
        <v>0.38888888888888884</v>
      </c>
      <c r="C8587" s="76" t="s">
        <v>84</v>
      </c>
      <c r="E8587">
        <f t="shared" ca="1" si="237"/>
        <v>0.76774991916829705</v>
      </c>
      <c r="F8587">
        <v>0.81096408317580337</v>
      </c>
      <c r="G8587">
        <f>AVERAGE(F$2:F8587)</f>
        <v>21409.680318878658</v>
      </c>
    </row>
    <row r="8588" spans="1:7" x14ac:dyDescent="0.25">
      <c r="A8588" s="75" t="s">
        <v>5</v>
      </c>
      <c r="B8588">
        <v>1.1126760563380282</v>
      </c>
      <c r="C8588" s="76" t="s">
        <v>85</v>
      </c>
      <c r="E8588">
        <f t="shared" ca="1" si="237"/>
        <v>0.73665020788036328</v>
      </c>
      <c r="F8588">
        <v>0.47368421052631576</v>
      </c>
      <c r="G8588">
        <f>AVERAGE(F$2:F8588)</f>
        <v>21407.187107438731</v>
      </c>
    </row>
    <row r="8589" spans="1:7" x14ac:dyDescent="0.25">
      <c r="A8589" s="75" t="s">
        <v>5</v>
      </c>
      <c r="B8589">
        <v>0.10957004160887657</v>
      </c>
      <c r="C8589" s="76" t="s">
        <v>86</v>
      </c>
      <c r="E8589">
        <f t="shared" ca="1" si="237"/>
        <v>0.91828893027511749</v>
      </c>
      <c r="F8589">
        <v>1.0101010101010111E-2</v>
      </c>
      <c r="G8589">
        <f>AVERAGE(F$2:F8589)</f>
        <v>21404.694422645251</v>
      </c>
    </row>
    <row r="8590" spans="1:7" x14ac:dyDescent="0.25">
      <c r="A8590" s="75" t="s">
        <v>5</v>
      </c>
      <c r="B8590">
        <v>0.77935943060498225</v>
      </c>
      <c r="C8590" s="76" t="s">
        <v>87</v>
      </c>
      <c r="E8590">
        <f t="shared" ca="1" si="237"/>
        <v>0.58195906579798706</v>
      </c>
      <c r="F8590">
        <v>0.10714285714285723</v>
      </c>
      <c r="G8590">
        <f>AVERAGE(F$2:F8590)</f>
        <v>21402.202329586711</v>
      </c>
    </row>
    <row r="8591" spans="1:7" x14ac:dyDescent="0.25">
      <c r="A8591" s="75" t="s">
        <v>5</v>
      </c>
      <c r="B8591">
        <v>0.11616370400992146</v>
      </c>
      <c r="C8591" s="76" t="s">
        <v>88</v>
      </c>
      <c r="E8591">
        <f t="shared" ca="1" si="237"/>
        <v>0.40490263721231023</v>
      </c>
      <c r="F8591">
        <v>27.957528957528957</v>
      </c>
      <c r="G8591">
        <f>AVERAGE(F$2:F8591)</f>
        <v>21399.71405894636</v>
      </c>
    </row>
    <row r="8592" spans="1:7" x14ac:dyDescent="0.25">
      <c r="A8592" s="75" t="s">
        <v>5</v>
      </c>
      <c r="B8592">
        <v>249</v>
      </c>
      <c r="C8592" s="76" t="s">
        <v>89</v>
      </c>
      <c r="E8592">
        <f t="shared" ca="1" si="237"/>
        <v>0.30325829109838676</v>
      </c>
      <c r="F8592">
        <v>0.80392156862745101</v>
      </c>
      <c r="G8592">
        <f>AVERAGE(F$2:F8592)</f>
        <v>21397.223206875893</v>
      </c>
    </row>
    <row r="8593" spans="1:7" x14ac:dyDescent="0.25">
      <c r="A8593" s="75" t="s">
        <v>5</v>
      </c>
      <c r="B8593">
        <v>1192.3269158863634</v>
      </c>
      <c r="C8593" s="76" t="s">
        <v>90</v>
      </c>
      <c r="E8593">
        <f t="shared" ca="1" si="237"/>
        <v>0.76284933770426433</v>
      </c>
      <c r="F8593">
        <v>0.33333333333333331</v>
      </c>
      <c r="G8593">
        <f>AVERAGE(F$2:F8593)</f>
        <v>21394.732879842195</v>
      </c>
    </row>
    <row r="8594" spans="1:7" x14ac:dyDescent="0.25">
      <c r="A8594" s="75" t="s">
        <v>5</v>
      </c>
      <c r="B8594">
        <v>0.55223880597014929</v>
      </c>
      <c r="C8594" s="76" t="s">
        <v>91</v>
      </c>
      <c r="E8594">
        <f t="shared" ca="1" si="237"/>
        <v>0.54485560334366123</v>
      </c>
      <c r="F8594">
        <v>9.9009900990099098E-3</v>
      </c>
      <c r="G8594">
        <f>AVERAGE(F$2:F8594)</f>
        <v>21392.243094787053</v>
      </c>
    </row>
    <row r="8595" spans="1:7" x14ac:dyDescent="0.25">
      <c r="A8595" s="75" t="s">
        <v>5</v>
      </c>
      <c r="B8595">
        <v>9.7744360902255689E-2</v>
      </c>
      <c r="C8595" s="76" t="s">
        <v>92</v>
      </c>
      <c r="E8595">
        <f t="shared" ca="1" si="237"/>
        <v>4.1633620548473083E-2</v>
      </c>
      <c r="F8595">
        <v>0.75</v>
      </c>
      <c r="G8595">
        <f>AVERAGE(F$2:F8595)</f>
        <v>21389.753975274045</v>
      </c>
    </row>
    <row r="8596" spans="1:7" x14ac:dyDescent="0.25">
      <c r="A8596" s="75" t="s">
        <v>5</v>
      </c>
      <c r="B8596">
        <v>8.6956521739130432E-2</v>
      </c>
      <c r="C8596" s="76" t="s">
        <v>93</v>
      </c>
      <c r="E8596">
        <f t="shared" ca="1" si="237"/>
        <v>0.25574793661410988</v>
      </c>
      <c r="F8596">
        <v>3.3444816053510677E-3</v>
      </c>
      <c r="G8596">
        <f>AVERAGE(F$2:F8596)</f>
        <v>21387.265348091871</v>
      </c>
    </row>
    <row r="8597" spans="1:7" x14ac:dyDescent="0.25">
      <c r="A8597" s="75" t="s">
        <v>5</v>
      </c>
      <c r="B8597">
        <v>0.11886101191856421</v>
      </c>
      <c r="C8597" s="76" t="s">
        <v>94</v>
      </c>
      <c r="E8597">
        <f t="shared" ca="1" si="237"/>
        <v>0.1181831967259267</v>
      </c>
      <c r="F8597">
        <v>8.6956521739130516E-2</v>
      </c>
      <c r="G8597">
        <f>AVERAGE(F$2:F8597)</f>
        <v>21384.777309656369</v>
      </c>
    </row>
    <row r="8598" spans="1:7" x14ac:dyDescent="0.25">
      <c r="A8598" s="75" t="s">
        <v>5</v>
      </c>
      <c r="B8598">
        <v>0.30374238468233244</v>
      </c>
      <c r="C8598" s="76" t="s">
        <v>95</v>
      </c>
      <c r="E8598">
        <f t="shared" ca="1" si="237"/>
        <v>0.69780491999829908</v>
      </c>
      <c r="F8598">
        <v>0.66666666666666663</v>
      </c>
      <c r="G8598">
        <f>AVERAGE(F$2:F8598)</f>
        <v>21382.289917468046</v>
      </c>
    </row>
    <row r="8599" spans="1:7" x14ac:dyDescent="0.25">
      <c r="A8599" s="75" t="s">
        <v>5</v>
      </c>
      <c r="B8599">
        <v>0.36472083009811535</v>
      </c>
      <c r="C8599" s="76" t="s">
        <v>96</v>
      </c>
      <c r="E8599">
        <f t="shared" ca="1" si="237"/>
        <v>0.34438921682064916</v>
      </c>
      <c r="F8599">
        <v>0.9916666666666667</v>
      </c>
      <c r="G8599">
        <f>AVERAGE(F$2:F8599)</f>
        <v>21379.803141677072</v>
      </c>
    </row>
    <row r="8600" spans="1:7" x14ac:dyDescent="0.25">
      <c r="B8600">
        <v>1.5</v>
      </c>
      <c r="C8600" s="76" t="s">
        <v>81</v>
      </c>
      <c r="E8600">
        <f t="shared" ca="1" si="237"/>
        <v>0.95300231062655638</v>
      </c>
      <c r="F8600">
        <v>0.5</v>
      </c>
      <c r="G8600">
        <f>AVERAGE(F$2:F8600)</f>
        <v>21377.316887096113</v>
      </c>
    </row>
    <row r="8601" spans="1:7" x14ac:dyDescent="0.25">
      <c r="A8601" s="75" t="s">
        <v>6</v>
      </c>
      <c r="B8601">
        <v>0.86008820039846878</v>
      </c>
      <c r="C8601" s="76" t="s">
        <v>82</v>
      </c>
      <c r="E8601">
        <f t="shared" ca="1" si="237"/>
        <v>0.54278384543197822</v>
      </c>
      <c r="F8601">
        <v>0.75438596491228072</v>
      </c>
      <c r="G8601">
        <f>AVERAGE(F$2:F8601)</f>
        <v>21374.831240293657</v>
      </c>
    </row>
    <row r="8602" spans="1:7" x14ac:dyDescent="0.25">
      <c r="A8602" s="75" t="s">
        <v>6</v>
      </c>
      <c r="B8602">
        <v>2.4246575342465753</v>
      </c>
      <c r="C8602" s="76" t="s">
        <v>83</v>
      </c>
      <c r="E8602">
        <f t="shared" ca="1" si="237"/>
        <v>0.40525932942762199</v>
      </c>
      <c r="F8602">
        <v>0.42857142857142855</v>
      </c>
      <c r="G8602">
        <f>AVERAGE(F$2:F8602)</f>
        <v>21372.346133600382</v>
      </c>
    </row>
    <row r="8603" spans="1:7" x14ac:dyDescent="0.25">
      <c r="A8603" s="75" t="s">
        <v>6</v>
      </c>
      <c r="B8603">
        <v>1.7777777777777779</v>
      </c>
      <c r="C8603" s="76" t="s">
        <v>84</v>
      </c>
      <c r="E8603">
        <f t="shared" ca="1" si="237"/>
        <v>6.4444310764323665E-2</v>
      </c>
      <c r="F8603">
        <v>2.3333333333333335</v>
      </c>
      <c r="G8603">
        <f>AVERAGE(F$2:F8603)</f>
        <v>21369.86182613697</v>
      </c>
    </row>
    <row r="8604" spans="1:7" x14ac:dyDescent="0.25">
      <c r="A8604" s="75" t="s">
        <v>6</v>
      </c>
      <c r="B8604">
        <v>0.971830985915493</v>
      </c>
      <c r="C8604" s="76" t="s">
        <v>85</v>
      </c>
      <c r="E8604">
        <f t="shared" ca="1" si="237"/>
        <v>0.8491077346125101</v>
      </c>
      <c r="F8604">
        <v>0.76</v>
      </c>
      <c r="G8604">
        <f>AVERAGE(F$2:F8604)</f>
        <v>21367.377913336069</v>
      </c>
    </row>
    <row r="8605" spans="1:7" x14ac:dyDescent="0.25">
      <c r="A8605" s="75" t="s">
        <v>6</v>
      </c>
      <c r="B8605">
        <v>0.16782246879334259</v>
      </c>
      <c r="C8605" s="76" t="s">
        <v>86</v>
      </c>
      <c r="E8605">
        <f t="shared" ca="1" si="237"/>
        <v>0.72343845961668529</v>
      </c>
      <c r="F8605">
        <v>1.2222222222222223</v>
      </c>
      <c r="G8605">
        <f>AVERAGE(F$2:F8605)</f>
        <v>21364.894631642543</v>
      </c>
    </row>
    <row r="8606" spans="1:7" x14ac:dyDescent="0.25">
      <c r="A8606" s="75" t="s">
        <v>6</v>
      </c>
      <c r="B8606">
        <v>0.55516014234875444</v>
      </c>
      <c r="C8606" s="76" t="s">
        <v>87</v>
      </c>
      <c r="E8606">
        <f t="shared" ca="1" si="237"/>
        <v>6.2103559215168525E-2</v>
      </c>
      <c r="F8606">
        <v>0.6216216216216216</v>
      </c>
      <c r="G8606">
        <f>AVERAGE(F$2:F8606)</f>
        <v>21362.411857324118</v>
      </c>
    </row>
    <row r="8607" spans="1:7" x14ac:dyDescent="0.25">
      <c r="A8607" s="75" t="s">
        <v>6</v>
      </c>
      <c r="B8607">
        <v>1.3150062009094667</v>
      </c>
      <c r="C8607" s="76" t="s">
        <v>88</v>
      </c>
      <c r="E8607">
        <f t="shared" ca="1" si="237"/>
        <v>0.71445888407365776</v>
      </c>
      <c r="F8607">
        <v>0</v>
      </c>
      <c r="G8607">
        <f>AVERAGE(F$2:F8607)</f>
        <v>21359.929587761333</v>
      </c>
    </row>
    <row r="8608" spans="1:7" x14ac:dyDescent="0.25">
      <c r="A8608" s="75" t="s">
        <v>6</v>
      </c>
      <c r="B8608">
        <v>24</v>
      </c>
      <c r="C8608" s="76" t="s">
        <v>89</v>
      </c>
      <c r="E8608">
        <f t="shared" ca="1" si="237"/>
        <v>0.13659171920521807</v>
      </c>
      <c r="F8608">
        <v>0.93181818181818177</v>
      </c>
      <c r="G8608">
        <f>AVERAGE(F$2:F8608)</f>
        <v>21357.448003263882</v>
      </c>
    </row>
    <row r="8609" spans="1:7" x14ac:dyDescent="0.25">
      <c r="A8609" s="75" t="s">
        <v>6</v>
      </c>
      <c r="B8609">
        <v>0.59110255451515137</v>
      </c>
      <c r="C8609" s="76" t="s">
        <v>90</v>
      </c>
      <c r="E8609">
        <f t="shared" ca="1" si="237"/>
        <v>0.95565406235841577</v>
      </c>
      <c r="F8609">
        <v>10.666666666666666</v>
      </c>
      <c r="G8609">
        <f>AVERAGE(F$2:F8609)</f>
        <v>21354.968126249871</v>
      </c>
    </row>
    <row r="8610" spans="1:7" x14ac:dyDescent="0.25">
      <c r="A8610" s="75" t="s">
        <v>6</v>
      </c>
      <c r="B8610">
        <v>0.44029850746268656</v>
      </c>
      <c r="C8610" s="76" t="s">
        <v>91</v>
      </c>
      <c r="E8610">
        <f t="shared" ca="1" si="237"/>
        <v>0.96395858777099119</v>
      </c>
      <c r="F8610">
        <v>0.11971830985915485</v>
      </c>
      <c r="G8610">
        <f>AVERAGE(F$2:F8610)</f>
        <v>21352.487600241282</v>
      </c>
    </row>
    <row r="8611" spans="1:7" x14ac:dyDescent="0.25">
      <c r="A8611" s="75" t="s">
        <v>6</v>
      </c>
      <c r="B8611">
        <v>0.39849624060150379</v>
      </c>
      <c r="C8611" s="76" t="s">
        <v>92</v>
      </c>
      <c r="E8611">
        <f t="shared" ca="1" si="237"/>
        <v>0.87914024425401938</v>
      </c>
      <c r="F8611">
        <v>0.95121951219512191</v>
      </c>
      <c r="G8611">
        <f>AVERAGE(F$2:F8611)</f>
        <v>21350.007747003099</v>
      </c>
    </row>
    <row r="8612" spans="1:7" x14ac:dyDescent="0.25">
      <c r="A8612" s="75" t="s">
        <v>6</v>
      </c>
      <c r="B8612">
        <v>0.78260869565217395</v>
      </c>
      <c r="C8612" s="76" t="s">
        <v>93</v>
      </c>
      <c r="E8612">
        <f t="shared" ca="1" si="237"/>
        <v>0.65860885148380877</v>
      </c>
      <c r="F8612">
        <v>6.0606060606060608E-2</v>
      </c>
      <c r="G8612">
        <f>AVERAGE(F$2:F8612)</f>
        <v>21347.528366310853</v>
      </c>
    </row>
    <row r="8613" spans="1:7" x14ac:dyDescent="0.25">
      <c r="A8613" s="75" t="s">
        <v>6</v>
      </c>
      <c r="B8613">
        <v>2.478180216110931</v>
      </c>
      <c r="C8613" s="76" t="s">
        <v>94</v>
      </c>
      <c r="E8613">
        <f t="shared" ca="1" si="237"/>
        <v>0.62289178307138149</v>
      </c>
      <c r="F8613">
        <v>0.20076849183477424</v>
      </c>
      <c r="G8613">
        <f>AVERAGE(F$2:F8613)</f>
        <v>21345.049577690577</v>
      </c>
    </row>
    <row r="8614" spans="1:7" x14ac:dyDescent="0.25">
      <c r="A8614" s="75" t="s">
        <v>6</v>
      </c>
      <c r="B8614">
        <v>1.6109660574412532</v>
      </c>
      <c r="C8614" s="76" t="s">
        <v>95</v>
      </c>
      <c r="E8614">
        <f t="shared" ca="1" si="237"/>
        <v>0.68288431590660037</v>
      </c>
      <c r="F8614">
        <v>0.87499999999999967</v>
      </c>
      <c r="G8614">
        <f>AVERAGE(F$2:F8614)</f>
        <v>21342.571442943372</v>
      </c>
    </row>
    <row r="8615" spans="1:7" x14ac:dyDescent="0.25">
      <c r="A8615" s="75" t="s">
        <v>6</v>
      </c>
      <c r="B8615">
        <v>2.1763958495094231</v>
      </c>
      <c r="C8615" s="76" t="s">
        <v>96</v>
      </c>
      <c r="E8615">
        <f t="shared" ca="1" si="237"/>
        <v>0.59835624960077194</v>
      </c>
      <c r="F8615">
        <v>0.92307692307692313</v>
      </c>
      <c r="G8615">
        <f>AVERAGE(F$2:F8615)</f>
        <v>21340.093889151172</v>
      </c>
    </row>
    <row r="8616" spans="1:7" x14ac:dyDescent="0.25">
      <c r="B8616">
        <v>59</v>
      </c>
      <c r="C8616" s="76" t="s">
        <v>81</v>
      </c>
      <c r="E8616">
        <f t="shared" ca="1" si="237"/>
        <v>0.48832050149180639</v>
      </c>
      <c r="F8616">
        <v>0.7989690721649485</v>
      </c>
      <c r="G8616">
        <f>AVERAGE(F$2:F8616)</f>
        <v>21337.616896125044</v>
      </c>
    </row>
    <row r="8617" spans="1:7" x14ac:dyDescent="0.25">
      <c r="A8617" s="75" t="s">
        <v>7</v>
      </c>
      <c r="B8617">
        <v>0.55228224127510017</v>
      </c>
      <c r="C8617" s="76" t="s">
        <v>82</v>
      </c>
      <c r="E8617">
        <f t="shared" ca="1" si="237"/>
        <v>0.76788213582128628</v>
      </c>
      <c r="F8617">
        <v>0.41176470588235292</v>
      </c>
      <c r="G8617">
        <f>AVERAGE(F$2:F8617)</f>
        <v>21335.140433133933</v>
      </c>
    </row>
    <row r="8618" spans="1:7" x14ac:dyDescent="0.25">
      <c r="A8618" s="75" t="s">
        <v>7</v>
      </c>
      <c r="B8618">
        <v>9.5890410958904104E-2</v>
      </c>
      <c r="C8618" s="76" t="s">
        <v>83</v>
      </c>
      <c r="E8618">
        <f t="shared" ca="1" si="237"/>
        <v>0.3347675383107146</v>
      </c>
      <c r="F8618">
        <v>3.2432814710042432</v>
      </c>
      <c r="G8618">
        <f>AVERAGE(F$2:F8618)</f>
        <v>21332.664873524827</v>
      </c>
    </row>
    <row r="8619" spans="1:7" x14ac:dyDescent="0.25">
      <c r="A8619" s="75" t="s">
        <v>7</v>
      </c>
      <c r="B8619">
        <v>0.11111111111111108</v>
      </c>
      <c r="C8619" s="76" t="s">
        <v>84</v>
      </c>
      <c r="E8619">
        <f t="shared" ca="1" si="237"/>
        <v>0.94486126391259506</v>
      </c>
      <c r="F8619">
        <v>0.31259666609383052</v>
      </c>
      <c r="G8619">
        <f>AVERAGE(F$2:F8619)</f>
        <v>21330.189548359263</v>
      </c>
    </row>
    <row r="8620" spans="1:7" x14ac:dyDescent="0.25">
      <c r="A8620" s="75" t="s">
        <v>7</v>
      </c>
      <c r="B8620">
        <v>0.26760563380281688</v>
      </c>
      <c r="C8620" s="76" t="s">
        <v>85</v>
      </c>
      <c r="E8620">
        <f t="shared" ca="1" si="237"/>
        <v>8.1009271162380103E-2</v>
      </c>
      <c r="F8620">
        <v>7.5566750629722425E-3</v>
      </c>
      <c r="G8620">
        <f>AVERAGE(F$2:F8620)</f>
        <v>21327.714762190139</v>
      </c>
    </row>
    <row r="8621" spans="1:7" x14ac:dyDescent="0.25">
      <c r="A8621" s="75" t="s">
        <v>7</v>
      </c>
      <c r="B8621">
        <v>0.73370319001386963</v>
      </c>
      <c r="C8621" s="76" t="s">
        <v>86</v>
      </c>
      <c r="E8621">
        <f t="shared" ca="1" si="237"/>
        <v>0.90974260235193194</v>
      </c>
      <c r="F8621">
        <v>3.1373802535863388E-2</v>
      </c>
      <c r="G8621">
        <f>AVERAGE(F$2:F8621)</f>
        <v>21325.240552980347</v>
      </c>
    </row>
    <row r="8622" spans="1:7" x14ac:dyDescent="0.25">
      <c r="A8622" s="75" t="s">
        <v>7</v>
      </c>
      <c r="B8622">
        <v>0.50177935943060503</v>
      </c>
      <c r="C8622" s="76" t="s">
        <v>87</v>
      </c>
      <c r="E8622">
        <f t="shared" ca="1" si="237"/>
        <v>0.66784013031914069</v>
      </c>
      <c r="F8622">
        <v>24</v>
      </c>
      <c r="G8622">
        <f>AVERAGE(F$2:F8622)</f>
        <v>21322.769698026979</v>
      </c>
    </row>
    <row r="8623" spans="1:7" x14ac:dyDescent="0.25">
      <c r="A8623" s="75" t="s">
        <v>7</v>
      </c>
      <c r="B8623">
        <v>0.92062835882596117</v>
      </c>
      <c r="C8623" s="76" t="s">
        <v>88</v>
      </c>
      <c r="E8623">
        <f t="shared" ca="1" si="237"/>
        <v>0.78844795824008596</v>
      </c>
      <c r="F8623">
        <v>1.7777777777777779</v>
      </c>
      <c r="G8623">
        <f>AVERAGE(F$2:F8623)</f>
        <v>21320.296838838829</v>
      </c>
    </row>
    <row r="8624" spans="1:7" x14ac:dyDescent="0.25">
      <c r="A8624" s="75" t="s">
        <v>7</v>
      </c>
      <c r="B8624">
        <v>299</v>
      </c>
      <c r="C8624" s="76" t="s">
        <v>89</v>
      </c>
      <c r="E8624">
        <f t="shared" ca="1" si="237"/>
        <v>4.6080798796696465E-2</v>
      </c>
      <c r="F8624">
        <v>0.58333333333333337</v>
      </c>
      <c r="G8624">
        <f>AVERAGE(F$2:F8624)</f>
        <v>21317.824414681865</v>
      </c>
    </row>
    <row r="8625" spans="1:7" x14ac:dyDescent="0.25">
      <c r="A8625" s="75" t="s">
        <v>7</v>
      </c>
      <c r="B8625">
        <v>4.5338467290909207E-2</v>
      </c>
      <c r="C8625" s="76" t="s">
        <v>90</v>
      </c>
      <c r="E8625">
        <f t="shared" ca="1" si="237"/>
        <v>0.34285321320116013</v>
      </c>
      <c r="F8625">
        <v>1.8571428571428574</v>
      </c>
      <c r="G8625">
        <f>AVERAGE(F$2:F8625)</f>
        <v>21315.352711612315</v>
      </c>
    </row>
    <row r="8626" spans="1:7" x14ac:dyDescent="0.25">
      <c r="A8626" s="75" t="s">
        <v>7</v>
      </c>
      <c r="B8626">
        <v>0.55223880597014929</v>
      </c>
      <c r="C8626" s="76" t="s">
        <v>91</v>
      </c>
      <c r="E8626">
        <f t="shared" ca="1" si="237"/>
        <v>0.36344421973946039</v>
      </c>
      <c r="F8626">
        <v>0.11971830985915485</v>
      </c>
      <c r="G8626">
        <f>AVERAGE(F$2:F8626)</f>
        <v>21312.881380250772</v>
      </c>
    </row>
    <row r="8627" spans="1:7" x14ac:dyDescent="0.25">
      <c r="A8627" s="75" t="s">
        <v>7</v>
      </c>
      <c r="B8627">
        <v>0.54887218045112784</v>
      </c>
      <c r="C8627" s="76" t="s">
        <v>92</v>
      </c>
      <c r="E8627">
        <f t="shared" ca="1" si="237"/>
        <v>0.34761855577824752</v>
      </c>
      <c r="F8627">
        <v>15.666666666666666</v>
      </c>
      <c r="G8627">
        <f>AVERAGE(F$2:F8627)</f>
        <v>21310.412424220911</v>
      </c>
    </row>
    <row r="8628" spans="1:7" x14ac:dyDescent="0.25">
      <c r="A8628" s="75" t="s">
        <v>7</v>
      </c>
      <c r="B8628">
        <v>0.56521739130434778</v>
      </c>
      <c r="C8628" s="76" t="s">
        <v>93</v>
      </c>
      <c r="E8628">
        <f t="shared" ca="1" si="237"/>
        <v>0.45727315075251229</v>
      </c>
      <c r="F8628">
        <v>0.20000000000000004</v>
      </c>
      <c r="G8628">
        <f>AVERAGE(F$2:F8628)</f>
        <v>21307.942247748877</v>
      </c>
    </row>
    <row r="8629" spans="1:7" x14ac:dyDescent="0.25">
      <c r="A8629" s="75" t="s">
        <v>7</v>
      </c>
      <c r="B8629">
        <v>0.21161248434818902</v>
      </c>
      <c r="C8629" s="76" t="s">
        <v>94</v>
      </c>
      <c r="E8629">
        <f t="shared" ca="1" si="237"/>
        <v>0.17930723339415555</v>
      </c>
      <c r="F8629">
        <v>0.5625</v>
      </c>
      <c r="G8629">
        <f>AVERAGE(F$2:F8629)</f>
        <v>21305.472685886598</v>
      </c>
    </row>
    <row r="8630" spans="1:7" x14ac:dyDescent="0.25">
      <c r="A8630" s="75" t="s">
        <v>7</v>
      </c>
      <c r="B8630">
        <v>7.7032201914708445</v>
      </c>
      <c r="C8630" s="76" t="s">
        <v>95</v>
      </c>
      <c r="E8630">
        <f t="shared" ca="1" si="237"/>
        <v>0.69093827660140861</v>
      </c>
      <c r="F8630">
        <v>19.869565217391305</v>
      </c>
      <c r="G8630">
        <f>AVERAGE(F$2:F8630)</f>
        <v>21303.005933873541</v>
      </c>
    </row>
    <row r="8631" spans="1:7" x14ac:dyDescent="0.25">
      <c r="A8631" s="75" t="s">
        <v>7</v>
      </c>
      <c r="B8631">
        <v>0.9152961106797487</v>
      </c>
      <c r="C8631" s="76" t="s">
        <v>96</v>
      </c>
      <c r="E8631">
        <f t="shared" ca="1" si="237"/>
        <v>0.30095209763885056</v>
      </c>
      <c r="F8631">
        <v>0.45945945945945948</v>
      </c>
      <c r="G8631">
        <f>AVERAGE(F$2:F8631)</f>
        <v>21300.537504386353</v>
      </c>
    </row>
    <row r="8632" spans="1:7" x14ac:dyDescent="0.25">
      <c r="B8632">
        <v>21.5</v>
      </c>
      <c r="C8632" s="76" t="s">
        <v>81</v>
      </c>
      <c r="E8632">
        <f t="shared" ca="1" si="237"/>
        <v>0.86096166895076853</v>
      </c>
      <c r="F8632">
        <v>2.5087719298245617</v>
      </c>
      <c r="G8632">
        <f>AVERAGE(F$2:F8632)</f>
        <v>21298.069884326978</v>
      </c>
    </row>
    <row r="8633" spans="1:7" x14ac:dyDescent="0.25">
      <c r="A8633" s="75" t="s">
        <v>8</v>
      </c>
      <c r="B8633">
        <v>0.44035280159387524</v>
      </c>
      <c r="C8633" s="76" t="s">
        <v>82</v>
      </c>
      <c r="E8633">
        <f t="shared" ca="1" si="237"/>
        <v>2.5245382118298521E-2</v>
      </c>
      <c r="F8633">
        <v>0.85567010309278346</v>
      </c>
      <c r="G8633">
        <f>AVERAGE(F$2:F8633)</f>
        <v>21295.602644496783</v>
      </c>
    </row>
    <row r="8634" spans="1:7" x14ac:dyDescent="0.25">
      <c r="A8634" s="75" t="s">
        <v>8</v>
      </c>
      <c r="B8634">
        <v>2.7397260273972601E-2</v>
      </c>
      <c r="C8634" s="76" t="s">
        <v>83</v>
      </c>
      <c r="E8634">
        <f t="shared" ca="1" si="237"/>
        <v>0.1214927339314914</v>
      </c>
      <c r="F8634">
        <v>0.63503649635036508</v>
      </c>
      <c r="G8634">
        <f>AVERAGE(F$2:F8634)</f>
        <v>21293.135950693009</v>
      </c>
    </row>
    <row r="8635" spans="1:7" x14ac:dyDescent="0.25">
      <c r="A8635" s="75" t="s">
        <v>8</v>
      </c>
      <c r="B8635">
        <v>0.30555555555555558</v>
      </c>
      <c r="C8635" s="76" t="s">
        <v>84</v>
      </c>
      <c r="E8635">
        <f t="shared" ca="1" si="237"/>
        <v>0.62158055190633665</v>
      </c>
      <c r="F8635">
        <v>0.36808846761453395</v>
      </c>
      <c r="G8635">
        <f>AVERAGE(F$2:F8635)</f>
        <v>21290.669797361734</v>
      </c>
    </row>
    <row r="8636" spans="1:7" x14ac:dyDescent="0.25">
      <c r="A8636" s="75" t="s">
        <v>8</v>
      </c>
      <c r="B8636">
        <v>0.85915492957746475</v>
      </c>
      <c r="C8636" s="76" t="s">
        <v>85</v>
      </c>
      <c r="E8636">
        <f t="shared" ca="1" si="237"/>
        <v>0.58532484518756744</v>
      </c>
      <c r="F8636">
        <v>5.8201058201058198E-2</v>
      </c>
      <c r="G8636">
        <f>AVERAGE(F$2:F8636)</f>
        <v>21288.204179342472</v>
      </c>
    </row>
    <row r="8637" spans="1:7" x14ac:dyDescent="0.25">
      <c r="A8637" s="75" t="s">
        <v>8</v>
      </c>
      <c r="B8637">
        <v>0.16782246879334259</v>
      </c>
      <c r="C8637" s="76" t="s">
        <v>86</v>
      </c>
      <c r="E8637">
        <f t="shared" ca="1" si="237"/>
        <v>0.95210187792791978</v>
      </c>
      <c r="F8637">
        <v>2.2608695652173911</v>
      </c>
      <c r="G8637">
        <f>AVERAGE(F$2:F8637)</f>
        <v>21285.739387389047</v>
      </c>
    </row>
    <row r="8638" spans="1:7" x14ac:dyDescent="0.25">
      <c r="A8638" s="75" t="s">
        <v>8</v>
      </c>
      <c r="B8638">
        <v>0.55516014234875444</v>
      </c>
      <c r="C8638" s="76" t="s">
        <v>87</v>
      </c>
      <c r="E8638">
        <f t="shared" ca="1" si="237"/>
        <v>0.47176389785843864</v>
      </c>
      <c r="F8638">
        <v>0.47089947089947087</v>
      </c>
      <c r="G8638">
        <f>AVERAGE(F$2:F8638)</f>
        <v>21283.274958943068</v>
      </c>
    </row>
    <row r="8639" spans="1:7" x14ac:dyDescent="0.25">
      <c r="A8639" s="75" t="s">
        <v>8</v>
      </c>
      <c r="B8639">
        <v>0.58660603555188096</v>
      </c>
      <c r="C8639" s="76" t="s">
        <v>88</v>
      </c>
      <c r="E8639">
        <f t="shared" ca="1" si="237"/>
        <v>0.18107695569885884</v>
      </c>
      <c r="F8639">
        <v>0.25925925925925924</v>
      </c>
      <c r="G8639">
        <f>AVERAGE(F$2:F8639)</f>
        <v>21280.811076597653</v>
      </c>
    </row>
    <row r="8640" spans="1:7" x14ac:dyDescent="0.25">
      <c r="A8640" s="75" t="s">
        <v>8</v>
      </c>
      <c r="B8640">
        <v>211.5</v>
      </c>
      <c r="C8640" s="76" t="s">
        <v>89</v>
      </c>
      <c r="E8640">
        <f t="shared" ca="1" si="237"/>
        <v>0.62818596041763641</v>
      </c>
      <c r="F8640">
        <v>9.9009900990099011E-3</v>
      </c>
      <c r="G8640">
        <f>AVERAGE(F$2:F8640)</f>
        <v>21278.347735797142</v>
      </c>
    </row>
    <row r="8641" spans="1:7" x14ac:dyDescent="0.25">
      <c r="A8641" s="75" t="s">
        <v>8</v>
      </c>
      <c r="B8641">
        <v>0.60222436137121216</v>
      </c>
      <c r="C8641" s="76" t="s">
        <v>90</v>
      </c>
      <c r="E8641">
        <f t="shared" ca="1" si="237"/>
        <v>0.70443768850229393</v>
      </c>
      <c r="F8641">
        <v>2.5384615384615383</v>
      </c>
      <c r="G8641">
        <f>AVERAGE(F$2:F8641)</f>
        <v>21275.88525787188</v>
      </c>
    </row>
    <row r="8642" spans="1:7" x14ac:dyDescent="0.25">
      <c r="A8642" s="75" t="s">
        <v>8</v>
      </c>
      <c r="B8642">
        <v>0.11940298507462686</v>
      </c>
      <c r="C8642" s="76" t="s">
        <v>91</v>
      </c>
      <c r="E8642">
        <f t="shared" ref="E8642:E8705" ca="1" si="238">RAND()</f>
        <v>0.74971165189620015</v>
      </c>
      <c r="F8642">
        <v>0.99328859060402686</v>
      </c>
      <c r="G8642">
        <f>AVERAGE(F$2:F8642)</f>
        <v>21273.423171079925</v>
      </c>
    </row>
    <row r="8643" spans="1:7" x14ac:dyDescent="0.25">
      <c r="A8643" s="75" t="s">
        <v>8</v>
      </c>
      <c r="B8643">
        <v>0.24812030075187974</v>
      </c>
      <c r="C8643" s="76" t="s">
        <v>92</v>
      </c>
      <c r="E8643">
        <f t="shared" ca="1" si="238"/>
        <v>0.30432911295619125</v>
      </c>
      <c r="F8643">
        <v>1.9999999999999996</v>
      </c>
      <c r="G8643">
        <f>AVERAGE(F$2:F8643)</f>
        <v>21270.961770574129</v>
      </c>
    </row>
    <row r="8644" spans="1:7" x14ac:dyDescent="0.25">
      <c r="A8644" s="75" t="s">
        <v>8</v>
      </c>
      <c r="B8644">
        <v>0.27536231884057971</v>
      </c>
      <c r="C8644" s="76" t="s">
        <v>93</v>
      </c>
      <c r="E8644">
        <f t="shared" ca="1" si="238"/>
        <v>0.20662982112488937</v>
      </c>
      <c r="F8644">
        <v>8.5579450418160103</v>
      </c>
      <c r="G8644">
        <f>AVERAGE(F$2:F8644)</f>
        <v>21268.501698397162</v>
      </c>
    </row>
    <row r="8645" spans="1:7" x14ac:dyDescent="0.25">
      <c r="A8645" s="75" t="s">
        <v>8</v>
      </c>
      <c r="B8645">
        <v>6.6641932940685433E-2</v>
      </c>
      <c r="C8645" s="76" t="s">
        <v>94</v>
      </c>
      <c r="E8645">
        <f t="shared" ca="1" si="238"/>
        <v>0.196063773633394</v>
      </c>
      <c r="F8645">
        <v>3.0927835051546393E-2</v>
      </c>
      <c r="G8645">
        <f>AVERAGE(F$2:F8645)</f>
        <v>21266.041208951239</v>
      </c>
    </row>
    <row r="8646" spans="1:7" x14ac:dyDescent="0.25">
      <c r="A8646" s="75" t="s">
        <v>8</v>
      </c>
      <c r="B8646">
        <v>0.30548302872062666</v>
      </c>
      <c r="C8646" s="76" t="s">
        <v>95</v>
      </c>
      <c r="E8646">
        <f t="shared" ca="1" si="238"/>
        <v>0.43757112122130459</v>
      </c>
      <c r="F8646">
        <v>0.25899280575539563</v>
      </c>
      <c r="G8646">
        <f>AVERAGE(F$2:F8646)</f>
        <v>21263.581315114781</v>
      </c>
    </row>
    <row r="8647" spans="1:7" x14ac:dyDescent="0.25">
      <c r="A8647" s="75" t="s">
        <v>8</v>
      </c>
      <c r="B8647">
        <v>0.64706712783228626</v>
      </c>
      <c r="C8647" s="76" t="s">
        <v>96</v>
      </c>
      <c r="E8647">
        <f t="shared" ca="1" si="238"/>
        <v>0.78950182128352531</v>
      </c>
      <c r="F8647">
        <v>0.10294117647058823</v>
      </c>
      <c r="G8647">
        <f>AVERAGE(F$2:F8647)</f>
        <v>21261.121972254045</v>
      </c>
    </row>
    <row r="8648" spans="1:7" x14ac:dyDescent="0.25">
      <c r="B8648">
        <v>11</v>
      </c>
      <c r="C8648" s="76" t="s">
        <v>81</v>
      </c>
      <c r="E8648">
        <f t="shared" ca="1" si="238"/>
        <v>0.58682626097295332</v>
      </c>
      <c r="F8648">
        <v>0.6890465332319905</v>
      </c>
      <c r="G8648">
        <f>AVERAGE(F$2:F8648)</f>
        <v>21258.66326600613</v>
      </c>
    </row>
    <row r="8649" spans="1:7" x14ac:dyDescent="0.25">
      <c r="A8649" s="75" t="s">
        <v>9</v>
      </c>
      <c r="B8649">
        <v>5.9955899800765593</v>
      </c>
      <c r="C8649" s="76" t="s">
        <v>82</v>
      </c>
      <c r="E8649">
        <f t="shared" ca="1" si="238"/>
        <v>0.78278541237642552</v>
      </c>
      <c r="F8649">
        <v>0.875</v>
      </c>
      <c r="G8649">
        <f>AVERAGE(F$2:F8649)</f>
        <v>21256.205149879162</v>
      </c>
    </row>
    <row r="8650" spans="1:7" x14ac:dyDescent="0.25">
      <c r="A8650" s="75" t="s">
        <v>9</v>
      </c>
      <c r="B8650">
        <v>0.58904109589041098</v>
      </c>
      <c r="C8650" s="76" t="s">
        <v>83</v>
      </c>
      <c r="E8650">
        <f t="shared" ca="1" si="238"/>
        <v>0.67243491927434418</v>
      </c>
      <c r="F8650">
        <v>0.27536231884057971</v>
      </c>
      <c r="G8650">
        <f>AVERAGE(F$2:F8650)</f>
        <v>21253.74753283817</v>
      </c>
    </row>
    <row r="8651" spans="1:7" x14ac:dyDescent="0.25">
      <c r="A8651" s="75" t="s">
        <v>9</v>
      </c>
      <c r="B8651">
        <v>0.72222222222222221</v>
      </c>
      <c r="C8651" s="76" t="s">
        <v>84</v>
      </c>
      <c r="E8651">
        <f t="shared" ca="1" si="238"/>
        <v>0.29188532703134695</v>
      </c>
      <c r="F8651">
        <v>0.71232876712328763</v>
      </c>
      <c r="G8651">
        <f>AVERAGE(F$2:F8651)</f>
        <v>21251.29053454868</v>
      </c>
    </row>
    <row r="8652" spans="1:7" x14ac:dyDescent="0.25">
      <c r="A8652" s="75" t="s">
        <v>9</v>
      </c>
      <c r="B8652">
        <v>5.6338028169014086E-2</v>
      </c>
      <c r="C8652" s="76" t="s">
        <v>85</v>
      </c>
      <c r="E8652">
        <f t="shared" ca="1" si="238"/>
        <v>0.61311684995633231</v>
      </c>
      <c r="F8652">
        <v>0.5</v>
      </c>
      <c r="G8652">
        <f>AVERAGE(F$2:F8652)</f>
        <v>21248.834079741773</v>
      </c>
    </row>
    <row r="8653" spans="1:7" x14ac:dyDescent="0.25">
      <c r="A8653" s="75" t="s">
        <v>9</v>
      </c>
      <c r="B8653">
        <v>0.79195561719833563</v>
      </c>
      <c r="C8653" s="76" t="s">
        <v>86</v>
      </c>
      <c r="E8653">
        <f t="shared" ca="1" si="238"/>
        <v>8.0913640295551592E-2</v>
      </c>
      <c r="F8653">
        <v>0.88151658767772512</v>
      </c>
      <c r="G8653">
        <f>AVERAGE(F$2:F8653)</f>
        <v>21246.37823686577</v>
      </c>
    </row>
    <row r="8654" spans="1:7" x14ac:dyDescent="0.25">
      <c r="A8654" s="75" t="s">
        <v>9</v>
      </c>
      <c r="B8654">
        <v>0.28825622775800713</v>
      </c>
      <c r="C8654" s="76" t="s">
        <v>87</v>
      </c>
      <c r="E8654">
        <f t="shared" ca="1" si="238"/>
        <v>0.91258627455705432</v>
      </c>
      <c r="F8654">
        <v>1.1184322033898302</v>
      </c>
      <c r="G8654">
        <f>AVERAGE(F$2:F8654)</f>
        <v>21243.922988997441</v>
      </c>
    </row>
    <row r="8655" spans="1:7" x14ac:dyDescent="0.25">
      <c r="A8655" s="75" t="s">
        <v>9</v>
      </c>
      <c r="B8655">
        <v>0.19884249689954528</v>
      </c>
      <c r="C8655" s="76" t="s">
        <v>88</v>
      </c>
      <c r="E8655">
        <f t="shared" ca="1" si="238"/>
        <v>0.10960225944896529</v>
      </c>
      <c r="F8655">
        <v>0.93050193050193064</v>
      </c>
      <c r="G8655">
        <f>AVERAGE(F$2:F8655)</f>
        <v>21241.468286838084</v>
      </c>
    </row>
    <row r="8656" spans="1:7" x14ac:dyDescent="0.25">
      <c r="A8656" s="75" t="s">
        <v>9</v>
      </c>
      <c r="B8656">
        <v>29</v>
      </c>
      <c r="C8656" s="76" t="s">
        <v>89</v>
      </c>
      <c r="E8656">
        <f t="shared" ca="1" si="238"/>
        <v>0.22129665298652412</v>
      </c>
      <c r="F8656">
        <v>1.4750000000000001</v>
      </c>
      <c r="G8656">
        <f>AVERAGE(F$2:F8656)</f>
        <v>21239.01421482343</v>
      </c>
    </row>
    <row r="8657" spans="1:7" x14ac:dyDescent="0.25">
      <c r="A8657" s="75" t="s">
        <v>9</v>
      </c>
      <c r="B8657">
        <v>38.777563862878779</v>
      </c>
      <c r="C8657" s="76" t="s">
        <v>90</v>
      </c>
      <c r="E8657">
        <f t="shared" ca="1" si="238"/>
        <v>0.32454262256391919</v>
      </c>
      <c r="F8657">
        <v>2.0303030303030298</v>
      </c>
      <c r="G8657">
        <f>AVERAGE(F$2:F8657)</f>
        <v>21236.560773983343</v>
      </c>
    </row>
    <row r="8658" spans="1:7" x14ac:dyDescent="0.25">
      <c r="A8658" s="75" t="s">
        <v>9</v>
      </c>
      <c r="B8658">
        <v>0.92537313432835822</v>
      </c>
      <c r="C8658" s="76" t="s">
        <v>91</v>
      </c>
      <c r="E8658">
        <f t="shared" ca="1" si="238"/>
        <v>0.98163742879103633</v>
      </c>
      <c r="F8658">
        <v>0.39987827145465604</v>
      </c>
      <c r="G8658">
        <f>AVERAGE(F$2:F8658)</f>
        <v>21234.107711618122</v>
      </c>
    </row>
    <row r="8659" spans="1:7" x14ac:dyDescent="0.25">
      <c r="A8659" s="75" t="s">
        <v>9</v>
      </c>
      <c r="B8659">
        <v>0.84962406015037595</v>
      </c>
      <c r="C8659" s="76" t="s">
        <v>92</v>
      </c>
      <c r="E8659">
        <f t="shared" ca="1" si="238"/>
        <v>0.90594040425673616</v>
      </c>
      <c r="F8659">
        <v>1.4489424199279126</v>
      </c>
      <c r="G8659">
        <f>AVERAGE(F$2:F8659)</f>
        <v>21231.655337077904</v>
      </c>
    </row>
    <row r="8660" spans="1:7" x14ac:dyDescent="0.25">
      <c r="A8660" s="75" t="s">
        <v>9</v>
      </c>
      <c r="B8660">
        <v>0.13043478260869565</v>
      </c>
      <c r="C8660" s="76" t="s">
        <v>93</v>
      </c>
      <c r="E8660">
        <f t="shared" ca="1" si="238"/>
        <v>0.37266496738636945</v>
      </c>
      <c r="F8660">
        <v>0.91326530612244894</v>
      </c>
      <c r="G8660">
        <f>AVERAGE(F$2:F8660)</f>
        <v>21229.203467107727</v>
      </c>
    </row>
    <row r="8661" spans="1:7" x14ac:dyDescent="0.25">
      <c r="A8661" s="75" t="s">
        <v>9</v>
      </c>
      <c r="B8661">
        <v>0.94203032973148448</v>
      </c>
      <c r="C8661" s="76" t="s">
        <v>94</v>
      </c>
      <c r="E8661">
        <f t="shared" ca="1" si="238"/>
        <v>8.6875008924957364E-2</v>
      </c>
      <c r="F8661">
        <v>0.31034482758620691</v>
      </c>
      <c r="G8661">
        <f>AVERAGE(F$2:F8661)</f>
        <v>21226.752093767973</v>
      </c>
    </row>
    <row r="8662" spans="1:7" x14ac:dyDescent="0.25">
      <c r="A8662" s="75" t="s">
        <v>9</v>
      </c>
      <c r="B8662">
        <v>0.95648389904264575</v>
      </c>
      <c r="C8662" s="76" t="s">
        <v>95</v>
      </c>
      <c r="E8662">
        <f t="shared" ca="1" si="238"/>
        <v>0.44458164045141613</v>
      </c>
      <c r="F8662">
        <v>0.41176470588235292</v>
      </c>
      <c r="G8662">
        <f>AVERAGE(F$2:F8662)</f>
        <v>21224.30129820983</v>
      </c>
    </row>
    <row r="8663" spans="1:7" x14ac:dyDescent="0.25">
      <c r="A8663" s="75" t="s">
        <v>9</v>
      </c>
      <c r="B8663">
        <v>2.3505329286369732E-2</v>
      </c>
      <c r="C8663" s="76" t="s">
        <v>96</v>
      </c>
      <c r="E8663">
        <f t="shared" ca="1" si="238"/>
        <v>0.92445442531176569</v>
      </c>
      <c r="F8663">
        <v>0.98799999999999999</v>
      </c>
      <c r="G8663">
        <f>AVERAGE(F$2:F8663)</f>
        <v>21221.851135049106</v>
      </c>
    </row>
    <row r="8664" spans="1:7" x14ac:dyDescent="0.25">
      <c r="B8664">
        <v>44</v>
      </c>
      <c r="C8664" s="76" t="s">
        <v>81</v>
      </c>
      <c r="E8664">
        <f t="shared" ca="1" si="238"/>
        <v>0.90883847071184642</v>
      </c>
      <c r="F8664">
        <v>0.23348152690479845</v>
      </c>
      <c r="G8664">
        <f>AVERAGE(F$2:F8664)</f>
        <v>21219.401450453293</v>
      </c>
    </row>
    <row r="8665" spans="1:7" x14ac:dyDescent="0.25">
      <c r="A8665" s="75" t="s">
        <v>10</v>
      </c>
      <c r="B8665">
        <v>7.3947079760918717</v>
      </c>
      <c r="C8665" s="76" t="s">
        <v>82</v>
      </c>
      <c r="E8665">
        <f t="shared" ca="1" si="238"/>
        <v>1.2388522162733007E-2</v>
      </c>
      <c r="F8665">
        <v>0.66666666666666663</v>
      </c>
      <c r="G8665">
        <f>AVERAGE(F$2:F8665)</f>
        <v>21216.952381341591</v>
      </c>
    </row>
    <row r="8666" spans="1:7" x14ac:dyDescent="0.25">
      <c r="A8666" s="75" t="s">
        <v>10</v>
      </c>
      <c r="B8666">
        <v>0.78082191780821919</v>
      </c>
      <c r="C8666" s="76" t="s">
        <v>83</v>
      </c>
      <c r="E8666">
        <f t="shared" ca="1" si="238"/>
        <v>0.44301754862707132</v>
      </c>
      <c r="F8666">
        <v>0.85185185185185186</v>
      </c>
      <c r="G8666">
        <f>AVERAGE(F$2:F8666)</f>
        <v>21214.503898880022</v>
      </c>
    </row>
    <row r="8667" spans="1:7" x14ac:dyDescent="0.25">
      <c r="A8667" s="75" t="s">
        <v>10</v>
      </c>
      <c r="B8667">
        <v>0.94444444444444442</v>
      </c>
      <c r="C8667" s="76" t="s">
        <v>84</v>
      </c>
      <c r="E8667">
        <f t="shared" ca="1" si="238"/>
        <v>0.43679447185769549</v>
      </c>
      <c r="F8667">
        <v>0.40226626476188848</v>
      </c>
      <c r="G8667">
        <f>AVERAGE(F$2:F8667)</f>
        <v>21212.055929617083</v>
      </c>
    </row>
    <row r="8668" spans="1:7" x14ac:dyDescent="0.25">
      <c r="A8668" s="75" t="s">
        <v>10</v>
      </c>
      <c r="B8668">
        <v>0.83098591549295775</v>
      </c>
      <c r="C8668" s="76" t="s">
        <v>85</v>
      </c>
      <c r="E8668">
        <f t="shared" ca="1" si="238"/>
        <v>0.52147385515471845</v>
      </c>
      <c r="F8668">
        <v>0.66666666666666685</v>
      </c>
      <c r="G8668">
        <f>AVERAGE(F$2:F8668)</f>
        <v>21209.608555754967</v>
      </c>
    </row>
    <row r="8669" spans="1:7" x14ac:dyDescent="0.25">
      <c r="A8669" s="75" t="s">
        <v>10</v>
      </c>
      <c r="B8669">
        <v>0.65325936199722612</v>
      </c>
      <c r="C8669" s="76" t="s">
        <v>86</v>
      </c>
      <c r="E8669">
        <f t="shared" ca="1" si="238"/>
        <v>0.41530056250287195</v>
      </c>
      <c r="F8669">
        <v>2.2441471571906355</v>
      </c>
      <c r="G8669">
        <f>AVERAGE(F$2:F8669)</f>
        <v>21207.161928573543</v>
      </c>
    </row>
    <row r="8670" spans="1:7" x14ac:dyDescent="0.25">
      <c r="A8670" s="75" t="s">
        <v>10</v>
      </c>
      <c r="B8670">
        <v>0.73309608540925264</v>
      </c>
      <c r="C8670" s="76" t="s">
        <v>87</v>
      </c>
      <c r="E8670">
        <f t="shared" ca="1" si="238"/>
        <v>0.49008581235627879</v>
      </c>
      <c r="F8670">
        <v>9.0909090909090912E-2</v>
      </c>
      <c r="G8670">
        <f>AVERAGE(F$2:F8670)</f>
        <v>21204.715617462745</v>
      </c>
    </row>
    <row r="8671" spans="1:7" x14ac:dyDescent="0.25">
      <c r="A8671" s="75" t="s">
        <v>10</v>
      </c>
      <c r="B8671">
        <v>7.8544853245142623E-3</v>
      </c>
      <c r="C8671" s="76" t="s">
        <v>88</v>
      </c>
      <c r="E8671">
        <f t="shared" ca="1" si="238"/>
        <v>4.4088585758231047E-2</v>
      </c>
      <c r="F8671">
        <v>4.9881235154394299E-2</v>
      </c>
      <c r="G8671">
        <f>AVERAGE(F$2:F8671)</f>
        <v>21202.269865936079</v>
      </c>
    </row>
    <row r="8672" spans="1:7" x14ac:dyDescent="0.25">
      <c r="A8672" s="75" t="s">
        <v>10</v>
      </c>
      <c r="B8672">
        <v>124</v>
      </c>
      <c r="C8672" s="76" t="s">
        <v>89</v>
      </c>
      <c r="E8672">
        <f t="shared" ca="1" si="238"/>
        <v>4.1327183626840402E-2</v>
      </c>
      <c r="F8672">
        <v>5.6603773584905627E-2</v>
      </c>
      <c r="G8672">
        <f>AVERAGE(F$2:F8672)</f>
        <v>21199.824679306836</v>
      </c>
    </row>
    <row r="8673" spans="1:7" x14ac:dyDescent="0.25">
      <c r="A8673" s="75" t="s">
        <v>10</v>
      </c>
      <c r="B8673">
        <v>0.60222436137121216</v>
      </c>
      <c r="C8673" s="76" t="s">
        <v>90</v>
      </c>
      <c r="E8673">
        <f t="shared" ca="1" si="238"/>
        <v>0.27947015864250424</v>
      </c>
      <c r="F8673">
        <v>0.44994499449944997</v>
      </c>
      <c r="G8673">
        <f>AVERAGE(F$2:F8673)</f>
        <v>21197.380101962011</v>
      </c>
    </row>
    <row r="8674" spans="1:7" x14ac:dyDescent="0.25">
      <c r="A8674" s="75" t="s">
        <v>10</v>
      </c>
      <c r="B8674">
        <v>0.86567164179104472</v>
      </c>
      <c r="C8674" s="76" t="s">
        <v>91</v>
      </c>
      <c r="E8674">
        <f t="shared" ca="1" si="238"/>
        <v>0.82504036852313078</v>
      </c>
      <c r="F8674">
        <v>0.44751381215469616</v>
      </c>
      <c r="G8674">
        <f>AVERAGE(F$2:F8674)</f>
        <v>21194.936088058155</v>
      </c>
    </row>
    <row r="8675" spans="1:7" x14ac:dyDescent="0.25">
      <c r="A8675" s="75" t="s">
        <v>10</v>
      </c>
      <c r="B8675">
        <v>0.50375939849624052</v>
      </c>
      <c r="C8675" s="76" t="s">
        <v>92</v>
      </c>
      <c r="E8675">
        <f t="shared" ca="1" si="238"/>
        <v>0.31770328697543793</v>
      </c>
      <c r="F8675">
        <v>0.40334128878281622</v>
      </c>
      <c r="G8675">
        <f>AVERAGE(F$2:F8675)</f>
        <v>21192.492632588157</v>
      </c>
    </row>
    <row r="8676" spans="1:7" x14ac:dyDescent="0.25">
      <c r="A8676" s="75" t="s">
        <v>10</v>
      </c>
      <c r="B8676">
        <v>0.94565217391304346</v>
      </c>
      <c r="C8676" s="76" t="s">
        <v>93</v>
      </c>
      <c r="E8676">
        <f t="shared" ca="1" si="238"/>
        <v>0.90887792056970496</v>
      </c>
      <c r="F8676">
        <v>0.54545454545454541</v>
      </c>
      <c r="G8676">
        <f>AVERAGE(F$2:F8676)</f>
        <v>21190.049756832763</v>
      </c>
    </row>
    <row r="8677" spans="1:7" x14ac:dyDescent="0.25">
      <c r="A8677" s="75" t="s">
        <v>10</v>
      </c>
      <c r="B8677">
        <v>0.83304734962667537</v>
      </c>
      <c r="C8677" s="76" t="s">
        <v>94</v>
      </c>
      <c r="E8677">
        <f t="shared" ca="1" si="238"/>
        <v>0.85645949117956233</v>
      </c>
      <c r="F8677">
        <v>8.0645161290322578E-3</v>
      </c>
      <c r="G8677">
        <f>AVERAGE(F$2:F8677)</f>
        <v>21187.607382271635</v>
      </c>
    </row>
    <row r="8678" spans="1:7" x14ac:dyDescent="0.25">
      <c r="A8678" s="75" t="s">
        <v>10</v>
      </c>
      <c r="B8678">
        <v>0.12967798085291557</v>
      </c>
      <c r="C8678" s="76" t="s">
        <v>95</v>
      </c>
      <c r="E8678">
        <f t="shared" ca="1" si="238"/>
        <v>0.51553106532222071</v>
      </c>
      <c r="F8678">
        <v>0.875</v>
      </c>
      <c r="G8678">
        <f>AVERAGE(F$2:F8678)</f>
        <v>21185.165670576087</v>
      </c>
    </row>
    <row r="8679" spans="1:7" x14ac:dyDescent="0.25">
      <c r="A8679" s="75" t="s">
        <v>10</v>
      </c>
      <c r="B8679">
        <v>0.29413425566457257</v>
      </c>
      <c r="C8679" s="76" t="s">
        <v>96</v>
      </c>
      <c r="E8679">
        <f t="shared" ca="1" si="238"/>
        <v>0.9685429974698595</v>
      </c>
      <c r="F8679">
        <v>0.19047619047619047</v>
      </c>
      <c r="G8679">
        <f>AVERAGE(F$2:F8679)</f>
        <v>21182.724442736217</v>
      </c>
    </row>
    <row r="8680" spans="1:7" x14ac:dyDescent="0.25">
      <c r="A8680" s="75" t="s">
        <v>440</v>
      </c>
      <c r="B8680">
        <v>0.47692307692307695</v>
      </c>
      <c r="C8680" s="76" t="s">
        <v>81</v>
      </c>
      <c r="E8680">
        <f t="shared" ca="1" si="238"/>
        <v>0.41345140446045847</v>
      </c>
      <c r="F8680">
        <v>0.28571428571428564</v>
      </c>
      <c r="G8680">
        <f>AVERAGE(F$2:F8680)</f>
        <v>21180.283788429449</v>
      </c>
    </row>
    <row r="8681" spans="1:7" x14ac:dyDescent="0.25">
      <c r="A8681" s="75" t="s">
        <v>1</v>
      </c>
      <c r="B8681">
        <v>0.23076923076923078</v>
      </c>
      <c r="C8681" s="76" t="s">
        <v>82</v>
      </c>
      <c r="E8681">
        <f t="shared" ca="1" si="238"/>
        <v>0.83981427016124144</v>
      </c>
      <c r="F8681">
        <v>0.35135135135135137</v>
      </c>
      <c r="G8681">
        <f>AVERAGE(F$2:F8681)</f>
        <v>21177.843704047296</v>
      </c>
    </row>
    <row r="8682" spans="1:7" x14ac:dyDescent="0.25">
      <c r="A8682" s="75" t="s">
        <v>1</v>
      </c>
      <c r="B8682">
        <v>0.75</v>
      </c>
      <c r="C8682" s="76" t="s">
        <v>83</v>
      </c>
      <c r="E8682">
        <f t="shared" ca="1" si="238"/>
        <v>0.67099625042830058</v>
      </c>
      <c r="F8682">
        <v>0.70085470085470081</v>
      </c>
      <c r="G8682">
        <f>AVERAGE(F$2:F8682)</f>
        <v>21175.404222092529</v>
      </c>
    </row>
    <row r="8683" spans="1:7" x14ac:dyDescent="0.25">
      <c r="A8683" s="75" t="s">
        <v>1</v>
      </c>
      <c r="B8683">
        <v>4</v>
      </c>
      <c r="C8683" s="76" t="s">
        <v>84</v>
      </c>
      <c r="E8683">
        <f t="shared" ca="1" si="238"/>
        <v>0.95640983586086881</v>
      </c>
      <c r="F8683">
        <v>0.62962962962962965</v>
      </c>
      <c r="G8683">
        <f>AVERAGE(F$2:F8683)</f>
        <v>21172.96529389713</v>
      </c>
    </row>
    <row r="8684" spans="1:7" x14ac:dyDescent="0.25">
      <c r="A8684" s="75" t="s">
        <v>1</v>
      </c>
      <c r="B8684">
        <v>0.99305555555555558</v>
      </c>
      <c r="C8684" s="76" t="s">
        <v>85</v>
      </c>
      <c r="E8684">
        <f t="shared" ca="1" si="238"/>
        <v>0.96901147889602857</v>
      </c>
      <c r="F8684">
        <v>7.5268817204301078E-2</v>
      </c>
      <c r="G8684">
        <f>AVERAGE(F$2:F8684)</f>
        <v>21170.526863628202</v>
      </c>
    </row>
    <row r="8685" spans="1:7" x14ac:dyDescent="0.25">
      <c r="A8685" s="75" t="s">
        <v>1</v>
      </c>
      <c r="B8685">
        <v>0.95454545454545459</v>
      </c>
      <c r="C8685" s="76" t="s">
        <v>86</v>
      </c>
      <c r="E8685">
        <f t="shared" ca="1" si="238"/>
        <v>0.98336668670496286</v>
      </c>
      <c r="F8685">
        <v>0.7021276595744681</v>
      </c>
      <c r="G8685">
        <f>AVERAGE(F$2:F8685)</f>
        <v>21168.089067136269</v>
      </c>
    </row>
    <row r="8686" spans="1:7" x14ac:dyDescent="0.25">
      <c r="A8686" s="75" t="s">
        <v>1</v>
      </c>
      <c r="B8686">
        <v>4</v>
      </c>
      <c r="C8686" s="76" t="s">
        <v>87</v>
      </c>
      <c r="E8686">
        <f t="shared" ca="1" si="238"/>
        <v>0.94803794647657025</v>
      </c>
      <c r="F8686">
        <v>0.42857142857142866</v>
      </c>
      <c r="G8686">
        <f>AVERAGE(F$2:F8686)</f>
        <v>21165.651800527667</v>
      </c>
    </row>
    <row r="8687" spans="1:7" x14ac:dyDescent="0.25">
      <c r="A8687" s="75" t="s">
        <v>1</v>
      </c>
      <c r="B8687">
        <v>0.8</v>
      </c>
      <c r="C8687" s="76" t="s">
        <v>88</v>
      </c>
      <c r="E8687">
        <f t="shared" ca="1" si="238"/>
        <v>0.36145199228578029</v>
      </c>
      <c r="F8687">
        <v>1.4610389610389588E-2</v>
      </c>
      <c r="G8687">
        <f>AVERAGE(F$2:F8687)</f>
        <v>21163.215047454887</v>
      </c>
    </row>
    <row r="8688" spans="1:7" x14ac:dyDescent="0.25">
      <c r="A8688" s="75" t="s">
        <v>1</v>
      </c>
      <c r="B8688">
        <v>0.995</v>
      </c>
      <c r="C8688" s="76" t="s">
        <v>89</v>
      </c>
      <c r="E8688">
        <f t="shared" ca="1" si="238"/>
        <v>0.10283347133792886</v>
      </c>
      <c r="F8688">
        <v>0.56521739130434778</v>
      </c>
      <c r="G8688">
        <f>AVERAGE(F$2:F8688)</f>
        <v>21160.778918776399</v>
      </c>
    </row>
    <row r="8689" spans="1:7" x14ac:dyDescent="0.25">
      <c r="A8689" s="75" t="s">
        <v>1</v>
      </c>
      <c r="B8689">
        <v>0.85714285714285721</v>
      </c>
      <c r="C8689" s="76" t="s">
        <v>90</v>
      </c>
      <c r="E8689">
        <f t="shared" ca="1" si="238"/>
        <v>0.17011769779517927</v>
      </c>
      <c r="F8689">
        <v>0.36507936507936506</v>
      </c>
      <c r="G8689">
        <f>AVERAGE(F$2:F8689)</f>
        <v>21158.343327864863</v>
      </c>
    </row>
    <row r="8690" spans="1:7" x14ac:dyDescent="0.25">
      <c r="B8690">
        <v>1.9538461538461538</v>
      </c>
      <c r="C8690" s="76" t="s">
        <v>81</v>
      </c>
      <c r="E8690">
        <f t="shared" ca="1" si="238"/>
        <v>0.397882833521774</v>
      </c>
      <c r="F8690">
        <v>1.1235955056179827E-2</v>
      </c>
      <c r="G8690">
        <f>AVERAGE(F$2:F8690)</f>
        <v>21155.908256844963</v>
      </c>
    </row>
    <row r="8691" spans="1:7" x14ac:dyDescent="0.25">
      <c r="A8691" s="75" t="s">
        <v>2</v>
      </c>
      <c r="B8691">
        <v>0.84615384615384615</v>
      </c>
      <c r="C8691" s="76" t="s">
        <v>82</v>
      </c>
      <c r="E8691">
        <f t="shared" ca="1" si="238"/>
        <v>0.55482042501053663</v>
      </c>
      <c r="F8691">
        <v>0.27749531709927749</v>
      </c>
      <c r="G8691">
        <f>AVERAGE(F$2:F8691)</f>
        <v>21153.473776895422</v>
      </c>
    </row>
    <row r="8692" spans="1:7" x14ac:dyDescent="0.25">
      <c r="A8692" s="75" t="s">
        <v>2</v>
      </c>
      <c r="B8692">
        <v>9</v>
      </c>
      <c r="C8692" s="76" t="s">
        <v>83</v>
      </c>
      <c r="E8692">
        <f t="shared" ca="1" si="238"/>
        <v>0.22848119138901768</v>
      </c>
      <c r="F8692">
        <v>0.65986394557823125</v>
      </c>
      <c r="G8692">
        <f>AVERAGE(F$2:F8692)</f>
        <v>21151.03990117192</v>
      </c>
    </row>
    <row r="8693" spans="1:7" x14ac:dyDescent="0.25">
      <c r="A8693" s="75" t="s">
        <v>2</v>
      </c>
      <c r="B8693">
        <v>49</v>
      </c>
      <c r="C8693" s="76" t="s">
        <v>84</v>
      </c>
      <c r="E8693">
        <f t="shared" ca="1" si="238"/>
        <v>0.77293080469833664</v>
      </c>
      <c r="F8693">
        <v>0.5</v>
      </c>
      <c r="G8693">
        <f>AVERAGE(F$2:F8693)</f>
        <v>21148.60656708297</v>
      </c>
    </row>
    <row r="8694" spans="1:7" x14ac:dyDescent="0.25">
      <c r="A8694" s="75" t="s">
        <v>2</v>
      </c>
      <c r="B8694">
        <v>0.99884722222222222</v>
      </c>
      <c r="C8694" s="76" t="s">
        <v>85</v>
      </c>
      <c r="E8694">
        <f t="shared" ca="1" si="238"/>
        <v>1.5711866518638651E-2</v>
      </c>
      <c r="F8694">
        <v>0.12280701754385967</v>
      </c>
      <c r="G8694">
        <f>AVERAGE(F$2:F8694)</f>
        <v>21146.173749441183</v>
      </c>
    </row>
    <row r="8695" spans="1:7" x14ac:dyDescent="0.25">
      <c r="A8695" s="75" t="s">
        <v>2</v>
      </c>
      <c r="B8695">
        <v>0.99927272727272731</v>
      </c>
      <c r="C8695" s="76" t="s">
        <v>86</v>
      </c>
      <c r="E8695">
        <f t="shared" ca="1" si="238"/>
        <v>0.40230698479495641</v>
      </c>
      <c r="F8695">
        <v>0.60222436137121216</v>
      </c>
      <c r="G8695">
        <f>AVERAGE(F$2:F8695)</f>
        <v>21143.741546597255</v>
      </c>
    </row>
    <row r="8696" spans="1:7" x14ac:dyDescent="0.25">
      <c r="A8696" s="75" t="s">
        <v>2</v>
      </c>
      <c r="B8696">
        <v>23.999999999999996</v>
      </c>
      <c r="C8696" s="76" t="s">
        <v>87</v>
      </c>
      <c r="E8696">
        <f t="shared" ca="1" si="238"/>
        <v>0.36061545384757265</v>
      </c>
      <c r="F8696">
        <v>0.31034482758620691</v>
      </c>
      <c r="G8696">
        <f>AVERAGE(F$2:F8696)</f>
        <v>21141.309869633278</v>
      </c>
    </row>
    <row r="8697" spans="1:7" x14ac:dyDescent="0.25">
      <c r="A8697" s="75" t="s">
        <v>2</v>
      </c>
      <c r="B8697">
        <v>19</v>
      </c>
      <c r="C8697" s="76" t="s">
        <v>88</v>
      </c>
      <c r="E8697">
        <f t="shared" ca="1" si="238"/>
        <v>0.74698237240407528</v>
      </c>
      <c r="F8697">
        <v>0.63636363636363635</v>
      </c>
      <c r="G8697">
        <f>AVERAGE(F$2:F8697)</f>
        <v>21138.878789423296</v>
      </c>
    </row>
    <row r="8698" spans="1:7" x14ac:dyDescent="0.25">
      <c r="A8698" s="75" t="s">
        <v>2</v>
      </c>
      <c r="B8698">
        <v>0.99990000000000001</v>
      </c>
      <c r="C8698" s="76" t="s">
        <v>89</v>
      </c>
      <c r="E8698">
        <f t="shared" ca="1" si="238"/>
        <v>0.6457453274888707</v>
      </c>
      <c r="F8698">
        <v>0.42857142857142855</v>
      </c>
      <c r="G8698">
        <f>AVERAGE(F$2:F8698)</f>
        <v>21136.448244382707</v>
      </c>
    </row>
    <row r="8699" spans="1:7" x14ac:dyDescent="0.25">
      <c r="A8699" s="75" t="s">
        <v>2</v>
      </c>
      <c r="B8699">
        <v>7.1428571428571494E-2</v>
      </c>
      <c r="C8699" s="76" t="s">
        <v>90</v>
      </c>
      <c r="E8699">
        <f t="shared" ca="1" si="238"/>
        <v>0.41390218252875766</v>
      </c>
      <c r="F8699">
        <v>0.39393939393939392</v>
      </c>
      <c r="G8699">
        <f>AVERAGE(F$2:F8699)</f>
        <v>21134.018254234976</v>
      </c>
    </row>
    <row r="8700" spans="1:7" x14ac:dyDescent="0.25">
      <c r="B8700">
        <v>1.9538461538461538</v>
      </c>
      <c r="C8700" s="76" t="s">
        <v>81</v>
      </c>
      <c r="E8700">
        <f t="shared" ca="1" si="238"/>
        <v>0.33855358409483249</v>
      </c>
      <c r="F8700">
        <v>0.11956521739130432</v>
      </c>
      <c r="G8700">
        <f>AVERAGE(F$2:F8700)</f>
        <v>21131.588791228995</v>
      </c>
    </row>
    <row r="8701" spans="1:7" x14ac:dyDescent="0.25">
      <c r="A8701" s="75" t="s">
        <v>3</v>
      </c>
      <c r="B8701">
        <v>0.1538461538461538</v>
      </c>
      <c r="C8701" s="76" t="s">
        <v>82</v>
      </c>
      <c r="E8701">
        <f t="shared" ca="1" si="238"/>
        <v>0.91066328492141202</v>
      </c>
      <c r="F8701">
        <v>0.4705882352941177</v>
      </c>
      <c r="G8701">
        <f>AVERAGE(F$2:F8701)</f>
        <v>21129.159927067732</v>
      </c>
    </row>
    <row r="8702" spans="1:7" x14ac:dyDescent="0.25">
      <c r="A8702" s="75" t="s">
        <v>3</v>
      </c>
      <c r="B8702">
        <v>0</v>
      </c>
      <c r="C8702" s="76" t="s">
        <v>83</v>
      </c>
      <c r="E8702">
        <f t="shared" ca="1" si="238"/>
        <v>0.98207612491846785</v>
      </c>
      <c r="F8702">
        <v>0.3605442176870749</v>
      </c>
      <c r="G8702">
        <f>AVERAGE(F$2:F8702)</f>
        <v>21126.73160855459</v>
      </c>
    </row>
    <row r="8703" spans="1:7" x14ac:dyDescent="0.25">
      <c r="A8703" s="75" t="s">
        <v>3</v>
      </c>
      <c r="B8703">
        <v>4</v>
      </c>
      <c r="C8703" s="76" t="s">
        <v>84</v>
      </c>
      <c r="E8703">
        <f t="shared" ca="1" si="238"/>
        <v>0.49398753193616096</v>
      </c>
      <c r="F8703">
        <v>7.462686567164179E-3</v>
      </c>
      <c r="G8703">
        <f>AVERAGE(F$2:F8703)</f>
        <v>21124.303807572531</v>
      </c>
    </row>
    <row r="8704" spans="1:7" x14ac:dyDescent="0.25">
      <c r="A8704" s="75" t="s">
        <v>3</v>
      </c>
      <c r="B8704">
        <v>0.66666666666666663</v>
      </c>
      <c r="C8704" s="76" t="s">
        <v>85</v>
      </c>
      <c r="E8704">
        <f t="shared" ca="1" si="238"/>
        <v>0.63645689344482259</v>
      </c>
      <c r="F8704">
        <v>2.0000000000000004</v>
      </c>
      <c r="G8704">
        <f>AVERAGE(F$2:F8704)</f>
        <v>21121.876793461583</v>
      </c>
    </row>
    <row r="8705" spans="1:7" x14ac:dyDescent="0.25">
      <c r="A8705" s="75" t="s">
        <v>3</v>
      </c>
      <c r="B8705">
        <v>0.90909090909090906</v>
      </c>
      <c r="C8705" s="76" t="s">
        <v>86</v>
      </c>
      <c r="E8705">
        <f t="shared" ca="1" si="238"/>
        <v>0.67366704530744004</v>
      </c>
      <c r="F8705">
        <v>4.0847457627118642</v>
      </c>
      <c r="G8705">
        <f>AVERAGE(F$2:F8705)</f>
        <v>21119.450576544339</v>
      </c>
    </row>
    <row r="8706" spans="1:7" x14ac:dyDescent="0.25">
      <c r="A8706" s="75" t="s">
        <v>3</v>
      </c>
      <c r="B8706">
        <v>4</v>
      </c>
      <c r="C8706" s="76" t="s">
        <v>87</v>
      </c>
      <c r="E8706">
        <f t="shared" ref="E8706:E8769" ca="1" si="239">RAND()</f>
        <v>8.4369360465844978E-2</v>
      </c>
      <c r="F8706">
        <v>0.25</v>
      </c>
      <c r="G8706">
        <f>AVERAGE(F$2:F8706)</f>
        <v>21117.024476535546</v>
      </c>
    </row>
    <row r="8707" spans="1:7" x14ac:dyDescent="0.25">
      <c r="A8707" s="75" t="s">
        <v>3</v>
      </c>
      <c r="B8707">
        <v>0.5</v>
      </c>
      <c r="C8707" s="76" t="s">
        <v>88</v>
      </c>
      <c r="E8707">
        <f t="shared" ca="1" si="239"/>
        <v>0.15826865921840105</v>
      </c>
      <c r="F8707">
        <v>0.62962962962962965</v>
      </c>
      <c r="G8707">
        <f>AVERAGE(F$2:F8707)</f>
        <v>21114.59897747204</v>
      </c>
    </row>
    <row r="8708" spans="1:7" x14ac:dyDescent="0.25">
      <c r="A8708" s="75" t="s">
        <v>3</v>
      </c>
      <c r="B8708">
        <v>0.95</v>
      </c>
      <c r="C8708" s="76" t="s">
        <v>89</v>
      </c>
      <c r="E8708">
        <f t="shared" ca="1" si="239"/>
        <v>0.73906986321943957</v>
      </c>
      <c r="F8708">
        <v>0.72602739726027399</v>
      </c>
      <c r="G8708">
        <f>AVERAGE(F$2:F8708)</f>
        <v>21112.174046617543</v>
      </c>
    </row>
    <row r="8709" spans="1:7" x14ac:dyDescent="0.25">
      <c r="A8709" s="75" t="s">
        <v>3</v>
      </c>
      <c r="B8709">
        <v>0.14285714285714282</v>
      </c>
      <c r="C8709" s="76" t="s">
        <v>90</v>
      </c>
      <c r="E8709">
        <f t="shared" ca="1" si="239"/>
        <v>3.4524550736840576E-2</v>
      </c>
      <c r="F8709">
        <v>0.45454545454545453</v>
      </c>
      <c r="G8709">
        <f>AVERAGE(F$2:F8709)</f>
        <v>21109.749641530136</v>
      </c>
    </row>
    <row r="8710" spans="1:7" x14ac:dyDescent="0.25">
      <c r="B8710">
        <v>0.96923076923076923</v>
      </c>
      <c r="C8710" s="76" t="s">
        <v>81</v>
      </c>
      <c r="E8710">
        <f t="shared" ca="1" si="239"/>
        <v>7.3353897505678223E-2</v>
      </c>
      <c r="F8710">
        <v>1.5936599423631121</v>
      </c>
      <c r="G8710">
        <f>AVERAGE(F$2:F8710)</f>
        <v>21107.325923998666</v>
      </c>
    </row>
    <row r="8711" spans="1:7" x14ac:dyDescent="0.25">
      <c r="A8711" s="75" t="s">
        <v>4</v>
      </c>
      <c r="B8711">
        <v>0.23076923076923078</v>
      </c>
      <c r="C8711" s="76" t="s">
        <v>82</v>
      </c>
      <c r="E8711">
        <f t="shared" ca="1" si="239"/>
        <v>0.94281352715002931</v>
      </c>
      <c r="F8711">
        <v>6.8740157480314963</v>
      </c>
      <c r="G8711">
        <f>AVERAGE(F$2:F8711)</f>
        <v>21104.903369244559</v>
      </c>
    </row>
    <row r="8712" spans="1:7" x14ac:dyDescent="0.25">
      <c r="A8712" s="75" t="s">
        <v>4</v>
      </c>
      <c r="B8712">
        <v>4</v>
      </c>
      <c r="C8712" s="76" t="s">
        <v>83</v>
      </c>
      <c r="E8712">
        <f t="shared" ca="1" si="239"/>
        <v>0.7141231895281368</v>
      </c>
      <c r="F8712">
        <v>1.7272727272727273</v>
      </c>
      <c r="G8712">
        <f>AVERAGE(F$2:F8712)</f>
        <v>21102.480779863716</v>
      </c>
    </row>
    <row r="8713" spans="1:7" x14ac:dyDescent="0.25">
      <c r="A8713" s="75" t="s">
        <v>4</v>
      </c>
      <c r="B8713">
        <v>19</v>
      </c>
      <c r="C8713" s="76" t="s">
        <v>84</v>
      </c>
      <c r="E8713">
        <f t="shared" ca="1" si="239"/>
        <v>0.24791118348838748</v>
      </c>
      <c r="F8713">
        <v>0.33333333333333331</v>
      </c>
      <c r="G8713">
        <f>AVERAGE(F$2:F8713)</f>
        <v>21100.058586630646</v>
      </c>
    </row>
    <row r="8714" spans="1:7" x14ac:dyDescent="0.25">
      <c r="A8714" s="75" t="s">
        <v>4</v>
      </c>
      <c r="B8714">
        <v>9.6666666666666661</v>
      </c>
      <c r="C8714" s="76" t="s">
        <v>85</v>
      </c>
      <c r="E8714">
        <f t="shared" ca="1" si="239"/>
        <v>0.73329184316818086</v>
      </c>
      <c r="F8714">
        <v>0.8</v>
      </c>
      <c r="G8714">
        <f>AVERAGE(F$2:F8714)</f>
        <v>21097.637002952622</v>
      </c>
    </row>
    <row r="8715" spans="1:7" x14ac:dyDescent="0.25">
      <c r="A8715" s="75" t="s">
        <v>4</v>
      </c>
      <c r="B8715">
        <v>16.454545454545453</v>
      </c>
      <c r="C8715" s="76" t="s">
        <v>86</v>
      </c>
      <c r="E8715">
        <f t="shared" ca="1" si="239"/>
        <v>4.8005200729360764E-3</v>
      </c>
      <c r="F8715">
        <v>0.375</v>
      </c>
      <c r="G8715">
        <f>AVERAGE(F$2:F8715)</f>
        <v>21095.215926294033</v>
      </c>
    </row>
    <row r="8716" spans="1:7" x14ac:dyDescent="0.25">
      <c r="A8716" s="75" t="s">
        <v>4</v>
      </c>
      <c r="B8716">
        <v>0.25000000000000006</v>
      </c>
      <c r="C8716" s="76" t="s">
        <v>87</v>
      </c>
      <c r="E8716">
        <f t="shared" ca="1" si="239"/>
        <v>0.72642119162552554</v>
      </c>
      <c r="F8716">
        <v>7.333333333333333</v>
      </c>
      <c r="G8716">
        <f>AVERAGE(F$2:F8716)</f>
        <v>21092.796203678663</v>
      </c>
    </row>
    <row r="8717" spans="1:7" x14ac:dyDescent="0.25">
      <c r="A8717" s="75" t="s">
        <v>4</v>
      </c>
      <c r="B8717">
        <v>3</v>
      </c>
      <c r="C8717" s="76" t="s">
        <v>88</v>
      </c>
      <c r="E8717">
        <f t="shared" ca="1" si="239"/>
        <v>0.44417349911725967</v>
      </c>
      <c r="F8717">
        <v>0.22301718339142665</v>
      </c>
      <c r="G8717">
        <f>AVERAGE(F$2:F8717)</f>
        <v>21090.376220522801</v>
      </c>
    </row>
    <row r="8718" spans="1:7" x14ac:dyDescent="0.25">
      <c r="A8718" s="75" t="s">
        <v>4</v>
      </c>
      <c r="B8718">
        <v>0.99990000000000001</v>
      </c>
      <c r="C8718" s="76" t="s">
        <v>89</v>
      </c>
      <c r="E8718">
        <f t="shared" ca="1" si="239"/>
        <v>0.55924354155444367</v>
      </c>
      <c r="F8718">
        <v>4.2944785276073622E-2</v>
      </c>
      <c r="G8718">
        <f>AVERAGE(F$2:F8718)</f>
        <v>21087.956771942354</v>
      </c>
    </row>
    <row r="8719" spans="1:7" x14ac:dyDescent="0.25">
      <c r="A8719" s="75" t="s">
        <v>4</v>
      </c>
      <c r="B8719">
        <v>0</v>
      </c>
      <c r="C8719" s="76" t="s">
        <v>90</v>
      </c>
      <c r="E8719">
        <f t="shared" ca="1" si="239"/>
        <v>0.31755818551771164</v>
      </c>
      <c r="F8719">
        <v>0.85</v>
      </c>
      <c r="G8719">
        <f>AVERAGE(F$2:F8719)</f>
        <v>21085.537970982048</v>
      </c>
    </row>
    <row r="8720" spans="1:7" x14ac:dyDescent="0.25">
      <c r="B8720">
        <v>0.47692307692307695</v>
      </c>
      <c r="C8720" s="76" t="s">
        <v>81</v>
      </c>
      <c r="E8720">
        <f t="shared" ca="1" si="239"/>
        <v>0.29088261038760299</v>
      </c>
      <c r="F8720">
        <v>0.5</v>
      </c>
      <c r="G8720">
        <f>AVERAGE(F$2:F8720)</f>
        <v>21083.119684714016</v>
      </c>
    </row>
    <row r="8721" spans="1:7" x14ac:dyDescent="0.25">
      <c r="A8721" s="75" t="s">
        <v>5</v>
      </c>
      <c r="B8721">
        <v>0.99996923076923072</v>
      </c>
      <c r="C8721" s="76" t="s">
        <v>82</v>
      </c>
      <c r="E8721">
        <f t="shared" ca="1" si="239"/>
        <v>0.65066881127699361</v>
      </c>
      <c r="F8721">
        <v>1.5146689019279129</v>
      </c>
      <c r="G8721">
        <f>AVERAGE(F$2:F8721)</f>
        <v>21080.702069459909</v>
      </c>
    </row>
    <row r="8722" spans="1:7" x14ac:dyDescent="0.25">
      <c r="A8722" s="75" t="s">
        <v>5</v>
      </c>
      <c r="B8722">
        <v>0.99950000000000006</v>
      </c>
      <c r="C8722" s="76" t="s">
        <v>83</v>
      </c>
      <c r="E8722">
        <f t="shared" ca="1" si="239"/>
        <v>0.21240333463645733</v>
      </c>
      <c r="F8722">
        <v>0.27299163940385318</v>
      </c>
      <c r="G8722">
        <f>AVERAGE(F$2:F8722)</f>
        <v>21078.284866263279</v>
      </c>
    </row>
    <row r="8723" spans="1:7" x14ac:dyDescent="0.25">
      <c r="A8723" s="75" t="s">
        <v>5</v>
      </c>
      <c r="B8723">
        <v>0.99800000000000011</v>
      </c>
      <c r="C8723" s="76" t="s">
        <v>84</v>
      </c>
      <c r="E8723">
        <f t="shared" ca="1" si="239"/>
        <v>0.12676260310325971</v>
      </c>
      <c r="F8723">
        <v>3.7244094488188977</v>
      </c>
      <c r="G8723">
        <f>AVERAGE(F$2:F8723)</f>
        <v>21075.868613057959</v>
      </c>
    </row>
    <row r="8724" spans="1:7" x14ac:dyDescent="0.25">
      <c r="A8724" s="75" t="s">
        <v>5</v>
      </c>
      <c r="B8724">
        <v>0.99652777777777779</v>
      </c>
      <c r="C8724" s="76" t="s">
        <v>85</v>
      </c>
      <c r="E8724">
        <f t="shared" ca="1" si="239"/>
        <v>0.3389192421503755</v>
      </c>
      <c r="F8724">
        <v>0.19565217391304351</v>
      </c>
      <c r="G8724">
        <f>AVERAGE(F$2:F8724)</f>
        <v>21073.452509313734</v>
      </c>
    </row>
    <row r="8725" spans="1:7" x14ac:dyDescent="0.25">
      <c r="A8725" s="75" t="s">
        <v>5</v>
      </c>
      <c r="B8725">
        <v>0.98545454545454547</v>
      </c>
      <c r="C8725" s="76" t="s">
        <v>86</v>
      </c>
      <c r="E8725">
        <f t="shared" ca="1" si="239"/>
        <v>0.59137110733062992</v>
      </c>
      <c r="F8725">
        <v>0.4</v>
      </c>
      <c r="G8725">
        <f>AVERAGE(F$2:F8725)</f>
        <v>21071.036982891299</v>
      </c>
    </row>
    <row r="8726" spans="1:7" x14ac:dyDescent="0.25">
      <c r="A8726" s="75" t="s">
        <v>5</v>
      </c>
      <c r="B8726">
        <v>0.24999999999999994</v>
      </c>
      <c r="C8726" s="76" t="s">
        <v>87</v>
      </c>
      <c r="E8726">
        <f t="shared" ca="1" si="239"/>
        <v>0.94847396196991474</v>
      </c>
      <c r="F8726">
        <v>0.5625</v>
      </c>
      <c r="G8726">
        <f>AVERAGE(F$2:F8726)</f>
        <v>21068.622028795839</v>
      </c>
    </row>
    <row r="8727" spans="1:7" x14ac:dyDescent="0.25">
      <c r="A8727" s="75" t="s">
        <v>5</v>
      </c>
      <c r="B8727">
        <v>0</v>
      </c>
      <c r="C8727" s="76" t="s">
        <v>88</v>
      </c>
      <c r="E8727">
        <f t="shared" ca="1" si="239"/>
        <v>0.5584199032345798</v>
      </c>
      <c r="F8727">
        <v>0.25000000000000006</v>
      </c>
      <c r="G8727">
        <f>AVERAGE(F$2:F8727)</f>
        <v>21066.207592395564</v>
      </c>
    </row>
    <row r="8728" spans="1:7" x14ac:dyDescent="0.25">
      <c r="A8728" s="75" t="s">
        <v>5</v>
      </c>
      <c r="B8728">
        <v>0.99999000000000005</v>
      </c>
      <c r="C8728" s="76" t="s">
        <v>89</v>
      </c>
      <c r="E8728">
        <f t="shared" ca="1" si="239"/>
        <v>9.3091419664380615E-3</v>
      </c>
      <c r="F8728">
        <v>0.83333333333333337</v>
      </c>
      <c r="G8728">
        <f>AVERAGE(F$2:F8728)</f>
        <v>21063.793776163293</v>
      </c>
    </row>
    <row r="8729" spans="1:7" x14ac:dyDescent="0.25">
      <c r="A8729" s="75" t="s">
        <v>5</v>
      </c>
      <c r="B8729">
        <v>0.28571428571428564</v>
      </c>
      <c r="C8729" s="76" t="s">
        <v>90</v>
      </c>
      <c r="E8729">
        <f t="shared" ca="1" si="239"/>
        <v>7.9382726451043273E-2</v>
      </c>
      <c r="F8729">
        <v>0.79452054794520544</v>
      </c>
      <c r="G8729">
        <f>AVERAGE(F$2:F8729)</f>
        <v>21061.380508604216</v>
      </c>
    </row>
    <row r="8730" spans="1:7" x14ac:dyDescent="0.25">
      <c r="B8730">
        <v>0.96923076923076923</v>
      </c>
      <c r="C8730" s="76" t="s">
        <v>81</v>
      </c>
      <c r="E8730">
        <f t="shared" ca="1" si="239"/>
        <v>0.3356202401188596</v>
      </c>
      <c r="F8730">
        <v>0.5</v>
      </c>
      <c r="G8730">
        <f>AVERAGE(F$2:F8730)</f>
        <v>21058.967760235719</v>
      </c>
    </row>
    <row r="8731" spans="1:7" x14ac:dyDescent="0.25">
      <c r="A8731" s="75" t="s">
        <v>6</v>
      </c>
      <c r="B8731">
        <v>0.38461538461538458</v>
      </c>
      <c r="C8731" s="76" t="s">
        <v>82</v>
      </c>
      <c r="E8731">
        <f t="shared" ca="1" si="239"/>
        <v>0.96103934928978663</v>
      </c>
      <c r="F8731">
        <v>0.84796655264158116</v>
      </c>
      <c r="G8731">
        <f>AVERAGE(F$2:F8731)</f>
        <v>21056.555604474703</v>
      </c>
    </row>
    <row r="8732" spans="1:7" x14ac:dyDescent="0.25">
      <c r="A8732" s="75" t="s">
        <v>6</v>
      </c>
      <c r="B8732">
        <v>17.75</v>
      </c>
      <c r="C8732" s="76" t="s">
        <v>83</v>
      </c>
      <c r="E8732">
        <f t="shared" ca="1" si="239"/>
        <v>0.4124019960574058</v>
      </c>
      <c r="F8732">
        <v>0.92</v>
      </c>
      <c r="G8732">
        <f>AVERAGE(F$2:F8732)</f>
        <v>21054.144009513704</v>
      </c>
    </row>
    <row r="8733" spans="1:7" x14ac:dyDescent="0.25">
      <c r="A8733" s="75" t="s">
        <v>6</v>
      </c>
      <c r="B8733">
        <v>79</v>
      </c>
      <c r="C8733" s="76" t="s">
        <v>84</v>
      </c>
      <c r="E8733">
        <f t="shared" ca="1" si="239"/>
        <v>0.8180132241886906</v>
      </c>
      <c r="F8733">
        <v>3.8961038961038939E-2</v>
      </c>
      <c r="G8733">
        <f>AVERAGE(F$2:F8733)</f>
        <v>21051.732866012964</v>
      </c>
    </row>
    <row r="8734" spans="1:7" x14ac:dyDescent="0.25">
      <c r="A8734" s="75" t="s">
        <v>6</v>
      </c>
      <c r="B8734">
        <v>0.97222222222222221</v>
      </c>
      <c r="C8734" s="76" t="s">
        <v>85</v>
      </c>
      <c r="E8734">
        <f t="shared" ca="1" si="239"/>
        <v>0.7589142561618013</v>
      </c>
      <c r="F8734">
        <v>5.9322033898305024E-2</v>
      </c>
      <c r="G8734">
        <f>AVERAGE(F$2:F8734)</f>
        <v>21049.322277035066</v>
      </c>
    </row>
    <row r="8735" spans="1:7" x14ac:dyDescent="0.25">
      <c r="A8735" s="75" t="s">
        <v>6</v>
      </c>
      <c r="B8735">
        <v>0.97727272727272729</v>
      </c>
      <c r="C8735" s="76" t="s">
        <v>86</v>
      </c>
      <c r="E8735">
        <f t="shared" ca="1" si="239"/>
        <v>0.16201392536380133</v>
      </c>
      <c r="F8735">
        <v>0.80430528375733856</v>
      </c>
      <c r="G8735">
        <f>AVERAGE(F$2:F8735)</f>
        <v>21046.912325355221</v>
      </c>
    </row>
    <row r="8736" spans="1:7" x14ac:dyDescent="0.25">
      <c r="A8736" s="75" t="s">
        <v>6</v>
      </c>
      <c r="B8736">
        <v>0.40000000000000008</v>
      </c>
      <c r="C8736" s="76" t="s">
        <v>87</v>
      </c>
      <c r="E8736">
        <f t="shared" ca="1" si="239"/>
        <v>0.55440885819129027</v>
      </c>
      <c r="F8736">
        <v>0.2</v>
      </c>
      <c r="G8736">
        <f>AVERAGE(F$2:F8736)</f>
        <v>21044.502856285344</v>
      </c>
    </row>
    <row r="8737" spans="1:7" x14ac:dyDescent="0.25">
      <c r="A8737" s="75" t="s">
        <v>6</v>
      </c>
      <c r="B8737">
        <v>0</v>
      </c>
      <c r="C8737" s="76" t="s">
        <v>88</v>
      </c>
      <c r="E8737">
        <f t="shared" ca="1" si="239"/>
        <v>0.72025100201084069</v>
      </c>
      <c r="F8737">
        <v>21.15330084182543</v>
      </c>
      <c r="G8737">
        <f>AVERAGE(F$2:F8737)</f>
        <v>21042.096337334402</v>
      </c>
    </row>
    <row r="8738" spans="1:7" x14ac:dyDescent="0.25">
      <c r="A8738" s="75" t="s">
        <v>6</v>
      </c>
      <c r="B8738">
        <v>0.75</v>
      </c>
      <c r="C8738" s="76" t="s">
        <v>89</v>
      </c>
      <c r="E8738">
        <f t="shared" ca="1" si="239"/>
        <v>0.38214924542458495</v>
      </c>
      <c r="F8738">
        <v>2.3849999999999998</v>
      </c>
      <c r="G8738">
        <f>AVERAGE(F$2:F8738)</f>
        <v>21039.688221123193</v>
      </c>
    </row>
    <row r="8739" spans="1:7" x14ac:dyDescent="0.25">
      <c r="A8739" s="75" t="s">
        <v>6</v>
      </c>
      <c r="B8739">
        <v>0.28571428571428564</v>
      </c>
      <c r="C8739" s="76" t="s">
        <v>90</v>
      </c>
      <c r="E8739">
        <f t="shared" ca="1" si="239"/>
        <v>0.1545443297094411</v>
      </c>
      <c r="F8739">
        <v>0.20168067226890757</v>
      </c>
      <c r="G8739">
        <f>AVERAGE(F$2:F8739)</f>
        <v>21037.280406229573</v>
      </c>
    </row>
    <row r="8740" spans="1:7" x14ac:dyDescent="0.25">
      <c r="B8740">
        <v>0.81538461538461537</v>
      </c>
      <c r="C8740" s="76" t="s">
        <v>81</v>
      </c>
      <c r="E8740">
        <f t="shared" ca="1" si="239"/>
        <v>0.35800775781337191</v>
      </c>
      <c r="F8740">
        <v>0.38144329896907214</v>
      </c>
      <c r="G8740">
        <f>AVERAGE(F$2:F8740)</f>
        <v>21034.873162956548</v>
      </c>
    </row>
    <row r="8741" spans="1:7" x14ac:dyDescent="0.25">
      <c r="A8741" s="75" t="s">
        <v>7</v>
      </c>
      <c r="B8741">
        <v>0.23076923076923078</v>
      </c>
      <c r="C8741" s="76" t="s">
        <v>82</v>
      </c>
      <c r="E8741">
        <f t="shared" ca="1" si="239"/>
        <v>0.42957522509028256</v>
      </c>
      <c r="F8741">
        <v>0.18616144975288304</v>
      </c>
      <c r="G8741">
        <f>AVERAGE(F$2:F8741)</f>
        <v>21032.466448196654</v>
      </c>
    </row>
    <row r="8742" spans="1:7" x14ac:dyDescent="0.25">
      <c r="A8742" s="75" t="s">
        <v>7</v>
      </c>
      <c r="B8742">
        <v>11.5</v>
      </c>
      <c r="C8742" s="76" t="s">
        <v>83</v>
      </c>
      <c r="E8742">
        <f t="shared" ca="1" si="239"/>
        <v>0.29350272357181895</v>
      </c>
      <c r="F8742">
        <v>17.181818181818183</v>
      </c>
      <c r="G8742">
        <f>AVERAGE(F$2:F8742)</f>
        <v>21030.062228470077</v>
      </c>
    </row>
    <row r="8743" spans="1:7" x14ac:dyDescent="0.25">
      <c r="A8743" s="75" t="s">
        <v>7</v>
      </c>
      <c r="B8743">
        <v>39</v>
      </c>
      <c r="C8743" s="76" t="s">
        <v>84</v>
      </c>
      <c r="E8743">
        <f t="shared" ca="1" si="239"/>
        <v>0.36708981553336673</v>
      </c>
      <c r="F8743">
        <v>7.333333333333333</v>
      </c>
      <c r="G8743">
        <f>AVERAGE(F$2:F8743)</f>
        <v>21027.657432211196</v>
      </c>
    </row>
    <row r="8744" spans="1:7" x14ac:dyDescent="0.25">
      <c r="A8744" s="75" t="s">
        <v>7</v>
      </c>
      <c r="B8744">
        <v>0.83333333333333337</v>
      </c>
      <c r="C8744" s="76" t="s">
        <v>85</v>
      </c>
      <c r="E8744">
        <f t="shared" ca="1" si="239"/>
        <v>0.72585758563335256</v>
      </c>
      <c r="F8744">
        <v>0.250814332247557</v>
      </c>
      <c r="G8744">
        <f>AVERAGE(F$2:F8744)</f>
        <v>21025.252375981308</v>
      </c>
    </row>
    <row r="8745" spans="1:7" x14ac:dyDescent="0.25">
      <c r="A8745" s="75" t="s">
        <v>7</v>
      </c>
      <c r="B8745">
        <v>0.45454545454545453</v>
      </c>
      <c r="C8745" s="76" t="s">
        <v>86</v>
      </c>
      <c r="E8745">
        <f t="shared" ca="1" si="239"/>
        <v>0.86087534800737631</v>
      </c>
      <c r="F8745">
        <v>0.44927536231884052</v>
      </c>
      <c r="G8745">
        <f>AVERAGE(F$2:F8745)</f>
        <v>21022.847892552603</v>
      </c>
    </row>
    <row r="8746" spans="1:7" x14ac:dyDescent="0.25">
      <c r="A8746" s="75" t="s">
        <v>7</v>
      </c>
      <c r="B8746">
        <v>2.75</v>
      </c>
      <c r="C8746" s="76" t="s">
        <v>87</v>
      </c>
      <c r="E8746">
        <f t="shared" ca="1" si="239"/>
        <v>0.3106007127940893</v>
      </c>
      <c r="F8746">
        <v>1.7677100494233937</v>
      </c>
      <c r="G8746">
        <f>AVERAGE(F$2:F8746)</f>
        <v>21020.444109798744</v>
      </c>
    </row>
    <row r="8747" spans="1:7" x14ac:dyDescent="0.25">
      <c r="A8747" s="75" t="s">
        <v>7</v>
      </c>
      <c r="B8747">
        <v>0.7</v>
      </c>
      <c r="C8747" s="76" t="s">
        <v>88</v>
      </c>
      <c r="E8747">
        <f t="shared" ca="1" si="239"/>
        <v>3.2113162071548573E-2</v>
      </c>
      <c r="F8747">
        <v>0.61914664032854794</v>
      </c>
      <c r="G8747">
        <f>AVERAGE(F$2:F8747)</f>
        <v>21018.040745407805</v>
      </c>
    </row>
    <row r="8748" spans="1:7" x14ac:dyDescent="0.25">
      <c r="A8748" s="75" t="s">
        <v>7</v>
      </c>
      <c r="B8748">
        <v>0.65</v>
      </c>
      <c r="C8748" s="76" t="s">
        <v>89</v>
      </c>
      <c r="E8748">
        <f t="shared" ca="1" si="239"/>
        <v>8.5449968989705138E-2</v>
      </c>
      <c r="F8748">
        <v>9.090909090909087E-2</v>
      </c>
      <c r="G8748">
        <f>AVERAGE(F$2:F8748)</f>
        <v>21015.637870154998</v>
      </c>
    </row>
    <row r="8749" spans="1:7" x14ac:dyDescent="0.25">
      <c r="A8749" s="75" t="s">
        <v>7</v>
      </c>
      <c r="B8749">
        <v>0</v>
      </c>
      <c r="C8749" s="76" t="s">
        <v>90</v>
      </c>
      <c r="E8749">
        <f t="shared" ca="1" si="239"/>
        <v>0.15469999864718254</v>
      </c>
      <c r="F8749">
        <v>0.46276595744680843</v>
      </c>
      <c r="G8749">
        <f>AVERAGE(F$2:F8749)</f>
        <v>21013.235586764029</v>
      </c>
    </row>
    <row r="8750" spans="1:7" x14ac:dyDescent="0.25">
      <c r="B8750">
        <v>0.96923076923076923</v>
      </c>
      <c r="C8750" s="76" t="s">
        <v>81</v>
      </c>
      <c r="E8750">
        <f t="shared" ca="1" si="239"/>
        <v>0.53180360980093033</v>
      </c>
      <c r="F8750">
        <v>2.0555555555555558</v>
      </c>
      <c r="G8750">
        <f>AVERAGE(F$2:F8750)</f>
        <v>21010.834034583069</v>
      </c>
    </row>
    <row r="8751" spans="1:7" x14ac:dyDescent="0.25">
      <c r="A8751" s="75" t="s">
        <v>8</v>
      </c>
      <c r="B8751">
        <v>0.84615384615384615</v>
      </c>
      <c r="C8751" s="76" t="s">
        <v>82</v>
      </c>
      <c r="E8751">
        <f t="shared" ca="1" si="239"/>
        <v>0.27994091059506065</v>
      </c>
      <c r="F8751">
        <v>0.66442953020134232</v>
      </c>
      <c r="G8751">
        <f>AVERAGE(F$2:F8751)</f>
        <v>21008.432872342491</v>
      </c>
    </row>
    <row r="8752" spans="1:7" x14ac:dyDescent="0.25">
      <c r="A8752" s="75" t="s">
        <v>8</v>
      </c>
      <c r="B8752">
        <v>9</v>
      </c>
      <c r="C8752" s="76" t="s">
        <v>83</v>
      </c>
      <c r="E8752">
        <f t="shared" ca="1" si="239"/>
        <v>0.86503970799573737</v>
      </c>
      <c r="F8752">
        <v>0.66666666666666663</v>
      </c>
      <c r="G8752">
        <f>AVERAGE(F$2:F8752)</f>
        <v>21006.032259131924</v>
      </c>
    </row>
    <row r="8753" spans="1:7" x14ac:dyDescent="0.25">
      <c r="A8753" s="75" t="s">
        <v>8</v>
      </c>
      <c r="B8753">
        <v>39</v>
      </c>
      <c r="C8753" s="76" t="s">
        <v>84</v>
      </c>
      <c r="E8753">
        <f t="shared" ca="1" si="239"/>
        <v>0.13881516257389748</v>
      </c>
      <c r="F8753">
        <v>0.90215264187866928</v>
      </c>
      <c r="G8753">
        <f>AVERAGE(F$2:F8753)</f>
        <v>21003.632221414086</v>
      </c>
    </row>
    <row r="8754" spans="1:7" x14ac:dyDescent="0.25">
      <c r="A8754" s="75" t="s">
        <v>8</v>
      </c>
      <c r="B8754">
        <v>63</v>
      </c>
      <c r="C8754" s="76" t="s">
        <v>85</v>
      </c>
      <c r="E8754">
        <f t="shared" ca="1" si="239"/>
        <v>0.95248502497699516</v>
      </c>
      <c r="F8754">
        <v>0.6</v>
      </c>
      <c r="G8754">
        <f>AVERAGE(F$2:F8754)</f>
        <v>21001.232697568386</v>
      </c>
    </row>
    <row r="8755" spans="1:7" x14ac:dyDescent="0.25">
      <c r="A8755" s="75" t="s">
        <v>8</v>
      </c>
      <c r="B8755">
        <v>208.45454545454547</v>
      </c>
      <c r="C8755" s="76" t="s">
        <v>86</v>
      </c>
      <c r="E8755">
        <f t="shared" ca="1" si="239"/>
        <v>0.25205402685420164</v>
      </c>
      <c r="F8755">
        <v>7.333333333333333</v>
      </c>
      <c r="G8755">
        <f>AVERAGE(F$2:F8755)</f>
        <v>20998.834491106856</v>
      </c>
    </row>
    <row r="8756" spans="1:7" x14ac:dyDescent="0.25">
      <c r="A8756" s="75" t="s">
        <v>8</v>
      </c>
      <c r="B8756">
        <v>18.999999999999996</v>
      </c>
      <c r="C8756" s="76" t="s">
        <v>87</v>
      </c>
      <c r="E8756">
        <f t="shared" ca="1" si="239"/>
        <v>0.75137527301404683</v>
      </c>
      <c r="F8756">
        <v>0.66666666666666663</v>
      </c>
      <c r="G8756">
        <f>AVERAGE(F$2:F8756)</f>
        <v>20996.436071024109</v>
      </c>
    </row>
    <row r="8757" spans="1:7" x14ac:dyDescent="0.25">
      <c r="A8757" s="75" t="s">
        <v>8</v>
      </c>
      <c r="B8757">
        <v>0.998</v>
      </c>
      <c r="C8757" s="76" t="s">
        <v>88</v>
      </c>
      <c r="E8757">
        <f t="shared" ca="1" si="239"/>
        <v>0.95903416432795174</v>
      </c>
      <c r="F8757">
        <v>9.0179288199090157E-2</v>
      </c>
      <c r="G8757">
        <f>AVERAGE(F$2:F8757)</f>
        <v>20994.038132936887</v>
      </c>
    </row>
    <row r="8758" spans="1:7" x14ac:dyDescent="0.25">
      <c r="A8758" s="75" t="s">
        <v>8</v>
      </c>
      <c r="B8758">
        <v>0.9</v>
      </c>
      <c r="C8758" s="76" t="s">
        <v>89</v>
      </c>
      <c r="E8758">
        <f t="shared" ca="1" si="239"/>
        <v>0.63084869231143537</v>
      </c>
      <c r="F8758">
        <v>0.9107142857142857</v>
      </c>
      <c r="G8758">
        <f>AVERAGE(F$2:F8758)</f>
        <v>20991.640836212136</v>
      </c>
    </row>
    <row r="8759" spans="1:7" x14ac:dyDescent="0.25">
      <c r="A8759" s="75" t="s">
        <v>8</v>
      </c>
      <c r="B8759">
        <v>0.64285714285714279</v>
      </c>
      <c r="C8759" s="76" t="s">
        <v>90</v>
      </c>
      <c r="E8759">
        <f t="shared" ca="1" si="239"/>
        <v>1.9737037450477946E-2</v>
      </c>
      <c r="F8759">
        <v>7.6363636363636367</v>
      </c>
      <c r="G8759">
        <f>AVERAGE(F$2:F8759)</f>
        <v>20989.244854883913</v>
      </c>
    </row>
    <row r="8760" spans="1:7" x14ac:dyDescent="0.25">
      <c r="B8760">
        <v>4.907692307692308</v>
      </c>
      <c r="C8760" s="76" t="s">
        <v>81</v>
      </c>
      <c r="E8760">
        <f t="shared" ca="1" si="239"/>
        <v>1.5214526073418555E-2</v>
      </c>
      <c r="F8760">
        <v>0</v>
      </c>
      <c r="G8760">
        <f>AVERAGE(F$2:F8760)</f>
        <v>20986.848548815309</v>
      </c>
    </row>
    <row r="8761" spans="1:7" x14ac:dyDescent="0.25">
      <c r="A8761" s="75" t="s">
        <v>9</v>
      </c>
      <c r="B8761">
        <v>0.30769230769230771</v>
      </c>
      <c r="C8761" s="76" t="s">
        <v>82</v>
      </c>
      <c r="E8761">
        <f t="shared" ca="1" si="239"/>
        <v>0.45629820894994655</v>
      </c>
      <c r="F8761">
        <v>0.77272727272727271</v>
      </c>
      <c r="G8761">
        <f>AVERAGE(F$2:F8761)</f>
        <v>20984.452878059426</v>
      </c>
    </row>
    <row r="8762" spans="1:7" x14ac:dyDescent="0.25">
      <c r="A8762" s="75" t="s">
        <v>9</v>
      </c>
      <c r="B8762">
        <v>1.5</v>
      </c>
      <c r="C8762" s="76" t="s">
        <v>83</v>
      </c>
      <c r="E8762">
        <f t="shared" ca="1" si="239"/>
        <v>0.81942706334076898</v>
      </c>
      <c r="F8762">
        <v>0.2805755395683453</v>
      </c>
      <c r="G8762">
        <f>AVERAGE(F$2:F8762)</f>
        <v>20982.057698022614</v>
      </c>
    </row>
    <row r="8763" spans="1:7" x14ac:dyDescent="0.25">
      <c r="A8763" s="75" t="s">
        <v>9</v>
      </c>
      <c r="B8763">
        <v>49</v>
      </c>
      <c r="C8763" s="76" t="s">
        <v>84</v>
      </c>
      <c r="E8763">
        <f t="shared" ca="1" si="239"/>
        <v>0.21381022196817334</v>
      </c>
      <c r="F8763">
        <v>0.1111111111111111</v>
      </c>
      <c r="G8763">
        <f>AVERAGE(F$2:F8763)</f>
        <v>20979.663045364898</v>
      </c>
    </row>
    <row r="8764" spans="1:7" x14ac:dyDescent="0.25">
      <c r="A8764" s="75" t="s">
        <v>9</v>
      </c>
      <c r="B8764">
        <v>0</v>
      </c>
      <c r="C8764" s="76" t="s">
        <v>85</v>
      </c>
      <c r="E8764">
        <f t="shared" ca="1" si="239"/>
        <v>0.63740445970740733</v>
      </c>
      <c r="F8764">
        <v>0.7142857142857143</v>
      </c>
      <c r="G8764">
        <f>AVERAGE(F$2:F8764)</f>
        <v>20977.269008076335</v>
      </c>
    </row>
    <row r="8765" spans="1:7" x14ac:dyDescent="0.25">
      <c r="A8765" s="75" t="s">
        <v>9</v>
      </c>
      <c r="B8765">
        <v>0.45454545454545453</v>
      </c>
      <c r="C8765" s="76" t="s">
        <v>86</v>
      </c>
      <c r="E8765">
        <f t="shared" ca="1" si="239"/>
        <v>0.22708693430771254</v>
      </c>
      <c r="F8765">
        <v>0.32750504371217221</v>
      </c>
      <c r="G8765">
        <f>AVERAGE(F$2:F8765)</f>
        <v>20974.875472989272</v>
      </c>
    </row>
    <row r="8766" spans="1:7" x14ac:dyDescent="0.25">
      <c r="A8766" s="75" t="s">
        <v>9</v>
      </c>
      <c r="B8766">
        <v>0.5</v>
      </c>
      <c r="C8766" s="76" t="s">
        <v>87</v>
      </c>
      <c r="E8766">
        <f t="shared" ca="1" si="239"/>
        <v>0.38578681159736594</v>
      </c>
      <c r="F8766">
        <v>0.8666666666666667</v>
      </c>
      <c r="G8766">
        <f>AVERAGE(F$2:F8766)</f>
        <v>20972.482545572693</v>
      </c>
    </row>
    <row r="8767" spans="1:7" x14ac:dyDescent="0.25">
      <c r="A8767" s="75" t="s">
        <v>9</v>
      </c>
      <c r="B8767">
        <v>0.4</v>
      </c>
      <c r="C8767" s="76" t="s">
        <v>88</v>
      </c>
      <c r="E8767">
        <f t="shared" ca="1" si="239"/>
        <v>0.46672104757300681</v>
      </c>
      <c r="F8767">
        <v>0.20000000000000004</v>
      </c>
      <c r="G8767">
        <f>AVERAGE(F$2:F8767)</f>
        <v>20970.090088061217</v>
      </c>
    </row>
    <row r="8768" spans="1:7" x14ac:dyDescent="0.25">
      <c r="A8768" s="75" t="s">
        <v>9</v>
      </c>
      <c r="B8768">
        <v>0.9</v>
      </c>
      <c r="C8768" s="76" t="s">
        <v>89</v>
      </c>
      <c r="E8768">
        <f t="shared" ca="1" si="239"/>
        <v>0.84410162351881979</v>
      </c>
      <c r="F8768">
        <v>0.87834549878345503</v>
      </c>
      <c r="G8768">
        <f>AVERAGE(F$2:F8768)</f>
        <v>20967.69825371166</v>
      </c>
    </row>
    <row r="8769" spans="1:7" x14ac:dyDescent="0.25">
      <c r="A8769" s="75" t="s">
        <v>9</v>
      </c>
      <c r="B8769">
        <v>0.28571428571428581</v>
      </c>
      <c r="C8769" s="76" t="s">
        <v>90</v>
      </c>
      <c r="E8769">
        <f t="shared" ca="1" si="239"/>
        <v>0.40826650066239734</v>
      </c>
      <c r="F8769">
        <v>0.1650485436893204</v>
      </c>
      <c r="G8769">
        <f>AVERAGE(F$2:F8769)</f>
        <v>20965.306883592457</v>
      </c>
    </row>
    <row r="8770" spans="1:7" x14ac:dyDescent="0.25">
      <c r="B8770">
        <v>0.46153846153846156</v>
      </c>
      <c r="C8770" s="76" t="s">
        <v>81</v>
      </c>
      <c r="E8770">
        <f t="shared" ref="E8770:E8833" ca="1" si="240">RAND()</f>
        <v>0.97404782253566524</v>
      </c>
      <c r="F8770">
        <v>3.7619047619047619</v>
      </c>
      <c r="G8770">
        <f>AVERAGE(F$2:F8770)</f>
        <v>20962.916469066422</v>
      </c>
    </row>
    <row r="8771" spans="1:7" x14ac:dyDescent="0.25">
      <c r="A8771" s="75" t="s">
        <v>10</v>
      </c>
      <c r="B8771">
        <v>0.23076923076923078</v>
      </c>
      <c r="C8771" s="76" t="s">
        <v>82</v>
      </c>
      <c r="E8771">
        <f t="shared" ca="1" si="240"/>
        <v>0.63232533831912452</v>
      </c>
      <c r="F8771">
        <v>0.9825174825174825</v>
      </c>
      <c r="G8771">
        <f>AVERAGE(F$2:F8771)</f>
        <v>20960.526282754952</v>
      </c>
    </row>
    <row r="8772" spans="1:7" x14ac:dyDescent="0.25">
      <c r="A8772" s="75" t="s">
        <v>10</v>
      </c>
      <c r="B8772">
        <v>17.75</v>
      </c>
      <c r="C8772" s="76" t="s">
        <v>83</v>
      </c>
      <c r="E8772">
        <f t="shared" ca="1" si="240"/>
        <v>0.10451911676066572</v>
      </c>
      <c r="F8772">
        <v>0.63043478260869568</v>
      </c>
      <c r="G8772">
        <f>AVERAGE(F$2:F8772)</f>
        <v>20958.13660132205</v>
      </c>
    </row>
    <row r="8773" spans="1:7" x14ac:dyDescent="0.25">
      <c r="A8773" s="75" t="s">
        <v>10</v>
      </c>
      <c r="B8773">
        <v>53</v>
      </c>
      <c r="C8773" s="76" t="s">
        <v>84</v>
      </c>
      <c r="E8773">
        <f t="shared" ca="1" si="240"/>
        <v>0.3564029095270681</v>
      </c>
      <c r="F8773">
        <v>0.42857142857142855</v>
      </c>
      <c r="G8773">
        <f>AVERAGE(F$2:F8773)</f>
        <v>20955.747441719919</v>
      </c>
    </row>
    <row r="8774" spans="1:7" x14ac:dyDescent="0.25">
      <c r="A8774" s="75" t="s">
        <v>10</v>
      </c>
      <c r="B8774">
        <v>639</v>
      </c>
      <c r="C8774" s="76" t="s">
        <v>85</v>
      </c>
      <c r="E8774">
        <f t="shared" ca="1" si="240"/>
        <v>0.48832933233456055</v>
      </c>
      <c r="F8774">
        <v>1.1052631578947367</v>
      </c>
      <c r="G8774">
        <f>AVERAGE(F$2:F8774)</f>
        <v>20953.358903913177</v>
      </c>
    </row>
    <row r="8775" spans="1:7" x14ac:dyDescent="0.25">
      <c r="A8775" s="75" t="s">
        <v>10</v>
      </c>
      <c r="B8775">
        <v>0.59090909090909094</v>
      </c>
      <c r="C8775" s="76" t="s">
        <v>86</v>
      </c>
      <c r="E8775">
        <f t="shared" ca="1" si="240"/>
        <v>0.34326484394391565</v>
      </c>
      <c r="F8775">
        <v>0.59857904085257552</v>
      </c>
      <c r="G8775">
        <f>AVERAGE(F$2:F8775)</f>
        <v>20950.970852816201</v>
      </c>
    </row>
    <row r="8776" spans="1:7" x14ac:dyDescent="0.25">
      <c r="A8776" s="75" t="s">
        <v>10</v>
      </c>
      <c r="B8776">
        <v>13.999999999999998</v>
      </c>
      <c r="C8776" s="76" t="s">
        <v>87</v>
      </c>
      <c r="E8776">
        <f t="shared" ca="1" si="240"/>
        <v>0.80699299048963091</v>
      </c>
      <c r="F8776">
        <v>0.81752090149036705</v>
      </c>
      <c r="G8776">
        <f>AVERAGE(F$2:F8776)</f>
        <v>20948.58337095501</v>
      </c>
    </row>
    <row r="8777" spans="1:7" x14ac:dyDescent="0.25">
      <c r="A8777" s="75" t="s">
        <v>10</v>
      </c>
      <c r="B8777">
        <v>0.99980000000000002</v>
      </c>
      <c r="C8777" s="76" t="s">
        <v>88</v>
      </c>
      <c r="E8777">
        <f t="shared" ca="1" si="240"/>
        <v>0.87612061458363821</v>
      </c>
      <c r="F8777">
        <v>1.0909421607857404</v>
      </c>
      <c r="G8777">
        <f>AVERAGE(F$2:F8777)</f>
        <v>20946.196464342796</v>
      </c>
    </row>
    <row r="8778" spans="1:7" x14ac:dyDescent="0.25">
      <c r="A8778" s="75" t="s">
        <v>10</v>
      </c>
      <c r="B8778">
        <v>0.99995000000000001</v>
      </c>
      <c r="C8778" s="76" t="s">
        <v>89</v>
      </c>
      <c r="E8778">
        <f t="shared" ca="1" si="240"/>
        <v>0.21780405237807066</v>
      </c>
      <c r="F8778">
        <v>0.25</v>
      </c>
      <c r="G8778">
        <f>AVERAGE(F$2:F8778)</f>
        <v>20943.81000581889</v>
      </c>
    </row>
    <row r="8779" spans="1:7" x14ac:dyDescent="0.25">
      <c r="A8779" s="75" t="s">
        <v>10</v>
      </c>
      <c r="B8779">
        <v>0.35714285714285715</v>
      </c>
      <c r="C8779" s="76" t="s">
        <v>90</v>
      </c>
      <c r="E8779">
        <f t="shared" ca="1" si="240"/>
        <v>0.59139427904072228</v>
      </c>
      <c r="F8779">
        <v>0.19093851132686082</v>
      </c>
      <c r="G8779">
        <f>AVERAGE(F$2:F8779)</f>
        <v>20941.424084302904</v>
      </c>
    </row>
    <row r="8780" spans="1:7" x14ac:dyDescent="0.25">
      <c r="B8780">
        <v>6.8769230769230774</v>
      </c>
      <c r="C8780" s="76" t="s">
        <v>81</v>
      </c>
      <c r="E8780">
        <f t="shared" ca="1" si="240"/>
        <v>0.16061289775366994</v>
      </c>
      <c r="F8780">
        <v>0.8571428571428571</v>
      </c>
      <c r="G8780">
        <f>AVERAGE(F$2:F8780)</f>
        <v>20939.038782225056</v>
      </c>
    </row>
    <row r="8781" spans="1:7" x14ac:dyDescent="0.25">
      <c r="A8781" s="75" t="s">
        <v>11</v>
      </c>
      <c r="B8781">
        <v>0.23076923076923078</v>
      </c>
      <c r="C8781" s="76" t="s">
        <v>82</v>
      </c>
      <c r="E8781">
        <f t="shared" ca="1" si="240"/>
        <v>0.48658349262606326</v>
      </c>
      <c r="F8781">
        <v>0.2</v>
      </c>
      <c r="G8781">
        <f>AVERAGE(F$2:F8781)</f>
        <v>20936.653948650768</v>
      </c>
    </row>
    <row r="8782" spans="1:7" x14ac:dyDescent="0.25">
      <c r="A8782" s="75" t="s">
        <v>11</v>
      </c>
      <c r="B8782">
        <v>4</v>
      </c>
      <c r="C8782" s="76" t="s">
        <v>83</v>
      </c>
      <c r="E8782">
        <f t="shared" ca="1" si="240"/>
        <v>0.63356907617252911</v>
      </c>
      <c r="F8782">
        <v>0.9417475728155339</v>
      </c>
      <c r="G8782">
        <f>AVERAGE(F$2:F8782)</f>
        <v>20934.269742728771</v>
      </c>
    </row>
    <row r="8783" spans="1:7" x14ac:dyDescent="0.25">
      <c r="A8783" s="75" t="s">
        <v>11</v>
      </c>
      <c r="B8783">
        <v>9</v>
      </c>
      <c r="C8783" s="76" t="s">
        <v>84</v>
      </c>
      <c r="E8783">
        <f t="shared" ca="1" si="240"/>
        <v>0.31889524883207399</v>
      </c>
      <c r="F8783">
        <v>0.83552631578947367</v>
      </c>
      <c r="G8783">
        <f>AVERAGE(F$2:F8783)</f>
        <v>20931.886067687046</v>
      </c>
    </row>
    <row r="8784" spans="1:7" x14ac:dyDescent="0.25">
      <c r="A8784" s="75" t="s">
        <v>11</v>
      </c>
      <c r="B8784">
        <v>0.66666666666666663</v>
      </c>
      <c r="C8784" s="76" t="s">
        <v>85</v>
      </c>
      <c r="E8784">
        <f t="shared" ca="1" si="240"/>
        <v>0.52530078661742796</v>
      </c>
      <c r="F8784">
        <v>0.42857142857142855</v>
      </c>
      <c r="G8784">
        <f>AVERAGE(F$2:F8784)</f>
        <v>20929.502889103846</v>
      </c>
    </row>
    <row r="8785" spans="1:7" x14ac:dyDescent="0.25">
      <c r="A8785" s="75" t="s">
        <v>11</v>
      </c>
      <c r="B8785">
        <v>0.95454545454545459</v>
      </c>
      <c r="C8785" s="76" t="s">
        <v>86</v>
      </c>
      <c r="E8785">
        <f t="shared" ca="1" si="240"/>
        <v>0.22710623407561192</v>
      </c>
      <c r="F8785">
        <v>0.16666666666666666</v>
      </c>
      <c r="G8785">
        <f>AVERAGE(F$2:F8785)</f>
        <v>20927.120223322603</v>
      </c>
    </row>
    <row r="8786" spans="1:7" x14ac:dyDescent="0.25">
      <c r="A8786" s="75" t="s">
        <v>11</v>
      </c>
      <c r="B8786">
        <v>1.4999999999999998</v>
      </c>
      <c r="C8786" s="76" t="s">
        <v>87</v>
      </c>
      <c r="E8786">
        <f t="shared" ca="1" si="240"/>
        <v>0.47990342048783774</v>
      </c>
      <c r="F8786">
        <v>0.125</v>
      </c>
      <c r="G8786">
        <f>AVERAGE(F$2:F8786)</f>
        <v>20924.73809523799</v>
      </c>
    </row>
    <row r="8787" spans="1:7" x14ac:dyDescent="0.25">
      <c r="A8787" s="75" t="s">
        <v>11</v>
      </c>
      <c r="B8787">
        <v>0.6</v>
      </c>
      <c r="C8787" s="76" t="s">
        <v>88</v>
      </c>
      <c r="E8787">
        <f t="shared" ca="1" si="240"/>
        <v>0.71990391118793351</v>
      </c>
      <c r="F8787">
        <v>0.53846153846153855</v>
      </c>
      <c r="G8787">
        <f>AVERAGE(F$2:F8787)</f>
        <v>20922.356556467934</v>
      </c>
    </row>
    <row r="8788" spans="1:7" x14ac:dyDescent="0.25">
      <c r="A8788" s="75" t="s">
        <v>11</v>
      </c>
      <c r="B8788">
        <v>0.5</v>
      </c>
      <c r="C8788" s="76" t="s">
        <v>89</v>
      </c>
      <c r="E8788">
        <f t="shared" ca="1" si="240"/>
        <v>0.89197968950012518</v>
      </c>
      <c r="F8788">
        <v>0.53846153846153844</v>
      </c>
      <c r="G8788">
        <f>AVERAGE(F$2:F8788)</f>
        <v>20919.975559757462</v>
      </c>
    </row>
    <row r="8789" spans="1:7" x14ac:dyDescent="0.25">
      <c r="A8789" s="75" t="s">
        <v>11</v>
      </c>
      <c r="B8789">
        <v>7.1428571428571494E-2</v>
      </c>
      <c r="C8789" s="76" t="s">
        <v>90</v>
      </c>
      <c r="E8789">
        <f t="shared" ca="1" si="240"/>
        <v>0.65725931446957142</v>
      </c>
      <c r="F8789">
        <v>0.98888888888888893</v>
      </c>
      <c r="G8789">
        <f>AVERAGE(F$2:F8789)</f>
        <v>20917.595156176343</v>
      </c>
    </row>
    <row r="8790" spans="1:7" x14ac:dyDescent="0.25">
      <c r="B8790">
        <v>2.9384615384615387</v>
      </c>
      <c r="C8790" s="76" t="s">
        <v>81</v>
      </c>
      <c r="E8790">
        <f t="shared" ca="1" si="240"/>
        <v>0.25871821553417662</v>
      </c>
      <c r="F8790">
        <v>3.8043478260869568E-2</v>
      </c>
      <c r="G8790">
        <f>AVERAGE(F$2:F8790)</f>
        <v>20915.215186087287</v>
      </c>
    </row>
    <row r="8791" spans="1:7" x14ac:dyDescent="0.25">
      <c r="A8791" s="75" t="s">
        <v>12</v>
      </c>
      <c r="B8791">
        <v>0.38461538461538458</v>
      </c>
      <c r="C8791" s="76" t="s">
        <v>82</v>
      </c>
      <c r="E8791">
        <f t="shared" ca="1" si="240"/>
        <v>0.99357038044165791</v>
      </c>
      <c r="F8791">
        <v>4</v>
      </c>
      <c r="G8791">
        <f>AVERAGE(F$2:F8791)</f>
        <v>20912.836208250417</v>
      </c>
    </row>
    <row r="8792" spans="1:7" x14ac:dyDescent="0.25">
      <c r="A8792" s="75" t="s">
        <v>12</v>
      </c>
      <c r="B8792">
        <v>11.5</v>
      </c>
      <c r="C8792" s="76" t="s">
        <v>83</v>
      </c>
      <c r="E8792">
        <f t="shared" ca="1" si="240"/>
        <v>8.3024745518046617E-3</v>
      </c>
      <c r="F8792">
        <v>1.553191489361702</v>
      </c>
      <c r="G8792">
        <f>AVERAGE(F$2:F8792)</f>
        <v>20910.457493312781</v>
      </c>
    </row>
    <row r="8793" spans="1:7" x14ac:dyDescent="0.25">
      <c r="A8793" s="75" t="s">
        <v>12</v>
      </c>
      <c r="B8793">
        <v>39</v>
      </c>
      <c r="C8793" s="76" t="s">
        <v>84</v>
      </c>
      <c r="E8793">
        <f t="shared" ca="1" si="240"/>
        <v>0.15429402363140365</v>
      </c>
      <c r="F8793">
        <v>0.25</v>
      </c>
      <c r="G8793">
        <f>AVERAGE(F$2:F8793)</f>
        <v>20908.0791712594</v>
      </c>
    </row>
    <row r="8794" spans="1:7" x14ac:dyDescent="0.25">
      <c r="A8794" s="75" t="s">
        <v>12</v>
      </c>
      <c r="B8794">
        <v>0</v>
      </c>
      <c r="C8794" s="76" t="s">
        <v>85</v>
      </c>
      <c r="E8794">
        <f t="shared" ca="1" si="240"/>
        <v>0.80763889223473206</v>
      </c>
      <c r="F8794">
        <v>0.42857142857142855</v>
      </c>
      <c r="G8794">
        <f>AVERAGE(F$2:F8794)</f>
        <v>20905.701410472429</v>
      </c>
    </row>
    <row r="8795" spans="1:7" x14ac:dyDescent="0.25">
      <c r="A8795" s="75" t="s">
        <v>12</v>
      </c>
      <c r="B8795">
        <v>0.63636363636363635</v>
      </c>
      <c r="C8795" s="76" t="s">
        <v>86</v>
      </c>
      <c r="E8795">
        <f t="shared" ca="1" si="240"/>
        <v>0.99226571125963681</v>
      </c>
      <c r="F8795">
        <v>0.42857142857142855</v>
      </c>
      <c r="G8795">
        <f>AVERAGE(F$2:F8795)</f>
        <v>20903.324190454347</v>
      </c>
    </row>
    <row r="8796" spans="1:7" x14ac:dyDescent="0.25">
      <c r="A8796" s="75" t="s">
        <v>12</v>
      </c>
      <c r="B8796">
        <v>1.4999999999999998</v>
      </c>
      <c r="C8796" s="76" t="s">
        <v>87</v>
      </c>
      <c r="E8796">
        <f t="shared" ca="1" si="240"/>
        <v>0.3022163316211901</v>
      </c>
      <c r="F8796">
        <v>3.347826086956522</v>
      </c>
      <c r="G8796">
        <f>AVERAGE(F$2:F8796)</f>
        <v>20900.947842942765</v>
      </c>
    </row>
    <row r="8797" spans="1:7" x14ac:dyDescent="0.25">
      <c r="A8797" s="75" t="s">
        <v>12</v>
      </c>
      <c r="B8797">
        <v>0.60000000000000009</v>
      </c>
      <c r="C8797" s="76" t="s">
        <v>88</v>
      </c>
      <c r="E8797">
        <f t="shared" ca="1" si="240"/>
        <v>0.18702884745306181</v>
      </c>
      <c r="F8797">
        <v>999</v>
      </c>
      <c r="G8797">
        <f>AVERAGE(F$2:F8797)</f>
        <v>20898.685229499955</v>
      </c>
    </row>
    <row r="8798" spans="1:7" x14ac:dyDescent="0.25">
      <c r="A8798" s="75" t="s">
        <v>12</v>
      </c>
      <c r="B8798">
        <v>0.5</v>
      </c>
      <c r="C8798" s="76" t="s">
        <v>89</v>
      </c>
      <c r="E8798">
        <f t="shared" ca="1" si="240"/>
        <v>0.9339141099975955</v>
      </c>
      <c r="F8798">
        <v>0.11271837098030489</v>
      </c>
      <c r="G8798">
        <f>AVERAGE(F$2:F8798)</f>
        <v>20896.309581834714</v>
      </c>
    </row>
    <row r="8799" spans="1:7" x14ac:dyDescent="0.25">
      <c r="A8799" s="75" t="s">
        <v>12</v>
      </c>
      <c r="B8799">
        <v>0.42857142857142849</v>
      </c>
      <c r="C8799" s="76" t="s">
        <v>90</v>
      </c>
      <c r="E8799">
        <f t="shared" ca="1" si="240"/>
        <v>0.49140227103505729</v>
      </c>
      <c r="F8799">
        <v>0.74789915966386555</v>
      </c>
      <c r="G8799">
        <f>AVERAGE(F$2:F8799)</f>
        <v>20893.934546408174</v>
      </c>
    </row>
    <row r="8800" spans="1:7" x14ac:dyDescent="0.25">
      <c r="B8800">
        <v>2.9384615384615387</v>
      </c>
      <c r="C8800" s="76" t="s">
        <v>81</v>
      </c>
      <c r="E8800">
        <f t="shared" ca="1" si="240"/>
        <v>0.29873241996309496</v>
      </c>
      <c r="F8800">
        <v>0.41176470588235292</v>
      </c>
      <c r="G8800">
        <f>AVERAGE(F$2:F8800)</f>
        <v>20891.560012622325</v>
      </c>
    </row>
    <row r="8801" spans="1:7" x14ac:dyDescent="0.25">
      <c r="A8801" s="75" t="s">
        <v>13</v>
      </c>
      <c r="B8801">
        <v>0.1538461538461538</v>
      </c>
      <c r="C8801" s="76" t="s">
        <v>82</v>
      </c>
      <c r="E8801">
        <f t="shared" ca="1" si="240"/>
        <v>1.4190305343172782E-2</v>
      </c>
      <c r="F8801">
        <v>0</v>
      </c>
      <c r="G8801">
        <f>AVERAGE(F$2:F8801)</f>
        <v>20889.185971711799</v>
      </c>
    </row>
    <row r="8802" spans="1:7" x14ac:dyDescent="0.25">
      <c r="A8802" s="75" t="s">
        <v>13</v>
      </c>
      <c r="B8802">
        <v>4</v>
      </c>
      <c r="C8802" s="76" t="s">
        <v>83</v>
      </c>
      <c r="E8802">
        <f t="shared" ca="1" si="240"/>
        <v>0.44652164258746641</v>
      </c>
      <c r="F8802">
        <v>7.5268817204301078E-2</v>
      </c>
      <c r="G8802">
        <f>AVERAGE(F$2:F8802)</f>
        <v>20886.812478847023</v>
      </c>
    </row>
    <row r="8803" spans="1:7" x14ac:dyDescent="0.25">
      <c r="A8803" s="75" t="s">
        <v>13</v>
      </c>
      <c r="B8803">
        <v>13.999999999999998</v>
      </c>
      <c r="C8803" s="76" t="s">
        <v>84</v>
      </c>
      <c r="E8803">
        <f t="shared" ca="1" si="240"/>
        <v>0.88467758267279739</v>
      </c>
      <c r="F8803">
        <v>0.53125</v>
      </c>
      <c r="G8803">
        <f>AVERAGE(F$2:F8803)</f>
        <v>20884.439577094141</v>
      </c>
    </row>
    <row r="8804" spans="1:7" x14ac:dyDescent="0.25">
      <c r="A8804" s="75" t="s">
        <v>13</v>
      </c>
      <c r="B8804">
        <v>0.88888888888888884</v>
      </c>
      <c r="C8804" s="76" t="s">
        <v>85</v>
      </c>
      <c r="E8804">
        <f t="shared" ca="1" si="240"/>
        <v>0.51526387007099772</v>
      </c>
      <c r="F8804">
        <v>0.6428571428571429</v>
      </c>
      <c r="G8804">
        <f>AVERAGE(F$2:F8804)</f>
        <v>20882.067227131633</v>
      </c>
    </row>
    <row r="8805" spans="1:7" x14ac:dyDescent="0.25">
      <c r="A8805" s="75" t="s">
        <v>13</v>
      </c>
      <c r="B8805">
        <v>0.95454545454545459</v>
      </c>
      <c r="C8805" s="76" t="s">
        <v>86</v>
      </c>
      <c r="E8805">
        <f t="shared" ca="1" si="240"/>
        <v>0.46273518878282416</v>
      </c>
      <c r="F8805">
        <v>0.3666666666666667</v>
      </c>
      <c r="G8805">
        <f>AVERAGE(F$2:F8805)</f>
        <v>20879.695384723585</v>
      </c>
    </row>
    <row r="8806" spans="1:7" x14ac:dyDescent="0.25">
      <c r="A8806" s="75" t="s">
        <v>13</v>
      </c>
      <c r="B8806">
        <v>1.4999999999999998</v>
      </c>
      <c r="C8806" s="76" t="s">
        <v>87</v>
      </c>
      <c r="E8806">
        <f t="shared" ca="1" si="240"/>
        <v>0.85004166239228429</v>
      </c>
      <c r="F8806">
        <v>0.36390667701378471</v>
      </c>
      <c r="G8806">
        <f>AVERAGE(F$2:F8806)</f>
        <v>20877.324080751067</v>
      </c>
    </row>
    <row r="8807" spans="1:7" x14ac:dyDescent="0.25">
      <c r="A8807" s="75" t="s">
        <v>13</v>
      </c>
      <c r="B8807">
        <v>0.8</v>
      </c>
      <c r="C8807" s="76" t="s">
        <v>88</v>
      </c>
      <c r="E8807">
        <f t="shared" ca="1" si="240"/>
        <v>0.95963835121122465</v>
      </c>
      <c r="F8807">
        <v>0.81707317073170727</v>
      </c>
      <c r="G8807">
        <f>AVERAGE(F$2:F8807)</f>
        <v>20874.953366805166</v>
      </c>
    </row>
    <row r="8808" spans="1:7" x14ac:dyDescent="0.25">
      <c r="A8808" s="75" t="s">
        <v>13</v>
      </c>
      <c r="B8808">
        <v>0.95</v>
      </c>
      <c r="C8808" s="76" t="s">
        <v>89</v>
      </c>
      <c r="E8808">
        <f t="shared" ca="1" si="240"/>
        <v>0.35376988985481617</v>
      </c>
      <c r="F8808">
        <v>1</v>
      </c>
      <c r="G8808">
        <f>AVERAGE(F$2:F8808)</f>
        <v>20872.58321200026</v>
      </c>
    </row>
    <row r="8809" spans="1:7" x14ac:dyDescent="0.25">
      <c r="A8809" s="75" t="s">
        <v>13</v>
      </c>
      <c r="B8809">
        <v>7.1428571428571494E-2</v>
      </c>
      <c r="C8809" s="76" t="s">
        <v>90</v>
      </c>
      <c r="E8809">
        <f t="shared" ca="1" si="240"/>
        <v>0.69020719558985177</v>
      </c>
      <c r="F8809">
        <v>9.0909090909090912E-2</v>
      </c>
      <c r="G8809">
        <f>AVERAGE(F$2:F8809)</f>
        <v>20870.213492165691</v>
      </c>
    </row>
    <row r="8810" spans="1:7" x14ac:dyDescent="0.25">
      <c r="A8810" s="75" t="s">
        <v>441</v>
      </c>
      <c r="B8810">
        <v>0.78571428571428581</v>
      </c>
      <c r="C8810" s="76" t="s">
        <v>81</v>
      </c>
      <c r="E8810">
        <f t="shared" ca="1" si="240"/>
        <v>0.59737135136957209</v>
      </c>
      <c r="F8810">
        <v>0.88888888888888884</v>
      </c>
      <c r="G8810">
        <f>AVERAGE(F$2:F8810)</f>
        <v>20867.844400940434</v>
      </c>
    </row>
    <row r="8811" spans="1:7" x14ac:dyDescent="0.25">
      <c r="A8811" s="75" t="s">
        <v>1</v>
      </c>
      <c r="B8811">
        <v>0.82608695652173914</v>
      </c>
      <c r="C8811" s="76" t="s">
        <v>82</v>
      </c>
      <c r="E8811">
        <f t="shared" ca="1" si="240"/>
        <v>0.54500903484119367</v>
      </c>
      <c r="F8811">
        <v>0.2805755395683453</v>
      </c>
      <c r="G8811">
        <f>AVERAGE(F$2:F8811)</f>
        <v>20865.475778485794</v>
      </c>
    </row>
    <row r="8812" spans="1:7" x14ac:dyDescent="0.25">
      <c r="A8812" s="75" t="s">
        <v>1</v>
      </c>
      <c r="B8812">
        <v>0.76190476190476186</v>
      </c>
      <c r="C8812" s="76" t="s">
        <v>83</v>
      </c>
      <c r="E8812">
        <f t="shared" ca="1" si="240"/>
        <v>0.75180742634399988</v>
      </c>
      <c r="F8812">
        <v>0.82352941176470584</v>
      </c>
      <c r="G8812">
        <f>AVERAGE(F$2:F8812)</f>
        <v>20863.107755304649</v>
      </c>
    </row>
    <row r="8813" spans="1:7" x14ac:dyDescent="0.25">
      <c r="A8813" s="75" t="s">
        <v>1</v>
      </c>
      <c r="B8813">
        <v>99</v>
      </c>
      <c r="C8813" s="76" t="s">
        <v>84</v>
      </c>
      <c r="E8813">
        <f t="shared" ca="1" si="240"/>
        <v>0.18201448776280749</v>
      </c>
      <c r="F8813">
        <v>0.4845360824742268</v>
      </c>
      <c r="G8813">
        <f>AVERAGE(F$2:F8813)</f>
        <v>20860.740231108186</v>
      </c>
    </row>
    <row r="8814" spans="1:7" x14ac:dyDescent="0.25">
      <c r="A8814" s="75" t="s">
        <v>1</v>
      </c>
      <c r="B8814">
        <v>11.5</v>
      </c>
      <c r="C8814" s="76" t="s">
        <v>85</v>
      </c>
      <c r="E8814">
        <f t="shared" ca="1" si="240"/>
        <v>0.53031350456308546</v>
      </c>
      <c r="F8814">
        <v>0.30434782608695654</v>
      </c>
      <c r="G8814">
        <f>AVERAGE(F$2:F8814)</f>
        <v>20858.373223745959</v>
      </c>
    </row>
    <row r="8815" spans="1:7" x14ac:dyDescent="0.25">
      <c r="A8815" s="75" t="s">
        <v>1</v>
      </c>
      <c r="B8815">
        <v>10.111111111111111</v>
      </c>
      <c r="C8815" s="76" t="s">
        <v>86</v>
      </c>
      <c r="E8815">
        <f t="shared" ca="1" si="240"/>
        <v>0.40740864684557088</v>
      </c>
      <c r="F8815">
        <v>4.0769230769230766</v>
      </c>
      <c r="G8815">
        <f>AVERAGE(F$2:F8815)</f>
        <v>20856.007181506266</v>
      </c>
    </row>
    <row r="8816" spans="1:7" x14ac:dyDescent="0.25">
      <c r="A8816" s="75" t="s">
        <v>1</v>
      </c>
      <c r="B8816">
        <v>0.82089552238805974</v>
      </c>
      <c r="C8816" s="76" t="s">
        <v>87</v>
      </c>
      <c r="E8816">
        <f t="shared" ca="1" si="240"/>
        <v>0.52743649755388056</v>
      </c>
      <c r="F8816">
        <v>13.144271570014142</v>
      </c>
      <c r="G8816">
        <f>AVERAGE(F$2:F8816)</f>
        <v>20853.642704715578</v>
      </c>
    </row>
    <row r="8817" spans="1:7" x14ac:dyDescent="0.25">
      <c r="A8817" s="75" t="s">
        <v>1</v>
      </c>
      <c r="B8817">
        <v>0.83606557377049184</v>
      </c>
      <c r="C8817" s="76" t="s">
        <v>88</v>
      </c>
      <c r="E8817">
        <f t="shared" ca="1" si="240"/>
        <v>0.72651815245974072</v>
      </c>
      <c r="F8817">
        <v>0.375</v>
      </c>
      <c r="G8817">
        <f>AVERAGE(F$2:F8817)</f>
        <v>20851.277315910596</v>
      </c>
    </row>
    <row r="8818" spans="1:7" x14ac:dyDescent="0.25">
      <c r="A8818" s="75" t="s">
        <v>1</v>
      </c>
      <c r="B8818">
        <v>0.85714285714285721</v>
      </c>
      <c r="C8818" s="76" t="s">
        <v>89</v>
      </c>
      <c r="E8818">
        <f t="shared" ca="1" si="240"/>
        <v>3.6975950784675193E-2</v>
      </c>
      <c r="F8818">
        <v>0.45652173913043476</v>
      </c>
      <c r="G8818">
        <f>AVERAGE(F$2:F8818)</f>
        <v>20848.91247290343</v>
      </c>
    </row>
    <row r="8819" spans="1:7" x14ac:dyDescent="0.25">
      <c r="A8819" s="75" t="s">
        <v>1</v>
      </c>
      <c r="B8819">
        <v>0.6</v>
      </c>
      <c r="C8819" s="76" t="s">
        <v>90</v>
      </c>
      <c r="E8819">
        <f t="shared" ca="1" si="240"/>
        <v>0.96597662209189106</v>
      </c>
      <c r="F8819">
        <v>9.9009900990099098E-3</v>
      </c>
      <c r="G8819">
        <f>AVERAGE(F$2:F8819)</f>
        <v>20846.548115614714</v>
      </c>
    </row>
    <row r="8820" spans="1:7" x14ac:dyDescent="0.25">
      <c r="A8820" s="75" t="s">
        <v>1</v>
      </c>
      <c r="B8820">
        <v>0.7142857142857143</v>
      </c>
      <c r="C8820" s="76" t="s">
        <v>91</v>
      </c>
      <c r="E8820">
        <f t="shared" ca="1" si="240"/>
        <v>0.46693905944109326</v>
      </c>
      <c r="F8820">
        <v>0.7142857142857143</v>
      </c>
      <c r="G8820">
        <f>AVERAGE(F$2:F8820)</f>
        <v>20844.184374393495</v>
      </c>
    </row>
    <row r="8821" spans="1:7" x14ac:dyDescent="0.25">
      <c r="B8821">
        <v>0.10714285714285708</v>
      </c>
      <c r="C8821" s="76" t="s">
        <v>81</v>
      </c>
      <c r="E8821">
        <f t="shared" ca="1" si="240"/>
        <v>0.77000426860209925</v>
      </c>
      <c r="F8821">
        <v>1.0833333333333333</v>
      </c>
      <c r="G8821">
        <f>AVERAGE(F$2:F8821)</f>
        <v>20841.821211010156</v>
      </c>
    </row>
    <row r="8822" spans="1:7" x14ac:dyDescent="0.25">
      <c r="A8822" s="75" t="s">
        <v>2</v>
      </c>
      <c r="B8822">
        <v>0.89565217391304353</v>
      </c>
      <c r="C8822" s="76" t="s">
        <v>82</v>
      </c>
      <c r="E8822">
        <f t="shared" ca="1" si="240"/>
        <v>6.8452182670419748E-2</v>
      </c>
      <c r="F8822">
        <v>2.5025025025025025E-3</v>
      </c>
      <c r="G8822">
        <f>AVERAGE(F$2:F8822)</f>
        <v>20839.458460901496</v>
      </c>
    </row>
    <row r="8823" spans="1:7" x14ac:dyDescent="0.25">
      <c r="A8823" s="75" t="s">
        <v>2</v>
      </c>
      <c r="B8823">
        <v>0.88095238095238093</v>
      </c>
      <c r="C8823" s="76" t="s">
        <v>83</v>
      </c>
      <c r="E8823">
        <f t="shared" ca="1" si="240"/>
        <v>0.64265294886793489</v>
      </c>
      <c r="F8823">
        <v>0.18181818181818185</v>
      </c>
      <c r="G8823">
        <f>AVERAGE(F$2:F8823)</f>
        <v>20837.096266768338</v>
      </c>
    </row>
    <row r="8824" spans="1:7" x14ac:dyDescent="0.25">
      <c r="A8824" s="75" t="s">
        <v>2</v>
      </c>
      <c r="B8824">
        <v>4</v>
      </c>
      <c r="C8824" s="76" t="s">
        <v>84</v>
      </c>
      <c r="E8824">
        <f t="shared" ca="1" si="240"/>
        <v>7.6736639699213738E-2</v>
      </c>
      <c r="F8824">
        <v>0.38650306748466262</v>
      </c>
      <c r="G8824">
        <f>AVERAGE(F$2:F8824)</f>
        <v>20834.734631296989</v>
      </c>
    </row>
    <row r="8825" spans="1:7" x14ac:dyDescent="0.25">
      <c r="A8825" s="75" t="s">
        <v>2</v>
      </c>
      <c r="B8825">
        <v>0.9375</v>
      </c>
      <c r="C8825" s="76" t="s">
        <v>85</v>
      </c>
      <c r="E8825">
        <f t="shared" ca="1" si="240"/>
        <v>0.36529800748770325</v>
      </c>
      <c r="F8825">
        <v>21.5</v>
      </c>
      <c r="G8825">
        <f>AVERAGE(F$2:F8825)</f>
        <v>20832.375923836509</v>
      </c>
    </row>
    <row r="8826" spans="1:7" x14ac:dyDescent="0.25">
      <c r="A8826" s="75" t="s">
        <v>2</v>
      </c>
      <c r="B8826">
        <v>0.9555555555555556</v>
      </c>
      <c r="C8826" s="76" t="s">
        <v>86</v>
      </c>
      <c r="E8826">
        <f t="shared" ca="1" si="240"/>
        <v>0.76070180250912489</v>
      </c>
      <c r="F8826">
        <v>0.31330472103004292</v>
      </c>
      <c r="G8826">
        <f>AVERAGE(F$2:F8826)</f>
        <v>20830.015350168618</v>
      </c>
    </row>
    <row r="8827" spans="1:7" x14ac:dyDescent="0.25">
      <c r="A8827" s="75" t="s">
        <v>2</v>
      </c>
      <c r="B8827">
        <v>0.40298507462686567</v>
      </c>
      <c r="C8827" s="76" t="s">
        <v>87</v>
      </c>
      <c r="E8827">
        <f t="shared" ca="1" si="240"/>
        <v>0.49456171810528315</v>
      </c>
      <c r="F8827">
        <v>0.13636363636363633</v>
      </c>
      <c r="G8827">
        <f>AVERAGE(F$2:F8827)</f>
        <v>20827.655291366609</v>
      </c>
    </row>
    <row r="8828" spans="1:7" x14ac:dyDescent="0.25">
      <c r="A8828" s="75" t="s">
        <v>2</v>
      </c>
      <c r="B8828">
        <v>0.63934426229508201</v>
      </c>
      <c r="C8828" s="76" t="s">
        <v>88</v>
      </c>
      <c r="E8828">
        <f t="shared" ca="1" si="240"/>
        <v>0.74046284971452769</v>
      </c>
      <c r="F8828">
        <v>0.90740740740740744</v>
      </c>
      <c r="G8828">
        <f>AVERAGE(F$2:F8828)</f>
        <v>20825.295854651533</v>
      </c>
    </row>
    <row r="8829" spans="1:7" x14ac:dyDescent="0.25">
      <c r="A8829" s="75" t="s">
        <v>2</v>
      </c>
      <c r="B8829">
        <v>1.8571428571428574</v>
      </c>
      <c r="C8829" s="76" t="s">
        <v>89</v>
      </c>
      <c r="E8829">
        <f t="shared" ca="1" si="240"/>
        <v>0.15314773150090844</v>
      </c>
      <c r="F8829">
        <v>0</v>
      </c>
      <c r="G8829">
        <f>AVERAGE(F$2:F8829)</f>
        <v>20822.936849683858</v>
      </c>
    </row>
    <row r="8830" spans="1:7" x14ac:dyDescent="0.25">
      <c r="A8830" s="75" t="s">
        <v>2</v>
      </c>
      <c r="B8830">
        <v>5</v>
      </c>
      <c r="C8830" s="76" t="s">
        <v>90</v>
      </c>
      <c r="E8830">
        <f t="shared" ca="1" si="240"/>
        <v>0.96044692648235863</v>
      </c>
      <c r="F8830">
        <v>0</v>
      </c>
      <c r="G8830">
        <f>AVERAGE(F$2:F8830)</f>
        <v>20820.578379092658</v>
      </c>
    </row>
    <row r="8831" spans="1:7" x14ac:dyDescent="0.25">
      <c r="A8831" s="75" t="s">
        <v>2</v>
      </c>
      <c r="B8831">
        <v>0.14285714285714285</v>
      </c>
      <c r="C8831" s="76" t="s">
        <v>91</v>
      </c>
      <c r="E8831">
        <f t="shared" ca="1" si="240"/>
        <v>0.19680976810296857</v>
      </c>
      <c r="F8831">
        <v>0.50124688279301743</v>
      </c>
      <c r="G8831">
        <f>AVERAGE(F$2:F8831)</f>
        <v>20818.220499462735</v>
      </c>
    </row>
    <row r="8832" spans="1:7" x14ac:dyDescent="0.25">
      <c r="B8832">
        <v>0.10714285714285708</v>
      </c>
      <c r="C8832" s="76" t="s">
        <v>81</v>
      </c>
      <c r="E8832">
        <f t="shared" ca="1" si="240"/>
        <v>0.27878391582205397</v>
      </c>
      <c r="F8832">
        <v>0.53061224489795922</v>
      </c>
      <c r="G8832">
        <f>AVERAGE(F$2:F8832)</f>
        <v>20815.863157158667</v>
      </c>
    </row>
    <row r="8833" spans="1:7" x14ac:dyDescent="0.25">
      <c r="A8833" s="75" t="s">
        <v>3</v>
      </c>
      <c r="B8833">
        <v>0.91304347826086951</v>
      </c>
      <c r="C8833" s="76" t="s">
        <v>82</v>
      </c>
      <c r="E8833">
        <f t="shared" ca="1" si="240"/>
        <v>0.29230009539645163</v>
      </c>
      <c r="F8833">
        <v>0.53947368421052633</v>
      </c>
      <c r="G8833">
        <f>AVERAGE(F$2:F8833)</f>
        <v>20813.506349676391</v>
      </c>
    </row>
    <row r="8834" spans="1:7" x14ac:dyDescent="0.25">
      <c r="A8834" s="75" t="s">
        <v>3</v>
      </c>
      <c r="B8834">
        <v>0.90476190476190477</v>
      </c>
      <c r="C8834" s="76" t="s">
        <v>83</v>
      </c>
      <c r="E8834">
        <f t="shared" ref="E8834:E8897" ca="1" si="241">RAND()</f>
        <v>0.62546485283722464</v>
      </c>
      <c r="F8834">
        <v>0.5</v>
      </c>
      <c r="G8834">
        <f>AVERAGE(F$2:F8834)</f>
        <v>20811.15007136215</v>
      </c>
    </row>
    <row r="8835" spans="1:7" x14ac:dyDescent="0.25">
      <c r="A8835" s="75" t="s">
        <v>3</v>
      </c>
      <c r="B8835">
        <v>13.999999999999998</v>
      </c>
      <c r="C8835" s="76" t="s">
        <v>84</v>
      </c>
      <c r="E8835">
        <f t="shared" ca="1" si="241"/>
        <v>0.57281916656484078</v>
      </c>
      <c r="F8835">
        <v>8.2568807339449615E-2</v>
      </c>
      <c r="G8835">
        <f>AVERAGE(F$2:F8835)</f>
        <v>20808.79427925183</v>
      </c>
    </row>
    <row r="8836" spans="1:7" x14ac:dyDescent="0.25">
      <c r="A8836" s="75" t="s">
        <v>3</v>
      </c>
      <c r="B8836">
        <v>24</v>
      </c>
      <c r="C8836" s="76" t="s">
        <v>85</v>
      </c>
      <c r="E8836">
        <f t="shared" ca="1" si="241"/>
        <v>0.22986761147856383</v>
      </c>
      <c r="F8836">
        <v>1.4509803921568629</v>
      </c>
      <c r="G8836">
        <f>AVERAGE(F$2:F8836)</f>
        <v>20806.43917531308</v>
      </c>
    </row>
    <row r="8837" spans="1:7" x14ac:dyDescent="0.25">
      <c r="A8837" s="75" t="s">
        <v>3</v>
      </c>
      <c r="B8837">
        <v>3.4444444444444446</v>
      </c>
      <c r="C8837" s="76" t="s">
        <v>86</v>
      </c>
      <c r="E8837">
        <f t="shared" ca="1" si="241"/>
        <v>0.29669002345885342</v>
      </c>
      <c r="F8837">
        <v>205.89655172413794</v>
      </c>
      <c r="G8837">
        <f>AVERAGE(F$2:F8837)</f>
        <v>20804.107742241151</v>
      </c>
    </row>
    <row r="8838" spans="1:7" x14ac:dyDescent="0.25">
      <c r="A8838" s="75" t="s">
        <v>3</v>
      </c>
      <c r="B8838">
        <v>0.4925373134328358</v>
      </c>
      <c r="C8838" s="76" t="s">
        <v>87</v>
      </c>
      <c r="E8838">
        <f t="shared" ca="1" si="241"/>
        <v>0.3335844727817644</v>
      </c>
      <c r="F8838">
        <v>0.63167587476979747</v>
      </c>
      <c r="G8838">
        <f>AVERAGE(F$2:F8838)</f>
        <v>20801.753608930481</v>
      </c>
    </row>
    <row r="8839" spans="1:7" x14ac:dyDescent="0.25">
      <c r="A8839" s="75" t="s">
        <v>3</v>
      </c>
      <c r="B8839">
        <v>0.63934426229508201</v>
      </c>
      <c r="C8839" s="76" t="s">
        <v>88</v>
      </c>
      <c r="E8839">
        <f t="shared" ca="1" si="241"/>
        <v>0.1941339725182778</v>
      </c>
      <c r="F8839">
        <v>0</v>
      </c>
      <c r="G8839">
        <f>AVERAGE(F$2:F8839)</f>
        <v>20799.399936876969</v>
      </c>
    </row>
    <row r="8840" spans="1:7" x14ac:dyDescent="0.25">
      <c r="A8840" s="75" t="s">
        <v>3</v>
      </c>
      <c r="B8840">
        <v>0.42857142857142866</v>
      </c>
      <c r="C8840" s="76" t="s">
        <v>89</v>
      </c>
      <c r="E8840">
        <f t="shared" ca="1" si="241"/>
        <v>0.50765341897119054</v>
      </c>
      <c r="F8840">
        <v>0.30612244897959184</v>
      </c>
      <c r="G8840">
        <f>AVERAGE(F$2:F8840)</f>
        <v>20797.04683202185</v>
      </c>
    </row>
    <row r="8841" spans="1:7" x14ac:dyDescent="0.25">
      <c r="A8841" s="75" t="s">
        <v>3</v>
      </c>
      <c r="B8841">
        <v>0.6</v>
      </c>
      <c r="C8841" s="76" t="s">
        <v>90</v>
      </c>
      <c r="E8841">
        <f t="shared" ca="1" si="241"/>
        <v>3.8198457616154813E-2</v>
      </c>
      <c r="F8841">
        <v>0.81818181818181823</v>
      </c>
      <c r="G8841">
        <f>AVERAGE(F$2:F8841)</f>
        <v>20794.694317468657</v>
      </c>
    </row>
    <row r="8842" spans="1:7" x14ac:dyDescent="0.25">
      <c r="A8842" s="75" t="s">
        <v>3</v>
      </c>
      <c r="B8842">
        <v>0.8571428571428571</v>
      </c>
      <c r="C8842" s="76" t="s">
        <v>91</v>
      </c>
      <c r="E8842">
        <f t="shared" ca="1" si="241"/>
        <v>0.24455928968223806</v>
      </c>
      <c r="F8842">
        <v>0.22746781115879827</v>
      </c>
      <c r="G8842">
        <f>AVERAGE(F$2:F8842)</f>
        <v>20792.342268283082</v>
      </c>
    </row>
    <row r="8843" spans="1:7" x14ac:dyDescent="0.25">
      <c r="B8843">
        <v>0.78571428571428581</v>
      </c>
      <c r="C8843" s="76" t="s">
        <v>81</v>
      </c>
      <c r="E8843">
        <f t="shared" ca="1" si="241"/>
        <v>0.72892286461856493</v>
      </c>
      <c r="F8843">
        <v>0.98618784530386738</v>
      </c>
      <c r="G8843">
        <f>AVERAGE(F$2:F8843)</f>
        <v>20789.990836923611</v>
      </c>
    </row>
    <row r="8844" spans="1:7" x14ac:dyDescent="0.25">
      <c r="A8844" s="75" t="s">
        <v>4</v>
      </c>
      <c r="B8844">
        <v>0.65217391304347827</v>
      </c>
      <c r="C8844" s="76" t="s">
        <v>82</v>
      </c>
      <c r="E8844">
        <f t="shared" ca="1" si="241"/>
        <v>0.94486268848327104</v>
      </c>
      <c r="F8844">
        <v>0.20295583433579659</v>
      </c>
      <c r="G8844">
        <f>AVERAGE(F$2:F8844)</f>
        <v>20787.639848810857</v>
      </c>
    </row>
    <row r="8845" spans="1:7" x14ac:dyDescent="0.25">
      <c r="A8845" s="75" t="s">
        <v>4</v>
      </c>
      <c r="B8845">
        <v>0.76190476190476186</v>
      </c>
      <c r="C8845" s="76" t="s">
        <v>83</v>
      </c>
      <c r="E8845">
        <f t="shared" ca="1" si="241"/>
        <v>0.89721730016666068</v>
      </c>
      <c r="F8845">
        <v>3.0927835051546421E-2</v>
      </c>
      <c r="G8845">
        <f>AVERAGE(F$2:F8845)</f>
        <v>20785.289372903917</v>
      </c>
    </row>
    <row r="8846" spans="1:7" x14ac:dyDescent="0.25">
      <c r="A8846" s="75" t="s">
        <v>4</v>
      </c>
      <c r="B8846">
        <v>1.4999999999999998</v>
      </c>
      <c r="C8846" s="76" t="s">
        <v>84</v>
      </c>
      <c r="E8846">
        <f t="shared" ca="1" si="241"/>
        <v>0.81827420710538379</v>
      </c>
      <c r="F8846">
        <v>0.73333333333333339</v>
      </c>
      <c r="G8846">
        <f>AVERAGE(F$2:F8846)</f>
        <v>20782.939507890966</v>
      </c>
    </row>
    <row r="8847" spans="1:7" x14ac:dyDescent="0.25">
      <c r="A8847" s="75" t="s">
        <v>4</v>
      </c>
      <c r="B8847">
        <v>2.75</v>
      </c>
      <c r="C8847" s="76" t="s">
        <v>85</v>
      </c>
      <c r="E8847">
        <f t="shared" ca="1" si="241"/>
        <v>0.20597818077163577</v>
      </c>
      <c r="F8847">
        <v>0.88000000000000012</v>
      </c>
      <c r="G8847">
        <f>AVERAGE(F$2:F8847)</f>
        <v>20780.590190741077</v>
      </c>
    </row>
    <row r="8848" spans="1:7" x14ac:dyDescent="0.25">
      <c r="A8848" s="75" t="s">
        <v>4</v>
      </c>
      <c r="B8848">
        <v>10.111111111111111</v>
      </c>
      <c r="C8848" s="76" t="s">
        <v>86</v>
      </c>
      <c r="E8848">
        <f t="shared" ca="1" si="241"/>
        <v>0.16191489914179213</v>
      </c>
      <c r="F8848">
        <v>1.1897810218978104</v>
      </c>
      <c r="G8848">
        <f>AVERAGE(F$2:F8848)</f>
        <v>20778.241439705729</v>
      </c>
    </row>
    <row r="8849" spans="1:7" x14ac:dyDescent="0.25">
      <c r="A8849" s="75" t="s">
        <v>4</v>
      </c>
      <c r="B8849">
        <v>0.92537313432835822</v>
      </c>
      <c r="C8849" s="76" t="s">
        <v>87</v>
      </c>
      <c r="E8849">
        <f t="shared" ca="1" si="241"/>
        <v>0.88251274501157218</v>
      </c>
      <c r="F8849">
        <v>0.98929845422116525</v>
      </c>
      <c r="G8849">
        <f>AVERAGE(F$2:F8849)</f>
        <v>20775.89319692304</v>
      </c>
    </row>
    <row r="8850" spans="1:7" x14ac:dyDescent="0.25">
      <c r="A8850" s="75" t="s">
        <v>4</v>
      </c>
      <c r="B8850">
        <v>0.67213114754098358</v>
      </c>
      <c r="C8850" s="76" t="s">
        <v>88</v>
      </c>
      <c r="E8850">
        <f t="shared" ca="1" si="241"/>
        <v>6.2883257214715105E-2</v>
      </c>
      <c r="F8850">
        <v>1.0454545454545454</v>
      </c>
      <c r="G8850">
        <f>AVERAGE(F$2:F8850)</f>
        <v>20773.545491222689</v>
      </c>
    </row>
    <row r="8851" spans="1:7" x14ac:dyDescent="0.25">
      <c r="A8851" s="75" t="s">
        <v>4</v>
      </c>
      <c r="B8851">
        <v>0.28571428571428564</v>
      </c>
      <c r="C8851" s="76" t="s">
        <v>89</v>
      </c>
      <c r="E8851">
        <f t="shared" ca="1" si="241"/>
        <v>4.4216845365450896E-2</v>
      </c>
      <c r="F8851">
        <v>10.363636363636363</v>
      </c>
      <c r="G8851">
        <f>AVERAGE(F$2:F8851)</f>
        <v>20771.199368979203</v>
      </c>
    </row>
    <row r="8852" spans="1:7" x14ac:dyDescent="0.25">
      <c r="A8852" s="75" t="s">
        <v>4</v>
      </c>
      <c r="B8852">
        <v>1.4</v>
      </c>
      <c r="C8852" s="76" t="s">
        <v>90</v>
      </c>
      <c r="E8852">
        <f t="shared" ca="1" si="241"/>
        <v>0.49969341491383024</v>
      </c>
      <c r="F8852">
        <v>0.70588235294117652</v>
      </c>
      <c r="G8852">
        <f>AVERAGE(F$2:F8852)</f>
        <v>20768.852685724585</v>
      </c>
    </row>
    <row r="8853" spans="1:7" x14ac:dyDescent="0.25">
      <c r="A8853" s="75" t="s">
        <v>4</v>
      </c>
      <c r="B8853">
        <v>0.14285714285714285</v>
      </c>
      <c r="C8853" s="76" t="s">
        <v>91</v>
      </c>
      <c r="E8853">
        <f t="shared" ca="1" si="241"/>
        <v>0.1014785486002634</v>
      </c>
      <c r="F8853">
        <v>1.4460343667828532</v>
      </c>
      <c r="G8853">
        <f>AVERAGE(F$2:F8853)</f>
        <v>20766.506616288145</v>
      </c>
    </row>
    <row r="8854" spans="1:7" x14ac:dyDescent="0.25">
      <c r="B8854">
        <v>0.78571428571428581</v>
      </c>
      <c r="C8854" s="76" t="s">
        <v>81</v>
      </c>
      <c r="E8854">
        <f t="shared" ca="1" si="241"/>
        <v>0.85706500029442423</v>
      </c>
      <c r="F8854">
        <v>3</v>
      </c>
      <c r="G8854">
        <f>AVERAGE(F$2:F8854)</f>
        <v>20764.161252387061</v>
      </c>
    </row>
    <row r="8855" spans="1:7" x14ac:dyDescent="0.25">
      <c r="A8855" s="75" t="s">
        <v>5</v>
      </c>
      <c r="B8855">
        <v>0.65217391304347827</v>
      </c>
      <c r="C8855" s="76" t="s">
        <v>82</v>
      </c>
      <c r="E8855">
        <f t="shared" ca="1" si="241"/>
        <v>0.32100358046439792</v>
      </c>
      <c r="F8855">
        <v>0.52380952380952384</v>
      </c>
      <c r="G8855">
        <f>AVERAGE(F$2:F8855)</f>
        <v>20761.816138603139</v>
      </c>
    </row>
    <row r="8856" spans="1:7" x14ac:dyDescent="0.25">
      <c r="A8856" s="75" t="s">
        <v>5</v>
      </c>
      <c r="B8856">
        <v>0.76190476190476186</v>
      </c>
      <c r="C8856" s="76" t="s">
        <v>83</v>
      </c>
      <c r="E8856">
        <f t="shared" ca="1" si="241"/>
        <v>0.4619040202217739</v>
      </c>
      <c r="F8856">
        <v>0.80456026058631924</v>
      </c>
      <c r="G8856">
        <f>AVERAGE(F$2:F8856)</f>
        <v>20759.471586194519</v>
      </c>
    </row>
    <row r="8857" spans="1:7" x14ac:dyDescent="0.25">
      <c r="A8857" s="75" t="s">
        <v>5</v>
      </c>
      <c r="B8857">
        <v>1.4999999999999998</v>
      </c>
      <c r="C8857" s="76" t="s">
        <v>84</v>
      </c>
      <c r="E8857">
        <f t="shared" ca="1" si="241"/>
        <v>0.6495580671688117</v>
      </c>
      <c r="F8857">
        <v>0.37499999999999994</v>
      </c>
      <c r="G8857">
        <f>AVERAGE(F$2:F8857)</f>
        <v>20757.127514764281</v>
      </c>
    </row>
    <row r="8858" spans="1:7" x14ac:dyDescent="0.25">
      <c r="A8858" s="75" t="s">
        <v>5</v>
      </c>
      <c r="B8858">
        <v>2.75</v>
      </c>
      <c r="C8858" s="76" t="s">
        <v>85</v>
      </c>
      <c r="E8858">
        <f t="shared" ca="1" si="241"/>
        <v>0.92305713982102167</v>
      </c>
      <c r="F8858">
        <v>3.4444444444444446</v>
      </c>
      <c r="G8858">
        <f>AVERAGE(F$2:F8858)</f>
        <v>20754.784319204799</v>
      </c>
    </row>
    <row r="8859" spans="1:7" x14ac:dyDescent="0.25">
      <c r="A8859" s="75" t="s">
        <v>5</v>
      </c>
      <c r="B8859">
        <v>10.111111111111111</v>
      </c>
      <c r="C8859" s="76" t="s">
        <v>86</v>
      </c>
      <c r="E8859">
        <f t="shared" ca="1" si="241"/>
        <v>0.96229828118948202</v>
      </c>
      <c r="F8859">
        <v>20.021021021021021</v>
      </c>
      <c r="G8859">
        <f>AVERAGE(F$2:F8859)</f>
        <v>20752.443524070663</v>
      </c>
    </row>
    <row r="8860" spans="1:7" x14ac:dyDescent="0.25">
      <c r="A8860" s="75" t="s">
        <v>5</v>
      </c>
      <c r="B8860">
        <v>0.92537313432835822</v>
      </c>
      <c r="C8860" s="76" t="s">
        <v>87</v>
      </c>
      <c r="E8860">
        <f t="shared" ca="1" si="241"/>
        <v>0.63675575024439379</v>
      </c>
      <c r="F8860">
        <v>0.81818181818181823</v>
      </c>
      <c r="G8860">
        <f>AVERAGE(F$2:F8860)</f>
        <v>20750.10108978437</v>
      </c>
    </row>
    <row r="8861" spans="1:7" x14ac:dyDescent="0.25">
      <c r="A8861" s="75" t="s">
        <v>5</v>
      </c>
      <c r="B8861">
        <v>0.67213114754098358</v>
      </c>
      <c r="C8861" s="76" t="s">
        <v>88</v>
      </c>
      <c r="E8861">
        <f t="shared" ca="1" si="241"/>
        <v>0.47898233092049269</v>
      </c>
      <c r="F8861">
        <v>0.9173553719008265</v>
      </c>
      <c r="G8861">
        <f>AVERAGE(F$2:F8861)</f>
        <v>20747.759195457686</v>
      </c>
    </row>
    <row r="8862" spans="1:7" x14ac:dyDescent="0.25">
      <c r="A8862" s="75" t="s">
        <v>5</v>
      </c>
      <c r="B8862">
        <v>0.28571428571428564</v>
      </c>
      <c r="C8862" s="76" t="s">
        <v>89</v>
      </c>
      <c r="E8862">
        <f t="shared" ca="1" si="241"/>
        <v>0.28638544008204914</v>
      </c>
      <c r="F8862">
        <v>2.3333333333333335</v>
      </c>
      <c r="G8862">
        <f>AVERAGE(F$2:F8862)</f>
        <v>20745.41798951455</v>
      </c>
    </row>
    <row r="8863" spans="1:7" x14ac:dyDescent="0.25">
      <c r="A8863" s="75" t="s">
        <v>5</v>
      </c>
      <c r="B8863">
        <v>1.4</v>
      </c>
      <c r="C8863" s="76" t="s">
        <v>90</v>
      </c>
      <c r="E8863">
        <f t="shared" ca="1" si="241"/>
        <v>0.49328549423402501</v>
      </c>
      <c r="F8863">
        <v>5.6603773584905683E-2</v>
      </c>
      <c r="G8863">
        <f>AVERAGE(F$2:F8863)</f>
        <v>20743.077055031841</v>
      </c>
    </row>
    <row r="8864" spans="1:7" x14ac:dyDescent="0.25">
      <c r="A8864" s="75" t="s">
        <v>5</v>
      </c>
      <c r="B8864">
        <v>0.14285714285714285</v>
      </c>
      <c r="C8864" s="76" t="s">
        <v>91</v>
      </c>
      <c r="E8864">
        <f t="shared" ca="1" si="241"/>
        <v>0.42580087861534222</v>
      </c>
      <c r="F8864">
        <v>5.9782608695652176E-2</v>
      </c>
      <c r="G8864">
        <f>AVERAGE(F$2:F8864)</f>
        <v>20740.736649156581</v>
      </c>
    </row>
    <row r="8865" spans="1:7" x14ac:dyDescent="0.25">
      <c r="B8865">
        <v>0.25000000000000006</v>
      </c>
      <c r="C8865" s="76" t="s">
        <v>81</v>
      </c>
      <c r="E8865">
        <f t="shared" ca="1" si="241"/>
        <v>0.15381847456014153</v>
      </c>
      <c r="F8865">
        <v>0.6</v>
      </c>
      <c r="G8865">
        <f>AVERAGE(F$2:F8865)</f>
        <v>20738.396832296341</v>
      </c>
    </row>
    <row r="8866" spans="1:7" x14ac:dyDescent="0.25">
      <c r="A8866" s="75" t="s">
        <v>6</v>
      </c>
      <c r="B8866">
        <v>0.91304347826086951</v>
      </c>
      <c r="C8866" s="76" t="s">
        <v>82</v>
      </c>
      <c r="E8866">
        <f t="shared" ca="1" si="241"/>
        <v>0.42451239491174719</v>
      </c>
      <c r="F8866">
        <v>0.99373040752351094</v>
      </c>
      <c r="G8866">
        <f>AVERAGE(F$2:F8866)</f>
        <v>20736.057587727599</v>
      </c>
    </row>
    <row r="8867" spans="1:7" x14ac:dyDescent="0.25">
      <c r="A8867" s="75" t="s">
        <v>6</v>
      </c>
      <c r="B8867">
        <v>0.90476190476190477</v>
      </c>
      <c r="C8867" s="76" t="s">
        <v>83</v>
      </c>
      <c r="E8867">
        <f t="shared" ca="1" si="241"/>
        <v>0.27650471189826509</v>
      </c>
      <c r="F8867">
        <v>0.375</v>
      </c>
      <c r="G8867">
        <f>AVERAGE(F$2:F8867)</f>
        <v>20733.718801060815</v>
      </c>
    </row>
    <row r="8868" spans="1:7" x14ac:dyDescent="0.25">
      <c r="A8868" s="75" t="s">
        <v>6</v>
      </c>
      <c r="B8868">
        <v>49</v>
      </c>
      <c r="C8868" s="76" t="s">
        <v>84</v>
      </c>
      <c r="E8868">
        <f t="shared" ca="1" si="241"/>
        <v>0.81631340449021528</v>
      </c>
      <c r="F8868">
        <v>0.21568627450980396</v>
      </c>
      <c r="G8868">
        <f>AVERAGE(F$2:F8868)</f>
        <v>20731.380523953019</v>
      </c>
    </row>
    <row r="8869" spans="1:7" x14ac:dyDescent="0.25">
      <c r="A8869" s="75" t="s">
        <v>6</v>
      </c>
      <c r="B8869">
        <v>0.9375</v>
      </c>
      <c r="C8869" s="76" t="s">
        <v>85</v>
      </c>
      <c r="E8869">
        <f t="shared" ca="1" si="241"/>
        <v>0.57306724461666925</v>
      </c>
      <c r="F8869">
        <v>0.13636363636363635</v>
      </c>
      <c r="G8869">
        <f>AVERAGE(F$2:F8869)</f>
        <v>20729.042765252037</v>
      </c>
    </row>
    <row r="8870" spans="1:7" x14ac:dyDescent="0.25">
      <c r="A8870" s="75" t="s">
        <v>6</v>
      </c>
      <c r="B8870">
        <v>0.9555555555555556</v>
      </c>
      <c r="C8870" s="76" t="s">
        <v>86</v>
      </c>
      <c r="E8870">
        <f t="shared" ca="1" si="241"/>
        <v>0.87393635430941463</v>
      </c>
      <c r="F8870">
        <v>8.7947882736156349E-2</v>
      </c>
      <c r="G8870">
        <f>AVERAGE(F$2:F8870)</f>
        <v>20726.705528267328</v>
      </c>
    </row>
    <row r="8871" spans="1:7" x14ac:dyDescent="0.25">
      <c r="A8871" s="75" t="s">
        <v>6</v>
      </c>
      <c r="B8871">
        <v>0.1044776119402985</v>
      </c>
      <c r="C8871" s="76" t="s">
        <v>87</v>
      </c>
      <c r="E8871">
        <f t="shared" ca="1" si="241"/>
        <v>0.48170319319756572</v>
      </c>
      <c r="F8871">
        <v>14</v>
      </c>
      <c r="G8871">
        <f>AVERAGE(F$2:F8871)</f>
        <v>20724.370386719609</v>
      </c>
    </row>
    <row r="8872" spans="1:7" x14ac:dyDescent="0.25">
      <c r="A8872" s="75" t="s">
        <v>6</v>
      </c>
      <c r="B8872">
        <v>5.557377049180328</v>
      </c>
      <c r="C8872" s="76" t="s">
        <v>88</v>
      </c>
      <c r="E8872">
        <f t="shared" ca="1" si="241"/>
        <v>0.79035634510966302</v>
      </c>
      <c r="F8872">
        <v>0.9643281807372176</v>
      </c>
      <c r="G8872">
        <f>AVERAGE(F$2:F8872)</f>
        <v>20722.034302167864</v>
      </c>
    </row>
    <row r="8873" spans="1:7" x14ac:dyDescent="0.25">
      <c r="A8873" s="75" t="s">
        <v>6</v>
      </c>
      <c r="B8873">
        <v>13.285714285714288</v>
      </c>
      <c r="C8873" s="76" t="s">
        <v>89</v>
      </c>
      <c r="E8873">
        <f t="shared" ca="1" si="241"/>
        <v>0.22879252434380171</v>
      </c>
      <c r="F8873">
        <v>0.70068027210884365</v>
      </c>
      <c r="G8873">
        <f>AVERAGE(F$2:F8873)</f>
        <v>20719.698714518869</v>
      </c>
    </row>
    <row r="8874" spans="1:7" x14ac:dyDescent="0.25">
      <c r="A8874" s="75" t="s">
        <v>6</v>
      </c>
      <c r="B8874">
        <v>3.8</v>
      </c>
      <c r="C8874" s="76" t="s">
        <v>90</v>
      </c>
      <c r="E8874">
        <f t="shared" ca="1" si="241"/>
        <v>0.26207459052792936</v>
      </c>
      <c r="F8874">
        <v>0.2592592592592593</v>
      </c>
      <c r="G8874">
        <f>AVERAGE(F$2:F8874)</f>
        <v>20717.363603569327</v>
      </c>
    </row>
    <row r="8875" spans="1:7" x14ac:dyDescent="0.25">
      <c r="A8875" s="75" t="s">
        <v>6</v>
      </c>
      <c r="B8875">
        <v>0.14285714285714285</v>
      </c>
      <c r="C8875" s="76" t="s">
        <v>91</v>
      </c>
      <c r="E8875">
        <f t="shared" ca="1" si="241"/>
        <v>2.8417511715227772E-2</v>
      </c>
      <c r="F8875">
        <v>0.4</v>
      </c>
      <c r="G8875">
        <f>AVERAGE(F$2:F8875)</f>
        <v>20715.029034761174</v>
      </c>
    </row>
    <row r="8876" spans="1:7" x14ac:dyDescent="0.25">
      <c r="B8876">
        <v>6.1428571428571432</v>
      </c>
      <c r="C8876" s="76" t="s">
        <v>81</v>
      </c>
      <c r="E8876">
        <f t="shared" ca="1" si="241"/>
        <v>5.3985394750325932E-2</v>
      </c>
      <c r="F8876">
        <v>0.1891891891891892</v>
      </c>
      <c r="G8876">
        <f>AVERAGE(F$2:F8876)</f>
        <v>20712.6949682997</v>
      </c>
    </row>
    <row r="8877" spans="1:7" x14ac:dyDescent="0.25">
      <c r="A8877" s="75" t="s">
        <v>7</v>
      </c>
      <c r="B8877">
        <v>0.52173913043478259</v>
      </c>
      <c r="C8877" s="76" t="s">
        <v>82</v>
      </c>
      <c r="E8877">
        <f t="shared" ca="1" si="241"/>
        <v>0.49670846298990534</v>
      </c>
      <c r="F8877">
        <v>0.75</v>
      </c>
      <c r="G8877">
        <f>AVERAGE(F$2:F8877)</f>
        <v>20710.36149094861</v>
      </c>
    </row>
    <row r="8878" spans="1:7" x14ac:dyDescent="0.25">
      <c r="A8878" s="75" t="s">
        <v>7</v>
      </c>
      <c r="B8878">
        <v>0.7142857142857143</v>
      </c>
      <c r="C8878" s="76" t="s">
        <v>83</v>
      </c>
      <c r="E8878">
        <f t="shared" ca="1" si="241"/>
        <v>0.74894502995016499</v>
      </c>
      <c r="F8878">
        <v>5.666666666666667</v>
      </c>
      <c r="G8878">
        <f>AVERAGE(F$2:F8878)</f>
        <v>20708.029093198886</v>
      </c>
    </row>
    <row r="8879" spans="1:7" x14ac:dyDescent="0.25">
      <c r="A8879" s="75" t="s">
        <v>7</v>
      </c>
      <c r="B8879">
        <v>223.99999999999997</v>
      </c>
      <c r="C8879" s="76" t="s">
        <v>84</v>
      </c>
      <c r="E8879">
        <f t="shared" ca="1" si="241"/>
        <v>0.88085420659592206</v>
      </c>
      <c r="F8879">
        <v>0.20634920634920634</v>
      </c>
      <c r="G8879">
        <f>AVERAGE(F$2:F8879)</f>
        <v>20705.696605843175</v>
      </c>
    </row>
    <row r="8880" spans="1:7" x14ac:dyDescent="0.25">
      <c r="A8880" s="75" t="s">
        <v>7</v>
      </c>
      <c r="B8880">
        <v>42.75</v>
      </c>
      <c r="C8880" s="76" t="s">
        <v>85</v>
      </c>
      <c r="E8880">
        <f t="shared" ca="1" si="241"/>
        <v>0.51882463708970616</v>
      </c>
      <c r="F8880">
        <v>0.94</v>
      </c>
      <c r="G8880">
        <f>AVERAGE(F$2:F8880)</f>
        <v>20703.364726509259</v>
      </c>
    </row>
    <row r="8881" spans="1:7" x14ac:dyDescent="0.25">
      <c r="A8881" s="75" t="s">
        <v>7</v>
      </c>
      <c r="B8881">
        <v>1.2222222222222223</v>
      </c>
      <c r="C8881" s="76" t="s">
        <v>86</v>
      </c>
      <c r="E8881">
        <f t="shared" ca="1" si="241"/>
        <v>0.37404015977182059</v>
      </c>
      <c r="F8881">
        <v>0.15442336552891833</v>
      </c>
      <c r="G8881">
        <f>AVERAGE(F$2:F8881)</f>
        <v>20701.033283907553</v>
      </c>
    </row>
    <row r="8882" spans="1:7" x14ac:dyDescent="0.25">
      <c r="A8882" s="75" t="s">
        <v>7</v>
      </c>
      <c r="B8882">
        <v>0.43283582089552236</v>
      </c>
      <c r="C8882" s="76" t="s">
        <v>87</v>
      </c>
      <c r="E8882">
        <f t="shared" ca="1" si="241"/>
        <v>0.46464340450077246</v>
      </c>
      <c r="F8882">
        <v>0.79694519317160828</v>
      </c>
      <c r="G8882">
        <f>AVERAGE(F$2:F8882)</f>
        <v>20698.702438694319</v>
      </c>
    </row>
    <row r="8883" spans="1:7" x14ac:dyDescent="0.25">
      <c r="A8883" s="75" t="s">
        <v>7</v>
      </c>
      <c r="B8883">
        <v>3.918032786885246</v>
      </c>
      <c r="C8883" s="76" t="s">
        <v>88</v>
      </c>
      <c r="E8883">
        <f t="shared" ca="1" si="241"/>
        <v>0.37315536799379212</v>
      </c>
      <c r="F8883">
        <v>5.2631578947368474E-2</v>
      </c>
      <c r="G8883">
        <f>AVERAGE(F$2:F8883)</f>
        <v>20696.372034527791</v>
      </c>
    </row>
    <row r="8884" spans="1:7" x14ac:dyDescent="0.25">
      <c r="A8884" s="75" t="s">
        <v>7</v>
      </c>
      <c r="B8884">
        <v>34.714285714285715</v>
      </c>
      <c r="C8884" s="76" t="s">
        <v>89</v>
      </c>
      <c r="E8884">
        <f t="shared" ca="1" si="241"/>
        <v>0.24168257868272358</v>
      </c>
      <c r="F8884">
        <v>0.18181818181818185</v>
      </c>
      <c r="G8884">
        <f>AVERAGE(F$2:F8884)</f>
        <v>20694.042169592933</v>
      </c>
    </row>
    <row r="8885" spans="1:7" x14ac:dyDescent="0.25">
      <c r="A8885" s="75" t="s">
        <v>7</v>
      </c>
      <c r="B8885">
        <v>0.2</v>
      </c>
      <c r="C8885" s="76" t="s">
        <v>90</v>
      </c>
      <c r="E8885">
        <f t="shared" ca="1" si="241"/>
        <v>0.72746909836083118</v>
      </c>
      <c r="F8885">
        <v>0.73479997178058709</v>
      </c>
      <c r="G8885">
        <f>AVERAGE(F$2:F8885)</f>
        <v>20691.712891410851</v>
      </c>
    </row>
    <row r="8886" spans="1:7" x14ac:dyDescent="0.25">
      <c r="A8886" s="75" t="s">
        <v>7</v>
      </c>
      <c r="B8886">
        <v>0</v>
      </c>
      <c r="C8886" s="76" t="s">
        <v>91</v>
      </c>
      <c r="E8886">
        <f t="shared" ca="1" si="241"/>
        <v>0.59891173153337696</v>
      </c>
      <c r="F8886">
        <v>0.12</v>
      </c>
      <c r="G8886">
        <f>AVERAGE(F$2:F8886)</f>
        <v>20689.384068350479</v>
      </c>
    </row>
    <row r="8887" spans="1:7" x14ac:dyDescent="0.25">
      <c r="B8887">
        <v>1.6785714285714288</v>
      </c>
      <c r="C8887" s="76" t="s">
        <v>81</v>
      </c>
      <c r="E8887">
        <f t="shared" ca="1" si="241"/>
        <v>0.43744951845317459</v>
      </c>
      <c r="F8887">
        <v>0.16666666666666666</v>
      </c>
      <c r="G8887">
        <f>AVERAGE(F$2:F8887)</f>
        <v>20687.05577469735</v>
      </c>
    </row>
    <row r="8888" spans="1:7" x14ac:dyDescent="0.25">
      <c r="A8888" s="75" t="s">
        <v>8</v>
      </c>
      <c r="B8888">
        <v>0.30434782608695654</v>
      </c>
      <c r="C8888" s="76" t="s">
        <v>82</v>
      </c>
      <c r="E8888">
        <f t="shared" ca="1" si="241"/>
        <v>0.38639317908485282</v>
      </c>
      <c r="F8888">
        <v>0.190426679835726</v>
      </c>
      <c r="G8888">
        <f>AVERAGE(F$2:F8888)</f>
        <v>20684.728007695208</v>
      </c>
    </row>
    <row r="8889" spans="1:7" x14ac:dyDescent="0.25">
      <c r="A8889" s="75" t="s">
        <v>8</v>
      </c>
      <c r="B8889">
        <v>0.42857142857142855</v>
      </c>
      <c r="C8889" s="76" t="s">
        <v>83</v>
      </c>
      <c r="E8889">
        <f t="shared" ca="1" si="241"/>
        <v>0.34913227260990298</v>
      </c>
      <c r="F8889">
        <v>0.91666666666666663</v>
      </c>
      <c r="G8889">
        <f>AVERAGE(F$2:F8889)</f>
        <v>20682.400846203192</v>
      </c>
    </row>
    <row r="8890" spans="1:7" x14ac:dyDescent="0.25">
      <c r="A8890" s="75" t="s">
        <v>8</v>
      </c>
      <c r="B8890">
        <v>23.999999999999996</v>
      </c>
      <c r="C8890" s="76" t="s">
        <v>84</v>
      </c>
      <c r="E8890">
        <f t="shared" ca="1" si="241"/>
        <v>0.80213707800739886</v>
      </c>
      <c r="F8890">
        <v>1.5</v>
      </c>
      <c r="G8890">
        <f>AVERAGE(F$2:F8890)</f>
        <v>20680.07427394015</v>
      </c>
    </row>
    <row r="8891" spans="1:7" x14ac:dyDescent="0.25">
      <c r="A8891" s="75" t="s">
        <v>8</v>
      </c>
      <c r="B8891">
        <v>0.9375</v>
      </c>
      <c r="C8891" s="76" t="s">
        <v>85</v>
      </c>
      <c r="E8891">
        <f t="shared" ca="1" si="241"/>
        <v>0.51890930284398318</v>
      </c>
      <c r="F8891">
        <v>0.66666666666666663</v>
      </c>
      <c r="G8891">
        <f>AVERAGE(F$2:F8891)</f>
        <v>20677.748131352153</v>
      </c>
    </row>
    <row r="8892" spans="1:7" x14ac:dyDescent="0.25">
      <c r="A8892" s="75" t="s">
        <v>8</v>
      </c>
      <c r="B8892">
        <v>0.9555555555555556</v>
      </c>
      <c r="C8892" s="76" t="s">
        <v>86</v>
      </c>
      <c r="E8892">
        <f t="shared" ca="1" si="241"/>
        <v>0.40318608691482394</v>
      </c>
      <c r="F8892">
        <v>0.99888888888888894</v>
      </c>
      <c r="G8892">
        <f>AVERAGE(F$2:F8892)</f>
        <v>20675.422549388091</v>
      </c>
    </row>
    <row r="8893" spans="1:7" x14ac:dyDescent="0.25">
      <c r="A8893" s="75" t="s">
        <v>8</v>
      </c>
      <c r="B8893">
        <v>0.97014925373134331</v>
      </c>
      <c r="C8893" s="76" t="s">
        <v>87</v>
      </c>
      <c r="E8893">
        <f t="shared" ca="1" si="241"/>
        <v>0.95736692230461118</v>
      </c>
      <c r="F8893">
        <v>2.1763958495094231</v>
      </c>
      <c r="G8893">
        <f>AVERAGE(F$2:F8893)</f>
        <v>20673.097622920082</v>
      </c>
    </row>
    <row r="8894" spans="1:7" x14ac:dyDescent="0.25">
      <c r="A8894" s="75" t="s">
        <v>8</v>
      </c>
      <c r="B8894">
        <v>0.83606557377049184</v>
      </c>
      <c r="C8894" s="76" t="s">
        <v>88</v>
      </c>
      <c r="E8894">
        <f t="shared" ca="1" si="241"/>
        <v>0.78745004396241358</v>
      </c>
      <c r="F8894">
        <v>0.25</v>
      </c>
      <c r="G8894">
        <f>AVERAGE(F$2:F8894)</f>
        <v>20670.773002699356</v>
      </c>
    </row>
    <row r="8895" spans="1:7" x14ac:dyDescent="0.25">
      <c r="A8895" s="75" t="s">
        <v>8</v>
      </c>
      <c r="B8895">
        <v>0.99857142857142855</v>
      </c>
      <c r="C8895" s="76" t="s">
        <v>89</v>
      </c>
      <c r="E8895">
        <f t="shared" ca="1" si="241"/>
        <v>0.90943372867186645</v>
      </c>
      <c r="F8895">
        <v>3.3956043956043964</v>
      </c>
      <c r="G8895">
        <f>AVERAGE(F$2:F8895)</f>
        <v>20668.449258894736</v>
      </c>
    </row>
    <row r="8896" spans="1:7" x14ac:dyDescent="0.25">
      <c r="A8896" s="75" t="s">
        <v>8</v>
      </c>
      <c r="B8896">
        <v>1.4</v>
      </c>
      <c r="C8896" s="76" t="s">
        <v>90</v>
      </c>
      <c r="E8896">
        <f t="shared" ca="1" si="241"/>
        <v>0.77966836149210494</v>
      </c>
      <c r="F8896">
        <v>2.9126213592233035E-2</v>
      </c>
      <c r="G8896">
        <f>AVERAGE(F$2:F8896)</f>
        <v>20666.125659104666</v>
      </c>
    </row>
    <row r="8897" spans="1:7" x14ac:dyDescent="0.25">
      <c r="A8897" s="75" t="s">
        <v>8</v>
      </c>
      <c r="B8897">
        <v>0.8571428571428571</v>
      </c>
      <c r="C8897" s="76" t="s">
        <v>91</v>
      </c>
      <c r="E8897">
        <f t="shared" ca="1" si="241"/>
        <v>0.31150073898926744</v>
      </c>
      <c r="F8897">
        <v>0.32989690721649484</v>
      </c>
      <c r="G8897">
        <f>AVERAGE(F$2:F8897)</f>
        <v>20663.802615516292</v>
      </c>
    </row>
    <row r="8898" spans="1:7" x14ac:dyDescent="0.25">
      <c r="B8898">
        <v>0.10714285714285708</v>
      </c>
      <c r="C8898" s="76" t="s">
        <v>81</v>
      </c>
      <c r="E8898">
        <f t="shared" ref="E8898:E8961" ca="1" si="242">RAND()</f>
        <v>0.81164900182805899</v>
      </c>
      <c r="F8898">
        <v>0.67741935483870963</v>
      </c>
      <c r="G8898">
        <f>AVERAGE(F$2:F8898)</f>
        <v>20661.480133196837</v>
      </c>
    </row>
    <row r="8899" spans="1:7" x14ac:dyDescent="0.25">
      <c r="A8899" s="75" t="s">
        <v>9</v>
      </c>
      <c r="B8899">
        <v>0.82608695652173914</v>
      </c>
      <c r="C8899" s="76" t="s">
        <v>82</v>
      </c>
      <c r="E8899">
        <f t="shared" ca="1" si="242"/>
        <v>5.3705724196318472E-2</v>
      </c>
      <c r="F8899">
        <v>1.4502297090352219</v>
      </c>
      <c r="G8899">
        <f>AVERAGE(F$2:F8899)</f>
        <v>20659.158259752978</v>
      </c>
    </row>
    <row r="8900" spans="1:7" x14ac:dyDescent="0.25">
      <c r="A8900" s="75" t="s">
        <v>9</v>
      </c>
      <c r="B8900">
        <v>0.80952380952380953</v>
      </c>
      <c r="C8900" s="76" t="s">
        <v>83</v>
      </c>
      <c r="E8900">
        <f t="shared" ca="1" si="242"/>
        <v>0.51865125444902505</v>
      </c>
      <c r="F8900">
        <v>1.8571428571428572</v>
      </c>
      <c r="G8900">
        <f>AVERAGE(F$2:F8900)</f>
        <v>20656.836953862778</v>
      </c>
    </row>
    <row r="8901" spans="1:7" x14ac:dyDescent="0.25">
      <c r="A8901" s="75" t="s">
        <v>9</v>
      </c>
      <c r="B8901">
        <v>0.75000000000000011</v>
      </c>
      <c r="C8901" s="76" t="s">
        <v>84</v>
      </c>
      <c r="E8901">
        <f t="shared" ca="1" si="242"/>
        <v>0.82030033749025499</v>
      </c>
      <c r="F8901">
        <v>0.31506849315068491</v>
      </c>
      <c r="G8901">
        <f>AVERAGE(F$2:F8901)</f>
        <v>20654.515996347567</v>
      </c>
    </row>
    <row r="8902" spans="1:7" x14ac:dyDescent="0.25">
      <c r="A8902" s="75" t="s">
        <v>9</v>
      </c>
      <c r="B8902">
        <v>0.97499999999999998</v>
      </c>
      <c r="C8902" s="76" t="s">
        <v>85</v>
      </c>
      <c r="E8902">
        <f t="shared" ca="1" si="242"/>
        <v>0.95282874321040079</v>
      </c>
      <c r="F8902">
        <v>0.69788519637462232</v>
      </c>
      <c r="G8902">
        <f>AVERAGE(F$2:F8902)</f>
        <v>20652.195603345524</v>
      </c>
    </row>
    <row r="8903" spans="1:7" x14ac:dyDescent="0.25">
      <c r="A8903" s="75" t="s">
        <v>9</v>
      </c>
      <c r="B8903">
        <v>0.97777777777777775</v>
      </c>
      <c r="C8903" s="76" t="s">
        <v>86</v>
      </c>
      <c r="E8903">
        <f t="shared" ca="1" si="242"/>
        <v>0.67496470844079948</v>
      </c>
      <c r="F8903">
        <v>0.23076923076923078</v>
      </c>
      <c r="G8903">
        <f>AVERAGE(F$2:F8903)</f>
        <v>20649.875679189816</v>
      </c>
    </row>
    <row r="8904" spans="1:7" x14ac:dyDescent="0.25">
      <c r="A8904" s="75" t="s">
        <v>9</v>
      </c>
      <c r="B8904">
        <v>0.40298507462686567</v>
      </c>
      <c r="C8904" s="76" t="s">
        <v>87</v>
      </c>
      <c r="E8904">
        <f t="shared" ca="1" si="242"/>
        <v>0.80715532541053481</v>
      </c>
      <c r="F8904">
        <v>0.75</v>
      </c>
      <c r="G8904">
        <f>AVERAGE(F$2:F8904)</f>
        <v>20647.556334510584</v>
      </c>
    </row>
    <row r="8905" spans="1:7" x14ac:dyDescent="0.25">
      <c r="A8905" s="75" t="s">
        <v>9</v>
      </c>
      <c r="B8905">
        <v>0.63934426229508201</v>
      </c>
      <c r="C8905" s="76" t="s">
        <v>88</v>
      </c>
      <c r="E8905">
        <f t="shared" ca="1" si="242"/>
        <v>0.93353903291269846</v>
      </c>
      <c r="F8905">
        <v>0.58333333333333337</v>
      </c>
      <c r="G8905">
        <f>AVERAGE(F$2:F8905)</f>
        <v>20645.237492080087</v>
      </c>
    </row>
    <row r="8906" spans="1:7" x14ac:dyDescent="0.25">
      <c r="A8906" s="75" t="s">
        <v>9</v>
      </c>
      <c r="B8906">
        <v>1.8571428571428574</v>
      </c>
      <c r="C8906" s="76" t="s">
        <v>89</v>
      </c>
      <c r="E8906">
        <f t="shared" ca="1" si="242"/>
        <v>0.96384538600810021</v>
      </c>
      <c r="F8906">
        <v>4.5555555555555562</v>
      </c>
      <c r="G8906">
        <f>AVERAGE(F$2:F8906)</f>
        <v>20642.919616511692</v>
      </c>
    </row>
    <row r="8907" spans="1:7" x14ac:dyDescent="0.25">
      <c r="A8907" s="75" t="s">
        <v>9</v>
      </c>
      <c r="B8907">
        <v>1</v>
      </c>
      <c r="C8907" s="76" t="s">
        <v>90</v>
      </c>
      <c r="E8907">
        <f t="shared" ca="1" si="242"/>
        <v>0.66694695487388178</v>
      </c>
      <c r="F8907">
        <v>0.15273775216138327</v>
      </c>
      <c r="G8907">
        <f>AVERAGE(F$2:F8907)</f>
        <v>20640.601767097956</v>
      </c>
    </row>
    <row r="8908" spans="1:7" x14ac:dyDescent="0.25">
      <c r="A8908" s="75" t="s">
        <v>9</v>
      </c>
      <c r="B8908">
        <v>0.2857142857142857</v>
      </c>
      <c r="C8908" s="76" t="s">
        <v>91</v>
      </c>
      <c r="E8908">
        <f t="shared" ca="1" si="242"/>
        <v>0.53078102750113054</v>
      </c>
      <c r="F8908">
        <v>0.91304347826086951</v>
      </c>
      <c r="G8908">
        <f>AVERAGE(F$2:F8908)</f>
        <v>20638.284523500377</v>
      </c>
    </row>
    <row r="8909" spans="1:7" x14ac:dyDescent="0.25">
      <c r="B8909">
        <v>0.10714285714285708</v>
      </c>
      <c r="C8909" s="76" t="s">
        <v>81</v>
      </c>
      <c r="E8909">
        <f t="shared" ca="1" si="242"/>
        <v>0.9098631719522805</v>
      </c>
      <c r="F8909">
        <v>0.1624790619765494</v>
      </c>
      <c r="G8909">
        <f>AVERAGE(F$2:F8909)</f>
        <v>20635.967715906707</v>
      </c>
    </row>
    <row r="8910" spans="1:7" x14ac:dyDescent="0.25">
      <c r="A8910" s="75" t="s">
        <v>10</v>
      </c>
      <c r="B8910">
        <v>0.82608695652173914</v>
      </c>
      <c r="C8910" s="76" t="s">
        <v>82</v>
      </c>
      <c r="E8910">
        <f t="shared" ca="1" si="242"/>
        <v>0.27243088611493693</v>
      </c>
      <c r="F8910">
        <v>5.77</v>
      </c>
      <c r="G8910">
        <f>AVERAGE(F$2:F8910)</f>
        <v>20633.652057840045</v>
      </c>
    </row>
    <row r="8911" spans="1:7" x14ac:dyDescent="0.25">
      <c r="A8911" s="75" t="s">
        <v>10</v>
      </c>
      <c r="B8911">
        <v>4.7619047619047616E-2</v>
      </c>
      <c r="C8911" s="76" t="s">
        <v>83</v>
      </c>
      <c r="E8911">
        <f t="shared" ca="1" si="242"/>
        <v>0.46068261379133368</v>
      </c>
      <c r="F8911">
        <v>0.63636363636363635</v>
      </c>
      <c r="G8911">
        <f>AVERAGE(F$2:F8911)</f>
        <v>20631.336343396248</v>
      </c>
    </row>
    <row r="8912" spans="1:7" x14ac:dyDescent="0.25">
      <c r="A8912" s="75" t="s">
        <v>10</v>
      </c>
      <c r="B8912">
        <v>99</v>
      </c>
      <c r="C8912" s="76" t="s">
        <v>84</v>
      </c>
      <c r="E8912">
        <f t="shared" ca="1" si="242"/>
        <v>9.4583332855338598E-2</v>
      </c>
      <c r="F8912">
        <v>0.32750504371217221</v>
      </c>
      <c r="G8912">
        <f>AVERAGE(F$2:F8912)</f>
        <v>20629.021114034971</v>
      </c>
    </row>
    <row r="8913" spans="1:7" x14ac:dyDescent="0.25">
      <c r="A8913" s="75" t="s">
        <v>10</v>
      </c>
      <c r="B8913">
        <v>0.25</v>
      </c>
      <c r="C8913" s="76" t="s">
        <v>85</v>
      </c>
      <c r="E8913">
        <f t="shared" ca="1" si="242"/>
        <v>0.33321321099001056</v>
      </c>
      <c r="F8913">
        <v>0.5</v>
      </c>
      <c r="G8913">
        <f>AVERAGE(F$2:F8913)</f>
        <v>20626.706423604759</v>
      </c>
    </row>
    <row r="8914" spans="1:7" x14ac:dyDescent="0.25">
      <c r="A8914" s="75" t="s">
        <v>10</v>
      </c>
      <c r="B8914">
        <v>0.1111111111111111</v>
      </c>
      <c r="C8914" s="76" t="s">
        <v>86</v>
      </c>
      <c r="E8914">
        <f t="shared" ca="1" si="242"/>
        <v>0.72948981805037838</v>
      </c>
      <c r="F8914">
        <v>0.42857142857142849</v>
      </c>
      <c r="G8914">
        <f>AVERAGE(F$2:F8914)</f>
        <v>20624.392244557057</v>
      </c>
    </row>
    <row r="8915" spans="1:7" x14ac:dyDescent="0.25">
      <c r="A8915" s="75" t="s">
        <v>10</v>
      </c>
      <c r="B8915">
        <v>0.85074626865671643</v>
      </c>
      <c r="C8915" s="76" t="s">
        <v>87</v>
      </c>
      <c r="E8915">
        <f t="shared" ca="1" si="242"/>
        <v>0.39183877060118155</v>
      </c>
      <c r="F8915">
        <v>4</v>
      </c>
      <c r="G8915">
        <f>AVERAGE(F$2:F8915)</f>
        <v>20622.078985386703</v>
      </c>
    </row>
    <row r="8916" spans="1:7" x14ac:dyDescent="0.25">
      <c r="A8916" s="75" t="s">
        <v>10</v>
      </c>
      <c r="B8916">
        <v>0.18032786885245897</v>
      </c>
      <c r="C8916" s="76" t="s">
        <v>88</v>
      </c>
      <c r="E8916">
        <f t="shared" ca="1" si="242"/>
        <v>7.511376100179834E-2</v>
      </c>
      <c r="F8916">
        <v>1.4610389610389588E-2</v>
      </c>
      <c r="G8916">
        <f>AVERAGE(F$2:F8916)</f>
        <v>20619.765798132074</v>
      </c>
    </row>
    <row r="8917" spans="1:7" x14ac:dyDescent="0.25">
      <c r="A8917" s="75" t="s">
        <v>10</v>
      </c>
      <c r="B8917">
        <v>9</v>
      </c>
      <c r="C8917" s="76" t="s">
        <v>89</v>
      </c>
      <c r="E8917">
        <f t="shared" ca="1" si="242"/>
        <v>0.90101004162525655</v>
      </c>
      <c r="F8917">
        <v>0.97575757575757582</v>
      </c>
      <c r="G8917">
        <f>AVERAGE(F$2:F8917)</f>
        <v>20617.453237562248</v>
      </c>
    </row>
    <row r="8918" spans="1:7" x14ac:dyDescent="0.25">
      <c r="A8918" s="75" t="s">
        <v>10</v>
      </c>
      <c r="B8918">
        <v>3</v>
      </c>
      <c r="C8918" s="76" t="s">
        <v>90</v>
      </c>
      <c r="E8918">
        <f t="shared" ca="1" si="242"/>
        <v>0.42057138773170544</v>
      </c>
      <c r="F8918">
        <v>82.333333333333329</v>
      </c>
      <c r="G8918">
        <f>AVERAGE(F$2:F8918)</f>
        <v>20615.150319551234</v>
      </c>
    </row>
    <row r="8919" spans="1:7" x14ac:dyDescent="0.25">
      <c r="A8919" s="75" t="s">
        <v>10</v>
      </c>
      <c r="B8919">
        <v>0.2857142857142857</v>
      </c>
      <c r="C8919" s="76" t="s">
        <v>91</v>
      </c>
      <c r="E8919">
        <f t="shared" ca="1" si="242"/>
        <v>0.31355383432448902</v>
      </c>
      <c r="F8919">
        <v>0.36363636363636365</v>
      </c>
      <c r="G8919">
        <f>AVERAGE(F$2:F8919)</f>
        <v>20612.838726516566</v>
      </c>
    </row>
    <row r="8920" spans="1:7" x14ac:dyDescent="0.25">
      <c r="B8920">
        <v>7.1428571428571494E-2</v>
      </c>
      <c r="C8920" s="76" t="s">
        <v>81</v>
      </c>
      <c r="E8920">
        <f t="shared" ca="1" si="242"/>
        <v>0.85290720571739909</v>
      </c>
      <c r="F8920">
        <v>0.1111111111111111</v>
      </c>
      <c r="G8920">
        <f>AVERAGE(F$2:F8920)</f>
        <v>20610.52762352123</v>
      </c>
    </row>
    <row r="8921" spans="1:7" x14ac:dyDescent="0.25">
      <c r="A8921" s="75" t="s">
        <v>11</v>
      </c>
      <c r="B8921">
        <v>0.86956521739130432</v>
      </c>
      <c r="C8921" s="76" t="s">
        <v>82</v>
      </c>
      <c r="E8921">
        <f t="shared" ca="1" si="242"/>
        <v>0.20978701042847869</v>
      </c>
      <c r="F8921">
        <v>7.4074074074074139E-2</v>
      </c>
      <c r="G8921">
        <f>AVERAGE(F$2:F8921)</f>
        <v>20608.217034558285</v>
      </c>
    </row>
    <row r="8922" spans="1:7" x14ac:dyDescent="0.25">
      <c r="A8922" s="75" t="s">
        <v>11</v>
      </c>
      <c r="B8922">
        <v>0.76190476190476186</v>
      </c>
      <c r="C8922" s="76" t="s">
        <v>83</v>
      </c>
      <c r="E8922">
        <f t="shared" ca="1" si="242"/>
        <v>0.37885606793873683</v>
      </c>
      <c r="F8922">
        <v>0.88888888888888884</v>
      </c>
      <c r="G8922">
        <f>AVERAGE(F$2:F8922)</f>
        <v>20605.907054943254</v>
      </c>
    </row>
    <row r="8923" spans="1:7" x14ac:dyDescent="0.25">
      <c r="A8923" s="75" t="s">
        <v>11</v>
      </c>
      <c r="B8923">
        <v>9</v>
      </c>
      <c r="C8923" s="76" t="s">
        <v>84</v>
      </c>
      <c r="E8923">
        <f t="shared" ca="1" si="242"/>
        <v>0.57706918389463802</v>
      </c>
      <c r="F8923">
        <v>0.51338199513381988</v>
      </c>
      <c r="G8923">
        <f>AVERAGE(F$2:F8923)</f>
        <v>20603.597551057024</v>
      </c>
    </row>
    <row r="8924" spans="1:7" x14ac:dyDescent="0.25">
      <c r="A8924" s="75" t="s">
        <v>11</v>
      </c>
      <c r="B8924">
        <v>0.25</v>
      </c>
      <c r="C8924" s="76" t="s">
        <v>85</v>
      </c>
      <c r="E8924">
        <f t="shared" ca="1" si="242"/>
        <v>0.18669822018947546</v>
      </c>
      <c r="F8924">
        <v>9.090909090909087E-2</v>
      </c>
      <c r="G8924">
        <f>AVERAGE(F$2:F8924)</f>
        <v>20601.288517476169</v>
      </c>
    </row>
    <row r="8925" spans="1:7" x14ac:dyDescent="0.25">
      <c r="A8925" s="75" t="s">
        <v>11</v>
      </c>
      <c r="B8925">
        <v>1.2222222222222223</v>
      </c>
      <c r="C8925" s="76" t="s">
        <v>86</v>
      </c>
      <c r="E8925">
        <f t="shared" ca="1" si="242"/>
        <v>0.17634931945656263</v>
      </c>
      <c r="F8925">
        <v>0.1304347826086957</v>
      </c>
      <c r="G8925">
        <f>AVERAGE(F$2:F8925)</f>
        <v>20598.980005812937</v>
      </c>
    </row>
    <row r="8926" spans="1:7" x14ac:dyDescent="0.25">
      <c r="A8926" s="75" t="s">
        <v>11</v>
      </c>
      <c r="B8926">
        <v>0.97014925373134331</v>
      </c>
      <c r="C8926" s="76" t="s">
        <v>87</v>
      </c>
      <c r="E8926">
        <f t="shared" ca="1" si="242"/>
        <v>0.48882715752479533</v>
      </c>
      <c r="F8926">
        <v>0.11564625850340132</v>
      </c>
      <c r="G8926">
        <f>AVERAGE(F$2:F8926)</f>
        <v>20596.672009806265</v>
      </c>
    </row>
    <row r="8927" spans="1:7" x14ac:dyDescent="0.25">
      <c r="A8927" s="75" t="s">
        <v>11</v>
      </c>
      <c r="B8927">
        <v>0.99836065573770494</v>
      </c>
      <c r="C8927" s="76" t="s">
        <v>88</v>
      </c>
      <c r="E8927">
        <f t="shared" ca="1" si="242"/>
        <v>0.4516894226963345</v>
      </c>
      <c r="F8927">
        <v>1.9607843137254902E-2</v>
      </c>
      <c r="G8927">
        <f>AVERAGE(F$2:F8927)</f>
        <v>20594.364520180232</v>
      </c>
    </row>
    <row r="8928" spans="1:7" x14ac:dyDescent="0.25">
      <c r="A8928" s="75" t="s">
        <v>11</v>
      </c>
      <c r="B8928">
        <v>0.99857142857142855</v>
      </c>
      <c r="C8928" s="76" t="s">
        <v>89</v>
      </c>
      <c r="E8928">
        <f t="shared" ca="1" si="242"/>
        <v>7.6656422937106505E-2</v>
      </c>
      <c r="F8928">
        <v>0.85185185185185186</v>
      </c>
      <c r="G8928">
        <f>AVERAGE(F$2:F8928)</f>
        <v>20592.057640750601</v>
      </c>
    </row>
    <row r="8929" spans="1:7" x14ac:dyDescent="0.25">
      <c r="A8929" s="75" t="s">
        <v>11</v>
      </c>
      <c r="B8929">
        <v>3</v>
      </c>
      <c r="C8929" s="76" t="s">
        <v>90</v>
      </c>
      <c r="E8929">
        <f t="shared" ca="1" si="242"/>
        <v>0.73599578664847753</v>
      </c>
      <c r="F8929">
        <v>0.66666666666666663</v>
      </c>
      <c r="G8929">
        <f>AVERAGE(F$2:F8929)</f>
        <v>20589.751257352964</v>
      </c>
    </row>
    <row r="8930" spans="1:7" x14ac:dyDescent="0.25">
      <c r="A8930" s="75" t="s">
        <v>11</v>
      </c>
      <c r="B8930">
        <v>0.2857142857142857</v>
      </c>
      <c r="C8930" s="76" t="s">
        <v>91</v>
      </c>
      <c r="E8930">
        <f t="shared" ca="1" si="242"/>
        <v>0.91889034254037638</v>
      </c>
      <c r="F8930">
        <v>6.7805659369994664E-2</v>
      </c>
      <c r="G8930">
        <f>AVERAGE(F$2:F8930)</f>
        <v>20587.4453234912</v>
      </c>
    </row>
    <row r="8931" spans="1:7" x14ac:dyDescent="0.25">
      <c r="A8931" s="75" t="s">
        <v>442</v>
      </c>
      <c r="B8931">
        <v>2.9126213592233011E-2</v>
      </c>
      <c r="C8931" s="76" t="s">
        <v>81</v>
      </c>
      <c r="E8931">
        <f t="shared" ca="1" si="242"/>
        <v>0.31918943975063585</v>
      </c>
      <c r="F8931">
        <v>0.77777777777777779</v>
      </c>
      <c r="G8931">
        <f>AVERAGE(F$2:F8931)</f>
        <v>20585.139985580146</v>
      </c>
    </row>
    <row r="8932" spans="1:7" x14ac:dyDescent="0.25">
      <c r="A8932" s="75" t="s">
        <v>1</v>
      </c>
      <c r="B8932">
        <v>0.15384615384615385</v>
      </c>
      <c r="C8932" s="76" t="s">
        <v>82</v>
      </c>
      <c r="E8932">
        <f t="shared" ca="1" si="242"/>
        <v>0.83608246216134696</v>
      </c>
      <c r="F8932">
        <v>1</v>
      </c>
      <c r="G8932">
        <f>AVERAGE(F$2:F8932)</f>
        <v>20582.835188806483</v>
      </c>
    </row>
    <row r="8933" spans="1:7" x14ac:dyDescent="0.25">
      <c r="A8933" s="75" t="s">
        <v>1</v>
      </c>
      <c r="B8933">
        <v>0.42622950819672134</v>
      </c>
      <c r="C8933" s="76" t="s">
        <v>83</v>
      </c>
      <c r="E8933">
        <f t="shared" ca="1" si="242"/>
        <v>0.77665098674599975</v>
      </c>
      <c r="F8933">
        <v>0.75</v>
      </c>
      <c r="G8933">
        <f>AVERAGE(F$2:F8933)</f>
        <v>20580.530880119873</v>
      </c>
    </row>
    <row r="8934" spans="1:7" x14ac:dyDescent="0.25">
      <c r="A8934" s="75" t="s">
        <v>1</v>
      </c>
      <c r="B8934">
        <v>7.2580645161290328E-2</v>
      </c>
      <c r="C8934" s="76" t="s">
        <v>84</v>
      </c>
      <c r="E8934">
        <f t="shared" ca="1" si="242"/>
        <v>0.35413522680452325</v>
      </c>
      <c r="F8934">
        <v>0.51515151515151503</v>
      </c>
      <c r="G8934">
        <f>AVERAGE(F$2:F8934)</f>
        <v>20578.227061052527</v>
      </c>
    </row>
    <row r="8935" spans="1:7" x14ac:dyDescent="0.25">
      <c r="A8935" s="75" t="s">
        <v>1</v>
      </c>
      <c r="B8935">
        <v>0.4845360824742268</v>
      </c>
      <c r="C8935" s="76" t="s">
        <v>85</v>
      </c>
      <c r="E8935">
        <f t="shared" ca="1" si="242"/>
        <v>0.38593878144670279</v>
      </c>
      <c r="F8935">
        <v>0.31506849315068491</v>
      </c>
      <c r="G8935">
        <f>AVERAGE(F$2:F8935)</f>
        <v>20575.923735331395</v>
      </c>
    </row>
    <row r="8936" spans="1:7" x14ac:dyDescent="0.25">
      <c r="A8936" s="75" t="s">
        <v>1</v>
      </c>
      <c r="B8936">
        <v>0.41176470588235292</v>
      </c>
      <c r="C8936" s="76" t="s">
        <v>86</v>
      </c>
      <c r="E8936">
        <f t="shared" ca="1" si="242"/>
        <v>0.92874943896051776</v>
      </c>
      <c r="F8936">
        <v>0.13636363636363635</v>
      </c>
      <c r="G8936">
        <f>AVERAGE(F$2:F8936)</f>
        <v>20573.62090518347</v>
      </c>
    </row>
    <row r="8937" spans="1:7" x14ac:dyDescent="0.25">
      <c r="A8937" s="75" t="s">
        <v>1</v>
      </c>
      <c r="B8937">
        <v>8.6956521739130377E-2</v>
      </c>
      <c r="C8937" s="76" t="s">
        <v>87</v>
      </c>
      <c r="E8937">
        <f t="shared" ca="1" si="242"/>
        <v>0.61694343056808909</v>
      </c>
      <c r="F8937">
        <v>0.79133458918997246</v>
      </c>
      <c r="G8937">
        <f>AVERAGE(F$2:F8937)</f>
        <v>20571.318663736449</v>
      </c>
    </row>
    <row r="8938" spans="1:7" x14ac:dyDescent="0.25">
      <c r="A8938" s="75" t="s">
        <v>1</v>
      </c>
      <c r="B8938">
        <v>5.2631578947368418E-2</v>
      </c>
      <c r="C8938" s="76" t="s">
        <v>88</v>
      </c>
      <c r="E8938">
        <f t="shared" ca="1" si="242"/>
        <v>0.32900576246995383</v>
      </c>
      <c r="F8938">
        <v>0.87410071942446044</v>
      </c>
      <c r="G8938">
        <f>AVERAGE(F$2:F8938)</f>
        <v>20569.016946766213</v>
      </c>
    </row>
    <row r="8939" spans="1:7" x14ac:dyDescent="0.25">
      <c r="A8939" s="75" t="s">
        <v>1</v>
      </c>
      <c r="B8939">
        <v>0.63265306122448983</v>
      </c>
      <c r="C8939" s="76" t="s">
        <v>89</v>
      </c>
      <c r="E8939">
        <f t="shared" ca="1" si="242"/>
        <v>0.47603444428806907</v>
      </c>
      <c r="F8939">
        <v>0.31506849315068491</v>
      </c>
      <c r="G8939">
        <f>AVERAGE(F$2:F8939)</f>
        <v>20566.715682291131</v>
      </c>
    </row>
    <row r="8940" spans="1:7" x14ac:dyDescent="0.25">
      <c r="A8940" s="75" t="s">
        <v>1</v>
      </c>
      <c r="B8940">
        <v>0.19354838709677422</v>
      </c>
      <c r="C8940" s="76" t="s">
        <v>90</v>
      </c>
      <c r="E8940">
        <f t="shared" ca="1" si="242"/>
        <v>0.66427871379929726</v>
      </c>
      <c r="F8940">
        <v>1.9607843137254902E-2</v>
      </c>
      <c r="G8940">
        <f>AVERAGE(F$2:F8940)</f>
        <v>20564.414899644922</v>
      </c>
    </row>
    <row r="8941" spans="1:7" x14ac:dyDescent="0.25">
      <c r="B8941">
        <v>2.9126213592233011E-2</v>
      </c>
      <c r="C8941" s="76" t="s">
        <v>81</v>
      </c>
      <c r="E8941">
        <f t="shared" ca="1" si="242"/>
        <v>0.40286993882707478</v>
      </c>
      <c r="F8941">
        <v>0.1111111111111111</v>
      </c>
      <c r="G8941">
        <f>AVERAGE(F$2:F8941)</f>
        <v>20562.114641950455</v>
      </c>
    </row>
    <row r="8942" spans="1:7" x14ac:dyDescent="0.25">
      <c r="A8942" s="75" t="s">
        <v>2</v>
      </c>
      <c r="B8942">
        <v>0.53846153846153844</v>
      </c>
      <c r="C8942" s="76" t="s">
        <v>82</v>
      </c>
      <c r="E8942">
        <f t="shared" ca="1" si="242"/>
        <v>0.37868844003897306</v>
      </c>
      <c r="F8942">
        <v>1.0288362512873328</v>
      </c>
      <c r="G8942">
        <f>AVERAGE(F$2:F8942)</f>
        <v>20559.815001439805</v>
      </c>
    </row>
    <row r="8943" spans="1:7" x14ac:dyDescent="0.25">
      <c r="A8943" s="75" t="s">
        <v>2</v>
      </c>
      <c r="B8943">
        <v>0.1393442622950819</v>
      </c>
      <c r="C8943" s="76" t="s">
        <v>83</v>
      </c>
      <c r="E8943">
        <f t="shared" ca="1" si="242"/>
        <v>0.51371895146286439</v>
      </c>
      <c r="F8943">
        <v>0.61904761904761907</v>
      </c>
      <c r="G8943">
        <f>AVERAGE(F$2:F8943)</f>
        <v>20557.515829447653</v>
      </c>
    </row>
    <row r="8944" spans="1:7" x14ac:dyDescent="0.25">
      <c r="A8944" s="75" t="s">
        <v>2</v>
      </c>
      <c r="B8944">
        <v>7.2580645161290328E-2</v>
      </c>
      <c r="C8944" s="76" t="s">
        <v>84</v>
      </c>
      <c r="E8944">
        <f t="shared" ca="1" si="242"/>
        <v>0.96678325545580646</v>
      </c>
      <c r="F8944">
        <v>1.2222222222222223</v>
      </c>
      <c r="G8944">
        <f>AVERAGE(F$2:F8944)</f>
        <v>20555.217239085669</v>
      </c>
    </row>
    <row r="8945" spans="1:7" x14ac:dyDescent="0.25">
      <c r="A8945" s="75" t="s">
        <v>2</v>
      </c>
      <c r="B8945">
        <v>0.38144329896907214</v>
      </c>
      <c r="C8945" s="76" t="s">
        <v>85</v>
      </c>
      <c r="E8945">
        <f t="shared" ca="1" si="242"/>
        <v>0.55804580209540899</v>
      </c>
      <c r="F8945">
        <v>1.1739130434782608</v>
      </c>
      <c r="G8945">
        <f>AVERAGE(F$2:F8945)</f>
        <v>20552.919157318443</v>
      </c>
    </row>
    <row r="8946" spans="1:7" x14ac:dyDescent="0.25">
      <c r="A8946" s="75" t="s">
        <v>2</v>
      </c>
      <c r="B8946">
        <v>0.33823529411764708</v>
      </c>
      <c r="C8946" s="76" t="s">
        <v>86</v>
      </c>
      <c r="E8946">
        <f t="shared" ca="1" si="242"/>
        <v>0.66469208925981105</v>
      </c>
      <c r="F8946">
        <v>1.2058823529411764</v>
      </c>
      <c r="G8946">
        <f>AVERAGE(F$2:F8946)</f>
        <v>20550.621592950083</v>
      </c>
    </row>
    <row r="8947" spans="1:7" x14ac:dyDescent="0.25">
      <c r="A8947" s="75" t="s">
        <v>2</v>
      </c>
      <c r="B8947">
        <v>8.6956521739130377E-2</v>
      </c>
      <c r="C8947" s="76" t="s">
        <v>87</v>
      </c>
      <c r="E8947">
        <f t="shared" ca="1" si="242"/>
        <v>0.14291616827741216</v>
      </c>
      <c r="F8947">
        <v>0.49812734082396998</v>
      </c>
      <c r="G8947">
        <f>AVERAGE(F$2:F8947)</f>
        <v>20548.324463119367</v>
      </c>
    </row>
    <row r="8948" spans="1:7" x14ac:dyDescent="0.25">
      <c r="A8948" s="75" t="s">
        <v>2</v>
      </c>
      <c r="B8948">
        <v>0.52631578947368418</v>
      </c>
      <c r="C8948" s="76" t="s">
        <v>88</v>
      </c>
      <c r="E8948">
        <f t="shared" ca="1" si="242"/>
        <v>0.10771384436209119</v>
      </c>
      <c r="F8948">
        <v>21.727272727272727</v>
      </c>
      <c r="G8948">
        <f>AVERAGE(F$2:F8948)</f>
        <v>20546.030219552762</v>
      </c>
    </row>
    <row r="8949" spans="1:7" x14ac:dyDescent="0.25">
      <c r="A8949" s="75" t="s">
        <v>2</v>
      </c>
      <c r="B8949">
        <v>0.63265306122448983</v>
      </c>
      <c r="C8949" s="76" t="s">
        <v>89</v>
      </c>
      <c r="E8949">
        <f t="shared" ca="1" si="242"/>
        <v>0.31975794427455106</v>
      </c>
      <c r="F8949">
        <v>0.63934426229508201</v>
      </c>
      <c r="G8949">
        <f>AVERAGE(F$2:F8949)</f>
        <v>20543.734132061112</v>
      </c>
    </row>
    <row r="8950" spans="1:7" x14ac:dyDescent="0.25">
      <c r="A8950" s="75" t="s">
        <v>2</v>
      </c>
      <c r="B8950">
        <v>0.29032258064516125</v>
      </c>
      <c r="C8950" s="76" t="s">
        <v>90</v>
      </c>
      <c r="E8950">
        <f t="shared" ca="1" si="242"/>
        <v>0.87259744334283329</v>
      </c>
      <c r="F8950">
        <v>0.91304347826086951</v>
      </c>
      <c r="G8950">
        <f>AVERAGE(F$2:F8950)</f>
        <v>20541.43858830331</v>
      </c>
    </row>
    <row r="8951" spans="1:7" x14ac:dyDescent="0.25">
      <c r="B8951">
        <v>2.9126213592233011E-2</v>
      </c>
      <c r="C8951" s="76" t="s">
        <v>81</v>
      </c>
      <c r="E8951">
        <f t="shared" ca="1" si="242"/>
        <v>0.36193672549046763</v>
      </c>
      <c r="F8951">
        <v>0.30555555555555558</v>
      </c>
      <c r="G8951">
        <f>AVERAGE(F$2:F8951)</f>
        <v>20539.143489640432</v>
      </c>
    </row>
    <row r="8952" spans="1:7" x14ac:dyDescent="0.25">
      <c r="A8952" s="75" t="s">
        <v>3</v>
      </c>
      <c r="B8952">
        <v>0.53846153846153844</v>
      </c>
      <c r="C8952" s="76" t="s">
        <v>82</v>
      </c>
      <c r="E8952">
        <f t="shared" ca="1" si="242"/>
        <v>0.68959730611394354</v>
      </c>
      <c r="F8952">
        <v>0</v>
      </c>
      <c r="G8952">
        <f>AVERAGE(F$2:F8952)</f>
        <v>20536.848869654994</v>
      </c>
    </row>
    <row r="8953" spans="1:7" x14ac:dyDescent="0.25">
      <c r="A8953" s="75" t="s">
        <v>3</v>
      </c>
      <c r="B8953">
        <v>2.4590163934426253E-2</v>
      </c>
      <c r="C8953" s="76" t="s">
        <v>83</v>
      </c>
      <c r="E8953">
        <f t="shared" ca="1" si="242"/>
        <v>0.75245243917819205</v>
      </c>
      <c r="F8953">
        <v>0.13260001410970643</v>
      </c>
      <c r="G8953">
        <f>AVERAGE(F$2:F8953)</f>
        <v>20534.554777131576</v>
      </c>
    </row>
    <row r="8954" spans="1:7" x14ac:dyDescent="0.25">
      <c r="A8954" s="75" t="s">
        <v>3</v>
      </c>
      <c r="B8954">
        <v>3.2258064516129031E-2</v>
      </c>
      <c r="C8954" s="76" t="s">
        <v>84</v>
      </c>
      <c r="E8954">
        <f t="shared" ca="1" si="242"/>
        <v>0.48638853961323902</v>
      </c>
      <c r="F8954">
        <v>3</v>
      </c>
      <c r="G8954">
        <f>AVERAGE(F$2:F8954)</f>
        <v>20532.261517355284</v>
      </c>
    </row>
    <row r="8955" spans="1:7" x14ac:dyDescent="0.25">
      <c r="A8955" s="75" t="s">
        <v>3</v>
      </c>
      <c r="B8955">
        <v>0.4845360824742268</v>
      </c>
      <c r="C8955" s="76" t="s">
        <v>85</v>
      </c>
      <c r="E8955">
        <f t="shared" ca="1" si="242"/>
        <v>9.6542416502907069E-2</v>
      </c>
      <c r="F8955">
        <v>0.75</v>
      </c>
      <c r="G8955">
        <f>AVERAGE(F$2:F8955)</f>
        <v>20529.968518526006</v>
      </c>
    </row>
    <row r="8956" spans="1:7" x14ac:dyDescent="0.25">
      <c r="A8956" s="75" t="s">
        <v>3</v>
      </c>
      <c r="B8956">
        <v>0.70588235294117652</v>
      </c>
      <c r="C8956" s="76" t="s">
        <v>86</v>
      </c>
      <c r="E8956">
        <f t="shared" ca="1" si="242"/>
        <v>0.68494513535982604</v>
      </c>
      <c r="F8956">
        <v>1.9999999999999998</v>
      </c>
      <c r="G8956">
        <f>AVERAGE(F$2:F8956)</f>
        <v>20527.676171399427</v>
      </c>
    </row>
    <row r="8957" spans="1:7" x14ac:dyDescent="0.25">
      <c r="A8957" s="75" t="s">
        <v>3</v>
      </c>
      <c r="B8957">
        <v>8.6956521739130377E-2</v>
      </c>
      <c r="C8957" s="76" t="s">
        <v>87</v>
      </c>
      <c r="E8957">
        <f t="shared" ca="1" si="242"/>
        <v>0.37730826792485028</v>
      </c>
      <c r="F8957">
        <v>3</v>
      </c>
      <c r="G8957">
        <f>AVERAGE(F$2:F8957)</f>
        <v>20525.384447842996</v>
      </c>
    </row>
    <row r="8958" spans="1:7" x14ac:dyDescent="0.25">
      <c r="A8958" s="75" t="s">
        <v>3</v>
      </c>
      <c r="B8958">
        <v>0.78947368421052633</v>
      </c>
      <c r="C8958" s="76" t="s">
        <v>88</v>
      </c>
      <c r="E8958">
        <f t="shared" ca="1" si="242"/>
        <v>0.65958121287872151</v>
      </c>
      <c r="F8958">
        <v>0.98355263157894735</v>
      </c>
      <c r="G8958">
        <f>AVERAGE(F$2:F8958)</f>
        <v>20523.09301087803</v>
      </c>
    </row>
    <row r="8959" spans="1:7" x14ac:dyDescent="0.25">
      <c r="A8959" s="75" t="s">
        <v>3</v>
      </c>
      <c r="B8959">
        <v>0.42857142857142855</v>
      </c>
      <c r="C8959" s="76" t="s">
        <v>89</v>
      </c>
      <c r="E8959">
        <f t="shared" ca="1" si="242"/>
        <v>0.89962199220945771</v>
      </c>
      <c r="F8959">
        <v>9.9009900990099098E-3</v>
      </c>
      <c r="G8959">
        <f>AVERAGE(F$2:F8959)</f>
        <v>20520.801976817984</v>
      </c>
    </row>
    <row r="8960" spans="1:7" x14ac:dyDescent="0.25">
      <c r="A8960" s="75" t="s">
        <v>3</v>
      </c>
      <c r="B8960">
        <v>0.93548387096774188</v>
      </c>
      <c r="C8960" s="76" t="s">
        <v>90</v>
      </c>
      <c r="E8960">
        <f t="shared" ca="1" si="242"/>
        <v>0.95949543634581147</v>
      </c>
      <c r="F8960">
        <v>0.375</v>
      </c>
      <c r="G8960">
        <f>AVERAGE(F$2:F8960)</f>
        <v>20518.511494958755</v>
      </c>
    </row>
    <row r="8961" spans="1:7" x14ac:dyDescent="0.25">
      <c r="B8961">
        <v>2.9126213592233011E-2</v>
      </c>
      <c r="C8961" s="76" t="s">
        <v>81</v>
      </c>
      <c r="E8961">
        <f t="shared" ca="1" si="242"/>
        <v>0.8352659018758487</v>
      </c>
      <c r="F8961">
        <v>0.3</v>
      </c>
      <c r="G8961">
        <f>AVERAGE(F$2:F8961)</f>
        <v>20516.221515997266</v>
      </c>
    </row>
    <row r="8962" spans="1:7" x14ac:dyDescent="0.25">
      <c r="A8962" s="75" t="s">
        <v>4</v>
      </c>
      <c r="B8962">
        <v>0.92307692307692313</v>
      </c>
      <c r="C8962" s="76" t="s">
        <v>82</v>
      </c>
      <c r="E8962">
        <f t="shared" ref="E8962:E9025" ca="1" si="243">RAND()</f>
        <v>8.2294756325007157E-2</v>
      </c>
      <c r="F8962">
        <v>0.995</v>
      </c>
      <c r="G8962">
        <f>AVERAGE(F$2:F8962)</f>
        <v>20513.93212569306</v>
      </c>
    </row>
    <row r="8963" spans="1:7" x14ac:dyDescent="0.25">
      <c r="A8963" s="75" t="s">
        <v>4</v>
      </c>
      <c r="B8963">
        <v>0.10655737704918042</v>
      </c>
      <c r="C8963" s="76" t="s">
        <v>83</v>
      </c>
      <c r="E8963">
        <f t="shared" ca="1" si="243"/>
        <v>0.18830101987835446</v>
      </c>
      <c r="F8963">
        <v>0.9</v>
      </c>
      <c r="G8963">
        <f>AVERAGE(F$2:F8963)</f>
        <v>20511.643235699121</v>
      </c>
    </row>
    <row r="8964" spans="1:7" x14ac:dyDescent="0.25">
      <c r="A8964" s="75" t="s">
        <v>4</v>
      </c>
      <c r="B8964">
        <v>8.0645161290322578E-3</v>
      </c>
      <c r="C8964" s="76" t="s">
        <v>84</v>
      </c>
      <c r="E8964">
        <f t="shared" ca="1" si="243"/>
        <v>0.96636451554231406</v>
      </c>
      <c r="F8964">
        <v>4.5555555555555562</v>
      </c>
      <c r="G8964">
        <f>AVERAGE(F$2:F8964)</f>
        <v>20509.355264296672</v>
      </c>
    </row>
    <row r="8965" spans="1:7" x14ac:dyDescent="0.25">
      <c r="A8965" s="75" t="s">
        <v>4</v>
      </c>
      <c r="B8965">
        <v>0.79381443298969068</v>
      </c>
      <c r="C8965" s="76" t="s">
        <v>85</v>
      </c>
      <c r="E8965">
        <f t="shared" ca="1" si="243"/>
        <v>0.22703650537315134</v>
      </c>
      <c r="F8965">
        <v>1.5</v>
      </c>
      <c r="G8965">
        <f>AVERAGE(F$2:F8965)</f>
        <v>20507.067462504583</v>
      </c>
    </row>
    <row r="8966" spans="1:7" x14ac:dyDescent="0.25">
      <c r="A8966" s="75" t="s">
        <v>4</v>
      </c>
      <c r="B8966">
        <v>0.6470588235294118</v>
      </c>
      <c r="C8966" s="76" t="s">
        <v>86</v>
      </c>
      <c r="E8966">
        <f t="shared" ca="1" si="243"/>
        <v>0.98958072662394736</v>
      </c>
      <c r="F8966">
        <v>0.67771639042357279</v>
      </c>
      <c r="G8966">
        <f>AVERAGE(F$2:F8966)</f>
        <v>20504.780079376182</v>
      </c>
    </row>
    <row r="8967" spans="1:7" x14ac:dyDescent="0.25">
      <c r="A8967" s="75" t="s">
        <v>4</v>
      </c>
      <c r="B8967">
        <v>0.44927536231884052</v>
      </c>
      <c r="C8967" s="76" t="s">
        <v>87</v>
      </c>
      <c r="E8967">
        <f t="shared" ca="1" si="243"/>
        <v>0.68103825376081217</v>
      </c>
      <c r="F8967">
        <v>50.692307692307693</v>
      </c>
      <c r="G8967">
        <f>AVERAGE(F$2:F8967)</f>
        <v>20502.498784732896</v>
      </c>
    </row>
    <row r="8968" spans="1:7" x14ac:dyDescent="0.25">
      <c r="A8968" s="75" t="s">
        <v>4</v>
      </c>
      <c r="B8968">
        <v>0.21052631578947367</v>
      </c>
      <c r="C8968" s="76" t="s">
        <v>88</v>
      </c>
      <c r="E8968">
        <f t="shared" ca="1" si="243"/>
        <v>0.63334019424264154</v>
      </c>
      <c r="F8968">
        <v>0.97499999999999998</v>
      </c>
      <c r="G8968">
        <f>AVERAGE(F$2:F8968)</f>
        <v>20500.212454434612</v>
      </c>
    </row>
    <row r="8969" spans="1:7" x14ac:dyDescent="0.25">
      <c r="A8969" s="75" t="s">
        <v>4</v>
      </c>
      <c r="B8969">
        <v>0.42857142857142855</v>
      </c>
      <c r="C8969" s="76" t="s">
        <v>89</v>
      </c>
      <c r="E8969">
        <f t="shared" ca="1" si="243"/>
        <v>0.6659424695401216</v>
      </c>
      <c r="F8969">
        <v>3</v>
      </c>
      <c r="G8969">
        <f>AVERAGE(F$2:F8969)</f>
        <v>20497.926859825508</v>
      </c>
    </row>
    <row r="8970" spans="1:7" x14ac:dyDescent="0.25">
      <c r="A8970" s="75" t="s">
        <v>4</v>
      </c>
      <c r="B8970">
        <v>0.29032258064516125</v>
      </c>
      <c r="C8970" s="76" t="s">
        <v>90</v>
      </c>
      <c r="E8970">
        <f t="shared" ca="1" si="243"/>
        <v>0.30867131558685934</v>
      </c>
      <c r="F8970">
        <v>0.90909090909090906</v>
      </c>
      <c r="G8970">
        <f>AVERAGE(F$2:F8970)</f>
        <v>20495.641541755609</v>
      </c>
    </row>
    <row r="8971" spans="1:7" x14ac:dyDescent="0.25">
      <c r="B8971">
        <v>2.9126213592233011E-2</v>
      </c>
      <c r="C8971" s="76" t="s">
        <v>81</v>
      </c>
      <c r="E8971">
        <f t="shared" ca="1" si="243"/>
        <v>0.56858612335391323</v>
      </c>
      <c r="F8971">
        <v>0.8</v>
      </c>
      <c r="G8971">
        <f>AVERAGE(F$2:F8971)</f>
        <v>20493.356721070912</v>
      </c>
    </row>
    <row r="8972" spans="1:7" x14ac:dyDescent="0.25">
      <c r="A8972" s="75" t="s">
        <v>5</v>
      </c>
      <c r="B8972">
        <v>0.53846153846153844</v>
      </c>
      <c r="C8972" s="76" t="s">
        <v>82</v>
      </c>
      <c r="E8972">
        <f t="shared" ca="1" si="243"/>
        <v>1.1314969491167171E-2</v>
      </c>
      <c r="F8972">
        <v>1.8571428571428572</v>
      </c>
      <c r="G8972">
        <f>AVERAGE(F$2:F8972)</f>
        <v>20491.072527605498</v>
      </c>
    </row>
    <row r="8973" spans="1:7" x14ac:dyDescent="0.25">
      <c r="A8973" s="75" t="s">
        <v>5</v>
      </c>
      <c r="B8973">
        <v>2.4590163934426253E-2</v>
      </c>
      <c r="C8973" s="76" t="s">
        <v>83</v>
      </c>
      <c r="E8973">
        <f t="shared" ca="1" si="243"/>
        <v>0.50004723170276744</v>
      </c>
      <c r="F8973">
        <v>0.1891891891891892</v>
      </c>
      <c r="G8973">
        <f>AVERAGE(F$2:F8973)</f>
        <v>20488.788657416197</v>
      </c>
    </row>
    <row r="8974" spans="1:7" x14ac:dyDescent="0.25">
      <c r="A8974" s="75" t="s">
        <v>5</v>
      </c>
      <c r="B8974">
        <v>0.11290322580645161</v>
      </c>
      <c r="C8974" s="76" t="s">
        <v>84</v>
      </c>
      <c r="E8974">
        <f t="shared" ca="1" si="243"/>
        <v>0.17260041082586242</v>
      </c>
      <c r="F8974">
        <v>0.63636363636363635</v>
      </c>
      <c r="G8974">
        <f>AVERAGE(F$2:F8974)</f>
        <v>20486.505346116322</v>
      </c>
    </row>
    <row r="8975" spans="1:7" x14ac:dyDescent="0.25">
      <c r="A8975" s="75" t="s">
        <v>5</v>
      </c>
      <c r="B8975">
        <v>0.17525773195876287</v>
      </c>
      <c r="C8975" s="76" t="s">
        <v>85</v>
      </c>
      <c r="E8975">
        <f t="shared" ca="1" si="243"/>
        <v>5.0882434345312144E-2</v>
      </c>
      <c r="F8975">
        <v>0.2718446601941748</v>
      </c>
      <c r="G8975">
        <f>AVERAGE(F$2:F8975)</f>
        <v>20484.222503069581</v>
      </c>
    </row>
    <row r="8976" spans="1:7" x14ac:dyDescent="0.25">
      <c r="A8976" s="75" t="s">
        <v>5</v>
      </c>
      <c r="B8976">
        <v>0.41176470588235292</v>
      </c>
      <c r="C8976" s="76" t="s">
        <v>86</v>
      </c>
      <c r="E8976">
        <f t="shared" ca="1" si="243"/>
        <v>0.16970833384384176</v>
      </c>
      <c r="F8976">
        <v>0.35691318327974275</v>
      </c>
      <c r="G8976">
        <f>AVERAGE(F$2:F8976)</f>
        <v>20481.940178212768</v>
      </c>
    </row>
    <row r="8977" spans="1:7" x14ac:dyDescent="0.25">
      <c r="A8977" s="75" t="s">
        <v>5</v>
      </c>
      <c r="B8977">
        <v>0.44927536231884052</v>
      </c>
      <c r="C8977" s="76" t="s">
        <v>87</v>
      </c>
      <c r="E8977">
        <f t="shared" ca="1" si="243"/>
        <v>0.61103611254936341</v>
      </c>
      <c r="F8977">
        <v>0.16666666666666663</v>
      </c>
      <c r="G8977">
        <f>AVERAGE(F$2:F8977)</f>
        <v>20479.658340700338</v>
      </c>
    </row>
    <row r="8978" spans="1:7" x14ac:dyDescent="0.25">
      <c r="A8978" s="75" t="s">
        <v>5</v>
      </c>
      <c r="B8978">
        <v>0.21052631578947367</v>
      </c>
      <c r="C8978" s="76" t="s">
        <v>88</v>
      </c>
      <c r="E8978">
        <f t="shared" ca="1" si="243"/>
        <v>0.75799973948582411</v>
      </c>
      <c r="F8978">
        <v>0.76190476190476186</v>
      </c>
      <c r="G8978">
        <f>AVERAGE(F$2:F8978)</f>
        <v>20477.377077869111</v>
      </c>
    </row>
    <row r="8979" spans="1:7" x14ac:dyDescent="0.25">
      <c r="A8979" s="75" t="s">
        <v>5</v>
      </c>
      <c r="B8979">
        <v>0.42857142857142855</v>
      </c>
      <c r="C8979" s="76" t="s">
        <v>89</v>
      </c>
      <c r="E8979">
        <f t="shared" ca="1" si="243"/>
        <v>2.9406266766388911E-2</v>
      </c>
      <c r="F8979">
        <v>1.9607843137254902E-2</v>
      </c>
      <c r="G8979">
        <f>AVERAGE(F$2:F8979)</f>
        <v>20475.096240547879</v>
      </c>
    </row>
    <row r="8980" spans="1:7" x14ac:dyDescent="0.25">
      <c r="A8980" s="75" t="s">
        <v>5</v>
      </c>
      <c r="B8980">
        <v>0.61290322580645151</v>
      </c>
      <c r="C8980" s="76" t="s">
        <v>90</v>
      </c>
      <c r="E8980">
        <f t="shared" ca="1" si="243"/>
        <v>0.37516227342151487</v>
      </c>
      <c r="F8980">
        <v>0.84126984126984128</v>
      </c>
      <c r="G8980">
        <f>AVERAGE(F$2:F8980)</f>
        <v>20472.816002774107</v>
      </c>
    </row>
    <row r="8981" spans="1:7" x14ac:dyDescent="0.25">
      <c r="B8981">
        <v>0.35922330097087379</v>
      </c>
      <c r="C8981" s="76" t="s">
        <v>81</v>
      </c>
      <c r="E8981">
        <f t="shared" ca="1" si="243"/>
        <v>0.57652617830951258</v>
      </c>
      <c r="F8981">
        <v>0.24701945199749006</v>
      </c>
      <c r="G8981">
        <f>AVERAGE(F$2:F8981)</f>
        <v>20470.536206673514</v>
      </c>
    </row>
    <row r="8982" spans="1:7" x14ac:dyDescent="0.25">
      <c r="A8982" s="75" t="s">
        <v>6</v>
      </c>
      <c r="B8982">
        <v>1.3076923076923077</v>
      </c>
      <c r="C8982" s="76" t="s">
        <v>82</v>
      </c>
      <c r="E8982">
        <f t="shared" ca="1" si="243"/>
        <v>0.86016189255007303</v>
      </c>
      <c r="F8982">
        <v>11.5</v>
      </c>
      <c r="G8982">
        <f>AVERAGE(F$2:F8982)</f>
        <v>20468.258171242418</v>
      </c>
    </row>
    <row r="8983" spans="1:7" x14ac:dyDescent="0.25">
      <c r="A8983" s="75" t="s">
        <v>6</v>
      </c>
      <c r="B8983">
        <v>0.18032786885245899</v>
      </c>
      <c r="C8983" s="76" t="s">
        <v>83</v>
      </c>
      <c r="E8983">
        <f t="shared" ca="1" si="243"/>
        <v>0.63154557099866115</v>
      </c>
      <c r="F8983">
        <v>0.36363636363636359</v>
      </c>
      <c r="G8983">
        <f>AVERAGE(F$2:F8983)</f>
        <v>20465.979403202462</v>
      </c>
    </row>
    <row r="8984" spans="1:7" x14ac:dyDescent="0.25">
      <c r="A8984" s="75" t="s">
        <v>6</v>
      </c>
      <c r="B8984">
        <v>7.2580645161290328E-2</v>
      </c>
      <c r="C8984" s="76" t="s">
        <v>84</v>
      </c>
      <c r="E8984">
        <f t="shared" ca="1" si="243"/>
        <v>0.62854971127143022</v>
      </c>
      <c r="F8984">
        <v>2.0720628763907303E-2</v>
      </c>
      <c r="G8984">
        <f>AVERAGE(F$2:F8984)</f>
        <v>20463.701104339882</v>
      </c>
    </row>
    <row r="8985" spans="1:7" x14ac:dyDescent="0.25">
      <c r="A8985" s="75" t="s">
        <v>6</v>
      </c>
      <c r="B8985">
        <v>0.89690721649484539</v>
      </c>
      <c r="C8985" s="76" t="s">
        <v>85</v>
      </c>
      <c r="E8985">
        <f t="shared" ca="1" si="243"/>
        <v>0.54267625841516398</v>
      </c>
      <c r="F8985">
        <v>0.98611111111111116</v>
      </c>
      <c r="G8985">
        <f>AVERAGE(F$2:F8985)</f>
        <v>20461.423420124251</v>
      </c>
    </row>
    <row r="8986" spans="1:7" x14ac:dyDescent="0.25">
      <c r="A8986" s="75" t="s">
        <v>6</v>
      </c>
      <c r="B8986">
        <v>0.77941176470588236</v>
      </c>
      <c r="C8986" s="76" t="s">
        <v>86</v>
      </c>
      <c r="E8986">
        <f t="shared" ca="1" si="243"/>
        <v>0.20021625822177291</v>
      </c>
      <c r="F8986">
        <v>15.718913270637408</v>
      </c>
      <c r="G8986">
        <f>AVERAGE(F$2:F8986)</f>
        <v>20459.147882616529</v>
      </c>
    </row>
    <row r="8987" spans="1:7" x14ac:dyDescent="0.25">
      <c r="A8987" s="75" t="s">
        <v>6</v>
      </c>
      <c r="B8987">
        <v>0.1304347826086957</v>
      </c>
      <c r="C8987" s="76" t="s">
        <v>87</v>
      </c>
      <c r="E8987">
        <f t="shared" ca="1" si="243"/>
        <v>0.13557371763814952</v>
      </c>
      <c r="F8987">
        <v>0.56249999999999989</v>
      </c>
      <c r="G8987">
        <f>AVERAGE(F$2:F8987)</f>
        <v>20456.871164902015</v>
      </c>
    </row>
    <row r="8988" spans="1:7" x14ac:dyDescent="0.25">
      <c r="A8988" s="75" t="s">
        <v>6</v>
      </c>
      <c r="B8988">
        <v>0.68421052631578949</v>
      </c>
      <c r="C8988" s="76" t="s">
        <v>88</v>
      </c>
      <c r="E8988">
        <f t="shared" ca="1" si="243"/>
        <v>0.92416891334594453</v>
      </c>
      <c r="F8988">
        <v>2.4090909090909092</v>
      </c>
      <c r="G8988">
        <f>AVERAGE(F$2:F8988)</f>
        <v>20454.595159330191</v>
      </c>
    </row>
    <row r="8989" spans="1:7" x14ac:dyDescent="0.25">
      <c r="A8989" s="75" t="s">
        <v>6</v>
      </c>
      <c r="B8989">
        <v>0.83673469387755106</v>
      </c>
      <c r="C8989" s="76" t="s">
        <v>89</v>
      </c>
      <c r="E8989">
        <f t="shared" ca="1" si="243"/>
        <v>0.66391785722358698</v>
      </c>
      <c r="F8989">
        <v>0.97499999999999998</v>
      </c>
      <c r="G8989">
        <f>AVERAGE(F$2:F8989)</f>
        <v>20452.319500656478</v>
      </c>
    </row>
    <row r="8990" spans="1:7" x14ac:dyDescent="0.25">
      <c r="A8990" s="75" t="s">
        <v>6</v>
      </c>
      <c r="B8990">
        <v>1.4193548387096775</v>
      </c>
      <c r="C8990" s="76" t="s">
        <v>90</v>
      </c>
      <c r="E8990">
        <f t="shared" ca="1" si="243"/>
        <v>0.19833018518436529</v>
      </c>
      <c r="F8990">
        <v>0.85207100591715978</v>
      </c>
      <c r="G8990">
        <f>AVERAGE(F$2:F8990)</f>
        <v>20450.044334628037</v>
      </c>
    </row>
    <row r="8991" spans="1:7" x14ac:dyDescent="0.25">
      <c r="B8991">
        <v>2.9126213592233011E-2</v>
      </c>
      <c r="C8991" s="76" t="s">
        <v>81</v>
      </c>
      <c r="E8991">
        <f t="shared" ca="1" si="243"/>
        <v>0.78275852105412513</v>
      </c>
      <c r="F8991">
        <v>17.333333333333336</v>
      </c>
      <c r="G8991">
        <f>AVERAGE(F$2:F8991)</f>
        <v>20447.771508042802</v>
      </c>
    </row>
    <row r="8992" spans="1:7" x14ac:dyDescent="0.25">
      <c r="A8992" s="75" t="s">
        <v>7</v>
      </c>
      <c r="B8992">
        <v>0.53846153846153844</v>
      </c>
      <c r="C8992" s="76" t="s">
        <v>82</v>
      </c>
      <c r="E8992">
        <f t="shared" ca="1" si="243"/>
        <v>0.75308166533863508</v>
      </c>
      <c r="F8992">
        <v>0.36986301369863017</v>
      </c>
      <c r="G8992">
        <f>AVERAGE(F$2:F8992)</f>
        <v>20445.497300318963</v>
      </c>
    </row>
    <row r="8993" spans="1:7" x14ac:dyDescent="0.25">
      <c r="A8993" s="75" t="s">
        <v>7</v>
      </c>
      <c r="B8993">
        <v>2.4590163934426253E-2</v>
      </c>
      <c r="C8993" s="76" t="s">
        <v>83</v>
      </c>
      <c r="E8993">
        <f t="shared" ca="1" si="243"/>
        <v>0.43551321310555435</v>
      </c>
      <c r="F8993">
        <v>0.90476190476190477</v>
      </c>
      <c r="G8993">
        <f>AVERAGE(F$2:F8993)</f>
        <v>20443.22365791033</v>
      </c>
    </row>
    <row r="8994" spans="1:7" x14ac:dyDescent="0.25">
      <c r="A8994" s="75" t="s">
        <v>7</v>
      </c>
      <c r="B8994">
        <v>0.11290322580645161</v>
      </c>
      <c r="C8994" s="76" t="s">
        <v>84</v>
      </c>
      <c r="E8994">
        <f t="shared" ca="1" si="243"/>
        <v>0.62700105493847846</v>
      </c>
      <c r="F8994">
        <v>0.47368421052631576</v>
      </c>
      <c r="G8994">
        <f>AVERAGE(F$2:F8994)</f>
        <v>20440.950473214045</v>
      </c>
    </row>
    <row r="8995" spans="1:7" x14ac:dyDescent="0.25">
      <c r="A8995" s="75" t="s">
        <v>7</v>
      </c>
      <c r="B8995">
        <v>1.5773195876288659</v>
      </c>
      <c r="C8995" s="76" t="s">
        <v>85</v>
      </c>
      <c r="E8995">
        <f t="shared" ca="1" si="243"/>
        <v>0.99883430394057537</v>
      </c>
      <c r="F8995">
        <v>0.16666666666666663</v>
      </c>
      <c r="G8995">
        <f>AVERAGE(F$2:F8995)</f>
        <v>20438.677759871091</v>
      </c>
    </row>
    <row r="8996" spans="1:7" x14ac:dyDescent="0.25">
      <c r="A8996" s="75" t="s">
        <v>7</v>
      </c>
      <c r="B8996">
        <v>6.3529411764705879</v>
      </c>
      <c r="C8996" s="76" t="s">
        <v>86</v>
      </c>
      <c r="E8996">
        <f t="shared" ca="1" si="243"/>
        <v>0.19022821273851009</v>
      </c>
      <c r="F8996">
        <v>7.7719298245614024</v>
      </c>
      <c r="G8996">
        <f>AVERAGE(F$2:F8996)</f>
        <v>20436.406397355244</v>
      </c>
    </row>
    <row r="8997" spans="1:7" x14ac:dyDescent="0.25">
      <c r="A8997" s="75" t="s">
        <v>7</v>
      </c>
      <c r="B8997">
        <v>8.6956521739130377E-2</v>
      </c>
      <c r="C8997" s="76" t="s">
        <v>87</v>
      </c>
      <c r="E8997">
        <f t="shared" ca="1" si="243"/>
        <v>0.38659380947272914</v>
      </c>
      <c r="F8997">
        <v>375.47058823529414</v>
      </c>
      <c r="G8997">
        <f>AVERAGE(F$2:F8997)</f>
        <v>20434.176413383575</v>
      </c>
    </row>
    <row r="8998" spans="1:7" x14ac:dyDescent="0.25">
      <c r="A8998" s="75" t="s">
        <v>7</v>
      </c>
      <c r="B8998">
        <v>5.3157894736842106</v>
      </c>
      <c r="C8998" s="76" t="s">
        <v>88</v>
      </c>
      <c r="E8998">
        <f t="shared" ca="1" si="243"/>
        <v>0.37293292765930652</v>
      </c>
      <c r="F8998">
        <v>0.25</v>
      </c>
      <c r="G8998">
        <f>AVERAGE(F$2:F8998)</f>
        <v>20431.905220050976</v>
      </c>
    </row>
    <row r="8999" spans="1:7" x14ac:dyDescent="0.25">
      <c r="A8999" s="75" t="s">
        <v>7</v>
      </c>
      <c r="B8999">
        <v>0.38775510204081631</v>
      </c>
      <c r="C8999" s="76" t="s">
        <v>89</v>
      </c>
      <c r="E8999">
        <f t="shared" ca="1" si="243"/>
        <v>0.35832108146918507</v>
      </c>
      <c r="F8999">
        <v>0.94545454545454544</v>
      </c>
      <c r="G8999">
        <f>AVERAGE(F$2:F8999)</f>
        <v>20429.634608830092</v>
      </c>
    </row>
    <row r="9000" spans="1:7" x14ac:dyDescent="0.25">
      <c r="A9000" s="75" t="s">
        <v>7</v>
      </c>
      <c r="B9000">
        <v>0.19354838709677422</v>
      </c>
      <c r="C9000" s="76" t="s">
        <v>90</v>
      </c>
      <c r="E9000">
        <f t="shared" ca="1" si="243"/>
        <v>0.53787985565708907</v>
      </c>
      <c r="F9000">
        <v>0.7543859649122806</v>
      </c>
      <c r="G9000">
        <f>AVERAGE(F$2:F9000)</f>
        <v>20427.364481013352</v>
      </c>
    </row>
    <row r="9001" spans="1:7" x14ac:dyDescent="0.25">
      <c r="B9001">
        <v>0.1650485436893204</v>
      </c>
      <c r="C9001" s="76" t="s">
        <v>81</v>
      </c>
      <c r="E9001">
        <f t="shared" ca="1" si="243"/>
        <v>0.54168435326715358</v>
      </c>
      <c r="F9001">
        <v>0.81159420289855067</v>
      </c>
      <c r="G9001">
        <f>AVERAGE(F$2:F9001)</f>
        <v>20425.094864025927</v>
      </c>
    </row>
    <row r="9002" spans="1:7" x14ac:dyDescent="0.25">
      <c r="A9002" s="75" t="s">
        <v>8</v>
      </c>
      <c r="B9002">
        <v>1.3076923076923077</v>
      </c>
      <c r="C9002" s="76" t="s">
        <v>82</v>
      </c>
      <c r="E9002">
        <f t="shared" ca="1" si="243"/>
        <v>0.79429923497548527</v>
      </c>
      <c r="F9002">
        <v>0.1891891891891892</v>
      </c>
      <c r="G9002">
        <f>AVERAGE(F$2:F9002)</f>
        <v>20422.825682193372</v>
      </c>
    </row>
    <row r="9003" spans="1:7" x14ac:dyDescent="0.25">
      <c r="A9003" s="75" t="s">
        <v>8</v>
      </c>
      <c r="B9003">
        <v>7.7868852459016369E-2</v>
      </c>
      <c r="C9003" s="76" t="s">
        <v>83</v>
      </c>
      <c r="E9003">
        <f t="shared" ca="1" si="243"/>
        <v>0.50164959683445276</v>
      </c>
      <c r="F9003">
        <v>0.60861056751467713</v>
      </c>
      <c r="G9003">
        <f>AVERAGE(F$2:F9003)</f>
        <v>20420.557051103435</v>
      </c>
    </row>
    <row r="9004" spans="1:7" x14ac:dyDescent="0.25">
      <c r="A9004" s="75" t="s">
        <v>8</v>
      </c>
      <c r="B9004">
        <v>0.10887096774193548</v>
      </c>
      <c r="C9004" s="76" t="s">
        <v>84</v>
      </c>
      <c r="E9004">
        <f t="shared" ca="1" si="243"/>
        <v>0.33669345029861075</v>
      </c>
      <c r="F9004">
        <v>0.33333333333333331</v>
      </c>
      <c r="G9004">
        <f>AVERAGE(F$2:F9004)</f>
        <v>20418.288893409579</v>
      </c>
    </row>
    <row r="9005" spans="1:7" x14ac:dyDescent="0.25">
      <c r="A9005" s="75" t="s">
        <v>8</v>
      </c>
      <c r="B9005">
        <v>3.0927835051546393E-2</v>
      </c>
      <c r="C9005" s="76" t="s">
        <v>85</v>
      </c>
      <c r="E9005">
        <f t="shared" ca="1" si="243"/>
        <v>0.98766390510567081</v>
      </c>
      <c r="F9005">
        <v>0.41176470588235292</v>
      </c>
      <c r="G9005">
        <f>AVERAGE(F$2:F9005)</f>
        <v>20416.021248237579</v>
      </c>
    </row>
    <row r="9006" spans="1:7" x14ac:dyDescent="0.25">
      <c r="A9006" s="75" t="s">
        <v>8</v>
      </c>
      <c r="B9006">
        <v>0.26470588235294118</v>
      </c>
      <c r="C9006" s="76" t="s">
        <v>86</v>
      </c>
      <c r="E9006">
        <f t="shared" ca="1" si="243"/>
        <v>7.8939793880424936E-2</v>
      </c>
      <c r="F9006">
        <v>0.87341772151898733</v>
      </c>
      <c r="G9006">
        <f>AVERAGE(F$2:F9006)</f>
        <v>20413.754157973228</v>
      </c>
    </row>
    <row r="9007" spans="1:7" x14ac:dyDescent="0.25">
      <c r="A9007" s="75" t="s">
        <v>8</v>
      </c>
      <c r="B9007">
        <v>8.6956521739130377E-2</v>
      </c>
      <c r="C9007" s="76" t="s">
        <v>87</v>
      </c>
      <c r="E9007">
        <f t="shared" ca="1" si="243"/>
        <v>0.63383542924133696</v>
      </c>
      <c r="F9007">
        <v>0.42857142857142855</v>
      </c>
      <c r="G9007">
        <f>AVERAGE(F$2:F9007)</f>
        <v>20411.487521776631</v>
      </c>
    </row>
    <row r="9008" spans="1:7" x14ac:dyDescent="0.25">
      <c r="A9008" s="75" t="s">
        <v>8</v>
      </c>
      <c r="B9008">
        <v>0.47368421052631576</v>
      </c>
      <c r="C9008" s="76" t="s">
        <v>88</v>
      </c>
      <c r="E9008">
        <f t="shared" ca="1" si="243"/>
        <v>0.93733208491581421</v>
      </c>
      <c r="F9008">
        <v>0.99983999999999995</v>
      </c>
      <c r="G9008">
        <f>AVERAGE(F$2:F9008)</f>
        <v>20409.221452310463</v>
      </c>
    </row>
    <row r="9009" spans="1:7" x14ac:dyDescent="0.25">
      <c r="A9009" s="75" t="s">
        <v>8</v>
      </c>
      <c r="B9009">
        <v>0.73469387755102045</v>
      </c>
      <c r="C9009" s="76" t="s">
        <v>89</v>
      </c>
      <c r="E9009">
        <f t="shared" ca="1" si="243"/>
        <v>0.9206758953832298</v>
      </c>
      <c r="F9009">
        <v>21.727272727272727</v>
      </c>
      <c r="G9009">
        <f>AVERAGE(F$2:F9009)</f>
        <v>20406.958186970809</v>
      </c>
    </row>
    <row r="9010" spans="1:7" x14ac:dyDescent="0.25">
      <c r="A9010" s="75" t="s">
        <v>8</v>
      </c>
      <c r="B9010">
        <v>0.61290322580645151</v>
      </c>
      <c r="C9010" s="76" t="s">
        <v>90</v>
      </c>
      <c r="E9010">
        <f t="shared" ca="1" si="243"/>
        <v>0.30713175391393233</v>
      </c>
      <c r="F9010">
        <v>3.7344398340248962E-2</v>
      </c>
      <c r="G9010">
        <f>AVERAGE(F$2:F9010)</f>
        <v>20404.693016492114</v>
      </c>
    </row>
    <row r="9011" spans="1:7" x14ac:dyDescent="0.25">
      <c r="B9011">
        <v>2.9126213592233011E-2</v>
      </c>
      <c r="C9011" s="76" t="s">
        <v>81</v>
      </c>
      <c r="E9011">
        <f t="shared" ca="1" si="243"/>
        <v>0.12423276488624169</v>
      </c>
      <c r="F9011">
        <v>1.2727272727272727</v>
      </c>
      <c r="G9011">
        <f>AVERAGE(F$2:F9011)</f>
        <v>20402.42848593837</v>
      </c>
    </row>
    <row r="9012" spans="1:7" x14ac:dyDescent="0.25">
      <c r="A9012" s="75" t="s">
        <v>9</v>
      </c>
      <c r="B9012">
        <v>2.0769230769230771</v>
      </c>
      <c r="C9012" s="76" t="s">
        <v>82</v>
      </c>
      <c r="E9012">
        <f t="shared" ca="1" si="243"/>
        <v>0.52511815623775537</v>
      </c>
      <c r="F9012">
        <v>0.35608499678042493</v>
      </c>
      <c r="G9012">
        <f>AVERAGE(F$2:F9012)</f>
        <v>20400.164356274523</v>
      </c>
    </row>
    <row r="9013" spans="1:7" x14ac:dyDescent="0.25">
      <c r="A9013" s="75" t="s">
        <v>9</v>
      </c>
      <c r="B9013">
        <v>2.4590163934426253E-2</v>
      </c>
      <c r="C9013" s="76" t="s">
        <v>83</v>
      </c>
      <c r="E9013">
        <f t="shared" ca="1" si="243"/>
        <v>1.9372569128382144E-2</v>
      </c>
      <c r="F9013">
        <v>6.5420560747663545E-2</v>
      </c>
      <c r="G9013">
        <f>AVERAGE(F$2:F9013)</f>
        <v>20397.900696827597</v>
      </c>
    </row>
    <row r="9014" spans="1:7" x14ac:dyDescent="0.25">
      <c r="A9014" s="75" t="s">
        <v>9</v>
      </c>
      <c r="B9014">
        <v>8.0645161290322578E-3</v>
      </c>
      <c r="C9014" s="76" t="s">
        <v>84</v>
      </c>
      <c r="E9014">
        <f t="shared" ca="1" si="243"/>
        <v>0.5407426360537877</v>
      </c>
      <c r="F9014">
        <v>0.37106918238993714</v>
      </c>
      <c r="G9014">
        <f>AVERAGE(F$2:F9014)</f>
        <v>20395.637573602518</v>
      </c>
    </row>
    <row r="9015" spans="1:7" x14ac:dyDescent="0.25">
      <c r="A9015" s="75" t="s">
        <v>9</v>
      </c>
      <c r="B9015">
        <v>1.0618556701030928</v>
      </c>
      <c r="C9015" s="76" t="s">
        <v>85</v>
      </c>
      <c r="E9015">
        <f t="shared" ca="1" si="243"/>
        <v>0.89430189195781196</v>
      </c>
      <c r="F9015">
        <v>5.2631578947368474E-2</v>
      </c>
      <c r="G9015">
        <f>AVERAGE(F$2:F9015)</f>
        <v>20393.374917185607</v>
      </c>
    </row>
    <row r="9016" spans="1:7" x14ac:dyDescent="0.25">
      <c r="A9016" s="75" t="s">
        <v>9</v>
      </c>
      <c r="B9016">
        <v>0.47058823529411764</v>
      </c>
      <c r="C9016" s="76" t="s">
        <v>86</v>
      </c>
      <c r="E9016">
        <f t="shared" ca="1" si="243"/>
        <v>0.96930111141554365</v>
      </c>
      <c r="F9016">
        <v>7.0721357850070717E-3</v>
      </c>
      <c r="G9016">
        <f>AVERAGE(F$2:F9016)</f>
        <v>20391.112757690869</v>
      </c>
    </row>
    <row r="9017" spans="1:7" x14ac:dyDescent="0.25">
      <c r="A9017" s="75" t="s">
        <v>9</v>
      </c>
      <c r="B9017">
        <v>8.6956521739130377E-2</v>
      </c>
      <c r="C9017" s="76" t="s">
        <v>87</v>
      </c>
      <c r="E9017">
        <f t="shared" ca="1" si="243"/>
        <v>0.38669613514486756</v>
      </c>
      <c r="F9017">
        <v>5.4054054054054057E-2</v>
      </c>
      <c r="G9017">
        <f>AVERAGE(F$2:F9017)</f>
        <v>20388.851105217087</v>
      </c>
    </row>
    <row r="9018" spans="1:7" x14ac:dyDescent="0.25">
      <c r="A9018" s="75" t="s">
        <v>9</v>
      </c>
      <c r="B9018">
        <v>0.21052631578947367</v>
      </c>
      <c r="C9018" s="76" t="s">
        <v>88</v>
      </c>
      <c r="E9018">
        <f t="shared" ca="1" si="243"/>
        <v>0.2692104535194928</v>
      </c>
      <c r="F9018">
        <v>0.22779922779922773</v>
      </c>
      <c r="G9018">
        <f>AVERAGE(F$2:F9018)</f>
        <v>20386.589973653819</v>
      </c>
    </row>
    <row r="9019" spans="1:7" x14ac:dyDescent="0.25">
      <c r="A9019" s="75" t="s">
        <v>9</v>
      </c>
      <c r="B9019">
        <v>0.73469387755102045</v>
      </c>
      <c r="C9019" s="76" t="s">
        <v>89</v>
      </c>
      <c r="E9019">
        <f t="shared" ca="1" si="243"/>
        <v>0.76643337970753656</v>
      </c>
      <c r="F9019">
        <v>0.39393939393939392</v>
      </c>
      <c r="G9019">
        <f>AVERAGE(F$2:F9019)</f>
        <v>20384.329361984463</v>
      </c>
    </row>
    <row r="9020" spans="1:7" x14ac:dyDescent="0.25">
      <c r="A9020" s="75" t="s">
        <v>9</v>
      </c>
      <c r="B9020">
        <v>0.61290322580645151</v>
      </c>
      <c r="C9020" s="76" t="s">
        <v>90</v>
      </c>
      <c r="E9020">
        <f t="shared" ca="1" si="243"/>
        <v>0.16708008665820762</v>
      </c>
      <c r="F9020">
        <v>1</v>
      </c>
      <c r="G9020">
        <f>AVERAGE(F$2:F9020)</f>
        <v>20382.069318813159</v>
      </c>
    </row>
    <row r="9021" spans="1:7" x14ac:dyDescent="0.25">
      <c r="B9021">
        <v>0.1650485436893204</v>
      </c>
      <c r="C9021" s="76" t="s">
        <v>81</v>
      </c>
      <c r="E9021">
        <f t="shared" ca="1" si="243"/>
        <v>0.62911989929891687</v>
      </c>
      <c r="F9021">
        <v>0.68334388853704875</v>
      </c>
      <c r="G9021">
        <f>AVERAGE(F$2:F9021)</f>
        <v>20379.809741654077</v>
      </c>
    </row>
    <row r="9022" spans="1:7" x14ac:dyDescent="0.25">
      <c r="A9022" s="75" t="s">
        <v>10</v>
      </c>
      <c r="B9022">
        <v>0.92307692307692313</v>
      </c>
      <c r="C9022" s="76" t="s">
        <v>82</v>
      </c>
      <c r="E9022">
        <f t="shared" ca="1" si="243"/>
        <v>1.0760240819661648E-3</v>
      </c>
      <c r="F9022">
        <v>0.4598540145985402</v>
      </c>
      <c r="G9022">
        <f>AVERAGE(F$2:F9022)</f>
        <v>20377.550640679943</v>
      </c>
    </row>
    <row r="9023" spans="1:7" x14ac:dyDescent="0.25">
      <c r="A9023" s="75" t="s">
        <v>10</v>
      </c>
      <c r="B9023">
        <v>9.8360655737704819E-2</v>
      </c>
      <c r="C9023" s="76" t="s">
        <v>83</v>
      </c>
      <c r="E9023">
        <f t="shared" ca="1" si="243"/>
        <v>1.2176150606049041E-2</v>
      </c>
      <c r="F9023">
        <v>0.68253968253968256</v>
      </c>
      <c r="G9023">
        <f>AVERAGE(F$2:F9023)</f>
        <v>20375.292065186593</v>
      </c>
    </row>
    <row r="9024" spans="1:7" x14ac:dyDescent="0.25">
      <c r="A9024" s="75" t="s">
        <v>10</v>
      </c>
      <c r="B9024">
        <v>7.2580645161290328E-2</v>
      </c>
      <c r="C9024" s="76" t="s">
        <v>84</v>
      </c>
      <c r="E9024">
        <f t="shared" ca="1" si="243"/>
        <v>0.39108773111293516</v>
      </c>
      <c r="F9024">
        <v>6.571936056838372E-2</v>
      </c>
      <c r="G9024">
        <f>AVERAGE(F$2:F9024)</f>
        <v>20373.033921958642</v>
      </c>
    </row>
    <row r="9025" spans="1:7" x14ac:dyDescent="0.25">
      <c r="A9025" s="75" t="s">
        <v>10</v>
      </c>
      <c r="B9025">
        <v>3.0927835051546393E-2</v>
      </c>
      <c r="C9025" s="76" t="s">
        <v>85</v>
      </c>
      <c r="E9025">
        <f t="shared" ca="1" si="243"/>
        <v>0.24751190872141582</v>
      </c>
      <c r="F9025">
        <v>0.14285714285714285</v>
      </c>
      <c r="G9025">
        <f>AVERAGE(F$2:F9025)</f>
        <v>20370.776287753761</v>
      </c>
    </row>
    <row r="9026" spans="1:7" x14ac:dyDescent="0.25">
      <c r="A9026" s="75" t="s">
        <v>10</v>
      </c>
      <c r="B9026">
        <v>0.26470588235294118</v>
      </c>
      <c r="C9026" s="76" t="s">
        <v>86</v>
      </c>
      <c r="E9026">
        <f t="shared" ref="E9026:E9089" ca="1" si="244">RAND()</f>
        <v>0.40661549653952078</v>
      </c>
      <c r="F9026">
        <v>54.005500550055004</v>
      </c>
      <c r="G9026">
        <f>AVERAGE(F$2:F9026)</f>
        <v>20368.52512201557</v>
      </c>
    </row>
    <row r="9027" spans="1:7" x14ac:dyDescent="0.25">
      <c r="A9027" s="75" t="s">
        <v>10</v>
      </c>
      <c r="B9027">
        <v>1.1739130434782608</v>
      </c>
      <c r="C9027" s="76" t="s">
        <v>87</v>
      </c>
      <c r="E9027">
        <f t="shared" ca="1" si="244"/>
        <v>0.87147159888476278</v>
      </c>
      <c r="F9027">
        <v>0.64285714285714279</v>
      </c>
      <c r="G9027">
        <f>AVERAGE(F$2:F9027)</f>
        <v>20366.268542992206</v>
      </c>
    </row>
    <row r="9028" spans="1:7" x14ac:dyDescent="0.25">
      <c r="A9028" s="75" t="s">
        <v>10</v>
      </c>
      <c r="B9028">
        <v>0.57894736842105265</v>
      </c>
      <c r="C9028" s="76" t="s">
        <v>88</v>
      </c>
      <c r="E9028">
        <f t="shared" ca="1" si="244"/>
        <v>0.94612300879201239</v>
      </c>
      <c r="F9028">
        <v>1.5</v>
      </c>
      <c r="G9028">
        <f>AVERAGE(F$2:F9028)</f>
        <v>20364.012558884195</v>
      </c>
    </row>
    <row r="9029" spans="1:7" x14ac:dyDescent="0.25">
      <c r="A9029" s="75" t="s">
        <v>10</v>
      </c>
      <c r="B9029">
        <v>0.48979591836734693</v>
      </c>
      <c r="C9029" s="76" t="s">
        <v>89</v>
      </c>
      <c r="E9029">
        <f t="shared" ca="1" si="244"/>
        <v>0.29127379554692934</v>
      </c>
      <c r="F9029">
        <v>0.28774928774928776</v>
      </c>
      <c r="G9029">
        <f>AVERAGE(F$2:F9029)</f>
        <v>20361.756940274361</v>
      </c>
    </row>
    <row r="9030" spans="1:7" x14ac:dyDescent="0.25">
      <c r="A9030" s="75" t="s">
        <v>10</v>
      </c>
      <c r="B9030">
        <v>0.43548387096774194</v>
      </c>
      <c r="C9030" s="76" t="s">
        <v>90</v>
      </c>
      <c r="E9030">
        <f t="shared" ca="1" si="244"/>
        <v>0.42261558007193623</v>
      </c>
      <c r="F9030">
        <v>0.99750000000000005</v>
      </c>
      <c r="G9030">
        <f>AVERAGE(F$2:F9030)</f>
        <v>20359.501899911058</v>
      </c>
    </row>
    <row r="9031" spans="1:7" x14ac:dyDescent="0.25">
      <c r="B9031">
        <v>0.12621359223300971</v>
      </c>
      <c r="C9031" s="76" t="s">
        <v>81</v>
      </c>
      <c r="E9031">
        <f t="shared" ca="1" si="244"/>
        <v>0.64482003713138059</v>
      </c>
      <c r="F9031">
        <v>0.78678038379530912</v>
      </c>
      <c r="G9031">
        <f>AVERAGE(F$2:F9031)</f>
        <v>20357.247335667478</v>
      </c>
    </row>
    <row r="9032" spans="1:7" x14ac:dyDescent="0.25">
      <c r="A9032" s="75" t="s">
        <v>11</v>
      </c>
      <c r="B9032">
        <v>0.53846153846153844</v>
      </c>
      <c r="C9032" s="76" t="s">
        <v>82</v>
      </c>
      <c r="E9032">
        <f t="shared" ca="1" si="244"/>
        <v>0.88795831096269495</v>
      </c>
      <c r="F9032">
        <v>0.33333333333333331</v>
      </c>
      <c r="G9032">
        <f>AVERAGE(F$2:F9032)</f>
        <v>20354.993220508324</v>
      </c>
    </row>
    <row r="9033" spans="1:7" x14ac:dyDescent="0.25">
      <c r="A9033" s="75" t="s">
        <v>11</v>
      </c>
      <c r="B9033">
        <v>1.6393442622950834E-2</v>
      </c>
      <c r="C9033" s="76" t="s">
        <v>83</v>
      </c>
      <c r="E9033">
        <f t="shared" ca="1" si="244"/>
        <v>0.94470373083393622</v>
      </c>
      <c r="F9033">
        <v>6.5</v>
      </c>
      <c r="G9033">
        <f>AVERAGE(F$2:F9033)</f>
        <v>20352.740287246532</v>
      </c>
    </row>
    <row r="9034" spans="1:7" x14ac:dyDescent="0.25">
      <c r="A9034" s="75" t="s">
        <v>11</v>
      </c>
      <c r="B9034">
        <v>4.8387096774193547E-2</v>
      </c>
      <c r="C9034" s="76" t="s">
        <v>84</v>
      </c>
      <c r="E9034">
        <f t="shared" ca="1" si="244"/>
        <v>0.78036325086860292</v>
      </c>
      <c r="F9034">
        <v>0.13154172560113153</v>
      </c>
      <c r="G9034">
        <f>AVERAGE(F$2:F9034)</f>
        <v>20350.48714778616</v>
      </c>
    </row>
    <row r="9035" spans="1:7" x14ac:dyDescent="0.25">
      <c r="A9035" s="75" t="s">
        <v>11</v>
      </c>
      <c r="B9035">
        <v>0.4845360824742268</v>
      </c>
      <c r="C9035" s="76" t="s">
        <v>85</v>
      </c>
      <c r="E9035">
        <f t="shared" ca="1" si="244"/>
        <v>0.82557668619324476</v>
      </c>
      <c r="F9035">
        <v>0.89339019189765456</v>
      </c>
      <c r="G9035">
        <f>AVERAGE(F$2:F9035)</f>
        <v>20348.234591470286</v>
      </c>
    </row>
    <row r="9036" spans="1:7" x14ac:dyDescent="0.25">
      <c r="A9036" s="75" t="s">
        <v>11</v>
      </c>
      <c r="B9036">
        <v>0.63235294117647056</v>
      </c>
      <c r="C9036" s="76" t="s">
        <v>86</v>
      </c>
      <c r="E9036">
        <f t="shared" ca="1" si="244"/>
        <v>0.98549287090582927</v>
      </c>
      <c r="F9036">
        <v>0.96376811594202894</v>
      </c>
      <c r="G9036">
        <f>AVERAGE(F$2:F9036)</f>
        <v>20345.982541572848</v>
      </c>
    </row>
    <row r="9037" spans="1:7" x14ac:dyDescent="0.25">
      <c r="A9037" s="75" t="s">
        <v>11</v>
      </c>
      <c r="B9037">
        <v>0.4202898550724638</v>
      </c>
      <c r="C9037" s="76" t="s">
        <v>87</v>
      </c>
      <c r="E9037">
        <f t="shared" ca="1" si="244"/>
        <v>0.90397857501005452</v>
      </c>
      <c r="F9037">
        <v>9.9009900990099098E-3</v>
      </c>
      <c r="G9037">
        <f>AVERAGE(F$2:F9037)</f>
        <v>20343.730884574114</v>
      </c>
    </row>
    <row r="9038" spans="1:7" x14ac:dyDescent="0.25">
      <c r="A9038" s="75" t="s">
        <v>11</v>
      </c>
      <c r="B9038">
        <v>0.63157894736842102</v>
      </c>
      <c r="C9038" s="76" t="s">
        <v>88</v>
      </c>
      <c r="E9038">
        <f t="shared" ca="1" si="244"/>
        <v>0.31820521619086539</v>
      </c>
      <c r="F9038">
        <v>0.78947368421052633</v>
      </c>
      <c r="G9038">
        <f>AVERAGE(F$2:F9038)</f>
        <v>20341.479812159498</v>
      </c>
    </row>
    <row r="9039" spans="1:7" x14ac:dyDescent="0.25">
      <c r="A9039" s="75" t="s">
        <v>11</v>
      </c>
      <c r="B9039">
        <v>0.42857142857142855</v>
      </c>
      <c r="C9039" s="76" t="s">
        <v>89</v>
      </c>
      <c r="E9039">
        <f t="shared" ca="1" si="244"/>
        <v>0.27352148262930753</v>
      </c>
      <c r="F9039">
        <v>25.525198938992041</v>
      </c>
      <c r="G9039">
        <f>AVERAGE(F$2:F9039)</f>
        <v>20339.23197473825</v>
      </c>
    </row>
    <row r="9040" spans="1:7" x14ac:dyDescent="0.25">
      <c r="A9040" s="75" t="s">
        <v>11</v>
      </c>
      <c r="B9040">
        <v>0.29032258064516125</v>
      </c>
      <c r="C9040" s="76" t="s">
        <v>90</v>
      </c>
      <c r="E9040">
        <f t="shared" ca="1" si="244"/>
        <v>6.0814660191383485E-2</v>
      </c>
      <c r="F9040">
        <v>5.2631578947368474E-2</v>
      </c>
      <c r="G9040">
        <f>AVERAGE(F$2:F9040)</f>
        <v>20336.981816607578</v>
      </c>
    </row>
    <row r="9041" spans="1:7" x14ac:dyDescent="0.25">
      <c r="B9041">
        <v>6.7961165048543687E-2</v>
      </c>
      <c r="C9041" s="76" t="s">
        <v>81</v>
      </c>
      <c r="E9041">
        <f t="shared" ca="1" si="244"/>
        <v>0.24406494856707039</v>
      </c>
      <c r="F9041">
        <v>1</v>
      </c>
      <c r="G9041">
        <f>AVERAGE(F$2:F9041)</f>
        <v>20334.732261096891</v>
      </c>
    </row>
    <row r="9042" spans="1:7" x14ac:dyDescent="0.25">
      <c r="A9042" s="75" t="s">
        <v>12</v>
      </c>
      <c r="B9042">
        <v>0.15384615384615385</v>
      </c>
      <c r="C9042" s="76" t="s">
        <v>82</v>
      </c>
      <c r="E9042">
        <f t="shared" ca="1" si="244"/>
        <v>0.14936664826776602</v>
      </c>
      <c r="F9042">
        <v>5.8181818181818183</v>
      </c>
      <c r="G9042">
        <f>AVERAGE(F$2:F9042)</f>
        <v>20332.48373614619</v>
      </c>
    </row>
    <row r="9043" spans="1:7" x14ac:dyDescent="0.25">
      <c r="A9043" s="75" t="s">
        <v>12</v>
      </c>
      <c r="B9043">
        <v>7.7868852459016369E-2</v>
      </c>
      <c r="C9043" s="76" t="s">
        <v>83</v>
      </c>
      <c r="E9043">
        <f t="shared" ca="1" si="244"/>
        <v>0.66574245368845186</v>
      </c>
      <c r="F9043">
        <v>0.44927536231884052</v>
      </c>
      <c r="G9043">
        <f>AVERAGE(F$2:F9043)</f>
        <v>20330.235114772513</v>
      </c>
    </row>
    <row r="9044" spans="1:7" x14ac:dyDescent="0.25">
      <c r="A9044" s="75" t="s">
        <v>12</v>
      </c>
      <c r="B9044">
        <v>8.0645161290322578E-3</v>
      </c>
      <c r="C9044" s="76" t="s">
        <v>84</v>
      </c>
      <c r="E9044">
        <f t="shared" ca="1" si="244"/>
        <v>0.55081233520781703</v>
      </c>
      <c r="F9044">
        <v>0.35250212893853633</v>
      </c>
      <c r="G9044">
        <f>AVERAGE(F$2:F9044)</f>
        <v>20327.986980014954</v>
      </c>
    </row>
    <row r="9045" spans="1:7" x14ac:dyDescent="0.25">
      <c r="A9045" s="75" t="s">
        <v>12</v>
      </c>
      <c r="B9045">
        <v>0.32989690721649484</v>
      </c>
      <c r="C9045" s="76" t="s">
        <v>85</v>
      </c>
      <c r="E9045">
        <f t="shared" ca="1" si="244"/>
        <v>0.96872116728666802</v>
      </c>
      <c r="F9045">
        <v>2.9411764705882353E-2</v>
      </c>
      <c r="G9045">
        <f>AVERAGE(F$2:F9045)</f>
        <v>20325.73930668808</v>
      </c>
    </row>
    <row r="9046" spans="1:7" x14ac:dyDescent="0.25">
      <c r="A9046" s="75" t="s">
        <v>12</v>
      </c>
      <c r="B9046">
        <v>0.70588235294117652</v>
      </c>
      <c r="C9046" s="76" t="s">
        <v>86</v>
      </c>
      <c r="E9046">
        <f t="shared" ca="1" si="244"/>
        <v>0.14783804098758713</v>
      </c>
      <c r="F9046">
        <v>8.0909090909090917</v>
      </c>
      <c r="G9046">
        <f>AVERAGE(F$2:F9046)</f>
        <v>20323.493021624774</v>
      </c>
    </row>
    <row r="9047" spans="1:7" x14ac:dyDescent="0.25">
      <c r="A9047" s="75" t="s">
        <v>12</v>
      </c>
      <c r="B9047">
        <v>0.27536231884057977</v>
      </c>
      <c r="C9047" s="76" t="s">
        <v>87</v>
      </c>
      <c r="E9047">
        <f t="shared" ca="1" si="244"/>
        <v>0.10833914576409209</v>
      </c>
      <c r="F9047">
        <v>0.99986111111111109</v>
      </c>
      <c r="G9047">
        <f>AVERAGE(F$2:F9047)</f>
        <v>20321.246449309881</v>
      </c>
    </row>
    <row r="9048" spans="1:7" x14ac:dyDescent="0.25">
      <c r="A9048" s="75" t="s">
        <v>12</v>
      </c>
      <c r="B9048">
        <v>0.57894736842105265</v>
      </c>
      <c r="C9048" s="76" t="s">
        <v>88</v>
      </c>
      <c r="E9048">
        <f t="shared" ca="1" si="244"/>
        <v>0.9774029901272836</v>
      </c>
      <c r="F9048">
        <v>0.81810665564282758</v>
      </c>
      <c r="G9048">
        <f>AVERAGE(F$2:F9048)</f>
        <v>20319.000353549669</v>
      </c>
    </row>
    <row r="9049" spans="1:7" x14ac:dyDescent="0.25">
      <c r="A9049" s="75" t="s">
        <v>12</v>
      </c>
      <c r="B9049">
        <v>0.83673469387755106</v>
      </c>
      <c r="C9049" s="76" t="s">
        <v>89</v>
      </c>
      <c r="E9049">
        <f t="shared" ca="1" si="244"/>
        <v>3.8296548303707212E-2</v>
      </c>
      <c r="F9049">
        <v>0.31972789115646255</v>
      </c>
      <c r="G9049">
        <f>AVERAGE(F$2:F9049)</f>
        <v>20316.754699192279</v>
      </c>
    </row>
    <row r="9050" spans="1:7" x14ac:dyDescent="0.25">
      <c r="A9050" s="75" t="s">
        <v>12</v>
      </c>
      <c r="B9050">
        <v>0.29032258064516125</v>
      </c>
      <c r="C9050" s="76" t="s">
        <v>90</v>
      </c>
      <c r="E9050">
        <f t="shared" ca="1" si="244"/>
        <v>0.65652246554103466</v>
      </c>
      <c r="F9050">
        <v>0.76133651551312653</v>
      </c>
      <c r="G9050">
        <f>AVERAGE(F$2:F9050)</f>
        <v>20314.509589968864</v>
      </c>
    </row>
    <row r="9051" spans="1:7" x14ac:dyDescent="0.25">
      <c r="B9051">
        <v>0.12621359223300971</v>
      </c>
      <c r="C9051" s="76" t="s">
        <v>81</v>
      </c>
      <c r="E9051">
        <f t="shared" ca="1" si="244"/>
        <v>0.17162635013904082</v>
      </c>
      <c r="F9051">
        <v>0.13978494623655913</v>
      </c>
      <c r="G9051">
        <f>AVERAGE(F$2:F9051)</f>
        <v>20312.264908222453</v>
      </c>
    </row>
    <row r="9052" spans="1:7" x14ac:dyDescent="0.25">
      <c r="A9052" s="75" t="s">
        <v>13</v>
      </c>
      <c r="B9052">
        <v>0.53846153846153844</v>
      </c>
      <c r="C9052" s="76" t="s">
        <v>82</v>
      </c>
      <c r="E9052">
        <f t="shared" ca="1" si="244"/>
        <v>2.8869586760646104E-2</v>
      </c>
      <c r="F9052">
        <v>7.382352941176471</v>
      </c>
      <c r="G9052">
        <f>AVERAGE(F$2:F9052)</f>
        <v>20310.021522678835</v>
      </c>
    </row>
    <row r="9053" spans="1:7" x14ac:dyDescent="0.25">
      <c r="A9053" s="75" t="s">
        <v>13</v>
      </c>
      <c r="B9053">
        <v>0.18032786885245899</v>
      </c>
      <c r="C9053" s="76" t="s">
        <v>83</v>
      </c>
      <c r="E9053">
        <f t="shared" ca="1" si="244"/>
        <v>0.18287612016044674</v>
      </c>
      <c r="F9053">
        <v>0.33333333333333331</v>
      </c>
      <c r="G9053">
        <f>AVERAGE(F$2:F9053)</f>
        <v>20307.77785407639</v>
      </c>
    </row>
    <row r="9054" spans="1:7" x14ac:dyDescent="0.25">
      <c r="A9054" s="75" t="s">
        <v>13</v>
      </c>
      <c r="B9054">
        <v>7.2580645161290328E-2</v>
      </c>
      <c r="C9054" s="76" t="s">
        <v>84</v>
      </c>
      <c r="E9054">
        <f t="shared" ca="1" si="244"/>
        <v>0.245388221733159</v>
      </c>
      <c r="F9054">
        <v>0.19047619047619047</v>
      </c>
      <c r="G9054">
        <f>AVERAGE(F$2:F9054)</f>
        <v>20305.534665367904</v>
      </c>
    </row>
    <row r="9055" spans="1:7" x14ac:dyDescent="0.25">
      <c r="A9055" s="75" t="s">
        <v>13</v>
      </c>
      <c r="B9055">
        <v>0.4845360824742268</v>
      </c>
      <c r="C9055" s="76" t="s">
        <v>85</v>
      </c>
      <c r="E9055">
        <f t="shared" ca="1" si="244"/>
        <v>0.58871514663655011</v>
      </c>
      <c r="F9055">
        <v>0.51515151515151503</v>
      </c>
      <c r="G9055">
        <f>AVERAGE(F$2:F9055)</f>
        <v>20303.2920080326</v>
      </c>
    </row>
    <row r="9056" spans="1:7" x14ac:dyDescent="0.25">
      <c r="A9056" s="75" t="s">
        <v>13</v>
      </c>
      <c r="B9056">
        <v>0.55882352941176472</v>
      </c>
      <c r="C9056" s="76" t="s">
        <v>86</v>
      </c>
      <c r="E9056">
        <f t="shared" ca="1" si="244"/>
        <v>0.18116875119870335</v>
      </c>
      <c r="F9056">
        <v>0.83050847457627119</v>
      </c>
      <c r="G9056">
        <f>AVERAGE(F$2:F9056)</f>
        <v>20301.049880865336</v>
      </c>
    </row>
    <row r="9057" spans="1:7" x14ac:dyDescent="0.25">
      <c r="A9057" s="75" t="s">
        <v>13</v>
      </c>
      <c r="B9057">
        <v>0.44927536231884052</v>
      </c>
      <c r="C9057" s="76" t="s">
        <v>87</v>
      </c>
      <c r="E9057">
        <f t="shared" ca="1" si="244"/>
        <v>0.80154296429190597</v>
      </c>
      <c r="F9057">
        <v>0.58333333333333337</v>
      </c>
      <c r="G9057">
        <f>AVERAGE(F$2:F9057)</f>
        <v>20298.808221573428</v>
      </c>
    </row>
    <row r="9058" spans="1:7" x14ac:dyDescent="0.25">
      <c r="A9058" s="75" t="s">
        <v>13</v>
      </c>
      <c r="B9058">
        <v>0.21052631578947367</v>
      </c>
      <c r="C9058" s="76" t="s">
        <v>88</v>
      </c>
      <c r="E9058">
        <f t="shared" ca="1" si="244"/>
        <v>0.62673046278656108</v>
      </c>
      <c r="F9058">
        <v>0.85331866519985333</v>
      </c>
      <c r="G9058">
        <f>AVERAGE(F$2:F9058)</f>
        <v>20296.567087102532</v>
      </c>
    </row>
    <row r="9059" spans="1:7" x14ac:dyDescent="0.25">
      <c r="A9059" s="75" t="s">
        <v>13</v>
      </c>
      <c r="B9059">
        <v>0.22448979591836735</v>
      </c>
      <c r="C9059" s="76" t="s">
        <v>89</v>
      </c>
      <c r="E9059">
        <f t="shared" ca="1" si="244"/>
        <v>0.4047819978527688</v>
      </c>
      <c r="F9059">
        <v>0.87804878048780488</v>
      </c>
      <c r="G9059">
        <f>AVERAGE(F$2:F9059)</f>
        <v>20294.326450202738</v>
      </c>
    </row>
    <row r="9060" spans="1:7" x14ac:dyDescent="0.25">
      <c r="A9060" s="75" t="s">
        <v>13</v>
      </c>
      <c r="B9060">
        <v>0.1290322580645161</v>
      </c>
      <c r="C9060" s="76" t="s">
        <v>90</v>
      </c>
      <c r="E9060">
        <f t="shared" ca="1" si="244"/>
        <v>0.54549764919515742</v>
      </c>
      <c r="F9060">
        <v>0.75</v>
      </c>
      <c r="G9060">
        <f>AVERAGE(F$2:F9060)</f>
        <v>20292.086293844397</v>
      </c>
    </row>
    <row r="9061" spans="1:7" x14ac:dyDescent="0.25">
      <c r="B9061">
        <v>0.55339805825242716</v>
      </c>
      <c r="C9061" s="76" t="s">
        <v>81</v>
      </c>
      <c r="E9061">
        <f t="shared" ca="1" si="244"/>
        <v>0.72749738377894002</v>
      </c>
      <c r="F9061">
        <v>1.5056673997631534E-2</v>
      </c>
      <c r="G9061">
        <f>AVERAGE(F$2:F9061)</f>
        <v>20289.846550882237</v>
      </c>
    </row>
    <row r="9062" spans="1:7" x14ac:dyDescent="0.25">
      <c r="A9062" s="75" t="s">
        <v>14</v>
      </c>
      <c r="B9062">
        <v>0.53846153846153844</v>
      </c>
      <c r="C9062" s="76" t="s">
        <v>82</v>
      </c>
      <c r="E9062">
        <f t="shared" ca="1" si="244"/>
        <v>0.88378907253756045</v>
      </c>
      <c r="F9062">
        <v>0.76133651551312653</v>
      </c>
      <c r="G9062">
        <f>AVERAGE(F$2:F9062)</f>
        <v>20287.607384651757</v>
      </c>
    </row>
    <row r="9063" spans="1:7" x14ac:dyDescent="0.25">
      <c r="A9063" s="75" t="s">
        <v>14</v>
      </c>
      <c r="B9063">
        <v>2.4590163934426253E-2</v>
      </c>
      <c r="C9063" s="76" t="s">
        <v>83</v>
      </c>
      <c r="E9063">
        <f t="shared" ca="1" si="244"/>
        <v>7.6347384940555929E-2</v>
      </c>
      <c r="F9063">
        <v>3.5454545454545454</v>
      </c>
      <c r="G9063">
        <f>AVERAGE(F$2:F9063)</f>
        <v>20285.369019839341</v>
      </c>
    </row>
    <row r="9064" spans="1:7" x14ac:dyDescent="0.25">
      <c r="A9064" s="75" t="s">
        <v>14</v>
      </c>
      <c r="B9064">
        <v>0.11290322580645161</v>
      </c>
      <c r="C9064" s="76" t="s">
        <v>84</v>
      </c>
      <c r="E9064">
        <f t="shared" ca="1" si="244"/>
        <v>0.88958230632411583</v>
      </c>
      <c r="F9064">
        <v>0.83333333333333337</v>
      </c>
      <c r="G9064">
        <f>AVERAGE(F$2:F9064)</f>
        <v>20283.130849731595</v>
      </c>
    </row>
    <row r="9065" spans="1:7" x14ac:dyDescent="0.25">
      <c r="A9065" s="75" t="s">
        <v>14</v>
      </c>
      <c r="B9065">
        <v>0.79381443298969068</v>
      </c>
      <c r="C9065" s="76" t="s">
        <v>85</v>
      </c>
      <c r="E9065">
        <f t="shared" ca="1" si="244"/>
        <v>0.55480903154622507</v>
      </c>
      <c r="F9065">
        <v>1.3809523809523809</v>
      </c>
      <c r="G9065">
        <f>AVERAGE(F$2:F9065)</f>
        <v>20280.893233900028</v>
      </c>
    </row>
    <row r="9066" spans="1:7" x14ac:dyDescent="0.25">
      <c r="A9066" s="75" t="s">
        <v>14</v>
      </c>
      <c r="B9066">
        <v>0.55882352941176472</v>
      </c>
      <c r="C9066" s="76" t="s">
        <v>86</v>
      </c>
      <c r="E9066">
        <f t="shared" ca="1" si="244"/>
        <v>0.93623955673304515</v>
      </c>
      <c r="F9066">
        <v>0.75</v>
      </c>
      <c r="G9066">
        <f>AVERAGE(F$2:F9066)</f>
        <v>20278.656042147803</v>
      </c>
    </row>
    <row r="9067" spans="1:7" x14ac:dyDescent="0.25">
      <c r="A9067" s="75" t="s">
        <v>14</v>
      </c>
      <c r="B9067">
        <v>0.27536231884057977</v>
      </c>
      <c r="C9067" s="76" t="s">
        <v>87</v>
      </c>
      <c r="E9067">
        <f t="shared" ca="1" si="244"/>
        <v>0.59635882218367564</v>
      </c>
      <c r="F9067">
        <v>0.51338199513381988</v>
      </c>
      <c r="G9067">
        <f>AVERAGE(F$2:F9067)</f>
        <v>20276.419317830558</v>
      </c>
    </row>
    <row r="9068" spans="1:7" x14ac:dyDescent="0.25">
      <c r="A9068" s="75" t="s">
        <v>14</v>
      </c>
      <c r="B9068">
        <v>0.47368421052631576</v>
      </c>
      <c r="C9068" s="76" t="s">
        <v>88</v>
      </c>
      <c r="E9068">
        <f t="shared" ca="1" si="244"/>
        <v>0.14495704154399303</v>
      </c>
      <c r="F9068">
        <v>0.14163090128755365</v>
      </c>
      <c r="G9068">
        <f>AVERAGE(F$2:F9068)</f>
        <v>20274.183045889789</v>
      </c>
    </row>
    <row r="9069" spans="1:7" x14ac:dyDescent="0.25">
      <c r="A9069" s="75" t="s">
        <v>14</v>
      </c>
      <c r="B9069">
        <v>0.32653061224489793</v>
      </c>
      <c r="C9069" s="76" t="s">
        <v>89</v>
      </c>
      <c r="E9069">
        <f t="shared" ca="1" si="244"/>
        <v>0.42602275979640714</v>
      </c>
      <c r="F9069">
        <v>0</v>
      </c>
      <c r="G9069">
        <f>AVERAGE(F$2:F9069)</f>
        <v>20271.947251553014</v>
      </c>
    </row>
    <row r="9070" spans="1:7" x14ac:dyDescent="0.25">
      <c r="A9070" s="75" t="s">
        <v>14</v>
      </c>
      <c r="B9070">
        <v>0.5161290322580645</v>
      </c>
      <c r="C9070" s="76" t="s">
        <v>90</v>
      </c>
      <c r="E9070">
        <f t="shared" ca="1" si="244"/>
        <v>0.44131150215307902</v>
      </c>
      <c r="F9070">
        <v>0.11764705882352941</v>
      </c>
      <c r="G9070">
        <f>AVERAGE(F$2:F9070)</f>
        <v>20269.71196325171</v>
      </c>
    </row>
    <row r="9071" spans="1:7" x14ac:dyDescent="0.25">
      <c r="B9071">
        <v>2.9126213592233011E-2</v>
      </c>
      <c r="C9071" s="76" t="s">
        <v>81</v>
      </c>
      <c r="E9071">
        <f t="shared" ca="1" si="244"/>
        <v>0.46798467318396353</v>
      </c>
      <c r="F9071">
        <v>0.20295583433579659</v>
      </c>
      <c r="G9071">
        <f>AVERAGE(F$2:F9071)</f>
        <v>20267.477177253098</v>
      </c>
    </row>
    <row r="9072" spans="1:7" x14ac:dyDescent="0.25">
      <c r="A9072" s="75" t="s">
        <v>15</v>
      </c>
      <c r="B9072">
        <v>0.53846153846153844</v>
      </c>
      <c r="C9072" s="76" t="s">
        <v>82</v>
      </c>
      <c r="E9072">
        <f t="shared" ca="1" si="244"/>
        <v>0.79042097337890005</v>
      </c>
      <c r="F9072">
        <v>0.67213114754098358</v>
      </c>
      <c r="G9072">
        <f>AVERAGE(F$2:F9072)</f>
        <v>20265.242935709048</v>
      </c>
    </row>
    <row r="9073" spans="1:7" x14ac:dyDescent="0.25">
      <c r="A9073" s="75" t="s">
        <v>15</v>
      </c>
      <c r="B9073">
        <v>0.26229508196721307</v>
      </c>
      <c r="C9073" s="76" t="s">
        <v>83</v>
      </c>
      <c r="E9073">
        <f t="shared" ca="1" si="244"/>
        <v>0.15455845800271828</v>
      </c>
      <c r="F9073">
        <v>0.98601398601398604</v>
      </c>
      <c r="G9073">
        <f>AVERAGE(F$2:F9073)</f>
        <v>20263.009221321732</v>
      </c>
    </row>
    <row r="9074" spans="1:7" x14ac:dyDescent="0.25">
      <c r="A9074" s="75" t="s">
        <v>15</v>
      </c>
      <c r="B9074">
        <v>0.15322580645161291</v>
      </c>
      <c r="C9074" s="76" t="s">
        <v>84</v>
      </c>
      <c r="E9074">
        <f t="shared" ca="1" si="244"/>
        <v>0.13580632645868251</v>
      </c>
      <c r="F9074">
        <v>15.666666666666666</v>
      </c>
      <c r="G9074">
        <f>AVERAGE(F$2:F9074)</f>
        <v>20260.777617380954</v>
      </c>
    </row>
    <row r="9075" spans="1:7" x14ac:dyDescent="0.25">
      <c r="A9075" s="75" t="s">
        <v>15</v>
      </c>
      <c r="B9075">
        <v>0.17525773195876287</v>
      </c>
      <c r="C9075" s="76" t="s">
        <v>85</v>
      </c>
      <c r="E9075">
        <f t="shared" ca="1" si="244"/>
        <v>0.15921736103161221</v>
      </c>
      <c r="F9075">
        <v>6.6098081023454186E-2</v>
      </c>
      <c r="G9075">
        <f>AVERAGE(F$2:F9075)</f>
        <v>20258.544786047554</v>
      </c>
    </row>
    <row r="9076" spans="1:7" x14ac:dyDescent="0.25">
      <c r="A9076" s="75" t="s">
        <v>15</v>
      </c>
      <c r="B9076">
        <v>0.41176470588235292</v>
      </c>
      <c r="C9076" s="76" t="s">
        <v>86</v>
      </c>
      <c r="E9076">
        <f t="shared" ca="1" si="244"/>
        <v>0.97233051442272733</v>
      </c>
      <c r="F9076">
        <v>5.8181818181818183</v>
      </c>
      <c r="G9076">
        <f>AVERAGE(F$2:F9076)</f>
        <v>20256.313080636617</v>
      </c>
    </row>
    <row r="9077" spans="1:7" x14ac:dyDescent="0.25">
      <c r="A9077" s="75" t="s">
        <v>15</v>
      </c>
      <c r="B9077">
        <v>8.6956521739130377E-2</v>
      </c>
      <c r="C9077" s="76" t="s">
        <v>87</v>
      </c>
      <c r="E9077">
        <f t="shared" ca="1" si="244"/>
        <v>0.77127491105394208</v>
      </c>
      <c r="F9077">
        <v>1.2727272727272729</v>
      </c>
      <c r="G9077">
        <f>AVERAGE(F$2:F9077)</f>
        <v>20254.081366186048</v>
      </c>
    </row>
    <row r="9078" spans="1:7" x14ac:dyDescent="0.25">
      <c r="A9078" s="75" t="s">
        <v>15</v>
      </c>
      <c r="B9078">
        <v>0.57894736842105265</v>
      </c>
      <c r="C9078" s="76" t="s">
        <v>88</v>
      </c>
      <c r="E9078">
        <f t="shared" ca="1" si="244"/>
        <v>0.68722318679258487</v>
      </c>
      <c r="F9078">
        <v>0.2</v>
      </c>
      <c r="G9078">
        <f>AVERAGE(F$2:F9078)</f>
        <v>20251.850025284188</v>
      </c>
    </row>
    <row r="9079" spans="1:7" x14ac:dyDescent="0.25">
      <c r="A9079" s="75" t="s">
        <v>15</v>
      </c>
      <c r="B9079">
        <v>0.53061224489795922</v>
      </c>
      <c r="C9079" s="76" t="s">
        <v>89</v>
      </c>
      <c r="E9079">
        <f t="shared" ca="1" si="244"/>
        <v>0.93107892937730419</v>
      </c>
      <c r="F9079">
        <v>0.9916666666666667</v>
      </c>
      <c r="G9079">
        <f>AVERAGE(F$2:F9079)</f>
        <v>20249.619263182558</v>
      </c>
    </row>
    <row r="9080" spans="1:7" x14ac:dyDescent="0.25">
      <c r="A9080" s="75" t="s">
        <v>15</v>
      </c>
      <c r="B9080">
        <v>0.29032258064516125</v>
      </c>
      <c r="C9080" s="76" t="s">
        <v>90</v>
      </c>
      <c r="E9080">
        <f t="shared" ca="1" si="244"/>
        <v>0.75810165491881742</v>
      </c>
      <c r="F9080">
        <v>6.1428571428571432</v>
      </c>
      <c r="G9080">
        <f>AVERAGE(F$2:F9080)</f>
        <v>20247.389559866548</v>
      </c>
    </row>
    <row r="9081" spans="1:7" x14ac:dyDescent="0.25">
      <c r="B9081">
        <v>0.26213592233009708</v>
      </c>
      <c r="C9081" s="76" t="s">
        <v>81</v>
      </c>
      <c r="E9081">
        <f t="shared" ca="1" si="244"/>
        <v>6.3719283991783282E-2</v>
      </c>
      <c r="F9081">
        <v>1.3886708752772565</v>
      </c>
      <c r="G9081">
        <f>AVERAGE(F$2:F9081)</f>
        <v>20245.159824085818</v>
      </c>
    </row>
    <row r="9082" spans="1:7" x14ac:dyDescent="0.25">
      <c r="A9082" s="75" t="s">
        <v>16</v>
      </c>
      <c r="B9082">
        <v>2.8461538461538463</v>
      </c>
      <c r="C9082" s="76" t="s">
        <v>82</v>
      </c>
      <c r="E9082">
        <f t="shared" ca="1" si="244"/>
        <v>9.7270136409350783E-2</v>
      </c>
      <c r="F9082">
        <v>1.631578947368421</v>
      </c>
      <c r="G9082">
        <f>AVERAGE(F$2:F9082)</f>
        <v>20242.930606131285</v>
      </c>
    </row>
    <row r="9083" spans="1:7" x14ac:dyDescent="0.25">
      <c r="A9083" s="75" t="s">
        <v>16</v>
      </c>
      <c r="B9083">
        <v>0.22950819672131151</v>
      </c>
      <c r="C9083" s="76" t="s">
        <v>83</v>
      </c>
      <c r="E9083">
        <f t="shared" ca="1" si="244"/>
        <v>0.96713698276313709</v>
      </c>
      <c r="F9083">
        <v>0.93142857142857138</v>
      </c>
      <c r="G9083">
        <f>AVERAGE(F$2:F9083)</f>
        <v>20240.701801993699</v>
      </c>
    </row>
    <row r="9084" spans="1:7" x14ac:dyDescent="0.25">
      <c r="A9084" s="75" t="s">
        <v>16</v>
      </c>
      <c r="B9084">
        <v>3.2258064516129031E-2</v>
      </c>
      <c r="C9084" s="76" t="s">
        <v>84</v>
      </c>
      <c r="E9084">
        <f t="shared" ca="1" si="244"/>
        <v>0.23363220487541114</v>
      </c>
      <c r="F9084">
        <v>6.3419855499063385E-2</v>
      </c>
      <c r="G9084">
        <f>AVERAGE(F$2:F9084)</f>
        <v>20238.473393055887</v>
      </c>
    </row>
    <row r="9085" spans="1:7" x14ac:dyDescent="0.25">
      <c r="A9085" s="75" t="s">
        <v>16</v>
      </c>
      <c r="B9085">
        <v>0.28865979381443296</v>
      </c>
      <c r="C9085" s="76" t="s">
        <v>85</v>
      </c>
      <c r="E9085">
        <f t="shared" ca="1" si="244"/>
        <v>0.35488757452806008</v>
      </c>
      <c r="F9085">
        <v>0.33060388945752295</v>
      </c>
      <c r="G9085">
        <f>AVERAGE(F$2:F9085)</f>
        <v>20236.245504153514</v>
      </c>
    </row>
    <row r="9086" spans="1:7" x14ac:dyDescent="0.25">
      <c r="A9086" s="75" t="s">
        <v>16</v>
      </c>
      <c r="B9086">
        <v>0.41176470588235292</v>
      </c>
      <c r="C9086" s="76" t="s">
        <v>86</v>
      </c>
      <c r="E9086">
        <f t="shared" ca="1" si="244"/>
        <v>0.72822687392926166</v>
      </c>
      <c r="F9086">
        <v>0.15384615384615385</v>
      </c>
      <c r="G9086">
        <f>AVERAGE(F$2:F9086)</f>
        <v>20234.018086249496</v>
      </c>
    </row>
    <row r="9087" spans="1:7" x14ac:dyDescent="0.25">
      <c r="A9087" s="75" t="s">
        <v>16</v>
      </c>
      <c r="B9087">
        <v>0.44927536231884052</v>
      </c>
      <c r="C9087" s="76" t="s">
        <v>87</v>
      </c>
      <c r="E9087">
        <f t="shared" ca="1" si="244"/>
        <v>0.14518682631364266</v>
      </c>
      <c r="F9087">
        <v>0.33962264150943394</v>
      </c>
      <c r="G9087">
        <f>AVERAGE(F$2:F9087)</f>
        <v>20231.791179088632</v>
      </c>
    </row>
    <row r="9088" spans="1:7" x14ac:dyDescent="0.25">
      <c r="A9088" s="75" t="s">
        <v>16</v>
      </c>
      <c r="B9088">
        <v>4.2631578947368425</v>
      </c>
      <c r="C9088" s="76" t="s">
        <v>88</v>
      </c>
      <c r="E9088">
        <f t="shared" ca="1" si="244"/>
        <v>0.7984060009685191</v>
      </c>
      <c r="F9088">
        <v>0.77777777777777779</v>
      </c>
      <c r="G9088">
        <f>AVERAGE(F$2:F9088)</f>
        <v>20229.564810275901</v>
      </c>
    </row>
    <row r="9089" spans="1:7" x14ac:dyDescent="0.25">
      <c r="A9089" s="75" t="s">
        <v>16</v>
      </c>
      <c r="B9089">
        <v>0.73469387755102045</v>
      </c>
      <c r="C9089" s="76" t="s">
        <v>89</v>
      </c>
      <c r="E9089">
        <f t="shared" ca="1" si="244"/>
        <v>0.47579360092525558</v>
      </c>
      <c r="F9089">
        <v>2</v>
      </c>
      <c r="G9089">
        <f>AVERAGE(F$2:F9089)</f>
        <v>20227.339065908571</v>
      </c>
    </row>
    <row r="9090" spans="1:7" x14ac:dyDescent="0.25">
      <c r="A9090" s="75" t="s">
        <v>16</v>
      </c>
      <c r="B9090">
        <v>0.1290322580645161</v>
      </c>
      <c r="C9090" s="76" t="s">
        <v>90</v>
      </c>
      <c r="E9090">
        <f t="shared" ref="E9090:E9153" ca="1" si="245">RAND()</f>
        <v>0.9656591041345165</v>
      </c>
      <c r="F9090">
        <v>0.16666666666666666</v>
      </c>
      <c r="G9090">
        <f>AVERAGE(F$2:F9090)</f>
        <v>20225.113609598829</v>
      </c>
    </row>
    <row r="9091" spans="1:7" x14ac:dyDescent="0.25">
      <c r="B9091">
        <v>2.9126213592233011E-2</v>
      </c>
      <c r="C9091" s="76" t="s">
        <v>81</v>
      </c>
      <c r="E9091">
        <f t="shared" ca="1" si="245"/>
        <v>0.25175589284965816</v>
      </c>
      <c r="F9091">
        <v>9.9009900990099011E-3</v>
      </c>
      <c r="G9091">
        <f>AVERAGE(F$2:F9091)</f>
        <v>20222.888625692492</v>
      </c>
    </row>
    <row r="9092" spans="1:7" x14ac:dyDescent="0.25">
      <c r="A9092" s="75" t="s">
        <v>17</v>
      </c>
      <c r="B9092">
        <v>1.3076923076923077</v>
      </c>
      <c r="C9092" s="76" t="s">
        <v>82</v>
      </c>
      <c r="E9092">
        <f t="shared" ca="1" si="245"/>
        <v>2.6419396602496148E-3</v>
      </c>
      <c r="F9092">
        <v>0.49494949494949497</v>
      </c>
      <c r="G9092">
        <f>AVERAGE(F$2:F9092)</f>
        <v>20220.664184632518</v>
      </c>
    </row>
    <row r="9093" spans="1:7" x14ac:dyDescent="0.25">
      <c r="A9093" s="75" t="s">
        <v>17</v>
      </c>
      <c r="B9093">
        <v>0.22950819672131151</v>
      </c>
      <c r="C9093" s="76" t="s">
        <v>83</v>
      </c>
      <c r="E9093">
        <f t="shared" ca="1" si="245"/>
        <v>0.75563550867882501</v>
      </c>
      <c r="F9093">
        <v>0.1111111111111111</v>
      </c>
      <c r="G9093">
        <f>AVERAGE(F$2:F9093)</f>
        <v>20218.440190673708</v>
      </c>
    </row>
    <row r="9094" spans="1:7" x14ac:dyDescent="0.25">
      <c r="A9094" s="75" t="s">
        <v>17</v>
      </c>
      <c r="B9094">
        <v>0.29032258064516131</v>
      </c>
      <c r="C9094" s="76" t="s">
        <v>84</v>
      </c>
      <c r="E9094">
        <f t="shared" ca="1" si="245"/>
        <v>0.4799926118258746</v>
      </c>
      <c r="F9094">
        <v>0.73076923076923073</v>
      </c>
      <c r="G9094">
        <f>AVERAGE(F$2:F9094)</f>
        <v>20216.216754027777</v>
      </c>
    </row>
    <row r="9095" spans="1:7" x14ac:dyDescent="0.25">
      <c r="A9095" s="75" t="s">
        <v>17</v>
      </c>
      <c r="B9095">
        <v>1.0618556701030928</v>
      </c>
      <c r="C9095" s="76" t="s">
        <v>85</v>
      </c>
      <c r="E9095">
        <f t="shared" ca="1" si="245"/>
        <v>0.34927164449086834</v>
      </c>
      <c r="F9095">
        <v>0.90476190476190477</v>
      </c>
      <c r="G9095">
        <f>AVERAGE(F$2:F9095)</f>
        <v>20213.993825504342</v>
      </c>
    </row>
    <row r="9096" spans="1:7" x14ac:dyDescent="0.25">
      <c r="A9096" s="75" t="s">
        <v>17</v>
      </c>
      <c r="B9096">
        <v>0.55882352941176472</v>
      </c>
      <c r="C9096" s="76" t="s">
        <v>86</v>
      </c>
      <c r="E9096">
        <f t="shared" ca="1" si="245"/>
        <v>0.78445896103069246</v>
      </c>
      <c r="F9096">
        <v>0.93939393939393945</v>
      </c>
      <c r="G9096">
        <f>AVERAGE(F$2:F9096)</f>
        <v>20211.771389613019</v>
      </c>
    </row>
    <row r="9097" spans="1:7" x14ac:dyDescent="0.25">
      <c r="A9097" s="75" t="s">
        <v>17</v>
      </c>
      <c r="B9097">
        <v>12.043478260869565</v>
      </c>
      <c r="C9097" s="76" t="s">
        <v>87</v>
      </c>
      <c r="E9097">
        <f t="shared" ca="1" si="245"/>
        <v>0.27166281683762883</v>
      </c>
      <c r="F9097">
        <v>1.25</v>
      </c>
      <c r="G9097">
        <f>AVERAGE(F$2:F9097)</f>
        <v>20209.549476531487</v>
      </c>
    </row>
    <row r="9098" spans="1:7" x14ac:dyDescent="0.25">
      <c r="A9098" s="75" t="s">
        <v>17</v>
      </c>
      <c r="B9098">
        <v>0.78947368421052633</v>
      </c>
      <c r="C9098" s="76" t="s">
        <v>88</v>
      </c>
      <c r="E9098">
        <f t="shared" ca="1" si="245"/>
        <v>0.86899638391835921</v>
      </c>
      <c r="F9098">
        <v>0.25000000000000006</v>
      </c>
      <c r="G9098">
        <f>AVERAGE(F$2:F9098)</f>
        <v>20207.327942017193</v>
      </c>
    </row>
    <row r="9099" spans="1:7" x14ac:dyDescent="0.25">
      <c r="A9099" s="75" t="s">
        <v>17</v>
      </c>
      <c r="B9099">
        <v>0.30612244897959184</v>
      </c>
      <c r="C9099" s="76" t="s">
        <v>89</v>
      </c>
      <c r="E9099">
        <f t="shared" ca="1" si="245"/>
        <v>0.38014877971018313</v>
      </c>
      <c r="F9099">
        <v>5.2631578947368474E-2</v>
      </c>
      <c r="G9099">
        <f>AVERAGE(F$2:F9099)</f>
        <v>20205.106874165969</v>
      </c>
    </row>
    <row r="9100" spans="1:7" x14ac:dyDescent="0.25">
      <c r="A9100" s="75" t="s">
        <v>17</v>
      </c>
      <c r="B9100">
        <v>1.4193548387096775</v>
      </c>
      <c r="C9100" s="76" t="s">
        <v>90</v>
      </c>
      <c r="E9100">
        <f t="shared" ca="1" si="245"/>
        <v>0.33865841121244877</v>
      </c>
      <c r="F9100">
        <v>0.5</v>
      </c>
      <c r="G9100">
        <f>AVERAGE(F$2:F9100)</f>
        <v>20202.886343681941</v>
      </c>
    </row>
    <row r="9101" spans="1:7" x14ac:dyDescent="0.25">
      <c r="B9101">
        <v>0.1650485436893204</v>
      </c>
      <c r="C9101" s="76" t="s">
        <v>81</v>
      </c>
      <c r="E9101">
        <f t="shared" ca="1" si="245"/>
        <v>0.33287037423663879</v>
      </c>
      <c r="F9101">
        <v>5.2631578947368418E-2</v>
      </c>
      <c r="G9101">
        <f>AVERAGE(F$2:F9101)</f>
        <v>20200.666252065228</v>
      </c>
    </row>
    <row r="9102" spans="1:7" x14ac:dyDescent="0.25">
      <c r="A9102" s="75" t="s">
        <v>18</v>
      </c>
      <c r="B9102">
        <v>7.6923076923076927E-2</v>
      </c>
      <c r="C9102" s="76" t="s">
        <v>82</v>
      </c>
      <c r="E9102">
        <f t="shared" ca="1" si="245"/>
        <v>0.4092391598732813</v>
      </c>
      <c r="F9102">
        <v>0.47396107311941083</v>
      </c>
      <c r="G9102">
        <f>AVERAGE(F$2:F9102)</f>
        <v>20198.446694621984</v>
      </c>
    </row>
    <row r="9103" spans="1:7" x14ac:dyDescent="0.25">
      <c r="A9103" s="75" t="s">
        <v>18</v>
      </c>
      <c r="B9103">
        <v>6.5573770491803338E-2</v>
      </c>
      <c r="C9103" s="76" t="s">
        <v>83</v>
      </c>
      <c r="E9103">
        <f t="shared" ca="1" si="245"/>
        <v>0.41217555531620709</v>
      </c>
      <c r="F9103">
        <v>0.61290322580645162</v>
      </c>
      <c r="G9103">
        <f>AVERAGE(F$2:F9103)</f>
        <v>20196.227640151385</v>
      </c>
    </row>
    <row r="9104" spans="1:7" x14ac:dyDescent="0.25">
      <c r="A9104" s="75" t="s">
        <v>18</v>
      </c>
      <c r="B9104">
        <v>0.11290322580645161</v>
      </c>
      <c r="C9104" s="76" t="s">
        <v>84</v>
      </c>
      <c r="E9104">
        <f t="shared" ca="1" si="245"/>
        <v>0.24871346966168828</v>
      </c>
      <c r="F9104">
        <v>0.75746924428822482</v>
      </c>
      <c r="G9104">
        <f>AVERAGE(F$2:F9104)</f>
        <v>20194.009089105475</v>
      </c>
    </row>
    <row r="9105" spans="1:7" x14ac:dyDescent="0.25">
      <c r="A9105" s="75" t="s">
        <v>18</v>
      </c>
      <c r="B9105">
        <v>0.23711340206185566</v>
      </c>
      <c r="C9105" s="76" t="s">
        <v>85</v>
      </c>
      <c r="E9105">
        <f t="shared" ca="1" si="245"/>
        <v>0.99828261164253407</v>
      </c>
      <c r="F9105">
        <v>2.0720628763907303E-2</v>
      </c>
      <c r="G9105">
        <f>AVERAGE(F$2:F9105)</f>
        <v>20191.790944513155</v>
      </c>
    </row>
    <row r="9106" spans="1:7" x14ac:dyDescent="0.25">
      <c r="A9106" s="75" t="s">
        <v>18</v>
      </c>
      <c r="B9106">
        <v>0.26470588235294118</v>
      </c>
      <c r="C9106" s="76" t="s">
        <v>86</v>
      </c>
      <c r="E9106">
        <f t="shared" ca="1" si="245"/>
        <v>0.8372417780276673</v>
      </c>
      <c r="F9106">
        <v>0.91666666666666663</v>
      </c>
      <c r="G9106">
        <f>AVERAGE(F$2:F9106)</f>
        <v>20189.573385558971</v>
      </c>
    </row>
    <row r="9107" spans="1:7" x14ac:dyDescent="0.25">
      <c r="A9107" s="75" t="s">
        <v>18</v>
      </c>
      <c r="B9107">
        <v>8.6956521739130377E-2</v>
      </c>
      <c r="C9107" s="76" t="s">
        <v>87</v>
      </c>
      <c r="E9107">
        <f t="shared" ca="1" si="245"/>
        <v>0.82288044032709196</v>
      </c>
      <c r="F9107">
        <v>0.5</v>
      </c>
      <c r="G9107">
        <f>AVERAGE(F$2:F9107)</f>
        <v>20187.356267901869</v>
      </c>
    </row>
    <row r="9108" spans="1:7" x14ac:dyDescent="0.25">
      <c r="A9108" s="75" t="s">
        <v>18</v>
      </c>
      <c r="B9108">
        <v>0.21052631578947367</v>
      </c>
      <c r="C9108" s="76" t="s">
        <v>88</v>
      </c>
      <c r="E9108">
        <f t="shared" ca="1" si="245"/>
        <v>0.16232525147597965</v>
      </c>
      <c r="F9108">
        <v>0.35691318327974275</v>
      </c>
      <c r="G9108">
        <f>AVERAGE(F$2:F9108)</f>
        <v>20185.139621437094</v>
      </c>
    </row>
    <row r="9109" spans="1:7" x14ac:dyDescent="0.25">
      <c r="A9109" s="75" t="s">
        <v>18</v>
      </c>
      <c r="B9109">
        <v>0.51020408163265307</v>
      </c>
      <c r="C9109" s="76" t="s">
        <v>89</v>
      </c>
      <c r="E9109">
        <f t="shared" ca="1" si="245"/>
        <v>0.38724691229171571</v>
      </c>
      <c r="F9109">
        <v>0</v>
      </c>
      <c r="G9109">
        <f>AVERAGE(F$2:F9109)</f>
        <v>20182.923422532676</v>
      </c>
    </row>
    <row r="9110" spans="1:7" x14ac:dyDescent="0.25">
      <c r="A9110" s="75" t="s">
        <v>18</v>
      </c>
      <c r="B9110">
        <v>0.61290322580645151</v>
      </c>
      <c r="C9110" s="76" t="s">
        <v>90</v>
      </c>
      <c r="E9110">
        <f t="shared" ca="1" si="245"/>
        <v>0.50280564408085859</v>
      </c>
      <c r="F9110">
        <v>2.1249999999999996</v>
      </c>
      <c r="G9110">
        <f>AVERAGE(F$2:F9110)</f>
        <v>20180.707943509453</v>
      </c>
    </row>
    <row r="9111" spans="1:7" x14ac:dyDescent="0.25">
      <c r="B9111">
        <v>0.18446601941747573</v>
      </c>
      <c r="C9111" s="76" t="s">
        <v>81</v>
      </c>
      <c r="E9111">
        <f t="shared" ca="1" si="245"/>
        <v>0.69057388311106327</v>
      </c>
      <c r="F9111">
        <v>2.0408163265306121E-2</v>
      </c>
      <c r="G9111">
        <f>AVERAGE(F$2:F9111)</f>
        <v>20178.492719850248</v>
      </c>
    </row>
    <row r="9112" spans="1:7" x14ac:dyDescent="0.25">
      <c r="A9112" s="75" t="s">
        <v>19</v>
      </c>
      <c r="B9112">
        <v>1.3076923076923077</v>
      </c>
      <c r="C9112" s="76" t="s">
        <v>82</v>
      </c>
      <c r="E9112">
        <f t="shared" ca="1" si="245"/>
        <v>0.4784755881204279</v>
      </c>
      <c r="F9112">
        <v>0.9157303370786517</v>
      </c>
      <c r="G9112">
        <f>AVERAGE(F$2:F9112)</f>
        <v>20176.278080733849</v>
      </c>
    </row>
    <row r="9113" spans="1:7" x14ac:dyDescent="0.25">
      <c r="A9113" s="75" t="s">
        <v>19</v>
      </c>
      <c r="B9113">
        <v>5.7377049180327919E-2</v>
      </c>
      <c r="C9113" s="76" t="s">
        <v>83</v>
      </c>
      <c r="E9113">
        <f t="shared" ca="1" si="245"/>
        <v>0.22819403418913697</v>
      </c>
      <c r="F9113">
        <v>0.1111111111111111</v>
      </c>
      <c r="G9113">
        <f>AVERAGE(F$2:F9113)</f>
        <v>20174.063839407067</v>
      </c>
    </row>
    <row r="9114" spans="1:7" x14ac:dyDescent="0.25">
      <c r="A9114" s="75" t="s">
        <v>19</v>
      </c>
      <c r="B9114">
        <v>0.11290322580645161</v>
      </c>
      <c r="C9114" s="76" t="s">
        <v>84</v>
      </c>
      <c r="E9114">
        <f t="shared" ca="1" si="245"/>
        <v>0.59318601228818291</v>
      </c>
      <c r="F9114">
        <v>1.0869565217391304E-2</v>
      </c>
      <c r="G9114">
        <f>AVERAGE(F$2:F9114)</f>
        <v>20171.850073032674</v>
      </c>
    </row>
    <row r="9115" spans="1:7" x14ac:dyDescent="0.25">
      <c r="A9115" s="75" t="s">
        <v>19</v>
      </c>
      <c r="B9115">
        <v>0.23711340206185566</v>
      </c>
      <c r="C9115" s="76" t="s">
        <v>85</v>
      </c>
      <c r="E9115">
        <f t="shared" ca="1" si="245"/>
        <v>0.6444049775438988</v>
      </c>
      <c r="F9115">
        <v>0.72222222222222221</v>
      </c>
      <c r="G9115">
        <f>AVERAGE(F$2:F9115)</f>
        <v>20169.636870503506</v>
      </c>
    </row>
    <row r="9116" spans="1:7" x14ac:dyDescent="0.25">
      <c r="A9116" s="75" t="s">
        <v>19</v>
      </c>
      <c r="B9116">
        <v>1.2058823529411764</v>
      </c>
      <c r="C9116" s="76" t="s">
        <v>86</v>
      </c>
      <c r="E9116">
        <f t="shared" ca="1" si="245"/>
        <v>0.22397857206919669</v>
      </c>
      <c r="F9116">
        <v>8.6956521739130391E-2</v>
      </c>
      <c r="G9116">
        <f>AVERAGE(F$2:F9116)</f>
        <v>20167.424083897477</v>
      </c>
    </row>
    <row r="9117" spans="1:7" x14ac:dyDescent="0.25">
      <c r="A9117" s="75" t="s">
        <v>19</v>
      </c>
      <c r="B9117">
        <v>0.81159420289855067</v>
      </c>
      <c r="C9117" s="76" t="s">
        <v>87</v>
      </c>
      <c r="E9117">
        <f t="shared" ca="1" si="245"/>
        <v>0.83028514430404987</v>
      </c>
      <c r="F9117">
        <v>0.65289256198347112</v>
      </c>
      <c r="G9117">
        <f>AVERAGE(F$2:F9117)</f>
        <v>20165.21184484621</v>
      </c>
    </row>
    <row r="9118" spans="1:7" x14ac:dyDescent="0.25">
      <c r="A9118" s="75" t="s">
        <v>19</v>
      </c>
      <c r="B9118">
        <v>5.2631578947368418E-2</v>
      </c>
      <c r="C9118" s="76" t="s">
        <v>88</v>
      </c>
      <c r="E9118">
        <f t="shared" ca="1" si="245"/>
        <v>5.8326146812787139E-2</v>
      </c>
      <c r="F9118">
        <v>1.1621621621621621</v>
      </c>
      <c r="G9118">
        <f>AVERAGE(F$2:F9118)</f>
        <v>20163.000146954066</v>
      </c>
    </row>
    <row r="9119" spans="1:7" x14ac:dyDescent="0.25">
      <c r="A9119" s="75" t="s">
        <v>19</v>
      </c>
      <c r="B9119">
        <v>0.63265306122448983</v>
      </c>
      <c r="C9119" s="76" t="s">
        <v>89</v>
      </c>
      <c r="E9119">
        <f t="shared" ca="1" si="245"/>
        <v>0.76415596645656902</v>
      </c>
      <c r="F9119">
        <v>0.875</v>
      </c>
      <c r="G9119">
        <f>AVERAGE(F$2:F9119)</f>
        <v>20160.788902695789</v>
      </c>
    </row>
    <row r="9120" spans="1:7" x14ac:dyDescent="0.25">
      <c r="A9120" s="75" t="s">
        <v>19</v>
      </c>
      <c r="B9120">
        <v>0.61290322580645151</v>
      </c>
      <c r="C9120" s="76" t="s">
        <v>90</v>
      </c>
      <c r="E9120">
        <f t="shared" ca="1" si="245"/>
        <v>0.19623564386221759</v>
      </c>
      <c r="F9120">
        <v>106.18113612004286</v>
      </c>
      <c r="G9120">
        <f>AVERAGE(F$2:F9120)</f>
        <v>20158.589691404359</v>
      </c>
    </row>
    <row r="9121" spans="1:7" x14ac:dyDescent="0.25">
      <c r="B9121">
        <v>0.12621359223300971</v>
      </c>
      <c r="C9121" s="76" t="s">
        <v>81</v>
      </c>
      <c r="E9121">
        <f t="shared" ca="1" si="245"/>
        <v>4.6890538130488491E-2</v>
      </c>
      <c r="F9121">
        <v>2.7027027027026452E-3</v>
      </c>
      <c r="G9121">
        <f>AVERAGE(F$2:F9121)</f>
        <v>20156.379320024018</v>
      </c>
    </row>
    <row r="9122" spans="1:7" x14ac:dyDescent="0.25">
      <c r="A9122" s="75" t="s">
        <v>20</v>
      </c>
      <c r="B9122">
        <v>0.15384615384615385</v>
      </c>
      <c r="C9122" s="76" t="s">
        <v>82</v>
      </c>
      <c r="E9122">
        <f t="shared" ca="1" si="245"/>
        <v>0.225889265687232</v>
      </c>
      <c r="F9122">
        <v>2.5714285714285716</v>
      </c>
      <c r="G9122">
        <f>AVERAGE(F$2:F9122)</f>
        <v>20154.169714948759</v>
      </c>
    </row>
    <row r="9123" spans="1:7" x14ac:dyDescent="0.25">
      <c r="A9123" s="75" t="s">
        <v>20</v>
      </c>
      <c r="B9123">
        <v>0.22950819672131151</v>
      </c>
      <c r="C9123" s="76" t="s">
        <v>83</v>
      </c>
      <c r="E9123">
        <f t="shared" ca="1" si="245"/>
        <v>0.90290755175434112</v>
      </c>
      <c r="F9123">
        <v>0.24280084874204313</v>
      </c>
      <c r="G9123">
        <f>AVERAGE(F$2:F9123)</f>
        <v>20151.96033905377</v>
      </c>
    </row>
    <row r="9124" spans="1:7" x14ac:dyDescent="0.25">
      <c r="A9124" s="75" t="s">
        <v>20</v>
      </c>
      <c r="B9124">
        <v>0.11290322580645161</v>
      </c>
      <c r="C9124" s="76" t="s">
        <v>84</v>
      </c>
      <c r="E9124">
        <f t="shared" ca="1" si="245"/>
        <v>0.50454356194475025</v>
      </c>
      <c r="F9124">
        <v>0.93666877770740975</v>
      </c>
      <c r="G9124">
        <f>AVERAGE(F$2:F9124)</f>
        <v>20149.751523568702</v>
      </c>
    </row>
    <row r="9125" spans="1:7" x14ac:dyDescent="0.25">
      <c r="A9125" s="75" t="s">
        <v>20</v>
      </c>
      <c r="B9125">
        <v>0.4845360824742268</v>
      </c>
      <c r="C9125" s="76" t="s">
        <v>85</v>
      </c>
      <c r="E9125">
        <f t="shared" ca="1" si="245"/>
        <v>0.7517339839331193</v>
      </c>
      <c r="F9125">
        <v>0.81818181818181823</v>
      </c>
      <c r="G9125">
        <f>AVERAGE(F$2:F9125)</f>
        <v>20147.54317927434</v>
      </c>
    </row>
    <row r="9126" spans="1:7" x14ac:dyDescent="0.25">
      <c r="A9126" s="75" t="s">
        <v>20</v>
      </c>
      <c r="B9126">
        <v>0.8529411764705882</v>
      </c>
      <c r="C9126" s="76" t="s">
        <v>86</v>
      </c>
      <c r="E9126">
        <f t="shared" ca="1" si="245"/>
        <v>0.83569765183670197</v>
      </c>
      <c r="F9126">
        <v>0.28263857077416393</v>
      </c>
      <c r="G9126">
        <f>AVERAGE(F$2:F9126)</f>
        <v>20145.335260310978</v>
      </c>
    </row>
    <row r="9127" spans="1:7" x14ac:dyDescent="0.25">
      <c r="A9127" s="75" t="s">
        <v>20</v>
      </c>
      <c r="B9127">
        <v>8.6956521739130377E-2</v>
      </c>
      <c r="C9127" s="76" t="s">
        <v>87</v>
      </c>
      <c r="E9127">
        <f t="shared" ca="1" si="245"/>
        <v>0.14916575294168644</v>
      </c>
      <c r="F9127">
        <v>0.36363636363636359</v>
      </c>
      <c r="G9127">
        <f>AVERAGE(F$2:F9127)</f>
        <v>20143.127834097526</v>
      </c>
    </row>
    <row r="9128" spans="1:7" x14ac:dyDescent="0.25">
      <c r="A9128" s="75" t="s">
        <v>20</v>
      </c>
      <c r="B9128">
        <v>0.47368421052631576</v>
      </c>
      <c r="C9128" s="76" t="s">
        <v>88</v>
      </c>
      <c r="E9128">
        <f t="shared" ca="1" si="245"/>
        <v>0.31757774342532819</v>
      </c>
      <c r="F9128">
        <v>0.61290322580645151</v>
      </c>
      <c r="G9128">
        <f>AVERAGE(F$2:F9128)</f>
        <v>20140.920918908432</v>
      </c>
    </row>
    <row r="9129" spans="1:7" x14ac:dyDescent="0.25">
      <c r="A9129" s="75" t="s">
        <v>20</v>
      </c>
      <c r="B9129">
        <v>2.0408163265306121E-2</v>
      </c>
      <c r="C9129" s="76" t="s">
        <v>89</v>
      </c>
      <c r="E9129">
        <f t="shared" ca="1" si="245"/>
        <v>0.79347201971602932</v>
      </c>
      <c r="F9129">
        <v>3.0201005025125629</v>
      </c>
      <c r="G9129">
        <f>AVERAGE(F$2:F9129)</f>
        <v>20138.714750983541</v>
      </c>
    </row>
    <row r="9130" spans="1:7" x14ac:dyDescent="0.25">
      <c r="A9130" s="75" t="s">
        <v>20</v>
      </c>
      <c r="B9130">
        <v>0.61290322580645151</v>
      </c>
      <c r="C9130" s="76" t="s">
        <v>90</v>
      </c>
      <c r="E9130">
        <f t="shared" ca="1" si="245"/>
        <v>0.56943531112132006</v>
      </c>
      <c r="F9130">
        <v>0.60861056751467713</v>
      </c>
      <c r="G9130">
        <f>AVERAGE(F$2:F9130)</f>
        <v>20136.508802233362</v>
      </c>
    </row>
    <row r="9131" spans="1:7" x14ac:dyDescent="0.25">
      <c r="B9131">
        <v>0.1650485436893204</v>
      </c>
      <c r="C9131" s="76" t="s">
        <v>81</v>
      </c>
      <c r="E9131">
        <f t="shared" ca="1" si="245"/>
        <v>0.33380557528949351</v>
      </c>
      <c r="F9131">
        <v>2.3333333333333335</v>
      </c>
      <c r="G9131">
        <f>AVERAGE(F$2:F9131)</f>
        <v>20134.303525621213</v>
      </c>
    </row>
    <row r="9132" spans="1:7" x14ac:dyDescent="0.25">
      <c r="A9132" s="75" t="s">
        <v>21</v>
      </c>
      <c r="B9132">
        <v>0.92307692307692313</v>
      </c>
      <c r="C9132" s="76" t="s">
        <v>82</v>
      </c>
      <c r="E9132">
        <f t="shared" ca="1" si="245"/>
        <v>0.49439828778741801</v>
      </c>
      <c r="F9132">
        <v>0.56249999999999989</v>
      </c>
      <c r="G9132">
        <f>AVERAGE(F$2:F9132)</f>
        <v>20132.09853810335</v>
      </c>
    </row>
    <row r="9133" spans="1:7" x14ac:dyDescent="0.25">
      <c r="A9133" s="75" t="s">
        <v>21</v>
      </c>
      <c r="B9133">
        <v>2.4590163934426253E-2</v>
      </c>
      <c r="C9133" s="76" t="s">
        <v>83</v>
      </c>
      <c r="E9133">
        <f t="shared" ca="1" si="245"/>
        <v>0.42689631250707782</v>
      </c>
      <c r="F9133">
        <v>0.66666666666666663</v>
      </c>
      <c r="G9133">
        <f>AVERAGE(F$2:F9133)</f>
        <v>20129.894044906741</v>
      </c>
    </row>
    <row r="9134" spans="1:7" x14ac:dyDescent="0.25">
      <c r="A9134" s="75" t="s">
        <v>21</v>
      </c>
      <c r="B9134">
        <v>0.19354838709677419</v>
      </c>
      <c r="C9134" s="76" t="s">
        <v>84</v>
      </c>
      <c r="E9134">
        <f t="shared" ca="1" si="245"/>
        <v>0.79852309426228574</v>
      </c>
      <c r="F9134">
        <v>0.75</v>
      </c>
      <c r="G9134">
        <f>AVERAGE(F$2:F9134)</f>
        <v>20127.690043587907</v>
      </c>
    </row>
    <row r="9135" spans="1:7" x14ac:dyDescent="0.25">
      <c r="A9135" s="75" t="s">
        <v>21</v>
      </c>
      <c r="B9135">
        <v>0.84536082474226804</v>
      </c>
      <c r="C9135" s="76" t="s">
        <v>85</v>
      </c>
      <c r="E9135">
        <f t="shared" ca="1" si="245"/>
        <v>9.9313400823353604E-2</v>
      </c>
      <c r="F9135">
        <v>0.93430561030088033</v>
      </c>
      <c r="G9135">
        <f>AVERAGE(F$2:F9135)</f>
        <v>20125.486545039847</v>
      </c>
    </row>
    <row r="9136" spans="1:7" x14ac:dyDescent="0.25">
      <c r="A9136" s="75" t="s">
        <v>21</v>
      </c>
      <c r="B9136">
        <v>0.91176470588235292</v>
      </c>
      <c r="C9136" s="76" t="s">
        <v>86</v>
      </c>
      <c r="E9136">
        <f t="shared" ca="1" si="245"/>
        <v>0.59699545742145432</v>
      </c>
      <c r="F9136">
        <v>1.5</v>
      </c>
      <c r="G9136">
        <f>AVERAGE(F$2:F9136)</f>
        <v>20123.283590847725</v>
      </c>
    </row>
    <row r="9137" spans="1:7" x14ac:dyDescent="0.25">
      <c r="A9137" s="75" t="s">
        <v>21</v>
      </c>
      <c r="B9137">
        <v>0.44927536231884052</v>
      </c>
      <c r="C9137" s="76" t="s">
        <v>87</v>
      </c>
      <c r="E9137">
        <f t="shared" ca="1" si="245"/>
        <v>0.86606570781915881</v>
      </c>
      <c r="F9137">
        <v>0.85</v>
      </c>
      <c r="G9137">
        <f>AVERAGE(F$2:F9137)</f>
        <v>20121.081047766413</v>
      </c>
    </row>
    <row r="9138" spans="1:7" x14ac:dyDescent="0.25">
      <c r="A9138" s="75" t="s">
        <v>21</v>
      </c>
      <c r="B9138">
        <v>0.47368421052631576</v>
      </c>
      <c r="C9138" s="76" t="s">
        <v>88</v>
      </c>
      <c r="E9138">
        <f t="shared" ca="1" si="245"/>
        <v>0.21313485919558683</v>
      </c>
      <c r="F9138">
        <v>1.1212121212121211</v>
      </c>
      <c r="G9138">
        <f>AVERAGE(F$2:F9138)</f>
        <v>20118.879016483097</v>
      </c>
    </row>
    <row r="9139" spans="1:7" x14ac:dyDescent="0.25">
      <c r="A9139" s="75" t="s">
        <v>21</v>
      </c>
      <c r="B9139">
        <v>0.53061224489795922</v>
      </c>
      <c r="C9139" s="76" t="s">
        <v>89</v>
      </c>
      <c r="E9139">
        <f t="shared" ca="1" si="245"/>
        <v>0.99220774455717187</v>
      </c>
      <c r="F9139">
        <v>3.0615337981206497E-2</v>
      </c>
      <c r="G9139">
        <f>AVERAGE(F$2:F9139)</f>
        <v>20116.677347802735</v>
      </c>
    </row>
    <row r="9140" spans="1:7" x14ac:dyDescent="0.25">
      <c r="A9140" s="75" t="s">
        <v>21</v>
      </c>
      <c r="B9140">
        <v>0.29032258064516125</v>
      </c>
      <c r="C9140" s="76" t="s">
        <v>90</v>
      </c>
      <c r="E9140">
        <f t="shared" ca="1" si="245"/>
        <v>0.6036303817639701</v>
      </c>
      <c r="F9140">
        <v>0.33333333333333331</v>
      </c>
      <c r="G9140">
        <f>AVERAGE(F$2:F9140)</f>
        <v>20114.47619406442</v>
      </c>
    </row>
    <row r="9141" spans="1:7" x14ac:dyDescent="0.25">
      <c r="B9141">
        <v>0.1650485436893204</v>
      </c>
      <c r="C9141" s="76" t="s">
        <v>81</v>
      </c>
      <c r="E9141">
        <f t="shared" ca="1" si="245"/>
        <v>0.55794174022406962</v>
      </c>
      <c r="F9141">
        <v>8.6956521739130377E-2</v>
      </c>
      <c r="G9141">
        <f>AVERAGE(F$2:F9141)</f>
        <v>20112.275495023117</v>
      </c>
    </row>
    <row r="9142" spans="1:7" x14ac:dyDescent="0.25">
      <c r="A9142" s="75" t="s">
        <v>22</v>
      </c>
      <c r="B9142">
        <v>1.3076923076923077</v>
      </c>
      <c r="C9142" s="76" t="s">
        <v>82</v>
      </c>
      <c r="E9142">
        <f t="shared" ca="1" si="245"/>
        <v>4.891200484779723E-2</v>
      </c>
      <c r="F9142">
        <v>558.64719840612474</v>
      </c>
      <c r="G9142">
        <f>AVERAGE(F$2:F9142)</f>
        <v>20110.136382420926</v>
      </c>
    </row>
    <row r="9143" spans="1:7" x14ac:dyDescent="0.25">
      <c r="A9143" s="75" t="s">
        <v>22</v>
      </c>
      <c r="B9143">
        <v>6.5573770491803338E-2</v>
      </c>
      <c r="C9143" s="76" t="s">
        <v>83</v>
      </c>
      <c r="E9143">
        <f t="shared" ca="1" si="245"/>
        <v>0.79804376206740002</v>
      </c>
      <c r="F9143">
        <v>8.6956521739130391E-2</v>
      </c>
      <c r="G9143">
        <f>AVERAGE(F$2:F9143)</f>
        <v>20107.936639539075</v>
      </c>
    </row>
    <row r="9144" spans="1:7" x14ac:dyDescent="0.25">
      <c r="A9144" s="75" t="s">
        <v>22</v>
      </c>
      <c r="B9144">
        <v>0.11290322580645161</v>
      </c>
      <c r="C9144" s="76" t="s">
        <v>84</v>
      </c>
      <c r="E9144">
        <f t="shared" ca="1" si="245"/>
        <v>0.85778435182401336</v>
      </c>
      <c r="F9144">
        <v>1.5641025641025641</v>
      </c>
      <c r="G9144">
        <f>AVERAGE(F$2:F9144)</f>
        <v>20105.737539403781</v>
      </c>
    </row>
    <row r="9145" spans="1:7" x14ac:dyDescent="0.25">
      <c r="A9145" s="75" t="s">
        <v>22</v>
      </c>
      <c r="B9145">
        <v>0.38144329896907214</v>
      </c>
      <c r="C9145" s="76" t="s">
        <v>85</v>
      </c>
      <c r="E9145">
        <f t="shared" ca="1" si="245"/>
        <v>0.31245409743970021</v>
      </c>
      <c r="F9145">
        <v>0.24250000000000002</v>
      </c>
      <c r="G9145">
        <f>AVERAGE(F$2:F9145)</f>
        <v>20103.538775729307</v>
      </c>
    </row>
    <row r="9146" spans="1:7" x14ac:dyDescent="0.25">
      <c r="A9146" s="75" t="s">
        <v>22</v>
      </c>
      <c r="B9146">
        <v>0.17647058823529413</v>
      </c>
      <c r="C9146" s="76" t="s">
        <v>86</v>
      </c>
      <c r="E9146">
        <f t="shared" ca="1" si="245"/>
        <v>0.94896699233718118</v>
      </c>
      <c r="F9146">
        <v>0.48148148148148151</v>
      </c>
      <c r="G9146">
        <f>AVERAGE(F$2:F9146)</f>
        <v>20101.34051905416</v>
      </c>
    </row>
    <row r="9147" spans="1:7" x14ac:dyDescent="0.25">
      <c r="A9147" s="75" t="s">
        <v>22</v>
      </c>
      <c r="B9147">
        <v>0.5942028985507245</v>
      </c>
      <c r="C9147" s="76" t="s">
        <v>87</v>
      </c>
      <c r="E9147">
        <f t="shared" ca="1" si="245"/>
        <v>0.83410224141970635</v>
      </c>
      <c r="F9147">
        <v>4999</v>
      </c>
      <c r="G9147">
        <f>AVERAGE(F$2:F9147)</f>
        <v>20099.689268177375</v>
      </c>
    </row>
    <row r="9148" spans="1:7" x14ac:dyDescent="0.25">
      <c r="A9148" s="75" t="s">
        <v>22</v>
      </c>
      <c r="B9148">
        <v>0.21052631578947367</v>
      </c>
      <c r="C9148" s="76" t="s">
        <v>88</v>
      </c>
      <c r="E9148">
        <f t="shared" ca="1" si="245"/>
        <v>0.12663090878855721</v>
      </c>
      <c r="F9148">
        <v>0.18699186991869918</v>
      </c>
      <c r="G9148">
        <f>AVERAGE(F$2:F9148)</f>
        <v>20097.491880807058</v>
      </c>
    </row>
    <row r="9149" spans="1:7" x14ac:dyDescent="0.25">
      <c r="A9149" s="75" t="s">
        <v>22</v>
      </c>
      <c r="B9149">
        <v>0.53061224489795922</v>
      </c>
      <c r="C9149" s="76" t="s">
        <v>89</v>
      </c>
      <c r="E9149">
        <f t="shared" ca="1" si="245"/>
        <v>0.48969359813876301</v>
      </c>
      <c r="F9149">
        <v>0.9</v>
      </c>
      <c r="G9149">
        <f>AVERAGE(F$2:F9149)</f>
        <v>20095.295051786419</v>
      </c>
    </row>
    <row r="9150" spans="1:7" x14ac:dyDescent="0.25">
      <c r="A9150" s="75" t="s">
        <v>22</v>
      </c>
      <c r="B9150">
        <v>0.29032258064516125</v>
      </c>
      <c r="C9150" s="76" t="s">
        <v>90</v>
      </c>
      <c r="E9150">
        <f t="shared" ca="1" si="245"/>
        <v>0.79239516419956879</v>
      </c>
      <c r="F9150">
        <v>0</v>
      </c>
      <c r="G9150">
        <f>AVERAGE(F$2:F9150)</f>
        <v>20093.098604628063</v>
      </c>
    </row>
    <row r="9151" spans="1:7" x14ac:dyDescent="0.25">
      <c r="B9151">
        <v>2.9126213592233011E-2</v>
      </c>
      <c r="C9151" s="76" t="s">
        <v>81</v>
      </c>
      <c r="E9151">
        <f t="shared" ca="1" si="245"/>
        <v>0.79679734263352198</v>
      </c>
      <c r="F9151">
        <v>0.81538461538461537</v>
      </c>
      <c r="G9151">
        <f>AVERAGE(F$2:F9151)</f>
        <v>20090.902726680524</v>
      </c>
    </row>
    <row r="9152" spans="1:7" x14ac:dyDescent="0.25">
      <c r="A9152" s="75" t="s">
        <v>23</v>
      </c>
      <c r="B9152">
        <v>0.92307692307692313</v>
      </c>
      <c r="C9152" s="76" t="s">
        <v>82</v>
      </c>
      <c r="E9152">
        <f t="shared" ca="1" si="245"/>
        <v>0.72332146124356511</v>
      </c>
      <c r="F9152">
        <v>0.25407166123778502</v>
      </c>
      <c r="G9152">
        <f>AVERAGE(F$2:F9152)</f>
        <v>20088.707267314876</v>
      </c>
    </row>
    <row r="9153" spans="1:7" x14ac:dyDescent="0.25">
      <c r="A9153" s="75" t="s">
        <v>23</v>
      </c>
      <c r="B9153">
        <v>0.14754098360655732</v>
      </c>
      <c r="C9153" s="76" t="s">
        <v>83</v>
      </c>
      <c r="E9153">
        <f t="shared" ca="1" si="245"/>
        <v>0.89426010634951292</v>
      </c>
      <c r="F9153">
        <v>4.9790954009882177E-2</v>
      </c>
      <c r="G9153">
        <f>AVERAGE(F$2:F9153)</f>
        <v>20086.512265405308</v>
      </c>
    </row>
    <row r="9154" spans="1:7" x14ac:dyDescent="0.25">
      <c r="A9154" s="75" t="s">
        <v>23</v>
      </c>
      <c r="B9154">
        <v>0.11290322580645161</v>
      </c>
      <c r="C9154" s="76" t="s">
        <v>84</v>
      </c>
      <c r="E9154">
        <f t="shared" ref="E9154:E9217" ca="1" si="246">RAND()</f>
        <v>0.32877200781718963</v>
      </c>
      <c r="F9154">
        <v>0.77272727272727271</v>
      </c>
      <c r="G9154">
        <f>AVERAGE(F$2:F9154)</f>
        <v>20084.317822103865</v>
      </c>
    </row>
    <row r="9155" spans="1:7" x14ac:dyDescent="0.25">
      <c r="A9155" s="75" t="s">
        <v>23</v>
      </c>
      <c r="B9155">
        <v>0.4845360824742268</v>
      </c>
      <c r="C9155" s="76" t="s">
        <v>85</v>
      </c>
      <c r="E9155">
        <f t="shared" ca="1" si="246"/>
        <v>0.47400481351013013</v>
      </c>
      <c r="F9155">
        <v>0.67105263157894735</v>
      </c>
      <c r="G9155">
        <f>AVERAGE(F$2:F9155)</f>
        <v>20082.123847145434</v>
      </c>
    </row>
    <row r="9156" spans="1:7" x14ac:dyDescent="0.25">
      <c r="A9156" s="75" t="s">
        <v>23</v>
      </c>
      <c r="B9156">
        <v>0.26470588235294118</v>
      </c>
      <c r="C9156" s="76" t="s">
        <v>86</v>
      </c>
      <c r="E9156">
        <f t="shared" ca="1" si="246"/>
        <v>0.98012506198833471</v>
      </c>
      <c r="F9156">
        <v>0.48148148148148145</v>
      </c>
      <c r="G9156">
        <f>AVERAGE(F$2:F9156)</f>
        <v>20079.93033077562</v>
      </c>
    </row>
    <row r="9157" spans="1:7" x14ac:dyDescent="0.25">
      <c r="A9157" s="75" t="s">
        <v>23</v>
      </c>
      <c r="B9157">
        <v>1.1739130434782608</v>
      </c>
      <c r="C9157" s="76" t="s">
        <v>87</v>
      </c>
      <c r="E9157">
        <f t="shared" ca="1" si="246"/>
        <v>0.20999519232258645</v>
      </c>
      <c r="F9157">
        <v>0.66666666666666685</v>
      </c>
      <c r="G9157">
        <f>AVERAGE(F$2:F9157)</f>
        <v>20077.737313774294</v>
      </c>
    </row>
    <row r="9158" spans="1:7" x14ac:dyDescent="0.25">
      <c r="A9158" s="75" t="s">
        <v>23</v>
      </c>
      <c r="B9158">
        <v>0.47368421052631576</v>
      </c>
      <c r="C9158" s="76" t="s">
        <v>88</v>
      </c>
      <c r="E9158">
        <f t="shared" ca="1" si="246"/>
        <v>0.54968444958650164</v>
      </c>
      <c r="F9158">
        <v>3.347826086956522</v>
      </c>
      <c r="G9158">
        <f>AVERAGE(F$2:F9158)</f>
        <v>20075.545068553405</v>
      </c>
    </row>
    <row r="9159" spans="1:7" x14ac:dyDescent="0.25">
      <c r="A9159" s="75" t="s">
        <v>23</v>
      </c>
      <c r="B9159">
        <v>0.51020408163265307</v>
      </c>
      <c r="C9159" s="76" t="s">
        <v>89</v>
      </c>
      <c r="E9159">
        <f t="shared" ca="1" si="246"/>
        <v>0.47338551296831932</v>
      </c>
      <c r="F9159">
        <v>53.285714285714285</v>
      </c>
      <c r="G9159">
        <f>AVERAGE(F$2:F9159)</f>
        <v>20073.358755018326</v>
      </c>
    </row>
    <row r="9160" spans="1:7" x14ac:dyDescent="0.25">
      <c r="A9160" s="75" t="s">
        <v>23</v>
      </c>
      <c r="B9160">
        <v>0.61290322580645151</v>
      </c>
      <c r="C9160" s="76" t="s">
        <v>90</v>
      </c>
      <c r="E9160">
        <f t="shared" ca="1" si="246"/>
        <v>0.10370781568105558</v>
      </c>
      <c r="F9160">
        <v>0.33628318584070788</v>
      </c>
      <c r="G9160">
        <f>AVERAGE(F$2:F9160)</f>
        <v>20071.16713775969</v>
      </c>
    </row>
    <row r="9161" spans="1:7" x14ac:dyDescent="0.25">
      <c r="B9161">
        <v>2.9126213592233011E-2</v>
      </c>
      <c r="C9161" s="76" t="s">
        <v>81</v>
      </c>
      <c r="E9161">
        <f t="shared" ca="1" si="246"/>
        <v>0.28758019845557425</v>
      </c>
      <c r="F9161">
        <v>0.31271477663230246</v>
      </c>
      <c r="G9161">
        <f>AVERAGE(F$2:F9161)</f>
        <v>20068.975996447141</v>
      </c>
    </row>
    <row r="9162" spans="1:7" x14ac:dyDescent="0.25">
      <c r="A9162" s="75" t="s">
        <v>24</v>
      </c>
      <c r="B9162">
        <v>1.3076923076923077</v>
      </c>
      <c r="C9162" s="76" t="s">
        <v>82</v>
      </c>
      <c r="E9162">
        <f t="shared" ca="1" si="246"/>
        <v>0.89807099958190151</v>
      </c>
      <c r="F9162">
        <v>1.0833333333333333</v>
      </c>
      <c r="G9162">
        <f>AVERAGE(F$2:F9162)</f>
        <v>20066.785417616979</v>
      </c>
    </row>
    <row r="9163" spans="1:7" x14ac:dyDescent="0.25">
      <c r="A9163" s="75" t="s">
        <v>24</v>
      </c>
      <c r="B9163">
        <v>2.4590163934426253E-2</v>
      </c>
      <c r="C9163" s="76" t="s">
        <v>83</v>
      </c>
      <c r="E9163">
        <f t="shared" ca="1" si="246"/>
        <v>0.83208549489468742</v>
      </c>
      <c r="F9163">
        <v>4.2631578947368425</v>
      </c>
      <c r="G9163">
        <f>AVERAGE(F$2:F9163)</f>
        <v>20064.595664041371</v>
      </c>
    </row>
    <row r="9164" spans="1:7" x14ac:dyDescent="0.25">
      <c r="A9164" s="75" t="s">
        <v>24</v>
      </c>
      <c r="B9164">
        <v>3.2258064516129031E-2</v>
      </c>
      <c r="C9164" s="76" t="s">
        <v>84</v>
      </c>
      <c r="E9164">
        <f t="shared" ca="1" si="246"/>
        <v>0.87472396904379923</v>
      </c>
      <c r="F9164">
        <v>0.8571428571428571</v>
      </c>
      <c r="G9164">
        <f>AVERAGE(F$2:F9164)</f>
        <v>20062.406016707402</v>
      </c>
    </row>
    <row r="9165" spans="1:7" x14ac:dyDescent="0.25">
      <c r="A9165" s="75" t="s">
        <v>24</v>
      </c>
      <c r="B9165">
        <v>0.22680412371134021</v>
      </c>
      <c r="C9165" s="76" t="s">
        <v>85</v>
      </c>
      <c r="E9165">
        <f t="shared" ca="1" si="246"/>
        <v>0.82443735853477218</v>
      </c>
      <c r="F9165">
        <v>0.57964601769911506</v>
      </c>
      <c r="G9165">
        <f>AVERAGE(F$2:F9165)</f>
        <v>20060.216816972494</v>
      </c>
    </row>
    <row r="9166" spans="1:7" x14ac:dyDescent="0.25">
      <c r="A9166" s="75" t="s">
        <v>24</v>
      </c>
      <c r="B9166">
        <v>0.47058823529411764</v>
      </c>
      <c r="C9166" s="76" t="s">
        <v>86</v>
      </c>
      <c r="E9166">
        <f t="shared" ca="1" si="246"/>
        <v>0.12785942653605586</v>
      </c>
      <c r="F9166">
        <v>570.42857142857144</v>
      </c>
      <c r="G9166">
        <f>AVERAGE(F$2:F9166)</f>
        <v>20058.090271610188</v>
      </c>
    </row>
    <row r="9167" spans="1:7" x14ac:dyDescent="0.25">
      <c r="A9167" s="75" t="s">
        <v>24</v>
      </c>
      <c r="B9167">
        <v>5.7971014492753672E-2</v>
      </c>
      <c r="C9167" s="76" t="s">
        <v>87</v>
      </c>
      <c r="E9167">
        <f t="shared" ca="1" si="246"/>
        <v>0.49396238600590148</v>
      </c>
      <c r="F9167">
        <v>3.1666666666666665</v>
      </c>
      <c r="G9167">
        <f>AVERAGE(F$2:F9167)</f>
        <v>20055.902302637358</v>
      </c>
    </row>
    <row r="9168" spans="1:7" x14ac:dyDescent="0.25">
      <c r="A9168" s="75" t="s">
        <v>24</v>
      </c>
      <c r="B9168">
        <v>0.31578947368421051</v>
      </c>
      <c r="C9168" s="76" t="s">
        <v>88</v>
      </c>
      <c r="E9168">
        <f t="shared" ca="1" si="246"/>
        <v>0.16210118557852515</v>
      </c>
      <c r="F9168">
        <v>11.499999999999998</v>
      </c>
      <c r="G9168">
        <f>AVERAGE(F$2:F9168)</f>
        <v>20053.715720080072</v>
      </c>
    </row>
    <row r="9169" spans="1:7" x14ac:dyDescent="0.25">
      <c r="A9169" s="75" t="s">
        <v>24</v>
      </c>
      <c r="B9169">
        <v>0.32653061224489793</v>
      </c>
      <c r="C9169" s="76" t="s">
        <v>89</v>
      </c>
      <c r="E9169">
        <f t="shared" ca="1" si="246"/>
        <v>0.28551451512004522</v>
      </c>
      <c r="F9169">
        <v>12.333333333333334</v>
      </c>
      <c r="G9169">
        <f>AVERAGE(F$2:F9169)</f>
        <v>20051.529705421832</v>
      </c>
    </row>
    <row r="9170" spans="1:7" x14ac:dyDescent="0.25">
      <c r="A9170" s="75" t="s">
        <v>24</v>
      </c>
      <c r="B9170">
        <v>0.45161290322580638</v>
      </c>
      <c r="C9170" s="76" t="s">
        <v>90</v>
      </c>
      <c r="E9170">
        <f t="shared" ca="1" si="246"/>
        <v>0.98831615900561343</v>
      </c>
      <c r="F9170">
        <v>6.1684587813620073</v>
      </c>
      <c r="G9170">
        <f>AVERAGE(F$2:F9170)</f>
        <v>20049.343495230249</v>
      </c>
    </row>
    <row r="9171" spans="1:7" x14ac:dyDescent="0.25">
      <c r="B9171">
        <v>2.9126213592233011E-2</v>
      </c>
      <c r="C9171" s="76" t="s">
        <v>81</v>
      </c>
      <c r="E9171">
        <f t="shared" ca="1" si="246"/>
        <v>0.63319637951770924</v>
      </c>
      <c r="F9171">
        <v>0.72222222222222221</v>
      </c>
      <c r="G9171">
        <f>AVERAGE(F$2:F9171)</f>
        <v>20047.157167937661</v>
      </c>
    </row>
    <row r="9172" spans="1:7" x14ac:dyDescent="0.25">
      <c r="A9172" s="75" t="s">
        <v>25</v>
      </c>
      <c r="B9172">
        <v>0.23076923076923078</v>
      </c>
      <c r="C9172" s="76" t="s">
        <v>82</v>
      </c>
      <c r="E9172">
        <f t="shared" ca="1" si="246"/>
        <v>0.87534928625437691</v>
      </c>
      <c r="F9172">
        <v>0.41666666666666669</v>
      </c>
      <c r="G9172">
        <f>AVERAGE(F$2:F9172)</f>
        <v>20044.971284118965</v>
      </c>
    </row>
    <row r="9173" spans="1:7" x14ac:dyDescent="0.25">
      <c r="A9173" s="75" t="s">
        <v>25</v>
      </c>
      <c r="B9173">
        <v>0.22950819672131151</v>
      </c>
      <c r="C9173" s="76" t="s">
        <v>83</v>
      </c>
      <c r="E9173">
        <f t="shared" ca="1" si="246"/>
        <v>0.97816085034439515</v>
      </c>
      <c r="F9173">
        <v>0.25</v>
      </c>
      <c r="G9173">
        <f>AVERAGE(F$2:F9173)</f>
        <v>20042.785858771807</v>
      </c>
    </row>
    <row r="9174" spans="1:7" x14ac:dyDescent="0.25">
      <c r="A9174" s="75" t="s">
        <v>25</v>
      </c>
      <c r="B9174">
        <v>9.2741935483870969E-2</v>
      </c>
      <c r="C9174" s="76" t="s">
        <v>84</v>
      </c>
      <c r="E9174">
        <f t="shared" ca="1" si="246"/>
        <v>0.83647989115003929</v>
      </c>
      <c r="F9174">
        <v>0.88888888888888884</v>
      </c>
      <c r="G9174">
        <f>AVERAGE(F$2:F9174)</f>
        <v>20040.600979564366</v>
      </c>
    </row>
    <row r="9175" spans="1:7" x14ac:dyDescent="0.25">
      <c r="A9175" s="75" t="s">
        <v>25</v>
      </c>
      <c r="B9175">
        <v>0.58762886597938147</v>
      </c>
      <c r="C9175" s="76" t="s">
        <v>85</v>
      </c>
      <c r="E9175">
        <f t="shared" ca="1" si="246"/>
        <v>0.3358936181408857</v>
      </c>
      <c r="F9175">
        <v>0.6428571428571429</v>
      </c>
      <c r="G9175">
        <f>AVERAGE(F$2:F9175)</f>
        <v>20038.416549858412</v>
      </c>
    </row>
    <row r="9176" spans="1:7" x14ac:dyDescent="0.25">
      <c r="A9176" s="75" t="s">
        <v>25</v>
      </c>
      <c r="B9176">
        <v>0.77941176470588236</v>
      </c>
      <c r="C9176" s="76" t="s">
        <v>86</v>
      </c>
      <c r="E9176">
        <f t="shared" ca="1" si="246"/>
        <v>0.24808150160911868</v>
      </c>
      <c r="F9176">
        <v>5.8823529411764705E-2</v>
      </c>
      <c r="G9176">
        <f>AVERAGE(F$2:F9176)</f>
        <v>20036.232532667527</v>
      </c>
    </row>
    <row r="9177" spans="1:7" x14ac:dyDescent="0.25">
      <c r="A9177" s="75" t="s">
        <v>25</v>
      </c>
      <c r="B9177">
        <v>8.6956521739130377E-2</v>
      </c>
      <c r="C9177" s="76" t="s">
        <v>87</v>
      </c>
      <c r="E9177">
        <f t="shared" ca="1" si="246"/>
        <v>0.40641494126658362</v>
      </c>
      <c r="F9177">
        <v>9.0909090909090981E-2</v>
      </c>
      <c r="G9177">
        <f>AVERAGE(F$2:F9177)</f>
        <v>20034.048995001489</v>
      </c>
    </row>
    <row r="9178" spans="1:7" x14ac:dyDescent="0.25">
      <c r="A9178" s="75" t="s">
        <v>25</v>
      </c>
      <c r="B9178">
        <v>0.21052631578947367</v>
      </c>
      <c r="C9178" s="76" t="s">
        <v>88</v>
      </c>
      <c r="E9178">
        <f t="shared" ca="1" si="246"/>
        <v>0.82234873246643014</v>
      </c>
      <c r="F9178">
        <v>0.99983333333333324</v>
      </c>
      <c r="G9178">
        <f>AVERAGE(F$2:F9178)</f>
        <v>20031.866032250957</v>
      </c>
    </row>
    <row r="9179" spans="1:7" x14ac:dyDescent="0.25">
      <c r="A9179" s="75" t="s">
        <v>25</v>
      </c>
      <c r="B9179">
        <v>0.53061224489795922</v>
      </c>
      <c r="C9179" s="76" t="s">
        <v>89</v>
      </c>
      <c r="E9179">
        <f t="shared" ca="1" si="246"/>
        <v>0.96894752006592166</v>
      </c>
      <c r="F9179">
        <v>2.9126213592233011E-2</v>
      </c>
      <c r="G9179">
        <f>AVERAGE(F$2:F9179)</f>
        <v>20029.683439430511</v>
      </c>
    </row>
    <row r="9180" spans="1:7" x14ac:dyDescent="0.25">
      <c r="A9180" s="75" t="s">
        <v>25</v>
      </c>
      <c r="B9180">
        <v>0.93548387096774188</v>
      </c>
      <c r="C9180" s="76" t="s">
        <v>90</v>
      </c>
      <c r="E9180">
        <f t="shared" ca="1" si="246"/>
        <v>0.37123361395209209</v>
      </c>
      <c r="F9180">
        <v>11.280701754385964</v>
      </c>
      <c r="G9180">
        <f>AVERAGE(F$2:F9180)</f>
        <v>20027.502547967644</v>
      </c>
    </row>
    <row r="9181" spans="1:7" x14ac:dyDescent="0.25">
      <c r="B9181">
        <v>2.9126213592233011E-2</v>
      </c>
      <c r="C9181" s="76" t="s">
        <v>81</v>
      </c>
      <c r="E9181">
        <f t="shared" ca="1" si="246"/>
        <v>0.89869114376950932</v>
      </c>
      <c r="F9181">
        <v>0</v>
      </c>
      <c r="G9181">
        <f>AVERAGE(F$2:F9181)</f>
        <v>20025.320902809912</v>
      </c>
    </row>
    <row r="9182" spans="1:7" x14ac:dyDescent="0.25">
      <c r="A9182" s="75" t="s">
        <v>26</v>
      </c>
      <c r="B9182">
        <v>0.92307692307692313</v>
      </c>
      <c r="C9182" s="76" t="s">
        <v>82</v>
      </c>
      <c r="E9182">
        <f t="shared" ca="1" si="246"/>
        <v>0.6064806110943759</v>
      </c>
      <c r="F9182">
        <v>1.1041557075223567</v>
      </c>
      <c r="G9182">
        <f>AVERAGE(F$2:F9182)</f>
        <v>20023.139853169669</v>
      </c>
    </row>
    <row r="9183" spans="1:7" x14ac:dyDescent="0.25">
      <c r="A9183" s="75" t="s">
        <v>26</v>
      </c>
      <c r="B9183">
        <v>0.20901639344262304</v>
      </c>
      <c r="C9183" s="76" t="s">
        <v>83</v>
      </c>
      <c r="E9183">
        <f t="shared" ca="1" si="246"/>
        <v>0.16643562384796884</v>
      </c>
      <c r="F9183">
        <v>0.4505494505494505</v>
      </c>
      <c r="G9183">
        <f>AVERAGE(F$2:F9183)</f>
        <v>20020.959207416705</v>
      </c>
    </row>
    <row r="9184" spans="1:7" x14ac:dyDescent="0.25">
      <c r="A9184" s="75" t="s">
        <v>26</v>
      </c>
      <c r="B9184">
        <v>4.0322580645161289E-2</v>
      </c>
      <c r="C9184" s="76" t="s">
        <v>84</v>
      </c>
      <c r="E9184">
        <f t="shared" ca="1" si="246"/>
        <v>0.70091711215759067</v>
      </c>
      <c r="F9184">
        <v>0.29849175727814803</v>
      </c>
      <c r="G9184">
        <f>AVERAGE(F$2:F9184)</f>
        <v>20018.779020036145</v>
      </c>
    </row>
    <row r="9185" spans="1:7" x14ac:dyDescent="0.25">
      <c r="A9185" s="75" t="s">
        <v>26</v>
      </c>
      <c r="B9185">
        <v>0.69072164948453607</v>
      </c>
      <c r="C9185" s="76" t="s">
        <v>85</v>
      </c>
      <c r="E9185">
        <f t="shared" ca="1" si="246"/>
        <v>0.81367724017026499</v>
      </c>
      <c r="F9185">
        <v>4.1713641488162374E-2</v>
      </c>
      <c r="G9185">
        <f>AVERAGE(F$2:F9185)</f>
        <v>20016.59927947578</v>
      </c>
    </row>
    <row r="9186" spans="1:7" x14ac:dyDescent="0.25">
      <c r="A9186" s="75" t="s">
        <v>26</v>
      </c>
      <c r="B9186">
        <v>0.63235294117647056</v>
      </c>
      <c r="C9186" s="76" t="s">
        <v>86</v>
      </c>
      <c r="E9186">
        <f t="shared" ca="1" si="246"/>
        <v>0.55728628484038334</v>
      </c>
      <c r="F9186">
        <v>0.46666666666666667</v>
      </c>
      <c r="G9186">
        <f>AVERAGE(F$2:F9186)</f>
        <v>20014.420059811895</v>
      </c>
    </row>
    <row r="9187" spans="1:7" x14ac:dyDescent="0.25">
      <c r="A9187" s="75" t="s">
        <v>26</v>
      </c>
      <c r="B9187">
        <v>0.81159420289855067</v>
      </c>
      <c r="C9187" s="76" t="s">
        <v>87</v>
      </c>
      <c r="E9187">
        <f t="shared" ca="1" si="246"/>
        <v>0.60282905373342288</v>
      </c>
      <c r="F9187">
        <v>0.88888888888888884</v>
      </c>
      <c r="G9187">
        <f>AVERAGE(F$2:F9187)</f>
        <v>20012.241360577089</v>
      </c>
    </row>
    <row r="9188" spans="1:7" x14ac:dyDescent="0.25">
      <c r="A9188" s="75" t="s">
        <v>26</v>
      </c>
      <c r="B9188">
        <v>0.21052631578947367</v>
      </c>
      <c r="C9188" s="76" t="s">
        <v>88</v>
      </c>
      <c r="E9188">
        <f t="shared" ca="1" si="246"/>
        <v>0.87167441422378311</v>
      </c>
      <c r="F9188">
        <v>0.41176470588235292</v>
      </c>
      <c r="G9188">
        <f>AVERAGE(F$2:F9188)</f>
        <v>20010.06308370805</v>
      </c>
    </row>
    <row r="9189" spans="1:7" x14ac:dyDescent="0.25">
      <c r="A9189" s="75" t="s">
        <v>26</v>
      </c>
      <c r="B9189">
        <v>0.22448979591836735</v>
      </c>
      <c r="C9189" s="76" t="s">
        <v>89</v>
      </c>
      <c r="E9189">
        <f t="shared" ca="1" si="246"/>
        <v>0.88458638210841534</v>
      </c>
      <c r="F9189">
        <v>0.97222222222222221</v>
      </c>
      <c r="G9189">
        <f>AVERAGE(F$2:F9189)</f>
        <v>20007.885341994781</v>
      </c>
    </row>
    <row r="9190" spans="1:7" x14ac:dyDescent="0.25">
      <c r="A9190" s="75" t="s">
        <v>26</v>
      </c>
      <c r="B9190">
        <v>0.29032258064516125</v>
      </c>
      <c r="C9190" s="76" t="s">
        <v>90</v>
      </c>
      <c r="E9190">
        <f t="shared" ca="1" si="246"/>
        <v>0.3940437095843663</v>
      </c>
      <c r="F9190">
        <v>0.77194982896237174</v>
      </c>
      <c r="G9190">
        <f>AVERAGE(F$2:F9190)</f>
        <v>20005.708052475555</v>
      </c>
    </row>
    <row r="9191" spans="1:7" x14ac:dyDescent="0.25">
      <c r="B9191">
        <v>0.1650485436893204</v>
      </c>
      <c r="C9191" s="76" t="s">
        <v>81</v>
      </c>
      <c r="E9191">
        <f t="shared" ca="1" si="246"/>
        <v>0.50685839448967096</v>
      </c>
      <c r="F9191">
        <v>0.66666666666666663</v>
      </c>
      <c r="G9191">
        <f>AVERAGE(F$2:F9191)</f>
        <v>20003.531225338906</v>
      </c>
    </row>
    <row r="9192" spans="1:7" x14ac:dyDescent="0.25">
      <c r="A9192" s="75" t="s">
        <v>27</v>
      </c>
      <c r="B9192">
        <v>0.23076923076923078</v>
      </c>
      <c r="C9192" s="76" t="s">
        <v>82</v>
      </c>
      <c r="E9192">
        <f t="shared" ca="1" si="246"/>
        <v>9.865812837695731E-2</v>
      </c>
      <c r="F9192">
        <v>0.80430528375733856</v>
      </c>
      <c r="G9192">
        <f>AVERAGE(F$2:F9192)</f>
        <v>20001.354886864305</v>
      </c>
    </row>
    <row r="9193" spans="1:7" x14ac:dyDescent="0.25">
      <c r="A9193" s="75" t="s">
        <v>27</v>
      </c>
      <c r="B9193">
        <v>1.6393442622950834E-2</v>
      </c>
      <c r="C9193" s="76" t="s">
        <v>83</v>
      </c>
      <c r="E9193">
        <f t="shared" ca="1" si="246"/>
        <v>0.55025640208281024</v>
      </c>
      <c r="F9193">
        <v>1.3894862604540024</v>
      </c>
      <c r="G9193">
        <f>AVERAGE(F$2:F9193)</f>
        <v>19999.179085580512</v>
      </c>
    </row>
    <row r="9194" spans="1:7" x14ac:dyDescent="0.25">
      <c r="A9194" s="75" t="s">
        <v>27</v>
      </c>
      <c r="B9194">
        <v>0.12903225806451613</v>
      </c>
      <c r="C9194" s="76" t="s">
        <v>84</v>
      </c>
      <c r="E9194">
        <f t="shared" ca="1" si="246"/>
        <v>0.33009846142710375</v>
      </c>
      <c r="F9194">
        <v>0.19807538091419408</v>
      </c>
      <c r="G9194">
        <f>AVERAGE(F$2:F9194)</f>
        <v>19997.003628057377</v>
      </c>
    </row>
    <row r="9195" spans="1:7" x14ac:dyDescent="0.25">
      <c r="A9195" s="75" t="s">
        <v>27</v>
      </c>
      <c r="B9195">
        <v>0.4845360824742268</v>
      </c>
      <c r="C9195" s="76" t="s">
        <v>85</v>
      </c>
      <c r="E9195">
        <f t="shared" ca="1" si="246"/>
        <v>0.480673285010356</v>
      </c>
      <c r="F9195">
        <v>0.75</v>
      </c>
      <c r="G9195">
        <f>AVERAGE(F$2:F9195)</f>
        <v>19994.828703799376</v>
      </c>
    </row>
    <row r="9196" spans="1:7" x14ac:dyDescent="0.25">
      <c r="A9196" s="75" t="s">
        <v>27</v>
      </c>
      <c r="B9196">
        <v>0.70588235294117652</v>
      </c>
      <c r="C9196" s="76" t="s">
        <v>86</v>
      </c>
      <c r="E9196">
        <f t="shared" ca="1" si="246"/>
        <v>0.60315953715440929</v>
      </c>
      <c r="F9196">
        <v>7.333333333333333</v>
      </c>
      <c r="G9196">
        <f>AVERAGE(F$2:F9196)</f>
        <v>19992.654968576924</v>
      </c>
    </row>
    <row r="9197" spans="1:7" x14ac:dyDescent="0.25">
      <c r="A9197" s="75" t="s">
        <v>27</v>
      </c>
      <c r="B9197">
        <v>8.6956521739130377E-2</v>
      </c>
      <c r="C9197" s="76" t="s">
        <v>87</v>
      </c>
      <c r="E9197">
        <f t="shared" ca="1" si="246"/>
        <v>0.34362616454446238</v>
      </c>
      <c r="F9197">
        <v>0.34426229508196721</v>
      </c>
      <c r="G9197">
        <f>AVERAGE(F$2:F9197)</f>
        <v>19990.480946099076</v>
      </c>
    </row>
    <row r="9198" spans="1:7" x14ac:dyDescent="0.25">
      <c r="A9198" s="75" t="s">
        <v>27</v>
      </c>
      <c r="B9198">
        <v>5.2631578947368418E-2</v>
      </c>
      <c r="C9198" s="76" t="s">
        <v>88</v>
      </c>
      <c r="E9198">
        <f t="shared" ca="1" si="246"/>
        <v>0.94742364828036929</v>
      </c>
      <c r="F9198">
        <v>0.35931660437800322</v>
      </c>
      <c r="G9198">
        <f>AVERAGE(F$2:F9198)</f>
        <v>19988.307398025849</v>
      </c>
    </row>
    <row r="9199" spans="1:7" x14ac:dyDescent="0.25">
      <c r="A9199" s="75" t="s">
        <v>27</v>
      </c>
      <c r="B9199">
        <v>0.63265306122448983</v>
      </c>
      <c r="C9199" s="76" t="s">
        <v>89</v>
      </c>
      <c r="E9199">
        <f t="shared" ca="1" si="246"/>
        <v>4.6380980708645825E-2</v>
      </c>
      <c r="F9199">
        <v>3.0927835051546421E-2</v>
      </c>
      <c r="G9199">
        <f>AVERAGE(F$2:F9199)</f>
        <v>19986.13428686362</v>
      </c>
    </row>
    <row r="9200" spans="1:7" x14ac:dyDescent="0.25">
      <c r="A9200" s="75" t="s">
        <v>27</v>
      </c>
      <c r="B9200">
        <v>1.4193548387096775</v>
      </c>
      <c r="C9200" s="76" t="s">
        <v>90</v>
      </c>
      <c r="E9200">
        <f t="shared" ca="1" si="246"/>
        <v>0.30060072780275582</v>
      </c>
      <c r="F9200">
        <v>0.14163090128755365</v>
      </c>
      <c r="G9200">
        <f>AVERAGE(F$2:F9200)</f>
        <v>19983.961660202462</v>
      </c>
    </row>
    <row r="9201" spans="1:7" x14ac:dyDescent="0.25">
      <c r="B9201">
        <v>2.9126213592233011E-2</v>
      </c>
      <c r="C9201" s="76" t="s">
        <v>81</v>
      </c>
      <c r="E9201">
        <f t="shared" ca="1" si="246"/>
        <v>0.8396212273978263</v>
      </c>
      <c r="F9201">
        <v>2.9126213592233011E-2</v>
      </c>
      <c r="G9201">
        <f>AVERAGE(F$2:F9201)</f>
        <v>19981.789493622684</v>
      </c>
    </row>
    <row r="9202" spans="1:7" x14ac:dyDescent="0.25">
      <c r="A9202" s="75" t="s">
        <v>28</v>
      </c>
      <c r="B9202">
        <v>0.53846153846153844</v>
      </c>
      <c r="C9202" s="76" t="s">
        <v>82</v>
      </c>
      <c r="E9202">
        <f t="shared" ca="1" si="246"/>
        <v>0.74016062503326385</v>
      </c>
      <c r="F9202">
        <v>4.4117647058823532E-2</v>
      </c>
      <c r="G9202">
        <f>AVERAGE(F$2:F9202)</f>
        <v>19979.617800831034</v>
      </c>
    </row>
    <row r="9203" spans="1:7" x14ac:dyDescent="0.25">
      <c r="A9203" s="75" t="s">
        <v>28</v>
      </c>
      <c r="B9203">
        <v>2.4590163934426253E-2</v>
      </c>
      <c r="C9203" s="76" t="s">
        <v>83</v>
      </c>
      <c r="E9203">
        <f t="shared" ca="1" si="246"/>
        <v>0.36779804969231411</v>
      </c>
      <c r="F9203">
        <v>0.98</v>
      </c>
      <c r="G9203">
        <f>AVERAGE(F$2:F9203)</f>
        <v>19977.446681748133</v>
      </c>
    </row>
    <row r="9204" spans="1:7" x14ac:dyDescent="0.25">
      <c r="A9204" s="75" t="s">
        <v>28</v>
      </c>
      <c r="B9204">
        <v>8.0645161290322578E-3</v>
      </c>
      <c r="C9204" s="76" t="s">
        <v>84</v>
      </c>
      <c r="E9204">
        <f t="shared" ca="1" si="246"/>
        <v>0.23841765564126438</v>
      </c>
      <c r="F9204">
        <v>0.42622950819672134</v>
      </c>
      <c r="G9204">
        <f>AVERAGE(F$2:F9204)</f>
        <v>19975.275974320964</v>
      </c>
    </row>
    <row r="9205" spans="1:7" x14ac:dyDescent="0.25">
      <c r="A9205" s="75" t="s">
        <v>28</v>
      </c>
      <c r="B9205">
        <v>0.54639175257731953</v>
      </c>
      <c r="C9205" s="76" t="s">
        <v>85</v>
      </c>
      <c r="E9205">
        <f t="shared" ca="1" si="246"/>
        <v>0.36281542238599884</v>
      </c>
      <c r="F9205">
        <v>0.57777777777777772</v>
      </c>
      <c r="G9205">
        <f>AVERAGE(F$2:F9205)</f>
        <v>19973.105755047112</v>
      </c>
    </row>
    <row r="9206" spans="1:7" x14ac:dyDescent="0.25">
      <c r="A9206" s="75" t="s">
        <v>28</v>
      </c>
      <c r="B9206">
        <v>0.26470588235294118</v>
      </c>
      <c r="C9206" s="76" t="s">
        <v>86</v>
      </c>
      <c r="E9206">
        <f t="shared" ca="1" si="246"/>
        <v>0.66532946004836657</v>
      </c>
      <c r="F9206">
        <v>0.91111111111111109</v>
      </c>
      <c r="G9206">
        <f>AVERAGE(F$2:F9206)</f>
        <v>19970.936043515994</v>
      </c>
    </row>
    <row r="9207" spans="1:7" x14ac:dyDescent="0.25">
      <c r="A9207" s="75" t="s">
        <v>28</v>
      </c>
      <c r="B9207">
        <v>1.1739130434782608</v>
      </c>
      <c r="C9207" s="76" t="s">
        <v>87</v>
      </c>
      <c r="E9207">
        <f t="shared" ca="1" si="246"/>
        <v>1.0809460616520661E-2</v>
      </c>
      <c r="F9207">
        <v>0.66666666666666663</v>
      </c>
      <c r="G9207">
        <f>AVERAGE(F$2:F9207)</f>
        <v>19968.766776801149</v>
      </c>
    </row>
    <row r="9208" spans="1:7" x14ac:dyDescent="0.25">
      <c r="A9208" s="75" t="s">
        <v>28</v>
      </c>
      <c r="B9208">
        <v>0.47368421052631576</v>
      </c>
      <c r="C9208" s="76" t="s">
        <v>88</v>
      </c>
      <c r="E9208">
        <f t="shared" ca="1" si="246"/>
        <v>0.65426894921135215</v>
      </c>
      <c r="F9208">
        <v>0.33628318584070788</v>
      </c>
      <c r="G9208">
        <f>AVERAGE(F$2:F9208)</f>
        <v>19966.597945423542</v>
      </c>
    </row>
    <row r="9209" spans="1:7" x14ac:dyDescent="0.25">
      <c r="A9209" s="75" t="s">
        <v>28</v>
      </c>
      <c r="B9209">
        <v>0.63265306122448983</v>
      </c>
      <c r="C9209" s="76" t="s">
        <v>89</v>
      </c>
      <c r="E9209">
        <f t="shared" ca="1" si="246"/>
        <v>0.26118465798886858</v>
      </c>
      <c r="F9209">
        <v>0.13636363636363635</v>
      </c>
      <c r="G9209">
        <f>AVERAGE(F$2:F9209)</f>
        <v>19964.429563409882</v>
      </c>
    </row>
    <row r="9210" spans="1:7" x14ac:dyDescent="0.25">
      <c r="A9210" s="75" t="s">
        <v>28</v>
      </c>
      <c r="B9210">
        <v>1.4193548387096775</v>
      </c>
      <c r="C9210" s="76" t="s">
        <v>90</v>
      </c>
      <c r="E9210">
        <f t="shared" ca="1" si="246"/>
        <v>0.83845353733765049</v>
      </c>
      <c r="F9210">
        <v>0.14163090128755365</v>
      </c>
      <c r="G9210">
        <f>AVERAGE(F$2:F9210)</f>
        <v>19962.261652894893</v>
      </c>
    </row>
    <row r="9211" spans="1:7" x14ac:dyDescent="0.25">
      <c r="B9211">
        <v>6.7961165048543687E-2</v>
      </c>
      <c r="C9211" s="76" t="s">
        <v>81</v>
      </c>
      <c r="E9211">
        <f t="shared" ca="1" si="246"/>
        <v>0.92620307490567111</v>
      </c>
      <c r="F9211">
        <v>6.5</v>
      </c>
      <c r="G9211">
        <f>AVERAGE(F$2:F9211)</f>
        <v>19960.09490352976</v>
      </c>
    </row>
    <row r="9212" spans="1:7" x14ac:dyDescent="0.25">
      <c r="A9212" s="75" t="s">
        <v>29</v>
      </c>
      <c r="B9212">
        <v>1.3076923076923077</v>
      </c>
      <c r="C9212" s="76" t="s">
        <v>82</v>
      </c>
      <c r="E9212">
        <f t="shared" ca="1" si="246"/>
        <v>0.46429727576101609</v>
      </c>
      <c r="F9212">
        <v>0.6199163816039529</v>
      </c>
      <c r="G9212">
        <f>AVERAGE(F$2:F9212)</f>
        <v>19957.927986258328</v>
      </c>
    </row>
    <row r="9213" spans="1:7" x14ac:dyDescent="0.25">
      <c r="A9213" s="75" t="s">
        <v>29</v>
      </c>
      <c r="B9213">
        <v>0.18032786885245899</v>
      </c>
      <c r="C9213" s="76" t="s">
        <v>83</v>
      </c>
      <c r="E9213">
        <f t="shared" ca="1" si="246"/>
        <v>0.21441326620008305</v>
      </c>
      <c r="F9213">
        <v>0.99900000000000011</v>
      </c>
      <c r="G9213">
        <f>AVERAGE(F$2:F9213)</f>
        <v>19955.761580593298</v>
      </c>
    </row>
    <row r="9214" spans="1:7" x14ac:dyDescent="0.25">
      <c r="A9214" s="75" t="s">
        <v>29</v>
      </c>
      <c r="B9214">
        <v>3.2258064516129031E-2</v>
      </c>
      <c r="C9214" s="76" t="s">
        <v>84</v>
      </c>
      <c r="E9214">
        <f t="shared" ca="1" si="246"/>
        <v>0.35901573941603704</v>
      </c>
      <c r="F9214">
        <v>0.26829268292682928</v>
      </c>
      <c r="G9214">
        <f>AVERAGE(F$2:F9214)</f>
        <v>19953.595565908843</v>
      </c>
    </row>
    <row r="9215" spans="1:7" x14ac:dyDescent="0.25">
      <c r="A9215" s="75" t="s">
        <v>29</v>
      </c>
      <c r="B9215">
        <v>0.69072164948453607</v>
      </c>
      <c r="C9215" s="76" t="s">
        <v>85</v>
      </c>
      <c r="E9215">
        <f t="shared" ca="1" si="246"/>
        <v>0.74051903296687449</v>
      </c>
      <c r="F9215">
        <v>0.34640522875816993</v>
      </c>
      <c r="G9215">
        <f>AVERAGE(F$2:F9215)</f>
        <v>19951.430029859279</v>
      </c>
    </row>
    <row r="9216" spans="1:7" x14ac:dyDescent="0.25">
      <c r="A9216" s="75" t="s">
        <v>29</v>
      </c>
      <c r="B9216">
        <v>0.77941176470588236</v>
      </c>
      <c r="C9216" s="76" t="s">
        <v>86</v>
      </c>
      <c r="E9216">
        <f t="shared" ca="1" si="246"/>
        <v>0.98969399225798849</v>
      </c>
      <c r="F9216">
        <v>63.30868167202572</v>
      </c>
      <c r="G9216">
        <f>AVERAGE(F$2:F9216)</f>
        <v>19949.271796397727</v>
      </c>
    </row>
    <row r="9217" spans="1:7" x14ac:dyDescent="0.25">
      <c r="A9217" s="75" t="s">
        <v>29</v>
      </c>
      <c r="B9217">
        <v>8.6956521739130377E-2</v>
      </c>
      <c r="C9217" s="76" t="s">
        <v>87</v>
      </c>
      <c r="E9217">
        <f t="shared" ca="1" si="246"/>
        <v>0.88923503900621603</v>
      </c>
      <c r="F9217">
        <v>0.20922570016474465</v>
      </c>
      <c r="G9217">
        <f>AVERAGE(F$2:F9217)</f>
        <v>19947.107184573651</v>
      </c>
    </row>
    <row r="9218" spans="1:7" x14ac:dyDescent="0.25">
      <c r="A9218" s="75" t="s">
        <v>29</v>
      </c>
      <c r="B9218">
        <v>0.21052631578947367</v>
      </c>
      <c r="C9218" s="76" t="s">
        <v>88</v>
      </c>
      <c r="E9218">
        <f t="shared" ref="E9218:E9281" ca="1" si="247">RAND()</f>
        <v>0.34996990044362464</v>
      </c>
      <c r="F9218">
        <v>2.1526418786692758E-2</v>
      </c>
      <c r="G9218">
        <f>AVERAGE(F$2:F9218)</f>
        <v>19944.943022084975</v>
      </c>
    </row>
    <row r="9219" spans="1:7" x14ac:dyDescent="0.25">
      <c r="A9219" s="75" t="s">
        <v>29</v>
      </c>
      <c r="B9219">
        <v>0.63265306122448983</v>
      </c>
      <c r="C9219" s="76" t="s">
        <v>89</v>
      </c>
      <c r="E9219">
        <f t="shared" ca="1" si="247"/>
        <v>0.9304867499801065</v>
      </c>
      <c r="F9219">
        <v>0.44444444444444442</v>
      </c>
      <c r="G9219">
        <f>AVERAGE(F$2:F9219)</f>
        <v>19942.779375027301</v>
      </c>
    </row>
    <row r="9220" spans="1:7" x14ac:dyDescent="0.25">
      <c r="A9220" s="75" t="s">
        <v>29</v>
      </c>
      <c r="B9220">
        <v>0.19354838709677422</v>
      </c>
      <c r="C9220" s="76" t="s">
        <v>90</v>
      </c>
      <c r="E9220">
        <f t="shared" ca="1" si="247"/>
        <v>0.78649899848171212</v>
      </c>
      <c r="F9220">
        <v>0.99968750000000006</v>
      </c>
      <c r="G9220">
        <f>AVERAGE(F$2:F9220)</f>
        <v>19940.616257586415</v>
      </c>
    </row>
    <row r="9221" spans="1:7" x14ac:dyDescent="0.25">
      <c r="B9221">
        <v>6.7961165048543687E-2</v>
      </c>
      <c r="C9221" s="76" t="s">
        <v>81</v>
      </c>
      <c r="E9221">
        <f t="shared" ca="1" si="247"/>
        <v>0.46504625014933965</v>
      </c>
      <c r="F9221">
        <v>0.17647058823529413</v>
      </c>
      <c r="G9221">
        <f>AVERAGE(F$2:F9221)</f>
        <v>19938.453520082399</v>
      </c>
    </row>
    <row r="9222" spans="1:7" x14ac:dyDescent="0.25">
      <c r="A9222" s="75" t="s">
        <v>30</v>
      </c>
      <c r="B9222">
        <v>3.6153846153846154</v>
      </c>
      <c r="C9222" s="76" t="s">
        <v>82</v>
      </c>
      <c r="E9222">
        <f t="shared" ca="1" si="247"/>
        <v>0.91537482307790252</v>
      </c>
      <c r="F9222">
        <v>0.84848484848484851</v>
      </c>
      <c r="G9222">
        <f>AVERAGE(F$2:F9222)</f>
        <v>19936.291324546641</v>
      </c>
    </row>
    <row r="9223" spans="1:7" x14ac:dyDescent="0.25">
      <c r="A9223" s="75" t="s">
        <v>30</v>
      </c>
      <c r="B9223">
        <v>6.5573770491803338E-2</v>
      </c>
      <c r="C9223" s="76" t="s">
        <v>83</v>
      </c>
      <c r="E9223">
        <f t="shared" ca="1" si="247"/>
        <v>0.74974457386824001</v>
      </c>
      <c r="F9223">
        <v>0.4</v>
      </c>
      <c r="G9223">
        <f>AVERAGE(F$2:F9223)</f>
        <v>19934.129549299996</v>
      </c>
    </row>
    <row r="9224" spans="1:7" x14ac:dyDescent="0.25">
      <c r="A9224" s="75" t="s">
        <v>30</v>
      </c>
      <c r="B9224">
        <v>7.2580645161290328E-2</v>
      </c>
      <c r="C9224" s="76" t="s">
        <v>84</v>
      </c>
      <c r="E9224">
        <f t="shared" ca="1" si="247"/>
        <v>0.1821194735981575</v>
      </c>
      <c r="F9224">
        <v>0.17647058823529413</v>
      </c>
      <c r="G9224">
        <f>AVERAGE(F$2:F9224)</f>
        <v>19931.968218596459</v>
      </c>
    </row>
    <row r="9225" spans="1:7" x14ac:dyDescent="0.25">
      <c r="A9225" s="75" t="s">
        <v>30</v>
      </c>
      <c r="B9225">
        <v>3.0927835051546393E-2</v>
      </c>
      <c r="C9225" s="76" t="s">
        <v>85</v>
      </c>
      <c r="E9225">
        <f t="shared" ca="1" si="247"/>
        <v>0.74992860058636768</v>
      </c>
      <c r="F9225">
        <v>0.55696202531645567</v>
      </c>
      <c r="G9225">
        <f>AVERAGE(F$2:F9225)</f>
        <v>19929.807397775061</v>
      </c>
    </row>
    <row r="9226" spans="1:7" x14ac:dyDescent="0.25">
      <c r="A9226" s="75" t="s">
        <v>30</v>
      </c>
      <c r="B9226">
        <v>0.55882352941176472</v>
      </c>
      <c r="C9226" s="76" t="s">
        <v>86</v>
      </c>
      <c r="E9226">
        <f t="shared" ca="1" si="247"/>
        <v>0.49358947858569191</v>
      </c>
      <c r="F9226">
        <v>0.14163090128755365</v>
      </c>
      <c r="G9226">
        <f>AVERAGE(F$2:F9226)</f>
        <v>19927.647000401957</v>
      </c>
    </row>
    <row r="9227" spans="1:7" x14ac:dyDescent="0.25">
      <c r="A9227" s="75" t="s">
        <v>30</v>
      </c>
      <c r="B9227">
        <v>0.81159420289855067</v>
      </c>
      <c r="C9227" s="76" t="s">
        <v>87</v>
      </c>
      <c r="E9227">
        <f t="shared" ca="1" si="247"/>
        <v>0.65515713848263424</v>
      </c>
      <c r="F9227">
        <v>2.4271844660194195E-2</v>
      </c>
      <c r="G9227">
        <f>AVERAGE(F$2:F9227)</f>
        <v>19925.487058636452</v>
      </c>
    </row>
    <row r="9228" spans="1:7" x14ac:dyDescent="0.25">
      <c r="A9228" s="75" t="s">
        <v>30</v>
      </c>
      <c r="B9228">
        <v>0.10526315789473684</v>
      </c>
      <c r="C9228" s="76" t="s">
        <v>88</v>
      </c>
      <c r="E9228">
        <f t="shared" ca="1" si="247"/>
        <v>0.78225649163424005</v>
      </c>
      <c r="F9228">
        <v>0.91666666666666663</v>
      </c>
      <c r="G9228">
        <f>AVERAGE(F$2:F9228)</f>
        <v>19923.327681765099</v>
      </c>
    </row>
    <row r="9229" spans="1:7" x14ac:dyDescent="0.25">
      <c r="A9229" s="75" t="s">
        <v>30</v>
      </c>
      <c r="B9229">
        <v>2.0408163265306121E-2</v>
      </c>
      <c r="C9229" s="76" t="s">
        <v>89</v>
      </c>
      <c r="E9229">
        <f t="shared" ca="1" si="247"/>
        <v>9.6453109158156636E-3</v>
      </c>
      <c r="F9229">
        <v>9.9009900990099011E-3</v>
      </c>
      <c r="G9229">
        <f>AVERAGE(F$2:F9229)</f>
        <v>19921.168674636709</v>
      </c>
    </row>
    <row r="9230" spans="1:7" x14ac:dyDescent="0.25">
      <c r="A9230" s="75" t="s">
        <v>30</v>
      </c>
      <c r="B9230">
        <v>0.1290322580645161</v>
      </c>
      <c r="C9230" s="76" t="s">
        <v>90</v>
      </c>
      <c r="E9230">
        <f t="shared" ca="1" si="247"/>
        <v>2.9088596758573337E-2</v>
      </c>
      <c r="F9230">
        <v>8.3333333333333232E-2</v>
      </c>
      <c r="G9230">
        <f>AVERAGE(F$2:F9230)</f>
        <v>19919.010143339568</v>
      </c>
    </row>
    <row r="9231" spans="1:7" x14ac:dyDescent="0.25">
      <c r="B9231">
        <v>0.12621359223300971</v>
      </c>
      <c r="C9231" s="76" t="s">
        <v>81</v>
      </c>
      <c r="E9231">
        <f t="shared" ca="1" si="247"/>
        <v>0.12437719189906005</v>
      </c>
      <c r="F9231">
        <v>2.4375</v>
      </c>
      <c r="G9231">
        <f>AVERAGE(F$2:F9231)</f>
        <v>19916.852334819163</v>
      </c>
    </row>
    <row r="9232" spans="1:7" x14ac:dyDescent="0.25">
      <c r="A9232" s="75" t="s">
        <v>31</v>
      </c>
      <c r="B9232">
        <v>1.1538461538461537</v>
      </c>
      <c r="C9232" s="76" t="s">
        <v>82</v>
      </c>
      <c r="E9232">
        <f t="shared" ca="1" si="247"/>
        <v>5.6569664405163644E-2</v>
      </c>
      <c r="F9232">
        <v>0.15966386554621845</v>
      </c>
      <c r="G9232">
        <f>AVERAGE(F$2:F9232)</f>
        <v>19914.694747052836</v>
      </c>
    </row>
    <row r="9233" spans="1:7" x14ac:dyDescent="0.25">
      <c r="A9233" s="75" t="s">
        <v>31</v>
      </c>
      <c r="B9233">
        <v>9.8360655737704819E-2</v>
      </c>
      <c r="C9233" s="76" t="s">
        <v>83</v>
      </c>
      <c r="E9233">
        <f t="shared" ca="1" si="247"/>
        <v>4.6317004072341517E-3</v>
      </c>
      <c r="F9233">
        <v>0.29411764705882354</v>
      </c>
      <c r="G9233">
        <f>AVERAGE(F$2:F9233)</f>
        <v>19912.537641265426</v>
      </c>
    </row>
    <row r="9234" spans="1:7" x14ac:dyDescent="0.25">
      <c r="A9234" s="75" t="s">
        <v>31</v>
      </c>
      <c r="B9234">
        <v>0.11290322580645161</v>
      </c>
      <c r="C9234" s="76" t="s">
        <v>84</v>
      </c>
      <c r="E9234">
        <f t="shared" ca="1" si="247"/>
        <v>0.88888201041028148</v>
      </c>
      <c r="F9234">
        <v>0.29413425566457257</v>
      </c>
      <c r="G9234">
        <f>AVERAGE(F$2:F9234)</f>
        <v>19910.38100273981</v>
      </c>
    </row>
    <row r="9235" spans="1:7" x14ac:dyDescent="0.25">
      <c r="A9235" s="75" t="s">
        <v>31</v>
      </c>
      <c r="B9235">
        <v>4.1546391752577323</v>
      </c>
      <c r="C9235" s="76" t="s">
        <v>85</v>
      </c>
      <c r="E9235">
        <f t="shared" ca="1" si="247"/>
        <v>0.52428284225506683</v>
      </c>
      <c r="F9235">
        <v>3.3636363636363633</v>
      </c>
      <c r="G9235">
        <f>AVERAGE(F$2:F9235)</f>
        <v>19908.225163735438</v>
      </c>
    </row>
    <row r="9236" spans="1:7" x14ac:dyDescent="0.25">
      <c r="A9236" s="75" t="s">
        <v>31</v>
      </c>
      <c r="B9236">
        <v>0.17647058823529413</v>
      </c>
      <c r="C9236" s="76" t="s">
        <v>86</v>
      </c>
      <c r="E9236">
        <f t="shared" ca="1" si="247"/>
        <v>0.44965551264733372</v>
      </c>
      <c r="F9236">
        <v>0.11764705882352941</v>
      </c>
      <c r="G9236">
        <f>AVERAGE(F$2:F9236)</f>
        <v>19906.069440127783</v>
      </c>
    </row>
    <row r="9237" spans="1:7" x14ac:dyDescent="0.25">
      <c r="A9237" s="75" t="s">
        <v>31</v>
      </c>
      <c r="B9237">
        <v>8.6956521739130377E-2</v>
      </c>
      <c r="C9237" s="76" t="s">
        <v>87</v>
      </c>
      <c r="E9237">
        <f t="shared" ca="1" si="247"/>
        <v>3.4037010113524779E-2</v>
      </c>
      <c r="F9237">
        <v>0.33333333333333331</v>
      </c>
      <c r="G9237">
        <f>AVERAGE(F$2:F9237)</f>
        <v>19903.914206681835</v>
      </c>
    </row>
    <row r="9238" spans="1:7" x14ac:dyDescent="0.25">
      <c r="A9238" s="75" t="s">
        <v>31</v>
      </c>
      <c r="B9238">
        <v>1.1052631578947369</v>
      </c>
      <c r="C9238" s="76" t="s">
        <v>88</v>
      </c>
      <c r="E9238">
        <f t="shared" ca="1" si="247"/>
        <v>0.8631996933304501</v>
      </c>
      <c r="F9238">
        <v>0.66666666666666663</v>
      </c>
      <c r="G9238">
        <f>AVERAGE(F$2:F9238)</f>
        <v>19901.759475974894</v>
      </c>
    </row>
    <row r="9239" spans="1:7" x14ac:dyDescent="0.25">
      <c r="A9239" s="75" t="s">
        <v>31</v>
      </c>
      <c r="B9239">
        <v>0.32653061224489793</v>
      </c>
      <c r="C9239" s="76" t="s">
        <v>89</v>
      </c>
      <c r="E9239">
        <f t="shared" ca="1" si="247"/>
        <v>0.67230708619120327</v>
      </c>
      <c r="F9239">
        <v>99</v>
      </c>
      <c r="G9239">
        <f>AVERAGE(F$2:F9239)</f>
        <v>19899.615856200486</v>
      </c>
    </row>
    <row r="9240" spans="1:7" x14ac:dyDescent="0.25">
      <c r="A9240" s="75" t="s">
        <v>31</v>
      </c>
      <c r="B9240">
        <v>0.19354838709677422</v>
      </c>
      <c r="C9240" s="76" t="s">
        <v>90</v>
      </c>
      <c r="E9240">
        <f t="shared" ca="1" si="247"/>
        <v>0.18362929245934101</v>
      </c>
      <c r="F9240">
        <v>0.31271477663230246</v>
      </c>
      <c r="G9240">
        <f>AVERAGE(F$2:F9240)</f>
        <v>19897.462018865124</v>
      </c>
    </row>
    <row r="9241" spans="1:7" x14ac:dyDescent="0.25">
      <c r="A9241" s="75" t="s">
        <v>443</v>
      </c>
      <c r="B9241">
        <v>0.54545454545454541</v>
      </c>
      <c r="C9241" s="76" t="s">
        <v>81</v>
      </c>
      <c r="E9241">
        <f t="shared" ca="1" si="247"/>
        <v>0.86802971319904554</v>
      </c>
      <c r="F9241">
        <v>0.14129194247888605</v>
      </c>
      <c r="G9241">
        <f>AVERAGE(F$2:F9241)</f>
        <v>19895.308629176063</v>
      </c>
    </row>
    <row r="9242" spans="1:7" x14ac:dyDescent="0.25">
      <c r="A9242" s="75" t="s">
        <v>1</v>
      </c>
      <c r="B9242">
        <v>0.25</v>
      </c>
      <c r="C9242" s="76" t="s">
        <v>82</v>
      </c>
      <c r="E9242">
        <f t="shared" ca="1" si="247"/>
        <v>0.96619096388035242</v>
      </c>
      <c r="F9242">
        <v>0.85185185185185186</v>
      </c>
      <c r="G9242">
        <f>AVERAGE(F$2:F9242)</f>
        <v>19893.155782430327</v>
      </c>
    </row>
    <row r="9243" spans="1:7" x14ac:dyDescent="0.25">
      <c r="A9243" s="75" t="s">
        <v>1</v>
      </c>
      <c r="B9243">
        <v>0.63636363636363635</v>
      </c>
      <c r="C9243" s="76" t="s">
        <v>83</v>
      </c>
      <c r="E9243">
        <f t="shared" ca="1" si="247"/>
        <v>0.95682805507111013</v>
      </c>
      <c r="F9243">
        <v>0.23076923076923078</v>
      </c>
      <c r="G9243">
        <f>AVERAGE(F$2:F9243)</f>
        <v>19891.003334365709</v>
      </c>
    </row>
    <row r="9244" spans="1:7" x14ac:dyDescent="0.25">
      <c r="A9244" s="75" t="s">
        <v>1</v>
      </c>
      <c r="B9244">
        <v>0.25</v>
      </c>
      <c r="C9244" s="76" t="s">
        <v>84</v>
      </c>
      <c r="E9244">
        <f t="shared" ca="1" si="247"/>
        <v>0.23608447955853129</v>
      </c>
      <c r="F9244">
        <v>17.181818181818183</v>
      </c>
      <c r="G9244">
        <f>AVERAGE(F$2:F9244)</f>
        <v>19888.853185981399</v>
      </c>
    </row>
    <row r="9245" spans="1:7" x14ac:dyDescent="0.25">
      <c r="A9245" s="75" t="s">
        <v>1</v>
      </c>
      <c r="B9245">
        <v>0.98611111111111116</v>
      </c>
      <c r="C9245" s="76" t="s">
        <v>85</v>
      </c>
      <c r="E9245">
        <f t="shared" ca="1" si="247"/>
        <v>0.90247567755676139</v>
      </c>
      <c r="F9245">
        <v>0.72602739726027399</v>
      </c>
      <c r="G9245">
        <f>AVERAGE(F$2:F9245)</f>
        <v>19886.701722636681</v>
      </c>
    </row>
    <row r="9246" spans="1:7" x14ac:dyDescent="0.25">
      <c r="A9246" s="75" t="s">
        <v>1</v>
      </c>
      <c r="B9246">
        <v>0.60861056751467713</v>
      </c>
      <c r="C9246" s="76" t="s">
        <v>86</v>
      </c>
      <c r="E9246">
        <f t="shared" ca="1" si="247"/>
        <v>0.55029637141186316</v>
      </c>
      <c r="F9246">
        <v>0.13043478260869565</v>
      </c>
      <c r="G9246">
        <f>AVERAGE(F$2:F9246)</f>
        <v>19884.550660301597</v>
      </c>
    </row>
    <row r="9247" spans="1:7" x14ac:dyDescent="0.25">
      <c r="A9247" s="75" t="s">
        <v>1</v>
      </c>
      <c r="B9247">
        <v>0.83333333333333337</v>
      </c>
      <c r="C9247" s="76" t="s">
        <v>87</v>
      </c>
      <c r="E9247">
        <f t="shared" ca="1" si="247"/>
        <v>0.64651238378944054</v>
      </c>
      <c r="F9247">
        <v>0.72222222222222221</v>
      </c>
      <c r="G9247">
        <f>AVERAGE(F$2:F9247)</f>
        <v>19882.400127266978</v>
      </c>
    </row>
    <row r="9248" spans="1:7" x14ac:dyDescent="0.25">
      <c r="A9248" s="75" t="s">
        <v>1</v>
      </c>
      <c r="B9248">
        <v>0.42857142857142855</v>
      </c>
      <c r="C9248" s="76" t="s">
        <v>88</v>
      </c>
      <c r="E9248">
        <f t="shared" ca="1" si="247"/>
        <v>0.91334784804363489</v>
      </c>
      <c r="F9248">
        <v>2.2801302931596091E-2</v>
      </c>
      <c r="G9248">
        <f>AVERAGE(F$2:F9248)</f>
        <v>19880.249983725724</v>
      </c>
    </row>
    <row r="9249" spans="1:7" x14ac:dyDescent="0.25">
      <c r="A9249" s="75" t="s">
        <v>1</v>
      </c>
      <c r="B9249">
        <v>0.5</v>
      </c>
      <c r="C9249" s="76" t="s">
        <v>89</v>
      </c>
      <c r="E9249">
        <f t="shared" ca="1" si="247"/>
        <v>0.40952836510091162</v>
      </c>
      <c r="F9249">
        <v>0.75</v>
      </c>
      <c r="G9249">
        <f>AVERAGE(F$2:F9249)</f>
        <v>19878.100383813988</v>
      </c>
    </row>
    <row r="9250" spans="1:7" x14ac:dyDescent="0.25">
      <c r="A9250" s="75" t="s">
        <v>1</v>
      </c>
      <c r="B9250">
        <v>0.8</v>
      </c>
      <c r="C9250" s="76" t="s">
        <v>90</v>
      </c>
      <c r="E9250">
        <f t="shared" ca="1" si="247"/>
        <v>0.91281290015406424</v>
      </c>
      <c r="F9250">
        <v>0.33628318584070788</v>
      </c>
      <c r="G9250">
        <f>AVERAGE(F$2:F9250)</f>
        <v>19875.951203999888</v>
      </c>
    </row>
    <row r="9251" spans="1:7" x14ac:dyDescent="0.25">
      <c r="B9251">
        <v>0.13636363636363635</v>
      </c>
      <c r="C9251" s="76" t="s">
        <v>81</v>
      </c>
      <c r="E9251">
        <f t="shared" ca="1" si="247"/>
        <v>0.49638402761523415</v>
      </c>
      <c r="F9251">
        <v>0.25</v>
      </c>
      <c r="G9251">
        <f>AVERAGE(F$2:F9251)</f>
        <v>19873.8024795454</v>
      </c>
    </row>
    <row r="9252" spans="1:7" x14ac:dyDescent="0.25">
      <c r="A9252" s="75" t="s">
        <v>2</v>
      </c>
      <c r="B9252">
        <v>0.5</v>
      </c>
      <c r="C9252" s="76" t="s">
        <v>82</v>
      </c>
      <c r="E9252">
        <f t="shared" ca="1" si="247"/>
        <v>0.92563971207533213</v>
      </c>
      <c r="F9252">
        <v>0.5</v>
      </c>
      <c r="G9252">
        <f>AVERAGE(F$2:F9252)</f>
        <v>19871.65424665387</v>
      </c>
    </row>
    <row r="9253" spans="1:7" x14ac:dyDescent="0.25">
      <c r="A9253" s="75" t="s">
        <v>2</v>
      </c>
      <c r="B9253">
        <v>2.6363636363636362</v>
      </c>
      <c r="C9253" s="76" t="s">
        <v>83</v>
      </c>
      <c r="E9253">
        <f t="shared" ca="1" si="247"/>
        <v>0.55086322508230434</v>
      </c>
      <c r="F9253">
        <v>8.6956521739130391E-2</v>
      </c>
      <c r="G9253">
        <f>AVERAGE(F$2:F9253)</f>
        <v>19869.506433501025</v>
      </c>
    </row>
    <row r="9254" spans="1:7" x14ac:dyDescent="0.25">
      <c r="A9254" s="75" t="s">
        <v>2</v>
      </c>
      <c r="B9254">
        <v>2.3333333333333335</v>
      </c>
      <c r="C9254" s="76" t="s">
        <v>84</v>
      </c>
      <c r="E9254">
        <f t="shared" ca="1" si="247"/>
        <v>0.45638107068007039</v>
      </c>
      <c r="F9254">
        <v>1.9607843137254832E-2</v>
      </c>
      <c r="G9254">
        <f>AVERAGE(F$2:F9254)</f>
        <v>19867.35907731107</v>
      </c>
    </row>
    <row r="9255" spans="1:7" x14ac:dyDescent="0.25">
      <c r="A9255" s="75" t="s">
        <v>2</v>
      </c>
      <c r="B9255">
        <v>0.9916666666666667</v>
      </c>
      <c r="C9255" s="76" t="s">
        <v>85</v>
      </c>
      <c r="E9255">
        <f t="shared" ca="1" si="247"/>
        <v>0.7432800906790259</v>
      </c>
      <c r="F9255">
        <v>1.6</v>
      </c>
      <c r="G9255">
        <f>AVERAGE(F$2:F9255)</f>
        <v>19865.212355993011</v>
      </c>
    </row>
    <row r="9256" spans="1:7" x14ac:dyDescent="0.25">
      <c r="A9256" s="75" t="s">
        <v>2</v>
      </c>
      <c r="B9256">
        <v>0.95694716242661448</v>
      </c>
      <c r="C9256" s="76" t="s">
        <v>86</v>
      </c>
      <c r="E9256">
        <f t="shared" ca="1" si="247"/>
        <v>0.50104256687790572</v>
      </c>
      <c r="F9256">
        <v>0.32743362831858419</v>
      </c>
      <c r="G9256">
        <f>AVERAGE(F$2:F9256)</f>
        <v>19863.065961079734</v>
      </c>
    </row>
    <row r="9257" spans="1:7" x14ac:dyDescent="0.25">
      <c r="A9257" s="75" t="s">
        <v>2</v>
      </c>
      <c r="B9257">
        <v>1.5</v>
      </c>
      <c r="C9257" s="76" t="s">
        <v>87</v>
      </c>
      <c r="E9257">
        <f t="shared" ca="1" si="247"/>
        <v>0.83342135470161038</v>
      </c>
      <c r="F9257">
        <v>29.030030030030026</v>
      </c>
      <c r="G9257">
        <f>AVERAGE(F$2:F9257)</f>
        <v>19860.923130922965</v>
      </c>
    </row>
    <row r="9258" spans="1:7" x14ac:dyDescent="0.25">
      <c r="A9258" s="75" t="s">
        <v>2</v>
      </c>
      <c r="B9258">
        <v>0.42857142857142855</v>
      </c>
      <c r="C9258" s="76" t="s">
        <v>88</v>
      </c>
      <c r="E9258">
        <f t="shared" ca="1" si="247"/>
        <v>0.44905171386812215</v>
      </c>
      <c r="F9258">
        <v>0.7</v>
      </c>
      <c r="G9258">
        <f>AVERAGE(F$2:F9258)</f>
        <v>19858.777703340496</v>
      </c>
    </row>
    <row r="9259" spans="1:7" x14ac:dyDescent="0.25">
      <c r="A9259" s="75" t="s">
        <v>2</v>
      </c>
      <c r="B9259">
        <v>0.9</v>
      </c>
      <c r="C9259" s="76" t="s">
        <v>89</v>
      </c>
      <c r="E9259">
        <f t="shared" ca="1" si="247"/>
        <v>0.62351937459195883</v>
      </c>
      <c r="F9259">
        <v>5.4054054054054057E-2</v>
      </c>
      <c r="G9259">
        <f>AVERAGE(F$2:F9259)</f>
        <v>19856.632669461764</v>
      </c>
    </row>
    <row r="9260" spans="1:7" x14ac:dyDescent="0.25">
      <c r="A9260" s="75" t="s">
        <v>2</v>
      </c>
      <c r="B9260">
        <v>0.98</v>
      </c>
      <c r="C9260" s="76" t="s">
        <v>90</v>
      </c>
      <c r="E9260">
        <f t="shared" ca="1" si="247"/>
        <v>4.3312638919399071E-2</v>
      </c>
      <c r="F9260">
        <v>0.99722222222222223</v>
      </c>
      <c r="G9260">
        <f>AVERAGE(F$2:F9260)</f>
        <v>19854.488200788339</v>
      </c>
    </row>
    <row r="9261" spans="1:7" x14ac:dyDescent="0.25">
      <c r="B9261">
        <v>2.4090909090909092</v>
      </c>
      <c r="C9261" s="76" t="s">
        <v>81</v>
      </c>
      <c r="E9261">
        <f t="shared" ca="1" si="247"/>
        <v>0.60406698049778806</v>
      </c>
      <c r="F9261">
        <v>9.7560975609756101E-2</v>
      </c>
      <c r="G9261">
        <f>AVERAGE(F$2:F9261)</f>
        <v>19852.344098127451</v>
      </c>
    </row>
    <row r="9262" spans="1:7" x14ac:dyDescent="0.25">
      <c r="A9262" s="75" t="s">
        <v>3</v>
      </c>
      <c r="B9262">
        <v>0.5</v>
      </c>
      <c r="C9262" s="76" t="s">
        <v>82</v>
      </c>
      <c r="E9262">
        <f t="shared" ca="1" si="247"/>
        <v>0.57015398687253172</v>
      </c>
      <c r="F9262">
        <v>0.99608610567514677</v>
      </c>
      <c r="G9262">
        <f>AVERAGE(F$2:F9262)</f>
        <v>19850.200555528161</v>
      </c>
    </row>
    <row r="9263" spans="1:7" x14ac:dyDescent="0.25">
      <c r="A9263" s="75" t="s">
        <v>3</v>
      </c>
      <c r="B9263">
        <v>0.94545454545454544</v>
      </c>
      <c r="C9263" s="76" t="s">
        <v>83</v>
      </c>
      <c r="E9263">
        <f t="shared" ca="1" si="247"/>
        <v>0.27931846248910219</v>
      </c>
      <c r="F9263">
        <v>6.7114093959731542E-3</v>
      </c>
      <c r="G9263">
        <f>AVERAGE(F$2:F9263)</f>
        <v>19848.057368976217</v>
      </c>
    </row>
    <row r="9264" spans="1:7" x14ac:dyDescent="0.25">
      <c r="A9264" s="75" t="s">
        <v>3</v>
      </c>
      <c r="B9264">
        <v>82.333333333333329</v>
      </c>
      <c r="C9264" s="76" t="s">
        <v>84</v>
      </c>
      <c r="E9264">
        <f t="shared" ca="1" si="247"/>
        <v>0.82493409860984279</v>
      </c>
      <c r="F9264">
        <v>21.5</v>
      </c>
      <c r="G9264">
        <f>AVERAGE(F$2:F9264)</f>
        <v>19845.916965503369</v>
      </c>
    </row>
    <row r="9265" spans="1:7" x14ac:dyDescent="0.25">
      <c r="A9265" s="75" t="s">
        <v>3</v>
      </c>
      <c r="B9265">
        <v>0.99305555555555558</v>
      </c>
      <c r="C9265" s="76" t="s">
        <v>85</v>
      </c>
      <c r="E9265">
        <f t="shared" ca="1" si="247"/>
        <v>0.92620368706523792</v>
      </c>
      <c r="F9265">
        <v>0.39379243452958296</v>
      </c>
      <c r="G9265">
        <f>AVERAGE(F$2:F9265)</f>
        <v>19843.774745817158</v>
      </c>
    </row>
    <row r="9266" spans="1:7" x14ac:dyDescent="0.25">
      <c r="A9266" s="75" t="s">
        <v>3</v>
      </c>
      <c r="B9266">
        <v>96.847358121330728</v>
      </c>
      <c r="C9266" s="76" t="s">
        <v>86</v>
      </c>
      <c r="E9266">
        <f t="shared" ca="1" si="247"/>
        <v>0.83606983010204083</v>
      </c>
      <c r="F9266">
        <v>0.76869333709592169</v>
      </c>
      <c r="G9266">
        <f>AVERAGE(F$2:F9266)</f>
        <v>19841.633029027897</v>
      </c>
    </row>
    <row r="9267" spans="1:7" x14ac:dyDescent="0.25">
      <c r="A9267" s="75" t="s">
        <v>3</v>
      </c>
      <c r="B9267">
        <v>0</v>
      </c>
      <c r="C9267" s="76" t="s">
        <v>87</v>
      </c>
      <c r="E9267">
        <f t="shared" ca="1" si="247"/>
        <v>0.98015202604130014</v>
      </c>
      <c r="F9267">
        <v>0.9285714285714286</v>
      </c>
      <c r="G9267">
        <f>AVERAGE(F$2:F9267)</f>
        <v>19839.491791767203</v>
      </c>
    </row>
    <row r="9268" spans="1:7" x14ac:dyDescent="0.25">
      <c r="A9268" s="75" t="s">
        <v>3</v>
      </c>
      <c r="B9268">
        <v>1.8571428571428572</v>
      </c>
      <c r="C9268" s="76" t="s">
        <v>88</v>
      </c>
      <c r="E9268">
        <f t="shared" ca="1" si="247"/>
        <v>0.62813893892685413</v>
      </c>
      <c r="F9268">
        <v>0.94444444444444442</v>
      </c>
      <c r="G9268">
        <f>AVERAGE(F$2:F9268)</f>
        <v>19837.351018340276</v>
      </c>
    </row>
    <row r="9269" spans="1:7" x14ac:dyDescent="0.25">
      <c r="A9269" s="75" t="s">
        <v>3</v>
      </c>
      <c r="B9269">
        <v>1.5</v>
      </c>
      <c r="C9269" s="76" t="s">
        <v>89</v>
      </c>
      <c r="E9269">
        <f t="shared" ca="1" si="247"/>
        <v>8.5316696200519071E-2</v>
      </c>
      <c r="F9269">
        <v>0.44</v>
      </c>
      <c r="G9269">
        <f>AVERAGE(F$2:F9269)</f>
        <v>19835.210652455691</v>
      </c>
    </row>
    <row r="9270" spans="1:7" x14ac:dyDescent="0.25">
      <c r="A9270" s="75" t="s">
        <v>3</v>
      </c>
      <c r="B9270">
        <v>0.94</v>
      </c>
      <c r="C9270" s="76" t="s">
        <v>90</v>
      </c>
      <c r="E9270">
        <f t="shared" ca="1" si="247"/>
        <v>0.7529689936172026</v>
      </c>
      <c r="F9270">
        <v>0.5</v>
      </c>
      <c r="G9270">
        <f>AVERAGE(F$2:F9270)</f>
        <v>19833.070754877477</v>
      </c>
    </row>
    <row r="9271" spans="1:7" x14ac:dyDescent="0.25">
      <c r="B9271">
        <v>1.2727272727272727</v>
      </c>
      <c r="C9271" s="76" t="s">
        <v>81</v>
      </c>
      <c r="E9271">
        <f t="shared" ca="1" si="247"/>
        <v>6.5138643506713834E-2</v>
      </c>
      <c r="F9271">
        <v>0.90476190476190477</v>
      </c>
      <c r="G9271">
        <f>AVERAGE(F$2:F9271)</f>
        <v>19830.931362645228</v>
      </c>
    </row>
    <row r="9272" spans="1:7" x14ac:dyDescent="0.25">
      <c r="A9272" s="75" t="s">
        <v>4</v>
      </c>
      <c r="B9272">
        <v>0.5</v>
      </c>
      <c r="C9272" s="76" t="s">
        <v>82</v>
      </c>
      <c r="E9272">
        <f t="shared" ca="1" si="247"/>
        <v>0.52713594758397186</v>
      </c>
      <c r="F9272">
        <v>1.9607843137254919E-2</v>
      </c>
      <c r="G9272">
        <f>AVERAGE(F$2:F9272)</f>
        <v>19828.792336460909</v>
      </c>
    </row>
    <row r="9273" spans="1:7" x14ac:dyDescent="0.25">
      <c r="A9273" s="75" t="s">
        <v>4</v>
      </c>
      <c r="B9273">
        <v>0.92727272727272725</v>
      </c>
      <c r="C9273" s="76" t="s">
        <v>83</v>
      </c>
      <c r="E9273">
        <f t="shared" ca="1" si="247"/>
        <v>0.61104245227607834</v>
      </c>
      <c r="F9273">
        <v>0.25</v>
      </c>
      <c r="G9273">
        <f>AVERAGE(F$2:F9273)</f>
        <v>19826.653796519531</v>
      </c>
    </row>
    <row r="9274" spans="1:7" x14ac:dyDescent="0.25">
      <c r="A9274" s="75" t="s">
        <v>4</v>
      </c>
      <c r="B9274">
        <v>0.99916666666666665</v>
      </c>
      <c r="C9274" s="76" t="s">
        <v>84</v>
      </c>
      <c r="E9274">
        <f t="shared" ca="1" si="247"/>
        <v>0.98055089494015324</v>
      </c>
      <c r="F9274">
        <v>0.95850622406639008</v>
      </c>
      <c r="G9274">
        <f>AVERAGE(F$2:F9274)</f>
        <v>19824.515794223586</v>
      </c>
    </row>
    <row r="9275" spans="1:7" x14ac:dyDescent="0.25">
      <c r="A9275" s="75" t="s">
        <v>4</v>
      </c>
      <c r="B9275">
        <v>1.7777777777777777</v>
      </c>
      <c r="C9275" s="76" t="s">
        <v>85</v>
      </c>
      <c r="E9275">
        <f t="shared" ca="1" si="247"/>
        <v>0.45101917070649877</v>
      </c>
      <c r="F9275">
        <v>5.5712936732766706E-2</v>
      </c>
      <c r="G9275">
        <f>AVERAGE(F$2:F9275)</f>
        <v>19822.37815565541</v>
      </c>
    </row>
    <row r="9276" spans="1:7" x14ac:dyDescent="0.25">
      <c r="A9276" s="75" t="s">
        <v>4</v>
      </c>
      <c r="B9276">
        <v>0.88258317025440314</v>
      </c>
      <c r="C9276" s="76" t="s">
        <v>86</v>
      </c>
      <c r="E9276">
        <f t="shared" ca="1" si="247"/>
        <v>0.28503201927665445</v>
      </c>
      <c r="F9276">
        <v>3</v>
      </c>
      <c r="G9276">
        <f>AVERAGE(F$2:F9276)</f>
        <v>19820.241295476902</v>
      </c>
    </row>
    <row r="9277" spans="1:7" x14ac:dyDescent="0.25">
      <c r="A9277" s="75" t="s">
        <v>4</v>
      </c>
      <c r="B9277">
        <v>0.75</v>
      </c>
      <c r="C9277" s="76" t="s">
        <v>87</v>
      </c>
      <c r="E9277">
        <f t="shared" ca="1" si="247"/>
        <v>0.21247502174144917</v>
      </c>
      <c r="F9277">
        <v>0.13154172560113153</v>
      </c>
      <c r="G9277">
        <f>AVERAGE(F$2:F9277)</f>
        <v>19818.104586792797</v>
      </c>
    </row>
    <row r="9278" spans="1:7" x14ac:dyDescent="0.25">
      <c r="A9278" s="75" t="s">
        <v>4</v>
      </c>
      <c r="B9278">
        <v>0.42857142857142855</v>
      </c>
      <c r="C9278" s="76" t="s">
        <v>88</v>
      </c>
      <c r="E9278">
        <f t="shared" ca="1" si="247"/>
        <v>8.3317981992860557E-2</v>
      </c>
      <c r="F9278">
        <v>0.995</v>
      </c>
      <c r="G9278">
        <f>AVERAGE(F$2:F9278)</f>
        <v>19815.968431830333</v>
      </c>
    </row>
    <row r="9279" spans="1:7" x14ac:dyDescent="0.25">
      <c r="A9279" s="75" t="s">
        <v>4</v>
      </c>
      <c r="B9279">
        <v>0.4</v>
      </c>
      <c r="C9279" s="76" t="s">
        <v>89</v>
      </c>
      <c r="E9279">
        <f t="shared" ca="1" si="247"/>
        <v>0.35013660783727163</v>
      </c>
      <c r="F9279">
        <v>2.0303030303030298</v>
      </c>
      <c r="G9279">
        <f>AVERAGE(F$2:F9279)</f>
        <v>19813.832848932208</v>
      </c>
    </row>
    <row r="9280" spans="1:7" x14ac:dyDescent="0.25">
      <c r="A9280" s="75" t="s">
        <v>4</v>
      </c>
      <c r="B9280">
        <v>0.8</v>
      </c>
      <c r="C9280" s="76" t="s">
        <v>90</v>
      </c>
      <c r="E9280">
        <f t="shared" ca="1" si="247"/>
        <v>0.16871189787400842</v>
      </c>
      <c r="F9280">
        <v>0.5</v>
      </c>
      <c r="G9280">
        <f>AVERAGE(F$2:F9280)</f>
        <v>19811.697561417506</v>
      </c>
    </row>
    <row r="9281" spans="1:7" x14ac:dyDescent="0.25">
      <c r="B9281">
        <v>21.727272727272727</v>
      </c>
      <c r="C9281" s="76" t="s">
        <v>81</v>
      </c>
      <c r="E9281">
        <f t="shared" ca="1" si="247"/>
        <v>0.33006242229312066</v>
      </c>
      <c r="F9281">
        <v>0.40334128878281622</v>
      </c>
      <c r="G9281">
        <f>AVERAGE(F$2:F9281)</f>
        <v>19809.562723678268</v>
      </c>
    </row>
    <row r="9282" spans="1:7" x14ac:dyDescent="0.25">
      <c r="A9282" s="75" t="s">
        <v>5</v>
      </c>
      <c r="B9282">
        <v>0</v>
      </c>
      <c r="C9282" s="76" t="s">
        <v>82</v>
      </c>
      <c r="E9282">
        <f t="shared" ref="E9282:E9345" ca="1" si="248">RAND()</f>
        <v>0.76367035578610365</v>
      </c>
      <c r="F9282">
        <v>1.1219512195121952</v>
      </c>
      <c r="G9282">
        <f>AVERAGE(F$2:F9282)</f>
        <v>19807.428423411868</v>
      </c>
    </row>
    <row r="9283" spans="1:7" x14ac:dyDescent="0.25">
      <c r="A9283" s="75" t="s">
        <v>5</v>
      </c>
      <c r="B9283">
        <v>0.96363636363636362</v>
      </c>
      <c r="C9283" s="76" t="s">
        <v>83</v>
      </c>
      <c r="E9283">
        <f t="shared" ca="1" si="248"/>
        <v>0.81075841956195605</v>
      </c>
      <c r="F9283">
        <v>0.25</v>
      </c>
      <c r="G9283">
        <f>AVERAGE(F$2:F9283)</f>
        <v>19805.294489084845</v>
      </c>
    </row>
    <row r="9284" spans="1:7" x14ac:dyDescent="0.25">
      <c r="A9284" s="75" t="s">
        <v>5</v>
      </c>
      <c r="B9284">
        <v>1.0833333333333333</v>
      </c>
      <c r="C9284" s="76" t="s">
        <v>84</v>
      </c>
      <c r="E9284">
        <f t="shared" ca="1" si="248"/>
        <v>0.36700731811760923</v>
      </c>
      <c r="F9284">
        <v>0.96332966629996331</v>
      </c>
      <c r="G9284">
        <f>AVERAGE(F$2:F9284)</f>
        <v>19803.16109135142</v>
      </c>
    </row>
    <row r="9285" spans="1:7" x14ac:dyDescent="0.25">
      <c r="A9285" s="75" t="s">
        <v>5</v>
      </c>
      <c r="B9285">
        <v>0.99444444444444446</v>
      </c>
      <c r="C9285" s="76" t="s">
        <v>85</v>
      </c>
      <c r="E9285">
        <f t="shared" ca="1" si="248"/>
        <v>0.51751378123542247</v>
      </c>
      <c r="F9285">
        <v>0.31687573115644402</v>
      </c>
      <c r="G9285">
        <f>AVERAGE(F$2:F9285)</f>
        <v>19801.028083572914</v>
      </c>
    </row>
    <row r="9286" spans="1:7" x14ac:dyDescent="0.25">
      <c r="A9286" s="75" t="s">
        <v>5</v>
      </c>
      <c r="B9286">
        <v>0.80430528375733856</v>
      </c>
      <c r="C9286" s="76" t="s">
        <v>86</v>
      </c>
      <c r="E9286">
        <f t="shared" ca="1" si="248"/>
        <v>0.1906499642459375</v>
      </c>
      <c r="F9286">
        <v>1.6954177897574123</v>
      </c>
      <c r="G9286">
        <f>AVERAGE(F$2:F9286)</f>
        <v>19798.895683716612</v>
      </c>
    </row>
    <row r="9287" spans="1:7" x14ac:dyDescent="0.25">
      <c r="A9287" s="75" t="s">
        <v>5</v>
      </c>
      <c r="B9287">
        <v>0.33333333333333331</v>
      </c>
      <c r="C9287" s="76" t="s">
        <v>87</v>
      </c>
      <c r="E9287">
        <f t="shared" ca="1" si="248"/>
        <v>0.51337136314850906</v>
      </c>
      <c r="F9287">
        <v>0.98611111111111116</v>
      </c>
      <c r="G9287">
        <f>AVERAGE(F$2:F9287)</f>
        <v>19796.763666747775</v>
      </c>
    </row>
    <row r="9288" spans="1:7" x14ac:dyDescent="0.25">
      <c r="A9288" s="75" t="s">
        <v>5</v>
      </c>
      <c r="B9288">
        <v>0.19047619047619047</v>
      </c>
      <c r="C9288" s="76" t="s">
        <v>88</v>
      </c>
      <c r="E9288">
        <f t="shared" ca="1" si="248"/>
        <v>0.40004967681144821</v>
      </c>
      <c r="F9288">
        <v>7.6086956521739135E-2</v>
      </c>
      <c r="G9288">
        <f>AVERAGE(F$2:F9288)</f>
        <v>19794.632010929989</v>
      </c>
    </row>
    <row r="9289" spans="1:7" x14ac:dyDescent="0.25">
      <c r="A9289" s="75" t="s">
        <v>5</v>
      </c>
      <c r="B9289">
        <v>0.9</v>
      </c>
      <c r="C9289" s="76" t="s">
        <v>89</v>
      </c>
      <c r="E9289">
        <f t="shared" ca="1" si="248"/>
        <v>0.49543737534950416</v>
      </c>
      <c r="F9289">
        <v>12.043478260869565</v>
      </c>
      <c r="G9289">
        <f>AVERAGE(F$2:F9289)</f>
        <v>19792.502102603903</v>
      </c>
    </row>
    <row r="9290" spans="1:7" x14ac:dyDescent="0.25">
      <c r="A9290" s="75" t="s">
        <v>5</v>
      </c>
      <c r="B9290">
        <v>0.92</v>
      </c>
      <c r="C9290" s="76" t="s">
        <v>90</v>
      </c>
      <c r="E9290">
        <f t="shared" ca="1" si="248"/>
        <v>0.18971931970499567</v>
      </c>
      <c r="F9290">
        <v>0.11111111111111099</v>
      </c>
      <c r="G9290">
        <f>AVERAGE(F$2:F9290)</f>
        <v>19790.371368295419</v>
      </c>
    </row>
    <row r="9291" spans="1:7" x14ac:dyDescent="0.25">
      <c r="B9291">
        <v>7.9772727272727275</v>
      </c>
      <c r="C9291" s="76" t="s">
        <v>81</v>
      </c>
      <c r="E9291">
        <f t="shared" ca="1" si="248"/>
        <v>0.16533656698803256</v>
      </c>
      <c r="F9291">
        <v>0.10869565217391298</v>
      </c>
      <c r="G9291">
        <f>AVERAGE(F$2:F9291)</f>
        <v>19788.241092442608</v>
      </c>
    </row>
    <row r="9292" spans="1:7" x14ac:dyDescent="0.25">
      <c r="A9292" s="75" t="s">
        <v>6</v>
      </c>
      <c r="B9292">
        <v>0.5</v>
      </c>
      <c r="C9292" s="76" t="s">
        <v>82</v>
      </c>
      <c r="E9292">
        <f t="shared" ca="1" si="248"/>
        <v>0.52461933610489897</v>
      </c>
      <c r="F9292">
        <v>0.17647058823529413</v>
      </c>
      <c r="G9292">
        <f>AVERAGE(F$2:F9292)</f>
        <v>19786.111282452093</v>
      </c>
    </row>
    <row r="9293" spans="1:7" x14ac:dyDescent="0.25">
      <c r="A9293" s="75" t="s">
        <v>6</v>
      </c>
      <c r="B9293">
        <v>13.545454545454545</v>
      </c>
      <c r="C9293" s="76" t="s">
        <v>83</v>
      </c>
      <c r="E9293">
        <f t="shared" ca="1" si="248"/>
        <v>1.1486904352380978E-2</v>
      </c>
      <c r="F9293">
        <v>0.93684210526315792</v>
      </c>
      <c r="G9293">
        <f>AVERAGE(F$2:F9293)</f>
        <v>19783.982012710341</v>
      </c>
    </row>
    <row r="9294" spans="1:7" x14ac:dyDescent="0.25">
      <c r="A9294" s="75" t="s">
        <v>6</v>
      </c>
      <c r="B9294">
        <v>0.16666666666666666</v>
      </c>
      <c r="C9294" s="76" t="s">
        <v>84</v>
      </c>
      <c r="E9294">
        <f t="shared" ca="1" si="248"/>
        <v>0.46232519858177112</v>
      </c>
      <c r="F9294">
        <v>0.87730061349693256</v>
      </c>
      <c r="G9294">
        <f>AVERAGE(F$2:F9294)</f>
        <v>19781.853194813852</v>
      </c>
    </row>
    <row r="9295" spans="1:7" x14ac:dyDescent="0.25">
      <c r="A9295" s="75" t="s">
        <v>6</v>
      </c>
      <c r="B9295">
        <v>0.97222222222222221</v>
      </c>
      <c r="C9295" s="76" t="s">
        <v>85</v>
      </c>
      <c r="E9295">
        <f t="shared" ca="1" si="248"/>
        <v>0.65476839562771394</v>
      </c>
      <c r="F9295">
        <v>5.8823529411764705E-2</v>
      </c>
      <c r="G9295">
        <f>AVERAGE(F$2:F9295)</f>
        <v>19779.724746958109</v>
      </c>
    </row>
    <row r="9296" spans="1:7" x14ac:dyDescent="0.25">
      <c r="A9296" s="75" t="s">
        <v>6</v>
      </c>
      <c r="B9296">
        <v>0.2172211350293542</v>
      </c>
      <c r="C9296" s="76" t="s">
        <v>86</v>
      </c>
      <c r="E9296">
        <f t="shared" ca="1" si="248"/>
        <v>0.32740376423871542</v>
      </c>
      <c r="F9296">
        <v>1.9999999999999996</v>
      </c>
      <c r="G9296">
        <f>AVERAGE(F$2:F9296)</f>
        <v>19777.596965920242</v>
      </c>
    </row>
    <row r="9297" spans="1:7" x14ac:dyDescent="0.25">
      <c r="A9297" s="75" t="s">
        <v>6</v>
      </c>
      <c r="B9297">
        <v>82.333333333333329</v>
      </c>
      <c r="C9297" s="76" t="s">
        <v>87</v>
      </c>
      <c r="E9297">
        <f t="shared" ca="1" si="248"/>
        <v>0.41028740171633826</v>
      </c>
      <c r="F9297">
        <v>5.115085916957133</v>
      </c>
      <c r="G9297">
        <f>AVERAGE(F$2:F9297)</f>
        <v>19775.469977766199</v>
      </c>
    </row>
    <row r="9298" spans="1:7" x14ac:dyDescent="0.25">
      <c r="A9298" s="75" t="s">
        <v>6</v>
      </c>
      <c r="B9298">
        <v>0.42857142857142855</v>
      </c>
      <c r="C9298" s="76" t="s">
        <v>88</v>
      </c>
      <c r="E9298">
        <f t="shared" ca="1" si="248"/>
        <v>2.7351288622451064E-2</v>
      </c>
      <c r="F9298">
        <v>0.20731707317073164</v>
      </c>
      <c r="G9298">
        <f>AVERAGE(F$2:F9298)</f>
        <v>19773.342919289196</v>
      </c>
    </row>
    <row r="9299" spans="1:7" x14ac:dyDescent="0.25">
      <c r="A9299" s="75" t="s">
        <v>6</v>
      </c>
      <c r="B9299">
        <v>0.75</v>
      </c>
      <c r="C9299" s="76" t="s">
        <v>89</v>
      </c>
      <c r="E9299">
        <f t="shared" ca="1" si="248"/>
        <v>0.42706895660958366</v>
      </c>
      <c r="F9299">
        <v>1.5</v>
      </c>
      <c r="G9299">
        <f>AVERAGE(F$2:F9299)</f>
        <v>19771.216457370581</v>
      </c>
    </row>
    <row r="9300" spans="1:7" x14ac:dyDescent="0.25">
      <c r="A9300" s="75" t="s">
        <v>6</v>
      </c>
      <c r="B9300">
        <v>0.96</v>
      </c>
      <c r="C9300" s="76" t="s">
        <v>90</v>
      </c>
      <c r="E9300">
        <f t="shared" ca="1" si="248"/>
        <v>0.13998888779996299</v>
      </c>
      <c r="F9300">
        <v>554.55555555555554</v>
      </c>
      <c r="G9300">
        <f>AVERAGE(F$2:F9300)</f>
        <v>19769.14992753922</v>
      </c>
    </row>
    <row r="9301" spans="1:7" x14ac:dyDescent="0.25">
      <c r="B9301">
        <v>0.31818181818181818</v>
      </c>
      <c r="C9301" s="76" t="s">
        <v>81</v>
      </c>
      <c r="E9301">
        <f t="shared" ca="1" si="248"/>
        <v>8.1448516590366116E-2</v>
      </c>
      <c r="F9301">
        <v>0.98310953466768014</v>
      </c>
      <c r="G9301">
        <f>AVERAGE(F$2:F9301)</f>
        <v>19767.024318203952</v>
      </c>
    </row>
    <row r="9302" spans="1:7" x14ac:dyDescent="0.25">
      <c r="A9302" s="75" t="s">
        <v>7</v>
      </c>
      <c r="B9302">
        <v>0.5</v>
      </c>
      <c r="C9302" s="76" t="s">
        <v>82</v>
      </c>
      <c r="E9302">
        <f t="shared" ca="1" si="248"/>
        <v>0.78260368594656893</v>
      </c>
      <c r="F9302">
        <v>0.5</v>
      </c>
      <c r="G9302">
        <f>AVERAGE(F$2:F9302)</f>
        <v>19764.899113998144</v>
      </c>
    </row>
    <row r="9303" spans="1:7" x14ac:dyDescent="0.25">
      <c r="A9303" s="75" t="s">
        <v>7</v>
      </c>
      <c r="B9303">
        <v>1.7272727272727273</v>
      </c>
      <c r="C9303" s="76" t="s">
        <v>83</v>
      </c>
      <c r="E9303">
        <f t="shared" ca="1" si="248"/>
        <v>0.10512261366838549</v>
      </c>
      <c r="F9303">
        <v>4</v>
      </c>
      <c r="G9303">
        <f>AVERAGE(F$2:F9303)</f>
        <v>19762.774742990405</v>
      </c>
    </row>
    <row r="9304" spans="1:7" x14ac:dyDescent="0.25">
      <c r="A9304" s="75" t="s">
        <v>7</v>
      </c>
      <c r="B9304">
        <v>0.33333333333333331</v>
      </c>
      <c r="C9304" s="76" t="s">
        <v>84</v>
      </c>
      <c r="E9304">
        <f t="shared" ca="1" si="248"/>
        <v>0.15805196564477642</v>
      </c>
      <c r="F9304">
        <v>9.0512540894220228E-2</v>
      </c>
      <c r="G9304">
        <f>AVERAGE(F$2:F9304)</f>
        <v>19760.650408449888</v>
      </c>
    </row>
    <row r="9305" spans="1:7" x14ac:dyDescent="0.25">
      <c r="A9305" s="75" t="s">
        <v>7</v>
      </c>
      <c r="B9305">
        <v>0.95833333333333337</v>
      </c>
      <c r="C9305" s="76" t="s">
        <v>85</v>
      </c>
      <c r="E9305">
        <f t="shared" ca="1" si="248"/>
        <v>0.25004518509750595</v>
      </c>
      <c r="F9305">
        <v>0.801452784503632</v>
      </c>
      <c r="G9305">
        <f>AVERAGE(F$2:F9305)</f>
        <v>19758.52660697142</v>
      </c>
    </row>
    <row r="9306" spans="1:7" x14ac:dyDescent="0.25">
      <c r="A9306" s="75" t="s">
        <v>7</v>
      </c>
      <c r="B9306">
        <v>0.95694716242661448</v>
      </c>
      <c r="C9306" s="76" t="s">
        <v>86</v>
      </c>
      <c r="E9306">
        <f t="shared" ca="1" si="248"/>
        <v>0.4098495220577143</v>
      </c>
      <c r="F9306">
        <v>0.89690721649484539</v>
      </c>
      <c r="G9306">
        <f>AVERAGE(F$2:F9306)</f>
        <v>19756.403272237432</v>
      </c>
    </row>
    <row r="9307" spans="1:7" x14ac:dyDescent="0.25">
      <c r="A9307" s="75" t="s">
        <v>7</v>
      </c>
      <c r="B9307">
        <v>0.33333333333333331</v>
      </c>
      <c r="C9307" s="76" t="s">
        <v>87</v>
      </c>
      <c r="E9307">
        <f t="shared" ca="1" si="248"/>
        <v>0.3874651716814691</v>
      </c>
      <c r="F9307">
        <v>0.89189189189189177</v>
      </c>
      <c r="G9307">
        <f>AVERAGE(F$2:F9307)</f>
        <v>19754.280393301222</v>
      </c>
    </row>
    <row r="9308" spans="1:7" x14ac:dyDescent="0.25">
      <c r="A9308" s="75" t="s">
        <v>7</v>
      </c>
      <c r="B9308">
        <v>0.90476190476190477</v>
      </c>
      <c r="C9308" s="76" t="s">
        <v>88</v>
      </c>
      <c r="E9308">
        <f t="shared" ca="1" si="248"/>
        <v>0.33818061086007523</v>
      </c>
      <c r="F9308">
        <v>11.521739130434783</v>
      </c>
      <c r="G9308">
        <f>AVERAGE(F$2:F9308)</f>
        <v>19752.159112689405</v>
      </c>
    </row>
    <row r="9309" spans="1:7" x14ac:dyDescent="0.25">
      <c r="A9309" s="75" t="s">
        <v>7</v>
      </c>
      <c r="B9309">
        <v>6.5</v>
      </c>
      <c r="C9309" s="76" t="s">
        <v>89</v>
      </c>
      <c r="E9309">
        <f t="shared" ca="1" si="248"/>
        <v>0.32257436486561397</v>
      </c>
      <c r="F9309">
        <v>2.9126213592233011E-2</v>
      </c>
      <c r="G9309">
        <f>AVERAGE(F$2:F9309)</f>
        <v>19750.037053172167</v>
      </c>
    </row>
    <row r="9310" spans="1:7" x14ac:dyDescent="0.25">
      <c r="A9310" s="75" t="s">
        <v>7</v>
      </c>
      <c r="B9310">
        <v>0.96799999999999997</v>
      </c>
      <c r="C9310" s="76" t="s">
        <v>90</v>
      </c>
      <c r="E9310">
        <f t="shared" ca="1" si="248"/>
        <v>1.2481862849031078E-2</v>
      </c>
      <c r="F9310">
        <v>0.24876441515650741</v>
      </c>
      <c r="G9310">
        <f>AVERAGE(F$2:F9310)</f>
        <v>19747.915473164783</v>
      </c>
    </row>
    <row r="9311" spans="1:7" x14ac:dyDescent="0.25">
      <c r="B9311">
        <v>21.727272727272727</v>
      </c>
      <c r="C9311" s="76" t="s">
        <v>81</v>
      </c>
      <c r="E9311">
        <f t="shared" ca="1" si="248"/>
        <v>0.51084001172852223</v>
      </c>
      <c r="F9311">
        <v>2.2729349230269251E-2</v>
      </c>
      <c r="G9311">
        <f>AVERAGE(F$2:F9311)</f>
        <v>19745.794324642353</v>
      </c>
    </row>
    <row r="9312" spans="1:7" x14ac:dyDescent="0.25">
      <c r="A9312" s="75" t="s">
        <v>8</v>
      </c>
      <c r="B9312">
        <v>0.75</v>
      </c>
      <c r="C9312" s="76" t="s">
        <v>82</v>
      </c>
      <c r="E9312">
        <f t="shared" ca="1" si="248"/>
        <v>0.44120789183667808</v>
      </c>
      <c r="F9312">
        <v>0.10714285714285708</v>
      </c>
      <c r="G9312">
        <f>AVERAGE(F$2:F9312)</f>
        <v>19743.673640807989</v>
      </c>
    </row>
    <row r="9313" spans="1:7" x14ac:dyDescent="0.25">
      <c r="A9313" s="75" t="s">
        <v>8</v>
      </c>
      <c r="B9313">
        <v>7.1818181818181817</v>
      </c>
      <c r="C9313" s="76" t="s">
        <v>83</v>
      </c>
      <c r="E9313">
        <f t="shared" ca="1" si="248"/>
        <v>0.22127438331864968</v>
      </c>
      <c r="F9313">
        <v>4.1666666666666664E-2</v>
      </c>
      <c r="G9313">
        <f>AVERAGE(F$2:F9313)</f>
        <v>19741.553405415572</v>
      </c>
    </row>
    <row r="9314" spans="1:7" x14ac:dyDescent="0.25">
      <c r="A9314" s="75" t="s">
        <v>8</v>
      </c>
      <c r="B9314">
        <v>124</v>
      </c>
      <c r="C9314" s="76" t="s">
        <v>84</v>
      </c>
      <c r="E9314">
        <f t="shared" ca="1" si="248"/>
        <v>0.95127592161674668</v>
      </c>
      <c r="F9314">
        <v>0.99888888888888894</v>
      </c>
      <c r="G9314">
        <f>AVERAGE(F$2:F9314)</f>
        <v>19739.433728134725</v>
      </c>
    </row>
    <row r="9315" spans="1:7" x14ac:dyDescent="0.25">
      <c r="A9315" s="75" t="s">
        <v>8</v>
      </c>
      <c r="B9315">
        <v>6.7777777777777777</v>
      </c>
      <c r="C9315" s="76" t="s">
        <v>85</v>
      </c>
      <c r="E9315">
        <f t="shared" ca="1" si="248"/>
        <v>0.36627493878143758</v>
      </c>
      <c r="F9315">
        <v>0.73658536585365852</v>
      </c>
      <c r="G9315">
        <f>AVERAGE(F$2:F9315)</f>
        <v>19737.314477850985</v>
      </c>
    </row>
    <row r="9316" spans="1:7" x14ac:dyDescent="0.25">
      <c r="A9316" s="75" t="s">
        <v>8</v>
      </c>
      <c r="B9316">
        <v>4.8708414872798436</v>
      </c>
      <c r="C9316" s="76" t="s">
        <v>86</v>
      </c>
      <c r="E9316">
        <f t="shared" ca="1" si="248"/>
        <v>0.61780525836142175</v>
      </c>
      <c r="F9316">
        <v>0.79569399908382954</v>
      </c>
      <c r="G9316">
        <f>AVERAGE(F$2:F9316)</f>
        <v>19735.195688931624</v>
      </c>
    </row>
    <row r="9317" spans="1:7" x14ac:dyDescent="0.25">
      <c r="A9317" s="75" t="s">
        <v>8</v>
      </c>
      <c r="B9317">
        <v>4.833333333333333</v>
      </c>
      <c r="C9317" s="76" t="s">
        <v>87</v>
      </c>
      <c r="E9317">
        <f t="shared" ca="1" si="248"/>
        <v>0.43518821292447285</v>
      </c>
      <c r="F9317">
        <v>1.5</v>
      </c>
      <c r="G9317">
        <f>AVERAGE(F$2:F9317)</f>
        <v>19733.07743048498</v>
      </c>
    </row>
    <row r="9318" spans="1:7" x14ac:dyDescent="0.25">
      <c r="A9318" s="75" t="s">
        <v>8</v>
      </c>
      <c r="B9318">
        <v>0.19047619047619047</v>
      </c>
      <c r="C9318" s="76" t="s">
        <v>88</v>
      </c>
      <c r="E9318">
        <f t="shared" ca="1" si="248"/>
        <v>0.98284542470684455</v>
      </c>
      <c r="F9318">
        <v>5.2631578947368474E-2</v>
      </c>
      <c r="G9318">
        <f>AVERAGE(F$2:F9318)</f>
        <v>19730.959471399558</v>
      </c>
    </row>
    <row r="9319" spans="1:7" x14ac:dyDescent="0.25">
      <c r="A9319" s="75" t="s">
        <v>8</v>
      </c>
      <c r="B9319">
        <v>0.5</v>
      </c>
      <c r="C9319" s="76" t="s">
        <v>89</v>
      </c>
      <c r="E9319">
        <f t="shared" ca="1" si="248"/>
        <v>0.59298823050889982</v>
      </c>
      <c r="F9319">
        <v>1.5146689019279129</v>
      </c>
      <c r="G9319">
        <f>AVERAGE(F$2:F9319)</f>
        <v>19728.842123813971</v>
      </c>
    </row>
    <row r="9320" spans="1:7" x14ac:dyDescent="0.25">
      <c r="A9320" s="75" t="s">
        <v>8</v>
      </c>
      <c r="B9320">
        <v>0.84</v>
      </c>
      <c r="C9320" s="76" t="s">
        <v>90</v>
      </c>
      <c r="E9320">
        <f t="shared" ca="1" si="248"/>
        <v>0.68067031859968863</v>
      </c>
      <c r="F9320">
        <v>0.33333333333333331</v>
      </c>
      <c r="G9320">
        <f>AVERAGE(F$2:F9320)</f>
        <v>19726.72510387723</v>
      </c>
    </row>
    <row r="9321" spans="1:7" x14ac:dyDescent="0.25">
      <c r="B9321">
        <v>10.363636363636363</v>
      </c>
      <c r="C9321" s="76" t="s">
        <v>81</v>
      </c>
      <c r="E9321">
        <f t="shared" ca="1" si="248"/>
        <v>0.93321159510897767</v>
      </c>
      <c r="F9321">
        <v>0</v>
      </c>
      <c r="G9321">
        <f>AVERAGE(F$2:F9321)</f>
        <v>19724.608502471237</v>
      </c>
    </row>
    <row r="9322" spans="1:7" x14ac:dyDescent="0.25">
      <c r="A9322" s="75" t="s">
        <v>9</v>
      </c>
      <c r="B9322">
        <v>0.75</v>
      </c>
      <c r="C9322" s="76" t="s">
        <v>82</v>
      </c>
      <c r="E9322">
        <f t="shared" ca="1" si="248"/>
        <v>0.99387102006054506</v>
      </c>
      <c r="F9322">
        <v>3.1373802535863388E-2</v>
      </c>
      <c r="G9322">
        <f>AVERAGE(F$2:F9322)</f>
        <v>19722.492358588748</v>
      </c>
    </row>
    <row r="9323" spans="1:7" x14ac:dyDescent="0.25">
      <c r="A9323" s="75" t="s">
        <v>9</v>
      </c>
      <c r="B9323">
        <v>0.81818181818181823</v>
      </c>
      <c r="C9323" s="76" t="s">
        <v>83</v>
      </c>
      <c r="E9323">
        <f t="shared" ca="1" si="248"/>
        <v>3.8165731051981067E-2</v>
      </c>
      <c r="F9323">
        <v>0.91228070175438591</v>
      </c>
      <c r="G9323">
        <f>AVERAGE(F$2:F9323)</f>
        <v>19720.376763214594</v>
      </c>
    </row>
    <row r="9324" spans="1:7" x14ac:dyDescent="0.25">
      <c r="A9324" s="75" t="s">
        <v>9</v>
      </c>
      <c r="B9324">
        <v>19.833333333333332</v>
      </c>
      <c r="C9324" s="76" t="s">
        <v>84</v>
      </c>
      <c r="E9324">
        <f t="shared" ca="1" si="248"/>
        <v>0.30885978432532879</v>
      </c>
      <c r="F9324">
        <v>0.5</v>
      </c>
      <c r="G9324">
        <f>AVERAGE(F$2:F9324)</f>
        <v>19718.261577462879</v>
      </c>
    </row>
    <row r="9325" spans="1:7" x14ac:dyDescent="0.25">
      <c r="A9325" s="75" t="s">
        <v>9</v>
      </c>
      <c r="B9325">
        <v>0.9966666666666667</v>
      </c>
      <c r="C9325" s="76" t="s">
        <v>85</v>
      </c>
      <c r="E9325">
        <f t="shared" ca="1" si="248"/>
        <v>0.58555607268950316</v>
      </c>
      <c r="F9325">
        <v>0.22109714031378658</v>
      </c>
      <c r="G9325">
        <f>AVERAGE(F$2:F9325)</f>
        <v>19716.146815506603</v>
      </c>
    </row>
    <row r="9326" spans="1:7" x14ac:dyDescent="0.25">
      <c r="A9326" s="75" t="s">
        <v>9</v>
      </c>
      <c r="B9326">
        <v>2.1526418786692758E-2</v>
      </c>
      <c r="C9326" s="76" t="s">
        <v>86</v>
      </c>
      <c r="E9326">
        <f t="shared" ca="1" si="248"/>
        <v>0.39719664279774436</v>
      </c>
      <c r="F9326">
        <v>0.58333333333333337</v>
      </c>
      <c r="G9326">
        <f>AVERAGE(F$2:F9326)</f>
        <v>19714.032545964281</v>
      </c>
    </row>
    <row r="9327" spans="1:7" x14ac:dyDescent="0.25">
      <c r="A9327" s="75" t="s">
        <v>9</v>
      </c>
      <c r="B9327">
        <v>0.8666666666666667</v>
      </c>
      <c r="C9327" s="76" t="s">
        <v>87</v>
      </c>
      <c r="E9327">
        <f t="shared" ca="1" si="248"/>
        <v>0.85216920103234062</v>
      </c>
      <c r="F9327">
        <v>5.6676272814601331E-2</v>
      </c>
      <c r="G9327">
        <f>AVERAGE(F$2:F9327)</f>
        <v>19711.918673364056</v>
      </c>
    </row>
    <row r="9328" spans="1:7" x14ac:dyDescent="0.25">
      <c r="A9328" s="75" t="s">
        <v>9</v>
      </c>
      <c r="B9328">
        <v>4.7619047619047616E-2</v>
      </c>
      <c r="C9328" s="76" t="s">
        <v>88</v>
      </c>
      <c r="E9328">
        <f t="shared" ca="1" si="248"/>
        <v>0.36359145064523279</v>
      </c>
      <c r="F9328">
        <v>0.21568627450980393</v>
      </c>
      <c r="G9328">
        <f>AVERAGE(F$2:F9328)</f>
        <v>19709.805271092468</v>
      </c>
    </row>
    <row r="9329" spans="1:7" x14ac:dyDescent="0.25">
      <c r="A9329" s="75" t="s">
        <v>9</v>
      </c>
      <c r="B9329">
        <v>14</v>
      </c>
      <c r="C9329" s="76" t="s">
        <v>89</v>
      </c>
      <c r="E9329">
        <f t="shared" ca="1" si="248"/>
        <v>0.33807356491593987</v>
      </c>
      <c r="F9329">
        <v>0.70663733039970655</v>
      </c>
      <c r="G9329">
        <f>AVERAGE(F$2:F9329)</f>
        <v>19707.692374583701</v>
      </c>
    </row>
    <row r="9330" spans="1:7" x14ac:dyDescent="0.25">
      <c r="A9330" s="75" t="s">
        <v>9</v>
      </c>
      <c r="B9330">
        <v>0.8</v>
      </c>
      <c r="C9330" s="76" t="s">
        <v>90</v>
      </c>
      <c r="E9330">
        <f t="shared" ca="1" si="248"/>
        <v>0.60138556077601313</v>
      </c>
      <c r="F9330">
        <v>3</v>
      </c>
      <c r="G9330">
        <f>AVERAGE(F$2:F9330)</f>
        <v>19705.580176880347</v>
      </c>
    </row>
    <row r="9331" spans="1:7" x14ac:dyDescent="0.25">
      <c r="B9331">
        <v>567.18181818181813</v>
      </c>
      <c r="C9331" s="76" t="s">
        <v>81</v>
      </c>
      <c r="E9331">
        <f t="shared" ca="1" si="248"/>
        <v>0.43770897535816367</v>
      </c>
      <c r="F9331">
        <v>0.98931623931623935</v>
      </c>
      <c r="G9331">
        <f>AVERAGE(F$2:F9331)</f>
        <v>19703.468216445122</v>
      </c>
    </row>
    <row r="9332" spans="1:7" x14ac:dyDescent="0.25">
      <c r="A9332" s="75" t="s">
        <v>10</v>
      </c>
      <c r="B9332">
        <v>0.25</v>
      </c>
      <c r="C9332" s="76" t="s">
        <v>82</v>
      </c>
      <c r="E9332">
        <f t="shared" ca="1" si="248"/>
        <v>0.95026093905174824</v>
      </c>
      <c r="F9332">
        <v>0.90215264187866928</v>
      </c>
      <c r="G9332">
        <f>AVERAGE(F$2:F9332)</f>
        <v>19701.356699344724</v>
      </c>
    </row>
    <row r="9333" spans="1:7" x14ac:dyDescent="0.25">
      <c r="A9333" s="75" t="s">
        <v>10</v>
      </c>
      <c r="B9333">
        <v>0.45454545454545453</v>
      </c>
      <c r="C9333" s="76" t="s">
        <v>83</v>
      </c>
      <c r="E9333">
        <f t="shared" ca="1" si="248"/>
        <v>0.7603819294339792</v>
      </c>
      <c r="F9333">
        <v>9.7744360902255689E-2</v>
      </c>
      <c r="G9333">
        <f>AVERAGE(F$2:F9333)</f>
        <v>19699.245548578012</v>
      </c>
    </row>
    <row r="9334" spans="1:7" x14ac:dyDescent="0.25">
      <c r="A9334" s="75" t="s">
        <v>10</v>
      </c>
      <c r="B9334">
        <v>0.25</v>
      </c>
      <c r="C9334" s="76" t="s">
        <v>84</v>
      </c>
      <c r="E9334">
        <f t="shared" ca="1" si="248"/>
        <v>0.83754207236819633</v>
      </c>
      <c r="F9334">
        <v>0.66799999999999993</v>
      </c>
      <c r="G9334">
        <f>AVERAGE(F$2:F9334)</f>
        <v>19697.134911317906</v>
      </c>
    </row>
    <row r="9335" spans="1:7" x14ac:dyDescent="0.25">
      <c r="A9335" s="75" t="s">
        <v>10</v>
      </c>
      <c r="B9335">
        <v>0.99861111111111112</v>
      </c>
      <c r="C9335" s="76" t="s">
        <v>85</v>
      </c>
      <c r="E9335">
        <f t="shared" ca="1" si="248"/>
        <v>0.20523730082310399</v>
      </c>
      <c r="F9335">
        <v>0.13043478260869565</v>
      </c>
      <c r="G9335">
        <f>AVERAGE(F$2:F9335)</f>
        <v>19695.024668712747</v>
      </c>
    </row>
    <row r="9336" spans="1:7" x14ac:dyDescent="0.25">
      <c r="A9336" s="75" t="s">
        <v>10</v>
      </c>
      <c r="B9336">
        <v>0.99021526418786687</v>
      </c>
      <c r="C9336" s="76" t="s">
        <v>86</v>
      </c>
      <c r="E9336">
        <f t="shared" ca="1" si="248"/>
        <v>0.58880182960036054</v>
      </c>
      <c r="F9336">
        <v>7.1428571428571494E-2</v>
      </c>
      <c r="G9336">
        <f>AVERAGE(F$2:F9336)</f>
        <v>19692.914871900735</v>
      </c>
    </row>
    <row r="9337" spans="1:7" x14ac:dyDescent="0.25">
      <c r="A9337" s="75" t="s">
        <v>10</v>
      </c>
      <c r="B9337">
        <v>0.83333333333333337</v>
      </c>
      <c r="C9337" s="76" t="s">
        <v>87</v>
      </c>
      <c r="E9337">
        <f t="shared" ca="1" si="248"/>
        <v>0.48173939635503094</v>
      </c>
      <c r="F9337">
        <v>20.428571428571431</v>
      </c>
      <c r="G9337">
        <f>AVERAGE(F$2:F9337)</f>
        <v>19690.807707558353</v>
      </c>
    </row>
    <row r="9338" spans="1:7" x14ac:dyDescent="0.25">
      <c r="A9338" s="75" t="s">
        <v>10</v>
      </c>
      <c r="B9338">
        <v>1.1428571428571428</v>
      </c>
      <c r="C9338" s="76" t="s">
        <v>88</v>
      </c>
      <c r="E9338">
        <f t="shared" ca="1" si="248"/>
        <v>0.29927230513304859</v>
      </c>
      <c r="F9338">
        <v>27776.777777777777</v>
      </c>
      <c r="G9338">
        <f>AVERAGE(F$2:F9338)</f>
        <v>19691.673721274776</v>
      </c>
    </row>
    <row r="9339" spans="1:7" x14ac:dyDescent="0.25">
      <c r="A9339" s="75" t="s">
        <v>10</v>
      </c>
      <c r="B9339">
        <v>0.92500000000000004</v>
      </c>
      <c r="C9339" s="76" t="s">
        <v>89</v>
      </c>
      <c r="E9339">
        <f t="shared" ca="1" si="248"/>
        <v>0.4767800632547744</v>
      </c>
      <c r="F9339">
        <v>0.88524590163934425</v>
      </c>
      <c r="G9339">
        <f>AVERAGE(F$2:F9339)</f>
        <v>19689.565048274628</v>
      </c>
    </row>
    <row r="9340" spans="1:7" x14ac:dyDescent="0.25">
      <c r="A9340" s="75" t="s">
        <v>10</v>
      </c>
      <c r="B9340">
        <v>0.84</v>
      </c>
      <c r="C9340" s="76" t="s">
        <v>90</v>
      </c>
      <c r="E9340">
        <f t="shared" ca="1" si="248"/>
        <v>0.55027717333355697</v>
      </c>
      <c r="F9340">
        <v>0.76190476190476186</v>
      </c>
      <c r="G9340">
        <f>AVERAGE(F$2:F9340)</f>
        <v>19687.456813651701</v>
      </c>
    </row>
    <row r="9341" spans="1:7" x14ac:dyDescent="0.25">
      <c r="B9341">
        <v>67.181818181818187</v>
      </c>
      <c r="C9341" s="76" t="s">
        <v>81</v>
      </c>
      <c r="E9341">
        <f t="shared" ca="1" si="248"/>
        <v>0.15514899860434772</v>
      </c>
      <c r="F9341">
        <v>11.500000000000002</v>
      </c>
      <c r="G9341">
        <f>AVERAGE(F$2:F9341)</f>
        <v>19685.350180159876</v>
      </c>
    </row>
    <row r="9342" spans="1:7" x14ac:dyDescent="0.25">
      <c r="A9342" s="75" t="s">
        <v>11</v>
      </c>
      <c r="B9342">
        <v>0.5</v>
      </c>
      <c r="C9342" s="76" t="s">
        <v>82</v>
      </c>
      <c r="E9342">
        <f t="shared" ca="1" si="248"/>
        <v>0.99220939319263701</v>
      </c>
      <c r="F9342">
        <v>0.45945945945945948</v>
      </c>
      <c r="G9342">
        <f>AVERAGE(F$2:F9342)</f>
        <v>19683.242815774833</v>
      </c>
    </row>
    <row r="9343" spans="1:7" x14ac:dyDescent="0.25">
      <c r="A9343" s="75" t="s">
        <v>11</v>
      </c>
      <c r="B9343">
        <v>0.96363636363636362</v>
      </c>
      <c r="C9343" s="76" t="s">
        <v>83</v>
      </c>
      <c r="E9343">
        <f t="shared" ca="1" si="248"/>
        <v>0.53971434896215853</v>
      </c>
      <c r="F9343">
        <v>0.5</v>
      </c>
      <c r="G9343">
        <f>AVERAGE(F$2:F9343)</f>
        <v>19681.135906888536</v>
      </c>
    </row>
    <row r="9344" spans="1:7" x14ac:dyDescent="0.25">
      <c r="A9344" s="75" t="s">
        <v>11</v>
      </c>
      <c r="B9344">
        <v>32.333333333333336</v>
      </c>
      <c r="C9344" s="76" t="s">
        <v>84</v>
      </c>
      <c r="E9344">
        <f t="shared" ca="1" si="248"/>
        <v>0.29762733320877699</v>
      </c>
      <c r="F9344">
        <v>0.87804878048780488</v>
      </c>
      <c r="G9344">
        <f>AVERAGE(F$2:F9344)</f>
        <v>19679.029489478911</v>
      </c>
    </row>
    <row r="9345" spans="1:7" x14ac:dyDescent="0.25">
      <c r="A9345" s="75" t="s">
        <v>11</v>
      </c>
      <c r="B9345">
        <v>0.86111111111111116</v>
      </c>
      <c r="C9345" s="76" t="s">
        <v>85</v>
      </c>
      <c r="E9345">
        <f t="shared" ca="1" si="248"/>
        <v>0.62010299165440463</v>
      </c>
      <c r="F9345">
        <v>0.1650485436893204</v>
      </c>
      <c r="G9345">
        <f>AVERAGE(F$2:F9345)</f>
        <v>19676.923446623503</v>
      </c>
    </row>
    <row r="9346" spans="1:7" x14ac:dyDescent="0.25">
      <c r="A9346" s="75" t="s">
        <v>11</v>
      </c>
      <c r="B9346">
        <v>0.89236790606653615</v>
      </c>
      <c r="C9346" s="76" t="s">
        <v>86</v>
      </c>
      <c r="E9346">
        <f t="shared" ref="E9346:E9409" ca="1" si="249">RAND()</f>
        <v>0.317299134654494</v>
      </c>
      <c r="F9346">
        <v>0.81707317073170727</v>
      </c>
      <c r="G9346">
        <f>AVERAGE(F$2:F9346)</f>
        <v>19674.817924272142</v>
      </c>
    </row>
    <row r="9347" spans="1:7" x14ac:dyDescent="0.25">
      <c r="A9347" s="75" t="s">
        <v>11</v>
      </c>
      <c r="B9347">
        <v>0.66666666666666663</v>
      </c>
      <c r="C9347" s="76" t="s">
        <v>87</v>
      </c>
      <c r="E9347">
        <f t="shared" ca="1" si="249"/>
        <v>0.80774995118278758</v>
      </c>
      <c r="F9347">
        <v>0.46483180428134563</v>
      </c>
      <c r="G9347">
        <f>AVERAGE(F$2:F9347)</f>
        <v>19672.712814803657</v>
      </c>
    </row>
    <row r="9348" spans="1:7" x14ac:dyDescent="0.25">
      <c r="A9348" s="75" t="s">
        <v>11</v>
      </c>
      <c r="B9348">
        <v>0.42857142857142855</v>
      </c>
      <c r="C9348" s="76" t="s">
        <v>88</v>
      </c>
      <c r="E9348">
        <f t="shared" ca="1" si="249"/>
        <v>0.64599232358178005</v>
      </c>
      <c r="F9348">
        <v>0.41176470588235292</v>
      </c>
      <c r="G9348">
        <f>AVERAGE(F$2:F9348)</f>
        <v>19670.608150093045</v>
      </c>
    </row>
    <row r="9349" spans="1:7" x14ac:dyDescent="0.25">
      <c r="A9349" s="75" t="s">
        <v>11</v>
      </c>
      <c r="B9349">
        <v>0.99</v>
      </c>
      <c r="C9349" s="76" t="s">
        <v>89</v>
      </c>
      <c r="E9349">
        <f t="shared" ca="1" si="249"/>
        <v>0.41776251314282919</v>
      </c>
      <c r="F9349">
        <v>0.58333333333333337</v>
      </c>
      <c r="G9349">
        <f>AVERAGE(F$2:F9349)</f>
        <v>19668.503954027925</v>
      </c>
    </row>
    <row r="9350" spans="1:7" x14ac:dyDescent="0.25">
      <c r="A9350" s="75" t="s">
        <v>11</v>
      </c>
      <c r="B9350">
        <v>0.92</v>
      </c>
      <c r="C9350" s="76" t="s">
        <v>90</v>
      </c>
      <c r="E9350">
        <f t="shared" ca="1" si="249"/>
        <v>0.12880773029801873</v>
      </c>
      <c r="F9350">
        <v>0.5</v>
      </c>
      <c r="G9350">
        <f>AVERAGE(F$2:F9350)</f>
        <v>19666.400199192751</v>
      </c>
    </row>
    <row r="9351" spans="1:7" x14ac:dyDescent="0.25">
      <c r="B9351">
        <v>362.63636363636363</v>
      </c>
      <c r="C9351" s="76" t="s">
        <v>81</v>
      </c>
      <c r="E9351">
        <f t="shared" ca="1" si="249"/>
        <v>0.91955609386797765</v>
      </c>
      <c r="F9351">
        <v>0.85</v>
      </c>
      <c r="G9351">
        <f>AVERAGE(F$2:F9351)</f>
        <v>19664.296931791767</v>
      </c>
    </row>
    <row r="9352" spans="1:7" x14ac:dyDescent="0.25">
      <c r="A9352" s="75" t="s">
        <v>12</v>
      </c>
      <c r="B9352">
        <v>0.25</v>
      </c>
      <c r="C9352" s="76" t="s">
        <v>82</v>
      </c>
      <c r="E9352">
        <f t="shared" ca="1" si="249"/>
        <v>0.89864749025358337</v>
      </c>
      <c r="F9352">
        <v>0.66666666666666663</v>
      </c>
      <c r="G9352">
        <f>AVERAGE(F$2:F9352)</f>
        <v>19662.194094633694</v>
      </c>
    </row>
    <row r="9353" spans="1:7" x14ac:dyDescent="0.25">
      <c r="A9353" s="75" t="s">
        <v>12</v>
      </c>
      <c r="B9353">
        <v>0.90909090909090906</v>
      </c>
      <c r="C9353" s="76" t="s">
        <v>83</v>
      </c>
      <c r="E9353">
        <f t="shared" ca="1" si="249"/>
        <v>0.22985758508942411</v>
      </c>
      <c r="F9353">
        <v>0.48979591836734698</v>
      </c>
      <c r="G9353">
        <f>AVERAGE(F$2:F9353)</f>
        <v>19660.091688271557</v>
      </c>
    </row>
    <row r="9354" spans="1:7" x14ac:dyDescent="0.25">
      <c r="A9354" s="75" t="s">
        <v>12</v>
      </c>
      <c r="B9354">
        <v>0.16666666666666666</v>
      </c>
      <c r="C9354" s="76" t="s">
        <v>84</v>
      </c>
      <c r="E9354">
        <f t="shared" ca="1" si="249"/>
        <v>6.5109803449151848E-2</v>
      </c>
      <c r="F9354">
        <v>0.53846153846153844</v>
      </c>
      <c r="G9354">
        <f>AVERAGE(F$2:F9354)</f>
        <v>19657.989736680975</v>
      </c>
    </row>
    <row r="9355" spans="1:7" x14ac:dyDescent="0.25">
      <c r="A9355" s="75" t="s">
        <v>12</v>
      </c>
      <c r="B9355">
        <v>0.72222222222222221</v>
      </c>
      <c r="C9355" s="76" t="s">
        <v>85</v>
      </c>
      <c r="E9355">
        <f t="shared" ca="1" si="249"/>
        <v>0.53253567634786092</v>
      </c>
      <c r="F9355">
        <v>0.42857142857142855</v>
      </c>
      <c r="G9355">
        <f>AVERAGE(F$2:F9355)</f>
        <v>19655.888222765509</v>
      </c>
    </row>
    <row r="9356" spans="1:7" x14ac:dyDescent="0.25">
      <c r="A9356" s="75" t="s">
        <v>12</v>
      </c>
      <c r="B9356">
        <v>0.9943248532289628</v>
      </c>
      <c r="C9356" s="76" t="s">
        <v>86</v>
      </c>
      <c r="E9356">
        <f t="shared" ca="1" si="249"/>
        <v>0.34308404307658225</v>
      </c>
      <c r="F9356">
        <v>1</v>
      </c>
      <c r="G9356">
        <f>AVERAGE(F$2:F9356)</f>
        <v>19653.787219214173</v>
      </c>
    </row>
    <row r="9357" spans="1:7" x14ac:dyDescent="0.25">
      <c r="A9357" s="75" t="s">
        <v>12</v>
      </c>
      <c r="B9357">
        <v>0.16666666666666666</v>
      </c>
      <c r="C9357" s="76" t="s">
        <v>87</v>
      </c>
      <c r="E9357">
        <f t="shared" ca="1" si="249"/>
        <v>0.37082297338783898</v>
      </c>
      <c r="F9357">
        <v>0.8292682926829269</v>
      </c>
      <c r="G9357">
        <f>AVERAGE(F$2:F9357)</f>
        <v>19651.686646538787</v>
      </c>
    </row>
    <row r="9358" spans="1:7" x14ac:dyDescent="0.25">
      <c r="A9358" s="75" t="s">
        <v>12</v>
      </c>
      <c r="B9358">
        <v>4.7619047619047616E-2</v>
      </c>
      <c r="C9358" s="76" t="s">
        <v>88</v>
      </c>
      <c r="E9358">
        <f t="shared" ca="1" si="249"/>
        <v>0.84390398055809146</v>
      </c>
      <c r="F9358">
        <v>0.37362637362637369</v>
      </c>
      <c r="G9358">
        <f>AVERAGE(F$2:F9358)</f>
        <v>19649.586474152322</v>
      </c>
    </row>
    <row r="9359" spans="1:7" x14ac:dyDescent="0.25">
      <c r="A9359" s="75" t="s">
        <v>12</v>
      </c>
      <c r="B9359">
        <v>0.98499999999999999</v>
      </c>
      <c r="C9359" s="76" t="s">
        <v>89</v>
      </c>
      <c r="E9359">
        <f t="shared" ca="1" si="249"/>
        <v>0.62176625687129938</v>
      </c>
      <c r="F9359">
        <v>0.63265306122448983</v>
      </c>
      <c r="G9359">
        <f>AVERAGE(F$2:F9359)</f>
        <v>19647.48677829625</v>
      </c>
    </row>
    <row r="9360" spans="1:7" x14ac:dyDescent="0.25">
      <c r="A9360" s="75" t="s">
        <v>12</v>
      </c>
      <c r="B9360">
        <v>0.98</v>
      </c>
      <c r="C9360" s="76" t="s">
        <v>90</v>
      </c>
      <c r="E9360">
        <f t="shared" ca="1" si="249"/>
        <v>3.8910567860439227E-2</v>
      </c>
      <c r="F9360">
        <v>4.376344086021505</v>
      </c>
      <c r="G9360">
        <f>AVERAGE(F$2:F9360)</f>
        <v>19645.387931150806</v>
      </c>
    </row>
    <row r="9361" spans="1:7" x14ac:dyDescent="0.25">
      <c r="B9361">
        <v>1.8409090909090908</v>
      </c>
      <c r="C9361" s="76" t="s">
        <v>81</v>
      </c>
      <c r="E9361">
        <f t="shared" ca="1" si="249"/>
        <v>0.82302791635608863</v>
      </c>
      <c r="F9361">
        <v>7.019246190858059</v>
      </c>
      <c r="G9361">
        <f>AVERAGE(F$2:F9361)</f>
        <v>19643.28981483831</v>
      </c>
    </row>
    <row r="9362" spans="1:7" x14ac:dyDescent="0.25">
      <c r="A9362" s="75" t="s">
        <v>13</v>
      </c>
      <c r="B9362">
        <v>0.875</v>
      </c>
      <c r="C9362" s="76" t="s">
        <v>82</v>
      </c>
      <c r="E9362">
        <f t="shared" ca="1" si="249"/>
        <v>9.1388184433463304E-2</v>
      </c>
      <c r="F9362">
        <v>2.0303030303030303</v>
      </c>
      <c r="G9362">
        <f>AVERAGE(F$2:F9362)</f>
        <v>19641.191613843566</v>
      </c>
    </row>
    <row r="9363" spans="1:7" x14ac:dyDescent="0.25">
      <c r="A9363" s="75" t="s">
        <v>13</v>
      </c>
      <c r="B9363">
        <v>0.81818181818181823</v>
      </c>
      <c r="C9363" s="76" t="s">
        <v>83</v>
      </c>
      <c r="E9363">
        <f t="shared" ca="1" si="249"/>
        <v>0.66310218577841706</v>
      </c>
      <c r="F9363">
        <v>0.84</v>
      </c>
      <c r="G9363">
        <f>AVERAGE(F$2:F9363)</f>
        <v>19639.093733944632</v>
      </c>
    </row>
    <row r="9364" spans="1:7" x14ac:dyDescent="0.25">
      <c r="A9364" s="75" t="s">
        <v>13</v>
      </c>
      <c r="B9364">
        <v>83333332.333333328</v>
      </c>
      <c r="C9364" s="76" t="s">
        <v>84</v>
      </c>
      <c r="E9364">
        <f t="shared" ca="1" si="249"/>
        <v>0.881058744734041</v>
      </c>
      <c r="F9364">
        <v>0.9</v>
      </c>
      <c r="G9364">
        <f>AVERAGE(F$2:F9364)</f>
        <v>19636.996308575206</v>
      </c>
    </row>
    <row r="9365" spans="1:7" x14ac:dyDescent="0.25">
      <c r="A9365" s="75" t="s">
        <v>13</v>
      </c>
      <c r="B9365">
        <v>0.91666666666666663</v>
      </c>
      <c r="C9365" s="76" t="s">
        <v>85</v>
      </c>
      <c r="E9365">
        <f t="shared" ca="1" si="249"/>
        <v>0.1080063269326037</v>
      </c>
      <c r="F9365">
        <v>0.88604651162790693</v>
      </c>
      <c r="G9365">
        <f>AVERAGE(F$2:F9365)</f>
        <v>19634.899329692027</v>
      </c>
    </row>
    <row r="9366" spans="1:7" x14ac:dyDescent="0.25">
      <c r="A9366" s="75" t="s">
        <v>13</v>
      </c>
      <c r="B9366">
        <v>0.96575342465753422</v>
      </c>
      <c r="C9366" s="76" t="s">
        <v>86</v>
      </c>
      <c r="E9366">
        <f t="shared" ca="1" si="249"/>
        <v>0.91598480861379306</v>
      </c>
      <c r="F9366">
        <v>0.73370319001386963</v>
      </c>
      <c r="G9366">
        <f>AVERAGE(F$2:F9366)</f>
        <v>19632.802782374729</v>
      </c>
    </row>
    <row r="9367" spans="1:7" x14ac:dyDescent="0.25">
      <c r="A9367" s="75" t="s">
        <v>13</v>
      </c>
      <c r="B9367">
        <v>0.66666666666666663</v>
      </c>
      <c r="C9367" s="76" t="s">
        <v>87</v>
      </c>
      <c r="E9367">
        <f t="shared" ca="1" si="249"/>
        <v>0.44672871240154699</v>
      </c>
      <c r="F9367">
        <v>5.005005005005005E-4</v>
      </c>
      <c r="G9367">
        <f>AVERAGE(F$2:F9367)</f>
        <v>19630.706604467203</v>
      </c>
    </row>
    <row r="9368" spans="1:7" x14ac:dyDescent="0.25">
      <c r="A9368" s="75" t="s">
        <v>13</v>
      </c>
      <c r="B9368">
        <v>0.2857142857142857</v>
      </c>
      <c r="C9368" s="76" t="s">
        <v>88</v>
      </c>
      <c r="E9368">
        <f t="shared" ca="1" si="249"/>
        <v>0.82706812253437578</v>
      </c>
      <c r="F9368">
        <v>0.97499999999999998</v>
      </c>
      <c r="G9368">
        <f>AVERAGE(F$2:F9368)</f>
        <v>19628.610978161614</v>
      </c>
    </row>
    <row r="9369" spans="1:7" x14ac:dyDescent="0.25">
      <c r="A9369" s="75" t="s">
        <v>13</v>
      </c>
      <c r="B9369">
        <v>0.98499999999999999</v>
      </c>
      <c r="C9369" s="76" t="s">
        <v>89</v>
      </c>
      <c r="E9369">
        <f t="shared" ca="1" si="249"/>
        <v>0.81171763532107655</v>
      </c>
      <c r="F9369">
        <v>9</v>
      </c>
      <c r="G9369">
        <f>AVERAGE(F$2:F9369)</f>
        <v>19626.516655896652</v>
      </c>
    </row>
    <row r="9370" spans="1:7" x14ac:dyDescent="0.25">
      <c r="A9370" s="75" t="s">
        <v>13</v>
      </c>
      <c r="B9370">
        <v>0.92</v>
      </c>
      <c r="C9370" s="76" t="s">
        <v>90</v>
      </c>
      <c r="E9370">
        <f t="shared" ca="1" si="249"/>
        <v>0.68045958938268858</v>
      </c>
      <c r="F9370">
        <v>0.35135135135135137</v>
      </c>
      <c r="G9370">
        <f>AVERAGE(F$2:F9370)</f>
        <v>19624.421857593254</v>
      </c>
    </row>
    <row r="9371" spans="1:7" x14ac:dyDescent="0.25">
      <c r="B9371">
        <v>0.70454545454545459</v>
      </c>
      <c r="C9371" s="76" t="s">
        <v>81</v>
      </c>
      <c r="E9371">
        <f t="shared" ca="1" si="249"/>
        <v>0.763790910568105</v>
      </c>
      <c r="F9371">
        <v>3.2573289902280132E-4</v>
      </c>
      <c r="G9371">
        <f>AVERAGE(F$2:F9371)</f>
        <v>19622.327468955915</v>
      </c>
    </row>
    <row r="9372" spans="1:7" x14ac:dyDescent="0.25">
      <c r="A9372" s="75" t="s">
        <v>14</v>
      </c>
      <c r="B9372">
        <v>0.875</v>
      </c>
      <c r="C9372" s="76" t="s">
        <v>82</v>
      </c>
      <c r="E9372">
        <f t="shared" ca="1" si="249"/>
        <v>0.10036301819395577</v>
      </c>
      <c r="F9372">
        <v>0.29870129870129869</v>
      </c>
      <c r="G9372">
        <f>AVERAGE(F$2:F9372)</f>
        <v>19620.233559152515</v>
      </c>
    </row>
    <row r="9373" spans="1:7" x14ac:dyDescent="0.25">
      <c r="A9373" s="75" t="s">
        <v>14</v>
      </c>
      <c r="B9373">
        <v>0.89090909090909087</v>
      </c>
      <c r="C9373" s="76" t="s">
        <v>83</v>
      </c>
      <c r="E9373">
        <f t="shared" ca="1" si="249"/>
        <v>0.48894250583568821</v>
      </c>
      <c r="F9373">
        <v>1.089864158829676</v>
      </c>
      <c r="G9373">
        <f>AVERAGE(F$2:F9373)</f>
        <v>19618.140180610582</v>
      </c>
    </row>
    <row r="9374" spans="1:7" x14ac:dyDescent="0.25">
      <c r="A9374" s="75" t="s">
        <v>14</v>
      </c>
      <c r="B9374">
        <v>83333332.333333328</v>
      </c>
      <c r="C9374" s="76" t="s">
        <v>84</v>
      </c>
      <c r="E9374">
        <f t="shared" ca="1" si="249"/>
        <v>0.69397391777641659</v>
      </c>
      <c r="F9374">
        <v>0.19474313022700118</v>
      </c>
      <c r="G9374">
        <f>AVERAGE(F$2:F9374)</f>
        <v>19616.047153251413</v>
      </c>
    </row>
    <row r="9375" spans="1:7" x14ac:dyDescent="0.25">
      <c r="A9375" s="75" t="s">
        <v>14</v>
      </c>
      <c r="B9375">
        <v>0.94861111111111107</v>
      </c>
      <c r="C9375" s="76" t="s">
        <v>85</v>
      </c>
      <c r="E9375">
        <f t="shared" ca="1" si="249"/>
        <v>0.51272671879335341</v>
      </c>
      <c r="F9375">
        <v>0.77935943060498225</v>
      </c>
      <c r="G9375">
        <f>AVERAGE(F$2:F9375)</f>
        <v>19613.954634818107</v>
      </c>
    </row>
    <row r="9376" spans="1:7" x14ac:dyDescent="0.25">
      <c r="A9376" s="75" t="s">
        <v>14</v>
      </c>
      <c r="B9376">
        <v>0.97064579256360073</v>
      </c>
      <c r="C9376" s="76" t="s">
        <v>86</v>
      </c>
      <c r="E9376">
        <f t="shared" ca="1" si="249"/>
        <v>0.63794834375512155</v>
      </c>
      <c r="F9376">
        <v>9</v>
      </c>
      <c r="G9376">
        <f>AVERAGE(F$2:F9376)</f>
        <v>19611.86343965706</v>
      </c>
    </row>
    <row r="9377" spans="1:7" x14ac:dyDescent="0.25">
      <c r="A9377" s="75" t="s">
        <v>14</v>
      </c>
      <c r="B9377">
        <v>0.25</v>
      </c>
      <c r="C9377" s="76" t="s">
        <v>87</v>
      </c>
      <c r="E9377">
        <f t="shared" ca="1" si="249"/>
        <v>0.93511684530595629</v>
      </c>
      <c r="F9377">
        <v>1.2222222222222223</v>
      </c>
      <c r="G9377">
        <f>AVERAGE(F$2:F9377)</f>
        <v>19609.771861028919</v>
      </c>
    </row>
    <row r="9378" spans="1:7" x14ac:dyDescent="0.25">
      <c r="A9378" s="75" t="s">
        <v>14</v>
      </c>
      <c r="B9378">
        <v>0.38095238095238093</v>
      </c>
      <c r="C9378" s="76" t="s">
        <v>88</v>
      </c>
      <c r="E9378">
        <f t="shared" ca="1" si="249"/>
        <v>0.15484805200763885</v>
      </c>
      <c r="F9378">
        <v>4</v>
      </c>
      <c r="G9378">
        <f>AVERAGE(F$2:F9378)</f>
        <v>19607.681024742149</v>
      </c>
    </row>
    <row r="9379" spans="1:7" x14ac:dyDescent="0.25">
      <c r="A9379" s="75" t="s">
        <v>14</v>
      </c>
      <c r="B9379">
        <v>0.99</v>
      </c>
      <c r="C9379" s="76" t="s">
        <v>89</v>
      </c>
      <c r="E9379">
        <f t="shared" ca="1" si="249"/>
        <v>0.64803597126286128</v>
      </c>
      <c r="F9379">
        <v>0.875</v>
      </c>
      <c r="G9379">
        <f>AVERAGE(F$2:F9379)</f>
        <v>19605.590301131066</v>
      </c>
    </row>
    <row r="9380" spans="1:7" x14ac:dyDescent="0.25">
      <c r="A9380" s="75" t="s">
        <v>14</v>
      </c>
      <c r="B9380">
        <v>0.92400000000000004</v>
      </c>
      <c r="C9380" s="76" t="s">
        <v>90</v>
      </c>
      <c r="E9380">
        <f t="shared" ca="1" si="249"/>
        <v>0.39240838369944364</v>
      </c>
      <c r="F9380">
        <v>0.18032786885245897</v>
      </c>
      <c r="G9380">
        <f>AVERAGE(F$2:F9380)</f>
        <v>19603.49994928404</v>
      </c>
    </row>
    <row r="9381" spans="1:7" x14ac:dyDescent="0.25">
      <c r="B9381">
        <v>5.8181818181818183</v>
      </c>
      <c r="C9381" s="76" t="s">
        <v>81</v>
      </c>
      <c r="E9381">
        <f t="shared" ca="1" si="249"/>
        <v>0.28608592116779019</v>
      </c>
      <c r="F9381">
        <v>0.9642857142857143</v>
      </c>
      <c r="G9381">
        <f>AVERAGE(F$2:F9381)</f>
        <v>19601.410126718623</v>
      </c>
    </row>
    <row r="9382" spans="1:7" x14ac:dyDescent="0.25">
      <c r="A9382" s="75" t="s">
        <v>15</v>
      </c>
      <c r="B9382">
        <v>0.375</v>
      </c>
      <c r="C9382" s="76" t="s">
        <v>82</v>
      </c>
      <c r="E9382">
        <f t="shared" ca="1" si="249"/>
        <v>0.91687999084744498</v>
      </c>
      <c r="F9382">
        <v>0.75746924428822482</v>
      </c>
      <c r="G9382">
        <f>AVERAGE(F$2:F9382)</f>
        <v>19599.320727650564</v>
      </c>
    </row>
    <row r="9383" spans="1:7" x14ac:dyDescent="0.25">
      <c r="A9383" s="75" t="s">
        <v>15</v>
      </c>
      <c r="B9383">
        <v>0.94545454545454544</v>
      </c>
      <c r="C9383" s="76" t="s">
        <v>83</v>
      </c>
      <c r="E9383">
        <f t="shared" ca="1" si="249"/>
        <v>0.85224769485508234</v>
      </c>
      <c r="F9383">
        <v>4</v>
      </c>
      <c r="G9383">
        <f>AVERAGE(F$2:F9383)</f>
        <v>19597.232119600292</v>
      </c>
    </row>
    <row r="9384" spans="1:7" x14ac:dyDescent="0.25">
      <c r="A9384" s="75" t="s">
        <v>15</v>
      </c>
      <c r="B9384">
        <v>9.4166666666666661</v>
      </c>
      <c r="C9384" s="76" t="s">
        <v>84</v>
      </c>
      <c r="E9384">
        <f t="shared" ca="1" si="249"/>
        <v>0.23954486177621448</v>
      </c>
      <c r="F9384">
        <v>29</v>
      </c>
      <c r="G9384">
        <f>AVERAGE(F$2:F9384)</f>
        <v>19595.146621132892</v>
      </c>
    </row>
    <row r="9385" spans="1:7" x14ac:dyDescent="0.25">
      <c r="A9385" s="75" t="s">
        <v>15</v>
      </c>
      <c r="B9385">
        <v>0.99888888888888894</v>
      </c>
      <c r="C9385" s="76" t="s">
        <v>85</v>
      </c>
      <c r="E9385">
        <f t="shared" ca="1" si="249"/>
        <v>0.47413024210265964</v>
      </c>
      <c r="F9385">
        <v>0.91249999999999998</v>
      </c>
      <c r="G9385">
        <f>AVERAGE(F$2:F9385)</f>
        <v>19593.058574018534</v>
      </c>
    </row>
    <row r="9386" spans="1:7" x14ac:dyDescent="0.25">
      <c r="A9386" s="75" t="s">
        <v>15</v>
      </c>
      <c r="B9386">
        <v>0.95107632093933459</v>
      </c>
      <c r="C9386" s="76" t="s">
        <v>86</v>
      </c>
      <c r="E9386">
        <f t="shared" ca="1" si="249"/>
        <v>0.50121615095830052</v>
      </c>
      <c r="F9386">
        <v>23.024024024024023</v>
      </c>
      <c r="G9386">
        <f>AVERAGE(F$2:F9386)</f>
        <v>19590.97332792903</v>
      </c>
    </row>
    <row r="9387" spans="1:7" x14ac:dyDescent="0.25">
      <c r="A9387" s="75" t="s">
        <v>15</v>
      </c>
      <c r="B9387">
        <v>0.33333333333333331</v>
      </c>
      <c r="C9387" s="76" t="s">
        <v>87</v>
      </c>
      <c r="E9387">
        <f t="shared" ca="1" si="249"/>
        <v>0.27798252439532134</v>
      </c>
      <c r="F9387">
        <v>0.21107266435986161</v>
      </c>
      <c r="G9387">
        <f>AVERAGE(F$2:F9387)</f>
        <v>19588.886095641017</v>
      </c>
    </row>
    <row r="9388" spans="1:7" x14ac:dyDescent="0.25">
      <c r="A9388" s="75" t="s">
        <v>15</v>
      </c>
      <c r="B9388">
        <v>0.42857142857142855</v>
      </c>
      <c r="C9388" s="76" t="s">
        <v>88</v>
      </c>
      <c r="E9388">
        <f t="shared" ca="1" si="249"/>
        <v>0.6524845634716675</v>
      </c>
      <c r="F9388">
        <v>9.5652173913043481E-2</v>
      </c>
      <c r="G9388">
        <f>AVERAGE(F$2:F9388)</f>
        <v>19586.799295764224</v>
      </c>
    </row>
    <row r="9389" spans="1:7" x14ac:dyDescent="0.25">
      <c r="A9389" s="75" t="s">
        <v>15</v>
      </c>
      <c r="B9389">
        <v>0.92500000000000004</v>
      </c>
      <c r="C9389" s="76" t="s">
        <v>89</v>
      </c>
      <c r="E9389">
        <f t="shared" ca="1" si="249"/>
        <v>0.64476076810963967</v>
      </c>
      <c r="F9389">
        <v>0.83333333333333337</v>
      </c>
      <c r="G9389">
        <f>AVERAGE(F$2:F9389)</f>
        <v>19584.713019031966</v>
      </c>
    </row>
    <row r="9390" spans="1:7" x14ac:dyDescent="0.25">
      <c r="A9390" s="75" t="s">
        <v>15</v>
      </c>
      <c r="B9390">
        <v>0.98</v>
      </c>
      <c r="C9390" s="76" t="s">
        <v>90</v>
      </c>
      <c r="E9390">
        <f t="shared" ca="1" si="249"/>
        <v>0.80041763226484508</v>
      </c>
      <c r="F9390">
        <v>149</v>
      </c>
      <c r="G9390">
        <f>AVERAGE(F$2:F9390)</f>
        <v>19582.642967586762</v>
      </c>
    </row>
    <row r="9391" spans="1:7" x14ac:dyDescent="0.25">
      <c r="B9391">
        <v>33.090909090909093</v>
      </c>
      <c r="C9391" s="76" t="s">
        <v>81</v>
      </c>
      <c r="E9391">
        <f t="shared" ca="1" si="249"/>
        <v>0.46443618174178336</v>
      </c>
      <c r="F9391">
        <v>0.98734177215189878</v>
      </c>
      <c r="G9391">
        <f>AVERAGE(F$2:F9391)</f>
        <v>19580.557594250677</v>
      </c>
    </row>
    <row r="9392" spans="1:7" x14ac:dyDescent="0.25">
      <c r="A9392" s="75" t="s">
        <v>16</v>
      </c>
      <c r="B9392">
        <v>0.875</v>
      </c>
      <c r="C9392" s="76" t="s">
        <v>82</v>
      </c>
      <c r="E9392">
        <f t="shared" ca="1" si="249"/>
        <v>0.98879898564020063</v>
      </c>
      <c r="F9392">
        <v>0.22299922299922295</v>
      </c>
      <c r="G9392">
        <f>AVERAGE(F$2:F9392)</f>
        <v>19578.472583645307</v>
      </c>
    </row>
    <row r="9393" spans="1:7" x14ac:dyDescent="0.25">
      <c r="A9393" s="75" t="s">
        <v>16</v>
      </c>
      <c r="B9393">
        <v>53.545454545454547</v>
      </c>
      <c r="C9393" s="76" t="s">
        <v>83</v>
      </c>
      <c r="E9393">
        <f t="shared" ca="1" si="249"/>
        <v>0.38343882941723251</v>
      </c>
      <c r="F9393">
        <v>0.375</v>
      </c>
      <c r="G9393">
        <f>AVERAGE(F$2:F9393)</f>
        <v>19576.388033221152</v>
      </c>
    </row>
    <row r="9394" spans="1:7" x14ac:dyDescent="0.25">
      <c r="A9394" s="75" t="s">
        <v>16</v>
      </c>
      <c r="B9394">
        <v>0.83333333333333337</v>
      </c>
      <c r="C9394" s="76" t="s">
        <v>84</v>
      </c>
      <c r="E9394">
        <f t="shared" ca="1" si="249"/>
        <v>0.70719566067434692</v>
      </c>
      <c r="F9394">
        <v>0.18181818181818188</v>
      </c>
      <c r="G9394">
        <f>AVERAGE(F$2:F9394)</f>
        <v>19574.303906082325</v>
      </c>
    </row>
    <row r="9395" spans="1:7" x14ac:dyDescent="0.25">
      <c r="A9395" s="75" t="s">
        <v>16</v>
      </c>
      <c r="B9395">
        <v>0.72222222222222221</v>
      </c>
      <c r="C9395" s="76" t="s">
        <v>85</v>
      </c>
      <c r="E9395">
        <f t="shared" ca="1" si="249"/>
        <v>0.85946246216197453</v>
      </c>
      <c r="F9395">
        <v>0.2857142857142857</v>
      </c>
      <c r="G9395">
        <f>AVERAGE(F$2:F9395)</f>
        <v>19572.220233717857</v>
      </c>
    </row>
    <row r="9396" spans="1:7" x14ac:dyDescent="0.25">
      <c r="A9396" s="75" t="s">
        <v>16</v>
      </c>
      <c r="B9396">
        <v>2.9138943248532287</v>
      </c>
      <c r="C9396" s="76" t="s">
        <v>86</v>
      </c>
      <c r="E9396">
        <f t="shared" ca="1" si="249"/>
        <v>0.83677203044580439</v>
      </c>
      <c r="F9396">
        <v>0.90476190476190477</v>
      </c>
      <c r="G9396">
        <f>AVERAGE(F$2:F9396)</f>
        <v>19570.137070815057</v>
      </c>
    </row>
    <row r="9397" spans="1:7" x14ac:dyDescent="0.25">
      <c r="A9397" s="75" t="s">
        <v>16</v>
      </c>
      <c r="B9397">
        <v>0.91666666666666663</v>
      </c>
      <c r="C9397" s="76" t="s">
        <v>87</v>
      </c>
      <c r="E9397">
        <f t="shared" ca="1" si="249"/>
        <v>0.49389652255939953</v>
      </c>
      <c r="F9397">
        <v>0.99916000000000005</v>
      </c>
      <c r="G9397">
        <f>AVERAGE(F$2:F9397)</f>
        <v>19568.054361373717</v>
      </c>
    </row>
    <row r="9398" spans="1:7" x14ac:dyDescent="0.25">
      <c r="A9398" s="75" t="s">
        <v>16</v>
      </c>
      <c r="B9398">
        <v>0.42857142857142855</v>
      </c>
      <c r="C9398" s="76" t="s">
        <v>88</v>
      </c>
      <c r="E9398">
        <f t="shared" ca="1" si="249"/>
        <v>0.73139339507649814</v>
      </c>
      <c r="F9398">
        <v>0.6</v>
      </c>
      <c r="G9398">
        <f>AVERAGE(F$2:F9398)</f>
        <v>19565.972052726131</v>
      </c>
    </row>
    <row r="9399" spans="1:7" x14ac:dyDescent="0.25">
      <c r="A9399" s="75" t="s">
        <v>16</v>
      </c>
      <c r="B9399">
        <v>0</v>
      </c>
      <c r="C9399" s="76" t="s">
        <v>89</v>
      </c>
      <c r="E9399">
        <f t="shared" ca="1" si="249"/>
        <v>0.19434010417699954</v>
      </c>
      <c r="F9399">
        <v>11.5</v>
      </c>
      <c r="G9399">
        <f>AVERAGE(F$2:F9399)</f>
        <v>19563.891347038461</v>
      </c>
    </row>
    <row r="9400" spans="1:7" x14ac:dyDescent="0.25">
      <c r="A9400" s="75" t="s">
        <v>16</v>
      </c>
      <c r="B9400">
        <v>1.4</v>
      </c>
      <c r="C9400" s="76" t="s">
        <v>90</v>
      </c>
      <c r="E9400">
        <f t="shared" ca="1" si="249"/>
        <v>0.71961204718385097</v>
      </c>
      <c r="F9400">
        <v>2.7027027027027049E-2</v>
      </c>
      <c r="G9400">
        <f>AVERAGE(F$2:F9400)</f>
        <v>19561.809863442333</v>
      </c>
    </row>
    <row r="9401" spans="1:7" x14ac:dyDescent="0.25">
      <c r="B9401">
        <v>1.2727272727272727</v>
      </c>
      <c r="C9401" s="76" t="s">
        <v>81</v>
      </c>
      <c r="E9401">
        <f t="shared" ca="1" si="249"/>
        <v>0.51534665386028689</v>
      </c>
      <c r="F9401">
        <v>100</v>
      </c>
      <c r="G9401">
        <f>AVERAGE(F$2:F9401)</f>
        <v>19559.739458137712</v>
      </c>
    </row>
    <row r="9402" spans="1:7" x14ac:dyDescent="0.25">
      <c r="A9402" s="75" t="s">
        <v>17</v>
      </c>
      <c r="B9402">
        <v>0.82499999999999996</v>
      </c>
      <c r="C9402" s="76" t="s">
        <v>82</v>
      </c>
      <c r="E9402">
        <f t="shared" ca="1" si="249"/>
        <v>0.46225484112879267</v>
      </c>
      <c r="F9402">
        <v>0.22222222222222221</v>
      </c>
      <c r="G9402">
        <f>AVERAGE(F$2:F9402)</f>
        <v>19557.658879769886</v>
      </c>
    </row>
    <row r="9403" spans="1:7" x14ac:dyDescent="0.25">
      <c r="A9403" s="75" t="s">
        <v>17</v>
      </c>
      <c r="B9403">
        <v>0.89090909090909087</v>
      </c>
      <c r="C9403" s="76" t="s">
        <v>83</v>
      </c>
      <c r="E9403">
        <f t="shared" ca="1" si="249"/>
        <v>0.92988094516733255</v>
      </c>
      <c r="F9403">
        <v>1.0066889632107021</v>
      </c>
      <c r="G9403">
        <f>AVERAGE(F$2:F9403)</f>
        <v>19555.578827420301</v>
      </c>
    </row>
    <row r="9404" spans="1:7" x14ac:dyDescent="0.25">
      <c r="A9404" s="75" t="s">
        <v>17</v>
      </c>
      <c r="B9404">
        <v>19.833333333333332</v>
      </c>
      <c r="C9404" s="76" t="s">
        <v>84</v>
      </c>
      <c r="E9404">
        <f t="shared" ca="1" si="249"/>
        <v>0.46636897283349199</v>
      </c>
      <c r="F9404">
        <v>0.56155734829884252</v>
      </c>
      <c r="G9404">
        <f>AVERAGE(F$2:F9404)</f>
        <v>19553.499170154526</v>
      </c>
    </row>
    <row r="9405" spans="1:7" x14ac:dyDescent="0.25">
      <c r="A9405" s="75" t="s">
        <v>17</v>
      </c>
      <c r="B9405">
        <v>0.98611111111111116</v>
      </c>
      <c r="C9405" s="76" t="s">
        <v>85</v>
      </c>
      <c r="E9405">
        <f t="shared" ca="1" si="249"/>
        <v>0.16075473064589119</v>
      </c>
      <c r="F9405">
        <v>2.0720628763907303E-2</v>
      </c>
      <c r="G9405">
        <f>AVERAGE(F$2:F9405)</f>
        <v>19551.419897669464</v>
      </c>
    </row>
    <row r="9406" spans="1:7" x14ac:dyDescent="0.25">
      <c r="A9406" s="75" t="s">
        <v>17</v>
      </c>
      <c r="B9406">
        <v>2.9138943248532287</v>
      </c>
      <c r="C9406" s="76" t="s">
        <v>86</v>
      </c>
      <c r="E9406">
        <f t="shared" ca="1" si="249"/>
        <v>0.13345144249262086</v>
      </c>
      <c r="F9406">
        <v>5.5374592833876218E-2</v>
      </c>
      <c r="G9406">
        <f>AVERAGE(F$2:F9406)</f>
        <v>19549.341071032242</v>
      </c>
    </row>
    <row r="9407" spans="1:7" x14ac:dyDescent="0.25">
      <c r="A9407" s="75" t="s">
        <v>17</v>
      </c>
      <c r="B9407">
        <v>9</v>
      </c>
      <c r="C9407" s="76" t="s">
        <v>87</v>
      </c>
      <c r="E9407">
        <f t="shared" ca="1" si="249"/>
        <v>6.8342012311709888E-2</v>
      </c>
      <c r="F9407">
        <v>0.99</v>
      </c>
      <c r="G9407">
        <f>AVERAGE(F$2:F9407)</f>
        <v>19547.262785781229</v>
      </c>
    </row>
    <row r="9408" spans="1:7" x14ac:dyDescent="0.25">
      <c r="A9408" s="75" t="s">
        <v>17</v>
      </c>
      <c r="B9408">
        <v>0.61904761904761907</v>
      </c>
      <c r="C9408" s="76" t="s">
        <v>88</v>
      </c>
      <c r="E9408">
        <f t="shared" ca="1" si="249"/>
        <v>0.42268315909996212</v>
      </c>
      <c r="F9408">
        <v>0.90465872156013005</v>
      </c>
      <c r="G9408">
        <f>AVERAGE(F$2:F9408)</f>
        <v>19545.184933317421</v>
      </c>
    </row>
    <row r="9409" spans="1:7" x14ac:dyDescent="0.25">
      <c r="A9409" s="75" t="s">
        <v>17</v>
      </c>
      <c r="B9409">
        <v>0</v>
      </c>
      <c r="C9409" s="76" t="s">
        <v>89</v>
      </c>
      <c r="E9409">
        <f t="shared" ca="1" si="249"/>
        <v>0.65725898365603852</v>
      </c>
      <c r="F9409">
        <v>0.20106761565836292</v>
      </c>
      <c r="G9409">
        <f>AVERAGE(F$2:F9409)</f>
        <v>19543.107447787479</v>
      </c>
    </row>
    <row r="9410" spans="1:7" x14ac:dyDescent="0.25">
      <c r="A9410" s="75" t="s">
        <v>17</v>
      </c>
      <c r="B9410">
        <v>0.92</v>
      </c>
      <c r="C9410" s="76" t="s">
        <v>90</v>
      </c>
      <c r="E9410">
        <f t="shared" ref="E9410:E9473" ca="1" si="250">RAND()</f>
        <v>0.93689771330934724</v>
      </c>
      <c r="F9410">
        <v>0.33333333333333331</v>
      </c>
      <c r="G9410">
        <f>AVERAGE(F$2:F9410)</f>
        <v>19541.030417910293</v>
      </c>
    </row>
    <row r="9411" spans="1:7" x14ac:dyDescent="0.25">
      <c r="B9411">
        <v>40.477272727272727</v>
      </c>
      <c r="C9411" s="76" t="s">
        <v>81</v>
      </c>
      <c r="E9411">
        <f t="shared" ca="1" si="250"/>
        <v>0.74600244145357475</v>
      </c>
      <c r="F9411">
        <v>0.12621359223300971</v>
      </c>
      <c r="G9411">
        <f>AVERAGE(F$2:F9411)</f>
        <v>19538.953807474125</v>
      </c>
    </row>
    <row r="9412" spans="1:7" x14ac:dyDescent="0.25">
      <c r="A9412" s="75" t="s">
        <v>18</v>
      </c>
      <c r="B9412">
        <v>0.5</v>
      </c>
      <c r="C9412" s="76" t="s">
        <v>82</v>
      </c>
      <c r="E9412">
        <f t="shared" ca="1" si="250"/>
        <v>1.4324818985216425E-2</v>
      </c>
      <c r="F9412">
        <v>0.83471074380165289</v>
      </c>
      <c r="G9412">
        <f>AVERAGE(F$2:F9412)</f>
        <v>19536.877713637474</v>
      </c>
    </row>
    <row r="9413" spans="1:7" x14ac:dyDescent="0.25">
      <c r="A9413" s="75" t="s">
        <v>18</v>
      </c>
      <c r="B9413">
        <v>0.72727272727272729</v>
      </c>
      <c r="C9413" s="76" t="s">
        <v>83</v>
      </c>
      <c r="E9413">
        <f t="shared" ca="1" si="250"/>
        <v>0.71096424062507035</v>
      </c>
      <c r="F9413">
        <v>0.15094339622641506</v>
      </c>
      <c r="G9413">
        <f>AVERAGE(F$2:F9413)</f>
        <v>19534.801988311272</v>
      </c>
    </row>
    <row r="9414" spans="1:7" x14ac:dyDescent="0.25">
      <c r="A9414" s="75" t="s">
        <v>18</v>
      </c>
      <c r="B9414">
        <v>0.95833333333333337</v>
      </c>
      <c r="C9414" s="76" t="s">
        <v>84</v>
      </c>
      <c r="E9414">
        <f t="shared" ca="1" si="250"/>
        <v>0.77713261989748683</v>
      </c>
      <c r="F9414">
        <v>3.536067892503536E-2</v>
      </c>
      <c r="G9414">
        <f>AVERAGE(F$2:F9414)</f>
        <v>19532.726691739757</v>
      </c>
    </row>
    <row r="9415" spans="1:7" x14ac:dyDescent="0.25">
      <c r="A9415" s="75" t="s">
        <v>18</v>
      </c>
      <c r="B9415">
        <v>0.99986111111111109</v>
      </c>
      <c r="C9415" s="76" t="s">
        <v>85</v>
      </c>
      <c r="E9415">
        <f t="shared" ca="1" si="250"/>
        <v>0.70973112651727888</v>
      </c>
      <c r="F9415">
        <v>0.21078274683017076</v>
      </c>
      <c r="G9415">
        <f>AVERAGE(F$2:F9415)</f>
        <v>19530.651854698222</v>
      </c>
    </row>
    <row r="9416" spans="1:7" x14ac:dyDescent="0.25">
      <c r="A9416" s="75" t="s">
        <v>18</v>
      </c>
      <c r="B9416">
        <v>2.9138943248532287</v>
      </c>
      <c r="C9416" s="76" t="s">
        <v>86</v>
      </c>
      <c r="E9416">
        <f t="shared" ca="1" si="250"/>
        <v>0.42849638955798686</v>
      </c>
      <c r="F9416">
        <v>4</v>
      </c>
      <c r="G9416">
        <f>AVERAGE(F$2:F9416)</f>
        <v>19528.57786087404</v>
      </c>
    </row>
    <row r="9417" spans="1:7" x14ac:dyDescent="0.25">
      <c r="A9417" s="75" t="s">
        <v>18</v>
      </c>
      <c r="B9417">
        <v>0.83333333333333337</v>
      </c>
      <c r="C9417" s="76" t="s">
        <v>87</v>
      </c>
      <c r="E9417">
        <f t="shared" ca="1" si="250"/>
        <v>0.57931954983423561</v>
      </c>
      <c r="F9417">
        <v>8.2568807339449615E-2</v>
      </c>
      <c r="G9417">
        <f>AVERAGE(F$2:F9417)</f>
        <v>19526.503891535456</v>
      </c>
    </row>
    <row r="9418" spans="1:7" x14ac:dyDescent="0.25">
      <c r="A9418" s="75" t="s">
        <v>18</v>
      </c>
      <c r="B9418">
        <v>0.52380952380952384</v>
      </c>
      <c r="C9418" s="76" t="s">
        <v>88</v>
      </c>
      <c r="E9418">
        <f t="shared" ca="1" si="250"/>
        <v>0.15118823934762138</v>
      </c>
      <c r="F9418">
        <v>9.6008084891359268E-3</v>
      </c>
      <c r="G9418">
        <f>AVERAGE(F$2:F9418)</f>
        <v>19524.430354921809</v>
      </c>
    </row>
    <row r="9419" spans="1:7" x14ac:dyDescent="0.25">
      <c r="A9419" s="75" t="s">
        <v>18</v>
      </c>
      <c r="B9419">
        <v>0.9</v>
      </c>
      <c r="C9419" s="76" t="s">
        <v>89</v>
      </c>
      <c r="E9419">
        <f t="shared" ca="1" si="250"/>
        <v>5.5445319696295514E-2</v>
      </c>
      <c r="F9419">
        <v>0.39393939393939392</v>
      </c>
      <c r="G9419">
        <f>AVERAGE(F$2:F9419)</f>
        <v>19522.357299451909</v>
      </c>
    </row>
    <row r="9420" spans="1:7" x14ac:dyDescent="0.25">
      <c r="A9420" s="75" t="s">
        <v>18</v>
      </c>
      <c r="B9420">
        <v>7</v>
      </c>
      <c r="C9420" s="76" t="s">
        <v>90</v>
      </c>
      <c r="E9420">
        <f t="shared" ca="1" si="250"/>
        <v>0.6005448021630968</v>
      </c>
      <c r="F9420">
        <v>10.363636363636363</v>
      </c>
      <c r="G9420">
        <f>AVERAGE(F$2:F9420)</f>
        <v>19520.285742634511</v>
      </c>
    </row>
    <row r="9421" spans="1:7" x14ac:dyDescent="0.25">
      <c r="B9421">
        <v>0.77272727272727271</v>
      </c>
      <c r="C9421" s="76" t="s">
        <v>81</v>
      </c>
      <c r="E9421">
        <f t="shared" ca="1" si="250"/>
        <v>3.4126926053580475E-2</v>
      </c>
      <c r="F9421">
        <v>6.3829787234042618E-2</v>
      </c>
      <c r="G9421">
        <f>AVERAGE(F$2:F9421)</f>
        <v>19518.213532240366</v>
      </c>
    </row>
    <row r="9422" spans="1:7" x14ac:dyDescent="0.25">
      <c r="A9422" s="75" t="s">
        <v>19</v>
      </c>
      <c r="B9422">
        <v>0.5</v>
      </c>
      <c r="C9422" s="76" t="s">
        <v>82</v>
      </c>
      <c r="E9422">
        <f t="shared" ca="1" si="250"/>
        <v>0.62104586169968556</v>
      </c>
      <c r="F9422">
        <v>0.66666666666666663</v>
      </c>
      <c r="G9422">
        <f>AVERAGE(F$2:F9422)</f>
        <v>19516.141825747894</v>
      </c>
    </row>
    <row r="9423" spans="1:7" x14ac:dyDescent="0.25">
      <c r="A9423" s="75" t="s">
        <v>19</v>
      </c>
      <c r="B9423">
        <v>17.181818181818183</v>
      </c>
      <c r="C9423" s="76" t="s">
        <v>83</v>
      </c>
      <c r="E9423">
        <f t="shared" ca="1" si="250"/>
        <v>0.97390046146157649</v>
      </c>
      <c r="F9423">
        <v>0.96</v>
      </c>
      <c r="G9423">
        <f>AVERAGE(F$2:F9423)</f>
        <v>19514.070590147625</v>
      </c>
    </row>
    <row r="9424" spans="1:7" x14ac:dyDescent="0.25">
      <c r="A9424" s="75" t="s">
        <v>19</v>
      </c>
      <c r="B9424">
        <v>0.16666666666666666</v>
      </c>
      <c r="C9424" s="76" t="s">
        <v>84</v>
      </c>
      <c r="E9424">
        <f t="shared" ca="1" si="250"/>
        <v>0.68177264710438856</v>
      </c>
      <c r="F9424">
        <v>0.62962962962962965</v>
      </c>
      <c r="G9424">
        <f>AVERAGE(F$2:F9424)</f>
        <v>19511.999759100134</v>
      </c>
    </row>
    <row r="9425" spans="1:7" x14ac:dyDescent="0.25">
      <c r="A9425" s="75" t="s">
        <v>19</v>
      </c>
      <c r="B9425">
        <v>0.97222222222222221</v>
      </c>
      <c r="C9425" s="76" t="s">
        <v>85</v>
      </c>
      <c r="E9425">
        <f t="shared" ca="1" si="250"/>
        <v>8.2780222299620121E-2</v>
      </c>
      <c r="F9425">
        <v>86.719298245614041</v>
      </c>
      <c r="G9425">
        <f>AVERAGE(F$2:F9425)</f>
        <v>19509.938502684508</v>
      </c>
    </row>
    <row r="9426" spans="1:7" x14ac:dyDescent="0.25">
      <c r="A9426" s="75" t="s">
        <v>19</v>
      </c>
      <c r="B9426">
        <v>2.1526418786692758E-2</v>
      </c>
      <c r="C9426" s="76" t="s">
        <v>86</v>
      </c>
      <c r="E9426">
        <f t="shared" ca="1" si="250"/>
        <v>0.39782717535323164</v>
      </c>
      <c r="F9426">
        <v>3.8961038961038939E-2</v>
      </c>
      <c r="G9426">
        <f>AVERAGE(F$2:F9426)</f>
        <v>19507.868486818021</v>
      </c>
    </row>
    <row r="9427" spans="1:7" x14ac:dyDescent="0.25">
      <c r="A9427" s="75" t="s">
        <v>19</v>
      </c>
      <c r="B9427">
        <v>2.3333333333333335</v>
      </c>
      <c r="C9427" s="76" t="s">
        <v>87</v>
      </c>
      <c r="E9427">
        <f t="shared" ca="1" si="250"/>
        <v>0.15855440869568838</v>
      </c>
      <c r="F9427">
        <v>0.21654501216545019</v>
      </c>
      <c r="G9427">
        <f>AVERAGE(F$2:F9427)</f>
        <v>19505.798929005396</v>
      </c>
    </row>
    <row r="9428" spans="1:7" x14ac:dyDescent="0.25">
      <c r="A9428" s="75" t="s">
        <v>19</v>
      </c>
      <c r="B9428">
        <v>0.90476190476190477</v>
      </c>
      <c r="C9428" s="76" t="s">
        <v>88</v>
      </c>
      <c r="E9428">
        <f t="shared" ca="1" si="250"/>
        <v>0.35464951729221739</v>
      </c>
      <c r="F9428">
        <v>15.666666666666666</v>
      </c>
      <c r="G9428">
        <f>AVERAGE(F$2:F9428)</f>
        <v>19503.731449185481</v>
      </c>
    </row>
    <row r="9429" spans="1:7" x14ac:dyDescent="0.25">
      <c r="A9429" s="75" t="s">
        <v>19</v>
      </c>
      <c r="B9429">
        <v>1.5</v>
      </c>
      <c r="C9429" s="76" t="s">
        <v>89</v>
      </c>
      <c r="E9429">
        <f t="shared" ca="1" si="250"/>
        <v>0.41578559014740435</v>
      </c>
      <c r="F9429">
        <v>0.5</v>
      </c>
      <c r="G9429">
        <f>AVERAGE(F$2:F9429)</f>
        <v>19501.662799265116</v>
      </c>
    </row>
    <row r="9430" spans="1:7" x14ac:dyDescent="0.25">
      <c r="A9430" s="75" t="s">
        <v>19</v>
      </c>
      <c r="B9430">
        <v>11</v>
      </c>
      <c r="C9430" s="76" t="s">
        <v>90</v>
      </c>
      <c r="E9430">
        <f t="shared" ca="1" si="250"/>
        <v>6.7050333474643176E-2</v>
      </c>
      <c r="F9430">
        <v>0.6428571428571429</v>
      </c>
      <c r="G9430">
        <f>AVERAGE(F$2:F9430)</f>
        <v>19499.594603280162</v>
      </c>
    </row>
    <row r="9431" spans="1:7" x14ac:dyDescent="0.25">
      <c r="A9431" s="75" t="s">
        <v>444</v>
      </c>
      <c r="B9431">
        <v>0.54545454545454541</v>
      </c>
      <c r="C9431" s="76" t="s">
        <v>81</v>
      </c>
      <c r="E9431">
        <f t="shared" ca="1" si="250"/>
        <v>0.95434921284539509</v>
      </c>
      <c r="F9431">
        <v>0.57977883096366511</v>
      </c>
      <c r="G9431">
        <f>AVERAGE(F$2:F9431)</f>
        <v>19497.526839247876</v>
      </c>
    </row>
    <row r="9432" spans="1:7" x14ac:dyDescent="0.25">
      <c r="A9432" s="75" t="s">
        <v>1</v>
      </c>
      <c r="B9432">
        <v>0.25</v>
      </c>
      <c r="C9432" s="76" t="s">
        <v>82</v>
      </c>
      <c r="E9432">
        <f t="shared" ca="1" si="250"/>
        <v>0.4158126035433829</v>
      </c>
      <c r="F9432">
        <v>7.3333333333333339</v>
      </c>
      <c r="G9432">
        <f>AVERAGE(F$2:F9432)</f>
        <v>19495.460229820892</v>
      </c>
    </row>
    <row r="9433" spans="1:7" x14ac:dyDescent="0.25">
      <c r="A9433" s="75" t="s">
        <v>1</v>
      </c>
      <c r="B9433">
        <v>0.63636363636363635</v>
      </c>
      <c r="C9433" s="76" t="s">
        <v>83</v>
      </c>
      <c r="E9433">
        <f t="shared" ca="1" si="250"/>
        <v>0.66361911526337958</v>
      </c>
      <c r="F9433">
        <v>0.72222222222222221</v>
      </c>
      <c r="G9433">
        <f>AVERAGE(F$2:F9433)</f>
        <v>19493.393357682678</v>
      </c>
    </row>
    <row r="9434" spans="1:7" x14ac:dyDescent="0.25">
      <c r="A9434" s="75" t="s">
        <v>1</v>
      </c>
      <c r="B9434">
        <v>0.25</v>
      </c>
      <c r="C9434" s="76" t="s">
        <v>84</v>
      </c>
      <c r="E9434">
        <f t="shared" ca="1" si="250"/>
        <v>0.33620985788700675</v>
      </c>
      <c r="F9434">
        <v>0.72222222222222221</v>
      </c>
      <c r="G9434">
        <f>AVERAGE(F$2:F9434)</f>
        <v>19491.326923766061</v>
      </c>
    </row>
    <row r="9435" spans="1:7" x14ac:dyDescent="0.25">
      <c r="A9435" s="75" t="s">
        <v>1</v>
      </c>
      <c r="B9435">
        <v>0.98611111111111116</v>
      </c>
      <c r="C9435" s="76" t="s">
        <v>85</v>
      </c>
      <c r="E9435">
        <f t="shared" ca="1" si="250"/>
        <v>0.7117821038722334</v>
      </c>
      <c r="F9435">
        <v>0.29032258064516125</v>
      </c>
      <c r="G9435">
        <f>AVERAGE(F$2:F9435)</f>
        <v>19489.260882150498</v>
      </c>
    </row>
    <row r="9436" spans="1:7" x14ac:dyDescent="0.25">
      <c r="A9436" s="75" t="s">
        <v>1</v>
      </c>
      <c r="B9436">
        <v>0.60861056751467713</v>
      </c>
      <c r="C9436" s="76" t="s">
        <v>86</v>
      </c>
      <c r="E9436">
        <f t="shared" ca="1" si="250"/>
        <v>0.83394410156673493</v>
      </c>
      <c r="F9436">
        <v>0.88888888888888884</v>
      </c>
      <c r="G9436">
        <f>AVERAGE(F$2:F9436)</f>
        <v>19487.19534192864</v>
      </c>
    </row>
    <row r="9437" spans="1:7" x14ac:dyDescent="0.25">
      <c r="A9437" s="75" t="s">
        <v>1</v>
      </c>
      <c r="B9437">
        <v>0.83333333333333337</v>
      </c>
      <c r="C9437" s="76" t="s">
        <v>87</v>
      </c>
      <c r="E9437">
        <f t="shared" ca="1" si="250"/>
        <v>0.97082066039159143</v>
      </c>
      <c r="F9437">
        <v>0.72375690607734811</v>
      </c>
      <c r="G9437">
        <f>AVERAGE(F$2:F9437)</f>
        <v>19485.13022200653</v>
      </c>
    </row>
    <row r="9438" spans="1:7" x14ac:dyDescent="0.25">
      <c r="A9438" s="75" t="s">
        <v>1</v>
      </c>
      <c r="B9438">
        <v>0.42857142857142855</v>
      </c>
      <c r="C9438" s="76" t="s">
        <v>88</v>
      </c>
      <c r="E9438">
        <f t="shared" ca="1" si="250"/>
        <v>0.96111989377100493</v>
      </c>
      <c r="F9438">
        <v>0.17808219178082194</v>
      </c>
      <c r="G9438">
        <f>AVERAGE(F$2:F9438)</f>
        <v>19483.065481926016</v>
      </c>
    </row>
    <row r="9439" spans="1:7" x14ac:dyDescent="0.25">
      <c r="A9439" s="75" t="s">
        <v>1</v>
      </c>
      <c r="B9439">
        <v>0.5</v>
      </c>
      <c r="C9439" s="76" t="s">
        <v>89</v>
      </c>
      <c r="E9439">
        <f t="shared" ca="1" si="250"/>
        <v>0.73152515734152623</v>
      </c>
      <c r="F9439">
        <v>0.15254237288135589</v>
      </c>
      <c r="G9439">
        <f>AVERAGE(F$2:F9439)</f>
        <v>19481.001176677069</v>
      </c>
    </row>
    <row r="9440" spans="1:7" x14ac:dyDescent="0.25">
      <c r="A9440" s="75" t="s">
        <v>1</v>
      </c>
      <c r="B9440">
        <v>0.8</v>
      </c>
      <c r="C9440" s="76" t="s">
        <v>90</v>
      </c>
      <c r="E9440">
        <f t="shared" ca="1" si="250"/>
        <v>0.7268838499044703</v>
      </c>
      <c r="F9440">
        <v>0.62962962962962965</v>
      </c>
      <c r="G9440">
        <f>AVERAGE(F$2:F9440)</f>
        <v>19478.937359371528</v>
      </c>
    </row>
    <row r="9441" spans="1:7" x14ac:dyDescent="0.25">
      <c r="B9441">
        <v>0.77272727272727271</v>
      </c>
      <c r="C9441" s="76" t="s">
        <v>81</v>
      </c>
      <c r="E9441">
        <f t="shared" ca="1" si="250"/>
        <v>0.7300937451807572</v>
      </c>
      <c r="F9441">
        <v>0.33333333333333331</v>
      </c>
      <c r="G9441">
        <f>AVERAGE(F$2:F9441)</f>
        <v>19476.873947928092</v>
      </c>
    </row>
    <row r="9442" spans="1:7" x14ac:dyDescent="0.25">
      <c r="A9442" s="75" t="s">
        <v>2</v>
      </c>
      <c r="B9442">
        <v>0.5</v>
      </c>
      <c r="C9442" s="76" t="s">
        <v>82</v>
      </c>
      <c r="E9442">
        <f t="shared" ca="1" si="250"/>
        <v>0.69274614744459073</v>
      </c>
      <c r="F9442">
        <v>0.5</v>
      </c>
      <c r="G9442">
        <f>AVERAGE(F$2:F9442)</f>
        <v>19474.81099125529</v>
      </c>
    </row>
    <row r="9443" spans="1:7" x14ac:dyDescent="0.25">
      <c r="A9443" s="75" t="s">
        <v>2</v>
      </c>
      <c r="B9443">
        <v>17.181818181818183</v>
      </c>
      <c r="C9443" s="76" t="s">
        <v>83</v>
      </c>
      <c r="E9443">
        <f t="shared" ca="1" si="250"/>
        <v>0.65792794161682</v>
      </c>
      <c r="F9443">
        <v>2.6350418029807341</v>
      </c>
      <c r="G9443">
        <f>AVERAGE(F$2:F9443)</f>
        <v>19472.748697678773</v>
      </c>
    </row>
    <row r="9444" spans="1:7" x14ac:dyDescent="0.25">
      <c r="A9444" s="75" t="s">
        <v>2</v>
      </c>
      <c r="B9444">
        <v>0.16666666666666666</v>
      </c>
      <c r="C9444" s="76" t="s">
        <v>84</v>
      </c>
      <c r="E9444">
        <f t="shared" ca="1" si="250"/>
        <v>0.33612112408671047</v>
      </c>
      <c r="F9444">
        <v>0.92500000000000004</v>
      </c>
      <c r="G9444">
        <f>AVERAGE(F$2:F9444)</f>
        <v>19470.68665979911</v>
      </c>
    </row>
    <row r="9445" spans="1:7" x14ac:dyDescent="0.25">
      <c r="A9445" s="75" t="s">
        <v>2</v>
      </c>
      <c r="B9445">
        <v>0.97222222222222221</v>
      </c>
      <c r="C9445" s="76" t="s">
        <v>85</v>
      </c>
      <c r="E9445">
        <f t="shared" ca="1" si="250"/>
        <v>0.81193175049922106</v>
      </c>
      <c r="F9445">
        <v>0.84210526315789469</v>
      </c>
      <c r="G9445">
        <f>AVERAGE(F$2:F9445)</f>
        <v>19468.625049829338</v>
      </c>
    </row>
    <row r="9446" spans="1:7" x14ac:dyDescent="0.25">
      <c r="A9446" s="75" t="s">
        <v>2</v>
      </c>
      <c r="B9446">
        <v>2.1526418786692758E-2</v>
      </c>
      <c r="C9446" s="76" t="s">
        <v>86</v>
      </c>
      <c r="E9446">
        <f t="shared" ca="1" si="250"/>
        <v>0.82201508847568105</v>
      </c>
      <c r="F9446">
        <v>0.76</v>
      </c>
      <c r="G9446">
        <f>AVERAGE(F$2:F9446)</f>
        <v>19466.563867717126</v>
      </c>
    </row>
    <row r="9447" spans="1:7" x14ac:dyDescent="0.25">
      <c r="A9447" s="75" t="s">
        <v>2</v>
      </c>
      <c r="B9447">
        <v>2.3333333333333335</v>
      </c>
      <c r="C9447" s="76" t="s">
        <v>87</v>
      </c>
      <c r="E9447">
        <f t="shared" ca="1" si="250"/>
        <v>0.21268674618678207</v>
      </c>
      <c r="F9447">
        <v>2.0973451327433632</v>
      </c>
      <c r="G9447">
        <f>AVERAGE(F$2:F9447)</f>
        <v>19464.503263596591</v>
      </c>
    </row>
    <row r="9448" spans="1:7" x14ac:dyDescent="0.25">
      <c r="A9448" s="75" t="s">
        <v>2</v>
      </c>
      <c r="B9448">
        <v>0.90476190476190477</v>
      </c>
      <c r="C9448" s="76" t="s">
        <v>88</v>
      </c>
      <c r="E9448">
        <f t="shared" ca="1" si="250"/>
        <v>0.53580291661435953</v>
      </c>
      <c r="F9448">
        <v>0.80430528375733856</v>
      </c>
      <c r="G9448">
        <f>AVERAGE(F$2:F9448)</f>
        <v>19462.442958848173</v>
      </c>
    </row>
    <row r="9449" spans="1:7" x14ac:dyDescent="0.25">
      <c r="A9449" s="75" t="s">
        <v>2</v>
      </c>
      <c r="B9449">
        <v>1.5</v>
      </c>
      <c r="C9449" s="76" t="s">
        <v>89</v>
      </c>
      <c r="E9449">
        <f t="shared" ca="1" si="250"/>
        <v>0.49299857735449581</v>
      </c>
      <c r="F9449">
        <v>0.27953890489913552</v>
      </c>
      <c r="G9449">
        <f>AVERAGE(F$2:F9449)</f>
        <v>19460.383034692801</v>
      </c>
    </row>
    <row r="9450" spans="1:7" x14ac:dyDescent="0.25">
      <c r="A9450" s="75" t="s">
        <v>2</v>
      </c>
      <c r="B9450">
        <v>11</v>
      </c>
      <c r="C9450" s="76" t="s">
        <v>90</v>
      </c>
      <c r="E9450">
        <f t="shared" ca="1" si="250"/>
        <v>0.66688613810883413</v>
      </c>
      <c r="F9450">
        <v>0.86842105263157898</v>
      </c>
      <c r="G9450">
        <f>AVERAGE(F$2:F9450)</f>
        <v>19458.323608868519</v>
      </c>
    </row>
    <row r="9451" spans="1:7" x14ac:dyDescent="0.25">
      <c r="B9451">
        <v>2.4090909090909092</v>
      </c>
      <c r="C9451" s="76" t="s">
        <v>81</v>
      </c>
      <c r="E9451">
        <f t="shared" ca="1" si="250"/>
        <v>1.954932261257547E-2</v>
      </c>
      <c r="F9451">
        <v>3.4205495818399045</v>
      </c>
      <c r="G9451">
        <f>AVERAGE(F$2:F9451)</f>
        <v>19456.264888968064</v>
      </c>
    </row>
    <row r="9452" spans="1:7" x14ac:dyDescent="0.25">
      <c r="A9452" s="75" t="s">
        <v>3</v>
      </c>
      <c r="B9452">
        <v>0.92500000000000004</v>
      </c>
      <c r="C9452" s="76" t="s">
        <v>82</v>
      </c>
      <c r="E9452">
        <f t="shared" ca="1" si="250"/>
        <v>0.68391778417092119</v>
      </c>
      <c r="F9452">
        <v>0.21998078770413057</v>
      </c>
      <c r="G9452">
        <f>AVERAGE(F$2:F9452)</f>
        <v>19454.206266080731</v>
      </c>
    </row>
    <row r="9453" spans="1:7" x14ac:dyDescent="0.25">
      <c r="A9453" s="75" t="s">
        <v>3</v>
      </c>
      <c r="B9453">
        <v>0.63636363636363635</v>
      </c>
      <c r="C9453" s="76" t="s">
        <v>83</v>
      </c>
      <c r="E9453">
        <f t="shared" ca="1" si="250"/>
        <v>0.42917909941629784</v>
      </c>
      <c r="F9453">
        <v>0.8</v>
      </c>
      <c r="G9453">
        <f>AVERAGE(F$2:F9453)</f>
        <v>19452.148140153302</v>
      </c>
    </row>
    <row r="9454" spans="1:7" x14ac:dyDescent="0.25">
      <c r="A9454" s="75" t="s">
        <v>3</v>
      </c>
      <c r="B9454">
        <v>0.66666666666666663</v>
      </c>
      <c r="C9454" s="76" t="s">
        <v>84</v>
      </c>
      <c r="E9454">
        <f t="shared" ca="1" si="250"/>
        <v>0.78018087085356558</v>
      </c>
      <c r="F9454">
        <v>0.75</v>
      </c>
      <c r="G9454">
        <f>AVERAGE(F$2:F9454)</f>
        <v>19450.090444380512</v>
      </c>
    </row>
    <row r="9455" spans="1:7" x14ac:dyDescent="0.25">
      <c r="A9455" s="75" t="s">
        <v>3</v>
      </c>
      <c r="B9455">
        <v>0.86111111111111116</v>
      </c>
      <c r="C9455" s="76" t="s">
        <v>85</v>
      </c>
      <c r="E9455">
        <f t="shared" ca="1" si="250"/>
        <v>0.22030649648358847</v>
      </c>
      <c r="F9455">
        <v>0.99583333333333335</v>
      </c>
      <c r="G9455">
        <f>AVERAGE(F$2:F9455)</f>
        <v>19448.033209917743</v>
      </c>
    </row>
    <row r="9456" spans="1:7" x14ac:dyDescent="0.25">
      <c r="A9456" s="75" t="s">
        <v>3</v>
      </c>
      <c r="B9456">
        <v>0.98043052837573386</v>
      </c>
      <c r="C9456" s="76" t="s">
        <v>86</v>
      </c>
      <c r="E9456">
        <f t="shared" ca="1" si="250"/>
        <v>0.96677566919467472</v>
      </c>
      <c r="F9456">
        <v>1.2222222222222223</v>
      </c>
      <c r="G9456">
        <f>AVERAGE(F$2:F9456)</f>
        <v>19445.976434562086</v>
      </c>
    </row>
    <row r="9457" spans="1:7" x14ac:dyDescent="0.25">
      <c r="A9457" s="75" t="s">
        <v>3</v>
      </c>
      <c r="B9457">
        <v>0.66666666666666663</v>
      </c>
      <c r="C9457" s="76" t="s">
        <v>87</v>
      </c>
      <c r="E9457">
        <f t="shared" ca="1" si="250"/>
        <v>0.4233326747778573</v>
      </c>
      <c r="F9457">
        <v>0.66666666666666674</v>
      </c>
      <c r="G9457">
        <f>AVERAGE(F$2:F9457)</f>
        <v>19443.920035474956</v>
      </c>
    </row>
    <row r="9458" spans="1:7" x14ac:dyDescent="0.25">
      <c r="A9458" s="75" t="s">
        <v>3</v>
      </c>
      <c r="B9458">
        <v>0.19047619047619047</v>
      </c>
      <c r="C9458" s="76" t="s">
        <v>88</v>
      </c>
      <c r="E9458">
        <f t="shared" ca="1" si="250"/>
        <v>0.71951754008873126</v>
      </c>
      <c r="F9458">
        <v>0.50819672131147542</v>
      </c>
      <c r="G9458">
        <f>AVERAGE(F$2:F9458)</f>
        <v>19441.864054525526</v>
      </c>
    </row>
    <row r="9459" spans="1:7" x14ac:dyDescent="0.25">
      <c r="A9459" s="75" t="s">
        <v>3</v>
      </c>
      <c r="B9459">
        <v>0.85</v>
      </c>
      <c r="C9459" s="76" t="s">
        <v>89</v>
      </c>
      <c r="E9459">
        <f t="shared" ca="1" si="250"/>
        <v>0.57791635244272854</v>
      </c>
      <c r="F9459">
        <v>0.96363636363636362</v>
      </c>
      <c r="G9459">
        <f>AVERAGE(F$2:F9459)</f>
        <v>19439.808556490196</v>
      </c>
    </row>
    <row r="9460" spans="1:7" x14ac:dyDescent="0.25">
      <c r="A9460" s="75" t="s">
        <v>3</v>
      </c>
      <c r="B9460">
        <v>0.92</v>
      </c>
      <c r="C9460" s="76" t="s">
        <v>90</v>
      </c>
      <c r="E9460">
        <f t="shared" ca="1" si="250"/>
        <v>0.48137570688853604</v>
      </c>
      <c r="F9460">
        <v>0.97560975609756095</v>
      </c>
      <c r="G9460">
        <f>AVERAGE(F$2:F9460)</f>
        <v>19437.753494332806</v>
      </c>
    </row>
    <row r="9461" spans="1:7" x14ac:dyDescent="0.25">
      <c r="B9461">
        <v>9.0909090909090912E-2</v>
      </c>
      <c r="C9461" s="76" t="s">
        <v>81</v>
      </c>
      <c r="E9461">
        <f t="shared" ca="1" si="250"/>
        <v>0.75361571193541421</v>
      </c>
      <c r="F9461">
        <v>3.2467532467532464E-2</v>
      </c>
      <c r="G9461">
        <f>AVERAGE(F$2:F9461)</f>
        <v>19435.69876695154</v>
      </c>
    </row>
    <row r="9462" spans="1:7" x14ac:dyDescent="0.25">
      <c r="A9462" s="75" t="s">
        <v>4</v>
      </c>
      <c r="B9462">
        <v>0.9</v>
      </c>
      <c r="C9462" s="76" t="s">
        <v>82</v>
      </c>
      <c r="E9462">
        <f t="shared" ca="1" si="250"/>
        <v>0.48300106083778971</v>
      </c>
      <c r="F9462">
        <v>0.29870129870129869</v>
      </c>
      <c r="G9462">
        <f>AVERAGE(F$2:F9462)</f>
        <v>19433.644502067738</v>
      </c>
    </row>
    <row r="9463" spans="1:7" x14ac:dyDescent="0.25">
      <c r="A9463" s="75" t="s">
        <v>4</v>
      </c>
      <c r="B9463">
        <v>9.0909090909090912E-2</v>
      </c>
      <c r="C9463" s="76" t="s">
        <v>83</v>
      </c>
      <c r="E9463">
        <f t="shared" ca="1" si="250"/>
        <v>0.1441781045113999</v>
      </c>
      <c r="F9463">
        <v>0.84669630538095964</v>
      </c>
      <c r="G9463">
        <f>AVERAGE(F$2:F9463)</f>
        <v>19431.590729312953</v>
      </c>
    </row>
    <row r="9464" spans="1:7" x14ac:dyDescent="0.25">
      <c r="A9464" s="75" t="s">
        <v>4</v>
      </c>
      <c r="B9464">
        <v>0.58333333333333337</v>
      </c>
      <c r="C9464" s="76" t="s">
        <v>84</v>
      </c>
      <c r="E9464">
        <f t="shared" ca="1" si="250"/>
        <v>0.36146229460176005</v>
      </c>
      <c r="F9464">
        <v>0.12359550561797751</v>
      </c>
      <c r="G9464">
        <f>AVERAGE(F$2:F9464)</f>
        <v>19429.537314208461</v>
      </c>
    </row>
    <row r="9465" spans="1:7" x14ac:dyDescent="0.25">
      <c r="A9465" s="75" t="s">
        <v>4</v>
      </c>
      <c r="B9465">
        <v>26.777777777777779</v>
      </c>
      <c r="C9465" s="76" t="s">
        <v>85</v>
      </c>
      <c r="E9465">
        <f t="shared" ca="1" si="250"/>
        <v>0.35577606433344078</v>
      </c>
      <c r="F9465">
        <v>0.26470588235294118</v>
      </c>
      <c r="G9465">
        <f>AVERAGE(F$2:F9465)</f>
        <v>19427.484347956528</v>
      </c>
    </row>
    <row r="9466" spans="1:7" x14ac:dyDescent="0.25">
      <c r="A9466" s="75" t="s">
        <v>4</v>
      </c>
      <c r="B9466">
        <v>0.2172211350293542</v>
      </c>
      <c r="C9466" s="76" t="s">
        <v>86</v>
      </c>
      <c r="E9466">
        <f t="shared" ca="1" si="250"/>
        <v>0.82129258290193197</v>
      </c>
      <c r="F9466">
        <v>7.333333333333333</v>
      </c>
      <c r="G9466">
        <f>AVERAGE(F$2:F9466)</f>
        <v>19425.432562323709</v>
      </c>
    </row>
    <row r="9467" spans="1:7" x14ac:dyDescent="0.25">
      <c r="A9467" s="75" t="s">
        <v>4</v>
      </c>
      <c r="B9467">
        <v>1.5</v>
      </c>
      <c r="C9467" s="76" t="s">
        <v>87</v>
      </c>
      <c r="E9467">
        <f t="shared" ca="1" si="250"/>
        <v>0.28621406088605306</v>
      </c>
      <c r="F9467">
        <v>0.97826086956521752</v>
      </c>
      <c r="G9467">
        <f>AVERAGE(F$2:F9467)</f>
        <v>19423.380538839509</v>
      </c>
    </row>
    <row r="9468" spans="1:7" x14ac:dyDescent="0.25">
      <c r="A9468" s="75" t="s">
        <v>4</v>
      </c>
      <c r="B9468">
        <v>4.7619047619047616E-2</v>
      </c>
      <c r="C9468" s="76" t="s">
        <v>88</v>
      </c>
      <c r="E9468">
        <f t="shared" ca="1" si="250"/>
        <v>0.48005385392249611</v>
      </c>
      <c r="F9468">
        <v>0.91851851851851851</v>
      </c>
      <c r="G9468">
        <f>AVERAGE(F$2:F9468)</f>
        <v>19421.328942555541</v>
      </c>
    </row>
    <row r="9469" spans="1:7" x14ac:dyDescent="0.25">
      <c r="A9469" s="75" t="s">
        <v>4</v>
      </c>
      <c r="B9469">
        <v>0.5</v>
      </c>
      <c r="C9469" s="76" t="s">
        <v>89</v>
      </c>
      <c r="E9469">
        <f t="shared" ca="1" si="250"/>
        <v>0.32954353901404032</v>
      </c>
      <c r="F9469">
        <v>0.16130835896002235</v>
      </c>
      <c r="G9469">
        <f>AVERAGE(F$2:F9469)</f>
        <v>19419.277699670645</v>
      </c>
    </row>
    <row r="9470" spans="1:7" x14ac:dyDescent="0.25">
      <c r="A9470" s="75" t="s">
        <v>4</v>
      </c>
      <c r="B9470">
        <v>0.4</v>
      </c>
      <c r="C9470" s="76" t="s">
        <v>90</v>
      </c>
      <c r="E9470">
        <f t="shared" ca="1" si="250"/>
        <v>0.8104683846034505</v>
      </c>
      <c r="F9470">
        <v>2.5151515151515151</v>
      </c>
      <c r="G9470">
        <f>AVERAGE(F$2:F9470)</f>
        <v>19417.227138624265</v>
      </c>
    </row>
    <row r="9471" spans="1:7" x14ac:dyDescent="0.25">
      <c r="B9471">
        <v>0.13636363636363635</v>
      </c>
      <c r="C9471" s="76" t="s">
        <v>81</v>
      </c>
      <c r="E9471">
        <f t="shared" ca="1" si="250"/>
        <v>0.23818968261189932</v>
      </c>
      <c r="F9471">
        <v>1.201834862385321</v>
      </c>
      <c r="G9471">
        <f>AVERAGE(F$2:F9471)</f>
        <v>19415.176871960721</v>
      </c>
    </row>
    <row r="9472" spans="1:7" x14ac:dyDescent="0.25">
      <c r="A9472" s="75" t="s">
        <v>5</v>
      </c>
      <c r="B9472">
        <v>0.8</v>
      </c>
      <c r="C9472" s="76" t="s">
        <v>82</v>
      </c>
      <c r="E9472">
        <f t="shared" ca="1" si="250"/>
        <v>0.51290090612806638</v>
      </c>
      <c r="F9472">
        <v>0</v>
      </c>
      <c r="G9472">
        <f>AVERAGE(F$2:F9472)</f>
        <v>19413.12691135762</v>
      </c>
    </row>
    <row r="9473" spans="1:7" x14ac:dyDescent="0.25">
      <c r="A9473" s="75" t="s">
        <v>5</v>
      </c>
      <c r="B9473">
        <v>0.36363636363636365</v>
      </c>
      <c r="C9473" s="76" t="s">
        <v>83</v>
      </c>
      <c r="E9473">
        <f t="shared" ca="1" si="250"/>
        <v>0.5946266177082179</v>
      </c>
      <c r="F9473">
        <v>0.63190184049079756</v>
      </c>
      <c r="G9473">
        <f>AVERAGE(F$2:F9473)</f>
        <v>19411.07745031354</v>
      </c>
    </row>
    <row r="9474" spans="1:7" x14ac:dyDescent="0.25">
      <c r="A9474" s="75" t="s">
        <v>5</v>
      </c>
      <c r="B9474">
        <v>0.16666666666666666</v>
      </c>
      <c r="C9474" s="76" t="s">
        <v>84</v>
      </c>
      <c r="E9474">
        <f t="shared" ref="E9474:E9537" ca="1" si="251">RAND()</f>
        <v>0.6826720224632995</v>
      </c>
      <c r="F9474">
        <v>0.5</v>
      </c>
      <c r="G9474">
        <f>AVERAGE(F$2:F9474)</f>
        <v>19409.028408040733</v>
      </c>
    </row>
    <row r="9475" spans="1:7" x14ac:dyDescent="0.25">
      <c r="A9475" s="75" t="s">
        <v>5</v>
      </c>
      <c r="B9475">
        <v>0.16666666666666666</v>
      </c>
      <c r="C9475" s="76" t="s">
        <v>85</v>
      </c>
      <c r="E9475">
        <f t="shared" ca="1" si="251"/>
        <v>0.79068449479515834</v>
      </c>
      <c r="F9475">
        <v>0.66666666666666663</v>
      </c>
      <c r="G9475">
        <f>AVERAGE(F$2:F9475)</f>
        <v>19406.979815921099</v>
      </c>
    </row>
    <row r="9476" spans="1:7" x14ac:dyDescent="0.25">
      <c r="A9476" s="75" t="s">
        <v>5</v>
      </c>
      <c r="B9476">
        <v>0.60861056751467713</v>
      </c>
      <c r="C9476" s="76" t="s">
        <v>86</v>
      </c>
      <c r="E9476">
        <f t="shared" ca="1" si="251"/>
        <v>0.75995296765093034</v>
      </c>
      <c r="F9476">
        <v>0.79381443298969068</v>
      </c>
      <c r="G9476">
        <f>AVERAGE(F$2:F9476)</f>
        <v>19404.931669641257</v>
      </c>
    </row>
    <row r="9477" spans="1:7" x14ac:dyDescent="0.25">
      <c r="A9477" s="75" t="s">
        <v>5</v>
      </c>
      <c r="B9477">
        <v>1</v>
      </c>
      <c r="C9477" s="76" t="s">
        <v>87</v>
      </c>
      <c r="E9477">
        <f t="shared" ca="1" si="251"/>
        <v>0.62037028405792327</v>
      </c>
      <c r="F9477">
        <v>0.875</v>
      </c>
      <c r="G9477">
        <f>AVERAGE(F$2:F9477)</f>
        <v>19402.883964209679</v>
      </c>
    </row>
    <row r="9478" spans="1:7" x14ac:dyDescent="0.25">
      <c r="A9478" s="75" t="s">
        <v>5</v>
      </c>
      <c r="B9478">
        <v>0.19047619047619047</v>
      </c>
      <c r="C9478" s="76" t="s">
        <v>88</v>
      </c>
      <c r="E9478">
        <f t="shared" ca="1" si="251"/>
        <v>0.61713232120867667</v>
      </c>
      <c r="F9478">
        <v>0.17355371900826447</v>
      </c>
      <c r="G9478">
        <f>AVERAGE(F$2:F9478)</f>
        <v>19400.836616904573</v>
      </c>
    </row>
    <row r="9479" spans="1:7" x14ac:dyDescent="0.25">
      <c r="A9479" s="75" t="s">
        <v>5</v>
      </c>
      <c r="B9479">
        <v>0.5</v>
      </c>
      <c r="C9479" s="76" t="s">
        <v>89</v>
      </c>
      <c r="E9479">
        <f t="shared" ca="1" si="251"/>
        <v>0.72317290563700976</v>
      </c>
      <c r="F9479">
        <v>0.69696969696969702</v>
      </c>
      <c r="G9479">
        <f>AVERAGE(F$2:F9479)</f>
        <v>19398.789756844726</v>
      </c>
    </row>
    <row r="9480" spans="1:7" x14ac:dyDescent="0.25">
      <c r="A9480" s="75" t="s">
        <v>5</v>
      </c>
      <c r="B9480">
        <v>0.2</v>
      </c>
      <c r="C9480" s="76" t="s">
        <v>90</v>
      </c>
      <c r="E9480">
        <f t="shared" ca="1" si="251"/>
        <v>0.17000061311645331</v>
      </c>
      <c r="F9480">
        <v>1.1428571428571428</v>
      </c>
      <c r="G9480">
        <f>AVERAGE(F$2:F9480)</f>
        <v>19396.743375696955</v>
      </c>
    </row>
    <row r="9481" spans="1:7" x14ac:dyDescent="0.25">
      <c r="B9481">
        <v>3.5454545454545454</v>
      </c>
      <c r="C9481" s="76" t="s">
        <v>81</v>
      </c>
      <c r="E9481">
        <f t="shared" ca="1" si="251"/>
        <v>0.76507324543279853</v>
      </c>
      <c r="F9481">
        <v>5.2631578947368474E-2</v>
      </c>
      <c r="G9481">
        <f>AVERAGE(F$2:F9481)</f>
        <v>19394.697311272474</v>
      </c>
    </row>
    <row r="9482" spans="1:7" x14ac:dyDescent="0.25">
      <c r="A9482" s="75" t="s">
        <v>6</v>
      </c>
      <c r="B9482">
        <v>0</v>
      </c>
      <c r="C9482" s="76" t="s">
        <v>82</v>
      </c>
      <c r="E9482">
        <f t="shared" ca="1" si="251"/>
        <v>5.322259897124082E-2</v>
      </c>
      <c r="F9482">
        <v>0.17272727272727278</v>
      </c>
      <c r="G9482">
        <f>AVERAGE(F$2:F9482)</f>
        <v>19392.651691128605</v>
      </c>
    </row>
    <row r="9483" spans="1:7" x14ac:dyDescent="0.25">
      <c r="A9483" s="75" t="s">
        <v>6</v>
      </c>
      <c r="B9483">
        <v>0.81818181818181823</v>
      </c>
      <c r="C9483" s="76" t="s">
        <v>83</v>
      </c>
      <c r="E9483">
        <f t="shared" ca="1" si="251"/>
        <v>0.36160586436733555</v>
      </c>
      <c r="F9483">
        <v>0.6428571428571429</v>
      </c>
      <c r="G9483">
        <f>AVERAGE(F$2:F9483)</f>
        <v>19390.606552040441</v>
      </c>
    </row>
    <row r="9484" spans="1:7" x14ac:dyDescent="0.25">
      <c r="A9484" s="75" t="s">
        <v>6</v>
      </c>
      <c r="B9484">
        <v>0.91666666666666663</v>
      </c>
      <c r="C9484" s="76" t="s">
        <v>84</v>
      </c>
      <c r="E9484">
        <f t="shared" ca="1" si="251"/>
        <v>0.8259390172558525</v>
      </c>
      <c r="F9484">
        <v>0.53086419753086422</v>
      </c>
      <c r="G9484">
        <f>AVERAGE(F$2:F9484)</f>
        <v>19388.561832469859</v>
      </c>
    </row>
    <row r="9485" spans="1:7" x14ac:dyDescent="0.25">
      <c r="A9485" s="75" t="s">
        <v>6</v>
      </c>
      <c r="B9485">
        <v>0.97222222222222221</v>
      </c>
      <c r="C9485" s="76" t="s">
        <v>85</v>
      </c>
      <c r="E9485">
        <f t="shared" ca="1" si="251"/>
        <v>0.82974568130319015</v>
      </c>
      <c r="F9485">
        <v>1.5</v>
      </c>
      <c r="G9485">
        <f>AVERAGE(F$2:F9485)</f>
        <v>19386.517646279171</v>
      </c>
    </row>
    <row r="9486" spans="1:7" x14ac:dyDescent="0.25">
      <c r="A9486" s="75" t="s">
        <v>6</v>
      </c>
      <c r="B9486">
        <v>0.98043052837573386</v>
      </c>
      <c r="C9486" s="76" t="s">
        <v>86</v>
      </c>
      <c r="E9486">
        <f t="shared" ca="1" si="251"/>
        <v>0.50336484849840069</v>
      </c>
      <c r="F9486">
        <v>9.586056644880174E-2</v>
      </c>
      <c r="G9486">
        <f>AVERAGE(F$2:F9486)</f>
        <v>19384.473743086161</v>
      </c>
    </row>
    <row r="9487" spans="1:7" x14ac:dyDescent="0.25">
      <c r="A9487" s="75" t="s">
        <v>6</v>
      </c>
      <c r="B9487">
        <v>0.83333333333333337</v>
      </c>
      <c r="C9487" s="76" t="s">
        <v>87</v>
      </c>
      <c r="E9487">
        <f t="shared" ca="1" si="251"/>
        <v>0.41193810881171833</v>
      </c>
      <c r="F9487">
        <v>2.4390243902438911E-2</v>
      </c>
      <c r="G9487">
        <f>AVERAGE(F$2:F9487)</f>
        <v>19382.43026328932</v>
      </c>
    </row>
    <row r="9488" spans="1:7" x14ac:dyDescent="0.25">
      <c r="A9488" s="75" t="s">
        <v>6</v>
      </c>
      <c r="B9488">
        <v>0.42857142857142855</v>
      </c>
      <c r="C9488" s="76" t="s">
        <v>88</v>
      </c>
      <c r="E9488">
        <f t="shared" ca="1" si="251"/>
        <v>0.24517065692921436</v>
      </c>
      <c r="F9488">
        <v>0.47368421052631576</v>
      </c>
      <c r="G9488">
        <f>AVERAGE(F$2:F9488)</f>
        <v>19380.387261647171</v>
      </c>
    </row>
    <row r="9489" spans="1:7" x14ac:dyDescent="0.25">
      <c r="A9489" s="75" t="s">
        <v>6</v>
      </c>
      <c r="B9489">
        <v>0.95</v>
      </c>
      <c r="C9489" s="76" t="s">
        <v>89</v>
      </c>
      <c r="E9489">
        <f t="shared" ca="1" si="251"/>
        <v>0.46268059856874311</v>
      </c>
      <c r="F9489">
        <v>0.47916666666666669</v>
      </c>
      <c r="G9489">
        <f>AVERAGE(F$2:F9489)</f>
        <v>19378.344691232436</v>
      </c>
    </row>
    <row r="9490" spans="1:7" x14ac:dyDescent="0.25">
      <c r="A9490" s="75" t="s">
        <v>6</v>
      </c>
      <c r="B9490">
        <v>0.8</v>
      </c>
      <c r="C9490" s="76" t="s">
        <v>90</v>
      </c>
      <c r="E9490">
        <f t="shared" ca="1" si="251"/>
        <v>0.51983221719111439</v>
      </c>
      <c r="F9490">
        <v>0.36507936507936506</v>
      </c>
      <c r="G9490">
        <f>AVERAGE(F$2:F9490)</f>
        <v>19376.302539307908</v>
      </c>
    </row>
    <row r="9491" spans="1:7" x14ac:dyDescent="0.25">
      <c r="B9491">
        <v>0.13636363636363635</v>
      </c>
      <c r="C9491" s="76" t="s">
        <v>81</v>
      </c>
      <c r="E9491">
        <f t="shared" ca="1" si="251"/>
        <v>0.73549060424787949</v>
      </c>
      <c r="F9491">
        <v>0.16666666666666666</v>
      </c>
      <c r="G9491">
        <f>AVERAGE(F$2:F9491)</f>
        <v>19374.260796855575</v>
      </c>
    </row>
    <row r="9492" spans="1:7" x14ac:dyDescent="0.25">
      <c r="A9492" s="75" t="s">
        <v>7</v>
      </c>
      <c r="B9492">
        <v>0.875</v>
      </c>
      <c r="C9492" s="76" t="s">
        <v>82</v>
      </c>
      <c r="E9492">
        <f t="shared" ca="1" si="251"/>
        <v>0.97200566643788278</v>
      </c>
      <c r="F9492">
        <v>1</v>
      </c>
      <c r="G9492">
        <f>AVERAGE(F$2:F9492)</f>
        <v>19372.21957245384</v>
      </c>
    </row>
    <row r="9493" spans="1:7" x14ac:dyDescent="0.25">
      <c r="A9493" s="75" t="s">
        <v>7</v>
      </c>
      <c r="B9493">
        <v>0.81818181818181823</v>
      </c>
      <c r="C9493" s="76" t="s">
        <v>83</v>
      </c>
      <c r="E9493">
        <f t="shared" ca="1" si="251"/>
        <v>0.15368392741027415</v>
      </c>
      <c r="F9493">
        <v>0.65397923875432518</v>
      </c>
      <c r="G9493">
        <f>AVERAGE(F$2:F9493)</f>
        <v>19370.178741691809</v>
      </c>
    </row>
    <row r="9494" spans="1:7" x14ac:dyDescent="0.25">
      <c r="A9494" s="75" t="s">
        <v>7</v>
      </c>
      <c r="B9494">
        <v>7.333333333333333</v>
      </c>
      <c r="C9494" s="76" t="s">
        <v>84</v>
      </c>
      <c r="E9494">
        <f t="shared" ca="1" si="251"/>
        <v>0.78612747551935958</v>
      </c>
      <c r="F9494">
        <v>0.94285714285714284</v>
      </c>
      <c r="G9494">
        <f>AVERAGE(F$2:F9494)</f>
        <v>19368.138371325796</v>
      </c>
    </row>
    <row r="9495" spans="1:7" x14ac:dyDescent="0.25">
      <c r="A9495" s="75" t="s">
        <v>7</v>
      </c>
      <c r="B9495">
        <v>0.3888888888888889</v>
      </c>
      <c r="C9495" s="76" t="s">
        <v>85</v>
      </c>
      <c r="E9495">
        <f t="shared" ca="1" si="251"/>
        <v>0.44644817794737846</v>
      </c>
      <c r="F9495">
        <v>0.31868131868131866</v>
      </c>
      <c r="G9495">
        <f>AVERAGE(F$2:F9495)</f>
        <v>19366.098365038666</v>
      </c>
    </row>
    <row r="9496" spans="1:7" x14ac:dyDescent="0.25">
      <c r="A9496" s="75" t="s">
        <v>7</v>
      </c>
      <c r="B9496">
        <v>0.80430528375733856</v>
      </c>
      <c r="C9496" s="76" t="s">
        <v>86</v>
      </c>
      <c r="E9496">
        <f t="shared" ca="1" si="251"/>
        <v>0.59722836958806202</v>
      </c>
      <c r="F9496">
        <v>0.6437054631828979</v>
      </c>
      <c r="G9496">
        <f>AVERAGE(F$2:F9496)</f>
        <v>19364.05882268379</v>
      </c>
    </row>
    <row r="9497" spans="1:7" x14ac:dyDescent="0.25">
      <c r="A9497" s="75" t="s">
        <v>7</v>
      </c>
      <c r="B9497">
        <v>0.16666666666666666</v>
      </c>
      <c r="C9497" s="76" t="s">
        <v>87</v>
      </c>
      <c r="E9497">
        <f t="shared" ca="1" si="251"/>
        <v>0.52219545295713587</v>
      </c>
      <c r="F9497">
        <v>0.2</v>
      </c>
      <c r="G9497">
        <f>AVERAGE(F$2:F9497)</f>
        <v>19362.019663161602</v>
      </c>
    </row>
    <row r="9498" spans="1:7" x14ac:dyDescent="0.25">
      <c r="A9498" s="75" t="s">
        <v>7</v>
      </c>
      <c r="B9498">
        <v>0.42857142857142855</v>
      </c>
      <c r="C9498" s="76" t="s">
        <v>88</v>
      </c>
      <c r="E9498">
        <f t="shared" ca="1" si="251"/>
        <v>0.13983156274470332</v>
      </c>
      <c r="F9498">
        <v>0.98099581908019762</v>
      </c>
      <c r="G9498">
        <f>AVERAGE(F$2:F9498)</f>
        <v>19359.981015307822</v>
      </c>
    </row>
    <row r="9499" spans="1:7" x14ac:dyDescent="0.25">
      <c r="A9499" s="75" t="s">
        <v>7</v>
      </c>
      <c r="B9499">
        <v>0.5</v>
      </c>
      <c r="C9499" s="76" t="s">
        <v>89</v>
      </c>
      <c r="E9499">
        <f t="shared" ca="1" si="251"/>
        <v>7.8952411014777013E-2</v>
      </c>
      <c r="F9499">
        <v>6.0272572402044293</v>
      </c>
      <c r="G9499">
        <f>AVERAGE(F$2:F9499)</f>
        <v>19357.943328030706</v>
      </c>
    </row>
    <row r="9500" spans="1:7" x14ac:dyDescent="0.25">
      <c r="A9500" s="75" t="s">
        <v>7</v>
      </c>
      <c r="B9500">
        <v>0.98</v>
      </c>
      <c r="C9500" s="76" t="s">
        <v>90</v>
      </c>
      <c r="E9500">
        <f t="shared" ca="1" si="251"/>
        <v>0.83359917609059919</v>
      </c>
      <c r="F9500">
        <v>0.16666666666666666</v>
      </c>
      <c r="G9500">
        <f>AVERAGE(F$2:F9500)</f>
        <v>19355.905452816325</v>
      </c>
    </row>
    <row r="9501" spans="1:7" x14ac:dyDescent="0.25">
      <c r="B9501">
        <v>1.2727272727272727</v>
      </c>
      <c r="C9501" s="76" t="s">
        <v>81</v>
      </c>
      <c r="E9501">
        <f t="shared" ca="1" si="251"/>
        <v>0.15908675054497246</v>
      </c>
      <c r="F9501">
        <v>0.29870129870129869</v>
      </c>
      <c r="G9501">
        <f>AVERAGE(F$2:F9501)</f>
        <v>19353.86802052669</v>
      </c>
    </row>
    <row r="9502" spans="1:7" x14ac:dyDescent="0.25">
      <c r="A9502" s="75" t="s">
        <v>8</v>
      </c>
      <c r="B9502">
        <v>0.75</v>
      </c>
      <c r="C9502" s="76" t="s">
        <v>82</v>
      </c>
      <c r="E9502">
        <f t="shared" ca="1" si="251"/>
        <v>0.77855834506745991</v>
      </c>
      <c r="F9502">
        <v>0.31578947368421051</v>
      </c>
      <c r="G9502">
        <f>AVERAGE(F$2:F9502)</f>
        <v>19351.831018923589</v>
      </c>
    </row>
    <row r="9503" spans="1:7" x14ac:dyDescent="0.25">
      <c r="A9503" s="75" t="s">
        <v>8</v>
      </c>
      <c r="B9503">
        <v>6.2727272727272725</v>
      </c>
      <c r="C9503" s="76" t="s">
        <v>83</v>
      </c>
      <c r="E9503">
        <f t="shared" ca="1" si="251"/>
        <v>0.38370232387678027</v>
      </c>
      <c r="F9503">
        <v>0.95</v>
      </c>
      <c r="G9503">
        <f>AVERAGE(F$2:F9503)</f>
        <v>19349.794512817618</v>
      </c>
    </row>
    <row r="9504" spans="1:7" x14ac:dyDescent="0.25">
      <c r="A9504" s="75" t="s">
        <v>8</v>
      </c>
      <c r="B9504">
        <v>1</v>
      </c>
      <c r="C9504" s="76" t="s">
        <v>84</v>
      </c>
      <c r="E9504">
        <f t="shared" ca="1" si="251"/>
        <v>0.47746244102387714</v>
      </c>
      <c r="F9504">
        <v>1.7108433734939759</v>
      </c>
      <c r="G9504">
        <f>AVERAGE(F$2:F9504)</f>
        <v>19347.758515377922</v>
      </c>
    </row>
    <row r="9505" spans="1:7" x14ac:dyDescent="0.25">
      <c r="A9505" s="75" t="s">
        <v>8</v>
      </c>
      <c r="B9505">
        <v>0.86111111111111116</v>
      </c>
      <c r="C9505" s="76" t="s">
        <v>85</v>
      </c>
      <c r="E9505">
        <f t="shared" ca="1" si="251"/>
        <v>0.97054233485287023</v>
      </c>
      <c r="F9505">
        <v>1.2222222222222223</v>
      </c>
      <c r="G9505">
        <f>AVERAGE(F$2:F9505)</f>
        <v>19345.722894976705</v>
      </c>
    </row>
    <row r="9506" spans="1:7" x14ac:dyDescent="0.25">
      <c r="A9506" s="75" t="s">
        <v>8</v>
      </c>
      <c r="B9506">
        <v>2.9138943248532287</v>
      </c>
      <c r="C9506" s="76" t="s">
        <v>86</v>
      </c>
      <c r="E9506">
        <f t="shared" ca="1" si="251"/>
        <v>0.33052782687175797</v>
      </c>
      <c r="F9506">
        <v>0.5</v>
      </c>
      <c r="G9506">
        <f>AVERAGE(F$2:F9506)</f>
        <v>19343.687626918319</v>
      </c>
    </row>
    <row r="9507" spans="1:7" x14ac:dyDescent="0.25">
      <c r="A9507" s="75" t="s">
        <v>8</v>
      </c>
      <c r="B9507">
        <v>0.83333333333333337</v>
      </c>
      <c r="C9507" s="76" t="s">
        <v>87</v>
      </c>
      <c r="E9507">
        <f t="shared" ca="1" si="251"/>
        <v>0.44769896915263507</v>
      </c>
      <c r="F9507">
        <v>6.2727272727272725</v>
      </c>
      <c r="G9507">
        <f>AVERAGE(F$2:F9507)</f>
        <v>19341.653394338933</v>
      </c>
    </row>
    <row r="9508" spans="1:7" x14ac:dyDescent="0.25">
      <c r="A9508" s="75" t="s">
        <v>8</v>
      </c>
      <c r="B9508">
        <v>0.2857142857142857</v>
      </c>
      <c r="C9508" s="76" t="s">
        <v>88</v>
      </c>
      <c r="E9508">
        <f t="shared" ca="1" si="251"/>
        <v>0.78664641417154146</v>
      </c>
      <c r="F9508">
        <v>0.70068027210884365</v>
      </c>
      <c r="G9508">
        <f>AVERAGE(F$2:F9508)</f>
        <v>19339.619003604312</v>
      </c>
    </row>
    <row r="9509" spans="1:7" x14ac:dyDescent="0.25">
      <c r="A9509" s="75" t="s">
        <v>8</v>
      </c>
      <c r="B9509">
        <v>0.92500000000000004</v>
      </c>
      <c r="C9509" s="76" t="s">
        <v>89</v>
      </c>
      <c r="E9509">
        <f t="shared" ca="1" si="251"/>
        <v>0.38820021067009314</v>
      </c>
      <c r="F9509">
        <v>0.8</v>
      </c>
      <c r="G9509">
        <f>AVERAGE(F$2:F9509)</f>
        <v>19337.585051248021</v>
      </c>
    </row>
    <row r="9510" spans="1:7" x14ac:dyDescent="0.25">
      <c r="A9510" s="75" t="s">
        <v>8</v>
      </c>
      <c r="B9510">
        <v>0.94</v>
      </c>
      <c r="C9510" s="76" t="s">
        <v>90</v>
      </c>
      <c r="E9510">
        <f t="shared" ca="1" si="251"/>
        <v>0.90302091401954976</v>
      </c>
      <c r="F9510">
        <v>4</v>
      </c>
      <c r="G9510">
        <f>AVERAGE(F$2:F9510)</f>
        <v>19335.551863210243</v>
      </c>
    </row>
    <row r="9511" spans="1:7" x14ac:dyDescent="0.25">
      <c r="B9511">
        <v>11.5</v>
      </c>
      <c r="C9511" s="76" t="s">
        <v>81</v>
      </c>
      <c r="E9511">
        <f t="shared" ca="1" si="251"/>
        <v>1.5144186518217029E-2</v>
      </c>
      <c r="F9511">
        <v>1.0029761904761905</v>
      </c>
      <c r="G9511">
        <f>AVERAGE(F$2:F9511)</f>
        <v>19333.518787617493</v>
      </c>
    </row>
    <row r="9512" spans="1:7" x14ac:dyDescent="0.25">
      <c r="A9512" s="75" t="s">
        <v>9</v>
      </c>
      <c r="B9512">
        <v>0.875</v>
      </c>
      <c r="C9512" s="76" t="s">
        <v>82</v>
      </c>
      <c r="E9512">
        <f t="shared" ca="1" si="251"/>
        <v>0.57948402746258165</v>
      </c>
      <c r="F9512">
        <v>0.75</v>
      </c>
      <c r="G9512">
        <f>AVERAGE(F$2:F9512)</f>
        <v>19331.486112947365</v>
      </c>
    </row>
    <row r="9513" spans="1:7" x14ac:dyDescent="0.25">
      <c r="A9513" s="75" t="s">
        <v>9</v>
      </c>
      <c r="B9513">
        <v>0.63636363636363635</v>
      </c>
      <c r="C9513" s="76" t="s">
        <v>83</v>
      </c>
      <c r="E9513">
        <f t="shared" ca="1" si="251"/>
        <v>0.28072892234565516</v>
      </c>
      <c r="F9513">
        <v>1.1538461538461537</v>
      </c>
      <c r="G9513">
        <f>AVERAGE(F$2:F9513)</f>
        <v>19329.453908125368</v>
      </c>
    </row>
    <row r="9514" spans="1:7" x14ac:dyDescent="0.25">
      <c r="A9514" s="75" t="s">
        <v>9</v>
      </c>
      <c r="B9514">
        <v>0.99583333333333324</v>
      </c>
      <c r="C9514" s="76" t="s">
        <v>84</v>
      </c>
      <c r="E9514">
        <f t="shared" ca="1" si="251"/>
        <v>0.96917290328081518</v>
      </c>
      <c r="F9514">
        <v>2.3333333333333335</v>
      </c>
      <c r="G9514">
        <f>AVERAGE(F$2:F9514)</f>
        <v>19327.422254538196</v>
      </c>
    </row>
    <row r="9515" spans="1:7" x14ac:dyDescent="0.25">
      <c r="A9515" s="75" t="s">
        <v>9</v>
      </c>
      <c r="B9515">
        <v>0.16666666666666666</v>
      </c>
      <c r="C9515" s="76" t="s">
        <v>85</v>
      </c>
      <c r="E9515">
        <f t="shared" ca="1" si="251"/>
        <v>0.41039944738705536</v>
      </c>
      <c r="F9515">
        <v>0.15857605177993525</v>
      </c>
      <c r="G9515">
        <f>AVERAGE(F$2:F9515)</f>
        <v>19325.390799453216</v>
      </c>
    </row>
    <row r="9516" spans="1:7" x14ac:dyDescent="0.25">
      <c r="A9516" s="75" t="s">
        <v>9</v>
      </c>
      <c r="B9516">
        <v>0.80430528375733856</v>
      </c>
      <c r="C9516" s="76" t="s">
        <v>86</v>
      </c>
      <c r="E9516">
        <f t="shared" ca="1" si="251"/>
        <v>0.67240146799177514</v>
      </c>
      <c r="F9516">
        <v>15.666666666666666</v>
      </c>
      <c r="G9516">
        <f>AVERAGE(F$2:F9516)</f>
        <v>19323.361401225913</v>
      </c>
    </row>
    <row r="9517" spans="1:7" x14ac:dyDescent="0.25">
      <c r="A9517" s="75" t="s">
        <v>9</v>
      </c>
      <c r="B9517">
        <v>0.91666666666666663</v>
      </c>
      <c r="C9517" s="76" t="s">
        <v>87</v>
      </c>
      <c r="E9517">
        <f t="shared" ca="1" si="251"/>
        <v>0.84773015987540656</v>
      </c>
      <c r="F9517">
        <v>0.93604651162790697</v>
      </c>
      <c r="G9517">
        <f>AVERAGE(F$2:F9517)</f>
        <v>19321.330881537524</v>
      </c>
    </row>
    <row r="9518" spans="1:7" x14ac:dyDescent="0.25">
      <c r="A9518" s="75" t="s">
        <v>9</v>
      </c>
      <c r="B9518">
        <v>0.42857142857142855</v>
      </c>
      <c r="C9518" s="76" t="s">
        <v>88</v>
      </c>
      <c r="E9518">
        <f t="shared" ca="1" si="251"/>
        <v>5.8964369694556762E-2</v>
      </c>
      <c r="F9518">
        <v>2.4390243902439025E-2</v>
      </c>
      <c r="G9518">
        <f>AVERAGE(F$2:F9518)</f>
        <v>19319.300692770968</v>
      </c>
    </row>
    <row r="9519" spans="1:7" x14ac:dyDescent="0.25">
      <c r="A9519" s="75" t="s">
        <v>9</v>
      </c>
      <c r="B9519">
        <v>0.625</v>
      </c>
      <c r="C9519" s="76" t="s">
        <v>89</v>
      </c>
      <c r="E9519">
        <f t="shared" ca="1" si="251"/>
        <v>0.11604194090921194</v>
      </c>
      <c r="F9519">
        <v>0.5</v>
      </c>
      <c r="G9519">
        <f>AVERAGE(F$2:F9519)</f>
        <v>19317.270980573787</v>
      </c>
    </row>
    <row r="9520" spans="1:7" x14ac:dyDescent="0.25">
      <c r="A9520" s="75" t="s">
        <v>9</v>
      </c>
      <c r="B9520">
        <v>0.98799999999999999</v>
      </c>
      <c r="C9520" s="76" t="s">
        <v>90</v>
      </c>
      <c r="E9520">
        <f t="shared" ca="1" si="251"/>
        <v>0.73224446669465193</v>
      </c>
      <c r="F9520">
        <v>39</v>
      </c>
      <c r="G9520">
        <f>AVERAGE(F$2:F9520)</f>
        <v>19315.245739374022</v>
      </c>
    </row>
    <row r="9521" spans="1:7" x14ac:dyDescent="0.25">
      <c r="B9521">
        <v>10.363636363636363</v>
      </c>
      <c r="C9521" s="76" t="s">
        <v>81</v>
      </c>
      <c r="E9521">
        <f t="shared" ca="1" si="251"/>
        <v>0.49344100319329209</v>
      </c>
      <c r="F9521">
        <v>0.71496437054631834</v>
      </c>
      <c r="G9521">
        <f>AVERAGE(F$2:F9521)</f>
        <v>19313.216902107739</v>
      </c>
    </row>
    <row r="9522" spans="1:7" x14ac:dyDescent="0.25">
      <c r="A9522" s="75" t="s">
        <v>10</v>
      </c>
      <c r="B9522">
        <v>0.375</v>
      </c>
      <c r="C9522" s="76" t="s">
        <v>82</v>
      </c>
      <c r="E9522">
        <f t="shared" ca="1" si="251"/>
        <v>0.26944553792283621</v>
      </c>
      <c r="F9522">
        <v>2.5384615384615383</v>
      </c>
      <c r="G9522">
        <f>AVERAGE(F$2:F9522)</f>
        <v>19311.188682546708</v>
      </c>
    </row>
    <row r="9523" spans="1:7" x14ac:dyDescent="0.25">
      <c r="A9523" s="75" t="s">
        <v>10</v>
      </c>
      <c r="B9523">
        <v>9.0909090909090912E-2</v>
      </c>
      <c r="C9523" s="76" t="s">
        <v>83</v>
      </c>
      <c r="E9523">
        <f t="shared" ca="1" si="251"/>
        <v>0.18407825868591887</v>
      </c>
      <c r="F9523">
        <v>4.2553191489361625E-2</v>
      </c>
      <c r="G9523">
        <f>AVERAGE(F$2:F9523)</f>
        <v>19309.160626872548</v>
      </c>
    </row>
    <row r="9524" spans="1:7" x14ac:dyDescent="0.25">
      <c r="A9524" s="75" t="s">
        <v>10</v>
      </c>
      <c r="B9524">
        <v>0.91666666666666663</v>
      </c>
      <c r="C9524" s="76" t="s">
        <v>84</v>
      </c>
      <c r="E9524">
        <f t="shared" ca="1" si="251"/>
        <v>0.47489491665428418</v>
      </c>
      <c r="F9524">
        <v>0.92665933259992661</v>
      </c>
      <c r="G9524">
        <f>AVERAGE(F$2:F9524)</f>
        <v>19307.133089965319</v>
      </c>
    </row>
    <row r="9525" spans="1:7" x14ac:dyDescent="0.25">
      <c r="A9525" s="75" t="s">
        <v>10</v>
      </c>
      <c r="B9525">
        <v>0.99861111111111112</v>
      </c>
      <c r="C9525" s="76" t="s">
        <v>85</v>
      </c>
      <c r="E9525">
        <f t="shared" ca="1" si="251"/>
        <v>0.42208543770008855</v>
      </c>
      <c r="F9525">
        <v>0.1554054054054054</v>
      </c>
      <c r="G9525">
        <f>AVERAGE(F$2:F9525)</f>
        <v>19305.105897852285</v>
      </c>
    </row>
    <row r="9526" spans="1:7" x14ac:dyDescent="0.25">
      <c r="A9526" s="75" t="s">
        <v>10</v>
      </c>
      <c r="B9526">
        <v>0.95694716242661448</v>
      </c>
      <c r="C9526" s="76" t="s">
        <v>86</v>
      </c>
      <c r="E9526">
        <f t="shared" ca="1" si="251"/>
        <v>0.25822015454452629</v>
      </c>
      <c r="F9526">
        <v>4</v>
      </c>
      <c r="G9526">
        <f>AVERAGE(F$2:F9526)</f>
        <v>19303.079535028362</v>
      </c>
    </row>
    <row r="9527" spans="1:7" x14ac:dyDescent="0.25">
      <c r="A9527" s="75" t="s">
        <v>10</v>
      </c>
      <c r="B9527">
        <v>0.66666666666666663</v>
      </c>
      <c r="C9527" s="76" t="s">
        <v>87</v>
      </c>
      <c r="E9527">
        <f t="shared" ca="1" si="251"/>
        <v>0.72280203799045717</v>
      </c>
      <c r="F9527">
        <v>0.72527472527472536</v>
      </c>
      <c r="G9527">
        <f>AVERAGE(F$2:F9527)</f>
        <v>19301.053253875692</v>
      </c>
    </row>
    <row r="9528" spans="1:7" x14ac:dyDescent="0.25">
      <c r="A9528" s="75" t="s">
        <v>10</v>
      </c>
      <c r="B9528">
        <v>0.19047619047619047</v>
      </c>
      <c r="C9528" s="76" t="s">
        <v>88</v>
      </c>
      <c r="E9528">
        <f t="shared" ca="1" si="251"/>
        <v>0.36604644573743295</v>
      </c>
      <c r="F9528">
        <v>0</v>
      </c>
      <c r="G9528">
        <f>AVERAGE(F$2:F9528)</f>
        <v>19299.027321971225</v>
      </c>
    </row>
    <row r="9529" spans="1:7" x14ac:dyDescent="0.25">
      <c r="A9529" s="75" t="s">
        <v>10</v>
      </c>
      <c r="B9529">
        <v>0</v>
      </c>
      <c r="C9529" s="76" t="s">
        <v>89</v>
      </c>
      <c r="E9529">
        <f t="shared" ca="1" si="251"/>
        <v>0.8912631313987821</v>
      </c>
      <c r="F9529">
        <v>0</v>
      </c>
      <c r="G9529">
        <f>AVERAGE(F$2:F9529)</f>
        <v>19297.00181532534</v>
      </c>
    </row>
    <row r="9530" spans="1:7" x14ac:dyDescent="0.25">
      <c r="A9530" s="75" t="s">
        <v>10</v>
      </c>
      <c r="B9530">
        <v>0.94</v>
      </c>
      <c r="C9530" s="76" t="s">
        <v>90</v>
      </c>
      <c r="E9530">
        <f t="shared" ca="1" si="251"/>
        <v>0.26205459658365082</v>
      </c>
      <c r="F9530">
        <v>0.53333333333333333</v>
      </c>
      <c r="G9530">
        <f>AVERAGE(F$2:F9530)</f>
        <v>19294.97678977366</v>
      </c>
    </row>
    <row r="9531" spans="1:7" x14ac:dyDescent="0.25">
      <c r="B9531">
        <v>1.2727272727272727</v>
      </c>
      <c r="C9531" s="76" t="s">
        <v>81</v>
      </c>
      <c r="E9531">
        <f t="shared" ca="1" si="251"/>
        <v>0.51750123489686539</v>
      </c>
      <c r="F9531">
        <v>5.2631578947368418E-2</v>
      </c>
      <c r="G9531">
        <f>AVERAGE(F$2:F9531)</f>
        <v>19292.952138760207</v>
      </c>
    </row>
    <row r="9532" spans="1:7" x14ac:dyDescent="0.25">
      <c r="A9532" s="75" t="s">
        <v>11</v>
      </c>
      <c r="B9532">
        <v>0.5</v>
      </c>
      <c r="C9532" s="76" t="s">
        <v>82</v>
      </c>
      <c r="E9532">
        <f t="shared" ca="1" si="251"/>
        <v>0.98172932928093648</v>
      </c>
      <c r="F9532">
        <v>0.16666666666666666</v>
      </c>
      <c r="G9532">
        <f>AVERAGE(F$2:F9532)</f>
        <v>19290.927924567353</v>
      </c>
    </row>
    <row r="9533" spans="1:7" x14ac:dyDescent="0.25">
      <c r="A9533" s="75" t="s">
        <v>11</v>
      </c>
      <c r="B9533">
        <v>0.92727272727272725</v>
      </c>
      <c r="C9533" s="76" t="s">
        <v>83</v>
      </c>
      <c r="E9533">
        <f t="shared" ca="1" si="251"/>
        <v>0.29384563462188695</v>
      </c>
      <c r="F9533">
        <v>1.5</v>
      </c>
      <c r="G9533">
        <f>AVERAGE(F$2:F9533)</f>
        <v>19288.904274973924</v>
      </c>
    </row>
    <row r="9534" spans="1:7" x14ac:dyDescent="0.25">
      <c r="A9534" s="75" t="s">
        <v>11</v>
      </c>
      <c r="B9534">
        <v>0.99916666666666665</v>
      </c>
      <c r="C9534" s="76" t="s">
        <v>84</v>
      </c>
      <c r="E9534">
        <f t="shared" ca="1" si="251"/>
        <v>0.90738045381536769</v>
      </c>
      <c r="F9534">
        <v>0.16666666666666666</v>
      </c>
      <c r="G9534">
        <f>AVERAGE(F$2:F9534)</f>
        <v>19286.880910072181</v>
      </c>
    </row>
    <row r="9535" spans="1:7" x14ac:dyDescent="0.25">
      <c r="A9535" s="75" t="s">
        <v>11</v>
      </c>
      <c r="B9535">
        <v>1.7777777777777777</v>
      </c>
      <c r="C9535" s="76" t="s">
        <v>85</v>
      </c>
      <c r="E9535">
        <f t="shared" ca="1" si="251"/>
        <v>0.26567857668619577</v>
      </c>
      <c r="F9535">
        <v>0.99366687777074103</v>
      </c>
      <c r="G9535">
        <f>AVERAGE(F$2:F9535)</f>
        <v>19284.858056365112</v>
      </c>
    </row>
    <row r="9536" spans="1:7" x14ac:dyDescent="0.25">
      <c r="A9536" s="75" t="s">
        <v>11</v>
      </c>
      <c r="B9536">
        <v>0.88258317025440314</v>
      </c>
      <c r="C9536" s="76" t="s">
        <v>86</v>
      </c>
      <c r="E9536">
        <f t="shared" ca="1" si="251"/>
        <v>0.38831147568344893</v>
      </c>
      <c r="F9536">
        <v>0.65397923875432518</v>
      </c>
      <c r="G9536">
        <f>AVERAGE(F$2:F9536)</f>
        <v>19282.835591333427</v>
      </c>
    </row>
    <row r="9537" spans="1:7" x14ac:dyDescent="0.25">
      <c r="A9537" s="75" t="s">
        <v>11</v>
      </c>
      <c r="B9537">
        <v>0.75</v>
      </c>
      <c r="C9537" s="76" t="s">
        <v>87</v>
      </c>
      <c r="E9537">
        <f t="shared" ca="1" si="251"/>
        <v>0.9883155160373559</v>
      </c>
      <c r="F9537">
        <v>9.1239549254816477E-2</v>
      </c>
      <c r="G9537">
        <f>AVERAGE(F$2:F9537)</f>
        <v>19280.81349146432</v>
      </c>
    </row>
    <row r="9538" spans="1:7" x14ac:dyDescent="0.25">
      <c r="A9538" s="75" t="s">
        <v>11</v>
      </c>
      <c r="B9538">
        <v>0.42857142857142855</v>
      </c>
      <c r="C9538" s="76" t="s">
        <v>88</v>
      </c>
      <c r="E9538">
        <f t="shared" ref="E9538:E9601" ca="1" si="252">RAND()</f>
        <v>0.55950551147639493</v>
      </c>
      <c r="F9538">
        <v>0.7</v>
      </c>
      <c r="G9538">
        <f>AVERAGE(F$2:F9538)</f>
        <v>19278.791879480312</v>
      </c>
    </row>
    <row r="9539" spans="1:7" x14ac:dyDescent="0.25">
      <c r="A9539" s="75" t="s">
        <v>11</v>
      </c>
      <c r="B9539">
        <v>0.4</v>
      </c>
      <c r="C9539" s="76" t="s">
        <v>89</v>
      </c>
      <c r="E9539">
        <f t="shared" ca="1" si="252"/>
        <v>0.59816761878645608</v>
      </c>
      <c r="F9539">
        <v>0.18181818181818185</v>
      </c>
      <c r="G9539">
        <f>AVERAGE(F$2:F9539)</f>
        <v>19276.77063707506</v>
      </c>
    </row>
    <row r="9540" spans="1:7" x14ac:dyDescent="0.25">
      <c r="A9540" s="75" t="s">
        <v>11</v>
      </c>
      <c r="B9540">
        <v>0.8</v>
      </c>
      <c r="C9540" s="76" t="s">
        <v>90</v>
      </c>
      <c r="E9540">
        <f t="shared" ca="1" si="252"/>
        <v>0.58228214663113442</v>
      </c>
      <c r="F9540">
        <v>0.99695419103313843</v>
      </c>
      <c r="G9540">
        <f>AVERAGE(F$2:F9540)</f>
        <v>19274.749903907763</v>
      </c>
    </row>
    <row r="9541" spans="1:7" x14ac:dyDescent="0.25">
      <c r="B9541">
        <v>0.54545454545454541</v>
      </c>
      <c r="C9541" s="76" t="s">
        <v>81</v>
      </c>
      <c r="E9541">
        <f t="shared" ca="1" si="252"/>
        <v>0.73833324788233479</v>
      </c>
      <c r="F9541">
        <v>0.43289224952741023</v>
      </c>
      <c r="G9541">
        <f>AVERAGE(F$2:F9541)</f>
        <v>19272.729535248262</v>
      </c>
    </row>
    <row r="9542" spans="1:7" x14ac:dyDescent="0.25">
      <c r="A9542" s="75" t="s">
        <v>12</v>
      </c>
      <c r="B9542">
        <v>0.25</v>
      </c>
      <c r="C9542" s="76" t="s">
        <v>82</v>
      </c>
      <c r="E9542">
        <f t="shared" ca="1" si="252"/>
        <v>0.49855482674238194</v>
      </c>
      <c r="F9542">
        <v>0.6875</v>
      </c>
      <c r="G9542">
        <f>AVERAGE(F$2:F9542)</f>
        <v>19270.709616787382</v>
      </c>
    </row>
    <row r="9543" spans="1:7" x14ac:dyDescent="0.25">
      <c r="A9543" s="75" t="s">
        <v>12</v>
      </c>
      <c r="B9543">
        <v>0.94545454545454544</v>
      </c>
      <c r="C9543" s="76" t="s">
        <v>83</v>
      </c>
      <c r="E9543">
        <f t="shared" ca="1" si="252"/>
        <v>0.70327080878162607</v>
      </c>
      <c r="F9543">
        <v>0.13636363636363635</v>
      </c>
      <c r="G9543">
        <f>AVERAGE(F$2:F9543)</f>
        <v>19268.690063941733</v>
      </c>
    </row>
    <row r="9544" spans="1:7" x14ac:dyDescent="0.25">
      <c r="A9544" s="75" t="s">
        <v>12</v>
      </c>
      <c r="B9544">
        <v>6.5</v>
      </c>
      <c r="C9544" s="76" t="s">
        <v>84</v>
      </c>
      <c r="E9544">
        <f t="shared" ca="1" si="252"/>
        <v>0.30391598382256202</v>
      </c>
      <c r="F9544">
        <v>1.3480662983425415</v>
      </c>
      <c r="G9544">
        <f>AVERAGE(F$2:F9544)</f>
        <v>19266.67106132226</v>
      </c>
    </row>
    <row r="9545" spans="1:7" x14ac:dyDescent="0.25">
      <c r="A9545" s="75" t="s">
        <v>12</v>
      </c>
      <c r="B9545">
        <v>0.98888888888888893</v>
      </c>
      <c r="C9545" s="76" t="s">
        <v>85</v>
      </c>
      <c r="E9545">
        <f t="shared" ca="1" si="252"/>
        <v>0.32366533810697773</v>
      </c>
      <c r="F9545">
        <v>0.78260869565217395</v>
      </c>
      <c r="G9545">
        <f>AVERAGE(F$2:F9545)</f>
        <v>19264.652422548934</v>
      </c>
    </row>
    <row r="9546" spans="1:7" x14ac:dyDescent="0.25">
      <c r="A9546" s="75" t="s">
        <v>12</v>
      </c>
      <c r="B9546">
        <v>0.46771037181996084</v>
      </c>
      <c r="C9546" s="76" t="s">
        <v>86</v>
      </c>
      <c r="E9546">
        <f t="shared" ca="1" si="252"/>
        <v>0.30661897966020357</v>
      </c>
      <c r="F9546">
        <v>0.60384923817161185</v>
      </c>
      <c r="G9546">
        <f>AVERAGE(F$2:F9546)</f>
        <v>19262.634188020562</v>
      </c>
    </row>
    <row r="9547" spans="1:7" x14ac:dyDescent="0.25">
      <c r="A9547" s="75" t="s">
        <v>12</v>
      </c>
      <c r="B9547">
        <v>0.66666666666666663</v>
      </c>
      <c r="C9547" s="76" t="s">
        <v>87</v>
      </c>
      <c r="E9547">
        <f t="shared" ca="1" si="252"/>
        <v>4.968718365288205E-2</v>
      </c>
      <c r="F9547">
        <v>0.42857142857142855</v>
      </c>
      <c r="G9547">
        <f>AVERAGE(F$2:F9547)</f>
        <v>19260.616357974824</v>
      </c>
    </row>
    <row r="9548" spans="1:7" x14ac:dyDescent="0.25">
      <c r="A9548" s="75" t="s">
        <v>12</v>
      </c>
      <c r="B9548">
        <v>0.2857142857142857</v>
      </c>
      <c r="C9548" s="76" t="s">
        <v>88</v>
      </c>
      <c r="E9548">
        <f t="shared" ca="1" si="252"/>
        <v>0.55322876351511918</v>
      </c>
      <c r="F9548">
        <v>5.7670561628345267E-2</v>
      </c>
      <c r="G9548">
        <f>AVERAGE(F$2:F9548)</f>
        <v>19258.598911794095</v>
      </c>
    </row>
    <row r="9549" spans="1:7" x14ac:dyDescent="0.25">
      <c r="A9549" s="75" t="s">
        <v>12</v>
      </c>
      <c r="B9549">
        <v>0.97499999999999998</v>
      </c>
      <c r="C9549" s="76" t="s">
        <v>89</v>
      </c>
      <c r="E9549">
        <f t="shared" ca="1" si="252"/>
        <v>0.21258851203666185</v>
      </c>
      <c r="F9549">
        <v>0.73469387755102045</v>
      </c>
      <c r="G9549">
        <f>AVERAGE(F$2:F9549)</f>
        <v>19256.58195911103</v>
      </c>
    </row>
    <row r="9550" spans="1:7" x14ac:dyDescent="0.25">
      <c r="A9550" s="75" t="s">
        <v>12</v>
      </c>
      <c r="B9550">
        <v>0.68</v>
      </c>
      <c r="C9550" s="76" t="s">
        <v>90</v>
      </c>
      <c r="E9550">
        <f t="shared" ca="1" si="252"/>
        <v>0.50622802805226064</v>
      </c>
      <c r="F9550">
        <v>0.45454545454545453</v>
      </c>
      <c r="G9550">
        <f>AVERAGE(F$2:F9550)</f>
        <v>19254.565399532683</v>
      </c>
    </row>
    <row r="9551" spans="1:7" x14ac:dyDescent="0.25">
      <c r="B9551">
        <v>0.77272727272727271</v>
      </c>
      <c r="C9551" s="76" t="s">
        <v>81</v>
      </c>
      <c r="E9551">
        <f t="shared" ca="1" si="252"/>
        <v>0.90551656720007034</v>
      </c>
      <c r="F9551">
        <v>0.98799999999999999</v>
      </c>
      <c r="G9551">
        <f>AVERAGE(F$2:F9551)</f>
        <v>19252.549318129593</v>
      </c>
    </row>
    <row r="9552" spans="1:7" x14ac:dyDescent="0.25">
      <c r="A9552" s="75" t="s">
        <v>13</v>
      </c>
      <c r="B9552">
        <v>0.875</v>
      </c>
      <c r="C9552" s="76" t="s">
        <v>82</v>
      </c>
      <c r="E9552">
        <f t="shared" ca="1" si="252"/>
        <v>0.21188790296206217</v>
      </c>
      <c r="F9552">
        <v>1.8778548468956182E-2</v>
      </c>
      <c r="G9552">
        <f>AVERAGE(F$2:F9552)</f>
        <v>19250.533557419763</v>
      </c>
    </row>
    <row r="9553" spans="1:7" x14ac:dyDescent="0.25">
      <c r="A9553" s="75" t="s">
        <v>13</v>
      </c>
      <c r="B9553">
        <v>0.63636363636363635</v>
      </c>
      <c r="C9553" s="76" t="s">
        <v>83</v>
      </c>
      <c r="E9553">
        <f t="shared" ca="1" si="252"/>
        <v>4.2265302792547144E-2</v>
      </c>
      <c r="F9553">
        <v>0.52173913043478259</v>
      </c>
      <c r="G9553">
        <f>AVERAGE(F$2:F9553)</f>
        <v>19248.518271425386</v>
      </c>
    </row>
    <row r="9554" spans="1:7" x14ac:dyDescent="0.25">
      <c r="A9554" s="75" t="s">
        <v>13</v>
      </c>
      <c r="B9554">
        <v>7.333333333333333</v>
      </c>
      <c r="C9554" s="76" t="s">
        <v>84</v>
      </c>
      <c r="E9554">
        <f t="shared" ca="1" si="252"/>
        <v>0.89164344199465895</v>
      </c>
      <c r="F9554">
        <v>0.2857142857142857</v>
      </c>
      <c r="G9554">
        <f>AVERAGE(F$2:F9554)</f>
        <v>19246.503382641011</v>
      </c>
    </row>
    <row r="9555" spans="1:7" x14ac:dyDescent="0.25">
      <c r="A9555" s="75" t="s">
        <v>13</v>
      </c>
      <c r="B9555">
        <v>26.777777777777779</v>
      </c>
      <c r="C9555" s="76" t="s">
        <v>85</v>
      </c>
      <c r="E9555">
        <f t="shared" ca="1" si="252"/>
        <v>0.25681304753183343</v>
      </c>
      <c r="F9555">
        <v>0.91666666666666663</v>
      </c>
      <c r="G9555">
        <f>AVERAGE(F$2:F9555)</f>
        <v>19244.48898168686</v>
      </c>
    </row>
    <row r="9556" spans="1:7" x14ac:dyDescent="0.25">
      <c r="A9556" s="75" t="s">
        <v>13</v>
      </c>
      <c r="B9556">
        <v>2.1526418786692758E-2</v>
      </c>
      <c r="C9556" s="76" t="s">
        <v>86</v>
      </c>
      <c r="E9556">
        <f t="shared" ca="1" si="252"/>
        <v>0.19266626930625741</v>
      </c>
      <c r="F9556">
        <v>0.31972789115646255</v>
      </c>
      <c r="G9556">
        <f>AVERAGE(F$2:F9556)</f>
        <v>19242.474939902055</v>
      </c>
    </row>
    <row r="9557" spans="1:7" x14ac:dyDescent="0.25">
      <c r="A9557" s="75" t="s">
        <v>13</v>
      </c>
      <c r="B9557">
        <v>0.83333333333333337</v>
      </c>
      <c r="C9557" s="76" t="s">
        <v>87</v>
      </c>
      <c r="E9557">
        <f t="shared" ca="1" si="252"/>
        <v>0.53902009643476811</v>
      </c>
      <c r="F9557">
        <v>0.12359550561797751</v>
      </c>
      <c r="G9557">
        <f>AVERAGE(F$2:F9557)</f>
        <v>19240.461299116749</v>
      </c>
    </row>
    <row r="9558" spans="1:7" x14ac:dyDescent="0.25">
      <c r="A9558" s="75" t="s">
        <v>13</v>
      </c>
      <c r="B9558">
        <v>0.52380952380952384</v>
      </c>
      <c r="C9558" s="76" t="s">
        <v>88</v>
      </c>
      <c r="E9558">
        <f t="shared" ca="1" si="252"/>
        <v>0.85504340432141424</v>
      </c>
      <c r="F9558">
        <v>0</v>
      </c>
      <c r="G9558">
        <f>AVERAGE(F$2:F9558)</f>
        <v>19238.448066794983</v>
      </c>
    </row>
    <row r="9559" spans="1:7" x14ac:dyDescent="0.25">
      <c r="A9559" s="75" t="s">
        <v>13</v>
      </c>
      <c r="B9559">
        <v>0</v>
      </c>
      <c r="C9559" s="76" t="s">
        <v>89</v>
      </c>
      <c r="E9559">
        <f t="shared" ca="1" si="252"/>
        <v>0.41529128611866017</v>
      </c>
      <c r="F9559">
        <v>0.16666666666666666</v>
      </c>
      <c r="G9559">
        <f>AVERAGE(F$2:F9559)</f>
        <v>19236.435273177056</v>
      </c>
    </row>
    <row r="9560" spans="1:7" x14ac:dyDescent="0.25">
      <c r="A9560" s="75" t="s">
        <v>13</v>
      </c>
      <c r="B9560">
        <v>0.92</v>
      </c>
      <c r="C9560" s="76" t="s">
        <v>90</v>
      </c>
      <c r="E9560">
        <f t="shared" ca="1" si="252"/>
        <v>0.31061051094711656</v>
      </c>
      <c r="F9560">
        <v>5.7142857142857143E-3</v>
      </c>
      <c r="G9560">
        <f>AVERAGE(F$2:F9560)</f>
        <v>19234.42288385193</v>
      </c>
    </row>
    <row r="9561" spans="1:7" x14ac:dyDescent="0.25">
      <c r="B9561">
        <v>2.4090909090909092</v>
      </c>
      <c r="C9561" s="76" t="s">
        <v>81</v>
      </c>
      <c r="E9561">
        <f t="shared" ca="1" si="252"/>
        <v>0.92708212794908573</v>
      </c>
      <c r="F9561">
        <v>0.79694519317160828</v>
      </c>
      <c r="G9561">
        <f>AVERAGE(F$2:F9561)</f>
        <v>19232.410998293493</v>
      </c>
    </row>
    <row r="9562" spans="1:7" x14ac:dyDescent="0.25">
      <c r="A9562" s="75" t="s">
        <v>14</v>
      </c>
      <c r="B9562">
        <v>0.75</v>
      </c>
      <c r="C9562" s="76" t="s">
        <v>82</v>
      </c>
      <c r="E9562">
        <f t="shared" ca="1" si="252"/>
        <v>0.89978445248095251</v>
      </c>
      <c r="F9562">
        <v>0.72527472527472536</v>
      </c>
      <c r="G9562">
        <f>AVERAGE(F$2:F9562)</f>
        <v>19230.399526091463</v>
      </c>
    </row>
    <row r="9563" spans="1:7" x14ac:dyDescent="0.25">
      <c r="A9563" s="75" t="s">
        <v>14</v>
      </c>
      <c r="B9563">
        <v>0.27272727272727271</v>
      </c>
      <c r="C9563" s="76" t="s">
        <v>83</v>
      </c>
      <c r="E9563">
        <f t="shared" ca="1" si="252"/>
        <v>0.87170664128888442</v>
      </c>
      <c r="F9563">
        <v>1.6666666666666667</v>
      </c>
      <c r="G9563">
        <f>AVERAGE(F$2:F9563)</f>
        <v>19228.388573062868</v>
      </c>
    </row>
    <row r="9564" spans="1:7" x14ac:dyDescent="0.25">
      <c r="A9564" s="75" t="s">
        <v>14</v>
      </c>
      <c r="B9564">
        <v>0.16666666666666666</v>
      </c>
      <c r="C9564" s="76" t="s">
        <v>84</v>
      </c>
      <c r="E9564">
        <f t="shared" ca="1" si="252"/>
        <v>0.21059684985982241</v>
      </c>
      <c r="F9564">
        <v>0.13544668587896255</v>
      </c>
      <c r="G9564">
        <f>AVERAGE(F$2:F9564)</f>
        <v>19226.377880484561</v>
      </c>
    </row>
    <row r="9565" spans="1:7" x14ac:dyDescent="0.25">
      <c r="A9565" s="75" t="s">
        <v>14</v>
      </c>
      <c r="B9565">
        <v>0.99444444444444446</v>
      </c>
      <c r="C9565" s="76" t="s">
        <v>85</v>
      </c>
      <c r="E9565">
        <f t="shared" ca="1" si="252"/>
        <v>0.61558679687381723</v>
      </c>
      <c r="F9565">
        <v>0.99722222222222212</v>
      </c>
      <c r="G9565">
        <f>AVERAGE(F$2:F9565)</f>
        <v>19224.367698483486</v>
      </c>
    </row>
    <row r="9566" spans="1:7" x14ac:dyDescent="0.25">
      <c r="A9566" s="75" t="s">
        <v>14</v>
      </c>
      <c r="B9566">
        <v>2.9138943248532287</v>
      </c>
      <c r="C9566" s="76" t="s">
        <v>86</v>
      </c>
      <c r="E9566">
        <f t="shared" ca="1" si="252"/>
        <v>8.8824729786653123E-2</v>
      </c>
      <c r="F9566">
        <v>0.12280701754385967</v>
      </c>
      <c r="G9566">
        <f>AVERAGE(F$2:F9566)</f>
        <v>19222.357845384537</v>
      </c>
    </row>
    <row r="9567" spans="1:7" x14ac:dyDescent="0.25">
      <c r="A9567" s="75" t="s">
        <v>14</v>
      </c>
      <c r="B9567">
        <v>0.91666666666666663</v>
      </c>
      <c r="C9567" s="76" t="s">
        <v>87</v>
      </c>
      <c r="E9567">
        <f t="shared" ca="1" si="252"/>
        <v>0.42121633454290264</v>
      </c>
      <c r="F9567">
        <v>0.3917274939172749</v>
      </c>
      <c r="G9567">
        <f>AVERAGE(F$2:F9567)</f>
        <v>19220.348440605332</v>
      </c>
    </row>
    <row r="9568" spans="1:7" x14ac:dyDescent="0.25">
      <c r="A9568" s="75" t="s">
        <v>14</v>
      </c>
      <c r="B9568">
        <v>0.2857142857142857</v>
      </c>
      <c r="C9568" s="76" t="s">
        <v>88</v>
      </c>
      <c r="E9568">
        <f t="shared" ca="1" si="252"/>
        <v>0.50658342941032652</v>
      </c>
      <c r="F9568">
        <v>0.42857142857142855</v>
      </c>
      <c r="G9568">
        <f>AVERAGE(F$2:F9568)</f>
        <v>19218.339459747262</v>
      </c>
    </row>
    <row r="9569" spans="1:7" x14ac:dyDescent="0.25">
      <c r="A9569" s="75" t="s">
        <v>14</v>
      </c>
      <c r="B9569">
        <v>0.9</v>
      </c>
      <c r="C9569" s="76" t="s">
        <v>89</v>
      </c>
      <c r="E9569">
        <f t="shared" ca="1" si="252"/>
        <v>1.2974834800067225E-2</v>
      </c>
      <c r="F9569">
        <v>0</v>
      </c>
      <c r="G9569">
        <f>AVERAGE(F$2:F9569)</f>
        <v>19216.330854034495</v>
      </c>
    </row>
    <row r="9570" spans="1:7" x14ac:dyDescent="0.25">
      <c r="A9570" s="75" t="s">
        <v>14</v>
      </c>
      <c r="B9570">
        <v>0.96</v>
      </c>
      <c r="C9570" s="76" t="s">
        <v>90</v>
      </c>
      <c r="E9570">
        <f t="shared" ca="1" si="252"/>
        <v>0.58824548491266238</v>
      </c>
      <c r="F9570">
        <v>0.66666666666666663</v>
      </c>
      <c r="G9570">
        <f>AVERAGE(F$2:F9570)</f>
        <v>19214.32273780632</v>
      </c>
    </row>
    <row r="9571" spans="1:7" x14ac:dyDescent="0.25">
      <c r="B9571">
        <v>0.77272727272727271</v>
      </c>
      <c r="C9571" s="76" t="s">
        <v>81</v>
      </c>
      <c r="E9571">
        <f t="shared" ca="1" si="252"/>
        <v>0.41037440468236352</v>
      </c>
      <c r="F9571">
        <v>0.9966666666666667</v>
      </c>
      <c r="G9571">
        <f>AVERAGE(F$2:F9571)</f>
        <v>19212.315075729923</v>
      </c>
    </row>
    <row r="9572" spans="1:7" x14ac:dyDescent="0.25">
      <c r="A9572" s="75" t="s">
        <v>15</v>
      </c>
      <c r="B9572">
        <v>0.875</v>
      </c>
      <c r="C9572" s="76" t="s">
        <v>82</v>
      </c>
      <c r="E9572">
        <f t="shared" ca="1" si="252"/>
        <v>0.69242770659451758</v>
      </c>
      <c r="F9572">
        <v>0.35608499678042493</v>
      </c>
      <c r="G9572">
        <f>AVERAGE(F$2:F9572)</f>
        <v>19210.307766254347</v>
      </c>
    </row>
    <row r="9573" spans="1:7" x14ac:dyDescent="0.25">
      <c r="A9573" s="75" t="s">
        <v>15</v>
      </c>
      <c r="B9573">
        <v>0.63636363636363635</v>
      </c>
      <c r="C9573" s="76" t="s">
        <v>83</v>
      </c>
      <c r="E9573">
        <f t="shared" ca="1" si="252"/>
        <v>0.41064723814791271</v>
      </c>
      <c r="F9573">
        <v>0.5</v>
      </c>
      <c r="G9573">
        <f>AVERAGE(F$2:F9573)</f>
        <v>19208.300891226532</v>
      </c>
    </row>
    <row r="9574" spans="1:7" x14ac:dyDescent="0.25">
      <c r="A9574" s="75" t="s">
        <v>15</v>
      </c>
      <c r="B9574">
        <v>0.16666666666666666</v>
      </c>
      <c r="C9574" s="76" t="s">
        <v>84</v>
      </c>
      <c r="E9574">
        <f t="shared" ca="1" si="252"/>
        <v>0.58887635812820305</v>
      </c>
      <c r="F9574">
        <v>0.438721136767318</v>
      </c>
      <c r="G9574">
        <f>AVERAGE(F$2:F9574)</f>
        <v>19206.294429075682</v>
      </c>
    </row>
    <row r="9575" spans="1:7" x14ac:dyDescent="0.25">
      <c r="A9575" s="75" t="s">
        <v>15</v>
      </c>
      <c r="B9575">
        <v>0.99944444444444447</v>
      </c>
      <c r="C9575" s="76" t="s">
        <v>85</v>
      </c>
      <c r="E9575">
        <f t="shared" ca="1" si="252"/>
        <v>8.639464581218359E-2</v>
      </c>
      <c r="F9575">
        <v>0.80430528375733856</v>
      </c>
      <c r="G9575">
        <f>AVERAGE(F$2:F9575)</f>
        <v>19204.288424258073</v>
      </c>
    </row>
    <row r="9576" spans="1:7" x14ac:dyDescent="0.25">
      <c r="A9576" s="75" t="s">
        <v>15</v>
      </c>
      <c r="B9576">
        <v>0.80430528375733856</v>
      </c>
      <c r="C9576" s="76" t="s">
        <v>86</v>
      </c>
      <c r="E9576">
        <f t="shared" ca="1" si="252"/>
        <v>0.41547776749935705</v>
      </c>
      <c r="F9576">
        <v>19.869565217391305</v>
      </c>
      <c r="G9576">
        <f>AVERAGE(F$2:F9576)</f>
        <v>19202.284829599168</v>
      </c>
    </row>
    <row r="9577" spans="1:7" x14ac:dyDescent="0.25">
      <c r="A9577" s="75" t="s">
        <v>15</v>
      </c>
      <c r="B9577">
        <v>0.83333333333333337</v>
      </c>
      <c r="C9577" s="76" t="s">
        <v>87</v>
      </c>
      <c r="E9577">
        <f t="shared" ca="1" si="252"/>
        <v>0.33308065683473831</v>
      </c>
      <c r="F9577">
        <v>0.1111111111111111</v>
      </c>
      <c r="G9577">
        <f>AVERAGE(F$2:F9577)</f>
        <v>19200.279590071335</v>
      </c>
    </row>
    <row r="9578" spans="1:7" x14ac:dyDescent="0.25">
      <c r="A9578" s="75" t="s">
        <v>15</v>
      </c>
      <c r="B9578">
        <v>0.52380952380952384</v>
      </c>
      <c r="C9578" s="76" t="s">
        <v>88</v>
      </c>
      <c r="E9578">
        <f t="shared" ca="1" si="252"/>
        <v>0.39866498722773214</v>
      </c>
      <c r="F9578">
        <v>0.2391304347826087</v>
      </c>
      <c r="G9578">
        <f>AVERAGE(F$2:F9578)</f>
        <v>19198.274782672397</v>
      </c>
    </row>
    <row r="9579" spans="1:7" x14ac:dyDescent="0.25">
      <c r="A9579" s="75" t="s">
        <v>15</v>
      </c>
      <c r="B9579">
        <v>0.5</v>
      </c>
      <c r="C9579" s="76" t="s">
        <v>89</v>
      </c>
      <c r="E9579">
        <f t="shared" ca="1" si="252"/>
        <v>0.48177017379234077</v>
      </c>
      <c r="F9579">
        <v>1.2727272727272727</v>
      </c>
      <c r="G9579">
        <f>AVERAGE(F$2:F9579)</f>
        <v>19196.270501814663</v>
      </c>
    </row>
    <row r="9580" spans="1:7" x14ac:dyDescent="0.25">
      <c r="A9580" s="75" t="s">
        <v>15</v>
      </c>
      <c r="B9580">
        <v>0.99199999999999999</v>
      </c>
      <c r="C9580" s="76" t="s">
        <v>90</v>
      </c>
      <c r="E9580">
        <f t="shared" ca="1" si="252"/>
        <v>6.8952246734568123E-2</v>
      </c>
      <c r="F9580">
        <v>0.18032786885245899</v>
      </c>
      <c r="G9580">
        <f>AVERAGE(F$2:F9580)</f>
        <v>19194.266525389779</v>
      </c>
    </row>
    <row r="9581" spans="1:7" x14ac:dyDescent="0.25">
      <c r="B9581">
        <v>0.13636363636363635</v>
      </c>
      <c r="C9581" s="76" t="s">
        <v>81</v>
      </c>
      <c r="E9581">
        <f t="shared" ca="1" si="252"/>
        <v>0.45966094864866003</v>
      </c>
      <c r="F9581">
        <v>0.9555555555555556</v>
      </c>
      <c r="G9581">
        <f>AVERAGE(F$2:F9581)</f>
        <v>19192.263048253055</v>
      </c>
    </row>
    <row r="9582" spans="1:7" x14ac:dyDescent="0.25">
      <c r="A9582" s="75" t="s">
        <v>16</v>
      </c>
      <c r="B9582">
        <v>0.75</v>
      </c>
      <c r="C9582" s="76" t="s">
        <v>82</v>
      </c>
      <c r="E9582">
        <f t="shared" ca="1" si="252"/>
        <v>0.53619735761370557</v>
      </c>
      <c r="F9582">
        <v>0.83333333333333337</v>
      </c>
      <c r="G9582">
        <f>AVERAGE(F$2:F9582)</f>
        <v>19190.259976578396</v>
      </c>
    </row>
    <row r="9583" spans="1:7" x14ac:dyDescent="0.25">
      <c r="A9583" s="75" t="s">
        <v>16</v>
      </c>
      <c r="B9583">
        <v>0.94545454545454544</v>
      </c>
      <c r="C9583" s="76" t="s">
        <v>83</v>
      </c>
      <c r="E9583">
        <f t="shared" ca="1" si="252"/>
        <v>0.92380048338145249</v>
      </c>
      <c r="F9583">
        <v>0.99861111111111112</v>
      </c>
      <c r="G9583">
        <f>AVERAGE(F$2:F9583)</f>
        <v>19188.257340243032</v>
      </c>
    </row>
    <row r="9584" spans="1:7" x14ac:dyDescent="0.25">
      <c r="A9584" s="75" t="s">
        <v>16</v>
      </c>
      <c r="B9584">
        <v>0.58333333333333337</v>
      </c>
      <c r="C9584" s="76" t="s">
        <v>84</v>
      </c>
      <c r="E9584">
        <f t="shared" ca="1" si="252"/>
        <v>0.32159107474828141</v>
      </c>
      <c r="F9584">
        <v>0.19047619047619047</v>
      </c>
      <c r="G9584">
        <f>AVERAGE(F$2:F9584)</f>
        <v>19186.255037533643</v>
      </c>
    </row>
    <row r="9585" spans="1:7" x14ac:dyDescent="0.25">
      <c r="A9585" s="75" t="s">
        <v>16</v>
      </c>
      <c r="B9585">
        <v>0.72222222222222221</v>
      </c>
      <c r="C9585" s="76" t="s">
        <v>85</v>
      </c>
      <c r="E9585">
        <f t="shared" ca="1" si="252"/>
        <v>0.40101542292400771</v>
      </c>
      <c r="F9585">
        <v>0.64285714285714279</v>
      </c>
      <c r="G9585">
        <f>AVERAGE(F$2:F9585)</f>
        <v>19184.253199868745</v>
      </c>
    </row>
    <row r="9586" spans="1:7" x14ac:dyDescent="0.25">
      <c r="A9586" s="75" t="s">
        <v>16</v>
      </c>
      <c r="B9586">
        <v>2.1526418786692758E-2</v>
      </c>
      <c r="C9586" s="76" t="s">
        <v>86</v>
      </c>
      <c r="E9586">
        <f t="shared" ca="1" si="252"/>
        <v>0.17526430461567077</v>
      </c>
      <c r="F9586">
        <v>3.0927835051546393E-2</v>
      </c>
      <c r="G9586">
        <f>AVERAGE(F$2:F9586)</f>
        <v>19182.251716063627</v>
      </c>
    </row>
    <row r="9587" spans="1:7" x14ac:dyDescent="0.25">
      <c r="A9587" s="75" t="s">
        <v>16</v>
      </c>
      <c r="B9587">
        <v>0.83333333333333337</v>
      </c>
      <c r="C9587" s="76" t="s">
        <v>87</v>
      </c>
      <c r="E9587">
        <f t="shared" ca="1" si="252"/>
        <v>2.1266161971275288E-2</v>
      </c>
      <c r="F9587">
        <v>0.94915254237288138</v>
      </c>
      <c r="G9587">
        <f>AVERAGE(F$2:F9587)</f>
        <v>19180.25074563138</v>
      </c>
    </row>
    <row r="9588" spans="1:7" x14ac:dyDescent="0.25">
      <c r="A9588" s="75" t="s">
        <v>16</v>
      </c>
      <c r="B9588">
        <v>0.42857142857142855</v>
      </c>
      <c r="C9588" s="76" t="s">
        <v>88</v>
      </c>
      <c r="E9588">
        <f t="shared" ca="1" si="252"/>
        <v>0.48771119074776337</v>
      </c>
      <c r="F9588">
        <v>0.42196531791907516</v>
      </c>
      <c r="G9588">
        <f>AVERAGE(F$2:F9588)</f>
        <v>19178.250137643448</v>
      </c>
    </row>
    <row r="9589" spans="1:7" x14ac:dyDescent="0.25">
      <c r="A9589" s="75" t="s">
        <v>16</v>
      </c>
      <c r="B9589">
        <v>0.95</v>
      </c>
      <c r="C9589" s="76" t="s">
        <v>89</v>
      </c>
      <c r="E9589">
        <f t="shared" ca="1" si="252"/>
        <v>0.50523279147642453</v>
      </c>
      <c r="F9589">
        <v>0.97727272727272729</v>
      </c>
      <c r="G9589">
        <f>AVERAGE(F$2:F9589)</f>
        <v>19176.250004887406</v>
      </c>
    </row>
    <row r="9590" spans="1:7" x14ac:dyDescent="0.25">
      <c r="A9590" s="75" t="s">
        <v>16</v>
      </c>
      <c r="B9590">
        <v>0.76</v>
      </c>
      <c r="C9590" s="76" t="s">
        <v>90</v>
      </c>
      <c r="E9590">
        <f t="shared" ca="1" si="252"/>
        <v>0.60873760270641841</v>
      </c>
      <c r="F9590">
        <v>0.9935193811008951</v>
      </c>
      <c r="G9590">
        <f>AVERAGE(F$2:F9590)</f>
        <v>19174.250290998003</v>
      </c>
    </row>
    <row r="9591" spans="1:7" x14ac:dyDescent="0.25">
      <c r="B9591">
        <v>5.8181818181818183</v>
      </c>
      <c r="C9591" s="76" t="s">
        <v>81</v>
      </c>
      <c r="E9591">
        <f t="shared" ca="1" si="252"/>
        <v>0.44889893059826913</v>
      </c>
      <c r="F9591">
        <v>0.10714285714285723</v>
      </c>
      <c r="G9591">
        <f>AVERAGE(F$2:F9591)</f>
        <v>19172.250901722909</v>
      </c>
    </row>
    <row r="9592" spans="1:7" x14ac:dyDescent="0.25">
      <c r="A9592" s="75" t="s">
        <v>17</v>
      </c>
      <c r="B9592">
        <v>0.625</v>
      </c>
      <c r="C9592" s="76" t="s">
        <v>82</v>
      </c>
      <c r="E9592">
        <f t="shared" ca="1" si="252"/>
        <v>0.3311105870414599</v>
      </c>
      <c r="F9592">
        <v>0.99861111111111112</v>
      </c>
      <c r="G9592">
        <f>AVERAGE(F$2:F9592)</f>
        <v>19170.252022326538</v>
      </c>
    </row>
    <row r="9593" spans="1:7" x14ac:dyDescent="0.25">
      <c r="A9593" s="75" t="s">
        <v>17</v>
      </c>
      <c r="B9593">
        <v>0.96363636363636362</v>
      </c>
      <c r="C9593" s="76" t="s">
        <v>83</v>
      </c>
      <c r="E9593">
        <f t="shared" ca="1" si="252"/>
        <v>1.4566939573135484E-2</v>
      </c>
      <c r="F9593">
        <v>4.5454545454545525E-2</v>
      </c>
      <c r="G9593">
        <f>AVERAGE(F$2:F9593)</f>
        <v>19168.25346034074</v>
      </c>
    </row>
    <row r="9594" spans="1:7" x14ac:dyDescent="0.25">
      <c r="A9594" s="75" t="s">
        <v>17</v>
      </c>
      <c r="B9594">
        <v>0.83333333333333337</v>
      </c>
      <c r="C9594" s="76" t="s">
        <v>84</v>
      </c>
      <c r="E9594">
        <f t="shared" ca="1" si="252"/>
        <v>0.99715016992314409</v>
      </c>
      <c r="F9594">
        <v>10.666666666666666</v>
      </c>
      <c r="G9594">
        <f>AVERAGE(F$2:F9594)</f>
        <v>19166.256422209426</v>
      </c>
    </row>
    <row r="9595" spans="1:7" x14ac:dyDescent="0.25">
      <c r="A9595" s="75" t="s">
        <v>17</v>
      </c>
      <c r="B9595">
        <v>0.99944444444444447</v>
      </c>
      <c r="C9595" s="76" t="s">
        <v>85</v>
      </c>
      <c r="E9595">
        <f t="shared" ca="1" si="252"/>
        <v>7.283865920661392E-2</v>
      </c>
      <c r="F9595">
        <v>0.27272727272727282</v>
      </c>
      <c r="G9595">
        <f>AVERAGE(F$2:F9595)</f>
        <v>19164.258717008786</v>
      </c>
    </row>
    <row r="9596" spans="1:7" x14ac:dyDescent="0.25">
      <c r="A9596" s="75" t="s">
        <v>17</v>
      </c>
      <c r="B9596">
        <v>0.60861056751467713</v>
      </c>
      <c r="C9596" s="76" t="s">
        <v>86</v>
      </c>
      <c r="E9596">
        <f t="shared" ca="1" si="252"/>
        <v>0.41338260927030224</v>
      </c>
      <c r="F9596">
        <v>3.4482758620689655E-2</v>
      </c>
      <c r="G9596">
        <f>AVERAGE(F$2:F9596)</f>
        <v>19162.261403383538</v>
      </c>
    </row>
    <row r="9597" spans="1:7" x14ac:dyDescent="0.25">
      <c r="A9597" s="75" t="s">
        <v>17</v>
      </c>
      <c r="B9597">
        <v>0.9916666666666667</v>
      </c>
      <c r="C9597" s="76" t="s">
        <v>87</v>
      </c>
      <c r="E9597">
        <f t="shared" ca="1" si="252"/>
        <v>0.65018184996521322</v>
      </c>
      <c r="F9597">
        <v>0.60317460317460314</v>
      </c>
      <c r="G9597">
        <f>AVERAGE(F$2:F9597)</f>
        <v>19160.264565302172</v>
      </c>
    </row>
    <row r="9598" spans="1:7" x14ac:dyDescent="0.25">
      <c r="A9598" s="75" t="s">
        <v>17</v>
      </c>
      <c r="B9598">
        <v>1.3809523809523809</v>
      </c>
      <c r="C9598" s="76" t="s">
        <v>88</v>
      </c>
      <c r="E9598">
        <f t="shared" ca="1" si="252"/>
        <v>3.8044455245751285E-2</v>
      </c>
      <c r="F9598">
        <v>0.20913884007029881</v>
      </c>
      <c r="G9598">
        <f>AVERAGE(F$2:F9598)</f>
        <v>19158.268102300561</v>
      </c>
    </row>
    <row r="9599" spans="1:7" x14ac:dyDescent="0.25">
      <c r="A9599" s="75" t="s">
        <v>17</v>
      </c>
      <c r="B9599">
        <v>0</v>
      </c>
      <c r="C9599" s="76" t="s">
        <v>89</v>
      </c>
      <c r="E9599">
        <f t="shared" ca="1" si="252"/>
        <v>0.28967634779234885</v>
      </c>
      <c r="F9599">
        <v>9.0909090909090981E-2</v>
      </c>
      <c r="G9599">
        <f>AVERAGE(F$2:F9599)</f>
        <v>19156.272042997247</v>
      </c>
    </row>
    <row r="9600" spans="1:7" x14ac:dyDescent="0.25">
      <c r="A9600" s="75" t="s">
        <v>17</v>
      </c>
      <c r="B9600">
        <v>0.2</v>
      </c>
      <c r="C9600" s="76" t="s">
        <v>90</v>
      </c>
      <c r="E9600">
        <f t="shared" ca="1" si="252"/>
        <v>0.13219463846589063</v>
      </c>
      <c r="F9600">
        <v>0.92</v>
      </c>
      <c r="G9600">
        <f>AVERAGE(F$2:F9600)</f>
        <v>19154.276485955575</v>
      </c>
    </row>
    <row r="9601" spans="1:7" x14ac:dyDescent="0.25">
      <c r="A9601" s="122" t="s">
        <v>445</v>
      </c>
      <c r="B9601">
        <v>0.54545454545454541</v>
      </c>
      <c r="C9601" s="76" t="s">
        <v>81</v>
      </c>
      <c r="E9601">
        <f t="shared" ca="1" si="252"/>
        <v>0.26037776042579464</v>
      </c>
      <c r="F9601">
        <v>0.42857142857142855</v>
      </c>
      <c r="G9601">
        <f>AVERAGE(F$2:F9601)</f>
        <v>19152.281293464479</v>
      </c>
    </row>
    <row r="9602" spans="1:7" x14ac:dyDescent="0.25">
      <c r="A9602" s="75" t="s">
        <v>1</v>
      </c>
      <c r="B9602">
        <v>0.25</v>
      </c>
      <c r="C9602" s="76" t="s">
        <v>82</v>
      </c>
      <c r="E9602">
        <f t="shared" ref="E9602:E9665" ca="1" si="253">RAND()</f>
        <v>0.84289011267939773</v>
      </c>
      <c r="F9602">
        <v>1.9607843137254919E-2</v>
      </c>
      <c r="G9602">
        <f>AVERAGE(F$2:F9602)</f>
        <v>19150.286473999255</v>
      </c>
    </row>
    <row r="9603" spans="1:7" x14ac:dyDescent="0.25">
      <c r="A9603" s="75" t="s">
        <v>1</v>
      </c>
      <c r="B9603">
        <v>0.63636363636363635</v>
      </c>
      <c r="C9603" s="76" t="s">
        <v>83</v>
      </c>
      <c r="E9603">
        <f t="shared" ca="1" si="253"/>
        <v>0.93729070988885588</v>
      </c>
      <c r="F9603">
        <v>0.75</v>
      </c>
      <c r="G9603">
        <f>AVERAGE(F$2:F9603)</f>
        <v>19148.292146101525</v>
      </c>
    </row>
    <row r="9604" spans="1:7" x14ac:dyDescent="0.25">
      <c r="A9604" s="75" t="s">
        <v>1</v>
      </c>
      <c r="B9604">
        <v>0.25</v>
      </c>
      <c r="C9604" s="76" t="s">
        <v>84</v>
      </c>
      <c r="E9604">
        <f t="shared" ca="1" si="253"/>
        <v>0.38411422894494052</v>
      </c>
      <c r="F9604">
        <v>0.20000000000000004</v>
      </c>
      <c r="G9604">
        <f>AVERAGE(F$2:F9604)</f>
        <v>19146.298176285207</v>
      </c>
    </row>
    <row r="9605" spans="1:7" x14ac:dyDescent="0.25">
      <c r="A9605" s="75" t="s">
        <v>1</v>
      </c>
      <c r="B9605">
        <v>0.98611111111111116</v>
      </c>
      <c r="C9605" s="76" t="s">
        <v>85</v>
      </c>
      <c r="E9605">
        <f t="shared" ca="1" si="253"/>
        <v>3.1609951605234277E-2</v>
      </c>
      <c r="F9605">
        <v>0.16177703269069571</v>
      </c>
      <c r="G9605">
        <f>AVERAGE(F$2:F9605)</f>
        <v>19144.30461772635</v>
      </c>
    </row>
    <row r="9606" spans="1:7" x14ac:dyDescent="0.25">
      <c r="A9606" s="75" t="s">
        <v>1</v>
      </c>
      <c r="B9606">
        <v>0.60861056751467713</v>
      </c>
      <c r="C9606" s="76" t="s">
        <v>86</v>
      </c>
      <c r="E9606">
        <f t="shared" ca="1" si="253"/>
        <v>0.19109867050772722</v>
      </c>
      <c r="F9606">
        <v>2.1249999999999996</v>
      </c>
      <c r="G9606">
        <f>AVERAGE(F$2:F9606)</f>
        <v>19142.311678671926</v>
      </c>
    </row>
    <row r="9607" spans="1:7" x14ac:dyDescent="0.25">
      <c r="A9607" s="75" t="s">
        <v>1</v>
      </c>
      <c r="B9607">
        <v>0.83333333333333337</v>
      </c>
      <c r="C9607" s="76" t="s">
        <v>87</v>
      </c>
      <c r="E9607">
        <f t="shared" ca="1" si="253"/>
        <v>0.22203451261277707</v>
      </c>
      <c r="F9607">
        <v>0.96400000000000008</v>
      </c>
      <c r="G9607">
        <f>AVERAGE(F$2:F9607)</f>
        <v>19140.319033691841</v>
      </c>
    </row>
    <row r="9608" spans="1:7" x14ac:dyDescent="0.25">
      <c r="A9608" s="75" t="s">
        <v>1</v>
      </c>
      <c r="B9608">
        <v>0.42857142857142855</v>
      </c>
      <c r="C9608" s="76" t="s">
        <v>88</v>
      </c>
      <c r="E9608">
        <f t="shared" ca="1" si="253"/>
        <v>0.44625398950636697</v>
      </c>
      <c r="F9608">
        <v>9.3502377179080803E-2</v>
      </c>
      <c r="G9608">
        <f>AVERAGE(F$2:F9608)</f>
        <v>19138.326712932885</v>
      </c>
    </row>
    <row r="9609" spans="1:7" x14ac:dyDescent="0.25">
      <c r="A9609" s="75" t="s">
        <v>1</v>
      </c>
      <c r="B9609">
        <v>0.5</v>
      </c>
      <c r="C9609" s="76" t="s">
        <v>89</v>
      </c>
      <c r="E9609">
        <f t="shared" ca="1" si="253"/>
        <v>0.20616080851111174</v>
      </c>
      <c r="F9609">
        <v>0.7</v>
      </c>
      <c r="G9609">
        <f>AVERAGE(F$2:F9609)</f>
        <v>19136.334870019382</v>
      </c>
    </row>
    <row r="9610" spans="1:7" x14ac:dyDescent="0.25">
      <c r="A9610" s="75" t="s">
        <v>1</v>
      </c>
      <c r="B9610">
        <v>0.8</v>
      </c>
      <c r="C9610" s="76" t="s">
        <v>90</v>
      </c>
      <c r="E9610">
        <f t="shared" ca="1" si="253"/>
        <v>0.31793675662258181</v>
      </c>
      <c r="F9610">
        <v>0.50617283950617287</v>
      </c>
      <c r="G9610">
        <f>AVERAGE(F$2:F9610)</f>
        <v>19134.343421513066</v>
      </c>
    </row>
    <row r="9611" spans="1:7" x14ac:dyDescent="0.25">
      <c r="B9611">
        <v>0.77272727272727271</v>
      </c>
      <c r="C9611" s="76" t="s">
        <v>81</v>
      </c>
      <c r="E9611">
        <f t="shared" ca="1" si="253"/>
        <v>0.68325079101333464</v>
      </c>
      <c r="F9611">
        <v>0.15</v>
      </c>
      <c r="G9611">
        <f>AVERAGE(F$2:F9611)</f>
        <v>19132.352350397403</v>
      </c>
    </row>
    <row r="9612" spans="1:7" x14ac:dyDescent="0.25">
      <c r="A9612" s="75" t="s">
        <v>2</v>
      </c>
      <c r="B9612">
        <v>0.5</v>
      </c>
      <c r="C9612" s="76" t="s">
        <v>82</v>
      </c>
      <c r="E9612">
        <f t="shared" ca="1" si="253"/>
        <v>0.33275936658245053</v>
      </c>
      <c r="F9612">
        <v>7.7688530340231496</v>
      </c>
      <c r="G9612">
        <f>AVERAGE(F$2:F9612)</f>
        <v>19130.362486335667</v>
      </c>
    </row>
    <row r="9613" spans="1:7" x14ac:dyDescent="0.25">
      <c r="A9613" s="75" t="s">
        <v>2</v>
      </c>
      <c r="B9613">
        <v>17.181818181818183</v>
      </c>
      <c r="C9613" s="76" t="s">
        <v>83</v>
      </c>
      <c r="E9613">
        <f t="shared" ca="1" si="253"/>
        <v>0.30544515520657745</v>
      </c>
      <c r="F9613">
        <v>0.92592592592592582</v>
      </c>
      <c r="G9613">
        <f>AVERAGE(F$2:F9613)</f>
        <v>19128.372324396383</v>
      </c>
    </row>
    <row r="9614" spans="1:7" x14ac:dyDescent="0.25">
      <c r="A9614" s="75" t="s">
        <v>2</v>
      </c>
      <c r="B9614">
        <v>0.16666666666666666</v>
      </c>
      <c r="C9614" s="76" t="s">
        <v>84</v>
      </c>
      <c r="E9614">
        <f t="shared" ca="1" si="253"/>
        <v>0.48040034682259392</v>
      </c>
      <c r="F9614">
        <v>0.27007299270072993</v>
      </c>
      <c r="G9614">
        <f>AVERAGE(F$2:F9614)</f>
        <v>19126.382508287843</v>
      </c>
    </row>
    <row r="9615" spans="1:7" x14ac:dyDescent="0.25">
      <c r="A9615" s="75" t="s">
        <v>2</v>
      </c>
      <c r="B9615">
        <v>0.97222222222222221</v>
      </c>
      <c r="C9615" s="76" t="s">
        <v>85</v>
      </c>
      <c r="E9615">
        <f t="shared" ca="1" si="253"/>
        <v>0.69235154089630735</v>
      </c>
      <c r="F9615">
        <v>0.45454545454545459</v>
      </c>
      <c r="G9615">
        <f>AVERAGE(F$2:F9615)</f>
        <v>19124.393125308561</v>
      </c>
    </row>
    <row r="9616" spans="1:7" x14ac:dyDescent="0.25">
      <c r="A9616" s="75" t="s">
        <v>2</v>
      </c>
      <c r="B9616">
        <v>2.1526418786692758E-2</v>
      </c>
      <c r="C9616" s="76" t="s">
        <v>86</v>
      </c>
      <c r="E9616">
        <f t="shared" ca="1" si="253"/>
        <v>0.17352423612322754</v>
      </c>
      <c r="F9616">
        <v>0.23999999999999996</v>
      </c>
      <c r="G9616">
        <f>AVERAGE(F$2:F9616)</f>
        <v>19122.404133823868</v>
      </c>
    </row>
    <row r="9617" spans="1:7" x14ac:dyDescent="0.25">
      <c r="A9617" s="75" t="s">
        <v>2</v>
      </c>
      <c r="B9617">
        <v>2.3333333333333335</v>
      </c>
      <c r="C9617" s="76" t="s">
        <v>87</v>
      </c>
      <c r="E9617">
        <f t="shared" ca="1" si="253"/>
        <v>0.47951159553246614</v>
      </c>
      <c r="F9617">
        <v>0.9</v>
      </c>
      <c r="G9617">
        <f>AVERAGE(F$2:F9617)</f>
        <v>19120.415624658537</v>
      </c>
    </row>
    <row r="9618" spans="1:7" x14ac:dyDescent="0.25">
      <c r="A9618" s="75" t="s">
        <v>2</v>
      </c>
      <c r="B9618">
        <v>0.90476190476190477</v>
      </c>
      <c r="C9618" s="76" t="s">
        <v>88</v>
      </c>
      <c r="E9618">
        <f t="shared" ca="1" si="253"/>
        <v>0.14609241493242242</v>
      </c>
      <c r="F9618">
        <v>0.41666666666666669</v>
      </c>
      <c r="G9618">
        <f>AVERAGE(F$2:F9618)</f>
        <v>19118.427478775415</v>
      </c>
    </row>
    <row r="9619" spans="1:7" x14ac:dyDescent="0.25">
      <c r="A9619" s="75" t="s">
        <v>2</v>
      </c>
      <c r="B9619">
        <v>1.5</v>
      </c>
      <c r="C9619" s="76" t="s">
        <v>89</v>
      </c>
      <c r="E9619">
        <f t="shared" ca="1" si="253"/>
        <v>0.19869088744192409</v>
      </c>
      <c r="F9619">
        <v>3.1666666666666665</v>
      </c>
      <c r="G9619">
        <f>AVERAGE(F$2:F9619)</f>
        <v>19116.440032236413</v>
      </c>
    </row>
    <row r="9620" spans="1:7" x14ac:dyDescent="0.25">
      <c r="A9620" s="75" t="s">
        <v>2</v>
      </c>
      <c r="B9620">
        <v>11</v>
      </c>
      <c r="C9620" s="76" t="s">
        <v>90</v>
      </c>
      <c r="E9620">
        <f t="shared" ca="1" si="253"/>
        <v>0.19685824017497799</v>
      </c>
      <c r="F9620">
        <v>1.5456529647144417</v>
      </c>
      <c r="G9620">
        <f>AVERAGE(F$2:F9620)</f>
        <v>19114.452830408856</v>
      </c>
    </row>
    <row r="9621" spans="1:7" x14ac:dyDescent="0.25">
      <c r="B9621">
        <v>21.727272727272727</v>
      </c>
      <c r="C9621" s="76" t="s">
        <v>81</v>
      </c>
      <c r="E9621">
        <f t="shared" ca="1" si="253"/>
        <v>0.51402556262214838</v>
      </c>
      <c r="F9621">
        <v>0.59134615384615385</v>
      </c>
      <c r="G9621">
        <f>AVERAGE(F$2:F9621)</f>
        <v>19112.465942520677</v>
      </c>
    </row>
    <row r="9622" spans="1:7" x14ac:dyDescent="0.25">
      <c r="A9622" s="75" t="s">
        <v>3</v>
      </c>
      <c r="B9622">
        <v>0.75</v>
      </c>
      <c r="C9622" s="76" t="s">
        <v>82</v>
      </c>
      <c r="E9622">
        <f t="shared" ca="1" si="253"/>
        <v>0.6697975200866001</v>
      </c>
      <c r="F9622">
        <v>0.2</v>
      </c>
      <c r="G9622">
        <f>AVERAGE(F$2:F9622)</f>
        <v>19110.479426987724</v>
      </c>
    </row>
    <row r="9623" spans="1:7" x14ac:dyDescent="0.25">
      <c r="A9623" s="75" t="s">
        <v>3</v>
      </c>
      <c r="B9623">
        <v>8.0909090909090917</v>
      </c>
      <c r="C9623" s="76" t="s">
        <v>83</v>
      </c>
      <c r="E9623">
        <f t="shared" ca="1" si="253"/>
        <v>0.94796146462865261</v>
      </c>
      <c r="F9623">
        <v>1.9607843137254919E-2</v>
      </c>
      <c r="G9623">
        <f>AVERAGE(F$2:F9623)</f>
        <v>19108.493305618038</v>
      </c>
    </row>
    <row r="9624" spans="1:7" x14ac:dyDescent="0.25">
      <c r="A9624" s="75" t="s">
        <v>3</v>
      </c>
      <c r="B9624">
        <v>0.99916666666666665</v>
      </c>
      <c r="C9624" s="76" t="s">
        <v>84</v>
      </c>
      <c r="E9624">
        <f t="shared" ca="1" si="253"/>
        <v>0.96916171549137908</v>
      </c>
      <c r="F9624">
        <v>0.4785276073619632</v>
      </c>
      <c r="G9624">
        <f>AVERAGE(F$2:F9624)</f>
        <v>19106.507644724552</v>
      </c>
    </row>
    <row r="9625" spans="1:7" x14ac:dyDescent="0.25">
      <c r="A9625" s="75" t="s">
        <v>3</v>
      </c>
      <c r="B9625">
        <v>0.44444444444444442</v>
      </c>
      <c r="C9625" s="76" t="s">
        <v>85</v>
      </c>
      <c r="E9625">
        <f t="shared" ca="1" si="253"/>
        <v>0.545471390099595</v>
      </c>
      <c r="F9625">
        <v>7.3333333333333339</v>
      </c>
      <c r="G9625">
        <f>AVERAGE(F$2:F9625)</f>
        <v>19104.52310874041</v>
      </c>
    </row>
    <row r="9626" spans="1:7" x14ac:dyDescent="0.25">
      <c r="A9626" s="75" t="s">
        <v>3</v>
      </c>
      <c r="B9626">
        <v>0.98043052837573386</v>
      </c>
      <c r="C9626" s="76" t="s">
        <v>86</v>
      </c>
      <c r="E9626">
        <f t="shared" ca="1" si="253"/>
        <v>0.28644576790625031</v>
      </c>
      <c r="F9626">
        <v>2.3333333333333335</v>
      </c>
      <c r="G9626">
        <f>AVERAGE(F$2:F9626)</f>
        <v>19102.538465646863</v>
      </c>
    </row>
    <row r="9627" spans="1:7" x14ac:dyDescent="0.25">
      <c r="A9627" s="75" t="s">
        <v>3</v>
      </c>
      <c r="B9627">
        <v>0.8833333333333333</v>
      </c>
      <c r="C9627" s="76" t="s">
        <v>87</v>
      </c>
      <c r="E9627">
        <f t="shared" ca="1" si="253"/>
        <v>0.69327101994390683</v>
      </c>
      <c r="F9627">
        <v>0.98</v>
      </c>
      <c r="G9627">
        <f>AVERAGE(F$2:F9627)</f>
        <v>19100.554094312385</v>
      </c>
    </row>
    <row r="9628" spans="1:7" x14ac:dyDescent="0.25">
      <c r="A9628" s="75" t="s">
        <v>3</v>
      </c>
      <c r="B9628">
        <v>0.19047619047619047</v>
      </c>
      <c r="C9628" s="76" t="s">
        <v>88</v>
      </c>
      <c r="E9628">
        <f t="shared" ca="1" si="253"/>
        <v>0.23764669603078203</v>
      </c>
      <c r="F9628">
        <v>0.53846153846153844</v>
      </c>
      <c r="G9628">
        <f>AVERAGE(F$2:F9628)</f>
        <v>19098.570089364555</v>
      </c>
    </row>
    <row r="9629" spans="1:7" x14ac:dyDescent="0.25">
      <c r="A9629" s="75" t="s">
        <v>3</v>
      </c>
      <c r="B9629">
        <v>0.5</v>
      </c>
      <c r="C9629" s="76" t="s">
        <v>89</v>
      </c>
      <c r="E9629">
        <f t="shared" ca="1" si="253"/>
        <v>0.63402696129582614</v>
      </c>
      <c r="F9629">
        <v>0.85611510791366907</v>
      </c>
      <c r="G9629">
        <f>AVERAGE(F$2:F9629)</f>
        <v>19096.586529541721</v>
      </c>
    </row>
    <row r="9630" spans="1:7" x14ac:dyDescent="0.25">
      <c r="A9630" s="75" t="s">
        <v>3</v>
      </c>
      <c r="B9630">
        <v>0.8</v>
      </c>
      <c r="C9630" s="76" t="s">
        <v>90</v>
      </c>
      <c r="E9630">
        <f t="shared" ca="1" si="253"/>
        <v>0.52414483922395905</v>
      </c>
      <c r="F9630">
        <v>15.666666666666666</v>
      </c>
      <c r="G9630">
        <f>AVERAGE(F$2:F9630)</f>
        <v>19094.604919835325</v>
      </c>
    </row>
    <row r="9631" spans="1:7" x14ac:dyDescent="0.25">
      <c r="B9631">
        <v>0.81818181818181823</v>
      </c>
      <c r="C9631" s="76" t="s">
        <v>81</v>
      </c>
      <c r="E9631">
        <f t="shared" ca="1" si="253"/>
        <v>0.24019535228577704</v>
      </c>
      <c r="F9631">
        <v>0.16666666666666666</v>
      </c>
      <c r="G9631">
        <f>AVERAGE(F$2:F9631)</f>
        <v>19092.622112124714</v>
      </c>
    </row>
    <row r="9632" spans="1:7" x14ac:dyDescent="0.25">
      <c r="A9632" s="75" t="s">
        <v>4</v>
      </c>
      <c r="B9632">
        <v>0</v>
      </c>
      <c r="C9632" s="76" t="s">
        <v>82</v>
      </c>
      <c r="E9632">
        <f t="shared" ca="1" si="253"/>
        <v>5.8937922346386729E-2</v>
      </c>
      <c r="F9632">
        <v>0.9</v>
      </c>
      <c r="G9632">
        <f>AVERAGE(F$2:F9632)</f>
        <v>19090.639792312428</v>
      </c>
    </row>
    <row r="9633" spans="1:7" x14ac:dyDescent="0.25">
      <c r="A9633" s="75" t="s">
        <v>4</v>
      </c>
      <c r="B9633">
        <v>9.0909090909090912E-2</v>
      </c>
      <c r="C9633" s="76" t="s">
        <v>83</v>
      </c>
      <c r="E9633">
        <f t="shared" ca="1" si="253"/>
        <v>0.36131408384050878</v>
      </c>
      <c r="F9633">
        <v>0.20000000000000004</v>
      </c>
      <c r="G9633">
        <f>AVERAGE(F$2:F9633)</f>
        <v>19088.657811436977</v>
      </c>
    </row>
    <row r="9634" spans="1:7" x14ac:dyDescent="0.25">
      <c r="A9634" s="75" t="s">
        <v>4</v>
      </c>
      <c r="B9634">
        <v>8332.3333333333339</v>
      </c>
      <c r="C9634" s="76" t="s">
        <v>84</v>
      </c>
      <c r="E9634">
        <f t="shared" ca="1" si="253"/>
        <v>0.77281431176199589</v>
      </c>
      <c r="F9634">
        <v>32.333333333333329</v>
      </c>
      <c r="G9634">
        <f>AVERAGE(F$2:F9634)</f>
        <v>19086.679577815252</v>
      </c>
    </row>
    <row r="9635" spans="1:7" x14ac:dyDescent="0.25">
      <c r="A9635" s="75" t="s">
        <v>4</v>
      </c>
      <c r="B9635">
        <v>0.72222222222222221</v>
      </c>
      <c r="C9635" s="76" t="s">
        <v>85</v>
      </c>
      <c r="E9635">
        <f t="shared" ca="1" si="253"/>
        <v>3.7251344316123647E-2</v>
      </c>
      <c r="F9635">
        <v>33.013605442176875</v>
      </c>
      <c r="G9635">
        <f>AVERAGE(F$2:F9635)</f>
        <v>19084.70182548264</v>
      </c>
    </row>
    <row r="9636" spans="1:7" x14ac:dyDescent="0.25">
      <c r="A9636" s="75" t="s">
        <v>4</v>
      </c>
      <c r="B9636">
        <v>0.98043052837573386</v>
      </c>
      <c r="C9636" s="76" t="s">
        <v>86</v>
      </c>
      <c r="E9636">
        <f t="shared" ca="1" si="253"/>
        <v>0.65603280395265207</v>
      </c>
      <c r="F9636">
        <v>0.46949602122015915</v>
      </c>
      <c r="G9636">
        <f>AVERAGE(F$2:F9636)</f>
        <v>19082.721105988145</v>
      </c>
    </row>
    <row r="9637" spans="1:7" x14ac:dyDescent="0.25">
      <c r="A9637" s="75" t="s">
        <v>4</v>
      </c>
      <c r="B9637">
        <v>0.16666666666666666</v>
      </c>
      <c r="C9637" s="76" t="s">
        <v>87</v>
      </c>
      <c r="E9637">
        <f t="shared" ca="1" si="253"/>
        <v>6.8263446871513755E-2</v>
      </c>
      <c r="F9637">
        <v>1.0101010101010111E-2</v>
      </c>
      <c r="G9637">
        <f>AVERAGE(F$2:F9637)</f>
        <v>19080.740749927023</v>
      </c>
    </row>
    <row r="9638" spans="1:7" x14ac:dyDescent="0.25">
      <c r="A9638" s="75" t="s">
        <v>4</v>
      </c>
      <c r="B9638">
        <v>1.1428571428571428</v>
      </c>
      <c r="C9638" s="76" t="s">
        <v>88</v>
      </c>
      <c r="E9638">
        <f t="shared" ca="1" si="253"/>
        <v>0.99592333969619473</v>
      </c>
      <c r="F9638">
        <v>0.21052631578947367</v>
      </c>
      <c r="G9638">
        <f>AVERAGE(F$2:F9638)</f>
        <v>19078.760825653535</v>
      </c>
    </row>
    <row r="9639" spans="1:7" x14ac:dyDescent="0.25">
      <c r="A9639" s="75" t="s">
        <v>4</v>
      </c>
      <c r="B9639">
        <v>0.95</v>
      </c>
      <c r="C9639" s="76" t="s">
        <v>89</v>
      </c>
      <c r="E9639">
        <f t="shared" ca="1" si="253"/>
        <v>0.57587463064784306</v>
      </c>
      <c r="F9639">
        <v>0.13043478260869565</v>
      </c>
      <c r="G9639">
        <f>AVERAGE(F$2:F9639)</f>
        <v>19076.781303927983</v>
      </c>
    </row>
    <row r="9640" spans="1:7" x14ac:dyDescent="0.25">
      <c r="A9640" s="75" t="s">
        <v>4</v>
      </c>
      <c r="B9640">
        <v>0.96</v>
      </c>
      <c r="C9640" s="76" t="s">
        <v>90</v>
      </c>
      <c r="E9640">
        <f t="shared" ca="1" si="253"/>
        <v>2.2704854809768804E-2</v>
      </c>
      <c r="F9640">
        <v>0.52380952380952384</v>
      </c>
      <c r="G9640">
        <f>AVERAGE(F$2:F9640)</f>
        <v>19074.802233744933</v>
      </c>
    </row>
    <row r="9641" spans="1:7" x14ac:dyDescent="0.25">
      <c r="B9641">
        <v>10.363636363636363</v>
      </c>
      <c r="C9641" s="76" t="s">
        <v>81</v>
      </c>
      <c r="E9641">
        <f t="shared" ca="1" si="253"/>
        <v>0.43921844469284876</v>
      </c>
      <c r="F9641">
        <v>4</v>
      </c>
      <c r="G9641">
        <f>AVERAGE(F$2:F9641)</f>
        <v>19072.823934758031</v>
      </c>
    </row>
    <row r="9642" spans="1:7" x14ac:dyDescent="0.25">
      <c r="A9642" s="75" t="s">
        <v>5</v>
      </c>
      <c r="B9642">
        <v>0.5</v>
      </c>
      <c r="C9642" s="76" t="s">
        <v>82</v>
      </c>
      <c r="E9642">
        <f t="shared" ca="1" si="253"/>
        <v>0.34849730064626827</v>
      </c>
      <c r="F9642">
        <v>1.6378264310208388</v>
      </c>
      <c r="G9642">
        <f>AVERAGE(F$2:F9642)</f>
        <v>19070.845801150695</v>
      </c>
    </row>
    <row r="9643" spans="1:7" x14ac:dyDescent="0.25">
      <c r="A9643" s="75" t="s">
        <v>5</v>
      </c>
      <c r="B9643">
        <v>0.81818181818181823</v>
      </c>
      <c r="C9643" s="76" t="s">
        <v>83</v>
      </c>
      <c r="E9643">
        <f t="shared" ca="1" si="253"/>
        <v>0.46043903334902037</v>
      </c>
      <c r="F9643">
        <v>0.55696202531645567</v>
      </c>
      <c r="G9643">
        <f>AVERAGE(F$2:F9643)</f>
        <v>19068.86796575979</v>
      </c>
    </row>
    <row r="9644" spans="1:7" x14ac:dyDescent="0.25">
      <c r="A9644" s="75" t="s">
        <v>5</v>
      </c>
      <c r="B9644">
        <v>7.333333333333333</v>
      </c>
      <c r="C9644" s="76" t="s">
        <v>84</v>
      </c>
      <c r="E9644">
        <f t="shared" ca="1" si="253"/>
        <v>0.43209539047646073</v>
      </c>
      <c r="F9644">
        <v>0.27027027027027029</v>
      </c>
      <c r="G9644">
        <f>AVERAGE(F$2:F9644)</f>
        <v>19066.890510849957</v>
      </c>
    </row>
    <row r="9645" spans="1:7" x14ac:dyDescent="0.25">
      <c r="A9645" s="75" t="s">
        <v>5</v>
      </c>
      <c r="B9645">
        <v>0.99722222222222223</v>
      </c>
      <c r="C9645" s="76" t="s">
        <v>85</v>
      </c>
      <c r="E9645">
        <f t="shared" ca="1" si="253"/>
        <v>0.77533747851368851</v>
      </c>
      <c r="F9645">
        <v>6.5</v>
      </c>
      <c r="G9645">
        <f>AVERAGE(F$2:F9645)</f>
        <v>19064.914111999806</v>
      </c>
    </row>
    <row r="9646" spans="1:7" x14ac:dyDescent="0.25">
      <c r="A9646" s="75" t="s">
        <v>5</v>
      </c>
      <c r="B9646">
        <v>0.80430528375733856</v>
      </c>
      <c r="C9646" s="76" t="s">
        <v>86</v>
      </c>
      <c r="E9646">
        <f t="shared" ca="1" si="253"/>
        <v>0.59725268024704803</v>
      </c>
      <c r="F9646">
        <v>0.41254046277424766</v>
      </c>
      <c r="G9646">
        <f>AVERAGE(F$2:F9646)</f>
        <v>19062.937491826502</v>
      </c>
    </row>
    <row r="9647" spans="1:7" x14ac:dyDescent="0.25">
      <c r="A9647" s="75" t="s">
        <v>5</v>
      </c>
      <c r="B9647">
        <v>7.333333333333333</v>
      </c>
      <c r="C9647" s="76" t="s">
        <v>87</v>
      </c>
      <c r="E9647">
        <f t="shared" ca="1" si="253"/>
        <v>0.58930674713148468</v>
      </c>
      <c r="F9647">
        <v>127.57142857142857</v>
      </c>
      <c r="G9647">
        <f>AVERAGE(F$2:F9647)</f>
        <v>19060.974464036404</v>
      </c>
    </row>
    <row r="9648" spans="1:7" x14ac:dyDescent="0.25">
      <c r="A9648" s="75" t="s">
        <v>5</v>
      </c>
      <c r="B9648">
        <v>2.8095238095238093</v>
      </c>
      <c r="C9648" s="76" t="s">
        <v>88</v>
      </c>
      <c r="E9648">
        <f t="shared" ca="1" si="253"/>
        <v>0.68295764598202047</v>
      </c>
      <c r="F9648">
        <v>0.16666666666666666</v>
      </c>
      <c r="G9648">
        <f>AVERAGE(F$2:F9648)</f>
        <v>19058.998636546265</v>
      </c>
    </row>
    <row r="9649" spans="1:7" x14ac:dyDescent="0.25">
      <c r="A9649" s="75" t="s">
        <v>5</v>
      </c>
      <c r="B9649">
        <v>0.95</v>
      </c>
      <c r="C9649" s="76" t="s">
        <v>89</v>
      </c>
      <c r="E9649">
        <f t="shared" ca="1" si="253"/>
        <v>0.63116844314694298</v>
      </c>
      <c r="F9649">
        <v>0.33333333333333331</v>
      </c>
      <c r="G9649">
        <f>AVERAGE(F$2:F9649)</f>
        <v>19057.023235913679</v>
      </c>
    </row>
    <row r="9650" spans="1:7" x14ac:dyDescent="0.25">
      <c r="A9650" s="75" t="s">
        <v>5</v>
      </c>
      <c r="B9650">
        <v>0.6</v>
      </c>
      <c r="C9650" s="76" t="s">
        <v>90</v>
      </c>
      <c r="E9650">
        <f t="shared" ca="1" si="253"/>
        <v>0.42302293481816311</v>
      </c>
      <c r="F9650">
        <v>1.3076923076923077</v>
      </c>
      <c r="G9650">
        <f>AVERAGE(F$2:F9650)</f>
        <v>19055.048345713283</v>
      </c>
    </row>
    <row r="9651" spans="1:7" x14ac:dyDescent="0.25">
      <c r="B9651">
        <v>21.727272727272727</v>
      </c>
      <c r="C9651" s="76" t="s">
        <v>81</v>
      </c>
      <c r="E9651">
        <f t="shared" ca="1" si="253"/>
        <v>0.56674315185301738</v>
      </c>
      <c r="F9651">
        <v>2.134796238244514</v>
      </c>
      <c r="G9651">
        <f>AVERAGE(F$2:F9651)</f>
        <v>19053.07395052681</v>
      </c>
    </row>
    <row r="9652" spans="1:7" x14ac:dyDescent="0.25">
      <c r="A9652" s="75" t="s">
        <v>6</v>
      </c>
      <c r="B9652">
        <v>1.25</v>
      </c>
      <c r="C9652" s="76" t="s">
        <v>82</v>
      </c>
      <c r="E9652">
        <f t="shared" ca="1" si="253"/>
        <v>0.94277306038310138</v>
      </c>
      <c r="F9652">
        <v>0.90476190476190477</v>
      </c>
      <c r="G9652">
        <f>AVERAGE(F$2:F9652)</f>
        <v>19051.099837047521</v>
      </c>
    </row>
    <row r="9653" spans="1:7" x14ac:dyDescent="0.25">
      <c r="A9653" s="75" t="s">
        <v>6</v>
      </c>
      <c r="B9653">
        <v>0.45454545454545453</v>
      </c>
      <c r="C9653" s="76" t="s">
        <v>83</v>
      </c>
      <c r="E9653">
        <f t="shared" ca="1" si="253"/>
        <v>0.46241667624944582</v>
      </c>
      <c r="F9653">
        <v>0.56363636363636371</v>
      </c>
      <c r="G9653">
        <f>AVERAGE(F$2:F9653)</f>
        <v>19049.126097283672</v>
      </c>
    </row>
    <row r="9654" spans="1:7" x14ac:dyDescent="0.25">
      <c r="A9654" s="75" t="s">
        <v>6</v>
      </c>
      <c r="B9654">
        <v>0.58333333333333337</v>
      </c>
      <c r="C9654" s="76" t="s">
        <v>84</v>
      </c>
      <c r="E9654">
        <f t="shared" ca="1" si="253"/>
        <v>0.63248577816697538</v>
      </c>
      <c r="F9654">
        <v>9.526315789473685</v>
      </c>
      <c r="G9654">
        <f>AVERAGE(F$2:F9654)</f>
        <v>19047.153694944347</v>
      </c>
    </row>
    <row r="9655" spans="1:7" x14ac:dyDescent="0.25">
      <c r="A9655" s="75" t="s">
        <v>6</v>
      </c>
      <c r="B9655">
        <v>0.58333333333333337</v>
      </c>
      <c r="C9655" s="76" t="s">
        <v>85</v>
      </c>
      <c r="E9655">
        <f t="shared" ca="1" si="253"/>
        <v>0.64167577667706088</v>
      </c>
      <c r="F9655">
        <v>0.5</v>
      </c>
      <c r="G9655">
        <f>AVERAGE(F$2:F9655)</f>
        <v>19045.180766241741</v>
      </c>
    </row>
    <row r="9656" spans="1:7" x14ac:dyDescent="0.25">
      <c r="A9656" s="75" t="s">
        <v>6</v>
      </c>
      <c r="B9656">
        <v>0.60861056751467713</v>
      </c>
      <c r="C9656" s="76" t="s">
        <v>86</v>
      </c>
      <c r="E9656">
        <f t="shared" ca="1" si="253"/>
        <v>0.10497311830705414</v>
      </c>
      <c r="F9656">
        <v>0.1290322580645161</v>
      </c>
      <c r="G9656">
        <f>AVERAGE(F$2:F9656)</f>
        <v>19043.208207802178</v>
      </c>
    </row>
    <row r="9657" spans="1:7" x14ac:dyDescent="0.25">
      <c r="A9657" s="75" t="s">
        <v>6</v>
      </c>
      <c r="B9657">
        <v>0.16666666666666666</v>
      </c>
      <c r="C9657" s="76" t="s">
        <v>87</v>
      </c>
      <c r="E9657">
        <f t="shared" ca="1" si="253"/>
        <v>0.3349923503432739</v>
      </c>
      <c r="F9657">
        <v>2.9285714285714284</v>
      </c>
      <c r="G9657">
        <f>AVERAGE(F$2:F9657)</f>
        <v>19041.236347856408</v>
      </c>
    </row>
    <row r="9658" spans="1:7" x14ac:dyDescent="0.25">
      <c r="A9658" s="75" t="s">
        <v>6</v>
      </c>
      <c r="B9658">
        <v>0.52380952380952384</v>
      </c>
      <c r="C9658" s="76" t="s">
        <v>88</v>
      </c>
      <c r="E9658">
        <f t="shared" ca="1" si="253"/>
        <v>0.23202883353699544</v>
      </c>
      <c r="F9658">
        <v>0.44444444444444442</v>
      </c>
      <c r="G9658">
        <f>AVERAGE(F$2:F9658)</f>
        <v>19039.264639054149</v>
      </c>
    </row>
    <row r="9659" spans="1:7" x14ac:dyDescent="0.25">
      <c r="A9659" s="75" t="s">
        <v>6</v>
      </c>
      <c r="B9659">
        <v>0.7</v>
      </c>
      <c r="C9659" s="76" t="s">
        <v>89</v>
      </c>
      <c r="E9659">
        <f t="shared" ca="1" si="253"/>
        <v>0.24681417851845977</v>
      </c>
      <c r="F9659">
        <v>2.1739130434782608E-2</v>
      </c>
      <c r="G9659">
        <f>AVERAGE(F$2:F9659)</f>
        <v>19037.293294790332</v>
      </c>
    </row>
    <row r="9660" spans="1:7" x14ac:dyDescent="0.25">
      <c r="A9660" s="75" t="s">
        <v>6</v>
      </c>
      <c r="B9660">
        <v>0.96</v>
      </c>
      <c r="C9660" s="76" t="s">
        <v>90</v>
      </c>
      <c r="E9660">
        <f t="shared" ca="1" si="253"/>
        <v>0.51399051304802779</v>
      </c>
      <c r="F9660">
        <v>1.8301886792452831</v>
      </c>
      <c r="G9660">
        <f>AVERAGE(F$2:F9660)</f>
        <v>19035.322545944065</v>
      </c>
    </row>
    <row r="9661" spans="1:7" x14ac:dyDescent="0.25">
      <c r="B9661">
        <v>1.2727272727272727</v>
      </c>
      <c r="C9661" s="76" t="s">
        <v>81</v>
      </c>
      <c r="E9661">
        <f t="shared" ca="1" si="253"/>
        <v>8.596862259896465E-2</v>
      </c>
      <c r="F9661">
        <v>8.4507042253521056E-2</v>
      </c>
      <c r="G9661">
        <f>AVERAGE(F$2:F9661)</f>
        <v>19033.352024407948</v>
      </c>
    </row>
    <row r="9662" spans="1:7" x14ac:dyDescent="0.25">
      <c r="A9662" s="75" t="s">
        <v>7</v>
      </c>
      <c r="B9662">
        <v>0.5</v>
      </c>
      <c r="C9662" s="76" t="s">
        <v>82</v>
      </c>
      <c r="E9662">
        <f t="shared" ca="1" si="253"/>
        <v>0.51477813027029007</v>
      </c>
      <c r="F9662">
        <v>0.78365384615384615</v>
      </c>
      <c r="G9662">
        <f>AVERAGE(F$2:F9662)</f>
        <v>19031.381983173029</v>
      </c>
    </row>
    <row r="9663" spans="1:7" x14ac:dyDescent="0.25">
      <c r="A9663" s="75" t="s">
        <v>7</v>
      </c>
      <c r="B9663">
        <v>3.5454545454545454</v>
      </c>
      <c r="C9663" s="76" t="s">
        <v>83</v>
      </c>
      <c r="E9663">
        <f t="shared" ca="1" si="253"/>
        <v>5.4658128057835098E-3</v>
      </c>
      <c r="F9663">
        <v>8.6956521739130432E-2</v>
      </c>
      <c r="G9663">
        <f>AVERAGE(F$2:F9663)</f>
        <v>19029.412277622763</v>
      </c>
    </row>
    <row r="9664" spans="1:7" x14ac:dyDescent="0.25">
      <c r="A9664" s="75" t="s">
        <v>7</v>
      </c>
      <c r="B9664">
        <v>0.83333333333333337</v>
      </c>
      <c r="C9664" s="76" t="s">
        <v>84</v>
      </c>
      <c r="E9664">
        <f t="shared" ca="1" si="253"/>
        <v>0.12559738673059395</v>
      </c>
      <c r="F9664">
        <v>0.75728155339805825</v>
      </c>
      <c r="G9664">
        <f>AVERAGE(F$2:F9664)</f>
        <v>19027.443049122703</v>
      </c>
    </row>
    <row r="9665" spans="1:7" x14ac:dyDescent="0.25">
      <c r="A9665" s="75" t="s">
        <v>7</v>
      </c>
      <c r="B9665">
        <v>0.30555555555555558</v>
      </c>
      <c r="C9665" s="76" t="s">
        <v>85</v>
      </c>
      <c r="E9665">
        <f t="shared" ca="1" si="253"/>
        <v>0.86443323883082634</v>
      </c>
      <c r="F9665">
        <v>0.375</v>
      </c>
      <c r="G9665">
        <f>AVERAGE(F$2:F9665)</f>
        <v>19025.474188604378</v>
      </c>
    </row>
    <row r="9666" spans="1:7" x14ac:dyDescent="0.25">
      <c r="A9666" s="75" t="s">
        <v>7</v>
      </c>
      <c r="B9666">
        <v>0.95694716242661448</v>
      </c>
      <c r="C9666" s="76" t="s">
        <v>86</v>
      </c>
      <c r="E9666">
        <f t="shared" ref="E9666:E9729" ca="1" si="254">RAND()</f>
        <v>0.19827634390421733</v>
      </c>
      <c r="F9666">
        <v>4.7142857142857144</v>
      </c>
      <c r="G9666">
        <f>AVERAGE(F$2:F9666)</f>
        <v>19023.50618447578</v>
      </c>
    </row>
    <row r="9667" spans="1:7" x14ac:dyDescent="0.25">
      <c r="A9667" s="75" t="s">
        <v>7</v>
      </c>
      <c r="B9667">
        <v>0.83333333333333337</v>
      </c>
      <c r="C9667" s="76" t="s">
        <v>87</v>
      </c>
      <c r="E9667">
        <f t="shared" ca="1" si="254"/>
        <v>0.54066019703515655</v>
      </c>
      <c r="F9667">
        <v>13845.153846153846</v>
      </c>
      <c r="G9667">
        <f>AVERAGE(F$2:F9667)</f>
        <v>19022.970455907773</v>
      </c>
    </row>
    <row r="9668" spans="1:7" x14ac:dyDescent="0.25">
      <c r="A9668" s="75" t="s">
        <v>7</v>
      </c>
      <c r="B9668">
        <v>4.7619047619047616E-2</v>
      </c>
      <c r="C9668" s="76" t="s">
        <v>88</v>
      </c>
      <c r="E9668">
        <f t="shared" ca="1" si="254"/>
        <v>0.65744959249998602</v>
      </c>
      <c r="F9668">
        <v>0.19565217391304349</v>
      </c>
      <c r="G9668">
        <f>AVERAGE(F$2:F9668)</f>
        <v>19021.002650507577</v>
      </c>
    </row>
    <row r="9669" spans="1:7" x14ac:dyDescent="0.25">
      <c r="A9669" s="75" t="s">
        <v>7</v>
      </c>
      <c r="B9669">
        <v>0.8</v>
      </c>
      <c r="C9669" s="76" t="s">
        <v>89</v>
      </c>
      <c r="E9669">
        <f t="shared" ca="1" si="254"/>
        <v>0.64690884688698813</v>
      </c>
      <c r="F9669">
        <v>0.32574799831437001</v>
      </c>
      <c r="G9669">
        <f>AVERAGE(F$2:F9669)</f>
        <v>19019.035265639712</v>
      </c>
    </row>
    <row r="9670" spans="1:7" x14ac:dyDescent="0.25">
      <c r="A9670" s="75" t="s">
        <v>7</v>
      </c>
      <c r="B9670">
        <v>0.8</v>
      </c>
      <c r="C9670" s="76" t="s">
        <v>90</v>
      </c>
      <c r="E9670">
        <f t="shared" ca="1" si="254"/>
        <v>9.2124222058394323E-2</v>
      </c>
      <c r="F9670">
        <v>0.44444444444444442</v>
      </c>
      <c r="G9670">
        <f>AVERAGE(F$2:F9670)</f>
        <v>19017.068299994742</v>
      </c>
    </row>
    <row r="9671" spans="1:7" x14ac:dyDescent="0.25">
      <c r="B9671">
        <v>21.727272727272727</v>
      </c>
      <c r="C9671" s="76" t="s">
        <v>81</v>
      </c>
      <c r="E9671">
        <f t="shared" ca="1" si="254"/>
        <v>0.4591008567673277</v>
      </c>
      <c r="F9671">
        <v>0.89010989010989017</v>
      </c>
      <c r="G9671">
        <f>AVERAGE(F$2:F9671)</f>
        <v>19015.101787255335</v>
      </c>
    </row>
    <row r="9672" spans="1:7" x14ac:dyDescent="0.25">
      <c r="A9672" s="75" t="s">
        <v>8</v>
      </c>
      <c r="B9672">
        <v>0.6</v>
      </c>
      <c r="C9672" s="76" t="s">
        <v>82</v>
      </c>
      <c r="E9672">
        <f t="shared" ca="1" si="254"/>
        <v>0.97219352465048081</v>
      </c>
      <c r="F9672">
        <v>0.85185185185185186</v>
      </c>
      <c r="G9672">
        <f>AVERAGE(F$2:F9672)</f>
        <v>19013.135677242364</v>
      </c>
    </row>
    <row r="9673" spans="1:7" x14ac:dyDescent="0.25">
      <c r="A9673" s="75" t="s">
        <v>8</v>
      </c>
      <c r="B9673">
        <v>4.4545454545454541</v>
      </c>
      <c r="C9673" s="76" t="s">
        <v>83</v>
      </c>
      <c r="E9673">
        <f t="shared" ca="1" si="254"/>
        <v>0.91226583997455457</v>
      </c>
      <c r="F9673">
        <v>25.315789473684212</v>
      </c>
      <c r="G9673">
        <f>AVERAGE(F$2:F9673)</f>
        <v>19011.172503143134</v>
      </c>
    </row>
    <row r="9674" spans="1:7" x14ac:dyDescent="0.25">
      <c r="A9674" s="75" t="s">
        <v>8</v>
      </c>
      <c r="B9674">
        <v>0.91666666666666663</v>
      </c>
      <c r="C9674" s="76" t="s">
        <v>84</v>
      </c>
      <c r="E9674">
        <f t="shared" ca="1" si="254"/>
        <v>0.24090272961406412</v>
      </c>
      <c r="F9674">
        <v>0.81664833149981664</v>
      </c>
      <c r="G9674">
        <f>AVERAGE(F$2:F9674)</f>
        <v>19009.207202217382</v>
      </c>
    </row>
    <row r="9675" spans="1:7" x14ac:dyDescent="0.25">
      <c r="A9675" s="75" t="s">
        <v>8</v>
      </c>
      <c r="B9675">
        <v>26.777777777777779</v>
      </c>
      <c r="C9675" s="76" t="s">
        <v>85</v>
      </c>
      <c r="E9675">
        <f t="shared" ca="1" si="254"/>
        <v>0.35891193222611151</v>
      </c>
      <c r="F9675">
        <v>0.98000000000000009</v>
      </c>
      <c r="G9675">
        <f>AVERAGE(F$2:F9675)</f>
        <v>19007.242324483017</v>
      </c>
    </row>
    <row r="9676" spans="1:7" x14ac:dyDescent="0.25">
      <c r="A9676" s="75" t="s">
        <v>8</v>
      </c>
      <c r="B9676">
        <v>0.60861056751467713</v>
      </c>
      <c r="C9676" s="76" t="s">
        <v>86</v>
      </c>
      <c r="E9676">
        <f t="shared" ca="1" si="254"/>
        <v>0.68049304513343567</v>
      </c>
      <c r="F9676">
        <v>0.82387475538160471</v>
      </c>
      <c r="G9676">
        <f>AVERAGE(F$2:F9676)</f>
        <v>19005.277836787955</v>
      </c>
    </row>
    <row r="9677" spans="1:7" x14ac:dyDescent="0.25">
      <c r="A9677" s="75" t="s">
        <v>8</v>
      </c>
      <c r="B9677">
        <v>0.33333333333333331</v>
      </c>
      <c r="C9677" s="76" t="s">
        <v>87</v>
      </c>
      <c r="E9677">
        <f t="shared" ca="1" si="254"/>
        <v>0.1932343117016353</v>
      </c>
      <c r="F9677">
        <v>21.727272727272727</v>
      </c>
      <c r="G9677">
        <f>AVERAGE(F$2:F9677)</f>
        <v>19003.315915481209</v>
      </c>
    </row>
    <row r="9678" spans="1:7" x14ac:dyDescent="0.25">
      <c r="A9678" s="75" t="s">
        <v>8</v>
      </c>
      <c r="B9678">
        <v>0.42857142857142855</v>
      </c>
      <c r="C9678" s="76" t="s">
        <v>88</v>
      </c>
      <c r="E9678">
        <f t="shared" ca="1" si="254"/>
        <v>0.8225784187184072</v>
      </c>
      <c r="F9678">
        <v>0.5</v>
      </c>
      <c r="G9678">
        <f>AVERAGE(F$2:F9678)</f>
        <v>19001.352206075866</v>
      </c>
    </row>
    <row r="9679" spans="1:7" x14ac:dyDescent="0.25">
      <c r="A9679" s="75" t="s">
        <v>8</v>
      </c>
      <c r="B9679">
        <v>0.5</v>
      </c>
      <c r="C9679" s="76" t="s">
        <v>89</v>
      </c>
      <c r="E9679">
        <f t="shared" ca="1" si="254"/>
        <v>1.4967974259713634E-2</v>
      </c>
      <c r="F9679">
        <v>0.30764536657658442</v>
      </c>
      <c r="G9679">
        <f>AVERAGE(F$2:F9679)</f>
        <v>18999.388882604002</v>
      </c>
    </row>
    <row r="9680" spans="1:7" x14ac:dyDescent="0.25">
      <c r="A9680" s="75" t="s">
        <v>8</v>
      </c>
      <c r="B9680">
        <v>0.88</v>
      </c>
      <c r="C9680" s="76" t="s">
        <v>90</v>
      </c>
      <c r="E9680">
        <f t="shared" ca="1" si="254"/>
        <v>0.57824988526725785</v>
      </c>
      <c r="F9680">
        <v>0.83333333333333337</v>
      </c>
      <c r="G9680">
        <f>AVERAGE(F$2:F9680)</f>
        <v>18997.426019131613</v>
      </c>
    </row>
    <row r="9681" spans="1:7" x14ac:dyDescent="0.25">
      <c r="B9681">
        <v>9.0909090909090912E-2</v>
      </c>
      <c r="C9681" s="76" t="s">
        <v>81</v>
      </c>
      <c r="E9681">
        <f t="shared" ca="1" si="254"/>
        <v>0.74818645463761879</v>
      </c>
      <c r="F9681">
        <v>0.84536082474226804</v>
      </c>
      <c r="G9681">
        <f>AVERAGE(F$2:F9681)</f>
        <v>18995.463562452034</v>
      </c>
    </row>
    <row r="9682" spans="1:7" x14ac:dyDescent="0.25">
      <c r="A9682" s="75" t="s">
        <v>9</v>
      </c>
      <c r="B9682">
        <v>0.9</v>
      </c>
      <c r="C9682" s="76" t="s">
        <v>82</v>
      </c>
      <c r="E9682">
        <f t="shared" ca="1" si="254"/>
        <v>0.14671459497033468</v>
      </c>
      <c r="F9682">
        <v>1.2727272727272727</v>
      </c>
      <c r="G9682">
        <f>AVERAGE(F$2:F9682)</f>
        <v>18993.5015553417</v>
      </c>
    </row>
    <row r="9683" spans="1:7" x14ac:dyDescent="0.25">
      <c r="A9683" s="75" t="s">
        <v>9</v>
      </c>
      <c r="B9683">
        <v>9.0909090909090912E-2</v>
      </c>
      <c r="C9683" s="76" t="s">
        <v>83</v>
      </c>
      <c r="E9683">
        <f t="shared" ca="1" si="254"/>
        <v>0.83543046776808838</v>
      </c>
      <c r="F9683">
        <v>0.97590361445783136</v>
      </c>
      <c r="G9683">
        <f>AVERAGE(F$2:F9683)</f>
        <v>18991.539922863725</v>
      </c>
    </row>
    <row r="9684" spans="1:7" x14ac:dyDescent="0.25">
      <c r="A9684" s="75" t="s">
        <v>9</v>
      </c>
      <c r="B9684">
        <v>0.58333333333333337</v>
      </c>
      <c r="C9684" s="76" t="s">
        <v>84</v>
      </c>
      <c r="E9684">
        <f t="shared" ca="1" si="254"/>
        <v>0.59777253493571447</v>
      </c>
      <c r="F9684">
        <v>0.7</v>
      </c>
      <c r="G9684">
        <f>AVERAGE(F$2:F9684)</f>
        <v>18989.578667062538</v>
      </c>
    </row>
    <row r="9685" spans="1:7" x14ac:dyDescent="0.25">
      <c r="A9685" s="75" t="s">
        <v>9</v>
      </c>
      <c r="B9685">
        <v>26.777777777777779</v>
      </c>
      <c r="C9685" s="76" t="s">
        <v>85</v>
      </c>
      <c r="E9685">
        <f t="shared" ca="1" si="254"/>
        <v>0.30997505338590892</v>
      </c>
      <c r="F9685">
        <v>2.9138943248532287</v>
      </c>
      <c r="G9685">
        <f>AVERAGE(F$2:F9685)</f>
        <v>18987.618044925744</v>
      </c>
    </row>
    <row r="9686" spans="1:7" x14ac:dyDescent="0.25">
      <c r="A9686" s="75" t="s">
        <v>9</v>
      </c>
      <c r="B9686">
        <v>0.2172211350293542</v>
      </c>
      <c r="C9686" s="76" t="s">
        <v>86</v>
      </c>
      <c r="E9686">
        <f t="shared" ca="1" si="254"/>
        <v>0.19488395377981071</v>
      </c>
      <c r="F9686">
        <v>0.89165763813651133</v>
      </c>
      <c r="G9686">
        <f>AVERAGE(F$2:F9686)</f>
        <v>18985.657618866138</v>
      </c>
    </row>
    <row r="9687" spans="1:7" x14ac:dyDescent="0.25">
      <c r="A9687" s="75" t="s">
        <v>9</v>
      </c>
      <c r="B9687">
        <v>1.5</v>
      </c>
      <c r="C9687" s="76" t="s">
        <v>87</v>
      </c>
      <c r="E9687">
        <f t="shared" ca="1" si="254"/>
        <v>0.25736702249841126</v>
      </c>
      <c r="F9687">
        <v>0.66666666666666685</v>
      </c>
      <c r="G9687">
        <f>AVERAGE(F$2:F9687)</f>
        <v>18983.697574373859</v>
      </c>
    </row>
    <row r="9688" spans="1:7" x14ac:dyDescent="0.25">
      <c r="A9688" s="75" t="s">
        <v>9</v>
      </c>
      <c r="B9688">
        <v>4.7619047619047616E-2</v>
      </c>
      <c r="C9688" s="76" t="s">
        <v>88</v>
      </c>
      <c r="E9688">
        <f t="shared" ca="1" si="254"/>
        <v>0.77512048134381228</v>
      </c>
      <c r="F9688">
        <v>2.5217391304347827</v>
      </c>
      <c r="G9688">
        <f>AVERAGE(F$2:F9688)</f>
        <v>18981.738126058051</v>
      </c>
    </row>
    <row r="9689" spans="1:7" x14ac:dyDescent="0.25">
      <c r="A9689" s="75" t="s">
        <v>9</v>
      </c>
      <c r="B9689">
        <v>0.5</v>
      </c>
      <c r="C9689" s="76" t="s">
        <v>89</v>
      </c>
      <c r="E9689">
        <f t="shared" ca="1" si="254"/>
        <v>0.66439121548757507</v>
      </c>
      <c r="F9689">
        <v>0</v>
      </c>
      <c r="G9689">
        <f>AVERAGE(F$2:F9689)</f>
        <v>18979.778821957509</v>
      </c>
    </row>
    <row r="9690" spans="1:7" x14ac:dyDescent="0.25">
      <c r="A9690" s="75" t="s">
        <v>9</v>
      </c>
      <c r="B9690">
        <v>0.4</v>
      </c>
      <c r="C9690" s="76" t="s">
        <v>90</v>
      </c>
      <c r="E9690">
        <f t="shared" ca="1" si="254"/>
        <v>0.65979017492660486</v>
      </c>
      <c r="F9690">
        <v>0.32885906040268459</v>
      </c>
      <c r="G9690">
        <f>AVERAGE(F$2:F9690)</f>
        <v>18977.819956237319</v>
      </c>
    </row>
    <row r="9691" spans="1:7" x14ac:dyDescent="0.25">
      <c r="B9691">
        <v>0.13636363636363635</v>
      </c>
      <c r="C9691" s="76" t="s">
        <v>81</v>
      </c>
      <c r="E9691">
        <f t="shared" ca="1" si="254"/>
        <v>0.54936043125207823</v>
      </c>
      <c r="F9691">
        <v>0.5</v>
      </c>
      <c r="G9691">
        <f>AVERAGE(F$2:F9691)</f>
        <v>18975.861512485386</v>
      </c>
    </row>
    <row r="9692" spans="1:7" x14ac:dyDescent="0.25">
      <c r="A9692" s="75" t="s">
        <v>10</v>
      </c>
      <c r="B9692">
        <v>0.8</v>
      </c>
      <c r="C9692" s="76" t="s">
        <v>82</v>
      </c>
      <c r="E9692">
        <f t="shared" ca="1" si="254"/>
        <v>0.8206561375232212</v>
      </c>
      <c r="F9692">
        <v>0.14074583261728815</v>
      </c>
      <c r="G9692">
        <f>AVERAGE(F$2:F9692)</f>
        <v>18973.903435840388</v>
      </c>
    </row>
    <row r="9693" spans="1:7" x14ac:dyDescent="0.25">
      <c r="A9693" s="75" t="s">
        <v>10</v>
      </c>
      <c r="B9693">
        <v>0.36363636363636365</v>
      </c>
      <c r="C9693" s="76" t="s">
        <v>83</v>
      </c>
      <c r="E9693">
        <f t="shared" ca="1" si="254"/>
        <v>0.51560055469047239</v>
      </c>
      <c r="F9693">
        <v>0.57964601769911506</v>
      </c>
      <c r="G9693">
        <f>AVERAGE(F$2:F9693)</f>
        <v>18971.945808540571</v>
      </c>
    </row>
    <row r="9694" spans="1:7" x14ac:dyDescent="0.25">
      <c r="A9694" s="75" t="s">
        <v>10</v>
      </c>
      <c r="B9694">
        <v>0.16666666666666666</v>
      </c>
      <c r="C9694" s="76" t="s">
        <v>84</v>
      </c>
      <c r="E9694">
        <f t="shared" ca="1" si="254"/>
        <v>0.62873078209602162</v>
      </c>
      <c r="F9694">
        <v>0</v>
      </c>
      <c r="G9694">
        <f>AVERAGE(F$2:F9694)</f>
        <v>18969.988525366269</v>
      </c>
    </row>
    <row r="9695" spans="1:7" x14ac:dyDescent="0.25">
      <c r="A9695" s="75" t="s">
        <v>10</v>
      </c>
      <c r="B9695">
        <v>0.16666666666666666</v>
      </c>
      <c r="C9695" s="76" t="s">
        <v>85</v>
      </c>
      <c r="E9695">
        <f t="shared" ca="1" si="254"/>
        <v>0.38740038587332459</v>
      </c>
      <c r="F9695">
        <v>0.51851851851851849</v>
      </c>
      <c r="G9695">
        <f>AVERAGE(F$2:F9695)</f>
        <v>18968.031699493888</v>
      </c>
    </row>
    <row r="9696" spans="1:7" x14ac:dyDescent="0.25">
      <c r="A9696" s="75" t="s">
        <v>10</v>
      </c>
      <c r="B9696">
        <v>0.60861056751467713</v>
      </c>
      <c r="C9696" s="76" t="s">
        <v>86</v>
      </c>
      <c r="E9696">
        <f t="shared" ca="1" si="254"/>
        <v>0.96959203201541855</v>
      </c>
      <c r="F9696">
        <v>0.31578947368421062</v>
      </c>
      <c r="G9696">
        <f>AVERAGE(F$2:F9696)</f>
        <v>18966.075256388158</v>
      </c>
    </row>
    <row r="9697" spans="1:7" x14ac:dyDescent="0.25">
      <c r="A9697" s="75" t="s">
        <v>10</v>
      </c>
      <c r="B9697">
        <v>1</v>
      </c>
      <c r="C9697" s="76" t="s">
        <v>87</v>
      </c>
      <c r="E9697">
        <f t="shared" ca="1" si="254"/>
        <v>0.40353619428184351</v>
      </c>
      <c r="F9697">
        <v>0.73404255319148937</v>
      </c>
      <c r="G9697">
        <f>AVERAGE(F$2:F9697)</f>
        <v>18964.11925997584</v>
      </c>
    </row>
    <row r="9698" spans="1:7" x14ac:dyDescent="0.25">
      <c r="A9698" s="75" t="s">
        <v>10</v>
      </c>
      <c r="B9698">
        <v>0.19047619047619047</v>
      </c>
      <c r="C9698" s="76" t="s">
        <v>88</v>
      </c>
      <c r="E9698">
        <f t="shared" ca="1" si="254"/>
        <v>0.70754563157501915</v>
      </c>
      <c r="F9698">
        <v>0.77777777777777779</v>
      </c>
      <c r="G9698">
        <f>AVERAGE(F$2:F9698)</f>
        <v>18962.163671496706</v>
      </c>
    </row>
    <row r="9699" spans="1:7" x14ac:dyDescent="0.25">
      <c r="A9699" s="75" t="s">
        <v>10</v>
      </c>
      <c r="B9699">
        <v>0.5</v>
      </c>
      <c r="C9699" s="76" t="s">
        <v>89</v>
      </c>
      <c r="E9699">
        <f t="shared" ca="1" si="254"/>
        <v>0.87213102136058951</v>
      </c>
      <c r="F9699">
        <v>0.16286149162861488</v>
      </c>
      <c r="G9699">
        <f>AVERAGE(F$2:F9699)</f>
        <v>18960.208422908338</v>
      </c>
    </row>
    <row r="9700" spans="1:7" x14ac:dyDescent="0.25">
      <c r="A9700" s="75" t="s">
        <v>10</v>
      </c>
      <c r="B9700">
        <v>0.2</v>
      </c>
      <c r="C9700" s="76" t="s">
        <v>90</v>
      </c>
      <c r="E9700">
        <f t="shared" ca="1" si="254"/>
        <v>0.69349589223902042</v>
      </c>
      <c r="F9700">
        <v>0.23896499238964997</v>
      </c>
      <c r="G9700">
        <f>AVERAGE(F$2:F9700)</f>
        <v>18958.253585352104</v>
      </c>
    </row>
    <row r="9701" spans="1:7" x14ac:dyDescent="0.25">
      <c r="B9701">
        <v>1.2727272727272727</v>
      </c>
      <c r="C9701" s="76" t="s">
        <v>81</v>
      </c>
      <c r="E9701">
        <f t="shared" ca="1" si="254"/>
        <v>0.37831345933318572</v>
      </c>
      <c r="F9701">
        <v>0.19047619047619047</v>
      </c>
      <c r="G9701">
        <f>AVERAGE(F$2:F9701)</f>
        <v>18956.299145856312</v>
      </c>
    </row>
    <row r="9702" spans="1:7" x14ac:dyDescent="0.25">
      <c r="A9702" s="75" t="s">
        <v>11</v>
      </c>
      <c r="B9702">
        <v>0.625</v>
      </c>
      <c r="C9702" s="76" t="s">
        <v>82</v>
      </c>
      <c r="E9702">
        <f t="shared" ca="1" si="254"/>
        <v>9.6691771286370964E-2</v>
      </c>
      <c r="F9702">
        <v>0.66666666666666663</v>
      </c>
      <c r="G9702">
        <f>AVERAGE(F$2:F9702)</f>
        <v>18954.345158382937</v>
      </c>
    </row>
    <row r="9703" spans="1:7" x14ac:dyDescent="0.25">
      <c r="A9703" s="75" t="s">
        <v>11</v>
      </c>
      <c r="B9703">
        <v>0.81818181818181823</v>
      </c>
      <c r="C9703" s="76" t="s">
        <v>83</v>
      </c>
      <c r="E9703">
        <f t="shared" ca="1" si="254"/>
        <v>0.60604234644329324</v>
      </c>
      <c r="F9703">
        <v>2.4246575342465753</v>
      </c>
      <c r="G9703">
        <f>AVERAGE(F$2:F9703)</f>
        <v>18952.391754909338</v>
      </c>
    </row>
    <row r="9704" spans="1:7" x14ac:dyDescent="0.25">
      <c r="A9704" s="75" t="s">
        <v>11</v>
      </c>
      <c r="B9704">
        <v>0.58333333333333337</v>
      </c>
      <c r="C9704" s="76" t="s">
        <v>84</v>
      </c>
      <c r="E9704">
        <f t="shared" ca="1" si="254"/>
        <v>0.43877019172179565</v>
      </c>
      <c r="F9704">
        <v>0.36363636363636359</v>
      </c>
      <c r="G9704">
        <f>AVERAGE(F$2:F9704)</f>
        <v>18950.438541664102</v>
      </c>
    </row>
    <row r="9705" spans="1:7" x14ac:dyDescent="0.25">
      <c r="A9705" s="75" t="s">
        <v>11</v>
      </c>
      <c r="B9705">
        <v>68.444444444444443</v>
      </c>
      <c r="C9705" s="76" t="s">
        <v>85</v>
      </c>
      <c r="E9705">
        <f t="shared" ca="1" si="254"/>
        <v>0.8360050284249525</v>
      </c>
      <c r="F9705">
        <v>0.38271604938271603</v>
      </c>
      <c r="G9705">
        <f>AVERAGE(F$2:F9705)</f>
        <v>18948.485732943409</v>
      </c>
    </row>
    <row r="9706" spans="1:7" x14ac:dyDescent="0.25">
      <c r="A9706" s="75" t="s">
        <v>11</v>
      </c>
      <c r="B9706">
        <v>0.98043052837573386</v>
      </c>
      <c r="C9706" s="76" t="s">
        <v>86</v>
      </c>
      <c r="E9706">
        <f t="shared" ca="1" si="254"/>
        <v>0.60272819888519846</v>
      </c>
      <c r="F9706">
        <v>0.12621359223300971</v>
      </c>
      <c r="G9706">
        <f>AVERAGE(F$2:F9706)</f>
        <v>18946.533300226318</v>
      </c>
    </row>
    <row r="9707" spans="1:7" x14ac:dyDescent="0.25">
      <c r="A9707" s="75" t="s">
        <v>11</v>
      </c>
      <c r="B9707">
        <v>0.66666666666666663</v>
      </c>
      <c r="C9707" s="76" t="s">
        <v>87</v>
      </c>
      <c r="E9707">
        <f t="shared" ca="1" si="254"/>
        <v>2.3202896296324882E-2</v>
      </c>
      <c r="F9707">
        <v>0.27226463104325693</v>
      </c>
      <c r="G9707">
        <f>AVERAGE(F$2:F9707)</f>
        <v>18944.581284871321</v>
      </c>
    </row>
    <row r="9708" spans="1:7" x14ac:dyDescent="0.25">
      <c r="A9708" s="75" t="s">
        <v>11</v>
      </c>
      <c r="B9708">
        <v>4.7619047619047616E-2</v>
      </c>
      <c r="C9708" s="76" t="s">
        <v>88</v>
      </c>
      <c r="E9708">
        <f t="shared" ca="1" si="254"/>
        <v>0.87335957207473247</v>
      </c>
      <c r="F9708">
        <v>0.73394146712276698</v>
      </c>
      <c r="G9708">
        <f>AVERAGE(F$2:F9708)</f>
        <v>18942.629719264707</v>
      </c>
    </row>
    <row r="9709" spans="1:7" x14ac:dyDescent="0.25">
      <c r="A9709" s="75" t="s">
        <v>11</v>
      </c>
      <c r="B9709">
        <v>0</v>
      </c>
      <c r="C9709" s="76" t="s">
        <v>89</v>
      </c>
      <c r="E9709">
        <f t="shared" ca="1" si="254"/>
        <v>0.89637612001471279</v>
      </c>
      <c r="F9709">
        <v>0.38385502471169686</v>
      </c>
      <c r="G9709">
        <f>AVERAGE(F$2:F9709)</f>
        <v>18940.678519649518</v>
      </c>
    </row>
    <row r="9710" spans="1:7" x14ac:dyDescent="0.25">
      <c r="A9710" s="75" t="s">
        <v>11</v>
      </c>
      <c r="B9710">
        <v>0.2</v>
      </c>
      <c r="C9710" s="76" t="s">
        <v>90</v>
      </c>
      <c r="E9710">
        <f t="shared" ca="1" si="254"/>
        <v>0.76233243281733232</v>
      </c>
      <c r="F9710">
        <v>1.3255813953488373</v>
      </c>
      <c r="G9710">
        <f>AVERAGE(F$2:F9710)</f>
        <v>18938.727818965799</v>
      </c>
    </row>
    <row r="9711" spans="1:7" x14ac:dyDescent="0.25">
      <c r="B9711">
        <v>0.95454545454545459</v>
      </c>
      <c r="C9711" s="76" t="s">
        <v>81</v>
      </c>
      <c r="E9711">
        <f t="shared" ca="1" si="254"/>
        <v>7.5651452915820316E-3</v>
      </c>
      <c r="F9711">
        <v>0.77272727272727271</v>
      </c>
      <c r="G9711">
        <f>AVERAGE(F$2:F9711)</f>
        <v>18936.777463137612</v>
      </c>
    </row>
    <row r="9712" spans="1:7" x14ac:dyDescent="0.25">
      <c r="A9712" s="75" t="s">
        <v>12</v>
      </c>
      <c r="B9712">
        <v>0.9</v>
      </c>
      <c r="C9712" s="76" t="s">
        <v>82</v>
      </c>
      <c r="E9712">
        <f t="shared" ca="1" si="254"/>
        <v>0.5365482135774492</v>
      </c>
      <c r="F9712">
        <v>0.98412698412698407</v>
      </c>
      <c r="G9712">
        <f>AVERAGE(F$2:F9712)</f>
        <v>18934.827530758233</v>
      </c>
    </row>
    <row r="9713" spans="1:7" x14ac:dyDescent="0.25">
      <c r="A9713" s="75" t="s">
        <v>12</v>
      </c>
      <c r="B9713">
        <v>26.272727272727273</v>
      </c>
      <c r="C9713" s="76" t="s">
        <v>83</v>
      </c>
      <c r="E9713">
        <f t="shared" ca="1" si="254"/>
        <v>0.81837481034065174</v>
      </c>
      <c r="F9713">
        <v>0.66666666666666663</v>
      </c>
      <c r="G9713">
        <f>AVERAGE(F$2:F9713)</f>
        <v>18932.877967242574</v>
      </c>
    </row>
    <row r="9714" spans="1:7" x14ac:dyDescent="0.25">
      <c r="A9714" s="75" t="s">
        <v>12</v>
      </c>
      <c r="B9714">
        <v>0.16666666666666666</v>
      </c>
      <c r="C9714" s="76" t="s">
        <v>84</v>
      </c>
      <c r="E9714">
        <f t="shared" ca="1" si="254"/>
        <v>8.4087266608419475E-2</v>
      </c>
      <c r="F9714">
        <v>5.8675607711651543E-3</v>
      </c>
      <c r="G9714">
        <f>AVERAGE(F$2:F9714)</f>
        <v>18930.928737128324</v>
      </c>
    </row>
    <row r="9715" spans="1:7" x14ac:dyDescent="0.25">
      <c r="A9715" s="75" t="s">
        <v>12</v>
      </c>
      <c r="B9715">
        <v>12.888888888888889</v>
      </c>
      <c r="C9715" s="76" t="s">
        <v>85</v>
      </c>
      <c r="E9715">
        <f t="shared" ca="1" si="254"/>
        <v>0.45292723764245657</v>
      </c>
      <c r="F9715">
        <v>26.777777777777779</v>
      </c>
      <c r="G9715">
        <f>AVERAGE(F$2:F9715)</f>
        <v>18928.982664350959</v>
      </c>
    </row>
    <row r="9716" spans="1:7" x14ac:dyDescent="0.25">
      <c r="A9716" s="75" t="s">
        <v>12</v>
      </c>
      <c r="B9716">
        <v>0.94129158512720157</v>
      </c>
      <c r="C9716" s="76" t="s">
        <v>86</v>
      </c>
      <c r="E9716">
        <f t="shared" ca="1" si="254"/>
        <v>0.28433084401358932</v>
      </c>
      <c r="F9716">
        <v>0.31428571428571428</v>
      </c>
      <c r="G9716">
        <f>AVERAGE(F$2:F9716)</f>
        <v>18927.034268223462</v>
      </c>
    </row>
    <row r="9717" spans="1:7" x14ac:dyDescent="0.25">
      <c r="A9717" s="75" t="s">
        <v>12</v>
      </c>
      <c r="B9717">
        <v>0.16666666666666666</v>
      </c>
      <c r="C9717" s="76" t="s">
        <v>87</v>
      </c>
      <c r="E9717">
        <f t="shared" ca="1" si="254"/>
        <v>0.73359890268953243</v>
      </c>
      <c r="F9717">
        <v>0.22309197651663404</v>
      </c>
      <c r="G9717">
        <f>AVERAGE(F$2:F9717)</f>
        <v>18925.086263779634</v>
      </c>
    </row>
    <row r="9718" spans="1:7" x14ac:dyDescent="0.25">
      <c r="A9718" s="75" t="s">
        <v>12</v>
      </c>
      <c r="B9718">
        <v>0.42857142857142855</v>
      </c>
      <c r="C9718" s="76" t="s">
        <v>88</v>
      </c>
      <c r="E9718">
        <f t="shared" ca="1" si="254"/>
        <v>0.23051363228351329</v>
      </c>
      <c r="F9718">
        <v>4</v>
      </c>
      <c r="G9718">
        <f>AVERAGE(F$2:F9718)</f>
        <v>18923.139048974266</v>
      </c>
    </row>
    <row r="9719" spans="1:7" x14ac:dyDescent="0.25">
      <c r="A9719" s="75" t="s">
        <v>12</v>
      </c>
      <c r="B9719">
        <v>0</v>
      </c>
      <c r="C9719" s="76" t="s">
        <v>89</v>
      </c>
      <c r="E9719">
        <f t="shared" ca="1" si="254"/>
        <v>6.2950168862853428E-2</v>
      </c>
      <c r="F9719">
        <v>1.5</v>
      </c>
      <c r="G9719">
        <f>AVERAGE(F$2:F9719)</f>
        <v>18921.191977658258</v>
      </c>
    </row>
    <row r="9720" spans="1:7" x14ac:dyDescent="0.25">
      <c r="A9720" s="75" t="s">
        <v>12</v>
      </c>
      <c r="B9720">
        <v>0.92</v>
      </c>
      <c r="C9720" s="76" t="s">
        <v>90</v>
      </c>
      <c r="E9720">
        <f t="shared" ca="1" si="254"/>
        <v>0.57516009759654152</v>
      </c>
      <c r="F9720">
        <v>0.29032258064516125</v>
      </c>
      <c r="G9720">
        <f>AVERAGE(F$2:F9720)</f>
        <v>18919.24518255021</v>
      </c>
    </row>
    <row r="9721" spans="1:7" x14ac:dyDescent="0.25">
      <c r="B9721">
        <v>0.77272727272727271</v>
      </c>
      <c r="C9721" s="76" t="s">
        <v>81</v>
      </c>
      <c r="E9721">
        <f t="shared" ca="1" si="254"/>
        <v>0.95840067784823935</v>
      </c>
      <c r="F9721">
        <v>1.7643400138217</v>
      </c>
      <c r="G9721">
        <f>AVERAGE(F$2:F9721)</f>
        <v>18917.298939665176</v>
      </c>
    </row>
    <row r="9722" spans="1:7" x14ac:dyDescent="0.25">
      <c r="A9722" s="75" t="s">
        <v>13</v>
      </c>
      <c r="B9722">
        <v>0.8</v>
      </c>
      <c r="C9722" s="76" t="s">
        <v>82</v>
      </c>
      <c r="E9722">
        <f t="shared" ca="1" si="254"/>
        <v>8.1049021442618718E-2</v>
      </c>
      <c r="F9722">
        <v>0.6260162601626017</v>
      </c>
      <c r="G9722">
        <f>AVERAGE(F$2:F9722)</f>
        <v>18915.352980100997</v>
      </c>
    </row>
    <row r="9723" spans="1:7" x14ac:dyDescent="0.25">
      <c r="A9723" s="75" t="s">
        <v>13</v>
      </c>
      <c r="B9723">
        <v>9.0909090909090912E-2</v>
      </c>
      <c r="C9723" s="76" t="s">
        <v>83</v>
      </c>
      <c r="E9723">
        <f t="shared" ca="1" si="254"/>
        <v>0.86130286942510781</v>
      </c>
      <c r="F9723">
        <v>0.19474313022700118</v>
      </c>
      <c r="G9723">
        <f>AVERAGE(F$2:F9723)</f>
        <v>18913.407376497111</v>
      </c>
    </row>
    <row r="9724" spans="1:7" x14ac:dyDescent="0.25">
      <c r="A9724" s="75" t="s">
        <v>13</v>
      </c>
      <c r="B9724">
        <v>0.83333333333333337</v>
      </c>
      <c r="C9724" s="76" t="s">
        <v>84</v>
      </c>
      <c r="E9724">
        <f t="shared" ca="1" si="254"/>
        <v>0.67551194200370412</v>
      </c>
      <c r="F9724">
        <v>0.65999999999999992</v>
      </c>
      <c r="G9724">
        <f>AVERAGE(F$2:F9724)</f>
        <v>18911.462220950827</v>
      </c>
    </row>
    <row r="9725" spans="1:7" x14ac:dyDescent="0.25">
      <c r="A9725" s="75" t="s">
        <v>13</v>
      </c>
      <c r="B9725">
        <v>0.99969444444444444</v>
      </c>
      <c r="C9725" s="76" t="s">
        <v>85</v>
      </c>
      <c r="E9725">
        <f t="shared" ca="1" si="254"/>
        <v>0.68255138549420491</v>
      </c>
      <c r="F9725">
        <v>0.7</v>
      </c>
      <c r="G9725">
        <f>AVERAGE(F$2:F9725)</f>
        <v>18909.517469591206</v>
      </c>
    </row>
    <row r="9726" spans="1:7" x14ac:dyDescent="0.25">
      <c r="A9726" s="75" t="s">
        <v>13</v>
      </c>
      <c r="B9726">
        <v>0.98043052837573386</v>
      </c>
      <c r="C9726" s="76" t="s">
        <v>86</v>
      </c>
      <c r="E9726">
        <f t="shared" ca="1" si="254"/>
        <v>0.99575158863344204</v>
      </c>
      <c r="F9726">
        <v>0.90476190476190477</v>
      </c>
      <c r="G9726">
        <f>AVERAGE(F$2:F9726)</f>
        <v>18907.573139235661</v>
      </c>
    </row>
    <row r="9727" spans="1:7" x14ac:dyDescent="0.25">
      <c r="A9727" s="75" t="s">
        <v>13</v>
      </c>
      <c r="B9727">
        <v>15.666666666666666</v>
      </c>
      <c r="C9727" s="76" t="s">
        <v>87</v>
      </c>
      <c r="E9727">
        <f t="shared" ca="1" si="254"/>
        <v>0.78542861941038533</v>
      </c>
      <c r="F9727">
        <v>11.5</v>
      </c>
      <c r="G9727">
        <f>AVERAGE(F$2:F9727)</f>
        <v>18905.630298073906</v>
      </c>
    </row>
    <row r="9728" spans="1:7" x14ac:dyDescent="0.25">
      <c r="A9728" s="75" t="s">
        <v>13</v>
      </c>
      <c r="B9728">
        <v>1.1428571428571428</v>
      </c>
      <c r="C9728" s="76" t="s">
        <v>88</v>
      </c>
      <c r="E9728">
        <f t="shared" ca="1" si="254"/>
        <v>0.98994259204736668</v>
      </c>
      <c r="F9728">
        <v>0.48979591836734693</v>
      </c>
      <c r="G9728">
        <f>AVERAGE(F$2:F9728)</f>
        <v>18903.686724464143</v>
      </c>
    </row>
    <row r="9729" spans="1:7" x14ac:dyDescent="0.25">
      <c r="A9729" s="75" t="s">
        <v>13</v>
      </c>
      <c r="B9729">
        <v>0.85</v>
      </c>
      <c r="C9729" s="76" t="s">
        <v>89</v>
      </c>
      <c r="E9729">
        <f t="shared" ca="1" si="254"/>
        <v>8.3402270333476913E-2</v>
      </c>
      <c r="F9729">
        <v>0.70645792563600784</v>
      </c>
      <c r="G9729">
        <f>AVERAGE(F$2:F9729)</f>
        <v>18901.743572709769</v>
      </c>
    </row>
    <row r="9730" spans="1:7" x14ac:dyDescent="0.25">
      <c r="A9730" s="75" t="s">
        <v>13</v>
      </c>
      <c r="B9730">
        <v>0.8</v>
      </c>
      <c r="C9730" s="76" t="s">
        <v>90</v>
      </c>
      <c r="E9730">
        <f t="shared" ref="E9730:E9793" ca="1" si="255">RAND()</f>
        <v>0.71613141114985368</v>
      </c>
      <c r="F9730">
        <v>0.33333333333333331</v>
      </c>
      <c r="G9730">
        <f>AVERAGE(F$2:F9730)</f>
        <v>18899.800782059203</v>
      </c>
    </row>
    <row r="9731" spans="1:7" x14ac:dyDescent="0.25">
      <c r="B9731">
        <v>3.5454545454545454</v>
      </c>
      <c r="C9731" s="76" t="s">
        <v>81</v>
      </c>
      <c r="E9731">
        <f t="shared" ca="1" si="255"/>
        <v>0.16355842980544333</v>
      </c>
      <c r="F9731">
        <v>5.5217391304347823</v>
      </c>
      <c r="G9731">
        <f>AVERAGE(F$2:F9731)</f>
        <v>18897.858923986958</v>
      </c>
    </row>
    <row r="9732" spans="1:7" x14ac:dyDescent="0.25">
      <c r="A9732" s="75" t="s">
        <v>14</v>
      </c>
      <c r="B9732">
        <v>0.625</v>
      </c>
      <c r="C9732" s="76" t="s">
        <v>82</v>
      </c>
      <c r="E9732">
        <f t="shared" ca="1" si="255"/>
        <v>0.1150664107784104</v>
      </c>
      <c r="F9732">
        <v>9.6382978723404271</v>
      </c>
      <c r="G9732">
        <f>AVERAGE(F$2:F9732)</f>
        <v>18895.917888057855</v>
      </c>
    </row>
    <row r="9733" spans="1:7" x14ac:dyDescent="0.25">
      <c r="A9733" s="75" t="s">
        <v>14</v>
      </c>
      <c r="B9733">
        <v>0.81818181818181823</v>
      </c>
      <c r="C9733" s="76" t="s">
        <v>83</v>
      </c>
      <c r="E9733">
        <f t="shared" ca="1" si="255"/>
        <v>0.85875663271986025</v>
      </c>
      <c r="F9733">
        <v>0.95</v>
      </c>
      <c r="G9733">
        <f>AVERAGE(F$2:F9733)</f>
        <v>18893.976358270753</v>
      </c>
    </row>
    <row r="9734" spans="1:7" x14ac:dyDescent="0.25">
      <c r="A9734" s="75" t="s">
        <v>14</v>
      </c>
      <c r="B9734">
        <v>0.25</v>
      </c>
      <c r="C9734" s="76" t="s">
        <v>84</v>
      </c>
      <c r="E9734">
        <f t="shared" ca="1" si="255"/>
        <v>0.78759355034580314</v>
      </c>
      <c r="F9734">
        <v>0.8</v>
      </c>
      <c r="G9734">
        <f>AVERAGE(F$2:F9734)</f>
        <v>18892.035212030307</v>
      </c>
    </row>
    <row r="9735" spans="1:7" x14ac:dyDescent="0.25">
      <c r="A9735" s="75" t="s">
        <v>14</v>
      </c>
      <c r="B9735">
        <v>0.99861111111111112</v>
      </c>
      <c r="C9735" s="76" t="s">
        <v>85</v>
      </c>
      <c r="E9735">
        <f t="shared" ca="1" si="255"/>
        <v>0.22117777205539335</v>
      </c>
      <c r="F9735">
        <v>0.66666666666666663</v>
      </c>
      <c r="G9735">
        <f>AVERAGE(F$2:F9735)</f>
        <v>18890.094450930515</v>
      </c>
    </row>
    <row r="9736" spans="1:7" x14ac:dyDescent="0.25">
      <c r="A9736" s="75" t="s">
        <v>14</v>
      </c>
      <c r="B9736">
        <v>0.99021526418786687</v>
      </c>
      <c r="C9736" s="76" t="s">
        <v>86</v>
      </c>
      <c r="E9736">
        <f t="shared" ca="1" si="255"/>
        <v>0.64360197654906937</v>
      </c>
      <c r="F9736">
        <v>0.31330472103004292</v>
      </c>
      <c r="G9736">
        <f>AVERAGE(F$2:F9736)</f>
        <v>18888.154052250884</v>
      </c>
    </row>
    <row r="9737" spans="1:7" x14ac:dyDescent="0.25">
      <c r="A9737" s="75" t="s">
        <v>14</v>
      </c>
      <c r="B9737">
        <v>0.66666666666666663</v>
      </c>
      <c r="C9737" s="76" t="s">
        <v>87</v>
      </c>
      <c r="E9737">
        <f t="shared" ca="1" si="255"/>
        <v>0.41172340919067629</v>
      </c>
      <c r="F9737">
        <v>0.31259666609383052</v>
      </c>
      <c r="G9737">
        <f>AVERAGE(F$2:F9737)</f>
        <v>18886.214052101383</v>
      </c>
    </row>
    <row r="9738" spans="1:7" x14ac:dyDescent="0.25">
      <c r="A9738" s="75" t="s">
        <v>14</v>
      </c>
      <c r="B9738">
        <v>1.1428571428571428</v>
      </c>
      <c r="C9738" s="76" t="s">
        <v>88</v>
      </c>
      <c r="E9738">
        <f t="shared" ca="1" si="255"/>
        <v>0.26213876307348205</v>
      </c>
      <c r="F9738">
        <v>0.29032258064516125</v>
      </c>
      <c r="G9738">
        <f>AVERAGE(F$2:F9738)</f>
        <v>18884.274448144359</v>
      </c>
    </row>
    <row r="9739" spans="1:7" x14ac:dyDescent="0.25">
      <c r="A9739" s="75" t="s">
        <v>14</v>
      </c>
      <c r="B9739">
        <v>4</v>
      </c>
      <c r="C9739" s="76" t="s">
        <v>89</v>
      </c>
      <c r="E9739">
        <f t="shared" ca="1" si="255"/>
        <v>0.96948882294915684</v>
      </c>
      <c r="F9739">
        <v>0.33333333333333331</v>
      </c>
      <c r="G9739">
        <f>AVERAGE(F$2:F9739)</f>
        <v>18882.335246961899</v>
      </c>
    </row>
    <row r="9740" spans="1:7" x14ac:dyDescent="0.25">
      <c r="A9740" s="75" t="s">
        <v>14</v>
      </c>
      <c r="B9740">
        <v>0.6</v>
      </c>
      <c r="C9740" s="76" t="s">
        <v>90</v>
      </c>
      <c r="E9740">
        <f t="shared" ca="1" si="255"/>
        <v>0.81668026936355786</v>
      </c>
      <c r="F9740">
        <v>11.499999999999998</v>
      </c>
      <c r="G9740">
        <f>AVERAGE(F$2:F9740)</f>
        <v>18880.397590606321</v>
      </c>
    </row>
    <row r="9741" spans="1:7" x14ac:dyDescent="0.25">
      <c r="A9741" s="122" t="s">
        <v>446</v>
      </c>
      <c r="B9741">
        <v>0.88636363636363635</v>
      </c>
      <c r="C9741" s="76" t="s">
        <v>81</v>
      </c>
      <c r="E9741">
        <f t="shared" ca="1" si="255"/>
        <v>0.60349937170329637</v>
      </c>
      <c r="F9741">
        <v>4</v>
      </c>
      <c r="G9741">
        <f>AVERAGE(F$2:F9741)</f>
        <v>18878.459562106258</v>
      </c>
    </row>
    <row r="9742" spans="1:7" x14ac:dyDescent="0.25">
      <c r="A9742" s="75" t="s">
        <v>1</v>
      </c>
      <c r="B9742">
        <v>0.25</v>
      </c>
      <c r="C9742" s="76" t="s">
        <v>82</v>
      </c>
      <c r="E9742">
        <f t="shared" ca="1" si="255"/>
        <v>1.7633897590505931E-2</v>
      </c>
      <c r="F9742">
        <v>0.56521739130434778</v>
      </c>
      <c r="G9742">
        <f>AVERAGE(F$2:F9742)</f>
        <v>18876.521578906926</v>
      </c>
    </row>
    <row r="9743" spans="1:7" x14ac:dyDescent="0.25">
      <c r="A9743" s="75" t="s">
        <v>1</v>
      </c>
      <c r="B9743">
        <v>0.81818181818181823</v>
      </c>
      <c r="C9743" s="76" t="s">
        <v>83</v>
      </c>
      <c r="E9743">
        <f t="shared" ca="1" si="255"/>
        <v>0.70663842258590404</v>
      </c>
      <c r="F9743">
        <v>0.33333333333333331</v>
      </c>
      <c r="G9743">
        <f>AVERAGE(F$2:F9743)</f>
        <v>18874.583969766547</v>
      </c>
    </row>
    <row r="9744" spans="1:7" x14ac:dyDescent="0.25">
      <c r="A9744" s="75" t="s">
        <v>1</v>
      </c>
      <c r="B9744">
        <v>3.1666666666666665</v>
      </c>
      <c r="C9744" s="76" t="s">
        <v>84</v>
      </c>
      <c r="E9744">
        <f t="shared" ca="1" si="255"/>
        <v>0.72912223160449352</v>
      </c>
      <c r="F9744">
        <v>0.47239263803680975</v>
      </c>
      <c r="G9744">
        <f>AVERAGE(F$2:F9744)</f>
        <v>18872.646772642755</v>
      </c>
    </row>
    <row r="9745" spans="1:7" x14ac:dyDescent="0.25">
      <c r="A9745" s="75" t="s">
        <v>1</v>
      </c>
      <c r="B9745">
        <v>0.86111111111111116</v>
      </c>
      <c r="C9745" s="76" t="s">
        <v>85</v>
      </c>
      <c r="E9745">
        <f t="shared" ca="1" si="255"/>
        <v>6.9240580052815526E-2</v>
      </c>
      <c r="F9745">
        <v>0.42857142857142855</v>
      </c>
      <c r="G9745">
        <f>AVERAGE(F$2:F9745)</f>
        <v>18870.709968640167</v>
      </c>
    </row>
    <row r="9746" spans="1:7" x14ac:dyDescent="0.25">
      <c r="A9746" s="75" t="s">
        <v>1</v>
      </c>
      <c r="B9746">
        <v>0.90215264187866928</v>
      </c>
      <c r="C9746" s="76" t="s">
        <v>86</v>
      </c>
      <c r="E9746">
        <f t="shared" ca="1" si="255"/>
        <v>0.87794324456419437</v>
      </c>
      <c r="F9746">
        <v>1.2222222222222223</v>
      </c>
      <c r="G9746">
        <f>AVERAGE(F$2:F9746)</f>
        <v>18868.773643576398</v>
      </c>
    </row>
    <row r="9747" spans="1:7" x14ac:dyDescent="0.25">
      <c r="A9747" s="75" t="s">
        <v>1</v>
      </c>
      <c r="B9747">
        <v>7.333333333333333</v>
      </c>
      <c r="C9747" s="76" t="s">
        <v>87</v>
      </c>
      <c r="E9747">
        <f t="shared" ca="1" si="255"/>
        <v>0.99571936952182272</v>
      </c>
      <c r="F9747">
        <v>0.38461538461538458</v>
      </c>
      <c r="G9747">
        <f>AVERAGE(F$2:F9747)</f>
        <v>18866.837629926882</v>
      </c>
    </row>
    <row r="9748" spans="1:7" x14ac:dyDescent="0.25">
      <c r="A9748" s="75" t="s">
        <v>1</v>
      </c>
      <c r="B9748">
        <v>0.76190476190476186</v>
      </c>
      <c r="C9748" s="76" t="s">
        <v>88</v>
      </c>
      <c r="E9748">
        <f t="shared" ca="1" si="255"/>
        <v>0.98265250652480718</v>
      </c>
      <c r="F9748">
        <v>1.2222222222222223</v>
      </c>
      <c r="G9748">
        <f>AVERAGE(F$2:F9748)</f>
        <v>18864.902099465435</v>
      </c>
    </row>
    <row r="9749" spans="1:7" x14ac:dyDescent="0.25">
      <c r="A9749" s="75" t="s">
        <v>1</v>
      </c>
      <c r="B9749">
        <v>0.5</v>
      </c>
      <c r="C9749" s="76" t="s">
        <v>89</v>
      </c>
      <c r="E9749">
        <f t="shared" ca="1" si="255"/>
        <v>0.50423854230432152</v>
      </c>
      <c r="F9749">
        <v>0.62962962962962965</v>
      </c>
      <c r="G9749">
        <f>AVERAGE(F$2:F9749)</f>
        <v>18862.966905326142</v>
      </c>
    </row>
    <row r="9750" spans="1:7" x14ac:dyDescent="0.25">
      <c r="A9750" s="75" t="s">
        <v>1</v>
      </c>
      <c r="B9750">
        <v>1</v>
      </c>
      <c r="C9750" s="76" t="s">
        <v>90</v>
      </c>
      <c r="E9750">
        <f t="shared" ca="1" si="255"/>
        <v>0.55988004694991877</v>
      </c>
      <c r="F9750">
        <v>0.17825537294563848</v>
      </c>
      <c r="G9750">
        <f>AVERAGE(F$2:F9750)</f>
        <v>18861.032061890925</v>
      </c>
    </row>
    <row r="9751" spans="1:7" x14ac:dyDescent="0.25">
      <c r="B9751">
        <v>0.54545454545454541</v>
      </c>
      <c r="C9751" s="76" t="s">
        <v>81</v>
      </c>
      <c r="E9751">
        <f t="shared" ca="1" si="255"/>
        <v>0.26579046951527463</v>
      </c>
      <c r="F9751">
        <v>0.98571428571428565</v>
      </c>
      <c r="G9751">
        <f>AVERAGE(F$2:F9751)</f>
        <v>18859.097698162965</v>
      </c>
    </row>
    <row r="9752" spans="1:7" x14ac:dyDescent="0.25">
      <c r="A9752" s="75" t="s">
        <v>2</v>
      </c>
      <c r="B9752">
        <v>0.25</v>
      </c>
      <c r="C9752" s="76" t="s">
        <v>82</v>
      </c>
      <c r="E9752">
        <f t="shared" ca="1" si="255"/>
        <v>0.44238468123260977</v>
      </c>
      <c r="F9752">
        <v>0.33333333333333331</v>
      </c>
      <c r="G9752">
        <f>AVERAGE(F$2:F9752)</f>
        <v>18857.163664282867</v>
      </c>
    </row>
    <row r="9753" spans="1:7" x14ac:dyDescent="0.25">
      <c r="A9753" s="75" t="s">
        <v>2</v>
      </c>
      <c r="B9753">
        <v>0.63636363636363635</v>
      </c>
      <c r="C9753" s="76" t="s">
        <v>83</v>
      </c>
      <c r="E9753">
        <f t="shared" ca="1" si="255"/>
        <v>0.50568992417042269</v>
      </c>
      <c r="F9753">
        <v>0.9</v>
      </c>
      <c r="G9753">
        <f>AVERAGE(F$2:F9753)</f>
        <v>18855.230085154046</v>
      </c>
    </row>
    <row r="9754" spans="1:7" x14ac:dyDescent="0.25">
      <c r="A9754" s="75" t="s">
        <v>2</v>
      </c>
      <c r="B9754">
        <v>0.25</v>
      </c>
      <c r="C9754" s="76" t="s">
        <v>84</v>
      </c>
      <c r="E9754">
        <f t="shared" ca="1" si="255"/>
        <v>0.85511515422821749</v>
      </c>
      <c r="F9754">
        <v>0.75</v>
      </c>
      <c r="G9754">
        <f>AVERAGE(F$2:F9754)</f>
        <v>18853.296887154953</v>
      </c>
    </row>
    <row r="9755" spans="1:7" x14ac:dyDescent="0.25">
      <c r="A9755" s="75" t="s">
        <v>2</v>
      </c>
      <c r="B9755">
        <v>0.98611111111111116</v>
      </c>
      <c r="C9755" s="76" t="s">
        <v>85</v>
      </c>
      <c r="E9755">
        <f t="shared" ca="1" si="255"/>
        <v>0.81080680379325398</v>
      </c>
      <c r="F9755">
        <v>5.2631578947368474E-2</v>
      </c>
      <c r="G9755">
        <f>AVERAGE(F$2:F9755)</f>
        <v>18851.36401405104</v>
      </c>
    </row>
    <row r="9756" spans="1:7" x14ac:dyDescent="0.25">
      <c r="A9756" s="75" t="s">
        <v>2</v>
      </c>
      <c r="B9756">
        <v>0.60861056751467713</v>
      </c>
      <c r="C9756" s="76" t="s">
        <v>86</v>
      </c>
      <c r="E9756">
        <f t="shared" ca="1" si="255"/>
        <v>0.30873471853726375</v>
      </c>
      <c r="F9756">
        <v>0.14000000000000004</v>
      </c>
      <c r="G9756">
        <f>AVERAGE(F$2:F9756)</f>
        <v>18849.431546186963</v>
      </c>
    </row>
    <row r="9757" spans="1:7" x14ac:dyDescent="0.25">
      <c r="A9757" s="75" t="s">
        <v>2</v>
      </c>
      <c r="B9757">
        <v>0.83333333333333337</v>
      </c>
      <c r="C9757" s="76" t="s">
        <v>87</v>
      </c>
      <c r="E9757">
        <f t="shared" ca="1" si="255"/>
        <v>0.63380487996706003</v>
      </c>
      <c r="F9757">
        <v>0.44444444444444442</v>
      </c>
      <c r="G9757">
        <f>AVERAGE(F$2:F9757)</f>
        <v>18847.499505688629</v>
      </c>
    </row>
    <row r="9758" spans="1:7" x14ac:dyDescent="0.25">
      <c r="A9758" s="75" t="s">
        <v>2</v>
      </c>
      <c r="B9758">
        <v>0.42857142857142855</v>
      </c>
      <c r="C9758" s="76" t="s">
        <v>88</v>
      </c>
      <c r="E9758">
        <f t="shared" ca="1" si="255"/>
        <v>5.6410058772163096E-2</v>
      </c>
      <c r="F9758">
        <v>1.9607843137254832E-2</v>
      </c>
      <c r="G9758">
        <f>AVERAGE(F$2:F9758)</f>
        <v>18845.567817680243</v>
      </c>
    </row>
    <row r="9759" spans="1:7" x14ac:dyDescent="0.25">
      <c r="A9759" s="75" t="s">
        <v>2</v>
      </c>
      <c r="B9759">
        <v>0.5</v>
      </c>
      <c r="C9759" s="76" t="s">
        <v>89</v>
      </c>
      <c r="E9759">
        <f t="shared" ca="1" si="255"/>
        <v>0.42359915650063529</v>
      </c>
      <c r="F9759">
        <v>0.44444444444444442</v>
      </c>
      <c r="G9759">
        <f>AVERAGE(F$2:F9759)</f>
        <v>18843.636569127953</v>
      </c>
    </row>
    <row r="9760" spans="1:7" x14ac:dyDescent="0.25">
      <c r="A9760" s="75" t="s">
        <v>2</v>
      </c>
      <c r="B9760">
        <v>0.8</v>
      </c>
      <c r="C9760" s="76" t="s">
        <v>90</v>
      </c>
      <c r="E9760">
        <f t="shared" ca="1" si="255"/>
        <v>0.94276238653662292</v>
      </c>
      <c r="F9760">
        <v>0.8833333333333333</v>
      </c>
      <c r="G9760">
        <f>AVERAGE(F$2:F9760)</f>
        <v>18841.705761336601</v>
      </c>
    </row>
    <row r="9761" spans="1:7" x14ac:dyDescent="0.25">
      <c r="B9761">
        <v>0.77272727272727271</v>
      </c>
      <c r="C9761" s="76" t="s">
        <v>81</v>
      </c>
      <c r="E9761">
        <f t="shared" ca="1" si="255"/>
        <v>0.11251305028244396</v>
      </c>
      <c r="F9761">
        <v>2.2077922077922068E-2</v>
      </c>
      <c r="G9761">
        <f>AVERAGE(F$2:F9761)</f>
        <v>18839.775260959203</v>
      </c>
    </row>
    <row r="9762" spans="1:7" x14ac:dyDescent="0.25">
      <c r="A9762" s="75" t="s">
        <v>3</v>
      </c>
      <c r="B9762">
        <v>0.5</v>
      </c>
      <c r="C9762" s="76" t="s">
        <v>82</v>
      </c>
      <c r="E9762">
        <f t="shared" ca="1" si="255"/>
        <v>0.82478580649504996</v>
      </c>
      <c r="F9762">
        <v>13.285714285714286</v>
      </c>
      <c r="G9762">
        <f>AVERAGE(F$2:F9762)</f>
        <v>18837.846514975525</v>
      </c>
    </row>
    <row r="9763" spans="1:7" x14ac:dyDescent="0.25">
      <c r="A9763" s="75" t="s">
        <v>3</v>
      </c>
      <c r="B9763">
        <v>17.181818181818183</v>
      </c>
      <c r="C9763" s="76" t="s">
        <v>83</v>
      </c>
      <c r="E9763">
        <f t="shared" ca="1" si="255"/>
        <v>0.43847377178548774</v>
      </c>
      <c r="F9763">
        <v>1.0606060606060606</v>
      </c>
      <c r="G9763">
        <f>AVERAGE(F$2:F9763)</f>
        <v>18835.916911829765</v>
      </c>
    </row>
    <row r="9764" spans="1:7" x14ac:dyDescent="0.25">
      <c r="A9764" s="75" t="s">
        <v>3</v>
      </c>
      <c r="B9764">
        <v>0.16666666666666666</v>
      </c>
      <c r="C9764" s="76" t="s">
        <v>84</v>
      </c>
      <c r="E9764">
        <f t="shared" ca="1" si="255"/>
        <v>0.90450805553329039</v>
      </c>
      <c r="F9764">
        <v>6.2500000000000056E-2</v>
      </c>
      <c r="G9764">
        <f>AVERAGE(F$2:F9764)</f>
        <v>18833.987601739442</v>
      </c>
    </row>
    <row r="9765" spans="1:7" x14ac:dyDescent="0.25">
      <c r="A9765" s="75" t="s">
        <v>3</v>
      </c>
      <c r="B9765">
        <v>0.97222222222222221</v>
      </c>
      <c r="C9765" s="76" t="s">
        <v>85</v>
      </c>
      <c r="E9765">
        <f t="shared" ca="1" si="255"/>
        <v>0.13832857791302344</v>
      </c>
      <c r="F9765">
        <v>0.98733215100076011</v>
      </c>
      <c r="G9765">
        <f>AVERAGE(F$2:F9765)</f>
        <v>18832.058781556159</v>
      </c>
    </row>
    <row r="9766" spans="1:7" x14ac:dyDescent="0.25">
      <c r="A9766" s="75" t="s">
        <v>3</v>
      </c>
      <c r="B9766">
        <v>2.1526418786692758E-2</v>
      </c>
      <c r="C9766" s="76" t="s">
        <v>86</v>
      </c>
      <c r="E9766">
        <f t="shared" ca="1" si="255"/>
        <v>2.0250676661121014E-3</v>
      </c>
      <c r="F9766">
        <v>0.5625</v>
      </c>
      <c r="G9766">
        <f>AVERAGE(F$2:F9766)</f>
        <v>18830.130312914935</v>
      </c>
    </row>
    <row r="9767" spans="1:7" x14ac:dyDescent="0.25">
      <c r="A9767" s="75" t="s">
        <v>3</v>
      </c>
      <c r="B9767">
        <v>2.3333333333333335</v>
      </c>
      <c r="C9767" s="76" t="s">
        <v>87</v>
      </c>
      <c r="E9767">
        <f t="shared" ca="1" si="255"/>
        <v>0.43074830695608624</v>
      </c>
      <c r="F9767">
        <v>0.5</v>
      </c>
      <c r="G9767">
        <f>AVERAGE(F$2:F9767)</f>
        <v>18828.20223280917</v>
      </c>
    </row>
    <row r="9768" spans="1:7" x14ac:dyDescent="0.25">
      <c r="A9768" s="75" t="s">
        <v>3</v>
      </c>
      <c r="B9768">
        <v>0.90476190476190477</v>
      </c>
      <c r="C9768" s="76" t="s">
        <v>88</v>
      </c>
      <c r="E9768">
        <f t="shared" ca="1" si="255"/>
        <v>0.56191040833078842</v>
      </c>
      <c r="F9768">
        <v>0.8571428571428571</v>
      </c>
      <c r="G9768">
        <f>AVERAGE(F$2:F9768)</f>
        <v>18826.274584084898</v>
      </c>
    </row>
    <row r="9769" spans="1:7" x14ac:dyDescent="0.25">
      <c r="A9769" s="75" t="s">
        <v>3</v>
      </c>
      <c r="B9769">
        <v>1.5</v>
      </c>
      <c r="C9769" s="76" t="s">
        <v>89</v>
      </c>
      <c r="E9769">
        <f t="shared" ca="1" si="255"/>
        <v>0.36074058241996032</v>
      </c>
      <c r="F9769">
        <v>665.66666666666663</v>
      </c>
      <c r="G9769">
        <f>AVERAGE(F$2:F9769)</f>
        <v>18824.415389990158</v>
      </c>
    </row>
    <row r="9770" spans="1:7" x14ac:dyDescent="0.25">
      <c r="A9770" s="75" t="s">
        <v>3</v>
      </c>
      <c r="B9770">
        <v>11</v>
      </c>
      <c r="C9770" s="76" t="s">
        <v>90</v>
      </c>
      <c r="E9770">
        <f t="shared" ca="1" si="255"/>
        <v>0.45134695526000856</v>
      </c>
      <c r="F9770">
        <v>0.8</v>
      </c>
      <c r="G9770">
        <f>AVERAGE(F$2:F9770)</f>
        <v>18822.488517701287</v>
      </c>
    </row>
    <row r="9771" spans="1:7" x14ac:dyDescent="0.25">
      <c r="B9771">
        <v>5.8181818181818183</v>
      </c>
      <c r="C9771" s="76" t="s">
        <v>81</v>
      </c>
      <c r="E9771">
        <f t="shared" ca="1" si="255"/>
        <v>0.44460971358833945</v>
      </c>
      <c r="F9771">
        <v>0.33333333333333331</v>
      </c>
      <c r="G9771">
        <f>AVERAGE(F$2:F9771)</f>
        <v>18820.561992093881</v>
      </c>
    </row>
    <row r="9772" spans="1:7" x14ac:dyDescent="0.25">
      <c r="A9772" s="75" t="s">
        <v>4</v>
      </c>
      <c r="B9772">
        <v>0.625</v>
      </c>
      <c r="C9772" s="76" t="s">
        <v>82</v>
      </c>
      <c r="E9772">
        <f t="shared" ca="1" si="255"/>
        <v>1.5087975826582278E-2</v>
      </c>
      <c r="F9772">
        <v>1.7502750275027503</v>
      </c>
      <c r="G9772">
        <f>AVERAGE(F$2:F9772)</f>
        <v>18818.636005836888</v>
      </c>
    </row>
    <row r="9773" spans="1:7" x14ac:dyDescent="0.25">
      <c r="A9773" s="75" t="s">
        <v>4</v>
      </c>
      <c r="B9773">
        <v>0.78181818181818186</v>
      </c>
      <c r="C9773" s="76" t="s">
        <v>83</v>
      </c>
      <c r="E9773">
        <f t="shared" ca="1" si="255"/>
        <v>0.52248726201074469</v>
      </c>
      <c r="F9773">
        <v>0.33333333333333331</v>
      </c>
      <c r="G9773">
        <f>AVERAGE(F$2:F9773)</f>
        <v>18816.710268764386</v>
      </c>
    </row>
    <row r="9774" spans="1:7" x14ac:dyDescent="0.25">
      <c r="A9774" s="75" t="s">
        <v>4</v>
      </c>
      <c r="B9774">
        <v>1.0833333333333333</v>
      </c>
      <c r="C9774" s="76" t="s">
        <v>84</v>
      </c>
      <c r="E9774">
        <f t="shared" ca="1" si="255"/>
        <v>9.9938874791491883E-2</v>
      </c>
      <c r="F9774">
        <v>0.97857142857142854</v>
      </c>
      <c r="G9774">
        <f>AVERAGE(F$2:F9774)</f>
        <v>18814.784991807734</v>
      </c>
    </row>
    <row r="9775" spans="1:7" x14ac:dyDescent="0.25">
      <c r="A9775" s="75" t="s">
        <v>4</v>
      </c>
      <c r="B9775">
        <v>0.16666666666666666</v>
      </c>
      <c r="C9775" s="76" t="s">
        <v>85</v>
      </c>
      <c r="E9775">
        <f t="shared" ca="1" si="255"/>
        <v>0.28771411375324285</v>
      </c>
      <c r="F9775">
        <v>0.25</v>
      </c>
      <c r="G9775">
        <f>AVERAGE(F$2:F9775)</f>
        <v>18812.86003426816</v>
      </c>
    </row>
    <row r="9776" spans="1:7" x14ac:dyDescent="0.25">
      <c r="A9776" s="75" t="s">
        <v>4</v>
      </c>
      <c r="B9776">
        <v>0.70645792563600784</v>
      </c>
      <c r="C9776" s="76" t="s">
        <v>86</v>
      </c>
      <c r="E9776">
        <f t="shared" ca="1" si="255"/>
        <v>0.64549405189006048</v>
      </c>
      <c r="F9776">
        <v>0.83606557377049184</v>
      </c>
      <c r="G9776">
        <f>AVERAGE(F$2:F9776)</f>
        <v>18810.935530537346</v>
      </c>
    </row>
    <row r="9777" spans="1:7" x14ac:dyDescent="0.25">
      <c r="A9777" s="75" t="s">
        <v>4</v>
      </c>
      <c r="B9777">
        <v>0.5</v>
      </c>
      <c r="C9777" s="76" t="s">
        <v>87</v>
      </c>
      <c r="E9777">
        <f t="shared" ca="1" si="255"/>
        <v>0.52850622636848155</v>
      </c>
      <c r="F9777">
        <v>0.6875</v>
      </c>
      <c r="G9777">
        <f>AVERAGE(F$2:F9777)</f>
        <v>18809.011405329638</v>
      </c>
    </row>
    <row r="9778" spans="1:7" x14ac:dyDescent="0.25">
      <c r="A9778" s="75" t="s">
        <v>4</v>
      </c>
      <c r="B9778">
        <v>0.42857142857142855</v>
      </c>
      <c r="C9778" s="76" t="s">
        <v>88</v>
      </c>
      <c r="E9778">
        <f t="shared" ca="1" si="255"/>
        <v>0.20470748949607842</v>
      </c>
      <c r="F9778">
        <v>0.83333333333333337</v>
      </c>
      <c r="G9778">
        <f>AVERAGE(F$2:F9778)</f>
        <v>18807.087688640269</v>
      </c>
    </row>
    <row r="9779" spans="1:7" x14ac:dyDescent="0.25">
      <c r="A9779" s="75" t="s">
        <v>4</v>
      </c>
      <c r="B9779">
        <v>0.5</v>
      </c>
      <c r="C9779" s="76" t="s">
        <v>89</v>
      </c>
      <c r="E9779">
        <f t="shared" ca="1" si="255"/>
        <v>0.17631705707830114</v>
      </c>
      <c r="F9779">
        <v>8.0909090909090899</v>
      </c>
      <c r="G9779">
        <f>AVERAGE(F$2:F9779)</f>
        <v>18805.165107664656</v>
      </c>
    </row>
    <row r="9780" spans="1:7" x14ac:dyDescent="0.25">
      <c r="A9780" s="75" t="s">
        <v>4</v>
      </c>
      <c r="B9780">
        <v>0.98799999999999999</v>
      </c>
      <c r="C9780" s="76" t="s">
        <v>90</v>
      </c>
      <c r="E9780">
        <f t="shared" ca="1" si="255"/>
        <v>0.4940344372665546</v>
      </c>
      <c r="F9780">
        <v>0.19047619047619047</v>
      </c>
      <c r="G9780">
        <f>AVERAGE(F$2:F9780)</f>
        <v>18803.242111997257</v>
      </c>
    </row>
    <row r="9781" spans="1:7" x14ac:dyDescent="0.25">
      <c r="B9781">
        <v>21.727272727272727</v>
      </c>
      <c r="C9781" s="76" t="s">
        <v>81</v>
      </c>
      <c r="E9781">
        <f t="shared" ca="1" si="255"/>
        <v>0.40223152592836486</v>
      </c>
      <c r="F9781">
        <v>7.333333333333333</v>
      </c>
      <c r="G9781">
        <f>AVERAGE(F$2:F9781)</f>
        <v>18801.320239934001</v>
      </c>
    </row>
    <row r="9782" spans="1:7" x14ac:dyDescent="0.25">
      <c r="A9782" s="75" t="s">
        <v>5</v>
      </c>
      <c r="B9782">
        <v>0.75</v>
      </c>
      <c r="C9782" s="76" t="s">
        <v>82</v>
      </c>
      <c r="E9782">
        <f t="shared" ca="1" si="255"/>
        <v>0.91486077444522651</v>
      </c>
      <c r="F9782">
        <v>1.0101010101010065E-2</v>
      </c>
      <c r="G9782">
        <f>AVERAGE(F$2:F9782)</f>
        <v>18799.398012131227</v>
      </c>
    </row>
    <row r="9783" spans="1:7" x14ac:dyDescent="0.25">
      <c r="A9783" s="75" t="s">
        <v>5</v>
      </c>
      <c r="B9783">
        <v>8.0909090909090917</v>
      </c>
      <c r="C9783" s="76" t="s">
        <v>83</v>
      </c>
      <c r="E9783">
        <f t="shared" ca="1" si="255"/>
        <v>0.82307589006127446</v>
      </c>
      <c r="F9783">
        <v>0.94028322811806864</v>
      </c>
      <c r="G9783">
        <f>AVERAGE(F$2:F9783)</f>
        <v>18797.476272432916</v>
      </c>
    </row>
    <row r="9784" spans="1:7" x14ac:dyDescent="0.25">
      <c r="A9784" s="75" t="s">
        <v>5</v>
      </c>
      <c r="B9784">
        <v>0.99916666666666665</v>
      </c>
      <c r="C9784" s="76" t="s">
        <v>84</v>
      </c>
      <c r="E9784">
        <f t="shared" ca="1" si="255"/>
        <v>3.6273424801999243E-2</v>
      </c>
      <c r="F9784">
        <v>15.666666666666666</v>
      </c>
      <c r="G9784">
        <f>AVERAGE(F$2:F9784)</f>
        <v>18795.556430911318</v>
      </c>
    </row>
    <row r="9785" spans="1:7" x14ac:dyDescent="0.25">
      <c r="A9785" s="75" t="s">
        <v>5</v>
      </c>
      <c r="B9785">
        <v>0.44444444444444442</v>
      </c>
      <c r="C9785" s="76" t="s">
        <v>85</v>
      </c>
      <c r="E9785">
        <f t="shared" ca="1" si="255"/>
        <v>0.91610130751468599</v>
      </c>
      <c r="F9785">
        <v>2.2077922077922068E-2</v>
      </c>
      <c r="G9785">
        <f>AVERAGE(F$2:F9785)</f>
        <v>18793.635382837627</v>
      </c>
    </row>
    <row r="9786" spans="1:7" x14ac:dyDescent="0.25">
      <c r="A9786" s="75" t="s">
        <v>5</v>
      </c>
      <c r="B9786">
        <v>0.98043052837573386</v>
      </c>
      <c r="C9786" s="76" t="s">
        <v>86</v>
      </c>
      <c r="E9786">
        <f t="shared" ca="1" si="255"/>
        <v>0.10529958394396755</v>
      </c>
      <c r="F9786">
        <v>0.4845360824742268</v>
      </c>
      <c r="G9786">
        <f>AVERAGE(F$2:F9786)</f>
        <v>18791.714774677508</v>
      </c>
    </row>
    <row r="9787" spans="1:7" x14ac:dyDescent="0.25">
      <c r="A9787" s="75" t="s">
        <v>5</v>
      </c>
      <c r="B9787">
        <v>0.8833333333333333</v>
      </c>
      <c r="C9787" s="76" t="s">
        <v>87</v>
      </c>
      <c r="E9787">
        <f t="shared" ca="1" si="255"/>
        <v>0.84440197439490861</v>
      </c>
      <c r="F9787">
        <v>0.81481481481481488</v>
      </c>
      <c r="G9787">
        <f>AVERAGE(F$2:F9787)</f>
        <v>18789.794592789109</v>
      </c>
    </row>
    <row r="9788" spans="1:7" x14ac:dyDescent="0.25">
      <c r="A9788" s="75" t="s">
        <v>5</v>
      </c>
      <c r="B9788">
        <v>0.19047619047619047</v>
      </c>
      <c r="C9788" s="76" t="s">
        <v>88</v>
      </c>
      <c r="E9788">
        <f t="shared" ca="1" si="255"/>
        <v>0.53468182643027762</v>
      </c>
      <c r="F9788">
        <v>3.0449438202247192</v>
      </c>
      <c r="G9788">
        <f>AVERAGE(F$2:F9788)</f>
        <v>18787.875031161544</v>
      </c>
    </row>
    <row r="9789" spans="1:7" x14ac:dyDescent="0.25">
      <c r="A9789" s="75" t="s">
        <v>5</v>
      </c>
      <c r="B9789">
        <v>0.5</v>
      </c>
      <c r="C9789" s="76" t="s">
        <v>89</v>
      </c>
      <c r="E9789">
        <f t="shared" ca="1" si="255"/>
        <v>0.77323155762972373</v>
      </c>
      <c r="F9789">
        <v>0.36507936507936506</v>
      </c>
      <c r="G9789">
        <f>AVERAGE(F$2:F9789)</f>
        <v>18785.955587970722</v>
      </c>
    </row>
    <row r="9790" spans="1:7" x14ac:dyDescent="0.25">
      <c r="A9790" s="75" t="s">
        <v>5</v>
      </c>
      <c r="B9790">
        <v>0.8</v>
      </c>
      <c r="C9790" s="76" t="s">
        <v>90</v>
      </c>
      <c r="E9790">
        <f t="shared" ca="1" si="255"/>
        <v>0.74891984832076108</v>
      </c>
      <c r="F9790">
        <v>0.5</v>
      </c>
      <c r="G9790">
        <f>AVERAGE(F$2:F9790)</f>
        <v>18784.036550726061</v>
      </c>
    </row>
    <row r="9791" spans="1:7" x14ac:dyDescent="0.25">
      <c r="B9791">
        <v>10.363636363636363</v>
      </c>
      <c r="C9791" s="76" t="s">
        <v>81</v>
      </c>
      <c r="E9791">
        <f t="shared" ca="1" si="255"/>
        <v>0.23285624929957049</v>
      </c>
      <c r="F9791">
        <v>0.7407407407407407</v>
      </c>
      <c r="G9791">
        <f>AVERAGE(F$2:F9791)</f>
        <v>18782.11793011217</v>
      </c>
    </row>
    <row r="9792" spans="1:7" x14ac:dyDescent="0.25">
      <c r="A9792" s="75" t="s">
        <v>6</v>
      </c>
      <c r="B9792">
        <v>0.375</v>
      </c>
      <c r="C9792" s="76" t="s">
        <v>82</v>
      </c>
      <c r="E9792">
        <f t="shared" ca="1" si="255"/>
        <v>0.59503647799108683</v>
      </c>
      <c r="F9792">
        <v>0.44751381215469616</v>
      </c>
      <c r="G9792">
        <f>AVERAGE(F$2:F9792)</f>
        <v>18780.199671464812</v>
      </c>
    </row>
    <row r="9793" spans="1:7" x14ac:dyDescent="0.25">
      <c r="A9793" s="75" t="s">
        <v>6</v>
      </c>
      <c r="B9793">
        <v>4.4545454545454541</v>
      </c>
      <c r="C9793" s="76" t="s">
        <v>83</v>
      </c>
      <c r="E9793">
        <f t="shared" ca="1" si="255"/>
        <v>0.46288228217484961</v>
      </c>
      <c r="F9793">
        <v>0.32750504371217221</v>
      </c>
      <c r="G9793">
        <f>AVERAGE(F$2:F9793)</f>
        <v>18778.28179236285</v>
      </c>
    </row>
    <row r="9794" spans="1:7" x14ac:dyDescent="0.25">
      <c r="A9794" s="75" t="s">
        <v>6</v>
      </c>
      <c r="B9794">
        <v>82.333333333333329</v>
      </c>
      <c r="C9794" s="76" t="s">
        <v>84</v>
      </c>
      <c r="E9794">
        <f t="shared" ref="E9794:E9857" ca="1" si="256">RAND()</f>
        <v>0.34674839729669105</v>
      </c>
      <c r="F9794">
        <v>0</v>
      </c>
      <c r="G9794">
        <f>AVERAGE(F$2:F9794)</f>
        <v>18776.364271501789</v>
      </c>
    </row>
    <row r="9795" spans="1:7" x14ac:dyDescent="0.25">
      <c r="A9795" s="75" t="s">
        <v>6</v>
      </c>
      <c r="B9795">
        <v>276.77777777777777</v>
      </c>
      <c r="C9795" s="76" t="s">
        <v>85</v>
      </c>
      <c r="E9795">
        <f t="shared" ca="1" si="256"/>
        <v>0.65728159416024545</v>
      </c>
      <c r="F9795">
        <v>0.35865368581726759</v>
      </c>
      <c r="G9795">
        <f>AVERAGE(F$2:F9795)</f>
        <v>18774.447178830993</v>
      </c>
    </row>
    <row r="9796" spans="1:7" x14ac:dyDescent="0.25">
      <c r="A9796" s="75" t="s">
        <v>6</v>
      </c>
      <c r="B9796">
        <v>0.99021526418786687</v>
      </c>
      <c r="C9796" s="76" t="s">
        <v>86</v>
      </c>
      <c r="E9796">
        <f t="shared" ca="1" si="256"/>
        <v>0.68044525910982545</v>
      </c>
      <c r="F9796">
        <v>0.58333333333333337</v>
      </c>
      <c r="G9796">
        <f>AVERAGE(F$2:F9796)</f>
        <v>18772.530500541507</v>
      </c>
    </row>
    <row r="9797" spans="1:7" x14ac:dyDescent="0.25">
      <c r="A9797" s="75" t="s">
        <v>6</v>
      </c>
      <c r="B9797">
        <v>0.66666666666666663</v>
      </c>
      <c r="C9797" s="76" t="s">
        <v>87</v>
      </c>
      <c r="E9797">
        <f t="shared" ca="1" si="256"/>
        <v>0.92097764158632289</v>
      </c>
      <c r="F9797">
        <v>0.82352941176470584</v>
      </c>
      <c r="G9797">
        <f>AVERAGE(F$2:F9797)</f>
        <v>18770.614238090395</v>
      </c>
    </row>
    <row r="9798" spans="1:7" x14ac:dyDescent="0.25">
      <c r="A9798" s="75" t="s">
        <v>6</v>
      </c>
      <c r="B9798">
        <v>4.7619047619047616E-2</v>
      </c>
      <c r="C9798" s="76" t="s">
        <v>88</v>
      </c>
      <c r="E9798">
        <f t="shared" ca="1" si="256"/>
        <v>0.40794957178705105</v>
      </c>
      <c r="F9798">
        <v>0.22222222222222221</v>
      </c>
      <c r="G9798">
        <f>AVERAGE(F$2:F9798)</f>
        <v>18768.698305456335</v>
      </c>
    </row>
    <row r="9799" spans="1:7" x14ac:dyDescent="0.25">
      <c r="A9799" s="75" t="s">
        <v>6</v>
      </c>
      <c r="B9799">
        <v>0</v>
      </c>
      <c r="C9799" s="76" t="s">
        <v>89</v>
      </c>
      <c r="E9799">
        <f t="shared" ca="1" si="256"/>
        <v>0.12480185520318798</v>
      </c>
      <c r="F9799">
        <v>1.7272727272727271</v>
      </c>
      <c r="G9799">
        <f>AVERAGE(F$2:F9799)</f>
        <v>18766.782917516681</v>
      </c>
    </row>
    <row r="9800" spans="1:7" x14ac:dyDescent="0.25">
      <c r="A9800" s="75" t="s">
        <v>6</v>
      </c>
      <c r="B9800">
        <v>0.4</v>
      </c>
      <c r="C9800" s="76" t="s">
        <v>90</v>
      </c>
      <c r="E9800">
        <f t="shared" ca="1" si="256"/>
        <v>0.90880933131328512</v>
      </c>
      <c r="F9800">
        <v>0.85</v>
      </c>
      <c r="G9800">
        <f>AVERAGE(F$2:F9800)</f>
        <v>18764.867830985651</v>
      </c>
    </row>
    <row r="9801" spans="1:7" x14ac:dyDescent="0.25">
      <c r="B9801">
        <v>0.77272727272727271</v>
      </c>
      <c r="C9801" s="76" t="s">
        <v>81</v>
      </c>
      <c r="E9801">
        <f t="shared" ca="1" si="256"/>
        <v>0.85574555566695021</v>
      </c>
      <c r="F9801">
        <v>0.76107106076210107</v>
      </c>
      <c r="G9801">
        <f>AVERAGE(F$2:F9801)</f>
        <v>18762.95312621423</v>
      </c>
    </row>
    <row r="9802" spans="1:7" x14ac:dyDescent="0.25">
      <c r="A9802" s="75" t="s">
        <v>7</v>
      </c>
      <c r="B9802">
        <v>0.8</v>
      </c>
      <c r="C9802" s="76" t="s">
        <v>82</v>
      </c>
      <c r="E9802">
        <f t="shared" ca="1" si="256"/>
        <v>1.4641840875851964E-3</v>
      </c>
      <c r="F9802">
        <v>0.87804878048780488</v>
      </c>
      <c r="G9802">
        <f>AVERAGE(F$2:F9802)</f>
        <v>18761.038824094303</v>
      </c>
    </row>
    <row r="9803" spans="1:7" x14ac:dyDescent="0.25">
      <c r="A9803" s="75" t="s">
        <v>7</v>
      </c>
      <c r="B9803">
        <v>9.0909090909090912E-2</v>
      </c>
      <c r="C9803" s="76" t="s">
        <v>83</v>
      </c>
      <c r="E9803">
        <f t="shared" ca="1" si="256"/>
        <v>0.22001561593712249</v>
      </c>
      <c r="F9803">
        <v>0.33333333333333331</v>
      </c>
      <c r="G9803">
        <f>AVERAGE(F$2:F9803)</f>
        <v>18759.124856996692</v>
      </c>
    </row>
    <row r="9804" spans="1:7" x14ac:dyDescent="0.25">
      <c r="A9804" s="75" t="s">
        <v>7</v>
      </c>
      <c r="B9804">
        <v>0.83333333333333337</v>
      </c>
      <c r="C9804" s="76" t="s">
        <v>84</v>
      </c>
      <c r="E9804">
        <f t="shared" ca="1" si="256"/>
        <v>0.66666771335292307</v>
      </c>
      <c r="F9804">
        <v>1.3809523809523809</v>
      </c>
      <c r="G9804">
        <f>AVERAGE(F$2:F9804)</f>
        <v>18757.211387252268</v>
      </c>
    </row>
    <row r="9805" spans="1:7" x14ac:dyDescent="0.25">
      <c r="A9805" s="75" t="s">
        <v>7</v>
      </c>
      <c r="B9805">
        <v>0.99969444444444444</v>
      </c>
      <c r="C9805" s="76" t="s">
        <v>85</v>
      </c>
      <c r="E9805">
        <f t="shared" ca="1" si="256"/>
        <v>0.67538358382849473</v>
      </c>
      <c r="F9805">
        <v>24</v>
      </c>
      <c r="G9805">
        <f>AVERAGE(F$2:F9805)</f>
        <v>18755.300614976946</v>
      </c>
    </row>
    <row r="9806" spans="1:7" x14ac:dyDescent="0.25">
      <c r="A9806" s="75" t="s">
        <v>7</v>
      </c>
      <c r="B9806">
        <v>0.98043052837573386</v>
      </c>
      <c r="C9806" s="76" t="s">
        <v>86</v>
      </c>
      <c r="E9806">
        <f t="shared" ca="1" si="256"/>
        <v>0.73833967363394515</v>
      </c>
      <c r="F9806">
        <v>0.96363636363636362</v>
      </c>
      <c r="G9806">
        <f>AVERAGE(F$2:F9806)</f>
        <v>18753.387883005646</v>
      </c>
    </row>
    <row r="9807" spans="1:7" x14ac:dyDescent="0.25">
      <c r="A9807" s="75" t="s">
        <v>7</v>
      </c>
      <c r="B9807">
        <v>15.666666666666666</v>
      </c>
      <c r="C9807" s="76" t="s">
        <v>87</v>
      </c>
      <c r="E9807">
        <f t="shared" ca="1" si="256"/>
        <v>0.31389036340097221</v>
      </c>
      <c r="F9807">
        <v>499</v>
      </c>
      <c r="G9807">
        <f>AVERAGE(F$2:F9807)</f>
        <v>18751.526330090797</v>
      </c>
    </row>
    <row r="9808" spans="1:7" x14ac:dyDescent="0.25">
      <c r="A9808" s="75" t="s">
        <v>7</v>
      </c>
      <c r="B9808">
        <v>1.1428571428571428</v>
      </c>
      <c r="C9808" s="76" t="s">
        <v>88</v>
      </c>
      <c r="E9808">
        <f t="shared" ca="1" si="256"/>
        <v>0.12572878894460326</v>
      </c>
      <c r="F9808">
        <v>23.725274725274726</v>
      </c>
      <c r="G9808">
        <f>AVERAGE(F$2:F9808)</f>
        <v>18749.616694008877</v>
      </c>
    </row>
    <row r="9809" spans="1:7" x14ac:dyDescent="0.25">
      <c r="A9809" s="75" t="s">
        <v>7</v>
      </c>
      <c r="B9809">
        <v>0.85</v>
      </c>
      <c r="C9809" s="76" t="s">
        <v>89</v>
      </c>
      <c r="E9809">
        <f t="shared" ca="1" si="256"/>
        <v>0.22011268709362253</v>
      </c>
      <c r="F9809">
        <v>2.0408163265306121E-2</v>
      </c>
      <c r="G9809">
        <f>AVERAGE(F$2:F9809)</f>
        <v>18747.705030439764</v>
      </c>
    </row>
    <row r="9810" spans="1:7" x14ac:dyDescent="0.25">
      <c r="A9810" s="75" t="s">
        <v>7</v>
      </c>
      <c r="B9810">
        <v>0.8</v>
      </c>
      <c r="C9810" s="76" t="s">
        <v>90</v>
      </c>
      <c r="E9810">
        <f t="shared" ca="1" si="256"/>
        <v>0.29215684964193067</v>
      </c>
      <c r="F9810">
        <v>2</v>
      </c>
      <c r="G9810">
        <f>AVERAGE(F$2:F9810)</f>
        <v>18745.793958461945</v>
      </c>
    </row>
    <row r="9811" spans="1:7" x14ac:dyDescent="0.25">
      <c r="B9811">
        <v>5.8181818181818183</v>
      </c>
      <c r="C9811" s="76" t="s">
        <v>81</v>
      </c>
      <c r="E9811">
        <f t="shared" ca="1" si="256"/>
        <v>0.37221320728655038</v>
      </c>
      <c r="F9811">
        <v>0.66666666666666663</v>
      </c>
      <c r="G9811">
        <f>AVERAGE(F$2:F9811)</f>
        <v>18743.883140185513</v>
      </c>
    </row>
    <row r="9812" spans="1:7" x14ac:dyDescent="0.25">
      <c r="A9812" s="75" t="s">
        <v>8</v>
      </c>
      <c r="B9812">
        <v>0.25</v>
      </c>
      <c r="C9812" s="76" t="s">
        <v>82</v>
      </c>
      <c r="E9812">
        <f t="shared" ca="1" si="256"/>
        <v>0.14598917504932041</v>
      </c>
      <c r="F9812">
        <v>2.3333333333333335</v>
      </c>
      <c r="G9812">
        <f>AVERAGE(F$2:F9812)</f>
        <v>18741.972881312122</v>
      </c>
    </row>
    <row r="9813" spans="1:7" x14ac:dyDescent="0.25">
      <c r="A9813" s="75" t="s">
        <v>8</v>
      </c>
      <c r="B9813">
        <v>9.0909090909090912E-2</v>
      </c>
      <c r="C9813" s="76" t="s">
        <v>83</v>
      </c>
      <c r="E9813">
        <f t="shared" ca="1" si="256"/>
        <v>0.1959541260015768</v>
      </c>
      <c r="F9813">
        <v>0.79694519317160828</v>
      </c>
      <c r="G9813">
        <f>AVERAGE(F$2:F9813)</f>
        <v>18740.062855228127</v>
      </c>
    </row>
    <row r="9814" spans="1:7" x14ac:dyDescent="0.25">
      <c r="A9814" s="75" t="s">
        <v>8</v>
      </c>
      <c r="B9814">
        <v>3.1666666666666665</v>
      </c>
      <c r="C9814" s="76" t="s">
        <v>84</v>
      </c>
      <c r="E9814">
        <f t="shared" ca="1" si="256"/>
        <v>0.74788201521085984</v>
      </c>
      <c r="F9814">
        <v>0.21052631578947367</v>
      </c>
      <c r="G9814">
        <f>AVERAGE(F$2:F9814)</f>
        <v>18738.153158669593</v>
      </c>
    </row>
    <row r="9815" spans="1:7" x14ac:dyDescent="0.25">
      <c r="A9815" s="75" t="s">
        <v>8</v>
      </c>
      <c r="B9815">
        <v>0.99944444444444447</v>
      </c>
      <c r="C9815" s="76" t="s">
        <v>85</v>
      </c>
      <c r="E9815">
        <f t="shared" ca="1" si="256"/>
        <v>5.6476484578322217E-2</v>
      </c>
      <c r="F9815">
        <v>0.10714285714285723</v>
      </c>
      <c r="G9815">
        <f>AVERAGE(F$2:F9815)</f>
        <v>18736.243840754796</v>
      </c>
    </row>
    <row r="9816" spans="1:7" x14ac:dyDescent="0.25">
      <c r="A9816" s="75" t="s">
        <v>8</v>
      </c>
      <c r="B9816">
        <v>0.82387475538160471</v>
      </c>
      <c r="C9816" s="76" t="s">
        <v>86</v>
      </c>
      <c r="E9816">
        <f t="shared" ca="1" si="256"/>
        <v>0.49210225422894538</v>
      </c>
      <c r="F9816">
        <v>0.39393939393939392</v>
      </c>
      <c r="G9816">
        <f>AVERAGE(F$2:F9816)</f>
        <v>18734.334941121444</v>
      </c>
    </row>
    <row r="9817" spans="1:7" x14ac:dyDescent="0.25">
      <c r="A9817" s="75" t="s">
        <v>8</v>
      </c>
      <c r="B9817">
        <v>0.83333333333333337</v>
      </c>
      <c r="C9817" s="76" t="s">
        <v>87</v>
      </c>
      <c r="E9817">
        <f t="shared" ca="1" si="256"/>
        <v>0.74744817932602103</v>
      </c>
      <c r="F9817">
        <v>0.31578947368421051</v>
      </c>
      <c r="G9817">
        <f>AVERAGE(F$2:F9817)</f>
        <v>18732.426422462962</v>
      </c>
    </row>
    <row r="9818" spans="1:7" x14ac:dyDescent="0.25">
      <c r="A9818" s="75" t="s">
        <v>8</v>
      </c>
      <c r="B9818">
        <v>4.7619047619047616E-2</v>
      </c>
      <c r="C9818" s="76" t="s">
        <v>88</v>
      </c>
      <c r="E9818">
        <f t="shared" ca="1" si="256"/>
        <v>0.40961950785793622</v>
      </c>
      <c r="F9818">
        <v>0.26739926739926739</v>
      </c>
      <c r="G9818">
        <f>AVERAGE(F$2:F9818)</f>
        <v>18730.51828769438</v>
      </c>
    </row>
    <row r="9819" spans="1:7" x14ac:dyDescent="0.25">
      <c r="A9819" s="75" t="s">
        <v>8</v>
      </c>
      <c r="B9819">
        <v>0.5</v>
      </c>
      <c r="C9819" s="76" t="s">
        <v>89</v>
      </c>
      <c r="E9819">
        <f t="shared" ca="1" si="256"/>
        <v>0.6341922857982909</v>
      </c>
      <c r="F9819">
        <v>0.4</v>
      </c>
      <c r="G9819">
        <f>AVERAGE(F$2:F9819)</f>
        <v>18728.610555132993</v>
      </c>
    </row>
    <row r="9820" spans="1:7" x14ac:dyDescent="0.25">
      <c r="A9820" s="75" t="s">
        <v>8</v>
      </c>
      <c r="B9820">
        <v>0.8</v>
      </c>
      <c r="C9820" s="76" t="s">
        <v>90</v>
      </c>
      <c r="E9820">
        <f t="shared" ca="1" si="256"/>
        <v>0.48326446044076066</v>
      </c>
      <c r="F9820">
        <v>8332.3333333333339</v>
      </c>
      <c r="G9820">
        <f>AVERAGE(F$2:F9820)</f>
        <v>18727.551763278243</v>
      </c>
    </row>
    <row r="9821" spans="1:7" x14ac:dyDescent="0.25">
      <c r="B9821">
        <v>21.727272727272727</v>
      </c>
      <c r="C9821" s="76" t="s">
        <v>81</v>
      </c>
      <c r="E9821">
        <f t="shared" ca="1" si="256"/>
        <v>6.7534090753302189E-2</v>
      </c>
      <c r="F9821">
        <v>0.73118279569892475</v>
      </c>
      <c r="G9821">
        <f>AVERAGE(F$2:F9821)</f>
        <v>18725.644755072492</v>
      </c>
    </row>
    <row r="9822" spans="1:7" x14ac:dyDescent="0.25">
      <c r="A9822" s="75" t="s">
        <v>9</v>
      </c>
      <c r="B9822">
        <v>0.5</v>
      </c>
      <c r="C9822" s="76" t="s">
        <v>82</v>
      </c>
      <c r="E9822">
        <f t="shared" ca="1" si="256"/>
        <v>7.3502599587004891E-2</v>
      </c>
      <c r="F9822">
        <v>1.7002578746270269</v>
      </c>
      <c r="G9822">
        <f>AVERAGE(F$2:F9822)</f>
        <v>18723.73823389367</v>
      </c>
    </row>
    <row r="9823" spans="1:7" x14ac:dyDescent="0.25">
      <c r="A9823" s="75" t="s">
        <v>9</v>
      </c>
      <c r="B9823">
        <v>0.81818181818181823</v>
      </c>
      <c r="C9823" s="76" t="s">
        <v>83</v>
      </c>
      <c r="E9823">
        <f t="shared" ca="1" si="256"/>
        <v>0.61339540426411721</v>
      </c>
      <c r="F9823">
        <v>1.0101010101010065E-2</v>
      </c>
      <c r="G9823">
        <f>AVERAGE(F$2:F9823)</f>
        <v>18721.831928850617</v>
      </c>
    </row>
    <row r="9824" spans="1:7" x14ac:dyDescent="0.25">
      <c r="A9824" s="75" t="s">
        <v>9</v>
      </c>
      <c r="B9824">
        <v>15.666666666666666</v>
      </c>
      <c r="C9824" s="76" t="s">
        <v>84</v>
      </c>
      <c r="E9824">
        <f t="shared" ca="1" si="256"/>
        <v>0.39560973198468352</v>
      </c>
      <c r="F9824">
        <v>0.95735867446393763</v>
      </c>
      <c r="G9824">
        <f>AVERAGE(F$2:F9824)</f>
        <v>18719.926108371114</v>
      </c>
    </row>
    <row r="9825" spans="1:7" x14ac:dyDescent="0.25">
      <c r="A9825" s="75" t="s">
        <v>9</v>
      </c>
      <c r="B9825">
        <v>0.97222222222222221</v>
      </c>
      <c r="C9825" s="76" t="s">
        <v>85</v>
      </c>
      <c r="E9825">
        <f t="shared" ca="1" si="256"/>
        <v>0.90044568018917981</v>
      </c>
      <c r="F9825">
        <v>1.0463847203274215</v>
      </c>
      <c r="G9825">
        <f>AVERAGE(F$2:F9825)</f>
        <v>18718.020684946474</v>
      </c>
    </row>
    <row r="9826" spans="1:7" x14ac:dyDescent="0.25">
      <c r="A9826" s="75" t="s">
        <v>9</v>
      </c>
      <c r="B9826">
        <v>0.80430528375733856</v>
      </c>
      <c r="C9826" s="76" t="s">
        <v>86</v>
      </c>
      <c r="E9826">
        <f t="shared" ca="1" si="256"/>
        <v>0.65555104639539119</v>
      </c>
      <c r="F9826">
        <v>0.45293929619620493</v>
      </c>
      <c r="G9826">
        <f>AVERAGE(F$2:F9826)</f>
        <v>18716.115588992718</v>
      </c>
    </row>
    <row r="9827" spans="1:7" x14ac:dyDescent="0.25">
      <c r="A9827" s="75" t="s">
        <v>9</v>
      </c>
      <c r="B9827">
        <v>0.33333333333333331</v>
      </c>
      <c r="C9827" s="76" t="s">
        <v>87</v>
      </c>
      <c r="E9827">
        <f t="shared" ca="1" si="256"/>
        <v>0.74639689968643552</v>
      </c>
      <c r="F9827">
        <v>0.98109640831758038</v>
      </c>
      <c r="G9827">
        <f>AVERAGE(F$2:F9827)</f>
        <v>18714.210934556268</v>
      </c>
    </row>
    <row r="9828" spans="1:7" x14ac:dyDescent="0.25">
      <c r="A9828" s="75" t="s">
        <v>9</v>
      </c>
      <c r="B9828">
        <v>2.3333333333333335</v>
      </c>
      <c r="C9828" s="76" t="s">
        <v>88</v>
      </c>
      <c r="E9828">
        <f t="shared" ca="1" si="256"/>
        <v>0.55631050614850841</v>
      </c>
      <c r="F9828">
        <v>0.89166666666666661</v>
      </c>
      <c r="G9828">
        <f>AVERAGE(F$2:F9828)</f>
        <v>18712.306658656413</v>
      </c>
    </row>
    <row r="9829" spans="1:7" x14ac:dyDescent="0.25">
      <c r="A9829" s="75" t="s">
        <v>9</v>
      </c>
      <c r="B9829">
        <v>9</v>
      </c>
      <c r="C9829" s="76" t="s">
        <v>89</v>
      </c>
      <c r="E9829">
        <f t="shared" ca="1" si="256"/>
        <v>0.58785278947451858</v>
      </c>
      <c r="F9829">
        <v>0.88524590163934425</v>
      </c>
      <c r="G9829">
        <f>AVERAGE(F$2:F9829)</f>
        <v>18710.402769623775</v>
      </c>
    </row>
    <row r="9830" spans="1:7" x14ac:dyDescent="0.25">
      <c r="A9830" s="75" t="s">
        <v>9</v>
      </c>
      <c r="B9830">
        <v>0.9</v>
      </c>
      <c r="C9830" s="76" t="s">
        <v>90</v>
      </c>
      <c r="E9830">
        <f t="shared" ca="1" si="256"/>
        <v>0.97107141526291163</v>
      </c>
      <c r="F9830">
        <v>1.1436227224008573</v>
      </c>
      <c r="G9830">
        <f>AVERAGE(F$2:F9830)</f>
        <v>18708.499294280718</v>
      </c>
    </row>
    <row r="9831" spans="1:7" x14ac:dyDescent="0.25">
      <c r="B9831">
        <v>10.363636363636363</v>
      </c>
      <c r="C9831" s="76" t="s">
        <v>81</v>
      </c>
      <c r="E9831">
        <f t="shared" ca="1" si="256"/>
        <v>0.13412230922679846</v>
      </c>
      <c r="F9831">
        <v>2.3333333333333335</v>
      </c>
      <c r="G9831">
        <f>AVERAGE(F$2:F9831)</f>
        <v>18706.596327245017</v>
      </c>
    </row>
    <row r="9832" spans="1:7" x14ac:dyDescent="0.25">
      <c r="A9832" s="75" t="s">
        <v>10</v>
      </c>
      <c r="B9832">
        <v>0.25</v>
      </c>
      <c r="C9832" s="76" t="s">
        <v>82</v>
      </c>
      <c r="E9832">
        <f t="shared" ca="1" si="256"/>
        <v>0.91646645502054658</v>
      </c>
      <c r="F9832">
        <v>0.90476190476190477</v>
      </c>
      <c r="G9832">
        <f>AVERAGE(F$2:F9832)</f>
        <v>18704.693602032392</v>
      </c>
    </row>
    <row r="9833" spans="1:7" x14ac:dyDescent="0.25">
      <c r="A9833" s="75" t="s">
        <v>10</v>
      </c>
      <c r="B9833">
        <v>8.0909090909090917</v>
      </c>
      <c r="C9833" s="76" t="s">
        <v>83</v>
      </c>
      <c r="E9833">
        <f t="shared" ca="1" si="256"/>
        <v>0.77437756871972618</v>
      </c>
      <c r="F9833">
        <v>2.9126213592233011E-2</v>
      </c>
      <c r="G9833">
        <f>AVERAGE(F$2:F9833)</f>
        <v>18702.791174807429</v>
      </c>
    </row>
    <row r="9834" spans="1:7" x14ac:dyDescent="0.25">
      <c r="A9834" s="75" t="s">
        <v>10</v>
      </c>
      <c r="B9834">
        <v>0.66666666666666663</v>
      </c>
      <c r="C9834" s="76" t="s">
        <v>84</v>
      </c>
      <c r="E9834">
        <f t="shared" ca="1" si="256"/>
        <v>0.5063663297966593</v>
      </c>
      <c r="F9834">
        <v>0.53333333333333333</v>
      </c>
      <c r="G9834">
        <f>AVERAGE(F$2:F9834)</f>
        <v>18700.889185806976</v>
      </c>
    </row>
    <row r="9835" spans="1:7" x14ac:dyDescent="0.25">
      <c r="A9835" s="75" t="s">
        <v>10</v>
      </c>
      <c r="B9835">
        <v>0.44444444444444442</v>
      </c>
      <c r="C9835" s="76" t="s">
        <v>85</v>
      </c>
      <c r="E9835">
        <f t="shared" ca="1" si="256"/>
        <v>0.38771159698347568</v>
      </c>
      <c r="F9835">
        <v>0.39031925849639554</v>
      </c>
      <c r="G9835">
        <f>AVERAGE(F$2:F9835)</f>
        <v>18698.987569082696</v>
      </c>
    </row>
    <row r="9836" spans="1:7" x14ac:dyDescent="0.25">
      <c r="A9836" s="75" t="s">
        <v>10</v>
      </c>
      <c r="B9836">
        <v>0.90215264187866928</v>
      </c>
      <c r="C9836" s="76" t="s">
        <v>86</v>
      </c>
      <c r="E9836">
        <f t="shared" ca="1" si="256"/>
        <v>0.76301198784733015</v>
      </c>
      <c r="F9836">
        <v>0.77777777777777779</v>
      </c>
      <c r="G9836">
        <f>AVERAGE(F$2:F9836)</f>
        <v>18697.086378458265</v>
      </c>
    </row>
    <row r="9837" spans="1:7" x14ac:dyDescent="0.25">
      <c r="A9837" s="75" t="s">
        <v>10</v>
      </c>
      <c r="B9837">
        <v>12.333333333333334</v>
      </c>
      <c r="C9837" s="76" t="s">
        <v>87</v>
      </c>
      <c r="E9837">
        <f t="shared" ca="1" si="256"/>
        <v>0.32102709838933619</v>
      </c>
      <c r="F9837">
        <v>2.5971223021582732</v>
      </c>
      <c r="G9837">
        <f>AVERAGE(F$2:F9837)</f>
        <v>18695.185759379761</v>
      </c>
    </row>
    <row r="9838" spans="1:7" x14ac:dyDescent="0.25">
      <c r="A9838" s="75" t="s">
        <v>10</v>
      </c>
      <c r="B9838">
        <v>2.3333333333333335</v>
      </c>
      <c r="C9838" s="76" t="s">
        <v>88</v>
      </c>
      <c r="E9838">
        <f t="shared" ca="1" si="256"/>
        <v>0.8667752481871317</v>
      </c>
      <c r="F9838">
        <v>4.1666666666666706E-2</v>
      </c>
      <c r="G9838">
        <f>AVERAGE(F$2:F9838)</f>
        <v>18693.285266943785</v>
      </c>
    </row>
    <row r="9839" spans="1:7" x14ac:dyDescent="0.25">
      <c r="A9839" s="75" t="s">
        <v>10</v>
      </c>
      <c r="B9839">
        <v>0.75</v>
      </c>
      <c r="C9839" s="76" t="s">
        <v>89</v>
      </c>
      <c r="E9839">
        <f t="shared" ca="1" si="256"/>
        <v>0.44684556434923262</v>
      </c>
      <c r="F9839">
        <v>2.5149384885764494</v>
      </c>
      <c r="G9839">
        <f>AVERAGE(F$2:F9839)</f>
        <v>18691.385412265143</v>
      </c>
    </row>
    <row r="9840" spans="1:7" x14ac:dyDescent="0.25">
      <c r="A9840" s="75" t="s">
        <v>10</v>
      </c>
      <c r="B9840">
        <v>0.6</v>
      </c>
      <c r="C9840" s="76" t="s">
        <v>90</v>
      </c>
      <c r="E9840">
        <f t="shared" ca="1" si="256"/>
        <v>0.30184241740709516</v>
      </c>
      <c r="F9840">
        <v>1.9607843137254919E-2</v>
      </c>
      <c r="G9840">
        <f>AVERAGE(F$2:F9840)</f>
        <v>18689.485690158788</v>
      </c>
    </row>
    <row r="9841" spans="1:7" x14ac:dyDescent="0.25">
      <c r="B9841">
        <v>1.2727272727272727</v>
      </c>
      <c r="C9841" s="76" t="s">
        <v>81</v>
      </c>
      <c r="E9841">
        <f t="shared" ca="1" si="256"/>
        <v>0.12970758243864111</v>
      </c>
      <c r="F9841">
        <v>0.72322899505766058</v>
      </c>
      <c r="G9841">
        <f>AVERAGE(F$2:F9841)</f>
        <v>18687.586425681027</v>
      </c>
    </row>
    <row r="9842" spans="1:7" x14ac:dyDescent="0.25">
      <c r="A9842" s="75" t="s">
        <v>11</v>
      </c>
      <c r="B9842">
        <v>0.25</v>
      </c>
      <c r="C9842" s="76" t="s">
        <v>82</v>
      </c>
      <c r="E9842">
        <f t="shared" ca="1" si="256"/>
        <v>0.17945682141069086</v>
      </c>
      <c r="F9842">
        <v>0.18181818181818185</v>
      </c>
      <c r="G9842">
        <f>AVERAGE(F$2:F9842)</f>
        <v>18685.687492177574</v>
      </c>
    </row>
    <row r="9843" spans="1:7" x14ac:dyDescent="0.25">
      <c r="A9843" s="75" t="s">
        <v>11</v>
      </c>
      <c r="B9843">
        <v>0.81818181818181823</v>
      </c>
      <c r="C9843" s="76" t="s">
        <v>83</v>
      </c>
      <c r="E9843">
        <f t="shared" ca="1" si="256"/>
        <v>0.45880653434386764</v>
      </c>
      <c r="F9843">
        <v>0.75</v>
      </c>
      <c r="G9843">
        <f>AVERAGE(F$2:F9843)</f>
        <v>18683.7890022881</v>
      </c>
    </row>
    <row r="9844" spans="1:7" x14ac:dyDescent="0.25">
      <c r="A9844" s="75" t="s">
        <v>11</v>
      </c>
      <c r="B9844">
        <v>3.1666666666666665</v>
      </c>
      <c r="C9844" s="76" t="s">
        <v>84</v>
      </c>
      <c r="E9844">
        <f t="shared" ca="1" si="256"/>
        <v>2.0829362572537979E-2</v>
      </c>
      <c r="F9844">
        <v>0.78260869565217395</v>
      </c>
      <c r="G9844">
        <f>AVERAGE(F$2:F9844)</f>
        <v>18681.890901465831</v>
      </c>
    </row>
    <row r="9845" spans="1:7" x14ac:dyDescent="0.25">
      <c r="A9845" s="75" t="s">
        <v>11</v>
      </c>
      <c r="B9845">
        <v>0.88888888888888884</v>
      </c>
      <c r="C9845" s="76" t="s">
        <v>85</v>
      </c>
      <c r="E9845">
        <f t="shared" ca="1" si="256"/>
        <v>0.54158697067526618</v>
      </c>
      <c r="F9845">
        <v>5.1983471074380168</v>
      </c>
      <c r="G9845">
        <f>AVERAGE(F$2:F9845)</f>
        <v>18679.993634851209</v>
      </c>
    </row>
    <row r="9846" spans="1:7" x14ac:dyDescent="0.25">
      <c r="A9846" s="75" t="s">
        <v>11</v>
      </c>
      <c r="B9846">
        <v>0.80430528375733856</v>
      </c>
      <c r="C9846" s="76" t="s">
        <v>86</v>
      </c>
      <c r="E9846">
        <f t="shared" ca="1" si="256"/>
        <v>0.85804021200457981</v>
      </c>
      <c r="F9846">
        <v>0.5</v>
      </c>
      <c r="G9846">
        <f>AVERAGE(F$2:F9846)</f>
        <v>18678.096276432232</v>
      </c>
    </row>
    <row r="9847" spans="1:7" x14ac:dyDescent="0.25">
      <c r="A9847" s="75" t="s">
        <v>11</v>
      </c>
      <c r="B9847">
        <v>0.98333333333333328</v>
      </c>
      <c r="C9847" s="76" t="s">
        <v>87</v>
      </c>
      <c r="E9847">
        <f t="shared" ca="1" si="256"/>
        <v>0.15284258178450927</v>
      </c>
      <c r="F9847">
        <v>0.13079532604598568</v>
      </c>
      <c r="G9847">
        <f>AVERAGE(F$2:F9847)</f>
        <v>18676.199265922267</v>
      </c>
    </row>
    <row r="9848" spans="1:7" x14ac:dyDescent="0.25">
      <c r="A9848" s="75" t="s">
        <v>11</v>
      </c>
      <c r="B9848">
        <v>0.90476190476190477</v>
      </c>
      <c r="C9848" s="76" t="s">
        <v>88</v>
      </c>
      <c r="E9848">
        <f t="shared" ca="1" si="256"/>
        <v>0.66509352856208548</v>
      </c>
      <c r="F9848">
        <v>0.42857142857142855</v>
      </c>
      <c r="G9848">
        <f>AVERAGE(F$2:F9848)</f>
        <v>18674.302670949739</v>
      </c>
    </row>
    <row r="9849" spans="1:7" x14ac:dyDescent="0.25">
      <c r="A9849" s="75" t="s">
        <v>11</v>
      </c>
      <c r="B9849">
        <v>0</v>
      </c>
      <c r="C9849" s="76" t="s">
        <v>89</v>
      </c>
      <c r="E9849">
        <f t="shared" ca="1" si="256"/>
        <v>0.55765553573606963</v>
      </c>
      <c r="F9849">
        <v>9.0909090909090912E-2</v>
      </c>
      <c r="G9849">
        <f>AVERAGE(F$2:F9849)</f>
        <v>18672.406426863439</v>
      </c>
    </row>
    <row r="9850" spans="1:7" x14ac:dyDescent="0.25">
      <c r="A9850" s="75" t="s">
        <v>11</v>
      </c>
      <c r="B9850">
        <v>0.8</v>
      </c>
      <c r="C9850" s="76" t="s">
        <v>90</v>
      </c>
      <c r="E9850">
        <f t="shared" ca="1" si="256"/>
        <v>0.76764872112531923</v>
      </c>
      <c r="F9850">
        <v>2.3333333333333335</v>
      </c>
      <c r="G9850">
        <f>AVERAGE(F$2:F9850)</f>
        <v>18670.510795520815</v>
      </c>
    </row>
    <row r="9851" spans="1:7" x14ac:dyDescent="0.25">
      <c r="B9851">
        <v>2.4090909090909092</v>
      </c>
      <c r="C9851" s="76" t="s">
        <v>81</v>
      </c>
      <c r="E9851">
        <f t="shared" ca="1" si="256"/>
        <v>3.3342500154572297E-2</v>
      </c>
      <c r="F9851">
        <v>0.57983193277310918</v>
      </c>
      <c r="G9851">
        <f>AVERAGE(F$2:F9851)</f>
        <v>18668.615371057505</v>
      </c>
    </row>
    <row r="9852" spans="1:7" x14ac:dyDescent="0.25">
      <c r="A9852" s="75" t="s">
        <v>12</v>
      </c>
      <c r="B9852">
        <v>0.92500000000000004</v>
      </c>
      <c r="C9852" s="76" t="s">
        <v>82</v>
      </c>
      <c r="E9852">
        <f t="shared" ca="1" si="256"/>
        <v>0.24767007174171196</v>
      </c>
      <c r="F9852">
        <v>0.85</v>
      </c>
      <c r="G9852">
        <f>AVERAGE(F$2:F9852)</f>
        <v>18666.720358838335</v>
      </c>
    </row>
    <row r="9853" spans="1:7" x14ac:dyDescent="0.25">
      <c r="A9853" s="75" t="s">
        <v>12</v>
      </c>
      <c r="B9853">
        <v>0.63636363636363635</v>
      </c>
      <c r="C9853" s="76" t="s">
        <v>83</v>
      </c>
      <c r="E9853">
        <f t="shared" ca="1" si="256"/>
        <v>0.12179628911348239</v>
      </c>
      <c r="F9853">
        <v>0.90131578947368429</v>
      </c>
      <c r="G9853">
        <f>AVERAGE(F$2:F9853)</f>
        <v>18664.825736523773</v>
      </c>
    </row>
    <row r="9854" spans="1:7" x14ac:dyDescent="0.25">
      <c r="A9854" s="75" t="s">
        <v>12</v>
      </c>
      <c r="B9854">
        <v>0.66666666666666663</v>
      </c>
      <c r="C9854" s="76" t="s">
        <v>84</v>
      </c>
      <c r="E9854">
        <f t="shared" ca="1" si="256"/>
        <v>0.91179105213984113</v>
      </c>
      <c r="F9854">
        <v>0.99998333333333322</v>
      </c>
      <c r="G9854">
        <f>AVERAGE(F$2:F9854)</f>
        <v>18662.931508800928</v>
      </c>
    </row>
    <row r="9855" spans="1:7" x14ac:dyDescent="0.25">
      <c r="A9855" s="75" t="s">
        <v>12</v>
      </c>
      <c r="B9855">
        <v>0.86111111111111116</v>
      </c>
      <c r="C9855" s="76" t="s">
        <v>85</v>
      </c>
      <c r="E9855">
        <f t="shared" ca="1" si="256"/>
        <v>0.44864157811510363</v>
      </c>
      <c r="F9855">
        <v>0.32653061224489793</v>
      </c>
      <c r="G9855">
        <f>AVERAGE(F$2:F9855)</f>
        <v>18661.037597193641</v>
      </c>
    </row>
    <row r="9856" spans="1:7" x14ac:dyDescent="0.25">
      <c r="A9856" s="75" t="s">
        <v>12</v>
      </c>
      <c r="B9856">
        <v>0.98043052837573386</v>
      </c>
      <c r="C9856" s="76" t="s">
        <v>86</v>
      </c>
      <c r="E9856">
        <f t="shared" ca="1" si="256"/>
        <v>0.32350014521030446</v>
      </c>
      <c r="F9856">
        <v>0.42857142857142855</v>
      </c>
      <c r="G9856">
        <f>AVERAGE(F$2:F9856)</f>
        <v>18659.14408029605</v>
      </c>
    </row>
    <row r="9857" spans="1:7" x14ac:dyDescent="0.25">
      <c r="A9857" s="75" t="s">
        <v>12</v>
      </c>
      <c r="B9857">
        <v>0.66666666666666663</v>
      </c>
      <c r="C9857" s="76" t="s">
        <v>87</v>
      </c>
      <c r="E9857">
        <f t="shared" ca="1" si="256"/>
        <v>0.38072089891296534</v>
      </c>
      <c r="F9857">
        <v>0.33333333333333331</v>
      </c>
      <c r="G9857">
        <f>AVERAGE(F$2:F9857)</f>
        <v>18657.250937971887</v>
      </c>
    </row>
    <row r="9858" spans="1:7" x14ac:dyDescent="0.25">
      <c r="A9858" s="75" t="s">
        <v>12</v>
      </c>
      <c r="B9858">
        <v>0.19047619047619047</v>
      </c>
      <c r="C9858" s="76" t="s">
        <v>88</v>
      </c>
      <c r="E9858">
        <f t="shared" ref="E9858:E9921" ca="1" si="257">RAND()</f>
        <v>0.98782091941687522</v>
      </c>
      <c r="F9858">
        <v>0.17355371900826444</v>
      </c>
      <c r="G9858">
        <f>AVERAGE(F$2:F9858)</f>
        <v>18655.358163559362</v>
      </c>
    </row>
    <row r="9859" spans="1:7" x14ac:dyDescent="0.25">
      <c r="A9859" s="75" t="s">
        <v>12</v>
      </c>
      <c r="B9859">
        <v>0.85</v>
      </c>
      <c r="C9859" s="76" t="s">
        <v>89</v>
      </c>
      <c r="E9859">
        <f t="shared" ca="1" si="257"/>
        <v>0.88635131404836787</v>
      </c>
      <c r="F9859">
        <v>0.94736842105263153</v>
      </c>
      <c r="G9859">
        <f>AVERAGE(F$2:F9859)</f>
        <v>18653.465851650744</v>
      </c>
    </row>
    <row r="9860" spans="1:7" x14ac:dyDescent="0.25">
      <c r="A9860" s="75" t="s">
        <v>12</v>
      </c>
      <c r="B9860">
        <v>0.92</v>
      </c>
      <c r="C9860" s="76" t="s">
        <v>90</v>
      </c>
      <c r="E9860">
        <f t="shared" ca="1" si="257"/>
        <v>0.74416577763299951</v>
      </c>
      <c r="F9860">
        <v>6</v>
      </c>
      <c r="G9860">
        <f>AVERAGE(F$2:F9860)</f>
        <v>18651.574436106406</v>
      </c>
    </row>
    <row r="9861" spans="1:7" x14ac:dyDescent="0.25">
      <c r="B9861">
        <v>0.13636363636363635</v>
      </c>
      <c r="C9861" s="76" t="s">
        <v>81</v>
      </c>
      <c r="E9861">
        <f t="shared" ca="1" si="257"/>
        <v>0.6744907761906167</v>
      </c>
      <c r="F9861">
        <v>9.0909090909090912E-2</v>
      </c>
      <c r="G9861">
        <f>AVERAGE(F$2:F9861)</f>
        <v>18649.682804917054</v>
      </c>
    </row>
    <row r="9862" spans="1:7" x14ac:dyDescent="0.25">
      <c r="A9862" s="75" t="s">
        <v>13</v>
      </c>
      <c r="B9862">
        <v>0.25</v>
      </c>
      <c r="C9862" s="76" t="s">
        <v>82</v>
      </c>
      <c r="E9862">
        <f t="shared" ca="1" si="257"/>
        <v>0.85778651228829528</v>
      </c>
      <c r="F9862">
        <v>0.4</v>
      </c>
      <c r="G9862">
        <f>AVERAGE(F$2:F9862)</f>
        <v>18647.791588731583</v>
      </c>
    </row>
    <row r="9863" spans="1:7" x14ac:dyDescent="0.25">
      <c r="A9863" s="75" t="s">
        <v>13</v>
      </c>
      <c r="B9863">
        <v>0.63636363636363635</v>
      </c>
      <c r="C9863" s="76" t="s">
        <v>83</v>
      </c>
      <c r="E9863">
        <f t="shared" ca="1" si="257"/>
        <v>0.62361622288404217</v>
      </c>
      <c r="F9863">
        <v>0</v>
      </c>
      <c r="G9863">
        <f>AVERAGE(F$2:F9863)</f>
        <v>18645.900715522424</v>
      </c>
    </row>
    <row r="9864" spans="1:7" x14ac:dyDescent="0.25">
      <c r="A9864" s="75" t="s">
        <v>13</v>
      </c>
      <c r="B9864">
        <v>83332.333333333328</v>
      </c>
      <c r="C9864" s="76" t="s">
        <v>84</v>
      </c>
      <c r="E9864">
        <f t="shared" ca="1" si="257"/>
        <v>0.51129011730323215</v>
      </c>
      <c r="F9864">
        <v>0.44444444444444442</v>
      </c>
      <c r="G9864">
        <f>AVERAGE(F$2:F9864)</f>
        <v>18644.010270802657</v>
      </c>
    </row>
    <row r="9865" spans="1:7" x14ac:dyDescent="0.25">
      <c r="A9865" s="75" t="s">
        <v>13</v>
      </c>
      <c r="B9865">
        <v>0.97222222222222221</v>
      </c>
      <c r="C9865" s="76" t="s">
        <v>85</v>
      </c>
      <c r="E9865">
        <f t="shared" ca="1" si="257"/>
        <v>9.0268163904835941E-2</v>
      </c>
      <c r="F9865">
        <v>0.15213144316986427</v>
      </c>
      <c r="G9865">
        <f>AVERAGE(F$2:F9865)</f>
        <v>18642.120179750407</v>
      </c>
    </row>
    <row r="9866" spans="1:7" x14ac:dyDescent="0.25">
      <c r="A9866" s="75" t="s">
        <v>13</v>
      </c>
      <c r="B9866">
        <v>0.99021526418786687</v>
      </c>
      <c r="C9866" s="76" t="s">
        <v>86</v>
      </c>
      <c r="E9866">
        <f t="shared" ca="1" si="257"/>
        <v>0.13451118933266437</v>
      </c>
      <c r="F9866">
        <v>3.0363636363636362</v>
      </c>
      <c r="G9866">
        <f>AVERAGE(F$2:F9866)</f>
        <v>18640.230764259672</v>
      </c>
    </row>
    <row r="9867" spans="1:7" x14ac:dyDescent="0.25">
      <c r="A9867" s="75" t="s">
        <v>13</v>
      </c>
      <c r="B9867">
        <v>0.16666666666666666</v>
      </c>
      <c r="C9867" s="76" t="s">
        <v>87</v>
      </c>
      <c r="E9867">
        <f t="shared" ca="1" si="257"/>
        <v>0.98614728878985314</v>
      </c>
      <c r="F9867">
        <v>0.20295583433579659</v>
      </c>
      <c r="G9867">
        <f>AVERAGE(F$2:F9867)</f>
        <v>18638.341444595328</v>
      </c>
    </row>
    <row r="9868" spans="1:7" x14ac:dyDescent="0.25">
      <c r="A9868" s="75" t="s">
        <v>13</v>
      </c>
      <c r="B9868">
        <v>1.8571428571428572</v>
      </c>
      <c r="C9868" s="76" t="s">
        <v>88</v>
      </c>
      <c r="E9868">
        <f t="shared" ca="1" si="257"/>
        <v>0.31629627965808649</v>
      </c>
      <c r="F9868">
        <v>0.2805755395683453</v>
      </c>
      <c r="G9868">
        <f>AVERAGE(F$2:F9868)</f>
        <v>18636.452515754845</v>
      </c>
    </row>
    <row r="9869" spans="1:7" x14ac:dyDescent="0.25">
      <c r="A9869" s="75" t="s">
        <v>13</v>
      </c>
      <c r="B9869">
        <v>0.5</v>
      </c>
      <c r="C9869" s="76" t="s">
        <v>89</v>
      </c>
      <c r="E9869">
        <f t="shared" ca="1" si="257"/>
        <v>0.14706426205235301</v>
      </c>
      <c r="F9869">
        <v>7.407407407407407E-2</v>
      </c>
      <c r="G9869">
        <f>AVERAGE(F$2:F9869)</f>
        <v>18634.563948827232</v>
      </c>
    </row>
    <row r="9870" spans="1:7" x14ac:dyDescent="0.25">
      <c r="A9870" s="75" t="s">
        <v>13</v>
      </c>
      <c r="B9870">
        <v>0.6</v>
      </c>
      <c r="C9870" s="76" t="s">
        <v>90</v>
      </c>
      <c r="E9870">
        <f t="shared" ca="1" si="257"/>
        <v>0.49116908392809777</v>
      </c>
      <c r="F9870">
        <v>7.5144508670520235E-2</v>
      </c>
      <c r="G9870">
        <f>AVERAGE(F$2:F9870)</f>
        <v>18632.675764735191</v>
      </c>
    </row>
    <row r="9871" spans="1:7" x14ac:dyDescent="0.25">
      <c r="B9871">
        <v>10.363636363636363</v>
      </c>
      <c r="C9871" s="76" t="s">
        <v>81</v>
      </c>
      <c r="E9871">
        <f t="shared" ca="1" si="257"/>
        <v>0.37510420283064683</v>
      </c>
      <c r="F9871">
        <v>8.1081081081081086E-2</v>
      </c>
      <c r="G9871">
        <f>AVERAGE(F$2:F9871)</f>
        <v>18630.78796385539</v>
      </c>
    </row>
    <row r="9872" spans="1:7" x14ac:dyDescent="0.25">
      <c r="A9872" s="75" t="s">
        <v>14</v>
      </c>
      <c r="B9872">
        <v>0.5</v>
      </c>
      <c r="C9872" s="76" t="s">
        <v>82</v>
      </c>
      <c r="E9872">
        <f t="shared" ca="1" si="257"/>
        <v>7.7113812225484635E-2</v>
      </c>
      <c r="F9872">
        <v>0.5625</v>
      </c>
      <c r="G9872">
        <f>AVERAGE(F$2:F9872)</f>
        <v>18628.900594240979</v>
      </c>
    </row>
    <row r="9873" spans="1:7" x14ac:dyDescent="0.25">
      <c r="A9873" s="75" t="s">
        <v>14</v>
      </c>
      <c r="B9873">
        <v>0.81818181818181823</v>
      </c>
      <c r="C9873" s="76" t="s">
        <v>83</v>
      </c>
      <c r="E9873">
        <f t="shared" ca="1" si="257"/>
        <v>0.42908467917733339</v>
      </c>
      <c r="F9873">
        <v>1.1452643811737362</v>
      </c>
      <c r="G9873">
        <f>AVERAGE(F$2:F9873)</f>
        <v>18627.013666026854</v>
      </c>
    </row>
    <row r="9874" spans="1:7" x14ac:dyDescent="0.25">
      <c r="A9874" s="75" t="s">
        <v>14</v>
      </c>
      <c r="B9874">
        <v>7.333333333333333</v>
      </c>
      <c r="C9874" s="76" t="s">
        <v>84</v>
      </c>
      <c r="E9874">
        <f t="shared" ca="1" si="257"/>
        <v>0.90414173371093742</v>
      </c>
      <c r="F9874">
        <v>0</v>
      </c>
      <c r="G9874">
        <f>AVERAGE(F$2:F9874)</f>
        <v>18625.127004053185</v>
      </c>
    </row>
    <row r="9875" spans="1:7" x14ac:dyDescent="0.25">
      <c r="A9875" s="75" t="s">
        <v>14</v>
      </c>
      <c r="B9875">
        <v>0.99722222222222223</v>
      </c>
      <c r="C9875" s="76" t="s">
        <v>85</v>
      </c>
      <c r="E9875">
        <f t="shared" ca="1" si="257"/>
        <v>0.592068441035424</v>
      </c>
      <c r="F9875">
        <v>5.430868167202572</v>
      </c>
      <c r="G9875">
        <f>AVERAGE(F$2:F9875)</f>
        <v>18623.241274244003</v>
      </c>
    </row>
    <row r="9876" spans="1:7" x14ac:dyDescent="0.25">
      <c r="A9876" s="75" t="s">
        <v>14</v>
      </c>
      <c r="B9876">
        <v>0.80430528375733856</v>
      </c>
      <c r="C9876" s="76" t="s">
        <v>86</v>
      </c>
      <c r="E9876">
        <f t="shared" ca="1" si="257"/>
        <v>0.55322605624225685</v>
      </c>
      <c r="F9876">
        <v>0.46666666666666667</v>
      </c>
      <c r="G9876">
        <f>AVERAGE(F$2:F9876)</f>
        <v>18621.355423650828</v>
      </c>
    </row>
    <row r="9877" spans="1:7" x14ac:dyDescent="0.25">
      <c r="A9877" s="75" t="s">
        <v>14</v>
      </c>
      <c r="B9877">
        <v>7.333333333333333</v>
      </c>
      <c r="C9877" s="76" t="s">
        <v>87</v>
      </c>
      <c r="E9877">
        <f t="shared" ca="1" si="257"/>
        <v>1.9569918530257024E-2</v>
      </c>
      <c r="F9877">
        <v>0.39379243452958296</v>
      </c>
      <c r="G9877">
        <f>AVERAGE(F$2:F9877)</f>
        <v>18619.469947584483</v>
      </c>
    </row>
    <row r="9878" spans="1:7" x14ac:dyDescent="0.25">
      <c r="A9878" s="75" t="s">
        <v>14</v>
      </c>
      <c r="B9878">
        <v>2.8095238095238093</v>
      </c>
      <c r="C9878" s="76" t="s">
        <v>88</v>
      </c>
      <c r="E9878">
        <f t="shared" ca="1" si="257"/>
        <v>0.54726463959006033</v>
      </c>
      <c r="F9878">
        <v>2.0408163265306173E-2</v>
      </c>
      <c r="G9878">
        <f>AVERAGE(F$2:F9878)</f>
        <v>18617.584815505976</v>
      </c>
    </row>
    <row r="9879" spans="1:7" x14ac:dyDescent="0.25">
      <c r="A9879" s="75" t="s">
        <v>14</v>
      </c>
      <c r="B9879">
        <v>0.95</v>
      </c>
      <c r="C9879" s="76" t="s">
        <v>89</v>
      </c>
      <c r="E9879">
        <f t="shared" ca="1" si="257"/>
        <v>0.21037992367641578</v>
      </c>
      <c r="F9879">
        <v>1.0833333333333333</v>
      </c>
      <c r="G9879">
        <f>AVERAGE(F$2:F9879)</f>
        <v>18615.700172715719</v>
      </c>
    </row>
    <row r="9880" spans="1:7" x14ac:dyDescent="0.25">
      <c r="A9880" s="75" t="s">
        <v>14</v>
      </c>
      <c r="B9880">
        <v>0.6</v>
      </c>
      <c r="C9880" s="76" t="s">
        <v>90</v>
      </c>
      <c r="E9880">
        <f t="shared" ca="1" si="257"/>
        <v>0.84195405409515223</v>
      </c>
      <c r="F9880">
        <v>0.21052631578947367</v>
      </c>
      <c r="G9880">
        <f>AVERAGE(F$2:F9880)</f>
        <v>18613.815823120982</v>
      </c>
    </row>
    <row r="9881" spans="1:7" x14ac:dyDescent="0.25">
      <c r="B9881">
        <v>0.54545454545454541</v>
      </c>
      <c r="C9881" s="76" t="s">
        <v>81</v>
      </c>
      <c r="E9881">
        <f t="shared" ca="1" si="257"/>
        <v>9.2798348525307106E-2</v>
      </c>
      <c r="F9881">
        <v>1.9411764705882353</v>
      </c>
      <c r="G9881">
        <f>AVERAGE(F$2:F9881)</f>
        <v>18611.93203014055</v>
      </c>
    </row>
    <row r="9882" spans="1:7" x14ac:dyDescent="0.25">
      <c r="A9882" s="75" t="s">
        <v>15</v>
      </c>
      <c r="B9882">
        <v>0.625</v>
      </c>
      <c r="C9882" s="76" t="s">
        <v>82</v>
      </c>
      <c r="E9882">
        <f t="shared" ca="1" si="257"/>
        <v>0.66593503422367284</v>
      </c>
      <c r="F9882">
        <v>0.83333333333333337</v>
      </c>
      <c r="G9882">
        <f>AVERAGE(F$2:F9882)</f>
        <v>18610.048506337618</v>
      </c>
    </row>
    <row r="9883" spans="1:7" x14ac:dyDescent="0.25">
      <c r="A9883" s="75" t="s">
        <v>15</v>
      </c>
      <c r="B9883">
        <v>0.45454545454545453</v>
      </c>
      <c r="C9883" s="76" t="s">
        <v>83</v>
      </c>
      <c r="E9883">
        <f t="shared" ca="1" si="257"/>
        <v>0.44231603552953092</v>
      </c>
      <c r="F9883">
        <v>0.48275862068965519</v>
      </c>
      <c r="G9883">
        <f>AVERAGE(F$2:F9883)</f>
        <v>18608.165328261548</v>
      </c>
    </row>
    <row r="9884" spans="1:7" x14ac:dyDescent="0.25">
      <c r="A9884" s="75" t="s">
        <v>15</v>
      </c>
      <c r="B9884">
        <v>0.66666666666666663</v>
      </c>
      <c r="C9884" s="76" t="s">
        <v>84</v>
      </c>
      <c r="E9884">
        <f t="shared" ca="1" si="257"/>
        <v>0.19962658665299737</v>
      </c>
      <c r="F9884">
        <v>1.6393442622950834E-2</v>
      </c>
      <c r="G9884">
        <f>AVERAGE(F$2:F9884)</f>
        <v>18606.282484091273</v>
      </c>
    </row>
    <row r="9885" spans="1:7" x14ac:dyDescent="0.25">
      <c r="A9885" s="75" t="s">
        <v>15</v>
      </c>
      <c r="B9885">
        <v>0.97222222222222221</v>
      </c>
      <c r="C9885" s="76" t="s">
        <v>85</v>
      </c>
      <c r="E9885">
        <f t="shared" ca="1" si="257"/>
        <v>0.63088607099812022</v>
      </c>
      <c r="F9885">
        <v>0.8936170212765957</v>
      </c>
      <c r="G9885">
        <f>AVERAGE(F$2:F9885)</f>
        <v>18604.400109661179</v>
      </c>
    </row>
    <row r="9886" spans="1:7" x14ac:dyDescent="0.25">
      <c r="A9886" s="75" t="s">
        <v>15</v>
      </c>
      <c r="B9886">
        <v>0.90215264187866928</v>
      </c>
      <c r="C9886" s="76" t="s">
        <v>86</v>
      </c>
      <c r="E9886">
        <f t="shared" ca="1" si="257"/>
        <v>0.6498037666872799</v>
      </c>
      <c r="F9886">
        <v>0.82014388489208634</v>
      </c>
      <c r="G9886">
        <f>AVERAGE(F$2:F9886)</f>
        <v>18602.518108653006</v>
      </c>
    </row>
    <row r="9887" spans="1:7" x14ac:dyDescent="0.25">
      <c r="A9887" s="75" t="s">
        <v>15</v>
      </c>
      <c r="B9887">
        <v>0.66666666666666663</v>
      </c>
      <c r="C9887" s="76" t="s">
        <v>87</v>
      </c>
      <c r="E9887">
        <f t="shared" ca="1" si="257"/>
        <v>0.36000817113686101</v>
      </c>
      <c r="F9887">
        <v>0.37500000000000006</v>
      </c>
      <c r="G9887">
        <f>AVERAGE(F$2:F9887)</f>
        <v>18600.636443357776</v>
      </c>
    </row>
    <row r="9888" spans="1:7" x14ac:dyDescent="0.25">
      <c r="A9888" s="75" t="s">
        <v>15</v>
      </c>
      <c r="B9888">
        <v>1.1428571428571428</v>
      </c>
      <c r="C9888" s="76" t="s">
        <v>88</v>
      </c>
      <c r="E9888">
        <f t="shared" ca="1" si="257"/>
        <v>0.64205472613095171</v>
      </c>
      <c r="F9888">
        <v>0.53061224489795922</v>
      </c>
      <c r="G9888">
        <f>AVERAGE(F$2:F9888)</f>
        <v>18598.755174435846</v>
      </c>
    </row>
    <row r="9889" spans="1:7" x14ac:dyDescent="0.25">
      <c r="A9889" s="75" t="s">
        <v>15</v>
      </c>
      <c r="B9889">
        <v>0.95</v>
      </c>
      <c r="C9889" s="76" t="s">
        <v>89</v>
      </c>
      <c r="E9889">
        <f t="shared" ca="1" si="257"/>
        <v>0.92039963596164864</v>
      </c>
      <c r="F9889">
        <v>2.9126213592233011E-2</v>
      </c>
      <c r="G9889">
        <f>AVERAGE(F$2:F9889)</f>
        <v>18596.874235312847</v>
      </c>
    </row>
    <row r="9890" spans="1:7" x14ac:dyDescent="0.25">
      <c r="A9890" s="75" t="s">
        <v>15</v>
      </c>
      <c r="B9890">
        <v>0.8</v>
      </c>
      <c r="C9890" s="76" t="s">
        <v>90</v>
      </c>
      <c r="E9890">
        <f t="shared" ca="1" si="257"/>
        <v>0.26145581383674288</v>
      </c>
      <c r="F9890">
        <v>0.91666666666666663</v>
      </c>
      <c r="G9890">
        <f>AVERAGE(F$2:F9890)</f>
        <v>18594.993766350497</v>
      </c>
    </row>
    <row r="9891" spans="1:7" x14ac:dyDescent="0.25">
      <c r="B9891">
        <v>0.86363636363636365</v>
      </c>
      <c r="C9891" s="76" t="s">
        <v>81</v>
      </c>
      <c r="E9891">
        <f t="shared" ca="1" si="257"/>
        <v>0.84786366050765039</v>
      </c>
      <c r="F9891">
        <v>0.42857142857142855</v>
      </c>
      <c r="G9891">
        <f>AVERAGE(F$2:F9891)</f>
        <v>18593.113628312589</v>
      </c>
    </row>
    <row r="9892" spans="1:7" x14ac:dyDescent="0.25">
      <c r="A9892" s="75" t="s">
        <v>16</v>
      </c>
      <c r="B9892">
        <v>0.75</v>
      </c>
      <c r="C9892" s="76" t="s">
        <v>82</v>
      </c>
      <c r="E9892">
        <f t="shared" ca="1" si="257"/>
        <v>0.21217146442267987</v>
      </c>
      <c r="F9892">
        <v>0.5</v>
      </c>
      <c r="G9892">
        <f>AVERAGE(F$2:F9892)</f>
        <v>18591.233877667728</v>
      </c>
    </row>
    <row r="9893" spans="1:7" x14ac:dyDescent="0.25">
      <c r="A9893" s="75" t="s">
        <v>16</v>
      </c>
      <c r="B9893">
        <v>0.63636363636363635</v>
      </c>
      <c r="C9893" s="76" t="s">
        <v>83</v>
      </c>
      <c r="E9893">
        <f t="shared" ca="1" si="257"/>
        <v>0.76828767065233561</v>
      </c>
      <c r="F9893">
        <v>0.92690058479532167</v>
      </c>
      <c r="G9893">
        <f>AVERAGE(F$2:F9893)</f>
        <v>18589.354550233737</v>
      </c>
    </row>
    <row r="9894" spans="1:7" x14ac:dyDescent="0.25">
      <c r="A9894" s="75" t="s">
        <v>16</v>
      </c>
      <c r="B9894">
        <v>82.333333333333329</v>
      </c>
      <c r="C9894" s="76" t="s">
        <v>84</v>
      </c>
      <c r="E9894">
        <f t="shared" ca="1" si="257"/>
        <v>0.81072981766850305</v>
      </c>
      <c r="F9894">
        <v>5.8181818181818183</v>
      </c>
      <c r="G9894">
        <f>AVERAGE(F$2:F9894)</f>
        <v>18587.476097148887</v>
      </c>
    </row>
    <row r="9895" spans="1:7" x14ac:dyDescent="0.25">
      <c r="A9895" s="75" t="s">
        <v>16</v>
      </c>
      <c r="B9895">
        <v>0.72222222222222221</v>
      </c>
      <c r="C9895" s="76" t="s">
        <v>85</v>
      </c>
      <c r="E9895">
        <f t="shared" ca="1" si="257"/>
        <v>0.61720026584568233</v>
      </c>
      <c r="F9895">
        <v>0.44999999999999996</v>
      </c>
      <c r="G9895">
        <f>AVERAGE(F$2:F9895)</f>
        <v>18585.597481210218</v>
      </c>
    </row>
    <row r="9896" spans="1:7" x14ac:dyDescent="0.25">
      <c r="A9896" s="75" t="s">
        <v>16</v>
      </c>
      <c r="B9896">
        <v>0.99608610567514677</v>
      </c>
      <c r="C9896" s="76" t="s">
        <v>86</v>
      </c>
      <c r="E9896">
        <f t="shared" ca="1" si="257"/>
        <v>0.37132521421047049</v>
      </c>
      <c r="F9896">
        <v>0.25149700598802399</v>
      </c>
      <c r="G9896">
        <f>AVERAGE(F$2:F9896)</f>
        <v>18583.719224920758</v>
      </c>
    </row>
    <row r="9897" spans="1:7" x14ac:dyDescent="0.25">
      <c r="A9897" s="75" t="s">
        <v>16</v>
      </c>
      <c r="B9897">
        <v>2.3333333333333335</v>
      </c>
      <c r="C9897" s="76" t="s">
        <v>87</v>
      </c>
      <c r="E9897">
        <f t="shared" ca="1" si="257"/>
        <v>0.87982991628667895</v>
      </c>
      <c r="F9897">
        <v>4.5555555555555562</v>
      </c>
      <c r="G9897">
        <f>AVERAGE(F$2:F9897)</f>
        <v>18581.841783159503</v>
      </c>
    </row>
    <row r="9898" spans="1:7" x14ac:dyDescent="0.25">
      <c r="A9898" s="75" t="s">
        <v>16</v>
      </c>
      <c r="B9898">
        <v>1.1428571428571428</v>
      </c>
      <c r="C9898" s="76" t="s">
        <v>88</v>
      </c>
      <c r="E9898">
        <f t="shared" ca="1" si="257"/>
        <v>0.29451515944287199</v>
      </c>
      <c r="F9898">
        <v>0.32885906040268459</v>
      </c>
      <c r="G9898">
        <f>AVERAGE(F$2:F9898)</f>
        <v>18579.96429372593</v>
      </c>
    </row>
    <row r="9899" spans="1:7" x14ac:dyDescent="0.25">
      <c r="A9899" s="75" t="s">
        <v>16</v>
      </c>
      <c r="B9899">
        <v>14</v>
      </c>
      <c r="C9899" s="76" t="s">
        <v>89</v>
      </c>
      <c r="E9899">
        <f t="shared" ca="1" si="257"/>
        <v>0.27951171949450515</v>
      </c>
      <c r="F9899">
        <v>0.94444444444444442</v>
      </c>
      <c r="G9899">
        <f>AVERAGE(F$2:F9899)</f>
        <v>18578.087245852694</v>
      </c>
    </row>
    <row r="9900" spans="1:7" x14ac:dyDescent="0.25">
      <c r="A9900" s="75" t="s">
        <v>16</v>
      </c>
      <c r="B9900">
        <v>0.98</v>
      </c>
      <c r="C9900" s="76" t="s">
        <v>90</v>
      </c>
      <c r="E9900">
        <f t="shared" ca="1" si="257"/>
        <v>0.48307112859595314</v>
      </c>
      <c r="F9900">
        <v>27.571428571428573</v>
      </c>
      <c r="G9900">
        <f>AVERAGE(F$2:F9900)</f>
        <v>18576.213267085415</v>
      </c>
    </row>
    <row r="9901" spans="1:7" x14ac:dyDescent="0.25">
      <c r="B9901">
        <v>55.81818181818182</v>
      </c>
      <c r="C9901" s="76" t="s">
        <v>81</v>
      </c>
      <c r="E9901">
        <f t="shared" ca="1" si="257"/>
        <v>0.65836761047324366</v>
      </c>
      <c r="F9901">
        <v>0.62962962962962965</v>
      </c>
      <c r="G9901">
        <f>AVERAGE(F$2:F9901)</f>
        <v>18574.336945505878</v>
      </c>
    </row>
    <row r="9902" spans="1:7" x14ac:dyDescent="0.25">
      <c r="A9902" s="75" t="s">
        <v>17</v>
      </c>
      <c r="B9902">
        <v>0.625</v>
      </c>
      <c r="C9902" s="76" t="s">
        <v>82</v>
      </c>
      <c r="E9902">
        <f t="shared" ca="1" si="257"/>
        <v>8.3565187926691875E-2</v>
      </c>
      <c r="F9902">
        <v>0.35691318327974275</v>
      </c>
      <c r="G9902">
        <f>AVERAGE(F$2:F9902)</f>
        <v>18572.460975398582</v>
      </c>
    </row>
    <row r="9903" spans="1:7" x14ac:dyDescent="0.25">
      <c r="A9903" s="75" t="s">
        <v>17</v>
      </c>
      <c r="B9903">
        <v>8.0909090909090917</v>
      </c>
      <c r="C9903" s="76" t="s">
        <v>83</v>
      </c>
      <c r="E9903">
        <f t="shared" ca="1" si="257"/>
        <v>0.41038819900214929</v>
      </c>
      <c r="F9903">
        <v>0.4</v>
      </c>
      <c r="G9903">
        <f>AVERAGE(F$2:F9903)</f>
        <v>18570.585388549927</v>
      </c>
    </row>
    <row r="9904" spans="1:7" x14ac:dyDescent="0.25">
      <c r="A9904" s="75" t="s">
        <v>17</v>
      </c>
      <c r="B9904">
        <v>0.9916666666666667</v>
      </c>
      <c r="C9904" s="76" t="s">
        <v>84</v>
      </c>
      <c r="E9904">
        <f t="shared" ca="1" si="257"/>
        <v>0.73559181957918707</v>
      </c>
      <c r="F9904">
        <v>0.38408304498269913</v>
      </c>
      <c r="G9904">
        <f>AVERAGE(F$2:F9904)</f>
        <v>18568.710178885631</v>
      </c>
    </row>
    <row r="9905" spans="1:7" x14ac:dyDescent="0.25">
      <c r="A9905" s="75" t="s">
        <v>17</v>
      </c>
      <c r="B9905">
        <v>0.99722222222222223</v>
      </c>
      <c r="C9905" s="76" t="s">
        <v>85</v>
      </c>
      <c r="E9905">
        <f t="shared" ca="1" si="257"/>
        <v>0.23526776079277356</v>
      </c>
      <c r="F9905">
        <v>6.5</v>
      </c>
      <c r="G9905">
        <f>AVERAGE(F$2:F9905)</f>
        <v>18566.835965418457</v>
      </c>
    </row>
    <row r="9906" spans="1:7" x14ac:dyDescent="0.25">
      <c r="A9906" s="75" t="s">
        <v>17</v>
      </c>
      <c r="B9906">
        <v>0.99510763209393349</v>
      </c>
      <c r="C9906" s="76" t="s">
        <v>86</v>
      </c>
      <c r="E9906">
        <f t="shared" ca="1" si="257"/>
        <v>0.630128599743352</v>
      </c>
      <c r="F9906">
        <v>5.0632911392405104E-2</v>
      </c>
      <c r="G9906">
        <f>AVERAGE(F$2:F9906)</f>
        <v>18564.961479266767</v>
      </c>
    </row>
    <row r="9907" spans="1:7" x14ac:dyDescent="0.25">
      <c r="A9907" s="75" t="s">
        <v>17</v>
      </c>
      <c r="B9907">
        <v>3.1666666666666665</v>
      </c>
      <c r="C9907" s="76" t="s">
        <v>87</v>
      </c>
      <c r="E9907">
        <f t="shared" ca="1" si="257"/>
        <v>0.44015467946994569</v>
      </c>
      <c r="F9907">
        <v>0.99875000000000003</v>
      </c>
      <c r="G9907">
        <f>AVERAGE(F$2:F9907)</f>
        <v>18563.087467281177</v>
      </c>
    </row>
    <row r="9908" spans="1:7" x14ac:dyDescent="0.25">
      <c r="A9908" s="75" t="s">
        <v>17</v>
      </c>
      <c r="B9908">
        <v>1.1428571428571428</v>
      </c>
      <c r="C9908" s="76" t="s">
        <v>88</v>
      </c>
      <c r="E9908">
        <f t="shared" ca="1" si="257"/>
        <v>0.64923981183354051</v>
      </c>
      <c r="F9908">
        <v>0.30769230769230771</v>
      </c>
      <c r="G9908">
        <f>AVERAGE(F$2:F9908)</f>
        <v>18561.213763861881</v>
      </c>
    </row>
    <row r="9909" spans="1:7" x14ac:dyDescent="0.25">
      <c r="A9909" s="75" t="s">
        <v>17</v>
      </c>
      <c r="B9909">
        <v>0.5</v>
      </c>
      <c r="C9909" s="76" t="s">
        <v>89</v>
      </c>
      <c r="E9909">
        <f t="shared" ca="1" si="257"/>
        <v>0.81572746868485591</v>
      </c>
      <c r="F9909">
        <v>0.2592592592592593</v>
      </c>
      <c r="G9909">
        <f>AVERAGE(F$2:F9909)</f>
        <v>18559.340433774614</v>
      </c>
    </row>
    <row r="9910" spans="1:7" x14ac:dyDescent="0.25">
      <c r="A9910" s="75" t="s">
        <v>17</v>
      </c>
      <c r="B9910">
        <v>0.98</v>
      </c>
      <c r="C9910" s="76" t="s">
        <v>90</v>
      </c>
      <c r="E9910">
        <f t="shared" ca="1" si="257"/>
        <v>0.62831688497939764</v>
      </c>
      <c r="F9910">
        <v>27.571428571428573</v>
      </c>
      <c r="G9910">
        <f>AVERAGE(F$2:F9910)</f>
        <v>18557.470238093396</v>
      </c>
    </row>
    <row r="9911" spans="1:7" x14ac:dyDescent="0.25">
      <c r="B9911">
        <v>0.72727272727272729</v>
      </c>
      <c r="C9911" s="76" t="s">
        <v>81</v>
      </c>
      <c r="E9911">
        <f t="shared" ca="1" si="257"/>
        <v>0.50853648735350798</v>
      </c>
      <c r="F9911">
        <v>0.93704600484261502</v>
      </c>
      <c r="G9911">
        <f>AVERAGE(F$2:F9911)</f>
        <v>18555.597732221337</v>
      </c>
    </row>
    <row r="9912" spans="1:7" x14ac:dyDescent="0.25">
      <c r="A9912" s="75" t="s">
        <v>18</v>
      </c>
      <c r="B9912">
        <v>0.42499999999999999</v>
      </c>
      <c r="C9912" s="76" t="s">
        <v>82</v>
      </c>
      <c r="E9912">
        <f t="shared" ca="1" si="257"/>
        <v>0.37356286898194158</v>
      </c>
      <c r="F9912">
        <v>6.3829787234042618E-2</v>
      </c>
      <c r="G9912">
        <f>AVERAGE(F$2:F9912)</f>
        <v>18553.725516107683</v>
      </c>
    </row>
    <row r="9913" spans="1:7" x14ac:dyDescent="0.25">
      <c r="A9913" s="75" t="s">
        <v>18</v>
      </c>
      <c r="B9913">
        <v>0.50909090909090904</v>
      </c>
      <c r="C9913" s="76" t="s">
        <v>83</v>
      </c>
      <c r="E9913">
        <f t="shared" ca="1" si="257"/>
        <v>0.30404478897240972</v>
      </c>
      <c r="F9913">
        <v>0.96850393700787396</v>
      </c>
      <c r="G9913">
        <f>AVERAGE(F$2:F9913)</f>
        <v>18551.853769032197</v>
      </c>
    </row>
    <row r="9914" spans="1:7" x14ac:dyDescent="0.25">
      <c r="A9914" s="75" t="s">
        <v>18</v>
      </c>
      <c r="B9914">
        <v>249</v>
      </c>
      <c r="C9914" s="76" t="s">
        <v>84</v>
      </c>
      <c r="E9914">
        <f t="shared" ca="1" si="257"/>
        <v>0.1124542703187521</v>
      </c>
      <c r="F9914">
        <v>0.32750504371217221</v>
      </c>
      <c r="G9914">
        <f>AVERAGE(F$2:F9914)</f>
        <v>18549.982334929104</v>
      </c>
    </row>
    <row r="9915" spans="1:7" x14ac:dyDescent="0.25">
      <c r="A9915" s="75" t="s">
        <v>18</v>
      </c>
      <c r="B9915">
        <v>0.90222222222222226</v>
      </c>
      <c r="C9915" s="76" t="s">
        <v>85</v>
      </c>
      <c r="E9915">
        <f t="shared" ca="1" si="257"/>
        <v>0.57747258601307283</v>
      </c>
      <c r="F9915">
        <v>14.666666666666666</v>
      </c>
      <c r="G9915">
        <f>AVERAGE(F$2:F9915)</f>
        <v>18548.112724714432</v>
      </c>
    </row>
    <row r="9916" spans="1:7" x14ac:dyDescent="0.25">
      <c r="A9916" s="75" t="s">
        <v>18</v>
      </c>
      <c r="B9916">
        <v>0.2172211350293542</v>
      </c>
      <c r="C9916" s="76" t="s">
        <v>86</v>
      </c>
      <c r="E9916">
        <f t="shared" ca="1" si="257"/>
        <v>0.59875734804848724</v>
      </c>
      <c r="F9916">
        <v>0.93548387096774188</v>
      </c>
      <c r="G9916">
        <f>AVERAGE(F$2:F9916)</f>
        <v>18546.242106737544</v>
      </c>
    </row>
    <row r="9917" spans="1:7" x14ac:dyDescent="0.25">
      <c r="A9917" s="75" t="s">
        <v>18</v>
      </c>
      <c r="B9917">
        <v>0.99416666666666664</v>
      </c>
      <c r="C9917" s="76" t="s">
        <v>87</v>
      </c>
      <c r="E9917">
        <f t="shared" ca="1" si="257"/>
        <v>0.29268917811839801</v>
      </c>
      <c r="F9917">
        <v>2.1739130434782608E-2</v>
      </c>
      <c r="G9917">
        <f>AVERAGE(F$2:F9917)</f>
        <v>18544.37177390499</v>
      </c>
    </row>
    <row r="9918" spans="1:7" x14ac:dyDescent="0.25">
      <c r="A9918" s="75" t="s">
        <v>18</v>
      </c>
      <c r="B9918">
        <v>0.19047619047619047</v>
      </c>
      <c r="C9918" s="76" t="s">
        <v>88</v>
      </c>
      <c r="E9918">
        <f t="shared" ca="1" si="257"/>
        <v>0.88497324190872184</v>
      </c>
      <c r="F9918">
        <v>0.33333333333333331</v>
      </c>
      <c r="G9918">
        <f>AVERAGE(F$2:F9918)</f>
        <v>18542.501849689947</v>
      </c>
    </row>
    <row r="9919" spans="1:7" x14ac:dyDescent="0.25">
      <c r="A9919" s="75" t="s">
        <v>18</v>
      </c>
      <c r="B9919">
        <v>14</v>
      </c>
      <c r="C9919" s="76" t="s">
        <v>89</v>
      </c>
      <c r="E9919">
        <f t="shared" ca="1" si="257"/>
        <v>0.31780227420509621</v>
      </c>
      <c r="F9919">
        <v>0.95843724023275145</v>
      </c>
      <c r="G9919">
        <f>AVERAGE(F$2:F9919)</f>
        <v>18540.632365578993</v>
      </c>
    </row>
    <row r="9920" spans="1:7" x14ac:dyDescent="0.25">
      <c r="A9920" s="75" t="s">
        <v>18</v>
      </c>
      <c r="B9920">
        <v>0.58799999999999997</v>
      </c>
      <c r="C9920" s="76" t="s">
        <v>90</v>
      </c>
      <c r="E9920">
        <f t="shared" ca="1" si="257"/>
        <v>0.73573837503354556</v>
      </c>
      <c r="F9920">
        <v>0.11003236245954684</v>
      </c>
      <c r="G9920">
        <f>AVERAGE(F$2:F9920)</f>
        <v>18538.763172884846</v>
      </c>
    </row>
    <row r="9921" spans="1:7" x14ac:dyDescent="0.25">
      <c r="B9921">
        <v>1.2727272727272727</v>
      </c>
      <c r="C9921" s="76" t="s">
        <v>81</v>
      </c>
      <c r="E9921">
        <f t="shared" ca="1" si="257"/>
        <v>0.29720053293517124</v>
      </c>
      <c r="F9921">
        <v>0.99993103448275866</v>
      </c>
      <c r="G9921">
        <f>AVERAGE(F$2:F9921)</f>
        <v>18536.894446751594</v>
      </c>
    </row>
    <row r="9922" spans="1:7" x14ac:dyDescent="0.25">
      <c r="A9922" s="75" t="s">
        <v>19</v>
      </c>
      <c r="B9922">
        <v>0.5</v>
      </c>
      <c r="C9922" s="76" t="s">
        <v>82</v>
      </c>
      <c r="E9922">
        <f t="shared" ref="E9922:E9985" ca="1" si="258">RAND()</f>
        <v>0.94281691390219924</v>
      </c>
      <c r="F9922">
        <v>2.455425017277125</v>
      </c>
      <c r="G9922">
        <f>AVERAGE(F$2:F9922)</f>
        <v>18535.026244048066</v>
      </c>
    </row>
    <row r="9923" spans="1:7" x14ac:dyDescent="0.25">
      <c r="A9923" s="75" t="s">
        <v>19</v>
      </c>
      <c r="B9923">
        <v>3.5454545454545454</v>
      </c>
      <c r="C9923" s="76" t="s">
        <v>83</v>
      </c>
      <c r="E9923">
        <f t="shared" ca="1" si="258"/>
        <v>0.32993012036894875</v>
      </c>
      <c r="F9923">
        <v>0.25</v>
      </c>
      <c r="G9923">
        <f>AVERAGE(F$2:F9923)</f>
        <v>18533.158195646123</v>
      </c>
    </row>
    <row r="9924" spans="1:7" x14ac:dyDescent="0.25">
      <c r="A9924" s="75" t="s">
        <v>19</v>
      </c>
      <c r="B9924">
        <v>0.83333333333333337</v>
      </c>
      <c r="C9924" s="76" t="s">
        <v>84</v>
      </c>
      <c r="E9924">
        <f t="shared" ca="1" si="258"/>
        <v>0.57901178638475526</v>
      </c>
      <c r="F9924">
        <v>0.88970588235294112</v>
      </c>
      <c r="G9924">
        <f>AVERAGE(F$2:F9924)</f>
        <v>18531.29058821997</v>
      </c>
    </row>
    <row r="9925" spans="1:7" x14ac:dyDescent="0.25">
      <c r="A9925" s="75" t="s">
        <v>19</v>
      </c>
      <c r="B9925">
        <v>0.30555555555555558</v>
      </c>
      <c r="C9925" s="76" t="s">
        <v>85</v>
      </c>
      <c r="E9925">
        <f t="shared" ca="1" si="258"/>
        <v>0.50360700485575582</v>
      </c>
      <c r="F9925">
        <v>0.27953890489913552</v>
      </c>
      <c r="G9925">
        <f>AVERAGE(F$2:F9925)</f>
        <v>18529.423295691824</v>
      </c>
    </row>
    <row r="9926" spans="1:7" x14ac:dyDescent="0.25">
      <c r="A9926" s="75" t="s">
        <v>19</v>
      </c>
      <c r="B9926">
        <v>0.95694716242661448</v>
      </c>
      <c r="C9926" s="76" t="s">
        <v>86</v>
      </c>
      <c r="E9926">
        <f t="shared" ca="1" si="258"/>
        <v>0.76044415680696631</v>
      </c>
      <c r="F9926">
        <v>23.213075060532688</v>
      </c>
      <c r="G9926">
        <f>AVERAGE(F$2:F9926)</f>
        <v>18527.558690128033</v>
      </c>
    </row>
    <row r="9927" spans="1:7" x14ac:dyDescent="0.25">
      <c r="A9927" s="75" t="s">
        <v>19</v>
      </c>
      <c r="B9927">
        <v>0.83333333333333337</v>
      </c>
      <c r="C9927" s="76" t="s">
        <v>87</v>
      </c>
      <c r="E9927">
        <f t="shared" ca="1" si="258"/>
        <v>8.9881865393997451E-2</v>
      </c>
      <c r="F9927">
        <v>0.59121621621621623</v>
      </c>
      <c r="G9927">
        <f>AVERAGE(F$2:F9927)</f>
        <v>18525.692181214683</v>
      </c>
    </row>
    <row r="9928" spans="1:7" x14ac:dyDescent="0.25">
      <c r="A9928" s="75" t="s">
        <v>19</v>
      </c>
      <c r="B9928">
        <v>4.7619047619047616E-2</v>
      </c>
      <c r="C9928" s="76" t="s">
        <v>88</v>
      </c>
      <c r="E9928">
        <f t="shared" ca="1" si="258"/>
        <v>0.71991711854695284</v>
      </c>
      <c r="F9928">
        <v>0.16666666666666666</v>
      </c>
      <c r="G9928">
        <f>AVERAGE(F$2:F9928)</f>
        <v>18523.826005581101</v>
      </c>
    </row>
    <row r="9929" spans="1:7" x14ac:dyDescent="0.25">
      <c r="A9929" s="75" t="s">
        <v>19</v>
      </c>
      <c r="B9929">
        <v>0.8</v>
      </c>
      <c r="C9929" s="76" t="s">
        <v>89</v>
      </c>
      <c r="E9929">
        <f t="shared" ca="1" si="258"/>
        <v>0.66412417798126122</v>
      </c>
      <c r="F9929">
        <v>0.97108666713699021</v>
      </c>
      <c r="G9929">
        <f>AVERAGE(F$2:F9929)</f>
        <v>18521.960286914815</v>
      </c>
    </row>
    <row r="9930" spans="1:7" x14ac:dyDescent="0.25">
      <c r="A9930" s="75" t="s">
        <v>19</v>
      </c>
      <c r="B9930">
        <v>0.8</v>
      </c>
      <c r="C9930" s="76" t="s">
        <v>90</v>
      </c>
      <c r="E9930">
        <f t="shared" ca="1" si="258"/>
        <v>0.91603364293176293</v>
      </c>
      <c r="F9930">
        <v>1.1621621621621621</v>
      </c>
      <c r="G9930">
        <f>AVERAGE(F$2:F9930)</f>
        <v>18520.094963304706</v>
      </c>
    </row>
    <row r="9931" spans="1:7" x14ac:dyDescent="0.25">
      <c r="B9931">
        <v>3.5454545454545454</v>
      </c>
      <c r="C9931" s="76" t="s">
        <v>81</v>
      </c>
      <c r="E9931">
        <f t="shared" ca="1" si="258"/>
        <v>0.38797860217178648</v>
      </c>
      <c r="F9931">
        <v>0.31699846860643183</v>
      </c>
      <c r="G9931">
        <f>AVERAGE(F$2:F9931)</f>
        <v>18518.22993027703</v>
      </c>
    </row>
    <row r="9932" spans="1:7" x14ac:dyDescent="0.25">
      <c r="A9932" s="75" t="s">
        <v>20</v>
      </c>
      <c r="B9932">
        <v>0.9</v>
      </c>
      <c r="C9932" s="76" t="s">
        <v>82</v>
      </c>
      <c r="E9932">
        <f t="shared" ca="1" si="258"/>
        <v>0.30924451196278602</v>
      </c>
      <c r="F9932">
        <v>0.1393442622950819</v>
      </c>
      <c r="G9932">
        <f>AVERAGE(F$2:F9932)</f>
        <v>18516.365254958731</v>
      </c>
    </row>
    <row r="9933" spans="1:7" x14ac:dyDescent="0.25">
      <c r="A9933" s="75" t="s">
        <v>20</v>
      </c>
      <c r="B9933">
        <v>0.92727272727272725</v>
      </c>
      <c r="C9933" s="76" t="s">
        <v>83</v>
      </c>
      <c r="E9933">
        <f t="shared" ca="1" si="258"/>
        <v>8.926632439404969E-2</v>
      </c>
      <c r="F9933">
        <v>1</v>
      </c>
      <c r="G9933">
        <f>AVERAGE(F$2:F9933)</f>
        <v>18514.501041783646</v>
      </c>
    </row>
    <row r="9934" spans="1:7" x14ac:dyDescent="0.25">
      <c r="A9934" s="75" t="s">
        <v>20</v>
      </c>
      <c r="B9934">
        <v>24</v>
      </c>
      <c r="C9934" s="76" t="s">
        <v>84</v>
      </c>
      <c r="E9934">
        <f t="shared" ca="1" si="258"/>
        <v>0.89587744712853079</v>
      </c>
      <c r="F9934">
        <v>0.78653229500687116</v>
      </c>
      <c r="G9934">
        <f>AVERAGE(F$2:F9934)</f>
        <v>18512.63718247533</v>
      </c>
    </row>
    <row r="9935" spans="1:7" x14ac:dyDescent="0.25">
      <c r="A9935" s="75" t="s">
        <v>20</v>
      </c>
      <c r="B9935">
        <v>0.98611111111111116</v>
      </c>
      <c r="C9935" s="76" t="s">
        <v>85</v>
      </c>
      <c r="E9935">
        <f t="shared" ca="1" si="258"/>
        <v>0.24607967166910671</v>
      </c>
      <c r="F9935">
        <v>3.2608695652173912E-2</v>
      </c>
      <c r="G9935">
        <f>AVERAGE(F$2:F9935)</f>
        <v>18510.773622522262</v>
      </c>
    </row>
    <row r="9936" spans="1:7" x14ac:dyDescent="0.25">
      <c r="A9936" s="75" t="s">
        <v>20</v>
      </c>
      <c r="B9936">
        <v>0.99804305283757333</v>
      </c>
      <c r="C9936" s="76" t="s">
        <v>86</v>
      </c>
      <c r="E9936">
        <f t="shared" ca="1" si="258"/>
        <v>0.2804687440112994</v>
      </c>
      <c r="F9936">
        <v>8.6956521739130377E-2</v>
      </c>
      <c r="G9936">
        <f>AVERAGE(F$2:F9936)</f>
        <v>18508.910443190001</v>
      </c>
    </row>
    <row r="9937" spans="1:7" x14ac:dyDescent="0.25">
      <c r="A9937" s="75" t="s">
        <v>20</v>
      </c>
      <c r="B9937">
        <v>15.666666666666666</v>
      </c>
      <c r="C9937" s="76" t="s">
        <v>87</v>
      </c>
      <c r="E9937">
        <f t="shared" ca="1" si="258"/>
        <v>0.43170268765897424</v>
      </c>
      <c r="F9937">
        <v>1</v>
      </c>
      <c r="G9937">
        <f>AVERAGE(F$2:F9937)</f>
        <v>18507.0477307863</v>
      </c>
    </row>
    <row r="9938" spans="1:7" x14ac:dyDescent="0.25">
      <c r="A9938" s="75" t="s">
        <v>20</v>
      </c>
      <c r="B9938">
        <v>0.42857142857142855</v>
      </c>
      <c r="C9938" s="76" t="s">
        <v>88</v>
      </c>
      <c r="E9938">
        <f t="shared" ca="1" si="258"/>
        <v>0.79330544766313238</v>
      </c>
      <c r="F9938">
        <v>2.0408163265306121E-2</v>
      </c>
      <c r="G9938">
        <f>AVERAGE(F$2:F9938)</f>
        <v>18505.185294706735</v>
      </c>
    </row>
    <row r="9939" spans="1:7" x14ac:dyDescent="0.25">
      <c r="A9939" s="75" t="s">
        <v>20</v>
      </c>
      <c r="B9939">
        <v>0.85</v>
      </c>
      <c r="C9939" s="76" t="s">
        <v>89</v>
      </c>
      <c r="E9939">
        <f t="shared" ca="1" si="258"/>
        <v>0.99424799713949441</v>
      </c>
      <c r="F9939">
        <v>0.2</v>
      </c>
      <c r="G9939">
        <f>AVERAGE(F$2:F9939)</f>
        <v>18503.323251509439</v>
      </c>
    </row>
    <row r="9940" spans="1:7" x14ac:dyDescent="0.25">
      <c r="A9940" s="75" t="s">
        <v>20</v>
      </c>
      <c r="B9940">
        <v>0.8</v>
      </c>
      <c r="C9940" s="76" t="s">
        <v>90</v>
      </c>
      <c r="E9940">
        <f t="shared" ca="1" si="258"/>
        <v>0.41605982241641815</v>
      </c>
      <c r="F9940">
        <v>0.364256480218281</v>
      </c>
      <c r="G9940">
        <f>AVERAGE(F$2:F9940)</f>
        <v>18501.461599532879</v>
      </c>
    </row>
    <row r="9941" spans="1:7" x14ac:dyDescent="0.25">
      <c r="B9941">
        <v>1135.3636363636363</v>
      </c>
      <c r="C9941" s="76" t="s">
        <v>81</v>
      </c>
      <c r="E9941">
        <f t="shared" ca="1" si="258"/>
        <v>0.57999095358226027</v>
      </c>
      <c r="F9941">
        <v>0.66666666666666663</v>
      </c>
      <c r="G9941">
        <f>AVERAGE(F$2:F9941)</f>
        <v>18499.60035255774</v>
      </c>
    </row>
    <row r="9942" spans="1:7" x14ac:dyDescent="0.25">
      <c r="A9942" s="75" t="s">
        <v>21</v>
      </c>
      <c r="B9942">
        <v>1</v>
      </c>
      <c r="C9942" s="76" t="s">
        <v>82</v>
      </c>
      <c r="E9942">
        <f t="shared" ca="1" si="258"/>
        <v>0.46819788231765935</v>
      </c>
      <c r="F9942">
        <v>0.28755364806866951</v>
      </c>
      <c r="G9942">
        <f>AVERAGE(F$2:F9942)</f>
        <v>18497.739441905</v>
      </c>
    </row>
    <row r="9943" spans="1:7" x14ac:dyDescent="0.25">
      <c r="A9943" s="75" t="s">
        <v>21</v>
      </c>
      <c r="B9943">
        <v>9.0909090909090912E-2</v>
      </c>
      <c r="C9943" s="76" t="s">
        <v>83</v>
      </c>
      <c r="E9943">
        <f t="shared" ca="1" si="258"/>
        <v>0.12172477271266813</v>
      </c>
      <c r="F9943">
        <v>0.15411943833530706</v>
      </c>
      <c r="G9943">
        <f>AVERAGE(F$2:F9943)</f>
        <v>18495.87889218437</v>
      </c>
    </row>
    <row r="9944" spans="1:7" x14ac:dyDescent="0.25">
      <c r="A9944" s="75" t="s">
        <v>21</v>
      </c>
      <c r="B9944">
        <v>0.95833333333333337</v>
      </c>
      <c r="C9944" s="76" t="s">
        <v>84</v>
      </c>
      <c r="E9944">
        <f t="shared" ca="1" si="258"/>
        <v>0.32815659552148613</v>
      </c>
      <c r="F9944">
        <v>9.9009900990099098E-3</v>
      </c>
      <c r="G9944">
        <f>AVERAGE(F$2:F9944)</f>
        <v>18494.018702202353</v>
      </c>
    </row>
    <row r="9945" spans="1:7" x14ac:dyDescent="0.25">
      <c r="A9945" s="75" t="s">
        <v>21</v>
      </c>
      <c r="B9945">
        <v>27776.777777777777</v>
      </c>
      <c r="C9945" s="76" t="s">
        <v>85</v>
      </c>
      <c r="E9945">
        <f t="shared" ca="1" si="258"/>
        <v>0.28795370474508886</v>
      </c>
      <c r="F9945">
        <v>0.92500000000000004</v>
      </c>
      <c r="G9945">
        <f>AVERAGE(F$2:F9945)</f>
        <v>18492.158978378724</v>
      </c>
    </row>
    <row r="9946" spans="1:7" x14ac:dyDescent="0.25">
      <c r="A9946" s="75" t="s">
        <v>21</v>
      </c>
      <c r="B9946">
        <v>0.98043052837573386</v>
      </c>
      <c r="C9946" s="76" t="s">
        <v>86</v>
      </c>
      <c r="E9946">
        <f t="shared" ca="1" si="258"/>
        <v>0.65451721774464044</v>
      </c>
      <c r="F9946">
        <v>6.3829787234042618E-2</v>
      </c>
      <c r="G9946">
        <f>AVERAGE(F$2:F9946)</f>
        <v>18490.299541963581</v>
      </c>
    </row>
    <row r="9947" spans="1:7" x14ac:dyDescent="0.25">
      <c r="A9947" s="75" t="s">
        <v>21</v>
      </c>
      <c r="B9947">
        <v>0.83333333333333337</v>
      </c>
      <c r="C9947" s="76" t="s">
        <v>87</v>
      </c>
      <c r="E9947">
        <f t="shared" ca="1" si="258"/>
        <v>0.6624627463633147</v>
      </c>
      <c r="F9947">
        <v>0.47058823529411775</v>
      </c>
      <c r="G9947">
        <f>AVERAGE(F$2:F9947)</f>
        <v>18488.440520351502</v>
      </c>
    </row>
    <row r="9948" spans="1:7" x14ac:dyDescent="0.25">
      <c r="A9948" s="75" t="s">
        <v>21</v>
      </c>
      <c r="B9948">
        <v>0.52380952380952384</v>
      </c>
      <c r="C9948" s="76" t="s">
        <v>88</v>
      </c>
      <c r="E9948">
        <f t="shared" ca="1" si="258"/>
        <v>8.1841486972138555E-2</v>
      </c>
      <c r="F9948">
        <v>1.7777777777777777</v>
      </c>
      <c r="G9948">
        <f>AVERAGE(F$2:F9948)</f>
        <v>18486.582003940264</v>
      </c>
    </row>
    <row r="9949" spans="1:7" x14ac:dyDescent="0.25">
      <c r="A9949" s="75" t="s">
        <v>21</v>
      </c>
      <c r="B9949">
        <v>0.5</v>
      </c>
      <c r="C9949" s="76" t="s">
        <v>89</v>
      </c>
      <c r="E9949">
        <f t="shared" ca="1" si="258"/>
        <v>0.55501380388630817</v>
      </c>
      <c r="F9949">
        <v>0.55339805825242716</v>
      </c>
      <c r="G9949">
        <f>AVERAGE(F$2:F9949)</f>
        <v>18484.723738097295</v>
      </c>
    </row>
    <row r="9950" spans="1:7" x14ac:dyDescent="0.25">
      <c r="A9950" s="75" t="s">
        <v>21</v>
      </c>
      <c r="B9950">
        <v>0.92</v>
      </c>
      <c r="C9950" s="76" t="s">
        <v>90</v>
      </c>
      <c r="E9950">
        <f t="shared" ca="1" si="258"/>
        <v>0.56963859445117015</v>
      </c>
      <c r="F9950">
        <v>1.4193548387096775</v>
      </c>
      <c r="G9950">
        <f>AVERAGE(F$2:F9950)</f>
        <v>18482.865932852219</v>
      </c>
    </row>
    <row r="9951" spans="1:7" x14ac:dyDescent="0.25">
      <c r="B9951">
        <v>0.31818181818181818</v>
      </c>
      <c r="C9951" s="76" t="s">
        <v>81</v>
      </c>
      <c r="E9951">
        <f t="shared" ca="1" si="258"/>
        <v>0.84999130716119298</v>
      </c>
      <c r="F9951">
        <v>0.5</v>
      </c>
      <c r="G9951">
        <f>AVERAGE(F$2:F9951)</f>
        <v>18481.008408637863</v>
      </c>
    </row>
    <row r="9952" spans="1:7" x14ac:dyDescent="0.25">
      <c r="A9952" s="75" t="s">
        <v>22</v>
      </c>
      <c r="B9952">
        <v>0.5</v>
      </c>
      <c r="C9952" s="76" t="s">
        <v>82</v>
      </c>
      <c r="E9952">
        <f t="shared" ca="1" si="258"/>
        <v>0.69174719866705314</v>
      </c>
      <c r="F9952">
        <v>154.07692307692307</v>
      </c>
      <c r="G9952">
        <f>AVERAGE(F$2:F9952)</f>
        <v>18479.166691073238</v>
      </c>
    </row>
    <row r="9953" spans="1:7" x14ac:dyDescent="0.25">
      <c r="A9953" s="75" t="s">
        <v>22</v>
      </c>
      <c r="B9953">
        <v>3.0363636363636362</v>
      </c>
      <c r="C9953" s="76" t="s">
        <v>83</v>
      </c>
      <c r="E9953">
        <f t="shared" ca="1" si="258"/>
        <v>0.52981493442338745</v>
      </c>
      <c r="F9953">
        <v>6.1684587813620073</v>
      </c>
      <c r="G9953">
        <f>AVERAGE(F$2:F9953)</f>
        <v>18477.31048144379</v>
      </c>
    </row>
    <row r="9954" spans="1:7" x14ac:dyDescent="0.25">
      <c r="A9954" s="75" t="s">
        <v>22</v>
      </c>
      <c r="B9954">
        <v>0.99916666666666665</v>
      </c>
      <c r="C9954" s="76" t="s">
        <v>84</v>
      </c>
      <c r="E9954">
        <f t="shared" ca="1" si="258"/>
        <v>0.2894507109282729</v>
      </c>
      <c r="F9954">
        <v>1</v>
      </c>
      <c r="G9954">
        <f>AVERAGE(F$2:F9954)</f>
        <v>18475.454125522814</v>
      </c>
    </row>
    <row r="9955" spans="1:7" x14ac:dyDescent="0.25">
      <c r="A9955" s="75" t="s">
        <v>22</v>
      </c>
      <c r="B9955">
        <v>1.7777777777777777</v>
      </c>
      <c r="C9955" s="76" t="s">
        <v>85</v>
      </c>
      <c r="E9955">
        <f t="shared" ca="1" si="258"/>
        <v>0.19922063376710786</v>
      </c>
      <c r="F9955">
        <v>0.81818181818181823</v>
      </c>
      <c r="G9955">
        <f>AVERAGE(F$2:F9955)</f>
        <v>18473.598124322925</v>
      </c>
    </row>
    <row r="9956" spans="1:7" x14ac:dyDescent="0.25">
      <c r="A9956" s="75" t="s">
        <v>22</v>
      </c>
      <c r="B9956">
        <v>0.41291585127201563</v>
      </c>
      <c r="C9956" s="76" t="s">
        <v>86</v>
      </c>
      <c r="E9956">
        <f t="shared" ca="1" si="258"/>
        <v>0.24821020448865383</v>
      </c>
      <c r="F9956">
        <v>0.6875</v>
      </c>
      <c r="G9956">
        <f>AVERAGE(F$2:F9956)</f>
        <v>18471.742482873971</v>
      </c>
    </row>
    <row r="9957" spans="1:7" x14ac:dyDescent="0.25">
      <c r="A9957" s="75" t="s">
        <v>22</v>
      </c>
      <c r="B9957">
        <v>4</v>
      </c>
      <c r="C9957" s="76" t="s">
        <v>87</v>
      </c>
      <c r="E9957">
        <f t="shared" ca="1" si="258"/>
        <v>0.5628324516618175</v>
      </c>
      <c r="F9957">
        <v>6.0820367751060818E-2</v>
      </c>
      <c r="G9957">
        <f>AVERAGE(F$2:F9957)</f>
        <v>18469.887151248571</v>
      </c>
    </row>
    <row r="9958" spans="1:7" x14ac:dyDescent="0.25">
      <c r="A9958" s="75" t="s">
        <v>22</v>
      </c>
      <c r="B9958">
        <v>4.7619047619047616E-2</v>
      </c>
      <c r="C9958" s="76" t="s">
        <v>88</v>
      </c>
      <c r="E9958">
        <f t="shared" ca="1" si="258"/>
        <v>0.43258018298517442</v>
      </c>
      <c r="F9958">
        <v>7.333333333333333</v>
      </c>
      <c r="G9958">
        <f>AVERAGE(F$2:F9958)</f>
        <v>18468.032922683953</v>
      </c>
    </row>
    <row r="9959" spans="1:7" x14ac:dyDescent="0.25">
      <c r="A9959" s="75" t="s">
        <v>22</v>
      </c>
      <c r="B9959">
        <v>0.75</v>
      </c>
      <c r="C9959" s="76" t="s">
        <v>89</v>
      </c>
      <c r="E9959">
        <f t="shared" ca="1" si="258"/>
        <v>0.79573541115392099</v>
      </c>
      <c r="F9959">
        <v>0</v>
      </c>
      <c r="G9959">
        <f>AVERAGE(F$2:F9959)</f>
        <v>18466.178330102844</v>
      </c>
    </row>
    <row r="9960" spans="1:7" x14ac:dyDescent="0.25">
      <c r="A9960" s="75" t="s">
        <v>22</v>
      </c>
      <c r="B9960">
        <v>0.76</v>
      </c>
      <c r="C9960" s="76" t="s">
        <v>90</v>
      </c>
      <c r="E9960">
        <f t="shared" ca="1" si="258"/>
        <v>0.27253571169002466</v>
      </c>
      <c r="F9960">
        <v>3.003003003003003E-3</v>
      </c>
      <c r="G9960">
        <f>AVERAGE(F$2:F9960)</f>
        <v>18464.324110268812</v>
      </c>
    </row>
    <row r="9961" spans="1:7" x14ac:dyDescent="0.25">
      <c r="B9961">
        <v>0.13636363636363635</v>
      </c>
      <c r="C9961" s="76" t="s">
        <v>81</v>
      </c>
      <c r="E9961">
        <f t="shared" ca="1" si="258"/>
        <v>0.67679984344393573</v>
      </c>
      <c r="F9961">
        <v>0</v>
      </c>
      <c r="G9961">
        <f>AVERAGE(F$2:F9961)</f>
        <v>18462.470262466577</v>
      </c>
    </row>
    <row r="9962" spans="1:7" x14ac:dyDescent="0.25">
      <c r="A9962" s="75" t="s">
        <v>23</v>
      </c>
      <c r="B9962">
        <v>0.5</v>
      </c>
      <c r="C9962" s="76" t="s">
        <v>82</v>
      </c>
      <c r="E9962">
        <f t="shared" ca="1" si="258"/>
        <v>0.91837700311274839</v>
      </c>
      <c r="F9962">
        <v>0.16666666666666666</v>
      </c>
      <c r="G9962">
        <f>AVERAGE(F$2:F9962)</f>
        <v>18460.616803617486</v>
      </c>
    </row>
    <row r="9963" spans="1:7" x14ac:dyDescent="0.25">
      <c r="A9963" s="75" t="s">
        <v>23</v>
      </c>
      <c r="B9963">
        <v>2.6363636363636362</v>
      </c>
      <c r="C9963" s="76" t="s">
        <v>83</v>
      </c>
      <c r="E9963">
        <f t="shared" ca="1" si="258"/>
        <v>0.60501742920536294</v>
      </c>
      <c r="F9963">
        <v>0.2</v>
      </c>
      <c r="G9963">
        <f>AVERAGE(F$2:F9963)</f>
        <v>18458.763720220213</v>
      </c>
    </row>
    <row r="9964" spans="1:7" x14ac:dyDescent="0.25">
      <c r="A9964" s="75" t="s">
        <v>23</v>
      </c>
      <c r="B9964">
        <v>2.3333333333333335</v>
      </c>
      <c r="C9964" s="76" t="s">
        <v>84</v>
      </c>
      <c r="E9964">
        <f t="shared" ca="1" si="258"/>
        <v>0.27554515073640795</v>
      </c>
      <c r="F9964">
        <v>9.090909090909087E-2</v>
      </c>
      <c r="G9964">
        <f>AVERAGE(F$2:F9964)</f>
        <v>18456.910997866391</v>
      </c>
    </row>
    <row r="9965" spans="1:7" x14ac:dyDescent="0.25">
      <c r="A9965" s="75" t="s">
        <v>23</v>
      </c>
      <c r="B9965">
        <v>0.9916666666666667</v>
      </c>
      <c r="C9965" s="76" t="s">
        <v>85</v>
      </c>
      <c r="E9965">
        <f t="shared" ca="1" si="258"/>
        <v>0.16202453988077614</v>
      </c>
      <c r="F9965">
        <v>0.5</v>
      </c>
      <c r="G9965">
        <f>AVERAGE(F$2:F9965)</f>
        <v>18455.058688452715</v>
      </c>
    </row>
    <row r="9966" spans="1:7" x14ac:dyDescent="0.25">
      <c r="A9966" s="75" t="s">
        <v>23</v>
      </c>
      <c r="B9966">
        <v>0.95694716242661448</v>
      </c>
      <c r="C9966" s="76" t="s">
        <v>86</v>
      </c>
      <c r="E9966">
        <f t="shared" ca="1" si="258"/>
        <v>0.98269802869890133</v>
      </c>
      <c r="F9966">
        <v>5.2608695652173916</v>
      </c>
      <c r="G9966">
        <f>AVERAGE(F$2:F9966)</f>
        <v>18453.207228561205</v>
      </c>
    </row>
    <row r="9967" spans="1:7" x14ac:dyDescent="0.25">
      <c r="A9967" s="75" t="s">
        <v>23</v>
      </c>
      <c r="B9967">
        <v>1.5</v>
      </c>
      <c r="C9967" s="76" t="s">
        <v>87</v>
      </c>
      <c r="E9967">
        <f t="shared" ca="1" si="258"/>
        <v>0.87119958143979659</v>
      </c>
      <c r="F9967">
        <v>0.11940298507462686</v>
      </c>
      <c r="G9967">
        <f>AVERAGE(F$2:F9967)</f>
        <v>18451.355624324242</v>
      </c>
    </row>
    <row r="9968" spans="1:7" x14ac:dyDescent="0.25">
      <c r="A9968" s="75" t="s">
        <v>23</v>
      </c>
      <c r="B9968">
        <v>0.42857142857142855</v>
      </c>
      <c r="C9968" s="76" t="s">
        <v>88</v>
      </c>
      <c r="E9968">
        <f t="shared" ca="1" si="258"/>
        <v>0.42235251840867072</v>
      </c>
      <c r="F9968">
        <v>0.1111111111111111</v>
      </c>
      <c r="G9968">
        <f>AVERAGE(F$2:F9968)</f>
        <v>18449.504390802296</v>
      </c>
    </row>
    <row r="9969" spans="1:7" x14ac:dyDescent="0.25">
      <c r="A9969" s="75" t="s">
        <v>23</v>
      </c>
      <c r="B9969">
        <v>0.9</v>
      </c>
      <c r="C9969" s="76" t="s">
        <v>89</v>
      </c>
      <c r="E9969">
        <f t="shared" ca="1" si="258"/>
        <v>0.63651691590072879</v>
      </c>
      <c r="F9969">
        <v>0.86274509803921573</v>
      </c>
      <c r="G9969">
        <f>AVERAGE(F$2:F9969)</f>
        <v>18447.653604120344</v>
      </c>
    </row>
    <row r="9970" spans="1:7" x14ac:dyDescent="0.25">
      <c r="A9970" s="75" t="s">
        <v>23</v>
      </c>
      <c r="B9970">
        <v>0.98</v>
      </c>
      <c r="C9970" s="76" t="s">
        <v>90</v>
      </c>
      <c r="E9970">
        <f t="shared" ca="1" si="258"/>
        <v>0.34894273596120773</v>
      </c>
      <c r="F9970">
        <v>0.96265560165975106</v>
      </c>
      <c r="G9970">
        <f>AVERAGE(F$2:F9970)</f>
        <v>18445.803198768903</v>
      </c>
    </row>
    <row r="9971" spans="1:7" x14ac:dyDescent="0.25">
      <c r="B9971">
        <v>10.363636363636363</v>
      </c>
      <c r="C9971" s="76" t="s">
        <v>81</v>
      </c>
      <c r="E9971">
        <f t="shared" ca="1" si="258"/>
        <v>0.51866430476657122</v>
      </c>
      <c r="F9971">
        <v>0.52516619183285851</v>
      </c>
      <c r="G9971">
        <f>AVERAGE(F$2:F9971)</f>
        <v>18443.953120731534</v>
      </c>
    </row>
    <row r="9972" spans="1:7" x14ac:dyDescent="0.25">
      <c r="A9972" s="75" t="s">
        <v>24</v>
      </c>
      <c r="B9972">
        <v>0.65</v>
      </c>
      <c r="C9972" s="76" t="s">
        <v>82</v>
      </c>
      <c r="E9972">
        <f t="shared" ca="1" si="258"/>
        <v>0.11758706633334781</v>
      </c>
      <c r="F9972">
        <v>0.6</v>
      </c>
      <c r="G9972">
        <f>AVERAGE(F$2:F9972)</f>
        <v>18442.103421291082</v>
      </c>
    </row>
    <row r="9973" spans="1:7" x14ac:dyDescent="0.25">
      <c r="A9973" s="75" t="s">
        <v>24</v>
      </c>
      <c r="B9973">
        <v>4.4545454545454541</v>
      </c>
      <c r="C9973" s="76" t="s">
        <v>83</v>
      </c>
      <c r="E9973">
        <f t="shared" ca="1" si="258"/>
        <v>0.458030925297091</v>
      </c>
      <c r="F9973">
        <v>0.5</v>
      </c>
      <c r="G9973">
        <f>AVERAGE(F$2:F9973)</f>
        <v>18440.254082801181</v>
      </c>
    </row>
    <row r="9974" spans="1:7" x14ac:dyDescent="0.25">
      <c r="A9974" s="75" t="s">
        <v>24</v>
      </c>
      <c r="B9974">
        <v>0.33333333333333331</v>
      </c>
      <c r="C9974" s="76" t="s">
        <v>84</v>
      </c>
      <c r="E9974">
        <f t="shared" ca="1" si="258"/>
        <v>2.6788335851317124E-2</v>
      </c>
      <c r="F9974">
        <v>0.90476190476190477</v>
      </c>
      <c r="G9974">
        <f>AVERAGE(F$2:F9974)</f>
        <v>18438.405155766097</v>
      </c>
    </row>
    <row r="9975" spans="1:7" x14ac:dyDescent="0.25">
      <c r="A9975" s="75" t="s">
        <v>24</v>
      </c>
      <c r="B9975">
        <v>26.777777777777779</v>
      </c>
      <c r="C9975" s="76" t="s">
        <v>85</v>
      </c>
      <c r="E9975">
        <f t="shared" ca="1" si="258"/>
        <v>0.56536607363643632</v>
      </c>
      <c r="F9975">
        <v>0.83333333333333337</v>
      </c>
      <c r="G9975">
        <f>AVERAGE(F$2:F9975)</f>
        <v>18436.556592318891</v>
      </c>
    </row>
    <row r="9976" spans="1:7" x14ac:dyDescent="0.25">
      <c r="A9976" s="75" t="s">
        <v>24</v>
      </c>
      <c r="B9976">
        <v>0.80430528375733856</v>
      </c>
      <c r="C9976" s="76" t="s">
        <v>86</v>
      </c>
      <c r="E9976">
        <f t="shared" ca="1" si="258"/>
        <v>1.9373719451209248E-2</v>
      </c>
      <c r="F9976">
        <v>1.5952380952380951</v>
      </c>
      <c r="G9976">
        <f>AVERAGE(F$2:F9976)</f>
        <v>18434.708475892403</v>
      </c>
    </row>
    <row r="9977" spans="1:7" x14ac:dyDescent="0.25">
      <c r="A9977" s="75" t="s">
        <v>24</v>
      </c>
      <c r="B9977">
        <v>0.66666666666666663</v>
      </c>
      <c r="C9977" s="76" t="s">
        <v>87</v>
      </c>
      <c r="E9977">
        <f t="shared" ca="1" si="258"/>
        <v>0.90543194920544312</v>
      </c>
      <c r="F9977">
        <v>0.22299922299922295</v>
      </c>
      <c r="G9977">
        <f>AVERAGE(F$2:F9977)</f>
        <v>18432.860592424411</v>
      </c>
    </row>
    <row r="9978" spans="1:7" x14ac:dyDescent="0.25">
      <c r="A9978" s="75" t="s">
        <v>24</v>
      </c>
      <c r="B9978">
        <v>0.66666666666666663</v>
      </c>
      <c r="C9978" s="76" t="s">
        <v>88</v>
      </c>
      <c r="E9978">
        <f t="shared" ca="1" si="258"/>
        <v>0.52097809857857658</v>
      </c>
      <c r="F9978">
        <v>1.2666666666666668</v>
      </c>
      <c r="G9978">
        <f>AVERAGE(F$2:F9978)</f>
        <v>18431.013183992443</v>
      </c>
    </row>
    <row r="9979" spans="1:7" x14ac:dyDescent="0.25">
      <c r="A9979" s="75" t="s">
        <v>24</v>
      </c>
      <c r="B9979">
        <v>0</v>
      </c>
      <c r="C9979" s="76" t="s">
        <v>89</v>
      </c>
      <c r="E9979">
        <f t="shared" ca="1" si="258"/>
        <v>0.8252683560800077</v>
      </c>
      <c r="F9979">
        <v>0.1596638655462185</v>
      </c>
      <c r="G9979">
        <f>AVERAGE(F$2:F9979)</f>
        <v>18429.166034912454</v>
      </c>
    </row>
    <row r="9980" spans="1:7" x14ac:dyDescent="0.25">
      <c r="A9980" s="75" t="s">
        <v>24</v>
      </c>
      <c r="B9980">
        <v>0.84</v>
      </c>
      <c r="C9980" s="76" t="s">
        <v>90</v>
      </c>
      <c r="E9980">
        <f t="shared" ca="1" si="258"/>
        <v>6.5042814548911587E-2</v>
      </c>
      <c r="F9980">
        <v>0.17808219178082191</v>
      </c>
      <c r="G9980">
        <f>AVERAGE(F$2:F9980)</f>
        <v>18427.319257885425</v>
      </c>
    </row>
    <row r="9981" spans="1:7" x14ac:dyDescent="0.25">
      <c r="B9981">
        <v>0.54545454545454541</v>
      </c>
      <c r="C9981" s="76" t="s">
        <v>81</v>
      </c>
      <c r="E9981">
        <f t="shared" ca="1" si="258"/>
        <v>0.71132432385318989</v>
      </c>
      <c r="F9981">
        <v>0.93333333333333335</v>
      </c>
      <c r="G9981">
        <f>AVERAGE(F$2:F9981)</f>
        <v>18425.47292663046</v>
      </c>
    </row>
    <row r="9982" spans="1:7" x14ac:dyDescent="0.25">
      <c r="A9982" s="75" t="s">
        <v>25</v>
      </c>
      <c r="B9982">
        <v>0.25</v>
      </c>
      <c r="C9982" s="76" t="s">
        <v>82</v>
      </c>
      <c r="E9982">
        <f t="shared" ca="1" si="258"/>
        <v>0.41090555606645462</v>
      </c>
      <c r="F9982">
        <v>9.0909090909090912E-2</v>
      </c>
      <c r="G9982">
        <f>AVERAGE(F$2:F9982)</f>
        <v>18423.626880941902</v>
      </c>
    </row>
    <row r="9983" spans="1:7" x14ac:dyDescent="0.25">
      <c r="A9983" s="75" t="s">
        <v>25</v>
      </c>
      <c r="B9983">
        <v>0.96363636363636362</v>
      </c>
      <c r="C9983" s="76" t="s">
        <v>83</v>
      </c>
      <c r="E9983">
        <f t="shared" ca="1" si="258"/>
        <v>0.80756575712524137</v>
      </c>
      <c r="F9983">
        <v>0.11290322580645161</v>
      </c>
      <c r="G9983">
        <f>AVERAGE(F$2:F9983)</f>
        <v>18421.781207331631</v>
      </c>
    </row>
    <row r="9984" spans="1:7" x14ac:dyDescent="0.25">
      <c r="A9984" s="75" t="s">
        <v>25</v>
      </c>
      <c r="B9984">
        <v>82.333333333333329</v>
      </c>
      <c r="C9984" s="76" t="s">
        <v>84</v>
      </c>
      <c r="E9984">
        <f t="shared" ca="1" si="258"/>
        <v>0.70847301592419742</v>
      </c>
      <c r="F9984">
        <v>0.5</v>
      </c>
      <c r="G9984">
        <f>AVERAGE(F$2:F9984)</f>
        <v>18419.935942260276</v>
      </c>
    </row>
    <row r="9985" spans="1:7" x14ac:dyDescent="0.25">
      <c r="A9985" s="75" t="s">
        <v>25</v>
      </c>
      <c r="B9985">
        <v>0.97222222222222221</v>
      </c>
      <c r="C9985" s="76" t="s">
        <v>85</v>
      </c>
      <c r="E9985">
        <f t="shared" ca="1" si="258"/>
        <v>0.73256176630577197</v>
      </c>
      <c r="F9985">
        <v>0.4863013698630137</v>
      </c>
      <c r="G9985">
        <f>AVERAGE(F$2:F9985)</f>
        <v>18418.091045461308</v>
      </c>
    </row>
    <row r="9986" spans="1:7" x14ac:dyDescent="0.25">
      <c r="A9986" s="75" t="s">
        <v>25</v>
      </c>
      <c r="B9986">
        <v>2.1526418786692758E-2</v>
      </c>
      <c r="C9986" s="76" t="s">
        <v>86</v>
      </c>
      <c r="E9986">
        <f t="shared" ref="E9986:E10049" ca="1" si="259">RAND()</f>
        <v>0.88604476573627922</v>
      </c>
      <c r="F9986">
        <v>0.93650793650793651</v>
      </c>
      <c r="G9986">
        <f>AVERAGE(F$2:F9986)</f>
        <v>18416.24656328429</v>
      </c>
    </row>
    <row r="9987" spans="1:7" x14ac:dyDescent="0.25">
      <c r="A9987" s="75" t="s">
        <v>25</v>
      </c>
      <c r="B9987">
        <v>0.99666666666666659</v>
      </c>
      <c r="C9987" s="76" t="s">
        <v>87</v>
      </c>
      <c r="E9987">
        <f t="shared" ca="1" si="259"/>
        <v>0.11635754583280467</v>
      </c>
      <c r="F9987">
        <v>0.18446601941747573</v>
      </c>
      <c r="G9987">
        <f>AVERAGE(F$2:F9987)</f>
        <v>18414.402375211263</v>
      </c>
    </row>
    <row r="9988" spans="1:7" x14ac:dyDescent="0.25">
      <c r="A9988" s="75" t="s">
        <v>25</v>
      </c>
      <c r="B9988">
        <v>0.90476190476190477</v>
      </c>
      <c r="C9988" s="76" t="s">
        <v>88</v>
      </c>
      <c r="E9988">
        <f t="shared" ca="1" si="259"/>
        <v>0.35846628042350737</v>
      </c>
      <c r="F9988">
        <v>1.3637686431429612</v>
      </c>
      <c r="G9988">
        <f>AVERAGE(F$2:F9988)</f>
        <v>18412.558674539734</v>
      </c>
    </row>
    <row r="9989" spans="1:7" x14ac:dyDescent="0.25">
      <c r="A9989" s="75" t="s">
        <v>25</v>
      </c>
      <c r="B9989">
        <v>0.5</v>
      </c>
      <c r="C9989" s="76" t="s">
        <v>89</v>
      </c>
      <c r="E9989">
        <f t="shared" ca="1" si="259"/>
        <v>0.48663947195310042</v>
      </c>
      <c r="F9989">
        <v>0</v>
      </c>
      <c r="G9989">
        <f>AVERAGE(F$2:F9989)</f>
        <v>18410.715206510646</v>
      </c>
    </row>
    <row r="9990" spans="1:7" x14ac:dyDescent="0.25">
      <c r="A9990" s="75" t="s">
        <v>25</v>
      </c>
      <c r="B9990">
        <v>0.6</v>
      </c>
      <c r="C9990" s="76" t="s">
        <v>90</v>
      </c>
      <c r="E9990">
        <f t="shared" ca="1" si="259"/>
        <v>0.94585644548043213</v>
      </c>
      <c r="F9990">
        <v>0.16177703269069571</v>
      </c>
      <c r="G9990">
        <f>AVERAGE(F$2:F9990)</f>
        <v>18408.872123776688</v>
      </c>
    </row>
    <row r="9991" spans="1:7" x14ac:dyDescent="0.25">
      <c r="B9991">
        <v>21.727272727272727</v>
      </c>
      <c r="C9991" s="76" t="s">
        <v>81</v>
      </c>
      <c r="E9991">
        <f t="shared" ca="1" si="259"/>
        <v>0.52831330349351602</v>
      </c>
      <c r="F9991">
        <v>0.47058823529411764</v>
      </c>
      <c r="G9991">
        <f>AVERAGE(F$2:F9991)</f>
        <v>18407.029440940296</v>
      </c>
    </row>
    <row r="9992" spans="1:7" x14ac:dyDescent="0.25">
      <c r="A9992" s="75" t="s">
        <v>26</v>
      </c>
      <c r="B9992">
        <v>0.6</v>
      </c>
      <c r="C9992" s="76" t="s">
        <v>82</v>
      </c>
      <c r="E9992">
        <f t="shared" ca="1" si="259"/>
        <v>0.67356703135176044</v>
      </c>
      <c r="F9992">
        <v>0.8936170212765957</v>
      </c>
      <c r="G9992">
        <f>AVERAGE(F$2:F9992)</f>
        <v>18405.187169313442</v>
      </c>
    </row>
    <row r="9993" spans="1:7" x14ac:dyDescent="0.25">
      <c r="A9993" s="75" t="s">
        <v>26</v>
      </c>
      <c r="B9993">
        <v>4.4545454545454541</v>
      </c>
      <c r="C9993" s="76" t="s">
        <v>83</v>
      </c>
      <c r="E9993">
        <f t="shared" ca="1" si="259"/>
        <v>0.23829325641044874</v>
      </c>
      <c r="F9993">
        <v>0.1111111111111111</v>
      </c>
      <c r="G9993">
        <f>AVERAGE(F$2:F9993)</f>
        <v>18403.345188122668</v>
      </c>
    </row>
    <row r="9994" spans="1:7" x14ac:dyDescent="0.25">
      <c r="A9994" s="75" t="s">
        <v>26</v>
      </c>
      <c r="B9994">
        <v>0.91666666666666663</v>
      </c>
      <c r="C9994" s="76" t="s">
        <v>84</v>
      </c>
      <c r="E9994">
        <f t="shared" ca="1" si="259"/>
        <v>0.60922259977054549</v>
      </c>
      <c r="F9994">
        <v>39</v>
      </c>
      <c r="G9994">
        <f>AVERAGE(F$2:F9994)</f>
        <v>18401.507467199212</v>
      </c>
    </row>
    <row r="9995" spans="1:7" x14ac:dyDescent="0.25">
      <c r="A9995" s="75" t="s">
        <v>26</v>
      </c>
      <c r="B9995">
        <v>26.777777777777779</v>
      </c>
      <c r="C9995" s="76" t="s">
        <v>85</v>
      </c>
      <c r="E9995">
        <f t="shared" ca="1" si="259"/>
        <v>0.99560959193631149</v>
      </c>
      <c r="F9995">
        <v>9.9009900990099098E-3</v>
      </c>
      <c r="G9995">
        <f>AVERAGE(F$2:F9995)</f>
        <v>18399.666212689885</v>
      </c>
    </row>
    <row r="9996" spans="1:7" x14ac:dyDescent="0.25">
      <c r="A9996" s="75" t="s">
        <v>26</v>
      </c>
      <c r="B9996">
        <v>0.60861056751467713</v>
      </c>
      <c r="C9996" s="76" t="s">
        <v>86</v>
      </c>
      <c r="E9996">
        <f t="shared" ca="1" si="259"/>
        <v>0.59273758865329618</v>
      </c>
      <c r="F9996">
        <v>0.33333333333333331</v>
      </c>
      <c r="G9996">
        <f>AVERAGE(F$2:F9996)</f>
        <v>18397.825358975093</v>
      </c>
    </row>
    <row r="9997" spans="1:7" x14ac:dyDescent="0.25">
      <c r="A9997" s="75" t="s">
        <v>26</v>
      </c>
      <c r="B9997">
        <v>0.33333333333333331</v>
      </c>
      <c r="C9997" s="76" t="s">
        <v>87</v>
      </c>
      <c r="E9997">
        <f t="shared" ca="1" si="259"/>
        <v>0.93201324141741049</v>
      </c>
      <c r="F9997">
        <v>0.10389610389610388</v>
      </c>
      <c r="G9997">
        <f>AVERAGE(F$2:F9997)</f>
        <v>18395.984850625464</v>
      </c>
    </row>
    <row r="9998" spans="1:7" x14ac:dyDescent="0.25">
      <c r="A9998" s="75" t="s">
        <v>26</v>
      </c>
      <c r="B9998">
        <v>0.42857142857142855</v>
      </c>
      <c r="C9998" s="76" t="s">
        <v>88</v>
      </c>
      <c r="E9998">
        <f t="shared" ca="1" si="259"/>
        <v>0.9512683365824558</v>
      </c>
      <c r="F9998">
        <v>2.0720628763907303E-2</v>
      </c>
      <c r="G9998">
        <f>AVERAGE(F$2:F9998)</f>
        <v>18394.144702167931</v>
      </c>
    </row>
    <row r="9999" spans="1:7" x14ac:dyDescent="0.25">
      <c r="A9999" s="75" t="s">
        <v>26</v>
      </c>
      <c r="B9999">
        <v>0.5</v>
      </c>
      <c r="C9999" s="76" t="s">
        <v>89</v>
      </c>
      <c r="E9999">
        <f t="shared" ca="1" si="259"/>
        <v>0.96263713751726754</v>
      </c>
      <c r="F9999">
        <v>0.92307692307692302</v>
      </c>
      <c r="G9999">
        <f>AVERAGE(F$2:F9999)</f>
        <v>18392.305012067383</v>
      </c>
    </row>
    <row r="10000" spans="1:7" x14ac:dyDescent="0.25">
      <c r="A10000" s="75" t="s">
        <v>26</v>
      </c>
      <c r="B10000">
        <v>0.88</v>
      </c>
      <c r="C10000" s="76" t="s">
        <v>90</v>
      </c>
      <c r="E10000">
        <f t="shared" ca="1" si="259"/>
        <v>0.35332679679308099</v>
      </c>
      <c r="F10000">
        <v>82.333333333333329</v>
      </c>
      <c r="G10000">
        <f>AVERAGE(F$2:F10000)</f>
        <v>18390.473831781484</v>
      </c>
    </row>
    <row r="10001" spans="1:7" x14ac:dyDescent="0.25">
      <c r="B10001">
        <v>9.0909090909090912E-2</v>
      </c>
      <c r="C10001" s="76" t="s">
        <v>81</v>
      </c>
      <c r="E10001">
        <f t="shared" ca="1" si="259"/>
        <v>0.19877490026406452</v>
      </c>
      <c r="F10001">
        <v>0.92470194519974902</v>
      </c>
      <c r="G10001">
        <f>AVERAGE(F$2:F10001)</f>
        <v>18388.634876868502</v>
      </c>
    </row>
    <row r="10002" spans="1:7" x14ac:dyDescent="0.25">
      <c r="A10002" s="75" t="s">
        <v>27</v>
      </c>
      <c r="B10002">
        <v>0.9</v>
      </c>
      <c r="C10002" s="76" t="s">
        <v>82</v>
      </c>
      <c r="E10002">
        <f t="shared" ca="1" si="259"/>
        <v>5.276870980571724E-4</v>
      </c>
      <c r="F10002">
        <v>0.78260869565217395</v>
      </c>
      <c r="G10002">
        <f>AVERAGE(F$2:F10002)</f>
        <v>18386.79627550182</v>
      </c>
    </row>
    <row r="10003" spans="1:7" x14ac:dyDescent="0.25">
      <c r="A10003" s="75" t="s">
        <v>27</v>
      </c>
      <c r="B10003">
        <v>9.0909090909090912E-2</v>
      </c>
      <c r="C10003" s="76" t="s">
        <v>83</v>
      </c>
      <c r="E10003">
        <f t="shared" ca="1" si="259"/>
        <v>0.61916660986863259</v>
      </c>
      <c r="F10003">
        <v>0.38775510204081631</v>
      </c>
      <c r="G10003">
        <f>AVERAGE(F$2:F10003)</f>
        <v>18384.958002304418</v>
      </c>
    </row>
    <row r="10004" spans="1:7" x14ac:dyDescent="0.25">
      <c r="A10004" s="75" t="s">
        <v>27</v>
      </c>
      <c r="B10004">
        <v>0.58333333333333337</v>
      </c>
      <c r="C10004" s="76" t="s">
        <v>84</v>
      </c>
      <c r="E10004">
        <f t="shared" ca="1" si="259"/>
        <v>0.83182231147532926</v>
      </c>
      <c r="F10004">
        <v>0.44444444444444442</v>
      </c>
      <c r="G10004">
        <f>AVERAGE(F$2:F10004)</f>
        <v>18383.12010231863</v>
      </c>
    </row>
    <row r="10005" spans="1:7" x14ac:dyDescent="0.25">
      <c r="A10005" s="75" t="s">
        <v>27</v>
      </c>
      <c r="B10005">
        <v>26.777777777777779</v>
      </c>
      <c r="C10005" s="76" t="s">
        <v>85</v>
      </c>
      <c r="E10005">
        <f t="shared" ca="1" si="259"/>
        <v>0.90893486316507743</v>
      </c>
      <c r="F10005">
        <v>0.8214285714285714</v>
      </c>
      <c r="G10005">
        <f>AVERAGE(F$2:F10005)</f>
        <v>18381.2826074492</v>
      </c>
    </row>
    <row r="10006" spans="1:7" x14ac:dyDescent="0.25">
      <c r="A10006" s="75" t="s">
        <v>27</v>
      </c>
      <c r="B10006">
        <v>0.2172211350293542</v>
      </c>
      <c r="C10006" s="76" t="s">
        <v>86</v>
      </c>
      <c r="E10006">
        <f t="shared" ca="1" si="259"/>
        <v>0.93172315579517684</v>
      </c>
      <c r="F10006">
        <v>1.0101010101010065E-2</v>
      </c>
      <c r="G10006">
        <f>AVERAGE(F$2:F10006)</f>
        <v>18379.445398802884</v>
      </c>
    </row>
    <row r="10007" spans="1:7" x14ac:dyDescent="0.25">
      <c r="A10007" s="75" t="s">
        <v>27</v>
      </c>
      <c r="B10007">
        <v>1.5</v>
      </c>
      <c r="C10007" s="76" t="s">
        <v>87</v>
      </c>
      <c r="E10007">
        <f t="shared" ca="1" si="259"/>
        <v>0.28909750748115659</v>
      </c>
      <c r="F10007">
        <v>0.25</v>
      </c>
      <c r="G10007">
        <f>AVERAGE(F$2:F10007)</f>
        <v>18377.60858135347</v>
      </c>
    </row>
    <row r="10008" spans="1:7" x14ac:dyDescent="0.25">
      <c r="A10008" s="75" t="s">
        <v>27</v>
      </c>
      <c r="B10008">
        <v>4.7619047619047616E-2</v>
      </c>
      <c r="C10008" s="76" t="s">
        <v>88</v>
      </c>
      <c r="E10008">
        <f t="shared" ca="1" si="259"/>
        <v>0.10487952033805115</v>
      </c>
      <c r="F10008">
        <v>0.31818181818181818</v>
      </c>
      <c r="G10008">
        <f>AVERAGE(F$2:F10008)</f>
        <v>18375.772137823988</v>
      </c>
    </row>
    <row r="10009" spans="1:7" x14ac:dyDescent="0.25">
      <c r="A10009" s="75" t="s">
        <v>27</v>
      </c>
      <c r="B10009">
        <v>0.5</v>
      </c>
      <c r="C10009" s="76" t="s">
        <v>89</v>
      </c>
      <c r="E10009">
        <f t="shared" ca="1" si="259"/>
        <v>0.89798019062776036</v>
      </c>
      <c r="F10009">
        <v>0</v>
      </c>
      <c r="G10009">
        <f>AVERAGE(F$2:F10009)</f>
        <v>18373.936029496868</v>
      </c>
    </row>
    <row r="10010" spans="1:7" x14ac:dyDescent="0.25">
      <c r="A10010" s="75" t="s">
        <v>27</v>
      </c>
      <c r="B10010">
        <v>0.4</v>
      </c>
      <c r="C10010" s="76" t="s">
        <v>90</v>
      </c>
      <c r="E10010">
        <f t="shared" ca="1" si="259"/>
        <v>0.18825047469382761</v>
      </c>
      <c r="F10010">
        <v>0.14285714285714285</v>
      </c>
      <c r="G10010">
        <f>AVERAGE(F$2:F10010)</f>
        <v>18372.100302334078</v>
      </c>
    </row>
    <row r="10011" spans="1:7" x14ac:dyDescent="0.25">
      <c r="B10011">
        <v>0.13636363636363635</v>
      </c>
      <c r="C10011" s="76" t="s">
        <v>81</v>
      </c>
      <c r="E10011">
        <f t="shared" ca="1" si="259"/>
        <v>0.78851343915632588</v>
      </c>
      <c r="F10011">
        <v>0.2857142857142857</v>
      </c>
      <c r="G10011">
        <f>AVERAGE(F$2:F10011)</f>
        <v>18370.264956221385</v>
      </c>
    </row>
    <row r="10012" spans="1:7" x14ac:dyDescent="0.25">
      <c r="A10012" s="75" t="s">
        <v>28</v>
      </c>
      <c r="B10012">
        <v>0.8</v>
      </c>
      <c r="C10012" s="76" t="s">
        <v>82</v>
      </c>
      <c r="E10012">
        <f t="shared" ca="1" si="259"/>
        <v>0.27019175489002178</v>
      </c>
      <c r="F10012">
        <v>6.7220077220077226</v>
      </c>
      <c r="G10012">
        <f>AVERAGE(F$2:F10012)</f>
        <v>18368.430619696712</v>
      </c>
    </row>
    <row r="10013" spans="1:7" x14ac:dyDescent="0.25">
      <c r="A10013" s="75" t="s">
        <v>28</v>
      </c>
      <c r="B10013">
        <v>0.36363636363636365</v>
      </c>
      <c r="C10013" s="76" t="s">
        <v>83</v>
      </c>
      <c r="E10013">
        <f t="shared" ca="1" si="259"/>
        <v>6.1736502984518049E-2</v>
      </c>
      <c r="F10013">
        <v>0</v>
      </c>
      <c r="G10013">
        <f>AVERAGE(F$2:F10013)</f>
        <v>18366.595978204536</v>
      </c>
    </row>
    <row r="10014" spans="1:7" x14ac:dyDescent="0.25">
      <c r="A10014" s="75" t="s">
        <v>28</v>
      </c>
      <c r="B10014">
        <v>0.16666666666666666</v>
      </c>
      <c r="C10014" s="76" t="s">
        <v>84</v>
      </c>
      <c r="E10014">
        <f t="shared" ca="1" si="259"/>
        <v>0.19864184589309464</v>
      </c>
      <c r="F10014">
        <v>0.27272727272727271</v>
      </c>
      <c r="G10014">
        <f>AVERAGE(F$2:F10014)</f>
        <v>18364.761730401588</v>
      </c>
    </row>
    <row r="10015" spans="1:7" x14ac:dyDescent="0.25">
      <c r="A10015" s="75" t="s">
        <v>28</v>
      </c>
      <c r="B10015">
        <v>0.16666666666666666</v>
      </c>
      <c r="C10015" s="76" t="s">
        <v>85</v>
      </c>
      <c r="E10015">
        <f t="shared" ca="1" si="259"/>
        <v>0.97734310842580174</v>
      </c>
      <c r="F10015">
        <v>0.62962962962962965</v>
      </c>
      <c r="G10015">
        <f>AVERAGE(F$2:F10015)</f>
        <v>18362.927884575667</v>
      </c>
    </row>
    <row r="10016" spans="1:7" x14ac:dyDescent="0.25">
      <c r="A10016" s="75" t="s">
        <v>28</v>
      </c>
      <c r="B10016">
        <v>0.60861056751467713</v>
      </c>
      <c r="C10016" s="76" t="s">
        <v>86</v>
      </c>
      <c r="E10016">
        <f t="shared" ca="1" si="259"/>
        <v>0.99363258047514924</v>
      </c>
      <c r="F10016">
        <v>2.9126213592233035E-2</v>
      </c>
      <c r="G10016">
        <f>AVERAGE(F$2:F10016)</f>
        <v>18361.09434500918</v>
      </c>
    </row>
    <row r="10017" spans="1:7" x14ac:dyDescent="0.25">
      <c r="A10017" s="75" t="s">
        <v>28</v>
      </c>
      <c r="B10017">
        <v>1</v>
      </c>
      <c r="C10017" s="76" t="s">
        <v>87</v>
      </c>
      <c r="E10017">
        <f t="shared" ca="1" si="259"/>
        <v>0.17555404248554862</v>
      </c>
      <c r="F10017">
        <v>0.88235294117647056</v>
      </c>
      <c r="G10017">
        <f>AVERAGE(F$2:F10017)</f>
        <v>18359.261256751186</v>
      </c>
    </row>
    <row r="10018" spans="1:7" x14ac:dyDescent="0.25">
      <c r="A10018" s="75" t="s">
        <v>28</v>
      </c>
      <c r="B10018">
        <v>0.19047619047619047</v>
      </c>
      <c r="C10018" s="76" t="s">
        <v>88</v>
      </c>
      <c r="E10018">
        <f t="shared" ca="1" si="259"/>
        <v>0.7667706729932382</v>
      </c>
      <c r="F10018">
        <v>0.81818181818181823</v>
      </c>
      <c r="G10018">
        <f>AVERAGE(F$2:F10018)</f>
        <v>18357.42852808243</v>
      </c>
    </row>
    <row r="10019" spans="1:7" x14ac:dyDescent="0.25">
      <c r="A10019" s="75" t="s">
        <v>28</v>
      </c>
      <c r="B10019">
        <v>0.5</v>
      </c>
      <c r="C10019" s="76" t="s">
        <v>89</v>
      </c>
      <c r="E10019">
        <f t="shared" ca="1" si="259"/>
        <v>0.68752639440214447</v>
      </c>
      <c r="F10019">
        <v>0.17404129793510328</v>
      </c>
      <c r="G10019">
        <f>AVERAGE(F$2:F10019)</f>
        <v>18355.596101002495</v>
      </c>
    </row>
    <row r="10020" spans="1:7" x14ac:dyDescent="0.25">
      <c r="A10020" s="75" t="s">
        <v>28</v>
      </c>
      <c r="B10020">
        <v>0.2</v>
      </c>
      <c r="C10020" s="76" t="s">
        <v>90</v>
      </c>
      <c r="E10020">
        <f t="shared" ca="1" si="259"/>
        <v>0.96441442194729665</v>
      </c>
      <c r="F10020">
        <v>0.57746478873239437</v>
      </c>
      <c r="G10020">
        <f>AVERAGE(F$2:F10020)</f>
        <v>18353.764079978821</v>
      </c>
    </row>
    <row r="10021" spans="1:7" x14ac:dyDescent="0.25">
      <c r="B10021">
        <v>158.09090909090909</v>
      </c>
      <c r="C10021" s="76" t="s">
        <v>81</v>
      </c>
      <c r="E10021">
        <f t="shared" ca="1" si="259"/>
        <v>0.82457426799042755</v>
      </c>
      <c r="F10021">
        <v>0.3</v>
      </c>
      <c r="G10021">
        <f>AVERAGE(F$2:F10021)</f>
        <v>18351.932396936907</v>
      </c>
    </row>
    <row r="10022" spans="1:7" x14ac:dyDescent="0.25">
      <c r="A10022" s="75" t="s">
        <v>29</v>
      </c>
      <c r="B10022">
        <v>0.75</v>
      </c>
      <c r="C10022" s="76" t="s">
        <v>82</v>
      </c>
      <c r="E10022">
        <f t="shared" ca="1" si="259"/>
        <v>0.57213428480743955</v>
      </c>
      <c r="F10022">
        <v>7.333333333333333</v>
      </c>
      <c r="G10022">
        <f>AVERAGE(F$2:F10022)</f>
        <v>18350.101781323337</v>
      </c>
    </row>
    <row r="10023" spans="1:7" x14ac:dyDescent="0.25">
      <c r="A10023" s="75" t="s">
        <v>29</v>
      </c>
      <c r="B10023">
        <v>0.63636363636363635</v>
      </c>
      <c r="C10023" s="76" t="s">
        <v>83</v>
      </c>
      <c r="E10023">
        <f t="shared" ca="1" si="259"/>
        <v>0.31983827027306777</v>
      </c>
      <c r="F10023">
        <v>0.4310998735777497</v>
      </c>
      <c r="G10023">
        <f>AVERAGE(F$2:F10023)</f>
        <v>18348.270842320995</v>
      </c>
    </row>
    <row r="10024" spans="1:7" x14ac:dyDescent="0.25">
      <c r="A10024" s="75" t="s">
        <v>29</v>
      </c>
      <c r="B10024">
        <v>0.75</v>
      </c>
      <c r="C10024" s="76" t="s">
        <v>84</v>
      </c>
      <c r="E10024">
        <f t="shared" ca="1" si="259"/>
        <v>0.25447073428168543</v>
      </c>
      <c r="F10024">
        <v>0.67224080267558506</v>
      </c>
      <c r="G10024">
        <f>AVERAGE(F$2:F10024)</f>
        <v>18346.440292724914</v>
      </c>
    </row>
    <row r="10025" spans="1:7" x14ac:dyDescent="0.25">
      <c r="A10025" s="75" t="s">
        <v>29</v>
      </c>
      <c r="B10025">
        <v>7.333333333333333</v>
      </c>
      <c r="C10025" s="76" t="s">
        <v>85</v>
      </c>
      <c r="E10025">
        <f t="shared" ca="1" si="259"/>
        <v>0.52051566313318409</v>
      </c>
      <c r="F10025">
        <v>0.42363112391930841</v>
      </c>
      <c r="G10025">
        <f>AVERAGE(F$2:F10025)</f>
        <v>18344.610083560747</v>
      </c>
    </row>
    <row r="10026" spans="1:7" x14ac:dyDescent="0.25">
      <c r="A10026" s="75" t="s">
        <v>29</v>
      </c>
      <c r="B10026">
        <v>0.51076320939334641</v>
      </c>
      <c r="C10026" s="76" t="s">
        <v>86</v>
      </c>
      <c r="E10026">
        <f t="shared" ca="1" si="259"/>
        <v>0.31314325855992353</v>
      </c>
      <c r="F10026">
        <v>0.91891891891891897</v>
      </c>
      <c r="G10026">
        <f>AVERAGE(F$2:F10026)</f>
        <v>18342.780288930859</v>
      </c>
    </row>
    <row r="10027" spans="1:7" x14ac:dyDescent="0.25">
      <c r="A10027" s="75" t="s">
        <v>29</v>
      </c>
      <c r="B10027">
        <v>0.16666666666666666</v>
      </c>
      <c r="C10027" s="76" t="s">
        <v>87</v>
      </c>
      <c r="E10027">
        <f t="shared" ca="1" si="259"/>
        <v>0.8016044735605955</v>
      </c>
      <c r="F10027">
        <v>0.5232856618995233</v>
      </c>
      <c r="G10027">
        <f>AVERAGE(F$2:F10027)</f>
        <v>18340.950819850139</v>
      </c>
    </row>
    <row r="10028" spans="1:7" x14ac:dyDescent="0.25">
      <c r="A10028" s="75" t="s">
        <v>29</v>
      </c>
      <c r="B10028">
        <v>0.42857142857142855</v>
      </c>
      <c r="C10028" s="76" t="s">
        <v>88</v>
      </c>
      <c r="E10028">
        <f t="shared" ca="1" si="259"/>
        <v>0.10760004875846585</v>
      </c>
      <c r="F10028">
        <v>1</v>
      </c>
      <c r="G10028">
        <f>AVERAGE(F$2:F10028)</f>
        <v>18339.121763221054</v>
      </c>
    </row>
    <row r="10029" spans="1:7" x14ac:dyDescent="0.25">
      <c r="A10029" s="75" t="s">
        <v>29</v>
      </c>
      <c r="B10029">
        <v>0.97499999999999998</v>
      </c>
      <c r="C10029" s="76" t="s">
        <v>89</v>
      </c>
      <c r="E10029">
        <f t="shared" ca="1" si="259"/>
        <v>0.25267960514510013</v>
      </c>
      <c r="F10029">
        <v>0.6</v>
      </c>
      <c r="G10029">
        <f>AVERAGE(F$2:F10029)</f>
        <v>18337.293031493569</v>
      </c>
    </row>
    <row r="10030" spans="1:7" x14ac:dyDescent="0.25">
      <c r="A10030" s="75" t="s">
        <v>29</v>
      </c>
      <c r="B10030">
        <v>0.98</v>
      </c>
      <c r="C10030" s="76" t="s">
        <v>90</v>
      </c>
      <c r="E10030">
        <f t="shared" ca="1" si="259"/>
        <v>0.68802815639521964</v>
      </c>
      <c r="F10030">
        <v>0.40334128878281622</v>
      </c>
      <c r="G10030">
        <f>AVERAGE(F$2:F10030)</f>
        <v>18335.464644845826</v>
      </c>
    </row>
    <row r="10031" spans="1:7" x14ac:dyDescent="0.25">
      <c r="B10031">
        <v>39.909090909090907</v>
      </c>
      <c r="C10031" s="76" t="s">
        <v>81</v>
      </c>
      <c r="E10031">
        <f t="shared" ca="1" si="259"/>
        <v>0.97572314756135958</v>
      </c>
      <c r="F10031">
        <v>9.7744360902255689E-2</v>
      </c>
      <c r="G10031">
        <f>AVERAGE(F$2:F10031)</f>
        <v>18333.636592313378</v>
      </c>
    </row>
    <row r="10032" spans="1:7" x14ac:dyDescent="0.25">
      <c r="A10032" s="75" t="s">
        <v>30</v>
      </c>
      <c r="B10032">
        <v>0.875</v>
      </c>
      <c r="C10032" s="76" t="s">
        <v>82</v>
      </c>
      <c r="E10032">
        <f t="shared" ca="1" si="259"/>
        <v>0.92399895369791885</v>
      </c>
      <c r="F10032">
        <v>0.16782246879334259</v>
      </c>
      <c r="G10032">
        <f>AVERAGE(F$2:F10032)</f>
        <v>18331.808911247696</v>
      </c>
    </row>
    <row r="10033" spans="1:7" x14ac:dyDescent="0.25">
      <c r="A10033" s="75" t="s">
        <v>30</v>
      </c>
      <c r="B10033">
        <v>0.63636363636363635</v>
      </c>
      <c r="C10033" s="76" t="s">
        <v>83</v>
      </c>
      <c r="E10033">
        <f t="shared" ca="1" si="259"/>
        <v>0.44384941927220778</v>
      </c>
      <c r="F10033">
        <v>0</v>
      </c>
      <c r="G10033">
        <f>AVERAGE(F$2:F10033)</f>
        <v>18329.981577823532</v>
      </c>
    </row>
    <row r="10034" spans="1:7" x14ac:dyDescent="0.25">
      <c r="A10034" s="75" t="s">
        <v>30</v>
      </c>
      <c r="B10034">
        <v>0.16666666666666666</v>
      </c>
      <c r="C10034" s="76" t="s">
        <v>84</v>
      </c>
      <c r="E10034">
        <f t="shared" ca="1" si="259"/>
        <v>6.7205972088932309E-2</v>
      </c>
      <c r="F10034">
        <v>0.80267558528428096</v>
      </c>
      <c r="G10034">
        <f>AVERAGE(F$2:F10034)</f>
        <v>18328.154688667521</v>
      </c>
    </row>
    <row r="10035" spans="1:7" x14ac:dyDescent="0.25">
      <c r="A10035" s="75" t="s">
        <v>30</v>
      </c>
      <c r="B10035">
        <v>1.7777777777777777</v>
      </c>
      <c r="C10035" s="76" t="s">
        <v>85</v>
      </c>
      <c r="E10035">
        <f t="shared" ca="1" si="259"/>
        <v>0.7354353268866699</v>
      </c>
      <c r="F10035">
        <v>4.6500000000000004</v>
      </c>
      <c r="G10035">
        <f>AVERAGE(F$2:F10035)</f>
        <v>18326.328547080051</v>
      </c>
    </row>
    <row r="10036" spans="1:7" x14ac:dyDescent="0.25">
      <c r="A10036" s="75" t="s">
        <v>30</v>
      </c>
      <c r="B10036">
        <v>0.94129158512720157</v>
      </c>
      <c r="C10036" s="76" t="s">
        <v>86</v>
      </c>
      <c r="E10036">
        <f t="shared" ca="1" si="259"/>
        <v>0.69166754723677593</v>
      </c>
      <c r="F10036">
        <v>0.96964285714285714</v>
      </c>
      <c r="G10036">
        <f>AVERAGE(F$2:F10036)</f>
        <v>18324.502402694976</v>
      </c>
    </row>
    <row r="10037" spans="1:7" x14ac:dyDescent="0.25">
      <c r="A10037" s="75" t="s">
        <v>30</v>
      </c>
      <c r="B10037">
        <v>0.16666666666666666</v>
      </c>
      <c r="C10037" s="76" t="s">
        <v>87</v>
      </c>
      <c r="E10037">
        <f t="shared" ca="1" si="259"/>
        <v>0.96933357085403615</v>
      </c>
      <c r="F10037">
        <v>0.15254237288135589</v>
      </c>
      <c r="G10037">
        <f>AVERAGE(F$2:F10037)</f>
        <v>18322.676540811724</v>
      </c>
    </row>
    <row r="10038" spans="1:7" x14ac:dyDescent="0.25">
      <c r="A10038" s="75" t="s">
        <v>30</v>
      </c>
      <c r="B10038">
        <v>0.42857142857142855</v>
      </c>
      <c r="C10038" s="76" t="s">
        <v>88</v>
      </c>
      <c r="E10038">
        <f t="shared" ca="1" si="259"/>
        <v>0.80771947661386667</v>
      </c>
      <c r="F10038">
        <v>0</v>
      </c>
      <c r="G10038">
        <f>AVERAGE(F$2:F10038)</f>
        <v>18320.851027556688</v>
      </c>
    </row>
    <row r="10039" spans="1:7" x14ac:dyDescent="0.25">
      <c r="A10039" s="75" t="s">
        <v>30</v>
      </c>
      <c r="B10039">
        <v>0.9</v>
      </c>
      <c r="C10039" s="76" t="s">
        <v>89</v>
      </c>
      <c r="E10039">
        <f t="shared" ca="1" si="259"/>
        <v>0.53820414628115287</v>
      </c>
      <c r="F10039">
        <v>0.58333333333333337</v>
      </c>
      <c r="G10039">
        <f>AVERAGE(F$2:F10039)</f>
        <v>18319.025936134669</v>
      </c>
    </row>
    <row r="10040" spans="1:7" x14ac:dyDescent="0.25">
      <c r="A10040" s="75" t="s">
        <v>30</v>
      </c>
      <c r="B10040">
        <v>1.4</v>
      </c>
      <c r="C10040" s="76" t="s">
        <v>90</v>
      </c>
      <c r="E10040">
        <f t="shared" ca="1" si="259"/>
        <v>0.34974524538693752</v>
      </c>
      <c r="F10040">
        <v>1.7777777777777779</v>
      </c>
      <c r="G10040">
        <f>AVERAGE(F$2:F10040)</f>
        <v>18317.201327293315</v>
      </c>
    </row>
    <row r="10041" spans="1:7" x14ac:dyDescent="0.25">
      <c r="B10041">
        <v>0.93181818181818177</v>
      </c>
      <c r="C10041" s="76" t="s">
        <v>81</v>
      </c>
      <c r="E10041">
        <f t="shared" ca="1" si="259"/>
        <v>0.42798053357384036</v>
      </c>
      <c r="F10041">
        <v>0.25</v>
      </c>
      <c r="G10041">
        <f>AVERAGE(F$2:F10041)</f>
        <v>18315.376929750757</v>
      </c>
    </row>
    <row r="10042" spans="1:7" x14ac:dyDescent="0.25">
      <c r="A10042" s="75" t="s">
        <v>31</v>
      </c>
      <c r="B10042">
        <v>0.5</v>
      </c>
      <c r="C10042" s="76" t="s">
        <v>82</v>
      </c>
      <c r="E10042">
        <f t="shared" ca="1" si="259"/>
        <v>0.70343203933730236</v>
      </c>
      <c r="F10042">
        <v>0.6987951807228916</v>
      </c>
      <c r="G10042">
        <f>AVERAGE(F$2:F10042)</f>
        <v>18313.55294029407</v>
      </c>
    </row>
    <row r="10043" spans="1:7" x14ac:dyDescent="0.25">
      <c r="A10043" s="75" t="s">
        <v>31</v>
      </c>
      <c r="B10043">
        <v>9.0909090909090912E-2</v>
      </c>
      <c r="C10043" s="76" t="s">
        <v>83</v>
      </c>
      <c r="E10043">
        <f t="shared" ca="1" si="259"/>
        <v>0.40657044785475582</v>
      </c>
      <c r="F10043">
        <v>199</v>
      </c>
      <c r="G10043">
        <f>AVERAGE(F$2:F10043)</f>
        <v>18311.749061291852</v>
      </c>
    </row>
    <row r="10044" spans="1:7" x14ac:dyDescent="0.25">
      <c r="A10044" s="75" t="s">
        <v>31</v>
      </c>
      <c r="B10044">
        <v>0.9916666666666667</v>
      </c>
      <c r="C10044" s="76" t="s">
        <v>84</v>
      </c>
      <c r="E10044">
        <f t="shared" ca="1" si="259"/>
        <v>0.25881427371308607</v>
      </c>
      <c r="F10044">
        <v>4.7619047619047575E-2</v>
      </c>
      <c r="G10044">
        <f>AVERAGE(F$2:F10044)</f>
        <v>18309.925731465879</v>
      </c>
    </row>
    <row r="10045" spans="1:7" x14ac:dyDescent="0.25">
      <c r="A10045" s="75" t="s">
        <v>31</v>
      </c>
      <c r="B10045">
        <v>0.99722222222222223</v>
      </c>
      <c r="C10045" s="76" t="s">
        <v>85</v>
      </c>
      <c r="E10045">
        <f t="shared" ca="1" si="259"/>
        <v>0.91981841174190015</v>
      </c>
      <c r="F10045">
        <v>0.21011058451816741</v>
      </c>
      <c r="G10045">
        <f>AVERAGE(F$2:F10045)</f>
        <v>18308.10278088634</v>
      </c>
    </row>
    <row r="10046" spans="1:7" x14ac:dyDescent="0.25">
      <c r="A10046" s="75" t="s">
        <v>31</v>
      </c>
      <c r="B10046">
        <v>0.80430528375733856</v>
      </c>
      <c r="C10046" s="76" t="s">
        <v>86</v>
      </c>
      <c r="E10046">
        <f t="shared" ca="1" si="259"/>
        <v>0.37430779837326189</v>
      </c>
      <c r="F10046">
        <v>0.83333333333333337</v>
      </c>
      <c r="G10046">
        <f>AVERAGE(F$2:F10046)</f>
        <v>18306.280255306694</v>
      </c>
    </row>
    <row r="10047" spans="1:7" x14ac:dyDescent="0.25">
      <c r="A10047" s="75" t="s">
        <v>31</v>
      </c>
      <c r="B10047">
        <v>0.99833333333333329</v>
      </c>
      <c r="C10047" s="76" t="s">
        <v>87</v>
      </c>
      <c r="E10047">
        <f t="shared" ca="1" si="259"/>
        <v>5.8114150591194513E-2</v>
      </c>
      <c r="F10047">
        <v>0.95694716242661448</v>
      </c>
      <c r="G10047">
        <f>AVERAGE(F$2:F10047)</f>
        <v>18304.458104867896</v>
      </c>
    </row>
    <row r="10048" spans="1:7" x14ac:dyDescent="0.25">
      <c r="A10048" s="75" t="s">
        <v>31</v>
      </c>
      <c r="B10048">
        <v>0.42857142857142855</v>
      </c>
      <c r="C10048" s="76" t="s">
        <v>88</v>
      </c>
      <c r="E10048">
        <f t="shared" ca="1" si="259"/>
        <v>8.5992790369787686E-3</v>
      </c>
      <c r="F10048">
        <v>0.37221269296741</v>
      </c>
      <c r="G10048">
        <f>AVERAGE(F$2:F10048)</f>
        <v>18302.63625895447</v>
      </c>
    </row>
    <row r="10049" spans="1:7" x14ac:dyDescent="0.25">
      <c r="A10049" s="75" t="s">
        <v>31</v>
      </c>
      <c r="B10049">
        <v>0.97499999999999998</v>
      </c>
      <c r="C10049" s="76" t="s">
        <v>89</v>
      </c>
      <c r="E10049">
        <f t="shared" ca="1" si="259"/>
        <v>0.85885970394979394</v>
      </c>
      <c r="F10049">
        <v>0.79591836734693877</v>
      </c>
      <c r="G10049">
        <f>AVERAGE(F$2:F10049)</f>
        <v>18300.814817837771</v>
      </c>
    </row>
    <row r="10050" spans="1:7" x14ac:dyDescent="0.25">
      <c r="A10050" s="75" t="s">
        <v>31</v>
      </c>
      <c r="B10050">
        <v>0.6</v>
      </c>
      <c r="C10050" s="76" t="s">
        <v>90</v>
      </c>
      <c r="E10050">
        <f t="shared" ref="E10050:E10113" ca="1" si="260">RAND()</f>
        <v>1.4025958756880175E-2</v>
      </c>
      <c r="F10050">
        <v>0.5</v>
      </c>
      <c r="G10050">
        <f>AVERAGE(F$2:F10050)</f>
        <v>18298.993709785445</v>
      </c>
    </row>
    <row r="10051" spans="1:7" x14ac:dyDescent="0.25">
      <c r="B10051">
        <v>3.5454545454545454</v>
      </c>
      <c r="C10051" s="76" t="s">
        <v>81</v>
      </c>
      <c r="E10051">
        <f t="shared" ca="1" si="260"/>
        <v>1.3674720484376013E-2</v>
      </c>
      <c r="F10051">
        <v>0.42006413192853864</v>
      </c>
      <c r="G10051">
        <f>AVERAGE(F$2:F10051)</f>
        <v>18297.172956188861</v>
      </c>
    </row>
    <row r="10052" spans="1:7" x14ac:dyDescent="0.25">
      <c r="A10052" s="75" t="s">
        <v>32</v>
      </c>
      <c r="B10052">
        <v>0.375</v>
      </c>
      <c r="C10052" s="76" t="s">
        <v>82</v>
      </c>
      <c r="E10052">
        <f t="shared" ca="1" si="260"/>
        <v>0.39562064535830055</v>
      </c>
      <c r="F10052">
        <v>4.9999999999999996E-2</v>
      </c>
      <c r="G10052">
        <f>AVERAGE(F$2:F10052)</f>
        <v>18295.352528076615</v>
      </c>
    </row>
    <row r="10053" spans="1:7" x14ac:dyDescent="0.25">
      <c r="A10053" s="75" t="s">
        <v>32</v>
      </c>
      <c r="B10053">
        <v>0.72727272727272729</v>
      </c>
      <c r="C10053" s="76" t="s">
        <v>83</v>
      </c>
      <c r="E10053">
        <f t="shared" ca="1" si="260"/>
        <v>0.96730892002926616</v>
      </c>
      <c r="F10053">
        <v>3.1105000859254207E-2</v>
      </c>
      <c r="G10053">
        <f>AVERAGE(F$2:F10053)</f>
        <v>18293.532460286817</v>
      </c>
    </row>
    <row r="10054" spans="1:7" x14ac:dyDescent="0.25">
      <c r="A10054" s="75" t="s">
        <v>32</v>
      </c>
      <c r="B10054">
        <v>7.333333333333333</v>
      </c>
      <c r="C10054" s="76" t="s">
        <v>84</v>
      </c>
      <c r="E10054">
        <f t="shared" ca="1" si="260"/>
        <v>0.29572080475295126</v>
      </c>
      <c r="F10054">
        <v>0.74647887323943662</v>
      </c>
      <c r="G10054">
        <f>AVERAGE(F$2:F10054)</f>
        <v>18291.712825751711</v>
      </c>
    </row>
    <row r="10055" spans="1:7" x14ac:dyDescent="0.25">
      <c r="A10055" s="75" t="s">
        <v>32</v>
      </c>
      <c r="B10055">
        <v>0.97222222222222221</v>
      </c>
      <c r="C10055" s="76" t="s">
        <v>85</v>
      </c>
      <c r="E10055">
        <f t="shared" ca="1" si="260"/>
        <v>0.53183265359730647</v>
      </c>
      <c r="F10055">
        <v>0.5</v>
      </c>
      <c r="G10055">
        <f>AVERAGE(F$2:F10055)</f>
        <v>18289.893528673361</v>
      </c>
    </row>
    <row r="10056" spans="1:7" x14ac:dyDescent="0.25">
      <c r="A10056" s="75" t="s">
        <v>32</v>
      </c>
      <c r="B10056">
        <v>0.99021526418786687</v>
      </c>
      <c r="C10056" s="76" t="s">
        <v>86</v>
      </c>
      <c r="E10056">
        <f t="shared" ca="1" si="260"/>
        <v>0.12569877317213218</v>
      </c>
      <c r="F10056">
        <v>0</v>
      </c>
      <c r="G10056">
        <f>AVERAGE(F$2:F10056)</f>
        <v>18288.074543737639</v>
      </c>
    </row>
    <row r="10057" spans="1:7" x14ac:dyDescent="0.25">
      <c r="A10057" s="75" t="s">
        <v>32</v>
      </c>
      <c r="B10057">
        <v>0.83333333333333337</v>
      </c>
      <c r="C10057" s="76" t="s">
        <v>87</v>
      </c>
      <c r="E10057">
        <f t="shared" ca="1" si="260"/>
        <v>0.50427637972822492</v>
      </c>
      <c r="F10057">
        <v>0.36708860759493672</v>
      </c>
      <c r="G10057">
        <f>AVERAGE(F$2:F10057)</f>
        <v>18286.255957077425</v>
      </c>
    </row>
    <row r="10058" spans="1:7" x14ac:dyDescent="0.25">
      <c r="A10058" s="75" t="s">
        <v>32</v>
      </c>
      <c r="B10058">
        <v>0.52380952380952384</v>
      </c>
      <c r="C10058" s="76" t="s">
        <v>88</v>
      </c>
      <c r="E10058">
        <f t="shared" ca="1" si="260"/>
        <v>0.97917193728088558</v>
      </c>
      <c r="F10058">
        <v>0.2</v>
      </c>
      <c r="G10058">
        <f>AVERAGE(F$2:F10058)</f>
        <v>18284.437715458942</v>
      </c>
    </row>
    <row r="10059" spans="1:7" x14ac:dyDescent="0.25">
      <c r="A10059" s="75" t="s">
        <v>32</v>
      </c>
      <c r="B10059">
        <v>1.5</v>
      </c>
      <c r="C10059" s="76" t="s">
        <v>89</v>
      </c>
      <c r="E10059">
        <f t="shared" ca="1" si="260"/>
        <v>0.23749286764124722</v>
      </c>
      <c r="F10059">
        <v>0.92307692307692313</v>
      </c>
      <c r="G10059">
        <f>AVERAGE(F$2:F10059)</f>
        <v>18282.619907282511</v>
      </c>
    </row>
    <row r="10060" spans="1:7" x14ac:dyDescent="0.25">
      <c r="A10060" s="75" t="s">
        <v>32</v>
      </c>
      <c r="B10060">
        <v>0.8</v>
      </c>
      <c r="C10060" s="76" t="s">
        <v>90</v>
      </c>
      <c r="E10060">
        <f t="shared" ca="1" si="260"/>
        <v>0.57166517158864361</v>
      </c>
      <c r="F10060">
        <v>9.0818181818181895E-2</v>
      </c>
      <c r="G10060">
        <f>AVERAGE(F$2:F10060)</f>
        <v>18280.802377797565</v>
      </c>
    </row>
    <row r="10061" spans="1:7" x14ac:dyDescent="0.25">
      <c r="B10061">
        <v>10.363636363636363</v>
      </c>
      <c r="C10061" s="76" t="s">
        <v>81</v>
      </c>
      <c r="E10061">
        <f t="shared" ca="1" si="260"/>
        <v>0.3609664702921983</v>
      </c>
      <c r="F10061">
        <v>0.99794026776519063</v>
      </c>
      <c r="G10061">
        <f>AVERAGE(F$2:F10061)</f>
        <v>18278.985299821667</v>
      </c>
    </row>
    <row r="10062" spans="1:7" x14ac:dyDescent="0.25">
      <c r="A10062" s="75" t="s">
        <v>116</v>
      </c>
      <c r="B10062">
        <v>0.6</v>
      </c>
      <c r="C10062" s="76" t="s">
        <v>82</v>
      </c>
      <c r="E10062">
        <f t="shared" ca="1" si="260"/>
        <v>0.90654614026495384</v>
      </c>
      <c r="F10062">
        <v>0.34228187919463088</v>
      </c>
      <c r="G10062">
        <f>AVERAGE(F$2:F10062)</f>
        <v>18277.168517889659</v>
      </c>
    </row>
    <row r="10063" spans="1:7" x14ac:dyDescent="0.25">
      <c r="A10063" s="75" t="s">
        <v>116</v>
      </c>
      <c r="B10063">
        <v>0.90909090909090906</v>
      </c>
      <c r="C10063" s="76" t="s">
        <v>83</v>
      </c>
      <c r="E10063">
        <f t="shared" ca="1" si="260"/>
        <v>0.47058087056167897</v>
      </c>
      <c r="F10063">
        <v>0.8224852071005917</v>
      </c>
      <c r="G10063">
        <f>AVERAGE(F$2:F10063)</f>
        <v>18275.352144799548</v>
      </c>
    </row>
    <row r="10064" spans="1:7" x14ac:dyDescent="0.25">
      <c r="A10064" s="75" t="s">
        <v>116</v>
      </c>
      <c r="B10064">
        <v>0.58333333333333337</v>
      </c>
      <c r="C10064" s="76" t="s">
        <v>84</v>
      </c>
      <c r="E10064">
        <f t="shared" ca="1" si="260"/>
        <v>0.96964779478038909</v>
      </c>
      <c r="F10064">
        <v>4.7619047619047616E-2</v>
      </c>
      <c r="G10064">
        <f>AVERAGE(F$2:F10064)</f>
        <v>18273.536055708246</v>
      </c>
    </row>
    <row r="10065" spans="1:7" x14ac:dyDescent="0.25">
      <c r="A10065" s="75" t="s">
        <v>116</v>
      </c>
      <c r="B10065">
        <v>0.99722222222222223</v>
      </c>
      <c r="C10065" s="76" t="s">
        <v>85</v>
      </c>
      <c r="E10065">
        <f t="shared" ca="1" si="260"/>
        <v>0.8295609171102486</v>
      </c>
      <c r="F10065">
        <v>1.2905287623474726</v>
      </c>
      <c r="G10065">
        <f>AVERAGE(F$2:F10065)</f>
        <v>18271.720451025521</v>
      </c>
    </row>
    <row r="10066" spans="1:7" x14ac:dyDescent="0.25">
      <c r="A10066" s="75" t="s">
        <v>116</v>
      </c>
      <c r="B10066">
        <v>0.80430528375733856</v>
      </c>
      <c r="C10066" s="76" t="s">
        <v>86</v>
      </c>
      <c r="E10066">
        <f t="shared" ca="1" si="260"/>
        <v>0.58243722043434643</v>
      </c>
      <c r="F10066">
        <v>0.92</v>
      </c>
      <c r="G10066">
        <f>AVERAGE(F$2:F10066)</f>
        <v>18269.905170305101</v>
      </c>
    </row>
    <row r="10067" spans="1:7" x14ac:dyDescent="0.25">
      <c r="A10067" s="75" t="s">
        <v>116</v>
      </c>
      <c r="B10067">
        <v>7.333333333333333</v>
      </c>
      <c r="C10067" s="76" t="s">
        <v>87</v>
      </c>
      <c r="E10067">
        <f t="shared" ca="1" si="260"/>
        <v>0.52422186949873983</v>
      </c>
      <c r="F10067">
        <v>2.9411764705882353E-2</v>
      </c>
      <c r="G10067">
        <f>AVERAGE(F$2:F10067)</f>
        <v>18268.090161785476</v>
      </c>
    </row>
    <row r="10068" spans="1:7" x14ac:dyDescent="0.25">
      <c r="A10068" s="75" t="s">
        <v>116</v>
      </c>
      <c r="B10068">
        <v>0.42857142857142855</v>
      </c>
      <c r="C10068" s="76" t="s">
        <v>88</v>
      </c>
      <c r="E10068">
        <f t="shared" ca="1" si="260"/>
        <v>0.80278013583559515</v>
      </c>
      <c r="F10068">
        <v>0</v>
      </c>
      <c r="G10068">
        <f>AVERAGE(F$2:F10068)</f>
        <v>18266.275510930031</v>
      </c>
    </row>
    <row r="10069" spans="1:7" x14ac:dyDescent="0.25">
      <c r="A10069" s="75" t="s">
        <v>116</v>
      </c>
      <c r="B10069">
        <v>0.25</v>
      </c>
      <c r="C10069" s="76" t="s">
        <v>89</v>
      </c>
      <c r="E10069">
        <f t="shared" ca="1" si="260"/>
        <v>9.3773168645289173E-3</v>
      </c>
      <c r="F10069">
        <v>6.2500000000000056E-2</v>
      </c>
      <c r="G10069">
        <f>AVERAGE(F$2:F10069)</f>
        <v>18264.461226761287</v>
      </c>
    </row>
    <row r="10070" spans="1:7" x14ac:dyDescent="0.25">
      <c r="A10070" s="75" t="s">
        <v>116</v>
      </c>
      <c r="B10070">
        <v>0.92</v>
      </c>
      <c r="C10070" s="76" t="s">
        <v>90</v>
      </c>
      <c r="E10070">
        <f t="shared" ca="1" si="260"/>
        <v>0.90779658384338402</v>
      </c>
      <c r="F10070">
        <v>0.81159420289855067</v>
      </c>
      <c r="G10070">
        <f>AVERAGE(F$2:F10070)</f>
        <v>18262.647377358902</v>
      </c>
    </row>
    <row r="10071" spans="1:7" x14ac:dyDescent="0.25">
      <c r="B10071">
        <v>3.5454545454545454</v>
      </c>
      <c r="C10071" s="76" t="s">
        <v>81</v>
      </c>
      <c r="E10071">
        <f t="shared" ca="1" si="260"/>
        <v>0.95981877138965321</v>
      </c>
      <c r="F10071">
        <v>0.33333333333333331</v>
      </c>
      <c r="G10071">
        <f>AVERAGE(F$2:F10071)</f>
        <v>18260.833840711039</v>
      </c>
    </row>
    <row r="10072" spans="1:7" x14ac:dyDescent="0.25">
      <c r="A10072" s="75" t="s">
        <v>117</v>
      </c>
      <c r="B10072">
        <v>0</v>
      </c>
      <c r="C10072" s="76" t="s">
        <v>82</v>
      </c>
      <c r="E10072">
        <f t="shared" ca="1" si="260"/>
        <v>0.73994830331276229</v>
      </c>
      <c r="F10072">
        <v>0.68057921635434415</v>
      </c>
      <c r="G10072">
        <f>AVERAGE(F$2:F10072)</f>
        <v>18259.020698693213</v>
      </c>
    </row>
    <row r="10073" spans="1:7" x14ac:dyDescent="0.25">
      <c r="A10073" s="75" t="s">
        <v>117</v>
      </c>
      <c r="B10073">
        <v>0.81818181818181823</v>
      </c>
      <c r="C10073" s="76" t="s">
        <v>83</v>
      </c>
      <c r="E10073">
        <f t="shared" ca="1" si="260"/>
        <v>8.1517719725964666E-2</v>
      </c>
      <c r="F10073">
        <v>0.47368421052631576</v>
      </c>
      <c r="G10073">
        <f>AVERAGE(F$2:F10073)</f>
        <v>18257.207896169934</v>
      </c>
    </row>
    <row r="10074" spans="1:7" x14ac:dyDescent="0.25">
      <c r="A10074" s="75" t="s">
        <v>117</v>
      </c>
      <c r="B10074">
        <v>0.91666666666666663</v>
      </c>
      <c r="C10074" s="76" t="s">
        <v>84</v>
      </c>
      <c r="E10074">
        <f t="shared" ca="1" si="260"/>
        <v>4.8854000103192741E-2</v>
      </c>
      <c r="F10074">
        <v>0.39024390243902435</v>
      </c>
      <c r="G10074">
        <f>AVERAGE(F$2:F10074)</f>
        <v>18255.395445296086</v>
      </c>
    </row>
    <row r="10075" spans="1:7" x14ac:dyDescent="0.25">
      <c r="A10075" s="75" t="s">
        <v>117</v>
      </c>
      <c r="B10075">
        <v>0.97222222222222221</v>
      </c>
      <c r="C10075" s="76" t="s">
        <v>85</v>
      </c>
      <c r="E10075">
        <f t="shared" ca="1" si="260"/>
        <v>0.88612966608851795</v>
      </c>
      <c r="F10075">
        <v>0.25</v>
      </c>
      <c r="G10075">
        <f>AVERAGE(F$2:F10075)</f>
        <v>18253.583340328318</v>
      </c>
    </row>
    <row r="10076" spans="1:7" x14ac:dyDescent="0.25">
      <c r="A10076" s="75" t="s">
        <v>117</v>
      </c>
      <c r="B10076">
        <v>0.98043052837573386</v>
      </c>
      <c r="C10076" s="76" t="s">
        <v>86</v>
      </c>
      <c r="E10076">
        <f t="shared" ca="1" si="260"/>
        <v>0.26947252220969853</v>
      </c>
      <c r="F10076">
        <v>0.875</v>
      </c>
      <c r="G10076">
        <f>AVERAGE(F$2:F10076)</f>
        <v>18251.771657118359</v>
      </c>
    </row>
    <row r="10077" spans="1:7" x14ac:dyDescent="0.25">
      <c r="A10077" s="75" t="s">
        <v>117</v>
      </c>
      <c r="B10077">
        <v>0.83333333333333337</v>
      </c>
      <c r="C10077" s="76" t="s">
        <v>87</v>
      </c>
      <c r="E10077">
        <f t="shared" ca="1" si="260"/>
        <v>0.29099122462481175</v>
      </c>
      <c r="F10077">
        <v>0.435</v>
      </c>
      <c r="G10077">
        <f>AVERAGE(F$2:F10077)</f>
        <v>18249.960289843933</v>
      </c>
    </row>
    <row r="10078" spans="1:7" x14ac:dyDescent="0.25">
      <c r="A10078" s="75" t="s">
        <v>117</v>
      </c>
      <c r="B10078">
        <v>0.42857142857142855</v>
      </c>
      <c r="C10078" s="76" t="s">
        <v>88</v>
      </c>
      <c r="E10078">
        <f t="shared" ca="1" si="260"/>
        <v>0.73154213538938173</v>
      </c>
      <c r="F10078">
        <v>0.96472663139329806</v>
      </c>
      <c r="G10078">
        <f>AVERAGE(F$2:F10078)</f>
        <v>18248.149334642661</v>
      </c>
    </row>
    <row r="10079" spans="1:7" x14ac:dyDescent="0.25">
      <c r="A10079" s="75" t="s">
        <v>117</v>
      </c>
      <c r="B10079">
        <v>0.95</v>
      </c>
      <c r="C10079" s="76" t="s">
        <v>89</v>
      </c>
      <c r="E10079">
        <f t="shared" ca="1" si="260"/>
        <v>0.84331221303863979</v>
      </c>
      <c r="F10079">
        <v>0.94755244755244761</v>
      </c>
      <c r="G10079">
        <f>AVERAGE(F$2:F10079)</f>
        <v>18246.338737125079</v>
      </c>
    </row>
    <row r="10080" spans="1:7" x14ac:dyDescent="0.25">
      <c r="A10080" s="75" t="s">
        <v>117</v>
      </c>
      <c r="B10080">
        <v>0.8</v>
      </c>
      <c r="C10080" s="76" t="s">
        <v>90</v>
      </c>
      <c r="E10080">
        <f t="shared" ca="1" si="260"/>
        <v>0.68043662006072891</v>
      </c>
      <c r="F10080">
        <v>1.8778548468956182E-2</v>
      </c>
      <c r="G10080">
        <f>AVERAGE(F$2:F10080)</f>
        <v>18244.528406739271</v>
      </c>
    </row>
    <row r="10081" spans="1:7" x14ac:dyDescent="0.25">
      <c r="B10081">
        <v>0.13636363636363635</v>
      </c>
      <c r="C10081" s="76" t="s">
        <v>81</v>
      </c>
      <c r="E10081">
        <f t="shared" ca="1" si="260"/>
        <v>0.64299991360849584</v>
      </c>
      <c r="F10081">
        <v>1.8301886792452831</v>
      </c>
      <c r="G10081">
        <f>AVERAGE(F$2:F10081)</f>
        <v>18242.718615249385</v>
      </c>
    </row>
    <row r="10082" spans="1:7" x14ac:dyDescent="0.25">
      <c r="A10082" s="75" t="s">
        <v>118</v>
      </c>
      <c r="B10082">
        <v>0.875</v>
      </c>
      <c r="C10082" s="76" t="s">
        <v>82</v>
      </c>
      <c r="E10082">
        <f t="shared" ca="1" si="260"/>
        <v>0.31478621514367888</v>
      </c>
      <c r="F10082">
        <v>0.94647201946472037</v>
      </c>
      <c r="G10082">
        <f>AVERAGE(F$2:F10082)</f>
        <v>18240.909095147883</v>
      </c>
    </row>
    <row r="10083" spans="1:7" x14ac:dyDescent="0.25">
      <c r="A10083" s="75" t="s">
        <v>118</v>
      </c>
      <c r="B10083">
        <v>0.81818181818181823</v>
      </c>
      <c r="C10083" s="76" t="s">
        <v>83</v>
      </c>
      <c r="E10083">
        <f t="shared" ca="1" si="260"/>
        <v>0.78198656377913578</v>
      </c>
      <c r="F10083">
        <v>0.58333333333333337</v>
      </c>
      <c r="G10083">
        <f>AVERAGE(F$2:F10083)</f>
        <v>18239.09989798841</v>
      </c>
    </row>
    <row r="10084" spans="1:7" x14ac:dyDescent="0.25">
      <c r="A10084" s="75" t="s">
        <v>118</v>
      </c>
      <c r="B10084">
        <v>7.333333333333333</v>
      </c>
      <c r="C10084" s="76" t="s">
        <v>84</v>
      </c>
      <c r="E10084">
        <f t="shared" ca="1" si="260"/>
        <v>6.4233301993896763E-3</v>
      </c>
      <c r="F10084">
        <v>1.7777777777777779</v>
      </c>
      <c r="G10084">
        <f>AVERAGE(F$2:F10084)</f>
        <v>18237.291178151041</v>
      </c>
    </row>
    <row r="10085" spans="1:7" x14ac:dyDescent="0.25">
      <c r="A10085" s="75" t="s">
        <v>118</v>
      </c>
      <c r="B10085">
        <v>0.3888888888888889</v>
      </c>
      <c r="C10085" s="76" t="s">
        <v>85</v>
      </c>
      <c r="E10085">
        <f t="shared" ca="1" si="260"/>
        <v>0.12643032901247886</v>
      </c>
      <c r="F10085">
        <v>0.70663733039970655</v>
      </c>
      <c r="G10085">
        <f>AVERAGE(F$2:F10085)</f>
        <v>18235.482710822518</v>
      </c>
    </row>
    <row r="10086" spans="1:7" x14ac:dyDescent="0.25">
      <c r="A10086" s="75" t="s">
        <v>118</v>
      </c>
      <c r="B10086">
        <v>0.80430528375733856</v>
      </c>
      <c r="C10086" s="76" t="s">
        <v>86</v>
      </c>
      <c r="E10086">
        <f t="shared" ca="1" si="260"/>
        <v>0.83214667492849392</v>
      </c>
      <c r="F10086">
        <v>0.15966386554621845</v>
      </c>
      <c r="G10086">
        <f>AVERAGE(F$2:F10086)</f>
        <v>18233.674547902639</v>
      </c>
    </row>
    <row r="10087" spans="1:7" x14ac:dyDescent="0.25">
      <c r="A10087" s="75" t="s">
        <v>118</v>
      </c>
      <c r="B10087">
        <v>0.16666666666666666</v>
      </c>
      <c r="C10087" s="76" t="s">
        <v>87</v>
      </c>
      <c r="E10087">
        <f t="shared" ca="1" si="260"/>
        <v>0.9126868897915148</v>
      </c>
      <c r="F10087">
        <v>6.5</v>
      </c>
      <c r="G10087">
        <f>AVERAGE(F$2:F10087)</f>
        <v>18231.867372159242</v>
      </c>
    </row>
    <row r="10088" spans="1:7" x14ac:dyDescent="0.25">
      <c r="A10088" s="75" t="s">
        <v>118</v>
      </c>
      <c r="B10088">
        <v>0.42857142857142855</v>
      </c>
      <c r="C10088" s="76" t="s">
        <v>88</v>
      </c>
      <c r="E10088">
        <f t="shared" ca="1" si="260"/>
        <v>4.8071410913784085E-2</v>
      </c>
      <c r="F10088">
        <v>249</v>
      </c>
      <c r="G10088">
        <f>AVERAGE(F$2:F10088)</f>
        <v>18230.084595578282</v>
      </c>
    </row>
    <row r="10089" spans="1:7" x14ac:dyDescent="0.25">
      <c r="A10089" s="75" t="s">
        <v>118</v>
      </c>
      <c r="B10089">
        <v>0.5</v>
      </c>
      <c r="C10089" s="76" t="s">
        <v>89</v>
      </c>
      <c r="E10089">
        <f t="shared" ca="1" si="260"/>
        <v>0.72879148779599268</v>
      </c>
      <c r="F10089">
        <v>1</v>
      </c>
      <c r="G10089">
        <f>AVERAGE(F$2:F10089)</f>
        <v>18228.277588778561</v>
      </c>
    </row>
    <row r="10090" spans="1:7" x14ac:dyDescent="0.25">
      <c r="A10090" s="75" t="s">
        <v>118</v>
      </c>
      <c r="B10090">
        <v>0.98</v>
      </c>
      <c r="C10090" s="76" t="s">
        <v>90</v>
      </c>
      <c r="E10090">
        <f t="shared" ca="1" si="260"/>
        <v>0.76707357132806886</v>
      </c>
      <c r="F10090">
        <v>0.91596638655462181</v>
      </c>
      <c r="G10090">
        <f>AVERAGE(F$2:F10090)</f>
        <v>18226.470931862874</v>
      </c>
    </row>
    <row r="10091" spans="1:7" x14ac:dyDescent="0.25">
      <c r="B10091">
        <v>1.2727272727272727</v>
      </c>
      <c r="C10091" s="76" t="s">
        <v>81</v>
      </c>
      <c r="E10091">
        <f t="shared" ca="1" si="260"/>
        <v>8.302129685927373E-2</v>
      </c>
      <c r="F10091">
        <v>0.32750504371217221</v>
      </c>
      <c r="G10091">
        <f>AVERAGE(F$2:F10091)</f>
        <v>18224.66457473435</v>
      </c>
    </row>
    <row r="10092" spans="1:7" x14ac:dyDescent="0.25">
      <c r="A10092" s="75" t="s">
        <v>119</v>
      </c>
      <c r="B10092">
        <v>0.75</v>
      </c>
      <c r="C10092" s="76" t="s">
        <v>82</v>
      </c>
      <c r="E10092">
        <f t="shared" ca="1" si="260"/>
        <v>0.92784191462412902</v>
      </c>
      <c r="F10092">
        <v>0.45489815712900089</v>
      </c>
      <c r="G10092">
        <f>AVERAGE(F$2:F10092)</f>
        <v>18222.858588243755</v>
      </c>
    </row>
    <row r="10093" spans="1:7" x14ac:dyDescent="0.25">
      <c r="A10093" s="75" t="s">
        <v>119</v>
      </c>
      <c r="B10093">
        <v>6.2727272727272725</v>
      </c>
      <c r="C10093" s="76" t="s">
        <v>83</v>
      </c>
      <c r="E10093">
        <f t="shared" ca="1" si="260"/>
        <v>0.79814980589507356</v>
      </c>
      <c r="F10093">
        <v>0.61904761904761907</v>
      </c>
      <c r="G10093">
        <f>AVERAGE(F$2:F10093)</f>
        <v>18221.052975923041</v>
      </c>
    </row>
    <row r="10094" spans="1:7" x14ac:dyDescent="0.25">
      <c r="A10094" s="75" t="s">
        <v>119</v>
      </c>
      <c r="B10094">
        <v>1</v>
      </c>
      <c r="C10094" s="76" t="s">
        <v>84</v>
      </c>
      <c r="E10094">
        <f t="shared" ca="1" si="260"/>
        <v>0.44976850841232452</v>
      </c>
      <c r="F10094">
        <v>14.015015015015013</v>
      </c>
      <c r="G10094">
        <f>AVERAGE(F$2:F10094)</f>
        <v>18219.249048650585</v>
      </c>
    </row>
    <row r="10095" spans="1:7" x14ac:dyDescent="0.25">
      <c r="A10095" s="75" t="s">
        <v>119</v>
      </c>
      <c r="B10095">
        <v>0.86111111111111116</v>
      </c>
      <c r="C10095" s="76" t="s">
        <v>85</v>
      </c>
      <c r="E10095">
        <f t="shared" ca="1" si="260"/>
        <v>6.3649916299250764E-2</v>
      </c>
      <c r="F10095">
        <v>0.59183673469387754</v>
      </c>
      <c r="G10095">
        <f>AVERAGE(F$2:F10095)</f>
        <v>18217.444148986237</v>
      </c>
    </row>
    <row r="10096" spans="1:7" x14ac:dyDescent="0.25">
      <c r="A10096" s="75" t="s">
        <v>119</v>
      </c>
      <c r="B10096">
        <v>2.9138943248532287</v>
      </c>
      <c r="C10096" s="76" t="s">
        <v>86</v>
      </c>
      <c r="E10096">
        <f t="shared" ca="1" si="260"/>
        <v>0.48496981712521559</v>
      </c>
      <c r="F10096">
        <v>26.777777777777779</v>
      </c>
      <c r="G10096">
        <f>AVERAGE(F$2:F10096)</f>
        <v>18215.64220085635</v>
      </c>
    </row>
    <row r="10097" spans="1:7" x14ac:dyDescent="0.25">
      <c r="A10097" s="75" t="s">
        <v>119</v>
      </c>
      <c r="B10097">
        <v>0.83333333333333337</v>
      </c>
      <c r="C10097" s="76" t="s">
        <v>87</v>
      </c>
      <c r="E10097">
        <f t="shared" ca="1" si="260"/>
        <v>0.18416095128631305</v>
      </c>
      <c r="F10097">
        <v>0.66666666666666663</v>
      </c>
      <c r="G10097">
        <f>AVERAGE(F$2:F10097)</f>
        <v>18213.83802340645</v>
      </c>
    </row>
    <row r="10098" spans="1:7" x14ac:dyDescent="0.25">
      <c r="A10098" s="75" t="s">
        <v>119</v>
      </c>
      <c r="B10098">
        <v>0.2857142857142857</v>
      </c>
      <c r="C10098" s="76" t="s">
        <v>88</v>
      </c>
      <c r="E10098">
        <f t="shared" ca="1" si="260"/>
        <v>0.5836153817008386</v>
      </c>
      <c r="F10098">
        <v>183.61538461538461</v>
      </c>
      <c r="G10098">
        <f>AVERAGE(F$2:F10098)</f>
        <v>18212.052322441927</v>
      </c>
    </row>
    <row r="10099" spans="1:7" x14ac:dyDescent="0.25">
      <c r="A10099" s="75" t="s">
        <v>119</v>
      </c>
      <c r="B10099">
        <v>0.92500000000000004</v>
      </c>
      <c r="C10099" s="76" t="s">
        <v>89</v>
      </c>
      <c r="E10099">
        <f t="shared" ca="1" si="260"/>
        <v>0.67242787222629363</v>
      </c>
      <c r="F10099">
        <v>0.75</v>
      </c>
      <c r="G10099">
        <f>AVERAGE(F$2:F10099)</f>
        <v>18210.248866082009</v>
      </c>
    </row>
    <row r="10100" spans="1:7" x14ac:dyDescent="0.25">
      <c r="A10100" s="75" t="s">
        <v>119</v>
      </c>
      <c r="B10100">
        <v>0.94</v>
      </c>
      <c r="C10100" s="76" t="s">
        <v>90</v>
      </c>
      <c r="E10100">
        <f t="shared" ca="1" si="260"/>
        <v>0.23275701707299712</v>
      </c>
      <c r="F10100">
        <v>0.97563352826510719</v>
      </c>
      <c r="G10100">
        <f>AVERAGE(F$2:F10100)</f>
        <v>18208.445789219692</v>
      </c>
    </row>
    <row r="10101" spans="1:7" x14ac:dyDescent="0.25">
      <c r="B10101">
        <v>11.5</v>
      </c>
      <c r="C10101" s="76" t="s">
        <v>81</v>
      </c>
      <c r="E10101">
        <f t="shared" ca="1" si="260"/>
        <v>0.73035114678695301</v>
      </c>
      <c r="F10101">
        <v>0.35782173131261236</v>
      </c>
      <c r="G10101">
        <f>AVERAGE(F$2:F10101)</f>
        <v>18206.643008232812</v>
      </c>
    </row>
    <row r="10102" spans="1:7" x14ac:dyDescent="0.25">
      <c r="A10102" s="75" t="s">
        <v>120</v>
      </c>
      <c r="B10102">
        <v>0.875</v>
      </c>
      <c r="C10102" s="76" t="s">
        <v>82</v>
      </c>
      <c r="E10102">
        <f t="shared" ca="1" si="260"/>
        <v>6.5866007839386009E-2</v>
      </c>
      <c r="F10102">
        <v>0.11971830985915485</v>
      </c>
      <c r="G10102">
        <f>AVERAGE(F$2:F10102)</f>
        <v>18204.84056062466</v>
      </c>
    </row>
    <row r="10103" spans="1:7" x14ac:dyDescent="0.25">
      <c r="A10103" s="75" t="s">
        <v>120</v>
      </c>
      <c r="B10103">
        <v>0.63636363636363635</v>
      </c>
      <c r="C10103" s="76" t="s">
        <v>83</v>
      </c>
      <c r="E10103">
        <f t="shared" ca="1" si="260"/>
        <v>0.10122938746420818</v>
      </c>
      <c r="F10103">
        <v>0.85</v>
      </c>
      <c r="G10103">
        <f>AVERAGE(F$2:F10103)</f>
        <v>18203.038542156966</v>
      </c>
    </row>
    <row r="10104" spans="1:7" x14ac:dyDescent="0.25">
      <c r="A10104" s="75" t="s">
        <v>120</v>
      </c>
      <c r="B10104">
        <v>0.99583333333333324</v>
      </c>
      <c r="C10104" s="76" t="s">
        <v>84</v>
      </c>
      <c r="E10104">
        <f t="shared" ca="1" si="260"/>
        <v>0.10827086938693564</v>
      </c>
      <c r="F10104">
        <v>3.1666666666666665</v>
      </c>
      <c r="G10104">
        <f>AVERAGE(F$2:F10104)</f>
        <v>18201.237109723483</v>
      </c>
    </row>
    <row r="10105" spans="1:7" x14ac:dyDescent="0.25">
      <c r="A10105" s="75" t="s">
        <v>120</v>
      </c>
      <c r="B10105">
        <v>0.16666666666666666</v>
      </c>
      <c r="C10105" s="76" t="s">
        <v>85</v>
      </c>
      <c r="E10105">
        <f t="shared" ca="1" si="260"/>
        <v>0.17355770928715586</v>
      </c>
      <c r="F10105">
        <v>0.60784313725490191</v>
      </c>
      <c r="G10105">
        <f>AVERAGE(F$2:F10105)</f>
        <v>18199.435780619504</v>
      </c>
    </row>
    <row r="10106" spans="1:7" x14ac:dyDescent="0.25">
      <c r="A10106" s="75" t="s">
        <v>120</v>
      </c>
      <c r="B10106">
        <v>0.80430528375733856</v>
      </c>
      <c r="C10106" s="76" t="s">
        <v>86</v>
      </c>
      <c r="E10106">
        <f t="shared" ca="1" si="260"/>
        <v>9.7384092891195762E-2</v>
      </c>
      <c r="F10106">
        <v>1.6393442622950834E-2</v>
      </c>
      <c r="G10106">
        <f>AVERAGE(F$2:F10106)</f>
        <v>18197.634749507466</v>
      </c>
    </row>
    <row r="10107" spans="1:7" x14ac:dyDescent="0.25">
      <c r="A10107" s="75" t="s">
        <v>120</v>
      </c>
      <c r="B10107">
        <v>0.91666666666666663</v>
      </c>
      <c r="C10107" s="76" t="s">
        <v>87</v>
      </c>
      <c r="E10107">
        <f t="shared" ca="1" si="260"/>
        <v>0.98148091292278294</v>
      </c>
      <c r="F10107">
        <v>0.63329666299963328</v>
      </c>
      <c r="G10107">
        <f>AVERAGE(F$2:F10107)</f>
        <v>18195.834135866771</v>
      </c>
    </row>
    <row r="10108" spans="1:7" x14ac:dyDescent="0.25">
      <c r="A10108" s="75" t="s">
        <v>120</v>
      </c>
      <c r="B10108">
        <v>0.42857142857142855</v>
      </c>
      <c r="C10108" s="76" t="s">
        <v>88</v>
      </c>
      <c r="E10108">
        <f t="shared" ca="1" si="260"/>
        <v>0.61608361051306326</v>
      </c>
      <c r="F10108">
        <v>2.0720628763907303E-2</v>
      </c>
      <c r="G10108">
        <f>AVERAGE(F$2:F10108)</f>
        <v>18194.0338179272</v>
      </c>
    </row>
    <row r="10109" spans="1:7" x14ac:dyDescent="0.25">
      <c r="A10109" s="75" t="s">
        <v>120</v>
      </c>
      <c r="B10109">
        <v>0.625</v>
      </c>
      <c r="C10109" s="76" t="s">
        <v>89</v>
      </c>
      <c r="E10109">
        <f t="shared" ca="1" si="260"/>
        <v>0.38704846064353915</v>
      </c>
      <c r="F10109">
        <v>0.20948616600790507</v>
      </c>
      <c r="G10109">
        <f>AVERAGE(F$2:F10109)</f>
        <v>18192.233874878944</v>
      </c>
    </row>
    <row r="10110" spans="1:7" x14ac:dyDescent="0.25">
      <c r="A10110" s="75" t="s">
        <v>120</v>
      </c>
      <c r="B10110">
        <v>0.98799999999999999</v>
      </c>
      <c r="C10110" s="76" t="s">
        <v>90</v>
      </c>
      <c r="E10110">
        <f t="shared" ca="1" si="260"/>
        <v>0.59906981653249625</v>
      </c>
      <c r="F10110">
        <v>0.89090909090909087</v>
      </c>
      <c r="G10110">
        <f>AVERAGE(F$2:F10110)</f>
        <v>18190.434355345285</v>
      </c>
    </row>
    <row r="10111" spans="1:7" x14ac:dyDescent="0.25">
      <c r="B10111">
        <v>10.363636363636363</v>
      </c>
      <c r="C10111" s="76" t="s">
        <v>81</v>
      </c>
      <c r="E10111">
        <f t="shared" ca="1" si="260"/>
        <v>0.56384053993790617</v>
      </c>
      <c r="F10111">
        <v>2</v>
      </c>
      <c r="G10111">
        <f>AVERAGE(F$2:F10111)</f>
        <v>18188.635301502029</v>
      </c>
    </row>
    <row r="10112" spans="1:7" x14ac:dyDescent="0.25">
      <c r="A10112" s="75" t="s">
        <v>121</v>
      </c>
      <c r="B10112">
        <v>0.375</v>
      </c>
      <c r="C10112" s="76" t="s">
        <v>82</v>
      </c>
      <c r="E10112">
        <f t="shared" ca="1" si="260"/>
        <v>6.1158688019627649E-2</v>
      </c>
      <c r="F10112">
        <v>0.55752212389380529</v>
      </c>
      <c r="G10112">
        <f>AVERAGE(F$2:F10112)</f>
        <v>18186.836460855269</v>
      </c>
    </row>
    <row r="10113" spans="1:7" x14ac:dyDescent="0.25">
      <c r="A10113" s="75" t="s">
        <v>121</v>
      </c>
      <c r="B10113">
        <v>9.0909090909090912E-2</v>
      </c>
      <c r="C10113" s="76" t="s">
        <v>83</v>
      </c>
      <c r="E10113">
        <f t="shared" ca="1" si="260"/>
        <v>0.10395551238607903</v>
      </c>
      <c r="F10113">
        <v>9.0909090909090912E-2</v>
      </c>
      <c r="G10113">
        <f>AVERAGE(F$2:F10113)</f>
        <v>18185.037929847378</v>
      </c>
    </row>
    <row r="10114" spans="1:7" x14ac:dyDescent="0.25">
      <c r="A10114" s="75" t="s">
        <v>121</v>
      </c>
      <c r="B10114">
        <v>0.91666666666666663</v>
      </c>
      <c r="C10114" s="76" t="s">
        <v>84</v>
      </c>
      <c r="E10114">
        <f t="shared" ref="E10114:E10177" ca="1" si="261">RAND()</f>
        <v>0.54569439307087575</v>
      </c>
      <c r="F10114">
        <v>1</v>
      </c>
      <c r="G10114">
        <f>AVERAGE(F$2:F10114)</f>
        <v>18183.239844419728</v>
      </c>
    </row>
    <row r="10115" spans="1:7" x14ac:dyDescent="0.25">
      <c r="A10115" s="75" t="s">
        <v>121</v>
      </c>
      <c r="B10115">
        <v>0.99861111111111112</v>
      </c>
      <c r="C10115" s="76" t="s">
        <v>85</v>
      </c>
      <c r="E10115">
        <f t="shared" ca="1" si="261"/>
        <v>0.59216304065949987</v>
      </c>
      <c r="F10115">
        <v>9.0909090909090912E-2</v>
      </c>
      <c r="G10115">
        <f>AVERAGE(F$2:F10115)</f>
        <v>18181.442024671327</v>
      </c>
    </row>
    <row r="10116" spans="1:7" x14ac:dyDescent="0.25">
      <c r="A10116" s="75" t="s">
        <v>121</v>
      </c>
      <c r="B10116">
        <v>0.95694716242661448</v>
      </c>
      <c r="C10116" s="76" t="s">
        <v>86</v>
      </c>
      <c r="E10116">
        <f t="shared" ca="1" si="261"/>
        <v>0.37463134260781983</v>
      </c>
      <c r="F10116">
        <v>0.86998916576381358</v>
      </c>
      <c r="G10116">
        <f>AVERAGE(F$2:F10116)</f>
        <v>18179.644637421152</v>
      </c>
    </row>
    <row r="10117" spans="1:7" x14ac:dyDescent="0.25">
      <c r="A10117" s="75" t="s">
        <v>121</v>
      </c>
      <c r="B10117">
        <v>0.66666666666666663</v>
      </c>
      <c r="C10117" s="76" t="s">
        <v>87</v>
      </c>
      <c r="E10117">
        <f t="shared" ca="1" si="261"/>
        <v>0.78732488772369613</v>
      </c>
      <c r="F10117">
        <v>0.87341772151898733</v>
      </c>
      <c r="G10117">
        <f>AVERAGE(F$2:F10117)</f>
        <v>18177.84760586523</v>
      </c>
    </row>
    <row r="10118" spans="1:7" x14ac:dyDescent="0.25">
      <c r="A10118" s="75" t="s">
        <v>121</v>
      </c>
      <c r="B10118">
        <v>0.19047619047619047</v>
      </c>
      <c r="C10118" s="76" t="s">
        <v>88</v>
      </c>
      <c r="E10118">
        <f t="shared" ca="1" si="261"/>
        <v>0.86751298412541933</v>
      </c>
      <c r="F10118">
        <v>0.12903225806451613</v>
      </c>
      <c r="G10118">
        <f>AVERAGE(F$2:F10118)</f>
        <v>18176.05085598151</v>
      </c>
    </row>
    <row r="10119" spans="1:7" x14ac:dyDescent="0.25">
      <c r="A10119" s="75" t="s">
        <v>121</v>
      </c>
      <c r="B10119">
        <v>0</v>
      </c>
      <c r="C10119" s="76" t="s">
        <v>89</v>
      </c>
      <c r="E10119">
        <f t="shared" ca="1" si="261"/>
        <v>0.16594549287204619</v>
      </c>
      <c r="F10119">
        <v>0.35135135135135137</v>
      </c>
      <c r="G10119">
        <f>AVERAGE(F$2:F10119)</f>
        <v>18174.254483229521</v>
      </c>
    </row>
    <row r="10120" spans="1:7" x14ac:dyDescent="0.25">
      <c r="A10120" s="75" t="s">
        <v>121</v>
      </c>
      <c r="B10120">
        <v>0.94</v>
      </c>
      <c r="C10120" s="76" t="s">
        <v>90</v>
      </c>
      <c r="E10120">
        <f t="shared" ca="1" si="261"/>
        <v>0.51539984585793697</v>
      </c>
      <c r="F10120">
        <v>1</v>
      </c>
      <c r="G10120">
        <f>AVERAGE(F$2:F10120)</f>
        <v>18172.458529629042</v>
      </c>
    </row>
    <row r="10121" spans="1:7" x14ac:dyDescent="0.25">
      <c r="B10121">
        <v>3.5454545454545454</v>
      </c>
      <c r="C10121" s="76" t="s">
        <v>81</v>
      </c>
      <c r="E10121">
        <f t="shared" ca="1" si="261"/>
        <v>0.94669208540478489</v>
      </c>
      <c r="F10121">
        <v>0.88087774294670851</v>
      </c>
      <c r="G10121">
        <f>AVERAGE(F$2:F10121)</f>
        <v>18170.662919189133</v>
      </c>
    </row>
    <row r="10122" spans="1:7" x14ac:dyDescent="0.25">
      <c r="A10122" s="75" t="s">
        <v>122</v>
      </c>
      <c r="B10122">
        <v>0.25</v>
      </c>
      <c r="C10122" s="76" t="s">
        <v>82</v>
      </c>
      <c r="E10122">
        <f t="shared" ca="1" si="261"/>
        <v>0.9883974703908428</v>
      </c>
      <c r="F10122">
        <v>0.25</v>
      </c>
      <c r="G10122">
        <f>AVERAGE(F$2:F10122)</f>
        <v>18168.867601244347</v>
      </c>
    </row>
    <row r="10123" spans="1:7" x14ac:dyDescent="0.25">
      <c r="A10123" s="75" t="s">
        <v>122</v>
      </c>
      <c r="B10123">
        <v>2.6363636363636362</v>
      </c>
      <c r="C10123" s="76" t="s">
        <v>83</v>
      </c>
      <c r="E10123">
        <f t="shared" ca="1" si="261"/>
        <v>0.2077188287807471</v>
      </c>
      <c r="F10123">
        <v>0.67771639042357279</v>
      </c>
      <c r="G10123">
        <f>AVERAGE(F$2:F10123)</f>
        <v>18167.072680291487</v>
      </c>
    </row>
    <row r="10124" spans="1:7" x14ac:dyDescent="0.25">
      <c r="A10124" s="75" t="s">
        <v>122</v>
      </c>
      <c r="B10124">
        <v>0.16666666666666666</v>
      </c>
      <c r="C10124" s="76" t="s">
        <v>84</v>
      </c>
      <c r="E10124">
        <f t="shared" ca="1" si="261"/>
        <v>0.46880040008200197</v>
      </c>
      <c r="F10124">
        <v>0.75746924428822482</v>
      </c>
      <c r="G10124">
        <f>AVERAGE(F$2:F10124)</f>
        <v>18165.278121839343</v>
      </c>
    </row>
    <row r="10125" spans="1:7" x14ac:dyDescent="0.25">
      <c r="A10125" s="75" t="s">
        <v>122</v>
      </c>
      <c r="B10125">
        <v>27776.777777777777</v>
      </c>
      <c r="C10125" s="76" t="s">
        <v>85</v>
      </c>
      <c r="E10125">
        <f t="shared" ca="1" si="261"/>
        <v>0.27740245104994343</v>
      </c>
      <c r="F10125">
        <v>420.05263157894734</v>
      </c>
      <c r="G10125">
        <f>AVERAGE(F$2:F10125)</f>
        <v>18163.525333861246</v>
      </c>
    </row>
    <row r="10126" spans="1:7" x14ac:dyDescent="0.25">
      <c r="A10126" s="75" t="s">
        <v>122</v>
      </c>
      <c r="B10126">
        <v>1.9354207436399218</v>
      </c>
      <c r="C10126" s="76" t="s">
        <v>86</v>
      </c>
      <c r="E10126">
        <f t="shared" ca="1" si="261"/>
        <v>0.17969963989365878</v>
      </c>
      <c r="F10126">
        <v>0.23896499238964997</v>
      </c>
      <c r="G10126">
        <f>AVERAGE(F$2:F10126)</f>
        <v>18161.731429034691</v>
      </c>
    </row>
    <row r="10127" spans="1:7" x14ac:dyDescent="0.25">
      <c r="A10127" s="75" t="s">
        <v>122</v>
      </c>
      <c r="B10127">
        <v>0.66666666666666663</v>
      </c>
      <c r="C10127" s="76" t="s">
        <v>87</v>
      </c>
      <c r="E10127">
        <f t="shared" ca="1" si="261"/>
        <v>0.38694852392063117</v>
      </c>
      <c r="F10127">
        <v>0.75377060680462993</v>
      </c>
      <c r="G10127">
        <f>AVERAGE(F$2:F10127)</f>
        <v>18159.937929364693</v>
      </c>
    </row>
    <row r="10128" spans="1:7" x14ac:dyDescent="0.25">
      <c r="A10128" s="75" t="s">
        <v>122</v>
      </c>
      <c r="B10128">
        <v>4.7619047619047616E-2</v>
      </c>
      <c r="C10128" s="76" t="s">
        <v>88</v>
      </c>
      <c r="E10128">
        <f t="shared" ca="1" si="261"/>
        <v>3.7415158114877389E-3</v>
      </c>
      <c r="F10128">
        <v>3.0042918454935622E-2</v>
      </c>
      <c r="G10128">
        <f>AVERAGE(F$2:F10128)</f>
        <v>18158.144712431105</v>
      </c>
    </row>
    <row r="10129" spans="1:7" x14ac:dyDescent="0.25">
      <c r="A10129" s="75" t="s">
        <v>122</v>
      </c>
      <c r="B10129">
        <v>0</v>
      </c>
      <c r="C10129" s="76" t="s">
        <v>89</v>
      </c>
      <c r="E10129">
        <f t="shared" ca="1" si="261"/>
        <v>0.10291008860087847</v>
      </c>
      <c r="F10129">
        <v>0.96</v>
      </c>
      <c r="G10129">
        <f>AVERAGE(F$2:F10129)</f>
        <v>18156.351941428693</v>
      </c>
    </row>
    <row r="10130" spans="1:7" x14ac:dyDescent="0.25">
      <c r="A10130" s="75" t="s">
        <v>122</v>
      </c>
      <c r="B10130">
        <v>1</v>
      </c>
      <c r="C10130" s="76" t="s">
        <v>90</v>
      </c>
      <c r="E10130">
        <f t="shared" ca="1" si="261"/>
        <v>0.50930785784533317</v>
      </c>
      <c r="F10130">
        <v>0.88372093023255816</v>
      </c>
      <c r="G10130">
        <f>AVERAGE(F$2:F10130)</f>
        <v>18154.559516883281</v>
      </c>
    </row>
    <row r="10131" spans="1:7" x14ac:dyDescent="0.25">
      <c r="B10131">
        <v>0.97727272727272729</v>
      </c>
      <c r="C10131" s="76" t="s">
        <v>81</v>
      </c>
      <c r="E10131">
        <f t="shared" ca="1" si="261"/>
        <v>0.17878880653921092</v>
      </c>
      <c r="F10131">
        <v>0.20000000000000004</v>
      </c>
      <c r="G10131">
        <f>AVERAGE(F$2:F10131)</f>
        <v>18152.767378727614</v>
      </c>
    </row>
    <row r="10132" spans="1:7" x14ac:dyDescent="0.25">
      <c r="A10132" s="75" t="s">
        <v>123</v>
      </c>
      <c r="B10132">
        <v>0.75</v>
      </c>
      <c r="C10132" s="76" t="s">
        <v>82</v>
      </c>
      <c r="E10132">
        <f t="shared" ca="1" si="261"/>
        <v>7.4390947585288969E-2</v>
      </c>
      <c r="F10132">
        <v>5.9565217391304346</v>
      </c>
      <c r="G10132">
        <f>AVERAGE(F$2:F10132)</f>
        <v>18150.976162573534</v>
      </c>
    </row>
    <row r="10133" spans="1:7" x14ac:dyDescent="0.25">
      <c r="A10133" s="75" t="s">
        <v>123</v>
      </c>
      <c r="B10133">
        <v>35.363636363636367</v>
      </c>
      <c r="C10133" s="76" t="s">
        <v>83</v>
      </c>
      <c r="E10133">
        <f t="shared" ca="1" si="261"/>
        <v>0.10708456975465219</v>
      </c>
      <c r="F10133">
        <v>0.8867924528301887</v>
      </c>
      <c r="G10133">
        <f>AVERAGE(F$2:F10133)</f>
        <v>18149.184799627412</v>
      </c>
    </row>
    <row r="10134" spans="1:7" x14ac:dyDescent="0.25">
      <c r="A10134" s="75" t="s">
        <v>123</v>
      </c>
      <c r="B10134">
        <v>0.9916666666666667</v>
      </c>
      <c r="C10134" s="76" t="s">
        <v>84</v>
      </c>
      <c r="E10134">
        <f t="shared" ca="1" si="261"/>
        <v>0.3830554109824077</v>
      </c>
      <c r="F10134">
        <v>0.1111111111111111</v>
      </c>
      <c r="G10134">
        <f>AVERAGE(F$2:F10134)</f>
        <v>18147.393713701375</v>
      </c>
    </row>
    <row r="10135" spans="1:7" x14ac:dyDescent="0.25">
      <c r="A10135" s="75" t="s">
        <v>123</v>
      </c>
      <c r="B10135">
        <v>26.777777777777779</v>
      </c>
      <c r="C10135" s="76" t="s">
        <v>85</v>
      </c>
      <c r="E10135">
        <f t="shared" ca="1" si="261"/>
        <v>0.67233526950127298</v>
      </c>
      <c r="F10135">
        <v>1.4793388429752066</v>
      </c>
      <c r="G10135">
        <f>AVERAGE(F$2:F10135)</f>
        <v>18145.603116269478</v>
      </c>
    </row>
    <row r="10136" spans="1:7" x14ac:dyDescent="0.25">
      <c r="A10136" s="75" t="s">
        <v>123</v>
      </c>
      <c r="B10136">
        <v>0.99804305283757333</v>
      </c>
      <c r="C10136" s="76" t="s">
        <v>86</v>
      </c>
      <c r="E10136">
        <f t="shared" ca="1" si="261"/>
        <v>0.54655474864698217</v>
      </c>
      <c r="F10136">
        <v>0.5</v>
      </c>
      <c r="G10136">
        <f>AVERAGE(F$2:F10136)</f>
        <v>18143.812775557464</v>
      </c>
    </row>
    <row r="10137" spans="1:7" x14ac:dyDescent="0.25">
      <c r="A10137" s="75" t="s">
        <v>123</v>
      </c>
      <c r="B10137">
        <v>0.83333333333333337</v>
      </c>
      <c r="C10137" s="76" t="s">
        <v>87</v>
      </c>
      <c r="E10137">
        <f t="shared" ca="1" si="261"/>
        <v>2.3636003031729746E-2</v>
      </c>
      <c r="F10137">
        <v>0.18181818181818191</v>
      </c>
      <c r="G10137">
        <f>AVERAGE(F$2:F10137)</f>
        <v>18142.022756717943</v>
      </c>
    </row>
    <row r="10138" spans="1:7" x14ac:dyDescent="0.25">
      <c r="A10138" s="75" t="s">
        <v>123</v>
      </c>
      <c r="B10138">
        <v>4.7619047619047616E-2</v>
      </c>
      <c r="C10138" s="76" t="s">
        <v>88</v>
      </c>
      <c r="E10138">
        <f t="shared" ca="1" si="261"/>
        <v>0.58386756059931511</v>
      </c>
      <c r="F10138">
        <v>0.40334128878281622</v>
      </c>
      <c r="G10138">
        <f>AVERAGE(F$2:F10138)</f>
        <v>18140.233112896753</v>
      </c>
    </row>
    <row r="10139" spans="1:7" x14ac:dyDescent="0.25">
      <c r="A10139" s="75" t="s">
        <v>123</v>
      </c>
      <c r="B10139">
        <v>0.85</v>
      </c>
      <c r="C10139" s="76" t="s">
        <v>89</v>
      </c>
      <c r="E10139">
        <f t="shared" ca="1" si="261"/>
        <v>0.57102065210507535</v>
      </c>
      <c r="F10139">
        <v>0.92</v>
      </c>
      <c r="G10139">
        <f>AVERAGE(F$2:F10139)</f>
        <v>18138.443873094729</v>
      </c>
    </row>
    <row r="10140" spans="1:7" x14ac:dyDescent="0.25">
      <c r="A10140" s="75" t="s">
        <v>123</v>
      </c>
      <c r="B10140">
        <v>0</v>
      </c>
      <c r="C10140" s="76" t="s">
        <v>90</v>
      </c>
      <c r="E10140">
        <f t="shared" ca="1" si="261"/>
        <v>6.0411175922623017E-2</v>
      </c>
      <c r="F10140">
        <v>0.16666666666666666</v>
      </c>
      <c r="G10140">
        <f>AVERAGE(F$2:F10140)</f>
        <v>18136.654911934216</v>
      </c>
    </row>
    <row r="10141" spans="1:7" x14ac:dyDescent="0.25">
      <c r="B10141">
        <v>2.4090909090909092</v>
      </c>
      <c r="C10141" s="76" t="s">
        <v>81</v>
      </c>
      <c r="E10141">
        <f t="shared" ca="1" si="261"/>
        <v>0.56941900642328191</v>
      </c>
      <c r="F10141">
        <v>0.88095238095238093</v>
      </c>
      <c r="G10141">
        <f>AVERAGE(F$2:F10141)</f>
        <v>18134.866374068384</v>
      </c>
    </row>
    <row r="10142" spans="1:7" x14ac:dyDescent="0.25">
      <c r="A10142" s="75" t="s">
        <v>124</v>
      </c>
      <c r="B10142">
        <v>0.5</v>
      </c>
      <c r="C10142" s="76" t="s">
        <v>82</v>
      </c>
      <c r="E10142">
        <f t="shared" ca="1" si="261"/>
        <v>3.2309354206137231E-2</v>
      </c>
      <c r="F10142">
        <v>0.5</v>
      </c>
      <c r="G10142">
        <f>AVERAGE(F$2:F10142)</f>
        <v>18133.07815137101</v>
      </c>
    </row>
    <row r="10143" spans="1:7" x14ac:dyDescent="0.25">
      <c r="A10143" s="75" t="s">
        <v>124</v>
      </c>
      <c r="B10143">
        <v>0.94545454545454544</v>
      </c>
      <c r="C10143" s="76" t="s">
        <v>83</v>
      </c>
      <c r="E10143">
        <f t="shared" ca="1" si="261"/>
        <v>0.17715044680585579</v>
      </c>
      <c r="F10143">
        <v>6.3829787234042618E-2</v>
      </c>
      <c r="G10143">
        <f>AVERAGE(F$2:F10143)</f>
        <v>18131.290238304395</v>
      </c>
    </row>
    <row r="10144" spans="1:7" x14ac:dyDescent="0.25">
      <c r="A10144" s="75" t="s">
        <v>124</v>
      </c>
      <c r="B10144">
        <v>82.333333333333329</v>
      </c>
      <c r="C10144" s="76" t="s">
        <v>84</v>
      </c>
      <c r="E10144">
        <f t="shared" ca="1" si="261"/>
        <v>0.70722147712222239</v>
      </c>
      <c r="F10144">
        <v>4.625</v>
      </c>
      <c r="G10144">
        <f>AVERAGE(F$2:F10144)</f>
        <v>18129.503127465559</v>
      </c>
    </row>
    <row r="10145" spans="1:7" x14ac:dyDescent="0.25">
      <c r="A10145" s="75" t="s">
        <v>124</v>
      </c>
      <c r="B10145">
        <v>0.99305555555555558</v>
      </c>
      <c r="C10145" s="76" t="s">
        <v>85</v>
      </c>
      <c r="E10145">
        <f t="shared" ca="1" si="261"/>
        <v>0.27705526871926234</v>
      </c>
      <c r="F10145">
        <v>16.454545454545453</v>
      </c>
      <c r="G10145">
        <f>AVERAGE(F$2:F10145)</f>
        <v>18127.717535136893</v>
      </c>
    </row>
    <row r="10146" spans="1:7" x14ac:dyDescent="0.25">
      <c r="A10146" s="75" t="s">
        <v>124</v>
      </c>
      <c r="B10146">
        <v>96.847358121330728</v>
      </c>
      <c r="C10146" s="76" t="s">
        <v>86</v>
      </c>
      <c r="E10146">
        <f t="shared" ca="1" si="261"/>
        <v>0.90960680766679913</v>
      </c>
      <c r="F10146">
        <v>0.17791179796456841</v>
      </c>
      <c r="G10146">
        <f>AVERAGE(F$2:F10146)</f>
        <v>18125.930690422912</v>
      </c>
    </row>
    <row r="10147" spans="1:7" x14ac:dyDescent="0.25">
      <c r="A10147" s="75" t="s">
        <v>124</v>
      </c>
      <c r="B10147">
        <v>0</v>
      </c>
      <c r="C10147" s="76" t="s">
        <v>87</v>
      </c>
      <c r="E10147">
        <f t="shared" ca="1" si="261"/>
        <v>0.48285330825845751</v>
      </c>
      <c r="F10147">
        <v>0.875</v>
      </c>
      <c r="G10147">
        <f>AVERAGE(F$2:F10147)</f>
        <v>18124.144266641084</v>
      </c>
    </row>
    <row r="10148" spans="1:7" x14ac:dyDescent="0.25">
      <c r="A10148" s="75" t="s">
        <v>124</v>
      </c>
      <c r="B10148">
        <v>1.8571428571428572</v>
      </c>
      <c r="C10148" s="76" t="s">
        <v>88</v>
      </c>
      <c r="E10148">
        <f t="shared" ca="1" si="261"/>
        <v>0.8308141842827671</v>
      </c>
      <c r="F10148">
        <v>0.21654501216545019</v>
      </c>
      <c r="G10148">
        <f>AVERAGE(F$2:F10148)</f>
        <v>18122.35813007642</v>
      </c>
    </row>
    <row r="10149" spans="1:7" x14ac:dyDescent="0.25">
      <c r="A10149" s="75" t="s">
        <v>124</v>
      </c>
      <c r="B10149">
        <v>1.5</v>
      </c>
      <c r="C10149" s="76" t="s">
        <v>89</v>
      </c>
      <c r="E10149">
        <f t="shared" ca="1" si="261"/>
        <v>0.50573010265916696</v>
      </c>
      <c r="F10149">
        <v>2.75</v>
      </c>
      <c r="G10149">
        <f>AVERAGE(F$2:F10149)</f>
        <v>18120.572595179881</v>
      </c>
    </row>
    <row r="10150" spans="1:7" x14ac:dyDescent="0.25">
      <c r="A10150" s="75" t="s">
        <v>124</v>
      </c>
      <c r="B10150">
        <v>0.94</v>
      </c>
      <c r="C10150" s="76" t="s">
        <v>90</v>
      </c>
      <c r="E10150">
        <f t="shared" ca="1" si="261"/>
        <v>0.71829520499324384</v>
      </c>
      <c r="F10150">
        <v>0.25925925925925924</v>
      </c>
      <c r="G10150">
        <f>AVERAGE(F$2:F10150)</f>
        <v>18118.787166730192</v>
      </c>
    </row>
    <row r="10151" spans="1:7" x14ac:dyDescent="0.25">
      <c r="B10151">
        <v>1.2727272727272727</v>
      </c>
      <c r="C10151" s="76" t="s">
        <v>81</v>
      </c>
      <c r="E10151">
        <f t="shared" ca="1" si="261"/>
        <v>0.86493349090584393</v>
      </c>
      <c r="F10151">
        <v>2.3333333333333335</v>
      </c>
      <c r="G10151">
        <f>AVERAGE(F$2:F10151)</f>
        <v>18117.002294431335</v>
      </c>
    </row>
    <row r="10152" spans="1:7" x14ac:dyDescent="0.25">
      <c r="A10152" s="75" t="s">
        <v>125</v>
      </c>
      <c r="B10152">
        <v>0.5</v>
      </c>
      <c r="C10152" s="76" t="s">
        <v>82</v>
      </c>
      <c r="E10152">
        <f t="shared" ca="1" si="261"/>
        <v>0.23106126787269643</v>
      </c>
      <c r="F10152">
        <v>0.98888888888888893</v>
      </c>
      <c r="G10152">
        <f>AVERAGE(F$2:F10152)</f>
        <v>18115.217641352276</v>
      </c>
    </row>
    <row r="10153" spans="1:7" x14ac:dyDescent="0.25">
      <c r="A10153" s="75" t="s">
        <v>125</v>
      </c>
      <c r="B10153">
        <v>0.92727272727272725</v>
      </c>
      <c r="C10153" s="76" t="s">
        <v>83</v>
      </c>
      <c r="E10153">
        <f t="shared" ca="1" si="261"/>
        <v>0.19925848884594599</v>
      </c>
      <c r="F10153">
        <v>0.4</v>
      </c>
      <c r="G10153">
        <f>AVERAGE(F$2:F10153)</f>
        <v>18113.433281852536</v>
      </c>
    </row>
    <row r="10154" spans="1:7" x14ac:dyDescent="0.25">
      <c r="A10154" s="75" t="s">
        <v>125</v>
      </c>
      <c r="B10154">
        <v>0.99916666666666665</v>
      </c>
      <c r="C10154" s="76" t="s">
        <v>84</v>
      </c>
      <c r="E10154">
        <f t="shared" ca="1" si="261"/>
        <v>0.97256021783706315</v>
      </c>
      <c r="F10154">
        <v>0.41732283464566927</v>
      </c>
      <c r="G10154">
        <f>AVERAGE(F$2:F10154)</f>
        <v>18111.649275553016</v>
      </c>
    </row>
    <row r="10155" spans="1:7" x14ac:dyDescent="0.25">
      <c r="A10155" s="75" t="s">
        <v>125</v>
      </c>
      <c r="B10155">
        <v>1.7777777777777777</v>
      </c>
      <c r="C10155" s="76" t="s">
        <v>85</v>
      </c>
      <c r="E10155">
        <f t="shared" ca="1" si="261"/>
        <v>0.27593423109864179</v>
      </c>
      <c r="F10155">
        <v>0.24050632911392408</v>
      </c>
      <c r="G10155">
        <f>AVERAGE(F$2:F10155)</f>
        <v>18109.865603229871</v>
      </c>
    </row>
    <row r="10156" spans="1:7" x14ac:dyDescent="0.25">
      <c r="A10156" s="75" t="s">
        <v>125</v>
      </c>
      <c r="B10156">
        <v>0.88258317025440314</v>
      </c>
      <c r="C10156" s="76" t="s">
        <v>86</v>
      </c>
      <c r="E10156">
        <f t="shared" ca="1" si="261"/>
        <v>0.1196072849021117</v>
      </c>
      <c r="F10156">
        <v>0.67032967032967028</v>
      </c>
      <c r="G10156">
        <f>AVERAGE(F$2:F10156)</f>
        <v>18108.082324522478</v>
      </c>
    </row>
    <row r="10157" spans="1:7" x14ac:dyDescent="0.25">
      <c r="A10157" s="75" t="s">
        <v>125</v>
      </c>
      <c r="B10157">
        <v>0.75</v>
      </c>
      <c r="C10157" s="76" t="s">
        <v>87</v>
      </c>
      <c r="E10157">
        <f t="shared" ca="1" si="261"/>
        <v>0.37106443647856802</v>
      </c>
      <c r="F10157">
        <v>0.64285714285714279</v>
      </c>
      <c r="G10157">
        <f>AVERAGE(F$2:F10157)</f>
        <v>18106.299394287405</v>
      </c>
    </row>
    <row r="10158" spans="1:7" x14ac:dyDescent="0.25">
      <c r="A10158" s="75" t="s">
        <v>125</v>
      </c>
      <c r="B10158">
        <v>0.42857142857142855</v>
      </c>
      <c r="C10158" s="76" t="s">
        <v>88</v>
      </c>
      <c r="E10158">
        <f t="shared" ca="1" si="261"/>
        <v>0.54697892400870052</v>
      </c>
      <c r="F10158">
        <v>79</v>
      </c>
      <c r="G10158">
        <f>AVERAGE(F$2:F10158)</f>
        <v>18104.524529721661</v>
      </c>
    </row>
    <row r="10159" spans="1:7" x14ac:dyDescent="0.25">
      <c r="A10159" s="75" t="s">
        <v>125</v>
      </c>
      <c r="B10159">
        <v>0.4</v>
      </c>
      <c r="C10159" s="76" t="s">
        <v>89</v>
      </c>
      <c r="E10159">
        <f t="shared" ca="1" si="261"/>
        <v>0.13827839428711086</v>
      </c>
      <c r="F10159">
        <v>0.7857142857142857</v>
      </c>
      <c r="G10159">
        <f>AVERAGE(F$2:F10159)</f>
        <v>18102.742314835323</v>
      </c>
    </row>
    <row r="10160" spans="1:7" x14ac:dyDescent="0.25">
      <c r="A10160" s="75" t="s">
        <v>125</v>
      </c>
      <c r="B10160">
        <v>0.8</v>
      </c>
      <c r="C10160" s="76" t="s">
        <v>90</v>
      </c>
      <c r="E10160">
        <f t="shared" ca="1" si="261"/>
        <v>0.11227376584141324</v>
      </c>
      <c r="F10160">
        <v>0.97826086956521741</v>
      </c>
      <c r="G10160">
        <f>AVERAGE(F$2:F10160)</f>
        <v>18100.96046976652</v>
      </c>
    </row>
    <row r="10161" spans="1:7" x14ac:dyDescent="0.25">
      <c r="B10161">
        <v>10.363636363636363</v>
      </c>
      <c r="C10161" s="76" t="s">
        <v>81</v>
      </c>
      <c r="E10161">
        <f t="shared" ca="1" si="261"/>
        <v>0.16652327484474527</v>
      </c>
      <c r="F10161">
        <v>0.64338537387017258</v>
      </c>
      <c r="G10161">
        <f>AVERAGE(F$2:F10161)</f>
        <v>18099.178942494436</v>
      </c>
    </row>
    <row r="10162" spans="1:7" x14ac:dyDescent="0.25">
      <c r="A10162" s="75" t="s">
        <v>126</v>
      </c>
      <c r="B10162">
        <v>0.375</v>
      </c>
      <c r="C10162" s="76" t="s">
        <v>82</v>
      </c>
      <c r="E10162">
        <f t="shared" ca="1" si="261"/>
        <v>0.66152029488001862</v>
      </c>
      <c r="F10162">
        <v>0.9</v>
      </c>
      <c r="G10162">
        <f>AVERAGE(F$2:F10162)</f>
        <v>18097.397791137038</v>
      </c>
    </row>
    <row r="10163" spans="1:7" x14ac:dyDescent="0.25">
      <c r="A10163" s="75" t="s">
        <v>126</v>
      </c>
      <c r="B10163">
        <v>44.454545454545453</v>
      </c>
      <c r="C10163" s="76" t="s">
        <v>83</v>
      </c>
      <c r="E10163">
        <f t="shared" ca="1" si="261"/>
        <v>0.78105412222517578</v>
      </c>
      <c r="F10163">
        <v>0.26470588235294118</v>
      </c>
      <c r="G10163">
        <f>AVERAGE(F$2:F10163)</f>
        <v>18095.616927814342</v>
      </c>
    </row>
    <row r="10164" spans="1:7" x14ac:dyDescent="0.25">
      <c r="A10164" s="75" t="s">
        <v>126</v>
      </c>
      <c r="B10164">
        <v>0.16666666666666666</v>
      </c>
      <c r="C10164" s="76" t="s">
        <v>84</v>
      </c>
      <c r="E10164">
        <f t="shared" ca="1" si="261"/>
        <v>0.72387446707873815</v>
      </c>
      <c r="F10164">
        <v>0.98611111111111116</v>
      </c>
      <c r="G10164">
        <f>AVERAGE(F$2:F10164)</f>
        <v>18093.836485935302</v>
      </c>
    </row>
    <row r="10165" spans="1:7" x14ac:dyDescent="0.25">
      <c r="A10165" s="75" t="s">
        <v>126</v>
      </c>
      <c r="B10165">
        <v>0.99583333333333335</v>
      </c>
      <c r="C10165" s="76" t="s">
        <v>85</v>
      </c>
      <c r="E10165">
        <f t="shared" ca="1" si="261"/>
        <v>0.80854640526136279</v>
      </c>
      <c r="F10165">
        <v>0.75</v>
      </c>
      <c r="G10165">
        <f>AVERAGE(F$2:F10165)</f>
        <v>18092.056371168877</v>
      </c>
    </row>
    <row r="10166" spans="1:7" x14ac:dyDescent="0.25">
      <c r="A10166" s="75" t="s">
        <v>126</v>
      </c>
      <c r="B10166">
        <v>0.90215264187866928</v>
      </c>
      <c r="C10166" s="76" t="s">
        <v>86</v>
      </c>
      <c r="E10166">
        <f t="shared" ca="1" si="261"/>
        <v>0.32213515693959793</v>
      </c>
      <c r="F10166">
        <v>2.9384615384615387</v>
      </c>
      <c r="G10166">
        <f>AVERAGE(F$2:F10166)</f>
        <v>18090.276821940188</v>
      </c>
    </row>
    <row r="10167" spans="1:7" x14ac:dyDescent="0.25">
      <c r="A10167" s="75" t="s">
        <v>126</v>
      </c>
      <c r="B10167">
        <v>0.66666666666666663</v>
      </c>
      <c r="C10167" s="76" t="s">
        <v>87</v>
      </c>
      <c r="E10167">
        <f t="shared" ca="1" si="261"/>
        <v>0.96127269449600206</v>
      </c>
      <c r="F10167">
        <v>0.15983026874115983</v>
      </c>
      <c r="G10167">
        <f>AVERAGE(F$2:F10167)</f>
        <v>18088.497349483798</v>
      </c>
    </row>
    <row r="10168" spans="1:7" x14ac:dyDescent="0.25">
      <c r="A10168" s="75" t="s">
        <v>126</v>
      </c>
      <c r="B10168">
        <v>0.76190476190476186</v>
      </c>
      <c r="C10168" s="76" t="s">
        <v>88</v>
      </c>
      <c r="E10168">
        <f t="shared" ca="1" si="261"/>
        <v>0.28881059617307825</v>
      </c>
      <c r="F10168">
        <v>6.0721357850070721</v>
      </c>
      <c r="G10168">
        <f>AVERAGE(F$2:F10168)</f>
        <v>18086.718808595266</v>
      </c>
    </row>
    <row r="10169" spans="1:7" x14ac:dyDescent="0.25">
      <c r="A10169" s="75" t="s">
        <v>126</v>
      </c>
      <c r="B10169">
        <v>0.97</v>
      </c>
      <c r="C10169" s="76" t="s">
        <v>89</v>
      </c>
      <c r="E10169">
        <f t="shared" ca="1" si="261"/>
        <v>0.31027623483914646</v>
      </c>
      <c r="F10169">
        <v>0.99633296662999637</v>
      </c>
      <c r="G10169">
        <f>AVERAGE(F$2:F10169)</f>
        <v>18084.940118343926</v>
      </c>
    </row>
    <row r="10170" spans="1:7" x14ac:dyDescent="0.25">
      <c r="A10170" s="75" t="s">
        <v>126</v>
      </c>
      <c r="B10170">
        <v>0.9</v>
      </c>
      <c r="C10170" s="76" t="s">
        <v>90</v>
      </c>
      <c r="E10170">
        <f t="shared" ca="1" si="261"/>
        <v>0.60861808437547882</v>
      </c>
      <c r="F10170">
        <v>1.8609372356623245E-3</v>
      </c>
      <c r="G10170">
        <f>AVERAGE(F$2:F10170)</f>
        <v>18083.1616801241</v>
      </c>
    </row>
    <row r="10171" spans="1:7" x14ac:dyDescent="0.25">
      <c r="B10171">
        <v>21.727272727272727</v>
      </c>
      <c r="C10171" s="76" t="s">
        <v>81</v>
      </c>
      <c r="E10171">
        <f t="shared" ca="1" si="261"/>
        <v>0.40570513342410885</v>
      </c>
      <c r="F10171">
        <v>0.82499999999999996</v>
      </c>
      <c r="G10171">
        <f>AVERAGE(F$2:F10171)</f>
        <v>18081.383672584263</v>
      </c>
    </row>
    <row r="10172" spans="1:7" x14ac:dyDescent="0.25">
      <c r="A10172" s="75" t="s">
        <v>127</v>
      </c>
      <c r="B10172">
        <v>0</v>
      </c>
      <c r="C10172" s="76" t="s">
        <v>82</v>
      </c>
      <c r="E10172">
        <f t="shared" ca="1" si="261"/>
        <v>0.63524469582262888</v>
      </c>
      <c r="F10172">
        <v>0.125</v>
      </c>
      <c r="G10172">
        <f>AVERAGE(F$2:F10172)</f>
        <v>18079.605945844258</v>
      </c>
    </row>
    <row r="10173" spans="1:7" x14ac:dyDescent="0.25">
      <c r="A10173" s="75" t="s">
        <v>127</v>
      </c>
      <c r="B10173">
        <v>0.96363636363636362</v>
      </c>
      <c r="C10173" s="76" t="s">
        <v>83</v>
      </c>
      <c r="E10173">
        <f t="shared" ca="1" si="261"/>
        <v>0.56303656625826526</v>
      </c>
      <c r="F10173">
        <v>124</v>
      </c>
      <c r="G10173">
        <f>AVERAGE(F$2:F10173)</f>
        <v>18077.840746675378</v>
      </c>
    </row>
    <row r="10174" spans="1:7" x14ac:dyDescent="0.25">
      <c r="A10174" s="75" t="s">
        <v>127</v>
      </c>
      <c r="B10174">
        <v>1.0833333333333333</v>
      </c>
      <c r="C10174" s="76" t="s">
        <v>84</v>
      </c>
      <c r="E10174">
        <f t="shared" ca="1" si="261"/>
        <v>0.74392941509259591</v>
      </c>
      <c r="F10174">
        <v>1.6946682657667297E-2</v>
      </c>
      <c r="G10174">
        <f>AVERAGE(F$2:F10174)</f>
        <v>18076.063707080371</v>
      </c>
    </row>
    <row r="10175" spans="1:7" x14ac:dyDescent="0.25">
      <c r="A10175" s="75" t="s">
        <v>127</v>
      </c>
      <c r="B10175">
        <v>0.99444444444444446</v>
      </c>
      <c r="C10175" s="76" t="s">
        <v>85</v>
      </c>
      <c r="E10175">
        <f t="shared" ca="1" si="261"/>
        <v>0.35426445392124273</v>
      </c>
      <c r="F10175">
        <v>0.31004366812227074</v>
      </c>
      <c r="G10175">
        <f>AVERAGE(F$2:F10175)</f>
        <v>18074.287045623383</v>
      </c>
    </row>
    <row r="10176" spans="1:7" x14ac:dyDescent="0.25">
      <c r="A10176" s="75" t="s">
        <v>127</v>
      </c>
      <c r="B10176">
        <v>0.80430528375733856</v>
      </c>
      <c r="C10176" s="76" t="s">
        <v>86</v>
      </c>
      <c r="E10176">
        <f t="shared" ca="1" si="261"/>
        <v>0.82944919929807737</v>
      </c>
      <c r="F10176">
        <v>0.33333333333333326</v>
      </c>
      <c r="G10176">
        <f>AVERAGE(F$2:F10176)</f>
        <v>18072.510735676231</v>
      </c>
    </row>
    <row r="10177" spans="1:7" x14ac:dyDescent="0.25">
      <c r="A10177" s="75" t="s">
        <v>127</v>
      </c>
      <c r="B10177">
        <v>0.33333333333333331</v>
      </c>
      <c r="C10177" s="76" t="s">
        <v>87</v>
      </c>
      <c r="E10177">
        <f t="shared" ca="1" si="261"/>
        <v>0.76683347403068303</v>
      </c>
      <c r="F10177">
        <v>4.5</v>
      </c>
      <c r="G10177">
        <f>AVERAGE(F$2:F10177)</f>
        <v>18070.735184306766</v>
      </c>
    </row>
    <row r="10178" spans="1:7" x14ac:dyDescent="0.25">
      <c r="A10178" s="75" t="s">
        <v>127</v>
      </c>
      <c r="B10178">
        <v>0.19047619047619047</v>
      </c>
      <c r="C10178" s="76" t="s">
        <v>88</v>
      </c>
      <c r="E10178">
        <f t="shared" ref="E10178:E10190" ca="1" si="262">RAND()</f>
        <v>0.36104088753990704</v>
      </c>
      <c r="F10178">
        <v>0.58437240232751453</v>
      </c>
      <c r="G10178">
        <f>AVERAGE(F$2:F10178)</f>
        <v>18068.959597118803</v>
      </c>
    </row>
    <row r="10179" spans="1:7" x14ac:dyDescent="0.25">
      <c r="A10179" s="75" t="s">
        <v>127</v>
      </c>
      <c r="B10179">
        <v>0.9</v>
      </c>
      <c r="C10179" s="76" t="s">
        <v>89</v>
      </c>
      <c r="E10179">
        <f t="shared" ca="1" si="262"/>
        <v>0.49510070890730296</v>
      </c>
      <c r="F10179">
        <v>0.19999999999999996</v>
      </c>
      <c r="G10179">
        <f>AVERAGE(F$2:F10179)</f>
        <v>18067.184321072709</v>
      </c>
    </row>
    <row r="10180" spans="1:7" x14ac:dyDescent="0.25">
      <c r="A10180" s="75" t="s">
        <v>127</v>
      </c>
      <c r="B10180">
        <v>0.92</v>
      </c>
      <c r="C10180" s="76" t="s">
        <v>90</v>
      </c>
      <c r="E10180">
        <f t="shared" ca="1" si="262"/>
        <v>0.71901922816217112</v>
      </c>
      <c r="F10180">
        <v>0.32625994694960214</v>
      </c>
      <c r="G10180">
        <f>AVERAGE(F$2:F10180)</f>
        <v>18065.409406242063</v>
      </c>
    </row>
    <row r="10181" spans="1:7" x14ac:dyDescent="0.25">
      <c r="B10181">
        <v>7.9772727272727275</v>
      </c>
      <c r="C10181" s="76" t="s">
        <v>81</v>
      </c>
      <c r="E10181">
        <f t="shared" ca="1" si="262"/>
        <v>1.2789164515309648E-2</v>
      </c>
      <c r="F10181">
        <v>0.23150816522574449</v>
      </c>
      <c r="G10181">
        <f>AVERAGE(F$2:F10181)</f>
        <v>18063.634830810031</v>
      </c>
    </row>
    <row r="10182" spans="1:7" x14ac:dyDescent="0.25">
      <c r="A10182" s="75" t="s">
        <v>128</v>
      </c>
      <c r="B10182">
        <v>0.5</v>
      </c>
      <c r="C10182" s="76" t="s">
        <v>82</v>
      </c>
      <c r="E10182">
        <f t="shared" ca="1" si="262"/>
        <v>0.83199369010036128</v>
      </c>
      <c r="F10182">
        <v>0.26659332599926655</v>
      </c>
      <c r="G10182">
        <f>AVERAGE(F$2:F10182)</f>
        <v>18061.860607429473</v>
      </c>
    </row>
    <row r="10183" spans="1:7" x14ac:dyDescent="0.25">
      <c r="A10183" s="75" t="s">
        <v>128</v>
      </c>
      <c r="B10183">
        <v>13.545454545454545</v>
      </c>
      <c r="C10183" s="76" t="s">
        <v>83</v>
      </c>
      <c r="E10183">
        <f t="shared" ca="1" si="262"/>
        <v>0.31855081420227305</v>
      </c>
      <c r="F10183">
        <v>0.79133458918997246</v>
      </c>
      <c r="G10183">
        <f>AVERAGE(F$2:F10183)</f>
        <v>18060.086784087023</v>
      </c>
    </row>
    <row r="10184" spans="1:7" x14ac:dyDescent="0.25">
      <c r="A10184" s="75" t="s">
        <v>128</v>
      </c>
      <c r="B10184">
        <v>0.16666666666666666</v>
      </c>
      <c r="C10184" s="76" t="s">
        <v>84</v>
      </c>
      <c r="E10184">
        <f t="shared" ca="1" si="262"/>
        <v>0.97150290597681965</v>
      </c>
      <c r="F10184">
        <v>2.5087719298245617</v>
      </c>
      <c r="G10184">
        <f>AVERAGE(F$2:F10184)</f>
        <v>18058.313477791024</v>
      </c>
    </row>
    <row r="10185" spans="1:7" x14ac:dyDescent="0.25">
      <c r="A10185" s="75" t="s">
        <v>128</v>
      </c>
      <c r="B10185">
        <v>0.97222222222222221</v>
      </c>
      <c r="C10185" s="76" t="s">
        <v>85</v>
      </c>
      <c r="E10185">
        <f t="shared" ca="1" si="262"/>
        <v>0.8372005564528342</v>
      </c>
      <c r="F10185">
        <v>0.83552631578947367</v>
      </c>
      <c r="G10185">
        <f>AVERAGE(F$2:F10185)</f>
        <v>18056.540355447007</v>
      </c>
    </row>
    <row r="10186" spans="1:7" x14ac:dyDescent="0.25">
      <c r="A10186" s="75" t="s">
        <v>128</v>
      </c>
      <c r="B10186">
        <v>0.2172211350293542</v>
      </c>
      <c r="C10186" s="76" t="s">
        <v>86</v>
      </c>
      <c r="E10186">
        <f t="shared" ca="1" si="262"/>
        <v>0.50374296962815412</v>
      </c>
      <c r="F10186">
        <v>0.14310197086546703</v>
      </c>
      <c r="G10186">
        <f>AVERAGE(F$2:F10186)</f>
        <v>18054.767513301351</v>
      </c>
    </row>
    <row r="10187" spans="1:7" x14ac:dyDescent="0.25">
      <c r="A10187" s="75" t="s">
        <v>128</v>
      </c>
      <c r="B10187">
        <v>82.333333333333329</v>
      </c>
      <c r="C10187" s="76" t="s">
        <v>87</v>
      </c>
      <c r="E10187">
        <f t="shared" ca="1" si="262"/>
        <v>0.95726453650436949</v>
      </c>
      <c r="F10187">
        <v>2.3333333333333335</v>
      </c>
      <c r="G10187">
        <f>AVERAGE(F$2:F10187)</f>
        <v>18052.995234273279</v>
      </c>
    </row>
    <row r="10188" spans="1:7" x14ac:dyDescent="0.25">
      <c r="A10188" s="75" t="s">
        <v>128</v>
      </c>
      <c r="B10188">
        <v>0.42857142857142855</v>
      </c>
      <c r="C10188" s="76" t="s">
        <v>88</v>
      </c>
      <c r="E10188">
        <f t="shared" ca="1" si="262"/>
        <v>0.48390912956054211</v>
      </c>
      <c r="F10188">
        <v>7.333333333333333</v>
      </c>
      <c r="G10188">
        <f>AVERAGE(F$2:F10188)</f>
        <v>18051.223794015998</v>
      </c>
    </row>
    <row r="10189" spans="1:7" x14ac:dyDescent="0.25">
      <c r="A10189" s="75" t="s">
        <v>128</v>
      </c>
      <c r="B10189">
        <v>0.75</v>
      </c>
      <c r="C10189" s="76" t="s">
        <v>89</v>
      </c>
      <c r="E10189">
        <f t="shared" ca="1" si="262"/>
        <v>0.5475038561454082</v>
      </c>
      <c r="F10189">
        <v>0.51219512195121941</v>
      </c>
      <c r="G10189">
        <f>AVERAGE(F$2:F10189)</f>
        <v>18049.452031982339</v>
      </c>
    </row>
    <row r="10190" spans="1:7" x14ac:dyDescent="0.25">
      <c r="A10190" s="75" t="s">
        <v>128</v>
      </c>
      <c r="B10190">
        <v>0.96</v>
      </c>
      <c r="C10190" s="76" t="s">
        <v>90</v>
      </c>
      <c r="E10190">
        <f t="shared" ca="1" si="262"/>
        <v>0.94350305143481972</v>
      </c>
      <c r="F10190">
        <v>2.1526418786692758E-2</v>
      </c>
      <c r="G10190">
        <f>AVERAGE(F$2:F10190)</f>
        <v>18047.680569571352</v>
      </c>
    </row>
    <row r="10192" spans="1:7" x14ac:dyDescent="0.25">
      <c r="A10192" s="122" t="s">
        <v>481</v>
      </c>
      <c r="B10192" s="55">
        <f>AVERAGE(B2:B10190)</f>
        <v>18047.680569571323</v>
      </c>
    </row>
    <row r="10193" spans="1:2" x14ac:dyDescent="0.25">
      <c r="A10193" s="122" t="s">
        <v>485</v>
      </c>
      <c r="B10193" s="55">
        <f>MEDIAN(B2:B10190)</f>
        <v>0.6</v>
      </c>
    </row>
    <row r="10194" spans="1:2" x14ac:dyDescent="0.25">
      <c r="B10194" s="12">
        <f>MAX(B2:B10190)</f>
        <v>83333332.333333328</v>
      </c>
    </row>
  </sheetData>
  <sortState xmlns:xlrd2="http://schemas.microsoft.com/office/spreadsheetml/2017/richdata2" ref="E2:F111078">
    <sortCondition ref="E2:E11107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Button 1">
              <controlPr defaultSize="0" print="0" autoFill="0" autoPict="0" macro="[0]!runningave6822">
                <anchor moveWithCells="1" sizeWithCells="1">
                  <from>
                    <xdr:col>7</xdr:col>
                    <xdr:colOff>600075</xdr:colOff>
                    <xdr:row>1</xdr:row>
                    <xdr:rowOff>76200</xdr:rowOff>
                  </from>
                  <to>
                    <xdr:col>10</xdr:col>
                    <xdr:colOff>38100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2457-AF23-4475-8ABA-6A46678170D3}">
  <dimension ref="A1:L111"/>
  <sheetViews>
    <sheetView topLeftCell="A12" workbookViewId="0">
      <selection activeCell="T36" sqref="T36"/>
    </sheetView>
  </sheetViews>
  <sheetFormatPr defaultRowHeight="15" x14ac:dyDescent="0.25"/>
  <cols>
    <col min="2" max="2" width="19.5703125" customWidth="1"/>
    <col min="5" max="6" width="16.85546875" bestFit="1" customWidth="1"/>
    <col min="7" max="7" width="12.42578125" bestFit="1" customWidth="1"/>
    <col min="8" max="8" width="24.140625" customWidth="1"/>
    <col min="9" max="10" width="15.140625" customWidth="1"/>
    <col min="11" max="11" width="14" bestFit="1" customWidth="1"/>
  </cols>
  <sheetData>
    <row r="1" spans="1:12" x14ac:dyDescent="0.25">
      <c r="A1" t="s">
        <v>675</v>
      </c>
      <c r="B1" t="s">
        <v>676</v>
      </c>
      <c r="C1" t="s">
        <v>677</v>
      </c>
      <c r="D1" t="s">
        <v>678</v>
      </c>
      <c r="E1" t="s">
        <v>679</v>
      </c>
      <c r="F1" t="s">
        <v>492</v>
      </c>
      <c r="H1" t="s">
        <v>680</v>
      </c>
    </row>
    <row r="2" spans="1:12" x14ac:dyDescent="0.25">
      <c r="A2">
        <v>1</v>
      </c>
      <c r="B2" t="s">
        <v>681</v>
      </c>
      <c r="C2">
        <v>10</v>
      </c>
      <c r="D2">
        <v>8</v>
      </c>
      <c r="E2" s="46">
        <v>2.8766109057142617</v>
      </c>
      <c r="F2" s="46">
        <v>2.7401814632194745</v>
      </c>
      <c r="G2" s="46"/>
      <c r="H2">
        <f t="array" ref="H2">SUM(C2:C108*D2:D108)</f>
        <v>16538</v>
      </c>
      <c r="K2" s="12"/>
    </row>
    <row r="3" spans="1:12" x14ac:dyDescent="0.25">
      <c r="A3">
        <v>2</v>
      </c>
      <c r="B3" t="s">
        <v>682</v>
      </c>
      <c r="C3">
        <v>8</v>
      </c>
      <c r="D3">
        <v>10</v>
      </c>
      <c r="E3" s="46">
        <v>1.8509464307798147</v>
      </c>
      <c r="F3" s="46">
        <v>1.4433442450017195</v>
      </c>
      <c r="G3" s="46"/>
    </row>
    <row r="4" spans="1:12" x14ac:dyDescent="0.25">
      <c r="A4">
        <v>3</v>
      </c>
      <c r="B4" t="s">
        <v>683</v>
      </c>
      <c r="C4">
        <v>4</v>
      </c>
      <c r="D4">
        <v>13</v>
      </c>
      <c r="E4" s="12">
        <v>30769230770.352974</v>
      </c>
      <c r="F4" s="12">
        <v>30769230770.087383</v>
      </c>
      <c r="G4" s="46"/>
    </row>
    <row r="5" spans="1:12" x14ac:dyDescent="0.25">
      <c r="A5">
        <v>4</v>
      </c>
      <c r="B5" t="s">
        <v>684</v>
      </c>
      <c r="C5">
        <v>7</v>
      </c>
      <c r="D5">
        <v>26</v>
      </c>
      <c r="E5" s="46">
        <v>3.0573833778813109</v>
      </c>
      <c r="F5" s="46">
        <v>2.8956360728430641</v>
      </c>
      <c r="G5" s="46"/>
    </row>
    <row r="6" spans="1:12" x14ac:dyDescent="0.25">
      <c r="A6">
        <v>5</v>
      </c>
      <c r="B6" t="s">
        <v>685</v>
      </c>
      <c r="C6">
        <v>6</v>
      </c>
      <c r="D6">
        <v>12</v>
      </c>
      <c r="E6" s="46">
        <v>3.9700197866997775</v>
      </c>
      <c r="F6" s="46">
        <v>3.414274840067927</v>
      </c>
      <c r="G6" s="46"/>
    </row>
    <row r="7" spans="1:12" x14ac:dyDescent="0.25">
      <c r="A7">
        <v>6</v>
      </c>
      <c r="B7" t="s">
        <v>686</v>
      </c>
      <c r="C7">
        <v>7</v>
      </c>
      <c r="D7">
        <v>6</v>
      </c>
      <c r="E7" s="46">
        <v>1.083484021509433E-2</v>
      </c>
      <c r="F7" s="46">
        <v>8.4663817558041487E-3</v>
      </c>
      <c r="G7" s="46"/>
    </row>
    <row r="8" spans="1:12" x14ac:dyDescent="0.25">
      <c r="A8">
        <v>7</v>
      </c>
      <c r="B8" t="s">
        <v>687</v>
      </c>
      <c r="C8">
        <v>5</v>
      </c>
      <c r="D8">
        <v>11</v>
      </c>
      <c r="E8" s="46">
        <v>1.7179912117472405</v>
      </c>
      <c r="F8" s="46">
        <v>1.5855280249665393</v>
      </c>
      <c r="G8" s="46"/>
    </row>
    <row r="9" spans="1:12" ht="15.75" thickBot="1" x14ac:dyDescent="0.3">
      <c r="A9">
        <v>8</v>
      </c>
      <c r="B9" t="s">
        <v>688</v>
      </c>
      <c r="C9">
        <v>7</v>
      </c>
      <c r="D9">
        <v>10</v>
      </c>
      <c r="E9" s="46">
        <v>3.419960440072439</v>
      </c>
      <c r="F9" s="46">
        <v>3.0274557885367415</v>
      </c>
      <c r="G9" s="46"/>
    </row>
    <row r="10" spans="1:12" ht="16.5" thickTop="1" thickBot="1" x14ac:dyDescent="0.3">
      <c r="A10">
        <v>9</v>
      </c>
      <c r="B10" t="s">
        <v>434</v>
      </c>
      <c r="C10">
        <v>11</v>
      </c>
      <c r="D10">
        <v>36</v>
      </c>
      <c r="E10" s="46">
        <v>0.57466199564467946</v>
      </c>
      <c r="F10" s="46">
        <v>0.44812442367626443</v>
      </c>
      <c r="G10" s="46"/>
      <c r="H10" s="432" t="s">
        <v>689</v>
      </c>
      <c r="I10" s="433"/>
      <c r="J10" s="433"/>
      <c r="K10" s="348" t="s">
        <v>690</v>
      </c>
      <c r="L10" s="11"/>
    </row>
    <row r="11" spans="1:12" ht="15.75" thickTop="1" x14ac:dyDescent="0.25">
      <c r="A11">
        <v>10</v>
      </c>
      <c r="B11" t="s">
        <v>691</v>
      </c>
      <c r="C11">
        <v>7</v>
      </c>
      <c r="D11">
        <v>36</v>
      </c>
      <c r="E11" s="46">
        <v>0.89756016891939239</v>
      </c>
      <c r="F11" s="46">
        <v>0.75432542975334727</v>
      </c>
      <c r="G11" s="46"/>
      <c r="H11" s="349" t="s">
        <v>692</v>
      </c>
      <c r="I11" s="350" t="s">
        <v>509</v>
      </c>
      <c r="J11" s="351" t="s">
        <v>492</v>
      </c>
      <c r="K11" s="352"/>
      <c r="L11" s="5"/>
    </row>
    <row r="12" spans="1:12" x14ac:dyDescent="0.25">
      <c r="A12">
        <v>11</v>
      </c>
      <c r="B12" t="s">
        <v>693</v>
      </c>
      <c r="C12">
        <v>4</v>
      </c>
      <c r="D12">
        <v>22</v>
      </c>
      <c r="E12" s="46">
        <v>0.9896776842859254</v>
      </c>
      <c r="F12" s="46">
        <v>0.94211901765611228</v>
      </c>
      <c r="G12" s="46"/>
      <c r="H12" s="353" t="s">
        <v>694</v>
      </c>
      <c r="I12" s="354">
        <f>CORREL($C$2:$C$108, E$2:E$108)</f>
        <v>-7.2835696237863415E-2</v>
      </c>
      <c r="J12" s="355">
        <f>CORREL($C$2:$C$108, F$2:F$108)</f>
        <v>-7.2835696248621115E-2</v>
      </c>
      <c r="K12" s="352"/>
      <c r="L12" s="5"/>
    </row>
    <row r="13" spans="1:12" ht="15.75" thickBot="1" x14ac:dyDescent="0.3">
      <c r="A13">
        <v>12</v>
      </c>
      <c r="B13" t="s">
        <v>695</v>
      </c>
      <c r="C13">
        <v>7</v>
      </c>
      <c r="D13">
        <v>10</v>
      </c>
      <c r="E13" s="46">
        <v>2.6572661627114278</v>
      </c>
      <c r="F13" s="46">
        <v>2.2588322247172821</v>
      </c>
      <c r="G13" s="46"/>
      <c r="H13" s="356" t="s">
        <v>696</v>
      </c>
      <c r="I13" s="357" t="e" cm="1">
        <f t="array" aca="1" ref="I13" ca="1">spearman($C$2:$C$108, E$2:E$108)</f>
        <v>#NAME?</v>
      </c>
      <c r="J13" s="358" t="e" cm="1">
        <f t="array" aca="1" ref="J13" ca="1">spearman($C$2:$C$108, F$2:F$108)</f>
        <v>#NAME?</v>
      </c>
      <c r="K13" s="359">
        <v>0.01</v>
      </c>
      <c r="L13" s="5"/>
    </row>
    <row r="14" spans="1:12" ht="16.5" thickTop="1" thickBot="1" x14ac:dyDescent="0.3">
      <c r="A14">
        <v>13</v>
      </c>
      <c r="B14" t="s">
        <v>697</v>
      </c>
      <c r="C14">
        <v>6</v>
      </c>
      <c r="D14">
        <v>10</v>
      </c>
      <c r="E14" s="46">
        <v>24.614582330623907</v>
      </c>
      <c r="F14" s="46">
        <v>24.226711294689284</v>
      </c>
      <c r="G14" s="46"/>
      <c r="H14" s="360"/>
      <c r="K14" s="352"/>
      <c r="L14" s="5"/>
    </row>
    <row r="15" spans="1:12" ht="15.75" thickTop="1" x14ac:dyDescent="0.25">
      <c r="A15">
        <v>14</v>
      </c>
      <c r="B15" t="s">
        <v>698</v>
      </c>
      <c r="C15">
        <v>4</v>
      </c>
      <c r="D15">
        <v>9</v>
      </c>
      <c r="E15" s="46">
        <v>45.92972113028339</v>
      </c>
      <c r="F15" s="46">
        <v>45.680647310420767</v>
      </c>
      <c r="G15" s="46"/>
      <c r="H15" s="349" t="s">
        <v>699</v>
      </c>
      <c r="I15" s="350" t="s">
        <v>509</v>
      </c>
      <c r="J15" s="351" t="s">
        <v>492</v>
      </c>
      <c r="K15" s="352"/>
      <c r="L15" s="5"/>
    </row>
    <row r="16" spans="1:12" x14ac:dyDescent="0.25">
      <c r="A16">
        <v>15</v>
      </c>
      <c r="B16" t="s">
        <v>700</v>
      </c>
      <c r="C16">
        <v>11</v>
      </c>
      <c r="D16">
        <v>9</v>
      </c>
      <c r="E16" s="46">
        <v>515.22671474883612</v>
      </c>
      <c r="F16" s="46">
        <v>514.77415729558061</v>
      </c>
      <c r="G16" s="46"/>
      <c r="H16" s="353" t="s">
        <v>694</v>
      </c>
      <c r="I16" s="140">
        <f>CORREL($D$2:$D$108, E$2:E$108)</f>
        <v>-8.8466591399470277E-3</v>
      </c>
      <c r="J16" s="218">
        <f>CORREL($D$2:$D$108, F$2:F$108)</f>
        <v>-8.8466591205321275E-3</v>
      </c>
      <c r="K16" s="352"/>
      <c r="L16" s="5"/>
    </row>
    <row r="17" spans="1:12" ht="15.75" thickBot="1" x14ac:dyDescent="0.3">
      <c r="A17">
        <v>16</v>
      </c>
      <c r="B17" t="s">
        <v>701</v>
      </c>
      <c r="C17">
        <v>8</v>
      </c>
      <c r="D17">
        <v>23</v>
      </c>
      <c r="E17" s="46">
        <v>5.1384847942138849</v>
      </c>
      <c r="F17" s="46">
        <v>5.053786736785157</v>
      </c>
      <c r="G17" s="46"/>
      <c r="H17" s="356" t="s">
        <v>696</v>
      </c>
      <c r="I17" s="221" t="e" cm="1">
        <f t="array" aca="1" ref="I17" ca="1">spearman($D$2:$D$108, E$2:E$108)</f>
        <v>#NAME?</v>
      </c>
      <c r="J17" s="222" t="e" cm="1">
        <f t="array" aca="1" ref="J17" ca="1">spearman($D$2:$D$108, F$2:F$108)</f>
        <v>#NAME?</v>
      </c>
      <c r="K17" s="361"/>
      <c r="L17" s="5"/>
    </row>
    <row r="18" spans="1:12" ht="15.75" thickTop="1" x14ac:dyDescent="0.25">
      <c r="A18">
        <v>17</v>
      </c>
      <c r="B18" t="s">
        <v>702</v>
      </c>
      <c r="C18">
        <v>8</v>
      </c>
      <c r="D18">
        <v>14</v>
      </c>
      <c r="E18" s="46">
        <v>1.2533217443479878</v>
      </c>
      <c r="F18" s="46">
        <v>0.87598955827273539</v>
      </c>
      <c r="G18" s="46"/>
      <c r="K18" s="362"/>
      <c r="L18" s="5"/>
    </row>
    <row r="19" spans="1:12" x14ac:dyDescent="0.25">
      <c r="A19">
        <v>18</v>
      </c>
      <c r="B19" t="s">
        <v>703</v>
      </c>
      <c r="C19">
        <v>7</v>
      </c>
      <c r="D19">
        <v>6</v>
      </c>
      <c r="E19" s="46">
        <v>0.26468135801580783</v>
      </c>
      <c r="F19" s="46">
        <v>0.22501544176495228</v>
      </c>
      <c r="G19" s="46"/>
      <c r="L19" s="5"/>
    </row>
    <row r="20" spans="1:12" x14ac:dyDescent="0.25">
      <c r="A20">
        <v>19</v>
      </c>
      <c r="B20" t="s">
        <v>704</v>
      </c>
      <c r="C20">
        <v>7</v>
      </c>
      <c r="D20">
        <v>19</v>
      </c>
      <c r="E20" s="46">
        <v>0.86027171119471368</v>
      </c>
      <c r="F20" s="46">
        <v>0.66549824770576038</v>
      </c>
      <c r="G20" s="46"/>
      <c r="L20" s="5"/>
    </row>
    <row r="21" spans="1:12" x14ac:dyDescent="0.25">
      <c r="A21">
        <v>20</v>
      </c>
      <c r="B21" t="s">
        <v>705</v>
      </c>
      <c r="C21">
        <v>6</v>
      </c>
      <c r="D21">
        <v>27</v>
      </c>
      <c r="E21" s="46">
        <v>0.98510485331427411</v>
      </c>
      <c r="F21" s="46">
        <v>0.88497258469962059</v>
      </c>
      <c r="G21" s="46"/>
      <c r="L21" s="5"/>
    </row>
    <row r="22" spans="1:12" x14ac:dyDescent="0.25">
      <c r="A22">
        <v>21</v>
      </c>
      <c r="B22" t="s">
        <v>706</v>
      </c>
      <c r="C22">
        <v>7</v>
      </c>
      <c r="D22">
        <v>15</v>
      </c>
      <c r="E22" s="46">
        <v>0.94051994861700516</v>
      </c>
      <c r="F22" s="46">
        <v>0.89154485613621992</v>
      </c>
      <c r="G22" s="46"/>
      <c r="L22" s="5"/>
    </row>
    <row r="23" spans="1:12" x14ac:dyDescent="0.25">
      <c r="A23">
        <v>22</v>
      </c>
      <c r="B23" t="s">
        <v>707</v>
      </c>
      <c r="C23">
        <v>4</v>
      </c>
      <c r="D23">
        <v>31</v>
      </c>
      <c r="E23" s="46">
        <v>1.6199833344372401</v>
      </c>
      <c r="F23" s="46">
        <v>1.5721398202818266</v>
      </c>
      <c r="G23" s="46"/>
      <c r="L23" s="5"/>
    </row>
    <row r="24" spans="1:12" x14ac:dyDescent="0.25">
      <c r="A24">
        <v>23</v>
      </c>
      <c r="B24" t="s">
        <v>708</v>
      </c>
      <c r="C24">
        <v>14</v>
      </c>
      <c r="D24">
        <v>17</v>
      </c>
      <c r="E24" s="46">
        <v>5.5609731282479355</v>
      </c>
      <c r="F24" s="46">
        <v>5.3341895854658601</v>
      </c>
      <c r="G24" s="46"/>
      <c r="L24" s="5"/>
    </row>
    <row r="25" spans="1:12" x14ac:dyDescent="0.25">
      <c r="A25">
        <v>24</v>
      </c>
      <c r="B25" t="s">
        <v>436</v>
      </c>
      <c r="C25">
        <v>13</v>
      </c>
      <c r="D25">
        <v>11</v>
      </c>
      <c r="E25" s="46">
        <v>5.7480690000460761</v>
      </c>
      <c r="F25" s="46">
        <v>5.4953764070375541</v>
      </c>
      <c r="G25" s="46"/>
      <c r="L25" s="5"/>
    </row>
    <row r="26" spans="1:12" x14ac:dyDescent="0.25">
      <c r="A26">
        <v>25</v>
      </c>
      <c r="B26" t="s">
        <v>709</v>
      </c>
      <c r="C26">
        <v>8</v>
      </c>
      <c r="D26">
        <v>14</v>
      </c>
      <c r="E26" s="46">
        <v>3.9680792364087631</v>
      </c>
      <c r="F26" s="46">
        <v>3.7844741881053134</v>
      </c>
      <c r="G26" s="46"/>
      <c r="L26" s="5"/>
    </row>
    <row r="27" spans="1:12" x14ac:dyDescent="0.25">
      <c r="A27">
        <v>26</v>
      </c>
      <c r="B27" t="s">
        <v>710</v>
      </c>
      <c r="C27">
        <v>5</v>
      </c>
      <c r="D27">
        <v>31</v>
      </c>
      <c r="E27" s="46">
        <v>6.5663423510773783E-2</v>
      </c>
      <c r="F27" s="46">
        <v>4.6393986063347284E-2</v>
      </c>
      <c r="G27" s="46"/>
    </row>
    <row r="28" spans="1:12" x14ac:dyDescent="0.25">
      <c r="A28">
        <v>27</v>
      </c>
      <c r="B28" t="s">
        <v>711</v>
      </c>
      <c r="C28">
        <v>6</v>
      </c>
      <c r="D28">
        <v>8</v>
      </c>
      <c r="E28" s="46">
        <v>0.3383682245894723</v>
      </c>
      <c r="F28" s="46">
        <v>0.23501529606736102</v>
      </c>
      <c r="G28" s="46"/>
      <c r="L28" s="55"/>
    </row>
    <row r="29" spans="1:12" x14ac:dyDescent="0.25">
      <c r="A29">
        <v>28</v>
      </c>
      <c r="B29" t="s">
        <v>712</v>
      </c>
      <c r="C29">
        <v>11</v>
      </c>
      <c r="D29">
        <v>8</v>
      </c>
      <c r="E29" s="46">
        <v>2.274627620186831</v>
      </c>
      <c r="F29" s="46">
        <v>1.9907156191097579</v>
      </c>
      <c r="G29" s="46"/>
      <c r="L29" s="40"/>
    </row>
    <row r="30" spans="1:12" x14ac:dyDescent="0.25">
      <c r="A30">
        <v>29</v>
      </c>
      <c r="B30" t="s">
        <v>713</v>
      </c>
      <c r="C30">
        <v>6</v>
      </c>
      <c r="D30">
        <v>48</v>
      </c>
      <c r="E30" s="46">
        <v>2.1218495751584496E-2</v>
      </c>
      <c r="F30" s="46">
        <v>1.9124889080484112E-2</v>
      </c>
      <c r="G30" s="46"/>
      <c r="L30" s="40"/>
    </row>
    <row r="31" spans="1:12" x14ac:dyDescent="0.25">
      <c r="A31">
        <v>30</v>
      </c>
      <c r="B31" t="s">
        <v>714</v>
      </c>
      <c r="C31">
        <v>17</v>
      </c>
      <c r="D31">
        <v>47</v>
      </c>
      <c r="E31" s="46">
        <v>0.50273781820704477</v>
      </c>
      <c r="F31" s="46">
        <v>0.48325054279425528</v>
      </c>
      <c r="G31" s="46"/>
      <c r="L31" s="40"/>
    </row>
    <row r="32" spans="1:12" ht="15.75" thickBot="1" x14ac:dyDescent="0.3">
      <c r="A32">
        <v>31</v>
      </c>
      <c r="B32" t="s">
        <v>438</v>
      </c>
      <c r="C32">
        <v>12</v>
      </c>
      <c r="D32">
        <v>10</v>
      </c>
      <c r="E32" s="46">
        <v>248.87690422811912</v>
      </c>
      <c r="F32" s="46">
        <v>248.26341881945709</v>
      </c>
      <c r="G32" s="46"/>
    </row>
    <row r="33" spans="1:11" ht="16.5" thickTop="1" thickBot="1" x14ac:dyDescent="0.3">
      <c r="A33">
        <v>32</v>
      </c>
      <c r="B33" t="s">
        <v>715</v>
      </c>
      <c r="C33">
        <v>6</v>
      </c>
      <c r="D33">
        <v>10</v>
      </c>
      <c r="E33" s="46">
        <v>18.049735118993652</v>
      </c>
      <c r="F33" s="46">
        <v>17.676744093738101</v>
      </c>
      <c r="H33" s="434" t="s">
        <v>716</v>
      </c>
      <c r="I33" s="435"/>
      <c r="J33" s="436"/>
      <c r="K33" s="395"/>
    </row>
    <row r="34" spans="1:11" ht="16.5" thickTop="1" thickBot="1" x14ac:dyDescent="0.3">
      <c r="A34">
        <v>33</v>
      </c>
      <c r="B34" t="s">
        <v>439</v>
      </c>
      <c r="C34">
        <v>10</v>
      </c>
      <c r="D34">
        <v>16</v>
      </c>
      <c r="E34" s="46">
        <v>332.02030107083817</v>
      </c>
      <c r="F34" s="46">
        <v>331.55060562081587</v>
      </c>
      <c r="H34" s="363" t="s">
        <v>717</v>
      </c>
      <c r="I34" s="364" t="s">
        <v>718</v>
      </c>
      <c r="J34" s="365" t="s">
        <v>492</v>
      </c>
      <c r="K34" s="352"/>
    </row>
    <row r="35" spans="1:11" ht="15.75" thickBot="1" x14ac:dyDescent="0.3">
      <c r="A35">
        <v>34</v>
      </c>
      <c r="B35" t="s">
        <v>440</v>
      </c>
      <c r="C35">
        <v>13</v>
      </c>
      <c r="D35">
        <v>10</v>
      </c>
      <c r="E35" s="46">
        <v>12.236857904518558</v>
      </c>
      <c r="F35" s="46">
        <v>11.815891458016342</v>
      </c>
      <c r="H35" s="366" t="s">
        <v>387</v>
      </c>
      <c r="I35" s="367">
        <v>2.943635056891265E-2</v>
      </c>
      <c r="J35" s="368">
        <v>2.9436205296499211E-2</v>
      </c>
      <c r="K35" s="352"/>
    </row>
    <row r="36" spans="1:11" ht="15.75" thickBot="1" x14ac:dyDescent="0.3">
      <c r="A36">
        <v>35</v>
      </c>
      <c r="B36" t="s">
        <v>719</v>
      </c>
      <c r="C36">
        <v>6</v>
      </c>
      <c r="D36">
        <v>12</v>
      </c>
      <c r="E36" s="46">
        <v>0.29367321826902532</v>
      </c>
      <c r="F36" s="46">
        <v>0.25014929567322025</v>
      </c>
      <c r="H36" s="369" t="s">
        <v>380</v>
      </c>
      <c r="I36" s="370">
        <v>0.225234521575985</v>
      </c>
      <c r="J36" s="371">
        <v>0.18602251407129455</v>
      </c>
      <c r="K36" s="372">
        <v>0.08</v>
      </c>
    </row>
    <row r="37" spans="1:11" ht="16.5" thickTop="1" thickBot="1" x14ac:dyDescent="0.3">
      <c r="A37">
        <v>36</v>
      </c>
      <c r="B37" t="s">
        <v>720</v>
      </c>
      <c r="C37">
        <v>7</v>
      </c>
      <c r="D37">
        <v>10</v>
      </c>
      <c r="E37" s="46">
        <v>1.4896692803810738</v>
      </c>
      <c r="F37" s="46">
        <v>1.3001220607148281</v>
      </c>
      <c r="G37" s="46"/>
      <c r="H37" s="360"/>
      <c r="I37" s="40"/>
      <c r="J37" s="40"/>
      <c r="K37" s="352"/>
    </row>
    <row r="38" spans="1:11" ht="16.5" thickTop="1" thickBot="1" x14ac:dyDescent="0.3">
      <c r="A38">
        <v>37</v>
      </c>
      <c r="B38" t="s">
        <v>441</v>
      </c>
      <c r="C38">
        <v>11</v>
      </c>
      <c r="D38">
        <v>11</v>
      </c>
      <c r="E38" s="46">
        <v>6.5582205849835482</v>
      </c>
      <c r="F38" s="46">
        <v>6.25078875296881</v>
      </c>
      <c r="G38" s="46"/>
      <c r="H38" s="373" t="s">
        <v>721</v>
      </c>
      <c r="I38" s="374" t="s">
        <v>718</v>
      </c>
      <c r="J38" s="375" t="s">
        <v>492</v>
      </c>
      <c r="K38" s="352"/>
    </row>
    <row r="39" spans="1:11" ht="15.75" thickBot="1" x14ac:dyDescent="0.3">
      <c r="A39">
        <v>38</v>
      </c>
      <c r="B39" t="s">
        <v>722</v>
      </c>
      <c r="C39">
        <v>77</v>
      </c>
      <c r="D39">
        <v>5</v>
      </c>
      <c r="E39" s="46">
        <v>6.4469901051329614</v>
      </c>
      <c r="F39" s="46">
        <v>6.0581651205936931</v>
      </c>
      <c r="G39" s="46"/>
      <c r="H39" s="366" t="s">
        <v>387</v>
      </c>
      <c r="I39" s="376">
        <v>-0.10559387224791145</v>
      </c>
      <c r="J39" s="377">
        <v>-0.10559339122158765</v>
      </c>
      <c r="K39" s="352"/>
    </row>
    <row r="40" spans="1:11" ht="15.75" thickBot="1" x14ac:dyDescent="0.3">
      <c r="A40">
        <v>39</v>
      </c>
      <c r="B40" t="s">
        <v>442</v>
      </c>
      <c r="C40">
        <v>31</v>
      </c>
      <c r="D40">
        <v>10</v>
      </c>
      <c r="E40" s="46">
        <v>0.50766100014140803</v>
      </c>
      <c r="F40" s="46">
        <v>0.29307391482855383</v>
      </c>
      <c r="G40" s="46"/>
      <c r="H40" s="378" t="s">
        <v>380</v>
      </c>
      <c r="I40" s="379">
        <v>2.7204502814258912E-2</v>
      </c>
      <c r="J40" s="380">
        <v>4.1838649155722329E-2</v>
      </c>
      <c r="K40" s="361"/>
    </row>
    <row r="41" spans="1:11" ht="16.5" thickTop="1" thickBot="1" x14ac:dyDescent="0.3">
      <c r="A41">
        <v>40</v>
      </c>
      <c r="B41" t="s">
        <v>723</v>
      </c>
      <c r="C41">
        <v>19</v>
      </c>
      <c r="D41">
        <v>10</v>
      </c>
      <c r="E41" s="46">
        <v>877202.92308012932</v>
      </c>
      <c r="F41" s="46">
        <v>877202.17621186783</v>
      </c>
      <c r="G41" s="46"/>
      <c r="H41" s="381"/>
      <c r="I41" s="382"/>
      <c r="J41" s="382"/>
      <c r="K41" s="383"/>
    </row>
    <row r="42" spans="1:11" ht="15.75" thickTop="1" x14ac:dyDescent="0.25">
      <c r="A42">
        <v>41</v>
      </c>
      <c r="B42" t="s">
        <v>444</v>
      </c>
      <c r="C42">
        <v>17</v>
      </c>
      <c r="D42">
        <v>10</v>
      </c>
      <c r="E42" s="46">
        <v>1.4921461190121545</v>
      </c>
      <c r="F42" s="46">
        <v>0.79423638799646046</v>
      </c>
      <c r="G42" s="46"/>
      <c r="H42" s="384" t="s">
        <v>380</v>
      </c>
      <c r="I42" s="350" t="s">
        <v>718</v>
      </c>
      <c r="J42" s="385" t="s">
        <v>492</v>
      </c>
      <c r="K42" s="386"/>
    </row>
    <row r="43" spans="1:11" x14ac:dyDescent="0.25">
      <c r="A43">
        <v>42</v>
      </c>
      <c r="B43" t="s">
        <v>724</v>
      </c>
      <c r="C43">
        <v>14</v>
      </c>
      <c r="D43">
        <v>10</v>
      </c>
      <c r="E43" s="46">
        <v>62.364303900375013</v>
      </c>
      <c r="F43" s="46">
        <v>61.800738189520303</v>
      </c>
      <c r="G43" s="46"/>
      <c r="H43" s="387" t="s">
        <v>211</v>
      </c>
      <c r="I43" s="388">
        <v>-0.23658536585365852</v>
      </c>
      <c r="J43" s="389">
        <v>-0.19699812382739212</v>
      </c>
      <c r="K43" s="390">
        <v>7.0000000000000007E-2</v>
      </c>
    </row>
    <row r="44" spans="1:11" x14ac:dyDescent="0.25">
      <c r="A44">
        <v>43</v>
      </c>
      <c r="B44" t="s">
        <v>725</v>
      </c>
      <c r="C44">
        <v>45</v>
      </c>
      <c r="D44">
        <v>10</v>
      </c>
      <c r="E44" s="46">
        <v>316.14114082544302</v>
      </c>
      <c r="F44" s="46">
        <v>315.45437374676311</v>
      </c>
      <c r="G44" s="46"/>
      <c r="H44" s="387" t="s">
        <v>726</v>
      </c>
      <c r="I44" s="388">
        <v>-0.15928705440900562</v>
      </c>
      <c r="J44" s="389">
        <v>-0.14652908067542214</v>
      </c>
      <c r="K44" s="390">
        <v>0.17</v>
      </c>
    </row>
    <row r="45" spans="1:11" ht="15.75" thickBot="1" x14ac:dyDescent="0.3">
      <c r="A45">
        <v>44</v>
      </c>
      <c r="B45" t="s">
        <v>727</v>
      </c>
      <c r="C45">
        <v>9</v>
      </c>
      <c r="D45">
        <v>10</v>
      </c>
      <c r="E45" s="46">
        <v>3.2544109094871541</v>
      </c>
      <c r="F45" s="46">
        <v>2.6006645744058954</v>
      </c>
      <c r="G45" s="46"/>
      <c r="H45" s="391" t="s">
        <v>728</v>
      </c>
      <c r="I45" s="221">
        <v>-4.8780487804878049E-3</v>
      </c>
      <c r="J45" s="392">
        <v>1.0131332082551594E-2</v>
      </c>
      <c r="K45" s="393"/>
    </row>
    <row r="46" spans="1:11" ht="15.75" thickTop="1" x14ac:dyDescent="0.25">
      <c r="A46">
        <v>45</v>
      </c>
      <c r="B46" t="s">
        <v>729</v>
      </c>
      <c r="C46">
        <v>9</v>
      </c>
      <c r="D46">
        <v>10</v>
      </c>
      <c r="E46" s="46">
        <v>631.30673165499309</v>
      </c>
      <c r="F46" s="46">
        <v>630.80283625722336</v>
      </c>
      <c r="G46" s="46"/>
    </row>
    <row r="47" spans="1:11" x14ac:dyDescent="0.25">
      <c r="A47">
        <v>46</v>
      </c>
      <c r="B47" t="s">
        <v>730</v>
      </c>
      <c r="C47">
        <v>9</v>
      </c>
      <c r="D47">
        <v>11</v>
      </c>
      <c r="E47" s="46">
        <v>4.2539012012844681</v>
      </c>
      <c r="F47" s="46">
        <v>3.8778182748352026</v>
      </c>
      <c r="G47" s="46"/>
    </row>
    <row r="48" spans="1:11" x14ac:dyDescent="0.25">
      <c r="A48">
        <v>47</v>
      </c>
      <c r="B48" t="s">
        <v>204</v>
      </c>
      <c r="C48">
        <v>32</v>
      </c>
      <c r="D48">
        <v>18</v>
      </c>
      <c r="E48" s="46">
        <v>15.546285606871768</v>
      </c>
      <c r="F48" s="46">
        <v>15.138277707325308</v>
      </c>
      <c r="G48" s="46"/>
    </row>
    <row r="49" spans="1:7" x14ac:dyDescent="0.25">
      <c r="A49">
        <v>48</v>
      </c>
      <c r="B49" t="s">
        <v>731</v>
      </c>
      <c r="C49">
        <v>9</v>
      </c>
      <c r="D49">
        <v>10</v>
      </c>
      <c r="E49" s="46">
        <v>61.546532999000746</v>
      </c>
      <c r="F49" s="46">
        <v>61.438862597969646</v>
      </c>
      <c r="G49" s="46"/>
    </row>
    <row r="50" spans="1:7" x14ac:dyDescent="0.25">
      <c r="A50">
        <v>49</v>
      </c>
      <c r="B50" t="s">
        <v>732</v>
      </c>
      <c r="C50">
        <v>12</v>
      </c>
      <c r="D50">
        <v>12</v>
      </c>
      <c r="E50" s="46">
        <v>5.3430370682742714</v>
      </c>
      <c r="F50" s="46">
        <v>5.0080678811526269</v>
      </c>
      <c r="G50" s="46"/>
    </row>
    <row r="51" spans="1:7" x14ac:dyDescent="0.25">
      <c r="A51">
        <v>50</v>
      </c>
      <c r="B51" t="s">
        <v>733</v>
      </c>
      <c r="C51">
        <v>9</v>
      </c>
      <c r="D51">
        <v>16</v>
      </c>
      <c r="E51" s="46">
        <v>3.154876951958856</v>
      </c>
      <c r="F51" s="46">
        <v>2.6591262096135178</v>
      </c>
      <c r="G51" s="46"/>
    </row>
    <row r="52" spans="1:7" x14ac:dyDescent="0.25">
      <c r="A52">
        <v>51</v>
      </c>
      <c r="B52" t="s">
        <v>734</v>
      </c>
      <c r="C52">
        <v>5</v>
      </c>
      <c r="D52">
        <v>10</v>
      </c>
      <c r="E52" s="46">
        <v>3478.2874573365893</v>
      </c>
      <c r="F52" s="46">
        <v>3478.0899116066748</v>
      </c>
      <c r="G52" s="46"/>
    </row>
    <row r="53" spans="1:7" x14ac:dyDescent="0.25">
      <c r="A53">
        <v>52</v>
      </c>
      <c r="B53" t="s">
        <v>735</v>
      </c>
      <c r="C53">
        <v>4</v>
      </c>
      <c r="D53">
        <v>7</v>
      </c>
      <c r="E53" s="46">
        <v>2.7518801265989685</v>
      </c>
      <c r="F53" s="46">
        <v>2.5999390956726538</v>
      </c>
      <c r="G53" s="46"/>
    </row>
    <row r="54" spans="1:7" x14ac:dyDescent="0.25">
      <c r="A54">
        <v>53</v>
      </c>
      <c r="B54" t="s">
        <v>736</v>
      </c>
      <c r="C54">
        <v>14</v>
      </c>
      <c r="D54">
        <v>15</v>
      </c>
      <c r="E54" s="46">
        <v>0.69580282580943442</v>
      </c>
      <c r="F54" s="46">
        <v>0.52101583705369692</v>
      </c>
      <c r="G54" s="46"/>
    </row>
    <row r="55" spans="1:7" x14ac:dyDescent="0.25">
      <c r="A55">
        <v>55</v>
      </c>
      <c r="B55" t="s">
        <v>737</v>
      </c>
      <c r="C55">
        <v>14</v>
      </c>
      <c r="D55">
        <v>8</v>
      </c>
      <c r="E55" s="46">
        <v>2.0226390665217471</v>
      </c>
      <c r="F55" s="46">
        <v>1.6951194381514296</v>
      </c>
      <c r="G55" s="46"/>
    </row>
    <row r="56" spans="1:7" x14ac:dyDescent="0.25">
      <c r="A56">
        <v>56</v>
      </c>
      <c r="B56" t="s">
        <v>263</v>
      </c>
      <c r="C56">
        <v>10</v>
      </c>
      <c r="D56">
        <v>15</v>
      </c>
      <c r="E56" s="46">
        <v>1.2228004162481203</v>
      </c>
      <c r="F56" s="46">
        <v>1.0529714000227703</v>
      </c>
      <c r="G56" s="46"/>
    </row>
    <row r="57" spans="1:7" x14ac:dyDescent="0.25">
      <c r="A57">
        <v>57</v>
      </c>
      <c r="B57" t="s">
        <v>738</v>
      </c>
      <c r="C57">
        <v>5</v>
      </c>
      <c r="D57">
        <v>8</v>
      </c>
      <c r="E57" s="46">
        <v>13.397054940281368</v>
      </c>
      <c r="F57" s="46">
        <v>13.188482209964945</v>
      </c>
      <c r="G57" s="46"/>
    </row>
    <row r="58" spans="1:7" x14ac:dyDescent="0.25">
      <c r="A58">
        <v>58</v>
      </c>
      <c r="B58" t="s">
        <v>320</v>
      </c>
      <c r="C58">
        <v>14</v>
      </c>
      <c r="D58">
        <v>15</v>
      </c>
      <c r="E58" s="46">
        <v>3.3922256915027451</v>
      </c>
      <c r="F58" s="46">
        <v>3.0928102248573399</v>
      </c>
      <c r="G58" s="46"/>
    </row>
    <row r="59" spans="1:7" x14ac:dyDescent="0.25">
      <c r="A59">
        <v>59</v>
      </c>
      <c r="B59" t="s">
        <v>739</v>
      </c>
      <c r="C59">
        <v>18</v>
      </c>
      <c r="D59">
        <v>8</v>
      </c>
      <c r="E59" s="46">
        <v>0.57993812267341949</v>
      </c>
      <c r="F59" s="46">
        <v>0.38510697991699627</v>
      </c>
      <c r="G59" s="46"/>
    </row>
    <row r="60" spans="1:7" x14ac:dyDescent="0.25">
      <c r="A60">
        <v>60</v>
      </c>
      <c r="B60" t="s">
        <v>740</v>
      </c>
      <c r="C60">
        <v>11</v>
      </c>
      <c r="D60">
        <v>10</v>
      </c>
      <c r="E60" s="46">
        <v>1.5430170458633008</v>
      </c>
      <c r="F60" s="46">
        <v>1.3520043247257827</v>
      </c>
      <c r="G60" s="46"/>
    </row>
    <row r="61" spans="1:7" x14ac:dyDescent="0.25">
      <c r="A61">
        <v>61</v>
      </c>
      <c r="B61" t="s">
        <v>294</v>
      </c>
      <c r="C61">
        <v>10</v>
      </c>
      <c r="D61">
        <v>12</v>
      </c>
      <c r="E61" s="46">
        <v>56.846694789722122</v>
      </c>
      <c r="F61" s="46">
        <v>56.566404529502393</v>
      </c>
      <c r="G61" s="46"/>
    </row>
    <row r="62" spans="1:7" x14ac:dyDescent="0.25">
      <c r="A62">
        <v>62</v>
      </c>
      <c r="B62" t="s">
        <v>741</v>
      </c>
      <c r="C62">
        <v>21</v>
      </c>
      <c r="D62">
        <v>16</v>
      </c>
      <c r="E62" s="46">
        <v>49778.263531025608</v>
      </c>
      <c r="F62" s="46">
        <v>49777.805168787214</v>
      </c>
      <c r="G62" s="46"/>
    </row>
    <row r="63" spans="1:7" x14ac:dyDescent="0.25">
      <c r="A63">
        <v>63</v>
      </c>
      <c r="B63" t="s">
        <v>321</v>
      </c>
      <c r="C63">
        <v>14</v>
      </c>
      <c r="D63">
        <v>16</v>
      </c>
      <c r="E63" s="46">
        <v>2.1380269481025258</v>
      </c>
      <c r="F63" s="46">
        <v>1.811253874752444</v>
      </c>
      <c r="G63" s="46"/>
    </row>
    <row r="64" spans="1:7" x14ac:dyDescent="0.25">
      <c r="A64">
        <v>64</v>
      </c>
      <c r="B64" t="s">
        <v>150</v>
      </c>
      <c r="C64">
        <v>18</v>
      </c>
      <c r="D64">
        <v>17</v>
      </c>
      <c r="E64" s="46">
        <v>216.3225642708102</v>
      </c>
      <c r="F64" s="46">
        <v>215.97633267293142</v>
      </c>
      <c r="G64" s="46"/>
    </row>
    <row r="65" spans="1:7" x14ac:dyDescent="0.25">
      <c r="A65">
        <v>65</v>
      </c>
      <c r="B65" t="s">
        <v>742</v>
      </c>
      <c r="C65">
        <v>9</v>
      </c>
      <c r="D65">
        <v>13</v>
      </c>
      <c r="E65" s="46">
        <v>0.46656845223626703</v>
      </c>
      <c r="F65" s="46">
        <v>0.43202559704844568</v>
      </c>
      <c r="G65" s="46"/>
    </row>
    <row r="66" spans="1:7" x14ac:dyDescent="0.25">
      <c r="A66">
        <v>66</v>
      </c>
      <c r="B66" t="s">
        <v>743</v>
      </c>
      <c r="C66">
        <v>6</v>
      </c>
      <c r="D66">
        <v>10</v>
      </c>
      <c r="E66" s="46">
        <v>0.81405198239909671</v>
      </c>
      <c r="F66" s="46">
        <v>0.45227801859139116</v>
      </c>
      <c r="G66" s="46"/>
    </row>
    <row r="67" spans="1:7" x14ac:dyDescent="0.25">
      <c r="A67">
        <v>67</v>
      </c>
      <c r="B67" t="s">
        <v>744</v>
      </c>
      <c r="C67">
        <v>10</v>
      </c>
      <c r="D67">
        <v>11</v>
      </c>
      <c r="E67" s="46">
        <v>1.0268614084204131</v>
      </c>
      <c r="F67" s="46">
        <v>0.82278538505968901</v>
      </c>
      <c r="G67" s="46"/>
    </row>
    <row r="68" spans="1:7" x14ac:dyDescent="0.25">
      <c r="A68">
        <v>68</v>
      </c>
      <c r="B68" t="s">
        <v>745</v>
      </c>
      <c r="C68">
        <v>9</v>
      </c>
      <c r="D68">
        <v>13</v>
      </c>
      <c r="E68" s="46">
        <v>0.44796340830401171</v>
      </c>
      <c r="F68" s="46">
        <v>0.35348876183524297</v>
      </c>
      <c r="G68" s="46"/>
    </row>
    <row r="69" spans="1:7" x14ac:dyDescent="0.25">
      <c r="A69">
        <v>69</v>
      </c>
      <c r="B69" t="s">
        <v>746</v>
      </c>
      <c r="C69">
        <v>6</v>
      </c>
      <c r="D69">
        <v>19</v>
      </c>
      <c r="E69" s="46">
        <v>0.48867272329548395</v>
      </c>
      <c r="F69" s="46">
        <v>0.44514038818007945</v>
      </c>
      <c r="G69" s="46"/>
    </row>
    <row r="70" spans="1:7" x14ac:dyDescent="0.25">
      <c r="A70">
        <v>70</v>
      </c>
      <c r="B70" t="s">
        <v>747</v>
      </c>
      <c r="C70">
        <v>48</v>
      </c>
      <c r="D70">
        <v>14</v>
      </c>
      <c r="E70" s="46">
        <v>6.8912727363067932</v>
      </c>
      <c r="F70" s="46">
        <v>6.7125191405677427</v>
      </c>
      <c r="G70" s="46"/>
    </row>
    <row r="71" spans="1:7" x14ac:dyDescent="0.25">
      <c r="A71">
        <v>71</v>
      </c>
      <c r="B71" t="s">
        <v>279</v>
      </c>
      <c r="C71">
        <v>12</v>
      </c>
      <c r="D71">
        <v>13</v>
      </c>
      <c r="E71" s="46">
        <v>1.404822900063124</v>
      </c>
      <c r="F71" s="46">
        <v>1.020933638571123</v>
      </c>
      <c r="G71" s="46"/>
    </row>
    <row r="72" spans="1:7" x14ac:dyDescent="0.25">
      <c r="A72">
        <v>72</v>
      </c>
      <c r="B72" t="s">
        <v>748</v>
      </c>
      <c r="C72">
        <v>14</v>
      </c>
      <c r="D72">
        <v>10</v>
      </c>
      <c r="E72" s="46">
        <v>1.2533126531187979</v>
      </c>
      <c r="F72" s="46">
        <v>0.92850233837001706</v>
      </c>
      <c r="G72" s="46"/>
    </row>
    <row r="73" spans="1:7" x14ac:dyDescent="0.25">
      <c r="A73">
        <v>73</v>
      </c>
      <c r="B73" t="s">
        <v>133</v>
      </c>
      <c r="C73">
        <v>20</v>
      </c>
      <c r="D73">
        <v>16</v>
      </c>
      <c r="E73" s="46">
        <v>1.5359899253689049</v>
      </c>
      <c r="F73" s="46">
        <v>1.0424647177197277</v>
      </c>
      <c r="G73" s="46"/>
    </row>
    <row r="74" spans="1:7" x14ac:dyDescent="0.25">
      <c r="A74">
        <v>74</v>
      </c>
      <c r="B74" t="s">
        <v>749</v>
      </c>
      <c r="C74">
        <v>4</v>
      </c>
      <c r="D74">
        <v>10</v>
      </c>
      <c r="E74" s="46">
        <v>2.4204040307638088</v>
      </c>
      <c r="F74" s="46">
        <v>1.9385305566135451</v>
      </c>
      <c r="G74" s="46"/>
    </row>
    <row r="75" spans="1:7" x14ac:dyDescent="0.25">
      <c r="A75">
        <v>75</v>
      </c>
      <c r="B75" t="s">
        <v>750</v>
      </c>
      <c r="C75">
        <v>7</v>
      </c>
      <c r="D75">
        <v>10</v>
      </c>
      <c r="E75" s="46">
        <v>2.7188269132468235</v>
      </c>
      <c r="F75" s="46">
        <v>2.218569961140509</v>
      </c>
      <c r="G75" s="46"/>
    </row>
    <row r="76" spans="1:7" x14ac:dyDescent="0.25">
      <c r="A76">
        <v>76</v>
      </c>
      <c r="B76" t="s">
        <v>751</v>
      </c>
      <c r="C76">
        <v>7</v>
      </c>
      <c r="D76">
        <v>11</v>
      </c>
      <c r="E76" s="46">
        <v>3.0911261748382559</v>
      </c>
      <c r="F76" s="46">
        <v>3.0449026327716142</v>
      </c>
      <c r="G76" s="46"/>
    </row>
    <row r="77" spans="1:7" x14ac:dyDescent="0.25">
      <c r="A77">
        <v>77</v>
      </c>
      <c r="B77" t="s">
        <v>752</v>
      </c>
      <c r="C77">
        <v>5</v>
      </c>
      <c r="D77">
        <v>10</v>
      </c>
      <c r="E77" s="46">
        <v>7.6509568725364945</v>
      </c>
      <c r="F77" s="46">
        <v>6.4716046905671387</v>
      </c>
      <c r="G77" s="46"/>
    </row>
    <row r="78" spans="1:7" x14ac:dyDescent="0.25">
      <c r="A78">
        <v>78</v>
      </c>
      <c r="B78" t="s">
        <v>753</v>
      </c>
      <c r="C78">
        <v>4</v>
      </c>
      <c r="D78">
        <v>8</v>
      </c>
      <c r="E78" s="46">
        <v>2.6204979846524097</v>
      </c>
      <c r="F78" s="46">
        <v>2.4117055946024437</v>
      </c>
      <c r="G78" s="46"/>
    </row>
    <row r="79" spans="1:7" x14ac:dyDescent="0.25">
      <c r="A79">
        <v>79</v>
      </c>
      <c r="B79" t="s">
        <v>754</v>
      </c>
      <c r="C79">
        <v>5</v>
      </c>
      <c r="D79">
        <v>10</v>
      </c>
      <c r="E79" s="46">
        <v>9.3841857648835862</v>
      </c>
      <c r="F79" s="46">
        <v>9.1651034118567409</v>
      </c>
      <c r="G79" s="46"/>
    </row>
    <row r="80" spans="1:7" x14ac:dyDescent="0.25">
      <c r="A80">
        <v>80</v>
      </c>
      <c r="B80" t="s">
        <v>755</v>
      </c>
      <c r="C80">
        <v>6</v>
      </c>
      <c r="D80">
        <v>10</v>
      </c>
      <c r="E80" s="46">
        <v>4.003660151160509</v>
      </c>
      <c r="F80" s="46">
        <v>3.1150374832302008</v>
      </c>
      <c r="G80" s="46"/>
    </row>
    <row r="81" spans="1:7" x14ac:dyDescent="0.25">
      <c r="A81">
        <v>81</v>
      </c>
      <c r="B81" t="s">
        <v>756</v>
      </c>
      <c r="C81">
        <v>4</v>
      </c>
      <c r="D81">
        <v>10</v>
      </c>
      <c r="E81" s="46">
        <v>4.0459479541417753</v>
      </c>
      <c r="F81" s="46">
        <v>3.3231696466215146</v>
      </c>
      <c r="G81" s="46"/>
    </row>
    <row r="82" spans="1:7" x14ac:dyDescent="0.25">
      <c r="A82">
        <v>82</v>
      </c>
      <c r="B82" t="s">
        <v>757</v>
      </c>
      <c r="C82">
        <v>5</v>
      </c>
      <c r="D82">
        <v>10</v>
      </c>
      <c r="E82" s="46">
        <v>0.49825924077579131</v>
      </c>
      <c r="F82" s="46">
        <v>0.34506510401982909</v>
      </c>
      <c r="G82" s="46"/>
    </row>
    <row r="83" spans="1:7" x14ac:dyDescent="0.25">
      <c r="A83">
        <v>83</v>
      </c>
      <c r="B83" t="s">
        <v>758</v>
      </c>
      <c r="C83">
        <v>8</v>
      </c>
      <c r="D83">
        <v>10</v>
      </c>
      <c r="E83" s="46">
        <v>3.2845552380319658</v>
      </c>
      <c r="F83" s="46">
        <v>3.0692930890168197</v>
      </c>
      <c r="G83" s="46"/>
    </row>
    <row r="84" spans="1:7" x14ac:dyDescent="0.25">
      <c r="A84">
        <v>84</v>
      </c>
      <c r="B84" t="s">
        <v>759</v>
      </c>
      <c r="C84">
        <v>7</v>
      </c>
      <c r="D84">
        <v>10</v>
      </c>
      <c r="E84" s="46">
        <v>3.0766083317957156</v>
      </c>
      <c r="F84" s="46">
        <v>2.4640094641027845</v>
      </c>
      <c r="G84" s="46"/>
    </row>
    <row r="85" spans="1:7" x14ac:dyDescent="0.25">
      <c r="A85">
        <v>85</v>
      </c>
      <c r="B85" t="s">
        <v>760</v>
      </c>
      <c r="C85">
        <v>5</v>
      </c>
      <c r="D85">
        <v>10</v>
      </c>
      <c r="E85" s="46">
        <v>1.1840876776664948</v>
      </c>
      <c r="F85" s="46">
        <v>1.0189463615931398</v>
      </c>
      <c r="G85" s="46"/>
    </row>
    <row r="86" spans="1:7" x14ac:dyDescent="0.25">
      <c r="A86">
        <v>86</v>
      </c>
      <c r="B86" t="s">
        <v>761</v>
      </c>
      <c r="C86">
        <v>4</v>
      </c>
      <c r="D86">
        <v>10</v>
      </c>
      <c r="E86" s="46">
        <v>1.5445028019836635</v>
      </c>
      <c r="F86" s="46">
        <v>1.3144704274598138</v>
      </c>
      <c r="G86" s="46"/>
    </row>
    <row r="87" spans="1:7" x14ac:dyDescent="0.25">
      <c r="A87">
        <v>87</v>
      </c>
      <c r="B87" t="s">
        <v>762</v>
      </c>
      <c r="C87">
        <v>7</v>
      </c>
      <c r="D87">
        <v>10</v>
      </c>
      <c r="E87" s="46">
        <v>1.0199420777929913</v>
      </c>
      <c r="F87" s="46">
        <v>0.912541770810399</v>
      </c>
      <c r="G87" s="46"/>
    </row>
    <row r="88" spans="1:7" x14ac:dyDescent="0.25">
      <c r="A88">
        <v>88</v>
      </c>
      <c r="B88" t="s">
        <v>763</v>
      </c>
      <c r="C88">
        <v>5</v>
      </c>
      <c r="D88">
        <v>10</v>
      </c>
      <c r="E88" s="46">
        <v>0.79238025692458613</v>
      </c>
      <c r="F88" s="46">
        <v>0.55979497593063388</v>
      </c>
      <c r="G88" s="46"/>
    </row>
    <row r="89" spans="1:7" x14ac:dyDescent="0.25">
      <c r="A89">
        <v>89</v>
      </c>
      <c r="B89" t="s">
        <v>764</v>
      </c>
      <c r="C89">
        <v>20</v>
      </c>
      <c r="D89">
        <v>10</v>
      </c>
      <c r="E89" s="46">
        <v>3.4332454802376944</v>
      </c>
      <c r="F89" s="46">
        <v>3.0534822643992756</v>
      </c>
      <c r="G89" s="46"/>
    </row>
    <row r="90" spans="1:7" x14ac:dyDescent="0.25">
      <c r="A90">
        <v>90</v>
      </c>
      <c r="B90" t="s">
        <v>765</v>
      </c>
      <c r="C90">
        <v>8</v>
      </c>
      <c r="D90">
        <v>11</v>
      </c>
      <c r="E90" s="46">
        <v>0.20636513320146774</v>
      </c>
      <c r="F90" s="46">
        <v>0.17724150936903882</v>
      </c>
      <c r="G90" s="46"/>
    </row>
    <row r="91" spans="1:7" x14ac:dyDescent="0.25">
      <c r="A91">
        <v>91</v>
      </c>
      <c r="B91" t="s">
        <v>766</v>
      </c>
      <c r="C91">
        <v>10</v>
      </c>
      <c r="D91">
        <v>10</v>
      </c>
      <c r="E91" s="46">
        <v>1.4702459548353048</v>
      </c>
      <c r="F91" s="46">
        <v>0.82930857030175287</v>
      </c>
      <c r="G91" s="46"/>
    </row>
    <row r="92" spans="1:7" x14ac:dyDescent="0.25">
      <c r="A92">
        <v>92</v>
      </c>
      <c r="B92" t="s">
        <v>338</v>
      </c>
      <c r="C92">
        <v>12</v>
      </c>
      <c r="D92">
        <v>13</v>
      </c>
      <c r="E92" s="46">
        <v>2.1287864024855954</v>
      </c>
      <c r="F92" s="46">
        <v>1.9371695417562453</v>
      </c>
      <c r="G92" s="46"/>
    </row>
    <row r="93" spans="1:7" x14ac:dyDescent="0.25">
      <c r="A93">
        <v>93</v>
      </c>
      <c r="B93" t="s">
        <v>767</v>
      </c>
      <c r="C93">
        <v>8</v>
      </c>
      <c r="D93">
        <v>13</v>
      </c>
      <c r="E93" s="46">
        <v>1.1969297506540761</v>
      </c>
      <c r="F93" s="46">
        <v>0.971298193357504</v>
      </c>
      <c r="G93" s="46"/>
    </row>
    <row r="94" spans="1:7" x14ac:dyDescent="0.25">
      <c r="A94">
        <v>94</v>
      </c>
      <c r="B94" t="s">
        <v>768</v>
      </c>
      <c r="C94">
        <v>15</v>
      </c>
      <c r="D94">
        <v>21</v>
      </c>
      <c r="E94" s="46">
        <v>7.7398652118685662</v>
      </c>
      <c r="F94" s="46">
        <v>7.3469289901454582</v>
      </c>
      <c r="G94" s="46"/>
    </row>
    <row r="95" spans="1:7" x14ac:dyDescent="0.25">
      <c r="A95">
        <v>95</v>
      </c>
      <c r="B95" t="s">
        <v>222</v>
      </c>
      <c r="C95">
        <v>12</v>
      </c>
      <c r="D95">
        <v>10</v>
      </c>
      <c r="E95" s="46">
        <v>310.07173165721093</v>
      </c>
      <c r="F95" s="46">
        <v>309.6466167728056</v>
      </c>
      <c r="G95" s="46"/>
    </row>
    <row r="96" spans="1:7" x14ac:dyDescent="0.25">
      <c r="A96">
        <v>96</v>
      </c>
      <c r="B96" t="s">
        <v>247</v>
      </c>
      <c r="C96">
        <v>10</v>
      </c>
      <c r="D96">
        <v>11</v>
      </c>
      <c r="E96" s="46">
        <v>0.89729362128843237</v>
      </c>
      <c r="F96" s="46">
        <v>0.81516766685360154</v>
      </c>
      <c r="G96" s="46"/>
    </row>
    <row r="97" spans="1:7" x14ac:dyDescent="0.25">
      <c r="A97">
        <v>97</v>
      </c>
      <c r="B97" t="s">
        <v>389</v>
      </c>
      <c r="C97">
        <v>11</v>
      </c>
      <c r="D97">
        <v>10</v>
      </c>
      <c r="E97" s="46">
        <v>37.884125316375304</v>
      </c>
      <c r="F97" s="46">
        <v>37.58158879427171</v>
      </c>
      <c r="G97" s="46"/>
    </row>
    <row r="98" spans="1:7" x14ac:dyDescent="0.25">
      <c r="A98">
        <v>98</v>
      </c>
      <c r="B98" t="s">
        <v>769</v>
      </c>
      <c r="C98">
        <v>9</v>
      </c>
      <c r="D98">
        <v>11</v>
      </c>
      <c r="E98" s="46">
        <v>0.57554320821003724</v>
      </c>
      <c r="F98" s="46">
        <v>0.4885477664355079</v>
      </c>
      <c r="G98" s="46"/>
    </row>
    <row r="99" spans="1:7" x14ac:dyDescent="0.25">
      <c r="A99">
        <v>99</v>
      </c>
      <c r="B99" t="s">
        <v>298</v>
      </c>
      <c r="C99">
        <v>11</v>
      </c>
      <c r="D99">
        <v>14</v>
      </c>
      <c r="E99" s="46">
        <v>3.3155666131822383</v>
      </c>
      <c r="F99" s="46">
        <v>3.0621795695313829</v>
      </c>
      <c r="G99" s="46"/>
    </row>
    <row r="100" spans="1:7" x14ac:dyDescent="0.25">
      <c r="A100">
        <v>100</v>
      </c>
      <c r="B100" t="s">
        <v>770</v>
      </c>
      <c r="C100">
        <v>5</v>
      </c>
      <c r="D100">
        <v>10</v>
      </c>
      <c r="E100" s="46">
        <v>0.38088103611028329</v>
      </c>
      <c r="F100" s="46">
        <v>0.19272654150566482</v>
      </c>
      <c r="G100" s="46"/>
    </row>
    <row r="101" spans="1:7" x14ac:dyDescent="0.25">
      <c r="A101">
        <v>101</v>
      </c>
      <c r="B101" t="s">
        <v>771</v>
      </c>
      <c r="C101">
        <v>6</v>
      </c>
      <c r="D101">
        <v>30</v>
      </c>
      <c r="E101" s="46">
        <v>398.93736748199939</v>
      </c>
      <c r="F101" s="46">
        <v>398.4208594494911</v>
      </c>
      <c r="G101" s="46"/>
    </row>
    <row r="102" spans="1:7" x14ac:dyDescent="0.25">
      <c r="A102">
        <v>102</v>
      </c>
      <c r="B102" t="s">
        <v>772</v>
      </c>
      <c r="C102">
        <v>9</v>
      </c>
      <c r="D102">
        <v>10</v>
      </c>
      <c r="E102" s="46">
        <v>39.093854040828404</v>
      </c>
      <c r="F102" s="46">
        <v>38.58714099984477</v>
      </c>
      <c r="G102" s="46"/>
    </row>
    <row r="103" spans="1:7" x14ac:dyDescent="0.25">
      <c r="A103">
        <v>103</v>
      </c>
      <c r="B103" t="s">
        <v>773</v>
      </c>
      <c r="C103">
        <v>12</v>
      </c>
      <c r="D103">
        <v>8</v>
      </c>
      <c r="E103" s="46">
        <v>106.85124326215085</v>
      </c>
      <c r="F103" s="46">
        <v>106.79161200867118</v>
      </c>
      <c r="G103" s="46"/>
    </row>
    <row r="104" spans="1:7" x14ac:dyDescent="0.25">
      <c r="A104">
        <v>104</v>
      </c>
      <c r="B104" t="s">
        <v>774</v>
      </c>
      <c r="C104">
        <v>20</v>
      </c>
      <c r="D104">
        <v>14</v>
      </c>
      <c r="E104" s="46">
        <v>1.6584394268658698</v>
      </c>
      <c r="F104" s="46">
        <v>1.3593674158510427</v>
      </c>
      <c r="G104" s="46"/>
    </row>
    <row r="105" spans="1:7" x14ac:dyDescent="0.25">
      <c r="A105">
        <v>105</v>
      </c>
      <c r="B105" t="s">
        <v>775</v>
      </c>
      <c r="C105">
        <v>28</v>
      </c>
      <c r="D105">
        <v>15</v>
      </c>
      <c r="E105" s="46">
        <v>1.0414976510880407</v>
      </c>
      <c r="F105" s="46">
        <v>0.73702687885614215</v>
      </c>
      <c r="G105" s="46"/>
    </row>
    <row r="106" spans="1:7" x14ac:dyDescent="0.25">
      <c r="A106">
        <v>106</v>
      </c>
      <c r="B106" t="s">
        <v>776</v>
      </c>
      <c r="C106">
        <v>21</v>
      </c>
      <c r="D106">
        <v>16</v>
      </c>
      <c r="E106" s="46">
        <v>3.7655951547723086</v>
      </c>
      <c r="F106" s="46">
        <v>3.4721218303444994</v>
      </c>
      <c r="G106" s="46"/>
    </row>
    <row r="107" spans="1:7" x14ac:dyDescent="0.25">
      <c r="A107">
        <v>107</v>
      </c>
      <c r="B107" t="s">
        <v>777</v>
      </c>
      <c r="C107">
        <v>42</v>
      </c>
      <c r="D107">
        <v>15</v>
      </c>
      <c r="E107" s="46">
        <v>183.596010542833</v>
      </c>
      <c r="F107" s="46">
        <v>183.25921095852036</v>
      </c>
      <c r="G107" s="46"/>
    </row>
    <row r="108" spans="1:7" x14ac:dyDescent="0.25">
      <c r="A108">
        <v>108</v>
      </c>
      <c r="B108" t="s">
        <v>422</v>
      </c>
      <c r="C108">
        <v>13</v>
      </c>
      <c r="D108">
        <v>19</v>
      </c>
      <c r="E108" s="46">
        <v>3.6651872731274411</v>
      </c>
      <c r="F108" s="46">
        <v>3.308236537410338</v>
      </c>
      <c r="G108" s="46"/>
    </row>
    <row r="111" spans="1:7" x14ac:dyDescent="0.25">
      <c r="A111" s="66">
        <v>54</v>
      </c>
      <c r="B111" s="66" t="s">
        <v>778</v>
      </c>
      <c r="C111" s="66">
        <v>7</v>
      </c>
      <c r="D111" s="66">
        <v>10</v>
      </c>
      <c r="E111" s="394" t="e">
        <v>#DIV/0!</v>
      </c>
      <c r="F111" s="394" t="e">
        <v>#DIV/0!</v>
      </c>
      <c r="G111" s="394"/>
    </row>
  </sheetData>
  <mergeCells count="2">
    <mergeCell ref="H10:J10"/>
    <mergeCell ref="H33:J3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BE9C2-6722-4104-B2BC-C94887159F4D}">
  <sheetPr codeName="Sheet22"/>
  <dimension ref="A1:LA1001"/>
  <sheetViews>
    <sheetView topLeftCell="DE1" zoomScale="91" zoomScaleNormal="91" workbookViewId="0">
      <selection activeCell="EC1" sqref="EC1"/>
    </sheetView>
  </sheetViews>
  <sheetFormatPr defaultRowHeight="15" x14ac:dyDescent="0.25"/>
  <cols>
    <col min="9" max="9" width="12.28515625" bestFit="1" customWidth="1"/>
    <col min="28" max="28" width="9" customWidth="1"/>
    <col min="30" max="30" width="9.140625" customWidth="1"/>
    <col min="33" max="33" width="17.42578125" customWidth="1"/>
    <col min="34" max="34" width="17" customWidth="1"/>
    <col min="35" max="35" width="16.85546875" customWidth="1"/>
    <col min="36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2" width="2.85546875" style="5" customWidth="1"/>
    <col min="63" max="63" width="3.85546875" style="5" customWidth="1"/>
    <col min="64" max="67" width="3.85546875" style="9" customWidth="1"/>
    <col min="68" max="68" width="3.85546875" customWidth="1"/>
    <col min="69" max="69" width="12.85546875" customWidth="1"/>
    <col min="70" max="76" width="3.85546875" customWidth="1"/>
    <col min="77" max="96" width="2.85546875" customWidth="1"/>
    <col min="100" max="100" width="25" style="5" customWidth="1"/>
    <col min="101" max="109" width="20.42578125" style="5" customWidth="1"/>
    <col min="110" max="117" width="9.140625" style="5"/>
    <col min="119" max="132" width="12.85546875" customWidth="1"/>
    <col min="297" max="297" width="11.7109375" bestFit="1" customWidth="1"/>
    <col min="299" max="299" width="17.140625" style="12" customWidth="1"/>
    <col min="300" max="300" width="13" style="12" customWidth="1"/>
    <col min="301" max="301" width="13.140625" style="196" customWidth="1"/>
    <col min="302" max="302" width="9.140625" style="192"/>
    <col min="303" max="303" width="12.85546875" style="191" bestFit="1" customWidth="1"/>
    <col min="304" max="305" width="9.140625" style="191"/>
    <col min="310" max="310" width="11.42578125" customWidth="1"/>
    <col min="311" max="311" width="14" style="195" customWidth="1"/>
    <col min="312" max="312" width="13.140625" customWidth="1"/>
  </cols>
  <sheetData>
    <row r="1" spans="1:313" ht="15.75" thickBot="1" x14ac:dyDescent="0.3">
      <c r="A1" s="2" t="s">
        <v>234</v>
      </c>
      <c r="C1" s="3"/>
      <c r="D1" s="15">
        <v>0.05</v>
      </c>
      <c r="E1" s="15">
        <v>0.5</v>
      </c>
      <c r="F1" s="15">
        <v>0.95</v>
      </c>
      <c r="G1" t="s">
        <v>355</v>
      </c>
      <c r="H1" s="2" t="s">
        <v>101</v>
      </c>
      <c r="I1" t="s">
        <v>666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80</v>
      </c>
      <c r="AD1" t="s">
        <v>234</v>
      </c>
      <c r="AE1" t="s">
        <v>234</v>
      </c>
      <c r="AF1" t="s">
        <v>42</v>
      </c>
      <c r="CV1" s="92" t="s">
        <v>209</v>
      </c>
      <c r="CW1" s="91" t="s">
        <v>208</v>
      </c>
      <c r="CX1" s="91" t="s">
        <v>346</v>
      </c>
      <c r="CY1" s="91" t="s">
        <v>43</v>
      </c>
      <c r="CZ1" s="91" t="s">
        <v>44</v>
      </c>
      <c r="DA1" s="91" t="s">
        <v>376</v>
      </c>
      <c r="DB1" s="91" t="s">
        <v>218</v>
      </c>
      <c r="DC1" s="91" t="s">
        <v>377</v>
      </c>
      <c r="DD1" s="91" t="s">
        <v>351</v>
      </c>
      <c r="DE1" s="91" t="s">
        <v>357</v>
      </c>
      <c r="DF1" s="91" t="s">
        <v>214</v>
      </c>
      <c r="DG1" s="91" t="s">
        <v>215</v>
      </c>
      <c r="DH1" s="91" t="s">
        <v>45</v>
      </c>
      <c r="DI1" s="88" t="s">
        <v>46</v>
      </c>
      <c r="DJ1" s="88" t="s">
        <v>47</v>
      </c>
      <c r="DK1" s="88" t="s">
        <v>48</v>
      </c>
      <c r="DL1" s="88" t="s">
        <v>221</v>
      </c>
      <c r="DM1" s="88" t="s">
        <v>49</v>
      </c>
      <c r="DO1" t="s">
        <v>234</v>
      </c>
      <c r="DP1" t="s">
        <v>432</v>
      </c>
      <c r="DQ1">
        <f>COUNTIF($CV$2:$CV$13, "&gt;=0.01"   )</f>
        <v>5</v>
      </c>
      <c r="DR1" t="s">
        <v>50</v>
      </c>
      <c r="DS1">
        <v>12</v>
      </c>
      <c r="DT1" t="s">
        <v>219</v>
      </c>
      <c r="DU1">
        <v>12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KK1" s="12">
        <f>KM1*LN(KM1/KO1)</f>
        <v>1.5151869815780491E-3</v>
      </c>
      <c r="KL1">
        <v>1</v>
      </c>
      <c r="KM1" s="12">
        <v>6.0975609756097561E-4</v>
      </c>
      <c r="KN1" s="12">
        <v>-174852.80605000001</v>
      </c>
      <c r="KO1" s="196">
        <v>5.0813008130081301E-5</v>
      </c>
      <c r="KP1" s="191">
        <f>KO1</f>
        <v>5.0813008130081301E-5</v>
      </c>
      <c r="KS1" s="191">
        <v>82</v>
      </c>
      <c r="KT1">
        <v>-0.87323406000053505</v>
      </c>
      <c r="KU1" s="437" t="s">
        <v>549</v>
      </c>
      <c r="KV1" s="437"/>
      <c r="KW1" s="437"/>
      <c r="KX1" s="437"/>
      <c r="KZ1" s="5"/>
      <c r="LA1" s="5"/>
    </row>
    <row r="2" spans="1:313" x14ac:dyDescent="0.25">
      <c r="A2" s="2">
        <v>1</v>
      </c>
      <c r="B2" s="2">
        <v>1</v>
      </c>
      <c r="C2" s="7" t="s">
        <v>235</v>
      </c>
      <c r="D2" s="7">
        <v>0.01</v>
      </c>
      <c r="E2" s="7">
        <v>30</v>
      </c>
      <c r="F2" s="7">
        <v>80</v>
      </c>
      <c r="G2">
        <v>49.75</v>
      </c>
      <c r="H2" s="7">
        <v>47</v>
      </c>
      <c r="I2" s="12">
        <f>AVERAGEIF(B:B,"="&amp;B2,E:E)</f>
        <v>49.75</v>
      </c>
      <c r="P2" t="s">
        <v>1</v>
      </c>
      <c r="Q2">
        <v>0.65300000000000002</v>
      </c>
      <c r="R2">
        <v>0.38750000000000001</v>
      </c>
      <c r="S2">
        <v>0.57499999999999996</v>
      </c>
      <c r="T2">
        <v>0.9549515736100932</v>
      </c>
      <c r="U2">
        <v>0.97459016393442621</v>
      </c>
      <c r="V2">
        <v>0.95995569714769269</v>
      </c>
      <c r="W2">
        <v>0.65862500000000002</v>
      </c>
      <c r="X2">
        <v>0.67500000000000004</v>
      </c>
      <c r="Y2">
        <v>0.95073636400454564</v>
      </c>
      <c r="Z2">
        <v>4.9033330970364601E-2</v>
      </c>
      <c r="AA2">
        <v>0.9647803984443768</v>
      </c>
      <c r="AB2">
        <v>0.95040577498965273</v>
      </c>
      <c r="AC2">
        <f>AVERAGE($Q$2:$AB$2)</f>
        <v>0.72946485859176258</v>
      </c>
      <c r="AD2" t="s">
        <v>52</v>
      </c>
      <c r="AE2">
        <f>VARP($Q$14:$AB$14)</f>
        <v>6.1886618607882436E-2</v>
      </c>
      <c r="AF2">
        <v>0.45298147879060802</v>
      </c>
      <c r="AZ2"/>
      <c r="BB2"/>
      <c r="BC2"/>
      <c r="BE2"/>
      <c r="BH2" s="23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8">
        <v>12</v>
      </c>
      <c r="CW2" s="5">
        <f>SUM($Q$17:$AB$17)</f>
        <v>8</v>
      </c>
      <c r="CX2" s="5">
        <v>3.0555555555555558</v>
      </c>
      <c r="CY2" s="5">
        <f>SUM($Q$33:$AB$33)</f>
        <v>-2</v>
      </c>
      <c r="CZ2" s="5">
        <v>2.3055555555555558</v>
      </c>
      <c r="DA2">
        <v>9.6773622490155725E-2</v>
      </c>
      <c r="DB2" s="5">
        <v>0.63237171327636177</v>
      </c>
      <c r="DC2">
        <v>0.5465600017941824</v>
      </c>
      <c r="DD2" s="5">
        <f t="shared" ref="DD2:DD13" si="0">($CV$4*CZ2+CY2*$CV$8/$CV$4-$CV$4)/($CV$2*$CV$4)</f>
        <v>9.7222222222222252E-2</v>
      </c>
      <c r="DE2" s="5">
        <f t="shared" ref="DE2:DE13" si="1">($CV$4*CX2+CW2*$CV$6/$CV$4-$CV$4)/($CV$2*$CV$4)</f>
        <v>0.18055555555555561</v>
      </c>
      <c r="DF2" s="5">
        <v>4.2796585464191465E-5</v>
      </c>
      <c r="DG2" s="5">
        <v>2.8769636792953377</v>
      </c>
      <c r="DH2" s="5">
        <f t="shared" ref="DH2:DH13" si="2">COUNTIF($Q2:$AB2, "&lt;=.05"   )</f>
        <v>1</v>
      </c>
      <c r="DI2" s="5">
        <f t="shared" ref="DI2:DI13" si="3">COUNTIF($Q2:$AB2, "&gt;=.95"   )</f>
        <v>6</v>
      </c>
      <c r="DJ2" s="5">
        <v>7</v>
      </c>
      <c r="DK2" s="5">
        <f t="shared" ref="DK2:DK13" si="4">ABS(COUNTIF($Q2:$AB2, "&lt;=.5")/12 -0.5)</f>
        <v>0.33333333333333337</v>
      </c>
      <c r="DL2" s="5">
        <f t="shared" ref="DL2:DL13" si="5">AVERAGE($Q2:$AB2)</f>
        <v>0.72946485859176258</v>
      </c>
      <c r="DM2" s="5">
        <f t="shared" ref="DM2:DM13" si="6">STDEV($Q2:$AB2)</f>
        <v>0.2915201651201762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v>1</v>
      </c>
      <c r="GT2">
        <v>0.47086928775955256</v>
      </c>
      <c r="GU2">
        <v>0.49895692342360554</v>
      </c>
      <c r="GV2">
        <v>0.62065307540142745</v>
      </c>
      <c r="GW2">
        <v>0.29141387347114683</v>
      </c>
      <c r="GX2">
        <v>0.66249107865686918</v>
      </c>
      <c r="GY2">
        <v>0.64788113671653502</v>
      </c>
      <c r="GZ2">
        <v>0.35868436758575689</v>
      </c>
      <c r="HA2">
        <v>0.73963836452972576</v>
      </c>
      <c r="HB2">
        <v>0.82749091499391125</v>
      </c>
      <c r="HC2">
        <v>0.42314061163380473</v>
      </c>
      <c r="HD2">
        <v>0.47094038556367107</v>
      </c>
      <c r="KK2" s="12">
        <f t="shared" ref="KK2:KK65" si="7">KM2*LN(KM2/KO2)</f>
        <v>1.5151869815780491E-3</v>
      </c>
      <c r="KL2">
        <v>2</v>
      </c>
      <c r="KM2" s="12">
        <v>6.0975609756097561E-4</v>
      </c>
      <c r="KN2" s="12">
        <v>-172711.1121</v>
      </c>
      <c r="KO2" s="196">
        <v>5.0813008130081301E-5</v>
      </c>
      <c r="KP2" s="191">
        <f>KP1+KO2</f>
        <v>1.016260162601626E-4</v>
      </c>
      <c r="KS2" s="191">
        <v>104</v>
      </c>
      <c r="KT2">
        <v>39.156510007670221</v>
      </c>
      <c r="KU2" t="s">
        <v>548</v>
      </c>
    </row>
    <row r="3" spans="1:313" x14ac:dyDescent="0.25">
      <c r="A3" s="2">
        <v>1</v>
      </c>
      <c r="B3" s="2">
        <v>2</v>
      </c>
      <c r="C3" s="7" t="s">
        <v>236</v>
      </c>
      <c r="D3" s="7">
        <v>2</v>
      </c>
      <c r="E3" s="7">
        <v>10</v>
      </c>
      <c r="F3" s="7">
        <v>20</v>
      </c>
      <c r="G3">
        <v>83.75</v>
      </c>
      <c r="H3" s="7">
        <v>8</v>
      </c>
      <c r="I3" s="12">
        <f t="shared" ref="I3:I13" si="8">AVERAGEIF(B:B,"="&amp;B3,E:E)</f>
        <v>83.75</v>
      </c>
      <c r="P3" t="s">
        <v>2</v>
      </c>
      <c r="Q3">
        <v>0.80374999999999996</v>
      </c>
      <c r="R3">
        <v>0.38750000000000001</v>
      </c>
      <c r="S3">
        <v>0.22999999999999998</v>
      </c>
      <c r="T3">
        <v>0.9549515736100932</v>
      </c>
      <c r="U3">
        <v>0.94262295081967218</v>
      </c>
      <c r="V3">
        <v>0.69928571428571429</v>
      </c>
      <c r="W3">
        <v>0.95000972208355239</v>
      </c>
      <c r="X3">
        <v>0.26428571428571429</v>
      </c>
      <c r="Y3">
        <v>0.23225000000000001</v>
      </c>
      <c r="Z3">
        <v>0.25121428571428572</v>
      </c>
      <c r="AA3">
        <v>0.69535294117647062</v>
      </c>
      <c r="AB3">
        <v>0.5</v>
      </c>
      <c r="AC3">
        <f>AVERAGE($Q$3:$AB$3)</f>
        <v>0.57593524183129186</v>
      </c>
      <c r="AD3" t="s">
        <v>54</v>
      </c>
      <c r="AE3">
        <f>VARP($AC$2:$AC$13)</f>
        <v>5.8585297047156638E-3</v>
      </c>
      <c r="AF3">
        <v>4.2881732899247349E-2</v>
      </c>
      <c r="AX3" s="9"/>
      <c r="AZ3"/>
      <c r="BB3"/>
      <c r="BC3"/>
      <c r="BE3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9" t="s">
        <v>210</v>
      </c>
      <c r="CW3" s="5">
        <f>SUM($Q$18:$AB$18)</f>
        <v>0</v>
      </c>
      <c r="CX3" s="5">
        <v>4.5</v>
      </c>
      <c r="CY3" s="5">
        <f>SUM($Q$34:$AB$34)</f>
        <v>8</v>
      </c>
      <c r="CZ3" s="5">
        <v>1.6111111111111112</v>
      </c>
      <c r="DA3">
        <v>5.4103509198215931E-2</v>
      </c>
      <c r="DB3" s="5">
        <v>0.63236619714058817</v>
      </c>
      <c r="DC3">
        <v>0.35542143698061324</v>
      </c>
      <c r="DD3" s="5">
        <f t="shared" si="0"/>
        <v>9.7222222222222252E-2</v>
      </c>
      <c r="DE3" s="5">
        <f t="shared" si="1"/>
        <v>0.29166666666666669</v>
      </c>
      <c r="DF3" s="5">
        <v>0.29823135315505878</v>
      </c>
      <c r="DG3" s="5">
        <v>2.234567443575139</v>
      </c>
      <c r="DH3" s="5">
        <f t="shared" si="2"/>
        <v>0</v>
      </c>
      <c r="DI3" s="5">
        <f t="shared" si="3"/>
        <v>2</v>
      </c>
      <c r="DJ3" s="5">
        <v>2</v>
      </c>
      <c r="DK3" s="5">
        <f t="shared" si="4"/>
        <v>0</v>
      </c>
      <c r="DL3" s="5">
        <f t="shared" si="5"/>
        <v>0.57593524183129186</v>
      </c>
      <c r="DM3" s="5">
        <f t="shared" si="6"/>
        <v>0.29864151938946376</v>
      </c>
      <c r="DO3" s="9" t="s">
        <v>376</v>
      </c>
      <c r="DP3" s="9">
        <v>1</v>
      </c>
      <c r="DQ3" s="9">
        <v>-0.48428959494305091</v>
      </c>
      <c r="DR3" s="9">
        <v>0.36714153607756761</v>
      </c>
      <c r="DS3" s="9">
        <v>6.4936547003662372E-4</v>
      </c>
      <c r="DT3" s="9">
        <v>5.2681720080440204E-2</v>
      </c>
      <c r="DU3" s="9">
        <v>-8.7287305663396404E-4</v>
      </c>
      <c r="DV3" s="9">
        <v>0.71791790330350103</v>
      </c>
      <c r="DW3" s="9">
        <v>-0.46157745804438022</v>
      </c>
      <c r="DX3" s="9">
        <v>0.34317671253563492</v>
      </c>
      <c r="DY3" s="9">
        <v>-7.0439658119719778E-2</v>
      </c>
      <c r="DZ3" s="9">
        <v>0.47060249425871525</v>
      </c>
      <c r="EA3" s="9">
        <v>0.76727160565362995</v>
      </c>
      <c r="EB3" s="9">
        <v>-0.40214125321425265</v>
      </c>
      <c r="GR3" t="s">
        <v>2</v>
      </c>
      <c r="GS3">
        <v>0.47086928775955256</v>
      </c>
      <c r="GT3">
        <v>1</v>
      </c>
      <c r="GU3">
        <v>0.57998794764762629</v>
      </c>
      <c r="GV3">
        <v>0.3855306400146607</v>
      </c>
      <c r="GW3">
        <v>-2.2729077442602264E-2</v>
      </c>
      <c r="GX3">
        <v>0.43812014363251517</v>
      </c>
      <c r="GY3">
        <v>0.28563924045790151</v>
      </c>
      <c r="GZ3">
        <v>0.25510127159849738</v>
      </c>
      <c r="HA3">
        <v>0.42194041839867119</v>
      </c>
      <c r="HB3">
        <v>0.49243219502332813</v>
      </c>
      <c r="HC3">
        <v>4.2910331543940514E-2</v>
      </c>
      <c r="HD3">
        <v>0.5598334081526547</v>
      </c>
      <c r="KK3" s="12">
        <f t="shared" si="7"/>
        <v>1.5151869815780491E-3</v>
      </c>
      <c r="KL3">
        <v>3</v>
      </c>
      <c r="KM3" s="12">
        <v>6.0975609756097561E-4</v>
      </c>
      <c r="KN3" s="12">
        <v>-170569.41815000001</v>
      </c>
      <c r="KO3" s="196">
        <v>5.0813008130081301E-5</v>
      </c>
      <c r="KP3" s="191">
        <f t="shared" ref="KP3:KP66" si="9">KP2+KO3</f>
        <v>1.524390243902439E-4</v>
      </c>
      <c r="KS3" s="191">
        <v>506</v>
      </c>
      <c r="KT3">
        <v>769.17015244316531</v>
      </c>
      <c r="KU3" s="194">
        <v>0.05</v>
      </c>
      <c r="KV3">
        <v>3.3349999999999998E-2</v>
      </c>
      <c r="KW3" s="194"/>
    </row>
    <row r="4" spans="1:313" x14ac:dyDescent="0.25">
      <c r="A4" s="2">
        <v>1</v>
      </c>
      <c r="B4" s="2">
        <v>3</v>
      </c>
      <c r="C4" s="7" t="s">
        <v>237</v>
      </c>
      <c r="D4" s="7">
        <v>20</v>
      </c>
      <c r="E4" s="7">
        <v>40</v>
      </c>
      <c r="F4" s="7">
        <v>100</v>
      </c>
      <c r="G4">
        <v>69.166666666666671</v>
      </c>
      <c r="H4" s="7">
        <v>50</v>
      </c>
      <c r="I4" s="12">
        <f t="shared" si="8"/>
        <v>69.166666666666671</v>
      </c>
      <c r="P4" t="s">
        <v>3</v>
      </c>
      <c r="Q4">
        <v>0.14000000000000001</v>
      </c>
      <c r="R4">
        <v>4.8666471082425423E-2</v>
      </c>
      <c r="S4">
        <v>0.61250000000000004</v>
      </c>
      <c r="T4">
        <v>0.95863809125461452</v>
      </c>
      <c r="U4">
        <v>0.83750000000000002</v>
      </c>
      <c r="V4">
        <v>0.17681818181818182</v>
      </c>
      <c r="W4">
        <v>0.95000972208355239</v>
      </c>
      <c r="X4">
        <v>0.50937500000000002</v>
      </c>
      <c r="Y4">
        <v>0.16623115577889447</v>
      </c>
      <c r="Z4">
        <v>3.6774975754122217E-2</v>
      </c>
      <c r="AA4">
        <v>0.9647803984443768</v>
      </c>
      <c r="AB4">
        <v>0.5</v>
      </c>
      <c r="AC4">
        <f>AVERAGE($Q$4:$AB$4)</f>
        <v>0.49177449968468068</v>
      </c>
      <c r="AD4" t="s">
        <v>57</v>
      </c>
      <c r="AE4">
        <f>VARP($Q$2:$AB$13)</f>
        <v>0.13662063794111481</v>
      </c>
      <c r="AZ4"/>
      <c r="BB4"/>
      <c r="BC4"/>
      <c r="BE4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8">
        <v>12</v>
      </c>
      <c r="CW4" s="5">
        <f>SUM($Q$19:$AB$19)</f>
        <v>0</v>
      </c>
      <c r="CX4" s="5">
        <v>0.83333333333333304</v>
      </c>
      <c r="CY4" s="5">
        <f>SUM($Q$35:$AB$35)</f>
        <v>2</v>
      </c>
      <c r="CZ4" s="5">
        <v>1.3611111111111109</v>
      </c>
      <c r="DA4">
        <v>-0.10114444889482606</v>
      </c>
      <c r="DB4" s="5">
        <v>3.0830617829403368</v>
      </c>
      <c r="DC4">
        <v>0.13226970673251942</v>
      </c>
      <c r="DD4" s="5">
        <f t="shared" si="0"/>
        <v>4.1666666666666664E-2</v>
      </c>
      <c r="DE4" s="5">
        <f t="shared" si="1"/>
        <v>-1.3888888888888914E-2</v>
      </c>
      <c r="DF4" s="5">
        <v>3.5994510097394565E-2</v>
      </c>
      <c r="DG4" s="5">
        <v>1.8770215717288814</v>
      </c>
      <c r="DH4" s="5">
        <f t="shared" si="2"/>
        <v>2</v>
      </c>
      <c r="DI4" s="5">
        <f t="shared" si="3"/>
        <v>3</v>
      </c>
      <c r="DJ4" s="5">
        <v>5</v>
      </c>
      <c r="DK4" s="5">
        <f t="shared" si="4"/>
        <v>0</v>
      </c>
      <c r="DL4" s="5">
        <f t="shared" si="5"/>
        <v>0.49177449968468068</v>
      </c>
      <c r="DM4" s="5">
        <f t="shared" si="6"/>
        <v>0.37153789213900462</v>
      </c>
      <c r="DO4" s="9" t="s">
        <v>218</v>
      </c>
      <c r="DP4" s="9">
        <v>-0.48428959494305091</v>
      </c>
      <c r="DQ4" s="9">
        <v>1</v>
      </c>
      <c r="DR4" s="9">
        <v>0.3608126884848879</v>
      </c>
      <c r="DS4" s="9">
        <v>0.47799467571902449</v>
      </c>
      <c r="DT4" s="9">
        <v>0.40706971182501789</v>
      </c>
      <c r="DU4" s="9">
        <v>-0.26890266733474122</v>
      </c>
      <c r="DV4" s="9">
        <v>-0.13264367023931364</v>
      </c>
      <c r="DW4" s="9">
        <v>0.28194767716349622</v>
      </c>
      <c r="DX4" s="9">
        <v>2.3246043252007669E-2</v>
      </c>
      <c r="DY4" s="9">
        <v>0.19322094458049535</v>
      </c>
      <c r="DZ4" s="9">
        <v>5.3084131131582252E-2</v>
      </c>
      <c r="EA4" s="9">
        <v>-0.37959849200907964</v>
      </c>
      <c r="EB4" s="9">
        <v>0.21913494958095281</v>
      </c>
      <c r="GR4" t="s">
        <v>3</v>
      </c>
      <c r="GS4">
        <v>0.49895692342360554</v>
      </c>
      <c r="GT4">
        <v>0.57998794764762629</v>
      </c>
      <c r="GU4">
        <v>1</v>
      </c>
      <c r="GV4">
        <v>0.27497397179136257</v>
      </c>
      <c r="GW4">
        <v>-0.19748759231100979</v>
      </c>
      <c r="GX4">
        <v>0.179743541254172</v>
      </c>
      <c r="GY4">
        <v>2.4728648324112191E-2</v>
      </c>
      <c r="GZ4">
        <v>-0.32606062719917261</v>
      </c>
      <c r="HA4">
        <v>0.11880968826973515</v>
      </c>
      <c r="HB4">
        <v>0.32180697376468032</v>
      </c>
      <c r="HC4">
        <v>-0.2435918640343529</v>
      </c>
      <c r="HD4">
        <v>0.22309916312695433</v>
      </c>
      <c r="KK4" s="12">
        <f t="shared" si="7"/>
        <v>1.5151869815780491E-3</v>
      </c>
      <c r="KL4">
        <v>4</v>
      </c>
      <c r="KM4" s="12">
        <v>6.0975609756097561E-4</v>
      </c>
      <c r="KN4" s="12">
        <v>-168427.7242</v>
      </c>
      <c r="KO4" s="196">
        <v>5.0813008130081301E-5</v>
      </c>
      <c r="KP4" s="191">
        <f t="shared" si="9"/>
        <v>2.032520325203252E-4</v>
      </c>
      <c r="KU4" s="194">
        <v>0.5</v>
      </c>
      <c r="KV4">
        <v>28.34</v>
      </c>
      <c r="KW4" s="194"/>
    </row>
    <row r="5" spans="1:313" x14ac:dyDescent="0.25">
      <c r="A5" s="2">
        <v>1</v>
      </c>
      <c r="B5" s="2">
        <v>4</v>
      </c>
      <c r="C5" s="7" t="s">
        <v>238</v>
      </c>
      <c r="D5" s="7">
        <v>100</v>
      </c>
      <c r="E5" s="7">
        <v>400</v>
      </c>
      <c r="F5" s="7">
        <v>1000</v>
      </c>
      <c r="G5">
        <v>1152.5</v>
      </c>
      <c r="H5" s="7">
        <v>2000</v>
      </c>
      <c r="I5" s="12">
        <f t="shared" si="8"/>
        <v>1152.5</v>
      </c>
      <c r="P5" t="s">
        <v>4</v>
      </c>
      <c r="Q5">
        <v>0.21434782608695652</v>
      </c>
      <c r="R5">
        <v>0.23749999999999999</v>
      </c>
      <c r="S5">
        <v>0.22307692307692306</v>
      </c>
      <c r="T5">
        <v>0.95</v>
      </c>
      <c r="U5">
        <v>0.84615384615384615</v>
      </c>
      <c r="V5">
        <v>0.96203454622681572</v>
      </c>
      <c r="W5">
        <v>4.9854489885923448E-2</v>
      </c>
      <c r="X5">
        <v>0.13035714285714287</v>
      </c>
      <c r="Y5">
        <v>0.58099999999999996</v>
      </c>
      <c r="Z5">
        <v>0.40212499999999995</v>
      </c>
      <c r="AA5">
        <v>0.96043224043783304</v>
      </c>
      <c r="AB5">
        <v>0.5</v>
      </c>
      <c r="AC5">
        <f>AVERAGE($Q$5:$AB$5)</f>
        <v>0.50474016789378673</v>
      </c>
      <c r="AD5" s="53" t="s">
        <v>59</v>
      </c>
      <c r="AE5">
        <f>AVERAGE($Q$2:$AB$13)</f>
        <v>0.54150385683486124</v>
      </c>
      <c r="AX5" s="9"/>
      <c r="AZ5"/>
      <c r="BB5"/>
      <c r="BC5"/>
      <c r="BE5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9" t="s">
        <v>203</v>
      </c>
      <c r="CW5" s="5">
        <f>SUM($Q$20:$AB$20)</f>
        <v>-2</v>
      </c>
      <c r="CX5" s="5">
        <v>6.5277777777777786</v>
      </c>
      <c r="CY5" s="5">
        <f>SUM($Q$36:$AB$36)</f>
        <v>6</v>
      </c>
      <c r="CZ5" s="5">
        <v>1.7500000000000002</v>
      </c>
      <c r="DA5">
        <v>-4.9082132794946713E-2</v>
      </c>
      <c r="DB5" s="5">
        <v>1.2265576392847308</v>
      </c>
      <c r="DC5">
        <v>0.52145386095813784</v>
      </c>
      <c r="DD5" s="5">
        <f t="shared" si="0"/>
        <v>9.7222222222222252E-2</v>
      </c>
      <c r="DE5" s="5">
        <f t="shared" si="1"/>
        <v>0.45833333333333343</v>
      </c>
      <c r="DF5" s="5">
        <v>0.3111455846375793</v>
      </c>
      <c r="DG5" s="5">
        <v>1.9119338989043506</v>
      </c>
      <c r="DH5" s="5">
        <f t="shared" si="2"/>
        <v>1</v>
      </c>
      <c r="DI5" s="5">
        <f t="shared" si="3"/>
        <v>3</v>
      </c>
      <c r="DJ5" s="5">
        <v>4</v>
      </c>
      <c r="DK5" s="5">
        <f t="shared" si="4"/>
        <v>8.333333333333337E-2</v>
      </c>
      <c r="DL5" s="5">
        <f t="shared" si="5"/>
        <v>0.50474016789378673</v>
      </c>
      <c r="DM5" s="5">
        <f t="shared" si="6"/>
        <v>0.34773602417248733</v>
      </c>
      <c r="DO5" s="9" t="s">
        <v>377</v>
      </c>
      <c r="DP5" s="9">
        <v>0.36714153607756761</v>
      </c>
      <c r="DQ5" s="9">
        <v>0.3608126884848879</v>
      </c>
      <c r="DR5" s="9">
        <v>1</v>
      </c>
      <c r="DS5" s="9">
        <v>0.44895223705331821</v>
      </c>
      <c r="DT5" s="9">
        <v>0.79868391507071024</v>
      </c>
      <c r="DU5" s="9">
        <v>-4.9279085931638898E-2</v>
      </c>
      <c r="DV5" s="9">
        <v>0.29894611191742199</v>
      </c>
      <c r="DW5" s="9">
        <v>1.3128515438106546E-2</v>
      </c>
      <c r="DX5" s="9">
        <v>0.25752141488385888</v>
      </c>
      <c r="DY5" s="9">
        <v>0.1743919964992488</v>
      </c>
      <c r="DZ5" s="9">
        <v>0.30006159540795579</v>
      </c>
      <c r="EA5" s="9">
        <v>0.12789047706117659</v>
      </c>
      <c r="EB5" s="9">
        <v>-6.5704377554284968E-3</v>
      </c>
      <c r="GR5" t="s">
        <v>4</v>
      </c>
      <c r="GS5">
        <v>0.62065307540142745</v>
      </c>
      <c r="GT5">
        <v>0.3855306400146607</v>
      </c>
      <c r="GU5">
        <v>0.27497397179136257</v>
      </c>
      <c r="GV5">
        <v>1</v>
      </c>
      <c r="GW5">
        <v>0.23313961232473304</v>
      </c>
      <c r="GX5">
        <v>0.63460101952038639</v>
      </c>
      <c r="GY5">
        <v>0.77054719189323395</v>
      </c>
      <c r="GZ5">
        <v>0.61690059373191652</v>
      </c>
      <c r="HA5">
        <v>0.76992356605764911</v>
      </c>
      <c r="HB5">
        <v>0.88626901898798738</v>
      </c>
      <c r="HC5">
        <v>0.16817458162776308</v>
      </c>
      <c r="HD5">
        <v>0.37527919918839525</v>
      </c>
      <c r="KK5" s="12">
        <f t="shared" si="7"/>
        <v>1.5151869815780491E-3</v>
      </c>
      <c r="KL5">
        <v>5</v>
      </c>
      <c r="KM5" s="12">
        <v>6.0975609756097561E-4</v>
      </c>
      <c r="KN5" s="12">
        <v>-166286.03025000001</v>
      </c>
      <c r="KO5" s="196">
        <v>5.0813008130081301E-5</v>
      </c>
      <c r="KP5" s="191">
        <f t="shared" si="9"/>
        <v>2.5406504065040648E-4</v>
      </c>
      <c r="KS5" s="438" t="s">
        <v>550</v>
      </c>
      <c r="KT5" s="438"/>
      <c r="KU5" s="194">
        <v>0.95</v>
      </c>
      <c r="KV5">
        <v>381.6</v>
      </c>
      <c r="KW5" s="194"/>
    </row>
    <row r="6" spans="1:313" x14ac:dyDescent="0.25">
      <c r="A6" s="2">
        <v>1</v>
      </c>
      <c r="B6" s="2">
        <v>5</v>
      </c>
      <c r="C6" s="7" t="s">
        <v>239</v>
      </c>
      <c r="D6" s="7">
        <v>10</v>
      </c>
      <c r="E6" s="7">
        <v>20</v>
      </c>
      <c r="F6" s="7">
        <v>50</v>
      </c>
      <c r="G6">
        <v>23.083333333333336</v>
      </c>
      <c r="H6" s="7">
        <v>80</v>
      </c>
      <c r="I6" s="12">
        <f t="shared" si="8"/>
        <v>23.083333333333332</v>
      </c>
      <c r="P6" t="s">
        <v>5</v>
      </c>
      <c r="Q6">
        <v>0.95082066924178488</v>
      </c>
      <c r="R6">
        <v>4.8666471082425423E-2</v>
      </c>
      <c r="S6">
        <v>0.96962901167926185</v>
      </c>
      <c r="T6">
        <v>4.2811960897067285E-2</v>
      </c>
      <c r="U6">
        <v>0.95694444444444438</v>
      </c>
      <c r="V6">
        <v>0.96015404428153939</v>
      </c>
      <c r="W6">
        <v>4.9854489885923448E-2</v>
      </c>
      <c r="X6">
        <v>0.21250000000000002</v>
      </c>
      <c r="Y6">
        <v>0.95073636400454564</v>
      </c>
      <c r="Z6">
        <v>0.20650000000000002</v>
      </c>
      <c r="AA6">
        <v>0.46512500000000001</v>
      </c>
      <c r="AB6">
        <v>5.0499445061043285E-2</v>
      </c>
      <c r="AC6">
        <f>AVERAGE($Q$6:$AB$6)</f>
        <v>0.48868682504816968</v>
      </c>
      <c r="AZ6"/>
      <c r="BB6"/>
      <c r="BC6"/>
      <c r="BE6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8">
        <v>2</v>
      </c>
      <c r="CW6" s="5">
        <f>SUM($Q$21:$AB$21)</f>
        <v>-2</v>
      </c>
      <c r="CX6" s="5">
        <v>3.861111111111112</v>
      </c>
      <c r="CY6" s="5">
        <f>SUM($Q$37:$AB$37)</f>
        <v>-4</v>
      </c>
      <c r="CZ6" s="5">
        <v>3.1111111111111112</v>
      </c>
      <c r="DA6">
        <v>-4.9615347322923303E-2</v>
      </c>
      <c r="DB6" s="5">
        <v>3.4874999168138245</v>
      </c>
      <c r="DC6">
        <v>0.24043549389011803</v>
      </c>
      <c r="DD6" s="5">
        <f t="shared" si="0"/>
        <v>0.15277777777777779</v>
      </c>
      <c r="DE6" s="5">
        <f t="shared" si="1"/>
        <v>0.23611111111111116</v>
      </c>
      <c r="DF6" s="5">
        <v>2.9100736940891104E-6</v>
      </c>
      <c r="DG6" s="5">
        <v>1.7120665058341074</v>
      </c>
      <c r="DH6" s="5">
        <f t="shared" si="2"/>
        <v>3</v>
      </c>
      <c r="DI6" s="5">
        <f t="shared" si="3"/>
        <v>5</v>
      </c>
      <c r="DJ6" s="5">
        <v>8</v>
      </c>
      <c r="DK6" s="5">
        <f t="shared" si="4"/>
        <v>8.333333333333337E-2</v>
      </c>
      <c r="DL6" s="5">
        <f t="shared" si="5"/>
        <v>0.48868682504816968</v>
      </c>
      <c r="DM6" s="5">
        <f t="shared" si="6"/>
        <v>0.42994475555536277</v>
      </c>
      <c r="DO6" s="9" t="s">
        <v>351</v>
      </c>
      <c r="DP6" s="9">
        <v>6.4936547003662372E-4</v>
      </c>
      <c r="DQ6" s="9">
        <v>0.47799467571902449</v>
      </c>
      <c r="DR6" s="9">
        <v>0.44895223705331821</v>
      </c>
      <c r="DS6" s="9">
        <v>1</v>
      </c>
      <c r="DT6" s="9">
        <v>0.43323075291748953</v>
      </c>
      <c r="DU6" s="9">
        <v>-0.29727726787792258</v>
      </c>
      <c r="DV6" s="9">
        <v>0.19987235561890757</v>
      </c>
      <c r="DW6" s="9">
        <v>-0.11205789327181213</v>
      </c>
      <c r="DX6" s="9">
        <v>1.2203073599368036E-2</v>
      </c>
      <c r="DY6" s="9">
        <v>-6.2964727122864578E-2</v>
      </c>
      <c r="DZ6" s="9">
        <v>0.17182210301677833</v>
      </c>
      <c r="EA6" s="9">
        <v>-0.21375366765527665</v>
      </c>
      <c r="EB6" s="9">
        <v>5.6053635972646794E-2</v>
      </c>
      <c r="GR6" t="s">
        <v>5</v>
      </c>
      <c r="GS6">
        <v>0.29141387347114683</v>
      </c>
      <c r="GT6">
        <v>-2.2729077442602264E-2</v>
      </c>
      <c r="GU6">
        <v>-0.19748759231100979</v>
      </c>
      <c r="GV6">
        <v>0.23313961232473304</v>
      </c>
      <c r="GW6">
        <v>1</v>
      </c>
      <c r="GX6">
        <v>0.49935722825127188</v>
      </c>
      <c r="GY6">
        <v>0.27990285117569869</v>
      </c>
      <c r="GZ6">
        <v>0.17724266238407821</v>
      </c>
      <c r="HA6">
        <v>0.43661159301230251</v>
      </c>
      <c r="HB6">
        <v>0.22191540624565523</v>
      </c>
      <c r="HC6">
        <v>0.30179710951862787</v>
      </c>
      <c r="HD6">
        <v>0.42362676616139583</v>
      </c>
      <c r="KK6" s="12">
        <f t="shared" si="7"/>
        <v>1.5151869815780491E-3</v>
      </c>
      <c r="KL6">
        <v>6</v>
      </c>
      <c r="KM6" s="12">
        <v>6.0975609756097561E-4</v>
      </c>
      <c r="KN6" s="12">
        <v>-164144.3363</v>
      </c>
      <c r="KO6" s="196">
        <v>5.0813008130081301E-5</v>
      </c>
      <c r="KP6" s="191">
        <f t="shared" si="9"/>
        <v>3.0487804878048775E-4</v>
      </c>
      <c r="KS6" s="192">
        <v>-999.98900000000003</v>
      </c>
      <c r="KT6" s="80">
        <v>10999.999</v>
      </c>
    </row>
    <row r="7" spans="1:313" x14ac:dyDescent="0.25">
      <c r="A7" s="2">
        <v>1</v>
      </c>
      <c r="B7" s="2">
        <v>6</v>
      </c>
      <c r="C7" s="7" t="s">
        <v>240</v>
      </c>
      <c r="D7" s="7">
        <v>5</v>
      </c>
      <c r="E7" s="7">
        <v>10</v>
      </c>
      <c r="F7" s="7">
        <v>21</v>
      </c>
      <c r="G7">
        <v>21.249999999999996</v>
      </c>
      <c r="H7" s="7">
        <v>61</v>
      </c>
      <c r="I7" s="12">
        <f t="shared" si="8"/>
        <v>21.25</v>
      </c>
      <c r="P7" t="s">
        <v>6</v>
      </c>
      <c r="Q7">
        <v>0.95082066924178488</v>
      </c>
      <c r="R7">
        <v>4.8666471082425423E-2</v>
      </c>
      <c r="S7">
        <v>3.7163029525032087E-2</v>
      </c>
      <c r="T7">
        <v>0.9549515736100932</v>
      </c>
      <c r="U7">
        <v>0.98296703296703292</v>
      </c>
      <c r="V7">
        <v>0.95807754442649429</v>
      </c>
      <c r="W7">
        <v>0.13615819209039548</v>
      </c>
      <c r="X7">
        <v>0.67500000000000004</v>
      </c>
      <c r="Y7">
        <v>0.95073636400454564</v>
      </c>
      <c r="Z7">
        <v>4.4129987085971593E-2</v>
      </c>
      <c r="AA7">
        <v>0.95485923021342578</v>
      </c>
      <c r="AB7">
        <v>5.0499445061043285E-2</v>
      </c>
      <c r="AC7">
        <f>AVERAGE($Q$7:$AB$7)</f>
        <v>0.56200246160902045</v>
      </c>
      <c r="AX7" s="9"/>
      <c r="AZ7"/>
      <c r="BB7"/>
      <c r="BC7"/>
      <c r="BE7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9" t="s">
        <v>55</v>
      </c>
      <c r="CW7" s="5">
        <f>SUM($Q$22:$AB$22)</f>
        <v>2</v>
      </c>
      <c r="CX7" s="5">
        <v>5.4722222222222223</v>
      </c>
      <c r="CY7" s="5">
        <f>SUM($Q$38:$AB$38)</f>
        <v>-6</v>
      </c>
      <c r="CZ7" s="5">
        <v>2.25</v>
      </c>
      <c r="DA7">
        <v>2.9420424201443914E-2</v>
      </c>
      <c r="DB7" s="5">
        <v>3.9997789371725729</v>
      </c>
      <c r="DC7">
        <v>0.50317654761711372</v>
      </c>
      <c r="DD7" s="5">
        <f t="shared" si="0"/>
        <v>6.9444444444444448E-2</v>
      </c>
      <c r="DE7" s="5">
        <f t="shared" si="1"/>
        <v>0.375</v>
      </c>
      <c r="DF7" s="5">
        <v>1.4194817843128094E-6</v>
      </c>
      <c r="DG7" s="5">
        <v>2.0642890320485177</v>
      </c>
      <c r="DH7" s="5">
        <f t="shared" si="2"/>
        <v>3</v>
      </c>
      <c r="DI7" s="5">
        <f t="shared" si="3"/>
        <v>6</v>
      </c>
      <c r="DJ7" s="5">
        <v>9</v>
      </c>
      <c r="DK7" s="5">
        <f t="shared" si="4"/>
        <v>8.3333333333333315E-2</v>
      </c>
      <c r="DL7" s="5">
        <f t="shared" si="5"/>
        <v>0.56200246160902045</v>
      </c>
      <c r="DM7" s="5">
        <f t="shared" si="6"/>
        <v>0.44802952645164928</v>
      </c>
      <c r="DO7" s="9" t="s">
        <v>357</v>
      </c>
      <c r="DP7" s="9">
        <v>5.2681720080440204E-2</v>
      </c>
      <c r="DQ7" s="9">
        <v>0.40706971182501789</v>
      </c>
      <c r="DR7" s="9">
        <v>0.79868391507071024</v>
      </c>
      <c r="DS7" s="9">
        <v>0.43323075291748953</v>
      </c>
      <c r="DT7" s="9">
        <v>1</v>
      </c>
      <c r="DU7" s="9">
        <v>0.20311695986236117</v>
      </c>
      <c r="DV7" s="9">
        <v>-0.19420058511636332</v>
      </c>
      <c r="DW7" s="9">
        <v>0.16530621517217675</v>
      </c>
      <c r="DX7" s="9">
        <v>2.6428176132957479E-2</v>
      </c>
      <c r="DY7" s="9">
        <v>0.12154058224629689</v>
      </c>
      <c r="DZ7" s="9">
        <v>-0.13716898705776376</v>
      </c>
      <c r="EA7" s="9">
        <v>-0.34354806313188968</v>
      </c>
      <c r="EB7" s="9">
        <v>0.26543067832819445</v>
      </c>
      <c r="GR7" t="s">
        <v>6</v>
      </c>
      <c r="GS7">
        <v>0.66249107865686918</v>
      </c>
      <c r="GT7">
        <v>0.43812014363251517</v>
      </c>
      <c r="GU7">
        <v>0.179743541254172</v>
      </c>
      <c r="GV7">
        <v>0.63460101952038639</v>
      </c>
      <c r="GW7">
        <v>0.49935722825127188</v>
      </c>
      <c r="GX7">
        <v>1</v>
      </c>
      <c r="GY7">
        <v>0.63836656715509699</v>
      </c>
      <c r="GZ7">
        <v>0.49067325494369124</v>
      </c>
      <c r="HA7">
        <v>0.82076683651746563</v>
      </c>
      <c r="HB7">
        <v>0.60438908725262452</v>
      </c>
      <c r="HC7">
        <v>6.2594327904118507E-2</v>
      </c>
      <c r="HD7">
        <v>0.50383893870003948</v>
      </c>
      <c r="KK7" s="12">
        <f t="shared" si="7"/>
        <v>1.5151869815780491E-3</v>
      </c>
      <c r="KL7">
        <v>7</v>
      </c>
      <c r="KM7" s="12">
        <v>6.0975609756097561E-4</v>
      </c>
      <c r="KN7" s="12">
        <v>-162002.64234999998</v>
      </c>
      <c r="KO7" s="196">
        <v>5.0813008130081301E-5</v>
      </c>
      <c r="KP7" s="191">
        <f t="shared" si="9"/>
        <v>3.5569105691056902E-4</v>
      </c>
      <c r="KU7" s="437" t="s">
        <v>552</v>
      </c>
      <c r="KV7" s="437"/>
    </row>
    <row r="8" spans="1:313" x14ac:dyDescent="0.25">
      <c r="A8" s="2">
        <v>1</v>
      </c>
      <c r="B8" s="2">
        <v>7</v>
      </c>
      <c r="C8" s="7" t="s">
        <v>241</v>
      </c>
      <c r="D8" s="204">
        <v>177</v>
      </c>
      <c r="E8" s="7">
        <v>200</v>
      </c>
      <c r="F8" s="204">
        <v>1000</v>
      </c>
      <c r="G8">
        <v>17897.333333333336</v>
      </c>
      <c r="H8" s="7">
        <v>482</v>
      </c>
      <c r="I8" s="12">
        <f t="shared" si="8"/>
        <v>17897.333333333332</v>
      </c>
      <c r="P8" t="s">
        <v>7</v>
      </c>
      <c r="Q8">
        <v>0.20300000000000001</v>
      </c>
      <c r="R8">
        <v>0.38750000000000001</v>
      </c>
      <c r="S8">
        <v>4.2636229749631806E-2</v>
      </c>
      <c r="T8">
        <v>0.95806615166208808</v>
      </c>
      <c r="U8">
        <v>0.97459016393442621</v>
      </c>
      <c r="V8">
        <v>0.96092816552528049</v>
      </c>
      <c r="W8">
        <v>4.7455005361120253E-2</v>
      </c>
      <c r="X8">
        <v>0.2525</v>
      </c>
      <c r="Y8">
        <v>0.95117578218459331</v>
      </c>
      <c r="Z8">
        <v>0.17756521739130438</v>
      </c>
      <c r="AA8">
        <v>0.32674999999999998</v>
      </c>
      <c r="AB8">
        <v>0.5</v>
      </c>
      <c r="AC8">
        <f>AVERAGE($Q$8:$AB$8)</f>
        <v>0.48184722631737037</v>
      </c>
      <c r="AZ8"/>
      <c r="BB8"/>
      <c r="BC8"/>
      <c r="BE8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8">
        <f>SUM(CY:CY)</f>
        <v>10</v>
      </c>
      <c r="CW8" s="5">
        <f>SUM($Q$23:$AB$23)</f>
        <v>-4</v>
      </c>
      <c r="CX8" s="5">
        <v>6.2222222222222223</v>
      </c>
      <c r="CY8" s="5">
        <f>SUM($Q$39:$AB$39)</f>
        <v>0</v>
      </c>
      <c r="CZ8" s="5">
        <v>3.833333333333333</v>
      </c>
      <c r="DA8">
        <v>-9.2988700601717031E-2</v>
      </c>
      <c r="DB8" s="5">
        <v>31.102460408349952</v>
      </c>
      <c r="DC8">
        <v>0.56745864454459782</v>
      </c>
      <c r="DD8" s="5">
        <f t="shared" si="0"/>
        <v>0.2361111111111111</v>
      </c>
      <c r="DE8" s="5">
        <f t="shared" si="1"/>
        <v>0.43055555555555558</v>
      </c>
      <c r="DF8" s="5">
        <v>9.3090961890676313E-5</v>
      </c>
      <c r="DG8" s="5">
        <v>2.2138549953781506</v>
      </c>
      <c r="DH8" s="5">
        <f t="shared" si="2"/>
        <v>2</v>
      </c>
      <c r="DI8" s="5">
        <f t="shared" si="3"/>
        <v>4</v>
      </c>
      <c r="DJ8" s="5">
        <v>6</v>
      </c>
      <c r="DK8" s="5">
        <f t="shared" si="4"/>
        <v>0.16666666666666663</v>
      </c>
      <c r="DL8" s="5">
        <f t="shared" si="5"/>
        <v>0.48184722631737037</v>
      </c>
      <c r="DM8" s="5">
        <f t="shared" si="6"/>
        <v>0.37624947561956557</v>
      </c>
      <c r="DO8" s="9" t="s">
        <v>214</v>
      </c>
      <c r="DP8" s="9">
        <v>-8.7287305663396404E-4</v>
      </c>
      <c r="DQ8" s="9">
        <v>-0.26890266733474122</v>
      </c>
      <c r="DR8" s="9">
        <v>-4.9279085931638898E-2</v>
      </c>
      <c r="DS8" s="9">
        <v>-0.29727726787792258</v>
      </c>
      <c r="DT8" s="9">
        <v>0.20311695986236117</v>
      </c>
      <c r="DU8" s="9">
        <v>1</v>
      </c>
      <c r="DV8" s="9">
        <v>-0.21338060425978334</v>
      </c>
      <c r="DW8" s="9">
        <v>-0.49088857020784948</v>
      </c>
      <c r="DX8" s="9">
        <v>-0.57255881761793348</v>
      </c>
      <c r="DY8" s="9">
        <v>-0.67958816596160709</v>
      </c>
      <c r="DZ8" s="9">
        <v>-0.30922049792580281</v>
      </c>
      <c r="EA8" s="9">
        <v>-2.0885348696782352E-2</v>
      </c>
      <c r="EB8" s="9">
        <v>-0.49513294422137344</v>
      </c>
      <c r="GR8" t="s">
        <v>7</v>
      </c>
      <c r="GS8">
        <v>0.64788113671653502</v>
      </c>
      <c r="GT8">
        <v>0.28563924045790151</v>
      </c>
      <c r="GU8">
        <v>2.4728648324112191E-2</v>
      </c>
      <c r="GV8">
        <v>0.77054719189323395</v>
      </c>
      <c r="GW8">
        <v>0.27990285117569869</v>
      </c>
      <c r="GX8">
        <v>0.63836656715509699</v>
      </c>
      <c r="GY8">
        <v>1</v>
      </c>
      <c r="GZ8">
        <v>0.7179571034276947</v>
      </c>
      <c r="HA8">
        <v>0.90680510527627989</v>
      </c>
      <c r="HB8">
        <v>0.7952878937725183</v>
      </c>
      <c r="HC8">
        <v>0.57544887889417107</v>
      </c>
      <c r="HD8">
        <v>0.59948047289733342</v>
      </c>
      <c r="KK8" s="12">
        <f t="shared" si="7"/>
        <v>1.5151869815780491E-3</v>
      </c>
      <c r="KL8">
        <v>8</v>
      </c>
      <c r="KM8" s="12">
        <v>6.0975609756097561E-4</v>
      </c>
      <c r="KN8" s="12">
        <v>-159860.94839999999</v>
      </c>
      <c r="KO8" s="196">
        <v>5.0813008130081301E-5</v>
      </c>
      <c r="KP8" s="191">
        <f t="shared" si="9"/>
        <v>4.065040650406503E-4</v>
      </c>
      <c r="KU8" t="s">
        <v>548</v>
      </c>
    </row>
    <row r="9" spans="1:313" x14ac:dyDescent="0.25">
      <c r="A9" s="2">
        <v>1</v>
      </c>
      <c r="B9" s="2">
        <v>8</v>
      </c>
      <c r="C9" s="7" t="s">
        <v>242</v>
      </c>
      <c r="D9" s="7">
        <v>8</v>
      </c>
      <c r="E9" s="7">
        <v>18</v>
      </c>
      <c r="F9" s="7">
        <v>36</v>
      </c>
      <c r="G9">
        <v>38.5</v>
      </c>
      <c r="H9" s="7">
        <v>25</v>
      </c>
      <c r="I9" s="12">
        <f t="shared" si="8"/>
        <v>38.5</v>
      </c>
      <c r="P9" t="s">
        <v>8</v>
      </c>
      <c r="Q9">
        <v>0.950519878025606</v>
      </c>
      <c r="R9">
        <v>0.66874999999999996</v>
      </c>
      <c r="S9">
        <v>6.0975609756097567E-2</v>
      </c>
      <c r="T9">
        <v>0.9549515736100932</v>
      </c>
      <c r="U9">
        <v>0.83750000000000002</v>
      </c>
      <c r="V9">
        <v>0.96015404428153939</v>
      </c>
      <c r="W9">
        <v>0.13615819209039548</v>
      </c>
      <c r="X9">
        <v>0.21250000000000002</v>
      </c>
      <c r="Y9">
        <v>0.95113615926500228</v>
      </c>
      <c r="Z9">
        <v>0.701829268292683</v>
      </c>
      <c r="AA9">
        <v>0.60864285714285715</v>
      </c>
      <c r="AB9">
        <v>0.9453125</v>
      </c>
      <c r="AC9">
        <f>AVERAGE($Q$9:$AB$9)</f>
        <v>0.66570250687202281</v>
      </c>
      <c r="AX9" s="9"/>
      <c r="AZ9"/>
      <c r="BB9"/>
      <c r="BC9"/>
      <c r="BE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9" t="s">
        <v>211</v>
      </c>
      <c r="CW9" s="5">
        <f>SUM($Q$24:$AB$24)</f>
        <v>6</v>
      </c>
      <c r="CX9" s="5">
        <v>2.75</v>
      </c>
      <c r="CY9" s="5">
        <f>SUM($Q$40:$AB$40)</f>
        <v>4</v>
      </c>
      <c r="CZ9" s="5">
        <v>2.5555555555555554</v>
      </c>
      <c r="DA9">
        <v>6.0637355136794108E-2</v>
      </c>
      <c r="DB9" s="5">
        <v>0.92540490893066651</v>
      </c>
      <c r="DC9">
        <v>0.39894743288383289</v>
      </c>
      <c r="DD9" s="5">
        <f t="shared" si="0"/>
        <v>0.15277777777777779</v>
      </c>
      <c r="DE9" s="5">
        <f t="shared" si="1"/>
        <v>0.15277777777777779</v>
      </c>
      <c r="DF9" s="5">
        <v>1.2389183285015325E-2</v>
      </c>
      <c r="DG9" s="5">
        <v>2.7796430756443713</v>
      </c>
      <c r="DH9" s="5">
        <f t="shared" si="2"/>
        <v>0</v>
      </c>
      <c r="DI9" s="5">
        <f t="shared" si="3"/>
        <v>4</v>
      </c>
      <c r="DJ9" s="5">
        <v>4</v>
      </c>
      <c r="DK9" s="5">
        <f t="shared" si="4"/>
        <v>0.25</v>
      </c>
      <c r="DL9" s="5">
        <f t="shared" si="5"/>
        <v>0.66570250687202281</v>
      </c>
      <c r="DM9" s="5">
        <f t="shared" si="6"/>
        <v>0.34334328297484656</v>
      </c>
      <c r="DO9" s="9" t="s">
        <v>215</v>
      </c>
      <c r="DP9" s="9">
        <v>0.71791790330350103</v>
      </c>
      <c r="DQ9" s="9">
        <v>-0.13264367023931364</v>
      </c>
      <c r="DR9" s="9">
        <v>0.29894611191742199</v>
      </c>
      <c r="DS9" s="9">
        <v>0.19987235561890757</v>
      </c>
      <c r="DT9" s="9">
        <v>-0.19420058511636332</v>
      </c>
      <c r="DU9" s="9">
        <v>-0.21338060425978334</v>
      </c>
      <c r="DV9" s="9">
        <v>1</v>
      </c>
      <c r="DW9" s="9">
        <v>-0.58137435493775025</v>
      </c>
      <c r="DX9" s="9">
        <v>0.24436266362367171</v>
      </c>
      <c r="DY9" s="9">
        <v>-0.20989893440624718</v>
      </c>
      <c r="DZ9" s="9">
        <v>0.77731967872992092</v>
      </c>
      <c r="EA9" s="9">
        <v>0.80837559332119935</v>
      </c>
      <c r="EB9" s="9">
        <v>-0.59949746339065324</v>
      </c>
      <c r="GR9" t="s">
        <v>8</v>
      </c>
      <c r="GS9">
        <v>0.35868436758575689</v>
      </c>
      <c r="GT9">
        <v>0.25510127159849738</v>
      </c>
      <c r="GU9">
        <v>-0.32606062719917261</v>
      </c>
      <c r="GV9">
        <v>0.61690059373191652</v>
      </c>
      <c r="GW9">
        <v>0.17724266238407821</v>
      </c>
      <c r="GX9">
        <v>0.49067325494369124</v>
      </c>
      <c r="GY9">
        <v>0.7179571034276947</v>
      </c>
      <c r="GZ9">
        <v>1</v>
      </c>
      <c r="HA9">
        <v>0.72457291699870296</v>
      </c>
      <c r="HB9">
        <v>0.69679278805307532</v>
      </c>
      <c r="HC9">
        <v>0.40092151515842378</v>
      </c>
      <c r="HD9">
        <v>0.27563591503949703</v>
      </c>
      <c r="KK9" s="12">
        <f t="shared" si="7"/>
        <v>1.5151869815780491E-3</v>
      </c>
      <c r="KL9">
        <v>9</v>
      </c>
      <c r="KM9" s="12">
        <v>6.0975609756097561E-4</v>
      </c>
      <c r="KN9" s="12">
        <v>-157719.25445000001</v>
      </c>
      <c r="KO9" s="196">
        <v>5.0813008130081301E-5</v>
      </c>
      <c r="KP9" s="191">
        <f t="shared" si="9"/>
        <v>4.5731707317073157E-4</v>
      </c>
      <c r="KU9" s="194">
        <v>0.05</v>
      </c>
      <c r="KV9">
        <v>0.25929999999999997</v>
      </c>
    </row>
    <row r="10" spans="1:313" x14ac:dyDescent="0.25">
      <c r="A10" s="2">
        <v>1</v>
      </c>
      <c r="B10" s="2">
        <v>9</v>
      </c>
      <c r="C10" s="7" t="s">
        <v>243</v>
      </c>
      <c r="D10" s="7">
        <v>20</v>
      </c>
      <c r="E10" s="7">
        <v>50</v>
      </c>
      <c r="F10" s="7">
        <v>100</v>
      </c>
      <c r="G10">
        <v>144.00833333333335</v>
      </c>
      <c r="H10" s="7">
        <v>262</v>
      </c>
      <c r="I10" s="12">
        <f t="shared" si="8"/>
        <v>144.00833333333333</v>
      </c>
      <c r="P10" t="s">
        <v>9</v>
      </c>
      <c r="Q10">
        <v>0.55249999999999999</v>
      </c>
      <c r="R10">
        <v>1.1585960144639971E-2</v>
      </c>
      <c r="S10">
        <v>6.7307692307692318E-2</v>
      </c>
      <c r="T10">
        <v>0.95707694049708425</v>
      </c>
      <c r="U10">
        <v>0.97459016393442621</v>
      </c>
      <c r="V10">
        <v>0.9611170187055923</v>
      </c>
      <c r="W10">
        <v>0.13615819209039548</v>
      </c>
      <c r="X10">
        <v>0.3125</v>
      </c>
      <c r="Y10">
        <v>0.95116698264561628</v>
      </c>
      <c r="Z10">
        <v>0.20336000000000004</v>
      </c>
      <c r="AA10">
        <v>0.46899999999999997</v>
      </c>
      <c r="AB10">
        <v>0.5</v>
      </c>
      <c r="AC10">
        <f>AVERAGE($Q$10:$AB$10)</f>
        <v>0.50803024586045398</v>
      </c>
      <c r="AX10" s="9"/>
      <c r="AZ10"/>
      <c r="BB10"/>
      <c r="BC10"/>
      <c r="BE10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9">
        <f>AVERAGE(DF:DF)</f>
        <v>5.6959448164295552E-2</v>
      </c>
      <c r="CW10" s="5">
        <f>SUM($Q$25:$AB$25)</f>
        <v>-2</v>
      </c>
      <c r="CX10" s="5">
        <v>6.1944444444444446</v>
      </c>
      <c r="CY10" s="5">
        <f>SUM($Q$41:$AB$41)</f>
        <v>2</v>
      </c>
      <c r="CZ10" s="5">
        <v>4.3611111111111116</v>
      </c>
      <c r="DA10">
        <v>3.9071274251965278E-2</v>
      </c>
      <c r="DB10" s="5">
        <v>4.7492701018000716</v>
      </c>
      <c r="DC10">
        <v>0.62363771402318469</v>
      </c>
      <c r="DD10" s="5">
        <f t="shared" si="0"/>
        <v>0.29166666666666674</v>
      </c>
      <c r="DE10" s="5">
        <f t="shared" si="1"/>
        <v>0.43055555555555564</v>
      </c>
      <c r="DF10" s="5">
        <v>2.7849900088007785E-3</v>
      </c>
      <c r="DG10" s="5">
        <v>2.3455408999691887</v>
      </c>
      <c r="DH10" s="5">
        <f t="shared" si="2"/>
        <v>1</v>
      </c>
      <c r="DI10" s="5">
        <f t="shared" si="3"/>
        <v>4</v>
      </c>
      <c r="DJ10" s="5">
        <v>5</v>
      </c>
      <c r="DK10" s="5">
        <f t="shared" si="4"/>
        <v>8.333333333333337E-2</v>
      </c>
      <c r="DL10" s="5">
        <f t="shared" si="5"/>
        <v>0.50803024586045398</v>
      </c>
      <c r="DM10" s="5">
        <f t="shared" si="6"/>
        <v>0.3735070212886194</v>
      </c>
      <c r="DO10" s="9" t="s">
        <v>45</v>
      </c>
      <c r="DP10" s="9">
        <v>-0.46157745804438022</v>
      </c>
      <c r="DQ10" s="9">
        <v>0.28194767716349622</v>
      </c>
      <c r="DR10" s="9">
        <v>1.3128515438106546E-2</v>
      </c>
      <c r="DS10" s="9">
        <v>-0.11205789327181213</v>
      </c>
      <c r="DT10" s="9">
        <v>0.16530621517217675</v>
      </c>
      <c r="DU10" s="9">
        <v>-0.49088857020784948</v>
      </c>
      <c r="DV10" s="9">
        <v>-0.58137435493775025</v>
      </c>
      <c r="DW10" s="9">
        <v>1</v>
      </c>
      <c r="DX10" s="9">
        <v>0.22617634892029106</v>
      </c>
      <c r="DY10" s="9">
        <v>0.77800793247965061</v>
      </c>
      <c r="DZ10" s="9">
        <v>-0.38461538461538469</v>
      </c>
      <c r="EA10" s="9">
        <v>-0.54410486550884885</v>
      </c>
      <c r="EB10" s="9">
        <v>0.85896525209354069</v>
      </c>
      <c r="GR10" t="s">
        <v>9</v>
      </c>
      <c r="GS10">
        <v>0.73963836452972576</v>
      </c>
      <c r="GT10">
        <v>0.42194041839867119</v>
      </c>
      <c r="GU10">
        <v>0.11880968826973515</v>
      </c>
      <c r="GV10">
        <v>0.76992356605764911</v>
      </c>
      <c r="GW10">
        <v>0.43661159301230251</v>
      </c>
      <c r="GX10">
        <v>0.82076683651746563</v>
      </c>
      <c r="GY10">
        <v>0.90680510527627989</v>
      </c>
      <c r="GZ10">
        <v>0.72457291699870296</v>
      </c>
      <c r="HA10">
        <v>1</v>
      </c>
      <c r="HB10">
        <v>0.83777399272479591</v>
      </c>
      <c r="HC10">
        <v>0.4054639515307441</v>
      </c>
      <c r="HD10">
        <v>0.67770842093895889</v>
      </c>
      <c r="KK10" s="12">
        <f t="shared" si="7"/>
        <v>1.5151869815780491E-3</v>
      </c>
      <c r="KL10">
        <v>10</v>
      </c>
      <c r="KM10" s="12">
        <v>6.0975609756097561E-4</v>
      </c>
      <c r="KN10" s="12">
        <v>-155577.56049999999</v>
      </c>
      <c r="KO10" s="196">
        <v>5.0813008130081301E-5</v>
      </c>
      <c r="KP10" s="191">
        <f t="shared" si="9"/>
        <v>5.0813008130081285E-4</v>
      </c>
      <c r="KU10" s="194">
        <v>0.5</v>
      </c>
      <c r="KV10">
        <v>40.29</v>
      </c>
    </row>
    <row r="11" spans="1:313" x14ac:dyDescent="0.25">
      <c r="A11" s="2">
        <v>1</v>
      </c>
      <c r="B11" s="2">
        <v>10</v>
      </c>
      <c r="C11" s="7" t="s">
        <v>244</v>
      </c>
      <c r="D11" s="7">
        <v>500</v>
      </c>
      <c r="E11" s="7">
        <v>800</v>
      </c>
      <c r="F11" s="7">
        <v>10000</v>
      </c>
      <c r="G11">
        <v>4173.5</v>
      </c>
      <c r="H11" s="7">
        <v>413</v>
      </c>
      <c r="I11" s="12">
        <f t="shared" si="8"/>
        <v>4173.5</v>
      </c>
      <c r="P11" t="s">
        <v>10</v>
      </c>
      <c r="Q11">
        <v>0.31435179397424678</v>
      </c>
      <c r="R11">
        <v>4.8666471082425423E-2</v>
      </c>
      <c r="S11">
        <v>5.8823529411764705E-2</v>
      </c>
      <c r="T11">
        <v>0.9549515736100932</v>
      </c>
      <c r="U11">
        <v>0.97816901408450696</v>
      </c>
      <c r="V11">
        <v>0.96203454622681572</v>
      </c>
      <c r="W11">
        <v>4.9639749502837539E-2</v>
      </c>
      <c r="X11">
        <v>2.6626016260162606E-2</v>
      </c>
      <c r="Y11">
        <v>0.61756756756756759</v>
      </c>
      <c r="Z11">
        <v>2.4516635520332303E-2</v>
      </c>
      <c r="AA11">
        <v>0.83210000000000006</v>
      </c>
      <c r="AB11">
        <v>0.94505494505494503</v>
      </c>
      <c r="AC11">
        <f>AVERAGE($Q$11:$AB$11)</f>
        <v>0.48437515352464161</v>
      </c>
      <c r="AX11" s="9"/>
      <c r="AZ11"/>
      <c r="BB11"/>
      <c r="BC11"/>
      <c r="BE11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9" t="s">
        <v>374</v>
      </c>
      <c r="CW11" s="5">
        <f>SUM($Q$26:$AB$26)</f>
        <v>0</v>
      </c>
      <c r="CX11" s="5">
        <v>5.8333333333333339</v>
      </c>
      <c r="CY11" s="5">
        <f>SUM($Q$42:$AB$42)</f>
        <v>-2</v>
      </c>
      <c r="CZ11" s="5">
        <v>2.6388888888888888</v>
      </c>
      <c r="DA11">
        <v>-2.1568315080348247E-2</v>
      </c>
      <c r="DB11" s="5">
        <v>9.0872008288596238</v>
      </c>
      <c r="DC11">
        <v>0.59217792760429699</v>
      </c>
      <c r="DD11" s="5">
        <f t="shared" si="0"/>
        <v>0.12499999999999997</v>
      </c>
      <c r="DE11" s="5">
        <f t="shared" si="1"/>
        <v>0.40277777777777779</v>
      </c>
      <c r="DF11" s="5">
        <v>6.0334411410222508E-4</v>
      </c>
      <c r="DG11" s="5">
        <v>2.0059837214990046</v>
      </c>
      <c r="DH11" s="5">
        <f t="shared" si="2"/>
        <v>4</v>
      </c>
      <c r="DI11" s="5">
        <f t="shared" si="3"/>
        <v>3</v>
      </c>
      <c r="DJ11" s="5">
        <v>7</v>
      </c>
      <c r="DK11" s="5">
        <f t="shared" si="4"/>
        <v>0</v>
      </c>
      <c r="DL11" s="5">
        <f t="shared" si="5"/>
        <v>0.48437515352464161</v>
      </c>
      <c r="DM11" s="5">
        <f t="shared" si="6"/>
        <v>0.43213580377363059</v>
      </c>
      <c r="DO11" s="9" t="s">
        <v>46</v>
      </c>
      <c r="DP11" s="9">
        <v>0.34317671253563492</v>
      </c>
      <c r="DQ11" s="9">
        <v>2.3246043252007669E-2</v>
      </c>
      <c r="DR11" s="9">
        <v>0.25752141488385888</v>
      </c>
      <c r="DS11" s="9">
        <v>1.2203073599368036E-2</v>
      </c>
      <c r="DT11" s="9">
        <v>2.6428176132957479E-2</v>
      </c>
      <c r="DU11" s="9">
        <v>-0.57255881761793348</v>
      </c>
      <c r="DV11" s="9">
        <v>0.24436266362367171</v>
      </c>
      <c r="DW11" s="9">
        <v>0.22617634892029106</v>
      </c>
      <c r="DX11" s="9">
        <v>1</v>
      </c>
      <c r="DY11" s="9">
        <v>0.78794109356118336</v>
      </c>
      <c r="DZ11" s="9">
        <v>0.61821535371546221</v>
      </c>
      <c r="EA11" s="9">
        <v>0.42532788621215395</v>
      </c>
      <c r="EB11" s="9">
        <v>0.23026372307447901</v>
      </c>
      <c r="GR11" t="s">
        <v>10</v>
      </c>
      <c r="GS11">
        <v>0.82749091499391125</v>
      </c>
      <c r="GT11">
        <v>0.49243219502332813</v>
      </c>
      <c r="GU11">
        <v>0.32180697376468032</v>
      </c>
      <c r="GV11">
        <v>0.88626901898798738</v>
      </c>
      <c r="GW11">
        <v>0.22191540624565523</v>
      </c>
      <c r="GX11">
        <v>0.60438908725262452</v>
      </c>
      <c r="GY11">
        <v>0.7952878937725183</v>
      </c>
      <c r="GZ11">
        <v>0.69679278805307532</v>
      </c>
      <c r="HA11">
        <v>0.83777399272479591</v>
      </c>
      <c r="HB11">
        <v>1</v>
      </c>
      <c r="HC11">
        <v>0.41129018228672287</v>
      </c>
      <c r="HD11">
        <v>0.41850875054196762</v>
      </c>
      <c r="KK11" s="12">
        <f t="shared" si="7"/>
        <v>1.5151869815780491E-3</v>
      </c>
      <c r="KL11">
        <v>11</v>
      </c>
      <c r="KM11" s="12">
        <v>6.0975609756097561E-4</v>
      </c>
      <c r="KN11" s="12">
        <v>-153435.86654999998</v>
      </c>
      <c r="KO11" s="196">
        <v>5.0813008130081301E-5</v>
      </c>
      <c r="KP11" s="191">
        <f t="shared" si="9"/>
        <v>5.5894308943089412E-4</v>
      </c>
      <c r="KU11" s="194">
        <v>0.95</v>
      </c>
      <c r="KV11">
        <v>757.6</v>
      </c>
    </row>
    <row r="12" spans="1:313" x14ac:dyDescent="0.25">
      <c r="A12" s="2">
        <v>1</v>
      </c>
      <c r="B12" s="2">
        <v>11</v>
      </c>
      <c r="C12" s="7" t="s">
        <v>245</v>
      </c>
      <c r="D12" s="7">
        <v>5</v>
      </c>
      <c r="E12" s="7">
        <v>8</v>
      </c>
      <c r="F12" s="7">
        <v>20</v>
      </c>
      <c r="G12">
        <v>36.083333333333336</v>
      </c>
      <c r="H12" s="7">
        <v>46.9</v>
      </c>
      <c r="I12" s="12">
        <f t="shared" si="8"/>
        <v>36.083333333333336</v>
      </c>
      <c r="P12" t="s">
        <v>11</v>
      </c>
      <c r="Q12">
        <v>0.31108778861587855</v>
      </c>
      <c r="R12">
        <v>0.77</v>
      </c>
      <c r="S12">
        <v>0.32439024390243903</v>
      </c>
      <c r="T12">
        <v>0.16250000000000001</v>
      </c>
      <c r="U12">
        <v>0.98086419753086418</v>
      </c>
      <c r="V12">
        <v>0.96130405502910188</v>
      </c>
      <c r="W12">
        <v>0.47492260061919506</v>
      </c>
      <c r="X12">
        <v>0.22499999999999998</v>
      </c>
      <c r="Y12">
        <v>0.95005529956720247</v>
      </c>
      <c r="Z12">
        <v>4.5730560214748681E-2</v>
      </c>
      <c r="AA12">
        <v>4.7416192968710927E-2</v>
      </c>
      <c r="AB12">
        <v>0.94505494505494503</v>
      </c>
      <c r="AC12">
        <f>AVERAGE($Q$12:$AB$12)</f>
        <v>0.51652715695859064</v>
      </c>
      <c r="AX12" s="9"/>
      <c r="AZ12"/>
      <c r="BB12"/>
      <c r="BC12"/>
      <c r="BE12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9">
        <f>AVERAGE(DA:DA)</f>
        <v>-3.7231216801874244E-3</v>
      </c>
      <c r="CW12" s="5">
        <f>SUM($Q$27:$AB$27)</f>
        <v>-2</v>
      </c>
      <c r="CX12" s="5">
        <v>2.8611111111111116</v>
      </c>
      <c r="CY12" s="5">
        <f>SUM($Q$43:$AB$43)</f>
        <v>2</v>
      </c>
      <c r="CZ12" s="5">
        <v>2.6944444444444442</v>
      </c>
      <c r="DA12">
        <v>-3.3775887003605759E-2</v>
      </c>
      <c r="DB12" s="5">
        <v>0.74414327469442076</v>
      </c>
      <c r="DC12">
        <v>0.26880671486413393</v>
      </c>
      <c r="DD12" s="5">
        <f t="shared" si="0"/>
        <v>0.15277777777777773</v>
      </c>
      <c r="DE12" s="5">
        <f t="shared" si="1"/>
        <v>0.15277777777777782</v>
      </c>
      <c r="DF12" s="5">
        <v>2.1007277706149723E-2</v>
      </c>
      <c r="DG12" s="5">
        <v>2.3930950823421591</v>
      </c>
      <c r="DH12" s="5">
        <f t="shared" si="2"/>
        <v>2</v>
      </c>
      <c r="DI12" s="5">
        <f t="shared" si="3"/>
        <v>3</v>
      </c>
      <c r="DJ12" s="5">
        <v>5</v>
      </c>
      <c r="DK12" s="5">
        <f t="shared" si="4"/>
        <v>8.333333333333337E-2</v>
      </c>
      <c r="DL12" s="5">
        <f t="shared" si="5"/>
        <v>0.51652715695859064</v>
      </c>
      <c r="DM12" s="5">
        <f t="shared" si="6"/>
        <v>0.37925252845686769</v>
      </c>
      <c r="DO12" s="9" t="s">
        <v>47</v>
      </c>
      <c r="DP12" s="9">
        <v>-7.0439658119719778E-2</v>
      </c>
      <c r="DQ12" s="9">
        <v>0.19322094458049535</v>
      </c>
      <c r="DR12" s="9">
        <v>0.1743919964992488</v>
      </c>
      <c r="DS12" s="9">
        <v>-6.2964727122864578E-2</v>
      </c>
      <c r="DT12" s="9">
        <v>0.12154058224629689</v>
      </c>
      <c r="DU12" s="9">
        <v>-0.67958816596160709</v>
      </c>
      <c r="DV12" s="9">
        <v>-0.20989893440624718</v>
      </c>
      <c r="DW12" s="9">
        <v>0.77800793247965061</v>
      </c>
      <c r="DX12" s="9">
        <v>0.78794109356118336</v>
      </c>
      <c r="DY12" s="9">
        <v>1</v>
      </c>
      <c r="DZ12" s="9">
        <v>0.15560158649593014</v>
      </c>
      <c r="EA12" s="9">
        <v>-6.9622956570020697E-2</v>
      </c>
      <c r="EB12" s="9">
        <v>0.69149165864139694</v>
      </c>
      <c r="GR12" t="s">
        <v>11</v>
      </c>
      <c r="GS12">
        <v>0.42314061163380473</v>
      </c>
      <c r="GT12">
        <v>4.2910331543940514E-2</v>
      </c>
      <c r="GU12">
        <v>-0.2435918640343529</v>
      </c>
      <c r="GV12">
        <v>0.16817458162776308</v>
      </c>
      <c r="GW12">
        <v>0.30179710951862787</v>
      </c>
      <c r="GX12">
        <v>6.2594327904118507E-2</v>
      </c>
      <c r="GY12">
        <v>0.57544887889417107</v>
      </c>
      <c r="GZ12">
        <v>0.40092151515842378</v>
      </c>
      <c r="HA12">
        <v>0.4054639515307441</v>
      </c>
      <c r="HB12">
        <v>0.41129018228672287</v>
      </c>
      <c r="HC12">
        <v>1</v>
      </c>
      <c r="HD12">
        <v>0.40872423744150943</v>
      </c>
      <c r="KK12" s="12">
        <f t="shared" si="7"/>
        <v>1.5151869815780491E-3</v>
      </c>
      <c r="KL12">
        <v>12</v>
      </c>
      <c r="KM12" s="12">
        <v>6.0975609756097561E-4</v>
      </c>
      <c r="KN12" s="12">
        <v>-151294.17259999999</v>
      </c>
      <c r="KO12" s="196">
        <v>5.0813008130081301E-5</v>
      </c>
      <c r="KP12" s="191">
        <f t="shared" si="9"/>
        <v>6.0975609756097539E-4</v>
      </c>
    </row>
    <row r="13" spans="1:313" ht="15.75" thickBot="1" x14ac:dyDescent="0.3">
      <c r="A13" s="2">
        <v>1</v>
      </c>
      <c r="B13" s="2">
        <v>12</v>
      </c>
      <c r="C13" s="7" t="s">
        <v>246</v>
      </c>
      <c r="D13" s="7">
        <v>1</v>
      </c>
      <c r="E13" s="7">
        <v>5</v>
      </c>
      <c r="F13" s="7">
        <v>10</v>
      </c>
      <c r="G13">
        <v>294.16666666666669</v>
      </c>
      <c r="H13" s="7">
        <v>100</v>
      </c>
      <c r="I13" s="12">
        <f t="shared" si="8"/>
        <v>294.16666666666669</v>
      </c>
      <c r="P13" t="s">
        <v>12</v>
      </c>
      <c r="Q13">
        <v>0.46625000000000005</v>
      </c>
      <c r="R13">
        <v>1.6975054537674023E-2</v>
      </c>
      <c r="S13">
        <v>0.27500000000000002</v>
      </c>
      <c r="T13">
        <v>0.78636363636363638</v>
      </c>
      <c r="U13">
        <v>0.97459016393442621</v>
      </c>
      <c r="V13">
        <v>0.9611170187055923</v>
      </c>
      <c r="W13">
        <v>0.95000717740083862</v>
      </c>
      <c r="X13">
        <v>3.5215053763440862E-2</v>
      </c>
      <c r="Y13">
        <v>0.95109205830381949</v>
      </c>
      <c r="Z13">
        <v>0.20650000000000002</v>
      </c>
      <c r="AA13">
        <v>0.15349999999999997</v>
      </c>
      <c r="AB13">
        <v>9.0909090909090912E-2</v>
      </c>
      <c r="AC13">
        <f>AVERAGE($Q$13:$AB$13)</f>
        <v>0.48895993782654323</v>
      </c>
      <c r="AX13" s="9"/>
      <c r="AZ13"/>
      <c r="BB13"/>
      <c r="BC13"/>
      <c r="BE13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9" t="s">
        <v>375</v>
      </c>
      <c r="CW13" s="5">
        <f>SUM($Q$28:$AB$28)</f>
        <v>-2</v>
      </c>
      <c r="CX13" s="5">
        <v>5.5277777777777777</v>
      </c>
      <c r="CY13" s="5">
        <f>SUM($Q$44:$AB$44)</f>
        <v>0</v>
      </c>
      <c r="CZ13" s="5">
        <v>2.5</v>
      </c>
      <c r="DA13">
        <v>2.3491186257543054E-2</v>
      </c>
      <c r="DB13" s="5">
        <v>4.446329110028107</v>
      </c>
      <c r="DC13">
        <v>0.448788696159307</v>
      </c>
      <c r="DD13" s="5">
        <f t="shared" si="0"/>
        <v>0.125</v>
      </c>
      <c r="DE13" s="5">
        <f t="shared" si="1"/>
        <v>0.375</v>
      </c>
      <c r="DF13" s="5">
        <v>1.2169178646124954E-3</v>
      </c>
      <c r="DG13" s="5">
        <v>2.2603998701741026</v>
      </c>
      <c r="DH13" s="5">
        <f t="shared" si="2"/>
        <v>2</v>
      </c>
      <c r="DI13" s="5">
        <f t="shared" si="3"/>
        <v>4</v>
      </c>
      <c r="DJ13" s="5">
        <v>6</v>
      </c>
      <c r="DK13" s="5">
        <f t="shared" si="4"/>
        <v>8.333333333333337E-2</v>
      </c>
      <c r="DL13" s="5">
        <f t="shared" si="5"/>
        <v>0.48895993782654323</v>
      </c>
      <c r="DM13" s="5">
        <f t="shared" si="6"/>
        <v>0.40441414962274813</v>
      </c>
      <c r="DO13" s="9" t="s">
        <v>48</v>
      </c>
      <c r="DP13" s="9">
        <v>0.47060249425871525</v>
      </c>
      <c r="DQ13" s="9">
        <v>5.3084131131582252E-2</v>
      </c>
      <c r="DR13" s="9">
        <v>0.30006159540795579</v>
      </c>
      <c r="DS13" s="9">
        <v>0.17182210301677833</v>
      </c>
      <c r="DT13" s="9">
        <v>-0.13716898705776376</v>
      </c>
      <c r="DU13" s="9">
        <v>-0.30922049792580281</v>
      </c>
      <c r="DV13" s="9">
        <v>0.77731967872992092</v>
      </c>
      <c r="DW13" s="9">
        <v>-0.38461538461538469</v>
      </c>
      <c r="DX13" s="9">
        <v>0.61821535371546221</v>
      </c>
      <c r="DY13" s="9">
        <v>0.15560158649593014</v>
      </c>
      <c r="DZ13" s="9">
        <v>1</v>
      </c>
      <c r="EA13" s="9">
        <v>0.77191384271838981</v>
      </c>
      <c r="EB13" s="9">
        <v>-0.43566733168127253</v>
      </c>
      <c r="GR13" s="54" t="s">
        <v>12</v>
      </c>
      <c r="GS13" s="54">
        <v>0.47094038556367107</v>
      </c>
      <c r="GT13" s="54">
        <v>0.5598334081526547</v>
      </c>
      <c r="GU13" s="54">
        <v>0.22309916312695433</v>
      </c>
      <c r="GV13" s="54">
        <v>0.37527919918839525</v>
      </c>
      <c r="GW13" s="54">
        <v>0.42362676616139583</v>
      </c>
      <c r="GX13" s="54">
        <v>0.50383893870003948</v>
      </c>
      <c r="GY13" s="54">
        <v>0.59948047289733342</v>
      </c>
      <c r="GZ13" s="54">
        <v>0.27563591503949703</v>
      </c>
      <c r="HA13" s="54">
        <v>0.67770842093895889</v>
      </c>
      <c r="HB13" s="54">
        <v>0.41850875054196762</v>
      </c>
      <c r="HC13" s="54">
        <v>0.40872423744150943</v>
      </c>
      <c r="HD13" s="54">
        <v>1</v>
      </c>
      <c r="KK13" s="12">
        <f t="shared" si="7"/>
        <v>1.5151869815780491E-3</v>
      </c>
      <c r="KL13">
        <v>13</v>
      </c>
      <c r="KM13" s="12">
        <v>6.0975609756097561E-4</v>
      </c>
      <c r="KN13" s="12">
        <v>-149152.47865</v>
      </c>
      <c r="KO13" s="196">
        <v>5.0813008130081301E-5</v>
      </c>
      <c r="KP13" s="191">
        <f t="shared" si="9"/>
        <v>6.6056910569105667E-4</v>
      </c>
    </row>
    <row r="14" spans="1:313" x14ac:dyDescent="0.25">
      <c r="A14" s="2">
        <v>2</v>
      </c>
      <c r="B14" s="2">
        <v>1</v>
      </c>
      <c r="C14" s="7" t="s">
        <v>235</v>
      </c>
      <c r="D14" s="7">
        <v>5</v>
      </c>
      <c r="E14" s="7">
        <v>20</v>
      </c>
      <c r="F14" s="7">
        <v>60</v>
      </c>
      <c r="H14" s="7"/>
      <c r="J14" s="12"/>
      <c r="P14" t="s">
        <v>79</v>
      </c>
      <c r="Q14">
        <f>AVERAGE($Q$2:$Q$13)</f>
        <v>0.54253738543218821</v>
      </c>
      <c r="R14">
        <f>AVERAGE($R$2:$R$13)</f>
        <v>0.25516474158433461</v>
      </c>
      <c r="S14">
        <f>AVERAGE($S$2:$S$13)</f>
        <v>0.28970852245073686</v>
      </c>
      <c r="T14">
        <f>AVERAGE($T$2:$T$13)</f>
        <v>0.799184554060413</v>
      </c>
      <c r="U14">
        <f>AVERAGE($U$2:$U$13)</f>
        <v>0.93842351181150618</v>
      </c>
      <c r="V14">
        <f>AVERAGE($V$2:$V$13)</f>
        <v>0.87358171472169666</v>
      </c>
      <c r="W14">
        <f>AVERAGE($W$2:$W$13)</f>
        <v>0.38240437775784425</v>
      </c>
      <c r="X14">
        <f>AVERAGE($X$2:$X$13)</f>
        <v>0.29423824393053843</v>
      </c>
      <c r="Y14">
        <f>AVERAGE($Y$2:$Y$13)</f>
        <v>0.76699034144386102</v>
      </c>
      <c r="Z14">
        <f>AVERAGE($Z$2:$Z$13)</f>
        <v>0.1957732717453177</v>
      </c>
      <c r="AA14">
        <f>AVERAGE($AA$2:$AA$13)</f>
        <v>0.62022827156900429</v>
      </c>
      <c r="AB14">
        <f>AVERAGE($AB$2:$AB$13)</f>
        <v>0.53981134551089338</v>
      </c>
      <c r="AX14" s="9"/>
      <c r="AZ14"/>
      <c r="BC14"/>
      <c r="BE14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9">
        <f>AVERAGE(DC:DC)</f>
        <v>0.43326118150433651</v>
      </c>
      <c r="DA14"/>
      <c r="DC14"/>
      <c r="DO14" s="9" t="s">
        <v>221</v>
      </c>
      <c r="DP14" s="9">
        <v>0.76727160565362995</v>
      </c>
      <c r="DQ14" s="9">
        <v>-0.37959849200907964</v>
      </c>
      <c r="DR14" s="9">
        <v>0.12789047706117659</v>
      </c>
      <c r="DS14" s="9">
        <v>-0.21375366765527665</v>
      </c>
      <c r="DT14" s="9">
        <v>-0.34354806313188968</v>
      </c>
      <c r="DU14" s="9">
        <v>-2.0885348696782352E-2</v>
      </c>
      <c r="DV14" s="9">
        <v>0.80837559332119935</v>
      </c>
      <c r="DW14" s="9">
        <v>-0.54410486550884885</v>
      </c>
      <c r="DX14" s="9">
        <v>0.42532788621215395</v>
      </c>
      <c r="DY14" s="9">
        <v>-6.9622956570020697E-2</v>
      </c>
      <c r="DZ14" s="9">
        <v>0.77191384271838981</v>
      </c>
      <c r="EA14" s="9">
        <v>1</v>
      </c>
      <c r="EB14" s="9">
        <v>-0.62873099933649068</v>
      </c>
      <c r="GR14" t="s">
        <v>431</v>
      </c>
      <c r="GS14">
        <f t="array" ref="GS14">((SUM(GS$2:GS$13)-1)/11)</f>
        <v>0.5465600017941824</v>
      </c>
      <c r="GT14">
        <f t="array" ref="GT14">((SUM(GT$2:GT$13)-1)/11)</f>
        <v>0.35542143698061324</v>
      </c>
      <c r="GU14">
        <f t="array" ref="GU14">((SUM(GU$2:GU$13)-1)/11)</f>
        <v>0.13226970673251942</v>
      </c>
      <c r="GV14">
        <f t="array" ref="GV14">((SUM(GV$2:GV$13)-1)/11)</f>
        <v>0.52145386095813784</v>
      </c>
      <c r="GW14">
        <f t="array" ref="GW14">((SUM(GW$2:GW$13)-1)/11)</f>
        <v>0.24043549389011803</v>
      </c>
      <c r="GX14">
        <f t="array" ref="GX14">((SUM(GX$2:GX$13)-1)/11)</f>
        <v>0.50317654761711372</v>
      </c>
      <c r="GY14">
        <f t="array" ref="GY14">((SUM(GY$2:GY$13)-1)/11)</f>
        <v>0.56745864454459782</v>
      </c>
      <c r="GZ14">
        <f t="array" ref="GZ14">((SUM(GZ$2:GZ$13)-1)/11)</f>
        <v>0.39894743288383289</v>
      </c>
      <c r="HA14">
        <f t="array" ref="HA14">((SUM(HA$2:HA$13)-1)/11)</f>
        <v>0.62363771402318469</v>
      </c>
      <c r="HB14">
        <f t="array" ref="HB14">((SUM(HB$2:HB$13)-1)/11)</f>
        <v>0.59217792760429699</v>
      </c>
      <c r="HC14">
        <f t="array" ref="HC14">((SUM(HC$2:HC$13)-1)/11)</f>
        <v>0.26880671486413393</v>
      </c>
      <c r="HD14">
        <f t="array" ref="HD14">((SUM(HD$2:HD$13)-1)/11)</f>
        <v>0.448788696159307</v>
      </c>
      <c r="KK14" s="12">
        <f t="shared" si="7"/>
        <v>1.5151869815780491E-3</v>
      </c>
      <c r="KL14">
        <v>14</v>
      </c>
      <c r="KM14" s="12">
        <v>6.0975609756097561E-4</v>
      </c>
      <c r="KN14" s="12">
        <v>-147010.78469999999</v>
      </c>
      <c r="KO14" s="196">
        <v>5.0813008130081301E-5</v>
      </c>
      <c r="KP14" s="191">
        <f t="shared" si="9"/>
        <v>7.1138211382113794E-4</v>
      </c>
    </row>
    <row r="15" spans="1:313" ht="15.75" thickBot="1" x14ac:dyDescent="0.3">
      <c r="A15" s="2">
        <v>2</v>
      </c>
      <c r="B15" s="2">
        <v>2</v>
      </c>
      <c r="C15" s="7" t="s">
        <v>236</v>
      </c>
      <c r="D15" s="7">
        <v>2</v>
      </c>
      <c r="E15" s="7">
        <v>10</v>
      </c>
      <c r="F15" s="7">
        <v>30</v>
      </c>
      <c r="G15" s="2"/>
      <c r="H15" s="2"/>
      <c r="I15" s="7"/>
      <c r="J15" s="7"/>
      <c r="K15" s="7"/>
      <c r="L15" s="7"/>
      <c r="AX15" s="9"/>
      <c r="AZ15"/>
      <c r="BC15"/>
      <c r="BE15"/>
      <c r="CV15" s="89" t="s">
        <v>212</v>
      </c>
      <c r="DA15"/>
      <c r="DC15"/>
      <c r="DO15" s="51" t="s">
        <v>49</v>
      </c>
      <c r="DP15" s="51">
        <v>-0.40214125321425265</v>
      </c>
      <c r="DQ15" s="51">
        <v>0.21913494958095281</v>
      </c>
      <c r="DR15" s="51">
        <v>-6.5704377554284968E-3</v>
      </c>
      <c r="DS15" s="51">
        <v>5.6053635972646794E-2</v>
      </c>
      <c r="DT15" s="51">
        <v>0.26543067832819445</v>
      </c>
      <c r="DU15" s="51">
        <v>-0.49513294422137344</v>
      </c>
      <c r="DV15" s="51">
        <v>-0.59949746339065324</v>
      </c>
      <c r="DW15" s="51">
        <v>0.85896525209354069</v>
      </c>
      <c r="DX15" s="51">
        <v>0.23026372307447901</v>
      </c>
      <c r="DY15" s="51">
        <v>0.69149165864139694</v>
      </c>
      <c r="DZ15" s="51">
        <v>-0.43566733168127253</v>
      </c>
      <c r="EA15" s="51">
        <v>-0.62873099933649068</v>
      </c>
      <c r="EB15" s="51">
        <v>1</v>
      </c>
      <c r="GS15">
        <v>0.5465600017941824</v>
      </c>
      <c r="GT15">
        <v>0.35542143698061324</v>
      </c>
      <c r="GU15">
        <v>0.13226970673251942</v>
      </c>
      <c r="GV15">
        <v>0.52145386095813784</v>
      </c>
      <c r="GW15">
        <v>0.24043549389011803</v>
      </c>
      <c r="GX15">
        <v>0.50317654761711372</v>
      </c>
      <c r="GY15">
        <v>0.56745864454459782</v>
      </c>
      <c r="GZ15">
        <v>0.39894743288383289</v>
      </c>
      <c r="HA15">
        <v>0.62363771402318469</v>
      </c>
      <c r="HB15">
        <v>0.59217792760429699</v>
      </c>
      <c r="HC15">
        <v>0.26880671486413393</v>
      </c>
      <c r="HD15">
        <v>0.448788696159307</v>
      </c>
      <c r="KK15" s="12">
        <f t="shared" si="7"/>
        <v>1.5151869815780491E-3</v>
      </c>
      <c r="KL15">
        <v>15</v>
      </c>
      <c r="KM15" s="12">
        <v>6.0975609756097561E-4</v>
      </c>
      <c r="KN15" s="12">
        <v>-144869.09074999997</v>
      </c>
      <c r="KO15" s="196">
        <v>5.0813008130081301E-5</v>
      </c>
      <c r="KP15" s="191">
        <f t="shared" si="9"/>
        <v>7.6219512195121921E-4</v>
      </c>
    </row>
    <row r="16" spans="1:313" x14ac:dyDescent="0.25">
      <c r="A16" s="2">
        <v>2</v>
      </c>
      <c r="B16" s="2">
        <v>3</v>
      </c>
      <c r="C16" s="7" t="s">
        <v>237</v>
      </c>
      <c r="D16" s="7">
        <v>30</v>
      </c>
      <c r="E16" s="7">
        <v>80</v>
      </c>
      <c r="F16" s="7">
        <v>95</v>
      </c>
      <c r="G16" s="2"/>
      <c r="H16" s="2"/>
      <c r="I16" s="7"/>
      <c r="J16" s="7"/>
      <c r="K16" s="7"/>
      <c r="L16" s="7"/>
      <c r="N16" t="s">
        <v>196</v>
      </c>
      <c r="P16" t="s">
        <v>132</v>
      </c>
      <c r="Q16" t="s">
        <v>81</v>
      </c>
      <c r="R16" t="s">
        <v>82</v>
      </c>
      <c r="S16" t="s">
        <v>83</v>
      </c>
      <c r="T16" t="s">
        <v>84</v>
      </c>
      <c r="U16" t="s">
        <v>85</v>
      </c>
      <c r="V16" t="s">
        <v>86</v>
      </c>
      <c r="W16" t="s">
        <v>87</v>
      </c>
      <c r="X16" t="s">
        <v>88</v>
      </c>
      <c r="Y16" t="s">
        <v>89</v>
      </c>
      <c r="Z16" t="s">
        <v>90</v>
      </c>
      <c r="AA16" t="s">
        <v>91</v>
      </c>
      <c r="AB16" t="s">
        <v>92</v>
      </c>
      <c r="AC16" t="s">
        <v>80</v>
      </c>
      <c r="AD16" t="s">
        <v>234</v>
      </c>
      <c r="AF16" t="s">
        <v>42</v>
      </c>
      <c r="AX16" s="9"/>
      <c r="AZ16"/>
      <c r="BC16"/>
      <c r="BE16"/>
      <c r="CV16" s="89">
        <f>AVERAGE(DD:DD)</f>
        <v>0.13657407407407407</v>
      </c>
      <c r="DA16"/>
      <c r="DC16"/>
      <c r="KK16" s="12">
        <f t="shared" si="7"/>
        <v>1.5151869815780491E-3</v>
      </c>
      <c r="KL16">
        <v>16</v>
      </c>
      <c r="KM16" s="12">
        <v>6.0975609756097561E-4</v>
      </c>
      <c r="KN16" s="12">
        <v>-142727.39679999999</v>
      </c>
      <c r="KO16" s="196">
        <v>5.0813008130081301E-5</v>
      </c>
      <c r="KP16" s="191">
        <f t="shared" si="9"/>
        <v>8.1300813008130049E-4</v>
      </c>
    </row>
    <row r="17" spans="1:302" x14ac:dyDescent="0.25">
      <c r="A17" s="2">
        <v>2</v>
      </c>
      <c r="B17" s="2">
        <v>4</v>
      </c>
      <c r="C17" s="7" t="s">
        <v>238</v>
      </c>
      <c r="D17" s="7">
        <v>100</v>
      </c>
      <c r="E17" s="7">
        <v>250</v>
      </c>
      <c r="F17" s="7">
        <v>1000</v>
      </c>
      <c r="G17" s="2"/>
      <c r="H17" s="2"/>
      <c r="I17" s="7"/>
      <c r="J17" s="7"/>
      <c r="K17" s="7"/>
      <c r="L17" s="7"/>
      <c r="P17" t="s">
        <v>1</v>
      </c>
      <c r="Q17">
        <v>1</v>
      </c>
      <c r="R17">
        <v>-1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-1</v>
      </c>
      <c r="AA17">
        <v>1</v>
      </c>
      <c r="AB17">
        <v>1</v>
      </c>
      <c r="AC17">
        <f>AVERAGE($Q$17:$AB$17)</f>
        <v>0.66666666666666663</v>
      </c>
      <c r="AD17" t="s">
        <v>52</v>
      </c>
      <c r="AE17">
        <f>VARP($Q$29:$AB$29)</f>
        <v>0.37249228395061729</v>
      </c>
      <c r="AF17">
        <v>0.3725641520355007</v>
      </c>
      <c r="AX17" s="9"/>
      <c r="AZ17"/>
      <c r="BC17"/>
      <c r="BE17"/>
      <c r="CV17" s="89" t="s">
        <v>213</v>
      </c>
      <c r="DA17"/>
      <c r="DC17"/>
      <c r="KK17" s="12">
        <f t="shared" si="7"/>
        <v>1.5151869815780491E-3</v>
      </c>
      <c r="KL17">
        <v>17</v>
      </c>
      <c r="KM17" s="12">
        <v>6.0975609756097561E-4</v>
      </c>
      <c r="KN17" s="12">
        <v>-140585.70285</v>
      </c>
      <c r="KO17" s="196">
        <v>5.0813008130081301E-5</v>
      </c>
      <c r="KP17" s="191">
        <f t="shared" si="9"/>
        <v>8.6382113821138176E-4</v>
      </c>
    </row>
    <row r="18" spans="1:302" x14ac:dyDescent="0.25">
      <c r="A18" s="2">
        <v>2</v>
      </c>
      <c r="B18" s="2">
        <v>5</v>
      </c>
      <c r="C18" s="7" t="s">
        <v>239</v>
      </c>
      <c r="D18" s="7">
        <v>5</v>
      </c>
      <c r="E18" s="7">
        <v>20</v>
      </c>
      <c r="F18" s="7">
        <v>81</v>
      </c>
      <c r="G18" s="2"/>
      <c r="H18" s="2"/>
      <c r="I18" s="7"/>
      <c r="J18" s="7"/>
      <c r="K18" s="7"/>
      <c r="L18" s="7"/>
      <c r="P18" t="s">
        <v>2</v>
      </c>
      <c r="Q18">
        <v>1</v>
      </c>
      <c r="R18">
        <v>-1</v>
      </c>
      <c r="S18">
        <v>-1</v>
      </c>
      <c r="T18">
        <v>1</v>
      </c>
      <c r="U18">
        <v>1</v>
      </c>
      <c r="V18">
        <v>1</v>
      </c>
      <c r="W18">
        <v>1</v>
      </c>
      <c r="X18">
        <v>-1</v>
      </c>
      <c r="Y18">
        <v>-1</v>
      </c>
      <c r="Z18">
        <v>-1</v>
      </c>
      <c r="AA18">
        <v>1</v>
      </c>
      <c r="AB18">
        <v>-1</v>
      </c>
      <c r="AC18">
        <f>AVERAGE($Q$18:$AB$18)</f>
        <v>0</v>
      </c>
      <c r="AD18" t="s">
        <v>54</v>
      </c>
      <c r="AE18">
        <f>VARP($AC$17:$AC$28)</f>
        <v>8.0825617283950602E-2</v>
      </c>
      <c r="AF18">
        <v>8.0841211653482528E-2</v>
      </c>
      <c r="AT18" s="5"/>
      <c r="AU18" s="5"/>
      <c r="AX18" s="9"/>
      <c r="AZ18"/>
      <c r="BC18"/>
      <c r="BE18"/>
      <c r="CV18" s="89">
        <f>AVERAGE(DE:DE)</f>
        <v>0.28935185185185192</v>
      </c>
      <c r="DA18"/>
      <c r="DC18"/>
      <c r="KK18" s="12">
        <f t="shared" si="7"/>
        <v>1.5151869815780491E-3</v>
      </c>
      <c r="KL18">
        <v>18</v>
      </c>
      <c r="KM18" s="12">
        <v>6.0975609756097561E-4</v>
      </c>
      <c r="KN18" s="12">
        <v>-138444.00889999999</v>
      </c>
      <c r="KO18" s="196">
        <v>5.0813008130081301E-5</v>
      </c>
      <c r="KP18" s="191">
        <f t="shared" si="9"/>
        <v>9.1463414634146303E-4</v>
      </c>
    </row>
    <row r="19" spans="1:302" x14ac:dyDescent="0.25">
      <c r="A19" s="2">
        <v>2</v>
      </c>
      <c r="B19" s="2">
        <v>6</v>
      </c>
      <c r="C19" s="7" t="s">
        <v>240</v>
      </c>
      <c r="D19" s="7">
        <v>10</v>
      </c>
      <c r="E19" s="7">
        <v>30</v>
      </c>
      <c r="F19" s="7">
        <v>100</v>
      </c>
      <c r="G19" s="2"/>
      <c r="H19" s="2"/>
      <c r="I19" s="7"/>
      <c r="J19" s="7"/>
      <c r="K19" s="7"/>
      <c r="L19" s="7"/>
      <c r="P19" t="s">
        <v>3</v>
      </c>
      <c r="Q19">
        <v>-1</v>
      </c>
      <c r="R19">
        <v>-1</v>
      </c>
      <c r="S19">
        <v>1</v>
      </c>
      <c r="T19">
        <v>1</v>
      </c>
      <c r="U19">
        <v>1</v>
      </c>
      <c r="V19">
        <v>-1</v>
      </c>
      <c r="W19">
        <v>1</v>
      </c>
      <c r="X19">
        <v>1</v>
      </c>
      <c r="Y19">
        <v>-1</v>
      </c>
      <c r="Z19">
        <v>-1</v>
      </c>
      <c r="AA19">
        <v>1</v>
      </c>
      <c r="AB19">
        <v>-1</v>
      </c>
      <c r="AC19">
        <f>AVERAGE($Q$19:$AB$19)</f>
        <v>0</v>
      </c>
      <c r="AD19" t="s">
        <v>57</v>
      </c>
      <c r="AE19">
        <f>VARP($Q$17:$AB$28)</f>
        <v>0.99980709876543206</v>
      </c>
      <c r="AX19" s="9"/>
      <c r="AZ19"/>
      <c r="BC19"/>
      <c r="BE19"/>
      <c r="CV19" s="89" t="s">
        <v>370</v>
      </c>
      <c r="DA19"/>
      <c r="DC19"/>
      <c r="KK19" s="12">
        <f t="shared" si="7"/>
        <v>1.5151869815780491E-3</v>
      </c>
      <c r="KL19">
        <v>19</v>
      </c>
      <c r="KM19" s="12">
        <v>6.0975609756097561E-4</v>
      </c>
      <c r="KN19" s="12">
        <v>-136302.31495</v>
      </c>
      <c r="KO19" s="196">
        <v>5.0813008130081301E-5</v>
      </c>
      <c r="KP19" s="191">
        <f t="shared" si="9"/>
        <v>9.6544715447154431E-4</v>
      </c>
    </row>
    <row r="20" spans="1:302" x14ac:dyDescent="0.25">
      <c r="A20" s="2">
        <v>2</v>
      </c>
      <c r="B20" s="2">
        <v>7</v>
      </c>
      <c r="C20" s="7" t="s">
        <v>241</v>
      </c>
      <c r="D20" s="204">
        <v>10</v>
      </c>
      <c r="E20" s="7">
        <v>20</v>
      </c>
      <c r="F20" s="204">
        <v>100</v>
      </c>
      <c r="G20" s="2"/>
      <c r="H20" s="2"/>
      <c r="I20" s="7"/>
      <c r="J20" s="7"/>
      <c r="K20" s="7"/>
      <c r="L20" s="7"/>
      <c r="P20" t="s">
        <v>4</v>
      </c>
      <c r="Q20">
        <v>-1</v>
      </c>
      <c r="R20">
        <v>-1</v>
      </c>
      <c r="S20">
        <v>-1</v>
      </c>
      <c r="T20">
        <v>1</v>
      </c>
      <c r="U20">
        <v>1</v>
      </c>
      <c r="V20">
        <v>1</v>
      </c>
      <c r="W20">
        <v>-1</v>
      </c>
      <c r="X20">
        <v>-1</v>
      </c>
      <c r="Y20">
        <v>1</v>
      </c>
      <c r="Z20">
        <v>-1</v>
      </c>
      <c r="AA20">
        <v>1</v>
      </c>
      <c r="AB20">
        <v>-1</v>
      </c>
      <c r="AC20">
        <f>AVERAGE($Q$20:$AB$20)</f>
        <v>-0.16666666666666666</v>
      </c>
      <c r="AD20" t="s">
        <v>76</v>
      </c>
      <c r="AE20">
        <f>AVERAGE($Q$17:$AB$28)</f>
        <v>1.3888888888888888E-2</v>
      </c>
      <c r="AX20" s="9"/>
      <c r="AZ20"/>
      <c r="BC20"/>
      <c r="BE20"/>
      <c r="CV20" s="89">
        <v>4.8225308641975271E-3</v>
      </c>
      <c r="DA20"/>
      <c r="DC20"/>
      <c r="KK20" s="12">
        <f t="shared" si="7"/>
        <v>1.5151869815780491E-3</v>
      </c>
      <c r="KL20">
        <v>20</v>
      </c>
      <c r="KM20" s="12">
        <v>6.0975609756097561E-4</v>
      </c>
      <c r="KN20" s="12">
        <v>-134160.62099999998</v>
      </c>
      <c r="KO20" s="196">
        <v>5.0813008130081301E-5</v>
      </c>
      <c r="KP20" s="191">
        <f t="shared" si="9"/>
        <v>1.0162601626016257E-3</v>
      </c>
    </row>
    <row r="21" spans="1:302" x14ac:dyDescent="0.25">
      <c r="A21" s="2">
        <v>2</v>
      </c>
      <c r="B21" s="2">
        <v>8</v>
      </c>
      <c r="C21" s="7" t="s">
        <v>242</v>
      </c>
      <c r="D21" s="7">
        <v>15</v>
      </c>
      <c r="E21" s="7">
        <v>36</v>
      </c>
      <c r="F21" s="7">
        <v>72</v>
      </c>
      <c r="G21" s="2"/>
      <c r="H21" s="2"/>
      <c r="I21" s="7"/>
      <c r="J21" s="7"/>
      <c r="K21" s="7"/>
      <c r="L21" s="7"/>
      <c r="P21" t="s">
        <v>5</v>
      </c>
      <c r="Q21">
        <v>1</v>
      </c>
      <c r="R21">
        <v>-1</v>
      </c>
      <c r="S21">
        <v>1</v>
      </c>
      <c r="T21">
        <v>-1</v>
      </c>
      <c r="U21">
        <v>1</v>
      </c>
      <c r="V21">
        <v>1</v>
      </c>
      <c r="W21">
        <v>-1</v>
      </c>
      <c r="X21">
        <v>-1</v>
      </c>
      <c r="Y21">
        <v>1</v>
      </c>
      <c r="Z21">
        <v>-1</v>
      </c>
      <c r="AA21">
        <v>-1</v>
      </c>
      <c r="AB21">
        <v>-1</v>
      </c>
      <c r="AC21">
        <f>AVERAGE($Q$21:$AB$21)</f>
        <v>-0.16666666666666666</v>
      </c>
      <c r="AD21" t="s">
        <v>216</v>
      </c>
      <c r="AE21">
        <f>AE20*144</f>
        <v>2</v>
      </c>
      <c r="AX21" s="9"/>
      <c r="AZ21"/>
      <c r="BC21"/>
      <c r="BE21"/>
      <c r="CV21" s="89" t="s">
        <v>371</v>
      </c>
      <c r="DA21"/>
      <c r="DC21"/>
      <c r="KK21" s="12">
        <f t="shared" si="7"/>
        <v>1.5151869815780491E-3</v>
      </c>
      <c r="KL21">
        <v>21</v>
      </c>
      <c r="KM21" s="12">
        <v>6.0975609756097561E-4</v>
      </c>
      <c r="KN21" s="12">
        <v>-132018.92705000003</v>
      </c>
      <c r="KO21" s="196">
        <v>5.0813008130081301E-5</v>
      </c>
      <c r="KP21" s="191">
        <f t="shared" si="9"/>
        <v>1.067073170731707E-3</v>
      </c>
    </row>
    <row r="22" spans="1:302" x14ac:dyDescent="0.25">
      <c r="A22" s="2">
        <v>2</v>
      </c>
      <c r="B22" s="2">
        <v>9</v>
      </c>
      <c r="C22" s="7" t="s">
        <v>243</v>
      </c>
      <c r="D22" s="7">
        <v>100</v>
      </c>
      <c r="E22" s="7">
        <v>500</v>
      </c>
      <c r="F22" s="7">
        <v>2000</v>
      </c>
      <c r="G22" s="2"/>
      <c r="H22" s="2"/>
      <c r="I22" s="7"/>
      <c r="J22" s="7"/>
      <c r="K22" s="7"/>
      <c r="L22" s="7"/>
      <c r="P22" t="s">
        <v>6</v>
      </c>
      <c r="Q22">
        <v>1</v>
      </c>
      <c r="R22">
        <v>-1</v>
      </c>
      <c r="S22">
        <v>-1</v>
      </c>
      <c r="T22">
        <v>1</v>
      </c>
      <c r="U22">
        <v>1</v>
      </c>
      <c r="V22">
        <v>1</v>
      </c>
      <c r="W22">
        <v>-1</v>
      </c>
      <c r="X22">
        <v>1</v>
      </c>
      <c r="Y22">
        <v>1</v>
      </c>
      <c r="Z22">
        <v>-1</v>
      </c>
      <c r="AA22">
        <v>1</v>
      </c>
      <c r="AB22">
        <v>-1</v>
      </c>
      <c r="AC22">
        <f>AVERAGE($Q$22:$AB$22)</f>
        <v>0.16666666666666666</v>
      </c>
      <c r="AD22" t="s">
        <v>220</v>
      </c>
      <c r="AE22">
        <f>(AE20+1)/2</f>
        <v>0.50694444444444442</v>
      </c>
      <c r="AX22" s="23"/>
      <c r="AZ22"/>
      <c r="BA22" s="9"/>
      <c r="BC22"/>
      <c r="BE22"/>
      <c r="CV22" s="90">
        <v>1.9290123456789987E-4</v>
      </c>
      <c r="DA22"/>
      <c r="DC22"/>
      <c r="KK22" s="12">
        <f t="shared" si="7"/>
        <v>1.5151869815780491E-3</v>
      </c>
      <c r="KL22">
        <v>22</v>
      </c>
      <c r="KM22" s="12">
        <v>6.0975609756097561E-4</v>
      </c>
      <c r="KN22" s="12">
        <v>-129877.23310000001</v>
      </c>
      <c r="KO22" s="196">
        <v>5.0813008130081301E-5</v>
      </c>
      <c r="KP22" s="191">
        <f t="shared" si="9"/>
        <v>1.1178861788617882E-3</v>
      </c>
    </row>
    <row r="23" spans="1:302" x14ac:dyDescent="0.25">
      <c r="A23" s="2">
        <v>2</v>
      </c>
      <c r="B23" s="2">
        <v>10</v>
      </c>
      <c r="C23" s="7" t="s">
        <v>244</v>
      </c>
      <c r="D23" s="7">
        <v>100</v>
      </c>
      <c r="E23" s="7">
        <v>800</v>
      </c>
      <c r="F23" s="7">
        <v>2500</v>
      </c>
      <c r="G23" s="2"/>
      <c r="H23" s="2"/>
      <c r="I23" s="7"/>
      <c r="J23" s="7"/>
      <c r="K23" s="7"/>
      <c r="L23" s="7"/>
      <c r="P23" t="s">
        <v>7</v>
      </c>
      <c r="Q23">
        <v>-1</v>
      </c>
      <c r="R23">
        <v>-1</v>
      </c>
      <c r="S23">
        <v>-1</v>
      </c>
      <c r="T23">
        <v>1</v>
      </c>
      <c r="U23">
        <v>1</v>
      </c>
      <c r="V23">
        <v>1</v>
      </c>
      <c r="W23">
        <v>-1</v>
      </c>
      <c r="X23">
        <v>-1</v>
      </c>
      <c r="Y23">
        <v>1</v>
      </c>
      <c r="Z23">
        <v>-1</v>
      </c>
      <c r="AA23">
        <v>-1</v>
      </c>
      <c r="AB23">
        <v>-1</v>
      </c>
      <c r="AC23">
        <f>AVERAGE($Q$23:$AB$23)</f>
        <v>-0.33333333333333331</v>
      </c>
      <c r="AD23" t="s">
        <v>373</v>
      </c>
      <c r="AE23">
        <f>(AE22-(1-AE22))^2</f>
        <v>1.9290123456789987E-4</v>
      </c>
      <c r="AX23" s="9"/>
      <c r="AZ23"/>
      <c r="BA23" s="9"/>
      <c r="BC23"/>
      <c r="BE23"/>
      <c r="CV23" s="89" t="s">
        <v>218</v>
      </c>
      <c r="DA23"/>
      <c r="DC23"/>
      <c r="KK23" s="12">
        <f t="shared" si="7"/>
        <v>1.5151869815780491E-3</v>
      </c>
      <c r="KL23">
        <v>23</v>
      </c>
      <c r="KM23" s="12">
        <v>6.0975609756097561E-4</v>
      </c>
      <c r="KN23" s="12">
        <v>-127735.53915000001</v>
      </c>
      <c r="KO23" s="196">
        <v>5.0813008130081301E-5</v>
      </c>
      <c r="KP23" s="191">
        <f t="shared" si="9"/>
        <v>1.1686991869918695E-3</v>
      </c>
    </row>
    <row r="24" spans="1:302" x14ac:dyDescent="0.25">
      <c r="A24" s="2">
        <v>2</v>
      </c>
      <c r="B24" s="2">
        <v>11</v>
      </c>
      <c r="C24" s="7" t="s">
        <v>245</v>
      </c>
      <c r="D24" s="7">
        <v>5</v>
      </c>
      <c r="E24" s="7">
        <v>10</v>
      </c>
      <c r="F24" s="7">
        <v>95</v>
      </c>
      <c r="G24" s="2"/>
      <c r="H24" s="2"/>
      <c r="I24" s="7"/>
      <c r="J24" s="7"/>
      <c r="K24" s="7"/>
      <c r="L24" s="7"/>
      <c r="P24" t="s">
        <v>8</v>
      </c>
      <c r="Q24">
        <v>1</v>
      </c>
      <c r="R24">
        <v>1</v>
      </c>
      <c r="S24">
        <v>-1</v>
      </c>
      <c r="T24">
        <v>1</v>
      </c>
      <c r="U24">
        <v>1</v>
      </c>
      <c r="V24">
        <v>1</v>
      </c>
      <c r="W24">
        <v>-1</v>
      </c>
      <c r="X24">
        <v>-1</v>
      </c>
      <c r="Y24">
        <v>1</v>
      </c>
      <c r="Z24">
        <v>1</v>
      </c>
      <c r="AA24">
        <v>1</v>
      </c>
      <c r="AB24">
        <v>1</v>
      </c>
      <c r="AC24">
        <f>AVERAGE($Q$24:$AB$24)</f>
        <v>0.5</v>
      </c>
      <c r="AX24" s="9"/>
      <c r="AZ24"/>
      <c r="BA24" s="9"/>
      <c r="BC24"/>
      <c r="BE24"/>
      <c r="CV24" s="89">
        <f>AVERAGE(DB:DB)</f>
        <v>5.3430370682742714</v>
      </c>
      <c r="DA24"/>
      <c r="DC24"/>
      <c r="KK24" s="12">
        <f t="shared" si="7"/>
        <v>1.5151869815780491E-3</v>
      </c>
      <c r="KL24">
        <v>24</v>
      </c>
      <c r="KM24" s="12">
        <v>6.0975609756097561E-4</v>
      </c>
      <c r="KN24" s="12">
        <v>-125593.84520000001</v>
      </c>
      <c r="KO24" s="196">
        <v>5.0813008130081301E-5</v>
      </c>
      <c r="KP24" s="191">
        <f t="shared" si="9"/>
        <v>1.2195121951219508E-3</v>
      </c>
    </row>
    <row r="25" spans="1:302" x14ac:dyDescent="0.25">
      <c r="A25" s="2">
        <v>2</v>
      </c>
      <c r="B25" s="2">
        <v>12</v>
      </c>
      <c r="C25" s="7" t="s">
        <v>246</v>
      </c>
      <c r="D25" s="7">
        <v>10</v>
      </c>
      <c r="E25" s="7">
        <v>100</v>
      </c>
      <c r="F25" s="7">
        <v>1000</v>
      </c>
      <c r="G25" s="2"/>
      <c r="H25" s="2"/>
      <c r="I25" s="7"/>
      <c r="J25" s="7"/>
      <c r="K25" s="7"/>
      <c r="L25" s="7"/>
      <c r="P25" t="s">
        <v>9</v>
      </c>
      <c r="Q25">
        <v>1</v>
      </c>
      <c r="R25">
        <v>-1</v>
      </c>
      <c r="S25">
        <v>-1</v>
      </c>
      <c r="T25">
        <v>1</v>
      </c>
      <c r="U25">
        <v>1</v>
      </c>
      <c r="V25">
        <v>1</v>
      </c>
      <c r="W25">
        <v>-1</v>
      </c>
      <c r="X25">
        <v>-1</v>
      </c>
      <c r="Y25">
        <v>1</v>
      </c>
      <c r="Z25">
        <v>-1</v>
      </c>
      <c r="AA25">
        <v>-1</v>
      </c>
      <c r="AB25">
        <v>-1</v>
      </c>
      <c r="AC25">
        <f>AVERAGE($Q$25:$AB$25)</f>
        <v>-0.16666666666666666</v>
      </c>
      <c r="AZ25"/>
      <c r="BA25" s="9"/>
      <c r="BC25"/>
      <c r="BE25"/>
      <c r="CV25" s="5">
        <f>MAX(DF2:DF13)</f>
        <v>0.3111455846375793</v>
      </c>
      <c r="DA25"/>
      <c r="DC25"/>
      <c r="KK25" s="12">
        <f t="shared" si="7"/>
        <v>1.5151869815780491E-3</v>
      </c>
      <c r="KL25">
        <v>25</v>
      </c>
      <c r="KM25" s="12">
        <v>6.0975609756097561E-4</v>
      </c>
      <c r="KN25" s="12">
        <v>-123452.15125000001</v>
      </c>
      <c r="KO25" s="196">
        <v>5.0813008130081301E-5</v>
      </c>
      <c r="KP25" s="191">
        <f t="shared" si="9"/>
        <v>1.2703252032520321E-3</v>
      </c>
    </row>
    <row r="26" spans="1:302" x14ac:dyDescent="0.25">
      <c r="A26" s="2">
        <v>3</v>
      </c>
      <c r="B26" s="2">
        <v>1</v>
      </c>
      <c r="C26" s="7" t="s">
        <v>235</v>
      </c>
      <c r="D26" s="7">
        <v>40</v>
      </c>
      <c r="E26" s="7">
        <v>75</v>
      </c>
      <c r="F26" s="7">
        <v>1500</v>
      </c>
      <c r="G26" s="2"/>
      <c r="H26" s="2"/>
      <c r="I26" s="7"/>
      <c r="J26" s="7"/>
      <c r="K26" s="7"/>
      <c r="L26" s="7"/>
      <c r="P26" t="s">
        <v>10</v>
      </c>
      <c r="Q26">
        <v>-1</v>
      </c>
      <c r="R26">
        <v>-1</v>
      </c>
      <c r="S26">
        <v>-1</v>
      </c>
      <c r="T26">
        <v>1</v>
      </c>
      <c r="U26">
        <v>1</v>
      </c>
      <c r="V26">
        <v>1</v>
      </c>
      <c r="W26">
        <v>-1</v>
      </c>
      <c r="X26">
        <v>-1</v>
      </c>
      <c r="Y26">
        <v>1</v>
      </c>
      <c r="Z26">
        <v>-1</v>
      </c>
      <c r="AA26">
        <v>1</v>
      </c>
      <c r="AB26">
        <v>1</v>
      </c>
      <c r="AC26">
        <f>AVERAGE($Q$26:$AB$26)</f>
        <v>0</v>
      </c>
      <c r="AZ26"/>
      <c r="BA26" s="9"/>
      <c r="BC26"/>
      <c r="BE26"/>
      <c r="DA26"/>
      <c r="DC26"/>
      <c r="KK26" s="12">
        <f t="shared" si="7"/>
        <v>1.5151869815780491E-3</v>
      </c>
      <c r="KL26">
        <v>26</v>
      </c>
      <c r="KM26" s="12">
        <v>6.0975609756097561E-4</v>
      </c>
      <c r="KN26" s="12">
        <v>-121310.45730000001</v>
      </c>
      <c r="KO26" s="196">
        <v>5.0813008130081301E-5</v>
      </c>
      <c r="KP26" s="191">
        <f t="shared" si="9"/>
        <v>1.3211382113821133E-3</v>
      </c>
    </row>
    <row r="27" spans="1:302" x14ac:dyDescent="0.25">
      <c r="A27" s="2">
        <v>3</v>
      </c>
      <c r="B27" s="2">
        <v>2</v>
      </c>
      <c r="C27" s="7" t="s">
        <v>236</v>
      </c>
      <c r="D27" s="7">
        <v>10</v>
      </c>
      <c r="E27" s="7">
        <v>50</v>
      </c>
      <c r="F27" s="7">
        <v>120</v>
      </c>
      <c r="P27" t="s">
        <v>11</v>
      </c>
      <c r="Q27">
        <v>-1</v>
      </c>
      <c r="R27">
        <v>1</v>
      </c>
      <c r="S27">
        <v>-1</v>
      </c>
      <c r="T27">
        <v>-1</v>
      </c>
      <c r="U27">
        <v>1</v>
      </c>
      <c r="V27">
        <v>1</v>
      </c>
      <c r="W27">
        <v>-1</v>
      </c>
      <c r="X27">
        <v>-1</v>
      </c>
      <c r="Y27">
        <v>1</v>
      </c>
      <c r="Z27">
        <v>-1</v>
      </c>
      <c r="AA27">
        <v>-1</v>
      </c>
      <c r="AB27">
        <v>1</v>
      </c>
      <c r="AC27">
        <f>AVERAGE($Q$27:$AB$27)</f>
        <v>-0.16666666666666666</v>
      </c>
      <c r="AZ27"/>
      <c r="BA27" s="9"/>
      <c r="BC27"/>
      <c r="BE27"/>
      <c r="DA27"/>
      <c r="DC27"/>
      <c r="KK27" s="12">
        <f t="shared" si="7"/>
        <v>1.5151869815780491E-3</v>
      </c>
      <c r="KL27">
        <v>27</v>
      </c>
      <c r="KM27" s="12">
        <v>6.0975609756097561E-4</v>
      </c>
      <c r="KN27" s="12">
        <v>-119168.76335000001</v>
      </c>
      <c r="KO27" s="196">
        <v>5.0813008130081301E-5</v>
      </c>
      <c r="KP27" s="191">
        <f t="shared" si="9"/>
        <v>1.3719512195121946E-3</v>
      </c>
    </row>
    <row r="28" spans="1:302" x14ac:dyDescent="0.25">
      <c r="A28" s="2">
        <v>3</v>
      </c>
      <c r="B28" s="2">
        <v>3</v>
      </c>
      <c r="C28" s="7" t="s">
        <v>237</v>
      </c>
      <c r="D28" s="7">
        <v>20</v>
      </c>
      <c r="E28" s="7">
        <v>40</v>
      </c>
      <c r="F28" s="7">
        <v>80</v>
      </c>
      <c r="P28" t="s">
        <v>12</v>
      </c>
      <c r="Q28">
        <v>-1</v>
      </c>
      <c r="R28">
        <v>-1</v>
      </c>
      <c r="S28">
        <v>-1</v>
      </c>
      <c r="T28">
        <v>1</v>
      </c>
      <c r="U28">
        <v>1</v>
      </c>
      <c r="V28">
        <v>1</v>
      </c>
      <c r="W28">
        <v>1</v>
      </c>
      <c r="X28">
        <v>-1</v>
      </c>
      <c r="Y28">
        <v>1</v>
      </c>
      <c r="Z28">
        <v>-1</v>
      </c>
      <c r="AA28">
        <v>-1</v>
      </c>
      <c r="AB28">
        <v>-1</v>
      </c>
      <c r="AC28">
        <f>AVERAGE($Q$28:$AB$28)</f>
        <v>-0.16666666666666666</v>
      </c>
      <c r="AZ28"/>
      <c r="BA28" s="9"/>
      <c r="BC28"/>
      <c r="BE28"/>
      <c r="DA28"/>
      <c r="DC28"/>
      <c r="KK28" s="12">
        <f t="shared" si="7"/>
        <v>1.5151869815780491E-3</v>
      </c>
      <c r="KL28">
        <v>28</v>
      </c>
      <c r="KM28" s="12">
        <v>6.0975609756097561E-4</v>
      </c>
      <c r="KN28" s="12">
        <v>-117027.06940000001</v>
      </c>
      <c r="KO28" s="196">
        <v>5.0813008130081301E-5</v>
      </c>
      <c r="KP28" s="191">
        <f t="shared" si="9"/>
        <v>1.4227642276422759E-3</v>
      </c>
    </row>
    <row r="29" spans="1:302" x14ac:dyDescent="0.25">
      <c r="A29" s="2">
        <v>3</v>
      </c>
      <c r="B29" s="2">
        <v>4</v>
      </c>
      <c r="C29" s="7" t="s">
        <v>238</v>
      </c>
      <c r="D29" s="7">
        <v>20</v>
      </c>
      <c r="E29" s="7">
        <v>40</v>
      </c>
      <c r="F29" s="7">
        <v>100</v>
      </c>
      <c r="P29" t="s">
        <v>79</v>
      </c>
      <c r="Q29">
        <f>AVERAGE($Q$17:$Q$28)</f>
        <v>0</v>
      </c>
      <c r="R29">
        <f>AVERAGE($R$17:$R$28)</f>
        <v>-0.66666666666666663</v>
      </c>
      <c r="S29">
        <f>AVERAGE($S$17:$S$28)</f>
        <v>-0.5</v>
      </c>
      <c r="T29">
        <f>AVERAGE($T$17:$T$28)</f>
        <v>0.66666666666666663</v>
      </c>
      <c r="U29">
        <f>AVERAGE($U$17:$U$28)</f>
        <v>1</v>
      </c>
      <c r="V29">
        <f>AVERAGE($V$17:$V$28)</f>
        <v>0.83333333333333337</v>
      </c>
      <c r="W29">
        <f>AVERAGE($W$17:$W$28)</f>
        <v>-0.33333333333333331</v>
      </c>
      <c r="X29">
        <f>AVERAGE($X$17:$X$28)</f>
        <v>-0.5</v>
      </c>
      <c r="Y29">
        <f>AVERAGE($Y$17:$Y$28)</f>
        <v>0.66666666666666663</v>
      </c>
      <c r="Z29">
        <f>AVERAGE($Z$17:$Z$28)</f>
        <v>-0.83333333333333337</v>
      </c>
      <c r="AA29">
        <f>AVERAGE($AA$17:$AA$28)</f>
        <v>0.16666666666666666</v>
      </c>
      <c r="AB29">
        <f>AVERAGE($AB$17:$AB$28)</f>
        <v>-0.33333333333333331</v>
      </c>
      <c r="AZ29"/>
      <c r="BA29" s="9"/>
      <c r="BC29"/>
      <c r="BE29"/>
      <c r="DA29"/>
      <c r="DC29"/>
      <c r="KK29" s="12">
        <f t="shared" si="7"/>
        <v>1.5151869815780491E-3</v>
      </c>
      <c r="KL29">
        <v>29</v>
      </c>
      <c r="KM29" s="12">
        <v>6.0975609756097561E-4</v>
      </c>
      <c r="KN29" s="12">
        <v>-114885.37545000002</v>
      </c>
      <c r="KO29" s="196">
        <v>5.0813008130081301E-5</v>
      </c>
      <c r="KP29" s="191">
        <f t="shared" si="9"/>
        <v>1.4735772357723572E-3</v>
      </c>
    </row>
    <row r="30" spans="1:302" x14ac:dyDescent="0.25">
      <c r="A30" s="2">
        <v>3</v>
      </c>
      <c r="B30" s="2">
        <v>5</v>
      </c>
      <c r="C30" s="7" t="s">
        <v>239</v>
      </c>
      <c r="D30" s="7">
        <v>0.01</v>
      </c>
      <c r="E30" s="7">
        <v>20</v>
      </c>
      <c r="F30" s="7">
        <v>100</v>
      </c>
      <c r="AZ30"/>
      <c r="BC30"/>
      <c r="BE30"/>
      <c r="DA30"/>
      <c r="DC30"/>
      <c r="KK30" s="12">
        <f t="shared" si="7"/>
        <v>1.5151869815780491E-3</v>
      </c>
      <c r="KL30">
        <v>30</v>
      </c>
      <c r="KM30" s="12">
        <v>6.0975609756097561E-4</v>
      </c>
      <c r="KN30" s="12">
        <v>-112743.68150000001</v>
      </c>
      <c r="KO30" s="196">
        <v>5.0813008130081301E-5</v>
      </c>
      <c r="KP30" s="191">
        <f t="shared" si="9"/>
        <v>1.5243902439024384E-3</v>
      </c>
    </row>
    <row r="31" spans="1:302" x14ac:dyDescent="0.25">
      <c r="A31" s="2">
        <v>3</v>
      </c>
      <c r="B31" s="2">
        <v>6</v>
      </c>
      <c r="C31" s="7" t="s">
        <v>240</v>
      </c>
      <c r="D31" s="7">
        <v>30</v>
      </c>
      <c r="E31" s="7">
        <v>140</v>
      </c>
      <c r="F31" s="7">
        <v>200</v>
      </c>
      <c r="AZ31"/>
      <c r="BC31"/>
      <c r="BE31"/>
      <c r="DA31"/>
      <c r="DC31"/>
      <c r="KK31" s="12">
        <f t="shared" si="7"/>
        <v>1.5151869815780491E-3</v>
      </c>
      <c r="KL31">
        <v>31</v>
      </c>
      <c r="KM31" s="12">
        <v>6.0975609756097561E-4</v>
      </c>
      <c r="KN31" s="12">
        <v>-110601.98755000002</v>
      </c>
      <c r="KO31" s="196">
        <v>5.0813008130081301E-5</v>
      </c>
      <c r="KP31" s="191">
        <f t="shared" si="9"/>
        <v>1.5752032520325197E-3</v>
      </c>
    </row>
    <row r="32" spans="1:302" x14ac:dyDescent="0.25">
      <c r="A32" s="2">
        <v>3</v>
      </c>
      <c r="B32" s="2">
        <v>7</v>
      </c>
      <c r="C32" s="7" t="s">
        <v>241</v>
      </c>
      <c r="D32" s="204">
        <v>5</v>
      </c>
      <c r="E32" s="7">
        <v>18</v>
      </c>
      <c r="F32" s="204">
        <v>100</v>
      </c>
      <c r="N32" t="s">
        <v>383</v>
      </c>
      <c r="P32" t="s">
        <v>99</v>
      </c>
      <c r="Q32" t="s">
        <v>81</v>
      </c>
      <c r="R32" t="s">
        <v>82</v>
      </c>
      <c r="S32" t="s">
        <v>83</v>
      </c>
      <c r="T32" t="s">
        <v>84</v>
      </c>
      <c r="U32" t="s">
        <v>85</v>
      </c>
      <c r="V32" t="s">
        <v>86</v>
      </c>
      <c r="W32" t="s">
        <v>87</v>
      </c>
      <c r="X32" t="s">
        <v>88</v>
      </c>
      <c r="Y32" t="s">
        <v>89</v>
      </c>
      <c r="Z32" t="s">
        <v>90</v>
      </c>
      <c r="AA32" t="s">
        <v>91</v>
      </c>
      <c r="AB32" t="s">
        <v>92</v>
      </c>
      <c r="AC32" t="s">
        <v>80</v>
      </c>
      <c r="AD32" t="s">
        <v>234</v>
      </c>
      <c r="AF32" t="s">
        <v>42</v>
      </c>
      <c r="AZ32"/>
      <c r="BC32"/>
      <c r="BE32"/>
      <c r="DA32"/>
      <c r="DC32"/>
      <c r="KK32" s="12">
        <f t="shared" si="7"/>
        <v>1.5151869815780491E-3</v>
      </c>
      <c r="KL32">
        <v>32</v>
      </c>
      <c r="KM32" s="12">
        <v>6.0975609756097561E-4</v>
      </c>
      <c r="KN32" s="12">
        <v>-108460.2936</v>
      </c>
      <c r="KO32" s="196">
        <v>5.0813008130081301E-5</v>
      </c>
      <c r="KP32" s="191">
        <f t="shared" si="9"/>
        <v>1.626016260162601E-3</v>
      </c>
    </row>
    <row r="33" spans="1:302" x14ac:dyDescent="0.25">
      <c r="A33" s="2">
        <v>3</v>
      </c>
      <c r="B33" s="2">
        <v>8</v>
      </c>
      <c r="C33" s="7" t="s">
        <v>242</v>
      </c>
      <c r="D33" s="7">
        <v>12</v>
      </c>
      <c r="E33" s="7">
        <v>24</v>
      </c>
      <c r="F33" s="7">
        <v>72</v>
      </c>
      <c r="P33" t="s">
        <v>1</v>
      </c>
      <c r="Q33">
        <v>1</v>
      </c>
      <c r="R33">
        <v>1</v>
      </c>
      <c r="S33">
        <v>1</v>
      </c>
      <c r="T33">
        <v>-1</v>
      </c>
      <c r="U33">
        <v>-1</v>
      </c>
      <c r="V33">
        <v>-1</v>
      </c>
      <c r="W33">
        <v>1</v>
      </c>
      <c r="X33">
        <v>1</v>
      </c>
      <c r="Y33">
        <v>-1</v>
      </c>
      <c r="Z33">
        <v>-1</v>
      </c>
      <c r="AA33">
        <v>-1</v>
      </c>
      <c r="AB33">
        <v>-1</v>
      </c>
      <c r="AC33">
        <f>AVERAGE($Q$33:$AB$33)</f>
        <v>-0.16666666666666666</v>
      </c>
      <c r="AD33" t="s">
        <v>52</v>
      </c>
      <c r="AE33">
        <f>VARP($Q$45:$AB$45)</f>
        <v>0.21508487654320987</v>
      </c>
      <c r="AF33">
        <f>AE33/AE35</f>
        <v>0.22999539850530751</v>
      </c>
      <c r="AZ33"/>
      <c r="BC33"/>
      <c r="BE33"/>
      <c r="DA33"/>
      <c r="DC33"/>
      <c r="KK33" s="12">
        <f t="shared" si="7"/>
        <v>1.5151869815780491E-3</v>
      </c>
      <c r="KL33">
        <v>33</v>
      </c>
      <c r="KM33" s="12">
        <v>6.0975609756097561E-4</v>
      </c>
      <c r="KN33" s="12">
        <v>-106318.59965</v>
      </c>
      <c r="KO33" s="196">
        <v>5.0813008130081301E-5</v>
      </c>
      <c r="KP33" s="191">
        <f t="shared" si="9"/>
        <v>1.6768292682926822E-3</v>
      </c>
    </row>
    <row r="34" spans="1:302" x14ac:dyDescent="0.25">
      <c r="A34" s="2">
        <v>3</v>
      </c>
      <c r="B34" s="2">
        <v>9</v>
      </c>
      <c r="C34" s="7" t="s">
        <v>243</v>
      </c>
      <c r="D34" s="7">
        <v>5</v>
      </c>
      <c r="E34" s="7">
        <v>1000</v>
      </c>
      <c r="F34" s="7">
        <v>10000</v>
      </c>
      <c r="P34" t="s">
        <v>2</v>
      </c>
      <c r="Q34">
        <v>1</v>
      </c>
      <c r="R34">
        <v>1</v>
      </c>
      <c r="S34">
        <v>1</v>
      </c>
      <c r="T34">
        <v>-1</v>
      </c>
      <c r="U34">
        <v>1</v>
      </c>
      <c r="V34">
        <v>1</v>
      </c>
      <c r="W34">
        <v>-1</v>
      </c>
      <c r="X34">
        <v>1</v>
      </c>
      <c r="Y34">
        <v>1</v>
      </c>
      <c r="Z34">
        <v>1</v>
      </c>
      <c r="AA34">
        <v>1</v>
      </c>
      <c r="AB34">
        <v>1</v>
      </c>
      <c r="AC34">
        <f>AVERAGE($Q$34:$AB$34)</f>
        <v>0.66666666666666663</v>
      </c>
      <c r="AD34" t="s">
        <v>54</v>
      </c>
      <c r="AE34">
        <f>VARP($AB$33:$AC$45)</f>
        <v>0.34222222222222226</v>
      </c>
      <c r="AF34">
        <f>AE34/AE35</f>
        <v>0.36594640052044486</v>
      </c>
      <c r="AZ34"/>
      <c r="BC34"/>
      <c r="BE34"/>
      <c r="DA34"/>
      <c r="DC34"/>
      <c r="KK34" s="12">
        <f t="shared" si="7"/>
        <v>1.5151869815780491E-3</v>
      </c>
      <c r="KL34">
        <v>34</v>
      </c>
      <c r="KM34" s="12">
        <v>6.0975609756097561E-4</v>
      </c>
      <c r="KN34" s="12">
        <v>-104176.9057</v>
      </c>
      <c r="KO34" s="196">
        <v>5.0813008130081301E-5</v>
      </c>
      <c r="KP34" s="191">
        <f t="shared" si="9"/>
        <v>1.7276422764227635E-3</v>
      </c>
    </row>
    <row r="35" spans="1:302" x14ac:dyDescent="0.25">
      <c r="A35" s="2">
        <v>3</v>
      </c>
      <c r="B35" s="2">
        <v>10</v>
      </c>
      <c r="C35" s="7" t="s">
        <v>244</v>
      </c>
      <c r="D35" s="7">
        <v>2000</v>
      </c>
      <c r="E35" s="7">
        <v>10000</v>
      </c>
      <c r="F35" s="7">
        <v>30000</v>
      </c>
      <c r="P35" t="s">
        <v>3</v>
      </c>
      <c r="Q35">
        <v>1</v>
      </c>
      <c r="R35">
        <v>-1</v>
      </c>
      <c r="S35">
        <v>1</v>
      </c>
      <c r="T35">
        <v>-1</v>
      </c>
      <c r="U35">
        <v>1</v>
      </c>
      <c r="V35">
        <v>1</v>
      </c>
      <c r="W35">
        <v>-1</v>
      </c>
      <c r="X35">
        <v>1</v>
      </c>
      <c r="Y35">
        <v>1</v>
      </c>
      <c r="Z35">
        <v>-1</v>
      </c>
      <c r="AA35">
        <v>-1</v>
      </c>
      <c r="AB35">
        <v>1</v>
      </c>
      <c r="AC35">
        <f>AVERAGE($Q$35:$AB$35)</f>
        <v>0.16666666666666666</v>
      </c>
      <c r="AD35" t="s">
        <v>57</v>
      </c>
      <c r="AE35">
        <f>VARP($Q$33:$AB$45)</f>
        <v>0.93517034662868026</v>
      </c>
      <c r="AZ35"/>
      <c r="BC35"/>
      <c r="BE35"/>
      <c r="DA35"/>
      <c r="DC35"/>
      <c r="KK35" s="12">
        <f t="shared" si="7"/>
        <v>1.5151869815780491E-3</v>
      </c>
      <c r="KL35">
        <v>35</v>
      </c>
      <c r="KM35" s="12">
        <v>6.0975609756097561E-4</v>
      </c>
      <c r="KN35" s="12">
        <v>-102035.21175</v>
      </c>
      <c r="KO35" s="196">
        <v>5.0813008130081301E-5</v>
      </c>
      <c r="KP35" s="191">
        <f t="shared" si="9"/>
        <v>1.7784552845528448E-3</v>
      </c>
    </row>
    <row r="36" spans="1:302" x14ac:dyDescent="0.25">
      <c r="A36" s="2">
        <v>3</v>
      </c>
      <c r="B36" s="2">
        <v>11</v>
      </c>
      <c r="C36" s="7" t="s">
        <v>245</v>
      </c>
      <c r="D36" s="7">
        <v>0.01</v>
      </c>
      <c r="E36" s="7">
        <v>5</v>
      </c>
      <c r="F36" s="7">
        <v>20</v>
      </c>
      <c r="P36" t="s">
        <v>4</v>
      </c>
      <c r="Q36">
        <v>1</v>
      </c>
      <c r="R36">
        <v>1</v>
      </c>
      <c r="S36">
        <v>1</v>
      </c>
      <c r="T36">
        <v>1</v>
      </c>
      <c r="U36">
        <v>1</v>
      </c>
      <c r="V36">
        <v>-1</v>
      </c>
      <c r="W36">
        <v>-1</v>
      </c>
      <c r="X36">
        <v>1</v>
      </c>
      <c r="Y36">
        <v>1</v>
      </c>
      <c r="Z36">
        <v>1</v>
      </c>
      <c r="AA36">
        <v>-1</v>
      </c>
      <c r="AB36">
        <v>1</v>
      </c>
      <c r="AC36">
        <f>AVERAGE($Q$36:$AB$36)</f>
        <v>0.5</v>
      </c>
      <c r="AD36" t="s">
        <v>77</v>
      </c>
      <c r="AE36">
        <f>AVERAGE($Q$33:$AB$45)</f>
        <v>6.9444444444444434E-2</v>
      </c>
      <c r="AZ36"/>
      <c r="BC36"/>
      <c r="BE36"/>
      <c r="DA36"/>
      <c r="DC36"/>
      <c r="KK36" s="12">
        <f t="shared" si="7"/>
        <v>1.5151869815780491E-3</v>
      </c>
      <c r="KL36">
        <v>36</v>
      </c>
      <c r="KM36" s="12">
        <v>6.0975609756097561E-4</v>
      </c>
      <c r="KN36" s="12">
        <v>-99893.517800000001</v>
      </c>
      <c r="KO36" s="196">
        <v>5.0813008130081301E-5</v>
      </c>
      <c r="KP36" s="191">
        <f t="shared" si="9"/>
        <v>1.8292682926829261E-3</v>
      </c>
    </row>
    <row r="37" spans="1:302" x14ac:dyDescent="0.25">
      <c r="A37" s="2">
        <v>3</v>
      </c>
      <c r="B37" s="2">
        <v>12</v>
      </c>
      <c r="C37" s="7" t="s">
        <v>246</v>
      </c>
      <c r="D37" s="7">
        <v>50</v>
      </c>
      <c r="E37" s="7">
        <v>100</v>
      </c>
      <c r="F37" s="7">
        <v>1000</v>
      </c>
      <c r="P37" t="s">
        <v>5</v>
      </c>
      <c r="Q37">
        <v>-1</v>
      </c>
      <c r="R37">
        <v>-1</v>
      </c>
      <c r="S37">
        <v>-1</v>
      </c>
      <c r="T37">
        <v>-1</v>
      </c>
      <c r="U37">
        <v>-1</v>
      </c>
      <c r="V37">
        <v>-1</v>
      </c>
      <c r="W37">
        <v>-1</v>
      </c>
      <c r="X37">
        <v>1</v>
      </c>
      <c r="Y37">
        <v>-1</v>
      </c>
      <c r="Z37">
        <v>1</v>
      </c>
      <c r="AA37">
        <v>1</v>
      </c>
      <c r="AB37">
        <v>1</v>
      </c>
      <c r="AC37">
        <f>AVERAGE($Q$37:$AB$37)</f>
        <v>-0.33333333333333331</v>
      </c>
      <c r="AD37" t="s">
        <v>217</v>
      </c>
      <c r="AE37">
        <f>AE36*144</f>
        <v>9.9999999999999982</v>
      </c>
      <c r="AZ37"/>
      <c r="BA37" s="9"/>
      <c r="BC37"/>
      <c r="BE37"/>
      <c r="DA37"/>
      <c r="DC37"/>
      <c r="KK37" s="12">
        <f t="shared" si="7"/>
        <v>1.5151869815780491E-3</v>
      </c>
      <c r="KL37">
        <v>37</v>
      </c>
      <c r="KM37" s="12">
        <v>6.0975609756097561E-4</v>
      </c>
      <c r="KN37" s="12">
        <v>-97751.823850000015</v>
      </c>
      <c r="KO37" s="196">
        <v>5.0813008130081301E-5</v>
      </c>
      <c r="KP37" s="191">
        <f t="shared" si="9"/>
        <v>1.8800813008130073E-3</v>
      </c>
    </row>
    <row r="38" spans="1:302" x14ac:dyDescent="0.25">
      <c r="A38" s="2">
        <v>4</v>
      </c>
      <c r="B38" s="2">
        <v>1</v>
      </c>
      <c r="C38" s="7" t="s">
        <v>235</v>
      </c>
      <c r="D38" s="7">
        <v>5</v>
      </c>
      <c r="E38" s="7">
        <v>120</v>
      </c>
      <c r="F38" s="7">
        <v>163</v>
      </c>
      <c r="P38" t="s">
        <v>6</v>
      </c>
      <c r="Q38">
        <v>-1</v>
      </c>
      <c r="R38">
        <v>-1</v>
      </c>
      <c r="S38">
        <v>-1</v>
      </c>
      <c r="T38">
        <v>-1</v>
      </c>
      <c r="U38">
        <v>-1</v>
      </c>
      <c r="V38">
        <v>-1</v>
      </c>
      <c r="W38">
        <v>1</v>
      </c>
      <c r="X38">
        <v>1</v>
      </c>
      <c r="Y38">
        <v>-1</v>
      </c>
      <c r="Z38">
        <v>-1</v>
      </c>
      <c r="AA38">
        <v>-1</v>
      </c>
      <c r="AB38">
        <v>1</v>
      </c>
      <c r="AC38">
        <f>AVERAGE($Q$38:$AB$38)</f>
        <v>-0.5</v>
      </c>
      <c r="AD38" t="s">
        <v>220</v>
      </c>
      <c r="AE38">
        <f>(AE36+1)/2</f>
        <v>0.53472222222222221</v>
      </c>
      <c r="AZ38"/>
      <c r="BC38"/>
      <c r="BE38"/>
      <c r="DA38"/>
      <c r="DC38"/>
      <c r="KK38" s="12">
        <f t="shared" si="7"/>
        <v>1.5151869815780491E-3</v>
      </c>
      <c r="KL38">
        <v>38</v>
      </c>
      <c r="KM38" s="12">
        <v>6.0975609756097561E-4</v>
      </c>
      <c r="KN38" s="12">
        <v>-95610.129900000014</v>
      </c>
      <c r="KO38" s="196">
        <v>5.0813008130081301E-5</v>
      </c>
      <c r="KP38" s="191">
        <f t="shared" si="9"/>
        <v>1.9308943089430886E-3</v>
      </c>
    </row>
    <row r="39" spans="1:302" x14ac:dyDescent="0.25">
      <c r="A39" s="2">
        <v>4</v>
      </c>
      <c r="B39" s="2">
        <v>2</v>
      </c>
      <c r="C39" s="7" t="s">
        <v>236</v>
      </c>
      <c r="D39" s="7">
        <v>3</v>
      </c>
      <c r="E39" s="7">
        <v>15</v>
      </c>
      <c r="F39" s="7">
        <v>55</v>
      </c>
      <c r="P39" t="s">
        <v>7</v>
      </c>
      <c r="Q39">
        <v>1</v>
      </c>
      <c r="R39">
        <v>1</v>
      </c>
      <c r="S39">
        <v>-1</v>
      </c>
      <c r="T39">
        <v>-1</v>
      </c>
      <c r="U39">
        <v>-1</v>
      </c>
      <c r="V39">
        <v>-1</v>
      </c>
      <c r="W39">
        <v>-1</v>
      </c>
      <c r="X39">
        <v>1</v>
      </c>
      <c r="Y39">
        <v>-1</v>
      </c>
      <c r="Z39">
        <v>1</v>
      </c>
      <c r="AA39">
        <v>1</v>
      </c>
      <c r="AB39">
        <v>1</v>
      </c>
      <c r="AC39">
        <f>AVERAGE($Q$39:$AB$39)</f>
        <v>0</v>
      </c>
      <c r="AD39" t="s">
        <v>373</v>
      </c>
      <c r="AE39">
        <f>(AE38-(1-AE38))^2</f>
        <v>4.8225308641975271E-3</v>
      </c>
      <c r="AZ39"/>
      <c r="BC39"/>
      <c r="BE39"/>
      <c r="DA39"/>
      <c r="DC39"/>
      <c r="KK39" s="12">
        <f t="shared" si="7"/>
        <v>1.5151869815780491E-3</v>
      </c>
      <c r="KL39">
        <v>39</v>
      </c>
      <c r="KM39" s="12">
        <v>6.0975609756097561E-4</v>
      </c>
      <c r="KN39" s="12">
        <v>-93468.435949999999</v>
      </c>
      <c r="KO39" s="196">
        <v>5.0813008130081301E-5</v>
      </c>
      <c r="KP39" s="191">
        <f t="shared" si="9"/>
        <v>1.9817073170731699E-3</v>
      </c>
    </row>
    <row r="40" spans="1:302" x14ac:dyDescent="0.25">
      <c r="A40" s="2">
        <v>4</v>
      </c>
      <c r="B40" s="2">
        <v>3</v>
      </c>
      <c r="C40" s="7" t="s">
        <v>237</v>
      </c>
      <c r="D40" s="7">
        <v>25</v>
      </c>
      <c r="E40" s="7">
        <v>90</v>
      </c>
      <c r="F40" s="7">
        <v>99</v>
      </c>
      <c r="P40" t="s">
        <v>8</v>
      </c>
      <c r="Q40">
        <v>-1</v>
      </c>
      <c r="R40">
        <v>1</v>
      </c>
      <c r="S40">
        <v>1</v>
      </c>
      <c r="T40">
        <v>-1</v>
      </c>
      <c r="U40">
        <v>1</v>
      </c>
      <c r="V40">
        <v>-1</v>
      </c>
      <c r="W40">
        <v>1</v>
      </c>
      <c r="X40">
        <v>1</v>
      </c>
      <c r="Y40">
        <v>-1</v>
      </c>
      <c r="Z40">
        <v>1</v>
      </c>
      <c r="AA40">
        <v>1</v>
      </c>
      <c r="AB40">
        <v>1</v>
      </c>
      <c r="AC40">
        <f>AVERAGE($Q$40:$AB$40)</f>
        <v>0.33333333333333331</v>
      </c>
      <c r="AZ40"/>
      <c r="BC40"/>
      <c r="BE40"/>
      <c r="DA40"/>
      <c r="DC40"/>
      <c r="KK40" s="12">
        <f t="shared" si="7"/>
        <v>1.5151869815780491E-3</v>
      </c>
      <c r="KL40">
        <v>40</v>
      </c>
      <c r="KM40" s="12">
        <v>6.0975609756097561E-4</v>
      </c>
      <c r="KN40" s="12">
        <v>-91326.741999999998</v>
      </c>
      <c r="KO40" s="196">
        <v>5.0813008130081301E-5</v>
      </c>
      <c r="KP40" s="191">
        <f t="shared" si="9"/>
        <v>2.0325203252032514E-3</v>
      </c>
    </row>
    <row r="41" spans="1:302" x14ac:dyDescent="0.25">
      <c r="A41" s="2">
        <v>4</v>
      </c>
      <c r="B41" s="2">
        <v>4</v>
      </c>
      <c r="C41" s="7" t="s">
        <v>238</v>
      </c>
      <c r="D41" s="7">
        <v>200</v>
      </c>
      <c r="E41" s="7">
        <v>1200</v>
      </c>
      <c r="F41" s="7">
        <v>2000</v>
      </c>
      <c r="P41" t="s">
        <v>9</v>
      </c>
      <c r="Q41">
        <v>1</v>
      </c>
      <c r="R41">
        <v>-1</v>
      </c>
      <c r="S41">
        <v>1</v>
      </c>
      <c r="T41">
        <v>-1</v>
      </c>
      <c r="U41">
        <v>-1</v>
      </c>
      <c r="V41">
        <v>-1</v>
      </c>
      <c r="W41">
        <v>1</v>
      </c>
      <c r="X41">
        <v>1</v>
      </c>
      <c r="Y41">
        <v>-1</v>
      </c>
      <c r="Z41">
        <v>1</v>
      </c>
      <c r="AA41">
        <v>1</v>
      </c>
      <c r="AB41">
        <v>1</v>
      </c>
      <c r="AC41">
        <f>AVERAGE($Q$41:$AB$41)</f>
        <v>0.16666666666666666</v>
      </c>
      <c r="AZ41"/>
      <c r="BC41"/>
      <c r="BE41"/>
      <c r="DA41"/>
      <c r="DC41"/>
      <c r="KK41" s="12">
        <f t="shared" si="7"/>
        <v>1.5151869815780491E-3</v>
      </c>
      <c r="KL41">
        <v>41</v>
      </c>
      <c r="KM41" s="12">
        <v>6.0975609756097561E-4</v>
      </c>
      <c r="KN41" s="12">
        <v>-89185.048049999998</v>
      </c>
      <c r="KO41" s="196">
        <v>5.0813008130081301E-5</v>
      </c>
      <c r="KP41" s="191">
        <f t="shared" si="9"/>
        <v>2.0833333333333329E-3</v>
      </c>
    </row>
    <row r="42" spans="1:302" x14ac:dyDescent="0.25">
      <c r="A42" s="2">
        <v>4</v>
      </c>
      <c r="B42" s="2">
        <v>5</v>
      </c>
      <c r="C42" s="7" t="s">
        <v>239</v>
      </c>
      <c r="D42" s="7">
        <v>1E-3</v>
      </c>
      <c r="E42" s="7">
        <v>30</v>
      </c>
      <c r="F42" s="7">
        <v>95</v>
      </c>
      <c r="P42" t="s">
        <v>10</v>
      </c>
      <c r="Q42">
        <v>1</v>
      </c>
      <c r="R42">
        <v>-1</v>
      </c>
      <c r="S42">
        <v>1</v>
      </c>
      <c r="T42">
        <v>-1</v>
      </c>
      <c r="U42">
        <v>-1</v>
      </c>
      <c r="V42">
        <v>-1</v>
      </c>
      <c r="W42">
        <v>-1</v>
      </c>
      <c r="X42">
        <v>-1</v>
      </c>
      <c r="Y42">
        <v>1</v>
      </c>
      <c r="Z42">
        <v>-1</v>
      </c>
      <c r="AA42">
        <v>1</v>
      </c>
      <c r="AB42">
        <v>1</v>
      </c>
      <c r="AC42">
        <f>AVERAGE($Q$42:$AB$42)</f>
        <v>-0.16666666666666666</v>
      </c>
      <c r="AZ42"/>
      <c r="BC42"/>
      <c r="BE42"/>
      <c r="DA42"/>
      <c r="DC42"/>
      <c r="KK42" s="12">
        <f t="shared" si="7"/>
        <v>1.5151869815780491E-3</v>
      </c>
      <c r="KL42">
        <v>42</v>
      </c>
      <c r="KM42" s="12">
        <v>6.0975609756097561E-4</v>
      </c>
      <c r="KN42" s="12">
        <v>-87043.354100000011</v>
      </c>
      <c r="KO42" s="196">
        <v>5.0813008130081301E-5</v>
      </c>
      <c r="KP42" s="191">
        <f t="shared" si="9"/>
        <v>2.1341463414634144E-3</v>
      </c>
    </row>
    <row r="43" spans="1:302" x14ac:dyDescent="0.25">
      <c r="A43" s="2">
        <v>4</v>
      </c>
      <c r="B43" s="2">
        <v>6</v>
      </c>
      <c r="C43" s="7" t="s">
        <v>240</v>
      </c>
      <c r="D43" s="7">
        <v>1</v>
      </c>
      <c r="E43" s="7">
        <v>3</v>
      </c>
      <c r="F43" s="7">
        <v>10</v>
      </c>
      <c r="P43" t="s">
        <v>11</v>
      </c>
      <c r="Q43">
        <v>1</v>
      </c>
      <c r="R43">
        <v>1</v>
      </c>
      <c r="S43">
        <v>1</v>
      </c>
      <c r="T43">
        <v>1</v>
      </c>
      <c r="U43">
        <v>-1</v>
      </c>
      <c r="V43">
        <v>-1</v>
      </c>
      <c r="W43">
        <v>1</v>
      </c>
      <c r="X43">
        <v>1</v>
      </c>
      <c r="Y43">
        <v>-1</v>
      </c>
      <c r="Z43">
        <v>-1</v>
      </c>
      <c r="AA43">
        <v>-1</v>
      </c>
      <c r="AB43">
        <v>1</v>
      </c>
      <c r="AC43">
        <f>AVERAGE($Q$43:$AB$43)</f>
        <v>0.16666666666666666</v>
      </c>
      <c r="AZ43"/>
      <c r="BC43"/>
      <c r="BE43"/>
      <c r="DA43"/>
      <c r="DC43"/>
      <c r="KK43" s="12">
        <f t="shared" si="7"/>
        <v>1.5151869815780491E-3</v>
      </c>
      <c r="KL43">
        <v>43</v>
      </c>
      <c r="KM43" s="12">
        <v>6.0975609756097561E-4</v>
      </c>
      <c r="KN43" s="12">
        <v>-84901.660150000011</v>
      </c>
      <c r="KO43" s="196">
        <v>5.0813008130081301E-5</v>
      </c>
      <c r="KP43" s="191">
        <f t="shared" si="9"/>
        <v>2.1849593495934959E-3</v>
      </c>
    </row>
    <row r="44" spans="1:302" x14ac:dyDescent="0.25">
      <c r="A44" s="2">
        <v>4</v>
      </c>
      <c r="B44" s="2">
        <v>7</v>
      </c>
      <c r="C44" s="7" t="s">
        <v>241</v>
      </c>
      <c r="D44" s="204">
        <v>1000</v>
      </c>
      <c r="E44" s="7">
        <v>4000</v>
      </c>
      <c r="F44" s="204">
        <v>20000</v>
      </c>
      <c r="P44" t="s">
        <v>12</v>
      </c>
      <c r="Q44">
        <v>1</v>
      </c>
      <c r="R44">
        <v>-1</v>
      </c>
      <c r="S44">
        <v>1</v>
      </c>
      <c r="T44">
        <v>1</v>
      </c>
      <c r="U44">
        <v>-1</v>
      </c>
      <c r="V44">
        <v>-1</v>
      </c>
      <c r="W44">
        <v>-1</v>
      </c>
      <c r="X44">
        <v>-1</v>
      </c>
      <c r="Y44">
        <v>-1</v>
      </c>
      <c r="Z44">
        <v>1</v>
      </c>
      <c r="AA44">
        <v>1</v>
      </c>
      <c r="AB44">
        <v>1</v>
      </c>
      <c r="AC44">
        <f>AVERAGE($Q$44:$AB$44)</f>
        <v>0</v>
      </c>
      <c r="AZ44"/>
      <c r="BC44"/>
      <c r="BE44"/>
      <c r="DA44"/>
      <c r="DC44"/>
      <c r="KK44" s="12">
        <f t="shared" si="7"/>
        <v>1.5151869815780491E-3</v>
      </c>
      <c r="KL44">
        <v>44</v>
      </c>
      <c r="KM44" s="12">
        <v>6.0975609756097561E-4</v>
      </c>
      <c r="KN44" s="12">
        <v>-82759.966199999995</v>
      </c>
      <c r="KO44" s="196">
        <v>5.0813008130081301E-5</v>
      </c>
      <c r="KP44" s="191">
        <f t="shared" si="9"/>
        <v>2.2357723577235773E-3</v>
      </c>
    </row>
    <row r="45" spans="1:302" x14ac:dyDescent="0.25">
      <c r="A45" s="2">
        <v>4</v>
      </c>
      <c r="B45" s="2">
        <v>8</v>
      </c>
      <c r="C45" s="7" t="s">
        <v>242</v>
      </c>
      <c r="D45" s="7">
        <v>20</v>
      </c>
      <c r="E45" s="7">
        <v>48</v>
      </c>
      <c r="F45" s="7">
        <v>100</v>
      </c>
      <c r="N45" t="s">
        <v>551</v>
      </c>
      <c r="P45" t="s">
        <v>79</v>
      </c>
      <c r="Q45">
        <f>AVERAGE($Q$33:$Q$44)</f>
        <v>0.5</v>
      </c>
      <c r="R45">
        <f>AVERAGE($R$33:$R$44)</f>
        <v>0</v>
      </c>
      <c r="S45">
        <f>AVERAGE($S$33:$S$44)</f>
        <v>0.5</v>
      </c>
      <c r="T45">
        <f>AVERAGE($T$33:$T$44)</f>
        <v>-0.5</v>
      </c>
      <c r="U45">
        <f>AVERAGE($U$33:$U$44)</f>
        <v>-0.33333333333333331</v>
      </c>
      <c r="V45">
        <f>AVERAGE($V$33:$V$44)</f>
        <v>-0.66666666666666663</v>
      </c>
      <c r="W45">
        <f>AVERAGE($W$33:$W$44)</f>
        <v>-0.16666666666666666</v>
      </c>
      <c r="X45">
        <f>AVERAGE($X$33:$X$44)</f>
        <v>0.66666666666666663</v>
      </c>
      <c r="Y45">
        <f>AVERAGE($Y$33:$Y$44)</f>
        <v>-0.33333333333333331</v>
      </c>
      <c r="Z45">
        <f>AVERAGE($Z$33:$Z$44)</f>
        <v>0.16666666666666666</v>
      </c>
      <c r="AA45">
        <f>AVERAGE($AA$33:$AA$44)</f>
        <v>0.16666666666666666</v>
      </c>
      <c r="AB45">
        <f>AVERAGE($AB$33:$AB$44)</f>
        <v>0.83333333333333337</v>
      </c>
      <c r="AZ45"/>
      <c r="BC45"/>
      <c r="BE45"/>
      <c r="DA45"/>
      <c r="DC45"/>
      <c r="KK45" s="12">
        <f t="shared" si="7"/>
        <v>1.5151869815780491E-3</v>
      </c>
      <c r="KL45">
        <v>45</v>
      </c>
      <c r="KM45" s="12">
        <v>6.0975609756097561E-4</v>
      </c>
      <c r="KN45" s="12">
        <v>-80618.272249999995</v>
      </c>
      <c r="KO45" s="196">
        <v>5.0813008130081301E-5</v>
      </c>
      <c r="KP45" s="191">
        <f t="shared" si="9"/>
        <v>2.2865853658536588E-3</v>
      </c>
    </row>
    <row r="46" spans="1:302" x14ac:dyDescent="0.25">
      <c r="A46" s="2">
        <v>4</v>
      </c>
      <c r="B46" s="2">
        <v>9</v>
      </c>
      <c r="C46" s="7" t="s">
        <v>243</v>
      </c>
      <c r="D46" s="7">
        <v>1</v>
      </c>
      <c r="E46" s="7">
        <v>100</v>
      </c>
      <c r="F46" s="7">
        <v>1000</v>
      </c>
      <c r="AZ46"/>
      <c r="BC46"/>
      <c r="BE46"/>
      <c r="DA46"/>
      <c r="DC46"/>
      <c r="KK46" s="12">
        <f t="shared" si="7"/>
        <v>1.5151869815780491E-3</v>
      </c>
      <c r="KL46">
        <v>46</v>
      </c>
      <c r="KM46" s="12">
        <v>6.0975609756097561E-4</v>
      </c>
      <c r="KN46" s="12">
        <v>-78476.578299999994</v>
      </c>
      <c r="KO46" s="196">
        <v>5.0813008130081301E-5</v>
      </c>
      <c r="KP46" s="191">
        <f t="shared" si="9"/>
        <v>2.3373983739837403E-3</v>
      </c>
    </row>
    <row r="47" spans="1:302" x14ac:dyDescent="0.25">
      <c r="A47" s="2">
        <v>4</v>
      </c>
      <c r="B47" s="2">
        <v>10</v>
      </c>
      <c r="C47" s="7" t="s">
        <v>244</v>
      </c>
      <c r="D47" s="7">
        <v>100</v>
      </c>
      <c r="E47" s="7">
        <v>500</v>
      </c>
      <c r="F47" s="7">
        <v>2000</v>
      </c>
      <c r="AZ47"/>
      <c r="BC47"/>
      <c r="BE47"/>
      <c r="DA47"/>
      <c r="DC47"/>
      <c r="KK47" s="12">
        <f t="shared" si="7"/>
        <v>1.5151869815780491E-3</v>
      </c>
      <c r="KL47">
        <v>47</v>
      </c>
      <c r="KM47" s="12">
        <v>6.0975609756097561E-4</v>
      </c>
      <c r="KN47" s="12">
        <v>-76334.884350000008</v>
      </c>
      <c r="KO47" s="196">
        <v>5.0813008130081301E-5</v>
      </c>
      <c r="KP47" s="191">
        <f t="shared" si="9"/>
        <v>2.3882113821138218E-3</v>
      </c>
    </row>
    <row r="48" spans="1:302" x14ac:dyDescent="0.25">
      <c r="A48" s="2">
        <v>4</v>
      </c>
      <c r="B48" s="2">
        <v>11</v>
      </c>
      <c r="C48" s="7" t="s">
        <v>245</v>
      </c>
      <c r="D48" s="7">
        <v>5</v>
      </c>
      <c r="E48" s="7">
        <v>25</v>
      </c>
      <c r="F48" s="7">
        <v>30</v>
      </c>
      <c r="N48" t="s">
        <v>382</v>
      </c>
      <c r="P48" t="s">
        <v>218</v>
      </c>
      <c r="Q48" t="s">
        <v>81</v>
      </c>
      <c r="R48" t="s">
        <v>82</v>
      </c>
      <c r="S48" t="s">
        <v>83</v>
      </c>
      <c r="T48" t="s">
        <v>84</v>
      </c>
      <c r="U48" t="s">
        <v>85</v>
      </c>
      <c r="V48" t="s">
        <v>86</v>
      </c>
      <c r="W48" t="s">
        <v>87</v>
      </c>
      <c r="X48" t="s">
        <v>88</v>
      </c>
      <c r="Y48" t="s">
        <v>89</v>
      </c>
      <c r="Z48" t="s">
        <v>90</v>
      </c>
      <c r="AA48" t="s">
        <v>91</v>
      </c>
      <c r="AB48" t="s">
        <v>92</v>
      </c>
      <c r="AC48" t="s">
        <v>80</v>
      </c>
      <c r="AD48" t="s">
        <v>234</v>
      </c>
      <c r="AF48" t="s">
        <v>42</v>
      </c>
      <c r="AZ48"/>
      <c r="BC48"/>
      <c r="BE48"/>
      <c r="DA48"/>
      <c r="DC48"/>
      <c r="KK48" s="12">
        <f t="shared" si="7"/>
        <v>1.5151869815780491E-3</v>
      </c>
      <c r="KL48">
        <v>48</v>
      </c>
      <c r="KM48" s="12">
        <v>6.0975609756097561E-4</v>
      </c>
      <c r="KN48" s="12">
        <v>-74193.190400000007</v>
      </c>
      <c r="KO48" s="196">
        <v>5.0813008130081301E-5</v>
      </c>
      <c r="KP48" s="191">
        <f t="shared" si="9"/>
        <v>2.4390243902439033E-3</v>
      </c>
    </row>
    <row r="49" spans="1:302" x14ac:dyDescent="0.25">
      <c r="A49" s="2">
        <v>4</v>
      </c>
      <c r="B49" s="2">
        <v>12</v>
      </c>
      <c r="C49" s="7" t="s">
        <v>246</v>
      </c>
      <c r="D49" s="7">
        <v>10</v>
      </c>
      <c r="E49" s="7">
        <v>100</v>
      </c>
      <c r="F49" s="7">
        <v>1000</v>
      </c>
      <c r="P49" t="s">
        <v>1</v>
      </c>
      <c r="Q49">
        <v>0.36170212765957449</v>
      </c>
      <c r="R49">
        <v>0.25</v>
      </c>
      <c r="S49">
        <v>0.2</v>
      </c>
      <c r="T49">
        <v>0.8</v>
      </c>
      <c r="U49">
        <v>0.75</v>
      </c>
      <c r="V49">
        <v>0.83606557377049184</v>
      </c>
      <c r="W49">
        <v>0.58506224066390045</v>
      </c>
      <c r="X49">
        <v>0.28000000000000003</v>
      </c>
      <c r="Y49">
        <v>0.80916030534351147</v>
      </c>
      <c r="Z49">
        <v>0.93704600484261502</v>
      </c>
      <c r="AA49">
        <v>0.82942430703624737</v>
      </c>
      <c r="AB49">
        <v>0.95</v>
      </c>
      <c r="AC49">
        <f>AVERAGE($Q$49:$AB$49)</f>
        <v>0.63237171327636177</v>
      </c>
      <c r="AD49" t="s">
        <v>52</v>
      </c>
      <c r="AE49">
        <f>VARP($Q$61:$AB$61)</f>
        <v>99.472214475176514</v>
      </c>
      <c r="AF49">
        <f>AE49/AE51</f>
        <v>0.10197360981806716</v>
      </c>
      <c r="AH49" s="9"/>
      <c r="AZ49"/>
      <c r="BC49"/>
      <c r="BE49"/>
      <c r="DA49"/>
      <c r="DC49"/>
      <c r="KK49" s="12">
        <f t="shared" si="7"/>
        <v>1.5151869815780491E-3</v>
      </c>
      <c r="KL49">
        <v>49</v>
      </c>
      <c r="KM49" s="12">
        <v>6.0975609756097561E-4</v>
      </c>
      <c r="KN49" s="12">
        <v>-72051.496449999991</v>
      </c>
      <c r="KO49" s="196">
        <v>5.0813008130081301E-5</v>
      </c>
      <c r="KP49" s="191">
        <f t="shared" si="9"/>
        <v>2.4898373983739848E-3</v>
      </c>
    </row>
    <row r="50" spans="1:302" x14ac:dyDescent="0.25">
      <c r="A50" s="2">
        <v>5</v>
      </c>
      <c r="B50" s="2">
        <v>1</v>
      </c>
      <c r="C50" s="7" t="s">
        <v>235</v>
      </c>
      <c r="D50" s="7">
        <v>2</v>
      </c>
      <c r="E50" s="7">
        <v>10</v>
      </c>
      <c r="F50" s="7">
        <v>20</v>
      </c>
      <c r="P50" t="s">
        <v>2</v>
      </c>
      <c r="Q50">
        <v>0.57446808510638303</v>
      </c>
      <c r="R50">
        <v>0.25</v>
      </c>
      <c r="S50">
        <v>0.6</v>
      </c>
      <c r="T50">
        <v>0.875</v>
      </c>
      <c r="U50">
        <v>0.75</v>
      </c>
      <c r="V50">
        <v>0.50819672131147542</v>
      </c>
      <c r="W50">
        <v>0.95850622406639008</v>
      </c>
      <c r="X50">
        <v>0.44</v>
      </c>
      <c r="Y50">
        <v>0.90839694656488545</v>
      </c>
      <c r="Z50">
        <v>0.93704600484261502</v>
      </c>
      <c r="AA50">
        <v>0.78678038379530912</v>
      </c>
      <c r="AB50">
        <v>0</v>
      </c>
      <c r="AC50">
        <f>AVERAGE($Q$50:$AB$50)</f>
        <v>0.63236619714058817</v>
      </c>
      <c r="AD50" t="s">
        <v>54</v>
      </c>
      <c r="AE50">
        <f>VARP($AC$49:$AC$60)</f>
        <v>65.922469610152348</v>
      </c>
      <c r="AF50">
        <f>AE50/AE51</f>
        <v>6.7580200458356568E-2</v>
      </c>
      <c r="AH50" s="9"/>
      <c r="AZ50"/>
      <c r="BC50"/>
      <c r="BE50"/>
      <c r="DA50"/>
      <c r="DC50"/>
      <c r="KK50" s="12">
        <f t="shared" si="7"/>
        <v>1.5151869815780491E-3</v>
      </c>
      <c r="KL50">
        <v>50</v>
      </c>
      <c r="KM50" s="12">
        <v>6.0975609756097561E-4</v>
      </c>
      <c r="KN50" s="12">
        <v>-69909.802499999991</v>
      </c>
      <c r="KO50" s="196">
        <v>5.0813008130081301E-5</v>
      </c>
      <c r="KP50" s="191">
        <f t="shared" si="9"/>
        <v>2.5406504065040663E-3</v>
      </c>
    </row>
    <row r="51" spans="1:302" x14ac:dyDescent="0.25">
      <c r="A51" s="2">
        <v>5</v>
      </c>
      <c r="B51" s="2">
        <v>2</v>
      </c>
      <c r="C51" s="7" t="s">
        <v>236</v>
      </c>
      <c r="D51" s="7">
        <v>10</v>
      </c>
      <c r="E51" s="7">
        <v>50</v>
      </c>
      <c r="F51" s="7">
        <v>500</v>
      </c>
      <c r="P51" t="s">
        <v>3</v>
      </c>
      <c r="Q51">
        <v>0.5957446808510638</v>
      </c>
      <c r="R51">
        <v>5.25</v>
      </c>
      <c r="S51">
        <v>0.2</v>
      </c>
      <c r="T51">
        <v>0.98</v>
      </c>
      <c r="U51">
        <v>0.75</v>
      </c>
      <c r="V51">
        <v>1.2950819672131149</v>
      </c>
      <c r="W51">
        <v>0.96265560165975106</v>
      </c>
      <c r="X51">
        <v>0.04</v>
      </c>
      <c r="Y51">
        <v>2.8167938931297711</v>
      </c>
      <c r="Z51">
        <v>23.213075060532688</v>
      </c>
      <c r="AA51">
        <v>0.89339019189765456</v>
      </c>
      <c r="AB51">
        <v>0</v>
      </c>
      <c r="AC51">
        <f>AVERAGE($Q$51:$AB$51)</f>
        <v>3.0830617829403368</v>
      </c>
      <c r="AD51" t="s">
        <v>57</v>
      </c>
      <c r="AE51">
        <f>VARP($Q$49:$AB$60)</f>
        <v>975.4701697100511</v>
      </c>
      <c r="AH51" s="9"/>
      <c r="AZ51"/>
      <c r="BC51"/>
      <c r="BE51"/>
      <c r="DA51"/>
      <c r="DC51"/>
      <c r="KK51" s="12">
        <f t="shared" si="7"/>
        <v>1.5151869815780491E-3</v>
      </c>
      <c r="KL51">
        <v>51</v>
      </c>
      <c r="KM51" s="12">
        <v>6.0975609756097561E-4</v>
      </c>
      <c r="KN51" s="12">
        <v>-67768.10854999999</v>
      </c>
      <c r="KO51" s="196">
        <v>5.0813008130081301E-5</v>
      </c>
      <c r="KP51" s="191">
        <f t="shared" si="9"/>
        <v>2.5914634146341478E-3</v>
      </c>
    </row>
    <row r="52" spans="1:302" x14ac:dyDescent="0.25">
      <c r="A52" s="2">
        <v>5</v>
      </c>
      <c r="B52" s="2">
        <v>3</v>
      </c>
      <c r="C52" s="7" t="s">
        <v>237</v>
      </c>
      <c r="D52" s="7">
        <v>2</v>
      </c>
      <c r="E52" s="7">
        <v>4</v>
      </c>
      <c r="F52" s="7">
        <v>10</v>
      </c>
      <c r="P52" t="s">
        <v>4</v>
      </c>
      <c r="Q52">
        <v>1.553191489361702</v>
      </c>
      <c r="R52">
        <v>0.875</v>
      </c>
      <c r="S52">
        <v>0.8</v>
      </c>
      <c r="T52">
        <v>0.4</v>
      </c>
      <c r="U52">
        <v>0.625</v>
      </c>
      <c r="V52">
        <v>0.95081967213114749</v>
      </c>
      <c r="W52">
        <v>7.2987551867219915</v>
      </c>
      <c r="X52">
        <v>0.92</v>
      </c>
      <c r="Y52">
        <v>0.61832061068702293</v>
      </c>
      <c r="Z52">
        <v>0.21065375302663439</v>
      </c>
      <c r="AA52">
        <v>0.46695095948827292</v>
      </c>
      <c r="AB52">
        <v>0</v>
      </c>
      <c r="AC52">
        <f>AVERAGE($Q$52:$AB$52)</f>
        <v>1.2265576392847308</v>
      </c>
      <c r="AD52" t="s">
        <v>384</v>
      </c>
      <c r="AE52">
        <f>AVERAGE($Q$49:$AB$60)</f>
        <v>5.3430370682742696</v>
      </c>
      <c r="AH52" s="9"/>
      <c r="AZ52"/>
      <c r="BC52"/>
      <c r="BE52"/>
      <c r="DA52"/>
      <c r="DC52"/>
      <c r="KK52" s="12">
        <f t="shared" si="7"/>
        <v>1.5151869815780491E-3</v>
      </c>
      <c r="KL52">
        <v>52</v>
      </c>
      <c r="KM52" s="12">
        <v>6.0975609756097561E-4</v>
      </c>
      <c r="KN52" s="12">
        <v>-65626.414600000004</v>
      </c>
      <c r="KO52" s="196">
        <v>5.0813008130081301E-5</v>
      </c>
      <c r="KP52" s="191">
        <f t="shared" si="9"/>
        <v>2.6422764227642293E-3</v>
      </c>
    </row>
    <row r="53" spans="1:302" x14ac:dyDescent="0.25">
      <c r="A53" s="2">
        <v>5</v>
      </c>
      <c r="B53" s="2">
        <v>4</v>
      </c>
      <c r="C53" s="7" t="s">
        <v>238</v>
      </c>
      <c r="D53" s="7">
        <v>2500</v>
      </c>
      <c r="E53" s="7">
        <v>5000</v>
      </c>
      <c r="F53" s="7">
        <v>10000</v>
      </c>
      <c r="P53" t="s">
        <v>5</v>
      </c>
      <c r="Q53">
        <v>0.78723404255319152</v>
      </c>
      <c r="R53">
        <v>5.25</v>
      </c>
      <c r="S53">
        <v>0.92</v>
      </c>
      <c r="T53">
        <v>1.5</v>
      </c>
      <c r="U53">
        <v>0.375</v>
      </c>
      <c r="V53">
        <v>0.90163934426229508</v>
      </c>
      <c r="W53">
        <v>19.74688796680498</v>
      </c>
      <c r="X53">
        <v>0.92</v>
      </c>
      <c r="Y53">
        <v>0.96183206106870234</v>
      </c>
      <c r="Z53">
        <v>1.4213075060532687</v>
      </c>
      <c r="AA53">
        <v>6.6098081023454186E-2</v>
      </c>
      <c r="AB53">
        <v>9</v>
      </c>
      <c r="AC53">
        <f>AVERAGE($Q$53:$AB$53)</f>
        <v>3.4874999168138245</v>
      </c>
      <c r="AD53" t="s">
        <v>385</v>
      </c>
      <c r="AE53">
        <f>AE52*144</f>
        <v>769.39733783149484</v>
      </c>
      <c r="AH53" s="9"/>
      <c r="AZ53"/>
      <c r="BC53"/>
      <c r="BE53"/>
      <c r="DA53"/>
      <c r="DC53"/>
      <c r="KK53" s="12">
        <f t="shared" si="7"/>
        <v>1.5151869815780491E-3</v>
      </c>
      <c r="KL53">
        <v>53</v>
      </c>
      <c r="KM53" s="12">
        <v>6.0975609756097561E-4</v>
      </c>
      <c r="KN53" s="12">
        <v>-63484.720650000003</v>
      </c>
      <c r="KO53" s="196">
        <v>5.0813008130081301E-5</v>
      </c>
      <c r="KP53" s="191">
        <f t="shared" si="9"/>
        <v>2.6930894308943108E-3</v>
      </c>
    </row>
    <row r="54" spans="1:302" x14ac:dyDescent="0.25">
      <c r="A54" s="2">
        <v>5</v>
      </c>
      <c r="B54" s="2">
        <v>5</v>
      </c>
      <c r="C54" s="7" t="s">
        <v>239</v>
      </c>
      <c r="D54" s="7">
        <v>20</v>
      </c>
      <c r="E54" s="7">
        <v>50</v>
      </c>
      <c r="F54" s="7">
        <v>75</v>
      </c>
      <c r="P54" t="s">
        <v>6</v>
      </c>
      <c r="Q54">
        <v>0.87234042553191493</v>
      </c>
      <c r="R54">
        <v>11.5</v>
      </c>
      <c r="S54">
        <v>0.9</v>
      </c>
      <c r="T54">
        <v>0.8</v>
      </c>
      <c r="U54">
        <v>0.91249999999999998</v>
      </c>
      <c r="V54">
        <v>0.65573770491803274</v>
      </c>
      <c r="W54">
        <v>2.6721991701244812</v>
      </c>
      <c r="X54">
        <v>0.28000000000000003</v>
      </c>
      <c r="Y54">
        <v>0.96183206106870234</v>
      </c>
      <c r="Z54">
        <v>18.975786924939467</v>
      </c>
      <c r="AA54">
        <v>0.46695095948827292</v>
      </c>
      <c r="AB54">
        <v>9</v>
      </c>
      <c r="AC54">
        <f>AVERAGE($Q$54:$AB$54)</f>
        <v>3.9997789371725729</v>
      </c>
      <c r="AH54" s="9"/>
      <c r="AZ54"/>
      <c r="BC54"/>
      <c r="BE54"/>
      <c r="DA54"/>
      <c r="DC54"/>
      <c r="KK54" s="12">
        <f t="shared" si="7"/>
        <v>1.5151869815780491E-3</v>
      </c>
      <c r="KL54">
        <v>54</v>
      </c>
      <c r="KM54" s="12">
        <v>6.0975609756097561E-4</v>
      </c>
      <c r="KN54" s="12">
        <v>-61343.026699999988</v>
      </c>
      <c r="KO54" s="196">
        <v>5.0813008130081301E-5</v>
      </c>
      <c r="KP54" s="191">
        <f t="shared" si="9"/>
        <v>2.7439024390243922E-3</v>
      </c>
    </row>
    <row r="55" spans="1:302" x14ac:dyDescent="0.25">
      <c r="A55" s="2">
        <v>5</v>
      </c>
      <c r="B55" s="2">
        <v>6</v>
      </c>
      <c r="C55" s="7" t="s">
        <v>240</v>
      </c>
      <c r="D55" s="7">
        <v>2</v>
      </c>
      <c r="E55" s="7">
        <v>6</v>
      </c>
      <c r="F55" s="7">
        <v>20</v>
      </c>
      <c r="P55" t="s">
        <v>7</v>
      </c>
      <c r="Q55">
        <v>0.7021276595744681</v>
      </c>
      <c r="R55">
        <v>0.25</v>
      </c>
      <c r="S55">
        <v>0.6</v>
      </c>
      <c r="T55">
        <v>0.95499999999999996</v>
      </c>
      <c r="U55">
        <v>0.6875</v>
      </c>
      <c r="V55">
        <v>0.88524590163934425</v>
      </c>
      <c r="W55">
        <v>366.21991701244815</v>
      </c>
      <c r="X55">
        <v>0.44</v>
      </c>
      <c r="Y55">
        <v>0.99961832061068689</v>
      </c>
      <c r="Z55">
        <v>0.99757869249394671</v>
      </c>
      <c r="AA55">
        <v>0.49253731343283585</v>
      </c>
      <c r="AB55">
        <v>0</v>
      </c>
      <c r="AC55">
        <f>AVERAGE($Q$55:$AB$55)</f>
        <v>31.102460408349952</v>
      </c>
      <c r="AH55" s="9"/>
      <c r="AZ55"/>
      <c r="BC55"/>
      <c r="BE55"/>
      <c r="DA55"/>
      <c r="DC55"/>
      <c r="KK55" s="12">
        <f t="shared" si="7"/>
        <v>1.5151869815780491E-3</v>
      </c>
      <c r="KL55">
        <v>55</v>
      </c>
      <c r="KM55" s="12">
        <v>6.0975609756097561E-4</v>
      </c>
      <c r="KN55" s="12">
        <v>-59201.332749999987</v>
      </c>
      <c r="KO55" s="196">
        <v>5.0813008130081301E-5</v>
      </c>
      <c r="KP55" s="191">
        <f t="shared" si="9"/>
        <v>2.7947154471544737E-3</v>
      </c>
    </row>
    <row r="56" spans="1:302" x14ac:dyDescent="0.25">
      <c r="A56" s="2">
        <v>5</v>
      </c>
      <c r="B56" s="2">
        <v>7</v>
      </c>
      <c r="C56" s="7" t="s">
        <v>241</v>
      </c>
      <c r="D56" s="204">
        <v>1000</v>
      </c>
      <c r="E56" s="7">
        <v>10000</v>
      </c>
      <c r="F56" s="204">
        <v>100000</v>
      </c>
      <c r="P56" t="s">
        <v>8</v>
      </c>
      <c r="Q56">
        <v>0.8936170212765957</v>
      </c>
      <c r="R56">
        <v>0.375</v>
      </c>
      <c r="S56">
        <v>0.8</v>
      </c>
      <c r="T56">
        <v>0.75</v>
      </c>
      <c r="U56">
        <v>0.75</v>
      </c>
      <c r="V56">
        <v>0.83606557377049184</v>
      </c>
      <c r="W56">
        <v>2.6721991701244812</v>
      </c>
      <c r="X56">
        <v>0.92</v>
      </c>
      <c r="Y56">
        <v>0.99618320610687028</v>
      </c>
      <c r="Z56">
        <v>0.801452784503632</v>
      </c>
      <c r="AA56">
        <v>0.36034115138592748</v>
      </c>
      <c r="AB56">
        <v>0.95</v>
      </c>
      <c r="AC56">
        <f>AVERAGE($Q$56:$AB$56)</f>
        <v>0.92540490893066651</v>
      </c>
      <c r="AH56" s="9"/>
      <c r="AZ56"/>
      <c r="BC56"/>
      <c r="BE56"/>
      <c r="DA56"/>
      <c r="DC56"/>
      <c r="KK56" s="12">
        <f t="shared" si="7"/>
        <v>1.5151869815780491E-3</v>
      </c>
      <c r="KL56">
        <v>56</v>
      </c>
      <c r="KM56" s="12">
        <v>6.0975609756097561E-4</v>
      </c>
      <c r="KN56" s="12">
        <v>-57059.638799999986</v>
      </c>
      <c r="KO56" s="196">
        <v>5.0813008130081301E-5</v>
      </c>
      <c r="KP56" s="191">
        <f t="shared" si="9"/>
        <v>2.8455284552845552E-3</v>
      </c>
    </row>
    <row r="57" spans="1:302" x14ac:dyDescent="0.25">
      <c r="A57" s="2">
        <v>5</v>
      </c>
      <c r="B57" s="2">
        <v>8</v>
      </c>
      <c r="C57" s="7" t="s">
        <v>242</v>
      </c>
      <c r="D57" s="7">
        <v>12</v>
      </c>
      <c r="E57" s="7">
        <v>48</v>
      </c>
      <c r="F57" s="7">
        <v>96</v>
      </c>
      <c r="P57" t="s">
        <v>9</v>
      </c>
      <c r="Q57">
        <v>0.14893617021276595</v>
      </c>
      <c r="R57">
        <v>49</v>
      </c>
      <c r="S57">
        <v>0.5</v>
      </c>
      <c r="T57">
        <v>0.9</v>
      </c>
      <c r="U57">
        <v>0.625</v>
      </c>
      <c r="V57">
        <v>0.88524590163934425</v>
      </c>
      <c r="W57">
        <v>2.6721991701244812</v>
      </c>
      <c r="X57">
        <v>0.2</v>
      </c>
      <c r="Y57">
        <v>0.99618320610687028</v>
      </c>
      <c r="Z57">
        <v>0.99757869249394671</v>
      </c>
      <c r="AA57">
        <v>6.6098081023454186E-2</v>
      </c>
      <c r="AB57">
        <v>0</v>
      </c>
      <c r="AC57">
        <f>AVERAGE($Q$57:$AB$57)</f>
        <v>4.7492701018000716</v>
      </c>
      <c r="AH57" s="9"/>
      <c r="AZ57"/>
      <c r="BC57"/>
      <c r="BE57"/>
      <c r="DA57"/>
      <c r="DC57"/>
      <c r="KK57" s="12">
        <f t="shared" si="7"/>
        <v>1.5151869815780491E-3</v>
      </c>
      <c r="KL57">
        <v>57</v>
      </c>
      <c r="KM57" s="12">
        <v>6.0975609756097561E-4</v>
      </c>
      <c r="KN57" s="12">
        <v>-54917.94485</v>
      </c>
      <c r="KO57" s="196">
        <v>5.0813008130081301E-5</v>
      </c>
      <c r="KP57" s="191">
        <f t="shared" si="9"/>
        <v>2.8963414634146367E-3</v>
      </c>
    </row>
    <row r="58" spans="1:302" x14ac:dyDescent="0.25">
      <c r="A58" s="2">
        <v>5</v>
      </c>
      <c r="B58" s="2">
        <v>9</v>
      </c>
      <c r="C58" s="7" t="s">
        <v>243</v>
      </c>
      <c r="D58" s="7">
        <v>2</v>
      </c>
      <c r="E58" s="7">
        <v>10</v>
      </c>
      <c r="F58" s="7">
        <v>100</v>
      </c>
      <c r="P58" t="s">
        <v>10</v>
      </c>
      <c r="Q58">
        <v>0.7021276595744681</v>
      </c>
      <c r="R58">
        <v>5.25</v>
      </c>
      <c r="S58">
        <v>1</v>
      </c>
      <c r="T58">
        <v>0.75</v>
      </c>
      <c r="U58">
        <v>0.625</v>
      </c>
      <c r="V58">
        <v>0.90163934426229508</v>
      </c>
      <c r="W58">
        <v>35.721991701244811</v>
      </c>
      <c r="X58">
        <v>1.88</v>
      </c>
      <c r="Y58">
        <v>0.99618320610687028</v>
      </c>
      <c r="Z58">
        <v>59.53268765133172</v>
      </c>
      <c r="AA58">
        <v>0.78678038379530912</v>
      </c>
      <c r="AB58">
        <v>0.9</v>
      </c>
      <c r="AC58">
        <f>AVERAGE($Q$58:$AB$58)</f>
        <v>9.0872008288596238</v>
      </c>
      <c r="AH58" s="9"/>
      <c r="AZ58"/>
      <c r="BC58"/>
      <c r="BE58"/>
      <c r="DA58"/>
      <c r="DC58"/>
      <c r="KK58" s="12">
        <f t="shared" si="7"/>
        <v>1.5151869815780491E-3</v>
      </c>
      <c r="KL58">
        <v>58</v>
      </c>
      <c r="KM58" s="12">
        <v>6.0975609756097561E-4</v>
      </c>
      <c r="KN58" s="12">
        <v>-52776.250899999999</v>
      </c>
      <c r="KO58" s="196">
        <v>5.0813008130081301E-5</v>
      </c>
      <c r="KP58" s="191">
        <f t="shared" si="9"/>
        <v>2.9471544715447182E-3</v>
      </c>
    </row>
    <row r="59" spans="1:302" x14ac:dyDescent="0.25">
      <c r="A59" s="2">
        <v>5</v>
      </c>
      <c r="B59" s="2">
        <v>10</v>
      </c>
      <c r="C59" s="7" t="s">
        <v>244</v>
      </c>
      <c r="D59" s="7">
        <v>100</v>
      </c>
      <c r="E59" s="7">
        <v>1000</v>
      </c>
      <c r="F59" s="7">
        <v>4000</v>
      </c>
      <c r="P59" t="s">
        <v>11</v>
      </c>
      <c r="Q59">
        <v>0.72340425531914898</v>
      </c>
      <c r="R59">
        <v>0.375</v>
      </c>
      <c r="S59">
        <v>0.32</v>
      </c>
      <c r="T59">
        <v>1.5</v>
      </c>
      <c r="U59">
        <v>0.8125</v>
      </c>
      <c r="V59">
        <v>0.88524590163934425</v>
      </c>
      <c r="W59">
        <v>3.7344398340248962E-2</v>
      </c>
      <c r="X59">
        <v>0.44</v>
      </c>
      <c r="Y59">
        <v>0.80916030534351147</v>
      </c>
      <c r="Z59">
        <v>1.4213075060532687</v>
      </c>
      <c r="AA59">
        <v>0.70575692963752668</v>
      </c>
      <c r="AB59">
        <v>0.9</v>
      </c>
      <c r="AC59">
        <f>AVERAGE($Q$59:$AB$59)</f>
        <v>0.74414327469442076</v>
      </c>
      <c r="AH59" s="9"/>
      <c r="AZ59"/>
      <c r="BC59"/>
      <c r="BE59"/>
      <c r="DA59"/>
      <c r="DC59"/>
      <c r="KK59" s="12">
        <f t="shared" si="7"/>
        <v>1.5151869815780491E-3</v>
      </c>
      <c r="KL59">
        <v>59</v>
      </c>
      <c r="KM59" s="12">
        <v>6.0975609756097561E-4</v>
      </c>
      <c r="KN59" s="12">
        <v>-50634.556949999984</v>
      </c>
      <c r="KO59" s="196">
        <v>5.0813008130081301E-5</v>
      </c>
      <c r="KP59" s="191">
        <f t="shared" si="9"/>
        <v>2.9979674796747997E-3</v>
      </c>
    </row>
    <row r="60" spans="1:302" x14ac:dyDescent="0.25">
      <c r="A60" s="2">
        <v>5</v>
      </c>
      <c r="B60" s="2">
        <v>11</v>
      </c>
      <c r="C60" s="7" t="s">
        <v>245</v>
      </c>
      <c r="D60" s="7">
        <v>10</v>
      </c>
      <c r="E60" s="7">
        <v>50</v>
      </c>
      <c r="F60" s="7">
        <v>80</v>
      </c>
      <c r="P60" t="s">
        <v>12</v>
      </c>
      <c r="Q60">
        <v>6.3829787234042548E-2</v>
      </c>
      <c r="R60">
        <v>36.5</v>
      </c>
      <c r="S60">
        <v>0.4</v>
      </c>
      <c r="T60">
        <v>0.875</v>
      </c>
      <c r="U60">
        <v>0.875</v>
      </c>
      <c r="V60">
        <v>0.86885245901639341</v>
      </c>
      <c r="W60">
        <v>0.95850622406639008</v>
      </c>
      <c r="X60">
        <v>0.92</v>
      </c>
      <c r="Y60">
        <v>0.98091603053435117</v>
      </c>
      <c r="Z60">
        <v>1.4213075060532687</v>
      </c>
      <c r="AA60">
        <v>0.49253731343283585</v>
      </c>
      <c r="AB60">
        <v>9</v>
      </c>
      <c r="AC60">
        <f>AVERAGE($Q$60:$AB$60)</f>
        <v>4.446329110028107</v>
      </c>
      <c r="AH60" s="9"/>
      <c r="AZ60"/>
      <c r="BC60"/>
      <c r="BE60"/>
      <c r="DA60"/>
      <c r="DC60"/>
      <c r="KK60" s="12">
        <f t="shared" si="7"/>
        <v>1.5151869815780491E-3</v>
      </c>
      <c r="KL60">
        <v>60</v>
      </c>
      <c r="KM60" s="12">
        <v>6.0975609756097561E-4</v>
      </c>
      <c r="KN60" s="12">
        <v>-48492.862999999983</v>
      </c>
      <c r="KO60" s="196">
        <v>5.0813008130081301E-5</v>
      </c>
      <c r="KP60" s="191">
        <f t="shared" si="9"/>
        <v>3.0487804878048812E-3</v>
      </c>
    </row>
    <row r="61" spans="1:302" x14ac:dyDescent="0.25">
      <c r="A61" s="2">
        <v>5</v>
      </c>
      <c r="B61" s="2">
        <v>12</v>
      </c>
      <c r="C61" s="7" t="s">
        <v>246</v>
      </c>
      <c r="D61" s="7">
        <v>99</v>
      </c>
      <c r="E61" s="7">
        <v>1000</v>
      </c>
      <c r="F61" s="7">
        <v>10000</v>
      </c>
      <c r="P61" t="s">
        <v>79</v>
      </c>
      <c r="Q61">
        <f>AVERAGE($Q$49:$Q$60)</f>
        <v>0.66489361702127658</v>
      </c>
      <c r="R61">
        <f>AVERAGE($R$49:$R$60)</f>
        <v>9.59375</v>
      </c>
      <c r="S61">
        <f>AVERAGE($S$49:$S$60)</f>
        <v>0.60333333333333339</v>
      </c>
      <c r="T61">
        <f>AVERAGE($T$49:$T$60)</f>
        <v>0.92375000000000007</v>
      </c>
      <c r="U61">
        <f>AVERAGE($U$49:$U$60)</f>
        <v>0.7114583333333333</v>
      </c>
      <c r="V61">
        <f>AVERAGE($V$49:$V$60)</f>
        <v>0.86748633879781412</v>
      </c>
      <c r="W61">
        <f>AVERAGE($W$49:$W$60)</f>
        <v>36.708852005532506</v>
      </c>
      <c r="X61">
        <f>AVERAGE($X$49:$X$60)</f>
        <v>0.64</v>
      </c>
      <c r="Y61">
        <f>AVERAGE($Y$49:$Y$60)</f>
        <v>1.0712150127226463</v>
      </c>
      <c r="Z61">
        <f>AVERAGE($Z$49:$Z$60)</f>
        <v>9.2389023405972548</v>
      </c>
      <c r="AA61">
        <f>AVERAGE($AA$49:$AA$60)</f>
        <v>0.53447050461975854</v>
      </c>
      <c r="AB61">
        <f>AVERAGE($AB$49:$AB$60)</f>
        <v>2.5583333333333331</v>
      </c>
      <c r="AZ61"/>
      <c r="BC61"/>
      <c r="BE61"/>
      <c r="DA61"/>
      <c r="DC61"/>
      <c r="KK61" s="12">
        <f t="shared" si="7"/>
        <v>1.5151869815780491E-3</v>
      </c>
      <c r="KL61">
        <v>61</v>
      </c>
      <c r="KM61" s="12">
        <v>6.0975609756097561E-4</v>
      </c>
      <c r="KN61" s="12">
        <v>-46351.169049999982</v>
      </c>
      <c r="KO61" s="196">
        <v>5.0813008130081301E-5</v>
      </c>
      <c r="KP61" s="191">
        <f t="shared" si="9"/>
        <v>3.0995934959349627E-3</v>
      </c>
    </row>
    <row r="62" spans="1:302" x14ac:dyDescent="0.25">
      <c r="A62" s="2">
        <v>6</v>
      </c>
      <c r="B62" s="2">
        <v>1</v>
      </c>
      <c r="C62" s="7" t="s">
        <v>235</v>
      </c>
      <c r="D62" s="7">
        <v>2</v>
      </c>
      <c r="E62" s="7">
        <v>6</v>
      </c>
      <c r="F62" s="7">
        <v>20</v>
      </c>
      <c r="P62" t="s">
        <v>218</v>
      </c>
      <c r="Q62">
        <v>5.8510638297872342E-2</v>
      </c>
      <c r="R62">
        <v>9.46875</v>
      </c>
      <c r="S62">
        <v>0.38333333333333341</v>
      </c>
      <c r="T62">
        <v>0.42375000000000002</v>
      </c>
      <c r="U62">
        <v>0.7114583333333333</v>
      </c>
      <c r="V62">
        <v>0.65163934426229508</v>
      </c>
      <c r="W62">
        <v>36.131396957123101</v>
      </c>
      <c r="X62">
        <v>0.54</v>
      </c>
      <c r="Y62">
        <v>0.45034987277353683</v>
      </c>
      <c r="Z62">
        <v>9.1053268765133168</v>
      </c>
      <c r="AA62">
        <v>0.23063255152807385</v>
      </c>
      <c r="AB62">
        <v>1.9416666666666669</v>
      </c>
      <c r="AC62" s="55">
        <f>AVERAGE(Q62:AB62)</f>
        <v>5.0080678811526278</v>
      </c>
      <c r="AZ62"/>
      <c r="BC62"/>
      <c r="BE62"/>
      <c r="DA62"/>
      <c r="DC62"/>
      <c r="KK62" s="12">
        <f t="shared" si="7"/>
        <v>1.5151869815780491E-3</v>
      </c>
      <c r="KL62">
        <v>62</v>
      </c>
      <c r="KM62" s="12">
        <v>6.0975609756097561E-4</v>
      </c>
      <c r="KN62" s="12">
        <v>-44209.475099999996</v>
      </c>
      <c r="KO62" s="196">
        <v>5.0813008130081301E-5</v>
      </c>
      <c r="KP62" s="191">
        <f t="shared" si="9"/>
        <v>3.1504065040650442E-3</v>
      </c>
    </row>
    <row r="63" spans="1:302" x14ac:dyDescent="0.25">
      <c r="A63" s="2">
        <v>6</v>
      </c>
      <c r="B63" s="2">
        <v>2</v>
      </c>
      <c r="C63" s="7" t="s">
        <v>236</v>
      </c>
      <c r="D63" s="7">
        <v>10</v>
      </c>
      <c r="E63" s="7">
        <v>100</v>
      </c>
      <c r="F63" s="7">
        <v>200</v>
      </c>
      <c r="AG63" s="199"/>
      <c r="AH63" s="199"/>
      <c r="AZ63"/>
      <c r="BC63"/>
      <c r="BE63"/>
      <c r="DA63"/>
      <c r="DC63"/>
      <c r="KK63" s="12">
        <f t="shared" si="7"/>
        <v>1.5151869815780491E-3</v>
      </c>
      <c r="KL63">
        <v>63</v>
      </c>
      <c r="KM63" s="12">
        <v>6.0975609756097561E-4</v>
      </c>
      <c r="KN63" s="12">
        <v>-42067.781150000024</v>
      </c>
      <c r="KO63" s="196">
        <v>5.0813008130081301E-5</v>
      </c>
      <c r="KP63" s="191">
        <f t="shared" si="9"/>
        <v>3.2012195121951257E-3</v>
      </c>
    </row>
    <row r="64" spans="1:302" x14ac:dyDescent="0.25">
      <c r="A64" s="2">
        <v>6</v>
      </c>
      <c r="B64" s="2">
        <v>3</v>
      </c>
      <c r="C64" s="7" t="s">
        <v>237</v>
      </c>
      <c r="D64" s="7">
        <v>70</v>
      </c>
      <c r="E64" s="7">
        <v>95</v>
      </c>
      <c r="F64" s="7">
        <v>100</v>
      </c>
      <c r="H64" s="5"/>
      <c r="I64" s="5"/>
      <c r="J64" s="5"/>
      <c r="K64" s="5"/>
      <c r="L64" s="5"/>
      <c r="M64" s="5"/>
      <c r="AZ64"/>
      <c r="BC64"/>
      <c r="BE64"/>
      <c r="DA64"/>
      <c r="DC64"/>
      <c r="KK64" s="12">
        <f t="shared" si="7"/>
        <v>1.5151869815780491E-3</v>
      </c>
      <c r="KL64">
        <v>64</v>
      </c>
      <c r="KM64" s="12">
        <v>6.0975609756097561E-4</v>
      </c>
      <c r="KN64" s="12">
        <v>-39926.087200000024</v>
      </c>
      <c r="KO64" s="196">
        <v>5.0813008130081301E-5</v>
      </c>
      <c r="KP64" s="191">
        <f t="shared" si="9"/>
        <v>3.2520325203252072E-3</v>
      </c>
    </row>
    <row r="65" spans="1:302" x14ac:dyDescent="0.25">
      <c r="A65" s="2">
        <v>6</v>
      </c>
      <c r="B65" s="2">
        <v>4</v>
      </c>
      <c r="C65" s="7" t="s">
        <v>238</v>
      </c>
      <c r="D65" s="7">
        <v>100</v>
      </c>
      <c r="E65" s="7">
        <v>400</v>
      </c>
      <c r="F65" s="7">
        <v>1000</v>
      </c>
      <c r="H65" s="5"/>
      <c r="I65" s="5"/>
      <c r="J65" s="5"/>
      <c r="K65" s="5"/>
      <c r="L65" s="5"/>
      <c r="M65" s="5"/>
      <c r="AC65" s="55"/>
      <c r="AZ65"/>
      <c r="BC65"/>
      <c r="BE65"/>
      <c r="DA65"/>
      <c r="DC65"/>
      <c r="KK65" s="12">
        <f t="shared" si="7"/>
        <v>1.5151869815780491E-3</v>
      </c>
      <c r="KL65">
        <v>65</v>
      </c>
      <c r="KM65" s="12">
        <v>6.0975609756097561E-4</v>
      </c>
      <c r="KN65" s="12">
        <v>-37784.393250000008</v>
      </c>
      <c r="KO65" s="196">
        <v>5.0813008130081301E-5</v>
      </c>
      <c r="KP65" s="191">
        <f t="shared" si="9"/>
        <v>3.3028455284552886E-3</v>
      </c>
    </row>
    <row r="66" spans="1:302" x14ac:dyDescent="0.25">
      <c r="A66" s="2">
        <v>6</v>
      </c>
      <c r="B66" s="2">
        <v>5</v>
      </c>
      <c r="C66" s="7" t="s">
        <v>239</v>
      </c>
      <c r="D66" s="7">
        <v>2</v>
      </c>
      <c r="E66" s="7">
        <v>7</v>
      </c>
      <c r="F66" s="7">
        <v>20</v>
      </c>
      <c r="H66" s="5"/>
      <c r="I66" s="5"/>
      <c r="J66" s="5"/>
      <c r="K66" s="5"/>
      <c r="L66" s="5"/>
      <c r="M66" s="5"/>
      <c r="AC66" s="55"/>
      <c r="AZ66"/>
      <c r="BC66"/>
      <c r="BE66"/>
      <c r="DA66"/>
      <c r="DC66"/>
      <c r="KK66" s="12">
        <f t="shared" ref="KK66:KK129" si="10">KM66*LN(KM66/KO66)</f>
        <v>1.5151869815780491E-3</v>
      </c>
      <c r="KL66">
        <v>66</v>
      </c>
      <c r="KM66" s="12">
        <v>6.0975609756097561E-4</v>
      </c>
      <c r="KN66" s="12">
        <v>-35642.699300000007</v>
      </c>
      <c r="KO66" s="196">
        <v>5.0813008130081301E-5</v>
      </c>
      <c r="KP66" s="191">
        <f t="shared" si="9"/>
        <v>3.3536585365853701E-3</v>
      </c>
    </row>
    <row r="67" spans="1:302" x14ac:dyDescent="0.25">
      <c r="A67" s="2">
        <v>6</v>
      </c>
      <c r="B67" s="2">
        <v>6</v>
      </c>
      <c r="C67" s="7" t="s">
        <v>240</v>
      </c>
      <c r="D67" s="7">
        <v>7</v>
      </c>
      <c r="E67" s="7">
        <v>21</v>
      </c>
      <c r="F67" s="7">
        <v>30</v>
      </c>
      <c r="H67" s="5"/>
      <c r="I67" s="5"/>
      <c r="J67" s="5"/>
      <c r="K67" s="5"/>
      <c r="L67" s="5"/>
      <c r="M67" s="5"/>
      <c r="AC67" s="55"/>
      <c r="AZ67"/>
      <c r="BC67"/>
      <c r="BE67"/>
      <c r="DA67"/>
      <c r="DC67"/>
      <c r="KK67" s="12">
        <f t="shared" si="10"/>
        <v>1.5151869815780491E-3</v>
      </c>
      <c r="KL67">
        <v>67</v>
      </c>
      <c r="KM67" s="12">
        <v>6.0975609756097561E-4</v>
      </c>
      <c r="KN67" s="12">
        <v>-33501.005350000021</v>
      </c>
      <c r="KO67" s="196">
        <v>5.0813008130081301E-5</v>
      </c>
      <c r="KP67" s="191">
        <f t="shared" ref="KP67:KP130" si="11">KP66+KO67</f>
        <v>3.4044715447154516E-3</v>
      </c>
    </row>
    <row r="68" spans="1:302" x14ac:dyDescent="0.25">
      <c r="A68" s="2">
        <v>6</v>
      </c>
      <c r="B68" s="2">
        <v>7</v>
      </c>
      <c r="C68" s="7" t="s">
        <v>241</v>
      </c>
      <c r="D68" s="204">
        <v>177</v>
      </c>
      <c r="E68" s="7">
        <v>1770</v>
      </c>
      <c r="F68" s="204">
        <v>17700</v>
      </c>
      <c r="H68" s="5"/>
      <c r="I68" s="5"/>
      <c r="J68" s="5"/>
      <c r="K68" s="5"/>
      <c r="L68" s="5"/>
      <c r="M68" s="5"/>
      <c r="AC68" s="55"/>
      <c r="AZ68"/>
      <c r="BC68"/>
      <c r="BE68"/>
      <c r="DA68"/>
      <c r="DC68"/>
      <c r="KK68" s="12">
        <f t="shared" si="10"/>
        <v>1.5151869815780491E-3</v>
      </c>
      <c r="KL68">
        <v>68</v>
      </c>
      <c r="KM68" s="12">
        <v>6.0975609756097561E-4</v>
      </c>
      <c r="KN68" s="12">
        <v>-31359.311400000006</v>
      </c>
      <c r="KO68" s="196">
        <v>5.0813008130081301E-5</v>
      </c>
      <c r="KP68" s="191">
        <f t="shared" si="11"/>
        <v>3.4552845528455331E-3</v>
      </c>
    </row>
    <row r="69" spans="1:302" x14ac:dyDescent="0.25">
      <c r="A69" s="2">
        <v>6</v>
      </c>
      <c r="B69" s="2">
        <v>8</v>
      </c>
      <c r="C69" s="7" t="s">
        <v>242</v>
      </c>
      <c r="D69" s="7">
        <v>10</v>
      </c>
      <c r="E69" s="7">
        <v>18</v>
      </c>
      <c r="F69" s="7">
        <v>36</v>
      </c>
      <c r="H69" s="5"/>
      <c r="I69" s="5"/>
      <c r="J69" s="5"/>
      <c r="K69" s="5"/>
      <c r="L69" s="5"/>
      <c r="M69" s="5"/>
      <c r="AC69" s="55"/>
      <c r="AZ69"/>
      <c r="BC69"/>
      <c r="BE69"/>
      <c r="DA69"/>
      <c r="DC69"/>
      <c r="KK69" s="12">
        <f t="shared" si="10"/>
        <v>1.5151869815780491E-3</v>
      </c>
      <c r="KL69">
        <v>69</v>
      </c>
      <c r="KM69" s="12">
        <v>6.0975609756097561E-4</v>
      </c>
      <c r="KN69" s="12">
        <v>-29217.61745000002</v>
      </c>
      <c r="KO69" s="196">
        <v>5.0813008130081301E-5</v>
      </c>
      <c r="KP69" s="191">
        <f t="shared" si="11"/>
        <v>3.5060975609756146E-3</v>
      </c>
    </row>
    <row r="70" spans="1:302" x14ac:dyDescent="0.25">
      <c r="A70" s="2">
        <v>6</v>
      </c>
      <c r="B70" s="2">
        <v>9</v>
      </c>
      <c r="C70" s="7" t="s">
        <v>243</v>
      </c>
      <c r="D70" s="7">
        <v>5</v>
      </c>
      <c r="E70" s="7">
        <v>10</v>
      </c>
      <c r="F70" s="7">
        <v>100</v>
      </c>
      <c r="H70" s="5"/>
      <c r="I70" s="5"/>
      <c r="J70" s="5"/>
      <c r="K70" s="5"/>
      <c r="L70" s="5"/>
      <c r="M70" s="5"/>
      <c r="AC70" s="55"/>
      <c r="AZ70"/>
      <c r="BC70"/>
      <c r="BE70"/>
      <c r="DA70"/>
      <c r="DC70"/>
      <c r="KK70" s="12">
        <f t="shared" si="10"/>
        <v>1.5151869815780491E-3</v>
      </c>
      <c r="KL70">
        <v>70</v>
      </c>
      <c r="KM70" s="12">
        <v>6.0975609756097561E-4</v>
      </c>
      <c r="KN70" s="12">
        <v>-27075.923500000004</v>
      </c>
      <c r="KO70" s="196">
        <v>5.0813008130081301E-5</v>
      </c>
      <c r="KP70" s="191">
        <f t="shared" si="11"/>
        <v>3.5569105691056961E-3</v>
      </c>
    </row>
    <row r="71" spans="1:302" x14ac:dyDescent="0.25">
      <c r="A71" s="2">
        <v>6</v>
      </c>
      <c r="B71" s="2">
        <v>10</v>
      </c>
      <c r="C71" s="7" t="s">
        <v>244</v>
      </c>
      <c r="D71" s="7">
        <v>1000</v>
      </c>
      <c r="E71" s="7">
        <v>8250</v>
      </c>
      <c r="F71" s="7">
        <v>20000</v>
      </c>
      <c r="H71" s="5"/>
      <c r="I71" s="5"/>
      <c r="J71" s="5"/>
      <c r="K71" s="5"/>
      <c r="L71" s="5"/>
      <c r="M71" s="5"/>
      <c r="AC71" s="55"/>
      <c r="AZ71"/>
      <c r="BC71"/>
      <c r="BE71"/>
      <c r="DA71"/>
      <c r="DC71"/>
      <c r="KK71" s="12">
        <f t="shared" si="10"/>
        <v>1.5151869815780491E-3</v>
      </c>
      <c r="KL71">
        <v>71</v>
      </c>
      <c r="KM71" s="12">
        <v>6.0975609756097561E-4</v>
      </c>
      <c r="KN71" s="12">
        <v>-24934.229550000018</v>
      </c>
      <c r="KO71" s="196">
        <v>5.0813008130081301E-5</v>
      </c>
      <c r="KP71" s="191">
        <f t="shared" si="11"/>
        <v>3.6077235772357776E-3</v>
      </c>
    </row>
    <row r="72" spans="1:302" x14ac:dyDescent="0.25">
      <c r="A72" s="2">
        <v>6</v>
      </c>
      <c r="B72" s="2">
        <v>11</v>
      </c>
      <c r="C72" s="7" t="s">
        <v>245</v>
      </c>
      <c r="D72" s="7">
        <v>10</v>
      </c>
      <c r="E72" s="7">
        <v>25</v>
      </c>
      <c r="F72" s="7">
        <v>40</v>
      </c>
      <c r="H72" s="5"/>
      <c r="I72" s="5"/>
      <c r="J72" s="5"/>
      <c r="K72" s="5"/>
      <c r="L72" s="5"/>
      <c r="M72" s="5"/>
      <c r="AC72" s="55"/>
      <c r="AZ72"/>
      <c r="BC72"/>
      <c r="BE72"/>
      <c r="DA72"/>
      <c r="DC72"/>
      <c r="KK72" s="12">
        <f t="shared" si="10"/>
        <v>1.5151869815780491E-3</v>
      </c>
      <c r="KL72">
        <v>72</v>
      </c>
      <c r="KM72" s="12">
        <v>6.0975609756097561E-4</v>
      </c>
      <c r="KN72" s="12">
        <v>-22792.535600000003</v>
      </c>
      <c r="KO72" s="196">
        <v>5.0813008130081301E-5</v>
      </c>
      <c r="KP72" s="191">
        <f t="shared" si="11"/>
        <v>3.6585365853658591E-3</v>
      </c>
    </row>
    <row r="73" spans="1:302" x14ac:dyDescent="0.25">
      <c r="A73" s="2">
        <v>6</v>
      </c>
      <c r="B73" s="2">
        <v>12</v>
      </c>
      <c r="C73" s="7" t="s">
        <v>246</v>
      </c>
      <c r="D73" s="7">
        <v>99</v>
      </c>
      <c r="E73" s="7">
        <v>1000</v>
      </c>
      <c r="F73" s="7">
        <v>5000</v>
      </c>
      <c r="H73" s="5"/>
      <c r="I73" s="5"/>
      <c r="J73" s="5"/>
      <c r="K73" s="5"/>
      <c r="L73" s="5"/>
      <c r="M73" s="5"/>
      <c r="AC73" s="55"/>
      <c r="AZ73"/>
      <c r="BC73"/>
      <c r="BE73"/>
      <c r="DA73"/>
      <c r="DC73"/>
      <c r="KK73" s="12">
        <f t="shared" si="10"/>
        <v>1.5151869815780491E-3</v>
      </c>
      <c r="KL73">
        <v>73</v>
      </c>
      <c r="KM73" s="12">
        <v>6.0975609756097561E-4</v>
      </c>
      <c r="KN73" s="12">
        <v>-20650.841650000017</v>
      </c>
      <c r="KO73" s="196">
        <v>5.0813008130081301E-5</v>
      </c>
      <c r="KP73" s="191">
        <f t="shared" si="11"/>
        <v>3.7093495934959406E-3</v>
      </c>
    </row>
    <row r="74" spans="1:302" x14ac:dyDescent="0.25">
      <c r="A74" s="2">
        <v>7</v>
      </c>
      <c r="B74" s="2">
        <v>1</v>
      </c>
      <c r="C74" s="7" t="s">
        <v>235</v>
      </c>
      <c r="D74" s="7">
        <v>30</v>
      </c>
      <c r="E74" s="7">
        <v>80</v>
      </c>
      <c r="F74" s="7">
        <v>120</v>
      </c>
      <c r="H74" s="5"/>
      <c r="I74" s="5"/>
      <c r="J74" s="5"/>
      <c r="K74" s="5"/>
      <c r="L74" s="5"/>
      <c r="M74" s="5"/>
      <c r="AC74" s="55"/>
      <c r="AZ74"/>
      <c r="BC74"/>
      <c r="BE74"/>
      <c r="DA74"/>
      <c r="DC74"/>
      <c r="KJ74" t="s">
        <v>565</v>
      </c>
      <c r="KK74" s="12">
        <f t="shared" si="10"/>
        <v>1.5151869815780491E-3</v>
      </c>
      <c r="KL74">
        <v>74</v>
      </c>
      <c r="KM74" s="12">
        <v>6.0975609756097561E-4</v>
      </c>
      <c r="KN74" s="12">
        <v>-18509.14770000003</v>
      </c>
      <c r="KO74" s="196">
        <v>5.0813008130081301E-5</v>
      </c>
      <c r="KP74" s="191">
        <f t="shared" si="11"/>
        <v>3.7601626016260221E-3</v>
      </c>
    </row>
    <row r="75" spans="1:302" x14ac:dyDescent="0.25">
      <c r="A75" s="2">
        <v>7</v>
      </c>
      <c r="B75" s="2">
        <v>2</v>
      </c>
      <c r="C75" s="7" t="s">
        <v>236</v>
      </c>
      <c r="D75" s="7">
        <v>2</v>
      </c>
      <c r="E75" s="7">
        <v>10</v>
      </c>
      <c r="F75" s="7">
        <v>50</v>
      </c>
      <c r="H75" s="5"/>
      <c r="I75" s="5"/>
      <c r="J75" s="5"/>
      <c r="K75" s="5"/>
      <c r="L75" s="5"/>
      <c r="M75" s="5"/>
      <c r="AC75" s="55"/>
      <c r="AZ75"/>
      <c r="BC75"/>
      <c r="BE75"/>
      <c r="DA75"/>
      <c r="DC75"/>
      <c r="KK75" s="12">
        <f t="shared" si="10"/>
        <v>1.5151869815780491E-3</v>
      </c>
      <c r="KL75">
        <v>75</v>
      </c>
      <c r="KM75" s="12">
        <v>6.0975609756097561E-4</v>
      </c>
      <c r="KN75" s="12">
        <v>-16367.453750000015</v>
      </c>
      <c r="KO75" s="196">
        <v>5.0813008130081301E-5</v>
      </c>
      <c r="KP75" s="191">
        <f t="shared" si="11"/>
        <v>3.8109756097561035E-3</v>
      </c>
    </row>
    <row r="76" spans="1:302" x14ac:dyDescent="0.25">
      <c r="A76" s="2">
        <v>7</v>
      </c>
      <c r="B76" s="2">
        <v>3</v>
      </c>
      <c r="C76" s="7" t="s">
        <v>237</v>
      </c>
      <c r="D76" s="7">
        <v>60</v>
      </c>
      <c r="E76" s="7">
        <v>80</v>
      </c>
      <c r="F76" s="7">
        <v>95</v>
      </c>
      <c r="H76" s="5"/>
      <c r="I76" s="5"/>
      <c r="J76" s="5"/>
      <c r="K76" s="5"/>
      <c r="L76" s="5"/>
      <c r="M76" s="5"/>
      <c r="AC76" s="55"/>
      <c r="AZ76"/>
      <c r="BC76"/>
      <c r="BE76"/>
      <c r="DA76"/>
      <c r="DC76"/>
      <c r="KK76" s="12">
        <f t="shared" si="10"/>
        <v>1.5151869815780491E-3</v>
      </c>
      <c r="KL76">
        <v>76</v>
      </c>
      <c r="KM76" s="12">
        <v>6.0975609756097561E-4</v>
      </c>
      <c r="KN76" s="12">
        <v>-14225.759800000029</v>
      </c>
      <c r="KO76" s="196">
        <v>5.0813008130081301E-5</v>
      </c>
      <c r="KP76" s="191">
        <f t="shared" si="11"/>
        <v>3.861788617886185E-3</v>
      </c>
    </row>
    <row r="77" spans="1:302" x14ac:dyDescent="0.25">
      <c r="A77" s="2">
        <v>7</v>
      </c>
      <c r="B77" s="2">
        <v>4</v>
      </c>
      <c r="C77" s="7" t="s">
        <v>238</v>
      </c>
      <c r="D77" s="7">
        <v>50</v>
      </c>
      <c r="E77" s="7">
        <v>90</v>
      </c>
      <c r="F77" s="7">
        <v>250</v>
      </c>
      <c r="AC77" s="55"/>
      <c r="AZ77"/>
      <c r="BC77"/>
      <c r="BE77"/>
      <c r="DA77"/>
      <c r="DC77"/>
      <c r="KK77" s="12">
        <f t="shared" si="10"/>
        <v>1.5151869815780491E-3</v>
      </c>
      <c r="KL77">
        <v>77</v>
      </c>
      <c r="KM77" s="12">
        <v>6.0975609756097561E-4</v>
      </c>
      <c r="KN77" s="12">
        <v>-12084.065849999984</v>
      </c>
      <c r="KO77" s="196">
        <v>5.0813008130081301E-5</v>
      </c>
      <c r="KP77" s="191">
        <f t="shared" si="11"/>
        <v>3.9126016260162665E-3</v>
      </c>
    </row>
    <row r="78" spans="1:302" x14ac:dyDescent="0.25">
      <c r="A78" s="2">
        <v>7</v>
      </c>
      <c r="B78" s="2">
        <v>5</v>
      </c>
      <c r="C78" s="7" t="s">
        <v>239</v>
      </c>
      <c r="D78" s="7">
        <v>10</v>
      </c>
      <c r="E78" s="7">
        <v>25</v>
      </c>
      <c r="F78" s="7">
        <v>50</v>
      </c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Z78"/>
      <c r="BC78"/>
      <c r="BE78"/>
      <c r="DA78"/>
      <c r="DC78"/>
      <c r="KK78" s="12">
        <f t="shared" si="10"/>
        <v>1.5151869815780491E-3</v>
      </c>
      <c r="KL78">
        <v>78</v>
      </c>
      <c r="KM78" s="12">
        <v>6.0975609756097561E-4</v>
      </c>
      <c r="KN78" s="12">
        <v>-9942.3718999999983</v>
      </c>
      <c r="KO78" s="196">
        <v>5.0813008130081301E-5</v>
      </c>
      <c r="KP78" s="191">
        <f t="shared" si="11"/>
        <v>3.9634146341463476E-3</v>
      </c>
    </row>
    <row r="79" spans="1:302" x14ac:dyDescent="0.25">
      <c r="A79" s="2">
        <v>7</v>
      </c>
      <c r="B79" s="2">
        <v>6</v>
      </c>
      <c r="C79" s="7" t="s">
        <v>240</v>
      </c>
      <c r="D79" s="7">
        <v>2</v>
      </c>
      <c r="E79" s="7">
        <v>7</v>
      </c>
      <c r="F79" s="7">
        <v>16</v>
      </c>
      <c r="AZ79"/>
      <c r="BC79"/>
      <c r="BE79"/>
      <c r="DA79"/>
      <c r="DC79"/>
      <c r="KK79" s="12">
        <f t="shared" si="10"/>
        <v>1.5151869815780491E-3</v>
      </c>
      <c r="KL79">
        <v>79</v>
      </c>
      <c r="KM79" s="12">
        <v>6.0975609756097561E-4</v>
      </c>
      <c r="KN79" s="12">
        <v>-7800.6779500000121</v>
      </c>
      <c r="KO79" s="196">
        <v>5.0813008130081301E-5</v>
      </c>
      <c r="KP79" s="191">
        <f t="shared" si="11"/>
        <v>4.0142276422764286E-3</v>
      </c>
    </row>
    <row r="80" spans="1:302" x14ac:dyDescent="0.25">
      <c r="A80" s="2">
        <v>7</v>
      </c>
      <c r="B80" s="2">
        <v>7</v>
      </c>
      <c r="C80" s="7" t="s">
        <v>241</v>
      </c>
      <c r="D80" s="204">
        <v>10000</v>
      </c>
      <c r="E80" s="7">
        <v>177000</v>
      </c>
      <c r="F80" s="204">
        <v>1770000</v>
      </c>
      <c r="AZ80"/>
      <c r="BC80"/>
      <c r="BE80"/>
      <c r="DA80"/>
      <c r="DC80"/>
      <c r="KK80" s="12">
        <f t="shared" si="10"/>
        <v>1.5151869815780491E-3</v>
      </c>
      <c r="KL80">
        <v>80</v>
      </c>
      <c r="KM80" s="12">
        <v>6.0975609756097561E-4</v>
      </c>
      <c r="KN80" s="12">
        <v>-5658.9839999999967</v>
      </c>
      <c r="KO80" s="196">
        <v>5.0813008130081301E-5</v>
      </c>
      <c r="KP80" s="191">
        <f t="shared" si="11"/>
        <v>4.0650406504065097E-3</v>
      </c>
    </row>
    <row r="81" spans="1:304" x14ac:dyDescent="0.25">
      <c r="A81" s="2">
        <v>7</v>
      </c>
      <c r="B81" s="2">
        <v>8</v>
      </c>
      <c r="C81" s="7" t="s">
        <v>242</v>
      </c>
      <c r="D81" s="7">
        <v>16</v>
      </c>
      <c r="E81" s="7">
        <v>36</v>
      </c>
      <c r="F81" s="7">
        <v>50</v>
      </c>
      <c r="AZ81"/>
      <c r="BC81"/>
      <c r="BE81"/>
      <c r="DA81"/>
      <c r="DC81"/>
      <c r="KK81" s="12">
        <f t="shared" si="10"/>
        <v>1.5151869815780491E-3</v>
      </c>
      <c r="KL81">
        <v>81</v>
      </c>
      <c r="KM81" s="12">
        <v>6.0975609756097561E-4</v>
      </c>
      <c r="KN81" s="12">
        <v>-3517.2900500000105</v>
      </c>
      <c r="KO81" s="196">
        <v>5.0813008130081301E-5</v>
      </c>
      <c r="KP81" s="191">
        <f t="shared" si="11"/>
        <v>4.1158536585365908E-3</v>
      </c>
    </row>
    <row r="82" spans="1:304" x14ac:dyDescent="0.25">
      <c r="A82" s="2">
        <v>7</v>
      </c>
      <c r="B82" s="2">
        <v>9</v>
      </c>
      <c r="C82" s="7" t="s">
        <v>243</v>
      </c>
      <c r="D82" s="7">
        <v>0.05</v>
      </c>
      <c r="E82" s="7">
        <v>0.1</v>
      </c>
      <c r="F82" s="7">
        <v>1</v>
      </c>
      <c r="AZ82"/>
      <c r="BC82"/>
      <c r="BE82"/>
      <c r="DA82"/>
      <c r="DC82"/>
      <c r="KK82" s="12">
        <f t="shared" si="10"/>
        <v>1.5151869815780491E-3</v>
      </c>
      <c r="KL82">
        <v>82</v>
      </c>
      <c r="KM82" s="12">
        <v>6.0975609756097561E-4</v>
      </c>
      <c r="KN82" s="12">
        <v>-1375.5960999999952</v>
      </c>
      <c r="KO82" s="197">
        <v>5.0813008130081301E-5</v>
      </c>
      <c r="KP82" s="191">
        <f t="shared" si="11"/>
        <v>4.1666666666666718E-3</v>
      </c>
      <c r="KQ82" s="193"/>
      <c r="KR82" s="193" t="s">
        <v>399</v>
      </c>
    </row>
    <row r="83" spans="1:304" x14ac:dyDescent="0.25">
      <c r="A83" s="2">
        <v>7</v>
      </c>
      <c r="B83" s="2">
        <v>10</v>
      </c>
      <c r="C83" s="7" t="s">
        <v>244</v>
      </c>
      <c r="D83" s="7">
        <v>250</v>
      </c>
      <c r="E83" s="7">
        <v>825</v>
      </c>
      <c r="F83" s="7">
        <v>8250</v>
      </c>
      <c r="AZ83"/>
      <c r="BC83"/>
      <c r="BE83"/>
      <c r="DA83"/>
      <c r="DC83"/>
      <c r="KK83" s="12">
        <f t="shared" si="10"/>
        <v>1.3534349944379088E-4</v>
      </c>
      <c r="KL83" s="66">
        <v>83</v>
      </c>
      <c r="KM83" s="201">
        <v>5.4466230936819177E-5</v>
      </c>
      <c r="KN83" s="201">
        <v>766.09784999999101</v>
      </c>
      <c r="KO83" s="197">
        <v>4.5388525780682645E-6</v>
      </c>
      <c r="KP83" s="191">
        <f t="shared" si="11"/>
        <v>4.17120551924474E-3</v>
      </c>
    </row>
    <row r="84" spans="1:304" x14ac:dyDescent="0.25">
      <c r="A84" s="2">
        <v>7</v>
      </c>
      <c r="B84" s="2">
        <v>11</v>
      </c>
      <c r="C84" s="7" t="s">
        <v>245</v>
      </c>
      <c r="D84" s="7">
        <v>10</v>
      </c>
      <c r="E84" s="7">
        <v>70</v>
      </c>
      <c r="F84" s="7">
        <v>90</v>
      </c>
      <c r="AZ84"/>
      <c r="BC84"/>
      <c r="BE84"/>
      <c r="DA84"/>
      <c r="DC84"/>
      <c r="KK84" s="12">
        <f t="shared" si="10"/>
        <v>1.3534349944379088E-4</v>
      </c>
      <c r="KL84">
        <v>84</v>
      </c>
      <c r="KM84" s="12">
        <v>5.4466230936819177E-5</v>
      </c>
      <c r="KN84" s="12">
        <v>2907.7917999999772</v>
      </c>
      <c r="KO84" s="196">
        <v>4.5388525780682645E-6</v>
      </c>
      <c r="KP84" s="191">
        <f t="shared" si="11"/>
        <v>4.1757443718228081E-3</v>
      </c>
    </row>
    <row r="85" spans="1:304" x14ac:dyDescent="0.25">
      <c r="A85" s="2">
        <v>7</v>
      </c>
      <c r="B85" s="2">
        <v>12</v>
      </c>
      <c r="C85" s="7" t="s">
        <v>246</v>
      </c>
      <c r="D85" s="7">
        <v>10</v>
      </c>
      <c r="E85" s="7">
        <v>100</v>
      </c>
      <c r="F85" s="7">
        <v>10000</v>
      </c>
      <c r="AZ85"/>
      <c r="BC85"/>
      <c r="BE85"/>
      <c r="DA85"/>
      <c r="DC85"/>
      <c r="KK85" s="12">
        <f t="shared" si="10"/>
        <v>1.3534349944379088E-4</v>
      </c>
      <c r="KL85">
        <v>85</v>
      </c>
      <c r="KM85" s="12">
        <v>5.4466230936819177E-5</v>
      </c>
      <c r="KN85" s="12">
        <v>5049.4857499999925</v>
      </c>
      <c r="KO85" s="196">
        <v>4.5388525780682645E-6</v>
      </c>
      <c r="KP85" s="191">
        <f t="shared" si="11"/>
        <v>4.1802832244008763E-3</v>
      </c>
    </row>
    <row r="86" spans="1:304" x14ac:dyDescent="0.25">
      <c r="A86" s="2">
        <v>8</v>
      </c>
      <c r="B86" s="2">
        <v>1</v>
      </c>
      <c r="C86" s="7" t="s">
        <v>235</v>
      </c>
      <c r="D86" s="7">
        <v>0.01</v>
      </c>
      <c r="E86" s="7">
        <v>5</v>
      </c>
      <c r="F86" s="7">
        <v>30</v>
      </c>
      <c r="AZ86"/>
      <c r="BC86"/>
      <c r="BE86"/>
      <c r="DA86"/>
      <c r="DC86"/>
      <c r="KK86" s="12">
        <f t="shared" si="10"/>
        <v>1.3534349944379088E-4</v>
      </c>
      <c r="KL86">
        <v>86</v>
      </c>
      <c r="KM86" s="12">
        <v>5.4466230936819177E-5</v>
      </c>
      <c r="KN86" s="12">
        <v>7191.1796999999788</v>
      </c>
      <c r="KO86" s="196">
        <v>4.5388525780682645E-6</v>
      </c>
      <c r="KP86" s="191">
        <f t="shared" si="11"/>
        <v>4.1848220769789444E-3</v>
      </c>
    </row>
    <row r="87" spans="1:304" x14ac:dyDescent="0.25">
      <c r="A87" s="2">
        <v>8</v>
      </c>
      <c r="B87" s="2">
        <v>2</v>
      </c>
      <c r="C87" s="7" t="s">
        <v>236</v>
      </c>
      <c r="D87" s="7">
        <v>0.01</v>
      </c>
      <c r="E87" s="7">
        <v>5</v>
      </c>
      <c r="F87" s="7">
        <v>13</v>
      </c>
      <c r="AZ87"/>
      <c r="BC87"/>
      <c r="BE87"/>
      <c r="DA87"/>
      <c r="DC87"/>
      <c r="KK87" s="12">
        <f t="shared" si="10"/>
        <v>1.3534349944379088E-4</v>
      </c>
      <c r="KL87">
        <v>87</v>
      </c>
      <c r="KM87" s="12">
        <v>5.4466230936819177E-5</v>
      </c>
      <c r="KN87" s="12">
        <v>9332.8736499999941</v>
      </c>
      <c r="KO87" s="196">
        <v>4.5388525780682645E-6</v>
      </c>
      <c r="KP87" s="191">
        <f t="shared" si="11"/>
        <v>4.1893609295570126E-3</v>
      </c>
    </row>
    <row r="88" spans="1:304" x14ac:dyDescent="0.25">
      <c r="A88" s="2">
        <v>8</v>
      </c>
      <c r="B88" s="2">
        <v>3</v>
      </c>
      <c r="C88" s="7" t="s">
        <v>237</v>
      </c>
      <c r="D88" s="7">
        <v>49</v>
      </c>
      <c r="E88" s="7">
        <v>90</v>
      </c>
      <c r="F88" s="7">
        <v>100</v>
      </c>
      <c r="AZ88"/>
      <c r="BC88"/>
      <c r="BE88"/>
      <c r="DA88"/>
      <c r="DC88"/>
      <c r="KK88" s="12">
        <f t="shared" si="10"/>
        <v>1.3534349944379088E-4</v>
      </c>
      <c r="KL88">
        <v>88</v>
      </c>
      <c r="KM88" s="12">
        <v>5.4466230936819177E-5</v>
      </c>
      <c r="KN88" s="12">
        <v>11474.567600000009</v>
      </c>
      <c r="KO88" s="196">
        <v>4.5388525780682645E-6</v>
      </c>
      <c r="KP88" s="191">
        <f t="shared" si="11"/>
        <v>4.1938997821350807E-3</v>
      </c>
    </row>
    <row r="89" spans="1:304" x14ac:dyDescent="0.25">
      <c r="A89" s="2">
        <v>8</v>
      </c>
      <c r="B89" s="2">
        <v>4</v>
      </c>
      <c r="C89" s="7" t="s">
        <v>238</v>
      </c>
      <c r="D89" s="7">
        <v>250</v>
      </c>
      <c r="E89" s="7">
        <v>500</v>
      </c>
      <c r="F89" s="7">
        <v>1000</v>
      </c>
      <c r="AZ89"/>
      <c r="BC89"/>
      <c r="BE89"/>
      <c r="DA89"/>
      <c r="DC89"/>
      <c r="KK89" s="12">
        <f t="shared" si="10"/>
        <v>1.3534349944379088E-4</v>
      </c>
      <c r="KL89">
        <v>89</v>
      </c>
      <c r="KM89" s="12">
        <v>5.4466230936819177E-5</v>
      </c>
      <c r="KN89" s="12">
        <v>13616.261549999996</v>
      </c>
      <c r="KO89" s="196">
        <v>4.5388525780682645E-6</v>
      </c>
      <c r="KP89" s="191">
        <f t="shared" si="11"/>
        <v>4.1984386347131489E-3</v>
      </c>
    </row>
    <row r="90" spans="1:304" x14ac:dyDescent="0.25">
      <c r="A90" s="2">
        <v>8</v>
      </c>
      <c r="B90" s="2">
        <v>5</v>
      </c>
      <c r="C90" s="7" t="s">
        <v>239</v>
      </c>
      <c r="D90" s="7">
        <v>0</v>
      </c>
      <c r="E90" s="7">
        <v>20</v>
      </c>
      <c r="F90" s="7">
        <v>100</v>
      </c>
      <c r="AZ90"/>
      <c r="BC90"/>
      <c r="BE90"/>
      <c r="DA90"/>
      <c r="DC90"/>
      <c r="KK90" s="12">
        <f t="shared" si="10"/>
        <v>1.3534349944379088E-4</v>
      </c>
      <c r="KL90">
        <v>90</v>
      </c>
      <c r="KM90" s="12">
        <v>5.4466230936819177E-5</v>
      </c>
      <c r="KN90" s="12">
        <v>15757.955500000011</v>
      </c>
      <c r="KO90" s="196">
        <v>4.5388525780682645E-6</v>
      </c>
      <c r="KP90" s="191">
        <f t="shared" si="11"/>
        <v>4.202977487291217E-3</v>
      </c>
    </row>
    <row r="91" spans="1:304" x14ac:dyDescent="0.25">
      <c r="A91" s="2">
        <v>8</v>
      </c>
      <c r="B91" s="2">
        <v>6</v>
      </c>
      <c r="C91" s="7" t="s">
        <v>240</v>
      </c>
      <c r="D91" s="7">
        <v>2</v>
      </c>
      <c r="E91" s="7">
        <v>10</v>
      </c>
      <c r="F91" s="7">
        <v>20</v>
      </c>
      <c r="AZ91"/>
      <c r="BC91"/>
      <c r="BE91"/>
      <c r="DA91"/>
      <c r="DC91"/>
      <c r="KK91" s="202">
        <f t="shared" si="10"/>
        <v>1.3534349944379088E-4</v>
      </c>
      <c r="KL91" s="200">
        <v>91</v>
      </c>
      <c r="KM91" s="202">
        <v>5.4466230936819177E-5</v>
      </c>
      <c r="KN91" s="202">
        <v>17899.649449999997</v>
      </c>
      <c r="KO91" s="203">
        <v>4.5388525780682645E-6</v>
      </c>
      <c r="KP91" s="191">
        <f t="shared" si="11"/>
        <v>4.2075163398692852E-3</v>
      </c>
    </row>
    <row r="92" spans="1:304" x14ac:dyDescent="0.25">
      <c r="A92" s="2">
        <v>8</v>
      </c>
      <c r="B92" s="2">
        <v>7</v>
      </c>
      <c r="C92" s="7" t="s">
        <v>241</v>
      </c>
      <c r="D92" s="204">
        <v>177</v>
      </c>
      <c r="E92" s="7">
        <v>1770</v>
      </c>
      <c r="F92" s="204">
        <v>17700</v>
      </c>
      <c r="AZ92"/>
      <c r="BC92"/>
      <c r="BE92"/>
      <c r="DA92"/>
      <c r="DC92"/>
      <c r="KK92" s="12">
        <f t="shared" si="10"/>
        <v>1.3534349944379088E-4</v>
      </c>
      <c r="KL92">
        <v>92</v>
      </c>
      <c r="KM92" s="12">
        <v>5.4466230936819177E-5</v>
      </c>
      <c r="KN92" s="12">
        <v>20041.343400000012</v>
      </c>
      <c r="KO92" s="196">
        <v>4.5388525780682645E-6</v>
      </c>
      <c r="KP92" s="191">
        <f t="shared" si="11"/>
        <v>4.2120551924473533E-3</v>
      </c>
    </row>
    <row r="93" spans="1:304" x14ac:dyDescent="0.25">
      <c r="A93" s="2">
        <v>8</v>
      </c>
      <c r="B93" s="2">
        <v>8</v>
      </c>
      <c r="C93" s="7" t="s">
        <v>242</v>
      </c>
      <c r="D93" s="7">
        <v>12</v>
      </c>
      <c r="E93" s="7">
        <v>48</v>
      </c>
      <c r="F93" s="7">
        <v>72</v>
      </c>
      <c r="AZ93"/>
      <c r="BC93"/>
      <c r="BE93"/>
      <c r="DA93"/>
      <c r="DC93"/>
      <c r="KK93" s="12">
        <f t="shared" si="10"/>
        <v>1.3534349944379088E-4</v>
      </c>
      <c r="KL93" s="66">
        <v>93</v>
      </c>
      <c r="KM93" s="12">
        <v>5.4466230936819177E-5</v>
      </c>
      <c r="KN93" s="12">
        <v>22183.037349999999</v>
      </c>
      <c r="KO93" s="196">
        <v>4.5388525780682645E-6</v>
      </c>
      <c r="KP93" s="191">
        <f t="shared" si="11"/>
        <v>4.2165940450254215E-3</v>
      </c>
    </row>
    <row r="94" spans="1:304" x14ac:dyDescent="0.25">
      <c r="A94" s="2">
        <v>8</v>
      </c>
      <c r="B94" s="2">
        <v>9</v>
      </c>
      <c r="C94" s="7" t="s">
        <v>243</v>
      </c>
      <c r="D94" s="7">
        <v>0.5</v>
      </c>
      <c r="E94" s="7">
        <v>1</v>
      </c>
      <c r="F94" s="7">
        <v>10</v>
      </c>
      <c r="AZ94"/>
      <c r="BC94"/>
      <c r="BE94"/>
      <c r="DA94"/>
      <c r="DC94"/>
      <c r="KK94" s="12">
        <f t="shared" si="10"/>
        <v>1.3534349944379088E-4</v>
      </c>
      <c r="KL94">
        <v>94</v>
      </c>
      <c r="KM94" s="12">
        <v>5.4466230936819177E-5</v>
      </c>
      <c r="KN94" s="12">
        <v>24324.731299999985</v>
      </c>
      <c r="KO94" s="196">
        <v>4.5388525780682645E-6</v>
      </c>
      <c r="KP94" s="191">
        <f t="shared" si="11"/>
        <v>4.2211328976034896E-3</v>
      </c>
    </row>
    <row r="95" spans="1:304" x14ac:dyDescent="0.25">
      <c r="A95" s="2">
        <v>8</v>
      </c>
      <c r="B95" s="2">
        <v>10</v>
      </c>
      <c r="C95" s="7" t="s">
        <v>244</v>
      </c>
      <c r="D95" s="7">
        <v>0.01</v>
      </c>
      <c r="E95" s="7">
        <v>82</v>
      </c>
      <c r="F95" s="7">
        <v>820</v>
      </c>
      <c r="AZ95"/>
      <c r="BC95"/>
      <c r="BE95"/>
      <c r="DA95"/>
      <c r="DC95"/>
      <c r="KK95" s="12">
        <f t="shared" si="10"/>
        <v>1.3534349944379088E-4</v>
      </c>
      <c r="KL95">
        <v>95</v>
      </c>
      <c r="KM95" s="12">
        <v>5.4466230936819177E-5</v>
      </c>
      <c r="KN95" s="12">
        <v>26466.42525</v>
      </c>
      <c r="KO95" s="196">
        <v>4.5388525780682645E-6</v>
      </c>
      <c r="KP95" s="191">
        <f t="shared" si="11"/>
        <v>4.2256717501815578E-3</v>
      </c>
    </row>
    <row r="96" spans="1:304" x14ac:dyDescent="0.25">
      <c r="A96" s="2">
        <v>8</v>
      </c>
      <c r="B96" s="2">
        <v>11</v>
      </c>
      <c r="C96" s="7" t="s">
        <v>245</v>
      </c>
      <c r="D96" s="7">
        <v>8</v>
      </c>
      <c r="E96" s="7">
        <v>30</v>
      </c>
      <c r="F96" s="7">
        <v>100</v>
      </c>
      <c r="AZ96"/>
      <c r="BC96"/>
      <c r="BE96"/>
      <c r="DA96"/>
      <c r="DC96"/>
      <c r="KK96" s="12">
        <f t="shared" si="10"/>
        <v>1.3534349944379088E-4</v>
      </c>
      <c r="KL96">
        <v>96</v>
      </c>
      <c r="KM96" s="12">
        <v>5.4466230936819177E-5</v>
      </c>
      <c r="KN96" s="12">
        <v>28608.119199999986</v>
      </c>
      <c r="KO96" s="196">
        <v>4.5388525780682645E-6</v>
      </c>
      <c r="KP96" s="191">
        <f t="shared" si="11"/>
        <v>4.2302106027596259E-3</v>
      </c>
    </row>
    <row r="97" spans="1:304" x14ac:dyDescent="0.25">
      <c r="A97" s="2">
        <v>8</v>
      </c>
      <c r="B97" s="2">
        <v>12</v>
      </c>
      <c r="C97" s="7" t="s">
        <v>246</v>
      </c>
      <c r="D97" s="7">
        <v>2</v>
      </c>
      <c r="E97" s="7">
        <v>5</v>
      </c>
      <c r="F97" s="7">
        <v>101</v>
      </c>
      <c r="AZ97"/>
      <c r="BC97"/>
      <c r="BE97"/>
      <c r="DA97"/>
      <c r="DC97"/>
      <c r="KK97" s="12">
        <f t="shared" si="10"/>
        <v>1.3534349944379088E-4</v>
      </c>
      <c r="KL97">
        <v>97</v>
      </c>
      <c r="KM97" s="12">
        <v>5.4466230936819177E-5</v>
      </c>
      <c r="KN97" s="12">
        <v>30749.813150000002</v>
      </c>
      <c r="KO97" s="196">
        <v>4.5388525780682645E-6</v>
      </c>
      <c r="KP97" s="191">
        <f t="shared" si="11"/>
        <v>4.2347494553376941E-3</v>
      </c>
    </row>
    <row r="98" spans="1:304" x14ac:dyDescent="0.25">
      <c r="A98" s="2">
        <v>9</v>
      </c>
      <c r="B98" s="2">
        <v>1</v>
      </c>
      <c r="C98" s="7" t="s">
        <v>235</v>
      </c>
      <c r="D98" s="7">
        <v>10</v>
      </c>
      <c r="E98" s="7">
        <v>40</v>
      </c>
      <c r="F98" s="7">
        <v>100</v>
      </c>
      <c r="AZ98"/>
      <c r="BC98"/>
      <c r="BE98"/>
      <c r="DA98"/>
      <c r="DC98"/>
      <c r="KK98" s="12">
        <f t="shared" si="10"/>
        <v>1.3534349944379088E-4</v>
      </c>
      <c r="KL98">
        <v>98</v>
      </c>
      <c r="KM98" s="12">
        <v>5.4466230936819177E-5</v>
      </c>
      <c r="KN98" s="12">
        <v>32891.507100000017</v>
      </c>
      <c r="KO98" s="196">
        <v>4.5388525780682645E-6</v>
      </c>
      <c r="KP98" s="191">
        <f t="shared" si="11"/>
        <v>4.2392883079157622E-3</v>
      </c>
    </row>
    <row r="99" spans="1:304" x14ac:dyDescent="0.25">
      <c r="A99" s="2">
        <v>9</v>
      </c>
      <c r="B99" s="2">
        <v>2</v>
      </c>
      <c r="C99" s="7" t="s">
        <v>236</v>
      </c>
      <c r="D99" s="7">
        <v>250</v>
      </c>
      <c r="E99" s="7">
        <v>400</v>
      </c>
      <c r="F99" s="7">
        <v>650</v>
      </c>
      <c r="AZ99"/>
      <c r="BC99"/>
      <c r="BE99"/>
      <c r="DA99"/>
      <c r="DC99"/>
      <c r="KK99" s="12">
        <f t="shared" si="10"/>
        <v>1.3534349944379088E-4</v>
      </c>
      <c r="KL99">
        <v>99</v>
      </c>
      <c r="KM99" s="12">
        <v>5.4466230936819177E-5</v>
      </c>
      <c r="KN99" s="12">
        <v>35033.201050000003</v>
      </c>
      <c r="KO99" s="196">
        <v>4.5388525780682645E-6</v>
      </c>
      <c r="KP99" s="191">
        <f t="shared" si="11"/>
        <v>4.2438271604938304E-3</v>
      </c>
    </row>
    <row r="100" spans="1:304" x14ac:dyDescent="0.25">
      <c r="A100" s="2">
        <v>9</v>
      </c>
      <c r="B100" s="2">
        <v>3</v>
      </c>
      <c r="C100" s="7" t="s">
        <v>237</v>
      </c>
      <c r="D100" s="7">
        <v>49</v>
      </c>
      <c r="E100" s="7">
        <v>75</v>
      </c>
      <c r="F100" s="7">
        <v>95</v>
      </c>
      <c r="AZ100"/>
      <c r="BC100"/>
      <c r="BE100"/>
      <c r="DA100"/>
      <c r="DC100"/>
      <c r="KK100" s="12">
        <f t="shared" si="10"/>
        <v>1.3534349944379088E-4</v>
      </c>
      <c r="KL100">
        <v>100</v>
      </c>
      <c r="KM100" s="12">
        <v>5.4466230936819177E-5</v>
      </c>
      <c r="KN100" s="12">
        <v>37174.895000000019</v>
      </c>
      <c r="KO100" s="196">
        <v>4.5388525780682645E-6</v>
      </c>
      <c r="KP100" s="191">
        <f t="shared" si="11"/>
        <v>4.2483660130718985E-3</v>
      </c>
    </row>
    <row r="101" spans="1:304" x14ac:dyDescent="0.25">
      <c r="A101" s="2">
        <v>9</v>
      </c>
      <c r="B101" s="2">
        <v>4</v>
      </c>
      <c r="C101" s="7" t="s">
        <v>238</v>
      </c>
      <c r="D101" s="7">
        <v>150</v>
      </c>
      <c r="E101" s="7">
        <v>200</v>
      </c>
      <c r="F101" s="7">
        <v>500</v>
      </c>
      <c r="AZ101"/>
      <c r="BC101"/>
      <c r="BE101"/>
      <c r="DA101"/>
      <c r="DC101"/>
      <c r="KK101" s="12">
        <f t="shared" si="10"/>
        <v>1.3534349944379088E-4</v>
      </c>
      <c r="KL101">
        <v>101</v>
      </c>
      <c r="KM101" s="12">
        <v>5.4466230936819177E-5</v>
      </c>
      <c r="KN101" s="12">
        <v>39316.588950000005</v>
      </c>
      <c r="KO101" s="196">
        <v>4.5388525780682645E-6</v>
      </c>
      <c r="KP101" s="191">
        <f t="shared" si="11"/>
        <v>4.2529048656499667E-3</v>
      </c>
    </row>
    <row r="102" spans="1:304" x14ac:dyDescent="0.25">
      <c r="A102" s="2">
        <v>9</v>
      </c>
      <c r="B102" s="2">
        <v>5</v>
      </c>
      <c r="C102" s="7" t="s">
        <v>239</v>
      </c>
      <c r="D102" s="7">
        <v>15</v>
      </c>
      <c r="E102" s="7">
        <v>30</v>
      </c>
      <c r="F102" s="7">
        <v>50</v>
      </c>
      <c r="KK102" s="12">
        <f t="shared" si="10"/>
        <v>1.3534349944379088E-4</v>
      </c>
      <c r="KL102">
        <v>102</v>
      </c>
      <c r="KM102" s="12">
        <v>5.4466230936819177E-5</v>
      </c>
      <c r="KN102" s="12">
        <v>41458.28290000002</v>
      </c>
      <c r="KO102" s="196">
        <v>4.5388525780682645E-6</v>
      </c>
      <c r="KP102" s="191">
        <f t="shared" si="11"/>
        <v>4.2574437182280348E-3</v>
      </c>
    </row>
    <row r="103" spans="1:304" x14ac:dyDescent="0.25">
      <c r="A103" s="2">
        <v>9</v>
      </c>
      <c r="B103" s="2">
        <v>6</v>
      </c>
      <c r="C103" s="7" t="s">
        <v>240</v>
      </c>
      <c r="D103" s="7">
        <v>3</v>
      </c>
      <c r="E103" s="7">
        <v>7</v>
      </c>
      <c r="F103" s="7">
        <v>15</v>
      </c>
      <c r="KK103" s="12">
        <f t="shared" si="10"/>
        <v>1.3534349944379088E-4</v>
      </c>
      <c r="KL103">
        <v>103</v>
      </c>
      <c r="KM103" s="12">
        <v>5.4466230936819177E-5</v>
      </c>
      <c r="KN103" s="12">
        <v>43599.976850000006</v>
      </c>
      <c r="KO103" s="196">
        <v>4.5388525780682645E-6</v>
      </c>
      <c r="KP103" s="191">
        <f t="shared" si="11"/>
        <v>4.261982570806103E-3</v>
      </c>
    </row>
    <row r="104" spans="1:304" x14ac:dyDescent="0.25">
      <c r="A104" s="2">
        <v>9</v>
      </c>
      <c r="B104" s="2">
        <v>7</v>
      </c>
      <c r="C104" s="7" t="s">
        <v>241</v>
      </c>
      <c r="D104" s="204">
        <v>177</v>
      </c>
      <c r="E104" s="7">
        <v>1770</v>
      </c>
      <c r="F104" s="204">
        <v>177000</v>
      </c>
      <c r="KK104" s="12">
        <f t="shared" si="10"/>
        <v>1.3534349944379088E-4</v>
      </c>
      <c r="KL104">
        <v>104</v>
      </c>
      <c r="KM104" s="12">
        <v>5.4466230936819177E-5</v>
      </c>
      <c r="KN104" s="12">
        <v>45741.670799999993</v>
      </c>
      <c r="KO104" s="197">
        <v>4.5388525780682645E-6</v>
      </c>
      <c r="KP104" s="191">
        <f t="shared" si="11"/>
        <v>4.2665214233841712E-3</v>
      </c>
      <c r="KQ104" s="193"/>
      <c r="KR104" s="193" t="s">
        <v>399</v>
      </c>
    </row>
    <row r="105" spans="1:304" x14ac:dyDescent="0.25">
      <c r="A105" s="2">
        <v>9</v>
      </c>
      <c r="B105" s="2">
        <v>8</v>
      </c>
      <c r="C105" s="7" t="s">
        <v>242</v>
      </c>
      <c r="D105" s="7">
        <v>18</v>
      </c>
      <c r="E105" s="7">
        <v>30</v>
      </c>
      <c r="F105" s="7">
        <v>48</v>
      </c>
      <c r="KK105" s="12">
        <f t="shared" si="10"/>
        <v>1.3534349944379088E-4</v>
      </c>
      <c r="KL105">
        <v>105</v>
      </c>
      <c r="KM105" s="12">
        <v>5.4466230936819177E-5</v>
      </c>
      <c r="KN105" s="12">
        <v>47883.364749999979</v>
      </c>
      <c r="KO105" s="196">
        <v>4.5388525780682645E-6</v>
      </c>
      <c r="KP105" s="191">
        <f t="shared" si="11"/>
        <v>4.2710602759622393E-3</v>
      </c>
    </row>
    <row r="106" spans="1:304" x14ac:dyDescent="0.25">
      <c r="A106" s="2">
        <v>9</v>
      </c>
      <c r="B106" s="2">
        <v>9</v>
      </c>
      <c r="C106" s="7" t="s">
        <v>243</v>
      </c>
      <c r="D106" s="7">
        <v>0.5</v>
      </c>
      <c r="E106" s="7">
        <v>1</v>
      </c>
      <c r="F106" s="7">
        <v>3</v>
      </c>
      <c r="KK106" s="12">
        <f t="shared" si="10"/>
        <v>1.3534349944379088E-4</v>
      </c>
      <c r="KL106">
        <v>106</v>
      </c>
      <c r="KM106" s="12">
        <v>5.4466230936819177E-5</v>
      </c>
      <c r="KN106" s="12">
        <v>50025.058699999965</v>
      </c>
      <c r="KO106" s="196">
        <v>4.5388525780682645E-6</v>
      </c>
      <c r="KP106" s="191">
        <f t="shared" si="11"/>
        <v>4.2755991285403075E-3</v>
      </c>
    </row>
    <row r="107" spans="1:304" x14ac:dyDescent="0.25">
      <c r="A107" s="2">
        <v>9</v>
      </c>
      <c r="B107" s="2">
        <v>10</v>
      </c>
      <c r="C107" s="7" t="s">
        <v>244</v>
      </c>
      <c r="D107" s="7">
        <v>200</v>
      </c>
      <c r="E107" s="7">
        <v>825</v>
      </c>
      <c r="F107" s="7">
        <v>1650</v>
      </c>
      <c r="KK107" s="12">
        <f t="shared" si="10"/>
        <v>1.3534349944379088E-4</v>
      </c>
      <c r="KL107">
        <v>107</v>
      </c>
      <c r="KM107" s="12">
        <v>5.4466230936819177E-5</v>
      </c>
      <c r="KN107" s="12">
        <v>52166.75264999998</v>
      </c>
      <c r="KO107" s="196">
        <v>4.5388525780682645E-6</v>
      </c>
      <c r="KP107" s="191">
        <f t="shared" si="11"/>
        <v>4.2801379811183756E-3</v>
      </c>
    </row>
    <row r="108" spans="1:304" x14ac:dyDescent="0.25">
      <c r="A108" s="2">
        <v>9</v>
      </c>
      <c r="B108" s="2">
        <v>11</v>
      </c>
      <c r="C108" s="7" t="s">
        <v>245</v>
      </c>
      <c r="D108" s="7">
        <v>5</v>
      </c>
      <c r="E108" s="7">
        <v>50</v>
      </c>
      <c r="F108" s="7">
        <v>95</v>
      </c>
      <c r="KK108" s="12">
        <f t="shared" si="10"/>
        <v>1.3534349944379088E-4</v>
      </c>
      <c r="KL108">
        <v>108</v>
      </c>
      <c r="KM108" s="12">
        <v>5.4466230936819177E-5</v>
      </c>
      <c r="KN108" s="12">
        <v>54308.446599999996</v>
      </c>
      <c r="KO108" s="196">
        <v>4.5388525780682645E-6</v>
      </c>
      <c r="KP108" s="191">
        <f t="shared" si="11"/>
        <v>4.2846768336964438E-3</v>
      </c>
    </row>
    <row r="109" spans="1:304" x14ac:dyDescent="0.25">
      <c r="A109" s="2">
        <v>9</v>
      </c>
      <c r="B109" s="2">
        <v>12</v>
      </c>
      <c r="C109" s="7" t="s">
        <v>246</v>
      </c>
      <c r="D109" s="7">
        <v>50</v>
      </c>
      <c r="E109" s="7">
        <v>100</v>
      </c>
      <c r="F109" s="7">
        <v>500</v>
      </c>
      <c r="KK109" s="12">
        <f t="shared" si="10"/>
        <v>1.3534349944379088E-4</v>
      </c>
      <c r="KL109">
        <v>109</v>
      </c>
      <c r="KM109" s="12">
        <v>5.4466230936819177E-5</v>
      </c>
      <c r="KN109" s="12">
        <v>56450.140549999982</v>
      </c>
      <c r="KO109" s="196">
        <v>4.5388525780682645E-6</v>
      </c>
      <c r="KP109" s="191">
        <f t="shared" si="11"/>
        <v>4.2892156862745119E-3</v>
      </c>
    </row>
    <row r="110" spans="1:304" x14ac:dyDescent="0.25">
      <c r="A110" s="2">
        <v>10</v>
      </c>
      <c r="B110" s="2">
        <v>1</v>
      </c>
      <c r="C110" s="7" t="s">
        <v>235</v>
      </c>
      <c r="D110" s="7">
        <v>0.01</v>
      </c>
      <c r="E110" s="7">
        <v>80</v>
      </c>
      <c r="F110" s="7">
        <v>163</v>
      </c>
      <c r="KK110" s="12">
        <f t="shared" si="10"/>
        <v>1.3534349944379088E-4</v>
      </c>
      <c r="KL110">
        <v>110</v>
      </c>
      <c r="KM110" s="12">
        <v>5.4466230936819177E-5</v>
      </c>
      <c r="KN110" s="12">
        <v>58591.834499999997</v>
      </c>
      <c r="KO110" s="196">
        <v>4.5388525780682645E-6</v>
      </c>
      <c r="KP110" s="191">
        <f t="shared" si="11"/>
        <v>4.2937545388525801E-3</v>
      </c>
    </row>
    <row r="111" spans="1:304" x14ac:dyDescent="0.25">
      <c r="A111" s="2">
        <v>10</v>
      </c>
      <c r="B111" s="2">
        <v>2</v>
      </c>
      <c r="C111" s="7" t="s">
        <v>236</v>
      </c>
      <c r="D111" s="7">
        <v>10</v>
      </c>
      <c r="E111" s="7">
        <v>50</v>
      </c>
      <c r="F111" s="7">
        <v>100</v>
      </c>
      <c r="KK111" s="12">
        <f t="shared" si="10"/>
        <v>1.3534349944379088E-4</v>
      </c>
      <c r="KL111">
        <v>111</v>
      </c>
      <c r="KM111" s="12">
        <v>5.4466230936819177E-5</v>
      </c>
      <c r="KN111" s="12">
        <v>60733.528449999983</v>
      </c>
      <c r="KO111" s="196">
        <v>4.5388525780682645E-6</v>
      </c>
      <c r="KP111" s="191">
        <f t="shared" si="11"/>
        <v>4.2982933914306482E-3</v>
      </c>
    </row>
    <row r="112" spans="1:304" x14ac:dyDescent="0.25">
      <c r="A112" s="2">
        <v>10</v>
      </c>
      <c r="B112" s="2">
        <v>3</v>
      </c>
      <c r="C112" s="7" t="s">
        <v>237</v>
      </c>
      <c r="D112" s="7">
        <v>49</v>
      </c>
      <c r="E112" s="7">
        <v>100</v>
      </c>
      <c r="F112" s="7">
        <v>101</v>
      </c>
      <c r="KK112" s="12">
        <f t="shared" si="10"/>
        <v>1.3534349944379088E-4</v>
      </c>
      <c r="KL112">
        <v>112</v>
      </c>
      <c r="KM112" s="12">
        <v>5.4466230936819177E-5</v>
      </c>
      <c r="KN112" s="12">
        <v>62875.222399999999</v>
      </c>
      <c r="KO112" s="196">
        <v>4.5388525780682645E-6</v>
      </c>
      <c r="KP112" s="191">
        <f t="shared" si="11"/>
        <v>4.3028322440087164E-3</v>
      </c>
    </row>
    <row r="113" spans="1:302" x14ac:dyDescent="0.25">
      <c r="A113" s="2">
        <v>10</v>
      </c>
      <c r="B113" s="2">
        <v>4</v>
      </c>
      <c r="C113" s="7" t="s">
        <v>238</v>
      </c>
      <c r="D113" s="7">
        <v>100</v>
      </c>
      <c r="E113" s="7">
        <v>500</v>
      </c>
      <c r="F113" s="7">
        <v>1000</v>
      </c>
      <c r="KK113" s="12">
        <f t="shared" si="10"/>
        <v>1.3534349944379088E-4</v>
      </c>
      <c r="KL113">
        <v>113</v>
      </c>
      <c r="KM113" s="12">
        <v>5.4466230936819177E-5</v>
      </c>
      <c r="KN113" s="12">
        <v>65016.916349999985</v>
      </c>
      <c r="KO113" s="196">
        <v>4.5388525780682645E-6</v>
      </c>
      <c r="KP113" s="191">
        <f t="shared" si="11"/>
        <v>4.3073710965867845E-3</v>
      </c>
    </row>
    <row r="114" spans="1:302" x14ac:dyDescent="0.25">
      <c r="A114" s="2">
        <v>10</v>
      </c>
      <c r="B114" s="2">
        <v>5</v>
      </c>
      <c r="C114" s="7" t="s">
        <v>239</v>
      </c>
      <c r="D114" s="7">
        <v>10</v>
      </c>
      <c r="E114" s="7">
        <v>30</v>
      </c>
      <c r="F114" s="7">
        <v>40</v>
      </c>
      <c r="KK114" s="12">
        <f t="shared" si="10"/>
        <v>1.3534349944379088E-4</v>
      </c>
      <c r="KL114">
        <v>114</v>
      </c>
      <c r="KM114" s="12">
        <v>5.4466230936819177E-5</v>
      </c>
      <c r="KN114" s="12">
        <v>67158.610299999971</v>
      </c>
      <c r="KO114" s="196">
        <v>4.5388525780682645E-6</v>
      </c>
      <c r="KP114" s="191">
        <f t="shared" si="11"/>
        <v>4.3119099491648527E-3</v>
      </c>
    </row>
    <row r="115" spans="1:302" x14ac:dyDescent="0.25">
      <c r="A115" s="2">
        <v>10</v>
      </c>
      <c r="B115" s="2">
        <v>6</v>
      </c>
      <c r="C115" s="7" t="s">
        <v>240</v>
      </c>
      <c r="D115" s="7">
        <v>2</v>
      </c>
      <c r="E115" s="7">
        <v>6</v>
      </c>
      <c r="F115" s="7">
        <v>10</v>
      </c>
      <c r="KK115" s="12">
        <f t="shared" si="10"/>
        <v>1.3534349944379088E-4</v>
      </c>
      <c r="KL115">
        <v>115</v>
      </c>
      <c r="KM115" s="12">
        <v>5.4466230936819177E-5</v>
      </c>
      <c r="KN115" s="12">
        <v>69300.304249999986</v>
      </c>
      <c r="KO115" s="196">
        <v>4.5388525780682645E-6</v>
      </c>
      <c r="KP115" s="191">
        <f t="shared" si="11"/>
        <v>4.3164488017429208E-3</v>
      </c>
    </row>
    <row r="116" spans="1:302" x14ac:dyDescent="0.25">
      <c r="A116" s="2">
        <v>10</v>
      </c>
      <c r="B116" s="2">
        <v>7</v>
      </c>
      <c r="C116" s="7" t="s">
        <v>241</v>
      </c>
      <c r="D116" s="204">
        <v>1770</v>
      </c>
      <c r="E116" s="7">
        <v>17700</v>
      </c>
      <c r="F116" s="204">
        <v>177000</v>
      </c>
      <c r="KK116" s="12">
        <f t="shared" si="10"/>
        <v>1.3534349944379088E-4</v>
      </c>
      <c r="KL116">
        <v>116</v>
      </c>
      <c r="KM116" s="12">
        <v>5.4466230936819177E-5</v>
      </c>
      <c r="KN116" s="12">
        <v>71441.998199999973</v>
      </c>
      <c r="KO116" s="196">
        <v>4.5388525780682645E-6</v>
      </c>
      <c r="KP116" s="191">
        <f t="shared" si="11"/>
        <v>4.320987654320989E-3</v>
      </c>
    </row>
    <row r="117" spans="1:302" x14ac:dyDescent="0.25">
      <c r="A117" s="2">
        <v>10</v>
      </c>
      <c r="B117" s="2">
        <v>8</v>
      </c>
      <c r="C117" s="7" t="s">
        <v>242</v>
      </c>
      <c r="D117" s="7">
        <v>48</v>
      </c>
      <c r="E117" s="7">
        <v>72</v>
      </c>
      <c r="F117" s="7">
        <v>96</v>
      </c>
      <c r="KK117" s="12">
        <f t="shared" si="10"/>
        <v>1.3534349944379088E-4</v>
      </c>
      <c r="KL117">
        <v>117</v>
      </c>
      <c r="KM117" s="12">
        <v>5.4466230936819177E-5</v>
      </c>
      <c r="KN117" s="12">
        <v>73583.692149999988</v>
      </c>
      <c r="KO117" s="196">
        <v>4.5388525780682645E-6</v>
      </c>
      <c r="KP117" s="191">
        <f t="shared" si="11"/>
        <v>4.3255265068990571E-3</v>
      </c>
    </row>
    <row r="118" spans="1:302" x14ac:dyDescent="0.25">
      <c r="A118" s="2">
        <v>10</v>
      </c>
      <c r="B118" s="2">
        <v>9</v>
      </c>
      <c r="C118" s="7" t="s">
        <v>243</v>
      </c>
      <c r="D118" s="7">
        <v>0.1</v>
      </c>
      <c r="E118" s="7">
        <v>1</v>
      </c>
      <c r="F118" s="7">
        <v>1000</v>
      </c>
      <c r="KK118" s="12">
        <f t="shared" si="10"/>
        <v>1.3534349944379088E-4</v>
      </c>
      <c r="KL118">
        <v>118</v>
      </c>
      <c r="KM118" s="12">
        <v>5.4466230936819177E-5</v>
      </c>
      <c r="KN118" s="12">
        <v>75725.386100000003</v>
      </c>
      <c r="KO118" s="196">
        <v>4.5388525780682645E-6</v>
      </c>
      <c r="KP118" s="191">
        <f t="shared" si="11"/>
        <v>4.3300653594771253E-3</v>
      </c>
    </row>
    <row r="119" spans="1:302" x14ac:dyDescent="0.25">
      <c r="A119" s="2">
        <v>10</v>
      </c>
      <c r="B119" s="2">
        <v>10</v>
      </c>
      <c r="C119" s="7" t="s">
        <v>244</v>
      </c>
      <c r="D119" s="7">
        <v>5000</v>
      </c>
      <c r="E119" s="7">
        <v>25000</v>
      </c>
      <c r="F119" s="7">
        <v>40000</v>
      </c>
      <c r="KK119" s="12">
        <f t="shared" si="10"/>
        <v>1.3534349944379088E-4</v>
      </c>
      <c r="KL119">
        <v>119</v>
      </c>
      <c r="KM119" s="12">
        <v>5.4466230936819177E-5</v>
      </c>
      <c r="KN119" s="12">
        <v>77867.08004999999</v>
      </c>
      <c r="KO119" s="196">
        <v>4.5388525780682645E-6</v>
      </c>
      <c r="KP119" s="191">
        <f t="shared" si="11"/>
        <v>4.3346042120551934E-3</v>
      </c>
    </row>
    <row r="120" spans="1:302" x14ac:dyDescent="0.25">
      <c r="A120" s="2">
        <v>10</v>
      </c>
      <c r="B120" s="2">
        <v>11</v>
      </c>
      <c r="C120" s="7" t="s">
        <v>245</v>
      </c>
      <c r="D120" s="7">
        <v>1</v>
      </c>
      <c r="E120" s="7">
        <v>10</v>
      </c>
      <c r="F120" s="7">
        <v>60</v>
      </c>
      <c r="KK120" s="12">
        <f t="shared" si="10"/>
        <v>1.3534349944379088E-4</v>
      </c>
      <c r="KL120">
        <v>120</v>
      </c>
      <c r="KM120" s="12">
        <v>5.4466230936819177E-5</v>
      </c>
      <c r="KN120" s="12">
        <v>80008.774000000005</v>
      </c>
      <c r="KO120" s="196">
        <v>4.5388525780682645E-6</v>
      </c>
      <c r="KP120" s="191">
        <f t="shared" si="11"/>
        <v>4.3391430646332616E-3</v>
      </c>
    </row>
    <row r="121" spans="1:302" x14ac:dyDescent="0.25">
      <c r="A121" s="2">
        <v>10</v>
      </c>
      <c r="B121" s="2">
        <v>12</v>
      </c>
      <c r="C121" s="7" t="s">
        <v>246</v>
      </c>
      <c r="D121" s="7">
        <v>1</v>
      </c>
      <c r="E121" s="7">
        <v>10</v>
      </c>
      <c r="F121" s="7">
        <v>101</v>
      </c>
      <c r="KK121" s="12">
        <f t="shared" si="10"/>
        <v>1.3534349944379088E-4</v>
      </c>
      <c r="KL121">
        <v>121</v>
      </c>
      <c r="KM121" s="12">
        <v>5.4466230936819177E-5</v>
      </c>
      <c r="KN121" s="12">
        <v>82150.467949999991</v>
      </c>
      <c r="KO121" s="196">
        <v>4.5388525780682645E-6</v>
      </c>
      <c r="KP121" s="191">
        <f t="shared" si="11"/>
        <v>4.3436819172113297E-3</v>
      </c>
    </row>
    <row r="122" spans="1:302" x14ac:dyDescent="0.25">
      <c r="A122" s="2">
        <v>11</v>
      </c>
      <c r="B122" s="2">
        <v>1</v>
      </c>
      <c r="C122" s="7" t="s">
        <v>235</v>
      </c>
      <c r="D122" s="7">
        <v>0.01</v>
      </c>
      <c r="E122" s="7">
        <v>81</v>
      </c>
      <c r="F122" s="7">
        <v>163</v>
      </c>
      <c r="KK122" s="12">
        <f t="shared" si="10"/>
        <v>1.3534349944379088E-4</v>
      </c>
      <c r="KL122">
        <v>122</v>
      </c>
      <c r="KM122" s="12">
        <v>5.4466230936819177E-5</v>
      </c>
      <c r="KN122" s="12">
        <v>84292.161900000006</v>
      </c>
      <c r="KO122" s="196">
        <v>4.5388525780682645E-6</v>
      </c>
      <c r="KP122" s="191">
        <f t="shared" si="11"/>
        <v>4.3482207697893979E-3</v>
      </c>
    </row>
    <row r="123" spans="1:302" x14ac:dyDescent="0.25">
      <c r="A123" s="2">
        <v>11</v>
      </c>
      <c r="B123" s="2">
        <v>2</v>
      </c>
      <c r="C123" s="7" t="s">
        <v>236</v>
      </c>
      <c r="D123" s="7">
        <v>1</v>
      </c>
      <c r="E123" s="7">
        <v>5</v>
      </c>
      <c r="F123" s="7">
        <v>10</v>
      </c>
      <c r="KK123" s="12">
        <f t="shared" si="10"/>
        <v>1.3534349944379088E-4</v>
      </c>
      <c r="KL123">
        <v>123</v>
      </c>
      <c r="KM123" s="12">
        <v>5.4466230936819177E-5</v>
      </c>
      <c r="KN123" s="12">
        <v>86433.855849999993</v>
      </c>
      <c r="KO123" s="196">
        <v>4.5388525780682645E-6</v>
      </c>
      <c r="KP123" s="191">
        <f t="shared" si="11"/>
        <v>4.352759622367466E-3</v>
      </c>
    </row>
    <row r="124" spans="1:302" x14ac:dyDescent="0.25">
      <c r="A124" s="2">
        <v>11</v>
      </c>
      <c r="B124" s="2">
        <v>3</v>
      </c>
      <c r="C124" s="7" t="s">
        <v>237</v>
      </c>
      <c r="D124" s="7">
        <v>25</v>
      </c>
      <c r="E124" s="7">
        <v>66</v>
      </c>
      <c r="F124" s="7">
        <v>100</v>
      </c>
      <c r="KK124" s="12">
        <f t="shared" si="10"/>
        <v>1.3534349944379088E-4</v>
      </c>
      <c r="KL124">
        <v>124</v>
      </c>
      <c r="KM124" s="12">
        <v>5.4466230936819177E-5</v>
      </c>
      <c r="KN124" s="12">
        <v>88575.549799999979</v>
      </c>
      <c r="KO124" s="196">
        <v>4.5388525780682645E-6</v>
      </c>
      <c r="KP124" s="191">
        <f t="shared" si="11"/>
        <v>4.3572984749455342E-3</v>
      </c>
    </row>
    <row r="125" spans="1:302" x14ac:dyDescent="0.25">
      <c r="A125" s="2">
        <v>11</v>
      </c>
      <c r="B125" s="2">
        <v>4</v>
      </c>
      <c r="C125" s="7" t="s">
        <v>238</v>
      </c>
      <c r="D125" s="7">
        <v>1000</v>
      </c>
      <c r="E125" s="7">
        <v>5000</v>
      </c>
      <c r="F125" s="7">
        <v>10000</v>
      </c>
      <c r="KK125" s="12">
        <f t="shared" si="10"/>
        <v>1.3534349944379088E-4</v>
      </c>
      <c r="KL125">
        <v>125</v>
      </c>
      <c r="KM125" s="12">
        <v>5.4466230936819177E-5</v>
      </c>
      <c r="KN125" s="12">
        <v>90717.243749999994</v>
      </c>
      <c r="KO125" s="196">
        <v>4.5388525780682645E-6</v>
      </c>
      <c r="KP125" s="191">
        <f t="shared" si="11"/>
        <v>4.3618373275236023E-3</v>
      </c>
    </row>
    <row r="126" spans="1:302" x14ac:dyDescent="0.25">
      <c r="A126" s="2">
        <v>11</v>
      </c>
      <c r="B126" s="2">
        <v>5</v>
      </c>
      <c r="C126" s="7" t="s">
        <v>239</v>
      </c>
      <c r="D126" s="7">
        <v>5</v>
      </c>
      <c r="E126" s="7">
        <v>15</v>
      </c>
      <c r="F126" s="7">
        <v>30</v>
      </c>
      <c r="KK126" s="12">
        <f t="shared" si="10"/>
        <v>1.3534349944379088E-4</v>
      </c>
      <c r="KL126">
        <v>126</v>
      </c>
      <c r="KM126" s="12">
        <v>5.4466230936819177E-5</v>
      </c>
      <c r="KN126" s="12">
        <v>92858.93769999998</v>
      </c>
      <c r="KO126" s="196">
        <v>4.5388525780682645E-6</v>
      </c>
      <c r="KP126" s="191">
        <f t="shared" si="11"/>
        <v>4.3663761801016705E-3</v>
      </c>
    </row>
    <row r="127" spans="1:302" x14ac:dyDescent="0.25">
      <c r="A127" s="2">
        <v>11</v>
      </c>
      <c r="B127" s="2">
        <v>6</v>
      </c>
      <c r="C127" s="7" t="s">
        <v>240</v>
      </c>
      <c r="D127" s="7">
        <v>2</v>
      </c>
      <c r="E127" s="7">
        <v>7</v>
      </c>
      <c r="F127" s="7">
        <v>14</v>
      </c>
      <c r="KK127" s="12">
        <f t="shared" si="10"/>
        <v>1.3534349944379088E-4</v>
      </c>
      <c r="KL127">
        <v>127</v>
      </c>
      <c r="KM127" s="12">
        <v>5.4466230936819177E-5</v>
      </c>
      <c r="KN127" s="12">
        <v>95000.631649999996</v>
      </c>
      <c r="KO127" s="196">
        <v>4.5388525780682645E-6</v>
      </c>
      <c r="KP127" s="191">
        <f t="shared" si="11"/>
        <v>4.3709150326797386E-3</v>
      </c>
    </row>
    <row r="128" spans="1:302" x14ac:dyDescent="0.25">
      <c r="A128" s="2">
        <v>11</v>
      </c>
      <c r="B128" s="2">
        <v>7</v>
      </c>
      <c r="C128" s="7" t="s">
        <v>241</v>
      </c>
      <c r="D128" s="204">
        <v>177</v>
      </c>
      <c r="E128" s="7">
        <v>500</v>
      </c>
      <c r="F128" s="204">
        <v>1000</v>
      </c>
      <c r="KK128" s="12">
        <f t="shared" si="10"/>
        <v>1.3534349944379088E-4</v>
      </c>
      <c r="KL128">
        <v>128</v>
      </c>
      <c r="KM128" s="12">
        <v>5.4466230936819177E-5</v>
      </c>
      <c r="KN128" s="12">
        <v>97142.325599999982</v>
      </c>
      <c r="KO128" s="196">
        <v>4.5388525780682645E-6</v>
      </c>
      <c r="KP128" s="191">
        <f t="shared" si="11"/>
        <v>4.3754538852578068E-3</v>
      </c>
    </row>
    <row r="129" spans="1:302" x14ac:dyDescent="0.25">
      <c r="A129" s="2">
        <v>11</v>
      </c>
      <c r="B129" s="2">
        <v>8</v>
      </c>
      <c r="C129" s="7" t="s">
        <v>242</v>
      </c>
      <c r="D129" s="7">
        <v>18</v>
      </c>
      <c r="E129" s="7">
        <v>36</v>
      </c>
      <c r="F129" s="7">
        <v>48</v>
      </c>
      <c r="KK129" s="12">
        <f t="shared" si="10"/>
        <v>1.3534349944379088E-4</v>
      </c>
      <c r="KL129">
        <v>129</v>
      </c>
      <c r="KM129" s="12">
        <v>5.4466230936819177E-5</v>
      </c>
      <c r="KN129" s="12">
        <v>99284.019549999997</v>
      </c>
      <c r="KO129" s="196">
        <v>4.5388525780682645E-6</v>
      </c>
      <c r="KP129" s="191">
        <f t="shared" si="11"/>
        <v>4.3799927378358749E-3</v>
      </c>
    </row>
    <row r="130" spans="1:302" x14ac:dyDescent="0.25">
      <c r="A130" s="2">
        <v>11</v>
      </c>
      <c r="B130" s="2">
        <v>9</v>
      </c>
      <c r="C130" s="7" t="s">
        <v>243</v>
      </c>
      <c r="D130" s="7">
        <v>25</v>
      </c>
      <c r="E130" s="7">
        <v>50</v>
      </c>
      <c r="F130" s="7">
        <v>250</v>
      </c>
      <c r="KK130" s="12">
        <f t="shared" ref="KK130:KK193" si="12">KM130*LN(KM130/KO130)</f>
        <v>1.3534349944379088E-4</v>
      </c>
      <c r="KL130">
        <v>130</v>
      </c>
      <c r="KM130" s="12">
        <v>5.4466230936819177E-5</v>
      </c>
      <c r="KN130" s="12">
        <v>101425.71350000001</v>
      </c>
      <c r="KO130" s="196">
        <v>4.5388525780682645E-6</v>
      </c>
      <c r="KP130" s="191">
        <f t="shared" si="11"/>
        <v>4.3845315904139431E-3</v>
      </c>
    </row>
    <row r="131" spans="1:302" x14ac:dyDescent="0.25">
      <c r="A131" s="2">
        <v>11</v>
      </c>
      <c r="B131" s="2">
        <v>10</v>
      </c>
      <c r="C131" s="7" t="s">
        <v>244</v>
      </c>
      <c r="D131" s="7">
        <v>825</v>
      </c>
      <c r="E131" s="7">
        <v>1000</v>
      </c>
      <c r="F131" s="7">
        <v>10000</v>
      </c>
      <c r="KK131" s="12">
        <f t="shared" si="12"/>
        <v>1.3534349944379088E-4</v>
      </c>
      <c r="KL131">
        <v>131</v>
      </c>
      <c r="KM131" s="12">
        <v>5.4466230936819177E-5</v>
      </c>
      <c r="KN131" s="12">
        <v>103567.40745</v>
      </c>
      <c r="KO131" s="196">
        <v>4.5388525780682645E-6</v>
      </c>
      <c r="KP131" s="191">
        <f t="shared" ref="KP131:KP194" si="13">KP130+KO131</f>
        <v>4.3890704429920113E-3</v>
      </c>
    </row>
    <row r="132" spans="1:302" x14ac:dyDescent="0.25">
      <c r="A132" s="2">
        <v>11</v>
      </c>
      <c r="B132" s="2">
        <v>11</v>
      </c>
      <c r="C132" s="7" t="s">
        <v>245</v>
      </c>
      <c r="D132" s="7">
        <v>50</v>
      </c>
      <c r="E132" s="7">
        <v>80</v>
      </c>
      <c r="F132" s="7">
        <v>95</v>
      </c>
      <c r="KK132" s="12">
        <f t="shared" si="12"/>
        <v>1.3534349944379088E-4</v>
      </c>
      <c r="KL132">
        <v>132</v>
      </c>
      <c r="KM132" s="12">
        <v>5.4466230936819177E-5</v>
      </c>
      <c r="KN132" s="12">
        <v>105709.10140000001</v>
      </c>
      <c r="KO132" s="196">
        <v>4.5388525780682645E-6</v>
      </c>
      <c r="KP132" s="191">
        <f t="shared" si="13"/>
        <v>4.3936092955700794E-3</v>
      </c>
    </row>
    <row r="133" spans="1:302" x14ac:dyDescent="0.25">
      <c r="A133" s="2">
        <v>11</v>
      </c>
      <c r="B133" s="2">
        <v>12</v>
      </c>
      <c r="C133" s="7" t="s">
        <v>246</v>
      </c>
      <c r="D133" s="7">
        <v>1</v>
      </c>
      <c r="E133" s="7">
        <v>10</v>
      </c>
      <c r="F133" s="7">
        <v>101</v>
      </c>
      <c r="KK133" s="12">
        <f t="shared" si="12"/>
        <v>1.3534349944379088E-4</v>
      </c>
      <c r="KL133">
        <v>133</v>
      </c>
      <c r="KM133" s="12">
        <v>5.4466230936819177E-5</v>
      </c>
      <c r="KN133" s="12">
        <v>107850.79535</v>
      </c>
      <c r="KO133" s="196">
        <v>4.5388525780682645E-6</v>
      </c>
      <c r="KP133" s="191">
        <f t="shared" si="13"/>
        <v>4.3981481481481476E-3</v>
      </c>
    </row>
    <row r="134" spans="1:302" x14ac:dyDescent="0.25">
      <c r="A134" s="2">
        <v>12</v>
      </c>
      <c r="B134" s="2">
        <v>1</v>
      </c>
      <c r="C134" s="7" t="s">
        <v>235</v>
      </c>
      <c r="D134" s="7">
        <v>10</v>
      </c>
      <c r="E134" s="7">
        <v>50</v>
      </c>
      <c r="F134" s="7">
        <v>100</v>
      </c>
      <c r="KK134" s="12">
        <f t="shared" si="12"/>
        <v>1.3534349944379088E-4</v>
      </c>
      <c r="KL134">
        <v>134</v>
      </c>
      <c r="KM134" s="12">
        <v>5.4466230936819177E-5</v>
      </c>
      <c r="KN134" s="12">
        <v>109992.48929999999</v>
      </c>
      <c r="KO134" s="196">
        <v>4.5388525780682645E-6</v>
      </c>
      <c r="KP134" s="191">
        <f t="shared" si="13"/>
        <v>4.4026870007262157E-3</v>
      </c>
    </row>
    <row r="135" spans="1:302" x14ac:dyDescent="0.25">
      <c r="A135" s="2">
        <v>12</v>
      </c>
      <c r="B135" s="2">
        <v>2</v>
      </c>
      <c r="C135" s="7" t="s">
        <v>236</v>
      </c>
      <c r="D135" s="7">
        <v>150</v>
      </c>
      <c r="E135" s="7">
        <v>300</v>
      </c>
      <c r="F135" s="7">
        <v>600</v>
      </c>
      <c r="KK135" s="12">
        <f t="shared" si="12"/>
        <v>1.3534349944379088E-4</v>
      </c>
      <c r="KL135">
        <v>135</v>
      </c>
      <c r="KM135" s="12">
        <v>5.4466230936819177E-5</v>
      </c>
      <c r="KN135" s="12">
        <v>112134.18325</v>
      </c>
      <c r="KO135" s="196">
        <v>4.5388525780682645E-6</v>
      </c>
      <c r="KP135" s="191">
        <f t="shared" si="13"/>
        <v>4.4072258533042839E-3</v>
      </c>
    </row>
    <row r="136" spans="1:302" x14ac:dyDescent="0.25">
      <c r="A136" s="2">
        <v>12</v>
      </c>
      <c r="B136" s="2">
        <v>3</v>
      </c>
      <c r="C136" s="7" t="s">
        <v>237</v>
      </c>
      <c r="D136" s="7">
        <v>30</v>
      </c>
      <c r="E136" s="7">
        <v>70</v>
      </c>
      <c r="F136" s="7">
        <v>90</v>
      </c>
      <c r="KK136" s="12">
        <f t="shared" si="12"/>
        <v>1.3534349944379088E-4</v>
      </c>
      <c r="KL136">
        <v>136</v>
      </c>
      <c r="KM136" s="12">
        <v>5.4466230936819177E-5</v>
      </c>
      <c r="KN136" s="12">
        <v>114275.87720000002</v>
      </c>
      <c r="KO136" s="196">
        <v>4.5388525780682645E-6</v>
      </c>
      <c r="KP136" s="191">
        <f t="shared" si="13"/>
        <v>4.411764705882352E-3</v>
      </c>
    </row>
    <row r="137" spans="1:302" x14ac:dyDescent="0.25">
      <c r="A137" s="2">
        <v>12</v>
      </c>
      <c r="B137" s="2">
        <v>4</v>
      </c>
      <c r="C137" s="7" t="s">
        <v>238</v>
      </c>
      <c r="D137" s="7">
        <v>100</v>
      </c>
      <c r="E137" s="7">
        <v>250</v>
      </c>
      <c r="F137" s="7">
        <v>3000</v>
      </c>
      <c r="KK137" s="12">
        <f t="shared" si="12"/>
        <v>1.3534349944379088E-4</v>
      </c>
      <c r="KL137">
        <v>137</v>
      </c>
      <c r="KM137" s="12">
        <v>5.4466230936819177E-5</v>
      </c>
      <c r="KN137" s="12">
        <v>116417.57114999997</v>
      </c>
      <c r="KO137" s="196">
        <v>4.5388525780682645E-6</v>
      </c>
      <c r="KP137" s="191">
        <f t="shared" si="13"/>
        <v>4.4163035584604202E-3</v>
      </c>
    </row>
    <row r="138" spans="1:302" x14ac:dyDescent="0.25">
      <c r="A138" s="2">
        <v>12</v>
      </c>
      <c r="B138" s="2">
        <v>5</v>
      </c>
      <c r="C138" s="7" t="s">
        <v>239</v>
      </c>
      <c r="D138" s="7">
        <v>0.01</v>
      </c>
      <c r="E138" s="7">
        <v>10</v>
      </c>
      <c r="F138" s="7">
        <v>50</v>
      </c>
      <c r="KK138" s="12">
        <f t="shared" si="12"/>
        <v>1.3534349944379088E-4</v>
      </c>
      <c r="KL138">
        <v>138</v>
      </c>
      <c r="KM138" s="12">
        <v>5.4466230936819177E-5</v>
      </c>
      <c r="KN138" s="12">
        <v>118559.26509999999</v>
      </c>
      <c r="KO138" s="196">
        <v>4.5388525780682645E-6</v>
      </c>
      <c r="KP138" s="191">
        <f t="shared" si="13"/>
        <v>4.4208424110384883E-3</v>
      </c>
    </row>
    <row r="139" spans="1:302" x14ac:dyDescent="0.25">
      <c r="A139" s="2">
        <v>12</v>
      </c>
      <c r="B139" s="2">
        <v>6</v>
      </c>
      <c r="C139" s="7" t="s">
        <v>240</v>
      </c>
      <c r="D139" s="7">
        <v>6</v>
      </c>
      <c r="E139" s="7">
        <v>8</v>
      </c>
      <c r="F139" s="7">
        <v>15</v>
      </c>
      <c r="KK139" s="12">
        <f t="shared" si="12"/>
        <v>1.3534349944379088E-4</v>
      </c>
      <c r="KL139">
        <v>139</v>
      </c>
      <c r="KM139" s="12">
        <v>5.4466230936819177E-5</v>
      </c>
      <c r="KN139" s="12">
        <v>120700.95905</v>
      </c>
      <c r="KO139" s="196">
        <v>4.5388525780682645E-6</v>
      </c>
      <c r="KP139" s="191">
        <f t="shared" si="13"/>
        <v>4.4253812636165565E-3</v>
      </c>
    </row>
    <row r="140" spans="1:302" x14ac:dyDescent="0.25">
      <c r="A140" s="2">
        <v>12</v>
      </c>
      <c r="B140" s="2">
        <v>7</v>
      </c>
      <c r="C140" s="7" t="s">
        <v>241</v>
      </c>
      <c r="D140" s="204">
        <v>5</v>
      </c>
      <c r="E140" s="7">
        <v>20</v>
      </c>
      <c r="F140" s="204">
        <v>200</v>
      </c>
      <c r="KK140" s="12">
        <f t="shared" si="12"/>
        <v>1.3534349944379088E-4</v>
      </c>
      <c r="KL140">
        <v>140</v>
      </c>
      <c r="KM140" s="12">
        <v>5.4466230936819177E-5</v>
      </c>
      <c r="KN140" s="12">
        <v>122842.65300000002</v>
      </c>
      <c r="KO140" s="196">
        <v>4.5388525780682645E-6</v>
      </c>
      <c r="KP140" s="191">
        <f t="shared" si="13"/>
        <v>4.4299201161946246E-3</v>
      </c>
    </row>
    <row r="141" spans="1:302" x14ac:dyDescent="0.25">
      <c r="A141" s="2">
        <v>12</v>
      </c>
      <c r="B141" s="2">
        <v>8</v>
      </c>
      <c r="C141" s="7" t="s">
        <v>242</v>
      </c>
      <c r="D141" s="7">
        <v>36</v>
      </c>
      <c r="E141" s="7">
        <v>48</v>
      </c>
      <c r="F141" s="7">
        <v>72</v>
      </c>
      <c r="KK141" s="12">
        <f t="shared" si="12"/>
        <v>1.3534349944379088E-4</v>
      </c>
      <c r="KL141">
        <v>141</v>
      </c>
      <c r="KM141" s="12">
        <v>5.4466230936819177E-5</v>
      </c>
      <c r="KN141" s="12">
        <v>124984.34694999998</v>
      </c>
      <c r="KO141" s="196">
        <v>4.5388525780682645E-6</v>
      </c>
      <c r="KP141" s="191">
        <f t="shared" si="13"/>
        <v>4.4344589687726928E-3</v>
      </c>
    </row>
    <row r="142" spans="1:302" x14ac:dyDescent="0.25">
      <c r="A142" s="2">
        <v>12</v>
      </c>
      <c r="B142" s="2">
        <v>9</v>
      </c>
      <c r="C142" s="7" t="s">
        <v>243</v>
      </c>
      <c r="D142" s="7">
        <v>1</v>
      </c>
      <c r="E142" s="7">
        <v>5</v>
      </c>
      <c r="F142" s="7">
        <v>20</v>
      </c>
      <c r="KK142" s="12">
        <f t="shared" si="12"/>
        <v>1.3534349944379088E-4</v>
      </c>
      <c r="KL142">
        <v>142</v>
      </c>
      <c r="KM142" s="12">
        <v>5.4466230936819177E-5</v>
      </c>
      <c r="KN142" s="12">
        <v>127126.04089999999</v>
      </c>
      <c r="KO142" s="196">
        <v>4.5388525780682645E-6</v>
      </c>
      <c r="KP142" s="191">
        <f t="shared" si="13"/>
        <v>4.4389978213507609E-3</v>
      </c>
    </row>
    <row r="143" spans="1:302" x14ac:dyDescent="0.25">
      <c r="A143" s="2">
        <v>12</v>
      </c>
      <c r="B143" s="2">
        <v>10</v>
      </c>
      <c r="C143" s="7" t="s">
        <v>244</v>
      </c>
      <c r="D143" s="7">
        <v>100</v>
      </c>
      <c r="E143" s="7">
        <v>1000</v>
      </c>
      <c r="F143" s="7">
        <v>3000</v>
      </c>
      <c r="KK143" s="12">
        <f t="shared" si="12"/>
        <v>1.3534349944379088E-4</v>
      </c>
      <c r="KL143">
        <v>143</v>
      </c>
      <c r="KM143" s="12">
        <v>5.4466230936819177E-5</v>
      </c>
      <c r="KN143" s="12">
        <v>129267.73484999995</v>
      </c>
      <c r="KO143" s="196">
        <v>4.5388525780682645E-6</v>
      </c>
      <c r="KP143" s="191">
        <f t="shared" si="13"/>
        <v>4.4435366739288291E-3</v>
      </c>
    </row>
    <row r="144" spans="1:302" x14ac:dyDescent="0.25">
      <c r="A144" s="2">
        <v>12</v>
      </c>
      <c r="B144" s="2">
        <v>11</v>
      </c>
      <c r="C144" s="7" t="s">
        <v>245</v>
      </c>
      <c r="D144" s="7">
        <v>40</v>
      </c>
      <c r="E144" s="7">
        <v>70</v>
      </c>
      <c r="F144" s="7">
        <v>90</v>
      </c>
      <c r="KK144" s="12">
        <f t="shared" si="12"/>
        <v>1.3534349944379088E-4</v>
      </c>
      <c r="KL144">
        <v>144</v>
      </c>
      <c r="KM144" s="12">
        <v>5.4466230936819177E-5</v>
      </c>
      <c r="KN144" s="12">
        <v>131409.42880000002</v>
      </c>
      <c r="KO144" s="196">
        <v>4.5388525780682645E-6</v>
      </c>
      <c r="KP144" s="191">
        <f t="shared" si="13"/>
        <v>4.4480755265068972E-3</v>
      </c>
    </row>
    <row r="145" spans="1:302" x14ac:dyDescent="0.25">
      <c r="A145" s="2">
        <v>12</v>
      </c>
      <c r="B145" s="2">
        <v>12</v>
      </c>
      <c r="C145" s="7" t="s">
        <v>246</v>
      </c>
      <c r="D145" s="7">
        <v>10</v>
      </c>
      <c r="E145" s="7">
        <v>1000</v>
      </c>
      <c r="F145" s="7">
        <v>10000</v>
      </c>
      <c r="KK145" s="12">
        <f t="shared" si="12"/>
        <v>1.3534349944379088E-4</v>
      </c>
      <c r="KL145">
        <v>145</v>
      </c>
      <c r="KM145" s="12">
        <v>5.4466230936819177E-5</v>
      </c>
      <c r="KN145" s="12">
        <v>133551.12275000004</v>
      </c>
      <c r="KO145" s="196">
        <v>4.5388525780682645E-6</v>
      </c>
      <c r="KP145" s="191">
        <f t="shared" si="13"/>
        <v>4.4526143790849654E-3</v>
      </c>
    </row>
    <row r="146" spans="1:302" x14ac:dyDescent="0.25">
      <c r="C146" s="7"/>
      <c r="KK146" s="12">
        <f t="shared" si="12"/>
        <v>1.3534349944379088E-4</v>
      </c>
      <c r="KL146">
        <v>146</v>
      </c>
      <c r="KM146" s="12">
        <v>5.4466230936819177E-5</v>
      </c>
      <c r="KN146" s="12">
        <v>135692.81669999997</v>
      </c>
      <c r="KO146" s="196">
        <v>4.5388525780682645E-6</v>
      </c>
      <c r="KP146" s="191">
        <f t="shared" si="13"/>
        <v>4.4571532316630335E-3</v>
      </c>
    </row>
    <row r="147" spans="1:302" x14ac:dyDescent="0.25">
      <c r="C147" s="7"/>
      <c r="KK147" s="12">
        <f t="shared" si="12"/>
        <v>1.3534349944379088E-4</v>
      </c>
      <c r="KL147">
        <v>147</v>
      </c>
      <c r="KM147" s="12">
        <v>5.4466230936819177E-5</v>
      </c>
      <c r="KN147" s="12">
        <v>137834.51064999998</v>
      </c>
      <c r="KO147" s="196">
        <v>4.5388525780682645E-6</v>
      </c>
      <c r="KP147" s="191">
        <f t="shared" si="13"/>
        <v>4.4616920842411017E-3</v>
      </c>
    </row>
    <row r="148" spans="1:302" x14ac:dyDescent="0.25">
      <c r="C148" s="7"/>
      <c r="KK148" s="12">
        <f t="shared" si="12"/>
        <v>1.3534349944379088E-4</v>
      </c>
      <c r="KL148">
        <v>148</v>
      </c>
      <c r="KM148" s="12">
        <v>5.4466230936819177E-5</v>
      </c>
      <c r="KN148" s="12">
        <v>139976.20459999994</v>
      </c>
      <c r="KO148" s="196">
        <v>4.5388525780682645E-6</v>
      </c>
      <c r="KP148" s="191">
        <f t="shared" si="13"/>
        <v>4.4662309368191698E-3</v>
      </c>
    </row>
    <row r="149" spans="1:302" x14ac:dyDescent="0.25">
      <c r="C149" s="7"/>
      <c r="KK149" s="12">
        <f t="shared" si="12"/>
        <v>1.3534349944379088E-4</v>
      </c>
      <c r="KL149">
        <v>149</v>
      </c>
      <c r="KM149" s="12">
        <v>5.4466230936819177E-5</v>
      </c>
      <c r="KN149" s="12">
        <v>142117.89855000001</v>
      </c>
      <c r="KO149" s="196">
        <v>4.5388525780682645E-6</v>
      </c>
      <c r="KP149" s="191">
        <f t="shared" si="13"/>
        <v>4.470769789397238E-3</v>
      </c>
    </row>
    <row r="150" spans="1:302" x14ac:dyDescent="0.25">
      <c r="C150" s="7"/>
      <c r="KK150" s="12">
        <f t="shared" si="12"/>
        <v>1.3534349944379088E-4</v>
      </c>
      <c r="KL150">
        <v>150</v>
      </c>
      <c r="KM150" s="12">
        <v>5.4466230936819177E-5</v>
      </c>
      <c r="KN150" s="12">
        <v>144259.59249999997</v>
      </c>
      <c r="KO150" s="196">
        <v>4.5388525780682645E-6</v>
      </c>
      <c r="KP150" s="191">
        <f t="shared" si="13"/>
        <v>4.4753086419753061E-3</v>
      </c>
    </row>
    <row r="151" spans="1:302" x14ac:dyDescent="0.25">
      <c r="C151" s="7"/>
      <c r="KK151" s="12">
        <f t="shared" si="12"/>
        <v>1.3534349944379088E-4</v>
      </c>
      <c r="KL151">
        <v>151</v>
      </c>
      <c r="KM151" s="12">
        <v>5.4466230936819177E-5</v>
      </c>
      <c r="KN151" s="12">
        <v>146401.28644999999</v>
      </c>
      <c r="KO151" s="196">
        <v>4.5388525780682645E-6</v>
      </c>
      <c r="KP151" s="191">
        <f t="shared" si="13"/>
        <v>4.4798474945533743E-3</v>
      </c>
    </row>
    <row r="152" spans="1:302" x14ac:dyDescent="0.25">
      <c r="C152" s="7"/>
      <c r="KK152" s="12">
        <f t="shared" si="12"/>
        <v>1.3534349944379088E-4</v>
      </c>
      <c r="KL152">
        <v>152</v>
      </c>
      <c r="KM152" s="12">
        <v>5.4466230936819177E-5</v>
      </c>
      <c r="KN152" s="12">
        <v>148542.98039999994</v>
      </c>
      <c r="KO152" s="196">
        <v>4.5388525780682645E-6</v>
      </c>
      <c r="KP152" s="191">
        <f t="shared" si="13"/>
        <v>4.4843863471314424E-3</v>
      </c>
    </row>
    <row r="153" spans="1:302" x14ac:dyDescent="0.25">
      <c r="C153" s="7"/>
      <c r="KK153" s="12">
        <f t="shared" si="12"/>
        <v>1.3534349944379088E-4</v>
      </c>
      <c r="KL153">
        <v>153</v>
      </c>
      <c r="KM153" s="12">
        <v>5.4466230936819177E-5</v>
      </c>
      <c r="KN153" s="12">
        <v>150684.67434999996</v>
      </c>
      <c r="KO153" s="196">
        <v>4.5388525780682645E-6</v>
      </c>
      <c r="KP153" s="191">
        <f t="shared" si="13"/>
        <v>4.4889251997095106E-3</v>
      </c>
    </row>
    <row r="154" spans="1:302" x14ac:dyDescent="0.25">
      <c r="C154" s="7"/>
      <c r="KK154" s="12">
        <f t="shared" si="12"/>
        <v>1.3534349944379088E-4</v>
      </c>
      <c r="KL154">
        <v>154</v>
      </c>
      <c r="KM154" s="12">
        <v>5.4466230936819177E-5</v>
      </c>
      <c r="KN154" s="12">
        <v>152826.36830000003</v>
      </c>
      <c r="KO154" s="196">
        <v>4.5388525780682645E-6</v>
      </c>
      <c r="KP154" s="191">
        <f t="shared" si="13"/>
        <v>4.4934640522875787E-3</v>
      </c>
    </row>
    <row r="155" spans="1:302" x14ac:dyDescent="0.25">
      <c r="C155" s="7"/>
      <c r="KK155" s="12">
        <f t="shared" si="12"/>
        <v>1.3534349944379088E-4</v>
      </c>
      <c r="KL155">
        <v>155</v>
      </c>
      <c r="KM155" s="12">
        <v>5.4466230936819177E-5</v>
      </c>
      <c r="KN155" s="12">
        <v>154968.06224999999</v>
      </c>
      <c r="KO155" s="196">
        <v>4.5388525780682645E-6</v>
      </c>
      <c r="KP155" s="191">
        <f t="shared" si="13"/>
        <v>4.4980029048656469E-3</v>
      </c>
    </row>
    <row r="156" spans="1:302" x14ac:dyDescent="0.25">
      <c r="C156" s="7"/>
      <c r="KK156" s="12">
        <f t="shared" si="12"/>
        <v>1.3534349944379088E-4</v>
      </c>
      <c r="KL156">
        <v>156</v>
      </c>
      <c r="KM156" s="12">
        <v>5.4466230936819177E-5</v>
      </c>
      <c r="KN156" s="12">
        <v>157109.7562</v>
      </c>
      <c r="KO156" s="196">
        <v>4.5388525780682645E-6</v>
      </c>
      <c r="KP156" s="191">
        <f t="shared" si="13"/>
        <v>4.502541757443715E-3</v>
      </c>
    </row>
    <row r="157" spans="1:302" x14ac:dyDescent="0.25">
      <c r="C157" s="7"/>
      <c r="KK157" s="12">
        <f t="shared" si="12"/>
        <v>1.3534349944379088E-4</v>
      </c>
      <c r="KL157">
        <v>157</v>
      </c>
      <c r="KM157" s="12">
        <v>5.4466230936819177E-5</v>
      </c>
      <c r="KN157" s="12">
        <v>159251.45014999996</v>
      </c>
      <c r="KO157" s="196">
        <v>4.5388525780682645E-6</v>
      </c>
      <c r="KP157" s="191">
        <f t="shared" si="13"/>
        <v>4.5070806100217832E-3</v>
      </c>
    </row>
    <row r="158" spans="1:302" x14ac:dyDescent="0.25">
      <c r="C158" s="7"/>
      <c r="KK158" s="12">
        <f t="shared" si="12"/>
        <v>1.3534349944379088E-4</v>
      </c>
      <c r="KL158">
        <v>158</v>
      </c>
      <c r="KM158" s="12">
        <v>5.4466230936819177E-5</v>
      </c>
      <c r="KN158" s="12">
        <v>161393.14409999998</v>
      </c>
      <c r="KO158" s="196">
        <v>4.5388525780682645E-6</v>
      </c>
      <c r="KP158" s="191">
        <f t="shared" si="13"/>
        <v>4.5116194625998514E-3</v>
      </c>
    </row>
    <row r="159" spans="1:302" x14ac:dyDescent="0.25">
      <c r="C159" s="7"/>
      <c r="KK159" s="12">
        <f t="shared" si="12"/>
        <v>1.3534349944379088E-4</v>
      </c>
      <c r="KL159">
        <v>159</v>
      </c>
      <c r="KM159" s="12">
        <v>5.4466230936819177E-5</v>
      </c>
      <c r="KN159" s="12">
        <v>163534.83804999999</v>
      </c>
      <c r="KO159" s="196">
        <v>4.5388525780682645E-6</v>
      </c>
      <c r="KP159" s="191">
        <f t="shared" si="13"/>
        <v>4.5161583151779195E-3</v>
      </c>
    </row>
    <row r="160" spans="1:302" x14ac:dyDescent="0.25">
      <c r="C160" s="7"/>
      <c r="KK160" s="12">
        <f t="shared" si="12"/>
        <v>1.3534349944379088E-4</v>
      </c>
      <c r="KL160">
        <v>160</v>
      </c>
      <c r="KM160" s="12">
        <v>5.4466230936819177E-5</v>
      </c>
      <c r="KN160" s="12">
        <v>165676.53200000001</v>
      </c>
      <c r="KO160" s="196">
        <v>4.5388525780682645E-6</v>
      </c>
      <c r="KP160" s="191">
        <f t="shared" si="13"/>
        <v>4.5206971677559877E-3</v>
      </c>
    </row>
    <row r="161" spans="3:302" x14ac:dyDescent="0.25">
      <c r="C161" s="7"/>
      <c r="KK161" s="12">
        <f t="shared" si="12"/>
        <v>1.3534349944379088E-4</v>
      </c>
      <c r="KL161">
        <v>161</v>
      </c>
      <c r="KM161" s="12">
        <v>5.4466230936819177E-5</v>
      </c>
      <c r="KN161" s="12">
        <v>167818.22594999996</v>
      </c>
      <c r="KO161" s="196">
        <v>4.5388525780682645E-6</v>
      </c>
      <c r="KP161" s="191">
        <f t="shared" si="13"/>
        <v>4.5252360203340558E-3</v>
      </c>
    </row>
    <row r="162" spans="3:302" x14ac:dyDescent="0.25">
      <c r="C162" s="7"/>
      <c r="KK162" s="12">
        <f t="shared" si="12"/>
        <v>1.3534349944379088E-4</v>
      </c>
      <c r="KL162">
        <v>162</v>
      </c>
      <c r="KM162" s="12">
        <v>5.4466230936819177E-5</v>
      </c>
      <c r="KN162" s="12">
        <v>169959.91989999998</v>
      </c>
      <c r="KO162" s="196">
        <v>4.5388525780682645E-6</v>
      </c>
      <c r="KP162" s="191">
        <f t="shared" si="13"/>
        <v>4.529774872912124E-3</v>
      </c>
    </row>
    <row r="163" spans="3:302" x14ac:dyDescent="0.25">
      <c r="C163" s="7"/>
      <c r="KK163" s="12">
        <f t="shared" si="12"/>
        <v>1.3534349944379088E-4</v>
      </c>
      <c r="KL163">
        <v>163</v>
      </c>
      <c r="KM163" s="12">
        <v>5.4466230936819177E-5</v>
      </c>
      <c r="KN163" s="12">
        <v>172101.61384999994</v>
      </c>
      <c r="KO163" s="196">
        <v>4.5388525780682645E-6</v>
      </c>
      <c r="KP163" s="191">
        <f t="shared" si="13"/>
        <v>4.5343137254901921E-3</v>
      </c>
    </row>
    <row r="164" spans="3:302" x14ac:dyDescent="0.25">
      <c r="C164" s="7"/>
      <c r="KK164" s="12">
        <f t="shared" si="12"/>
        <v>1.3534349944379088E-4</v>
      </c>
      <c r="KL164">
        <v>164</v>
      </c>
      <c r="KM164" s="12">
        <v>5.4466230936819177E-5</v>
      </c>
      <c r="KN164" s="12">
        <v>174243.30780000001</v>
      </c>
      <c r="KO164" s="196">
        <v>4.5388525780682645E-6</v>
      </c>
      <c r="KP164" s="191">
        <f t="shared" si="13"/>
        <v>4.5388525780682603E-3</v>
      </c>
    </row>
    <row r="165" spans="3:302" x14ac:dyDescent="0.25">
      <c r="C165" s="7"/>
      <c r="KK165" s="12">
        <f t="shared" si="12"/>
        <v>1.3534349944379088E-4</v>
      </c>
      <c r="KL165">
        <v>165</v>
      </c>
      <c r="KM165" s="12">
        <v>5.4466230936819177E-5</v>
      </c>
      <c r="KN165" s="12">
        <v>176385.00175000002</v>
      </c>
      <c r="KO165" s="196">
        <v>4.5388525780682645E-6</v>
      </c>
      <c r="KP165" s="191">
        <f t="shared" si="13"/>
        <v>4.5433914306463284E-3</v>
      </c>
    </row>
    <row r="166" spans="3:302" x14ac:dyDescent="0.25">
      <c r="C166" s="7"/>
      <c r="KK166" s="12">
        <f t="shared" si="12"/>
        <v>1.3534349944379088E-4</v>
      </c>
      <c r="KL166">
        <v>166</v>
      </c>
      <c r="KM166" s="12">
        <v>5.4466230936819177E-5</v>
      </c>
      <c r="KN166" s="12">
        <v>178526.69569999998</v>
      </c>
      <c r="KO166" s="196">
        <v>4.5388525780682645E-6</v>
      </c>
      <c r="KP166" s="191">
        <f t="shared" si="13"/>
        <v>4.5479302832243966E-3</v>
      </c>
    </row>
    <row r="167" spans="3:302" x14ac:dyDescent="0.25">
      <c r="C167" s="7"/>
      <c r="KK167" s="12">
        <f t="shared" si="12"/>
        <v>1.3534349944379088E-4</v>
      </c>
      <c r="KL167">
        <v>167</v>
      </c>
      <c r="KM167" s="12">
        <v>5.4466230936819177E-5</v>
      </c>
      <c r="KN167" s="12">
        <v>180668.38965</v>
      </c>
      <c r="KO167" s="196">
        <v>4.5388525780682645E-6</v>
      </c>
      <c r="KP167" s="191">
        <f t="shared" si="13"/>
        <v>4.5524691358024647E-3</v>
      </c>
    </row>
    <row r="168" spans="3:302" x14ac:dyDescent="0.25">
      <c r="C168" s="7"/>
      <c r="KK168" s="12">
        <f t="shared" si="12"/>
        <v>1.3534349944379088E-4</v>
      </c>
      <c r="KL168">
        <v>168</v>
      </c>
      <c r="KM168" s="12">
        <v>5.4466230936819177E-5</v>
      </c>
      <c r="KN168" s="12">
        <v>182810.08359999995</v>
      </c>
      <c r="KO168" s="196">
        <v>4.5388525780682645E-6</v>
      </c>
      <c r="KP168" s="191">
        <f t="shared" si="13"/>
        <v>4.5570079883805329E-3</v>
      </c>
    </row>
    <row r="169" spans="3:302" x14ac:dyDescent="0.25">
      <c r="C169" s="7"/>
      <c r="KK169" s="12">
        <f t="shared" si="12"/>
        <v>1.3534349944379088E-4</v>
      </c>
      <c r="KL169">
        <v>169</v>
      </c>
      <c r="KM169" s="12">
        <v>5.4466230936819177E-5</v>
      </c>
      <c r="KN169" s="12">
        <v>184951.77755000003</v>
      </c>
      <c r="KO169" s="196">
        <v>4.5388525780682645E-6</v>
      </c>
      <c r="KP169" s="191">
        <f t="shared" si="13"/>
        <v>4.561546840958601E-3</v>
      </c>
    </row>
    <row r="170" spans="3:302" x14ac:dyDescent="0.25">
      <c r="C170" s="7"/>
      <c r="KK170" s="12">
        <f t="shared" si="12"/>
        <v>1.3534349944379088E-4</v>
      </c>
      <c r="KL170">
        <v>170</v>
      </c>
      <c r="KM170" s="12">
        <v>5.4466230936819177E-5</v>
      </c>
      <c r="KN170" s="12">
        <v>187093.47149999999</v>
      </c>
      <c r="KO170" s="196">
        <v>4.5388525780682645E-6</v>
      </c>
      <c r="KP170" s="191">
        <f t="shared" si="13"/>
        <v>4.5660856935366692E-3</v>
      </c>
    </row>
    <row r="171" spans="3:302" x14ac:dyDescent="0.25">
      <c r="C171" s="7"/>
      <c r="KK171" s="12">
        <f t="shared" si="12"/>
        <v>1.3534349944379088E-4</v>
      </c>
      <c r="KL171">
        <v>171</v>
      </c>
      <c r="KM171" s="12">
        <v>5.4466230936819177E-5</v>
      </c>
      <c r="KN171" s="12">
        <v>189235.16545</v>
      </c>
      <c r="KO171" s="196">
        <v>4.5388525780682645E-6</v>
      </c>
      <c r="KP171" s="191">
        <f t="shared" si="13"/>
        <v>4.5706245461147373E-3</v>
      </c>
    </row>
    <row r="172" spans="3:302" x14ac:dyDescent="0.25">
      <c r="C172" s="7"/>
      <c r="KK172" s="12">
        <f t="shared" si="12"/>
        <v>1.3534349944379088E-4</v>
      </c>
      <c r="KL172">
        <v>172</v>
      </c>
      <c r="KM172" s="12">
        <v>5.4466230936819177E-5</v>
      </c>
      <c r="KN172" s="12">
        <v>191376.85939999996</v>
      </c>
      <c r="KO172" s="196">
        <v>4.5388525780682645E-6</v>
      </c>
      <c r="KP172" s="191">
        <f t="shared" si="13"/>
        <v>4.5751633986928055E-3</v>
      </c>
    </row>
    <row r="173" spans="3:302" x14ac:dyDescent="0.25">
      <c r="C173" s="7"/>
      <c r="KK173" s="12">
        <f t="shared" si="12"/>
        <v>1.3534349944379088E-4</v>
      </c>
      <c r="KL173">
        <v>173</v>
      </c>
      <c r="KM173" s="12">
        <v>5.4466230936819177E-5</v>
      </c>
      <c r="KN173" s="12">
        <v>193518.55334999997</v>
      </c>
      <c r="KO173" s="196">
        <v>4.5388525780682645E-6</v>
      </c>
      <c r="KP173" s="191">
        <f t="shared" si="13"/>
        <v>4.5797022512708736E-3</v>
      </c>
    </row>
    <row r="174" spans="3:302" x14ac:dyDescent="0.25">
      <c r="C174" s="7"/>
      <c r="KK174" s="12">
        <f t="shared" si="12"/>
        <v>1.3534349944379088E-4</v>
      </c>
      <c r="KL174">
        <v>174</v>
      </c>
      <c r="KM174" s="12">
        <v>5.4466230936819177E-5</v>
      </c>
      <c r="KN174" s="12">
        <v>195660.24729999999</v>
      </c>
      <c r="KO174" s="196">
        <v>4.5388525780682645E-6</v>
      </c>
      <c r="KP174" s="191">
        <f t="shared" si="13"/>
        <v>4.5842411038489418E-3</v>
      </c>
    </row>
    <row r="175" spans="3:302" x14ac:dyDescent="0.25">
      <c r="C175" s="7"/>
      <c r="KK175" s="12">
        <f t="shared" si="12"/>
        <v>1.3534349944379088E-4</v>
      </c>
      <c r="KL175">
        <v>175</v>
      </c>
      <c r="KM175" s="12">
        <v>5.4466230936819177E-5</v>
      </c>
      <c r="KN175" s="12">
        <v>197801.94125</v>
      </c>
      <c r="KO175" s="196">
        <v>4.5388525780682645E-6</v>
      </c>
      <c r="KP175" s="191">
        <f t="shared" si="13"/>
        <v>4.5887799564270099E-3</v>
      </c>
    </row>
    <row r="176" spans="3:302" x14ac:dyDescent="0.25">
      <c r="C176" s="7"/>
      <c r="KK176" s="12">
        <f t="shared" si="12"/>
        <v>1.3534349944379088E-4</v>
      </c>
      <c r="KL176">
        <v>176</v>
      </c>
      <c r="KM176" s="12">
        <v>5.4466230936819177E-5</v>
      </c>
      <c r="KN176" s="12">
        <v>199943.63520000002</v>
      </c>
      <c r="KO176" s="196">
        <v>4.5388525780682645E-6</v>
      </c>
      <c r="KP176" s="191">
        <f t="shared" si="13"/>
        <v>4.5933188090050781E-3</v>
      </c>
    </row>
    <row r="177" spans="3:302" x14ac:dyDescent="0.25">
      <c r="C177" s="7"/>
      <c r="KK177" s="12">
        <f t="shared" si="12"/>
        <v>1.3534349944379088E-4</v>
      </c>
      <c r="KL177">
        <v>177</v>
      </c>
      <c r="KM177" s="12">
        <v>5.4466230936819177E-5</v>
      </c>
      <c r="KN177" s="12">
        <v>202085.32914999998</v>
      </c>
      <c r="KO177" s="196">
        <v>4.5388525780682645E-6</v>
      </c>
      <c r="KP177" s="191">
        <f t="shared" si="13"/>
        <v>4.5978576615831462E-3</v>
      </c>
    </row>
    <row r="178" spans="3:302" x14ac:dyDescent="0.25">
      <c r="C178" s="7"/>
      <c r="KK178" s="12">
        <f t="shared" si="12"/>
        <v>1.3534349944379088E-4</v>
      </c>
      <c r="KL178">
        <v>178</v>
      </c>
      <c r="KM178" s="12">
        <v>5.4466230936819177E-5</v>
      </c>
      <c r="KN178" s="12">
        <v>204227.02309999999</v>
      </c>
      <c r="KO178" s="196">
        <v>4.5388525780682645E-6</v>
      </c>
      <c r="KP178" s="191">
        <f t="shared" si="13"/>
        <v>4.6023965141612144E-3</v>
      </c>
    </row>
    <row r="179" spans="3:302" x14ac:dyDescent="0.25">
      <c r="C179" s="7"/>
      <c r="KK179" s="12">
        <f t="shared" si="12"/>
        <v>1.3534349944379088E-4</v>
      </c>
      <c r="KL179">
        <v>179</v>
      </c>
      <c r="KM179" s="12">
        <v>5.4466230936819177E-5</v>
      </c>
      <c r="KN179" s="12">
        <v>206368.71705000001</v>
      </c>
      <c r="KO179" s="196">
        <v>4.5388525780682645E-6</v>
      </c>
      <c r="KP179" s="191">
        <f t="shared" si="13"/>
        <v>4.6069353667392825E-3</v>
      </c>
    </row>
    <row r="180" spans="3:302" x14ac:dyDescent="0.25">
      <c r="C180" s="7"/>
      <c r="KK180" s="12">
        <f t="shared" si="12"/>
        <v>1.3534349944379088E-4</v>
      </c>
      <c r="KL180">
        <v>180</v>
      </c>
      <c r="KM180" s="12">
        <v>5.4466230936819177E-5</v>
      </c>
      <c r="KN180" s="12">
        <v>208510.41100000002</v>
      </c>
      <c r="KO180" s="196">
        <v>4.5388525780682645E-6</v>
      </c>
      <c r="KP180" s="191">
        <f t="shared" si="13"/>
        <v>4.6114742193173507E-3</v>
      </c>
    </row>
    <row r="181" spans="3:302" x14ac:dyDescent="0.25">
      <c r="C181" s="7"/>
      <c r="KK181" s="12">
        <f t="shared" si="12"/>
        <v>1.3534349944379088E-4</v>
      </c>
      <c r="KL181">
        <v>181</v>
      </c>
      <c r="KM181" s="12">
        <v>5.4466230936819177E-5</v>
      </c>
      <c r="KN181" s="12">
        <v>210652.10494999998</v>
      </c>
      <c r="KO181" s="196">
        <v>4.5388525780682645E-6</v>
      </c>
      <c r="KP181" s="191">
        <f t="shared" si="13"/>
        <v>4.6160130718954188E-3</v>
      </c>
    </row>
    <row r="182" spans="3:302" x14ac:dyDescent="0.25">
      <c r="C182" s="7"/>
      <c r="KK182" s="12">
        <f t="shared" si="12"/>
        <v>1.3534349944379088E-4</v>
      </c>
      <c r="KL182">
        <v>182</v>
      </c>
      <c r="KM182" s="12">
        <v>5.4466230936819177E-5</v>
      </c>
      <c r="KN182" s="12">
        <v>212793.79889999999</v>
      </c>
      <c r="KO182" s="196">
        <v>4.5388525780682645E-6</v>
      </c>
      <c r="KP182" s="191">
        <f t="shared" si="13"/>
        <v>4.620551924473487E-3</v>
      </c>
    </row>
    <row r="183" spans="3:302" x14ac:dyDescent="0.25">
      <c r="C183" s="7"/>
      <c r="KK183" s="12">
        <f t="shared" si="12"/>
        <v>1.3534349944379088E-4</v>
      </c>
      <c r="KL183">
        <v>183</v>
      </c>
      <c r="KM183" s="12">
        <v>5.4466230936819177E-5</v>
      </c>
      <c r="KN183" s="12">
        <v>214935.49284999995</v>
      </c>
      <c r="KO183" s="196">
        <v>4.5388525780682645E-6</v>
      </c>
      <c r="KP183" s="191">
        <f t="shared" si="13"/>
        <v>4.6250907770515551E-3</v>
      </c>
    </row>
    <row r="184" spans="3:302" x14ac:dyDescent="0.25">
      <c r="C184" s="7"/>
      <c r="KK184" s="12">
        <f t="shared" si="12"/>
        <v>1.3534349944379088E-4</v>
      </c>
      <c r="KL184">
        <v>184</v>
      </c>
      <c r="KM184" s="12">
        <v>5.4466230936819177E-5</v>
      </c>
      <c r="KN184" s="12">
        <v>217077.18680000002</v>
      </c>
      <c r="KO184" s="196">
        <v>4.5388525780682645E-6</v>
      </c>
      <c r="KP184" s="191">
        <f t="shared" si="13"/>
        <v>4.6296296296296233E-3</v>
      </c>
    </row>
    <row r="185" spans="3:302" x14ac:dyDescent="0.25">
      <c r="C185" s="7"/>
      <c r="KK185" s="12">
        <f t="shared" si="12"/>
        <v>1.3534349944379088E-4</v>
      </c>
      <c r="KL185">
        <v>185</v>
      </c>
      <c r="KM185" s="12">
        <v>5.4466230936819177E-5</v>
      </c>
      <c r="KN185" s="12">
        <v>219218.88075000004</v>
      </c>
      <c r="KO185" s="196">
        <v>4.5388525780682645E-6</v>
      </c>
      <c r="KP185" s="191">
        <f t="shared" si="13"/>
        <v>4.6341684822076915E-3</v>
      </c>
    </row>
    <row r="186" spans="3:302" x14ac:dyDescent="0.25">
      <c r="C186" s="7"/>
      <c r="KK186" s="12">
        <f t="shared" si="12"/>
        <v>1.3534349944379088E-4</v>
      </c>
      <c r="KL186">
        <v>186</v>
      </c>
      <c r="KM186" s="12">
        <v>5.4466230936819177E-5</v>
      </c>
      <c r="KN186" s="12">
        <v>221360.5747</v>
      </c>
      <c r="KO186" s="196">
        <v>4.5388525780682645E-6</v>
      </c>
      <c r="KP186" s="191">
        <f t="shared" si="13"/>
        <v>4.6387073347857596E-3</v>
      </c>
    </row>
    <row r="187" spans="3:302" x14ac:dyDescent="0.25">
      <c r="C187" s="7"/>
      <c r="KK187" s="12">
        <f t="shared" si="12"/>
        <v>1.3534349944379088E-4</v>
      </c>
      <c r="KL187">
        <v>187</v>
      </c>
      <c r="KM187" s="12">
        <v>5.4466230936819177E-5</v>
      </c>
      <c r="KN187" s="12">
        <v>223502.26865000001</v>
      </c>
      <c r="KO187" s="196">
        <v>4.5388525780682645E-6</v>
      </c>
      <c r="KP187" s="191">
        <f t="shared" si="13"/>
        <v>4.6432461873638278E-3</v>
      </c>
    </row>
    <row r="188" spans="3:302" x14ac:dyDescent="0.25">
      <c r="C188" s="7"/>
      <c r="KK188" s="12">
        <f t="shared" si="12"/>
        <v>1.3534349944379088E-4</v>
      </c>
      <c r="KL188">
        <v>188</v>
      </c>
      <c r="KM188" s="12">
        <v>5.4466230936819177E-5</v>
      </c>
      <c r="KN188" s="12">
        <v>225643.96259999994</v>
      </c>
      <c r="KO188" s="196">
        <v>4.5388525780682645E-6</v>
      </c>
      <c r="KP188" s="191">
        <f t="shared" si="13"/>
        <v>4.6477850399418959E-3</v>
      </c>
    </row>
    <row r="189" spans="3:302" x14ac:dyDescent="0.25">
      <c r="C189" s="7"/>
      <c r="KK189" s="12">
        <f t="shared" si="12"/>
        <v>1.3534349944379088E-4</v>
      </c>
      <c r="KL189">
        <v>189</v>
      </c>
      <c r="KM189" s="12">
        <v>5.4466230936819177E-5</v>
      </c>
      <c r="KN189" s="12">
        <v>227785.65655000001</v>
      </c>
      <c r="KO189" s="196">
        <v>4.5388525780682645E-6</v>
      </c>
      <c r="KP189" s="191">
        <f t="shared" si="13"/>
        <v>4.6523238925199641E-3</v>
      </c>
    </row>
    <row r="190" spans="3:302" x14ac:dyDescent="0.25">
      <c r="C190" s="7"/>
      <c r="KK190" s="12">
        <f t="shared" si="12"/>
        <v>1.3534349944379088E-4</v>
      </c>
      <c r="KL190">
        <v>190</v>
      </c>
      <c r="KM190" s="12">
        <v>5.4466230936819177E-5</v>
      </c>
      <c r="KN190" s="12">
        <v>229927.35049999997</v>
      </c>
      <c r="KO190" s="196">
        <v>4.5388525780682645E-6</v>
      </c>
      <c r="KP190" s="191">
        <f t="shared" si="13"/>
        <v>4.6568627450980322E-3</v>
      </c>
    </row>
    <row r="191" spans="3:302" x14ac:dyDescent="0.25">
      <c r="C191" s="7"/>
      <c r="KK191" s="12">
        <f t="shared" si="12"/>
        <v>1.3534349944379088E-4</v>
      </c>
      <c r="KL191">
        <v>191</v>
      </c>
      <c r="KM191" s="12">
        <v>5.4466230936819177E-5</v>
      </c>
      <c r="KN191" s="12">
        <v>232069.04444999999</v>
      </c>
      <c r="KO191" s="196">
        <v>4.5388525780682645E-6</v>
      </c>
      <c r="KP191" s="191">
        <f t="shared" si="13"/>
        <v>4.6614015976761004E-3</v>
      </c>
    </row>
    <row r="192" spans="3:302" x14ac:dyDescent="0.25">
      <c r="C192" s="7"/>
      <c r="KK192" s="12">
        <f t="shared" si="12"/>
        <v>1.3534349944379088E-4</v>
      </c>
      <c r="KL192">
        <v>192</v>
      </c>
      <c r="KM192" s="12">
        <v>5.4466230936819177E-5</v>
      </c>
      <c r="KN192" s="12">
        <v>234210.73839999994</v>
      </c>
      <c r="KO192" s="196">
        <v>4.5388525780682645E-6</v>
      </c>
      <c r="KP192" s="191">
        <f t="shared" si="13"/>
        <v>4.6659404502541685E-3</v>
      </c>
    </row>
    <row r="193" spans="3:302" x14ac:dyDescent="0.25">
      <c r="C193" s="7"/>
      <c r="KK193" s="12">
        <f t="shared" si="12"/>
        <v>1.3534349944379088E-4</v>
      </c>
      <c r="KL193">
        <v>193</v>
      </c>
      <c r="KM193" s="12">
        <v>5.4466230936819177E-5</v>
      </c>
      <c r="KN193" s="12">
        <v>236352.43234999996</v>
      </c>
      <c r="KO193" s="196">
        <v>4.5388525780682645E-6</v>
      </c>
      <c r="KP193" s="191">
        <f t="shared" si="13"/>
        <v>4.6704793028322367E-3</v>
      </c>
    </row>
    <row r="194" spans="3:302" x14ac:dyDescent="0.25">
      <c r="C194" s="7"/>
      <c r="KK194" s="12">
        <f t="shared" ref="KK194:KK257" si="14">KM194*LN(KM194/KO194)</f>
        <v>1.3534349944379088E-4</v>
      </c>
      <c r="KL194">
        <v>194</v>
      </c>
      <c r="KM194" s="12">
        <v>5.4466230936819177E-5</v>
      </c>
      <c r="KN194" s="12">
        <v>238494.12629999997</v>
      </c>
      <c r="KO194" s="196">
        <v>4.5388525780682645E-6</v>
      </c>
      <c r="KP194" s="191">
        <f t="shared" si="13"/>
        <v>4.6750181554103048E-3</v>
      </c>
    </row>
    <row r="195" spans="3:302" x14ac:dyDescent="0.25">
      <c r="C195" s="7"/>
      <c r="KK195" s="12">
        <f t="shared" si="14"/>
        <v>1.3534349944379088E-4</v>
      </c>
      <c r="KL195">
        <v>195</v>
      </c>
      <c r="KM195" s="12">
        <v>5.4466230936819177E-5</v>
      </c>
      <c r="KN195" s="12">
        <v>240635.82024999999</v>
      </c>
      <c r="KO195" s="196">
        <v>4.5388525780682645E-6</v>
      </c>
      <c r="KP195" s="191">
        <f t="shared" ref="KP195:KP258" si="15">KP194+KO195</f>
        <v>4.679557007988373E-3</v>
      </c>
    </row>
    <row r="196" spans="3:302" x14ac:dyDescent="0.25">
      <c r="C196" s="7"/>
      <c r="KK196" s="12">
        <f t="shared" si="14"/>
        <v>1.3534349944379088E-4</v>
      </c>
      <c r="KL196">
        <v>196</v>
      </c>
      <c r="KM196" s="12">
        <v>5.4466230936819177E-5</v>
      </c>
      <c r="KN196" s="12">
        <v>242777.51420000001</v>
      </c>
      <c r="KO196" s="196">
        <v>4.5388525780682645E-6</v>
      </c>
      <c r="KP196" s="191">
        <f t="shared" si="15"/>
        <v>4.6840958605664411E-3</v>
      </c>
    </row>
    <row r="197" spans="3:302" x14ac:dyDescent="0.25">
      <c r="C197" s="7"/>
      <c r="KK197" s="12">
        <f t="shared" si="14"/>
        <v>1.3534349944379088E-4</v>
      </c>
      <c r="KL197">
        <v>197</v>
      </c>
      <c r="KM197" s="12">
        <v>5.4466230936819177E-5</v>
      </c>
      <c r="KN197" s="12">
        <v>244919.20814999996</v>
      </c>
      <c r="KO197" s="196">
        <v>4.5388525780682645E-6</v>
      </c>
      <c r="KP197" s="191">
        <f t="shared" si="15"/>
        <v>4.6886347131445093E-3</v>
      </c>
    </row>
    <row r="198" spans="3:302" x14ac:dyDescent="0.25">
      <c r="C198" s="7"/>
      <c r="KK198" s="12">
        <f t="shared" si="14"/>
        <v>1.3534349944379088E-4</v>
      </c>
      <c r="KL198">
        <v>198</v>
      </c>
      <c r="KM198" s="12">
        <v>5.4466230936819177E-5</v>
      </c>
      <c r="KN198" s="12">
        <v>247060.90209999998</v>
      </c>
      <c r="KO198" s="196">
        <v>4.5388525780682645E-6</v>
      </c>
      <c r="KP198" s="191">
        <f t="shared" si="15"/>
        <v>4.6931735657225774E-3</v>
      </c>
    </row>
    <row r="199" spans="3:302" x14ac:dyDescent="0.25">
      <c r="C199" s="7"/>
      <c r="KK199" s="12">
        <f t="shared" si="14"/>
        <v>1.3534349944379088E-4</v>
      </c>
      <c r="KL199">
        <v>199</v>
      </c>
      <c r="KM199" s="12">
        <v>5.4466230936819177E-5</v>
      </c>
      <c r="KN199" s="12">
        <v>249202.59604999999</v>
      </c>
      <c r="KO199" s="196">
        <v>4.5388525780682645E-6</v>
      </c>
      <c r="KP199" s="191">
        <f t="shared" si="15"/>
        <v>4.6977124183006456E-3</v>
      </c>
    </row>
    <row r="200" spans="3:302" x14ac:dyDescent="0.25">
      <c r="C200" s="7"/>
      <c r="KK200" s="12">
        <f t="shared" si="14"/>
        <v>1.3534349944379088E-4</v>
      </c>
      <c r="KL200">
        <v>200</v>
      </c>
      <c r="KM200" s="12">
        <v>5.4466230936819177E-5</v>
      </c>
      <c r="KN200" s="12">
        <v>251344.29</v>
      </c>
      <c r="KO200" s="196">
        <v>4.5388525780682645E-6</v>
      </c>
      <c r="KP200" s="191">
        <f t="shared" si="15"/>
        <v>4.7022512708787137E-3</v>
      </c>
    </row>
    <row r="201" spans="3:302" x14ac:dyDescent="0.25">
      <c r="C201" s="7"/>
      <c r="KK201" s="12">
        <f t="shared" si="14"/>
        <v>1.3534349944379088E-4</v>
      </c>
      <c r="KL201">
        <v>201</v>
      </c>
      <c r="KM201" s="12">
        <v>5.4466230936819177E-5</v>
      </c>
      <c r="KN201" s="12">
        <v>253485.98394999997</v>
      </c>
      <c r="KO201" s="196">
        <v>4.5388525780682645E-6</v>
      </c>
      <c r="KP201" s="191">
        <f t="shared" si="15"/>
        <v>4.7067901234567819E-3</v>
      </c>
    </row>
    <row r="202" spans="3:302" x14ac:dyDescent="0.25">
      <c r="C202" s="7"/>
      <c r="KK202" s="12">
        <f t="shared" si="14"/>
        <v>1.3534349944379088E-4</v>
      </c>
      <c r="KL202">
        <v>202</v>
      </c>
      <c r="KM202" s="12">
        <v>5.4466230936819177E-5</v>
      </c>
      <c r="KN202" s="12">
        <v>255627.67789999998</v>
      </c>
      <c r="KO202" s="196">
        <v>4.5388525780682645E-6</v>
      </c>
      <c r="KP202" s="191">
        <f t="shared" si="15"/>
        <v>4.71132897603485E-3</v>
      </c>
    </row>
    <row r="203" spans="3:302" x14ac:dyDescent="0.25">
      <c r="C203" s="7"/>
      <c r="KK203" s="12">
        <f t="shared" si="14"/>
        <v>1.3534349944379088E-4</v>
      </c>
      <c r="KL203">
        <v>203</v>
      </c>
      <c r="KM203" s="12">
        <v>5.4466230936819177E-5</v>
      </c>
      <c r="KN203" s="12">
        <v>257769.37184999994</v>
      </c>
      <c r="KO203" s="196">
        <v>4.5388525780682645E-6</v>
      </c>
      <c r="KP203" s="191">
        <f t="shared" si="15"/>
        <v>4.7158678286129182E-3</v>
      </c>
    </row>
    <row r="204" spans="3:302" x14ac:dyDescent="0.25">
      <c r="C204" s="7"/>
      <c r="KK204" s="12">
        <f t="shared" si="14"/>
        <v>1.3534349944379088E-4</v>
      </c>
      <c r="KL204">
        <v>204</v>
      </c>
      <c r="KM204" s="12">
        <v>5.4466230936819177E-5</v>
      </c>
      <c r="KN204" s="12">
        <v>259911.06580000001</v>
      </c>
      <c r="KO204" s="196">
        <v>4.5388525780682645E-6</v>
      </c>
      <c r="KP204" s="191">
        <f t="shared" si="15"/>
        <v>4.7204066811909863E-3</v>
      </c>
    </row>
    <row r="205" spans="3:302" x14ac:dyDescent="0.25">
      <c r="C205" s="7"/>
      <c r="KK205" s="12">
        <f t="shared" si="14"/>
        <v>1.3534349944379088E-4</v>
      </c>
      <c r="KL205">
        <v>205</v>
      </c>
      <c r="KM205" s="12">
        <v>5.4466230936819177E-5</v>
      </c>
      <c r="KN205" s="12">
        <v>262052.75975000003</v>
      </c>
      <c r="KO205" s="196">
        <v>4.5388525780682645E-6</v>
      </c>
      <c r="KP205" s="191">
        <f t="shared" si="15"/>
        <v>4.7249455337690545E-3</v>
      </c>
    </row>
    <row r="206" spans="3:302" x14ac:dyDescent="0.25">
      <c r="C206" s="7"/>
      <c r="KK206" s="12">
        <f t="shared" si="14"/>
        <v>1.3534349944379088E-4</v>
      </c>
      <c r="KL206">
        <v>206</v>
      </c>
      <c r="KM206" s="12">
        <v>5.4466230936819177E-5</v>
      </c>
      <c r="KN206" s="12">
        <v>264194.45369999995</v>
      </c>
      <c r="KO206" s="196">
        <v>4.5388525780682645E-6</v>
      </c>
      <c r="KP206" s="191">
        <f t="shared" si="15"/>
        <v>4.7294843863471226E-3</v>
      </c>
    </row>
    <row r="207" spans="3:302" x14ac:dyDescent="0.25">
      <c r="C207" s="7"/>
      <c r="KK207" s="12">
        <f t="shared" si="14"/>
        <v>1.3534349944379088E-4</v>
      </c>
      <c r="KL207">
        <v>207</v>
      </c>
      <c r="KM207" s="12">
        <v>5.4466230936819177E-5</v>
      </c>
      <c r="KN207" s="12">
        <v>266336.14765</v>
      </c>
      <c r="KO207" s="196">
        <v>4.5388525780682645E-6</v>
      </c>
      <c r="KP207" s="191">
        <f t="shared" si="15"/>
        <v>4.7340232389251908E-3</v>
      </c>
    </row>
    <row r="208" spans="3:302" x14ac:dyDescent="0.25">
      <c r="C208" s="7"/>
      <c r="KK208" s="12">
        <f t="shared" si="14"/>
        <v>1.3534349944379088E-4</v>
      </c>
      <c r="KL208">
        <v>208</v>
      </c>
      <c r="KM208" s="12">
        <v>5.4466230936819177E-5</v>
      </c>
      <c r="KN208" s="12">
        <v>268477.84159999993</v>
      </c>
      <c r="KO208" s="196">
        <v>4.5388525780682645E-6</v>
      </c>
      <c r="KP208" s="191">
        <f t="shared" si="15"/>
        <v>4.7385620915032589E-3</v>
      </c>
    </row>
    <row r="209" spans="3:302" x14ac:dyDescent="0.25">
      <c r="C209" s="7"/>
      <c r="KK209" s="12">
        <f t="shared" si="14"/>
        <v>1.3534349944379088E-4</v>
      </c>
      <c r="KL209">
        <v>209</v>
      </c>
      <c r="KM209" s="12">
        <v>5.4466230936819177E-5</v>
      </c>
      <c r="KN209" s="12">
        <v>270619.53555000003</v>
      </c>
      <c r="KO209" s="196">
        <v>4.5388525780682645E-6</v>
      </c>
      <c r="KP209" s="191">
        <f t="shared" si="15"/>
        <v>4.7431009440813271E-3</v>
      </c>
    </row>
    <row r="210" spans="3:302" x14ac:dyDescent="0.25">
      <c r="C210" s="7"/>
      <c r="KK210" s="12">
        <f t="shared" si="14"/>
        <v>1.3534349944379088E-4</v>
      </c>
      <c r="KL210">
        <v>210</v>
      </c>
      <c r="KM210" s="12">
        <v>5.4466230936819177E-5</v>
      </c>
      <c r="KN210" s="12">
        <v>272761.22950000002</v>
      </c>
      <c r="KO210" s="196">
        <v>4.5388525780682645E-6</v>
      </c>
      <c r="KP210" s="191">
        <f t="shared" si="15"/>
        <v>4.7476397966593952E-3</v>
      </c>
    </row>
    <row r="211" spans="3:302" x14ac:dyDescent="0.25">
      <c r="C211" s="7"/>
      <c r="KK211" s="12">
        <f t="shared" si="14"/>
        <v>1.3534349944379088E-4</v>
      </c>
      <c r="KL211">
        <v>211</v>
      </c>
      <c r="KM211" s="12">
        <v>5.4466230936819177E-5</v>
      </c>
      <c r="KN211" s="12">
        <v>274902.92345</v>
      </c>
      <c r="KO211" s="196">
        <v>4.5388525780682645E-6</v>
      </c>
      <c r="KP211" s="191">
        <f t="shared" si="15"/>
        <v>4.7521786492374634E-3</v>
      </c>
    </row>
    <row r="212" spans="3:302" x14ac:dyDescent="0.25">
      <c r="C212" s="7"/>
      <c r="KK212" s="12">
        <f t="shared" si="14"/>
        <v>1.3534349944379088E-4</v>
      </c>
      <c r="KL212">
        <v>212</v>
      </c>
      <c r="KM212" s="12">
        <v>5.4466230936819177E-5</v>
      </c>
      <c r="KN212" s="12">
        <v>277044.61739999999</v>
      </c>
      <c r="KO212" s="196">
        <v>4.5388525780682645E-6</v>
      </c>
      <c r="KP212" s="191">
        <f t="shared" si="15"/>
        <v>4.7567175018155316E-3</v>
      </c>
    </row>
    <row r="213" spans="3:302" x14ac:dyDescent="0.25">
      <c r="C213" s="7"/>
      <c r="KK213" s="12">
        <f t="shared" si="14"/>
        <v>1.3534349944379088E-4</v>
      </c>
      <c r="KL213">
        <v>213</v>
      </c>
      <c r="KM213" s="12">
        <v>5.4466230936819177E-5</v>
      </c>
      <c r="KN213" s="12">
        <v>279186.31134999997</v>
      </c>
      <c r="KO213" s="196">
        <v>4.5388525780682645E-6</v>
      </c>
      <c r="KP213" s="191">
        <f t="shared" si="15"/>
        <v>4.7612563543935997E-3</v>
      </c>
    </row>
    <row r="214" spans="3:302" x14ac:dyDescent="0.25">
      <c r="C214" s="7"/>
      <c r="KK214" s="12">
        <f t="shared" si="14"/>
        <v>1.3534349944379088E-4</v>
      </c>
      <c r="KL214">
        <v>214</v>
      </c>
      <c r="KM214" s="12">
        <v>5.4466230936819177E-5</v>
      </c>
      <c r="KN214" s="12">
        <v>281328.00529999996</v>
      </c>
      <c r="KO214" s="196">
        <v>4.5388525780682645E-6</v>
      </c>
      <c r="KP214" s="191">
        <f t="shared" si="15"/>
        <v>4.7657952069716679E-3</v>
      </c>
    </row>
    <row r="215" spans="3:302" x14ac:dyDescent="0.25">
      <c r="C215" s="7"/>
      <c r="KK215" s="12">
        <f t="shared" si="14"/>
        <v>1.3534349944379088E-4</v>
      </c>
      <c r="KL215">
        <v>215</v>
      </c>
      <c r="KM215" s="12">
        <v>5.4466230936819177E-5</v>
      </c>
      <c r="KN215" s="12">
        <v>283469.69925000001</v>
      </c>
      <c r="KO215" s="196">
        <v>4.5388525780682645E-6</v>
      </c>
      <c r="KP215" s="191">
        <f t="shared" si="15"/>
        <v>4.770334059549736E-3</v>
      </c>
    </row>
    <row r="216" spans="3:302" x14ac:dyDescent="0.25">
      <c r="C216" s="7"/>
      <c r="KK216" s="12">
        <f t="shared" si="14"/>
        <v>1.3534349944379088E-4</v>
      </c>
      <c r="KL216">
        <v>216</v>
      </c>
      <c r="KM216" s="12">
        <v>5.4466230936819177E-5</v>
      </c>
      <c r="KN216" s="12">
        <v>285611.39320000005</v>
      </c>
      <c r="KO216" s="196">
        <v>4.5388525780682645E-6</v>
      </c>
      <c r="KP216" s="191">
        <f t="shared" si="15"/>
        <v>4.7748729121278042E-3</v>
      </c>
    </row>
    <row r="217" spans="3:302" x14ac:dyDescent="0.25">
      <c r="C217" s="7"/>
      <c r="KK217" s="12">
        <f t="shared" si="14"/>
        <v>1.3534349944379088E-4</v>
      </c>
      <c r="KL217">
        <v>217</v>
      </c>
      <c r="KM217" s="12">
        <v>5.4466230936819177E-5</v>
      </c>
      <c r="KN217" s="12">
        <v>287753.08714999998</v>
      </c>
      <c r="KO217" s="196">
        <v>4.5388525780682645E-6</v>
      </c>
      <c r="KP217" s="191">
        <f t="shared" si="15"/>
        <v>4.7794117647058723E-3</v>
      </c>
    </row>
    <row r="218" spans="3:302" x14ac:dyDescent="0.25">
      <c r="C218" s="7"/>
      <c r="KK218" s="12">
        <f t="shared" si="14"/>
        <v>1.3534349944379088E-4</v>
      </c>
      <c r="KL218">
        <v>218</v>
      </c>
      <c r="KM218" s="12">
        <v>5.4466230936819177E-5</v>
      </c>
      <c r="KN218" s="12">
        <v>289894.78110000002</v>
      </c>
      <c r="KO218" s="196">
        <v>4.5388525780682645E-6</v>
      </c>
      <c r="KP218" s="191">
        <f t="shared" si="15"/>
        <v>4.7839506172839405E-3</v>
      </c>
    </row>
    <row r="219" spans="3:302" x14ac:dyDescent="0.25">
      <c r="C219" s="7"/>
      <c r="KK219" s="12">
        <f t="shared" si="14"/>
        <v>1.3534349944379088E-4</v>
      </c>
      <c r="KL219">
        <v>219</v>
      </c>
      <c r="KM219" s="12">
        <v>5.4466230936819177E-5</v>
      </c>
      <c r="KN219" s="12">
        <v>292036.47505000001</v>
      </c>
      <c r="KO219" s="196">
        <v>4.5388525780682645E-6</v>
      </c>
      <c r="KP219" s="191">
        <f t="shared" si="15"/>
        <v>4.7884894698620086E-3</v>
      </c>
    </row>
    <row r="220" spans="3:302" x14ac:dyDescent="0.25">
      <c r="C220" s="7"/>
      <c r="KK220" s="12">
        <f t="shared" si="14"/>
        <v>1.3534349944379088E-4</v>
      </c>
      <c r="KL220">
        <v>220</v>
      </c>
      <c r="KM220" s="12">
        <v>5.4466230936819177E-5</v>
      </c>
      <c r="KN220" s="12">
        <v>294178.16899999999</v>
      </c>
      <c r="KO220" s="196">
        <v>4.5388525780682645E-6</v>
      </c>
      <c r="KP220" s="191">
        <f t="shared" si="15"/>
        <v>4.7930283224400768E-3</v>
      </c>
    </row>
    <row r="221" spans="3:302" x14ac:dyDescent="0.25">
      <c r="C221" s="7"/>
      <c r="KK221" s="12">
        <f t="shared" si="14"/>
        <v>1.3534349944379088E-4</v>
      </c>
      <c r="KL221">
        <v>221</v>
      </c>
      <c r="KM221" s="12">
        <v>5.4466230936819177E-5</v>
      </c>
      <c r="KN221" s="12">
        <v>296319.86294999998</v>
      </c>
      <c r="KO221" s="196">
        <v>4.5388525780682645E-6</v>
      </c>
      <c r="KP221" s="191">
        <f t="shared" si="15"/>
        <v>4.7975671750181449E-3</v>
      </c>
    </row>
    <row r="222" spans="3:302" x14ac:dyDescent="0.25">
      <c r="C222" s="7"/>
      <c r="KK222" s="12">
        <f t="shared" si="14"/>
        <v>1.3534349944379088E-4</v>
      </c>
      <c r="KL222">
        <v>222</v>
      </c>
      <c r="KM222" s="12">
        <v>5.4466230936819177E-5</v>
      </c>
      <c r="KN222" s="12">
        <v>298461.55689999997</v>
      </c>
      <c r="KO222" s="196">
        <v>4.5388525780682645E-6</v>
      </c>
      <c r="KP222" s="191">
        <f t="shared" si="15"/>
        <v>4.8021060275962131E-3</v>
      </c>
    </row>
    <row r="223" spans="3:302" x14ac:dyDescent="0.25">
      <c r="C223" s="7"/>
      <c r="KK223" s="12">
        <f t="shared" si="14"/>
        <v>1.3534349944379088E-4</v>
      </c>
      <c r="KL223">
        <v>223</v>
      </c>
      <c r="KM223" s="12">
        <v>5.4466230936819177E-5</v>
      </c>
      <c r="KN223" s="12">
        <v>300603.25084999995</v>
      </c>
      <c r="KO223" s="196">
        <v>4.5388525780682645E-6</v>
      </c>
      <c r="KP223" s="191">
        <f t="shared" si="15"/>
        <v>4.8066448801742812E-3</v>
      </c>
    </row>
    <row r="224" spans="3:302" x14ac:dyDescent="0.25">
      <c r="C224" s="7"/>
      <c r="KK224" s="12">
        <f t="shared" si="14"/>
        <v>1.3534349944379088E-4</v>
      </c>
      <c r="KL224">
        <v>224</v>
      </c>
      <c r="KM224" s="12">
        <v>5.4466230936819177E-5</v>
      </c>
      <c r="KN224" s="12">
        <v>302744.94480000006</v>
      </c>
      <c r="KO224" s="196">
        <v>4.5388525780682645E-6</v>
      </c>
      <c r="KP224" s="191">
        <f t="shared" si="15"/>
        <v>4.8111837327523494E-3</v>
      </c>
    </row>
    <row r="225" spans="3:302" x14ac:dyDescent="0.25">
      <c r="C225" s="7"/>
      <c r="KK225" s="12">
        <f t="shared" si="14"/>
        <v>1.3534349944379088E-4</v>
      </c>
      <c r="KL225">
        <v>225</v>
      </c>
      <c r="KM225" s="12">
        <v>5.4466230936819177E-5</v>
      </c>
      <c r="KN225" s="12">
        <v>304886.63874999998</v>
      </c>
      <c r="KO225" s="196">
        <v>4.5388525780682645E-6</v>
      </c>
      <c r="KP225" s="191">
        <f t="shared" si="15"/>
        <v>4.8157225853304175E-3</v>
      </c>
    </row>
    <row r="226" spans="3:302" x14ac:dyDescent="0.25">
      <c r="C226" s="7"/>
      <c r="KK226" s="12">
        <f t="shared" si="14"/>
        <v>1.3534349944379088E-4</v>
      </c>
      <c r="KL226">
        <v>226</v>
      </c>
      <c r="KM226" s="12">
        <v>5.4466230936819177E-5</v>
      </c>
      <c r="KN226" s="12">
        <v>307028.33270000003</v>
      </c>
      <c r="KO226" s="196">
        <v>4.5388525780682645E-6</v>
      </c>
      <c r="KP226" s="191">
        <f t="shared" si="15"/>
        <v>4.8202614379084857E-3</v>
      </c>
    </row>
    <row r="227" spans="3:302" x14ac:dyDescent="0.25">
      <c r="C227" s="7"/>
      <c r="KK227" s="12">
        <f t="shared" si="14"/>
        <v>1.3534349944379088E-4</v>
      </c>
      <c r="KL227">
        <v>227</v>
      </c>
      <c r="KM227" s="12">
        <v>5.4466230936819177E-5</v>
      </c>
      <c r="KN227" s="12">
        <v>309170.02665000001</v>
      </c>
      <c r="KO227" s="196">
        <v>4.5388525780682645E-6</v>
      </c>
      <c r="KP227" s="191">
        <f t="shared" si="15"/>
        <v>4.8248002904865538E-3</v>
      </c>
    </row>
    <row r="228" spans="3:302" x14ac:dyDescent="0.25">
      <c r="C228" s="7"/>
      <c r="KK228" s="12">
        <f t="shared" si="14"/>
        <v>1.3534349944379088E-4</v>
      </c>
      <c r="KL228">
        <v>228</v>
      </c>
      <c r="KM228" s="12">
        <v>5.4466230936819177E-5</v>
      </c>
      <c r="KN228" s="12">
        <v>311311.7206</v>
      </c>
      <c r="KO228" s="196">
        <v>4.5388525780682645E-6</v>
      </c>
      <c r="KP228" s="191">
        <f t="shared" si="15"/>
        <v>4.829339143064622E-3</v>
      </c>
    </row>
    <row r="229" spans="3:302" x14ac:dyDescent="0.25">
      <c r="C229" s="7"/>
      <c r="KK229" s="12">
        <f t="shared" si="14"/>
        <v>1.3534349944379088E-4</v>
      </c>
      <c r="KL229">
        <v>229</v>
      </c>
      <c r="KM229" s="12">
        <v>5.4466230936819177E-5</v>
      </c>
      <c r="KN229" s="12">
        <v>313453.41455000004</v>
      </c>
      <c r="KO229" s="196">
        <v>4.5388525780682645E-6</v>
      </c>
      <c r="KP229" s="191">
        <f t="shared" si="15"/>
        <v>4.8338779956426901E-3</v>
      </c>
    </row>
    <row r="230" spans="3:302" x14ac:dyDescent="0.25">
      <c r="C230" s="7"/>
      <c r="KK230" s="12">
        <f t="shared" si="14"/>
        <v>1.3534349944379088E-4</v>
      </c>
      <c r="KL230">
        <v>230</v>
      </c>
      <c r="KM230" s="12">
        <v>5.4466230936819177E-5</v>
      </c>
      <c r="KN230" s="12">
        <v>315595.10849999997</v>
      </c>
      <c r="KO230" s="196">
        <v>4.5388525780682645E-6</v>
      </c>
      <c r="KP230" s="191">
        <f t="shared" si="15"/>
        <v>4.8384168482207583E-3</v>
      </c>
    </row>
    <row r="231" spans="3:302" x14ac:dyDescent="0.25">
      <c r="C231" s="7"/>
      <c r="KK231" s="12">
        <f t="shared" si="14"/>
        <v>1.3534349944379088E-4</v>
      </c>
      <c r="KL231">
        <v>231</v>
      </c>
      <c r="KM231" s="12">
        <v>5.4466230936819177E-5</v>
      </c>
      <c r="KN231" s="12">
        <v>317736.80244999996</v>
      </c>
      <c r="KO231" s="196">
        <v>4.5388525780682645E-6</v>
      </c>
      <c r="KP231" s="191">
        <f t="shared" si="15"/>
        <v>4.8429557007988264E-3</v>
      </c>
    </row>
    <row r="232" spans="3:302" x14ac:dyDescent="0.25">
      <c r="C232" s="7"/>
      <c r="KK232" s="12">
        <f t="shared" si="14"/>
        <v>1.3534349944379088E-4</v>
      </c>
      <c r="KL232">
        <v>232</v>
      </c>
      <c r="KM232" s="12">
        <v>5.4466230936819177E-5</v>
      </c>
      <c r="KN232" s="12">
        <v>319878.49639999995</v>
      </c>
      <c r="KO232" s="196">
        <v>4.5388525780682645E-6</v>
      </c>
      <c r="KP232" s="191">
        <f t="shared" si="15"/>
        <v>4.8474945533768946E-3</v>
      </c>
    </row>
    <row r="233" spans="3:302" x14ac:dyDescent="0.25">
      <c r="C233" s="7"/>
      <c r="KK233" s="12">
        <f t="shared" si="14"/>
        <v>1.3534349944379088E-4</v>
      </c>
      <c r="KL233">
        <v>233</v>
      </c>
      <c r="KM233" s="12">
        <v>5.4466230936819177E-5</v>
      </c>
      <c r="KN233" s="12">
        <v>322020.19034999993</v>
      </c>
      <c r="KO233" s="196">
        <v>4.5388525780682645E-6</v>
      </c>
      <c r="KP233" s="191">
        <f t="shared" si="15"/>
        <v>4.8520334059549627E-3</v>
      </c>
    </row>
    <row r="234" spans="3:302" x14ac:dyDescent="0.25">
      <c r="C234" s="7"/>
      <c r="KK234" s="12">
        <f t="shared" si="14"/>
        <v>1.3534349944379088E-4</v>
      </c>
      <c r="KL234">
        <v>234</v>
      </c>
      <c r="KM234" s="12">
        <v>5.4466230936819177E-5</v>
      </c>
      <c r="KN234" s="12">
        <v>324161.88429999998</v>
      </c>
      <c r="KO234" s="196">
        <v>4.5388525780682645E-6</v>
      </c>
      <c r="KP234" s="191">
        <f t="shared" si="15"/>
        <v>4.8565722585330309E-3</v>
      </c>
    </row>
    <row r="235" spans="3:302" x14ac:dyDescent="0.25">
      <c r="C235" s="7"/>
      <c r="KK235" s="12">
        <f t="shared" si="14"/>
        <v>1.3534349944379088E-4</v>
      </c>
      <c r="KL235">
        <v>235</v>
      </c>
      <c r="KM235" s="12">
        <v>5.4466230936819177E-5</v>
      </c>
      <c r="KN235" s="12">
        <v>326303.57825000002</v>
      </c>
      <c r="KO235" s="196">
        <v>4.5388525780682645E-6</v>
      </c>
      <c r="KP235" s="191">
        <f t="shared" si="15"/>
        <v>4.861111111111099E-3</v>
      </c>
    </row>
    <row r="236" spans="3:302" x14ac:dyDescent="0.25">
      <c r="C236" s="7"/>
      <c r="KK236" s="12">
        <f t="shared" si="14"/>
        <v>1.3534349944379088E-4</v>
      </c>
      <c r="KL236">
        <v>236</v>
      </c>
      <c r="KM236" s="12">
        <v>5.4466230936819177E-5</v>
      </c>
      <c r="KN236" s="12">
        <v>328445.27220000001</v>
      </c>
      <c r="KO236" s="196">
        <v>4.5388525780682645E-6</v>
      </c>
      <c r="KP236" s="191">
        <f t="shared" si="15"/>
        <v>4.8656499636891672E-3</v>
      </c>
    </row>
    <row r="237" spans="3:302" x14ac:dyDescent="0.25">
      <c r="C237" s="7"/>
      <c r="KK237" s="12">
        <f t="shared" si="14"/>
        <v>1.3534349944379088E-4</v>
      </c>
      <c r="KL237">
        <v>237</v>
      </c>
      <c r="KM237" s="12">
        <v>5.4466230936819177E-5</v>
      </c>
      <c r="KN237" s="12">
        <v>330586.96614999999</v>
      </c>
      <c r="KO237" s="196">
        <v>4.5388525780682645E-6</v>
      </c>
      <c r="KP237" s="191">
        <f t="shared" si="15"/>
        <v>4.8701888162672353E-3</v>
      </c>
    </row>
    <row r="238" spans="3:302" x14ac:dyDescent="0.25">
      <c r="C238" s="7"/>
      <c r="KK238" s="12">
        <f t="shared" si="14"/>
        <v>1.3534349944379088E-4</v>
      </c>
      <c r="KL238">
        <v>238</v>
      </c>
      <c r="KM238" s="12">
        <v>5.4466230936819177E-5</v>
      </c>
      <c r="KN238" s="12">
        <v>332728.66009999998</v>
      </c>
      <c r="KO238" s="196">
        <v>4.5388525780682645E-6</v>
      </c>
      <c r="KP238" s="191">
        <f t="shared" si="15"/>
        <v>4.8747276688453035E-3</v>
      </c>
    </row>
    <row r="239" spans="3:302" x14ac:dyDescent="0.25">
      <c r="C239" s="7"/>
      <c r="KK239" s="12">
        <f t="shared" si="14"/>
        <v>1.3534349944379088E-4</v>
      </c>
      <c r="KL239">
        <v>239</v>
      </c>
      <c r="KM239" s="12">
        <v>5.4466230936819177E-5</v>
      </c>
      <c r="KN239" s="12">
        <v>334870.35404999997</v>
      </c>
      <c r="KO239" s="196">
        <v>4.5388525780682645E-6</v>
      </c>
      <c r="KP239" s="191">
        <f t="shared" si="15"/>
        <v>4.8792665214233717E-3</v>
      </c>
    </row>
    <row r="240" spans="3:302" x14ac:dyDescent="0.25">
      <c r="C240" s="7"/>
      <c r="KK240" s="12">
        <f t="shared" si="14"/>
        <v>1.3534349944379088E-4</v>
      </c>
      <c r="KL240">
        <v>240</v>
      </c>
      <c r="KM240" s="12">
        <v>5.4466230936819177E-5</v>
      </c>
      <c r="KN240" s="12">
        <v>337012.04800000001</v>
      </c>
      <c r="KO240" s="196">
        <v>4.5388525780682645E-6</v>
      </c>
      <c r="KP240" s="191">
        <f t="shared" si="15"/>
        <v>4.8838053740014398E-3</v>
      </c>
    </row>
    <row r="241" spans="3:302" x14ac:dyDescent="0.25">
      <c r="C241" s="7"/>
      <c r="KK241" s="12">
        <f t="shared" si="14"/>
        <v>1.3534349944379088E-4</v>
      </c>
      <c r="KL241">
        <v>241</v>
      </c>
      <c r="KM241" s="12">
        <v>5.4466230936819177E-5</v>
      </c>
      <c r="KN241" s="12">
        <v>339153.74194999994</v>
      </c>
      <c r="KO241" s="196">
        <v>4.5388525780682645E-6</v>
      </c>
      <c r="KP241" s="191">
        <f t="shared" si="15"/>
        <v>4.888344226579508E-3</v>
      </c>
    </row>
    <row r="242" spans="3:302" x14ac:dyDescent="0.25">
      <c r="C242" s="7"/>
      <c r="KK242" s="12">
        <f t="shared" si="14"/>
        <v>1.3534349944379088E-4</v>
      </c>
      <c r="KL242">
        <v>242</v>
      </c>
      <c r="KM242" s="12">
        <v>5.4466230936819177E-5</v>
      </c>
      <c r="KN242" s="12">
        <v>341295.43589999998</v>
      </c>
      <c r="KO242" s="196">
        <v>4.5388525780682645E-6</v>
      </c>
      <c r="KP242" s="191">
        <f t="shared" si="15"/>
        <v>4.8928830791575761E-3</v>
      </c>
    </row>
    <row r="243" spans="3:302" x14ac:dyDescent="0.25">
      <c r="C243" s="7"/>
      <c r="KK243" s="12">
        <f t="shared" si="14"/>
        <v>1.3534349944379088E-4</v>
      </c>
      <c r="KL243">
        <v>243</v>
      </c>
      <c r="KM243" s="12">
        <v>5.4466230936819177E-5</v>
      </c>
      <c r="KN243" s="12">
        <v>343437.12984999991</v>
      </c>
      <c r="KO243" s="196">
        <v>4.5388525780682645E-6</v>
      </c>
      <c r="KP243" s="191">
        <f t="shared" si="15"/>
        <v>4.8974219317356443E-3</v>
      </c>
    </row>
    <row r="244" spans="3:302" x14ac:dyDescent="0.25">
      <c r="C244" s="7"/>
      <c r="KK244" s="12">
        <f t="shared" si="14"/>
        <v>1.3534349944379088E-4</v>
      </c>
      <c r="KL244">
        <v>244</v>
      </c>
      <c r="KM244" s="12">
        <v>5.4466230936819177E-5</v>
      </c>
      <c r="KN244" s="12">
        <v>345578.82380000001</v>
      </c>
      <c r="KO244" s="196">
        <v>4.5388525780682645E-6</v>
      </c>
      <c r="KP244" s="191">
        <f t="shared" si="15"/>
        <v>4.9019607843137124E-3</v>
      </c>
    </row>
    <row r="245" spans="3:302" x14ac:dyDescent="0.25">
      <c r="C245" s="7"/>
      <c r="KK245" s="12">
        <f t="shared" si="14"/>
        <v>1.3534349944379088E-4</v>
      </c>
      <c r="KL245">
        <v>245</v>
      </c>
      <c r="KM245" s="12">
        <v>5.4466230936819177E-5</v>
      </c>
      <c r="KN245" s="12">
        <v>347720.51775</v>
      </c>
      <c r="KO245" s="196">
        <v>4.5388525780682645E-6</v>
      </c>
      <c r="KP245" s="191">
        <f t="shared" si="15"/>
        <v>4.9064996368917806E-3</v>
      </c>
    </row>
    <row r="246" spans="3:302" x14ac:dyDescent="0.25">
      <c r="C246" s="7"/>
      <c r="KK246" s="12">
        <f t="shared" si="14"/>
        <v>1.3534349944379088E-4</v>
      </c>
      <c r="KL246">
        <v>246</v>
      </c>
      <c r="KM246" s="12">
        <v>5.4466230936819177E-5</v>
      </c>
      <c r="KN246" s="12">
        <v>349862.21169999999</v>
      </c>
      <c r="KO246" s="196">
        <v>4.5388525780682645E-6</v>
      </c>
      <c r="KP246" s="191">
        <f t="shared" si="15"/>
        <v>4.9110384894698487E-3</v>
      </c>
    </row>
    <row r="247" spans="3:302" x14ac:dyDescent="0.25">
      <c r="C247" s="7"/>
      <c r="KK247" s="12">
        <f t="shared" si="14"/>
        <v>1.3534349944379088E-4</v>
      </c>
      <c r="KL247">
        <v>247</v>
      </c>
      <c r="KM247" s="12">
        <v>5.4466230936819177E-5</v>
      </c>
      <c r="KN247" s="12">
        <v>352003.90564999997</v>
      </c>
      <c r="KO247" s="196">
        <v>4.5388525780682645E-6</v>
      </c>
      <c r="KP247" s="191">
        <f t="shared" si="15"/>
        <v>4.9155773420479169E-3</v>
      </c>
    </row>
    <row r="248" spans="3:302" x14ac:dyDescent="0.25">
      <c r="C248" s="7"/>
      <c r="KK248" s="12">
        <f t="shared" si="14"/>
        <v>1.3534349944379088E-4</v>
      </c>
      <c r="KL248">
        <v>248</v>
      </c>
      <c r="KM248" s="12">
        <v>5.4466230936819177E-5</v>
      </c>
      <c r="KN248" s="12">
        <v>354145.59959999996</v>
      </c>
      <c r="KO248" s="196">
        <v>4.5388525780682645E-6</v>
      </c>
      <c r="KP248" s="191">
        <f t="shared" si="15"/>
        <v>4.920116194625985E-3</v>
      </c>
    </row>
    <row r="249" spans="3:302" x14ac:dyDescent="0.25">
      <c r="C249" s="7"/>
      <c r="KK249" s="12">
        <f t="shared" si="14"/>
        <v>1.3534349944379088E-4</v>
      </c>
      <c r="KL249">
        <v>249</v>
      </c>
      <c r="KM249" s="12">
        <v>5.4466230936819177E-5</v>
      </c>
      <c r="KN249" s="12">
        <v>356287.29355000006</v>
      </c>
      <c r="KO249" s="196">
        <v>4.5388525780682645E-6</v>
      </c>
      <c r="KP249" s="191">
        <f t="shared" si="15"/>
        <v>4.9246550472040532E-3</v>
      </c>
    </row>
    <row r="250" spans="3:302" x14ac:dyDescent="0.25">
      <c r="C250" s="7"/>
      <c r="KK250" s="12">
        <f t="shared" si="14"/>
        <v>1.3534349944379088E-4</v>
      </c>
      <c r="KL250">
        <v>250</v>
      </c>
      <c r="KM250" s="12">
        <v>5.4466230936819177E-5</v>
      </c>
      <c r="KN250" s="12">
        <v>358428.98749999999</v>
      </c>
      <c r="KO250" s="196">
        <v>4.5388525780682645E-6</v>
      </c>
      <c r="KP250" s="191">
        <f t="shared" si="15"/>
        <v>4.9291938997821213E-3</v>
      </c>
    </row>
    <row r="251" spans="3:302" x14ac:dyDescent="0.25">
      <c r="C251" s="7"/>
      <c r="KK251" s="12">
        <f t="shared" si="14"/>
        <v>1.3534349944379088E-4</v>
      </c>
      <c r="KL251">
        <v>251</v>
      </c>
      <c r="KM251" s="12">
        <v>5.4466230936819177E-5</v>
      </c>
      <c r="KN251" s="12">
        <v>360570.68145000003</v>
      </c>
      <c r="KO251" s="196">
        <v>4.5388525780682645E-6</v>
      </c>
      <c r="KP251" s="191">
        <f t="shared" si="15"/>
        <v>4.9337327523601895E-3</v>
      </c>
    </row>
    <row r="252" spans="3:302" x14ac:dyDescent="0.25">
      <c r="C252" s="7"/>
      <c r="KK252" s="12">
        <f t="shared" si="14"/>
        <v>1.3534349944379088E-4</v>
      </c>
      <c r="KL252">
        <v>252</v>
      </c>
      <c r="KM252" s="12">
        <v>5.4466230936819177E-5</v>
      </c>
      <c r="KN252" s="12">
        <v>362712.37539999996</v>
      </c>
      <c r="KO252" s="196">
        <v>4.5388525780682645E-6</v>
      </c>
      <c r="KP252" s="191">
        <f t="shared" si="15"/>
        <v>4.9382716049382576E-3</v>
      </c>
    </row>
    <row r="253" spans="3:302" x14ac:dyDescent="0.25">
      <c r="C253" s="7"/>
      <c r="KK253" s="12">
        <f t="shared" si="14"/>
        <v>1.3534349944379088E-4</v>
      </c>
      <c r="KL253">
        <v>253</v>
      </c>
      <c r="KM253" s="12">
        <v>5.4466230936819177E-5</v>
      </c>
      <c r="KN253" s="12">
        <v>364854.06935000001</v>
      </c>
      <c r="KO253" s="196">
        <v>4.5388525780682645E-6</v>
      </c>
      <c r="KP253" s="191">
        <f t="shared" si="15"/>
        <v>4.9428104575163258E-3</v>
      </c>
    </row>
    <row r="254" spans="3:302" x14ac:dyDescent="0.25">
      <c r="C254" s="7"/>
      <c r="KK254" s="12">
        <f t="shared" si="14"/>
        <v>1.3534349944379088E-4</v>
      </c>
      <c r="KL254">
        <v>254</v>
      </c>
      <c r="KM254" s="12">
        <v>5.4466230936819177E-5</v>
      </c>
      <c r="KN254" s="12">
        <v>366995.76329999999</v>
      </c>
      <c r="KO254" s="196">
        <v>4.5388525780682645E-6</v>
      </c>
      <c r="KP254" s="191">
        <f t="shared" si="15"/>
        <v>4.9473493100943939E-3</v>
      </c>
    </row>
    <row r="255" spans="3:302" x14ac:dyDescent="0.25">
      <c r="C255" s="7"/>
      <c r="KK255" s="12">
        <f t="shared" si="14"/>
        <v>1.3534349944379088E-4</v>
      </c>
      <c r="KL255">
        <v>255</v>
      </c>
      <c r="KM255" s="12">
        <v>5.4466230936819177E-5</v>
      </c>
      <c r="KN255" s="12">
        <v>369137.45724999998</v>
      </c>
      <c r="KO255" s="196">
        <v>4.5388525780682645E-6</v>
      </c>
      <c r="KP255" s="191">
        <f t="shared" si="15"/>
        <v>4.9518881626724621E-3</v>
      </c>
    </row>
    <row r="256" spans="3:302" x14ac:dyDescent="0.25">
      <c r="C256" s="7"/>
      <c r="KK256" s="12">
        <f t="shared" si="14"/>
        <v>1.3534349944379088E-4</v>
      </c>
      <c r="KL256">
        <v>256</v>
      </c>
      <c r="KM256" s="12">
        <v>5.4466230936819177E-5</v>
      </c>
      <c r="KN256" s="12">
        <v>371279.15119999996</v>
      </c>
      <c r="KO256" s="196">
        <v>4.5388525780682645E-6</v>
      </c>
      <c r="KP256" s="191">
        <f t="shared" si="15"/>
        <v>4.9564270152505302E-3</v>
      </c>
    </row>
    <row r="257" spans="3:302" x14ac:dyDescent="0.25">
      <c r="C257" s="7"/>
      <c r="KK257" s="12">
        <f t="shared" si="14"/>
        <v>1.3534349944379088E-4</v>
      </c>
      <c r="KL257">
        <v>257</v>
      </c>
      <c r="KM257" s="12">
        <v>5.4466230936819177E-5</v>
      </c>
      <c r="KN257" s="12">
        <v>373420.84514999995</v>
      </c>
      <c r="KO257" s="196">
        <v>4.5388525780682645E-6</v>
      </c>
      <c r="KP257" s="191">
        <f t="shared" si="15"/>
        <v>4.9609658678285984E-3</v>
      </c>
    </row>
    <row r="258" spans="3:302" x14ac:dyDescent="0.25">
      <c r="C258" s="7"/>
      <c r="KK258" s="12">
        <f t="shared" ref="KK258:KK321" si="16">KM258*LN(KM258/KO258)</f>
        <v>1.3534349944379088E-4</v>
      </c>
      <c r="KL258">
        <v>258</v>
      </c>
      <c r="KM258" s="12">
        <v>5.4466230936819177E-5</v>
      </c>
      <c r="KN258" s="12">
        <v>375562.53909999999</v>
      </c>
      <c r="KO258" s="196">
        <v>4.5388525780682645E-6</v>
      </c>
      <c r="KP258" s="191">
        <f t="shared" si="15"/>
        <v>4.9655047204066665E-3</v>
      </c>
    </row>
    <row r="259" spans="3:302" x14ac:dyDescent="0.25">
      <c r="C259" s="7"/>
      <c r="KK259" s="12">
        <f t="shared" si="16"/>
        <v>1.3534349944379088E-4</v>
      </c>
      <c r="KL259">
        <v>259</v>
      </c>
      <c r="KM259" s="12">
        <v>5.4466230936819177E-5</v>
      </c>
      <c r="KN259" s="12">
        <v>377704.23305000004</v>
      </c>
      <c r="KO259" s="196">
        <v>4.5388525780682645E-6</v>
      </c>
      <c r="KP259" s="191">
        <f t="shared" ref="KP259:KP322" si="17">KP258+KO259</f>
        <v>4.9700435729847347E-3</v>
      </c>
    </row>
    <row r="260" spans="3:302" x14ac:dyDescent="0.25">
      <c r="C260" s="7"/>
      <c r="KK260" s="12">
        <f t="shared" si="16"/>
        <v>1.3534349944379088E-4</v>
      </c>
      <c r="KL260">
        <v>260</v>
      </c>
      <c r="KM260" s="12">
        <v>5.4466230936819177E-5</v>
      </c>
      <c r="KN260" s="12">
        <v>379845.92700000003</v>
      </c>
      <c r="KO260" s="196">
        <v>4.5388525780682645E-6</v>
      </c>
      <c r="KP260" s="191">
        <f t="shared" si="17"/>
        <v>4.9745824255628028E-3</v>
      </c>
    </row>
    <row r="261" spans="3:302" x14ac:dyDescent="0.25">
      <c r="C261" s="7"/>
      <c r="KK261" s="12">
        <f t="shared" si="16"/>
        <v>1.3534349944379088E-4</v>
      </c>
      <c r="KL261">
        <v>261</v>
      </c>
      <c r="KM261" s="12">
        <v>5.4466230936819177E-5</v>
      </c>
      <c r="KN261" s="12">
        <v>381987.62094999995</v>
      </c>
      <c r="KO261" s="196">
        <v>4.5388525780682645E-6</v>
      </c>
      <c r="KP261" s="191">
        <f t="shared" si="17"/>
        <v>4.979121278140871E-3</v>
      </c>
    </row>
    <row r="262" spans="3:302" x14ac:dyDescent="0.25">
      <c r="C262" s="7"/>
      <c r="KK262" s="12">
        <f t="shared" si="16"/>
        <v>1.3534349944379088E-4</v>
      </c>
      <c r="KL262">
        <v>262</v>
      </c>
      <c r="KM262" s="12">
        <v>5.4466230936819177E-5</v>
      </c>
      <c r="KN262" s="12">
        <v>384129.3149</v>
      </c>
      <c r="KO262" s="196">
        <v>4.5388525780682645E-6</v>
      </c>
      <c r="KP262" s="191">
        <f t="shared" si="17"/>
        <v>4.9836601307189391E-3</v>
      </c>
    </row>
    <row r="263" spans="3:302" x14ac:dyDescent="0.25">
      <c r="C263" s="7"/>
      <c r="KK263" s="12">
        <f t="shared" si="16"/>
        <v>1.3534349944379088E-4</v>
      </c>
      <c r="KL263">
        <v>263</v>
      </c>
      <c r="KM263" s="12">
        <v>5.4466230936819177E-5</v>
      </c>
      <c r="KN263" s="12">
        <v>386271.00884999993</v>
      </c>
      <c r="KO263" s="196">
        <v>4.5388525780682645E-6</v>
      </c>
      <c r="KP263" s="191">
        <f t="shared" si="17"/>
        <v>4.9881989832970073E-3</v>
      </c>
    </row>
    <row r="264" spans="3:302" x14ac:dyDescent="0.25">
      <c r="C264" s="7"/>
      <c r="KK264" s="12">
        <f t="shared" si="16"/>
        <v>1.3534349944379088E-4</v>
      </c>
      <c r="KL264">
        <v>264</v>
      </c>
      <c r="KM264" s="12">
        <v>5.4466230936819177E-5</v>
      </c>
      <c r="KN264" s="12">
        <v>388412.70280000003</v>
      </c>
      <c r="KO264" s="196">
        <v>4.5388525780682645E-6</v>
      </c>
      <c r="KP264" s="191">
        <f t="shared" si="17"/>
        <v>4.9927378358750754E-3</v>
      </c>
    </row>
    <row r="265" spans="3:302" x14ac:dyDescent="0.25">
      <c r="C265" s="7"/>
      <c r="KK265" s="12">
        <f t="shared" si="16"/>
        <v>1.3534349944379088E-4</v>
      </c>
      <c r="KL265">
        <v>265</v>
      </c>
      <c r="KM265" s="12">
        <v>5.4466230936819177E-5</v>
      </c>
      <c r="KN265" s="12">
        <v>390554.39674999996</v>
      </c>
      <c r="KO265" s="196">
        <v>4.5388525780682645E-6</v>
      </c>
      <c r="KP265" s="191">
        <f t="shared" si="17"/>
        <v>4.9972766884531436E-3</v>
      </c>
    </row>
    <row r="266" spans="3:302" x14ac:dyDescent="0.25">
      <c r="C266" s="7"/>
      <c r="KK266" s="12">
        <f t="shared" si="16"/>
        <v>1.3534349944379088E-4</v>
      </c>
      <c r="KL266">
        <v>266</v>
      </c>
      <c r="KM266" s="12">
        <v>5.4466230936819177E-5</v>
      </c>
      <c r="KN266" s="12">
        <v>392696.0907</v>
      </c>
      <c r="KO266" s="196">
        <v>4.5388525780682645E-6</v>
      </c>
      <c r="KP266" s="191">
        <f t="shared" si="17"/>
        <v>5.0018155410312118E-3</v>
      </c>
    </row>
    <row r="267" spans="3:302" x14ac:dyDescent="0.25">
      <c r="C267" s="7"/>
      <c r="KK267" s="12">
        <f t="shared" si="16"/>
        <v>1.3534349944379088E-4</v>
      </c>
      <c r="KL267">
        <v>267</v>
      </c>
      <c r="KM267" s="12">
        <v>5.4466230936819177E-5</v>
      </c>
      <c r="KN267" s="12">
        <v>394837.78464999999</v>
      </c>
      <c r="KO267" s="196">
        <v>4.5388525780682645E-6</v>
      </c>
      <c r="KP267" s="191">
        <f t="shared" si="17"/>
        <v>5.0063543936092799E-3</v>
      </c>
    </row>
    <row r="268" spans="3:302" x14ac:dyDescent="0.25">
      <c r="C268" s="7"/>
      <c r="KK268" s="12">
        <f t="shared" si="16"/>
        <v>1.3534349944379088E-4</v>
      </c>
      <c r="KL268">
        <v>268</v>
      </c>
      <c r="KM268" s="12">
        <v>5.4466230936819177E-5</v>
      </c>
      <c r="KN268" s="12">
        <v>396979.47859999997</v>
      </c>
      <c r="KO268" s="196">
        <v>4.5388525780682645E-6</v>
      </c>
      <c r="KP268" s="191">
        <f t="shared" si="17"/>
        <v>5.0108932461873481E-3</v>
      </c>
    </row>
    <row r="269" spans="3:302" x14ac:dyDescent="0.25">
      <c r="C269" s="7"/>
      <c r="KK269" s="12">
        <f t="shared" si="16"/>
        <v>1.3534349944379088E-4</v>
      </c>
      <c r="KL269">
        <v>269</v>
      </c>
      <c r="KM269" s="12">
        <v>5.4466230936819177E-5</v>
      </c>
      <c r="KN269" s="12">
        <v>399121.17255000002</v>
      </c>
      <c r="KO269" s="196">
        <v>4.5388525780682645E-6</v>
      </c>
      <c r="KP269" s="191">
        <f t="shared" si="17"/>
        <v>5.0154320987654162E-3</v>
      </c>
    </row>
    <row r="270" spans="3:302" x14ac:dyDescent="0.25">
      <c r="C270" s="7"/>
      <c r="KK270" s="12">
        <f t="shared" si="16"/>
        <v>1.3534349944379088E-4</v>
      </c>
      <c r="KL270">
        <v>270</v>
      </c>
      <c r="KM270" s="12">
        <v>5.4466230936819177E-5</v>
      </c>
      <c r="KN270" s="12">
        <v>401262.8665</v>
      </c>
      <c r="KO270" s="196">
        <v>4.5388525780682645E-6</v>
      </c>
      <c r="KP270" s="191">
        <f t="shared" si="17"/>
        <v>5.0199709513434844E-3</v>
      </c>
    </row>
    <row r="271" spans="3:302" x14ac:dyDescent="0.25">
      <c r="C271" s="7"/>
      <c r="KK271" s="12">
        <f t="shared" si="16"/>
        <v>1.3534349944379088E-4</v>
      </c>
      <c r="KL271">
        <v>271</v>
      </c>
      <c r="KM271" s="12">
        <v>5.4466230936819177E-5</v>
      </c>
      <c r="KN271" s="12">
        <v>403404.56044999993</v>
      </c>
      <c r="KO271" s="196">
        <v>4.5388525780682645E-6</v>
      </c>
      <c r="KP271" s="191">
        <f t="shared" si="17"/>
        <v>5.0245098039215525E-3</v>
      </c>
    </row>
    <row r="272" spans="3:302" x14ac:dyDescent="0.25">
      <c r="C272" s="7"/>
      <c r="KK272" s="12">
        <f t="shared" si="16"/>
        <v>1.3534349944379088E-4</v>
      </c>
      <c r="KL272">
        <v>272</v>
      </c>
      <c r="KM272" s="12">
        <v>5.4466230936819177E-5</v>
      </c>
      <c r="KN272" s="12">
        <v>405546.25440000003</v>
      </c>
      <c r="KO272" s="196">
        <v>4.5388525780682645E-6</v>
      </c>
      <c r="KP272" s="191">
        <f t="shared" si="17"/>
        <v>5.0290486564996207E-3</v>
      </c>
    </row>
    <row r="273" spans="3:302" x14ac:dyDescent="0.25">
      <c r="C273" s="7"/>
      <c r="KK273" s="12">
        <f t="shared" si="16"/>
        <v>1.3534349944379088E-4</v>
      </c>
      <c r="KL273">
        <v>273</v>
      </c>
      <c r="KM273" s="12">
        <v>5.4466230936819177E-5</v>
      </c>
      <c r="KN273" s="12">
        <v>407687.94834999996</v>
      </c>
      <c r="KO273" s="196">
        <v>4.5388525780682645E-6</v>
      </c>
      <c r="KP273" s="191">
        <f t="shared" si="17"/>
        <v>5.0335875090776888E-3</v>
      </c>
    </row>
    <row r="274" spans="3:302" x14ac:dyDescent="0.25">
      <c r="C274" s="7"/>
      <c r="KK274" s="12">
        <f t="shared" si="16"/>
        <v>1.3534349944379088E-4</v>
      </c>
      <c r="KL274">
        <v>274</v>
      </c>
      <c r="KM274" s="12">
        <v>5.4466230936819177E-5</v>
      </c>
      <c r="KN274" s="12">
        <v>409829.64229999995</v>
      </c>
      <c r="KO274" s="196">
        <v>4.5388525780682645E-6</v>
      </c>
      <c r="KP274" s="191">
        <f t="shared" si="17"/>
        <v>5.038126361655757E-3</v>
      </c>
    </row>
    <row r="275" spans="3:302" x14ac:dyDescent="0.25">
      <c r="C275" s="7"/>
      <c r="KK275" s="12">
        <f t="shared" si="16"/>
        <v>1.3534349944379088E-4</v>
      </c>
      <c r="KL275">
        <v>275</v>
      </c>
      <c r="KM275" s="12">
        <v>5.4466230936819177E-5</v>
      </c>
      <c r="KN275" s="12">
        <v>411971.33624999999</v>
      </c>
      <c r="KO275" s="196">
        <v>4.5388525780682645E-6</v>
      </c>
      <c r="KP275" s="191">
        <f t="shared" si="17"/>
        <v>5.0426652142338251E-3</v>
      </c>
    </row>
    <row r="276" spans="3:302" x14ac:dyDescent="0.25">
      <c r="C276" s="7"/>
      <c r="KK276" s="12">
        <f t="shared" si="16"/>
        <v>1.3534349944379088E-4</v>
      </c>
      <c r="KL276">
        <v>276</v>
      </c>
      <c r="KM276" s="12">
        <v>5.4466230936819177E-5</v>
      </c>
      <c r="KN276" s="12">
        <v>414113.03019999998</v>
      </c>
      <c r="KO276" s="196">
        <v>4.5388525780682645E-6</v>
      </c>
      <c r="KP276" s="191">
        <f t="shared" si="17"/>
        <v>5.0472040668118933E-3</v>
      </c>
    </row>
    <row r="277" spans="3:302" x14ac:dyDescent="0.25">
      <c r="C277" s="7"/>
      <c r="KK277" s="12">
        <f t="shared" si="16"/>
        <v>1.3534349944379088E-4</v>
      </c>
      <c r="KL277">
        <v>277</v>
      </c>
      <c r="KM277" s="12">
        <v>5.4466230936819177E-5</v>
      </c>
      <c r="KN277" s="12">
        <v>416254.72415000002</v>
      </c>
      <c r="KO277" s="196">
        <v>4.5388525780682645E-6</v>
      </c>
      <c r="KP277" s="191">
        <f t="shared" si="17"/>
        <v>5.0517429193899614E-3</v>
      </c>
    </row>
    <row r="278" spans="3:302" x14ac:dyDescent="0.25">
      <c r="C278" s="7"/>
      <c r="KK278" s="12">
        <f t="shared" si="16"/>
        <v>1.3534349944379088E-4</v>
      </c>
      <c r="KL278">
        <v>278</v>
      </c>
      <c r="KM278" s="12">
        <v>5.4466230936819177E-5</v>
      </c>
      <c r="KN278" s="12">
        <v>418396.41810000001</v>
      </c>
      <c r="KO278" s="196">
        <v>4.5388525780682645E-6</v>
      </c>
      <c r="KP278" s="191">
        <f t="shared" si="17"/>
        <v>5.0562817719680296E-3</v>
      </c>
    </row>
    <row r="279" spans="3:302" x14ac:dyDescent="0.25">
      <c r="C279" s="7"/>
      <c r="KK279" s="12">
        <f t="shared" si="16"/>
        <v>1.3534349944379088E-4</v>
      </c>
      <c r="KL279">
        <v>279</v>
      </c>
      <c r="KM279" s="12">
        <v>5.4466230936819177E-5</v>
      </c>
      <c r="KN279" s="12">
        <v>420538.11204999994</v>
      </c>
      <c r="KO279" s="196">
        <v>4.5388525780682645E-6</v>
      </c>
      <c r="KP279" s="191">
        <f t="shared" si="17"/>
        <v>5.0608206245460977E-3</v>
      </c>
    </row>
    <row r="280" spans="3:302" x14ac:dyDescent="0.25">
      <c r="C280" s="7"/>
      <c r="KK280" s="12">
        <f t="shared" si="16"/>
        <v>1.3534349944379088E-4</v>
      </c>
      <c r="KL280">
        <v>280</v>
      </c>
      <c r="KM280" s="12">
        <v>5.4466230936819177E-5</v>
      </c>
      <c r="KN280" s="12">
        <v>422679.80600000004</v>
      </c>
      <c r="KO280" s="196">
        <v>4.5388525780682645E-6</v>
      </c>
      <c r="KP280" s="191">
        <f t="shared" si="17"/>
        <v>5.0653594771241659E-3</v>
      </c>
    </row>
    <row r="281" spans="3:302" x14ac:dyDescent="0.25">
      <c r="C281" s="7"/>
      <c r="KK281" s="12">
        <f t="shared" si="16"/>
        <v>1.3534349944379088E-4</v>
      </c>
      <c r="KL281">
        <v>281</v>
      </c>
      <c r="KM281" s="12">
        <v>5.4466230936819177E-5</v>
      </c>
      <c r="KN281" s="12">
        <v>424821.49994999997</v>
      </c>
      <c r="KO281" s="196">
        <v>4.5388525780682645E-6</v>
      </c>
      <c r="KP281" s="191">
        <f t="shared" si="17"/>
        <v>5.069898329702234E-3</v>
      </c>
    </row>
    <row r="282" spans="3:302" x14ac:dyDescent="0.25">
      <c r="C282" s="7"/>
      <c r="KK282" s="12">
        <f t="shared" si="16"/>
        <v>1.3534349944379088E-4</v>
      </c>
      <c r="KL282">
        <v>282</v>
      </c>
      <c r="KM282" s="12">
        <v>5.4466230936819177E-5</v>
      </c>
      <c r="KN282" s="12">
        <v>426963.19389999995</v>
      </c>
      <c r="KO282" s="196">
        <v>4.5388525780682645E-6</v>
      </c>
      <c r="KP282" s="191">
        <f t="shared" si="17"/>
        <v>5.0744371822803022E-3</v>
      </c>
    </row>
    <row r="283" spans="3:302" x14ac:dyDescent="0.25">
      <c r="C283" s="7"/>
      <c r="KK283" s="12">
        <f t="shared" si="16"/>
        <v>1.3534349944379088E-4</v>
      </c>
      <c r="KL283">
        <v>283</v>
      </c>
      <c r="KM283" s="12">
        <v>5.4466230936819177E-5</v>
      </c>
      <c r="KN283" s="12">
        <v>429104.88785</v>
      </c>
      <c r="KO283" s="196">
        <v>4.5388525780682645E-6</v>
      </c>
      <c r="KP283" s="191">
        <f t="shared" si="17"/>
        <v>5.0789760348583703E-3</v>
      </c>
    </row>
    <row r="284" spans="3:302" x14ac:dyDescent="0.25">
      <c r="C284" s="7"/>
      <c r="KK284" s="12">
        <f t="shared" si="16"/>
        <v>1.3534349944379088E-4</v>
      </c>
      <c r="KL284">
        <v>284</v>
      </c>
      <c r="KM284" s="12">
        <v>5.4466230936819177E-5</v>
      </c>
      <c r="KN284" s="12">
        <v>431246.58179999993</v>
      </c>
      <c r="KO284" s="196">
        <v>4.5388525780682645E-6</v>
      </c>
      <c r="KP284" s="191">
        <f t="shared" si="17"/>
        <v>5.0835148874364385E-3</v>
      </c>
    </row>
    <row r="285" spans="3:302" x14ac:dyDescent="0.25">
      <c r="C285" s="7"/>
      <c r="KK285" s="12">
        <f t="shared" si="16"/>
        <v>1.3534349944379088E-4</v>
      </c>
      <c r="KL285">
        <v>285</v>
      </c>
      <c r="KM285" s="12">
        <v>5.4466230936819177E-5</v>
      </c>
      <c r="KN285" s="12">
        <v>433388.27575000003</v>
      </c>
      <c r="KO285" s="196">
        <v>4.5388525780682645E-6</v>
      </c>
      <c r="KP285" s="191">
        <f t="shared" si="17"/>
        <v>5.0880537400145066E-3</v>
      </c>
    </row>
    <row r="286" spans="3:302" x14ac:dyDescent="0.25">
      <c r="C286" s="7"/>
      <c r="KK286" s="12">
        <f t="shared" si="16"/>
        <v>1.3534349944379088E-4</v>
      </c>
      <c r="KL286">
        <v>286</v>
      </c>
      <c r="KM286" s="12">
        <v>5.4466230936819177E-5</v>
      </c>
      <c r="KN286" s="12">
        <v>435529.9696999999</v>
      </c>
      <c r="KO286" s="196">
        <v>4.5388525780682645E-6</v>
      </c>
      <c r="KP286" s="191">
        <f t="shared" si="17"/>
        <v>5.0925925925925748E-3</v>
      </c>
    </row>
    <row r="287" spans="3:302" x14ac:dyDescent="0.25">
      <c r="C287" s="7"/>
      <c r="KK287" s="12">
        <f t="shared" si="16"/>
        <v>1.3534349944379088E-4</v>
      </c>
      <c r="KL287">
        <v>287</v>
      </c>
      <c r="KM287" s="12">
        <v>5.4466230936819177E-5</v>
      </c>
      <c r="KN287" s="12">
        <v>437671.66364999994</v>
      </c>
      <c r="KO287" s="196">
        <v>4.5388525780682645E-6</v>
      </c>
      <c r="KP287" s="191">
        <f t="shared" si="17"/>
        <v>5.0971314451706429E-3</v>
      </c>
    </row>
    <row r="288" spans="3:302" x14ac:dyDescent="0.25">
      <c r="C288" s="7"/>
      <c r="KK288" s="12">
        <f t="shared" si="16"/>
        <v>1.3534349944379088E-4</v>
      </c>
      <c r="KL288">
        <v>288</v>
      </c>
      <c r="KM288" s="12">
        <v>5.4466230936819177E-5</v>
      </c>
      <c r="KN288" s="12">
        <v>439813.35759999999</v>
      </c>
      <c r="KO288" s="196">
        <v>4.5388525780682645E-6</v>
      </c>
      <c r="KP288" s="191">
        <f t="shared" si="17"/>
        <v>5.1016702977487111E-3</v>
      </c>
    </row>
    <row r="289" spans="3:302" x14ac:dyDescent="0.25">
      <c r="C289" s="7"/>
      <c r="KK289" s="12">
        <f t="shared" si="16"/>
        <v>1.3534349944379088E-4</v>
      </c>
      <c r="KL289">
        <v>289</v>
      </c>
      <c r="KM289" s="12">
        <v>5.4466230936819177E-5</v>
      </c>
      <c r="KN289" s="12">
        <v>441955.05154999997</v>
      </c>
      <c r="KO289" s="196">
        <v>4.5388525780682645E-6</v>
      </c>
      <c r="KP289" s="191">
        <f t="shared" si="17"/>
        <v>5.1062091503267792E-3</v>
      </c>
    </row>
    <row r="290" spans="3:302" x14ac:dyDescent="0.25">
      <c r="C290" s="7"/>
      <c r="KK290" s="12">
        <f t="shared" si="16"/>
        <v>1.3534349944379088E-4</v>
      </c>
      <c r="KL290">
        <v>290</v>
      </c>
      <c r="KM290" s="12">
        <v>5.4466230936819177E-5</v>
      </c>
      <c r="KN290" s="12">
        <v>444096.74550000008</v>
      </c>
      <c r="KO290" s="196">
        <v>4.5388525780682645E-6</v>
      </c>
      <c r="KP290" s="191">
        <f t="shared" si="17"/>
        <v>5.1107480029048474E-3</v>
      </c>
    </row>
    <row r="291" spans="3:302" x14ac:dyDescent="0.25">
      <c r="C291" s="7"/>
      <c r="KK291" s="12">
        <f t="shared" si="16"/>
        <v>1.3534349944379088E-4</v>
      </c>
      <c r="KL291">
        <v>291</v>
      </c>
      <c r="KM291" s="12">
        <v>5.4466230936819177E-5</v>
      </c>
      <c r="KN291" s="12">
        <v>446238.43944999989</v>
      </c>
      <c r="KO291" s="196">
        <v>4.5388525780682645E-6</v>
      </c>
      <c r="KP291" s="191">
        <f t="shared" si="17"/>
        <v>5.1152868554829155E-3</v>
      </c>
    </row>
    <row r="292" spans="3:302" x14ac:dyDescent="0.25">
      <c r="C292" s="7"/>
      <c r="KK292" s="12">
        <f t="shared" si="16"/>
        <v>1.3534349944379088E-4</v>
      </c>
      <c r="KL292">
        <v>292</v>
      </c>
      <c r="KM292" s="12">
        <v>5.4466230936819177E-5</v>
      </c>
      <c r="KN292" s="12">
        <v>448380.13339999993</v>
      </c>
      <c r="KO292" s="196">
        <v>4.5388525780682645E-6</v>
      </c>
      <c r="KP292" s="191">
        <f t="shared" si="17"/>
        <v>5.1198257080609837E-3</v>
      </c>
    </row>
    <row r="293" spans="3:302" x14ac:dyDescent="0.25">
      <c r="C293" s="7"/>
      <c r="KK293" s="12">
        <f t="shared" si="16"/>
        <v>1.3534349944379088E-4</v>
      </c>
      <c r="KL293">
        <v>293</v>
      </c>
      <c r="KM293" s="12">
        <v>5.4466230936819177E-5</v>
      </c>
      <c r="KN293" s="12">
        <v>450521.82735000004</v>
      </c>
      <c r="KO293" s="196">
        <v>4.5388525780682645E-6</v>
      </c>
      <c r="KP293" s="191">
        <f t="shared" si="17"/>
        <v>5.1243645606390519E-3</v>
      </c>
    </row>
    <row r="294" spans="3:302" x14ac:dyDescent="0.25">
      <c r="C294" s="7"/>
      <c r="KK294" s="12">
        <f t="shared" si="16"/>
        <v>1.3534349944379088E-4</v>
      </c>
      <c r="KL294">
        <v>294</v>
      </c>
      <c r="KM294" s="12">
        <v>5.4466230936819177E-5</v>
      </c>
      <c r="KN294" s="12">
        <v>452663.52130000002</v>
      </c>
      <c r="KO294" s="196">
        <v>4.5388525780682645E-6</v>
      </c>
      <c r="KP294" s="191">
        <f t="shared" si="17"/>
        <v>5.12890341321712E-3</v>
      </c>
    </row>
    <row r="295" spans="3:302" x14ac:dyDescent="0.25">
      <c r="C295" s="7"/>
      <c r="KK295" s="12">
        <f t="shared" si="16"/>
        <v>1.3534349944379088E-4</v>
      </c>
      <c r="KL295">
        <v>295</v>
      </c>
      <c r="KM295" s="12">
        <v>5.4466230936819177E-5</v>
      </c>
      <c r="KN295" s="12">
        <v>454805.21524999995</v>
      </c>
      <c r="KO295" s="196">
        <v>4.5388525780682645E-6</v>
      </c>
      <c r="KP295" s="191">
        <f t="shared" si="17"/>
        <v>5.1334422657951882E-3</v>
      </c>
    </row>
    <row r="296" spans="3:302" x14ac:dyDescent="0.25">
      <c r="C296" s="7"/>
      <c r="KK296" s="12">
        <f t="shared" si="16"/>
        <v>1.3534349944379088E-4</v>
      </c>
      <c r="KL296">
        <v>296</v>
      </c>
      <c r="KM296" s="12">
        <v>5.4466230936819177E-5</v>
      </c>
      <c r="KN296" s="12">
        <v>456946.90919999988</v>
      </c>
      <c r="KO296" s="196">
        <v>4.5388525780682645E-6</v>
      </c>
      <c r="KP296" s="191">
        <f t="shared" si="17"/>
        <v>5.1379811183732563E-3</v>
      </c>
    </row>
    <row r="297" spans="3:302" x14ac:dyDescent="0.25">
      <c r="C297" s="7"/>
      <c r="KK297" s="12">
        <f t="shared" si="16"/>
        <v>1.3534349944379088E-4</v>
      </c>
      <c r="KL297">
        <v>297</v>
      </c>
      <c r="KM297" s="12">
        <v>5.4466230936819177E-5</v>
      </c>
      <c r="KN297" s="12">
        <v>459088.60314999998</v>
      </c>
      <c r="KO297" s="196">
        <v>4.5388525780682645E-6</v>
      </c>
      <c r="KP297" s="191">
        <f t="shared" si="17"/>
        <v>5.1425199709513245E-3</v>
      </c>
    </row>
    <row r="298" spans="3:302" x14ac:dyDescent="0.25">
      <c r="C298" s="7"/>
      <c r="KK298" s="12">
        <f t="shared" si="16"/>
        <v>1.3534349944379088E-4</v>
      </c>
      <c r="KL298">
        <v>298</v>
      </c>
      <c r="KM298" s="12">
        <v>5.4466230936819177E-5</v>
      </c>
      <c r="KN298" s="12">
        <v>461230.29710000008</v>
      </c>
      <c r="KO298" s="196">
        <v>4.5388525780682645E-6</v>
      </c>
      <c r="KP298" s="191">
        <f t="shared" si="17"/>
        <v>5.1470588235293926E-3</v>
      </c>
    </row>
    <row r="299" spans="3:302" x14ac:dyDescent="0.25">
      <c r="C299" s="7"/>
      <c r="KK299" s="12">
        <f t="shared" si="16"/>
        <v>1.3534349944379088E-4</v>
      </c>
      <c r="KL299">
        <v>299</v>
      </c>
      <c r="KM299" s="12">
        <v>5.4466230936819177E-5</v>
      </c>
      <c r="KN299" s="12">
        <v>463371.99105000001</v>
      </c>
      <c r="KO299" s="196">
        <v>4.5388525780682645E-6</v>
      </c>
      <c r="KP299" s="191">
        <f t="shared" si="17"/>
        <v>5.1515976761074608E-3</v>
      </c>
    </row>
    <row r="300" spans="3:302" x14ac:dyDescent="0.25">
      <c r="C300" s="7"/>
      <c r="KK300" s="12">
        <f t="shared" si="16"/>
        <v>1.3534349944379088E-4</v>
      </c>
      <c r="KL300">
        <v>300</v>
      </c>
      <c r="KM300" s="12">
        <v>5.4466230936819177E-5</v>
      </c>
      <c r="KN300" s="12">
        <v>465513.68499999994</v>
      </c>
      <c r="KO300" s="196">
        <v>4.5388525780682645E-6</v>
      </c>
      <c r="KP300" s="191">
        <f t="shared" si="17"/>
        <v>5.1561365286855289E-3</v>
      </c>
    </row>
    <row r="301" spans="3:302" x14ac:dyDescent="0.25">
      <c r="C301" s="7"/>
      <c r="KK301" s="12">
        <f t="shared" si="16"/>
        <v>1.3534349944379088E-4</v>
      </c>
      <c r="KL301">
        <v>301</v>
      </c>
      <c r="KM301" s="12">
        <v>5.4466230936819177E-5</v>
      </c>
      <c r="KN301" s="12">
        <v>467655.37894999993</v>
      </c>
      <c r="KO301" s="196">
        <v>4.5388525780682645E-6</v>
      </c>
      <c r="KP301" s="191">
        <f t="shared" si="17"/>
        <v>5.1606753812635971E-3</v>
      </c>
    </row>
    <row r="302" spans="3:302" x14ac:dyDescent="0.25">
      <c r="C302" s="7"/>
      <c r="KK302" s="12">
        <f t="shared" si="16"/>
        <v>1.3534349944379088E-4</v>
      </c>
      <c r="KL302">
        <v>302</v>
      </c>
      <c r="KM302" s="12">
        <v>5.4466230936819177E-5</v>
      </c>
      <c r="KN302" s="12">
        <v>469797.07290000003</v>
      </c>
      <c r="KO302" s="196">
        <v>4.5388525780682645E-6</v>
      </c>
      <c r="KP302" s="191">
        <f t="shared" si="17"/>
        <v>5.1652142338416652E-3</v>
      </c>
    </row>
    <row r="303" spans="3:302" x14ac:dyDescent="0.25">
      <c r="C303" s="7"/>
      <c r="KK303" s="12">
        <f t="shared" si="16"/>
        <v>1.3534349944379088E-4</v>
      </c>
      <c r="KL303">
        <v>303</v>
      </c>
      <c r="KM303" s="12">
        <v>5.4466230936819177E-5</v>
      </c>
      <c r="KN303" s="12">
        <v>471938.76685000007</v>
      </c>
      <c r="KO303" s="196">
        <v>4.5388525780682645E-6</v>
      </c>
      <c r="KP303" s="191">
        <f t="shared" si="17"/>
        <v>5.1697530864197334E-3</v>
      </c>
    </row>
    <row r="304" spans="3:302" x14ac:dyDescent="0.25">
      <c r="C304" s="7"/>
      <c r="KK304" s="12">
        <f t="shared" si="16"/>
        <v>1.3534349944379088E-4</v>
      </c>
      <c r="KL304">
        <v>304</v>
      </c>
      <c r="KM304" s="12">
        <v>5.4466230936819177E-5</v>
      </c>
      <c r="KN304" s="12">
        <v>474080.46079999988</v>
      </c>
      <c r="KO304" s="196">
        <v>4.5388525780682645E-6</v>
      </c>
      <c r="KP304" s="191">
        <f t="shared" si="17"/>
        <v>5.1742919389978015E-3</v>
      </c>
    </row>
    <row r="305" spans="3:302" x14ac:dyDescent="0.25">
      <c r="C305" s="7"/>
      <c r="KK305" s="12">
        <f t="shared" si="16"/>
        <v>1.3534349944379088E-4</v>
      </c>
      <c r="KL305">
        <v>305</v>
      </c>
      <c r="KM305" s="12">
        <v>5.4466230936819177E-5</v>
      </c>
      <c r="KN305" s="12">
        <v>476222.15474999999</v>
      </c>
      <c r="KO305" s="196">
        <v>4.5388525780682645E-6</v>
      </c>
      <c r="KP305" s="191">
        <f t="shared" si="17"/>
        <v>5.1788307915758697E-3</v>
      </c>
    </row>
    <row r="306" spans="3:302" x14ac:dyDescent="0.25">
      <c r="C306" s="7"/>
      <c r="KK306" s="12">
        <f t="shared" si="16"/>
        <v>1.3534349944379088E-4</v>
      </c>
      <c r="KL306">
        <v>306</v>
      </c>
      <c r="KM306" s="12">
        <v>5.4466230936819177E-5</v>
      </c>
      <c r="KN306" s="12">
        <v>478363.84869999991</v>
      </c>
      <c r="KO306" s="196">
        <v>4.5388525780682645E-6</v>
      </c>
      <c r="KP306" s="191">
        <f t="shared" si="17"/>
        <v>5.1833696441539378E-3</v>
      </c>
    </row>
    <row r="307" spans="3:302" x14ac:dyDescent="0.25">
      <c r="C307" s="7"/>
      <c r="KK307" s="12">
        <f t="shared" si="16"/>
        <v>1.3534349944379088E-4</v>
      </c>
      <c r="KL307">
        <v>307</v>
      </c>
      <c r="KM307" s="12">
        <v>5.4466230936819177E-5</v>
      </c>
      <c r="KN307" s="12">
        <v>480505.54265000002</v>
      </c>
      <c r="KO307" s="196">
        <v>4.5388525780682645E-6</v>
      </c>
      <c r="KP307" s="191">
        <f t="shared" si="17"/>
        <v>5.187908496732006E-3</v>
      </c>
    </row>
    <row r="308" spans="3:302" x14ac:dyDescent="0.25">
      <c r="C308" s="7"/>
      <c r="KK308" s="12">
        <f t="shared" si="16"/>
        <v>1.3534349944379088E-4</v>
      </c>
      <c r="KL308">
        <v>308</v>
      </c>
      <c r="KM308" s="12">
        <v>5.4466230936819177E-5</v>
      </c>
      <c r="KN308" s="12">
        <v>482647.23660000006</v>
      </c>
      <c r="KO308" s="196">
        <v>4.5388525780682645E-6</v>
      </c>
      <c r="KP308" s="191">
        <f t="shared" si="17"/>
        <v>5.1924473493100741E-3</v>
      </c>
    </row>
    <row r="309" spans="3:302" x14ac:dyDescent="0.25">
      <c r="C309" s="7"/>
      <c r="KK309" s="12">
        <f t="shared" si="16"/>
        <v>1.3534349944379088E-4</v>
      </c>
      <c r="KL309">
        <v>309</v>
      </c>
      <c r="KM309" s="12">
        <v>5.4466230936819177E-5</v>
      </c>
      <c r="KN309" s="12">
        <v>484788.93054999993</v>
      </c>
      <c r="KO309" s="196">
        <v>4.5388525780682645E-6</v>
      </c>
      <c r="KP309" s="191">
        <f t="shared" si="17"/>
        <v>5.1969862018881423E-3</v>
      </c>
    </row>
    <row r="310" spans="3:302" x14ac:dyDescent="0.25">
      <c r="C310" s="7"/>
      <c r="KK310" s="12">
        <f t="shared" si="16"/>
        <v>1.3534349944379088E-4</v>
      </c>
      <c r="KL310">
        <v>310</v>
      </c>
      <c r="KM310" s="12">
        <v>5.4466230936819177E-5</v>
      </c>
      <c r="KN310" s="12">
        <v>486930.62449999998</v>
      </c>
      <c r="KO310" s="196">
        <v>4.5388525780682645E-6</v>
      </c>
      <c r="KP310" s="191">
        <f t="shared" si="17"/>
        <v>5.2015250544662104E-3</v>
      </c>
    </row>
    <row r="311" spans="3:302" x14ac:dyDescent="0.25">
      <c r="C311" s="7"/>
      <c r="KK311" s="12">
        <f t="shared" si="16"/>
        <v>1.3534349944379088E-4</v>
      </c>
      <c r="KL311">
        <v>311</v>
      </c>
      <c r="KM311" s="12">
        <v>5.4466230936819177E-5</v>
      </c>
      <c r="KN311" s="12">
        <v>489072.31844999996</v>
      </c>
      <c r="KO311" s="196">
        <v>4.5388525780682645E-6</v>
      </c>
      <c r="KP311" s="191">
        <f t="shared" si="17"/>
        <v>5.2060639070442786E-3</v>
      </c>
    </row>
    <row r="312" spans="3:302" x14ac:dyDescent="0.25">
      <c r="C312" s="7"/>
      <c r="KK312" s="12">
        <f t="shared" si="16"/>
        <v>1.3534349944379088E-4</v>
      </c>
      <c r="KL312">
        <v>312</v>
      </c>
      <c r="KM312" s="12">
        <v>5.4466230936819177E-5</v>
      </c>
      <c r="KN312" s="12">
        <v>491214.01240000001</v>
      </c>
      <c r="KO312" s="196">
        <v>4.5388525780682645E-6</v>
      </c>
      <c r="KP312" s="191">
        <f t="shared" si="17"/>
        <v>5.2106027596223467E-3</v>
      </c>
    </row>
    <row r="313" spans="3:302" x14ac:dyDescent="0.25">
      <c r="C313" s="7"/>
      <c r="KK313" s="12">
        <f t="shared" si="16"/>
        <v>1.3534349944379088E-4</v>
      </c>
      <c r="KL313">
        <v>313</v>
      </c>
      <c r="KM313" s="12">
        <v>5.4466230936819177E-5</v>
      </c>
      <c r="KN313" s="12">
        <v>493355.70634999999</v>
      </c>
      <c r="KO313" s="196">
        <v>4.5388525780682645E-6</v>
      </c>
      <c r="KP313" s="191">
        <f t="shared" si="17"/>
        <v>5.2151416122004149E-3</v>
      </c>
    </row>
    <row r="314" spans="3:302" x14ac:dyDescent="0.25">
      <c r="C314" s="7"/>
      <c r="KK314" s="12">
        <f t="shared" si="16"/>
        <v>1.3534349944379088E-4</v>
      </c>
      <c r="KL314">
        <v>314</v>
      </c>
      <c r="KM314" s="12">
        <v>5.4466230936819177E-5</v>
      </c>
      <c r="KN314" s="12">
        <v>495497.40029999992</v>
      </c>
      <c r="KO314" s="196">
        <v>4.5388525780682645E-6</v>
      </c>
      <c r="KP314" s="191">
        <f t="shared" si="17"/>
        <v>5.219680464778483E-3</v>
      </c>
    </row>
    <row r="315" spans="3:302" x14ac:dyDescent="0.25">
      <c r="C315" s="7"/>
      <c r="KK315" s="12">
        <f t="shared" si="16"/>
        <v>1.3534349944379088E-4</v>
      </c>
      <c r="KL315">
        <v>315</v>
      </c>
      <c r="KM315" s="12">
        <v>5.4466230936819177E-5</v>
      </c>
      <c r="KN315" s="12">
        <v>497639.09425000002</v>
      </c>
      <c r="KO315" s="196">
        <v>4.5388525780682645E-6</v>
      </c>
      <c r="KP315" s="191">
        <f t="shared" si="17"/>
        <v>5.2242193173565512E-3</v>
      </c>
    </row>
    <row r="316" spans="3:302" x14ac:dyDescent="0.25">
      <c r="C316" s="7"/>
      <c r="KK316" s="12">
        <f t="shared" si="16"/>
        <v>1.3534349944379088E-4</v>
      </c>
      <c r="KL316">
        <v>316</v>
      </c>
      <c r="KM316" s="12">
        <v>5.4466230936819177E-5</v>
      </c>
      <c r="KN316" s="12">
        <v>499780.78819999995</v>
      </c>
      <c r="KO316" s="196">
        <v>4.5388525780682645E-6</v>
      </c>
      <c r="KP316" s="191">
        <f t="shared" si="17"/>
        <v>5.2287581699346193E-3</v>
      </c>
    </row>
    <row r="317" spans="3:302" x14ac:dyDescent="0.25">
      <c r="C317" s="7"/>
      <c r="KK317" s="12">
        <f t="shared" si="16"/>
        <v>1.3534349944379088E-4</v>
      </c>
      <c r="KL317">
        <v>317</v>
      </c>
      <c r="KM317" s="12">
        <v>5.4466230936819177E-5</v>
      </c>
      <c r="KN317" s="12">
        <v>501922.48214999994</v>
      </c>
      <c r="KO317" s="196">
        <v>4.5388525780682645E-6</v>
      </c>
      <c r="KP317" s="191">
        <f t="shared" si="17"/>
        <v>5.2332970225126875E-3</v>
      </c>
    </row>
    <row r="318" spans="3:302" x14ac:dyDescent="0.25">
      <c r="C318" s="7"/>
      <c r="KK318" s="12">
        <f t="shared" si="16"/>
        <v>1.3534349944379088E-4</v>
      </c>
      <c r="KL318">
        <v>318</v>
      </c>
      <c r="KM318" s="12">
        <v>5.4466230936819177E-5</v>
      </c>
      <c r="KN318" s="12">
        <v>504064.17609999998</v>
      </c>
      <c r="KO318" s="196">
        <v>4.5388525780682645E-6</v>
      </c>
      <c r="KP318" s="191">
        <f t="shared" si="17"/>
        <v>5.2378358750907556E-3</v>
      </c>
    </row>
    <row r="319" spans="3:302" x14ac:dyDescent="0.25">
      <c r="C319" s="7"/>
      <c r="KK319" s="12">
        <f t="shared" si="16"/>
        <v>1.3534349944379088E-4</v>
      </c>
      <c r="KL319">
        <v>319</v>
      </c>
      <c r="KM319" s="12">
        <v>5.4466230936819177E-5</v>
      </c>
      <c r="KN319" s="12">
        <v>506205.87004999997</v>
      </c>
      <c r="KO319" s="196">
        <v>4.5388525780682645E-6</v>
      </c>
      <c r="KP319" s="191">
        <f t="shared" si="17"/>
        <v>5.2423747276688238E-3</v>
      </c>
    </row>
    <row r="320" spans="3:302" x14ac:dyDescent="0.25">
      <c r="C320" s="7"/>
      <c r="KK320" s="12">
        <f t="shared" si="16"/>
        <v>1.3534349944379088E-4</v>
      </c>
      <c r="KL320">
        <v>320</v>
      </c>
      <c r="KM320" s="12">
        <v>5.4466230936819177E-5</v>
      </c>
      <c r="KN320" s="12">
        <v>508347.56400000001</v>
      </c>
      <c r="KO320" s="196">
        <v>4.5388525780682645E-6</v>
      </c>
      <c r="KP320" s="191">
        <f t="shared" si="17"/>
        <v>5.246913580246892E-3</v>
      </c>
    </row>
    <row r="321" spans="3:302" x14ac:dyDescent="0.25">
      <c r="C321" s="7"/>
      <c r="KK321" s="12">
        <f t="shared" si="16"/>
        <v>1.3534349944379088E-4</v>
      </c>
      <c r="KL321">
        <v>321</v>
      </c>
      <c r="KM321" s="12">
        <v>5.4466230936819177E-5</v>
      </c>
      <c r="KN321" s="12">
        <v>510489.25795</v>
      </c>
      <c r="KO321" s="196">
        <v>4.5388525780682645E-6</v>
      </c>
      <c r="KP321" s="191">
        <f t="shared" si="17"/>
        <v>5.2514524328249601E-3</v>
      </c>
    </row>
    <row r="322" spans="3:302" x14ac:dyDescent="0.25">
      <c r="C322" s="7"/>
      <c r="KK322" s="12">
        <f t="shared" ref="KK322:KK385" si="18">KM322*LN(KM322/KO322)</f>
        <v>1.3534349944379088E-4</v>
      </c>
      <c r="KL322">
        <v>322</v>
      </c>
      <c r="KM322" s="12">
        <v>5.4466230936819177E-5</v>
      </c>
      <c r="KN322" s="12">
        <v>512630.95189999993</v>
      </c>
      <c r="KO322" s="196">
        <v>4.5388525780682645E-6</v>
      </c>
      <c r="KP322" s="191">
        <f t="shared" si="17"/>
        <v>5.2559912854030283E-3</v>
      </c>
    </row>
    <row r="323" spans="3:302" x14ac:dyDescent="0.25">
      <c r="C323" s="7"/>
      <c r="KK323" s="12">
        <f t="shared" si="18"/>
        <v>1.3534349944379088E-4</v>
      </c>
      <c r="KL323">
        <v>323</v>
      </c>
      <c r="KM323" s="12">
        <v>5.4466230936819177E-5</v>
      </c>
      <c r="KN323" s="12">
        <v>514772.64584999997</v>
      </c>
      <c r="KO323" s="196">
        <v>4.5388525780682645E-6</v>
      </c>
      <c r="KP323" s="191">
        <f t="shared" ref="KP323:KP386" si="19">KP322+KO323</f>
        <v>5.2605301379810964E-3</v>
      </c>
    </row>
    <row r="324" spans="3:302" x14ac:dyDescent="0.25">
      <c r="C324" s="7"/>
      <c r="KK324" s="12">
        <f t="shared" si="18"/>
        <v>1.3534349944379088E-4</v>
      </c>
      <c r="KL324">
        <v>324</v>
      </c>
      <c r="KM324" s="12">
        <v>5.4466230936819177E-5</v>
      </c>
      <c r="KN324" s="12">
        <v>516914.33979999996</v>
      </c>
      <c r="KO324" s="196">
        <v>4.5388525780682645E-6</v>
      </c>
      <c r="KP324" s="191">
        <f t="shared" si="19"/>
        <v>5.2650689905591646E-3</v>
      </c>
    </row>
    <row r="325" spans="3:302" x14ac:dyDescent="0.25">
      <c r="C325" s="7"/>
      <c r="KK325" s="12">
        <f t="shared" si="18"/>
        <v>1.3534349944379088E-4</v>
      </c>
      <c r="KL325">
        <v>325</v>
      </c>
      <c r="KM325" s="12">
        <v>5.4466230936819177E-5</v>
      </c>
      <c r="KN325" s="12">
        <v>519056.03375000006</v>
      </c>
      <c r="KO325" s="196">
        <v>4.5388525780682645E-6</v>
      </c>
      <c r="KP325" s="191">
        <f t="shared" si="19"/>
        <v>5.2696078431372327E-3</v>
      </c>
    </row>
    <row r="326" spans="3:302" x14ac:dyDescent="0.25">
      <c r="C326" s="7"/>
      <c r="KK326" s="12">
        <f t="shared" si="18"/>
        <v>1.3534349944379088E-4</v>
      </c>
      <c r="KL326">
        <v>326</v>
      </c>
      <c r="KM326" s="12">
        <v>5.4466230936819177E-5</v>
      </c>
      <c r="KN326" s="12">
        <v>521197.72769999987</v>
      </c>
      <c r="KO326" s="196">
        <v>4.5388525780682645E-6</v>
      </c>
      <c r="KP326" s="191">
        <f t="shared" si="19"/>
        <v>5.2741466957153009E-3</v>
      </c>
    </row>
    <row r="327" spans="3:302" x14ac:dyDescent="0.25">
      <c r="C327" s="7"/>
      <c r="KK327" s="12">
        <f t="shared" si="18"/>
        <v>1.3534349944379088E-4</v>
      </c>
      <c r="KL327">
        <v>327</v>
      </c>
      <c r="KM327" s="12">
        <v>5.4466230936819177E-5</v>
      </c>
      <c r="KN327" s="12">
        <v>523339.42164999992</v>
      </c>
      <c r="KO327" s="196">
        <v>4.5388525780682645E-6</v>
      </c>
      <c r="KP327" s="191">
        <f t="shared" si="19"/>
        <v>5.278685548293369E-3</v>
      </c>
    </row>
    <row r="328" spans="3:302" x14ac:dyDescent="0.25">
      <c r="C328" s="7"/>
      <c r="KK328" s="12">
        <f t="shared" si="18"/>
        <v>1.3534349944379088E-4</v>
      </c>
      <c r="KL328">
        <v>328</v>
      </c>
      <c r="KM328" s="12">
        <v>5.4466230936819177E-5</v>
      </c>
      <c r="KN328" s="12">
        <v>525481.11560000002</v>
      </c>
      <c r="KO328" s="196">
        <v>4.5388525780682645E-6</v>
      </c>
      <c r="KP328" s="191">
        <f t="shared" si="19"/>
        <v>5.2832244008714372E-3</v>
      </c>
    </row>
    <row r="329" spans="3:302" x14ac:dyDescent="0.25">
      <c r="C329" s="7"/>
      <c r="KK329" s="12">
        <f t="shared" si="18"/>
        <v>1.3534349944379088E-4</v>
      </c>
      <c r="KL329">
        <v>329</v>
      </c>
      <c r="KM329" s="12">
        <v>5.4466230936819177E-5</v>
      </c>
      <c r="KN329" s="12">
        <v>527622.80955000001</v>
      </c>
      <c r="KO329" s="196">
        <v>4.5388525780682645E-6</v>
      </c>
      <c r="KP329" s="191">
        <f t="shared" si="19"/>
        <v>5.2877632534495053E-3</v>
      </c>
    </row>
    <row r="330" spans="3:302" x14ac:dyDescent="0.25">
      <c r="C330" s="7"/>
      <c r="KK330" s="12">
        <f t="shared" si="18"/>
        <v>1.3534349944379088E-4</v>
      </c>
      <c r="KL330">
        <v>330</v>
      </c>
      <c r="KM330" s="12">
        <v>5.4466230936819177E-5</v>
      </c>
      <c r="KN330" s="12">
        <v>529764.50350000011</v>
      </c>
      <c r="KO330" s="196">
        <v>4.5388525780682645E-6</v>
      </c>
      <c r="KP330" s="191">
        <f t="shared" si="19"/>
        <v>5.2923021060275735E-3</v>
      </c>
    </row>
    <row r="331" spans="3:302" x14ac:dyDescent="0.25">
      <c r="C331" s="7"/>
      <c r="KK331" s="12">
        <f t="shared" si="18"/>
        <v>1.3534349944379088E-4</v>
      </c>
      <c r="KL331">
        <v>331</v>
      </c>
      <c r="KM331" s="12">
        <v>5.4466230936819177E-5</v>
      </c>
      <c r="KN331" s="12">
        <v>531906.19744999986</v>
      </c>
      <c r="KO331" s="196">
        <v>4.5388525780682645E-6</v>
      </c>
      <c r="KP331" s="191">
        <f t="shared" si="19"/>
        <v>5.2968409586056416E-3</v>
      </c>
    </row>
    <row r="332" spans="3:302" x14ac:dyDescent="0.25">
      <c r="C332" s="7"/>
      <c r="KK332" s="12">
        <f t="shared" si="18"/>
        <v>1.3534349944379088E-4</v>
      </c>
      <c r="KL332">
        <v>332</v>
      </c>
      <c r="KM332" s="12">
        <v>5.4466230936819177E-5</v>
      </c>
      <c r="KN332" s="12">
        <v>534047.89139999996</v>
      </c>
      <c r="KO332" s="196">
        <v>4.5388525780682645E-6</v>
      </c>
      <c r="KP332" s="191">
        <f t="shared" si="19"/>
        <v>5.3013798111837098E-3</v>
      </c>
    </row>
    <row r="333" spans="3:302" x14ac:dyDescent="0.25">
      <c r="C333" s="7"/>
      <c r="KK333" s="12">
        <f t="shared" si="18"/>
        <v>1.3534349944379088E-4</v>
      </c>
      <c r="KL333">
        <v>333</v>
      </c>
      <c r="KM333" s="12">
        <v>5.4466230936819177E-5</v>
      </c>
      <c r="KN333" s="12">
        <v>536189.58535000007</v>
      </c>
      <c r="KO333" s="196">
        <v>4.5388525780682645E-6</v>
      </c>
      <c r="KP333" s="191">
        <f t="shared" si="19"/>
        <v>5.3059186637617779E-3</v>
      </c>
    </row>
    <row r="334" spans="3:302" x14ac:dyDescent="0.25">
      <c r="C334" s="7"/>
      <c r="KK334" s="12">
        <f t="shared" si="18"/>
        <v>1.3534349944379088E-4</v>
      </c>
      <c r="KL334">
        <v>334</v>
      </c>
      <c r="KM334" s="12">
        <v>5.4466230936819177E-5</v>
      </c>
      <c r="KN334" s="12">
        <v>538331.27930000005</v>
      </c>
      <c r="KO334" s="196">
        <v>4.5388525780682645E-6</v>
      </c>
      <c r="KP334" s="191">
        <f t="shared" si="19"/>
        <v>5.3104575163398461E-3</v>
      </c>
    </row>
    <row r="335" spans="3:302" x14ac:dyDescent="0.25">
      <c r="C335" s="7"/>
      <c r="KK335" s="12">
        <f t="shared" si="18"/>
        <v>1.3534349944379088E-4</v>
      </c>
      <c r="KL335">
        <v>335</v>
      </c>
      <c r="KM335" s="12">
        <v>5.4466230936819177E-5</v>
      </c>
      <c r="KN335" s="12">
        <v>540472.97324999992</v>
      </c>
      <c r="KO335" s="196">
        <v>4.5388525780682645E-6</v>
      </c>
      <c r="KP335" s="191">
        <f t="shared" si="19"/>
        <v>5.3149963689179142E-3</v>
      </c>
    </row>
    <row r="336" spans="3:302" x14ac:dyDescent="0.25">
      <c r="C336" s="7"/>
      <c r="KK336" s="12">
        <f t="shared" si="18"/>
        <v>1.3534349944379088E-4</v>
      </c>
      <c r="KL336">
        <v>336</v>
      </c>
      <c r="KM336" s="12">
        <v>5.4466230936819177E-5</v>
      </c>
      <c r="KN336" s="12">
        <v>542614.66719999991</v>
      </c>
      <c r="KO336" s="196">
        <v>4.5388525780682645E-6</v>
      </c>
      <c r="KP336" s="191">
        <f t="shared" si="19"/>
        <v>5.3195352214959824E-3</v>
      </c>
    </row>
    <row r="337" spans="3:302" x14ac:dyDescent="0.25">
      <c r="C337" s="7"/>
      <c r="KK337" s="12">
        <f t="shared" si="18"/>
        <v>1.3534349944379088E-4</v>
      </c>
      <c r="KL337">
        <v>337</v>
      </c>
      <c r="KM337" s="12">
        <v>5.4466230936819177E-5</v>
      </c>
      <c r="KN337" s="12">
        <v>544756.36115000001</v>
      </c>
      <c r="KO337" s="196">
        <v>4.5388525780682645E-6</v>
      </c>
      <c r="KP337" s="191">
        <f t="shared" si="19"/>
        <v>5.3240740740740505E-3</v>
      </c>
    </row>
    <row r="338" spans="3:302" x14ac:dyDescent="0.25">
      <c r="C338" s="7"/>
      <c r="KK338" s="12">
        <f t="shared" si="18"/>
        <v>1.3534349944379088E-4</v>
      </c>
      <c r="KL338">
        <v>338</v>
      </c>
      <c r="KM338" s="12">
        <v>5.4466230936819177E-5</v>
      </c>
      <c r="KN338" s="12">
        <v>546898.0551</v>
      </c>
      <c r="KO338" s="196">
        <v>4.5388525780682645E-6</v>
      </c>
      <c r="KP338" s="191">
        <f t="shared" si="19"/>
        <v>5.3286129266521187E-3</v>
      </c>
    </row>
    <row r="339" spans="3:302" x14ac:dyDescent="0.25">
      <c r="C339" s="7"/>
      <c r="KK339" s="12">
        <f t="shared" si="18"/>
        <v>1.3534349944379088E-4</v>
      </c>
      <c r="KL339">
        <v>339</v>
      </c>
      <c r="KM339" s="12">
        <v>5.4466230936819177E-5</v>
      </c>
      <c r="KN339" s="12">
        <v>549039.74904999998</v>
      </c>
      <c r="KO339" s="196">
        <v>4.5388525780682645E-6</v>
      </c>
      <c r="KP339" s="191">
        <f t="shared" si="19"/>
        <v>5.3331517792301868E-3</v>
      </c>
    </row>
    <row r="340" spans="3:302" x14ac:dyDescent="0.25">
      <c r="C340" s="7"/>
      <c r="KK340" s="12">
        <f t="shared" si="18"/>
        <v>1.3534349944379088E-4</v>
      </c>
      <c r="KL340">
        <v>340</v>
      </c>
      <c r="KM340" s="12">
        <v>5.4466230936819177E-5</v>
      </c>
      <c r="KN340" s="12">
        <v>551181.44299999997</v>
      </c>
      <c r="KO340" s="196">
        <v>4.5388525780682645E-6</v>
      </c>
      <c r="KP340" s="191">
        <f t="shared" si="19"/>
        <v>5.337690631808255E-3</v>
      </c>
    </row>
    <row r="341" spans="3:302" x14ac:dyDescent="0.25">
      <c r="C341" s="7"/>
      <c r="KK341" s="12">
        <f t="shared" si="18"/>
        <v>1.3534349944379088E-4</v>
      </c>
      <c r="KL341">
        <v>341</v>
      </c>
      <c r="KM341" s="12">
        <v>5.4466230936819177E-5</v>
      </c>
      <c r="KN341" s="12">
        <v>553323.13694999996</v>
      </c>
      <c r="KO341" s="196">
        <v>4.5388525780682645E-6</v>
      </c>
      <c r="KP341" s="191">
        <f t="shared" si="19"/>
        <v>5.3422294843863231E-3</v>
      </c>
    </row>
    <row r="342" spans="3:302" x14ac:dyDescent="0.25">
      <c r="C342" s="7"/>
      <c r="KK342" s="12">
        <f t="shared" si="18"/>
        <v>1.3534349944379088E-4</v>
      </c>
      <c r="KL342">
        <v>342</v>
      </c>
      <c r="KM342" s="12">
        <v>5.4466230936819177E-5</v>
      </c>
      <c r="KN342" s="12">
        <v>555464.83089999994</v>
      </c>
      <c r="KO342" s="196">
        <v>4.5388525780682645E-6</v>
      </c>
      <c r="KP342" s="191">
        <f t="shared" si="19"/>
        <v>5.3467683369643913E-3</v>
      </c>
    </row>
    <row r="343" spans="3:302" x14ac:dyDescent="0.25">
      <c r="C343" s="7"/>
      <c r="KK343" s="12">
        <f t="shared" si="18"/>
        <v>1.3534349944379088E-4</v>
      </c>
      <c r="KL343">
        <v>343</v>
      </c>
      <c r="KM343" s="12">
        <v>5.4466230936819177E-5</v>
      </c>
      <c r="KN343" s="12">
        <v>557606.52485000005</v>
      </c>
      <c r="KO343" s="196">
        <v>4.5388525780682645E-6</v>
      </c>
      <c r="KP343" s="191">
        <f t="shared" si="19"/>
        <v>5.3513071895424594E-3</v>
      </c>
    </row>
    <row r="344" spans="3:302" x14ac:dyDescent="0.25">
      <c r="C344" s="7"/>
      <c r="KK344" s="12">
        <f t="shared" si="18"/>
        <v>1.3534349944379088E-4</v>
      </c>
      <c r="KL344">
        <v>344</v>
      </c>
      <c r="KM344" s="12">
        <v>5.4466230936819177E-5</v>
      </c>
      <c r="KN344" s="12">
        <v>559748.21879999992</v>
      </c>
      <c r="KO344" s="196">
        <v>4.5388525780682645E-6</v>
      </c>
      <c r="KP344" s="191">
        <f t="shared" si="19"/>
        <v>5.3558460421205276E-3</v>
      </c>
    </row>
    <row r="345" spans="3:302" x14ac:dyDescent="0.25">
      <c r="C345" s="7"/>
      <c r="KK345" s="12">
        <f t="shared" si="18"/>
        <v>1.3534349944379088E-4</v>
      </c>
      <c r="KL345">
        <v>345</v>
      </c>
      <c r="KM345" s="12">
        <v>5.4466230936819177E-5</v>
      </c>
      <c r="KN345" s="12">
        <v>561889.91275000002</v>
      </c>
      <c r="KO345" s="196">
        <v>4.5388525780682645E-6</v>
      </c>
      <c r="KP345" s="191">
        <f t="shared" si="19"/>
        <v>5.3603848946985957E-3</v>
      </c>
    </row>
    <row r="346" spans="3:302" x14ac:dyDescent="0.25">
      <c r="C346" s="7"/>
      <c r="KK346" s="12">
        <f t="shared" si="18"/>
        <v>1.3534349944379088E-4</v>
      </c>
      <c r="KL346">
        <v>346</v>
      </c>
      <c r="KM346" s="12">
        <v>5.4466230936819177E-5</v>
      </c>
      <c r="KN346" s="12">
        <v>564031.60669999989</v>
      </c>
      <c r="KO346" s="196">
        <v>4.5388525780682645E-6</v>
      </c>
      <c r="KP346" s="191">
        <f t="shared" si="19"/>
        <v>5.3649237472766639E-3</v>
      </c>
    </row>
    <row r="347" spans="3:302" x14ac:dyDescent="0.25">
      <c r="C347" s="7"/>
      <c r="KK347" s="12">
        <f t="shared" si="18"/>
        <v>1.3534349944379088E-4</v>
      </c>
      <c r="KL347">
        <v>347</v>
      </c>
      <c r="KM347" s="12">
        <v>5.4466230936819177E-5</v>
      </c>
      <c r="KN347" s="12">
        <v>566173.30064999999</v>
      </c>
      <c r="KO347" s="196">
        <v>4.5388525780682645E-6</v>
      </c>
      <c r="KP347" s="191">
        <f t="shared" si="19"/>
        <v>5.3694625998547321E-3</v>
      </c>
    </row>
    <row r="348" spans="3:302" x14ac:dyDescent="0.25">
      <c r="C348" s="7"/>
      <c r="KK348" s="12">
        <f t="shared" si="18"/>
        <v>1.3534349944379088E-4</v>
      </c>
      <c r="KL348">
        <v>348</v>
      </c>
      <c r="KM348" s="12">
        <v>5.4466230936819177E-5</v>
      </c>
      <c r="KN348" s="12">
        <v>568314.99459999998</v>
      </c>
      <c r="KO348" s="196">
        <v>4.5388525780682645E-6</v>
      </c>
      <c r="KP348" s="191">
        <f t="shared" si="19"/>
        <v>5.3740014524328002E-3</v>
      </c>
    </row>
    <row r="349" spans="3:302" x14ac:dyDescent="0.25">
      <c r="C349" s="7"/>
      <c r="KK349" s="12">
        <f t="shared" si="18"/>
        <v>1.3534349944379088E-4</v>
      </c>
      <c r="KL349">
        <v>349</v>
      </c>
      <c r="KM349" s="12">
        <v>5.4466230936819177E-5</v>
      </c>
      <c r="KN349" s="12">
        <v>570456.68854999996</v>
      </c>
      <c r="KO349" s="196">
        <v>4.5388525780682645E-6</v>
      </c>
      <c r="KP349" s="191">
        <f t="shared" si="19"/>
        <v>5.3785403050108684E-3</v>
      </c>
    </row>
    <row r="350" spans="3:302" x14ac:dyDescent="0.25">
      <c r="C350" s="7"/>
      <c r="KK350" s="12">
        <f t="shared" si="18"/>
        <v>1.3534349944379088E-4</v>
      </c>
      <c r="KL350">
        <v>350</v>
      </c>
      <c r="KM350" s="12">
        <v>5.4466230936819177E-5</v>
      </c>
      <c r="KN350" s="12">
        <v>572598.38249999995</v>
      </c>
      <c r="KO350" s="196">
        <v>4.5388525780682645E-6</v>
      </c>
      <c r="KP350" s="191">
        <f t="shared" si="19"/>
        <v>5.3830791575889365E-3</v>
      </c>
    </row>
    <row r="351" spans="3:302" x14ac:dyDescent="0.25">
      <c r="C351" s="7"/>
      <c r="KK351" s="12">
        <f t="shared" si="18"/>
        <v>1.3534349944379088E-4</v>
      </c>
      <c r="KL351">
        <v>351</v>
      </c>
      <c r="KM351" s="12">
        <v>5.4466230936819177E-5</v>
      </c>
      <c r="KN351" s="12">
        <v>574740.07644999993</v>
      </c>
      <c r="KO351" s="196">
        <v>4.5388525780682645E-6</v>
      </c>
      <c r="KP351" s="191">
        <f t="shared" si="19"/>
        <v>5.3876180101670047E-3</v>
      </c>
    </row>
    <row r="352" spans="3:302" x14ac:dyDescent="0.25">
      <c r="C352" s="7"/>
      <c r="KK352" s="12">
        <f t="shared" si="18"/>
        <v>1.3534349944379088E-4</v>
      </c>
      <c r="KL352">
        <v>352</v>
      </c>
      <c r="KM352" s="12">
        <v>5.4466230936819177E-5</v>
      </c>
      <c r="KN352" s="12">
        <v>576881.77040000004</v>
      </c>
      <c r="KO352" s="196">
        <v>4.5388525780682645E-6</v>
      </c>
      <c r="KP352" s="191">
        <f t="shared" si="19"/>
        <v>5.3921568627450728E-3</v>
      </c>
    </row>
    <row r="353" spans="3:302" x14ac:dyDescent="0.25">
      <c r="C353" s="7"/>
      <c r="KK353" s="12">
        <f t="shared" si="18"/>
        <v>1.3534349944379088E-4</v>
      </c>
      <c r="KL353">
        <v>353</v>
      </c>
      <c r="KM353" s="12">
        <v>5.4466230936819177E-5</v>
      </c>
      <c r="KN353" s="12">
        <v>579023.46435000002</v>
      </c>
      <c r="KO353" s="196">
        <v>4.5388525780682645E-6</v>
      </c>
      <c r="KP353" s="191">
        <f t="shared" si="19"/>
        <v>5.396695715323141E-3</v>
      </c>
    </row>
    <row r="354" spans="3:302" x14ac:dyDescent="0.25">
      <c r="C354" s="7"/>
      <c r="KK354" s="12">
        <f t="shared" si="18"/>
        <v>1.3534349944379088E-4</v>
      </c>
      <c r="KL354">
        <v>354</v>
      </c>
      <c r="KM354" s="12">
        <v>5.4466230936819177E-5</v>
      </c>
      <c r="KN354" s="12">
        <v>581165.15829999989</v>
      </c>
      <c r="KO354" s="196">
        <v>4.5388525780682645E-6</v>
      </c>
      <c r="KP354" s="191">
        <f t="shared" si="19"/>
        <v>5.4012345679012091E-3</v>
      </c>
    </row>
    <row r="355" spans="3:302" x14ac:dyDescent="0.25">
      <c r="C355" s="7"/>
      <c r="KK355" s="12">
        <f t="shared" si="18"/>
        <v>1.3534349944379088E-4</v>
      </c>
      <c r="KL355">
        <v>355</v>
      </c>
      <c r="KM355" s="12">
        <v>5.4466230936819177E-5</v>
      </c>
      <c r="KN355" s="12">
        <v>583306.85225</v>
      </c>
      <c r="KO355" s="196">
        <v>4.5388525780682645E-6</v>
      </c>
      <c r="KP355" s="191">
        <f t="shared" si="19"/>
        <v>5.4057734204792773E-3</v>
      </c>
    </row>
    <row r="356" spans="3:302" x14ac:dyDescent="0.25">
      <c r="C356" s="7"/>
      <c r="KK356" s="12">
        <f t="shared" si="18"/>
        <v>1.3534349944379088E-4</v>
      </c>
      <c r="KL356">
        <v>356</v>
      </c>
      <c r="KM356" s="12">
        <v>5.4466230936819177E-5</v>
      </c>
      <c r="KN356" s="12">
        <v>585448.54619999998</v>
      </c>
      <c r="KO356" s="196">
        <v>4.5388525780682645E-6</v>
      </c>
      <c r="KP356" s="191">
        <f t="shared" si="19"/>
        <v>5.4103122730573454E-3</v>
      </c>
    </row>
    <row r="357" spans="3:302" x14ac:dyDescent="0.25">
      <c r="C357" s="7"/>
      <c r="KK357" s="12">
        <f t="shared" si="18"/>
        <v>1.3534349944379088E-4</v>
      </c>
      <c r="KL357">
        <v>357</v>
      </c>
      <c r="KM357" s="12">
        <v>5.4466230936819177E-5</v>
      </c>
      <c r="KN357" s="12">
        <v>587590.24014999997</v>
      </c>
      <c r="KO357" s="196">
        <v>4.5388525780682645E-6</v>
      </c>
      <c r="KP357" s="191">
        <f t="shared" si="19"/>
        <v>5.4148511256354136E-3</v>
      </c>
    </row>
    <row r="358" spans="3:302" x14ac:dyDescent="0.25">
      <c r="C358" s="7"/>
      <c r="KK358" s="12">
        <f t="shared" si="18"/>
        <v>1.3534349944379088E-4</v>
      </c>
      <c r="KL358">
        <v>358</v>
      </c>
      <c r="KM358" s="12">
        <v>5.4466230936819177E-5</v>
      </c>
      <c r="KN358" s="12">
        <v>589731.93409999995</v>
      </c>
      <c r="KO358" s="196">
        <v>4.5388525780682645E-6</v>
      </c>
      <c r="KP358" s="191">
        <f t="shared" si="19"/>
        <v>5.4193899782134817E-3</v>
      </c>
    </row>
    <row r="359" spans="3:302" x14ac:dyDescent="0.25">
      <c r="C359" s="7"/>
      <c r="KK359" s="12">
        <f t="shared" si="18"/>
        <v>1.3534349944379088E-4</v>
      </c>
      <c r="KL359">
        <v>359</v>
      </c>
      <c r="KM359" s="12">
        <v>5.4466230936819177E-5</v>
      </c>
      <c r="KN359" s="12">
        <v>591873.62804999994</v>
      </c>
      <c r="KO359" s="196">
        <v>4.5388525780682645E-6</v>
      </c>
      <c r="KP359" s="191">
        <f t="shared" si="19"/>
        <v>5.4239288307915499E-3</v>
      </c>
    </row>
    <row r="360" spans="3:302" x14ac:dyDescent="0.25">
      <c r="C360" s="7"/>
      <c r="KK360" s="12">
        <f t="shared" si="18"/>
        <v>1.3534349944379088E-4</v>
      </c>
      <c r="KL360">
        <v>360</v>
      </c>
      <c r="KM360" s="12">
        <v>5.4466230936819177E-5</v>
      </c>
      <c r="KN360" s="12">
        <v>594015.32200000004</v>
      </c>
      <c r="KO360" s="196">
        <v>4.5388525780682645E-6</v>
      </c>
      <c r="KP360" s="191">
        <f t="shared" si="19"/>
        <v>5.428467683369618E-3</v>
      </c>
    </row>
    <row r="361" spans="3:302" x14ac:dyDescent="0.25">
      <c r="C361" s="7"/>
      <c r="KK361" s="12">
        <f t="shared" si="18"/>
        <v>1.3534349944379088E-4</v>
      </c>
      <c r="KL361">
        <v>361</v>
      </c>
      <c r="KM361" s="12">
        <v>5.4466230936819177E-5</v>
      </c>
      <c r="KN361" s="12">
        <v>596157.01595000003</v>
      </c>
      <c r="KO361" s="196">
        <v>4.5388525780682645E-6</v>
      </c>
      <c r="KP361" s="191">
        <f t="shared" si="19"/>
        <v>5.4330065359476862E-3</v>
      </c>
    </row>
    <row r="362" spans="3:302" x14ac:dyDescent="0.25">
      <c r="C362" s="7"/>
      <c r="KK362" s="12">
        <f t="shared" si="18"/>
        <v>1.3534349944379088E-4</v>
      </c>
      <c r="KL362">
        <v>362</v>
      </c>
      <c r="KM362" s="12">
        <v>5.4466230936819177E-5</v>
      </c>
      <c r="KN362" s="12">
        <v>598298.7098999999</v>
      </c>
      <c r="KO362" s="196">
        <v>4.5388525780682645E-6</v>
      </c>
      <c r="KP362" s="191">
        <f t="shared" si="19"/>
        <v>5.4375453885257543E-3</v>
      </c>
    </row>
    <row r="363" spans="3:302" x14ac:dyDescent="0.25">
      <c r="C363" s="7"/>
      <c r="KK363" s="12">
        <f t="shared" si="18"/>
        <v>1.3534349944379088E-4</v>
      </c>
      <c r="KL363">
        <v>363</v>
      </c>
      <c r="KM363" s="12">
        <v>5.4466230936819177E-5</v>
      </c>
      <c r="KN363" s="12">
        <v>600440.40385</v>
      </c>
      <c r="KO363" s="196">
        <v>4.5388525780682645E-6</v>
      </c>
      <c r="KP363" s="191">
        <f t="shared" si="19"/>
        <v>5.4420842411038225E-3</v>
      </c>
    </row>
    <row r="364" spans="3:302" x14ac:dyDescent="0.25">
      <c r="C364" s="7"/>
      <c r="KK364" s="12">
        <f t="shared" si="18"/>
        <v>1.3534349944379088E-4</v>
      </c>
      <c r="KL364">
        <v>364</v>
      </c>
      <c r="KM364" s="12">
        <v>5.4466230936819177E-5</v>
      </c>
      <c r="KN364" s="12">
        <v>602582.09779999999</v>
      </c>
      <c r="KO364" s="196">
        <v>4.5388525780682645E-6</v>
      </c>
      <c r="KP364" s="191">
        <f t="shared" si="19"/>
        <v>5.4466230936818906E-3</v>
      </c>
    </row>
    <row r="365" spans="3:302" x14ac:dyDescent="0.25">
      <c r="C365" s="7"/>
      <c r="KK365" s="12">
        <f t="shared" si="18"/>
        <v>1.3534349944379088E-4</v>
      </c>
      <c r="KL365">
        <v>365</v>
      </c>
      <c r="KM365" s="12">
        <v>5.4466230936819177E-5</v>
      </c>
      <c r="KN365" s="12">
        <v>604723.79175000009</v>
      </c>
      <c r="KO365" s="196">
        <v>4.5388525780682645E-6</v>
      </c>
      <c r="KP365" s="191">
        <f t="shared" si="19"/>
        <v>5.4511619462599588E-3</v>
      </c>
    </row>
    <row r="366" spans="3:302" x14ac:dyDescent="0.25">
      <c r="C366" s="7"/>
      <c r="KK366" s="12">
        <f t="shared" si="18"/>
        <v>1.3534349944379088E-4</v>
      </c>
      <c r="KL366">
        <v>366</v>
      </c>
      <c r="KM366" s="12">
        <v>5.4466230936819177E-5</v>
      </c>
      <c r="KN366" s="12">
        <v>606865.48569999984</v>
      </c>
      <c r="KO366" s="196">
        <v>4.5388525780682645E-6</v>
      </c>
      <c r="KP366" s="191">
        <f t="shared" si="19"/>
        <v>5.4557007988380269E-3</v>
      </c>
    </row>
    <row r="367" spans="3:302" x14ac:dyDescent="0.25">
      <c r="C367" s="7"/>
      <c r="KK367" s="12">
        <f t="shared" si="18"/>
        <v>1.3534349944379088E-4</v>
      </c>
      <c r="KL367">
        <v>367</v>
      </c>
      <c r="KM367" s="12">
        <v>5.4466230936819177E-5</v>
      </c>
      <c r="KN367" s="12">
        <v>609007.17964999995</v>
      </c>
      <c r="KO367" s="196">
        <v>4.5388525780682645E-6</v>
      </c>
      <c r="KP367" s="191">
        <f t="shared" si="19"/>
        <v>5.4602396514160951E-3</v>
      </c>
    </row>
    <row r="368" spans="3:302" x14ac:dyDescent="0.25">
      <c r="C368" s="7"/>
      <c r="KK368" s="12">
        <f t="shared" si="18"/>
        <v>1.3534349944379088E-4</v>
      </c>
      <c r="KL368">
        <v>368</v>
      </c>
      <c r="KM368" s="12">
        <v>5.4466230936819177E-5</v>
      </c>
      <c r="KN368" s="12">
        <v>611148.87360000005</v>
      </c>
      <c r="KO368" s="196">
        <v>4.5388525780682645E-6</v>
      </c>
      <c r="KP368" s="191">
        <f t="shared" si="19"/>
        <v>5.4647785039941632E-3</v>
      </c>
    </row>
    <row r="369" spans="3:302" x14ac:dyDescent="0.25">
      <c r="C369" s="7"/>
      <c r="KK369" s="12">
        <f t="shared" si="18"/>
        <v>1.3534349944379088E-4</v>
      </c>
      <c r="KL369">
        <v>369</v>
      </c>
      <c r="KM369" s="12">
        <v>5.4466230936819177E-5</v>
      </c>
      <c r="KN369" s="12">
        <v>613290.56755000004</v>
      </c>
      <c r="KO369" s="196">
        <v>4.5388525780682645E-6</v>
      </c>
      <c r="KP369" s="191">
        <f t="shared" si="19"/>
        <v>5.4693173565722314E-3</v>
      </c>
    </row>
    <row r="370" spans="3:302" x14ac:dyDescent="0.25">
      <c r="C370" s="7"/>
      <c r="KK370" s="12">
        <f t="shared" si="18"/>
        <v>1.3534349944379088E-4</v>
      </c>
      <c r="KL370">
        <v>370</v>
      </c>
      <c r="KM370" s="12">
        <v>5.4466230936819177E-5</v>
      </c>
      <c r="KN370" s="12">
        <v>615432.26150000002</v>
      </c>
      <c r="KO370" s="196">
        <v>4.5388525780682645E-6</v>
      </c>
      <c r="KP370" s="191">
        <f t="shared" si="19"/>
        <v>5.4738562091502995E-3</v>
      </c>
    </row>
    <row r="371" spans="3:302" x14ac:dyDescent="0.25">
      <c r="C371" s="7"/>
      <c r="KK371" s="12">
        <f t="shared" si="18"/>
        <v>1.3534349944379088E-4</v>
      </c>
      <c r="KL371">
        <v>371</v>
      </c>
      <c r="KM371" s="12">
        <v>5.4466230936819177E-5</v>
      </c>
      <c r="KN371" s="12">
        <v>617573.95544999989</v>
      </c>
      <c r="KO371" s="196">
        <v>4.5388525780682645E-6</v>
      </c>
      <c r="KP371" s="191">
        <f t="shared" si="19"/>
        <v>5.4783950617283677E-3</v>
      </c>
    </row>
    <row r="372" spans="3:302" x14ac:dyDescent="0.25">
      <c r="C372" s="7"/>
      <c r="KK372" s="12">
        <f t="shared" si="18"/>
        <v>1.3534349944379088E-4</v>
      </c>
      <c r="KL372">
        <v>372</v>
      </c>
      <c r="KM372" s="12">
        <v>5.4466230936819177E-5</v>
      </c>
      <c r="KN372" s="12">
        <v>619715.64939999999</v>
      </c>
      <c r="KO372" s="196">
        <v>4.5388525780682645E-6</v>
      </c>
      <c r="KP372" s="191">
        <f t="shared" si="19"/>
        <v>5.4829339143064358E-3</v>
      </c>
    </row>
    <row r="373" spans="3:302" x14ac:dyDescent="0.25">
      <c r="C373" s="7"/>
      <c r="KK373" s="12">
        <f t="shared" si="18"/>
        <v>1.3534349944379088E-4</v>
      </c>
      <c r="KL373">
        <v>373</v>
      </c>
      <c r="KM373" s="12">
        <v>5.4466230936819177E-5</v>
      </c>
      <c r="KN373" s="12">
        <v>621857.34334999998</v>
      </c>
      <c r="KO373" s="196">
        <v>4.5388525780682645E-6</v>
      </c>
      <c r="KP373" s="191">
        <f t="shared" si="19"/>
        <v>5.487472766884504E-3</v>
      </c>
    </row>
    <row r="374" spans="3:302" x14ac:dyDescent="0.25">
      <c r="C374" s="7"/>
      <c r="KK374" s="12">
        <f t="shared" si="18"/>
        <v>1.3534349944379088E-4</v>
      </c>
      <c r="KL374">
        <v>374</v>
      </c>
      <c r="KM374" s="12">
        <v>5.4466230936819177E-5</v>
      </c>
      <c r="KN374" s="12">
        <v>623999.03729999997</v>
      </c>
      <c r="KO374" s="196">
        <v>4.5388525780682645E-6</v>
      </c>
      <c r="KP374" s="191">
        <f t="shared" si="19"/>
        <v>5.4920116194625722E-3</v>
      </c>
    </row>
    <row r="375" spans="3:302" x14ac:dyDescent="0.25">
      <c r="C375" s="7"/>
      <c r="KK375" s="12">
        <f t="shared" si="18"/>
        <v>1.3534349944379088E-4</v>
      </c>
      <c r="KL375">
        <v>375</v>
      </c>
      <c r="KM375" s="12">
        <v>5.4466230936819177E-5</v>
      </c>
      <c r="KN375" s="12">
        <v>626140.73124999995</v>
      </c>
      <c r="KO375" s="196">
        <v>4.5388525780682645E-6</v>
      </c>
      <c r="KP375" s="191">
        <f t="shared" si="19"/>
        <v>5.4965504720406403E-3</v>
      </c>
    </row>
    <row r="376" spans="3:302" x14ac:dyDescent="0.25">
      <c r="C376" s="7"/>
      <c r="KK376" s="12">
        <f t="shared" si="18"/>
        <v>1.3534349944379088E-4</v>
      </c>
      <c r="KL376">
        <v>376</v>
      </c>
      <c r="KM376" s="12">
        <v>5.4466230936819177E-5</v>
      </c>
      <c r="KN376" s="12">
        <v>628282.42519999994</v>
      </c>
      <c r="KO376" s="196">
        <v>4.5388525780682645E-6</v>
      </c>
      <c r="KP376" s="191">
        <f t="shared" si="19"/>
        <v>5.5010893246187085E-3</v>
      </c>
    </row>
    <row r="377" spans="3:302" x14ac:dyDescent="0.25">
      <c r="C377" s="7"/>
      <c r="KK377" s="12">
        <f t="shared" si="18"/>
        <v>1.3534349944379088E-4</v>
      </c>
      <c r="KL377">
        <v>377</v>
      </c>
      <c r="KM377" s="12">
        <v>5.4466230936819177E-5</v>
      </c>
      <c r="KN377" s="12">
        <v>630424.11914999993</v>
      </c>
      <c r="KO377" s="196">
        <v>4.5388525780682645E-6</v>
      </c>
      <c r="KP377" s="191">
        <f t="shared" si="19"/>
        <v>5.5056281771967766E-3</v>
      </c>
    </row>
    <row r="378" spans="3:302" x14ac:dyDescent="0.25">
      <c r="C378" s="7"/>
      <c r="KK378" s="12">
        <f t="shared" si="18"/>
        <v>1.3534349944379088E-4</v>
      </c>
      <c r="KL378">
        <v>378</v>
      </c>
      <c r="KM378" s="12">
        <v>5.4466230936819177E-5</v>
      </c>
      <c r="KN378" s="12">
        <v>632565.81310000003</v>
      </c>
      <c r="KO378" s="196">
        <v>4.5388525780682645E-6</v>
      </c>
      <c r="KP378" s="191">
        <f t="shared" si="19"/>
        <v>5.5101670297748448E-3</v>
      </c>
    </row>
    <row r="379" spans="3:302" x14ac:dyDescent="0.25">
      <c r="C379" s="7"/>
      <c r="KK379" s="12">
        <f t="shared" si="18"/>
        <v>1.3534349944379088E-4</v>
      </c>
      <c r="KL379">
        <v>379</v>
      </c>
      <c r="KM379" s="12">
        <v>5.4466230936819177E-5</v>
      </c>
      <c r="KN379" s="12">
        <v>634707.5070499999</v>
      </c>
      <c r="KO379" s="196">
        <v>4.5388525780682645E-6</v>
      </c>
      <c r="KP379" s="191">
        <f t="shared" si="19"/>
        <v>5.5147058823529129E-3</v>
      </c>
    </row>
    <row r="380" spans="3:302" x14ac:dyDescent="0.25">
      <c r="C380" s="7"/>
      <c r="KK380" s="12">
        <f t="shared" si="18"/>
        <v>1.3534349944379088E-4</v>
      </c>
      <c r="KL380">
        <v>380</v>
      </c>
      <c r="KM380" s="12">
        <v>5.4466230936819177E-5</v>
      </c>
      <c r="KN380" s="12">
        <v>636849.201</v>
      </c>
      <c r="KO380" s="196">
        <v>4.5388525780682645E-6</v>
      </c>
      <c r="KP380" s="191">
        <f t="shared" si="19"/>
        <v>5.5192447349309811E-3</v>
      </c>
    </row>
    <row r="381" spans="3:302" x14ac:dyDescent="0.25">
      <c r="C381" s="7"/>
      <c r="KK381" s="12">
        <f t="shared" si="18"/>
        <v>1.3534349944379088E-4</v>
      </c>
      <c r="KL381">
        <v>381</v>
      </c>
      <c r="KM381" s="12">
        <v>5.4466230936819177E-5</v>
      </c>
      <c r="KN381" s="12">
        <v>638990.89494999987</v>
      </c>
      <c r="KO381" s="196">
        <v>4.5388525780682645E-6</v>
      </c>
      <c r="KP381" s="191">
        <f t="shared" si="19"/>
        <v>5.5237835875090492E-3</v>
      </c>
    </row>
    <row r="382" spans="3:302" x14ac:dyDescent="0.25">
      <c r="C382" s="7"/>
      <c r="KK382" s="12">
        <f t="shared" si="18"/>
        <v>1.3534349944379088E-4</v>
      </c>
      <c r="KL382">
        <v>382</v>
      </c>
      <c r="KM382" s="12">
        <v>5.4466230936819177E-5</v>
      </c>
      <c r="KN382" s="12">
        <v>641132.58889999997</v>
      </c>
      <c r="KO382" s="196">
        <v>4.5388525780682645E-6</v>
      </c>
      <c r="KP382" s="191">
        <f t="shared" si="19"/>
        <v>5.5283224400871174E-3</v>
      </c>
    </row>
    <row r="383" spans="3:302" x14ac:dyDescent="0.25">
      <c r="C383" s="7"/>
      <c r="KK383" s="12">
        <f t="shared" si="18"/>
        <v>1.3534349944379088E-4</v>
      </c>
      <c r="KL383">
        <v>383</v>
      </c>
      <c r="KM383" s="12">
        <v>5.4466230936819177E-5</v>
      </c>
      <c r="KN383" s="12">
        <v>643274.28285000008</v>
      </c>
      <c r="KO383" s="196">
        <v>4.5388525780682645E-6</v>
      </c>
      <c r="KP383" s="191">
        <f t="shared" si="19"/>
        <v>5.5328612926651855E-3</v>
      </c>
    </row>
    <row r="384" spans="3:302" x14ac:dyDescent="0.25">
      <c r="C384" s="7"/>
      <c r="KK384" s="12">
        <f t="shared" si="18"/>
        <v>1.3534349944379088E-4</v>
      </c>
      <c r="KL384">
        <v>384</v>
      </c>
      <c r="KM384" s="12">
        <v>5.4466230936819177E-5</v>
      </c>
      <c r="KN384" s="12">
        <v>645415.97679999995</v>
      </c>
      <c r="KO384" s="196">
        <v>4.5388525780682645E-6</v>
      </c>
      <c r="KP384" s="191">
        <f t="shared" si="19"/>
        <v>5.5374001452432537E-3</v>
      </c>
    </row>
    <row r="385" spans="3:302" x14ac:dyDescent="0.25">
      <c r="C385" s="7"/>
      <c r="KK385" s="12">
        <f t="shared" si="18"/>
        <v>1.3534349944379088E-4</v>
      </c>
      <c r="KL385">
        <v>385</v>
      </c>
      <c r="KM385" s="12">
        <v>5.4466230936819177E-5</v>
      </c>
      <c r="KN385" s="12">
        <v>647557.67075000005</v>
      </c>
      <c r="KO385" s="196">
        <v>4.5388525780682645E-6</v>
      </c>
      <c r="KP385" s="191">
        <f t="shared" si="19"/>
        <v>5.5419389978213218E-3</v>
      </c>
    </row>
    <row r="386" spans="3:302" x14ac:dyDescent="0.25">
      <c r="C386" s="7"/>
      <c r="KK386" s="12">
        <f t="shared" ref="KK386:KK449" si="20">KM386*LN(KM386/KO386)</f>
        <v>1.3534349944379088E-4</v>
      </c>
      <c r="KL386">
        <v>386</v>
      </c>
      <c r="KM386" s="12">
        <v>5.4466230936819177E-5</v>
      </c>
      <c r="KN386" s="12">
        <v>649699.36469999992</v>
      </c>
      <c r="KO386" s="196">
        <v>4.5388525780682645E-6</v>
      </c>
      <c r="KP386" s="191">
        <f t="shared" si="19"/>
        <v>5.54647785039939E-3</v>
      </c>
    </row>
    <row r="387" spans="3:302" x14ac:dyDescent="0.25">
      <c r="C387" s="7"/>
      <c r="KK387" s="12">
        <f t="shared" si="20"/>
        <v>1.3534349944379088E-4</v>
      </c>
      <c r="KL387">
        <v>387</v>
      </c>
      <c r="KM387" s="12">
        <v>5.4466230936819177E-5</v>
      </c>
      <c r="KN387" s="12">
        <v>651841.05865000002</v>
      </c>
      <c r="KO387" s="196">
        <v>4.5388525780682645E-6</v>
      </c>
      <c r="KP387" s="191">
        <f t="shared" ref="KP387:KP450" si="21">KP386+KO387</f>
        <v>5.5510167029774581E-3</v>
      </c>
    </row>
    <row r="388" spans="3:302" x14ac:dyDescent="0.25">
      <c r="C388" s="7"/>
      <c r="KK388" s="12">
        <f t="shared" si="20"/>
        <v>1.3534349944379088E-4</v>
      </c>
      <c r="KL388">
        <v>388</v>
      </c>
      <c r="KM388" s="12">
        <v>5.4466230936819177E-5</v>
      </c>
      <c r="KN388" s="12">
        <v>653982.75260000001</v>
      </c>
      <c r="KO388" s="196">
        <v>4.5388525780682645E-6</v>
      </c>
      <c r="KP388" s="191">
        <f t="shared" si="21"/>
        <v>5.5555555555555263E-3</v>
      </c>
    </row>
    <row r="389" spans="3:302" x14ac:dyDescent="0.25">
      <c r="C389" s="7"/>
      <c r="KK389" s="12">
        <f t="shared" si="20"/>
        <v>1.3534349944379088E-4</v>
      </c>
      <c r="KL389">
        <v>389</v>
      </c>
      <c r="KM389" s="12">
        <v>5.4466230936819177E-5</v>
      </c>
      <c r="KN389" s="12">
        <v>656124.44654999988</v>
      </c>
      <c r="KO389" s="196">
        <v>4.5388525780682645E-6</v>
      </c>
      <c r="KP389" s="191">
        <f t="shared" si="21"/>
        <v>5.5600944081335944E-3</v>
      </c>
    </row>
    <row r="390" spans="3:302" x14ac:dyDescent="0.25">
      <c r="C390" s="7"/>
      <c r="KK390" s="12">
        <f t="shared" si="20"/>
        <v>1.3534349944379088E-4</v>
      </c>
      <c r="KL390">
        <v>390</v>
      </c>
      <c r="KM390" s="12">
        <v>5.4466230936819177E-5</v>
      </c>
      <c r="KN390" s="12">
        <v>658266.14049999998</v>
      </c>
      <c r="KO390" s="196">
        <v>4.5388525780682645E-6</v>
      </c>
      <c r="KP390" s="191">
        <f t="shared" si="21"/>
        <v>5.5646332607116626E-3</v>
      </c>
    </row>
    <row r="391" spans="3:302" x14ac:dyDescent="0.25">
      <c r="C391" s="7"/>
      <c r="KK391" s="12">
        <f t="shared" si="20"/>
        <v>1.3534349944379088E-4</v>
      </c>
      <c r="KL391">
        <v>391</v>
      </c>
      <c r="KM391" s="12">
        <v>5.4466230936819177E-5</v>
      </c>
      <c r="KN391" s="12">
        <v>660407.83444999997</v>
      </c>
      <c r="KO391" s="196">
        <v>4.5388525780682645E-6</v>
      </c>
      <c r="KP391" s="191">
        <f t="shared" si="21"/>
        <v>5.5691721132897307E-3</v>
      </c>
    </row>
    <row r="392" spans="3:302" x14ac:dyDescent="0.25">
      <c r="C392" s="7"/>
      <c r="KK392" s="12">
        <f t="shared" si="20"/>
        <v>1.3534349944379088E-4</v>
      </c>
      <c r="KL392">
        <v>392</v>
      </c>
      <c r="KM392" s="12">
        <v>5.4466230936819177E-5</v>
      </c>
      <c r="KN392" s="12">
        <v>662549.52840000007</v>
      </c>
      <c r="KO392" s="196">
        <v>4.5388525780682645E-6</v>
      </c>
      <c r="KP392" s="191">
        <f t="shared" si="21"/>
        <v>5.5737109658677989E-3</v>
      </c>
    </row>
    <row r="393" spans="3:302" x14ac:dyDescent="0.25">
      <c r="C393" s="7"/>
      <c r="KK393" s="12">
        <f t="shared" si="20"/>
        <v>1.3534349944379088E-4</v>
      </c>
      <c r="KL393">
        <v>393</v>
      </c>
      <c r="KM393" s="12">
        <v>5.4466230936819177E-5</v>
      </c>
      <c r="KN393" s="12">
        <v>664691.22234999994</v>
      </c>
      <c r="KO393" s="196">
        <v>4.5388525780682645E-6</v>
      </c>
      <c r="KP393" s="191">
        <f t="shared" si="21"/>
        <v>5.578249818445867E-3</v>
      </c>
    </row>
    <row r="394" spans="3:302" x14ac:dyDescent="0.25">
      <c r="C394" s="7"/>
      <c r="KK394" s="12">
        <f t="shared" si="20"/>
        <v>1.3534349944379088E-4</v>
      </c>
      <c r="KL394">
        <v>394</v>
      </c>
      <c r="KM394" s="12">
        <v>5.4466230936819177E-5</v>
      </c>
      <c r="KN394" s="12">
        <v>666832.91629999992</v>
      </c>
      <c r="KO394" s="196">
        <v>4.5388525780682645E-6</v>
      </c>
      <c r="KP394" s="191">
        <f t="shared" si="21"/>
        <v>5.5827886710239352E-3</v>
      </c>
    </row>
    <row r="395" spans="3:302" x14ac:dyDescent="0.25">
      <c r="C395" s="7"/>
      <c r="KK395" s="12">
        <f t="shared" si="20"/>
        <v>1.3534349944379088E-4</v>
      </c>
      <c r="KL395">
        <v>395</v>
      </c>
      <c r="KM395" s="12">
        <v>5.4466230936819177E-5</v>
      </c>
      <c r="KN395" s="12">
        <v>668974.61025000003</v>
      </c>
      <c r="KO395" s="196">
        <v>4.5388525780682645E-6</v>
      </c>
      <c r="KP395" s="191">
        <f t="shared" si="21"/>
        <v>5.5873275236020033E-3</v>
      </c>
    </row>
    <row r="396" spans="3:302" x14ac:dyDescent="0.25">
      <c r="C396" s="7"/>
      <c r="KK396" s="12">
        <f t="shared" si="20"/>
        <v>1.3534349944379088E-4</v>
      </c>
      <c r="KL396">
        <v>396</v>
      </c>
      <c r="KM396" s="12">
        <v>5.4466230936819177E-5</v>
      </c>
      <c r="KN396" s="12">
        <v>671116.30420000001</v>
      </c>
      <c r="KO396" s="196">
        <v>4.5388525780682645E-6</v>
      </c>
      <c r="KP396" s="191">
        <f t="shared" si="21"/>
        <v>5.5918663761800715E-3</v>
      </c>
    </row>
    <row r="397" spans="3:302" x14ac:dyDescent="0.25">
      <c r="C397" s="7"/>
      <c r="KK397" s="12">
        <f t="shared" si="20"/>
        <v>1.3534349944379088E-4</v>
      </c>
      <c r="KL397">
        <v>397</v>
      </c>
      <c r="KM397" s="12">
        <v>5.4466230936819177E-5</v>
      </c>
      <c r="KN397" s="12">
        <v>673257.99814999988</v>
      </c>
      <c r="KO397" s="196">
        <v>4.5388525780682645E-6</v>
      </c>
      <c r="KP397" s="191">
        <f t="shared" si="21"/>
        <v>5.5964052287581396E-3</v>
      </c>
    </row>
    <row r="398" spans="3:302" x14ac:dyDescent="0.25">
      <c r="C398" s="7"/>
      <c r="KK398" s="12">
        <f t="shared" si="20"/>
        <v>1.3534349944379088E-4</v>
      </c>
      <c r="KL398">
        <v>398</v>
      </c>
      <c r="KM398" s="12">
        <v>5.4466230936819177E-5</v>
      </c>
      <c r="KN398" s="12">
        <v>675399.69209999999</v>
      </c>
      <c r="KO398" s="196">
        <v>4.5388525780682645E-6</v>
      </c>
      <c r="KP398" s="191">
        <f t="shared" si="21"/>
        <v>5.6009440813362078E-3</v>
      </c>
    </row>
    <row r="399" spans="3:302" x14ac:dyDescent="0.25">
      <c r="C399" s="7"/>
      <c r="KK399" s="12">
        <f t="shared" si="20"/>
        <v>1.3534349944379088E-4</v>
      </c>
      <c r="KL399">
        <v>399</v>
      </c>
      <c r="KM399" s="12">
        <v>5.4466230936819177E-5</v>
      </c>
      <c r="KN399" s="12">
        <v>677541.38604999997</v>
      </c>
      <c r="KO399" s="196">
        <v>4.5388525780682645E-6</v>
      </c>
      <c r="KP399" s="191">
        <f t="shared" si="21"/>
        <v>5.6054829339142759E-3</v>
      </c>
    </row>
    <row r="400" spans="3:302" x14ac:dyDescent="0.25">
      <c r="C400" s="7"/>
      <c r="KK400" s="12">
        <f t="shared" si="20"/>
        <v>1.3534349944379088E-4</v>
      </c>
      <c r="KL400">
        <v>400</v>
      </c>
      <c r="KM400" s="12">
        <v>5.4466230936819177E-5</v>
      </c>
      <c r="KN400" s="12">
        <v>679683.08000000007</v>
      </c>
      <c r="KO400" s="196">
        <v>4.5388525780682645E-6</v>
      </c>
      <c r="KP400" s="191">
        <f t="shared" si="21"/>
        <v>5.6100217864923441E-3</v>
      </c>
    </row>
    <row r="401" spans="3:302" x14ac:dyDescent="0.25">
      <c r="C401" s="7"/>
      <c r="KK401" s="12">
        <f t="shared" si="20"/>
        <v>1.3534349944379088E-4</v>
      </c>
      <c r="KL401">
        <v>401</v>
      </c>
      <c r="KM401" s="12">
        <v>5.4466230936819177E-5</v>
      </c>
      <c r="KN401" s="12">
        <v>681824.77394999994</v>
      </c>
      <c r="KO401" s="196">
        <v>4.5388525780682645E-6</v>
      </c>
      <c r="KP401" s="191">
        <f t="shared" si="21"/>
        <v>5.6145606390704123E-3</v>
      </c>
    </row>
    <row r="402" spans="3:302" x14ac:dyDescent="0.25">
      <c r="C402" s="7"/>
      <c r="KK402" s="12">
        <f t="shared" si="20"/>
        <v>1.3534349944379088E-4</v>
      </c>
      <c r="KL402">
        <v>402</v>
      </c>
      <c r="KM402" s="12">
        <v>5.4466230936819177E-5</v>
      </c>
      <c r="KN402" s="12">
        <v>683966.46789999993</v>
      </c>
      <c r="KO402" s="196">
        <v>4.5388525780682645E-6</v>
      </c>
      <c r="KP402" s="191">
        <f t="shared" si="21"/>
        <v>5.6190994916484804E-3</v>
      </c>
    </row>
    <row r="403" spans="3:302" x14ac:dyDescent="0.25">
      <c r="C403" s="7"/>
      <c r="KK403" s="12">
        <f t="shared" si="20"/>
        <v>1.3534349944379088E-4</v>
      </c>
      <c r="KL403">
        <v>403</v>
      </c>
      <c r="KM403" s="12">
        <v>5.4466230936819177E-5</v>
      </c>
      <c r="KN403" s="12">
        <v>686108.16185000003</v>
      </c>
      <c r="KO403" s="196">
        <v>4.5388525780682645E-6</v>
      </c>
      <c r="KP403" s="191">
        <f t="shared" si="21"/>
        <v>5.6236383442265486E-3</v>
      </c>
    </row>
    <row r="404" spans="3:302" x14ac:dyDescent="0.25">
      <c r="C404" s="7"/>
      <c r="KK404" s="12">
        <f t="shared" si="20"/>
        <v>1.3534349944379088E-4</v>
      </c>
      <c r="KL404">
        <v>404</v>
      </c>
      <c r="KM404" s="12">
        <v>5.4466230936819177E-5</v>
      </c>
      <c r="KN404" s="12">
        <v>688249.85580000002</v>
      </c>
      <c r="KO404" s="196">
        <v>4.5388525780682645E-6</v>
      </c>
      <c r="KP404" s="191">
        <f t="shared" si="21"/>
        <v>5.6281771968046167E-3</v>
      </c>
    </row>
    <row r="405" spans="3:302" x14ac:dyDescent="0.25">
      <c r="C405" s="7"/>
      <c r="KK405" s="12">
        <f t="shared" si="20"/>
        <v>1.3534349944379088E-4</v>
      </c>
      <c r="KL405">
        <v>405</v>
      </c>
      <c r="KM405" s="12">
        <v>5.4466230936819177E-5</v>
      </c>
      <c r="KN405" s="12">
        <v>690391.54975000001</v>
      </c>
      <c r="KO405" s="196">
        <v>4.5388525780682645E-6</v>
      </c>
      <c r="KP405" s="191">
        <f t="shared" si="21"/>
        <v>5.6327160493826849E-3</v>
      </c>
    </row>
    <row r="406" spans="3:302" x14ac:dyDescent="0.25">
      <c r="C406" s="7"/>
      <c r="KK406" s="12">
        <f t="shared" si="20"/>
        <v>1.3534349944379088E-4</v>
      </c>
      <c r="KL406">
        <v>406</v>
      </c>
      <c r="KM406" s="12">
        <v>5.4466230936819177E-5</v>
      </c>
      <c r="KN406" s="12">
        <v>692533.24369999988</v>
      </c>
      <c r="KO406" s="196">
        <v>4.5388525780682645E-6</v>
      </c>
      <c r="KP406" s="191">
        <f t="shared" si="21"/>
        <v>5.637254901960753E-3</v>
      </c>
    </row>
    <row r="407" spans="3:302" x14ac:dyDescent="0.25">
      <c r="C407" s="7"/>
      <c r="KK407" s="12">
        <f t="shared" si="20"/>
        <v>1.3534349944379088E-4</v>
      </c>
      <c r="KL407">
        <v>407</v>
      </c>
      <c r="KM407" s="12">
        <v>5.4466230936819177E-5</v>
      </c>
      <c r="KN407" s="12">
        <v>694674.93764999998</v>
      </c>
      <c r="KO407" s="196">
        <v>4.5388525780682645E-6</v>
      </c>
      <c r="KP407" s="191">
        <f t="shared" si="21"/>
        <v>5.6417937545388212E-3</v>
      </c>
    </row>
    <row r="408" spans="3:302" x14ac:dyDescent="0.25">
      <c r="C408" s="7"/>
      <c r="KK408" s="12">
        <f t="shared" si="20"/>
        <v>1.3534349944379088E-4</v>
      </c>
      <c r="KL408">
        <v>408</v>
      </c>
      <c r="KM408" s="12">
        <v>5.4466230936819177E-5</v>
      </c>
      <c r="KN408" s="12">
        <v>696816.63159999996</v>
      </c>
      <c r="KO408" s="196">
        <v>4.5388525780682645E-6</v>
      </c>
      <c r="KP408" s="191">
        <f t="shared" si="21"/>
        <v>5.6463326071168893E-3</v>
      </c>
    </row>
    <row r="409" spans="3:302" x14ac:dyDescent="0.25">
      <c r="C409" s="7"/>
      <c r="KK409" s="12">
        <f t="shared" si="20"/>
        <v>1.3534349944379088E-4</v>
      </c>
      <c r="KL409">
        <v>409</v>
      </c>
      <c r="KM409" s="12">
        <v>5.4466230936819177E-5</v>
      </c>
      <c r="KN409" s="12">
        <v>698958.32554999995</v>
      </c>
      <c r="KO409" s="196">
        <v>4.5388525780682645E-6</v>
      </c>
      <c r="KP409" s="191">
        <f t="shared" si="21"/>
        <v>5.6508714596949575E-3</v>
      </c>
    </row>
    <row r="410" spans="3:302" x14ac:dyDescent="0.25">
      <c r="C410" s="7"/>
      <c r="KK410" s="12">
        <f t="shared" si="20"/>
        <v>1.3534349944379088E-4</v>
      </c>
      <c r="KL410">
        <v>410</v>
      </c>
      <c r="KM410" s="12">
        <v>5.4466230936819177E-5</v>
      </c>
      <c r="KN410" s="12">
        <v>701100.01950000005</v>
      </c>
      <c r="KO410" s="196">
        <v>4.5388525780682645E-6</v>
      </c>
      <c r="KP410" s="191">
        <f t="shared" si="21"/>
        <v>5.6554103122730256E-3</v>
      </c>
    </row>
    <row r="411" spans="3:302" x14ac:dyDescent="0.25">
      <c r="C411" s="7"/>
      <c r="KK411" s="12">
        <f t="shared" si="20"/>
        <v>1.3534349944379088E-4</v>
      </c>
      <c r="KL411">
        <v>411</v>
      </c>
      <c r="KM411" s="12">
        <v>5.4466230936819177E-5</v>
      </c>
      <c r="KN411" s="12">
        <v>703241.71344999992</v>
      </c>
      <c r="KO411" s="196">
        <v>4.5388525780682645E-6</v>
      </c>
      <c r="KP411" s="191">
        <f t="shared" si="21"/>
        <v>5.6599491648510938E-3</v>
      </c>
    </row>
    <row r="412" spans="3:302" x14ac:dyDescent="0.25">
      <c r="C412" s="7"/>
      <c r="KK412" s="12">
        <f t="shared" si="20"/>
        <v>1.3534349944379088E-4</v>
      </c>
      <c r="KL412">
        <v>412</v>
      </c>
      <c r="KM412" s="12">
        <v>5.4466230936819177E-5</v>
      </c>
      <c r="KN412" s="12">
        <v>705383.40739999991</v>
      </c>
      <c r="KO412" s="196">
        <v>4.5388525780682645E-6</v>
      </c>
      <c r="KP412" s="191">
        <f t="shared" si="21"/>
        <v>5.6644880174291619E-3</v>
      </c>
    </row>
    <row r="413" spans="3:302" x14ac:dyDescent="0.25">
      <c r="C413" s="7"/>
      <c r="KK413" s="12">
        <f t="shared" si="20"/>
        <v>1.3534349944379088E-4</v>
      </c>
      <c r="KL413">
        <v>413</v>
      </c>
      <c r="KM413" s="12">
        <v>5.4466230936819177E-5</v>
      </c>
      <c r="KN413" s="12">
        <v>707525.10135000001</v>
      </c>
      <c r="KO413" s="196">
        <v>4.5388525780682645E-6</v>
      </c>
      <c r="KP413" s="191">
        <f t="shared" si="21"/>
        <v>5.6690268700072301E-3</v>
      </c>
    </row>
    <row r="414" spans="3:302" x14ac:dyDescent="0.25">
      <c r="C414" s="7"/>
      <c r="KK414" s="12">
        <f t="shared" si="20"/>
        <v>1.3534349944379088E-4</v>
      </c>
      <c r="KL414">
        <v>414</v>
      </c>
      <c r="KM414" s="12">
        <v>5.4466230936819177E-5</v>
      </c>
      <c r="KN414" s="12">
        <v>709666.7953</v>
      </c>
      <c r="KO414" s="196">
        <v>4.5388525780682645E-6</v>
      </c>
      <c r="KP414" s="191">
        <f t="shared" si="21"/>
        <v>5.6735657225852982E-3</v>
      </c>
    </row>
    <row r="415" spans="3:302" x14ac:dyDescent="0.25">
      <c r="C415" s="7"/>
      <c r="KK415" s="12">
        <f t="shared" si="20"/>
        <v>1.3534349944379088E-4</v>
      </c>
      <c r="KL415">
        <v>415</v>
      </c>
      <c r="KM415" s="12">
        <v>5.4466230936819177E-5</v>
      </c>
      <c r="KN415" s="12">
        <v>711808.48924999998</v>
      </c>
      <c r="KO415" s="196">
        <v>4.5388525780682645E-6</v>
      </c>
      <c r="KP415" s="191">
        <f t="shared" si="21"/>
        <v>5.6781045751633664E-3</v>
      </c>
    </row>
    <row r="416" spans="3:302" x14ac:dyDescent="0.25">
      <c r="C416" s="7"/>
      <c r="KK416" s="12">
        <f t="shared" si="20"/>
        <v>1.3534349944379088E-4</v>
      </c>
      <c r="KL416">
        <v>416</v>
      </c>
      <c r="KM416" s="12">
        <v>5.4466230936819177E-5</v>
      </c>
      <c r="KN416" s="12">
        <v>713950.18319999985</v>
      </c>
      <c r="KO416" s="196">
        <v>4.5388525780682645E-6</v>
      </c>
      <c r="KP416" s="191">
        <f t="shared" si="21"/>
        <v>5.6826434277414345E-3</v>
      </c>
    </row>
    <row r="417" spans="3:302" x14ac:dyDescent="0.25">
      <c r="C417" s="7"/>
      <c r="KK417" s="12">
        <f t="shared" si="20"/>
        <v>1.3534349944379088E-4</v>
      </c>
      <c r="KL417">
        <v>417</v>
      </c>
      <c r="KM417" s="12">
        <v>5.4466230936819177E-5</v>
      </c>
      <c r="KN417" s="12">
        <v>716091.87714999996</v>
      </c>
      <c r="KO417" s="196">
        <v>4.5388525780682645E-6</v>
      </c>
      <c r="KP417" s="191">
        <f t="shared" si="21"/>
        <v>5.6871822803195027E-3</v>
      </c>
    </row>
    <row r="418" spans="3:302" x14ac:dyDescent="0.25">
      <c r="C418" s="7"/>
      <c r="KK418" s="12">
        <f t="shared" si="20"/>
        <v>1.3534349944379088E-4</v>
      </c>
      <c r="KL418">
        <v>418</v>
      </c>
      <c r="KM418" s="12">
        <v>5.4466230936819177E-5</v>
      </c>
      <c r="KN418" s="12">
        <v>718233.57110000006</v>
      </c>
      <c r="KO418" s="196">
        <v>4.5388525780682645E-6</v>
      </c>
      <c r="KP418" s="191">
        <f t="shared" si="21"/>
        <v>5.6917211328975708E-3</v>
      </c>
    </row>
    <row r="419" spans="3:302" x14ac:dyDescent="0.25">
      <c r="C419" s="7"/>
      <c r="KK419" s="12">
        <f t="shared" si="20"/>
        <v>1.3534349944379088E-4</v>
      </c>
      <c r="KL419">
        <v>419</v>
      </c>
      <c r="KM419" s="12">
        <v>5.4466230936819177E-5</v>
      </c>
      <c r="KN419" s="12">
        <v>720375.26504999993</v>
      </c>
      <c r="KO419" s="196">
        <v>4.5388525780682645E-6</v>
      </c>
      <c r="KP419" s="191">
        <f t="shared" si="21"/>
        <v>5.696259985475639E-3</v>
      </c>
    </row>
    <row r="420" spans="3:302" x14ac:dyDescent="0.25">
      <c r="C420" s="7"/>
      <c r="KK420" s="12">
        <f t="shared" si="20"/>
        <v>1.3534349944379088E-4</v>
      </c>
      <c r="KL420">
        <v>420</v>
      </c>
      <c r="KM420" s="12">
        <v>5.4466230936819177E-5</v>
      </c>
      <c r="KN420" s="12">
        <v>722516.95900000003</v>
      </c>
      <c r="KO420" s="196">
        <v>4.5388525780682645E-6</v>
      </c>
      <c r="KP420" s="191">
        <f t="shared" si="21"/>
        <v>5.7007988380537071E-3</v>
      </c>
    </row>
    <row r="421" spans="3:302" x14ac:dyDescent="0.25">
      <c r="C421" s="7"/>
      <c r="KK421" s="12">
        <f t="shared" si="20"/>
        <v>1.3534349944379088E-4</v>
      </c>
      <c r="KL421">
        <v>421</v>
      </c>
      <c r="KM421" s="12">
        <v>5.4466230936819177E-5</v>
      </c>
      <c r="KN421" s="12">
        <v>724658.6529499999</v>
      </c>
      <c r="KO421" s="196">
        <v>4.5388525780682645E-6</v>
      </c>
      <c r="KP421" s="191">
        <f t="shared" si="21"/>
        <v>5.7053376906317753E-3</v>
      </c>
    </row>
    <row r="422" spans="3:302" x14ac:dyDescent="0.25">
      <c r="C422" s="7"/>
      <c r="KK422" s="12">
        <f t="shared" si="20"/>
        <v>1.3534349944379088E-4</v>
      </c>
      <c r="KL422">
        <v>422</v>
      </c>
      <c r="KM422" s="12">
        <v>5.4466230936819177E-5</v>
      </c>
      <c r="KN422" s="12">
        <v>726800.3469</v>
      </c>
      <c r="KO422" s="196">
        <v>4.5388525780682645E-6</v>
      </c>
      <c r="KP422" s="191">
        <f t="shared" si="21"/>
        <v>5.7098765432098434E-3</v>
      </c>
    </row>
    <row r="423" spans="3:302" x14ac:dyDescent="0.25">
      <c r="C423" s="7"/>
      <c r="KK423" s="12">
        <f t="shared" si="20"/>
        <v>1.3534349944379088E-4</v>
      </c>
      <c r="KL423">
        <v>423</v>
      </c>
      <c r="KM423" s="12">
        <v>5.4466230936819177E-5</v>
      </c>
      <c r="KN423" s="12">
        <v>728942.04085000011</v>
      </c>
      <c r="KO423" s="196">
        <v>4.5388525780682645E-6</v>
      </c>
      <c r="KP423" s="191">
        <f t="shared" si="21"/>
        <v>5.7144153957879116E-3</v>
      </c>
    </row>
    <row r="424" spans="3:302" x14ac:dyDescent="0.25">
      <c r="C424" s="7"/>
      <c r="KK424" s="12">
        <f t="shared" si="20"/>
        <v>1.3534349944379088E-4</v>
      </c>
      <c r="KL424">
        <v>424</v>
      </c>
      <c r="KM424" s="12">
        <v>5.4466230936819177E-5</v>
      </c>
      <c r="KN424" s="12">
        <v>731083.73479999998</v>
      </c>
      <c r="KO424" s="196">
        <v>4.5388525780682645E-6</v>
      </c>
      <c r="KP424" s="191">
        <f t="shared" si="21"/>
        <v>5.7189542483659797E-3</v>
      </c>
    </row>
    <row r="425" spans="3:302" x14ac:dyDescent="0.25">
      <c r="C425" s="7"/>
      <c r="KK425" s="12">
        <f t="shared" si="20"/>
        <v>1.3534349944379088E-4</v>
      </c>
      <c r="KL425">
        <v>425</v>
      </c>
      <c r="KM425" s="12">
        <v>5.4466230936819177E-5</v>
      </c>
      <c r="KN425" s="12">
        <v>733225.42874999996</v>
      </c>
      <c r="KO425" s="196">
        <v>4.5388525780682645E-6</v>
      </c>
      <c r="KP425" s="191">
        <f t="shared" si="21"/>
        <v>5.7234931009440479E-3</v>
      </c>
    </row>
    <row r="426" spans="3:302" x14ac:dyDescent="0.25">
      <c r="C426" s="7"/>
      <c r="KK426" s="12">
        <f t="shared" si="20"/>
        <v>1.3534349944379088E-4</v>
      </c>
      <c r="KL426">
        <v>426</v>
      </c>
      <c r="KM426" s="12">
        <v>5.4466230936819177E-5</v>
      </c>
      <c r="KN426" s="12">
        <v>735367.12269999995</v>
      </c>
      <c r="KO426" s="196">
        <v>4.5388525780682645E-6</v>
      </c>
      <c r="KP426" s="191">
        <f t="shared" si="21"/>
        <v>5.728031953522116E-3</v>
      </c>
    </row>
    <row r="427" spans="3:302" x14ac:dyDescent="0.25">
      <c r="C427" s="7"/>
      <c r="KK427" s="12">
        <f t="shared" si="20"/>
        <v>1.3534349944379088E-4</v>
      </c>
      <c r="KL427">
        <v>427</v>
      </c>
      <c r="KM427" s="12">
        <v>5.4466230936819177E-5</v>
      </c>
      <c r="KN427" s="12">
        <v>737508.81665000005</v>
      </c>
      <c r="KO427" s="196">
        <v>4.5388525780682645E-6</v>
      </c>
      <c r="KP427" s="191">
        <f t="shared" si="21"/>
        <v>5.7325708061001842E-3</v>
      </c>
    </row>
    <row r="428" spans="3:302" x14ac:dyDescent="0.25">
      <c r="C428" s="7"/>
      <c r="KK428" s="12">
        <f t="shared" si="20"/>
        <v>1.3534349944379088E-4</v>
      </c>
      <c r="KL428">
        <v>428</v>
      </c>
      <c r="KM428" s="12">
        <v>5.4466230936819177E-5</v>
      </c>
      <c r="KN428" s="12">
        <v>739650.51059999992</v>
      </c>
      <c r="KO428" s="196">
        <v>4.5388525780682645E-6</v>
      </c>
      <c r="KP428" s="191">
        <f t="shared" si="21"/>
        <v>5.7371096586782524E-3</v>
      </c>
    </row>
    <row r="429" spans="3:302" x14ac:dyDescent="0.25">
      <c r="C429" s="7"/>
      <c r="KK429" s="12">
        <f t="shared" si="20"/>
        <v>1.3534349944379088E-4</v>
      </c>
      <c r="KL429">
        <v>429</v>
      </c>
      <c r="KM429" s="12">
        <v>5.4466230936819177E-5</v>
      </c>
      <c r="KN429" s="12">
        <v>741792.20454999991</v>
      </c>
      <c r="KO429" s="196">
        <v>4.5388525780682645E-6</v>
      </c>
      <c r="KP429" s="191">
        <f t="shared" si="21"/>
        <v>5.7416485112563205E-3</v>
      </c>
    </row>
    <row r="430" spans="3:302" x14ac:dyDescent="0.25">
      <c r="C430" s="7"/>
      <c r="KK430" s="12">
        <f t="shared" si="20"/>
        <v>1.3534349944379088E-4</v>
      </c>
      <c r="KL430">
        <v>430</v>
      </c>
      <c r="KM430" s="12">
        <v>5.4466230936819177E-5</v>
      </c>
      <c r="KN430" s="12">
        <v>743933.89850000001</v>
      </c>
      <c r="KO430" s="196">
        <v>4.5388525780682645E-6</v>
      </c>
      <c r="KP430" s="191">
        <f t="shared" si="21"/>
        <v>5.7461873638343887E-3</v>
      </c>
    </row>
    <row r="431" spans="3:302" x14ac:dyDescent="0.25">
      <c r="C431" s="7"/>
      <c r="KK431" s="12">
        <f t="shared" si="20"/>
        <v>1.3534349944379088E-4</v>
      </c>
      <c r="KL431">
        <v>431</v>
      </c>
      <c r="KM431" s="12">
        <v>5.4466230936819177E-5</v>
      </c>
      <c r="KN431" s="12">
        <v>746075.59245</v>
      </c>
      <c r="KO431" s="196">
        <v>4.5388525780682645E-6</v>
      </c>
      <c r="KP431" s="191">
        <f t="shared" si="21"/>
        <v>5.7507262164124568E-3</v>
      </c>
    </row>
    <row r="432" spans="3:302" x14ac:dyDescent="0.25">
      <c r="C432" s="7"/>
      <c r="KK432" s="12">
        <f t="shared" si="20"/>
        <v>1.3534349944379088E-4</v>
      </c>
      <c r="KL432">
        <v>432</v>
      </c>
      <c r="KM432" s="12">
        <v>5.4466230936819177E-5</v>
      </c>
      <c r="KN432" s="12">
        <v>748217.28639999998</v>
      </c>
      <c r="KO432" s="196">
        <v>4.5388525780682645E-6</v>
      </c>
      <c r="KP432" s="191">
        <f t="shared" si="21"/>
        <v>5.755265068990525E-3</v>
      </c>
    </row>
    <row r="433" spans="3:302" x14ac:dyDescent="0.25">
      <c r="C433" s="7"/>
      <c r="KK433" s="12">
        <f t="shared" si="20"/>
        <v>1.3534349944379088E-4</v>
      </c>
      <c r="KL433">
        <v>433</v>
      </c>
      <c r="KM433" s="12">
        <v>5.4466230936819177E-5</v>
      </c>
      <c r="KN433" s="12">
        <v>750358.98034999997</v>
      </c>
      <c r="KO433" s="196">
        <v>4.5388525780682645E-6</v>
      </c>
      <c r="KP433" s="191">
        <f t="shared" si="21"/>
        <v>5.7598039215685931E-3</v>
      </c>
    </row>
    <row r="434" spans="3:302" x14ac:dyDescent="0.25">
      <c r="C434" s="7"/>
      <c r="KK434" s="12">
        <f t="shared" si="20"/>
        <v>1.3534349944379088E-4</v>
      </c>
      <c r="KL434">
        <v>434</v>
      </c>
      <c r="KM434" s="12">
        <v>5.4466230936819177E-5</v>
      </c>
      <c r="KN434" s="12">
        <v>752500.67429999996</v>
      </c>
      <c r="KO434" s="196">
        <v>4.5388525780682645E-6</v>
      </c>
      <c r="KP434" s="191">
        <f t="shared" si="21"/>
        <v>5.7643427741466613E-3</v>
      </c>
    </row>
    <row r="435" spans="3:302" x14ac:dyDescent="0.25">
      <c r="C435" s="7"/>
      <c r="KK435" s="12">
        <f t="shared" si="20"/>
        <v>1.3534349944379088E-4</v>
      </c>
      <c r="KL435">
        <v>435</v>
      </c>
      <c r="KM435" s="12">
        <v>5.4466230936819177E-5</v>
      </c>
      <c r="KN435" s="12">
        <v>754642.36825000006</v>
      </c>
      <c r="KO435" s="196">
        <v>4.5388525780682645E-6</v>
      </c>
      <c r="KP435" s="191">
        <f t="shared" si="21"/>
        <v>5.7688816267247294E-3</v>
      </c>
    </row>
    <row r="436" spans="3:302" x14ac:dyDescent="0.25">
      <c r="C436" s="7"/>
      <c r="KK436" s="12">
        <f t="shared" si="20"/>
        <v>1.3534349944379088E-4</v>
      </c>
      <c r="KL436">
        <v>436</v>
      </c>
      <c r="KM436" s="12">
        <v>5.4466230936819177E-5</v>
      </c>
      <c r="KN436" s="12">
        <v>756784.06219999993</v>
      </c>
      <c r="KO436" s="196">
        <v>4.5388525780682645E-6</v>
      </c>
      <c r="KP436" s="191">
        <f t="shared" si="21"/>
        <v>5.7734204793027976E-3</v>
      </c>
    </row>
    <row r="437" spans="3:302" x14ac:dyDescent="0.25">
      <c r="C437" s="7"/>
      <c r="KK437" s="12">
        <f t="shared" si="20"/>
        <v>1.3534349944379088E-4</v>
      </c>
      <c r="KL437">
        <v>437</v>
      </c>
      <c r="KM437" s="12">
        <v>5.4466230936819177E-5</v>
      </c>
      <c r="KN437" s="12">
        <v>758925.75614999991</v>
      </c>
      <c r="KO437" s="196">
        <v>4.5388525780682645E-6</v>
      </c>
      <c r="KP437" s="191">
        <f t="shared" si="21"/>
        <v>5.7779593318808657E-3</v>
      </c>
    </row>
    <row r="438" spans="3:302" x14ac:dyDescent="0.25">
      <c r="C438" s="7"/>
      <c r="KK438" s="12">
        <f t="shared" si="20"/>
        <v>1.3534349944379088E-4</v>
      </c>
      <c r="KL438">
        <v>438</v>
      </c>
      <c r="KM438" s="12">
        <v>5.4466230936819177E-5</v>
      </c>
      <c r="KN438" s="12">
        <v>761067.45010000002</v>
      </c>
      <c r="KO438" s="196">
        <v>4.5388525780682645E-6</v>
      </c>
      <c r="KP438" s="191">
        <f t="shared" si="21"/>
        <v>5.7824981844589339E-3</v>
      </c>
    </row>
    <row r="439" spans="3:302" x14ac:dyDescent="0.25">
      <c r="C439" s="7"/>
      <c r="KK439" s="12">
        <f t="shared" si="20"/>
        <v>1.3534349944379088E-4</v>
      </c>
      <c r="KL439">
        <v>439</v>
      </c>
      <c r="KM439" s="12">
        <v>5.4466230936819177E-5</v>
      </c>
      <c r="KN439" s="12">
        <v>763209.14405</v>
      </c>
      <c r="KO439" s="196">
        <v>4.5388525780682645E-6</v>
      </c>
      <c r="KP439" s="191">
        <f t="shared" si="21"/>
        <v>5.787037037037002E-3</v>
      </c>
    </row>
    <row r="440" spans="3:302" x14ac:dyDescent="0.25">
      <c r="C440" s="7"/>
      <c r="KK440" s="12">
        <f t="shared" si="20"/>
        <v>1.3534349944379088E-4</v>
      </c>
      <c r="KL440">
        <v>440</v>
      </c>
      <c r="KM440" s="12">
        <v>5.4466230936819177E-5</v>
      </c>
      <c r="KN440" s="12">
        <v>765350.83799999999</v>
      </c>
      <c r="KO440" s="196">
        <v>4.5388525780682645E-6</v>
      </c>
      <c r="KP440" s="191">
        <f t="shared" si="21"/>
        <v>5.7915758896150702E-3</v>
      </c>
    </row>
    <row r="441" spans="3:302" x14ac:dyDescent="0.25">
      <c r="C441" s="7"/>
      <c r="KK441" s="12">
        <f t="shared" si="20"/>
        <v>1.3534349944379088E-4</v>
      </c>
      <c r="KL441">
        <v>441</v>
      </c>
      <c r="KM441" s="12">
        <v>5.4466230936819177E-5</v>
      </c>
      <c r="KN441" s="12">
        <v>767492.53194999986</v>
      </c>
      <c r="KO441" s="196">
        <v>4.5388525780682645E-6</v>
      </c>
      <c r="KP441" s="191">
        <f t="shared" si="21"/>
        <v>5.7961147421931383E-3</v>
      </c>
    </row>
    <row r="442" spans="3:302" x14ac:dyDescent="0.25">
      <c r="C442" s="7"/>
      <c r="KK442" s="12">
        <f t="shared" si="20"/>
        <v>1.3534349944379088E-4</v>
      </c>
      <c r="KL442">
        <v>442</v>
      </c>
      <c r="KM442" s="12">
        <v>5.4466230936819177E-5</v>
      </c>
      <c r="KN442" s="12">
        <v>769634.22589999996</v>
      </c>
      <c r="KO442" s="196">
        <v>4.5388525780682645E-6</v>
      </c>
      <c r="KP442" s="191">
        <f t="shared" si="21"/>
        <v>5.8006535947712065E-3</v>
      </c>
    </row>
    <row r="443" spans="3:302" x14ac:dyDescent="0.25">
      <c r="C443" s="7"/>
      <c r="KK443" s="12">
        <f t="shared" si="20"/>
        <v>1.3534349944379088E-4</v>
      </c>
      <c r="KL443">
        <v>443</v>
      </c>
      <c r="KM443" s="12">
        <v>5.4466230936819177E-5</v>
      </c>
      <c r="KN443" s="12">
        <v>771775.91985000006</v>
      </c>
      <c r="KO443" s="196">
        <v>4.5388525780682645E-6</v>
      </c>
      <c r="KP443" s="191">
        <f t="shared" si="21"/>
        <v>5.8051924473492746E-3</v>
      </c>
    </row>
    <row r="444" spans="3:302" x14ac:dyDescent="0.25">
      <c r="C444" s="7"/>
      <c r="KK444" s="12">
        <f t="shared" si="20"/>
        <v>1.3534349944379088E-4</v>
      </c>
      <c r="KL444">
        <v>444</v>
      </c>
      <c r="KM444" s="12">
        <v>5.4466230936819177E-5</v>
      </c>
      <c r="KN444" s="12">
        <v>773917.61379999993</v>
      </c>
      <c r="KO444" s="196">
        <v>4.5388525780682645E-6</v>
      </c>
      <c r="KP444" s="191">
        <f t="shared" si="21"/>
        <v>5.8097312999273428E-3</v>
      </c>
    </row>
    <row r="445" spans="3:302" x14ac:dyDescent="0.25">
      <c r="C445" s="7"/>
      <c r="KK445" s="12">
        <f t="shared" si="20"/>
        <v>1.3534349944379088E-4</v>
      </c>
      <c r="KL445">
        <v>445</v>
      </c>
      <c r="KM445" s="12">
        <v>5.4466230936819177E-5</v>
      </c>
      <c r="KN445" s="12">
        <v>776059.30775000004</v>
      </c>
      <c r="KO445" s="196">
        <v>4.5388525780682645E-6</v>
      </c>
      <c r="KP445" s="191">
        <f t="shared" si="21"/>
        <v>5.8142701525054109E-3</v>
      </c>
    </row>
    <row r="446" spans="3:302" x14ac:dyDescent="0.25">
      <c r="KK446" s="12">
        <f t="shared" si="20"/>
        <v>1.3534349944379088E-4</v>
      </c>
      <c r="KL446">
        <v>446</v>
      </c>
      <c r="KM446" s="12">
        <v>5.4466230936819177E-5</v>
      </c>
      <c r="KN446" s="12">
        <v>778201.00169999991</v>
      </c>
      <c r="KO446" s="196">
        <v>4.5388525780682645E-6</v>
      </c>
      <c r="KP446" s="191">
        <f t="shared" si="21"/>
        <v>5.8188090050834791E-3</v>
      </c>
    </row>
    <row r="447" spans="3:302" x14ac:dyDescent="0.25">
      <c r="KK447" s="12">
        <f t="shared" si="20"/>
        <v>1.3534349944379088E-4</v>
      </c>
      <c r="KL447">
        <v>447</v>
      </c>
      <c r="KM447" s="12">
        <v>5.4466230936819177E-5</v>
      </c>
      <c r="KN447" s="12">
        <v>780342.69565000001</v>
      </c>
      <c r="KO447" s="196">
        <v>4.5388525780682645E-6</v>
      </c>
      <c r="KP447" s="191">
        <f t="shared" si="21"/>
        <v>5.8233478576615472E-3</v>
      </c>
    </row>
    <row r="448" spans="3:302" x14ac:dyDescent="0.25">
      <c r="KK448" s="12">
        <f t="shared" si="20"/>
        <v>1.3534349944379088E-4</v>
      </c>
      <c r="KL448">
        <v>448</v>
      </c>
      <c r="KM448" s="12">
        <v>5.4466230936819177E-5</v>
      </c>
      <c r="KN448" s="12">
        <v>782484.38959999999</v>
      </c>
      <c r="KO448" s="196">
        <v>4.5388525780682645E-6</v>
      </c>
      <c r="KP448" s="191">
        <f t="shared" si="21"/>
        <v>5.8278867102396154E-3</v>
      </c>
    </row>
    <row r="449" spans="297:302" x14ac:dyDescent="0.25">
      <c r="KK449" s="12">
        <f t="shared" si="20"/>
        <v>1.3534349944379088E-4</v>
      </c>
      <c r="KL449">
        <v>449</v>
      </c>
      <c r="KM449" s="12">
        <v>5.4466230936819177E-5</v>
      </c>
      <c r="KN449" s="12">
        <v>784626.08354999998</v>
      </c>
      <c r="KO449" s="196">
        <v>4.5388525780682645E-6</v>
      </c>
      <c r="KP449" s="191">
        <f t="shared" si="21"/>
        <v>5.8324255628176835E-3</v>
      </c>
    </row>
    <row r="450" spans="297:302" x14ac:dyDescent="0.25">
      <c r="KK450" s="12">
        <f t="shared" ref="KK450:KK513" si="22">KM450*LN(KM450/KO450)</f>
        <v>1.3534349944379088E-4</v>
      </c>
      <c r="KL450">
        <v>450</v>
      </c>
      <c r="KM450" s="12">
        <v>5.4466230936819177E-5</v>
      </c>
      <c r="KN450" s="12">
        <v>786767.77749999997</v>
      </c>
      <c r="KO450" s="196">
        <v>4.5388525780682645E-6</v>
      </c>
      <c r="KP450" s="191">
        <f t="shared" si="21"/>
        <v>5.8369644153957517E-3</v>
      </c>
    </row>
    <row r="451" spans="297:302" x14ac:dyDescent="0.25">
      <c r="KK451" s="12">
        <f t="shared" si="22"/>
        <v>1.3534349944379088E-4</v>
      </c>
      <c r="KL451">
        <v>451</v>
      </c>
      <c r="KM451" s="12">
        <v>5.4466230936819177E-5</v>
      </c>
      <c r="KN451" s="12">
        <v>788909.47144999984</v>
      </c>
      <c r="KO451" s="196">
        <v>4.5388525780682645E-6</v>
      </c>
      <c r="KP451" s="191">
        <f t="shared" ref="KP451:KP514" si="23">KP450+KO451</f>
        <v>5.8415032679738198E-3</v>
      </c>
    </row>
    <row r="452" spans="297:302" x14ac:dyDescent="0.25">
      <c r="KK452" s="12">
        <f t="shared" si="22"/>
        <v>1.3534349944379088E-4</v>
      </c>
      <c r="KL452">
        <v>452</v>
      </c>
      <c r="KM452" s="12">
        <v>5.4466230936819177E-5</v>
      </c>
      <c r="KN452" s="12">
        <v>791051.16539999994</v>
      </c>
      <c r="KO452" s="196">
        <v>4.5388525780682645E-6</v>
      </c>
      <c r="KP452" s="191">
        <f t="shared" si="23"/>
        <v>5.846042120551888E-3</v>
      </c>
    </row>
    <row r="453" spans="297:302" x14ac:dyDescent="0.25">
      <c r="KK453" s="12">
        <f t="shared" si="22"/>
        <v>1.3534349944379088E-4</v>
      </c>
      <c r="KL453">
        <v>453</v>
      </c>
      <c r="KM453" s="12">
        <v>5.4466230936819177E-5</v>
      </c>
      <c r="KN453" s="12">
        <v>793192.85935000004</v>
      </c>
      <c r="KO453" s="196">
        <v>4.5388525780682645E-6</v>
      </c>
      <c r="KP453" s="191">
        <f t="shared" si="23"/>
        <v>5.8505809731299561E-3</v>
      </c>
    </row>
    <row r="454" spans="297:302" x14ac:dyDescent="0.25">
      <c r="KK454" s="12">
        <f t="shared" si="22"/>
        <v>1.3534349944379088E-4</v>
      </c>
      <c r="KL454">
        <v>454</v>
      </c>
      <c r="KM454" s="12">
        <v>5.4466230936819177E-5</v>
      </c>
      <c r="KN454" s="12">
        <v>795334.55330000003</v>
      </c>
      <c r="KO454" s="196">
        <v>4.5388525780682645E-6</v>
      </c>
      <c r="KP454" s="191">
        <f t="shared" si="23"/>
        <v>5.8551198257080243E-3</v>
      </c>
    </row>
    <row r="455" spans="297:302" x14ac:dyDescent="0.25">
      <c r="KK455" s="12">
        <f t="shared" si="22"/>
        <v>1.3534349944379088E-4</v>
      </c>
      <c r="KL455">
        <v>455</v>
      </c>
      <c r="KM455" s="12">
        <v>5.4466230936819177E-5</v>
      </c>
      <c r="KN455" s="12">
        <v>797476.24725000001</v>
      </c>
      <c r="KO455" s="196">
        <v>4.5388525780682645E-6</v>
      </c>
      <c r="KP455" s="191">
        <f t="shared" si="23"/>
        <v>5.8596586782860925E-3</v>
      </c>
    </row>
    <row r="456" spans="297:302" x14ac:dyDescent="0.25">
      <c r="KK456" s="12">
        <f t="shared" si="22"/>
        <v>1.3534349944379088E-4</v>
      </c>
      <c r="KL456">
        <v>456</v>
      </c>
      <c r="KM456" s="12">
        <v>5.4466230936819177E-5</v>
      </c>
      <c r="KN456" s="12">
        <v>799617.94119999988</v>
      </c>
      <c r="KO456" s="196">
        <v>4.5388525780682645E-6</v>
      </c>
      <c r="KP456" s="191">
        <f t="shared" si="23"/>
        <v>5.8641975308641606E-3</v>
      </c>
    </row>
    <row r="457" spans="297:302" x14ac:dyDescent="0.25">
      <c r="KK457" s="12">
        <f t="shared" si="22"/>
        <v>1.3534349944379088E-4</v>
      </c>
      <c r="KL457">
        <v>457</v>
      </c>
      <c r="KM457" s="12">
        <v>5.4466230936819177E-5</v>
      </c>
      <c r="KN457" s="12">
        <v>801759.63514999999</v>
      </c>
      <c r="KO457" s="196">
        <v>4.5388525780682645E-6</v>
      </c>
      <c r="KP457" s="191">
        <f t="shared" si="23"/>
        <v>5.8687363834422288E-3</v>
      </c>
    </row>
    <row r="458" spans="297:302" x14ac:dyDescent="0.25">
      <c r="KK458" s="12">
        <f t="shared" si="22"/>
        <v>1.3534349944379088E-4</v>
      </c>
      <c r="KL458">
        <v>458</v>
      </c>
      <c r="KM458" s="12">
        <v>5.4466230936819177E-5</v>
      </c>
      <c r="KN458" s="12">
        <v>803901.32910000009</v>
      </c>
      <c r="KO458" s="196">
        <v>4.5388525780682645E-6</v>
      </c>
      <c r="KP458" s="191">
        <f t="shared" si="23"/>
        <v>5.8732752360202969E-3</v>
      </c>
    </row>
    <row r="459" spans="297:302" x14ac:dyDescent="0.25">
      <c r="KK459" s="12">
        <f t="shared" si="22"/>
        <v>1.3534349944379088E-4</v>
      </c>
      <c r="KL459">
        <v>459</v>
      </c>
      <c r="KM459" s="12">
        <v>5.4466230936819177E-5</v>
      </c>
      <c r="KN459" s="12">
        <v>806043.02304999996</v>
      </c>
      <c r="KO459" s="196">
        <v>4.5388525780682645E-6</v>
      </c>
      <c r="KP459" s="191">
        <f t="shared" si="23"/>
        <v>5.8778140885983651E-3</v>
      </c>
    </row>
    <row r="460" spans="297:302" x14ac:dyDescent="0.25">
      <c r="KK460" s="12">
        <f t="shared" si="22"/>
        <v>1.3534349944379088E-4</v>
      </c>
      <c r="KL460">
        <v>460</v>
      </c>
      <c r="KM460" s="12">
        <v>5.4466230936819177E-5</v>
      </c>
      <c r="KN460" s="12">
        <v>808184.71699999995</v>
      </c>
      <c r="KO460" s="196">
        <v>4.5388525780682645E-6</v>
      </c>
      <c r="KP460" s="191">
        <f t="shared" si="23"/>
        <v>5.8823529411764332E-3</v>
      </c>
    </row>
    <row r="461" spans="297:302" x14ac:dyDescent="0.25">
      <c r="KK461" s="12">
        <f t="shared" si="22"/>
        <v>1.3534349944379088E-4</v>
      </c>
      <c r="KL461">
        <v>461</v>
      </c>
      <c r="KM461" s="12">
        <v>5.4466230936819177E-5</v>
      </c>
      <c r="KN461" s="12">
        <v>810326.41094999993</v>
      </c>
      <c r="KO461" s="196">
        <v>4.5388525780682645E-6</v>
      </c>
      <c r="KP461" s="191">
        <f t="shared" si="23"/>
        <v>5.8868917937545014E-3</v>
      </c>
    </row>
    <row r="462" spans="297:302" x14ac:dyDescent="0.25">
      <c r="KK462" s="12">
        <f t="shared" si="22"/>
        <v>1.3534349944379088E-4</v>
      </c>
      <c r="KL462">
        <v>462</v>
      </c>
      <c r="KM462" s="12">
        <v>5.4466230936819177E-5</v>
      </c>
      <c r="KN462" s="12">
        <v>812468.10490000003</v>
      </c>
      <c r="KO462" s="196">
        <v>4.5388525780682645E-6</v>
      </c>
      <c r="KP462" s="191">
        <f t="shared" si="23"/>
        <v>5.8914306463325695E-3</v>
      </c>
    </row>
    <row r="463" spans="297:302" x14ac:dyDescent="0.25">
      <c r="KK463" s="12">
        <f t="shared" si="22"/>
        <v>1.3534349944379088E-4</v>
      </c>
      <c r="KL463">
        <v>463</v>
      </c>
      <c r="KM463" s="12">
        <v>5.4466230936819177E-5</v>
      </c>
      <c r="KN463" s="12">
        <v>814609.79885000014</v>
      </c>
      <c r="KO463" s="196">
        <v>4.5388525780682645E-6</v>
      </c>
      <c r="KP463" s="191">
        <f t="shared" si="23"/>
        <v>5.8959694989106377E-3</v>
      </c>
    </row>
    <row r="464" spans="297:302" x14ac:dyDescent="0.25">
      <c r="KK464" s="12">
        <f t="shared" si="22"/>
        <v>1.3534349944379088E-4</v>
      </c>
      <c r="KL464">
        <v>464</v>
      </c>
      <c r="KM464" s="12">
        <v>5.4466230936819177E-5</v>
      </c>
      <c r="KN464" s="12">
        <v>816751.49279999989</v>
      </c>
      <c r="KO464" s="196">
        <v>4.5388525780682645E-6</v>
      </c>
      <c r="KP464" s="191">
        <f t="shared" si="23"/>
        <v>5.9005083514887058E-3</v>
      </c>
    </row>
    <row r="465" spans="297:302" x14ac:dyDescent="0.25">
      <c r="KK465" s="12">
        <f t="shared" si="22"/>
        <v>1.3534349944379088E-4</v>
      </c>
      <c r="KL465">
        <v>465</v>
      </c>
      <c r="KM465" s="12">
        <v>5.4466230936819177E-5</v>
      </c>
      <c r="KN465" s="12">
        <v>818893.18674999999</v>
      </c>
      <c r="KO465" s="196">
        <v>4.5388525780682645E-6</v>
      </c>
      <c r="KP465" s="191">
        <f t="shared" si="23"/>
        <v>5.905047204066774E-3</v>
      </c>
    </row>
    <row r="466" spans="297:302" x14ac:dyDescent="0.25">
      <c r="KK466" s="12">
        <f t="shared" si="22"/>
        <v>1.3534349944379088E-4</v>
      </c>
      <c r="KL466">
        <v>466</v>
      </c>
      <c r="KM466" s="12">
        <v>5.4466230936819177E-5</v>
      </c>
      <c r="KN466" s="12">
        <v>821034.88069999998</v>
      </c>
      <c r="KO466" s="196">
        <v>4.5388525780682645E-6</v>
      </c>
      <c r="KP466" s="191">
        <f t="shared" si="23"/>
        <v>5.9095860566448421E-3</v>
      </c>
    </row>
    <row r="467" spans="297:302" x14ac:dyDescent="0.25">
      <c r="KK467" s="12">
        <f t="shared" si="22"/>
        <v>1.3534349944379088E-4</v>
      </c>
      <c r="KL467">
        <v>467</v>
      </c>
      <c r="KM467" s="12">
        <v>5.4466230936819177E-5</v>
      </c>
      <c r="KN467" s="12">
        <v>823176.57465000008</v>
      </c>
      <c r="KO467" s="196">
        <v>4.5388525780682645E-6</v>
      </c>
      <c r="KP467" s="191">
        <f t="shared" si="23"/>
        <v>5.9141249092229103E-3</v>
      </c>
    </row>
    <row r="468" spans="297:302" x14ac:dyDescent="0.25">
      <c r="KK468" s="12">
        <f t="shared" si="22"/>
        <v>1.3534349944379088E-4</v>
      </c>
      <c r="KL468">
        <v>468</v>
      </c>
      <c r="KM468" s="12">
        <v>5.4466230936819177E-5</v>
      </c>
      <c r="KN468" s="12">
        <v>825318.26859999995</v>
      </c>
      <c r="KO468" s="196">
        <v>4.5388525780682645E-6</v>
      </c>
      <c r="KP468" s="191">
        <f t="shared" si="23"/>
        <v>5.9186637618009784E-3</v>
      </c>
    </row>
    <row r="469" spans="297:302" x14ac:dyDescent="0.25">
      <c r="KK469" s="12">
        <f t="shared" si="22"/>
        <v>1.3534349944379088E-4</v>
      </c>
      <c r="KL469">
        <v>469</v>
      </c>
      <c r="KM469" s="12">
        <v>5.4466230936819177E-5</v>
      </c>
      <c r="KN469" s="12">
        <v>827459.96254999994</v>
      </c>
      <c r="KO469" s="196">
        <v>4.5388525780682645E-6</v>
      </c>
      <c r="KP469" s="191">
        <f t="shared" si="23"/>
        <v>5.9232026143790466E-3</v>
      </c>
    </row>
    <row r="470" spans="297:302" x14ac:dyDescent="0.25">
      <c r="KK470" s="12">
        <f t="shared" si="22"/>
        <v>1.3534349944379088E-4</v>
      </c>
      <c r="KL470">
        <v>470</v>
      </c>
      <c r="KM470" s="12">
        <v>5.4466230936819177E-5</v>
      </c>
      <c r="KN470" s="12">
        <v>829601.65650000004</v>
      </c>
      <c r="KO470" s="196">
        <v>4.5388525780682645E-6</v>
      </c>
      <c r="KP470" s="191">
        <f t="shared" si="23"/>
        <v>5.9277414669571147E-3</v>
      </c>
    </row>
    <row r="471" spans="297:302" x14ac:dyDescent="0.25">
      <c r="KK471" s="12">
        <f t="shared" si="22"/>
        <v>1.3534349944379088E-4</v>
      </c>
      <c r="KL471">
        <v>471</v>
      </c>
      <c r="KM471" s="12">
        <v>5.4466230936819177E-5</v>
      </c>
      <c r="KN471" s="12">
        <v>831743.35044999991</v>
      </c>
      <c r="KO471" s="196">
        <v>4.5388525780682645E-6</v>
      </c>
      <c r="KP471" s="191">
        <f t="shared" si="23"/>
        <v>5.9322803195351829E-3</v>
      </c>
    </row>
    <row r="472" spans="297:302" x14ac:dyDescent="0.25">
      <c r="KK472" s="12">
        <f t="shared" si="22"/>
        <v>1.3534349944379088E-4</v>
      </c>
      <c r="KL472">
        <v>472</v>
      </c>
      <c r="KM472" s="12">
        <v>5.4466230936819177E-5</v>
      </c>
      <c r="KN472" s="12">
        <v>833885.04440000001</v>
      </c>
      <c r="KO472" s="196">
        <v>4.5388525780682645E-6</v>
      </c>
      <c r="KP472" s="191">
        <f t="shared" si="23"/>
        <v>5.936819172113251E-3</v>
      </c>
    </row>
    <row r="473" spans="297:302" x14ac:dyDescent="0.25">
      <c r="KK473" s="12">
        <f t="shared" si="22"/>
        <v>1.3534349944379088E-4</v>
      </c>
      <c r="KL473">
        <v>473</v>
      </c>
      <c r="KM473" s="12">
        <v>5.4466230936819177E-5</v>
      </c>
      <c r="KN473" s="12">
        <v>836026.73835</v>
      </c>
      <c r="KO473" s="196">
        <v>4.5388525780682645E-6</v>
      </c>
      <c r="KP473" s="191">
        <f t="shared" si="23"/>
        <v>5.9413580246913192E-3</v>
      </c>
    </row>
    <row r="474" spans="297:302" x14ac:dyDescent="0.25">
      <c r="KK474" s="12">
        <f t="shared" si="22"/>
        <v>1.3534349944379088E-4</v>
      </c>
      <c r="KL474">
        <v>474</v>
      </c>
      <c r="KM474" s="12">
        <v>5.4466230936819177E-5</v>
      </c>
      <c r="KN474" s="12">
        <v>838168.43229999999</v>
      </c>
      <c r="KO474" s="196">
        <v>4.5388525780682645E-6</v>
      </c>
      <c r="KP474" s="191">
        <f t="shared" si="23"/>
        <v>5.9458968772693873E-3</v>
      </c>
    </row>
    <row r="475" spans="297:302" x14ac:dyDescent="0.25">
      <c r="KK475" s="12">
        <f t="shared" si="22"/>
        <v>1.3534349944379088E-4</v>
      </c>
      <c r="KL475">
        <v>475</v>
      </c>
      <c r="KM475" s="12">
        <v>5.4466230936819177E-5</v>
      </c>
      <c r="KN475" s="12">
        <v>840310.12624999997</v>
      </c>
      <c r="KO475" s="196">
        <v>4.5388525780682645E-6</v>
      </c>
      <c r="KP475" s="191">
        <f t="shared" si="23"/>
        <v>5.9504357298474555E-3</v>
      </c>
    </row>
    <row r="476" spans="297:302" x14ac:dyDescent="0.25">
      <c r="KK476" s="12">
        <f t="shared" si="22"/>
        <v>1.3534349944379088E-4</v>
      </c>
      <c r="KL476">
        <v>476</v>
      </c>
      <c r="KM476" s="12">
        <v>5.4466230936819177E-5</v>
      </c>
      <c r="KN476" s="12">
        <v>842451.82019999996</v>
      </c>
      <c r="KO476" s="196">
        <v>4.5388525780682645E-6</v>
      </c>
      <c r="KP476" s="191">
        <f t="shared" si="23"/>
        <v>5.9549745824255236E-3</v>
      </c>
    </row>
    <row r="477" spans="297:302" x14ac:dyDescent="0.25">
      <c r="KK477" s="12">
        <f t="shared" si="22"/>
        <v>1.3534349944379088E-4</v>
      </c>
      <c r="KL477">
        <v>477</v>
      </c>
      <c r="KM477" s="12">
        <v>5.4466230936819177E-5</v>
      </c>
      <c r="KN477" s="12">
        <v>844593.51414999994</v>
      </c>
      <c r="KO477" s="196">
        <v>4.5388525780682645E-6</v>
      </c>
      <c r="KP477" s="191">
        <f t="shared" si="23"/>
        <v>5.9595134350035918E-3</v>
      </c>
    </row>
    <row r="478" spans="297:302" x14ac:dyDescent="0.25">
      <c r="KK478" s="12">
        <f t="shared" si="22"/>
        <v>1.3534349944379088E-4</v>
      </c>
      <c r="KL478">
        <v>478</v>
      </c>
      <c r="KM478" s="12">
        <v>5.4466230936819177E-5</v>
      </c>
      <c r="KN478" s="12">
        <v>846735.20810000005</v>
      </c>
      <c r="KO478" s="196">
        <v>4.5388525780682645E-6</v>
      </c>
      <c r="KP478" s="191">
        <f t="shared" si="23"/>
        <v>5.9640522875816599E-3</v>
      </c>
    </row>
    <row r="479" spans="297:302" x14ac:dyDescent="0.25">
      <c r="KK479" s="12">
        <f t="shared" si="22"/>
        <v>1.3534349944379088E-4</v>
      </c>
      <c r="KL479">
        <v>479</v>
      </c>
      <c r="KM479" s="12">
        <v>5.4466230936819177E-5</v>
      </c>
      <c r="KN479" s="12">
        <v>848876.90204999992</v>
      </c>
      <c r="KO479" s="196">
        <v>4.5388525780682645E-6</v>
      </c>
      <c r="KP479" s="191">
        <f t="shared" si="23"/>
        <v>5.9685911401597281E-3</v>
      </c>
    </row>
    <row r="480" spans="297:302" x14ac:dyDescent="0.25">
      <c r="KK480" s="12">
        <f t="shared" si="22"/>
        <v>1.3534349944379088E-4</v>
      </c>
      <c r="KL480">
        <v>480</v>
      </c>
      <c r="KM480" s="12">
        <v>5.4466230936819177E-5</v>
      </c>
      <c r="KN480" s="12">
        <v>851018.59600000002</v>
      </c>
      <c r="KO480" s="196">
        <v>4.5388525780682645E-6</v>
      </c>
      <c r="KP480" s="191">
        <f t="shared" si="23"/>
        <v>5.9731299927377962E-3</v>
      </c>
    </row>
    <row r="481" spans="297:302" x14ac:dyDescent="0.25">
      <c r="KK481" s="12">
        <f t="shared" si="22"/>
        <v>1.3534349944379088E-4</v>
      </c>
      <c r="KL481">
        <v>481</v>
      </c>
      <c r="KM481" s="12">
        <v>5.4466230936819177E-5</v>
      </c>
      <c r="KN481" s="12">
        <v>853160.28994999989</v>
      </c>
      <c r="KO481" s="196">
        <v>4.5388525780682645E-6</v>
      </c>
      <c r="KP481" s="191">
        <f t="shared" si="23"/>
        <v>5.9776688453158644E-3</v>
      </c>
    </row>
    <row r="482" spans="297:302" x14ac:dyDescent="0.25">
      <c r="KK482" s="12">
        <f t="shared" si="22"/>
        <v>1.3534349944379088E-4</v>
      </c>
      <c r="KL482">
        <v>482</v>
      </c>
      <c r="KM482" s="12">
        <v>5.4466230936819177E-5</v>
      </c>
      <c r="KN482" s="12">
        <v>855301.98389999999</v>
      </c>
      <c r="KO482" s="196">
        <v>4.5388525780682645E-6</v>
      </c>
      <c r="KP482" s="191">
        <f t="shared" si="23"/>
        <v>5.9822076978939326E-3</v>
      </c>
    </row>
    <row r="483" spans="297:302" x14ac:dyDescent="0.25">
      <c r="KK483" s="12">
        <f t="shared" si="22"/>
        <v>1.3534349944379088E-4</v>
      </c>
      <c r="KL483">
        <v>483</v>
      </c>
      <c r="KM483" s="12">
        <v>5.4466230936819177E-5</v>
      </c>
      <c r="KN483" s="12">
        <v>857443.67784999998</v>
      </c>
      <c r="KO483" s="196">
        <v>4.5388525780682645E-6</v>
      </c>
      <c r="KP483" s="191">
        <f t="shared" si="23"/>
        <v>5.9867465504720007E-3</v>
      </c>
    </row>
    <row r="484" spans="297:302" x14ac:dyDescent="0.25">
      <c r="KK484" s="12">
        <f t="shared" si="22"/>
        <v>1.3534349944379088E-4</v>
      </c>
      <c r="KL484">
        <v>484</v>
      </c>
      <c r="KM484" s="12">
        <v>5.4466230936819177E-5</v>
      </c>
      <c r="KN484" s="12">
        <v>859585.37179999996</v>
      </c>
      <c r="KO484" s="196">
        <v>4.5388525780682645E-6</v>
      </c>
      <c r="KP484" s="191">
        <f t="shared" si="23"/>
        <v>5.9912854030500689E-3</v>
      </c>
    </row>
    <row r="485" spans="297:302" x14ac:dyDescent="0.25">
      <c r="KK485" s="12">
        <f t="shared" si="22"/>
        <v>1.3534349944379088E-4</v>
      </c>
      <c r="KL485">
        <v>485</v>
      </c>
      <c r="KM485" s="12">
        <v>5.4466230936819177E-5</v>
      </c>
      <c r="KN485" s="12">
        <v>861727.06575000007</v>
      </c>
      <c r="KO485" s="196">
        <v>4.5388525780682645E-6</v>
      </c>
      <c r="KP485" s="191">
        <f t="shared" si="23"/>
        <v>5.995824255628137E-3</v>
      </c>
    </row>
    <row r="486" spans="297:302" x14ac:dyDescent="0.25">
      <c r="KK486" s="12">
        <f t="shared" si="22"/>
        <v>1.3534349944379088E-4</v>
      </c>
      <c r="KL486">
        <v>486</v>
      </c>
      <c r="KM486" s="12">
        <v>5.4466230936819177E-5</v>
      </c>
      <c r="KN486" s="12">
        <v>863868.75969999994</v>
      </c>
      <c r="KO486" s="196">
        <v>4.5388525780682645E-6</v>
      </c>
      <c r="KP486" s="191">
        <f t="shared" si="23"/>
        <v>6.0003631082062052E-3</v>
      </c>
    </row>
    <row r="487" spans="297:302" x14ac:dyDescent="0.25">
      <c r="KK487" s="12">
        <f t="shared" si="22"/>
        <v>1.3534349944379088E-4</v>
      </c>
      <c r="KL487">
        <v>487</v>
      </c>
      <c r="KM487" s="12">
        <v>5.4466230936819177E-5</v>
      </c>
      <c r="KN487" s="12">
        <v>866010.45364999992</v>
      </c>
      <c r="KO487" s="196">
        <v>4.5388525780682645E-6</v>
      </c>
      <c r="KP487" s="191">
        <f t="shared" si="23"/>
        <v>6.0049019607842733E-3</v>
      </c>
    </row>
    <row r="488" spans="297:302" x14ac:dyDescent="0.25">
      <c r="KK488" s="12">
        <f t="shared" si="22"/>
        <v>1.3534349944379088E-4</v>
      </c>
      <c r="KL488">
        <v>488</v>
      </c>
      <c r="KM488" s="12">
        <v>5.4466230936819177E-5</v>
      </c>
      <c r="KN488" s="12">
        <v>868152.14760000003</v>
      </c>
      <c r="KO488" s="196">
        <v>4.5388525780682645E-6</v>
      </c>
      <c r="KP488" s="191">
        <f t="shared" si="23"/>
        <v>6.0094408133623415E-3</v>
      </c>
    </row>
    <row r="489" spans="297:302" x14ac:dyDescent="0.25">
      <c r="KK489" s="12">
        <f t="shared" si="22"/>
        <v>1.3534349944379088E-4</v>
      </c>
      <c r="KL489">
        <v>489</v>
      </c>
      <c r="KM489" s="12">
        <v>5.4466230936819177E-5</v>
      </c>
      <c r="KN489" s="12">
        <v>870293.84155000001</v>
      </c>
      <c r="KO489" s="196">
        <v>4.5388525780682645E-6</v>
      </c>
      <c r="KP489" s="191">
        <f t="shared" si="23"/>
        <v>6.0139796659404096E-3</v>
      </c>
    </row>
    <row r="490" spans="297:302" x14ac:dyDescent="0.25">
      <c r="KK490" s="12">
        <f t="shared" si="22"/>
        <v>1.3534349944379088E-4</v>
      </c>
      <c r="KL490">
        <v>490</v>
      </c>
      <c r="KM490" s="12">
        <v>5.4466230936819177E-5</v>
      </c>
      <c r="KN490" s="12">
        <v>872435.5355</v>
      </c>
      <c r="KO490" s="196">
        <v>4.5388525780682645E-6</v>
      </c>
      <c r="KP490" s="191">
        <f t="shared" si="23"/>
        <v>6.0185185185184778E-3</v>
      </c>
    </row>
    <row r="491" spans="297:302" x14ac:dyDescent="0.25">
      <c r="KK491" s="12">
        <f t="shared" si="22"/>
        <v>1.3534349944379088E-4</v>
      </c>
      <c r="KL491">
        <v>491</v>
      </c>
      <c r="KM491" s="12">
        <v>5.4466230936819177E-5</v>
      </c>
      <c r="KN491" s="12">
        <v>874577.22944999987</v>
      </c>
      <c r="KO491" s="196">
        <v>4.5388525780682645E-6</v>
      </c>
      <c r="KP491" s="191">
        <f t="shared" si="23"/>
        <v>6.0230573710965459E-3</v>
      </c>
    </row>
    <row r="492" spans="297:302" x14ac:dyDescent="0.25">
      <c r="KK492" s="12">
        <f t="shared" si="22"/>
        <v>1.3534349944379088E-4</v>
      </c>
      <c r="KL492">
        <v>492</v>
      </c>
      <c r="KM492" s="12">
        <v>5.4466230936819177E-5</v>
      </c>
      <c r="KN492" s="12">
        <v>876718.92339999997</v>
      </c>
      <c r="KO492" s="196">
        <v>4.5388525780682645E-6</v>
      </c>
      <c r="KP492" s="191">
        <f t="shared" si="23"/>
        <v>6.0275962236746141E-3</v>
      </c>
    </row>
    <row r="493" spans="297:302" x14ac:dyDescent="0.25">
      <c r="KK493" s="12">
        <f t="shared" si="22"/>
        <v>1.3534349944379088E-4</v>
      </c>
      <c r="KL493">
        <v>493</v>
      </c>
      <c r="KM493" s="12">
        <v>5.4466230936819177E-5</v>
      </c>
      <c r="KN493" s="12">
        <v>878860.61735000007</v>
      </c>
      <c r="KO493" s="196">
        <v>4.5388525780682645E-6</v>
      </c>
      <c r="KP493" s="191">
        <f t="shared" si="23"/>
        <v>6.0321350762526822E-3</v>
      </c>
    </row>
    <row r="494" spans="297:302" x14ac:dyDescent="0.25">
      <c r="KK494" s="12">
        <f t="shared" si="22"/>
        <v>1.3534349944379088E-4</v>
      </c>
      <c r="KL494">
        <v>494</v>
      </c>
      <c r="KM494" s="12">
        <v>5.4466230936819177E-5</v>
      </c>
      <c r="KN494" s="12">
        <v>881002.31129999994</v>
      </c>
      <c r="KO494" s="196">
        <v>4.5388525780682645E-6</v>
      </c>
      <c r="KP494" s="191">
        <f t="shared" si="23"/>
        <v>6.0366739288307504E-3</v>
      </c>
    </row>
    <row r="495" spans="297:302" x14ac:dyDescent="0.25">
      <c r="KK495" s="12">
        <f t="shared" si="22"/>
        <v>1.3534349944379088E-4</v>
      </c>
      <c r="KL495">
        <v>495</v>
      </c>
      <c r="KM495" s="12">
        <v>5.4466230936819177E-5</v>
      </c>
      <c r="KN495" s="12">
        <v>883144.00524999993</v>
      </c>
      <c r="KO495" s="196">
        <v>4.5388525780682645E-6</v>
      </c>
      <c r="KP495" s="191">
        <f t="shared" si="23"/>
        <v>6.0412127814088185E-3</v>
      </c>
    </row>
    <row r="496" spans="297:302" x14ac:dyDescent="0.25">
      <c r="KK496" s="12">
        <f t="shared" si="22"/>
        <v>1.3534349944379088E-4</v>
      </c>
      <c r="KL496">
        <v>496</v>
      </c>
      <c r="KM496" s="12">
        <v>5.4466230936819177E-5</v>
      </c>
      <c r="KN496" s="12">
        <v>885285.69919999992</v>
      </c>
      <c r="KO496" s="196">
        <v>4.5388525780682645E-6</v>
      </c>
      <c r="KP496" s="191">
        <f t="shared" si="23"/>
        <v>6.0457516339868867E-3</v>
      </c>
    </row>
    <row r="497" spans="297:304" x14ac:dyDescent="0.25">
      <c r="KK497" s="12">
        <f t="shared" si="22"/>
        <v>1.3534349944379088E-4</v>
      </c>
      <c r="KL497">
        <v>497</v>
      </c>
      <c r="KM497" s="12">
        <v>5.4466230936819177E-5</v>
      </c>
      <c r="KN497" s="12">
        <v>887427.39315000002</v>
      </c>
      <c r="KO497" s="196">
        <v>4.5388525780682645E-6</v>
      </c>
      <c r="KP497" s="191">
        <f t="shared" si="23"/>
        <v>6.0502904865649548E-3</v>
      </c>
    </row>
    <row r="498" spans="297:304" x14ac:dyDescent="0.25">
      <c r="KK498" s="12">
        <f t="shared" si="22"/>
        <v>1.3534349944379088E-4</v>
      </c>
      <c r="KL498">
        <v>498</v>
      </c>
      <c r="KM498" s="12">
        <v>5.4466230936819177E-5</v>
      </c>
      <c r="KN498" s="12">
        <v>889569.08710000012</v>
      </c>
      <c r="KO498" s="196">
        <v>4.5388525780682645E-6</v>
      </c>
      <c r="KP498" s="191">
        <f t="shared" si="23"/>
        <v>6.054829339143023E-3</v>
      </c>
    </row>
    <row r="499" spans="297:304" x14ac:dyDescent="0.25">
      <c r="KK499" s="12">
        <f t="shared" si="22"/>
        <v>1.3534349944379088E-4</v>
      </c>
      <c r="KL499">
        <v>499</v>
      </c>
      <c r="KM499" s="12">
        <v>5.4466230936819177E-5</v>
      </c>
      <c r="KN499" s="12">
        <v>891710.78104999987</v>
      </c>
      <c r="KO499" s="196">
        <v>4.5388525780682645E-6</v>
      </c>
      <c r="KP499" s="191">
        <f t="shared" si="23"/>
        <v>6.0593681917210911E-3</v>
      </c>
    </row>
    <row r="500" spans="297:304" x14ac:dyDescent="0.25">
      <c r="KK500" s="12">
        <f t="shared" si="22"/>
        <v>1.3534349944379088E-4</v>
      </c>
      <c r="KL500">
        <v>500</v>
      </c>
      <c r="KM500" s="12">
        <v>5.4466230936819177E-5</v>
      </c>
      <c r="KN500" s="12">
        <v>893852.47499999998</v>
      </c>
      <c r="KO500" s="196">
        <v>4.5388525780682645E-6</v>
      </c>
      <c r="KP500" s="191">
        <f t="shared" si="23"/>
        <v>6.0639070442991593E-3</v>
      </c>
    </row>
    <row r="501" spans="297:304" x14ac:dyDescent="0.25">
      <c r="KK501" s="12">
        <f t="shared" si="22"/>
        <v>1.3534349944379088E-4</v>
      </c>
      <c r="KL501">
        <v>501</v>
      </c>
      <c r="KM501" s="12">
        <v>5.4466230936819177E-5</v>
      </c>
      <c r="KN501" s="12">
        <v>895994.16894999996</v>
      </c>
      <c r="KO501" s="196">
        <v>4.5388525780682645E-6</v>
      </c>
      <c r="KP501" s="191">
        <f t="shared" si="23"/>
        <v>6.0684458968772274E-3</v>
      </c>
    </row>
    <row r="502" spans="297:304" x14ac:dyDescent="0.25">
      <c r="KK502" s="12">
        <f t="shared" si="22"/>
        <v>1.3534349944379088E-4</v>
      </c>
      <c r="KL502">
        <v>502</v>
      </c>
      <c r="KM502" s="12">
        <v>5.4466230936819177E-5</v>
      </c>
      <c r="KN502" s="12">
        <v>898135.86290000007</v>
      </c>
      <c r="KO502" s="197">
        <v>4.5388525780682645E-6</v>
      </c>
      <c r="KP502" s="191">
        <f t="shared" si="23"/>
        <v>6.0729847494552956E-3</v>
      </c>
      <c r="KQ502" s="193"/>
      <c r="KR502" s="193" t="s">
        <v>399</v>
      </c>
    </row>
    <row r="503" spans="297:304" x14ac:dyDescent="0.25">
      <c r="KK503" s="12">
        <f t="shared" si="22"/>
        <v>1.3534349944379088E-4</v>
      </c>
      <c r="KL503">
        <v>503</v>
      </c>
      <c r="KM503" s="12">
        <v>5.4466230936819177E-5</v>
      </c>
      <c r="KN503" s="12">
        <v>900277.55685000005</v>
      </c>
      <c r="KO503" s="196">
        <v>4.5388525780682645E-6</v>
      </c>
      <c r="KP503" s="191">
        <f t="shared" si="23"/>
        <v>6.0775236020333637E-3</v>
      </c>
    </row>
    <row r="504" spans="297:304" x14ac:dyDescent="0.25">
      <c r="KK504" s="12">
        <f t="shared" si="22"/>
        <v>1.3534349944379088E-4</v>
      </c>
      <c r="KL504">
        <v>504</v>
      </c>
      <c r="KM504" s="12">
        <v>5.4466230936819177E-5</v>
      </c>
      <c r="KN504" s="12">
        <v>902419.25079999992</v>
      </c>
      <c r="KO504" s="196">
        <v>4.5388525780682645E-6</v>
      </c>
      <c r="KP504" s="191">
        <f t="shared" si="23"/>
        <v>6.0820624546114319E-3</v>
      </c>
    </row>
    <row r="505" spans="297:304" x14ac:dyDescent="0.25">
      <c r="KK505" s="12">
        <f t="shared" si="22"/>
        <v>1.3534349944379088E-4</v>
      </c>
      <c r="KL505">
        <v>505</v>
      </c>
      <c r="KM505" s="12">
        <v>5.4466230936819177E-5</v>
      </c>
      <c r="KN505" s="12">
        <v>904560.94475000002</v>
      </c>
      <c r="KO505" s="196">
        <v>4.5388525780682645E-6</v>
      </c>
      <c r="KP505" s="191">
        <f t="shared" si="23"/>
        <v>6.0866013071895E-3</v>
      </c>
    </row>
    <row r="506" spans="297:304" x14ac:dyDescent="0.25">
      <c r="KK506" s="12">
        <f t="shared" si="22"/>
        <v>1.3534349944379088E-4</v>
      </c>
      <c r="KL506">
        <v>506</v>
      </c>
      <c r="KM506" s="12">
        <v>5.4466230936819177E-5</v>
      </c>
      <c r="KN506" s="12">
        <v>906702.63870000001</v>
      </c>
      <c r="KO506" s="196">
        <v>4.5388525780682645E-6</v>
      </c>
      <c r="KP506" s="191">
        <f t="shared" si="23"/>
        <v>6.0911401597675682E-3</v>
      </c>
    </row>
    <row r="507" spans="297:304" x14ac:dyDescent="0.25">
      <c r="KK507" s="12">
        <f t="shared" si="22"/>
        <v>1.3534349944379088E-4</v>
      </c>
      <c r="KL507">
        <v>507</v>
      </c>
      <c r="KM507" s="12">
        <v>5.4466230936819177E-5</v>
      </c>
      <c r="KN507" s="12">
        <v>908844.33265</v>
      </c>
      <c r="KO507" s="196">
        <v>4.5388525780682645E-6</v>
      </c>
      <c r="KP507" s="191">
        <f t="shared" si="23"/>
        <v>6.0956790123456363E-3</v>
      </c>
    </row>
    <row r="508" spans="297:304" x14ac:dyDescent="0.25">
      <c r="KK508" s="12">
        <f t="shared" si="22"/>
        <v>1.3534349944379088E-4</v>
      </c>
      <c r="KL508">
        <v>508</v>
      </c>
      <c r="KM508" s="12">
        <v>5.4466230936819177E-5</v>
      </c>
      <c r="KN508" s="12">
        <v>910986.02659999998</v>
      </c>
      <c r="KO508" s="196">
        <v>4.5388525780682645E-6</v>
      </c>
      <c r="KP508" s="191">
        <f t="shared" si="23"/>
        <v>6.1002178649237045E-3</v>
      </c>
    </row>
    <row r="509" spans="297:304" x14ac:dyDescent="0.25">
      <c r="KK509" s="12">
        <f t="shared" si="22"/>
        <v>1.3534349944379088E-4</v>
      </c>
      <c r="KL509">
        <v>509</v>
      </c>
      <c r="KM509" s="12">
        <v>5.4466230936819177E-5</v>
      </c>
      <c r="KN509" s="12">
        <v>913127.72054999997</v>
      </c>
      <c r="KO509" s="196">
        <v>4.5388525780682645E-6</v>
      </c>
      <c r="KP509" s="191">
        <f t="shared" si="23"/>
        <v>6.1047567175017727E-3</v>
      </c>
    </row>
    <row r="510" spans="297:304" x14ac:dyDescent="0.25">
      <c r="KK510" s="12">
        <f t="shared" si="22"/>
        <v>1.3534349944379088E-4</v>
      </c>
      <c r="KL510">
        <v>510</v>
      </c>
      <c r="KM510" s="12">
        <v>5.4466230936819177E-5</v>
      </c>
      <c r="KN510" s="12">
        <v>915269.41449999996</v>
      </c>
      <c r="KO510" s="196">
        <v>4.5388525780682645E-6</v>
      </c>
      <c r="KP510" s="191">
        <f t="shared" si="23"/>
        <v>6.1092955700798408E-3</v>
      </c>
    </row>
    <row r="511" spans="297:304" x14ac:dyDescent="0.25">
      <c r="KK511" s="12">
        <f t="shared" si="22"/>
        <v>1.3534349944379088E-4</v>
      </c>
      <c r="KL511">
        <v>511</v>
      </c>
      <c r="KM511" s="12">
        <v>5.4466230936819177E-5</v>
      </c>
      <c r="KN511" s="12">
        <v>917411.10844999994</v>
      </c>
      <c r="KO511" s="196">
        <v>4.5388525780682645E-6</v>
      </c>
      <c r="KP511" s="191">
        <f t="shared" si="23"/>
        <v>6.113834422657909E-3</v>
      </c>
    </row>
    <row r="512" spans="297:304" x14ac:dyDescent="0.25">
      <c r="KK512" s="12">
        <f t="shared" si="22"/>
        <v>1.3534349944379088E-4</v>
      </c>
      <c r="KL512">
        <v>512</v>
      </c>
      <c r="KM512" s="12">
        <v>5.4466230936819177E-5</v>
      </c>
      <c r="KN512" s="12">
        <v>919552.80239999993</v>
      </c>
      <c r="KO512" s="196">
        <v>4.5388525780682645E-6</v>
      </c>
      <c r="KP512" s="191">
        <f t="shared" si="23"/>
        <v>6.1183732752359771E-3</v>
      </c>
    </row>
    <row r="513" spans="297:302" x14ac:dyDescent="0.25">
      <c r="KK513" s="12">
        <f t="shared" si="22"/>
        <v>1.3534349944379088E-4</v>
      </c>
      <c r="KL513">
        <v>513</v>
      </c>
      <c r="KM513" s="12">
        <v>5.4466230936819177E-5</v>
      </c>
      <c r="KN513" s="12">
        <v>921694.49635000003</v>
      </c>
      <c r="KO513" s="196">
        <v>4.5388525780682645E-6</v>
      </c>
      <c r="KP513" s="191">
        <f t="shared" si="23"/>
        <v>6.1229121278140453E-3</v>
      </c>
    </row>
    <row r="514" spans="297:302" x14ac:dyDescent="0.25">
      <c r="KK514" s="12">
        <f t="shared" ref="KK514:KK577" si="24">KM514*LN(KM514/KO514)</f>
        <v>1.3534349944379088E-4</v>
      </c>
      <c r="KL514">
        <v>514</v>
      </c>
      <c r="KM514" s="12">
        <v>5.4466230936819177E-5</v>
      </c>
      <c r="KN514" s="12">
        <v>923836.1902999999</v>
      </c>
      <c r="KO514" s="196">
        <v>4.5388525780682645E-6</v>
      </c>
      <c r="KP514" s="191">
        <f t="shared" si="23"/>
        <v>6.1274509803921134E-3</v>
      </c>
    </row>
    <row r="515" spans="297:302" x14ac:dyDescent="0.25">
      <c r="KK515" s="12">
        <f t="shared" si="24"/>
        <v>1.3534349944379088E-4</v>
      </c>
      <c r="KL515">
        <v>515</v>
      </c>
      <c r="KM515" s="12">
        <v>5.4466230936819177E-5</v>
      </c>
      <c r="KN515" s="12">
        <v>925977.88425</v>
      </c>
      <c r="KO515" s="196">
        <v>4.5388525780682645E-6</v>
      </c>
      <c r="KP515" s="191">
        <f t="shared" ref="KP515:KP578" si="25">KP514+KO515</f>
        <v>6.1319898329701816E-3</v>
      </c>
    </row>
    <row r="516" spans="297:302" x14ac:dyDescent="0.25">
      <c r="KK516" s="12">
        <f t="shared" si="24"/>
        <v>1.3534349944379088E-4</v>
      </c>
      <c r="KL516">
        <v>516</v>
      </c>
      <c r="KM516" s="12">
        <v>5.4466230936819177E-5</v>
      </c>
      <c r="KN516" s="12">
        <v>928119.57819999999</v>
      </c>
      <c r="KO516" s="196">
        <v>4.5388525780682645E-6</v>
      </c>
      <c r="KP516" s="191">
        <f t="shared" si="25"/>
        <v>6.1365286855482497E-3</v>
      </c>
    </row>
    <row r="517" spans="297:302" x14ac:dyDescent="0.25">
      <c r="KK517" s="12">
        <f t="shared" si="24"/>
        <v>1.3534349944379088E-4</v>
      </c>
      <c r="KL517">
        <v>517</v>
      </c>
      <c r="KM517" s="12">
        <v>5.4466230936819177E-5</v>
      </c>
      <c r="KN517" s="12">
        <v>930261.27214999998</v>
      </c>
      <c r="KO517" s="196">
        <v>4.5388525780682645E-6</v>
      </c>
      <c r="KP517" s="191">
        <f t="shared" si="25"/>
        <v>6.1410675381263179E-3</v>
      </c>
    </row>
    <row r="518" spans="297:302" x14ac:dyDescent="0.25">
      <c r="KK518" s="12">
        <f t="shared" si="24"/>
        <v>1.3534349944379088E-4</v>
      </c>
      <c r="KL518">
        <v>518</v>
      </c>
      <c r="KM518" s="12">
        <v>5.4466230936819177E-5</v>
      </c>
      <c r="KN518" s="12">
        <v>932402.96609999996</v>
      </c>
      <c r="KO518" s="196">
        <v>4.5388525780682645E-6</v>
      </c>
      <c r="KP518" s="191">
        <f t="shared" si="25"/>
        <v>6.145606390704386E-3</v>
      </c>
    </row>
    <row r="519" spans="297:302" x14ac:dyDescent="0.25">
      <c r="KK519" s="12">
        <f t="shared" si="24"/>
        <v>1.3534349944379088E-4</v>
      </c>
      <c r="KL519">
        <v>519</v>
      </c>
      <c r="KM519" s="12">
        <v>5.4466230936819177E-5</v>
      </c>
      <c r="KN519" s="12">
        <v>934544.66004999995</v>
      </c>
      <c r="KO519" s="196">
        <v>4.5388525780682645E-6</v>
      </c>
      <c r="KP519" s="191">
        <f t="shared" si="25"/>
        <v>6.1501452432824542E-3</v>
      </c>
    </row>
    <row r="520" spans="297:302" x14ac:dyDescent="0.25">
      <c r="KK520" s="12">
        <f t="shared" si="24"/>
        <v>1.3534349944379088E-4</v>
      </c>
      <c r="KL520">
        <v>520</v>
      </c>
      <c r="KM520" s="12">
        <v>5.4466230936819177E-5</v>
      </c>
      <c r="KN520" s="12">
        <v>936686.35400000005</v>
      </c>
      <c r="KO520" s="196">
        <v>4.5388525780682645E-6</v>
      </c>
      <c r="KP520" s="191">
        <f t="shared" si="25"/>
        <v>6.1546840958605223E-3</v>
      </c>
    </row>
    <row r="521" spans="297:302" x14ac:dyDescent="0.25">
      <c r="KK521" s="12">
        <f t="shared" si="24"/>
        <v>1.3534349944379088E-4</v>
      </c>
      <c r="KL521">
        <v>521</v>
      </c>
      <c r="KM521" s="12">
        <v>5.4466230936819177E-5</v>
      </c>
      <c r="KN521" s="12">
        <v>938828.04794999992</v>
      </c>
      <c r="KO521" s="196">
        <v>4.5388525780682645E-6</v>
      </c>
      <c r="KP521" s="191">
        <f t="shared" si="25"/>
        <v>6.1592229484385905E-3</v>
      </c>
    </row>
    <row r="522" spans="297:302" x14ac:dyDescent="0.25">
      <c r="KK522" s="12">
        <f t="shared" si="24"/>
        <v>1.3534349944379088E-4</v>
      </c>
      <c r="KL522">
        <v>522</v>
      </c>
      <c r="KM522" s="12">
        <v>5.4466230936819177E-5</v>
      </c>
      <c r="KN522" s="12">
        <v>940969.74189999991</v>
      </c>
      <c r="KO522" s="196">
        <v>4.5388525780682645E-6</v>
      </c>
      <c r="KP522" s="191">
        <f t="shared" si="25"/>
        <v>6.1637618010166586E-3</v>
      </c>
    </row>
    <row r="523" spans="297:302" x14ac:dyDescent="0.25">
      <c r="KK523" s="12">
        <f t="shared" si="24"/>
        <v>1.3534349944379088E-4</v>
      </c>
      <c r="KL523">
        <v>523</v>
      </c>
      <c r="KM523" s="12">
        <v>5.4466230936819177E-5</v>
      </c>
      <c r="KN523" s="12">
        <v>943111.43585000001</v>
      </c>
      <c r="KO523" s="196">
        <v>4.5388525780682645E-6</v>
      </c>
      <c r="KP523" s="191">
        <f t="shared" si="25"/>
        <v>6.1683006535947268E-3</v>
      </c>
    </row>
    <row r="524" spans="297:302" x14ac:dyDescent="0.25">
      <c r="KK524" s="12">
        <f t="shared" si="24"/>
        <v>1.3534349944379088E-4</v>
      </c>
      <c r="KL524">
        <v>524</v>
      </c>
      <c r="KM524" s="12">
        <v>5.4466230936819177E-5</v>
      </c>
      <c r="KN524" s="12">
        <v>945253.1298</v>
      </c>
      <c r="KO524" s="196">
        <v>4.5388525780682645E-6</v>
      </c>
      <c r="KP524" s="191">
        <f t="shared" si="25"/>
        <v>6.1728395061727949E-3</v>
      </c>
    </row>
    <row r="525" spans="297:302" x14ac:dyDescent="0.25">
      <c r="KK525" s="12">
        <f t="shared" si="24"/>
        <v>1.3534349944379088E-4</v>
      </c>
      <c r="KL525">
        <v>525</v>
      </c>
      <c r="KM525" s="12">
        <v>5.4466230936819177E-5</v>
      </c>
      <c r="KN525" s="12">
        <v>947394.8237500001</v>
      </c>
      <c r="KO525" s="196">
        <v>4.5388525780682645E-6</v>
      </c>
      <c r="KP525" s="191">
        <f t="shared" si="25"/>
        <v>6.1773783587508631E-3</v>
      </c>
    </row>
    <row r="526" spans="297:302" x14ac:dyDescent="0.25">
      <c r="KK526" s="12">
        <f t="shared" si="24"/>
        <v>1.3534349944379088E-4</v>
      </c>
      <c r="KL526">
        <v>526</v>
      </c>
      <c r="KM526" s="12">
        <v>5.4466230936819177E-5</v>
      </c>
      <c r="KN526" s="12">
        <v>949536.51769999985</v>
      </c>
      <c r="KO526" s="196">
        <v>4.5388525780682645E-6</v>
      </c>
      <c r="KP526" s="191">
        <f t="shared" si="25"/>
        <v>6.1819172113289312E-3</v>
      </c>
    </row>
    <row r="527" spans="297:302" x14ac:dyDescent="0.25">
      <c r="KK527" s="12">
        <f t="shared" si="24"/>
        <v>1.3534349944379088E-4</v>
      </c>
      <c r="KL527">
        <v>527</v>
      </c>
      <c r="KM527" s="12">
        <v>5.4466230936819177E-5</v>
      </c>
      <c r="KN527" s="12">
        <v>951678.21164999995</v>
      </c>
      <c r="KO527" s="196">
        <v>4.5388525780682645E-6</v>
      </c>
      <c r="KP527" s="191">
        <f t="shared" si="25"/>
        <v>6.1864560639069994E-3</v>
      </c>
    </row>
    <row r="528" spans="297:302" x14ac:dyDescent="0.25">
      <c r="KK528" s="12">
        <f t="shared" si="24"/>
        <v>1.3534349944379088E-4</v>
      </c>
      <c r="KL528">
        <v>528</v>
      </c>
      <c r="KM528" s="12">
        <v>5.4466230936819177E-5</v>
      </c>
      <c r="KN528" s="12">
        <v>953819.90560000006</v>
      </c>
      <c r="KO528" s="196">
        <v>4.5388525780682645E-6</v>
      </c>
      <c r="KP528" s="191">
        <f t="shared" si="25"/>
        <v>6.1909949164850675E-3</v>
      </c>
    </row>
    <row r="529" spans="297:302" x14ac:dyDescent="0.25">
      <c r="KK529" s="12">
        <f t="shared" si="24"/>
        <v>1.3534349944379088E-4</v>
      </c>
      <c r="KL529">
        <v>529</v>
      </c>
      <c r="KM529" s="12">
        <v>5.4466230936819177E-5</v>
      </c>
      <c r="KN529" s="12">
        <v>955961.59955000004</v>
      </c>
      <c r="KO529" s="196">
        <v>4.5388525780682645E-6</v>
      </c>
      <c r="KP529" s="191">
        <f t="shared" si="25"/>
        <v>6.1955337690631357E-3</v>
      </c>
    </row>
    <row r="530" spans="297:302" x14ac:dyDescent="0.25">
      <c r="KK530" s="12">
        <f t="shared" si="24"/>
        <v>1.3534349944379088E-4</v>
      </c>
      <c r="KL530">
        <v>530</v>
      </c>
      <c r="KM530" s="12">
        <v>5.4466230936819177E-5</v>
      </c>
      <c r="KN530" s="12">
        <v>958103.29349999991</v>
      </c>
      <c r="KO530" s="196">
        <v>4.5388525780682645E-6</v>
      </c>
      <c r="KP530" s="191">
        <f t="shared" si="25"/>
        <v>6.2000726216412038E-3</v>
      </c>
    </row>
    <row r="531" spans="297:302" x14ac:dyDescent="0.25">
      <c r="KK531" s="12">
        <f t="shared" si="24"/>
        <v>1.3534349944379088E-4</v>
      </c>
      <c r="KL531">
        <v>531</v>
      </c>
      <c r="KM531" s="12">
        <v>5.4466230936819177E-5</v>
      </c>
      <c r="KN531" s="12">
        <v>960244.9874499999</v>
      </c>
      <c r="KO531" s="196">
        <v>4.5388525780682645E-6</v>
      </c>
      <c r="KP531" s="191">
        <f t="shared" si="25"/>
        <v>6.204611474219272E-3</v>
      </c>
    </row>
    <row r="532" spans="297:302" x14ac:dyDescent="0.25">
      <c r="KK532" s="12">
        <f t="shared" si="24"/>
        <v>1.3534349944379088E-4</v>
      </c>
      <c r="KL532">
        <v>532</v>
      </c>
      <c r="KM532" s="12">
        <v>5.4466230936819177E-5</v>
      </c>
      <c r="KN532" s="12">
        <v>962386.6814</v>
      </c>
      <c r="KO532" s="196">
        <v>4.5388525780682645E-6</v>
      </c>
      <c r="KP532" s="191">
        <f t="shared" si="25"/>
        <v>6.2091503267973401E-3</v>
      </c>
    </row>
    <row r="533" spans="297:302" x14ac:dyDescent="0.25">
      <c r="KK533" s="12">
        <f t="shared" si="24"/>
        <v>1.3534349944379088E-4</v>
      </c>
      <c r="KL533">
        <v>533</v>
      </c>
      <c r="KM533" s="12">
        <v>5.4466230936819177E-5</v>
      </c>
      <c r="KN533" s="12">
        <v>964528.3753500001</v>
      </c>
      <c r="KO533" s="196">
        <v>4.5388525780682645E-6</v>
      </c>
      <c r="KP533" s="191">
        <f t="shared" si="25"/>
        <v>6.2136891793754083E-3</v>
      </c>
    </row>
    <row r="534" spans="297:302" x14ac:dyDescent="0.25">
      <c r="KK534" s="12">
        <f t="shared" si="24"/>
        <v>1.3534349944379088E-4</v>
      </c>
      <c r="KL534">
        <v>534</v>
      </c>
      <c r="KM534" s="12">
        <v>5.4466230936819177E-5</v>
      </c>
      <c r="KN534" s="12">
        <v>966670.06929999997</v>
      </c>
      <c r="KO534" s="196">
        <v>4.5388525780682645E-6</v>
      </c>
      <c r="KP534" s="191">
        <f t="shared" si="25"/>
        <v>6.2182280319534764E-3</v>
      </c>
    </row>
    <row r="535" spans="297:302" x14ac:dyDescent="0.25">
      <c r="KK535" s="12">
        <f t="shared" si="24"/>
        <v>1.3534349944379088E-4</v>
      </c>
      <c r="KL535">
        <v>535</v>
      </c>
      <c r="KM535" s="12">
        <v>5.4466230936819177E-5</v>
      </c>
      <c r="KN535" s="12">
        <v>968811.76324999996</v>
      </c>
      <c r="KO535" s="196">
        <v>4.5388525780682645E-6</v>
      </c>
      <c r="KP535" s="191">
        <f t="shared" si="25"/>
        <v>6.2227668845315446E-3</v>
      </c>
    </row>
    <row r="536" spans="297:302" x14ac:dyDescent="0.25">
      <c r="KK536" s="12">
        <f t="shared" si="24"/>
        <v>1.3534349944379088E-4</v>
      </c>
      <c r="KL536">
        <v>536</v>
      </c>
      <c r="KM536" s="12">
        <v>5.4466230936819177E-5</v>
      </c>
      <c r="KN536" s="12">
        <v>970953.45719999995</v>
      </c>
      <c r="KO536" s="196">
        <v>4.5388525780682645E-6</v>
      </c>
      <c r="KP536" s="191">
        <f t="shared" si="25"/>
        <v>6.2273057371096128E-3</v>
      </c>
    </row>
    <row r="537" spans="297:302" x14ac:dyDescent="0.25">
      <c r="KK537" s="12">
        <f t="shared" si="24"/>
        <v>1.3534349944379088E-4</v>
      </c>
      <c r="KL537">
        <v>537</v>
      </c>
      <c r="KM537" s="12">
        <v>5.4466230936819177E-5</v>
      </c>
      <c r="KN537" s="12">
        <v>973095.15114999982</v>
      </c>
      <c r="KO537" s="196">
        <v>4.5388525780682645E-6</v>
      </c>
      <c r="KP537" s="191">
        <f t="shared" si="25"/>
        <v>6.2318445896876809E-3</v>
      </c>
    </row>
    <row r="538" spans="297:302" x14ac:dyDescent="0.25">
      <c r="KK538" s="12">
        <f t="shared" si="24"/>
        <v>1.3534349944379088E-4</v>
      </c>
      <c r="KL538">
        <v>538</v>
      </c>
      <c r="KM538" s="12">
        <v>5.4466230936819177E-5</v>
      </c>
      <c r="KN538" s="12">
        <v>975236.84510000004</v>
      </c>
      <c r="KO538" s="196">
        <v>4.5388525780682645E-6</v>
      </c>
      <c r="KP538" s="191">
        <f t="shared" si="25"/>
        <v>6.2363834422657491E-3</v>
      </c>
    </row>
    <row r="539" spans="297:302" x14ac:dyDescent="0.25">
      <c r="KK539" s="12">
        <f t="shared" si="24"/>
        <v>1.3534349944379088E-4</v>
      </c>
      <c r="KL539">
        <v>539</v>
      </c>
      <c r="KM539" s="12">
        <v>5.4466230936819177E-5</v>
      </c>
      <c r="KN539" s="12">
        <v>977378.53905000002</v>
      </c>
      <c r="KO539" s="196">
        <v>4.5388525780682645E-6</v>
      </c>
      <c r="KP539" s="191">
        <f t="shared" si="25"/>
        <v>6.2409222948438172E-3</v>
      </c>
    </row>
    <row r="540" spans="297:302" x14ac:dyDescent="0.25">
      <c r="KK540" s="12">
        <f t="shared" si="24"/>
        <v>1.3534349944379088E-4</v>
      </c>
      <c r="KL540">
        <v>540</v>
      </c>
      <c r="KM540" s="12">
        <v>5.4466230936819177E-5</v>
      </c>
      <c r="KN540" s="12">
        <v>979520.23300000001</v>
      </c>
      <c r="KO540" s="196">
        <v>4.5388525780682645E-6</v>
      </c>
      <c r="KP540" s="191">
        <f t="shared" si="25"/>
        <v>6.2454611474218854E-3</v>
      </c>
    </row>
    <row r="541" spans="297:302" x14ac:dyDescent="0.25">
      <c r="KK541" s="12">
        <f t="shared" si="24"/>
        <v>1.3534349944379088E-4</v>
      </c>
      <c r="KL541">
        <v>541</v>
      </c>
      <c r="KM541" s="12">
        <v>5.4466230936819177E-5</v>
      </c>
      <c r="KN541" s="12">
        <v>981661.92694999999</v>
      </c>
      <c r="KO541" s="196">
        <v>4.5388525780682645E-6</v>
      </c>
      <c r="KP541" s="191">
        <f t="shared" si="25"/>
        <v>6.2499999999999535E-3</v>
      </c>
    </row>
    <row r="542" spans="297:302" x14ac:dyDescent="0.25">
      <c r="KK542" s="12">
        <f t="shared" si="24"/>
        <v>1.3534349944379088E-4</v>
      </c>
      <c r="KL542">
        <v>542</v>
      </c>
      <c r="KM542" s="12">
        <v>5.4466230936819177E-5</v>
      </c>
      <c r="KN542" s="12">
        <v>983803.62089999986</v>
      </c>
      <c r="KO542" s="196">
        <v>4.5388525780682645E-6</v>
      </c>
      <c r="KP542" s="191">
        <f t="shared" si="25"/>
        <v>6.2545388525780217E-3</v>
      </c>
    </row>
    <row r="543" spans="297:302" x14ac:dyDescent="0.25">
      <c r="KK543" s="12">
        <f t="shared" si="24"/>
        <v>1.3534349944379088E-4</v>
      </c>
      <c r="KL543">
        <v>543</v>
      </c>
      <c r="KM543" s="12">
        <v>5.4466230936819177E-5</v>
      </c>
      <c r="KN543" s="12">
        <v>985945.31485000008</v>
      </c>
      <c r="KO543" s="196">
        <v>4.5388525780682645E-6</v>
      </c>
      <c r="KP543" s="191">
        <f t="shared" si="25"/>
        <v>6.2590777051560898E-3</v>
      </c>
    </row>
    <row r="544" spans="297:302" x14ac:dyDescent="0.25">
      <c r="KK544" s="12">
        <f t="shared" si="24"/>
        <v>1.3534349944379088E-4</v>
      </c>
      <c r="KL544">
        <v>544</v>
      </c>
      <c r="KM544" s="12">
        <v>5.4466230936819177E-5</v>
      </c>
      <c r="KN544" s="12">
        <v>988087.00880000007</v>
      </c>
      <c r="KO544" s="196">
        <v>4.5388525780682645E-6</v>
      </c>
      <c r="KP544" s="191">
        <f t="shared" si="25"/>
        <v>6.263616557734158E-3</v>
      </c>
    </row>
    <row r="545" spans="297:302" x14ac:dyDescent="0.25">
      <c r="KK545" s="12">
        <f t="shared" si="24"/>
        <v>1.3534349944379088E-4</v>
      </c>
      <c r="KL545">
        <v>545</v>
      </c>
      <c r="KM545" s="12">
        <v>5.4466230936819177E-5</v>
      </c>
      <c r="KN545" s="12">
        <v>990228.70274999994</v>
      </c>
      <c r="KO545" s="196">
        <v>4.5388525780682645E-6</v>
      </c>
      <c r="KP545" s="191">
        <f t="shared" si="25"/>
        <v>6.2681554103122261E-3</v>
      </c>
    </row>
    <row r="546" spans="297:302" x14ac:dyDescent="0.25">
      <c r="KK546" s="12">
        <f t="shared" si="24"/>
        <v>1.3534349944379088E-4</v>
      </c>
      <c r="KL546">
        <v>546</v>
      </c>
      <c r="KM546" s="12">
        <v>5.4466230936819177E-5</v>
      </c>
      <c r="KN546" s="12">
        <v>992370.39669999992</v>
      </c>
      <c r="KO546" s="196">
        <v>4.5388525780682645E-6</v>
      </c>
      <c r="KP546" s="191">
        <f t="shared" si="25"/>
        <v>6.2726942628902943E-3</v>
      </c>
    </row>
    <row r="547" spans="297:302" x14ac:dyDescent="0.25">
      <c r="KK547" s="12">
        <f t="shared" si="24"/>
        <v>1.3534349944379088E-4</v>
      </c>
      <c r="KL547">
        <v>547</v>
      </c>
      <c r="KM547" s="12">
        <v>5.4466230936819177E-5</v>
      </c>
      <c r="KN547" s="12">
        <v>994512.09064999991</v>
      </c>
      <c r="KO547" s="196">
        <v>4.5388525780682645E-6</v>
      </c>
      <c r="KP547" s="191">
        <f t="shared" si="25"/>
        <v>6.2772331154683624E-3</v>
      </c>
    </row>
    <row r="548" spans="297:302" x14ac:dyDescent="0.25">
      <c r="KK548" s="12">
        <f t="shared" si="24"/>
        <v>1.3534349944379088E-4</v>
      </c>
      <c r="KL548">
        <v>548</v>
      </c>
      <c r="KM548" s="12">
        <v>5.4466230936819177E-5</v>
      </c>
      <c r="KN548" s="12">
        <v>996653.7845999999</v>
      </c>
      <c r="KO548" s="196">
        <v>4.5388525780682645E-6</v>
      </c>
      <c r="KP548" s="191">
        <f t="shared" si="25"/>
        <v>6.2817719680464306E-3</v>
      </c>
    </row>
    <row r="549" spans="297:302" x14ac:dyDescent="0.25">
      <c r="KK549" s="12">
        <f t="shared" si="24"/>
        <v>1.3534349944379088E-4</v>
      </c>
      <c r="KL549">
        <v>549</v>
      </c>
      <c r="KM549" s="12">
        <v>5.4466230936819177E-5</v>
      </c>
      <c r="KN549" s="12">
        <v>998795.47855000012</v>
      </c>
      <c r="KO549" s="196">
        <v>4.5388525780682645E-6</v>
      </c>
      <c r="KP549" s="191">
        <f t="shared" si="25"/>
        <v>6.2863108206244987E-3</v>
      </c>
    </row>
    <row r="550" spans="297:302" x14ac:dyDescent="0.25">
      <c r="KK550" s="12">
        <f t="shared" si="24"/>
        <v>1.3534349944379088E-4</v>
      </c>
      <c r="KL550">
        <v>550</v>
      </c>
      <c r="KM550" s="12">
        <v>5.4466230936819177E-5</v>
      </c>
      <c r="KN550" s="12">
        <v>1000937.1725</v>
      </c>
      <c r="KO550" s="196">
        <v>4.5388525780682645E-6</v>
      </c>
      <c r="KP550" s="191">
        <f t="shared" si="25"/>
        <v>6.2908496732025669E-3</v>
      </c>
    </row>
    <row r="551" spans="297:302" x14ac:dyDescent="0.25">
      <c r="KK551" s="12">
        <f t="shared" si="24"/>
        <v>1.3534349944379088E-4</v>
      </c>
      <c r="KL551">
        <v>551</v>
      </c>
      <c r="KM551" s="12">
        <v>5.4466230936819177E-5</v>
      </c>
      <c r="KN551" s="12">
        <v>1003078.86645</v>
      </c>
      <c r="KO551" s="196">
        <v>4.5388525780682645E-6</v>
      </c>
      <c r="KP551" s="191">
        <f t="shared" si="25"/>
        <v>6.295388525780635E-3</v>
      </c>
    </row>
    <row r="552" spans="297:302" x14ac:dyDescent="0.25">
      <c r="KK552" s="12">
        <f t="shared" si="24"/>
        <v>1.3534349944379088E-4</v>
      </c>
      <c r="KL552">
        <v>552</v>
      </c>
      <c r="KM552" s="12">
        <v>5.4466230936819177E-5</v>
      </c>
      <c r="KN552" s="12">
        <v>1005220.5604</v>
      </c>
      <c r="KO552" s="196">
        <v>4.5388525780682645E-6</v>
      </c>
      <c r="KP552" s="191">
        <f t="shared" si="25"/>
        <v>6.2999273783587032E-3</v>
      </c>
    </row>
    <row r="553" spans="297:302" x14ac:dyDescent="0.25">
      <c r="KK553" s="12">
        <f t="shared" si="24"/>
        <v>1.3534349944379088E-4</v>
      </c>
      <c r="KL553">
        <v>553</v>
      </c>
      <c r="KM553" s="12">
        <v>5.4466230936819177E-5</v>
      </c>
      <c r="KN553" s="12">
        <v>1007362.2543499998</v>
      </c>
      <c r="KO553" s="196">
        <v>4.5388525780682645E-6</v>
      </c>
      <c r="KP553" s="191">
        <f t="shared" si="25"/>
        <v>6.3044662309367713E-3</v>
      </c>
    </row>
    <row r="554" spans="297:302" x14ac:dyDescent="0.25">
      <c r="KK554" s="12">
        <f t="shared" si="24"/>
        <v>1.3534349944379088E-4</v>
      </c>
      <c r="KL554">
        <v>554</v>
      </c>
      <c r="KM554" s="12">
        <v>5.4466230936819177E-5</v>
      </c>
      <c r="KN554" s="12">
        <v>1009503.9483</v>
      </c>
      <c r="KO554" s="196">
        <v>4.5388525780682645E-6</v>
      </c>
      <c r="KP554" s="191">
        <f t="shared" si="25"/>
        <v>6.3090050835148395E-3</v>
      </c>
    </row>
    <row r="555" spans="297:302" x14ac:dyDescent="0.25">
      <c r="KK555" s="12">
        <f t="shared" si="24"/>
        <v>1.3534349944379088E-4</v>
      </c>
      <c r="KL555">
        <v>555</v>
      </c>
      <c r="KM555" s="12">
        <v>5.4466230936819177E-5</v>
      </c>
      <c r="KN555" s="12">
        <v>1011645.64225</v>
      </c>
      <c r="KO555" s="196">
        <v>4.5388525780682645E-6</v>
      </c>
      <c r="KP555" s="191">
        <f t="shared" si="25"/>
        <v>6.3135439360929076E-3</v>
      </c>
    </row>
    <row r="556" spans="297:302" x14ac:dyDescent="0.25">
      <c r="KK556" s="12">
        <f t="shared" si="24"/>
        <v>1.3534349944379088E-4</v>
      </c>
      <c r="KL556">
        <v>556</v>
      </c>
      <c r="KM556" s="12">
        <v>5.4466230936819177E-5</v>
      </c>
      <c r="KN556" s="12">
        <v>1013787.3362</v>
      </c>
      <c r="KO556" s="196">
        <v>4.5388525780682645E-6</v>
      </c>
      <c r="KP556" s="191">
        <f t="shared" si="25"/>
        <v>6.3180827886709758E-3</v>
      </c>
    </row>
    <row r="557" spans="297:302" x14ac:dyDescent="0.25">
      <c r="KK557" s="12">
        <f t="shared" si="24"/>
        <v>1.3534349944379088E-4</v>
      </c>
      <c r="KL557">
        <v>557</v>
      </c>
      <c r="KM557" s="12">
        <v>5.4466230936819177E-5</v>
      </c>
      <c r="KN557" s="12">
        <v>1015929.0301499999</v>
      </c>
      <c r="KO557" s="196">
        <v>4.5388525780682645E-6</v>
      </c>
      <c r="KP557" s="191">
        <f t="shared" si="25"/>
        <v>6.3226216412490439E-3</v>
      </c>
    </row>
    <row r="558" spans="297:302" x14ac:dyDescent="0.25">
      <c r="KK558" s="12">
        <f t="shared" si="24"/>
        <v>1.3534349944379088E-4</v>
      </c>
      <c r="KL558">
        <v>558</v>
      </c>
      <c r="KM558" s="12">
        <v>5.4466230936819177E-5</v>
      </c>
      <c r="KN558" s="12">
        <v>1018070.7240999999</v>
      </c>
      <c r="KO558" s="196">
        <v>4.5388525780682645E-6</v>
      </c>
      <c r="KP558" s="191">
        <f t="shared" si="25"/>
        <v>6.3271604938271121E-3</v>
      </c>
    </row>
    <row r="559" spans="297:302" x14ac:dyDescent="0.25">
      <c r="KK559" s="12">
        <f t="shared" si="24"/>
        <v>1.3534349944379088E-4</v>
      </c>
      <c r="KL559">
        <v>559</v>
      </c>
      <c r="KM559" s="12">
        <v>5.4466230936819177E-5</v>
      </c>
      <c r="KN559" s="12">
        <v>1020212.4180499999</v>
      </c>
      <c r="KO559" s="196">
        <v>4.5388525780682645E-6</v>
      </c>
      <c r="KP559" s="191">
        <f t="shared" si="25"/>
        <v>6.3316993464051802E-3</v>
      </c>
    </row>
    <row r="560" spans="297:302" x14ac:dyDescent="0.25">
      <c r="KK560" s="12">
        <f t="shared" si="24"/>
        <v>1.3534349944379088E-4</v>
      </c>
      <c r="KL560">
        <v>560</v>
      </c>
      <c r="KM560" s="12">
        <v>5.4466230936819177E-5</v>
      </c>
      <c r="KN560" s="12">
        <v>1022354.1120000001</v>
      </c>
      <c r="KO560" s="196">
        <v>4.5388525780682645E-6</v>
      </c>
      <c r="KP560" s="191">
        <f t="shared" si="25"/>
        <v>6.3362381989832484E-3</v>
      </c>
    </row>
    <row r="561" spans="297:302" x14ac:dyDescent="0.25">
      <c r="KK561" s="12">
        <f t="shared" si="24"/>
        <v>1.3534349944379088E-4</v>
      </c>
      <c r="KL561">
        <v>561</v>
      </c>
      <c r="KM561" s="12">
        <v>5.4466230936819177E-5</v>
      </c>
      <c r="KN561" s="12">
        <v>1024495.80595</v>
      </c>
      <c r="KO561" s="196">
        <v>4.5388525780682645E-6</v>
      </c>
      <c r="KP561" s="191">
        <f t="shared" si="25"/>
        <v>6.3407770515613165E-3</v>
      </c>
    </row>
    <row r="562" spans="297:302" x14ac:dyDescent="0.25">
      <c r="KK562" s="12">
        <f t="shared" si="24"/>
        <v>1.3534349944379088E-4</v>
      </c>
      <c r="KL562">
        <v>562</v>
      </c>
      <c r="KM562" s="12">
        <v>5.4466230936819177E-5</v>
      </c>
      <c r="KN562" s="12">
        <v>1026637.4998999999</v>
      </c>
      <c r="KO562" s="196">
        <v>4.5388525780682645E-6</v>
      </c>
      <c r="KP562" s="191">
        <f t="shared" si="25"/>
        <v>6.3453159041393847E-3</v>
      </c>
    </row>
    <row r="563" spans="297:302" x14ac:dyDescent="0.25">
      <c r="KK563" s="12">
        <f t="shared" si="24"/>
        <v>1.3534349944379088E-4</v>
      </c>
      <c r="KL563">
        <v>563</v>
      </c>
      <c r="KM563" s="12">
        <v>5.4466230936819177E-5</v>
      </c>
      <c r="KN563" s="12">
        <v>1028779.1938499999</v>
      </c>
      <c r="KO563" s="196">
        <v>4.5388525780682645E-6</v>
      </c>
      <c r="KP563" s="191">
        <f t="shared" si="25"/>
        <v>6.3498547567174528E-3</v>
      </c>
    </row>
    <row r="564" spans="297:302" x14ac:dyDescent="0.25">
      <c r="KK564" s="12">
        <f t="shared" si="24"/>
        <v>1.3534349944379088E-4</v>
      </c>
      <c r="KL564">
        <v>564</v>
      </c>
      <c r="KM564" s="12">
        <v>5.4466230936819177E-5</v>
      </c>
      <c r="KN564" s="12">
        <v>1030920.8877999999</v>
      </c>
      <c r="KO564" s="196">
        <v>4.5388525780682645E-6</v>
      </c>
      <c r="KP564" s="191">
        <f t="shared" si="25"/>
        <v>6.354393609295521E-3</v>
      </c>
    </row>
    <row r="565" spans="297:302" x14ac:dyDescent="0.25">
      <c r="KK565" s="12">
        <f t="shared" si="24"/>
        <v>1.3534349944379088E-4</v>
      </c>
      <c r="KL565">
        <v>565</v>
      </c>
      <c r="KM565" s="12">
        <v>5.4466230936819177E-5</v>
      </c>
      <c r="KN565" s="12">
        <v>1033062.58175</v>
      </c>
      <c r="KO565" s="196">
        <v>4.5388525780682645E-6</v>
      </c>
      <c r="KP565" s="191">
        <f t="shared" si="25"/>
        <v>6.3589324618735892E-3</v>
      </c>
    </row>
    <row r="566" spans="297:302" x14ac:dyDescent="0.25">
      <c r="KK566" s="12">
        <f t="shared" si="24"/>
        <v>1.3534349944379088E-4</v>
      </c>
      <c r="KL566">
        <v>566</v>
      </c>
      <c r="KM566" s="12">
        <v>5.4466230936819177E-5</v>
      </c>
      <c r="KN566" s="12">
        <v>1035204.2757</v>
      </c>
      <c r="KO566" s="196">
        <v>4.5388525780682645E-6</v>
      </c>
      <c r="KP566" s="191">
        <f t="shared" si="25"/>
        <v>6.3634713144516573E-3</v>
      </c>
    </row>
    <row r="567" spans="297:302" x14ac:dyDescent="0.25">
      <c r="KK567" s="12">
        <f t="shared" si="24"/>
        <v>1.3534349944379088E-4</v>
      </c>
      <c r="KL567">
        <v>567</v>
      </c>
      <c r="KM567" s="12">
        <v>5.4466230936819177E-5</v>
      </c>
      <c r="KN567" s="12">
        <v>1037345.96965</v>
      </c>
      <c r="KO567" s="196">
        <v>4.5388525780682645E-6</v>
      </c>
      <c r="KP567" s="191">
        <f t="shared" si="25"/>
        <v>6.3680101670297255E-3</v>
      </c>
    </row>
    <row r="568" spans="297:302" x14ac:dyDescent="0.25">
      <c r="KK568" s="12">
        <f t="shared" si="24"/>
        <v>1.3534349944379088E-4</v>
      </c>
      <c r="KL568">
        <v>568</v>
      </c>
      <c r="KM568" s="12">
        <v>5.4466230936819177E-5</v>
      </c>
      <c r="KN568" s="12">
        <v>1039487.6636</v>
      </c>
      <c r="KO568" s="196">
        <v>4.5388525780682645E-6</v>
      </c>
      <c r="KP568" s="191">
        <f t="shared" si="25"/>
        <v>6.3725490196077936E-3</v>
      </c>
    </row>
    <row r="569" spans="297:302" x14ac:dyDescent="0.25">
      <c r="KK569" s="12">
        <f t="shared" si="24"/>
        <v>1.3534349944379088E-4</v>
      </c>
      <c r="KL569">
        <v>569</v>
      </c>
      <c r="KM569" s="12">
        <v>5.4466230936819177E-5</v>
      </c>
      <c r="KN569" s="12">
        <v>1041629.3575499998</v>
      </c>
      <c r="KO569" s="196">
        <v>4.5388525780682645E-6</v>
      </c>
      <c r="KP569" s="191">
        <f t="shared" si="25"/>
        <v>6.3770878721858618E-3</v>
      </c>
    </row>
    <row r="570" spans="297:302" x14ac:dyDescent="0.25">
      <c r="KK570" s="12">
        <f t="shared" si="24"/>
        <v>1.3534349944379088E-4</v>
      </c>
      <c r="KL570">
        <v>570</v>
      </c>
      <c r="KM570" s="12">
        <v>5.4466230936819177E-5</v>
      </c>
      <c r="KN570" s="12">
        <v>1043771.0515000001</v>
      </c>
      <c r="KO570" s="196">
        <v>4.5388525780682645E-6</v>
      </c>
      <c r="KP570" s="191">
        <f t="shared" si="25"/>
        <v>6.3816267247639299E-3</v>
      </c>
    </row>
    <row r="571" spans="297:302" x14ac:dyDescent="0.25">
      <c r="KK571" s="12">
        <f t="shared" si="24"/>
        <v>1.3534349944379088E-4</v>
      </c>
      <c r="KL571">
        <v>571</v>
      </c>
      <c r="KM571" s="12">
        <v>5.4466230936819177E-5</v>
      </c>
      <c r="KN571" s="12">
        <v>1045912.74545</v>
      </c>
      <c r="KO571" s="196">
        <v>4.5388525780682645E-6</v>
      </c>
      <c r="KP571" s="191">
        <f t="shared" si="25"/>
        <v>6.3861655773419981E-3</v>
      </c>
    </row>
    <row r="572" spans="297:302" x14ac:dyDescent="0.25">
      <c r="KK572" s="12">
        <f t="shared" si="24"/>
        <v>1.3534349944379088E-4</v>
      </c>
      <c r="KL572">
        <v>572</v>
      </c>
      <c r="KM572" s="12">
        <v>5.4466230936819177E-5</v>
      </c>
      <c r="KN572" s="12">
        <v>1048054.4393999998</v>
      </c>
      <c r="KO572" s="196">
        <v>4.5388525780682645E-6</v>
      </c>
      <c r="KP572" s="191">
        <f t="shared" si="25"/>
        <v>6.3907044299200662E-3</v>
      </c>
    </row>
    <row r="573" spans="297:302" x14ac:dyDescent="0.25">
      <c r="KK573" s="12">
        <f t="shared" si="24"/>
        <v>1.3534349944379088E-4</v>
      </c>
      <c r="KL573">
        <v>573</v>
      </c>
      <c r="KM573" s="12">
        <v>5.4466230936819177E-5</v>
      </c>
      <c r="KN573" s="12">
        <v>1050196.13335</v>
      </c>
      <c r="KO573" s="196">
        <v>4.5388525780682645E-6</v>
      </c>
      <c r="KP573" s="191">
        <f t="shared" si="25"/>
        <v>6.3952432824981344E-3</v>
      </c>
    </row>
    <row r="574" spans="297:302" x14ac:dyDescent="0.25">
      <c r="KK574" s="12">
        <f t="shared" si="24"/>
        <v>1.3534349944379088E-4</v>
      </c>
      <c r="KL574">
        <v>574</v>
      </c>
      <c r="KM574" s="12">
        <v>5.4466230936819177E-5</v>
      </c>
      <c r="KN574" s="12">
        <v>1052337.8273</v>
      </c>
      <c r="KO574" s="196">
        <v>4.5388525780682645E-6</v>
      </c>
      <c r="KP574" s="191">
        <f t="shared" si="25"/>
        <v>6.3997821350762025E-3</v>
      </c>
    </row>
    <row r="575" spans="297:302" x14ac:dyDescent="0.25">
      <c r="KK575" s="12">
        <f t="shared" si="24"/>
        <v>1.3534349944379088E-4</v>
      </c>
      <c r="KL575">
        <v>575</v>
      </c>
      <c r="KM575" s="12">
        <v>5.4466230936819177E-5</v>
      </c>
      <c r="KN575" s="12">
        <v>1054479.52125</v>
      </c>
      <c r="KO575" s="196">
        <v>4.5388525780682645E-6</v>
      </c>
      <c r="KP575" s="191">
        <f t="shared" si="25"/>
        <v>6.4043209876542707E-3</v>
      </c>
    </row>
    <row r="576" spans="297:302" x14ac:dyDescent="0.25">
      <c r="KK576" s="12">
        <f t="shared" si="24"/>
        <v>1.3534349944379088E-4</v>
      </c>
      <c r="KL576">
        <v>576</v>
      </c>
      <c r="KM576" s="12">
        <v>5.4466230936819177E-5</v>
      </c>
      <c r="KN576" s="12">
        <v>1056621.2152</v>
      </c>
      <c r="KO576" s="196">
        <v>4.5388525780682645E-6</v>
      </c>
      <c r="KP576" s="191">
        <f t="shared" si="25"/>
        <v>6.4088598402323388E-3</v>
      </c>
    </row>
    <row r="577" spans="297:302" x14ac:dyDescent="0.25">
      <c r="KK577" s="12">
        <f t="shared" si="24"/>
        <v>1.3534349944379088E-4</v>
      </c>
      <c r="KL577">
        <v>577</v>
      </c>
      <c r="KM577" s="12">
        <v>5.4466230936819177E-5</v>
      </c>
      <c r="KN577" s="12">
        <v>1058762.9091499997</v>
      </c>
      <c r="KO577" s="196">
        <v>4.5388525780682645E-6</v>
      </c>
      <c r="KP577" s="191">
        <f t="shared" si="25"/>
        <v>6.413398692810407E-3</v>
      </c>
    </row>
    <row r="578" spans="297:302" x14ac:dyDescent="0.25">
      <c r="KK578" s="12">
        <f t="shared" ref="KK578:KK641" si="26">KM578*LN(KM578/KO578)</f>
        <v>1.3534349944379088E-4</v>
      </c>
      <c r="KL578">
        <v>578</v>
      </c>
      <c r="KM578" s="12">
        <v>5.4466230936819177E-5</v>
      </c>
      <c r="KN578" s="12">
        <v>1060904.6030999999</v>
      </c>
      <c r="KO578" s="196">
        <v>4.5388525780682645E-6</v>
      </c>
      <c r="KP578" s="191">
        <f t="shared" si="25"/>
        <v>6.4179375453884751E-3</v>
      </c>
    </row>
    <row r="579" spans="297:302" x14ac:dyDescent="0.25">
      <c r="KK579" s="12">
        <f t="shared" si="26"/>
        <v>1.3534349944379088E-4</v>
      </c>
      <c r="KL579">
        <v>579</v>
      </c>
      <c r="KM579" s="12">
        <v>5.4466230936819177E-5</v>
      </c>
      <c r="KN579" s="12">
        <v>1063046.2970499999</v>
      </c>
      <c r="KO579" s="196">
        <v>4.5388525780682645E-6</v>
      </c>
      <c r="KP579" s="191">
        <f t="shared" ref="KP579:KP642" si="27">KP578+KO579</f>
        <v>6.4224763979665433E-3</v>
      </c>
    </row>
    <row r="580" spans="297:302" x14ac:dyDescent="0.25">
      <c r="KK580" s="12">
        <f t="shared" si="26"/>
        <v>1.3534349944379088E-4</v>
      </c>
      <c r="KL580">
        <v>580</v>
      </c>
      <c r="KM580" s="12">
        <v>5.4466230936819177E-5</v>
      </c>
      <c r="KN580" s="12">
        <v>1065187.9910000002</v>
      </c>
      <c r="KO580" s="196">
        <v>4.5388525780682645E-6</v>
      </c>
      <c r="KP580" s="191">
        <f t="shared" si="27"/>
        <v>6.4270152505446114E-3</v>
      </c>
    </row>
    <row r="581" spans="297:302" x14ac:dyDescent="0.25">
      <c r="KK581" s="12">
        <f t="shared" si="26"/>
        <v>1.3534349944379088E-4</v>
      </c>
      <c r="KL581">
        <v>581</v>
      </c>
      <c r="KM581" s="12">
        <v>5.4466230936819177E-5</v>
      </c>
      <c r="KN581" s="12">
        <v>1067329.6849500001</v>
      </c>
      <c r="KO581" s="196">
        <v>4.5388525780682645E-6</v>
      </c>
      <c r="KP581" s="191">
        <f t="shared" si="27"/>
        <v>6.4315541031226796E-3</v>
      </c>
    </row>
    <row r="582" spans="297:302" x14ac:dyDescent="0.25">
      <c r="KK582" s="12">
        <f t="shared" si="26"/>
        <v>1.3534349944379088E-4</v>
      </c>
      <c r="KL582">
        <v>582</v>
      </c>
      <c r="KM582" s="12">
        <v>5.4466230936819177E-5</v>
      </c>
      <c r="KN582" s="12">
        <v>1069471.3788999999</v>
      </c>
      <c r="KO582" s="196">
        <v>4.5388525780682645E-6</v>
      </c>
      <c r="KP582" s="191">
        <f t="shared" si="27"/>
        <v>6.4360929557007477E-3</v>
      </c>
    </row>
    <row r="583" spans="297:302" x14ac:dyDescent="0.25">
      <c r="KK583" s="12">
        <f t="shared" si="26"/>
        <v>1.3534349944379088E-4</v>
      </c>
      <c r="KL583">
        <v>583</v>
      </c>
      <c r="KM583" s="12">
        <v>5.4466230936819177E-5</v>
      </c>
      <c r="KN583" s="12">
        <v>1071613.0728499999</v>
      </c>
      <c r="KO583" s="196">
        <v>4.5388525780682645E-6</v>
      </c>
      <c r="KP583" s="191">
        <f t="shared" si="27"/>
        <v>6.4406318082788159E-3</v>
      </c>
    </row>
    <row r="584" spans="297:302" x14ac:dyDescent="0.25">
      <c r="KK584" s="12">
        <f t="shared" si="26"/>
        <v>1.3534349944379088E-4</v>
      </c>
      <c r="KL584">
        <v>584</v>
      </c>
      <c r="KM584" s="12">
        <v>5.4466230936819177E-5</v>
      </c>
      <c r="KN584" s="12">
        <v>1073754.7667999999</v>
      </c>
      <c r="KO584" s="196">
        <v>4.5388525780682645E-6</v>
      </c>
      <c r="KP584" s="191">
        <f t="shared" si="27"/>
        <v>6.445170660856884E-3</v>
      </c>
    </row>
    <row r="585" spans="297:302" x14ac:dyDescent="0.25">
      <c r="KK585" s="12">
        <f t="shared" si="26"/>
        <v>1.3534349944379088E-4</v>
      </c>
      <c r="KL585">
        <v>585</v>
      </c>
      <c r="KM585" s="12">
        <v>5.4466230936819177E-5</v>
      </c>
      <c r="KN585" s="12">
        <v>1075896.4607500001</v>
      </c>
      <c r="KO585" s="196">
        <v>4.5388525780682645E-6</v>
      </c>
      <c r="KP585" s="191">
        <f t="shared" si="27"/>
        <v>6.4497095134349522E-3</v>
      </c>
    </row>
    <row r="586" spans="297:302" x14ac:dyDescent="0.25">
      <c r="KK586" s="12">
        <f t="shared" si="26"/>
        <v>1.3534349944379088E-4</v>
      </c>
      <c r="KL586">
        <v>586</v>
      </c>
      <c r="KM586" s="12">
        <v>5.4466230936819177E-5</v>
      </c>
      <c r="KN586" s="12">
        <v>1078038.1547000001</v>
      </c>
      <c r="KO586" s="196">
        <v>4.5388525780682645E-6</v>
      </c>
      <c r="KP586" s="191">
        <f t="shared" si="27"/>
        <v>6.4542483660130203E-3</v>
      </c>
    </row>
    <row r="587" spans="297:302" x14ac:dyDescent="0.25">
      <c r="KK587" s="12">
        <f t="shared" si="26"/>
        <v>1.3534349944379088E-4</v>
      </c>
      <c r="KL587">
        <v>587</v>
      </c>
      <c r="KM587" s="12">
        <v>5.4466230936819177E-5</v>
      </c>
      <c r="KN587" s="12">
        <v>1080179.8486499998</v>
      </c>
      <c r="KO587" s="196">
        <v>4.5388525780682645E-6</v>
      </c>
      <c r="KP587" s="191">
        <f t="shared" si="27"/>
        <v>6.4587872185910885E-3</v>
      </c>
    </row>
    <row r="588" spans="297:302" x14ac:dyDescent="0.25">
      <c r="KK588" s="12">
        <f t="shared" si="26"/>
        <v>1.3534349944379088E-4</v>
      </c>
      <c r="KL588">
        <v>588</v>
      </c>
      <c r="KM588" s="12">
        <v>5.4466230936819177E-5</v>
      </c>
      <c r="KN588" s="12">
        <v>1082321.5426</v>
      </c>
      <c r="KO588" s="196">
        <v>4.5388525780682645E-6</v>
      </c>
      <c r="KP588" s="191">
        <f t="shared" si="27"/>
        <v>6.4633260711691566E-3</v>
      </c>
    </row>
    <row r="589" spans="297:302" x14ac:dyDescent="0.25">
      <c r="KK589" s="12">
        <f t="shared" si="26"/>
        <v>1.3534349944379088E-4</v>
      </c>
      <c r="KL589">
        <v>589</v>
      </c>
      <c r="KM589" s="12">
        <v>5.4466230936819177E-5</v>
      </c>
      <c r="KN589" s="12">
        <v>1084463.23655</v>
      </c>
      <c r="KO589" s="196">
        <v>4.5388525780682645E-6</v>
      </c>
      <c r="KP589" s="191">
        <f t="shared" si="27"/>
        <v>6.4678649237472248E-3</v>
      </c>
    </row>
    <row r="590" spans="297:302" x14ac:dyDescent="0.25">
      <c r="KK590" s="12">
        <f t="shared" si="26"/>
        <v>1.3534349944379088E-4</v>
      </c>
      <c r="KL590">
        <v>590</v>
      </c>
      <c r="KM590" s="12">
        <v>5.4466230936819177E-5</v>
      </c>
      <c r="KN590" s="12">
        <v>1086604.9304999998</v>
      </c>
      <c r="KO590" s="196">
        <v>4.5388525780682645E-6</v>
      </c>
      <c r="KP590" s="191">
        <f t="shared" si="27"/>
        <v>6.4724037763252929E-3</v>
      </c>
    </row>
    <row r="591" spans="297:302" x14ac:dyDescent="0.25">
      <c r="KK591" s="12">
        <f t="shared" si="26"/>
        <v>1.3534349944379088E-4</v>
      </c>
      <c r="KL591">
        <v>591</v>
      </c>
      <c r="KM591" s="12">
        <v>5.4466230936819177E-5</v>
      </c>
      <c r="KN591" s="12">
        <v>1088746.62445</v>
      </c>
      <c r="KO591" s="196">
        <v>4.5388525780682645E-6</v>
      </c>
      <c r="KP591" s="191">
        <f t="shared" si="27"/>
        <v>6.4769426289033611E-3</v>
      </c>
    </row>
    <row r="592" spans="297:302" x14ac:dyDescent="0.25">
      <c r="KK592" s="12">
        <f t="shared" si="26"/>
        <v>1.3534349944379088E-4</v>
      </c>
      <c r="KL592">
        <v>592</v>
      </c>
      <c r="KM592" s="12">
        <v>5.4466230936819177E-5</v>
      </c>
      <c r="KN592" s="12">
        <v>1090888.3183999998</v>
      </c>
      <c r="KO592" s="196">
        <v>4.5388525780682645E-6</v>
      </c>
      <c r="KP592" s="191">
        <f t="shared" si="27"/>
        <v>6.4814814814814293E-3</v>
      </c>
    </row>
    <row r="593" spans="297:302" x14ac:dyDescent="0.25">
      <c r="KK593" s="12">
        <f t="shared" si="26"/>
        <v>1.3534349944379088E-4</v>
      </c>
      <c r="KL593">
        <v>593</v>
      </c>
      <c r="KM593" s="12">
        <v>5.4466230936819177E-5</v>
      </c>
      <c r="KN593" s="12">
        <v>1093030.01235</v>
      </c>
      <c r="KO593" s="196">
        <v>4.5388525780682645E-6</v>
      </c>
      <c r="KP593" s="191">
        <f t="shared" si="27"/>
        <v>6.4860203340594974E-3</v>
      </c>
    </row>
    <row r="594" spans="297:302" x14ac:dyDescent="0.25">
      <c r="KK594" s="12">
        <f t="shared" si="26"/>
        <v>1.3534349944379088E-4</v>
      </c>
      <c r="KL594">
        <v>594</v>
      </c>
      <c r="KM594" s="12">
        <v>5.4466230936819177E-5</v>
      </c>
      <c r="KN594" s="12">
        <v>1095171.7063</v>
      </c>
      <c r="KO594" s="196">
        <v>4.5388525780682645E-6</v>
      </c>
      <c r="KP594" s="191">
        <f t="shared" si="27"/>
        <v>6.4905591866375656E-3</v>
      </c>
    </row>
    <row r="595" spans="297:302" x14ac:dyDescent="0.25">
      <c r="KK595" s="12">
        <f t="shared" si="26"/>
        <v>1.3534349944379088E-4</v>
      </c>
      <c r="KL595">
        <v>595</v>
      </c>
      <c r="KM595" s="12">
        <v>5.4466230936819177E-5</v>
      </c>
      <c r="KN595" s="12">
        <v>1097313.4002499999</v>
      </c>
      <c r="KO595" s="196">
        <v>4.5388525780682645E-6</v>
      </c>
      <c r="KP595" s="191">
        <f t="shared" si="27"/>
        <v>6.4950980392156337E-3</v>
      </c>
    </row>
    <row r="596" spans="297:302" x14ac:dyDescent="0.25">
      <c r="KK596" s="12">
        <f t="shared" si="26"/>
        <v>1.3534349944379088E-4</v>
      </c>
      <c r="KL596">
        <v>596</v>
      </c>
      <c r="KM596" s="12">
        <v>5.4466230936819177E-5</v>
      </c>
      <c r="KN596" s="12">
        <v>1099455.0942000002</v>
      </c>
      <c r="KO596" s="196">
        <v>4.5388525780682645E-6</v>
      </c>
      <c r="KP596" s="191">
        <f t="shared" si="27"/>
        <v>6.4996368917937019E-3</v>
      </c>
    </row>
    <row r="597" spans="297:302" x14ac:dyDescent="0.25">
      <c r="KK597" s="12">
        <f t="shared" si="26"/>
        <v>1.3534349944379088E-4</v>
      </c>
      <c r="KL597">
        <v>597</v>
      </c>
      <c r="KM597" s="12">
        <v>5.4466230936819177E-5</v>
      </c>
      <c r="KN597" s="12">
        <v>1101596.7881499999</v>
      </c>
      <c r="KO597" s="196">
        <v>4.5388525780682645E-6</v>
      </c>
      <c r="KP597" s="191">
        <f t="shared" si="27"/>
        <v>6.50417574437177E-3</v>
      </c>
    </row>
    <row r="598" spans="297:302" x14ac:dyDescent="0.25">
      <c r="KK598" s="12">
        <f t="shared" si="26"/>
        <v>1.3534349944379088E-4</v>
      </c>
      <c r="KL598">
        <v>598</v>
      </c>
      <c r="KM598" s="12">
        <v>5.4466230936819177E-5</v>
      </c>
      <c r="KN598" s="12">
        <v>1103738.4820999999</v>
      </c>
      <c r="KO598" s="196">
        <v>4.5388525780682645E-6</v>
      </c>
      <c r="KP598" s="191">
        <f t="shared" si="27"/>
        <v>6.5087145969498382E-3</v>
      </c>
    </row>
    <row r="599" spans="297:302" x14ac:dyDescent="0.25">
      <c r="KK599" s="12">
        <f t="shared" si="26"/>
        <v>1.3534349944379088E-4</v>
      </c>
      <c r="KL599">
        <v>599</v>
      </c>
      <c r="KM599" s="12">
        <v>5.4466230936819177E-5</v>
      </c>
      <c r="KN599" s="12">
        <v>1105880.1760499999</v>
      </c>
      <c r="KO599" s="196">
        <v>4.5388525780682645E-6</v>
      </c>
      <c r="KP599" s="191">
        <f t="shared" si="27"/>
        <v>6.5132534495279063E-3</v>
      </c>
    </row>
    <row r="600" spans="297:302" x14ac:dyDescent="0.25">
      <c r="KK600" s="12">
        <f t="shared" si="26"/>
        <v>1.3534349944379088E-4</v>
      </c>
      <c r="KL600">
        <v>600</v>
      </c>
      <c r="KM600" s="12">
        <v>5.4466230936819177E-5</v>
      </c>
      <c r="KN600" s="12">
        <v>1108021.8699999999</v>
      </c>
      <c r="KO600" s="196">
        <v>4.5388525780682645E-6</v>
      </c>
      <c r="KP600" s="191">
        <f t="shared" si="27"/>
        <v>6.5177923021059745E-3</v>
      </c>
    </row>
    <row r="601" spans="297:302" x14ac:dyDescent="0.25">
      <c r="KK601" s="12">
        <f t="shared" si="26"/>
        <v>1.3534349944379088E-4</v>
      </c>
      <c r="KL601">
        <v>601</v>
      </c>
      <c r="KM601" s="12">
        <v>5.4466230936819177E-5</v>
      </c>
      <c r="KN601" s="12">
        <v>1110163.5639500001</v>
      </c>
      <c r="KO601" s="196">
        <v>4.5388525780682645E-6</v>
      </c>
      <c r="KP601" s="191">
        <f t="shared" si="27"/>
        <v>6.5223311546840426E-3</v>
      </c>
    </row>
    <row r="602" spans="297:302" x14ac:dyDescent="0.25">
      <c r="KK602" s="12">
        <f t="shared" si="26"/>
        <v>1.3534349944379088E-4</v>
      </c>
      <c r="KL602">
        <v>602</v>
      </c>
      <c r="KM602" s="12">
        <v>5.4466230936819177E-5</v>
      </c>
      <c r="KN602" s="12">
        <v>1112305.2578999999</v>
      </c>
      <c r="KO602" s="196">
        <v>4.5388525780682645E-6</v>
      </c>
      <c r="KP602" s="191">
        <f t="shared" si="27"/>
        <v>6.5268700072621108E-3</v>
      </c>
    </row>
    <row r="603" spans="297:302" x14ac:dyDescent="0.25">
      <c r="KK603" s="12">
        <f t="shared" si="26"/>
        <v>1.3534349944379088E-4</v>
      </c>
      <c r="KL603">
        <v>603</v>
      </c>
      <c r="KM603" s="12">
        <v>5.4466230936819177E-5</v>
      </c>
      <c r="KN603" s="12">
        <v>1114446.9518499998</v>
      </c>
      <c r="KO603" s="196">
        <v>4.5388525780682645E-6</v>
      </c>
      <c r="KP603" s="191">
        <f t="shared" si="27"/>
        <v>6.5314088598401789E-3</v>
      </c>
    </row>
    <row r="604" spans="297:302" x14ac:dyDescent="0.25">
      <c r="KK604" s="12">
        <f t="shared" si="26"/>
        <v>1.3534349944379088E-4</v>
      </c>
      <c r="KL604">
        <v>604</v>
      </c>
      <c r="KM604" s="12">
        <v>5.4466230936819177E-5</v>
      </c>
      <c r="KN604" s="12">
        <v>1116588.6458000001</v>
      </c>
      <c r="KO604" s="196">
        <v>4.5388525780682645E-6</v>
      </c>
      <c r="KP604" s="191">
        <f t="shared" si="27"/>
        <v>6.5359477124182471E-3</v>
      </c>
    </row>
    <row r="605" spans="297:302" x14ac:dyDescent="0.25">
      <c r="KK605" s="12">
        <f t="shared" si="26"/>
        <v>1.3534349944379088E-4</v>
      </c>
      <c r="KL605">
        <v>605</v>
      </c>
      <c r="KM605" s="12">
        <v>5.4466230936819177E-5</v>
      </c>
      <c r="KN605" s="12">
        <v>1118730.33975</v>
      </c>
      <c r="KO605" s="196">
        <v>4.5388525780682645E-6</v>
      </c>
      <c r="KP605" s="191">
        <f t="shared" si="27"/>
        <v>6.5404865649963152E-3</v>
      </c>
    </row>
    <row r="606" spans="297:302" x14ac:dyDescent="0.25">
      <c r="KK606" s="12">
        <f t="shared" si="26"/>
        <v>1.3534349944379088E-4</v>
      </c>
      <c r="KL606">
        <v>606</v>
      </c>
      <c r="KM606" s="12">
        <v>5.4466230936819177E-5</v>
      </c>
      <c r="KN606" s="12">
        <v>1120872.0337</v>
      </c>
      <c r="KO606" s="196">
        <v>4.5388525780682645E-6</v>
      </c>
      <c r="KP606" s="191">
        <f t="shared" si="27"/>
        <v>6.5450254175743834E-3</v>
      </c>
    </row>
    <row r="607" spans="297:302" x14ac:dyDescent="0.25">
      <c r="KK607" s="12">
        <f t="shared" si="26"/>
        <v>1.3534349944379088E-4</v>
      </c>
      <c r="KL607">
        <v>607</v>
      </c>
      <c r="KM607" s="12">
        <v>5.4466230936819177E-5</v>
      </c>
      <c r="KN607" s="12">
        <v>1123013.7276499998</v>
      </c>
      <c r="KO607" s="196">
        <v>4.5388525780682645E-6</v>
      </c>
      <c r="KP607" s="191">
        <f t="shared" si="27"/>
        <v>6.5495642701524515E-3</v>
      </c>
    </row>
    <row r="608" spans="297:302" x14ac:dyDescent="0.25">
      <c r="KK608" s="12">
        <f t="shared" si="26"/>
        <v>1.3534349944379088E-4</v>
      </c>
      <c r="KL608">
        <v>608</v>
      </c>
      <c r="KM608" s="12">
        <v>5.4466230936819177E-5</v>
      </c>
      <c r="KN608" s="12">
        <v>1125155.4215999998</v>
      </c>
      <c r="KO608" s="196">
        <v>4.5388525780682645E-6</v>
      </c>
      <c r="KP608" s="191">
        <f t="shared" si="27"/>
        <v>6.5541031227305197E-3</v>
      </c>
    </row>
    <row r="609" spans="297:302" x14ac:dyDescent="0.25">
      <c r="KK609" s="12">
        <f t="shared" si="26"/>
        <v>1.3534349944379088E-4</v>
      </c>
      <c r="KL609">
        <v>609</v>
      </c>
      <c r="KM609" s="12">
        <v>5.4466230936819177E-5</v>
      </c>
      <c r="KN609" s="12">
        <v>1127297.11555</v>
      </c>
      <c r="KO609" s="196">
        <v>4.5388525780682645E-6</v>
      </c>
      <c r="KP609" s="191">
        <f t="shared" si="27"/>
        <v>6.5586419753085878E-3</v>
      </c>
    </row>
    <row r="610" spans="297:302" x14ac:dyDescent="0.25">
      <c r="KK610" s="12">
        <f t="shared" si="26"/>
        <v>1.3534349944379088E-4</v>
      </c>
      <c r="KL610">
        <v>610</v>
      </c>
      <c r="KM610" s="12">
        <v>5.4466230936819177E-5</v>
      </c>
      <c r="KN610" s="12">
        <v>1129438.8095</v>
      </c>
      <c r="KO610" s="196">
        <v>4.5388525780682645E-6</v>
      </c>
      <c r="KP610" s="191">
        <f t="shared" si="27"/>
        <v>6.563180827886656E-3</v>
      </c>
    </row>
    <row r="611" spans="297:302" x14ac:dyDescent="0.25">
      <c r="KK611" s="12">
        <f t="shared" si="26"/>
        <v>1.3534349944379088E-4</v>
      </c>
      <c r="KL611">
        <v>611</v>
      </c>
      <c r="KM611" s="12">
        <v>5.4466230936819177E-5</v>
      </c>
      <c r="KN611" s="12">
        <v>1131580.5034500002</v>
      </c>
      <c r="KO611" s="196">
        <v>4.5388525780682645E-6</v>
      </c>
      <c r="KP611" s="191">
        <f t="shared" si="27"/>
        <v>6.5677196804647241E-3</v>
      </c>
    </row>
    <row r="612" spans="297:302" x14ac:dyDescent="0.25">
      <c r="KK612" s="12">
        <f t="shared" si="26"/>
        <v>1.3534349944379088E-4</v>
      </c>
      <c r="KL612">
        <v>612</v>
      </c>
      <c r="KM612" s="12">
        <v>5.4466230936819177E-5</v>
      </c>
      <c r="KN612" s="12">
        <v>1133722.1973999999</v>
      </c>
      <c r="KO612" s="196">
        <v>4.5388525780682645E-6</v>
      </c>
      <c r="KP612" s="191">
        <f t="shared" si="27"/>
        <v>6.5722585330427923E-3</v>
      </c>
    </row>
    <row r="613" spans="297:302" x14ac:dyDescent="0.25">
      <c r="KK613" s="12">
        <f t="shared" si="26"/>
        <v>1.3534349944379088E-4</v>
      </c>
      <c r="KL613">
        <v>613</v>
      </c>
      <c r="KM613" s="12">
        <v>5.4466230936819177E-5</v>
      </c>
      <c r="KN613" s="12">
        <v>1135863.8913499999</v>
      </c>
      <c r="KO613" s="196">
        <v>4.5388525780682645E-6</v>
      </c>
      <c r="KP613" s="191">
        <f t="shared" si="27"/>
        <v>6.5767973856208604E-3</v>
      </c>
    </row>
    <row r="614" spans="297:302" x14ac:dyDescent="0.25">
      <c r="KK614" s="12">
        <f t="shared" si="26"/>
        <v>1.3534349944379088E-4</v>
      </c>
      <c r="KL614">
        <v>614</v>
      </c>
      <c r="KM614" s="12">
        <v>5.4466230936819177E-5</v>
      </c>
      <c r="KN614" s="12">
        <v>1138005.5852999999</v>
      </c>
      <c r="KO614" s="196">
        <v>4.5388525780682645E-6</v>
      </c>
      <c r="KP614" s="191">
        <f t="shared" si="27"/>
        <v>6.5813362381989286E-3</v>
      </c>
    </row>
    <row r="615" spans="297:302" x14ac:dyDescent="0.25">
      <c r="KK615" s="12">
        <f t="shared" si="26"/>
        <v>1.3534349944379088E-4</v>
      </c>
      <c r="KL615">
        <v>615</v>
      </c>
      <c r="KM615" s="12">
        <v>5.4466230936819177E-5</v>
      </c>
      <c r="KN615" s="12">
        <v>1140147.2792499999</v>
      </c>
      <c r="KO615" s="196">
        <v>4.5388525780682645E-6</v>
      </c>
      <c r="KP615" s="191">
        <f t="shared" si="27"/>
        <v>6.5858750907769967E-3</v>
      </c>
    </row>
    <row r="616" spans="297:302" x14ac:dyDescent="0.25">
      <c r="KK616" s="12">
        <f t="shared" si="26"/>
        <v>1.3534349944379088E-4</v>
      </c>
      <c r="KL616">
        <v>616</v>
      </c>
      <c r="KM616" s="12">
        <v>5.4466230936819177E-5</v>
      </c>
      <c r="KN616" s="12">
        <v>1142288.9732000001</v>
      </c>
      <c r="KO616" s="196">
        <v>4.5388525780682645E-6</v>
      </c>
      <c r="KP616" s="191">
        <f t="shared" si="27"/>
        <v>6.5904139433550649E-3</v>
      </c>
    </row>
    <row r="617" spans="297:302" x14ac:dyDescent="0.25">
      <c r="KK617" s="12">
        <f t="shared" si="26"/>
        <v>1.3534349944379088E-4</v>
      </c>
      <c r="KL617">
        <v>617</v>
      </c>
      <c r="KM617" s="12">
        <v>5.4466230936819177E-5</v>
      </c>
      <c r="KN617" s="12">
        <v>1144430.6671499999</v>
      </c>
      <c r="KO617" s="196">
        <v>4.5388525780682645E-6</v>
      </c>
      <c r="KP617" s="191">
        <f t="shared" si="27"/>
        <v>6.594952795933133E-3</v>
      </c>
    </row>
    <row r="618" spans="297:302" x14ac:dyDescent="0.25">
      <c r="KK618" s="12">
        <f t="shared" si="26"/>
        <v>1.3534349944379088E-4</v>
      </c>
      <c r="KL618">
        <v>618</v>
      </c>
      <c r="KM618" s="12">
        <v>5.4466230936819177E-5</v>
      </c>
      <c r="KN618" s="12">
        <v>1146572.3610999999</v>
      </c>
      <c r="KO618" s="196">
        <v>4.5388525780682645E-6</v>
      </c>
      <c r="KP618" s="191">
        <f t="shared" si="27"/>
        <v>6.5994916485112012E-3</v>
      </c>
    </row>
    <row r="619" spans="297:302" x14ac:dyDescent="0.25">
      <c r="KK619" s="12">
        <f t="shared" si="26"/>
        <v>1.3534349944379088E-4</v>
      </c>
      <c r="KL619">
        <v>619</v>
      </c>
      <c r="KM619" s="12">
        <v>5.4466230936819177E-5</v>
      </c>
      <c r="KN619" s="12">
        <v>1148714.0550500001</v>
      </c>
      <c r="KO619" s="196">
        <v>4.5388525780682645E-6</v>
      </c>
      <c r="KP619" s="191">
        <f t="shared" si="27"/>
        <v>6.6040305010892694E-3</v>
      </c>
    </row>
    <row r="620" spans="297:302" x14ac:dyDescent="0.25">
      <c r="KK620" s="12">
        <f t="shared" si="26"/>
        <v>1.3534349944379088E-4</v>
      </c>
      <c r="KL620">
        <v>620</v>
      </c>
      <c r="KM620" s="12">
        <v>5.4466230936819177E-5</v>
      </c>
      <c r="KN620" s="12">
        <v>1150855.7490000001</v>
      </c>
      <c r="KO620" s="196">
        <v>4.5388525780682645E-6</v>
      </c>
      <c r="KP620" s="191">
        <f t="shared" si="27"/>
        <v>6.6085693536673375E-3</v>
      </c>
    </row>
    <row r="621" spans="297:302" x14ac:dyDescent="0.25">
      <c r="KK621" s="12">
        <f t="shared" si="26"/>
        <v>1.3534349944379088E-4</v>
      </c>
      <c r="KL621">
        <v>621</v>
      </c>
      <c r="KM621" s="12">
        <v>5.4466230936819177E-5</v>
      </c>
      <c r="KN621" s="12">
        <v>1152997.4429500001</v>
      </c>
      <c r="KO621" s="196">
        <v>4.5388525780682645E-6</v>
      </c>
      <c r="KP621" s="191">
        <f t="shared" si="27"/>
        <v>6.6131082062454057E-3</v>
      </c>
    </row>
    <row r="622" spans="297:302" x14ac:dyDescent="0.25">
      <c r="KK622" s="12">
        <f t="shared" si="26"/>
        <v>1.3534349944379088E-4</v>
      </c>
      <c r="KL622">
        <v>622</v>
      </c>
      <c r="KM622" s="12">
        <v>5.4466230936819177E-5</v>
      </c>
      <c r="KN622" s="12">
        <v>1155139.1368999998</v>
      </c>
      <c r="KO622" s="196">
        <v>4.5388525780682645E-6</v>
      </c>
      <c r="KP622" s="191">
        <f t="shared" si="27"/>
        <v>6.6176470588234738E-3</v>
      </c>
    </row>
    <row r="623" spans="297:302" x14ac:dyDescent="0.25">
      <c r="KK623" s="12">
        <f t="shared" si="26"/>
        <v>1.3534349944379088E-4</v>
      </c>
      <c r="KL623">
        <v>623</v>
      </c>
      <c r="KM623" s="12">
        <v>5.4466230936819177E-5</v>
      </c>
      <c r="KN623" s="12">
        <v>1157280.8308499998</v>
      </c>
      <c r="KO623" s="196">
        <v>4.5388525780682645E-6</v>
      </c>
      <c r="KP623" s="191">
        <f t="shared" si="27"/>
        <v>6.622185911401542E-3</v>
      </c>
    </row>
    <row r="624" spans="297:302" x14ac:dyDescent="0.25">
      <c r="KK624" s="12">
        <f t="shared" si="26"/>
        <v>1.3534349944379088E-4</v>
      </c>
      <c r="KL624">
        <v>624</v>
      </c>
      <c r="KM624" s="12">
        <v>5.4466230936819177E-5</v>
      </c>
      <c r="KN624" s="12">
        <v>1159422.5248</v>
      </c>
      <c r="KO624" s="196">
        <v>4.5388525780682645E-6</v>
      </c>
      <c r="KP624" s="191">
        <f t="shared" si="27"/>
        <v>6.6267247639796101E-3</v>
      </c>
    </row>
    <row r="625" spans="297:302" x14ac:dyDescent="0.25">
      <c r="KK625" s="12">
        <f t="shared" si="26"/>
        <v>1.3534349944379088E-4</v>
      </c>
      <c r="KL625">
        <v>625</v>
      </c>
      <c r="KM625" s="12">
        <v>5.4466230936819177E-5</v>
      </c>
      <c r="KN625" s="12">
        <v>1161564.21875</v>
      </c>
      <c r="KO625" s="196">
        <v>4.5388525780682645E-6</v>
      </c>
      <c r="KP625" s="191">
        <f t="shared" si="27"/>
        <v>6.6312636165576783E-3</v>
      </c>
    </row>
    <row r="626" spans="297:302" x14ac:dyDescent="0.25">
      <c r="KK626" s="12">
        <f t="shared" si="26"/>
        <v>1.3534349944379088E-4</v>
      </c>
      <c r="KL626">
        <v>626</v>
      </c>
      <c r="KM626" s="12">
        <v>5.4466230936819177E-5</v>
      </c>
      <c r="KN626" s="12">
        <v>1163705.9127</v>
      </c>
      <c r="KO626" s="196">
        <v>4.5388525780682645E-6</v>
      </c>
      <c r="KP626" s="191">
        <f t="shared" si="27"/>
        <v>6.6358024691357464E-3</v>
      </c>
    </row>
    <row r="627" spans="297:302" x14ac:dyDescent="0.25">
      <c r="KK627" s="12">
        <f t="shared" si="26"/>
        <v>1.3534349944379088E-4</v>
      </c>
      <c r="KL627">
        <v>627</v>
      </c>
      <c r="KM627" s="12">
        <v>5.4466230936819177E-5</v>
      </c>
      <c r="KN627" s="12">
        <v>1165847.60665</v>
      </c>
      <c r="KO627" s="196">
        <v>4.5388525780682645E-6</v>
      </c>
      <c r="KP627" s="191">
        <f t="shared" si="27"/>
        <v>6.6403413217138146E-3</v>
      </c>
    </row>
    <row r="628" spans="297:302" x14ac:dyDescent="0.25">
      <c r="KK628" s="12">
        <f t="shared" si="26"/>
        <v>1.3534349944379088E-4</v>
      </c>
      <c r="KL628">
        <v>628</v>
      </c>
      <c r="KM628" s="12">
        <v>5.4466230936819177E-5</v>
      </c>
      <c r="KN628" s="12">
        <v>1167989.3006</v>
      </c>
      <c r="KO628" s="196">
        <v>4.5388525780682645E-6</v>
      </c>
      <c r="KP628" s="191">
        <f t="shared" si="27"/>
        <v>6.6448801742918827E-3</v>
      </c>
    </row>
    <row r="629" spans="297:302" x14ac:dyDescent="0.25">
      <c r="KK629" s="12">
        <f t="shared" si="26"/>
        <v>1.3534349944379088E-4</v>
      </c>
      <c r="KL629">
        <v>629</v>
      </c>
      <c r="KM629" s="12">
        <v>5.4466230936819177E-5</v>
      </c>
      <c r="KN629" s="12">
        <v>1170130.9945499999</v>
      </c>
      <c r="KO629" s="196">
        <v>4.5388525780682645E-6</v>
      </c>
      <c r="KP629" s="191">
        <f t="shared" si="27"/>
        <v>6.6494190268699509E-3</v>
      </c>
    </row>
    <row r="630" spans="297:302" x14ac:dyDescent="0.25">
      <c r="KK630" s="12">
        <f t="shared" si="26"/>
        <v>1.3534349944379088E-4</v>
      </c>
      <c r="KL630">
        <v>630</v>
      </c>
      <c r="KM630" s="12">
        <v>5.4466230936819177E-5</v>
      </c>
      <c r="KN630" s="12">
        <v>1172272.6884999999</v>
      </c>
      <c r="KO630" s="196">
        <v>4.5388525780682645E-6</v>
      </c>
      <c r="KP630" s="191">
        <f t="shared" si="27"/>
        <v>6.653957879448019E-3</v>
      </c>
    </row>
    <row r="631" spans="297:302" x14ac:dyDescent="0.25">
      <c r="KK631" s="12">
        <f t="shared" si="26"/>
        <v>1.3534349944379088E-4</v>
      </c>
      <c r="KL631">
        <v>631</v>
      </c>
      <c r="KM631" s="12">
        <v>5.4466230936819177E-5</v>
      </c>
      <c r="KN631" s="12">
        <v>1174414.3824499999</v>
      </c>
      <c r="KO631" s="196">
        <v>4.5388525780682645E-6</v>
      </c>
      <c r="KP631" s="191">
        <f t="shared" si="27"/>
        <v>6.6584967320260872E-3</v>
      </c>
    </row>
    <row r="632" spans="297:302" x14ac:dyDescent="0.25">
      <c r="KK632" s="12">
        <f t="shared" si="26"/>
        <v>1.3534349944379088E-4</v>
      </c>
      <c r="KL632">
        <v>632</v>
      </c>
      <c r="KM632" s="12">
        <v>5.4466230936819177E-5</v>
      </c>
      <c r="KN632" s="12">
        <v>1176556.0763999999</v>
      </c>
      <c r="KO632" s="196">
        <v>4.5388525780682645E-6</v>
      </c>
      <c r="KP632" s="191">
        <f t="shared" si="27"/>
        <v>6.6630355846041553E-3</v>
      </c>
    </row>
    <row r="633" spans="297:302" x14ac:dyDescent="0.25">
      <c r="KK633" s="12">
        <f t="shared" si="26"/>
        <v>1.3534349944379088E-4</v>
      </c>
      <c r="KL633">
        <v>633</v>
      </c>
      <c r="KM633" s="12">
        <v>5.4466230936819177E-5</v>
      </c>
      <c r="KN633" s="12">
        <v>1178697.7703499999</v>
      </c>
      <c r="KO633" s="196">
        <v>4.5388525780682645E-6</v>
      </c>
      <c r="KP633" s="191">
        <f t="shared" si="27"/>
        <v>6.6675744371822235E-3</v>
      </c>
    </row>
    <row r="634" spans="297:302" x14ac:dyDescent="0.25">
      <c r="KK634" s="12">
        <f t="shared" si="26"/>
        <v>1.3534349944379088E-4</v>
      </c>
      <c r="KL634">
        <v>634</v>
      </c>
      <c r="KM634" s="12">
        <v>5.4466230936819177E-5</v>
      </c>
      <c r="KN634" s="12">
        <v>1180839.4642999999</v>
      </c>
      <c r="KO634" s="196">
        <v>4.5388525780682645E-6</v>
      </c>
      <c r="KP634" s="191">
        <f t="shared" si="27"/>
        <v>6.6721132897602916E-3</v>
      </c>
    </row>
    <row r="635" spans="297:302" x14ac:dyDescent="0.25">
      <c r="KK635" s="12">
        <f t="shared" si="26"/>
        <v>1.3534349944379088E-4</v>
      </c>
      <c r="KL635">
        <v>635</v>
      </c>
      <c r="KM635" s="12">
        <v>5.4466230936819177E-5</v>
      </c>
      <c r="KN635" s="12">
        <v>1182981.1582500001</v>
      </c>
      <c r="KO635" s="196">
        <v>4.5388525780682645E-6</v>
      </c>
      <c r="KP635" s="191">
        <f t="shared" si="27"/>
        <v>6.6766521423383598E-3</v>
      </c>
    </row>
    <row r="636" spans="297:302" x14ac:dyDescent="0.25">
      <c r="KK636" s="12">
        <f t="shared" si="26"/>
        <v>1.3534349944379088E-4</v>
      </c>
      <c r="KL636">
        <v>636</v>
      </c>
      <c r="KM636" s="12">
        <v>5.4466230936819177E-5</v>
      </c>
      <c r="KN636" s="12">
        <v>1185122.8522000001</v>
      </c>
      <c r="KO636" s="196">
        <v>4.5388525780682645E-6</v>
      </c>
      <c r="KP636" s="191">
        <f t="shared" si="27"/>
        <v>6.6811909949164279E-3</v>
      </c>
    </row>
    <row r="637" spans="297:302" x14ac:dyDescent="0.25">
      <c r="KK637" s="12">
        <f t="shared" si="26"/>
        <v>1.3534349944379088E-4</v>
      </c>
      <c r="KL637">
        <v>637</v>
      </c>
      <c r="KM637" s="12">
        <v>5.4466230936819177E-5</v>
      </c>
      <c r="KN637" s="12">
        <v>1187264.5461499998</v>
      </c>
      <c r="KO637" s="196">
        <v>4.5388525780682645E-6</v>
      </c>
      <c r="KP637" s="191">
        <f t="shared" si="27"/>
        <v>6.6857298474944961E-3</v>
      </c>
    </row>
    <row r="638" spans="297:302" x14ac:dyDescent="0.25">
      <c r="KK638" s="12">
        <f t="shared" si="26"/>
        <v>1.3534349944379088E-4</v>
      </c>
      <c r="KL638">
        <v>638</v>
      </c>
      <c r="KM638" s="12">
        <v>5.4466230936819177E-5</v>
      </c>
      <c r="KN638" s="12">
        <v>1189406.2400999998</v>
      </c>
      <c r="KO638" s="196">
        <v>4.5388525780682645E-6</v>
      </c>
      <c r="KP638" s="191">
        <f t="shared" si="27"/>
        <v>6.6902687000725642E-3</v>
      </c>
    </row>
    <row r="639" spans="297:302" x14ac:dyDescent="0.25">
      <c r="KK639" s="12">
        <f t="shared" si="26"/>
        <v>1.3534349944379088E-4</v>
      </c>
      <c r="KL639">
        <v>639</v>
      </c>
      <c r="KM639" s="12">
        <v>5.4466230936819177E-5</v>
      </c>
      <c r="KN639" s="12">
        <v>1191547.9340499998</v>
      </c>
      <c r="KO639" s="196">
        <v>4.5388525780682645E-6</v>
      </c>
      <c r="KP639" s="191">
        <f t="shared" si="27"/>
        <v>6.6948075526506324E-3</v>
      </c>
    </row>
    <row r="640" spans="297:302" x14ac:dyDescent="0.25">
      <c r="KK640" s="12">
        <f t="shared" si="26"/>
        <v>1.3534349944379088E-4</v>
      </c>
      <c r="KL640">
        <v>640</v>
      </c>
      <c r="KM640" s="12">
        <v>5.4466230936819177E-5</v>
      </c>
      <c r="KN640" s="12">
        <v>1193689.628</v>
      </c>
      <c r="KO640" s="196">
        <v>4.5388525780682645E-6</v>
      </c>
      <c r="KP640" s="191">
        <f t="shared" si="27"/>
        <v>6.6993464052287005E-3</v>
      </c>
    </row>
    <row r="641" spans="297:302" x14ac:dyDescent="0.25">
      <c r="KK641" s="12">
        <f t="shared" si="26"/>
        <v>1.3534349944379088E-4</v>
      </c>
      <c r="KL641">
        <v>641</v>
      </c>
      <c r="KM641" s="12">
        <v>5.4466230936819177E-5</v>
      </c>
      <c r="KN641" s="12">
        <v>1195831.32195</v>
      </c>
      <c r="KO641" s="196">
        <v>4.5388525780682645E-6</v>
      </c>
      <c r="KP641" s="191">
        <f t="shared" si="27"/>
        <v>6.7038852578067687E-3</v>
      </c>
    </row>
    <row r="642" spans="297:302" x14ac:dyDescent="0.25">
      <c r="KK642" s="12">
        <f t="shared" ref="KK642:KK705" si="28">KM642*LN(KM642/KO642)</f>
        <v>1.3534349944379088E-4</v>
      </c>
      <c r="KL642">
        <v>642</v>
      </c>
      <c r="KM642" s="12">
        <v>5.4466230936819177E-5</v>
      </c>
      <c r="KN642" s="12">
        <v>1197973.0159</v>
      </c>
      <c r="KO642" s="196">
        <v>4.5388525780682645E-6</v>
      </c>
      <c r="KP642" s="191">
        <f t="shared" si="27"/>
        <v>6.7084241103848368E-3</v>
      </c>
    </row>
    <row r="643" spans="297:302" x14ac:dyDescent="0.25">
      <c r="KK643" s="12">
        <f t="shared" si="28"/>
        <v>1.3534349944379088E-4</v>
      </c>
      <c r="KL643">
        <v>643</v>
      </c>
      <c r="KM643" s="12">
        <v>5.4466230936819177E-5</v>
      </c>
      <c r="KN643" s="12">
        <v>1200114.70985</v>
      </c>
      <c r="KO643" s="196">
        <v>4.5388525780682645E-6</v>
      </c>
      <c r="KP643" s="191">
        <f t="shared" ref="KP643:KP706" si="29">KP642+KO643</f>
        <v>6.712962962962905E-3</v>
      </c>
    </row>
    <row r="644" spans="297:302" x14ac:dyDescent="0.25">
      <c r="KK644" s="12">
        <f t="shared" si="28"/>
        <v>1.3534349944379088E-4</v>
      </c>
      <c r="KL644">
        <v>644</v>
      </c>
      <c r="KM644" s="12">
        <v>5.4466230936819177E-5</v>
      </c>
      <c r="KN644" s="12">
        <v>1202256.4038</v>
      </c>
      <c r="KO644" s="196">
        <v>4.5388525780682645E-6</v>
      </c>
      <c r="KP644" s="191">
        <f t="shared" si="29"/>
        <v>6.7175018155409731E-3</v>
      </c>
    </row>
    <row r="645" spans="297:302" x14ac:dyDescent="0.25">
      <c r="KK645" s="12">
        <f t="shared" si="28"/>
        <v>1.3534349944379088E-4</v>
      </c>
      <c r="KL645">
        <v>645</v>
      </c>
      <c r="KM645" s="12">
        <v>5.4466230936819177E-5</v>
      </c>
      <c r="KN645" s="12">
        <v>1204398.09775</v>
      </c>
      <c r="KO645" s="196">
        <v>4.5388525780682645E-6</v>
      </c>
      <c r="KP645" s="191">
        <f t="shared" si="29"/>
        <v>6.7220406681190413E-3</v>
      </c>
    </row>
    <row r="646" spans="297:302" x14ac:dyDescent="0.25">
      <c r="KK646" s="12">
        <f t="shared" si="28"/>
        <v>1.3534349944379088E-4</v>
      </c>
      <c r="KL646">
        <v>646</v>
      </c>
      <c r="KM646" s="12">
        <v>5.4466230936819177E-5</v>
      </c>
      <c r="KN646" s="12">
        <v>1206539.7916999999</v>
      </c>
      <c r="KO646" s="196">
        <v>4.5388525780682645E-6</v>
      </c>
      <c r="KP646" s="191">
        <f t="shared" si="29"/>
        <v>6.7265795206971095E-3</v>
      </c>
    </row>
    <row r="647" spans="297:302" x14ac:dyDescent="0.25">
      <c r="KK647" s="12">
        <f t="shared" si="28"/>
        <v>1.3534349944379088E-4</v>
      </c>
      <c r="KL647">
        <v>647</v>
      </c>
      <c r="KM647" s="12">
        <v>5.4466230936819177E-5</v>
      </c>
      <c r="KN647" s="12">
        <v>1208681.4856499999</v>
      </c>
      <c r="KO647" s="196">
        <v>4.5388525780682645E-6</v>
      </c>
      <c r="KP647" s="191">
        <f t="shared" si="29"/>
        <v>6.7311183732751776E-3</v>
      </c>
    </row>
    <row r="648" spans="297:302" x14ac:dyDescent="0.25">
      <c r="KK648" s="12">
        <f t="shared" si="28"/>
        <v>1.3534349944379088E-4</v>
      </c>
      <c r="KL648">
        <v>648</v>
      </c>
      <c r="KM648" s="12">
        <v>5.4466230936819177E-5</v>
      </c>
      <c r="KN648" s="12">
        <v>1210823.1795999999</v>
      </c>
      <c r="KO648" s="196">
        <v>4.5388525780682645E-6</v>
      </c>
      <c r="KP648" s="191">
        <f t="shared" si="29"/>
        <v>6.7356572258532458E-3</v>
      </c>
    </row>
    <row r="649" spans="297:302" x14ac:dyDescent="0.25">
      <c r="KK649" s="12">
        <f t="shared" si="28"/>
        <v>1.3534349944379088E-4</v>
      </c>
      <c r="KL649">
        <v>649</v>
      </c>
      <c r="KM649" s="12">
        <v>5.4466230936819177E-5</v>
      </c>
      <c r="KN649" s="12">
        <v>1212964.8735499999</v>
      </c>
      <c r="KO649" s="196">
        <v>4.5388525780682645E-6</v>
      </c>
      <c r="KP649" s="191">
        <f t="shared" si="29"/>
        <v>6.7401960784313139E-3</v>
      </c>
    </row>
    <row r="650" spans="297:302" x14ac:dyDescent="0.25">
      <c r="KK650" s="12">
        <f t="shared" si="28"/>
        <v>1.3534349944379088E-4</v>
      </c>
      <c r="KL650">
        <v>650</v>
      </c>
      <c r="KM650" s="12">
        <v>5.4466230936819177E-5</v>
      </c>
      <c r="KN650" s="12">
        <v>1215106.5675000001</v>
      </c>
      <c r="KO650" s="196">
        <v>4.5388525780682645E-6</v>
      </c>
      <c r="KP650" s="191">
        <f t="shared" si="29"/>
        <v>6.7447349310093821E-3</v>
      </c>
    </row>
    <row r="651" spans="297:302" x14ac:dyDescent="0.25">
      <c r="KK651" s="12">
        <f t="shared" si="28"/>
        <v>1.3534349944379088E-4</v>
      </c>
      <c r="KL651">
        <v>651</v>
      </c>
      <c r="KM651" s="12">
        <v>5.4466230936819177E-5</v>
      </c>
      <c r="KN651" s="12">
        <v>1217248.2614500001</v>
      </c>
      <c r="KO651" s="196">
        <v>4.5388525780682645E-6</v>
      </c>
      <c r="KP651" s="191">
        <f t="shared" si="29"/>
        <v>6.7492737835874502E-3</v>
      </c>
    </row>
    <row r="652" spans="297:302" x14ac:dyDescent="0.25">
      <c r="KK652" s="12">
        <f t="shared" si="28"/>
        <v>1.3534349944379088E-4</v>
      </c>
      <c r="KL652">
        <v>652</v>
      </c>
      <c r="KM652" s="12">
        <v>5.4466230936819177E-5</v>
      </c>
      <c r="KN652" s="12">
        <v>1219389.9553999999</v>
      </c>
      <c r="KO652" s="196">
        <v>4.5388525780682645E-6</v>
      </c>
      <c r="KP652" s="191">
        <f t="shared" si="29"/>
        <v>6.7538126361655184E-3</v>
      </c>
    </row>
    <row r="653" spans="297:302" x14ac:dyDescent="0.25">
      <c r="KK653" s="12">
        <f t="shared" si="28"/>
        <v>1.3534349944379088E-4</v>
      </c>
      <c r="KL653">
        <v>653</v>
      </c>
      <c r="KM653" s="12">
        <v>5.4466230936819177E-5</v>
      </c>
      <c r="KN653" s="12">
        <v>1221531.6493499998</v>
      </c>
      <c r="KO653" s="196">
        <v>4.5388525780682645E-6</v>
      </c>
      <c r="KP653" s="191">
        <f t="shared" si="29"/>
        <v>6.7583514887435865E-3</v>
      </c>
    </row>
    <row r="654" spans="297:302" x14ac:dyDescent="0.25">
      <c r="KK654" s="12">
        <f t="shared" si="28"/>
        <v>1.3534349944379088E-4</v>
      </c>
      <c r="KL654">
        <v>654</v>
      </c>
      <c r="KM654" s="12">
        <v>5.4466230936819177E-5</v>
      </c>
      <c r="KN654" s="12">
        <v>1223673.3432999998</v>
      </c>
      <c r="KO654" s="196">
        <v>4.5388525780682645E-6</v>
      </c>
      <c r="KP654" s="191">
        <f t="shared" si="29"/>
        <v>6.7628903413216547E-3</v>
      </c>
    </row>
    <row r="655" spans="297:302" x14ac:dyDescent="0.25">
      <c r="KK655" s="12">
        <f t="shared" si="28"/>
        <v>1.3534349944379088E-4</v>
      </c>
      <c r="KL655">
        <v>655</v>
      </c>
      <c r="KM655" s="12">
        <v>5.4466230936819177E-5</v>
      </c>
      <c r="KN655" s="12">
        <v>1225815.0372500001</v>
      </c>
      <c r="KO655" s="196">
        <v>4.5388525780682645E-6</v>
      </c>
      <c r="KP655" s="191">
        <f t="shared" si="29"/>
        <v>6.7674291938997228E-3</v>
      </c>
    </row>
    <row r="656" spans="297:302" x14ac:dyDescent="0.25">
      <c r="KK656" s="12">
        <f t="shared" si="28"/>
        <v>1.3534349944379088E-4</v>
      </c>
      <c r="KL656">
        <v>656</v>
      </c>
      <c r="KM656" s="12">
        <v>5.4466230936819177E-5</v>
      </c>
      <c r="KN656" s="12">
        <v>1227956.7312</v>
      </c>
      <c r="KO656" s="196">
        <v>4.5388525780682645E-6</v>
      </c>
      <c r="KP656" s="191">
        <f t="shared" si="29"/>
        <v>6.771968046477791E-3</v>
      </c>
    </row>
    <row r="657" spans="297:302" x14ac:dyDescent="0.25">
      <c r="KK657" s="12">
        <f t="shared" si="28"/>
        <v>1.3534349944379088E-4</v>
      </c>
      <c r="KL657">
        <v>657</v>
      </c>
      <c r="KM657" s="12">
        <v>5.4466230936819177E-5</v>
      </c>
      <c r="KN657" s="12">
        <v>1230098.4251499998</v>
      </c>
      <c r="KO657" s="196">
        <v>4.5388525780682645E-6</v>
      </c>
      <c r="KP657" s="191">
        <f t="shared" si="29"/>
        <v>6.7765068990558591E-3</v>
      </c>
    </row>
    <row r="658" spans="297:302" x14ac:dyDescent="0.25">
      <c r="KK658" s="12">
        <f t="shared" si="28"/>
        <v>1.3534349944379088E-4</v>
      </c>
      <c r="KL658">
        <v>658</v>
      </c>
      <c r="KM658" s="12">
        <v>5.4466230936819177E-5</v>
      </c>
      <c r="KN658" s="12">
        <v>1232240.1191</v>
      </c>
      <c r="KO658" s="196">
        <v>4.5388525780682645E-6</v>
      </c>
      <c r="KP658" s="191">
        <f t="shared" si="29"/>
        <v>6.7810457516339273E-3</v>
      </c>
    </row>
    <row r="659" spans="297:302" x14ac:dyDescent="0.25">
      <c r="KK659" s="12">
        <f t="shared" si="28"/>
        <v>1.3534349944379088E-4</v>
      </c>
      <c r="KL659">
        <v>659</v>
      </c>
      <c r="KM659" s="12">
        <v>5.4466230936819177E-5</v>
      </c>
      <c r="KN659" s="12">
        <v>1234381.81305</v>
      </c>
      <c r="KO659" s="196">
        <v>4.5388525780682645E-6</v>
      </c>
      <c r="KP659" s="191">
        <f t="shared" si="29"/>
        <v>6.7855846042119954E-3</v>
      </c>
    </row>
    <row r="660" spans="297:302" x14ac:dyDescent="0.25">
      <c r="KK660" s="12">
        <f t="shared" si="28"/>
        <v>1.3534349944379088E-4</v>
      </c>
      <c r="KL660">
        <v>660</v>
      </c>
      <c r="KM660" s="12">
        <v>5.4466230936819177E-5</v>
      </c>
      <c r="KN660" s="12">
        <v>1236523.5070000002</v>
      </c>
      <c r="KO660" s="196">
        <v>4.5388525780682645E-6</v>
      </c>
      <c r="KP660" s="191">
        <f t="shared" si="29"/>
        <v>6.7901234567900636E-3</v>
      </c>
    </row>
    <row r="661" spans="297:302" x14ac:dyDescent="0.25">
      <c r="KK661" s="12">
        <f t="shared" si="28"/>
        <v>1.3534349944379088E-4</v>
      </c>
      <c r="KL661">
        <v>661</v>
      </c>
      <c r="KM661" s="12">
        <v>5.4466230936819177E-5</v>
      </c>
      <c r="KN661" s="12">
        <v>1238665.20095</v>
      </c>
      <c r="KO661" s="196">
        <v>4.5388525780682645E-6</v>
      </c>
      <c r="KP661" s="191">
        <f t="shared" si="29"/>
        <v>6.7946623093681317E-3</v>
      </c>
    </row>
    <row r="662" spans="297:302" x14ac:dyDescent="0.25">
      <c r="KK662" s="12">
        <f t="shared" si="28"/>
        <v>1.3534349944379088E-4</v>
      </c>
      <c r="KL662">
        <v>662</v>
      </c>
      <c r="KM662" s="12">
        <v>5.4466230936819177E-5</v>
      </c>
      <c r="KN662" s="12">
        <v>1240806.8948999997</v>
      </c>
      <c r="KO662" s="196">
        <v>4.5388525780682645E-6</v>
      </c>
      <c r="KP662" s="191">
        <f t="shared" si="29"/>
        <v>6.7992011619461999E-3</v>
      </c>
    </row>
    <row r="663" spans="297:302" x14ac:dyDescent="0.25">
      <c r="KK663" s="12">
        <f t="shared" si="28"/>
        <v>1.3534349944379088E-4</v>
      </c>
      <c r="KL663">
        <v>663</v>
      </c>
      <c r="KM663" s="12">
        <v>5.4466230936819177E-5</v>
      </c>
      <c r="KN663" s="12">
        <v>1242948.5888499999</v>
      </c>
      <c r="KO663" s="196">
        <v>4.5388525780682645E-6</v>
      </c>
      <c r="KP663" s="191">
        <f t="shared" si="29"/>
        <v>6.803740014524268E-3</v>
      </c>
    </row>
    <row r="664" spans="297:302" x14ac:dyDescent="0.25">
      <c r="KK664" s="12">
        <f t="shared" si="28"/>
        <v>1.3534349944379088E-4</v>
      </c>
      <c r="KL664">
        <v>664</v>
      </c>
      <c r="KM664" s="12">
        <v>5.4466230936819177E-5</v>
      </c>
      <c r="KN664" s="12">
        <v>1245090.2827999999</v>
      </c>
      <c r="KO664" s="196">
        <v>4.5388525780682645E-6</v>
      </c>
      <c r="KP664" s="191">
        <f t="shared" si="29"/>
        <v>6.8082788671023362E-3</v>
      </c>
    </row>
    <row r="665" spans="297:302" x14ac:dyDescent="0.25">
      <c r="KK665" s="12">
        <f t="shared" si="28"/>
        <v>1.3534349944379088E-4</v>
      </c>
      <c r="KL665">
        <v>665</v>
      </c>
      <c r="KM665" s="12">
        <v>5.4466230936819177E-5</v>
      </c>
      <c r="KN665" s="12">
        <v>1247231.9767499999</v>
      </c>
      <c r="KO665" s="196">
        <v>4.5388525780682645E-6</v>
      </c>
      <c r="KP665" s="191">
        <f t="shared" si="29"/>
        <v>6.8128177196804043E-3</v>
      </c>
    </row>
    <row r="666" spans="297:302" x14ac:dyDescent="0.25">
      <c r="KK666" s="12">
        <f t="shared" si="28"/>
        <v>1.3534349944379088E-4</v>
      </c>
      <c r="KL666">
        <v>666</v>
      </c>
      <c r="KM666" s="12">
        <v>5.4466230936819177E-5</v>
      </c>
      <c r="KN666" s="12">
        <v>1249373.6707000001</v>
      </c>
      <c r="KO666" s="196">
        <v>4.5388525780682645E-6</v>
      </c>
      <c r="KP666" s="191">
        <f t="shared" si="29"/>
        <v>6.8173565722584725E-3</v>
      </c>
    </row>
    <row r="667" spans="297:302" x14ac:dyDescent="0.25">
      <c r="KK667" s="12">
        <f t="shared" si="28"/>
        <v>1.3534349944379088E-4</v>
      </c>
      <c r="KL667">
        <v>667</v>
      </c>
      <c r="KM667" s="12">
        <v>5.4466230936819177E-5</v>
      </c>
      <c r="KN667" s="12">
        <v>1251515.3646499999</v>
      </c>
      <c r="KO667" s="196">
        <v>4.5388525780682645E-6</v>
      </c>
      <c r="KP667" s="191">
        <f t="shared" si="29"/>
        <v>6.8218954248365406E-3</v>
      </c>
    </row>
    <row r="668" spans="297:302" x14ac:dyDescent="0.25">
      <c r="KK668" s="12">
        <f t="shared" si="28"/>
        <v>1.3534349944379088E-4</v>
      </c>
      <c r="KL668">
        <v>668</v>
      </c>
      <c r="KM668" s="12">
        <v>5.4466230936819177E-5</v>
      </c>
      <c r="KN668" s="12">
        <v>1253657.0586000001</v>
      </c>
      <c r="KO668" s="196">
        <v>4.5388525780682645E-6</v>
      </c>
      <c r="KP668" s="191">
        <f t="shared" si="29"/>
        <v>6.8264342774146088E-3</v>
      </c>
    </row>
    <row r="669" spans="297:302" x14ac:dyDescent="0.25">
      <c r="KK669" s="12">
        <f t="shared" si="28"/>
        <v>1.3534349944379088E-4</v>
      </c>
      <c r="KL669">
        <v>669</v>
      </c>
      <c r="KM669" s="12">
        <v>5.4466230936819177E-5</v>
      </c>
      <c r="KN669" s="12">
        <v>1255798.7525499999</v>
      </c>
      <c r="KO669" s="196">
        <v>4.5388525780682645E-6</v>
      </c>
      <c r="KP669" s="191">
        <f t="shared" si="29"/>
        <v>6.8309731299926769E-3</v>
      </c>
    </row>
    <row r="670" spans="297:302" x14ac:dyDescent="0.25">
      <c r="KK670" s="12">
        <f t="shared" si="28"/>
        <v>1.3534349944379088E-4</v>
      </c>
      <c r="KL670">
        <v>670</v>
      </c>
      <c r="KM670" s="12">
        <v>5.4466230936819177E-5</v>
      </c>
      <c r="KN670" s="12">
        <v>1257940.4464999998</v>
      </c>
      <c r="KO670" s="196">
        <v>4.5388525780682645E-6</v>
      </c>
      <c r="KP670" s="191">
        <f t="shared" si="29"/>
        <v>6.8355119825707451E-3</v>
      </c>
    </row>
    <row r="671" spans="297:302" x14ac:dyDescent="0.25">
      <c r="KK671" s="12">
        <f t="shared" si="28"/>
        <v>1.3534349944379088E-4</v>
      </c>
      <c r="KL671">
        <v>671</v>
      </c>
      <c r="KM671" s="12">
        <v>5.4466230936819177E-5</v>
      </c>
      <c r="KN671" s="12">
        <v>1260082.1404500001</v>
      </c>
      <c r="KO671" s="196">
        <v>4.5388525780682645E-6</v>
      </c>
      <c r="KP671" s="191">
        <f t="shared" si="29"/>
        <v>6.8400508351488132E-3</v>
      </c>
    </row>
    <row r="672" spans="297:302" x14ac:dyDescent="0.25">
      <c r="KK672" s="12">
        <f t="shared" si="28"/>
        <v>1.3534349944379088E-4</v>
      </c>
      <c r="KL672">
        <v>672</v>
      </c>
      <c r="KM672" s="12">
        <v>5.4466230936819177E-5</v>
      </c>
      <c r="KN672" s="12">
        <v>1262223.8343999998</v>
      </c>
      <c r="KO672" s="196">
        <v>4.5388525780682645E-6</v>
      </c>
      <c r="KP672" s="191">
        <f t="shared" si="29"/>
        <v>6.8445896877268814E-3</v>
      </c>
    </row>
    <row r="673" spans="297:302" x14ac:dyDescent="0.25">
      <c r="KK673" s="12">
        <f t="shared" si="28"/>
        <v>1.3534349944379088E-4</v>
      </c>
      <c r="KL673">
        <v>673</v>
      </c>
      <c r="KM673" s="12">
        <v>5.4466230936819177E-5</v>
      </c>
      <c r="KN673" s="12">
        <v>1264365.52835</v>
      </c>
      <c r="KO673" s="196">
        <v>4.5388525780682645E-6</v>
      </c>
      <c r="KP673" s="191">
        <f t="shared" si="29"/>
        <v>6.8491285403049496E-3</v>
      </c>
    </row>
    <row r="674" spans="297:302" x14ac:dyDescent="0.25">
      <c r="KK674" s="12">
        <f t="shared" si="28"/>
        <v>1.3534349944379088E-4</v>
      </c>
      <c r="KL674">
        <v>674</v>
      </c>
      <c r="KM674" s="12">
        <v>5.4466230936819177E-5</v>
      </c>
      <c r="KN674" s="12">
        <v>1266507.2223</v>
      </c>
      <c r="KO674" s="196">
        <v>4.5388525780682645E-6</v>
      </c>
      <c r="KP674" s="191">
        <f t="shared" si="29"/>
        <v>6.8536673928830177E-3</v>
      </c>
    </row>
    <row r="675" spans="297:302" x14ac:dyDescent="0.25">
      <c r="KK675" s="12">
        <f t="shared" si="28"/>
        <v>1.3534349944379088E-4</v>
      </c>
      <c r="KL675">
        <v>675</v>
      </c>
      <c r="KM675" s="12">
        <v>5.4466230936819177E-5</v>
      </c>
      <c r="KN675" s="12">
        <v>1268648.91625</v>
      </c>
      <c r="KO675" s="196">
        <v>4.5388525780682645E-6</v>
      </c>
      <c r="KP675" s="191">
        <f t="shared" si="29"/>
        <v>6.8582062454610859E-3</v>
      </c>
    </row>
    <row r="676" spans="297:302" x14ac:dyDescent="0.25">
      <c r="KK676" s="12">
        <f t="shared" si="28"/>
        <v>1.3534349944379088E-4</v>
      </c>
      <c r="KL676">
        <v>676</v>
      </c>
      <c r="KM676" s="12">
        <v>5.4466230936819177E-5</v>
      </c>
      <c r="KN676" s="12">
        <v>1270790.6102</v>
      </c>
      <c r="KO676" s="196">
        <v>4.5388525780682645E-6</v>
      </c>
      <c r="KP676" s="191">
        <f t="shared" si="29"/>
        <v>6.862745098039154E-3</v>
      </c>
    </row>
    <row r="677" spans="297:302" x14ac:dyDescent="0.25">
      <c r="KK677" s="12">
        <f t="shared" si="28"/>
        <v>1.3534349944379088E-4</v>
      </c>
      <c r="KL677">
        <v>677</v>
      </c>
      <c r="KM677" s="12">
        <v>5.4466230936819177E-5</v>
      </c>
      <c r="KN677" s="12">
        <v>1272932.3041499997</v>
      </c>
      <c r="KO677" s="196">
        <v>4.5388525780682645E-6</v>
      </c>
      <c r="KP677" s="191">
        <f t="shared" si="29"/>
        <v>6.8672839506172222E-3</v>
      </c>
    </row>
    <row r="678" spans="297:302" x14ac:dyDescent="0.25">
      <c r="KK678" s="12">
        <f t="shared" si="28"/>
        <v>1.3534349944379088E-4</v>
      </c>
      <c r="KL678">
        <v>678</v>
      </c>
      <c r="KM678" s="12">
        <v>5.4466230936819177E-5</v>
      </c>
      <c r="KN678" s="12">
        <v>1275073.9981</v>
      </c>
      <c r="KO678" s="196">
        <v>4.5388525780682645E-6</v>
      </c>
      <c r="KP678" s="191">
        <f t="shared" si="29"/>
        <v>6.8718228031952903E-3</v>
      </c>
    </row>
    <row r="679" spans="297:302" x14ac:dyDescent="0.25">
      <c r="KK679" s="12">
        <f t="shared" si="28"/>
        <v>1.3534349944379088E-4</v>
      </c>
      <c r="KL679">
        <v>679</v>
      </c>
      <c r="KM679" s="12">
        <v>5.4466230936819177E-5</v>
      </c>
      <c r="KN679" s="12">
        <v>1277215.69205</v>
      </c>
      <c r="KO679" s="196">
        <v>4.5388525780682645E-6</v>
      </c>
      <c r="KP679" s="191">
        <f t="shared" si="29"/>
        <v>6.8763616557733585E-3</v>
      </c>
    </row>
    <row r="680" spans="297:302" x14ac:dyDescent="0.25">
      <c r="KK680" s="12">
        <f t="shared" si="28"/>
        <v>1.3534349944379088E-4</v>
      </c>
      <c r="KL680">
        <v>680</v>
      </c>
      <c r="KM680" s="12">
        <v>5.4466230936819177E-5</v>
      </c>
      <c r="KN680" s="12">
        <v>1279357.3859999999</v>
      </c>
      <c r="KO680" s="196">
        <v>4.5388525780682645E-6</v>
      </c>
      <c r="KP680" s="191">
        <f t="shared" si="29"/>
        <v>6.8809005083514266E-3</v>
      </c>
    </row>
    <row r="681" spans="297:302" x14ac:dyDescent="0.25">
      <c r="KK681" s="12">
        <f t="shared" si="28"/>
        <v>1.3534349944379088E-4</v>
      </c>
      <c r="KL681">
        <v>681</v>
      </c>
      <c r="KM681" s="12">
        <v>5.4466230936819177E-5</v>
      </c>
      <c r="KN681" s="12">
        <v>1281499.0799500002</v>
      </c>
      <c r="KO681" s="196">
        <v>4.5388525780682645E-6</v>
      </c>
      <c r="KP681" s="191">
        <f t="shared" si="29"/>
        <v>6.8854393609294948E-3</v>
      </c>
    </row>
    <row r="682" spans="297:302" x14ac:dyDescent="0.25">
      <c r="KK682" s="12">
        <f t="shared" si="28"/>
        <v>1.3534349944379088E-4</v>
      </c>
      <c r="KL682">
        <v>682</v>
      </c>
      <c r="KM682" s="12">
        <v>5.4466230936819177E-5</v>
      </c>
      <c r="KN682" s="12">
        <v>1283640.7738999999</v>
      </c>
      <c r="KO682" s="196">
        <v>4.5388525780682645E-6</v>
      </c>
      <c r="KP682" s="191">
        <f t="shared" si="29"/>
        <v>6.8899782135075629E-3</v>
      </c>
    </row>
    <row r="683" spans="297:302" x14ac:dyDescent="0.25">
      <c r="KK683" s="12">
        <f t="shared" si="28"/>
        <v>1.3534349944379088E-4</v>
      </c>
      <c r="KL683">
        <v>683</v>
      </c>
      <c r="KM683" s="12">
        <v>5.4466230936819177E-5</v>
      </c>
      <c r="KN683" s="12">
        <v>1285782.4678499999</v>
      </c>
      <c r="KO683" s="196">
        <v>4.5388525780682645E-6</v>
      </c>
      <c r="KP683" s="191">
        <f t="shared" si="29"/>
        <v>6.8945170660856311E-3</v>
      </c>
    </row>
    <row r="684" spans="297:302" x14ac:dyDescent="0.25">
      <c r="KK684" s="12">
        <f t="shared" si="28"/>
        <v>1.3534349944379088E-4</v>
      </c>
      <c r="KL684">
        <v>684</v>
      </c>
      <c r="KM684" s="12">
        <v>5.4466230936819177E-5</v>
      </c>
      <c r="KN684" s="12">
        <v>1287924.1617999999</v>
      </c>
      <c r="KO684" s="196">
        <v>4.5388525780682645E-6</v>
      </c>
      <c r="KP684" s="191">
        <f t="shared" si="29"/>
        <v>6.8990559186636992E-3</v>
      </c>
    </row>
    <row r="685" spans="297:302" x14ac:dyDescent="0.25">
      <c r="KK685" s="12">
        <f t="shared" si="28"/>
        <v>1.3534349944379088E-4</v>
      </c>
      <c r="KL685">
        <v>685</v>
      </c>
      <c r="KM685" s="12">
        <v>5.4466230936819177E-5</v>
      </c>
      <c r="KN685" s="12">
        <v>1290065.8557499999</v>
      </c>
      <c r="KO685" s="196">
        <v>4.5388525780682645E-6</v>
      </c>
      <c r="KP685" s="191">
        <f t="shared" si="29"/>
        <v>6.9035947712417674E-3</v>
      </c>
    </row>
    <row r="686" spans="297:302" x14ac:dyDescent="0.25">
      <c r="KK686" s="12">
        <f t="shared" si="28"/>
        <v>1.3534349944379088E-4</v>
      </c>
      <c r="KL686">
        <v>686</v>
      </c>
      <c r="KM686" s="12">
        <v>5.4466230936819177E-5</v>
      </c>
      <c r="KN686" s="12">
        <v>1292207.5497000001</v>
      </c>
      <c r="KO686" s="196">
        <v>4.5388525780682645E-6</v>
      </c>
      <c r="KP686" s="191">
        <f t="shared" si="29"/>
        <v>6.9081336238198355E-3</v>
      </c>
    </row>
    <row r="687" spans="297:302" x14ac:dyDescent="0.25">
      <c r="KK687" s="12">
        <f t="shared" si="28"/>
        <v>1.3534349944379088E-4</v>
      </c>
      <c r="KL687">
        <v>687</v>
      </c>
      <c r="KM687" s="12">
        <v>5.4466230936819177E-5</v>
      </c>
      <c r="KN687" s="12">
        <v>1294349.2436499998</v>
      </c>
      <c r="KO687" s="196">
        <v>4.5388525780682645E-6</v>
      </c>
      <c r="KP687" s="191">
        <f t="shared" si="29"/>
        <v>6.9126724763979037E-3</v>
      </c>
    </row>
    <row r="688" spans="297:302" x14ac:dyDescent="0.25">
      <c r="KK688" s="12">
        <f t="shared" si="28"/>
        <v>1.3534349944379088E-4</v>
      </c>
      <c r="KL688">
        <v>688</v>
      </c>
      <c r="KM688" s="12">
        <v>5.4466230936819177E-5</v>
      </c>
      <c r="KN688" s="12">
        <v>1296490.9375999998</v>
      </c>
      <c r="KO688" s="196">
        <v>4.5388525780682645E-6</v>
      </c>
      <c r="KP688" s="191">
        <f t="shared" si="29"/>
        <v>6.9172113289759718E-3</v>
      </c>
    </row>
    <row r="689" spans="297:302" x14ac:dyDescent="0.25">
      <c r="KK689" s="12">
        <f t="shared" si="28"/>
        <v>1.3534349944379088E-4</v>
      </c>
      <c r="KL689">
        <v>689</v>
      </c>
      <c r="KM689" s="12">
        <v>5.4466230936819177E-5</v>
      </c>
      <c r="KN689" s="12">
        <v>1298632.63155</v>
      </c>
      <c r="KO689" s="196">
        <v>4.5388525780682645E-6</v>
      </c>
      <c r="KP689" s="191">
        <f t="shared" si="29"/>
        <v>6.92175018155404E-3</v>
      </c>
    </row>
    <row r="690" spans="297:302" x14ac:dyDescent="0.25">
      <c r="KK690" s="12">
        <f t="shared" si="28"/>
        <v>1.3534349944379088E-4</v>
      </c>
      <c r="KL690">
        <v>690</v>
      </c>
      <c r="KM690" s="12">
        <v>5.4466230936819177E-5</v>
      </c>
      <c r="KN690" s="12">
        <v>1300774.3255</v>
      </c>
      <c r="KO690" s="196">
        <v>4.5388525780682645E-6</v>
      </c>
      <c r="KP690" s="191">
        <f t="shared" si="29"/>
        <v>6.9262890341321081E-3</v>
      </c>
    </row>
    <row r="691" spans="297:302" x14ac:dyDescent="0.25">
      <c r="KK691" s="12">
        <f t="shared" si="28"/>
        <v>1.3534349944379088E-4</v>
      </c>
      <c r="KL691">
        <v>691</v>
      </c>
      <c r="KM691" s="12">
        <v>5.4466230936819177E-5</v>
      </c>
      <c r="KN691" s="12">
        <v>1302916.0194500003</v>
      </c>
      <c r="KO691" s="196">
        <v>4.5388525780682645E-6</v>
      </c>
      <c r="KP691" s="191">
        <f t="shared" si="29"/>
        <v>6.9308278867101763E-3</v>
      </c>
    </row>
    <row r="692" spans="297:302" x14ac:dyDescent="0.25">
      <c r="KK692" s="12">
        <f t="shared" si="28"/>
        <v>1.3534349944379088E-4</v>
      </c>
      <c r="KL692">
        <v>692</v>
      </c>
      <c r="KM692" s="12">
        <v>5.4466230936819177E-5</v>
      </c>
      <c r="KN692" s="12">
        <v>1305057.7133999998</v>
      </c>
      <c r="KO692" s="196">
        <v>4.5388525780682645E-6</v>
      </c>
      <c r="KP692" s="191">
        <f t="shared" si="29"/>
        <v>6.9353667392882444E-3</v>
      </c>
    </row>
    <row r="693" spans="297:302" x14ac:dyDescent="0.25">
      <c r="KK693" s="12">
        <f t="shared" si="28"/>
        <v>1.3534349944379088E-4</v>
      </c>
      <c r="KL693">
        <v>693</v>
      </c>
      <c r="KM693" s="12">
        <v>5.4466230936819177E-5</v>
      </c>
      <c r="KN693" s="12">
        <v>1307199.4073499998</v>
      </c>
      <c r="KO693" s="196">
        <v>4.5388525780682645E-6</v>
      </c>
      <c r="KP693" s="191">
        <f t="shared" si="29"/>
        <v>6.9399055918663126E-3</v>
      </c>
    </row>
    <row r="694" spans="297:302" x14ac:dyDescent="0.25">
      <c r="KK694" s="12">
        <f t="shared" si="28"/>
        <v>1.3534349944379088E-4</v>
      </c>
      <c r="KL694">
        <v>694</v>
      </c>
      <c r="KM694" s="12">
        <v>5.4466230936819177E-5</v>
      </c>
      <c r="KN694" s="12">
        <v>1309341.1013</v>
      </c>
      <c r="KO694" s="196">
        <v>4.5388525780682645E-6</v>
      </c>
      <c r="KP694" s="191">
        <f t="shared" si="29"/>
        <v>6.9444444444443807E-3</v>
      </c>
    </row>
    <row r="695" spans="297:302" x14ac:dyDescent="0.25">
      <c r="KK695" s="12">
        <f t="shared" si="28"/>
        <v>1.3534349944379088E-4</v>
      </c>
      <c r="KL695">
        <v>695</v>
      </c>
      <c r="KM695" s="12">
        <v>5.4466230936819177E-5</v>
      </c>
      <c r="KN695" s="12">
        <v>1311482.79525</v>
      </c>
      <c r="KO695" s="196">
        <v>4.5388525780682645E-6</v>
      </c>
      <c r="KP695" s="191">
        <f t="shared" si="29"/>
        <v>6.9489832970224489E-3</v>
      </c>
    </row>
    <row r="696" spans="297:302" x14ac:dyDescent="0.25">
      <c r="KK696" s="12">
        <f t="shared" si="28"/>
        <v>1.3534349944379088E-4</v>
      </c>
      <c r="KL696">
        <v>696</v>
      </c>
      <c r="KM696" s="12">
        <v>5.4466230936819177E-5</v>
      </c>
      <c r="KN696" s="12">
        <v>1313624.4892</v>
      </c>
      <c r="KO696" s="196">
        <v>4.5388525780682645E-6</v>
      </c>
      <c r="KP696" s="191">
        <f t="shared" si="29"/>
        <v>6.953522149600517E-3</v>
      </c>
    </row>
    <row r="697" spans="297:302" x14ac:dyDescent="0.25">
      <c r="KK697" s="12">
        <f t="shared" si="28"/>
        <v>1.3534349944379088E-4</v>
      </c>
      <c r="KL697">
        <v>697</v>
      </c>
      <c r="KM697" s="12">
        <v>5.4466230936819177E-5</v>
      </c>
      <c r="KN697" s="12">
        <v>1315766.1831499999</v>
      </c>
      <c r="KO697" s="196">
        <v>4.5388525780682645E-6</v>
      </c>
      <c r="KP697" s="191">
        <f t="shared" si="29"/>
        <v>6.9580610021785852E-3</v>
      </c>
    </row>
    <row r="698" spans="297:302" x14ac:dyDescent="0.25">
      <c r="KK698" s="12">
        <f t="shared" si="28"/>
        <v>1.3534349944379088E-4</v>
      </c>
      <c r="KL698">
        <v>698</v>
      </c>
      <c r="KM698" s="12">
        <v>5.4466230936819177E-5</v>
      </c>
      <c r="KN698" s="12">
        <v>1317907.8770999999</v>
      </c>
      <c r="KO698" s="196">
        <v>4.5388525780682645E-6</v>
      </c>
      <c r="KP698" s="191">
        <f t="shared" si="29"/>
        <v>6.9625998547566533E-3</v>
      </c>
    </row>
    <row r="699" spans="297:302" x14ac:dyDescent="0.25">
      <c r="KK699" s="12">
        <f t="shared" si="28"/>
        <v>1.3534349944379088E-4</v>
      </c>
      <c r="KL699">
        <v>699</v>
      </c>
      <c r="KM699" s="12">
        <v>5.4466230936819177E-5</v>
      </c>
      <c r="KN699" s="12">
        <v>1320049.5710500001</v>
      </c>
      <c r="KO699" s="196">
        <v>4.5388525780682645E-6</v>
      </c>
      <c r="KP699" s="191">
        <f t="shared" si="29"/>
        <v>6.9671387073347215E-3</v>
      </c>
    </row>
    <row r="700" spans="297:302" x14ac:dyDescent="0.25">
      <c r="KK700" s="12">
        <f t="shared" si="28"/>
        <v>1.3534349944379088E-4</v>
      </c>
      <c r="KL700">
        <v>700</v>
      </c>
      <c r="KM700" s="12">
        <v>5.4466230936819177E-5</v>
      </c>
      <c r="KN700" s="12">
        <v>1322191.2649999999</v>
      </c>
      <c r="KO700" s="196">
        <v>4.5388525780682645E-6</v>
      </c>
      <c r="KP700" s="191">
        <f t="shared" si="29"/>
        <v>6.9716775599127897E-3</v>
      </c>
    </row>
    <row r="701" spans="297:302" x14ac:dyDescent="0.25">
      <c r="KK701" s="12">
        <f t="shared" si="28"/>
        <v>1.3534349944379088E-4</v>
      </c>
      <c r="KL701">
        <v>701</v>
      </c>
      <c r="KM701" s="12">
        <v>5.4466230936819177E-5</v>
      </c>
      <c r="KN701" s="12">
        <v>1324332.9589499999</v>
      </c>
      <c r="KO701" s="196">
        <v>4.5388525780682645E-6</v>
      </c>
      <c r="KP701" s="191">
        <f t="shared" si="29"/>
        <v>6.9762164124908578E-3</v>
      </c>
    </row>
    <row r="702" spans="297:302" x14ac:dyDescent="0.25">
      <c r="KK702" s="12">
        <f t="shared" si="28"/>
        <v>1.3534349944379088E-4</v>
      </c>
      <c r="KL702">
        <v>702</v>
      </c>
      <c r="KM702" s="12">
        <v>5.4466230936819177E-5</v>
      </c>
      <c r="KN702" s="12">
        <v>1326474.6528999999</v>
      </c>
      <c r="KO702" s="196">
        <v>4.5388525780682645E-6</v>
      </c>
      <c r="KP702" s="191">
        <f t="shared" si="29"/>
        <v>6.980755265068926E-3</v>
      </c>
    </row>
    <row r="703" spans="297:302" x14ac:dyDescent="0.25">
      <c r="KK703" s="12">
        <f t="shared" si="28"/>
        <v>1.3534349944379088E-4</v>
      </c>
      <c r="KL703">
        <v>703</v>
      </c>
      <c r="KM703" s="12">
        <v>5.4466230936819177E-5</v>
      </c>
      <c r="KN703" s="12">
        <v>1328616.3468499999</v>
      </c>
      <c r="KO703" s="196">
        <v>4.5388525780682645E-6</v>
      </c>
      <c r="KP703" s="191">
        <f t="shared" si="29"/>
        <v>6.9852941176469941E-3</v>
      </c>
    </row>
    <row r="704" spans="297:302" x14ac:dyDescent="0.25">
      <c r="KK704" s="12">
        <f t="shared" si="28"/>
        <v>1.3534349944379088E-4</v>
      </c>
      <c r="KL704">
        <v>704</v>
      </c>
      <c r="KM704" s="12">
        <v>5.4466230936819177E-5</v>
      </c>
      <c r="KN704" s="12">
        <v>1330758.0408000001</v>
      </c>
      <c r="KO704" s="196">
        <v>4.5388525780682645E-6</v>
      </c>
      <c r="KP704" s="191">
        <f t="shared" si="29"/>
        <v>6.9898329702250623E-3</v>
      </c>
    </row>
    <row r="705" spans="297:302" x14ac:dyDescent="0.25">
      <c r="KK705" s="12">
        <f t="shared" si="28"/>
        <v>1.3534349944379088E-4</v>
      </c>
      <c r="KL705">
        <v>705</v>
      </c>
      <c r="KM705" s="12">
        <v>5.4466230936819177E-5</v>
      </c>
      <c r="KN705" s="12">
        <v>1332899.7347500001</v>
      </c>
      <c r="KO705" s="196">
        <v>4.5388525780682645E-6</v>
      </c>
      <c r="KP705" s="191">
        <f t="shared" si="29"/>
        <v>6.9943718228031304E-3</v>
      </c>
    </row>
    <row r="706" spans="297:302" x14ac:dyDescent="0.25">
      <c r="KK706" s="12">
        <f t="shared" ref="KK706:KK769" si="30">KM706*LN(KM706/KO706)</f>
        <v>1.3534349944379088E-4</v>
      </c>
      <c r="KL706">
        <v>706</v>
      </c>
      <c r="KM706" s="12">
        <v>5.4466230936819177E-5</v>
      </c>
      <c r="KN706" s="12">
        <v>1335041.4287</v>
      </c>
      <c r="KO706" s="196">
        <v>4.5388525780682645E-6</v>
      </c>
      <c r="KP706" s="191">
        <f t="shared" si="29"/>
        <v>6.9989106753811986E-3</v>
      </c>
    </row>
    <row r="707" spans="297:302" x14ac:dyDescent="0.25">
      <c r="KK707" s="12">
        <f t="shared" si="30"/>
        <v>1.3534349944379088E-4</v>
      </c>
      <c r="KL707">
        <v>707</v>
      </c>
      <c r="KM707" s="12">
        <v>5.4466230936819177E-5</v>
      </c>
      <c r="KN707" s="12">
        <v>1337183.1226499998</v>
      </c>
      <c r="KO707" s="196">
        <v>4.5388525780682645E-6</v>
      </c>
      <c r="KP707" s="191">
        <f t="shared" ref="KP707:KP770" si="31">KP706+KO707</f>
        <v>7.0034495279592667E-3</v>
      </c>
    </row>
    <row r="708" spans="297:302" x14ac:dyDescent="0.25">
      <c r="KK708" s="12">
        <f t="shared" si="30"/>
        <v>1.3534349944379088E-4</v>
      </c>
      <c r="KL708">
        <v>708</v>
      </c>
      <c r="KM708" s="12">
        <v>5.4466230936819177E-5</v>
      </c>
      <c r="KN708" s="12">
        <v>1339324.8165999998</v>
      </c>
      <c r="KO708" s="196">
        <v>4.5388525780682645E-6</v>
      </c>
      <c r="KP708" s="191">
        <f t="shared" si="31"/>
        <v>7.0079883805373349E-3</v>
      </c>
    </row>
    <row r="709" spans="297:302" x14ac:dyDescent="0.25">
      <c r="KK709" s="12">
        <f t="shared" si="30"/>
        <v>1.3534349944379088E-4</v>
      </c>
      <c r="KL709">
        <v>709</v>
      </c>
      <c r="KM709" s="12">
        <v>5.4466230936819177E-5</v>
      </c>
      <c r="KN709" s="12">
        <v>1341466.51055</v>
      </c>
      <c r="KO709" s="196">
        <v>4.5388525780682645E-6</v>
      </c>
      <c r="KP709" s="191">
        <f t="shared" si="31"/>
        <v>7.012527233115403E-3</v>
      </c>
    </row>
    <row r="710" spans="297:302" x14ac:dyDescent="0.25">
      <c r="KK710" s="12">
        <f t="shared" si="30"/>
        <v>1.3534349944379088E-4</v>
      </c>
      <c r="KL710">
        <v>710</v>
      </c>
      <c r="KM710" s="12">
        <v>5.4466230936819177E-5</v>
      </c>
      <c r="KN710" s="12">
        <v>1343608.2045</v>
      </c>
      <c r="KO710" s="196">
        <v>4.5388525780682645E-6</v>
      </c>
      <c r="KP710" s="191">
        <f t="shared" si="31"/>
        <v>7.0170660856934712E-3</v>
      </c>
    </row>
    <row r="711" spans="297:302" x14ac:dyDescent="0.25">
      <c r="KK711" s="12">
        <f t="shared" si="30"/>
        <v>1.3534349944379088E-4</v>
      </c>
      <c r="KL711">
        <v>711</v>
      </c>
      <c r="KM711" s="12">
        <v>5.4466230936819177E-5</v>
      </c>
      <c r="KN711" s="12">
        <v>1345749.89845</v>
      </c>
      <c r="KO711" s="196">
        <v>4.5388525780682645E-6</v>
      </c>
      <c r="KP711" s="191">
        <f t="shared" si="31"/>
        <v>7.0216049382715393E-3</v>
      </c>
    </row>
    <row r="712" spans="297:302" x14ac:dyDescent="0.25">
      <c r="KK712" s="12">
        <f t="shared" si="30"/>
        <v>1.3534349944379088E-4</v>
      </c>
      <c r="KL712">
        <v>712</v>
      </c>
      <c r="KM712" s="12">
        <v>5.4466230936819177E-5</v>
      </c>
      <c r="KN712" s="12">
        <v>1347891.5924</v>
      </c>
      <c r="KO712" s="196">
        <v>4.5388525780682645E-6</v>
      </c>
      <c r="KP712" s="191">
        <f t="shared" si="31"/>
        <v>7.0261437908496075E-3</v>
      </c>
    </row>
    <row r="713" spans="297:302" x14ac:dyDescent="0.25">
      <c r="KK713" s="12">
        <f t="shared" si="30"/>
        <v>1.3534349944379088E-4</v>
      </c>
      <c r="KL713">
        <v>713</v>
      </c>
      <c r="KM713" s="12">
        <v>5.4466230936819177E-5</v>
      </c>
      <c r="KN713" s="12">
        <v>1350033.28635</v>
      </c>
      <c r="KO713" s="196">
        <v>4.5388525780682645E-6</v>
      </c>
      <c r="KP713" s="191">
        <f t="shared" si="31"/>
        <v>7.0306826434276756E-3</v>
      </c>
    </row>
    <row r="714" spans="297:302" x14ac:dyDescent="0.25">
      <c r="KK714" s="12">
        <f t="shared" si="30"/>
        <v>1.3534349944379088E-4</v>
      </c>
      <c r="KL714">
        <v>714</v>
      </c>
      <c r="KM714" s="12">
        <v>5.4466230936819177E-5</v>
      </c>
      <c r="KN714" s="12">
        <v>1352174.9802999999</v>
      </c>
      <c r="KO714" s="196">
        <v>4.5388525780682645E-6</v>
      </c>
      <c r="KP714" s="191">
        <f t="shared" si="31"/>
        <v>7.0352214960057438E-3</v>
      </c>
    </row>
    <row r="715" spans="297:302" x14ac:dyDescent="0.25">
      <c r="KK715" s="12">
        <f t="shared" si="30"/>
        <v>1.3534349944379088E-4</v>
      </c>
      <c r="KL715">
        <v>715</v>
      </c>
      <c r="KM715" s="12">
        <v>5.4466230936819177E-5</v>
      </c>
      <c r="KN715" s="12">
        <v>1354316.6742499999</v>
      </c>
      <c r="KO715" s="196">
        <v>4.5388525780682645E-6</v>
      </c>
      <c r="KP715" s="191">
        <f t="shared" si="31"/>
        <v>7.0397603485838119E-3</v>
      </c>
    </row>
    <row r="716" spans="297:302" x14ac:dyDescent="0.25">
      <c r="KK716" s="12">
        <f t="shared" si="30"/>
        <v>1.3534349944379088E-4</v>
      </c>
      <c r="KL716">
        <v>716</v>
      </c>
      <c r="KM716" s="12">
        <v>5.4466230936819177E-5</v>
      </c>
      <c r="KN716" s="12">
        <v>1356458.3681999999</v>
      </c>
      <c r="KO716" s="196">
        <v>4.5388525780682645E-6</v>
      </c>
      <c r="KP716" s="191">
        <f t="shared" si="31"/>
        <v>7.0442992011618801E-3</v>
      </c>
    </row>
    <row r="717" spans="297:302" x14ac:dyDescent="0.25">
      <c r="KK717" s="12">
        <f t="shared" si="30"/>
        <v>1.3534349944379088E-4</v>
      </c>
      <c r="KL717">
        <v>717</v>
      </c>
      <c r="KM717" s="12">
        <v>5.4466230936819177E-5</v>
      </c>
      <c r="KN717" s="12">
        <v>1358600.0621499999</v>
      </c>
      <c r="KO717" s="196">
        <v>4.5388525780682645E-6</v>
      </c>
      <c r="KP717" s="191">
        <f t="shared" si="31"/>
        <v>7.0488380537399482E-3</v>
      </c>
    </row>
    <row r="718" spans="297:302" x14ac:dyDescent="0.25">
      <c r="KK718" s="12">
        <f t="shared" si="30"/>
        <v>1.3534349944379088E-4</v>
      </c>
      <c r="KL718">
        <v>718</v>
      </c>
      <c r="KM718" s="12">
        <v>5.4466230936819177E-5</v>
      </c>
      <c r="KN718" s="12">
        <v>1360741.7560999999</v>
      </c>
      <c r="KO718" s="196">
        <v>4.5388525780682645E-6</v>
      </c>
      <c r="KP718" s="191">
        <f t="shared" si="31"/>
        <v>7.0533769063180164E-3</v>
      </c>
    </row>
    <row r="719" spans="297:302" x14ac:dyDescent="0.25">
      <c r="KK719" s="12">
        <f t="shared" si="30"/>
        <v>1.3534349944379088E-4</v>
      </c>
      <c r="KL719">
        <v>719</v>
      </c>
      <c r="KM719" s="12">
        <v>5.4466230936819177E-5</v>
      </c>
      <c r="KN719" s="12">
        <v>1362883.4500499999</v>
      </c>
      <c r="KO719" s="196">
        <v>4.5388525780682645E-6</v>
      </c>
      <c r="KP719" s="191">
        <f t="shared" si="31"/>
        <v>7.0579157588960845E-3</v>
      </c>
    </row>
    <row r="720" spans="297:302" x14ac:dyDescent="0.25">
      <c r="KK720" s="12">
        <f t="shared" si="30"/>
        <v>1.3534349944379088E-4</v>
      </c>
      <c r="KL720">
        <v>720</v>
      </c>
      <c r="KM720" s="12">
        <v>5.4466230936819177E-5</v>
      </c>
      <c r="KN720" s="12">
        <v>1365025.1440000001</v>
      </c>
      <c r="KO720" s="196">
        <v>4.5388525780682645E-6</v>
      </c>
      <c r="KP720" s="191">
        <f t="shared" si="31"/>
        <v>7.0624546114741527E-3</v>
      </c>
    </row>
    <row r="721" spans="297:302" x14ac:dyDescent="0.25">
      <c r="KK721" s="12">
        <f t="shared" si="30"/>
        <v>1.3534349944379088E-4</v>
      </c>
      <c r="KL721">
        <v>721</v>
      </c>
      <c r="KM721" s="12">
        <v>5.4466230936819177E-5</v>
      </c>
      <c r="KN721" s="12">
        <v>1367166.8379500001</v>
      </c>
      <c r="KO721" s="196">
        <v>4.5388525780682645E-6</v>
      </c>
      <c r="KP721" s="191">
        <f t="shared" si="31"/>
        <v>7.0669934640522208E-3</v>
      </c>
    </row>
    <row r="722" spans="297:302" x14ac:dyDescent="0.25">
      <c r="KK722" s="12">
        <f t="shared" si="30"/>
        <v>1.3534349944379088E-4</v>
      </c>
      <c r="KL722">
        <v>722</v>
      </c>
      <c r="KM722" s="12">
        <v>5.4466230936819177E-5</v>
      </c>
      <c r="KN722" s="12">
        <v>1369308.5319000001</v>
      </c>
      <c r="KO722" s="196">
        <v>4.5388525780682645E-6</v>
      </c>
      <c r="KP722" s="191">
        <f t="shared" si="31"/>
        <v>7.071532316630289E-3</v>
      </c>
    </row>
    <row r="723" spans="297:302" x14ac:dyDescent="0.25">
      <c r="KK723" s="12">
        <f t="shared" si="30"/>
        <v>1.3534349944379088E-4</v>
      </c>
      <c r="KL723">
        <v>723</v>
      </c>
      <c r="KM723" s="12">
        <v>5.4466230936819177E-5</v>
      </c>
      <c r="KN723" s="12">
        <v>1371450.2258499998</v>
      </c>
      <c r="KO723" s="196">
        <v>4.5388525780682645E-6</v>
      </c>
      <c r="KP723" s="191">
        <f t="shared" si="31"/>
        <v>7.0760711692083571E-3</v>
      </c>
    </row>
    <row r="724" spans="297:302" x14ac:dyDescent="0.25">
      <c r="KK724" s="12">
        <f t="shared" si="30"/>
        <v>1.3534349944379088E-4</v>
      </c>
      <c r="KL724">
        <v>724</v>
      </c>
      <c r="KM724" s="12">
        <v>5.4466230936819177E-5</v>
      </c>
      <c r="KN724" s="12">
        <v>1373591.9197999998</v>
      </c>
      <c r="KO724" s="196">
        <v>4.5388525780682645E-6</v>
      </c>
      <c r="KP724" s="191">
        <f t="shared" si="31"/>
        <v>7.0806100217864253E-3</v>
      </c>
    </row>
    <row r="725" spans="297:302" x14ac:dyDescent="0.25">
      <c r="KK725" s="12">
        <f t="shared" si="30"/>
        <v>1.3534349944379088E-4</v>
      </c>
      <c r="KL725">
        <v>725</v>
      </c>
      <c r="KM725" s="12">
        <v>5.4466230936819177E-5</v>
      </c>
      <c r="KN725" s="12">
        <v>1375733.61375</v>
      </c>
      <c r="KO725" s="196">
        <v>4.5388525780682645E-6</v>
      </c>
      <c r="KP725" s="191">
        <f t="shared" si="31"/>
        <v>7.0851488743644934E-3</v>
      </c>
    </row>
    <row r="726" spans="297:302" x14ac:dyDescent="0.25">
      <c r="KK726" s="12">
        <f t="shared" si="30"/>
        <v>1.3534349944379088E-4</v>
      </c>
      <c r="KL726">
        <v>726</v>
      </c>
      <c r="KM726" s="12">
        <v>5.4466230936819177E-5</v>
      </c>
      <c r="KN726" s="12">
        <v>1377875.3077</v>
      </c>
      <c r="KO726" s="196">
        <v>4.5388525780682645E-6</v>
      </c>
      <c r="KP726" s="191">
        <f t="shared" si="31"/>
        <v>7.0896877269425616E-3</v>
      </c>
    </row>
    <row r="727" spans="297:302" x14ac:dyDescent="0.25">
      <c r="KK727" s="12">
        <f t="shared" si="30"/>
        <v>1.3534349944379088E-4</v>
      </c>
      <c r="KL727">
        <v>727</v>
      </c>
      <c r="KM727" s="12">
        <v>5.4466230936819177E-5</v>
      </c>
      <c r="KN727" s="12">
        <v>1380017.0016499998</v>
      </c>
      <c r="KO727" s="196">
        <v>4.5388525780682645E-6</v>
      </c>
      <c r="KP727" s="191">
        <f t="shared" si="31"/>
        <v>7.0942265795206298E-3</v>
      </c>
    </row>
    <row r="728" spans="297:302" x14ac:dyDescent="0.25">
      <c r="KK728" s="12">
        <f t="shared" si="30"/>
        <v>1.3534349944379088E-4</v>
      </c>
      <c r="KL728">
        <v>728</v>
      </c>
      <c r="KM728" s="12">
        <v>5.4466230936819177E-5</v>
      </c>
      <c r="KN728" s="12">
        <v>1382158.6956</v>
      </c>
      <c r="KO728" s="196">
        <v>4.5388525780682645E-6</v>
      </c>
      <c r="KP728" s="191">
        <f t="shared" si="31"/>
        <v>7.0987654320986979E-3</v>
      </c>
    </row>
    <row r="729" spans="297:302" x14ac:dyDescent="0.25">
      <c r="KK729" s="12">
        <f t="shared" si="30"/>
        <v>1.3534349944379088E-4</v>
      </c>
      <c r="KL729">
        <v>729</v>
      </c>
      <c r="KM729" s="12">
        <v>5.4466230936819177E-5</v>
      </c>
      <c r="KN729" s="12">
        <v>1384300.38955</v>
      </c>
      <c r="KO729" s="196">
        <v>4.5388525780682645E-6</v>
      </c>
      <c r="KP729" s="191">
        <f t="shared" si="31"/>
        <v>7.1033042846767661E-3</v>
      </c>
    </row>
    <row r="730" spans="297:302" x14ac:dyDescent="0.25">
      <c r="KK730" s="12">
        <f t="shared" si="30"/>
        <v>1.3534349944379088E-4</v>
      </c>
      <c r="KL730">
        <v>730</v>
      </c>
      <c r="KM730" s="12">
        <v>5.4466230936819177E-5</v>
      </c>
      <c r="KN730" s="12">
        <v>1386442.0835000002</v>
      </c>
      <c r="KO730" s="196">
        <v>4.5388525780682645E-6</v>
      </c>
      <c r="KP730" s="191">
        <f t="shared" si="31"/>
        <v>7.1078431372548342E-3</v>
      </c>
    </row>
    <row r="731" spans="297:302" x14ac:dyDescent="0.25">
      <c r="KK731" s="12">
        <f t="shared" si="30"/>
        <v>1.3534349944379088E-4</v>
      </c>
      <c r="KL731">
        <v>731</v>
      </c>
      <c r="KM731" s="12">
        <v>5.4466230936819177E-5</v>
      </c>
      <c r="KN731" s="12">
        <v>1388583.7774499999</v>
      </c>
      <c r="KO731" s="196">
        <v>4.5388525780682645E-6</v>
      </c>
      <c r="KP731" s="191">
        <f t="shared" si="31"/>
        <v>7.1123819898329024E-3</v>
      </c>
    </row>
    <row r="732" spans="297:302" x14ac:dyDescent="0.25">
      <c r="KK732" s="12">
        <f t="shared" si="30"/>
        <v>1.3534349944379088E-4</v>
      </c>
      <c r="KL732">
        <v>732</v>
      </c>
      <c r="KM732" s="12">
        <v>5.4466230936819177E-5</v>
      </c>
      <c r="KN732" s="12">
        <v>1390725.4713999997</v>
      </c>
      <c r="KO732" s="196">
        <v>4.5388525780682645E-6</v>
      </c>
      <c r="KP732" s="191">
        <f t="shared" si="31"/>
        <v>7.1169208424109705E-3</v>
      </c>
    </row>
    <row r="733" spans="297:302" x14ac:dyDescent="0.25">
      <c r="KK733" s="12">
        <f t="shared" si="30"/>
        <v>1.3534349944379088E-4</v>
      </c>
      <c r="KL733">
        <v>733</v>
      </c>
      <c r="KM733" s="12">
        <v>5.4466230936819177E-5</v>
      </c>
      <c r="KN733" s="12">
        <v>1392867.1653499999</v>
      </c>
      <c r="KO733" s="196">
        <v>4.5388525780682645E-6</v>
      </c>
      <c r="KP733" s="191">
        <f t="shared" si="31"/>
        <v>7.1214596949890387E-3</v>
      </c>
    </row>
    <row r="734" spans="297:302" x14ac:dyDescent="0.25">
      <c r="KK734" s="12">
        <f t="shared" si="30"/>
        <v>1.3534349944379088E-4</v>
      </c>
      <c r="KL734">
        <v>734</v>
      </c>
      <c r="KM734" s="12">
        <v>5.4466230936819177E-5</v>
      </c>
      <c r="KN734" s="12">
        <v>1395008.8592999999</v>
      </c>
      <c r="KO734" s="196">
        <v>4.5388525780682645E-6</v>
      </c>
      <c r="KP734" s="191">
        <f t="shared" si="31"/>
        <v>7.1259985475671068E-3</v>
      </c>
    </row>
    <row r="735" spans="297:302" x14ac:dyDescent="0.25">
      <c r="KK735" s="12">
        <f t="shared" si="30"/>
        <v>1.3534349944379088E-4</v>
      </c>
      <c r="KL735">
        <v>735</v>
      </c>
      <c r="KM735" s="12">
        <v>5.4466230936819177E-5</v>
      </c>
      <c r="KN735" s="12">
        <v>1397150.5532500001</v>
      </c>
      <c r="KO735" s="196">
        <v>4.5388525780682645E-6</v>
      </c>
      <c r="KP735" s="191">
        <f t="shared" si="31"/>
        <v>7.130537400145175E-3</v>
      </c>
    </row>
    <row r="736" spans="297:302" x14ac:dyDescent="0.25">
      <c r="KK736" s="12">
        <f t="shared" si="30"/>
        <v>1.3534349944379088E-4</v>
      </c>
      <c r="KL736">
        <v>736</v>
      </c>
      <c r="KM736" s="12">
        <v>5.4466230936819177E-5</v>
      </c>
      <c r="KN736" s="12">
        <v>1399292.2472000001</v>
      </c>
      <c r="KO736" s="196">
        <v>4.5388525780682645E-6</v>
      </c>
      <c r="KP736" s="191">
        <f t="shared" si="31"/>
        <v>7.1350762527232431E-3</v>
      </c>
    </row>
    <row r="737" spans="297:302" x14ac:dyDescent="0.25">
      <c r="KK737" s="12">
        <f t="shared" si="30"/>
        <v>1.3534349944379088E-4</v>
      </c>
      <c r="KL737">
        <v>737</v>
      </c>
      <c r="KM737" s="12">
        <v>5.4466230936819177E-5</v>
      </c>
      <c r="KN737" s="12">
        <v>1401433.9411499999</v>
      </c>
      <c r="KO737" s="196">
        <v>4.5388525780682645E-6</v>
      </c>
      <c r="KP737" s="191">
        <f t="shared" si="31"/>
        <v>7.1396151053013113E-3</v>
      </c>
    </row>
    <row r="738" spans="297:302" x14ac:dyDescent="0.25">
      <c r="KK738" s="12">
        <f t="shared" si="30"/>
        <v>1.3534349944379088E-4</v>
      </c>
      <c r="KL738">
        <v>738</v>
      </c>
      <c r="KM738" s="12">
        <v>5.4466230936819177E-5</v>
      </c>
      <c r="KN738" s="12">
        <v>1403575.6351000001</v>
      </c>
      <c r="KO738" s="196">
        <v>4.5388525780682645E-6</v>
      </c>
      <c r="KP738" s="191">
        <f t="shared" si="31"/>
        <v>7.1441539578793794E-3</v>
      </c>
    </row>
    <row r="739" spans="297:302" x14ac:dyDescent="0.25">
      <c r="KK739" s="12">
        <f t="shared" si="30"/>
        <v>1.3534349944379088E-4</v>
      </c>
      <c r="KL739">
        <v>739</v>
      </c>
      <c r="KM739" s="12">
        <v>5.4466230936819177E-5</v>
      </c>
      <c r="KN739" s="12">
        <v>1405717.3290499998</v>
      </c>
      <c r="KO739" s="196">
        <v>4.5388525780682645E-6</v>
      </c>
      <c r="KP739" s="191">
        <f t="shared" si="31"/>
        <v>7.1486928104574476E-3</v>
      </c>
    </row>
    <row r="740" spans="297:302" x14ac:dyDescent="0.25">
      <c r="KK740" s="12">
        <f t="shared" si="30"/>
        <v>1.3534349944379088E-4</v>
      </c>
      <c r="KL740">
        <v>740</v>
      </c>
      <c r="KM740" s="12">
        <v>5.4466230936819177E-5</v>
      </c>
      <c r="KN740" s="12">
        <v>1407859.023</v>
      </c>
      <c r="KO740" s="196">
        <v>4.5388525780682645E-6</v>
      </c>
      <c r="KP740" s="191">
        <f t="shared" si="31"/>
        <v>7.1532316630355157E-3</v>
      </c>
    </row>
    <row r="741" spans="297:302" x14ac:dyDescent="0.25">
      <c r="KK741" s="12">
        <f t="shared" si="30"/>
        <v>1.3534349944379088E-4</v>
      </c>
      <c r="KL741">
        <v>741</v>
      </c>
      <c r="KM741" s="12">
        <v>5.4466230936819177E-5</v>
      </c>
      <c r="KN741" s="12">
        <v>1410000.71695</v>
      </c>
      <c r="KO741" s="196">
        <v>4.5388525780682645E-6</v>
      </c>
      <c r="KP741" s="191">
        <f t="shared" si="31"/>
        <v>7.1577705156135839E-3</v>
      </c>
    </row>
    <row r="742" spans="297:302" x14ac:dyDescent="0.25">
      <c r="KK742" s="12">
        <f t="shared" si="30"/>
        <v>1.3534349944379088E-4</v>
      </c>
      <c r="KL742">
        <v>742</v>
      </c>
      <c r="KM742" s="12">
        <v>5.4466230936819177E-5</v>
      </c>
      <c r="KN742" s="12">
        <v>1412142.4108999998</v>
      </c>
      <c r="KO742" s="196">
        <v>4.5388525780682645E-6</v>
      </c>
      <c r="KP742" s="191">
        <f t="shared" si="31"/>
        <v>7.162309368191652E-3</v>
      </c>
    </row>
    <row r="743" spans="297:302" x14ac:dyDescent="0.25">
      <c r="KK743" s="12">
        <f t="shared" si="30"/>
        <v>1.3534349944379088E-4</v>
      </c>
      <c r="KL743">
        <v>743</v>
      </c>
      <c r="KM743" s="12">
        <v>5.4466230936819177E-5</v>
      </c>
      <c r="KN743" s="12">
        <v>1414284.10485</v>
      </c>
      <c r="KO743" s="196">
        <v>4.5388525780682645E-6</v>
      </c>
      <c r="KP743" s="191">
        <f t="shared" si="31"/>
        <v>7.1668482207697202E-3</v>
      </c>
    </row>
    <row r="744" spans="297:302" x14ac:dyDescent="0.25">
      <c r="KK744" s="12">
        <f t="shared" si="30"/>
        <v>1.3534349944379088E-4</v>
      </c>
      <c r="KL744">
        <v>744</v>
      </c>
      <c r="KM744" s="12">
        <v>5.4466230936819177E-5</v>
      </c>
      <c r="KN744" s="12">
        <v>1416425.7988</v>
      </c>
      <c r="KO744" s="196">
        <v>4.5388525780682645E-6</v>
      </c>
      <c r="KP744" s="191">
        <f t="shared" si="31"/>
        <v>7.1713870733477883E-3</v>
      </c>
    </row>
    <row r="745" spans="297:302" x14ac:dyDescent="0.25">
      <c r="KK745" s="12">
        <f t="shared" si="30"/>
        <v>1.3534349944379088E-4</v>
      </c>
      <c r="KL745">
        <v>745</v>
      </c>
      <c r="KM745" s="12">
        <v>5.4466230936819177E-5</v>
      </c>
      <c r="KN745" s="12">
        <v>1418567.49275</v>
      </c>
      <c r="KO745" s="196">
        <v>4.5388525780682645E-6</v>
      </c>
      <c r="KP745" s="191">
        <f t="shared" si="31"/>
        <v>7.1759259259258565E-3</v>
      </c>
    </row>
    <row r="746" spans="297:302" x14ac:dyDescent="0.25">
      <c r="KK746" s="12">
        <f t="shared" si="30"/>
        <v>1.3534349944379088E-4</v>
      </c>
      <c r="KL746">
        <v>746</v>
      </c>
      <c r="KM746" s="12">
        <v>5.4466230936819177E-5</v>
      </c>
      <c r="KN746" s="12">
        <v>1420709.1867</v>
      </c>
      <c r="KO746" s="196">
        <v>4.5388525780682645E-6</v>
      </c>
      <c r="KP746" s="191">
        <f t="shared" si="31"/>
        <v>7.1804647785039246E-3</v>
      </c>
    </row>
    <row r="747" spans="297:302" x14ac:dyDescent="0.25">
      <c r="KK747" s="12">
        <f t="shared" si="30"/>
        <v>1.3534349944379088E-4</v>
      </c>
      <c r="KL747">
        <v>747</v>
      </c>
      <c r="KM747" s="12">
        <v>5.4466230936819177E-5</v>
      </c>
      <c r="KN747" s="12">
        <v>1422850.8806499997</v>
      </c>
      <c r="KO747" s="196">
        <v>4.5388525780682645E-6</v>
      </c>
      <c r="KP747" s="191">
        <f t="shared" si="31"/>
        <v>7.1850036310819928E-3</v>
      </c>
    </row>
    <row r="748" spans="297:302" x14ac:dyDescent="0.25">
      <c r="KK748" s="12">
        <f t="shared" si="30"/>
        <v>1.3534349944379088E-4</v>
      </c>
      <c r="KL748">
        <v>748</v>
      </c>
      <c r="KM748" s="12">
        <v>5.4466230936819177E-5</v>
      </c>
      <c r="KN748" s="12">
        <v>1424992.5745999999</v>
      </c>
      <c r="KO748" s="196">
        <v>4.5388525780682645E-6</v>
      </c>
      <c r="KP748" s="191">
        <f t="shared" si="31"/>
        <v>7.1895424836600609E-3</v>
      </c>
    </row>
    <row r="749" spans="297:302" x14ac:dyDescent="0.25">
      <c r="KK749" s="12">
        <f t="shared" si="30"/>
        <v>1.3534349944379088E-4</v>
      </c>
      <c r="KL749">
        <v>749</v>
      </c>
      <c r="KM749" s="12">
        <v>5.4466230936819177E-5</v>
      </c>
      <c r="KN749" s="12">
        <v>1427134.2685499999</v>
      </c>
      <c r="KO749" s="196">
        <v>4.5388525780682645E-6</v>
      </c>
      <c r="KP749" s="191">
        <f t="shared" si="31"/>
        <v>7.1940813362381291E-3</v>
      </c>
    </row>
    <row r="750" spans="297:302" x14ac:dyDescent="0.25">
      <c r="KK750" s="12">
        <f t="shared" si="30"/>
        <v>1.3534349944379088E-4</v>
      </c>
      <c r="KL750">
        <v>750</v>
      </c>
      <c r="KM750" s="12">
        <v>5.4466230936819177E-5</v>
      </c>
      <c r="KN750" s="12">
        <v>1429275.9624999999</v>
      </c>
      <c r="KO750" s="196">
        <v>4.5388525780682645E-6</v>
      </c>
      <c r="KP750" s="191">
        <f t="shared" si="31"/>
        <v>7.1986201888161972E-3</v>
      </c>
    </row>
    <row r="751" spans="297:302" x14ac:dyDescent="0.25">
      <c r="KK751" s="12">
        <f t="shared" si="30"/>
        <v>1.3534349944379088E-4</v>
      </c>
      <c r="KL751">
        <v>751</v>
      </c>
      <c r="KM751" s="12">
        <v>5.4466230936819177E-5</v>
      </c>
      <c r="KN751" s="12">
        <v>1431417.6564500001</v>
      </c>
      <c r="KO751" s="196">
        <v>4.5388525780682645E-6</v>
      </c>
      <c r="KP751" s="191">
        <f t="shared" si="31"/>
        <v>7.2031590413942654E-3</v>
      </c>
    </row>
    <row r="752" spans="297:302" x14ac:dyDescent="0.25">
      <c r="KK752" s="12">
        <f t="shared" si="30"/>
        <v>1.3534349944379088E-4</v>
      </c>
      <c r="KL752">
        <v>752</v>
      </c>
      <c r="KM752" s="12">
        <v>5.4466230936819177E-5</v>
      </c>
      <c r="KN752" s="12">
        <v>1433559.3503999999</v>
      </c>
      <c r="KO752" s="196">
        <v>4.5388525780682645E-6</v>
      </c>
      <c r="KP752" s="191">
        <f t="shared" si="31"/>
        <v>7.2076978939723335E-3</v>
      </c>
    </row>
    <row r="753" spans="297:302" x14ac:dyDescent="0.25">
      <c r="KK753" s="12">
        <f t="shared" si="30"/>
        <v>1.3534349944379088E-4</v>
      </c>
      <c r="KL753">
        <v>753</v>
      </c>
      <c r="KM753" s="12">
        <v>5.4466230936819177E-5</v>
      </c>
      <c r="KN753" s="12">
        <v>1435701.0443500001</v>
      </c>
      <c r="KO753" s="196">
        <v>4.5388525780682645E-6</v>
      </c>
      <c r="KP753" s="191">
        <f t="shared" si="31"/>
        <v>7.2122367465504017E-3</v>
      </c>
    </row>
    <row r="754" spans="297:302" x14ac:dyDescent="0.25">
      <c r="KK754" s="12">
        <f t="shared" si="30"/>
        <v>1.3534349944379088E-4</v>
      </c>
      <c r="KL754">
        <v>754</v>
      </c>
      <c r="KM754" s="12">
        <v>5.4466230936819177E-5</v>
      </c>
      <c r="KN754" s="12">
        <v>1437842.7382999999</v>
      </c>
      <c r="KO754" s="196">
        <v>4.5388525780682645E-6</v>
      </c>
      <c r="KP754" s="191">
        <f t="shared" si="31"/>
        <v>7.2167755991284699E-3</v>
      </c>
    </row>
    <row r="755" spans="297:302" x14ac:dyDescent="0.25">
      <c r="KK755" s="12">
        <f t="shared" si="30"/>
        <v>1.3534349944379088E-4</v>
      </c>
      <c r="KL755">
        <v>755</v>
      </c>
      <c r="KM755" s="12">
        <v>5.4466230936819177E-5</v>
      </c>
      <c r="KN755" s="12">
        <v>1439984.4322499998</v>
      </c>
      <c r="KO755" s="196">
        <v>4.5388525780682645E-6</v>
      </c>
      <c r="KP755" s="191">
        <f t="shared" si="31"/>
        <v>7.221314451706538E-3</v>
      </c>
    </row>
    <row r="756" spans="297:302" x14ac:dyDescent="0.25">
      <c r="KK756" s="12">
        <f t="shared" si="30"/>
        <v>1.3534349944379088E-4</v>
      </c>
      <c r="KL756">
        <v>756</v>
      </c>
      <c r="KM756" s="12">
        <v>5.4466230936819177E-5</v>
      </c>
      <c r="KN756" s="12">
        <v>1442126.1262000001</v>
      </c>
      <c r="KO756" s="196">
        <v>4.5388525780682645E-6</v>
      </c>
      <c r="KP756" s="191">
        <f t="shared" si="31"/>
        <v>7.2258533042846062E-3</v>
      </c>
    </row>
    <row r="757" spans="297:302" x14ac:dyDescent="0.25">
      <c r="KK757" s="12">
        <f t="shared" si="30"/>
        <v>1.3534349944379088E-4</v>
      </c>
      <c r="KL757">
        <v>757</v>
      </c>
      <c r="KM757" s="12">
        <v>5.4466230936819177E-5</v>
      </c>
      <c r="KN757" s="12">
        <v>1444267.8201499998</v>
      </c>
      <c r="KO757" s="196">
        <v>4.5388525780682645E-6</v>
      </c>
      <c r="KP757" s="191">
        <f t="shared" si="31"/>
        <v>7.2303921568626743E-3</v>
      </c>
    </row>
    <row r="758" spans="297:302" x14ac:dyDescent="0.25">
      <c r="KK758" s="12">
        <f t="shared" si="30"/>
        <v>1.3534349944379088E-4</v>
      </c>
      <c r="KL758">
        <v>758</v>
      </c>
      <c r="KM758" s="12">
        <v>5.4466230936819177E-5</v>
      </c>
      <c r="KN758" s="12">
        <v>1446409.5140999998</v>
      </c>
      <c r="KO758" s="196">
        <v>4.5388525780682645E-6</v>
      </c>
      <c r="KP758" s="191">
        <f t="shared" si="31"/>
        <v>7.2349310094407425E-3</v>
      </c>
    </row>
    <row r="759" spans="297:302" x14ac:dyDescent="0.25">
      <c r="KK759" s="12">
        <f t="shared" si="30"/>
        <v>1.3534349944379088E-4</v>
      </c>
      <c r="KL759">
        <v>759</v>
      </c>
      <c r="KM759" s="12">
        <v>5.4466230936819177E-5</v>
      </c>
      <c r="KN759" s="12">
        <v>1448551.20805</v>
      </c>
      <c r="KO759" s="196">
        <v>4.5388525780682645E-6</v>
      </c>
      <c r="KP759" s="191">
        <f t="shared" si="31"/>
        <v>7.2394698620188106E-3</v>
      </c>
    </row>
    <row r="760" spans="297:302" x14ac:dyDescent="0.25">
      <c r="KK760" s="12">
        <f t="shared" si="30"/>
        <v>1.3534349944379088E-4</v>
      </c>
      <c r="KL760">
        <v>760</v>
      </c>
      <c r="KM760" s="12">
        <v>5.4466230936819177E-5</v>
      </c>
      <c r="KN760" s="12">
        <v>1450692.902</v>
      </c>
      <c r="KO760" s="196">
        <v>4.5388525780682645E-6</v>
      </c>
      <c r="KP760" s="191">
        <f t="shared" si="31"/>
        <v>7.2440087145968788E-3</v>
      </c>
    </row>
    <row r="761" spans="297:302" x14ac:dyDescent="0.25">
      <c r="KK761" s="12">
        <f t="shared" si="30"/>
        <v>1.3534349944379088E-4</v>
      </c>
      <c r="KL761">
        <v>761</v>
      </c>
      <c r="KM761" s="12">
        <v>5.4466230936819177E-5</v>
      </c>
      <c r="KN761" s="12">
        <v>1452834.5959500002</v>
      </c>
      <c r="KO761" s="196">
        <v>4.5388525780682645E-6</v>
      </c>
      <c r="KP761" s="191">
        <f t="shared" si="31"/>
        <v>7.2485475671749469E-3</v>
      </c>
    </row>
    <row r="762" spans="297:302" x14ac:dyDescent="0.25">
      <c r="KK762" s="12">
        <f t="shared" si="30"/>
        <v>1.3534349944379088E-4</v>
      </c>
      <c r="KL762">
        <v>762</v>
      </c>
      <c r="KM762" s="12">
        <v>5.4466230936819177E-5</v>
      </c>
      <c r="KN762" s="12">
        <v>1454976.2898999997</v>
      </c>
      <c r="KO762" s="196">
        <v>4.5388525780682645E-6</v>
      </c>
      <c r="KP762" s="191">
        <f t="shared" si="31"/>
        <v>7.2530864197530151E-3</v>
      </c>
    </row>
    <row r="763" spans="297:302" x14ac:dyDescent="0.25">
      <c r="KK763" s="12">
        <f t="shared" si="30"/>
        <v>1.3534349944379088E-4</v>
      </c>
      <c r="KL763">
        <v>763</v>
      </c>
      <c r="KM763" s="12">
        <v>5.4466230936819177E-5</v>
      </c>
      <c r="KN763" s="12">
        <v>1457117.9838499997</v>
      </c>
      <c r="KO763" s="196">
        <v>4.5388525780682645E-6</v>
      </c>
      <c r="KP763" s="191">
        <f t="shared" si="31"/>
        <v>7.2576252723310832E-3</v>
      </c>
    </row>
    <row r="764" spans="297:302" x14ac:dyDescent="0.25">
      <c r="KK764" s="12">
        <f t="shared" si="30"/>
        <v>1.3534349944379088E-4</v>
      </c>
      <c r="KL764">
        <v>764</v>
      </c>
      <c r="KM764" s="12">
        <v>5.4466230936819177E-5</v>
      </c>
      <c r="KN764" s="12">
        <v>1459259.6777999999</v>
      </c>
      <c r="KO764" s="196">
        <v>4.5388525780682645E-6</v>
      </c>
      <c r="KP764" s="191">
        <f t="shared" si="31"/>
        <v>7.2621641249091514E-3</v>
      </c>
    </row>
    <row r="765" spans="297:302" x14ac:dyDescent="0.25">
      <c r="KK765" s="12">
        <f t="shared" si="30"/>
        <v>1.3534349944379088E-4</v>
      </c>
      <c r="KL765">
        <v>765</v>
      </c>
      <c r="KM765" s="12">
        <v>5.4466230936819177E-5</v>
      </c>
      <c r="KN765" s="12">
        <v>1461401.3717499999</v>
      </c>
      <c r="KO765" s="196">
        <v>4.5388525780682645E-6</v>
      </c>
      <c r="KP765" s="191">
        <f t="shared" si="31"/>
        <v>7.2667029774872195E-3</v>
      </c>
    </row>
    <row r="766" spans="297:302" x14ac:dyDescent="0.25">
      <c r="KK766" s="12">
        <f t="shared" si="30"/>
        <v>1.3534349944379088E-4</v>
      </c>
      <c r="KL766">
        <v>766</v>
      </c>
      <c r="KM766" s="12">
        <v>5.4466230936819177E-5</v>
      </c>
      <c r="KN766" s="12">
        <v>1463543.0657000002</v>
      </c>
      <c r="KO766" s="196">
        <v>4.5388525780682645E-6</v>
      </c>
      <c r="KP766" s="191">
        <f t="shared" si="31"/>
        <v>7.2712418300652877E-3</v>
      </c>
    </row>
    <row r="767" spans="297:302" x14ac:dyDescent="0.25">
      <c r="KK767" s="12">
        <f t="shared" si="30"/>
        <v>1.3534349944379088E-4</v>
      </c>
      <c r="KL767">
        <v>767</v>
      </c>
      <c r="KM767" s="12">
        <v>5.4466230936819177E-5</v>
      </c>
      <c r="KN767" s="12">
        <v>1465684.7596499999</v>
      </c>
      <c r="KO767" s="196">
        <v>4.5388525780682645E-6</v>
      </c>
      <c r="KP767" s="191">
        <f t="shared" si="31"/>
        <v>7.2757806826433558E-3</v>
      </c>
    </row>
    <row r="768" spans="297:302" x14ac:dyDescent="0.25">
      <c r="KK768" s="12">
        <f t="shared" si="30"/>
        <v>1.3534349944379088E-4</v>
      </c>
      <c r="KL768">
        <v>768</v>
      </c>
      <c r="KM768" s="12">
        <v>5.4466230936819177E-5</v>
      </c>
      <c r="KN768" s="12">
        <v>1467826.4535999999</v>
      </c>
      <c r="KO768" s="196">
        <v>4.5388525780682645E-6</v>
      </c>
      <c r="KP768" s="191">
        <f t="shared" si="31"/>
        <v>7.280319535221424E-3</v>
      </c>
    </row>
    <row r="769" spans="297:302" x14ac:dyDescent="0.25">
      <c r="KK769" s="12">
        <f t="shared" si="30"/>
        <v>1.3534349944379088E-4</v>
      </c>
      <c r="KL769">
        <v>769</v>
      </c>
      <c r="KM769" s="12">
        <v>5.4466230936819177E-5</v>
      </c>
      <c r="KN769" s="12">
        <v>1469968.1475500001</v>
      </c>
      <c r="KO769" s="196">
        <v>4.5388525780682645E-6</v>
      </c>
      <c r="KP769" s="191">
        <f t="shared" si="31"/>
        <v>7.2848583877994921E-3</v>
      </c>
    </row>
    <row r="770" spans="297:302" x14ac:dyDescent="0.25">
      <c r="KK770" s="12">
        <f t="shared" ref="KK770:KK833" si="32">KM770*LN(KM770/KO770)</f>
        <v>1.3534349944379088E-4</v>
      </c>
      <c r="KL770">
        <v>770</v>
      </c>
      <c r="KM770" s="12">
        <v>5.4466230936819177E-5</v>
      </c>
      <c r="KN770" s="12">
        <v>1472109.8414999999</v>
      </c>
      <c r="KO770" s="196">
        <v>4.5388525780682645E-6</v>
      </c>
      <c r="KP770" s="191">
        <f t="shared" si="31"/>
        <v>7.2893972403775603E-3</v>
      </c>
    </row>
    <row r="771" spans="297:302" x14ac:dyDescent="0.25">
      <c r="KK771" s="12">
        <f t="shared" si="32"/>
        <v>1.3534349944379088E-4</v>
      </c>
      <c r="KL771">
        <v>771</v>
      </c>
      <c r="KM771" s="12">
        <v>5.4466230936819177E-5</v>
      </c>
      <c r="KN771" s="12">
        <v>1474251.5354500001</v>
      </c>
      <c r="KO771" s="196">
        <v>4.5388525780682645E-6</v>
      </c>
      <c r="KP771" s="191">
        <f t="shared" ref="KP771:KP834" si="33">KP770+KO771</f>
        <v>7.2939360929556284E-3</v>
      </c>
    </row>
    <row r="772" spans="297:302" x14ac:dyDescent="0.25">
      <c r="KK772" s="12">
        <f t="shared" si="32"/>
        <v>1.3534349944379088E-4</v>
      </c>
      <c r="KL772">
        <v>772</v>
      </c>
      <c r="KM772" s="12">
        <v>5.4466230936819177E-5</v>
      </c>
      <c r="KN772" s="12">
        <v>1476393.2293999998</v>
      </c>
      <c r="KO772" s="196">
        <v>4.5388525780682645E-6</v>
      </c>
      <c r="KP772" s="191">
        <f t="shared" si="33"/>
        <v>7.2984749455336966E-3</v>
      </c>
    </row>
    <row r="773" spans="297:302" x14ac:dyDescent="0.25">
      <c r="KK773" s="12">
        <f t="shared" si="32"/>
        <v>1.3534349944379088E-4</v>
      </c>
      <c r="KL773">
        <v>773</v>
      </c>
      <c r="KM773" s="12">
        <v>5.4466230936819177E-5</v>
      </c>
      <c r="KN773" s="12">
        <v>1478534.9233499998</v>
      </c>
      <c r="KO773" s="196">
        <v>4.5388525780682645E-6</v>
      </c>
      <c r="KP773" s="191">
        <f t="shared" si="33"/>
        <v>7.3030137981117647E-3</v>
      </c>
    </row>
    <row r="774" spans="297:302" x14ac:dyDescent="0.25">
      <c r="KK774" s="12">
        <f t="shared" si="32"/>
        <v>1.3534349944379088E-4</v>
      </c>
      <c r="KL774">
        <v>774</v>
      </c>
      <c r="KM774" s="12">
        <v>5.4466230936819177E-5</v>
      </c>
      <c r="KN774" s="12">
        <v>1480676.6173</v>
      </c>
      <c r="KO774" s="196">
        <v>4.5388525780682645E-6</v>
      </c>
      <c r="KP774" s="191">
        <f t="shared" si="33"/>
        <v>7.3075526506898329E-3</v>
      </c>
    </row>
    <row r="775" spans="297:302" x14ac:dyDescent="0.25">
      <c r="KK775" s="12">
        <f t="shared" si="32"/>
        <v>1.3534349944379088E-4</v>
      </c>
      <c r="KL775">
        <v>775</v>
      </c>
      <c r="KM775" s="12">
        <v>5.4466230936819177E-5</v>
      </c>
      <c r="KN775" s="12">
        <v>1482818.31125</v>
      </c>
      <c r="KO775" s="196">
        <v>4.5388525780682645E-6</v>
      </c>
      <c r="KP775" s="191">
        <f t="shared" si="33"/>
        <v>7.312091503267901E-3</v>
      </c>
    </row>
    <row r="776" spans="297:302" x14ac:dyDescent="0.25">
      <c r="KK776" s="12">
        <f t="shared" si="32"/>
        <v>1.3534349944379088E-4</v>
      </c>
      <c r="KL776">
        <v>776</v>
      </c>
      <c r="KM776" s="12">
        <v>5.4466230936819177E-5</v>
      </c>
      <c r="KN776" s="12">
        <v>1484960.0052</v>
      </c>
      <c r="KO776" s="196">
        <v>4.5388525780682645E-6</v>
      </c>
      <c r="KP776" s="191">
        <f t="shared" si="33"/>
        <v>7.3166303558459692E-3</v>
      </c>
    </row>
    <row r="777" spans="297:302" x14ac:dyDescent="0.25">
      <c r="KK777" s="12">
        <f t="shared" si="32"/>
        <v>1.3534349944379088E-4</v>
      </c>
      <c r="KL777">
        <v>777</v>
      </c>
      <c r="KM777" s="12">
        <v>5.4466230936819177E-5</v>
      </c>
      <c r="KN777" s="12">
        <v>1487101.69915</v>
      </c>
      <c r="KO777" s="196">
        <v>4.5388525780682645E-6</v>
      </c>
      <c r="KP777" s="191">
        <f t="shared" si="33"/>
        <v>7.3211692084240373E-3</v>
      </c>
    </row>
    <row r="778" spans="297:302" x14ac:dyDescent="0.25">
      <c r="KK778" s="12">
        <f t="shared" si="32"/>
        <v>1.3534349944379088E-4</v>
      </c>
      <c r="KL778">
        <v>778</v>
      </c>
      <c r="KM778" s="12">
        <v>5.4466230936819177E-5</v>
      </c>
      <c r="KN778" s="12">
        <v>1489243.3930999998</v>
      </c>
      <c r="KO778" s="196">
        <v>4.5388525780682645E-6</v>
      </c>
      <c r="KP778" s="191">
        <f t="shared" si="33"/>
        <v>7.3257080610021055E-3</v>
      </c>
    </row>
    <row r="779" spans="297:302" x14ac:dyDescent="0.25">
      <c r="KK779" s="12">
        <f t="shared" si="32"/>
        <v>1.3534349944379088E-4</v>
      </c>
      <c r="KL779">
        <v>779</v>
      </c>
      <c r="KM779" s="12">
        <v>5.4466230936819177E-5</v>
      </c>
      <c r="KN779" s="12">
        <v>1491385.08705</v>
      </c>
      <c r="KO779" s="196">
        <v>4.5388525780682645E-6</v>
      </c>
      <c r="KP779" s="191">
        <f t="shared" si="33"/>
        <v>7.3302469135801736E-3</v>
      </c>
    </row>
    <row r="780" spans="297:302" x14ac:dyDescent="0.25">
      <c r="KK780" s="12">
        <f t="shared" si="32"/>
        <v>1.3534349944379088E-4</v>
      </c>
      <c r="KL780">
        <v>780</v>
      </c>
      <c r="KM780" s="12">
        <v>5.4466230936819177E-5</v>
      </c>
      <c r="KN780" s="12">
        <v>1493526.781</v>
      </c>
      <c r="KO780" s="196">
        <v>4.5388525780682645E-6</v>
      </c>
      <c r="KP780" s="191">
        <f t="shared" si="33"/>
        <v>7.3347857661582418E-3</v>
      </c>
    </row>
    <row r="781" spans="297:302" x14ac:dyDescent="0.25">
      <c r="KK781" s="12">
        <f t="shared" si="32"/>
        <v>1.3534349944379088E-4</v>
      </c>
      <c r="KL781">
        <v>781</v>
      </c>
      <c r="KM781" s="12">
        <v>5.4466230936819177E-5</v>
      </c>
      <c r="KN781" s="12">
        <v>1495668.4749499999</v>
      </c>
      <c r="KO781" s="196">
        <v>4.5388525780682645E-6</v>
      </c>
      <c r="KP781" s="191">
        <f t="shared" si="33"/>
        <v>7.33932461873631E-3</v>
      </c>
    </row>
    <row r="782" spans="297:302" x14ac:dyDescent="0.25">
      <c r="KK782" s="12">
        <f t="shared" si="32"/>
        <v>1.3534349944379088E-4</v>
      </c>
      <c r="KL782">
        <v>782</v>
      </c>
      <c r="KM782" s="12">
        <v>5.4466230936819177E-5</v>
      </c>
      <c r="KN782" s="12">
        <v>1497810.1688999999</v>
      </c>
      <c r="KO782" s="196">
        <v>4.5388525780682645E-6</v>
      </c>
      <c r="KP782" s="191">
        <f t="shared" si="33"/>
        <v>7.3438634713143781E-3</v>
      </c>
    </row>
    <row r="783" spans="297:302" x14ac:dyDescent="0.25">
      <c r="KK783" s="12">
        <f t="shared" si="32"/>
        <v>1.3534349944379088E-4</v>
      </c>
      <c r="KL783">
        <v>783</v>
      </c>
      <c r="KM783" s="12">
        <v>5.4466230936819177E-5</v>
      </c>
      <c r="KN783" s="12">
        <v>1499951.8628499999</v>
      </c>
      <c r="KO783" s="196">
        <v>4.5388525780682645E-6</v>
      </c>
      <c r="KP783" s="191">
        <f t="shared" si="33"/>
        <v>7.3484023238924463E-3</v>
      </c>
    </row>
    <row r="784" spans="297:302" x14ac:dyDescent="0.25">
      <c r="KK784" s="12">
        <f t="shared" si="32"/>
        <v>1.3534349944379088E-4</v>
      </c>
      <c r="KL784">
        <v>784</v>
      </c>
      <c r="KM784" s="12">
        <v>5.4466230936819177E-5</v>
      </c>
      <c r="KN784" s="12">
        <v>1502093.5568000001</v>
      </c>
      <c r="KO784" s="196">
        <v>4.5388525780682645E-6</v>
      </c>
      <c r="KP784" s="191">
        <f t="shared" si="33"/>
        <v>7.3529411764705144E-3</v>
      </c>
    </row>
    <row r="785" spans="297:302" x14ac:dyDescent="0.25">
      <c r="KK785" s="12">
        <f t="shared" si="32"/>
        <v>1.3534349944379088E-4</v>
      </c>
      <c r="KL785">
        <v>785</v>
      </c>
      <c r="KM785" s="12">
        <v>5.4466230936819177E-5</v>
      </c>
      <c r="KN785" s="12">
        <v>1504235.2507500001</v>
      </c>
      <c r="KO785" s="196">
        <v>4.5388525780682645E-6</v>
      </c>
      <c r="KP785" s="191">
        <f t="shared" si="33"/>
        <v>7.3574800290485826E-3</v>
      </c>
    </row>
    <row r="786" spans="297:302" x14ac:dyDescent="0.25">
      <c r="KK786" s="12">
        <f t="shared" si="32"/>
        <v>1.3534349944379088E-4</v>
      </c>
      <c r="KL786">
        <v>786</v>
      </c>
      <c r="KM786" s="12">
        <v>5.4466230936819177E-5</v>
      </c>
      <c r="KN786" s="12">
        <v>1506376.9446999999</v>
      </c>
      <c r="KO786" s="196">
        <v>4.5388525780682645E-6</v>
      </c>
      <c r="KP786" s="191">
        <f t="shared" si="33"/>
        <v>7.3620188816266507E-3</v>
      </c>
    </row>
    <row r="787" spans="297:302" x14ac:dyDescent="0.25">
      <c r="KK787" s="12">
        <f t="shared" si="32"/>
        <v>1.3534349944379088E-4</v>
      </c>
      <c r="KL787">
        <v>787</v>
      </c>
      <c r="KM787" s="12">
        <v>5.4466230936819177E-5</v>
      </c>
      <c r="KN787" s="12">
        <v>1508518.6386499999</v>
      </c>
      <c r="KO787" s="196">
        <v>4.5388525780682645E-6</v>
      </c>
      <c r="KP787" s="191">
        <f t="shared" si="33"/>
        <v>7.3665577342047189E-3</v>
      </c>
    </row>
    <row r="788" spans="297:302" x14ac:dyDescent="0.25">
      <c r="KK788" s="12">
        <f t="shared" si="32"/>
        <v>1.3534349944379088E-4</v>
      </c>
      <c r="KL788">
        <v>788</v>
      </c>
      <c r="KM788" s="12">
        <v>5.4466230936819177E-5</v>
      </c>
      <c r="KN788" s="12">
        <v>1510660.3325999998</v>
      </c>
      <c r="KO788" s="196">
        <v>4.5388525780682645E-6</v>
      </c>
      <c r="KP788" s="191">
        <f t="shared" si="33"/>
        <v>7.371096586782787E-3</v>
      </c>
    </row>
    <row r="789" spans="297:302" x14ac:dyDescent="0.25">
      <c r="KK789" s="12">
        <f t="shared" si="32"/>
        <v>1.3534349944379088E-4</v>
      </c>
      <c r="KL789">
        <v>789</v>
      </c>
      <c r="KM789" s="12">
        <v>5.4466230936819177E-5</v>
      </c>
      <c r="KN789" s="12">
        <v>1512802.0265499998</v>
      </c>
      <c r="KO789" s="196">
        <v>4.5388525780682645E-6</v>
      </c>
      <c r="KP789" s="191">
        <f t="shared" si="33"/>
        <v>7.3756354393608552E-3</v>
      </c>
    </row>
    <row r="790" spans="297:302" x14ac:dyDescent="0.25">
      <c r="KK790" s="12">
        <f t="shared" si="32"/>
        <v>1.3534349944379088E-4</v>
      </c>
      <c r="KL790">
        <v>790</v>
      </c>
      <c r="KM790" s="12">
        <v>5.4466230936819177E-5</v>
      </c>
      <c r="KN790" s="12">
        <v>1514943.7205000001</v>
      </c>
      <c r="KO790" s="196">
        <v>4.5388525780682645E-6</v>
      </c>
      <c r="KP790" s="191">
        <f t="shared" si="33"/>
        <v>7.3801742919389233E-3</v>
      </c>
    </row>
    <row r="791" spans="297:302" x14ac:dyDescent="0.25">
      <c r="KK791" s="12">
        <f t="shared" si="32"/>
        <v>1.3534349944379088E-4</v>
      </c>
      <c r="KL791">
        <v>791</v>
      </c>
      <c r="KM791" s="12">
        <v>5.4466230936819177E-5</v>
      </c>
      <c r="KN791" s="12">
        <v>1517085.41445</v>
      </c>
      <c r="KO791" s="196">
        <v>4.5388525780682645E-6</v>
      </c>
      <c r="KP791" s="191">
        <f t="shared" si="33"/>
        <v>7.3847131445169915E-3</v>
      </c>
    </row>
    <row r="792" spans="297:302" x14ac:dyDescent="0.25">
      <c r="KK792" s="12">
        <f t="shared" si="32"/>
        <v>1.3534349944379088E-4</v>
      </c>
      <c r="KL792">
        <v>792</v>
      </c>
      <c r="KM792" s="12">
        <v>5.4466230936819177E-5</v>
      </c>
      <c r="KN792" s="12">
        <v>1519227.1084</v>
      </c>
      <c r="KO792" s="196">
        <v>4.5388525780682645E-6</v>
      </c>
      <c r="KP792" s="191">
        <f t="shared" si="33"/>
        <v>7.3892519970950596E-3</v>
      </c>
    </row>
    <row r="793" spans="297:302" x14ac:dyDescent="0.25">
      <c r="KK793" s="12">
        <f t="shared" si="32"/>
        <v>1.3534349944379088E-4</v>
      </c>
      <c r="KL793">
        <v>793</v>
      </c>
      <c r="KM793" s="12">
        <v>5.4466230936819177E-5</v>
      </c>
      <c r="KN793" s="12">
        <v>1521368.80235</v>
      </c>
      <c r="KO793" s="196">
        <v>4.5388525780682645E-6</v>
      </c>
      <c r="KP793" s="191">
        <f t="shared" si="33"/>
        <v>7.3937908496731278E-3</v>
      </c>
    </row>
    <row r="794" spans="297:302" x14ac:dyDescent="0.25">
      <c r="KK794" s="12">
        <f t="shared" si="32"/>
        <v>1.3534349944379088E-4</v>
      </c>
      <c r="KL794">
        <v>794</v>
      </c>
      <c r="KM794" s="12">
        <v>5.4466230936819177E-5</v>
      </c>
      <c r="KN794" s="12">
        <v>1523510.4962999998</v>
      </c>
      <c r="KO794" s="196">
        <v>4.5388525780682645E-6</v>
      </c>
      <c r="KP794" s="191">
        <f t="shared" si="33"/>
        <v>7.3983297022511959E-3</v>
      </c>
    </row>
    <row r="795" spans="297:302" x14ac:dyDescent="0.25">
      <c r="KK795" s="12">
        <f t="shared" si="32"/>
        <v>1.3534349944379088E-4</v>
      </c>
      <c r="KL795">
        <v>795</v>
      </c>
      <c r="KM795" s="12">
        <v>5.4466230936819177E-5</v>
      </c>
      <c r="KN795" s="12">
        <v>1525652.19025</v>
      </c>
      <c r="KO795" s="196">
        <v>4.5388525780682645E-6</v>
      </c>
      <c r="KP795" s="191">
        <f t="shared" si="33"/>
        <v>7.4028685548292641E-3</v>
      </c>
    </row>
    <row r="796" spans="297:302" x14ac:dyDescent="0.25">
      <c r="KK796" s="12">
        <f t="shared" si="32"/>
        <v>1.3534349944379088E-4</v>
      </c>
      <c r="KL796">
        <v>796</v>
      </c>
      <c r="KM796" s="12">
        <v>5.4466230936819177E-5</v>
      </c>
      <c r="KN796" s="12">
        <v>1527793.8842</v>
      </c>
      <c r="KO796" s="196">
        <v>4.5388525780682645E-6</v>
      </c>
      <c r="KP796" s="191">
        <f t="shared" si="33"/>
        <v>7.4074074074073322E-3</v>
      </c>
    </row>
    <row r="797" spans="297:302" x14ac:dyDescent="0.25">
      <c r="KK797" s="12">
        <f t="shared" si="32"/>
        <v>1.3534349944379088E-4</v>
      </c>
      <c r="KL797">
        <v>797</v>
      </c>
      <c r="KM797" s="12">
        <v>5.4466230936819177E-5</v>
      </c>
      <c r="KN797" s="12">
        <v>1529935.57815</v>
      </c>
      <c r="KO797" s="196">
        <v>4.5388525780682645E-6</v>
      </c>
      <c r="KP797" s="191">
        <f t="shared" si="33"/>
        <v>7.4119462599854004E-3</v>
      </c>
    </row>
    <row r="798" spans="297:302" x14ac:dyDescent="0.25">
      <c r="KK798" s="12">
        <f t="shared" si="32"/>
        <v>1.3534349944379088E-4</v>
      </c>
      <c r="KL798">
        <v>798</v>
      </c>
      <c r="KM798" s="12">
        <v>5.4466230936819177E-5</v>
      </c>
      <c r="KN798" s="12">
        <v>1532077.2720999999</v>
      </c>
      <c r="KO798" s="196">
        <v>4.5388525780682645E-6</v>
      </c>
      <c r="KP798" s="191">
        <f t="shared" si="33"/>
        <v>7.4164851125634685E-3</v>
      </c>
    </row>
    <row r="799" spans="297:302" x14ac:dyDescent="0.25">
      <c r="KK799" s="12">
        <f t="shared" si="32"/>
        <v>1.3534349944379088E-4</v>
      </c>
      <c r="KL799">
        <v>799</v>
      </c>
      <c r="KM799" s="12">
        <v>5.4466230936819177E-5</v>
      </c>
      <c r="KN799" s="12">
        <v>1534218.9660499999</v>
      </c>
      <c r="KO799" s="196">
        <v>4.5388525780682645E-6</v>
      </c>
      <c r="KP799" s="191">
        <f t="shared" si="33"/>
        <v>7.4210239651415367E-3</v>
      </c>
    </row>
    <row r="800" spans="297:302" x14ac:dyDescent="0.25">
      <c r="KK800" s="12">
        <f t="shared" si="32"/>
        <v>1.3534349944379088E-4</v>
      </c>
      <c r="KL800">
        <v>800</v>
      </c>
      <c r="KM800" s="12">
        <v>5.4466230936819177E-5</v>
      </c>
      <c r="KN800" s="12">
        <v>1536360.6600000001</v>
      </c>
      <c r="KO800" s="196">
        <v>4.5388525780682645E-6</v>
      </c>
      <c r="KP800" s="191">
        <f t="shared" si="33"/>
        <v>7.4255628177196048E-3</v>
      </c>
    </row>
    <row r="801" spans="297:302" x14ac:dyDescent="0.25">
      <c r="KK801" s="12">
        <f t="shared" si="32"/>
        <v>1.3534349944379088E-4</v>
      </c>
      <c r="KL801">
        <v>801</v>
      </c>
      <c r="KM801" s="12">
        <v>5.4466230936819177E-5</v>
      </c>
      <c r="KN801" s="12">
        <v>1538502.3539499999</v>
      </c>
      <c r="KO801" s="196">
        <v>4.5388525780682645E-6</v>
      </c>
      <c r="KP801" s="191">
        <f t="shared" si="33"/>
        <v>7.430101670297673E-3</v>
      </c>
    </row>
    <row r="802" spans="297:302" x14ac:dyDescent="0.25">
      <c r="KK802" s="12">
        <f t="shared" si="32"/>
        <v>1.3534349944379088E-4</v>
      </c>
      <c r="KL802">
        <v>802</v>
      </c>
      <c r="KM802" s="12">
        <v>5.4466230936819177E-5</v>
      </c>
      <c r="KN802" s="12">
        <v>1540644.0478999999</v>
      </c>
      <c r="KO802" s="196">
        <v>4.5388525780682645E-6</v>
      </c>
      <c r="KP802" s="191">
        <f t="shared" si="33"/>
        <v>7.4346405228757411E-3</v>
      </c>
    </row>
    <row r="803" spans="297:302" x14ac:dyDescent="0.25">
      <c r="KK803" s="12">
        <f t="shared" si="32"/>
        <v>1.3534349944379088E-4</v>
      </c>
      <c r="KL803">
        <v>803</v>
      </c>
      <c r="KM803" s="12">
        <v>5.4466230936819177E-5</v>
      </c>
      <c r="KN803" s="12">
        <v>1542785.7418499999</v>
      </c>
      <c r="KO803" s="196">
        <v>4.5388525780682645E-6</v>
      </c>
      <c r="KP803" s="191">
        <f t="shared" si="33"/>
        <v>7.4391793754538093E-3</v>
      </c>
    </row>
    <row r="804" spans="297:302" x14ac:dyDescent="0.25">
      <c r="KK804" s="12">
        <f t="shared" si="32"/>
        <v>1.3534349944379088E-4</v>
      </c>
      <c r="KL804">
        <v>804</v>
      </c>
      <c r="KM804" s="12">
        <v>5.4466230936819177E-5</v>
      </c>
      <c r="KN804" s="12">
        <v>1544927.4357999999</v>
      </c>
      <c r="KO804" s="196">
        <v>4.5388525780682645E-6</v>
      </c>
      <c r="KP804" s="191">
        <f t="shared" si="33"/>
        <v>7.4437182280318774E-3</v>
      </c>
    </row>
    <row r="805" spans="297:302" x14ac:dyDescent="0.25">
      <c r="KK805" s="12">
        <f t="shared" si="32"/>
        <v>1.3534349944379088E-4</v>
      </c>
      <c r="KL805">
        <v>805</v>
      </c>
      <c r="KM805" s="12">
        <v>5.4466230936819177E-5</v>
      </c>
      <c r="KN805" s="12">
        <v>1547069.1297500001</v>
      </c>
      <c r="KO805" s="196">
        <v>4.5388525780682645E-6</v>
      </c>
      <c r="KP805" s="191">
        <f t="shared" si="33"/>
        <v>7.4482570806099456E-3</v>
      </c>
    </row>
    <row r="806" spans="297:302" x14ac:dyDescent="0.25">
      <c r="KK806" s="12">
        <f t="shared" si="32"/>
        <v>1.3534349944379088E-4</v>
      </c>
      <c r="KL806">
        <v>806</v>
      </c>
      <c r="KM806" s="12">
        <v>5.4466230936819177E-5</v>
      </c>
      <c r="KN806" s="12">
        <v>1549210.8237000001</v>
      </c>
      <c r="KO806" s="196">
        <v>4.5388525780682645E-6</v>
      </c>
      <c r="KP806" s="191">
        <f t="shared" si="33"/>
        <v>7.4527959331880137E-3</v>
      </c>
    </row>
    <row r="807" spans="297:302" x14ac:dyDescent="0.25">
      <c r="KK807" s="12">
        <f t="shared" si="32"/>
        <v>1.3534349944379088E-4</v>
      </c>
      <c r="KL807">
        <v>807</v>
      </c>
      <c r="KM807" s="12">
        <v>5.4466230936819177E-5</v>
      </c>
      <c r="KN807" s="12">
        <v>1551352.5176499998</v>
      </c>
      <c r="KO807" s="196">
        <v>4.5388525780682645E-6</v>
      </c>
      <c r="KP807" s="191">
        <f t="shared" si="33"/>
        <v>7.4573347857660819E-3</v>
      </c>
    </row>
    <row r="808" spans="297:302" x14ac:dyDescent="0.25">
      <c r="KK808" s="12">
        <f t="shared" si="32"/>
        <v>1.3534349944379088E-4</v>
      </c>
      <c r="KL808">
        <v>808</v>
      </c>
      <c r="KM808" s="12">
        <v>5.4466230936819177E-5</v>
      </c>
      <c r="KN808" s="12">
        <v>1553494.2116</v>
      </c>
      <c r="KO808" s="196">
        <v>4.5388525780682645E-6</v>
      </c>
      <c r="KP808" s="191">
        <f t="shared" si="33"/>
        <v>7.4618736383441501E-3</v>
      </c>
    </row>
    <row r="809" spans="297:302" x14ac:dyDescent="0.25">
      <c r="KK809" s="12">
        <f t="shared" si="32"/>
        <v>1.3534349944379088E-4</v>
      </c>
      <c r="KL809">
        <v>809</v>
      </c>
      <c r="KM809" s="12">
        <v>5.4466230936819177E-5</v>
      </c>
      <c r="KN809" s="12">
        <v>1555635.9055499998</v>
      </c>
      <c r="KO809" s="196">
        <v>4.5388525780682645E-6</v>
      </c>
      <c r="KP809" s="191">
        <f t="shared" si="33"/>
        <v>7.4664124909222182E-3</v>
      </c>
    </row>
    <row r="810" spans="297:302" x14ac:dyDescent="0.25">
      <c r="KK810" s="12">
        <f t="shared" si="32"/>
        <v>1.3534349944379088E-4</v>
      </c>
      <c r="KL810">
        <v>810</v>
      </c>
      <c r="KM810" s="12">
        <v>5.4466230936819177E-5</v>
      </c>
      <c r="KN810" s="12">
        <v>1557777.5995</v>
      </c>
      <c r="KO810" s="196">
        <v>4.5388525780682645E-6</v>
      </c>
      <c r="KP810" s="191">
        <f t="shared" si="33"/>
        <v>7.4709513435002864E-3</v>
      </c>
    </row>
    <row r="811" spans="297:302" x14ac:dyDescent="0.25">
      <c r="KK811" s="12">
        <f t="shared" si="32"/>
        <v>1.3534349944379088E-4</v>
      </c>
      <c r="KL811">
        <v>811</v>
      </c>
      <c r="KM811" s="12">
        <v>5.4466230936819177E-5</v>
      </c>
      <c r="KN811" s="12">
        <v>1559919.29345</v>
      </c>
      <c r="KO811" s="196">
        <v>4.5388525780682645E-6</v>
      </c>
      <c r="KP811" s="191">
        <f t="shared" si="33"/>
        <v>7.4754901960783545E-3</v>
      </c>
    </row>
    <row r="812" spans="297:302" x14ac:dyDescent="0.25">
      <c r="KK812" s="12">
        <f t="shared" si="32"/>
        <v>1.3534349944379088E-4</v>
      </c>
      <c r="KL812">
        <v>812</v>
      </c>
      <c r="KM812" s="12">
        <v>5.4466230936819177E-5</v>
      </c>
      <c r="KN812" s="12">
        <v>1562060.9873999998</v>
      </c>
      <c r="KO812" s="196">
        <v>4.5388525780682645E-6</v>
      </c>
      <c r="KP812" s="191">
        <f t="shared" si="33"/>
        <v>7.4800290486564227E-3</v>
      </c>
    </row>
    <row r="813" spans="297:302" x14ac:dyDescent="0.25">
      <c r="KK813" s="12">
        <f t="shared" si="32"/>
        <v>1.3534349944379088E-4</v>
      </c>
      <c r="KL813">
        <v>813</v>
      </c>
      <c r="KM813" s="12">
        <v>5.4466230936819177E-5</v>
      </c>
      <c r="KN813" s="12">
        <v>1564202.68135</v>
      </c>
      <c r="KO813" s="196">
        <v>4.5388525780682645E-6</v>
      </c>
      <c r="KP813" s="191">
        <f t="shared" si="33"/>
        <v>7.4845679012344908E-3</v>
      </c>
    </row>
    <row r="814" spans="297:302" x14ac:dyDescent="0.25">
      <c r="KK814" s="12">
        <f t="shared" si="32"/>
        <v>1.3534349944379088E-4</v>
      </c>
      <c r="KL814">
        <v>814</v>
      </c>
      <c r="KM814" s="12">
        <v>5.4466230936819177E-5</v>
      </c>
      <c r="KN814" s="12">
        <v>1566344.3753</v>
      </c>
      <c r="KO814" s="196">
        <v>4.5388525780682645E-6</v>
      </c>
      <c r="KP814" s="191">
        <f t="shared" si="33"/>
        <v>7.489106753812559E-3</v>
      </c>
    </row>
    <row r="815" spans="297:302" x14ac:dyDescent="0.25">
      <c r="KK815" s="12">
        <f t="shared" si="32"/>
        <v>1.3534349944379088E-4</v>
      </c>
      <c r="KL815">
        <v>815</v>
      </c>
      <c r="KM815" s="12">
        <v>5.4466230936819177E-5</v>
      </c>
      <c r="KN815" s="12">
        <v>1568486.0692500002</v>
      </c>
      <c r="KO815" s="196">
        <v>4.5388525780682645E-6</v>
      </c>
      <c r="KP815" s="191">
        <f t="shared" si="33"/>
        <v>7.4936456063906271E-3</v>
      </c>
    </row>
    <row r="816" spans="297:302" x14ac:dyDescent="0.25">
      <c r="KK816" s="12">
        <f t="shared" si="32"/>
        <v>1.3534349944379088E-4</v>
      </c>
      <c r="KL816">
        <v>816</v>
      </c>
      <c r="KM816" s="12">
        <v>5.4466230936819177E-5</v>
      </c>
      <c r="KN816" s="12">
        <v>1570627.7632000002</v>
      </c>
      <c r="KO816" s="196">
        <v>4.5388525780682645E-6</v>
      </c>
      <c r="KP816" s="191">
        <f t="shared" si="33"/>
        <v>7.4981844589686953E-3</v>
      </c>
    </row>
    <row r="817" spans="297:302" x14ac:dyDescent="0.25">
      <c r="KK817" s="12">
        <f t="shared" si="32"/>
        <v>1.3534349944379088E-4</v>
      </c>
      <c r="KL817">
        <v>817</v>
      </c>
      <c r="KM817" s="12">
        <v>5.4466230936819177E-5</v>
      </c>
      <c r="KN817" s="12">
        <v>1572769.4571499997</v>
      </c>
      <c r="KO817" s="196">
        <v>4.5388525780682645E-6</v>
      </c>
      <c r="KP817" s="191">
        <f t="shared" si="33"/>
        <v>7.5027233115467634E-3</v>
      </c>
    </row>
    <row r="818" spans="297:302" x14ac:dyDescent="0.25">
      <c r="KK818" s="12">
        <f t="shared" si="32"/>
        <v>1.3534349944379088E-4</v>
      </c>
      <c r="KL818">
        <v>818</v>
      </c>
      <c r="KM818" s="12">
        <v>5.4466230936819177E-5</v>
      </c>
      <c r="KN818" s="12">
        <v>1574911.1510999999</v>
      </c>
      <c r="KO818" s="196">
        <v>4.5388525780682645E-6</v>
      </c>
      <c r="KP818" s="191">
        <f t="shared" si="33"/>
        <v>7.5072621641248316E-3</v>
      </c>
    </row>
    <row r="819" spans="297:302" x14ac:dyDescent="0.25">
      <c r="KK819" s="12">
        <f t="shared" si="32"/>
        <v>1.3534349944379088E-4</v>
      </c>
      <c r="KL819">
        <v>819</v>
      </c>
      <c r="KM819" s="12">
        <v>5.4466230936819177E-5</v>
      </c>
      <c r="KN819" s="12">
        <v>1577052.8450499999</v>
      </c>
      <c r="KO819" s="196">
        <v>4.5388525780682645E-6</v>
      </c>
      <c r="KP819" s="191">
        <f t="shared" si="33"/>
        <v>7.5118010167028997E-3</v>
      </c>
    </row>
    <row r="820" spans="297:302" x14ac:dyDescent="0.25">
      <c r="KK820" s="12">
        <f t="shared" si="32"/>
        <v>1.3534349944379088E-4</v>
      </c>
      <c r="KL820">
        <v>820</v>
      </c>
      <c r="KM820" s="12">
        <v>5.4466230936819177E-5</v>
      </c>
      <c r="KN820" s="12">
        <v>1579194.5390000001</v>
      </c>
      <c r="KO820" s="196">
        <v>4.5388525780682645E-6</v>
      </c>
      <c r="KP820" s="191">
        <f t="shared" si="33"/>
        <v>7.5163398692809679E-3</v>
      </c>
    </row>
    <row r="821" spans="297:302" x14ac:dyDescent="0.25">
      <c r="KK821" s="12">
        <f t="shared" si="32"/>
        <v>1.3534349944379088E-4</v>
      </c>
      <c r="KL821">
        <v>821</v>
      </c>
      <c r="KM821" s="12">
        <v>5.4466230936819177E-5</v>
      </c>
      <c r="KN821" s="12">
        <v>1581336.2329500001</v>
      </c>
      <c r="KO821" s="196">
        <v>4.5388525780682645E-6</v>
      </c>
      <c r="KP821" s="191">
        <f t="shared" si="33"/>
        <v>7.520878721859036E-3</v>
      </c>
    </row>
    <row r="822" spans="297:302" x14ac:dyDescent="0.25">
      <c r="KK822" s="12">
        <f t="shared" si="32"/>
        <v>1.3534349944379088E-4</v>
      </c>
      <c r="KL822">
        <v>822</v>
      </c>
      <c r="KM822" s="12">
        <v>5.4466230936819177E-5</v>
      </c>
      <c r="KN822" s="12">
        <v>1583477.9268999998</v>
      </c>
      <c r="KO822" s="196">
        <v>4.5388525780682645E-6</v>
      </c>
      <c r="KP822" s="191">
        <f t="shared" si="33"/>
        <v>7.5254175744371042E-3</v>
      </c>
    </row>
    <row r="823" spans="297:302" x14ac:dyDescent="0.25">
      <c r="KK823" s="12">
        <f t="shared" si="32"/>
        <v>1.3534349944379088E-4</v>
      </c>
      <c r="KL823">
        <v>823</v>
      </c>
      <c r="KM823" s="12">
        <v>5.4466230936819177E-5</v>
      </c>
      <c r="KN823" s="12">
        <v>1585619.6208500001</v>
      </c>
      <c r="KO823" s="196">
        <v>4.5388525780682645E-6</v>
      </c>
      <c r="KP823" s="191">
        <f t="shared" si="33"/>
        <v>7.5299564270151723E-3</v>
      </c>
    </row>
    <row r="824" spans="297:302" x14ac:dyDescent="0.25">
      <c r="KK824" s="12">
        <f t="shared" si="32"/>
        <v>1.3534349944379088E-4</v>
      </c>
      <c r="KL824">
        <v>824</v>
      </c>
      <c r="KM824" s="12">
        <v>5.4466230936819177E-5</v>
      </c>
      <c r="KN824" s="12">
        <v>1587761.3148000001</v>
      </c>
      <c r="KO824" s="196">
        <v>4.5388525780682645E-6</v>
      </c>
      <c r="KP824" s="191">
        <f t="shared" si="33"/>
        <v>7.5344952795932405E-3</v>
      </c>
    </row>
    <row r="825" spans="297:302" x14ac:dyDescent="0.25">
      <c r="KK825" s="12">
        <f t="shared" si="32"/>
        <v>1.3534349944379088E-4</v>
      </c>
      <c r="KL825">
        <v>825</v>
      </c>
      <c r="KM825" s="12">
        <v>5.4466230936819177E-5</v>
      </c>
      <c r="KN825" s="12">
        <v>1589903.0087499998</v>
      </c>
      <c r="KO825" s="196">
        <v>4.5388525780682645E-6</v>
      </c>
      <c r="KP825" s="191">
        <f t="shared" si="33"/>
        <v>7.5390341321713086E-3</v>
      </c>
    </row>
    <row r="826" spans="297:302" x14ac:dyDescent="0.25">
      <c r="KK826" s="12">
        <f t="shared" si="32"/>
        <v>1.3534349944379088E-4</v>
      </c>
      <c r="KL826">
        <v>826</v>
      </c>
      <c r="KM826" s="12">
        <v>5.4466230936819177E-5</v>
      </c>
      <c r="KN826" s="12">
        <v>1592044.7027</v>
      </c>
      <c r="KO826" s="196">
        <v>4.5388525780682645E-6</v>
      </c>
      <c r="KP826" s="191">
        <f t="shared" si="33"/>
        <v>7.5435729847493768E-3</v>
      </c>
    </row>
    <row r="827" spans="297:302" x14ac:dyDescent="0.25">
      <c r="KK827" s="12">
        <f t="shared" si="32"/>
        <v>1.3534349944379088E-4</v>
      </c>
      <c r="KL827">
        <v>827</v>
      </c>
      <c r="KM827" s="12">
        <v>5.4466230936819177E-5</v>
      </c>
      <c r="KN827" s="12">
        <v>1594186.3966499998</v>
      </c>
      <c r="KO827" s="196">
        <v>4.5388525780682645E-6</v>
      </c>
      <c r="KP827" s="191">
        <f t="shared" si="33"/>
        <v>7.5481118373274449E-3</v>
      </c>
    </row>
    <row r="828" spans="297:302" x14ac:dyDescent="0.25">
      <c r="KK828" s="12">
        <f t="shared" si="32"/>
        <v>1.3534349944379088E-4</v>
      </c>
      <c r="KL828">
        <v>828</v>
      </c>
      <c r="KM828" s="12">
        <v>5.4466230936819177E-5</v>
      </c>
      <c r="KN828" s="12">
        <v>1596328.0906</v>
      </c>
      <c r="KO828" s="196">
        <v>4.5388525780682645E-6</v>
      </c>
      <c r="KP828" s="191">
        <f t="shared" si="33"/>
        <v>7.5526506899055131E-3</v>
      </c>
    </row>
    <row r="829" spans="297:302" x14ac:dyDescent="0.25">
      <c r="KK829" s="12">
        <f t="shared" si="32"/>
        <v>1.3534349944379088E-4</v>
      </c>
      <c r="KL829">
        <v>829</v>
      </c>
      <c r="KM829" s="12">
        <v>5.4466230936819177E-5</v>
      </c>
      <c r="KN829" s="12">
        <v>1598469.78455</v>
      </c>
      <c r="KO829" s="196">
        <v>4.5388525780682645E-6</v>
      </c>
      <c r="KP829" s="191">
        <f t="shared" si="33"/>
        <v>7.5571895424835812E-3</v>
      </c>
    </row>
    <row r="830" spans="297:302" x14ac:dyDescent="0.25">
      <c r="KK830" s="12">
        <f t="shared" si="32"/>
        <v>1.3534349944379088E-4</v>
      </c>
      <c r="KL830">
        <v>830</v>
      </c>
      <c r="KM830" s="12">
        <v>5.4466230936819177E-5</v>
      </c>
      <c r="KN830" s="12">
        <v>1600611.4785</v>
      </c>
      <c r="KO830" s="196">
        <v>4.5388525780682645E-6</v>
      </c>
      <c r="KP830" s="191">
        <f t="shared" si="33"/>
        <v>7.5617283950616494E-3</v>
      </c>
    </row>
    <row r="831" spans="297:302" x14ac:dyDescent="0.25">
      <c r="KK831" s="12">
        <f t="shared" si="32"/>
        <v>1.3534349944379088E-4</v>
      </c>
      <c r="KL831">
        <v>831</v>
      </c>
      <c r="KM831" s="12">
        <v>5.4466230936819177E-5</v>
      </c>
      <c r="KN831" s="12">
        <v>1602753.1724500002</v>
      </c>
      <c r="KO831" s="196">
        <v>4.5388525780682645E-6</v>
      </c>
      <c r="KP831" s="191">
        <f t="shared" si="33"/>
        <v>7.5662672476397175E-3</v>
      </c>
    </row>
    <row r="832" spans="297:302" x14ac:dyDescent="0.25">
      <c r="KK832" s="12">
        <f t="shared" si="32"/>
        <v>1.3534349944379088E-4</v>
      </c>
      <c r="KL832">
        <v>832</v>
      </c>
      <c r="KM832" s="12">
        <v>5.4466230936819177E-5</v>
      </c>
      <c r="KN832" s="12">
        <v>1604894.8663999997</v>
      </c>
      <c r="KO832" s="196">
        <v>4.5388525780682645E-6</v>
      </c>
      <c r="KP832" s="191">
        <f t="shared" si="33"/>
        <v>7.5708061002177857E-3</v>
      </c>
    </row>
    <row r="833" spans="297:302" x14ac:dyDescent="0.25">
      <c r="KK833" s="12">
        <f t="shared" si="32"/>
        <v>1.3534349944379088E-4</v>
      </c>
      <c r="KL833">
        <v>833</v>
      </c>
      <c r="KM833" s="12">
        <v>5.4466230936819177E-5</v>
      </c>
      <c r="KN833" s="12">
        <v>1607036.5603499999</v>
      </c>
      <c r="KO833" s="196">
        <v>4.5388525780682645E-6</v>
      </c>
      <c r="KP833" s="191">
        <f t="shared" si="33"/>
        <v>7.5753449527958538E-3</v>
      </c>
    </row>
    <row r="834" spans="297:302" x14ac:dyDescent="0.25">
      <c r="KK834" s="12">
        <f t="shared" ref="KK834:KK897" si="34">KM834*LN(KM834/KO834)</f>
        <v>1.3534349944379088E-4</v>
      </c>
      <c r="KL834">
        <v>834</v>
      </c>
      <c r="KM834" s="12">
        <v>5.4466230936819177E-5</v>
      </c>
      <c r="KN834" s="12">
        <v>1609178.2542999999</v>
      </c>
      <c r="KO834" s="196">
        <v>4.5388525780682645E-6</v>
      </c>
      <c r="KP834" s="191">
        <f t="shared" si="33"/>
        <v>7.579883805373922E-3</v>
      </c>
    </row>
    <row r="835" spans="297:302" x14ac:dyDescent="0.25">
      <c r="KK835" s="12">
        <f t="shared" si="34"/>
        <v>1.3534349944379088E-4</v>
      </c>
      <c r="KL835">
        <v>835</v>
      </c>
      <c r="KM835" s="12">
        <v>5.4466230936819177E-5</v>
      </c>
      <c r="KN835" s="12">
        <v>1611319.9482499999</v>
      </c>
      <c r="KO835" s="196">
        <v>4.5388525780682645E-6</v>
      </c>
      <c r="KP835" s="191">
        <f t="shared" ref="KP835:KP898" si="35">KP834+KO835</f>
        <v>7.5844226579519902E-3</v>
      </c>
    </row>
    <row r="836" spans="297:302" x14ac:dyDescent="0.25">
      <c r="KK836" s="12">
        <f t="shared" si="34"/>
        <v>1.3534349944379088E-4</v>
      </c>
      <c r="KL836">
        <v>836</v>
      </c>
      <c r="KM836" s="12">
        <v>5.4466230936819177E-5</v>
      </c>
      <c r="KN836" s="12">
        <v>1613461.6422000001</v>
      </c>
      <c r="KO836" s="196">
        <v>4.5388525780682645E-6</v>
      </c>
      <c r="KP836" s="191">
        <f t="shared" si="35"/>
        <v>7.5889615105300583E-3</v>
      </c>
    </row>
    <row r="837" spans="297:302" x14ac:dyDescent="0.25">
      <c r="KK837" s="12">
        <f t="shared" si="34"/>
        <v>1.3534349944379088E-4</v>
      </c>
      <c r="KL837">
        <v>837</v>
      </c>
      <c r="KM837" s="12">
        <v>5.4466230936819177E-5</v>
      </c>
      <c r="KN837" s="12">
        <v>1615603.3361499999</v>
      </c>
      <c r="KO837" s="196">
        <v>4.5388525780682645E-6</v>
      </c>
      <c r="KP837" s="191">
        <f t="shared" si="35"/>
        <v>7.5935003631081265E-3</v>
      </c>
    </row>
    <row r="838" spans="297:302" x14ac:dyDescent="0.25">
      <c r="KK838" s="12">
        <f t="shared" si="34"/>
        <v>1.3534349944379088E-4</v>
      </c>
      <c r="KL838">
        <v>838</v>
      </c>
      <c r="KM838" s="12">
        <v>5.4466230936819177E-5</v>
      </c>
      <c r="KN838" s="12">
        <v>1617745.0300999999</v>
      </c>
      <c r="KO838" s="196">
        <v>4.5388525780682645E-6</v>
      </c>
      <c r="KP838" s="191">
        <f t="shared" si="35"/>
        <v>7.5980392156861946E-3</v>
      </c>
    </row>
    <row r="839" spans="297:302" x14ac:dyDescent="0.25">
      <c r="KK839" s="12">
        <f t="shared" si="34"/>
        <v>1.3534349944379088E-4</v>
      </c>
      <c r="KL839">
        <v>839</v>
      </c>
      <c r="KM839" s="12">
        <v>5.4466230936819177E-5</v>
      </c>
      <c r="KN839" s="12">
        <v>1619886.7240500001</v>
      </c>
      <c r="KO839" s="196">
        <v>4.5388525780682645E-6</v>
      </c>
      <c r="KP839" s="191">
        <f t="shared" si="35"/>
        <v>7.6025780682642628E-3</v>
      </c>
    </row>
    <row r="840" spans="297:302" x14ac:dyDescent="0.25">
      <c r="KK840" s="12">
        <f t="shared" si="34"/>
        <v>1.3534349944379088E-4</v>
      </c>
      <c r="KL840">
        <v>840</v>
      </c>
      <c r="KM840" s="12">
        <v>5.4466230936819177E-5</v>
      </c>
      <c r="KN840" s="12">
        <v>1622028.4179999998</v>
      </c>
      <c r="KO840" s="196">
        <v>4.5388525780682645E-6</v>
      </c>
      <c r="KP840" s="191">
        <f t="shared" si="35"/>
        <v>7.6071169208423309E-3</v>
      </c>
    </row>
    <row r="841" spans="297:302" x14ac:dyDescent="0.25">
      <c r="KK841" s="12">
        <f t="shared" si="34"/>
        <v>1.3534349944379088E-4</v>
      </c>
      <c r="KL841">
        <v>841</v>
      </c>
      <c r="KM841" s="12">
        <v>5.4466230936819177E-5</v>
      </c>
      <c r="KN841" s="12">
        <v>1624170.11195</v>
      </c>
      <c r="KO841" s="196">
        <v>4.5388525780682645E-6</v>
      </c>
      <c r="KP841" s="191">
        <f t="shared" si="35"/>
        <v>7.6116557734203991E-3</v>
      </c>
    </row>
    <row r="842" spans="297:302" x14ac:dyDescent="0.25">
      <c r="KK842" s="12">
        <f t="shared" si="34"/>
        <v>1.3534349944379088E-4</v>
      </c>
      <c r="KL842">
        <v>842</v>
      </c>
      <c r="KM842" s="12">
        <v>5.4466230936819177E-5</v>
      </c>
      <c r="KN842" s="12">
        <v>1626311.8058999998</v>
      </c>
      <c r="KO842" s="196">
        <v>4.5388525780682645E-6</v>
      </c>
      <c r="KP842" s="191">
        <f t="shared" si="35"/>
        <v>7.6161946259984672E-3</v>
      </c>
    </row>
    <row r="843" spans="297:302" x14ac:dyDescent="0.25">
      <c r="KK843" s="12">
        <f t="shared" si="34"/>
        <v>1.3534349944379088E-4</v>
      </c>
      <c r="KL843">
        <v>843</v>
      </c>
      <c r="KM843" s="12">
        <v>5.4466230936819177E-5</v>
      </c>
      <c r="KN843" s="12">
        <v>1628453.4998499998</v>
      </c>
      <c r="KO843" s="196">
        <v>4.5388525780682645E-6</v>
      </c>
      <c r="KP843" s="191">
        <f t="shared" si="35"/>
        <v>7.6207334785765354E-3</v>
      </c>
    </row>
    <row r="844" spans="297:302" x14ac:dyDescent="0.25">
      <c r="KK844" s="12">
        <f t="shared" si="34"/>
        <v>1.3534349944379088E-4</v>
      </c>
      <c r="KL844">
        <v>844</v>
      </c>
      <c r="KM844" s="12">
        <v>5.4466230936819177E-5</v>
      </c>
      <c r="KN844" s="12">
        <v>1630595.1938</v>
      </c>
      <c r="KO844" s="196">
        <v>4.5388525780682645E-6</v>
      </c>
      <c r="KP844" s="191">
        <f t="shared" si="35"/>
        <v>7.6252723311546035E-3</v>
      </c>
    </row>
    <row r="845" spans="297:302" x14ac:dyDescent="0.25">
      <c r="KK845" s="12">
        <f t="shared" si="34"/>
        <v>1.3534349944379088E-4</v>
      </c>
      <c r="KL845">
        <v>845</v>
      </c>
      <c r="KM845" s="12">
        <v>5.4466230936819177E-5</v>
      </c>
      <c r="KN845" s="12">
        <v>1632736.88775</v>
      </c>
      <c r="KO845" s="196">
        <v>4.5388525780682645E-6</v>
      </c>
      <c r="KP845" s="191">
        <f t="shared" si="35"/>
        <v>7.6298111837326717E-3</v>
      </c>
    </row>
    <row r="846" spans="297:302" x14ac:dyDescent="0.25">
      <c r="KK846" s="12">
        <f t="shared" si="34"/>
        <v>1.3534349944379088E-4</v>
      </c>
      <c r="KL846">
        <v>846</v>
      </c>
      <c r="KM846" s="12">
        <v>5.4466230936819177E-5</v>
      </c>
      <c r="KN846" s="12">
        <v>1634878.5817000002</v>
      </c>
      <c r="KO846" s="196">
        <v>4.5388525780682645E-6</v>
      </c>
      <c r="KP846" s="191">
        <f t="shared" si="35"/>
        <v>7.6343500363107398E-3</v>
      </c>
    </row>
    <row r="847" spans="297:302" x14ac:dyDescent="0.25">
      <c r="KK847" s="12">
        <f t="shared" si="34"/>
        <v>1.3534349944379088E-4</v>
      </c>
      <c r="KL847">
        <v>847</v>
      </c>
      <c r="KM847" s="12">
        <v>5.4466230936819177E-5</v>
      </c>
      <c r="KN847" s="12">
        <v>1637020.27565</v>
      </c>
      <c r="KO847" s="196">
        <v>4.5388525780682645E-6</v>
      </c>
      <c r="KP847" s="191">
        <f t="shared" si="35"/>
        <v>7.638888888888808E-3</v>
      </c>
    </row>
    <row r="848" spans="297:302" x14ac:dyDescent="0.25">
      <c r="KK848" s="12">
        <f t="shared" si="34"/>
        <v>1.3534349944379088E-4</v>
      </c>
      <c r="KL848">
        <v>848</v>
      </c>
      <c r="KM848" s="12">
        <v>5.4466230936819177E-5</v>
      </c>
      <c r="KN848" s="12">
        <v>1639161.9695999997</v>
      </c>
      <c r="KO848" s="196">
        <v>4.5388525780682645E-6</v>
      </c>
      <c r="KP848" s="191">
        <f t="shared" si="35"/>
        <v>7.6434277414668761E-3</v>
      </c>
    </row>
    <row r="849" spans="297:302" x14ac:dyDescent="0.25">
      <c r="KK849" s="12">
        <f t="shared" si="34"/>
        <v>1.3534349944379088E-4</v>
      </c>
      <c r="KL849">
        <v>849</v>
      </c>
      <c r="KM849" s="12">
        <v>5.4466230936819177E-5</v>
      </c>
      <c r="KN849" s="12">
        <v>1641303.6635499999</v>
      </c>
      <c r="KO849" s="196">
        <v>4.5388525780682645E-6</v>
      </c>
      <c r="KP849" s="191">
        <f t="shared" si="35"/>
        <v>7.6479665940449443E-3</v>
      </c>
    </row>
    <row r="850" spans="297:302" x14ac:dyDescent="0.25">
      <c r="KK850" s="12">
        <f t="shared" si="34"/>
        <v>1.3534349944379088E-4</v>
      </c>
      <c r="KL850">
        <v>850</v>
      </c>
      <c r="KM850" s="12">
        <v>5.4466230936819177E-5</v>
      </c>
      <c r="KN850" s="12">
        <v>1643445.3574999999</v>
      </c>
      <c r="KO850" s="196">
        <v>4.5388525780682645E-6</v>
      </c>
      <c r="KP850" s="191">
        <f t="shared" si="35"/>
        <v>7.6525054466230124E-3</v>
      </c>
    </row>
    <row r="851" spans="297:302" x14ac:dyDescent="0.25">
      <c r="KK851" s="12">
        <f t="shared" si="34"/>
        <v>1.3534349944379088E-4</v>
      </c>
      <c r="KL851">
        <v>851</v>
      </c>
      <c r="KM851" s="12">
        <v>5.4466230936819177E-5</v>
      </c>
      <c r="KN851" s="12">
        <v>1645587.0514500001</v>
      </c>
      <c r="KO851" s="196">
        <v>4.5388525780682645E-6</v>
      </c>
      <c r="KP851" s="191">
        <f t="shared" si="35"/>
        <v>7.6570442992010806E-3</v>
      </c>
    </row>
    <row r="852" spans="297:302" x14ac:dyDescent="0.25">
      <c r="KK852" s="12">
        <f t="shared" si="34"/>
        <v>1.3534349944379088E-4</v>
      </c>
      <c r="KL852">
        <v>852</v>
      </c>
      <c r="KM852" s="12">
        <v>5.4466230936819177E-5</v>
      </c>
      <c r="KN852" s="12">
        <v>1647728.7453999999</v>
      </c>
      <c r="KO852" s="196">
        <v>4.5388525780682645E-6</v>
      </c>
      <c r="KP852" s="191">
        <f t="shared" si="35"/>
        <v>7.6615831517791487E-3</v>
      </c>
    </row>
    <row r="853" spans="297:302" x14ac:dyDescent="0.25">
      <c r="KK853" s="12">
        <f t="shared" si="34"/>
        <v>1.3534349944379088E-4</v>
      </c>
      <c r="KL853">
        <v>853</v>
      </c>
      <c r="KM853" s="12">
        <v>5.4466230936819177E-5</v>
      </c>
      <c r="KN853" s="12">
        <v>1649870.4393499999</v>
      </c>
      <c r="KO853" s="196">
        <v>4.5388525780682645E-6</v>
      </c>
      <c r="KP853" s="191">
        <f t="shared" si="35"/>
        <v>7.6661220043572169E-3</v>
      </c>
    </row>
    <row r="854" spans="297:302" x14ac:dyDescent="0.25">
      <c r="KK854" s="12">
        <f t="shared" si="34"/>
        <v>1.3534349944379088E-4</v>
      </c>
      <c r="KL854">
        <v>854</v>
      </c>
      <c r="KM854" s="12">
        <v>5.4466230936819177E-5</v>
      </c>
      <c r="KN854" s="12">
        <v>1652012.1333000001</v>
      </c>
      <c r="KO854" s="196">
        <v>4.5388525780682645E-6</v>
      </c>
      <c r="KP854" s="191">
        <f t="shared" si="35"/>
        <v>7.670660856935285E-3</v>
      </c>
    </row>
    <row r="855" spans="297:302" x14ac:dyDescent="0.25">
      <c r="KK855" s="12">
        <f t="shared" si="34"/>
        <v>1.3534349944379088E-4</v>
      </c>
      <c r="KL855">
        <v>855</v>
      </c>
      <c r="KM855" s="12">
        <v>5.4466230936819177E-5</v>
      </c>
      <c r="KN855" s="12">
        <v>1654153.8272500001</v>
      </c>
      <c r="KO855" s="196">
        <v>4.5388525780682645E-6</v>
      </c>
      <c r="KP855" s="191">
        <f t="shared" si="35"/>
        <v>7.6751997095133532E-3</v>
      </c>
    </row>
    <row r="856" spans="297:302" x14ac:dyDescent="0.25">
      <c r="KK856" s="12">
        <f t="shared" si="34"/>
        <v>1.3534349944379088E-4</v>
      </c>
      <c r="KL856">
        <v>856</v>
      </c>
      <c r="KM856" s="12">
        <v>5.4466230936819177E-5</v>
      </c>
      <c r="KN856" s="12">
        <v>1656295.5211999998</v>
      </c>
      <c r="KO856" s="196">
        <v>4.5388525780682645E-6</v>
      </c>
      <c r="KP856" s="191">
        <f t="shared" si="35"/>
        <v>7.6797385620914213E-3</v>
      </c>
    </row>
    <row r="857" spans="297:302" x14ac:dyDescent="0.25">
      <c r="KK857" s="12">
        <f t="shared" si="34"/>
        <v>1.3534349944379088E-4</v>
      </c>
      <c r="KL857">
        <v>857</v>
      </c>
      <c r="KM857" s="12">
        <v>5.4466230936819177E-5</v>
      </c>
      <c r="KN857" s="12">
        <v>1658437.2151499998</v>
      </c>
      <c r="KO857" s="196">
        <v>4.5388525780682645E-6</v>
      </c>
      <c r="KP857" s="191">
        <f t="shared" si="35"/>
        <v>7.6842774146694895E-3</v>
      </c>
    </row>
    <row r="858" spans="297:302" x14ac:dyDescent="0.25">
      <c r="KK858" s="12">
        <f t="shared" si="34"/>
        <v>1.3534349944379088E-4</v>
      </c>
      <c r="KL858">
        <v>858</v>
      </c>
      <c r="KM858" s="12">
        <v>5.4466230936819177E-5</v>
      </c>
      <c r="KN858" s="12">
        <v>1660578.9090999998</v>
      </c>
      <c r="KO858" s="196">
        <v>4.5388525780682645E-6</v>
      </c>
      <c r="KP858" s="191">
        <f t="shared" si="35"/>
        <v>7.6888162672475576E-3</v>
      </c>
    </row>
    <row r="859" spans="297:302" x14ac:dyDescent="0.25">
      <c r="KK859" s="12">
        <f t="shared" si="34"/>
        <v>1.3534349944379088E-4</v>
      </c>
      <c r="KL859">
        <v>859</v>
      </c>
      <c r="KM859" s="12">
        <v>5.4466230936819177E-5</v>
      </c>
      <c r="KN859" s="12">
        <v>1662720.60305</v>
      </c>
      <c r="KO859" s="196">
        <v>4.5388525780682645E-6</v>
      </c>
      <c r="KP859" s="191">
        <f t="shared" si="35"/>
        <v>7.6933551198256258E-3</v>
      </c>
    </row>
    <row r="860" spans="297:302" x14ac:dyDescent="0.25">
      <c r="KK860" s="12">
        <f t="shared" si="34"/>
        <v>1.3534349944379088E-4</v>
      </c>
      <c r="KL860">
        <v>860</v>
      </c>
      <c r="KM860" s="12">
        <v>5.4466230936819177E-5</v>
      </c>
      <c r="KN860" s="12">
        <v>1664862.297</v>
      </c>
      <c r="KO860" s="196">
        <v>4.5388525780682645E-6</v>
      </c>
      <c r="KP860" s="191">
        <f t="shared" si="35"/>
        <v>7.6978939724036939E-3</v>
      </c>
    </row>
    <row r="861" spans="297:302" x14ac:dyDescent="0.25">
      <c r="KK861" s="12">
        <f t="shared" si="34"/>
        <v>1.3534349944379088E-4</v>
      </c>
      <c r="KL861">
        <v>861</v>
      </c>
      <c r="KM861" s="12">
        <v>5.4466230936819177E-5</v>
      </c>
      <c r="KN861" s="12">
        <v>1667003.99095</v>
      </c>
      <c r="KO861" s="196">
        <v>4.5388525780682645E-6</v>
      </c>
      <c r="KP861" s="191">
        <f t="shared" si="35"/>
        <v>7.7024328249817621E-3</v>
      </c>
    </row>
    <row r="862" spans="297:302" x14ac:dyDescent="0.25">
      <c r="KK862" s="12">
        <f t="shared" si="34"/>
        <v>1.3534349944379088E-4</v>
      </c>
      <c r="KL862">
        <v>862</v>
      </c>
      <c r="KM862" s="12">
        <v>5.4466230936819177E-5</v>
      </c>
      <c r="KN862" s="12">
        <v>1669145.6849</v>
      </c>
      <c r="KO862" s="196">
        <v>4.5388525780682645E-6</v>
      </c>
      <c r="KP862" s="191">
        <f t="shared" si="35"/>
        <v>7.7069716775598303E-3</v>
      </c>
    </row>
    <row r="863" spans="297:302" x14ac:dyDescent="0.25">
      <c r="KK863" s="12">
        <f t="shared" si="34"/>
        <v>1.3534349944379088E-4</v>
      </c>
      <c r="KL863">
        <v>863</v>
      </c>
      <c r="KM863" s="12">
        <v>5.4466230936819177E-5</v>
      </c>
      <c r="KN863" s="12">
        <v>1671287.37885</v>
      </c>
      <c r="KO863" s="196">
        <v>4.5388525780682645E-6</v>
      </c>
      <c r="KP863" s="191">
        <f t="shared" si="35"/>
        <v>7.7115105301378984E-3</v>
      </c>
    </row>
    <row r="864" spans="297:302" x14ac:dyDescent="0.25">
      <c r="KK864" s="12">
        <f t="shared" si="34"/>
        <v>1.3534349944379088E-4</v>
      </c>
      <c r="KL864">
        <v>864</v>
      </c>
      <c r="KM864" s="12">
        <v>5.4466230936819177E-5</v>
      </c>
      <c r="KN864" s="12">
        <v>1673429.0728</v>
      </c>
      <c r="KO864" s="196">
        <v>4.5388525780682645E-6</v>
      </c>
      <c r="KP864" s="191">
        <f t="shared" si="35"/>
        <v>7.7160493827159666E-3</v>
      </c>
    </row>
    <row r="865" spans="297:302" x14ac:dyDescent="0.25">
      <c r="KK865" s="12">
        <f t="shared" si="34"/>
        <v>1.3534349944379088E-4</v>
      </c>
      <c r="KL865">
        <v>865</v>
      </c>
      <c r="KM865" s="12">
        <v>5.4466230936819177E-5</v>
      </c>
      <c r="KN865" s="12">
        <v>1675570.76675</v>
      </c>
      <c r="KO865" s="196">
        <v>4.5388525780682645E-6</v>
      </c>
      <c r="KP865" s="191">
        <f t="shared" si="35"/>
        <v>7.7205882352940347E-3</v>
      </c>
    </row>
    <row r="866" spans="297:302" x14ac:dyDescent="0.25">
      <c r="KK866" s="12">
        <f t="shared" si="34"/>
        <v>1.3534349944379088E-4</v>
      </c>
      <c r="KL866">
        <v>866</v>
      </c>
      <c r="KM866" s="12">
        <v>5.4466230936819177E-5</v>
      </c>
      <c r="KN866" s="12">
        <v>1677712.4606999999</v>
      </c>
      <c r="KO866" s="196">
        <v>4.5388525780682645E-6</v>
      </c>
      <c r="KP866" s="191">
        <f t="shared" si="35"/>
        <v>7.7251270878721029E-3</v>
      </c>
    </row>
    <row r="867" spans="297:302" x14ac:dyDescent="0.25">
      <c r="KK867" s="12">
        <f t="shared" si="34"/>
        <v>1.3534349944379088E-4</v>
      </c>
      <c r="KL867">
        <v>867</v>
      </c>
      <c r="KM867" s="12">
        <v>5.4466230936819177E-5</v>
      </c>
      <c r="KN867" s="12">
        <v>1679854.1546499999</v>
      </c>
      <c r="KO867" s="196">
        <v>4.5388525780682645E-6</v>
      </c>
      <c r="KP867" s="191">
        <f t="shared" si="35"/>
        <v>7.729665940450171E-3</v>
      </c>
    </row>
    <row r="868" spans="297:302" x14ac:dyDescent="0.25">
      <c r="KK868" s="12">
        <f t="shared" si="34"/>
        <v>1.3534349944379088E-4</v>
      </c>
      <c r="KL868">
        <v>868</v>
      </c>
      <c r="KM868" s="12">
        <v>5.4466230936819177E-5</v>
      </c>
      <c r="KN868" s="12">
        <v>1681995.8485999999</v>
      </c>
      <c r="KO868" s="196">
        <v>4.5388525780682645E-6</v>
      </c>
      <c r="KP868" s="191">
        <f t="shared" si="35"/>
        <v>7.7342047930282392E-3</v>
      </c>
    </row>
    <row r="869" spans="297:302" x14ac:dyDescent="0.25">
      <c r="KK869" s="12">
        <f t="shared" si="34"/>
        <v>1.3534349944379088E-4</v>
      </c>
      <c r="KL869">
        <v>869</v>
      </c>
      <c r="KM869" s="12">
        <v>5.4466230936819177E-5</v>
      </c>
      <c r="KN869" s="12">
        <v>1684137.5425499999</v>
      </c>
      <c r="KO869" s="196">
        <v>4.5388525780682645E-6</v>
      </c>
      <c r="KP869" s="191">
        <f t="shared" si="35"/>
        <v>7.7387436456063073E-3</v>
      </c>
    </row>
    <row r="870" spans="297:302" x14ac:dyDescent="0.25">
      <c r="KK870" s="12">
        <f t="shared" si="34"/>
        <v>1.3534349944379088E-4</v>
      </c>
      <c r="KL870">
        <v>870</v>
      </c>
      <c r="KM870" s="12">
        <v>5.4466230936819177E-5</v>
      </c>
      <c r="KN870" s="12">
        <v>1686279.2365000001</v>
      </c>
      <c r="KO870" s="196">
        <v>4.5388525780682645E-6</v>
      </c>
      <c r="KP870" s="191">
        <f t="shared" si="35"/>
        <v>7.7432824981843755E-3</v>
      </c>
    </row>
    <row r="871" spans="297:302" x14ac:dyDescent="0.25">
      <c r="KK871" s="12">
        <f t="shared" si="34"/>
        <v>1.3534349944379088E-4</v>
      </c>
      <c r="KL871">
        <v>871</v>
      </c>
      <c r="KM871" s="12">
        <v>5.4466230936819177E-5</v>
      </c>
      <c r="KN871" s="12">
        <v>1688420.9304500001</v>
      </c>
      <c r="KO871" s="196">
        <v>4.5388525780682645E-6</v>
      </c>
      <c r="KP871" s="191">
        <f t="shared" si="35"/>
        <v>7.7478213507624436E-3</v>
      </c>
    </row>
    <row r="872" spans="297:302" x14ac:dyDescent="0.25">
      <c r="KK872" s="12">
        <f t="shared" si="34"/>
        <v>1.3534349944379088E-4</v>
      </c>
      <c r="KL872">
        <v>872</v>
      </c>
      <c r="KM872" s="12">
        <v>5.4466230936819177E-5</v>
      </c>
      <c r="KN872" s="12">
        <v>1690562.6243999999</v>
      </c>
      <c r="KO872" s="196">
        <v>4.5388525780682645E-6</v>
      </c>
      <c r="KP872" s="191">
        <f t="shared" si="35"/>
        <v>7.7523602033405118E-3</v>
      </c>
    </row>
    <row r="873" spans="297:302" x14ac:dyDescent="0.25">
      <c r="KK873" s="12">
        <f t="shared" si="34"/>
        <v>1.3534349944379088E-4</v>
      </c>
      <c r="KL873">
        <v>873</v>
      </c>
      <c r="KM873" s="12">
        <v>5.4466230936819177E-5</v>
      </c>
      <c r="KN873" s="12">
        <v>1692704.3183499998</v>
      </c>
      <c r="KO873" s="196">
        <v>4.5388525780682645E-6</v>
      </c>
      <c r="KP873" s="191">
        <f t="shared" si="35"/>
        <v>7.7568990559185799E-3</v>
      </c>
    </row>
    <row r="874" spans="297:302" x14ac:dyDescent="0.25">
      <c r="KK874" s="12">
        <f t="shared" si="34"/>
        <v>1.3534349944379088E-4</v>
      </c>
      <c r="KL874">
        <v>874</v>
      </c>
      <c r="KM874" s="12">
        <v>5.4466230936819177E-5</v>
      </c>
      <c r="KN874" s="12">
        <v>1694846.0122999998</v>
      </c>
      <c r="KO874" s="196">
        <v>4.5388525780682645E-6</v>
      </c>
      <c r="KP874" s="191">
        <f t="shared" si="35"/>
        <v>7.7614379084966481E-3</v>
      </c>
    </row>
    <row r="875" spans="297:302" x14ac:dyDescent="0.25">
      <c r="KK875" s="12">
        <f t="shared" si="34"/>
        <v>1.3534349944379088E-4</v>
      </c>
      <c r="KL875">
        <v>875</v>
      </c>
      <c r="KM875" s="12">
        <v>5.4466230936819177E-5</v>
      </c>
      <c r="KN875" s="12">
        <v>1696987.70625</v>
      </c>
      <c r="KO875" s="196">
        <v>4.5388525780682645E-6</v>
      </c>
      <c r="KP875" s="191">
        <f t="shared" si="35"/>
        <v>7.7659767610747162E-3</v>
      </c>
    </row>
    <row r="876" spans="297:302" x14ac:dyDescent="0.25">
      <c r="KK876" s="12">
        <f t="shared" si="34"/>
        <v>1.3534349944379088E-4</v>
      </c>
      <c r="KL876">
        <v>876</v>
      </c>
      <c r="KM876" s="12">
        <v>5.4466230936819177E-5</v>
      </c>
      <c r="KN876" s="12">
        <v>1699129.4002</v>
      </c>
      <c r="KO876" s="196">
        <v>4.5388525780682645E-6</v>
      </c>
      <c r="KP876" s="191">
        <f t="shared" si="35"/>
        <v>7.7705156136527844E-3</v>
      </c>
    </row>
    <row r="877" spans="297:302" x14ac:dyDescent="0.25">
      <c r="KK877" s="12">
        <f t="shared" si="34"/>
        <v>1.3534349944379088E-4</v>
      </c>
      <c r="KL877">
        <v>877</v>
      </c>
      <c r="KM877" s="12">
        <v>5.4466230936819177E-5</v>
      </c>
      <c r="KN877" s="12">
        <v>1701271.09415</v>
      </c>
      <c r="KO877" s="196">
        <v>4.5388525780682645E-6</v>
      </c>
      <c r="KP877" s="191">
        <f t="shared" si="35"/>
        <v>7.7750544662308525E-3</v>
      </c>
    </row>
    <row r="878" spans="297:302" x14ac:dyDescent="0.25">
      <c r="KK878" s="12">
        <f t="shared" si="34"/>
        <v>1.3534349944379088E-4</v>
      </c>
      <c r="KL878">
        <v>878</v>
      </c>
      <c r="KM878" s="12">
        <v>5.4466230936819177E-5</v>
      </c>
      <c r="KN878" s="12">
        <v>1703412.7881</v>
      </c>
      <c r="KO878" s="196">
        <v>4.5388525780682645E-6</v>
      </c>
      <c r="KP878" s="191">
        <f t="shared" si="35"/>
        <v>7.7795933188089207E-3</v>
      </c>
    </row>
    <row r="879" spans="297:302" x14ac:dyDescent="0.25">
      <c r="KK879" s="12">
        <f t="shared" si="34"/>
        <v>1.3534349944379088E-4</v>
      </c>
      <c r="KL879">
        <v>879</v>
      </c>
      <c r="KM879" s="12">
        <v>5.4466230936819177E-5</v>
      </c>
      <c r="KN879" s="12">
        <v>1705554.4820499998</v>
      </c>
      <c r="KO879" s="196">
        <v>4.5388525780682645E-6</v>
      </c>
      <c r="KP879" s="191">
        <f t="shared" si="35"/>
        <v>7.7841321713869888E-3</v>
      </c>
    </row>
    <row r="880" spans="297:302" x14ac:dyDescent="0.25">
      <c r="KK880" s="12">
        <f t="shared" si="34"/>
        <v>1.3534349944379088E-4</v>
      </c>
      <c r="KL880">
        <v>880</v>
      </c>
      <c r="KM880" s="12">
        <v>5.4466230936819177E-5</v>
      </c>
      <c r="KN880" s="12">
        <v>1707696.176</v>
      </c>
      <c r="KO880" s="196">
        <v>4.5388525780682645E-6</v>
      </c>
      <c r="KP880" s="191">
        <f t="shared" si="35"/>
        <v>7.788671023965057E-3</v>
      </c>
    </row>
    <row r="881" spans="297:302" x14ac:dyDescent="0.25">
      <c r="KK881" s="12">
        <f t="shared" si="34"/>
        <v>1.3534349944379088E-4</v>
      </c>
      <c r="KL881">
        <v>881</v>
      </c>
      <c r="KM881" s="12">
        <v>5.4466230936819177E-5</v>
      </c>
      <c r="KN881" s="12">
        <v>1709837.86995</v>
      </c>
      <c r="KO881" s="196">
        <v>4.5388525780682645E-6</v>
      </c>
      <c r="KP881" s="191">
        <f t="shared" si="35"/>
        <v>7.7932098765431251E-3</v>
      </c>
    </row>
    <row r="882" spans="297:302" x14ac:dyDescent="0.25">
      <c r="KK882" s="12">
        <f t="shared" si="34"/>
        <v>1.3534349944379088E-4</v>
      </c>
      <c r="KL882">
        <v>882</v>
      </c>
      <c r="KM882" s="12">
        <v>5.4466230936819177E-5</v>
      </c>
      <c r="KN882" s="12">
        <v>1711979.5638999997</v>
      </c>
      <c r="KO882" s="196">
        <v>4.5388525780682645E-6</v>
      </c>
      <c r="KP882" s="191">
        <f t="shared" si="35"/>
        <v>7.7977487291211933E-3</v>
      </c>
    </row>
    <row r="883" spans="297:302" x14ac:dyDescent="0.25">
      <c r="KK883" s="12">
        <f t="shared" si="34"/>
        <v>1.3534349944379088E-4</v>
      </c>
      <c r="KL883">
        <v>883</v>
      </c>
      <c r="KM883" s="12">
        <v>5.4466230936819177E-5</v>
      </c>
      <c r="KN883" s="12">
        <v>1714121.2578499999</v>
      </c>
      <c r="KO883" s="196">
        <v>4.5388525780682645E-6</v>
      </c>
      <c r="KP883" s="191">
        <f t="shared" si="35"/>
        <v>7.8022875816992614E-3</v>
      </c>
    </row>
    <row r="884" spans="297:302" x14ac:dyDescent="0.25">
      <c r="KK884" s="12">
        <f t="shared" si="34"/>
        <v>1.3534349944379088E-4</v>
      </c>
      <c r="KL884">
        <v>884</v>
      </c>
      <c r="KM884" s="12">
        <v>5.4466230936819177E-5</v>
      </c>
      <c r="KN884" s="12">
        <v>1716262.9517999999</v>
      </c>
      <c r="KO884" s="196">
        <v>4.5388525780682645E-6</v>
      </c>
      <c r="KP884" s="191">
        <f t="shared" si="35"/>
        <v>7.8068264342773296E-3</v>
      </c>
    </row>
    <row r="885" spans="297:302" x14ac:dyDescent="0.25">
      <c r="KK885" s="12">
        <f t="shared" si="34"/>
        <v>1.3534349944379088E-4</v>
      </c>
      <c r="KL885">
        <v>885</v>
      </c>
      <c r="KM885" s="12">
        <v>5.4466230936819177E-5</v>
      </c>
      <c r="KN885" s="12">
        <v>1718404.6457500001</v>
      </c>
      <c r="KO885" s="196">
        <v>4.5388525780682645E-6</v>
      </c>
      <c r="KP885" s="191">
        <f t="shared" si="35"/>
        <v>7.8113652868553977E-3</v>
      </c>
    </row>
    <row r="886" spans="297:302" x14ac:dyDescent="0.25">
      <c r="KK886" s="12">
        <f t="shared" si="34"/>
        <v>1.3534349944379088E-4</v>
      </c>
      <c r="KL886">
        <v>886</v>
      </c>
      <c r="KM886" s="12">
        <v>5.4466230936819177E-5</v>
      </c>
      <c r="KN886" s="12">
        <v>1720546.3397000001</v>
      </c>
      <c r="KO886" s="196">
        <v>4.5388525780682645E-6</v>
      </c>
      <c r="KP886" s="191">
        <f t="shared" si="35"/>
        <v>7.8159041394334668E-3</v>
      </c>
    </row>
    <row r="887" spans="297:302" x14ac:dyDescent="0.25">
      <c r="KK887" s="12">
        <f t="shared" si="34"/>
        <v>1.3534349944379088E-4</v>
      </c>
      <c r="KL887">
        <v>887</v>
      </c>
      <c r="KM887" s="12">
        <v>5.4466230936819177E-5</v>
      </c>
      <c r="KN887" s="12">
        <v>1722688.0336499996</v>
      </c>
      <c r="KO887" s="196">
        <v>4.5388525780682645E-6</v>
      </c>
      <c r="KP887" s="191">
        <f t="shared" si="35"/>
        <v>7.8204429920115358E-3</v>
      </c>
    </row>
    <row r="888" spans="297:302" x14ac:dyDescent="0.25">
      <c r="KK888" s="12">
        <f t="shared" si="34"/>
        <v>1.3534349944379088E-4</v>
      </c>
      <c r="KL888">
        <v>888</v>
      </c>
      <c r="KM888" s="12">
        <v>5.4466230936819177E-5</v>
      </c>
      <c r="KN888" s="12">
        <v>1724829.7275999999</v>
      </c>
      <c r="KO888" s="196">
        <v>4.5388525780682645E-6</v>
      </c>
      <c r="KP888" s="191">
        <f t="shared" si="35"/>
        <v>7.8249818445896048E-3</v>
      </c>
    </row>
    <row r="889" spans="297:302" x14ac:dyDescent="0.25">
      <c r="KK889" s="12">
        <f t="shared" si="34"/>
        <v>1.3534349944379088E-4</v>
      </c>
      <c r="KL889">
        <v>889</v>
      </c>
      <c r="KM889" s="12">
        <v>5.4466230936819177E-5</v>
      </c>
      <c r="KN889" s="12">
        <v>1726971.4215499999</v>
      </c>
      <c r="KO889" s="196">
        <v>4.5388525780682645E-6</v>
      </c>
      <c r="KP889" s="191">
        <f t="shared" si="35"/>
        <v>7.8295206971676738E-3</v>
      </c>
    </row>
    <row r="890" spans="297:302" x14ac:dyDescent="0.25">
      <c r="KK890" s="12">
        <f t="shared" si="34"/>
        <v>1.3534349944379088E-4</v>
      </c>
      <c r="KL890">
        <v>890</v>
      </c>
      <c r="KM890" s="12">
        <v>5.4466230936819177E-5</v>
      </c>
      <c r="KN890" s="12">
        <v>1729113.1155000001</v>
      </c>
      <c r="KO890" s="196">
        <v>4.5388525780682645E-6</v>
      </c>
      <c r="KP890" s="191">
        <f t="shared" si="35"/>
        <v>7.8340595497457428E-3</v>
      </c>
    </row>
    <row r="891" spans="297:302" x14ac:dyDescent="0.25">
      <c r="KK891" s="12">
        <f t="shared" si="34"/>
        <v>1.3534349944379088E-4</v>
      </c>
      <c r="KL891">
        <v>891</v>
      </c>
      <c r="KM891" s="12">
        <v>5.4466230936819177E-5</v>
      </c>
      <c r="KN891" s="12">
        <v>1731254.8094500001</v>
      </c>
      <c r="KO891" s="196">
        <v>4.5388525780682645E-6</v>
      </c>
      <c r="KP891" s="191">
        <f t="shared" si="35"/>
        <v>7.8385984023238119E-3</v>
      </c>
    </row>
    <row r="892" spans="297:302" x14ac:dyDescent="0.25">
      <c r="KK892" s="12">
        <f t="shared" si="34"/>
        <v>1.3534349944379088E-4</v>
      </c>
      <c r="KL892">
        <v>892</v>
      </c>
      <c r="KM892" s="12">
        <v>5.4466230936819177E-5</v>
      </c>
      <c r="KN892" s="12">
        <v>1733396.5033999998</v>
      </c>
      <c r="KO892" s="196">
        <v>4.5388525780682645E-6</v>
      </c>
      <c r="KP892" s="191">
        <f t="shared" si="35"/>
        <v>7.8431372549018809E-3</v>
      </c>
    </row>
    <row r="893" spans="297:302" x14ac:dyDescent="0.25">
      <c r="KK893" s="12">
        <f t="shared" si="34"/>
        <v>1.3534349944379088E-4</v>
      </c>
      <c r="KL893">
        <v>893</v>
      </c>
      <c r="KM893" s="12">
        <v>5.4466230936819177E-5</v>
      </c>
      <c r="KN893" s="12">
        <v>1735538.19735</v>
      </c>
      <c r="KO893" s="196">
        <v>4.5388525780682645E-6</v>
      </c>
      <c r="KP893" s="191">
        <f t="shared" si="35"/>
        <v>7.8476761074799499E-3</v>
      </c>
    </row>
    <row r="894" spans="297:302" x14ac:dyDescent="0.25">
      <c r="KK894" s="12">
        <f t="shared" si="34"/>
        <v>1.3534349944379088E-4</v>
      </c>
      <c r="KL894">
        <v>894</v>
      </c>
      <c r="KM894" s="12">
        <v>5.4466230936819177E-5</v>
      </c>
      <c r="KN894" s="12">
        <v>1737679.8913</v>
      </c>
      <c r="KO894" s="196">
        <v>4.5388525780682645E-6</v>
      </c>
      <c r="KP894" s="191">
        <f t="shared" si="35"/>
        <v>7.8522149600580189E-3</v>
      </c>
    </row>
    <row r="895" spans="297:302" x14ac:dyDescent="0.25">
      <c r="KK895" s="12">
        <f t="shared" si="34"/>
        <v>1.3534349944379088E-4</v>
      </c>
      <c r="KL895">
        <v>895</v>
      </c>
      <c r="KM895" s="12">
        <v>5.4466230936819177E-5</v>
      </c>
      <c r="KN895" s="12">
        <v>1739821.58525</v>
      </c>
      <c r="KO895" s="196">
        <v>4.5388525780682645E-6</v>
      </c>
      <c r="KP895" s="191">
        <f t="shared" si="35"/>
        <v>7.8567538126360879E-3</v>
      </c>
    </row>
    <row r="896" spans="297:302" x14ac:dyDescent="0.25">
      <c r="KK896" s="12">
        <f t="shared" si="34"/>
        <v>1.3534349944379088E-4</v>
      </c>
      <c r="KL896">
        <v>896</v>
      </c>
      <c r="KM896" s="12">
        <v>5.4466230936819177E-5</v>
      </c>
      <c r="KN896" s="12">
        <v>1741963.2792</v>
      </c>
      <c r="KO896" s="196">
        <v>4.5388525780682645E-6</v>
      </c>
      <c r="KP896" s="191">
        <f t="shared" si="35"/>
        <v>7.861292665214157E-3</v>
      </c>
    </row>
    <row r="897" spans="297:302" x14ac:dyDescent="0.25">
      <c r="KK897" s="12">
        <f t="shared" si="34"/>
        <v>1.3534349944379088E-4</v>
      </c>
      <c r="KL897">
        <v>897</v>
      </c>
      <c r="KM897" s="12">
        <v>5.4466230936819177E-5</v>
      </c>
      <c r="KN897" s="12">
        <v>1744104.9731499997</v>
      </c>
      <c r="KO897" s="196">
        <v>4.5388525780682645E-6</v>
      </c>
      <c r="KP897" s="191">
        <f t="shared" si="35"/>
        <v>7.865831517792226E-3</v>
      </c>
    </row>
    <row r="898" spans="297:302" x14ac:dyDescent="0.25">
      <c r="KK898" s="12">
        <f t="shared" ref="KK898:KK961" si="36">KM898*LN(KM898/KO898)</f>
        <v>1.3534349944379088E-4</v>
      </c>
      <c r="KL898">
        <v>898</v>
      </c>
      <c r="KM898" s="12">
        <v>5.4466230936819177E-5</v>
      </c>
      <c r="KN898" s="12">
        <v>1746246.6671</v>
      </c>
      <c r="KO898" s="196">
        <v>4.5388525780682645E-6</v>
      </c>
      <c r="KP898" s="191">
        <f t="shared" si="35"/>
        <v>7.870370370370295E-3</v>
      </c>
    </row>
    <row r="899" spans="297:302" x14ac:dyDescent="0.25">
      <c r="KK899" s="12">
        <f t="shared" si="36"/>
        <v>1.3534349944379088E-4</v>
      </c>
      <c r="KL899">
        <v>899</v>
      </c>
      <c r="KM899" s="12">
        <v>5.4466230936819177E-5</v>
      </c>
      <c r="KN899" s="12">
        <v>1748388.3610499999</v>
      </c>
      <c r="KO899" s="196">
        <v>4.5388525780682645E-6</v>
      </c>
      <c r="KP899" s="191">
        <f t="shared" ref="KP899:KP962" si="37">KP898+KO899</f>
        <v>7.874909222948364E-3</v>
      </c>
    </row>
    <row r="900" spans="297:302" x14ac:dyDescent="0.25">
      <c r="KK900" s="12">
        <f t="shared" si="36"/>
        <v>1.3534349944379088E-4</v>
      </c>
      <c r="KL900">
        <v>900</v>
      </c>
      <c r="KM900" s="12">
        <v>5.4466230936819177E-5</v>
      </c>
      <c r="KN900" s="12">
        <v>1750530.0549999999</v>
      </c>
      <c r="KO900" s="196">
        <v>4.5388525780682645E-6</v>
      </c>
      <c r="KP900" s="191">
        <f t="shared" si="37"/>
        <v>7.879448075526433E-3</v>
      </c>
    </row>
    <row r="901" spans="297:302" x14ac:dyDescent="0.25">
      <c r="KK901" s="12">
        <f t="shared" si="36"/>
        <v>1.3534349944379088E-4</v>
      </c>
      <c r="KL901">
        <v>901</v>
      </c>
      <c r="KM901" s="12">
        <v>5.4466230936819177E-5</v>
      </c>
      <c r="KN901" s="12">
        <v>1752671.7489500002</v>
      </c>
      <c r="KO901" s="196">
        <v>4.5388525780682645E-6</v>
      </c>
      <c r="KP901" s="191">
        <f t="shared" si="37"/>
        <v>7.8839869281045021E-3</v>
      </c>
    </row>
    <row r="902" spans="297:302" x14ac:dyDescent="0.25">
      <c r="KK902" s="12">
        <f t="shared" si="36"/>
        <v>1.3534349944379088E-4</v>
      </c>
      <c r="KL902">
        <v>902</v>
      </c>
      <c r="KM902" s="12">
        <v>5.4466230936819177E-5</v>
      </c>
      <c r="KN902" s="12">
        <v>1754813.4428999999</v>
      </c>
      <c r="KO902" s="196">
        <v>4.5388525780682645E-6</v>
      </c>
      <c r="KP902" s="191">
        <f t="shared" si="37"/>
        <v>7.8885257806825711E-3</v>
      </c>
    </row>
    <row r="903" spans="297:302" x14ac:dyDescent="0.25">
      <c r="KK903" s="12">
        <f t="shared" si="36"/>
        <v>1.3534349944379088E-4</v>
      </c>
      <c r="KL903">
        <v>903</v>
      </c>
      <c r="KM903" s="12">
        <v>5.4466230936819177E-5</v>
      </c>
      <c r="KN903" s="12">
        <v>1756955.1368499999</v>
      </c>
      <c r="KO903" s="196">
        <v>4.5388525780682645E-6</v>
      </c>
      <c r="KP903" s="191">
        <f t="shared" si="37"/>
        <v>7.8930646332606401E-3</v>
      </c>
    </row>
    <row r="904" spans="297:302" x14ac:dyDescent="0.25">
      <c r="KK904" s="12">
        <f t="shared" si="36"/>
        <v>1.3534349944379088E-4</v>
      </c>
      <c r="KL904">
        <v>904</v>
      </c>
      <c r="KM904" s="12">
        <v>5.4466230936819177E-5</v>
      </c>
      <c r="KN904" s="12">
        <v>1759096.8307999999</v>
      </c>
      <c r="KO904" s="196">
        <v>4.5388525780682645E-6</v>
      </c>
      <c r="KP904" s="191">
        <f t="shared" si="37"/>
        <v>7.8976034858387091E-3</v>
      </c>
    </row>
    <row r="905" spans="297:302" x14ac:dyDescent="0.25">
      <c r="KK905" s="12">
        <f t="shared" si="36"/>
        <v>1.3534349944379088E-4</v>
      </c>
      <c r="KL905">
        <v>905</v>
      </c>
      <c r="KM905" s="12">
        <v>5.4466230936819177E-5</v>
      </c>
      <c r="KN905" s="12">
        <v>1761238.5247499999</v>
      </c>
      <c r="KO905" s="196">
        <v>4.5388525780682645E-6</v>
      </c>
      <c r="KP905" s="191">
        <f t="shared" si="37"/>
        <v>7.9021423384167781E-3</v>
      </c>
    </row>
    <row r="906" spans="297:302" x14ac:dyDescent="0.25">
      <c r="KK906" s="12">
        <f t="shared" si="36"/>
        <v>1.3534349944379088E-4</v>
      </c>
      <c r="KL906">
        <v>906</v>
      </c>
      <c r="KM906" s="12">
        <v>5.4466230936819177E-5</v>
      </c>
      <c r="KN906" s="12">
        <v>1763380.2187000001</v>
      </c>
      <c r="KO906" s="196">
        <v>4.5388525780682645E-6</v>
      </c>
      <c r="KP906" s="191">
        <f t="shared" si="37"/>
        <v>7.9066811909948471E-3</v>
      </c>
    </row>
    <row r="907" spans="297:302" x14ac:dyDescent="0.25">
      <c r="KK907" s="12">
        <f t="shared" si="36"/>
        <v>1.3534349944379088E-4</v>
      </c>
      <c r="KL907">
        <v>907</v>
      </c>
      <c r="KM907" s="12">
        <v>5.4466230936819177E-5</v>
      </c>
      <c r="KN907" s="12">
        <v>1765521.9126499998</v>
      </c>
      <c r="KO907" s="196">
        <v>4.5388525780682645E-6</v>
      </c>
      <c r="KP907" s="191">
        <f t="shared" si="37"/>
        <v>7.9112200435729162E-3</v>
      </c>
    </row>
    <row r="908" spans="297:302" x14ac:dyDescent="0.25">
      <c r="KK908" s="12">
        <f t="shared" si="36"/>
        <v>1.3534349944379088E-4</v>
      </c>
      <c r="KL908">
        <v>908</v>
      </c>
      <c r="KM908" s="12">
        <v>5.4466230936819177E-5</v>
      </c>
      <c r="KN908" s="12">
        <v>1767663.6066000001</v>
      </c>
      <c r="KO908" s="196">
        <v>4.5388525780682645E-6</v>
      </c>
      <c r="KP908" s="191">
        <f t="shared" si="37"/>
        <v>7.9157588961509852E-3</v>
      </c>
    </row>
    <row r="909" spans="297:302" x14ac:dyDescent="0.25">
      <c r="KK909" s="12">
        <f t="shared" si="36"/>
        <v>1.3534349944379088E-4</v>
      </c>
      <c r="KL909">
        <v>909</v>
      </c>
      <c r="KM909" s="12">
        <v>5.4466230936819177E-5</v>
      </c>
      <c r="KN909" s="12">
        <v>1769805.30055</v>
      </c>
      <c r="KO909" s="196">
        <v>4.5388525780682645E-6</v>
      </c>
      <c r="KP909" s="191">
        <f t="shared" si="37"/>
        <v>7.9202977487290542E-3</v>
      </c>
    </row>
    <row r="910" spans="297:302" x14ac:dyDescent="0.25">
      <c r="KK910" s="12">
        <f t="shared" si="36"/>
        <v>1.3534349944379088E-4</v>
      </c>
      <c r="KL910">
        <v>910</v>
      </c>
      <c r="KM910" s="12">
        <v>5.4466230936819177E-5</v>
      </c>
      <c r="KN910" s="12">
        <v>1771946.9945</v>
      </c>
      <c r="KO910" s="196">
        <v>4.5388525780682645E-6</v>
      </c>
      <c r="KP910" s="191">
        <f t="shared" si="37"/>
        <v>7.9248366013071232E-3</v>
      </c>
    </row>
    <row r="911" spans="297:302" x14ac:dyDescent="0.25">
      <c r="KK911" s="12">
        <f t="shared" si="36"/>
        <v>1.3534349944379088E-4</v>
      </c>
      <c r="KL911">
        <v>911</v>
      </c>
      <c r="KM911" s="12">
        <v>5.4466230936819177E-5</v>
      </c>
      <c r="KN911" s="12">
        <v>1774088.68845</v>
      </c>
      <c r="KO911" s="196">
        <v>4.5388525780682645E-6</v>
      </c>
      <c r="KP911" s="191">
        <f t="shared" si="37"/>
        <v>7.9293754538851922E-3</v>
      </c>
    </row>
    <row r="912" spans="297:302" x14ac:dyDescent="0.25">
      <c r="KK912" s="12">
        <f t="shared" si="36"/>
        <v>1.3534349944379088E-4</v>
      </c>
      <c r="KL912">
        <v>912</v>
      </c>
      <c r="KM912" s="12">
        <v>5.4466230936819177E-5</v>
      </c>
      <c r="KN912" s="12">
        <v>1776230.3823999998</v>
      </c>
      <c r="KO912" s="196">
        <v>4.5388525780682645E-6</v>
      </c>
      <c r="KP912" s="191">
        <f t="shared" si="37"/>
        <v>7.9339143064632613E-3</v>
      </c>
    </row>
    <row r="913" spans="297:302" x14ac:dyDescent="0.25">
      <c r="KK913" s="12">
        <f t="shared" si="36"/>
        <v>1.3534349944379088E-4</v>
      </c>
      <c r="KL913">
        <v>913</v>
      </c>
      <c r="KM913" s="12">
        <v>5.4466230936819177E-5</v>
      </c>
      <c r="KN913" s="12">
        <v>1778372.07635</v>
      </c>
      <c r="KO913" s="196">
        <v>4.5388525780682645E-6</v>
      </c>
      <c r="KP913" s="191">
        <f t="shared" si="37"/>
        <v>7.9384531590413303E-3</v>
      </c>
    </row>
    <row r="914" spans="297:302" x14ac:dyDescent="0.25">
      <c r="KK914" s="12">
        <f t="shared" si="36"/>
        <v>1.3534349944379088E-4</v>
      </c>
      <c r="KL914">
        <v>914</v>
      </c>
      <c r="KM914" s="12">
        <v>5.4466230936819177E-5</v>
      </c>
      <c r="KN914" s="12">
        <v>1780513.7703</v>
      </c>
      <c r="KO914" s="196">
        <v>4.5388525780682645E-6</v>
      </c>
      <c r="KP914" s="191">
        <f t="shared" si="37"/>
        <v>7.9429920116193993E-3</v>
      </c>
    </row>
    <row r="915" spans="297:302" x14ac:dyDescent="0.25">
      <c r="KK915" s="12">
        <f t="shared" si="36"/>
        <v>1.3534349944379088E-4</v>
      </c>
      <c r="KL915">
        <v>915</v>
      </c>
      <c r="KM915" s="12">
        <v>5.4466230936819177E-5</v>
      </c>
      <c r="KN915" s="12">
        <v>1782655.46425</v>
      </c>
      <c r="KO915" s="196">
        <v>4.5388525780682645E-6</v>
      </c>
      <c r="KP915" s="191">
        <f t="shared" si="37"/>
        <v>7.9475308641974683E-3</v>
      </c>
    </row>
    <row r="916" spans="297:302" x14ac:dyDescent="0.25">
      <c r="KK916" s="12">
        <f t="shared" si="36"/>
        <v>1.3534349944379088E-4</v>
      </c>
      <c r="KL916">
        <v>916</v>
      </c>
      <c r="KM916" s="12">
        <v>5.4466230936819177E-5</v>
      </c>
      <c r="KN916" s="12">
        <v>1784797.1582000002</v>
      </c>
      <c r="KO916" s="196">
        <v>4.5388525780682645E-6</v>
      </c>
      <c r="KP916" s="191">
        <f t="shared" si="37"/>
        <v>7.9520697167755373E-3</v>
      </c>
    </row>
    <row r="917" spans="297:302" x14ac:dyDescent="0.25">
      <c r="KK917" s="12">
        <f t="shared" si="36"/>
        <v>1.3534349944379088E-4</v>
      </c>
      <c r="KL917">
        <v>917</v>
      </c>
      <c r="KM917" s="12">
        <v>5.4466230936819177E-5</v>
      </c>
      <c r="KN917" s="12">
        <v>1786938.8521499999</v>
      </c>
      <c r="KO917" s="196">
        <v>4.5388525780682645E-6</v>
      </c>
      <c r="KP917" s="191">
        <f t="shared" si="37"/>
        <v>7.9566085693536064E-3</v>
      </c>
    </row>
    <row r="918" spans="297:302" x14ac:dyDescent="0.25">
      <c r="KK918" s="12">
        <f t="shared" si="36"/>
        <v>1.3534349944379088E-4</v>
      </c>
      <c r="KL918">
        <v>918</v>
      </c>
      <c r="KM918" s="12">
        <v>5.4466230936819177E-5</v>
      </c>
      <c r="KN918" s="12">
        <v>1789080.5460999997</v>
      </c>
      <c r="KO918" s="196">
        <v>4.5388525780682645E-6</v>
      </c>
      <c r="KP918" s="191">
        <f t="shared" si="37"/>
        <v>7.9611474219316754E-3</v>
      </c>
    </row>
    <row r="919" spans="297:302" x14ac:dyDescent="0.25">
      <c r="KK919" s="12">
        <f t="shared" si="36"/>
        <v>1.3534349944379088E-4</v>
      </c>
      <c r="KL919">
        <v>919</v>
      </c>
      <c r="KM919" s="12">
        <v>5.4466230936819177E-5</v>
      </c>
      <c r="KN919" s="12">
        <v>1791222.2400499999</v>
      </c>
      <c r="KO919" s="196">
        <v>4.5388525780682645E-6</v>
      </c>
      <c r="KP919" s="191">
        <f t="shared" si="37"/>
        <v>7.9656862745097444E-3</v>
      </c>
    </row>
    <row r="920" spans="297:302" x14ac:dyDescent="0.25">
      <c r="KK920" s="12">
        <f t="shared" si="36"/>
        <v>1.3534349944379088E-4</v>
      </c>
      <c r="KL920">
        <v>920</v>
      </c>
      <c r="KM920" s="12">
        <v>5.4466230936819177E-5</v>
      </c>
      <c r="KN920" s="12">
        <v>1793363.9339999999</v>
      </c>
      <c r="KO920" s="196">
        <v>4.5388525780682645E-6</v>
      </c>
      <c r="KP920" s="191">
        <f t="shared" si="37"/>
        <v>7.9702251270878134E-3</v>
      </c>
    </row>
    <row r="921" spans="297:302" x14ac:dyDescent="0.25">
      <c r="KK921" s="12">
        <f t="shared" si="36"/>
        <v>1.3534349944379088E-4</v>
      </c>
      <c r="KL921">
        <v>921</v>
      </c>
      <c r="KM921" s="12">
        <v>5.4466230936819177E-5</v>
      </c>
      <c r="KN921" s="12">
        <v>1795505.6279500001</v>
      </c>
      <c r="KO921" s="196">
        <v>4.5388525780682645E-6</v>
      </c>
      <c r="KP921" s="191">
        <f t="shared" si="37"/>
        <v>7.9747639796658824E-3</v>
      </c>
    </row>
    <row r="922" spans="297:302" x14ac:dyDescent="0.25">
      <c r="KK922" s="12">
        <f t="shared" si="36"/>
        <v>1.3534349944379088E-4</v>
      </c>
      <c r="KL922">
        <v>922</v>
      </c>
      <c r="KM922" s="12">
        <v>5.4466230936819177E-5</v>
      </c>
      <c r="KN922" s="12">
        <v>1797647.3218999999</v>
      </c>
      <c r="KO922" s="196">
        <v>4.5388525780682645E-6</v>
      </c>
      <c r="KP922" s="191">
        <f t="shared" si="37"/>
        <v>7.9793028322439515E-3</v>
      </c>
    </row>
    <row r="923" spans="297:302" x14ac:dyDescent="0.25">
      <c r="KK923" s="12">
        <f t="shared" si="36"/>
        <v>1.3534349944379088E-4</v>
      </c>
      <c r="KL923">
        <v>923</v>
      </c>
      <c r="KM923" s="12">
        <v>5.4466230936819177E-5</v>
      </c>
      <c r="KN923" s="12">
        <v>1799789.0158499999</v>
      </c>
      <c r="KO923" s="196">
        <v>4.5388525780682645E-6</v>
      </c>
      <c r="KP923" s="191">
        <f t="shared" si="37"/>
        <v>7.9838416848220205E-3</v>
      </c>
    </row>
    <row r="924" spans="297:302" x14ac:dyDescent="0.25">
      <c r="KK924" s="12">
        <f t="shared" si="36"/>
        <v>1.3534349944379088E-4</v>
      </c>
      <c r="KL924">
        <v>924</v>
      </c>
      <c r="KM924" s="12">
        <v>5.4466230936819177E-5</v>
      </c>
      <c r="KN924" s="12">
        <v>1801930.7098000001</v>
      </c>
      <c r="KO924" s="196">
        <v>4.5388525780682645E-6</v>
      </c>
      <c r="KP924" s="191">
        <f t="shared" si="37"/>
        <v>7.9883805374000895E-3</v>
      </c>
    </row>
    <row r="925" spans="297:302" x14ac:dyDescent="0.25">
      <c r="KK925" s="12">
        <f t="shared" si="36"/>
        <v>1.3534349944379088E-4</v>
      </c>
      <c r="KL925">
        <v>925</v>
      </c>
      <c r="KM925" s="12">
        <v>5.4466230936819177E-5</v>
      </c>
      <c r="KN925" s="12">
        <v>1804072.4037500001</v>
      </c>
      <c r="KO925" s="196">
        <v>4.5388525780682645E-6</v>
      </c>
      <c r="KP925" s="191">
        <f t="shared" si="37"/>
        <v>7.9929193899781585E-3</v>
      </c>
    </row>
    <row r="926" spans="297:302" x14ac:dyDescent="0.25">
      <c r="KK926" s="12">
        <f t="shared" si="36"/>
        <v>1.3534349944379088E-4</v>
      </c>
      <c r="KL926">
        <v>926</v>
      </c>
      <c r="KM926" s="12">
        <v>5.4466230936819177E-5</v>
      </c>
      <c r="KN926" s="12">
        <v>1806214.0977</v>
      </c>
      <c r="KO926" s="196">
        <v>4.5388525780682645E-6</v>
      </c>
      <c r="KP926" s="191">
        <f t="shared" si="37"/>
        <v>7.9974582425562275E-3</v>
      </c>
    </row>
    <row r="927" spans="297:302" x14ac:dyDescent="0.25">
      <c r="KK927" s="12">
        <f t="shared" si="36"/>
        <v>1.3534349944379088E-4</v>
      </c>
      <c r="KL927">
        <v>927</v>
      </c>
      <c r="KM927" s="12">
        <v>5.4466230936819177E-5</v>
      </c>
      <c r="KN927" s="12">
        <v>1808355.7916499998</v>
      </c>
      <c r="KO927" s="196">
        <v>4.5388525780682645E-6</v>
      </c>
      <c r="KP927" s="191">
        <f t="shared" si="37"/>
        <v>8.0019970951342966E-3</v>
      </c>
    </row>
    <row r="928" spans="297:302" x14ac:dyDescent="0.25">
      <c r="KK928" s="12">
        <f t="shared" si="36"/>
        <v>1.3534349944379088E-4</v>
      </c>
      <c r="KL928">
        <v>928</v>
      </c>
      <c r="KM928" s="12">
        <v>5.4466230936819177E-5</v>
      </c>
      <c r="KN928" s="12">
        <v>1810497.4855999998</v>
      </c>
      <c r="KO928" s="196">
        <v>4.5388525780682645E-6</v>
      </c>
      <c r="KP928" s="191">
        <f t="shared" si="37"/>
        <v>8.0065359477123656E-3</v>
      </c>
    </row>
    <row r="929" spans="297:302" x14ac:dyDescent="0.25">
      <c r="KK929" s="12">
        <f t="shared" si="36"/>
        <v>1.3534349944379088E-4</v>
      </c>
      <c r="KL929">
        <v>929</v>
      </c>
      <c r="KM929" s="12">
        <v>5.4466230936819177E-5</v>
      </c>
      <c r="KN929" s="12">
        <v>1812639.17955</v>
      </c>
      <c r="KO929" s="196">
        <v>4.5388525780682645E-6</v>
      </c>
      <c r="KP929" s="191">
        <f t="shared" si="37"/>
        <v>8.0110748002904346E-3</v>
      </c>
    </row>
    <row r="930" spans="297:302" x14ac:dyDescent="0.25">
      <c r="KK930" s="12">
        <f t="shared" si="36"/>
        <v>1.3534349944379088E-4</v>
      </c>
      <c r="KL930">
        <v>930</v>
      </c>
      <c r="KM930" s="12">
        <v>5.4466230936819177E-5</v>
      </c>
      <c r="KN930" s="12">
        <v>1814780.8735</v>
      </c>
      <c r="KO930" s="196">
        <v>4.5388525780682645E-6</v>
      </c>
      <c r="KP930" s="191">
        <f t="shared" si="37"/>
        <v>8.0156136528685036E-3</v>
      </c>
    </row>
    <row r="931" spans="297:302" x14ac:dyDescent="0.25">
      <c r="KK931" s="12">
        <f t="shared" si="36"/>
        <v>1.3534349944379088E-4</v>
      </c>
      <c r="KL931">
        <v>931</v>
      </c>
      <c r="KM931" s="12">
        <v>5.4466230936819177E-5</v>
      </c>
      <c r="KN931" s="12">
        <v>1816922.56745</v>
      </c>
      <c r="KO931" s="196">
        <v>4.5388525780682645E-6</v>
      </c>
      <c r="KP931" s="191">
        <f t="shared" si="37"/>
        <v>8.0201525054465726E-3</v>
      </c>
    </row>
    <row r="932" spans="297:302" x14ac:dyDescent="0.25">
      <c r="KK932" s="12">
        <f t="shared" si="36"/>
        <v>1.3534349944379088E-4</v>
      </c>
      <c r="KL932">
        <v>932</v>
      </c>
      <c r="KM932" s="12">
        <v>5.4466230936819177E-5</v>
      </c>
      <c r="KN932" s="12">
        <v>1819064.2614</v>
      </c>
      <c r="KO932" s="196">
        <v>4.5388525780682645E-6</v>
      </c>
      <c r="KP932" s="191">
        <f t="shared" si="37"/>
        <v>8.0246913580246416E-3</v>
      </c>
    </row>
    <row r="933" spans="297:302" x14ac:dyDescent="0.25">
      <c r="KK933" s="12">
        <f t="shared" si="36"/>
        <v>1.3534349944379088E-4</v>
      </c>
      <c r="KL933">
        <v>933</v>
      </c>
      <c r="KM933" s="12">
        <v>5.4466230936819177E-5</v>
      </c>
      <c r="KN933" s="12">
        <v>1821205.9553499999</v>
      </c>
      <c r="KO933" s="196">
        <v>4.5388525780682645E-6</v>
      </c>
      <c r="KP933" s="191">
        <f t="shared" si="37"/>
        <v>8.0292302106027107E-3</v>
      </c>
    </row>
    <row r="934" spans="297:302" x14ac:dyDescent="0.25">
      <c r="KK934" s="12">
        <f t="shared" si="36"/>
        <v>1.3534349944379088E-4</v>
      </c>
      <c r="KL934">
        <v>934</v>
      </c>
      <c r="KM934" s="12">
        <v>5.4466230936819177E-5</v>
      </c>
      <c r="KN934" s="12">
        <v>1823347.6492999999</v>
      </c>
      <c r="KO934" s="196">
        <v>4.5388525780682645E-6</v>
      </c>
      <c r="KP934" s="191">
        <f t="shared" si="37"/>
        <v>8.0337690631807797E-3</v>
      </c>
    </row>
    <row r="935" spans="297:302" x14ac:dyDescent="0.25">
      <c r="KK935" s="12">
        <f t="shared" si="36"/>
        <v>1.3534349944379088E-4</v>
      </c>
      <c r="KL935">
        <v>935</v>
      </c>
      <c r="KM935" s="12">
        <v>5.4466230936819177E-5</v>
      </c>
      <c r="KN935" s="12">
        <v>1825489.3432499999</v>
      </c>
      <c r="KO935" s="196">
        <v>4.5388525780682645E-6</v>
      </c>
      <c r="KP935" s="191">
        <f t="shared" si="37"/>
        <v>8.0383079157588487E-3</v>
      </c>
    </row>
    <row r="936" spans="297:302" x14ac:dyDescent="0.25">
      <c r="KK936" s="12">
        <f t="shared" si="36"/>
        <v>1.3534349944379088E-4</v>
      </c>
      <c r="KL936">
        <v>936</v>
      </c>
      <c r="KM936" s="12">
        <v>5.4466230936819177E-5</v>
      </c>
      <c r="KN936" s="12">
        <v>1827631.0371999999</v>
      </c>
      <c r="KO936" s="196">
        <v>4.5388525780682645E-6</v>
      </c>
      <c r="KP936" s="191">
        <f t="shared" si="37"/>
        <v>8.0428467683369177E-3</v>
      </c>
    </row>
    <row r="937" spans="297:302" x14ac:dyDescent="0.25">
      <c r="KK937" s="12">
        <f t="shared" si="36"/>
        <v>1.3534349944379088E-4</v>
      </c>
      <c r="KL937">
        <v>937</v>
      </c>
      <c r="KM937" s="12">
        <v>5.4466230936819177E-5</v>
      </c>
      <c r="KN937" s="12">
        <v>1829772.7311499999</v>
      </c>
      <c r="KO937" s="196">
        <v>4.5388525780682645E-6</v>
      </c>
      <c r="KP937" s="191">
        <f t="shared" si="37"/>
        <v>8.0473856209149867E-3</v>
      </c>
    </row>
    <row r="938" spans="297:302" x14ac:dyDescent="0.25">
      <c r="KK938" s="12">
        <f t="shared" si="36"/>
        <v>1.3534349944379088E-4</v>
      </c>
      <c r="KL938">
        <v>938</v>
      </c>
      <c r="KM938" s="12">
        <v>5.4466230936819177E-5</v>
      </c>
      <c r="KN938" s="12">
        <v>1831914.4250999999</v>
      </c>
      <c r="KO938" s="196">
        <v>4.5388525780682645E-6</v>
      </c>
      <c r="KP938" s="191">
        <f t="shared" si="37"/>
        <v>8.0519244734930558E-3</v>
      </c>
    </row>
    <row r="939" spans="297:302" x14ac:dyDescent="0.25">
      <c r="KK939" s="12">
        <f t="shared" si="36"/>
        <v>1.3534349944379088E-4</v>
      </c>
      <c r="KL939">
        <v>939</v>
      </c>
      <c r="KM939" s="12">
        <v>5.4466230936819177E-5</v>
      </c>
      <c r="KN939" s="12">
        <v>1834056.1190500001</v>
      </c>
      <c r="KO939" s="196">
        <v>4.5388525780682645E-6</v>
      </c>
      <c r="KP939" s="191">
        <f t="shared" si="37"/>
        <v>8.0564633260711248E-3</v>
      </c>
    </row>
    <row r="940" spans="297:302" x14ac:dyDescent="0.25">
      <c r="KK940" s="12">
        <f t="shared" si="36"/>
        <v>1.3534349944379088E-4</v>
      </c>
      <c r="KL940">
        <v>940</v>
      </c>
      <c r="KM940" s="12">
        <v>5.4466230936819177E-5</v>
      </c>
      <c r="KN940" s="12">
        <v>1836197.8130000001</v>
      </c>
      <c r="KO940" s="196">
        <v>4.5388525780682645E-6</v>
      </c>
      <c r="KP940" s="191">
        <f t="shared" si="37"/>
        <v>8.0610021786491938E-3</v>
      </c>
    </row>
    <row r="941" spans="297:302" x14ac:dyDescent="0.25">
      <c r="KK941" s="12">
        <f t="shared" si="36"/>
        <v>1.3534349944379088E-4</v>
      </c>
      <c r="KL941">
        <v>941</v>
      </c>
      <c r="KM941" s="12">
        <v>5.4466230936819177E-5</v>
      </c>
      <c r="KN941" s="12">
        <v>1838339.5069500001</v>
      </c>
      <c r="KO941" s="196">
        <v>4.5388525780682645E-6</v>
      </c>
      <c r="KP941" s="191">
        <f t="shared" si="37"/>
        <v>8.0655410312272628E-3</v>
      </c>
    </row>
    <row r="942" spans="297:302" x14ac:dyDescent="0.25">
      <c r="KK942" s="12">
        <f t="shared" si="36"/>
        <v>1.3534349944379088E-4</v>
      </c>
      <c r="KL942">
        <v>942</v>
      </c>
      <c r="KM942" s="12">
        <v>5.4466230936819177E-5</v>
      </c>
      <c r="KN942" s="12">
        <v>1840481.2008999998</v>
      </c>
      <c r="KO942" s="196">
        <v>4.5388525780682645E-6</v>
      </c>
      <c r="KP942" s="191">
        <f t="shared" si="37"/>
        <v>8.0700798838053318E-3</v>
      </c>
    </row>
    <row r="943" spans="297:302" x14ac:dyDescent="0.25">
      <c r="KK943" s="12">
        <f t="shared" si="36"/>
        <v>1.3534349944379088E-4</v>
      </c>
      <c r="KL943">
        <v>943</v>
      </c>
      <c r="KM943" s="12">
        <v>5.4466230936819177E-5</v>
      </c>
      <c r="KN943" s="12">
        <v>1842622.8948499998</v>
      </c>
      <c r="KO943" s="196">
        <v>4.5388525780682645E-6</v>
      </c>
      <c r="KP943" s="191">
        <f t="shared" si="37"/>
        <v>8.0746187363834009E-3</v>
      </c>
    </row>
    <row r="944" spans="297:302" x14ac:dyDescent="0.25">
      <c r="KK944" s="12">
        <f t="shared" si="36"/>
        <v>1.3534349944379088E-4</v>
      </c>
      <c r="KL944">
        <v>944</v>
      </c>
      <c r="KM944" s="12">
        <v>5.4466230936819177E-5</v>
      </c>
      <c r="KN944" s="12">
        <v>1844764.5888</v>
      </c>
      <c r="KO944" s="196">
        <v>4.5388525780682645E-6</v>
      </c>
      <c r="KP944" s="191">
        <f t="shared" si="37"/>
        <v>8.0791575889614699E-3</v>
      </c>
    </row>
    <row r="945" spans="297:302" x14ac:dyDescent="0.25">
      <c r="KK945" s="12">
        <f t="shared" si="36"/>
        <v>1.3534349944379088E-4</v>
      </c>
      <c r="KL945">
        <v>945</v>
      </c>
      <c r="KM945" s="12">
        <v>5.4466230936819177E-5</v>
      </c>
      <c r="KN945" s="12">
        <v>1846906.28275</v>
      </c>
      <c r="KO945" s="196">
        <v>4.5388525780682645E-6</v>
      </c>
      <c r="KP945" s="191">
        <f t="shared" si="37"/>
        <v>8.0836964415395389E-3</v>
      </c>
    </row>
    <row r="946" spans="297:302" x14ac:dyDescent="0.25">
      <c r="KK946" s="12">
        <f t="shared" si="36"/>
        <v>1.3534349944379088E-4</v>
      </c>
      <c r="KL946">
        <v>946</v>
      </c>
      <c r="KM946" s="12">
        <v>5.4466230936819177E-5</v>
      </c>
      <c r="KN946" s="12">
        <v>1849047.9767</v>
      </c>
      <c r="KO946" s="196">
        <v>4.5388525780682645E-6</v>
      </c>
      <c r="KP946" s="191">
        <f t="shared" si="37"/>
        <v>8.0882352941176079E-3</v>
      </c>
    </row>
    <row r="947" spans="297:302" x14ac:dyDescent="0.25">
      <c r="KK947" s="12">
        <f t="shared" si="36"/>
        <v>1.3534349944379088E-4</v>
      </c>
      <c r="KL947">
        <v>947</v>
      </c>
      <c r="KM947" s="12">
        <v>5.4466230936819177E-5</v>
      </c>
      <c r="KN947" s="12">
        <v>1851189.67065</v>
      </c>
      <c r="KO947" s="196">
        <v>4.5388525780682645E-6</v>
      </c>
      <c r="KP947" s="191">
        <f t="shared" si="37"/>
        <v>8.0927741466956769E-3</v>
      </c>
    </row>
    <row r="948" spans="297:302" x14ac:dyDescent="0.25">
      <c r="KK948" s="12">
        <f t="shared" si="36"/>
        <v>1.3534349944379088E-4</v>
      </c>
      <c r="KL948">
        <v>948</v>
      </c>
      <c r="KM948" s="12">
        <v>5.4466230936819177E-5</v>
      </c>
      <c r="KN948" s="12">
        <v>1853331.3646</v>
      </c>
      <c r="KO948" s="196">
        <v>4.5388525780682645E-6</v>
      </c>
      <c r="KP948" s="191">
        <f t="shared" si="37"/>
        <v>8.097312999273746E-3</v>
      </c>
    </row>
    <row r="949" spans="297:302" x14ac:dyDescent="0.25">
      <c r="KK949" s="12">
        <f t="shared" si="36"/>
        <v>1.3534349944379088E-4</v>
      </c>
      <c r="KL949">
        <v>949</v>
      </c>
      <c r="KM949" s="12">
        <v>5.4466230936819177E-5</v>
      </c>
      <c r="KN949" s="12">
        <v>1855473.05855</v>
      </c>
      <c r="KO949" s="196">
        <v>4.5388525780682645E-6</v>
      </c>
      <c r="KP949" s="191">
        <f t="shared" si="37"/>
        <v>8.101851851851815E-3</v>
      </c>
    </row>
    <row r="950" spans="297:302" x14ac:dyDescent="0.25">
      <c r="KK950" s="12">
        <f t="shared" si="36"/>
        <v>1.3534349944379088E-4</v>
      </c>
      <c r="KL950">
        <v>950</v>
      </c>
      <c r="KM950" s="12">
        <v>5.4466230936819177E-5</v>
      </c>
      <c r="KN950" s="12">
        <v>1857614.7524999999</v>
      </c>
      <c r="KO950" s="196">
        <v>4.5388525780682645E-6</v>
      </c>
      <c r="KP950" s="191">
        <f t="shared" si="37"/>
        <v>8.106390704429884E-3</v>
      </c>
    </row>
    <row r="951" spans="297:302" x14ac:dyDescent="0.25">
      <c r="KK951" s="12">
        <f t="shared" si="36"/>
        <v>1.3534349944379088E-4</v>
      </c>
      <c r="KL951">
        <v>951</v>
      </c>
      <c r="KM951" s="12">
        <v>5.4466230936819177E-5</v>
      </c>
      <c r="KN951" s="12">
        <v>1859756.4464499999</v>
      </c>
      <c r="KO951" s="196">
        <v>4.5388525780682645E-6</v>
      </c>
      <c r="KP951" s="191">
        <f t="shared" si="37"/>
        <v>8.110929557007953E-3</v>
      </c>
    </row>
    <row r="952" spans="297:302" x14ac:dyDescent="0.25">
      <c r="KK952" s="12">
        <f t="shared" si="36"/>
        <v>1.3534349944379088E-4</v>
      </c>
      <c r="KL952">
        <v>952</v>
      </c>
      <c r="KM952" s="12">
        <v>5.4466230936819177E-5</v>
      </c>
      <c r="KN952" s="12">
        <v>1861898.1403999999</v>
      </c>
      <c r="KO952" s="196">
        <v>4.5388525780682645E-6</v>
      </c>
      <c r="KP952" s="191">
        <f t="shared" si="37"/>
        <v>8.115468409586022E-3</v>
      </c>
    </row>
    <row r="953" spans="297:302" x14ac:dyDescent="0.25">
      <c r="KK953" s="12">
        <f t="shared" si="36"/>
        <v>1.3534349944379088E-4</v>
      </c>
      <c r="KL953">
        <v>953</v>
      </c>
      <c r="KM953" s="12">
        <v>5.4466230936819177E-5</v>
      </c>
      <c r="KN953" s="12">
        <v>1864039.8343499999</v>
      </c>
      <c r="KO953" s="196">
        <v>4.5388525780682645E-6</v>
      </c>
      <c r="KP953" s="191">
        <f t="shared" si="37"/>
        <v>8.120007262164091E-3</v>
      </c>
    </row>
    <row r="954" spans="297:302" x14ac:dyDescent="0.25">
      <c r="KK954" s="12">
        <f t="shared" si="36"/>
        <v>1.3534349944379088E-4</v>
      </c>
      <c r="KL954">
        <v>954</v>
      </c>
      <c r="KM954" s="12">
        <v>5.4466230936819177E-5</v>
      </c>
      <c r="KN954" s="12">
        <v>1866181.5282999999</v>
      </c>
      <c r="KO954" s="196">
        <v>4.5388525780682645E-6</v>
      </c>
      <c r="KP954" s="191">
        <f t="shared" si="37"/>
        <v>8.1245461147421601E-3</v>
      </c>
    </row>
    <row r="955" spans="297:302" x14ac:dyDescent="0.25">
      <c r="KK955" s="12">
        <f t="shared" si="36"/>
        <v>1.3534349944379088E-4</v>
      </c>
      <c r="KL955">
        <v>955</v>
      </c>
      <c r="KM955" s="12">
        <v>5.4466230936819177E-5</v>
      </c>
      <c r="KN955" s="12">
        <v>1868323.2222500001</v>
      </c>
      <c r="KO955" s="196">
        <v>4.5388525780682645E-6</v>
      </c>
      <c r="KP955" s="191">
        <f t="shared" si="37"/>
        <v>8.1290849673202291E-3</v>
      </c>
    </row>
    <row r="956" spans="297:302" x14ac:dyDescent="0.25">
      <c r="KK956" s="12">
        <f t="shared" si="36"/>
        <v>1.3534349944379088E-4</v>
      </c>
      <c r="KL956">
        <v>956</v>
      </c>
      <c r="KM956" s="12">
        <v>5.4466230936819177E-5</v>
      </c>
      <c r="KN956" s="12">
        <v>1870464.9162000001</v>
      </c>
      <c r="KO956" s="196">
        <v>4.5388525780682645E-6</v>
      </c>
      <c r="KP956" s="191">
        <f t="shared" si="37"/>
        <v>8.1336238198982981E-3</v>
      </c>
    </row>
    <row r="957" spans="297:302" x14ac:dyDescent="0.25">
      <c r="KK957" s="12">
        <f t="shared" si="36"/>
        <v>1.3534349944379088E-4</v>
      </c>
      <c r="KL957">
        <v>957</v>
      </c>
      <c r="KM957" s="12">
        <v>5.4466230936819177E-5</v>
      </c>
      <c r="KN957" s="12">
        <v>1872606.6101500001</v>
      </c>
      <c r="KO957" s="196">
        <v>4.5388525780682645E-6</v>
      </c>
      <c r="KP957" s="191">
        <f t="shared" si="37"/>
        <v>8.1381626724763671E-3</v>
      </c>
    </row>
    <row r="958" spans="297:302" x14ac:dyDescent="0.25">
      <c r="KK958" s="12">
        <f t="shared" si="36"/>
        <v>1.3534349944379088E-4</v>
      </c>
      <c r="KL958">
        <v>958</v>
      </c>
      <c r="KM958" s="12">
        <v>5.4466230936819177E-5</v>
      </c>
      <c r="KN958" s="12">
        <v>1874748.3040999998</v>
      </c>
      <c r="KO958" s="196">
        <v>4.5388525780682645E-6</v>
      </c>
      <c r="KP958" s="191">
        <f t="shared" si="37"/>
        <v>8.1427015250544361E-3</v>
      </c>
    </row>
    <row r="959" spans="297:302" x14ac:dyDescent="0.25">
      <c r="KK959" s="12">
        <f t="shared" si="36"/>
        <v>1.3534349944379088E-4</v>
      </c>
      <c r="KL959">
        <v>959</v>
      </c>
      <c r="KM959" s="12">
        <v>5.4466230936819177E-5</v>
      </c>
      <c r="KN959" s="12">
        <v>1876889.9980499998</v>
      </c>
      <c r="KO959" s="196">
        <v>4.5388525780682645E-6</v>
      </c>
      <c r="KP959" s="191">
        <f t="shared" si="37"/>
        <v>8.1472403776325052E-3</v>
      </c>
    </row>
    <row r="960" spans="297:302" x14ac:dyDescent="0.25">
      <c r="KK960" s="12">
        <f t="shared" si="36"/>
        <v>1.3534349944379088E-4</v>
      </c>
      <c r="KL960">
        <v>960</v>
      </c>
      <c r="KM960" s="12">
        <v>5.4466230936819177E-5</v>
      </c>
      <c r="KN960" s="12">
        <v>1879031.692</v>
      </c>
      <c r="KO960" s="196">
        <v>4.5388525780682645E-6</v>
      </c>
      <c r="KP960" s="191">
        <f t="shared" si="37"/>
        <v>8.1517792302105742E-3</v>
      </c>
    </row>
    <row r="961" spans="297:302" x14ac:dyDescent="0.25">
      <c r="KK961" s="12">
        <f t="shared" si="36"/>
        <v>1.3534349944379088E-4</v>
      </c>
      <c r="KL961">
        <v>961</v>
      </c>
      <c r="KM961" s="12">
        <v>5.4466230936819177E-5</v>
      </c>
      <c r="KN961" s="12">
        <v>1881173.38595</v>
      </c>
      <c r="KO961" s="196">
        <v>4.5388525780682645E-6</v>
      </c>
      <c r="KP961" s="191">
        <f t="shared" si="37"/>
        <v>8.1563180827886432E-3</v>
      </c>
    </row>
    <row r="962" spans="297:302" x14ac:dyDescent="0.25">
      <c r="KK962" s="12">
        <f t="shared" ref="KK962:KK999" si="38">KM962*LN(KM962/KO962)</f>
        <v>1.3534349944379088E-4</v>
      </c>
      <c r="KL962">
        <v>962</v>
      </c>
      <c r="KM962" s="12">
        <v>5.4466230936819177E-5</v>
      </c>
      <c r="KN962" s="12">
        <v>1883315.0798999998</v>
      </c>
      <c r="KO962" s="196">
        <v>4.5388525780682645E-6</v>
      </c>
      <c r="KP962" s="191">
        <f t="shared" si="37"/>
        <v>8.1608569353667122E-3</v>
      </c>
    </row>
    <row r="963" spans="297:302" x14ac:dyDescent="0.25">
      <c r="KK963" s="12">
        <f t="shared" si="38"/>
        <v>1.3534349944379088E-4</v>
      </c>
      <c r="KL963">
        <v>963</v>
      </c>
      <c r="KM963" s="12">
        <v>5.4466230936819177E-5</v>
      </c>
      <c r="KN963" s="12">
        <v>1885456.77385</v>
      </c>
      <c r="KO963" s="196">
        <v>4.5388525780682645E-6</v>
      </c>
      <c r="KP963" s="191">
        <f t="shared" ref="KP963:KP1000" si="39">KP962+KO963</f>
        <v>8.1653957879447812E-3</v>
      </c>
    </row>
    <row r="964" spans="297:302" x14ac:dyDescent="0.25">
      <c r="KK964" s="12">
        <f t="shared" si="38"/>
        <v>1.3534349944379088E-4</v>
      </c>
      <c r="KL964">
        <v>964</v>
      </c>
      <c r="KM964" s="12">
        <v>5.4466230936819177E-5</v>
      </c>
      <c r="KN964" s="12">
        <v>1887598.4678</v>
      </c>
      <c r="KO964" s="196">
        <v>4.5388525780682645E-6</v>
      </c>
      <c r="KP964" s="191">
        <f t="shared" si="39"/>
        <v>8.1699346405228503E-3</v>
      </c>
    </row>
    <row r="965" spans="297:302" x14ac:dyDescent="0.25">
      <c r="KK965" s="12">
        <f t="shared" si="38"/>
        <v>1.3534349944379088E-4</v>
      </c>
      <c r="KL965">
        <v>965</v>
      </c>
      <c r="KM965" s="12">
        <v>5.4466230936819177E-5</v>
      </c>
      <c r="KN965" s="12">
        <v>1889740.16175</v>
      </c>
      <c r="KO965" s="196">
        <v>4.5388525780682645E-6</v>
      </c>
      <c r="KP965" s="191">
        <f t="shared" si="39"/>
        <v>8.1744734931009193E-3</v>
      </c>
    </row>
    <row r="966" spans="297:302" x14ac:dyDescent="0.25">
      <c r="KK966" s="12">
        <f t="shared" si="38"/>
        <v>1.3534349944379088E-4</v>
      </c>
      <c r="KL966">
        <v>966</v>
      </c>
      <c r="KM966" s="12">
        <v>5.4466230936819177E-5</v>
      </c>
      <c r="KN966" s="12">
        <v>1891881.8557</v>
      </c>
      <c r="KO966" s="196">
        <v>4.5388525780682645E-6</v>
      </c>
      <c r="KP966" s="191">
        <f t="shared" si="39"/>
        <v>8.1790123456789883E-3</v>
      </c>
    </row>
    <row r="967" spans="297:302" x14ac:dyDescent="0.25">
      <c r="KK967" s="12">
        <f t="shared" si="38"/>
        <v>1.3534349944379088E-4</v>
      </c>
      <c r="KL967">
        <v>967</v>
      </c>
      <c r="KM967" s="12">
        <v>5.4466230936819177E-5</v>
      </c>
      <c r="KN967" s="12">
        <v>1894023.5496499997</v>
      </c>
      <c r="KO967" s="196">
        <v>4.5388525780682645E-6</v>
      </c>
      <c r="KP967" s="191">
        <f t="shared" si="39"/>
        <v>8.1835511982570573E-3</v>
      </c>
    </row>
    <row r="968" spans="297:302" x14ac:dyDescent="0.25">
      <c r="KK968" s="12">
        <f t="shared" si="38"/>
        <v>1.3534349944379088E-4</v>
      </c>
      <c r="KL968">
        <v>968</v>
      </c>
      <c r="KM968" s="12">
        <v>5.4466230936819177E-5</v>
      </c>
      <c r="KN968" s="12">
        <v>1896165.2435999999</v>
      </c>
      <c r="KO968" s="196">
        <v>4.5388525780682645E-6</v>
      </c>
      <c r="KP968" s="191">
        <f t="shared" si="39"/>
        <v>8.1880900508351263E-3</v>
      </c>
    </row>
    <row r="969" spans="297:302" x14ac:dyDescent="0.25">
      <c r="KK969" s="12">
        <f t="shared" si="38"/>
        <v>1.3534349944379088E-4</v>
      </c>
      <c r="KL969">
        <v>969</v>
      </c>
      <c r="KM969" s="12">
        <v>5.4466230936819177E-5</v>
      </c>
      <c r="KN969" s="12">
        <v>1898306.9375499999</v>
      </c>
      <c r="KO969" s="196">
        <v>4.5388525780682645E-6</v>
      </c>
      <c r="KP969" s="191">
        <f t="shared" si="39"/>
        <v>8.1926289034131954E-3</v>
      </c>
    </row>
    <row r="970" spans="297:302" x14ac:dyDescent="0.25">
      <c r="KK970" s="12">
        <f t="shared" si="38"/>
        <v>1.3534349944379088E-4</v>
      </c>
      <c r="KL970">
        <v>970</v>
      </c>
      <c r="KM970" s="12">
        <v>5.4466230936819177E-5</v>
      </c>
      <c r="KN970" s="12">
        <v>1900448.6315000001</v>
      </c>
      <c r="KO970" s="196">
        <v>4.5388525780682645E-6</v>
      </c>
      <c r="KP970" s="191">
        <f t="shared" si="39"/>
        <v>8.1971677559912644E-3</v>
      </c>
    </row>
    <row r="971" spans="297:302" x14ac:dyDescent="0.25">
      <c r="KK971" s="12">
        <f t="shared" si="38"/>
        <v>1.3534349944379088E-4</v>
      </c>
      <c r="KL971">
        <v>971</v>
      </c>
      <c r="KM971" s="12">
        <v>5.4466230936819177E-5</v>
      </c>
      <c r="KN971" s="12">
        <v>1902590.3254500001</v>
      </c>
      <c r="KO971" s="196">
        <v>4.5388525780682645E-6</v>
      </c>
      <c r="KP971" s="191">
        <f t="shared" si="39"/>
        <v>8.2017066085693334E-3</v>
      </c>
    </row>
    <row r="972" spans="297:302" x14ac:dyDescent="0.25">
      <c r="KK972" s="12">
        <f t="shared" si="38"/>
        <v>1.3534349944379088E-4</v>
      </c>
      <c r="KL972">
        <v>972</v>
      </c>
      <c r="KM972" s="12">
        <v>5.4466230936819177E-5</v>
      </c>
      <c r="KN972" s="12">
        <v>1904732.0193999999</v>
      </c>
      <c r="KO972" s="196">
        <v>4.5388525780682645E-6</v>
      </c>
      <c r="KP972" s="191">
        <f t="shared" si="39"/>
        <v>8.2062454611474024E-3</v>
      </c>
    </row>
    <row r="973" spans="297:302" x14ac:dyDescent="0.25">
      <c r="KK973" s="12">
        <f t="shared" si="38"/>
        <v>1.3534349944379088E-4</v>
      </c>
      <c r="KL973">
        <v>973</v>
      </c>
      <c r="KM973" s="12">
        <v>5.4466230936819177E-5</v>
      </c>
      <c r="KN973" s="12">
        <v>1906873.7133499999</v>
      </c>
      <c r="KO973" s="196">
        <v>4.5388525780682645E-6</v>
      </c>
      <c r="KP973" s="191">
        <f t="shared" si="39"/>
        <v>8.2107843137254714E-3</v>
      </c>
    </row>
    <row r="974" spans="297:302" x14ac:dyDescent="0.25">
      <c r="KK974" s="12">
        <f t="shared" si="38"/>
        <v>1.3534349944379088E-4</v>
      </c>
      <c r="KL974">
        <v>974</v>
      </c>
      <c r="KM974" s="12">
        <v>5.4466230936819177E-5</v>
      </c>
      <c r="KN974" s="12">
        <v>1909015.4072999998</v>
      </c>
      <c r="KO974" s="196">
        <v>4.5388525780682645E-6</v>
      </c>
      <c r="KP974" s="191">
        <f t="shared" si="39"/>
        <v>8.2153231663035405E-3</v>
      </c>
    </row>
    <row r="975" spans="297:302" x14ac:dyDescent="0.25">
      <c r="KK975" s="12">
        <f t="shared" si="38"/>
        <v>1.3534349944379088E-4</v>
      </c>
      <c r="KL975">
        <v>975</v>
      </c>
      <c r="KM975" s="12">
        <v>5.4466230936819177E-5</v>
      </c>
      <c r="KN975" s="12">
        <v>1911157.1012500001</v>
      </c>
      <c r="KO975" s="196">
        <v>4.5388525780682645E-6</v>
      </c>
      <c r="KP975" s="191">
        <f t="shared" si="39"/>
        <v>8.2198620188816095E-3</v>
      </c>
    </row>
    <row r="976" spans="297:302" x14ac:dyDescent="0.25">
      <c r="KK976" s="12">
        <f t="shared" si="38"/>
        <v>1.3534349944379088E-4</v>
      </c>
      <c r="KL976">
        <v>976</v>
      </c>
      <c r="KM976" s="12">
        <v>5.4466230936819177E-5</v>
      </c>
      <c r="KN976" s="12">
        <v>1913298.7952000001</v>
      </c>
      <c r="KO976" s="196">
        <v>4.5388525780682645E-6</v>
      </c>
      <c r="KP976" s="191">
        <f t="shared" si="39"/>
        <v>8.2244008714596785E-3</v>
      </c>
    </row>
    <row r="977" spans="297:302" x14ac:dyDescent="0.25">
      <c r="KK977" s="12">
        <f t="shared" si="38"/>
        <v>1.3534349944379088E-4</v>
      </c>
      <c r="KL977">
        <v>977</v>
      </c>
      <c r="KM977" s="12">
        <v>5.4466230936819177E-5</v>
      </c>
      <c r="KN977" s="12">
        <v>1915440.4891499998</v>
      </c>
      <c r="KO977" s="196">
        <v>4.5388525780682645E-6</v>
      </c>
      <c r="KP977" s="191">
        <f t="shared" si="39"/>
        <v>8.2289397240377475E-3</v>
      </c>
    </row>
    <row r="978" spans="297:302" x14ac:dyDescent="0.25">
      <c r="KK978" s="12">
        <f t="shared" si="38"/>
        <v>1.3534349944379088E-4</v>
      </c>
      <c r="KL978">
        <v>978</v>
      </c>
      <c r="KM978" s="12">
        <v>5.4466230936819177E-5</v>
      </c>
      <c r="KN978" s="12">
        <v>1917582.1831</v>
      </c>
      <c r="KO978" s="196">
        <v>4.5388525780682645E-6</v>
      </c>
      <c r="KP978" s="191">
        <f t="shared" si="39"/>
        <v>8.2334785766158165E-3</v>
      </c>
    </row>
    <row r="979" spans="297:302" x14ac:dyDescent="0.25">
      <c r="KK979" s="12">
        <f t="shared" si="38"/>
        <v>1.3534349944379088E-4</v>
      </c>
      <c r="KL979">
        <v>979</v>
      </c>
      <c r="KM979" s="12">
        <v>5.4466230936819177E-5</v>
      </c>
      <c r="KN979" s="12">
        <v>1919723.87705</v>
      </c>
      <c r="KO979" s="196">
        <v>4.5388525780682645E-6</v>
      </c>
      <c r="KP979" s="191">
        <f t="shared" si="39"/>
        <v>8.2380174291938855E-3</v>
      </c>
    </row>
    <row r="980" spans="297:302" x14ac:dyDescent="0.25">
      <c r="KK980" s="12">
        <f t="shared" si="38"/>
        <v>1.3534349944379088E-4</v>
      </c>
      <c r="KL980">
        <v>980</v>
      </c>
      <c r="KM980" s="12">
        <v>5.4466230936819177E-5</v>
      </c>
      <c r="KN980" s="12">
        <v>1921865.571</v>
      </c>
      <c r="KO980" s="196">
        <v>4.5388525780682645E-6</v>
      </c>
      <c r="KP980" s="191">
        <f t="shared" si="39"/>
        <v>8.2425562817719546E-3</v>
      </c>
    </row>
    <row r="981" spans="297:302" x14ac:dyDescent="0.25">
      <c r="KK981" s="12">
        <f t="shared" si="38"/>
        <v>1.3534349944379088E-4</v>
      </c>
      <c r="KL981">
        <v>981</v>
      </c>
      <c r="KM981" s="12">
        <v>5.4466230936819177E-5</v>
      </c>
      <c r="KN981" s="12">
        <v>1924007.26495</v>
      </c>
      <c r="KO981" s="196">
        <v>4.5388525780682645E-6</v>
      </c>
      <c r="KP981" s="191">
        <f t="shared" si="39"/>
        <v>8.2470951343500236E-3</v>
      </c>
    </row>
    <row r="982" spans="297:302" x14ac:dyDescent="0.25">
      <c r="KK982" s="12">
        <f t="shared" si="38"/>
        <v>1.3534349944379088E-4</v>
      </c>
      <c r="KL982">
        <v>982</v>
      </c>
      <c r="KM982" s="12">
        <v>5.4466230936819177E-5</v>
      </c>
      <c r="KN982" s="12">
        <v>1926148.9588999997</v>
      </c>
      <c r="KO982" s="196">
        <v>4.5388525780682645E-6</v>
      </c>
      <c r="KP982" s="191">
        <f t="shared" si="39"/>
        <v>8.2516339869280926E-3</v>
      </c>
    </row>
    <row r="983" spans="297:302" x14ac:dyDescent="0.25">
      <c r="KK983" s="12">
        <f t="shared" si="38"/>
        <v>1.3534349944379088E-4</v>
      </c>
      <c r="KL983">
        <v>983</v>
      </c>
      <c r="KM983" s="12">
        <v>5.4466230936819177E-5</v>
      </c>
      <c r="KN983" s="12">
        <v>1928290.65285</v>
      </c>
      <c r="KO983" s="196">
        <v>4.5388525780682645E-6</v>
      </c>
      <c r="KP983" s="191">
        <f t="shared" si="39"/>
        <v>8.2561728395061616E-3</v>
      </c>
    </row>
    <row r="984" spans="297:302" x14ac:dyDescent="0.25">
      <c r="KK984" s="12">
        <f t="shared" si="38"/>
        <v>1.3534349944379088E-4</v>
      </c>
      <c r="KL984">
        <v>984</v>
      </c>
      <c r="KM984" s="12">
        <v>5.4466230936819177E-5</v>
      </c>
      <c r="KN984" s="12">
        <v>1930432.3467999999</v>
      </c>
      <c r="KO984" s="196">
        <v>4.5388525780682645E-6</v>
      </c>
      <c r="KP984" s="191">
        <f t="shared" si="39"/>
        <v>8.2607116920842306E-3</v>
      </c>
    </row>
    <row r="985" spans="297:302" x14ac:dyDescent="0.25">
      <c r="KK985" s="12">
        <f t="shared" si="38"/>
        <v>1.3534349944379088E-4</v>
      </c>
      <c r="KL985">
        <v>985</v>
      </c>
      <c r="KM985" s="12">
        <v>5.4466230936819177E-5</v>
      </c>
      <c r="KN985" s="12">
        <v>1932574.0407499999</v>
      </c>
      <c r="KO985" s="196">
        <v>4.5388525780682645E-6</v>
      </c>
      <c r="KP985" s="191">
        <f t="shared" si="39"/>
        <v>8.2652505446622997E-3</v>
      </c>
    </row>
    <row r="986" spans="297:302" x14ac:dyDescent="0.25">
      <c r="KK986" s="12">
        <f t="shared" si="38"/>
        <v>1.3534349944379088E-4</v>
      </c>
      <c r="KL986">
        <v>986</v>
      </c>
      <c r="KM986" s="12">
        <v>5.4466230936819177E-5</v>
      </c>
      <c r="KN986" s="12">
        <v>1934715.7347000001</v>
      </c>
      <c r="KO986" s="196">
        <v>4.5388525780682645E-6</v>
      </c>
      <c r="KP986" s="191">
        <f t="shared" si="39"/>
        <v>8.2697893972403687E-3</v>
      </c>
    </row>
    <row r="987" spans="297:302" x14ac:dyDescent="0.25">
      <c r="KK987" s="12">
        <f t="shared" si="38"/>
        <v>1.3534349944379088E-4</v>
      </c>
      <c r="KL987">
        <v>987</v>
      </c>
      <c r="KM987" s="12">
        <v>5.4466230936819177E-5</v>
      </c>
      <c r="KN987" s="12">
        <v>1936857.4286499999</v>
      </c>
      <c r="KO987" s="196">
        <v>4.5388525780682645E-6</v>
      </c>
      <c r="KP987" s="191">
        <f t="shared" si="39"/>
        <v>8.2743282498184377E-3</v>
      </c>
    </row>
    <row r="988" spans="297:302" x14ac:dyDescent="0.25">
      <c r="KK988" s="12">
        <f t="shared" si="38"/>
        <v>1.3534349944379088E-4</v>
      </c>
      <c r="KL988">
        <v>988</v>
      </c>
      <c r="KM988" s="12">
        <v>5.4466230936819177E-5</v>
      </c>
      <c r="KN988" s="12">
        <v>1938999.1226000001</v>
      </c>
      <c r="KO988" s="196">
        <v>4.5388525780682645E-6</v>
      </c>
      <c r="KP988" s="191">
        <f t="shared" si="39"/>
        <v>8.2788671023965067E-3</v>
      </c>
    </row>
    <row r="989" spans="297:302" x14ac:dyDescent="0.25">
      <c r="KK989" s="12">
        <f t="shared" si="38"/>
        <v>1.3534349944379088E-4</v>
      </c>
      <c r="KL989">
        <v>989</v>
      </c>
      <c r="KM989" s="12">
        <v>5.4466230936819177E-5</v>
      </c>
      <c r="KN989" s="12">
        <v>1941140.8165499999</v>
      </c>
      <c r="KO989" s="196">
        <v>4.5388525780682645E-6</v>
      </c>
      <c r="KP989" s="191">
        <f t="shared" si="39"/>
        <v>8.2834059549745757E-3</v>
      </c>
    </row>
    <row r="990" spans="297:302" x14ac:dyDescent="0.25">
      <c r="KK990" s="12">
        <f t="shared" si="38"/>
        <v>1.3534349944379088E-4</v>
      </c>
      <c r="KL990">
        <v>990</v>
      </c>
      <c r="KM990" s="12">
        <v>5.4466230936819177E-5</v>
      </c>
      <c r="KN990" s="12">
        <v>1943282.5104999999</v>
      </c>
      <c r="KO990" s="196">
        <v>4.5388525780682645E-6</v>
      </c>
      <c r="KP990" s="191">
        <f t="shared" si="39"/>
        <v>8.2879448075526448E-3</v>
      </c>
    </row>
    <row r="991" spans="297:302" x14ac:dyDescent="0.25">
      <c r="KK991" s="12">
        <f t="shared" si="38"/>
        <v>1.3534349944379088E-4</v>
      </c>
      <c r="KL991">
        <v>991</v>
      </c>
      <c r="KM991" s="12">
        <v>5.4466230936819177E-5</v>
      </c>
      <c r="KN991" s="12">
        <v>1945424.2044500001</v>
      </c>
      <c r="KO991" s="196">
        <v>4.5388525780682645E-6</v>
      </c>
      <c r="KP991" s="191">
        <f t="shared" si="39"/>
        <v>8.2924836601307138E-3</v>
      </c>
    </row>
    <row r="992" spans="297:302" x14ac:dyDescent="0.25">
      <c r="KK992" s="12">
        <f t="shared" si="38"/>
        <v>1.3534349944379088E-4</v>
      </c>
      <c r="KL992">
        <v>992</v>
      </c>
      <c r="KM992" s="12">
        <v>5.4466230936819177E-5</v>
      </c>
      <c r="KN992" s="12">
        <v>1947565.8983999998</v>
      </c>
      <c r="KO992" s="196">
        <v>4.5388525780682645E-6</v>
      </c>
      <c r="KP992" s="191">
        <f t="shared" si="39"/>
        <v>8.2970225127087828E-3</v>
      </c>
    </row>
    <row r="993" spans="297:312" x14ac:dyDescent="0.25">
      <c r="KK993" s="12">
        <f t="shared" si="38"/>
        <v>1.3534349944379088E-4</v>
      </c>
      <c r="KL993">
        <v>993</v>
      </c>
      <c r="KM993" s="12">
        <v>5.4466230936819177E-5</v>
      </c>
      <c r="KN993" s="12">
        <v>1949707.5923499998</v>
      </c>
      <c r="KO993" s="196">
        <v>4.5388525780682645E-6</v>
      </c>
      <c r="KP993" s="191">
        <f t="shared" si="39"/>
        <v>8.3015613652868518E-3</v>
      </c>
    </row>
    <row r="994" spans="297:312" x14ac:dyDescent="0.25">
      <c r="KK994" s="12">
        <f t="shared" si="38"/>
        <v>1.3534349944379088E-4</v>
      </c>
      <c r="KL994">
        <v>994</v>
      </c>
      <c r="KM994" s="12">
        <v>5.4466230936819177E-5</v>
      </c>
      <c r="KN994" s="12">
        <v>1951849.2863</v>
      </c>
      <c r="KO994" s="196">
        <v>4.5388525780682645E-6</v>
      </c>
      <c r="KP994" s="191">
        <f t="shared" si="39"/>
        <v>8.3061002178649208E-3</v>
      </c>
    </row>
    <row r="995" spans="297:312" x14ac:dyDescent="0.25">
      <c r="KK995" s="12">
        <f t="shared" si="38"/>
        <v>1.3534349944379088E-4</v>
      </c>
      <c r="KL995">
        <v>995</v>
      </c>
      <c r="KM995" s="12">
        <v>5.4466230936819177E-5</v>
      </c>
      <c r="KN995" s="12">
        <v>1953990.98025</v>
      </c>
      <c r="KO995" s="196">
        <v>4.5388525780682645E-6</v>
      </c>
      <c r="KP995" s="191">
        <f t="shared" si="39"/>
        <v>8.3106390704429899E-3</v>
      </c>
    </row>
    <row r="996" spans="297:312" x14ac:dyDescent="0.25">
      <c r="KK996" s="12">
        <f t="shared" si="38"/>
        <v>1.3534349944379088E-4</v>
      </c>
      <c r="KL996">
        <v>996</v>
      </c>
      <c r="KM996" s="12">
        <v>5.4466230936819177E-5</v>
      </c>
      <c r="KN996" s="12">
        <v>1956132.6742000002</v>
      </c>
      <c r="KO996" s="196">
        <v>4.5388525780682645E-6</v>
      </c>
      <c r="KP996" s="191">
        <f t="shared" si="39"/>
        <v>8.3151779230210589E-3</v>
      </c>
    </row>
    <row r="997" spans="297:312" x14ac:dyDescent="0.25">
      <c r="KK997" s="12">
        <f t="shared" si="38"/>
        <v>1.3534349944379088E-4</v>
      </c>
      <c r="KL997">
        <v>997</v>
      </c>
      <c r="KM997" s="12">
        <v>5.4466230936819177E-5</v>
      </c>
      <c r="KN997" s="12">
        <v>1958274.3681499998</v>
      </c>
      <c r="KO997" s="196">
        <v>4.5388525780682645E-6</v>
      </c>
      <c r="KP997" s="191">
        <f t="shared" si="39"/>
        <v>8.3197167755991279E-3</v>
      </c>
    </row>
    <row r="998" spans="297:312" x14ac:dyDescent="0.25">
      <c r="KK998" s="12">
        <f t="shared" si="38"/>
        <v>1.3534349944379088E-4</v>
      </c>
      <c r="KL998">
        <v>998</v>
      </c>
      <c r="KM998" s="12">
        <v>5.4466230936819177E-5</v>
      </c>
      <c r="KN998" s="12">
        <v>1960416.0620999997</v>
      </c>
      <c r="KO998" s="196">
        <v>4.5388525780682645E-6</v>
      </c>
      <c r="KP998" s="191">
        <f t="shared" si="39"/>
        <v>8.3242556281771969E-3</v>
      </c>
    </row>
    <row r="999" spans="297:312" x14ac:dyDescent="0.25">
      <c r="KK999" s="12">
        <f t="shared" si="38"/>
        <v>1.3534349944379088E-4</v>
      </c>
      <c r="KL999">
        <v>999</v>
      </c>
      <c r="KM999" s="12">
        <v>5.4466230936819177E-5</v>
      </c>
      <c r="KN999" s="12">
        <v>1962557.75605</v>
      </c>
      <c r="KO999" s="196">
        <v>4.5388525780682645E-6</v>
      </c>
      <c r="KP999" s="191">
        <f t="shared" si="39"/>
        <v>8.3287944807552659E-3</v>
      </c>
    </row>
    <row r="1000" spans="297:312" x14ac:dyDescent="0.25">
      <c r="KL1000">
        <v>1000</v>
      </c>
      <c r="KM1000" s="12">
        <v>5.4466230936819177E-5</v>
      </c>
      <c r="KN1000" s="12">
        <v>1964699.45</v>
      </c>
      <c r="KO1000" s="196">
        <v>4.5388525780682645E-6</v>
      </c>
      <c r="KP1000" s="191">
        <f t="shared" si="39"/>
        <v>8.333333333333335E-3</v>
      </c>
    </row>
    <row r="1001" spans="297:312" x14ac:dyDescent="0.25">
      <c r="KK1001">
        <f>SUM(KK1:KK1000)</f>
        <v>0.24835532147936601</v>
      </c>
      <c r="KM1001" s="192">
        <f>SUM(KM2:KM1000)</f>
        <v>9.9390243902436295E-2</v>
      </c>
      <c r="KY1001" s="198"/>
      <c r="KZ1001" s="198"/>
    </row>
  </sheetData>
  <mergeCells count="4">
    <mergeCell ref="KW1:KX1"/>
    <mergeCell ref="KS5:KT5"/>
    <mergeCell ref="KU1:KV1"/>
    <mergeCell ref="KU7:KV7"/>
  </mergeCells>
  <hyperlinks>
    <hyperlink ref="AD5" r:id="rId1" xr:uid="{39A0F2D5-531F-4762-9110-07A567B741AB}"/>
  </hyperlinks>
  <pageMargins left="0.7" right="0.7" top="0.75" bottom="0.75" header="0.3" footer="0.3"/>
  <pageSetup paperSize="9" orientation="portrait"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86165-2925-439E-B2AF-1FD20007C20F}">
  <sheetPr codeName="Sheet23"/>
  <dimension ref="A1:HB101"/>
  <sheetViews>
    <sheetView topLeftCell="CV1" workbookViewId="0">
      <selection activeCell="CV2" sqref="CV2"/>
    </sheetView>
  </sheetViews>
  <sheetFormatPr defaultRowHeight="15" x14ac:dyDescent="0.25"/>
  <cols>
    <col min="15" max="15" width="12.140625" customWidth="1"/>
    <col min="29" max="29" width="13" customWidth="1"/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7" width="19.85546875" style="5" customWidth="1"/>
    <col min="108" max="109" width="14" style="5" customWidth="1"/>
    <col min="110" max="117" width="9.140625" style="5"/>
    <col min="119" max="132" width="12.85546875" customWidth="1"/>
  </cols>
  <sheetData>
    <row r="1" spans="1:210" ht="15.75" thickBot="1" x14ac:dyDescent="0.3">
      <c r="A1" t="s">
        <v>223</v>
      </c>
      <c r="D1" s="15">
        <v>0.05</v>
      </c>
      <c r="E1" s="15">
        <v>0.5</v>
      </c>
      <c r="F1" s="15">
        <v>0.95</v>
      </c>
      <c r="G1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223</v>
      </c>
      <c r="AD1" t="s">
        <v>42</v>
      </c>
      <c r="CV1" s="93" t="s">
        <v>209</v>
      </c>
      <c r="CW1" s="91" t="s">
        <v>208</v>
      </c>
      <c r="CX1" s="91" t="s">
        <v>346</v>
      </c>
      <c r="CY1" s="91" t="s">
        <v>43</v>
      </c>
      <c r="CZ1" s="91" t="s">
        <v>44</v>
      </c>
      <c r="DA1" s="91" t="s">
        <v>376</v>
      </c>
      <c r="DB1" s="91" t="s">
        <v>218</v>
      </c>
      <c r="DC1" s="91" t="s">
        <v>377</v>
      </c>
      <c r="DD1" s="91" t="s">
        <v>351</v>
      </c>
      <c r="DE1" s="91" t="s">
        <v>357</v>
      </c>
      <c r="DF1" s="91" t="s">
        <v>214</v>
      </c>
      <c r="DG1" s="91" t="s">
        <v>215</v>
      </c>
      <c r="DH1" s="88" t="s">
        <v>45</v>
      </c>
      <c r="DI1" s="88" t="s">
        <v>46</v>
      </c>
      <c r="DJ1" s="88" t="s">
        <v>47</v>
      </c>
      <c r="DK1" s="88" t="s">
        <v>48</v>
      </c>
      <c r="DL1" s="88" t="s">
        <v>221</v>
      </c>
      <c r="DM1" s="88" t="s">
        <v>49</v>
      </c>
      <c r="DO1" t="s">
        <v>223</v>
      </c>
      <c r="DP1" t="s">
        <v>432</v>
      </c>
      <c r="DQ1">
        <f>COUNTIF($CV$2:$CV$11, "&gt;=0.01"   )</f>
        <v>4</v>
      </c>
      <c r="DR1" t="s">
        <v>50</v>
      </c>
      <c r="DS1">
        <v>10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</row>
    <row r="2" spans="1:210" x14ac:dyDescent="0.25">
      <c r="A2">
        <v>1</v>
      </c>
      <c r="B2">
        <v>1</v>
      </c>
      <c r="C2" t="s">
        <v>224</v>
      </c>
      <c r="D2" s="12">
        <v>50</v>
      </c>
      <c r="E2" s="12">
        <v>80</v>
      </c>
      <c r="F2" s="12">
        <v>130</v>
      </c>
      <c r="G2">
        <v>82.5</v>
      </c>
      <c r="H2" s="12">
        <v>77.86</v>
      </c>
      <c r="P2" t="s">
        <v>1</v>
      </c>
      <c r="Q2">
        <v>0.46790000000000004</v>
      </c>
      <c r="R2">
        <v>0.95692305518663989</v>
      </c>
      <c r="S2">
        <v>0.95165105206573486</v>
      </c>
      <c r="T2">
        <v>2.8870967741935486E-2</v>
      </c>
      <c r="U2">
        <v>0.95295491644108288</v>
      </c>
      <c r="V2">
        <v>0.95393167560152237</v>
      </c>
      <c r="W2">
        <v>0.95185507292585603</v>
      </c>
      <c r="X2">
        <v>3.7380745880312233E-2</v>
      </c>
      <c r="Y2">
        <v>0.67999999999999994</v>
      </c>
      <c r="Z2">
        <v>0.95527936647602285</v>
      </c>
      <c r="AA2">
        <f>AVERAGE($Q$2:$Z$2)</f>
        <v>0.69367468523191056</v>
      </c>
      <c r="AB2" t="s">
        <v>52</v>
      </c>
      <c r="AC2">
        <f>VARP($Q$12:$Z$12)</f>
        <v>2.1167649443696063E-2</v>
      </c>
      <c r="AD2">
        <v>0.14965306138092785</v>
      </c>
      <c r="AX2" s="9"/>
      <c r="BH2" s="23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8">
        <v>10</v>
      </c>
      <c r="CW2" s="5">
        <f>SUM($Q$15:$Z$15)</f>
        <v>4</v>
      </c>
      <c r="CX2" s="5">
        <v>2.2000000000000002</v>
      </c>
      <c r="CY2" s="5">
        <f>SUM($Q$29:$Z$29)</f>
        <v>-6</v>
      </c>
      <c r="CZ2" s="5">
        <v>1.5999999999999999</v>
      </c>
      <c r="DA2" s="5">
        <v>6.1059413666938851E-2</v>
      </c>
      <c r="DB2" s="5">
        <v>1.3021130525170916</v>
      </c>
      <c r="DC2" s="5">
        <v>0.17136920125440142</v>
      </c>
      <c r="DD2" s="5">
        <f t="shared" ref="DD2:DD11" si="0">($CV$4*CZ2+CY2*$CV$8/$CV$4-$CV$4)/($CV$2*$CV$4)</f>
        <v>0.24</v>
      </c>
      <c r="DE2" s="5">
        <f t="shared" ref="DE2:DE11" si="1">($CV$4*CX2+CW2*$CV$6/$CV$4-$CV$4)/($CV$2*$CV$4)</f>
        <v>0.24</v>
      </c>
      <c r="DF2" s="5">
        <v>1.8925692444297774E-6</v>
      </c>
      <c r="DG2" s="5">
        <v>2.7998757234494525</v>
      </c>
      <c r="DH2" s="5">
        <f t="shared" ref="DH2:DH11" si="2">COUNTIF($Q2:$Z2, "&lt;=.05"   )</f>
        <v>2</v>
      </c>
      <c r="DI2" s="5">
        <f t="shared" ref="DI2:DI11" si="3">COUNTIF($Q2:$Z2, "&gt;=.95"   )</f>
        <v>6</v>
      </c>
      <c r="DJ2" s="5">
        <v>8</v>
      </c>
      <c r="DK2" s="5">
        <f t="shared" ref="DK2:DK11" si="4">ABS(COUNTIF($Q2:$Z2, "&lt;=.5")/10 -0.5)</f>
        <v>0.2</v>
      </c>
      <c r="DL2" s="5">
        <f t="shared" ref="DL2:DL11" si="5">AVERAGE($Q2:$Z2)</f>
        <v>0.69367468523191056</v>
      </c>
      <c r="DM2" s="5">
        <f t="shared" ref="DM2:DM11" si="6">STDEV($Q2:$Z2)</f>
        <v>0.38438298239953539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VARP(Brexit_Food!$Q$29:$Z$29)</f>
        <v>0.64</v>
      </c>
      <c r="GT2">
        <v>0.08</v>
      </c>
      <c r="GU2">
        <v>0.56000000000000005</v>
      </c>
      <c r="GV2">
        <v>0.24000000000000005</v>
      </c>
      <c r="GW2">
        <v>0.32</v>
      </c>
      <c r="GX2">
        <v>-1.1102230246251566E-17</v>
      </c>
      <c r="GY2">
        <v>-0.48000000000000009</v>
      </c>
      <c r="GZ2">
        <v>1.1102230246251566E-17</v>
      </c>
      <c r="HA2">
        <v>0.32</v>
      </c>
      <c r="HB2">
        <v>-8.0000000000000016E-2</v>
      </c>
    </row>
    <row r="3" spans="1:210" x14ac:dyDescent="0.25">
      <c r="A3">
        <v>1</v>
      </c>
      <c r="B3">
        <v>2</v>
      </c>
      <c r="C3" t="s">
        <v>225</v>
      </c>
      <c r="D3" s="12">
        <v>12</v>
      </c>
      <c r="E3" s="12">
        <v>15</v>
      </c>
      <c r="F3" s="12">
        <v>18</v>
      </c>
      <c r="G3">
        <v>16.05</v>
      </c>
      <c r="H3" s="12">
        <v>27.8</v>
      </c>
      <c r="P3" t="s">
        <v>2</v>
      </c>
      <c r="Q3">
        <v>4.2132812500000005E-2</v>
      </c>
      <c r="R3">
        <v>0.95867467266664852</v>
      </c>
      <c r="S3">
        <v>0.95411747558664917</v>
      </c>
      <c r="T3">
        <v>0.89375000000000004</v>
      </c>
      <c r="U3">
        <v>0.3031442857142857</v>
      </c>
      <c r="V3">
        <v>0.95142577176313026</v>
      </c>
      <c r="W3">
        <v>0.95176769554094032</v>
      </c>
      <c r="X3">
        <v>0.56466153846153844</v>
      </c>
      <c r="Y3">
        <v>0.53</v>
      </c>
      <c r="Z3">
        <v>0.95048709206039939</v>
      </c>
      <c r="AA3">
        <f>AVERAGE($Q$3:$Z$3)</f>
        <v>0.71001613442935929</v>
      </c>
      <c r="AB3" t="s">
        <v>54</v>
      </c>
      <c r="AC3">
        <f>VARP($AA$2:$AA$11)</f>
        <v>2.6561280892300657E-2</v>
      </c>
      <c r="AD3">
        <v>0.18778547000717286</v>
      </c>
      <c r="AX3" s="9"/>
      <c r="BH3" s="23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8" t="s">
        <v>210</v>
      </c>
      <c r="CW3" s="5">
        <f>SUM($Q$16:$Z$16)</f>
        <v>6</v>
      </c>
      <c r="CX3" s="5">
        <v>1.6000000000000003</v>
      </c>
      <c r="CY3" s="5">
        <f>SUM($Q$30:$Z$30)</f>
        <v>-2</v>
      </c>
      <c r="CZ3" s="5">
        <v>1.6</v>
      </c>
      <c r="DA3" s="5">
        <v>6.1914154224839514E-2</v>
      </c>
      <c r="DB3" s="5">
        <v>0.52180590689439965</v>
      </c>
      <c r="DC3" s="5">
        <v>0.18411303781836086</v>
      </c>
      <c r="DD3" s="5">
        <f t="shared" si="0"/>
        <v>0.12</v>
      </c>
      <c r="DE3" s="5">
        <f t="shared" si="1"/>
        <v>0.24</v>
      </c>
      <c r="DF3" s="5">
        <v>2.7717330293365155E-4</v>
      </c>
      <c r="DG3" s="5">
        <v>2.4832494462484518</v>
      </c>
      <c r="DH3" s="5">
        <f t="shared" si="2"/>
        <v>1</v>
      </c>
      <c r="DI3" s="5">
        <f t="shared" si="3"/>
        <v>5</v>
      </c>
      <c r="DJ3" s="5">
        <v>6</v>
      </c>
      <c r="DK3" s="5">
        <f t="shared" si="4"/>
        <v>0.3</v>
      </c>
      <c r="DL3" s="5">
        <f t="shared" si="5"/>
        <v>0.71001613442935929</v>
      </c>
      <c r="DM3" s="5">
        <f t="shared" si="6"/>
        <v>0.33247723041906635</v>
      </c>
      <c r="DO3" s="9" t="s">
        <v>376</v>
      </c>
      <c r="DP3" s="9">
        <v>1</v>
      </c>
      <c r="DQ3" s="9">
        <v>-0.24545998354722931</v>
      </c>
      <c r="DR3" s="9">
        <v>0.28427174248245723</v>
      </c>
      <c r="DS3" s="9">
        <v>-0.6264844328480611</v>
      </c>
      <c r="DT3" s="9">
        <v>0.29826183416616903</v>
      </c>
      <c r="DU3" s="9">
        <v>0.4168227607259421</v>
      </c>
      <c r="DV3" s="9">
        <v>-0.14275839953030625</v>
      </c>
      <c r="DW3" s="9">
        <v>-0.44009458646360378</v>
      </c>
      <c r="DX3" s="9">
        <v>-9.3569130915135496E-2</v>
      </c>
      <c r="DY3" s="9">
        <v>-0.43576089153476028</v>
      </c>
      <c r="DZ3" s="9">
        <v>-9.6104076183546008E-2</v>
      </c>
      <c r="EA3" s="9">
        <v>-2.3484958914402779E-2</v>
      </c>
      <c r="EB3" s="9">
        <v>-0.2142606622512942</v>
      </c>
      <c r="GR3" t="s">
        <v>2</v>
      </c>
      <c r="GS3">
        <v>0.08</v>
      </c>
      <c r="GT3">
        <f>VARP(Brexit_Food!$Q$30:$Z$30)</f>
        <v>0.96</v>
      </c>
      <c r="GU3">
        <v>-7.9999999999999988E-2</v>
      </c>
      <c r="GV3">
        <v>0.48000000000000009</v>
      </c>
      <c r="GW3">
        <v>0.23999999999999994</v>
      </c>
      <c r="GX3">
        <v>0</v>
      </c>
      <c r="GY3">
        <v>-0.16000000000000006</v>
      </c>
      <c r="GZ3">
        <v>0</v>
      </c>
      <c r="HA3">
        <v>0.24000000000000005</v>
      </c>
      <c r="HB3">
        <v>-0.16000000000000003</v>
      </c>
    </row>
    <row r="4" spans="1:210" x14ac:dyDescent="0.25">
      <c r="A4">
        <v>1</v>
      </c>
      <c r="B4">
        <v>3</v>
      </c>
      <c r="C4" t="s">
        <v>226</v>
      </c>
      <c r="D4" s="12">
        <v>-82</v>
      </c>
      <c r="E4" s="12">
        <v>0</v>
      </c>
      <c r="F4" s="12">
        <v>12</v>
      </c>
      <c r="G4">
        <v>17.149999999999999</v>
      </c>
      <c r="H4" s="12">
        <v>16.3</v>
      </c>
      <c r="P4" t="s">
        <v>3</v>
      </c>
      <c r="Q4">
        <v>0.67910000000000004</v>
      </c>
      <c r="R4">
        <v>0.95219511430273762</v>
      </c>
      <c r="S4">
        <v>0.95411747558664917</v>
      </c>
      <c r="T4">
        <v>4.972222222222223E-2</v>
      </c>
      <c r="U4">
        <v>3.4810726687897066E-2</v>
      </c>
      <c r="V4">
        <v>4.3089314990377076E-2</v>
      </c>
      <c r="W4">
        <v>3.6739817672493007E-2</v>
      </c>
      <c r="X4">
        <v>3.7380745880312233E-2</v>
      </c>
      <c r="Y4">
        <v>0.71</v>
      </c>
      <c r="Z4">
        <v>0.21500000000000002</v>
      </c>
      <c r="AA4">
        <f>AVERAGE($Q$4:$Z$4)</f>
        <v>0.37121554173426891</v>
      </c>
      <c r="AB4" t="s">
        <v>57</v>
      </c>
      <c r="AC4">
        <f>VARP($Q$2:$Z$11)</f>
        <v>0.14144481408112189</v>
      </c>
      <c r="AX4" s="9"/>
      <c r="BH4" s="23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8">
        <v>10</v>
      </c>
      <c r="CW4" s="5">
        <f>SUM($Q$17:$Z$17)</f>
        <v>-2</v>
      </c>
      <c r="CX4" s="5">
        <v>-0.40000000000000008</v>
      </c>
      <c r="CY4" s="5">
        <f>SUM($Q$31:$Z$31)</f>
        <v>-4</v>
      </c>
      <c r="CZ4" s="5">
        <v>1.4</v>
      </c>
      <c r="DA4" s="5">
        <v>-4.4495467361497648E-2</v>
      </c>
      <c r="DB4" s="5">
        <v>2.5044382752312258</v>
      </c>
      <c r="DC4" s="5">
        <v>-1.8481413152549239E-2</v>
      </c>
      <c r="DD4" s="5">
        <f t="shared" si="0"/>
        <v>0.16</v>
      </c>
      <c r="DE4" s="5">
        <f t="shared" si="1"/>
        <v>-0.2</v>
      </c>
      <c r="DF4" s="5">
        <v>5.5979526079927607E-5</v>
      </c>
      <c r="DG4" s="5">
        <v>1.0605582486360721</v>
      </c>
      <c r="DH4" s="5">
        <f t="shared" si="2"/>
        <v>5</v>
      </c>
      <c r="DI4" s="5">
        <f t="shared" si="3"/>
        <v>2</v>
      </c>
      <c r="DJ4" s="5">
        <v>7</v>
      </c>
      <c r="DK4" s="5">
        <f t="shared" si="4"/>
        <v>9.9999999999999978E-2</v>
      </c>
      <c r="DL4" s="5">
        <f t="shared" si="5"/>
        <v>0.37121554173426891</v>
      </c>
      <c r="DM4" s="5">
        <f t="shared" si="6"/>
        <v>0.40260204064421123</v>
      </c>
      <c r="DO4" s="9" t="s">
        <v>218</v>
      </c>
      <c r="DP4" s="9">
        <v>-0.24545998354722931</v>
      </c>
      <c r="DQ4" s="9">
        <v>1</v>
      </c>
      <c r="DR4" s="9">
        <v>0.27936736790654176</v>
      </c>
      <c r="DS4" s="9">
        <v>1.2576081802203954E-3</v>
      </c>
      <c r="DT4" s="9">
        <v>-0.25098180312164337</v>
      </c>
      <c r="DU4" s="9">
        <v>-0.1003297525929556</v>
      </c>
      <c r="DV4" s="9">
        <v>-0.44260563815174442</v>
      </c>
      <c r="DW4" s="9">
        <v>0.60952038747747284</v>
      </c>
      <c r="DX4" s="9">
        <v>-0.50475632103771895</v>
      </c>
      <c r="DY4" s="9">
        <v>-0.2196821679503867</v>
      </c>
      <c r="DZ4" s="9">
        <v>-0.35097476554616475</v>
      </c>
      <c r="EA4" s="9">
        <v>-0.46424030888072404</v>
      </c>
      <c r="EB4" s="9">
        <v>0.30264029558063138</v>
      </c>
      <c r="GR4" t="s">
        <v>3</v>
      </c>
      <c r="GS4">
        <v>0.56000000000000005</v>
      </c>
      <c r="GT4">
        <v>-7.9999999999999988E-2</v>
      </c>
      <c r="GU4">
        <f>VARP(Brexit_Food!$Q$31:$Z$31)</f>
        <v>0.84</v>
      </c>
      <c r="GV4">
        <v>0.15999999999999998</v>
      </c>
      <c r="GW4">
        <v>7.999999999999996E-2</v>
      </c>
      <c r="GX4">
        <v>0.2</v>
      </c>
      <c r="GY4">
        <v>-0.32</v>
      </c>
      <c r="GZ4">
        <v>-0.2</v>
      </c>
      <c r="HA4">
        <v>0.28000000000000003</v>
      </c>
      <c r="HB4">
        <v>-0.12</v>
      </c>
    </row>
    <row r="5" spans="1:210" x14ac:dyDescent="0.25">
      <c r="A5">
        <v>1</v>
      </c>
      <c r="B5">
        <v>4</v>
      </c>
      <c r="C5" t="s">
        <v>227</v>
      </c>
      <c r="D5" s="12">
        <v>250</v>
      </c>
      <c r="E5" s="12">
        <v>400</v>
      </c>
      <c r="F5" s="12">
        <v>600</v>
      </c>
      <c r="G5">
        <v>174.1</v>
      </c>
      <c r="H5" s="12">
        <v>119</v>
      </c>
      <c r="P5" t="s">
        <v>4</v>
      </c>
      <c r="Q5">
        <v>3.0817142857142862E-2</v>
      </c>
      <c r="R5">
        <v>0.9638232990816108</v>
      </c>
      <c r="S5">
        <v>0.95309193860825503</v>
      </c>
      <c r="T5">
        <v>4.8378378378378384E-2</v>
      </c>
      <c r="U5">
        <v>0.95066985994988928</v>
      </c>
      <c r="V5">
        <v>0.95215882492314696</v>
      </c>
      <c r="W5">
        <v>0.95189864300644955</v>
      </c>
      <c r="X5">
        <v>0.73775000000000002</v>
      </c>
      <c r="Y5">
        <v>0.11000000000000001</v>
      </c>
      <c r="Z5">
        <v>0.95364797081623343</v>
      </c>
      <c r="AA5">
        <f>AVERAGE($Q$5:$Z$5)</f>
        <v>0.6652236057621107</v>
      </c>
      <c r="AB5" t="s">
        <v>59</v>
      </c>
      <c r="AC5">
        <f>AVERAGE($Q$2:$Z$11)</f>
        <v>0.61692493866976617</v>
      </c>
      <c r="AX5" s="9"/>
      <c r="BH5" s="23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8" t="s">
        <v>203</v>
      </c>
      <c r="CW5" s="5">
        <f>SUM($Q$18:$Z$18)</f>
        <v>4</v>
      </c>
      <c r="CX5" s="5">
        <v>2.2000000000000002</v>
      </c>
      <c r="CY5" s="5">
        <f>SUM($Q$32:$Z$32)</f>
        <v>-6</v>
      </c>
      <c r="CZ5" s="5">
        <v>1.5999999999999999</v>
      </c>
      <c r="DA5" s="5">
        <v>0.22312817781231833</v>
      </c>
      <c r="DB5" s="5">
        <v>0.72833833867077047</v>
      </c>
      <c r="DC5" s="5">
        <v>0.20082634389921866</v>
      </c>
      <c r="DD5" s="5">
        <f t="shared" si="0"/>
        <v>0.24</v>
      </c>
      <c r="DE5" s="5">
        <f t="shared" si="1"/>
        <v>0.24</v>
      </c>
      <c r="DF5" s="5">
        <v>1.8925692444297774E-6</v>
      </c>
      <c r="DG5" s="5">
        <v>2.7609528041983702</v>
      </c>
      <c r="DH5" s="5">
        <f t="shared" si="2"/>
        <v>2</v>
      </c>
      <c r="DI5" s="5">
        <f t="shared" si="3"/>
        <v>6</v>
      </c>
      <c r="DJ5" s="5">
        <v>8</v>
      </c>
      <c r="DK5" s="5">
        <f t="shared" si="4"/>
        <v>0.2</v>
      </c>
      <c r="DL5" s="5">
        <f t="shared" si="5"/>
        <v>0.6652236057621107</v>
      </c>
      <c r="DM5" s="5">
        <f t="shared" si="6"/>
        <v>0.42133589849498276</v>
      </c>
      <c r="DO5" s="9" t="s">
        <v>377</v>
      </c>
      <c r="DP5" s="9">
        <v>0.28427174248245723</v>
      </c>
      <c r="DQ5" s="9">
        <v>0.27936736790654176</v>
      </c>
      <c r="DR5" s="9">
        <v>1</v>
      </c>
      <c r="DS5" s="9">
        <v>-0.25566899389036901</v>
      </c>
      <c r="DT5" s="9">
        <v>0.57066182532463305</v>
      </c>
      <c r="DU5" s="9">
        <v>0.26725585462510643</v>
      </c>
      <c r="DV5" s="9">
        <v>-0.35615488358059388</v>
      </c>
      <c r="DW5" s="9">
        <v>0.19882031496376132</v>
      </c>
      <c r="DX5" s="9">
        <v>-0.36877922198790286</v>
      </c>
      <c r="DY5" s="9">
        <v>-0.33656316225736471</v>
      </c>
      <c r="DZ5" s="9">
        <v>-0.19243849756317752</v>
      </c>
      <c r="EA5" s="9">
        <v>-0.23828246251243404</v>
      </c>
      <c r="EB5" s="9">
        <v>0.33567739666186303</v>
      </c>
      <c r="GR5" t="s">
        <v>4</v>
      </c>
      <c r="GS5">
        <v>0.24000000000000005</v>
      </c>
      <c r="GT5">
        <v>0.48000000000000009</v>
      </c>
      <c r="GU5">
        <v>0.15999999999999998</v>
      </c>
      <c r="GV5">
        <f>VARP(Brexit_Food!$Q$32:$Z$32)</f>
        <v>0.64</v>
      </c>
      <c r="GW5">
        <v>-8.0000000000000029E-2</v>
      </c>
      <c r="GX5">
        <v>-1.1102230246251566E-17</v>
      </c>
      <c r="GY5">
        <v>-0.08</v>
      </c>
      <c r="GZ5">
        <v>1.1102230246251566E-17</v>
      </c>
      <c r="HA5">
        <v>0.32</v>
      </c>
      <c r="HB5">
        <v>-8.0000000000000016E-2</v>
      </c>
    </row>
    <row r="6" spans="1:210" x14ac:dyDescent="0.25">
      <c r="A6">
        <v>1</v>
      </c>
      <c r="B6">
        <v>5</v>
      </c>
      <c r="C6" t="s">
        <v>228</v>
      </c>
      <c r="D6" s="12">
        <v>7000</v>
      </c>
      <c r="E6" s="12">
        <v>8000</v>
      </c>
      <c r="F6" s="12">
        <v>9000</v>
      </c>
      <c r="G6">
        <v>130860</v>
      </c>
      <c r="H6" s="12">
        <v>74067</v>
      </c>
      <c r="P6" t="s">
        <v>5</v>
      </c>
      <c r="Q6">
        <v>0.85820000000000007</v>
      </c>
      <c r="R6">
        <v>0.34314285714285714</v>
      </c>
      <c r="S6">
        <v>0.26970588235294118</v>
      </c>
      <c r="T6">
        <v>0.16290909090909092</v>
      </c>
      <c r="U6">
        <v>7.6145000000000004E-2</v>
      </c>
      <c r="V6">
        <v>4.5695063874820467E-2</v>
      </c>
      <c r="W6">
        <v>0.95207645890454073</v>
      </c>
      <c r="X6">
        <v>0.95041418659083332</v>
      </c>
      <c r="Y6">
        <v>0.41000000000000003</v>
      </c>
      <c r="Z6">
        <v>0.95322135296824662</v>
      </c>
      <c r="AA6">
        <f>AVERAGE($Q$6:$Z$6)</f>
        <v>0.50215098927433299</v>
      </c>
      <c r="AX6" s="9"/>
      <c r="BH6" s="23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8">
        <v>30</v>
      </c>
      <c r="CW6" s="5">
        <f>SUM($Q$19:$Z$19)</f>
        <v>-2</v>
      </c>
      <c r="CX6" s="5">
        <v>0.79999999999999982</v>
      </c>
      <c r="CY6" s="5">
        <f>SUM($Q$33:$Z$33)</f>
        <v>2</v>
      </c>
      <c r="CZ6" s="5">
        <v>1.2</v>
      </c>
      <c r="DA6" s="5">
        <v>0.24928010015804394</v>
      </c>
      <c r="DB6" s="5">
        <v>0.85669372142814382</v>
      </c>
      <c r="DC6" s="5">
        <v>3.3604337678756577E-2</v>
      </c>
      <c r="DD6" s="5">
        <f t="shared" si="0"/>
        <v>-0.04</v>
      </c>
      <c r="DE6" s="5">
        <f t="shared" si="1"/>
        <v>-8.0000000000000016E-2</v>
      </c>
      <c r="DF6" s="5">
        <v>1.7078404963969375E-2</v>
      </c>
      <c r="DG6" s="5">
        <v>2.1095835223652477</v>
      </c>
      <c r="DH6" s="5">
        <f t="shared" si="2"/>
        <v>1</v>
      </c>
      <c r="DI6" s="5">
        <f t="shared" si="3"/>
        <v>3</v>
      </c>
      <c r="DJ6" s="5">
        <v>4</v>
      </c>
      <c r="DK6" s="5">
        <f t="shared" si="4"/>
        <v>9.9999999999999978E-2</v>
      </c>
      <c r="DL6" s="5">
        <f t="shared" si="5"/>
        <v>0.50215098927433299</v>
      </c>
      <c r="DM6" s="5">
        <f t="shared" si="6"/>
        <v>0.38388836518335195</v>
      </c>
      <c r="DO6" s="9" t="s">
        <v>351</v>
      </c>
      <c r="DP6" s="9">
        <v>-0.6264844328480611</v>
      </c>
      <c r="DQ6" s="9">
        <v>1.2576081802203954E-3</v>
      </c>
      <c r="DR6" s="9">
        <v>-0.25566899389036901</v>
      </c>
      <c r="DS6" s="9">
        <v>1</v>
      </c>
      <c r="DT6" s="9">
        <v>2.0071290615409524E-2</v>
      </c>
      <c r="DU6" s="9">
        <v>-0.8346560468234826</v>
      </c>
      <c r="DV6" s="9">
        <v>0.65159156917254268</v>
      </c>
      <c r="DW6" s="9">
        <v>3.4030539096502901E-2</v>
      </c>
      <c r="DX6" s="9">
        <v>0.62511277033868495</v>
      </c>
      <c r="DY6" s="9">
        <v>0.83552283214032252</v>
      </c>
      <c r="DZ6" s="9">
        <v>0.38586210348037769</v>
      </c>
      <c r="EA6" s="9">
        <v>0.51536544110980087</v>
      </c>
      <c r="EB6" s="9">
        <v>5.8274460136094532E-2</v>
      </c>
      <c r="GR6" t="s">
        <v>5</v>
      </c>
      <c r="GS6">
        <v>0.32</v>
      </c>
      <c r="GT6">
        <v>0.23999999999999994</v>
      </c>
      <c r="GU6">
        <v>7.999999999999996E-2</v>
      </c>
      <c r="GV6">
        <v>-8.0000000000000029E-2</v>
      </c>
      <c r="GW6">
        <f>VARP(Brexit_Food!$Q$33:$Z$33)</f>
        <v>0.96</v>
      </c>
      <c r="GX6">
        <v>0.4</v>
      </c>
      <c r="GY6">
        <v>-0.6399999999999999</v>
      </c>
      <c r="GZ6">
        <v>0</v>
      </c>
      <c r="HA6">
        <v>0.16000000000000003</v>
      </c>
      <c r="HB6">
        <v>-0.24000000000000007</v>
      </c>
    </row>
    <row r="7" spans="1:210" x14ac:dyDescent="0.25">
      <c r="A7">
        <v>1</v>
      </c>
      <c r="B7">
        <v>6</v>
      </c>
      <c r="C7" t="s">
        <v>229</v>
      </c>
      <c r="D7" s="12">
        <v>500</v>
      </c>
      <c r="E7" s="12">
        <v>700</v>
      </c>
      <c r="F7" s="12">
        <v>900</v>
      </c>
      <c r="G7">
        <v>13197</v>
      </c>
      <c r="H7" s="12">
        <v>11722</v>
      </c>
      <c r="P7" t="s">
        <v>6</v>
      </c>
      <c r="Q7">
        <v>4.1484615384615391E-2</v>
      </c>
      <c r="R7">
        <v>0.2102</v>
      </c>
      <c r="S7">
        <v>0.16300000000000003</v>
      </c>
      <c r="T7">
        <v>0.24883720930232561</v>
      </c>
      <c r="U7">
        <v>0.95330481364992559</v>
      </c>
      <c r="V7">
        <v>0.9540984378009032</v>
      </c>
      <c r="W7">
        <v>0.95185507292585603</v>
      </c>
      <c r="X7">
        <v>0.95048128578632707</v>
      </c>
      <c r="Y7">
        <v>0.26</v>
      </c>
      <c r="Z7">
        <v>0.78636363636363638</v>
      </c>
      <c r="AA7">
        <f>AVERAGE($Q$7:$Z$7)</f>
        <v>0.55196250712135897</v>
      </c>
      <c r="AX7" s="9"/>
      <c r="BH7" s="23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8" t="s">
        <v>55</v>
      </c>
      <c r="CW7" s="5">
        <f>SUM($Q$20:$Z$20)</f>
        <v>0</v>
      </c>
      <c r="CX7" s="5">
        <v>1.4</v>
      </c>
      <c r="CY7" s="5">
        <f>SUM($Q$34:$Z$34)</f>
        <v>0</v>
      </c>
      <c r="CZ7" s="5">
        <v>1.8</v>
      </c>
      <c r="DA7" s="5">
        <v>0.21402882568203804</v>
      </c>
      <c r="DB7" s="5">
        <v>0.9242934310788542</v>
      </c>
      <c r="DC7" s="5">
        <v>-2.259388039970283E-2</v>
      </c>
      <c r="DD7" s="5">
        <f t="shared" si="0"/>
        <v>0.08</v>
      </c>
      <c r="DE7" s="5">
        <f t="shared" si="1"/>
        <v>0.04</v>
      </c>
      <c r="DF7" s="5">
        <v>2.8095485675159282E-3</v>
      </c>
      <c r="DG7" s="5">
        <v>2.6892073937360585</v>
      </c>
      <c r="DH7" s="5">
        <f t="shared" si="2"/>
        <v>1</v>
      </c>
      <c r="DI7" s="5">
        <f t="shared" si="3"/>
        <v>4</v>
      </c>
      <c r="DJ7" s="5">
        <v>5</v>
      </c>
      <c r="DK7" s="5">
        <f t="shared" si="4"/>
        <v>0</v>
      </c>
      <c r="DL7" s="5">
        <f t="shared" si="5"/>
        <v>0.55196250712135897</v>
      </c>
      <c r="DM7" s="5">
        <f t="shared" si="6"/>
        <v>0.39472526270981872</v>
      </c>
      <c r="DO7" s="9" t="s">
        <v>357</v>
      </c>
      <c r="DP7" s="9">
        <v>0.29826183416616903</v>
      </c>
      <c r="DQ7" s="9">
        <v>-0.25098180312164337</v>
      </c>
      <c r="DR7" s="9">
        <v>0.57066182532463305</v>
      </c>
      <c r="DS7" s="9">
        <v>2.0071290615409524E-2</v>
      </c>
      <c r="DT7" s="9">
        <v>1</v>
      </c>
      <c r="DU7" s="9">
        <v>0.19054335411690457</v>
      </c>
      <c r="DV7" s="9">
        <v>0.36547735430841621</v>
      </c>
      <c r="DW7" s="9">
        <v>-0.48256552746350934</v>
      </c>
      <c r="DX7" s="9">
        <v>0.42450255344777593</v>
      </c>
      <c r="DY7" s="9">
        <v>0.20621262899120166</v>
      </c>
      <c r="DZ7" s="9">
        <v>0.4338327786459274</v>
      </c>
      <c r="EA7" s="9">
        <v>0.55051902763141147</v>
      </c>
      <c r="EB7" s="9">
        <v>-0.29690742655542607</v>
      </c>
      <c r="GR7" t="s">
        <v>6</v>
      </c>
      <c r="GS7">
        <v>-1.1102230246251566E-17</v>
      </c>
      <c r="GT7">
        <v>0</v>
      </c>
      <c r="GU7">
        <v>0.2</v>
      </c>
      <c r="GV7">
        <v>-1.1102230246251566E-17</v>
      </c>
      <c r="GW7">
        <v>0.4</v>
      </c>
      <c r="GX7">
        <f>VARP(Brexit_Food!$Q$34:$Z$34)</f>
        <v>1</v>
      </c>
      <c r="GY7">
        <v>-2.2204460492503132E-17</v>
      </c>
      <c r="GZ7">
        <v>0.2</v>
      </c>
      <c r="HA7">
        <v>0.2</v>
      </c>
      <c r="HB7">
        <v>-0.2</v>
      </c>
    </row>
    <row r="8" spans="1:210" x14ac:dyDescent="0.25">
      <c r="A8">
        <v>1</v>
      </c>
      <c r="B8">
        <v>7</v>
      </c>
      <c r="C8" t="s">
        <v>230</v>
      </c>
      <c r="D8" s="12">
        <v>300</v>
      </c>
      <c r="E8" s="12">
        <v>450</v>
      </c>
      <c r="F8" s="12">
        <v>600</v>
      </c>
      <c r="G8">
        <v>3892.5</v>
      </c>
      <c r="H8" s="12">
        <v>4696</v>
      </c>
      <c r="P8" t="s">
        <v>7</v>
      </c>
      <c r="Q8">
        <v>4.4941666666666671E-2</v>
      </c>
      <c r="R8">
        <v>0.95567041786617812</v>
      </c>
      <c r="S8">
        <v>0.59450000000000003</v>
      </c>
      <c r="T8">
        <v>0.185</v>
      </c>
      <c r="U8">
        <v>4.3515323371141647E-2</v>
      </c>
      <c r="V8">
        <v>0.53619687500000002</v>
      </c>
      <c r="W8">
        <v>0.51460101522842638</v>
      </c>
      <c r="X8">
        <v>0.2651</v>
      </c>
      <c r="Y8">
        <v>0.95215100021510002</v>
      </c>
      <c r="Z8">
        <v>0.51124999999999998</v>
      </c>
      <c r="AA8">
        <f>AVERAGE($Q$8:$Z$8)</f>
        <v>0.46029262983475122</v>
      </c>
      <c r="AX8" s="9"/>
      <c r="BH8" s="23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8">
        <f>SUM(CY:CY)</f>
        <v>-30</v>
      </c>
      <c r="CW8" s="5">
        <f>SUM($Q$21:$Z$21)</f>
        <v>2</v>
      </c>
      <c r="CX8" s="5">
        <v>2.8000000000000003</v>
      </c>
      <c r="CY8" s="5">
        <f>SUM($Q$35:$Z$35)</f>
        <v>2</v>
      </c>
      <c r="CZ8" s="5">
        <v>-0.40000000000000024</v>
      </c>
      <c r="DA8" s="5">
        <v>0.24616063057525006</v>
      </c>
      <c r="DB8" s="5">
        <v>0.88886649538860785</v>
      </c>
      <c r="DC8" s="5">
        <v>0.17431010393176413</v>
      </c>
      <c r="DD8" s="5">
        <f t="shared" si="0"/>
        <v>-0.20000000000000004</v>
      </c>
      <c r="DE8" s="5">
        <f t="shared" si="1"/>
        <v>0.24</v>
      </c>
      <c r="DF8" s="5">
        <v>7.5009108496406837E-2</v>
      </c>
      <c r="DG8" s="5">
        <v>1.3391954814408278</v>
      </c>
      <c r="DH8" s="5">
        <f t="shared" si="2"/>
        <v>2</v>
      </c>
      <c r="DI8" s="5">
        <f t="shared" si="3"/>
        <v>2</v>
      </c>
      <c r="DJ8" s="5">
        <v>4</v>
      </c>
      <c r="DK8" s="5">
        <f t="shared" si="4"/>
        <v>9.9999999999999978E-2</v>
      </c>
      <c r="DL8" s="5">
        <f t="shared" si="5"/>
        <v>0.46029262983475122</v>
      </c>
      <c r="DM8" s="5">
        <f t="shared" si="6"/>
        <v>0.3294353547946316</v>
      </c>
      <c r="DO8" s="9" t="s">
        <v>214</v>
      </c>
      <c r="DP8" s="9">
        <v>0.4168227607259421</v>
      </c>
      <c r="DQ8" s="9">
        <v>-0.1003297525929556</v>
      </c>
      <c r="DR8" s="9">
        <v>0.26725585462510643</v>
      </c>
      <c r="DS8" s="9">
        <v>-0.8346560468234826</v>
      </c>
      <c r="DT8" s="9">
        <v>0.19054335411690457</v>
      </c>
      <c r="DU8" s="9">
        <v>1</v>
      </c>
      <c r="DV8" s="9">
        <v>-0.48820907327245922</v>
      </c>
      <c r="DW8" s="9">
        <v>2.2383512734316192E-2</v>
      </c>
      <c r="DX8" s="9">
        <v>-0.46795106669193226</v>
      </c>
      <c r="DY8" s="9">
        <v>-0.5912786951088127</v>
      </c>
      <c r="DZ8" s="9">
        <v>-0.30655645838630363</v>
      </c>
      <c r="EA8" s="9">
        <v>-0.40605047762185126</v>
      </c>
      <c r="EB8" s="9">
        <v>-8.6127045119242119E-3</v>
      </c>
      <c r="GR8" t="s">
        <v>7</v>
      </c>
      <c r="GS8">
        <v>-0.48000000000000009</v>
      </c>
      <c r="GT8">
        <v>-0.16000000000000006</v>
      </c>
      <c r="GU8">
        <v>-0.32</v>
      </c>
      <c r="GV8">
        <v>-0.08</v>
      </c>
      <c r="GW8">
        <v>-0.6399999999999999</v>
      </c>
      <c r="GX8">
        <v>-2.2204460492503132E-17</v>
      </c>
      <c r="GY8">
        <f>VARP(Brexit_Food!$Q$35:$Z$35)</f>
        <v>0.96</v>
      </c>
      <c r="GZ8">
        <v>0.4</v>
      </c>
      <c r="HA8">
        <v>-0.24000000000000005</v>
      </c>
      <c r="HB8">
        <v>0.16000000000000003</v>
      </c>
    </row>
    <row r="9" spans="1:210" x14ac:dyDescent="0.25">
      <c r="A9">
        <v>1</v>
      </c>
      <c r="B9">
        <v>8</v>
      </c>
      <c r="C9" t="s">
        <v>231</v>
      </c>
      <c r="D9" s="12">
        <v>10000</v>
      </c>
      <c r="E9" s="12">
        <v>15000</v>
      </c>
      <c r="F9" s="12">
        <v>20000</v>
      </c>
      <c r="G9">
        <v>16255</v>
      </c>
      <c r="H9" s="12">
        <v>2434</v>
      </c>
      <c r="P9" t="s">
        <v>8</v>
      </c>
      <c r="Q9">
        <v>4.3144000000000009E-2</v>
      </c>
      <c r="R9">
        <v>0.96129757038767161</v>
      </c>
      <c r="S9">
        <v>0.78350000000000009</v>
      </c>
      <c r="T9">
        <v>0.70250000000000001</v>
      </c>
      <c r="U9">
        <v>4.3515323371141647E-2</v>
      </c>
      <c r="V9">
        <v>0.12748999999999999</v>
      </c>
      <c r="W9">
        <v>0.67877272727272731</v>
      </c>
      <c r="X9">
        <v>1.1208465862489749E-2</v>
      </c>
      <c r="Y9">
        <v>0.56000000000000005</v>
      </c>
      <c r="Z9">
        <v>0.95143334925943612</v>
      </c>
      <c r="AA9">
        <f>AVERAGE($Q$9:$Z$9)</f>
        <v>0.48628614361534667</v>
      </c>
      <c r="AX9" s="9"/>
      <c r="BH9" s="23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8" t="s">
        <v>211</v>
      </c>
      <c r="CW9" s="5">
        <f>SUM($Q$22:$Z$22)</f>
        <v>2</v>
      </c>
      <c r="CX9" s="5">
        <v>1.6</v>
      </c>
      <c r="CY9" s="5">
        <f>SUM($Q$36:$Z$36)</f>
        <v>0</v>
      </c>
      <c r="CZ9" s="5">
        <v>1.7999999999999998</v>
      </c>
      <c r="DA9" s="5">
        <v>0.124519135477827</v>
      </c>
      <c r="DB9" s="5">
        <v>5.3655473324372576</v>
      </c>
      <c r="DC9" s="5">
        <v>0.2220644251539724</v>
      </c>
      <c r="DD9" s="5">
        <f t="shared" si="0"/>
        <v>0.08</v>
      </c>
      <c r="DE9" s="5">
        <f t="shared" si="1"/>
        <v>0.12</v>
      </c>
      <c r="DF9" s="5">
        <v>6.289187781229123E-3</v>
      </c>
      <c r="DG9" s="5">
        <v>1.7125215476138773</v>
      </c>
      <c r="DH9" s="5">
        <f t="shared" si="2"/>
        <v>3</v>
      </c>
      <c r="DI9" s="5">
        <f t="shared" si="3"/>
        <v>2</v>
      </c>
      <c r="DJ9" s="5">
        <v>5</v>
      </c>
      <c r="DK9" s="5">
        <f t="shared" si="4"/>
        <v>9.9999999999999978E-2</v>
      </c>
      <c r="DL9" s="5">
        <f t="shared" si="5"/>
        <v>0.48628614361534667</v>
      </c>
      <c r="DM9" s="5">
        <f t="shared" si="6"/>
        <v>0.38964678241164852</v>
      </c>
      <c r="DO9" s="9" t="s">
        <v>215</v>
      </c>
      <c r="DP9" s="9">
        <v>-0.14275839953030625</v>
      </c>
      <c r="DQ9" s="9">
        <v>-0.44260563815174442</v>
      </c>
      <c r="DR9" s="9">
        <v>-0.35615488358059388</v>
      </c>
      <c r="DS9" s="9">
        <v>0.65159156917254268</v>
      </c>
      <c r="DT9" s="9">
        <v>0.36547735430841621</v>
      </c>
      <c r="DU9" s="9">
        <v>-0.48820907327245922</v>
      </c>
      <c r="DV9" s="9">
        <v>1</v>
      </c>
      <c r="DW9" s="9">
        <v>-0.69866626593913195</v>
      </c>
      <c r="DX9" s="9">
        <v>0.87024235200096189</v>
      </c>
      <c r="DY9" s="9">
        <v>0.63030605644733373</v>
      </c>
      <c r="DZ9" s="9">
        <v>0.53011028868960308</v>
      </c>
      <c r="EA9" s="9">
        <v>0.83977227202151916</v>
      </c>
      <c r="EB9" s="9">
        <v>-0.27389066446345361</v>
      </c>
      <c r="GR9" t="s">
        <v>8</v>
      </c>
      <c r="GS9">
        <v>1.1102230246251566E-17</v>
      </c>
      <c r="GT9">
        <v>0</v>
      </c>
      <c r="GU9">
        <v>-0.2</v>
      </c>
      <c r="GV9">
        <v>1.1102230246251566E-17</v>
      </c>
      <c r="GW9">
        <v>0</v>
      </c>
      <c r="GX9">
        <v>0.2</v>
      </c>
      <c r="GY9">
        <v>0.4</v>
      </c>
      <c r="GZ9">
        <f>VARP(Brexit_Food!$Q$36:$Z$36)</f>
        <v>1</v>
      </c>
      <c r="HA9">
        <v>0.2</v>
      </c>
      <c r="HB9">
        <v>0.2</v>
      </c>
    </row>
    <row r="10" spans="1:210" x14ac:dyDescent="0.25">
      <c r="A10">
        <v>1</v>
      </c>
      <c r="B10">
        <v>9</v>
      </c>
      <c r="C10" t="s">
        <v>232</v>
      </c>
      <c r="D10" s="12">
        <v>15</v>
      </c>
      <c r="E10" s="12">
        <v>20</v>
      </c>
      <c r="F10" s="12">
        <v>25</v>
      </c>
      <c r="G10">
        <v>21.2</v>
      </c>
      <c r="H10" s="12">
        <v>22</v>
      </c>
      <c r="P10" t="s">
        <v>9</v>
      </c>
      <c r="Q10">
        <v>0.95789768976897682</v>
      </c>
      <c r="R10">
        <v>0.96271735674631309</v>
      </c>
      <c r="S10">
        <v>4.8486088379705403E-2</v>
      </c>
      <c r="T10">
        <v>0.9587481146304675</v>
      </c>
      <c r="U10">
        <v>0.95332374932368835</v>
      </c>
      <c r="V10">
        <v>0.95416480511950763</v>
      </c>
      <c r="W10">
        <v>0.95198554701537974</v>
      </c>
      <c r="X10">
        <v>0.95045893957430982</v>
      </c>
      <c r="Y10">
        <v>0.35599999999999998</v>
      </c>
      <c r="Z10">
        <v>0.95447828034034932</v>
      </c>
      <c r="AA10">
        <f>AVERAGE($Q$10:$Z$10)</f>
        <v>0.80482605708986976</v>
      </c>
      <c r="AX10" s="9"/>
      <c r="BH10" s="23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8">
        <f>AVERAGE(DF:DF)</f>
        <v>1.0152319070103479E-2</v>
      </c>
      <c r="CW10" s="5">
        <f>SUM($Q$23:$Z$23)</f>
        <v>6</v>
      </c>
      <c r="CX10" s="5">
        <v>1.1102230246251565E-16</v>
      </c>
      <c r="CY10" s="5">
        <f>SUM($Q$37:$Z$37)</f>
        <v>-8</v>
      </c>
      <c r="CZ10" s="5">
        <v>1.8000000000000003</v>
      </c>
      <c r="DA10" s="5">
        <v>-7.4377626770864971E-2</v>
      </c>
      <c r="DB10" s="5">
        <v>1.0707828177099894</v>
      </c>
      <c r="DC10" s="5">
        <v>-0.11738720873624595</v>
      </c>
      <c r="DD10" s="5">
        <f t="shared" si="0"/>
        <v>0.32</v>
      </c>
      <c r="DE10" s="5">
        <f t="shared" si="1"/>
        <v>0.08</v>
      </c>
      <c r="DF10" s="5">
        <v>2.7951452989386458E-9</v>
      </c>
      <c r="DG10" s="5">
        <v>3.811502019644581</v>
      </c>
      <c r="DH10" s="5">
        <f t="shared" si="2"/>
        <v>1</v>
      </c>
      <c r="DI10" s="5">
        <f t="shared" si="3"/>
        <v>8</v>
      </c>
      <c r="DJ10" s="5">
        <v>9</v>
      </c>
      <c r="DK10" s="5">
        <f t="shared" si="4"/>
        <v>0.3</v>
      </c>
      <c r="DL10" s="5">
        <f t="shared" si="5"/>
        <v>0.80482605708986976</v>
      </c>
      <c r="DM10" s="5">
        <f t="shared" si="6"/>
        <v>0.32577460356452559</v>
      </c>
      <c r="DO10" s="9" t="s">
        <v>45</v>
      </c>
      <c r="DP10" s="9">
        <v>-0.44009458646360378</v>
      </c>
      <c r="DQ10" s="9">
        <v>0.60952038747747284</v>
      </c>
      <c r="DR10" s="9">
        <v>0.19882031496376132</v>
      </c>
      <c r="DS10" s="9">
        <v>3.4030539096502901E-2</v>
      </c>
      <c r="DT10" s="9">
        <v>-0.48256552746350934</v>
      </c>
      <c r="DU10" s="9">
        <v>2.2383512734316192E-2</v>
      </c>
      <c r="DV10" s="9">
        <v>-0.69866626593913195</v>
      </c>
      <c r="DW10" s="9">
        <v>1</v>
      </c>
      <c r="DX10" s="9">
        <v>-0.64420311466917024</v>
      </c>
      <c r="DY10" s="9">
        <v>-0.12174618838941846</v>
      </c>
      <c r="DZ10" s="9">
        <v>-0.50442963280248942</v>
      </c>
      <c r="EA10" s="9">
        <v>-0.73186104920830852</v>
      </c>
      <c r="EB10" s="9">
        <v>0.55837062078975441</v>
      </c>
      <c r="GR10" t="s">
        <v>9</v>
      </c>
      <c r="GS10">
        <v>0.32</v>
      </c>
      <c r="GT10">
        <v>0.24000000000000005</v>
      </c>
      <c r="GU10">
        <v>0.28000000000000003</v>
      </c>
      <c r="GV10">
        <v>0.32</v>
      </c>
      <c r="GW10">
        <v>0.16000000000000003</v>
      </c>
      <c r="GX10">
        <v>0.2</v>
      </c>
      <c r="GY10">
        <v>-0.24000000000000005</v>
      </c>
      <c r="GZ10">
        <v>0.2</v>
      </c>
      <c r="HA10">
        <f>VARP(Brexit_Food!$Q$37:$Z$37)</f>
        <v>0.36</v>
      </c>
      <c r="HB10">
        <v>-0.04</v>
      </c>
    </row>
    <row r="11" spans="1:210" ht="15.75" thickBot="1" x14ac:dyDescent="0.3">
      <c r="A11">
        <v>1</v>
      </c>
      <c r="B11">
        <v>10</v>
      </c>
      <c r="C11" t="s">
        <v>233</v>
      </c>
      <c r="D11" s="12">
        <v>-15</v>
      </c>
      <c r="E11" s="12">
        <v>-10</v>
      </c>
      <c r="F11" s="12">
        <v>-5</v>
      </c>
      <c r="G11">
        <v>26.55</v>
      </c>
      <c r="H11" s="12">
        <v>55</v>
      </c>
      <c r="P11" t="s">
        <v>10</v>
      </c>
      <c r="Q11">
        <v>0.95646075085324223</v>
      </c>
      <c r="R11">
        <v>0.96028940581937527</v>
      </c>
      <c r="S11">
        <v>0.95273982885452635</v>
      </c>
      <c r="T11">
        <v>0.95036297640653356</v>
      </c>
      <c r="U11">
        <v>0.95019552967339471</v>
      </c>
      <c r="V11">
        <v>0.65498000000000001</v>
      </c>
      <c r="W11">
        <v>0.9503252337284479</v>
      </c>
      <c r="X11">
        <v>0.95021179349635232</v>
      </c>
      <c r="Y11">
        <v>0.95679743639541659</v>
      </c>
      <c r="Z11">
        <v>0.95364797081623343</v>
      </c>
      <c r="AA11">
        <f>AVERAGE($Q$11:$Z$11)</f>
        <v>0.92360109260435208</v>
      </c>
      <c r="AX11" s="9"/>
      <c r="BH11" s="23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8" t="s">
        <v>374</v>
      </c>
      <c r="CW11" s="5">
        <f>SUM($Q$24:$Z$24)</f>
        <v>10</v>
      </c>
      <c r="CX11" s="5">
        <v>0</v>
      </c>
      <c r="CY11" s="5">
        <f>SUM($Q$38:$Z$38)</f>
        <v>-8</v>
      </c>
      <c r="CZ11" s="5">
        <v>-0.20000000000000007</v>
      </c>
      <c r="DA11" s="5">
        <v>0.24344487342223958</v>
      </c>
      <c r="DB11" s="5">
        <v>0.53958017699670946</v>
      </c>
      <c r="DC11" s="5">
        <v>-2.9672720832794413E-2</v>
      </c>
      <c r="DD11" s="5">
        <f t="shared" si="0"/>
        <v>0.12</v>
      </c>
      <c r="DE11" s="5">
        <f t="shared" si="1"/>
        <v>0.2</v>
      </c>
      <c r="DF11" s="5">
        <v>1.2926577291035789E-10</v>
      </c>
      <c r="DG11" s="5">
        <v>2.8714489876090719</v>
      </c>
      <c r="DH11" s="5">
        <f t="shared" si="2"/>
        <v>0</v>
      </c>
      <c r="DI11" s="5">
        <f t="shared" si="3"/>
        <v>9</v>
      </c>
      <c r="DJ11" s="5">
        <v>9</v>
      </c>
      <c r="DK11" s="5">
        <f t="shared" si="4"/>
        <v>0.5</v>
      </c>
      <c r="DL11" s="5">
        <f t="shared" si="5"/>
        <v>0.92360109260435208</v>
      </c>
      <c r="DM11" s="5">
        <f t="shared" si="6"/>
        <v>9.4447357806010768E-2</v>
      </c>
      <c r="DO11" s="9" t="s">
        <v>46</v>
      </c>
      <c r="DP11" s="9">
        <v>-9.3569130915135496E-2</v>
      </c>
      <c r="DQ11" s="9">
        <v>-0.50475632103771895</v>
      </c>
      <c r="DR11" s="9">
        <v>-0.36877922198790286</v>
      </c>
      <c r="DS11" s="9">
        <v>0.62511277033868495</v>
      </c>
      <c r="DT11" s="9">
        <v>0.42450255344777593</v>
      </c>
      <c r="DU11" s="9">
        <v>-0.46795106669193226</v>
      </c>
      <c r="DV11" s="9">
        <v>0.87024235200096189</v>
      </c>
      <c r="DW11" s="9">
        <v>-0.64420311466917024</v>
      </c>
      <c r="DX11" s="9">
        <v>1</v>
      </c>
      <c r="DY11" s="9">
        <v>0.8375941857817405</v>
      </c>
      <c r="DZ11" s="9">
        <v>0.83591246378704942</v>
      </c>
      <c r="EA11" s="9">
        <v>0.96958956793986983</v>
      </c>
      <c r="EB11" s="9">
        <v>-0.61567569810837985</v>
      </c>
      <c r="GR11" s="54" t="s">
        <v>10</v>
      </c>
      <c r="GS11" s="54">
        <v>-8.0000000000000016E-2</v>
      </c>
      <c r="GT11" s="54">
        <v>-0.16000000000000003</v>
      </c>
      <c r="GU11" s="54">
        <v>-0.12</v>
      </c>
      <c r="GV11" s="54">
        <v>-8.0000000000000016E-2</v>
      </c>
      <c r="GW11" s="54">
        <v>-0.24000000000000007</v>
      </c>
      <c r="GX11" s="54">
        <v>-0.2</v>
      </c>
      <c r="GY11" s="54">
        <v>0.16000000000000003</v>
      </c>
      <c r="GZ11" s="54">
        <v>0.2</v>
      </c>
      <c r="HA11" s="54">
        <v>-0.04</v>
      </c>
      <c r="HB11" s="54">
        <f>VARP(Brexit_Food!$Q$38:$Z$38)</f>
        <v>0.36</v>
      </c>
    </row>
    <row r="12" spans="1:210" x14ac:dyDescent="0.25">
      <c r="A12">
        <v>2</v>
      </c>
      <c r="B12">
        <v>1</v>
      </c>
      <c r="C12" t="s">
        <v>224</v>
      </c>
      <c r="D12" s="12">
        <v>98</v>
      </c>
      <c r="E12" s="12">
        <v>102</v>
      </c>
      <c r="F12" s="12">
        <v>110</v>
      </c>
      <c r="P12" t="s">
        <v>79</v>
      </c>
      <c r="Q12">
        <f>AVERAGE($Q$2:$Q$11)</f>
        <v>0.4122078678030644</v>
      </c>
      <c r="R12">
        <f>AVERAGE($R$2:$R$11)</f>
        <v>0.82249337492000318</v>
      </c>
      <c r="S12">
        <f>AVERAGE($S$2:$S$11)</f>
        <v>0.66249097414344615</v>
      </c>
      <c r="T12">
        <f>AVERAGE($T$2:$T$11)</f>
        <v>0.42290789595909539</v>
      </c>
      <c r="U12">
        <f>AVERAGE($U$2:$U$11)</f>
        <v>0.52615795281824473</v>
      </c>
      <c r="V12">
        <f>AVERAGE($V$2:$V$11)</f>
        <v>0.61732307690734078</v>
      </c>
      <c r="W12">
        <f>AVERAGE($W$2:$W$11)</f>
        <v>0.78918772842211149</v>
      </c>
      <c r="X12">
        <f>AVERAGE($X$2:$X$11)</f>
        <v>0.5455047701532475</v>
      </c>
      <c r="Y12">
        <f>AVERAGE($Y$2:$Y$11)</f>
        <v>0.55249484366105173</v>
      </c>
      <c r="Z12">
        <f>AVERAGE($Z$2:$Z$11)</f>
        <v>0.81848090191005574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8">
        <f>AVERAGE(DA:DA)</f>
        <v>0.1304662216887133</v>
      </c>
      <c r="DO12" s="9" t="s">
        <v>47</v>
      </c>
      <c r="DP12" s="9">
        <v>-0.43576089153476028</v>
      </c>
      <c r="DQ12" s="9">
        <v>-0.2196821679503867</v>
      </c>
      <c r="DR12" s="9">
        <v>-0.33656316225736471</v>
      </c>
      <c r="DS12" s="9">
        <v>0.83552283214032252</v>
      </c>
      <c r="DT12" s="9">
        <v>0.20621262899120166</v>
      </c>
      <c r="DU12" s="9">
        <v>-0.5912786951088127</v>
      </c>
      <c r="DV12" s="9">
        <v>0.63030605644733373</v>
      </c>
      <c r="DW12" s="9">
        <v>-0.12174618838941846</v>
      </c>
      <c r="DX12" s="9">
        <v>0.8375941857817405</v>
      </c>
      <c r="DY12" s="9">
        <v>1</v>
      </c>
      <c r="DZ12" s="9">
        <v>0.72448813731830342</v>
      </c>
      <c r="EA12" s="9">
        <v>0.73552100462233561</v>
      </c>
      <c r="EB12" s="9">
        <v>-0.40015706982372101</v>
      </c>
      <c r="GR12" t="s">
        <v>200</v>
      </c>
      <c r="GS12">
        <f t="array" ref="GS12">SUM(GS$2:GS$11)</f>
        <v>1.5999999999999999</v>
      </c>
      <c r="GT12">
        <f t="array" ref="GT12">SUM(GT$2:GT$11)</f>
        <v>1.6</v>
      </c>
      <c r="GU12">
        <f t="array" ref="GU12">SUM(GU$2:GU$11)</f>
        <v>1.4</v>
      </c>
      <c r="GV12">
        <f t="array" ref="GV12">SUM(GV$2:GV$11)</f>
        <v>1.5999999999999999</v>
      </c>
      <c r="GW12">
        <f t="array" ref="GW12">SUM(GW$2:GW$11)</f>
        <v>1.2</v>
      </c>
      <c r="GX12">
        <f t="array" ref="GX12">SUM(GX$2:GX$11)</f>
        <v>1.8</v>
      </c>
      <c r="GY12">
        <f t="array" ref="GY12">SUM(GY$2:GY$11)</f>
        <v>-0.40000000000000024</v>
      </c>
      <c r="GZ12">
        <f t="array" ref="GZ12">SUM(GZ$2:GZ$11)</f>
        <v>1.7999999999999998</v>
      </c>
      <c r="HA12">
        <f t="array" ref="HA12">SUM(HA$2:HA$11)</f>
        <v>1.8000000000000003</v>
      </c>
      <c r="HB12">
        <f t="array" ref="HB12">SUM(HB$2:HB$11)</f>
        <v>-0.20000000000000007</v>
      </c>
    </row>
    <row r="13" spans="1:210" x14ac:dyDescent="0.25">
      <c r="A13">
        <v>2</v>
      </c>
      <c r="B13">
        <v>2</v>
      </c>
      <c r="C13" t="s">
        <v>225</v>
      </c>
      <c r="D13" s="12">
        <v>0.2</v>
      </c>
      <c r="E13" s="12">
        <v>10</v>
      </c>
      <c r="F13" s="12">
        <v>15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8" t="s">
        <v>375</v>
      </c>
      <c r="DO13" s="9" t="s">
        <v>48</v>
      </c>
      <c r="DP13" s="9">
        <v>-9.6104076183546008E-2</v>
      </c>
      <c r="DQ13" s="9">
        <v>-0.35097476554616475</v>
      </c>
      <c r="DR13" s="9">
        <v>-0.19243849756317752</v>
      </c>
      <c r="DS13" s="9">
        <v>0.38586210348037769</v>
      </c>
      <c r="DT13" s="9">
        <v>0.4338327786459274</v>
      </c>
      <c r="DU13" s="9">
        <v>-0.30655645838630363</v>
      </c>
      <c r="DV13" s="9">
        <v>0.53011028868960308</v>
      </c>
      <c r="DW13" s="9">
        <v>-0.50442963280248942</v>
      </c>
      <c r="DX13" s="9">
        <v>0.83591246378704942</v>
      </c>
      <c r="DY13" s="9">
        <v>0.72448813731830342</v>
      </c>
      <c r="DZ13" s="9">
        <v>1</v>
      </c>
      <c r="EA13" s="9">
        <v>0.88312984938140249</v>
      </c>
      <c r="EB13" s="9">
        <v>-0.81831194897782089</v>
      </c>
      <c r="GS13">
        <v>1.5999999999999999</v>
      </c>
      <c r="GT13">
        <v>1.6</v>
      </c>
      <c r="GU13">
        <v>1.4</v>
      </c>
      <c r="GV13">
        <v>1.5999999999999999</v>
      </c>
      <c r="GW13">
        <v>1.2</v>
      </c>
      <c r="GX13">
        <v>1.8</v>
      </c>
      <c r="GY13">
        <v>-0.40000000000000024</v>
      </c>
      <c r="GZ13">
        <v>1.7999999999999998</v>
      </c>
      <c r="HA13">
        <v>1.8000000000000003</v>
      </c>
      <c r="HB13">
        <v>-0.20000000000000007</v>
      </c>
    </row>
    <row r="14" spans="1:210" x14ac:dyDescent="0.25">
      <c r="A14">
        <v>2</v>
      </c>
      <c r="B14">
        <v>3</v>
      </c>
      <c r="C14" t="s">
        <v>226</v>
      </c>
      <c r="D14" s="12">
        <v>-2</v>
      </c>
      <c r="E14" s="12">
        <v>1</v>
      </c>
      <c r="F14" s="12">
        <v>5</v>
      </c>
      <c r="O14" t="s">
        <v>388</v>
      </c>
      <c r="P14" t="s">
        <v>132</v>
      </c>
      <c r="Q14" t="s">
        <v>81</v>
      </c>
      <c r="R14" t="s">
        <v>82</v>
      </c>
      <c r="S14" t="s">
        <v>83</v>
      </c>
      <c r="T14" t="s">
        <v>84</v>
      </c>
      <c r="U14" t="s">
        <v>85</v>
      </c>
      <c r="V14" t="s">
        <v>86</v>
      </c>
      <c r="W14" t="s">
        <v>87</v>
      </c>
      <c r="X14" t="s">
        <v>88</v>
      </c>
      <c r="Y14" t="s">
        <v>89</v>
      </c>
      <c r="Z14" t="s">
        <v>90</v>
      </c>
      <c r="AA14" t="s">
        <v>80</v>
      </c>
      <c r="AB14" t="s">
        <v>223</v>
      </c>
      <c r="AD14" t="s">
        <v>42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8">
        <f>AVERAGE(DC:DC)</f>
        <v>7.9815222661518165E-2</v>
      </c>
      <c r="DO14" s="9" t="s">
        <v>221</v>
      </c>
      <c r="DP14" s="9">
        <v>-2.3484958914402779E-2</v>
      </c>
      <c r="DQ14" s="9">
        <v>-0.46424030888072404</v>
      </c>
      <c r="DR14" s="9">
        <v>-0.23828246251243404</v>
      </c>
      <c r="DS14" s="9">
        <v>0.51536544110980087</v>
      </c>
      <c r="DT14" s="9">
        <v>0.55051902763141147</v>
      </c>
      <c r="DU14" s="9">
        <v>-0.40605047762185126</v>
      </c>
      <c r="DV14" s="9">
        <v>0.83977227202151916</v>
      </c>
      <c r="DW14" s="9">
        <v>-0.73186104920830852</v>
      </c>
      <c r="DX14" s="9">
        <v>0.96958956793986983</v>
      </c>
      <c r="DY14" s="9">
        <v>0.73552100462233561</v>
      </c>
      <c r="DZ14" s="9">
        <v>0.88312984938140249</v>
      </c>
      <c r="EA14" s="9">
        <v>1</v>
      </c>
      <c r="EB14" s="9">
        <v>-0.68612227277851168</v>
      </c>
    </row>
    <row r="15" spans="1:210" ht="15.75" thickBot="1" x14ac:dyDescent="0.3">
      <c r="A15">
        <v>2</v>
      </c>
      <c r="B15">
        <v>4</v>
      </c>
      <c r="C15" t="s">
        <v>227</v>
      </c>
      <c r="D15" s="12">
        <v>102</v>
      </c>
      <c r="E15" s="12">
        <v>112</v>
      </c>
      <c r="F15" s="12">
        <v>120</v>
      </c>
      <c r="P15" t="s">
        <v>1</v>
      </c>
      <c r="Q15">
        <v>-1</v>
      </c>
      <c r="R15">
        <v>1</v>
      </c>
      <c r="S15">
        <v>1</v>
      </c>
      <c r="T15">
        <v>-1</v>
      </c>
      <c r="U15">
        <v>1</v>
      </c>
      <c r="V15">
        <v>1</v>
      </c>
      <c r="W15">
        <v>1</v>
      </c>
      <c r="X15">
        <v>-1</v>
      </c>
      <c r="Y15">
        <v>1</v>
      </c>
      <c r="Z15">
        <v>1</v>
      </c>
      <c r="AA15">
        <f>AVERAGE($Q$15:$Z$15)</f>
        <v>0.4</v>
      </c>
      <c r="AB15" t="s">
        <v>52</v>
      </c>
      <c r="AC15">
        <f>VARP($Q$25:$Z$25)</f>
        <v>0.12200000000000007</v>
      </c>
      <c r="AD15">
        <v>0.13406593406593414</v>
      </c>
      <c r="AX15" s="9"/>
      <c r="CV15" s="88" t="s">
        <v>212</v>
      </c>
      <c r="DO15" s="51" t="s">
        <v>49</v>
      </c>
      <c r="DP15" s="51">
        <v>-0.2142606622512942</v>
      </c>
      <c r="DQ15" s="51">
        <v>0.30264029558063138</v>
      </c>
      <c r="DR15" s="51">
        <v>0.33567739666186303</v>
      </c>
      <c r="DS15" s="51">
        <v>5.8274460136094532E-2</v>
      </c>
      <c r="DT15" s="51">
        <v>-0.29690742655542607</v>
      </c>
      <c r="DU15" s="51">
        <v>-8.6127045119242119E-3</v>
      </c>
      <c r="DV15" s="51">
        <v>-0.27389066446345361</v>
      </c>
      <c r="DW15" s="51">
        <v>0.55837062078975441</v>
      </c>
      <c r="DX15" s="51">
        <v>-0.61567569810837985</v>
      </c>
      <c r="DY15" s="51">
        <v>-0.40015706982372101</v>
      </c>
      <c r="DZ15" s="51">
        <v>-0.81831194897782089</v>
      </c>
      <c r="EA15" s="51">
        <v>-0.68612227277851168</v>
      </c>
      <c r="EB15" s="51">
        <v>1</v>
      </c>
    </row>
    <row r="16" spans="1:210" x14ac:dyDescent="0.25">
      <c r="A16">
        <v>2</v>
      </c>
      <c r="B16">
        <v>5</v>
      </c>
      <c r="C16" t="s">
        <v>228</v>
      </c>
      <c r="D16" s="12">
        <v>15000</v>
      </c>
      <c r="E16" s="12">
        <v>120000</v>
      </c>
      <c r="F16" s="12">
        <v>200000</v>
      </c>
      <c r="P16" t="s">
        <v>2</v>
      </c>
      <c r="Q16">
        <v>-1</v>
      </c>
      <c r="R16">
        <v>1</v>
      </c>
      <c r="S16">
        <v>1</v>
      </c>
      <c r="T16">
        <v>1</v>
      </c>
      <c r="U16">
        <v>-1</v>
      </c>
      <c r="V16">
        <v>1</v>
      </c>
      <c r="W16">
        <v>1</v>
      </c>
      <c r="X16">
        <v>1</v>
      </c>
      <c r="Y16">
        <v>1</v>
      </c>
      <c r="Z16">
        <v>1</v>
      </c>
      <c r="AA16">
        <f>AVERAGE($Q$16:$Z$16)</f>
        <v>0.6</v>
      </c>
      <c r="AB16" t="s">
        <v>54</v>
      </c>
      <c r="AC16">
        <f>VARP($AA$15:$AA$24)</f>
        <v>0.13</v>
      </c>
      <c r="AD16">
        <v>0.14285714285714285</v>
      </c>
      <c r="AX16" s="9"/>
      <c r="CV16" s="89">
        <f>AVERAGE(DD:DD)</f>
        <v>0.11199999999999996</v>
      </c>
    </row>
    <row r="17" spans="1:100" x14ac:dyDescent="0.25">
      <c r="A17">
        <v>2</v>
      </c>
      <c r="B17">
        <v>6</v>
      </c>
      <c r="C17" t="s">
        <v>229</v>
      </c>
      <c r="D17" s="12">
        <v>500</v>
      </c>
      <c r="E17" s="12">
        <v>2200</v>
      </c>
      <c r="F17" s="12">
        <v>8000</v>
      </c>
      <c r="P17" t="s">
        <v>3</v>
      </c>
      <c r="Q17">
        <v>1</v>
      </c>
      <c r="R17">
        <v>1</v>
      </c>
      <c r="S17">
        <v>1</v>
      </c>
      <c r="T17">
        <v>-1</v>
      </c>
      <c r="U17">
        <v>-1</v>
      </c>
      <c r="V17">
        <v>-1</v>
      </c>
      <c r="W17">
        <v>-1</v>
      </c>
      <c r="X17">
        <v>-1</v>
      </c>
      <c r="Y17">
        <v>1</v>
      </c>
      <c r="Z17">
        <v>-1</v>
      </c>
      <c r="AA17">
        <f>AVERAGE($Q$17:$Z$17)</f>
        <v>-0.2</v>
      </c>
      <c r="AB17" t="s">
        <v>57</v>
      </c>
      <c r="AC17">
        <f>VARP($Q$15:$Z$24)</f>
        <v>0.91</v>
      </c>
      <c r="AX17" s="9"/>
      <c r="CV17" s="88" t="s">
        <v>213</v>
      </c>
    </row>
    <row r="18" spans="1:100" x14ac:dyDescent="0.25">
      <c r="A18">
        <v>2</v>
      </c>
      <c r="B18">
        <v>7</v>
      </c>
      <c r="C18" t="s">
        <v>230</v>
      </c>
      <c r="D18" s="12">
        <v>200</v>
      </c>
      <c r="E18" s="12">
        <v>600</v>
      </c>
      <c r="F18" s="12">
        <v>800</v>
      </c>
      <c r="P18" t="s">
        <v>4</v>
      </c>
      <c r="Q18">
        <v>-1</v>
      </c>
      <c r="R18">
        <v>1</v>
      </c>
      <c r="S18">
        <v>1</v>
      </c>
      <c r="T18">
        <v>-1</v>
      </c>
      <c r="U18">
        <v>1</v>
      </c>
      <c r="V18">
        <v>1</v>
      </c>
      <c r="W18">
        <v>1</v>
      </c>
      <c r="X18">
        <v>1</v>
      </c>
      <c r="Y18">
        <v>-1</v>
      </c>
      <c r="Z18">
        <v>1</v>
      </c>
      <c r="AA18">
        <f>AVERAGE($Q$18:$Z$18)</f>
        <v>0.4</v>
      </c>
      <c r="AB18" t="s">
        <v>76</v>
      </c>
      <c r="AC18">
        <f>AVERAGE($Q$15:$Z$24)</f>
        <v>0.3</v>
      </c>
      <c r="AX18" s="9"/>
      <c r="CV18" s="89">
        <f>AVERAGE(DE:DE)</f>
        <v>0.11199999999999999</v>
      </c>
    </row>
    <row r="19" spans="1:100" x14ac:dyDescent="0.25">
      <c r="A19">
        <v>2</v>
      </c>
      <c r="B19">
        <v>8</v>
      </c>
      <c r="C19" t="s">
        <v>231</v>
      </c>
      <c r="D19" s="12">
        <v>500</v>
      </c>
      <c r="E19" s="12">
        <v>1500</v>
      </c>
      <c r="F19" s="12">
        <v>8000</v>
      </c>
      <c r="P19" t="s">
        <v>5</v>
      </c>
      <c r="Q19">
        <v>1</v>
      </c>
      <c r="R19">
        <v>-1</v>
      </c>
      <c r="S19">
        <v>-1</v>
      </c>
      <c r="T19">
        <v>-1</v>
      </c>
      <c r="U19">
        <v>-1</v>
      </c>
      <c r="V19">
        <v>-1</v>
      </c>
      <c r="W19">
        <v>1</v>
      </c>
      <c r="X19">
        <v>1</v>
      </c>
      <c r="Y19">
        <v>-1</v>
      </c>
      <c r="Z19">
        <v>1</v>
      </c>
      <c r="AA19">
        <f>AVERAGE($Q$19:$Z$19)</f>
        <v>-0.2</v>
      </c>
      <c r="AB19" t="s">
        <v>216</v>
      </c>
      <c r="AC19">
        <f>AC18*100</f>
        <v>30</v>
      </c>
      <c r="AX19" s="9"/>
      <c r="CV19" s="88" t="s">
        <v>370</v>
      </c>
    </row>
    <row r="20" spans="1:100" x14ac:dyDescent="0.25">
      <c r="A20">
        <v>2</v>
      </c>
      <c r="B20">
        <v>9</v>
      </c>
      <c r="C20" t="s">
        <v>232</v>
      </c>
      <c r="D20" s="12">
        <v>10</v>
      </c>
      <c r="E20" s="12">
        <v>20</v>
      </c>
      <c r="F20" s="12">
        <v>50</v>
      </c>
      <c r="P20" t="s">
        <v>6</v>
      </c>
      <c r="Q20">
        <v>-1</v>
      </c>
      <c r="R20">
        <v>-1</v>
      </c>
      <c r="S20">
        <v>-1</v>
      </c>
      <c r="T20">
        <v>-1</v>
      </c>
      <c r="U20">
        <v>1</v>
      </c>
      <c r="V20">
        <v>1</v>
      </c>
      <c r="W20">
        <v>1</v>
      </c>
      <c r="X20">
        <v>1</v>
      </c>
      <c r="Y20">
        <v>-1</v>
      </c>
      <c r="Z20">
        <v>1</v>
      </c>
      <c r="AA20">
        <f>AVERAGE($Q$20:$Z$20)</f>
        <v>0</v>
      </c>
      <c r="AB20" t="s">
        <v>220</v>
      </c>
      <c r="AC20">
        <f>(AC18+1)/2</f>
        <v>0.65</v>
      </c>
      <c r="AX20" s="9"/>
      <c r="CV20" s="88">
        <v>9.0000000000000024E-2</v>
      </c>
    </row>
    <row r="21" spans="1:100" x14ac:dyDescent="0.25">
      <c r="A21">
        <v>2</v>
      </c>
      <c r="B21">
        <v>10</v>
      </c>
      <c r="C21" t="s">
        <v>233</v>
      </c>
      <c r="D21" s="12">
        <v>15</v>
      </c>
      <c r="E21" s="12">
        <v>28</v>
      </c>
      <c r="F21" s="12">
        <v>50</v>
      </c>
      <c r="P21" t="s">
        <v>7</v>
      </c>
      <c r="Q21">
        <v>-1</v>
      </c>
      <c r="R21">
        <v>1</v>
      </c>
      <c r="S21">
        <v>1</v>
      </c>
      <c r="T21">
        <v>-1</v>
      </c>
      <c r="U21">
        <v>-1</v>
      </c>
      <c r="V21">
        <v>1</v>
      </c>
      <c r="W21">
        <v>1</v>
      </c>
      <c r="X21">
        <v>-1</v>
      </c>
      <c r="Y21">
        <v>1</v>
      </c>
      <c r="Z21">
        <v>1</v>
      </c>
      <c r="AA21">
        <f>AVERAGE($Q$21:$Z$21)</f>
        <v>0.2</v>
      </c>
      <c r="AB21" t="s">
        <v>373</v>
      </c>
      <c r="AC21">
        <f>(AC20-(1-AC20))^2</f>
        <v>9.0000000000000024E-2</v>
      </c>
      <c r="AX21" s="9"/>
      <c r="CV21" s="88" t="s">
        <v>371</v>
      </c>
    </row>
    <row r="22" spans="1:100" x14ac:dyDescent="0.25">
      <c r="A22">
        <v>3</v>
      </c>
      <c r="B22">
        <v>1</v>
      </c>
      <c r="C22" t="s">
        <v>224</v>
      </c>
      <c r="D22" s="12">
        <v>20</v>
      </c>
      <c r="E22" s="12">
        <v>50</v>
      </c>
      <c r="F22" s="12">
        <v>120</v>
      </c>
      <c r="P22" t="s">
        <v>8</v>
      </c>
      <c r="Q22">
        <v>-1</v>
      </c>
      <c r="R22">
        <v>1</v>
      </c>
      <c r="S22">
        <v>1</v>
      </c>
      <c r="T22">
        <v>1</v>
      </c>
      <c r="U22">
        <v>-1</v>
      </c>
      <c r="V22">
        <v>-1</v>
      </c>
      <c r="W22">
        <v>1</v>
      </c>
      <c r="X22">
        <v>-1</v>
      </c>
      <c r="Y22">
        <v>1</v>
      </c>
      <c r="Z22">
        <v>1</v>
      </c>
      <c r="AA22">
        <f>AVERAGE($Q$22:$Z$22)</f>
        <v>0.2</v>
      </c>
      <c r="AX22" s="9"/>
      <c r="CV22" s="88">
        <v>9.0000000000000024E-2</v>
      </c>
    </row>
    <row r="23" spans="1:100" x14ac:dyDescent="0.25">
      <c r="A23">
        <v>3</v>
      </c>
      <c r="B23">
        <v>2</v>
      </c>
      <c r="C23" t="s">
        <v>225</v>
      </c>
      <c r="D23" s="12">
        <v>1</v>
      </c>
      <c r="E23" s="12">
        <v>12</v>
      </c>
      <c r="F23" s="12">
        <v>25</v>
      </c>
      <c r="P23" t="s">
        <v>9</v>
      </c>
      <c r="Q23">
        <v>1</v>
      </c>
      <c r="R23">
        <v>1</v>
      </c>
      <c r="S23">
        <v>-1</v>
      </c>
      <c r="T23">
        <v>1</v>
      </c>
      <c r="U23">
        <v>1</v>
      </c>
      <c r="V23">
        <v>1</v>
      </c>
      <c r="W23">
        <v>1</v>
      </c>
      <c r="X23">
        <v>1</v>
      </c>
      <c r="Y23">
        <v>-1</v>
      </c>
      <c r="Z23">
        <v>1</v>
      </c>
      <c r="AA23">
        <f>AVERAGE($Q$23:$Z$23)</f>
        <v>0.6</v>
      </c>
      <c r="AX23" s="9"/>
      <c r="CV23" s="88" t="s">
        <v>218</v>
      </c>
    </row>
    <row r="24" spans="1:100" x14ac:dyDescent="0.25">
      <c r="A24">
        <v>3</v>
      </c>
      <c r="B24">
        <v>3</v>
      </c>
      <c r="C24" t="s">
        <v>226</v>
      </c>
      <c r="D24" s="12">
        <v>1</v>
      </c>
      <c r="E24" s="12">
        <v>2</v>
      </c>
      <c r="F24" s="12">
        <v>5</v>
      </c>
      <c r="P24" t="s">
        <v>10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f>AVERAGE($Q$24:$Z$24)</f>
        <v>1</v>
      </c>
      <c r="AX24" s="9"/>
      <c r="CV24" s="89">
        <f>AVERAGE(DB:DB)</f>
        <v>1.4702459548353048</v>
      </c>
    </row>
    <row r="25" spans="1:100" x14ac:dyDescent="0.25">
      <c r="A25">
        <v>3</v>
      </c>
      <c r="B25">
        <v>4</v>
      </c>
      <c r="C25" t="s">
        <v>227</v>
      </c>
      <c r="D25" s="12">
        <v>120</v>
      </c>
      <c r="E25" s="12">
        <v>150</v>
      </c>
      <c r="F25" s="12">
        <v>200</v>
      </c>
      <c r="P25" t="s">
        <v>79</v>
      </c>
      <c r="Q25">
        <f>AVERAGE($Q$15:$Q$24)</f>
        <v>-0.2</v>
      </c>
      <c r="R25">
        <f>AVERAGE($R$15:$R$24)</f>
        <v>0.6</v>
      </c>
      <c r="S25">
        <f>AVERAGE($S$15:$S$24)</f>
        <v>0.4</v>
      </c>
      <c r="T25">
        <f>AVERAGE($T$15:$T$24)</f>
        <v>-0.2</v>
      </c>
      <c r="U25">
        <f>AVERAGE($U$15:$U$24)</f>
        <v>0</v>
      </c>
      <c r="V25">
        <f>AVERAGE($V$15:$V$24)</f>
        <v>0.4</v>
      </c>
      <c r="W25">
        <f>AVERAGE($W$15:$W$24)</f>
        <v>0.8</v>
      </c>
      <c r="X25">
        <f>AVERAGE($X$15:$X$24)</f>
        <v>0.2</v>
      </c>
      <c r="Y25">
        <f>AVERAGE($Y$15:$Y$24)</f>
        <v>0.2</v>
      </c>
      <c r="Z25">
        <f>AVERAGE($Z$15:$Z$24)</f>
        <v>0.8</v>
      </c>
      <c r="CV25" s="5">
        <f>MAX(DF2:DF13)</f>
        <v>7.5009108496406837E-2</v>
      </c>
    </row>
    <row r="26" spans="1:100" x14ac:dyDescent="0.25">
      <c r="A26">
        <v>3</v>
      </c>
      <c r="B26">
        <v>5</v>
      </c>
      <c r="C26" t="s">
        <v>228</v>
      </c>
      <c r="D26" s="12">
        <v>150000</v>
      </c>
      <c r="E26" s="12">
        <v>360000</v>
      </c>
      <c r="F26" s="12">
        <v>660000</v>
      </c>
    </row>
    <row r="27" spans="1:100" x14ac:dyDescent="0.25">
      <c r="A27">
        <v>3</v>
      </c>
      <c r="B27">
        <v>6</v>
      </c>
      <c r="C27" t="s">
        <v>229</v>
      </c>
      <c r="D27" s="12">
        <v>15600</v>
      </c>
      <c r="E27" s="12">
        <v>62400</v>
      </c>
      <c r="F27" s="12">
        <v>124800</v>
      </c>
    </row>
    <row r="28" spans="1:100" x14ac:dyDescent="0.25">
      <c r="A28">
        <v>3</v>
      </c>
      <c r="B28">
        <v>7</v>
      </c>
      <c r="C28" t="s">
        <v>230</v>
      </c>
      <c r="D28" s="12">
        <v>10000</v>
      </c>
      <c r="E28" s="12">
        <v>33000</v>
      </c>
      <c r="F28" s="12">
        <v>100000</v>
      </c>
      <c r="O28" t="s">
        <v>383</v>
      </c>
      <c r="P28" t="s">
        <v>99</v>
      </c>
      <c r="Q28" t="s">
        <v>81</v>
      </c>
      <c r="R28" t="s">
        <v>82</v>
      </c>
      <c r="S28" t="s">
        <v>83</v>
      </c>
      <c r="T28" t="s">
        <v>84</v>
      </c>
      <c r="U28" t="s">
        <v>85</v>
      </c>
      <c r="V28" t="s">
        <v>86</v>
      </c>
      <c r="W28" t="s">
        <v>87</v>
      </c>
      <c r="X28" t="s">
        <v>88</v>
      </c>
      <c r="Y28" t="s">
        <v>89</v>
      </c>
      <c r="Z28" t="s">
        <v>90</v>
      </c>
      <c r="AA28" t="s">
        <v>80</v>
      </c>
      <c r="AB28" t="s">
        <v>223</v>
      </c>
      <c r="AD28" t="s">
        <v>42</v>
      </c>
    </row>
    <row r="29" spans="1:100" x14ac:dyDescent="0.25">
      <c r="A29">
        <v>3</v>
      </c>
      <c r="B29">
        <v>8</v>
      </c>
      <c r="C29" t="s">
        <v>231</v>
      </c>
      <c r="D29" s="12">
        <v>10000</v>
      </c>
      <c r="E29" s="12">
        <v>18800</v>
      </c>
      <c r="F29" s="12">
        <v>40000</v>
      </c>
      <c r="P29" t="s">
        <v>1</v>
      </c>
      <c r="Q29">
        <v>1</v>
      </c>
      <c r="R29">
        <v>-1</v>
      </c>
      <c r="S29">
        <v>-1</v>
      </c>
      <c r="T29">
        <v>-1</v>
      </c>
      <c r="U29">
        <v>-1</v>
      </c>
      <c r="V29">
        <v>-1</v>
      </c>
      <c r="W29">
        <v>-1</v>
      </c>
      <c r="X29">
        <v>-1</v>
      </c>
      <c r="Y29">
        <v>1</v>
      </c>
      <c r="Z29">
        <v>-1</v>
      </c>
      <c r="AA29">
        <f>AVERAGE($Q$29:$Z$29)</f>
        <v>-0.6</v>
      </c>
      <c r="AB29" t="s">
        <v>52</v>
      </c>
      <c r="AC29">
        <f>VARP($Q$39:$Z$39)</f>
        <v>0.12200000000000007</v>
      </c>
      <c r="AD29">
        <f>AC29/AC31</f>
        <v>0.14552157883322497</v>
      </c>
    </row>
    <row r="30" spans="1:100" x14ac:dyDescent="0.25">
      <c r="A30">
        <v>3</v>
      </c>
      <c r="B30">
        <v>9</v>
      </c>
      <c r="C30" t="s">
        <v>232</v>
      </c>
      <c r="D30" s="12">
        <v>5</v>
      </c>
      <c r="E30" s="12">
        <v>15</v>
      </c>
      <c r="F30" s="12">
        <v>30</v>
      </c>
      <c r="P30" t="s">
        <v>2</v>
      </c>
      <c r="Q30">
        <v>-1</v>
      </c>
      <c r="R30">
        <v>-1</v>
      </c>
      <c r="S30">
        <v>-1</v>
      </c>
      <c r="T30">
        <v>1</v>
      </c>
      <c r="U30">
        <v>1</v>
      </c>
      <c r="V30">
        <v>-1</v>
      </c>
      <c r="W30">
        <v>-1</v>
      </c>
      <c r="X30">
        <v>1</v>
      </c>
      <c r="Y30">
        <v>1</v>
      </c>
      <c r="Z30">
        <v>-1</v>
      </c>
      <c r="AA30">
        <f>AVERAGE($Q$30:$Z$30)</f>
        <v>-0.2</v>
      </c>
      <c r="AB30" t="s">
        <v>54</v>
      </c>
      <c r="AC30">
        <f>VARP($Z$29:$AA$39)</f>
        <v>0.46820861678004538</v>
      </c>
      <c r="AD30">
        <f>AC30/AC31</f>
        <v>0.5584791568619063</v>
      </c>
    </row>
    <row r="31" spans="1:100" x14ac:dyDescent="0.25">
      <c r="A31">
        <v>3</v>
      </c>
      <c r="B31">
        <v>10</v>
      </c>
      <c r="C31" t="s">
        <v>233</v>
      </c>
      <c r="D31" s="12">
        <v>0</v>
      </c>
      <c r="E31" s="12">
        <v>150</v>
      </c>
      <c r="F31" s="12">
        <v>500</v>
      </c>
      <c r="P31" t="s">
        <v>3</v>
      </c>
      <c r="Q31">
        <v>1</v>
      </c>
      <c r="R31">
        <v>-1</v>
      </c>
      <c r="S31">
        <v>-1</v>
      </c>
      <c r="T31">
        <v>-1</v>
      </c>
      <c r="U31">
        <v>-1</v>
      </c>
      <c r="V31">
        <v>-1</v>
      </c>
      <c r="W31">
        <v>-1</v>
      </c>
      <c r="X31">
        <v>-1</v>
      </c>
      <c r="Y31">
        <v>1</v>
      </c>
      <c r="Z31">
        <v>1</v>
      </c>
      <c r="AA31">
        <f>AVERAGE($Q$31:$Z$31)</f>
        <v>-0.4</v>
      </c>
      <c r="AB31" t="s">
        <v>57</v>
      </c>
      <c r="AC31">
        <f>VARP($Q$29:$Z$39)</f>
        <v>0.83836363636363631</v>
      </c>
    </row>
    <row r="32" spans="1:100" x14ac:dyDescent="0.25">
      <c r="A32">
        <v>4</v>
      </c>
      <c r="B32">
        <v>1</v>
      </c>
      <c r="C32" t="s">
        <v>224</v>
      </c>
      <c r="D32" s="12">
        <v>145</v>
      </c>
      <c r="E32" s="12">
        <v>160</v>
      </c>
      <c r="F32" s="12">
        <v>200</v>
      </c>
      <c r="P32" t="s">
        <v>4</v>
      </c>
      <c r="Q32">
        <v>-1</v>
      </c>
      <c r="R32">
        <v>-1</v>
      </c>
      <c r="S32">
        <v>-1</v>
      </c>
      <c r="T32">
        <v>-1</v>
      </c>
      <c r="U32">
        <v>-1</v>
      </c>
      <c r="V32">
        <v>-1</v>
      </c>
      <c r="W32">
        <v>-1</v>
      </c>
      <c r="X32">
        <v>1</v>
      </c>
      <c r="Y32">
        <v>1</v>
      </c>
      <c r="Z32">
        <v>-1</v>
      </c>
      <c r="AA32">
        <f>AVERAGE($Q$32:$Z$32)</f>
        <v>-0.6</v>
      </c>
      <c r="AB32" t="s">
        <v>77</v>
      </c>
      <c r="AC32">
        <f>AVERAGE($Q$29:$Z$39)</f>
        <v>-0.3</v>
      </c>
    </row>
    <row r="33" spans="1:30" x14ac:dyDescent="0.25">
      <c r="A33">
        <v>4</v>
      </c>
      <c r="B33">
        <v>2</v>
      </c>
      <c r="C33" t="s">
        <v>225</v>
      </c>
      <c r="D33" s="12">
        <v>2</v>
      </c>
      <c r="E33" s="12">
        <v>3</v>
      </c>
      <c r="F33" s="12">
        <v>4.5</v>
      </c>
      <c r="P33" t="s">
        <v>5</v>
      </c>
      <c r="Q33">
        <v>1</v>
      </c>
      <c r="R33">
        <v>1</v>
      </c>
      <c r="S33">
        <v>1</v>
      </c>
      <c r="T33">
        <v>1</v>
      </c>
      <c r="U33">
        <v>1</v>
      </c>
      <c r="V33">
        <v>-1</v>
      </c>
      <c r="W33">
        <v>-1</v>
      </c>
      <c r="X33">
        <v>-1</v>
      </c>
      <c r="Y33">
        <v>1</v>
      </c>
      <c r="Z33">
        <v>-1</v>
      </c>
      <c r="AA33">
        <f>AVERAGE($Q$33:$Z$33)</f>
        <v>0.2</v>
      </c>
      <c r="AB33" t="s">
        <v>217</v>
      </c>
      <c r="AC33">
        <f>AC32*100</f>
        <v>-30</v>
      </c>
    </row>
    <row r="34" spans="1:30" x14ac:dyDescent="0.25">
      <c r="A34">
        <v>4</v>
      </c>
      <c r="B34">
        <v>3</v>
      </c>
      <c r="C34" t="s">
        <v>226</v>
      </c>
      <c r="D34" s="12">
        <v>4</v>
      </c>
      <c r="E34" s="12">
        <v>6</v>
      </c>
      <c r="F34" s="12">
        <v>8</v>
      </c>
      <c r="P34" t="s">
        <v>6</v>
      </c>
      <c r="Q34">
        <v>-1</v>
      </c>
      <c r="R34">
        <v>1</v>
      </c>
      <c r="S34">
        <v>1</v>
      </c>
      <c r="T34">
        <v>1</v>
      </c>
      <c r="U34">
        <v>-1</v>
      </c>
      <c r="V34">
        <v>-1</v>
      </c>
      <c r="W34">
        <v>-1</v>
      </c>
      <c r="X34">
        <v>-1</v>
      </c>
      <c r="Y34">
        <v>1</v>
      </c>
      <c r="Z34">
        <v>1</v>
      </c>
      <c r="AA34">
        <f>AVERAGE($Q$34:$Z$34)</f>
        <v>0</v>
      </c>
      <c r="AB34" t="s">
        <v>220</v>
      </c>
      <c r="AC34">
        <f>(AC32+1)/2</f>
        <v>0.35</v>
      </c>
    </row>
    <row r="35" spans="1:30" x14ac:dyDescent="0.25">
      <c r="A35">
        <v>4</v>
      </c>
      <c r="B35">
        <v>4</v>
      </c>
      <c r="C35" t="s">
        <v>227</v>
      </c>
      <c r="D35" s="12">
        <v>125</v>
      </c>
      <c r="E35" s="12">
        <v>250</v>
      </c>
      <c r="F35" s="12">
        <v>350</v>
      </c>
      <c r="P35" t="s">
        <v>7</v>
      </c>
      <c r="Q35">
        <v>-1</v>
      </c>
      <c r="R35">
        <v>-1</v>
      </c>
      <c r="S35">
        <v>1</v>
      </c>
      <c r="T35">
        <v>1</v>
      </c>
      <c r="U35">
        <v>-1</v>
      </c>
      <c r="V35">
        <v>1</v>
      </c>
      <c r="W35">
        <v>1</v>
      </c>
      <c r="X35">
        <v>1</v>
      </c>
      <c r="Y35">
        <v>-1</v>
      </c>
      <c r="Z35">
        <v>1</v>
      </c>
      <c r="AA35">
        <f>AVERAGE($Q$35:$Z$35)</f>
        <v>0.2</v>
      </c>
      <c r="AB35" t="s">
        <v>373</v>
      </c>
      <c r="AC35">
        <f>(AC34-(1-AC34))^2</f>
        <v>9.0000000000000024E-2</v>
      </c>
    </row>
    <row r="36" spans="1:30" x14ac:dyDescent="0.25">
      <c r="A36">
        <v>4</v>
      </c>
      <c r="B36">
        <v>5</v>
      </c>
      <c r="C36" t="s">
        <v>228</v>
      </c>
      <c r="D36" s="12">
        <v>3000</v>
      </c>
      <c r="E36" s="12">
        <v>45000</v>
      </c>
      <c r="F36" s="12">
        <v>60000</v>
      </c>
      <c r="P36" t="s">
        <v>8</v>
      </c>
      <c r="Q36">
        <v>-1</v>
      </c>
      <c r="R36">
        <v>-1</v>
      </c>
      <c r="S36">
        <v>1</v>
      </c>
      <c r="T36">
        <v>1</v>
      </c>
      <c r="U36">
        <v>-1</v>
      </c>
      <c r="V36">
        <v>1</v>
      </c>
      <c r="W36">
        <v>1</v>
      </c>
      <c r="X36">
        <v>-1</v>
      </c>
      <c r="Y36">
        <v>1</v>
      </c>
      <c r="Z36">
        <v>-1</v>
      </c>
      <c r="AA36">
        <f>AVERAGE($Q$36:$Z$36)</f>
        <v>0</v>
      </c>
    </row>
    <row r="37" spans="1:30" x14ac:dyDescent="0.25">
      <c r="A37">
        <v>4</v>
      </c>
      <c r="B37">
        <v>6</v>
      </c>
      <c r="C37" t="s">
        <v>229</v>
      </c>
      <c r="D37" s="12">
        <v>300</v>
      </c>
      <c r="E37" s="12">
        <v>4500</v>
      </c>
      <c r="F37" s="12">
        <v>6000</v>
      </c>
      <c r="P37" t="s">
        <v>9</v>
      </c>
      <c r="Q37">
        <v>-1</v>
      </c>
      <c r="R37">
        <v>-1</v>
      </c>
      <c r="S37">
        <v>-1</v>
      </c>
      <c r="T37">
        <v>-1</v>
      </c>
      <c r="U37">
        <v>-1</v>
      </c>
      <c r="V37">
        <v>-1</v>
      </c>
      <c r="W37">
        <v>-1</v>
      </c>
      <c r="X37">
        <v>-1</v>
      </c>
      <c r="Y37">
        <v>1</v>
      </c>
      <c r="Z37">
        <v>-1</v>
      </c>
      <c r="AA37">
        <f>AVERAGE($Q$37:$Z$37)</f>
        <v>-0.8</v>
      </c>
    </row>
    <row r="38" spans="1:30" x14ac:dyDescent="0.25">
      <c r="A38">
        <v>4</v>
      </c>
      <c r="B38">
        <v>7</v>
      </c>
      <c r="C38" t="s">
        <v>230</v>
      </c>
      <c r="D38" s="12">
        <v>200</v>
      </c>
      <c r="E38" s="12">
        <v>350</v>
      </c>
      <c r="F38" s="12">
        <v>500</v>
      </c>
      <c r="P38" t="s">
        <v>10</v>
      </c>
      <c r="Q38">
        <v>-1</v>
      </c>
      <c r="R38">
        <v>-1</v>
      </c>
      <c r="S38">
        <v>-1</v>
      </c>
      <c r="T38">
        <v>-1</v>
      </c>
      <c r="U38">
        <v>-1</v>
      </c>
      <c r="V38">
        <v>1</v>
      </c>
      <c r="W38">
        <v>-1</v>
      </c>
      <c r="X38">
        <v>-1</v>
      </c>
      <c r="Y38">
        <v>-1</v>
      </c>
      <c r="Z38">
        <v>-1</v>
      </c>
      <c r="AA38">
        <f>AVERAGE($Q$38:$Z$38)</f>
        <v>-0.8</v>
      </c>
    </row>
    <row r="39" spans="1:30" x14ac:dyDescent="0.25">
      <c r="A39">
        <v>4</v>
      </c>
      <c r="B39">
        <v>8</v>
      </c>
      <c r="C39" t="s">
        <v>231</v>
      </c>
      <c r="D39" s="12">
        <v>800</v>
      </c>
      <c r="E39" s="12">
        <v>1800</v>
      </c>
      <c r="F39" s="12">
        <v>3000</v>
      </c>
      <c r="P39" t="s">
        <v>79</v>
      </c>
      <c r="Q39">
        <f>AVERAGE($Q$29:$Q$38)</f>
        <v>-0.4</v>
      </c>
      <c r="R39">
        <f>AVERAGE($R$29:$R$38)</f>
        <v>-0.6</v>
      </c>
      <c r="S39">
        <f>AVERAGE($S$29:$S$38)</f>
        <v>-0.2</v>
      </c>
      <c r="T39">
        <f>AVERAGE($T$29:$T$38)</f>
        <v>0</v>
      </c>
      <c r="U39">
        <f>AVERAGE($U$29:$U$38)</f>
        <v>-0.6</v>
      </c>
      <c r="V39">
        <f>AVERAGE($V$29:$V$38)</f>
        <v>-0.4</v>
      </c>
      <c r="W39">
        <f>AVERAGE($W$29:$W$38)</f>
        <v>-0.6</v>
      </c>
      <c r="X39">
        <f>AVERAGE($X$29:$X$38)</f>
        <v>-0.4</v>
      </c>
      <c r="Y39">
        <f>AVERAGE($Y$29:$Y$38)</f>
        <v>0.6</v>
      </c>
      <c r="Z39">
        <f>AVERAGE($Z$29:$Z$38)</f>
        <v>-0.4</v>
      </c>
    </row>
    <row r="40" spans="1:30" x14ac:dyDescent="0.25">
      <c r="A40">
        <v>4</v>
      </c>
      <c r="B40">
        <v>9</v>
      </c>
      <c r="C40" t="s">
        <v>232</v>
      </c>
      <c r="D40" s="12">
        <v>20</v>
      </c>
      <c r="E40" s="12">
        <v>35</v>
      </c>
      <c r="F40" s="12">
        <v>45</v>
      </c>
      <c r="Q40">
        <v>0.87156434626252244</v>
      </c>
      <c r="R40">
        <v>0.87410071942446044</v>
      </c>
      <c r="S40">
        <v>2.6809815950920246</v>
      </c>
      <c r="T40">
        <v>0.99159663865546221</v>
      </c>
      <c r="U40">
        <v>0.99837984527522383</v>
      </c>
      <c r="V40">
        <v>0.99573451629414778</v>
      </c>
      <c r="W40">
        <v>0.98935264054514482</v>
      </c>
      <c r="X40">
        <v>0.94248151191454399</v>
      </c>
      <c r="Y40">
        <v>0.36363636363636365</v>
      </c>
      <c r="Z40">
        <v>1</v>
      </c>
    </row>
    <row r="41" spans="1:30" x14ac:dyDescent="0.25">
      <c r="A41">
        <v>4</v>
      </c>
      <c r="B41">
        <v>10</v>
      </c>
      <c r="C41" t="s">
        <v>233</v>
      </c>
      <c r="D41" s="12">
        <v>7</v>
      </c>
      <c r="E41" s="12">
        <v>10</v>
      </c>
      <c r="F41" s="12">
        <v>15</v>
      </c>
    </row>
    <row r="42" spans="1:30" x14ac:dyDescent="0.25">
      <c r="A42">
        <v>5</v>
      </c>
      <c r="B42">
        <v>1</v>
      </c>
      <c r="C42" t="s">
        <v>224</v>
      </c>
      <c r="D42" s="12">
        <v>20</v>
      </c>
      <c r="E42" s="12">
        <v>50</v>
      </c>
      <c r="F42" s="12">
        <v>85</v>
      </c>
      <c r="O42" t="s">
        <v>382</v>
      </c>
      <c r="P42" t="s">
        <v>218</v>
      </c>
      <c r="Q42" t="s">
        <v>81</v>
      </c>
      <c r="R42" t="s">
        <v>82</v>
      </c>
      <c r="S42" t="s">
        <v>83</v>
      </c>
      <c r="T42" t="s">
        <v>84</v>
      </c>
      <c r="U42" t="s">
        <v>85</v>
      </c>
      <c r="V42" t="s">
        <v>86</v>
      </c>
      <c r="W42" t="s">
        <v>87</v>
      </c>
      <c r="X42" t="s">
        <v>88</v>
      </c>
      <c r="Y42" t="s">
        <v>89</v>
      </c>
      <c r="Z42" t="s">
        <v>90</v>
      </c>
      <c r="AA42" t="s">
        <v>80</v>
      </c>
      <c r="AB42" t="s">
        <v>223</v>
      </c>
      <c r="AD42" t="s">
        <v>42</v>
      </c>
    </row>
    <row r="43" spans="1:30" x14ac:dyDescent="0.25">
      <c r="A43">
        <v>5</v>
      </c>
      <c r="B43">
        <v>2</v>
      </c>
      <c r="C43" t="s">
        <v>225</v>
      </c>
      <c r="D43" s="12">
        <v>5</v>
      </c>
      <c r="E43" s="12">
        <v>40</v>
      </c>
      <c r="F43" s="12">
        <v>60</v>
      </c>
      <c r="P43" t="s">
        <v>1</v>
      </c>
      <c r="Q43">
        <v>2.7485229899820197E-2</v>
      </c>
      <c r="R43">
        <v>0.46043165467625902</v>
      </c>
      <c r="S43">
        <v>1</v>
      </c>
      <c r="T43">
        <v>2.3613445378151261</v>
      </c>
      <c r="U43">
        <v>0.89198968501491893</v>
      </c>
      <c r="V43">
        <v>0.94028322811806864</v>
      </c>
      <c r="W43">
        <v>0.90417376490630319</v>
      </c>
      <c r="X43">
        <v>5.1626951520131472</v>
      </c>
      <c r="Y43">
        <v>9.0909090909090912E-2</v>
      </c>
      <c r="Z43">
        <v>1.1818181818181819</v>
      </c>
      <c r="AA43">
        <f>AVERAGE($Q$43:$Z$43)</f>
        <v>1.3021130525170916</v>
      </c>
      <c r="AB43" t="s">
        <v>52</v>
      </c>
      <c r="AC43">
        <f>VARP($Q$53:$Z$53)</f>
        <v>2.9215142183590195</v>
      </c>
      <c r="AD43">
        <f>AC43/AC45</f>
        <v>0.12435664170375024</v>
      </c>
    </row>
    <row r="44" spans="1:30" x14ac:dyDescent="0.25">
      <c r="A44">
        <v>5</v>
      </c>
      <c r="B44">
        <v>3</v>
      </c>
      <c r="C44" t="s">
        <v>226</v>
      </c>
      <c r="D44" s="12">
        <v>8</v>
      </c>
      <c r="E44" s="12">
        <v>25</v>
      </c>
      <c r="F44" s="12">
        <v>35</v>
      </c>
      <c r="P44" t="s">
        <v>2</v>
      </c>
      <c r="Q44">
        <v>0.31004366812227074</v>
      </c>
      <c r="R44">
        <v>0.64028776978417268</v>
      </c>
      <c r="S44">
        <v>0.93865030674846628</v>
      </c>
      <c r="T44">
        <v>5.8823529411764705E-2</v>
      </c>
      <c r="U44">
        <v>0.62015472477621614</v>
      </c>
      <c r="V44">
        <v>0.81231871694250124</v>
      </c>
      <c r="W44">
        <v>0.87223168654173766</v>
      </c>
      <c r="X44">
        <v>0.38373048479868527</v>
      </c>
      <c r="Y44">
        <v>9.0909090909090912E-2</v>
      </c>
      <c r="Z44">
        <v>0.49090909090909091</v>
      </c>
      <c r="AA44">
        <f>AVERAGE($Q$44:$Z$44)</f>
        <v>0.52180590689439965</v>
      </c>
      <c r="AB44" t="s">
        <v>54</v>
      </c>
      <c r="AC44">
        <f>VARP($AA$43:$AA$52)</f>
        <v>1.9759382851360012</v>
      </c>
      <c r="AD44">
        <f>AC44/AC45</f>
        <v>8.4107428883710533E-2</v>
      </c>
    </row>
    <row r="45" spans="1:30" x14ac:dyDescent="0.25">
      <c r="A45">
        <v>5</v>
      </c>
      <c r="B45">
        <v>4</v>
      </c>
      <c r="C45" t="s">
        <v>227</v>
      </c>
      <c r="D45" s="12">
        <v>50</v>
      </c>
      <c r="E45" s="12">
        <v>325</v>
      </c>
      <c r="F45" s="12">
        <v>450</v>
      </c>
      <c r="P45" t="s">
        <v>3</v>
      </c>
      <c r="Q45">
        <v>0.35782173131261236</v>
      </c>
      <c r="R45">
        <v>0.56834532374100721</v>
      </c>
      <c r="S45">
        <v>0.87730061349693256</v>
      </c>
      <c r="T45">
        <v>0.26050420168067229</v>
      </c>
      <c r="U45">
        <v>3.8604641743286483</v>
      </c>
      <c r="V45">
        <v>4.3233236649036</v>
      </c>
      <c r="W45">
        <v>6.0272572402044293</v>
      </c>
      <c r="X45">
        <v>6.723911257189811</v>
      </c>
      <c r="Y45">
        <v>0.31818181818181818</v>
      </c>
      <c r="Z45">
        <v>1.7272727272727273</v>
      </c>
      <c r="AA45">
        <f>AVERAGE($Q$45:$Z$45)</f>
        <v>2.5044382752312258</v>
      </c>
      <c r="AB45" t="s">
        <v>57</v>
      </c>
      <c r="AC45">
        <f>VARP($Q$43:$Z$52)</f>
        <v>23.493029228939967</v>
      </c>
    </row>
    <row r="46" spans="1:30" x14ac:dyDescent="0.25">
      <c r="A46">
        <v>5</v>
      </c>
      <c r="B46">
        <v>5</v>
      </c>
      <c r="C46" t="s">
        <v>228</v>
      </c>
      <c r="D46" s="12">
        <v>70000</v>
      </c>
      <c r="E46" s="12">
        <v>140000</v>
      </c>
      <c r="F46" s="12">
        <v>220000</v>
      </c>
      <c r="P46" t="s">
        <v>4</v>
      </c>
      <c r="Q46">
        <v>1.0549704597996403</v>
      </c>
      <c r="R46">
        <v>0.8920863309352518</v>
      </c>
      <c r="S46">
        <v>0.63190184049079756</v>
      </c>
      <c r="T46">
        <v>1.1008403361344539</v>
      </c>
      <c r="U46">
        <v>0.39244197820891896</v>
      </c>
      <c r="V46">
        <v>0.61610646647329803</v>
      </c>
      <c r="W46">
        <v>0.92546848381601365</v>
      </c>
      <c r="X46">
        <v>0.26047658175842237</v>
      </c>
      <c r="Y46">
        <v>0.59090909090909094</v>
      </c>
      <c r="Z46">
        <v>0.81818181818181823</v>
      </c>
      <c r="AA46">
        <f>AVERAGE($Q$46:$Z$46)</f>
        <v>0.72833833867077047</v>
      </c>
      <c r="AB46" t="s">
        <v>384</v>
      </c>
      <c r="AC46">
        <f>AVERAGE($Q$43:$Z$52)</f>
        <v>1.4702459548353051</v>
      </c>
    </row>
    <row r="47" spans="1:30" x14ac:dyDescent="0.25">
      <c r="A47">
        <v>5</v>
      </c>
      <c r="B47">
        <v>6</v>
      </c>
      <c r="C47" t="s">
        <v>229</v>
      </c>
      <c r="D47" s="12">
        <v>14000</v>
      </c>
      <c r="E47" s="12">
        <v>28000</v>
      </c>
      <c r="F47" s="12">
        <v>44000</v>
      </c>
      <c r="P47" t="s">
        <v>5</v>
      </c>
      <c r="Q47">
        <v>0.35782173131261236</v>
      </c>
      <c r="R47">
        <v>0.43884892086330929</v>
      </c>
      <c r="S47">
        <v>0.53374233128834347</v>
      </c>
      <c r="T47">
        <v>1.73109243697479</v>
      </c>
      <c r="U47">
        <v>0.89018051223891881</v>
      </c>
      <c r="V47">
        <v>1.3886708752772565</v>
      </c>
      <c r="W47">
        <v>0.99467632027257236</v>
      </c>
      <c r="X47">
        <v>0.91372226787181599</v>
      </c>
      <c r="Y47">
        <v>0.13636363636363635</v>
      </c>
      <c r="Z47">
        <v>1.1818181818181819</v>
      </c>
      <c r="AA47">
        <f>AVERAGE($Q$47:$Z$47)</f>
        <v>0.85669372142814382</v>
      </c>
      <c r="AB47" t="s">
        <v>385</v>
      </c>
      <c r="AC47">
        <f>AC46*100</f>
        <v>147.0245954835305</v>
      </c>
    </row>
    <row r="48" spans="1:30" x14ac:dyDescent="0.25">
      <c r="A48">
        <v>5</v>
      </c>
      <c r="B48">
        <v>7</v>
      </c>
      <c r="C48" t="s">
        <v>230</v>
      </c>
      <c r="D48" s="12">
        <v>5</v>
      </c>
      <c r="E48" s="12">
        <v>25</v>
      </c>
      <c r="F48" s="12">
        <v>90</v>
      </c>
      <c r="P48" t="s">
        <v>6</v>
      </c>
      <c r="Q48">
        <v>0.92653480606216287</v>
      </c>
      <c r="R48">
        <v>1.1582733812949642</v>
      </c>
      <c r="S48">
        <v>2.0674846625766872</v>
      </c>
      <c r="T48">
        <v>0.20168067226890757</v>
      </c>
      <c r="U48">
        <v>0.9935193811008951</v>
      </c>
      <c r="V48">
        <v>0.98976283910595464</v>
      </c>
      <c r="W48">
        <v>0.94676320272572401</v>
      </c>
      <c r="X48">
        <v>0.95891536565324564</v>
      </c>
      <c r="Y48">
        <v>0.36363636363636365</v>
      </c>
      <c r="Z48">
        <v>0.63636363636363635</v>
      </c>
      <c r="AA48">
        <f>AVERAGE($Q$48:$Z$48)</f>
        <v>0.9242934310788542</v>
      </c>
    </row>
    <row r="49" spans="1:27" x14ac:dyDescent="0.25">
      <c r="A49">
        <v>5</v>
      </c>
      <c r="B49">
        <v>8</v>
      </c>
      <c r="C49" t="s">
        <v>231</v>
      </c>
      <c r="D49" s="12">
        <v>100</v>
      </c>
      <c r="E49" s="12">
        <v>210</v>
      </c>
      <c r="F49" s="12">
        <v>600</v>
      </c>
      <c r="P49" t="s">
        <v>7</v>
      </c>
      <c r="Q49">
        <v>0.25866940662727972</v>
      </c>
      <c r="R49">
        <v>0.82014388489208634</v>
      </c>
      <c r="S49">
        <v>0.38650306748466262</v>
      </c>
      <c r="T49">
        <v>0.17647058823529413</v>
      </c>
      <c r="U49">
        <v>4.4005157492540539</v>
      </c>
      <c r="V49">
        <v>0.6587613035318205</v>
      </c>
      <c r="W49">
        <v>0.68057921635434415</v>
      </c>
      <c r="X49">
        <v>0.64338537387017258</v>
      </c>
      <c r="Y49">
        <v>0.77272727272727271</v>
      </c>
      <c r="Z49">
        <v>9.0909090909090912E-2</v>
      </c>
      <c r="AA49">
        <f>AVERAGE($Q$49:$Z$49)</f>
        <v>0.88886649538860785</v>
      </c>
    </row>
    <row r="50" spans="1:27" x14ac:dyDescent="0.25">
      <c r="A50">
        <v>5</v>
      </c>
      <c r="B50">
        <v>9</v>
      </c>
      <c r="C50" t="s">
        <v>232</v>
      </c>
      <c r="D50" s="12">
        <v>10</v>
      </c>
      <c r="E50" s="12">
        <v>25</v>
      </c>
      <c r="F50" s="12">
        <v>35</v>
      </c>
      <c r="P50" t="s">
        <v>8</v>
      </c>
      <c r="Q50">
        <v>0.28435653737477523</v>
      </c>
      <c r="R50">
        <v>0.82014388489208634</v>
      </c>
      <c r="S50">
        <v>0.38650306748466262</v>
      </c>
      <c r="T50">
        <v>7.5630252100840331E-2</v>
      </c>
      <c r="U50">
        <v>1.7002578746270269</v>
      </c>
      <c r="V50">
        <v>0.7061934823408974</v>
      </c>
      <c r="W50">
        <v>0.74446337308347532</v>
      </c>
      <c r="X50">
        <v>48.301561216105178</v>
      </c>
      <c r="Y50">
        <v>9.0909090909090912E-2</v>
      </c>
      <c r="Z50">
        <v>0.54545454545454541</v>
      </c>
      <c r="AA50">
        <f>AVERAGE($Q$50:$Z$50)</f>
        <v>5.3655473324372576</v>
      </c>
    </row>
    <row r="51" spans="1:27" x14ac:dyDescent="0.25">
      <c r="A51">
        <v>5</v>
      </c>
      <c r="B51">
        <v>10</v>
      </c>
      <c r="C51" t="s">
        <v>233</v>
      </c>
      <c r="D51" s="12">
        <v>-30</v>
      </c>
      <c r="E51" s="12">
        <v>-10</v>
      </c>
      <c r="F51" s="12">
        <v>20</v>
      </c>
      <c r="P51" t="s">
        <v>9</v>
      </c>
      <c r="Q51">
        <v>0.87156434626252244</v>
      </c>
      <c r="R51">
        <v>0.87410071942446044</v>
      </c>
      <c r="S51">
        <v>2.6809815950920246</v>
      </c>
      <c r="T51">
        <v>0.99159663865546221</v>
      </c>
      <c r="U51">
        <v>0.99837984527522383</v>
      </c>
      <c r="V51">
        <v>0.99573451629414778</v>
      </c>
      <c r="W51">
        <v>0.98935264054514482</v>
      </c>
      <c r="X51">
        <v>0.94248151191454399</v>
      </c>
      <c r="Y51">
        <v>0.36363636363636365</v>
      </c>
      <c r="Z51">
        <v>1</v>
      </c>
      <c r="AA51">
        <f>AVERAGE($Q$51:$Z$51)</f>
        <v>1.0707828177099894</v>
      </c>
    </row>
    <row r="52" spans="1:27" x14ac:dyDescent="0.25">
      <c r="A52">
        <v>6</v>
      </c>
      <c r="B52">
        <v>1</v>
      </c>
      <c r="C52" t="s">
        <v>224</v>
      </c>
      <c r="D52" s="12">
        <v>100</v>
      </c>
      <c r="E52" s="12">
        <v>150</v>
      </c>
      <c r="F52" s="12">
        <v>300</v>
      </c>
      <c r="P52" t="s">
        <v>10</v>
      </c>
      <c r="Q52">
        <v>0.67891086565630621</v>
      </c>
      <c r="R52">
        <v>0.74820143884892087</v>
      </c>
      <c r="S52">
        <v>0.53987730061349692</v>
      </c>
      <c r="T52">
        <v>7.5630252100840331E-2</v>
      </c>
      <c r="U52">
        <v>0.5274548719402703</v>
      </c>
      <c r="V52">
        <v>0.14690325882955127</v>
      </c>
      <c r="W52">
        <v>0.68057921635434415</v>
      </c>
      <c r="X52">
        <v>0.58915365653245688</v>
      </c>
      <c r="Y52">
        <v>0.45454545454545453</v>
      </c>
      <c r="Z52">
        <v>0.95454545454545459</v>
      </c>
      <c r="AA52">
        <f>AVERAGE($Q$52:$Z$52)</f>
        <v>0.53958017699670946</v>
      </c>
    </row>
    <row r="53" spans="1:27" x14ac:dyDescent="0.25">
      <c r="A53">
        <v>6</v>
      </c>
      <c r="B53">
        <v>2</v>
      </c>
      <c r="C53" t="s">
        <v>225</v>
      </c>
      <c r="D53" s="12">
        <v>10</v>
      </c>
      <c r="E53" s="12">
        <v>60</v>
      </c>
      <c r="F53" s="12">
        <v>80</v>
      </c>
      <c r="P53" t="s">
        <v>79</v>
      </c>
      <c r="Q53">
        <f>AVERAGE($Q$43:$Q$52)</f>
        <v>0.51281787824300018</v>
      </c>
      <c r="R53">
        <f>AVERAGE($R$43:$R$52)</f>
        <v>0.74208633093525189</v>
      </c>
      <c r="S53">
        <f>AVERAGE($S$43:$S$52)</f>
        <v>1.0042944785276073</v>
      </c>
      <c r="T53">
        <f>AVERAGE($T$43:$T$52)</f>
        <v>0.70336134453781507</v>
      </c>
      <c r="U53">
        <f>AVERAGE($U$43:$U$52)</f>
        <v>1.5275358796765093</v>
      </c>
      <c r="V53">
        <f>AVERAGE($V$43:$V$52)</f>
        <v>1.1578058351817095</v>
      </c>
      <c r="W53">
        <f>AVERAGE($W$43:$W$52)</f>
        <v>1.3765545144804086</v>
      </c>
      <c r="X53">
        <f>AVERAGE($X$43:$X$52)</f>
        <v>6.4880032867707484</v>
      </c>
      <c r="Y53">
        <f>AVERAGE($Y$43:$Y$52)</f>
        <v>0.32727272727272727</v>
      </c>
      <c r="Z53">
        <f>AVERAGE($Z$43:$Z$52)</f>
        <v>0.8627272727272729</v>
      </c>
    </row>
    <row r="54" spans="1:27" x14ac:dyDescent="0.25">
      <c r="A54">
        <v>6</v>
      </c>
      <c r="B54">
        <v>3</v>
      </c>
      <c r="C54" t="s">
        <v>226</v>
      </c>
      <c r="D54" s="12">
        <v>5</v>
      </c>
      <c r="E54" s="12">
        <v>50</v>
      </c>
      <c r="F54" s="12">
        <v>100</v>
      </c>
    </row>
    <row r="55" spans="1:27" x14ac:dyDescent="0.25">
      <c r="A55">
        <v>6</v>
      </c>
      <c r="B55">
        <v>4</v>
      </c>
      <c r="C55" t="s">
        <v>227</v>
      </c>
      <c r="D55" s="12">
        <v>100</v>
      </c>
      <c r="E55" s="12">
        <v>143</v>
      </c>
      <c r="F55" s="12">
        <v>207</v>
      </c>
    </row>
    <row r="56" spans="1:27" x14ac:dyDescent="0.25">
      <c r="A56">
        <v>6</v>
      </c>
      <c r="B56">
        <v>5</v>
      </c>
      <c r="C56" t="s">
        <v>228</v>
      </c>
      <c r="D56" s="12">
        <v>300</v>
      </c>
      <c r="E56" s="12">
        <v>480</v>
      </c>
      <c r="F56" s="12">
        <v>750</v>
      </c>
    </row>
    <row r="57" spans="1:27" x14ac:dyDescent="0.25">
      <c r="A57">
        <v>6</v>
      </c>
      <c r="B57">
        <v>6</v>
      </c>
      <c r="C57" t="s">
        <v>229</v>
      </c>
      <c r="D57" s="12">
        <v>30</v>
      </c>
      <c r="E57" s="12">
        <v>120</v>
      </c>
      <c r="F57" s="12">
        <v>400</v>
      </c>
    </row>
    <row r="58" spans="1:27" x14ac:dyDescent="0.25">
      <c r="A58">
        <v>6</v>
      </c>
      <c r="B58">
        <v>7</v>
      </c>
      <c r="C58" t="s">
        <v>230</v>
      </c>
      <c r="D58" s="12">
        <v>100</v>
      </c>
      <c r="E58" s="12">
        <v>250</v>
      </c>
      <c r="F58" s="12">
        <v>600</v>
      </c>
    </row>
    <row r="59" spans="1:27" x14ac:dyDescent="0.25">
      <c r="A59">
        <v>6</v>
      </c>
      <c r="B59">
        <v>8</v>
      </c>
      <c r="C59" t="s">
        <v>231</v>
      </c>
      <c r="D59" s="12">
        <v>20</v>
      </c>
      <c r="E59" s="12">
        <v>100</v>
      </c>
      <c r="F59" s="12">
        <v>300</v>
      </c>
    </row>
    <row r="60" spans="1:27" x14ac:dyDescent="0.25">
      <c r="A60">
        <v>6</v>
      </c>
      <c r="B60">
        <v>9</v>
      </c>
      <c r="C60" t="s">
        <v>232</v>
      </c>
      <c r="D60" s="12">
        <v>15</v>
      </c>
      <c r="E60" s="12">
        <v>30</v>
      </c>
      <c r="F60" s="12">
        <v>60</v>
      </c>
    </row>
    <row r="61" spans="1:27" x14ac:dyDescent="0.25">
      <c r="A61">
        <v>6</v>
      </c>
      <c r="B61">
        <v>10</v>
      </c>
      <c r="C61" t="s">
        <v>233</v>
      </c>
      <c r="D61" s="12">
        <v>-75</v>
      </c>
      <c r="E61" s="12">
        <v>20</v>
      </c>
      <c r="F61" s="12">
        <v>75</v>
      </c>
    </row>
    <row r="62" spans="1:27" x14ac:dyDescent="0.25">
      <c r="A62">
        <v>7</v>
      </c>
      <c r="B62">
        <v>1</v>
      </c>
      <c r="C62" t="s">
        <v>224</v>
      </c>
      <c r="D62" s="12">
        <v>90</v>
      </c>
      <c r="E62" s="12">
        <v>98</v>
      </c>
      <c r="F62" s="12">
        <v>110</v>
      </c>
    </row>
    <row r="63" spans="1:27" x14ac:dyDescent="0.25">
      <c r="A63">
        <v>7</v>
      </c>
      <c r="B63">
        <v>2</v>
      </c>
      <c r="C63" t="s">
        <v>225</v>
      </c>
      <c r="D63" s="12">
        <v>2</v>
      </c>
      <c r="E63" s="12">
        <v>5</v>
      </c>
      <c r="F63" s="12">
        <v>20</v>
      </c>
    </row>
    <row r="64" spans="1:27" x14ac:dyDescent="0.25">
      <c r="A64">
        <v>7</v>
      </c>
      <c r="B64">
        <v>3</v>
      </c>
      <c r="C64" t="s">
        <v>226</v>
      </c>
      <c r="D64" s="12">
        <v>4</v>
      </c>
      <c r="E64" s="12">
        <v>10</v>
      </c>
      <c r="F64" s="12">
        <v>40</v>
      </c>
    </row>
    <row r="65" spans="1:6" x14ac:dyDescent="0.25">
      <c r="A65">
        <v>7</v>
      </c>
      <c r="B65">
        <v>4</v>
      </c>
      <c r="C65" t="s">
        <v>227</v>
      </c>
      <c r="D65" s="12">
        <v>110</v>
      </c>
      <c r="E65" s="12">
        <v>140</v>
      </c>
      <c r="F65" s="12">
        <v>200</v>
      </c>
    </row>
    <row r="66" spans="1:6" x14ac:dyDescent="0.25">
      <c r="A66">
        <v>7</v>
      </c>
      <c r="B66">
        <v>5</v>
      </c>
      <c r="C66" t="s">
        <v>228</v>
      </c>
      <c r="D66" s="12">
        <v>100000</v>
      </c>
      <c r="E66" s="12">
        <v>400000</v>
      </c>
      <c r="F66" s="12">
        <v>1000000</v>
      </c>
    </row>
    <row r="67" spans="1:6" x14ac:dyDescent="0.25">
      <c r="A67">
        <v>7</v>
      </c>
      <c r="B67">
        <v>6</v>
      </c>
      <c r="C67" t="s">
        <v>229</v>
      </c>
      <c r="D67" s="12">
        <v>1000</v>
      </c>
      <c r="E67" s="12">
        <v>4000</v>
      </c>
      <c r="F67" s="12">
        <v>100000</v>
      </c>
    </row>
    <row r="68" spans="1:6" x14ac:dyDescent="0.25">
      <c r="A68">
        <v>7</v>
      </c>
      <c r="B68">
        <v>7</v>
      </c>
      <c r="C68" t="s">
        <v>230</v>
      </c>
      <c r="D68" s="12">
        <v>500</v>
      </c>
      <c r="E68" s="12">
        <v>1500</v>
      </c>
      <c r="F68" s="12">
        <v>100000</v>
      </c>
    </row>
    <row r="69" spans="1:6" x14ac:dyDescent="0.25">
      <c r="A69">
        <v>7</v>
      </c>
      <c r="B69">
        <v>8</v>
      </c>
      <c r="C69" t="s">
        <v>231</v>
      </c>
      <c r="D69" s="12">
        <v>1000</v>
      </c>
      <c r="E69" s="12">
        <v>4000</v>
      </c>
      <c r="F69" s="12">
        <v>100000</v>
      </c>
    </row>
    <row r="70" spans="1:6" x14ac:dyDescent="0.25">
      <c r="A70">
        <v>7</v>
      </c>
      <c r="B70">
        <v>9</v>
      </c>
      <c r="C70" t="s">
        <v>232</v>
      </c>
      <c r="D70" s="12">
        <v>1</v>
      </c>
      <c r="E70" s="12">
        <v>5</v>
      </c>
      <c r="F70" s="12">
        <v>20</v>
      </c>
    </row>
    <row r="71" spans="1:6" x14ac:dyDescent="0.25">
      <c r="A71">
        <v>7</v>
      </c>
      <c r="B71">
        <v>10</v>
      </c>
      <c r="C71" t="s">
        <v>233</v>
      </c>
      <c r="D71" s="12">
        <v>0</v>
      </c>
      <c r="E71" s="12">
        <v>50</v>
      </c>
      <c r="F71" s="12">
        <v>250</v>
      </c>
    </row>
    <row r="72" spans="1:6" x14ac:dyDescent="0.25">
      <c r="A72">
        <v>8</v>
      </c>
      <c r="B72">
        <v>1</v>
      </c>
      <c r="C72" t="s">
        <v>224</v>
      </c>
      <c r="D72" s="12">
        <v>95</v>
      </c>
      <c r="E72" s="12">
        <v>100</v>
      </c>
      <c r="F72" s="12">
        <v>105</v>
      </c>
    </row>
    <row r="73" spans="1:6" x14ac:dyDescent="0.25">
      <c r="A73">
        <v>8</v>
      </c>
      <c r="B73">
        <v>2</v>
      </c>
      <c r="C73" t="s">
        <v>225</v>
      </c>
      <c r="D73" s="12">
        <v>1</v>
      </c>
      <c r="E73" s="12">
        <v>5</v>
      </c>
      <c r="F73" s="12">
        <v>10</v>
      </c>
    </row>
    <row r="74" spans="1:6" x14ac:dyDescent="0.25">
      <c r="A74">
        <v>8</v>
      </c>
      <c r="B74">
        <v>3</v>
      </c>
      <c r="C74" t="s">
        <v>226</v>
      </c>
      <c r="D74" s="12">
        <v>5</v>
      </c>
      <c r="E74" s="12">
        <v>10</v>
      </c>
      <c r="F74" s="12">
        <v>20</v>
      </c>
    </row>
    <row r="75" spans="1:6" x14ac:dyDescent="0.25">
      <c r="A75">
        <v>8</v>
      </c>
      <c r="B75">
        <v>4</v>
      </c>
      <c r="C75" t="s">
        <v>227</v>
      </c>
      <c r="D75" s="12">
        <v>100</v>
      </c>
      <c r="E75" s="12">
        <v>110</v>
      </c>
      <c r="F75" s="12">
        <v>130</v>
      </c>
    </row>
    <row r="76" spans="1:6" x14ac:dyDescent="0.25">
      <c r="A76">
        <v>8</v>
      </c>
      <c r="B76">
        <v>5</v>
      </c>
      <c r="C76" t="s">
        <v>228</v>
      </c>
      <c r="D76" s="12">
        <v>100000</v>
      </c>
      <c r="E76" s="12">
        <v>200000</v>
      </c>
      <c r="F76" s="12">
        <v>1000000</v>
      </c>
    </row>
    <row r="77" spans="1:6" x14ac:dyDescent="0.25">
      <c r="A77">
        <v>8</v>
      </c>
      <c r="B77">
        <v>6</v>
      </c>
      <c r="C77" t="s">
        <v>229</v>
      </c>
      <c r="D77" s="12">
        <v>10000</v>
      </c>
      <c r="E77" s="12">
        <v>20000</v>
      </c>
      <c r="F77" s="12">
        <v>60000</v>
      </c>
    </row>
    <row r="78" spans="1:6" x14ac:dyDescent="0.25">
      <c r="A78">
        <v>8</v>
      </c>
      <c r="B78">
        <v>7</v>
      </c>
      <c r="C78" t="s">
        <v>230</v>
      </c>
      <c r="D78" s="12">
        <v>1</v>
      </c>
      <c r="E78" s="12">
        <v>1200</v>
      </c>
      <c r="F78" s="12">
        <v>10000</v>
      </c>
    </row>
    <row r="79" spans="1:6" x14ac:dyDescent="0.25">
      <c r="A79">
        <v>8</v>
      </c>
      <c r="B79">
        <v>8</v>
      </c>
      <c r="C79" t="s">
        <v>231</v>
      </c>
      <c r="D79" s="12">
        <v>80000</v>
      </c>
      <c r="E79" s="12">
        <v>120000</v>
      </c>
      <c r="F79" s="12">
        <v>200000</v>
      </c>
    </row>
    <row r="80" spans="1:6" x14ac:dyDescent="0.25">
      <c r="A80">
        <v>8</v>
      </c>
      <c r="B80">
        <v>9</v>
      </c>
      <c r="C80" t="s">
        <v>232</v>
      </c>
      <c r="D80" s="12">
        <v>10</v>
      </c>
      <c r="E80" s="12">
        <v>20</v>
      </c>
      <c r="F80" s="12">
        <v>35</v>
      </c>
    </row>
    <row r="81" spans="1:6" x14ac:dyDescent="0.25">
      <c r="A81">
        <v>8</v>
      </c>
      <c r="B81">
        <v>10</v>
      </c>
      <c r="C81" t="s">
        <v>233</v>
      </c>
      <c r="D81" s="12">
        <v>10</v>
      </c>
      <c r="E81" s="12">
        <v>25</v>
      </c>
      <c r="F81" s="12">
        <v>40</v>
      </c>
    </row>
    <row r="82" spans="1:6" x14ac:dyDescent="0.25">
      <c r="A82">
        <v>9</v>
      </c>
      <c r="B82">
        <v>1</v>
      </c>
      <c r="C82" t="s">
        <v>224</v>
      </c>
      <c r="D82" s="12">
        <v>0</v>
      </c>
      <c r="E82" s="12">
        <v>10</v>
      </c>
      <c r="F82" s="12">
        <v>30</v>
      </c>
    </row>
    <row r="83" spans="1:6" x14ac:dyDescent="0.25">
      <c r="A83">
        <v>9</v>
      </c>
      <c r="B83">
        <v>2</v>
      </c>
      <c r="C83" t="s">
        <v>225</v>
      </c>
      <c r="D83" s="12">
        <v>1.5</v>
      </c>
      <c r="E83" s="12">
        <v>3.5</v>
      </c>
      <c r="F83" s="12">
        <v>7</v>
      </c>
    </row>
    <row r="84" spans="1:6" x14ac:dyDescent="0.25">
      <c r="A84">
        <v>9</v>
      </c>
      <c r="B84">
        <v>3</v>
      </c>
      <c r="C84" t="s">
        <v>226</v>
      </c>
      <c r="D84" s="12">
        <v>20</v>
      </c>
      <c r="E84" s="12">
        <v>60</v>
      </c>
      <c r="F84" s="12">
        <v>120</v>
      </c>
    </row>
    <row r="85" spans="1:6" x14ac:dyDescent="0.25">
      <c r="A85">
        <v>9</v>
      </c>
      <c r="B85">
        <v>4</v>
      </c>
      <c r="C85" t="s">
        <v>227</v>
      </c>
      <c r="D85" s="12">
        <v>0</v>
      </c>
      <c r="E85" s="12">
        <v>1</v>
      </c>
      <c r="F85" s="12">
        <v>3</v>
      </c>
    </row>
    <row r="86" spans="1:6" x14ac:dyDescent="0.25">
      <c r="A86">
        <v>9</v>
      </c>
      <c r="B86">
        <v>5</v>
      </c>
      <c r="C86" t="s">
        <v>228</v>
      </c>
      <c r="D86" s="12">
        <v>40</v>
      </c>
      <c r="E86" s="12">
        <v>120</v>
      </c>
      <c r="F86" s="12">
        <v>300</v>
      </c>
    </row>
    <row r="87" spans="1:6" x14ac:dyDescent="0.25">
      <c r="A87">
        <v>9</v>
      </c>
      <c r="B87">
        <v>6</v>
      </c>
      <c r="C87" t="s">
        <v>229</v>
      </c>
      <c r="D87" s="12">
        <v>20</v>
      </c>
      <c r="E87" s="12">
        <v>50</v>
      </c>
      <c r="F87" s="12">
        <v>200</v>
      </c>
    </row>
    <row r="88" spans="1:6" x14ac:dyDescent="0.25">
      <c r="A88">
        <v>9</v>
      </c>
      <c r="B88">
        <v>7</v>
      </c>
      <c r="C88" t="s">
        <v>230</v>
      </c>
      <c r="D88" s="12">
        <v>10</v>
      </c>
      <c r="E88" s="12">
        <v>50</v>
      </c>
      <c r="F88" s="12">
        <v>300</v>
      </c>
    </row>
    <row r="89" spans="1:6" x14ac:dyDescent="0.25">
      <c r="A89">
        <v>9</v>
      </c>
      <c r="B89">
        <v>8</v>
      </c>
      <c r="C89" t="s">
        <v>231</v>
      </c>
      <c r="D89" s="12">
        <v>50</v>
      </c>
      <c r="E89" s="12">
        <v>140</v>
      </c>
      <c r="F89" s="12">
        <v>400</v>
      </c>
    </row>
    <row r="90" spans="1:6" x14ac:dyDescent="0.25">
      <c r="A90">
        <v>9</v>
      </c>
      <c r="B90">
        <v>9</v>
      </c>
      <c r="C90" t="s">
        <v>232</v>
      </c>
      <c r="D90" s="12">
        <v>5</v>
      </c>
      <c r="E90" s="12">
        <v>30</v>
      </c>
      <c r="F90" s="12">
        <v>50</v>
      </c>
    </row>
    <row r="91" spans="1:6" x14ac:dyDescent="0.25">
      <c r="A91">
        <v>9</v>
      </c>
      <c r="B91">
        <v>10</v>
      </c>
      <c r="C91" t="s">
        <v>233</v>
      </c>
      <c r="D91" s="12">
        <v>-5</v>
      </c>
      <c r="E91" s="12">
        <v>0</v>
      </c>
      <c r="F91" s="12">
        <v>5</v>
      </c>
    </row>
    <row r="92" spans="1:6" x14ac:dyDescent="0.25">
      <c r="A92">
        <v>10</v>
      </c>
      <c r="B92">
        <v>1</v>
      </c>
      <c r="C92" t="s">
        <v>224</v>
      </c>
      <c r="D92" s="12">
        <v>10</v>
      </c>
      <c r="E92" s="12">
        <v>25</v>
      </c>
      <c r="F92" s="12">
        <v>40</v>
      </c>
    </row>
    <row r="93" spans="1:6" x14ac:dyDescent="0.25">
      <c r="A93">
        <v>10</v>
      </c>
      <c r="B93">
        <v>2</v>
      </c>
      <c r="C93" t="s">
        <v>225</v>
      </c>
      <c r="D93" s="12">
        <v>5</v>
      </c>
      <c r="E93" s="12">
        <v>7</v>
      </c>
      <c r="F93" s="12">
        <v>12</v>
      </c>
    </row>
    <row r="94" spans="1:6" x14ac:dyDescent="0.25">
      <c r="A94">
        <v>10</v>
      </c>
      <c r="B94">
        <v>3</v>
      </c>
      <c r="C94" t="s">
        <v>226</v>
      </c>
      <c r="D94" s="12">
        <v>5.5</v>
      </c>
      <c r="E94" s="12">
        <v>7.5</v>
      </c>
      <c r="F94" s="12">
        <v>9</v>
      </c>
    </row>
    <row r="95" spans="1:6" x14ac:dyDescent="0.25">
      <c r="A95">
        <v>10</v>
      </c>
      <c r="B95">
        <v>4</v>
      </c>
      <c r="C95" t="s">
        <v>227</v>
      </c>
      <c r="D95" s="12">
        <v>105</v>
      </c>
      <c r="E95" s="12">
        <v>110</v>
      </c>
      <c r="F95" s="12">
        <v>115</v>
      </c>
    </row>
    <row r="96" spans="1:6" x14ac:dyDescent="0.25">
      <c r="A96">
        <v>10</v>
      </c>
      <c r="B96">
        <v>5</v>
      </c>
      <c r="C96" t="s">
        <v>228</v>
      </c>
      <c r="D96" s="12">
        <v>30000</v>
      </c>
      <c r="E96" s="12">
        <v>35000</v>
      </c>
      <c r="F96" s="12">
        <v>70000</v>
      </c>
    </row>
    <row r="97" spans="1:6" x14ac:dyDescent="0.25">
      <c r="A97">
        <v>10</v>
      </c>
      <c r="B97">
        <v>6</v>
      </c>
      <c r="C97" t="s">
        <v>229</v>
      </c>
      <c r="D97" s="12">
        <v>5000</v>
      </c>
      <c r="E97" s="12">
        <v>10000</v>
      </c>
      <c r="F97" s="12">
        <v>15000</v>
      </c>
    </row>
    <row r="98" spans="1:6" x14ac:dyDescent="0.25">
      <c r="A98">
        <v>10</v>
      </c>
      <c r="B98">
        <v>7</v>
      </c>
      <c r="C98" t="s">
        <v>230</v>
      </c>
      <c r="D98" s="12">
        <v>0.25</v>
      </c>
      <c r="E98" s="12">
        <v>1500</v>
      </c>
      <c r="F98" s="12">
        <v>4000</v>
      </c>
    </row>
    <row r="99" spans="1:6" x14ac:dyDescent="0.25">
      <c r="A99">
        <v>10</v>
      </c>
      <c r="B99">
        <v>8</v>
      </c>
      <c r="C99" t="s">
        <v>231</v>
      </c>
      <c r="D99" s="12">
        <v>500</v>
      </c>
      <c r="E99" s="12">
        <v>1000</v>
      </c>
      <c r="F99" s="12">
        <v>1500</v>
      </c>
    </row>
    <row r="100" spans="1:6" x14ac:dyDescent="0.25">
      <c r="A100">
        <v>10</v>
      </c>
      <c r="B100">
        <v>9</v>
      </c>
      <c r="C100" t="s">
        <v>232</v>
      </c>
      <c r="D100" s="12">
        <v>5</v>
      </c>
      <c r="E100" s="12">
        <v>12</v>
      </c>
      <c r="F100" s="12">
        <v>15</v>
      </c>
    </row>
    <row r="101" spans="1:6" x14ac:dyDescent="0.25">
      <c r="A101">
        <v>10</v>
      </c>
      <c r="B101">
        <v>10</v>
      </c>
      <c r="C101" t="s">
        <v>233</v>
      </c>
      <c r="D101" s="12">
        <v>-2.5</v>
      </c>
      <c r="E101" s="12">
        <v>2.5</v>
      </c>
      <c r="F101" s="12">
        <v>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9F6D2-ADCC-43B3-A662-5AA452799D68}">
  <sheetPr codeName="Sheet19"/>
  <dimension ref="A1:HC111"/>
  <sheetViews>
    <sheetView showGridLines="0" zoomScale="89" zoomScaleNormal="89" workbookViewId="0">
      <selection activeCell="N1" sqref="N1"/>
    </sheetView>
  </sheetViews>
  <sheetFormatPr defaultRowHeight="15" x14ac:dyDescent="0.25"/>
  <cols>
    <col min="1" max="1" width="5.85546875" customWidth="1"/>
    <col min="2" max="2" width="8" customWidth="1"/>
    <col min="3" max="3" width="11.140625" bestFit="1" customWidth="1"/>
    <col min="4" max="4" width="13.140625" customWidth="1"/>
    <col min="5" max="5" width="11.42578125" bestFit="1" customWidth="1"/>
    <col min="8" max="8" width="10.28515625" customWidth="1"/>
    <col min="32" max="35" width="3.5703125" customWidth="1"/>
    <col min="36" max="48" width="7.5703125" style="5" customWidth="1"/>
    <col min="49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0" width="26.7109375" style="5" customWidth="1"/>
    <col min="101" max="101" width="12.140625" style="5" customWidth="1"/>
    <col min="102" max="102" width="13.140625" style="5" customWidth="1"/>
    <col min="103" max="103" width="14.28515625" style="5" customWidth="1"/>
    <col min="104" max="104" width="15.28515625" style="5" customWidth="1"/>
    <col min="105" max="105" width="14.140625" style="5" customWidth="1"/>
    <col min="106" max="106" width="9" style="5" customWidth="1"/>
    <col min="107" max="109" width="15.28515625" style="5" customWidth="1"/>
    <col min="110" max="110" width="14.85546875" style="5" customWidth="1"/>
    <col min="111" max="111" width="15.28515625" style="5" customWidth="1"/>
    <col min="112" max="112" width="15.85546875" style="5" customWidth="1"/>
    <col min="113" max="113" width="9.140625" style="5"/>
    <col min="114" max="114" width="9.140625" style="5" customWidth="1"/>
    <col min="115" max="117" width="9.140625" style="5"/>
    <col min="119" max="132" width="12.85546875" customWidth="1"/>
    <col min="186" max="198" width="7.28515625" customWidth="1"/>
    <col min="199" max="199" width="3.140625" customWidth="1"/>
    <col min="200" max="200" width="13.140625" customWidth="1"/>
    <col min="201" max="210" width="7.42578125" customWidth="1"/>
  </cols>
  <sheetData>
    <row r="1" spans="1:211" ht="15.75" thickBot="1" x14ac:dyDescent="0.3">
      <c r="A1" t="s">
        <v>247</v>
      </c>
      <c r="G1" t="s">
        <v>355</v>
      </c>
      <c r="H1" t="s">
        <v>101</v>
      </c>
      <c r="N1" s="55" t="s">
        <v>674</v>
      </c>
      <c r="P1" s="234" t="s">
        <v>78</v>
      </c>
      <c r="Q1" s="235" t="s">
        <v>81</v>
      </c>
      <c r="R1" s="236" t="s">
        <v>82</v>
      </c>
      <c r="S1" s="236" t="s">
        <v>83</v>
      </c>
      <c r="T1" s="236" t="s">
        <v>84</v>
      </c>
      <c r="U1" s="236" t="s">
        <v>85</v>
      </c>
      <c r="V1" s="236" t="s">
        <v>86</v>
      </c>
      <c r="W1" s="236" t="s">
        <v>87</v>
      </c>
      <c r="X1" s="236" t="s">
        <v>88</v>
      </c>
      <c r="Y1" s="236" t="s">
        <v>89</v>
      </c>
      <c r="Z1" s="236" t="s">
        <v>90</v>
      </c>
      <c r="AA1" s="236" t="s">
        <v>91</v>
      </c>
      <c r="AB1" s="237" t="s">
        <v>80</v>
      </c>
      <c r="AC1" t="s">
        <v>247</v>
      </c>
      <c r="AD1" t="s">
        <v>247</v>
      </c>
      <c r="AE1" t="s">
        <v>42</v>
      </c>
      <c r="CV1" s="93" t="s">
        <v>209</v>
      </c>
      <c r="CW1" s="84" t="s">
        <v>208</v>
      </c>
      <c r="CX1" s="84" t="s">
        <v>346</v>
      </c>
      <c r="CY1" s="84" t="s">
        <v>43</v>
      </c>
      <c r="CZ1" s="84" t="s">
        <v>44</v>
      </c>
      <c r="DA1" s="84" t="s">
        <v>376</v>
      </c>
      <c r="DB1" s="84" t="s">
        <v>218</v>
      </c>
      <c r="DC1" s="84" t="s">
        <v>377</v>
      </c>
      <c r="DD1" s="84" t="s">
        <v>351</v>
      </c>
      <c r="DE1" s="84" t="s">
        <v>357</v>
      </c>
      <c r="DF1" s="84" t="s">
        <v>214</v>
      </c>
      <c r="DG1" s="84" t="s">
        <v>215</v>
      </c>
      <c r="DH1" s="84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247</v>
      </c>
      <c r="DP1" s="5" t="s">
        <v>432</v>
      </c>
      <c r="DQ1" s="5">
        <f>COUNTIF($CV$2:$CV$11, "&gt;=0.01"   )</f>
        <v>4</v>
      </c>
      <c r="DR1" s="5" t="s">
        <v>50</v>
      </c>
      <c r="DS1" s="5">
        <v>10</v>
      </c>
      <c r="DT1" s="5" t="s">
        <v>219</v>
      </c>
      <c r="DU1" s="5">
        <v>11</v>
      </c>
      <c r="HC1" s="6"/>
    </row>
    <row r="2" spans="1:211" x14ac:dyDescent="0.25">
      <c r="A2">
        <v>1</v>
      </c>
      <c r="B2">
        <v>1</v>
      </c>
      <c r="D2" s="12">
        <v>3</v>
      </c>
      <c r="E2" s="12">
        <v>6</v>
      </c>
      <c r="F2" s="12">
        <v>8</v>
      </c>
      <c r="G2">
        <v>4.07</v>
      </c>
      <c r="H2" s="12">
        <v>4.8</v>
      </c>
      <c r="P2" s="231" t="s">
        <v>1</v>
      </c>
      <c r="Q2" s="232">
        <v>0.31999999999999995</v>
      </c>
      <c r="R2" s="233">
        <v>0.53600000000000003</v>
      </c>
      <c r="S2" s="233">
        <v>2.3394495412844041E-2</v>
      </c>
      <c r="T2" s="233">
        <v>0.58640000000000003</v>
      </c>
      <c r="U2" s="233">
        <v>4.4452662721893493E-2</v>
      </c>
      <c r="V2" s="233">
        <v>0.38750000000000001</v>
      </c>
      <c r="W2" s="233">
        <v>0.95</v>
      </c>
      <c r="X2" s="233">
        <v>0.97833005893909619</v>
      </c>
      <c r="Y2" s="233">
        <v>4.974722222222222E-2</v>
      </c>
      <c r="Z2" s="233">
        <v>0.52774999999999994</v>
      </c>
      <c r="AA2" s="233">
        <v>0.15484999999999999</v>
      </c>
      <c r="AB2" s="238">
        <f>AVERAGE($Q$2:$AA$2)</f>
        <v>0.41440222175418684</v>
      </c>
      <c r="AC2" t="s">
        <v>52</v>
      </c>
      <c r="AD2">
        <f>VARP($Q$12:$AA$12)</f>
        <v>8.1324941547672766E-2</v>
      </c>
      <c r="AE2">
        <v>0.65620527450394039</v>
      </c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8">
        <v>10</v>
      </c>
      <c r="CW2" s="5">
        <f>SUM($Q$15:$AA$15)</f>
        <v>-1</v>
      </c>
      <c r="CX2">
        <v>3.7024793388429744</v>
      </c>
      <c r="CY2" s="5">
        <f>SUM($Q$29:$AA$29)</f>
        <v>3</v>
      </c>
      <c r="CZ2" s="5">
        <v>4.0661157024793386</v>
      </c>
      <c r="DA2" s="5">
        <v>-2.8986050322535883E-2</v>
      </c>
      <c r="DB2" s="5">
        <v>0.87945828945025051</v>
      </c>
      <c r="DC2" s="5">
        <v>0.62158201902065535</v>
      </c>
      <c r="DD2" s="5">
        <f t="shared" ref="DD2:DD11" si="0">($CV$4*CZ2+CY2*$CV$8/$CV$4-$CV$4)/($CV$2*$CV$4)</f>
        <v>0.33948370273148382</v>
      </c>
      <c r="DE2" s="5">
        <f t="shared" ref="DE2:DE11" si="1">($CV$4*CX2+CW2*$CV$6/$CV$4-$CV$4)/($CV$2*$CV$4)</f>
        <v>0.28181818181818175</v>
      </c>
      <c r="DF2" s="5">
        <v>8.3378590486854157E-2</v>
      </c>
      <c r="DG2" s="5">
        <v>0.90010453738135365</v>
      </c>
      <c r="DH2" s="5">
        <f t="shared" ref="DH2:DH11" si="2">COUNTIF($Q2:$AA2, "&lt;=.05"   )</f>
        <v>3</v>
      </c>
      <c r="DI2" s="5">
        <f t="shared" ref="DI2:DI11" si="3">COUNTIF($Q2:$AA2, "&gt;=.95"   )</f>
        <v>2</v>
      </c>
      <c r="DJ2" s="5">
        <v>5</v>
      </c>
      <c r="DK2" s="5">
        <f t="shared" ref="DK2:DK11" si="4">ABS(COUNTIF($Q2:$AA2, "&lt;=.5")/11 -0.5)</f>
        <v>4.5454545454545414E-2</v>
      </c>
      <c r="DL2" s="5">
        <f t="shared" ref="DL2:DL11" si="5">AVERAGE($Q2:$AA2)</f>
        <v>0.41440222175418684</v>
      </c>
      <c r="DM2" s="5">
        <f t="shared" ref="DM2:DM11" si="6">STDEV($Q2:$AA2)</f>
        <v>0.34085516156256501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D2" s="116" t="s">
        <v>132</v>
      </c>
      <c r="GE2" s="37" t="s">
        <v>81</v>
      </c>
      <c r="GF2" s="37" t="s">
        <v>82</v>
      </c>
      <c r="GG2" s="37" t="s">
        <v>83</v>
      </c>
      <c r="GH2" s="37" t="s">
        <v>84</v>
      </c>
      <c r="GI2" s="37" t="s">
        <v>85</v>
      </c>
      <c r="GJ2" s="37" t="s">
        <v>86</v>
      </c>
      <c r="GK2" s="37" t="s">
        <v>87</v>
      </c>
      <c r="GL2" s="37" t="s">
        <v>88</v>
      </c>
      <c r="GM2" s="37" t="s">
        <v>89</v>
      </c>
      <c r="GN2" s="37" t="s">
        <v>90</v>
      </c>
      <c r="GO2" s="37" t="s">
        <v>91</v>
      </c>
      <c r="GP2" s="116" t="s">
        <v>484</v>
      </c>
      <c r="GR2" s="185" t="s">
        <v>541</v>
      </c>
      <c r="GS2" s="84" t="s">
        <v>1</v>
      </c>
      <c r="GT2" s="84" t="s">
        <v>2</v>
      </c>
      <c r="GU2" s="84" t="s">
        <v>3</v>
      </c>
      <c r="GV2" s="84" t="s">
        <v>4</v>
      </c>
      <c r="GW2" s="84" t="s">
        <v>5</v>
      </c>
      <c r="GX2" s="84" t="s">
        <v>6</v>
      </c>
      <c r="GY2" s="84" t="s">
        <v>7</v>
      </c>
      <c r="GZ2" s="84" t="s">
        <v>8</v>
      </c>
      <c r="HA2" s="84" t="s">
        <v>9</v>
      </c>
      <c r="HB2" s="84" t="s">
        <v>10</v>
      </c>
    </row>
    <row r="3" spans="1:211" x14ac:dyDescent="0.25">
      <c r="A3">
        <v>1</v>
      </c>
      <c r="B3">
        <v>2</v>
      </c>
      <c r="D3" s="12">
        <v>1.5</v>
      </c>
      <c r="E3" s="12">
        <v>3</v>
      </c>
      <c r="F3" s="12">
        <v>8</v>
      </c>
      <c r="G3">
        <v>4.8899999999999997</v>
      </c>
      <c r="H3" s="12">
        <v>3.4</v>
      </c>
      <c r="P3" s="230" t="s">
        <v>2</v>
      </c>
      <c r="Q3" s="229">
        <v>0.72499999999999998</v>
      </c>
      <c r="R3" s="64">
        <v>4.8989898989898986E-2</v>
      </c>
      <c r="S3" s="64">
        <v>2.8651685393258432E-2</v>
      </c>
      <c r="T3" s="64">
        <v>4.779166666666667E-2</v>
      </c>
      <c r="U3" s="64">
        <v>4.4452662721893493E-2</v>
      </c>
      <c r="V3" s="64">
        <v>0.6227272727272728</v>
      </c>
      <c r="W3" s="64">
        <v>0.96576292559899113</v>
      </c>
      <c r="X3" s="64">
        <v>0.98786578657865787</v>
      </c>
      <c r="Y3" s="64">
        <v>4.974722222222222E-2</v>
      </c>
      <c r="Z3" s="64">
        <v>0.95484886649874046</v>
      </c>
      <c r="AA3" s="64">
        <v>0.42462500000000003</v>
      </c>
      <c r="AB3" s="148">
        <f>AVERAGE($Q$3:$AA$3)</f>
        <v>0.44549663521796384</v>
      </c>
      <c r="AC3" t="s">
        <v>54</v>
      </c>
      <c r="AD3">
        <f>VARP($AB$2:$AB$11)</f>
        <v>2.7979180345649368E-3</v>
      </c>
      <c r="AE3">
        <v>2.2576205244917876E-2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8" t="s">
        <v>210</v>
      </c>
      <c r="CW3" s="5">
        <f>SUM($Q$16:$AA$16)</f>
        <v>-1</v>
      </c>
      <c r="CX3">
        <v>5.5206611570247937</v>
      </c>
      <c r="CY3" s="5">
        <f>SUM($Q$30:$AA$30)</f>
        <v>-5</v>
      </c>
      <c r="CZ3" s="5">
        <v>2.6776859504132231</v>
      </c>
      <c r="DA3" s="5">
        <v>-0.13735358707006506</v>
      </c>
      <c r="DB3" s="5">
        <v>0.75258105231017114</v>
      </c>
      <c r="DC3" s="5">
        <v>0.72382743074509015</v>
      </c>
      <c r="DD3" s="5">
        <f t="shared" si="0"/>
        <v>0.11298170756873908</v>
      </c>
      <c r="DE3" s="5">
        <f t="shared" si="1"/>
        <v>0.46363636363636368</v>
      </c>
      <c r="DF3" s="5">
        <v>1.2566286919820715E-5</v>
      </c>
      <c r="DG3" s="5">
        <v>1.3611809167703908</v>
      </c>
      <c r="DH3" s="5">
        <f t="shared" si="2"/>
        <v>5</v>
      </c>
      <c r="DI3" s="5">
        <f t="shared" si="3"/>
        <v>3</v>
      </c>
      <c r="DJ3" s="5">
        <v>8</v>
      </c>
      <c r="DK3" s="5">
        <f t="shared" si="4"/>
        <v>4.5454545454545414E-2</v>
      </c>
      <c r="DL3" s="5">
        <f t="shared" si="5"/>
        <v>0.44549663521796384</v>
      </c>
      <c r="DM3" s="5">
        <f t="shared" si="6"/>
        <v>0.41723493041202259</v>
      </c>
      <c r="DO3" s="9" t="s">
        <v>376</v>
      </c>
      <c r="DP3" s="9">
        <v>1</v>
      </c>
      <c r="DQ3" s="9">
        <v>-0.2609860536431266</v>
      </c>
      <c r="DR3" s="9">
        <v>-0.32389750299292724</v>
      </c>
      <c r="DS3" s="9">
        <v>0.40831132954973398</v>
      </c>
      <c r="DT3" s="9">
        <v>-0.49184492384014372</v>
      </c>
      <c r="DU3" s="9">
        <v>0.50900409424704507</v>
      </c>
      <c r="DV3" s="9">
        <v>-0.34729735155011732</v>
      </c>
      <c r="DW3" s="9">
        <v>-0.34456695545828053</v>
      </c>
      <c r="DX3" s="9">
        <v>-0.56638138910372549</v>
      </c>
      <c r="DY3" s="9">
        <v>-0.47138903630056483</v>
      </c>
      <c r="DZ3" s="9">
        <v>-0.3028718871463878</v>
      </c>
      <c r="EA3" s="9">
        <v>-3.1936246929221687E-2</v>
      </c>
      <c r="EB3" s="9">
        <v>-0.54932917856315422</v>
      </c>
      <c r="GD3" s="37" t="s">
        <v>1</v>
      </c>
      <c r="GE3" s="37">
        <v>-1</v>
      </c>
      <c r="GF3" s="37">
        <v>1</v>
      </c>
      <c r="GG3" s="37">
        <v>-1</v>
      </c>
      <c r="GH3" s="37">
        <v>1</v>
      </c>
      <c r="GI3" s="37">
        <v>-1</v>
      </c>
      <c r="GJ3" s="37">
        <v>-1</v>
      </c>
      <c r="GK3" s="37">
        <v>1</v>
      </c>
      <c r="GL3" s="37">
        <v>1</v>
      </c>
      <c r="GM3" s="37">
        <v>-1</v>
      </c>
      <c r="GN3" s="37">
        <v>1</v>
      </c>
      <c r="GO3" s="37">
        <v>-1</v>
      </c>
      <c r="GP3" s="116">
        <f>SUM(GE3:GO3)</f>
        <v>-1</v>
      </c>
      <c r="GR3" s="64" t="s">
        <v>1</v>
      </c>
      <c r="GS3" s="140">
        <f>VARP(CO2em!$Q$15:$AA$15)</f>
        <v>0.99173553719008267</v>
      </c>
      <c r="GT3" s="140">
        <v>0.26446280991735532</v>
      </c>
      <c r="GU3" s="140">
        <v>0.42975206611570244</v>
      </c>
      <c r="GV3" s="140">
        <v>0.46280991735537191</v>
      </c>
      <c r="GW3" s="140">
        <v>0.26446280991735532</v>
      </c>
      <c r="GX3" s="140">
        <v>-9.9173553719008295E-2</v>
      </c>
      <c r="GY3" s="140">
        <v>0.42975206611570244</v>
      </c>
      <c r="GZ3" s="140">
        <v>0.42975206611570244</v>
      </c>
      <c r="HA3" s="140">
        <v>0.46280991735537191</v>
      </c>
      <c r="HB3" s="140">
        <v>6.6115702479338831E-2</v>
      </c>
    </row>
    <row r="4" spans="1:211" x14ac:dyDescent="0.25">
      <c r="A4">
        <v>1</v>
      </c>
      <c r="B4">
        <v>3</v>
      </c>
      <c r="D4" s="12">
        <v>4</v>
      </c>
      <c r="E4" s="12">
        <v>7</v>
      </c>
      <c r="F4" s="12">
        <v>9</v>
      </c>
      <c r="G4">
        <v>5.4799999999999995</v>
      </c>
      <c r="H4" s="12">
        <v>1.1000000000000001</v>
      </c>
      <c r="P4" s="230" t="s">
        <v>3</v>
      </c>
      <c r="Q4" s="229">
        <v>0.95680272108843534</v>
      </c>
      <c r="R4" s="64">
        <v>0.45499999999999996</v>
      </c>
      <c r="S4" s="64">
        <v>2.8651685393258432E-2</v>
      </c>
      <c r="T4" s="64">
        <v>3.9551724137931038E-2</v>
      </c>
      <c r="U4" s="64">
        <v>3.0788934426229514E-2</v>
      </c>
      <c r="V4" s="64">
        <v>0.32</v>
      </c>
      <c r="W4" s="64">
        <v>0.95777604976671848</v>
      </c>
      <c r="X4" s="64">
        <v>0.98786578657865787</v>
      </c>
      <c r="Y4" s="64">
        <v>4.974722222222222E-2</v>
      </c>
      <c r="Z4" s="64">
        <v>0.96077680525164111</v>
      </c>
      <c r="AA4" s="64">
        <v>4.7423076923076929E-2</v>
      </c>
      <c r="AB4" s="148">
        <f>AVERAGE($Q$4:$AA$4)</f>
        <v>0.43948945507165199</v>
      </c>
      <c r="AC4" t="s">
        <v>57</v>
      </c>
      <c r="AD4">
        <f>VARP($Q$2:$AA$11)</f>
        <v>0.12393216681952231</v>
      </c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8">
        <v>11</v>
      </c>
      <c r="CW4" s="5">
        <f>SUM($Q$17:$AA$17)</f>
        <v>-3</v>
      </c>
      <c r="CX4">
        <v>6.0165289256198342</v>
      </c>
      <c r="CY4" s="5">
        <f>SUM($Q$31:$AA$31)</f>
        <v>-7</v>
      </c>
      <c r="CZ4" s="5">
        <v>1.7851239669421488</v>
      </c>
      <c r="DA4" s="5">
        <v>-9.1837398059690906E-2</v>
      </c>
      <c r="DB4" s="5">
        <v>0.81971223229683121</v>
      </c>
      <c r="DC4" s="5">
        <v>0.69643738947472633</v>
      </c>
      <c r="DD4" s="5">
        <f t="shared" si="0"/>
        <v>1.8107542325983934E-3</v>
      </c>
      <c r="DE4" s="5">
        <f t="shared" si="1"/>
        <v>0.53636363636363626</v>
      </c>
      <c r="DF4" s="5">
        <v>1.6950630610202746E-7</v>
      </c>
      <c r="DG4" s="5">
        <v>1.5989268434883892</v>
      </c>
      <c r="DH4" s="5">
        <f t="shared" si="2"/>
        <v>5</v>
      </c>
      <c r="DI4" s="5">
        <f t="shared" si="3"/>
        <v>4</v>
      </c>
      <c r="DJ4" s="5">
        <v>9</v>
      </c>
      <c r="DK4" s="5">
        <f t="shared" si="4"/>
        <v>0.13636363636363635</v>
      </c>
      <c r="DL4" s="5">
        <f t="shared" si="5"/>
        <v>0.43948945507165199</v>
      </c>
      <c r="DM4" s="5">
        <f t="shared" si="6"/>
        <v>0.43870245598414193</v>
      </c>
      <c r="DO4" s="9" t="s">
        <v>218</v>
      </c>
      <c r="DP4" s="9">
        <v>-0.2609860536431266</v>
      </c>
      <c r="DQ4" s="9">
        <v>1</v>
      </c>
      <c r="DR4" s="9">
        <v>-0.38730016041139409</v>
      </c>
      <c r="DS4" s="9">
        <v>-0.55297730167813064</v>
      </c>
      <c r="DT4" s="9">
        <v>-4.2098104874934018E-2</v>
      </c>
      <c r="DU4" s="9">
        <v>-0.62212632839088455</v>
      </c>
      <c r="DV4" s="9">
        <v>0.37326520852827827</v>
      </c>
      <c r="DW4" s="9">
        <v>0.30805607982462763</v>
      </c>
      <c r="DX4" s="9">
        <v>0.59492572149010658</v>
      </c>
      <c r="DY4" s="9">
        <v>0.46188923420012601</v>
      </c>
      <c r="DZ4" s="9">
        <v>-0.24108819137134929</v>
      </c>
      <c r="EA4" s="9">
        <v>0.27485767664089594</v>
      </c>
      <c r="EB4" s="9">
        <v>0.57002131639027798</v>
      </c>
      <c r="GD4" s="37" t="s">
        <v>2</v>
      </c>
      <c r="GE4" s="37">
        <v>1</v>
      </c>
      <c r="GF4" s="37">
        <v>-1</v>
      </c>
      <c r="GG4" s="37">
        <v>-1</v>
      </c>
      <c r="GH4" s="37">
        <v>-1</v>
      </c>
      <c r="GI4" s="37">
        <v>-1</v>
      </c>
      <c r="GJ4" s="37">
        <v>1</v>
      </c>
      <c r="GK4" s="37">
        <v>1</v>
      </c>
      <c r="GL4" s="37">
        <v>1</v>
      </c>
      <c r="GM4" s="37">
        <v>-1</v>
      </c>
      <c r="GN4" s="37">
        <v>1</v>
      </c>
      <c r="GO4" s="37">
        <v>-1</v>
      </c>
      <c r="GP4" s="116">
        <f t="shared" ref="GP4:GP12" si="7">SUM(GE4:GO4)</f>
        <v>-1</v>
      </c>
      <c r="GR4" s="64" t="s">
        <v>2</v>
      </c>
      <c r="GS4" s="140">
        <v>0.26446280991735532</v>
      </c>
      <c r="GT4" s="140">
        <f>VARP(CO2em!$Q$16:$AA$16)</f>
        <v>0.99173553719008267</v>
      </c>
      <c r="GU4" s="140">
        <v>0.79338842975206592</v>
      </c>
      <c r="GV4" s="140">
        <v>0.82644628099173556</v>
      </c>
      <c r="GW4" s="140">
        <v>0.26446280991735532</v>
      </c>
      <c r="GX4" s="140">
        <v>0.26446280991735532</v>
      </c>
      <c r="GY4" s="140">
        <v>0.42975206611570244</v>
      </c>
      <c r="GZ4" s="140">
        <v>0.79338842975206592</v>
      </c>
      <c r="HA4" s="140">
        <v>0.46280991735537191</v>
      </c>
      <c r="HB4" s="140">
        <v>0.42975206611570244</v>
      </c>
    </row>
    <row r="5" spans="1:211" x14ac:dyDescent="0.25">
      <c r="A5">
        <v>1</v>
      </c>
      <c r="B5">
        <v>4</v>
      </c>
      <c r="D5" s="12">
        <v>-0.6</v>
      </c>
      <c r="E5" s="12">
        <v>-0.45</v>
      </c>
      <c r="F5" s="12">
        <v>-0.3</v>
      </c>
      <c r="G5">
        <v>-0.38809999999999995</v>
      </c>
      <c r="H5" s="12">
        <v>-0.42120000000000002</v>
      </c>
      <c r="P5" s="230" t="s">
        <v>4</v>
      </c>
      <c r="Q5" s="229">
        <v>0.95822368421052628</v>
      </c>
      <c r="R5" s="64">
        <v>0.26</v>
      </c>
      <c r="S5" s="64">
        <v>2.0400000000000005E-2</v>
      </c>
      <c r="T5" s="64">
        <v>0.79549999999999987</v>
      </c>
      <c r="U5" s="64">
        <v>4.4452662721893493E-2</v>
      </c>
      <c r="V5" s="64">
        <v>0.97584933530280649</v>
      </c>
      <c r="W5" s="64">
        <v>0.97815768302493966</v>
      </c>
      <c r="X5" s="64">
        <v>0.94254285714285713</v>
      </c>
      <c r="Y5" s="64">
        <v>1.8655208333333336E-2</v>
      </c>
      <c r="Z5" s="64">
        <v>0.96077680525164111</v>
      </c>
      <c r="AA5" s="64">
        <v>0.25969999999999999</v>
      </c>
      <c r="AB5" s="148">
        <f>AVERAGE($Q$5:$AA$5)</f>
        <v>0.56493256690799987</v>
      </c>
      <c r="AC5" t="s">
        <v>59</v>
      </c>
      <c r="AD5">
        <f>AVERAGE($Q$2:$AA$11)</f>
        <v>0.46174990277038663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8" t="s">
        <v>203</v>
      </c>
      <c r="CW5" s="5">
        <f>SUM($Q$18:$AA$18)</f>
        <v>1</v>
      </c>
      <c r="CX5">
        <v>5.3884297520661155</v>
      </c>
      <c r="CY5" s="5">
        <f>SUM($Q$32:$AA$32)</f>
        <v>-3</v>
      </c>
      <c r="CZ5" s="5">
        <v>0.66115702479338856</v>
      </c>
      <c r="DA5" s="5">
        <v>-0.11074212021798713</v>
      </c>
      <c r="DB5" s="5">
        <v>1.455153521145611</v>
      </c>
      <c r="DC5" s="5">
        <v>0.67741293019931859</v>
      </c>
      <c r="DD5" s="5">
        <f t="shared" si="0"/>
        <v>-6.6756430004211068E-2</v>
      </c>
      <c r="DE5" s="5">
        <f t="shared" si="1"/>
        <v>0.42727272727272725</v>
      </c>
      <c r="DF5" s="5">
        <v>3.004435274898147E-4</v>
      </c>
      <c r="DG5" s="5">
        <v>1.3635960477665454</v>
      </c>
      <c r="DH5" s="5">
        <f t="shared" si="2"/>
        <v>3</v>
      </c>
      <c r="DI5" s="5">
        <f t="shared" si="3"/>
        <v>4</v>
      </c>
      <c r="DJ5" s="5">
        <v>7</v>
      </c>
      <c r="DK5" s="5">
        <f t="shared" si="4"/>
        <v>4.545454545454547E-2</v>
      </c>
      <c r="DL5" s="5">
        <f t="shared" si="5"/>
        <v>0.56493256690799987</v>
      </c>
      <c r="DM5" s="5">
        <f t="shared" si="6"/>
        <v>0.43574233366169046</v>
      </c>
      <c r="DO5" s="9" t="s">
        <v>377</v>
      </c>
      <c r="DP5" s="9">
        <v>-0.32389750299292724</v>
      </c>
      <c r="DQ5" s="9">
        <v>-0.38730016041139409</v>
      </c>
      <c r="DR5" s="9">
        <v>1</v>
      </c>
      <c r="DS5" s="9">
        <v>0.271834760564025</v>
      </c>
      <c r="DT5" s="9">
        <v>0.54997323228822659</v>
      </c>
      <c r="DU5" s="9">
        <v>0.30065510661192291</v>
      </c>
      <c r="DV5" s="9">
        <v>-0.12497223154991555</v>
      </c>
      <c r="DW5" s="9">
        <v>-2.6282711146358852E-2</v>
      </c>
      <c r="DX5" s="9">
        <v>-0.13484563660666771</v>
      </c>
      <c r="DY5" s="9">
        <v>-7.7814552764530295E-2</v>
      </c>
      <c r="DZ5" s="9">
        <v>0.22638144482466011</v>
      </c>
      <c r="EA5" s="9">
        <v>-8.4418474132836874E-2</v>
      </c>
      <c r="EB5" s="9">
        <v>-1.6906886660406437E-2</v>
      </c>
      <c r="FW5" s="5"/>
      <c r="FX5" s="5"/>
      <c r="FY5" s="5"/>
      <c r="FZ5" s="5"/>
      <c r="GD5" s="37" t="s">
        <v>3</v>
      </c>
      <c r="GE5" s="37">
        <v>1</v>
      </c>
      <c r="GF5" s="37">
        <v>-1</v>
      </c>
      <c r="GG5" s="37">
        <v>-1</v>
      </c>
      <c r="GH5" s="37">
        <v>-1</v>
      </c>
      <c r="GI5" s="37">
        <v>-1</v>
      </c>
      <c r="GJ5" s="37">
        <v>-1</v>
      </c>
      <c r="GK5" s="37">
        <v>1</v>
      </c>
      <c r="GL5" s="37">
        <v>1</v>
      </c>
      <c r="GM5" s="37">
        <v>-1</v>
      </c>
      <c r="GN5" s="37">
        <v>1</v>
      </c>
      <c r="GO5" s="37">
        <v>-1</v>
      </c>
      <c r="GP5" s="116">
        <f t="shared" si="7"/>
        <v>-3</v>
      </c>
      <c r="GR5" s="64" t="s">
        <v>3</v>
      </c>
      <c r="GS5" s="140">
        <v>0.42975206611570244</v>
      </c>
      <c r="GT5" s="140">
        <v>0.79338842975206592</v>
      </c>
      <c r="GU5" s="140">
        <f>VARP(CO2em!$Q$17:$AA$17)</f>
        <v>0.92561983471074383</v>
      </c>
      <c r="GV5" s="140">
        <v>0.66115702479338834</v>
      </c>
      <c r="GW5" s="140">
        <v>0.42975206611570244</v>
      </c>
      <c r="GX5" s="140">
        <v>0.42975206611570244</v>
      </c>
      <c r="GY5" s="140">
        <v>0.56198347107438018</v>
      </c>
      <c r="GZ5" s="140">
        <v>0.56198347107438018</v>
      </c>
      <c r="HA5" s="140">
        <v>0.66115702479338834</v>
      </c>
      <c r="HB5" s="140">
        <v>0.56198347107438018</v>
      </c>
    </row>
    <row r="6" spans="1:211" x14ac:dyDescent="0.25">
      <c r="A6">
        <v>1</v>
      </c>
      <c r="B6">
        <v>5</v>
      </c>
      <c r="D6" s="12">
        <v>-0.2</v>
      </c>
      <c r="E6" s="12">
        <v>0</v>
      </c>
      <c r="F6" s="12">
        <v>0.3</v>
      </c>
      <c r="G6">
        <v>1.9000000000000017E-2</v>
      </c>
      <c r="H6" s="12">
        <v>-0.27500000000000002</v>
      </c>
      <c r="P6" s="230" t="s">
        <v>5</v>
      </c>
      <c r="Q6" s="229">
        <v>0.47</v>
      </c>
      <c r="R6" s="64">
        <v>4.4495412844036693E-2</v>
      </c>
      <c r="S6" s="64">
        <v>1.7114093959731548E-2</v>
      </c>
      <c r="T6" s="64">
        <v>4.779166666666667E-2</v>
      </c>
      <c r="U6" s="64">
        <v>0.78125</v>
      </c>
      <c r="V6" s="64">
        <v>0.27500000000000002</v>
      </c>
      <c r="W6" s="64">
        <v>0.61250000000000004</v>
      </c>
      <c r="X6" s="64">
        <v>0.9818883415435139</v>
      </c>
      <c r="Y6" s="64">
        <v>0.49453999999999987</v>
      </c>
      <c r="Z6" s="64">
        <v>0.96120129870129867</v>
      </c>
      <c r="AA6" s="64">
        <v>0.95034020618556692</v>
      </c>
      <c r="AB6" s="148">
        <f>AVERAGE($Q$6:$AA$6)</f>
        <v>0.51237463817280127</v>
      </c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8">
        <v>-13.999999999999998</v>
      </c>
      <c r="CW6" s="5">
        <f>SUM($Q$19:$AA$19)</f>
        <v>-1</v>
      </c>
      <c r="CX6">
        <v>4.0661157024793386</v>
      </c>
      <c r="CY6" s="5">
        <f>SUM($Q$33:$AA$33)</f>
        <v>-1</v>
      </c>
      <c r="CZ6" s="5">
        <v>1.1900826446280992</v>
      </c>
      <c r="DA6" s="5">
        <v>-4.0387073927160552E-2</v>
      </c>
      <c r="DB6" s="5">
        <v>1.0832348599489234</v>
      </c>
      <c r="DC6" s="5">
        <v>0.41720689286764912</v>
      </c>
      <c r="DD6" s="5">
        <f t="shared" si="0"/>
        <v>8.0508869682932877E-3</v>
      </c>
      <c r="DE6" s="5">
        <f t="shared" si="1"/>
        <v>0.31818181818181818</v>
      </c>
      <c r="DF6" s="5">
        <v>3.3001148516572571E-3</v>
      </c>
      <c r="DG6" s="5">
        <v>1.3018185154813258</v>
      </c>
      <c r="DH6" s="5">
        <f t="shared" si="2"/>
        <v>3</v>
      </c>
      <c r="DI6" s="5">
        <f t="shared" si="3"/>
        <v>3</v>
      </c>
      <c r="DJ6" s="5">
        <v>6</v>
      </c>
      <c r="DK6" s="5">
        <f t="shared" si="4"/>
        <v>4.5454545454545414E-2</v>
      </c>
      <c r="DL6" s="5">
        <f t="shared" si="5"/>
        <v>0.51237463817280127</v>
      </c>
      <c r="DM6" s="5">
        <f t="shared" si="6"/>
        <v>0.37874966568779489</v>
      </c>
      <c r="DO6" s="9" t="s">
        <v>351</v>
      </c>
      <c r="DP6" s="9">
        <v>0.40831132954973398</v>
      </c>
      <c r="DQ6" s="9">
        <v>-0.55297730167813064</v>
      </c>
      <c r="DR6" s="9">
        <v>0.271834760564025</v>
      </c>
      <c r="DS6" s="9">
        <v>1</v>
      </c>
      <c r="DT6" s="9">
        <v>-0.46464646464646447</v>
      </c>
      <c r="DU6" s="9">
        <v>0.6490707765915269</v>
      </c>
      <c r="DV6" s="9">
        <v>-0.77261531608355682</v>
      </c>
      <c r="DW6" s="9">
        <v>-0.45296126882578369</v>
      </c>
      <c r="DX6" s="9">
        <v>-0.82687202073598776</v>
      </c>
      <c r="DY6" s="9">
        <v>-0.65727780015992632</v>
      </c>
      <c r="DZ6" s="9">
        <v>-8.2060993986221881E-2</v>
      </c>
      <c r="EA6" s="9">
        <v>-0.40719248153725418</v>
      </c>
      <c r="EB6" s="9">
        <v>-0.72602086965710178</v>
      </c>
      <c r="FW6" s="9"/>
      <c r="FX6" s="9"/>
      <c r="FY6" s="9"/>
      <c r="FZ6" s="9"/>
      <c r="GD6" s="37" t="s">
        <v>4</v>
      </c>
      <c r="GE6" s="37">
        <v>1</v>
      </c>
      <c r="GF6" s="37">
        <v>-1</v>
      </c>
      <c r="GG6" s="37">
        <v>-1</v>
      </c>
      <c r="GH6" s="37">
        <v>1</v>
      </c>
      <c r="GI6" s="37">
        <v>-1</v>
      </c>
      <c r="GJ6" s="37">
        <v>1</v>
      </c>
      <c r="GK6" s="37">
        <v>1</v>
      </c>
      <c r="GL6" s="37">
        <v>1</v>
      </c>
      <c r="GM6" s="37">
        <v>-1</v>
      </c>
      <c r="GN6" s="37">
        <v>1</v>
      </c>
      <c r="GO6" s="37">
        <v>-1</v>
      </c>
      <c r="GP6" s="116">
        <f t="shared" si="7"/>
        <v>1</v>
      </c>
      <c r="GR6" s="64" t="s">
        <v>4</v>
      </c>
      <c r="GS6" s="140">
        <v>0.46280991735537191</v>
      </c>
      <c r="GT6" s="140">
        <v>0.82644628099173556</v>
      </c>
      <c r="GU6" s="140">
        <v>0.66115702479338834</v>
      </c>
      <c r="GV6" s="140">
        <f>VARP(CO2em!$Q$18:$AA$18)</f>
        <v>0.99173553719008267</v>
      </c>
      <c r="GW6" s="140">
        <v>9.9173553719008281E-2</v>
      </c>
      <c r="GX6" s="140">
        <v>9.9173553719008281E-2</v>
      </c>
      <c r="GY6" s="140">
        <v>0.66115702479338834</v>
      </c>
      <c r="GZ6" s="140">
        <v>0.66115702479338834</v>
      </c>
      <c r="HA6" s="140">
        <v>0.6280991735537188</v>
      </c>
      <c r="HB6" s="140">
        <v>0.29752066115702475</v>
      </c>
    </row>
    <row r="7" spans="1:211" x14ac:dyDescent="0.25">
      <c r="A7">
        <v>1</v>
      </c>
      <c r="B7">
        <v>6</v>
      </c>
      <c r="D7" s="12">
        <v>15</v>
      </c>
      <c r="E7" s="12">
        <v>19</v>
      </c>
      <c r="F7" s="12">
        <v>22</v>
      </c>
      <c r="G7">
        <v>17.8</v>
      </c>
      <c r="H7" s="12">
        <v>18</v>
      </c>
      <c r="P7" s="230" t="s">
        <v>6</v>
      </c>
      <c r="Q7" s="229">
        <v>0.58076923076923082</v>
      </c>
      <c r="R7" s="64">
        <v>0.10999999999999999</v>
      </c>
      <c r="S7" s="64">
        <v>2.8651685393258432E-2</v>
      </c>
      <c r="T7" s="64">
        <v>0.46820000000000006</v>
      </c>
      <c r="U7" s="64">
        <v>0.57499999999999996</v>
      </c>
      <c r="V7" s="64">
        <v>0.39411764705882357</v>
      </c>
      <c r="W7" s="64">
        <v>0.44705882352941173</v>
      </c>
      <c r="X7" s="64">
        <v>0.98786578657865787</v>
      </c>
      <c r="Y7" s="64">
        <v>2.7134848484848491E-2</v>
      </c>
      <c r="Z7" s="64">
        <v>0.59226207286077381</v>
      </c>
      <c r="AA7" s="64">
        <v>0.5604115629593337</v>
      </c>
      <c r="AB7" s="148">
        <f>AVERAGE($Q$7:$AA$7)</f>
        <v>0.4337701506940308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8" t="s">
        <v>55</v>
      </c>
      <c r="CW7" s="5">
        <f>SUM($Q$20:$AA$20)</f>
        <v>-1</v>
      </c>
      <c r="CX7">
        <v>4.0661157024793386</v>
      </c>
      <c r="CY7" s="5">
        <f>SUM($Q$34:$AA$34)</f>
        <v>5</v>
      </c>
      <c r="CZ7" s="5">
        <v>3.8677685950413223</v>
      </c>
      <c r="DA7" s="5">
        <v>-4.9707377434939151E-2</v>
      </c>
      <c r="DB7" s="5">
        <v>0.83819890447738321</v>
      </c>
      <c r="DC7" s="5">
        <v>0.65736009644591431</v>
      </c>
      <c r="DD7" s="5">
        <f t="shared" si="0"/>
        <v>0.34156374697671543</v>
      </c>
      <c r="DE7" s="5">
        <f t="shared" si="1"/>
        <v>0.31818181818181818</v>
      </c>
      <c r="DF7" s="5">
        <v>0.39937991280955865</v>
      </c>
      <c r="DG7" s="5">
        <v>0.55410695509916252</v>
      </c>
      <c r="DH7" s="5">
        <f t="shared" si="2"/>
        <v>2</v>
      </c>
      <c r="DI7" s="5">
        <f t="shared" si="3"/>
        <v>1</v>
      </c>
      <c r="DJ7" s="5">
        <v>3</v>
      </c>
      <c r="DK7" s="5">
        <f t="shared" si="4"/>
        <v>4.5454545454545414E-2</v>
      </c>
      <c r="DL7" s="5">
        <f t="shared" si="5"/>
        <v>0.4337701506940308</v>
      </c>
      <c r="DM7" s="5">
        <f t="shared" si="6"/>
        <v>0.28757068436843997</v>
      </c>
      <c r="DO7" s="9" t="s">
        <v>357</v>
      </c>
      <c r="DP7" s="9">
        <v>-0.49184492384014372</v>
      </c>
      <c r="DQ7" s="9">
        <v>-4.2098104874934018E-2</v>
      </c>
      <c r="DR7" s="9">
        <v>0.54997323228822659</v>
      </c>
      <c r="DS7" s="9">
        <v>-0.46464646464646447</v>
      </c>
      <c r="DT7" s="9">
        <v>1</v>
      </c>
      <c r="DU7" s="9">
        <v>-0.30862338729296535</v>
      </c>
      <c r="DV7" s="9">
        <v>0.52299702999675646</v>
      </c>
      <c r="DW7" s="9">
        <v>0.45972188477840753</v>
      </c>
      <c r="DX7" s="9">
        <v>0.47510878539526374</v>
      </c>
      <c r="DY7" s="9">
        <v>0.50078308583613429</v>
      </c>
      <c r="DZ7" s="9">
        <v>0.43082021842766427</v>
      </c>
      <c r="EA7" s="9">
        <v>1.4975602864385212E-2</v>
      </c>
      <c r="EB7" s="9">
        <v>0.59134009239188146</v>
      </c>
      <c r="FW7" s="40"/>
      <c r="FX7" s="40"/>
      <c r="FY7" s="40"/>
      <c r="FZ7" s="40"/>
      <c r="GD7" s="37" t="s">
        <v>5</v>
      </c>
      <c r="GE7" s="37">
        <v>-1</v>
      </c>
      <c r="GF7" s="37">
        <v>-1</v>
      </c>
      <c r="GG7" s="37">
        <v>-1</v>
      </c>
      <c r="GH7" s="37">
        <v>-1</v>
      </c>
      <c r="GI7" s="37">
        <v>1</v>
      </c>
      <c r="GJ7" s="37">
        <v>-1</v>
      </c>
      <c r="GK7" s="37">
        <v>1</v>
      </c>
      <c r="GL7" s="37">
        <v>1</v>
      </c>
      <c r="GM7" s="37">
        <v>-1</v>
      </c>
      <c r="GN7" s="37">
        <v>1</v>
      </c>
      <c r="GO7" s="37">
        <v>1</v>
      </c>
      <c r="GP7" s="116">
        <f t="shared" si="7"/>
        <v>-1</v>
      </c>
      <c r="GR7" s="64" t="s">
        <v>5</v>
      </c>
      <c r="GS7" s="140">
        <v>0.26446280991735532</v>
      </c>
      <c r="GT7" s="140">
        <v>0.26446280991735532</v>
      </c>
      <c r="GU7" s="140">
        <v>0.42975206611570244</v>
      </c>
      <c r="GV7" s="140">
        <v>9.9173553719008281E-2</v>
      </c>
      <c r="GW7" s="140">
        <f>VARP(CO2em!$Q$19:$AA$19)</f>
        <v>0.99173553719008267</v>
      </c>
      <c r="GX7" s="140">
        <v>0.62809917355371891</v>
      </c>
      <c r="GY7" s="140">
        <v>6.6115702479338831E-2</v>
      </c>
      <c r="GZ7" s="140">
        <v>0.42975206611570244</v>
      </c>
      <c r="HA7" s="140">
        <v>0.46280991735537191</v>
      </c>
      <c r="HB7" s="140">
        <v>0.42975206611570244</v>
      </c>
    </row>
    <row r="8" spans="1:211" x14ac:dyDescent="0.25">
      <c r="A8">
        <v>1</v>
      </c>
      <c r="B8">
        <v>7</v>
      </c>
      <c r="D8" s="12">
        <v>5</v>
      </c>
      <c r="E8" s="12">
        <v>12</v>
      </c>
      <c r="F8" s="12">
        <v>20</v>
      </c>
      <c r="G8">
        <v>14.999999999999998</v>
      </c>
      <c r="H8" s="12">
        <v>20</v>
      </c>
      <c r="P8" s="230" t="s">
        <v>7</v>
      </c>
      <c r="Q8" s="229">
        <v>0.66363636363636358</v>
      </c>
      <c r="R8" s="64">
        <v>0.33999999999999997</v>
      </c>
      <c r="S8" s="64">
        <v>0.10400000000000001</v>
      </c>
      <c r="T8" s="64">
        <v>0.57091999999999998</v>
      </c>
      <c r="U8" s="64">
        <v>3.8724226804123713E-2</v>
      </c>
      <c r="V8" s="64">
        <v>4.5614035087719301E-2</v>
      </c>
      <c r="W8" s="64">
        <v>0.1785714285714286</v>
      </c>
      <c r="X8" s="64">
        <v>0.98444287729196045</v>
      </c>
      <c r="Y8" s="64">
        <v>2.7134848484848491E-2</v>
      </c>
      <c r="Z8" s="64">
        <v>0.95245358090185672</v>
      </c>
      <c r="AA8" s="64">
        <v>0.102425</v>
      </c>
      <c r="AB8" s="148">
        <f>AVERAGE($Q$8:$AA$8)</f>
        <v>0.36435657825257278</v>
      </c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8">
        <f>SUM(CY:CY)</f>
        <v>13.258426768365137</v>
      </c>
      <c r="CW8" s="5">
        <f>SUM($Q$21:$AA$21)</f>
        <v>-3</v>
      </c>
      <c r="CX8">
        <v>4.9256198347107425</v>
      </c>
      <c r="CY8" s="5">
        <f>SUM($Q$35:$AA$35)</f>
        <v>1</v>
      </c>
      <c r="CZ8" s="5">
        <v>2.4462809917355375</v>
      </c>
      <c r="DA8" s="5">
        <v>-8.2651947203692691E-2</v>
      </c>
      <c r="DB8" s="5">
        <v>1.1513451034803426</v>
      </c>
      <c r="DC8" s="5">
        <v>0.61989217253357509</v>
      </c>
      <c r="DD8" s="5">
        <f t="shared" si="0"/>
        <v>0.1555854766680704</v>
      </c>
      <c r="DE8" s="5">
        <f t="shared" si="1"/>
        <v>0.42727272727272714</v>
      </c>
      <c r="DF8" s="5">
        <v>1.8456585827269441E-2</v>
      </c>
      <c r="DG8" s="5">
        <v>0.75425649810949513</v>
      </c>
      <c r="DH8" s="5">
        <f t="shared" si="2"/>
        <v>3</v>
      </c>
      <c r="DI8" s="5">
        <f t="shared" si="3"/>
        <v>2</v>
      </c>
      <c r="DJ8" s="5">
        <v>5</v>
      </c>
      <c r="DK8" s="5">
        <f t="shared" si="4"/>
        <v>0.13636363636363635</v>
      </c>
      <c r="DL8" s="5">
        <f t="shared" si="5"/>
        <v>0.36435657825257278</v>
      </c>
      <c r="DM8" s="5">
        <f t="shared" si="6"/>
        <v>0.36816528032350931</v>
      </c>
      <c r="DO8" s="9" t="s">
        <v>214</v>
      </c>
      <c r="DP8" s="9">
        <v>0.50900409424704507</v>
      </c>
      <c r="DQ8" s="9">
        <v>-0.62212632839088455</v>
      </c>
      <c r="DR8" s="9">
        <v>0.30065510661192291</v>
      </c>
      <c r="DS8" s="9">
        <v>0.6490707765915269</v>
      </c>
      <c r="DT8" s="9">
        <v>-0.30862338729296535</v>
      </c>
      <c r="DU8" s="9">
        <v>1</v>
      </c>
      <c r="DV8" s="9">
        <v>-0.76876641455042249</v>
      </c>
      <c r="DW8" s="9">
        <v>-0.75459800543442657</v>
      </c>
      <c r="DX8" s="9">
        <v>-0.86123605167921458</v>
      </c>
      <c r="DY8" s="9">
        <v>-0.85916787259599836</v>
      </c>
      <c r="DZ8" s="9">
        <v>2.308468581453588E-2</v>
      </c>
      <c r="EA8" s="9">
        <v>1.3508669144070691E-4</v>
      </c>
      <c r="EB8" s="9">
        <v>-0.88611220792353962</v>
      </c>
      <c r="GD8" s="37" t="s">
        <v>6</v>
      </c>
      <c r="GE8" s="37">
        <v>1</v>
      </c>
      <c r="GF8" s="37">
        <v>-1</v>
      </c>
      <c r="GG8" s="37">
        <v>-1</v>
      </c>
      <c r="GH8" s="37">
        <v>-1</v>
      </c>
      <c r="GI8" s="37">
        <v>1</v>
      </c>
      <c r="GJ8" s="37">
        <v>-1</v>
      </c>
      <c r="GK8" s="37">
        <v>-1</v>
      </c>
      <c r="GL8" s="37">
        <v>1</v>
      </c>
      <c r="GM8" s="37">
        <v>-1</v>
      </c>
      <c r="GN8" s="37">
        <v>1</v>
      </c>
      <c r="GO8" s="37">
        <v>1</v>
      </c>
      <c r="GP8" s="116">
        <f t="shared" si="7"/>
        <v>-1</v>
      </c>
      <c r="GR8" s="64" t="s">
        <v>6</v>
      </c>
      <c r="GS8" s="140">
        <v>-9.9173553719008295E-2</v>
      </c>
      <c r="GT8" s="140">
        <v>0.26446280991735532</v>
      </c>
      <c r="GU8" s="140">
        <v>0.42975206611570244</v>
      </c>
      <c r="GV8" s="140">
        <v>9.9173553719008281E-2</v>
      </c>
      <c r="GW8" s="140">
        <v>0.62809917355371891</v>
      </c>
      <c r="GX8" s="140">
        <f>VARP(CO2em!$Q$20:$AA$20)</f>
        <v>0.99173553719008267</v>
      </c>
      <c r="GY8" s="140">
        <v>0.42975206611570244</v>
      </c>
      <c r="GZ8" s="140">
        <v>6.6115702479338831E-2</v>
      </c>
      <c r="HA8" s="140">
        <v>0.46280991735537191</v>
      </c>
      <c r="HB8" s="140">
        <v>0.79338842975206625</v>
      </c>
    </row>
    <row r="9" spans="1:211" x14ac:dyDescent="0.25">
      <c r="A9">
        <v>1</v>
      </c>
      <c r="B9">
        <v>8</v>
      </c>
      <c r="D9" s="12">
        <v>-0.1</v>
      </c>
      <c r="E9" s="12">
        <v>0</v>
      </c>
      <c r="F9" s="12">
        <v>0.2</v>
      </c>
      <c r="G9">
        <v>-9.5000000000000001E-2</v>
      </c>
      <c r="H9" s="12">
        <v>0.34420000000000001</v>
      </c>
      <c r="P9" s="230" t="s">
        <v>8</v>
      </c>
      <c r="Q9" s="229">
        <v>0.45499999999999996</v>
      </c>
      <c r="R9" s="64">
        <v>0.36499999999999999</v>
      </c>
      <c r="S9" s="64">
        <v>2.8651685393258432E-2</v>
      </c>
      <c r="T9" s="64">
        <v>0.45230000000000004</v>
      </c>
      <c r="U9" s="64">
        <v>8.7499999999999967E-2</v>
      </c>
      <c r="V9" s="64">
        <v>0.72499999999999998</v>
      </c>
      <c r="W9" s="64">
        <v>0.77</v>
      </c>
      <c r="X9" s="64">
        <v>0.98444287729196045</v>
      </c>
      <c r="Y9" s="64">
        <v>0.27295250000000004</v>
      </c>
      <c r="Z9" s="64">
        <v>0.9536821705426356</v>
      </c>
      <c r="AA9" s="64">
        <v>0.15484999999999999</v>
      </c>
      <c r="AB9" s="148">
        <f>AVERAGE($Q$9:$AA$9)</f>
        <v>0.47721629392980491</v>
      </c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8" t="s">
        <v>211</v>
      </c>
      <c r="CW9" s="5">
        <f>SUM($Q$22:$AA$22)</f>
        <v>-3</v>
      </c>
      <c r="CX9">
        <v>4.5619834710743801</v>
      </c>
      <c r="CY9" s="5">
        <f>SUM($Q$36:$AA$36)</f>
        <v>5</v>
      </c>
      <c r="CZ9" s="5">
        <v>3.5041322314049586</v>
      </c>
      <c r="DA9" s="5">
        <v>-0.13012530345377868</v>
      </c>
      <c r="DB9" s="5">
        <v>0.79158744949809479</v>
      </c>
      <c r="DC9" s="5">
        <v>0.697405541920185</v>
      </c>
      <c r="DD9" s="5">
        <f t="shared" si="0"/>
        <v>0.30520011061307911</v>
      </c>
      <c r="DE9" s="5">
        <f t="shared" si="1"/>
        <v>0.39090909090909093</v>
      </c>
      <c r="DF9" s="5">
        <v>0.1686673655771016</v>
      </c>
      <c r="DG9" s="5">
        <v>0.68325547414651655</v>
      </c>
      <c r="DH9" s="5">
        <f t="shared" si="2"/>
        <v>1</v>
      </c>
      <c r="DI9" s="5">
        <f t="shared" si="3"/>
        <v>2</v>
      </c>
      <c r="DJ9" s="5">
        <v>3</v>
      </c>
      <c r="DK9" s="5">
        <f t="shared" si="4"/>
        <v>0.13636363636363635</v>
      </c>
      <c r="DL9" s="5">
        <f t="shared" si="5"/>
        <v>0.47721629392980491</v>
      </c>
      <c r="DM9" s="5">
        <f t="shared" si="6"/>
        <v>0.33820958099687737</v>
      </c>
      <c r="DO9" s="9" t="s">
        <v>215</v>
      </c>
      <c r="DP9" s="9">
        <v>-0.34729735155011732</v>
      </c>
      <c r="DQ9" s="9">
        <v>0.37326520852827827</v>
      </c>
      <c r="DR9" s="9">
        <v>-0.12497223154991555</v>
      </c>
      <c r="DS9" s="9">
        <v>-0.77261531608355682</v>
      </c>
      <c r="DT9" s="9">
        <v>0.52299702999675646</v>
      </c>
      <c r="DU9" s="9">
        <v>-0.76876641455042249</v>
      </c>
      <c r="DV9" s="9">
        <v>1</v>
      </c>
      <c r="DW9" s="9">
        <v>0.816331661683669</v>
      </c>
      <c r="DX9" s="9">
        <v>0.9172141531584449</v>
      </c>
      <c r="DY9" s="9">
        <v>0.92284282378547366</v>
      </c>
      <c r="DZ9" s="9">
        <v>-0.19702574411872062</v>
      </c>
      <c r="EA9" s="9">
        <v>0.33143678399672005</v>
      </c>
      <c r="EB9" s="9">
        <v>0.91481639961779748</v>
      </c>
      <c r="GD9" s="37" t="s">
        <v>7</v>
      </c>
      <c r="GE9" s="37">
        <v>1</v>
      </c>
      <c r="GF9" s="37">
        <v>-1</v>
      </c>
      <c r="GG9" s="37">
        <v>-1</v>
      </c>
      <c r="GH9" s="37">
        <v>1</v>
      </c>
      <c r="GI9" s="37">
        <v>-1</v>
      </c>
      <c r="GJ9" s="37">
        <v>-1</v>
      </c>
      <c r="GK9" s="37">
        <v>-1</v>
      </c>
      <c r="GL9" s="37">
        <v>1</v>
      </c>
      <c r="GM9" s="37">
        <v>-1</v>
      </c>
      <c r="GN9" s="37">
        <v>1</v>
      </c>
      <c r="GO9" s="37">
        <v>-1</v>
      </c>
      <c r="GP9" s="116">
        <f t="shared" si="7"/>
        <v>-3</v>
      </c>
      <c r="GR9" s="64" t="s">
        <v>7</v>
      </c>
      <c r="GS9" s="140">
        <v>0.42975206611570244</v>
      </c>
      <c r="GT9" s="140">
        <v>0.42975206611570244</v>
      </c>
      <c r="GU9" s="140">
        <v>0.56198347107438018</v>
      </c>
      <c r="GV9" s="140">
        <v>0.66115702479338834</v>
      </c>
      <c r="GW9" s="140">
        <v>6.6115702479338831E-2</v>
      </c>
      <c r="GX9" s="140">
        <v>0.42975206611570244</v>
      </c>
      <c r="GY9" s="140">
        <f>VARP(CO2em!$Q$21:$AA$21)</f>
        <v>0.92561983471074383</v>
      </c>
      <c r="GZ9" s="140">
        <v>0.19834710743801651</v>
      </c>
      <c r="HA9" s="140">
        <v>0.66115702479338834</v>
      </c>
      <c r="HB9" s="140">
        <v>0.56198347107438018</v>
      </c>
    </row>
    <row r="10" spans="1:211" x14ac:dyDescent="0.25">
      <c r="A10">
        <v>1</v>
      </c>
      <c r="B10">
        <v>9</v>
      </c>
      <c r="D10" s="12">
        <v>-0.7</v>
      </c>
      <c r="E10" s="12">
        <v>-0.55000000000000004</v>
      </c>
      <c r="F10" s="12">
        <v>-0.45</v>
      </c>
      <c r="G10">
        <v>-0.33</v>
      </c>
      <c r="H10" s="12">
        <v>-0.70182</v>
      </c>
      <c r="P10" s="230" t="s">
        <v>9</v>
      </c>
      <c r="Q10" s="229">
        <v>0.8899999999999999</v>
      </c>
      <c r="R10" s="64">
        <v>0.32</v>
      </c>
      <c r="S10" s="64">
        <v>4.3220338983050853E-2</v>
      </c>
      <c r="T10" s="64">
        <v>0.64183999999999997</v>
      </c>
      <c r="U10" s="64">
        <v>0.12499999999999992</v>
      </c>
      <c r="V10" s="64">
        <v>0.50000000000000011</v>
      </c>
      <c r="W10" s="64">
        <v>0.77692307692307694</v>
      </c>
      <c r="X10" s="64">
        <v>0.98444287729196045</v>
      </c>
      <c r="Y10" s="64">
        <v>2.7134848484848491E-2</v>
      </c>
      <c r="Z10" s="64">
        <v>0.58325000000000005</v>
      </c>
      <c r="AA10" s="64">
        <v>0.56989999999999996</v>
      </c>
      <c r="AB10" s="148">
        <f>AVERAGE($Q$10:$AA$10)</f>
        <v>0.49651919469844868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8">
        <f>AVERAGE(DF:DF)</f>
        <v>0.15445705061935006</v>
      </c>
      <c r="CW10" s="5">
        <f>SUM($Q$23:$AA$23)</f>
        <v>1</v>
      </c>
      <c r="CX10">
        <v>5.3884297520661164</v>
      </c>
      <c r="CY10" s="5">
        <f>SUM($Q$37:$AA$37)</f>
        <v>5</v>
      </c>
      <c r="CZ10" s="5">
        <v>3.8677685950413223</v>
      </c>
      <c r="DA10" s="5">
        <v>6.1670836639682308E-5</v>
      </c>
      <c r="DB10" s="5">
        <v>0.67361140891022708</v>
      </c>
      <c r="DC10" s="5">
        <v>0.71689506351206456</v>
      </c>
      <c r="DD10" s="5">
        <f t="shared" si="0"/>
        <v>0.34156374697671543</v>
      </c>
      <c r="DE10" s="5">
        <f t="shared" si="1"/>
        <v>0.42727272727272736</v>
      </c>
      <c r="DF10" s="5">
        <v>0.32658460921472876</v>
      </c>
      <c r="DG10" s="5">
        <v>0.85318405802738795</v>
      </c>
      <c r="DH10" s="5">
        <f t="shared" si="2"/>
        <v>2</v>
      </c>
      <c r="DI10" s="5">
        <f t="shared" si="3"/>
        <v>1</v>
      </c>
      <c r="DJ10" s="5">
        <v>3</v>
      </c>
      <c r="DK10" s="5">
        <f t="shared" si="4"/>
        <v>4.545454545454547E-2</v>
      </c>
      <c r="DL10" s="5">
        <f t="shared" si="5"/>
        <v>0.49651919469844868</v>
      </c>
      <c r="DM10" s="5">
        <f t="shared" si="6"/>
        <v>0.33174497496821931</v>
      </c>
      <c r="DO10" s="9" t="s">
        <v>45</v>
      </c>
      <c r="DP10" s="9">
        <v>-0.34456695545828053</v>
      </c>
      <c r="DQ10" s="9">
        <v>0.30805607982462763</v>
      </c>
      <c r="DR10" s="9">
        <v>-2.6282711146358852E-2</v>
      </c>
      <c r="DS10" s="9">
        <v>-0.45296126882578369</v>
      </c>
      <c r="DT10" s="9">
        <v>0.45972188477840753</v>
      </c>
      <c r="DU10" s="9">
        <v>-0.75459800543442657</v>
      </c>
      <c r="DV10" s="9">
        <v>0.816331661683669</v>
      </c>
      <c r="DW10" s="9">
        <v>1</v>
      </c>
      <c r="DX10" s="9">
        <v>0.72770965895964701</v>
      </c>
      <c r="DY10" s="9">
        <v>0.94966139435365549</v>
      </c>
      <c r="DZ10" s="9">
        <v>-0.24715576637149045</v>
      </c>
      <c r="EA10" s="9">
        <v>-0.17336381119450364</v>
      </c>
      <c r="EB10" s="9">
        <v>0.8355504104389212</v>
      </c>
      <c r="GD10" s="37" t="s">
        <v>8</v>
      </c>
      <c r="GE10" s="37">
        <v>-1</v>
      </c>
      <c r="GF10" s="37">
        <v>-1</v>
      </c>
      <c r="GG10" s="37">
        <v>-1</v>
      </c>
      <c r="GH10" s="37">
        <v>-1</v>
      </c>
      <c r="GI10" s="37">
        <v>-1</v>
      </c>
      <c r="GJ10" s="37">
        <v>1</v>
      </c>
      <c r="GK10" s="37">
        <v>1</v>
      </c>
      <c r="GL10" s="37">
        <v>1</v>
      </c>
      <c r="GM10" s="37">
        <v>-1</v>
      </c>
      <c r="GN10" s="37">
        <v>1</v>
      </c>
      <c r="GO10" s="37">
        <v>-1</v>
      </c>
      <c r="GP10" s="116">
        <f t="shared" si="7"/>
        <v>-3</v>
      </c>
      <c r="GR10" s="64" t="s">
        <v>8</v>
      </c>
      <c r="GS10" s="140">
        <v>0.42975206611570244</v>
      </c>
      <c r="GT10" s="140">
        <v>0.79338842975206592</v>
      </c>
      <c r="GU10" s="140">
        <v>0.56198347107438018</v>
      </c>
      <c r="GV10" s="140">
        <v>0.66115702479338834</v>
      </c>
      <c r="GW10" s="140">
        <v>0.42975206611570244</v>
      </c>
      <c r="GX10" s="140">
        <v>6.6115702479338831E-2</v>
      </c>
      <c r="GY10" s="140">
        <v>0.19834710743801651</v>
      </c>
      <c r="GZ10" s="140">
        <f>VARP(CO2em!$Q$22:$AA$22)</f>
        <v>0.92561983471074383</v>
      </c>
      <c r="HA10" s="140">
        <v>0.29752066115702475</v>
      </c>
      <c r="HB10" s="140">
        <v>0.19834710743801651</v>
      </c>
    </row>
    <row r="11" spans="1:211" x14ac:dyDescent="0.25">
      <c r="A11">
        <v>1</v>
      </c>
      <c r="B11">
        <v>10</v>
      </c>
      <c r="D11" s="12">
        <v>0</v>
      </c>
      <c r="E11" s="12">
        <v>10</v>
      </c>
      <c r="F11" s="12">
        <v>40</v>
      </c>
      <c r="G11">
        <v>3.4090000000000003</v>
      </c>
      <c r="H11" s="12">
        <v>11.85</v>
      </c>
      <c r="P11" s="230" t="s">
        <v>10</v>
      </c>
      <c r="Q11" s="229">
        <v>0.77</v>
      </c>
      <c r="R11" s="64">
        <v>0.26600000000000001</v>
      </c>
      <c r="S11" s="64">
        <v>9.5000000000000043E-2</v>
      </c>
      <c r="T11" s="64">
        <v>0.45230000000000004</v>
      </c>
      <c r="U11" s="64">
        <v>0.6076086956521739</v>
      </c>
      <c r="V11" s="64">
        <v>0.27500000000000002</v>
      </c>
      <c r="W11" s="64">
        <v>0.5</v>
      </c>
      <c r="X11" s="64">
        <v>0.98906838453914758</v>
      </c>
      <c r="Y11" s="64">
        <v>0.19727000000000006</v>
      </c>
      <c r="Z11" s="64">
        <v>0.67774999999999996</v>
      </c>
      <c r="AA11" s="64">
        <v>0.32835714285714285</v>
      </c>
      <c r="AB11" s="148">
        <f>AVERAGE($Q$11:$AA$11)</f>
        <v>0.46894129300440573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8" t="s">
        <v>374</v>
      </c>
      <c r="CW11" s="5">
        <f>SUM($Q$24:$AA$24)</f>
        <v>-3</v>
      </c>
      <c r="CX11">
        <v>4.5619834710743792</v>
      </c>
      <c r="CY11" s="5">
        <f>SUM($Q$38:$AA$38)</f>
        <v>9</v>
      </c>
      <c r="CZ11" s="5">
        <v>1.6528925619834711</v>
      </c>
      <c r="DA11" s="5">
        <v>-4.7363497205639357E-2</v>
      </c>
      <c r="DB11" s="5">
        <v>0.52805339136648999</v>
      </c>
      <c r="DC11" s="5">
        <v>0.68633386100314364</v>
      </c>
      <c r="DD11" s="5">
        <f t="shared" si="0"/>
        <v>0.16390565364899692</v>
      </c>
      <c r="DE11" s="5">
        <f t="shared" si="1"/>
        <v>0.39090909090909082</v>
      </c>
      <c r="DF11" s="5">
        <v>0.38514339764765043</v>
      </c>
      <c r="DG11" s="5">
        <v>0.61749685458795411</v>
      </c>
      <c r="DH11" s="5">
        <f t="shared" si="2"/>
        <v>0</v>
      </c>
      <c r="DI11" s="5">
        <f t="shared" si="3"/>
        <v>1</v>
      </c>
      <c r="DJ11" s="5">
        <v>1</v>
      </c>
      <c r="DK11" s="5">
        <f t="shared" si="4"/>
        <v>0.13636363636363635</v>
      </c>
      <c r="DL11" s="5">
        <f t="shared" si="5"/>
        <v>0.46894129300440573</v>
      </c>
      <c r="DM11" s="5">
        <f t="shared" si="6"/>
        <v>0.27155837601908689</v>
      </c>
      <c r="DO11" s="9" t="s">
        <v>46</v>
      </c>
      <c r="DP11" s="9">
        <v>-0.56638138910372549</v>
      </c>
      <c r="DQ11" s="9">
        <v>0.59492572149010658</v>
      </c>
      <c r="DR11" s="9">
        <v>-0.13484563660666771</v>
      </c>
      <c r="DS11" s="9">
        <v>-0.82687202073598776</v>
      </c>
      <c r="DT11" s="9">
        <v>0.47510878539526374</v>
      </c>
      <c r="DU11" s="9">
        <v>-0.86123605167921458</v>
      </c>
      <c r="DV11" s="9">
        <v>0.9172141531584449</v>
      </c>
      <c r="DW11" s="9">
        <v>0.72770965895964701</v>
      </c>
      <c r="DX11" s="9">
        <v>1</v>
      </c>
      <c r="DY11" s="9">
        <v>0.90595068931352696</v>
      </c>
      <c r="DZ11" s="9">
        <v>-3.7113480951260235E-2</v>
      </c>
      <c r="EA11" s="9">
        <v>0.31319984768814307</v>
      </c>
      <c r="EB11" s="9">
        <v>0.94335453843498107</v>
      </c>
      <c r="GD11" s="37" t="s">
        <v>9</v>
      </c>
      <c r="GE11" s="37">
        <v>1</v>
      </c>
      <c r="GF11" s="37">
        <v>-1</v>
      </c>
      <c r="GG11" s="37">
        <v>-1</v>
      </c>
      <c r="GH11" s="37">
        <v>1</v>
      </c>
      <c r="GI11" s="37">
        <v>-1</v>
      </c>
      <c r="GJ11" s="37">
        <v>-1</v>
      </c>
      <c r="GK11" s="37">
        <v>1</v>
      </c>
      <c r="GL11" s="37">
        <v>1</v>
      </c>
      <c r="GM11" s="37">
        <v>-1</v>
      </c>
      <c r="GN11" s="37">
        <v>1</v>
      </c>
      <c r="GO11" s="37">
        <v>1</v>
      </c>
      <c r="GP11" s="116">
        <f t="shared" si="7"/>
        <v>1</v>
      </c>
      <c r="GR11" s="64" t="s">
        <v>9</v>
      </c>
      <c r="GS11" s="140">
        <v>0.46280991735537191</v>
      </c>
      <c r="GT11" s="140">
        <v>0.46280991735537191</v>
      </c>
      <c r="GU11" s="140">
        <v>0.66115702479338834</v>
      </c>
      <c r="GV11" s="140">
        <v>0.6280991735537188</v>
      </c>
      <c r="GW11" s="140">
        <v>0.46280991735537191</v>
      </c>
      <c r="GX11" s="140">
        <v>0.46280991735537191</v>
      </c>
      <c r="GY11" s="140">
        <v>0.66115702479338834</v>
      </c>
      <c r="GZ11" s="140">
        <v>0.29752066115702475</v>
      </c>
      <c r="HA11" s="140">
        <f>VARP(CO2em!$Q$23:$AA$23)</f>
        <v>0.99173553719008267</v>
      </c>
      <c r="HB11" s="140">
        <v>0.29752066115702475</v>
      </c>
    </row>
    <row r="12" spans="1:211" ht="15.75" thickBot="1" x14ac:dyDescent="0.3">
      <c r="A12">
        <v>1</v>
      </c>
      <c r="B12">
        <v>11</v>
      </c>
      <c r="D12" s="12">
        <v>5</v>
      </c>
      <c r="E12" s="12">
        <v>15</v>
      </c>
      <c r="F12" s="12">
        <v>25</v>
      </c>
      <c r="G12">
        <v>10.759</v>
      </c>
      <c r="H12" s="12">
        <v>7.33</v>
      </c>
      <c r="P12" s="240" t="s">
        <v>79</v>
      </c>
      <c r="Q12" s="241">
        <f>AVERAGE($Q$2:$Q$11)</f>
        <v>0.6789431999704556</v>
      </c>
      <c r="R12" s="242">
        <f>AVERAGE($R$2:$R$11)</f>
        <v>0.27454853118339356</v>
      </c>
      <c r="S12" s="242">
        <f>AVERAGE($S$2:$S$11)</f>
        <v>4.1773566992866017E-2</v>
      </c>
      <c r="T12" s="242">
        <f>AVERAGE($T$2:$T$11)</f>
        <v>0.4102595057471265</v>
      </c>
      <c r="U12" s="242">
        <f>AVERAGE($U$2:$U$11)</f>
        <v>0.23792298450482074</v>
      </c>
      <c r="V12" s="242">
        <f>AVERAGE($V$2:$V$11)</f>
        <v>0.45208082901766228</v>
      </c>
      <c r="W12" s="242">
        <f>AVERAGE($W$2:$W$11)</f>
        <v>0.71367499874145668</v>
      </c>
      <c r="X12" s="242">
        <f>AVERAGE($X$2:$X$11)</f>
        <v>0.98087556337764692</v>
      </c>
      <c r="Y12" s="242">
        <f>AVERAGE($Y$2:$Y$11)</f>
        <v>0.12140639204545453</v>
      </c>
      <c r="Z12" s="242">
        <f>AVERAGE($Z$2:$Z$11)</f>
        <v>0.81247516000085862</v>
      </c>
      <c r="AA12" s="242">
        <f>AVERAGE($AA$2:$AA$11)</f>
        <v>0.35528819889251206</v>
      </c>
      <c r="AB12" s="239">
        <f>AVERAGE($AB$2:$AB$11)</f>
        <v>0.46174990277038674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8">
        <f>AVERAGE(DA:DA)</f>
        <v>1.8979416612276985E-2</v>
      </c>
      <c r="CX12"/>
      <c r="DA12" s="5">
        <v>-4.3265809072458361E-2</v>
      </c>
      <c r="DO12" s="9" t="s">
        <v>47</v>
      </c>
      <c r="DP12" s="9">
        <v>-0.47138903630056483</v>
      </c>
      <c r="DQ12" s="9">
        <v>0.46188923420012601</v>
      </c>
      <c r="DR12" s="9">
        <v>-7.7814552764530295E-2</v>
      </c>
      <c r="DS12" s="9">
        <v>-0.65727780015992632</v>
      </c>
      <c r="DT12" s="9">
        <v>0.50078308583613429</v>
      </c>
      <c r="DU12" s="9">
        <v>-0.85916787259599836</v>
      </c>
      <c r="DV12" s="9">
        <v>0.92284282378547366</v>
      </c>
      <c r="DW12" s="9">
        <v>0.94966139435365549</v>
      </c>
      <c r="DX12" s="9">
        <v>0.90595068931352696</v>
      </c>
      <c r="DY12" s="9">
        <v>1</v>
      </c>
      <c r="DZ12" s="9">
        <v>-0.16951587590520265</v>
      </c>
      <c r="EA12" s="9">
        <v>3.6040076892457085E-2</v>
      </c>
      <c r="EB12" s="9">
        <v>0.94664579583057695</v>
      </c>
      <c r="GD12" s="37" t="s">
        <v>10</v>
      </c>
      <c r="GE12" s="37">
        <v>1</v>
      </c>
      <c r="GF12" s="37">
        <v>-1</v>
      </c>
      <c r="GG12" s="37">
        <v>-1</v>
      </c>
      <c r="GH12" s="37">
        <v>-1</v>
      </c>
      <c r="GI12" s="37">
        <v>1</v>
      </c>
      <c r="GJ12" s="37">
        <v>-1</v>
      </c>
      <c r="GK12" s="37">
        <v>-1</v>
      </c>
      <c r="GL12" s="37">
        <v>1</v>
      </c>
      <c r="GM12" s="37">
        <v>-1</v>
      </c>
      <c r="GN12" s="37">
        <v>1</v>
      </c>
      <c r="GO12" s="37">
        <v>-1</v>
      </c>
      <c r="GP12" s="116">
        <f t="shared" si="7"/>
        <v>-3</v>
      </c>
      <c r="GR12" s="64" t="s">
        <v>10</v>
      </c>
      <c r="GS12" s="140">
        <v>6.6115702479338831E-2</v>
      </c>
      <c r="GT12" s="140">
        <v>0.42975206611570244</v>
      </c>
      <c r="GU12" s="140">
        <v>0.56198347107438018</v>
      </c>
      <c r="GV12" s="140">
        <v>0.29752066115702475</v>
      </c>
      <c r="GW12" s="140">
        <v>0.42975206611570244</v>
      </c>
      <c r="GX12" s="140">
        <v>0.79338842975206625</v>
      </c>
      <c r="GY12" s="140">
        <v>0.56198347107438018</v>
      </c>
      <c r="GZ12" s="140">
        <v>0.19834710743801651</v>
      </c>
      <c r="HA12" s="140">
        <v>0.29752066115702475</v>
      </c>
      <c r="HB12" s="140">
        <f>VARP(CO2em!$Q$24:$AA$24)</f>
        <v>0.92561983471074383</v>
      </c>
    </row>
    <row r="13" spans="1:211" x14ac:dyDescent="0.25">
      <c r="A13">
        <v>2</v>
      </c>
      <c r="B13">
        <v>1</v>
      </c>
      <c r="D13" s="12">
        <v>4.2</v>
      </c>
      <c r="E13" s="12">
        <v>4.5999999999999996</v>
      </c>
      <c r="F13" s="12">
        <v>5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8" t="s">
        <v>375</v>
      </c>
      <c r="CX13"/>
      <c r="DO13" s="9" t="s">
        <v>48</v>
      </c>
      <c r="DP13" s="9">
        <v>-0.3028718871463878</v>
      </c>
      <c r="DQ13" s="9">
        <v>-0.24108819137134929</v>
      </c>
      <c r="DR13" s="9">
        <v>0.22638144482466011</v>
      </c>
      <c r="DS13" s="9">
        <v>-8.2060993986221881E-2</v>
      </c>
      <c r="DT13" s="9">
        <v>0.43082021842766427</v>
      </c>
      <c r="DU13" s="9">
        <v>2.308468581453588E-2</v>
      </c>
      <c r="DV13" s="9">
        <v>-0.19702574411872062</v>
      </c>
      <c r="DW13" s="9">
        <v>-0.24715576637149045</v>
      </c>
      <c r="DX13" s="9">
        <v>-3.7113480951260235E-2</v>
      </c>
      <c r="DY13" s="9">
        <v>-0.16951587590520265</v>
      </c>
      <c r="DZ13" s="9">
        <v>1</v>
      </c>
      <c r="EA13" s="9">
        <v>-0.37430934435720381</v>
      </c>
      <c r="EB13" s="9">
        <v>-9.9257722449398289E-2</v>
      </c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11">
        <f>SUM(GP3:GP12)</f>
        <v>-14</v>
      </c>
      <c r="GR13" s="64" t="s">
        <v>519</v>
      </c>
      <c r="GS13" s="140">
        <f t="array" ref="GS13">SUM(GS$3:GS$12)</f>
        <v>3.7024793388429744</v>
      </c>
      <c r="GT13" s="140">
        <f t="array" ref="GT13">SUM(GT$3:GT$12)</f>
        <v>5.5206611570247937</v>
      </c>
      <c r="GU13" s="140">
        <f t="array" ref="GU13">SUM(GU$3:GU$12)</f>
        <v>6.0165289256198342</v>
      </c>
      <c r="GV13" s="140">
        <f t="array" ref="GV13">SUM(GV$3:GV$12)</f>
        <v>5.3884297520661155</v>
      </c>
      <c r="GW13" s="140">
        <f t="array" ref="GW13">SUM(GW$3:GW$12)</f>
        <v>4.0661157024793386</v>
      </c>
      <c r="GX13" s="140">
        <f t="array" ref="GX13">SUM(GX$3:GX$12)</f>
        <v>4.0661157024793386</v>
      </c>
      <c r="GY13" s="140">
        <f t="array" ref="GY13">SUM(GY$3:GY$12)</f>
        <v>4.9256198347107425</v>
      </c>
      <c r="GZ13" s="140">
        <f t="array" ref="GZ13">SUM(GZ$3:GZ$12)</f>
        <v>4.5619834710743801</v>
      </c>
      <c r="HA13" s="140">
        <f t="array" ref="HA13">SUM(HA$3:HA$12)</f>
        <v>5.3884297520661164</v>
      </c>
      <c r="HB13" s="140">
        <f t="array" ref="HB13">SUM(HB$3:HB$12)</f>
        <v>4.5619834710743792</v>
      </c>
    </row>
    <row r="14" spans="1:211" x14ac:dyDescent="0.25">
      <c r="A14">
        <v>2</v>
      </c>
      <c r="B14">
        <v>2</v>
      </c>
      <c r="D14" s="12">
        <v>3.5</v>
      </c>
      <c r="E14" s="12">
        <v>4.4000000000000004</v>
      </c>
      <c r="F14" s="12">
        <v>5.5</v>
      </c>
      <c r="P14" t="s">
        <v>132</v>
      </c>
      <c r="Q14" t="s">
        <v>81</v>
      </c>
      <c r="R14" t="s">
        <v>82</v>
      </c>
      <c r="S14" t="s">
        <v>83</v>
      </c>
      <c r="T14" t="s">
        <v>84</v>
      </c>
      <c r="U14" t="s">
        <v>85</v>
      </c>
      <c r="V14" t="s">
        <v>86</v>
      </c>
      <c r="W14" t="s">
        <v>87</v>
      </c>
      <c r="X14" t="s">
        <v>88</v>
      </c>
      <c r="Y14" t="s">
        <v>89</v>
      </c>
      <c r="Z14" t="s">
        <v>90</v>
      </c>
      <c r="AA14" t="s">
        <v>91</v>
      </c>
      <c r="AB14" t="s">
        <v>80</v>
      </c>
      <c r="AC14" t="s">
        <v>247</v>
      </c>
      <c r="AD14" t="s">
        <v>247</v>
      </c>
      <c r="AE14" t="s">
        <v>42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8">
        <f>AVERAGE(DC:DC)</f>
        <v>0.53941281238878525</v>
      </c>
      <c r="CX14"/>
      <c r="DO14" s="9" t="s">
        <v>221</v>
      </c>
      <c r="DP14" s="9">
        <v>-3.1936246929221687E-2</v>
      </c>
      <c r="DQ14" s="9">
        <v>0.27485767664089594</v>
      </c>
      <c r="DR14" s="9">
        <v>-8.4418474132836874E-2</v>
      </c>
      <c r="DS14" s="9">
        <v>-0.40719248153725418</v>
      </c>
      <c r="DT14" s="9">
        <v>1.4975602864385212E-2</v>
      </c>
      <c r="DU14" s="9">
        <v>1.3508669144070691E-4</v>
      </c>
      <c r="DV14" s="9">
        <v>0.33143678399672005</v>
      </c>
      <c r="DW14" s="9">
        <v>-0.17336381119450364</v>
      </c>
      <c r="DX14" s="9">
        <v>0.31319984768814307</v>
      </c>
      <c r="DY14" s="9">
        <v>3.6040076892457085E-2</v>
      </c>
      <c r="DZ14" s="9">
        <v>-0.37430934435720381</v>
      </c>
      <c r="EA14" s="9">
        <v>1</v>
      </c>
      <c r="EB14" s="9">
        <v>0.21506703680544534</v>
      </c>
      <c r="GR14" s="133" t="s">
        <v>542</v>
      </c>
      <c r="GS14" s="133">
        <v>30.999999999999993</v>
      </c>
      <c r="GT14" s="133">
        <v>51.000000000000007</v>
      </c>
      <c r="GU14" s="133">
        <v>58.999999999999986</v>
      </c>
      <c r="GV14" s="133">
        <v>47</v>
      </c>
      <c r="GW14" s="133">
        <v>35</v>
      </c>
      <c r="GX14" s="133">
        <v>35</v>
      </c>
      <c r="GY14" s="133">
        <v>46.999999999999986</v>
      </c>
      <c r="GZ14" s="133">
        <v>43</v>
      </c>
      <c r="HA14" s="133">
        <v>47.000000000000007</v>
      </c>
      <c r="HB14" s="133">
        <v>42.999999999999993</v>
      </c>
    </row>
    <row r="15" spans="1:211" ht="15.75" thickBot="1" x14ac:dyDescent="0.3">
      <c r="A15">
        <v>2</v>
      </c>
      <c r="B15">
        <v>3</v>
      </c>
      <c r="D15" s="12">
        <v>3</v>
      </c>
      <c r="E15" s="12">
        <v>5</v>
      </c>
      <c r="F15" s="12">
        <v>7</v>
      </c>
      <c r="P15" t="s">
        <v>1</v>
      </c>
      <c r="Q15">
        <v>-1</v>
      </c>
      <c r="R15">
        <v>1</v>
      </c>
      <c r="S15">
        <v>-1</v>
      </c>
      <c r="T15">
        <v>1</v>
      </c>
      <c r="U15">
        <v>-1</v>
      </c>
      <c r="V15">
        <v>-1</v>
      </c>
      <c r="W15">
        <v>1</v>
      </c>
      <c r="X15">
        <v>1</v>
      </c>
      <c r="Y15">
        <v>-1</v>
      </c>
      <c r="Z15">
        <v>1</v>
      </c>
      <c r="AA15">
        <v>-1</v>
      </c>
      <c r="AB15">
        <f>AVERAGE($Q$15:$AA$15)</f>
        <v>-9.0909090909090912E-2</v>
      </c>
      <c r="AC15" t="s">
        <v>52</v>
      </c>
      <c r="AD15">
        <f>VARP($Q$25:$AA$25)</f>
        <v>0.48198347107438017</v>
      </c>
      <c r="AE15">
        <v>0.48991935483870969</v>
      </c>
      <c r="AJ15" s="37" t="s">
        <v>132</v>
      </c>
      <c r="AK15" s="37" t="s">
        <v>81</v>
      </c>
      <c r="AL15" s="37" t="s">
        <v>82</v>
      </c>
      <c r="AM15" s="37" t="s">
        <v>83</v>
      </c>
      <c r="AN15" s="37" t="s">
        <v>84</v>
      </c>
      <c r="AO15" s="37" t="s">
        <v>85</v>
      </c>
      <c r="AP15" s="37" t="s">
        <v>86</v>
      </c>
      <c r="AQ15" s="37" t="s">
        <v>87</v>
      </c>
      <c r="AR15" s="37" t="s">
        <v>88</v>
      </c>
      <c r="AS15" s="37" t="s">
        <v>89</v>
      </c>
      <c r="AT15" s="37" t="s">
        <v>90</v>
      </c>
      <c r="AU15" s="37" t="s">
        <v>91</v>
      </c>
      <c r="AV15" s="116" t="s">
        <v>484</v>
      </c>
      <c r="AX15" s="9"/>
      <c r="CV15" s="88" t="s">
        <v>212</v>
      </c>
      <c r="CX15" t="s">
        <v>522</v>
      </c>
      <c r="CZ15" s="5" t="s">
        <v>517</v>
      </c>
      <c r="DD15" s="6"/>
      <c r="DE15" s="6"/>
      <c r="DO15" s="51" t="s">
        <v>49</v>
      </c>
      <c r="DP15" s="51">
        <v>-0.54932917856315422</v>
      </c>
      <c r="DQ15" s="51">
        <v>0.57002131639027798</v>
      </c>
      <c r="DR15" s="51">
        <v>-1.6906886660406437E-2</v>
      </c>
      <c r="DS15" s="51">
        <v>-0.72602086965710178</v>
      </c>
      <c r="DT15" s="51">
        <v>0.59134009239188146</v>
      </c>
      <c r="DU15" s="51">
        <v>-0.88611220792353962</v>
      </c>
      <c r="DV15" s="51">
        <v>0.91481639961779748</v>
      </c>
      <c r="DW15" s="51">
        <v>0.8355504104389212</v>
      </c>
      <c r="DX15" s="51">
        <v>0.94335453843498107</v>
      </c>
      <c r="DY15" s="51">
        <v>0.94664579583057695</v>
      </c>
      <c r="DZ15" s="51">
        <v>-9.9257722449398289E-2</v>
      </c>
      <c r="EA15" s="51">
        <v>0.21506703680544534</v>
      </c>
      <c r="EB15" s="51">
        <v>1</v>
      </c>
    </row>
    <row r="16" spans="1:211" x14ac:dyDescent="0.25">
      <c r="A16">
        <v>2</v>
      </c>
      <c r="B16">
        <v>4</v>
      </c>
      <c r="D16" s="12">
        <v>-0.4</v>
      </c>
      <c r="E16" s="12">
        <v>-0.33100000000000002</v>
      </c>
      <c r="F16" s="12">
        <v>-0.25</v>
      </c>
      <c r="P16" t="s">
        <v>2</v>
      </c>
      <c r="Q16">
        <v>1</v>
      </c>
      <c r="R16">
        <v>-1</v>
      </c>
      <c r="S16">
        <v>-1</v>
      </c>
      <c r="T16">
        <v>-1</v>
      </c>
      <c r="U16">
        <v>-1</v>
      </c>
      <c r="V16">
        <v>1</v>
      </c>
      <c r="W16">
        <v>1</v>
      </c>
      <c r="X16">
        <v>1</v>
      </c>
      <c r="Y16">
        <v>-1</v>
      </c>
      <c r="Z16">
        <v>1</v>
      </c>
      <c r="AA16">
        <v>-1</v>
      </c>
      <c r="AB16">
        <f>AVERAGE($Q$16:$AA$16)</f>
        <v>-9.0909090909090912E-2</v>
      </c>
      <c r="AC16" t="s">
        <v>54</v>
      </c>
      <c r="AD16">
        <f>VARP($AB$15:$AB$24)</f>
        <v>1.8512396694214877E-2</v>
      </c>
      <c r="AE16">
        <v>1.8817204301075269E-2</v>
      </c>
      <c r="AJ16" s="37" t="s">
        <v>1</v>
      </c>
      <c r="AK16" s="37">
        <v>-1</v>
      </c>
      <c r="AL16" s="37">
        <v>1</v>
      </c>
      <c r="AM16" s="37">
        <v>-1</v>
      </c>
      <c r="AN16" s="37">
        <v>1</v>
      </c>
      <c r="AO16" s="37">
        <v>-1</v>
      </c>
      <c r="AP16" s="37">
        <v>-1</v>
      </c>
      <c r="AQ16" s="37">
        <v>1</v>
      </c>
      <c r="AR16" s="37">
        <v>1</v>
      </c>
      <c r="AS16" s="37">
        <v>-1</v>
      </c>
      <c r="AT16" s="37">
        <v>1</v>
      </c>
      <c r="AU16" s="37">
        <v>-1</v>
      </c>
      <c r="AV16" s="116">
        <f>SUM(AK16:AU16)</f>
        <v>-1</v>
      </c>
      <c r="AX16" s="9"/>
      <c r="CV16" s="88">
        <f>AVERAGE(DD:DD)</f>
        <v>-0.61483053218097594</v>
      </c>
      <c r="CX16"/>
    </row>
    <row r="17" spans="1:114" x14ac:dyDescent="0.25">
      <c r="A17">
        <v>2</v>
      </c>
      <c r="B17">
        <v>5</v>
      </c>
      <c r="D17" s="12">
        <v>-0.2</v>
      </c>
      <c r="E17" s="12">
        <v>0</v>
      </c>
      <c r="F17" s="12">
        <v>0.2</v>
      </c>
      <c r="P17" t="s">
        <v>3</v>
      </c>
      <c r="Q17">
        <v>1</v>
      </c>
      <c r="R17">
        <v>-1</v>
      </c>
      <c r="S17">
        <v>-1</v>
      </c>
      <c r="T17">
        <v>-1</v>
      </c>
      <c r="U17">
        <v>-1</v>
      </c>
      <c r="V17">
        <v>-1</v>
      </c>
      <c r="W17">
        <v>1</v>
      </c>
      <c r="X17">
        <v>1</v>
      </c>
      <c r="Y17">
        <v>-1</v>
      </c>
      <c r="Z17">
        <v>1</v>
      </c>
      <c r="AA17">
        <v>-1</v>
      </c>
      <c r="AB17">
        <f>AVERAGE($Q$17:$AA$17)</f>
        <v>-0.27272727272727271</v>
      </c>
      <c r="AC17" t="s">
        <v>57</v>
      </c>
      <c r="AD17">
        <f>VARP($Q$15:$AA$24)</f>
        <v>0.98380165289256194</v>
      </c>
      <c r="AJ17" s="37" t="s">
        <v>2</v>
      </c>
      <c r="AK17" s="37">
        <v>1</v>
      </c>
      <c r="AL17" s="37">
        <v>-1</v>
      </c>
      <c r="AM17" s="37">
        <v>-1</v>
      </c>
      <c r="AN17" s="37">
        <v>-1</v>
      </c>
      <c r="AO17" s="37">
        <v>-1</v>
      </c>
      <c r="AP17" s="37">
        <v>1</v>
      </c>
      <c r="AQ17" s="37">
        <v>1</v>
      </c>
      <c r="AR17" s="37">
        <v>1</v>
      </c>
      <c r="AS17" s="37">
        <v>-1</v>
      </c>
      <c r="AT17" s="37">
        <v>1</v>
      </c>
      <c r="AU17" s="37">
        <v>-1</v>
      </c>
      <c r="AV17" s="116">
        <f t="shared" ref="AV17:AV25" si="8">SUM(AK17:AU17)</f>
        <v>-1</v>
      </c>
      <c r="AX17" s="9"/>
      <c r="CV17" s="88" t="s">
        <v>213</v>
      </c>
      <c r="CX17"/>
      <c r="CZ17" s="5" t="s">
        <v>531</v>
      </c>
    </row>
    <row r="18" spans="1:114" x14ac:dyDescent="0.25">
      <c r="A18">
        <v>2</v>
      </c>
      <c r="B18">
        <v>6</v>
      </c>
      <c r="D18" s="12">
        <v>10</v>
      </c>
      <c r="E18" s="12">
        <v>15</v>
      </c>
      <c r="F18" s="12">
        <v>26</v>
      </c>
      <c r="P18" t="s">
        <v>4</v>
      </c>
      <c r="Q18">
        <v>1</v>
      </c>
      <c r="R18">
        <v>-1</v>
      </c>
      <c r="S18">
        <v>-1</v>
      </c>
      <c r="T18">
        <v>1</v>
      </c>
      <c r="U18">
        <v>-1</v>
      </c>
      <c r="V18">
        <v>1</v>
      </c>
      <c r="W18">
        <v>1</v>
      </c>
      <c r="X18">
        <v>1</v>
      </c>
      <c r="Y18">
        <v>-1</v>
      </c>
      <c r="Z18">
        <v>1</v>
      </c>
      <c r="AA18">
        <v>-1</v>
      </c>
      <c r="AB18">
        <f>AVERAGE($Q$18:$AA$18)</f>
        <v>9.0909090909090912E-2</v>
      </c>
      <c r="AC18" t="s">
        <v>76</v>
      </c>
      <c r="AD18">
        <f>AVERAGE($Q$15:$AA$24)</f>
        <v>-0.12727272727272726</v>
      </c>
      <c r="AJ18" s="37" t="s">
        <v>3</v>
      </c>
      <c r="AK18" s="37">
        <v>1</v>
      </c>
      <c r="AL18" s="37">
        <v>-1</v>
      </c>
      <c r="AM18" s="37">
        <v>-1</v>
      </c>
      <c r="AN18" s="37">
        <v>-1</v>
      </c>
      <c r="AO18" s="37">
        <v>-1</v>
      </c>
      <c r="AP18" s="37">
        <v>-1</v>
      </c>
      <c r="AQ18" s="37">
        <v>1</v>
      </c>
      <c r="AR18" s="37">
        <v>1</v>
      </c>
      <c r="AS18" s="37">
        <v>-1</v>
      </c>
      <c r="AT18" s="37">
        <v>1</v>
      </c>
      <c r="AU18" s="37">
        <v>-1</v>
      </c>
      <c r="AV18" s="116">
        <f t="shared" si="8"/>
        <v>-3</v>
      </c>
      <c r="AX18" s="9"/>
      <c r="CV18" s="88">
        <f>AVERAGE(DE:DE)</f>
        <v>0.22139410963283268</v>
      </c>
      <c r="CX18" t="s">
        <v>527</v>
      </c>
      <c r="DB18" s="5" t="s">
        <v>534</v>
      </c>
    </row>
    <row r="19" spans="1:114" x14ac:dyDescent="0.25">
      <c r="A19">
        <v>2</v>
      </c>
      <c r="B19">
        <v>7</v>
      </c>
      <c r="D19" s="12">
        <v>2</v>
      </c>
      <c r="E19" s="12">
        <v>8</v>
      </c>
      <c r="F19" s="12">
        <v>15</v>
      </c>
      <c r="P19" t="s">
        <v>5</v>
      </c>
      <c r="Q19">
        <v>-1</v>
      </c>
      <c r="R19">
        <v>-1</v>
      </c>
      <c r="S19">
        <v>-1</v>
      </c>
      <c r="T19">
        <v>-1</v>
      </c>
      <c r="U19">
        <v>1</v>
      </c>
      <c r="V19">
        <v>-1</v>
      </c>
      <c r="W19">
        <v>1</v>
      </c>
      <c r="X19">
        <v>1</v>
      </c>
      <c r="Y19">
        <v>-1</v>
      </c>
      <c r="Z19">
        <v>1</v>
      </c>
      <c r="AA19">
        <v>1</v>
      </c>
      <c r="AB19">
        <f>AVERAGE($Q$19:$AA$19)</f>
        <v>-9.0909090909090912E-2</v>
      </c>
      <c r="AC19" t="s">
        <v>216</v>
      </c>
      <c r="AD19">
        <f>AD18*110</f>
        <v>-13.999999999999998</v>
      </c>
      <c r="AJ19" s="37" t="s">
        <v>4</v>
      </c>
      <c r="AK19" s="37">
        <v>1</v>
      </c>
      <c r="AL19" s="37">
        <v>-1</v>
      </c>
      <c r="AM19" s="37">
        <v>-1</v>
      </c>
      <c r="AN19" s="37">
        <v>1</v>
      </c>
      <c r="AO19" s="37">
        <v>-1</v>
      </c>
      <c r="AP19" s="37">
        <v>1</v>
      </c>
      <c r="AQ19" s="37">
        <v>1</v>
      </c>
      <c r="AR19" s="37">
        <v>1</v>
      </c>
      <c r="AS19" s="37">
        <v>-1</v>
      </c>
      <c r="AT19" s="37">
        <v>1</v>
      </c>
      <c r="AU19" s="37">
        <v>-1</v>
      </c>
      <c r="AV19" s="116">
        <f t="shared" si="8"/>
        <v>1</v>
      </c>
      <c r="AX19" s="9"/>
      <c r="CV19" s="88" t="s">
        <v>370</v>
      </c>
      <c r="CX19"/>
      <c r="CY19" s="5" t="s">
        <v>526</v>
      </c>
      <c r="CZ19" s="5" t="s">
        <v>525</v>
      </c>
      <c r="DA19" s="5" t="s">
        <v>535</v>
      </c>
      <c r="DB19" s="5" t="s">
        <v>532</v>
      </c>
      <c r="DC19" s="5" t="s">
        <v>533</v>
      </c>
    </row>
    <row r="20" spans="1:114" x14ac:dyDescent="0.25">
      <c r="A20">
        <v>2</v>
      </c>
      <c r="B20">
        <v>8</v>
      </c>
      <c r="D20" s="12">
        <v>-0.25</v>
      </c>
      <c r="E20" s="12">
        <v>-0.1</v>
      </c>
      <c r="F20" s="12">
        <v>0</v>
      </c>
      <c r="P20" t="s">
        <v>6</v>
      </c>
      <c r="Q20">
        <v>1</v>
      </c>
      <c r="R20">
        <v>-1</v>
      </c>
      <c r="S20">
        <v>-1</v>
      </c>
      <c r="T20">
        <v>-1</v>
      </c>
      <c r="U20">
        <v>1</v>
      </c>
      <c r="V20">
        <v>-1</v>
      </c>
      <c r="W20">
        <v>-1</v>
      </c>
      <c r="X20">
        <v>1</v>
      </c>
      <c r="Y20">
        <v>-1</v>
      </c>
      <c r="Z20">
        <v>1</v>
      </c>
      <c r="AA20">
        <v>1</v>
      </c>
      <c r="AB20">
        <f>AVERAGE($Q$20:$AA$20)</f>
        <v>-9.0909090909090912E-2</v>
      </c>
      <c r="AC20" t="s">
        <v>220</v>
      </c>
      <c r="AD20">
        <f>(AD18+1)/2</f>
        <v>0.4363636363636364</v>
      </c>
      <c r="AJ20" s="37" t="s">
        <v>5</v>
      </c>
      <c r="AK20" s="37">
        <v>-1</v>
      </c>
      <c r="AL20" s="37">
        <v>-1</v>
      </c>
      <c r="AM20" s="37">
        <v>-1</v>
      </c>
      <c r="AN20" s="37">
        <v>-1</v>
      </c>
      <c r="AO20" s="37">
        <v>1</v>
      </c>
      <c r="AP20" s="37">
        <v>-1</v>
      </c>
      <c r="AQ20" s="37">
        <v>1</v>
      </c>
      <c r="AR20" s="37">
        <v>1</v>
      </c>
      <c r="AS20" s="37">
        <v>-1</v>
      </c>
      <c r="AT20" s="37">
        <v>1</v>
      </c>
      <c r="AU20" s="37">
        <v>1</v>
      </c>
      <c r="AV20" s="116">
        <f t="shared" si="8"/>
        <v>-1</v>
      </c>
      <c r="AX20" s="9"/>
      <c r="CV20" s="88">
        <v>1.1900826446281E-2</v>
      </c>
      <c r="CX20" t="s">
        <v>523</v>
      </c>
      <c r="CY20" s="5">
        <f>(CV18+1)^0.5/2</f>
        <v>0.55258350265657419</v>
      </c>
      <c r="CZ20" s="5">
        <v>0.4363636363636364</v>
      </c>
      <c r="DA20" s="5">
        <f>1-CZ20</f>
        <v>0.5636363636363636</v>
      </c>
      <c r="DB20" s="5">
        <f>(2*CZ20-1)^2*CV$4*(CV$2-1)</f>
        <v>1.6036363636363618</v>
      </c>
      <c r="DC20" s="5">
        <f>CV$4*(CV$2-1)*(2*CZ20*DA20)*(1-4*CZ20*DA20)</f>
        <v>0.78883005259203287</v>
      </c>
    </row>
    <row r="21" spans="1:114" x14ac:dyDescent="0.25">
      <c r="A21">
        <v>2</v>
      </c>
      <c r="B21">
        <v>9</v>
      </c>
      <c r="D21" s="12">
        <v>-0.7</v>
      </c>
      <c r="E21" s="12">
        <v>-0.5</v>
      </c>
      <c r="F21" s="12">
        <v>-0.45</v>
      </c>
      <c r="P21" t="s">
        <v>7</v>
      </c>
      <c r="Q21">
        <v>1</v>
      </c>
      <c r="R21">
        <v>-1</v>
      </c>
      <c r="S21">
        <v>-1</v>
      </c>
      <c r="T21">
        <v>1</v>
      </c>
      <c r="U21">
        <v>-1</v>
      </c>
      <c r="V21">
        <v>-1</v>
      </c>
      <c r="W21">
        <v>-1</v>
      </c>
      <c r="X21">
        <v>1</v>
      </c>
      <c r="Y21">
        <v>-1</v>
      </c>
      <c r="Z21">
        <v>1</v>
      </c>
      <c r="AA21">
        <v>-1</v>
      </c>
      <c r="AB21">
        <f>AVERAGE($Q$21:$AA$21)</f>
        <v>-0.27272727272727271</v>
      </c>
      <c r="AC21" t="s">
        <v>373</v>
      </c>
      <c r="AD21">
        <f>(AD20-(1-AD20))^2</f>
        <v>1.6198347107437998E-2</v>
      </c>
      <c r="AJ21" s="37" t="s">
        <v>6</v>
      </c>
      <c r="AK21" s="37">
        <v>1</v>
      </c>
      <c r="AL21" s="37">
        <v>-1</v>
      </c>
      <c r="AM21" s="37">
        <v>-1</v>
      </c>
      <c r="AN21" s="37">
        <v>-1</v>
      </c>
      <c r="AO21" s="37">
        <v>1</v>
      </c>
      <c r="AP21" s="37">
        <v>-1</v>
      </c>
      <c r="AQ21" s="37">
        <v>-1</v>
      </c>
      <c r="AR21" s="37">
        <v>1</v>
      </c>
      <c r="AS21" s="37">
        <v>-1</v>
      </c>
      <c r="AT21" s="37">
        <v>1</v>
      </c>
      <c r="AU21" s="37">
        <v>1</v>
      </c>
      <c r="AV21" s="116">
        <f t="shared" si="8"/>
        <v>-1</v>
      </c>
      <c r="AX21" s="9"/>
      <c r="CV21" s="88" t="s">
        <v>371</v>
      </c>
      <c r="CX21" t="s">
        <v>524</v>
      </c>
      <c r="CY21" s="5">
        <f>((0.169485800150263^0.5)+1)/2</f>
        <v>0.70584326570856226</v>
      </c>
      <c r="CZ21" s="5">
        <v>0.55454545454545456</v>
      </c>
      <c r="DA21" s="5">
        <f>1-CZ21</f>
        <v>0.44545454545454544</v>
      </c>
      <c r="DB21" s="5">
        <f>(2*CZ21-1)^2*CV$4*(CV$2-1)</f>
        <v>1.1781818181818191</v>
      </c>
      <c r="DC21" s="5">
        <f>CV$4*(CV$2-1)*(2*CZ21*DA21)*(1-4*CZ21*DA21)</f>
        <v>0.58208024042073614</v>
      </c>
    </row>
    <row r="22" spans="1:114" ht="15.75" thickBot="1" x14ac:dyDescent="0.3">
      <c r="A22">
        <v>2</v>
      </c>
      <c r="B22">
        <v>10</v>
      </c>
      <c r="D22" s="12">
        <v>-2</v>
      </c>
      <c r="E22" s="12">
        <v>3</v>
      </c>
      <c r="F22" s="12">
        <v>8</v>
      </c>
      <c r="P22" t="s">
        <v>8</v>
      </c>
      <c r="Q22">
        <v>-1</v>
      </c>
      <c r="R22">
        <v>-1</v>
      </c>
      <c r="S22">
        <v>-1</v>
      </c>
      <c r="T22">
        <v>-1</v>
      </c>
      <c r="U22">
        <v>-1</v>
      </c>
      <c r="V22">
        <v>1</v>
      </c>
      <c r="W22">
        <v>1</v>
      </c>
      <c r="X22">
        <v>1</v>
      </c>
      <c r="Y22">
        <v>-1</v>
      </c>
      <c r="Z22">
        <v>1</v>
      </c>
      <c r="AA22">
        <v>-1</v>
      </c>
      <c r="AB22">
        <f>AVERAGE($Q$22:$AA$22)</f>
        <v>-0.27272727272727271</v>
      </c>
      <c r="AJ22" s="37" t="s">
        <v>7</v>
      </c>
      <c r="AK22" s="37">
        <v>1</v>
      </c>
      <c r="AL22" s="37">
        <v>-1</v>
      </c>
      <c r="AM22" s="37">
        <v>-1</v>
      </c>
      <c r="AN22" s="37">
        <v>1</v>
      </c>
      <c r="AO22" s="37">
        <v>-1</v>
      </c>
      <c r="AP22" s="37">
        <v>-1</v>
      </c>
      <c r="AQ22" s="37">
        <v>-1</v>
      </c>
      <c r="AR22" s="37">
        <v>1</v>
      </c>
      <c r="AS22" s="37">
        <v>-1</v>
      </c>
      <c r="AT22" s="37">
        <v>1</v>
      </c>
      <c r="AU22" s="37">
        <v>-1</v>
      </c>
      <c r="AV22" s="116">
        <f t="shared" si="8"/>
        <v>-3</v>
      </c>
      <c r="AX22" s="9"/>
      <c r="CV22" s="88">
        <v>1.6198347107437998E-2</v>
      </c>
      <c r="CX22"/>
    </row>
    <row r="23" spans="1:114" x14ac:dyDescent="0.25">
      <c r="A23">
        <v>2</v>
      </c>
      <c r="B23">
        <v>11</v>
      </c>
      <c r="D23" s="12">
        <v>4</v>
      </c>
      <c r="E23" s="12">
        <v>8</v>
      </c>
      <c r="F23" s="12">
        <v>12</v>
      </c>
      <c r="P23" t="s">
        <v>9</v>
      </c>
      <c r="Q23">
        <v>1</v>
      </c>
      <c r="R23">
        <v>-1</v>
      </c>
      <c r="S23">
        <v>-1</v>
      </c>
      <c r="T23">
        <v>1</v>
      </c>
      <c r="U23">
        <v>-1</v>
      </c>
      <c r="V23">
        <v>-1</v>
      </c>
      <c r="W23">
        <v>1</v>
      </c>
      <c r="X23">
        <v>1</v>
      </c>
      <c r="Y23">
        <v>-1</v>
      </c>
      <c r="Z23">
        <v>1</v>
      </c>
      <c r="AA23">
        <v>1</v>
      </c>
      <c r="AB23">
        <f>AVERAGE($Q$23:$AA$23)</f>
        <v>9.0909090909090912E-2</v>
      </c>
      <c r="AJ23" s="37" t="s">
        <v>8</v>
      </c>
      <c r="AK23" s="37">
        <v>-1</v>
      </c>
      <c r="AL23" s="37">
        <v>-1</v>
      </c>
      <c r="AM23" s="37">
        <v>-1</v>
      </c>
      <c r="AN23" s="37">
        <v>-1</v>
      </c>
      <c r="AO23" s="37">
        <v>-1</v>
      </c>
      <c r="AP23" s="37">
        <v>1</v>
      </c>
      <c r="AQ23" s="37">
        <v>1</v>
      </c>
      <c r="AR23" s="37">
        <v>1</v>
      </c>
      <c r="AS23" s="37">
        <v>-1</v>
      </c>
      <c r="AT23" s="37">
        <v>1</v>
      </c>
      <c r="AU23" s="37">
        <v>-1</v>
      </c>
      <c r="AV23" s="116">
        <f t="shared" si="8"/>
        <v>-3</v>
      </c>
      <c r="AX23" s="9"/>
      <c r="CV23" s="88" t="s">
        <v>218</v>
      </c>
      <c r="DB23" s="439" t="s">
        <v>537</v>
      </c>
      <c r="DC23" s="440"/>
      <c r="DD23" s="440"/>
      <c r="DE23" s="440"/>
      <c r="DF23" s="440"/>
      <c r="DG23" s="440"/>
      <c r="DH23" s="441"/>
    </row>
    <row r="24" spans="1:114" x14ac:dyDescent="0.25">
      <c r="A24">
        <v>3</v>
      </c>
      <c r="B24">
        <v>1</v>
      </c>
      <c r="D24" s="12">
        <v>2</v>
      </c>
      <c r="E24" s="12">
        <v>3</v>
      </c>
      <c r="F24" s="12">
        <v>4</v>
      </c>
      <c r="P24" t="s">
        <v>10</v>
      </c>
      <c r="Q24">
        <v>1</v>
      </c>
      <c r="R24">
        <v>-1</v>
      </c>
      <c r="S24">
        <v>-1</v>
      </c>
      <c r="T24">
        <v>-1</v>
      </c>
      <c r="U24">
        <v>1</v>
      </c>
      <c r="V24">
        <v>-1</v>
      </c>
      <c r="W24">
        <v>-1</v>
      </c>
      <c r="X24">
        <v>1</v>
      </c>
      <c r="Y24">
        <v>-1</v>
      </c>
      <c r="Z24">
        <v>1</v>
      </c>
      <c r="AA24">
        <v>-1</v>
      </c>
      <c r="AB24">
        <f>AVERAGE($Q$24:$AA$24)</f>
        <v>-0.27272727272727271</v>
      </c>
      <c r="AJ24" s="37" t="s">
        <v>9</v>
      </c>
      <c r="AK24" s="37">
        <v>1</v>
      </c>
      <c r="AL24" s="37">
        <v>-1</v>
      </c>
      <c r="AM24" s="37">
        <v>-1</v>
      </c>
      <c r="AN24" s="37">
        <v>1</v>
      </c>
      <c r="AO24" s="37">
        <v>-1</v>
      </c>
      <c r="AP24" s="37">
        <v>-1</v>
      </c>
      <c r="AQ24" s="37">
        <v>1</v>
      </c>
      <c r="AR24" s="37">
        <v>1</v>
      </c>
      <c r="AS24" s="37">
        <v>-1</v>
      </c>
      <c r="AT24" s="37">
        <v>1</v>
      </c>
      <c r="AU24" s="37">
        <v>1</v>
      </c>
      <c r="AV24" s="116">
        <f t="shared" si="8"/>
        <v>1</v>
      </c>
      <c r="AX24" s="9"/>
      <c r="CV24" s="88">
        <f>AVERAGE(DB:DB)</f>
        <v>3.034307017941023</v>
      </c>
      <c r="DB24" s="120" t="s">
        <v>540</v>
      </c>
      <c r="DC24" s="140" t="s">
        <v>357</v>
      </c>
      <c r="DD24" s="84" t="s">
        <v>538</v>
      </c>
      <c r="DE24" s="121" t="s">
        <v>536</v>
      </c>
      <c r="DF24" s="183" t="s">
        <v>351</v>
      </c>
      <c r="DG24" s="84" t="s">
        <v>539</v>
      </c>
      <c r="DH24" s="121" t="s">
        <v>536</v>
      </c>
      <c r="DJ24" s="184"/>
    </row>
    <row r="25" spans="1:114" x14ac:dyDescent="0.25">
      <c r="A25">
        <v>3</v>
      </c>
      <c r="B25">
        <v>2</v>
      </c>
      <c r="D25" s="12">
        <v>2.5</v>
      </c>
      <c r="E25" s="12">
        <v>3.5</v>
      </c>
      <c r="F25" s="12">
        <v>4.5</v>
      </c>
      <c r="P25" t="s">
        <v>79</v>
      </c>
      <c r="Q25">
        <f>AVERAGE($Q$15:$Q$24)</f>
        <v>0.4</v>
      </c>
      <c r="R25">
        <f>AVERAGE($R$15:$R$24)</f>
        <v>-0.8</v>
      </c>
      <c r="S25">
        <f>AVERAGE($S$15:$S$24)</f>
        <v>-1</v>
      </c>
      <c r="T25">
        <f>AVERAGE($T$15:$T$24)</f>
        <v>-0.2</v>
      </c>
      <c r="U25">
        <f>AVERAGE($U$15:$U$24)</f>
        <v>-0.4</v>
      </c>
      <c r="V25">
        <f>AVERAGE($V$15:$V$24)</f>
        <v>-0.4</v>
      </c>
      <c r="W25">
        <f>AVERAGE($W$15:$W$24)</f>
        <v>0.4</v>
      </c>
      <c r="X25">
        <f>AVERAGE($X$15:$X$24)</f>
        <v>1</v>
      </c>
      <c r="Y25">
        <f>AVERAGE($Y$15:$Y$24)</f>
        <v>-1</v>
      </c>
      <c r="Z25">
        <f>AVERAGE($Z$15:$Z$24)</f>
        <v>1</v>
      </c>
      <c r="AA25">
        <f>AVERAGE($AA$15:$AA$24)</f>
        <v>-0.4</v>
      </c>
      <c r="AB25">
        <f>AVERAGE($AB$15:$AB$24)</f>
        <v>-0.12727272727272726</v>
      </c>
      <c r="AJ25" s="37" t="s">
        <v>10</v>
      </c>
      <c r="AK25" s="37">
        <v>1</v>
      </c>
      <c r="AL25" s="37">
        <v>-1</v>
      </c>
      <c r="AM25" s="37">
        <v>-1</v>
      </c>
      <c r="AN25" s="37">
        <v>-1</v>
      </c>
      <c r="AO25" s="37">
        <v>1</v>
      </c>
      <c r="AP25" s="37">
        <v>-1</v>
      </c>
      <c r="AQ25" s="37">
        <v>-1</v>
      </c>
      <c r="AR25" s="37">
        <v>1</v>
      </c>
      <c r="AS25" s="37">
        <v>-1</v>
      </c>
      <c r="AT25" s="37">
        <v>1</v>
      </c>
      <c r="AU25" s="37">
        <v>-1</v>
      </c>
      <c r="AV25" s="116">
        <f t="shared" si="8"/>
        <v>-3</v>
      </c>
      <c r="DB25" s="120">
        <v>1</v>
      </c>
      <c r="DC25" s="140">
        <v>0.28181818181818175</v>
      </c>
      <c r="DD25" s="37">
        <f>SUM($Q$15:$AA$15)</f>
        <v>-1</v>
      </c>
      <c r="DE25" s="180">
        <f t="shared" ref="DE25:DE34" si="9">NORMDIST(DD25,DB$20,DC$20,1)</f>
        <v>4.8233955633092824E-4</v>
      </c>
      <c r="DF25" s="140">
        <v>0.33961567779923013</v>
      </c>
      <c r="DG25" s="37">
        <f>SUM($Q$29:$AA$29)</f>
        <v>3</v>
      </c>
      <c r="DH25" s="180">
        <f t="shared" ref="DH25:DH34" si="10">NORMDIST(DG25,DB$21,DC$21,1)</f>
        <v>0.9991254931359429</v>
      </c>
      <c r="DJ25" s="40"/>
    </row>
    <row r="26" spans="1:114" x14ac:dyDescent="0.25">
      <c r="A26">
        <v>3</v>
      </c>
      <c r="B26">
        <v>3</v>
      </c>
      <c r="D26" s="12">
        <v>3</v>
      </c>
      <c r="E26" s="12">
        <v>4.5</v>
      </c>
      <c r="F26" s="12">
        <v>5</v>
      </c>
      <c r="AV26" s="11">
        <f>SUM(AV16:AV25)</f>
        <v>-14</v>
      </c>
      <c r="DB26" s="120">
        <v>2</v>
      </c>
      <c r="DC26" s="140">
        <v>0.46363636363636368</v>
      </c>
      <c r="DD26" s="37">
        <f>SUM($Q$16:$AA$16)</f>
        <v>-1</v>
      </c>
      <c r="DE26" s="180">
        <f t="shared" si="9"/>
        <v>4.8233955633092824E-4</v>
      </c>
      <c r="DF26" s="140">
        <v>0.1127617491224953</v>
      </c>
      <c r="DG26" s="37">
        <f>SUM($Q$30:$AA$30)</f>
        <v>-5</v>
      </c>
      <c r="DH26" s="180">
        <f t="shared" si="10"/>
        <v>1.2830534623662068E-26</v>
      </c>
      <c r="DJ26" s="40"/>
    </row>
    <row r="27" spans="1:114" x14ac:dyDescent="0.25">
      <c r="A27">
        <v>3</v>
      </c>
      <c r="B27">
        <v>4</v>
      </c>
      <c r="D27" s="12">
        <v>-0.3</v>
      </c>
      <c r="E27" s="12">
        <v>-0.2</v>
      </c>
      <c r="F27" s="12">
        <v>-0.15</v>
      </c>
      <c r="DB27" s="120">
        <v>3</v>
      </c>
      <c r="DC27" s="140">
        <v>0.53636363636363626</v>
      </c>
      <c r="DD27" s="37">
        <f>SUM($Q$17:$AA$17)</f>
        <v>-3</v>
      </c>
      <c r="DE27" s="180">
        <f t="shared" si="9"/>
        <v>2.6729533186346969E-9</v>
      </c>
      <c r="DF27" s="140">
        <v>1.5028124078570893E-3</v>
      </c>
      <c r="DG27" s="37">
        <f>SUM($Q$31:$AA$31)</f>
        <v>-7</v>
      </c>
      <c r="DH27" s="180">
        <f t="shared" si="10"/>
        <v>3.8559610876208869E-45</v>
      </c>
      <c r="DJ27" s="40"/>
    </row>
    <row r="28" spans="1:114" x14ac:dyDescent="0.25">
      <c r="A28">
        <v>3</v>
      </c>
      <c r="B28">
        <v>5</v>
      </c>
      <c r="D28" s="12">
        <v>0.1</v>
      </c>
      <c r="E28" s="12">
        <v>0.2</v>
      </c>
      <c r="F28" s="12">
        <v>0.3</v>
      </c>
      <c r="P28" t="s">
        <v>99</v>
      </c>
      <c r="Q28" t="s">
        <v>81</v>
      </c>
      <c r="R28" t="s">
        <v>82</v>
      </c>
      <c r="S28" t="s">
        <v>83</v>
      </c>
      <c r="T28" t="s">
        <v>84</v>
      </c>
      <c r="U28" t="s">
        <v>85</v>
      </c>
      <c r="V28" t="s">
        <v>86</v>
      </c>
      <c r="W28" t="s">
        <v>87</v>
      </c>
      <c r="X28" t="s">
        <v>88</v>
      </c>
      <c r="Y28" t="s">
        <v>89</v>
      </c>
      <c r="Z28" t="s">
        <v>90</v>
      </c>
      <c r="AA28" t="s">
        <v>91</v>
      </c>
      <c r="AB28" t="s">
        <v>80</v>
      </c>
      <c r="AC28" t="s">
        <v>247</v>
      </c>
      <c r="AD28" t="s">
        <v>247</v>
      </c>
      <c r="AE28" t="s">
        <v>42</v>
      </c>
      <c r="DB28" s="120">
        <v>4</v>
      </c>
      <c r="DC28" s="140">
        <v>0.42727272727272725</v>
      </c>
      <c r="DD28" s="37">
        <f>SUM($Q$18:$AA$18)</f>
        <v>1</v>
      </c>
      <c r="DE28" s="180">
        <f t="shared" si="9"/>
        <v>0.22206732096066684</v>
      </c>
      <c r="DF28" s="140">
        <v>-6.6888405071957341E-2</v>
      </c>
      <c r="DG28" s="37">
        <f>SUM($Q$32:$AA$32)</f>
        <v>-3</v>
      </c>
      <c r="DH28" s="180">
        <f t="shared" si="10"/>
        <v>3.5364902828060801E-13</v>
      </c>
      <c r="DJ28" s="40"/>
    </row>
    <row r="29" spans="1:114" x14ac:dyDescent="0.25">
      <c r="A29">
        <v>3</v>
      </c>
      <c r="B29">
        <v>6</v>
      </c>
      <c r="D29" s="12">
        <v>15</v>
      </c>
      <c r="E29" s="12">
        <v>20</v>
      </c>
      <c r="F29" s="12">
        <v>24</v>
      </c>
      <c r="P29" t="s">
        <v>1</v>
      </c>
      <c r="Q29">
        <v>1</v>
      </c>
      <c r="R29">
        <v>1</v>
      </c>
      <c r="S29">
        <v>-1</v>
      </c>
      <c r="T29">
        <v>1</v>
      </c>
      <c r="U29">
        <v>-1</v>
      </c>
      <c r="V29">
        <v>1</v>
      </c>
      <c r="W29">
        <v>1</v>
      </c>
      <c r="X29">
        <v>-1</v>
      </c>
      <c r="Y29">
        <v>-1</v>
      </c>
      <c r="Z29">
        <v>1</v>
      </c>
      <c r="AA29">
        <v>1</v>
      </c>
      <c r="AB29">
        <f>AVERAGE($Q$29:$AA$29)</f>
        <v>0.27272727272727271</v>
      </c>
      <c r="AC29" t="s">
        <v>52</v>
      </c>
      <c r="AD29">
        <f>VARP($Q$39:$AA$39)</f>
        <v>0.25719008264462812</v>
      </c>
      <c r="AE29">
        <f>AD29/AD31</f>
        <v>0.27905308464849354</v>
      </c>
      <c r="DB29" s="120">
        <v>5</v>
      </c>
      <c r="DC29" s="140">
        <v>0.31818181818181818</v>
      </c>
      <c r="DD29" s="37">
        <f>SUM($Q$19:$AA$19)</f>
        <v>-1</v>
      </c>
      <c r="DE29" s="180">
        <f t="shared" si="9"/>
        <v>4.8233955633092824E-4</v>
      </c>
      <c r="DF29" s="140">
        <v>8.0068952790445218E-3</v>
      </c>
      <c r="DG29" s="37">
        <f>SUM($Q$33:$AA$33)</f>
        <v>-1</v>
      </c>
      <c r="DH29" s="180">
        <f t="shared" si="10"/>
        <v>9.1257317266271805E-5</v>
      </c>
      <c r="DJ29" s="40"/>
    </row>
    <row r="30" spans="1:114" x14ac:dyDescent="0.25">
      <c r="A30">
        <v>3</v>
      </c>
      <c r="B30">
        <v>7</v>
      </c>
      <c r="D30" s="12">
        <v>10</v>
      </c>
      <c r="E30" s="12">
        <v>14</v>
      </c>
      <c r="F30" s="12">
        <v>18</v>
      </c>
      <c r="P30" t="s">
        <v>2</v>
      </c>
      <c r="Q30">
        <v>1</v>
      </c>
      <c r="R30">
        <v>-1</v>
      </c>
      <c r="S30">
        <v>-1</v>
      </c>
      <c r="T30">
        <v>-1</v>
      </c>
      <c r="U30">
        <v>-1</v>
      </c>
      <c r="V30">
        <v>1</v>
      </c>
      <c r="W30">
        <v>-1</v>
      </c>
      <c r="X30">
        <v>-1</v>
      </c>
      <c r="Y30">
        <v>-1</v>
      </c>
      <c r="Z30">
        <v>-1</v>
      </c>
      <c r="AA30">
        <v>1</v>
      </c>
      <c r="AB30">
        <f>AVERAGE($Q$30:$AA$30)</f>
        <v>-0.45454545454545453</v>
      </c>
      <c r="AC30" t="s">
        <v>54</v>
      </c>
      <c r="AD30">
        <f>VARP($AA$29:$AB$39)</f>
        <v>0.43966190833959412</v>
      </c>
      <c r="AE30">
        <f>AD30/AD31</f>
        <v>0.47703632450762995</v>
      </c>
      <c r="DB30" s="120">
        <v>6</v>
      </c>
      <c r="DC30" s="140">
        <v>0.31818181818181818</v>
      </c>
      <c r="DD30" s="37">
        <f>SUM($Q$20:$AA$20)</f>
        <v>-1</v>
      </c>
      <c r="DE30" s="180">
        <f t="shared" si="9"/>
        <v>4.8233955633092824E-4</v>
      </c>
      <c r="DF30" s="140">
        <v>0.34178370542295922</v>
      </c>
      <c r="DG30" s="37">
        <f>SUM($Q$34:$AA$34)</f>
        <v>5</v>
      </c>
      <c r="DH30" s="180">
        <f t="shared" si="10"/>
        <v>0.99999999997412159</v>
      </c>
      <c r="DJ30" s="40"/>
    </row>
    <row r="31" spans="1:114" x14ac:dyDescent="0.25">
      <c r="A31">
        <v>3</v>
      </c>
      <c r="B31">
        <v>8</v>
      </c>
      <c r="D31" s="12">
        <v>-0.2</v>
      </c>
      <c r="E31" s="12">
        <v>-0.1</v>
      </c>
      <c r="F31" s="12">
        <v>0</v>
      </c>
      <c r="P31" t="s">
        <v>3</v>
      </c>
      <c r="Q31">
        <v>-1</v>
      </c>
      <c r="R31">
        <v>1</v>
      </c>
      <c r="S31">
        <v>-1</v>
      </c>
      <c r="T31">
        <v>-1</v>
      </c>
      <c r="U31">
        <v>-1</v>
      </c>
      <c r="V31">
        <v>1</v>
      </c>
      <c r="W31">
        <v>-1</v>
      </c>
      <c r="X31">
        <v>-1</v>
      </c>
      <c r="Y31">
        <v>-1</v>
      </c>
      <c r="Z31">
        <v>-1</v>
      </c>
      <c r="AA31">
        <v>-1</v>
      </c>
      <c r="AB31">
        <f>AVERAGE($Q$31:$AA$31)</f>
        <v>-0.63636363636363635</v>
      </c>
      <c r="AC31" t="s">
        <v>57</v>
      </c>
      <c r="AD31">
        <f>VARP($Q$29:$AA$39)</f>
        <v>0.92165289256198346</v>
      </c>
      <c r="DB31" s="120">
        <v>7</v>
      </c>
      <c r="DC31" s="140">
        <v>0.42727272727272714</v>
      </c>
      <c r="DD31" s="37">
        <f>SUM($Q$21:$AA$21)</f>
        <v>-3</v>
      </c>
      <c r="DE31" s="180">
        <f t="shared" si="9"/>
        <v>2.6729533186346969E-9</v>
      </c>
      <c r="DF31" s="140">
        <v>0.15562946835731914</v>
      </c>
      <c r="DG31" s="37">
        <f>SUM($Q$35:$AA$35)</f>
        <v>1</v>
      </c>
      <c r="DH31" s="180">
        <f t="shared" si="10"/>
        <v>0.37975963892652742</v>
      </c>
      <c r="DJ31" s="40"/>
    </row>
    <row r="32" spans="1:114" x14ac:dyDescent="0.25">
      <c r="A32">
        <v>3</v>
      </c>
      <c r="B32">
        <v>9</v>
      </c>
      <c r="D32" s="12">
        <v>-0.7</v>
      </c>
      <c r="E32" s="12">
        <v>-0.5</v>
      </c>
      <c r="F32" s="12">
        <v>-0.3</v>
      </c>
      <c r="P32" t="s">
        <v>4</v>
      </c>
      <c r="Q32">
        <v>-1</v>
      </c>
      <c r="R32">
        <v>1</v>
      </c>
      <c r="S32">
        <v>-1</v>
      </c>
      <c r="T32">
        <v>1</v>
      </c>
      <c r="U32">
        <v>-1</v>
      </c>
      <c r="V32">
        <v>-1</v>
      </c>
      <c r="W32">
        <v>-1</v>
      </c>
      <c r="X32">
        <v>1</v>
      </c>
      <c r="Y32">
        <v>-1</v>
      </c>
      <c r="Z32">
        <v>-1</v>
      </c>
      <c r="AA32">
        <v>1</v>
      </c>
      <c r="AB32">
        <f>AVERAGE($Q$32:$AA$32)</f>
        <v>-0.27272727272727271</v>
      </c>
      <c r="AC32" t="s">
        <v>77</v>
      </c>
      <c r="AD32">
        <f>AVERAGE($Q$29:$AA$39)</f>
        <v>0.10909090909090909</v>
      </c>
      <c r="DB32" s="120">
        <v>8</v>
      </c>
      <c r="DC32" s="140">
        <v>0.39090909090909093</v>
      </c>
      <c r="DD32" s="37">
        <f>SUM($Q$22:$AA$22)</f>
        <v>-3</v>
      </c>
      <c r="DE32" s="180">
        <f t="shared" si="9"/>
        <v>2.6729533186346969E-9</v>
      </c>
      <c r="DF32" s="140">
        <v>0.3054200690593229</v>
      </c>
      <c r="DG32" s="37">
        <f>SUM($Q$36:$AA$36)</f>
        <v>5</v>
      </c>
      <c r="DH32" s="180">
        <f t="shared" si="10"/>
        <v>0.99999999997412159</v>
      </c>
      <c r="DJ32" s="40"/>
    </row>
    <row r="33" spans="1:114" x14ac:dyDescent="0.25">
      <c r="A33">
        <v>3</v>
      </c>
      <c r="B33">
        <v>10</v>
      </c>
      <c r="D33" s="12">
        <v>0</v>
      </c>
      <c r="E33" s="12">
        <v>1</v>
      </c>
      <c r="F33" s="12">
        <v>2</v>
      </c>
      <c r="P33" t="s">
        <v>5</v>
      </c>
      <c r="Q33">
        <v>1</v>
      </c>
      <c r="R33">
        <v>-1</v>
      </c>
      <c r="S33">
        <v>-1</v>
      </c>
      <c r="T33">
        <v>-1</v>
      </c>
      <c r="U33">
        <v>1</v>
      </c>
      <c r="V33">
        <v>1</v>
      </c>
      <c r="W33">
        <v>1</v>
      </c>
      <c r="X33">
        <v>-1</v>
      </c>
      <c r="Y33">
        <v>1</v>
      </c>
      <c r="Z33">
        <v>-1</v>
      </c>
      <c r="AA33">
        <v>-1</v>
      </c>
      <c r="AB33">
        <f>AVERAGE($Q$33:$AA$33)</f>
        <v>-9.0909090909090912E-2</v>
      </c>
      <c r="AC33" t="s">
        <v>217</v>
      </c>
      <c r="AD33">
        <f>AD32*110</f>
        <v>12</v>
      </c>
      <c r="DB33" s="120">
        <v>9</v>
      </c>
      <c r="DC33" s="140">
        <v>0.42727272727272736</v>
      </c>
      <c r="DD33" s="37">
        <f>SUM($Q$23:$AA$23)</f>
        <v>1</v>
      </c>
      <c r="DE33" s="180">
        <f t="shared" si="9"/>
        <v>0.22206732096066684</v>
      </c>
      <c r="DF33" s="140">
        <v>0.34178370542295922</v>
      </c>
      <c r="DG33" s="37">
        <f>SUM($Q$37:$AA$37)</f>
        <v>5</v>
      </c>
      <c r="DH33" s="180">
        <f t="shared" si="10"/>
        <v>0.99999999997412159</v>
      </c>
      <c r="DJ33" s="40"/>
    </row>
    <row r="34" spans="1:114" ht="15.75" thickBot="1" x14ac:dyDescent="0.3">
      <c r="A34">
        <v>3</v>
      </c>
      <c r="B34">
        <v>11</v>
      </c>
      <c r="D34" s="12">
        <v>8</v>
      </c>
      <c r="E34" s="12">
        <v>10</v>
      </c>
      <c r="F34" s="12">
        <v>15</v>
      </c>
      <c r="P34" t="s">
        <v>6</v>
      </c>
      <c r="Q34">
        <v>1</v>
      </c>
      <c r="R34">
        <v>1</v>
      </c>
      <c r="S34">
        <v>-1</v>
      </c>
      <c r="T34">
        <v>1</v>
      </c>
      <c r="U34">
        <v>1</v>
      </c>
      <c r="V34">
        <v>1</v>
      </c>
      <c r="W34">
        <v>1</v>
      </c>
      <c r="X34">
        <v>-1</v>
      </c>
      <c r="Y34">
        <v>-1</v>
      </c>
      <c r="Z34">
        <v>1</v>
      </c>
      <c r="AA34">
        <v>1</v>
      </c>
      <c r="AB34">
        <f>AVERAGE($Q$34:$AA$34)</f>
        <v>0.45454545454545453</v>
      </c>
      <c r="AC34" t="s">
        <v>220</v>
      </c>
      <c r="AD34">
        <f>(AD32+1)/2</f>
        <v>0.55454545454545456</v>
      </c>
      <c r="DB34" s="179">
        <v>10</v>
      </c>
      <c r="DC34" s="182">
        <v>0.39090909090909082</v>
      </c>
      <c r="DD34" s="172">
        <f>SUM($Q$24:$AA$24)</f>
        <v>-3</v>
      </c>
      <c r="DE34" s="181">
        <f t="shared" si="9"/>
        <v>2.6729533186346969E-9</v>
      </c>
      <c r="DF34" s="182">
        <v>0.1643015788522357</v>
      </c>
      <c r="DG34" s="172">
        <f>SUM($Q$38:$AA$38)</f>
        <v>9</v>
      </c>
      <c r="DH34" s="181">
        <f t="shared" si="10"/>
        <v>1</v>
      </c>
      <c r="DJ34" s="40"/>
    </row>
    <row r="35" spans="1:114" x14ac:dyDescent="0.25">
      <c r="A35">
        <v>4</v>
      </c>
      <c r="B35">
        <v>1</v>
      </c>
      <c r="D35" s="12">
        <v>1.8</v>
      </c>
      <c r="E35" s="12">
        <v>2.5</v>
      </c>
      <c r="F35" s="12">
        <v>3.8</v>
      </c>
      <c r="P35" t="s">
        <v>7</v>
      </c>
      <c r="Q35">
        <v>1</v>
      </c>
      <c r="R35">
        <v>1</v>
      </c>
      <c r="S35">
        <v>1</v>
      </c>
      <c r="T35">
        <v>1</v>
      </c>
      <c r="U35">
        <v>-1</v>
      </c>
      <c r="V35">
        <v>-1</v>
      </c>
      <c r="W35">
        <v>1</v>
      </c>
      <c r="X35">
        <v>-1</v>
      </c>
      <c r="Y35">
        <v>-1</v>
      </c>
      <c r="Z35">
        <v>-1</v>
      </c>
      <c r="AA35">
        <v>1</v>
      </c>
      <c r="AB35">
        <f>AVERAGE($Q$35:$AA$35)</f>
        <v>9.0909090909090912E-2</v>
      </c>
      <c r="AC35" t="s">
        <v>373</v>
      </c>
      <c r="AD35">
        <f>(AD34-(1-AD34))^2</f>
        <v>1.1900826446281E-2</v>
      </c>
      <c r="CX35"/>
    </row>
    <row r="36" spans="1:114" x14ac:dyDescent="0.25">
      <c r="A36">
        <v>4</v>
      </c>
      <c r="B36">
        <v>2</v>
      </c>
      <c r="D36" s="12">
        <v>2</v>
      </c>
      <c r="E36" s="12">
        <v>5</v>
      </c>
      <c r="F36" s="12">
        <v>6</v>
      </c>
      <c r="P36" t="s">
        <v>8</v>
      </c>
      <c r="Q36">
        <v>1</v>
      </c>
      <c r="R36">
        <v>1</v>
      </c>
      <c r="S36">
        <v>-1</v>
      </c>
      <c r="T36">
        <v>1</v>
      </c>
      <c r="U36">
        <v>1</v>
      </c>
      <c r="V36">
        <v>1</v>
      </c>
      <c r="W36">
        <v>1</v>
      </c>
      <c r="X36">
        <v>-1</v>
      </c>
      <c r="Y36">
        <v>1</v>
      </c>
      <c r="Z36">
        <v>-1</v>
      </c>
      <c r="AA36">
        <v>1</v>
      </c>
      <c r="AB36">
        <f>AVERAGE($Q$36:$AA$36)</f>
        <v>0.45454545454545453</v>
      </c>
      <c r="CX36"/>
      <c r="DC36" s="40"/>
      <c r="DF36" s="40"/>
    </row>
    <row r="37" spans="1:114" x14ac:dyDescent="0.25">
      <c r="A37">
        <v>4</v>
      </c>
      <c r="B37">
        <v>3</v>
      </c>
      <c r="D37" s="12">
        <v>4.8</v>
      </c>
      <c r="E37" s="12">
        <v>6</v>
      </c>
      <c r="F37" s="12">
        <v>6.5</v>
      </c>
      <c r="P37" t="s">
        <v>9</v>
      </c>
      <c r="Q37">
        <v>1</v>
      </c>
      <c r="R37">
        <v>1</v>
      </c>
      <c r="S37">
        <v>-1</v>
      </c>
      <c r="T37">
        <v>1</v>
      </c>
      <c r="U37">
        <v>1</v>
      </c>
      <c r="V37">
        <v>1</v>
      </c>
      <c r="W37">
        <v>1</v>
      </c>
      <c r="X37">
        <v>-1</v>
      </c>
      <c r="Y37">
        <v>-1</v>
      </c>
      <c r="Z37">
        <v>1</v>
      </c>
      <c r="AA37">
        <v>1</v>
      </c>
      <c r="AB37">
        <f>AVERAGE($Q$37:$AA$37)</f>
        <v>0.45454545454545453</v>
      </c>
      <c r="CX37"/>
    </row>
    <row r="38" spans="1:114" x14ac:dyDescent="0.25">
      <c r="A38">
        <v>4</v>
      </c>
      <c r="B38">
        <v>4</v>
      </c>
      <c r="D38" s="12">
        <v>-0.6</v>
      </c>
      <c r="E38" s="12">
        <v>-0.5</v>
      </c>
      <c r="F38" s="12">
        <v>-0.38</v>
      </c>
      <c r="P38" t="s">
        <v>10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-1</v>
      </c>
      <c r="Y38">
        <v>1</v>
      </c>
      <c r="Z38">
        <v>1</v>
      </c>
      <c r="AA38">
        <v>1</v>
      </c>
      <c r="AB38">
        <f>AVERAGE($Q$38:$AA$38)</f>
        <v>0.81818181818181823</v>
      </c>
      <c r="CX38"/>
    </row>
    <row r="39" spans="1:114" x14ac:dyDescent="0.25">
      <c r="A39">
        <v>4</v>
      </c>
      <c r="B39">
        <v>5</v>
      </c>
      <c r="D39" s="12">
        <v>-0.2</v>
      </c>
      <c r="E39" s="12">
        <v>1</v>
      </c>
      <c r="F39" s="12">
        <v>1.5</v>
      </c>
      <c r="P39" t="s">
        <v>79</v>
      </c>
      <c r="Q39">
        <f>AVERAGE($Q$29:$Q$38)</f>
        <v>0.6</v>
      </c>
      <c r="R39">
        <f>AVERAGE($R$29:$R$38)</f>
        <v>0.6</v>
      </c>
      <c r="S39">
        <f>AVERAGE($S$29:$S$38)</f>
        <v>-0.6</v>
      </c>
      <c r="T39">
        <f>AVERAGE($T$29:$T$38)</f>
        <v>0.4</v>
      </c>
      <c r="U39">
        <f>AVERAGE($U$29:$U$38)</f>
        <v>0</v>
      </c>
      <c r="V39">
        <f>AVERAGE($V$29:$V$38)</f>
        <v>0.6</v>
      </c>
      <c r="W39">
        <f>AVERAGE($W$29:$W$38)</f>
        <v>0.4</v>
      </c>
      <c r="X39">
        <f>AVERAGE($X$29:$X$38)</f>
        <v>-0.8</v>
      </c>
      <c r="Y39">
        <f>AVERAGE($Y$29:$Y$38)</f>
        <v>-0.4</v>
      </c>
      <c r="Z39">
        <f>AVERAGE($Z$29:$Z$38)</f>
        <v>-0.2</v>
      </c>
      <c r="AA39">
        <f>AVERAGE($AA$29:$AA$38)</f>
        <v>0.6</v>
      </c>
      <c r="AB39">
        <f>AVERAGE($AB$29:$AB$38)</f>
        <v>0.10909090909090913</v>
      </c>
      <c r="CX39"/>
    </row>
    <row r="40" spans="1:114" x14ac:dyDescent="0.25">
      <c r="A40">
        <v>4</v>
      </c>
      <c r="B40">
        <v>6</v>
      </c>
      <c r="D40" s="12">
        <v>0</v>
      </c>
      <c r="E40" s="12">
        <v>1</v>
      </c>
      <c r="F40" s="12">
        <v>4</v>
      </c>
      <c r="CX40"/>
    </row>
    <row r="41" spans="1:114" x14ac:dyDescent="0.25">
      <c r="A41">
        <v>4</v>
      </c>
      <c r="B41">
        <v>7</v>
      </c>
      <c r="D41" s="12">
        <v>2</v>
      </c>
      <c r="E41" s="12">
        <v>4</v>
      </c>
      <c r="F41" s="12">
        <v>6</v>
      </c>
      <c r="CX41"/>
    </row>
    <row r="42" spans="1:114" x14ac:dyDescent="0.25">
      <c r="A42">
        <v>4</v>
      </c>
      <c r="B42">
        <v>8</v>
      </c>
      <c r="D42" s="12">
        <v>-0.35</v>
      </c>
      <c r="E42" s="12">
        <v>0</v>
      </c>
      <c r="F42" s="12">
        <v>0.35</v>
      </c>
      <c r="P42" t="s">
        <v>218</v>
      </c>
      <c r="Q42" t="s">
        <v>81</v>
      </c>
      <c r="R42" t="s">
        <v>82</v>
      </c>
      <c r="S42" t="s">
        <v>83</v>
      </c>
      <c r="T42" t="s">
        <v>84</v>
      </c>
      <c r="U42" t="s">
        <v>85</v>
      </c>
      <c r="V42" t="s">
        <v>86</v>
      </c>
      <c r="W42" t="s">
        <v>87</v>
      </c>
      <c r="X42" t="s">
        <v>88</v>
      </c>
      <c r="Y42" t="s">
        <v>89</v>
      </c>
      <c r="Z42" t="s">
        <v>90</v>
      </c>
      <c r="AA42" t="s">
        <v>91</v>
      </c>
      <c r="AB42" t="s">
        <v>80</v>
      </c>
      <c r="AC42" t="s">
        <v>247</v>
      </c>
      <c r="AD42" t="s">
        <v>247</v>
      </c>
      <c r="AE42" t="s">
        <v>42</v>
      </c>
      <c r="CX42"/>
    </row>
    <row r="43" spans="1:114" x14ac:dyDescent="0.25">
      <c r="A43">
        <v>4</v>
      </c>
      <c r="B43">
        <v>9</v>
      </c>
      <c r="D43" s="12">
        <v>-0.1</v>
      </c>
      <c r="E43" s="12">
        <v>0.5</v>
      </c>
      <c r="F43" s="12">
        <v>0.7</v>
      </c>
      <c r="P43" t="s">
        <v>1</v>
      </c>
      <c r="Q43">
        <v>0.25000000000000006</v>
      </c>
      <c r="R43">
        <v>0.11764705882352938</v>
      </c>
      <c r="S43">
        <v>5.3636363636363633</v>
      </c>
      <c r="T43">
        <v>6.8376068376068355E-2</v>
      </c>
      <c r="U43">
        <v>1</v>
      </c>
      <c r="V43">
        <v>5.5555555555555552E-2</v>
      </c>
      <c r="W43">
        <v>0.4</v>
      </c>
      <c r="X43">
        <v>1</v>
      </c>
      <c r="Y43">
        <v>0.21632327377390206</v>
      </c>
      <c r="Z43">
        <v>0.15611814345991559</v>
      </c>
      <c r="AA43">
        <v>1.0463847203274215</v>
      </c>
      <c r="AB43">
        <f>AVERAGE($Q$43:$AA$43)</f>
        <v>0.87945828945025051</v>
      </c>
      <c r="AC43" t="s">
        <v>52</v>
      </c>
      <c r="AD43">
        <f>VARP($Q$53:$AA$53)</f>
        <v>1.0792158025143783</v>
      </c>
      <c r="AE43">
        <f>AD43/AD45</f>
        <v>0.70277561103897546</v>
      </c>
      <c r="CX43"/>
    </row>
    <row r="44" spans="1:114" x14ac:dyDescent="0.25">
      <c r="A44">
        <v>4</v>
      </c>
      <c r="B44">
        <v>10</v>
      </c>
      <c r="D44" s="12">
        <v>0</v>
      </c>
      <c r="E44" s="12">
        <v>0.5</v>
      </c>
      <c r="F44" s="12">
        <v>2</v>
      </c>
      <c r="P44" t="s">
        <v>2</v>
      </c>
      <c r="Q44">
        <v>4.1666666666666706E-2</v>
      </c>
      <c r="R44">
        <v>0.29411764705882365</v>
      </c>
      <c r="S44">
        <v>3.545454545454545</v>
      </c>
      <c r="T44">
        <v>0.21415004748338082</v>
      </c>
      <c r="U44">
        <v>1</v>
      </c>
      <c r="V44">
        <v>0.16666666666666666</v>
      </c>
      <c r="W44">
        <v>0.6</v>
      </c>
      <c r="X44">
        <v>1.2905287623474726</v>
      </c>
      <c r="Y44">
        <v>0.28756661252172921</v>
      </c>
      <c r="Z44">
        <v>0.74683544303797467</v>
      </c>
      <c r="AA44">
        <v>9.1405184174624815E-2</v>
      </c>
      <c r="AB44">
        <f>AVERAGE($Q$44:$AA$44)</f>
        <v>0.75258105231017114</v>
      </c>
      <c r="AC44" t="s">
        <v>54</v>
      </c>
      <c r="AD44">
        <f>VARP($AB$43:$AB$52)</f>
        <v>6.386407261438648E-2</v>
      </c>
      <c r="AE44">
        <f>AD44/AD45</f>
        <v>4.1587708918314314E-2</v>
      </c>
      <c r="CX44"/>
    </row>
    <row r="45" spans="1:114" x14ac:dyDescent="0.25">
      <c r="A45">
        <v>4</v>
      </c>
      <c r="B45">
        <v>11</v>
      </c>
      <c r="D45" s="12">
        <v>5</v>
      </c>
      <c r="E45" s="12">
        <v>10</v>
      </c>
      <c r="F45" s="12">
        <v>14</v>
      </c>
      <c r="P45" t="s">
        <v>3</v>
      </c>
      <c r="Q45">
        <v>0.375</v>
      </c>
      <c r="R45">
        <v>2.941176470588238E-2</v>
      </c>
      <c r="S45">
        <v>3.0909090909090904</v>
      </c>
      <c r="T45">
        <v>0.52516619183285851</v>
      </c>
      <c r="U45">
        <v>1.7272727272727273</v>
      </c>
      <c r="V45">
        <v>0.1111111111111111</v>
      </c>
      <c r="W45">
        <v>0.3</v>
      </c>
      <c r="X45">
        <v>1.2905287623474726</v>
      </c>
      <c r="Y45">
        <v>0.28756661252172921</v>
      </c>
      <c r="Z45">
        <v>0.91561181434599159</v>
      </c>
      <c r="AA45">
        <v>0.364256480218281</v>
      </c>
      <c r="AB45">
        <f>AVERAGE($Q$45:$AA$45)</f>
        <v>0.81971223229683121</v>
      </c>
      <c r="AC45" t="s">
        <v>57</v>
      </c>
      <c r="AD45">
        <f>VARP($Q$43:$AA$52)</f>
        <v>1.5356477737166747</v>
      </c>
      <c r="CX45"/>
    </row>
    <row r="46" spans="1:114" x14ac:dyDescent="0.25">
      <c r="A46">
        <v>5</v>
      </c>
      <c r="B46">
        <v>1</v>
      </c>
      <c r="D46" s="12">
        <v>2</v>
      </c>
      <c r="E46" s="12">
        <v>5</v>
      </c>
      <c r="F46" s="12">
        <v>7</v>
      </c>
      <c r="P46" t="s">
        <v>4</v>
      </c>
      <c r="Q46">
        <v>0.47916666666666663</v>
      </c>
      <c r="R46">
        <v>0.4705882352941177</v>
      </c>
      <c r="S46">
        <v>4.4545454545454541</v>
      </c>
      <c r="T46">
        <v>0.1870845204178537</v>
      </c>
      <c r="U46">
        <v>4.6363636363636358</v>
      </c>
      <c r="V46">
        <v>0.94444444444444442</v>
      </c>
      <c r="W46">
        <v>0.8</v>
      </c>
      <c r="X46">
        <v>1</v>
      </c>
      <c r="Y46">
        <v>1.7124333874782709</v>
      </c>
      <c r="Z46">
        <v>0.95780590717299574</v>
      </c>
      <c r="AA46">
        <v>0.364256480218281</v>
      </c>
      <c r="AB46">
        <f>AVERAGE($Q$46:$AA$46)</f>
        <v>1.455153521145611</v>
      </c>
      <c r="AC46" t="s">
        <v>384</v>
      </c>
      <c r="AD46">
        <f>AVERAGE($Q$43:$AA$52)</f>
        <v>0.89729362128843293</v>
      </c>
      <c r="CX46"/>
    </row>
    <row r="47" spans="1:114" x14ac:dyDescent="0.25">
      <c r="A47">
        <v>5</v>
      </c>
      <c r="B47">
        <v>2</v>
      </c>
      <c r="D47" s="12">
        <v>4</v>
      </c>
      <c r="E47" s="12">
        <v>7</v>
      </c>
      <c r="F47" s="12">
        <v>9</v>
      </c>
      <c r="P47" t="s">
        <v>5</v>
      </c>
      <c r="Q47">
        <v>4.1666666666666706E-2</v>
      </c>
      <c r="R47">
        <v>1.0588235294117647</v>
      </c>
      <c r="S47">
        <v>7.1818181818181817</v>
      </c>
      <c r="T47">
        <v>0.52516619183285851</v>
      </c>
      <c r="U47">
        <v>0.45454545454545453</v>
      </c>
      <c r="V47">
        <v>0.22222222222222221</v>
      </c>
      <c r="W47">
        <v>0.05</v>
      </c>
      <c r="X47">
        <v>1.1452643811737362</v>
      </c>
      <c r="Y47">
        <v>2.5932575304209679E-3</v>
      </c>
      <c r="Z47">
        <v>0.91561181434599159</v>
      </c>
      <c r="AA47">
        <v>0.31787175989085947</v>
      </c>
      <c r="AB47">
        <f>AVERAGE($Q$47:$AA$47)</f>
        <v>1.0832348599489234</v>
      </c>
      <c r="AC47" t="s">
        <v>385</v>
      </c>
      <c r="AD47">
        <f>AD46*110</f>
        <v>98.702298341727627</v>
      </c>
      <c r="CX47"/>
    </row>
    <row r="48" spans="1:114" x14ac:dyDescent="0.25">
      <c r="A48">
        <v>5</v>
      </c>
      <c r="B48">
        <v>3</v>
      </c>
      <c r="D48" s="12">
        <v>6</v>
      </c>
      <c r="E48" s="12">
        <v>9</v>
      </c>
      <c r="F48" s="12">
        <v>11</v>
      </c>
      <c r="P48" t="s">
        <v>6</v>
      </c>
      <c r="Q48">
        <v>0.14583333333333337</v>
      </c>
      <c r="R48">
        <v>0.76470588235294124</v>
      </c>
      <c r="S48">
        <v>4.4545454545454541</v>
      </c>
      <c r="T48">
        <v>5.033238366571699E-2</v>
      </c>
      <c r="U48">
        <v>0.19999999999999996</v>
      </c>
      <c r="V48">
        <v>0.22222222222222221</v>
      </c>
      <c r="W48">
        <v>0.1</v>
      </c>
      <c r="X48">
        <v>1.5810575246949448</v>
      </c>
      <c r="Y48">
        <v>0.71502664500869162</v>
      </c>
      <c r="Z48">
        <v>0.61265822784810131</v>
      </c>
      <c r="AA48">
        <v>0.37380627557980906</v>
      </c>
      <c r="AB48">
        <f>AVERAGE($Q$48:$AA$48)</f>
        <v>0.83819890447738321</v>
      </c>
      <c r="CX48"/>
    </row>
    <row r="49" spans="1:102" x14ac:dyDescent="0.25">
      <c r="A49">
        <v>5</v>
      </c>
      <c r="B49">
        <v>4</v>
      </c>
      <c r="D49" s="12">
        <v>-0.4</v>
      </c>
      <c r="E49" s="12">
        <v>-0.2</v>
      </c>
      <c r="F49" s="12">
        <v>-0.1</v>
      </c>
      <c r="P49" t="s">
        <v>7</v>
      </c>
      <c r="Q49">
        <v>0.16666666666666663</v>
      </c>
      <c r="R49">
        <v>0.4705882352941177</v>
      </c>
      <c r="S49">
        <v>4</v>
      </c>
      <c r="T49">
        <v>0.1870845204178537</v>
      </c>
      <c r="U49">
        <v>1.7272727272727273</v>
      </c>
      <c r="V49">
        <v>0.3888888888888889</v>
      </c>
      <c r="W49">
        <v>0.25</v>
      </c>
      <c r="X49">
        <v>1.2905287623474726</v>
      </c>
      <c r="Y49">
        <v>0.85751332250434587</v>
      </c>
      <c r="Z49">
        <v>0.91561181434599159</v>
      </c>
      <c r="AA49">
        <v>2.4106412005457027</v>
      </c>
      <c r="AB49">
        <f>AVERAGE($Q$49:$AA$49)</f>
        <v>1.1513451034803426</v>
      </c>
      <c r="CX49"/>
    </row>
    <row r="50" spans="1:102" x14ac:dyDescent="0.25">
      <c r="A50">
        <v>5</v>
      </c>
      <c r="B50">
        <v>5</v>
      </c>
      <c r="D50" s="12">
        <v>-0.6</v>
      </c>
      <c r="E50" s="12">
        <v>-0.4</v>
      </c>
      <c r="F50" s="12">
        <v>-0.2</v>
      </c>
      <c r="P50" t="s">
        <v>8</v>
      </c>
      <c r="Q50">
        <v>4.1666666666666706E-2</v>
      </c>
      <c r="R50">
        <v>0.17647058823529416</v>
      </c>
      <c r="S50">
        <v>3.545454545454545</v>
      </c>
      <c r="T50">
        <v>5.033238366571699E-2</v>
      </c>
      <c r="U50">
        <v>1</v>
      </c>
      <c r="V50">
        <v>0.22222222222222221</v>
      </c>
      <c r="W50">
        <v>0.3</v>
      </c>
      <c r="X50">
        <v>1.2905287623474726</v>
      </c>
      <c r="Y50">
        <v>0.28756661252172921</v>
      </c>
      <c r="Z50">
        <v>0.74683544303797467</v>
      </c>
      <c r="AA50">
        <v>1.0463847203274215</v>
      </c>
      <c r="AB50">
        <f>AVERAGE($Q$50:$AA$50)</f>
        <v>0.79158744949809479</v>
      </c>
      <c r="CX50"/>
    </row>
    <row r="51" spans="1:102" x14ac:dyDescent="0.25">
      <c r="A51">
        <v>5</v>
      </c>
      <c r="B51">
        <v>6</v>
      </c>
      <c r="D51" s="12">
        <v>14</v>
      </c>
      <c r="E51" s="12">
        <v>22</v>
      </c>
      <c r="F51" s="12">
        <v>26</v>
      </c>
      <c r="P51" t="s">
        <v>9</v>
      </c>
      <c r="Q51">
        <v>0.27083333333333331</v>
      </c>
      <c r="R51">
        <v>0.4705882352941177</v>
      </c>
      <c r="S51">
        <v>3.3636363636363633</v>
      </c>
      <c r="T51">
        <v>0.1870845204178537</v>
      </c>
      <c r="U51">
        <v>0.45454545454545459</v>
      </c>
      <c r="V51">
        <v>0</v>
      </c>
      <c r="W51">
        <v>0.4</v>
      </c>
      <c r="X51">
        <v>1.1452643811737362</v>
      </c>
      <c r="Y51">
        <v>0.64378330626086466</v>
      </c>
      <c r="Z51">
        <v>0.15611814345991559</v>
      </c>
      <c r="AA51">
        <v>0.31787175989085947</v>
      </c>
      <c r="AB51">
        <f>AVERAGE($Q$51:$AA$51)</f>
        <v>0.67361140891022708</v>
      </c>
      <c r="CX51"/>
    </row>
    <row r="52" spans="1:102" x14ac:dyDescent="0.25">
      <c r="A52">
        <v>5</v>
      </c>
      <c r="B52">
        <v>7</v>
      </c>
      <c r="D52" s="12">
        <v>11</v>
      </c>
      <c r="E52" s="12">
        <v>19</v>
      </c>
      <c r="F52" s="12">
        <v>23</v>
      </c>
      <c r="P52" t="s">
        <v>10</v>
      </c>
      <c r="Q52">
        <v>0.375</v>
      </c>
      <c r="R52">
        <v>0.76470588235294124</v>
      </c>
      <c r="S52">
        <v>0.81818181818181801</v>
      </c>
      <c r="T52">
        <v>5.033238366571699E-2</v>
      </c>
      <c r="U52">
        <v>0.19999999999999996</v>
      </c>
      <c r="V52">
        <v>0.22222222222222221</v>
      </c>
      <c r="W52">
        <v>0</v>
      </c>
      <c r="X52">
        <v>1.7263219058686812</v>
      </c>
      <c r="Y52">
        <v>0.28756661252172921</v>
      </c>
      <c r="Z52">
        <v>1</v>
      </c>
      <c r="AA52">
        <v>0.364256480218281</v>
      </c>
      <c r="AB52">
        <f>AVERAGE($Q$52:$AA$52)</f>
        <v>0.52805339136648999</v>
      </c>
      <c r="CX52"/>
    </row>
    <row r="53" spans="1:102" x14ac:dyDescent="0.25">
      <c r="A53">
        <v>5</v>
      </c>
      <c r="B53">
        <v>8</v>
      </c>
      <c r="D53" s="12">
        <v>-0.1</v>
      </c>
      <c r="E53" s="12">
        <v>-0.05</v>
      </c>
      <c r="F53" s="12">
        <v>0.15</v>
      </c>
      <c r="P53" t="s">
        <v>79</v>
      </c>
      <c r="Q53">
        <f>AVERAGE($Q$43:$Q$52)</f>
        <v>0.21875</v>
      </c>
      <c r="R53">
        <f>AVERAGE($R$43:$R$52)</f>
        <v>0.46176470588235297</v>
      </c>
      <c r="S53">
        <f>AVERAGE($S$43:$S$52)</f>
        <v>3.9818181818181819</v>
      </c>
      <c r="T53">
        <f>AVERAGE($T$43:$T$52)</f>
        <v>0.20451092117758782</v>
      </c>
      <c r="U53">
        <f>AVERAGE($U$43:$U$52)</f>
        <v>1.2399999999999998</v>
      </c>
      <c r="V53">
        <f>AVERAGE($V$43:$V$52)</f>
        <v>0.25555555555555559</v>
      </c>
      <c r="W53">
        <f>AVERAGE($W$43:$W$52)</f>
        <v>0.31999999999999995</v>
      </c>
      <c r="X53">
        <f>AVERAGE($X$43:$X$52)</f>
        <v>1.2760023242300991</v>
      </c>
      <c r="Y53">
        <f>AVERAGE($Y$43:$Y$52)</f>
        <v>0.52979396426434133</v>
      </c>
      <c r="Z53">
        <f>AVERAGE($Z$43:$Z$52)</f>
        <v>0.71232067510548513</v>
      </c>
      <c r="AA53">
        <f>AVERAGE($AA$43:$AA$52)</f>
        <v>0.66971350613915415</v>
      </c>
      <c r="AB53">
        <f>AVERAGE($AB$29:$AB$38)</f>
        <v>0.10909090909090913</v>
      </c>
      <c r="CX53"/>
    </row>
    <row r="54" spans="1:102" x14ac:dyDescent="0.25">
      <c r="A54">
        <v>5</v>
      </c>
      <c r="B54">
        <v>9</v>
      </c>
      <c r="D54" s="12">
        <v>-0.85</v>
      </c>
      <c r="E54" s="12">
        <v>-0.7</v>
      </c>
      <c r="F54" s="12">
        <v>-0.5</v>
      </c>
      <c r="CX54"/>
    </row>
    <row r="55" spans="1:102" x14ac:dyDescent="0.25">
      <c r="A55">
        <v>5</v>
      </c>
      <c r="B55">
        <v>10</v>
      </c>
      <c r="D55" s="12">
        <v>0.5</v>
      </c>
      <c r="E55" s="12">
        <v>1</v>
      </c>
      <c r="F55" s="12">
        <v>1.5</v>
      </c>
      <c r="CX55"/>
    </row>
    <row r="56" spans="1:102" x14ac:dyDescent="0.25">
      <c r="A56">
        <v>5</v>
      </c>
      <c r="B56">
        <v>11</v>
      </c>
      <c r="D56" s="12">
        <v>1</v>
      </c>
      <c r="E56" s="12">
        <v>5</v>
      </c>
      <c r="F56" s="12">
        <v>7</v>
      </c>
      <c r="CX56"/>
    </row>
    <row r="57" spans="1:102" x14ac:dyDescent="0.25">
      <c r="A57">
        <v>6</v>
      </c>
      <c r="B57">
        <v>1</v>
      </c>
      <c r="D57" s="12">
        <v>2</v>
      </c>
      <c r="E57" s="12">
        <v>4.0999999999999996</v>
      </c>
      <c r="F57" s="12">
        <v>8</v>
      </c>
      <c r="CX57"/>
    </row>
    <row r="58" spans="1:102" x14ac:dyDescent="0.25">
      <c r="A58">
        <v>6</v>
      </c>
      <c r="B58">
        <v>2</v>
      </c>
      <c r="D58" s="12">
        <v>3</v>
      </c>
      <c r="E58" s="12">
        <v>6</v>
      </c>
      <c r="F58" s="12">
        <v>20</v>
      </c>
      <c r="CX58"/>
    </row>
    <row r="59" spans="1:102" x14ac:dyDescent="0.25">
      <c r="A59">
        <v>6</v>
      </c>
      <c r="B59">
        <v>3</v>
      </c>
      <c r="D59" s="12">
        <v>3</v>
      </c>
      <c r="E59" s="12">
        <v>6</v>
      </c>
      <c r="F59" s="12">
        <v>20</v>
      </c>
      <c r="CX59"/>
    </row>
    <row r="60" spans="1:102" x14ac:dyDescent="0.25">
      <c r="A60">
        <v>6</v>
      </c>
      <c r="B60">
        <v>4</v>
      </c>
      <c r="D60" s="12">
        <v>-0.7</v>
      </c>
      <c r="E60" s="12">
        <v>-0.4</v>
      </c>
      <c r="F60" s="12">
        <v>-0.2</v>
      </c>
      <c r="CX60"/>
    </row>
    <row r="61" spans="1:102" x14ac:dyDescent="0.25">
      <c r="A61">
        <v>6</v>
      </c>
      <c r="B61">
        <v>5</v>
      </c>
      <c r="D61" s="12">
        <v>-0.5</v>
      </c>
      <c r="E61" s="12">
        <v>-0.33</v>
      </c>
      <c r="F61" s="12">
        <v>0</v>
      </c>
      <c r="CX61"/>
    </row>
    <row r="62" spans="1:102" x14ac:dyDescent="0.25">
      <c r="A62">
        <v>6</v>
      </c>
      <c r="B62">
        <v>6</v>
      </c>
      <c r="D62" s="12">
        <v>5</v>
      </c>
      <c r="E62" s="12">
        <v>22</v>
      </c>
      <c r="F62" s="12">
        <v>27</v>
      </c>
      <c r="CX62"/>
    </row>
    <row r="63" spans="1:102" x14ac:dyDescent="0.25">
      <c r="A63">
        <v>6</v>
      </c>
      <c r="B63">
        <v>7</v>
      </c>
      <c r="D63" s="12">
        <v>5</v>
      </c>
      <c r="E63" s="12">
        <v>22</v>
      </c>
      <c r="F63" s="12">
        <v>27</v>
      </c>
      <c r="CX63"/>
    </row>
    <row r="64" spans="1:102" x14ac:dyDescent="0.25">
      <c r="A64">
        <v>6</v>
      </c>
      <c r="B64">
        <v>8</v>
      </c>
      <c r="D64" s="12">
        <v>-0.4</v>
      </c>
      <c r="E64" s="12">
        <v>-0.2</v>
      </c>
      <c r="F64" s="12">
        <v>0</v>
      </c>
      <c r="CX64"/>
    </row>
    <row r="65" spans="1:102" x14ac:dyDescent="0.25">
      <c r="A65">
        <v>6</v>
      </c>
      <c r="B65">
        <v>9</v>
      </c>
      <c r="D65" s="12">
        <v>-0.4</v>
      </c>
      <c r="E65" s="12">
        <v>-0.2</v>
      </c>
      <c r="F65" s="12">
        <v>0</v>
      </c>
      <c r="CX65"/>
    </row>
    <row r="66" spans="1:102" x14ac:dyDescent="0.25">
      <c r="A66">
        <v>6</v>
      </c>
      <c r="B66">
        <v>10</v>
      </c>
      <c r="D66" s="12">
        <v>-10</v>
      </c>
      <c r="E66" s="12">
        <v>4.59</v>
      </c>
      <c r="F66" s="12">
        <v>40</v>
      </c>
      <c r="CX66"/>
    </row>
    <row r="67" spans="1:102" x14ac:dyDescent="0.25">
      <c r="A67">
        <v>6</v>
      </c>
      <c r="B67">
        <v>11</v>
      </c>
      <c r="D67" s="12">
        <v>0</v>
      </c>
      <c r="E67" s="12">
        <v>4.59</v>
      </c>
      <c r="F67" s="12">
        <v>25</v>
      </c>
      <c r="CX67"/>
    </row>
    <row r="68" spans="1:102" x14ac:dyDescent="0.25">
      <c r="A68">
        <v>7</v>
      </c>
      <c r="B68">
        <v>1</v>
      </c>
      <c r="D68" s="12">
        <v>2</v>
      </c>
      <c r="E68" s="12">
        <v>4</v>
      </c>
      <c r="F68" s="12">
        <v>6.2</v>
      </c>
      <c r="CX68"/>
    </row>
    <row r="69" spans="1:102" x14ac:dyDescent="0.25">
      <c r="A69">
        <v>7</v>
      </c>
      <c r="B69">
        <v>2</v>
      </c>
      <c r="D69" s="12">
        <v>0.5</v>
      </c>
      <c r="E69" s="12">
        <v>5</v>
      </c>
      <c r="F69" s="12">
        <v>10</v>
      </c>
      <c r="CX69"/>
    </row>
    <row r="70" spans="1:102" x14ac:dyDescent="0.25">
      <c r="A70">
        <v>7</v>
      </c>
      <c r="B70">
        <v>3</v>
      </c>
      <c r="D70" s="12">
        <v>0.5</v>
      </c>
      <c r="E70" s="12">
        <v>5.5</v>
      </c>
      <c r="F70" s="12">
        <v>12</v>
      </c>
      <c r="CX70"/>
    </row>
    <row r="71" spans="1:102" x14ac:dyDescent="0.25">
      <c r="A71">
        <v>7</v>
      </c>
      <c r="B71">
        <v>4</v>
      </c>
      <c r="D71" s="12">
        <v>-0.75</v>
      </c>
      <c r="E71" s="12">
        <v>-0.5</v>
      </c>
      <c r="F71" s="12">
        <v>0</v>
      </c>
      <c r="CX71"/>
    </row>
    <row r="72" spans="1:102" x14ac:dyDescent="0.25">
      <c r="A72">
        <v>7</v>
      </c>
      <c r="B72">
        <v>5</v>
      </c>
      <c r="D72" s="12">
        <v>-0.1</v>
      </c>
      <c r="E72" s="12">
        <v>0.2</v>
      </c>
      <c r="F72" s="12">
        <v>0.4</v>
      </c>
      <c r="CX72"/>
    </row>
    <row r="73" spans="1:102" x14ac:dyDescent="0.25">
      <c r="A73">
        <v>7</v>
      </c>
      <c r="B73">
        <v>6</v>
      </c>
      <c r="D73" s="12">
        <v>20</v>
      </c>
      <c r="E73" s="12">
        <v>25</v>
      </c>
      <c r="F73" s="12">
        <v>28</v>
      </c>
      <c r="CX73"/>
    </row>
    <row r="74" spans="1:102" x14ac:dyDescent="0.25">
      <c r="A74">
        <v>7</v>
      </c>
      <c r="B74">
        <v>7</v>
      </c>
      <c r="D74" s="12">
        <v>18</v>
      </c>
      <c r="E74" s="12">
        <v>25</v>
      </c>
      <c r="F74" s="12">
        <v>28</v>
      </c>
      <c r="CX74"/>
    </row>
    <row r="75" spans="1:102" x14ac:dyDescent="0.25">
      <c r="A75">
        <v>7</v>
      </c>
      <c r="B75">
        <v>8</v>
      </c>
      <c r="D75" s="12">
        <v>-0.35</v>
      </c>
      <c r="E75" s="12">
        <v>-0.1</v>
      </c>
      <c r="F75" s="12">
        <v>0.1</v>
      </c>
      <c r="CX75"/>
    </row>
    <row r="76" spans="1:102" x14ac:dyDescent="0.25">
      <c r="A76">
        <v>7</v>
      </c>
      <c r="B76">
        <v>9</v>
      </c>
      <c r="D76" s="12">
        <v>-0.4</v>
      </c>
      <c r="E76" s="12">
        <v>-0.1</v>
      </c>
      <c r="F76" s="12">
        <v>0.2</v>
      </c>
      <c r="CX76"/>
    </row>
    <row r="77" spans="1:102" x14ac:dyDescent="0.25">
      <c r="A77">
        <v>7</v>
      </c>
      <c r="B77">
        <v>10</v>
      </c>
      <c r="D77" s="12">
        <v>0.1</v>
      </c>
      <c r="E77" s="12">
        <v>1</v>
      </c>
      <c r="F77" s="12">
        <v>10</v>
      </c>
      <c r="CX77"/>
    </row>
    <row r="78" spans="1:102" x14ac:dyDescent="0.25">
      <c r="A78">
        <v>7</v>
      </c>
      <c r="B78">
        <v>11</v>
      </c>
      <c r="D78" s="12">
        <v>5</v>
      </c>
      <c r="E78" s="12">
        <v>25</v>
      </c>
      <c r="F78" s="12">
        <v>50</v>
      </c>
      <c r="CX78"/>
    </row>
    <row r="79" spans="1:102" x14ac:dyDescent="0.25">
      <c r="A79">
        <v>8</v>
      </c>
      <c r="B79">
        <v>1</v>
      </c>
      <c r="D79" s="12">
        <v>3</v>
      </c>
      <c r="E79" s="12">
        <v>5</v>
      </c>
      <c r="F79" s="12">
        <v>9</v>
      </c>
      <c r="CX79"/>
    </row>
    <row r="80" spans="1:102" x14ac:dyDescent="0.25">
      <c r="A80">
        <v>8</v>
      </c>
      <c r="B80">
        <v>2</v>
      </c>
      <c r="D80" s="12">
        <v>2</v>
      </c>
      <c r="E80" s="12">
        <v>4</v>
      </c>
      <c r="F80" s="12">
        <v>10</v>
      </c>
      <c r="CX80"/>
    </row>
    <row r="81" spans="1:102" x14ac:dyDescent="0.25">
      <c r="A81">
        <v>8</v>
      </c>
      <c r="B81">
        <v>3</v>
      </c>
      <c r="D81" s="12">
        <v>3</v>
      </c>
      <c r="E81" s="12">
        <v>5</v>
      </c>
      <c r="F81" s="12">
        <v>10</v>
      </c>
      <c r="CX81"/>
    </row>
    <row r="82" spans="1:102" x14ac:dyDescent="0.25">
      <c r="A82">
        <v>8</v>
      </c>
      <c r="B82">
        <v>4</v>
      </c>
      <c r="D82" s="12">
        <v>-0.6</v>
      </c>
      <c r="E82" s="12">
        <v>-0.4</v>
      </c>
      <c r="F82" s="12">
        <v>-0.2</v>
      </c>
      <c r="CX82"/>
    </row>
    <row r="83" spans="1:102" x14ac:dyDescent="0.25">
      <c r="A83">
        <v>8</v>
      </c>
      <c r="B83">
        <v>5</v>
      </c>
      <c r="D83" s="12">
        <v>-0.3</v>
      </c>
      <c r="E83" s="12">
        <v>0</v>
      </c>
      <c r="F83" s="12">
        <v>0.3</v>
      </c>
      <c r="CX83"/>
    </row>
    <row r="84" spans="1:102" x14ac:dyDescent="0.25">
      <c r="A84">
        <v>8</v>
      </c>
      <c r="B84">
        <v>6</v>
      </c>
      <c r="D84" s="12">
        <v>6</v>
      </c>
      <c r="E84" s="12">
        <v>14</v>
      </c>
      <c r="F84" s="12">
        <v>22</v>
      </c>
      <c r="CX84"/>
    </row>
    <row r="85" spans="1:102" x14ac:dyDescent="0.25">
      <c r="A85">
        <v>8</v>
      </c>
      <c r="B85">
        <v>7</v>
      </c>
      <c r="D85" s="12">
        <v>4</v>
      </c>
      <c r="E85" s="12">
        <v>14</v>
      </c>
      <c r="F85" s="12">
        <v>24</v>
      </c>
      <c r="CX85"/>
    </row>
    <row r="86" spans="1:102" x14ac:dyDescent="0.25">
      <c r="A86">
        <v>8</v>
      </c>
      <c r="B86">
        <v>8</v>
      </c>
      <c r="D86" s="12">
        <v>-0.35</v>
      </c>
      <c r="E86" s="12">
        <v>-0.1</v>
      </c>
      <c r="F86" s="12">
        <v>0.1</v>
      </c>
      <c r="CX86"/>
    </row>
    <row r="87" spans="1:102" x14ac:dyDescent="0.25">
      <c r="A87">
        <v>8</v>
      </c>
      <c r="B87">
        <v>9</v>
      </c>
      <c r="D87" s="12">
        <v>-0.9</v>
      </c>
      <c r="E87" s="12">
        <v>-0.5</v>
      </c>
      <c r="F87" s="12">
        <v>-0.2</v>
      </c>
      <c r="CX87"/>
    </row>
    <row r="88" spans="1:102" x14ac:dyDescent="0.25">
      <c r="A88">
        <v>8</v>
      </c>
      <c r="B88">
        <v>10</v>
      </c>
      <c r="D88" s="12">
        <v>-2</v>
      </c>
      <c r="E88" s="12">
        <v>3</v>
      </c>
      <c r="F88" s="12">
        <v>9</v>
      </c>
      <c r="CX88"/>
    </row>
    <row r="89" spans="1:102" x14ac:dyDescent="0.25">
      <c r="A89">
        <v>8</v>
      </c>
      <c r="B89">
        <v>11</v>
      </c>
      <c r="D89" s="12">
        <v>5</v>
      </c>
      <c r="E89" s="12">
        <v>15</v>
      </c>
      <c r="F89" s="12">
        <v>30</v>
      </c>
      <c r="CX89"/>
    </row>
    <row r="90" spans="1:102" x14ac:dyDescent="0.25">
      <c r="A90">
        <v>9</v>
      </c>
      <c r="B90">
        <v>1</v>
      </c>
      <c r="D90" s="12">
        <v>1</v>
      </c>
      <c r="E90" s="12">
        <v>3.5</v>
      </c>
      <c r="F90" s="12">
        <v>5</v>
      </c>
      <c r="CX90"/>
    </row>
    <row r="91" spans="1:102" x14ac:dyDescent="0.25">
      <c r="A91">
        <v>9</v>
      </c>
      <c r="B91">
        <v>2</v>
      </c>
      <c r="D91" s="12">
        <v>1</v>
      </c>
      <c r="E91" s="12">
        <v>5</v>
      </c>
      <c r="F91" s="12">
        <v>7</v>
      </c>
      <c r="CX91"/>
    </row>
    <row r="92" spans="1:102" x14ac:dyDescent="0.25">
      <c r="A92">
        <v>9</v>
      </c>
      <c r="B92">
        <v>3</v>
      </c>
      <c r="D92" s="12">
        <v>1.5</v>
      </c>
      <c r="E92" s="12">
        <v>4.8</v>
      </c>
      <c r="F92" s="12">
        <v>7</v>
      </c>
      <c r="CX92"/>
    </row>
    <row r="93" spans="1:102" x14ac:dyDescent="0.25">
      <c r="A93">
        <v>9</v>
      </c>
      <c r="B93">
        <v>4</v>
      </c>
      <c r="D93" s="12">
        <v>-0.8</v>
      </c>
      <c r="E93" s="12">
        <v>-0.5</v>
      </c>
      <c r="F93" s="12">
        <v>-0.25</v>
      </c>
      <c r="CX93"/>
    </row>
    <row r="94" spans="1:102" x14ac:dyDescent="0.25">
      <c r="A94">
        <v>9</v>
      </c>
      <c r="B94">
        <v>5</v>
      </c>
      <c r="D94" s="12">
        <v>-0.3</v>
      </c>
      <c r="E94" s="12">
        <v>-0.15</v>
      </c>
      <c r="F94" s="12">
        <v>0.1</v>
      </c>
      <c r="CX94"/>
    </row>
    <row r="95" spans="1:102" x14ac:dyDescent="0.25">
      <c r="A95">
        <v>9</v>
      </c>
      <c r="B95">
        <v>6</v>
      </c>
      <c r="D95" s="12">
        <v>5</v>
      </c>
      <c r="E95" s="12">
        <v>18</v>
      </c>
      <c r="F95" s="12">
        <v>25</v>
      </c>
      <c r="CX95"/>
    </row>
    <row r="96" spans="1:102" x14ac:dyDescent="0.25">
      <c r="A96">
        <v>9</v>
      </c>
      <c r="B96">
        <v>7</v>
      </c>
      <c r="D96" s="12">
        <v>5</v>
      </c>
      <c r="E96" s="12">
        <v>12</v>
      </c>
      <c r="F96" s="12">
        <v>25</v>
      </c>
      <c r="CX96"/>
    </row>
    <row r="97" spans="1:102" x14ac:dyDescent="0.25">
      <c r="A97">
        <v>9</v>
      </c>
      <c r="B97">
        <v>8</v>
      </c>
      <c r="D97" s="12">
        <v>-0.2</v>
      </c>
      <c r="E97" s="12">
        <v>-0.05</v>
      </c>
      <c r="F97" s="12">
        <v>0.1</v>
      </c>
      <c r="CX97"/>
    </row>
    <row r="98" spans="1:102" x14ac:dyDescent="0.25">
      <c r="A98">
        <v>9</v>
      </c>
      <c r="B98">
        <v>9</v>
      </c>
      <c r="D98" s="12">
        <v>-0.4</v>
      </c>
      <c r="E98" s="12">
        <v>-0.25</v>
      </c>
      <c r="F98" s="12">
        <v>-0.05</v>
      </c>
      <c r="CX98"/>
    </row>
    <row r="99" spans="1:102" x14ac:dyDescent="0.25">
      <c r="A99">
        <v>9</v>
      </c>
      <c r="B99">
        <v>10</v>
      </c>
      <c r="D99" s="12">
        <v>4</v>
      </c>
      <c r="E99" s="12">
        <v>10</v>
      </c>
      <c r="F99" s="12">
        <v>20</v>
      </c>
      <c r="CX99"/>
    </row>
    <row r="100" spans="1:102" x14ac:dyDescent="0.25">
      <c r="A100">
        <v>9</v>
      </c>
      <c r="B100">
        <v>11</v>
      </c>
      <c r="D100" s="12">
        <v>2</v>
      </c>
      <c r="E100" s="12">
        <v>5</v>
      </c>
      <c r="F100" s="12">
        <v>20</v>
      </c>
      <c r="CX100"/>
    </row>
    <row r="101" spans="1:102" x14ac:dyDescent="0.25">
      <c r="A101">
        <v>10</v>
      </c>
      <c r="B101">
        <v>1</v>
      </c>
      <c r="D101" s="12">
        <v>1</v>
      </c>
      <c r="E101" s="12">
        <v>3</v>
      </c>
      <c r="F101" s="12">
        <v>6</v>
      </c>
      <c r="CX101"/>
    </row>
    <row r="102" spans="1:102" x14ac:dyDescent="0.25">
      <c r="A102">
        <v>10</v>
      </c>
      <c r="B102">
        <v>2</v>
      </c>
      <c r="D102" s="12">
        <v>1</v>
      </c>
      <c r="E102" s="12">
        <v>6</v>
      </c>
      <c r="F102" s="12">
        <v>10</v>
      </c>
    </row>
    <row r="103" spans="1:102" x14ac:dyDescent="0.25">
      <c r="A103">
        <v>10</v>
      </c>
      <c r="B103">
        <v>3</v>
      </c>
      <c r="D103" s="12">
        <v>1</v>
      </c>
      <c r="E103" s="12">
        <v>2</v>
      </c>
      <c r="F103" s="12">
        <v>8</v>
      </c>
    </row>
    <row r="104" spans="1:102" x14ac:dyDescent="0.25">
      <c r="A104">
        <v>10</v>
      </c>
      <c r="B104">
        <v>4</v>
      </c>
      <c r="D104" s="12">
        <v>-0.6</v>
      </c>
      <c r="E104" s="12">
        <v>-0.4</v>
      </c>
      <c r="F104" s="12">
        <v>-0.2</v>
      </c>
    </row>
    <row r="105" spans="1:102" x14ac:dyDescent="0.25">
      <c r="A105">
        <v>10</v>
      </c>
      <c r="B105">
        <v>5</v>
      </c>
      <c r="D105" s="12">
        <v>-0.66</v>
      </c>
      <c r="E105" s="12">
        <v>-0.33</v>
      </c>
      <c r="F105" s="12">
        <v>-0.1</v>
      </c>
    </row>
    <row r="106" spans="1:102" x14ac:dyDescent="0.25">
      <c r="A106">
        <v>10</v>
      </c>
      <c r="B106">
        <v>6</v>
      </c>
      <c r="D106" s="12">
        <v>14</v>
      </c>
      <c r="E106" s="12">
        <v>22</v>
      </c>
      <c r="F106" s="12">
        <v>28</v>
      </c>
    </row>
    <row r="107" spans="1:102" x14ac:dyDescent="0.25">
      <c r="A107">
        <v>10</v>
      </c>
      <c r="B107">
        <v>7</v>
      </c>
      <c r="D107" s="12">
        <v>10</v>
      </c>
      <c r="E107" s="12">
        <v>20</v>
      </c>
      <c r="F107" s="12">
        <v>28</v>
      </c>
    </row>
    <row r="108" spans="1:102" x14ac:dyDescent="0.25">
      <c r="A108">
        <v>10</v>
      </c>
      <c r="B108">
        <v>8</v>
      </c>
      <c r="D108" s="12">
        <v>-0.6</v>
      </c>
      <c r="E108" s="12">
        <v>-0.25</v>
      </c>
      <c r="F108" s="12">
        <v>-0.05</v>
      </c>
    </row>
    <row r="109" spans="1:102" x14ac:dyDescent="0.25">
      <c r="A109">
        <v>10</v>
      </c>
      <c r="B109">
        <v>9</v>
      </c>
      <c r="D109" s="12">
        <v>-0.8</v>
      </c>
      <c r="E109" s="12">
        <v>-0.5</v>
      </c>
      <c r="F109" s="12">
        <v>-0.2</v>
      </c>
    </row>
    <row r="110" spans="1:102" x14ac:dyDescent="0.25">
      <c r="A110">
        <v>10</v>
      </c>
      <c r="B110">
        <v>10</v>
      </c>
      <c r="D110" s="12">
        <v>-30</v>
      </c>
      <c r="E110" s="12">
        <v>0</v>
      </c>
      <c r="F110" s="12">
        <v>30</v>
      </c>
    </row>
    <row r="111" spans="1:102" x14ac:dyDescent="0.25">
      <c r="A111">
        <v>10</v>
      </c>
      <c r="B111">
        <v>11</v>
      </c>
      <c r="D111" s="12">
        <v>3</v>
      </c>
      <c r="E111" s="12">
        <v>10</v>
      </c>
      <c r="F111" s="12">
        <v>25</v>
      </c>
    </row>
  </sheetData>
  <mergeCells count="1">
    <mergeCell ref="DB23:DH2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77FFE-F117-4696-9FAF-DA5874376A49}">
  <sheetPr codeName="Sheet32"/>
  <dimension ref="A1:HC397"/>
  <sheetViews>
    <sheetView topLeftCell="DF1" workbookViewId="0">
      <selection activeCell="EB2" sqref="EB2"/>
    </sheetView>
  </sheetViews>
  <sheetFormatPr defaultRowHeight="15" x14ac:dyDescent="0.25"/>
  <cols>
    <col min="1" max="2" width="9.140625" style="101"/>
    <col min="4" max="8" width="9.140625" style="101"/>
    <col min="100" max="109" width="21.7109375" style="5" customWidth="1"/>
    <col min="110" max="117" width="9.140625" style="5"/>
    <col min="119" max="132" width="12.85546875" customWidth="1"/>
  </cols>
  <sheetData>
    <row r="1" spans="1:211" x14ac:dyDescent="0.25">
      <c r="A1" s="101" t="s">
        <v>434</v>
      </c>
      <c r="D1" s="102">
        <v>0.05</v>
      </c>
      <c r="E1" s="102">
        <v>0.5</v>
      </c>
      <c r="F1" s="102">
        <v>0.95</v>
      </c>
      <c r="G1" s="103" t="s">
        <v>355</v>
      </c>
      <c r="H1" s="101" t="s">
        <v>35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96</v>
      </c>
      <c r="AG1" t="s">
        <v>97</v>
      </c>
      <c r="AH1" t="s">
        <v>98</v>
      </c>
      <c r="AI1" t="s">
        <v>340</v>
      </c>
      <c r="AJ1" t="s">
        <v>341</v>
      </c>
      <c r="AK1" t="s">
        <v>342</v>
      </c>
      <c r="AL1" t="s">
        <v>447</v>
      </c>
      <c r="AM1" t="s">
        <v>448</v>
      </c>
      <c r="AN1" t="s">
        <v>449</v>
      </c>
      <c r="AO1" t="s">
        <v>450</v>
      </c>
      <c r="AP1" t="s">
        <v>451</v>
      </c>
      <c r="AQ1" t="s">
        <v>452</v>
      </c>
      <c r="AR1" t="s">
        <v>453</v>
      </c>
      <c r="AS1" t="s">
        <v>454</v>
      </c>
      <c r="AT1" t="s">
        <v>455</v>
      </c>
      <c r="AU1" t="s">
        <v>456</v>
      </c>
      <c r="AV1" t="s">
        <v>457</v>
      </c>
      <c r="AW1" t="s">
        <v>458</v>
      </c>
      <c r="AX1" t="s">
        <v>459</v>
      </c>
      <c r="AY1" t="s">
        <v>460</v>
      </c>
      <c r="AZ1" t="s">
        <v>461</v>
      </c>
      <c r="BA1" t="s">
        <v>80</v>
      </c>
      <c r="BB1" t="s">
        <v>434</v>
      </c>
      <c r="BD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s="5" t="s">
        <v>434</v>
      </c>
      <c r="DP1" s="5" t="s">
        <v>432</v>
      </c>
      <c r="DQ1" s="5">
        <f>COUNTIF($CV$2:$CV$12, "&gt;=0.01"   )</f>
        <v>4</v>
      </c>
      <c r="DR1" s="5" t="s">
        <v>50</v>
      </c>
      <c r="DS1" s="5">
        <v>11</v>
      </c>
      <c r="DT1" s="5" t="s">
        <v>219</v>
      </c>
      <c r="DU1" s="5">
        <v>36</v>
      </c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 t="s">
        <v>1</v>
      </c>
      <c r="GT1" s="5" t="s">
        <v>2</v>
      </c>
      <c r="GU1" s="5" t="s">
        <v>3</v>
      </c>
      <c r="GV1" s="5" t="s">
        <v>4</v>
      </c>
      <c r="GW1" s="5" t="s">
        <v>5</v>
      </c>
      <c r="GX1" s="5" t="s">
        <v>6</v>
      </c>
      <c r="GY1" s="5" t="s">
        <v>7</v>
      </c>
      <c r="GZ1" s="5" t="s">
        <v>8</v>
      </c>
      <c r="HA1" s="5" t="s">
        <v>9</v>
      </c>
      <c r="HB1" s="5" t="s">
        <v>10</v>
      </c>
      <c r="HC1" s="5" t="s">
        <v>11</v>
      </c>
    </row>
    <row r="2" spans="1:211" x14ac:dyDescent="0.25">
      <c r="A2" s="101">
        <v>1</v>
      </c>
      <c r="B2" s="101">
        <v>1</v>
      </c>
      <c r="D2" s="103">
        <v>90</v>
      </c>
      <c r="E2" s="103">
        <v>270</v>
      </c>
      <c r="F2" s="103">
        <v>675</v>
      </c>
      <c r="G2" s="103">
        <v>408.81818181818181</v>
      </c>
      <c r="H2" s="103">
        <v>373.7</v>
      </c>
      <c r="P2" t="s">
        <v>1</v>
      </c>
      <c r="Q2">
        <v>0.61522222222222223</v>
      </c>
      <c r="R2">
        <v>0.40446874999999999</v>
      </c>
      <c r="S2">
        <v>0.1</v>
      </c>
      <c r="T2">
        <v>0.31853146853146852</v>
      </c>
      <c r="U2">
        <v>0.61704999999999999</v>
      </c>
      <c r="V2">
        <v>0.62344318181818181</v>
      </c>
      <c r="W2">
        <v>0.64066129032258068</v>
      </c>
      <c r="X2">
        <v>0.34454545454545449</v>
      </c>
      <c r="Y2">
        <v>0.19817073170731708</v>
      </c>
      <c r="Z2">
        <v>5.4450549450549474E-2</v>
      </c>
      <c r="AA2">
        <v>0.480875</v>
      </c>
      <c r="AB2">
        <v>0.35429447852760737</v>
      </c>
      <c r="AC2">
        <v>0.61946774193548393</v>
      </c>
      <c r="AD2">
        <v>0.43999999999999995</v>
      </c>
      <c r="AE2">
        <v>0.40121951219512197</v>
      </c>
      <c r="AF2">
        <v>0.22950549450549457</v>
      </c>
      <c r="AG2">
        <v>0.45837500000000003</v>
      </c>
      <c r="AH2">
        <v>0.28650306748466264</v>
      </c>
      <c r="AI2">
        <v>0.3006521739130435</v>
      </c>
      <c r="AJ2">
        <v>0.68920454545454546</v>
      </c>
      <c r="AK2">
        <v>0.69599999999999995</v>
      </c>
      <c r="AL2">
        <v>0.8600000000000001</v>
      </c>
      <c r="AM2">
        <v>0.40893700787401582</v>
      </c>
      <c r="AN2">
        <v>0.38850000000000001</v>
      </c>
      <c r="AO2">
        <v>0.42884816753926708</v>
      </c>
      <c r="AP2">
        <v>0.30034129692832767</v>
      </c>
      <c r="AQ2">
        <v>0.19376106194690262</v>
      </c>
      <c r="AR2">
        <v>0.42058823529411765</v>
      </c>
      <c r="AS2">
        <v>0.56367499999999993</v>
      </c>
      <c r="AT2">
        <v>0.49981781376518214</v>
      </c>
      <c r="AU2">
        <v>0.67181818181818187</v>
      </c>
      <c r="AV2">
        <v>0.75273255813953499</v>
      </c>
      <c r="AW2">
        <v>0.42963636363636359</v>
      </c>
      <c r="AX2">
        <v>0.43805668016194332</v>
      </c>
      <c r="AY2">
        <v>0.74786096256684487</v>
      </c>
      <c r="AZ2">
        <v>0.64399999999999991</v>
      </c>
      <c r="BA2">
        <f>AVERAGE($Q$2:$AZ$2)</f>
        <v>0.46170038867456703</v>
      </c>
      <c r="BB2" t="s">
        <v>52</v>
      </c>
      <c r="BC2">
        <f>VARP($Q$13:$AZ$13)</f>
        <v>6.6395767428260657E-2</v>
      </c>
      <c r="BD2">
        <v>0.56425979551608163</v>
      </c>
      <c r="CV2" s="86">
        <v>11</v>
      </c>
      <c r="CW2" s="5">
        <f>SUM($Q$16:$AZ$16)</f>
        <v>-10</v>
      </c>
      <c r="CX2" s="5">
        <v>6.1234567901234547</v>
      </c>
      <c r="CY2" s="5">
        <f>SUM($Q$31:$AZ$31)</f>
        <v>36</v>
      </c>
      <c r="CZ2" s="5">
        <v>0</v>
      </c>
      <c r="DA2" s="5">
        <v>0.31517891265279113</v>
      </c>
      <c r="DB2" s="5">
        <v>0.48906328630741924</v>
      </c>
      <c r="DC2" s="5">
        <v>0.5812054702466728</v>
      </c>
      <c r="DD2" s="5">
        <f t="shared" ref="DD2:DD12" si="0">($CV$4*CZ2+CY2*$CV$8/$CV$4-$CV$4)/($CV$2*$CV$4)</f>
        <v>0.10101010101010101</v>
      </c>
      <c r="DE2" s="5">
        <f t="shared" ref="DE2:DE12" si="1">($CV$4*CX2+CW2*$CV$6/$CV$4-$CV$4)/($CV$2*$CV$4)</f>
        <v>0.47979797979797956</v>
      </c>
      <c r="DF2" s="5">
        <v>1.5450514150113712E-2</v>
      </c>
      <c r="DG2" s="5">
        <v>0.49482115661584053</v>
      </c>
      <c r="DH2" s="5">
        <f t="shared" ref="DH2:DH12" si="2">COUNTIF($Q2:$AZ2, "&lt;=.05"   )</f>
        <v>0</v>
      </c>
      <c r="DI2" s="5">
        <f t="shared" ref="DI2:DI12" si="3">COUNTIF($Q2:$AZ2, "&gt;=.95"   )</f>
        <v>0</v>
      </c>
      <c r="DJ2" s="5">
        <v>0</v>
      </c>
      <c r="DK2" s="5">
        <f t="shared" ref="DK2:DK12" si="4">ABS(COUNTIF($Q2:$AZ2, "&lt;=.5")/36 -0.5)</f>
        <v>0.13888888888888884</v>
      </c>
      <c r="DL2" s="5">
        <f t="shared" ref="DL2:DL12" si="5">AVERAGE($Q2:$AZ2)</f>
        <v>0.46170038867456703</v>
      </c>
      <c r="DM2" s="5">
        <f t="shared" ref="DM2:DM12" si="6">STDEV($Q2:$AZ2)</f>
        <v>0.19216370410936656</v>
      </c>
      <c r="DP2" t="s">
        <v>376</v>
      </c>
      <c r="DQ2" t="s">
        <v>218</v>
      </c>
      <c r="DR2" t="s">
        <v>377</v>
      </c>
      <c r="DS2" t="s">
        <v>351</v>
      </c>
      <c r="DT2" t="s">
        <v>357</v>
      </c>
      <c r="DU2" t="s">
        <v>214</v>
      </c>
      <c r="DV2" t="s">
        <v>215</v>
      </c>
      <c r="DW2" t="s">
        <v>45</v>
      </c>
      <c r="DX2" t="s">
        <v>46</v>
      </c>
      <c r="DY2" t="s">
        <v>47</v>
      </c>
      <c r="DZ2" t="s">
        <v>48</v>
      </c>
      <c r="EA2" t="s">
        <v>221</v>
      </c>
      <c r="EB2" t="s">
        <v>49</v>
      </c>
      <c r="GR2" t="s">
        <v>1</v>
      </c>
      <c r="GS2">
        <f>VARP(TUDDISPR!$Q$31:$AZ$31)</f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</row>
    <row r="3" spans="1:211" x14ac:dyDescent="0.25">
      <c r="A3" s="101">
        <v>1</v>
      </c>
      <c r="B3" s="101">
        <v>2</v>
      </c>
      <c r="D3" s="103">
        <v>240</v>
      </c>
      <c r="E3" s="103">
        <v>720</v>
      </c>
      <c r="F3" s="103">
        <v>2160</v>
      </c>
      <c r="G3" s="103">
        <v>756.09090909090901</v>
      </c>
      <c r="H3" s="103">
        <v>618.1</v>
      </c>
      <c r="P3" t="s">
        <v>2</v>
      </c>
      <c r="Q3">
        <v>0.36438636363636356</v>
      </c>
      <c r="R3">
        <v>0.25445882352941179</v>
      </c>
      <c r="S3">
        <v>0.2</v>
      </c>
      <c r="T3">
        <v>0.30050000000000004</v>
      </c>
      <c r="U3">
        <v>0.55045999999999995</v>
      </c>
      <c r="V3">
        <v>0.66325999999999996</v>
      </c>
      <c r="W3">
        <v>0.66272972972972977</v>
      </c>
      <c r="X3">
        <v>0.47576923076923078</v>
      </c>
      <c r="Y3">
        <v>0.27500000000000008</v>
      </c>
      <c r="Z3">
        <v>0.11364285714285717</v>
      </c>
      <c r="AA3">
        <v>0.25587499999999996</v>
      </c>
      <c r="AB3">
        <v>0.15446428571428572</v>
      </c>
      <c r="AC3">
        <v>0.59761538461538466</v>
      </c>
      <c r="AD3">
        <v>0.39499999999999996</v>
      </c>
      <c r="AE3">
        <v>0.30650000000000005</v>
      </c>
      <c r="AF3">
        <v>0.11618750000000001</v>
      </c>
      <c r="AG3">
        <v>0.233375</v>
      </c>
      <c r="AH3">
        <v>8.3428571428571449E-2</v>
      </c>
      <c r="AI3">
        <v>9.3342105263157921E-2</v>
      </c>
      <c r="AJ3">
        <v>0.5976973684210527</v>
      </c>
      <c r="AK3">
        <v>0.50675231243576568</v>
      </c>
      <c r="AL3">
        <v>0.6604347826086957</v>
      </c>
      <c r="AM3">
        <v>0.30414285714285721</v>
      </c>
      <c r="AN3">
        <v>0.22807142857142865</v>
      </c>
      <c r="AO3">
        <v>0.27440000000000003</v>
      </c>
      <c r="AP3">
        <v>0.28225806451612906</v>
      </c>
      <c r="AQ3">
        <v>0.18963917525773194</v>
      </c>
      <c r="AR3">
        <v>0.41346153846153849</v>
      </c>
      <c r="AS3">
        <v>0.46602499999999997</v>
      </c>
      <c r="AT3">
        <v>0.21567105263157893</v>
      </c>
      <c r="AU3">
        <v>0.95826510569611634</v>
      </c>
      <c r="AV3">
        <v>0.97244674867070668</v>
      </c>
      <c r="AW3">
        <v>0.26194999999999996</v>
      </c>
      <c r="AX3">
        <v>0.24984025559105433</v>
      </c>
      <c r="AY3">
        <v>0.88898305084745766</v>
      </c>
      <c r="AZ3">
        <v>0.80842696629213484</v>
      </c>
      <c r="BA3">
        <f>AVERAGE($Q$3:$AZ$3)</f>
        <v>0.39929057108259008</v>
      </c>
      <c r="BB3" t="s">
        <v>54</v>
      </c>
      <c r="BC3">
        <f>VARP($BA$2:$BA$12)</f>
        <v>1.2429985424219992E-2</v>
      </c>
      <c r="BD3">
        <v>0.10563536359929057</v>
      </c>
      <c r="CV3" s="86" t="s">
        <v>210</v>
      </c>
      <c r="CW3" s="5">
        <f>SUM($Q$17:$AZ$17)</f>
        <v>-14</v>
      </c>
      <c r="CX3" s="5">
        <v>6.0617283950617296</v>
      </c>
      <c r="CY3" s="5">
        <f>SUM($Q$32:$AZ$32)</f>
        <v>32</v>
      </c>
      <c r="CZ3" s="5">
        <v>1.2345679012345678</v>
      </c>
      <c r="DA3" s="5">
        <v>0.31728801585952665</v>
      </c>
      <c r="DB3" s="5">
        <v>0.60393768595576858</v>
      </c>
      <c r="DC3" s="5">
        <v>0.76733157602336743</v>
      </c>
      <c r="DD3" s="5">
        <f t="shared" si="0"/>
        <v>0.19191919191919191</v>
      </c>
      <c r="DE3" s="5">
        <f t="shared" si="1"/>
        <v>0.47979797979797989</v>
      </c>
      <c r="DF3" s="5">
        <v>9.1603592228747376E-3</v>
      </c>
      <c r="DG3" s="5">
        <v>0.52472860202465954</v>
      </c>
      <c r="DH3" s="5">
        <f t="shared" si="2"/>
        <v>0</v>
      </c>
      <c r="DI3" s="5">
        <f t="shared" si="3"/>
        <v>2</v>
      </c>
      <c r="DJ3" s="5">
        <v>2</v>
      </c>
      <c r="DK3" s="5">
        <f t="shared" si="4"/>
        <v>0.19444444444444442</v>
      </c>
      <c r="DL3" s="5">
        <f t="shared" si="5"/>
        <v>0.39929057108259008</v>
      </c>
      <c r="DM3" s="5">
        <f t="shared" si="6"/>
        <v>0.2463713423105284</v>
      </c>
      <c r="DO3" s="9" t="s">
        <v>376</v>
      </c>
      <c r="DP3" s="9">
        <v>1</v>
      </c>
      <c r="DQ3" s="9">
        <v>-0.37803148992721114</v>
      </c>
      <c r="DR3" s="9">
        <v>0.27883208556695538</v>
      </c>
      <c r="DS3" s="9">
        <v>0.22065283484736317</v>
      </c>
      <c r="DT3" s="9">
        <v>-3.3607816825635926E-2</v>
      </c>
      <c r="DU3" s="9">
        <v>0.11779638263834205</v>
      </c>
      <c r="DV3" s="9">
        <v>-0.24751107394567501</v>
      </c>
      <c r="DW3" s="9">
        <v>-0.37084559218497676</v>
      </c>
      <c r="DX3" s="9">
        <v>-0.21922121072617548</v>
      </c>
      <c r="DY3" s="9">
        <v>-0.35981035075780987</v>
      </c>
      <c r="DZ3" s="9">
        <v>0.62887411321288278</v>
      </c>
      <c r="EA3" s="9">
        <v>0.14196630297046706</v>
      </c>
      <c r="EB3" s="9">
        <v>-0.54424900163028089</v>
      </c>
      <c r="GR3" t="s">
        <v>2</v>
      </c>
      <c r="GS3">
        <v>0</v>
      </c>
      <c r="GT3">
        <f>VARP(TUDDISPR!$Q$32:$AZ$32)</f>
        <v>0.20987654320987653</v>
      </c>
      <c r="GU3">
        <v>0.16666666666666663</v>
      </c>
      <c r="GV3">
        <v>0.15432098765432095</v>
      </c>
      <c r="GW3">
        <v>0.19753086419753085</v>
      </c>
      <c r="GX3">
        <v>0.16666666666666663</v>
      </c>
      <c r="GY3">
        <v>0.14814814814814817</v>
      </c>
      <c r="GZ3">
        <v>1.2345679012345682E-2</v>
      </c>
      <c r="HA3">
        <v>4.9382716049382734E-2</v>
      </c>
      <c r="HB3">
        <v>4.938271604938272E-2</v>
      </c>
      <c r="HC3">
        <v>8.0246913580246923E-2</v>
      </c>
    </row>
    <row r="4" spans="1:211" x14ac:dyDescent="0.25">
      <c r="A4" s="101">
        <v>1</v>
      </c>
      <c r="B4" s="101">
        <v>3</v>
      </c>
      <c r="D4" s="103">
        <v>4.4999999999999998E-7</v>
      </c>
      <c r="E4" s="103">
        <v>1.7999999999999999E-6</v>
      </c>
      <c r="F4" s="103">
        <v>5.3000000000000001E-5</v>
      </c>
      <c r="G4" s="103">
        <v>8.8727272727272737E-7</v>
      </c>
      <c r="H4" s="103">
        <v>5.9999999999999997E-7</v>
      </c>
      <c r="P4" t="s">
        <v>3</v>
      </c>
      <c r="Q4">
        <v>0.3807664233576642</v>
      </c>
      <c r="R4">
        <v>0.2197884615384616</v>
      </c>
      <c r="S4">
        <v>0.32500000000000001</v>
      </c>
      <c r="T4">
        <v>0.49249999999999994</v>
      </c>
      <c r="U4">
        <v>0.95175018729709482</v>
      </c>
      <c r="V4">
        <v>0.95460232524834321</v>
      </c>
      <c r="W4">
        <v>0.95475109640686306</v>
      </c>
      <c r="X4">
        <v>0.34892857142857142</v>
      </c>
      <c r="Y4">
        <v>0.16326530612244899</v>
      </c>
      <c r="Z4">
        <v>4.334913736336099E-2</v>
      </c>
      <c r="AA4">
        <v>0.46174999999999994</v>
      </c>
      <c r="AB4">
        <v>0.25892857142857145</v>
      </c>
      <c r="AC4">
        <v>0.95453601395696597</v>
      </c>
      <c r="AD4">
        <v>0.28549222797927459</v>
      </c>
      <c r="AE4">
        <v>0.20857142857142857</v>
      </c>
      <c r="AF4">
        <v>5.8149606299212613E-2</v>
      </c>
      <c r="AG4">
        <v>0.41674999999999995</v>
      </c>
      <c r="AH4">
        <v>0.1168571428571429</v>
      </c>
      <c r="AI4">
        <v>0.20145161290322589</v>
      </c>
      <c r="AJ4">
        <v>0.58922413793103456</v>
      </c>
      <c r="AK4">
        <v>0.5675</v>
      </c>
      <c r="AL4">
        <v>0.63500000000000001</v>
      </c>
      <c r="AM4">
        <v>0.26022388059701501</v>
      </c>
      <c r="AN4">
        <v>0.16457692307692318</v>
      </c>
      <c r="AO4">
        <v>0.27400000000000008</v>
      </c>
      <c r="AP4">
        <v>0.50900000000000001</v>
      </c>
      <c r="AQ4">
        <v>0.34008928571428571</v>
      </c>
      <c r="AR4">
        <v>0.52462686567164174</v>
      </c>
      <c r="AS4">
        <v>0.76549999999999985</v>
      </c>
      <c r="AT4">
        <v>0.23689781021897804</v>
      </c>
      <c r="AU4">
        <v>0.96505999576692003</v>
      </c>
      <c r="AV4">
        <v>0.97460307367226551</v>
      </c>
      <c r="AW4">
        <v>0.12099999999999995</v>
      </c>
      <c r="AX4">
        <v>0.12554744525547445</v>
      </c>
      <c r="AY4">
        <v>0.97402756369571131</v>
      </c>
      <c r="AZ4">
        <v>0.96523599318086351</v>
      </c>
      <c r="BA4">
        <f>AVERAGE($Q$4:$AZ$4)</f>
        <v>0.46636947465388179</v>
      </c>
      <c r="BB4" t="s">
        <v>57</v>
      </c>
      <c r="BC4">
        <f>VARP($Q$2:$AZ$12)</f>
        <v>0.11766879007839634</v>
      </c>
      <c r="CV4" s="86">
        <v>36</v>
      </c>
      <c r="CW4" s="5">
        <f>SUM($Q$18:$AZ$18)</f>
        <v>-8</v>
      </c>
      <c r="CX4" s="5">
        <v>6.5432098765432105</v>
      </c>
      <c r="CY4" s="5">
        <f>SUM($Q$33:$AZ$33)</f>
        <v>18</v>
      </c>
      <c r="CZ4" s="5">
        <v>2.6666666666666665</v>
      </c>
      <c r="DA4" s="5">
        <v>0.26921962889845019</v>
      </c>
      <c r="DB4" s="5">
        <v>0.48906017275419905</v>
      </c>
      <c r="DC4" s="5">
        <v>0.71251261494439255</v>
      </c>
      <c r="DD4" s="5">
        <f t="shared" si="0"/>
        <v>0.24747474747474749</v>
      </c>
      <c r="DE4" s="5">
        <f t="shared" si="1"/>
        <v>0.51515151515151525</v>
      </c>
      <c r="DF4" s="5">
        <v>7.6351204362739528E-5</v>
      </c>
      <c r="DG4" s="5">
        <v>1.0938461601490732</v>
      </c>
      <c r="DH4" s="5">
        <f t="shared" si="2"/>
        <v>1</v>
      </c>
      <c r="DI4" s="5">
        <f t="shared" si="3"/>
        <v>8</v>
      </c>
      <c r="DJ4" s="5">
        <v>9</v>
      </c>
      <c r="DK4" s="5">
        <f t="shared" si="4"/>
        <v>0.11111111111111116</v>
      </c>
      <c r="DL4" s="5">
        <f t="shared" si="5"/>
        <v>0.46636947465388179</v>
      </c>
      <c r="DM4" s="5">
        <f t="shared" si="6"/>
        <v>0.31462100009889077</v>
      </c>
      <c r="DO4" s="9" t="s">
        <v>218</v>
      </c>
      <c r="DP4" s="9">
        <v>-0.37803148992721114</v>
      </c>
      <c r="DQ4" s="9">
        <v>1</v>
      </c>
      <c r="DR4" s="9">
        <v>-0.73399038458047239</v>
      </c>
      <c r="DS4" s="9">
        <v>-0.8550305108259586</v>
      </c>
      <c r="DT4" s="9">
        <v>-0.1641002159765225</v>
      </c>
      <c r="DU4" s="9">
        <v>-0.24304985842861895</v>
      </c>
      <c r="DV4" s="9">
        <v>0.30896334733764369</v>
      </c>
      <c r="DW4" s="9">
        <v>0.7422805737530519</v>
      </c>
      <c r="DX4" s="9">
        <v>0.29469498535887412</v>
      </c>
      <c r="DY4" s="9">
        <v>0.64451525786652153</v>
      </c>
      <c r="DZ4" s="9">
        <v>-0.2116118456636219</v>
      </c>
      <c r="EA4" s="9">
        <v>-0.40213440642983483</v>
      </c>
      <c r="EB4" s="9">
        <v>0.61296181437286767</v>
      </c>
      <c r="GR4" t="s">
        <v>3</v>
      </c>
      <c r="GS4">
        <v>0</v>
      </c>
      <c r="GT4">
        <v>0.16666666666666663</v>
      </c>
      <c r="GU4">
        <f>VARP(TUDDISPR!$Q$33:$AZ$33)</f>
        <v>0.75</v>
      </c>
      <c r="GV4">
        <v>0.47222222222222193</v>
      </c>
      <c r="GW4">
        <v>0.33333333333333326</v>
      </c>
      <c r="GX4">
        <v>0.63888888888888884</v>
      </c>
      <c r="GY4">
        <v>0.22222222222222232</v>
      </c>
      <c r="GZ4">
        <v>-5.5555555555555414E-2</v>
      </c>
      <c r="HA4">
        <v>0.11111111111111102</v>
      </c>
      <c r="HB4">
        <v>-0.11111111111111119</v>
      </c>
      <c r="HC4">
        <v>0.13888888888888881</v>
      </c>
    </row>
    <row r="5" spans="1:211" x14ac:dyDescent="0.25">
      <c r="A5" s="101">
        <v>1</v>
      </c>
      <c r="B5" s="101">
        <v>4</v>
      </c>
      <c r="D5" s="103">
        <v>1.0999999999999999E-8</v>
      </c>
      <c r="E5" s="103">
        <v>4.4000000000000002E-7</v>
      </c>
      <c r="F5" s="103">
        <v>1.3E-6</v>
      </c>
      <c r="G5" s="103">
        <v>2.9572727272727272E-7</v>
      </c>
      <c r="H5" s="103">
        <v>2.67E-7</v>
      </c>
      <c r="P5" t="s">
        <v>4</v>
      </c>
      <c r="Q5">
        <v>0.73256818181818184</v>
      </c>
      <c r="R5">
        <v>0.63286249999999999</v>
      </c>
      <c r="S5">
        <v>0.78333333333333333</v>
      </c>
      <c r="T5">
        <v>0.95088187061644625</v>
      </c>
      <c r="U5">
        <v>0.95175018729709482</v>
      </c>
      <c r="V5">
        <v>0.95630881228934073</v>
      </c>
      <c r="W5">
        <v>0.91196774193548391</v>
      </c>
      <c r="X5">
        <v>0.64175000000000004</v>
      </c>
      <c r="Y5">
        <v>0.6875</v>
      </c>
      <c r="Z5">
        <v>0.49750000000000011</v>
      </c>
      <c r="AA5">
        <v>0.64939999999999998</v>
      </c>
      <c r="AB5">
        <v>0.61250000000000004</v>
      </c>
      <c r="AC5">
        <v>0.95987020605705065</v>
      </c>
      <c r="AD5">
        <v>0.58419354838709681</v>
      </c>
      <c r="AE5">
        <v>0.7014285714285714</v>
      </c>
      <c r="AF5">
        <v>0.36106250000000001</v>
      </c>
      <c r="AG5">
        <v>0.61339999999999995</v>
      </c>
      <c r="AH5">
        <v>0.502</v>
      </c>
      <c r="AI5">
        <v>0.55882142857142858</v>
      </c>
      <c r="AJ5">
        <v>0.88467741935483868</v>
      </c>
      <c r="AK5">
        <v>0.95053715740008404</v>
      </c>
      <c r="AL5">
        <v>0.9653231179213857</v>
      </c>
      <c r="AM5">
        <v>0.52150000000000007</v>
      </c>
      <c r="AN5">
        <v>0.43947500000000006</v>
      </c>
      <c r="AO5">
        <v>0.58928000000000003</v>
      </c>
      <c r="AP5">
        <v>0.95190621425848265</v>
      </c>
      <c r="AQ5">
        <v>0.71278571428571436</v>
      </c>
      <c r="AR5">
        <v>0.95</v>
      </c>
      <c r="AS5">
        <v>0.84470000000000001</v>
      </c>
      <c r="AT5">
        <v>0.53087931034482749</v>
      </c>
      <c r="AU5">
        <v>0.96769018834404774</v>
      </c>
      <c r="AV5">
        <v>0.97509043109486382</v>
      </c>
      <c r="AW5">
        <v>0.59128571428571419</v>
      </c>
      <c r="AX5">
        <v>0.65923076923076929</v>
      </c>
      <c r="AY5">
        <v>0.97568129722387298</v>
      </c>
      <c r="AZ5">
        <v>0.96211599041490536</v>
      </c>
      <c r="BA5">
        <f>AVERAGE($Q$5:$AZ$5)</f>
        <v>0.74336825571926479</v>
      </c>
      <c r="BB5" t="s">
        <v>59</v>
      </c>
      <c r="BC5">
        <f>AVERAGE($Q$2:$AZ$12)</f>
        <v>0.49183846059008857</v>
      </c>
      <c r="CV5" s="86" t="s">
        <v>203</v>
      </c>
      <c r="CW5" s="5">
        <f>SUM($Q$19:$AZ$19)</f>
        <v>30</v>
      </c>
      <c r="CX5" s="5">
        <v>1.518518518518519</v>
      </c>
      <c r="CY5" s="5">
        <f>SUM($Q$34:$AZ$34)</f>
        <v>14</v>
      </c>
      <c r="CZ5" s="5">
        <v>2.4567901234567899</v>
      </c>
      <c r="DA5" s="5">
        <v>0.30472306289476309</v>
      </c>
      <c r="DB5" s="5">
        <v>0.409953997612793</v>
      </c>
      <c r="DC5" s="5">
        <v>0.70224284090783551</v>
      </c>
      <c r="DD5" s="5">
        <f t="shared" si="0"/>
        <v>0.20707070707070707</v>
      </c>
      <c r="DE5" s="5">
        <f t="shared" si="1"/>
        <v>5.0505050505050865E-3</v>
      </c>
      <c r="DF5" s="5">
        <v>2.2654290818727916E-9</v>
      </c>
      <c r="DG5" s="5">
        <v>1.4240829728281668</v>
      </c>
      <c r="DH5" s="5">
        <f t="shared" si="2"/>
        <v>0</v>
      </c>
      <c r="DI5" s="5">
        <f t="shared" si="3"/>
        <v>12</v>
      </c>
      <c r="DJ5" s="5">
        <v>12</v>
      </c>
      <c r="DK5" s="5">
        <f t="shared" si="4"/>
        <v>0.41666666666666669</v>
      </c>
      <c r="DL5" s="5">
        <f t="shared" si="5"/>
        <v>0.74336825571926479</v>
      </c>
      <c r="DM5" s="5">
        <f t="shared" si="6"/>
        <v>0.18969325855550087</v>
      </c>
      <c r="DO5" s="9" t="s">
        <v>377</v>
      </c>
      <c r="DP5" s="9">
        <v>0.27883208556695538</v>
      </c>
      <c r="DQ5" s="9">
        <v>-0.73399038458047239</v>
      </c>
      <c r="DR5" s="9">
        <v>1</v>
      </c>
      <c r="DS5" s="9">
        <v>0.72784942449263912</v>
      </c>
      <c r="DT5" s="9">
        <v>0.37807247784131665</v>
      </c>
      <c r="DU5" s="9">
        <v>1.7686006651986179E-3</v>
      </c>
      <c r="DV5" s="9">
        <v>-0.35711278855403433</v>
      </c>
      <c r="DW5" s="9">
        <v>-0.4384058674688231</v>
      </c>
      <c r="DX5" s="9">
        <v>-0.48892097139588481</v>
      </c>
      <c r="DY5" s="9">
        <v>-0.54602843621617458</v>
      </c>
      <c r="DZ5" s="9">
        <v>0.31600734368227845</v>
      </c>
      <c r="EA5" s="9">
        <v>-0.10644748608123754</v>
      </c>
      <c r="EB5" s="9">
        <v>-0.46547161121273806</v>
      </c>
      <c r="GR5" t="s">
        <v>4</v>
      </c>
      <c r="GS5">
        <v>0</v>
      </c>
      <c r="GT5">
        <v>0.15432098765432095</v>
      </c>
      <c r="GU5">
        <v>0.47222222222222193</v>
      </c>
      <c r="GV5">
        <f>VARP(TUDDISPR!$Q$34:$AZ$34)</f>
        <v>0.84876543209876543</v>
      </c>
      <c r="GW5">
        <v>0.30864197530864196</v>
      </c>
      <c r="GX5">
        <v>0.36111111111111094</v>
      </c>
      <c r="GY5">
        <v>0.25925925925925924</v>
      </c>
      <c r="GZ5">
        <v>-4.3209876543209812E-2</v>
      </c>
      <c r="HA5">
        <v>0.1604938271604939</v>
      </c>
      <c r="HB5">
        <v>-0.28395061728395055</v>
      </c>
      <c r="HC5">
        <v>0.21913580246913575</v>
      </c>
    </row>
    <row r="6" spans="1:211" x14ac:dyDescent="0.25">
      <c r="A6" s="101">
        <v>1</v>
      </c>
      <c r="B6" s="101">
        <v>5</v>
      </c>
      <c r="D6" s="103">
        <v>20</v>
      </c>
      <c r="E6" s="103">
        <v>60</v>
      </c>
      <c r="F6" s="103">
        <v>150</v>
      </c>
      <c r="G6" s="103">
        <v>90.63636363636364</v>
      </c>
      <c r="H6" s="103">
        <v>83.41</v>
      </c>
      <c r="P6" t="s">
        <v>5</v>
      </c>
      <c r="Q6">
        <v>0.3245546558704453</v>
      </c>
      <c r="R6">
        <v>0.23484756097560977</v>
      </c>
      <c r="S6">
        <v>0.3264285714285714</v>
      </c>
      <c r="T6">
        <v>0.49374999999999997</v>
      </c>
      <c r="U6">
        <v>0.55164024390243904</v>
      </c>
      <c r="V6">
        <v>0.64945783132530122</v>
      </c>
      <c r="W6">
        <v>0.6553731343283582</v>
      </c>
      <c r="X6">
        <v>0.51848214285714289</v>
      </c>
      <c r="Y6">
        <v>0.35000000000000003</v>
      </c>
      <c r="Z6">
        <v>0.14773437500000003</v>
      </c>
      <c r="AA6">
        <v>0.26244186046511625</v>
      </c>
      <c r="AB6">
        <v>0.18174342105263158</v>
      </c>
      <c r="AC6">
        <v>0.58624129930394431</v>
      </c>
      <c r="AD6">
        <v>0.46785714285714286</v>
      </c>
      <c r="AE6">
        <v>0.38749999999999996</v>
      </c>
      <c r="AF6">
        <v>0.22004807692307693</v>
      </c>
      <c r="AG6">
        <v>0.24151162790697672</v>
      </c>
      <c r="AH6">
        <v>0.11631578947368423</v>
      </c>
      <c r="AI6">
        <v>0.10119897959183677</v>
      </c>
      <c r="AJ6">
        <v>0.59859550561797747</v>
      </c>
      <c r="AK6">
        <v>0.58628865979381439</v>
      </c>
      <c r="AL6">
        <v>0.65057692307692316</v>
      </c>
      <c r="AM6">
        <v>0.25566115702479342</v>
      </c>
      <c r="AN6">
        <v>0.23640086206896554</v>
      </c>
      <c r="AO6">
        <v>0.27969696969696972</v>
      </c>
      <c r="AP6">
        <v>0.39453125</v>
      </c>
      <c r="AQ6">
        <v>0.26017045454545451</v>
      </c>
      <c r="AR6">
        <v>0.48185483870967744</v>
      </c>
      <c r="AS6">
        <v>0.45958598726114641</v>
      </c>
      <c r="AT6">
        <v>0.1695454545454545</v>
      </c>
      <c r="AU6">
        <v>0.9619636305630882</v>
      </c>
      <c r="AV6">
        <v>0.97244674867070668</v>
      </c>
      <c r="AW6">
        <v>9.4766839378238321E-2</v>
      </c>
      <c r="AX6">
        <v>0.11622073578595318</v>
      </c>
      <c r="AY6">
        <v>0.97279418748219204</v>
      </c>
      <c r="AZ6">
        <v>0.96211599041490536</v>
      </c>
      <c r="BA6">
        <f>AVERAGE($Q$6:$AZ$6)</f>
        <v>0.42417619188607047</v>
      </c>
      <c r="CV6" s="86">
        <v>-20</v>
      </c>
      <c r="CW6" s="5">
        <f>SUM($Q$20:$AZ$20)</f>
        <v>-12</v>
      </c>
      <c r="CX6" s="5">
        <v>6.2592592592592613</v>
      </c>
      <c r="CY6" s="5">
        <f>SUM($Q$35:$AZ$35)</f>
        <v>28</v>
      </c>
      <c r="CZ6" s="5">
        <v>2.1358024691358022</v>
      </c>
      <c r="DA6" s="5">
        <v>0.16047552517647881</v>
      </c>
      <c r="DB6" s="5">
        <v>0.50713655435851512</v>
      </c>
      <c r="DC6" s="5">
        <v>0.7818085672954499</v>
      </c>
      <c r="DD6" s="5">
        <f t="shared" si="0"/>
        <v>0.25252525252525254</v>
      </c>
      <c r="DE6" s="5">
        <f t="shared" si="1"/>
        <v>0.49494949494949508</v>
      </c>
      <c r="DF6" s="5">
        <v>2.9531959432347716E-3</v>
      </c>
      <c r="DG6" s="5">
        <v>0.6425869350697746</v>
      </c>
      <c r="DH6" s="5">
        <f t="shared" si="2"/>
        <v>0</v>
      </c>
      <c r="DI6" s="5">
        <f t="shared" si="3"/>
        <v>4</v>
      </c>
      <c r="DJ6" s="5">
        <v>4</v>
      </c>
      <c r="DK6" s="5">
        <f t="shared" si="4"/>
        <v>0.16666666666666663</v>
      </c>
      <c r="DL6" s="5">
        <f t="shared" si="5"/>
        <v>0.42417619188607047</v>
      </c>
      <c r="DM6" s="5">
        <f t="shared" si="6"/>
        <v>0.25819248573821441</v>
      </c>
      <c r="DO6" s="9" t="s">
        <v>351</v>
      </c>
      <c r="DP6" s="9">
        <v>0.22065283484736317</v>
      </c>
      <c r="DQ6" s="9">
        <v>-0.8550305108259586</v>
      </c>
      <c r="DR6" s="9">
        <v>0.72784942449263912</v>
      </c>
      <c r="DS6" s="9">
        <v>1</v>
      </c>
      <c r="DT6" s="9">
        <v>0.18894279509059178</v>
      </c>
      <c r="DU6" s="9">
        <v>0.33540143124231614</v>
      </c>
      <c r="DV6" s="9">
        <v>-0.61728016766272165</v>
      </c>
      <c r="DW6" s="9">
        <v>-0.89921121789709102</v>
      </c>
      <c r="DX6" s="9">
        <v>-0.47534766063284006</v>
      </c>
      <c r="DY6" s="9">
        <v>-0.84293213864386252</v>
      </c>
      <c r="DZ6" s="9">
        <v>0.17781822840194791</v>
      </c>
      <c r="EA6" s="9">
        <v>0.23247547435605614</v>
      </c>
      <c r="EB6" s="9">
        <v>-0.70004276746200866</v>
      </c>
      <c r="GR6" t="s">
        <v>5</v>
      </c>
      <c r="GS6">
        <v>0</v>
      </c>
      <c r="GT6">
        <v>0.19753086419753085</v>
      </c>
      <c r="GU6">
        <v>0.33333333333333326</v>
      </c>
      <c r="GV6">
        <v>0.30864197530864196</v>
      </c>
      <c r="GW6">
        <f>VARP(TUDDISPR!$Q$35:$AZ$35)</f>
        <v>0.39506172839506171</v>
      </c>
      <c r="GX6">
        <v>0.33333333333333326</v>
      </c>
      <c r="GY6">
        <v>0.29629629629629628</v>
      </c>
      <c r="GZ6">
        <v>2.4691358024691364E-2</v>
      </c>
      <c r="HA6">
        <v>9.8765432098765427E-2</v>
      </c>
      <c r="HB6">
        <v>-1.2345679012345685E-2</v>
      </c>
      <c r="HC6">
        <v>0.16049382716049379</v>
      </c>
    </row>
    <row r="7" spans="1:211" x14ac:dyDescent="0.25">
      <c r="A7" s="101">
        <v>1</v>
      </c>
      <c r="B7" s="101">
        <v>6</v>
      </c>
      <c r="D7" s="103">
        <v>73.3</v>
      </c>
      <c r="E7" s="103">
        <v>220</v>
      </c>
      <c r="F7" s="103">
        <v>660</v>
      </c>
      <c r="G7" s="103">
        <v>274.90909090909093</v>
      </c>
      <c r="H7" s="103">
        <v>340.7</v>
      </c>
      <c r="P7" t="s">
        <v>6</v>
      </c>
      <c r="Q7">
        <v>0.60616666666666663</v>
      </c>
      <c r="R7">
        <v>0.50828409090909088</v>
      </c>
      <c r="S7">
        <v>8.2474226804123696E-2</v>
      </c>
      <c r="T7">
        <v>0.15396551724137933</v>
      </c>
      <c r="U7">
        <v>0.95114009946893696</v>
      </c>
      <c r="V7">
        <v>0.9527571163408256</v>
      </c>
      <c r="W7">
        <v>0.95408876224676997</v>
      </c>
      <c r="X7">
        <v>0.46111111111111114</v>
      </c>
      <c r="Y7">
        <v>0.1785714285714286</v>
      </c>
      <c r="Z7">
        <v>4.0670950203879896E-2</v>
      </c>
      <c r="AA7">
        <v>0.6210714285714285</v>
      </c>
      <c r="AB7">
        <v>0.34531249999999997</v>
      </c>
      <c r="AC7">
        <v>0.91850000000000009</v>
      </c>
      <c r="AD7">
        <v>0.18153846153846154</v>
      </c>
      <c r="AE7">
        <v>0.17749999999999999</v>
      </c>
      <c r="AF7">
        <v>4.7042682926829275E-2</v>
      </c>
      <c r="AG7">
        <v>0.61624999999999996</v>
      </c>
      <c r="AH7">
        <v>0.22100000000000003</v>
      </c>
      <c r="AI7">
        <v>0.26735000000000009</v>
      </c>
      <c r="AJ7">
        <v>0.58146551724137929</v>
      </c>
      <c r="AK7">
        <v>0.64571428571428569</v>
      </c>
      <c r="AL7">
        <v>0.7592000000000001</v>
      </c>
      <c r="AM7">
        <v>0.2950000000000001</v>
      </c>
      <c r="AN7">
        <v>0.19919230769230778</v>
      </c>
      <c r="AO7">
        <v>0.33326315789473693</v>
      </c>
      <c r="AP7">
        <v>0.61250000000000004</v>
      </c>
      <c r="AQ7">
        <v>0.41703124999999996</v>
      </c>
      <c r="AR7">
        <v>0.68191489361702118</v>
      </c>
      <c r="AS7">
        <v>0.63481999999999994</v>
      </c>
      <c r="AT7">
        <v>0.35527777777777769</v>
      </c>
      <c r="AU7">
        <v>0.96995211492418187</v>
      </c>
      <c r="AV7">
        <v>0.97746847417616267</v>
      </c>
      <c r="AW7">
        <v>0.25324999999999998</v>
      </c>
      <c r="AX7">
        <v>0.26375000000000004</v>
      </c>
      <c r="AY7">
        <v>0.97557762810128734</v>
      </c>
      <c r="AZ7">
        <v>0.96738485431492083</v>
      </c>
      <c r="BA7">
        <f>AVERAGE($Q$7:$AZ$7)</f>
        <v>0.50576548066819438</v>
      </c>
      <c r="CV7" s="86" t="s">
        <v>55</v>
      </c>
      <c r="CW7" s="5">
        <f>SUM($Q$21:$AZ$21)</f>
        <v>0</v>
      </c>
      <c r="CX7" s="5">
        <v>5.5555555555555554</v>
      </c>
      <c r="CY7" s="5">
        <f>SUM($Q$36:$AZ$36)</f>
        <v>18</v>
      </c>
      <c r="CZ7" s="5">
        <v>2.4444444444444442</v>
      </c>
      <c r="DA7" s="5">
        <v>8.0909295614150237E-2</v>
      </c>
      <c r="DB7" s="5">
        <v>0.48489184015513537</v>
      </c>
      <c r="DC7" s="5">
        <v>0.65982438901948193</v>
      </c>
      <c r="DD7" s="5">
        <f t="shared" si="0"/>
        <v>0.22727272727272724</v>
      </c>
      <c r="DE7" s="5">
        <f t="shared" si="1"/>
        <v>0.41414141414141414</v>
      </c>
      <c r="DF7" s="5">
        <v>1.4618452265926929E-2</v>
      </c>
      <c r="DG7" s="5">
        <v>1.223768671280439</v>
      </c>
      <c r="DH7" s="5">
        <f t="shared" si="2"/>
        <v>2</v>
      </c>
      <c r="DI7" s="5">
        <f t="shared" si="3"/>
        <v>7</v>
      </c>
      <c r="DJ7" s="5">
        <v>9</v>
      </c>
      <c r="DK7" s="5">
        <f t="shared" si="4"/>
        <v>0</v>
      </c>
      <c r="DL7" s="5">
        <f t="shared" si="5"/>
        <v>0.50576548066819438</v>
      </c>
      <c r="DM7" s="5">
        <f t="shared" si="6"/>
        <v>0.30992224077979769</v>
      </c>
      <c r="DO7" s="9" t="s">
        <v>357</v>
      </c>
      <c r="DP7" s="9">
        <v>-3.3607816825635926E-2</v>
      </c>
      <c r="DQ7" s="9">
        <v>-0.1641002159765225</v>
      </c>
      <c r="DR7" s="9">
        <v>0.37807247784131665</v>
      </c>
      <c r="DS7" s="9">
        <v>0.18894279509059178</v>
      </c>
      <c r="DT7" s="9">
        <v>1</v>
      </c>
      <c r="DU7" s="9">
        <v>0.26338142756174882</v>
      </c>
      <c r="DV7" s="9">
        <v>-0.28016691599142657</v>
      </c>
      <c r="DW7" s="9">
        <v>-4.6586756485948552E-2</v>
      </c>
      <c r="DX7" s="9">
        <v>-0.464518895269104</v>
      </c>
      <c r="DY7" s="9">
        <v>-0.27469659870195012</v>
      </c>
      <c r="DZ7" s="9">
        <v>-0.51048363087567317</v>
      </c>
      <c r="EA7" s="9">
        <v>-0.68289199863241634</v>
      </c>
      <c r="EB7" s="9">
        <v>0.1072166444604287</v>
      </c>
      <c r="GR7" t="s">
        <v>6</v>
      </c>
      <c r="GS7">
        <v>0</v>
      </c>
      <c r="GT7">
        <v>0.16666666666666663</v>
      </c>
      <c r="GU7">
        <v>0.63888888888888884</v>
      </c>
      <c r="GV7">
        <v>0.36111111111111094</v>
      </c>
      <c r="GW7">
        <v>0.33333333333333326</v>
      </c>
      <c r="GX7">
        <f>VARP(TUDDISPR!$Q$36:$AZ$36)</f>
        <v>0.75</v>
      </c>
      <c r="GY7">
        <v>0.11111111111111106</v>
      </c>
      <c r="GZ7">
        <v>5.5555555555555552E-2</v>
      </c>
      <c r="HA7">
        <v>-8.0182774000705749E-17</v>
      </c>
      <c r="HB7">
        <v>-3.7007434154171883E-17</v>
      </c>
      <c r="HC7">
        <v>2.7777777777777742E-2</v>
      </c>
    </row>
    <row r="8" spans="1:211" x14ac:dyDescent="0.25">
      <c r="A8" s="101">
        <v>1</v>
      </c>
      <c r="B8" s="101">
        <v>7</v>
      </c>
      <c r="D8" s="103">
        <v>103</v>
      </c>
      <c r="E8" s="103">
        <v>310</v>
      </c>
      <c r="F8" s="103">
        <v>930</v>
      </c>
      <c r="G8" s="103">
        <v>381.27272727272725</v>
      </c>
      <c r="H8" s="103">
        <v>503.8</v>
      </c>
      <c r="P8" t="s">
        <v>7</v>
      </c>
      <c r="Q8">
        <v>0.60664999999999991</v>
      </c>
      <c r="R8">
        <v>0.47450000000000003</v>
      </c>
      <c r="S8">
        <v>0.24038461538461542</v>
      </c>
      <c r="T8">
        <v>0.42575000000000007</v>
      </c>
      <c r="U8">
        <v>0.42586249999999998</v>
      </c>
      <c r="V8">
        <v>0.66325999999999996</v>
      </c>
      <c r="W8">
        <v>0.70474999999999999</v>
      </c>
      <c r="X8">
        <v>0.81889763779527547</v>
      </c>
      <c r="Y8">
        <v>0.52249999999999996</v>
      </c>
      <c r="Z8">
        <v>0.14355263157894738</v>
      </c>
      <c r="AA8">
        <v>0.14337499999999997</v>
      </c>
      <c r="AB8">
        <v>4.7851002865329513E-2</v>
      </c>
      <c r="AC8">
        <v>0.95215091370114535</v>
      </c>
      <c r="AD8">
        <v>0.69499999999999995</v>
      </c>
      <c r="AE8">
        <v>0.52032258064516124</v>
      </c>
      <c r="AF8">
        <v>0.25601562500000002</v>
      </c>
      <c r="AG8">
        <v>0.12087499999999997</v>
      </c>
      <c r="AH8">
        <v>4.1518624641833819E-2</v>
      </c>
      <c r="AI8">
        <v>4.7322654462242569E-2</v>
      </c>
      <c r="AJ8">
        <v>0.95570919016496836</v>
      </c>
      <c r="AK8">
        <v>0.85709677419354846</v>
      </c>
      <c r="AL8">
        <v>0.95666111573688584</v>
      </c>
      <c r="AM8">
        <v>4.6718227424749167E-2</v>
      </c>
      <c r="AN8">
        <v>4.7619718309859158E-2</v>
      </c>
      <c r="AO8">
        <v>0.17400000000000004</v>
      </c>
      <c r="AP8">
        <v>0.74375000000000002</v>
      </c>
      <c r="AQ8">
        <v>0.66968749999999999</v>
      </c>
      <c r="AR8">
        <v>0.81224489795918364</v>
      </c>
      <c r="AS8">
        <v>0.6046999999999999</v>
      </c>
      <c r="AT8">
        <v>0.30682142857142852</v>
      </c>
      <c r="AU8">
        <v>0.96769018834404774</v>
      </c>
      <c r="AV8">
        <v>0.9787589078978588</v>
      </c>
      <c r="AW8">
        <v>0.24889999999999995</v>
      </c>
      <c r="AX8">
        <v>0.19785714285714284</v>
      </c>
      <c r="AY8">
        <v>0.97279418748219204</v>
      </c>
      <c r="AZ8">
        <v>0.97077231465902236</v>
      </c>
      <c r="BA8">
        <f>AVERAGE($Q$8:$AZ$8)</f>
        <v>0.51006445499098441</v>
      </c>
      <c r="CV8" s="86">
        <f>SUM(CY:CY)</f>
        <v>76</v>
      </c>
      <c r="CW8" s="5">
        <f>SUM($Q$22:$AZ$22)</f>
        <v>2</v>
      </c>
      <c r="CX8" s="5">
        <v>6.5308641975308639</v>
      </c>
      <c r="CY8" s="5">
        <f>SUM($Q$37:$AZ$37)</f>
        <v>12</v>
      </c>
      <c r="CZ8" s="5">
        <v>2.6296296296296298</v>
      </c>
      <c r="DA8" s="5">
        <v>3.8680782632062219E-2</v>
      </c>
      <c r="DB8" s="5">
        <v>0.44924919660394225</v>
      </c>
      <c r="DC8" s="5">
        <v>0.76341306813096765</v>
      </c>
      <c r="DD8" s="5">
        <f t="shared" si="0"/>
        <v>0.21212121212121213</v>
      </c>
      <c r="DE8" s="5">
        <f t="shared" si="1"/>
        <v>0.49999999999999994</v>
      </c>
      <c r="DF8" s="5">
        <v>1.9722682591496645E-3</v>
      </c>
      <c r="DG8" s="5">
        <v>1.3580982317656141</v>
      </c>
      <c r="DH8" s="5">
        <f t="shared" si="2"/>
        <v>5</v>
      </c>
      <c r="DI8" s="5">
        <f t="shared" si="3"/>
        <v>7</v>
      </c>
      <c r="DJ8" s="5">
        <v>12</v>
      </c>
      <c r="DK8" s="5">
        <f t="shared" si="4"/>
        <v>2.777777777777779E-2</v>
      </c>
      <c r="DL8" s="5">
        <f t="shared" si="5"/>
        <v>0.51006445499098441</v>
      </c>
      <c r="DM8" s="5">
        <f t="shared" si="6"/>
        <v>0.33462359762394184</v>
      </c>
      <c r="DO8" s="9" t="s">
        <v>214</v>
      </c>
      <c r="DP8" s="9">
        <v>0.11779638263834205</v>
      </c>
      <c r="DQ8" s="9">
        <v>-0.24304985842861895</v>
      </c>
      <c r="DR8" s="9">
        <v>1.7686006651986179E-3</v>
      </c>
      <c r="DS8" s="9">
        <v>0.33540143124231614</v>
      </c>
      <c r="DT8" s="9">
        <v>0.26338142756174882</v>
      </c>
      <c r="DU8" s="9">
        <v>1</v>
      </c>
      <c r="DV8" s="9">
        <v>-0.62927141232512684</v>
      </c>
      <c r="DW8" s="9">
        <v>-0.48513771333060646</v>
      </c>
      <c r="DX8" s="9">
        <v>-0.62239871605087582</v>
      </c>
      <c r="DY8" s="9">
        <v>-0.646962187286514</v>
      </c>
      <c r="DZ8" s="9">
        <v>-0.14611246990305357</v>
      </c>
      <c r="EA8" s="9">
        <v>-0.17908428232563595</v>
      </c>
      <c r="EB8" s="9">
        <v>-0.51922275496777659</v>
      </c>
      <c r="GR8" t="s">
        <v>7</v>
      </c>
      <c r="GS8">
        <v>0</v>
      </c>
      <c r="GT8">
        <v>0.14814814814814817</v>
      </c>
      <c r="GU8">
        <v>0.22222222222222232</v>
      </c>
      <c r="GV8">
        <v>0.25925925925925924</v>
      </c>
      <c r="GW8">
        <v>0.29629629629629628</v>
      </c>
      <c r="GX8">
        <v>0.11111111111111106</v>
      </c>
      <c r="GY8">
        <f>VARP(TUDDISPR!$Q$37:$AZ$37)</f>
        <v>0.88888888888888884</v>
      </c>
      <c r="GZ8">
        <v>-3.7037037037036979E-2</v>
      </c>
      <c r="HA8">
        <v>0.29629629629629622</v>
      </c>
      <c r="HB8">
        <v>-3.7037037037037028E-2</v>
      </c>
      <c r="HC8">
        <v>0.48148148148148162</v>
      </c>
    </row>
    <row r="9" spans="1:211" x14ac:dyDescent="0.25">
      <c r="A9" s="101">
        <v>1</v>
      </c>
      <c r="B9" s="101">
        <v>8</v>
      </c>
      <c r="D9" s="103">
        <v>5.4999999999999999E-6</v>
      </c>
      <c r="E9" s="103">
        <v>2.1999999999999999E-5</v>
      </c>
      <c r="F9" s="103">
        <v>6.6000000000000005E-5</v>
      </c>
      <c r="G9" s="103">
        <v>1.2234545454545455E-5</v>
      </c>
      <c r="H9" s="103">
        <v>1.63E-5</v>
      </c>
      <c r="P9" t="s">
        <v>8</v>
      </c>
      <c r="Q9">
        <v>3.7152225755166933E-2</v>
      </c>
      <c r="R9">
        <v>3.5734229576008275E-2</v>
      </c>
      <c r="S9">
        <v>0.95018822160527361</v>
      </c>
      <c r="T9">
        <v>0.95178651019047511</v>
      </c>
      <c r="U9">
        <v>2.5924539170506911E-2</v>
      </c>
      <c r="V9">
        <v>3.4440937032729699E-2</v>
      </c>
      <c r="W9">
        <v>3.495913524914316E-2</v>
      </c>
      <c r="X9">
        <v>0.95955716701841431</v>
      </c>
      <c r="Y9">
        <v>0.95581454419482026</v>
      </c>
      <c r="Z9">
        <v>0.95218450136733601</v>
      </c>
      <c r="AA9">
        <v>2.5228215767634857E-2</v>
      </c>
      <c r="AB9">
        <v>2.4594992636229749E-2</v>
      </c>
      <c r="AC9">
        <v>9.3067484662576749E-2</v>
      </c>
      <c r="AD9">
        <v>0.95490035935968631</v>
      </c>
      <c r="AE9">
        <v>0.95401383971935227</v>
      </c>
      <c r="AF9">
        <v>0.95044163738246745</v>
      </c>
      <c r="AG9">
        <v>2.5454545454545455E-2</v>
      </c>
      <c r="AH9">
        <v>2.2122137404580154E-2</v>
      </c>
      <c r="AI9">
        <v>2.4707287933094388E-2</v>
      </c>
      <c r="AJ9">
        <v>0.96403886735477717</v>
      </c>
      <c r="AK9">
        <v>0.95150282676720621</v>
      </c>
      <c r="AL9">
        <v>0.96842584167424928</v>
      </c>
      <c r="AM9">
        <v>2.7578973346495561E-2</v>
      </c>
      <c r="AN9">
        <v>2.584862385321101E-2</v>
      </c>
      <c r="AO9">
        <v>2.8867372213465439E-2</v>
      </c>
      <c r="AP9">
        <v>0.95554968287526421</v>
      </c>
      <c r="AQ9">
        <v>0.95021889509430801</v>
      </c>
      <c r="AR9">
        <v>0.95492147860268106</v>
      </c>
      <c r="AS9">
        <v>0.38811926605504576</v>
      </c>
      <c r="AT9">
        <v>4.9987795948254823E-2</v>
      </c>
      <c r="AU9">
        <v>0.97245864401124216</v>
      </c>
      <c r="AV9">
        <v>0.97840554635968158</v>
      </c>
      <c r="AW9">
        <v>4.2287822878228784E-2</v>
      </c>
      <c r="AX9">
        <v>4.6253679421996256E-2</v>
      </c>
      <c r="AY9">
        <v>0.97890492672509022</v>
      </c>
      <c r="AZ9">
        <v>0.97015230903035565</v>
      </c>
      <c r="BA9">
        <f>AVERAGE($Q$9:$AZ$9)</f>
        <v>0.50738319621365535</v>
      </c>
      <c r="CV9" s="86" t="s">
        <v>211</v>
      </c>
      <c r="CW9" s="5">
        <f>SUM($Q$23:$AZ$23)</f>
        <v>0</v>
      </c>
      <c r="CX9" s="5">
        <v>3.4444444444444446</v>
      </c>
      <c r="CY9" s="5">
        <f>SUM($Q$38:$AZ$38)</f>
        <v>-32</v>
      </c>
      <c r="CZ9" s="5">
        <v>0.20987654320987692</v>
      </c>
      <c r="DA9" s="5">
        <v>3.7724809226803609E-2</v>
      </c>
      <c r="DB9" s="5">
        <v>1.0455240374915233</v>
      </c>
      <c r="DC9" s="5">
        <v>0.33633916043810802</v>
      </c>
      <c r="DD9" s="5">
        <f t="shared" si="0"/>
        <v>-0.24242424242424238</v>
      </c>
      <c r="DE9" s="5">
        <f t="shared" si="1"/>
        <v>0.22222222222222221</v>
      </c>
      <c r="DF9" s="5">
        <v>4.1703187190848728E-31</v>
      </c>
      <c r="DG9" s="5">
        <v>1.8404276128675983</v>
      </c>
      <c r="DH9" s="5">
        <f t="shared" si="2"/>
        <v>16</v>
      </c>
      <c r="DI9" s="5">
        <f t="shared" si="3"/>
        <v>18</v>
      </c>
      <c r="DJ9" s="5">
        <v>34</v>
      </c>
      <c r="DK9" s="5">
        <f t="shared" si="4"/>
        <v>0</v>
      </c>
      <c r="DL9" s="5">
        <f t="shared" si="5"/>
        <v>0.50738319621365535</v>
      </c>
      <c r="DM9" s="5">
        <f t="shared" si="6"/>
        <v>0.46250440067436505</v>
      </c>
      <c r="DO9" s="9" t="s">
        <v>215</v>
      </c>
      <c r="DP9" s="9">
        <v>-0.24751107394567501</v>
      </c>
      <c r="DQ9" s="9">
        <v>0.30896334733764369</v>
      </c>
      <c r="DR9" s="9">
        <v>-0.35711278855403433</v>
      </c>
      <c r="DS9" s="9">
        <v>-0.61728016766272165</v>
      </c>
      <c r="DT9" s="9">
        <v>-0.28016691599142657</v>
      </c>
      <c r="DU9" s="9">
        <v>-0.62927141232512684</v>
      </c>
      <c r="DV9" s="9">
        <v>1</v>
      </c>
      <c r="DW9" s="9">
        <v>0.68997744361160962</v>
      </c>
      <c r="DX9" s="9">
        <v>0.87484428633017464</v>
      </c>
      <c r="DY9" s="9">
        <v>0.91469345048979755</v>
      </c>
      <c r="DZ9" s="9">
        <v>-0.22612568157010618</v>
      </c>
      <c r="EA9" s="9">
        <v>0.31975893998108357</v>
      </c>
      <c r="EB9" s="9">
        <v>0.78756388456405413</v>
      </c>
      <c r="GR9" t="s">
        <v>8</v>
      </c>
      <c r="GS9">
        <v>0</v>
      </c>
      <c r="GT9">
        <v>1.2345679012345682E-2</v>
      </c>
      <c r="GU9">
        <v>-5.5555555555555414E-2</v>
      </c>
      <c r="GV9">
        <v>-4.3209876543209812E-2</v>
      </c>
      <c r="GW9">
        <v>2.4691358024691364E-2</v>
      </c>
      <c r="GX9">
        <v>5.5555555555555552E-2</v>
      </c>
      <c r="GY9">
        <v>-3.7037037037036979E-2</v>
      </c>
      <c r="GZ9">
        <f>VARP(TUDDISPR!$Q$38:$AZ$38)</f>
        <v>0.20987654320987653</v>
      </c>
      <c r="HA9">
        <v>-4.938271604938272E-2</v>
      </c>
      <c r="HB9">
        <v>6.1728395061728523E-2</v>
      </c>
      <c r="HC9">
        <v>3.0864197530864185E-2</v>
      </c>
    </row>
    <row r="10" spans="1:211" x14ac:dyDescent="0.25">
      <c r="A10" s="101">
        <v>1</v>
      </c>
      <c r="B10" s="101">
        <v>9</v>
      </c>
      <c r="D10" s="103">
        <v>5.6000000000000004E-7</v>
      </c>
      <c r="E10" s="103">
        <v>2.2000000000000001E-6</v>
      </c>
      <c r="F10" s="103">
        <v>6.7000000000000002E-6</v>
      </c>
      <c r="G10" s="103">
        <v>1.3267272727272726E-6</v>
      </c>
      <c r="H10" s="103">
        <v>1.1000000000000001E-6</v>
      </c>
      <c r="P10" t="s">
        <v>9</v>
      </c>
      <c r="Q10">
        <v>0.6263749999999999</v>
      </c>
      <c r="R10">
        <v>0.95078347181174372</v>
      </c>
      <c r="S10">
        <v>0.36711409395973155</v>
      </c>
      <c r="T10">
        <v>0.37691176470588234</v>
      </c>
      <c r="U10">
        <v>3.554897314375987E-2</v>
      </c>
      <c r="V10">
        <v>0.95460232524834321</v>
      </c>
      <c r="W10">
        <v>0.95779539990670637</v>
      </c>
      <c r="X10">
        <v>0.95718678524629741</v>
      </c>
      <c r="Y10">
        <v>0.95000000000000007</v>
      </c>
      <c r="Z10">
        <v>0.2446739130434783</v>
      </c>
      <c r="AA10">
        <v>2.4816326530612245E-2</v>
      </c>
      <c r="AB10">
        <v>3.4151329243353783E-2</v>
      </c>
      <c r="AC10">
        <v>0.95987020605705065</v>
      </c>
      <c r="AD10">
        <v>0.95437668033262768</v>
      </c>
      <c r="AE10">
        <v>0.9506036095853202</v>
      </c>
      <c r="AF10">
        <v>0.32642857142857146</v>
      </c>
      <c r="AG10">
        <v>2.4E-2</v>
      </c>
      <c r="AH10">
        <v>2.9631901840490801E-2</v>
      </c>
      <c r="AI10">
        <v>3.5840554592720973E-2</v>
      </c>
      <c r="AJ10">
        <v>0.96362130103521881</v>
      </c>
      <c r="AK10">
        <v>0.95112559230863558</v>
      </c>
      <c r="AL10">
        <v>0.96589121887287022</v>
      </c>
      <c r="AM10">
        <v>3.8641078838174275E-2</v>
      </c>
      <c r="AN10">
        <v>4.0734939759036144E-2</v>
      </c>
      <c r="AO10">
        <v>0.72050000000000025</v>
      </c>
      <c r="AP10">
        <v>0.95338711663998021</v>
      </c>
      <c r="AQ10">
        <v>0.9500358872195982</v>
      </c>
      <c r="AR10">
        <v>0.95266714675308217</v>
      </c>
      <c r="AS10">
        <v>0.95034337771548694</v>
      </c>
      <c r="AT10">
        <v>0.27274999999999949</v>
      </c>
      <c r="AU10">
        <v>0.9748030432893825</v>
      </c>
      <c r="AV10">
        <v>0.98021573961881681</v>
      </c>
      <c r="AW10">
        <v>3.6380952380952382E-2</v>
      </c>
      <c r="AX10">
        <v>4.6754124966188804E-2</v>
      </c>
      <c r="AY10">
        <v>0.97993907136354086</v>
      </c>
      <c r="AZ10">
        <v>0.9724868500811481</v>
      </c>
      <c r="BA10">
        <f>AVERAGE($Q$10:$AZ$10)</f>
        <v>0.59752745409774444</v>
      </c>
      <c r="CV10" s="86">
        <f>AVERAGE(DF:DF)</f>
        <v>4.0210130283006833E-3</v>
      </c>
      <c r="CW10" s="5">
        <f>SUM($Q$24:$AZ$24)</f>
        <v>6</v>
      </c>
      <c r="CX10" s="5">
        <v>5.9259259259259265</v>
      </c>
      <c r="CY10" s="5">
        <f>SUM($Q$39:$AZ$39)</f>
        <v>-20</v>
      </c>
      <c r="CZ10" s="5">
        <v>1.7283950617283947</v>
      </c>
      <c r="DA10" s="5">
        <v>0.28260586063415216</v>
      </c>
      <c r="DB10" s="5">
        <v>0.54224417609448672</v>
      </c>
      <c r="DC10" s="5">
        <v>0.6210098129587166</v>
      </c>
      <c r="DD10" s="5">
        <f t="shared" si="0"/>
        <v>-4.0404040404040421E-2</v>
      </c>
      <c r="DE10" s="5">
        <f t="shared" si="1"/>
        <v>0.43939393939393939</v>
      </c>
      <c r="DF10" s="5">
        <v>1.579932889519067E-20</v>
      </c>
      <c r="DG10" s="5">
        <v>2.4500428245344956</v>
      </c>
      <c r="DH10" s="5">
        <f t="shared" si="2"/>
        <v>10</v>
      </c>
      <c r="DI10" s="5">
        <f t="shared" si="3"/>
        <v>19</v>
      </c>
      <c r="DJ10" s="5">
        <v>29</v>
      </c>
      <c r="DK10" s="5">
        <f t="shared" si="4"/>
        <v>8.3333333333333315E-2</v>
      </c>
      <c r="DL10" s="5">
        <f t="shared" si="5"/>
        <v>0.59752745409774444</v>
      </c>
      <c r="DM10" s="5">
        <f t="shared" si="6"/>
        <v>0.41681755345062804</v>
      </c>
      <c r="DO10" s="9" t="s">
        <v>45</v>
      </c>
      <c r="DP10" s="9">
        <v>-0.37084559218497676</v>
      </c>
      <c r="DQ10" s="9">
        <v>0.7422805737530519</v>
      </c>
      <c r="DR10" s="9">
        <v>-0.4384058674688231</v>
      </c>
      <c r="DS10" s="9">
        <v>-0.89921121789709102</v>
      </c>
      <c r="DT10" s="9">
        <v>-4.6586756485948552E-2</v>
      </c>
      <c r="DU10" s="9">
        <v>-0.48513771333060646</v>
      </c>
      <c r="DV10" s="9">
        <v>0.68997744361160962</v>
      </c>
      <c r="DW10" s="9">
        <v>1</v>
      </c>
      <c r="DX10" s="9">
        <v>0.41681696102543636</v>
      </c>
      <c r="DY10" s="9">
        <v>0.87869144137000932</v>
      </c>
      <c r="DZ10" s="9">
        <v>-0.20601151198292841</v>
      </c>
      <c r="EA10" s="9">
        <v>-0.36060719038025824</v>
      </c>
      <c r="EB10" s="9">
        <v>0.78224717956652579</v>
      </c>
      <c r="GR10" t="s">
        <v>9</v>
      </c>
      <c r="GS10">
        <v>0</v>
      </c>
      <c r="GT10">
        <v>4.9382716049382734E-2</v>
      </c>
      <c r="GU10">
        <v>0.11111111111111102</v>
      </c>
      <c r="GV10">
        <v>0.1604938271604939</v>
      </c>
      <c r="GW10">
        <v>9.8765432098765427E-2</v>
      </c>
      <c r="GX10">
        <v>-8.0182774000705749E-17</v>
      </c>
      <c r="GY10">
        <v>0.29629629629629622</v>
      </c>
      <c r="GZ10">
        <v>-4.938271604938272E-2</v>
      </c>
      <c r="HA10">
        <f>VARP(TUDDISPR!$Q$39:$AZ$39)</f>
        <v>0.69135802469135799</v>
      </c>
      <c r="HB10">
        <v>-8.6419753086419693E-2</v>
      </c>
      <c r="HC10">
        <v>0.45679012345678988</v>
      </c>
    </row>
    <row r="11" spans="1:211" x14ac:dyDescent="0.25">
      <c r="A11" s="101">
        <v>1</v>
      </c>
      <c r="B11" s="101">
        <v>10</v>
      </c>
      <c r="D11" s="103">
        <v>2.8999999999999998E-7</v>
      </c>
      <c r="E11" s="103">
        <v>1.1999999999999999E-6</v>
      </c>
      <c r="F11" s="103">
        <v>3.4999999999999999E-6</v>
      </c>
      <c r="G11" s="103">
        <v>7.2627272727272714E-7</v>
      </c>
      <c r="H11" s="103">
        <v>2.9900000000000002E-7</v>
      </c>
      <c r="P11" t="s">
        <v>10</v>
      </c>
      <c r="Q11">
        <v>4.546449416342413E-2</v>
      </c>
      <c r="R11">
        <v>4.657008086253369E-2</v>
      </c>
      <c r="S11">
        <v>4.8338180307436647E-2</v>
      </c>
      <c r="T11">
        <v>4.6988501551377987E-2</v>
      </c>
      <c r="U11">
        <v>4.6589026915113872E-2</v>
      </c>
      <c r="V11">
        <v>0.87784482758620674</v>
      </c>
      <c r="W11">
        <v>0.95232072641777121</v>
      </c>
      <c r="X11">
        <v>0.82250000000000001</v>
      </c>
      <c r="Y11">
        <v>0.05</v>
      </c>
      <c r="Z11">
        <v>3.4311477118732413E-2</v>
      </c>
      <c r="AA11">
        <v>2.3657587548638132E-2</v>
      </c>
      <c r="AB11">
        <v>2.7512355848434925E-2</v>
      </c>
      <c r="AC11">
        <v>0.77882352941176491</v>
      </c>
      <c r="AD11">
        <v>0.13999999999999993</v>
      </c>
      <c r="AE11">
        <v>3.1427612441262028E-2</v>
      </c>
      <c r="AF11">
        <v>2.418495297805643E-2</v>
      </c>
      <c r="AG11">
        <v>2.2879377431906614E-2</v>
      </c>
      <c r="AH11">
        <v>2.3793103448275864E-2</v>
      </c>
      <c r="AI11">
        <v>2.7610146862483316E-2</v>
      </c>
      <c r="AJ11">
        <v>0.95522224787536969</v>
      </c>
      <c r="AK11">
        <v>0.33</v>
      </c>
      <c r="AL11">
        <v>0.52250000000000008</v>
      </c>
      <c r="AM11">
        <v>3.9882226980728054E-2</v>
      </c>
      <c r="AN11">
        <v>4.2581863979848866E-2</v>
      </c>
      <c r="AO11">
        <v>7.0769230769230904E-2</v>
      </c>
      <c r="AP11">
        <v>3.1687898089171981E-2</v>
      </c>
      <c r="AQ11">
        <v>3.9303245159530951E-2</v>
      </c>
      <c r="AR11">
        <v>2.6395609583382513E-2</v>
      </c>
      <c r="AS11">
        <v>4.8765243902439019E-2</v>
      </c>
      <c r="AT11">
        <v>3.8663394374174063E-2</v>
      </c>
      <c r="AU11">
        <v>0.95826510569611634</v>
      </c>
      <c r="AV11">
        <v>0.95827668225575746</v>
      </c>
      <c r="AW11">
        <v>3.0972972972972974E-2</v>
      </c>
      <c r="AX11">
        <v>3.501114036864493E-2</v>
      </c>
      <c r="AY11">
        <v>0.96641458553171533</v>
      </c>
      <c r="AZ11">
        <v>0.80599999999999994</v>
      </c>
      <c r="BA11">
        <f>AVERAGE($Q$11:$AZ$11)</f>
        <v>0.27698687301201397</v>
      </c>
      <c r="CV11" s="86" t="s">
        <v>374</v>
      </c>
      <c r="CW11" s="5">
        <f>SUM($Q$25:$AZ$25)</f>
        <v>-16</v>
      </c>
      <c r="CX11" s="5">
        <v>5.6419753086419755</v>
      </c>
      <c r="CY11" s="5">
        <f>SUM($Q$40:$AZ$40)</f>
        <v>-20</v>
      </c>
      <c r="CZ11" s="5">
        <v>0.1728395061728395</v>
      </c>
      <c r="DA11" s="5">
        <v>0.18212329656197954</v>
      </c>
      <c r="DB11" s="5">
        <v>0.81984906282495174</v>
      </c>
      <c r="DC11" s="5">
        <v>0.67802907458261974</v>
      </c>
      <c r="DD11" s="5">
        <f t="shared" si="0"/>
        <v>-0.18181818181818182</v>
      </c>
      <c r="DE11" s="5">
        <f t="shared" si="1"/>
        <v>0.44444444444444442</v>
      </c>
      <c r="DF11" s="5">
        <v>1.001490102260516E-22</v>
      </c>
      <c r="DG11" s="5">
        <v>1.7183725410576882</v>
      </c>
      <c r="DH11" s="5">
        <f t="shared" si="2"/>
        <v>23</v>
      </c>
      <c r="DI11" s="5">
        <f t="shared" si="3"/>
        <v>5</v>
      </c>
      <c r="DJ11" s="5">
        <v>28</v>
      </c>
      <c r="DK11" s="5">
        <f t="shared" si="4"/>
        <v>0.22222222222222221</v>
      </c>
      <c r="DL11" s="5">
        <f t="shared" si="5"/>
        <v>0.27698687301201397</v>
      </c>
      <c r="DM11" s="5">
        <f t="shared" si="6"/>
        <v>0.37682191792489123</v>
      </c>
      <c r="DO11" s="9" t="s">
        <v>46</v>
      </c>
      <c r="DP11" s="9">
        <v>-0.21922121072617548</v>
      </c>
      <c r="DQ11" s="9">
        <v>0.29469498535887412</v>
      </c>
      <c r="DR11" s="9">
        <v>-0.48892097139588481</v>
      </c>
      <c r="DS11" s="9">
        <v>-0.47534766063284006</v>
      </c>
      <c r="DT11" s="9">
        <v>-0.464518895269104</v>
      </c>
      <c r="DU11" s="9">
        <v>-0.62239871605087582</v>
      </c>
      <c r="DV11" s="9">
        <v>0.87484428633017464</v>
      </c>
      <c r="DW11" s="9">
        <v>0.41681696102543636</v>
      </c>
      <c r="DX11" s="9">
        <v>1</v>
      </c>
      <c r="DY11" s="9">
        <v>0.80019657479075113</v>
      </c>
      <c r="DZ11" s="9">
        <v>-0.23447377056006272</v>
      </c>
      <c r="EA11" s="9">
        <v>0.5698906803316498</v>
      </c>
      <c r="EB11" s="9">
        <v>0.69588772903064611</v>
      </c>
      <c r="GR11" t="s">
        <v>10</v>
      </c>
      <c r="GS11">
        <v>0</v>
      </c>
      <c r="GT11">
        <v>4.938271604938272E-2</v>
      </c>
      <c r="GU11">
        <v>-0.11111111111111119</v>
      </c>
      <c r="GV11">
        <v>-0.28395061728395055</v>
      </c>
      <c r="GW11">
        <v>-1.2345679012345685E-2</v>
      </c>
      <c r="GX11">
        <v>-3.7007434154171883E-17</v>
      </c>
      <c r="GY11">
        <v>-3.7037037037037028E-2</v>
      </c>
      <c r="GZ11">
        <v>6.1728395061728523E-2</v>
      </c>
      <c r="HA11">
        <v>-8.6419753086419693E-2</v>
      </c>
      <c r="HB11">
        <f>VARP(TUDDISPR!$Q$40:$AZ$40)</f>
        <v>0.69135802469135799</v>
      </c>
      <c r="HC11">
        <v>-9.8765432098765524E-2</v>
      </c>
    </row>
    <row r="12" spans="1:211" x14ac:dyDescent="0.25">
      <c r="A12" s="101">
        <v>1</v>
      </c>
      <c r="B12" s="101">
        <v>11</v>
      </c>
      <c r="D12" s="103">
        <v>20</v>
      </c>
      <c r="E12" s="103">
        <v>60</v>
      </c>
      <c r="F12" s="103">
        <v>150</v>
      </c>
      <c r="G12" s="103">
        <v>93.454545454545453</v>
      </c>
      <c r="H12" s="103">
        <v>58.3</v>
      </c>
      <c r="P12" t="s">
        <v>11</v>
      </c>
      <c r="Q12">
        <v>0.2987823834196891</v>
      </c>
      <c r="R12">
        <v>0.25792647058823531</v>
      </c>
      <c r="S12">
        <v>0.58265306122448979</v>
      </c>
      <c r="T12">
        <v>0.59441176470588231</v>
      </c>
      <c r="U12">
        <v>0.34587499999999999</v>
      </c>
      <c r="V12">
        <v>0.95116932039378788</v>
      </c>
      <c r="W12">
        <v>0.95322144447979629</v>
      </c>
      <c r="X12">
        <v>0.95103735598706018</v>
      </c>
      <c r="Y12">
        <v>0.57844036697247714</v>
      </c>
      <c r="Z12">
        <v>0.18810344827586212</v>
      </c>
      <c r="AA12">
        <v>4.3741007194244605E-2</v>
      </c>
      <c r="AB12">
        <v>4.6005509641873277E-2</v>
      </c>
      <c r="AC12">
        <v>0.95438442944069346</v>
      </c>
      <c r="AD12">
        <v>0.80600000000000005</v>
      </c>
      <c r="AE12">
        <v>0.58499999999999996</v>
      </c>
      <c r="AF12">
        <v>0.31370000000000003</v>
      </c>
      <c r="AG12">
        <v>3.5636363636363633E-2</v>
      </c>
      <c r="AH12">
        <v>3.3464203233256357E-2</v>
      </c>
      <c r="AI12">
        <v>3.7944954128440372E-2</v>
      </c>
      <c r="AJ12">
        <v>0.96192067840347051</v>
      </c>
      <c r="AK12">
        <v>0.95094603208426476</v>
      </c>
      <c r="AL12">
        <v>0.96473577235772356</v>
      </c>
      <c r="AM12">
        <v>4.4135071090047398E-2</v>
      </c>
      <c r="AN12">
        <v>4.4840848806366053E-2</v>
      </c>
      <c r="AO12">
        <v>0.13160000000000016</v>
      </c>
      <c r="AP12">
        <v>0.95032812705079406</v>
      </c>
      <c r="AQ12">
        <v>0.5968181818181818</v>
      </c>
      <c r="AR12">
        <v>0.95137011639138735</v>
      </c>
      <c r="AS12">
        <v>0.44792857142857129</v>
      </c>
      <c r="AT12">
        <v>4.6261576688502379E-2</v>
      </c>
      <c r="AU12">
        <v>0.97450368891898631</v>
      </c>
      <c r="AV12">
        <v>0.97959370554066483</v>
      </c>
      <c r="AW12">
        <v>3.8847457627118644E-2</v>
      </c>
      <c r="AX12">
        <v>4.2500614703712816E-2</v>
      </c>
      <c r="AY12">
        <v>0.97928628244992399</v>
      </c>
      <c r="AZ12">
        <v>0.97015230903035565</v>
      </c>
      <c r="BA12">
        <f>AVERAGE($Q$12:$AZ$12)</f>
        <v>0.51759072549200624</v>
      </c>
      <c r="CV12" s="86">
        <f>AVERAGE(DA:DA)</f>
        <v>0.22417857749469469</v>
      </c>
      <c r="CW12" s="5">
        <f>SUM($Q$26:$AZ$26)</f>
        <v>2</v>
      </c>
      <c r="CX12" s="5">
        <v>5.9753086419753085</v>
      </c>
      <c r="CY12" s="5">
        <f>SUM($Q$41:$AZ$41)</f>
        <v>-10</v>
      </c>
      <c r="CZ12" s="5">
        <v>2.4197530864197527</v>
      </c>
      <c r="DA12" s="5">
        <v>0.18706860948066609</v>
      </c>
      <c r="DB12" s="5">
        <v>0.48037194193273958</v>
      </c>
      <c r="DC12" s="5">
        <v>0.73519356533297953</v>
      </c>
      <c r="DD12" s="5">
        <f t="shared" si="0"/>
        <v>7.5757575757575718E-2</v>
      </c>
      <c r="DE12" s="5">
        <f t="shared" si="1"/>
        <v>0.4494949494949495</v>
      </c>
      <c r="DF12" s="5">
        <v>2.1587649608941524E-13</v>
      </c>
      <c r="DG12" s="5">
        <v>1.7865767934776839</v>
      </c>
      <c r="DH12" s="5">
        <f t="shared" si="2"/>
        <v>10</v>
      </c>
      <c r="DI12" s="5">
        <f t="shared" si="3"/>
        <v>13</v>
      </c>
      <c r="DJ12" s="5">
        <v>23</v>
      </c>
      <c r="DK12" s="5">
        <f t="shared" si="4"/>
        <v>2.777777777777779E-2</v>
      </c>
      <c r="DL12" s="5">
        <f t="shared" si="5"/>
        <v>0.51759072549200624</v>
      </c>
      <c r="DM12" s="5">
        <f t="shared" si="6"/>
        <v>0.39214310157001148</v>
      </c>
      <c r="DO12" s="9" t="s">
        <v>47</v>
      </c>
      <c r="DP12" s="9">
        <v>-0.35981035075780987</v>
      </c>
      <c r="DQ12" s="9">
        <v>0.64451525786652153</v>
      </c>
      <c r="DR12" s="9">
        <v>-0.54602843621617458</v>
      </c>
      <c r="DS12" s="9">
        <v>-0.84293213864386252</v>
      </c>
      <c r="DT12" s="9">
        <v>-0.27469659870195012</v>
      </c>
      <c r="DU12" s="9">
        <v>-0.646962187286514</v>
      </c>
      <c r="DV12" s="9">
        <v>0.91469345048979755</v>
      </c>
      <c r="DW12" s="9">
        <v>0.87869144137000932</v>
      </c>
      <c r="DX12" s="9">
        <v>0.80019657479075113</v>
      </c>
      <c r="DY12" s="9">
        <v>1</v>
      </c>
      <c r="DZ12" s="9">
        <v>-0.25906582742318651</v>
      </c>
      <c r="EA12" s="9">
        <v>6.13762535949815E-2</v>
      </c>
      <c r="EB12" s="9">
        <v>0.8815858993961464</v>
      </c>
      <c r="GR12" t="s">
        <v>11</v>
      </c>
      <c r="GS12">
        <v>0</v>
      </c>
      <c r="GT12">
        <v>8.0246913580246923E-2</v>
      </c>
      <c r="GU12">
        <v>0.13888888888888881</v>
      </c>
      <c r="GV12">
        <v>0.21913580246913575</v>
      </c>
      <c r="GW12">
        <v>0.16049382716049379</v>
      </c>
      <c r="GX12">
        <v>2.7777777777777742E-2</v>
      </c>
      <c r="GY12">
        <v>0.48148148148148162</v>
      </c>
      <c r="GZ12">
        <v>3.0864197530864185E-2</v>
      </c>
      <c r="HA12">
        <v>0.45679012345678988</v>
      </c>
      <c r="HB12">
        <v>-9.8765432098765524E-2</v>
      </c>
      <c r="HC12">
        <f>VARP(TUDDISPR!$Q$41:$AZ$41)</f>
        <v>0.9228395061728395</v>
      </c>
    </row>
    <row r="13" spans="1:211" x14ac:dyDescent="0.25">
      <c r="A13" s="101">
        <v>1</v>
      </c>
      <c r="B13" s="101">
        <v>12</v>
      </c>
      <c r="D13" s="103">
        <v>73.3</v>
      </c>
      <c r="E13" s="103">
        <v>220</v>
      </c>
      <c r="F13" s="103">
        <v>660</v>
      </c>
      <c r="G13" s="103">
        <v>265.81818181818181</v>
      </c>
      <c r="H13" s="103">
        <v>172.5</v>
      </c>
      <c r="P13" t="s">
        <v>79</v>
      </c>
      <c r="Q13">
        <f>AVERAGE($Q$2:$Q$12)</f>
        <v>0.42164441971907485</v>
      </c>
      <c r="R13">
        <f>AVERAGE($R$2:$R$12)</f>
        <v>0.36547494907191763</v>
      </c>
      <c r="S13">
        <f>AVERAGE($S$2:$S$12)</f>
        <v>0.36417402764068868</v>
      </c>
      <c r="T13">
        <f>AVERAGE($T$2:$T$12)</f>
        <v>0.46417976341299205</v>
      </c>
      <c r="U13">
        <f>AVERAGE($U$2:$U$12)</f>
        <v>0.49578097792681336</v>
      </c>
      <c r="V13">
        <f>AVERAGE($V$2:$V$12)</f>
        <v>0.7528315161166419</v>
      </c>
      <c r="W13">
        <f>AVERAGE($W$2:$W$12)</f>
        <v>0.76205622372938209</v>
      </c>
      <c r="X13">
        <f>AVERAGE($X$2:$X$12)</f>
        <v>0.66361504152350514</v>
      </c>
      <c r="Y13">
        <f>AVERAGE($Y$2:$Y$12)</f>
        <v>0.44629657977895382</v>
      </c>
      <c r="Z13">
        <f>AVERAGE($Z$2:$Z$12)</f>
        <v>0.22365216732227305</v>
      </c>
      <c r="AA13">
        <f>AVERAGE($AA$2:$AA$12)</f>
        <v>0.27202103873433403</v>
      </c>
      <c r="AB13">
        <f>AVERAGE($AB$2:$AB$12)</f>
        <v>0.1897598588143925</v>
      </c>
      <c r="AC13">
        <f>AVERAGE($AC$2:$AC$12)</f>
        <v>0.76132065537655091</v>
      </c>
      <c r="AD13">
        <f>AVERAGE($AD$2:$AD$12)</f>
        <v>0.53675985640493529</v>
      </c>
      <c r="AE13">
        <f>AVERAGE($AE$2:$AE$12)</f>
        <v>0.47491701405329256</v>
      </c>
      <c r="AF13">
        <f>AVERAGE($AF$2:$AF$12)</f>
        <v>0.26388787704033717</v>
      </c>
      <c r="AG13">
        <f>AVERAGE($AG$2:$AG$12)</f>
        <v>0.25531881040270837</v>
      </c>
      <c r="AH13">
        <f>AVERAGE($AH$2:$AH$12)</f>
        <v>0.1342395038011362</v>
      </c>
      <c r="AI13">
        <f>AVERAGE($AI$2:$AI$12)</f>
        <v>0.15420380892924312</v>
      </c>
      <c r="AJ13">
        <f>AVERAGE($AJ$2:$AJ$12)</f>
        <v>0.79467061625951207</v>
      </c>
      <c r="AK13">
        <f>AVERAGE($AK$2:$AK$12)</f>
        <v>0.72667851279069129</v>
      </c>
      <c r="AL13">
        <f>AVERAGE($AL$2:$AL$12)</f>
        <v>0.809886252022612</v>
      </c>
      <c r="AM13">
        <f>AVERAGE($AM$2:$AM$12)</f>
        <v>0.20385640730171598</v>
      </c>
      <c r="AN13">
        <f>AVERAGE($AN$2:$AN$12)</f>
        <v>0.16889477419254059</v>
      </c>
      <c r="AO13">
        <f>AVERAGE($AO$2:$AO$12)</f>
        <v>0.30047499073760642</v>
      </c>
      <c r="AP13">
        <f>AVERAGE($AP$2:$AP$12)</f>
        <v>0.6077490591234681</v>
      </c>
      <c r="AQ13">
        <f>AVERAGE($AQ$2:$AQ$12)</f>
        <v>0.4835946046401553</v>
      </c>
      <c r="AR13">
        <f>AVERAGE($AR$2:$AR$12)</f>
        <v>0.65182232918579208</v>
      </c>
      <c r="AS13">
        <f>AVERAGE($AS$2:$AS$12)</f>
        <v>0.56128749512388076</v>
      </c>
      <c r="AT13">
        <f>AVERAGE($AT$2:$AT$12)</f>
        <v>0.24750667407874155</v>
      </c>
      <c r="AU13">
        <f>AVERAGE($AU$2:$AU$12)</f>
        <v>0.94022453521566474</v>
      </c>
      <c r="AV13">
        <f>AVERAGE($AV$2:$AV$12)</f>
        <v>0.95454896509972909</v>
      </c>
      <c r="AW13">
        <f>AVERAGE($AW$2:$AW$12)</f>
        <v>0.19538892028723531</v>
      </c>
      <c r="AX13">
        <f>AVERAGE($AX$2:$AX$12)</f>
        <v>0.20191114439480728</v>
      </c>
      <c r="AY13">
        <f>AVERAGE($AY$2:$AY$12)</f>
        <v>0.94656943122452997</v>
      </c>
      <c r="AZ13">
        <f>AVERAGE($AZ$2:$AZ$12)</f>
        <v>0.90898577976532835</v>
      </c>
      <c r="CV13" s="86" t="s">
        <v>375</v>
      </c>
      <c r="DA13" s="5">
        <v>0.26250460783696017</v>
      </c>
      <c r="DO13" s="9" t="s">
        <v>48</v>
      </c>
      <c r="DP13" s="9">
        <v>0.62887411321288278</v>
      </c>
      <c r="DQ13" s="9">
        <v>-0.2116118456636219</v>
      </c>
      <c r="DR13" s="9">
        <v>0.31600734368227845</v>
      </c>
      <c r="DS13" s="9">
        <v>0.17781822840194791</v>
      </c>
      <c r="DT13" s="9">
        <v>-0.51048363087567317</v>
      </c>
      <c r="DU13" s="9">
        <v>-0.14611246990305357</v>
      </c>
      <c r="DV13" s="9">
        <v>-0.22612568157010618</v>
      </c>
      <c r="DW13" s="9">
        <v>-0.20601151198292841</v>
      </c>
      <c r="DX13" s="9">
        <v>-0.23447377056006272</v>
      </c>
      <c r="DY13" s="9">
        <v>-0.25906582742318651</v>
      </c>
      <c r="DZ13" s="9">
        <v>1</v>
      </c>
      <c r="EA13" s="9">
        <v>0.21271323984816201</v>
      </c>
      <c r="EB13" s="9">
        <v>-0.635983430966792</v>
      </c>
      <c r="GR13" t="s">
        <v>200</v>
      </c>
      <c r="GS13">
        <f t="array" ref="GS13">SUM(GS$2:GS$12)</f>
        <v>0</v>
      </c>
      <c r="GT13">
        <f t="array" ref="GT13">SUM(GT$2:GT$12)</f>
        <v>1.2345679012345678</v>
      </c>
      <c r="GU13">
        <f t="array" ref="GU13">SUM(GU$2:GU$12)</f>
        <v>2.6666666666666665</v>
      </c>
      <c r="GV13">
        <f t="array" ref="GV13">SUM(GV$2:GV$12)</f>
        <v>2.4567901234567899</v>
      </c>
      <c r="GW13">
        <f t="array" ref="GW13">SUM(GW$2:GW$12)</f>
        <v>2.1358024691358022</v>
      </c>
      <c r="GX13">
        <f t="array" ref="GX13">SUM(GX$2:GX$12)</f>
        <v>2.4444444444444442</v>
      </c>
      <c r="GY13">
        <f t="array" ref="GY13">SUM(GY$2:GY$12)</f>
        <v>2.6296296296296298</v>
      </c>
      <c r="GZ13">
        <f t="array" ref="GZ13">SUM(GZ$2:GZ$12)</f>
        <v>0.20987654320987692</v>
      </c>
      <c r="HA13">
        <f t="array" ref="HA13">SUM(HA$2:HA$12)</f>
        <v>1.7283950617283947</v>
      </c>
      <c r="HB13">
        <f t="array" ref="HB13">SUM(HB$2:HB$12)</f>
        <v>0.1728395061728395</v>
      </c>
      <c r="HC13">
        <f t="array" ref="HC13">SUM(HC$2:HC$12)</f>
        <v>2.4197530864197527</v>
      </c>
    </row>
    <row r="14" spans="1:211" x14ac:dyDescent="0.25">
      <c r="A14" s="101">
        <v>1</v>
      </c>
      <c r="B14" s="101">
        <v>13</v>
      </c>
      <c r="D14" s="103">
        <v>103</v>
      </c>
      <c r="E14" s="103">
        <v>310</v>
      </c>
      <c r="F14" s="103">
        <v>930</v>
      </c>
      <c r="G14" s="103">
        <v>354.36363636363632</v>
      </c>
      <c r="H14" s="103">
        <v>474.6</v>
      </c>
      <c r="CV14" s="86">
        <f>AVERAGE(DC:DC)</f>
        <v>0.66717364908005372</v>
      </c>
      <c r="DA14" s="5">
        <v>0.14064193181254883</v>
      </c>
      <c r="DO14" s="9" t="s">
        <v>221</v>
      </c>
      <c r="DP14" s="9">
        <v>0.14196630297046706</v>
      </c>
      <c r="DQ14" s="9">
        <v>-0.40213440642983483</v>
      </c>
      <c r="DR14" s="9">
        <v>-0.10644748608123754</v>
      </c>
      <c r="DS14" s="9">
        <v>0.23247547435605614</v>
      </c>
      <c r="DT14" s="9">
        <v>-0.68289199863241634</v>
      </c>
      <c r="DU14" s="9">
        <v>-0.17908428232563595</v>
      </c>
      <c r="DV14" s="9">
        <v>0.31975893998108357</v>
      </c>
      <c r="DW14" s="9">
        <v>-0.36060719038025824</v>
      </c>
      <c r="DX14" s="9">
        <v>0.5698906803316498</v>
      </c>
      <c r="DY14" s="9">
        <v>6.13762535949815E-2</v>
      </c>
      <c r="DZ14" s="9">
        <v>0.21271323984816201</v>
      </c>
      <c r="EA14" s="9">
        <v>1</v>
      </c>
      <c r="EB14" s="9">
        <v>-0.14795384615437523</v>
      </c>
      <c r="GS14">
        <v>0</v>
      </c>
      <c r="GT14">
        <v>1.2345679012345678</v>
      </c>
      <c r="GU14">
        <v>2.6666666666666665</v>
      </c>
      <c r="GV14">
        <v>2.4567901234567899</v>
      </c>
      <c r="GW14">
        <v>2.1358024691358022</v>
      </c>
      <c r="GX14">
        <v>2.4444444444444442</v>
      </c>
      <c r="GY14">
        <v>2.6296296296296298</v>
      </c>
      <c r="GZ14">
        <v>0.20987654320987692</v>
      </c>
      <c r="HA14">
        <v>1.7283950617283947</v>
      </c>
      <c r="HB14">
        <v>0.1728395061728395</v>
      </c>
      <c r="HC14">
        <v>2.4197530864197527</v>
      </c>
    </row>
    <row r="15" spans="1:211" x14ac:dyDescent="0.25">
      <c r="A15" s="101">
        <v>1</v>
      </c>
      <c r="B15" s="101">
        <v>14</v>
      </c>
      <c r="D15" s="103">
        <v>5.4999999999999999E-6</v>
      </c>
      <c r="E15" s="103">
        <v>2.1999999999999999E-5</v>
      </c>
      <c r="F15" s="103">
        <v>6.6000000000000005E-5</v>
      </c>
      <c r="G15" s="103">
        <v>1.7845454545454549E-5</v>
      </c>
      <c r="H15" s="103">
        <v>1.98E-5</v>
      </c>
      <c r="P15" t="s">
        <v>132</v>
      </c>
      <c r="Q15" t="s">
        <v>81</v>
      </c>
      <c r="R15" t="s">
        <v>82</v>
      </c>
      <c r="S15" t="s">
        <v>83</v>
      </c>
      <c r="T15" t="s">
        <v>84</v>
      </c>
      <c r="U15" t="s">
        <v>85</v>
      </c>
      <c r="V15" t="s">
        <v>86</v>
      </c>
      <c r="W15" t="s">
        <v>87</v>
      </c>
      <c r="X15" t="s">
        <v>88</v>
      </c>
      <c r="Y15" t="s">
        <v>89</v>
      </c>
      <c r="Z15" t="s">
        <v>90</v>
      </c>
      <c r="AA15" t="s">
        <v>91</v>
      </c>
      <c r="AB15" t="s">
        <v>92</v>
      </c>
      <c r="AC15" t="s">
        <v>93</v>
      </c>
      <c r="AD15" t="s">
        <v>94</v>
      </c>
      <c r="AE15" t="s">
        <v>95</v>
      </c>
      <c r="AF15" t="s">
        <v>96</v>
      </c>
      <c r="AG15" t="s">
        <v>97</v>
      </c>
      <c r="AH15" t="s">
        <v>98</v>
      </c>
      <c r="AI15" t="s">
        <v>340</v>
      </c>
      <c r="AJ15" t="s">
        <v>341</v>
      </c>
      <c r="AK15" t="s">
        <v>342</v>
      </c>
      <c r="AL15" t="s">
        <v>447</v>
      </c>
      <c r="AM15" t="s">
        <v>448</v>
      </c>
      <c r="AN15" t="s">
        <v>449</v>
      </c>
      <c r="AO15" t="s">
        <v>450</v>
      </c>
      <c r="AP15" t="s">
        <v>451</v>
      </c>
      <c r="AQ15" t="s">
        <v>452</v>
      </c>
      <c r="AR15" t="s">
        <v>453</v>
      </c>
      <c r="AS15" t="s">
        <v>454</v>
      </c>
      <c r="AT15" t="s">
        <v>455</v>
      </c>
      <c r="AU15" t="s">
        <v>456</v>
      </c>
      <c r="AV15" t="s">
        <v>457</v>
      </c>
      <c r="AW15" t="s">
        <v>458</v>
      </c>
      <c r="AX15" t="s">
        <v>459</v>
      </c>
      <c r="AY15" t="s">
        <v>460</v>
      </c>
      <c r="AZ15" t="s">
        <v>461</v>
      </c>
      <c r="BA15" t="s">
        <v>80</v>
      </c>
      <c r="BB15" t="s">
        <v>434</v>
      </c>
      <c r="BD15" t="s">
        <v>42</v>
      </c>
      <c r="CV15" s="86" t="s">
        <v>212</v>
      </c>
      <c r="DA15" s="5">
        <v>0.20586970147264552</v>
      </c>
      <c r="DO15" s="9" t="s">
        <v>49</v>
      </c>
      <c r="DP15" s="9">
        <v>-0.54424900163028089</v>
      </c>
      <c r="DQ15" s="9">
        <v>0.61296181437286767</v>
      </c>
      <c r="DR15" s="9">
        <v>-0.46547161121273806</v>
      </c>
      <c r="DS15" s="9">
        <v>-0.70004276746200866</v>
      </c>
      <c r="DT15" s="9">
        <v>0.1072166444604287</v>
      </c>
      <c r="DU15" s="9">
        <v>-0.51922275496777659</v>
      </c>
      <c r="DV15" s="9">
        <v>0.78756388456405413</v>
      </c>
      <c r="DW15" s="9">
        <v>0.78224717956652579</v>
      </c>
      <c r="DX15" s="9">
        <v>0.69588772903064611</v>
      </c>
      <c r="DY15" s="9">
        <v>0.8815858993961464</v>
      </c>
      <c r="DZ15" s="9">
        <v>-0.635983430966792</v>
      </c>
      <c r="EA15" s="9">
        <v>-0.14795384615437523</v>
      </c>
      <c r="EB15" s="9">
        <v>1</v>
      </c>
    </row>
    <row r="16" spans="1:211" x14ac:dyDescent="0.25">
      <c r="A16" s="101">
        <v>1</v>
      </c>
      <c r="B16" s="101">
        <v>15</v>
      </c>
      <c r="D16" s="103">
        <v>5.6000000000000004E-7</v>
      </c>
      <c r="E16" s="103">
        <v>2.2000000000000001E-6</v>
      </c>
      <c r="F16" s="103">
        <v>6.7000000000000002E-6</v>
      </c>
      <c r="G16" s="103">
        <v>2.1445454545454548E-6</v>
      </c>
      <c r="H16" s="103">
        <v>1.84E-6</v>
      </c>
      <c r="P16" t="s">
        <v>1</v>
      </c>
      <c r="Q16">
        <v>1</v>
      </c>
      <c r="R16">
        <v>-1</v>
      </c>
      <c r="S16">
        <v>-1</v>
      </c>
      <c r="T16">
        <v>-1</v>
      </c>
      <c r="U16">
        <v>1</v>
      </c>
      <c r="V16">
        <v>1</v>
      </c>
      <c r="W16">
        <v>1</v>
      </c>
      <c r="X16">
        <v>-1</v>
      </c>
      <c r="Y16">
        <v>-1</v>
      </c>
      <c r="Z16">
        <v>-1</v>
      </c>
      <c r="AA16">
        <v>-1</v>
      </c>
      <c r="AB16">
        <v>-1</v>
      </c>
      <c r="AC16">
        <v>1</v>
      </c>
      <c r="AD16">
        <v>-1</v>
      </c>
      <c r="AE16">
        <v>-1</v>
      </c>
      <c r="AF16">
        <v>-1</v>
      </c>
      <c r="AG16">
        <v>-1</v>
      </c>
      <c r="AH16">
        <v>-1</v>
      </c>
      <c r="AI16">
        <v>-1</v>
      </c>
      <c r="AJ16">
        <v>1</v>
      </c>
      <c r="AK16">
        <v>1</v>
      </c>
      <c r="AL16">
        <v>1</v>
      </c>
      <c r="AM16">
        <v>-1</v>
      </c>
      <c r="AN16">
        <v>-1</v>
      </c>
      <c r="AO16">
        <v>-1</v>
      </c>
      <c r="AP16">
        <v>-1</v>
      </c>
      <c r="AQ16">
        <v>-1</v>
      </c>
      <c r="AR16">
        <v>-1</v>
      </c>
      <c r="AS16">
        <v>1</v>
      </c>
      <c r="AT16">
        <v>-1</v>
      </c>
      <c r="AU16">
        <v>1</v>
      </c>
      <c r="AV16">
        <v>1</v>
      </c>
      <c r="AW16">
        <v>-1</v>
      </c>
      <c r="AX16">
        <v>-1</v>
      </c>
      <c r="AY16">
        <v>1</v>
      </c>
      <c r="AZ16">
        <v>1</v>
      </c>
      <c r="BA16">
        <f>AVERAGE($Q$16:$AZ$16)</f>
        <v>-0.27777777777777779</v>
      </c>
      <c r="BB16" t="s">
        <v>52</v>
      </c>
      <c r="BC16">
        <f>VARP($Q$27:$AZ$27)</f>
        <v>0.49239873482297708</v>
      </c>
      <c r="BD16">
        <v>0.49365793780687378</v>
      </c>
      <c r="CV16" s="86">
        <f>AVERAGE(DD:DD)</f>
        <v>9.5500459136822757E-2</v>
      </c>
      <c r="DA16" s="5">
        <v>0.28469556628479048</v>
      </c>
    </row>
    <row r="17" spans="1:105" x14ac:dyDescent="0.25">
      <c r="A17" s="101">
        <v>1</v>
      </c>
      <c r="B17" s="101">
        <v>16</v>
      </c>
      <c r="D17" s="103">
        <v>2.8999999999999998E-7</v>
      </c>
      <c r="E17" s="103">
        <v>1.1999999999999999E-6</v>
      </c>
      <c r="F17" s="103">
        <v>3.4999999999999999E-6</v>
      </c>
      <c r="G17" s="103">
        <v>1.4090909090909088E-6</v>
      </c>
      <c r="H17" s="103">
        <v>6.5300000000000004E-7</v>
      </c>
      <c r="P17" t="s">
        <v>2</v>
      </c>
      <c r="Q17">
        <v>-1</v>
      </c>
      <c r="R17">
        <v>-1</v>
      </c>
      <c r="S17">
        <v>-1</v>
      </c>
      <c r="T17">
        <v>-1</v>
      </c>
      <c r="U17">
        <v>1</v>
      </c>
      <c r="V17">
        <v>1</v>
      </c>
      <c r="W17">
        <v>1</v>
      </c>
      <c r="X17">
        <v>-1</v>
      </c>
      <c r="Y17">
        <v>-1</v>
      </c>
      <c r="Z17">
        <v>-1</v>
      </c>
      <c r="AA17">
        <v>-1</v>
      </c>
      <c r="AB17">
        <v>-1</v>
      </c>
      <c r="AC17">
        <v>1</v>
      </c>
      <c r="AD17">
        <v>-1</v>
      </c>
      <c r="AE17">
        <v>-1</v>
      </c>
      <c r="AF17">
        <v>-1</v>
      </c>
      <c r="AG17">
        <v>-1</v>
      </c>
      <c r="AH17">
        <v>-1</v>
      </c>
      <c r="AI17">
        <v>-1</v>
      </c>
      <c r="AJ17">
        <v>1</v>
      </c>
      <c r="AK17">
        <v>1</v>
      </c>
      <c r="AL17">
        <v>1</v>
      </c>
      <c r="AM17">
        <v>-1</v>
      </c>
      <c r="AN17">
        <v>-1</v>
      </c>
      <c r="AO17">
        <v>-1</v>
      </c>
      <c r="AP17">
        <v>-1</v>
      </c>
      <c r="AQ17">
        <v>-1</v>
      </c>
      <c r="AR17">
        <v>-1</v>
      </c>
      <c r="AS17">
        <v>-1</v>
      </c>
      <c r="AT17">
        <v>-1</v>
      </c>
      <c r="AU17">
        <v>1</v>
      </c>
      <c r="AV17">
        <v>1</v>
      </c>
      <c r="AW17">
        <v>-1</v>
      </c>
      <c r="AX17">
        <v>-1</v>
      </c>
      <c r="AY17">
        <v>1</v>
      </c>
      <c r="AZ17">
        <v>1</v>
      </c>
      <c r="BA17">
        <f>AVERAGE($Q$17:$AZ$17)</f>
        <v>-0.3888888888888889</v>
      </c>
      <c r="BB17" t="s">
        <v>54</v>
      </c>
      <c r="BC17">
        <f>VARP($BA$16:$BA$26)</f>
        <v>0.11697785940210183</v>
      </c>
      <c r="BD17">
        <v>0.11727700490998363</v>
      </c>
      <c r="CV17" s="86" t="s">
        <v>213</v>
      </c>
      <c r="DA17" s="5">
        <v>0.13599501002028133</v>
      </c>
    </row>
    <row r="18" spans="1:105" x14ac:dyDescent="0.25">
      <c r="A18" s="101">
        <v>1</v>
      </c>
      <c r="B18" s="101">
        <v>17</v>
      </c>
      <c r="D18" s="103">
        <v>20</v>
      </c>
      <c r="E18" s="103">
        <v>60</v>
      </c>
      <c r="F18" s="103">
        <v>150</v>
      </c>
      <c r="G18" s="103">
        <v>94.272727272727266</v>
      </c>
      <c r="H18" s="103">
        <v>56.3</v>
      </c>
      <c r="P18" t="s">
        <v>3</v>
      </c>
      <c r="Q18">
        <v>-1</v>
      </c>
      <c r="R18">
        <v>-1</v>
      </c>
      <c r="S18">
        <v>-1</v>
      </c>
      <c r="T18">
        <v>-1</v>
      </c>
      <c r="U18">
        <v>1</v>
      </c>
      <c r="V18">
        <v>1</v>
      </c>
      <c r="W18">
        <v>1</v>
      </c>
      <c r="X18">
        <v>-1</v>
      </c>
      <c r="Y18">
        <v>-1</v>
      </c>
      <c r="Z18">
        <v>-1</v>
      </c>
      <c r="AA18">
        <v>-1</v>
      </c>
      <c r="AB18">
        <v>-1</v>
      </c>
      <c r="AC18">
        <v>1</v>
      </c>
      <c r="AD18">
        <v>-1</v>
      </c>
      <c r="AE18">
        <v>-1</v>
      </c>
      <c r="AF18">
        <v>-1</v>
      </c>
      <c r="AG18">
        <v>-1</v>
      </c>
      <c r="AH18">
        <v>-1</v>
      </c>
      <c r="AI18">
        <v>-1</v>
      </c>
      <c r="AJ18">
        <v>1</v>
      </c>
      <c r="AK18">
        <v>1</v>
      </c>
      <c r="AL18">
        <v>1</v>
      </c>
      <c r="AM18">
        <v>-1</v>
      </c>
      <c r="AN18">
        <v>-1</v>
      </c>
      <c r="AO18">
        <v>-1</v>
      </c>
      <c r="AP18">
        <v>1</v>
      </c>
      <c r="AQ18">
        <v>-1</v>
      </c>
      <c r="AR18">
        <v>1</v>
      </c>
      <c r="AS18">
        <v>1</v>
      </c>
      <c r="AT18">
        <v>-1</v>
      </c>
      <c r="AU18">
        <v>1</v>
      </c>
      <c r="AV18">
        <v>1</v>
      </c>
      <c r="AW18">
        <v>-1</v>
      </c>
      <c r="AX18">
        <v>-1</v>
      </c>
      <c r="AY18">
        <v>1</v>
      </c>
      <c r="AZ18">
        <v>1</v>
      </c>
      <c r="BA18">
        <f>AVERAGE($Q$18:$AZ$18)</f>
        <v>-0.22222222222222221</v>
      </c>
      <c r="BB18" t="s">
        <v>57</v>
      </c>
      <c r="BC18">
        <f>VARP($Q$16:$AZ$26)</f>
        <v>0.99744923987348233</v>
      </c>
      <c r="CV18" s="86">
        <f>AVERAGE(DE:DE)</f>
        <v>0.40404040404040414</v>
      </c>
      <c r="DA18" s="5">
        <v>0.18619334203083412</v>
      </c>
    </row>
    <row r="19" spans="1:105" x14ac:dyDescent="0.25">
      <c r="A19" s="101">
        <v>1</v>
      </c>
      <c r="B19" s="101">
        <v>18</v>
      </c>
      <c r="D19" s="103">
        <v>73.3</v>
      </c>
      <c r="E19" s="103">
        <v>220</v>
      </c>
      <c r="F19" s="103">
        <v>660</v>
      </c>
      <c r="G19" s="103">
        <v>264.54545454545456</v>
      </c>
      <c r="H19" s="103">
        <v>150.4</v>
      </c>
      <c r="P19" t="s">
        <v>4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-1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-1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-1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f>AVERAGE($Q$19:$AZ$19)</f>
        <v>0.83333333333333337</v>
      </c>
      <c r="BB19" t="s">
        <v>76</v>
      </c>
      <c r="BC19">
        <f>AVERAGE($Q$16:$AZ$26)</f>
        <v>-5.0505050505050504E-2</v>
      </c>
      <c r="CV19" s="86" t="s">
        <v>370</v>
      </c>
      <c r="DA19" s="5">
        <v>0.28952024848949509</v>
      </c>
    </row>
    <row r="20" spans="1:105" x14ac:dyDescent="0.25">
      <c r="A20" s="101">
        <v>1</v>
      </c>
      <c r="B20" s="101">
        <v>19</v>
      </c>
      <c r="D20" s="103">
        <v>103</v>
      </c>
      <c r="E20" s="103">
        <v>310</v>
      </c>
      <c r="F20" s="103">
        <v>930</v>
      </c>
      <c r="G20" s="103">
        <v>354.18181818181813</v>
      </c>
      <c r="H20" s="103">
        <v>218.3</v>
      </c>
      <c r="P20" t="s">
        <v>5</v>
      </c>
      <c r="Q20">
        <v>-1</v>
      </c>
      <c r="R20">
        <v>-1</v>
      </c>
      <c r="S20">
        <v>-1</v>
      </c>
      <c r="T20">
        <v>-1</v>
      </c>
      <c r="U20">
        <v>1</v>
      </c>
      <c r="V20">
        <v>1</v>
      </c>
      <c r="W20">
        <v>1</v>
      </c>
      <c r="X20">
        <v>1</v>
      </c>
      <c r="Y20">
        <v>-1</v>
      </c>
      <c r="Z20">
        <v>-1</v>
      </c>
      <c r="AA20">
        <v>-1</v>
      </c>
      <c r="AB20">
        <v>-1</v>
      </c>
      <c r="AC20">
        <v>1</v>
      </c>
      <c r="AD20">
        <v>-1</v>
      </c>
      <c r="AE20">
        <v>-1</v>
      </c>
      <c r="AF20">
        <v>-1</v>
      </c>
      <c r="AG20">
        <v>-1</v>
      </c>
      <c r="AH20">
        <v>-1</v>
      </c>
      <c r="AI20">
        <v>-1</v>
      </c>
      <c r="AJ20">
        <v>1</v>
      </c>
      <c r="AK20">
        <v>1</v>
      </c>
      <c r="AL20">
        <v>1</v>
      </c>
      <c r="AM20">
        <v>-1</v>
      </c>
      <c r="AN20">
        <v>-1</v>
      </c>
      <c r="AO20">
        <v>-1</v>
      </c>
      <c r="AP20">
        <v>-1</v>
      </c>
      <c r="AQ20">
        <v>-1</v>
      </c>
      <c r="AR20">
        <v>-1</v>
      </c>
      <c r="AS20">
        <v>-1</v>
      </c>
      <c r="AT20">
        <v>-1</v>
      </c>
      <c r="AU20">
        <v>1</v>
      </c>
      <c r="AV20">
        <v>1</v>
      </c>
      <c r="AW20">
        <v>-1</v>
      </c>
      <c r="AX20">
        <v>-1</v>
      </c>
      <c r="AY20">
        <v>1</v>
      </c>
      <c r="AZ20">
        <v>1</v>
      </c>
      <c r="BA20">
        <f>AVERAGE($Q$20:$AZ$20)</f>
        <v>-0.33333333333333331</v>
      </c>
      <c r="BB20" t="s">
        <v>216</v>
      </c>
      <c r="BC20">
        <f>BC19*396</f>
        <v>-20</v>
      </c>
      <c r="CV20" s="86">
        <v>3.6832976226915587E-2</v>
      </c>
      <c r="DA20" s="5">
        <v>0.29318001598229676</v>
      </c>
    </row>
    <row r="21" spans="1:105" x14ac:dyDescent="0.25">
      <c r="A21" s="101">
        <v>1</v>
      </c>
      <c r="B21" s="101">
        <v>20</v>
      </c>
      <c r="D21" s="103">
        <v>5.4999999999999999E-6</v>
      </c>
      <c r="E21" s="103">
        <v>2.1999999999999999E-5</v>
      </c>
      <c r="F21" s="103">
        <v>6.6000000000000005E-5</v>
      </c>
      <c r="G21" s="103">
        <v>1.8000000000000004E-5</v>
      </c>
      <c r="H21" s="103">
        <v>4.0500000000000002E-5</v>
      </c>
      <c r="P21" t="s">
        <v>6</v>
      </c>
      <c r="Q21">
        <v>1</v>
      </c>
      <c r="R21">
        <v>1</v>
      </c>
      <c r="S21">
        <v>-1</v>
      </c>
      <c r="T21">
        <v>-1</v>
      </c>
      <c r="U21">
        <v>1</v>
      </c>
      <c r="V21">
        <v>1</v>
      </c>
      <c r="W21">
        <v>1</v>
      </c>
      <c r="X21">
        <v>-1</v>
      </c>
      <c r="Y21">
        <v>-1</v>
      </c>
      <c r="Z21">
        <v>-1</v>
      </c>
      <c r="AA21">
        <v>1</v>
      </c>
      <c r="AB21">
        <v>-1</v>
      </c>
      <c r="AC21">
        <v>1</v>
      </c>
      <c r="AD21">
        <v>-1</v>
      </c>
      <c r="AE21">
        <v>-1</v>
      </c>
      <c r="AF21">
        <v>-1</v>
      </c>
      <c r="AG21">
        <v>1</v>
      </c>
      <c r="AH21">
        <v>-1</v>
      </c>
      <c r="AI21">
        <v>-1</v>
      </c>
      <c r="AJ21">
        <v>1</v>
      </c>
      <c r="AK21">
        <v>1</v>
      </c>
      <c r="AL21">
        <v>1</v>
      </c>
      <c r="AM21">
        <v>-1</v>
      </c>
      <c r="AN21">
        <v>-1</v>
      </c>
      <c r="AO21">
        <v>-1</v>
      </c>
      <c r="AP21">
        <v>1</v>
      </c>
      <c r="AQ21">
        <v>-1</v>
      </c>
      <c r="AR21">
        <v>1</v>
      </c>
      <c r="AS21">
        <v>1</v>
      </c>
      <c r="AT21">
        <v>-1</v>
      </c>
      <c r="AU21">
        <v>1</v>
      </c>
      <c r="AV21">
        <v>1</v>
      </c>
      <c r="AW21">
        <v>-1</v>
      </c>
      <c r="AX21">
        <v>-1</v>
      </c>
      <c r="AY21">
        <v>1</v>
      </c>
      <c r="AZ21">
        <v>1</v>
      </c>
      <c r="BA21">
        <f>AVERAGE($Q$21:$AZ$21)</f>
        <v>0</v>
      </c>
      <c r="BB21" t="s">
        <v>220</v>
      </c>
      <c r="BC21">
        <f>(BC19+1)/2</f>
        <v>0.47474747474747475</v>
      </c>
      <c r="CV21" s="86" t="s">
        <v>371</v>
      </c>
      <c r="DA21" s="5">
        <v>8.0183235083904056E-2</v>
      </c>
    </row>
    <row r="22" spans="1:105" x14ac:dyDescent="0.25">
      <c r="A22" s="101">
        <v>1</v>
      </c>
      <c r="B22" s="101">
        <v>21</v>
      </c>
      <c r="D22" s="103">
        <v>5.6000000000000004E-7</v>
      </c>
      <c r="E22" s="103">
        <v>2.2000000000000001E-6</v>
      </c>
      <c r="F22" s="103">
        <v>6.7000000000000002E-6</v>
      </c>
      <c r="G22" s="103">
        <v>2.1381818181818182E-6</v>
      </c>
      <c r="H22" s="103">
        <v>4.16E-6</v>
      </c>
      <c r="P22" t="s">
        <v>7</v>
      </c>
      <c r="Q22">
        <v>1</v>
      </c>
      <c r="R22">
        <v>-1</v>
      </c>
      <c r="S22">
        <v>-1</v>
      </c>
      <c r="T22">
        <v>-1</v>
      </c>
      <c r="U22">
        <v>-1</v>
      </c>
      <c r="V22">
        <v>1</v>
      </c>
      <c r="W22">
        <v>1</v>
      </c>
      <c r="X22">
        <v>1</v>
      </c>
      <c r="Y22">
        <v>1</v>
      </c>
      <c r="Z22">
        <v>-1</v>
      </c>
      <c r="AA22">
        <v>-1</v>
      </c>
      <c r="AB22">
        <v>-1</v>
      </c>
      <c r="AC22">
        <v>1</v>
      </c>
      <c r="AD22">
        <v>1</v>
      </c>
      <c r="AE22">
        <v>1</v>
      </c>
      <c r="AF22">
        <v>-1</v>
      </c>
      <c r="AG22">
        <v>-1</v>
      </c>
      <c r="AH22">
        <v>-1</v>
      </c>
      <c r="AI22">
        <v>-1</v>
      </c>
      <c r="AJ22">
        <v>1</v>
      </c>
      <c r="AK22">
        <v>1</v>
      </c>
      <c r="AL22">
        <v>1</v>
      </c>
      <c r="AM22">
        <v>-1</v>
      </c>
      <c r="AN22">
        <v>-1</v>
      </c>
      <c r="AO22">
        <v>-1</v>
      </c>
      <c r="AP22">
        <v>1</v>
      </c>
      <c r="AQ22">
        <v>1</v>
      </c>
      <c r="AR22">
        <v>1</v>
      </c>
      <c r="AS22">
        <v>1</v>
      </c>
      <c r="AT22">
        <v>-1</v>
      </c>
      <c r="AU22">
        <v>1</v>
      </c>
      <c r="AV22">
        <v>1</v>
      </c>
      <c r="AW22">
        <v>-1</v>
      </c>
      <c r="AX22">
        <v>-1</v>
      </c>
      <c r="AY22">
        <v>1</v>
      </c>
      <c r="AZ22">
        <v>1</v>
      </c>
      <c r="BA22">
        <f>AVERAGE($Q$22:$AZ$22)</f>
        <v>5.5555555555555552E-2</v>
      </c>
      <c r="BB22" t="s">
        <v>373</v>
      </c>
      <c r="BC22">
        <f>(BC21-(1-BC21))^2</f>
        <v>2.5507601265177069E-3</v>
      </c>
      <c r="CV22" s="86">
        <v>2.5507601265177069E-3</v>
      </c>
      <c r="DA22" s="5">
        <v>0.36446882291305993</v>
      </c>
    </row>
    <row r="23" spans="1:105" x14ac:dyDescent="0.25">
      <c r="A23" s="101">
        <v>1</v>
      </c>
      <c r="B23" s="101">
        <v>22</v>
      </c>
      <c r="D23" s="103">
        <v>2.8999999999999998E-7</v>
      </c>
      <c r="E23" s="103">
        <v>1.1999999999999999E-6</v>
      </c>
      <c r="F23" s="103">
        <v>3.4999999999999999E-6</v>
      </c>
      <c r="G23" s="103">
        <v>1.2454545454545456E-6</v>
      </c>
      <c r="H23" s="103">
        <v>3.0400000000000001E-6</v>
      </c>
      <c r="P23" t="s">
        <v>8</v>
      </c>
      <c r="Q23">
        <v>-1</v>
      </c>
      <c r="R23">
        <v>-1</v>
      </c>
      <c r="S23">
        <v>1</v>
      </c>
      <c r="T23">
        <v>1</v>
      </c>
      <c r="U23">
        <v>-1</v>
      </c>
      <c r="V23">
        <v>-1</v>
      </c>
      <c r="W23">
        <v>-1</v>
      </c>
      <c r="X23">
        <v>1</v>
      </c>
      <c r="Y23">
        <v>1</v>
      </c>
      <c r="Z23">
        <v>1</v>
      </c>
      <c r="AA23">
        <v>-1</v>
      </c>
      <c r="AB23">
        <v>-1</v>
      </c>
      <c r="AC23">
        <v>-1</v>
      </c>
      <c r="AD23">
        <v>1</v>
      </c>
      <c r="AE23">
        <v>1</v>
      </c>
      <c r="AF23">
        <v>1</v>
      </c>
      <c r="AG23">
        <v>-1</v>
      </c>
      <c r="AH23">
        <v>-1</v>
      </c>
      <c r="AI23">
        <v>-1</v>
      </c>
      <c r="AJ23">
        <v>1</v>
      </c>
      <c r="AK23">
        <v>1</v>
      </c>
      <c r="AL23">
        <v>1</v>
      </c>
      <c r="AM23">
        <v>-1</v>
      </c>
      <c r="AN23">
        <v>-1</v>
      </c>
      <c r="AO23">
        <v>-1</v>
      </c>
      <c r="AP23">
        <v>1</v>
      </c>
      <c r="AQ23">
        <v>1</v>
      </c>
      <c r="AR23">
        <v>1</v>
      </c>
      <c r="AS23">
        <v>-1</v>
      </c>
      <c r="AT23">
        <v>-1</v>
      </c>
      <c r="AU23">
        <v>1</v>
      </c>
      <c r="AV23">
        <v>1</v>
      </c>
      <c r="AW23">
        <v>-1</v>
      </c>
      <c r="AX23">
        <v>-1</v>
      </c>
      <c r="AY23">
        <v>1</v>
      </c>
      <c r="AZ23">
        <v>1</v>
      </c>
      <c r="BA23">
        <f>AVERAGE($Q$23:$AZ$23)</f>
        <v>0</v>
      </c>
      <c r="CV23" s="86" t="s">
        <v>218</v>
      </c>
      <c r="DA23" s="5">
        <v>0.33667474015064974</v>
      </c>
    </row>
    <row r="24" spans="1:105" x14ac:dyDescent="0.25">
      <c r="A24" s="101">
        <v>1</v>
      </c>
      <c r="B24" s="101">
        <v>23</v>
      </c>
      <c r="D24" s="103">
        <v>63</v>
      </c>
      <c r="E24" s="103">
        <v>190</v>
      </c>
      <c r="F24" s="103">
        <v>570</v>
      </c>
      <c r="G24" s="103">
        <v>243</v>
      </c>
      <c r="H24" s="103">
        <v>164.3</v>
      </c>
      <c r="P24" t="s">
        <v>9</v>
      </c>
      <c r="Q24">
        <v>1</v>
      </c>
      <c r="R24">
        <v>1</v>
      </c>
      <c r="S24">
        <v>-1</v>
      </c>
      <c r="T24">
        <v>-1</v>
      </c>
      <c r="U24">
        <v>-1</v>
      </c>
      <c r="V24">
        <v>1</v>
      </c>
      <c r="W24">
        <v>1</v>
      </c>
      <c r="X24">
        <v>1</v>
      </c>
      <c r="Y24">
        <v>1</v>
      </c>
      <c r="Z24">
        <v>-1</v>
      </c>
      <c r="AA24">
        <v>-1</v>
      </c>
      <c r="AB24">
        <v>-1</v>
      </c>
      <c r="AC24">
        <v>1</v>
      </c>
      <c r="AD24">
        <v>1</v>
      </c>
      <c r="AE24">
        <v>1</v>
      </c>
      <c r="AF24">
        <v>-1</v>
      </c>
      <c r="AG24">
        <v>-1</v>
      </c>
      <c r="AH24">
        <v>-1</v>
      </c>
      <c r="AI24">
        <v>-1</v>
      </c>
      <c r="AJ24">
        <v>1</v>
      </c>
      <c r="AK24">
        <v>1</v>
      </c>
      <c r="AL24">
        <v>1</v>
      </c>
      <c r="AM24">
        <v>-1</v>
      </c>
      <c r="AN24">
        <v>-1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-1</v>
      </c>
      <c r="AU24">
        <v>1</v>
      </c>
      <c r="AV24">
        <v>1</v>
      </c>
      <c r="AW24">
        <v>-1</v>
      </c>
      <c r="AX24">
        <v>-1</v>
      </c>
      <c r="AY24">
        <v>1</v>
      </c>
      <c r="AZ24">
        <v>1</v>
      </c>
      <c r="BA24">
        <f>AVERAGE($Q$24:$AZ$24)</f>
        <v>0.16666666666666666</v>
      </c>
      <c r="CV24" s="86">
        <f>AVERAGE(DB:DB)</f>
        <v>0.57466199564467946</v>
      </c>
      <c r="DA24" s="5">
        <v>0.16588736514563004</v>
      </c>
    </row>
    <row r="25" spans="1:105" x14ac:dyDescent="0.25">
      <c r="A25" s="101">
        <v>1</v>
      </c>
      <c r="B25" s="101">
        <v>24</v>
      </c>
      <c r="D25" s="103">
        <v>90</v>
      </c>
      <c r="E25" s="103">
        <v>360</v>
      </c>
      <c r="F25" s="103">
        <v>1440</v>
      </c>
      <c r="G25" s="103">
        <v>436.27272727272731</v>
      </c>
      <c r="H25" s="103">
        <v>293.10000000000002</v>
      </c>
      <c r="P25" t="s">
        <v>10</v>
      </c>
      <c r="Q25">
        <v>-1</v>
      </c>
      <c r="R25">
        <v>-1</v>
      </c>
      <c r="S25">
        <v>-1</v>
      </c>
      <c r="T25">
        <v>-1</v>
      </c>
      <c r="U25">
        <v>-1</v>
      </c>
      <c r="V25">
        <v>1</v>
      </c>
      <c r="W25">
        <v>1</v>
      </c>
      <c r="X25">
        <v>1</v>
      </c>
      <c r="Y25">
        <v>-1</v>
      </c>
      <c r="Z25">
        <v>-1</v>
      </c>
      <c r="AA25">
        <v>-1</v>
      </c>
      <c r="AB25">
        <v>-1</v>
      </c>
      <c r="AC25">
        <v>1</v>
      </c>
      <c r="AD25">
        <v>-1</v>
      </c>
      <c r="AE25">
        <v>-1</v>
      </c>
      <c r="AF25">
        <v>-1</v>
      </c>
      <c r="AG25">
        <v>-1</v>
      </c>
      <c r="AH25">
        <v>-1</v>
      </c>
      <c r="AI25">
        <v>-1</v>
      </c>
      <c r="AJ25">
        <v>1</v>
      </c>
      <c r="AK25">
        <v>-1</v>
      </c>
      <c r="AL25">
        <v>1</v>
      </c>
      <c r="AM25">
        <v>-1</v>
      </c>
      <c r="AN25">
        <v>-1</v>
      </c>
      <c r="AO25">
        <v>-1</v>
      </c>
      <c r="AP25">
        <v>-1</v>
      </c>
      <c r="AQ25">
        <v>-1</v>
      </c>
      <c r="AR25">
        <v>-1</v>
      </c>
      <c r="AS25">
        <v>-1</v>
      </c>
      <c r="AT25">
        <v>-1</v>
      </c>
      <c r="AU25">
        <v>1</v>
      </c>
      <c r="AV25">
        <v>1</v>
      </c>
      <c r="AW25">
        <v>-1</v>
      </c>
      <c r="AX25">
        <v>-1</v>
      </c>
      <c r="AY25">
        <v>1</v>
      </c>
      <c r="AZ25">
        <v>1</v>
      </c>
      <c r="BA25">
        <f>AVERAGE($Q$25:$AZ$25)</f>
        <v>-0.44444444444444442</v>
      </c>
      <c r="DA25" s="5">
        <v>0.1606952600745046</v>
      </c>
    </row>
    <row r="26" spans="1:105" x14ac:dyDescent="0.25">
      <c r="A26" s="101">
        <v>1</v>
      </c>
      <c r="B26" s="101">
        <v>25</v>
      </c>
      <c r="D26" s="103">
        <v>128</v>
      </c>
      <c r="E26" s="103">
        <v>510</v>
      </c>
      <c r="F26" s="103">
        <v>2040</v>
      </c>
      <c r="G26" s="103">
        <v>581.72727272727286</v>
      </c>
      <c r="H26" s="103">
        <v>449.6</v>
      </c>
      <c r="P26" t="s">
        <v>11</v>
      </c>
      <c r="Q26">
        <v>-1</v>
      </c>
      <c r="R26">
        <v>-1</v>
      </c>
      <c r="S26">
        <v>1</v>
      </c>
      <c r="T26">
        <v>1</v>
      </c>
      <c r="U26">
        <v>-1</v>
      </c>
      <c r="V26">
        <v>1</v>
      </c>
      <c r="W26">
        <v>1</v>
      </c>
      <c r="X26">
        <v>1</v>
      </c>
      <c r="Y26">
        <v>1</v>
      </c>
      <c r="Z26">
        <v>-1</v>
      </c>
      <c r="AA26">
        <v>-1</v>
      </c>
      <c r="AB26">
        <v>-1</v>
      </c>
      <c r="AC26">
        <v>1</v>
      </c>
      <c r="AD26">
        <v>1</v>
      </c>
      <c r="AE26">
        <v>1</v>
      </c>
      <c r="AF26">
        <v>-1</v>
      </c>
      <c r="AG26">
        <v>-1</v>
      </c>
      <c r="AH26">
        <v>-1</v>
      </c>
      <c r="AI26">
        <v>-1</v>
      </c>
      <c r="AJ26">
        <v>1</v>
      </c>
      <c r="AK26">
        <v>1</v>
      </c>
      <c r="AL26">
        <v>1</v>
      </c>
      <c r="AM26">
        <v>-1</v>
      </c>
      <c r="AN26">
        <v>-1</v>
      </c>
      <c r="AO26">
        <v>-1</v>
      </c>
      <c r="AP26">
        <v>1</v>
      </c>
      <c r="AQ26">
        <v>1</v>
      </c>
      <c r="AR26">
        <v>1</v>
      </c>
      <c r="AS26">
        <v>-1</v>
      </c>
      <c r="AT26">
        <v>-1</v>
      </c>
      <c r="AU26">
        <v>1</v>
      </c>
      <c r="AV26">
        <v>1</v>
      </c>
      <c r="AW26">
        <v>-1</v>
      </c>
      <c r="AX26">
        <v>-1</v>
      </c>
      <c r="AY26">
        <v>1</v>
      </c>
      <c r="AZ26">
        <v>1</v>
      </c>
      <c r="BA26">
        <f>AVERAGE($Q$26:$AZ$26)</f>
        <v>5.5555555555555552E-2</v>
      </c>
      <c r="DA26" s="5">
        <v>0.29295586353462</v>
      </c>
    </row>
    <row r="27" spans="1:105" x14ac:dyDescent="0.25">
      <c r="A27" s="101">
        <v>1</v>
      </c>
      <c r="B27" s="101">
        <v>26</v>
      </c>
      <c r="D27" s="103">
        <v>9.7000000000000003E-7</v>
      </c>
      <c r="E27" s="103">
        <v>3.8999999999999999E-6</v>
      </c>
      <c r="F27" s="103">
        <v>1.2E-5</v>
      </c>
      <c r="G27" s="103">
        <v>2.4872727272727274E-6</v>
      </c>
      <c r="H27" s="103">
        <v>2.6000000000000001E-6</v>
      </c>
      <c r="P27" t="s">
        <v>79</v>
      </c>
      <c r="Q27">
        <f>AVERAGE($Q$16:$Q$26)</f>
        <v>-9.0909090909090912E-2</v>
      </c>
      <c r="R27">
        <f>AVERAGE($R$16:$R$26)</f>
        <v>-0.45454545454545453</v>
      </c>
      <c r="S27">
        <f>AVERAGE($S$16:$S$26)</f>
        <v>-0.45454545454545453</v>
      </c>
      <c r="T27">
        <f>AVERAGE($T$16:$T$26)</f>
        <v>-0.45454545454545453</v>
      </c>
      <c r="U27">
        <f>AVERAGE($U$16:$U$26)</f>
        <v>9.0909090909090912E-2</v>
      </c>
      <c r="V27">
        <f>AVERAGE($V$16:$V$26)</f>
        <v>0.81818181818181823</v>
      </c>
      <c r="W27">
        <f>AVERAGE($W$16:$W$26)</f>
        <v>0.81818181818181823</v>
      </c>
      <c r="X27">
        <f>AVERAGE($X$16:$X$26)</f>
        <v>0.27272727272727271</v>
      </c>
      <c r="Y27">
        <f>AVERAGE($Y$16:$Y$26)</f>
        <v>-9.0909090909090912E-2</v>
      </c>
      <c r="Z27">
        <f>AVERAGE($Z$16:$Z$26)</f>
        <v>-0.81818181818181823</v>
      </c>
      <c r="AA27">
        <f>AVERAGE($AA$16:$AA$26)</f>
        <v>-0.63636363636363635</v>
      </c>
      <c r="AB27">
        <f>AVERAGE($AB$16:$AB$26)</f>
        <v>-0.81818181818181823</v>
      </c>
      <c r="AC27">
        <f>AVERAGE($AC$16:$AC$26)</f>
        <v>0.81818181818181823</v>
      </c>
      <c r="AD27">
        <f>AVERAGE($AD$16:$AD$26)</f>
        <v>-9.0909090909090912E-2</v>
      </c>
      <c r="AE27">
        <f>AVERAGE($AE$16:$AE$26)</f>
        <v>-9.0909090909090912E-2</v>
      </c>
      <c r="AF27">
        <f>AVERAGE($AF$16:$AF$26)</f>
        <v>-0.81818181818181823</v>
      </c>
      <c r="AG27">
        <f>AVERAGE($AG$16:$AG$26)</f>
        <v>-0.63636363636363635</v>
      </c>
      <c r="AH27">
        <f>AVERAGE($AH$16:$AH$26)</f>
        <v>-0.81818181818181823</v>
      </c>
      <c r="AI27">
        <f>AVERAGE($AI$16:$AI$26)</f>
        <v>-0.81818181818181823</v>
      </c>
      <c r="AJ27">
        <f>AVERAGE($AJ$16:$AJ$26)</f>
        <v>1</v>
      </c>
      <c r="AK27">
        <f>AVERAGE($AK$16:$AK$26)</f>
        <v>0.81818181818181823</v>
      </c>
      <c r="AL27">
        <f>AVERAGE($AL$16:$AL$26)</f>
        <v>1</v>
      </c>
      <c r="AM27">
        <f>AVERAGE($AM$16:$AM$26)</f>
        <v>-0.81818181818181823</v>
      </c>
      <c r="AN27">
        <f>AVERAGE($AN$16:$AN$26)</f>
        <v>-1</v>
      </c>
      <c r="AO27">
        <f>AVERAGE($AO$16:$AO$26)</f>
        <v>-0.63636363636363635</v>
      </c>
      <c r="AP27">
        <f>AVERAGE($AP$16:$AP$26)</f>
        <v>0.27272727272727271</v>
      </c>
      <c r="AQ27">
        <f>AVERAGE($AQ$16:$AQ$26)</f>
        <v>-9.0909090909090912E-2</v>
      </c>
      <c r="AR27">
        <f>AVERAGE($AR$16:$AR$26)</f>
        <v>0.27272727272727271</v>
      </c>
      <c r="AS27">
        <f>AVERAGE($AS$16:$AS$26)</f>
        <v>9.0909090909090912E-2</v>
      </c>
      <c r="AT27">
        <f>AVERAGE($AT$16:$AT$26)</f>
        <v>-0.81818181818181823</v>
      </c>
      <c r="AU27">
        <f>AVERAGE($AU$16:$AU$26)</f>
        <v>1</v>
      </c>
      <c r="AV27">
        <f>AVERAGE($AV$16:$AV$26)</f>
        <v>1</v>
      </c>
      <c r="AW27">
        <f>AVERAGE($AW$16:$AW$26)</f>
        <v>-0.81818181818181823</v>
      </c>
      <c r="AX27">
        <f>AVERAGE($AX$16:$AX$26)</f>
        <v>-0.81818181818181823</v>
      </c>
      <c r="AY27">
        <f>AVERAGE($AY$16:$AY$26)</f>
        <v>1</v>
      </c>
      <c r="AZ27">
        <f>AVERAGE($AZ$16:$AZ$26)</f>
        <v>1</v>
      </c>
      <c r="DA27" s="5">
        <v>0.37784931049980336</v>
      </c>
    </row>
    <row r="28" spans="1:105" x14ac:dyDescent="0.25">
      <c r="A28" s="101">
        <v>1</v>
      </c>
      <c r="B28" s="101">
        <v>27</v>
      </c>
      <c r="D28" s="103">
        <v>2.7000000000000001E-7</v>
      </c>
      <c r="E28" s="103">
        <v>1.3999999999999999E-6</v>
      </c>
      <c r="F28" s="103">
        <v>4.0999999999999997E-6</v>
      </c>
      <c r="G28" s="103">
        <v>9.1909090909090894E-7</v>
      </c>
      <c r="H28" s="103">
        <v>6.3099999999999997E-7</v>
      </c>
      <c r="DA28" s="5">
        <v>0.32543764903959693</v>
      </c>
    </row>
    <row r="29" spans="1:105" x14ac:dyDescent="0.25">
      <c r="A29" s="101">
        <v>1</v>
      </c>
      <c r="B29" s="101">
        <v>28</v>
      </c>
      <c r="D29" s="103">
        <v>4.0000000000000001E-8</v>
      </c>
      <c r="E29" s="103">
        <v>7.1999999999999999E-7</v>
      </c>
      <c r="F29" s="103">
        <v>2.2000000000000001E-6</v>
      </c>
      <c r="G29" s="103">
        <v>5.6272727272727272E-7</v>
      </c>
      <c r="H29" s="103">
        <v>5.9999999999999997E-7</v>
      </c>
      <c r="DA29" s="5">
        <v>0.38145436825316759</v>
      </c>
    </row>
    <row r="30" spans="1:105" x14ac:dyDescent="0.25">
      <c r="A30" s="101">
        <v>1</v>
      </c>
      <c r="B30" s="101">
        <v>29</v>
      </c>
      <c r="D30" s="103">
        <v>50</v>
      </c>
      <c r="E30" s="103">
        <v>200</v>
      </c>
      <c r="F30" s="103">
        <v>800</v>
      </c>
      <c r="G30" s="103">
        <v>259</v>
      </c>
      <c r="H30" s="103">
        <v>284.89999999999998</v>
      </c>
      <c r="P30" t="s">
        <v>99</v>
      </c>
      <c r="Q30" t="s">
        <v>81</v>
      </c>
      <c r="R30" t="s">
        <v>82</v>
      </c>
      <c r="S30" t="s">
        <v>83</v>
      </c>
      <c r="T30" t="s">
        <v>84</v>
      </c>
      <c r="U30" t="s">
        <v>85</v>
      </c>
      <c r="V30" t="s">
        <v>86</v>
      </c>
      <c r="W30" t="s">
        <v>87</v>
      </c>
      <c r="X30" t="s">
        <v>88</v>
      </c>
      <c r="Y30" t="s">
        <v>89</v>
      </c>
      <c r="Z30" t="s">
        <v>90</v>
      </c>
      <c r="AA30" t="s">
        <v>91</v>
      </c>
      <c r="AB30" t="s">
        <v>92</v>
      </c>
      <c r="AC30" t="s">
        <v>93</v>
      </c>
      <c r="AD30" t="s">
        <v>94</v>
      </c>
      <c r="AE30" t="s">
        <v>95</v>
      </c>
      <c r="AF30" t="s">
        <v>96</v>
      </c>
      <c r="AG30" t="s">
        <v>97</v>
      </c>
      <c r="AH30" t="s">
        <v>98</v>
      </c>
      <c r="AI30" t="s">
        <v>340</v>
      </c>
      <c r="AJ30" t="s">
        <v>341</v>
      </c>
      <c r="AK30" t="s">
        <v>342</v>
      </c>
      <c r="AL30" t="s">
        <v>447</v>
      </c>
      <c r="AM30" t="s">
        <v>448</v>
      </c>
      <c r="AN30" t="s">
        <v>449</v>
      </c>
      <c r="AO30" t="s">
        <v>450</v>
      </c>
      <c r="AP30" t="s">
        <v>451</v>
      </c>
      <c r="AQ30" t="s">
        <v>452</v>
      </c>
      <c r="AR30" t="s">
        <v>453</v>
      </c>
      <c r="AS30" t="s">
        <v>454</v>
      </c>
      <c r="AT30" t="s">
        <v>455</v>
      </c>
      <c r="AU30" t="s">
        <v>456</v>
      </c>
      <c r="AV30" t="s">
        <v>457</v>
      </c>
      <c r="AW30" t="s">
        <v>458</v>
      </c>
      <c r="AX30" t="s">
        <v>459</v>
      </c>
      <c r="AY30" t="s">
        <v>460</v>
      </c>
      <c r="AZ30" t="s">
        <v>461</v>
      </c>
      <c r="BA30" t="s">
        <v>80</v>
      </c>
      <c r="BB30" t="s">
        <v>434</v>
      </c>
      <c r="BD30" t="s">
        <v>42</v>
      </c>
      <c r="DA30" s="5">
        <v>0.37322729339613919</v>
      </c>
    </row>
    <row r="31" spans="1:105" x14ac:dyDescent="0.25">
      <c r="A31" s="101">
        <v>1</v>
      </c>
      <c r="B31" s="101">
        <v>30</v>
      </c>
      <c r="D31" s="103">
        <v>83</v>
      </c>
      <c r="E31" s="103">
        <v>330</v>
      </c>
      <c r="F31" s="103">
        <v>1320</v>
      </c>
      <c r="G31" s="103">
        <v>437.00000000000006</v>
      </c>
      <c r="H31" s="103">
        <v>329.9</v>
      </c>
      <c r="P31" t="s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f>AVERAGE($Q$31:$AZ$31)</f>
        <v>1</v>
      </c>
      <c r="BB31" t="s">
        <v>52</v>
      </c>
      <c r="BC31">
        <f>VARP($Q$42:$AZ$42)</f>
        <v>0.14957657381899819</v>
      </c>
      <c r="BD31">
        <f>BC31/BC33</f>
        <v>0.16705600820466085</v>
      </c>
      <c r="DA31" s="5">
        <v>0.27111194471596023</v>
      </c>
    </row>
    <row r="32" spans="1:105" x14ac:dyDescent="0.25">
      <c r="A32" s="101">
        <v>1</v>
      </c>
      <c r="B32" s="101">
        <v>31</v>
      </c>
      <c r="D32" s="103">
        <v>2.7E-6</v>
      </c>
      <c r="E32" s="103">
        <v>1.1E-5</v>
      </c>
      <c r="F32" s="103">
        <v>3.3000000000000003E-5</v>
      </c>
      <c r="G32" s="103">
        <v>4.3181818181818185E-6</v>
      </c>
      <c r="H32" s="103">
        <v>1.9400000000000001E-5</v>
      </c>
      <c r="P32" t="s">
        <v>2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-1</v>
      </c>
      <c r="AV32">
        <v>-1</v>
      </c>
      <c r="AW32">
        <v>1</v>
      </c>
      <c r="AX32">
        <v>1</v>
      </c>
      <c r="AY32">
        <v>1</v>
      </c>
      <c r="AZ32">
        <v>1</v>
      </c>
      <c r="BA32">
        <f>AVERAGE($Q$32:$AZ$32)</f>
        <v>0.88888888888888884</v>
      </c>
      <c r="BB32" t="s">
        <v>54</v>
      </c>
      <c r="BC32">
        <f>VARP($AZ$31:$BA$42)</f>
        <v>0.66793751418830183</v>
      </c>
      <c r="BD32">
        <f>BC32/BC33</f>
        <v>0.74599231685482825</v>
      </c>
      <c r="DA32" s="5">
        <v>6.1757326176864601E-2</v>
      </c>
    </row>
    <row r="33" spans="1:105" x14ac:dyDescent="0.25">
      <c r="A33" s="101">
        <v>1</v>
      </c>
      <c r="B33" s="101">
        <v>32</v>
      </c>
      <c r="D33" s="103">
        <v>1.1000000000000001E-6</v>
      </c>
      <c r="E33" s="103">
        <v>4.4000000000000002E-6</v>
      </c>
      <c r="F33" s="103">
        <v>1.2999999999999999E-5</v>
      </c>
      <c r="G33" s="103">
        <v>1.8436363636363635E-6</v>
      </c>
      <c r="H33" s="103">
        <v>9.2299999999999997E-6</v>
      </c>
      <c r="P33" t="s">
        <v>3</v>
      </c>
      <c r="Q33">
        <v>1</v>
      </c>
      <c r="R33">
        <v>1</v>
      </c>
      <c r="S33">
        <v>1</v>
      </c>
      <c r="T33">
        <v>1</v>
      </c>
      <c r="U33">
        <v>-1</v>
      </c>
      <c r="V33">
        <v>-1</v>
      </c>
      <c r="W33">
        <v>-1</v>
      </c>
      <c r="X33">
        <v>1</v>
      </c>
      <c r="Y33">
        <v>1</v>
      </c>
      <c r="Z33">
        <v>-1</v>
      </c>
      <c r="AA33">
        <v>1</v>
      </c>
      <c r="AB33">
        <v>1</v>
      </c>
      <c r="AC33">
        <v>-1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-1</v>
      </c>
      <c r="AV33">
        <v>-1</v>
      </c>
      <c r="AW33">
        <v>1</v>
      </c>
      <c r="AX33">
        <v>1</v>
      </c>
      <c r="AY33">
        <v>-1</v>
      </c>
      <c r="AZ33">
        <v>-1</v>
      </c>
      <c r="BA33">
        <f>AVERAGE($Q$33:$AZ$33)</f>
        <v>0.5</v>
      </c>
      <c r="BB33" t="s">
        <v>57</v>
      </c>
      <c r="BC33">
        <f>VARP($Q$31:$AZ$42)</f>
        <v>0.89536781961024392</v>
      </c>
      <c r="DA33" s="5">
        <v>7.133964100565926E-2</v>
      </c>
    </row>
    <row r="34" spans="1:105" x14ac:dyDescent="0.25">
      <c r="A34" s="101">
        <v>1</v>
      </c>
      <c r="B34" s="101">
        <v>33</v>
      </c>
      <c r="D34" s="103">
        <v>55</v>
      </c>
      <c r="E34" s="103">
        <v>220</v>
      </c>
      <c r="F34" s="103">
        <v>880</v>
      </c>
      <c r="G34" s="103">
        <v>296.5454545454545</v>
      </c>
      <c r="H34" s="103">
        <v>194.2</v>
      </c>
      <c r="P34" t="s">
        <v>4</v>
      </c>
      <c r="Q34">
        <v>1</v>
      </c>
      <c r="R34">
        <v>1</v>
      </c>
      <c r="S34">
        <v>1</v>
      </c>
      <c r="T34">
        <v>-1</v>
      </c>
      <c r="U34">
        <v>-1</v>
      </c>
      <c r="V34">
        <v>-1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-1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-1</v>
      </c>
      <c r="AL34">
        <v>-1</v>
      </c>
      <c r="AM34">
        <v>1</v>
      </c>
      <c r="AN34">
        <v>1</v>
      </c>
      <c r="AO34">
        <v>1</v>
      </c>
      <c r="AP34">
        <v>-1</v>
      </c>
      <c r="AQ34">
        <v>1</v>
      </c>
      <c r="AR34">
        <v>1</v>
      </c>
      <c r="AS34">
        <v>1</v>
      </c>
      <c r="AT34">
        <v>1</v>
      </c>
      <c r="AU34">
        <v>-1</v>
      </c>
      <c r="AV34">
        <v>-1</v>
      </c>
      <c r="AW34">
        <v>1</v>
      </c>
      <c r="AX34">
        <v>1</v>
      </c>
      <c r="AY34">
        <v>-1</v>
      </c>
      <c r="AZ34">
        <v>-1</v>
      </c>
      <c r="BA34">
        <f>AVERAGE($Q$34:$AZ$34)</f>
        <v>0.3888888888888889</v>
      </c>
      <c r="BB34" t="s">
        <v>77</v>
      </c>
      <c r="BC34">
        <f>AVERAGE($Q$31:$AZ$42)</f>
        <v>0.19191919191919188</v>
      </c>
      <c r="DA34" s="5">
        <v>0.24501551616792305</v>
      </c>
    </row>
    <row r="35" spans="1:105" x14ac:dyDescent="0.25">
      <c r="A35" s="101">
        <v>1</v>
      </c>
      <c r="B35" s="101">
        <v>34</v>
      </c>
      <c r="D35" s="103">
        <v>83</v>
      </c>
      <c r="E35" s="103">
        <v>330</v>
      </c>
      <c r="F35" s="103">
        <v>1320</v>
      </c>
      <c r="G35" s="103">
        <v>423.09090909090912</v>
      </c>
      <c r="H35" s="103">
        <v>296</v>
      </c>
      <c r="P35" t="s">
        <v>5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-1</v>
      </c>
      <c r="AV35">
        <v>-1</v>
      </c>
      <c r="AW35">
        <v>1</v>
      </c>
      <c r="AX35">
        <v>1</v>
      </c>
      <c r="AY35">
        <v>-1</v>
      </c>
      <c r="AZ35">
        <v>-1</v>
      </c>
      <c r="BA35">
        <f>AVERAGE($Q$35:$AZ$35)</f>
        <v>0.77777777777777779</v>
      </c>
      <c r="BB35" t="s">
        <v>217</v>
      </c>
      <c r="BC35">
        <f>BC34*396</f>
        <v>75.999999999999986</v>
      </c>
      <c r="DA35" s="5">
        <v>0.26544359296158876</v>
      </c>
    </row>
    <row r="36" spans="1:105" x14ac:dyDescent="0.25">
      <c r="A36" s="101">
        <v>1</v>
      </c>
      <c r="B36" s="101">
        <v>35</v>
      </c>
      <c r="D36" s="103">
        <v>2.3E-6</v>
      </c>
      <c r="E36" s="103">
        <v>9.3000000000000007E-6</v>
      </c>
      <c r="F36" s="103">
        <v>2.8E-5</v>
      </c>
      <c r="G36" s="103">
        <v>3.8636363636363636E-6</v>
      </c>
      <c r="H36" s="103">
        <v>1.9599999999999999E-5</v>
      </c>
      <c r="P36" t="s">
        <v>6</v>
      </c>
      <c r="Q36">
        <v>1</v>
      </c>
      <c r="R36">
        <v>1</v>
      </c>
      <c r="S36">
        <v>1</v>
      </c>
      <c r="T36">
        <v>1</v>
      </c>
      <c r="U36">
        <v>-1</v>
      </c>
      <c r="V36">
        <v>-1</v>
      </c>
      <c r="W36">
        <v>-1</v>
      </c>
      <c r="X36">
        <v>1</v>
      </c>
      <c r="Y36">
        <v>1</v>
      </c>
      <c r="Z36">
        <v>-1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-1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-1</v>
      </c>
      <c r="AV36">
        <v>-1</v>
      </c>
      <c r="AW36">
        <v>1</v>
      </c>
      <c r="AX36">
        <v>1</v>
      </c>
      <c r="AY36">
        <v>-1</v>
      </c>
      <c r="AZ36">
        <v>-1</v>
      </c>
      <c r="BA36">
        <f>AVERAGE($Q$36:$AZ$36)</f>
        <v>0.5</v>
      </c>
      <c r="BB36" t="s">
        <v>220</v>
      </c>
      <c r="BC36">
        <f>(BC34+1)/2</f>
        <v>0.59595959595959591</v>
      </c>
      <c r="DA36" s="5">
        <v>0.10222252817138149</v>
      </c>
    </row>
    <row r="37" spans="1:105" x14ac:dyDescent="0.25">
      <c r="A37" s="101">
        <v>1</v>
      </c>
      <c r="B37" s="101">
        <v>36</v>
      </c>
      <c r="D37" s="103">
        <v>1.3E-6</v>
      </c>
      <c r="E37" s="103">
        <v>5.0000000000000004E-6</v>
      </c>
      <c r="F37" s="103">
        <v>1.5E-5</v>
      </c>
      <c r="G37" s="103">
        <v>2.1454545454545456E-6</v>
      </c>
      <c r="H37" s="103">
        <v>8.1999999999999994E-6</v>
      </c>
      <c r="P37" t="s">
        <v>7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-1</v>
      </c>
      <c r="AC37">
        <v>-1</v>
      </c>
      <c r="AD37">
        <v>1</v>
      </c>
      <c r="AE37">
        <v>1</v>
      </c>
      <c r="AF37">
        <v>1</v>
      </c>
      <c r="AG37">
        <v>1</v>
      </c>
      <c r="AH37">
        <v>-1</v>
      </c>
      <c r="AI37">
        <v>-1</v>
      </c>
      <c r="AJ37">
        <v>-1</v>
      </c>
      <c r="AK37">
        <v>1</v>
      </c>
      <c r="AL37">
        <v>-1</v>
      </c>
      <c r="AM37">
        <v>-1</v>
      </c>
      <c r="AN37">
        <v>-1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-1</v>
      </c>
      <c r="AV37">
        <v>-1</v>
      </c>
      <c r="AW37">
        <v>1</v>
      </c>
      <c r="AX37">
        <v>1</v>
      </c>
      <c r="AY37">
        <v>-1</v>
      </c>
      <c r="AZ37">
        <v>-1</v>
      </c>
      <c r="BA37">
        <f>AVERAGE($Q$37:$AZ$37)</f>
        <v>0.33333333333333331</v>
      </c>
      <c r="BB37" t="s">
        <v>373</v>
      </c>
      <c r="BC37">
        <f>(BC36-(1-BC36))^2</f>
        <v>3.6832976226915587E-2</v>
      </c>
      <c r="DA37" s="5">
        <v>0.22010610895688154</v>
      </c>
    </row>
    <row r="38" spans="1:105" x14ac:dyDescent="0.25">
      <c r="A38" s="101">
        <v>2</v>
      </c>
      <c r="B38" s="101">
        <v>1</v>
      </c>
      <c r="D38" s="103">
        <v>220</v>
      </c>
      <c r="E38" s="103">
        <v>440</v>
      </c>
      <c r="F38" s="103">
        <v>880</v>
      </c>
      <c r="G38" s="103"/>
      <c r="H38" s="103"/>
      <c r="P38" t="s">
        <v>8</v>
      </c>
      <c r="Q38">
        <v>-1</v>
      </c>
      <c r="R38">
        <v>-1</v>
      </c>
      <c r="S38">
        <v>-1</v>
      </c>
      <c r="T38">
        <v>-1</v>
      </c>
      <c r="U38">
        <v>-1</v>
      </c>
      <c r="V38">
        <v>-1</v>
      </c>
      <c r="W38">
        <v>-1</v>
      </c>
      <c r="X38">
        <v>-1</v>
      </c>
      <c r="Y38">
        <v>-1</v>
      </c>
      <c r="Z38">
        <v>-1</v>
      </c>
      <c r="AA38">
        <v>-1</v>
      </c>
      <c r="AB38">
        <v>-1</v>
      </c>
      <c r="AC38">
        <v>1</v>
      </c>
      <c r="AD38">
        <v>-1</v>
      </c>
      <c r="AE38">
        <v>-1</v>
      </c>
      <c r="AF38">
        <v>-1</v>
      </c>
      <c r="AG38">
        <v>-1</v>
      </c>
      <c r="AH38">
        <v>-1</v>
      </c>
      <c r="AI38">
        <v>-1</v>
      </c>
      <c r="AJ38">
        <v>-1</v>
      </c>
      <c r="AK38">
        <v>-1</v>
      </c>
      <c r="AL38">
        <v>-1</v>
      </c>
      <c r="AM38">
        <v>-1</v>
      </c>
      <c r="AN38">
        <v>-1</v>
      </c>
      <c r="AO38">
        <v>-1</v>
      </c>
      <c r="AP38">
        <v>-1</v>
      </c>
      <c r="AQ38">
        <v>-1</v>
      </c>
      <c r="AR38">
        <v>-1</v>
      </c>
      <c r="AS38">
        <v>1</v>
      </c>
      <c r="AT38">
        <v>-1</v>
      </c>
      <c r="AU38">
        <v>-1</v>
      </c>
      <c r="AV38">
        <v>-1</v>
      </c>
      <c r="AW38">
        <v>-1</v>
      </c>
      <c r="AX38">
        <v>-1</v>
      </c>
      <c r="AY38">
        <v>-1</v>
      </c>
      <c r="AZ38">
        <v>-1</v>
      </c>
      <c r="BA38">
        <f>AVERAGE($Q$38:$AZ$38)</f>
        <v>-0.88888888888888884</v>
      </c>
    </row>
    <row r="39" spans="1:105" x14ac:dyDescent="0.25">
      <c r="A39" s="101">
        <v>2</v>
      </c>
      <c r="B39" s="101">
        <v>2</v>
      </c>
      <c r="D39" s="103">
        <v>425</v>
      </c>
      <c r="E39" s="103">
        <v>850</v>
      </c>
      <c r="F39" s="103">
        <v>1700</v>
      </c>
      <c r="G39" s="103"/>
      <c r="H39" s="103"/>
      <c r="P39" t="s">
        <v>9</v>
      </c>
      <c r="Q39">
        <v>1</v>
      </c>
      <c r="R39">
        <v>-1</v>
      </c>
      <c r="S39">
        <v>1</v>
      </c>
      <c r="T39">
        <v>1</v>
      </c>
      <c r="U39">
        <v>-1</v>
      </c>
      <c r="V39">
        <v>-1</v>
      </c>
      <c r="W39">
        <v>-1</v>
      </c>
      <c r="X39">
        <v>-1</v>
      </c>
      <c r="Y39">
        <v>1</v>
      </c>
      <c r="Z39">
        <v>1</v>
      </c>
      <c r="AA39">
        <v>-1</v>
      </c>
      <c r="AB39">
        <v>-1</v>
      </c>
      <c r="AC39">
        <v>-1</v>
      </c>
      <c r="AD39">
        <v>-1</v>
      </c>
      <c r="AE39">
        <v>-1</v>
      </c>
      <c r="AF39">
        <v>1</v>
      </c>
      <c r="AG39">
        <v>-1</v>
      </c>
      <c r="AH39">
        <v>-1</v>
      </c>
      <c r="AI39">
        <v>-1</v>
      </c>
      <c r="AJ39">
        <v>-1</v>
      </c>
      <c r="AK39">
        <v>-1</v>
      </c>
      <c r="AL39">
        <v>-1</v>
      </c>
      <c r="AM39">
        <v>-1</v>
      </c>
      <c r="AN39">
        <v>-1</v>
      </c>
      <c r="AO39">
        <v>1</v>
      </c>
      <c r="AP39">
        <v>-1</v>
      </c>
      <c r="AQ39">
        <v>-1</v>
      </c>
      <c r="AR39">
        <v>-1</v>
      </c>
      <c r="AS39">
        <v>-1</v>
      </c>
      <c r="AT39">
        <v>1</v>
      </c>
      <c r="AU39">
        <v>-1</v>
      </c>
      <c r="AV39">
        <v>-1</v>
      </c>
      <c r="AW39">
        <v>-1</v>
      </c>
      <c r="AX39">
        <v>-1</v>
      </c>
      <c r="AY39">
        <v>-1</v>
      </c>
      <c r="AZ39">
        <v>-1</v>
      </c>
      <c r="BA39">
        <f>AVERAGE($Q$39:$AZ$39)</f>
        <v>-0.55555555555555558</v>
      </c>
    </row>
    <row r="40" spans="1:105" x14ac:dyDescent="0.25">
      <c r="A40" s="101">
        <v>2</v>
      </c>
      <c r="B40" s="101">
        <v>3</v>
      </c>
      <c r="D40" s="103">
        <v>2.9999999999999999E-7</v>
      </c>
      <c r="E40" s="103">
        <v>1.1999999999999999E-6</v>
      </c>
      <c r="F40" s="103">
        <v>5.0000000000000004E-6</v>
      </c>
      <c r="G40" s="103"/>
      <c r="H40" s="103"/>
      <c r="P40" t="s">
        <v>10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1</v>
      </c>
      <c r="W40">
        <v>-1</v>
      </c>
      <c r="X40">
        <v>1</v>
      </c>
      <c r="Y40">
        <v>-1</v>
      </c>
      <c r="Z40">
        <v>-1</v>
      </c>
      <c r="AA40">
        <v>-1</v>
      </c>
      <c r="AB40">
        <v>-1</v>
      </c>
      <c r="AC40">
        <v>1</v>
      </c>
      <c r="AD40">
        <v>1</v>
      </c>
      <c r="AE40">
        <v>-1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1</v>
      </c>
      <c r="AL40">
        <v>1</v>
      </c>
      <c r="AM40">
        <v>-1</v>
      </c>
      <c r="AN40">
        <v>-1</v>
      </c>
      <c r="AO40">
        <v>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  <c r="AY40">
        <v>-1</v>
      </c>
      <c r="AZ40">
        <v>1</v>
      </c>
      <c r="BA40">
        <f>AVERAGE($Q$40:$AZ$40)</f>
        <v>-0.55555555555555558</v>
      </c>
    </row>
    <row r="41" spans="1:105" x14ac:dyDescent="0.25">
      <c r="A41" s="101">
        <v>2</v>
      </c>
      <c r="B41" s="101">
        <v>4</v>
      </c>
      <c r="D41" s="103">
        <v>9.9999999999999995E-8</v>
      </c>
      <c r="E41" s="103">
        <v>3.9999999999999998E-7</v>
      </c>
      <c r="F41" s="103">
        <v>1.5E-6</v>
      </c>
      <c r="G41" s="103"/>
      <c r="H41" s="103"/>
      <c r="P41" t="s">
        <v>11</v>
      </c>
      <c r="Q41">
        <v>1</v>
      </c>
      <c r="R41">
        <v>1</v>
      </c>
      <c r="S41">
        <v>1</v>
      </c>
      <c r="T41">
        <v>1</v>
      </c>
      <c r="U41">
        <v>1</v>
      </c>
      <c r="V41">
        <v>-1</v>
      </c>
      <c r="W41">
        <v>-1</v>
      </c>
      <c r="X41">
        <v>-1</v>
      </c>
      <c r="Y41">
        <v>1</v>
      </c>
      <c r="Z41">
        <v>1</v>
      </c>
      <c r="AA41">
        <v>-1</v>
      </c>
      <c r="AB41">
        <v>-1</v>
      </c>
      <c r="AC41">
        <v>-1</v>
      </c>
      <c r="AD41">
        <v>1</v>
      </c>
      <c r="AE41">
        <v>1</v>
      </c>
      <c r="AF41">
        <v>1</v>
      </c>
      <c r="AG41">
        <v>-1</v>
      </c>
      <c r="AH41">
        <v>-1</v>
      </c>
      <c r="AI41">
        <v>-1</v>
      </c>
      <c r="AJ41">
        <v>-1</v>
      </c>
      <c r="AK41">
        <v>-1</v>
      </c>
      <c r="AL41">
        <v>-1</v>
      </c>
      <c r="AM41">
        <v>-1</v>
      </c>
      <c r="AN41">
        <v>-1</v>
      </c>
      <c r="AO41">
        <v>1</v>
      </c>
      <c r="AP41">
        <v>-1</v>
      </c>
      <c r="AQ41">
        <v>1</v>
      </c>
      <c r="AR41">
        <v>-1</v>
      </c>
      <c r="AS41">
        <v>1</v>
      </c>
      <c r="AT41">
        <v>-1</v>
      </c>
      <c r="AU41">
        <v>-1</v>
      </c>
      <c r="AV41">
        <v>-1</v>
      </c>
      <c r="AW41">
        <v>-1</v>
      </c>
      <c r="AX41">
        <v>-1</v>
      </c>
      <c r="AY41">
        <v>-1</v>
      </c>
      <c r="AZ41">
        <v>-1</v>
      </c>
      <c r="BA41">
        <f>AVERAGE($Q$41:$AZ$41)</f>
        <v>-0.27777777777777779</v>
      </c>
    </row>
    <row r="42" spans="1:105" x14ac:dyDescent="0.25">
      <c r="A42" s="101">
        <v>2</v>
      </c>
      <c r="B42" s="101">
        <v>5</v>
      </c>
      <c r="D42" s="103">
        <v>35</v>
      </c>
      <c r="E42" s="103">
        <v>75</v>
      </c>
      <c r="F42" s="103">
        <v>150</v>
      </c>
      <c r="G42" s="103"/>
      <c r="H42" s="103"/>
      <c r="P42" t="s">
        <v>79</v>
      </c>
      <c r="Q42">
        <f>AVERAGE($Q$31:$Q$41)</f>
        <v>0.63636363636363635</v>
      </c>
      <c r="R42">
        <f>AVERAGE($R$31:$R$41)</f>
        <v>0.45454545454545453</v>
      </c>
      <c r="S42">
        <f>AVERAGE($S$31:$S$41)</f>
        <v>0.63636363636363635</v>
      </c>
      <c r="T42">
        <f>AVERAGE($T$31:$T$41)</f>
        <v>0.45454545454545453</v>
      </c>
      <c r="U42">
        <f>AVERAGE($U$31:$U$41)</f>
        <v>-9.0909090909090912E-2</v>
      </c>
      <c r="V42">
        <f>AVERAGE($V$31:$V$41)</f>
        <v>-9.0909090909090912E-2</v>
      </c>
      <c r="W42">
        <f>AVERAGE($W$31:$W$41)</f>
        <v>-9.0909090909090912E-2</v>
      </c>
      <c r="X42">
        <f>AVERAGE($X$31:$X$41)</f>
        <v>0.45454545454545453</v>
      </c>
      <c r="Y42">
        <f>AVERAGE($Y$31:$Y$41)</f>
        <v>0.63636363636363635</v>
      </c>
      <c r="Z42">
        <f>AVERAGE($Z$31:$Z$41)</f>
        <v>0.27272727272727271</v>
      </c>
      <c r="AA42">
        <f>AVERAGE($AA$31:$AA$41)</f>
        <v>0.27272727272727271</v>
      </c>
      <c r="AB42">
        <f>AVERAGE($AB$31:$AB$41)</f>
        <v>9.0909090909090912E-2</v>
      </c>
      <c r="AC42">
        <f>AVERAGE($AC$31:$AC$41)</f>
        <v>9.0909090909090912E-2</v>
      </c>
      <c r="AD42">
        <f>AVERAGE($AD$31:$AD$41)</f>
        <v>0.63636363636363635</v>
      </c>
      <c r="AE42">
        <f>AVERAGE($AE$31:$AE$41)</f>
        <v>0.45454545454545453</v>
      </c>
      <c r="AF42">
        <f>AVERAGE($AF$31:$AF$41)</f>
        <v>0.45454545454545453</v>
      </c>
      <c r="AG42">
        <f>AVERAGE($AG$31:$AG$41)</f>
        <v>0.27272727272727271</v>
      </c>
      <c r="AH42">
        <f>AVERAGE($AH$31:$AH$41)</f>
        <v>9.0909090909090912E-2</v>
      </c>
      <c r="AI42">
        <f>AVERAGE($AI$31:$AI$41)</f>
        <v>9.0909090909090912E-2</v>
      </c>
      <c r="AJ42">
        <f>AVERAGE($AJ$31:$AJ$41)</f>
        <v>9.0909090909090912E-2</v>
      </c>
      <c r="AK42">
        <f>AVERAGE($AK$31:$AK$41)</f>
        <v>0.27272727272727271</v>
      </c>
      <c r="AL42">
        <f>AVERAGE($AL$31:$AL$41)</f>
        <v>9.0909090909090912E-2</v>
      </c>
      <c r="AM42">
        <f>AVERAGE($AM$31:$AM$41)</f>
        <v>9.0909090909090912E-2</v>
      </c>
      <c r="AN42">
        <f>AVERAGE($AN$31:$AN$41)</f>
        <v>9.0909090909090912E-2</v>
      </c>
      <c r="AO42">
        <f>AVERAGE($AO$31:$AO$41)</f>
        <v>0.81818181818181823</v>
      </c>
      <c r="AP42">
        <f>AVERAGE($AP$31:$AP$41)</f>
        <v>9.0909090909090912E-2</v>
      </c>
      <c r="AQ42">
        <f>AVERAGE($AQ$31:$AQ$41)</f>
        <v>0.45454545454545453</v>
      </c>
      <c r="AR42">
        <f>AVERAGE($AR$31:$AR$41)</f>
        <v>0.27272727272727271</v>
      </c>
      <c r="AS42">
        <f>AVERAGE($AS$31:$AS$41)</f>
        <v>0.63636363636363635</v>
      </c>
      <c r="AT42">
        <f>AVERAGE($AT$31:$AT$41)</f>
        <v>0.45454545454545453</v>
      </c>
      <c r="AU42">
        <f>AVERAGE($AU$31:$AU$41)</f>
        <v>-0.81818181818181823</v>
      </c>
      <c r="AV42">
        <f>AVERAGE($AV$31:$AV$41)</f>
        <v>-0.81818181818181823</v>
      </c>
      <c r="AW42">
        <f>AVERAGE($AW$31:$AW$41)</f>
        <v>0.27272727272727271</v>
      </c>
      <c r="AX42">
        <f>AVERAGE($AX$31:$AX$41)</f>
        <v>0.27272727272727271</v>
      </c>
      <c r="AY42">
        <f>AVERAGE($AY$31:$AY$41)</f>
        <v>-0.63636363636363635</v>
      </c>
      <c r="AZ42">
        <f>AVERAGE($AZ$31:$AZ$41)</f>
        <v>-0.45454545454545453</v>
      </c>
    </row>
    <row r="43" spans="1:105" x14ac:dyDescent="0.25">
      <c r="A43" s="101">
        <v>2</v>
      </c>
      <c r="B43" s="101">
        <v>6</v>
      </c>
      <c r="D43" s="103">
        <v>125</v>
      </c>
      <c r="E43" s="103">
        <v>250</v>
      </c>
      <c r="F43" s="103">
        <v>500</v>
      </c>
      <c r="G43" s="103"/>
      <c r="H43" s="103"/>
    </row>
    <row r="44" spans="1:105" x14ac:dyDescent="0.25">
      <c r="A44" s="101">
        <v>2</v>
      </c>
      <c r="B44" s="101">
        <v>7</v>
      </c>
      <c r="D44" s="103">
        <v>185</v>
      </c>
      <c r="E44" s="103">
        <v>370</v>
      </c>
      <c r="F44" s="103">
        <v>740</v>
      </c>
      <c r="G44" s="103"/>
      <c r="H44" s="103"/>
    </row>
    <row r="45" spans="1:105" x14ac:dyDescent="0.25">
      <c r="A45" s="101">
        <v>2</v>
      </c>
      <c r="B45" s="101">
        <v>8</v>
      </c>
      <c r="D45" s="103">
        <v>3.9999999999999998E-6</v>
      </c>
      <c r="E45" s="103">
        <v>1.7E-5</v>
      </c>
      <c r="F45" s="103">
        <v>6.9999999999999994E-5</v>
      </c>
      <c r="G45" s="103"/>
      <c r="H45" s="103"/>
      <c r="P45" t="s">
        <v>218</v>
      </c>
      <c r="Q45" t="s">
        <v>81</v>
      </c>
      <c r="R45" t="s">
        <v>82</v>
      </c>
      <c r="S45" t="s">
        <v>83</v>
      </c>
      <c r="T45" t="s">
        <v>84</v>
      </c>
      <c r="U45" t="s">
        <v>85</v>
      </c>
      <c r="V45" t="s">
        <v>86</v>
      </c>
      <c r="W45" t="s">
        <v>87</v>
      </c>
      <c r="X45" t="s">
        <v>88</v>
      </c>
      <c r="Y45" t="s">
        <v>89</v>
      </c>
      <c r="Z45" t="s">
        <v>90</v>
      </c>
      <c r="AA45" t="s">
        <v>91</v>
      </c>
      <c r="AB45" t="s">
        <v>92</v>
      </c>
      <c r="AC45" t="s">
        <v>93</v>
      </c>
      <c r="AD45" t="s">
        <v>94</v>
      </c>
      <c r="AE45" t="s">
        <v>95</v>
      </c>
      <c r="AF45" t="s">
        <v>96</v>
      </c>
      <c r="AG45" t="s">
        <v>97</v>
      </c>
      <c r="AH45" t="s">
        <v>98</v>
      </c>
      <c r="AI45" t="s">
        <v>340</v>
      </c>
      <c r="AJ45" t="s">
        <v>341</v>
      </c>
      <c r="AK45" t="s">
        <v>342</v>
      </c>
      <c r="AL45" t="s">
        <v>447</v>
      </c>
      <c r="AM45" t="s">
        <v>448</v>
      </c>
      <c r="AN45" t="s">
        <v>449</v>
      </c>
      <c r="AO45" t="s">
        <v>450</v>
      </c>
      <c r="AP45" t="s">
        <v>451</v>
      </c>
      <c r="AQ45" t="s">
        <v>452</v>
      </c>
      <c r="AR45" t="s">
        <v>453</v>
      </c>
      <c r="AS45" t="s">
        <v>454</v>
      </c>
      <c r="AT45" t="s">
        <v>455</v>
      </c>
      <c r="AU45" t="s">
        <v>456</v>
      </c>
      <c r="AV45" t="s">
        <v>457</v>
      </c>
      <c r="AW45" t="s">
        <v>458</v>
      </c>
      <c r="AX45" t="s">
        <v>459</v>
      </c>
      <c r="AY45" t="s">
        <v>460</v>
      </c>
      <c r="AZ45" t="s">
        <v>461</v>
      </c>
      <c r="BA45" t="s">
        <v>80</v>
      </c>
      <c r="BB45" t="s">
        <v>434</v>
      </c>
      <c r="BD45" t="s">
        <v>42</v>
      </c>
    </row>
    <row r="46" spans="1:105" x14ac:dyDescent="0.25">
      <c r="A46" s="101">
        <v>2</v>
      </c>
      <c r="B46" s="101">
        <v>9</v>
      </c>
      <c r="D46" s="103">
        <v>3.9999999999999998E-7</v>
      </c>
      <c r="E46" s="103">
        <v>1.7999999999999999E-6</v>
      </c>
      <c r="F46" s="103">
        <v>6.9999999999999999E-6</v>
      </c>
      <c r="G46" s="103"/>
      <c r="H46" s="103"/>
      <c r="P46" t="s">
        <v>1</v>
      </c>
      <c r="Q46">
        <v>0.27749531709927749</v>
      </c>
      <c r="R46">
        <v>0.16486005500728032</v>
      </c>
      <c r="S46">
        <v>2</v>
      </c>
      <c r="T46">
        <v>0.64794007490636718</v>
      </c>
      <c r="U46">
        <v>0.28066179115214002</v>
      </c>
      <c r="V46">
        <v>0.35427061931317871</v>
      </c>
      <c r="W46">
        <v>0.38467645891226676</v>
      </c>
      <c r="X46">
        <v>0.34969325153374231</v>
      </c>
      <c r="Y46">
        <v>1</v>
      </c>
      <c r="Z46">
        <v>3.0133779264214042</v>
      </c>
      <c r="AA46">
        <v>2.9159519725557512E-2</v>
      </c>
      <c r="AB46">
        <v>0.27536231884057971</v>
      </c>
      <c r="AC46">
        <v>0.34681837336704596</v>
      </c>
      <c r="AD46">
        <v>0.11111111111111108</v>
      </c>
      <c r="AE46">
        <v>0.19565217391304357</v>
      </c>
      <c r="AF46">
        <v>0.83767228177641639</v>
      </c>
      <c r="AG46">
        <v>6.571936056838372E-2</v>
      </c>
      <c r="AH46">
        <v>0.46276595744680843</v>
      </c>
      <c r="AI46">
        <v>0.42006413192853864</v>
      </c>
      <c r="AJ46">
        <v>0.45679012345679015</v>
      </c>
      <c r="AK46">
        <v>0.47115384615384615</v>
      </c>
      <c r="AL46">
        <v>0.60526315789473684</v>
      </c>
      <c r="AM46">
        <v>0.15642118076688977</v>
      </c>
      <c r="AN46">
        <v>0.22824974411463655</v>
      </c>
      <c r="AO46">
        <v>0.13434163701067611</v>
      </c>
      <c r="AP46">
        <v>0.49999999999999994</v>
      </c>
      <c r="AQ46">
        <v>1.2187004754358162</v>
      </c>
      <c r="AR46">
        <v>0.20000000000000004</v>
      </c>
      <c r="AS46">
        <v>0.29799929799929792</v>
      </c>
      <c r="AT46">
        <v>3.0312215822983555E-4</v>
      </c>
      <c r="AU46">
        <v>0.4329896907216495</v>
      </c>
      <c r="AV46">
        <v>0.52329360780065004</v>
      </c>
      <c r="AW46">
        <v>0.13285272914521118</v>
      </c>
      <c r="AX46">
        <v>0.11486486486486487</v>
      </c>
      <c r="AY46">
        <v>0.52551020408163263</v>
      </c>
      <c r="AZ46">
        <v>0.39024390243902429</v>
      </c>
      <c r="BA46">
        <f>AVERAGE($Q$46:$AZ$46)</f>
        <v>0.48906328630741924</v>
      </c>
      <c r="BB46" t="s">
        <v>52</v>
      </c>
      <c r="BC46">
        <f>VARP($Q$57:$AZ$57)</f>
        <v>7.1464209338441831E-2</v>
      </c>
      <c r="BD46">
        <f>BC46/BC48</f>
        <v>0.26681794449313978</v>
      </c>
    </row>
    <row r="47" spans="1:105" x14ac:dyDescent="0.25">
      <c r="A47" s="101">
        <v>2</v>
      </c>
      <c r="B47" s="101">
        <v>10</v>
      </c>
      <c r="D47" s="103">
        <v>1.9999999999999999E-7</v>
      </c>
      <c r="E47" s="103">
        <v>8.9999999999999996E-7</v>
      </c>
      <c r="F47" s="103">
        <v>3.9999999999999998E-6</v>
      </c>
      <c r="G47" s="103"/>
      <c r="H47" s="103"/>
      <c r="P47" t="s">
        <v>2</v>
      </c>
      <c r="Q47">
        <v>0.17741503880117745</v>
      </c>
      <c r="R47">
        <v>0.37518200938359486</v>
      </c>
      <c r="S47">
        <v>1</v>
      </c>
      <c r="T47">
        <v>0.49812734082396998</v>
      </c>
      <c r="U47">
        <v>0.10082723894017501</v>
      </c>
      <c r="V47">
        <v>0.26621661285588494</v>
      </c>
      <c r="W47">
        <v>0.26558157999206033</v>
      </c>
      <c r="X47">
        <v>4.2944785276073622E-2</v>
      </c>
      <c r="Y47">
        <v>0.63636363636363624</v>
      </c>
      <c r="Z47">
        <v>2.0100334448160533</v>
      </c>
      <c r="AA47">
        <v>0.37221269296741</v>
      </c>
      <c r="AB47">
        <v>0.62318840579710144</v>
      </c>
      <c r="AC47">
        <v>0.17825537294563848</v>
      </c>
      <c r="AD47">
        <v>0.21212121212121215</v>
      </c>
      <c r="AE47">
        <v>0.46739130434782611</v>
      </c>
      <c r="AF47">
        <v>3.134762633996937</v>
      </c>
      <c r="AG47">
        <v>0.42095914742451163</v>
      </c>
      <c r="AH47">
        <v>0.86170212765957444</v>
      </c>
      <c r="AI47">
        <v>0.78653229500687116</v>
      </c>
      <c r="AJ47">
        <v>0.40740740740740744</v>
      </c>
      <c r="AK47">
        <v>0.35096153846153844</v>
      </c>
      <c r="AL47">
        <v>0.53947368421052633</v>
      </c>
      <c r="AM47">
        <v>0.27814972611077288</v>
      </c>
      <c r="AN47">
        <v>0.43295803480040929</v>
      </c>
      <c r="AO47">
        <v>0.33451957295373658</v>
      </c>
      <c r="AP47">
        <v>0.57692307692307676</v>
      </c>
      <c r="AQ47">
        <v>1.0602218700475436</v>
      </c>
      <c r="AR47">
        <v>0.16666666666666666</v>
      </c>
      <c r="AS47">
        <v>5.3001053001053088E-2</v>
      </c>
      <c r="AT47">
        <v>0.72779630190966971</v>
      </c>
      <c r="AU47">
        <v>0.83505154639175261</v>
      </c>
      <c r="AV47">
        <v>0.89165763813651133</v>
      </c>
      <c r="AW47">
        <v>0.54479917610710615</v>
      </c>
      <c r="AX47">
        <v>0.58783783783783783</v>
      </c>
      <c r="AY47">
        <v>0.78061224489795922</v>
      </c>
      <c r="AZ47">
        <v>0.74390243902439024</v>
      </c>
      <c r="BA47">
        <f>AVERAGE($Q$47:$AZ$47)</f>
        <v>0.60393768595576858</v>
      </c>
      <c r="BB47" t="s">
        <v>54</v>
      </c>
      <c r="BC47">
        <f>VARP($BA$46:$BA$56)</f>
        <v>3.2977875236364834E-2</v>
      </c>
      <c r="BD47">
        <f>BC47/BC48</f>
        <v>0.12312581312761968</v>
      </c>
    </row>
    <row r="48" spans="1:105" x14ac:dyDescent="0.25">
      <c r="A48" s="101">
        <v>2</v>
      </c>
      <c r="B48" s="101">
        <v>11</v>
      </c>
      <c r="D48" s="103">
        <v>40</v>
      </c>
      <c r="E48" s="103">
        <v>80</v>
      </c>
      <c r="F48" s="103">
        <v>160</v>
      </c>
      <c r="G48" s="103"/>
      <c r="H48" s="103"/>
      <c r="P48" t="s">
        <v>3</v>
      </c>
      <c r="Q48">
        <v>9.7136740701097166E-2</v>
      </c>
      <c r="R48">
        <v>0.26193172625788702</v>
      </c>
      <c r="S48">
        <v>0.35000000000000003</v>
      </c>
      <c r="T48">
        <v>1.1235955056179827E-2</v>
      </c>
      <c r="U48">
        <v>0.40055149262678336</v>
      </c>
      <c r="V48">
        <v>0.47167596125623712</v>
      </c>
      <c r="W48">
        <v>0.46407304485907108</v>
      </c>
      <c r="X48">
        <v>0.28834355828220853</v>
      </c>
      <c r="Y48">
        <v>1</v>
      </c>
      <c r="Z48">
        <v>3.0133779264214042</v>
      </c>
      <c r="AA48">
        <v>2.9159519725557512E-2</v>
      </c>
      <c r="AB48">
        <v>0.21739130434782608</v>
      </c>
      <c r="AC48">
        <v>0.41002949852507375</v>
      </c>
      <c r="AD48">
        <v>0.46464646464646464</v>
      </c>
      <c r="AE48">
        <v>0.73913043478260865</v>
      </c>
      <c r="AF48">
        <v>1.9096477794793263</v>
      </c>
      <c r="AG48">
        <v>6.571936056838372E-2</v>
      </c>
      <c r="AH48">
        <v>0.39627659574468077</v>
      </c>
      <c r="AI48">
        <v>0.28263857077416393</v>
      </c>
      <c r="AJ48">
        <v>0.28395061728395066</v>
      </c>
      <c r="AK48">
        <v>0.23076923076923081</v>
      </c>
      <c r="AL48">
        <v>0.375</v>
      </c>
      <c r="AM48">
        <v>0.21728545343883132</v>
      </c>
      <c r="AN48">
        <v>0.33060388945752295</v>
      </c>
      <c r="AO48">
        <v>0.20106761565836292</v>
      </c>
      <c r="AP48">
        <v>3.8461538461538415E-2</v>
      </c>
      <c r="AQ48">
        <v>0.31537242472266247</v>
      </c>
      <c r="AR48">
        <v>0.18333333333333335</v>
      </c>
      <c r="AS48">
        <v>0.22779922779922773</v>
      </c>
      <c r="AT48">
        <v>0.24280084874204313</v>
      </c>
      <c r="AU48">
        <v>0.7989690721649485</v>
      </c>
      <c r="AV48">
        <v>0.84832069339111593</v>
      </c>
      <c r="AW48">
        <v>0.39031925849639554</v>
      </c>
      <c r="AX48">
        <v>0.38513513513513514</v>
      </c>
      <c r="AY48">
        <v>0.84693877551020402</v>
      </c>
      <c r="AZ48">
        <v>0.81707317073170727</v>
      </c>
      <c r="BA48">
        <f>AVERAGE($Q$48:$AZ$48)</f>
        <v>0.48906017275419905</v>
      </c>
      <c r="BB48" t="s">
        <v>57</v>
      </c>
      <c r="BC48">
        <f>VARP($Q$46:$AZ$56)</f>
        <v>0.26783884222704241</v>
      </c>
    </row>
    <row r="49" spans="1:55" x14ac:dyDescent="0.25">
      <c r="A49" s="101">
        <v>2</v>
      </c>
      <c r="B49" s="101">
        <v>12</v>
      </c>
      <c r="D49" s="103">
        <v>140</v>
      </c>
      <c r="E49" s="103">
        <v>280</v>
      </c>
      <c r="F49" s="103">
        <v>560</v>
      </c>
      <c r="G49" s="103"/>
      <c r="H49" s="103"/>
      <c r="P49" t="s">
        <v>4</v>
      </c>
      <c r="Q49">
        <v>0.30425474979930422</v>
      </c>
      <c r="R49">
        <v>0.1910694062449442</v>
      </c>
      <c r="S49">
        <v>0.56666666666666665</v>
      </c>
      <c r="T49">
        <v>0.7191011235955056</v>
      </c>
      <c r="U49">
        <v>0.43651840306917633</v>
      </c>
      <c r="V49">
        <v>0.5597299677135309</v>
      </c>
      <c r="W49">
        <v>0.5633187772925764</v>
      </c>
      <c r="X49">
        <v>0.38650306748466251</v>
      </c>
      <c r="Y49">
        <v>0.45454545454545459</v>
      </c>
      <c r="Z49">
        <v>3.3444816053510677E-3</v>
      </c>
      <c r="AA49">
        <v>0.14236706689536874</v>
      </c>
      <c r="AB49">
        <v>0.13043478260869565</v>
      </c>
      <c r="AC49">
        <v>0.57859249894648124</v>
      </c>
      <c r="AD49">
        <v>0.29292929292929293</v>
      </c>
      <c r="AE49">
        <v>0.51086956521739135</v>
      </c>
      <c r="AF49">
        <v>0.37825421133231224</v>
      </c>
      <c r="AG49">
        <v>0.11190053285968024</v>
      </c>
      <c r="AH49">
        <v>2.659574468085144E-3</v>
      </c>
      <c r="AI49">
        <v>8.3829592304168629E-2</v>
      </c>
      <c r="AJ49">
        <v>0.65432098765432101</v>
      </c>
      <c r="AK49">
        <v>0.78365384615384615</v>
      </c>
      <c r="AL49">
        <v>0.85197368421052633</v>
      </c>
      <c r="AM49">
        <v>2.6171637248934943E-2</v>
      </c>
      <c r="AN49">
        <v>9.1777550324121382E-2</v>
      </c>
      <c r="AO49">
        <v>0.11032028469750894</v>
      </c>
      <c r="AP49">
        <v>0.73076923076923073</v>
      </c>
      <c r="AQ49">
        <v>0.52456418383518222</v>
      </c>
      <c r="AR49">
        <v>0.66666666666666663</v>
      </c>
      <c r="AS49">
        <v>0.40329940329940323</v>
      </c>
      <c r="AT49">
        <v>6.032130948772349E-2</v>
      </c>
      <c r="AU49">
        <v>0.81958762886597936</v>
      </c>
      <c r="AV49">
        <v>0.837486457204767</v>
      </c>
      <c r="AW49">
        <v>7.3120494335736294E-2</v>
      </c>
      <c r="AX49">
        <v>0.1554054054054054</v>
      </c>
      <c r="AY49">
        <v>0.79591836734693877</v>
      </c>
      <c r="AZ49">
        <v>0.75609756097560976</v>
      </c>
      <c r="BA49">
        <f>AVERAGE($Q$49:$AZ$49)</f>
        <v>0.409953997612793</v>
      </c>
      <c r="BB49" t="s">
        <v>384</v>
      </c>
      <c r="BC49">
        <f>AVERAGE($Q$46:$AZ$56)</f>
        <v>0.57466199564468001</v>
      </c>
    </row>
    <row r="50" spans="1:55" x14ac:dyDescent="0.25">
      <c r="A50" s="101">
        <v>2</v>
      </c>
      <c r="B50" s="101">
        <v>13</v>
      </c>
      <c r="D50" s="103">
        <v>200</v>
      </c>
      <c r="E50" s="103">
        <v>390</v>
      </c>
      <c r="F50" s="103">
        <v>780</v>
      </c>
      <c r="G50" s="103"/>
      <c r="H50" s="103"/>
      <c r="P50" t="s">
        <v>5</v>
      </c>
      <c r="Q50">
        <v>0.25769333690125773</v>
      </c>
      <c r="R50">
        <v>0.4690179582591813</v>
      </c>
      <c r="S50">
        <v>0.45000000000000012</v>
      </c>
      <c r="T50">
        <v>1.1235955056179827E-2</v>
      </c>
      <c r="U50">
        <v>0.11281620908763934</v>
      </c>
      <c r="V50">
        <v>0.24273554446727325</v>
      </c>
      <c r="W50">
        <v>0.27550615323541089</v>
      </c>
      <c r="X50">
        <v>0.1411042944785276</v>
      </c>
      <c r="Y50">
        <v>0.36363636363636359</v>
      </c>
      <c r="Z50">
        <v>1.6755852842809362</v>
      </c>
      <c r="AA50">
        <v>0.38936535162950264</v>
      </c>
      <c r="AB50">
        <v>0.62318840579710144</v>
      </c>
      <c r="AC50">
        <v>0.17404129793510328</v>
      </c>
      <c r="AD50">
        <v>6.0606060606060538E-2</v>
      </c>
      <c r="AE50">
        <v>0.25000000000000006</v>
      </c>
      <c r="AF50">
        <v>0.99081163859111787</v>
      </c>
      <c r="AG50">
        <v>0.438721136767318</v>
      </c>
      <c r="AH50">
        <v>0.86170212765957444</v>
      </c>
      <c r="AI50">
        <v>0.79569399908382954</v>
      </c>
      <c r="AJ50">
        <v>0.48148148148148151</v>
      </c>
      <c r="AK50">
        <v>0.44711538461538464</v>
      </c>
      <c r="AL50">
        <v>0.57236842105263153</v>
      </c>
      <c r="AM50">
        <v>0.39987827145465604</v>
      </c>
      <c r="AN50">
        <v>0.46366427840327523</v>
      </c>
      <c r="AO50">
        <v>0.32339857651245546</v>
      </c>
      <c r="AP50">
        <v>0.23076923076923067</v>
      </c>
      <c r="AQ50">
        <v>0.74326465927099861</v>
      </c>
      <c r="AR50">
        <v>3.3333333333333368E-2</v>
      </c>
      <c r="AS50">
        <v>4.9491049491049578E-2</v>
      </c>
      <c r="AT50">
        <v>0.66110942709912102</v>
      </c>
      <c r="AU50">
        <v>0.85567010309278346</v>
      </c>
      <c r="AV50">
        <v>0.89165763813651133</v>
      </c>
      <c r="AW50">
        <v>0.89495365602471688</v>
      </c>
      <c r="AX50">
        <v>0.86148648648648651</v>
      </c>
      <c r="AY50">
        <v>0.89795918367346927</v>
      </c>
      <c r="AZ50">
        <v>0.86585365853658536</v>
      </c>
      <c r="BA50">
        <f>AVERAGE($Q$50:$AZ$50)</f>
        <v>0.50713655435851512</v>
      </c>
      <c r="BB50" t="s">
        <v>385</v>
      </c>
      <c r="BC50">
        <f>BC49*396</f>
        <v>227.5661502752933</v>
      </c>
    </row>
    <row r="51" spans="1:55" x14ac:dyDescent="0.25">
      <c r="A51" s="101">
        <v>2</v>
      </c>
      <c r="B51" s="101">
        <v>14</v>
      </c>
      <c r="D51" s="103">
        <v>6.0000000000000002E-6</v>
      </c>
      <c r="E51" s="103">
        <v>2.4000000000000001E-5</v>
      </c>
      <c r="F51" s="103">
        <v>1E-4</v>
      </c>
      <c r="G51" s="103"/>
      <c r="H51" s="103"/>
      <c r="P51" t="s">
        <v>6</v>
      </c>
      <c r="Q51">
        <v>0.17045758629917043</v>
      </c>
      <c r="R51">
        <v>1.310467561883194E-2</v>
      </c>
      <c r="S51">
        <v>1.5000000000000002</v>
      </c>
      <c r="T51">
        <v>0.83520599250936323</v>
      </c>
      <c r="U51">
        <v>0.41254046277424766</v>
      </c>
      <c r="V51">
        <v>0.47167596125623712</v>
      </c>
      <c r="W51">
        <v>0.48392219134577213</v>
      </c>
      <c r="X51">
        <v>4.2944785276073622E-2</v>
      </c>
      <c r="Y51">
        <v>0.63636363636363624</v>
      </c>
      <c r="Z51">
        <v>2.2441471571906355</v>
      </c>
      <c r="AA51">
        <v>0.19382504288164662</v>
      </c>
      <c r="AB51">
        <v>0.15942028985507245</v>
      </c>
      <c r="AC51">
        <v>0.4310998735777497</v>
      </c>
      <c r="AD51">
        <v>0.46464646464646464</v>
      </c>
      <c r="AE51">
        <v>0.46739130434782611</v>
      </c>
      <c r="AF51">
        <v>1.4502297090352219</v>
      </c>
      <c r="AG51">
        <v>0.16518650088809941</v>
      </c>
      <c r="AH51">
        <v>0.32978723404255317</v>
      </c>
      <c r="AI51">
        <v>0.23683005038937235</v>
      </c>
      <c r="AJ51">
        <v>0.2592592592592593</v>
      </c>
      <c r="AK51">
        <v>0.32692307692307693</v>
      </c>
      <c r="AL51">
        <v>0.47368421052631582</v>
      </c>
      <c r="AM51">
        <v>0.17468046256847222</v>
      </c>
      <c r="AN51">
        <v>0.29648584100989411</v>
      </c>
      <c r="AO51">
        <v>0.15658362989323837</v>
      </c>
      <c r="AP51">
        <v>0.1923076923076924</v>
      </c>
      <c r="AQ51">
        <v>9.3502377179080803E-2</v>
      </c>
      <c r="AR51">
        <v>0.31666666666666665</v>
      </c>
      <c r="AS51">
        <v>0.26289926289926285</v>
      </c>
      <c r="AT51">
        <v>0.15792664443770849</v>
      </c>
      <c r="AU51">
        <v>0.82989690721649489</v>
      </c>
      <c r="AV51">
        <v>0.86998916576381358</v>
      </c>
      <c r="AW51">
        <v>0.33882595262615867</v>
      </c>
      <c r="AX51">
        <v>0.28378378378378377</v>
      </c>
      <c r="AY51">
        <v>0.87244897959183676</v>
      </c>
      <c r="AZ51">
        <v>0.84146341463414631</v>
      </c>
      <c r="BA51">
        <f>AVERAGE($Q$51:$AZ$51)</f>
        <v>0.48489184015513537</v>
      </c>
    </row>
    <row r="52" spans="1:55" x14ac:dyDescent="0.25">
      <c r="A52" s="101">
        <v>2</v>
      </c>
      <c r="B52" s="101">
        <v>15</v>
      </c>
      <c r="D52" s="103">
        <v>6.9999999999999997E-7</v>
      </c>
      <c r="E52" s="103">
        <v>2.7E-6</v>
      </c>
      <c r="F52" s="103">
        <v>1.0000000000000001E-5</v>
      </c>
      <c r="G52" s="103"/>
      <c r="H52" s="103"/>
      <c r="P52" t="s">
        <v>7</v>
      </c>
      <c r="Q52">
        <v>6.3419855499063385E-2</v>
      </c>
      <c r="R52">
        <v>1.9252548131370291E-2</v>
      </c>
      <c r="S52">
        <v>0.5</v>
      </c>
      <c r="T52">
        <v>0.1235955056179775</v>
      </c>
      <c r="U52">
        <v>7.9007313271790003E-2</v>
      </c>
      <c r="V52">
        <v>0.26621661285588494</v>
      </c>
      <c r="W52">
        <v>0.32512901945216355</v>
      </c>
      <c r="X52">
        <v>0.5521472392638036</v>
      </c>
      <c r="Y52">
        <v>9.0909090909090995E-2</v>
      </c>
      <c r="Z52">
        <v>1.0066889632107021</v>
      </c>
      <c r="AA52">
        <v>0.54373927958833623</v>
      </c>
      <c r="AB52">
        <v>0.44927536231884058</v>
      </c>
      <c r="AC52">
        <v>0.30467762326169406</v>
      </c>
      <c r="AD52">
        <v>0.39393939393939392</v>
      </c>
      <c r="AE52">
        <v>7.6086956521739094E-2</v>
      </c>
      <c r="AF52">
        <v>0.53139356814701366</v>
      </c>
      <c r="AG52">
        <v>0.59857904085257552</v>
      </c>
      <c r="AH52">
        <v>0.6622340425531914</v>
      </c>
      <c r="AI52">
        <v>0.51168117269812174</v>
      </c>
      <c r="AJ52">
        <v>0.70370370370370372</v>
      </c>
      <c r="AK52">
        <v>0.59134615384615385</v>
      </c>
      <c r="AL52">
        <v>0.67105263157894735</v>
      </c>
      <c r="AM52">
        <v>0.52160681679853915</v>
      </c>
      <c r="AN52">
        <v>0.46707608324803812</v>
      </c>
      <c r="AO52">
        <v>0.29003558718861205</v>
      </c>
      <c r="AP52">
        <v>0.5</v>
      </c>
      <c r="AQ52">
        <v>0.28684627575277338</v>
      </c>
      <c r="AR52">
        <v>0.56666666666666665</v>
      </c>
      <c r="AS52">
        <v>0.12249912249912243</v>
      </c>
      <c r="AT52">
        <v>0.18217641709608981</v>
      </c>
      <c r="AU52">
        <v>0.88659793814432997</v>
      </c>
      <c r="AV52">
        <v>0.90249187432286027</v>
      </c>
      <c r="AW52">
        <v>0.28733264675592179</v>
      </c>
      <c r="AX52">
        <v>0.31756756756756754</v>
      </c>
      <c r="AY52">
        <v>0.88775510204081631</v>
      </c>
      <c r="AZ52">
        <v>0.8902439024390244</v>
      </c>
      <c r="BA52">
        <f>AVERAGE($Q$52:$AZ$52)</f>
        <v>0.44924919660394225</v>
      </c>
    </row>
    <row r="53" spans="1:55" x14ac:dyDescent="0.25">
      <c r="A53" s="101">
        <v>2</v>
      </c>
      <c r="B53" s="101">
        <v>16</v>
      </c>
      <c r="D53" s="103">
        <v>2.9999999999999999E-7</v>
      </c>
      <c r="E53" s="103">
        <v>2.7E-6</v>
      </c>
      <c r="F53" s="103">
        <v>1.0000000000000001E-5</v>
      </c>
      <c r="G53" s="103"/>
      <c r="H53" s="103"/>
      <c r="P53" t="s">
        <v>8</v>
      </c>
      <c r="Q53">
        <v>0.80358576398180359</v>
      </c>
      <c r="R53">
        <v>0.91554764601197214</v>
      </c>
      <c r="S53">
        <v>0.71666666666666667</v>
      </c>
      <c r="T53">
        <v>0.67041198501872656</v>
      </c>
      <c r="U53">
        <v>1.6615513727370821</v>
      </c>
      <c r="V53">
        <v>1.1132961549750515</v>
      </c>
      <c r="W53">
        <v>0.99086939261611751</v>
      </c>
      <c r="X53">
        <v>0.95214723926380374</v>
      </c>
      <c r="Y53">
        <v>0.9236363636363637</v>
      </c>
      <c r="Z53">
        <v>0.80267558528428096</v>
      </c>
      <c r="AA53">
        <v>1.6415094339622642</v>
      </c>
      <c r="AB53">
        <v>1.6898550724637682</v>
      </c>
      <c r="AC53">
        <v>0.31057732827644324</v>
      </c>
      <c r="AD53">
        <v>0.83333333333333337</v>
      </c>
      <c r="AE53">
        <v>0.78804347826086951</v>
      </c>
      <c r="AF53">
        <v>0.55589586523736612</v>
      </c>
      <c r="AG53">
        <v>1.6998223801065722</v>
      </c>
      <c r="AH53">
        <v>2.0452127659574471</v>
      </c>
      <c r="AI53">
        <v>1.7210261108566192</v>
      </c>
      <c r="AJ53">
        <v>0.91851851851851851</v>
      </c>
      <c r="AK53">
        <v>0.89903846153846145</v>
      </c>
      <c r="AL53">
        <v>0.89802631578947367</v>
      </c>
      <c r="AM53">
        <v>2.0553864881314667</v>
      </c>
      <c r="AN53">
        <v>2.0262708973046739</v>
      </c>
      <c r="AO53">
        <v>1.6445729537366547</v>
      </c>
      <c r="AP53">
        <v>0.86153846153846159</v>
      </c>
      <c r="AQ53">
        <v>0.68304278922345485</v>
      </c>
      <c r="AR53">
        <v>0.75</v>
      </c>
      <c r="AS53">
        <v>9.5121095121095206E-2</v>
      </c>
      <c r="AT53">
        <v>0.57320400121248871</v>
      </c>
      <c r="AU53">
        <v>0.90206185567010311</v>
      </c>
      <c r="AV53">
        <v>0.89165763813651133</v>
      </c>
      <c r="AW53">
        <v>0.99794026776519063</v>
      </c>
      <c r="AX53">
        <v>0.82770270270270274</v>
      </c>
      <c r="AY53">
        <v>0.91326530612244894</v>
      </c>
      <c r="AZ53">
        <v>0.86585365853658536</v>
      </c>
      <c r="BA53">
        <f>AVERAGE($Q$53:$AZ$53)</f>
        <v>1.0455240374915233</v>
      </c>
    </row>
    <row r="54" spans="1:55" x14ac:dyDescent="0.25">
      <c r="A54" s="101">
        <v>2</v>
      </c>
      <c r="B54" s="101">
        <v>17</v>
      </c>
      <c r="D54" s="103">
        <v>40</v>
      </c>
      <c r="E54" s="103">
        <v>80</v>
      </c>
      <c r="F54" s="103">
        <v>160</v>
      </c>
      <c r="G54" s="103"/>
      <c r="H54" s="103"/>
      <c r="P54" t="s">
        <v>9</v>
      </c>
      <c r="Q54">
        <v>9.0179288199090157E-2</v>
      </c>
      <c r="R54">
        <v>0.1910694062449442</v>
      </c>
      <c r="S54">
        <v>0.3666666666666667</v>
      </c>
      <c r="T54">
        <v>0.34831460674157305</v>
      </c>
      <c r="U54">
        <v>0.49862126843304166</v>
      </c>
      <c r="V54">
        <v>0.23686527737012031</v>
      </c>
      <c r="W54">
        <v>0.36482731242556571</v>
      </c>
      <c r="X54">
        <v>0.69325153374233128</v>
      </c>
      <c r="Y54">
        <v>0.18181818181818191</v>
      </c>
      <c r="Z54">
        <v>0.87290969899665549</v>
      </c>
      <c r="AA54">
        <v>1.9159519725557463</v>
      </c>
      <c r="AB54">
        <v>0.50724637681159424</v>
      </c>
      <c r="AC54">
        <v>0.32574799831437001</v>
      </c>
      <c r="AD54">
        <v>0.69696969696969702</v>
      </c>
      <c r="AE54">
        <v>0.13043478260869568</v>
      </c>
      <c r="AF54">
        <v>0.45482388973966303</v>
      </c>
      <c r="AG54">
        <v>2.0195381882770871</v>
      </c>
      <c r="AH54">
        <v>0.72872340425531912</v>
      </c>
      <c r="AI54">
        <v>0.46587265231333019</v>
      </c>
      <c r="AJ54">
        <v>0.77777777777777779</v>
      </c>
      <c r="AK54">
        <v>0.61538461538461542</v>
      </c>
      <c r="AL54">
        <v>0.68750000000000011</v>
      </c>
      <c r="AM54">
        <v>0.52160681679853915</v>
      </c>
      <c r="AN54">
        <v>0.29648584100989411</v>
      </c>
      <c r="AO54">
        <v>4.3594306049822111E-2</v>
      </c>
      <c r="AP54">
        <v>0.53846153846153855</v>
      </c>
      <c r="AQ54">
        <v>0.23930269413629163</v>
      </c>
      <c r="AR54">
        <v>0.36666666666666664</v>
      </c>
      <c r="AS54">
        <v>0.12249912249912243</v>
      </c>
      <c r="AT54">
        <v>3.0615337981206497E-2</v>
      </c>
      <c r="AU54">
        <v>0.88144329896907225</v>
      </c>
      <c r="AV54">
        <v>0.89165763813651133</v>
      </c>
      <c r="AW54">
        <v>0.49330587023686928</v>
      </c>
      <c r="AX54">
        <v>0.14864864864864866</v>
      </c>
      <c r="AY54">
        <v>0.89795918367346927</v>
      </c>
      <c r="AZ54">
        <v>0.87804878048780488</v>
      </c>
      <c r="BA54">
        <f>AVERAGE($Q$54:$AZ$54)</f>
        <v>0.54224417609448672</v>
      </c>
    </row>
    <row r="55" spans="1:55" x14ac:dyDescent="0.25">
      <c r="A55" s="101">
        <v>2</v>
      </c>
      <c r="B55" s="101">
        <v>18</v>
      </c>
      <c r="D55" s="103">
        <v>140</v>
      </c>
      <c r="E55" s="103">
        <v>280</v>
      </c>
      <c r="F55" s="103">
        <v>560</v>
      </c>
      <c r="G55" s="103"/>
      <c r="H55" s="103"/>
      <c r="P55" t="s">
        <v>10</v>
      </c>
      <c r="Q55">
        <v>0.37275889751137281</v>
      </c>
      <c r="R55">
        <v>0.34929623038343305</v>
      </c>
      <c r="S55">
        <v>0.83333333333333348</v>
      </c>
      <c r="T55">
        <v>0.49812734082396998</v>
      </c>
      <c r="U55">
        <v>0.34276465651600535</v>
      </c>
      <c r="V55">
        <v>0.1429410038156736</v>
      </c>
      <c r="W55">
        <v>0.24176260420801907</v>
      </c>
      <c r="X55">
        <v>0.26380368098159507</v>
      </c>
      <c r="Y55">
        <v>0.45454545454545442</v>
      </c>
      <c r="Z55">
        <v>2.0100334448160533</v>
      </c>
      <c r="AA55">
        <v>1.4528301886792454</v>
      </c>
      <c r="AB55">
        <v>1.0231884057971015</v>
      </c>
      <c r="AC55">
        <v>6.658238516645601E-2</v>
      </c>
      <c r="AD55">
        <v>0.1616161616161616</v>
      </c>
      <c r="AE55">
        <v>1.3913043478260869</v>
      </c>
      <c r="AF55">
        <v>3.2879019908116383</v>
      </c>
      <c r="AG55">
        <v>1.5399644760213145</v>
      </c>
      <c r="AH55">
        <v>1.3337765957446808</v>
      </c>
      <c r="AI55">
        <v>0.99725148877691239</v>
      </c>
      <c r="AJ55">
        <v>0.40740740740740744</v>
      </c>
      <c r="AK55">
        <v>8.173076923076926E-2</v>
      </c>
      <c r="AL55">
        <v>1.3157894736842118E-2</v>
      </c>
      <c r="AM55">
        <v>0.57638466220328655</v>
      </c>
      <c r="AN55">
        <v>0.40907540088706917</v>
      </c>
      <c r="AO55">
        <v>0.16548042704626328</v>
      </c>
      <c r="AP55">
        <v>1.4615384615384612</v>
      </c>
      <c r="AQ55">
        <v>3.4374009508716323</v>
      </c>
      <c r="AR55">
        <v>2.166666666666667</v>
      </c>
      <c r="AS55">
        <v>0.21095121095121105</v>
      </c>
      <c r="AT55">
        <v>0.60351621703546543</v>
      </c>
      <c r="AU55">
        <v>0.38144329896907214</v>
      </c>
      <c r="AV55">
        <v>0.34994582881906822</v>
      </c>
      <c r="AW55">
        <v>1.0288362512873328</v>
      </c>
      <c r="AX55">
        <v>0.76013513513513509</v>
      </c>
      <c r="AY55">
        <v>0.48979591836734687</v>
      </c>
      <c r="AZ55">
        <v>0.2073170731707317</v>
      </c>
      <c r="BA55">
        <f>AVERAGE($Q$55:$AZ$55)</f>
        <v>0.81984906282495174</v>
      </c>
    </row>
    <row r="56" spans="1:55" x14ac:dyDescent="0.25">
      <c r="A56" s="101">
        <v>2</v>
      </c>
      <c r="B56" s="101">
        <v>19</v>
      </c>
      <c r="D56" s="103">
        <v>200</v>
      </c>
      <c r="E56" s="103">
        <v>390</v>
      </c>
      <c r="F56" s="103">
        <v>780</v>
      </c>
      <c r="G56" s="103"/>
      <c r="H56" s="103"/>
      <c r="P56" t="s">
        <v>11</v>
      </c>
      <c r="Q56">
        <v>0.23093390420123097</v>
      </c>
      <c r="R56">
        <v>0.29590681119559936</v>
      </c>
      <c r="S56">
        <v>0.44999999999999996</v>
      </c>
      <c r="T56">
        <v>0.40074906367041196</v>
      </c>
      <c r="U56">
        <v>0.11497422371418299</v>
      </c>
      <c r="V56">
        <v>0.22512474317581446</v>
      </c>
      <c r="W56">
        <v>0.29734021437078206</v>
      </c>
      <c r="X56">
        <v>0.4785276073619632</v>
      </c>
      <c r="Y56">
        <v>0.17272727272727278</v>
      </c>
      <c r="Z56">
        <v>0.67224080267558506</v>
      </c>
      <c r="AA56">
        <v>0.59519725557461411</v>
      </c>
      <c r="AB56">
        <v>0.5130434782608696</v>
      </c>
      <c r="AC56">
        <v>0.28150021070375059</v>
      </c>
      <c r="AD56">
        <v>0.34343434343434348</v>
      </c>
      <c r="AE56">
        <v>0.18478260869565213</v>
      </c>
      <c r="AF56">
        <v>0.31699846860643183</v>
      </c>
      <c r="AG56">
        <v>0.84724689165186506</v>
      </c>
      <c r="AH56">
        <v>0.66888297872340419</v>
      </c>
      <c r="AI56">
        <v>0.7132386623912047</v>
      </c>
      <c r="AJ56">
        <v>0.76049382716049385</v>
      </c>
      <c r="AK56">
        <v>0.71153846153846156</v>
      </c>
      <c r="AL56">
        <v>0.80592105263157898</v>
      </c>
      <c r="AM56">
        <v>0.39379184418746188</v>
      </c>
      <c r="AN56">
        <v>0.33060388945752295</v>
      </c>
      <c r="AO56">
        <v>0.13656583629893232</v>
      </c>
      <c r="AP56">
        <v>0.38461538461538469</v>
      </c>
      <c r="AQ56">
        <v>0.11251980982567343</v>
      </c>
      <c r="AR56">
        <v>0.39999999999999997</v>
      </c>
      <c r="AS56">
        <v>2.8431028431028512E-2</v>
      </c>
      <c r="AT56">
        <v>0.45195513792058212</v>
      </c>
      <c r="AU56">
        <v>0.92783505154639179</v>
      </c>
      <c r="AV56">
        <v>0.90465872156013005</v>
      </c>
      <c r="AW56">
        <v>0.76107106076210107</v>
      </c>
      <c r="AX56">
        <v>0.59121621621621623</v>
      </c>
      <c r="AY56">
        <v>0.92346938775510212</v>
      </c>
      <c r="AZ56">
        <v>0.86585365853658536</v>
      </c>
      <c r="BA56">
        <f>AVERAGE($Q$56:$AZ$56)</f>
        <v>0.48037194193273958</v>
      </c>
    </row>
    <row r="57" spans="1:55" x14ac:dyDescent="0.25">
      <c r="A57" s="101">
        <v>2</v>
      </c>
      <c r="B57" s="101">
        <v>20</v>
      </c>
      <c r="D57" s="103">
        <v>6.0000000000000002E-6</v>
      </c>
      <c r="E57" s="103">
        <v>2.4000000000000001E-5</v>
      </c>
      <c r="F57" s="103">
        <v>1E-4</v>
      </c>
      <c r="G57" s="103"/>
      <c r="H57" s="103"/>
      <c r="P57" t="s">
        <v>79</v>
      </c>
      <c r="Q57">
        <f>AVERAGE($Q$46:$Q$56)</f>
        <v>0.25866640718125872</v>
      </c>
      <c r="R57">
        <f>AVERAGE($R$46:$R$56)</f>
        <v>0.29511258843082172</v>
      </c>
      <c r="S57">
        <f>AVERAGE($S$46:$S$56)</f>
        <v>0.79393939393939406</v>
      </c>
      <c r="T57">
        <f>AVERAGE($T$46:$T$56)</f>
        <v>0.43309499489274778</v>
      </c>
      <c r="U57">
        <f>AVERAGE($U$46:$U$56)</f>
        <v>0.40371222112020583</v>
      </c>
      <c r="V57">
        <f>AVERAGE($V$46:$V$56)</f>
        <v>0.39552258718680788</v>
      </c>
      <c r="W57">
        <f>AVERAGE($W$46:$W$56)</f>
        <v>0.42336424988270954</v>
      </c>
      <c r="X57">
        <f>AVERAGE($X$46:$X$56)</f>
        <v>0.38103736754043499</v>
      </c>
      <c r="Y57">
        <f>AVERAGE($Y$46:$Y$56)</f>
        <v>0.53768595041322309</v>
      </c>
      <c r="Z57">
        <f>AVERAGE($Z$46:$Z$56)</f>
        <v>1.5749467923380964</v>
      </c>
      <c r="AA57">
        <f>AVERAGE($AA$46:$AA$56)</f>
        <v>0.66411975674411361</v>
      </c>
      <c r="AB57">
        <f>AVERAGE($AB$46:$AB$56)</f>
        <v>0.56469038208168643</v>
      </c>
      <c r="AC57">
        <f>AVERAGE($AC$46:$AC$56)</f>
        <v>0.3098111328199824</v>
      </c>
      <c r="AD57">
        <f>AVERAGE($AD$46:$AD$56)</f>
        <v>0.36685032139577595</v>
      </c>
      <c r="AE57">
        <f>AVERAGE($AE$46:$AE$56)</f>
        <v>0.47282608695652184</v>
      </c>
      <c r="AF57">
        <f>AVERAGE($AF$46:$AF$56)</f>
        <v>1.2589447306139494</v>
      </c>
      <c r="AG57">
        <f>AVERAGE($AG$46:$AG$56)</f>
        <v>0.72485063781689008</v>
      </c>
      <c r="AH57">
        <f>AVERAGE($AH$46:$AH$56)</f>
        <v>0.75942940038684725</v>
      </c>
      <c r="AI57">
        <f>AVERAGE($AI$46:$AI$56)</f>
        <v>0.63769624786573942</v>
      </c>
      <c r="AJ57">
        <f>AVERAGE($AJ$46:$AJ$56)</f>
        <v>0.55555555555555558</v>
      </c>
      <c r="AK57">
        <f>AVERAGE($AK$46:$AK$56)</f>
        <v>0.50087412587412583</v>
      </c>
      <c r="AL57">
        <f>AVERAGE($AL$46:$AL$56)</f>
        <v>0.59031100478468901</v>
      </c>
      <c r="AM57">
        <f>AVERAGE($AM$46:$AM$56)</f>
        <v>0.48376030542798637</v>
      </c>
      <c r="AN57">
        <f>AVERAGE($AN$46:$AN$56)</f>
        <v>0.48847740454700522</v>
      </c>
      <c r="AO57">
        <f>AVERAGE($AO$46:$AO$56)</f>
        <v>0.32186185700420572</v>
      </c>
      <c r="AP57">
        <f>AVERAGE($AP$46:$AP$56)</f>
        <v>0.5468531468531469</v>
      </c>
      <c r="AQ57">
        <f>AVERAGE($AQ$46:$AQ$56)</f>
        <v>0.79224895548191909</v>
      </c>
      <c r="AR57">
        <f>AVERAGE($AR$46:$AR$56)</f>
        <v>0.52878787878787892</v>
      </c>
      <c r="AS57">
        <f>AVERAGE($AS$46:$AS$56)</f>
        <v>0.17036280672644311</v>
      </c>
      <c r="AT57">
        <f>AVERAGE($AT$46:$AT$56)</f>
        <v>0.33561134228002987</v>
      </c>
      <c r="AU57">
        <f>AVERAGE($AU$46:$AU$56)</f>
        <v>0.77741330834114353</v>
      </c>
      <c r="AV57">
        <f>AVERAGE($AV$46:$AV$56)</f>
        <v>0.80025608194622277</v>
      </c>
      <c r="AW57">
        <f>AVERAGE($AW$46:$AW$56)</f>
        <v>0.54030521486752192</v>
      </c>
      <c r="AX57">
        <f>AVERAGE($AX$46:$AX$56)</f>
        <v>0.45761670761670764</v>
      </c>
      <c r="AY57">
        <f>AVERAGE($AY$46:$AY$56)</f>
        <v>0.80287569573283857</v>
      </c>
      <c r="AZ57">
        <f>AVERAGE($AZ$46:$AZ$56)</f>
        <v>0.73835920177383585</v>
      </c>
    </row>
    <row r="58" spans="1:55" x14ac:dyDescent="0.25">
      <c r="A58" s="101">
        <v>2</v>
      </c>
      <c r="B58" s="101">
        <v>21</v>
      </c>
      <c r="D58" s="103">
        <v>6.9999999999999997E-7</v>
      </c>
      <c r="E58" s="103">
        <v>2.7E-6</v>
      </c>
      <c r="F58" s="103">
        <v>1E-4</v>
      </c>
      <c r="G58" s="103"/>
      <c r="H58" s="103"/>
    </row>
    <row r="59" spans="1:55" x14ac:dyDescent="0.25">
      <c r="A59" s="101">
        <v>2</v>
      </c>
      <c r="B59" s="101">
        <v>22</v>
      </c>
      <c r="D59" s="103">
        <v>2.9999999999999999E-7</v>
      </c>
      <c r="E59" s="103">
        <v>1.3999999999999999E-6</v>
      </c>
      <c r="F59" s="103">
        <v>6.0000000000000002E-6</v>
      </c>
      <c r="G59" s="103"/>
      <c r="H59" s="103"/>
    </row>
    <row r="60" spans="1:55" x14ac:dyDescent="0.25">
      <c r="A60" s="101">
        <v>2</v>
      </c>
      <c r="B60" s="101">
        <v>23</v>
      </c>
      <c r="D60" s="103">
        <v>105</v>
      </c>
      <c r="E60" s="103">
        <v>210</v>
      </c>
      <c r="F60" s="103">
        <v>420</v>
      </c>
      <c r="G60" s="103"/>
      <c r="H60" s="103"/>
    </row>
    <row r="61" spans="1:55" x14ac:dyDescent="0.25">
      <c r="A61" s="101">
        <v>2</v>
      </c>
      <c r="B61" s="101">
        <v>24</v>
      </c>
      <c r="D61" s="103">
        <v>210</v>
      </c>
      <c r="E61" s="103">
        <v>420</v>
      </c>
      <c r="F61" s="103">
        <v>840</v>
      </c>
      <c r="G61" s="103"/>
      <c r="H61" s="103"/>
    </row>
    <row r="62" spans="1:55" x14ac:dyDescent="0.25">
      <c r="A62" s="101">
        <v>2</v>
      </c>
      <c r="B62" s="101">
        <v>25</v>
      </c>
      <c r="D62" s="103">
        <v>300</v>
      </c>
      <c r="E62" s="103">
        <v>600</v>
      </c>
      <c r="F62" s="103">
        <v>1200</v>
      </c>
      <c r="G62" s="103"/>
      <c r="H62" s="103"/>
    </row>
    <row r="63" spans="1:55" x14ac:dyDescent="0.25">
      <c r="A63" s="101">
        <v>2</v>
      </c>
      <c r="B63" s="101">
        <v>26</v>
      </c>
      <c r="D63" s="103">
        <v>9.9999999999999995E-7</v>
      </c>
      <c r="E63" s="103">
        <v>4.0999999999999997E-6</v>
      </c>
      <c r="F63" s="103">
        <v>1.5999999999999999E-5</v>
      </c>
      <c r="G63" s="103"/>
      <c r="H63" s="103"/>
    </row>
    <row r="64" spans="1:55" x14ac:dyDescent="0.25">
      <c r="A64" s="101">
        <v>2</v>
      </c>
      <c r="B64" s="101">
        <v>27</v>
      </c>
      <c r="D64" s="103">
        <v>3.3000000000000002E-7</v>
      </c>
      <c r="E64" s="103">
        <v>1.3E-6</v>
      </c>
      <c r="F64" s="103">
        <v>5.1999999999999997E-5</v>
      </c>
      <c r="G64" s="103"/>
      <c r="H64" s="103"/>
    </row>
    <row r="65" spans="1:8" x14ac:dyDescent="0.25">
      <c r="A65" s="101">
        <v>2</v>
      </c>
      <c r="B65" s="101">
        <v>28</v>
      </c>
      <c r="D65" s="103">
        <v>1.8E-7</v>
      </c>
      <c r="E65" s="103">
        <v>6.9999999999999997E-7</v>
      </c>
      <c r="F65" s="103">
        <v>2.7999999999999999E-6</v>
      </c>
      <c r="G65" s="103"/>
      <c r="H65" s="103"/>
    </row>
    <row r="66" spans="1:8" x14ac:dyDescent="0.25">
      <c r="A66" s="101">
        <v>2</v>
      </c>
      <c r="B66" s="101">
        <v>29</v>
      </c>
      <c r="D66" s="103">
        <v>100</v>
      </c>
      <c r="E66" s="103">
        <v>300</v>
      </c>
      <c r="F66" s="103">
        <v>900</v>
      </c>
      <c r="G66" s="103"/>
      <c r="H66" s="103"/>
    </row>
    <row r="67" spans="1:8" x14ac:dyDescent="0.25">
      <c r="A67" s="101">
        <v>2</v>
      </c>
      <c r="B67" s="101">
        <v>30</v>
      </c>
      <c r="D67" s="103">
        <v>190</v>
      </c>
      <c r="E67" s="103">
        <v>570</v>
      </c>
      <c r="F67" s="103">
        <v>1710</v>
      </c>
      <c r="G67" s="103"/>
      <c r="H67" s="103"/>
    </row>
    <row r="68" spans="1:8" x14ac:dyDescent="0.25">
      <c r="A68" s="101">
        <v>2</v>
      </c>
      <c r="B68" s="101">
        <v>31</v>
      </c>
      <c r="D68" s="103">
        <v>6.4000000000000001E-7</v>
      </c>
      <c r="E68" s="103">
        <v>3.1999999999999999E-6</v>
      </c>
      <c r="F68" s="103">
        <v>1.5999999999999999E-5</v>
      </c>
      <c r="G68" s="103"/>
      <c r="H68" s="103"/>
    </row>
    <row r="69" spans="1:8" x14ac:dyDescent="0.25">
      <c r="A69" s="101">
        <v>2</v>
      </c>
      <c r="B69" s="101">
        <v>32</v>
      </c>
      <c r="D69" s="103">
        <v>1.9999999999999999E-7</v>
      </c>
      <c r="E69" s="103">
        <v>9.9999999999999995E-7</v>
      </c>
      <c r="F69" s="103">
        <v>5.0000000000000004E-6</v>
      </c>
      <c r="G69" s="103"/>
      <c r="H69" s="103"/>
    </row>
    <row r="70" spans="1:8" x14ac:dyDescent="0.25">
      <c r="A70" s="101">
        <v>2</v>
      </c>
      <c r="B70" s="101">
        <v>33</v>
      </c>
      <c r="D70" s="103">
        <v>100</v>
      </c>
      <c r="E70" s="103">
        <v>300</v>
      </c>
      <c r="F70" s="103">
        <v>900</v>
      </c>
      <c r="G70" s="103"/>
      <c r="H70" s="103"/>
    </row>
    <row r="71" spans="1:8" x14ac:dyDescent="0.25">
      <c r="A71" s="101">
        <v>2</v>
      </c>
      <c r="B71" s="101">
        <v>34</v>
      </c>
      <c r="D71" s="103">
        <v>157</v>
      </c>
      <c r="E71" s="103">
        <v>470</v>
      </c>
      <c r="F71" s="103">
        <v>1410</v>
      </c>
      <c r="G71" s="103"/>
      <c r="H71" s="103"/>
    </row>
    <row r="72" spans="1:8" x14ac:dyDescent="0.25">
      <c r="A72" s="101">
        <v>2</v>
      </c>
      <c r="B72" s="101">
        <v>35</v>
      </c>
      <c r="D72" s="103">
        <v>8.6000000000000002E-7</v>
      </c>
      <c r="E72" s="103">
        <v>4.3000000000000003E-6</v>
      </c>
      <c r="F72" s="103">
        <v>2.1999999999999999E-5</v>
      </c>
      <c r="G72" s="103"/>
      <c r="H72" s="103"/>
    </row>
    <row r="73" spans="1:8" x14ac:dyDescent="0.25">
      <c r="A73" s="101">
        <v>2</v>
      </c>
      <c r="B73" s="101">
        <v>36</v>
      </c>
      <c r="D73" s="103">
        <v>4.2E-7</v>
      </c>
      <c r="E73" s="103">
        <v>2.0999999999999998E-6</v>
      </c>
      <c r="F73" s="103">
        <v>1.1E-5</v>
      </c>
      <c r="G73" s="103"/>
      <c r="H73" s="103"/>
    </row>
    <row r="74" spans="1:8" x14ac:dyDescent="0.25">
      <c r="A74" s="101">
        <v>3</v>
      </c>
      <c r="B74" s="101">
        <v>1</v>
      </c>
      <c r="D74" s="103">
        <v>273</v>
      </c>
      <c r="E74" s="103">
        <v>410</v>
      </c>
      <c r="F74" s="103">
        <v>615</v>
      </c>
      <c r="G74" s="103"/>
      <c r="H74" s="103"/>
    </row>
    <row r="75" spans="1:8" x14ac:dyDescent="0.25">
      <c r="A75" s="101">
        <v>3</v>
      </c>
      <c r="B75" s="101">
        <v>2</v>
      </c>
      <c r="D75" s="103">
        <v>520</v>
      </c>
      <c r="E75" s="103">
        <v>780</v>
      </c>
      <c r="F75" s="103">
        <v>1170</v>
      </c>
      <c r="G75" s="103"/>
      <c r="H75" s="103"/>
    </row>
    <row r="76" spans="1:8" x14ac:dyDescent="0.25">
      <c r="A76" s="101">
        <v>3</v>
      </c>
      <c r="B76" s="101">
        <v>3</v>
      </c>
      <c r="D76" s="103">
        <v>2.7000000000000001E-7</v>
      </c>
      <c r="E76" s="103">
        <v>8.0999999999999997E-7</v>
      </c>
      <c r="F76" s="103">
        <v>2.3999999999999999E-6</v>
      </c>
      <c r="G76" s="103"/>
      <c r="H76" s="103"/>
    </row>
    <row r="77" spans="1:8" x14ac:dyDescent="0.25">
      <c r="A77" s="101">
        <v>3</v>
      </c>
      <c r="B77" s="101">
        <v>4</v>
      </c>
      <c r="D77" s="103">
        <v>8.9999999999999999E-8</v>
      </c>
      <c r="E77" s="103">
        <v>2.7000000000000001E-7</v>
      </c>
      <c r="F77" s="103">
        <v>8.0999999999999997E-7</v>
      </c>
      <c r="G77" s="103"/>
      <c r="H77" s="103"/>
    </row>
    <row r="78" spans="1:8" x14ac:dyDescent="0.25">
      <c r="A78" s="101">
        <v>3</v>
      </c>
      <c r="B78" s="101">
        <v>5</v>
      </c>
      <c r="D78" s="103">
        <v>33</v>
      </c>
      <c r="E78" s="103">
        <v>50</v>
      </c>
      <c r="F78" s="103">
        <v>75</v>
      </c>
      <c r="G78" s="103"/>
      <c r="H78" s="103"/>
    </row>
    <row r="79" spans="1:8" x14ac:dyDescent="0.25">
      <c r="A79" s="101">
        <v>3</v>
      </c>
      <c r="B79" s="101">
        <v>6</v>
      </c>
      <c r="D79" s="103">
        <v>120</v>
      </c>
      <c r="E79" s="103">
        <v>180</v>
      </c>
      <c r="F79" s="103">
        <v>270</v>
      </c>
      <c r="G79" s="103"/>
      <c r="H79" s="103"/>
    </row>
    <row r="80" spans="1:8" x14ac:dyDescent="0.25">
      <c r="A80" s="101">
        <v>3</v>
      </c>
      <c r="B80" s="101">
        <v>7</v>
      </c>
      <c r="D80" s="103">
        <v>180</v>
      </c>
      <c r="E80" s="103">
        <v>270</v>
      </c>
      <c r="F80" s="103">
        <v>405</v>
      </c>
      <c r="G80" s="103"/>
      <c r="H80" s="103"/>
    </row>
    <row r="81" spans="1:8" x14ac:dyDescent="0.25">
      <c r="A81" s="101">
        <v>3</v>
      </c>
      <c r="B81" s="101">
        <v>8</v>
      </c>
      <c r="D81" s="103">
        <v>6.9999999999999999E-6</v>
      </c>
      <c r="E81" s="103">
        <v>2.0999999999999999E-5</v>
      </c>
      <c r="F81" s="103">
        <v>6.3E-5</v>
      </c>
      <c r="G81" s="103"/>
      <c r="H81" s="103"/>
    </row>
    <row r="82" spans="1:8" x14ac:dyDescent="0.25">
      <c r="A82" s="101">
        <v>3</v>
      </c>
      <c r="B82" s="101">
        <v>9</v>
      </c>
      <c r="D82" s="103">
        <v>7.3E-7</v>
      </c>
      <c r="E82" s="103">
        <v>2.2000000000000001E-6</v>
      </c>
      <c r="F82" s="103">
        <v>6.6000000000000003E-6</v>
      </c>
      <c r="G82" s="103"/>
      <c r="H82" s="103"/>
    </row>
    <row r="83" spans="1:8" x14ac:dyDescent="0.25">
      <c r="A83" s="101">
        <v>3</v>
      </c>
      <c r="B83" s="101">
        <v>10</v>
      </c>
      <c r="D83" s="103">
        <v>3.9999999999999998E-7</v>
      </c>
      <c r="E83" s="103">
        <v>1.1999999999999999E-6</v>
      </c>
      <c r="F83" s="103">
        <v>3.5999999999999998E-6</v>
      </c>
      <c r="G83" s="103"/>
      <c r="H83" s="103"/>
    </row>
    <row r="84" spans="1:8" x14ac:dyDescent="0.25">
      <c r="A84" s="101">
        <v>3</v>
      </c>
      <c r="B84" s="101">
        <v>11</v>
      </c>
      <c r="D84" s="103">
        <v>40</v>
      </c>
      <c r="E84" s="103">
        <v>60</v>
      </c>
      <c r="F84" s="103">
        <v>90</v>
      </c>
      <c r="G84" s="103"/>
      <c r="H84" s="103"/>
    </row>
    <row r="85" spans="1:8" x14ac:dyDescent="0.25">
      <c r="A85" s="101">
        <v>3</v>
      </c>
      <c r="B85" s="101">
        <v>12</v>
      </c>
      <c r="D85" s="103">
        <v>140</v>
      </c>
      <c r="E85" s="103">
        <v>210</v>
      </c>
      <c r="F85" s="103">
        <v>315</v>
      </c>
      <c r="G85" s="103"/>
      <c r="H85" s="103"/>
    </row>
    <row r="86" spans="1:8" x14ac:dyDescent="0.25">
      <c r="A86" s="101">
        <v>3</v>
      </c>
      <c r="B86" s="101">
        <v>13</v>
      </c>
      <c r="D86" s="103">
        <v>187</v>
      </c>
      <c r="E86" s="103">
        <v>280</v>
      </c>
      <c r="F86" s="103">
        <v>420</v>
      </c>
      <c r="G86" s="103"/>
      <c r="H86" s="103"/>
    </row>
    <row r="87" spans="1:8" x14ac:dyDescent="0.25">
      <c r="A87" s="101">
        <v>3</v>
      </c>
      <c r="B87" s="101">
        <v>14</v>
      </c>
      <c r="D87" s="103">
        <v>9.7000000000000003E-6</v>
      </c>
      <c r="E87" s="103">
        <v>2.9E-5</v>
      </c>
      <c r="F87" s="103">
        <v>8.7000000000000001E-5</v>
      </c>
      <c r="G87" s="103"/>
      <c r="H87" s="103"/>
    </row>
    <row r="88" spans="1:8" x14ac:dyDescent="0.25">
      <c r="A88" s="101">
        <v>3</v>
      </c>
      <c r="B88" s="101">
        <v>15</v>
      </c>
      <c r="D88" s="103">
        <v>1.1000000000000001E-6</v>
      </c>
      <c r="E88" s="103">
        <v>3.1999999999999999E-6</v>
      </c>
      <c r="F88" s="103">
        <v>9.5999999999999996E-6</v>
      </c>
      <c r="G88" s="103"/>
      <c r="H88" s="103"/>
    </row>
    <row r="89" spans="1:8" x14ac:dyDescent="0.25">
      <c r="A89" s="101">
        <v>3</v>
      </c>
      <c r="B89" s="101">
        <v>16</v>
      </c>
      <c r="D89" s="103">
        <v>6.3E-7</v>
      </c>
      <c r="E89" s="103">
        <v>1.9E-6</v>
      </c>
      <c r="F89" s="103">
        <v>5.6999999999999996E-6</v>
      </c>
      <c r="G89" s="103"/>
      <c r="H89" s="103"/>
    </row>
    <row r="90" spans="1:8" x14ac:dyDescent="0.25">
      <c r="A90" s="101">
        <v>3</v>
      </c>
      <c r="B90" s="101">
        <v>17</v>
      </c>
      <c r="D90" s="103">
        <v>40</v>
      </c>
      <c r="E90" s="103">
        <v>60</v>
      </c>
      <c r="F90" s="103">
        <v>90</v>
      </c>
      <c r="G90" s="103"/>
      <c r="H90" s="103"/>
    </row>
    <row r="91" spans="1:8" x14ac:dyDescent="0.25">
      <c r="A91" s="101">
        <v>3</v>
      </c>
      <c r="B91" s="101">
        <v>18</v>
      </c>
      <c r="D91" s="103">
        <v>140</v>
      </c>
      <c r="E91" s="103">
        <v>210</v>
      </c>
      <c r="F91" s="103">
        <v>315</v>
      </c>
      <c r="G91" s="103"/>
      <c r="H91" s="103"/>
    </row>
    <row r="92" spans="1:8" x14ac:dyDescent="0.25">
      <c r="A92" s="101">
        <v>3</v>
      </c>
      <c r="B92" s="101">
        <v>19</v>
      </c>
      <c r="D92" s="103">
        <v>187</v>
      </c>
      <c r="E92" s="103">
        <v>280</v>
      </c>
      <c r="F92" s="103">
        <v>420</v>
      </c>
      <c r="G92" s="103"/>
      <c r="H92" s="103"/>
    </row>
    <row r="93" spans="1:8" x14ac:dyDescent="0.25">
      <c r="A93" s="101">
        <v>3</v>
      </c>
      <c r="B93" s="101">
        <v>20</v>
      </c>
      <c r="D93" s="103">
        <v>9.7000000000000003E-6</v>
      </c>
      <c r="E93" s="103">
        <v>2.9E-5</v>
      </c>
      <c r="F93" s="103">
        <v>8.7000000000000001E-5</v>
      </c>
      <c r="G93" s="103"/>
      <c r="H93" s="103"/>
    </row>
    <row r="94" spans="1:8" x14ac:dyDescent="0.25">
      <c r="A94" s="101">
        <v>3</v>
      </c>
      <c r="B94" s="101">
        <v>21</v>
      </c>
      <c r="D94" s="103">
        <v>1.1000000000000001E-6</v>
      </c>
      <c r="E94" s="103">
        <v>3.1999999999999999E-6</v>
      </c>
      <c r="F94" s="103">
        <v>9.5999999999999996E-6</v>
      </c>
      <c r="G94" s="103"/>
      <c r="H94" s="103"/>
    </row>
    <row r="95" spans="1:8" x14ac:dyDescent="0.25">
      <c r="A95" s="101">
        <v>3</v>
      </c>
      <c r="B95" s="101">
        <v>22</v>
      </c>
      <c r="D95" s="103">
        <v>6.3E-7</v>
      </c>
      <c r="E95" s="103">
        <v>1.9E-6</v>
      </c>
      <c r="F95" s="103">
        <v>5.6999999999999996E-6</v>
      </c>
      <c r="G95" s="103"/>
      <c r="H95" s="103"/>
    </row>
    <row r="96" spans="1:8" x14ac:dyDescent="0.25">
      <c r="A96" s="101">
        <v>3</v>
      </c>
      <c r="B96" s="101">
        <v>23</v>
      </c>
      <c r="D96" s="103">
        <v>133</v>
      </c>
      <c r="E96" s="103">
        <v>200</v>
      </c>
      <c r="F96" s="103">
        <v>300</v>
      </c>
      <c r="G96" s="103"/>
      <c r="H96" s="103"/>
    </row>
    <row r="97" spans="1:8" x14ac:dyDescent="0.25">
      <c r="A97" s="101">
        <v>3</v>
      </c>
      <c r="B97" s="101">
        <v>24</v>
      </c>
      <c r="D97" s="103">
        <v>260</v>
      </c>
      <c r="E97" s="103">
        <v>390</v>
      </c>
      <c r="F97" s="103">
        <v>585</v>
      </c>
      <c r="G97" s="103"/>
      <c r="H97" s="103"/>
    </row>
    <row r="98" spans="1:8" x14ac:dyDescent="0.25">
      <c r="A98" s="101">
        <v>3</v>
      </c>
      <c r="B98" s="101">
        <v>25</v>
      </c>
      <c r="D98" s="103">
        <v>360</v>
      </c>
      <c r="E98" s="103">
        <v>540</v>
      </c>
      <c r="F98" s="103">
        <v>810</v>
      </c>
      <c r="G98" s="103"/>
      <c r="H98" s="103"/>
    </row>
    <row r="99" spans="1:8" x14ac:dyDescent="0.25">
      <c r="A99" s="101">
        <v>3</v>
      </c>
      <c r="B99" s="101">
        <v>26</v>
      </c>
      <c r="D99" s="103">
        <v>8.2999999999999999E-7</v>
      </c>
      <c r="E99" s="103">
        <v>2.5000000000000002E-6</v>
      </c>
      <c r="F99" s="103">
        <v>7.5000000000000002E-6</v>
      </c>
      <c r="G99" s="103"/>
      <c r="H99" s="103"/>
    </row>
    <row r="100" spans="1:8" x14ac:dyDescent="0.25">
      <c r="A100" s="101">
        <v>3</v>
      </c>
      <c r="B100" s="101">
        <v>27</v>
      </c>
      <c r="D100" s="103">
        <v>2.7000000000000001E-7</v>
      </c>
      <c r="E100" s="103">
        <v>8.2999999999999999E-7</v>
      </c>
      <c r="F100" s="103">
        <v>2.5000000000000002E-6</v>
      </c>
      <c r="G100" s="103"/>
      <c r="H100" s="103"/>
    </row>
    <row r="101" spans="1:8" x14ac:dyDescent="0.25">
      <c r="A101" s="101">
        <v>3</v>
      </c>
      <c r="B101" s="101">
        <v>28</v>
      </c>
      <c r="D101" s="103">
        <v>1.6E-7</v>
      </c>
      <c r="E101" s="103">
        <v>4.8999999999999997E-7</v>
      </c>
      <c r="F101" s="103">
        <v>2.5000000000000002E-6</v>
      </c>
      <c r="G101" s="103"/>
      <c r="H101" s="103"/>
    </row>
    <row r="102" spans="1:8" x14ac:dyDescent="0.25">
      <c r="A102" s="101">
        <v>3</v>
      </c>
      <c r="B102" s="101">
        <v>29</v>
      </c>
      <c r="D102" s="103">
        <v>147</v>
      </c>
      <c r="E102" s="103">
        <v>220</v>
      </c>
      <c r="F102" s="103">
        <v>330</v>
      </c>
      <c r="G102" s="103"/>
      <c r="H102" s="103"/>
    </row>
    <row r="103" spans="1:8" x14ac:dyDescent="0.25">
      <c r="A103" s="101">
        <v>3</v>
      </c>
      <c r="B103" s="101">
        <v>30</v>
      </c>
      <c r="D103" s="103">
        <v>273</v>
      </c>
      <c r="E103" s="103">
        <v>410</v>
      </c>
      <c r="F103" s="103">
        <v>615</v>
      </c>
      <c r="G103" s="103"/>
      <c r="H103" s="103"/>
    </row>
    <row r="104" spans="1:8" x14ac:dyDescent="0.25">
      <c r="A104" s="101">
        <v>3</v>
      </c>
      <c r="B104" s="101">
        <v>31</v>
      </c>
      <c r="D104" s="103">
        <v>1.3E-6</v>
      </c>
      <c r="E104" s="103">
        <v>3.8999999999999999E-6</v>
      </c>
      <c r="F104" s="103">
        <v>1.2E-5</v>
      </c>
      <c r="G104" s="103"/>
      <c r="H104" s="103"/>
    </row>
    <row r="105" spans="1:8" x14ac:dyDescent="0.25">
      <c r="A105" s="101">
        <v>3</v>
      </c>
      <c r="B105" s="101">
        <v>32</v>
      </c>
      <c r="D105" s="103">
        <v>4.5999999999999999E-7</v>
      </c>
      <c r="E105" s="103">
        <v>1.3999999999999999E-6</v>
      </c>
      <c r="F105" s="103">
        <v>4.1999999999999996E-6</v>
      </c>
      <c r="G105" s="103"/>
      <c r="H105" s="103"/>
    </row>
    <row r="106" spans="1:8" x14ac:dyDescent="0.25">
      <c r="A106" s="101">
        <v>3</v>
      </c>
      <c r="B106" s="101">
        <v>33</v>
      </c>
      <c r="D106" s="103">
        <v>180</v>
      </c>
      <c r="E106" s="103">
        <v>270</v>
      </c>
      <c r="F106" s="103">
        <v>405</v>
      </c>
      <c r="G106" s="103"/>
      <c r="H106" s="103"/>
    </row>
    <row r="107" spans="1:8" x14ac:dyDescent="0.25">
      <c r="A107" s="101">
        <v>3</v>
      </c>
      <c r="B107" s="101">
        <v>34</v>
      </c>
      <c r="D107" s="103">
        <v>273</v>
      </c>
      <c r="E107" s="103">
        <v>410</v>
      </c>
      <c r="F107" s="103">
        <v>615</v>
      </c>
      <c r="G107" s="103"/>
      <c r="H107" s="103"/>
    </row>
    <row r="108" spans="1:8" x14ac:dyDescent="0.25">
      <c r="A108" s="101">
        <v>3</v>
      </c>
      <c r="B108" s="101">
        <v>35</v>
      </c>
      <c r="D108" s="103">
        <v>9.9999999999999995E-7</v>
      </c>
      <c r="E108" s="103">
        <v>3.0000000000000001E-6</v>
      </c>
      <c r="F108" s="103">
        <v>9.0000000000000002E-6</v>
      </c>
      <c r="G108" s="103"/>
      <c r="H108" s="103"/>
    </row>
    <row r="109" spans="1:8" x14ac:dyDescent="0.25">
      <c r="A109" s="101">
        <v>3</v>
      </c>
      <c r="B109" s="101">
        <v>36</v>
      </c>
      <c r="D109" s="103">
        <v>4.9999999999999998E-7</v>
      </c>
      <c r="E109" s="103">
        <v>1.5E-6</v>
      </c>
      <c r="F109" s="103">
        <v>4.5000000000000001E-6</v>
      </c>
      <c r="G109" s="103"/>
      <c r="H109" s="103"/>
    </row>
    <row r="110" spans="1:8" x14ac:dyDescent="0.25">
      <c r="A110" s="101">
        <v>4</v>
      </c>
      <c r="B110" s="101">
        <v>1</v>
      </c>
      <c r="D110" s="103">
        <v>110</v>
      </c>
      <c r="E110" s="103">
        <v>260</v>
      </c>
      <c r="F110" s="103">
        <v>480</v>
      </c>
      <c r="G110" s="103"/>
      <c r="H110" s="103"/>
    </row>
    <row r="111" spans="1:8" x14ac:dyDescent="0.25">
      <c r="A111" s="101">
        <v>4</v>
      </c>
      <c r="B111" s="101">
        <v>2</v>
      </c>
      <c r="D111" s="103">
        <v>220</v>
      </c>
      <c r="E111" s="103">
        <v>500</v>
      </c>
      <c r="F111" s="103">
        <v>900</v>
      </c>
      <c r="G111" s="103"/>
      <c r="H111" s="103"/>
    </row>
    <row r="112" spans="1:8" x14ac:dyDescent="0.25">
      <c r="A112" s="101">
        <v>4</v>
      </c>
      <c r="B112" s="101">
        <v>3</v>
      </c>
      <c r="D112" s="103">
        <v>9.9999999999999995E-8</v>
      </c>
      <c r="E112" s="103">
        <v>2.6E-7</v>
      </c>
      <c r="F112" s="103">
        <v>7.9999999999999996E-7</v>
      </c>
      <c r="G112" s="103"/>
      <c r="H112" s="103"/>
    </row>
    <row r="113" spans="1:8" x14ac:dyDescent="0.25">
      <c r="A113" s="101">
        <v>4</v>
      </c>
      <c r="B113" s="101">
        <v>4</v>
      </c>
      <c r="D113" s="103">
        <v>2.4999999999999999E-8</v>
      </c>
      <c r="E113" s="103">
        <v>7.4999999999999997E-8</v>
      </c>
      <c r="F113" s="103">
        <v>2.2000000000000001E-7</v>
      </c>
      <c r="G113" s="103"/>
      <c r="H113" s="103"/>
    </row>
    <row r="114" spans="1:8" x14ac:dyDescent="0.25">
      <c r="A114" s="101">
        <v>4</v>
      </c>
      <c r="B114" s="101">
        <v>5</v>
      </c>
      <c r="D114" s="103">
        <v>20</v>
      </c>
      <c r="E114" s="103">
        <v>47</v>
      </c>
      <c r="F114" s="103">
        <v>75</v>
      </c>
      <c r="G114" s="103"/>
      <c r="H114" s="103"/>
    </row>
    <row r="115" spans="1:8" x14ac:dyDescent="0.25">
      <c r="A115" s="101">
        <v>4</v>
      </c>
      <c r="B115" s="101">
        <v>6</v>
      </c>
      <c r="D115" s="103">
        <v>65</v>
      </c>
      <c r="E115" s="103">
        <v>150</v>
      </c>
      <c r="F115" s="103">
        <v>240</v>
      </c>
      <c r="G115" s="103"/>
      <c r="H115" s="103"/>
    </row>
    <row r="116" spans="1:8" x14ac:dyDescent="0.25">
      <c r="A116" s="101">
        <v>4</v>
      </c>
      <c r="B116" s="101">
        <v>7</v>
      </c>
      <c r="D116" s="103">
        <v>95</v>
      </c>
      <c r="E116" s="103">
        <v>220</v>
      </c>
      <c r="F116" s="103">
        <v>530</v>
      </c>
      <c r="G116" s="103"/>
      <c r="H116" s="103"/>
    </row>
    <row r="117" spans="1:8" x14ac:dyDescent="0.25">
      <c r="A117" s="101">
        <v>4</v>
      </c>
      <c r="B117" s="101">
        <v>8</v>
      </c>
      <c r="D117" s="103">
        <v>3.0000000000000001E-6</v>
      </c>
      <c r="E117" s="103">
        <v>1.0000000000000001E-5</v>
      </c>
      <c r="F117" s="103">
        <v>3.0000000000000001E-5</v>
      </c>
      <c r="G117" s="103"/>
      <c r="H117" s="103"/>
    </row>
    <row r="118" spans="1:8" x14ac:dyDescent="0.25">
      <c r="A118" s="101">
        <v>4</v>
      </c>
      <c r="B118" s="101">
        <v>9</v>
      </c>
      <c r="D118" s="103">
        <v>1.9999999999999999E-7</v>
      </c>
      <c r="E118" s="103">
        <v>5.9999999999999997E-7</v>
      </c>
      <c r="F118" s="103">
        <v>1.7999999999999999E-6</v>
      </c>
      <c r="G118" s="103"/>
      <c r="H118" s="103"/>
    </row>
    <row r="119" spans="1:8" x14ac:dyDescent="0.25">
      <c r="A119" s="101">
        <v>4</v>
      </c>
      <c r="B119" s="101">
        <v>10</v>
      </c>
      <c r="D119" s="103">
        <v>1.1999999999999999E-7</v>
      </c>
      <c r="E119" s="103">
        <v>2.9999999999999999E-7</v>
      </c>
      <c r="F119" s="103">
        <v>7.9999999999999996E-7</v>
      </c>
      <c r="G119" s="103"/>
      <c r="H119" s="103"/>
    </row>
    <row r="120" spans="1:8" x14ac:dyDescent="0.25">
      <c r="A120" s="101">
        <v>4</v>
      </c>
      <c r="B120" s="101">
        <v>11</v>
      </c>
      <c r="D120" s="103">
        <v>20</v>
      </c>
      <c r="E120" s="103">
        <v>50</v>
      </c>
      <c r="F120" s="103">
        <v>75</v>
      </c>
      <c r="G120" s="103"/>
      <c r="H120" s="103"/>
    </row>
    <row r="121" spans="1:8" x14ac:dyDescent="0.25">
      <c r="A121" s="101">
        <v>4</v>
      </c>
      <c r="B121" s="101">
        <v>12</v>
      </c>
      <c r="D121" s="103">
        <v>65</v>
      </c>
      <c r="E121" s="103">
        <v>150</v>
      </c>
      <c r="F121" s="103">
        <v>240</v>
      </c>
      <c r="G121" s="103"/>
      <c r="H121" s="103"/>
    </row>
    <row r="122" spans="1:8" x14ac:dyDescent="0.25">
      <c r="A122" s="101">
        <v>4</v>
      </c>
      <c r="B122" s="101">
        <v>13</v>
      </c>
      <c r="D122" s="103">
        <v>95</v>
      </c>
      <c r="E122" s="103">
        <v>200</v>
      </c>
      <c r="F122" s="103">
        <v>340</v>
      </c>
      <c r="G122" s="103"/>
      <c r="H122" s="103"/>
    </row>
    <row r="123" spans="1:8" x14ac:dyDescent="0.25">
      <c r="A123" s="101">
        <v>4</v>
      </c>
      <c r="B123" s="101">
        <v>14</v>
      </c>
      <c r="D123" s="103">
        <v>5.0000000000000004E-6</v>
      </c>
      <c r="E123" s="103">
        <v>1.4E-5</v>
      </c>
      <c r="F123" s="103">
        <v>4.5000000000000003E-5</v>
      </c>
      <c r="G123" s="103"/>
      <c r="H123" s="103"/>
    </row>
    <row r="124" spans="1:8" x14ac:dyDescent="0.25">
      <c r="A124" s="101">
        <v>4</v>
      </c>
      <c r="B124" s="101">
        <v>15</v>
      </c>
      <c r="D124" s="103">
        <v>2.9999999999999999E-7</v>
      </c>
      <c r="E124" s="103">
        <v>8.9999999999999996E-7</v>
      </c>
      <c r="F124" s="103">
        <v>3.0000000000000001E-6</v>
      </c>
      <c r="G124" s="103"/>
      <c r="H124" s="103"/>
    </row>
    <row r="125" spans="1:8" x14ac:dyDescent="0.25">
      <c r="A125" s="101">
        <v>4</v>
      </c>
      <c r="B125" s="101">
        <v>16</v>
      </c>
      <c r="D125" s="103">
        <v>9.9999999999999995E-8</v>
      </c>
      <c r="E125" s="103">
        <v>8.9999999999999996E-7</v>
      </c>
      <c r="F125" s="103">
        <v>3.0000000000000001E-6</v>
      </c>
      <c r="G125" s="103"/>
      <c r="H125" s="103"/>
    </row>
    <row r="126" spans="1:8" x14ac:dyDescent="0.25">
      <c r="A126" s="101">
        <v>4</v>
      </c>
      <c r="B126" s="101">
        <v>17</v>
      </c>
      <c r="D126" s="103">
        <v>20</v>
      </c>
      <c r="E126" s="103">
        <v>50</v>
      </c>
      <c r="F126" s="103">
        <v>75</v>
      </c>
      <c r="G126" s="103"/>
      <c r="H126" s="103"/>
    </row>
    <row r="127" spans="1:8" x14ac:dyDescent="0.25">
      <c r="A127" s="101">
        <v>4</v>
      </c>
      <c r="B127" s="101">
        <v>18</v>
      </c>
      <c r="D127" s="103">
        <v>65</v>
      </c>
      <c r="E127" s="103">
        <v>150</v>
      </c>
      <c r="F127" s="103">
        <v>240</v>
      </c>
      <c r="G127" s="103"/>
      <c r="H127" s="103"/>
    </row>
    <row r="128" spans="1:8" x14ac:dyDescent="0.25">
      <c r="A128" s="101">
        <v>4</v>
      </c>
      <c r="B128" s="101">
        <v>19</v>
      </c>
      <c r="D128" s="103">
        <v>95</v>
      </c>
      <c r="E128" s="103">
        <v>200</v>
      </c>
      <c r="F128" s="103">
        <v>340</v>
      </c>
      <c r="G128" s="103"/>
      <c r="H128" s="103"/>
    </row>
    <row r="129" spans="1:8" x14ac:dyDescent="0.25">
      <c r="A129" s="101">
        <v>4</v>
      </c>
      <c r="B129" s="101">
        <v>20</v>
      </c>
      <c r="D129" s="103">
        <v>5.0000000000000004E-6</v>
      </c>
      <c r="E129" s="103">
        <v>1.4E-5</v>
      </c>
      <c r="F129" s="103">
        <v>4.5000000000000003E-5</v>
      </c>
      <c r="G129" s="103"/>
      <c r="H129" s="103"/>
    </row>
    <row r="130" spans="1:8" x14ac:dyDescent="0.25">
      <c r="A130" s="101">
        <v>4</v>
      </c>
      <c r="B130" s="101">
        <v>21</v>
      </c>
      <c r="D130" s="103">
        <v>2.9999999999999999E-7</v>
      </c>
      <c r="E130" s="103">
        <v>8.9999999999999996E-7</v>
      </c>
      <c r="F130" s="103">
        <v>3.0000000000000001E-6</v>
      </c>
      <c r="G130" s="103"/>
      <c r="H130" s="103"/>
    </row>
    <row r="131" spans="1:8" x14ac:dyDescent="0.25">
      <c r="A131" s="101">
        <v>4</v>
      </c>
      <c r="B131" s="101">
        <v>22</v>
      </c>
      <c r="D131" s="103">
        <v>9.9999999999999995E-8</v>
      </c>
      <c r="E131" s="103">
        <v>4.4999999999999998E-7</v>
      </c>
      <c r="F131" s="103">
        <v>1.1999999999999999E-6</v>
      </c>
      <c r="G131" s="103"/>
      <c r="H131" s="103"/>
    </row>
    <row r="132" spans="1:8" x14ac:dyDescent="0.25">
      <c r="A132" s="101">
        <v>4</v>
      </c>
      <c r="B132" s="101">
        <v>23</v>
      </c>
      <c r="D132" s="103">
        <v>10</v>
      </c>
      <c r="E132" s="103">
        <v>160</v>
      </c>
      <c r="F132" s="103">
        <v>250</v>
      </c>
      <c r="G132" s="103"/>
      <c r="H132" s="103"/>
    </row>
    <row r="133" spans="1:8" x14ac:dyDescent="0.25">
      <c r="A133" s="101">
        <v>4</v>
      </c>
      <c r="B133" s="101">
        <v>24</v>
      </c>
      <c r="D133" s="103">
        <v>120</v>
      </c>
      <c r="E133" s="103">
        <v>320</v>
      </c>
      <c r="F133" s="103">
        <v>500</v>
      </c>
      <c r="G133" s="103"/>
      <c r="H133" s="103"/>
    </row>
    <row r="134" spans="1:8" x14ac:dyDescent="0.25">
      <c r="A134" s="101">
        <v>4</v>
      </c>
      <c r="B134" s="101">
        <v>25</v>
      </c>
      <c r="D134" s="103">
        <v>160</v>
      </c>
      <c r="E134" s="103">
        <v>400</v>
      </c>
      <c r="F134" s="103">
        <v>650</v>
      </c>
      <c r="G134" s="103"/>
      <c r="H134" s="103"/>
    </row>
    <row r="135" spans="1:8" x14ac:dyDescent="0.25">
      <c r="A135" s="101">
        <v>4</v>
      </c>
      <c r="B135" s="101">
        <v>26</v>
      </c>
      <c r="D135" s="103">
        <v>2.2000000000000001E-7</v>
      </c>
      <c r="E135" s="103">
        <v>6.9999999999999997E-7</v>
      </c>
      <c r="F135" s="103">
        <v>1.9999999999999999E-6</v>
      </c>
      <c r="G135" s="103"/>
      <c r="H135" s="103"/>
    </row>
    <row r="136" spans="1:8" x14ac:dyDescent="0.25">
      <c r="A136" s="101">
        <v>4</v>
      </c>
      <c r="B136" s="101">
        <v>27</v>
      </c>
      <c r="D136" s="103">
        <v>9.9999999999999995E-8</v>
      </c>
      <c r="E136" s="103">
        <v>2.9999999999999999E-7</v>
      </c>
      <c r="F136" s="103">
        <v>9.9999999999999995E-7</v>
      </c>
      <c r="G136" s="103"/>
      <c r="H136" s="103"/>
    </row>
    <row r="137" spans="1:8" x14ac:dyDescent="0.25">
      <c r="A137" s="101">
        <v>4</v>
      </c>
      <c r="B137" s="101">
        <v>28</v>
      </c>
      <c r="D137" s="103">
        <v>7.0000000000000005E-8</v>
      </c>
      <c r="E137" s="103">
        <v>1.9999999999999999E-7</v>
      </c>
      <c r="F137" s="103">
        <v>5.9999999999999997E-7</v>
      </c>
      <c r="G137" s="103"/>
      <c r="H137" s="103"/>
    </row>
    <row r="138" spans="1:8" x14ac:dyDescent="0.25">
      <c r="A138" s="101">
        <v>4</v>
      </c>
      <c r="B138" s="101">
        <v>29</v>
      </c>
      <c r="D138" s="103">
        <v>75</v>
      </c>
      <c r="E138" s="103">
        <v>170</v>
      </c>
      <c r="F138" s="103">
        <v>320</v>
      </c>
      <c r="G138" s="103"/>
      <c r="H138" s="103"/>
    </row>
    <row r="139" spans="1:8" x14ac:dyDescent="0.25">
      <c r="A139" s="101">
        <v>4</v>
      </c>
      <c r="B139" s="101">
        <v>30</v>
      </c>
      <c r="D139" s="103">
        <v>140</v>
      </c>
      <c r="E139" s="103">
        <v>310</v>
      </c>
      <c r="F139" s="103">
        <v>600</v>
      </c>
      <c r="G139" s="103"/>
      <c r="H139" s="103"/>
    </row>
    <row r="140" spans="1:8" x14ac:dyDescent="0.25">
      <c r="A140" s="101">
        <v>4</v>
      </c>
      <c r="B140" s="101">
        <v>31</v>
      </c>
      <c r="D140" s="103">
        <v>1.1999999999999999E-6</v>
      </c>
      <c r="E140" s="103">
        <v>3.4999999999999999E-6</v>
      </c>
      <c r="F140" s="103">
        <v>1.0000000000000001E-5</v>
      </c>
      <c r="G140" s="103"/>
      <c r="H140" s="103"/>
    </row>
    <row r="141" spans="1:8" x14ac:dyDescent="0.25">
      <c r="A141" s="101">
        <v>4</v>
      </c>
      <c r="B141" s="101">
        <v>32</v>
      </c>
      <c r="D141" s="103">
        <v>4.9999999999999998E-7</v>
      </c>
      <c r="E141" s="103">
        <v>1.5E-6</v>
      </c>
      <c r="F141" s="103">
        <v>3.9999999999999998E-6</v>
      </c>
      <c r="G141" s="103"/>
      <c r="H141" s="103"/>
    </row>
    <row r="142" spans="1:8" x14ac:dyDescent="0.25">
      <c r="A142" s="101">
        <v>4</v>
      </c>
      <c r="B142" s="101">
        <v>33</v>
      </c>
      <c r="D142" s="103">
        <v>50</v>
      </c>
      <c r="E142" s="103">
        <v>180</v>
      </c>
      <c r="F142" s="103">
        <v>250</v>
      </c>
      <c r="G142" s="103"/>
      <c r="H142" s="103"/>
    </row>
    <row r="143" spans="1:8" x14ac:dyDescent="0.25">
      <c r="A143" s="101">
        <v>4</v>
      </c>
      <c r="B143" s="101">
        <v>34</v>
      </c>
      <c r="D143" s="103">
        <v>110</v>
      </c>
      <c r="E143" s="103">
        <v>250</v>
      </c>
      <c r="F143" s="103">
        <v>380</v>
      </c>
      <c r="G143" s="103"/>
      <c r="H143" s="103"/>
    </row>
    <row r="144" spans="1:8" x14ac:dyDescent="0.25">
      <c r="A144" s="101">
        <v>4</v>
      </c>
      <c r="B144" s="101">
        <v>35</v>
      </c>
      <c r="D144" s="103">
        <v>1.1999999999999999E-6</v>
      </c>
      <c r="E144" s="103">
        <v>3.9999999999999998E-6</v>
      </c>
      <c r="F144" s="103">
        <v>7.5000000000000002E-6</v>
      </c>
      <c r="G144" s="103"/>
      <c r="H144" s="103"/>
    </row>
    <row r="145" spans="1:8" x14ac:dyDescent="0.25">
      <c r="A145" s="101">
        <v>4</v>
      </c>
      <c r="B145" s="101">
        <v>36</v>
      </c>
      <c r="D145" s="103">
        <v>7.9999999999999996E-7</v>
      </c>
      <c r="E145" s="103">
        <v>1.9999999999999999E-6</v>
      </c>
      <c r="F145" s="103">
        <v>5.4999999999999999E-6</v>
      </c>
      <c r="G145" s="103"/>
      <c r="H145" s="103"/>
    </row>
    <row r="146" spans="1:8" x14ac:dyDescent="0.25">
      <c r="A146" s="101">
        <v>5</v>
      </c>
      <c r="B146" s="101">
        <v>1</v>
      </c>
      <c r="D146" s="103">
        <v>223</v>
      </c>
      <c r="E146" s="103">
        <v>470</v>
      </c>
      <c r="F146" s="103">
        <v>992</v>
      </c>
      <c r="G146" s="103"/>
      <c r="H146" s="103"/>
    </row>
    <row r="147" spans="1:8" x14ac:dyDescent="0.25">
      <c r="A147" s="101">
        <v>5</v>
      </c>
      <c r="B147" s="101">
        <v>2</v>
      </c>
      <c r="D147" s="103">
        <v>416</v>
      </c>
      <c r="E147" s="103">
        <v>908</v>
      </c>
      <c r="F147" s="103">
        <v>1783</v>
      </c>
      <c r="G147" s="103"/>
      <c r="H147" s="103"/>
    </row>
    <row r="148" spans="1:8" x14ac:dyDescent="0.25">
      <c r="A148" s="101">
        <v>5</v>
      </c>
      <c r="B148" s="101">
        <v>3</v>
      </c>
      <c r="D148" s="103">
        <v>1.6999999999999999E-7</v>
      </c>
      <c r="E148" s="103">
        <v>8.7000000000000003E-7</v>
      </c>
      <c r="F148" s="103">
        <v>4.4000000000000002E-6</v>
      </c>
      <c r="G148" s="103"/>
      <c r="H148" s="103"/>
    </row>
    <row r="149" spans="1:8" x14ac:dyDescent="0.25">
      <c r="A149" s="101">
        <v>5</v>
      </c>
      <c r="B149" s="101">
        <v>4</v>
      </c>
      <c r="D149" s="103">
        <v>5.4E-8</v>
      </c>
      <c r="E149" s="103">
        <v>2.7000000000000001E-7</v>
      </c>
      <c r="F149" s="103">
        <v>1.3999999999999999E-6</v>
      </c>
      <c r="G149" s="103"/>
      <c r="H149" s="103"/>
    </row>
    <row r="150" spans="1:8" x14ac:dyDescent="0.25">
      <c r="A150" s="101">
        <v>5</v>
      </c>
      <c r="B150" s="101">
        <v>5</v>
      </c>
      <c r="D150" s="103">
        <v>35</v>
      </c>
      <c r="E150" s="103">
        <v>74</v>
      </c>
      <c r="F150" s="103">
        <v>156</v>
      </c>
      <c r="G150" s="103"/>
      <c r="H150" s="103"/>
    </row>
    <row r="151" spans="1:8" x14ac:dyDescent="0.25">
      <c r="A151" s="101">
        <v>5</v>
      </c>
      <c r="B151" s="101">
        <v>6</v>
      </c>
      <c r="D151" s="103">
        <v>18</v>
      </c>
      <c r="E151" s="103">
        <v>258</v>
      </c>
      <c r="F151" s="103">
        <v>507</v>
      </c>
      <c r="G151" s="103"/>
      <c r="H151" s="103"/>
    </row>
    <row r="152" spans="1:8" x14ac:dyDescent="0.25">
      <c r="A152" s="101">
        <v>5</v>
      </c>
      <c r="B152" s="101">
        <v>7</v>
      </c>
      <c r="D152" s="103">
        <v>183</v>
      </c>
      <c r="E152" s="103">
        <v>365</v>
      </c>
      <c r="F152" s="103">
        <v>767</v>
      </c>
      <c r="G152" s="103"/>
      <c r="H152" s="103"/>
    </row>
    <row r="153" spans="1:8" x14ac:dyDescent="0.25">
      <c r="A153" s="101">
        <v>5</v>
      </c>
      <c r="B153" s="101">
        <v>8</v>
      </c>
      <c r="D153" s="103">
        <v>2.7999999999999999E-6</v>
      </c>
      <c r="E153" s="103">
        <v>1.4E-5</v>
      </c>
      <c r="F153" s="103">
        <v>6.9999999999999994E-5</v>
      </c>
      <c r="G153" s="103"/>
      <c r="H153" s="103"/>
    </row>
    <row r="154" spans="1:8" x14ac:dyDescent="0.25">
      <c r="A154" s="101">
        <v>5</v>
      </c>
      <c r="B154" s="101">
        <v>9</v>
      </c>
      <c r="D154" s="103">
        <v>2.9999999999999999E-7</v>
      </c>
      <c r="E154" s="103">
        <v>1.5E-6</v>
      </c>
      <c r="F154" s="103">
        <v>7.5000000000000002E-6</v>
      </c>
      <c r="G154" s="103"/>
      <c r="H154" s="103"/>
    </row>
    <row r="155" spans="1:8" x14ac:dyDescent="0.25">
      <c r="A155" s="101">
        <v>5</v>
      </c>
      <c r="B155" s="101">
        <v>10</v>
      </c>
      <c r="D155" s="103">
        <v>1.6E-7</v>
      </c>
      <c r="E155" s="103">
        <v>7.9999999999999996E-7</v>
      </c>
      <c r="F155" s="103">
        <v>3.9999999999999998E-6</v>
      </c>
      <c r="G155" s="103"/>
      <c r="H155" s="103"/>
    </row>
    <row r="156" spans="1:8" x14ac:dyDescent="0.25">
      <c r="A156" s="101">
        <v>5</v>
      </c>
      <c r="B156" s="101">
        <v>11</v>
      </c>
      <c r="D156" s="103">
        <v>38</v>
      </c>
      <c r="E156" s="103">
        <v>81</v>
      </c>
      <c r="F156" s="103">
        <v>171</v>
      </c>
      <c r="G156" s="103"/>
      <c r="H156" s="103"/>
    </row>
    <row r="157" spans="1:8" x14ac:dyDescent="0.25">
      <c r="A157" s="101">
        <v>5</v>
      </c>
      <c r="B157" s="101">
        <v>12</v>
      </c>
      <c r="D157" s="103">
        <v>128</v>
      </c>
      <c r="E157" s="103">
        <v>280</v>
      </c>
      <c r="F157" s="103">
        <v>550</v>
      </c>
      <c r="G157" s="103"/>
      <c r="H157" s="103"/>
    </row>
    <row r="158" spans="1:8" x14ac:dyDescent="0.25">
      <c r="A158" s="101">
        <v>5</v>
      </c>
      <c r="B158" s="101">
        <v>13</v>
      </c>
      <c r="D158" s="103">
        <v>196</v>
      </c>
      <c r="E158" s="103">
        <v>392</v>
      </c>
      <c r="F158" s="103">
        <v>823</v>
      </c>
      <c r="G158" s="103"/>
      <c r="H158" s="103"/>
    </row>
    <row r="159" spans="1:8" x14ac:dyDescent="0.25">
      <c r="A159" s="101">
        <v>5</v>
      </c>
      <c r="B159" s="101">
        <v>14</v>
      </c>
      <c r="D159" s="103">
        <v>4.1999999999999996E-6</v>
      </c>
      <c r="E159" s="103">
        <v>2.0999999999999999E-5</v>
      </c>
      <c r="F159" s="103">
        <v>1.1E-4</v>
      </c>
      <c r="G159" s="103"/>
      <c r="H159" s="103"/>
    </row>
    <row r="160" spans="1:8" x14ac:dyDescent="0.25">
      <c r="A160" s="101">
        <v>5</v>
      </c>
      <c r="B160" s="101">
        <v>15</v>
      </c>
      <c r="D160" s="103">
        <v>4.5999999999999999E-7</v>
      </c>
      <c r="E160" s="103">
        <v>2.3E-6</v>
      </c>
      <c r="F160" s="103">
        <v>1.2E-5</v>
      </c>
      <c r="G160" s="103"/>
      <c r="H160" s="103"/>
    </row>
    <row r="161" spans="1:8" x14ac:dyDescent="0.25">
      <c r="A161" s="101">
        <v>5</v>
      </c>
      <c r="B161" s="101">
        <v>16</v>
      </c>
      <c r="D161" s="103">
        <v>2.6E-7</v>
      </c>
      <c r="E161" s="103">
        <v>1.3E-6</v>
      </c>
      <c r="F161" s="103">
        <v>6.4999999999999996E-6</v>
      </c>
      <c r="G161" s="103"/>
      <c r="H161" s="103"/>
    </row>
    <row r="162" spans="1:8" x14ac:dyDescent="0.25">
      <c r="A162" s="101">
        <v>5</v>
      </c>
      <c r="B162" s="101">
        <v>17</v>
      </c>
      <c r="D162" s="103">
        <v>38</v>
      </c>
      <c r="E162" s="103">
        <v>81</v>
      </c>
      <c r="F162" s="103">
        <v>171</v>
      </c>
      <c r="G162" s="103"/>
      <c r="H162" s="103"/>
    </row>
    <row r="163" spans="1:8" x14ac:dyDescent="0.25">
      <c r="A163" s="101">
        <v>5</v>
      </c>
      <c r="B163" s="101">
        <v>18</v>
      </c>
      <c r="D163" s="103">
        <v>128</v>
      </c>
      <c r="E163" s="103">
        <v>280</v>
      </c>
      <c r="F163" s="103">
        <v>550</v>
      </c>
      <c r="G163" s="103"/>
      <c r="H163" s="103"/>
    </row>
    <row r="164" spans="1:8" x14ac:dyDescent="0.25">
      <c r="A164" s="101">
        <v>5</v>
      </c>
      <c r="B164" s="101">
        <v>19</v>
      </c>
      <c r="D164" s="103">
        <v>196</v>
      </c>
      <c r="E164" s="103">
        <v>392</v>
      </c>
      <c r="F164" s="103">
        <v>823</v>
      </c>
      <c r="G164" s="103"/>
      <c r="H164" s="103"/>
    </row>
    <row r="165" spans="1:8" x14ac:dyDescent="0.25">
      <c r="A165" s="101">
        <v>5</v>
      </c>
      <c r="B165" s="101">
        <v>20</v>
      </c>
      <c r="D165" s="103">
        <v>4.1999999999999996E-6</v>
      </c>
      <c r="E165" s="103">
        <v>2.0999999999999999E-5</v>
      </c>
      <c r="F165" s="103">
        <v>1.1E-4</v>
      </c>
      <c r="G165" s="103"/>
      <c r="H165" s="103"/>
    </row>
    <row r="166" spans="1:8" x14ac:dyDescent="0.25">
      <c r="A166" s="101">
        <v>5</v>
      </c>
      <c r="B166" s="101">
        <v>21</v>
      </c>
      <c r="D166" s="103">
        <v>4.5999999999999999E-7</v>
      </c>
      <c r="E166" s="103">
        <v>2.3E-6</v>
      </c>
      <c r="F166" s="103">
        <v>1.2E-5</v>
      </c>
      <c r="G166" s="103"/>
      <c r="H166" s="103"/>
    </row>
    <row r="167" spans="1:8" x14ac:dyDescent="0.25">
      <c r="A167" s="101">
        <v>5</v>
      </c>
      <c r="B167" s="101">
        <v>22</v>
      </c>
      <c r="D167" s="103">
        <v>2.6E-7</v>
      </c>
      <c r="E167" s="103">
        <v>1.3E-6</v>
      </c>
      <c r="F167" s="103">
        <v>6.4999999999999996E-6</v>
      </c>
      <c r="G167" s="103"/>
      <c r="H167" s="103"/>
    </row>
    <row r="168" spans="1:8" x14ac:dyDescent="0.25">
      <c r="A168" s="101">
        <v>5</v>
      </c>
      <c r="B168" s="101">
        <v>23</v>
      </c>
      <c r="D168" s="103">
        <v>109</v>
      </c>
      <c r="E168" s="103">
        <v>230</v>
      </c>
      <c r="F168" s="103">
        <v>485</v>
      </c>
      <c r="G168" s="103"/>
      <c r="H168" s="103"/>
    </row>
    <row r="169" spans="1:8" x14ac:dyDescent="0.25">
      <c r="A169" s="101">
        <v>5</v>
      </c>
      <c r="B169" s="101">
        <v>24</v>
      </c>
      <c r="D169" s="103">
        <v>197</v>
      </c>
      <c r="E169" s="103">
        <v>429</v>
      </c>
      <c r="F169" s="103">
        <v>842</v>
      </c>
      <c r="G169" s="103"/>
      <c r="H169" s="103"/>
    </row>
    <row r="170" spans="1:8" x14ac:dyDescent="0.25">
      <c r="A170" s="101">
        <v>5</v>
      </c>
      <c r="B170" s="101">
        <v>25</v>
      </c>
      <c r="D170" s="103">
        <v>298</v>
      </c>
      <c r="E170" s="103">
        <v>595</v>
      </c>
      <c r="F170" s="103">
        <v>1250</v>
      </c>
      <c r="G170" s="103"/>
      <c r="H170" s="103"/>
    </row>
    <row r="171" spans="1:8" x14ac:dyDescent="0.25">
      <c r="A171" s="101">
        <v>5</v>
      </c>
      <c r="B171" s="101">
        <v>26</v>
      </c>
      <c r="D171" s="103">
        <v>6.4000000000000001E-7</v>
      </c>
      <c r="E171" s="103">
        <v>3.1999999999999999E-6</v>
      </c>
      <c r="F171" s="103">
        <v>1.5999999999999999E-5</v>
      </c>
      <c r="G171" s="103"/>
      <c r="H171" s="103"/>
    </row>
    <row r="172" spans="1:8" x14ac:dyDescent="0.25">
      <c r="A172" s="101">
        <v>5</v>
      </c>
      <c r="B172" s="101">
        <v>27</v>
      </c>
      <c r="D172" s="103">
        <v>2.2000000000000001E-7</v>
      </c>
      <c r="E172" s="103">
        <v>1.1000000000000001E-6</v>
      </c>
      <c r="F172" s="103">
        <v>5.4999999999999999E-6</v>
      </c>
      <c r="G172" s="103"/>
      <c r="H172" s="103"/>
    </row>
    <row r="173" spans="1:8" x14ac:dyDescent="0.25">
      <c r="A173" s="101">
        <v>5</v>
      </c>
      <c r="B173" s="101">
        <v>28</v>
      </c>
      <c r="D173" s="103">
        <v>1.24E-7</v>
      </c>
      <c r="E173" s="103">
        <v>6.1999999999999999E-7</v>
      </c>
      <c r="F173" s="103">
        <v>3.1E-6</v>
      </c>
      <c r="G173" s="103"/>
      <c r="H173" s="103"/>
    </row>
    <row r="174" spans="1:8" x14ac:dyDescent="0.25">
      <c r="A174" s="101">
        <v>5</v>
      </c>
      <c r="B174" s="101">
        <v>29</v>
      </c>
      <c r="D174" s="103">
        <v>142</v>
      </c>
      <c r="E174" s="103">
        <v>299</v>
      </c>
      <c r="F174" s="103">
        <v>631</v>
      </c>
      <c r="G174" s="103"/>
      <c r="H174" s="103"/>
    </row>
    <row r="175" spans="1:8" x14ac:dyDescent="0.25">
      <c r="A175" s="101">
        <v>5</v>
      </c>
      <c r="B175" s="101">
        <v>30</v>
      </c>
      <c r="D175" s="103">
        <v>251</v>
      </c>
      <c r="E175" s="103">
        <v>548</v>
      </c>
      <c r="F175" s="103">
        <v>1076</v>
      </c>
      <c r="G175" s="103"/>
      <c r="H175" s="103"/>
    </row>
    <row r="176" spans="1:8" x14ac:dyDescent="0.25">
      <c r="A176" s="101">
        <v>5</v>
      </c>
      <c r="B176" s="101">
        <v>31</v>
      </c>
      <c r="D176" s="103">
        <v>5.6000000000000004E-7</v>
      </c>
      <c r="E176" s="103">
        <v>2.7999999999999999E-6</v>
      </c>
      <c r="F176" s="103">
        <v>1.4E-5</v>
      </c>
      <c r="G176" s="103"/>
      <c r="H176" s="103"/>
    </row>
    <row r="177" spans="1:8" x14ac:dyDescent="0.25">
      <c r="A177" s="101">
        <v>5</v>
      </c>
      <c r="B177" s="101">
        <v>32</v>
      </c>
      <c r="D177" s="103">
        <v>1.9999999999999999E-7</v>
      </c>
      <c r="E177" s="103">
        <v>9.9999999999999995E-7</v>
      </c>
      <c r="F177" s="103">
        <v>5.0000000000000004E-6</v>
      </c>
      <c r="G177" s="103"/>
      <c r="H177" s="103"/>
    </row>
    <row r="178" spans="1:8" x14ac:dyDescent="0.25">
      <c r="A178" s="101">
        <v>5</v>
      </c>
      <c r="B178" s="101">
        <v>33</v>
      </c>
      <c r="D178" s="103">
        <v>175</v>
      </c>
      <c r="E178" s="103">
        <v>368</v>
      </c>
      <c r="F178" s="103">
        <v>777</v>
      </c>
      <c r="G178" s="103"/>
      <c r="H178" s="103"/>
    </row>
    <row r="179" spans="1:8" x14ac:dyDescent="0.25">
      <c r="A179" s="101">
        <v>5</v>
      </c>
      <c r="B179" s="101">
        <v>34</v>
      </c>
      <c r="D179" s="103">
        <v>252</v>
      </c>
      <c r="E179" s="103">
        <v>551</v>
      </c>
      <c r="F179" s="103">
        <v>1082</v>
      </c>
      <c r="G179" s="103"/>
      <c r="H179" s="103"/>
    </row>
    <row r="180" spans="1:8" x14ac:dyDescent="0.25">
      <c r="A180" s="101">
        <v>5</v>
      </c>
      <c r="B180" s="101">
        <v>35</v>
      </c>
      <c r="D180" s="103">
        <v>3.9999999999999998E-7</v>
      </c>
      <c r="E180" s="103">
        <v>1.9999999999999999E-6</v>
      </c>
      <c r="F180" s="103">
        <v>1.0000000000000001E-5</v>
      </c>
      <c r="G180" s="103"/>
      <c r="H180" s="103"/>
    </row>
    <row r="181" spans="1:8" x14ac:dyDescent="0.25">
      <c r="A181" s="101">
        <v>5</v>
      </c>
      <c r="B181" s="101">
        <v>36</v>
      </c>
      <c r="D181" s="103">
        <v>2.2000000000000001E-7</v>
      </c>
      <c r="E181" s="103">
        <v>1.1000000000000001E-6</v>
      </c>
      <c r="F181" s="103">
        <v>5.4999999999999999E-6</v>
      </c>
      <c r="G181" s="103"/>
      <c r="H181" s="103"/>
    </row>
    <row r="182" spans="1:8" x14ac:dyDescent="0.25">
      <c r="A182" s="101">
        <v>6</v>
      </c>
      <c r="B182" s="101">
        <v>1</v>
      </c>
      <c r="D182" s="103">
        <v>220</v>
      </c>
      <c r="E182" s="103">
        <v>310</v>
      </c>
      <c r="F182" s="103">
        <v>580</v>
      </c>
      <c r="G182" s="103"/>
      <c r="H182" s="103"/>
    </row>
    <row r="183" spans="1:8" x14ac:dyDescent="0.25">
      <c r="A183" s="101">
        <v>6</v>
      </c>
      <c r="B183" s="101">
        <v>2</v>
      </c>
      <c r="D183" s="103">
        <v>420</v>
      </c>
      <c r="E183" s="103">
        <v>610</v>
      </c>
      <c r="F183" s="103">
        <v>1050</v>
      </c>
      <c r="G183" s="103"/>
      <c r="H183" s="103"/>
    </row>
    <row r="184" spans="1:8" x14ac:dyDescent="0.25">
      <c r="A184" s="101">
        <v>6</v>
      </c>
      <c r="B184" s="101">
        <v>3</v>
      </c>
      <c r="D184" s="103">
        <v>5.3000000000000001E-7</v>
      </c>
      <c r="E184" s="103">
        <v>1.5E-6</v>
      </c>
      <c r="F184" s="103">
        <v>2.3E-6</v>
      </c>
      <c r="G184" s="103"/>
      <c r="H184" s="103"/>
    </row>
    <row r="185" spans="1:8" x14ac:dyDescent="0.25">
      <c r="A185" s="101">
        <v>6</v>
      </c>
      <c r="B185" s="101">
        <v>4</v>
      </c>
      <c r="D185" s="103">
        <v>1.9999999999999999E-7</v>
      </c>
      <c r="E185" s="103">
        <v>4.8999999999999997E-7</v>
      </c>
      <c r="F185" s="103">
        <v>8.0999999999999997E-7</v>
      </c>
      <c r="G185" s="103"/>
      <c r="H185" s="103"/>
    </row>
    <row r="186" spans="1:8" x14ac:dyDescent="0.25">
      <c r="A186" s="101">
        <v>6</v>
      </c>
      <c r="B186" s="101">
        <v>5</v>
      </c>
      <c r="D186" s="103">
        <v>35</v>
      </c>
      <c r="E186" s="103">
        <v>49</v>
      </c>
      <c r="F186" s="103">
        <v>78</v>
      </c>
      <c r="G186" s="103"/>
      <c r="H186" s="103"/>
    </row>
    <row r="187" spans="1:8" x14ac:dyDescent="0.25">
      <c r="A187" s="101">
        <v>6</v>
      </c>
      <c r="B187" s="101">
        <v>6</v>
      </c>
      <c r="D187" s="103">
        <v>120</v>
      </c>
      <c r="E187" s="103">
        <v>180</v>
      </c>
      <c r="F187" s="103">
        <v>300</v>
      </c>
      <c r="G187" s="103"/>
      <c r="H187" s="103"/>
    </row>
    <row r="188" spans="1:8" x14ac:dyDescent="0.25">
      <c r="A188" s="101">
        <v>6</v>
      </c>
      <c r="B188" s="101">
        <v>7</v>
      </c>
      <c r="D188" s="103">
        <v>180</v>
      </c>
      <c r="E188" s="103">
        <v>260</v>
      </c>
      <c r="F188" s="103">
        <v>420</v>
      </c>
      <c r="G188" s="103"/>
      <c r="H188" s="103"/>
    </row>
    <row r="189" spans="1:8" x14ac:dyDescent="0.25">
      <c r="A189" s="101">
        <v>6</v>
      </c>
      <c r="B189" s="101">
        <v>8</v>
      </c>
      <c r="D189" s="103">
        <v>8.8999999999999995E-6</v>
      </c>
      <c r="E189" s="103">
        <v>1.7E-5</v>
      </c>
      <c r="F189" s="103">
        <v>3.4999999999999997E-5</v>
      </c>
      <c r="G189" s="103"/>
      <c r="H189" s="103"/>
    </row>
    <row r="190" spans="1:8" x14ac:dyDescent="0.25">
      <c r="A190" s="101">
        <v>6</v>
      </c>
      <c r="B190" s="101">
        <v>9</v>
      </c>
      <c r="D190" s="103">
        <v>8.1999999999999998E-7</v>
      </c>
      <c r="E190" s="103">
        <v>1.7999999999999999E-6</v>
      </c>
      <c r="F190" s="103">
        <v>3.8E-6</v>
      </c>
      <c r="G190" s="103"/>
      <c r="H190" s="103"/>
    </row>
    <row r="191" spans="1:8" x14ac:dyDescent="0.25">
      <c r="A191" s="101">
        <v>6</v>
      </c>
      <c r="B191" s="101">
        <v>10</v>
      </c>
      <c r="D191" s="103">
        <v>4.4999999999999998E-7</v>
      </c>
      <c r="E191" s="103">
        <v>9.7000000000000003E-7</v>
      </c>
      <c r="F191" s="103">
        <v>1.9E-6</v>
      </c>
      <c r="G191" s="103"/>
      <c r="H191" s="103"/>
    </row>
    <row r="192" spans="1:8" x14ac:dyDescent="0.25">
      <c r="A192" s="101">
        <v>6</v>
      </c>
      <c r="B192" s="101">
        <v>11</v>
      </c>
      <c r="D192" s="103">
        <v>26</v>
      </c>
      <c r="E192" s="103">
        <v>47</v>
      </c>
      <c r="F192" s="103">
        <v>89</v>
      </c>
      <c r="G192" s="103"/>
      <c r="H192" s="103"/>
    </row>
    <row r="193" spans="1:8" x14ac:dyDescent="0.25">
      <c r="A193" s="101">
        <v>6</v>
      </c>
      <c r="B193" s="101">
        <v>12</v>
      </c>
      <c r="D193" s="103">
        <v>120</v>
      </c>
      <c r="E193" s="103">
        <v>200</v>
      </c>
      <c r="F193" s="103">
        <v>340</v>
      </c>
      <c r="G193" s="103"/>
      <c r="H193" s="103"/>
    </row>
    <row r="194" spans="1:8" x14ac:dyDescent="0.25">
      <c r="A194" s="101">
        <v>6</v>
      </c>
      <c r="B194" s="101">
        <v>13</v>
      </c>
      <c r="D194" s="103">
        <v>170</v>
      </c>
      <c r="E194" s="103">
        <v>270</v>
      </c>
      <c r="F194" s="103">
        <v>490</v>
      </c>
      <c r="G194" s="103"/>
      <c r="H194" s="103"/>
    </row>
    <row r="195" spans="1:8" x14ac:dyDescent="0.25">
      <c r="A195" s="101">
        <v>6</v>
      </c>
      <c r="B195" s="101">
        <v>14</v>
      </c>
      <c r="D195" s="103">
        <v>1.5999999999999999E-5</v>
      </c>
      <c r="E195" s="103">
        <v>2.9E-5</v>
      </c>
      <c r="F195" s="103">
        <v>7.1000000000000005E-5</v>
      </c>
      <c r="G195" s="103"/>
      <c r="H195" s="103"/>
    </row>
    <row r="196" spans="1:8" x14ac:dyDescent="0.25">
      <c r="A196" s="101">
        <v>6</v>
      </c>
      <c r="B196" s="101">
        <v>15</v>
      </c>
      <c r="D196" s="103">
        <v>1.5E-6</v>
      </c>
      <c r="E196" s="103">
        <v>2.7E-6</v>
      </c>
      <c r="F196" s="103">
        <v>5.9000000000000003E-6</v>
      </c>
      <c r="G196" s="103"/>
      <c r="H196" s="103"/>
    </row>
    <row r="197" spans="1:8" x14ac:dyDescent="0.25">
      <c r="A197" s="101">
        <v>6</v>
      </c>
      <c r="B197" s="101">
        <v>16</v>
      </c>
      <c r="D197" s="103">
        <v>7.5000000000000002E-7</v>
      </c>
      <c r="E197" s="103">
        <v>1.5999999999999999E-6</v>
      </c>
      <c r="F197" s="103">
        <v>3.3000000000000002E-6</v>
      </c>
      <c r="G197" s="103"/>
      <c r="H197" s="103"/>
    </row>
    <row r="198" spans="1:8" x14ac:dyDescent="0.25">
      <c r="A198" s="101">
        <v>6</v>
      </c>
      <c r="B198" s="101">
        <v>17</v>
      </c>
      <c r="D198" s="103">
        <v>26</v>
      </c>
      <c r="E198" s="103">
        <v>47</v>
      </c>
      <c r="F198" s="103">
        <v>83</v>
      </c>
      <c r="G198" s="103"/>
      <c r="H198" s="103"/>
    </row>
    <row r="199" spans="1:8" x14ac:dyDescent="0.25">
      <c r="A199" s="101">
        <v>6</v>
      </c>
      <c r="B199" s="101">
        <v>18</v>
      </c>
      <c r="D199" s="103">
        <v>120</v>
      </c>
      <c r="E199" s="103">
        <v>200</v>
      </c>
      <c r="F199" s="103">
        <v>330</v>
      </c>
      <c r="G199" s="103"/>
      <c r="H199" s="103"/>
    </row>
    <row r="200" spans="1:8" x14ac:dyDescent="0.25">
      <c r="A200" s="101">
        <v>6</v>
      </c>
      <c r="B200" s="101">
        <v>19</v>
      </c>
      <c r="D200" s="103">
        <v>170</v>
      </c>
      <c r="E200" s="103">
        <v>270</v>
      </c>
      <c r="F200" s="103">
        <v>440</v>
      </c>
      <c r="G200" s="103"/>
      <c r="H200" s="103"/>
    </row>
    <row r="201" spans="1:8" x14ac:dyDescent="0.25">
      <c r="A201" s="101">
        <v>6</v>
      </c>
      <c r="B201" s="101">
        <v>20</v>
      </c>
      <c r="D201" s="103">
        <v>1.5E-5</v>
      </c>
      <c r="E201" s="103">
        <v>3.0000000000000001E-5</v>
      </c>
      <c r="F201" s="103">
        <v>8.7999999999999998E-5</v>
      </c>
      <c r="G201" s="103"/>
      <c r="H201" s="103"/>
    </row>
    <row r="202" spans="1:8" x14ac:dyDescent="0.25">
      <c r="A202" s="101">
        <v>6</v>
      </c>
      <c r="B202" s="101">
        <v>21</v>
      </c>
      <c r="D202" s="103">
        <v>1.3E-6</v>
      </c>
      <c r="E202" s="103">
        <v>2.7999999999999999E-6</v>
      </c>
      <c r="F202" s="103">
        <v>6.9999999999999999E-6</v>
      </c>
      <c r="G202" s="103"/>
      <c r="H202" s="103"/>
    </row>
    <row r="203" spans="1:8" x14ac:dyDescent="0.25">
      <c r="A203" s="101">
        <v>6</v>
      </c>
      <c r="B203" s="101">
        <v>22</v>
      </c>
      <c r="D203" s="103">
        <v>7.7000000000000004E-7</v>
      </c>
      <c r="E203" s="103">
        <v>1.5999999999999999E-6</v>
      </c>
      <c r="F203" s="103">
        <v>4.0999999999999997E-6</v>
      </c>
      <c r="G203" s="103"/>
      <c r="H203" s="103"/>
    </row>
    <row r="204" spans="1:8" x14ac:dyDescent="0.25">
      <c r="A204" s="101">
        <v>6</v>
      </c>
      <c r="B204" s="101">
        <v>23</v>
      </c>
      <c r="D204" s="103">
        <v>130</v>
      </c>
      <c r="E204" s="103">
        <v>193</v>
      </c>
      <c r="F204" s="103">
        <v>330</v>
      </c>
      <c r="G204" s="103"/>
      <c r="H204" s="103"/>
    </row>
    <row r="205" spans="1:8" x14ac:dyDescent="0.25">
      <c r="A205" s="101">
        <v>6</v>
      </c>
      <c r="B205" s="101">
        <v>24</v>
      </c>
      <c r="D205" s="103">
        <v>250</v>
      </c>
      <c r="E205" s="103">
        <v>380</v>
      </c>
      <c r="F205" s="103">
        <v>640</v>
      </c>
      <c r="G205" s="103"/>
      <c r="H205" s="103"/>
    </row>
    <row r="206" spans="1:8" x14ac:dyDescent="0.25">
      <c r="A206" s="101">
        <v>6</v>
      </c>
      <c r="B206" s="101">
        <v>25</v>
      </c>
      <c r="D206" s="103">
        <v>330</v>
      </c>
      <c r="E206" s="103">
        <v>520</v>
      </c>
      <c r="F206" s="103">
        <v>890</v>
      </c>
      <c r="G206" s="103"/>
      <c r="H206" s="103"/>
    </row>
    <row r="207" spans="1:8" x14ac:dyDescent="0.25">
      <c r="A207" s="101">
        <v>6</v>
      </c>
      <c r="B207" s="101">
        <v>26</v>
      </c>
      <c r="D207" s="103">
        <v>1.1999999999999999E-6</v>
      </c>
      <c r="E207" s="103">
        <v>2.0999999999999998E-6</v>
      </c>
      <c r="F207" s="103">
        <v>4.0999999999999997E-6</v>
      </c>
      <c r="G207" s="103"/>
      <c r="H207" s="103"/>
    </row>
    <row r="208" spans="1:8" x14ac:dyDescent="0.25">
      <c r="A208" s="101">
        <v>6</v>
      </c>
      <c r="B208" s="101">
        <v>27</v>
      </c>
      <c r="D208" s="103">
        <v>3.7E-7</v>
      </c>
      <c r="E208" s="103">
        <v>6.8999999999999996E-7</v>
      </c>
      <c r="F208" s="103">
        <v>1.3999999999999999E-6</v>
      </c>
      <c r="G208" s="103"/>
      <c r="H208" s="103"/>
    </row>
    <row r="209" spans="1:8" x14ac:dyDescent="0.25">
      <c r="A209" s="101">
        <v>6</v>
      </c>
      <c r="B209" s="101">
        <v>28</v>
      </c>
      <c r="D209" s="103">
        <v>2.2000000000000001E-7</v>
      </c>
      <c r="E209" s="103">
        <v>4.0999999999999999E-7</v>
      </c>
      <c r="F209" s="103">
        <v>8.8000000000000004E-7</v>
      </c>
      <c r="G209" s="103"/>
      <c r="H209" s="103"/>
    </row>
    <row r="210" spans="1:8" x14ac:dyDescent="0.25">
      <c r="A210" s="101">
        <v>6</v>
      </c>
      <c r="B210" s="101">
        <v>29</v>
      </c>
      <c r="D210" s="103">
        <v>120</v>
      </c>
      <c r="E210" s="103">
        <v>210</v>
      </c>
      <c r="F210" s="103">
        <v>460</v>
      </c>
      <c r="G210" s="103"/>
      <c r="H210" s="103"/>
    </row>
    <row r="211" spans="1:8" x14ac:dyDescent="0.25">
      <c r="A211" s="101">
        <v>6</v>
      </c>
      <c r="B211" s="101">
        <v>30</v>
      </c>
      <c r="D211" s="103">
        <v>220</v>
      </c>
      <c r="E211" s="103">
        <v>382</v>
      </c>
      <c r="F211" s="103">
        <v>850</v>
      </c>
      <c r="G211" s="103"/>
      <c r="H211" s="103"/>
    </row>
    <row r="212" spans="1:8" x14ac:dyDescent="0.25">
      <c r="A212" s="101">
        <v>6</v>
      </c>
      <c r="B212" s="101">
        <v>31</v>
      </c>
      <c r="D212" s="103">
        <v>1.5999999999999999E-6</v>
      </c>
      <c r="E212" s="103">
        <v>3.3000000000000002E-6</v>
      </c>
      <c r="F212" s="103">
        <v>7.9999999999999996E-6</v>
      </c>
      <c r="G212" s="103"/>
      <c r="H212" s="103"/>
    </row>
    <row r="213" spans="1:8" x14ac:dyDescent="0.25">
      <c r="A213" s="101">
        <v>6</v>
      </c>
      <c r="B213" s="101">
        <v>32</v>
      </c>
      <c r="D213" s="103">
        <v>5.2E-7</v>
      </c>
      <c r="E213" s="103">
        <v>1.1999999999999999E-6</v>
      </c>
      <c r="F213" s="103">
        <v>2.9000000000000002E-6</v>
      </c>
      <c r="G213" s="103"/>
      <c r="H213" s="103"/>
    </row>
    <row r="214" spans="1:8" x14ac:dyDescent="0.25">
      <c r="A214" s="101">
        <v>6</v>
      </c>
      <c r="B214" s="101">
        <v>33</v>
      </c>
      <c r="D214" s="103">
        <v>140</v>
      </c>
      <c r="E214" s="103">
        <v>260</v>
      </c>
      <c r="F214" s="103">
        <v>470</v>
      </c>
      <c r="G214" s="103"/>
      <c r="H214" s="103"/>
    </row>
    <row r="215" spans="1:8" x14ac:dyDescent="0.25">
      <c r="A215" s="101">
        <v>6</v>
      </c>
      <c r="B215" s="101">
        <v>34</v>
      </c>
      <c r="D215" s="103">
        <v>220</v>
      </c>
      <c r="E215" s="103">
        <v>380</v>
      </c>
      <c r="F215" s="103">
        <v>720</v>
      </c>
      <c r="G215" s="103"/>
      <c r="H215" s="103"/>
    </row>
    <row r="216" spans="1:8" x14ac:dyDescent="0.25">
      <c r="A216" s="101">
        <v>6</v>
      </c>
      <c r="B216" s="101">
        <v>35</v>
      </c>
      <c r="D216" s="103">
        <v>1.5E-6</v>
      </c>
      <c r="E216" s="103">
        <v>2.5000000000000002E-6</v>
      </c>
      <c r="F216" s="103">
        <v>7.6000000000000001E-6</v>
      </c>
      <c r="G216" s="103"/>
      <c r="H216" s="103"/>
    </row>
    <row r="217" spans="1:8" x14ac:dyDescent="0.25">
      <c r="A217" s="101">
        <v>6</v>
      </c>
      <c r="B217" s="101">
        <v>36</v>
      </c>
      <c r="D217" s="103">
        <v>6.9999999999999997E-7</v>
      </c>
      <c r="E217" s="103">
        <v>1.3E-6</v>
      </c>
      <c r="F217" s="103">
        <v>3.7000000000000002E-6</v>
      </c>
      <c r="G217" s="103"/>
      <c r="H217" s="103"/>
    </row>
    <row r="218" spans="1:8" x14ac:dyDescent="0.25">
      <c r="A218" s="101">
        <v>7</v>
      </c>
      <c r="B218" s="101">
        <v>1</v>
      </c>
      <c r="D218" s="103">
        <v>250</v>
      </c>
      <c r="E218" s="103">
        <v>350</v>
      </c>
      <c r="F218" s="103">
        <v>450</v>
      </c>
      <c r="G218" s="103"/>
      <c r="H218" s="103"/>
    </row>
    <row r="219" spans="1:8" x14ac:dyDescent="0.25">
      <c r="A219" s="101">
        <v>7</v>
      </c>
      <c r="B219" s="101">
        <v>2</v>
      </c>
      <c r="D219" s="103">
        <v>420</v>
      </c>
      <c r="E219" s="103">
        <v>630</v>
      </c>
      <c r="F219" s="103">
        <v>830</v>
      </c>
      <c r="G219" s="103"/>
      <c r="H219" s="103"/>
    </row>
    <row r="220" spans="1:8" x14ac:dyDescent="0.25">
      <c r="A220" s="101">
        <v>7</v>
      </c>
      <c r="B220" s="101">
        <v>3</v>
      </c>
      <c r="D220" s="103">
        <v>3.8000000000000001E-7</v>
      </c>
      <c r="E220" s="103">
        <v>8.9999999999999996E-7</v>
      </c>
      <c r="F220" s="103">
        <v>1.9999999999999999E-6</v>
      </c>
      <c r="G220" s="103"/>
      <c r="H220" s="103"/>
    </row>
    <row r="221" spans="1:8" x14ac:dyDescent="0.25">
      <c r="A221" s="101">
        <v>7</v>
      </c>
      <c r="B221" s="101">
        <v>4</v>
      </c>
      <c r="D221" s="103">
        <v>9.9999999999999995E-8</v>
      </c>
      <c r="E221" s="103">
        <v>2.9999999999999999E-7</v>
      </c>
      <c r="F221" s="103">
        <v>4.9999999999999998E-7</v>
      </c>
      <c r="G221" s="103"/>
      <c r="H221" s="103"/>
    </row>
    <row r="222" spans="1:8" x14ac:dyDescent="0.25">
      <c r="A222" s="101">
        <v>7</v>
      </c>
      <c r="B222" s="101">
        <v>5</v>
      </c>
      <c r="D222" s="103">
        <v>50</v>
      </c>
      <c r="E222" s="103">
        <v>90</v>
      </c>
      <c r="F222" s="103">
        <v>180</v>
      </c>
      <c r="G222" s="103"/>
      <c r="H222" s="103"/>
    </row>
    <row r="223" spans="1:8" x14ac:dyDescent="0.25">
      <c r="A223" s="101">
        <v>7</v>
      </c>
      <c r="B223" s="101">
        <v>6</v>
      </c>
      <c r="D223" s="103">
        <v>180</v>
      </c>
      <c r="E223" s="103">
        <v>250</v>
      </c>
      <c r="F223" s="103">
        <v>500</v>
      </c>
      <c r="G223" s="103"/>
      <c r="H223" s="103"/>
    </row>
    <row r="224" spans="1:8" x14ac:dyDescent="0.25">
      <c r="A224" s="101">
        <v>7</v>
      </c>
      <c r="B224" s="101">
        <v>7</v>
      </c>
      <c r="D224" s="103">
        <v>240</v>
      </c>
      <c r="E224" s="103">
        <v>340</v>
      </c>
      <c r="F224" s="103">
        <v>700</v>
      </c>
      <c r="G224" s="103"/>
      <c r="H224" s="103"/>
    </row>
    <row r="225" spans="1:8" x14ac:dyDescent="0.25">
      <c r="A225" s="101">
        <v>7</v>
      </c>
      <c r="B225" s="101">
        <v>8</v>
      </c>
      <c r="D225" s="103">
        <v>3.7E-7</v>
      </c>
      <c r="E225" s="103">
        <v>7.3000000000000004E-6</v>
      </c>
      <c r="F225" s="103">
        <v>2.0000000000000002E-5</v>
      </c>
      <c r="G225" s="103"/>
      <c r="H225" s="103"/>
    </row>
    <row r="226" spans="1:8" x14ac:dyDescent="0.25">
      <c r="A226" s="101">
        <v>7</v>
      </c>
      <c r="B226" s="101">
        <v>9</v>
      </c>
      <c r="D226" s="103">
        <v>3.7E-7</v>
      </c>
      <c r="E226" s="103">
        <v>9.9999999999999995E-7</v>
      </c>
      <c r="F226" s="103">
        <v>3.0000000000000001E-6</v>
      </c>
      <c r="G226" s="103"/>
      <c r="H226" s="103"/>
    </row>
    <row r="227" spans="1:8" x14ac:dyDescent="0.25">
      <c r="A227" s="101">
        <v>7</v>
      </c>
      <c r="B227" s="101">
        <v>10</v>
      </c>
      <c r="D227" s="103">
        <v>2.2000000000000001E-7</v>
      </c>
      <c r="E227" s="103">
        <v>5.9999999999999997E-7</v>
      </c>
      <c r="F227" s="103">
        <v>1.5E-6</v>
      </c>
      <c r="G227" s="103"/>
      <c r="H227" s="103"/>
    </row>
    <row r="228" spans="1:8" x14ac:dyDescent="0.25">
      <c r="A228" s="101">
        <v>7</v>
      </c>
      <c r="B228" s="101">
        <v>11</v>
      </c>
      <c r="D228" s="103">
        <v>50</v>
      </c>
      <c r="E228" s="103">
        <v>90</v>
      </c>
      <c r="F228" s="103">
        <v>150</v>
      </c>
      <c r="G228" s="103"/>
      <c r="H228" s="103"/>
    </row>
    <row r="229" spans="1:8" x14ac:dyDescent="0.25">
      <c r="A229" s="101">
        <v>7</v>
      </c>
      <c r="B229" s="101">
        <v>12</v>
      </c>
      <c r="D229" s="103">
        <v>180</v>
      </c>
      <c r="E229" s="103">
        <v>250</v>
      </c>
      <c r="F229" s="103">
        <v>350</v>
      </c>
      <c r="G229" s="103"/>
      <c r="H229" s="103"/>
    </row>
    <row r="230" spans="1:8" x14ac:dyDescent="0.25">
      <c r="A230" s="101">
        <v>7</v>
      </c>
      <c r="B230" s="101">
        <v>13</v>
      </c>
      <c r="D230" s="103">
        <v>230</v>
      </c>
      <c r="E230" s="103">
        <v>330</v>
      </c>
      <c r="F230" s="103">
        <v>450</v>
      </c>
      <c r="G230" s="103"/>
      <c r="H230" s="103"/>
    </row>
    <row r="231" spans="1:8" x14ac:dyDescent="0.25">
      <c r="A231" s="101">
        <v>7</v>
      </c>
      <c r="B231" s="101">
        <v>14</v>
      </c>
      <c r="D231" s="103">
        <v>4.7999999999999998E-6</v>
      </c>
      <c r="E231" s="103">
        <v>1.2E-5</v>
      </c>
      <c r="F231" s="103">
        <v>3.0000000000000001E-5</v>
      </c>
      <c r="G231" s="103"/>
      <c r="H231" s="103"/>
    </row>
    <row r="232" spans="1:8" x14ac:dyDescent="0.25">
      <c r="A232" s="101">
        <v>7</v>
      </c>
      <c r="B232" s="101">
        <v>15</v>
      </c>
      <c r="D232" s="103">
        <v>5.9999999999999997E-7</v>
      </c>
      <c r="E232" s="103">
        <v>1.7E-6</v>
      </c>
      <c r="F232" s="103">
        <v>4.7999999999999998E-6</v>
      </c>
      <c r="G232" s="103"/>
      <c r="H232" s="103"/>
    </row>
    <row r="233" spans="1:8" x14ac:dyDescent="0.25">
      <c r="A233" s="101">
        <v>7</v>
      </c>
      <c r="B233" s="101">
        <v>16</v>
      </c>
      <c r="D233" s="103">
        <v>3.5999999999999999E-7</v>
      </c>
      <c r="E233" s="103">
        <v>9.9999999999999995E-7</v>
      </c>
      <c r="F233" s="103">
        <v>2.3999999999999999E-6</v>
      </c>
      <c r="G233" s="103"/>
      <c r="H233" s="103"/>
    </row>
    <row r="234" spans="1:8" x14ac:dyDescent="0.25">
      <c r="A234" s="101">
        <v>7</v>
      </c>
      <c r="B234" s="101">
        <v>17</v>
      </c>
      <c r="D234" s="103">
        <v>50</v>
      </c>
      <c r="E234" s="103">
        <v>90</v>
      </c>
      <c r="F234" s="103">
        <v>150</v>
      </c>
      <c r="G234" s="103"/>
      <c r="H234" s="103"/>
    </row>
    <row r="235" spans="1:8" x14ac:dyDescent="0.25">
      <c r="A235" s="101">
        <v>7</v>
      </c>
      <c r="B235" s="101">
        <v>18</v>
      </c>
      <c r="D235" s="103">
        <v>180</v>
      </c>
      <c r="E235" s="103">
        <v>250</v>
      </c>
      <c r="F235" s="103">
        <v>350</v>
      </c>
      <c r="G235" s="103"/>
      <c r="H235" s="103"/>
    </row>
    <row r="236" spans="1:8" x14ac:dyDescent="0.25">
      <c r="A236" s="101">
        <v>7</v>
      </c>
      <c r="B236" s="101">
        <v>19</v>
      </c>
      <c r="D236" s="103">
        <v>230</v>
      </c>
      <c r="E236" s="103">
        <v>330</v>
      </c>
      <c r="F236" s="103">
        <v>450</v>
      </c>
      <c r="G236" s="103"/>
      <c r="H236" s="103"/>
    </row>
    <row r="237" spans="1:8" x14ac:dyDescent="0.25">
      <c r="A237" s="101">
        <v>7</v>
      </c>
      <c r="B237" s="101">
        <v>20</v>
      </c>
      <c r="D237" s="103">
        <v>4.7999999999999998E-6</v>
      </c>
      <c r="E237" s="103">
        <v>1.2E-5</v>
      </c>
      <c r="F237" s="103">
        <v>3.0000000000000001E-5</v>
      </c>
      <c r="G237" s="103"/>
      <c r="H237" s="103"/>
    </row>
    <row r="238" spans="1:8" x14ac:dyDescent="0.25">
      <c r="A238" s="101">
        <v>7</v>
      </c>
      <c r="B238" s="101">
        <v>21</v>
      </c>
      <c r="D238" s="103">
        <v>5.9999999999999997E-7</v>
      </c>
      <c r="E238" s="103">
        <v>1.7E-6</v>
      </c>
      <c r="F238" s="103">
        <v>4.7999999999999998E-6</v>
      </c>
      <c r="G238" s="103"/>
      <c r="H238" s="103"/>
    </row>
    <row r="239" spans="1:8" x14ac:dyDescent="0.25">
      <c r="A239" s="101">
        <v>7</v>
      </c>
      <c r="B239" s="101">
        <v>22</v>
      </c>
      <c r="D239" s="103">
        <v>3.5999999999999999E-7</v>
      </c>
      <c r="E239" s="103">
        <v>9.9999999999999995E-7</v>
      </c>
      <c r="F239" s="103">
        <v>2.3999999999999999E-6</v>
      </c>
      <c r="G239" s="103"/>
      <c r="H239" s="103"/>
    </row>
    <row r="240" spans="1:8" x14ac:dyDescent="0.25">
      <c r="A240" s="101">
        <v>7</v>
      </c>
      <c r="B240" s="101">
        <v>23</v>
      </c>
      <c r="D240" s="103">
        <v>180</v>
      </c>
      <c r="E240" s="103">
        <v>250</v>
      </c>
      <c r="F240" s="103">
        <v>330</v>
      </c>
      <c r="G240" s="103"/>
      <c r="H240" s="103"/>
    </row>
    <row r="241" spans="1:8" x14ac:dyDescent="0.25">
      <c r="A241" s="101">
        <v>7</v>
      </c>
      <c r="B241" s="101">
        <v>24</v>
      </c>
      <c r="D241" s="103">
        <v>310</v>
      </c>
      <c r="E241" s="103">
        <v>430</v>
      </c>
      <c r="F241" s="103">
        <v>540</v>
      </c>
      <c r="G241" s="103"/>
      <c r="H241" s="103"/>
    </row>
    <row r="242" spans="1:8" x14ac:dyDescent="0.25">
      <c r="A242" s="101">
        <v>7</v>
      </c>
      <c r="B242" s="101">
        <v>25</v>
      </c>
      <c r="D242" s="103">
        <v>400</v>
      </c>
      <c r="E242" s="103">
        <v>580</v>
      </c>
      <c r="F242" s="103">
        <v>760</v>
      </c>
      <c r="G242" s="103"/>
      <c r="H242" s="103"/>
    </row>
    <row r="243" spans="1:8" x14ac:dyDescent="0.25">
      <c r="A243" s="101">
        <v>7</v>
      </c>
      <c r="B243" s="101">
        <v>26</v>
      </c>
      <c r="D243" s="103">
        <v>4.4999999999999998E-7</v>
      </c>
      <c r="E243" s="103">
        <v>1.3E-6</v>
      </c>
      <c r="F243" s="103">
        <v>3.7000000000000002E-6</v>
      </c>
      <c r="G243" s="103"/>
      <c r="H243" s="103"/>
    </row>
    <row r="244" spans="1:8" x14ac:dyDescent="0.25">
      <c r="A244" s="101">
        <v>7</v>
      </c>
      <c r="B244" s="101">
        <v>27</v>
      </c>
      <c r="D244" s="103">
        <v>2.8000000000000002E-7</v>
      </c>
      <c r="E244" s="103">
        <v>4.4999999999999998E-7</v>
      </c>
      <c r="F244" s="103">
        <v>9.2999999999999999E-7</v>
      </c>
      <c r="G244" s="103"/>
      <c r="H244" s="103"/>
    </row>
    <row r="245" spans="1:8" x14ac:dyDescent="0.25">
      <c r="A245" s="101">
        <v>7</v>
      </c>
      <c r="B245" s="101">
        <v>28</v>
      </c>
      <c r="D245" s="103">
        <v>1.6999999999999999E-7</v>
      </c>
      <c r="E245" s="103">
        <v>2.6E-7</v>
      </c>
      <c r="F245" s="103">
        <v>7.5000000000000002E-7</v>
      </c>
      <c r="G245" s="103"/>
      <c r="H245" s="103"/>
    </row>
    <row r="246" spans="1:8" x14ac:dyDescent="0.25">
      <c r="A246" s="101">
        <v>7</v>
      </c>
      <c r="B246" s="101">
        <v>29</v>
      </c>
      <c r="D246" s="103">
        <v>150</v>
      </c>
      <c r="E246" s="103">
        <v>250</v>
      </c>
      <c r="F246" s="103">
        <v>400</v>
      </c>
      <c r="G246" s="103"/>
      <c r="H246" s="103"/>
    </row>
    <row r="247" spans="1:8" x14ac:dyDescent="0.25">
      <c r="A247" s="101">
        <v>7</v>
      </c>
      <c r="B247" s="101">
        <v>30</v>
      </c>
      <c r="D247" s="103">
        <v>250</v>
      </c>
      <c r="E247" s="103">
        <v>390</v>
      </c>
      <c r="F247" s="103">
        <v>600</v>
      </c>
      <c r="G247" s="103"/>
      <c r="H247" s="103"/>
    </row>
    <row r="248" spans="1:8" x14ac:dyDescent="0.25">
      <c r="A248" s="101">
        <v>7</v>
      </c>
      <c r="B248" s="101">
        <v>31</v>
      </c>
      <c r="D248" s="103">
        <v>6.7000000000000004E-7</v>
      </c>
      <c r="E248" s="103">
        <v>2.2000000000000001E-6</v>
      </c>
      <c r="F248" s="103">
        <v>1.0000000000000001E-5</v>
      </c>
      <c r="G248" s="103"/>
      <c r="H248" s="103"/>
    </row>
    <row r="249" spans="1:8" x14ac:dyDescent="0.25">
      <c r="A249" s="101">
        <v>7</v>
      </c>
      <c r="B249" s="101">
        <v>32</v>
      </c>
      <c r="D249" s="103">
        <v>2.9999999999999999E-7</v>
      </c>
      <c r="E249" s="103">
        <v>8.9999999999999996E-7</v>
      </c>
      <c r="F249" s="103">
        <v>2.2000000000000001E-6</v>
      </c>
      <c r="G249" s="103"/>
      <c r="H249" s="103"/>
    </row>
    <row r="250" spans="1:8" x14ac:dyDescent="0.25">
      <c r="A250" s="101">
        <v>7</v>
      </c>
      <c r="B250" s="101">
        <v>33</v>
      </c>
      <c r="D250" s="103">
        <v>150</v>
      </c>
      <c r="E250" s="103">
        <v>250</v>
      </c>
      <c r="F250" s="103">
        <v>400</v>
      </c>
      <c r="G250" s="103"/>
      <c r="H250" s="103"/>
    </row>
    <row r="251" spans="1:8" x14ac:dyDescent="0.25">
      <c r="A251" s="101">
        <v>7</v>
      </c>
      <c r="B251" s="101">
        <v>34</v>
      </c>
      <c r="D251" s="103">
        <v>250</v>
      </c>
      <c r="E251" s="103">
        <v>390</v>
      </c>
      <c r="F251" s="103">
        <v>600</v>
      </c>
      <c r="G251" s="103"/>
      <c r="H251" s="103"/>
    </row>
    <row r="252" spans="1:8" x14ac:dyDescent="0.25">
      <c r="A252" s="101">
        <v>7</v>
      </c>
      <c r="B252" s="101">
        <v>35</v>
      </c>
      <c r="D252" s="103">
        <v>5.9999999999999997E-7</v>
      </c>
      <c r="E252" s="103">
        <v>2.2000000000000001E-6</v>
      </c>
      <c r="F252" s="103">
        <v>1.0000000000000001E-5</v>
      </c>
      <c r="G252" s="103"/>
      <c r="H252" s="103"/>
    </row>
    <row r="253" spans="1:8" x14ac:dyDescent="0.25">
      <c r="A253" s="101">
        <v>7</v>
      </c>
      <c r="B253" s="101">
        <v>36</v>
      </c>
      <c r="D253" s="103">
        <v>2.9999999999999999E-7</v>
      </c>
      <c r="E253" s="103">
        <v>8.9999999999999996E-7</v>
      </c>
      <c r="F253" s="103">
        <v>2.2000000000000001E-6</v>
      </c>
      <c r="G253" s="103"/>
      <c r="H253" s="103"/>
    </row>
    <row r="254" spans="1:8" x14ac:dyDescent="0.25">
      <c r="A254" s="101">
        <v>8</v>
      </c>
      <c r="B254" s="101">
        <v>1</v>
      </c>
      <c r="D254" s="103">
        <v>503</v>
      </c>
      <c r="E254" s="103">
        <v>674</v>
      </c>
      <c r="F254" s="103">
        <v>877</v>
      </c>
      <c r="G254" s="103"/>
      <c r="H254" s="103"/>
    </row>
    <row r="255" spans="1:8" x14ac:dyDescent="0.25">
      <c r="A255" s="101">
        <v>8</v>
      </c>
      <c r="B255" s="101">
        <v>2</v>
      </c>
      <c r="D255" s="103">
        <v>894</v>
      </c>
      <c r="E255" s="103">
        <v>1184</v>
      </c>
      <c r="F255" s="103">
        <v>1619</v>
      </c>
      <c r="G255" s="103"/>
      <c r="H255" s="103"/>
    </row>
    <row r="256" spans="1:8" x14ac:dyDescent="0.25">
      <c r="A256" s="101">
        <v>8</v>
      </c>
      <c r="B256" s="101">
        <v>3</v>
      </c>
      <c r="D256" s="103">
        <v>8.3000000000000002E-8</v>
      </c>
      <c r="E256" s="103">
        <v>1.6999999999999999E-7</v>
      </c>
      <c r="F256" s="103">
        <v>3.8000000000000001E-7</v>
      </c>
      <c r="G256" s="103"/>
      <c r="H256" s="103"/>
    </row>
    <row r="257" spans="1:8" x14ac:dyDescent="0.25">
      <c r="A257" s="101">
        <v>8</v>
      </c>
      <c r="B257" s="101">
        <v>4</v>
      </c>
      <c r="D257" s="103">
        <v>4.8E-8</v>
      </c>
      <c r="E257" s="103">
        <v>8.7999999999999994E-8</v>
      </c>
      <c r="F257" s="103">
        <v>1.6999999999999999E-7</v>
      </c>
      <c r="G257" s="103"/>
      <c r="H257" s="103"/>
    </row>
    <row r="258" spans="1:8" x14ac:dyDescent="0.25">
      <c r="A258" s="101">
        <v>8</v>
      </c>
      <c r="B258" s="101">
        <v>5</v>
      </c>
      <c r="D258" s="103">
        <v>167</v>
      </c>
      <c r="E258" s="103">
        <v>222</v>
      </c>
      <c r="F258" s="103">
        <v>286</v>
      </c>
      <c r="G258" s="103"/>
      <c r="H258" s="103"/>
    </row>
    <row r="259" spans="1:8" x14ac:dyDescent="0.25">
      <c r="A259" s="101">
        <v>8</v>
      </c>
      <c r="B259" s="101">
        <v>6</v>
      </c>
      <c r="D259" s="103">
        <v>528</v>
      </c>
      <c r="E259" s="103">
        <v>720</v>
      </c>
      <c r="F259" s="103">
        <v>937</v>
      </c>
      <c r="G259" s="103"/>
      <c r="H259" s="103"/>
    </row>
    <row r="260" spans="1:8" x14ac:dyDescent="0.25">
      <c r="A260" s="101">
        <v>8</v>
      </c>
      <c r="B260" s="101">
        <v>7</v>
      </c>
      <c r="D260" s="103">
        <v>732</v>
      </c>
      <c r="E260" s="103">
        <v>1003</v>
      </c>
      <c r="F260" s="103">
        <v>1311</v>
      </c>
      <c r="G260" s="103"/>
      <c r="H260" s="103"/>
    </row>
    <row r="261" spans="1:8" x14ac:dyDescent="0.25">
      <c r="A261" s="101">
        <v>8</v>
      </c>
      <c r="B261" s="101">
        <v>8</v>
      </c>
      <c r="D261" s="103">
        <v>4.4000000000000002E-7</v>
      </c>
      <c r="E261" s="103">
        <v>7.8000000000000005E-7</v>
      </c>
      <c r="F261" s="103">
        <v>1.7999999999999999E-6</v>
      </c>
      <c r="G261" s="103"/>
      <c r="H261" s="103"/>
    </row>
    <row r="262" spans="1:8" x14ac:dyDescent="0.25">
      <c r="A262" s="101">
        <v>8</v>
      </c>
      <c r="B262" s="101">
        <v>9</v>
      </c>
      <c r="D262" s="103">
        <v>5.2999999999999998E-8</v>
      </c>
      <c r="E262" s="103">
        <v>8.3999999999999998E-8</v>
      </c>
      <c r="F262" s="103">
        <v>1.4999999999999999E-7</v>
      </c>
      <c r="G262" s="103"/>
      <c r="H262" s="103"/>
    </row>
    <row r="263" spans="1:8" x14ac:dyDescent="0.25">
      <c r="A263" s="101">
        <v>8</v>
      </c>
      <c r="B263" s="101">
        <v>10</v>
      </c>
      <c r="D263" s="103">
        <v>3.7E-8</v>
      </c>
      <c r="E263" s="103">
        <v>5.8999999999999999E-8</v>
      </c>
      <c r="F263" s="103">
        <v>1.1000000000000001E-7</v>
      </c>
      <c r="G263" s="103"/>
      <c r="H263" s="103"/>
    </row>
    <row r="264" spans="1:8" x14ac:dyDescent="0.25">
      <c r="A264" s="101">
        <v>8</v>
      </c>
      <c r="B264" s="101">
        <v>11</v>
      </c>
      <c r="D264" s="103">
        <v>118</v>
      </c>
      <c r="E264" s="103">
        <v>154</v>
      </c>
      <c r="F264" s="103">
        <v>201</v>
      </c>
      <c r="G264" s="103"/>
      <c r="H264" s="103"/>
    </row>
    <row r="265" spans="1:8" x14ac:dyDescent="0.25">
      <c r="A265" s="101">
        <v>8</v>
      </c>
      <c r="B265" s="101">
        <v>12</v>
      </c>
      <c r="D265" s="103">
        <v>345</v>
      </c>
      <c r="E265" s="103">
        <v>464</v>
      </c>
      <c r="F265" s="103">
        <v>614</v>
      </c>
      <c r="G265" s="103"/>
      <c r="H265" s="103"/>
    </row>
    <row r="266" spans="1:8" x14ac:dyDescent="0.25">
      <c r="A266" s="101">
        <v>8</v>
      </c>
      <c r="B266" s="101">
        <v>13</v>
      </c>
      <c r="D266" s="103">
        <v>459</v>
      </c>
      <c r="E266" s="103">
        <v>622</v>
      </c>
      <c r="F266" s="103">
        <v>827</v>
      </c>
      <c r="G266" s="103"/>
      <c r="H266" s="103"/>
    </row>
    <row r="267" spans="1:8" x14ac:dyDescent="0.25">
      <c r="A267" s="101">
        <v>8</v>
      </c>
      <c r="B267" s="101">
        <v>14</v>
      </c>
      <c r="D267" s="103">
        <v>1.3E-6</v>
      </c>
      <c r="E267" s="103">
        <v>3.3000000000000002E-6</v>
      </c>
      <c r="F267" s="103">
        <v>8.6999999999999997E-6</v>
      </c>
      <c r="G267" s="103"/>
      <c r="H267" s="103"/>
    </row>
    <row r="268" spans="1:8" x14ac:dyDescent="0.25">
      <c r="A268" s="101">
        <v>8</v>
      </c>
      <c r="B268" s="101">
        <v>15</v>
      </c>
      <c r="D268" s="103">
        <v>2.1E-7</v>
      </c>
      <c r="E268" s="103">
        <v>3.9000000000000002E-7</v>
      </c>
      <c r="F268" s="103">
        <v>8.4E-7</v>
      </c>
      <c r="G268" s="103"/>
      <c r="H268" s="103"/>
    </row>
    <row r="269" spans="1:8" x14ac:dyDescent="0.25">
      <c r="A269" s="101">
        <v>8</v>
      </c>
      <c r="B269" s="101">
        <v>16</v>
      </c>
      <c r="D269" s="103">
        <v>1.6E-7</v>
      </c>
      <c r="E269" s="103">
        <v>2.8999999999999998E-7</v>
      </c>
      <c r="F269" s="103">
        <v>5.6000000000000004E-7</v>
      </c>
      <c r="G269" s="103"/>
      <c r="H269" s="103"/>
    </row>
    <row r="270" spans="1:8" x14ac:dyDescent="0.25">
      <c r="A270" s="101">
        <v>8</v>
      </c>
      <c r="B270" s="101">
        <v>17</v>
      </c>
      <c r="D270" s="103">
        <v>113</v>
      </c>
      <c r="E270" s="103">
        <v>152</v>
      </c>
      <c r="F270" s="103">
        <v>201</v>
      </c>
      <c r="G270" s="103"/>
      <c r="H270" s="103"/>
    </row>
    <row r="271" spans="1:8" x14ac:dyDescent="0.25">
      <c r="A271" s="101">
        <v>8</v>
      </c>
      <c r="B271" s="101">
        <v>18</v>
      </c>
      <c r="D271" s="103">
        <v>333</v>
      </c>
      <c r="E271" s="103">
        <v>458</v>
      </c>
      <c r="F271" s="103">
        <v>614</v>
      </c>
      <c r="G271" s="103"/>
      <c r="H271" s="103"/>
    </row>
    <row r="272" spans="1:8" x14ac:dyDescent="0.25">
      <c r="A272" s="101">
        <v>8</v>
      </c>
      <c r="B272" s="101">
        <v>19</v>
      </c>
      <c r="D272" s="103">
        <v>430</v>
      </c>
      <c r="E272" s="103">
        <v>594</v>
      </c>
      <c r="F272" s="103">
        <v>801</v>
      </c>
      <c r="G272" s="103"/>
      <c r="H272" s="103"/>
    </row>
    <row r="273" spans="1:8" x14ac:dyDescent="0.25">
      <c r="A273" s="101">
        <v>8</v>
      </c>
      <c r="B273" s="101">
        <v>20</v>
      </c>
      <c r="D273" s="103">
        <v>1.3E-6</v>
      </c>
      <c r="E273" s="103">
        <v>3.3000000000000002E-6</v>
      </c>
      <c r="F273" s="103">
        <v>8.6999999999999997E-6</v>
      </c>
      <c r="G273" s="103"/>
      <c r="H273" s="103"/>
    </row>
    <row r="274" spans="1:8" x14ac:dyDescent="0.25">
      <c r="A274" s="101">
        <v>8</v>
      </c>
      <c r="B274" s="101">
        <v>21</v>
      </c>
      <c r="D274" s="103">
        <v>2.2000000000000001E-7</v>
      </c>
      <c r="E274" s="103">
        <v>4.2E-7</v>
      </c>
      <c r="F274" s="103">
        <v>8.5000000000000001E-7</v>
      </c>
      <c r="G274" s="103"/>
      <c r="H274" s="103"/>
    </row>
    <row r="275" spans="1:8" x14ac:dyDescent="0.25">
      <c r="A275" s="101">
        <v>8</v>
      </c>
      <c r="B275" s="101">
        <v>22</v>
      </c>
      <c r="D275" s="103">
        <v>1.6999999999999999E-7</v>
      </c>
      <c r="E275" s="103">
        <v>3.1E-7</v>
      </c>
      <c r="F275" s="103">
        <v>6.0999999999999998E-7</v>
      </c>
      <c r="G275" s="103"/>
      <c r="H275" s="103"/>
    </row>
    <row r="276" spans="1:8" x14ac:dyDescent="0.25">
      <c r="A276" s="101">
        <v>8</v>
      </c>
      <c r="B276" s="101">
        <v>23</v>
      </c>
      <c r="D276" s="103">
        <v>346</v>
      </c>
      <c r="E276" s="103">
        <v>502</v>
      </c>
      <c r="F276" s="103">
        <v>702</v>
      </c>
      <c r="G276" s="103"/>
      <c r="H276" s="103"/>
    </row>
    <row r="277" spans="1:8" x14ac:dyDescent="0.25">
      <c r="A277" s="101">
        <v>8</v>
      </c>
      <c r="B277" s="101">
        <v>24</v>
      </c>
      <c r="D277" s="103">
        <v>609</v>
      </c>
      <c r="E277" s="103">
        <v>887</v>
      </c>
      <c r="F277" s="103">
        <v>1268</v>
      </c>
      <c r="G277" s="103"/>
      <c r="H277" s="103"/>
    </row>
    <row r="278" spans="1:8" x14ac:dyDescent="0.25">
      <c r="A278" s="101">
        <v>8</v>
      </c>
      <c r="B278" s="101">
        <v>25</v>
      </c>
      <c r="D278" s="103">
        <v>825</v>
      </c>
      <c r="E278" s="103">
        <v>1189</v>
      </c>
      <c r="F278" s="103">
        <v>1710</v>
      </c>
      <c r="G278" s="103"/>
      <c r="H278" s="103"/>
    </row>
    <row r="279" spans="1:8" x14ac:dyDescent="0.25">
      <c r="A279" s="101">
        <v>8</v>
      </c>
      <c r="B279" s="101">
        <v>26</v>
      </c>
      <c r="D279" s="103">
        <v>1.9999999999999999E-7</v>
      </c>
      <c r="E279" s="103">
        <v>3.5999999999999999E-7</v>
      </c>
      <c r="F279" s="103">
        <v>7.0999999999999998E-7</v>
      </c>
      <c r="G279" s="103"/>
      <c r="H279" s="103"/>
    </row>
    <row r="280" spans="1:8" x14ac:dyDescent="0.25">
      <c r="A280" s="101">
        <v>8</v>
      </c>
      <c r="B280" s="101">
        <v>27</v>
      </c>
      <c r="D280" s="103">
        <v>9.9999999999999995E-8</v>
      </c>
      <c r="E280" s="103">
        <v>1.9999999999999999E-7</v>
      </c>
      <c r="F280" s="103">
        <v>3.8000000000000001E-7</v>
      </c>
      <c r="G280" s="103"/>
      <c r="H280" s="103"/>
    </row>
    <row r="281" spans="1:8" x14ac:dyDescent="0.25">
      <c r="A281" s="101">
        <v>8</v>
      </c>
      <c r="B281" s="101">
        <v>28</v>
      </c>
      <c r="D281" s="103">
        <v>7.4000000000000001E-8</v>
      </c>
      <c r="E281" s="103">
        <v>1.4999999999999999E-7</v>
      </c>
      <c r="F281" s="103">
        <v>2.8999999999999998E-7</v>
      </c>
      <c r="G281" s="103"/>
      <c r="H281" s="103"/>
    </row>
    <row r="282" spans="1:8" x14ac:dyDescent="0.25">
      <c r="A282" s="101">
        <v>8</v>
      </c>
      <c r="B282" s="101">
        <v>29</v>
      </c>
      <c r="D282" s="103">
        <v>203</v>
      </c>
      <c r="E282" s="103">
        <v>312</v>
      </c>
      <c r="F282" s="103">
        <v>451</v>
      </c>
      <c r="G282" s="103"/>
      <c r="H282" s="103"/>
    </row>
    <row r="283" spans="1:8" x14ac:dyDescent="0.25">
      <c r="A283" s="101">
        <v>8</v>
      </c>
      <c r="B283" s="101">
        <v>30</v>
      </c>
      <c r="D283" s="103">
        <v>330</v>
      </c>
      <c r="E283" s="103">
        <v>519</v>
      </c>
      <c r="F283" s="103">
        <v>759</v>
      </c>
      <c r="G283" s="103"/>
      <c r="H283" s="103"/>
    </row>
    <row r="284" spans="1:8" x14ac:dyDescent="0.25">
      <c r="A284" s="101">
        <v>8</v>
      </c>
      <c r="B284" s="101">
        <v>31</v>
      </c>
      <c r="D284" s="103">
        <v>8.2999999999999999E-7</v>
      </c>
      <c r="E284" s="103">
        <v>1.9E-6</v>
      </c>
      <c r="F284" s="103">
        <v>5.4E-6</v>
      </c>
      <c r="G284" s="103"/>
      <c r="H284" s="103"/>
    </row>
    <row r="285" spans="1:8" x14ac:dyDescent="0.25">
      <c r="A285" s="101">
        <v>8</v>
      </c>
      <c r="B285" s="101">
        <v>32</v>
      </c>
      <c r="D285" s="103">
        <v>4.8999999999999997E-7</v>
      </c>
      <c r="E285" s="103">
        <v>9.9999999999999995E-7</v>
      </c>
      <c r="F285" s="103">
        <v>2.3999999999999999E-6</v>
      </c>
      <c r="G285" s="103"/>
      <c r="H285" s="103"/>
    </row>
    <row r="286" spans="1:8" x14ac:dyDescent="0.25">
      <c r="A286" s="101">
        <v>8</v>
      </c>
      <c r="B286" s="101">
        <v>33</v>
      </c>
      <c r="D286" s="103">
        <v>236</v>
      </c>
      <c r="E286" s="103">
        <v>388</v>
      </c>
      <c r="F286" s="103">
        <v>504</v>
      </c>
      <c r="G286" s="103"/>
      <c r="H286" s="103"/>
    </row>
    <row r="287" spans="1:8" x14ac:dyDescent="0.25">
      <c r="A287" s="101">
        <v>8</v>
      </c>
      <c r="B287" s="101">
        <v>34</v>
      </c>
      <c r="D287" s="103">
        <v>324</v>
      </c>
      <c r="E287" s="103">
        <v>541</v>
      </c>
      <c r="F287" s="103">
        <v>706</v>
      </c>
      <c r="G287" s="103"/>
      <c r="H287" s="103"/>
    </row>
    <row r="288" spans="1:8" x14ac:dyDescent="0.25">
      <c r="A288" s="101">
        <v>8</v>
      </c>
      <c r="B288" s="101">
        <v>35</v>
      </c>
      <c r="D288" s="103">
        <v>8.1999999999999998E-7</v>
      </c>
      <c r="E288" s="103">
        <v>1.7E-6</v>
      </c>
      <c r="F288" s="103">
        <v>3.8999999999999999E-6</v>
      </c>
      <c r="G288" s="103"/>
      <c r="H288" s="103"/>
    </row>
    <row r="289" spans="1:8" x14ac:dyDescent="0.25">
      <c r="A289" s="101">
        <v>8</v>
      </c>
      <c r="B289" s="101">
        <v>36</v>
      </c>
      <c r="D289" s="103">
        <v>5.5000000000000003E-7</v>
      </c>
      <c r="E289" s="103">
        <v>1.1000000000000001E-6</v>
      </c>
      <c r="F289" s="103">
        <v>2.5000000000000002E-6</v>
      </c>
      <c r="G289" s="103"/>
      <c r="H289" s="103"/>
    </row>
    <row r="290" spans="1:8" x14ac:dyDescent="0.25">
      <c r="A290" s="101">
        <v>9</v>
      </c>
      <c r="B290" s="101">
        <v>1</v>
      </c>
      <c r="D290" s="103">
        <v>110</v>
      </c>
      <c r="E290" s="103">
        <v>340</v>
      </c>
      <c r="F290" s="103">
        <v>460</v>
      </c>
      <c r="G290" s="103"/>
      <c r="H290" s="103"/>
    </row>
    <row r="291" spans="1:8" x14ac:dyDescent="0.25">
      <c r="A291" s="101">
        <v>9</v>
      </c>
      <c r="B291" s="101">
        <v>2</v>
      </c>
      <c r="D291" s="103">
        <v>130</v>
      </c>
      <c r="E291" s="103">
        <v>500</v>
      </c>
      <c r="F291" s="103">
        <v>590</v>
      </c>
      <c r="G291" s="103"/>
      <c r="H291" s="103"/>
    </row>
    <row r="292" spans="1:8" x14ac:dyDescent="0.25">
      <c r="A292" s="101">
        <v>9</v>
      </c>
      <c r="B292" s="101">
        <v>3</v>
      </c>
      <c r="D292" s="103">
        <v>7.4999999999999997E-8</v>
      </c>
      <c r="E292" s="103">
        <v>8.1999999999999998E-7</v>
      </c>
      <c r="F292" s="103">
        <v>4.6999999999999999E-6</v>
      </c>
      <c r="G292" s="103"/>
      <c r="H292" s="103"/>
    </row>
    <row r="293" spans="1:8" x14ac:dyDescent="0.25">
      <c r="A293" s="101">
        <v>9</v>
      </c>
      <c r="B293" s="101">
        <v>4</v>
      </c>
      <c r="D293" s="103">
        <v>2E-8</v>
      </c>
      <c r="E293" s="103">
        <v>3.5999999999999999E-7</v>
      </c>
      <c r="F293" s="103">
        <v>2.6000000000000001E-6</v>
      </c>
      <c r="G293" s="103"/>
      <c r="H293" s="103"/>
    </row>
    <row r="294" spans="1:8" x14ac:dyDescent="0.25">
      <c r="A294" s="101">
        <v>9</v>
      </c>
      <c r="B294" s="101">
        <v>5</v>
      </c>
      <c r="D294" s="103">
        <v>120</v>
      </c>
      <c r="E294" s="103">
        <v>125</v>
      </c>
      <c r="F294" s="103">
        <v>130</v>
      </c>
      <c r="G294" s="103"/>
      <c r="H294" s="103"/>
    </row>
    <row r="295" spans="1:8" x14ac:dyDescent="0.25">
      <c r="A295" s="101">
        <v>9</v>
      </c>
      <c r="B295" s="101">
        <v>6</v>
      </c>
      <c r="D295" s="103">
        <v>240</v>
      </c>
      <c r="E295" s="103">
        <v>260</v>
      </c>
      <c r="F295" s="103">
        <v>270</v>
      </c>
      <c r="G295" s="103"/>
      <c r="H295" s="103"/>
    </row>
    <row r="296" spans="1:8" x14ac:dyDescent="0.25">
      <c r="A296" s="101">
        <v>9</v>
      </c>
      <c r="B296" s="101">
        <v>7</v>
      </c>
      <c r="D296" s="103">
        <v>300</v>
      </c>
      <c r="E296" s="103">
        <v>320</v>
      </c>
      <c r="F296" s="103">
        <v>330</v>
      </c>
      <c r="G296" s="103"/>
      <c r="H296" s="103"/>
    </row>
    <row r="297" spans="1:8" x14ac:dyDescent="0.25">
      <c r="A297" s="101">
        <v>9</v>
      </c>
      <c r="B297" s="101">
        <v>8</v>
      </c>
      <c r="D297" s="103">
        <v>9.9999999999999995E-7</v>
      </c>
      <c r="E297" s="103">
        <v>5.0000000000000004E-6</v>
      </c>
      <c r="F297" s="103">
        <v>6.0000000000000002E-6</v>
      </c>
      <c r="G297" s="103"/>
      <c r="H297" s="103"/>
    </row>
    <row r="298" spans="1:8" x14ac:dyDescent="0.25">
      <c r="A298" s="101">
        <v>9</v>
      </c>
      <c r="B298" s="101">
        <v>9</v>
      </c>
      <c r="D298" s="103">
        <v>1.4999999999999999E-7</v>
      </c>
      <c r="E298" s="103">
        <v>8.9999999999999996E-7</v>
      </c>
      <c r="F298" s="103">
        <v>1.1000000000000001E-6</v>
      </c>
      <c r="G298" s="103"/>
      <c r="H298" s="103"/>
    </row>
    <row r="299" spans="1:8" x14ac:dyDescent="0.25">
      <c r="A299" s="101">
        <v>9</v>
      </c>
      <c r="B299" s="101">
        <v>10</v>
      </c>
      <c r="D299" s="103">
        <v>9.9999999999999995E-8</v>
      </c>
      <c r="E299" s="103">
        <v>5.6000000000000004E-7</v>
      </c>
      <c r="F299" s="103">
        <v>5.9999999999999997E-7</v>
      </c>
      <c r="G299" s="103"/>
      <c r="H299" s="103"/>
    </row>
    <row r="300" spans="1:8" x14ac:dyDescent="0.25">
      <c r="A300" s="101">
        <v>9</v>
      </c>
      <c r="B300" s="101">
        <v>11</v>
      </c>
      <c r="D300" s="103">
        <v>120</v>
      </c>
      <c r="E300" s="103">
        <v>170</v>
      </c>
      <c r="F300" s="103">
        <v>245</v>
      </c>
      <c r="G300" s="103"/>
      <c r="H300" s="103"/>
    </row>
    <row r="301" spans="1:8" x14ac:dyDescent="0.25">
      <c r="A301" s="101">
        <v>9</v>
      </c>
      <c r="B301" s="101">
        <v>12</v>
      </c>
      <c r="D301" s="103">
        <v>250</v>
      </c>
      <c r="E301" s="103">
        <v>260</v>
      </c>
      <c r="F301" s="103">
        <v>270</v>
      </c>
      <c r="G301" s="103"/>
      <c r="H301" s="103"/>
    </row>
    <row r="302" spans="1:8" x14ac:dyDescent="0.25">
      <c r="A302" s="101">
        <v>9</v>
      </c>
      <c r="B302" s="101">
        <v>13</v>
      </c>
      <c r="D302" s="103">
        <v>300</v>
      </c>
      <c r="E302" s="103">
        <v>320</v>
      </c>
      <c r="F302" s="103">
        <v>340</v>
      </c>
      <c r="G302" s="103"/>
      <c r="H302" s="103"/>
    </row>
    <row r="303" spans="1:8" x14ac:dyDescent="0.25">
      <c r="A303" s="101">
        <v>9</v>
      </c>
      <c r="B303" s="101">
        <v>14</v>
      </c>
      <c r="D303" s="103">
        <v>1.9999999999999999E-6</v>
      </c>
      <c r="E303" s="103">
        <v>6.0000000000000002E-6</v>
      </c>
      <c r="F303" s="103">
        <v>1.0000000000000001E-5</v>
      </c>
      <c r="G303" s="103"/>
      <c r="H303" s="103"/>
    </row>
    <row r="304" spans="1:8" x14ac:dyDescent="0.25">
      <c r="A304" s="101">
        <v>9</v>
      </c>
      <c r="B304" s="101">
        <v>15</v>
      </c>
      <c r="D304" s="103">
        <v>4.0999999999999999E-7</v>
      </c>
      <c r="E304" s="103">
        <v>1.5999999999999999E-6</v>
      </c>
      <c r="F304" s="103">
        <v>1.7E-6</v>
      </c>
      <c r="G304" s="103"/>
      <c r="H304" s="103"/>
    </row>
    <row r="305" spans="1:8" x14ac:dyDescent="0.25">
      <c r="A305" s="101">
        <v>9</v>
      </c>
      <c r="B305" s="101">
        <v>16</v>
      </c>
      <c r="D305" s="103">
        <v>1.8E-7</v>
      </c>
      <c r="E305" s="103">
        <v>9.5000000000000001E-7</v>
      </c>
      <c r="F305" s="103">
        <v>1.1000000000000001E-6</v>
      </c>
      <c r="G305" s="103"/>
      <c r="H305" s="103"/>
    </row>
    <row r="306" spans="1:8" x14ac:dyDescent="0.25">
      <c r="A306" s="101">
        <v>9</v>
      </c>
      <c r="B306" s="101">
        <v>17</v>
      </c>
      <c r="D306" s="103">
        <v>120</v>
      </c>
      <c r="E306" s="103">
        <v>170</v>
      </c>
      <c r="F306" s="103">
        <v>245</v>
      </c>
      <c r="G306" s="103"/>
      <c r="H306" s="103"/>
    </row>
    <row r="307" spans="1:8" x14ac:dyDescent="0.25">
      <c r="A307" s="101">
        <v>9</v>
      </c>
      <c r="B307" s="101">
        <v>18</v>
      </c>
      <c r="D307" s="103">
        <v>250</v>
      </c>
      <c r="E307" s="103">
        <v>260</v>
      </c>
      <c r="F307" s="103">
        <v>270</v>
      </c>
      <c r="G307" s="103"/>
      <c r="H307" s="103"/>
    </row>
    <row r="308" spans="1:8" x14ac:dyDescent="0.25">
      <c r="A308" s="101">
        <v>9</v>
      </c>
      <c r="B308" s="101">
        <v>19</v>
      </c>
      <c r="D308" s="103">
        <v>300</v>
      </c>
      <c r="E308" s="103">
        <v>320</v>
      </c>
      <c r="F308" s="103">
        <v>340</v>
      </c>
      <c r="G308" s="103"/>
      <c r="H308" s="103"/>
    </row>
    <row r="309" spans="1:8" x14ac:dyDescent="0.25">
      <c r="A309" s="101">
        <v>9</v>
      </c>
      <c r="B309" s="101">
        <v>20</v>
      </c>
      <c r="D309" s="103">
        <v>1.9999999999999999E-6</v>
      </c>
      <c r="E309" s="103">
        <v>9.0000000000000002E-6</v>
      </c>
      <c r="F309" s="103">
        <v>1.0000000000000001E-5</v>
      </c>
      <c r="G309" s="103"/>
      <c r="H309" s="103"/>
    </row>
    <row r="310" spans="1:8" x14ac:dyDescent="0.25">
      <c r="A310" s="101">
        <v>9</v>
      </c>
      <c r="B310" s="101">
        <v>21</v>
      </c>
      <c r="D310" s="103">
        <v>4.0999999999999999E-7</v>
      </c>
      <c r="E310" s="103">
        <v>1.5999999999999999E-6</v>
      </c>
      <c r="F310" s="103">
        <v>1.7E-6</v>
      </c>
      <c r="G310" s="103"/>
      <c r="H310" s="103"/>
    </row>
    <row r="311" spans="1:8" x14ac:dyDescent="0.25">
      <c r="A311" s="101">
        <v>9</v>
      </c>
      <c r="B311" s="101">
        <v>22</v>
      </c>
      <c r="D311" s="103">
        <v>1.8E-7</v>
      </c>
      <c r="E311" s="103">
        <v>9.5000000000000001E-7</v>
      </c>
      <c r="F311" s="103">
        <v>1.1000000000000001E-6</v>
      </c>
      <c r="G311" s="103"/>
      <c r="H311" s="103"/>
    </row>
    <row r="312" spans="1:8" x14ac:dyDescent="0.25">
      <c r="A312" s="101">
        <v>9</v>
      </c>
      <c r="B312" s="101">
        <v>23</v>
      </c>
      <c r="D312" s="103">
        <v>230</v>
      </c>
      <c r="E312" s="103">
        <v>250</v>
      </c>
      <c r="F312" s="103">
        <v>270</v>
      </c>
      <c r="G312" s="103"/>
      <c r="H312" s="103"/>
    </row>
    <row r="313" spans="1:8" x14ac:dyDescent="0.25">
      <c r="A313" s="101">
        <v>9</v>
      </c>
      <c r="B313" s="101">
        <v>24</v>
      </c>
      <c r="D313" s="103">
        <v>370</v>
      </c>
      <c r="E313" s="103">
        <v>380</v>
      </c>
      <c r="F313" s="103">
        <v>390</v>
      </c>
      <c r="G313" s="103"/>
      <c r="H313" s="103"/>
    </row>
    <row r="314" spans="1:8" x14ac:dyDescent="0.25">
      <c r="A314" s="101">
        <v>9</v>
      </c>
      <c r="B314" s="101">
        <v>25</v>
      </c>
      <c r="D314" s="103">
        <v>390</v>
      </c>
      <c r="E314" s="103">
        <v>430</v>
      </c>
      <c r="F314" s="103">
        <v>470</v>
      </c>
      <c r="G314" s="103"/>
      <c r="H314" s="103"/>
    </row>
    <row r="315" spans="1:8" x14ac:dyDescent="0.25">
      <c r="A315" s="101">
        <v>9</v>
      </c>
      <c r="B315" s="101">
        <v>26</v>
      </c>
      <c r="D315" s="103">
        <v>3.3999999999999997E-7</v>
      </c>
      <c r="E315" s="103">
        <v>1.1999999999999999E-6</v>
      </c>
      <c r="F315" s="103">
        <v>1.5E-6</v>
      </c>
      <c r="G315" s="103"/>
      <c r="H315" s="103"/>
    </row>
    <row r="316" spans="1:8" x14ac:dyDescent="0.25">
      <c r="A316" s="101">
        <v>9</v>
      </c>
      <c r="B316" s="101">
        <v>27</v>
      </c>
      <c r="D316" s="103">
        <v>5.9999999999999995E-8</v>
      </c>
      <c r="E316" s="103">
        <v>4.7999999999999996E-7</v>
      </c>
      <c r="F316" s="103">
        <v>5.8999999999999996E-7</v>
      </c>
      <c r="G316" s="103"/>
      <c r="H316" s="103"/>
    </row>
    <row r="317" spans="1:8" x14ac:dyDescent="0.25">
      <c r="A317" s="101">
        <v>9</v>
      </c>
      <c r="B317" s="101">
        <v>28</v>
      </c>
      <c r="D317" s="103">
        <v>1.4E-8</v>
      </c>
      <c r="E317" s="103">
        <v>3.8000000000000001E-7</v>
      </c>
      <c r="F317" s="103">
        <v>4.4000000000000002E-7</v>
      </c>
      <c r="G317" s="103"/>
      <c r="H317" s="103"/>
    </row>
    <row r="318" spans="1:8" x14ac:dyDescent="0.25">
      <c r="A318" s="101">
        <v>9</v>
      </c>
      <c r="B318" s="101">
        <v>29</v>
      </c>
      <c r="D318" s="103">
        <v>240</v>
      </c>
      <c r="E318" s="103">
        <v>250</v>
      </c>
      <c r="F318" s="103">
        <v>280</v>
      </c>
      <c r="G318" s="103"/>
      <c r="H318" s="103"/>
    </row>
    <row r="319" spans="1:8" x14ac:dyDescent="0.25">
      <c r="A319" s="101">
        <v>9</v>
      </c>
      <c r="B319" s="101">
        <v>30</v>
      </c>
      <c r="D319" s="103">
        <v>320</v>
      </c>
      <c r="E319" s="103">
        <v>340</v>
      </c>
      <c r="F319" s="103">
        <v>350</v>
      </c>
      <c r="G319" s="103"/>
      <c r="H319" s="103"/>
    </row>
    <row r="320" spans="1:8" x14ac:dyDescent="0.25">
      <c r="A320" s="101">
        <v>9</v>
      </c>
      <c r="B320" s="101">
        <v>31</v>
      </c>
      <c r="D320" s="103">
        <v>6.4000000000000001E-7</v>
      </c>
      <c r="E320" s="103">
        <v>2.3E-6</v>
      </c>
      <c r="F320" s="103">
        <v>2.5000000000000002E-6</v>
      </c>
      <c r="G320" s="103"/>
      <c r="H320" s="103"/>
    </row>
    <row r="321" spans="1:8" x14ac:dyDescent="0.25">
      <c r="A321" s="101">
        <v>9</v>
      </c>
      <c r="B321" s="101">
        <v>32</v>
      </c>
      <c r="D321" s="103">
        <v>7.0000000000000005E-8</v>
      </c>
      <c r="E321" s="103">
        <v>9.9999999999999995E-7</v>
      </c>
      <c r="F321" s="103">
        <v>1.3E-6</v>
      </c>
      <c r="G321" s="103"/>
      <c r="H321" s="103"/>
    </row>
    <row r="322" spans="1:8" x14ac:dyDescent="0.25">
      <c r="A322" s="101">
        <v>9</v>
      </c>
      <c r="B322" s="101">
        <v>33</v>
      </c>
      <c r="D322" s="103">
        <v>280</v>
      </c>
      <c r="E322" s="103">
        <v>290</v>
      </c>
      <c r="F322" s="103">
        <v>320</v>
      </c>
      <c r="G322" s="103"/>
      <c r="H322" s="103"/>
    </row>
    <row r="323" spans="1:8" x14ac:dyDescent="0.25">
      <c r="A323" s="101">
        <v>9</v>
      </c>
      <c r="B323" s="101">
        <v>34</v>
      </c>
      <c r="D323" s="103">
        <v>320</v>
      </c>
      <c r="E323" s="103">
        <v>340</v>
      </c>
      <c r="F323" s="103">
        <v>350</v>
      </c>
      <c r="G323" s="103"/>
      <c r="H323" s="103"/>
    </row>
    <row r="324" spans="1:8" x14ac:dyDescent="0.25">
      <c r="A324" s="101">
        <v>9</v>
      </c>
      <c r="B324" s="101">
        <v>35</v>
      </c>
      <c r="D324" s="103">
        <v>1.9999999999999999E-7</v>
      </c>
      <c r="E324" s="103">
        <v>1.9999999999999999E-6</v>
      </c>
      <c r="F324" s="103">
        <v>2.5000000000000002E-6</v>
      </c>
      <c r="G324" s="103"/>
      <c r="H324" s="103"/>
    </row>
    <row r="325" spans="1:8" x14ac:dyDescent="0.25">
      <c r="A325" s="101">
        <v>9</v>
      </c>
      <c r="B325" s="101">
        <v>36</v>
      </c>
      <c r="D325" s="103">
        <v>7.0000000000000005E-8</v>
      </c>
      <c r="E325" s="103">
        <v>9.9999999999999995E-7</v>
      </c>
      <c r="F325" s="103">
        <v>1.3E-6</v>
      </c>
      <c r="G325" s="103"/>
      <c r="H325" s="103"/>
    </row>
    <row r="326" spans="1:8" x14ac:dyDescent="0.25">
      <c r="A326" s="101">
        <v>10</v>
      </c>
      <c r="B326" s="101">
        <v>1</v>
      </c>
      <c r="D326" s="103">
        <v>411</v>
      </c>
      <c r="E326" s="103">
        <v>513</v>
      </c>
      <c r="F326" s="103">
        <v>614</v>
      </c>
      <c r="G326" s="103"/>
      <c r="H326" s="103"/>
    </row>
    <row r="327" spans="1:8" x14ac:dyDescent="0.25">
      <c r="A327" s="101">
        <v>10</v>
      </c>
      <c r="B327" s="101">
        <v>2</v>
      </c>
      <c r="D327" s="103">
        <v>669</v>
      </c>
      <c r="E327" s="103">
        <v>834</v>
      </c>
      <c r="F327" s="103">
        <v>1000</v>
      </c>
      <c r="G327" s="103"/>
      <c r="H327" s="103"/>
    </row>
    <row r="328" spans="1:8" x14ac:dyDescent="0.25">
      <c r="A328" s="101">
        <v>10</v>
      </c>
      <c r="B328" s="101">
        <v>3</v>
      </c>
      <c r="D328" s="103">
        <v>7.9999999999999996E-7</v>
      </c>
      <c r="E328" s="103">
        <v>1.1000000000000001E-6</v>
      </c>
      <c r="F328" s="103">
        <v>1.7E-6</v>
      </c>
      <c r="G328" s="103"/>
      <c r="H328" s="103"/>
    </row>
    <row r="329" spans="1:8" x14ac:dyDescent="0.25">
      <c r="A329" s="101">
        <v>10</v>
      </c>
      <c r="B329" s="101">
        <v>4</v>
      </c>
      <c r="D329" s="103">
        <v>2.9999999999999999E-7</v>
      </c>
      <c r="E329" s="103">
        <v>3.9999999999999998E-7</v>
      </c>
      <c r="F329" s="103">
        <v>5.9999999999999997E-7</v>
      </c>
      <c r="G329" s="103"/>
      <c r="H329" s="103"/>
    </row>
    <row r="330" spans="1:8" x14ac:dyDescent="0.25">
      <c r="A330" s="101">
        <v>10</v>
      </c>
      <c r="B330" s="101">
        <v>5</v>
      </c>
      <c r="D330" s="103">
        <v>90</v>
      </c>
      <c r="E330" s="103">
        <v>112</v>
      </c>
      <c r="F330" s="103">
        <v>135</v>
      </c>
      <c r="G330" s="103"/>
      <c r="H330" s="103"/>
    </row>
    <row r="331" spans="1:8" x14ac:dyDescent="0.25">
      <c r="A331" s="101">
        <v>10</v>
      </c>
      <c r="B331" s="101">
        <v>6</v>
      </c>
      <c r="D331" s="103">
        <v>234</v>
      </c>
      <c r="E331" s="103">
        <v>292</v>
      </c>
      <c r="F331" s="103">
        <v>350</v>
      </c>
      <c r="G331" s="103"/>
      <c r="H331" s="103"/>
    </row>
    <row r="332" spans="1:8" x14ac:dyDescent="0.25">
      <c r="A332" s="101">
        <v>10</v>
      </c>
      <c r="B332" s="101">
        <v>7</v>
      </c>
      <c r="D332" s="103">
        <v>306</v>
      </c>
      <c r="E332" s="103">
        <v>382</v>
      </c>
      <c r="F332" s="103">
        <v>458</v>
      </c>
      <c r="G332" s="103"/>
      <c r="H332" s="103"/>
    </row>
    <row r="333" spans="1:8" x14ac:dyDescent="0.25">
      <c r="A333" s="101">
        <v>10</v>
      </c>
      <c r="B333" s="101">
        <v>8</v>
      </c>
      <c r="D333" s="103">
        <v>7.9999999999999996E-6</v>
      </c>
      <c r="E333" s="103">
        <v>1.2E-5</v>
      </c>
      <c r="F333" s="103">
        <v>1.8E-5</v>
      </c>
      <c r="G333" s="103"/>
      <c r="H333" s="103"/>
    </row>
    <row r="334" spans="1:8" x14ac:dyDescent="0.25">
      <c r="A334" s="101">
        <v>10</v>
      </c>
      <c r="B334" s="101">
        <v>9</v>
      </c>
      <c r="D334" s="103">
        <v>1.1000000000000001E-6</v>
      </c>
      <c r="E334" s="103">
        <v>1.5999999999999999E-6</v>
      </c>
      <c r="F334" s="103">
        <v>2.3999999999999999E-6</v>
      </c>
      <c r="G334" s="103"/>
      <c r="H334" s="103"/>
    </row>
    <row r="335" spans="1:8" x14ac:dyDescent="0.25">
      <c r="A335" s="101">
        <v>10</v>
      </c>
      <c r="B335" s="101">
        <v>10</v>
      </c>
      <c r="D335" s="103">
        <v>5.9999999999999997E-7</v>
      </c>
      <c r="E335" s="103">
        <v>8.9999999999999996E-7</v>
      </c>
      <c r="F335" s="103">
        <v>1.3999999999999999E-6</v>
      </c>
      <c r="G335" s="103"/>
      <c r="H335" s="103"/>
    </row>
    <row r="336" spans="1:8" x14ac:dyDescent="0.25">
      <c r="A336" s="101">
        <v>10</v>
      </c>
      <c r="B336" s="101">
        <v>11</v>
      </c>
      <c r="D336" s="103">
        <v>126</v>
      </c>
      <c r="E336" s="103">
        <v>143</v>
      </c>
      <c r="F336" s="103">
        <v>159</v>
      </c>
      <c r="G336" s="103"/>
      <c r="H336" s="103"/>
    </row>
    <row r="337" spans="1:8" x14ac:dyDescent="0.25">
      <c r="A337" s="101">
        <v>10</v>
      </c>
      <c r="B337" s="101">
        <v>12</v>
      </c>
      <c r="D337" s="103">
        <v>309</v>
      </c>
      <c r="E337" s="103">
        <v>349</v>
      </c>
      <c r="F337" s="103">
        <v>389</v>
      </c>
      <c r="G337" s="103"/>
      <c r="H337" s="103"/>
    </row>
    <row r="338" spans="1:8" x14ac:dyDescent="0.25">
      <c r="A338" s="101">
        <v>10</v>
      </c>
      <c r="B338" s="101">
        <v>13</v>
      </c>
      <c r="D338" s="103">
        <v>392</v>
      </c>
      <c r="E338" s="103">
        <v>443</v>
      </c>
      <c r="F338" s="103">
        <v>494</v>
      </c>
      <c r="G338" s="103"/>
      <c r="H338" s="103"/>
    </row>
    <row r="339" spans="1:8" x14ac:dyDescent="0.25">
      <c r="A339" s="101">
        <v>10</v>
      </c>
      <c r="B339" s="101">
        <v>14</v>
      </c>
      <c r="D339" s="103">
        <v>1.9000000000000001E-5</v>
      </c>
      <c r="E339" s="103">
        <v>2.3E-5</v>
      </c>
      <c r="F339" s="103">
        <v>3.0000000000000001E-5</v>
      </c>
      <c r="G339" s="103"/>
      <c r="H339" s="103"/>
    </row>
    <row r="340" spans="1:8" x14ac:dyDescent="0.25">
      <c r="A340" s="101">
        <v>10</v>
      </c>
      <c r="B340" s="101">
        <v>15</v>
      </c>
      <c r="D340" s="103">
        <v>3.4999999999999999E-6</v>
      </c>
      <c r="E340" s="103">
        <v>4.4000000000000002E-6</v>
      </c>
      <c r="F340" s="103">
        <v>5.5999999999999997E-6</v>
      </c>
      <c r="G340" s="103"/>
      <c r="H340" s="103"/>
    </row>
    <row r="341" spans="1:8" x14ac:dyDescent="0.25">
      <c r="A341" s="101">
        <v>10</v>
      </c>
      <c r="B341" s="101">
        <v>16</v>
      </c>
      <c r="D341" s="103">
        <v>2.3E-6</v>
      </c>
      <c r="E341" s="103">
        <v>2.7999999999999999E-6</v>
      </c>
      <c r="F341" s="103">
        <v>3.5999999999999998E-6</v>
      </c>
      <c r="G341" s="103"/>
      <c r="H341" s="103"/>
    </row>
    <row r="342" spans="1:8" x14ac:dyDescent="0.25">
      <c r="A342" s="101">
        <v>10</v>
      </c>
      <c r="B342" s="101">
        <v>17</v>
      </c>
      <c r="D342" s="103">
        <v>126</v>
      </c>
      <c r="E342" s="103">
        <v>143</v>
      </c>
      <c r="F342" s="103">
        <v>159</v>
      </c>
      <c r="G342" s="103"/>
      <c r="H342" s="103"/>
    </row>
    <row r="343" spans="1:8" x14ac:dyDescent="0.25">
      <c r="A343" s="101">
        <v>10</v>
      </c>
      <c r="B343" s="101">
        <v>18</v>
      </c>
      <c r="D343" s="103">
        <v>310</v>
      </c>
      <c r="E343" s="103">
        <v>351</v>
      </c>
      <c r="F343" s="103">
        <v>391</v>
      </c>
      <c r="G343" s="103"/>
      <c r="H343" s="103"/>
    </row>
    <row r="344" spans="1:8" x14ac:dyDescent="0.25">
      <c r="A344" s="101">
        <v>10</v>
      </c>
      <c r="B344" s="101">
        <v>19</v>
      </c>
      <c r="D344" s="103">
        <v>386</v>
      </c>
      <c r="E344" s="103">
        <v>436</v>
      </c>
      <c r="F344" s="103">
        <v>486</v>
      </c>
      <c r="G344" s="103"/>
      <c r="H344" s="103"/>
    </row>
    <row r="345" spans="1:8" x14ac:dyDescent="0.25">
      <c r="A345" s="101">
        <v>10</v>
      </c>
      <c r="B345" s="101">
        <v>20</v>
      </c>
      <c r="D345" s="103">
        <v>1.9000000000000001E-5</v>
      </c>
      <c r="E345" s="103">
        <v>2.4000000000000001E-5</v>
      </c>
      <c r="F345" s="103">
        <v>3.1000000000000001E-5</v>
      </c>
      <c r="G345" s="103"/>
      <c r="H345" s="103"/>
    </row>
    <row r="346" spans="1:8" x14ac:dyDescent="0.25">
      <c r="A346" s="101">
        <v>10</v>
      </c>
      <c r="B346" s="101">
        <v>21</v>
      </c>
      <c r="D346" s="103">
        <v>3.5999999999999998E-6</v>
      </c>
      <c r="E346" s="103">
        <v>4.5000000000000001E-6</v>
      </c>
      <c r="F346" s="103">
        <v>5.6999999999999996E-6</v>
      </c>
      <c r="G346" s="103"/>
      <c r="H346" s="103"/>
    </row>
    <row r="347" spans="1:8" x14ac:dyDescent="0.25">
      <c r="A347" s="101">
        <v>10</v>
      </c>
      <c r="B347" s="101">
        <v>22</v>
      </c>
      <c r="D347" s="103">
        <v>2.3999999999999999E-6</v>
      </c>
      <c r="E347" s="103">
        <v>3.0000000000000001E-6</v>
      </c>
      <c r="F347" s="103">
        <v>3.8E-6</v>
      </c>
      <c r="G347" s="103"/>
      <c r="H347" s="103"/>
    </row>
    <row r="348" spans="1:8" x14ac:dyDescent="0.25">
      <c r="A348" s="101">
        <v>10</v>
      </c>
      <c r="B348" s="101">
        <v>23</v>
      </c>
      <c r="D348" s="103">
        <v>221</v>
      </c>
      <c r="E348" s="103">
        <v>259</v>
      </c>
      <c r="F348" s="103">
        <v>298</v>
      </c>
      <c r="G348" s="103"/>
      <c r="H348" s="103"/>
    </row>
    <row r="349" spans="1:8" x14ac:dyDescent="0.25">
      <c r="A349" s="101">
        <v>10</v>
      </c>
      <c r="B349" s="101">
        <v>24</v>
      </c>
      <c r="D349" s="103">
        <v>352</v>
      </c>
      <c r="E349" s="103">
        <v>413</v>
      </c>
      <c r="F349" s="103">
        <v>475</v>
      </c>
      <c r="G349" s="103"/>
      <c r="H349" s="103"/>
    </row>
    <row r="350" spans="1:8" x14ac:dyDescent="0.25">
      <c r="A350" s="101">
        <v>10</v>
      </c>
      <c r="B350" s="101">
        <v>25</v>
      </c>
      <c r="D350" s="103">
        <v>446</v>
      </c>
      <c r="E350" s="103">
        <v>524</v>
      </c>
      <c r="F350" s="103">
        <v>602</v>
      </c>
      <c r="G350" s="103"/>
      <c r="H350" s="103"/>
    </row>
    <row r="351" spans="1:8" x14ac:dyDescent="0.25">
      <c r="A351" s="101">
        <v>10</v>
      </c>
      <c r="B351" s="101">
        <v>26</v>
      </c>
      <c r="D351" s="103">
        <v>4.8999999999999997E-6</v>
      </c>
      <c r="E351" s="103">
        <v>6.3999999999999997E-6</v>
      </c>
      <c r="F351" s="103">
        <v>8.8999999999999995E-6</v>
      </c>
      <c r="G351" s="103"/>
      <c r="H351" s="103"/>
    </row>
    <row r="352" spans="1:8" x14ac:dyDescent="0.25">
      <c r="A352" s="101">
        <v>10</v>
      </c>
      <c r="B352" s="101">
        <v>27</v>
      </c>
      <c r="D352" s="103">
        <v>2.2000000000000001E-6</v>
      </c>
      <c r="E352" s="103">
        <v>2.7999999999999999E-6</v>
      </c>
      <c r="F352" s="103">
        <v>3.8999999999999999E-6</v>
      </c>
      <c r="G352" s="103"/>
      <c r="H352" s="103"/>
    </row>
    <row r="353" spans="1:8" x14ac:dyDescent="0.25">
      <c r="A353" s="101">
        <v>10</v>
      </c>
      <c r="B353" s="101">
        <v>28</v>
      </c>
      <c r="D353" s="103">
        <v>1.3999999999999999E-6</v>
      </c>
      <c r="E353" s="103">
        <v>1.9E-6</v>
      </c>
      <c r="F353" s="103">
        <v>2.6000000000000001E-6</v>
      </c>
      <c r="G353" s="103"/>
      <c r="H353" s="103"/>
    </row>
    <row r="354" spans="1:8" x14ac:dyDescent="0.25">
      <c r="A354" s="101">
        <v>10</v>
      </c>
      <c r="B354" s="101">
        <v>29</v>
      </c>
      <c r="D354" s="103">
        <v>293</v>
      </c>
      <c r="E354" s="103">
        <v>345</v>
      </c>
      <c r="F354" s="103">
        <v>396</v>
      </c>
      <c r="G354" s="103"/>
      <c r="H354" s="103"/>
    </row>
    <row r="355" spans="1:8" x14ac:dyDescent="0.25">
      <c r="A355" s="101">
        <v>10</v>
      </c>
      <c r="B355" s="101">
        <v>30</v>
      </c>
      <c r="D355" s="103">
        <v>450</v>
      </c>
      <c r="E355" s="103">
        <v>529</v>
      </c>
      <c r="F355" s="103">
        <v>608</v>
      </c>
      <c r="G355" s="103"/>
      <c r="H355" s="103"/>
    </row>
    <row r="356" spans="1:8" x14ac:dyDescent="0.25">
      <c r="A356" s="101">
        <v>10</v>
      </c>
      <c r="B356" s="101">
        <v>31</v>
      </c>
      <c r="D356" s="103">
        <v>9.0000000000000002E-6</v>
      </c>
      <c r="E356" s="103">
        <v>1.2E-5</v>
      </c>
      <c r="F356" s="103">
        <v>1.5999999999999999E-5</v>
      </c>
      <c r="G356" s="103"/>
      <c r="H356" s="103"/>
    </row>
    <row r="357" spans="1:8" x14ac:dyDescent="0.25">
      <c r="A357" s="101">
        <v>10</v>
      </c>
      <c r="B357" s="101">
        <v>32</v>
      </c>
      <c r="D357" s="103">
        <v>4.5000000000000001E-6</v>
      </c>
      <c r="E357" s="103">
        <v>6.0000000000000002E-6</v>
      </c>
      <c r="F357" s="103">
        <v>8.1999999999999994E-6</v>
      </c>
      <c r="G357" s="103"/>
      <c r="H357" s="103"/>
    </row>
    <row r="358" spans="1:8" x14ac:dyDescent="0.25">
      <c r="A358" s="101">
        <v>10</v>
      </c>
      <c r="B358" s="101">
        <v>33</v>
      </c>
      <c r="D358" s="103">
        <v>335</v>
      </c>
      <c r="E358" s="103">
        <v>394</v>
      </c>
      <c r="F358" s="103">
        <v>453</v>
      </c>
      <c r="G358" s="103"/>
      <c r="H358" s="103"/>
    </row>
    <row r="359" spans="1:8" x14ac:dyDescent="0.25">
      <c r="A359" s="101">
        <v>10</v>
      </c>
      <c r="B359" s="101">
        <v>34</v>
      </c>
      <c r="D359" s="103">
        <v>444</v>
      </c>
      <c r="E359" s="103">
        <v>521</v>
      </c>
      <c r="F359" s="103">
        <v>599</v>
      </c>
      <c r="G359" s="103"/>
      <c r="H359" s="103"/>
    </row>
    <row r="360" spans="1:8" x14ac:dyDescent="0.25">
      <c r="A360" s="101">
        <v>10</v>
      </c>
      <c r="B360" s="101">
        <v>35</v>
      </c>
      <c r="D360" s="103">
        <v>7.7999999999999999E-6</v>
      </c>
      <c r="E360" s="103">
        <v>1.0000000000000001E-5</v>
      </c>
      <c r="F360" s="103">
        <v>1.4E-5</v>
      </c>
      <c r="G360" s="103"/>
      <c r="H360" s="103"/>
    </row>
    <row r="361" spans="1:8" x14ac:dyDescent="0.25">
      <c r="A361" s="101">
        <v>10</v>
      </c>
      <c r="B361" s="101">
        <v>36</v>
      </c>
      <c r="D361" s="103">
        <v>4.8999999999999997E-6</v>
      </c>
      <c r="E361" s="103">
        <v>6.4999999999999996E-6</v>
      </c>
      <c r="F361" s="103">
        <v>9.0000000000000002E-6</v>
      </c>
      <c r="G361" s="103"/>
      <c r="H361" s="103"/>
    </row>
    <row r="362" spans="1:8" x14ac:dyDescent="0.25">
      <c r="A362" s="101">
        <v>11</v>
      </c>
      <c r="B362" s="101">
        <v>1</v>
      </c>
      <c r="D362" s="103">
        <v>267</v>
      </c>
      <c r="E362" s="103">
        <v>460</v>
      </c>
      <c r="F362" s="103">
        <v>697</v>
      </c>
      <c r="G362" s="103"/>
      <c r="H362" s="103"/>
    </row>
    <row r="363" spans="1:8" x14ac:dyDescent="0.25">
      <c r="A363" s="101">
        <v>11</v>
      </c>
      <c r="B363" s="101">
        <v>2</v>
      </c>
      <c r="D363" s="103">
        <v>461</v>
      </c>
      <c r="E363" s="103">
        <v>801</v>
      </c>
      <c r="F363" s="103">
        <v>1225</v>
      </c>
      <c r="G363" s="103"/>
      <c r="H363" s="103"/>
    </row>
    <row r="364" spans="1:8" x14ac:dyDescent="0.25">
      <c r="A364" s="101">
        <v>11</v>
      </c>
      <c r="B364" s="101">
        <v>3</v>
      </c>
      <c r="D364" s="103">
        <v>1.4999999999999999E-7</v>
      </c>
      <c r="E364" s="103">
        <v>3.3000000000000002E-7</v>
      </c>
      <c r="F364" s="103">
        <v>1.7999999999999999E-6</v>
      </c>
      <c r="G364" s="103"/>
      <c r="H364" s="103"/>
    </row>
    <row r="365" spans="1:8" x14ac:dyDescent="0.25">
      <c r="A365" s="101">
        <v>11</v>
      </c>
      <c r="B365" s="101">
        <v>4</v>
      </c>
      <c r="D365" s="103">
        <v>8.2000000000000006E-8</v>
      </c>
      <c r="E365" s="103">
        <v>1.6E-7</v>
      </c>
      <c r="F365" s="103">
        <v>6.7000000000000004E-7</v>
      </c>
      <c r="G365" s="103"/>
      <c r="H365" s="103"/>
    </row>
    <row r="366" spans="1:8" x14ac:dyDescent="0.25">
      <c r="A366" s="101">
        <v>11</v>
      </c>
      <c r="B366" s="101">
        <v>5</v>
      </c>
      <c r="D366" s="103">
        <v>65</v>
      </c>
      <c r="E366" s="103">
        <v>93</v>
      </c>
      <c r="F366" s="103">
        <v>111</v>
      </c>
      <c r="G366" s="103"/>
      <c r="H366" s="103"/>
    </row>
    <row r="367" spans="1:8" x14ac:dyDescent="0.25">
      <c r="A367" s="101">
        <v>11</v>
      </c>
      <c r="B367" s="101">
        <v>6</v>
      </c>
      <c r="D367" s="103">
        <v>189</v>
      </c>
      <c r="E367" s="103">
        <v>264</v>
      </c>
      <c r="F367" s="103">
        <v>324</v>
      </c>
      <c r="G367" s="103"/>
      <c r="H367" s="103"/>
    </row>
    <row r="368" spans="1:8" x14ac:dyDescent="0.25">
      <c r="A368" s="101">
        <v>11</v>
      </c>
      <c r="B368" s="101">
        <v>7</v>
      </c>
      <c r="D368" s="103">
        <v>255</v>
      </c>
      <c r="E368" s="103">
        <v>354</v>
      </c>
      <c r="F368" s="103">
        <v>439</v>
      </c>
      <c r="G368" s="103"/>
      <c r="H368" s="103"/>
    </row>
    <row r="369" spans="1:8" x14ac:dyDescent="0.25">
      <c r="A369" s="101">
        <v>11</v>
      </c>
      <c r="B369" s="101">
        <v>8</v>
      </c>
      <c r="D369" s="103">
        <v>4.6999999999999999E-6</v>
      </c>
      <c r="E369" s="103">
        <v>8.4999999999999999E-6</v>
      </c>
      <c r="F369" s="103">
        <v>1.5E-5</v>
      </c>
      <c r="G369" s="103"/>
      <c r="H369" s="103"/>
    </row>
    <row r="370" spans="1:8" x14ac:dyDescent="0.25">
      <c r="A370" s="101">
        <v>11</v>
      </c>
      <c r="B370" s="101">
        <v>9</v>
      </c>
      <c r="D370" s="103">
        <v>4.0999999999999999E-7</v>
      </c>
      <c r="E370" s="103">
        <v>9.0999999999999997E-7</v>
      </c>
      <c r="F370" s="103">
        <v>1.9999999999999999E-6</v>
      </c>
      <c r="G370" s="103"/>
      <c r="H370" s="103"/>
    </row>
    <row r="371" spans="1:8" x14ac:dyDescent="0.25">
      <c r="A371" s="101">
        <v>11</v>
      </c>
      <c r="B371" s="101">
        <v>10</v>
      </c>
      <c r="D371" s="103">
        <v>2.1E-7</v>
      </c>
      <c r="E371" s="103">
        <v>4.9999999999999998E-7</v>
      </c>
      <c r="F371" s="103">
        <v>1.1000000000000001E-6</v>
      </c>
      <c r="G371" s="103"/>
      <c r="H371" s="103"/>
    </row>
    <row r="372" spans="1:8" x14ac:dyDescent="0.25">
      <c r="A372" s="101">
        <v>11</v>
      </c>
      <c r="B372" s="101">
        <v>11</v>
      </c>
      <c r="D372" s="103">
        <v>67</v>
      </c>
      <c r="E372" s="103">
        <v>93</v>
      </c>
      <c r="F372" s="103">
        <v>111</v>
      </c>
      <c r="G372" s="103"/>
      <c r="H372" s="103"/>
    </row>
    <row r="373" spans="1:8" x14ac:dyDescent="0.25">
      <c r="A373" s="101">
        <v>11</v>
      </c>
      <c r="B373" s="101">
        <v>12</v>
      </c>
      <c r="D373" s="103">
        <v>187</v>
      </c>
      <c r="E373" s="103">
        <v>261</v>
      </c>
      <c r="F373" s="103">
        <v>320</v>
      </c>
      <c r="G373" s="103"/>
      <c r="H373" s="103"/>
    </row>
    <row r="374" spans="1:8" x14ac:dyDescent="0.25">
      <c r="A374" s="101">
        <v>11</v>
      </c>
      <c r="B374" s="101">
        <v>13</v>
      </c>
      <c r="D374" s="103">
        <v>245</v>
      </c>
      <c r="E374" s="103">
        <v>341</v>
      </c>
      <c r="F374" s="103">
        <v>422</v>
      </c>
      <c r="G374" s="103"/>
      <c r="H374" s="103"/>
    </row>
    <row r="375" spans="1:8" x14ac:dyDescent="0.25">
      <c r="A375" s="101">
        <v>11</v>
      </c>
      <c r="B375" s="101">
        <v>14</v>
      </c>
      <c r="D375" s="103">
        <v>7.0999999999999998E-6</v>
      </c>
      <c r="E375" s="103">
        <v>1.2999999999999999E-5</v>
      </c>
      <c r="F375" s="103">
        <v>2.3E-5</v>
      </c>
      <c r="G375" s="103"/>
      <c r="H375" s="103"/>
    </row>
    <row r="376" spans="1:8" x14ac:dyDescent="0.25">
      <c r="A376" s="101">
        <v>11</v>
      </c>
      <c r="B376" s="101">
        <v>15</v>
      </c>
      <c r="D376" s="103">
        <v>7.0999999999999998E-7</v>
      </c>
      <c r="E376" s="103">
        <v>1.5E-6</v>
      </c>
      <c r="F376" s="103">
        <v>3.3000000000000002E-6</v>
      </c>
      <c r="G376" s="103"/>
      <c r="H376" s="103"/>
    </row>
    <row r="377" spans="1:8" x14ac:dyDescent="0.25">
      <c r="A377" s="101">
        <v>11</v>
      </c>
      <c r="B377" s="101">
        <v>16</v>
      </c>
      <c r="D377" s="103">
        <v>3.5999999999999999E-7</v>
      </c>
      <c r="E377" s="103">
        <v>8.6000000000000002E-7</v>
      </c>
      <c r="F377" s="103">
        <v>1.9999999999999999E-6</v>
      </c>
      <c r="G377" s="103"/>
      <c r="H377" s="103"/>
    </row>
    <row r="378" spans="1:8" x14ac:dyDescent="0.25">
      <c r="A378" s="101">
        <v>11</v>
      </c>
      <c r="B378" s="101">
        <v>17</v>
      </c>
      <c r="D378" s="103">
        <v>80</v>
      </c>
      <c r="E378" s="103">
        <v>104</v>
      </c>
      <c r="F378" s="103">
        <v>132</v>
      </c>
      <c r="G378" s="103"/>
      <c r="H378" s="103"/>
    </row>
    <row r="379" spans="1:8" x14ac:dyDescent="0.25">
      <c r="A379" s="101">
        <v>11</v>
      </c>
      <c r="B379" s="101">
        <v>18</v>
      </c>
      <c r="D379" s="103">
        <v>222</v>
      </c>
      <c r="E379" s="103">
        <v>251</v>
      </c>
      <c r="F379" s="103">
        <v>371</v>
      </c>
      <c r="G379" s="103"/>
      <c r="H379" s="103"/>
    </row>
    <row r="380" spans="1:8" x14ac:dyDescent="0.25">
      <c r="A380" s="101">
        <v>11</v>
      </c>
      <c r="B380" s="101">
        <v>19</v>
      </c>
      <c r="D380" s="103">
        <v>284</v>
      </c>
      <c r="E380" s="103">
        <v>374</v>
      </c>
      <c r="F380" s="103">
        <v>476</v>
      </c>
      <c r="G380" s="103"/>
      <c r="H380" s="103"/>
    </row>
    <row r="381" spans="1:8" x14ac:dyDescent="0.25">
      <c r="A381" s="101">
        <v>11</v>
      </c>
      <c r="B381" s="101">
        <v>20</v>
      </c>
      <c r="D381" s="103">
        <v>6.8000000000000001E-6</v>
      </c>
      <c r="E381" s="103">
        <v>9.7000000000000003E-6</v>
      </c>
      <c r="F381" s="103">
        <v>1.5E-5</v>
      </c>
      <c r="G381" s="103"/>
      <c r="H381" s="103"/>
    </row>
    <row r="382" spans="1:8" x14ac:dyDescent="0.25">
      <c r="A382" s="101">
        <v>11</v>
      </c>
      <c r="B382" s="101">
        <v>21</v>
      </c>
      <c r="D382" s="103">
        <v>9.2999999999999999E-7</v>
      </c>
      <c r="E382" s="103">
        <v>1.1999999999999999E-6</v>
      </c>
      <c r="F382" s="103">
        <v>2.0999999999999998E-6</v>
      </c>
      <c r="G382" s="103"/>
      <c r="H382" s="103"/>
    </row>
    <row r="383" spans="1:8" x14ac:dyDescent="0.25">
      <c r="A383" s="101">
        <v>11</v>
      </c>
      <c r="B383" s="101">
        <v>22</v>
      </c>
      <c r="D383" s="103">
        <v>2.9999999999999999E-7</v>
      </c>
      <c r="E383" s="103">
        <v>5.8999999999999996E-7</v>
      </c>
      <c r="F383" s="103">
        <v>1.3E-6</v>
      </c>
      <c r="G383" s="103"/>
      <c r="H383" s="103"/>
    </row>
    <row r="384" spans="1:8" x14ac:dyDescent="0.25">
      <c r="A384" s="101">
        <v>11</v>
      </c>
      <c r="B384" s="101">
        <v>23</v>
      </c>
      <c r="D384" s="103">
        <v>194</v>
      </c>
      <c r="E384" s="103">
        <v>229</v>
      </c>
      <c r="F384" s="103">
        <v>270</v>
      </c>
      <c r="G384" s="103"/>
      <c r="H384" s="103"/>
    </row>
    <row r="385" spans="1:8" x14ac:dyDescent="0.25">
      <c r="A385" s="101">
        <v>11</v>
      </c>
      <c r="B385" s="101">
        <v>24</v>
      </c>
      <c r="D385" s="103">
        <v>332</v>
      </c>
      <c r="E385" s="103">
        <v>390</v>
      </c>
      <c r="F385" s="103">
        <v>459</v>
      </c>
      <c r="G385" s="103"/>
      <c r="H385" s="103"/>
    </row>
    <row r="386" spans="1:8" x14ac:dyDescent="0.25">
      <c r="A386" s="101">
        <v>11</v>
      </c>
      <c r="B386" s="101">
        <v>25</v>
      </c>
      <c r="D386" s="103">
        <v>436</v>
      </c>
      <c r="E386" s="103">
        <v>511</v>
      </c>
      <c r="F386" s="103">
        <v>601</v>
      </c>
      <c r="G386" s="103"/>
      <c r="H386" s="103"/>
    </row>
    <row r="387" spans="1:8" x14ac:dyDescent="0.25">
      <c r="A387" s="101">
        <v>11</v>
      </c>
      <c r="B387" s="101">
        <v>26</v>
      </c>
      <c r="D387" s="103">
        <v>1.1000000000000001E-6</v>
      </c>
      <c r="E387" s="103">
        <v>1.5999999999999999E-6</v>
      </c>
      <c r="F387" s="103">
        <v>2.5000000000000002E-6</v>
      </c>
      <c r="G387" s="103"/>
      <c r="H387" s="103"/>
    </row>
    <row r="388" spans="1:8" x14ac:dyDescent="0.25">
      <c r="A388" s="101">
        <v>11</v>
      </c>
      <c r="B388" s="101">
        <v>27</v>
      </c>
      <c r="D388" s="103">
        <v>3.5999999999999999E-7</v>
      </c>
      <c r="E388" s="103">
        <v>5.6000000000000004E-7</v>
      </c>
      <c r="F388" s="103">
        <v>8.8999999999999995E-7</v>
      </c>
      <c r="G388" s="103"/>
      <c r="H388" s="103"/>
    </row>
    <row r="389" spans="1:8" x14ac:dyDescent="0.25">
      <c r="A389" s="101">
        <v>11</v>
      </c>
      <c r="B389" s="101">
        <v>28</v>
      </c>
      <c r="D389" s="103">
        <v>1.9999999999999999E-7</v>
      </c>
      <c r="E389" s="103">
        <v>3.5999999999999999E-7</v>
      </c>
      <c r="F389" s="103">
        <v>5.2E-7</v>
      </c>
      <c r="G389" s="103"/>
      <c r="H389" s="103"/>
    </row>
    <row r="390" spans="1:8" x14ac:dyDescent="0.25">
      <c r="A390" s="101">
        <v>11</v>
      </c>
      <c r="B390" s="101">
        <v>29</v>
      </c>
      <c r="D390" s="103">
        <v>223</v>
      </c>
      <c r="E390" s="103">
        <v>293</v>
      </c>
      <c r="F390" s="103">
        <v>373</v>
      </c>
      <c r="G390" s="103"/>
      <c r="H390" s="103"/>
    </row>
    <row r="391" spans="1:8" x14ac:dyDescent="0.25">
      <c r="A391" s="101">
        <v>11</v>
      </c>
      <c r="B391" s="101">
        <v>30</v>
      </c>
      <c r="D391" s="103">
        <v>363</v>
      </c>
      <c r="E391" s="103">
        <v>479</v>
      </c>
      <c r="F391" s="103">
        <v>610</v>
      </c>
      <c r="G391" s="103"/>
      <c r="H391" s="103"/>
    </row>
    <row r="392" spans="1:8" x14ac:dyDescent="0.25">
      <c r="A392" s="101">
        <v>11</v>
      </c>
      <c r="B392" s="101">
        <v>31</v>
      </c>
      <c r="D392" s="103">
        <v>9.4E-7</v>
      </c>
      <c r="E392" s="103">
        <v>1.3999999999999999E-6</v>
      </c>
      <c r="F392" s="103">
        <v>2.9000000000000002E-6</v>
      </c>
      <c r="G392" s="103"/>
      <c r="H392" s="103"/>
    </row>
    <row r="393" spans="1:8" x14ac:dyDescent="0.25">
      <c r="A393" s="101">
        <v>11</v>
      </c>
      <c r="B393" s="101">
        <v>32</v>
      </c>
      <c r="D393" s="103">
        <v>5.7999999999999995E-7</v>
      </c>
      <c r="E393" s="103">
        <v>8.8000000000000004E-7</v>
      </c>
      <c r="F393" s="103">
        <v>1.7E-6</v>
      </c>
      <c r="G393" s="103"/>
      <c r="H393" s="103"/>
    </row>
    <row r="394" spans="1:8" x14ac:dyDescent="0.25">
      <c r="A394" s="101">
        <v>11</v>
      </c>
      <c r="B394" s="101">
        <v>33</v>
      </c>
      <c r="D394" s="103">
        <v>260</v>
      </c>
      <c r="E394" s="103">
        <v>342</v>
      </c>
      <c r="F394" s="103">
        <v>435</v>
      </c>
      <c r="G394" s="103"/>
      <c r="H394" s="103"/>
    </row>
    <row r="395" spans="1:8" x14ac:dyDescent="0.25">
      <c r="A395" s="101">
        <v>11</v>
      </c>
      <c r="B395" s="101">
        <v>34</v>
      </c>
      <c r="D395" s="103">
        <v>357</v>
      </c>
      <c r="E395" s="103">
        <v>471</v>
      </c>
      <c r="F395" s="103">
        <v>599</v>
      </c>
      <c r="G395" s="103"/>
      <c r="H395" s="103"/>
    </row>
    <row r="396" spans="1:8" x14ac:dyDescent="0.25">
      <c r="A396" s="101">
        <v>11</v>
      </c>
      <c r="B396" s="101">
        <v>35</v>
      </c>
      <c r="D396" s="103">
        <v>9.9999999999999995E-7</v>
      </c>
      <c r="E396" s="103">
        <v>1.5E-6</v>
      </c>
      <c r="F396" s="103">
        <v>3.4000000000000001E-6</v>
      </c>
      <c r="G396" s="103"/>
      <c r="H396" s="103"/>
    </row>
    <row r="397" spans="1:8" x14ac:dyDescent="0.25">
      <c r="A397" s="101">
        <v>11</v>
      </c>
      <c r="B397" s="101">
        <v>36</v>
      </c>
      <c r="D397" s="103">
        <v>7.3E-7</v>
      </c>
      <c r="E397" s="103">
        <v>1.1000000000000001E-6</v>
      </c>
      <c r="F397" s="103">
        <v>2.5000000000000002E-6</v>
      </c>
      <c r="G397" s="103"/>
      <c r="H397" s="10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5117-5BD6-4F6B-B45A-40BFA9477B89}">
  <sheetPr codeName="Sheet37"/>
  <dimension ref="A1:HI239"/>
  <sheetViews>
    <sheetView workbookViewId="0">
      <selection activeCell="B18" sqref="B18"/>
    </sheetView>
  </sheetViews>
  <sheetFormatPr defaultRowHeight="15" x14ac:dyDescent="0.25"/>
  <cols>
    <col min="1" max="8" width="9.140625" style="101"/>
    <col min="100" max="109" width="21.7109375" style="5" customWidth="1"/>
    <col min="110" max="117" width="9.140625" style="5"/>
    <col min="119" max="132" width="12.85546875" customWidth="1"/>
  </cols>
  <sheetData>
    <row r="1" spans="1:217" ht="15.75" thickBot="1" x14ac:dyDescent="0.3">
      <c r="A1" s="101" t="s">
        <v>435</v>
      </c>
      <c r="G1" s="101" t="s">
        <v>355</v>
      </c>
      <c r="H1" s="10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96</v>
      </c>
      <c r="AG1" t="s">
        <v>97</v>
      </c>
      <c r="AH1" t="s">
        <v>80</v>
      </c>
      <c r="AI1" t="s">
        <v>435</v>
      </c>
      <c r="AK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435</v>
      </c>
      <c r="DP1" t="s">
        <v>432</v>
      </c>
      <c r="DQ1">
        <f>COUNTIF($CV$2:$CV$15, "&gt;=0.01"   )</f>
        <v>5</v>
      </c>
      <c r="DR1" t="s">
        <v>50</v>
      </c>
      <c r="DS1">
        <v>14</v>
      </c>
      <c r="DT1" t="s">
        <v>219</v>
      </c>
      <c r="DU1">
        <v>17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/>
      <c r="HH1" s="1"/>
      <c r="HI1" s="1"/>
    </row>
    <row r="2" spans="1:217" x14ac:dyDescent="0.25">
      <c r="A2" s="101">
        <v>1</v>
      </c>
      <c r="B2" s="101">
        <v>1</v>
      </c>
      <c r="D2" s="103">
        <v>5.9999999999999995E-4</v>
      </c>
      <c r="E2" s="103">
        <v>8.0000000000000004E-4</v>
      </c>
      <c r="F2" s="103">
        <v>1.1999999999999999E-3</v>
      </c>
      <c r="G2" s="103">
        <v>1.2192857142857142E-3</v>
      </c>
      <c r="H2" s="103">
        <v>1.7999999999999999E-2</v>
      </c>
      <c r="P2" t="s">
        <v>1</v>
      </c>
      <c r="Q2">
        <v>0.96546961639347662</v>
      </c>
      <c r="R2">
        <v>0.96536706788178317</v>
      </c>
      <c r="S2">
        <v>0.96192660851359379</v>
      </c>
      <c r="T2">
        <v>0.95475819277722873</v>
      </c>
      <c r="U2">
        <v>0.96839154871553423</v>
      </c>
      <c r="V2">
        <v>0.95056265226776993</v>
      </c>
      <c r="W2">
        <v>0.98826709582505978</v>
      </c>
      <c r="X2">
        <v>0.32000000000000012</v>
      </c>
      <c r="Y2">
        <v>0.95128505003167063</v>
      </c>
      <c r="Z2">
        <v>0.95</v>
      </c>
      <c r="AA2">
        <v>0.95040556250998698</v>
      </c>
      <c r="AB2">
        <v>0.17599999999999993</v>
      </c>
      <c r="AC2">
        <v>0.95003877487075039</v>
      </c>
      <c r="AD2">
        <v>0.95001200876640224</v>
      </c>
      <c r="AE2">
        <v>0.95002782080394599</v>
      </c>
      <c r="AF2">
        <v>0.95155789989079653</v>
      </c>
      <c r="AG2">
        <v>0.95454553571573508</v>
      </c>
      <c r="AH2">
        <f>AVERAGE($Q$2:$AG$2)</f>
        <v>0.87403620205669008</v>
      </c>
      <c r="AI2" t="s">
        <v>52</v>
      </c>
      <c r="AJ2">
        <f>VARP($Q$16:$AG$16)</f>
        <v>6.3753922475781377E-2</v>
      </c>
      <c r="AK2">
        <v>0.4912685752931128</v>
      </c>
      <c r="CV2" s="86">
        <v>14</v>
      </c>
      <c r="CW2" s="5">
        <f>SUM($Q$19:$AG$19)</f>
        <v>13</v>
      </c>
      <c r="CX2" s="5">
        <v>1.4948096885813149</v>
      </c>
      <c r="CY2" s="5">
        <f>SUM($Q$37:$AG$37)</f>
        <v>-11</v>
      </c>
      <c r="CZ2" s="5">
        <v>2.4359861591695497</v>
      </c>
      <c r="DA2" s="5">
        <v>0.17298989435041234</v>
      </c>
      <c r="DB2" s="5">
        <v>0.56811579947176494</v>
      </c>
      <c r="DC2" s="5">
        <v>0.20330426219743164</v>
      </c>
      <c r="DD2" s="5">
        <f t="shared" ref="DD2:DE15" si="0">($CV$4*CZ2+CY2*$CV$8/$CV$4-$CV$4)/($CV$2*$CV$4)</f>
        <v>0.28171529144937024</v>
      </c>
      <c r="DE2" s="5">
        <f t="shared" ref="DE2:DF15" si="1">($CV$4*CX2+CW2*$CV$6/$CV$4-$CV$4)/($CV$2*$CV$4)</f>
        <v>0.38235294117647056</v>
      </c>
      <c r="DF2" s="5">
        <v>6.9590512088541345E-15</v>
      </c>
      <c r="DG2" s="5">
        <v>4.7359210115641579</v>
      </c>
      <c r="DH2" s="5">
        <f t="shared" ref="DH2:DH15" si="2">COUNTIF($Q2:$AG2, "&lt;=.05"   )</f>
        <v>0</v>
      </c>
      <c r="DI2" s="5">
        <f t="shared" ref="DI2:DI15" si="3">COUNTIF($Q2:$AG2, "&gt;=.95"   )</f>
        <v>15</v>
      </c>
      <c r="DJ2" s="5">
        <v>15</v>
      </c>
      <c r="DK2" s="5">
        <f t="shared" ref="DK2:DK15" si="4">ABS(COUNTIF($Q2:$AG2, "&lt;=.5")/17 -0.5)</f>
        <v>0.38235294117647056</v>
      </c>
      <c r="DL2" s="5">
        <f t="shared" ref="DL2:DL15" si="5">AVERAGE($Q2:$AG2)</f>
        <v>0.87403620205669008</v>
      </c>
      <c r="DM2" s="5">
        <f t="shared" ref="DM2:DM15" si="6">STDEV($Q2:$AG2)</f>
        <v>0.23721637110164417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VARP('Gas_ 3rd_party'!$Q$37:$AG$37)</f>
        <v>0.58131487889273359</v>
      </c>
      <c r="GT2">
        <v>0.41522491349480961</v>
      </c>
      <c r="GU2">
        <v>2.7681660899654008E-2</v>
      </c>
      <c r="GV2">
        <v>-0.24913494809688572</v>
      </c>
      <c r="GW2">
        <v>0.24913494809688572</v>
      </c>
      <c r="GX2">
        <v>9.6885813148788941E-2</v>
      </c>
      <c r="GY2">
        <v>2.7681660899653977E-2</v>
      </c>
      <c r="GZ2">
        <v>0.11072664359861595</v>
      </c>
      <c r="HA2">
        <v>0.37370242214532867</v>
      </c>
      <c r="HB2">
        <v>0</v>
      </c>
      <c r="HC2">
        <v>0.12456747404844291</v>
      </c>
      <c r="HD2">
        <v>-8.3044982698961933E-2</v>
      </c>
      <c r="HE2">
        <v>0.45674740484429066</v>
      </c>
      <c r="HF2">
        <v>0.30449826989619366</v>
      </c>
    </row>
    <row r="3" spans="1:217" x14ac:dyDescent="0.25">
      <c r="A3" s="101">
        <v>1</v>
      </c>
      <c r="B3" s="101">
        <v>2</v>
      </c>
      <c r="D3" s="103">
        <v>2.9999999999999997E-4</v>
      </c>
      <c r="E3" s="103">
        <v>4.0000000000000002E-4</v>
      </c>
      <c r="F3" s="103">
        <v>5.9999999999999995E-4</v>
      </c>
      <c r="G3" s="103">
        <v>4.350714285714286E-4</v>
      </c>
      <c r="H3" s="103">
        <v>4.1000000000000003E-3</v>
      </c>
      <c r="P3" t="s">
        <v>2</v>
      </c>
      <c r="Q3">
        <v>0.96597096507587321</v>
      </c>
      <c r="R3">
        <v>0.96663848612953363</v>
      </c>
      <c r="S3">
        <v>0.96192660851359379</v>
      </c>
      <c r="T3">
        <v>0.95489891386724968</v>
      </c>
      <c r="U3">
        <v>0.96519055026249267</v>
      </c>
      <c r="V3">
        <v>0.72771084337349401</v>
      </c>
      <c r="W3">
        <v>0.98586267668772309</v>
      </c>
      <c r="X3">
        <v>0.55294117647058827</v>
      </c>
      <c r="Y3">
        <v>0.625</v>
      </c>
      <c r="Z3">
        <v>0.53169014084507038</v>
      </c>
      <c r="AA3">
        <v>0.35000000000000003</v>
      </c>
      <c r="AB3">
        <v>0.1416289592760181</v>
      </c>
      <c r="AC3">
        <v>4.6431403647833124E-2</v>
      </c>
      <c r="AD3">
        <v>3.7956204150700626E-2</v>
      </c>
      <c r="AE3">
        <v>4.3239436619718213E-2</v>
      </c>
      <c r="AF3">
        <v>0.95101277711087229</v>
      </c>
      <c r="AG3">
        <v>0.31307692307692309</v>
      </c>
      <c r="AH3">
        <f>AVERAGE($Q$3:$AG$3)</f>
        <v>0.59536329794751086</v>
      </c>
      <c r="AI3" t="s">
        <v>54</v>
      </c>
      <c r="AJ3">
        <f>VARP($AH$2:$AH$15)</f>
        <v>1.4948265138535024E-2</v>
      </c>
      <c r="AK3">
        <v>0.11167580116608862</v>
      </c>
      <c r="CV3" s="86" t="s">
        <v>210</v>
      </c>
      <c r="CW3" s="5">
        <f>SUM($Q$20:$AG$20)</f>
        <v>5</v>
      </c>
      <c r="CX3" s="5">
        <v>6.3667820069204142</v>
      </c>
      <c r="CY3" s="5">
        <f>SUM($Q$38:$AG$38)</f>
        <v>-3</v>
      </c>
      <c r="CZ3" s="5">
        <v>4.4290657439446361</v>
      </c>
      <c r="DA3" s="5">
        <v>0.19581534791186339</v>
      </c>
      <c r="DB3" s="5">
        <v>7.7962394661580028</v>
      </c>
      <c r="DC3" s="5">
        <v>0.69659213534721609</v>
      </c>
      <c r="DD3" s="5">
        <f t="shared" si="0"/>
        <v>0.29379095419971363</v>
      </c>
      <c r="DE3" s="5">
        <f t="shared" si="1"/>
        <v>0.51680672268907568</v>
      </c>
      <c r="DF3" s="5">
        <v>8.3290804803463466E-6</v>
      </c>
      <c r="DG3" s="5">
        <v>2.2352591249206144</v>
      </c>
      <c r="DH3" s="5">
        <f t="shared" si="2"/>
        <v>3</v>
      </c>
      <c r="DI3" s="5">
        <f t="shared" si="3"/>
        <v>7</v>
      </c>
      <c r="DJ3" s="5">
        <v>10</v>
      </c>
      <c r="DK3" s="5">
        <f t="shared" si="4"/>
        <v>0.14705882352941174</v>
      </c>
      <c r="DL3" s="5">
        <f t="shared" si="5"/>
        <v>0.59536329794751086</v>
      </c>
      <c r="DM3" s="5">
        <f t="shared" si="6"/>
        <v>0.374287631892746</v>
      </c>
      <c r="DO3" s="9" t="s">
        <v>376</v>
      </c>
      <c r="DP3" s="9">
        <v>1</v>
      </c>
      <c r="DQ3" s="9">
        <v>-8.1210927792613977E-2</v>
      </c>
      <c r="DR3" s="9">
        <v>-1.1858221592016716E-2</v>
      </c>
      <c r="DS3" s="9">
        <v>-0.15686962211831096</v>
      </c>
      <c r="DT3" s="9">
        <v>-0.14651798103016159</v>
      </c>
      <c r="DU3" s="9">
        <v>7.4226721979335955E-2</v>
      </c>
      <c r="DV3" s="9">
        <v>-1.1586259715350886E-2</v>
      </c>
      <c r="DW3" s="9">
        <v>0.46632153277545119</v>
      </c>
      <c r="DX3" s="9">
        <v>-0.3571800718052891</v>
      </c>
      <c r="DY3" s="9">
        <v>-2.3711103116667978E-2</v>
      </c>
      <c r="DZ3" s="9">
        <v>-0.17205362082585501</v>
      </c>
      <c r="EA3" s="9">
        <v>-0.3518245147345202</v>
      </c>
      <c r="EB3" s="9">
        <v>0.19351041147008544</v>
      </c>
      <c r="GR3" t="s">
        <v>2</v>
      </c>
      <c r="GS3">
        <v>0.41522491349480961</v>
      </c>
      <c r="GT3">
        <f>VARP('Gas_ 3rd_party'!$Q$38:$AG$38)</f>
        <v>0.96885813148788924</v>
      </c>
      <c r="GU3">
        <v>-1.3840830449826954E-2</v>
      </c>
      <c r="GV3">
        <v>-0.34602076124567466</v>
      </c>
      <c r="GW3">
        <v>0.58131487889273359</v>
      </c>
      <c r="GX3">
        <v>0.53979238754325254</v>
      </c>
      <c r="GY3">
        <v>0.22145328719723184</v>
      </c>
      <c r="GZ3">
        <v>0.41522491349480956</v>
      </c>
      <c r="HA3">
        <v>0.6366782006920414</v>
      </c>
      <c r="HB3">
        <v>0</v>
      </c>
      <c r="HC3">
        <v>5.5363321799307995E-2</v>
      </c>
      <c r="HD3">
        <v>-0.19377162629757788</v>
      </c>
      <c r="HE3">
        <v>0.59515570934256057</v>
      </c>
      <c r="HF3">
        <v>0.55363321799307952</v>
      </c>
    </row>
    <row r="4" spans="1:217" x14ac:dyDescent="0.25">
      <c r="A4" s="101">
        <v>1</v>
      </c>
      <c r="B4" s="101">
        <v>3</v>
      </c>
      <c r="D4" s="103">
        <v>2E-3</v>
      </c>
      <c r="E4" s="103">
        <v>3.2000000000000002E-3</v>
      </c>
      <c r="F4" s="103">
        <v>4.0000000000000001E-3</v>
      </c>
      <c r="G4" s="103">
        <v>2.6278571428571432E-3</v>
      </c>
      <c r="H4" s="103">
        <v>5.6000000000000001E-2</v>
      </c>
      <c r="P4" t="s">
        <v>3</v>
      </c>
      <c r="Q4">
        <v>0.96559633342311313</v>
      </c>
      <c r="R4">
        <v>0.96569839734583152</v>
      </c>
      <c r="S4">
        <v>0.96220401034253444</v>
      </c>
      <c r="T4">
        <v>0.95510836174266156</v>
      </c>
      <c r="U4">
        <v>0.9704308808247365</v>
      </c>
      <c r="V4">
        <v>0.95093077110663093</v>
      </c>
      <c r="W4">
        <v>0.98918664205745543</v>
      </c>
      <c r="X4">
        <v>0.83607594936708884</v>
      </c>
      <c r="Y4">
        <v>4.9264586918472103E-2</v>
      </c>
      <c r="Z4">
        <v>4.3598510198737166E-2</v>
      </c>
      <c r="AA4">
        <v>3.7332404376320932E-2</v>
      </c>
      <c r="AB4">
        <v>3.3550739641567164E-2</v>
      </c>
      <c r="AC4">
        <v>0.13181667561367297</v>
      </c>
      <c r="AD4">
        <v>4.9586776849245805E-2</v>
      </c>
      <c r="AE4">
        <v>0.17583921625126064</v>
      </c>
      <c r="AF4">
        <v>8.8700000000000001E-2</v>
      </c>
      <c r="AG4">
        <v>0.27909090909090911</v>
      </c>
      <c r="AH4">
        <f>AVERAGE($Q$4:$AG$4)</f>
        <v>0.49905948030295511</v>
      </c>
      <c r="AI4" t="s">
        <v>57</v>
      </c>
      <c r="AJ4">
        <f>VARP($Q$2:$AG$15)</f>
        <v>0.13040540601600945</v>
      </c>
      <c r="CV4" s="86">
        <v>17</v>
      </c>
      <c r="CW4" s="5">
        <f>SUM($Q$21:$AG$21)</f>
        <v>-1</v>
      </c>
      <c r="CX4" s="5">
        <v>6.2560553633217983</v>
      </c>
      <c r="CY4" s="5">
        <f>SUM($Q$39:$AG$39)</f>
        <v>-7</v>
      </c>
      <c r="CZ4" s="5">
        <v>1.7854671280276815</v>
      </c>
      <c r="DA4" s="5">
        <v>0.1760410416276286</v>
      </c>
      <c r="DB4" s="5">
        <v>1.2373146933436632</v>
      </c>
      <c r="DC4" s="5">
        <v>0.55785931392577615</v>
      </c>
      <c r="DD4" s="5">
        <f t="shared" si="0"/>
        <v>0.17010606400101255</v>
      </c>
      <c r="DE4" s="5">
        <f t="shared" si="1"/>
        <v>0.3487394957983192</v>
      </c>
      <c r="DF4" s="5">
        <v>2.8529510999551752E-8</v>
      </c>
      <c r="DG4" s="5">
        <v>3.0478494879383913</v>
      </c>
      <c r="DH4" s="5">
        <f t="shared" si="2"/>
        <v>5</v>
      </c>
      <c r="DI4" s="5">
        <f t="shared" si="3"/>
        <v>7</v>
      </c>
      <c r="DJ4" s="5">
        <v>12</v>
      </c>
      <c r="DK4" s="5">
        <f t="shared" si="4"/>
        <v>2.9411764705882359E-2</v>
      </c>
      <c r="DL4" s="5">
        <f t="shared" si="5"/>
        <v>0.49905948030295511</v>
      </c>
      <c r="DM4" s="5">
        <f t="shared" si="6"/>
        <v>0.44270977886850665</v>
      </c>
      <c r="DO4" s="9" t="s">
        <v>218</v>
      </c>
      <c r="DP4" s="9">
        <v>-8.1210927792613977E-2</v>
      </c>
      <c r="DQ4" s="9">
        <v>1</v>
      </c>
      <c r="DR4" s="9">
        <v>0.52229586940877382</v>
      </c>
      <c r="DS4" s="9">
        <v>2.2199864286082512E-2</v>
      </c>
      <c r="DT4" s="9">
        <v>0.64847465244620228</v>
      </c>
      <c r="DU4" s="9">
        <v>-0.23387357316159896</v>
      </c>
      <c r="DV4" s="9">
        <v>-0.3286560461008477</v>
      </c>
      <c r="DW4" s="9">
        <v>0.16729384169273964</v>
      </c>
      <c r="DX4" s="9">
        <v>-6.8135078598349552E-2</v>
      </c>
      <c r="DY4" s="9">
        <v>4.5794438560043442E-2</v>
      </c>
      <c r="DZ4" s="9">
        <v>-6.8092472476071253E-2</v>
      </c>
      <c r="EA4" s="9">
        <v>-6.027589530987193E-2</v>
      </c>
      <c r="EB4" s="9">
        <v>0.35410614958475106</v>
      </c>
      <c r="GR4" t="s">
        <v>3</v>
      </c>
      <c r="GS4">
        <v>2.7681660899654008E-2</v>
      </c>
      <c r="GT4">
        <v>-1.3840830449826954E-2</v>
      </c>
      <c r="GU4">
        <f>VARP('Gas_ 3rd_party'!$Q$39:$AG$39)</f>
        <v>0.83044982698961933</v>
      </c>
      <c r="GV4">
        <v>-0.17993079584775087</v>
      </c>
      <c r="GW4">
        <v>0.41522491349480972</v>
      </c>
      <c r="GX4">
        <v>0.31833910034602075</v>
      </c>
      <c r="GY4">
        <v>0.35986159169550164</v>
      </c>
      <c r="GZ4">
        <v>0.26297577854671278</v>
      </c>
      <c r="HA4">
        <v>-0.31833910034602075</v>
      </c>
      <c r="HB4">
        <v>0</v>
      </c>
      <c r="HC4">
        <v>-2.7681660899653973E-2</v>
      </c>
      <c r="HD4">
        <v>9.6885813148788927E-2</v>
      </c>
      <c r="HE4">
        <v>5.5363321799307974E-2</v>
      </c>
      <c r="HF4">
        <v>-4.1522491349480981E-2</v>
      </c>
    </row>
    <row r="5" spans="1:217" x14ac:dyDescent="0.25">
      <c r="A5" s="101">
        <v>1</v>
      </c>
      <c r="B5" s="101">
        <v>4</v>
      </c>
      <c r="D5" s="103">
        <v>1.1999999999999999E-3</v>
      </c>
      <c r="E5" s="103">
        <v>1.8E-3</v>
      </c>
      <c r="F5" s="103">
        <v>2.5000000000000001E-3</v>
      </c>
      <c r="G5" s="103">
        <v>1.2760714285714285E-3</v>
      </c>
      <c r="H5" s="103">
        <v>8.6E-3</v>
      </c>
      <c r="P5" t="s">
        <v>4</v>
      </c>
      <c r="Q5">
        <v>0.63</v>
      </c>
      <c r="R5">
        <v>0.86</v>
      </c>
      <c r="S5">
        <v>0.95174418660424565</v>
      </c>
      <c r="T5">
        <v>0.87588235294117656</v>
      </c>
      <c r="U5">
        <v>0.9697809849348018</v>
      </c>
      <c r="V5">
        <v>0.95093077110663093</v>
      </c>
      <c r="W5">
        <v>0.98959440248275754</v>
      </c>
      <c r="X5">
        <v>0.95023585125936549</v>
      </c>
      <c r="Y5">
        <v>0.64423076923076927</v>
      </c>
      <c r="Z5">
        <v>0.05</v>
      </c>
      <c r="AA5">
        <v>0.95069124511563319</v>
      </c>
      <c r="AB5">
        <v>3.2796230912811752E-2</v>
      </c>
      <c r="AC5">
        <v>9.4999979749998992E-2</v>
      </c>
      <c r="AD5">
        <v>9.9499959949995997E-2</v>
      </c>
      <c r="AE5">
        <v>2.7909090909090693E-2</v>
      </c>
      <c r="AF5">
        <v>0.95095310916084064</v>
      </c>
      <c r="AG5">
        <v>4.6108733114681194E-2</v>
      </c>
      <c r="AH5">
        <f>AVERAGE($Q$5:$AG$5)</f>
        <v>0.59266809808663534</v>
      </c>
      <c r="AI5" t="s">
        <v>59</v>
      </c>
      <c r="AJ5">
        <f>AVERAGE($Q$2:$AG$15)</f>
        <v>0.6646628827539961</v>
      </c>
      <c r="CV5" s="86" t="s">
        <v>203</v>
      </c>
      <c r="CW5" s="5">
        <f>SUM($Q$22:$AG$22)</f>
        <v>5</v>
      </c>
      <c r="CX5" s="5">
        <v>6.6020761245674731</v>
      </c>
      <c r="CY5" s="5">
        <f>SUM($Q$40:$AG$40)</f>
        <v>-5</v>
      </c>
      <c r="CZ5" s="5">
        <v>-1.01038062283737</v>
      </c>
      <c r="DA5" s="5">
        <v>0.17413847210754885</v>
      </c>
      <c r="DB5" s="5">
        <v>14.280499983830232</v>
      </c>
      <c r="DC5" s="5">
        <v>0.57267454514559124</v>
      </c>
      <c r="DD5" s="5">
        <f t="shared" si="0"/>
        <v>-6.2169137958460387E-2</v>
      </c>
      <c r="DE5" s="5">
        <f t="shared" si="1"/>
        <v>0.53361344537815125</v>
      </c>
      <c r="DF5" s="5">
        <v>7.1562563374058886E-7</v>
      </c>
      <c r="DG5" s="5">
        <v>2.2525502505582291</v>
      </c>
      <c r="DH5" s="5">
        <f t="shared" si="2"/>
        <v>4</v>
      </c>
      <c r="DI5" s="5">
        <f t="shared" si="3"/>
        <v>7</v>
      </c>
      <c r="DJ5" s="5">
        <v>11</v>
      </c>
      <c r="DK5" s="5">
        <f t="shared" si="4"/>
        <v>0.14705882352941174</v>
      </c>
      <c r="DL5" s="5">
        <f t="shared" si="5"/>
        <v>0.59266809808663534</v>
      </c>
      <c r="DM5" s="5">
        <f t="shared" si="6"/>
        <v>0.41935205065245668</v>
      </c>
      <c r="DO5" s="9" t="s">
        <v>377</v>
      </c>
      <c r="DP5" s="9">
        <v>-1.1858221592016716E-2</v>
      </c>
      <c r="DQ5" s="9">
        <v>0.52229586940877382</v>
      </c>
      <c r="DR5" s="9">
        <v>1</v>
      </c>
      <c r="DS5" s="9">
        <v>0.36202373893110695</v>
      </c>
      <c r="DT5" s="9">
        <v>0.6465001456242675</v>
      </c>
      <c r="DU5" s="9">
        <v>-0.58466327351804726</v>
      </c>
      <c r="DV5" s="9">
        <v>-0.41950586873039791</v>
      </c>
      <c r="DW5" s="9">
        <v>0.3748982110619058</v>
      </c>
      <c r="DX5" s="9">
        <v>-0.27607226344270835</v>
      </c>
      <c r="DY5" s="9">
        <v>-9.0338885717968099E-3</v>
      </c>
      <c r="DZ5" s="9">
        <v>-0.4232480239460385</v>
      </c>
      <c r="EA5" s="9">
        <v>-0.35585834530166977</v>
      </c>
      <c r="EB5" s="9">
        <v>0.63308971846724216</v>
      </c>
      <c r="GR5" t="s">
        <v>4</v>
      </c>
      <c r="GS5">
        <v>-0.24913494809688572</v>
      </c>
      <c r="GT5">
        <v>-0.34602076124567466</v>
      </c>
      <c r="GU5">
        <v>-0.17993079584775087</v>
      </c>
      <c r="GV5">
        <f>VARP('Gas_ 3rd_party'!$Q$40:$AG$40)</f>
        <v>0.91349480968858132</v>
      </c>
      <c r="GW5">
        <v>-0.20761245674740486</v>
      </c>
      <c r="GX5">
        <v>-4.1522491349481001E-2</v>
      </c>
      <c r="GY5">
        <v>-0.17993079584775085</v>
      </c>
      <c r="GZ5">
        <v>-0.24913494809688583</v>
      </c>
      <c r="HA5">
        <v>-0.42906574394463659</v>
      </c>
      <c r="HB5">
        <v>0</v>
      </c>
      <c r="HC5">
        <v>0.24913494809688586</v>
      </c>
      <c r="HD5">
        <v>0.30449826989619372</v>
      </c>
      <c r="HE5">
        <v>-0.26297577854671284</v>
      </c>
      <c r="HF5">
        <v>-0.33217993079584779</v>
      </c>
    </row>
    <row r="6" spans="1:217" x14ac:dyDescent="0.25">
      <c r="A6" s="101">
        <v>1</v>
      </c>
      <c r="B6" s="101">
        <v>5</v>
      </c>
      <c r="D6" s="103">
        <v>4.0000000000000002E-4</v>
      </c>
      <c r="E6" s="103">
        <v>5.0000000000000001E-4</v>
      </c>
      <c r="F6" s="103">
        <v>5.9999999999999995E-4</v>
      </c>
      <c r="G6" s="103">
        <v>3.8071428571428582E-4</v>
      </c>
      <c r="H6" s="103">
        <v>1.4E-3</v>
      </c>
      <c r="P6" t="s">
        <v>5</v>
      </c>
      <c r="Q6">
        <v>0.96323529697231891</v>
      </c>
      <c r="R6">
        <v>0.9620331278748947</v>
      </c>
      <c r="S6">
        <v>0.96121495615337649</v>
      </c>
      <c r="T6">
        <v>0.95299838085812916</v>
      </c>
      <c r="U6">
        <v>0.96519055026249267</v>
      </c>
      <c r="V6">
        <v>0.75312499999999993</v>
      </c>
      <c r="W6">
        <v>0.98586267668772309</v>
      </c>
      <c r="X6">
        <v>0.55510204081632653</v>
      </c>
      <c r="Y6">
        <v>0.33750000000000002</v>
      </c>
      <c r="Z6">
        <v>0.3125</v>
      </c>
      <c r="AA6">
        <v>0.2</v>
      </c>
      <c r="AB6">
        <v>9.5918367346938774E-2</v>
      </c>
      <c r="AC6">
        <v>0.54500000000000004</v>
      </c>
      <c r="AD6">
        <v>0.50449999999999995</v>
      </c>
      <c r="AE6">
        <v>0.51800000000000002</v>
      </c>
      <c r="AF6">
        <v>0.6739597315436241</v>
      </c>
      <c r="AG6">
        <v>0.23000000000000004</v>
      </c>
      <c r="AH6">
        <f>AVERAGE($Q$6:$AG$6)</f>
        <v>0.61859647814798979</v>
      </c>
      <c r="CV6" s="86">
        <v>108</v>
      </c>
      <c r="CW6" s="5">
        <f>SUM($Q$23:$AG$23)</f>
        <v>7</v>
      </c>
      <c r="CX6" s="5">
        <v>3.2664359861591694</v>
      </c>
      <c r="CY6" s="5">
        <f>SUM($Q$41:$AG$41)</f>
        <v>5</v>
      </c>
      <c r="CZ6" s="5">
        <v>4.5397923875432511</v>
      </c>
      <c r="DA6" s="5">
        <v>6.6032410228536953E-2</v>
      </c>
      <c r="DB6" s="5">
        <v>0.90242183705383472</v>
      </c>
      <c r="DC6" s="5">
        <v>0.553761995507416</v>
      </c>
      <c r="DD6" s="5">
        <f t="shared" si="0"/>
        <v>0.17141283543745192</v>
      </c>
      <c r="DE6" s="5">
        <f t="shared" si="1"/>
        <v>0.34873949579831931</v>
      </c>
      <c r="DF6" s="5">
        <v>9.9196550021113145E-4</v>
      </c>
      <c r="DG6" s="5">
        <v>2.0141594357731427</v>
      </c>
      <c r="DH6" s="5">
        <f t="shared" si="2"/>
        <v>0</v>
      </c>
      <c r="DI6" s="5">
        <f t="shared" si="3"/>
        <v>6</v>
      </c>
      <c r="DJ6" s="5">
        <v>6</v>
      </c>
      <c r="DK6" s="5">
        <f t="shared" si="4"/>
        <v>0.20588235294117646</v>
      </c>
      <c r="DL6" s="5">
        <f t="shared" si="5"/>
        <v>0.61859647814798979</v>
      </c>
      <c r="DM6" s="5">
        <f t="shared" si="6"/>
        <v>0.31092907098975375</v>
      </c>
      <c r="DO6" s="9" t="s">
        <v>351</v>
      </c>
      <c r="DP6" s="9">
        <v>-0.15686962211831096</v>
      </c>
      <c r="DQ6" s="9">
        <v>2.2199864286082512E-2</v>
      </c>
      <c r="DR6" s="9">
        <v>0.36202373893110695</v>
      </c>
      <c r="DS6" s="9">
        <v>1</v>
      </c>
      <c r="DT6" s="9">
        <v>0.21631225874081811</v>
      </c>
      <c r="DU6" s="9">
        <v>-0.74222721686221926</v>
      </c>
      <c r="DV6" s="9">
        <v>0.50661927253940908</v>
      </c>
      <c r="DW6" s="9">
        <v>0.16047676949748541</v>
      </c>
      <c r="DX6" s="9">
        <v>0.57170833614239847</v>
      </c>
      <c r="DY6" s="9">
        <v>0.62044422194792237</v>
      </c>
      <c r="DZ6" s="9">
        <v>7.0790682154746903E-2</v>
      </c>
      <c r="EA6" s="9">
        <v>0.33044933714119856</v>
      </c>
      <c r="EB6" s="9">
        <v>0.15921754250551917</v>
      </c>
      <c r="GR6" t="s">
        <v>5</v>
      </c>
      <c r="GS6">
        <v>0.24913494809688572</v>
      </c>
      <c r="GT6">
        <v>0.58131487889273359</v>
      </c>
      <c r="GU6">
        <v>0.41522491349480972</v>
      </c>
      <c r="GV6">
        <v>-0.20761245674740486</v>
      </c>
      <c r="GW6">
        <f>VARP('Gas_ 3rd_party'!$Q$41:$AG$41)</f>
        <v>0.91349480968858132</v>
      </c>
      <c r="GX6">
        <v>0.74740484429065734</v>
      </c>
      <c r="GY6">
        <v>0.41522491349480972</v>
      </c>
      <c r="GZ6">
        <v>0.24913494809688577</v>
      </c>
      <c r="HA6">
        <v>0.19377162629757785</v>
      </c>
      <c r="HB6">
        <v>0</v>
      </c>
      <c r="HC6">
        <v>0.22145328719723179</v>
      </c>
      <c r="HD6">
        <v>0.16608996539792387</v>
      </c>
      <c r="HE6">
        <v>0.26297577854671284</v>
      </c>
      <c r="HF6">
        <v>0.33217993079584773</v>
      </c>
    </row>
    <row r="7" spans="1:217" x14ac:dyDescent="0.25">
      <c r="A7" s="101">
        <v>1</v>
      </c>
      <c r="B7" s="101">
        <v>6</v>
      </c>
      <c r="D7" s="103">
        <v>1.7000000000000001E-4</v>
      </c>
      <c r="E7" s="103">
        <v>1.9000000000000001E-4</v>
      </c>
      <c r="F7" s="103">
        <v>2.2000000000000001E-4</v>
      </c>
      <c r="G7" s="103">
        <v>1.9042857142857143E-4</v>
      </c>
      <c r="H7" s="103">
        <v>2.5000000000000001E-4</v>
      </c>
      <c r="P7" t="s">
        <v>6</v>
      </c>
      <c r="Q7">
        <v>0.96521336117526846</v>
      </c>
      <c r="R7">
        <v>0.96596480631799009</v>
      </c>
      <c r="S7">
        <v>0.96220401034253444</v>
      </c>
      <c r="T7">
        <v>0.95579268584083277</v>
      </c>
      <c r="U7">
        <v>0.96839154871553423</v>
      </c>
      <c r="V7">
        <v>0.8</v>
      </c>
      <c r="W7">
        <v>0.98918664205745543</v>
      </c>
      <c r="X7">
        <v>0.80000000000000027</v>
      </c>
      <c r="Y7">
        <v>0.8600000000000001</v>
      </c>
      <c r="Z7">
        <v>0.32</v>
      </c>
      <c r="AA7">
        <v>0.52250000000000008</v>
      </c>
      <c r="AB7">
        <v>3.9450050044634401E-2</v>
      </c>
      <c r="AC7">
        <v>0.54500000000000004</v>
      </c>
      <c r="AD7">
        <v>0.503</v>
      </c>
      <c r="AE7">
        <v>0.50900000000000001</v>
      </c>
      <c r="AF7">
        <v>0.9509680397712138</v>
      </c>
      <c r="AG7">
        <v>0.21800000000000003</v>
      </c>
      <c r="AH7">
        <f>AVERAGE($Q$7:$AG$7)</f>
        <v>0.69851006730973308</v>
      </c>
      <c r="CV7" s="86" t="s">
        <v>55</v>
      </c>
      <c r="CW7" s="5">
        <f>SUM($Q$24:$AG$24)</f>
        <v>11</v>
      </c>
      <c r="CX7" s="5">
        <v>3.1833910034602071</v>
      </c>
      <c r="CY7" s="5">
        <f>SUM($Q$42:$AG$42)</f>
        <v>1</v>
      </c>
      <c r="CZ7" s="5">
        <v>4.484429065743945</v>
      </c>
      <c r="DA7" s="5">
        <v>0.24244505190514631</v>
      </c>
      <c r="DB7" s="5">
        <v>0.71571266567810765</v>
      </c>
      <c r="DC7" s="5">
        <v>0.58849544045340507</v>
      </c>
      <c r="DD7" s="5">
        <f t="shared" si="0"/>
        <v>0.23260189481858284</v>
      </c>
      <c r="DE7" s="5">
        <f t="shared" si="1"/>
        <v>0.44957983193277307</v>
      </c>
      <c r="DF7" s="5">
        <v>3.6098001116689348E-5</v>
      </c>
      <c r="DG7" s="5">
        <v>2.8387581432199447</v>
      </c>
      <c r="DH7" s="5">
        <f t="shared" si="2"/>
        <v>1</v>
      </c>
      <c r="DI7" s="5">
        <f t="shared" si="3"/>
        <v>7</v>
      </c>
      <c r="DJ7" s="5">
        <v>8</v>
      </c>
      <c r="DK7" s="5">
        <f t="shared" si="4"/>
        <v>0.32352941176470584</v>
      </c>
      <c r="DL7" s="5">
        <f t="shared" si="5"/>
        <v>0.69851006730973308</v>
      </c>
      <c r="DM7" s="5">
        <f t="shared" si="6"/>
        <v>0.30448089931511851</v>
      </c>
      <c r="DO7" s="9" t="s">
        <v>357</v>
      </c>
      <c r="DP7" s="9">
        <v>-0.14651798103016159</v>
      </c>
      <c r="DQ7" s="9">
        <v>0.64847465244620228</v>
      </c>
      <c r="DR7" s="9">
        <v>0.6465001456242675</v>
      </c>
      <c r="DS7" s="9">
        <v>0.21631225874081811</v>
      </c>
      <c r="DT7" s="9">
        <v>1</v>
      </c>
      <c r="DU7" s="9">
        <v>-0.43459055241793182</v>
      </c>
      <c r="DV7" s="9">
        <v>-0.26611418127896508</v>
      </c>
      <c r="DW7" s="9">
        <v>-9.7064362704026297E-2</v>
      </c>
      <c r="DX7" s="9">
        <v>0.10044685230240466</v>
      </c>
      <c r="DY7" s="9">
        <v>2.8554883187629956E-2</v>
      </c>
      <c r="DZ7" s="9">
        <v>0.13708598105866124</v>
      </c>
      <c r="EA7" s="9">
        <v>0.22585749763372734</v>
      </c>
      <c r="EB7" s="9">
        <v>0.18241546433049247</v>
      </c>
      <c r="GR7" t="s">
        <v>6</v>
      </c>
      <c r="GS7">
        <v>9.6885813148788941E-2</v>
      </c>
      <c r="GT7">
        <v>0.53979238754325254</v>
      </c>
      <c r="GU7">
        <v>0.31833910034602075</v>
      </c>
      <c r="GV7">
        <v>-4.1522491349481001E-2</v>
      </c>
      <c r="GW7">
        <v>0.74740484429065734</v>
      </c>
      <c r="GX7">
        <f>VARP('Gas_ 3rd_party'!$Q$42:$AG$42)</f>
        <v>0.9965397923875432</v>
      </c>
      <c r="GY7">
        <v>0.55363321799307952</v>
      </c>
      <c r="GZ7">
        <v>0.33217993079584779</v>
      </c>
      <c r="HA7">
        <v>0.17993079584775079</v>
      </c>
      <c r="HB7">
        <v>0</v>
      </c>
      <c r="HC7">
        <v>0.13840830449826982</v>
      </c>
      <c r="HD7">
        <v>0.2214532871972319</v>
      </c>
      <c r="HE7">
        <v>0.19377162629757785</v>
      </c>
      <c r="HF7">
        <v>0.20761245674740478</v>
      </c>
    </row>
    <row r="8" spans="1:217" x14ac:dyDescent="0.25">
      <c r="A8" s="101">
        <v>1</v>
      </c>
      <c r="B8" s="101">
        <v>7</v>
      </c>
      <c r="D8" s="103">
        <v>8.0000000000000004E-4</v>
      </c>
      <c r="E8" s="103">
        <v>1E-3</v>
      </c>
      <c r="F8" s="103">
        <v>1.1999999999999999E-3</v>
      </c>
      <c r="G8" s="103">
        <v>7.0071428571428596E-4</v>
      </c>
      <c r="H8" s="103">
        <v>3.0000000000000001E-3</v>
      </c>
      <c r="P8" t="s">
        <v>7</v>
      </c>
      <c r="Q8">
        <v>0.96619185319347967</v>
      </c>
      <c r="R8">
        <v>0.96704822353834563</v>
      </c>
      <c r="S8">
        <v>0.96259913794589302</v>
      </c>
      <c r="T8">
        <v>0.95642374473303637</v>
      </c>
      <c r="U8">
        <v>0.97288047869117344</v>
      </c>
      <c r="V8">
        <v>0.95235001057504753</v>
      </c>
      <c r="W8">
        <v>0.99065192131143098</v>
      </c>
      <c r="X8">
        <v>0.95093024112501123</v>
      </c>
      <c r="Y8">
        <v>0.95070922170246774</v>
      </c>
      <c r="Z8">
        <v>0.65</v>
      </c>
      <c r="AA8">
        <v>0.95</v>
      </c>
      <c r="AB8">
        <v>4.94909559846608E-2</v>
      </c>
      <c r="AC8">
        <v>9.2857142816428567E-2</v>
      </c>
      <c r="AD8">
        <v>4.3213296252066054E-2</v>
      </c>
      <c r="AF8">
        <v>0.95081832335925398</v>
      </c>
      <c r="AG8">
        <v>0.291875</v>
      </c>
      <c r="AH8">
        <f>AVERAGE($Q$8:$AG$8)</f>
        <v>0.73112747195176842</v>
      </c>
      <c r="CV8" s="86">
        <f>SUM(CY:CY)</f>
        <v>-65.892733564013838</v>
      </c>
      <c r="CW8" s="5">
        <f>SUM($Q$25:$AG$25)</f>
        <v>7</v>
      </c>
      <c r="CX8" s="5">
        <v>6.0899653979238764</v>
      </c>
      <c r="CY8" s="5">
        <f>SUM($Q$43:$AG$43)</f>
        <v>-7</v>
      </c>
      <c r="CZ8" s="5">
        <v>2.726643598615917</v>
      </c>
      <c r="DA8" s="5">
        <v>6.4059014425202537E-2</v>
      </c>
      <c r="DB8" s="5">
        <v>14.911893318830861</v>
      </c>
      <c r="DC8" s="5">
        <v>0.62548929099887107</v>
      </c>
      <c r="DD8" s="5">
        <f t="shared" si="0"/>
        <v>0.23733295475731508</v>
      </c>
      <c r="DE8" s="5">
        <f t="shared" si="1"/>
        <v>0.55042016806722693</v>
      </c>
      <c r="DF8" s="5">
        <v>4.5512509050088915E-9</v>
      </c>
      <c r="DG8" s="5">
        <v>3.3011948112020422</v>
      </c>
      <c r="DH8" s="5">
        <f t="shared" si="2"/>
        <v>2</v>
      </c>
      <c r="DI8" s="5">
        <f t="shared" si="3"/>
        <v>11</v>
      </c>
      <c r="DJ8" s="5">
        <v>13</v>
      </c>
      <c r="DK8" s="5">
        <f t="shared" si="4"/>
        <v>0.26470588235294118</v>
      </c>
      <c r="DL8" s="5">
        <f t="shared" si="5"/>
        <v>0.73112747195176842</v>
      </c>
      <c r="DM8" s="5">
        <f t="shared" si="6"/>
        <v>0.37660364642534278</v>
      </c>
      <c r="DO8" s="9" t="s">
        <v>214</v>
      </c>
      <c r="DP8" s="9">
        <v>7.4226721979335955E-2</v>
      </c>
      <c r="DQ8" s="9">
        <v>-0.23387357316159896</v>
      </c>
      <c r="DR8" s="9">
        <v>-0.58466327351804726</v>
      </c>
      <c r="DS8" s="9">
        <v>-0.74222721686221926</v>
      </c>
      <c r="DT8" s="9">
        <v>-0.43459055241793182</v>
      </c>
      <c r="DU8" s="9">
        <v>1</v>
      </c>
      <c r="DV8" s="9">
        <v>-0.36063618841060524</v>
      </c>
      <c r="DW8" s="9">
        <v>-0.31070674016088934</v>
      </c>
      <c r="DX8" s="9">
        <v>-0.46614374716124796</v>
      </c>
      <c r="DY8" s="9">
        <v>-0.62140650859656199</v>
      </c>
      <c r="DZ8" s="9">
        <v>6.510381211319978E-2</v>
      </c>
      <c r="EA8" s="9">
        <v>-0.20274405662348743</v>
      </c>
      <c r="EB8" s="9">
        <v>-0.32590750798525508</v>
      </c>
      <c r="GR8" t="s">
        <v>7</v>
      </c>
      <c r="GS8">
        <v>2.7681660899653977E-2</v>
      </c>
      <c r="GT8">
        <v>0.22145328719723184</v>
      </c>
      <c r="GU8">
        <v>0.35986159169550164</v>
      </c>
      <c r="GV8">
        <v>-0.17993079584775085</v>
      </c>
      <c r="GW8">
        <v>0.41522491349480972</v>
      </c>
      <c r="GX8">
        <v>0.55363321799307952</v>
      </c>
      <c r="GY8">
        <f>VARP('Gas_ 3rd_party'!$Q$43:$AG$43)</f>
        <v>0.83044982698961933</v>
      </c>
      <c r="GZ8">
        <v>2.7681660899653987E-2</v>
      </c>
      <c r="HA8">
        <v>-8.3044982698961919E-2</v>
      </c>
      <c r="HB8">
        <v>0</v>
      </c>
      <c r="HC8">
        <v>-2.7681660899653987E-2</v>
      </c>
      <c r="HD8">
        <v>9.6885813148788941E-2</v>
      </c>
      <c r="HE8">
        <v>5.536332179930796E-2</v>
      </c>
      <c r="HF8">
        <v>0.42906574394463659</v>
      </c>
    </row>
    <row r="9" spans="1:217" x14ac:dyDescent="0.25">
      <c r="A9" s="101">
        <v>1</v>
      </c>
      <c r="B9" s="101">
        <v>8</v>
      </c>
      <c r="D9" s="103">
        <v>4.8999999999999998E-4</v>
      </c>
      <c r="E9" s="103">
        <v>5.9000000000000003E-4</v>
      </c>
      <c r="F9" s="103">
        <v>6.9999999999999999E-4</v>
      </c>
      <c r="G9" s="103">
        <v>4.550714285714286E-4</v>
      </c>
      <c r="H9" s="103">
        <v>5.5000000000000003E-4</v>
      </c>
      <c r="P9" t="s">
        <v>8</v>
      </c>
      <c r="Q9">
        <v>0.96584699771069171</v>
      </c>
      <c r="R9">
        <v>0.96596480631799009</v>
      </c>
      <c r="S9">
        <v>0.96235827972655497</v>
      </c>
      <c r="T9">
        <v>0.95596051931202941</v>
      </c>
      <c r="U9">
        <v>0.96839154871553423</v>
      </c>
      <c r="V9">
        <v>0.77692307692307705</v>
      </c>
      <c r="W9">
        <v>0.98918664205745543</v>
      </c>
      <c r="X9">
        <v>0.62857142857142867</v>
      </c>
      <c r="Y9">
        <v>0.95239726629450439</v>
      </c>
      <c r="Z9">
        <v>0.95170845393119796</v>
      </c>
      <c r="AA9">
        <v>4.3076337228534725E-2</v>
      </c>
      <c r="AB9">
        <v>0.95026982095425805</v>
      </c>
      <c r="AC9">
        <v>0.05</v>
      </c>
      <c r="AD9">
        <v>4.8598130807013716E-2</v>
      </c>
      <c r="AE9">
        <v>4.3239436619718213E-2</v>
      </c>
      <c r="AF9">
        <v>0.95059202653751285</v>
      </c>
      <c r="AG9">
        <v>0.37399999999999994</v>
      </c>
      <c r="AH9">
        <f>AVERAGE($Q$9:$AG$9)</f>
        <v>0.68100498657102948</v>
      </c>
      <c r="CV9" s="86" t="s">
        <v>211</v>
      </c>
      <c r="CW9" s="5">
        <f>SUM($Q$26:$AG$26)</f>
        <v>7</v>
      </c>
      <c r="CX9" s="5">
        <v>4.6782006920415231</v>
      </c>
      <c r="CY9" s="5">
        <f>SUM($Q$44:$AG$44)</f>
        <v>-11</v>
      </c>
      <c r="CZ9" s="5">
        <v>2.2006920415224913</v>
      </c>
      <c r="DA9" s="5">
        <v>0.13251300501030311</v>
      </c>
      <c r="DB9" s="5">
        <v>2.125135068582058</v>
      </c>
      <c r="DC9" s="5">
        <v>0.49761820304968468</v>
      </c>
      <c r="DD9" s="5">
        <f t="shared" si="0"/>
        <v>0.26490856876029467</v>
      </c>
      <c r="DE9" s="5">
        <f t="shared" si="1"/>
        <v>0.44957983193277318</v>
      </c>
      <c r="DF9" s="5">
        <v>2.6402540843150985E-11</v>
      </c>
      <c r="DG9" s="5">
        <v>3.1371408887635388</v>
      </c>
      <c r="DH9" s="5">
        <f t="shared" si="2"/>
        <v>4</v>
      </c>
      <c r="DI9" s="5">
        <f t="shared" si="3"/>
        <v>10</v>
      </c>
      <c r="DJ9" s="5">
        <v>14</v>
      </c>
      <c r="DK9" s="5">
        <f t="shared" si="4"/>
        <v>0.20588235294117646</v>
      </c>
      <c r="DL9" s="5">
        <f t="shared" si="5"/>
        <v>0.68100498657102948</v>
      </c>
      <c r="DM9" s="5">
        <f t="shared" si="6"/>
        <v>0.39566276059876049</v>
      </c>
      <c r="DO9" s="9" t="s">
        <v>215</v>
      </c>
      <c r="DP9" s="9">
        <v>-1.1586259715350886E-2</v>
      </c>
      <c r="DQ9" s="9">
        <v>-0.3286560461008477</v>
      </c>
      <c r="DR9" s="9">
        <v>-0.41950586873039791</v>
      </c>
      <c r="DS9" s="9">
        <v>0.50661927253940908</v>
      </c>
      <c r="DT9" s="9">
        <v>-0.26611418127896508</v>
      </c>
      <c r="DU9" s="9">
        <v>-0.36063618841060524</v>
      </c>
      <c r="DV9" s="9">
        <v>1</v>
      </c>
      <c r="DW9" s="9">
        <v>0.1204310425157081</v>
      </c>
      <c r="DX9" s="9">
        <v>0.83433762944409318</v>
      </c>
      <c r="DY9" s="9">
        <v>0.83238993968167652</v>
      </c>
      <c r="DZ9" s="9">
        <v>0.24140764812877016</v>
      </c>
      <c r="EA9" s="9">
        <v>0.49463252882678449</v>
      </c>
      <c r="EB9" s="9">
        <v>-0.18672003676820562</v>
      </c>
      <c r="GR9" t="s">
        <v>8</v>
      </c>
      <c r="GS9">
        <v>0.11072664359861595</v>
      </c>
      <c r="GT9">
        <v>0.41522491349480956</v>
      </c>
      <c r="GU9">
        <v>0.26297577854671278</v>
      </c>
      <c r="GV9">
        <v>-0.24913494809688583</v>
      </c>
      <c r="GW9">
        <v>0.24913494809688577</v>
      </c>
      <c r="GX9">
        <v>0.33217993079584779</v>
      </c>
      <c r="GY9">
        <v>2.7681660899653987E-2</v>
      </c>
      <c r="GZ9">
        <f>VARP('Gas_ 3rd_party'!$Q$44:$AG$44)</f>
        <v>0.58131487889273359</v>
      </c>
      <c r="HA9">
        <v>0.13840830449826982</v>
      </c>
      <c r="HB9">
        <v>0</v>
      </c>
      <c r="HC9">
        <v>-0.11072664359861588</v>
      </c>
      <c r="HD9">
        <v>-8.3044982698961933E-2</v>
      </c>
      <c r="HE9">
        <v>0.45674740484429072</v>
      </c>
      <c r="HF9">
        <v>6.9204152249134912E-2</v>
      </c>
    </row>
    <row r="10" spans="1:217" x14ac:dyDescent="0.25">
      <c r="A10" s="101">
        <v>1</v>
      </c>
      <c r="B10" s="101">
        <v>9</v>
      </c>
      <c r="D10" s="103">
        <v>5.0000000000000002E-5</v>
      </c>
      <c r="E10" s="103">
        <v>1E-4</v>
      </c>
      <c r="F10" s="103">
        <v>1.6000000000000001E-4</v>
      </c>
      <c r="G10" s="103">
        <v>1.6185714285714287E-4</v>
      </c>
      <c r="H10" s="103">
        <v>2.7E-4</v>
      </c>
      <c r="P10" t="s">
        <v>9</v>
      </c>
      <c r="Q10">
        <v>0.96559633342311313</v>
      </c>
      <c r="R10">
        <v>0.96596480631799009</v>
      </c>
      <c r="S10">
        <v>0.96227273034090977</v>
      </c>
      <c r="T10">
        <v>0.95565749520943943</v>
      </c>
      <c r="U10">
        <v>0.73478260869565215</v>
      </c>
      <c r="V10">
        <v>0.58195201744820069</v>
      </c>
      <c r="W10">
        <v>0.91785714285714293</v>
      </c>
      <c r="X10">
        <v>0.57714285714285718</v>
      </c>
      <c r="Y10">
        <v>0.5546428571428571</v>
      </c>
      <c r="Z10">
        <v>0.54090909090909089</v>
      </c>
      <c r="AA10">
        <v>0.52347826086956517</v>
      </c>
      <c r="AB10">
        <v>0.47283702213279671</v>
      </c>
      <c r="AC10">
        <v>4.9576629974589524E-2</v>
      </c>
      <c r="AD10">
        <v>4.5747800489121186E-2</v>
      </c>
      <c r="AE10">
        <v>4.6515151515151468E-2</v>
      </c>
      <c r="AF10">
        <v>0.95159429527791073</v>
      </c>
      <c r="AG10">
        <v>0.95770405550545401</v>
      </c>
      <c r="AH10">
        <f>AVERAGE($Q$10:$AG$10)</f>
        <v>0.63554300913246131</v>
      </c>
      <c r="CV10"/>
      <c r="CW10" s="86">
        <f>AVERAGE(DF:DF)</f>
        <v>4.1887159769380664E-2</v>
      </c>
      <c r="CX10" s="5">
        <f>SUM($Q$27:$AG$27)</f>
        <v>9</v>
      </c>
      <c r="CY10" s="5">
        <v>5.1072664359861584</v>
      </c>
      <c r="CZ10" s="5">
        <f>SUM($Q$45:$AG$45)</f>
        <v>-1</v>
      </c>
      <c r="DA10" s="5">
        <v>1.8685121107266436</v>
      </c>
      <c r="DB10" s="5">
        <v>0.29684010582341802</v>
      </c>
      <c r="DC10" s="5">
        <v>6.3969771811052096</v>
      </c>
      <c r="DD10" s="5">
        <v>0.58218750723715484</v>
      </c>
      <c r="DE10" s="5">
        <f t="shared" si="0"/>
        <v>7.8322474929316335E-2</v>
      </c>
      <c r="DF10" s="5">
        <f t="shared" si="1"/>
        <v>0.53361344537815125</v>
      </c>
      <c r="DG10" s="5">
        <v>1.0991628296221272E-5</v>
      </c>
      <c r="DH10" s="5">
        <v>2.403847921943711</v>
      </c>
      <c r="DI10" s="5">
        <f>COUNTIF($Q10:$AG10, "&lt;=.05"   )</f>
        <v>3</v>
      </c>
      <c r="DJ10" s="5">
        <f>COUNTIF($Q10:$AG10, "&gt;=.95"   )</f>
        <v>6</v>
      </c>
      <c r="DK10" s="5">
        <v>9</v>
      </c>
      <c r="DL10" s="5">
        <f>ABS(COUNTIF($Q10:$AG10, "&lt;=.5")/17 -0.5)</f>
        <v>0.26470588235294118</v>
      </c>
      <c r="DM10" s="5">
        <f>AVERAGE($Q10:$AG10)</f>
        <v>0.63554300913246131</v>
      </c>
      <c r="DN10" s="5">
        <f>STDEV($Q10:$AG10)</f>
        <v>0.33722663125641511</v>
      </c>
      <c r="DP10" s="9" t="s">
        <v>45</v>
      </c>
      <c r="DQ10" s="9">
        <v>0.46632153277545119</v>
      </c>
      <c r="DR10" s="9">
        <v>0.16729384169273964</v>
      </c>
      <c r="DS10" s="9">
        <v>0.3748982110619058</v>
      </c>
      <c r="DT10" s="9">
        <v>0.16047676949748541</v>
      </c>
      <c r="DU10" s="9">
        <v>-9.7064362704026297E-2</v>
      </c>
      <c r="DV10" s="9">
        <v>-0.31070674016088934</v>
      </c>
      <c r="DW10" s="9">
        <v>0.1204310425157081</v>
      </c>
      <c r="DX10" s="9">
        <v>1</v>
      </c>
      <c r="DY10" s="9">
        <v>-0.19913365779528711</v>
      </c>
      <c r="DZ10" s="9">
        <v>0.46209733589333502</v>
      </c>
      <c r="EA10" s="9">
        <v>-0.75700719908362168</v>
      </c>
      <c r="EB10" s="9">
        <v>-0.65305289968441793</v>
      </c>
      <c r="EC10" s="9">
        <v>0.82161080117730423</v>
      </c>
      <c r="GS10" t="s">
        <v>9</v>
      </c>
      <c r="GT10">
        <v>0.37370242214532867</v>
      </c>
      <c r="GU10">
        <v>0.6366782006920414</v>
      </c>
      <c r="GV10">
        <v>-0.31833910034602075</v>
      </c>
      <c r="GW10">
        <v>-0.42906574394463659</v>
      </c>
      <c r="GX10">
        <v>0.19377162629757785</v>
      </c>
      <c r="GY10">
        <v>0.17993079584775079</v>
      </c>
      <c r="GZ10">
        <v>-8.3044982698961919E-2</v>
      </c>
      <c r="HA10">
        <v>0.13840830449826982</v>
      </c>
      <c r="HB10">
        <f>VARP('Gas_ 3rd_party'!$Q$45:$AG$45)</f>
        <v>0.9965397923875432</v>
      </c>
      <c r="HC10">
        <v>0</v>
      </c>
      <c r="HD10">
        <v>-0.13840830449826988</v>
      </c>
      <c r="HE10">
        <v>-0.2214532871972319</v>
      </c>
      <c r="HF10">
        <v>0.27681660899653981</v>
      </c>
      <c r="HG10">
        <v>0.26297577854671278</v>
      </c>
    </row>
    <row r="11" spans="1:217" x14ac:dyDescent="0.25">
      <c r="A11" s="101">
        <v>1</v>
      </c>
      <c r="B11" s="101">
        <v>10</v>
      </c>
      <c r="D11" s="103">
        <v>3.0000000000000001E-5</v>
      </c>
      <c r="E11" s="103">
        <v>5.0000000000000002E-5</v>
      </c>
      <c r="F11" s="103">
        <v>1E-4</v>
      </c>
      <c r="G11" s="103">
        <v>1.3114285714285718E-4</v>
      </c>
      <c r="H11" s="103">
        <v>1E-4</v>
      </c>
      <c r="P11" t="s">
        <v>10</v>
      </c>
      <c r="Q11">
        <v>0.96546961639347662</v>
      </c>
      <c r="R11">
        <v>0.9634408739200605</v>
      </c>
      <c r="S11">
        <v>0.96237534306728856</v>
      </c>
      <c r="T11">
        <v>0.95538461811834452</v>
      </c>
      <c r="U11">
        <v>0.96126816428082063</v>
      </c>
      <c r="V11">
        <v>2.96381406713596E-2</v>
      </c>
      <c r="W11">
        <v>0.98918664205745543</v>
      </c>
      <c r="X11">
        <v>4.8436532604549068E-2</v>
      </c>
      <c r="Y11">
        <v>4.1873882658865595E-2</v>
      </c>
      <c r="Z11">
        <v>1.8737104055422869E-2</v>
      </c>
      <c r="AA11">
        <v>4.3076337228534725E-2</v>
      </c>
      <c r="AB11">
        <v>2.2621651387531607E-2</v>
      </c>
      <c r="AC11">
        <v>4.9576629974589524E-2</v>
      </c>
      <c r="AD11">
        <v>4.8598130807013716E-2</v>
      </c>
      <c r="AE11">
        <v>0.95010510510508261</v>
      </c>
      <c r="AF11">
        <v>0.95074312176585296</v>
      </c>
      <c r="AG11">
        <v>2.3047320014448858E-2</v>
      </c>
      <c r="AH11">
        <f>AVERAGE($Q$11:$AG$11)</f>
        <v>0.47197524788886452</v>
      </c>
      <c r="CV11" s="86" t="s">
        <v>374</v>
      </c>
      <c r="CW11" s="5">
        <f>SUM($Q$28:$AG$28)</f>
        <v>-1</v>
      </c>
      <c r="CX11" s="5">
        <v>4.8442906574394451</v>
      </c>
      <c r="CY11" s="5">
        <f>SUM($Q$46:$AG$46)</f>
        <v>-17</v>
      </c>
      <c r="CZ11" s="5">
        <v>0</v>
      </c>
      <c r="DA11" s="5">
        <v>0.2907293430544432</v>
      </c>
      <c r="DB11" s="5">
        <v>2.0380843450417281</v>
      </c>
      <c r="DC11" s="5">
        <v>0.46961693624945522</v>
      </c>
      <c r="DD11" s="5">
        <f t="shared" si="0"/>
        <v>0.20543165363031024</v>
      </c>
      <c r="DE11" s="5">
        <f t="shared" si="1"/>
        <v>0.24789915966386541</v>
      </c>
      <c r="DF11" s="5">
        <v>6.944014541373442E-17</v>
      </c>
      <c r="DG11" s="5">
        <v>4.1032693022777318</v>
      </c>
      <c r="DH11" s="5">
        <f t="shared" si="2"/>
        <v>9</v>
      </c>
      <c r="DI11" s="5">
        <f t="shared" si="3"/>
        <v>8</v>
      </c>
      <c r="DJ11" s="5">
        <v>17</v>
      </c>
      <c r="DK11" s="5">
        <f t="shared" si="4"/>
        <v>2.9411764705882359E-2</v>
      </c>
      <c r="DL11" s="5">
        <f t="shared" si="5"/>
        <v>0.47197524788886452</v>
      </c>
      <c r="DM11" s="5">
        <f t="shared" si="6"/>
        <v>0.47661116208137932</v>
      </c>
      <c r="DO11" s="9" t="s">
        <v>46</v>
      </c>
      <c r="DP11" s="9">
        <v>-0.3571800718052891</v>
      </c>
      <c r="DQ11" s="9">
        <v>-6.8135078598349552E-2</v>
      </c>
      <c r="DR11" s="9">
        <v>-0.27607226344270835</v>
      </c>
      <c r="DS11" s="9">
        <v>0.57170833614239847</v>
      </c>
      <c r="DT11" s="9">
        <v>0.10044685230240466</v>
      </c>
      <c r="DU11" s="9">
        <v>-0.46614374716124796</v>
      </c>
      <c r="DV11" s="9">
        <v>0.83433762944409318</v>
      </c>
      <c r="DW11" s="9">
        <v>-0.19913365779528711</v>
      </c>
      <c r="DX11" s="9">
        <v>1</v>
      </c>
      <c r="DY11" s="9">
        <v>0.77704896543296575</v>
      </c>
      <c r="DZ11" s="9">
        <v>0.54733999348988882</v>
      </c>
      <c r="EA11" s="9">
        <v>0.81696604286911589</v>
      </c>
      <c r="EB11" s="9">
        <v>-0.40172601506898514</v>
      </c>
      <c r="GR11" t="s">
        <v>10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f>VARP('Gas_ 3rd_party'!$Q$46:$AG$46)</f>
        <v>0</v>
      </c>
      <c r="HC11">
        <v>0</v>
      </c>
      <c r="HD11">
        <v>0</v>
      </c>
      <c r="HE11">
        <v>0</v>
      </c>
      <c r="HF11">
        <v>0</v>
      </c>
    </row>
    <row r="12" spans="1:217" x14ac:dyDescent="0.25">
      <c r="A12" s="101">
        <v>1</v>
      </c>
      <c r="B12" s="101">
        <v>11</v>
      </c>
      <c r="D12" s="103">
        <v>1.4999999999999999E-4</v>
      </c>
      <c r="E12" s="103">
        <v>2.0000000000000001E-4</v>
      </c>
      <c r="F12" s="103">
        <v>2.5000000000000001E-4</v>
      </c>
      <c r="G12" s="103">
        <v>3.4935714285714301E-4</v>
      </c>
      <c r="H12" s="103">
        <v>3.2000000000000003E-4</v>
      </c>
      <c r="P12" t="s">
        <v>11</v>
      </c>
      <c r="Q12">
        <v>0.64684210526315788</v>
      </c>
      <c r="R12">
        <v>0.63981481481481484</v>
      </c>
      <c r="S12">
        <v>0.61769230769230765</v>
      </c>
      <c r="T12">
        <v>0.54421052631578948</v>
      </c>
      <c r="U12">
        <v>0.96839154871553423</v>
      </c>
      <c r="V12">
        <v>0.50660377358490571</v>
      </c>
      <c r="W12">
        <v>0.98826709582505978</v>
      </c>
      <c r="X12">
        <v>0.31250000000000022</v>
      </c>
      <c r="Y12">
        <v>0.54026315789473689</v>
      </c>
      <c r="Z12">
        <v>0.5</v>
      </c>
      <c r="AA12">
        <v>0.50692307692307692</v>
      </c>
      <c r="AB12">
        <v>0.40168067226890752</v>
      </c>
      <c r="AC12">
        <v>0.54500000000000004</v>
      </c>
      <c r="AD12">
        <v>0.50449999999999995</v>
      </c>
      <c r="AE12">
        <v>0.51800000000000002</v>
      </c>
      <c r="AF12">
        <v>7.4967741935483875E-2</v>
      </c>
      <c r="AG12">
        <v>0.95053004563692933</v>
      </c>
      <c r="AH12">
        <f>AVERAGE($Q$12:$AG$12)</f>
        <v>0.5744815804041592</v>
      </c>
      <c r="CV12" s="86">
        <f>AVERAGE(DA:DA)</f>
        <v>0.25955412304154074</v>
      </c>
      <c r="CW12" s="5">
        <f>SUM($Q$29:$AG$29)</f>
        <v>9</v>
      </c>
      <c r="CX12" s="5">
        <v>1.5778546712802768</v>
      </c>
      <c r="CY12" s="5">
        <f>SUM($Q$47:$AG$47)</f>
        <v>11</v>
      </c>
      <c r="CZ12" s="5">
        <v>1.0934256055363321</v>
      </c>
      <c r="DA12" s="5">
        <v>0.19762969415505088</v>
      </c>
      <c r="DB12" s="5">
        <v>0.5232118087275911</v>
      </c>
      <c r="DC12" s="5">
        <v>0.1853958307023095</v>
      </c>
      <c r="DD12" s="5">
        <f t="shared" si="0"/>
        <v>-0.17247159397037873</v>
      </c>
      <c r="DE12" s="5">
        <f t="shared" si="1"/>
        <v>0.28151260504201681</v>
      </c>
      <c r="DF12" s="5">
        <v>5.1769641505701375E-2</v>
      </c>
      <c r="DG12" s="5">
        <v>1.8699837383626365</v>
      </c>
      <c r="DH12" s="5">
        <f t="shared" si="2"/>
        <v>0</v>
      </c>
      <c r="DI12" s="5">
        <f t="shared" si="3"/>
        <v>3</v>
      </c>
      <c r="DJ12" s="5">
        <v>3</v>
      </c>
      <c r="DK12" s="5">
        <f t="shared" si="4"/>
        <v>0.26470588235294118</v>
      </c>
      <c r="DL12" s="5">
        <f t="shared" si="5"/>
        <v>0.5744815804041592</v>
      </c>
      <c r="DM12" s="5">
        <f t="shared" si="6"/>
        <v>0.23088677290161613</v>
      </c>
      <c r="DO12" s="9" t="s">
        <v>47</v>
      </c>
      <c r="DP12" s="9">
        <v>-2.3711103116667978E-2</v>
      </c>
      <c r="DQ12" s="9">
        <v>4.5794438560043442E-2</v>
      </c>
      <c r="DR12" s="9">
        <v>-9.0338885717968099E-3</v>
      </c>
      <c r="DS12" s="9">
        <v>0.62044422194792237</v>
      </c>
      <c r="DT12" s="9">
        <v>2.8554883187629956E-2</v>
      </c>
      <c r="DU12" s="9">
        <v>-0.62140650859656199</v>
      </c>
      <c r="DV12" s="9">
        <v>0.83238993968167652</v>
      </c>
      <c r="DW12" s="9">
        <v>0.46209733589333502</v>
      </c>
      <c r="DX12" s="9">
        <v>0.77704896543296575</v>
      </c>
      <c r="DY12" s="9">
        <v>1</v>
      </c>
      <c r="DZ12" s="9">
        <v>9.0883878690121295E-3</v>
      </c>
      <c r="EA12" s="9">
        <v>0.31985763592797578</v>
      </c>
      <c r="EB12" s="9">
        <v>0.1641806158535985</v>
      </c>
      <c r="GR12" t="s">
        <v>11</v>
      </c>
      <c r="GS12">
        <v>0.12456747404844291</v>
      </c>
      <c r="GT12">
        <v>5.5363321799307995E-2</v>
      </c>
      <c r="GU12">
        <v>-2.7681660899653973E-2</v>
      </c>
      <c r="GV12">
        <v>0.24913494809688586</v>
      </c>
      <c r="GW12">
        <v>0.22145328719723179</v>
      </c>
      <c r="GX12">
        <v>0.13840830449826982</v>
      </c>
      <c r="GY12">
        <v>-2.7681660899653987E-2</v>
      </c>
      <c r="GZ12">
        <v>-0.11072664359861588</v>
      </c>
      <c r="HA12">
        <v>-0.13840830449826988</v>
      </c>
      <c r="HB12">
        <v>0</v>
      </c>
      <c r="HC12">
        <f>VARP('Gas_ 3rd_party'!$Q$47:$AG$47)</f>
        <v>0.58131487889273359</v>
      </c>
      <c r="HD12">
        <v>8.3044982698961933E-2</v>
      </c>
      <c r="HE12">
        <v>1.3840830449827046E-2</v>
      </c>
      <c r="HF12">
        <v>-6.9204152249134912E-2</v>
      </c>
    </row>
    <row r="13" spans="1:217" x14ac:dyDescent="0.25">
      <c r="A13" s="101">
        <v>1</v>
      </c>
      <c r="B13" s="101">
        <v>12</v>
      </c>
      <c r="D13" s="103">
        <v>8.0000000000000007E-5</v>
      </c>
      <c r="E13" s="103">
        <v>1.2999999999999999E-4</v>
      </c>
      <c r="F13" s="103">
        <v>1.8000000000000001E-4</v>
      </c>
      <c r="G13" s="103">
        <v>2.6721428571428572E-4</v>
      </c>
      <c r="H13" s="103">
        <v>9.3999999999999994E-5</v>
      </c>
      <c r="P13" t="s">
        <v>12</v>
      </c>
      <c r="Q13">
        <v>0.96521336117526846</v>
      </c>
      <c r="R13">
        <v>0.96536706788178317</v>
      </c>
      <c r="S13">
        <v>0.96192660851359379</v>
      </c>
      <c r="T13">
        <v>0.95468750241699341</v>
      </c>
      <c r="U13">
        <v>0.97117478548474745</v>
      </c>
      <c r="V13">
        <v>0.95165080366625143</v>
      </c>
      <c r="W13">
        <v>0.99011619368957937</v>
      </c>
      <c r="X13">
        <v>0.95037629701349047</v>
      </c>
      <c r="Y13">
        <v>0.95261364289774353</v>
      </c>
      <c r="Z13">
        <v>0.95181820909131809</v>
      </c>
      <c r="AA13">
        <v>0.95136363806818391</v>
      </c>
      <c r="AB13">
        <v>0.95040824400521506</v>
      </c>
      <c r="AC13">
        <v>0.95</v>
      </c>
      <c r="AD13">
        <v>0.50449999999999995</v>
      </c>
      <c r="AE13">
        <v>0.95003007518796989</v>
      </c>
      <c r="AF13">
        <v>0.95089329567873548</v>
      </c>
      <c r="AG13">
        <v>0.95053004563692933</v>
      </c>
      <c r="AH13">
        <f>AVERAGE($Q$13:$AG$13)</f>
        <v>0.93074528061222372</v>
      </c>
      <c r="CV13" s="86" t="s">
        <v>375</v>
      </c>
      <c r="CW13" s="5">
        <f>SUM($Q$30:$AG$30)</f>
        <v>17</v>
      </c>
      <c r="CX13" s="5">
        <v>0</v>
      </c>
      <c r="CY13" s="5">
        <f>SUM($Q$48:$AG$48)</f>
        <v>-13</v>
      </c>
      <c r="CZ13" s="5">
        <v>0.52595155709342556</v>
      </c>
      <c r="DA13" s="5">
        <v>0.12356618854392237</v>
      </c>
      <c r="DB13" s="5">
        <v>0.74175685067090036</v>
      </c>
      <c r="DC13" s="5">
        <v>0.32832276233307461</v>
      </c>
      <c r="DD13" s="5">
        <f t="shared" si="0"/>
        <v>0.17785603962733065</v>
      </c>
      <c r="DE13" s="5">
        <f t="shared" si="1"/>
        <v>0.38235294117647056</v>
      </c>
      <c r="DF13" s="5">
        <v>2.1182301831158847E-17</v>
      </c>
      <c r="DG13" s="5">
        <v>4.1943665509099715</v>
      </c>
      <c r="DH13" s="5">
        <f t="shared" si="2"/>
        <v>0</v>
      </c>
      <c r="DI13" s="5">
        <f t="shared" si="3"/>
        <v>16</v>
      </c>
      <c r="DJ13" s="5">
        <v>16</v>
      </c>
      <c r="DK13" s="5">
        <f t="shared" si="4"/>
        <v>0.5</v>
      </c>
      <c r="DL13" s="5">
        <f t="shared" si="5"/>
        <v>0.93074528061222372</v>
      </c>
      <c r="DM13" s="5">
        <f t="shared" si="6"/>
        <v>0.11036111135418819</v>
      </c>
      <c r="DO13" s="9" t="s">
        <v>48</v>
      </c>
      <c r="DP13" s="9">
        <v>-0.17205362082585501</v>
      </c>
      <c r="DQ13" s="9">
        <v>-6.8092472476071253E-2</v>
      </c>
      <c r="DR13" s="9">
        <v>-0.4232480239460385</v>
      </c>
      <c r="DS13" s="9">
        <v>7.0790682154746903E-2</v>
      </c>
      <c r="DT13" s="9">
        <v>0.13708598105866124</v>
      </c>
      <c r="DU13" s="9">
        <v>6.510381211319978E-2</v>
      </c>
      <c r="DV13" s="9">
        <v>0.24140764812877016</v>
      </c>
      <c r="DW13" s="9">
        <v>-0.75700719908362168</v>
      </c>
      <c r="DX13" s="9">
        <v>0.54733999348988882</v>
      </c>
      <c r="DY13" s="9">
        <v>9.0883878690121295E-3</v>
      </c>
      <c r="DZ13" s="9">
        <v>1</v>
      </c>
      <c r="EA13" s="9">
        <v>0.91303505787550343</v>
      </c>
      <c r="EB13" s="9">
        <v>-0.88726467037362589</v>
      </c>
      <c r="GR13" t="s">
        <v>12</v>
      </c>
      <c r="GS13">
        <v>-8.3044982698961933E-2</v>
      </c>
      <c r="GT13">
        <v>-0.19377162629757788</v>
      </c>
      <c r="GU13">
        <v>9.6885813148788927E-2</v>
      </c>
      <c r="GV13">
        <v>0.30449826989619372</v>
      </c>
      <c r="GW13">
        <v>0.16608996539792387</v>
      </c>
      <c r="GX13">
        <v>0.2214532871972319</v>
      </c>
      <c r="GY13">
        <v>9.6885813148788941E-2</v>
      </c>
      <c r="GZ13">
        <v>-8.3044982698961933E-2</v>
      </c>
      <c r="HA13">
        <v>-0.2214532871972319</v>
      </c>
      <c r="HB13">
        <v>0</v>
      </c>
      <c r="HC13">
        <v>8.3044982698961933E-2</v>
      </c>
      <c r="HD13">
        <f>VARP('Gas_ 3rd_party'!$Q$48:$AG$48)</f>
        <v>0.41522491349480967</v>
      </c>
      <c r="HE13">
        <v>-0.16608996539792387</v>
      </c>
      <c r="HF13">
        <v>-0.11072664359861595</v>
      </c>
    </row>
    <row r="14" spans="1:217" x14ac:dyDescent="0.25">
      <c r="A14" s="101">
        <v>1</v>
      </c>
      <c r="B14" s="101">
        <v>13</v>
      </c>
      <c r="D14" s="103">
        <v>1</v>
      </c>
      <c r="E14" s="103">
        <v>1.0001</v>
      </c>
      <c r="F14" s="103">
        <v>1.01</v>
      </c>
      <c r="G14" s="103">
        <v>17.285721428571428</v>
      </c>
      <c r="H14" s="103">
        <v>2</v>
      </c>
      <c r="P14" t="s">
        <v>13</v>
      </c>
      <c r="Q14">
        <v>0.96052631822714729</v>
      </c>
      <c r="R14">
        <v>0.95407545934211135</v>
      </c>
      <c r="S14">
        <v>0.95970874045621701</v>
      </c>
      <c r="T14">
        <v>0.82647058823529407</v>
      </c>
      <c r="U14">
        <v>0.96519055026249267</v>
      </c>
      <c r="V14">
        <v>0.78208955223880605</v>
      </c>
      <c r="W14">
        <v>0.98586267668772309</v>
      </c>
      <c r="X14">
        <v>0.55294117647058827</v>
      </c>
      <c r="Y14">
        <v>0.95293454453272908</v>
      </c>
      <c r="Z14">
        <v>0.7131578947368421</v>
      </c>
      <c r="AA14">
        <v>0.95174746552673284</v>
      </c>
      <c r="AB14">
        <v>0.57714285714285718</v>
      </c>
      <c r="AC14">
        <v>4.6431403647833124E-2</v>
      </c>
      <c r="AD14">
        <v>3.7956204150700626E-2</v>
      </c>
      <c r="AE14">
        <v>4.3239436619718213E-2</v>
      </c>
      <c r="AF14">
        <v>0.95111684743105362</v>
      </c>
      <c r="AG14">
        <v>0.51173913043478259</v>
      </c>
      <c r="AH14">
        <f>AVERAGE($Q$14:$AG$14)</f>
        <v>0.69249004977315465</v>
      </c>
      <c r="CV14" s="86">
        <f>AVERAGE(DC:DC)</f>
        <v>0.92114090837608453</v>
      </c>
      <c r="CW14" s="5">
        <f>SUM($Q$31:$AG$31)</f>
        <v>11</v>
      </c>
      <c r="CX14" s="5">
        <v>3.4186851211072664</v>
      </c>
      <c r="CY14" s="5">
        <f>SUM($Q$49:$AG$49)</f>
        <v>-5</v>
      </c>
      <c r="CZ14" s="5">
        <v>3.2249134948096887</v>
      </c>
      <c r="DA14" s="5">
        <v>0.20348513684581837</v>
      </c>
      <c r="DB14" s="5">
        <v>19.277310241444706</v>
      </c>
      <c r="DC14" s="5">
        <v>0.5921404825643154</v>
      </c>
      <c r="DD14" s="5">
        <f t="shared" si="0"/>
        <v>0.24035187044490097</v>
      </c>
      <c r="DE14" s="5">
        <f t="shared" si="1"/>
        <v>0.46638655462184875</v>
      </c>
      <c r="DF14" s="5">
        <v>8.255084403420897E-9</v>
      </c>
      <c r="DG14" s="5">
        <v>2.2844591582532892</v>
      </c>
      <c r="DH14" s="5">
        <f t="shared" si="2"/>
        <v>3</v>
      </c>
      <c r="DI14" s="5">
        <f t="shared" si="3"/>
        <v>8</v>
      </c>
      <c r="DJ14" s="5">
        <v>11</v>
      </c>
      <c r="DK14" s="5">
        <f t="shared" si="4"/>
        <v>0.32352941176470584</v>
      </c>
      <c r="DL14" s="5">
        <f t="shared" si="5"/>
        <v>0.69249004977315465</v>
      </c>
      <c r="DM14" s="5">
        <f t="shared" si="6"/>
        <v>0.34760171906392795</v>
      </c>
      <c r="DO14" s="9" t="s">
        <v>221</v>
      </c>
      <c r="DP14" s="9">
        <v>-0.3518245147345202</v>
      </c>
      <c r="DQ14" s="9">
        <v>-6.027589530987193E-2</v>
      </c>
      <c r="DR14" s="9">
        <v>-0.35585834530166977</v>
      </c>
      <c r="DS14" s="9">
        <v>0.33044933714119856</v>
      </c>
      <c r="DT14" s="9">
        <v>0.22585749763372734</v>
      </c>
      <c r="DU14" s="9">
        <v>-0.20274405662348743</v>
      </c>
      <c r="DV14" s="9">
        <v>0.49463252882678449</v>
      </c>
      <c r="DW14" s="9">
        <v>-0.65305289968441793</v>
      </c>
      <c r="DX14" s="9">
        <v>0.81696604286911589</v>
      </c>
      <c r="DY14" s="9">
        <v>0.31985763592797578</v>
      </c>
      <c r="DZ14" s="9">
        <v>0.91303505787550343</v>
      </c>
      <c r="EA14" s="9">
        <v>1</v>
      </c>
      <c r="EB14" s="9">
        <v>-0.75891550982848166</v>
      </c>
      <c r="GR14" t="s">
        <v>13</v>
      </c>
      <c r="GS14">
        <v>0.45674740484429066</v>
      </c>
      <c r="GT14">
        <v>0.59515570934256057</v>
      </c>
      <c r="GU14">
        <v>5.5363321799307974E-2</v>
      </c>
      <c r="GV14">
        <v>-0.26297577854671284</v>
      </c>
      <c r="GW14">
        <v>0.26297577854671284</v>
      </c>
      <c r="GX14">
        <v>0.19377162629757785</v>
      </c>
      <c r="GY14">
        <v>5.536332179930796E-2</v>
      </c>
      <c r="GZ14">
        <v>0.45674740484429072</v>
      </c>
      <c r="HA14">
        <v>0.27681660899653981</v>
      </c>
      <c r="HB14">
        <v>0</v>
      </c>
      <c r="HC14">
        <v>1.3840830449827046E-2</v>
      </c>
      <c r="HD14">
        <v>-0.16608996539792387</v>
      </c>
      <c r="HE14">
        <f>VARP('Gas_ 3rd_party'!$Q$49:$AG$49)</f>
        <v>0.91349480968858132</v>
      </c>
      <c r="HF14">
        <v>0.37370242214532867</v>
      </c>
    </row>
    <row r="15" spans="1:217" ht="15.75" thickBot="1" x14ac:dyDescent="0.3">
      <c r="A15" s="101">
        <v>1</v>
      </c>
      <c r="B15" s="101">
        <v>14</v>
      </c>
      <c r="D15" s="103">
        <v>1</v>
      </c>
      <c r="E15" s="103">
        <v>1.0001</v>
      </c>
      <c r="F15" s="103">
        <v>1.02</v>
      </c>
      <c r="G15" s="103">
        <v>23.857150000000001</v>
      </c>
      <c r="H15" s="103">
        <v>1.1000000000000001</v>
      </c>
      <c r="P15" t="s">
        <v>14</v>
      </c>
      <c r="Q15">
        <v>0.966094035751074</v>
      </c>
      <c r="R15">
        <v>0.9668237033193755</v>
      </c>
      <c r="S15">
        <v>0.96256202386518408</v>
      </c>
      <c r="T15">
        <v>0.95629239197662297</v>
      </c>
      <c r="U15">
        <v>0.97165027019537198</v>
      </c>
      <c r="V15">
        <v>0.95182752211758637</v>
      </c>
      <c r="W15">
        <v>0.99032413592389601</v>
      </c>
      <c r="X15">
        <v>0.95070094106478176</v>
      </c>
      <c r="Y15">
        <v>0.95023866411105129</v>
      </c>
      <c r="Z15">
        <v>0.82837837837837835</v>
      </c>
      <c r="AA15">
        <v>0.71600000000000008</v>
      </c>
      <c r="AB15">
        <v>0.30945945945945941</v>
      </c>
      <c r="AC15">
        <v>4.9576629974589524E-2</v>
      </c>
      <c r="AD15">
        <v>4.5747800489121186E-2</v>
      </c>
      <c r="AE15">
        <v>4.6515151515151468E-2</v>
      </c>
      <c r="AF15">
        <v>0.95081832335925398</v>
      </c>
      <c r="AG15">
        <v>0.51800000000000002</v>
      </c>
      <c r="AH15">
        <f>AVERAGE($Q$15:$AG$15)</f>
        <v>0.71358879008828824</v>
      </c>
      <c r="CV15" s="86" t="s">
        <v>212</v>
      </c>
      <c r="CW15" s="5">
        <f>SUM($Q$32:$AG$32)</f>
        <v>9</v>
      </c>
      <c r="CX15" s="5">
        <v>5.1072664359861593</v>
      </c>
      <c r="CY15" s="5">
        <f>SUM($Q$50:$AG$50)</f>
        <v>-9</v>
      </c>
      <c r="CZ15" s="5">
        <v>2.6989619377162626</v>
      </c>
      <c r="DA15" s="5">
        <v>0.14914110079704412</v>
      </c>
      <c r="DB15" s="5">
        <v>6.338950535532434</v>
      </c>
      <c r="DC15" s="5">
        <v>0.6277243376854259</v>
      </c>
      <c r="DD15" s="5">
        <f t="shared" si="0"/>
        <v>0.26792748444788045</v>
      </c>
      <c r="DE15" s="5">
        <f t="shared" si="1"/>
        <v>0.53361344537815125</v>
      </c>
      <c r="DF15" s="5">
        <v>3.1777875763081712E-10</v>
      </c>
      <c r="DG15" s="5">
        <v>2.894041323978906</v>
      </c>
      <c r="DH15" s="5">
        <f t="shared" si="2"/>
        <v>3</v>
      </c>
      <c r="DI15" s="5">
        <f t="shared" si="3"/>
        <v>10</v>
      </c>
      <c r="DJ15" s="5">
        <v>13</v>
      </c>
      <c r="DK15" s="5">
        <f t="shared" si="4"/>
        <v>0.26470588235294118</v>
      </c>
      <c r="DL15" s="5">
        <f t="shared" si="5"/>
        <v>0.71358879008828824</v>
      </c>
      <c r="DM15" s="5">
        <f t="shared" si="6"/>
        <v>0.36775395295090596</v>
      </c>
      <c r="DO15" s="51" t="s">
        <v>49</v>
      </c>
      <c r="DP15" s="51">
        <v>0.19351041147008544</v>
      </c>
      <c r="DQ15" s="51">
        <v>0.35410614958475106</v>
      </c>
      <c r="DR15" s="51">
        <v>0.63308971846724216</v>
      </c>
      <c r="DS15" s="51">
        <v>0.15921754250551917</v>
      </c>
      <c r="DT15" s="51">
        <v>0.18241546433049247</v>
      </c>
      <c r="DU15" s="51">
        <v>-0.32590750798525508</v>
      </c>
      <c r="DV15" s="51">
        <v>-0.18672003676820562</v>
      </c>
      <c r="DW15" s="51">
        <v>0.82161080117730423</v>
      </c>
      <c r="DX15" s="51">
        <v>-0.40172601506898514</v>
      </c>
      <c r="DY15" s="51">
        <v>0.1641806158535985</v>
      </c>
      <c r="DZ15" s="51">
        <v>-0.88726467037362589</v>
      </c>
      <c r="EA15" s="51">
        <v>-0.75891550982848166</v>
      </c>
      <c r="EB15" s="51">
        <v>1</v>
      </c>
      <c r="GR15" s="54" t="s">
        <v>14</v>
      </c>
      <c r="GS15" s="54">
        <v>0.30449826989619366</v>
      </c>
      <c r="GT15" s="54">
        <v>0.55363321799307952</v>
      </c>
      <c r="GU15" s="54">
        <v>-4.1522491349480981E-2</v>
      </c>
      <c r="GV15" s="54">
        <v>-0.33217993079584779</v>
      </c>
      <c r="GW15" s="54">
        <v>0.33217993079584773</v>
      </c>
      <c r="GX15" s="54">
        <v>0.20761245674740478</v>
      </c>
      <c r="GY15" s="54">
        <v>0.42906574394463659</v>
      </c>
      <c r="GZ15" s="54">
        <v>6.9204152249134912E-2</v>
      </c>
      <c r="HA15" s="54">
        <v>0.26297577854671278</v>
      </c>
      <c r="HB15" s="54">
        <v>0</v>
      </c>
      <c r="HC15" s="54">
        <v>-6.9204152249134912E-2</v>
      </c>
      <c r="HD15" s="54">
        <v>-0.11072664359861595</v>
      </c>
      <c r="HE15" s="54">
        <v>0.37370242214532867</v>
      </c>
      <c r="HF15" s="54">
        <f>VARP('Gas_ 3rd_party'!$Q$50:$AG$50)</f>
        <v>0.7197231833910035</v>
      </c>
    </row>
    <row r="16" spans="1:217" x14ac:dyDescent="0.25">
      <c r="A16" s="101">
        <v>1</v>
      </c>
      <c r="B16" s="101">
        <v>15</v>
      </c>
      <c r="D16" s="103">
        <v>1</v>
      </c>
      <c r="E16" s="103">
        <v>1.0001</v>
      </c>
      <c r="F16" s="103">
        <v>1.03</v>
      </c>
      <c r="G16" s="103">
        <v>76.071435714300719</v>
      </c>
      <c r="H16" s="103">
        <v>1.4</v>
      </c>
      <c r="P16" t="s">
        <v>79</v>
      </c>
      <c r="Q16">
        <f>AVERAGE($Q$2:$Q$15)</f>
        <v>0.91837615672696138</v>
      </c>
      <c r="R16">
        <f>AVERAGE($R$2:$R$15)</f>
        <v>0.93387154578589293</v>
      </c>
      <c r="S16">
        <f>AVERAGE($S$2:$S$15)</f>
        <v>0.93662253943413032</v>
      </c>
      <c r="T16">
        <f>AVERAGE($T$2:$T$15)</f>
        <v>0.91103759102463044</v>
      </c>
      <c r="U16">
        <f>AVERAGE($U$2:$U$15)</f>
        <v>0.9515075727683513</v>
      </c>
      <c r="V16">
        <f>AVERAGE($V$2:$V$15)</f>
        <v>0.76187820964855424</v>
      </c>
      <c r="W16">
        <f>AVERAGE($W$2:$W$15)</f>
        <v>0.98352947044342276</v>
      </c>
      <c r="X16">
        <f>AVERAGE($X$2:$X$15)</f>
        <v>0.64185389227900547</v>
      </c>
      <c r="Y16">
        <f>AVERAGE($Y$2:$Y$15)</f>
        <v>0.66878240310113335</v>
      </c>
      <c r="Z16">
        <f>AVERAGE($Z$2:$Z$15)</f>
        <v>0.52589269872471833</v>
      </c>
      <c r="AA16">
        <f>AVERAGE($AA$2:$AA$15)</f>
        <v>0.54975673770332645</v>
      </c>
      <c r="AB16">
        <f>AVERAGE($AB$2:$AB$15)</f>
        <v>0.30380393075411832</v>
      </c>
      <c r="AC16">
        <f>AVERAGE($AC$2:$AC$15)</f>
        <v>0.29616466216216331</v>
      </c>
      <c r="AD16">
        <f>AVERAGE($AD$2:$AD$15)</f>
        <v>0.24452973662224156</v>
      </c>
      <c r="AE16">
        <f>AVERAGE($AE$2:$AE$15)</f>
        <v>0.37089691701129285</v>
      </c>
      <c r="AF16">
        <f>AVERAGE($AF$2:$AF$15)</f>
        <v>0.80704968091588614</v>
      </c>
      <c r="AG16">
        <f>AVERAGE($AG$2:$AG$15)</f>
        <v>0.47273197844477088</v>
      </c>
      <c r="CV16" s="86">
        <f>AVERAGE(DD:DD)</f>
        <v>0.20649874192017706</v>
      </c>
      <c r="DA16" s="5">
        <v>7.2744140372219768E-2</v>
      </c>
      <c r="GR16" t="s">
        <v>200</v>
      </c>
      <c r="GS16">
        <f t="array" ref="GS16">SUM(GS$2:GS$15)</f>
        <v>2.0622837370242211</v>
      </c>
      <c r="GT16">
        <f t="array" ref="GT16">SUM(GT$2:GT$15)</f>
        <v>4.1660899653979229</v>
      </c>
      <c r="GU16">
        <f t="array" ref="GU16">SUM(GU$2:GU$15)</f>
        <v>2.7404844290657437</v>
      </c>
      <c r="GV16">
        <f t="array" ref="GV16">SUM(GV$2:GV$15)</f>
        <v>-0.89965397923875412</v>
      </c>
      <c r="GW16">
        <f t="array" ref="GW16">SUM(GW$2:GW$15)</f>
        <v>3.9169550173010377</v>
      </c>
      <c r="GX16">
        <f t="array" ref="GX16">SUM(GX$2:GX$15)</f>
        <v>4.4982698961937713</v>
      </c>
      <c r="GY16">
        <f t="array" ref="GY16">SUM(GY$2:GY$15)</f>
        <v>2.9896193771626298</v>
      </c>
      <c r="GZ16">
        <f t="array" ref="GZ16">SUM(GZ$2:GZ$15)</f>
        <v>1.9792387543252596</v>
      </c>
      <c r="HA16">
        <f t="array" ref="HA16">SUM(HA$2:HA$15)</f>
        <v>1.01038062283737</v>
      </c>
      <c r="HB16">
        <f t="array" ref="HB16">SUM(HB$2:HB$15)</f>
        <v>0.9965397923875432</v>
      </c>
      <c r="HC16">
        <f t="array" ref="HC16">SUM(HC$2:HC$15)</f>
        <v>1.2318339100346021</v>
      </c>
      <c r="HD16">
        <f t="array" ref="HD16">SUM(HD$2:HD$15)</f>
        <v>0.60899653979238755</v>
      </c>
      <c r="HE16">
        <f t="array" ref="HE16">SUM(HE$2:HE$15)</f>
        <v>2.7266435986159174</v>
      </c>
      <c r="HF16">
        <f t="array" ref="HF16">SUM(HF$2:HF$15)</f>
        <v>2.7128027681660893</v>
      </c>
    </row>
    <row r="17" spans="1:217" x14ac:dyDescent="0.25">
      <c r="A17" s="101">
        <v>1</v>
      </c>
      <c r="B17" s="101">
        <v>16</v>
      </c>
      <c r="D17" s="103">
        <v>25</v>
      </c>
      <c r="E17" s="103">
        <v>40</v>
      </c>
      <c r="F17" s="103">
        <v>50</v>
      </c>
      <c r="G17" s="103">
        <v>608.32142857142856</v>
      </c>
      <c r="H17" s="103">
        <v>1086</v>
      </c>
      <c r="CV17" s="86" t="s">
        <v>213</v>
      </c>
      <c r="DA17" s="5">
        <v>0.20130652420960049</v>
      </c>
      <c r="GS17">
        <v>2.4359861591695497</v>
      </c>
      <c r="GT17">
        <v>4.4290657439446361</v>
      </c>
      <c r="GU17">
        <v>1.7854671280276815</v>
      </c>
      <c r="GV17">
        <v>-1.01038062283737</v>
      </c>
      <c r="GW17">
        <v>4.5397923875432511</v>
      </c>
      <c r="GX17">
        <v>4.484429065743945</v>
      </c>
      <c r="GY17">
        <v>2.726643598615917</v>
      </c>
      <c r="GZ17">
        <v>2.2006920415224913</v>
      </c>
      <c r="HA17">
        <v>1.8685121107266436</v>
      </c>
      <c r="HB17">
        <v>0</v>
      </c>
      <c r="HC17">
        <v>1.0934256055363321</v>
      </c>
      <c r="HD17">
        <v>0.52595155709342556</v>
      </c>
      <c r="HE17">
        <v>3.2249134948096887</v>
      </c>
      <c r="HF17">
        <v>2.6989619377162626</v>
      </c>
    </row>
    <row r="18" spans="1:217" ht="15.75" thickBot="1" x14ac:dyDescent="0.3">
      <c r="A18" s="101">
        <v>1</v>
      </c>
      <c r="B18" s="101">
        <v>17</v>
      </c>
      <c r="D18" s="103">
        <v>2</v>
      </c>
      <c r="E18" s="103">
        <v>3</v>
      </c>
      <c r="F18" s="103">
        <v>5</v>
      </c>
      <c r="G18" s="103">
        <v>14.742857142857144</v>
      </c>
      <c r="H18" s="103">
        <v>10.6</v>
      </c>
      <c r="P18" t="s">
        <v>132</v>
      </c>
      <c r="Q18" t="s">
        <v>81</v>
      </c>
      <c r="R18" t="s">
        <v>82</v>
      </c>
      <c r="S18" t="s">
        <v>83</v>
      </c>
      <c r="T18" t="s">
        <v>84</v>
      </c>
      <c r="U18" t="s">
        <v>85</v>
      </c>
      <c r="V18" t="s">
        <v>86</v>
      </c>
      <c r="W18" t="s">
        <v>87</v>
      </c>
      <c r="X18" t="s">
        <v>88</v>
      </c>
      <c r="Y18" t="s">
        <v>89</v>
      </c>
      <c r="Z18" t="s">
        <v>90</v>
      </c>
      <c r="AA18" t="s">
        <v>91</v>
      </c>
      <c r="AB18" t="s">
        <v>92</v>
      </c>
      <c r="AC18" t="s">
        <v>93</v>
      </c>
      <c r="AD18" t="s">
        <v>94</v>
      </c>
      <c r="AE18" t="s">
        <v>95</v>
      </c>
      <c r="AF18" t="s">
        <v>96</v>
      </c>
      <c r="AG18" t="s">
        <v>97</v>
      </c>
      <c r="AH18" t="s">
        <v>80</v>
      </c>
      <c r="AI18" t="s">
        <v>435</v>
      </c>
      <c r="AK18" t="s">
        <v>42</v>
      </c>
      <c r="CV18" s="86">
        <f>AVERAGE(DE:DE)</f>
        <v>0.39785136525605552</v>
      </c>
      <c r="DA18" s="5">
        <v>8.1271615434807459E-2</v>
      </c>
      <c r="GR18" s="54"/>
      <c r="GS18" s="54"/>
      <c r="GT18" s="54"/>
      <c r="GU18" s="54"/>
      <c r="GV18" s="54"/>
      <c r="GW18" s="54"/>
      <c r="GX18" s="54"/>
      <c r="GY18" s="54"/>
      <c r="GZ18" s="54"/>
      <c r="HA18" s="54"/>
      <c r="HB18" s="54"/>
      <c r="HC18" s="54"/>
      <c r="HD18" s="54"/>
      <c r="HE18" s="54"/>
      <c r="HF18" s="54"/>
      <c r="HG18" s="54"/>
      <c r="HH18" s="54"/>
      <c r="HI18" s="54"/>
    </row>
    <row r="19" spans="1:217" x14ac:dyDescent="0.25">
      <c r="A19" s="101">
        <v>2</v>
      </c>
      <c r="B19" s="101">
        <v>1</v>
      </c>
      <c r="D19" s="103">
        <v>8.0000000000000007E-5</v>
      </c>
      <c r="E19" s="103">
        <v>2.0000000000000001E-4</v>
      </c>
      <c r="F19" s="103">
        <v>4.0000000000000002E-4</v>
      </c>
      <c r="G19" s="103"/>
      <c r="H19" s="103"/>
      <c r="P19" t="s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-1</v>
      </c>
      <c r="Y19">
        <v>1</v>
      </c>
      <c r="Z19">
        <v>1</v>
      </c>
      <c r="AA19">
        <v>1</v>
      </c>
      <c r="AB19">
        <v>-1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f>AVERAGE($Q$19:$AG$19)</f>
        <v>0.76470588235294112</v>
      </c>
      <c r="AI19" t="s">
        <v>52</v>
      </c>
      <c r="AJ19">
        <f>VARP($Q$33:$AG$33)</f>
        <v>0.29588305910599544</v>
      </c>
      <c r="AK19">
        <v>0.3726100489106271</v>
      </c>
      <c r="CV19" s="86" t="s">
        <v>370</v>
      </c>
    </row>
    <row r="20" spans="1:217" x14ac:dyDescent="0.25">
      <c r="A20" s="101">
        <v>2</v>
      </c>
      <c r="B20" s="101">
        <v>2</v>
      </c>
      <c r="D20" s="103">
        <v>3.3000000000000003E-5</v>
      </c>
      <c r="E20" s="103">
        <v>8.2999999999999998E-5</v>
      </c>
      <c r="F20" s="103">
        <v>1.66E-4</v>
      </c>
      <c r="G20" s="103"/>
      <c r="H20" s="103"/>
      <c r="P20" t="s">
        <v>2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-1</v>
      </c>
      <c r="AB20">
        <v>-1</v>
      </c>
      <c r="AC20">
        <v>-1</v>
      </c>
      <c r="AD20">
        <v>-1</v>
      </c>
      <c r="AE20">
        <v>-1</v>
      </c>
      <c r="AF20">
        <v>1</v>
      </c>
      <c r="AG20">
        <v>-1</v>
      </c>
      <c r="AH20">
        <f>AVERAGE($Q$20:$AG$20)</f>
        <v>0.29411764705882354</v>
      </c>
      <c r="AI20" t="s">
        <v>54</v>
      </c>
      <c r="AJ20">
        <f>VARP($AH$19:$AH$32)</f>
        <v>7.6336416919709049E-2</v>
      </c>
      <c r="AK20">
        <v>9.6131614050689193E-2</v>
      </c>
      <c r="CV20" s="86">
        <v>9.1518960525386647E-2</v>
      </c>
    </row>
    <row r="21" spans="1:217" x14ac:dyDescent="0.25">
      <c r="A21" s="101">
        <v>2</v>
      </c>
      <c r="B21" s="101">
        <v>3</v>
      </c>
      <c r="D21" s="103">
        <v>8.0000000000000004E-4</v>
      </c>
      <c r="E21" s="103">
        <v>1.6999999999999999E-3</v>
      </c>
      <c r="F21" s="103">
        <v>4.0000000000000001E-3</v>
      </c>
      <c r="G21" s="103"/>
      <c r="H21" s="103"/>
      <c r="P21" t="s">
        <v>3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-1</v>
      </c>
      <c r="Z21">
        <v>-1</v>
      </c>
      <c r="AA21">
        <v>-1</v>
      </c>
      <c r="AB21">
        <v>-1</v>
      </c>
      <c r="AC21">
        <v>-1</v>
      </c>
      <c r="AD21">
        <v>-1</v>
      </c>
      <c r="AE21">
        <v>-1</v>
      </c>
      <c r="AF21">
        <v>-1</v>
      </c>
      <c r="AG21">
        <v>-1</v>
      </c>
      <c r="AH21">
        <f>AVERAGE($Q$21:$AG$21)</f>
        <v>-5.8823529411764705E-2</v>
      </c>
      <c r="AI21" t="s">
        <v>57</v>
      </c>
      <c r="AJ21">
        <f>VARP($Q$19:$AG$32)</f>
        <v>0.79408233881788004</v>
      </c>
      <c r="CV21" s="86" t="s">
        <v>371</v>
      </c>
    </row>
    <row r="22" spans="1:217" x14ac:dyDescent="0.25">
      <c r="A22" s="101">
        <v>2</v>
      </c>
      <c r="B22" s="101">
        <v>4</v>
      </c>
      <c r="D22" s="103">
        <v>4.0000000000000002E-4</v>
      </c>
      <c r="E22" s="103">
        <v>9.7999999999999997E-4</v>
      </c>
      <c r="F22" s="103">
        <v>2.3E-3</v>
      </c>
      <c r="G22" s="103"/>
      <c r="H22" s="103"/>
      <c r="P22" t="s">
        <v>4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-1</v>
      </c>
      <c r="AA22">
        <v>1</v>
      </c>
      <c r="AB22">
        <v>-1</v>
      </c>
      <c r="AC22">
        <v>-1</v>
      </c>
      <c r="AD22">
        <v>-1</v>
      </c>
      <c r="AE22">
        <v>-1</v>
      </c>
      <c r="AF22">
        <v>1</v>
      </c>
      <c r="AG22">
        <v>-1</v>
      </c>
      <c r="AH22">
        <f>AVERAGE($Q$22:$AG$22)</f>
        <v>0.29411764705882354</v>
      </c>
      <c r="AI22" t="s">
        <v>76</v>
      </c>
      <c r="AJ22">
        <f>AVERAGE($Q$19:$AG$32)</f>
        <v>0.45378151260504201</v>
      </c>
      <c r="CV22" s="86">
        <v>0.20591766118211985</v>
      </c>
    </row>
    <row r="23" spans="1:217" x14ac:dyDescent="0.25">
      <c r="A23" s="101">
        <v>2</v>
      </c>
      <c r="B23" s="101">
        <v>5</v>
      </c>
      <c r="D23" s="103">
        <v>1E-4</v>
      </c>
      <c r="E23" s="103">
        <v>4.0000000000000002E-4</v>
      </c>
      <c r="F23" s="103">
        <v>8.0000000000000004E-4</v>
      </c>
      <c r="G23" s="103"/>
      <c r="H23" s="103"/>
      <c r="P23" t="s">
        <v>5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-1</v>
      </c>
      <c r="Z23">
        <v>-1</v>
      </c>
      <c r="AA23">
        <v>-1</v>
      </c>
      <c r="AB23">
        <v>-1</v>
      </c>
      <c r="AC23">
        <v>1</v>
      </c>
      <c r="AD23">
        <v>1</v>
      </c>
      <c r="AE23">
        <v>1</v>
      </c>
      <c r="AF23">
        <v>1</v>
      </c>
      <c r="AG23">
        <v>-1</v>
      </c>
      <c r="AH23">
        <f>AVERAGE($Q$23:$AG$23)</f>
        <v>0.41176470588235292</v>
      </c>
      <c r="AI23" t="s">
        <v>216</v>
      </c>
      <c r="AJ23">
        <f>AJ22*238</f>
        <v>108</v>
      </c>
      <c r="CV23" s="86" t="s">
        <v>218</v>
      </c>
    </row>
    <row r="24" spans="1:217" x14ac:dyDescent="0.25">
      <c r="A24" s="101">
        <v>2</v>
      </c>
      <c r="B24" s="101">
        <v>6</v>
      </c>
      <c r="D24" s="103">
        <v>4.0000000000000003E-5</v>
      </c>
      <c r="E24" s="103">
        <v>1.66E-4</v>
      </c>
      <c r="F24" s="103">
        <v>3.3199999999999999E-4</v>
      </c>
      <c r="G24" s="103"/>
      <c r="H24" s="103"/>
      <c r="P24" t="s">
        <v>6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-1</v>
      </c>
      <c r="AA24">
        <v>1</v>
      </c>
      <c r="AB24">
        <v>-1</v>
      </c>
      <c r="AC24">
        <v>1</v>
      </c>
      <c r="AD24">
        <v>1</v>
      </c>
      <c r="AE24">
        <v>1</v>
      </c>
      <c r="AF24">
        <v>1</v>
      </c>
      <c r="AG24">
        <v>-1</v>
      </c>
      <c r="AH24">
        <f>AVERAGE($Q$24:$AG$24)</f>
        <v>0.6470588235294118</v>
      </c>
      <c r="AI24" t="s">
        <v>220</v>
      </c>
      <c r="AJ24">
        <f>(AJ22+1)/2</f>
        <v>0.72689075630252098</v>
      </c>
      <c r="CV24" s="86">
        <f>AVERAGE(DB:DB)</f>
        <v>5.1252490514420943</v>
      </c>
    </row>
    <row r="25" spans="1:217" x14ac:dyDescent="0.25">
      <c r="A25" s="101">
        <v>2</v>
      </c>
      <c r="B25" s="101">
        <v>7</v>
      </c>
      <c r="D25" s="103">
        <v>2.9999999999999997E-4</v>
      </c>
      <c r="E25" s="103">
        <v>8.0000000000000004E-4</v>
      </c>
      <c r="F25" s="103">
        <v>1.6000000000000001E-3</v>
      </c>
      <c r="G25" s="103"/>
      <c r="H25" s="103"/>
      <c r="P25" t="s">
        <v>7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-1</v>
      </c>
      <c r="AC25">
        <v>-1</v>
      </c>
      <c r="AD25">
        <v>-1</v>
      </c>
      <c r="AE25">
        <v>-1</v>
      </c>
      <c r="AF25">
        <v>1</v>
      </c>
      <c r="AG25">
        <v>-1</v>
      </c>
      <c r="AH25">
        <f>AVERAGE($Q$25:$AG$25)</f>
        <v>0.41176470588235292</v>
      </c>
      <c r="AI25" t="s">
        <v>373</v>
      </c>
      <c r="AJ25">
        <f>(AJ24-(1-AJ24))^2</f>
        <v>0.20591766118211985</v>
      </c>
    </row>
    <row r="26" spans="1:217" x14ac:dyDescent="0.25">
      <c r="A26" s="101">
        <v>2</v>
      </c>
      <c r="B26" s="101">
        <v>8</v>
      </c>
      <c r="D26" s="103">
        <v>1.4999999999999999E-4</v>
      </c>
      <c r="E26" s="103">
        <v>4.8999999999999998E-4</v>
      </c>
      <c r="F26" s="103">
        <v>1E-3</v>
      </c>
      <c r="G26" s="103"/>
      <c r="H26" s="103"/>
      <c r="P26" t="s">
        <v>8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-1</v>
      </c>
      <c r="AB26">
        <v>1</v>
      </c>
      <c r="AC26">
        <v>-1</v>
      </c>
      <c r="AD26">
        <v>-1</v>
      </c>
      <c r="AE26">
        <v>-1</v>
      </c>
      <c r="AF26">
        <v>1</v>
      </c>
      <c r="AG26">
        <v>-1</v>
      </c>
      <c r="AH26">
        <f>AVERAGE($Q$26:$AG$26)</f>
        <v>0.41176470588235292</v>
      </c>
    </row>
    <row r="27" spans="1:217" x14ac:dyDescent="0.25">
      <c r="A27" s="101">
        <v>2</v>
      </c>
      <c r="B27" s="101">
        <v>9</v>
      </c>
      <c r="D27" s="103">
        <v>4.0000000000000003E-5</v>
      </c>
      <c r="E27" s="103">
        <v>2.2000000000000001E-4</v>
      </c>
      <c r="F27" s="103">
        <v>4.0000000000000002E-4</v>
      </c>
      <c r="G27" s="103"/>
      <c r="H27" s="103"/>
      <c r="P27" t="s">
        <v>9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-1</v>
      </c>
      <c r="AC27">
        <v>-1</v>
      </c>
      <c r="AD27">
        <v>-1</v>
      </c>
      <c r="AE27">
        <v>-1</v>
      </c>
      <c r="AF27">
        <v>1</v>
      </c>
      <c r="AG27">
        <v>1</v>
      </c>
      <c r="AH27">
        <f>AVERAGE($Q$27:$AG$27)</f>
        <v>0.52941176470588236</v>
      </c>
    </row>
    <row r="28" spans="1:217" x14ac:dyDescent="0.25">
      <c r="A28" s="101">
        <v>2</v>
      </c>
      <c r="B28" s="101">
        <v>10</v>
      </c>
      <c r="D28" s="103">
        <v>1.66E-5</v>
      </c>
      <c r="E28" s="103">
        <v>9.5000000000000005E-5</v>
      </c>
      <c r="F28" s="103">
        <v>1.66E-4</v>
      </c>
      <c r="G28" s="103"/>
      <c r="H28" s="103"/>
      <c r="P28" t="s">
        <v>10</v>
      </c>
      <c r="Q28">
        <v>1</v>
      </c>
      <c r="R28">
        <v>1</v>
      </c>
      <c r="S28">
        <v>1</v>
      </c>
      <c r="T28">
        <v>1</v>
      </c>
      <c r="U28">
        <v>1</v>
      </c>
      <c r="V28">
        <v>-1</v>
      </c>
      <c r="W28">
        <v>1</v>
      </c>
      <c r="X28">
        <v>-1</v>
      </c>
      <c r="Y28">
        <v>-1</v>
      </c>
      <c r="Z28">
        <v>-1</v>
      </c>
      <c r="AA28">
        <v>-1</v>
      </c>
      <c r="AB28">
        <v>-1</v>
      </c>
      <c r="AC28">
        <v>-1</v>
      </c>
      <c r="AD28">
        <v>-1</v>
      </c>
      <c r="AE28">
        <v>1</v>
      </c>
      <c r="AF28">
        <v>1</v>
      </c>
      <c r="AG28">
        <v>-1</v>
      </c>
      <c r="AH28">
        <f>AVERAGE($Q$28:$AG$28)</f>
        <v>-5.8823529411764705E-2</v>
      </c>
    </row>
    <row r="29" spans="1:217" x14ac:dyDescent="0.25">
      <c r="A29" s="101">
        <v>2</v>
      </c>
      <c r="B29" s="101">
        <v>11</v>
      </c>
      <c r="D29" s="103">
        <v>8.0000000000000007E-5</v>
      </c>
      <c r="E29" s="103">
        <v>4.4000000000000002E-4</v>
      </c>
      <c r="F29" s="103">
        <v>8.0000000000000004E-4</v>
      </c>
      <c r="G29" s="103"/>
      <c r="H29" s="103"/>
      <c r="P29" t="s">
        <v>11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-1</v>
      </c>
      <c r="Y29">
        <v>1</v>
      </c>
      <c r="Z29">
        <v>-1</v>
      </c>
      <c r="AA29">
        <v>1</v>
      </c>
      <c r="AB29">
        <v>-1</v>
      </c>
      <c r="AC29">
        <v>1</v>
      </c>
      <c r="AD29">
        <v>1</v>
      </c>
      <c r="AE29">
        <v>1</v>
      </c>
      <c r="AF29">
        <v>-1</v>
      </c>
      <c r="AG29">
        <v>1</v>
      </c>
      <c r="AH29">
        <f>AVERAGE($Q$29:$AG$29)</f>
        <v>0.52941176470588236</v>
      </c>
    </row>
    <row r="30" spans="1:217" x14ac:dyDescent="0.25">
      <c r="A30" s="101">
        <v>2</v>
      </c>
      <c r="B30" s="101">
        <v>12</v>
      </c>
      <c r="D30" s="103">
        <v>4.8999999999999998E-5</v>
      </c>
      <c r="E30" s="103">
        <v>2.7E-4</v>
      </c>
      <c r="F30" s="103">
        <v>4.8999999999999998E-4</v>
      </c>
      <c r="G30" s="103"/>
      <c r="H30" s="103"/>
      <c r="P30" t="s">
        <v>12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f>AVERAGE($Q$30:$AG$30)</f>
        <v>1</v>
      </c>
    </row>
    <row r="31" spans="1:217" x14ac:dyDescent="0.25">
      <c r="A31" s="101">
        <v>2</v>
      </c>
      <c r="B31" s="101">
        <v>13</v>
      </c>
      <c r="D31" s="103">
        <v>11</v>
      </c>
      <c r="E31" s="103">
        <v>51</v>
      </c>
      <c r="F31" s="103">
        <v>201</v>
      </c>
      <c r="G31" s="103"/>
      <c r="H31" s="103"/>
      <c r="P31" t="s">
        <v>13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-1</v>
      </c>
      <c r="AD31">
        <v>-1</v>
      </c>
      <c r="AE31">
        <v>-1</v>
      </c>
      <c r="AF31">
        <v>1</v>
      </c>
      <c r="AG31">
        <v>1</v>
      </c>
      <c r="AH31">
        <f>AVERAGE($Q$31:$AG$31)</f>
        <v>0.6470588235294118</v>
      </c>
    </row>
    <row r="32" spans="1:217" x14ac:dyDescent="0.25">
      <c r="A32" s="101">
        <v>2</v>
      </c>
      <c r="B32" s="101">
        <v>14</v>
      </c>
      <c r="D32" s="103">
        <v>11</v>
      </c>
      <c r="E32" s="103">
        <v>51</v>
      </c>
      <c r="F32" s="103">
        <v>151</v>
      </c>
      <c r="G32" s="103"/>
      <c r="H32" s="103"/>
      <c r="P32" t="s">
        <v>14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-1</v>
      </c>
      <c r="AC32">
        <v>-1</v>
      </c>
      <c r="AD32">
        <v>-1</v>
      </c>
      <c r="AE32">
        <v>-1</v>
      </c>
      <c r="AF32">
        <v>1</v>
      </c>
      <c r="AG32">
        <v>1</v>
      </c>
      <c r="AH32">
        <f>AVERAGE($Q$32:$AG$32)</f>
        <v>0.52941176470588236</v>
      </c>
    </row>
    <row r="33" spans="1:37" x14ac:dyDescent="0.25">
      <c r="A33" s="101">
        <v>2</v>
      </c>
      <c r="B33" s="101">
        <v>15</v>
      </c>
      <c r="D33" s="103">
        <v>11</v>
      </c>
      <c r="E33" s="103">
        <v>76</v>
      </c>
      <c r="F33" s="103">
        <v>301</v>
      </c>
      <c r="G33" s="103"/>
      <c r="H33" s="103"/>
      <c r="P33" t="s">
        <v>79</v>
      </c>
      <c r="Q33">
        <f>AVERAGE($Q$19:$Q$32)</f>
        <v>1</v>
      </c>
      <c r="R33">
        <f>AVERAGE($R$19:$R$32)</f>
        <v>1</v>
      </c>
      <c r="S33">
        <f>AVERAGE($S$19:$S$32)</f>
        <v>1</v>
      </c>
      <c r="T33">
        <f>AVERAGE($T$19:$T$32)</f>
        <v>1</v>
      </c>
      <c r="U33">
        <f>AVERAGE($U$19:$U$32)</f>
        <v>1</v>
      </c>
      <c r="V33">
        <f>AVERAGE($V$19:$V$32)</f>
        <v>0.8571428571428571</v>
      </c>
      <c r="W33">
        <f>AVERAGE($W$19:$W$32)</f>
        <v>1</v>
      </c>
      <c r="X33">
        <f>AVERAGE($X$19:$X$32)</f>
        <v>0.5714285714285714</v>
      </c>
      <c r="Y33">
        <f>AVERAGE($Y$19:$Y$32)</f>
        <v>0.5714285714285714</v>
      </c>
      <c r="Z33">
        <f>AVERAGE($Z$19:$Z$32)</f>
        <v>0.14285714285714285</v>
      </c>
      <c r="AA33">
        <f>AVERAGE($AA$19:$AA$32)</f>
        <v>0.2857142857142857</v>
      </c>
      <c r="AB33">
        <f>AVERAGE($AB$19:$AB$32)</f>
        <v>-0.5714285714285714</v>
      </c>
      <c r="AC33">
        <f>AVERAGE($AC$19:$AC$32)</f>
        <v>-0.2857142857142857</v>
      </c>
      <c r="AD33">
        <f>AVERAGE($AD$19:$AD$32)</f>
        <v>-0.2857142857142857</v>
      </c>
      <c r="AE33">
        <f>AVERAGE($AE$19:$AE$32)</f>
        <v>-0.14285714285714285</v>
      </c>
      <c r="AF33">
        <f>AVERAGE($AF$19:$AF$32)</f>
        <v>0.7142857142857143</v>
      </c>
      <c r="AG33">
        <f>AVERAGE($AG$19:$AG$32)</f>
        <v>-0.14285714285714285</v>
      </c>
    </row>
    <row r="34" spans="1:37" x14ac:dyDescent="0.25">
      <c r="A34" s="101">
        <v>2</v>
      </c>
      <c r="B34" s="101">
        <v>16</v>
      </c>
      <c r="D34" s="103">
        <v>270</v>
      </c>
      <c r="E34" s="103">
        <v>350</v>
      </c>
      <c r="F34" s="103">
        <v>420</v>
      </c>
      <c r="G34" s="103"/>
      <c r="H34" s="103"/>
    </row>
    <row r="35" spans="1:37" x14ac:dyDescent="0.25">
      <c r="A35" s="101">
        <v>2</v>
      </c>
      <c r="B35" s="101">
        <v>17</v>
      </c>
      <c r="D35" s="103">
        <v>3</v>
      </c>
      <c r="E35" s="103">
        <v>16</v>
      </c>
      <c r="F35" s="103">
        <v>28</v>
      </c>
      <c r="G35" s="103"/>
      <c r="H35" s="103"/>
    </row>
    <row r="36" spans="1:37" x14ac:dyDescent="0.25">
      <c r="A36" s="101">
        <v>3</v>
      </c>
      <c r="B36" s="101">
        <v>1</v>
      </c>
      <c r="D36" s="103">
        <v>5.0000000000000001E-4</v>
      </c>
      <c r="E36" s="103">
        <v>5.9999999999999995E-4</v>
      </c>
      <c r="F36" s="103">
        <v>1E-3</v>
      </c>
      <c r="G36" s="103"/>
      <c r="H36" s="103"/>
      <c r="P36" t="s">
        <v>99</v>
      </c>
      <c r="Q36" t="s">
        <v>81</v>
      </c>
      <c r="R36" t="s">
        <v>82</v>
      </c>
      <c r="S36" t="s">
        <v>83</v>
      </c>
      <c r="T36" t="s">
        <v>84</v>
      </c>
      <c r="U36" t="s">
        <v>85</v>
      </c>
      <c r="V36" t="s">
        <v>86</v>
      </c>
      <c r="W36" t="s">
        <v>87</v>
      </c>
      <c r="X36" t="s">
        <v>88</v>
      </c>
      <c r="Y36" t="s">
        <v>89</v>
      </c>
      <c r="Z36" t="s">
        <v>90</v>
      </c>
      <c r="AA36" t="s">
        <v>91</v>
      </c>
      <c r="AB36" t="s">
        <v>92</v>
      </c>
      <c r="AC36" t="s">
        <v>93</v>
      </c>
      <c r="AD36" t="s">
        <v>94</v>
      </c>
      <c r="AE36" t="s">
        <v>95</v>
      </c>
      <c r="AF36" t="s">
        <v>96</v>
      </c>
      <c r="AG36" t="s">
        <v>97</v>
      </c>
      <c r="AH36" t="s">
        <v>80</v>
      </c>
      <c r="AI36" t="s">
        <v>435</v>
      </c>
      <c r="AK36" t="s">
        <v>42</v>
      </c>
    </row>
    <row r="37" spans="1:37" x14ac:dyDescent="0.25">
      <c r="A37" s="101">
        <v>3</v>
      </c>
      <c r="B37" s="101">
        <v>2</v>
      </c>
      <c r="D37" s="103">
        <v>4.2000000000000002E-4</v>
      </c>
      <c r="E37" s="103">
        <v>4.4999999999999999E-4</v>
      </c>
      <c r="F37" s="103">
        <v>4.8999999999999998E-4</v>
      </c>
      <c r="G37" s="103"/>
      <c r="H37" s="103"/>
      <c r="P37" t="s">
        <v>1</v>
      </c>
      <c r="Q37">
        <v>-1</v>
      </c>
      <c r="R37">
        <v>-1</v>
      </c>
      <c r="S37">
        <v>-1</v>
      </c>
      <c r="T37">
        <v>-1</v>
      </c>
      <c r="U37">
        <v>-1</v>
      </c>
      <c r="V37">
        <v>-1</v>
      </c>
      <c r="W37">
        <v>-1</v>
      </c>
      <c r="X37">
        <v>1</v>
      </c>
      <c r="Y37">
        <v>-1</v>
      </c>
      <c r="Z37">
        <v>1</v>
      </c>
      <c r="AA37">
        <v>-1</v>
      </c>
      <c r="AB37">
        <v>1</v>
      </c>
      <c r="AC37">
        <v>-1</v>
      </c>
      <c r="AD37">
        <v>-1</v>
      </c>
      <c r="AE37">
        <v>-1</v>
      </c>
      <c r="AF37">
        <v>-1</v>
      </c>
      <c r="AG37">
        <v>-1</v>
      </c>
      <c r="AH37">
        <f>AVERAGE($Q$37:$AG$37)</f>
        <v>-0.6470588235294118</v>
      </c>
      <c r="AI37" t="s">
        <v>52</v>
      </c>
      <c r="AJ37">
        <f>VARP($Q$51:$AG$51)</f>
        <v>0.15818091942659421</v>
      </c>
      <c r="AK37">
        <f>AJ37/AJ39</f>
        <v>0.18426103646833014</v>
      </c>
    </row>
    <row r="38" spans="1:37" x14ac:dyDescent="0.25">
      <c r="A38" s="101">
        <v>3</v>
      </c>
      <c r="B38" s="101">
        <v>3</v>
      </c>
      <c r="D38" s="103">
        <v>1.6000000000000001E-3</v>
      </c>
      <c r="E38" s="103">
        <v>2E-3</v>
      </c>
      <c r="F38" s="103">
        <v>2.3999999999999998E-3</v>
      </c>
      <c r="G38" s="103"/>
      <c r="H38" s="103"/>
      <c r="P38" t="s">
        <v>2</v>
      </c>
      <c r="Q38">
        <v>-1</v>
      </c>
      <c r="R38">
        <v>-1</v>
      </c>
      <c r="S38">
        <v>-1</v>
      </c>
      <c r="T38">
        <v>-1</v>
      </c>
      <c r="U38">
        <v>-1</v>
      </c>
      <c r="V38">
        <v>1</v>
      </c>
      <c r="W38">
        <v>-1</v>
      </c>
      <c r="X38">
        <v>1</v>
      </c>
      <c r="Y38">
        <v>1</v>
      </c>
      <c r="Z38">
        <v>1</v>
      </c>
      <c r="AA38">
        <v>1</v>
      </c>
      <c r="AB38">
        <v>1</v>
      </c>
      <c r="AC38">
        <v>-1</v>
      </c>
      <c r="AD38">
        <v>-1</v>
      </c>
      <c r="AE38">
        <v>-1</v>
      </c>
      <c r="AF38">
        <v>-1</v>
      </c>
      <c r="AG38">
        <v>1</v>
      </c>
      <c r="AH38">
        <f>AVERAGE($Q$38:$AG$38)</f>
        <v>-0.17647058823529413</v>
      </c>
      <c r="AI38" t="s">
        <v>54</v>
      </c>
      <c r="AJ38">
        <f>VARP($AG$37:$AH$51)</f>
        <v>0.60783510438518273</v>
      </c>
      <c r="AK38">
        <f>AJ38/AJ39</f>
        <v>0.70805206305444779</v>
      </c>
    </row>
    <row r="39" spans="1:37" x14ac:dyDescent="0.25">
      <c r="A39" s="101">
        <v>3</v>
      </c>
      <c r="B39" s="101">
        <v>4</v>
      </c>
      <c r="D39" s="103">
        <v>1.2999999999999999E-3</v>
      </c>
      <c r="E39" s="103">
        <v>1.6999999999999999E-3</v>
      </c>
      <c r="F39" s="103">
        <v>2E-3</v>
      </c>
      <c r="G39" s="103"/>
      <c r="H39" s="103"/>
      <c r="P39" t="s">
        <v>3</v>
      </c>
      <c r="Q39">
        <v>-1</v>
      </c>
      <c r="R39">
        <v>-1</v>
      </c>
      <c r="S39">
        <v>-1</v>
      </c>
      <c r="T39">
        <v>-1</v>
      </c>
      <c r="U39">
        <v>-1</v>
      </c>
      <c r="V39">
        <v>-1</v>
      </c>
      <c r="W39">
        <v>-1</v>
      </c>
      <c r="X39">
        <v>1</v>
      </c>
      <c r="Y39">
        <v>-1</v>
      </c>
      <c r="Z39">
        <v>-1</v>
      </c>
      <c r="AA39">
        <v>-1</v>
      </c>
      <c r="AB39">
        <v>-1</v>
      </c>
      <c r="AC39">
        <v>1</v>
      </c>
      <c r="AD39">
        <v>-1</v>
      </c>
      <c r="AE39">
        <v>1</v>
      </c>
      <c r="AF39">
        <v>1</v>
      </c>
      <c r="AG39">
        <v>1</v>
      </c>
      <c r="AH39">
        <f>AVERAGE($Q$39:$AG$39)</f>
        <v>-0.41176470588235292</v>
      </c>
      <c r="AI39" t="s">
        <v>57</v>
      </c>
      <c r="AJ39">
        <f>VARP($Q$37:$AG$51)</f>
        <v>0.85846103147141228</v>
      </c>
    </row>
    <row r="40" spans="1:37" x14ac:dyDescent="0.25">
      <c r="A40" s="101">
        <v>3</v>
      </c>
      <c r="B40" s="101">
        <v>5</v>
      </c>
      <c r="D40" s="103">
        <v>3.5E-4</v>
      </c>
      <c r="E40" s="103">
        <v>4.0000000000000002E-4</v>
      </c>
      <c r="F40" s="103">
        <v>4.4999999999999999E-4</v>
      </c>
      <c r="G40" s="103"/>
      <c r="H40" s="103"/>
      <c r="P40" t="s">
        <v>4</v>
      </c>
      <c r="Q40">
        <v>1</v>
      </c>
      <c r="R40">
        <v>1</v>
      </c>
      <c r="S40">
        <v>-1</v>
      </c>
      <c r="T40">
        <v>1</v>
      </c>
      <c r="U40">
        <v>-1</v>
      </c>
      <c r="V40">
        <v>-1</v>
      </c>
      <c r="W40">
        <v>-1</v>
      </c>
      <c r="X40">
        <v>-1</v>
      </c>
      <c r="Y40">
        <v>1</v>
      </c>
      <c r="Z40">
        <v>-1</v>
      </c>
      <c r="AA40">
        <v>-1</v>
      </c>
      <c r="AB40">
        <v>-1</v>
      </c>
      <c r="AC40">
        <v>1</v>
      </c>
      <c r="AD40">
        <v>1</v>
      </c>
      <c r="AE40">
        <v>-1</v>
      </c>
      <c r="AF40">
        <v>-1</v>
      </c>
      <c r="AG40">
        <v>-1</v>
      </c>
      <c r="AH40">
        <f>AVERAGE($Q$40:$AG$40)</f>
        <v>-0.29411764705882354</v>
      </c>
      <c r="AI40" t="s">
        <v>77</v>
      </c>
      <c r="AJ40">
        <f>AVERAGE($Q$37:$AG$51)</f>
        <v>-0.30252100840336132</v>
      </c>
    </row>
    <row r="41" spans="1:37" x14ac:dyDescent="0.25">
      <c r="A41" s="101">
        <v>3</v>
      </c>
      <c r="B41" s="101">
        <v>6</v>
      </c>
      <c r="D41" s="103">
        <v>1.55E-4</v>
      </c>
      <c r="E41" s="103">
        <v>1.66E-4</v>
      </c>
      <c r="F41" s="103">
        <v>2.0000000000000001E-4</v>
      </c>
      <c r="G41" s="103"/>
      <c r="H41" s="103"/>
      <c r="P41" t="s">
        <v>5</v>
      </c>
      <c r="Q41">
        <v>-1</v>
      </c>
      <c r="R41">
        <v>-1</v>
      </c>
      <c r="S41">
        <v>-1</v>
      </c>
      <c r="T41">
        <v>-1</v>
      </c>
      <c r="U41">
        <v>-1</v>
      </c>
      <c r="V41">
        <v>1</v>
      </c>
      <c r="W41">
        <v>-1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f>AVERAGE($Q$41:$AG$41)</f>
        <v>0.29411764705882354</v>
      </c>
      <c r="AI41" t="s">
        <v>217</v>
      </c>
      <c r="AJ41">
        <f>AJ40*238</f>
        <v>-72</v>
      </c>
    </row>
    <row r="42" spans="1:37" x14ac:dyDescent="0.25">
      <c r="A42" s="101">
        <v>3</v>
      </c>
      <c r="B42" s="101">
        <v>7</v>
      </c>
      <c r="D42" s="103">
        <v>6.9999999999999999E-4</v>
      </c>
      <c r="E42" s="103">
        <v>8.0000000000000004E-4</v>
      </c>
      <c r="F42" s="103">
        <v>1E-3</v>
      </c>
      <c r="G42" s="103"/>
      <c r="H42" s="103"/>
      <c r="P42" t="s">
        <v>6</v>
      </c>
      <c r="Q42">
        <v>-1</v>
      </c>
      <c r="R42">
        <v>-1</v>
      </c>
      <c r="S42">
        <v>-1</v>
      </c>
      <c r="T42">
        <v>-1</v>
      </c>
      <c r="U42">
        <v>-1</v>
      </c>
      <c r="V42">
        <v>1</v>
      </c>
      <c r="W42">
        <v>-1</v>
      </c>
      <c r="X42">
        <v>1</v>
      </c>
      <c r="Y42">
        <v>1</v>
      </c>
      <c r="Z42">
        <v>1</v>
      </c>
      <c r="AA42">
        <v>1</v>
      </c>
      <c r="AB42">
        <v>-1</v>
      </c>
      <c r="AC42">
        <v>1</v>
      </c>
      <c r="AD42">
        <v>1</v>
      </c>
      <c r="AE42">
        <v>1</v>
      </c>
      <c r="AF42">
        <v>-1</v>
      </c>
      <c r="AG42">
        <v>1</v>
      </c>
      <c r="AH42">
        <f>AVERAGE($Q$42:$AG$42)</f>
        <v>5.8823529411764705E-2</v>
      </c>
      <c r="AI42" t="s">
        <v>220</v>
      </c>
      <c r="AJ42">
        <f>(AJ40+1)/2</f>
        <v>0.34873949579831931</v>
      </c>
    </row>
    <row r="43" spans="1:37" x14ac:dyDescent="0.25">
      <c r="A43" s="101">
        <v>3</v>
      </c>
      <c r="B43" s="101">
        <v>8</v>
      </c>
      <c r="D43" s="103">
        <v>4.2999999999999999E-4</v>
      </c>
      <c r="E43" s="103">
        <v>4.9100000000000001E-4</v>
      </c>
      <c r="F43" s="103">
        <v>5.6999999999999998E-4</v>
      </c>
      <c r="G43" s="103"/>
      <c r="H43" s="103"/>
      <c r="P43" t="s">
        <v>7</v>
      </c>
      <c r="Q43">
        <v>-1</v>
      </c>
      <c r="R43">
        <v>-1</v>
      </c>
      <c r="S43">
        <v>-1</v>
      </c>
      <c r="T43">
        <v>-1</v>
      </c>
      <c r="U43">
        <v>-1</v>
      </c>
      <c r="V43">
        <v>-1</v>
      </c>
      <c r="W43">
        <v>-1</v>
      </c>
      <c r="X43">
        <v>-1</v>
      </c>
      <c r="Y43">
        <v>-1</v>
      </c>
      <c r="Z43">
        <v>1</v>
      </c>
      <c r="AA43">
        <v>1</v>
      </c>
      <c r="AB43">
        <v>-1</v>
      </c>
      <c r="AC43">
        <v>1</v>
      </c>
      <c r="AD43">
        <v>-1</v>
      </c>
      <c r="AE43">
        <v>1</v>
      </c>
      <c r="AF43">
        <v>-1</v>
      </c>
      <c r="AG43">
        <v>1</v>
      </c>
      <c r="AH43">
        <f>AVERAGE($Q$43:$AG$43)</f>
        <v>-0.41176470588235292</v>
      </c>
      <c r="AI43" t="s">
        <v>373</v>
      </c>
      <c r="AJ43">
        <f>(AJ42-(1-AJ42))^2</f>
        <v>9.1518960525386647E-2</v>
      </c>
    </row>
    <row r="44" spans="1:37" x14ac:dyDescent="0.25">
      <c r="A44" s="101">
        <v>3</v>
      </c>
      <c r="B44" s="101">
        <v>9</v>
      </c>
      <c r="D44" s="103">
        <v>2.7999999999999998E-4</v>
      </c>
      <c r="E44" s="103">
        <v>2.9999999999999997E-4</v>
      </c>
      <c r="F44" s="103">
        <v>3.8999999999999999E-4</v>
      </c>
      <c r="G44" s="103"/>
      <c r="H44" s="103"/>
      <c r="P44" t="s">
        <v>8</v>
      </c>
      <c r="Q44">
        <v>-1</v>
      </c>
      <c r="R44">
        <v>-1</v>
      </c>
      <c r="S44">
        <v>-1</v>
      </c>
      <c r="T44">
        <v>-1</v>
      </c>
      <c r="U44">
        <v>-1</v>
      </c>
      <c r="V44">
        <v>1</v>
      </c>
      <c r="W44">
        <v>-1</v>
      </c>
      <c r="X44">
        <v>1</v>
      </c>
      <c r="Y44">
        <v>-1</v>
      </c>
      <c r="Z44">
        <v>-1</v>
      </c>
      <c r="AA44">
        <v>-1</v>
      </c>
      <c r="AB44">
        <v>-1</v>
      </c>
      <c r="AC44">
        <v>-1</v>
      </c>
      <c r="AD44">
        <v>-1</v>
      </c>
      <c r="AE44">
        <v>-1</v>
      </c>
      <c r="AF44">
        <v>-1</v>
      </c>
      <c r="AG44">
        <v>1</v>
      </c>
      <c r="AH44">
        <f>AVERAGE($Q$44:$AG$44)</f>
        <v>-0.6470588235294118</v>
      </c>
    </row>
    <row r="45" spans="1:37" x14ac:dyDescent="0.25">
      <c r="A45" s="101">
        <v>3</v>
      </c>
      <c r="B45" s="101">
        <v>10</v>
      </c>
      <c r="D45" s="103">
        <v>1.44E-4</v>
      </c>
      <c r="E45" s="103">
        <v>1.66E-4</v>
      </c>
      <c r="F45" s="103">
        <v>1.8799999999999999E-4</v>
      </c>
      <c r="G45" s="103"/>
      <c r="H45" s="103"/>
      <c r="P45" t="s">
        <v>9</v>
      </c>
      <c r="Q45">
        <v>-1</v>
      </c>
      <c r="R45">
        <v>-1</v>
      </c>
      <c r="S45">
        <v>-1</v>
      </c>
      <c r="T45">
        <v>-1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-1</v>
      </c>
      <c r="AD45">
        <v>-1</v>
      </c>
      <c r="AE45">
        <v>-1</v>
      </c>
      <c r="AF45">
        <v>-1</v>
      </c>
      <c r="AG45">
        <v>-1</v>
      </c>
      <c r="AH45">
        <f>AVERAGE($Q$45:$AG$45)</f>
        <v>-5.8823529411764705E-2</v>
      </c>
    </row>
    <row r="46" spans="1:37" x14ac:dyDescent="0.25">
      <c r="A46" s="101">
        <v>3</v>
      </c>
      <c r="B46" s="101">
        <v>11</v>
      </c>
      <c r="D46" s="103">
        <v>6.9999999999999999E-4</v>
      </c>
      <c r="E46" s="103">
        <v>7.5000000000000002E-4</v>
      </c>
      <c r="F46" s="103">
        <v>8.9999999999999998E-4</v>
      </c>
      <c r="G46" s="103"/>
      <c r="H46" s="103"/>
      <c r="P46" t="s">
        <v>10</v>
      </c>
      <c r="Q46">
        <v>-1</v>
      </c>
      <c r="R46">
        <v>-1</v>
      </c>
      <c r="S46">
        <v>-1</v>
      </c>
      <c r="T46">
        <v>-1</v>
      </c>
      <c r="U46">
        <v>-1</v>
      </c>
      <c r="V46">
        <v>-1</v>
      </c>
      <c r="W46">
        <v>-1</v>
      </c>
      <c r="X46">
        <v>-1</v>
      </c>
      <c r="Y46">
        <v>-1</v>
      </c>
      <c r="Z46">
        <v>-1</v>
      </c>
      <c r="AA46">
        <v>-1</v>
      </c>
      <c r="AB46">
        <v>-1</v>
      </c>
      <c r="AC46">
        <v>-1</v>
      </c>
      <c r="AD46">
        <v>-1</v>
      </c>
      <c r="AE46">
        <v>-1</v>
      </c>
      <c r="AF46">
        <v>-1</v>
      </c>
      <c r="AG46">
        <v>-1</v>
      </c>
      <c r="AH46">
        <f>AVERAGE($Q$46:$AG$46)</f>
        <v>-1</v>
      </c>
    </row>
    <row r="47" spans="1:37" x14ac:dyDescent="0.25">
      <c r="A47" s="101">
        <v>3</v>
      </c>
      <c r="B47" s="101">
        <v>12</v>
      </c>
      <c r="D47" s="103">
        <v>3.8000000000000002E-4</v>
      </c>
      <c r="E47" s="103">
        <v>4.0000000000000002E-4</v>
      </c>
      <c r="F47" s="103">
        <v>4.9100000000000001E-4</v>
      </c>
      <c r="G47" s="103"/>
      <c r="H47" s="103"/>
      <c r="P47" t="s">
        <v>11</v>
      </c>
      <c r="Q47">
        <v>1</v>
      </c>
      <c r="R47">
        <v>1</v>
      </c>
      <c r="S47">
        <v>1</v>
      </c>
      <c r="T47">
        <v>1</v>
      </c>
      <c r="U47">
        <v>-1</v>
      </c>
      <c r="V47">
        <v>1</v>
      </c>
      <c r="W47">
        <v>-1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-1</v>
      </c>
      <c r="AH47">
        <f>AVERAGE($Q$47:$AG$47)</f>
        <v>0.6470588235294118</v>
      </c>
    </row>
    <row r="48" spans="1:37" x14ac:dyDescent="0.25">
      <c r="A48" s="101">
        <v>3</v>
      </c>
      <c r="B48" s="101">
        <v>13</v>
      </c>
      <c r="D48" s="103">
        <v>4.5000000000000003E-5</v>
      </c>
      <c r="E48" s="103">
        <v>11</v>
      </c>
      <c r="F48" s="103">
        <v>1151</v>
      </c>
      <c r="G48" s="103"/>
      <c r="H48" s="103"/>
      <c r="P48" t="s">
        <v>12</v>
      </c>
      <c r="Q48">
        <v>-1</v>
      </c>
      <c r="R48">
        <v>-1</v>
      </c>
      <c r="S48">
        <v>-1</v>
      </c>
      <c r="T48">
        <v>-1</v>
      </c>
      <c r="U48">
        <v>-1</v>
      </c>
      <c r="V48">
        <v>-1</v>
      </c>
      <c r="W48">
        <v>-1</v>
      </c>
      <c r="X48">
        <v>-1</v>
      </c>
      <c r="Y48">
        <v>-1</v>
      </c>
      <c r="Z48">
        <v>-1</v>
      </c>
      <c r="AA48">
        <v>-1</v>
      </c>
      <c r="AB48">
        <v>-1</v>
      </c>
      <c r="AC48">
        <v>1</v>
      </c>
      <c r="AD48">
        <v>1</v>
      </c>
      <c r="AE48">
        <v>-1</v>
      </c>
      <c r="AF48">
        <v>-1</v>
      </c>
      <c r="AG48">
        <v>-1</v>
      </c>
      <c r="AH48">
        <f>AVERAGE($Q$48:$AG$48)</f>
        <v>-0.76470588235294112</v>
      </c>
    </row>
    <row r="49" spans="1:37" x14ac:dyDescent="0.25">
      <c r="A49" s="101">
        <v>3</v>
      </c>
      <c r="B49" s="101">
        <v>14</v>
      </c>
      <c r="D49" s="103">
        <v>1.36</v>
      </c>
      <c r="E49" s="103">
        <v>3</v>
      </c>
      <c r="F49" s="103">
        <v>51</v>
      </c>
      <c r="G49" s="103"/>
      <c r="H49" s="103"/>
      <c r="P49" t="s">
        <v>13</v>
      </c>
      <c r="Q49">
        <v>-1</v>
      </c>
      <c r="R49">
        <v>-1</v>
      </c>
      <c r="S49">
        <v>-1</v>
      </c>
      <c r="T49">
        <v>1</v>
      </c>
      <c r="U49">
        <v>-1</v>
      </c>
      <c r="V49">
        <v>1</v>
      </c>
      <c r="W49">
        <v>-1</v>
      </c>
      <c r="X49">
        <v>1</v>
      </c>
      <c r="Y49">
        <v>-1</v>
      </c>
      <c r="Z49">
        <v>1</v>
      </c>
      <c r="AA49">
        <v>-1</v>
      </c>
      <c r="AB49">
        <v>1</v>
      </c>
      <c r="AC49">
        <v>-1</v>
      </c>
      <c r="AD49">
        <v>-1</v>
      </c>
      <c r="AE49">
        <v>-1</v>
      </c>
      <c r="AF49">
        <v>-1</v>
      </c>
      <c r="AG49">
        <v>1</v>
      </c>
      <c r="AH49">
        <f>AVERAGE($Q$49:$AG$49)</f>
        <v>-0.29411764705882354</v>
      </c>
    </row>
    <row r="50" spans="1:37" x14ac:dyDescent="0.25">
      <c r="A50" s="101">
        <v>3</v>
      </c>
      <c r="B50" s="101">
        <v>15</v>
      </c>
      <c r="D50" s="103">
        <v>2.48E-3</v>
      </c>
      <c r="E50" s="103">
        <v>5</v>
      </c>
      <c r="F50" s="103">
        <v>71</v>
      </c>
      <c r="G50" s="103"/>
      <c r="H50" s="103"/>
      <c r="P50" t="s">
        <v>14</v>
      </c>
      <c r="Q50">
        <v>-1</v>
      </c>
      <c r="R50">
        <v>-1</v>
      </c>
      <c r="S50">
        <v>-1</v>
      </c>
      <c r="T50">
        <v>-1</v>
      </c>
      <c r="U50">
        <v>-1</v>
      </c>
      <c r="V50">
        <v>-1</v>
      </c>
      <c r="W50">
        <v>-1</v>
      </c>
      <c r="X50">
        <v>-1</v>
      </c>
      <c r="Y50">
        <v>-1</v>
      </c>
      <c r="Z50">
        <v>1</v>
      </c>
      <c r="AA50">
        <v>1</v>
      </c>
      <c r="AB50">
        <v>1</v>
      </c>
      <c r="AC50">
        <v>-1</v>
      </c>
      <c r="AD50">
        <v>-1</v>
      </c>
      <c r="AE50">
        <v>-1</v>
      </c>
      <c r="AF50">
        <v>-1</v>
      </c>
      <c r="AG50">
        <v>1</v>
      </c>
      <c r="AH50">
        <f>AVERAGE($Q$50:$AG$50)</f>
        <v>-0.52941176470588236</v>
      </c>
    </row>
    <row r="51" spans="1:37" x14ac:dyDescent="0.25">
      <c r="A51" s="101">
        <v>3</v>
      </c>
      <c r="B51" s="101">
        <v>16</v>
      </c>
      <c r="D51" s="103">
        <v>1000</v>
      </c>
      <c r="E51" s="103">
        <v>2000</v>
      </c>
      <c r="F51" s="103">
        <v>30000</v>
      </c>
      <c r="G51" s="103"/>
      <c r="H51" s="103"/>
      <c r="P51" t="s">
        <v>79</v>
      </c>
      <c r="Q51">
        <f>AVERAGE($Q$37:$Q$50)</f>
        <v>-0.7142857142857143</v>
      </c>
      <c r="R51">
        <f>AVERAGE($R$37:$R$50)</f>
        <v>-0.7142857142857143</v>
      </c>
      <c r="S51">
        <f>AVERAGE($S$37:$S$50)</f>
        <v>-0.8571428571428571</v>
      </c>
      <c r="T51">
        <f>AVERAGE($T$37:$T$50)</f>
        <v>-0.5714285714285714</v>
      </c>
      <c r="U51">
        <f>AVERAGE($U$37:$U$50)</f>
        <v>-0.8571428571428571</v>
      </c>
      <c r="V51">
        <f>AVERAGE($V$37:$V$50)</f>
        <v>0</v>
      </c>
      <c r="W51">
        <f>AVERAGE($W$37:$W$50)</f>
        <v>-0.8571428571428571</v>
      </c>
      <c r="X51">
        <f>AVERAGE($X$37:$X$50)</f>
        <v>0.2857142857142857</v>
      </c>
      <c r="Y51">
        <f>AVERAGE($Y$37:$Y$50)</f>
        <v>-0.14285714285714285</v>
      </c>
      <c r="Z51">
        <f>AVERAGE($Z$37:$Z$50)</f>
        <v>0.2857142857142857</v>
      </c>
      <c r="AA51">
        <f>AVERAGE($AA$37:$AA$50)</f>
        <v>0</v>
      </c>
      <c r="AB51">
        <f>AVERAGE($AB$37:$AB$50)</f>
        <v>0</v>
      </c>
      <c r="AC51">
        <f>AVERAGE($AC$37:$AC$50)</f>
        <v>0</v>
      </c>
      <c r="AD51">
        <f>AVERAGE($AD$37:$AD$50)</f>
        <v>-0.2857142857142857</v>
      </c>
      <c r="AE51">
        <f>AVERAGE($AE$37:$AE$50)</f>
        <v>-0.2857142857142857</v>
      </c>
      <c r="AF51">
        <f>AVERAGE($AF$37:$AF$50)</f>
        <v>-0.5714285714285714</v>
      </c>
      <c r="AG51">
        <f>AVERAGE($AG$37:$AG$50)</f>
        <v>0.14285714285714285</v>
      </c>
    </row>
    <row r="52" spans="1:37" x14ac:dyDescent="0.25">
      <c r="A52" s="101">
        <v>3</v>
      </c>
      <c r="B52" s="101">
        <v>17</v>
      </c>
      <c r="D52" s="103">
        <v>5</v>
      </c>
      <c r="E52" s="103">
        <v>16</v>
      </c>
      <c r="F52" s="103">
        <v>20</v>
      </c>
      <c r="G52" s="103"/>
      <c r="H52" s="103"/>
    </row>
    <row r="53" spans="1:37" x14ac:dyDescent="0.25">
      <c r="A53" s="101">
        <v>4</v>
      </c>
      <c r="B53" s="101">
        <v>1</v>
      </c>
      <c r="D53" s="103">
        <v>5.0000000000000001E-4</v>
      </c>
      <c r="E53" s="103">
        <v>5.0000000000000001E-3</v>
      </c>
      <c r="F53" s="103">
        <v>0.05</v>
      </c>
      <c r="G53" s="103"/>
      <c r="H53" s="103"/>
    </row>
    <row r="54" spans="1:37" x14ac:dyDescent="0.25">
      <c r="A54" s="101">
        <v>4</v>
      </c>
      <c r="B54" s="101">
        <v>2</v>
      </c>
      <c r="D54" s="103">
        <v>2.0000000000000001E-4</v>
      </c>
      <c r="E54" s="103">
        <v>5.0000000000000001E-4</v>
      </c>
      <c r="F54" s="103">
        <v>5.0000000000000001E-3</v>
      </c>
      <c r="G54" s="103"/>
      <c r="H54" s="103"/>
      <c r="P54" t="s">
        <v>218</v>
      </c>
      <c r="Q54" t="s">
        <v>81</v>
      </c>
      <c r="R54" t="s">
        <v>82</v>
      </c>
      <c r="S54" t="s">
        <v>83</v>
      </c>
      <c r="T54" t="s">
        <v>84</v>
      </c>
      <c r="U54" t="s">
        <v>85</v>
      </c>
      <c r="V54" t="s">
        <v>86</v>
      </c>
      <c r="W54" t="s">
        <v>87</v>
      </c>
      <c r="X54" t="s">
        <v>88</v>
      </c>
      <c r="Y54" t="s">
        <v>89</v>
      </c>
      <c r="Z54" t="s">
        <v>90</v>
      </c>
      <c r="AA54" t="s">
        <v>91</v>
      </c>
      <c r="AB54" t="s">
        <v>92</v>
      </c>
      <c r="AC54" t="s">
        <v>93</v>
      </c>
      <c r="AD54" t="s">
        <v>94</v>
      </c>
      <c r="AE54" t="s">
        <v>95</v>
      </c>
      <c r="AF54" t="s">
        <v>96</v>
      </c>
      <c r="AG54" t="s">
        <v>97</v>
      </c>
      <c r="AH54" t="s">
        <v>80</v>
      </c>
      <c r="AI54" t="s">
        <v>435</v>
      </c>
      <c r="AK54" t="s">
        <v>42</v>
      </c>
    </row>
    <row r="55" spans="1:37" x14ac:dyDescent="0.25">
      <c r="A55" s="101">
        <v>4</v>
      </c>
      <c r="B55" s="101">
        <v>3</v>
      </c>
      <c r="D55" s="103">
        <v>5.0000000000000001E-4</v>
      </c>
      <c r="E55" s="103">
        <v>0.01</v>
      </c>
      <c r="F55" s="103">
        <v>0.05</v>
      </c>
      <c r="G55" s="103"/>
      <c r="H55" s="103"/>
      <c r="P55" t="s">
        <v>1</v>
      </c>
      <c r="Q55">
        <v>0.9555555555555556</v>
      </c>
      <c r="R55">
        <v>0.90243902439024382</v>
      </c>
      <c r="S55">
        <v>0.94285714285714284</v>
      </c>
      <c r="T55">
        <v>0.79069767441860472</v>
      </c>
      <c r="U55">
        <v>0.64285714285714279</v>
      </c>
      <c r="V55">
        <v>0.23999999999999996</v>
      </c>
      <c r="W55">
        <v>0.66666666666666663</v>
      </c>
      <c r="X55">
        <v>7.272727272727271E-2</v>
      </c>
      <c r="Y55">
        <v>0.62962962962962965</v>
      </c>
      <c r="Z55">
        <v>0.5</v>
      </c>
      <c r="AA55">
        <v>0.375</v>
      </c>
      <c r="AB55">
        <v>0.38297872340425526</v>
      </c>
      <c r="AC55">
        <v>0.49995000000000001</v>
      </c>
      <c r="AD55">
        <v>9.0818181818181895E-2</v>
      </c>
      <c r="AE55">
        <v>0.28564285714285709</v>
      </c>
      <c r="AF55">
        <v>0.96316758747697973</v>
      </c>
      <c r="AG55">
        <v>0.71698113207547165</v>
      </c>
      <c r="AH55">
        <f>AVERAGE($Q$55:$AG$55)</f>
        <v>0.56811579947176494</v>
      </c>
      <c r="AI55" t="s">
        <v>52</v>
      </c>
      <c r="AJ55">
        <f>VARP($Q$69:$AG$69)</f>
        <v>169.08351599783884</v>
      </c>
      <c r="AK55">
        <f>AJ55/AJ57</f>
        <v>0.31730568462323838</v>
      </c>
    </row>
    <row r="56" spans="1:37" x14ac:dyDescent="0.25">
      <c r="A56" s="101">
        <v>4</v>
      </c>
      <c r="B56" s="101">
        <v>4</v>
      </c>
      <c r="D56" s="103">
        <v>5.0000000000000001E-4</v>
      </c>
      <c r="E56" s="103">
        <v>1.5E-3</v>
      </c>
      <c r="F56" s="103">
        <v>0.01</v>
      </c>
      <c r="G56" s="103"/>
      <c r="H56" s="103"/>
      <c r="P56" t="s">
        <v>2</v>
      </c>
      <c r="Q56">
        <v>0.98888888888888893</v>
      </c>
      <c r="R56">
        <v>0.9797560975609757</v>
      </c>
      <c r="S56">
        <v>0.96964285714285714</v>
      </c>
      <c r="T56">
        <v>0.88604651162790693</v>
      </c>
      <c r="U56">
        <v>0.7142857142857143</v>
      </c>
      <c r="V56">
        <v>0.33600000000000002</v>
      </c>
      <c r="W56">
        <v>0.73333333333333339</v>
      </c>
      <c r="X56">
        <v>0.10909090909090917</v>
      </c>
      <c r="Y56">
        <v>0.18518518518518517</v>
      </c>
      <c r="Z56">
        <v>4.9999999999999996E-2</v>
      </c>
      <c r="AA56">
        <v>0.37499999999999994</v>
      </c>
      <c r="AB56">
        <v>1.8723404255319149</v>
      </c>
      <c r="AC56">
        <v>24.5</v>
      </c>
      <c r="AD56">
        <v>45.36363636363636</v>
      </c>
      <c r="AE56">
        <v>53.285714285714285</v>
      </c>
      <c r="AF56">
        <v>0.67771639042357279</v>
      </c>
      <c r="AG56">
        <v>0.50943396226415094</v>
      </c>
      <c r="AH56">
        <f>AVERAGE($Q$56:$AG$56)</f>
        <v>7.7962394661580028</v>
      </c>
      <c r="AI56" t="s">
        <v>54</v>
      </c>
      <c r="AJ56">
        <f>VARP($AH$55:$AH$68)</f>
        <v>37.109231204745214</v>
      </c>
      <c r="AK56">
        <f>AJ56/AJ57</f>
        <v>6.9639964273124202E-2</v>
      </c>
    </row>
    <row r="57" spans="1:37" x14ac:dyDescent="0.25">
      <c r="A57" s="101">
        <v>4</v>
      </c>
      <c r="B57" s="101">
        <v>5</v>
      </c>
      <c r="D57" s="103">
        <v>2.9999999999999997E-4</v>
      </c>
      <c r="E57" s="103">
        <v>3.6000000000000002E-4</v>
      </c>
      <c r="F57" s="103">
        <v>5.0000000000000001E-4</v>
      </c>
      <c r="G57" s="103"/>
      <c r="H57" s="103"/>
      <c r="P57" t="s">
        <v>3</v>
      </c>
      <c r="Q57">
        <v>0.96666666666666667</v>
      </c>
      <c r="R57">
        <v>0.8902439024390244</v>
      </c>
      <c r="S57">
        <v>0.9642857142857143</v>
      </c>
      <c r="T57">
        <v>0.80232558139534882</v>
      </c>
      <c r="U57">
        <v>0.7142857142857143</v>
      </c>
      <c r="V57">
        <v>0.33600000000000002</v>
      </c>
      <c r="W57">
        <v>0.73333333333333339</v>
      </c>
      <c r="X57">
        <v>0.10727272727272731</v>
      </c>
      <c r="Y57">
        <v>0.11111111111111099</v>
      </c>
      <c r="Z57">
        <v>0.65999999999999992</v>
      </c>
      <c r="AA57">
        <v>1.3437499999999998</v>
      </c>
      <c r="AB57">
        <v>3.2553191489361706</v>
      </c>
      <c r="AC57">
        <v>4.5</v>
      </c>
      <c r="AD57">
        <v>1.7272727272727271</v>
      </c>
      <c r="AE57">
        <v>2.5714285714285716</v>
      </c>
      <c r="AF57">
        <v>0.84162062615101285</v>
      </c>
      <c r="AG57">
        <v>0.50943396226415094</v>
      </c>
      <c r="AH57">
        <f>AVERAGE($Q$57:$AG$57)</f>
        <v>1.2373146933436632</v>
      </c>
      <c r="AI57" t="s">
        <v>57</v>
      </c>
      <c r="AJ57">
        <f>VARP($Q$55:$AG$68)</f>
        <v>532.87263415593952</v>
      </c>
    </row>
    <row r="58" spans="1:37" x14ac:dyDescent="0.25">
      <c r="A58" s="101">
        <v>4</v>
      </c>
      <c r="B58" s="101">
        <v>6</v>
      </c>
      <c r="D58" s="103">
        <v>1E-4</v>
      </c>
      <c r="E58" s="103">
        <v>1.4999999999999999E-4</v>
      </c>
      <c r="F58" s="103">
        <v>2.0000000000000001E-4</v>
      </c>
      <c r="G58" s="103"/>
      <c r="H58" s="103"/>
      <c r="P58" t="s">
        <v>4</v>
      </c>
      <c r="Q58">
        <v>0.7222222222222221</v>
      </c>
      <c r="R58">
        <v>0.87804878048780488</v>
      </c>
      <c r="S58">
        <v>0.8214285714285714</v>
      </c>
      <c r="T58">
        <v>0.82558139534883723</v>
      </c>
      <c r="U58">
        <v>0.74285714285714277</v>
      </c>
      <c r="V58">
        <v>0.40000000000000008</v>
      </c>
      <c r="W58">
        <v>0.75000000000000011</v>
      </c>
      <c r="X58">
        <v>0.18181818181818188</v>
      </c>
      <c r="Y58">
        <v>0.92592592592592593</v>
      </c>
      <c r="Z58">
        <v>0.65999999999999992</v>
      </c>
      <c r="AA58">
        <v>0.75</v>
      </c>
      <c r="AB58">
        <v>3.5744680851063828</v>
      </c>
      <c r="AC58">
        <v>9</v>
      </c>
      <c r="AD58">
        <v>8.0909090909090899</v>
      </c>
      <c r="AE58">
        <v>213.28571428571431</v>
      </c>
      <c r="AF58">
        <v>0.65009208103130756</v>
      </c>
      <c r="AG58">
        <v>0.50943396226415094</v>
      </c>
      <c r="AH58">
        <f>AVERAGE($Q$58:$AG$58)</f>
        <v>14.280499983830232</v>
      </c>
      <c r="AI58" t="s">
        <v>384</v>
      </c>
      <c r="AJ58">
        <f>AVERAGE($Q$55:$AG$68)</f>
        <v>5.5609731282479373</v>
      </c>
    </row>
    <row r="59" spans="1:37" x14ac:dyDescent="0.25">
      <c r="A59" s="101">
        <v>4</v>
      </c>
      <c r="B59" s="101">
        <v>7</v>
      </c>
      <c r="D59" s="103">
        <v>6.4000000000000005E-4</v>
      </c>
      <c r="E59" s="103">
        <v>7.5000000000000002E-4</v>
      </c>
      <c r="F59" s="103">
        <v>8.9999999999999998E-4</v>
      </c>
      <c r="G59" s="103"/>
      <c r="H59" s="103"/>
      <c r="P59" t="s">
        <v>5</v>
      </c>
      <c r="Q59">
        <v>0.97500000000000009</v>
      </c>
      <c r="R59">
        <v>0.96097560975609742</v>
      </c>
      <c r="S59">
        <v>0.98571428571428565</v>
      </c>
      <c r="T59">
        <v>0.94302325581395341</v>
      </c>
      <c r="U59">
        <v>0.7142857142857143</v>
      </c>
      <c r="V59">
        <v>0.36</v>
      </c>
      <c r="W59">
        <v>0.73333333333333339</v>
      </c>
      <c r="X59">
        <v>0.10909090909090917</v>
      </c>
      <c r="Y59">
        <v>0.48148148148148151</v>
      </c>
      <c r="Z59">
        <v>0.60000000000000009</v>
      </c>
      <c r="AA59">
        <v>1.5</v>
      </c>
      <c r="AB59">
        <v>4.2127659574468082</v>
      </c>
      <c r="AC59">
        <v>0.5</v>
      </c>
      <c r="AD59">
        <v>9.0909090909090981E-2</v>
      </c>
      <c r="AE59">
        <v>0.28571428571428564</v>
      </c>
      <c r="AF59">
        <v>0.53038674033149169</v>
      </c>
      <c r="AG59">
        <v>1.358490566037736</v>
      </c>
      <c r="AH59">
        <f>AVERAGE($Q$59:$AG$59)</f>
        <v>0.90242183705383472</v>
      </c>
      <c r="AI59" t="s">
        <v>385</v>
      </c>
      <c r="AJ59">
        <f>AJ58*238</f>
        <v>1323.5116045230091</v>
      </c>
    </row>
    <row r="60" spans="1:37" x14ac:dyDescent="0.25">
      <c r="A60" s="101">
        <v>4</v>
      </c>
      <c r="B60" s="101">
        <v>8</v>
      </c>
      <c r="D60" s="103">
        <v>4.0000000000000002E-4</v>
      </c>
      <c r="E60" s="103">
        <v>4.4999999999999999E-4</v>
      </c>
      <c r="F60" s="103">
        <v>5.0000000000000001E-4</v>
      </c>
      <c r="G60" s="103"/>
      <c r="H60" s="103"/>
      <c r="P60" t="s">
        <v>6</v>
      </c>
      <c r="Q60">
        <v>0.94444444444444442</v>
      </c>
      <c r="R60">
        <v>0.95121951219512191</v>
      </c>
      <c r="S60">
        <v>0.97142857142857153</v>
      </c>
      <c r="T60">
        <v>0.94186046511627897</v>
      </c>
      <c r="U60">
        <v>0.78571428571428581</v>
      </c>
      <c r="V60">
        <v>0.40000000000000008</v>
      </c>
      <c r="W60">
        <v>0.8</v>
      </c>
      <c r="X60">
        <v>0.18181818181818188</v>
      </c>
      <c r="Y60">
        <v>0.44444444444444448</v>
      </c>
      <c r="Z60">
        <v>0.19999999999999998</v>
      </c>
      <c r="AA60">
        <v>6.2500000000000153E-2</v>
      </c>
      <c r="AB60">
        <v>3.042553191489362</v>
      </c>
      <c r="AC60">
        <v>0.5</v>
      </c>
      <c r="AD60">
        <v>9.0909090909090981E-2</v>
      </c>
      <c r="AE60">
        <v>0.28571428571428564</v>
      </c>
      <c r="AF60">
        <v>0.67771639042357279</v>
      </c>
      <c r="AG60">
        <v>0.8867924528301887</v>
      </c>
      <c r="AH60">
        <f>AVERAGE($Q$60:$AG$60)</f>
        <v>0.71571266567810765</v>
      </c>
    </row>
    <row r="61" spans="1:37" x14ac:dyDescent="0.25">
      <c r="A61" s="101">
        <v>4</v>
      </c>
      <c r="B61" s="101">
        <v>9</v>
      </c>
      <c r="D61" s="103">
        <v>5.0000000000000004E-6</v>
      </c>
      <c r="E61" s="103">
        <v>2.0000000000000002E-5</v>
      </c>
      <c r="F61" s="103">
        <v>8.0000000000000004E-4</v>
      </c>
      <c r="G61" s="103"/>
      <c r="H61" s="103"/>
      <c r="P61" t="s">
        <v>7</v>
      </c>
      <c r="Q61">
        <v>0.99888888888888894</v>
      </c>
      <c r="R61">
        <v>0.99804878048780488</v>
      </c>
      <c r="S61">
        <v>0.99928571428571433</v>
      </c>
      <c r="T61">
        <v>0.99709302325581384</v>
      </c>
      <c r="U61">
        <v>0.86428571428571421</v>
      </c>
      <c r="V61">
        <v>0.68</v>
      </c>
      <c r="W61">
        <v>0.87333333333333329</v>
      </c>
      <c r="X61">
        <v>0.56363636363636371</v>
      </c>
      <c r="Y61">
        <v>0.55555555555555558</v>
      </c>
      <c r="Z61">
        <v>0.5</v>
      </c>
      <c r="AA61">
        <v>0.12500000000000014</v>
      </c>
      <c r="AB61">
        <v>1.1276595744680853</v>
      </c>
      <c r="AC61">
        <v>9.5</v>
      </c>
      <c r="AD61">
        <v>90.818181818181813</v>
      </c>
      <c r="AE61">
        <v>142.57142857142858</v>
      </c>
      <c r="AF61">
        <v>0.63167587476979747</v>
      </c>
      <c r="AG61">
        <v>0.69811320754716988</v>
      </c>
      <c r="AH61">
        <f>AVERAGE($Q$61:$AG$61)</f>
        <v>14.911893318830861</v>
      </c>
    </row>
    <row r="62" spans="1:37" x14ac:dyDescent="0.25">
      <c r="A62" s="101">
        <v>4</v>
      </c>
      <c r="B62" s="101">
        <v>10</v>
      </c>
      <c r="D62" s="103">
        <v>1E-4</v>
      </c>
      <c r="E62" s="103">
        <v>1.66E-4</v>
      </c>
      <c r="F62" s="103">
        <v>4.0000000000000002E-4</v>
      </c>
      <c r="G62" s="103"/>
      <c r="H62" s="103"/>
      <c r="P62" t="s">
        <v>8</v>
      </c>
      <c r="Q62">
        <v>0.97777777777777775</v>
      </c>
      <c r="R62">
        <v>0.93902439024390238</v>
      </c>
      <c r="S62">
        <v>0.9821428571428571</v>
      </c>
      <c r="T62">
        <v>0.93604651162790697</v>
      </c>
      <c r="U62">
        <v>0.7142857142857143</v>
      </c>
      <c r="V62">
        <v>0.31999999999999995</v>
      </c>
      <c r="W62">
        <v>0.73333333333333339</v>
      </c>
      <c r="X62">
        <v>0.10909090909090917</v>
      </c>
      <c r="Y62">
        <v>0.87037037037037046</v>
      </c>
      <c r="Z62">
        <v>0.87</v>
      </c>
      <c r="AA62">
        <v>1.5</v>
      </c>
      <c r="AB62">
        <v>0.52127659574468077</v>
      </c>
      <c r="AC62">
        <v>2</v>
      </c>
      <c r="AD62">
        <v>6.2727272727272725</v>
      </c>
      <c r="AE62">
        <v>17.571428571428573</v>
      </c>
      <c r="AF62">
        <v>0.67771639042357279</v>
      </c>
      <c r="AG62">
        <v>0.13207547169811323</v>
      </c>
      <c r="AH62">
        <f>AVERAGE($Q$62:$AG$62)</f>
        <v>2.125135068582058</v>
      </c>
    </row>
    <row r="63" spans="1:37" x14ac:dyDescent="0.25">
      <c r="A63" s="101">
        <v>4</v>
      </c>
      <c r="B63" s="101">
        <v>11</v>
      </c>
      <c r="D63" s="103">
        <v>1.0000000000000001E-5</v>
      </c>
      <c r="E63" s="103">
        <v>8.0000000000000007E-5</v>
      </c>
      <c r="F63" s="103">
        <v>2.0000000000000001E-4</v>
      </c>
      <c r="G63" s="103"/>
      <c r="H63" s="103"/>
      <c r="P63" t="s">
        <v>9</v>
      </c>
      <c r="Q63">
        <v>0.99722222222222212</v>
      </c>
      <c r="R63">
        <v>0.9926829268292684</v>
      </c>
      <c r="S63">
        <v>0.99732142857142858</v>
      </c>
      <c r="T63">
        <v>0.99186046511627901</v>
      </c>
      <c r="U63">
        <v>0.8571428571428571</v>
      </c>
      <c r="V63">
        <v>0.66799999999999993</v>
      </c>
      <c r="W63">
        <v>0.86666666666666659</v>
      </c>
      <c r="X63">
        <v>0.54545454545454553</v>
      </c>
      <c r="Y63">
        <v>0.62962962962962965</v>
      </c>
      <c r="Z63">
        <v>0.5</v>
      </c>
      <c r="AA63">
        <v>0.375</v>
      </c>
      <c r="AB63">
        <v>6.3829787234042673E-2</v>
      </c>
      <c r="AC63">
        <v>4.5</v>
      </c>
      <c r="AD63">
        <v>22.636363636363633</v>
      </c>
      <c r="AE63">
        <v>71.142857142857139</v>
      </c>
      <c r="AF63">
        <v>0.9940147329650092</v>
      </c>
      <c r="AG63">
        <v>0.99056603773584906</v>
      </c>
      <c r="AH63">
        <f>AVERAGE($Q$63:$AG$63)</f>
        <v>6.3969771811052096</v>
      </c>
    </row>
    <row r="64" spans="1:37" x14ac:dyDescent="0.25">
      <c r="A64" s="101">
        <v>4</v>
      </c>
      <c r="B64" s="101">
        <v>12</v>
      </c>
      <c r="D64" s="103">
        <v>4.0000000000000002E-4</v>
      </c>
      <c r="E64" s="103">
        <v>4.2999999999999999E-4</v>
      </c>
      <c r="F64" s="103">
        <v>5.9999999999999995E-4</v>
      </c>
      <c r="G64" s="103"/>
      <c r="H64" s="103"/>
      <c r="P64" t="s">
        <v>10</v>
      </c>
      <c r="Q64">
        <v>0.94444444444444442</v>
      </c>
      <c r="R64">
        <v>0.80487804878048785</v>
      </c>
      <c r="S64">
        <v>0.97857142857142854</v>
      </c>
      <c r="T64">
        <v>0.88372093023255816</v>
      </c>
      <c r="U64">
        <v>0.42857142857142855</v>
      </c>
      <c r="V64">
        <v>2.2000000000000002</v>
      </c>
      <c r="W64">
        <v>0.73333333333333339</v>
      </c>
      <c r="X64">
        <v>0.45454545454545453</v>
      </c>
      <c r="Y64">
        <v>1.2222222222222221</v>
      </c>
      <c r="Z64">
        <v>7</v>
      </c>
      <c r="AA64">
        <v>0.87499999999999967</v>
      </c>
      <c r="AB64">
        <v>9.6382978723404271</v>
      </c>
      <c r="AC64">
        <v>1.5</v>
      </c>
      <c r="AD64">
        <v>1.7272727272727271</v>
      </c>
      <c r="AE64">
        <v>0.99999999985714283</v>
      </c>
      <c r="AF64">
        <v>0.53959484346224673</v>
      </c>
      <c r="AG64">
        <v>3.7169811320754715</v>
      </c>
      <c r="AH64">
        <f>AVERAGE($Q$64:$AG$64)</f>
        <v>2.0380843450417281</v>
      </c>
    </row>
    <row r="65" spans="1:34" x14ac:dyDescent="0.25">
      <c r="A65" s="101">
        <v>4</v>
      </c>
      <c r="B65" s="101">
        <v>13</v>
      </c>
      <c r="D65" s="103">
        <v>9.9999999999999995E-7</v>
      </c>
      <c r="E65" s="103">
        <v>20</v>
      </c>
      <c r="F65" s="103">
        <v>50</v>
      </c>
      <c r="G65" s="103"/>
      <c r="H65" s="103"/>
      <c r="P65" t="s">
        <v>11</v>
      </c>
      <c r="Q65">
        <v>0.86111111111111105</v>
      </c>
      <c r="R65">
        <v>0.73658536585365852</v>
      </c>
      <c r="S65">
        <v>0.91071428571428581</v>
      </c>
      <c r="T65">
        <v>0.65116279069767447</v>
      </c>
      <c r="U65">
        <v>0.64285714285714279</v>
      </c>
      <c r="V65">
        <v>0.14000000000000004</v>
      </c>
      <c r="W65">
        <v>0.66666666666666663</v>
      </c>
      <c r="X65">
        <v>9.0909090909090745E-2</v>
      </c>
      <c r="Y65">
        <v>0.62962962962962965</v>
      </c>
      <c r="Z65">
        <v>0</v>
      </c>
      <c r="AA65">
        <v>0.375</v>
      </c>
      <c r="AB65">
        <v>0.27659574468085119</v>
      </c>
      <c r="AC65">
        <v>0.5</v>
      </c>
      <c r="AD65">
        <v>9.0909090909090981E-2</v>
      </c>
      <c r="AE65">
        <v>0.28571428571428564</v>
      </c>
      <c r="AF65">
        <v>1.3480662983425415</v>
      </c>
      <c r="AG65">
        <v>0.68867924528301883</v>
      </c>
      <c r="AH65">
        <f>AVERAGE($Q$65:$AG$65)</f>
        <v>0.5232118087275911</v>
      </c>
    </row>
    <row r="66" spans="1:34" x14ac:dyDescent="0.25">
      <c r="A66" s="101">
        <v>4</v>
      </c>
      <c r="B66" s="101">
        <v>14</v>
      </c>
      <c r="D66" s="103">
        <v>9.9999999999999995E-7</v>
      </c>
      <c r="E66" s="103">
        <v>10</v>
      </c>
      <c r="F66" s="103">
        <v>30</v>
      </c>
      <c r="G66" s="103"/>
      <c r="H66" s="103"/>
      <c r="P66" t="s">
        <v>12</v>
      </c>
      <c r="Q66">
        <v>0.94444444444444442</v>
      </c>
      <c r="R66">
        <v>0.90243902439024382</v>
      </c>
      <c r="S66">
        <v>0.9642857142857143</v>
      </c>
      <c r="T66">
        <v>0.84883720930232553</v>
      </c>
      <c r="U66">
        <v>0.83571428571428574</v>
      </c>
      <c r="V66">
        <v>0.68</v>
      </c>
      <c r="W66">
        <v>0.87333333333333329</v>
      </c>
      <c r="X66">
        <v>0.56363636363636371</v>
      </c>
      <c r="Y66">
        <v>0.92592592592592593</v>
      </c>
      <c r="Z66">
        <v>0.9</v>
      </c>
      <c r="AA66">
        <v>0.875</v>
      </c>
      <c r="AB66">
        <v>0.73404255319148937</v>
      </c>
      <c r="AC66">
        <v>0.5</v>
      </c>
      <c r="AD66">
        <v>9.0909090909090981E-2</v>
      </c>
      <c r="AE66">
        <v>0.99999999999285716</v>
      </c>
      <c r="AF66">
        <v>0.63167587476979747</v>
      </c>
      <c r="AG66">
        <v>0.33962264150943394</v>
      </c>
      <c r="AH66">
        <f>AVERAGE($Q$66:$AG$66)</f>
        <v>0.74175685067090036</v>
      </c>
    </row>
    <row r="67" spans="1:34" x14ac:dyDescent="0.25">
      <c r="A67" s="101">
        <v>4</v>
      </c>
      <c r="B67" s="101">
        <v>15</v>
      </c>
      <c r="D67" s="103">
        <v>50</v>
      </c>
      <c r="E67" s="103">
        <v>300</v>
      </c>
      <c r="F67" s="103">
        <v>600</v>
      </c>
      <c r="G67" s="103"/>
      <c r="H67" s="103"/>
      <c r="P67" t="s">
        <v>13</v>
      </c>
      <c r="Q67">
        <v>0.77777777777777779</v>
      </c>
      <c r="R67">
        <v>0.58536585365853655</v>
      </c>
      <c r="S67">
        <v>0.8571428571428571</v>
      </c>
      <c r="T67">
        <v>0.43023255813953493</v>
      </c>
      <c r="U67">
        <v>0.7142857142857143</v>
      </c>
      <c r="V67">
        <v>0.33600000000000002</v>
      </c>
      <c r="W67">
        <v>0.73333333333333339</v>
      </c>
      <c r="X67">
        <v>0.10909090909090917</v>
      </c>
      <c r="Y67">
        <v>0.99629629629629624</v>
      </c>
      <c r="Z67">
        <v>0.9</v>
      </c>
      <c r="AA67">
        <v>0.99687499999999996</v>
      </c>
      <c r="AB67">
        <v>0.8936170212765957</v>
      </c>
      <c r="AC67">
        <v>49.5</v>
      </c>
      <c r="AD67">
        <v>90.818181818181813</v>
      </c>
      <c r="AE67">
        <v>178.28571428571431</v>
      </c>
      <c r="AF67">
        <v>0.72375690607734811</v>
      </c>
      <c r="AG67">
        <v>5.6603773584905627E-2</v>
      </c>
      <c r="AH67">
        <f>AVERAGE($Q$67:$AG$67)</f>
        <v>19.277310241444706</v>
      </c>
    </row>
    <row r="68" spans="1:34" x14ac:dyDescent="0.25">
      <c r="A68" s="101">
        <v>4</v>
      </c>
      <c r="B68" s="101">
        <v>16</v>
      </c>
      <c r="D68" s="103">
        <v>300</v>
      </c>
      <c r="E68" s="103">
        <v>380</v>
      </c>
      <c r="F68" s="103">
        <v>460</v>
      </c>
      <c r="G68" s="103"/>
      <c r="H68" s="103"/>
      <c r="P68" t="s">
        <v>14</v>
      </c>
      <c r="Q68">
        <v>0.99722222222222212</v>
      </c>
      <c r="R68">
        <v>0.9926829268292684</v>
      </c>
      <c r="S68">
        <v>0.99821428571428561</v>
      </c>
      <c r="T68">
        <v>0.9941860465116279</v>
      </c>
      <c r="U68">
        <v>0.8214285714285714</v>
      </c>
      <c r="V68">
        <v>0.6399999999999999</v>
      </c>
      <c r="W68">
        <v>0.83333333333333337</v>
      </c>
      <c r="X68">
        <v>0.45454545454545464</v>
      </c>
      <c r="Y68">
        <v>0.62962962962962965</v>
      </c>
      <c r="Z68">
        <v>0.54</v>
      </c>
      <c r="AA68">
        <v>0.375</v>
      </c>
      <c r="AB68">
        <v>0.50000000000000022</v>
      </c>
      <c r="AC68">
        <v>4.5</v>
      </c>
      <c r="AD68">
        <v>22.636363636363633</v>
      </c>
      <c r="AE68">
        <v>71.142857142857139</v>
      </c>
      <c r="AF68">
        <v>0.65009208103130756</v>
      </c>
      <c r="AG68">
        <v>5.6603773584905627E-2</v>
      </c>
      <c r="AH68">
        <f>AVERAGE($Q$68:$AG$68)</f>
        <v>6.338950535532434</v>
      </c>
    </row>
    <row r="69" spans="1:34" x14ac:dyDescent="0.25">
      <c r="A69" s="101">
        <v>4</v>
      </c>
      <c r="B69" s="101">
        <v>17</v>
      </c>
      <c r="D69" s="103">
        <v>12</v>
      </c>
      <c r="E69" s="103">
        <v>16</v>
      </c>
      <c r="F69" s="103">
        <v>20</v>
      </c>
      <c r="G69" s="103"/>
      <c r="H69" s="103"/>
      <c r="P69" t="s">
        <v>79</v>
      </c>
      <c r="Q69">
        <f>AVERAGE($Q$55:$Q$68)</f>
        <v>0.93226190476190485</v>
      </c>
      <c r="R69">
        <f>AVERAGE($R$55:$R$68)</f>
        <v>0.89388501742160276</v>
      </c>
      <c r="S69">
        <f>AVERAGE($S$55:$S$68)</f>
        <v>0.95307397959183671</v>
      </c>
      <c r="T69">
        <f>AVERAGE($T$55:$T$68)</f>
        <v>0.85161960132890357</v>
      </c>
      <c r="U69">
        <f>AVERAGE($U$55:$U$68)</f>
        <v>0.72806122448979582</v>
      </c>
      <c r="V69">
        <f>AVERAGE($V$55:$V$68)</f>
        <v>0.5525714285714286</v>
      </c>
      <c r="W69">
        <f>AVERAGE($W$55:$W$68)</f>
        <v>0.76642857142857135</v>
      </c>
      <c r="X69">
        <f>AVERAGE($X$55:$X$68)</f>
        <v>0.26090909090909098</v>
      </c>
      <c r="Y69">
        <f>AVERAGE($Y$55:$Y$68)</f>
        <v>0.65978835978835981</v>
      </c>
      <c r="Z69">
        <f>AVERAGE($Z$55:$Z$68)</f>
        <v>0.99142857142857133</v>
      </c>
      <c r="AA69">
        <f>AVERAGE($AA$55:$AA$68)</f>
        <v>0.70736607142857133</v>
      </c>
      <c r="AB69">
        <f>AVERAGE($AB$55:$AB$68)</f>
        <v>2.1496960486322192</v>
      </c>
      <c r="AC69">
        <f>AVERAGE($AC$55:$AC$68)</f>
        <v>7.9999964285714285</v>
      </c>
      <c r="AD69">
        <f>AVERAGE($AD$55:$AD$68)</f>
        <v>20.753240259740259</v>
      </c>
      <c r="AE69">
        <f>AVERAGE($AE$55:$AE$68)</f>
        <v>53.785709183662746</v>
      </c>
      <c r="AF69">
        <f>AVERAGE($AF$55:$AF$68)</f>
        <v>0.75266377269139706</v>
      </c>
      <c r="AG69">
        <f>AVERAGE($AG$55:$AG$68)</f>
        <v>0.7978436657681941</v>
      </c>
    </row>
    <row r="70" spans="1:34" x14ac:dyDescent="0.25">
      <c r="A70" s="101">
        <v>5</v>
      </c>
      <c r="B70" s="101">
        <v>1</v>
      </c>
      <c r="D70" s="103">
        <v>4.5000000000000003E-5</v>
      </c>
      <c r="E70" s="103">
        <v>4.4999999999999999E-4</v>
      </c>
      <c r="F70" s="103">
        <v>4.4999999999999997E-3</v>
      </c>
      <c r="G70" s="103"/>
      <c r="H70" s="103"/>
    </row>
    <row r="71" spans="1:34" x14ac:dyDescent="0.25">
      <c r="A71" s="101">
        <v>5</v>
      </c>
      <c r="B71" s="101">
        <v>2</v>
      </c>
      <c r="D71" s="103">
        <v>1.5999999999999999E-5</v>
      </c>
      <c r="E71" s="103">
        <v>1.6000000000000001E-4</v>
      </c>
      <c r="F71" s="103">
        <v>1.6000000000000001E-3</v>
      </c>
      <c r="G71" s="103"/>
      <c r="H71" s="103"/>
    </row>
    <row r="72" spans="1:34" x14ac:dyDescent="0.25">
      <c r="A72" s="101">
        <v>5</v>
      </c>
      <c r="B72" s="101">
        <v>3</v>
      </c>
      <c r="D72" s="103">
        <v>8.0000000000000007E-5</v>
      </c>
      <c r="E72" s="103">
        <v>8.0000000000000004E-4</v>
      </c>
      <c r="F72" s="103">
        <v>8.0000000000000002E-3</v>
      </c>
      <c r="G72" s="103"/>
      <c r="H72" s="103"/>
    </row>
    <row r="73" spans="1:34" x14ac:dyDescent="0.25">
      <c r="A73" s="101">
        <v>5</v>
      </c>
      <c r="B73" s="101">
        <v>4</v>
      </c>
      <c r="D73" s="103">
        <v>4.8999999999999998E-5</v>
      </c>
      <c r="E73" s="103">
        <v>4.8999999999999998E-4</v>
      </c>
      <c r="F73" s="103">
        <v>4.8999999999999998E-3</v>
      </c>
      <c r="G73" s="103"/>
      <c r="H73" s="103"/>
    </row>
    <row r="74" spans="1:34" x14ac:dyDescent="0.25">
      <c r="A74" s="101">
        <v>5</v>
      </c>
      <c r="B74" s="101">
        <v>5</v>
      </c>
      <c r="D74" s="103">
        <v>2.0000000000000001E-4</v>
      </c>
      <c r="E74" s="103">
        <v>4.0000000000000002E-4</v>
      </c>
      <c r="F74" s="103">
        <v>8.0000000000000004E-4</v>
      </c>
      <c r="G74" s="103"/>
      <c r="H74" s="103"/>
    </row>
    <row r="75" spans="1:34" x14ac:dyDescent="0.25">
      <c r="A75" s="101">
        <v>5</v>
      </c>
      <c r="B75" s="101">
        <v>6</v>
      </c>
      <c r="D75" s="103">
        <v>8.0000000000000007E-5</v>
      </c>
      <c r="E75" s="103">
        <v>1.6000000000000001E-4</v>
      </c>
      <c r="F75" s="103">
        <v>3.2000000000000003E-4</v>
      </c>
      <c r="G75" s="103"/>
      <c r="H75" s="103"/>
    </row>
    <row r="76" spans="1:34" x14ac:dyDescent="0.25">
      <c r="A76" s="101">
        <v>5</v>
      </c>
      <c r="B76" s="101">
        <v>7</v>
      </c>
      <c r="D76" s="103">
        <v>4.0000000000000002E-4</v>
      </c>
      <c r="E76" s="103">
        <v>8.0000000000000004E-4</v>
      </c>
      <c r="F76" s="103">
        <v>1.6000000000000001E-3</v>
      </c>
      <c r="G76" s="103"/>
      <c r="H76" s="103"/>
    </row>
    <row r="77" spans="1:34" x14ac:dyDescent="0.25">
      <c r="A77" s="101">
        <v>5</v>
      </c>
      <c r="B77" s="101">
        <v>8</v>
      </c>
      <c r="D77" s="103">
        <v>2.5000000000000001E-4</v>
      </c>
      <c r="E77" s="103">
        <v>4.8999999999999998E-4</v>
      </c>
      <c r="F77" s="103">
        <v>9.7999999999999997E-4</v>
      </c>
      <c r="G77" s="103"/>
      <c r="H77" s="103"/>
    </row>
    <row r="78" spans="1:34" x14ac:dyDescent="0.25">
      <c r="A78" s="101">
        <v>5</v>
      </c>
      <c r="B78" s="101">
        <v>9</v>
      </c>
      <c r="D78" s="103">
        <v>4.0000000000000003E-5</v>
      </c>
      <c r="E78" s="103">
        <v>4.0000000000000002E-4</v>
      </c>
      <c r="F78" s="103">
        <v>4.0000000000000001E-3</v>
      </c>
      <c r="G78" s="103"/>
      <c r="H78" s="103"/>
    </row>
    <row r="79" spans="1:34" x14ac:dyDescent="0.25">
      <c r="A79" s="101">
        <v>5</v>
      </c>
      <c r="B79" s="101">
        <v>10</v>
      </c>
      <c r="D79" s="103">
        <v>1.5999999999999999E-5</v>
      </c>
      <c r="E79" s="103">
        <v>1.6000000000000001E-4</v>
      </c>
      <c r="F79" s="103">
        <v>1.6000000000000001E-3</v>
      </c>
      <c r="G79" s="103"/>
      <c r="H79" s="103"/>
    </row>
    <row r="80" spans="1:34" x14ac:dyDescent="0.25">
      <c r="A80" s="101">
        <v>5</v>
      </c>
      <c r="B80" s="101">
        <v>11</v>
      </c>
      <c r="D80" s="103">
        <v>8.0000000000000007E-5</v>
      </c>
      <c r="E80" s="103">
        <v>8.0000000000000004E-4</v>
      </c>
      <c r="F80" s="103">
        <v>8.0000000000000002E-3</v>
      </c>
      <c r="G80" s="103"/>
      <c r="H80" s="103"/>
    </row>
    <row r="81" spans="1:8" x14ac:dyDescent="0.25">
      <c r="A81" s="101">
        <v>5</v>
      </c>
      <c r="B81" s="101">
        <v>12</v>
      </c>
      <c r="D81" s="103">
        <v>4.8999999999999998E-5</v>
      </c>
      <c r="E81" s="103">
        <v>4.8999999999999998E-4</v>
      </c>
      <c r="F81" s="103">
        <v>4.8999999999999998E-3</v>
      </c>
      <c r="G81" s="103"/>
      <c r="H81" s="103"/>
    </row>
    <row r="82" spans="1:8" x14ac:dyDescent="0.25">
      <c r="A82" s="101">
        <v>5</v>
      </c>
      <c r="B82" s="101">
        <v>13</v>
      </c>
      <c r="D82" s="103">
        <v>4.5000000000000003E-5</v>
      </c>
      <c r="E82" s="103">
        <v>1</v>
      </c>
      <c r="F82" s="103">
        <v>11</v>
      </c>
      <c r="G82" s="103"/>
      <c r="H82" s="103"/>
    </row>
    <row r="83" spans="1:8" x14ac:dyDescent="0.25">
      <c r="A83" s="101">
        <v>5</v>
      </c>
      <c r="B83" s="101">
        <v>14</v>
      </c>
      <c r="D83" s="103">
        <v>4.5000000000000003E-5</v>
      </c>
      <c r="E83" s="103">
        <v>1</v>
      </c>
      <c r="F83" s="103">
        <v>11</v>
      </c>
      <c r="G83" s="103"/>
      <c r="H83" s="103"/>
    </row>
    <row r="84" spans="1:8" x14ac:dyDescent="0.25">
      <c r="A84" s="101">
        <v>5</v>
      </c>
      <c r="B84" s="101">
        <v>15</v>
      </c>
      <c r="D84" s="103">
        <v>4.5000000000000003E-5</v>
      </c>
      <c r="E84" s="103">
        <v>1</v>
      </c>
      <c r="F84" s="103">
        <v>11</v>
      </c>
      <c r="G84" s="103"/>
      <c r="H84" s="103"/>
    </row>
    <row r="85" spans="1:8" x14ac:dyDescent="0.25">
      <c r="A85" s="101">
        <v>5</v>
      </c>
      <c r="B85" s="101">
        <v>16</v>
      </c>
      <c r="D85" s="103">
        <v>200</v>
      </c>
      <c r="E85" s="103">
        <v>510</v>
      </c>
      <c r="F85" s="103">
        <v>2000</v>
      </c>
      <c r="G85" s="103"/>
      <c r="H85" s="103"/>
    </row>
    <row r="86" spans="1:8" x14ac:dyDescent="0.25">
      <c r="A86" s="101">
        <v>5</v>
      </c>
      <c r="B86" s="101">
        <v>17</v>
      </c>
      <c r="D86" s="103">
        <v>1</v>
      </c>
      <c r="E86" s="103">
        <v>25</v>
      </c>
      <c r="F86" s="103">
        <v>50</v>
      </c>
      <c r="G86" s="103"/>
      <c r="H86" s="103"/>
    </row>
    <row r="87" spans="1:8" x14ac:dyDescent="0.25">
      <c r="A87" s="101">
        <v>6</v>
      </c>
      <c r="B87" s="101">
        <v>1</v>
      </c>
      <c r="D87" s="103">
        <v>4.0000000000000002E-4</v>
      </c>
      <c r="E87" s="103">
        <v>1E-3</v>
      </c>
      <c r="F87" s="103">
        <v>1.6000000000000001E-3</v>
      </c>
      <c r="G87" s="103"/>
      <c r="H87" s="103"/>
    </row>
    <row r="88" spans="1:8" x14ac:dyDescent="0.25">
      <c r="A88" s="101">
        <v>6</v>
      </c>
      <c r="B88" s="101">
        <v>2</v>
      </c>
      <c r="D88" s="103">
        <v>5.0000000000000002E-5</v>
      </c>
      <c r="E88" s="103">
        <v>2.0000000000000001E-4</v>
      </c>
      <c r="F88" s="103">
        <v>4.0000000000000002E-4</v>
      </c>
      <c r="G88" s="103"/>
      <c r="H88" s="103"/>
    </row>
    <row r="89" spans="1:8" x14ac:dyDescent="0.25">
      <c r="A89" s="101">
        <v>6</v>
      </c>
      <c r="B89" s="101">
        <v>3</v>
      </c>
      <c r="D89" s="103">
        <v>8.0000000000000007E-5</v>
      </c>
      <c r="E89" s="103">
        <v>1.6000000000000001E-3</v>
      </c>
      <c r="F89" s="103">
        <v>2.3999999999999998E-3</v>
      </c>
      <c r="G89" s="103"/>
      <c r="H89" s="103"/>
    </row>
    <row r="90" spans="1:8" x14ac:dyDescent="0.25">
      <c r="A90" s="101">
        <v>6</v>
      </c>
      <c r="B90" s="101">
        <v>4</v>
      </c>
      <c r="D90" s="103">
        <v>2.0000000000000001E-4</v>
      </c>
      <c r="E90" s="103">
        <v>5.0000000000000001E-4</v>
      </c>
      <c r="F90" s="103">
        <v>1E-3</v>
      </c>
      <c r="G90" s="103"/>
      <c r="H90" s="103"/>
    </row>
    <row r="91" spans="1:8" x14ac:dyDescent="0.25">
      <c r="A91" s="101">
        <v>6</v>
      </c>
      <c r="B91" s="101">
        <v>5</v>
      </c>
      <c r="D91" s="103">
        <v>1E-4</v>
      </c>
      <c r="E91" s="103">
        <v>2.9999999999999997E-4</v>
      </c>
      <c r="F91" s="103">
        <v>5.9999999999999995E-4</v>
      </c>
      <c r="G91" s="103"/>
      <c r="H91" s="103"/>
    </row>
    <row r="92" spans="1:8" x14ac:dyDescent="0.25">
      <c r="A92" s="101">
        <v>6</v>
      </c>
      <c r="B92" s="101">
        <v>6</v>
      </c>
      <c r="D92" s="103">
        <v>8.0000000000000007E-5</v>
      </c>
      <c r="E92" s="103">
        <v>1.4999999999999999E-4</v>
      </c>
      <c r="F92" s="103">
        <v>2.9999999999999997E-4</v>
      </c>
      <c r="G92" s="103"/>
      <c r="H92" s="103"/>
    </row>
    <row r="93" spans="1:8" x14ac:dyDescent="0.25">
      <c r="A93" s="101">
        <v>6</v>
      </c>
      <c r="B93" s="101">
        <v>7</v>
      </c>
      <c r="D93" s="103">
        <v>2.0000000000000001E-4</v>
      </c>
      <c r="E93" s="103">
        <v>5.9999999999999995E-4</v>
      </c>
      <c r="F93" s="103">
        <v>1E-3</v>
      </c>
      <c r="G93" s="103"/>
      <c r="H93" s="103"/>
    </row>
    <row r="94" spans="1:8" x14ac:dyDescent="0.25">
      <c r="A94" s="101">
        <v>6</v>
      </c>
      <c r="B94" s="101">
        <v>8</v>
      </c>
      <c r="D94" s="103">
        <v>2.7999999999999998E-4</v>
      </c>
      <c r="E94" s="103">
        <v>4.4999999999999999E-4</v>
      </c>
      <c r="F94" s="103">
        <v>5.9999999999999995E-4</v>
      </c>
      <c r="G94" s="103"/>
      <c r="H94" s="103"/>
    </row>
    <row r="95" spans="1:8" x14ac:dyDescent="0.25">
      <c r="A95" s="101">
        <v>6</v>
      </c>
      <c r="B95" s="101">
        <v>9</v>
      </c>
      <c r="D95" s="103">
        <v>8.0000000000000007E-5</v>
      </c>
      <c r="E95" s="103">
        <v>1.4999999999999999E-4</v>
      </c>
      <c r="F95" s="103">
        <v>2.9999999999999997E-4</v>
      </c>
      <c r="G95" s="103"/>
      <c r="H95" s="103"/>
    </row>
    <row r="96" spans="1:8" x14ac:dyDescent="0.25">
      <c r="A96" s="101">
        <v>6</v>
      </c>
      <c r="B96" s="101">
        <v>10</v>
      </c>
      <c r="D96" s="103">
        <v>6.9999999999999994E-5</v>
      </c>
      <c r="E96" s="103">
        <v>1.2E-4</v>
      </c>
      <c r="F96" s="103">
        <v>2.0000000000000001E-4</v>
      </c>
      <c r="G96" s="103"/>
      <c r="H96" s="103"/>
    </row>
    <row r="97" spans="1:8" x14ac:dyDescent="0.25">
      <c r="A97" s="101">
        <v>6</v>
      </c>
      <c r="B97" s="101">
        <v>11</v>
      </c>
      <c r="D97" s="103">
        <v>1.8000000000000001E-4</v>
      </c>
      <c r="E97" s="103">
        <v>2.9999999999999997E-4</v>
      </c>
      <c r="F97" s="103">
        <v>6.9999999999999999E-4</v>
      </c>
      <c r="G97" s="103"/>
      <c r="H97" s="103"/>
    </row>
    <row r="98" spans="1:8" x14ac:dyDescent="0.25">
      <c r="A98" s="101">
        <v>6</v>
      </c>
      <c r="B98" s="101">
        <v>12</v>
      </c>
      <c r="D98" s="103">
        <v>2.5000000000000001E-4</v>
      </c>
      <c r="E98" s="103">
        <v>3.8000000000000002E-4</v>
      </c>
      <c r="F98" s="103">
        <v>5.4000000000000001E-4</v>
      </c>
      <c r="G98" s="103"/>
      <c r="H98" s="103"/>
    </row>
    <row r="99" spans="1:8" x14ac:dyDescent="0.25">
      <c r="A99" s="101">
        <v>6</v>
      </c>
      <c r="B99" s="101">
        <v>13</v>
      </c>
      <c r="D99" s="103">
        <v>4.5000000000000003E-5</v>
      </c>
      <c r="E99" s="103">
        <v>1</v>
      </c>
      <c r="F99" s="103">
        <v>11</v>
      </c>
      <c r="G99" s="103"/>
      <c r="H99" s="103"/>
    </row>
    <row r="100" spans="1:8" x14ac:dyDescent="0.25">
      <c r="A100" s="101">
        <v>6</v>
      </c>
      <c r="B100" s="101">
        <v>14</v>
      </c>
      <c r="D100" s="103">
        <v>7.0999999999999998E-7</v>
      </c>
      <c r="E100" s="103">
        <v>1</v>
      </c>
      <c r="F100" s="103">
        <v>16</v>
      </c>
      <c r="G100" s="103"/>
      <c r="H100" s="103"/>
    </row>
    <row r="101" spans="1:8" x14ac:dyDescent="0.25">
      <c r="A101" s="101">
        <v>6</v>
      </c>
      <c r="B101" s="101">
        <v>15</v>
      </c>
      <c r="D101" s="103">
        <v>2.1000000000000002E-9</v>
      </c>
      <c r="E101" s="103">
        <v>1</v>
      </c>
      <c r="F101" s="103">
        <v>21</v>
      </c>
      <c r="G101" s="103"/>
      <c r="H101" s="103"/>
    </row>
    <row r="102" spans="1:8" x14ac:dyDescent="0.25">
      <c r="A102" s="101">
        <v>6</v>
      </c>
      <c r="B102" s="101">
        <v>16</v>
      </c>
      <c r="D102" s="103">
        <v>250</v>
      </c>
      <c r="E102" s="103">
        <v>350</v>
      </c>
      <c r="F102" s="103">
        <v>450</v>
      </c>
      <c r="G102" s="103"/>
      <c r="H102" s="103"/>
    </row>
    <row r="103" spans="1:8" x14ac:dyDescent="0.25">
      <c r="A103" s="101">
        <v>6</v>
      </c>
      <c r="B103" s="101">
        <v>17</v>
      </c>
      <c r="D103" s="103">
        <v>5</v>
      </c>
      <c r="E103" s="103">
        <v>20</v>
      </c>
      <c r="F103" s="103">
        <v>30</v>
      </c>
      <c r="G103" s="103"/>
      <c r="H103" s="103"/>
    </row>
    <row r="104" spans="1:8" x14ac:dyDescent="0.25">
      <c r="A104" s="101">
        <v>7</v>
      </c>
      <c r="B104" s="101">
        <v>1</v>
      </c>
      <c r="D104" s="103">
        <v>7.9999999999999996E-6</v>
      </c>
      <c r="E104" s="103">
        <v>2.0000000000000002E-5</v>
      </c>
      <c r="F104" s="103">
        <v>4.0000000000000003E-5</v>
      </c>
      <c r="G104" s="103"/>
      <c r="H104" s="103"/>
    </row>
    <row r="105" spans="1:8" x14ac:dyDescent="0.25">
      <c r="A105" s="101">
        <v>7</v>
      </c>
      <c r="B105" s="101">
        <v>2</v>
      </c>
      <c r="D105" s="103">
        <v>9.9999999999999995E-7</v>
      </c>
      <c r="E105" s="103">
        <v>7.9999999999999996E-6</v>
      </c>
      <c r="F105" s="103">
        <v>1.9000000000000001E-5</v>
      </c>
      <c r="G105" s="103"/>
      <c r="H105" s="103"/>
    </row>
    <row r="106" spans="1:8" x14ac:dyDescent="0.25">
      <c r="A106" s="101">
        <v>7</v>
      </c>
      <c r="B106" s="101">
        <v>3</v>
      </c>
      <c r="D106" s="103">
        <v>1.0000000000000001E-5</v>
      </c>
      <c r="E106" s="103">
        <v>4.0000000000000003E-5</v>
      </c>
      <c r="F106" s="103">
        <v>8.0000000000000007E-5</v>
      </c>
      <c r="G106" s="103"/>
      <c r="H106" s="103"/>
    </row>
    <row r="107" spans="1:8" x14ac:dyDescent="0.25">
      <c r="A107" s="101">
        <v>7</v>
      </c>
      <c r="B107" s="101">
        <v>4</v>
      </c>
      <c r="D107" s="103">
        <v>1.0000000000000001E-5</v>
      </c>
      <c r="E107" s="103">
        <v>2.5000000000000001E-5</v>
      </c>
      <c r="F107" s="103">
        <v>5.0000000000000002E-5</v>
      </c>
      <c r="G107" s="103"/>
      <c r="H107" s="103"/>
    </row>
    <row r="108" spans="1:8" x14ac:dyDescent="0.25">
      <c r="A108" s="101">
        <v>7</v>
      </c>
      <c r="B108" s="101">
        <v>5</v>
      </c>
      <c r="D108" s="103">
        <v>1E-4</v>
      </c>
      <c r="E108" s="103">
        <v>1.9000000000000001E-4</v>
      </c>
      <c r="F108" s="103">
        <v>2.4000000000000001E-4</v>
      </c>
      <c r="G108" s="103"/>
      <c r="H108" s="103"/>
    </row>
    <row r="109" spans="1:8" x14ac:dyDescent="0.25">
      <c r="A109" s="101">
        <v>7</v>
      </c>
      <c r="B109" s="101">
        <v>6</v>
      </c>
      <c r="D109" s="103">
        <v>5.0000000000000002E-5</v>
      </c>
      <c r="E109" s="103">
        <v>8.0000000000000007E-5</v>
      </c>
      <c r="F109" s="103">
        <v>1.2E-4</v>
      </c>
      <c r="G109" s="103"/>
      <c r="H109" s="103"/>
    </row>
    <row r="110" spans="1:8" x14ac:dyDescent="0.25">
      <c r="A110" s="101">
        <v>7</v>
      </c>
      <c r="B110" s="101">
        <v>7</v>
      </c>
      <c r="D110" s="103">
        <v>2.0000000000000001E-4</v>
      </c>
      <c r="E110" s="103">
        <v>3.8000000000000002E-4</v>
      </c>
      <c r="F110" s="103">
        <v>5.9999999999999995E-4</v>
      </c>
      <c r="G110" s="103"/>
      <c r="H110" s="103"/>
    </row>
    <row r="111" spans="1:8" x14ac:dyDescent="0.25">
      <c r="A111" s="101">
        <v>7</v>
      </c>
      <c r="B111" s="101">
        <v>8</v>
      </c>
      <c r="D111" s="103">
        <v>1.8000000000000001E-4</v>
      </c>
      <c r="E111" s="103">
        <v>2.4000000000000001E-4</v>
      </c>
      <c r="F111" s="103">
        <v>3.5E-4</v>
      </c>
      <c r="G111" s="103"/>
      <c r="H111" s="103"/>
    </row>
    <row r="112" spans="1:8" x14ac:dyDescent="0.25">
      <c r="A112" s="101">
        <v>7</v>
      </c>
      <c r="B112" s="101">
        <v>9</v>
      </c>
      <c r="D112" s="103">
        <v>6.0000000000000002E-5</v>
      </c>
      <c r="E112" s="103">
        <v>1.2E-4</v>
      </c>
      <c r="F112" s="103">
        <v>2.1000000000000001E-4</v>
      </c>
      <c r="G112" s="103"/>
      <c r="H112" s="103"/>
    </row>
    <row r="113" spans="1:8" x14ac:dyDescent="0.25">
      <c r="A113" s="101">
        <v>7</v>
      </c>
      <c r="B113" s="101">
        <v>10</v>
      </c>
      <c r="D113" s="103">
        <v>1.0000000000000001E-5</v>
      </c>
      <c r="E113" s="103">
        <v>5.0000000000000002E-5</v>
      </c>
      <c r="F113" s="103">
        <v>2.0000000000000001E-4</v>
      </c>
      <c r="G113" s="103"/>
      <c r="H113" s="103"/>
    </row>
    <row r="114" spans="1:8" x14ac:dyDescent="0.25">
      <c r="A114" s="101">
        <v>7</v>
      </c>
      <c r="B114" s="101">
        <v>11</v>
      </c>
      <c r="D114" s="103">
        <v>1.4999999999999999E-4</v>
      </c>
      <c r="E114" s="103">
        <v>2.7999999999999998E-4</v>
      </c>
      <c r="F114" s="103">
        <v>3.2000000000000003E-4</v>
      </c>
      <c r="G114" s="103"/>
      <c r="H114" s="103"/>
    </row>
    <row r="115" spans="1:8" x14ac:dyDescent="0.25">
      <c r="A115" s="101">
        <v>7</v>
      </c>
      <c r="B115" s="101">
        <v>12</v>
      </c>
      <c r="D115" s="103">
        <v>1E-4</v>
      </c>
      <c r="E115" s="103">
        <v>2.0000000000000001E-4</v>
      </c>
      <c r="F115" s="103">
        <v>2.9999999999999997E-4</v>
      </c>
      <c r="G115" s="103"/>
      <c r="H115" s="103"/>
    </row>
    <row r="116" spans="1:8" x14ac:dyDescent="0.25">
      <c r="A116" s="101">
        <v>7</v>
      </c>
      <c r="B116" s="101">
        <v>13</v>
      </c>
      <c r="D116" s="103">
        <v>2.1000000000000002E-9</v>
      </c>
      <c r="E116" s="103">
        <v>21</v>
      </c>
      <c r="F116" s="103">
        <v>81</v>
      </c>
      <c r="G116" s="103"/>
      <c r="H116" s="103"/>
    </row>
    <row r="117" spans="1:8" x14ac:dyDescent="0.25">
      <c r="A117" s="101">
        <v>7</v>
      </c>
      <c r="B117" s="101">
        <v>14</v>
      </c>
      <c r="D117" s="103">
        <v>6</v>
      </c>
      <c r="E117" s="103">
        <v>101</v>
      </c>
      <c r="F117" s="103">
        <v>181</v>
      </c>
      <c r="G117" s="103"/>
      <c r="H117" s="103"/>
    </row>
    <row r="118" spans="1:8" x14ac:dyDescent="0.25">
      <c r="A118" s="101">
        <v>7</v>
      </c>
      <c r="B118" s="101">
        <v>15</v>
      </c>
      <c r="D118" s="103">
        <v>9.9999999999999994E-12</v>
      </c>
      <c r="E118" s="103">
        <v>201</v>
      </c>
      <c r="F118" s="103">
        <v>501</v>
      </c>
      <c r="G118" s="103"/>
      <c r="H118" s="103"/>
    </row>
    <row r="119" spans="1:8" x14ac:dyDescent="0.25">
      <c r="A119" s="101">
        <v>7</v>
      </c>
      <c r="B119" s="101">
        <v>16</v>
      </c>
      <c r="D119" s="103">
        <v>300</v>
      </c>
      <c r="E119" s="103">
        <v>400</v>
      </c>
      <c r="F119" s="103">
        <v>550</v>
      </c>
      <c r="G119" s="103"/>
      <c r="H119" s="103"/>
    </row>
    <row r="120" spans="1:8" x14ac:dyDescent="0.25">
      <c r="A120" s="101">
        <v>7</v>
      </c>
      <c r="B120" s="101">
        <v>17</v>
      </c>
      <c r="D120" s="103">
        <v>2</v>
      </c>
      <c r="E120" s="103">
        <v>18</v>
      </c>
      <c r="F120" s="103">
        <v>30</v>
      </c>
      <c r="G120" s="103"/>
      <c r="H120" s="103"/>
    </row>
    <row r="121" spans="1:8" x14ac:dyDescent="0.25">
      <c r="A121" s="101">
        <v>8</v>
      </c>
      <c r="B121" s="101">
        <v>1</v>
      </c>
      <c r="D121" s="103">
        <v>2.0000000000000001E-4</v>
      </c>
      <c r="E121" s="103">
        <v>4.0000000000000002E-4</v>
      </c>
      <c r="F121" s="103">
        <v>5.9999999999999995E-4</v>
      </c>
      <c r="G121" s="103"/>
      <c r="H121" s="103"/>
    </row>
    <row r="122" spans="1:8" x14ac:dyDescent="0.25">
      <c r="A122" s="101">
        <v>8</v>
      </c>
      <c r="B122" s="101">
        <v>2</v>
      </c>
      <c r="D122" s="103">
        <v>1E-4</v>
      </c>
      <c r="E122" s="103">
        <v>2.5000000000000001E-4</v>
      </c>
      <c r="F122" s="103">
        <v>4.0000000000000002E-4</v>
      </c>
      <c r="G122" s="103"/>
      <c r="H122" s="103"/>
    </row>
    <row r="123" spans="1:8" x14ac:dyDescent="0.25">
      <c r="A123" s="101">
        <v>8</v>
      </c>
      <c r="B123" s="101">
        <v>3</v>
      </c>
      <c r="D123" s="103">
        <v>5.9999999999999995E-4</v>
      </c>
      <c r="E123" s="103">
        <v>1E-3</v>
      </c>
      <c r="F123" s="103">
        <v>1.5E-3</v>
      </c>
      <c r="G123" s="103"/>
      <c r="H123" s="103"/>
    </row>
    <row r="124" spans="1:8" x14ac:dyDescent="0.25">
      <c r="A124" s="101">
        <v>8</v>
      </c>
      <c r="B124" s="101">
        <v>4</v>
      </c>
      <c r="D124" s="103">
        <v>3.5E-4</v>
      </c>
      <c r="E124" s="103">
        <v>5.5000000000000003E-4</v>
      </c>
      <c r="F124" s="103">
        <v>7.5000000000000002E-4</v>
      </c>
      <c r="G124" s="103"/>
      <c r="H124" s="103"/>
    </row>
    <row r="125" spans="1:8" x14ac:dyDescent="0.25">
      <c r="A125" s="101">
        <v>8</v>
      </c>
      <c r="B125" s="101">
        <v>5</v>
      </c>
      <c r="D125" s="103">
        <v>2.0000000000000001E-4</v>
      </c>
      <c r="E125" s="103">
        <v>4.0000000000000002E-4</v>
      </c>
      <c r="F125" s="103">
        <v>5.9999999999999995E-4</v>
      </c>
      <c r="G125" s="103"/>
      <c r="H125" s="103"/>
    </row>
    <row r="126" spans="1:8" x14ac:dyDescent="0.25">
      <c r="A126" s="101">
        <v>8</v>
      </c>
      <c r="B126" s="101">
        <v>6</v>
      </c>
      <c r="D126" s="103">
        <v>7.4999999999999993E-5</v>
      </c>
      <c r="E126" s="103">
        <v>1.7000000000000001E-4</v>
      </c>
      <c r="F126" s="103">
        <v>2.9999999999999997E-4</v>
      </c>
      <c r="G126" s="103"/>
      <c r="H126" s="103"/>
    </row>
    <row r="127" spans="1:8" x14ac:dyDescent="0.25">
      <c r="A127" s="101">
        <v>8</v>
      </c>
      <c r="B127" s="101">
        <v>7</v>
      </c>
      <c r="D127" s="103">
        <v>5.0000000000000001E-4</v>
      </c>
      <c r="E127" s="103">
        <v>8.0000000000000004E-4</v>
      </c>
      <c r="F127" s="103">
        <v>1E-3</v>
      </c>
      <c r="G127" s="103"/>
      <c r="H127" s="103"/>
    </row>
    <row r="128" spans="1:8" x14ac:dyDescent="0.25">
      <c r="A128" s="101">
        <v>8</v>
      </c>
      <c r="B128" s="101">
        <v>8</v>
      </c>
      <c r="D128" s="103">
        <v>2.9999999999999997E-4</v>
      </c>
      <c r="E128" s="103">
        <v>4.8999999999999998E-4</v>
      </c>
      <c r="F128" s="103">
        <v>6.9999999999999999E-4</v>
      </c>
      <c r="G128" s="103"/>
      <c r="H128" s="103"/>
    </row>
    <row r="129" spans="1:8" x14ac:dyDescent="0.25">
      <c r="A129" s="101">
        <v>8</v>
      </c>
      <c r="B129" s="101">
        <v>9</v>
      </c>
      <c r="D129" s="103">
        <v>1.5E-5</v>
      </c>
      <c r="E129" s="103">
        <v>3.4999999999999997E-5</v>
      </c>
      <c r="F129" s="103">
        <v>6.0000000000000002E-5</v>
      </c>
      <c r="G129" s="103"/>
      <c r="H129" s="103"/>
    </row>
    <row r="130" spans="1:8" x14ac:dyDescent="0.25">
      <c r="A130" s="101">
        <v>8</v>
      </c>
      <c r="B130" s="101">
        <v>10</v>
      </c>
      <c r="D130" s="103">
        <v>5.0000000000000004E-6</v>
      </c>
      <c r="E130" s="103">
        <v>1.2999999999999999E-5</v>
      </c>
      <c r="F130" s="103">
        <v>2.5000000000000001E-5</v>
      </c>
      <c r="G130" s="103"/>
      <c r="H130" s="103"/>
    </row>
    <row r="131" spans="1:8" x14ac:dyDescent="0.25">
      <c r="A131" s="101">
        <v>8</v>
      </c>
      <c r="B131" s="101">
        <v>11</v>
      </c>
      <c r="D131" s="103">
        <v>5.0000000000000001E-4</v>
      </c>
      <c r="E131" s="103">
        <v>8.0000000000000004E-4</v>
      </c>
      <c r="F131" s="103">
        <v>1E-3</v>
      </c>
      <c r="G131" s="103"/>
      <c r="H131" s="103"/>
    </row>
    <row r="132" spans="1:8" x14ac:dyDescent="0.25">
      <c r="A132" s="101">
        <v>8</v>
      </c>
      <c r="B132" s="101">
        <v>12</v>
      </c>
      <c r="D132" s="103">
        <v>2.5000000000000001E-5</v>
      </c>
      <c r="E132" s="103">
        <v>4.5000000000000003E-5</v>
      </c>
      <c r="F132" s="103">
        <v>6.4999999999999994E-5</v>
      </c>
      <c r="G132" s="103"/>
      <c r="H132" s="103"/>
    </row>
    <row r="133" spans="1:8" x14ac:dyDescent="0.25">
      <c r="A133" s="101">
        <v>8</v>
      </c>
      <c r="B133" s="101">
        <v>13</v>
      </c>
      <c r="D133" s="103">
        <v>2</v>
      </c>
      <c r="E133" s="103">
        <v>6</v>
      </c>
      <c r="F133" s="103">
        <v>11</v>
      </c>
      <c r="G133" s="103"/>
      <c r="H133" s="103"/>
    </row>
    <row r="134" spans="1:8" x14ac:dyDescent="0.25">
      <c r="A134" s="101">
        <v>8</v>
      </c>
      <c r="B134" s="101">
        <v>14</v>
      </c>
      <c r="D134" s="103">
        <v>2</v>
      </c>
      <c r="E134" s="103">
        <v>8</v>
      </c>
      <c r="F134" s="103">
        <v>16</v>
      </c>
      <c r="G134" s="103"/>
      <c r="H134" s="103"/>
    </row>
    <row r="135" spans="1:8" x14ac:dyDescent="0.25">
      <c r="A135" s="101">
        <v>8</v>
      </c>
      <c r="B135" s="101">
        <v>15</v>
      </c>
      <c r="D135" s="103">
        <v>11</v>
      </c>
      <c r="E135" s="103">
        <v>26</v>
      </c>
      <c r="F135" s="103">
        <v>51</v>
      </c>
      <c r="G135" s="103"/>
      <c r="H135" s="103"/>
    </row>
    <row r="136" spans="1:8" x14ac:dyDescent="0.25">
      <c r="A136" s="101">
        <v>8</v>
      </c>
      <c r="B136" s="101">
        <v>16</v>
      </c>
      <c r="D136" s="103">
        <v>100</v>
      </c>
      <c r="E136" s="103">
        <v>350</v>
      </c>
      <c r="F136" s="103">
        <v>700</v>
      </c>
      <c r="G136" s="103"/>
      <c r="H136" s="103"/>
    </row>
    <row r="137" spans="1:8" x14ac:dyDescent="0.25">
      <c r="A137" s="101">
        <v>8</v>
      </c>
      <c r="B137" s="101">
        <v>17</v>
      </c>
      <c r="D137" s="103">
        <v>7</v>
      </c>
      <c r="E137" s="103">
        <v>12</v>
      </c>
      <c r="F137" s="103">
        <v>19</v>
      </c>
      <c r="G137" s="103"/>
      <c r="H137" s="103"/>
    </row>
    <row r="138" spans="1:8" x14ac:dyDescent="0.25">
      <c r="A138" s="101">
        <v>9</v>
      </c>
      <c r="B138" s="101">
        <v>1</v>
      </c>
      <c r="D138" s="103">
        <v>9.9999999999999995E-8</v>
      </c>
      <c r="E138" s="103">
        <v>5.0000000000000002E-5</v>
      </c>
      <c r="F138" s="103">
        <v>1E-3</v>
      </c>
      <c r="G138" s="103"/>
      <c r="H138" s="103"/>
    </row>
    <row r="139" spans="1:8" x14ac:dyDescent="0.25">
      <c r="A139" s="101">
        <v>9</v>
      </c>
      <c r="B139" s="101">
        <v>2</v>
      </c>
      <c r="D139" s="103">
        <v>9.9999999999999995E-8</v>
      </c>
      <c r="E139" s="103">
        <v>3.0000000000000001E-5</v>
      </c>
      <c r="F139" s="103">
        <v>4.0000000000000002E-4</v>
      </c>
      <c r="G139" s="103"/>
      <c r="H139" s="103"/>
    </row>
    <row r="140" spans="1:8" x14ac:dyDescent="0.25">
      <c r="A140" s="101">
        <v>9</v>
      </c>
      <c r="B140" s="101">
        <v>3</v>
      </c>
      <c r="D140" s="103">
        <v>4.9999999999999998E-7</v>
      </c>
      <c r="E140" s="103">
        <v>1.4999999999999999E-4</v>
      </c>
      <c r="F140" s="103">
        <v>2E-3</v>
      </c>
      <c r="G140" s="103"/>
      <c r="H140" s="103"/>
    </row>
    <row r="141" spans="1:8" x14ac:dyDescent="0.25">
      <c r="A141" s="101">
        <v>9</v>
      </c>
      <c r="B141" s="101">
        <v>4</v>
      </c>
      <c r="D141" s="103">
        <v>2.9999999999999999E-7</v>
      </c>
      <c r="E141" s="103">
        <v>6.9999999999999994E-5</v>
      </c>
      <c r="F141" s="103">
        <v>1.1999999999999999E-3</v>
      </c>
      <c r="G141" s="103"/>
      <c r="H141" s="103"/>
    </row>
    <row r="142" spans="1:8" x14ac:dyDescent="0.25">
      <c r="A142" s="101">
        <v>9</v>
      </c>
      <c r="B142" s="101">
        <v>5</v>
      </c>
      <c r="D142" s="103">
        <v>7.9999999999999996E-7</v>
      </c>
      <c r="E142" s="103">
        <v>2.0000000000000001E-4</v>
      </c>
      <c r="F142" s="103">
        <v>2.5000000000000001E-3</v>
      </c>
      <c r="G142" s="103"/>
      <c r="H142" s="103"/>
    </row>
    <row r="143" spans="1:8" x14ac:dyDescent="0.25">
      <c r="A143" s="101">
        <v>9</v>
      </c>
      <c r="B143" s="101">
        <v>6</v>
      </c>
      <c r="D143" s="103">
        <v>4.9999999999999998E-7</v>
      </c>
      <c r="E143" s="103">
        <v>8.2999999999999998E-5</v>
      </c>
      <c r="F143" s="103">
        <v>1E-3</v>
      </c>
      <c r="G143" s="103"/>
      <c r="H143" s="103"/>
    </row>
    <row r="144" spans="1:8" x14ac:dyDescent="0.25">
      <c r="A144" s="101">
        <v>9</v>
      </c>
      <c r="B144" s="101">
        <v>7</v>
      </c>
      <c r="D144" s="103">
        <v>9.9999999999999995E-7</v>
      </c>
      <c r="E144" s="103">
        <v>4.0000000000000002E-4</v>
      </c>
      <c r="F144" s="103">
        <v>3.2000000000000002E-3</v>
      </c>
      <c r="G144" s="103"/>
      <c r="H144" s="103"/>
    </row>
    <row r="145" spans="1:8" x14ac:dyDescent="0.25">
      <c r="A145" s="101">
        <v>9</v>
      </c>
      <c r="B145" s="101">
        <v>8</v>
      </c>
      <c r="D145" s="103">
        <v>8.9999999999999996E-7</v>
      </c>
      <c r="E145" s="103">
        <v>2.5000000000000001E-4</v>
      </c>
      <c r="F145" s="103">
        <v>2E-3</v>
      </c>
      <c r="G145" s="103"/>
      <c r="H145" s="103"/>
    </row>
    <row r="146" spans="1:8" x14ac:dyDescent="0.25">
      <c r="A146" s="101">
        <v>9</v>
      </c>
      <c r="B146" s="101">
        <v>9</v>
      </c>
      <c r="D146" s="103">
        <v>3.9999999999999998E-7</v>
      </c>
      <c r="E146" s="103">
        <v>1E-4</v>
      </c>
      <c r="F146" s="103">
        <v>1.5E-3</v>
      </c>
      <c r="G146" s="103"/>
      <c r="H146" s="103"/>
    </row>
    <row r="147" spans="1:8" x14ac:dyDescent="0.25">
      <c r="A147" s="101">
        <v>9</v>
      </c>
      <c r="B147" s="101">
        <v>10</v>
      </c>
      <c r="D147" s="103">
        <v>2.9999999999999999E-7</v>
      </c>
      <c r="E147" s="103">
        <v>5.0000000000000002E-5</v>
      </c>
      <c r="F147" s="103">
        <v>5.9999999999999995E-4</v>
      </c>
      <c r="G147" s="103"/>
      <c r="H147" s="103"/>
    </row>
    <row r="148" spans="1:8" x14ac:dyDescent="0.25">
      <c r="A148" s="101">
        <v>9</v>
      </c>
      <c r="B148" s="101">
        <v>11</v>
      </c>
      <c r="D148" s="103">
        <v>7.9999999999999996E-7</v>
      </c>
      <c r="E148" s="103">
        <v>2.0000000000000001E-4</v>
      </c>
      <c r="F148" s="103">
        <v>2.5000000000000001E-3</v>
      </c>
      <c r="G148" s="103"/>
      <c r="H148" s="103"/>
    </row>
    <row r="149" spans="1:8" x14ac:dyDescent="0.25">
      <c r="A149" s="101">
        <v>9</v>
      </c>
      <c r="B149" s="101">
        <v>12</v>
      </c>
      <c r="D149" s="103">
        <v>5.9999999999999997E-7</v>
      </c>
      <c r="E149" s="103">
        <v>1E-4</v>
      </c>
      <c r="F149" s="103">
        <v>1.6000000000000001E-3</v>
      </c>
      <c r="G149" s="103"/>
      <c r="H149" s="103"/>
    </row>
    <row r="150" spans="1:8" x14ac:dyDescent="0.25">
      <c r="A150" s="101">
        <v>9</v>
      </c>
      <c r="B150" s="101">
        <v>13</v>
      </c>
      <c r="D150" s="103">
        <v>3</v>
      </c>
      <c r="E150" s="103">
        <v>11</v>
      </c>
      <c r="F150" s="103">
        <v>201</v>
      </c>
      <c r="G150" s="103"/>
      <c r="H150" s="103"/>
    </row>
    <row r="151" spans="1:8" x14ac:dyDescent="0.25">
      <c r="A151" s="101">
        <v>9</v>
      </c>
      <c r="B151" s="101">
        <v>14</v>
      </c>
      <c r="D151" s="103">
        <v>4</v>
      </c>
      <c r="E151" s="103">
        <v>26</v>
      </c>
      <c r="F151" s="103">
        <v>301</v>
      </c>
      <c r="G151" s="103"/>
      <c r="H151" s="103"/>
    </row>
    <row r="152" spans="1:8" x14ac:dyDescent="0.25">
      <c r="A152" s="101">
        <v>9</v>
      </c>
      <c r="B152" s="101">
        <v>15</v>
      </c>
      <c r="D152" s="103">
        <v>6</v>
      </c>
      <c r="E152" s="103">
        <v>101</v>
      </c>
      <c r="F152" s="103">
        <v>501</v>
      </c>
      <c r="G152" s="103"/>
      <c r="H152" s="103"/>
    </row>
    <row r="153" spans="1:8" x14ac:dyDescent="0.25">
      <c r="A153" s="101">
        <v>9</v>
      </c>
      <c r="B153" s="101">
        <v>16</v>
      </c>
      <c r="D153" s="103">
        <v>1</v>
      </c>
      <c r="E153" s="103">
        <v>6.5</v>
      </c>
      <c r="F153" s="103">
        <v>25</v>
      </c>
      <c r="G153" s="103"/>
      <c r="H153" s="103"/>
    </row>
    <row r="154" spans="1:8" x14ac:dyDescent="0.25">
      <c r="A154" s="101">
        <v>9</v>
      </c>
      <c r="B154" s="101">
        <v>17</v>
      </c>
      <c r="D154" s="103">
        <v>0.01</v>
      </c>
      <c r="E154" s="103">
        <v>0.1</v>
      </c>
      <c r="F154" s="103">
        <v>0.4</v>
      </c>
      <c r="G154" s="103"/>
      <c r="H154" s="103"/>
    </row>
    <row r="155" spans="1:8" x14ac:dyDescent="0.25">
      <c r="A155" s="101">
        <v>10</v>
      </c>
      <c r="B155" s="101">
        <v>1</v>
      </c>
      <c r="D155" s="103">
        <v>8.0000000000000004E-4</v>
      </c>
      <c r="E155" s="103">
        <v>1E-3</v>
      </c>
      <c r="F155" s="103">
        <v>1.1999999999999999E-3</v>
      </c>
      <c r="G155" s="103"/>
      <c r="H155" s="103"/>
    </row>
    <row r="156" spans="1:8" x14ac:dyDescent="0.25">
      <c r="A156" s="101">
        <v>10</v>
      </c>
      <c r="B156" s="101">
        <v>2</v>
      </c>
      <c r="D156" s="103">
        <v>4.0000000000000002E-4</v>
      </c>
      <c r="E156" s="103">
        <v>8.0000000000000004E-4</v>
      </c>
      <c r="F156" s="103">
        <v>1.1999999999999999E-3</v>
      </c>
      <c r="G156" s="103"/>
      <c r="H156" s="103"/>
    </row>
    <row r="157" spans="1:8" x14ac:dyDescent="0.25">
      <c r="A157" s="101">
        <v>10</v>
      </c>
      <c r="B157" s="101">
        <v>3</v>
      </c>
      <c r="D157" s="103">
        <v>1E-3</v>
      </c>
      <c r="E157" s="103">
        <v>1.1999999999999999E-3</v>
      </c>
      <c r="F157" s="103">
        <v>1.4E-3</v>
      </c>
      <c r="G157" s="103"/>
      <c r="H157" s="103"/>
    </row>
    <row r="158" spans="1:8" x14ac:dyDescent="0.25">
      <c r="A158" s="101">
        <v>10</v>
      </c>
      <c r="B158" s="101">
        <v>4</v>
      </c>
      <c r="D158" s="103">
        <v>8.0000000000000004E-4</v>
      </c>
      <c r="E158" s="103">
        <v>1E-3</v>
      </c>
      <c r="F158" s="103">
        <v>1.6000000000000001E-3</v>
      </c>
      <c r="G158" s="103"/>
      <c r="H158" s="103"/>
    </row>
    <row r="159" spans="1:8" x14ac:dyDescent="0.25">
      <c r="A159" s="101">
        <v>10</v>
      </c>
      <c r="B159" s="101">
        <v>5</v>
      </c>
      <c r="D159" s="103">
        <v>5.9999999999999995E-4</v>
      </c>
      <c r="E159" s="103">
        <v>8.0000000000000004E-4</v>
      </c>
      <c r="F159" s="103">
        <v>1E-3</v>
      </c>
      <c r="G159" s="103"/>
      <c r="H159" s="103"/>
    </row>
    <row r="160" spans="1:8" x14ac:dyDescent="0.25">
      <c r="A160" s="101">
        <v>10</v>
      </c>
      <c r="B160" s="101">
        <v>6</v>
      </c>
      <c r="D160" s="103">
        <v>5.9999999999999995E-4</v>
      </c>
      <c r="E160" s="103">
        <v>8.0000000000000004E-4</v>
      </c>
      <c r="F160" s="103">
        <v>1E-3</v>
      </c>
      <c r="G160" s="103"/>
      <c r="H160" s="103"/>
    </row>
    <row r="161" spans="1:8" x14ac:dyDescent="0.25">
      <c r="A161" s="101">
        <v>10</v>
      </c>
      <c r="B161" s="101">
        <v>7</v>
      </c>
      <c r="D161" s="103">
        <v>4.0000000000000002E-4</v>
      </c>
      <c r="E161" s="103">
        <v>8.0000000000000004E-4</v>
      </c>
      <c r="F161" s="103">
        <v>1E-3</v>
      </c>
      <c r="G161" s="103"/>
      <c r="H161" s="103"/>
    </row>
    <row r="162" spans="1:8" x14ac:dyDescent="0.25">
      <c r="A162" s="101">
        <v>10</v>
      </c>
      <c r="B162" s="101">
        <v>8</v>
      </c>
      <c r="D162" s="103">
        <v>5.9999999999999995E-4</v>
      </c>
      <c r="E162" s="103">
        <v>8.0000000000000004E-4</v>
      </c>
      <c r="F162" s="103">
        <v>0.01</v>
      </c>
      <c r="G162" s="103"/>
      <c r="H162" s="103"/>
    </row>
    <row r="163" spans="1:8" x14ac:dyDescent="0.25">
      <c r="A163" s="101">
        <v>10</v>
      </c>
      <c r="B163" s="101">
        <v>9</v>
      </c>
      <c r="D163" s="103">
        <v>4.0000000000000002E-4</v>
      </c>
      <c r="E163" s="103">
        <v>5.9999999999999995E-4</v>
      </c>
      <c r="F163" s="103">
        <v>8.0000000000000004E-4</v>
      </c>
      <c r="G163" s="103"/>
      <c r="H163" s="103"/>
    </row>
    <row r="164" spans="1:8" x14ac:dyDescent="0.25">
      <c r="A164" s="101">
        <v>10</v>
      </c>
      <c r="B164" s="101">
        <v>10</v>
      </c>
      <c r="D164" s="103">
        <v>5.9999999999999995E-4</v>
      </c>
      <c r="E164" s="103">
        <v>8.0000000000000004E-4</v>
      </c>
      <c r="F164" s="103">
        <v>1E-3</v>
      </c>
      <c r="G164" s="103"/>
      <c r="H164" s="103"/>
    </row>
    <row r="165" spans="1:8" x14ac:dyDescent="0.25">
      <c r="A165" s="101">
        <v>10</v>
      </c>
      <c r="B165" s="101">
        <v>11</v>
      </c>
      <c r="D165" s="103">
        <v>5.0000000000000001E-4</v>
      </c>
      <c r="E165" s="103">
        <v>5.9999999999999995E-4</v>
      </c>
      <c r="F165" s="103">
        <v>6.9999999999999999E-4</v>
      </c>
      <c r="G165" s="103"/>
      <c r="H165" s="103"/>
    </row>
    <row r="166" spans="1:8" x14ac:dyDescent="0.25">
      <c r="A166" s="101">
        <v>10</v>
      </c>
      <c r="B166" s="101">
        <v>12</v>
      </c>
      <c r="D166" s="103">
        <v>8.0000000000000004E-4</v>
      </c>
      <c r="E166" s="103">
        <v>1E-3</v>
      </c>
      <c r="F166" s="103">
        <v>1.1999999999999999E-3</v>
      </c>
      <c r="G166" s="103"/>
      <c r="H166" s="103"/>
    </row>
    <row r="167" spans="1:8" x14ac:dyDescent="0.25">
      <c r="A167" s="101">
        <v>10</v>
      </c>
      <c r="B167" s="101">
        <v>13</v>
      </c>
      <c r="D167" s="103">
        <v>3</v>
      </c>
      <c r="E167" s="103">
        <v>5</v>
      </c>
      <c r="F167" s="103">
        <v>9</v>
      </c>
      <c r="G167" s="103"/>
      <c r="H167" s="103"/>
    </row>
    <row r="168" spans="1:8" x14ac:dyDescent="0.25">
      <c r="A168" s="101">
        <v>10</v>
      </c>
      <c r="B168" s="101">
        <v>14</v>
      </c>
      <c r="D168" s="103">
        <v>2</v>
      </c>
      <c r="E168" s="103">
        <v>3</v>
      </c>
      <c r="F168" s="103">
        <v>4</v>
      </c>
      <c r="G168" s="103"/>
      <c r="H168" s="103"/>
    </row>
    <row r="169" spans="1:8" x14ac:dyDescent="0.25">
      <c r="A169" s="101">
        <v>10</v>
      </c>
      <c r="B169" s="101">
        <v>15</v>
      </c>
      <c r="D169" s="103">
        <v>1E-10</v>
      </c>
      <c r="E169" s="103">
        <v>2.0000000000000001E-10</v>
      </c>
      <c r="F169" s="103">
        <v>3E-10</v>
      </c>
      <c r="G169" s="103"/>
      <c r="H169" s="103"/>
    </row>
    <row r="170" spans="1:8" x14ac:dyDescent="0.25">
      <c r="A170" s="101">
        <v>10</v>
      </c>
      <c r="B170" s="101">
        <v>16</v>
      </c>
      <c r="D170" s="103">
        <v>300</v>
      </c>
      <c r="E170" s="103">
        <v>500</v>
      </c>
      <c r="F170" s="103">
        <v>600</v>
      </c>
      <c r="G170" s="103"/>
      <c r="H170" s="103"/>
    </row>
    <row r="171" spans="1:8" x14ac:dyDescent="0.25">
      <c r="A171" s="101">
        <v>10</v>
      </c>
      <c r="B171" s="101">
        <v>17</v>
      </c>
      <c r="D171" s="103">
        <v>30</v>
      </c>
      <c r="E171" s="103">
        <v>50</v>
      </c>
      <c r="F171" s="103">
        <v>60</v>
      </c>
      <c r="G171" s="103"/>
      <c r="H171" s="103"/>
    </row>
    <row r="172" spans="1:8" x14ac:dyDescent="0.25">
      <c r="A172" s="101">
        <v>11</v>
      </c>
      <c r="B172" s="101">
        <v>1</v>
      </c>
      <c r="D172" s="103">
        <v>9.9999999999999995E-7</v>
      </c>
      <c r="E172" s="103">
        <v>2.5000000000000001E-3</v>
      </c>
      <c r="F172" s="103">
        <v>0.05</v>
      </c>
      <c r="G172" s="103"/>
      <c r="H172" s="103"/>
    </row>
    <row r="173" spans="1:8" x14ac:dyDescent="0.25">
      <c r="A173" s="101">
        <v>11</v>
      </c>
      <c r="B173" s="101">
        <v>2</v>
      </c>
      <c r="D173" s="103">
        <v>9.9999999999999995E-7</v>
      </c>
      <c r="E173" s="103">
        <v>1.08E-3</v>
      </c>
      <c r="F173" s="103">
        <v>1.0800000000000001E-2</v>
      </c>
      <c r="G173" s="103"/>
      <c r="H173" s="103"/>
    </row>
    <row r="174" spans="1:8" x14ac:dyDescent="0.25">
      <c r="A174" s="101">
        <v>11</v>
      </c>
      <c r="B174" s="101">
        <v>3</v>
      </c>
      <c r="D174" s="103">
        <v>9.9999999999999995E-7</v>
      </c>
      <c r="E174" s="103">
        <v>5.0000000000000001E-3</v>
      </c>
      <c r="F174" s="103">
        <v>0.2</v>
      </c>
      <c r="G174" s="103"/>
      <c r="H174" s="103"/>
    </row>
    <row r="175" spans="1:8" x14ac:dyDescent="0.25">
      <c r="A175" s="101">
        <v>11</v>
      </c>
      <c r="B175" s="101">
        <v>4</v>
      </c>
      <c r="D175" s="103">
        <v>9.9999999999999995E-7</v>
      </c>
      <c r="E175" s="103">
        <v>3.0000000000000001E-3</v>
      </c>
      <c r="F175" s="103">
        <v>0.06</v>
      </c>
      <c r="G175" s="103"/>
      <c r="H175" s="103"/>
    </row>
    <row r="176" spans="1:8" x14ac:dyDescent="0.25">
      <c r="A176" s="101">
        <v>11</v>
      </c>
      <c r="B176" s="101">
        <v>5</v>
      </c>
      <c r="D176" s="103">
        <v>4.0000000000000002E-4</v>
      </c>
      <c r="E176" s="103">
        <v>5.0000000000000001E-4</v>
      </c>
      <c r="F176" s="103">
        <v>5.9999999999999995E-4</v>
      </c>
      <c r="G176" s="103"/>
      <c r="H176" s="103"/>
    </row>
    <row r="177" spans="1:8" x14ac:dyDescent="0.25">
      <c r="A177" s="101">
        <v>11</v>
      </c>
      <c r="B177" s="101">
        <v>6</v>
      </c>
      <c r="D177" s="103">
        <v>1.7000000000000001E-4</v>
      </c>
      <c r="E177" s="103">
        <v>2.1499999999999999E-4</v>
      </c>
      <c r="F177" s="103">
        <v>2.5999999999999999E-3</v>
      </c>
      <c r="G177" s="103"/>
      <c r="H177" s="103"/>
    </row>
    <row r="178" spans="1:8" x14ac:dyDescent="0.25">
      <c r="A178" s="101">
        <v>11</v>
      </c>
      <c r="B178" s="101">
        <v>7</v>
      </c>
      <c r="D178" s="103">
        <v>8.0000000000000004E-4</v>
      </c>
      <c r="E178" s="103">
        <v>1E-3</v>
      </c>
      <c r="F178" s="103">
        <v>1.1999999999999999E-3</v>
      </c>
      <c r="G178" s="103"/>
      <c r="H178" s="103"/>
    </row>
    <row r="179" spans="1:8" x14ac:dyDescent="0.25">
      <c r="A179" s="101">
        <v>11</v>
      </c>
      <c r="B179" s="101">
        <v>8</v>
      </c>
      <c r="D179" s="103">
        <v>4.8000000000000001E-4</v>
      </c>
      <c r="E179" s="103">
        <v>5.9999999999999995E-4</v>
      </c>
      <c r="F179" s="103">
        <v>7.2000000000000005E-4</v>
      </c>
      <c r="G179" s="103"/>
      <c r="H179" s="103"/>
    </row>
    <row r="180" spans="1:8" x14ac:dyDescent="0.25">
      <c r="A180" s="101">
        <v>11</v>
      </c>
      <c r="B180" s="101">
        <v>9</v>
      </c>
      <c r="D180" s="103">
        <v>9.9999999999999995E-7</v>
      </c>
      <c r="E180" s="103">
        <v>1E-4</v>
      </c>
      <c r="F180" s="103">
        <v>2E-3</v>
      </c>
      <c r="G180" s="103"/>
      <c r="H180" s="103"/>
    </row>
    <row r="181" spans="1:8" x14ac:dyDescent="0.25">
      <c r="A181" s="101">
        <v>11</v>
      </c>
      <c r="B181" s="101">
        <v>10</v>
      </c>
      <c r="D181" s="103">
        <v>9.9999999999999995E-7</v>
      </c>
      <c r="E181" s="103">
        <v>1E-4</v>
      </c>
      <c r="F181" s="103">
        <v>2E-3</v>
      </c>
      <c r="G181" s="103"/>
      <c r="H181" s="103"/>
    </row>
    <row r="182" spans="1:8" x14ac:dyDescent="0.25">
      <c r="A182" s="101">
        <v>11</v>
      </c>
      <c r="B182" s="101">
        <v>11</v>
      </c>
      <c r="D182" s="103">
        <v>9.9999999999999995E-7</v>
      </c>
      <c r="E182" s="103">
        <v>2.0000000000000001E-4</v>
      </c>
      <c r="F182" s="103">
        <v>8.0000000000000002E-3</v>
      </c>
      <c r="G182" s="103"/>
      <c r="H182" s="103"/>
    </row>
    <row r="183" spans="1:8" x14ac:dyDescent="0.25">
      <c r="A183" s="101">
        <v>11</v>
      </c>
      <c r="B183" s="101">
        <v>12</v>
      </c>
      <c r="D183" s="103">
        <v>9.9999999999999995E-7</v>
      </c>
      <c r="E183" s="103">
        <v>1.2E-4</v>
      </c>
      <c r="F183" s="103">
        <v>2.3999999999999998E-3</v>
      </c>
      <c r="G183" s="103"/>
      <c r="H183" s="103"/>
    </row>
    <row r="184" spans="1:8" x14ac:dyDescent="0.25">
      <c r="A184" s="101">
        <v>11</v>
      </c>
      <c r="B184" s="101">
        <v>13</v>
      </c>
      <c r="D184" s="103">
        <v>4.5000000000000003E-5</v>
      </c>
      <c r="E184" s="103">
        <v>1</v>
      </c>
      <c r="F184" s="103">
        <v>11</v>
      </c>
      <c r="G184" s="103"/>
      <c r="H184" s="103"/>
    </row>
    <row r="185" spans="1:8" x14ac:dyDescent="0.25">
      <c r="A185" s="101">
        <v>11</v>
      </c>
      <c r="B185" s="101">
        <v>14</v>
      </c>
      <c r="D185" s="103">
        <v>4.5000000000000003E-5</v>
      </c>
      <c r="E185" s="103">
        <v>1</v>
      </c>
      <c r="F185" s="103">
        <v>11</v>
      </c>
      <c r="G185" s="103"/>
      <c r="H185" s="103"/>
    </row>
    <row r="186" spans="1:8" x14ac:dyDescent="0.25">
      <c r="A186" s="101">
        <v>11</v>
      </c>
      <c r="B186" s="101">
        <v>15</v>
      </c>
      <c r="D186" s="103">
        <v>4.4999999999999999E-4</v>
      </c>
      <c r="E186" s="103">
        <v>1</v>
      </c>
      <c r="F186" s="103">
        <v>11</v>
      </c>
      <c r="G186" s="103"/>
      <c r="H186" s="103"/>
    </row>
    <row r="187" spans="1:8" x14ac:dyDescent="0.25">
      <c r="A187" s="101">
        <v>11</v>
      </c>
      <c r="B187" s="101">
        <v>16</v>
      </c>
      <c r="D187" s="103">
        <v>1000</v>
      </c>
      <c r="E187" s="103">
        <v>2550</v>
      </c>
      <c r="F187" s="103">
        <v>3550</v>
      </c>
      <c r="G187" s="103"/>
      <c r="H187" s="103"/>
    </row>
    <row r="188" spans="1:8" x14ac:dyDescent="0.25">
      <c r="A188" s="101">
        <v>11</v>
      </c>
      <c r="B188" s="101">
        <v>17</v>
      </c>
      <c r="D188" s="103">
        <v>1</v>
      </c>
      <c r="E188" s="103">
        <v>3.3</v>
      </c>
      <c r="F188" s="103">
        <v>10</v>
      </c>
      <c r="G188" s="103"/>
      <c r="H188" s="103"/>
    </row>
    <row r="189" spans="1:8" x14ac:dyDescent="0.25">
      <c r="A189" s="101">
        <v>12</v>
      </c>
      <c r="B189" s="101">
        <v>1</v>
      </c>
      <c r="D189" s="103">
        <v>4.0000000000000002E-4</v>
      </c>
      <c r="E189" s="103">
        <v>1E-3</v>
      </c>
      <c r="F189" s="103">
        <v>1.6000000000000001E-3</v>
      </c>
      <c r="G189" s="103"/>
      <c r="H189" s="103"/>
    </row>
    <row r="190" spans="1:8" x14ac:dyDescent="0.25">
      <c r="A190" s="101">
        <v>12</v>
      </c>
      <c r="B190" s="101">
        <v>2</v>
      </c>
      <c r="D190" s="103">
        <v>2.0000000000000001E-4</v>
      </c>
      <c r="E190" s="103">
        <v>4.0000000000000002E-4</v>
      </c>
      <c r="F190" s="103">
        <v>5.9999999999999995E-4</v>
      </c>
      <c r="G190" s="103"/>
      <c r="H190" s="103"/>
    </row>
    <row r="191" spans="1:8" x14ac:dyDescent="0.25">
      <c r="A191" s="101">
        <v>12</v>
      </c>
      <c r="B191" s="101">
        <v>3</v>
      </c>
      <c r="D191" s="103">
        <v>1E-3</v>
      </c>
      <c r="E191" s="103">
        <v>2E-3</v>
      </c>
      <c r="F191" s="103">
        <v>4.0000000000000001E-3</v>
      </c>
      <c r="G191" s="103"/>
      <c r="H191" s="103"/>
    </row>
    <row r="192" spans="1:8" x14ac:dyDescent="0.25">
      <c r="A192" s="101">
        <v>12</v>
      </c>
      <c r="B192" s="101">
        <v>4</v>
      </c>
      <c r="D192" s="103">
        <v>5.9999999999999995E-4</v>
      </c>
      <c r="E192" s="103">
        <v>1.2999999999999999E-3</v>
      </c>
      <c r="F192" s="103">
        <v>2.5999999999999999E-3</v>
      </c>
      <c r="G192" s="103"/>
      <c r="H192" s="103"/>
    </row>
    <row r="193" spans="1:8" x14ac:dyDescent="0.25">
      <c r="A193" s="101">
        <v>12</v>
      </c>
      <c r="B193" s="101">
        <v>5</v>
      </c>
      <c r="D193" s="103">
        <v>1E-4</v>
      </c>
      <c r="E193" s="103">
        <v>2.3000000000000001E-4</v>
      </c>
      <c r="F193" s="103">
        <v>3.8999999999999999E-4</v>
      </c>
      <c r="G193" s="103"/>
      <c r="H193" s="103"/>
    </row>
    <row r="194" spans="1:8" x14ac:dyDescent="0.25">
      <c r="A194" s="101">
        <v>12</v>
      </c>
      <c r="B194" s="101">
        <v>6</v>
      </c>
      <c r="D194" s="103">
        <v>2.0000000000000002E-5</v>
      </c>
      <c r="E194" s="103">
        <v>8.0000000000000007E-5</v>
      </c>
      <c r="F194" s="103">
        <v>1.6000000000000001E-4</v>
      </c>
      <c r="G194" s="103"/>
      <c r="H194" s="103"/>
    </row>
    <row r="195" spans="1:8" x14ac:dyDescent="0.25">
      <c r="A195" s="101">
        <v>12</v>
      </c>
      <c r="B195" s="101">
        <v>7</v>
      </c>
      <c r="D195" s="103">
        <v>1.4999999999999999E-4</v>
      </c>
      <c r="E195" s="103">
        <v>3.8000000000000002E-4</v>
      </c>
      <c r="F195" s="103">
        <v>7.6000000000000004E-4</v>
      </c>
      <c r="G195" s="103"/>
      <c r="H195" s="103"/>
    </row>
    <row r="196" spans="1:8" x14ac:dyDescent="0.25">
      <c r="A196" s="101">
        <v>12</v>
      </c>
      <c r="B196" s="101">
        <v>8</v>
      </c>
      <c r="D196" s="103">
        <v>1.6000000000000001E-4</v>
      </c>
      <c r="E196" s="103">
        <v>2.4000000000000001E-4</v>
      </c>
      <c r="F196" s="103">
        <v>4.6999999999999999E-4</v>
      </c>
      <c r="G196" s="103"/>
      <c r="H196" s="103"/>
    </row>
    <row r="197" spans="1:8" x14ac:dyDescent="0.25">
      <c r="A197" s="101">
        <v>12</v>
      </c>
      <c r="B197" s="101">
        <v>9</v>
      </c>
      <c r="D197" s="103">
        <v>1.0000000000000001E-5</v>
      </c>
      <c r="E197" s="103">
        <v>2.0000000000000002E-5</v>
      </c>
      <c r="F197" s="103">
        <v>4.0000000000000003E-5</v>
      </c>
      <c r="G197" s="103"/>
      <c r="H197" s="103"/>
    </row>
    <row r="198" spans="1:8" x14ac:dyDescent="0.25">
      <c r="A198" s="101">
        <v>12</v>
      </c>
      <c r="B198" s="101">
        <v>10</v>
      </c>
      <c r="D198" s="103">
        <v>5.0000000000000004E-6</v>
      </c>
      <c r="E198" s="103">
        <v>1.0000000000000001E-5</v>
      </c>
      <c r="F198" s="103">
        <v>2.0000000000000002E-5</v>
      </c>
      <c r="G198" s="103"/>
      <c r="H198" s="103"/>
    </row>
    <row r="199" spans="1:8" x14ac:dyDescent="0.25">
      <c r="A199" s="101">
        <v>12</v>
      </c>
      <c r="B199" s="101">
        <v>11</v>
      </c>
      <c r="D199" s="103">
        <v>2.0000000000000002E-5</v>
      </c>
      <c r="E199" s="103">
        <v>4.0000000000000003E-5</v>
      </c>
      <c r="F199" s="103">
        <v>8.0000000000000007E-5</v>
      </c>
      <c r="G199" s="103"/>
      <c r="H199" s="103"/>
    </row>
    <row r="200" spans="1:8" x14ac:dyDescent="0.25">
      <c r="A200" s="101">
        <v>12</v>
      </c>
      <c r="B200" s="101">
        <v>12</v>
      </c>
      <c r="D200" s="103">
        <v>1.2E-5</v>
      </c>
      <c r="E200" s="103">
        <v>2.5000000000000001E-5</v>
      </c>
      <c r="F200" s="103">
        <v>5.0000000000000002E-5</v>
      </c>
      <c r="G200" s="103"/>
      <c r="H200" s="103"/>
    </row>
    <row r="201" spans="1:8" x14ac:dyDescent="0.25">
      <c r="A201" s="101">
        <v>12</v>
      </c>
      <c r="B201" s="101">
        <v>13</v>
      </c>
      <c r="D201" s="103">
        <v>0.05</v>
      </c>
      <c r="E201" s="103">
        <v>1</v>
      </c>
      <c r="F201" s="103">
        <v>2</v>
      </c>
      <c r="G201" s="103"/>
      <c r="H201" s="103"/>
    </row>
    <row r="202" spans="1:8" x14ac:dyDescent="0.25">
      <c r="A202" s="101">
        <v>12</v>
      </c>
      <c r="B202" s="101">
        <v>14</v>
      </c>
      <c r="D202" s="103">
        <v>6.7000000000000002E-3</v>
      </c>
      <c r="E202" s="103">
        <v>1</v>
      </c>
      <c r="F202" s="103">
        <v>11</v>
      </c>
      <c r="G202" s="103"/>
      <c r="H202" s="103"/>
    </row>
    <row r="203" spans="1:8" x14ac:dyDescent="0.25">
      <c r="A203" s="101">
        <v>12</v>
      </c>
      <c r="B203" s="101">
        <v>15</v>
      </c>
      <c r="D203" s="103">
        <v>9.9999999999999998E-13</v>
      </c>
      <c r="E203" s="103">
        <v>9.9999999999999994E-12</v>
      </c>
      <c r="F203" s="103">
        <v>1</v>
      </c>
      <c r="G203" s="103"/>
      <c r="H203" s="103"/>
    </row>
    <row r="204" spans="1:8" x14ac:dyDescent="0.25">
      <c r="A204" s="101">
        <v>12</v>
      </c>
      <c r="B204" s="101">
        <v>16</v>
      </c>
      <c r="D204" s="103">
        <v>300</v>
      </c>
      <c r="E204" s="103">
        <v>400</v>
      </c>
      <c r="F204" s="103">
        <v>500</v>
      </c>
      <c r="G204" s="103"/>
      <c r="H204" s="103"/>
    </row>
    <row r="205" spans="1:8" x14ac:dyDescent="0.25">
      <c r="A205" s="101">
        <v>12</v>
      </c>
      <c r="B205" s="101">
        <v>17</v>
      </c>
      <c r="D205" s="103">
        <v>5</v>
      </c>
      <c r="E205" s="103">
        <v>7</v>
      </c>
      <c r="F205" s="103">
        <v>10</v>
      </c>
      <c r="G205" s="103"/>
      <c r="H205" s="103"/>
    </row>
    <row r="206" spans="1:8" x14ac:dyDescent="0.25">
      <c r="A206" s="101">
        <v>13</v>
      </c>
      <c r="B206" s="101">
        <v>1</v>
      </c>
      <c r="D206" s="103">
        <v>4.0000000000000002E-4</v>
      </c>
      <c r="E206" s="103">
        <v>4.0000000000000001E-3</v>
      </c>
      <c r="F206" s="103">
        <v>8.0000000000000002E-3</v>
      </c>
      <c r="G206" s="103"/>
      <c r="H206" s="103"/>
    </row>
    <row r="207" spans="1:8" x14ac:dyDescent="0.25">
      <c r="A207" s="101">
        <v>13</v>
      </c>
      <c r="B207" s="101">
        <v>2</v>
      </c>
      <c r="D207" s="103">
        <v>1.7000000000000001E-4</v>
      </c>
      <c r="E207" s="103">
        <v>1.6999999999999999E-3</v>
      </c>
      <c r="F207" s="103">
        <v>3.3999999999999998E-3</v>
      </c>
      <c r="G207" s="103"/>
      <c r="H207" s="103"/>
    </row>
    <row r="208" spans="1:8" x14ac:dyDescent="0.25">
      <c r="A208" s="101">
        <v>13</v>
      </c>
      <c r="B208" s="101">
        <v>3</v>
      </c>
      <c r="D208" s="103">
        <v>8.0000000000000004E-4</v>
      </c>
      <c r="E208" s="103">
        <v>8.0000000000000002E-3</v>
      </c>
      <c r="F208" s="103">
        <v>1.6E-2</v>
      </c>
      <c r="G208" s="103"/>
      <c r="H208" s="103"/>
    </row>
    <row r="209" spans="1:8" x14ac:dyDescent="0.25">
      <c r="A209" s="101">
        <v>13</v>
      </c>
      <c r="B209" s="101">
        <v>4</v>
      </c>
      <c r="D209" s="103">
        <v>4.8999999999999998E-4</v>
      </c>
      <c r="E209" s="103">
        <v>4.8999999999999998E-3</v>
      </c>
      <c r="F209" s="103">
        <v>0.01</v>
      </c>
      <c r="G209" s="103"/>
      <c r="H209" s="103"/>
    </row>
    <row r="210" spans="1:8" x14ac:dyDescent="0.25">
      <c r="A210" s="101">
        <v>13</v>
      </c>
      <c r="B210" s="101">
        <v>5</v>
      </c>
      <c r="D210" s="103">
        <v>2.0000000000000001E-4</v>
      </c>
      <c r="E210" s="103">
        <v>4.0000000000000002E-4</v>
      </c>
      <c r="F210" s="103">
        <v>8.0000000000000004E-4</v>
      </c>
      <c r="G210" s="103"/>
      <c r="H210" s="103"/>
    </row>
    <row r="211" spans="1:8" x14ac:dyDescent="0.25">
      <c r="A211" s="101">
        <v>13</v>
      </c>
      <c r="B211" s="101">
        <v>6</v>
      </c>
      <c r="D211" s="103">
        <v>8.0000000000000007E-5</v>
      </c>
      <c r="E211" s="103">
        <v>1.66E-4</v>
      </c>
      <c r="F211" s="103">
        <v>2.9999999999999997E-4</v>
      </c>
      <c r="G211" s="103"/>
      <c r="H211" s="103"/>
    </row>
    <row r="212" spans="1:8" x14ac:dyDescent="0.25">
      <c r="A212" s="101">
        <v>13</v>
      </c>
      <c r="B212" s="101">
        <v>7</v>
      </c>
      <c r="D212" s="103">
        <v>4.0000000000000002E-4</v>
      </c>
      <c r="E212" s="103">
        <v>8.0000000000000004E-4</v>
      </c>
      <c r="F212" s="103">
        <v>1.6000000000000001E-3</v>
      </c>
      <c r="G212" s="103"/>
      <c r="H212" s="103"/>
    </row>
    <row r="213" spans="1:8" x14ac:dyDescent="0.25">
      <c r="A213" s="101">
        <v>13</v>
      </c>
      <c r="B213" s="101">
        <v>8</v>
      </c>
      <c r="D213" s="103">
        <v>2.5000000000000001E-4</v>
      </c>
      <c r="E213" s="103">
        <v>4.8999999999999998E-4</v>
      </c>
      <c r="F213" s="103">
        <v>1E-3</v>
      </c>
      <c r="G213" s="103"/>
      <c r="H213" s="103"/>
    </row>
    <row r="214" spans="1:8" x14ac:dyDescent="0.25">
      <c r="A214" s="101">
        <v>13</v>
      </c>
      <c r="B214" s="101">
        <v>9</v>
      </c>
      <c r="D214" s="103">
        <v>9.9999999999999995E-8</v>
      </c>
      <c r="E214" s="103">
        <v>9.9999999999999995E-7</v>
      </c>
      <c r="F214" s="103">
        <v>1.0000000000000001E-5</v>
      </c>
      <c r="G214" s="103"/>
      <c r="H214" s="103"/>
    </row>
    <row r="215" spans="1:8" x14ac:dyDescent="0.25">
      <c r="A215" s="101">
        <v>13</v>
      </c>
      <c r="B215" s="101">
        <v>10</v>
      </c>
      <c r="D215" s="103">
        <v>9.9999999999999995E-7</v>
      </c>
      <c r="E215" s="103">
        <v>1.0000000000000001E-5</v>
      </c>
      <c r="F215" s="103">
        <v>2.0000000000000001E-4</v>
      </c>
      <c r="G215" s="103"/>
      <c r="H215" s="103"/>
    </row>
    <row r="216" spans="1:8" x14ac:dyDescent="0.25">
      <c r="A216" s="101">
        <v>13</v>
      </c>
      <c r="B216" s="101">
        <v>11</v>
      </c>
      <c r="D216" s="103">
        <v>9.9999999999999995E-8</v>
      </c>
      <c r="E216" s="103">
        <v>9.9999999999999995E-7</v>
      </c>
      <c r="F216" s="103">
        <v>1.0000000000000001E-5</v>
      </c>
      <c r="G216" s="103"/>
      <c r="H216" s="103"/>
    </row>
    <row r="217" spans="1:8" x14ac:dyDescent="0.25">
      <c r="A217" s="101">
        <v>13</v>
      </c>
      <c r="B217" s="101">
        <v>12</v>
      </c>
      <c r="D217" s="103">
        <v>9.9999999999999995E-7</v>
      </c>
      <c r="E217" s="103">
        <v>1.0000000000000001E-5</v>
      </c>
      <c r="F217" s="103">
        <v>5.0000000000000001E-4</v>
      </c>
      <c r="G217" s="103"/>
      <c r="H217" s="103"/>
    </row>
    <row r="218" spans="1:8" x14ac:dyDescent="0.25">
      <c r="A218" s="101">
        <v>13</v>
      </c>
      <c r="B218" s="101">
        <v>13</v>
      </c>
      <c r="D218" s="103">
        <v>11</v>
      </c>
      <c r="E218" s="103">
        <v>101</v>
      </c>
      <c r="F218" s="103">
        <v>201</v>
      </c>
      <c r="G218" s="103"/>
      <c r="H218" s="103"/>
    </row>
    <row r="219" spans="1:8" x14ac:dyDescent="0.25">
      <c r="A219" s="101">
        <v>13</v>
      </c>
      <c r="B219" s="101">
        <v>14</v>
      </c>
      <c r="D219" s="103">
        <v>11</v>
      </c>
      <c r="E219" s="103">
        <v>101</v>
      </c>
      <c r="F219" s="103">
        <v>201</v>
      </c>
      <c r="G219" s="103"/>
      <c r="H219" s="103"/>
    </row>
    <row r="220" spans="1:8" x14ac:dyDescent="0.25">
      <c r="A220" s="101">
        <v>13</v>
      </c>
      <c r="B220" s="101">
        <v>15</v>
      </c>
      <c r="D220" s="103">
        <v>11</v>
      </c>
      <c r="E220" s="103">
        <v>251</v>
      </c>
      <c r="F220" s="103">
        <v>501</v>
      </c>
      <c r="G220" s="103"/>
      <c r="H220" s="103"/>
    </row>
    <row r="221" spans="1:8" x14ac:dyDescent="0.25">
      <c r="A221" s="101">
        <v>13</v>
      </c>
      <c r="B221" s="101">
        <v>16</v>
      </c>
      <c r="D221" s="103">
        <v>255</v>
      </c>
      <c r="E221" s="103">
        <v>300</v>
      </c>
      <c r="F221" s="103">
        <v>350</v>
      </c>
      <c r="G221" s="103"/>
      <c r="H221" s="103"/>
    </row>
    <row r="222" spans="1:8" x14ac:dyDescent="0.25">
      <c r="A222" s="101">
        <v>13</v>
      </c>
      <c r="B222" s="101">
        <v>17</v>
      </c>
      <c r="D222" s="103">
        <v>2</v>
      </c>
      <c r="E222" s="103">
        <v>10</v>
      </c>
      <c r="F222" s="103">
        <v>33</v>
      </c>
      <c r="G222" s="103"/>
      <c r="H222" s="103"/>
    </row>
    <row r="223" spans="1:8" x14ac:dyDescent="0.25">
      <c r="A223" s="101">
        <v>14</v>
      </c>
      <c r="B223" s="101">
        <v>1</v>
      </c>
      <c r="D223" s="103">
        <v>1.0000000000000001E-5</v>
      </c>
      <c r="E223" s="103">
        <v>5.0000000000000002E-5</v>
      </c>
      <c r="F223" s="103">
        <v>2.0000000000000001E-4</v>
      </c>
      <c r="G223" s="103"/>
      <c r="H223" s="103"/>
    </row>
    <row r="224" spans="1:8" x14ac:dyDescent="0.25">
      <c r="A224" s="101">
        <v>14</v>
      </c>
      <c r="B224" s="101">
        <v>2</v>
      </c>
      <c r="D224" s="103">
        <v>1.0000000000000001E-5</v>
      </c>
      <c r="E224" s="103">
        <v>3.0000000000000001E-5</v>
      </c>
      <c r="F224" s="103">
        <v>1E-4</v>
      </c>
      <c r="G224" s="103"/>
      <c r="H224" s="103"/>
    </row>
    <row r="225" spans="1:8" x14ac:dyDescent="0.25">
      <c r="A225" s="101">
        <v>14</v>
      </c>
      <c r="B225" s="101">
        <v>3</v>
      </c>
      <c r="D225" s="103">
        <v>3.0000000000000001E-5</v>
      </c>
      <c r="E225" s="103">
        <v>1E-4</v>
      </c>
      <c r="F225" s="103">
        <v>2.9999999999999997E-4</v>
      </c>
      <c r="G225" s="103"/>
      <c r="H225" s="103"/>
    </row>
    <row r="226" spans="1:8" x14ac:dyDescent="0.25">
      <c r="A226" s="101">
        <v>14</v>
      </c>
      <c r="B226" s="101">
        <v>4</v>
      </c>
      <c r="D226" s="103">
        <v>1.0000000000000001E-5</v>
      </c>
      <c r="E226" s="103">
        <v>5.0000000000000002E-5</v>
      </c>
      <c r="F226" s="103">
        <v>2.5000000000000001E-4</v>
      </c>
      <c r="G226" s="103"/>
      <c r="H226" s="103"/>
    </row>
    <row r="227" spans="1:8" x14ac:dyDescent="0.25">
      <c r="A227" s="101">
        <v>14</v>
      </c>
      <c r="B227" s="101">
        <v>5</v>
      </c>
      <c r="D227" s="103">
        <v>1.2E-4</v>
      </c>
      <c r="E227" s="103">
        <v>2.5000000000000001E-4</v>
      </c>
      <c r="F227" s="103">
        <v>3.5E-4</v>
      </c>
      <c r="G227" s="103"/>
      <c r="H227" s="103"/>
    </row>
    <row r="228" spans="1:8" x14ac:dyDescent="0.25">
      <c r="A228" s="101">
        <v>14</v>
      </c>
      <c r="B228" s="101">
        <v>6</v>
      </c>
      <c r="D228" s="103">
        <v>5.0000000000000002E-5</v>
      </c>
      <c r="E228" s="103">
        <v>9.0000000000000006E-5</v>
      </c>
      <c r="F228" s="103">
        <v>1.4999999999999999E-4</v>
      </c>
      <c r="G228" s="103"/>
      <c r="H228" s="103"/>
    </row>
    <row r="229" spans="1:8" x14ac:dyDescent="0.25">
      <c r="A229" s="101">
        <v>14</v>
      </c>
      <c r="B229" s="101">
        <v>7</v>
      </c>
      <c r="D229" s="103">
        <v>2.9999999999999997E-4</v>
      </c>
      <c r="E229" s="103">
        <v>5.0000000000000001E-4</v>
      </c>
      <c r="F229" s="103">
        <v>6.9999999999999999E-4</v>
      </c>
      <c r="G229" s="103"/>
      <c r="H229" s="103"/>
    </row>
    <row r="230" spans="1:8" x14ac:dyDescent="0.25">
      <c r="A230" s="101">
        <v>14</v>
      </c>
      <c r="B230" s="101">
        <v>8</v>
      </c>
      <c r="D230" s="103">
        <v>1.4999999999999999E-4</v>
      </c>
      <c r="E230" s="103">
        <v>2.9999999999999997E-4</v>
      </c>
      <c r="F230" s="103">
        <v>4.0000000000000002E-4</v>
      </c>
      <c r="G230" s="103"/>
      <c r="H230" s="103"/>
    </row>
    <row r="231" spans="1:8" x14ac:dyDescent="0.25">
      <c r="A231" s="101">
        <v>14</v>
      </c>
      <c r="B231" s="101">
        <v>9</v>
      </c>
      <c r="D231" s="103">
        <v>2.0000000000000002E-5</v>
      </c>
      <c r="E231" s="103">
        <v>1E-4</v>
      </c>
      <c r="F231" s="103">
        <v>2.5000000000000001E-4</v>
      </c>
      <c r="G231" s="103"/>
      <c r="H231" s="103"/>
    </row>
    <row r="232" spans="1:8" x14ac:dyDescent="0.25">
      <c r="A232" s="101">
        <v>14</v>
      </c>
      <c r="B232" s="101">
        <v>10</v>
      </c>
      <c r="D232" s="103">
        <v>1.5E-5</v>
      </c>
      <c r="E232" s="103">
        <v>4.6E-5</v>
      </c>
      <c r="F232" s="103">
        <v>1.2E-4</v>
      </c>
      <c r="G232" s="103"/>
      <c r="H232" s="103"/>
    </row>
    <row r="233" spans="1:8" x14ac:dyDescent="0.25">
      <c r="A233" s="101">
        <v>14</v>
      </c>
      <c r="B233" s="101">
        <v>11</v>
      </c>
      <c r="D233" s="103">
        <v>5.0000000000000002E-5</v>
      </c>
      <c r="E233" s="103">
        <v>2.0000000000000001E-4</v>
      </c>
      <c r="F233" s="103">
        <v>4.4999999999999999E-4</v>
      </c>
      <c r="G233" s="103"/>
      <c r="H233" s="103"/>
    </row>
    <row r="234" spans="1:8" x14ac:dyDescent="0.25">
      <c r="A234" s="101">
        <v>14</v>
      </c>
      <c r="B234" s="101">
        <v>12</v>
      </c>
      <c r="D234" s="103">
        <v>3.0000000000000001E-5</v>
      </c>
      <c r="E234" s="103">
        <v>1.4100000000000001E-4</v>
      </c>
      <c r="F234" s="103">
        <v>3.1E-4</v>
      </c>
      <c r="G234" s="103"/>
      <c r="H234" s="103"/>
    </row>
    <row r="235" spans="1:8" x14ac:dyDescent="0.25">
      <c r="A235" s="101">
        <v>14</v>
      </c>
      <c r="B235" s="101">
        <v>13</v>
      </c>
      <c r="D235" s="103">
        <v>3</v>
      </c>
      <c r="E235" s="103">
        <v>11</v>
      </c>
      <c r="F235" s="103">
        <v>201</v>
      </c>
      <c r="G235" s="103"/>
      <c r="H235" s="103"/>
    </row>
    <row r="236" spans="1:8" x14ac:dyDescent="0.25">
      <c r="A236" s="101">
        <v>14</v>
      </c>
      <c r="B236" s="101">
        <v>14</v>
      </c>
      <c r="D236" s="103">
        <v>4</v>
      </c>
      <c r="E236" s="103">
        <v>26</v>
      </c>
      <c r="F236" s="103">
        <v>301</v>
      </c>
      <c r="G236" s="103"/>
      <c r="H236" s="103"/>
    </row>
    <row r="237" spans="1:8" x14ac:dyDescent="0.25">
      <c r="A237" s="101">
        <v>14</v>
      </c>
      <c r="B237" s="101">
        <v>15</v>
      </c>
      <c r="D237" s="103">
        <v>6</v>
      </c>
      <c r="E237" s="103">
        <v>101</v>
      </c>
      <c r="F237" s="103">
        <v>501</v>
      </c>
      <c r="G237" s="103"/>
      <c r="H237" s="103"/>
    </row>
    <row r="238" spans="1:8" x14ac:dyDescent="0.25">
      <c r="A238" s="101">
        <v>14</v>
      </c>
      <c r="B238" s="101">
        <v>16</v>
      </c>
      <c r="D238" s="103">
        <v>260</v>
      </c>
      <c r="E238" s="103">
        <v>380</v>
      </c>
      <c r="F238" s="103">
        <v>550</v>
      </c>
      <c r="G238" s="103"/>
      <c r="H238" s="103"/>
    </row>
    <row r="239" spans="1:8" x14ac:dyDescent="0.25">
      <c r="A239" s="101">
        <v>14</v>
      </c>
      <c r="B239" s="101">
        <v>17</v>
      </c>
      <c r="D239" s="103">
        <v>5</v>
      </c>
      <c r="E239" s="103">
        <v>10</v>
      </c>
      <c r="F239" s="103">
        <v>25</v>
      </c>
      <c r="G239" s="103"/>
      <c r="H239" s="10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2014C-C8C9-40D2-9ADD-4C026719630D}">
  <sheetPr codeName="Sheet38"/>
  <dimension ref="A1:HE144"/>
  <sheetViews>
    <sheetView workbookViewId="0">
      <selection activeCell="G2" sqref="G2:H12"/>
    </sheetView>
  </sheetViews>
  <sheetFormatPr defaultRowHeight="15" x14ac:dyDescent="0.25"/>
  <cols>
    <col min="1" max="8" width="9.140625" style="105"/>
    <col min="100" max="109" width="21.7109375" style="5" customWidth="1"/>
    <col min="110" max="117" width="9.140625" style="5"/>
    <col min="119" max="132" width="12.85546875" customWidth="1"/>
  </cols>
  <sheetData>
    <row r="1" spans="1:213" ht="15.75" thickBot="1" x14ac:dyDescent="0.3">
      <c r="A1" s="104" t="s">
        <v>436</v>
      </c>
      <c r="B1" s="104"/>
      <c r="D1" s="106">
        <v>0.05</v>
      </c>
      <c r="E1" s="106">
        <v>0.5</v>
      </c>
      <c r="F1" s="106">
        <v>0.95</v>
      </c>
      <c r="G1" s="105" t="s">
        <v>355</v>
      </c>
      <c r="H1" s="105" t="s">
        <v>35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80</v>
      </c>
      <c r="AC1" t="s">
        <v>436</v>
      </c>
      <c r="AE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436</v>
      </c>
      <c r="DP1" t="s">
        <v>432</v>
      </c>
      <c r="DQ1">
        <f>COUNTIF($CV$2:$CV$14, "&gt;=0.01"   )</f>
        <v>6</v>
      </c>
      <c r="DR1" t="s">
        <v>50</v>
      </c>
      <c r="DS1">
        <v>13</v>
      </c>
      <c r="DT1" t="s">
        <v>219</v>
      </c>
      <c r="DU1">
        <v>11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</row>
    <row r="2" spans="1:213" x14ac:dyDescent="0.25">
      <c r="A2" s="105">
        <v>1</v>
      </c>
      <c r="B2" s="105">
        <v>1</v>
      </c>
      <c r="D2" s="107">
        <v>0.01</v>
      </c>
      <c r="E2" s="107">
        <v>0.05</v>
      </c>
      <c r="F2" s="107">
        <v>0.1</v>
      </c>
      <c r="G2" s="107">
        <v>0.35307692307692307</v>
      </c>
      <c r="H2" s="107">
        <v>5.5E-2</v>
      </c>
      <c r="P2" t="s">
        <v>1</v>
      </c>
      <c r="Q2">
        <v>0.54499999999999993</v>
      </c>
      <c r="R2">
        <v>0.83749999999999991</v>
      </c>
      <c r="S2">
        <v>0.5</v>
      </c>
      <c r="T2">
        <v>0.95004059914229344</v>
      </c>
      <c r="U2">
        <v>4.4454409566517188E-2</v>
      </c>
      <c r="V2">
        <v>4.5332287002415796E-2</v>
      </c>
      <c r="W2">
        <v>0.64624999999999999</v>
      </c>
      <c r="X2">
        <v>0.53825000000000001</v>
      </c>
      <c r="Y2">
        <v>0.73849999999999993</v>
      </c>
      <c r="Z2">
        <v>0.73399999999999999</v>
      </c>
      <c r="AA2">
        <v>0.27050000000000002</v>
      </c>
      <c r="AB2">
        <f>AVERAGE($Q$2:$AA$2)</f>
        <v>0.53180248142829334</v>
      </c>
      <c r="AC2" t="s">
        <v>52</v>
      </c>
      <c r="AD2">
        <f>VARP($Q$15:$AA$15)</f>
        <v>3.1323447573714441E-2</v>
      </c>
      <c r="AE2">
        <v>0.36088058546419866</v>
      </c>
      <c r="CV2" s="86">
        <v>13</v>
      </c>
      <c r="CW2" s="5">
        <f>SUM($Q$18:$AA$18)</f>
        <v>3</v>
      </c>
      <c r="CX2" s="5">
        <v>4.0661157024793386</v>
      </c>
      <c r="CY2" s="5">
        <f>SUM($Q$35:$AA$35)</f>
        <v>5</v>
      </c>
      <c r="CZ2" s="5">
        <v>3.6363636363636367</v>
      </c>
      <c r="DA2" s="5">
        <v>0.10130496130483904</v>
      </c>
      <c r="DB2" s="5">
        <v>2.2100990029316989</v>
      </c>
      <c r="DC2" s="5">
        <v>0.42204372244259253</v>
      </c>
      <c r="DD2" s="5">
        <f t="shared" ref="DD2:DD14" si="0">($CV$4*CZ2+CY2*$CV$8/$CV$4-$CV$4)/($CV$2*$CV$4)</f>
        <v>0.30769230769230771</v>
      </c>
      <c r="DE2" s="5">
        <f t="shared" ref="DE2:DE14" si="1">($CV$4*CX2+CW2*$CV$6/$CV$4-$CV$4)/($CV$2*$CV$4)</f>
        <v>0.11188811188811189</v>
      </c>
      <c r="DF2" s="5">
        <v>0.1686673655771016</v>
      </c>
      <c r="DG2" s="5">
        <v>3.7777726433871761</v>
      </c>
      <c r="DH2" s="5">
        <f t="shared" ref="DH2:DH14" si="2">COUNTIF($Q2:$AA2, "&lt;=.05"   )</f>
        <v>2</v>
      </c>
      <c r="DI2" s="5">
        <f t="shared" ref="DI2:DI14" si="3">COUNTIF($Q2:$AA2, "&gt;=.95"   )</f>
        <v>1</v>
      </c>
      <c r="DJ2" s="5">
        <v>3</v>
      </c>
      <c r="DK2" s="5">
        <f t="shared" ref="DK2:DK14" si="4">ABS(COUNTIF($Q2:$AA2, "&lt;=.5")/11 -0.5)</f>
        <v>0.13636363636363635</v>
      </c>
      <c r="DL2" s="5">
        <f t="shared" ref="DL2:DL14" si="5">AVERAGE($Q2:$AA2)</f>
        <v>0.53180248142829334</v>
      </c>
      <c r="DM2" s="5">
        <f t="shared" ref="DM2:DM14" si="6">STDEV($Q2:$AA2)</f>
        <v>0.30145440020129621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VARP('GAS95(corros)'!$Q$35:$AA$35)</f>
        <v>0.79338842975206614</v>
      </c>
      <c r="GT2">
        <v>0.52892561983471087</v>
      </c>
      <c r="GU2">
        <v>-0.13223140495867772</v>
      </c>
      <c r="GV2">
        <v>0.42975206611570249</v>
      </c>
      <c r="GW2">
        <v>0.5950413223140496</v>
      </c>
      <c r="GX2">
        <v>0.49586776859504128</v>
      </c>
      <c r="GY2">
        <v>-0.39669421487603301</v>
      </c>
      <c r="GZ2">
        <v>0.26446280991735543</v>
      </c>
      <c r="HA2">
        <v>0.19834710743801659</v>
      </c>
      <c r="HB2">
        <v>0.13223140495867769</v>
      </c>
      <c r="HC2">
        <v>0.2314049586776859</v>
      </c>
      <c r="HD2">
        <v>0.23140495867768596</v>
      </c>
      <c r="HE2">
        <v>0.26446280991735543</v>
      </c>
    </row>
    <row r="3" spans="1:213" x14ac:dyDescent="0.25">
      <c r="A3" s="105">
        <v>1</v>
      </c>
      <c r="B3" s="105">
        <f>B2+1</f>
        <v>2</v>
      </c>
      <c r="D3" s="107">
        <v>0.02</v>
      </c>
      <c r="E3" s="107">
        <v>0.05</v>
      </c>
      <c r="F3" s="107">
        <v>0.13</v>
      </c>
      <c r="G3" s="107">
        <v>0.58846153846153859</v>
      </c>
      <c r="H3" s="107">
        <v>0.11</v>
      </c>
      <c r="P3" t="s">
        <v>2</v>
      </c>
      <c r="Q3">
        <v>0.45500000000000002</v>
      </c>
      <c r="R3">
        <v>0.42499999999999999</v>
      </c>
      <c r="S3">
        <v>0.21363636363636362</v>
      </c>
      <c r="T3">
        <v>0.62857142857142856</v>
      </c>
      <c r="U3">
        <v>4.4454409566517188E-2</v>
      </c>
      <c r="V3">
        <v>4.3332009589786585E-2</v>
      </c>
      <c r="W3">
        <v>9.9687499999999998E-2</v>
      </c>
      <c r="X3">
        <v>7.771052631578948E-2</v>
      </c>
      <c r="Y3">
        <v>9.9178571428571421E-2</v>
      </c>
      <c r="Z3">
        <v>0.14771428571428574</v>
      </c>
      <c r="AA3">
        <v>6.1605263157894739E-2</v>
      </c>
      <c r="AB3">
        <f>AVERAGE($Q$3:$AA$3)</f>
        <v>0.20871730527096705</v>
      </c>
      <c r="AC3" t="s">
        <v>54</v>
      </c>
      <c r="AD3">
        <f>VARP($AB$2:$AB$14)</f>
        <v>1.8637393624251798E-2</v>
      </c>
      <c r="AE3">
        <v>0.21472328378983524</v>
      </c>
      <c r="CV3" s="86" t="s">
        <v>210</v>
      </c>
      <c r="CW3" s="5">
        <f>SUM($Q$19:$AA$19)</f>
        <v>-9</v>
      </c>
      <c r="CX3" s="5">
        <v>-0.19834710743801656</v>
      </c>
      <c r="CY3" s="5">
        <f>SUM($Q$36:$AA$36)</f>
        <v>7</v>
      </c>
      <c r="CZ3" s="5">
        <v>2.9090909090909092</v>
      </c>
      <c r="DA3" s="5">
        <v>7.0663107774360315E-2</v>
      </c>
      <c r="DB3" s="5">
        <v>16.337333522379769</v>
      </c>
      <c r="DC3" s="5">
        <v>-0.1572040368117206</v>
      </c>
      <c r="DD3" s="5">
        <f t="shared" si="0"/>
        <v>0.2937062937062937</v>
      </c>
      <c r="DE3" s="5">
        <f t="shared" si="1"/>
        <v>0.27972027972027974</v>
      </c>
      <c r="DF3" s="5">
        <v>2.1827582744452165E-2</v>
      </c>
      <c r="DG3" s="5">
        <v>2.0709485719934224</v>
      </c>
      <c r="DH3" s="5">
        <f t="shared" si="2"/>
        <v>2</v>
      </c>
      <c r="DI3" s="5">
        <f t="shared" si="3"/>
        <v>0</v>
      </c>
      <c r="DJ3" s="5">
        <v>2</v>
      </c>
      <c r="DK3" s="5">
        <f t="shared" si="4"/>
        <v>0.40909090909090906</v>
      </c>
      <c r="DL3" s="5">
        <f t="shared" si="5"/>
        <v>0.20871730527096705</v>
      </c>
      <c r="DM3" s="5">
        <f t="shared" si="6"/>
        <v>0.20111737289298304</v>
      </c>
      <c r="DO3" s="9" t="s">
        <v>376</v>
      </c>
      <c r="DP3" s="9">
        <v>1</v>
      </c>
      <c r="DQ3" s="9">
        <v>-4.3684497957023803E-2</v>
      </c>
      <c r="DR3" s="9">
        <v>0.47088793529483791</v>
      </c>
      <c r="DS3" s="9">
        <v>-0.31408380680881753</v>
      </c>
      <c r="DT3" s="9">
        <v>0.367729898937806</v>
      </c>
      <c r="DU3" s="9">
        <v>-3.4023458720947801E-2</v>
      </c>
      <c r="DV3" s="9">
        <v>-1.9537429279743092E-2</v>
      </c>
      <c r="DW3" s="9">
        <v>0.10671179547181421</v>
      </c>
      <c r="DX3" s="9">
        <v>0.13698043481186453</v>
      </c>
      <c r="DY3" s="9">
        <v>0.17841938581021274</v>
      </c>
      <c r="DZ3" s="9">
        <v>-4.181259927838428E-2</v>
      </c>
      <c r="EA3" s="9">
        <v>-0.13186086366242805</v>
      </c>
      <c r="EB3" s="9">
        <v>3.3443638701105199E-2</v>
      </c>
      <c r="GR3" t="s">
        <v>2</v>
      </c>
      <c r="GS3">
        <v>0.52892561983471087</v>
      </c>
      <c r="GT3">
        <f>VARP('GAS95(corros)'!$Q$36:$AA$36)</f>
        <v>0.5950413223140496</v>
      </c>
      <c r="GU3">
        <v>-0.33057851239669417</v>
      </c>
      <c r="GV3">
        <v>0.52892561983471087</v>
      </c>
      <c r="GW3">
        <v>0.39669421487603301</v>
      </c>
      <c r="GX3">
        <v>0.33057851239669422</v>
      </c>
      <c r="GY3">
        <v>-0.26446280991735538</v>
      </c>
      <c r="GZ3">
        <v>0.29752066115702469</v>
      </c>
      <c r="HA3">
        <v>0.13223140495867769</v>
      </c>
      <c r="HB3">
        <v>-3.305785123966945E-2</v>
      </c>
      <c r="HC3">
        <v>3.305785123966945E-2</v>
      </c>
      <c r="HD3">
        <v>0.39669421487603301</v>
      </c>
      <c r="HE3">
        <v>0.29752066115702469</v>
      </c>
    </row>
    <row r="4" spans="1:213" x14ac:dyDescent="0.25">
      <c r="A4" s="105">
        <v>1</v>
      </c>
      <c r="B4" s="105">
        <f t="shared" ref="B4:B11" si="7">B3+1</f>
        <v>3</v>
      </c>
      <c r="D4" s="107">
        <v>1.4999999999999999E-2</v>
      </c>
      <c r="E4" s="107">
        <v>0.03</v>
      </c>
      <c r="F4" s="107">
        <v>0.06</v>
      </c>
      <c r="G4" s="107">
        <v>0.21692307692307694</v>
      </c>
      <c r="H4" s="107">
        <v>0.03</v>
      </c>
      <c r="P4" t="s">
        <v>3</v>
      </c>
      <c r="Q4">
        <v>4.9764126465954017E-2</v>
      </c>
      <c r="R4">
        <v>6.2121212121212126E-2</v>
      </c>
      <c r="S4">
        <v>4.987708343576381E-2</v>
      </c>
      <c r="T4">
        <v>0.95002256322169587</v>
      </c>
      <c r="U4">
        <v>7.6100000000000001E-2</v>
      </c>
      <c r="V4">
        <v>0.4695454545454546</v>
      </c>
      <c r="W4">
        <v>0.9503172279194626</v>
      </c>
      <c r="X4">
        <v>0.76324999999999998</v>
      </c>
      <c r="Y4">
        <v>0.84424999999999994</v>
      </c>
      <c r="Z4">
        <v>0.95050756467114028</v>
      </c>
      <c r="AA4">
        <v>0.61024999999999996</v>
      </c>
      <c r="AB4">
        <f>AVERAGE($Q$4:$AA$4)</f>
        <v>0.52509138476188022</v>
      </c>
      <c r="AC4" t="s">
        <v>57</v>
      </c>
      <c r="AD4">
        <f>VARP($Q$2:$AA$14)</f>
        <v>8.6797264345554279E-2</v>
      </c>
      <c r="CV4" s="86">
        <v>11</v>
      </c>
      <c r="CW4" s="5">
        <f>SUM($Q$20:$AA$20)</f>
        <v>1</v>
      </c>
      <c r="CX4" s="5">
        <v>4.991735537190082</v>
      </c>
      <c r="CY4" s="5">
        <f>SUM($Q$37:$AA$37)</f>
        <v>1</v>
      </c>
      <c r="CZ4" s="5">
        <v>1.4545454545454546</v>
      </c>
      <c r="DA4" s="5">
        <v>0.17737501460334482</v>
      </c>
      <c r="DB4" s="5">
        <v>3.2592568367798154</v>
      </c>
      <c r="DC4" s="5">
        <v>0.49250002392068826</v>
      </c>
      <c r="DD4" s="5">
        <f t="shared" si="0"/>
        <v>5.5944055944055944E-2</v>
      </c>
      <c r="DE4" s="5">
        <f t="shared" si="1"/>
        <v>0.26573426573426567</v>
      </c>
      <c r="DF4" s="5">
        <v>2.517218956258244E-2</v>
      </c>
      <c r="DG4" s="5">
        <v>3.5718946480843048</v>
      </c>
      <c r="DH4" s="5">
        <f t="shared" si="2"/>
        <v>2</v>
      </c>
      <c r="DI4" s="5">
        <f t="shared" si="3"/>
        <v>3</v>
      </c>
      <c r="DJ4" s="5">
        <v>5</v>
      </c>
      <c r="DK4" s="5">
        <f t="shared" si="4"/>
        <v>4.545454545454547E-2</v>
      </c>
      <c r="DL4" s="5">
        <f t="shared" si="5"/>
        <v>0.52509138476188022</v>
      </c>
      <c r="DM4" s="5">
        <f t="shared" si="6"/>
        <v>0.39736391595865361</v>
      </c>
      <c r="DO4" s="9" t="s">
        <v>218</v>
      </c>
      <c r="DP4" s="9">
        <v>-4.3684497957023803E-2</v>
      </c>
      <c r="DQ4" s="9">
        <v>1</v>
      </c>
      <c r="DR4" s="9">
        <v>-0.45846473691520911</v>
      </c>
      <c r="DS4" s="9">
        <v>0.48123088432622785</v>
      </c>
      <c r="DT4" s="9">
        <v>0.11185685492164496</v>
      </c>
      <c r="DU4" s="9">
        <v>0.29388725228630214</v>
      </c>
      <c r="DV4" s="9">
        <v>-0.76010958981766796</v>
      </c>
      <c r="DW4" s="9">
        <v>-0.39535390573467127</v>
      </c>
      <c r="DX4" s="9">
        <v>-0.60545190546372596</v>
      </c>
      <c r="DY4" s="9">
        <v>-0.6762521427076541</v>
      </c>
      <c r="DZ4" s="9">
        <v>0.32539757302610145</v>
      </c>
      <c r="EA4" s="9">
        <v>-0.41042234006628303</v>
      </c>
      <c r="EB4" s="9">
        <v>-0.49214882669841536</v>
      </c>
      <c r="GR4" t="s">
        <v>3</v>
      </c>
      <c r="GS4">
        <v>-0.13223140495867772</v>
      </c>
      <c r="GT4">
        <v>-0.33057851239669417</v>
      </c>
      <c r="GU4">
        <f>VARP('GAS95(corros)'!$Q$37:$AA$37)</f>
        <v>0.99173553719008267</v>
      </c>
      <c r="GV4">
        <v>-0.13223140495867766</v>
      </c>
      <c r="GW4">
        <v>-9.9173553719008253E-2</v>
      </c>
      <c r="GX4">
        <v>9.9173553719008281E-2</v>
      </c>
      <c r="GY4">
        <v>6.6115702479338831E-2</v>
      </c>
      <c r="GZ4">
        <v>-0.16528925619834711</v>
      </c>
      <c r="HA4">
        <v>0.33057851239669417</v>
      </c>
      <c r="HB4">
        <v>0.46280991735537191</v>
      </c>
      <c r="HC4">
        <v>0.26446280991735532</v>
      </c>
      <c r="HD4">
        <v>0.26446280991735532</v>
      </c>
      <c r="HE4">
        <v>-0.16528925619834711</v>
      </c>
    </row>
    <row r="5" spans="1:213" x14ac:dyDescent="0.25">
      <c r="A5" s="105">
        <v>1</v>
      </c>
      <c r="B5" s="105">
        <f t="shared" si="7"/>
        <v>4</v>
      </c>
      <c r="D5" s="107">
        <v>6.0000000000000001E-3</v>
      </c>
      <c r="E5" s="107">
        <v>1.0999999999999999E-2</v>
      </c>
      <c r="F5" s="107">
        <v>3.2000000000000001E-2</v>
      </c>
      <c r="G5" s="107">
        <v>0.14384615384615385</v>
      </c>
      <c r="H5" s="107">
        <v>0.05</v>
      </c>
      <c r="P5" t="s">
        <v>4</v>
      </c>
      <c r="Q5">
        <v>4.7954340888634324E-2</v>
      </c>
      <c r="R5">
        <v>0.37919463087248323</v>
      </c>
      <c r="S5">
        <v>0.14999999999999997</v>
      </c>
      <c r="T5">
        <v>0.22727272727272729</v>
      </c>
      <c r="U5">
        <v>3.8673602080624189E-2</v>
      </c>
      <c r="V5">
        <v>3.7775840182589858E-2</v>
      </c>
      <c r="W5">
        <v>0.51724392041267497</v>
      </c>
      <c r="X5">
        <v>0.51023265606905988</v>
      </c>
      <c r="Y5">
        <v>0.5119380987472365</v>
      </c>
      <c r="Z5">
        <v>0.5190914833140331</v>
      </c>
      <c r="AA5">
        <v>0.5070112643436151</v>
      </c>
      <c r="AB5">
        <f>AVERAGE($Q$5:$AA$5)</f>
        <v>0.31330805128942529</v>
      </c>
      <c r="AC5" t="s">
        <v>59</v>
      </c>
      <c r="AD5">
        <f>AVERAGE($Q$2:$AA$14)</f>
        <v>0.29172173421345077</v>
      </c>
      <c r="CV5" s="86" t="s">
        <v>203</v>
      </c>
      <c r="CW5" s="5">
        <f>SUM($Q$21:$AA$21)</f>
        <v>-1</v>
      </c>
      <c r="CX5" s="5">
        <v>5.1900826446280997</v>
      </c>
      <c r="CY5" s="5">
        <f>SUM($Q$38:$AA$38)</f>
        <v>5</v>
      </c>
      <c r="CZ5" s="5">
        <v>3.6363636363636367</v>
      </c>
      <c r="DA5" s="5">
        <v>0.3917558434697509</v>
      </c>
      <c r="DB5" s="5">
        <v>8.8207921502727871</v>
      </c>
      <c r="DC5" s="5">
        <v>0.58011352222028656</v>
      </c>
      <c r="DD5" s="5">
        <f t="shared" si="0"/>
        <v>0.30769230769230771</v>
      </c>
      <c r="DE5" s="5">
        <f t="shared" si="1"/>
        <v>0.36363636363636365</v>
      </c>
      <c r="DF5" s="5">
        <v>6.364323126228065E-2</v>
      </c>
      <c r="DG5" s="5">
        <v>2.9608062924012271</v>
      </c>
      <c r="DH5" s="5">
        <f t="shared" si="2"/>
        <v>3</v>
      </c>
      <c r="DI5" s="5">
        <f t="shared" si="3"/>
        <v>0</v>
      </c>
      <c r="DJ5" s="5">
        <v>3</v>
      </c>
      <c r="DK5" s="5">
        <f t="shared" si="4"/>
        <v>4.5454545454545414E-2</v>
      </c>
      <c r="DL5" s="5">
        <f t="shared" si="5"/>
        <v>0.31330805128942529</v>
      </c>
      <c r="DM5" s="5">
        <f t="shared" si="6"/>
        <v>0.21444302266942109</v>
      </c>
      <c r="DO5" s="9" t="s">
        <v>377</v>
      </c>
      <c r="DP5" s="9">
        <v>0.47088793529483791</v>
      </c>
      <c r="DQ5" s="9">
        <v>-0.45846473691520911</v>
      </c>
      <c r="DR5" s="9">
        <v>1</v>
      </c>
      <c r="DS5" s="9">
        <v>0.10011863948995155</v>
      </c>
      <c r="DT5" s="9">
        <v>0.47926147136226016</v>
      </c>
      <c r="DU5" s="9">
        <v>0.13530689646108071</v>
      </c>
      <c r="DV5" s="9">
        <v>-5.2787424595930235E-2</v>
      </c>
      <c r="DW5" s="9">
        <v>0.12039494131358326</v>
      </c>
      <c r="DX5" s="9">
        <v>-1.8451559449630634E-2</v>
      </c>
      <c r="DY5" s="9">
        <v>9.8492368161209515E-2</v>
      </c>
      <c r="DZ5" s="9">
        <v>-0.22427770771650474</v>
      </c>
      <c r="EA5" s="9">
        <v>-2.4832274063872603E-2</v>
      </c>
      <c r="EB5" s="9">
        <v>-7.0653268461050966E-2</v>
      </c>
      <c r="GR5" t="s">
        <v>4</v>
      </c>
      <c r="GS5">
        <v>0.42975206611570249</v>
      </c>
      <c r="GT5">
        <v>0.52892561983471087</v>
      </c>
      <c r="GU5">
        <v>-0.13223140495867766</v>
      </c>
      <c r="GV5">
        <f>VARP('GAS95(corros)'!$Q$38:$AA$38)</f>
        <v>0.79338842975206614</v>
      </c>
      <c r="GW5">
        <v>0.23140495867768596</v>
      </c>
      <c r="GX5">
        <v>0.49586776859504128</v>
      </c>
      <c r="GY5">
        <v>-0.39669421487603301</v>
      </c>
      <c r="GZ5">
        <v>0.26446280991735543</v>
      </c>
      <c r="HA5">
        <v>0.19834710743801656</v>
      </c>
      <c r="HB5">
        <v>0.13223140495867769</v>
      </c>
      <c r="HC5">
        <v>0.23140495867768596</v>
      </c>
      <c r="HD5">
        <v>0.5950413223140496</v>
      </c>
      <c r="HE5">
        <v>0.26446280991735543</v>
      </c>
    </row>
    <row r="6" spans="1:213" x14ac:dyDescent="0.25">
      <c r="A6" s="105">
        <v>1</v>
      </c>
      <c r="B6" s="105">
        <f t="shared" si="7"/>
        <v>5</v>
      </c>
      <c r="D6" s="107">
        <v>5</v>
      </c>
      <c r="E6" s="107">
        <v>10</v>
      </c>
      <c r="F6" s="107">
        <v>20</v>
      </c>
      <c r="G6" s="107">
        <v>14.73076923076923</v>
      </c>
      <c r="H6" s="107">
        <v>1.29</v>
      </c>
      <c r="P6" t="s">
        <v>5</v>
      </c>
      <c r="Q6">
        <v>0.10624999999999998</v>
      </c>
      <c r="R6">
        <v>0.24285714285714288</v>
      </c>
      <c r="S6">
        <v>4.95119332324662E-2</v>
      </c>
      <c r="T6">
        <v>4.9757229699547476E-2</v>
      </c>
      <c r="U6">
        <v>4.5824345146379043E-2</v>
      </c>
      <c r="V6">
        <v>4.3332009589786585E-2</v>
      </c>
      <c r="W6">
        <v>0.1085</v>
      </c>
      <c r="X6">
        <v>7.5499999999999998E-2</v>
      </c>
      <c r="Y6">
        <v>0.61924999999999997</v>
      </c>
      <c r="Z6">
        <v>0.50900000000000001</v>
      </c>
      <c r="AA6">
        <v>4.3959994684795327E-2</v>
      </c>
      <c r="AB6">
        <f>AVERAGE($Q$6:$AA$6)</f>
        <v>0.17215842320091979</v>
      </c>
      <c r="CV6" s="86">
        <v>-65</v>
      </c>
      <c r="CW6" s="5">
        <f>SUM($Q$22:$AA$22)</f>
        <v>-7</v>
      </c>
      <c r="CX6" s="5">
        <v>4.3305785123966949</v>
      </c>
      <c r="CY6" s="5">
        <f>SUM($Q$39:$AA$39)</f>
        <v>1</v>
      </c>
      <c r="CZ6" s="5">
        <v>4.3636363636363633</v>
      </c>
      <c r="DA6" s="5">
        <v>3.7590971006861949E-2</v>
      </c>
      <c r="DB6" s="5">
        <v>3.3573023899591905</v>
      </c>
      <c r="DC6" s="5">
        <v>0.58964789801546225</v>
      </c>
      <c r="DD6" s="5">
        <f t="shared" si="0"/>
        <v>0.27972027972027974</v>
      </c>
      <c r="DE6" s="5">
        <f t="shared" si="1"/>
        <v>0.54545454545454541</v>
      </c>
      <c r="DF6" s="5">
        <v>7.9815531971471146E-4</v>
      </c>
      <c r="DG6" s="5">
        <v>3.3107316606101893</v>
      </c>
      <c r="DH6" s="5">
        <f t="shared" si="2"/>
        <v>5</v>
      </c>
      <c r="DI6" s="5">
        <f t="shared" si="3"/>
        <v>0</v>
      </c>
      <c r="DJ6" s="5">
        <v>5</v>
      </c>
      <c r="DK6" s="5">
        <f t="shared" si="4"/>
        <v>0.31818181818181823</v>
      </c>
      <c r="DL6" s="5">
        <f t="shared" si="5"/>
        <v>0.17215842320091979</v>
      </c>
      <c r="DM6" s="5">
        <f t="shared" si="6"/>
        <v>0.2037415508930612</v>
      </c>
      <c r="DO6" s="9" t="s">
        <v>351</v>
      </c>
      <c r="DP6" s="9">
        <v>-0.31408380680881753</v>
      </c>
      <c r="DQ6" s="9">
        <v>0.48123088432622785</v>
      </c>
      <c r="DR6" s="9">
        <v>0.10011863948995155</v>
      </c>
      <c r="DS6" s="9">
        <v>1</v>
      </c>
      <c r="DT6" s="9">
        <v>-2.649244452147205E-2</v>
      </c>
      <c r="DU6" s="9">
        <v>0.40599072389463448</v>
      </c>
      <c r="DV6" s="9">
        <v>-0.58627239216605886</v>
      </c>
      <c r="DW6" s="9">
        <v>-5.486668257886728E-2</v>
      </c>
      <c r="DX6" s="9">
        <v>-0.85750027024163844</v>
      </c>
      <c r="DY6" s="9">
        <v>-0.50358186361182089</v>
      </c>
      <c r="DZ6" s="9">
        <v>0.10878197200864392</v>
      </c>
      <c r="EA6" s="9">
        <v>-0.32316054708505609</v>
      </c>
      <c r="EB6" s="9">
        <v>-0.6280739509379818</v>
      </c>
      <c r="GR6" t="s">
        <v>5</v>
      </c>
      <c r="GS6">
        <v>0.5950413223140496</v>
      </c>
      <c r="GT6">
        <v>0.39669421487603301</v>
      </c>
      <c r="GU6">
        <v>-9.9173553719008253E-2</v>
      </c>
      <c r="GV6">
        <v>0.23140495867768596</v>
      </c>
      <c r="GW6">
        <f>VARP('GAS95(corros)'!$Q$39:$AA$39)</f>
        <v>0.99173553719008267</v>
      </c>
      <c r="GX6">
        <v>0.82644628099173556</v>
      </c>
      <c r="GY6">
        <v>6.6115702479338831E-2</v>
      </c>
      <c r="GZ6">
        <v>0.19834710743801651</v>
      </c>
      <c r="HA6">
        <v>0.33057851239669422</v>
      </c>
      <c r="HB6">
        <v>9.9173553719008281E-2</v>
      </c>
      <c r="HC6">
        <v>0.26446280991735532</v>
      </c>
      <c r="HD6">
        <v>0.26446280991735532</v>
      </c>
      <c r="HE6">
        <v>0.19834710743801651</v>
      </c>
    </row>
    <row r="7" spans="1:213" x14ac:dyDescent="0.25">
      <c r="A7" s="105">
        <v>1</v>
      </c>
      <c r="B7" s="105">
        <f t="shared" si="7"/>
        <v>6</v>
      </c>
      <c r="D7" s="107">
        <v>7</v>
      </c>
      <c r="E7" s="107">
        <v>15</v>
      </c>
      <c r="F7" s="107">
        <v>30</v>
      </c>
      <c r="G7" s="107">
        <v>26.61538461538461</v>
      </c>
      <c r="H7" s="107">
        <v>0.93300000000000005</v>
      </c>
      <c r="P7" t="s">
        <v>6</v>
      </c>
      <c r="Q7">
        <v>4.9764126465954017E-2</v>
      </c>
      <c r="R7">
        <v>7.8124999999999986E-2</v>
      </c>
      <c r="S7">
        <v>4.95119332324662E-2</v>
      </c>
      <c r="T7">
        <v>0.05</v>
      </c>
      <c r="U7">
        <v>4.883415435139573E-2</v>
      </c>
      <c r="V7">
        <v>4.9110670289553085E-2</v>
      </c>
      <c r="W7">
        <v>0.12425</v>
      </c>
      <c r="X7">
        <v>6.275E-2</v>
      </c>
      <c r="Y7">
        <v>0.16924999999999996</v>
      </c>
      <c r="Z7">
        <v>0.16475000000000001</v>
      </c>
      <c r="AA7">
        <v>4.7782606574667166E-2</v>
      </c>
      <c r="AB7">
        <f>AVERAGE($Q$7:$AA$7)</f>
        <v>8.1284408264912372E-2</v>
      </c>
      <c r="CV7" s="86" t="s">
        <v>55</v>
      </c>
      <c r="CW7" s="5">
        <f>SUM($Q$23:$AA$23)</f>
        <v>-11</v>
      </c>
      <c r="CX7" s="5">
        <v>0</v>
      </c>
      <c r="CY7" s="5">
        <f>SUM($Q$40:$AA$40)</f>
        <v>-1</v>
      </c>
      <c r="CZ7" s="5">
        <v>5.0909090909090908</v>
      </c>
      <c r="DA7" s="5">
        <v>0.26129634047315753</v>
      </c>
      <c r="DB7" s="5">
        <v>4.3343826936178642</v>
      </c>
      <c r="DC7" s="5">
        <v>0.6584310951026433</v>
      </c>
      <c r="DD7" s="5">
        <f t="shared" si="0"/>
        <v>0.2937062937062937</v>
      </c>
      <c r="DE7" s="5">
        <f t="shared" si="1"/>
        <v>0.3776223776223776</v>
      </c>
      <c r="DF7" s="5">
        <v>2.4961558240243363E-6</v>
      </c>
      <c r="DG7" s="5">
        <v>2.4159130633776855</v>
      </c>
      <c r="DH7" s="5">
        <f t="shared" si="2"/>
        <v>6</v>
      </c>
      <c r="DI7" s="5">
        <f t="shared" si="3"/>
        <v>0</v>
      </c>
      <c r="DJ7" s="5">
        <v>6</v>
      </c>
      <c r="DK7" s="5">
        <f t="shared" si="4"/>
        <v>0.5</v>
      </c>
      <c r="DL7" s="5">
        <f t="shared" si="5"/>
        <v>8.1284408264912372E-2</v>
      </c>
      <c r="DM7" s="5">
        <f t="shared" si="6"/>
        <v>4.8058579049076858E-2</v>
      </c>
      <c r="DO7" s="9" t="s">
        <v>357</v>
      </c>
      <c r="DP7" s="9">
        <v>0.367729898937806</v>
      </c>
      <c r="DQ7" s="9">
        <v>0.11185685492164496</v>
      </c>
      <c r="DR7" s="9">
        <v>0.47926147136226016</v>
      </c>
      <c r="DS7" s="9">
        <v>-2.649244452147205E-2</v>
      </c>
      <c r="DT7" s="9">
        <v>1</v>
      </c>
      <c r="DU7" s="9">
        <v>-5.6798619460001733E-2</v>
      </c>
      <c r="DV7" s="9">
        <v>-0.41732587746010613</v>
      </c>
      <c r="DW7" s="9">
        <v>7.4668423626126487E-3</v>
      </c>
      <c r="DX7" s="9">
        <v>-0.21307165633977593</v>
      </c>
      <c r="DY7" s="9">
        <v>-0.10615546800272845</v>
      </c>
      <c r="DZ7" s="9">
        <v>0.26758980859460957</v>
      </c>
      <c r="EA7" s="9">
        <v>-0.55005487555724986</v>
      </c>
      <c r="EB7" s="9">
        <v>-0.23126187882846938</v>
      </c>
      <c r="GR7" t="s">
        <v>6</v>
      </c>
      <c r="GS7">
        <v>0.49586776859504128</v>
      </c>
      <c r="GT7">
        <v>0.33057851239669422</v>
      </c>
      <c r="GU7">
        <v>9.9173553719008281E-2</v>
      </c>
      <c r="GV7">
        <v>0.49586776859504128</v>
      </c>
      <c r="GW7">
        <v>0.82644628099173556</v>
      </c>
      <c r="GX7">
        <f>VARP('GAS95(corros)'!$Q$40:$AA$40)</f>
        <v>0.99173553719008267</v>
      </c>
      <c r="GY7">
        <v>-6.6115702479338859E-2</v>
      </c>
      <c r="GZ7">
        <v>0.16528925619834714</v>
      </c>
      <c r="HA7">
        <v>0.39669421487603301</v>
      </c>
      <c r="HB7">
        <v>0.26446280991735532</v>
      </c>
      <c r="HC7">
        <v>0.46280991735537191</v>
      </c>
      <c r="HD7">
        <v>0.46280991735537197</v>
      </c>
      <c r="HE7">
        <v>0.16528925619834714</v>
      </c>
    </row>
    <row r="8" spans="1:213" x14ac:dyDescent="0.25">
      <c r="A8" s="105">
        <v>1</v>
      </c>
      <c r="B8" s="105">
        <f t="shared" si="7"/>
        <v>7</v>
      </c>
      <c r="D8" s="107">
        <v>1</v>
      </c>
      <c r="E8" s="107">
        <v>3</v>
      </c>
      <c r="F8" s="107">
        <v>5</v>
      </c>
      <c r="G8" s="107">
        <v>6.5392307692307714</v>
      </c>
      <c r="H8" s="107">
        <v>3.65</v>
      </c>
      <c r="P8" t="s">
        <v>7</v>
      </c>
      <c r="Q8">
        <v>9.4999999999999973E-2</v>
      </c>
      <c r="R8">
        <v>0.31999999999999995</v>
      </c>
      <c r="S8">
        <v>4.8332459859926631E-2</v>
      </c>
      <c r="T8">
        <v>0.37727272727272732</v>
      </c>
      <c r="U8">
        <v>0.22775000000000001</v>
      </c>
      <c r="V8">
        <v>0.1799</v>
      </c>
      <c r="W8">
        <v>0.1825</v>
      </c>
      <c r="X8">
        <v>0.24272727272727274</v>
      </c>
      <c r="Y8">
        <v>0.95117647060051336</v>
      </c>
      <c r="Z8">
        <v>0.95189278939356792</v>
      </c>
      <c r="AA8">
        <v>0.95068311196158839</v>
      </c>
      <c r="AB8">
        <f>AVERAGE($Q$8:$AA$8)</f>
        <v>0.41156680289232689</v>
      </c>
      <c r="CV8" s="86">
        <f>SUM(CY:CY)</f>
        <v>33</v>
      </c>
      <c r="CW8" s="5">
        <f>SUM($Q$24:$AA$24)</f>
        <v>-5</v>
      </c>
      <c r="CX8" s="5">
        <v>4.1322314049586781</v>
      </c>
      <c r="CY8" s="5">
        <f>SUM($Q$41:$AA$41)</f>
        <v>3</v>
      </c>
      <c r="CZ8" s="5">
        <v>-0.36363636363636354</v>
      </c>
      <c r="DA8" s="5">
        <v>0.33214299252721846</v>
      </c>
      <c r="DB8" s="5">
        <v>1.6738492259335687</v>
      </c>
      <c r="DC8" s="5">
        <v>0.47985852390603334</v>
      </c>
      <c r="DD8" s="5">
        <f t="shared" si="0"/>
        <v>-4.1958041958041953E-2</v>
      </c>
      <c r="DE8" s="5">
        <f t="shared" si="1"/>
        <v>0.44755244755244755</v>
      </c>
      <c r="DF8" s="5">
        <v>1.0193427968289775E-3</v>
      </c>
      <c r="DG8" s="5">
        <v>4.2412781325457241</v>
      </c>
      <c r="DH8" s="5">
        <f t="shared" si="2"/>
        <v>1</v>
      </c>
      <c r="DI8" s="5">
        <f t="shared" si="3"/>
        <v>3</v>
      </c>
      <c r="DJ8" s="5">
        <v>4</v>
      </c>
      <c r="DK8" s="5">
        <f t="shared" si="4"/>
        <v>0.22727272727272729</v>
      </c>
      <c r="DL8" s="5">
        <f t="shared" si="5"/>
        <v>0.41156680289232689</v>
      </c>
      <c r="DM8" s="5">
        <f t="shared" si="6"/>
        <v>0.35831940545620661</v>
      </c>
      <c r="DO8" s="9" t="s">
        <v>214</v>
      </c>
      <c r="DP8" s="9">
        <v>-3.4023458720947801E-2</v>
      </c>
      <c r="DQ8" s="9">
        <v>0.29388725228630214</v>
      </c>
      <c r="DR8" s="9">
        <v>0.13530689646108071</v>
      </c>
      <c r="DS8" s="9">
        <v>0.40599072389463448</v>
      </c>
      <c r="DT8" s="9">
        <v>-5.6798619460001733E-2</v>
      </c>
      <c r="DU8" s="9">
        <v>1</v>
      </c>
      <c r="DV8" s="9">
        <v>-0.53341508112611125</v>
      </c>
      <c r="DW8" s="9">
        <v>-0.62320602640635636</v>
      </c>
      <c r="DX8" s="9">
        <v>-0.30868674850278366</v>
      </c>
      <c r="DY8" s="9">
        <v>-0.72394611369981865</v>
      </c>
      <c r="DZ8" s="9">
        <v>-0.13674316032260292</v>
      </c>
      <c r="EA8" s="9">
        <v>0.18239851836359949</v>
      </c>
      <c r="EB8" s="9">
        <v>-0.15021484618439193</v>
      </c>
      <c r="GR8" t="s">
        <v>7</v>
      </c>
      <c r="GS8">
        <v>-0.39669421487603301</v>
      </c>
      <c r="GT8">
        <v>-0.26446280991735538</v>
      </c>
      <c r="GU8">
        <v>6.6115702479338831E-2</v>
      </c>
      <c r="GV8">
        <v>-0.39669421487603301</v>
      </c>
      <c r="GW8">
        <v>6.6115702479338831E-2</v>
      </c>
      <c r="GX8">
        <v>-6.6115702479338859E-2</v>
      </c>
      <c r="GY8">
        <f>VARP('GAS95(corros)'!$Q$41:$AA$41)</f>
        <v>0.92561983471074383</v>
      </c>
      <c r="GZ8">
        <v>-0.13223140495867766</v>
      </c>
      <c r="HA8">
        <v>-9.9173553719008212E-2</v>
      </c>
      <c r="HB8">
        <v>0.29752066115702475</v>
      </c>
      <c r="HC8">
        <v>-0.29752066115702475</v>
      </c>
      <c r="HD8">
        <v>6.6115702479338831E-2</v>
      </c>
      <c r="HE8">
        <v>-0.13223140495867766</v>
      </c>
    </row>
    <row r="9" spans="1:213" x14ac:dyDescent="0.25">
      <c r="A9" s="105">
        <v>1</v>
      </c>
      <c r="B9" s="105">
        <f t="shared" si="7"/>
        <v>8</v>
      </c>
      <c r="D9" s="107">
        <v>1</v>
      </c>
      <c r="E9" s="107">
        <v>2</v>
      </c>
      <c r="F9" s="107">
        <v>4</v>
      </c>
      <c r="G9" s="107">
        <v>4.6161538461538472</v>
      </c>
      <c r="H9" s="107">
        <v>2.17</v>
      </c>
      <c r="P9" t="s">
        <v>8</v>
      </c>
      <c r="Q9">
        <v>7.4707470747074706E-2</v>
      </c>
      <c r="R9">
        <v>8.2721814543028682E-2</v>
      </c>
      <c r="S9">
        <v>7.615230460921843E-2</v>
      </c>
      <c r="T9">
        <v>0.10526315789473684</v>
      </c>
      <c r="U9">
        <v>5.4500000000000007E-2</v>
      </c>
      <c r="V9">
        <v>4.9943209750970524E-2</v>
      </c>
      <c r="W9">
        <v>0.34812499999999996</v>
      </c>
      <c r="X9">
        <v>0.31324999999999997</v>
      </c>
      <c r="Y9">
        <v>0.51324999999999998</v>
      </c>
      <c r="Z9">
        <v>0.50069230769230766</v>
      </c>
      <c r="AA9">
        <v>0.16025</v>
      </c>
      <c r="AB9">
        <f>AVERAGE($Q$9:$AA$9)</f>
        <v>0.20716866047612151</v>
      </c>
      <c r="CV9" s="86" t="s">
        <v>211</v>
      </c>
      <c r="CW9" s="5">
        <f>SUM($Q$25:$AA$25)</f>
        <v>-7</v>
      </c>
      <c r="CX9" s="5">
        <v>4.3305785123966949</v>
      </c>
      <c r="CY9" s="5">
        <f>SUM($Q$42:$AA$42)</f>
        <v>9</v>
      </c>
      <c r="CZ9" s="5">
        <v>2.1818181818181821</v>
      </c>
      <c r="DA9" s="5">
        <v>0.38310068439191297</v>
      </c>
      <c r="DB9" s="5">
        <v>12.730409598020247</v>
      </c>
      <c r="DC9" s="5">
        <v>0.66699357468415776</v>
      </c>
      <c r="DD9" s="5">
        <f t="shared" si="0"/>
        <v>0.27972027972027974</v>
      </c>
      <c r="DE9" s="5">
        <f t="shared" si="1"/>
        <v>0.54545454545454541</v>
      </c>
      <c r="DF9" s="5">
        <v>0.15427560295881657</v>
      </c>
      <c r="DG9" s="5">
        <v>1.1505022871025461</v>
      </c>
      <c r="DH9" s="5">
        <f t="shared" si="2"/>
        <v>1</v>
      </c>
      <c r="DI9" s="5">
        <f t="shared" si="3"/>
        <v>0</v>
      </c>
      <c r="DJ9" s="5">
        <v>1</v>
      </c>
      <c r="DK9" s="5">
        <f t="shared" si="4"/>
        <v>0.31818181818181823</v>
      </c>
      <c r="DL9" s="5">
        <f t="shared" si="5"/>
        <v>0.20716866047612151</v>
      </c>
      <c r="DM9" s="5">
        <f t="shared" si="6"/>
        <v>0.17938109774535499</v>
      </c>
      <c r="DO9" s="9" t="s">
        <v>215</v>
      </c>
      <c r="DP9" s="9">
        <v>-1.9537429279743092E-2</v>
      </c>
      <c r="DQ9" s="9">
        <v>-0.76010958981766796</v>
      </c>
      <c r="DR9" s="9">
        <v>-5.2787424595930235E-2</v>
      </c>
      <c r="DS9" s="9">
        <v>-0.58627239216605886</v>
      </c>
      <c r="DT9" s="9">
        <v>-0.41732587746010613</v>
      </c>
      <c r="DU9" s="9">
        <v>-0.53341508112611125</v>
      </c>
      <c r="DV9" s="9">
        <v>1</v>
      </c>
      <c r="DW9" s="9">
        <v>0.38278792048193738</v>
      </c>
      <c r="DX9" s="9">
        <v>0.66772122050291582</v>
      </c>
      <c r="DY9" s="9">
        <v>0.69793784899198896</v>
      </c>
      <c r="DZ9" s="9">
        <v>-0.35386418463072977</v>
      </c>
      <c r="EA9" s="9">
        <v>0.51595993577415689</v>
      </c>
      <c r="EB9" s="9">
        <v>0.61643292095432911</v>
      </c>
      <c r="GR9" t="s">
        <v>8</v>
      </c>
      <c r="GS9">
        <v>0.26446280991735543</v>
      </c>
      <c r="GT9">
        <v>0.29752066115702469</v>
      </c>
      <c r="GU9">
        <v>-0.16528925619834711</v>
      </c>
      <c r="GV9">
        <v>0.26446280991735543</v>
      </c>
      <c r="GW9">
        <v>0.19834710743801651</v>
      </c>
      <c r="GX9">
        <v>0.16528925619834714</v>
      </c>
      <c r="GY9">
        <v>-0.13223140495867766</v>
      </c>
      <c r="GZ9">
        <f>VARP('GAS95(corros)'!$Q$42:$AA$42)</f>
        <v>0.33057851239669422</v>
      </c>
      <c r="HA9">
        <v>6.6115702479338845E-2</v>
      </c>
      <c r="HB9">
        <v>0.16528925619834714</v>
      </c>
      <c r="HC9">
        <v>0.19834710743801651</v>
      </c>
      <c r="HD9">
        <v>0.19834710743801651</v>
      </c>
      <c r="HE9">
        <v>0.33057851239669422</v>
      </c>
    </row>
    <row r="10" spans="1:213" x14ac:dyDescent="0.25">
      <c r="A10" s="105">
        <v>1</v>
      </c>
      <c r="B10" s="105">
        <f t="shared" si="7"/>
        <v>9</v>
      </c>
      <c r="D10" s="107">
        <v>1</v>
      </c>
      <c r="E10" s="107">
        <v>2</v>
      </c>
      <c r="F10" s="107">
        <v>3</v>
      </c>
      <c r="G10" s="107">
        <v>3.0015384615384617</v>
      </c>
      <c r="H10" s="107">
        <v>2.5299999999999998</v>
      </c>
      <c r="P10" t="s">
        <v>9</v>
      </c>
      <c r="Q10">
        <v>4.9764126465954017E-2</v>
      </c>
      <c r="R10">
        <v>0.95003011151196226</v>
      </c>
      <c r="S10">
        <v>4.8563837426396667E-2</v>
      </c>
      <c r="T10">
        <v>0.05</v>
      </c>
      <c r="U10">
        <v>4.883415435139573E-2</v>
      </c>
      <c r="V10">
        <v>4.7526173998612663E-2</v>
      </c>
      <c r="W10">
        <v>4.8703702647461419E-2</v>
      </c>
      <c r="X10">
        <v>8.8249999999999995E-2</v>
      </c>
      <c r="Y10">
        <v>0.28849999999999992</v>
      </c>
      <c r="Z10">
        <v>0.95001971414511266</v>
      </c>
      <c r="AA10">
        <v>4.3959994684795327E-2</v>
      </c>
      <c r="AB10">
        <f>AVERAGE($Q$10:$AA$10)</f>
        <v>0.23765016502106279</v>
      </c>
      <c r="CV10" s="86">
        <f>AVERAGE(DF:DF)</f>
        <v>4.6187321224526443E-2</v>
      </c>
      <c r="CW10" s="5">
        <f>SUM($Q$26:$AA$26)</f>
        <v>-7</v>
      </c>
      <c r="CX10" s="5">
        <v>2.1487603305785123</v>
      </c>
      <c r="CY10" s="5">
        <f>SUM($Q$43:$AA$43)</f>
        <v>-7</v>
      </c>
      <c r="CZ10" s="5">
        <v>2.9090909090909083</v>
      </c>
      <c r="DA10" s="5">
        <v>0.36864473677548704</v>
      </c>
      <c r="DB10" s="5">
        <v>1.2932131891390133</v>
      </c>
      <c r="DC10" s="5">
        <v>0.38486900904171267</v>
      </c>
      <c r="DD10" s="5">
        <f t="shared" si="0"/>
        <v>-4.9688303200007006E-17</v>
      </c>
      <c r="DE10" s="5">
        <f t="shared" si="1"/>
        <v>0.3776223776223776</v>
      </c>
      <c r="DF10" s="5">
        <v>4.2741219221727807E-8</v>
      </c>
      <c r="DG10" s="5">
        <v>4.1477685604080703</v>
      </c>
      <c r="DH10" s="5">
        <f t="shared" si="2"/>
        <v>7</v>
      </c>
      <c r="DI10" s="5">
        <f t="shared" si="3"/>
        <v>2</v>
      </c>
      <c r="DJ10" s="5">
        <v>9</v>
      </c>
      <c r="DK10" s="5">
        <f t="shared" si="4"/>
        <v>0.31818181818181823</v>
      </c>
      <c r="DL10" s="5">
        <f t="shared" si="5"/>
        <v>0.23765016502106279</v>
      </c>
      <c r="DM10" s="5">
        <f t="shared" si="6"/>
        <v>0.35932496858453766</v>
      </c>
      <c r="DO10" s="9" t="s">
        <v>45</v>
      </c>
      <c r="DP10" s="9">
        <v>0.10671179547181421</v>
      </c>
      <c r="DQ10" s="9">
        <v>-0.39535390573467127</v>
      </c>
      <c r="DR10" s="9">
        <v>0.12039494131358326</v>
      </c>
      <c r="DS10" s="9">
        <v>-5.486668257886728E-2</v>
      </c>
      <c r="DT10" s="9">
        <v>7.4668423626126487E-3</v>
      </c>
      <c r="DU10" s="9">
        <v>-0.62320602640635636</v>
      </c>
      <c r="DV10" s="9">
        <v>0.38278792048193738</v>
      </c>
      <c r="DW10" s="9">
        <v>1</v>
      </c>
      <c r="DX10" s="9">
        <v>-9.3715639913115045E-2</v>
      </c>
      <c r="DY10" s="9">
        <v>0.84961889464809481</v>
      </c>
      <c r="DZ10" s="9">
        <v>0.31665994632464839</v>
      </c>
      <c r="EA10" s="9">
        <v>-0.43554903648531346</v>
      </c>
      <c r="EB10" s="9">
        <v>-0.14593884324453904</v>
      </c>
      <c r="GR10" t="s">
        <v>9</v>
      </c>
      <c r="GS10">
        <v>0.19834710743801659</v>
      </c>
      <c r="GT10">
        <v>0.13223140495867769</v>
      </c>
      <c r="GU10">
        <v>0.33057851239669417</v>
      </c>
      <c r="GV10">
        <v>0.19834710743801656</v>
      </c>
      <c r="GW10">
        <v>0.33057851239669422</v>
      </c>
      <c r="GX10">
        <v>0.39669421487603301</v>
      </c>
      <c r="GY10">
        <v>-9.9173553719008212E-2</v>
      </c>
      <c r="GZ10">
        <v>6.6115702479338845E-2</v>
      </c>
      <c r="HA10">
        <f>VARP('GAS95(corros)'!$Q$43:$AA$43)</f>
        <v>0.5950413223140496</v>
      </c>
      <c r="HB10">
        <v>3.3057851239669415E-2</v>
      </c>
      <c r="HC10">
        <v>0.33057851239669422</v>
      </c>
      <c r="HD10">
        <v>0.33057851239669417</v>
      </c>
      <c r="HE10">
        <v>6.6115702479338845E-2</v>
      </c>
    </row>
    <row r="11" spans="1:213" x14ac:dyDescent="0.25">
      <c r="A11" s="105">
        <v>1</v>
      </c>
      <c r="B11" s="105">
        <f t="shared" si="7"/>
        <v>10</v>
      </c>
      <c r="D11" s="107">
        <v>1</v>
      </c>
      <c r="E11" s="107">
        <v>3</v>
      </c>
      <c r="F11" s="107">
        <v>5</v>
      </c>
      <c r="G11" s="107">
        <v>4.0784615384615384</v>
      </c>
      <c r="H11" s="107">
        <v>4.04</v>
      </c>
      <c r="P11" t="s">
        <v>10</v>
      </c>
      <c r="Q11">
        <v>4.4702896032681017E-2</v>
      </c>
      <c r="R11">
        <v>8.461538461538462E-2</v>
      </c>
      <c r="S11">
        <v>4.5108719818577975E-2</v>
      </c>
      <c r="T11">
        <v>4.7673942574294276E-2</v>
      </c>
      <c r="U11">
        <v>0.11525000000000002</v>
      </c>
      <c r="V11">
        <v>4.9943209750970524E-2</v>
      </c>
      <c r="W11">
        <v>0.87124999999999997</v>
      </c>
      <c r="X11">
        <v>0.57650000000000001</v>
      </c>
      <c r="Y11">
        <v>0.9502561624000172</v>
      </c>
      <c r="Z11">
        <v>0.95050756467114028</v>
      </c>
      <c r="AA11">
        <v>0.27050000000000002</v>
      </c>
      <c r="AB11">
        <f>AVERAGE($Q$11:$AA$11)</f>
        <v>0.3642098072602788</v>
      </c>
      <c r="CV11" s="86" t="s">
        <v>374</v>
      </c>
      <c r="CW11" s="5">
        <f>SUM($Q$27:$AA$27)</f>
        <v>-3</v>
      </c>
      <c r="CX11" s="5">
        <v>5.3884297520661164</v>
      </c>
      <c r="CY11" s="5">
        <f>SUM($Q$44:$AA$44)</f>
        <v>-1</v>
      </c>
      <c r="CZ11" s="5">
        <v>3.6363636363636362</v>
      </c>
      <c r="DA11" s="5">
        <v>0.32829904701879986</v>
      </c>
      <c r="DB11" s="5">
        <v>3.5272206262500903</v>
      </c>
      <c r="DC11" s="5">
        <v>0.63395286492534642</v>
      </c>
      <c r="DD11" s="5">
        <f t="shared" si="0"/>
        <v>0.18181818181818182</v>
      </c>
      <c r="DE11" s="5">
        <f t="shared" si="1"/>
        <v>0.46153846153846156</v>
      </c>
      <c r="DF11" s="5">
        <v>2.3999637674151503E-3</v>
      </c>
      <c r="DG11" s="5">
        <v>3.2908360227070816</v>
      </c>
      <c r="DH11" s="5">
        <f t="shared" si="2"/>
        <v>4</v>
      </c>
      <c r="DI11" s="5">
        <f t="shared" si="3"/>
        <v>2</v>
      </c>
      <c r="DJ11" s="5">
        <v>6</v>
      </c>
      <c r="DK11" s="5">
        <f t="shared" si="4"/>
        <v>0.13636363636363635</v>
      </c>
      <c r="DL11" s="5">
        <f t="shared" si="5"/>
        <v>0.3642098072602788</v>
      </c>
      <c r="DM11" s="5">
        <f t="shared" si="6"/>
        <v>0.39257565471610717</v>
      </c>
      <c r="DO11" s="9" t="s">
        <v>46</v>
      </c>
      <c r="DP11" s="9">
        <v>0.13698043481186453</v>
      </c>
      <c r="DQ11" s="9">
        <v>-0.60545190546372596</v>
      </c>
      <c r="DR11" s="9">
        <v>-1.8451559449630634E-2</v>
      </c>
      <c r="DS11" s="9">
        <v>-0.85750027024163844</v>
      </c>
      <c r="DT11" s="9">
        <v>-0.21307165633977593</v>
      </c>
      <c r="DU11" s="9">
        <v>-0.30868674850278366</v>
      </c>
      <c r="DV11" s="9">
        <v>0.66772122050291582</v>
      </c>
      <c r="DW11" s="9">
        <v>-9.3715639913115045E-2</v>
      </c>
      <c r="DX11" s="9">
        <v>1</v>
      </c>
      <c r="DY11" s="9">
        <v>0.4454534805560707</v>
      </c>
      <c r="DZ11" s="9">
        <v>-0.49551560448255749</v>
      </c>
      <c r="EA11" s="9">
        <v>0.70383865613925034</v>
      </c>
      <c r="EB11" s="9">
        <v>0.86927729612378579</v>
      </c>
      <c r="GR11" t="s">
        <v>10</v>
      </c>
      <c r="GS11">
        <v>0.13223140495867769</v>
      </c>
      <c r="GT11">
        <v>-3.305785123966945E-2</v>
      </c>
      <c r="GU11">
        <v>0.46280991735537191</v>
      </c>
      <c r="GV11">
        <v>0.13223140495867769</v>
      </c>
      <c r="GW11">
        <v>9.9173553719008281E-2</v>
      </c>
      <c r="GX11">
        <v>0.26446280991735532</v>
      </c>
      <c r="GY11">
        <v>0.29752066115702475</v>
      </c>
      <c r="GZ11">
        <v>0.16528925619834714</v>
      </c>
      <c r="HA11">
        <v>3.3057851239669415E-2</v>
      </c>
      <c r="HB11">
        <f>VARP('GAS95(corros)'!$Q$44:$AA$44)</f>
        <v>0.99173553719008267</v>
      </c>
      <c r="HC11">
        <v>0.46280991735537191</v>
      </c>
      <c r="HD11">
        <v>0.46280991735537191</v>
      </c>
      <c r="HE11">
        <v>0.16528925619834714</v>
      </c>
    </row>
    <row r="12" spans="1:213" x14ac:dyDescent="0.25">
      <c r="A12" s="105">
        <v>1</v>
      </c>
      <c r="B12" s="105">
        <v>11</v>
      </c>
      <c r="D12" s="107">
        <v>1</v>
      </c>
      <c r="E12" s="107">
        <v>2</v>
      </c>
      <c r="F12" s="107">
        <v>3</v>
      </c>
      <c r="G12" s="107">
        <v>5.2323076923076934</v>
      </c>
      <c r="H12" s="107">
        <v>1.49</v>
      </c>
      <c r="P12" t="s">
        <v>11</v>
      </c>
      <c r="Q12">
        <v>4.9764126465954017E-2</v>
      </c>
      <c r="R12">
        <v>4.9364857569309924E-2</v>
      </c>
      <c r="S12">
        <v>4.9152090702068899E-2</v>
      </c>
      <c r="T12">
        <v>4.9660780398922251E-2</v>
      </c>
      <c r="U12">
        <v>0.18050000000000005</v>
      </c>
      <c r="V12">
        <v>4.3332009589786585E-2</v>
      </c>
      <c r="W12">
        <v>0.34812499999999996</v>
      </c>
      <c r="X12">
        <v>0.18162499999999998</v>
      </c>
      <c r="Y12">
        <v>0.22212499999999996</v>
      </c>
      <c r="Z12">
        <v>0.39200000000000002</v>
      </c>
      <c r="AA12">
        <v>0.105125</v>
      </c>
      <c r="AB12">
        <f>AVERAGE($Q$12:$AA$12)</f>
        <v>0.15188853315691284</v>
      </c>
      <c r="CV12" s="86">
        <f>AVERAGE(DA:DA)</f>
        <v>0.25389383200592969</v>
      </c>
      <c r="CW12" s="5">
        <f>SUM($Q$28:$AA$28)</f>
        <v>-11</v>
      </c>
      <c r="CX12" s="5">
        <v>0</v>
      </c>
      <c r="CY12" s="5">
        <f>SUM($Q$45:$AA$45)</f>
        <v>1</v>
      </c>
      <c r="CZ12" s="5">
        <v>3.6363636363636362</v>
      </c>
      <c r="DA12" s="5">
        <v>0.34065845271949424</v>
      </c>
      <c r="DB12" s="5">
        <v>6.7638811630367659</v>
      </c>
      <c r="DC12" s="5">
        <v>0.52856864359901656</v>
      </c>
      <c r="DD12" s="5">
        <f t="shared" si="0"/>
        <v>0.22377622377622378</v>
      </c>
      <c r="DE12" s="5">
        <f t="shared" si="1"/>
        <v>0.3776223776223776</v>
      </c>
      <c r="DF12" s="5">
        <v>2.0796106900034379E-5</v>
      </c>
      <c r="DG12" s="5">
        <v>3.3862363245278462</v>
      </c>
      <c r="DH12" s="5">
        <f t="shared" si="2"/>
        <v>5</v>
      </c>
      <c r="DI12" s="5">
        <f t="shared" si="3"/>
        <v>0</v>
      </c>
      <c r="DJ12" s="5">
        <v>5</v>
      </c>
      <c r="DK12" s="5">
        <f t="shared" si="4"/>
        <v>0.5</v>
      </c>
      <c r="DL12" s="5">
        <f t="shared" si="5"/>
        <v>0.15188853315691284</v>
      </c>
      <c r="DM12" s="5">
        <f t="shared" si="6"/>
        <v>0.12598231525929213</v>
      </c>
      <c r="DO12" s="9" t="s">
        <v>47</v>
      </c>
      <c r="DP12" s="9">
        <v>0.17841938581021274</v>
      </c>
      <c r="DQ12" s="9">
        <v>-0.6762521427076541</v>
      </c>
      <c r="DR12" s="9">
        <v>9.8492368161209515E-2</v>
      </c>
      <c r="DS12" s="9">
        <v>-0.50358186361182089</v>
      </c>
      <c r="DT12" s="9">
        <v>-0.10615546800272845</v>
      </c>
      <c r="DU12" s="9">
        <v>-0.72394611369981865</v>
      </c>
      <c r="DV12" s="9">
        <v>0.69793784899198896</v>
      </c>
      <c r="DW12" s="9">
        <v>0.84961889464809481</v>
      </c>
      <c r="DX12" s="9">
        <v>0.4454534805560707</v>
      </c>
      <c r="DY12" s="9">
        <v>1</v>
      </c>
      <c r="DZ12" s="9">
        <v>2.2271770159368705E-2</v>
      </c>
      <c r="EA12" s="9">
        <v>-1.8829648688461917E-2</v>
      </c>
      <c r="EB12" s="9">
        <v>0.32924356276454436</v>
      </c>
      <c r="GR12" t="s">
        <v>11</v>
      </c>
      <c r="GS12">
        <v>0.2314049586776859</v>
      </c>
      <c r="GT12">
        <v>3.305785123966945E-2</v>
      </c>
      <c r="GU12">
        <v>0.26446280991735532</v>
      </c>
      <c r="GV12">
        <v>0.23140495867768596</v>
      </c>
      <c r="GW12">
        <v>0.26446280991735532</v>
      </c>
      <c r="GX12">
        <v>0.46280991735537191</v>
      </c>
      <c r="GY12">
        <v>-0.29752066115702475</v>
      </c>
      <c r="GZ12">
        <v>0.19834710743801651</v>
      </c>
      <c r="HA12">
        <v>0.33057851239669422</v>
      </c>
      <c r="HB12">
        <v>0.46280991735537191</v>
      </c>
      <c r="HC12">
        <f>VARP('GAS95(corros)'!$Q$45:$AA$45)</f>
        <v>0.99173553719008267</v>
      </c>
      <c r="HD12">
        <v>0.26446280991735532</v>
      </c>
      <c r="HE12">
        <v>0.19834710743801651</v>
      </c>
    </row>
    <row r="13" spans="1:213" x14ac:dyDescent="0.25">
      <c r="A13" s="105">
        <f>A2+1</f>
        <v>2</v>
      </c>
      <c r="B13" s="105">
        <f>B2</f>
        <v>1</v>
      </c>
      <c r="D13" s="107">
        <v>0.01</v>
      </c>
      <c r="E13" s="107">
        <v>0.06</v>
      </c>
      <c r="F13" s="107">
        <v>0.18</v>
      </c>
      <c r="G13" s="107"/>
      <c r="H13" s="107"/>
      <c r="P13" t="s">
        <v>12</v>
      </c>
      <c r="Q13">
        <v>4.3957779463117456E-2</v>
      </c>
      <c r="R13">
        <v>0.54499999999999993</v>
      </c>
      <c r="S13">
        <v>4.8332459859926631E-2</v>
      </c>
      <c r="T13">
        <v>0.30714285714285716</v>
      </c>
      <c r="U13">
        <v>4.883415435139573E-2</v>
      </c>
      <c r="V13">
        <v>4.6771658543555229E-2</v>
      </c>
      <c r="W13">
        <v>0.64624999999999999</v>
      </c>
      <c r="X13">
        <v>0.53825000000000001</v>
      </c>
      <c r="Y13">
        <v>0.73849999999999993</v>
      </c>
      <c r="Z13">
        <v>0.95050756467114028</v>
      </c>
      <c r="AA13">
        <v>0.27050000000000002</v>
      </c>
      <c r="AB13">
        <f>AVERAGE($Q$13:$AA$13)</f>
        <v>0.3803678612756356</v>
      </c>
      <c r="CV13" s="86" t="s">
        <v>375</v>
      </c>
      <c r="CW13" s="5">
        <f>SUM($Q$29:$AA$29)</f>
        <v>-1</v>
      </c>
      <c r="CX13" s="5">
        <v>5.1900826446280988</v>
      </c>
      <c r="CY13" s="5">
        <f>SUM($Q$46:$AA$46)</f>
        <v>1</v>
      </c>
      <c r="CZ13" s="5">
        <v>4.7272727272727275</v>
      </c>
      <c r="DB13" s="5">
        <v>2.9483664137873165</v>
      </c>
      <c r="DC13" s="5">
        <v>0.69702499258271855</v>
      </c>
      <c r="DD13" s="5">
        <f t="shared" si="0"/>
        <v>0.30769230769230771</v>
      </c>
      <c r="DE13" s="5">
        <f t="shared" si="1"/>
        <v>0.36363636363636359</v>
      </c>
      <c r="DF13" s="5">
        <v>8.3328039668916481E-3</v>
      </c>
      <c r="DG13" s="5">
        <v>3.4515695805779076</v>
      </c>
      <c r="DH13" s="5">
        <f t="shared" si="2"/>
        <v>4</v>
      </c>
      <c r="DI13" s="5">
        <f t="shared" si="3"/>
        <v>1</v>
      </c>
      <c r="DJ13" s="5">
        <v>5</v>
      </c>
      <c r="DK13" s="5">
        <f t="shared" si="4"/>
        <v>4.5454545454545414E-2</v>
      </c>
      <c r="DL13" s="5">
        <f t="shared" si="5"/>
        <v>0.3803678612756356</v>
      </c>
      <c r="DM13" s="5">
        <f t="shared" si="6"/>
        <v>0.32219479466793011</v>
      </c>
      <c r="DO13" s="9" t="s">
        <v>48</v>
      </c>
      <c r="DP13" s="9">
        <v>-4.181259927838428E-2</v>
      </c>
      <c r="DQ13" s="9">
        <v>0.32539757302610145</v>
      </c>
      <c r="DR13" s="9">
        <v>-0.22427770771650474</v>
      </c>
      <c r="DS13" s="9">
        <v>0.10878197200864392</v>
      </c>
      <c r="DT13" s="9">
        <v>0.26758980859460957</v>
      </c>
      <c r="DU13" s="9">
        <v>-0.13674316032260292</v>
      </c>
      <c r="DV13" s="9">
        <v>-0.35386418463072977</v>
      </c>
      <c r="DW13" s="9">
        <v>0.31665994632464839</v>
      </c>
      <c r="DX13" s="9">
        <v>-0.49551560448255749</v>
      </c>
      <c r="DY13" s="9">
        <v>2.2271770159368705E-2</v>
      </c>
      <c r="DZ13" s="9">
        <v>1</v>
      </c>
      <c r="EA13" s="9">
        <v>-0.83506290110173287</v>
      </c>
      <c r="EB13" s="9">
        <v>-0.726932932796863</v>
      </c>
      <c r="GR13" t="s">
        <v>12</v>
      </c>
      <c r="GS13">
        <v>0.23140495867768596</v>
      </c>
      <c r="GT13">
        <v>0.39669421487603301</v>
      </c>
      <c r="GU13">
        <v>0.26446280991735532</v>
      </c>
      <c r="GV13">
        <v>0.5950413223140496</v>
      </c>
      <c r="GW13">
        <v>0.26446280991735532</v>
      </c>
      <c r="GX13">
        <v>0.46280991735537197</v>
      </c>
      <c r="GY13">
        <v>6.6115702479338831E-2</v>
      </c>
      <c r="GZ13">
        <v>0.19834710743801651</v>
      </c>
      <c r="HA13">
        <v>0.33057851239669417</v>
      </c>
      <c r="HB13">
        <v>0.46280991735537191</v>
      </c>
      <c r="HC13">
        <v>0.26446280991735532</v>
      </c>
      <c r="HD13">
        <f>VARP('GAS95(corros)'!$Q$46:$AA$46)</f>
        <v>0.99173553719008267</v>
      </c>
      <c r="HE13">
        <v>0.19834710743801651</v>
      </c>
    </row>
    <row r="14" spans="1:213" ht="15.75" thickBot="1" x14ac:dyDescent="0.3">
      <c r="A14" s="105">
        <f t="shared" ref="A14:A77" si="8">A3+1</f>
        <v>2</v>
      </c>
      <c r="B14" s="105">
        <f t="shared" ref="B14:B77" si="9">B3</f>
        <v>2</v>
      </c>
      <c r="D14" s="107">
        <v>0.01</v>
      </c>
      <c r="E14" s="107">
        <v>0.13</v>
      </c>
      <c r="F14" s="107">
        <v>0.39</v>
      </c>
      <c r="G14" s="107"/>
      <c r="H14" s="107"/>
      <c r="P14" t="s">
        <v>13</v>
      </c>
      <c r="Q14">
        <v>7.4707470747074706E-2</v>
      </c>
      <c r="R14">
        <v>8.2721814543028682E-2</v>
      </c>
      <c r="S14">
        <v>7.615230460921843E-2</v>
      </c>
      <c r="T14">
        <v>0.10526315789473684</v>
      </c>
      <c r="U14">
        <v>5.4500000000000007E-2</v>
      </c>
      <c r="V14">
        <v>4.9943209750970524E-2</v>
      </c>
      <c r="W14">
        <v>0.34812499999999996</v>
      </c>
      <c r="X14">
        <v>0.31324999999999997</v>
      </c>
      <c r="Y14">
        <v>0.51324999999999998</v>
      </c>
      <c r="Z14">
        <v>0.50069230769230766</v>
      </c>
      <c r="AA14">
        <v>0.16025</v>
      </c>
      <c r="AB14">
        <f>AVERAGE($Q$14:$AA$14)</f>
        <v>0.20716866047612151</v>
      </c>
      <c r="CV14" s="86">
        <f>AVERAGE(DC:DC)</f>
        <v>0.51106103140869963</v>
      </c>
      <c r="CW14" s="5">
        <f>SUM($Q$30:$AA$30)</f>
        <v>-7</v>
      </c>
      <c r="CX14" s="5">
        <v>4.330578512396694</v>
      </c>
      <c r="CY14" s="5">
        <f>SUM($Q$47:$AA$47)</f>
        <v>9</v>
      </c>
      <c r="CZ14" s="5">
        <v>2.1818181818181821</v>
      </c>
      <c r="DB14" s="5">
        <v>7.4687901884908721</v>
      </c>
      <c r="DC14" s="5">
        <v>0.66699357468415776</v>
      </c>
      <c r="DD14" s="5">
        <f t="shared" si="0"/>
        <v>0.27972027972027974</v>
      </c>
      <c r="DE14" s="5">
        <f t="shared" si="1"/>
        <v>0.54545454545454541</v>
      </c>
      <c r="DF14" s="5">
        <v>0.15427560295881657</v>
      </c>
      <c r="DG14" s="5">
        <v>1.247428153105036</v>
      </c>
      <c r="DH14" s="5">
        <f t="shared" si="2"/>
        <v>1</v>
      </c>
      <c r="DI14" s="5">
        <f t="shared" si="3"/>
        <v>0</v>
      </c>
      <c r="DJ14" s="5">
        <v>1</v>
      </c>
      <c r="DK14" s="5">
        <f t="shared" si="4"/>
        <v>0.31818181818181823</v>
      </c>
      <c r="DL14" s="5">
        <f t="shared" si="5"/>
        <v>0.20716866047612151</v>
      </c>
      <c r="DM14" s="5">
        <f t="shared" si="6"/>
        <v>0.17938109774535499</v>
      </c>
      <c r="DO14" s="9" t="s">
        <v>221</v>
      </c>
      <c r="DP14" s="9">
        <v>-0.13186086366242805</v>
      </c>
      <c r="DQ14" s="9">
        <v>-0.41042234006628303</v>
      </c>
      <c r="DR14" s="9">
        <v>-2.4832274063872603E-2</v>
      </c>
      <c r="DS14" s="9">
        <v>-0.32316054708505609</v>
      </c>
      <c r="DT14" s="9">
        <v>-0.55005487555724986</v>
      </c>
      <c r="DU14" s="9">
        <v>0.18239851836359949</v>
      </c>
      <c r="DV14" s="9">
        <v>0.51595993577415689</v>
      </c>
      <c r="DW14" s="9">
        <v>-0.43554903648531346</v>
      </c>
      <c r="DX14" s="9">
        <v>0.70383865613925034</v>
      </c>
      <c r="DY14" s="9">
        <v>-1.8829648688461917E-2</v>
      </c>
      <c r="DZ14" s="9">
        <v>-0.83506290110173287</v>
      </c>
      <c r="EA14" s="9">
        <v>1</v>
      </c>
      <c r="EB14" s="9">
        <v>0.80521524126151633</v>
      </c>
      <c r="GR14" s="54" t="s">
        <v>13</v>
      </c>
      <c r="GS14" s="54">
        <v>0.26446280991735543</v>
      </c>
      <c r="GT14" s="54">
        <v>0.29752066115702469</v>
      </c>
      <c r="GU14" s="54">
        <v>-0.16528925619834711</v>
      </c>
      <c r="GV14" s="54">
        <v>0.26446280991735543</v>
      </c>
      <c r="GW14" s="54">
        <v>0.19834710743801651</v>
      </c>
      <c r="GX14" s="54">
        <v>0.16528925619834714</v>
      </c>
      <c r="GY14" s="54">
        <v>-0.13223140495867766</v>
      </c>
      <c r="GZ14" s="54">
        <v>0.33057851239669422</v>
      </c>
      <c r="HA14" s="54">
        <v>6.6115702479338845E-2</v>
      </c>
      <c r="HB14" s="54">
        <v>0.16528925619834714</v>
      </c>
      <c r="HC14" s="54">
        <v>0.19834710743801651</v>
      </c>
      <c r="HD14" s="54">
        <v>0.19834710743801651</v>
      </c>
      <c r="HE14" s="54">
        <f>VARP('GAS95(corros)'!$Q$47:$AA$47)</f>
        <v>0.33057851239669422</v>
      </c>
    </row>
    <row r="15" spans="1:213" ht="15.75" thickBot="1" x14ac:dyDescent="0.3">
      <c r="A15" s="105">
        <f t="shared" si="8"/>
        <v>2</v>
      </c>
      <c r="B15" s="105">
        <f t="shared" si="9"/>
        <v>3</v>
      </c>
      <c r="D15" s="107">
        <v>0.01</v>
      </c>
      <c r="E15" s="107">
        <v>6.5000000000000002E-2</v>
      </c>
      <c r="F15" s="107">
        <v>0.18</v>
      </c>
      <c r="G15" s="107"/>
      <c r="H15" s="107"/>
      <c r="P15" t="s">
        <v>79</v>
      </c>
      <c r="Q15">
        <f>AVERAGE($Q$2:$Q$14)</f>
        <v>0.12971818951864603</v>
      </c>
      <c r="R15">
        <f>AVERAGE($R$2:$R$14)</f>
        <v>0.31840399758719634</v>
      </c>
      <c r="S15">
        <f>AVERAGE($S$2:$S$14)</f>
        <v>0.10802549926326102</v>
      </c>
      <c r="T15">
        <f>AVERAGE($T$2:$T$14)</f>
        <v>0.2998416285450744</v>
      </c>
      <c r="U15">
        <f>AVERAGE($U$2:$U$14)</f>
        <v>7.9116094570324993E-2</v>
      </c>
      <c r="V15">
        <f>AVERAGE($V$2:$V$14)</f>
        <v>8.8906749429573245E-2</v>
      </c>
      <c r="W15">
        <f>AVERAGE($W$2:$W$14)</f>
        <v>0.4030251808445845</v>
      </c>
      <c r="X15">
        <f>AVERAGE($X$2:$X$14)</f>
        <v>0.32934965039324016</v>
      </c>
      <c r="Y15">
        <f>AVERAGE($Y$2:$Y$14)</f>
        <v>0.55072494639817993</v>
      </c>
      <c r="Z15">
        <f>AVERAGE($Z$2:$Z$14)</f>
        <v>0.63241350630500281</v>
      </c>
      <c r="AA15">
        <f>AVERAGE($AA$2:$AA$14)</f>
        <v>0.26941363349287356</v>
      </c>
      <c r="CV15" s="86" t="s">
        <v>212</v>
      </c>
      <c r="DO15" s="51" t="s">
        <v>49</v>
      </c>
      <c r="DP15" s="51">
        <v>3.3443638701105199E-2</v>
      </c>
      <c r="DQ15" s="51">
        <v>-0.49214882669841536</v>
      </c>
      <c r="DR15" s="51">
        <v>-7.0653268461050966E-2</v>
      </c>
      <c r="DS15" s="51">
        <v>-0.6280739509379818</v>
      </c>
      <c r="DT15" s="51">
        <v>-0.23126187882846938</v>
      </c>
      <c r="DU15" s="51">
        <v>-0.15021484618439193</v>
      </c>
      <c r="DV15" s="51">
        <v>0.61643292095432911</v>
      </c>
      <c r="DW15" s="51">
        <v>-0.14593884324453904</v>
      </c>
      <c r="DX15" s="51">
        <v>0.86927729612378579</v>
      </c>
      <c r="DY15" s="51">
        <v>0.32924356276454436</v>
      </c>
      <c r="DZ15" s="51">
        <v>-0.726932932796863</v>
      </c>
      <c r="EA15" s="51">
        <v>0.80521524126151633</v>
      </c>
      <c r="EB15" s="51">
        <v>1</v>
      </c>
      <c r="GR15" t="s">
        <v>200</v>
      </c>
      <c r="GS15">
        <f t="array" ref="GS15">SUM(GS$2:GS$14)</f>
        <v>3.6363636363636367</v>
      </c>
      <c r="GT15">
        <f t="array" ref="GT15">SUM(GT$2:GT$14)</f>
        <v>2.9090909090909092</v>
      </c>
      <c r="GU15">
        <f t="array" ref="GU15">SUM(GU$2:GU$14)</f>
        <v>1.4545454545454546</v>
      </c>
      <c r="GV15">
        <f t="array" ref="GV15">SUM(GV$2:GV$14)</f>
        <v>3.6363636363636367</v>
      </c>
      <c r="GW15">
        <f t="array" ref="GW15">SUM(GW$2:GW$14)</f>
        <v>4.3636363636363633</v>
      </c>
      <c r="GX15">
        <f t="array" ref="GX15">SUM(GX$2:GX$14)</f>
        <v>5.0909090909090908</v>
      </c>
      <c r="GY15">
        <f t="array" ref="GY15">SUM(GY$2:GY$14)</f>
        <v>-0.36363636363636354</v>
      </c>
      <c r="GZ15">
        <f t="array" ref="GZ15">SUM(GZ$2:GZ$14)</f>
        <v>2.1818181818181821</v>
      </c>
      <c r="HA15">
        <f t="array" ref="HA15">SUM(HA$2:HA$14)</f>
        <v>2.9090909090909083</v>
      </c>
      <c r="HB15">
        <f t="array" ref="HB15">SUM(HB$2:HB$14)</f>
        <v>3.6363636363636362</v>
      </c>
      <c r="HC15">
        <f t="array" ref="HC15">SUM(HC$2:HC$14)</f>
        <v>3.6363636363636362</v>
      </c>
      <c r="HD15">
        <f t="array" ref="HD15">SUM(HD$2:HD$14)</f>
        <v>4.7272727272727275</v>
      </c>
      <c r="HE15">
        <f t="array" ref="HE15">SUM(HE$2:HE$14)</f>
        <v>2.1818181818181821</v>
      </c>
    </row>
    <row r="16" spans="1:213" x14ac:dyDescent="0.25">
      <c r="A16" s="105">
        <f t="shared" si="8"/>
        <v>2</v>
      </c>
      <c r="B16" s="105">
        <f t="shared" si="9"/>
        <v>4</v>
      </c>
      <c r="D16" s="107">
        <v>0.01</v>
      </c>
      <c r="E16" s="107">
        <v>0.04</v>
      </c>
      <c r="F16" s="107">
        <v>7.4999999999999997E-2</v>
      </c>
      <c r="G16" s="107"/>
      <c r="H16" s="107"/>
      <c r="CV16" s="86">
        <f>AVERAGE(DD:DD)</f>
        <v>0.21301775147928997</v>
      </c>
      <c r="GS16">
        <v>3.6363636363636367</v>
      </c>
      <c r="GT16">
        <v>2.9090909090909092</v>
      </c>
      <c r="GU16">
        <v>1.4545454545454546</v>
      </c>
      <c r="GV16">
        <v>3.6363636363636367</v>
      </c>
      <c r="GW16">
        <v>4.3636363636363633</v>
      </c>
      <c r="GX16">
        <v>5.0909090909090908</v>
      </c>
      <c r="GY16">
        <v>-0.36363636363636354</v>
      </c>
      <c r="GZ16">
        <v>2.1818181818181821</v>
      </c>
      <c r="HA16">
        <v>2.9090909090909083</v>
      </c>
      <c r="HB16">
        <v>3.6363636363636362</v>
      </c>
      <c r="HC16">
        <v>3.6363636363636362</v>
      </c>
      <c r="HD16">
        <v>4.7272727272727275</v>
      </c>
      <c r="HE16">
        <v>2.1818181818181821</v>
      </c>
    </row>
    <row r="17" spans="1:100" x14ac:dyDescent="0.25">
      <c r="A17" s="105">
        <f t="shared" si="8"/>
        <v>2</v>
      </c>
      <c r="B17" s="105">
        <f t="shared" si="9"/>
        <v>5</v>
      </c>
      <c r="D17" s="107">
        <v>5</v>
      </c>
      <c r="E17" s="107">
        <v>50</v>
      </c>
      <c r="F17" s="107">
        <v>90</v>
      </c>
      <c r="G17" s="107"/>
      <c r="H17" s="107"/>
      <c r="P17" t="s">
        <v>132</v>
      </c>
      <c r="Q17" t="s">
        <v>81</v>
      </c>
      <c r="R17" t="s">
        <v>82</v>
      </c>
      <c r="S17" t="s">
        <v>83</v>
      </c>
      <c r="T17" t="s">
        <v>84</v>
      </c>
      <c r="U17" t="s">
        <v>85</v>
      </c>
      <c r="V17" t="s">
        <v>86</v>
      </c>
      <c r="W17" t="s">
        <v>87</v>
      </c>
      <c r="X17" t="s">
        <v>88</v>
      </c>
      <c r="Y17" t="s">
        <v>89</v>
      </c>
      <c r="Z17" t="s">
        <v>90</v>
      </c>
      <c r="AA17" t="s">
        <v>91</v>
      </c>
      <c r="AB17" t="s">
        <v>80</v>
      </c>
      <c r="AC17" t="s">
        <v>436</v>
      </c>
      <c r="AE17" t="s">
        <v>42</v>
      </c>
      <c r="CV17" s="86" t="s">
        <v>213</v>
      </c>
    </row>
    <row r="18" spans="1:100" x14ac:dyDescent="0.25">
      <c r="A18" s="105">
        <f t="shared" si="8"/>
        <v>2</v>
      </c>
      <c r="B18" s="105">
        <f t="shared" si="9"/>
        <v>6</v>
      </c>
      <c r="D18" s="107">
        <v>10</v>
      </c>
      <c r="E18" s="107">
        <v>100</v>
      </c>
      <c r="F18" s="107">
        <v>200</v>
      </c>
      <c r="G18" s="107"/>
      <c r="H18" s="107"/>
      <c r="P18" t="s">
        <v>1</v>
      </c>
      <c r="Q18">
        <v>1</v>
      </c>
      <c r="R18">
        <v>1</v>
      </c>
      <c r="S18">
        <v>-1</v>
      </c>
      <c r="T18">
        <v>1</v>
      </c>
      <c r="U18">
        <v>-1</v>
      </c>
      <c r="V18">
        <v>-1</v>
      </c>
      <c r="W18">
        <v>1</v>
      </c>
      <c r="X18">
        <v>1</v>
      </c>
      <c r="Y18">
        <v>1</v>
      </c>
      <c r="Z18">
        <v>1</v>
      </c>
      <c r="AA18">
        <v>-1</v>
      </c>
      <c r="AB18">
        <f>AVERAGE($Q$18:$AA$18)</f>
        <v>0.27272727272727271</v>
      </c>
      <c r="AC18" t="s">
        <v>52</v>
      </c>
      <c r="AD18">
        <f>VARP($Q$31:$AA$31)</f>
        <v>0.25976820382414778</v>
      </c>
      <c r="AE18">
        <v>0.32741617357001956</v>
      </c>
      <c r="CV18" s="86">
        <f>AVERAGE(DE:DE)</f>
        <v>0.38945669714900472</v>
      </c>
    </row>
    <row r="19" spans="1:100" x14ac:dyDescent="0.25">
      <c r="A19" s="105">
        <f t="shared" si="8"/>
        <v>2</v>
      </c>
      <c r="B19" s="105">
        <f t="shared" si="9"/>
        <v>7</v>
      </c>
      <c r="D19" s="107">
        <v>1</v>
      </c>
      <c r="E19" s="107">
        <v>25</v>
      </c>
      <c r="F19" s="107">
        <v>50</v>
      </c>
      <c r="G19" s="107"/>
      <c r="H19" s="107"/>
      <c r="P19" t="s">
        <v>2</v>
      </c>
      <c r="Q19">
        <v>-1</v>
      </c>
      <c r="R19">
        <v>-1</v>
      </c>
      <c r="S19">
        <v>-1</v>
      </c>
      <c r="T19">
        <v>1</v>
      </c>
      <c r="U19">
        <v>-1</v>
      </c>
      <c r="V19">
        <v>-1</v>
      </c>
      <c r="W19">
        <v>-1</v>
      </c>
      <c r="X19">
        <v>-1</v>
      </c>
      <c r="Y19">
        <v>-1</v>
      </c>
      <c r="Z19">
        <v>-1</v>
      </c>
      <c r="AA19">
        <v>-1</v>
      </c>
      <c r="AB19">
        <f>AVERAGE($Q$19:$AA$19)</f>
        <v>-0.81818181818181823</v>
      </c>
      <c r="AC19" t="s">
        <v>54</v>
      </c>
      <c r="AD19">
        <f>VARP($AB$18:$AB$30)</f>
        <v>0.15257469802924342</v>
      </c>
      <c r="AE19">
        <v>0.19230769230769224</v>
      </c>
      <c r="CV19" s="86" t="s">
        <v>370</v>
      </c>
    </row>
    <row r="20" spans="1:100" x14ac:dyDescent="0.25">
      <c r="A20" s="105">
        <f t="shared" si="8"/>
        <v>2</v>
      </c>
      <c r="B20" s="105">
        <f t="shared" si="9"/>
        <v>8</v>
      </c>
      <c r="D20" s="107">
        <v>1</v>
      </c>
      <c r="E20" s="107">
        <v>20</v>
      </c>
      <c r="F20" s="107">
        <v>40</v>
      </c>
      <c r="G20" s="107"/>
      <c r="H20" s="107"/>
      <c r="P20" t="s">
        <v>3</v>
      </c>
      <c r="Q20">
        <v>-1</v>
      </c>
      <c r="R20">
        <v>-1</v>
      </c>
      <c r="S20">
        <v>-1</v>
      </c>
      <c r="T20">
        <v>1</v>
      </c>
      <c r="U20">
        <v>-1</v>
      </c>
      <c r="V20">
        <v>-1</v>
      </c>
      <c r="W20">
        <v>1</v>
      </c>
      <c r="X20">
        <v>1</v>
      </c>
      <c r="Y20">
        <v>1</v>
      </c>
      <c r="Z20">
        <v>1</v>
      </c>
      <c r="AA20">
        <v>1</v>
      </c>
      <c r="AB20">
        <f>AVERAGE($Q$20:$AA$20)</f>
        <v>9.0909090909090912E-2</v>
      </c>
      <c r="AC20" t="s">
        <v>57</v>
      </c>
      <c r="AD20">
        <f>VARP($Q$18:$AA$30)</f>
        <v>0.79338842975206614</v>
      </c>
      <c r="CV20" s="86">
        <v>5.3254437869822514E-2</v>
      </c>
    </row>
    <row r="21" spans="1:100" x14ac:dyDescent="0.25">
      <c r="A21" s="105">
        <f t="shared" si="8"/>
        <v>2</v>
      </c>
      <c r="B21" s="105">
        <f t="shared" si="9"/>
        <v>9</v>
      </c>
      <c r="D21" s="107">
        <v>1</v>
      </c>
      <c r="E21" s="107">
        <v>15</v>
      </c>
      <c r="F21" s="107">
        <v>30</v>
      </c>
      <c r="G21" s="107"/>
      <c r="H21" s="107"/>
      <c r="P21" t="s">
        <v>4</v>
      </c>
      <c r="Q21">
        <v>-1</v>
      </c>
      <c r="R21">
        <v>-1</v>
      </c>
      <c r="S21">
        <v>-1</v>
      </c>
      <c r="T21">
        <v>-1</v>
      </c>
      <c r="U21">
        <v>-1</v>
      </c>
      <c r="V21">
        <v>-1</v>
      </c>
      <c r="W21">
        <v>1</v>
      </c>
      <c r="X21">
        <v>1</v>
      </c>
      <c r="Y21">
        <v>1</v>
      </c>
      <c r="Z21">
        <v>1</v>
      </c>
      <c r="AA21">
        <v>1</v>
      </c>
      <c r="AB21">
        <f>AVERAGE($Q$21:$AA$21)</f>
        <v>-9.0909090909090912E-2</v>
      </c>
      <c r="AC21" t="s">
        <v>76</v>
      </c>
      <c r="AD21">
        <f>AVERAGE($Q$18:$AA$30)</f>
        <v>-0.45454545454545453</v>
      </c>
      <c r="CV21" s="86" t="s">
        <v>371</v>
      </c>
    </row>
    <row r="22" spans="1:100" x14ac:dyDescent="0.25">
      <c r="A22" s="105">
        <f t="shared" si="8"/>
        <v>2</v>
      </c>
      <c r="B22" s="105">
        <f t="shared" si="9"/>
        <v>10</v>
      </c>
      <c r="D22" s="107">
        <v>1</v>
      </c>
      <c r="E22" s="107">
        <v>15</v>
      </c>
      <c r="F22" s="107">
        <v>30</v>
      </c>
      <c r="G22" s="107"/>
      <c r="H22" s="107"/>
      <c r="P22" t="s">
        <v>5</v>
      </c>
      <c r="Q22">
        <v>-1</v>
      </c>
      <c r="R22">
        <v>-1</v>
      </c>
      <c r="S22">
        <v>-1</v>
      </c>
      <c r="T22">
        <v>-1</v>
      </c>
      <c r="U22">
        <v>-1</v>
      </c>
      <c r="V22">
        <v>-1</v>
      </c>
      <c r="W22">
        <v>-1</v>
      </c>
      <c r="X22">
        <v>-1</v>
      </c>
      <c r="Y22">
        <v>1</v>
      </c>
      <c r="Z22">
        <v>1</v>
      </c>
      <c r="AA22">
        <v>-1</v>
      </c>
      <c r="AB22">
        <f>AVERAGE($Q$22:$AA$22)</f>
        <v>-0.63636363636363635</v>
      </c>
      <c r="AC22" t="s">
        <v>216</v>
      </c>
      <c r="AD22">
        <f>AD21*143</f>
        <v>-65</v>
      </c>
      <c r="CV22" s="86">
        <v>0.20661157024793392</v>
      </c>
    </row>
    <row r="23" spans="1:100" x14ac:dyDescent="0.25">
      <c r="A23" s="105">
        <f t="shared" si="8"/>
        <v>2</v>
      </c>
      <c r="B23" s="105">
        <f t="shared" si="9"/>
        <v>11</v>
      </c>
      <c r="D23" s="107">
        <v>1</v>
      </c>
      <c r="E23" s="107">
        <v>20</v>
      </c>
      <c r="F23" s="107">
        <v>40</v>
      </c>
      <c r="G23" s="107"/>
      <c r="H23" s="107"/>
      <c r="P23" t="s">
        <v>6</v>
      </c>
      <c r="Q23">
        <v>-1</v>
      </c>
      <c r="R23">
        <v>-1</v>
      </c>
      <c r="S23">
        <v>-1</v>
      </c>
      <c r="T23">
        <v>-1</v>
      </c>
      <c r="U23">
        <v>-1</v>
      </c>
      <c r="V23">
        <v>-1</v>
      </c>
      <c r="W23">
        <v>-1</v>
      </c>
      <c r="X23">
        <v>-1</v>
      </c>
      <c r="Y23">
        <v>-1</v>
      </c>
      <c r="Z23">
        <v>-1</v>
      </c>
      <c r="AA23">
        <v>-1</v>
      </c>
      <c r="AB23">
        <f>AVERAGE($Q$23:$AA$23)</f>
        <v>-1</v>
      </c>
      <c r="AC23" t="s">
        <v>220</v>
      </c>
      <c r="AD23">
        <f>(AD21+1)/2</f>
        <v>0.27272727272727271</v>
      </c>
      <c r="CV23" s="86" t="s">
        <v>218</v>
      </c>
    </row>
    <row r="24" spans="1:100" x14ac:dyDescent="0.25">
      <c r="A24" s="105">
        <f t="shared" si="8"/>
        <v>3</v>
      </c>
      <c r="B24" s="105">
        <f t="shared" si="9"/>
        <v>1</v>
      </c>
      <c r="D24" s="107">
        <v>0.06</v>
      </c>
      <c r="E24" s="107">
        <v>0.1</v>
      </c>
      <c r="F24" s="107">
        <v>0.2</v>
      </c>
      <c r="G24" s="107"/>
      <c r="H24" s="107"/>
      <c r="P24" t="s">
        <v>7</v>
      </c>
      <c r="Q24">
        <v>-1</v>
      </c>
      <c r="R24">
        <v>-1</v>
      </c>
      <c r="S24">
        <v>-1</v>
      </c>
      <c r="T24">
        <v>-1</v>
      </c>
      <c r="U24">
        <v>-1</v>
      </c>
      <c r="V24">
        <v>-1</v>
      </c>
      <c r="W24">
        <v>-1</v>
      </c>
      <c r="X24">
        <v>-1</v>
      </c>
      <c r="Y24">
        <v>1</v>
      </c>
      <c r="Z24">
        <v>1</v>
      </c>
      <c r="AA24">
        <v>1</v>
      </c>
      <c r="AB24">
        <f>AVERAGE($Q$24:$AA$24)</f>
        <v>-0.45454545454545453</v>
      </c>
      <c r="AC24" t="s">
        <v>373</v>
      </c>
      <c r="AD24">
        <f>(AD23-(1-AD23))^2</f>
        <v>0.20661157024793392</v>
      </c>
      <c r="CV24" s="86">
        <f>AVERAGE(DB:DB)</f>
        <v>5.7480690000460761</v>
      </c>
    </row>
    <row r="25" spans="1:100" x14ac:dyDescent="0.25">
      <c r="A25" s="105">
        <f t="shared" si="8"/>
        <v>3</v>
      </c>
      <c r="B25" s="105">
        <f t="shared" si="9"/>
        <v>2</v>
      </c>
      <c r="D25" s="107">
        <v>0.03</v>
      </c>
      <c r="E25" s="107">
        <v>3</v>
      </c>
      <c r="F25" s="107">
        <v>5</v>
      </c>
      <c r="G25" s="107"/>
      <c r="H25" s="107"/>
      <c r="P25" t="s">
        <v>8</v>
      </c>
      <c r="Q25">
        <v>-1</v>
      </c>
      <c r="R25">
        <v>-1</v>
      </c>
      <c r="S25">
        <v>-1</v>
      </c>
      <c r="T25">
        <v>-1</v>
      </c>
      <c r="U25">
        <v>-1</v>
      </c>
      <c r="V25">
        <v>-1</v>
      </c>
      <c r="W25">
        <v>-1</v>
      </c>
      <c r="X25">
        <v>-1</v>
      </c>
      <c r="Y25">
        <v>1</v>
      </c>
      <c r="Z25">
        <v>1</v>
      </c>
      <c r="AA25">
        <v>-1</v>
      </c>
      <c r="AB25">
        <f>AVERAGE($Q$25:$AA$25)</f>
        <v>-0.63636363636363635</v>
      </c>
    </row>
    <row r="26" spans="1:100" x14ac:dyDescent="0.25">
      <c r="A26" s="105">
        <f t="shared" si="8"/>
        <v>3</v>
      </c>
      <c r="B26" s="105">
        <f t="shared" si="9"/>
        <v>3</v>
      </c>
      <c r="D26" s="107">
        <v>3.5000000000000003E-2</v>
      </c>
      <c r="E26" s="107">
        <v>6.5000000000000002E-2</v>
      </c>
      <c r="F26" s="107">
        <v>0.13</v>
      </c>
      <c r="G26" s="107"/>
      <c r="H26" s="107"/>
      <c r="P26" t="s">
        <v>9</v>
      </c>
      <c r="Q26">
        <v>-1</v>
      </c>
      <c r="R26">
        <v>1</v>
      </c>
      <c r="S26">
        <v>-1</v>
      </c>
      <c r="T26">
        <v>-1</v>
      </c>
      <c r="U26">
        <v>-1</v>
      </c>
      <c r="V26">
        <v>-1</v>
      </c>
      <c r="W26">
        <v>-1</v>
      </c>
      <c r="X26">
        <v>-1</v>
      </c>
      <c r="Y26">
        <v>-1</v>
      </c>
      <c r="Z26">
        <v>1</v>
      </c>
      <c r="AA26">
        <v>-1</v>
      </c>
      <c r="AB26">
        <f>AVERAGE($Q$26:$AA$26)</f>
        <v>-0.63636363636363635</v>
      </c>
    </row>
    <row r="27" spans="1:100" x14ac:dyDescent="0.25">
      <c r="A27" s="105">
        <f t="shared" si="8"/>
        <v>3</v>
      </c>
      <c r="B27" s="105">
        <f t="shared" si="9"/>
        <v>4</v>
      </c>
      <c r="D27" s="107">
        <v>4.0000000000000002E-4</v>
      </c>
      <c r="E27" s="107">
        <v>4.0000000000000001E-3</v>
      </c>
      <c r="F27" s="107">
        <v>0.04</v>
      </c>
      <c r="G27" s="107"/>
      <c r="H27" s="107"/>
      <c r="P27" t="s">
        <v>10</v>
      </c>
      <c r="Q27">
        <v>-1</v>
      </c>
      <c r="R27">
        <v>-1</v>
      </c>
      <c r="S27">
        <v>-1</v>
      </c>
      <c r="T27">
        <v>-1</v>
      </c>
      <c r="U27">
        <v>-1</v>
      </c>
      <c r="V27">
        <v>-1</v>
      </c>
      <c r="W27">
        <v>1</v>
      </c>
      <c r="X27">
        <v>1</v>
      </c>
      <c r="Y27">
        <v>1</v>
      </c>
      <c r="Z27">
        <v>1</v>
      </c>
      <c r="AA27">
        <v>-1</v>
      </c>
      <c r="AB27">
        <f>AVERAGE($Q$27:$AA$27)</f>
        <v>-0.27272727272727271</v>
      </c>
    </row>
    <row r="28" spans="1:100" x14ac:dyDescent="0.25">
      <c r="A28" s="105">
        <f t="shared" si="8"/>
        <v>3</v>
      </c>
      <c r="B28" s="105">
        <f t="shared" si="9"/>
        <v>5</v>
      </c>
      <c r="D28" s="107">
        <v>1</v>
      </c>
      <c r="E28" s="107">
        <v>6</v>
      </c>
      <c r="F28" s="107">
        <v>10</v>
      </c>
      <c r="G28" s="107"/>
      <c r="H28" s="107"/>
      <c r="P28" t="s">
        <v>11</v>
      </c>
      <c r="Q28">
        <v>-1</v>
      </c>
      <c r="R28">
        <v>-1</v>
      </c>
      <c r="S28">
        <v>-1</v>
      </c>
      <c r="T28">
        <v>-1</v>
      </c>
      <c r="U28">
        <v>-1</v>
      </c>
      <c r="V28">
        <v>-1</v>
      </c>
      <c r="W28">
        <v>-1</v>
      </c>
      <c r="X28">
        <v>-1</v>
      </c>
      <c r="Y28">
        <v>-1</v>
      </c>
      <c r="Z28">
        <v>-1</v>
      </c>
      <c r="AA28">
        <v>-1</v>
      </c>
      <c r="AB28">
        <f>AVERAGE($Q$28:$AA$28)</f>
        <v>-1</v>
      </c>
    </row>
    <row r="29" spans="1:100" x14ac:dyDescent="0.25">
      <c r="A29" s="105">
        <f t="shared" si="8"/>
        <v>3</v>
      </c>
      <c r="B29" s="105">
        <f t="shared" si="9"/>
        <v>6</v>
      </c>
      <c r="D29" s="107">
        <v>0.01</v>
      </c>
      <c r="E29" s="107">
        <v>1</v>
      </c>
      <c r="F29" s="107">
        <v>3</v>
      </c>
      <c r="G29" s="107"/>
      <c r="H29" s="107"/>
      <c r="P29" t="s">
        <v>12</v>
      </c>
      <c r="Q29">
        <v>-1</v>
      </c>
      <c r="R29">
        <v>1</v>
      </c>
      <c r="S29">
        <v>-1</v>
      </c>
      <c r="T29">
        <v>-1</v>
      </c>
      <c r="U29">
        <v>-1</v>
      </c>
      <c r="V29">
        <v>-1</v>
      </c>
      <c r="W29">
        <v>1</v>
      </c>
      <c r="X29">
        <v>1</v>
      </c>
      <c r="Y29">
        <v>1</v>
      </c>
      <c r="Z29">
        <v>1</v>
      </c>
      <c r="AA29">
        <v>-1</v>
      </c>
      <c r="AB29">
        <f>AVERAGE($Q$29:$AA$29)</f>
        <v>-9.0909090909090912E-2</v>
      </c>
    </row>
    <row r="30" spans="1:100" x14ac:dyDescent="0.25">
      <c r="A30" s="105">
        <f t="shared" si="8"/>
        <v>3</v>
      </c>
      <c r="B30" s="105">
        <f t="shared" si="9"/>
        <v>7</v>
      </c>
      <c r="D30" s="107">
        <v>0.01</v>
      </c>
      <c r="E30" s="107">
        <v>1</v>
      </c>
      <c r="F30" s="107">
        <v>3</v>
      </c>
      <c r="G30" s="107"/>
      <c r="H30" s="107"/>
      <c r="P30" t="s">
        <v>13</v>
      </c>
      <c r="Q30">
        <v>-1</v>
      </c>
      <c r="R30">
        <v>-1</v>
      </c>
      <c r="S30">
        <v>-1</v>
      </c>
      <c r="T30">
        <v>-1</v>
      </c>
      <c r="U30">
        <v>-1</v>
      </c>
      <c r="V30">
        <v>-1</v>
      </c>
      <c r="W30">
        <v>-1</v>
      </c>
      <c r="X30">
        <v>-1</v>
      </c>
      <c r="Y30">
        <v>1</v>
      </c>
      <c r="Z30">
        <v>1</v>
      </c>
      <c r="AA30">
        <v>-1</v>
      </c>
      <c r="AB30">
        <f>AVERAGE($Q$30:$AA$30)</f>
        <v>-0.63636363636363635</v>
      </c>
    </row>
    <row r="31" spans="1:100" x14ac:dyDescent="0.25">
      <c r="A31" s="105">
        <f t="shared" si="8"/>
        <v>3</v>
      </c>
      <c r="B31" s="105">
        <f t="shared" si="9"/>
        <v>8</v>
      </c>
      <c r="D31" s="107">
        <v>0.01</v>
      </c>
      <c r="E31" s="107">
        <v>1</v>
      </c>
      <c r="F31" s="107">
        <v>3</v>
      </c>
      <c r="G31" s="107"/>
      <c r="H31" s="107"/>
      <c r="P31" t="s">
        <v>79</v>
      </c>
      <c r="Q31">
        <f>AVERAGE($Q$18:$Q$30)</f>
        <v>-0.84615384615384615</v>
      </c>
      <c r="R31">
        <f>AVERAGE($R$18:$R$30)</f>
        <v>-0.53846153846153844</v>
      </c>
      <c r="S31">
        <f>AVERAGE($S$18:$S$30)</f>
        <v>-1</v>
      </c>
      <c r="T31">
        <f>AVERAGE($T$18:$T$30)</f>
        <v>-0.53846153846153844</v>
      </c>
      <c r="U31">
        <f>AVERAGE($U$18:$U$30)</f>
        <v>-1</v>
      </c>
      <c r="V31">
        <f>AVERAGE($V$18:$V$30)</f>
        <v>-1</v>
      </c>
      <c r="W31">
        <f>AVERAGE($W$18:$W$30)</f>
        <v>-0.23076923076923078</v>
      </c>
      <c r="X31">
        <f>AVERAGE($X$18:$X$30)</f>
        <v>-0.23076923076923078</v>
      </c>
      <c r="Y31">
        <f>AVERAGE($Y$18:$Y$30)</f>
        <v>0.38461538461538464</v>
      </c>
      <c r="Z31">
        <f>AVERAGE($Z$18:$Z$30)</f>
        <v>0.53846153846153844</v>
      </c>
      <c r="AA31">
        <f>AVERAGE($AA$18:$AA$30)</f>
        <v>-0.53846153846153844</v>
      </c>
    </row>
    <row r="32" spans="1:100" x14ac:dyDescent="0.25">
      <c r="A32" s="105">
        <f t="shared" si="8"/>
        <v>3</v>
      </c>
      <c r="B32" s="105">
        <f t="shared" si="9"/>
        <v>9</v>
      </c>
      <c r="D32" s="107">
        <v>0.01</v>
      </c>
      <c r="E32" s="107">
        <v>1</v>
      </c>
      <c r="F32" s="107">
        <v>3</v>
      </c>
      <c r="G32" s="107"/>
      <c r="H32" s="107"/>
    </row>
    <row r="33" spans="1:31" x14ac:dyDescent="0.25">
      <c r="A33" s="105">
        <f t="shared" si="8"/>
        <v>3</v>
      </c>
      <c r="B33" s="105">
        <f t="shared" si="9"/>
        <v>10</v>
      </c>
      <c r="D33" s="107">
        <v>0.01</v>
      </c>
      <c r="E33" s="107">
        <v>1</v>
      </c>
      <c r="F33" s="107">
        <v>3</v>
      </c>
      <c r="G33" s="107"/>
      <c r="H33" s="107"/>
    </row>
    <row r="34" spans="1:31" x14ac:dyDescent="0.25">
      <c r="A34" s="105">
        <f t="shared" si="8"/>
        <v>3</v>
      </c>
      <c r="B34" s="105">
        <f t="shared" si="9"/>
        <v>11</v>
      </c>
      <c r="D34" s="107">
        <v>0.01</v>
      </c>
      <c r="E34" s="107">
        <v>1</v>
      </c>
      <c r="F34" s="107">
        <v>3</v>
      </c>
      <c r="G34" s="107"/>
      <c r="H34" s="107"/>
      <c r="P34" t="s">
        <v>99</v>
      </c>
      <c r="Q34" t="s">
        <v>81</v>
      </c>
      <c r="R34" t="s">
        <v>82</v>
      </c>
      <c r="S34" t="s">
        <v>83</v>
      </c>
      <c r="T34" t="s">
        <v>84</v>
      </c>
      <c r="U34" t="s">
        <v>85</v>
      </c>
      <c r="V34" t="s">
        <v>86</v>
      </c>
      <c r="W34" t="s">
        <v>87</v>
      </c>
      <c r="X34" t="s">
        <v>88</v>
      </c>
      <c r="Y34" t="s">
        <v>89</v>
      </c>
      <c r="Z34" t="s">
        <v>90</v>
      </c>
      <c r="AA34" t="s">
        <v>91</v>
      </c>
      <c r="AB34" t="s">
        <v>80</v>
      </c>
      <c r="AC34" t="s">
        <v>436</v>
      </c>
      <c r="AE34" t="s">
        <v>42</v>
      </c>
    </row>
    <row r="35" spans="1:31" x14ac:dyDescent="0.25">
      <c r="A35" s="105">
        <f t="shared" si="8"/>
        <v>4</v>
      </c>
      <c r="B35" s="105">
        <f t="shared" si="9"/>
        <v>1</v>
      </c>
      <c r="D35" s="107">
        <v>0.1</v>
      </c>
      <c r="E35" s="107">
        <v>1</v>
      </c>
      <c r="F35" s="107">
        <v>2</v>
      </c>
      <c r="G35" s="107"/>
      <c r="H35" s="107"/>
      <c r="P35" t="s">
        <v>1</v>
      </c>
      <c r="Q35">
        <v>1</v>
      </c>
      <c r="R35">
        <v>1</v>
      </c>
      <c r="S35">
        <v>1</v>
      </c>
      <c r="T35">
        <v>-1</v>
      </c>
      <c r="U35">
        <v>-1</v>
      </c>
      <c r="V35">
        <v>-1</v>
      </c>
      <c r="W35">
        <v>1</v>
      </c>
      <c r="X35">
        <v>1</v>
      </c>
      <c r="Y35">
        <v>1</v>
      </c>
      <c r="Z35">
        <v>1</v>
      </c>
      <c r="AA35">
        <v>1</v>
      </c>
      <c r="AB35">
        <f>AVERAGE($Q$35:$AA$35)</f>
        <v>0.45454545454545453</v>
      </c>
      <c r="AC35" t="s">
        <v>52</v>
      </c>
      <c r="AD35">
        <f>VARP($Q$48:$AA$48)</f>
        <v>0.23668639053254442</v>
      </c>
      <c r="AE35">
        <f>AD35/AD37</f>
        <v>0.26415094339622652</v>
      </c>
    </row>
    <row r="36" spans="1:31" x14ac:dyDescent="0.25">
      <c r="A36" s="105">
        <f t="shared" si="8"/>
        <v>4</v>
      </c>
      <c r="B36" s="105">
        <f t="shared" si="9"/>
        <v>2</v>
      </c>
      <c r="D36" s="107">
        <v>1E-3</v>
      </c>
      <c r="E36" s="107">
        <v>0.15</v>
      </c>
      <c r="F36" s="107">
        <v>1</v>
      </c>
      <c r="G36" s="107"/>
      <c r="H36" s="107"/>
      <c r="P36" t="s">
        <v>2</v>
      </c>
      <c r="Q36">
        <v>1</v>
      </c>
      <c r="R36">
        <v>1</v>
      </c>
      <c r="S36">
        <v>1</v>
      </c>
      <c r="T36">
        <v>1</v>
      </c>
      <c r="U36">
        <v>-1</v>
      </c>
      <c r="V36">
        <v>-1</v>
      </c>
      <c r="W36">
        <v>1</v>
      </c>
      <c r="X36">
        <v>1</v>
      </c>
      <c r="Y36">
        <v>1</v>
      </c>
      <c r="Z36">
        <v>1</v>
      </c>
      <c r="AA36">
        <v>1</v>
      </c>
      <c r="AB36">
        <f>AVERAGE($Q$36:$AA$36)</f>
        <v>0.63636363636363635</v>
      </c>
      <c r="AC36" t="s">
        <v>54</v>
      </c>
      <c r="AD36">
        <f>VARP($AA$35:$AB$48)</f>
        <v>0.49000407249565497</v>
      </c>
      <c r="AE36">
        <f>AD36/AD37</f>
        <v>0.54686303562486793</v>
      </c>
    </row>
    <row r="37" spans="1:31" x14ac:dyDescent="0.25">
      <c r="A37" s="105">
        <f t="shared" si="8"/>
        <v>4</v>
      </c>
      <c r="B37" s="105">
        <f t="shared" si="9"/>
        <v>3</v>
      </c>
      <c r="D37" s="107">
        <v>0.01</v>
      </c>
      <c r="E37" s="107">
        <v>0.1</v>
      </c>
      <c r="F37" s="107">
        <v>0.5</v>
      </c>
      <c r="G37" s="107"/>
      <c r="H37" s="107"/>
      <c r="P37" t="s">
        <v>3</v>
      </c>
      <c r="Q37">
        <v>-1</v>
      </c>
      <c r="R37">
        <v>1</v>
      </c>
      <c r="S37">
        <v>-1</v>
      </c>
      <c r="T37">
        <v>-1</v>
      </c>
      <c r="U37">
        <v>1</v>
      </c>
      <c r="V37">
        <v>1</v>
      </c>
      <c r="W37">
        <v>-1</v>
      </c>
      <c r="X37">
        <v>1</v>
      </c>
      <c r="Y37">
        <v>1</v>
      </c>
      <c r="Z37">
        <v>-1</v>
      </c>
      <c r="AA37">
        <v>1</v>
      </c>
      <c r="AB37">
        <f>AVERAGE($Q$37:$AA$37)</f>
        <v>9.0909090909090912E-2</v>
      </c>
      <c r="AC37" t="s">
        <v>57</v>
      </c>
      <c r="AD37">
        <f>VARP($Q$35:$AA$48)</f>
        <v>0.89602704987320347</v>
      </c>
    </row>
    <row r="38" spans="1:31" x14ac:dyDescent="0.25">
      <c r="A38" s="105">
        <f t="shared" si="8"/>
        <v>4</v>
      </c>
      <c r="B38" s="105">
        <f t="shared" si="9"/>
        <v>4</v>
      </c>
      <c r="D38" s="107">
        <v>1.0999999999999999E-2</v>
      </c>
      <c r="E38" s="107">
        <v>0.11</v>
      </c>
      <c r="F38" s="107">
        <v>0.55000000000000004</v>
      </c>
      <c r="G38" s="107"/>
      <c r="H38" s="107"/>
      <c r="P38" t="s">
        <v>4</v>
      </c>
      <c r="Q38">
        <v>-1</v>
      </c>
      <c r="R38">
        <v>1</v>
      </c>
      <c r="S38">
        <v>1</v>
      </c>
      <c r="T38">
        <v>1</v>
      </c>
      <c r="U38">
        <v>-1</v>
      </c>
      <c r="V38">
        <v>-1</v>
      </c>
      <c r="W38">
        <v>1</v>
      </c>
      <c r="X38">
        <v>1</v>
      </c>
      <c r="Y38">
        <v>1</v>
      </c>
      <c r="Z38">
        <v>1</v>
      </c>
      <c r="AA38">
        <v>1</v>
      </c>
      <c r="AB38">
        <f>AVERAGE($Q$38:$AA$38)</f>
        <v>0.45454545454545453</v>
      </c>
      <c r="AC38" t="s">
        <v>77</v>
      </c>
      <c r="AD38">
        <f>AVERAGE($Q$35:$AA$48)</f>
        <v>0.23076923076923073</v>
      </c>
    </row>
    <row r="39" spans="1:31" x14ac:dyDescent="0.25">
      <c r="A39" s="105">
        <f t="shared" si="8"/>
        <v>4</v>
      </c>
      <c r="B39" s="105">
        <f t="shared" si="9"/>
        <v>5</v>
      </c>
      <c r="D39" s="107">
        <v>10</v>
      </c>
      <c r="E39" s="107">
        <v>25</v>
      </c>
      <c r="F39" s="107">
        <v>50</v>
      </c>
      <c r="G39" s="107"/>
      <c r="H39" s="107"/>
      <c r="P39" t="s">
        <v>5</v>
      </c>
      <c r="Q39">
        <v>1</v>
      </c>
      <c r="R39">
        <v>1</v>
      </c>
      <c r="S39">
        <v>-1</v>
      </c>
      <c r="T39">
        <v>-1</v>
      </c>
      <c r="U39">
        <v>-1</v>
      </c>
      <c r="V39">
        <v>-1</v>
      </c>
      <c r="W39">
        <v>1</v>
      </c>
      <c r="X39">
        <v>1</v>
      </c>
      <c r="Y39">
        <v>1</v>
      </c>
      <c r="Z39">
        <v>1</v>
      </c>
      <c r="AA39">
        <v>-1</v>
      </c>
      <c r="AB39">
        <f>AVERAGE($Q$39:$AA$39)</f>
        <v>9.0909090909090912E-2</v>
      </c>
      <c r="AC39" t="s">
        <v>217</v>
      </c>
      <c r="AD39">
        <f>AD38*143</f>
        <v>32.999999999999993</v>
      </c>
    </row>
    <row r="40" spans="1:31" x14ac:dyDescent="0.25">
      <c r="A40" s="105">
        <f t="shared" si="8"/>
        <v>4</v>
      </c>
      <c r="B40" s="105">
        <f t="shared" si="9"/>
        <v>6</v>
      </c>
      <c r="D40" s="107">
        <v>20</v>
      </c>
      <c r="E40" s="107">
        <v>50</v>
      </c>
      <c r="F40" s="107">
        <v>100</v>
      </c>
      <c r="G40" s="107"/>
      <c r="H40" s="107"/>
      <c r="P40" t="s">
        <v>6</v>
      </c>
      <c r="Q40">
        <v>-1</v>
      </c>
      <c r="R40">
        <v>1</v>
      </c>
      <c r="S40">
        <v>-1</v>
      </c>
      <c r="T40">
        <v>-1</v>
      </c>
      <c r="U40">
        <v>-1</v>
      </c>
      <c r="V40">
        <v>-1</v>
      </c>
      <c r="W40">
        <v>1</v>
      </c>
      <c r="X40">
        <v>1</v>
      </c>
      <c r="Y40">
        <v>1</v>
      </c>
      <c r="Z40">
        <v>1</v>
      </c>
      <c r="AA40">
        <v>-1</v>
      </c>
      <c r="AB40">
        <f>AVERAGE($Q$40:$AA$40)</f>
        <v>-9.0909090909090912E-2</v>
      </c>
      <c r="AC40" t="s">
        <v>220</v>
      </c>
      <c r="AD40">
        <f>(AD38+1)/2</f>
        <v>0.61538461538461542</v>
      </c>
    </row>
    <row r="41" spans="1:31" x14ac:dyDescent="0.25">
      <c r="A41" s="105">
        <f t="shared" si="8"/>
        <v>4</v>
      </c>
      <c r="B41" s="105">
        <f t="shared" si="9"/>
        <v>7</v>
      </c>
      <c r="D41" s="107">
        <v>1.0000000000000001E-5</v>
      </c>
      <c r="E41" s="107">
        <v>0.01</v>
      </c>
      <c r="F41" s="107">
        <v>95</v>
      </c>
      <c r="G41" s="107"/>
      <c r="H41" s="107"/>
      <c r="P41" t="s">
        <v>7</v>
      </c>
      <c r="Q41">
        <v>1</v>
      </c>
      <c r="R41">
        <v>1</v>
      </c>
      <c r="S41">
        <v>-1</v>
      </c>
      <c r="T41">
        <v>1</v>
      </c>
      <c r="U41">
        <v>1</v>
      </c>
      <c r="V41">
        <v>1</v>
      </c>
      <c r="W41">
        <v>1</v>
      </c>
      <c r="X41">
        <v>1</v>
      </c>
      <c r="Y41">
        <v>-1</v>
      </c>
      <c r="Z41">
        <v>-1</v>
      </c>
      <c r="AA41">
        <v>-1</v>
      </c>
      <c r="AB41">
        <f>AVERAGE($Q$41:$AA$41)</f>
        <v>0.27272727272727271</v>
      </c>
      <c r="AC41" t="s">
        <v>373</v>
      </c>
      <c r="AD41">
        <f>(AD40-(1-AD40))^2</f>
        <v>5.3254437869822514E-2</v>
      </c>
    </row>
    <row r="42" spans="1:31" x14ac:dyDescent="0.25">
      <c r="A42" s="105">
        <f t="shared" si="8"/>
        <v>4</v>
      </c>
      <c r="B42" s="105">
        <f t="shared" si="9"/>
        <v>8</v>
      </c>
      <c r="D42" s="107">
        <v>1.0000000000000001E-5</v>
      </c>
      <c r="E42" s="107">
        <v>0.01</v>
      </c>
      <c r="F42" s="107">
        <v>95</v>
      </c>
      <c r="G42" s="107"/>
      <c r="H42" s="107"/>
      <c r="P42" t="s">
        <v>8</v>
      </c>
      <c r="Q42">
        <v>1</v>
      </c>
      <c r="R42">
        <v>1</v>
      </c>
      <c r="S42">
        <v>1</v>
      </c>
      <c r="T42">
        <v>1</v>
      </c>
      <c r="U42">
        <v>1</v>
      </c>
      <c r="V42">
        <v>-1</v>
      </c>
      <c r="W42">
        <v>1</v>
      </c>
      <c r="X42">
        <v>1</v>
      </c>
      <c r="Y42">
        <v>1</v>
      </c>
      <c r="Z42">
        <v>1</v>
      </c>
      <c r="AA42">
        <v>1</v>
      </c>
      <c r="AB42">
        <f>AVERAGE($Q$42:$AA$42)</f>
        <v>0.81818181818181823</v>
      </c>
    </row>
    <row r="43" spans="1:31" x14ac:dyDescent="0.25">
      <c r="A43" s="105">
        <f t="shared" si="8"/>
        <v>4</v>
      </c>
      <c r="B43" s="105">
        <f t="shared" si="9"/>
        <v>9</v>
      </c>
      <c r="D43" s="107">
        <v>1.0000000000000001E-5</v>
      </c>
      <c r="E43" s="107">
        <v>0.01</v>
      </c>
      <c r="F43" s="107">
        <v>95</v>
      </c>
      <c r="G43" s="107"/>
      <c r="H43" s="107"/>
      <c r="P43" t="s">
        <v>9</v>
      </c>
      <c r="Q43">
        <v>-1</v>
      </c>
      <c r="R43">
        <v>-1</v>
      </c>
      <c r="S43">
        <v>-1</v>
      </c>
      <c r="T43">
        <v>-1</v>
      </c>
      <c r="U43">
        <v>-1</v>
      </c>
      <c r="V43">
        <v>-1</v>
      </c>
      <c r="W43">
        <v>-1</v>
      </c>
      <c r="X43">
        <v>1</v>
      </c>
      <c r="Y43">
        <v>1</v>
      </c>
      <c r="Z43">
        <v>-1</v>
      </c>
      <c r="AA43">
        <v>-1</v>
      </c>
      <c r="AB43">
        <f>AVERAGE($Q$43:$AA$43)</f>
        <v>-0.63636363636363635</v>
      </c>
    </row>
    <row r="44" spans="1:31" x14ac:dyDescent="0.25">
      <c r="A44" s="105">
        <f t="shared" si="8"/>
        <v>4</v>
      </c>
      <c r="B44" s="105">
        <f t="shared" si="9"/>
        <v>10</v>
      </c>
      <c r="D44" s="107">
        <v>1.0000000000000001E-5</v>
      </c>
      <c r="E44" s="107">
        <v>0.01</v>
      </c>
      <c r="F44" s="107">
        <v>95</v>
      </c>
      <c r="G44" s="107"/>
      <c r="H44" s="107"/>
      <c r="P44" t="s">
        <v>10</v>
      </c>
      <c r="Q44">
        <v>-1</v>
      </c>
      <c r="R44">
        <v>1</v>
      </c>
      <c r="S44">
        <v>-1</v>
      </c>
      <c r="T44">
        <v>-1</v>
      </c>
      <c r="U44">
        <v>1</v>
      </c>
      <c r="V44">
        <v>-1</v>
      </c>
      <c r="W44">
        <v>1</v>
      </c>
      <c r="X44">
        <v>1</v>
      </c>
      <c r="Y44">
        <v>-1</v>
      </c>
      <c r="Z44">
        <v>-1</v>
      </c>
      <c r="AA44">
        <v>1</v>
      </c>
      <c r="AB44">
        <f>AVERAGE($Q$44:$AA$44)</f>
        <v>-9.0909090909090912E-2</v>
      </c>
    </row>
    <row r="45" spans="1:31" x14ac:dyDescent="0.25">
      <c r="A45" s="105">
        <f t="shared" si="8"/>
        <v>4</v>
      </c>
      <c r="B45" s="105">
        <f t="shared" si="9"/>
        <v>11</v>
      </c>
      <c r="D45" s="107">
        <v>1.0000000000000001E-5</v>
      </c>
      <c r="E45" s="107">
        <v>0.01</v>
      </c>
      <c r="F45" s="107">
        <v>95</v>
      </c>
      <c r="G45" s="107"/>
      <c r="H45" s="107"/>
      <c r="P45" t="s">
        <v>11</v>
      </c>
      <c r="Q45">
        <v>-1</v>
      </c>
      <c r="R45">
        <v>-1</v>
      </c>
      <c r="S45">
        <v>-1</v>
      </c>
      <c r="T45">
        <v>-1</v>
      </c>
      <c r="U45">
        <v>1</v>
      </c>
      <c r="V45">
        <v>-1</v>
      </c>
      <c r="W45">
        <v>1</v>
      </c>
      <c r="X45">
        <v>1</v>
      </c>
      <c r="Y45">
        <v>1</v>
      </c>
      <c r="Z45">
        <v>1</v>
      </c>
      <c r="AA45">
        <v>1</v>
      </c>
      <c r="AB45">
        <f>AVERAGE($Q$45:$AA$45)</f>
        <v>9.0909090909090912E-2</v>
      </c>
    </row>
    <row r="46" spans="1:31" x14ac:dyDescent="0.25">
      <c r="A46" s="105">
        <f t="shared" si="8"/>
        <v>5</v>
      </c>
      <c r="B46" s="105">
        <f t="shared" si="9"/>
        <v>1</v>
      </c>
      <c r="D46" s="107">
        <v>0.05</v>
      </c>
      <c r="E46" s="107">
        <v>0.09</v>
      </c>
      <c r="F46" s="107">
        <v>0.15</v>
      </c>
      <c r="G46" s="107"/>
      <c r="H46" s="107"/>
      <c r="P46" t="s">
        <v>12</v>
      </c>
      <c r="Q46">
        <v>-1</v>
      </c>
      <c r="R46">
        <v>1</v>
      </c>
      <c r="S46">
        <v>-1</v>
      </c>
      <c r="T46">
        <v>1</v>
      </c>
      <c r="U46">
        <v>-1</v>
      </c>
      <c r="V46">
        <v>-1</v>
      </c>
      <c r="W46">
        <v>1</v>
      </c>
      <c r="X46">
        <v>1</v>
      </c>
      <c r="Y46">
        <v>1</v>
      </c>
      <c r="Z46">
        <v>-1</v>
      </c>
      <c r="AA46">
        <v>1</v>
      </c>
      <c r="AB46">
        <f>AVERAGE($Q$46:$AA$46)</f>
        <v>9.0909090909090912E-2</v>
      </c>
    </row>
    <row r="47" spans="1:31" x14ac:dyDescent="0.25">
      <c r="A47" s="105">
        <f t="shared" si="8"/>
        <v>5</v>
      </c>
      <c r="B47" s="105">
        <f t="shared" si="9"/>
        <v>2</v>
      </c>
      <c r="D47" s="107">
        <v>0.08</v>
      </c>
      <c r="E47" s="107">
        <v>0.15</v>
      </c>
      <c r="F47" s="107">
        <v>0.2</v>
      </c>
      <c r="G47" s="107"/>
      <c r="H47" s="107"/>
      <c r="P47" t="s">
        <v>13</v>
      </c>
      <c r="Q47">
        <v>1</v>
      </c>
      <c r="R47">
        <v>1</v>
      </c>
      <c r="S47">
        <v>1</v>
      </c>
      <c r="T47">
        <v>1</v>
      </c>
      <c r="U47">
        <v>1</v>
      </c>
      <c r="V47">
        <v>-1</v>
      </c>
      <c r="W47">
        <v>1</v>
      </c>
      <c r="X47">
        <v>1</v>
      </c>
      <c r="Y47">
        <v>1</v>
      </c>
      <c r="Z47">
        <v>1</v>
      </c>
      <c r="AA47">
        <v>1</v>
      </c>
      <c r="AB47">
        <f>AVERAGE($Q$47:$AA$47)</f>
        <v>0.81818181818181823</v>
      </c>
    </row>
    <row r="48" spans="1:31" x14ac:dyDescent="0.25">
      <c r="A48" s="105">
        <f t="shared" si="8"/>
        <v>5</v>
      </c>
      <c r="B48" s="105">
        <f t="shared" si="9"/>
        <v>3</v>
      </c>
      <c r="D48" s="107">
        <v>0.05</v>
      </c>
      <c r="E48" s="107">
        <v>0.09</v>
      </c>
      <c r="F48" s="107">
        <v>0.15</v>
      </c>
      <c r="G48" s="107"/>
      <c r="H48" s="107"/>
      <c r="P48" t="s">
        <v>79</v>
      </c>
      <c r="Q48">
        <f>AVERAGE($Q$35:$Q$47)</f>
        <v>-7.6923076923076927E-2</v>
      </c>
      <c r="R48">
        <f>AVERAGE($R$35:$R$47)</f>
        <v>0.69230769230769229</v>
      </c>
      <c r="S48">
        <f>AVERAGE($S$35:$S$47)</f>
        <v>-0.23076923076923078</v>
      </c>
      <c r="T48">
        <f>AVERAGE($T$35:$T$47)</f>
        <v>-7.6923076923076927E-2</v>
      </c>
      <c r="U48">
        <f>AVERAGE($U$35:$U$47)</f>
        <v>-7.6923076923076927E-2</v>
      </c>
      <c r="V48">
        <f>AVERAGE($V$35:$V$47)</f>
        <v>-0.69230769230769229</v>
      </c>
      <c r="W48">
        <f>AVERAGE($W$35:$W$47)</f>
        <v>0.69230769230769229</v>
      </c>
      <c r="X48">
        <f>AVERAGE($X$35:$X$47)</f>
        <v>1</v>
      </c>
      <c r="Y48">
        <f>AVERAGE($Y$35:$Y$47)</f>
        <v>0.69230769230769229</v>
      </c>
      <c r="Z48">
        <f>AVERAGE($Z$35:$Z$47)</f>
        <v>0.23076923076923078</v>
      </c>
      <c r="AA48">
        <f>AVERAGE($AA$35:$AA$47)</f>
        <v>0.38461538461538464</v>
      </c>
    </row>
    <row r="49" spans="1:31" x14ac:dyDescent="0.25">
      <c r="A49" s="105">
        <f t="shared" si="8"/>
        <v>5</v>
      </c>
      <c r="B49" s="105">
        <f t="shared" si="9"/>
        <v>4</v>
      </c>
      <c r="D49" s="107">
        <v>0.06</v>
      </c>
      <c r="E49" s="107">
        <v>0.1</v>
      </c>
      <c r="F49" s="107">
        <v>0.18</v>
      </c>
      <c r="G49" s="107"/>
      <c r="H49" s="107"/>
    </row>
    <row r="50" spans="1:31" x14ac:dyDescent="0.25">
      <c r="A50" s="105">
        <f t="shared" si="8"/>
        <v>5</v>
      </c>
      <c r="B50" s="105">
        <f t="shared" si="9"/>
        <v>5</v>
      </c>
      <c r="D50" s="107">
        <v>4</v>
      </c>
      <c r="E50" s="107">
        <v>10</v>
      </c>
      <c r="F50" s="107">
        <v>20</v>
      </c>
      <c r="G50" s="107"/>
      <c r="H50" s="107"/>
    </row>
    <row r="51" spans="1:31" x14ac:dyDescent="0.25">
      <c r="A51" s="105">
        <f t="shared" si="8"/>
        <v>5</v>
      </c>
      <c r="B51" s="105">
        <f t="shared" si="9"/>
        <v>6</v>
      </c>
      <c r="D51" s="107">
        <v>10</v>
      </c>
      <c r="E51" s="107">
        <v>20</v>
      </c>
      <c r="F51" s="107">
        <v>30</v>
      </c>
      <c r="G51" s="107"/>
      <c r="H51" s="107"/>
      <c r="P51" t="s">
        <v>218</v>
      </c>
      <c r="Q51" t="s">
        <v>81</v>
      </c>
      <c r="R51" t="s">
        <v>82</v>
      </c>
      <c r="S51" t="s">
        <v>83</v>
      </c>
      <c r="T51" t="s">
        <v>84</v>
      </c>
      <c r="U51" t="s">
        <v>85</v>
      </c>
      <c r="V51" t="s">
        <v>86</v>
      </c>
      <c r="W51" t="s">
        <v>87</v>
      </c>
      <c r="X51" t="s">
        <v>88</v>
      </c>
      <c r="Y51" t="s">
        <v>89</v>
      </c>
      <c r="Z51" t="s">
        <v>90</v>
      </c>
      <c r="AA51" t="s">
        <v>91</v>
      </c>
      <c r="AB51" t="s">
        <v>80</v>
      </c>
      <c r="AC51" t="s">
        <v>436</v>
      </c>
      <c r="AE51" t="s">
        <v>42</v>
      </c>
    </row>
    <row r="52" spans="1:31" x14ac:dyDescent="0.25">
      <c r="A52" s="105">
        <f t="shared" si="8"/>
        <v>5</v>
      </c>
      <c r="B52" s="105">
        <f t="shared" si="9"/>
        <v>7</v>
      </c>
      <c r="D52" s="107">
        <v>3</v>
      </c>
      <c r="E52" s="107">
        <v>8</v>
      </c>
      <c r="F52" s="107">
        <v>11</v>
      </c>
      <c r="G52" s="107"/>
      <c r="H52" s="107"/>
      <c r="P52" t="s">
        <v>1</v>
      </c>
      <c r="Q52">
        <v>9.090909090909087E-2</v>
      </c>
      <c r="R52">
        <v>0.54545454545454541</v>
      </c>
      <c r="S52">
        <v>0</v>
      </c>
      <c r="T52">
        <v>0.78000000000000014</v>
      </c>
      <c r="U52">
        <v>6.7519379844961245</v>
      </c>
      <c r="V52">
        <v>15.07717041800643</v>
      </c>
      <c r="W52">
        <v>0.17808219178082191</v>
      </c>
      <c r="X52">
        <v>7.8341013824884759E-2</v>
      </c>
      <c r="Y52">
        <v>0.20948616600790507</v>
      </c>
      <c r="Z52">
        <v>0.25742574257425743</v>
      </c>
      <c r="AA52">
        <v>0.34228187919463088</v>
      </c>
      <c r="AB52">
        <f>AVERAGE($Q$52:$AA$52)</f>
        <v>2.2100990029316989</v>
      </c>
      <c r="AC52" t="s">
        <v>52</v>
      </c>
      <c r="AD52">
        <f>VARP($Q$65:$AA$65)</f>
        <v>55.343264857119372</v>
      </c>
      <c r="AE52">
        <f>AD52/AD54</f>
        <v>0.31781309182609357</v>
      </c>
    </row>
    <row r="53" spans="1:31" x14ac:dyDescent="0.25">
      <c r="A53" s="105">
        <f t="shared" si="8"/>
        <v>5</v>
      </c>
      <c r="B53" s="105">
        <f t="shared" si="9"/>
        <v>8</v>
      </c>
      <c r="D53" s="107">
        <v>2</v>
      </c>
      <c r="E53" s="107">
        <v>5</v>
      </c>
      <c r="F53" s="107">
        <v>8</v>
      </c>
      <c r="G53" s="107"/>
      <c r="H53" s="107"/>
      <c r="P53" t="s">
        <v>2</v>
      </c>
      <c r="Q53">
        <v>9.090909090909087E-2</v>
      </c>
      <c r="R53">
        <v>0.18181818181818185</v>
      </c>
      <c r="S53">
        <v>1.1666666666666667</v>
      </c>
      <c r="T53">
        <v>0.20000000000000004</v>
      </c>
      <c r="U53">
        <v>37.759689922480618</v>
      </c>
      <c r="V53">
        <v>106.18113612004286</v>
      </c>
      <c r="W53">
        <v>5.8493150684931514</v>
      </c>
      <c r="X53">
        <v>8.2165898617511512</v>
      </c>
      <c r="Y53">
        <v>4.9288537549407119</v>
      </c>
      <c r="Z53">
        <v>2.7128712871287131</v>
      </c>
      <c r="AA53">
        <v>12.422818791946311</v>
      </c>
      <c r="AB53">
        <f>AVERAGE($Q$53:$AA$53)</f>
        <v>16.337333522379769</v>
      </c>
      <c r="AC53" t="s">
        <v>54</v>
      </c>
      <c r="AD53">
        <f>VARP($AB$52:$AB$64)</f>
        <v>19.227783649452764</v>
      </c>
      <c r="AE53">
        <f>AD53/AD54</f>
        <v>0.11041707399034467</v>
      </c>
    </row>
    <row r="54" spans="1:31" x14ac:dyDescent="0.25">
      <c r="A54" s="105">
        <f t="shared" si="8"/>
        <v>5</v>
      </c>
      <c r="B54" s="105">
        <f t="shared" si="9"/>
        <v>9</v>
      </c>
      <c r="D54" s="107">
        <v>1</v>
      </c>
      <c r="E54" s="107">
        <v>2</v>
      </c>
      <c r="F54" s="107">
        <v>4</v>
      </c>
      <c r="G54" s="107"/>
      <c r="H54" s="107"/>
      <c r="P54" t="s">
        <v>3</v>
      </c>
      <c r="Q54">
        <v>0.81818181818181823</v>
      </c>
      <c r="R54">
        <v>26.272727272727273</v>
      </c>
      <c r="S54">
        <v>1.1666666666666667</v>
      </c>
      <c r="T54">
        <v>0.91999999999999993</v>
      </c>
      <c r="U54">
        <v>3.6511627906976742</v>
      </c>
      <c r="V54">
        <v>7.1811361200428664E-2</v>
      </c>
      <c r="W54">
        <v>0.72602739726027399</v>
      </c>
      <c r="X54">
        <v>0.53917050691244239</v>
      </c>
      <c r="Y54">
        <v>0.60474308300395252</v>
      </c>
      <c r="Z54">
        <v>0.75247524752475248</v>
      </c>
      <c r="AA54">
        <v>0.32885906040268453</v>
      </c>
      <c r="AB54">
        <f>AVERAGE($Q$54:$AA$54)</f>
        <v>3.2592568367798154</v>
      </c>
      <c r="AC54" t="s">
        <v>57</v>
      </c>
      <c r="AD54">
        <f>VARP($Q$52:$AA$64)</f>
        <v>174.1377755684245</v>
      </c>
    </row>
    <row r="55" spans="1:31" x14ac:dyDescent="0.25">
      <c r="A55" s="105">
        <f t="shared" si="8"/>
        <v>5</v>
      </c>
      <c r="B55" s="105">
        <f t="shared" si="9"/>
        <v>10</v>
      </c>
      <c r="D55" s="107">
        <v>2</v>
      </c>
      <c r="E55" s="107">
        <v>4</v>
      </c>
      <c r="F55" s="107">
        <v>6</v>
      </c>
      <c r="G55" s="107"/>
      <c r="H55" s="107"/>
      <c r="P55" t="s">
        <v>4</v>
      </c>
      <c r="Q55">
        <v>17.18181818181818</v>
      </c>
      <c r="R55">
        <v>0.36363636363636359</v>
      </c>
      <c r="S55">
        <v>2.3333333333333335</v>
      </c>
      <c r="T55">
        <v>1.2</v>
      </c>
      <c r="U55">
        <v>18.379844961240309</v>
      </c>
      <c r="V55">
        <v>52.590568060021432</v>
      </c>
      <c r="W55">
        <v>0.99726027397260275</v>
      </c>
      <c r="X55">
        <v>0.99539170506912455</v>
      </c>
      <c r="Y55">
        <v>0.99604743083003966</v>
      </c>
      <c r="Z55">
        <v>0.99752475247524752</v>
      </c>
      <c r="AA55">
        <v>0.99328859060402686</v>
      </c>
      <c r="AB55">
        <f>AVERAGE($Q$55:$AA$55)</f>
        <v>8.8207921502727871</v>
      </c>
      <c r="AC55" t="s">
        <v>384</v>
      </c>
      <c r="AD55">
        <f>AVERAGE($Q$52:$AA$64)</f>
        <v>5.7480690000460717</v>
      </c>
    </row>
    <row r="56" spans="1:31" x14ac:dyDescent="0.25">
      <c r="A56" s="105">
        <f t="shared" si="8"/>
        <v>5</v>
      </c>
      <c r="B56" s="105">
        <f t="shared" si="9"/>
        <v>11</v>
      </c>
      <c r="D56" s="107">
        <v>3</v>
      </c>
      <c r="E56" s="107">
        <v>6</v>
      </c>
      <c r="F56" s="107">
        <v>9</v>
      </c>
      <c r="G56" s="107"/>
      <c r="H56" s="107"/>
      <c r="P56" t="s">
        <v>5</v>
      </c>
      <c r="Q56">
        <v>0.63636363636363624</v>
      </c>
      <c r="R56">
        <v>0.36363636363636359</v>
      </c>
      <c r="S56">
        <v>2</v>
      </c>
      <c r="T56">
        <v>1</v>
      </c>
      <c r="U56">
        <v>6.7519379844961245</v>
      </c>
      <c r="V56">
        <v>20.436227224008572</v>
      </c>
      <c r="W56">
        <v>1.1917808219178081</v>
      </c>
      <c r="X56">
        <v>1.304147465437788</v>
      </c>
      <c r="Y56">
        <v>0.20948616600790507</v>
      </c>
      <c r="Z56">
        <v>9.9009900990099098E-3</v>
      </c>
      <c r="AA56">
        <v>3.0268456375838926</v>
      </c>
      <c r="AB56">
        <f>AVERAGE($Q$56:$AA$56)</f>
        <v>3.3573023899591905</v>
      </c>
      <c r="AC56" t="s">
        <v>385</v>
      </c>
      <c r="AD56">
        <f>AD55*143</f>
        <v>821.97386700658831</v>
      </c>
    </row>
    <row r="57" spans="1:31" x14ac:dyDescent="0.25">
      <c r="A57" s="105">
        <f t="shared" si="8"/>
        <v>6</v>
      </c>
      <c r="B57" s="105">
        <f t="shared" si="9"/>
        <v>1</v>
      </c>
      <c r="D57" s="107">
        <v>0.06</v>
      </c>
      <c r="E57" s="107">
        <v>0.12</v>
      </c>
      <c r="F57" s="107">
        <v>0.3</v>
      </c>
      <c r="G57" s="107"/>
      <c r="H57" s="107"/>
      <c r="P57" t="s">
        <v>6</v>
      </c>
      <c r="Q57">
        <v>1.1818181818181819</v>
      </c>
      <c r="R57">
        <v>1.3636363636363638</v>
      </c>
      <c r="S57">
        <v>3.3333333333333335</v>
      </c>
      <c r="T57">
        <v>1.9999999999999998</v>
      </c>
      <c r="U57">
        <v>10.627906976744187</v>
      </c>
      <c r="V57">
        <v>9.7181136120042861</v>
      </c>
      <c r="W57">
        <v>2.2876712328767121</v>
      </c>
      <c r="X57">
        <v>2.6866359447004609</v>
      </c>
      <c r="Y57">
        <v>0.58102766798418981</v>
      </c>
      <c r="Z57">
        <v>1.4752475247524752</v>
      </c>
      <c r="AA57">
        <v>12.422818791946311</v>
      </c>
      <c r="AB57">
        <f>AVERAGE($Q$57:$AA$57)</f>
        <v>4.3343826936178642</v>
      </c>
    </row>
    <row r="58" spans="1:31" x14ac:dyDescent="0.25">
      <c r="A58" s="105">
        <f t="shared" si="8"/>
        <v>6</v>
      </c>
      <c r="B58" s="105">
        <f t="shared" si="9"/>
        <v>2</v>
      </c>
      <c r="D58" s="107">
        <v>0.1</v>
      </c>
      <c r="E58" s="107">
        <v>0.26</v>
      </c>
      <c r="F58" s="107">
        <v>0.36</v>
      </c>
      <c r="G58" s="107"/>
      <c r="H58" s="107"/>
      <c r="P58" t="s">
        <v>7</v>
      </c>
      <c r="Q58">
        <v>0.81818181818181823</v>
      </c>
      <c r="R58">
        <v>0.18181818181818185</v>
      </c>
      <c r="S58">
        <v>9.0000000000000018</v>
      </c>
      <c r="T58">
        <v>0.3</v>
      </c>
      <c r="U58">
        <v>0.93798449612403101</v>
      </c>
      <c r="V58">
        <v>1.1436227224008573</v>
      </c>
      <c r="W58">
        <v>1.7397260273972601</v>
      </c>
      <c r="X58">
        <v>1.304147465437788</v>
      </c>
      <c r="Y58">
        <v>0.99604743083003966</v>
      </c>
      <c r="Z58">
        <v>0.99752475247524752</v>
      </c>
      <c r="AA58">
        <v>0.99328859060402686</v>
      </c>
      <c r="AB58">
        <f>AVERAGE($Q$58:$AA$58)</f>
        <v>1.6738492259335687</v>
      </c>
    </row>
    <row r="59" spans="1:31" x14ac:dyDescent="0.25">
      <c r="A59" s="105">
        <f t="shared" si="8"/>
        <v>6</v>
      </c>
      <c r="B59" s="105">
        <f t="shared" si="9"/>
        <v>3</v>
      </c>
      <c r="D59" s="107">
        <v>0.05</v>
      </c>
      <c r="E59" s="107">
        <v>0.13</v>
      </c>
      <c r="F59" s="107">
        <v>0.26</v>
      </c>
      <c r="G59" s="107"/>
      <c r="H59" s="107"/>
      <c r="P59" t="s">
        <v>8</v>
      </c>
      <c r="Q59">
        <v>17.18181818181818</v>
      </c>
      <c r="R59">
        <v>12.636363636363635</v>
      </c>
      <c r="S59">
        <v>15.666666666666666</v>
      </c>
      <c r="T59">
        <v>7</v>
      </c>
      <c r="U59">
        <v>22.255813953488371</v>
      </c>
      <c r="V59">
        <v>63.30868167202572</v>
      </c>
      <c r="W59">
        <v>0.36986301369863017</v>
      </c>
      <c r="X59">
        <v>0.38248847926267288</v>
      </c>
      <c r="Y59">
        <v>0.20948616600790507</v>
      </c>
      <c r="Z59">
        <v>9.9009900990099098E-3</v>
      </c>
      <c r="AA59">
        <v>1.0134228187919463</v>
      </c>
      <c r="AB59">
        <f>AVERAGE($Q$59:$AA$59)</f>
        <v>12.730409598020247</v>
      </c>
    </row>
    <row r="60" spans="1:31" x14ac:dyDescent="0.25">
      <c r="A60" s="105">
        <f t="shared" si="8"/>
        <v>6</v>
      </c>
      <c r="B60" s="105">
        <f t="shared" si="9"/>
        <v>4</v>
      </c>
      <c r="D60" s="107">
        <v>0.05</v>
      </c>
      <c r="E60" s="107">
        <v>0.15</v>
      </c>
      <c r="F60" s="107">
        <v>0.4</v>
      </c>
      <c r="G60" s="107"/>
      <c r="H60" s="107"/>
      <c r="P60" t="s">
        <v>9</v>
      </c>
      <c r="Q60">
        <v>0.27272727272727282</v>
      </c>
      <c r="R60">
        <v>0.27272727272727271</v>
      </c>
      <c r="S60">
        <v>2.3333333333333335</v>
      </c>
      <c r="T60">
        <v>0.1999999999999999</v>
      </c>
      <c r="U60">
        <v>2.1007751937984493</v>
      </c>
      <c r="V60">
        <v>5.430868167202572</v>
      </c>
      <c r="W60">
        <v>0.64383561643835618</v>
      </c>
      <c r="X60">
        <v>0.84331797235023043</v>
      </c>
      <c r="Y60">
        <v>0.18577075098814239</v>
      </c>
      <c r="Z60">
        <v>0.25742574257425743</v>
      </c>
      <c r="AA60">
        <v>1.6845637583892616</v>
      </c>
      <c r="AB60">
        <f>AVERAGE($Q$60:$AA$60)</f>
        <v>1.2932131891390133</v>
      </c>
    </row>
    <row r="61" spans="1:31" x14ac:dyDescent="0.25">
      <c r="A61" s="105">
        <f t="shared" si="8"/>
        <v>6</v>
      </c>
      <c r="B61" s="105">
        <f t="shared" si="9"/>
        <v>5</v>
      </c>
      <c r="D61" s="107">
        <v>2</v>
      </c>
      <c r="E61" s="107">
        <v>15</v>
      </c>
      <c r="F61" s="107">
        <v>45</v>
      </c>
      <c r="G61" s="107"/>
      <c r="H61" s="107"/>
      <c r="P61" t="s">
        <v>10</v>
      </c>
      <c r="Q61">
        <v>3.5454545454545454</v>
      </c>
      <c r="R61">
        <v>2.1818181818181817</v>
      </c>
      <c r="S61">
        <v>17.333333333333336</v>
      </c>
      <c r="T61">
        <v>7</v>
      </c>
      <c r="U61">
        <v>1.3255813953488371</v>
      </c>
      <c r="V61">
        <v>5.430868167202572</v>
      </c>
      <c r="W61">
        <v>0.45205479452054792</v>
      </c>
      <c r="X61">
        <v>7.8341013824884759E-2</v>
      </c>
      <c r="Y61">
        <v>0.60474308300395252</v>
      </c>
      <c r="Z61">
        <v>0.50495049504950495</v>
      </c>
      <c r="AA61">
        <v>0.34228187919463088</v>
      </c>
      <c r="AB61">
        <f>AVERAGE($Q$61:$AA$61)</f>
        <v>3.5272206262500903</v>
      </c>
    </row>
    <row r="62" spans="1:31" x14ac:dyDescent="0.25">
      <c r="A62" s="105">
        <f t="shared" si="8"/>
        <v>6</v>
      </c>
      <c r="B62" s="105">
        <f t="shared" si="9"/>
        <v>6</v>
      </c>
      <c r="D62" s="107">
        <v>2</v>
      </c>
      <c r="E62" s="107">
        <v>10</v>
      </c>
      <c r="F62" s="107">
        <v>60</v>
      </c>
      <c r="G62" s="107"/>
      <c r="H62" s="107"/>
      <c r="P62" t="s">
        <v>11</v>
      </c>
      <c r="Q62">
        <v>1.7272727272727273</v>
      </c>
      <c r="R62">
        <v>1.2727272727272729</v>
      </c>
      <c r="S62">
        <v>2</v>
      </c>
      <c r="T62">
        <v>0.3</v>
      </c>
      <c r="U62">
        <v>0.55038759689922478</v>
      </c>
      <c r="V62">
        <v>63.30868167202572</v>
      </c>
      <c r="W62">
        <v>0.36986301369863017</v>
      </c>
      <c r="X62">
        <v>1.304147465437788</v>
      </c>
      <c r="Y62">
        <v>0.97628458498023729</v>
      </c>
      <c r="Z62">
        <v>0.23762376237623761</v>
      </c>
      <c r="AA62">
        <v>2.3557046979865772</v>
      </c>
      <c r="AB62">
        <f>AVERAGE($Q$62:$AA$62)</f>
        <v>6.7638811630367659</v>
      </c>
    </row>
    <row r="63" spans="1:31" x14ac:dyDescent="0.25">
      <c r="A63" s="105">
        <f t="shared" si="8"/>
        <v>6</v>
      </c>
      <c r="B63" s="105">
        <f t="shared" si="9"/>
        <v>7</v>
      </c>
      <c r="D63" s="107">
        <v>2</v>
      </c>
      <c r="E63" s="107">
        <v>12</v>
      </c>
      <c r="F63" s="107">
        <v>22</v>
      </c>
      <c r="G63" s="107"/>
      <c r="H63" s="107"/>
      <c r="P63" t="s">
        <v>12</v>
      </c>
      <c r="Q63">
        <v>9.9090909090909083</v>
      </c>
      <c r="R63">
        <v>9.090909090909087E-2</v>
      </c>
      <c r="S63">
        <v>9.0000000000000018</v>
      </c>
      <c r="T63">
        <v>0.3</v>
      </c>
      <c r="U63">
        <v>2.1007751937984493</v>
      </c>
      <c r="V63">
        <v>9.7181136120042861</v>
      </c>
      <c r="W63">
        <v>0.17808219178082191</v>
      </c>
      <c r="X63">
        <v>7.8341013824884759E-2</v>
      </c>
      <c r="Y63">
        <v>0.20948616600790507</v>
      </c>
      <c r="Z63">
        <v>0.50495049504950495</v>
      </c>
      <c r="AA63">
        <v>0.34228187919463088</v>
      </c>
      <c r="AB63">
        <f>AVERAGE($Q$63:$AA$63)</f>
        <v>2.9483664137873165</v>
      </c>
    </row>
    <row r="64" spans="1:31" x14ac:dyDescent="0.25">
      <c r="A64" s="105">
        <f t="shared" si="8"/>
        <v>6</v>
      </c>
      <c r="B64" s="105">
        <f t="shared" si="9"/>
        <v>8</v>
      </c>
      <c r="D64" s="107">
        <v>2</v>
      </c>
      <c r="E64" s="107">
        <v>8</v>
      </c>
      <c r="F64" s="107">
        <v>15</v>
      </c>
      <c r="G64" s="107"/>
      <c r="H64" s="107"/>
      <c r="P64" t="s">
        <v>13</v>
      </c>
      <c r="Q64">
        <v>17.18181818181818</v>
      </c>
      <c r="R64">
        <v>12.636363636363635</v>
      </c>
      <c r="S64">
        <v>15.666666666666666</v>
      </c>
      <c r="T64">
        <v>7</v>
      </c>
      <c r="U64">
        <v>22.255813953488371</v>
      </c>
      <c r="V64">
        <v>5.430868167202572</v>
      </c>
      <c r="W64">
        <v>0.36986301369863017</v>
      </c>
      <c r="X64">
        <v>0.38248847926267288</v>
      </c>
      <c r="Y64">
        <v>0.20948616600790507</v>
      </c>
      <c r="Z64">
        <v>9.9009900990099098E-3</v>
      </c>
      <c r="AA64">
        <v>1.0134228187919463</v>
      </c>
      <c r="AB64">
        <f>AVERAGE($Q$64:$AA$64)</f>
        <v>7.4687901884908721</v>
      </c>
    </row>
    <row r="65" spans="1:27" x14ac:dyDescent="0.25">
      <c r="A65" s="105">
        <f t="shared" si="8"/>
        <v>6</v>
      </c>
      <c r="B65" s="105">
        <f t="shared" si="9"/>
        <v>9</v>
      </c>
      <c r="D65" s="107">
        <v>2</v>
      </c>
      <c r="E65" s="107">
        <v>4</v>
      </c>
      <c r="F65" s="107">
        <v>20</v>
      </c>
      <c r="G65" s="107"/>
      <c r="H65" s="107"/>
      <c r="P65" t="s">
        <v>79</v>
      </c>
      <c r="Q65">
        <f>AVERAGE($Q$52:$Q$64)</f>
        <v>5.4335664335664324</v>
      </c>
      <c r="R65">
        <f>AVERAGE($R$52:$R$64)</f>
        <v>4.4895104895104891</v>
      </c>
      <c r="S65">
        <f>AVERAGE($S$52:$S$64)</f>
        <v>6.2307692307692317</v>
      </c>
      <c r="T65">
        <f>AVERAGE($T$52:$T$64)</f>
        <v>2.1692307692307691</v>
      </c>
      <c r="U65">
        <f>AVERAGE($U$52:$U$64)</f>
        <v>10.419200954084676</v>
      </c>
      <c r="V65">
        <f>AVERAGE($V$52:$V$64)</f>
        <v>27.526671613488329</v>
      </c>
      <c r="W65">
        <f>AVERAGE($W$52:$W$64)</f>
        <v>1.181032665964173</v>
      </c>
      <c r="X65">
        <f>AVERAGE($X$52:$X$64)</f>
        <v>1.3995037220843674</v>
      </c>
      <c r="Y65">
        <f>AVERAGE($Y$52:$Y$64)</f>
        <v>0.84007297050775298</v>
      </c>
      <c r="Z65">
        <f>AVERAGE($Z$52:$Z$64)</f>
        <v>0.67136329017517149</v>
      </c>
      <c r="AA65">
        <f>AVERAGE($AA$52:$AA$64)</f>
        <v>2.8678368611254519</v>
      </c>
    </row>
    <row r="66" spans="1:27" x14ac:dyDescent="0.25">
      <c r="A66" s="105">
        <f t="shared" si="8"/>
        <v>6</v>
      </c>
      <c r="B66" s="105">
        <f t="shared" si="9"/>
        <v>10</v>
      </c>
      <c r="D66" s="107">
        <v>2</v>
      </c>
      <c r="E66" s="107">
        <v>10</v>
      </c>
      <c r="F66" s="107">
        <v>20</v>
      </c>
      <c r="G66" s="107"/>
      <c r="H66" s="107"/>
    </row>
    <row r="67" spans="1:27" x14ac:dyDescent="0.25">
      <c r="A67" s="105">
        <f t="shared" si="8"/>
        <v>6</v>
      </c>
      <c r="B67" s="105">
        <f t="shared" si="9"/>
        <v>11</v>
      </c>
      <c r="D67" s="107">
        <v>2</v>
      </c>
      <c r="E67" s="107">
        <v>20</v>
      </c>
      <c r="F67" s="107">
        <v>30</v>
      </c>
      <c r="G67" s="107"/>
      <c r="H67" s="107"/>
    </row>
    <row r="68" spans="1:27" x14ac:dyDescent="0.25">
      <c r="A68" s="105">
        <f t="shared" si="8"/>
        <v>7</v>
      </c>
      <c r="B68" s="105">
        <f t="shared" si="9"/>
        <v>1</v>
      </c>
      <c r="D68" s="107">
        <v>0.05</v>
      </c>
      <c r="E68" s="107">
        <v>0.1</v>
      </c>
      <c r="F68" s="107">
        <v>0.2</v>
      </c>
      <c r="G68" s="107"/>
      <c r="H68" s="107"/>
    </row>
    <row r="69" spans="1:27" x14ac:dyDescent="0.25">
      <c r="A69" s="105">
        <f t="shared" si="8"/>
        <v>7</v>
      </c>
      <c r="B69" s="105">
        <f t="shared" si="9"/>
        <v>2</v>
      </c>
      <c r="D69" s="107">
        <v>0.08</v>
      </c>
      <c r="E69" s="107">
        <v>0.13</v>
      </c>
      <c r="F69" s="107">
        <v>0.2</v>
      </c>
      <c r="G69" s="107"/>
      <c r="H69" s="107"/>
    </row>
    <row r="70" spans="1:27" x14ac:dyDescent="0.25">
      <c r="A70" s="105">
        <f t="shared" si="8"/>
        <v>7</v>
      </c>
      <c r="B70" s="105">
        <f t="shared" si="9"/>
        <v>3</v>
      </c>
      <c r="D70" s="107">
        <v>0.1</v>
      </c>
      <c r="E70" s="107">
        <v>0.3</v>
      </c>
      <c r="F70" s="107">
        <v>1</v>
      </c>
      <c r="G70" s="107"/>
      <c r="H70" s="107"/>
    </row>
    <row r="71" spans="1:27" x14ac:dyDescent="0.25">
      <c r="A71" s="105">
        <f t="shared" si="8"/>
        <v>7</v>
      </c>
      <c r="B71" s="105">
        <f t="shared" si="9"/>
        <v>4</v>
      </c>
      <c r="D71" s="107">
        <v>0.01</v>
      </c>
      <c r="E71" s="107">
        <v>6.5000000000000002E-2</v>
      </c>
      <c r="F71" s="107">
        <v>0.15</v>
      </c>
      <c r="G71" s="107"/>
      <c r="H71" s="107"/>
    </row>
    <row r="72" spans="1:27" x14ac:dyDescent="0.25">
      <c r="A72" s="105">
        <f t="shared" si="8"/>
        <v>7</v>
      </c>
      <c r="B72" s="105">
        <f t="shared" si="9"/>
        <v>5</v>
      </c>
      <c r="D72" s="107">
        <v>0.5</v>
      </c>
      <c r="E72" s="107">
        <v>2.5</v>
      </c>
      <c r="F72" s="107">
        <v>6</v>
      </c>
      <c r="G72" s="107"/>
      <c r="H72" s="107"/>
    </row>
    <row r="73" spans="1:27" x14ac:dyDescent="0.25">
      <c r="A73" s="105">
        <f t="shared" si="8"/>
        <v>7</v>
      </c>
      <c r="B73" s="105">
        <f t="shared" si="9"/>
        <v>6</v>
      </c>
      <c r="D73" s="107">
        <v>0.5</v>
      </c>
      <c r="E73" s="107">
        <v>2</v>
      </c>
      <c r="F73" s="107">
        <v>5</v>
      </c>
      <c r="G73" s="107"/>
      <c r="H73" s="107"/>
    </row>
    <row r="74" spans="1:27" x14ac:dyDescent="0.25">
      <c r="A74" s="105">
        <f t="shared" si="8"/>
        <v>7</v>
      </c>
      <c r="B74" s="105">
        <f t="shared" si="9"/>
        <v>7</v>
      </c>
      <c r="D74" s="107">
        <v>1</v>
      </c>
      <c r="E74" s="107">
        <v>10</v>
      </c>
      <c r="F74" s="107">
        <v>50</v>
      </c>
      <c r="G74" s="107"/>
      <c r="H74" s="107"/>
    </row>
    <row r="75" spans="1:27" x14ac:dyDescent="0.25">
      <c r="A75" s="105">
        <f t="shared" si="8"/>
        <v>7</v>
      </c>
      <c r="B75" s="105">
        <f t="shared" si="9"/>
        <v>8</v>
      </c>
      <c r="D75" s="107">
        <v>0.05</v>
      </c>
      <c r="E75" s="107">
        <v>5</v>
      </c>
      <c r="F75" s="107">
        <v>25</v>
      </c>
      <c r="G75" s="107"/>
      <c r="H75" s="107"/>
    </row>
    <row r="76" spans="1:27" x14ac:dyDescent="0.25">
      <c r="A76" s="105">
        <f t="shared" si="8"/>
        <v>7</v>
      </c>
      <c r="B76" s="105">
        <f t="shared" si="9"/>
        <v>9</v>
      </c>
      <c r="D76" s="107">
        <v>1E-3</v>
      </c>
      <c r="E76" s="107">
        <v>0.01</v>
      </c>
      <c r="F76" s="107">
        <v>0.05</v>
      </c>
      <c r="G76" s="107"/>
      <c r="H76" s="107"/>
    </row>
    <row r="77" spans="1:27" x14ac:dyDescent="0.25">
      <c r="A77" s="105">
        <f t="shared" si="8"/>
        <v>7</v>
      </c>
      <c r="B77" s="105">
        <f t="shared" si="9"/>
        <v>10</v>
      </c>
      <c r="D77" s="107">
        <v>1E-3</v>
      </c>
      <c r="E77" s="107">
        <v>0.01</v>
      </c>
      <c r="F77" s="107">
        <v>0.05</v>
      </c>
      <c r="G77" s="107"/>
      <c r="H77" s="107"/>
    </row>
    <row r="78" spans="1:27" x14ac:dyDescent="0.25">
      <c r="A78" s="105">
        <f t="shared" ref="A78:A141" si="10">A67+1</f>
        <v>7</v>
      </c>
      <c r="B78" s="105">
        <f t="shared" ref="B78:B141" si="11">B67</f>
        <v>11</v>
      </c>
      <c r="D78" s="107">
        <v>1E-3</v>
      </c>
      <c r="E78" s="107">
        <v>0.01</v>
      </c>
      <c r="F78" s="107">
        <v>0.05</v>
      </c>
      <c r="G78" s="107"/>
      <c r="H78" s="107"/>
    </row>
    <row r="79" spans="1:27" x14ac:dyDescent="0.25">
      <c r="A79" s="105">
        <f t="shared" si="10"/>
        <v>8</v>
      </c>
      <c r="B79" s="105">
        <f t="shared" si="11"/>
        <v>1</v>
      </c>
      <c r="D79" s="107">
        <v>1E-4</v>
      </c>
      <c r="E79" s="107">
        <v>1</v>
      </c>
      <c r="F79" s="107">
        <v>10</v>
      </c>
      <c r="G79" s="107"/>
      <c r="H79" s="107"/>
    </row>
    <row r="80" spans="1:27" x14ac:dyDescent="0.25">
      <c r="A80" s="105">
        <f t="shared" si="10"/>
        <v>8</v>
      </c>
      <c r="B80" s="105">
        <f t="shared" si="11"/>
        <v>2</v>
      </c>
      <c r="D80" s="107">
        <v>1E-3</v>
      </c>
      <c r="E80" s="107">
        <v>1.5</v>
      </c>
      <c r="F80" s="107">
        <v>30</v>
      </c>
      <c r="G80" s="107"/>
      <c r="H80" s="107"/>
    </row>
    <row r="81" spans="1:8" x14ac:dyDescent="0.25">
      <c r="A81" s="105">
        <f t="shared" si="10"/>
        <v>8</v>
      </c>
      <c r="B81" s="105">
        <f t="shared" si="11"/>
        <v>3</v>
      </c>
      <c r="D81" s="107">
        <v>1E-3</v>
      </c>
      <c r="E81" s="107">
        <v>0.5</v>
      </c>
      <c r="F81" s="107">
        <v>20</v>
      </c>
      <c r="G81" s="107"/>
      <c r="H81" s="107"/>
    </row>
    <row r="82" spans="1:8" x14ac:dyDescent="0.25">
      <c r="A82" s="105">
        <f t="shared" si="10"/>
        <v>8</v>
      </c>
      <c r="B82" s="105">
        <f t="shared" si="11"/>
        <v>4</v>
      </c>
      <c r="D82" s="107">
        <v>1E-3</v>
      </c>
      <c r="E82" s="107">
        <v>0.4</v>
      </c>
      <c r="F82" s="107">
        <v>20</v>
      </c>
      <c r="G82" s="107"/>
      <c r="H82" s="107"/>
    </row>
    <row r="83" spans="1:8" x14ac:dyDescent="0.25">
      <c r="A83" s="105">
        <f t="shared" si="10"/>
        <v>8</v>
      </c>
      <c r="B83" s="105">
        <f t="shared" si="11"/>
        <v>5</v>
      </c>
      <c r="D83" s="107">
        <v>1</v>
      </c>
      <c r="E83" s="107">
        <v>30</v>
      </c>
      <c r="F83" s="107">
        <v>290</v>
      </c>
      <c r="G83" s="107"/>
      <c r="H83" s="107"/>
    </row>
    <row r="84" spans="1:8" x14ac:dyDescent="0.25">
      <c r="A84" s="105">
        <f t="shared" si="10"/>
        <v>8</v>
      </c>
      <c r="B84" s="105">
        <f t="shared" si="11"/>
        <v>6</v>
      </c>
      <c r="D84" s="107">
        <v>1</v>
      </c>
      <c r="E84" s="107">
        <v>60</v>
      </c>
      <c r="F84" s="107">
        <v>580</v>
      </c>
      <c r="G84" s="107"/>
      <c r="H84" s="107"/>
    </row>
    <row r="85" spans="1:8" x14ac:dyDescent="0.25">
      <c r="A85" s="105">
        <f t="shared" si="10"/>
        <v>8</v>
      </c>
      <c r="B85" s="105">
        <f t="shared" si="11"/>
        <v>7</v>
      </c>
      <c r="D85" s="107">
        <v>1</v>
      </c>
      <c r="E85" s="107">
        <v>5</v>
      </c>
      <c r="F85" s="107">
        <v>30</v>
      </c>
      <c r="G85" s="107"/>
      <c r="H85" s="107"/>
    </row>
    <row r="86" spans="1:8" x14ac:dyDescent="0.25">
      <c r="A86" s="105">
        <f t="shared" si="10"/>
        <v>8</v>
      </c>
      <c r="B86" s="105">
        <f t="shared" si="11"/>
        <v>8</v>
      </c>
      <c r="D86" s="107">
        <v>1</v>
      </c>
      <c r="E86" s="107">
        <v>3</v>
      </c>
      <c r="F86" s="107">
        <v>25</v>
      </c>
      <c r="G86" s="107"/>
      <c r="H86" s="107"/>
    </row>
    <row r="87" spans="1:8" x14ac:dyDescent="0.25">
      <c r="A87" s="105">
        <f t="shared" si="10"/>
        <v>8</v>
      </c>
      <c r="B87" s="105">
        <f t="shared" si="11"/>
        <v>9</v>
      </c>
      <c r="D87" s="107">
        <v>1</v>
      </c>
      <c r="E87" s="107">
        <v>2</v>
      </c>
      <c r="F87" s="107">
        <v>20</v>
      </c>
      <c r="G87" s="107"/>
      <c r="H87" s="107"/>
    </row>
    <row r="88" spans="1:8" x14ac:dyDescent="0.25">
      <c r="A88" s="105">
        <f t="shared" si="10"/>
        <v>8</v>
      </c>
      <c r="B88" s="105">
        <f t="shared" si="11"/>
        <v>10</v>
      </c>
      <c r="D88" s="107">
        <v>1</v>
      </c>
      <c r="E88" s="107">
        <v>4</v>
      </c>
      <c r="F88" s="107">
        <v>30</v>
      </c>
      <c r="G88" s="107"/>
      <c r="H88" s="107"/>
    </row>
    <row r="89" spans="1:8" x14ac:dyDescent="0.25">
      <c r="A89" s="105">
        <f t="shared" si="10"/>
        <v>8</v>
      </c>
      <c r="B89" s="105">
        <f t="shared" si="11"/>
        <v>11</v>
      </c>
      <c r="D89" s="107">
        <v>1</v>
      </c>
      <c r="E89" s="107">
        <v>3</v>
      </c>
      <c r="F89" s="107">
        <v>25</v>
      </c>
      <c r="G89" s="107"/>
      <c r="H89" s="107"/>
    </row>
    <row r="90" spans="1:8" x14ac:dyDescent="0.25">
      <c r="A90" s="105">
        <f t="shared" si="10"/>
        <v>9</v>
      </c>
      <c r="B90" s="105">
        <f t="shared" si="11"/>
        <v>1</v>
      </c>
      <c r="D90" s="107">
        <v>0.06</v>
      </c>
      <c r="E90" s="107">
        <v>7.0000000000000007E-2</v>
      </c>
      <c r="F90" s="107">
        <v>0.08</v>
      </c>
      <c r="G90" s="107"/>
      <c r="H90" s="107"/>
    </row>
    <row r="91" spans="1:8" x14ac:dyDescent="0.25">
      <c r="A91" s="105">
        <f t="shared" si="10"/>
        <v>9</v>
      </c>
      <c r="B91" s="105">
        <f t="shared" si="11"/>
        <v>2</v>
      </c>
      <c r="D91" s="107">
        <v>7.0000000000000007E-2</v>
      </c>
      <c r="E91" s="107">
        <v>0.08</v>
      </c>
      <c r="F91" s="107">
        <v>0.09</v>
      </c>
      <c r="G91" s="107"/>
      <c r="H91" s="107"/>
    </row>
    <row r="92" spans="1:8" x14ac:dyDescent="0.25">
      <c r="A92" s="105">
        <f t="shared" si="10"/>
        <v>9</v>
      </c>
      <c r="B92" s="105">
        <f t="shared" si="11"/>
        <v>3</v>
      </c>
      <c r="D92" s="107">
        <v>0.09</v>
      </c>
      <c r="E92" s="107">
        <v>0.1</v>
      </c>
      <c r="F92" s="107">
        <v>0.12</v>
      </c>
      <c r="G92" s="107"/>
      <c r="H92" s="107"/>
    </row>
    <row r="93" spans="1:8" x14ac:dyDescent="0.25">
      <c r="A93" s="105">
        <f t="shared" si="10"/>
        <v>9</v>
      </c>
      <c r="B93" s="105">
        <f t="shared" si="11"/>
        <v>4</v>
      </c>
      <c r="D93" s="107">
        <v>0.05</v>
      </c>
      <c r="E93" s="107">
        <v>0.06</v>
      </c>
      <c r="F93" s="107">
        <v>7.0000000000000007E-2</v>
      </c>
      <c r="G93" s="107"/>
      <c r="H93" s="107"/>
    </row>
    <row r="94" spans="1:8" x14ac:dyDescent="0.25">
      <c r="A94" s="105">
        <f t="shared" si="10"/>
        <v>9</v>
      </c>
      <c r="B94" s="105">
        <f t="shared" si="11"/>
        <v>5</v>
      </c>
      <c r="D94" s="107">
        <v>2</v>
      </c>
      <c r="E94" s="107">
        <v>4</v>
      </c>
      <c r="F94" s="107">
        <v>8</v>
      </c>
      <c r="G94" s="107"/>
      <c r="H94" s="107"/>
    </row>
    <row r="95" spans="1:8" x14ac:dyDescent="0.25">
      <c r="A95" s="105">
        <f t="shared" si="10"/>
        <v>9</v>
      </c>
      <c r="B95" s="105">
        <f t="shared" si="11"/>
        <v>6</v>
      </c>
      <c r="D95" s="107">
        <v>4</v>
      </c>
      <c r="E95" s="107">
        <v>6</v>
      </c>
      <c r="F95" s="107">
        <v>10</v>
      </c>
      <c r="G95" s="107"/>
      <c r="H95" s="107"/>
    </row>
    <row r="96" spans="1:8" x14ac:dyDescent="0.25">
      <c r="A96" s="105">
        <f t="shared" si="10"/>
        <v>9</v>
      </c>
      <c r="B96" s="105">
        <f t="shared" si="11"/>
        <v>7</v>
      </c>
      <c r="D96" s="107">
        <v>4</v>
      </c>
      <c r="E96" s="107">
        <v>6</v>
      </c>
      <c r="F96" s="107">
        <v>30</v>
      </c>
      <c r="G96" s="107"/>
      <c r="H96" s="107"/>
    </row>
    <row r="97" spans="1:8" x14ac:dyDescent="0.25">
      <c r="A97" s="105">
        <f t="shared" si="10"/>
        <v>9</v>
      </c>
      <c r="B97" s="105">
        <f t="shared" si="11"/>
        <v>8</v>
      </c>
      <c r="D97" s="107">
        <v>2</v>
      </c>
      <c r="E97" s="107">
        <v>4</v>
      </c>
      <c r="F97" s="107">
        <v>8</v>
      </c>
      <c r="G97" s="107"/>
      <c r="H97" s="107"/>
    </row>
    <row r="98" spans="1:8" x14ac:dyDescent="0.25">
      <c r="A98" s="105">
        <f t="shared" si="10"/>
        <v>9</v>
      </c>
      <c r="B98" s="105">
        <f t="shared" si="11"/>
        <v>9</v>
      </c>
      <c r="D98" s="107">
        <v>2</v>
      </c>
      <c r="E98" s="107">
        <v>3</v>
      </c>
      <c r="F98" s="107">
        <v>4</v>
      </c>
      <c r="G98" s="107"/>
      <c r="H98" s="107"/>
    </row>
    <row r="99" spans="1:8" x14ac:dyDescent="0.25">
      <c r="A99" s="105">
        <f t="shared" si="10"/>
        <v>9</v>
      </c>
      <c r="B99" s="105">
        <f t="shared" si="11"/>
        <v>10</v>
      </c>
      <c r="D99" s="107">
        <v>2</v>
      </c>
      <c r="E99" s="107">
        <v>3</v>
      </c>
      <c r="F99" s="107">
        <v>4</v>
      </c>
      <c r="G99" s="107"/>
      <c r="H99" s="107"/>
    </row>
    <row r="100" spans="1:8" x14ac:dyDescent="0.25">
      <c r="A100" s="105">
        <f t="shared" si="10"/>
        <v>9</v>
      </c>
      <c r="B100" s="105">
        <f t="shared" si="11"/>
        <v>11</v>
      </c>
      <c r="D100" s="107">
        <v>3</v>
      </c>
      <c r="E100" s="107">
        <v>4</v>
      </c>
      <c r="F100" s="107">
        <v>5</v>
      </c>
      <c r="G100" s="107"/>
      <c r="H100" s="107"/>
    </row>
    <row r="101" spans="1:8" x14ac:dyDescent="0.25">
      <c r="A101" s="105">
        <f t="shared" si="10"/>
        <v>10</v>
      </c>
      <c r="B101" s="105">
        <f t="shared" si="11"/>
        <v>1</v>
      </c>
      <c r="D101" s="107">
        <v>0.18</v>
      </c>
      <c r="E101" s="107">
        <v>0.25</v>
      </c>
      <c r="F101" s="107">
        <v>0.6</v>
      </c>
      <c r="G101" s="107"/>
      <c r="H101" s="107"/>
    </row>
    <row r="102" spans="1:8" x14ac:dyDescent="0.25">
      <c r="A102" s="105">
        <f t="shared" si="10"/>
        <v>10</v>
      </c>
      <c r="B102" s="105">
        <f t="shared" si="11"/>
        <v>2</v>
      </c>
      <c r="D102" s="107">
        <v>0.09</v>
      </c>
      <c r="E102" s="107">
        <v>0.35</v>
      </c>
      <c r="F102" s="107">
        <v>0.75</v>
      </c>
      <c r="G102" s="107"/>
      <c r="H102" s="107"/>
    </row>
    <row r="103" spans="1:8" x14ac:dyDescent="0.25">
      <c r="A103" s="105">
        <f t="shared" si="10"/>
        <v>10</v>
      </c>
      <c r="B103" s="105">
        <f t="shared" si="11"/>
        <v>3</v>
      </c>
      <c r="D103" s="107">
        <v>0.25</v>
      </c>
      <c r="E103" s="107">
        <v>0.55000000000000004</v>
      </c>
      <c r="F103" s="107">
        <v>0.65</v>
      </c>
      <c r="G103" s="107"/>
      <c r="H103" s="107"/>
    </row>
    <row r="104" spans="1:8" x14ac:dyDescent="0.25">
      <c r="A104" s="105">
        <f t="shared" si="10"/>
        <v>10</v>
      </c>
      <c r="B104" s="105">
        <f t="shared" si="11"/>
        <v>4</v>
      </c>
      <c r="D104" s="107">
        <v>0.15</v>
      </c>
      <c r="E104" s="107">
        <v>0.4</v>
      </c>
      <c r="F104" s="107">
        <v>0.55000000000000004</v>
      </c>
      <c r="G104" s="107"/>
      <c r="H104" s="107"/>
    </row>
    <row r="105" spans="1:8" x14ac:dyDescent="0.25">
      <c r="A105" s="105">
        <f t="shared" si="10"/>
        <v>10</v>
      </c>
      <c r="B105" s="105">
        <f t="shared" si="11"/>
        <v>5</v>
      </c>
      <c r="D105" s="107">
        <v>1</v>
      </c>
      <c r="E105" s="107">
        <v>3</v>
      </c>
      <c r="F105" s="107">
        <v>7</v>
      </c>
      <c r="G105" s="107"/>
      <c r="H105" s="107"/>
    </row>
    <row r="106" spans="1:8" x14ac:dyDescent="0.25">
      <c r="A106" s="105">
        <f t="shared" si="10"/>
        <v>10</v>
      </c>
      <c r="B106" s="105">
        <f t="shared" si="11"/>
        <v>6</v>
      </c>
      <c r="D106" s="107">
        <v>1</v>
      </c>
      <c r="E106" s="107">
        <v>6</v>
      </c>
      <c r="F106" s="107">
        <v>20</v>
      </c>
      <c r="G106" s="107"/>
      <c r="H106" s="107"/>
    </row>
    <row r="107" spans="1:8" x14ac:dyDescent="0.25">
      <c r="A107" s="105">
        <f t="shared" si="10"/>
        <v>10</v>
      </c>
      <c r="B107" s="105">
        <f t="shared" si="11"/>
        <v>7</v>
      </c>
      <c r="D107" s="107">
        <v>1</v>
      </c>
      <c r="E107" s="107">
        <v>2</v>
      </c>
      <c r="F107" s="107">
        <v>4</v>
      </c>
      <c r="G107" s="107"/>
      <c r="H107" s="107"/>
    </row>
    <row r="108" spans="1:8" x14ac:dyDescent="0.25">
      <c r="A108" s="105">
        <f t="shared" si="10"/>
        <v>10</v>
      </c>
      <c r="B108" s="105">
        <f t="shared" si="11"/>
        <v>8</v>
      </c>
      <c r="D108" s="107">
        <v>1</v>
      </c>
      <c r="E108" s="107">
        <v>2</v>
      </c>
      <c r="F108" s="107">
        <v>3</v>
      </c>
      <c r="G108" s="107"/>
      <c r="H108" s="107"/>
    </row>
    <row r="109" spans="1:8" x14ac:dyDescent="0.25">
      <c r="A109" s="105">
        <f t="shared" si="10"/>
        <v>10</v>
      </c>
      <c r="B109" s="105">
        <f t="shared" si="11"/>
        <v>9</v>
      </c>
      <c r="D109" s="107">
        <v>1E-4</v>
      </c>
      <c r="E109" s="107">
        <v>1</v>
      </c>
      <c r="F109" s="107">
        <v>2</v>
      </c>
      <c r="G109" s="107"/>
      <c r="H109" s="107"/>
    </row>
    <row r="110" spans="1:8" x14ac:dyDescent="0.25">
      <c r="A110" s="105">
        <f t="shared" si="10"/>
        <v>10</v>
      </c>
      <c r="B110" s="105">
        <f t="shared" si="11"/>
        <v>10</v>
      </c>
      <c r="D110" s="107">
        <v>1</v>
      </c>
      <c r="E110" s="107">
        <v>2</v>
      </c>
      <c r="F110" s="107">
        <v>3</v>
      </c>
      <c r="G110" s="107"/>
      <c r="H110" s="107"/>
    </row>
    <row r="111" spans="1:8" x14ac:dyDescent="0.25">
      <c r="A111" s="105">
        <f t="shared" si="10"/>
        <v>10</v>
      </c>
      <c r="B111" s="105">
        <f t="shared" si="11"/>
        <v>11</v>
      </c>
      <c r="D111" s="107">
        <v>1</v>
      </c>
      <c r="E111" s="107">
        <v>2</v>
      </c>
      <c r="F111" s="107">
        <v>4</v>
      </c>
      <c r="G111" s="107"/>
      <c r="H111" s="107"/>
    </row>
    <row r="112" spans="1:8" x14ac:dyDescent="0.25">
      <c r="A112" s="105">
        <f t="shared" si="10"/>
        <v>11</v>
      </c>
      <c r="B112" s="105">
        <f t="shared" si="11"/>
        <v>1</v>
      </c>
      <c r="D112" s="107">
        <v>0.06</v>
      </c>
      <c r="E112" s="107">
        <v>0.15</v>
      </c>
      <c r="F112" s="107">
        <v>0.2</v>
      </c>
      <c r="G112" s="107"/>
      <c r="H112" s="107"/>
    </row>
    <row r="113" spans="1:8" x14ac:dyDescent="0.25">
      <c r="A113" s="105">
        <f t="shared" si="10"/>
        <v>11</v>
      </c>
      <c r="B113" s="105">
        <f t="shared" si="11"/>
        <v>2</v>
      </c>
      <c r="D113" s="107">
        <v>0.15</v>
      </c>
      <c r="E113" s="107">
        <v>0.25</v>
      </c>
      <c r="F113" s="107">
        <v>0.4</v>
      </c>
      <c r="G113" s="107"/>
      <c r="H113" s="107"/>
    </row>
    <row r="114" spans="1:8" x14ac:dyDescent="0.25">
      <c r="A114" s="105">
        <f t="shared" si="10"/>
        <v>11</v>
      </c>
      <c r="B114" s="105">
        <f t="shared" si="11"/>
        <v>3</v>
      </c>
      <c r="D114" s="107">
        <v>6.5000000000000002E-2</v>
      </c>
      <c r="E114" s="107">
        <v>0.09</v>
      </c>
      <c r="F114" s="107">
        <v>0.15</v>
      </c>
      <c r="G114" s="107"/>
      <c r="H114" s="107"/>
    </row>
    <row r="115" spans="1:8" x14ac:dyDescent="0.25">
      <c r="A115" s="105">
        <f t="shared" si="10"/>
        <v>11</v>
      </c>
      <c r="B115" s="105">
        <f t="shared" si="11"/>
        <v>4</v>
      </c>
      <c r="D115" s="107">
        <v>6.4000000000000001E-2</v>
      </c>
      <c r="E115" s="107">
        <v>6.5000000000000002E-2</v>
      </c>
      <c r="F115" s="107">
        <v>6.6000000000000003E-2</v>
      </c>
      <c r="G115" s="107"/>
      <c r="H115" s="107"/>
    </row>
    <row r="116" spans="1:8" x14ac:dyDescent="0.25">
      <c r="A116" s="105">
        <f t="shared" si="10"/>
        <v>11</v>
      </c>
      <c r="B116" s="105">
        <f t="shared" si="11"/>
        <v>5</v>
      </c>
      <c r="D116" s="107">
        <v>1</v>
      </c>
      <c r="E116" s="107">
        <v>2</v>
      </c>
      <c r="F116" s="107">
        <v>3</v>
      </c>
      <c r="G116" s="107"/>
      <c r="H116" s="107"/>
    </row>
    <row r="117" spans="1:8" x14ac:dyDescent="0.25">
      <c r="A117" s="105">
        <f t="shared" si="10"/>
        <v>11</v>
      </c>
      <c r="B117" s="105">
        <f t="shared" si="11"/>
        <v>6</v>
      </c>
      <c r="D117" s="107">
        <v>10</v>
      </c>
      <c r="E117" s="107">
        <v>60</v>
      </c>
      <c r="F117" s="107">
        <v>100</v>
      </c>
      <c r="G117" s="107"/>
      <c r="H117" s="107"/>
    </row>
    <row r="118" spans="1:8" x14ac:dyDescent="0.25">
      <c r="A118" s="105">
        <f t="shared" si="10"/>
        <v>11</v>
      </c>
      <c r="B118" s="105">
        <f t="shared" si="11"/>
        <v>7</v>
      </c>
      <c r="D118" s="107">
        <v>1</v>
      </c>
      <c r="E118" s="107">
        <v>5</v>
      </c>
      <c r="F118" s="107">
        <v>10</v>
      </c>
      <c r="G118" s="107"/>
      <c r="H118" s="107"/>
    </row>
    <row r="119" spans="1:8" x14ac:dyDescent="0.25">
      <c r="A119" s="105">
        <f t="shared" si="10"/>
        <v>11</v>
      </c>
      <c r="B119" s="105">
        <f t="shared" si="11"/>
        <v>8</v>
      </c>
      <c r="D119" s="107">
        <v>1</v>
      </c>
      <c r="E119" s="107">
        <v>5</v>
      </c>
      <c r="F119" s="107">
        <v>10</v>
      </c>
      <c r="G119" s="107"/>
      <c r="H119" s="107"/>
    </row>
    <row r="120" spans="1:8" x14ac:dyDescent="0.25">
      <c r="A120" s="105">
        <f t="shared" si="10"/>
        <v>11</v>
      </c>
      <c r="B120" s="105">
        <f t="shared" si="11"/>
        <v>9</v>
      </c>
      <c r="D120" s="107">
        <v>1</v>
      </c>
      <c r="E120" s="107">
        <v>5</v>
      </c>
      <c r="F120" s="107">
        <v>10</v>
      </c>
      <c r="G120" s="107"/>
      <c r="H120" s="107"/>
    </row>
    <row r="121" spans="1:8" x14ac:dyDescent="0.25">
      <c r="A121" s="105">
        <f t="shared" si="10"/>
        <v>11</v>
      </c>
      <c r="B121" s="105">
        <f t="shared" si="11"/>
        <v>10</v>
      </c>
      <c r="D121" s="107">
        <v>1</v>
      </c>
      <c r="E121" s="107">
        <v>5</v>
      </c>
      <c r="F121" s="107">
        <v>10</v>
      </c>
      <c r="G121" s="107"/>
      <c r="H121" s="107"/>
    </row>
    <row r="122" spans="1:8" x14ac:dyDescent="0.25">
      <c r="A122" s="105">
        <f t="shared" si="10"/>
        <v>11</v>
      </c>
      <c r="B122" s="105">
        <f t="shared" si="11"/>
        <v>11</v>
      </c>
      <c r="D122" s="107">
        <v>1</v>
      </c>
      <c r="E122" s="107">
        <v>5</v>
      </c>
      <c r="F122" s="107">
        <v>10</v>
      </c>
      <c r="G122" s="107"/>
      <c r="H122" s="107"/>
    </row>
    <row r="123" spans="1:8" x14ac:dyDescent="0.25">
      <c r="A123" s="105">
        <f t="shared" si="10"/>
        <v>12</v>
      </c>
      <c r="B123" s="105">
        <f t="shared" si="11"/>
        <v>1</v>
      </c>
      <c r="D123" s="107">
        <v>0.2</v>
      </c>
      <c r="E123" s="107">
        <v>0.6</v>
      </c>
      <c r="F123" s="107">
        <v>1</v>
      </c>
      <c r="G123" s="107"/>
      <c r="H123" s="107"/>
    </row>
    <row r="124" spans="1:8" x14ac:dyDescent="0.25">
      <c r="A124" s="105">
        <f t="shared" si="10"/>
        <v>12</v>
      </c>
      <c r="B124" s="105">
        <f t="shared" si="11"/>
        <v>2</v>
      </c>
      <c r="D124" s="107">
        <v>0.05</v>
      </c>
      <c r="E124" s="107">
        <v>0.1</v>
      </c>
      <c r="F124" s="107">
        <v>0.2</v>
      </c>
      <c r="G124" s="107"/>
      <c r="H124" s="107"/>
    </row>
    <row r="125" spans="1:8" x14ac:dyDescent="0.25">
      <c r="A125" s="105">
        <f t="shared" si="10"/>
        <v>12</v>
      </c>
      <c r="B125" s="105">
        <f t="shared" si="11"/>
        <v>3</v>
      </c>
      <c r="D125" s="107">
        <v>0.1</v>
      </c>
      <c r="E125" s="107">
        <v>0.3</v>
      </c>
      <c r="F125" s="107">
        <v>0.5</v>
      </c>
      <c r="G125" s="107"/>
      <c r="H125" s="107"/>
    </row>
    <row r="126" spans="1:8" x14ac:dyDescent="0.25">
      <c r="A126" s="105">
        <f t="shared" si="10"/>
        <v>12</v>
      </c>
      <c r="B126" s="105">
        <f t="shared" si="11"/>
        <v>4</v>
      </c>
      <c r="D126" s="107">
        <v>0.03</v>
      </c>
      <c r="E126" s="107">
        <v>6.5000000000000002E-2</v>
      </c>
      <c r="F126" s="107">
        <v>0.1</v>
      </c>
      <c r="G126" s="107"/>
      <c r="H126" s="107"/>
    </row>
    <row r="127" spans="1:8" x14ac:dyDescent="0.25">
      <c r="A127" s="105">
        <f t="shared" si="10"/>
        <v>12</v>
      </c>
      <c r="B127" s="105">
        <f t="shared" si="11"/>
        <v>5</v>
      </c>
      <c r="D127" s="107">
        <v>2</v>
      </c>
      <c r="E127" s="107">
        <v>4</v>
      </c>
      <c r="F127" s="107">
        <v>8</v>
      </c>
      <c r="G127" s="107"/>
      <c r="H127" s="107"/>
    </row>
    <row r="128" spans="1:8" x14ac:dyDescent="0.25">
      <c r="A128" s="105">
        <f t="shared" si="10"/>
        <v>12</v>
      </c>
      <c r="B128" s="105">
        <f t="shared" si="11"/>
        <v>6</v>
      </c>
      <c r="D128" s="107">
        <v>5</v>
      </c>
      <c r="E128" s="107">
        <v>10</v>
      </c>
      <c r="F128" s="107">
        <v>15</v>
      </c>
      <c r="G128" s="107"/>
      <c r="H128" s="107"/>
    </row>
    <row r="129" spans="1:8" x14ac:dyDescent="0.25">
      <c r="A129" s="105">
        <f t="shared" si="10"/>
        <v>12</v>
      </c>
      <c r="B129" s="105">
        <f t="shared" si="11"/>
        <v>7</v>
      </c>
      <c r="D129" s="107">
        <v>1</v>
      </c>
      <c r="E129" s="107">
        <v>3</v>
      </c>
      <c r="F129" s="107">
        <v>5</v>
      </c>
      <c r="G129" s="107"/>
      <c r="H129" s="107"/>
    </row>
    <row r="130" spans="1:8" x14ac:dyDescent="0.25">
      <c r="A130" s="105">
        <f t="shared" si="10"/>
        <v>12</v>
      </c>
      <c r="B130" s="105">
        <f t="shared" si="11"/>
        <v>8</v>
      </c>
      <c r="D130" s="107">
        <v>1</v>
      </c>
      <c r="E130" s="107">
        <v>2</v>
      </c>
      <c r="F130" s="107">
        <v>4</v>
      </c>
      <c r="G130" s="107"/>
      <c r="H130" s="107"/>
    </row>
    <row r="131" spans="1:8" x14ac:dyDescent="0.25">
      <c r="A131" s="105">
        <f t="shared" si="10"/>
        <v>12</v>
      </c>
      <c r="B131" s="105">
        <f t="shared" si="11"/>
        <v>9</v>
      </c>
      <c r="D131" s="107">
        <v>1</v>
      </c>
      <c r="E131" s="107">
        <v>2</v>
      </c>
      <c r="F131" s="107">
        <v>3</v>
      </c>
      <c r="G131" s="107"/>
      <c r="H131" s="107"/>
    </row>
    <row r="132" spans="1:8" x14ac:dyDescent="0.25">
      <c r="A132" s="105">
        <f t="shared" si="10"/>
        <v>12</v>
      </c>
      <c r="B132" s="105">
        <f t="shared" si="11"/>
        <v>10</v>
      </c>
      <c r="D132" s="107">
        <v>1</v>
      </c>
      <c r="E132" s="107">
        <v>2</v>
      </c>
      <c r="F132" s="107">
        <v>3</v>
      </c>
      <c r="G132" s="107"/>
      <c r="H132" s="107"/>
    </row>
    <row r="133" spans="1:8" x14ac:dyDescent="0.25">
      <c r="A133" s="105">
        <f t="shared" si="10"/>
        <v>12</v>
      </c>
      <c r="B133" s="105">
        <f t="shared" si="11"/>
        <v>11</v>
      </c>
      <c r="D133" s="107">
        <v>1</v>
      </c>
      <c r="E133" s="107">
        <v>2</v>
      </c>
      <c r="F133" s="107">
        <v>4</v>
      </c>
      <c r="G133" s="107"/>
      <c r="H133" s="107"/>
    </row>
    <row r="134" spans="1:8" x14ac:dyDescent="0.25">
      <c r="A134" s="105">
        <f t="shared" si="10"/>
        <v>13</v>
      </c>
      <c r="B134" s="105">
        <f t="shared" si="11"/>
        <v>1</v>
      </c>
      <c r="D134" s="107">
        <v>1E-4</v>
      </c>
      <c r="E134" s="107">
        <v>1</v>
      </c>
      <c r="F134" s="107">
        <v>10</v>
      </c>
      <c r="G134" s="107"/>
      <c r="H134" s="107"/>
    </row>
    <row r="135" spans="1:8" x14ac:dyDescent="0.25">
      <c r="A135" s="105">
        <f t="shared" si="10"/>
        <v>13</v>
      </c>
      <c r="B135" s="105">
        <f t="shared" si="11"/>
        <v>2</v>
      </c>
      <c r="D135" s="107">
        <v>1E-3</v>
      </c>
      <c r="E135" s="107">
        <v>1.5</v>
      </c>
      <c r="F135" s="107">
        <v>30</v>
      </c>
      <c r="G135" s="107"/>
      <c r="H135" s="107"/>
    </row>
    <row r="136" spans="1:8" x14ac:dyDescent="0.25">
      <c r="A136" s="105">
        <f t="shared" si="10"/>
        <v>13</v>
      </c>
      <c r="B136" s="105">
        <f t="shared" si="11"/>
        <v>3</v>
      </c>
      <c r="D136" s="107">
        <v>1E-3</v>
      </c>
      <c r="E136" s="107">
        <v>0.5</v>
      </c>
      <c r="F136" s="107">
        <v>20</v>
      </c>
      <c r="G136" s="107"/>
      <c r="H136" s="107"/>
    </row>
    <row r="137" spans="1:8" x14ac:dyDescent="0.25">
      <c r="A137" s="105">
        <f t="shared" si="10"/>
        <v>13</v>
      </c>
      <c r="B137" s="105">
        <f t="shared" si="11"/>
        <v>4</v>
      </c>
      <c r="D137" s="107">
        <v>1E-3</v>
      </c>
      <c r="E137" s="107">
        <v>0.4</v>
      </c>
      <c r="F137" s="107">
        <v>20</v>
      </c>
      <c r="G137" s="107"/>
      <c r="H137" s="107"/>
    </row>
    <row r="138" spans="1:8" x14ac:dyDescent="0.25">
      <c r="A138" s="105">
        <f t="shared" si="10"/>
        <v>13</v>
      </c>
      <c r="B138" s="105">
        <f t="shared" si="11"/>
        <v>5</v>
      </c>
      <c r="D138" s="107">
        <v>1</v>
      </c>
      <c r="E138" s="107">
        <v>30</v>
      </c>
      <c r="F138" s="107">
        <v>290</v>
      </c>
      <c r="G138" s="107"/>
      <c r="H138" s="107"/>
    </row>
    <row r="139" spans="1:8" x14ac:dyDescent="0.25">
      <c r="A139" s="105">
        <f t="shared" si="10"/>
        <v>13</v>
      </c>
      <c r="B139" s="105">
        <f t="shared" si="11"/>
        <v>6</v>
      </c>
      <c r="D139" s="107">
        <v>1</v>
      </c>
      <c r="E139" s="107">
        <v>6</v>
      </c>
      <c r="F139" s="107">
        <v>580</v>
      </c>
      <c r="G139" s="107"/>
      <c r="H139" s="107"/>
    </row>
    <row r="140" spans="1:8" x14ac:dyDescent="0.25">
      <c r="A140" s="105">
        <f t="shared" si="10"/>
        <v>13</v>
      </c>
      <c r="B140" s="105">
        <f t="shared" si="11"/>
        <v>7</v>
      </c>
      <c r="D140" s="107">
        <v>1</v>
      </c>
      <c r="E140" s="107">
        <v>5</v>
      </c>
      <c r="F140" s="107">
        <v>30</v>
      </c>
      <c r="G140" s="107"/>
      <c r="H140" s="107"/>
    </row>
    <row r="141" spans="1:8" x14ac:dyDescent="0.25">
      <c r="A141" s="105">
        <f t="shared" si="10"/>
        <v>13</v>
      </c>
      <c r="B141" s="105">
        <f t="shared" si="11"/>
        <v>8</v>
      </c>
      <c r="D141" s="107">
        <v>1</v>
      </c>
      <c r="E141" s="107">
        <v>3</v>
      </c>
      <c r="F141" s="107">
        <v>25</v>
      </c>
      <c r="G141" s="107"/>
      <c r="H141" s="107"/>
    </row>
    <row r="142" spans="1:8" x14ac:dyDescent="0.25">
      <c r="A142" s="105">
        <f>A131+1</f>
        <v>13</v>
      </c>
      <c r="B142" s="105">
        <f>B131</f>
        <v>9</v>
      </c>
      <c r="D142" s="107">
        <v>1</v>
      </c>
      <c r="E142" s="107">
        <v>2</v>
      </c>
      <c r="F142" s="107">
        <v>20</v>
      </c>
      <c r="G142" s="107"/>
      <c r="H142" s="107"/>
    </row>
    <row r="143" spans="1:8" x14ac:dyDescent="0.25">
      <c r="A143" s="105">
        <f>A132+1</f>
        <v>13</v>
      </c>
      <c r="B143" s="105">
        <f>B132</f>
        <v>10</v>
      </c>
      <c r="D143" s="107">
        <v>1</v>
      </c>
      <c r="E143" s="107">
        <v>4</v>
      </c>
      <c r="F143" s="107">
        <v>30</v>
      </c>
      <c r="G143" s="107"/>
      <c r="H143" s="107"/>
    </row>
    <row r="144" spans="1:8" x14ac:dyDescent="0.25">
      <c r="A144" s="105">
        <f>A133+1</f>
        <v>13</v>
      </c>
      <c r="B144" s="105">
        <f>B133</f>
        <v>11</v>
      </c>
      <c r="D144" s="107">
        <v>1</v>
      </c>
      <c r="E144" s="107">
        <v>3</v>
      </c>
      <c r="F144" s="107">
        <v>25</v>
      </c>
      <c r="G144" s="107"/>
      <c r="H144" s="10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A44F9-815E-4D9E-8C8C-A53262DC28D2}">
  <sheetPr codeName="Sheet39"/>
  <dimension ref="A1:IM800"/>
  <sheetViews>
    <sheetView workbookViewId="0">
      <selection activeCell="G2" sqref="G2:H48"/>
    </sheetView>
  </sheetViews>
  <sheetFormatPr defaultRowHeight="15" x14ac:dyDescent="0.25"/>
  <cols>
    <col min="1" max="8" width="9.140625" style="105"/>
    <col min="100" max="109" width="21.7109375" style="5" customWidth="1"/>
    <col min="110" max="117" width="9.140625" style="5"/>
    <col min="119" max="132" width="12.85546875" customWidth="1"/>
  </cols>
  <sheetData>
    <row r="1" spans="1:247" ht="15.75" thickBot="1" x14ac:dyDescent="0.3">
      <c r="A1" s="108" t="s">
        <v>437</v>
      </c>
      <c r="D1" s="106">
        <v>0.05</v>
      </c>
      <c r="E1" s="106">
        <v>0.5</v>
      </c>
      <c r="F1" s="106">
        <v>0.95</v>
      </c>
      <c r="G1" s="105" t="s">
        <v>355</v>
      </c>
      <c r="H1" s="105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96</v>
      </c>
      <c r="AG1" t="s">
        <v>97</v>
      </c>
      <c r="AH1" t="s">
        <v>98</v>
      </c>
      <c r="AI1" t="s">
        <v>340</v>
      </c>
      <c r="AJ1" t="s">
        <v>341</v>
      </c>
      <c r="AK1" t="s">
        <v>342</v>
      </c>
      <c r="AL1" t="s">
        <v>447</v>
      </c>
      <c r="AM1" t="s">
        <v>448</v>
      </c>
      <c r="AN1" t="s">
        <v>449</v>
      </c>
      <c r="AO1" t="s">
        <v>450</v>
      </c>
      <c r="AP1" t="s">
        <v>451</v>
      </c>
      <c r="AQ1" t="s">
        <v>452</v>
      </c>
      <c r="AR1" t="s">
        <v>453</v>
      </c>
      <c r="AS1" t="s">
        <v>454</v>
      </c>
      <c r="AT1" t="s">
        <v>455</v>
      </c>
      <c r="AU1" t="s">
        <v>456</v>
      </c>
      <c r="AV1" t="s">
        <v>457</v>
      </c>
      <c r="AW1" t="s">
        <v>458</v>
      </c>
      <c r="AX1" t="s">
        <v>459</v>
      </c>
      <c r="AY1" t="s">
        <v>460</v>
      </c>
      <c r="AZ1" t="s">
        <v>461</v>
      </c>
      <c r="BA1" t="s">
        <v>462</v>
      </c>
      <c r="BB1" t="s">
        <v>463</v>
      </c>
      <c r="BC1" t="s">
        <v>464</v>
      </c>
      <c r="BD1" t="s">
        <v>465</v>
      </c>
      <c r="BE1" t="s">
        <v>466</v>
      </c>
      <c r="BF1" t="s">
        <v>467</v>
      </c>
      <c r="BG1" t="s">
        <v>468</v>
      </c>
      <c r="BH1" t="s">
        <v>469</v>
      </c>
      <c r="BI1" t="s">
        <v>470</v>
      </c>
      <c r="BJ1" t="s">
        <v>471</v>
      </c>
      <c r="BK1" t="s">
        <v>472</v>
      </c>
      <c r="BL1" t="s">
        <v>80</v>
      </c>
      <c r="BM1" t="s">
        <v>437</v>
      </c>
      <c r="BO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437</v>
      </c>
      <c r="DP1" t="s">
        <v>432</v>
      </c>
      <c r="DQ1">
        <f>COUNTIF($CV$2:$CV$18, "&gt;=0.01"   )</f>
        <v>9</v>
      </c>
      <c r="DR1" t="s">
        <v>50</v>
      </c>
      <c r="DS1">
        <v>17</v>
      </c>
      <c r="DT1" t="s">
        <v>219</v>
      </c>
      <c r="DU1">
        <v>47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</row>
    <row r="2" spans="1:247" x14ac:dyDescent="0.25">
      <c r="A2" s="105">
        <v>1</v>
      </c>
      <c r="B2" s="105">
        <v>1</v>
      </c>
      <c r="D2" s="107">
        <v>0.92</v>
      </c>
      <c r="E2" s="107">
        <v>1.1000000000000001</v>
      </c>
      <c r="F2" s="107">
        <v>1.28</v>
      </c>
      <c r="G2" s="107">
        <v>1.0076470588235296</v>
      </c>
      <c r="H2" s="107">
        <v>0.92</v>
      </c>
      <c r="P2" t="s">
        <v>1</v>
      </c>
      <c r="Q2">
        <v>5.000000000000001E-2</v>
      </c>
      <c r="R2">
        <v>0.95790229885057465</v>
      </c>
      <c r="S2">
        <v>0.74999999999999978</v>
      </c>
      <c r="T2">
        <v>0.69999999999999973</v>
      </c>
      <c r="U2">
        <v>0.95502873563218382</v>
      </c>
      <c r="V2">
        <v>0.17499999999999982</v>
      </c>
      <c r="W2">
        <v>0.24999999999999983</v>
      </c>
      <c r="X2">
        <v>0.58999999999999952</v>
      </c>
      <c r="Y2">
        <v>0.95050287356321839</v>
      </c>
      <c r="Z2">
        <v>0.96975574712643675</v>
      </c>
      <c r="AA2">
        <v>0.96487068965517242</v>
      </c>
      <c r="AB2">
        <v>0.19924999999999993</v>
      </c>
      <c r="AC2">
        <v>0.95402298850574707</v>
      </c>
      <c r="AD2">
        <v>0.97844827586206895</v>
      </c>
      <c r="AE2">
        <v>0.39749999999999963</v>
      </c>
      <c r="AF2">
        <v>0.95244252873563218</v>
      </c>
      <c r="AG2">
        <v>0.66749999999999998</v>
      </c>
      <c r="AH2">
        <v>0.97119252873563211</v>
      </c>
      <c r="AI2">
        <v>0.96257183908045973</v>
      </c>
      <c r="AJ2">
        <v>0.96580459770114935</v>
      </c>
      <c r="AK2">
        <v>0.23125000000000001</v>
      </c>
      <c r="AL2">
        <v>0.59000000000000008</v>
      </c>
      <c r="AM2">
        <v>0.42285714285714282</v>
      </c>
      <c r="AN2">
        <v>0.58100000000000007</v>
      </c>
      <c r="AO2">
        <v>0.48714285714285716</v>
      </c>
      <c r="AP2">
        <v>0.67099999999999993</v>
      </c>
      <c r="AQ2">
        <v>0.58100000000000007</v>
      </c>
      <c r="AR2">
        <v>0.6080000000000001</v>
      </c>
      <c r="AS2">
        <v>0.43571428571428567</v>
      </c>
      <c r="AT2">
        <v>0.52700000000000002</v>
      </c>
      <c r="AU2">
        <v>0.51800000000000002</v>
      </c>
      <c r="AV2">
        <v>0.3457142857142857</v>
      </c>
      <c r="AW2">
        <v>0.3585714285714286</v>
      </c>
      <c r="AX2">
        <v>0.50900000000000001</v>
      </c>
      <c r="AY2">
        <v>0.50900000000000001</v>
      </c>
      <c r="AZ2">
        <v>0.33124999999999993</v>
      </c>
      <c r="BA2">
        <v>0.13999999999999999</v>
      </c>
      <c r="BB2">
        <v>0.29749999999999999</v>
      </c>
      <c r="BC2">
        <v>0.185</v>
      </c>
      <c r="BD2">
        <v>0.43249999999999994</v>
      </c>
      <c r="BE2">
        <v>0.5252</v>
      </c>
      <c r="BF2">
        <v>0.34250000000000003</v>
      </c>
      <c r="BG2">
        <v>0.54139999999999999</v>
      </c>
      <c r="BH2">
        <v>0.54500000000000004</v>
      </c>
      <c r="BI2">
        <v>0.57740000000000002</v>
      </c>
      <c r="BJ2">
        <v>0.54859999999999998</v>
      </c>
      <c r="BK2">
        <v>0.5252</v>
      </c>
      <c r="BL2">
        <f>AVERAGE($Q$2:$BK$2)</f>
        <v>0.56869347028613371</v>
      </c>
      <c r="BM2" t="s">
        <v>52</v>
      </c>
      <c r="BN2">
        <f>VARP($Q$19:$BK$19)</f>
        <v>8.7525398345873362E-2</v>
      </c>
      <c r="BO2">
        <v>0.85009414508735814</v>
      </c>
      <c r="CV2" s="86">
        <v>17</v>
      </c>
      <c r="CW2" s="5">
        <f>SUM($Q$22:$BK$22)</f>
        <v>13</v>
      </c>
      <c r="CX2" s="5">
        <v>11.648709823449533</v>
      </c>
      <c r="CY2" s="5">
        <f>SUM($Q$43:$BK$43)</f>
        <v>23</v>
      </c>
      <c r="CZ2" s="5">
        <v>6.947940244454502</v>
      </c>
      <c r="DA2" s="5">
        <v>-0.21852117914758651</v>
      </c>
      <c r="DB2" s="5">
        <v>0.2334209344048653</v>
      </c>
      <c r="DC2" s="5">
        <v>0.81482733262705076</v>
      </c>
      <c r="DD2" s="5">
        <f t="shared" ref="DD2:DD18" si="0">($CV$4*CZ2+CY2*$CV$8/$CV$4-$CV$4)/($CV$2*$CV$4)</f>
        <v>0.46808510638297857</v>
      </c>
      <c r="DE2" s="5">
        <f t="shared" ref="DE2:DE18" si="1">($CV$4*CX2+CW2*$CV$6/$CV$4-$CV$4)/($CV$2*$CV$4)</f>
        <v>0.65581977471839847</v>
      </c>
      <c r="DF2" s="5">
        <v>2.4335330077177868E-4</v>
      </c>
      <c r="DG2" s="5">
        <v>1.0309427683740933</v>
      </c>
      <c r="DH2" s="5">
        <f t="shared" ref="DH2:DH18" si="2">COUNTIF($Q2:$BK2, "&lt;=.05"   )</f>
        <v>1</v>
      </c>
      <c r="DI2" s="5">
        <f t="shared" ref="DI2:DI18" si="3">COUNTIF($Q2:$BK2, "&gt;=.95"   )</f>
        <v>11</v>
      </c>
      <c r="DJ2" s="5">
        <v>12</v>
      </c>
      <c r="DK2" s="5">
        <f t="shared" ref="DK2:DK18" si="4">ABS(COUNTIF($Q2:$BK2, "&lt;=.5")/47 -0.5)</f>
        <v>0.13829787234042551</v>
      </c>
      <c r="DL2" s="5">
        <f t="shared" ref="DL2:DL18" si="5">AVERAGE($Q2:$BK2)</f>
        <v>0.56869347028613371</v>
      </c>
      <c r="DM2" s="5">
        <f t="shared" ref="DM2:DM18" si="6">STDEV($Q2:$BK2)</f>
        <v>0.26655153499089451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VARP(Dykering!$Q$43:$BK$43)</f>
        <v>0.76052512449071974</v>
      </c>
      <c r="GT2">
        <v>-9.2349479402444534E-2</v>
      </c>
      <c r="GU2">
        <v>0.35853327297419674</v>
      </c>
      <c r="GV2">
        <v>0.45812584880036161</v>
      </c>
      <c r="GW2">
        <v>0.58669081032141301</v>
      </c>
      <c r="GX2">
        <v>-0.13037573562698054</v>
      </c>
      <c r="GY2">
        <v>0.34947940244454506</v>
      </c>
      <c r="GZ2">
        <v>0.56677229515617888</v>
      </c>
      <c r="HA2">
        <v>0.58850158442734191</v>
      </c>
      <c r="HB2">
        <v>0.16840199185151644</v>
      </c>
      <c r="HC2">
        <v>0.43458578542326876</v>
      </c>
      <c r="HD2">
        <v>0.32593933906745159</v>
      </c>
      <c r="HE2">
        <v>0.58669081032141301</v>
      </c>
      <c r="HF2">
        <v>0.15391579900407429</v>
      </c>
      <c r="HG2">
        <v>0.58850158442734191</v>
      </c>
      <c r="HH2">
        <v>0.63377093707559928</v>
      </c>
      <c r="HI2">
        <v>0.61023087369850504</v>
      </c>
    </row>
    <row r="3" spans="1:247" x14ac:dyDescent="0.25">
      <c r="A3" s="105">
        <v>1</v>
      </c>
      <c r="B3" s="105">
        <v>2</v>
      </c>
      <c r="D3" s="107">
        <v>0.92</v>
      </c>
      <c r="E3" s="107">
        <v>1.1000000000000001</v>
      </c>
      <c r="F3" s="107">
        <v>1.28</v>
      </c>
      <c r="G3" s="107">
        <v>1.0076470588235296</v>
      </c>
      <c r="H3" s="107">
        <v>1.39</v>
      </c>
      <c r="P3" t="s">
        <v>2</v>
      </c>
      <c r="Q3">
        <v>0.42800000000000005</v>
      </c>
      <c r="R3">
        <v>0.85099999999999998</v>
      </c>
      <c r="S3">
        <v>0.67999999999999994</v>
      </c>
      <c r="T3">
        <v>0.66199999999999992</v>
      </c>
      <c r="U3">
        <v>0.81500000000000017</v>
      </c>
      <c r="V3">
        <v>0.47299999999999998</v>
      </c>
      <c r="W3">
        <v>0.5</v>
      </c>
      <c r="X3">
        <v>0.62239999999999995</v>
      </c>
      <c r="Y3">
        <v>0.75829999999999997</v>
      </c>
      <c r="Z3">
        <v>0.95577731092436968</v>
      </c>
      <c r="AA3">
        <v>0.93830000000000013</v>
      </c>
      <c r="AB3">
        <v>0.48172999999999999</v>
      </c>
      <c r="AC3">
        <v>0.8024</v>
      </c>
      <c r="AD3">
        <v>0.96848739495798319</v>
      </c>
      <c r="AE3">
        <v>0.55309999999999993</v>
      </c>
      <c r="AF3">
        <v>0.78260000000000007</v>
      </c>
      <c r="AG3">
        <v>0.6503000000000001</v>
      </c>
      <c r="AH3">
        <v>0.95787815126050413</v>
      </c>
      <c r="AI3">
        <v>0.90950000000000009</v>
      </c>
      <c r="AJ3">
        <v>0.95</v>
      </c>
      <c r="AK3">
        <v>0.49325000000000002</v>
      </c>
      <c r="AL3">
        <v>0.50000000000000011</v>
      </c>
      <c r="AM3">
        <v>0.13999999999999979</v>
      </c>
      <c r="AN3">
        <v>0.47750000000000004</v>
      </c>
      <c r="AO3">
        <v>0.25249999999999989</v>
      </c>
      <c r="AP3">
        <v>0.7699999999999998</v>
      </c>
      <c r="AQ3">
        <v>0.47750000000000004</v>
      </c>
      <c r="AR3">
        <v>0.56000000000000005</v>
      </c>
      <c r="AS3">
        <v>0.27499999999999974</v>
      </c>
      <c r="AT3">
        <v>0.55400000000000005</v>
      </c>
      <c r="AU3">
        <v>0.53600000000000003</v>
      </c>
      <c r="AV3">
        <v>4.818181818181818E-2</v>
      </c>
      <c r="AW3">
        <v>4.9090909090909095E-2</v>
      </c>
      <c r="AX3">
        <v>0.51800000000000002</v>
      </c>
      <c r="AY3">
        <v>0.51800000000000002</v>
      </c>
      <c r="AZ3">
        <v>3.6857476635514017E-2</v>
      </c>
      <c r="BA3">
        <v>3.1892523364485982E-2</v>
      </c>
      <c r="BB3">
        <v>3.5981308411214948E-2</v>
      </c>
      <c r="BC3">
        <v>3.3060747663551403E-2</v>
      </c>
      <c r="BD3">
        <v>3.9485981308411217E-2</v>
      </c>
      <c r="BE3">
        <v>4.5266272189349123E-2</v>
      </c>
      <c r="BF3">
        <v>3.6982248520710061E-2</v>
      </c>
      <c r="BG3">
        <v>4.7928994082840244E-2</v>
      </c>
      <c r="BH3">
        <v>4.85207100591716E-2</v>
      </c>
      <c r="BI3">
        <v>0.34250000000000003</v>
      </c>
      <c r="BJ3">
        <v>4.9112426035502962E-2</v>
      </c>
      <c r="BK3">
        <v>4.5266272189349116E-2</v>
      </c>
      <c r="BL3">
        <f>AVERAGE($Q$3:$BK$3)</f>
        <v>0.46173724563565288</v>
      </c>
      <c r="BM3" t="s">
        <v>54</v>
      </c>
      <c r="BN3">
        <f>VARP($BL$2:$BL$18)</f>
        <v>2.1411780761529412E-3</v>
      </c>
      <c r="BO3">
        <v>2.0796282913608098E-2</v>
      </c>
      <c r="CV3" s="86" t="s">
        <v>210</v>
      </c>
      <c r="CW3" s="5">
        <f>SUM($Q$23:$BK$23)</f>
        <v>-3</v>
      </c>
      <c r="CX3" s="5">
        <v>13.796287913082839</v>
      </c>
      <c r="CY3" s="5">
        <f>SUM($Q$44:$BK$44)</f>
        <v>15</v>
      </c>
      <c r="CZ3" s="5">
        <v>2.7107288365776361</v>
      </c>
      <c r="DA3" s="5">
        <v>0.29742384736595445</v>
      </c>
      <c r="DB3" s="5">
        <v>0.47332336285061744</v>
      </c>
      <c r="DC3" s="5">
        <v>0.88025367808065813</v>
      </c>
      <c r="DD3" s="5">
        <f t="shared" si="0"/>
        <v>0.17772215269086356</v>
      </c>
      <c r="DE3" s="5">
        <f t="shared" si="1"/>
        <v>0.74593241551939893</v>
      </c>
      <c r="DF3" s="5">
        <v>3.1971628485109972E-6</v>
      </c>
      <c r="DG3" s="5">
        <v>1.2141941669804397</v>
      </c>
      <c r="DH3" s="5">
        <f t="shared" si="2"/>
        <v>13</v>
      </c>
      <c r="DI3" s="5">
        <f t="shared" si="3"/>
        <v>4</v>
      </c>
      <c r="DJ3" s="5">
        <v>17</v>
      </c>
      <c r="DK3" s="5">
        <f t="shared" si="4"/>
        <v>3.1914893617021267E-2</v>
      </c>
      <c r="DL3" s="5">
        <f t="shared" si="5"/>
        <v>0.46173724563565288</v>
      </c>
      <c r="DM3" s="5">
        <f t="shared" si="6"/>
        <v>0.32204339869453069</v>
      </c>
      <c r="DO3" s="9" t="s">
        <v>376</v>
      </c>
      <c r="DP3" s="9">
        <v>1</v>
      </c>
      <c r="DQ3" s="9">
        <v>-0.10211239538305228</v>
      </c>
      <c r="DR3" s="9">
        <v>0.20050981724824951</v>
      </c>
      <c r="DS3" s="9">
        <v>4.9969268646283774E-2</v>
      </c>
      <c r="DT3" s="9">
        <v>1.0424756452831141E-2</v>
      </c>
      <c r="DU3" s="9">
        <v>0.15147818215509498</v>
      </c>
      <c r="DV3" s="9">
        <v>0.1414613562893543</v>
      </c>
      <c r="DW3" s="9">
        <v>-0.13663137051007515</v>
      </c>
      <c r="DX3" s="9">
        <v>0.21174488119147009</v>
      </c>
      <c r="DY3" s="9">
        <v>5.591958240472357E-2</v>
      </c>
      <c r="DZ3" s="9">
        <v>-9.5514051462537677E-2</v>
      </c>
      <c r="EA3" s="9">
        <v>0.30404059494053626</v>
      </c>
      <c r="EB3" s="9">
        <v>0.11216442165278126</v>
      </c>
      <c r="GR3" t="s">
        <v>2</v>
      </c>
      <c r="GS3">
        <v>-9.2349479402444534E-2</v>
      </c>
      <c r="GT3">
        <f>VARP(Dykering!$Q$44:$BK$44)</f>
        <v>0.89814395654142143</v>
      </c>
      <c r="GU3">
        <v>0.13761883205070172</v>
      </c>
      <c r="GV3">
        <v>0.55409687641466709</v>
      </c>
      <c r="GW3">
        <v>-6.8809416025350859E-2</v>
      </c>
      <c r="GX3">
        <v>0.33680398370303305</v>
      </c>
      <c r="GY3">
        <v>0.40923494794024423</v>
      </c>
      <c r="GZ3">
        <v>0.2734268899954731</v>
      </c>
      <c r="HA3">
        <v>-0.20823902218198276</v>
      </c>
      <c r="HB3">
        <v>0.22453598913535497</v>
      </c>
      <c r="HC3">
        <v>-0.18650973291081938</v>
      </c>
      <c r="HD3">
        <v>0.43458578542326831</v>
      </c>
      <c r="HE3">
        <v>1.6296966953372544E-2</v>
      </c>
      <c r="HF3">
        <v>0.31869624264373009</v>
      </c>
      <c r="HG3">
        <v>-0.12313263920325934</v>
      </c>
      <c r="HH3">
        <v>-3.4404708012675395E-2</v>
      </c>
      <c r="HI3">
        <v>-0.17926663648709823</v>
      </c>
    </row>
    <row r="4" spans="1:247" x14ac:dyDescent="0.25">
      <c r="A4" s="105">
        <v>1</v>
      </c>
      <c r="B4" s="105">
        <v>3</v>
      </c>
      <c r="D4" s="107">
        <v>0.92</v>
      </c>
      <c r="E4" s="107">
        <v>1.1000000000000001</v>
      </c>
      <c r="F4" s="107">
        <v>1.28</v>
      </c>
      <c r="G4" s="107">
        <v>1.0076470588235296</v>
      </c>
      <c r="H4" s="107">
        <v>1.2</v>
      </c>
      <c r="P4" t="s">
        <v>3</v>
      </c>
      <c r="Q4">
        <v>0.41000000000000009</v>
      </c>
      <c r="R4">
        <v>0.93874999999999997</v>
      </c>
      <c r="S4">
        <v>0.72499999999999998</v>
      </c>
      <c r="T4">
        <v>0.70250000000000001</v>
      </c>
      <c r="U4">
        <v>0.89375000000000027</v>
      </c>
      <c r="V4">
        <v>0.46625</v>
      </c>
      <c r="W4">
        <v>0.5</v>
      </c>
      <c r="X4">
        <v>0.65299999999999991</v>
      </c>
      <c r="Y4">
        <v>0.82287500000000002</v>
      </c>
      <c r="Z4">
        <v>0.96345486111111112</v>
      </c>
      <c r="AA4">
        <v>0.9575520833333333</v>
      </c>
      <c r="AB4">
        <v>0.47716249999999999</v>
      </c>
      <c r="AC4">
        <v>0.87800000000000011</v>
      </c>
      <c r="AD4">
        <v>0.97395833333333326</v>
      </c>
      <c r="AE4">
        <v>0.56637499999999996</v>
      </c>
      <c r="AF4">
        <v>0.85325000000000017</v>
      </c>
      <c r="AG4">
        <v>0.68787500000000013</v>
      </c>
      <c r="AH4">
        <v>0.96519097222222217</v>
      </c>
      <c r="AI4">
        <v>0.95477430555555554</v>
      </c>
      <c r="AJ4">
        <v>0.95868055555555554</v>
      </c>
      <c r="AK4">
        <v>0.49156250000000007</v>
      </c>
      <c r="AL4">
        <v>0.57500000000000007</v>
      </c>
      <c r="AM4">
        <v>0.43249999999999994</v>
      </c>
      <c r="AN4">
        <v>0.5675</v>
      </c>
      <c r="AO4">
        <v>0.48875000000000002</v>
      </c>
      <c r="AP4">
        <v>0.64249999999999996</v>
      </c>
      <c r="AQ4">
        <v>0.5675</v>
      </c>
      <c r="AR4">
        <v>0.59000000000000008</v>
      </c>
      <c r="AS4">
        <v>0.42499999999999993</v>
      </c>
      <c r="AT4">
        <v>0.53375000000000006</v>
      </c>
      <c r="AU4">
        <v>0.52250000000000008</v>
      </c>
      <c r="AV4">
        <v>0.32000000000000006</v>
      </c>
      <c r="AW4">
        <v>0.33500000000000008</v>
      </c>
      <c r="AX4">
        <v>0.51124999999999998</v>
      </c>
      <c r="AY4">
        <v>0.51124999999999998</v>
      </c>
      <c r="AZ4">
        <v>0.27499999999999997</v>
      </c>
      <c r="BA4">
        <v>4.9100719424460433E-2</v>
      </c>
      <c r="BB4">
        <v>0.22999999999999998</v>
      </c>
      <c r="BC4">
        <v>7.9999999999999988E-2</v>
      </c>
      <c r="BD4">
        <v>0.41</v>
      </c>
      <c r="BE4">
        <v>0.5252</v>
      </c>
      <c r="BF4">
        <v>0.29000000000000004</v>
      </c>
      <c r="BG4">
        <v>0.54139999999999999</v>
      </c>
      <c r="BH4">
        <v>0.54500000000000004</v>
      </c>
      <c r="BI4">
        <v>0.57740000000000002</v>
      </c>
      <c r="BJ4">
        <v>0.54859999999999998</v>
      </c>
      <c r="BK4">
        <v>0.5252</v>
      </c>
      <c r="BL4">
        <f>AVERAGE($Q$4:$BK$4)</f>
        <v>0.58424174107522509</v>
      </c>
      <c r="BM4" t="s">
        <v>57</v>
      </c>
      <c r="BN4">
        <f>VARP($Q$2:$BK$18)</f>
        <v>0.10295965317685961</v>
      </c>
      <c r="CV4" s="86">
        <v>47</v>
      </c>
      <c r="CW4" s="5">
        <f>SUM($Q$24:$BK$24)</f>
        <v>15</v>
      </c>
      <c r="CX4" s="5">
        <v>12.210049796287912</v>
      </c>
      <c r="CY4" s="5">
        <f>SUM($Q$45:$BK$45)</f>
        <v>33</v>
      </c>
      <c r="CZ4" s="5">
        <v>4.7550928021729293</v>
      </c>
      <c r="DA4" s="5">
        <v>0.22672966320336338</v>
      </c>
      <c r="DB4" s="5">
        <v>0.24637752521225603</v>
      </c>
      <c r="DC4" s="5">
        <v>0.87278961633826924</v>
      </c>
      <c r="DD4" s="5">
        <f t="shared" si="0"/>
        <v>0.3904881101376721</v>
      </c>
      <c r="DE4" s="5">
        <f t="shared" si="1"/>
        <v>0.69336670838548187</v>
      </c>
      <c r="DF4" s="5">
        <v>5.5206457141392926E-2</v>
      </c>
      <c r="DG4" s="5">
        <v>0.75995660186910885</v>
      </c>
      <c r="DH4" s="5">
        <f t="shared" si="2"/>
        <v>1</v>
      </c>
      <c r="DI4" s="5">
        <f t="shared" si="3"/>
        <v>6</v>
      </c>
      <c r="DJ4" s="5">
        <v>7</v>
      </c>
      <c r="DK4" s="5">
        <f t="shared" si="4"/>
        <v>0.15957446808510639</v>
      </c>
      <c r="DL4" s="5">
        <f t="shared" si="5"/>
        <v>0.58424174107522509</v>
      </c>
      <c r="DM4" s="5">
        <f t="shared" si="6"/>
        <v>0.23390134172624683</v>
      </c>
      <c r="DO4" s="9" t="s">
        <v>218</v>
      </c>
      <c r="DP4" s="9">
        <v>-0.10211239538305228</v>
      </c>
      <c r="DQ4" s="9">
        <v>1</v>
      </c>
      <c r="DR4" s="9">
        <v>0.29469418842248851</v>
      </c>
      <c r="DS4" s="9">
        <v>-0.14352073299593307</v>
      </c>
      <c r="DT4" s="9">
        <v>0.43325772115322636</v>
      </c>
      <c r="DU4" s="9">
        <v>-4.4249924081245166E-2</v>
      </c>
      <c r="DV4" s="9">
        <v>1.2382084436769155E-2</v>
      </c>
      <c r="DW4" s="9">
        <v>0.47610557309888873</v>
      </c>
      <c r="DX4" s="9">
        <v>0.21471088108459321</v>
      </c>
      <c r="DY4" s="9">
        <v>0.44692985857841683</v>
      </c>
      <c r="DZ4" s="9">
        <v>-0.45780806149046838</v>
      </c>
      <c r="EA4" s="9">
        <v>-0.3122793957642222</v>
      </c>
      <c r="EB4" s="9">
        <v>0.45598182540585108</v>
      </c>
      <c r="GR4" t="s">
        <v>3</v>
      </c>
      <c r="GS4">
        <v>0.35853327297419674</v>
      </c>
      <c r="GT4">
        <v>0.13761883205070172</v>
      </c>
      <c r="GU4">
        <f>VARP(Dykering!$Q$45:$BK$45)</f>
        <v>0.50701674966047983</v>
      </c>
      <c r="GV4">
        <v>0.31688546853779997</v>
      </c>
      <c r="GW4">
        <v>0.34223630602082389</v>
      </c>
      <c r="GX4">
        <v>9.0538705296514324E-3</v>
      </c>
      <c r="GY4">
        <v>0.25350837483024008</v>
      </c>
      <c r="GZ4">
        <v>0.38026256224535993</v>
      </c>
      <c r="HA4">
        <v>0.30783159800814858</v>
      </c>
      <c r="HB4">
        <v>0.20461747397012192</v>
      </c>
      <c r="HC4">
        <v>0.25350837483023997</v>
      </c>
      <c r="HD4">
        <v>0.19013128112267999</v>
      </c>
      <c r="HE4">
        <v>0.34223630602082389</v>
      </c>
      <c r="HF4">
        <v>0.13942960615663186</v>
      </c>
      <c r="HG4">
        <v>0.30783159800814858</v>
      </c>
      <c r="HH4">
        <v>0.38388411045722043</v>
      </c>
      <c r="HI4">
        <v>0.32050701674966042</v>
      </c>
    </row>
    <row r="5" spans="1:247" x14ac:dyDescent="0.25">
      <c r="A5" s="105">
        <v>1</v>
      </c>
      <c r="B5" s="105">
        <v>4</v>
      </c>
      <c r="D5" s="107">
        <v>0.92</v>
      </c>
      <c r="E5" s="107">
        <v>1.1000000000000001</v>
      </c>
      <c r="F5" s="107">
        <v>1.28</v>
      </c>
      <c r="G5" s="107">
        <v>1.0076470588235296</v>
      </c>
      <c r="H5" s="107">
        <v>1.18</v>
      </c>
      <c r="P5" t="s">
        <v>4</v>
      </c>
      <c r="Q5">
        <v>0.35600000000000009</v>
      </c>
      <c r="R5">
        <v>0.95964187327823691</v>
      </c>
      <c r="S5">
        <v>0.85999999999999988</v>
      </c>
      <c r="T5">
        <v>0.82399999999999984</v>
      </c>
      <c r="U5">
        <v>0.95688705234159777</v>
      </c>
      <c r="V5">
        <v>0.44599999999999995</v>
      </c>
      <c r="W5">
        <v>0.5</v>
      </c>
      <c r="X5">
        <v>0.7447999999999998</v>
      </c>
      <c r="Y5">
        <v>0.95254820936639117</v>
      </c>
      <c r="Z5">
        <v>0.97100550964187327</v>
      </c>
      <c r="AA5">
        <v>0.96632231404958679</v>
      </c>
      <c r="AB5">
        <v>0.46346000000000004</v>
      </c>
      <c r="AC5">
        <v>0.9559228650137741</v>
      </c>
      <c r="AD5">
        <v>0.97933884297520657</v>
      </c>
      <c r="AE5">
        <v>0.60619999999999985</v>
      </c>
      <c r="AF5">
        <v>0.95440771349862252</v>
      </c>
      <c r="AG5">
        <v>0.80060000000000009</v>
      </c>
      <c r="AH5">
        <v>0.97238292011019278</v>
      </c>
      <c r="AI5">
        <v>0.96411845730027546</v>
      </c>
      <c r="AJ5">
        <v>0.96721763085399448</v>
      </c>
      <c r="AK5">
        <v>0.4865000000000001</v>
      </c>
      <c r="AL5">
        <v>0.55625000000000002</v>
      </c>
      <c r="AM5">
        <v>0.43249999999999994</v>
      </c>
      <c r="AN5">
        <v>0.55062500000000003</v>
      </c>
      <c r="AO5">
        <v>0.48875000000000002</v>
      </c>
      <c r="AP5">
        <v>0.60687499999999994</v>
      </c>
      <c r="AQ5">
        <v>0.55062500000000003</v>
      </c>
      <c r="AR5">
        <v>0.56750000000000012</v>
      </c>
      <c r="AS5">
        <v>0.3874999999999999</v>
      </c>
      <c r="AT5">
        <v>0.53375000000000006</v>
      </c>
      <c r="AU5">
        <v>0.52250000000000008</v>
      </c>
      <c r="AV5">
        <v>0.22999999999999998</v>
      </c>
      <c r="AW5">
        <v>0.2525</v>
      </c>
      <c r="AX5">
        <v>0.51124999999999998</v>
      </c>
      <c r="AY5">
        <v>0.51124999999999998</v>
      </c>
      <c r="AZ5">
        <v>3.4823399558498898E-2</v>
      </c>
      <c r="BA5">
        <v>3.0132450331125833E-2</v>
      </c>
      <c r="BB5">
        <v>3.399558498896247E-2</v>
      </c>
      <c r="BC5">
        <v>3.123620309050773E-2</v>
      </c>
      <c r="BD5">
        <v>3.7306843267108168E-2</v>
      </c>
      <c r="BE5">
        <v>4.2737430167597776E-2</v>
      </c>
      <c r="BF5">
        <v>3.4916201117318441E-2</v>
      </c>
      <c r="BG5">
        <v>4.5251396648044701E-2</v>
      </c>
      <c r="BH5">
        <v>4.5810055865921788E-2</v>
      </c>
      <c r="BI5">
        <v>0.185</v>
      </c>
      <c r="BJ5">
        <v>4.6368715083798889E-2</v>
      </c>
      <c r="BK5">
        <v>4.2737430167597769E-2</v>
      </c>
      <c r="BL5">
        <f>AVERAGE($Q$5:$BK$5)</f>
        <v>0.51062859784502601</v>
      </c>
      <c r="BM5" t="s">
        <v>59</v>
      </c>
      <c r="BN5">
        <f>AVERAGE($Q$2:$BK$18)</f>
        <v>0.55191621604946073</v>
      </c>
      <c r="CV5" s="86" t="s">
        <v>203</v>
      </c>
      <c r="CW5" s="5">
        <f>SUM($Q$25:$BK$25)</f>
        <v>3</v>
      </c>
      <c r="CX5" s="5">
        <v>15.480307831597999</v>
      </c>
      <c r="CY5" s="5">
        <f>SUM($Q$46:$BK$46)</f>
        <v>3</v>
      </c>
      <c r="CZ5" s="5">
        <v>7.7591670439112734</v>
      </c>
      <c r="DA5" s="5">
        <v>0.21821783652399682</v>
      </c>
      <c r="DB5" s="5">
        <v>0.47765579539811459</v>
      </c>
      <c r="DC5" s="5">
        <v>0.91047310411371363</v>
      </c>
      <c r="DD5" s="5">
        <f t="shared" si="0"/>
        <v>0.41301627033792249</v>
      </c>
      <c r="DE5" s="5">
        <f t="shared" si="1"/>
        <v>0.85857321652065044</v>
      </c>
      <c r="DF5" s="5">
        <v>4.0546492800648145E-9</v>
      </c>
      <c r="DG5" s="5">
        <v>1.4347144991613863</v>
      </c>
      <c r="DH5" s="5">
        <f t="shared" si="2"/>
        <v>11</v>
      </c>
      <c r="DI5" s="5">
        <f t="shared" si="3"/>
        <v>11</v>
      </c>
      <c r="DJ5" s="5">
        <v>22</v>
      </c>
      <c r="DK5" s="5">
        <f t="shared" si="4"/>
        <v>3.1914893617021267E-2</v>
      </c>
      <c r="DL5" s="5">
        <f t="shared" si="5"/>
        <v>0.51062859784502601</v>
      </c>
      <c r="DM5" s="5">
        <f t="shared" si="6"/>
        <v>0.34260720648150378</v>
      </c>
      <c r="DO5" s="9" t="s">
        <v>377</v>
      </c>
      <c r="DP5" s="9">
        <v>0.20050981724824951</v>
      </c>
      <c r="DQ5" s="9">
        <v>0.29469418842248851</v>
      </c>
      <c r="DR5" s="9">
        <v>1</v>
      </c>
      <c r="DS5" s="9">
        <v>0.32163561286901377</v>
      </c>
      <c r="DT5" s="9">
        <v>0.84574580361423135</v>
      </c>
      <c r="DU5" s="9">
        <v>0.13348423237806678</v>
      </c>
      <c r="DV5" s="9">
        <v>-0.21986864537585515</v>
      </c>
      <c r="DW5" s="9">
        <v>2.3495534840419066E-2</v>
      </c>
      <c r="DX5" s="9">
        <v>-0.15879421366015758</v>
      </c>
      <c r="DY5" s="9">
        <v>-9.2071178537975668E-2</v>
      </c>
      <c r="DZ5" s="9">
        <v>-0.64684742883939206</v>
      </c>
      <c r="EA5" s="9">
        <v>-0.34142175114704709</v>
      </c>
      <c r="EB5" s="9">
        <v>9.3539589523699812E-2</v>
      </c>
      <c r="GR5" t="s">
        <v>4</v>
      </c>
      <c r="GS5">
        <v>0.45812584880036161</v>
      </c>
      <c r="GT5">
        <v>0.55409687641466709</v>
      </c>
      <c r="GU5">
        <v>0.31688546853779997</v>
      </c>
      <c r="GV5">
        <f>VARP(Dykering!$Q$46:$BK$46)</f>
        <v>0.99592575826165686</v>
      </c>
      <c r="GW5">
        <v>0.39474875509280244</v>
      </c>
      <c r="GX5">
        <v>0.27161611588954271</v>
      </c>
      <c r="GY5">
        <v>0.79674060660932522</v>
      </c>
      <c r="GZ5">
        <v>0.76957899502037208</v>
      </c>
      <c r="HA5">
        <v>0.29877772747849718</v>
      </c>
      <c r="HB5">
        <v>0.18107741059302862</v>
      </c>
      <c r="HC5">
        <v>3.0783159800814804E-2</v>
      </c>
      <c r="HD5">
        <v>0.59755545495699436</v>
      </c>
      <c r="HE5">
        <v>0.47985513807152597</v>
      </c>
      <c r="HF5">
        <v>0.43820733363512898</v>
      </c>
      <c r="HG5">
        <v>0.3838841104572206</v>
      </c>
      <c r="HH5">
        <v>0.45269352648257183</v>
      </c>
      <c r="HI5">
        <v>0.33861475780896289</v>
      </c>
    </row>
    <row r="6" spans="1:247" x14ac:dyDescent="0.25">
      <c r="A6" s="105">
        <v>1</v>
      </c>
      <c r="B6" s="105">
        <v>5</v>
      </c>
      <c r="D6" s="107">
        <v>0.92</v>
      </c>
      <c r="E6" s="107">
        <v>1.1000000000000001</v>
      </c>
      <c r="F6" s="107">
        <v>1.28</v>
      </c>
      <c r="G6" s="107">
        <v>1.0076470588235296</v>
      </c>
      <c r="H6" s="107">
        <v>1.35</v>
      </c>
      <c r="P6" t="s">
        <v>5</v>
      </c>
      <c r="Q6">
        <v>4.8351648351648367E-2</v>
      </c>
      <c r="R6">
        <v>0.9683585313174945</v>
      </c>
      <c r="S6">
        <v>0.95809935205183583</v>
      </c>
      <c r="T6">
        <v>0.95701943844492432</v>
      </c>
      <c r="U6">
        <v>0.9661987041036717</v>
      </c>
      <c r="V6">
        <v>0.22999999999999998</v>
      </c>
      <c r="W6">
        <v>0.5</v>
      </c>
      <c r="X6">
        <v>0.95464362850971918</v>
      </c>
      <c r="Y6">
        <v>0.96279697624190064</v>
      </c>
      <c r="Z6">
        <v>0.97726781857451395</v>
      </c>
      <c r="AA6">
        <v>0.97359611231101506</v>
      </c>
      <c r="AB6">
        <v>0.3173000000000003</v>
      </c>
      <c r="AC6">
        <v>0.9654427645788336</v>
      </c>
      <c r="AD6">
        <v>0.98380129589632825</v>
      </c>
      <c r="AE6">
        <v>0.95048596112311012</v>
      </c>
      <c r="AF6">
        <v>0.96425485961123103</v>
      </c>
      <c r="AG6">
        <v>0.95631749460043192</v>
      </c>
      <c r="AH6">
        <v>0.97834773218142546</v>
      </c>
      <c r="AI6">
        <v>0.97186825053995674</v>
      </c>
      <c r="AJ6">
        <v>0.97429805615550746</v>
      </c>
      <c r="AK6">
        <v>0.4325000000000005</v>
      </c>
      <c r="AL6">
        <v>0.59000000000000008</v>
      </c>
      <c r="AM6">
        <v>0.44599999999999995</v>
      </c>
      <c r="AN6">
        <v>0.58100000000000007</v>
      </c>
      <c r="AO6">
        <v>0.49099999999999999</v>
      </c>
      <c r="AP6">
        <v>0.67099999999999993</v>
      </c>
      <c r="AQ6">
        <v>0.58100000000000007</v>
      </c>
      <c r="AR6">
        <v>0.6080000000000001</v>
      </c>
      <c r="AS6">
        <v>0.45499999999999996</v>
      </c>
      <c r="AT6">
        <v>0.52700000000000002</v>
      </c>
      <c r="AU6">
        <v>0.51800000000000002</v>
      </c>
      <c r="AV6">
        <v>0.39200000000000002</v>
      </c>
      <c r="AW6">
        <v>0.40100000000000002</v>
      </c>
      <c r="AX6">
        <v>0.50900000000000001</v>
      </c>
      <c r="AY6">
        <v>0.50900000000000001</v>
      </c>
      <c r="AZ6">
        <v>0.10999999999999999</v>
      </c>
      <c r="BA6">
        <v>4.698795180722893E-2</v>
      </c>
      <c r="BB6">
        <v>9.2000000000000012E-2</v>
      </c>
      <c r="BC6">
        <v>4.8709122203098122E-2</v>
      </c>
      <c r="BD6">
        <v>0.16400000000000001</v>
      </c>
      <c r="BE6">
        <v>0.17600000000000005</v>
      </c>
      <c r="BF6">
        <v>4.4964028776978415E-2</v>
      </c>
      <c r="BG6">
        <v>0.25700000000000001</v>
      </c>
      <c r="BH6">
        <v>0.27500000000000002</v>
      </c>
      <c r="BI6">
        <v>0.437</v>
      </c>
      <c r="BJ6">
        <v>0.29299999999999998</v>
      </c>
      <c r="BK6">
        <v>0.17599999999999999</v>
      </c>
      <c r="BL6">
        <f>AVERAGE($Q$6:$BK$6)</f>
        <v>0.56150233462512456</v>
      </c>
      <c r="CV6" s="86">
        <v>85</v>
      </c>
      <c r="CW6" s="5">
        <f>SUM($Q$26:$BK$26)</f>
        <v>3</v>
      </c>
      <c r="CX6" s="5">
        <v>15.480307831597999</v>
      </c>
      <c r="CY6" s="5">
        <f>SUM($Q$47:$BK$47)</f>
        <v>7</v>
      </c>
      <c r="CZ6" s="5">
        <v>8.5160706201901331</v>
      </c>
      <c r="DA6" s="5">
        <v>0.29063257932696307</v>
      </c>
      <c r="DB6" s="5">
        <v>0.47765579539811459</v>
      </c>
      <c r="DC6" s="5">
        <v>0.9188970111134257</v>
      </c>
      <c r="DD6" s="5">
        <f t="shared" si="0"/>
        <v>0.47809762202753459</v>
      </c>
      <c r="DE6" s="5">
        <f t="shared" si="1"/>
        <v>0.85857321652065044</v>
      </c>
      <c r="DF6" s="5">
        <v>1.210132291321307E-9</v>
      </c>
      <c r="DG6" s="5">
        <v>1.5033723420300276</v>
      </c>
      <c r="DH6" s="5">
        <f t="shared" si="2"/>
        <v>4</v>
      </c>
      <c r="DI6" s="5">
        <f t="shared" si="3"/>
        <v>16</v>
      </c>
      <c r="DJ6" s="5">
        <v>20</v>
      </c>
      <c r="DK6" s="5">
        <f t="shared" si="4"/>
        <v>3.1914893617021267E-2</v>
      </c>
      <c r="DL6" s="5">
        <f t="shared" si="5"/>
        <v>0.56150233462512456</v>
      </c>
      <c r="DM6" s="5">
        <f t="shared" si="6"/>
        <v>0.33371852299415017</v>
      </c>
      <c r="DO6" s="9" t="s">
        <v>351</v>
      </c>
      <c r="DP6" s="9">
        <v>4.9969268646283774E-2</v>
      </c>
      <c r="DQ6" s="9">
        <v>-0.14352073299593307</v>
      </c>
      <c r="DR6" s="9">
        <v>0.32163561286901377</v>
      </c>
      <c r="DS6" s="9">
        <v>1</v>
      </c>
      <c r="DT6" s="9">
        <v>0.11451021517759868</v>
      </c>
      <c r="DU6" s="9">
        <v>-0.13099762244402569</v>
      </c>
      <c r="DV6" s="9">
        <v>-0.27805653206586978</v>
      </c>
      <c r="DW6" s="9">
        <v>-0.63057581398270701</v>
      </c>
      <c r="DX6" s="9">
        <v>0.1208518152413804</v>
      </c>
      <c r="DY6" s="9">
        <v>-0.31891323797715559</v>
      </c>
      <c r="DZ6" s="9">
        <v>0.20531650410737579</v>
      </c>
      <c r="EA6" s="9">
        <v>0.50956976523750219</v>
      </c>
      <c r="EB6" s="9">
        <v>-0.31623329547341056</v>
      </c>
      <c r="GR6" t="s">
        <v>5</v>
      </c>
      <c r="GS6">
        <v>0.58669081032141301</v>
      </c>
      <c r="GT6">
        <v>-6.8809416025350859E-2</v>
      </c>
      <c r="GU6">
        <v>0.34223630602082389</v>
      </c>
      <c r="GV6">
        <v>0.39474875509280244</v>
      </c>
      <c r="GW6">
        <f>VARP(Dykering!$Q$47:$BK$47)</f>
        <v>0.97781801720235406</v>
      </c>
      <c r="GX6">
        <v>3.8026256224536009E-2</v>
      </c>
      <c r="GY6">
        <v>0.55409687641466709</v>
      </c>
      <c r="GZ6">
        <v>0.57582616568583034</v>
      </c>
      <c r="HA6">
        <v>0.69714803078316046</v>
      </c>
      <c r="HB6">
        <v>0.19556360344047105</v>
      </c>
      <c r="HC6">
        <v>0.63920325939339029</v>
      </c>
      <c r="HD6">
        <v>0.45812584880036195</v>
      </c>
      <c r="HE6">
        <v>0.89271163422362998</v>
      </c>
      <c r="HF6">
        <v>0.22815753734721586</v>
      </c>
      <c r="HG6">
        <v>0.78225441376188398</v>
      </c>
      <c r="HH6">
        <v>0.48890900860117681</v>
      </c>
      <c r="HI6">
        <v>0.73336351290176571</v>
      </c>
    </row>
    <row r="7" spans="1:247" x14ac:dyDescent="0.25">
      <c r="A7" s="105">
        <v>1</v>
      </c>
      <c r="B7" s="105">
        <v>6</v>
      </c>
      <c r="D7" s="107">
        <v>0.92</v>
      </c>
      <c r="E7" s="107">
        <v>1.1000000000000001</v>
      </c>
      <c r="F7" s="107">
        <v>1.28</v>
      </c>
      <c r="G7" s="107">
        <v>1.0076470588235296</v>
      </c>
      <c r="H7" s="107">
        <v>0.97</v>
      </c>
      <c r="P7" t="s">
        <v>6</v>
      </c>
      <c r="Q7">
        <v>0.45499999999999996</v>
      </c>
      <c r="R7">
        <v>0.71937499999999988</v>
      </c>
      <c r="S7">
        <v>0.61249999999999993</v>
      </c>
      <c r="T7">
        <v>0.60124999999999995</v>
      </c>
      <c r="U7">
        <v>0.69687500000000002</v>
      </c>
      <c r="V7">
        <v>0.48312500000000003</v>
      </c>
      <c r="W7">
        <v>0.5</v>
      </c>
      <c r="X7">
        <v>0.5764999999999999</v>
      </c>
      <c r="Y7">
        <v>0.6614374999999999</v>
      </c>
      <c r="Z7">
        <v>0.81218749999999995</v>
      </c>
      <c r="AA7">
        <v>0.77393750000000006</v>
      </c>
      <c r="AB7">
        <v>0.48858125000000002</v>
      </c>
      <c r="AC7">
        <v>0.68900000000000006</v>
      </c>
      <c r="AD7">
        <v>0.88024999999999998</v>
      </c>
      <c r="AE7">
        <v>0.53318749999999993</v>
      </c>
      <c r="AF7">
        <v>0.67662500000000003</v>
      </c>
      <c r="AG7">
        <v>0.59393750000000001</v>
      </c>
      <c r="AH7">
        <v>0.82343749999999993</v>
      </c>
      <c r="AI7">
        <v>0.75593750000000004</v>
      </c>
      <c r="AJ7">
        <v>0.78125</v>
      </c>
      <c r="AK7">
        <v>0.49578125000000001</v>
      </c>
      <c r="AL7">
        <v>0.57500000000000007</v>
      </c>
      <c r="AM7">
        <v>0.45499999999999996</v>
      </c>
      <c r="AN7">
        <v>0.5675</v>
      </c>
      <c r="AO7">
        <v>0.49250000000000005</v>
      </c>
      <c r="AP7">
        <v>0.64249999999999996</v>
      </c>
      <c r="AQ7">
        <v>0.5675</v>
      </c>
      <c r="AR7">
        <v>0.59000000000000008</v>
      </c>
      <c r="AS7">
        <v>0.45499999999999996</v>
      </c>
      <c r="AT7">
        <v>0.51350000000000007</v>
      </c>
      <c r="AU7">
        <v>0.50900000000000001</v>
      </c>
      <c r="AV7">
        <v>0.39200000000000002</v>
      </c>
      <c r="AW7">
        <v>0.40100000000000002</v>
      </c>
      <c r="AX7">
        <v>0.50449999999999995</v>
      </c>
      <c r="AY7">
        <v>0.50449999999999995</v>
      </c>
      <c r="AZ7">
        <v>4.4688385269121819E-2</v>
      </c>
      <c r="BA7">
        <v>3.8668555240793212E-2</v>
      </c>
      <c r="BB7">
        <v>4.3626062322946177E-2</v>
      </c>
      <c r="BC7">
        <v>4.0084985835694059E-2</v>
      </c>
      <c r="BD7">
        <v>4.7875354107648732E-2</v>
      </c>
      <c r="BE7">
        <v>0.17600000000000005</v>
      </c>
      <c r="BF7">
        <v>4.4964028776978415E-2</v>
      </c>
      <c r="BG7">
        <v>0.25700000000000001</v>
      </c>
      <c r="BH7">
        <v>0.27500000000000002</v>
      </c>
      <c r="BI7">
        <v>0.437</v>
      </c>
      <c r="BJ7">
        <v>0.29299999999999998</v>
      </c>
      <c r="BK7">
        <v>0.17599999999999999</v>
      </c>
      <c r="BL7">
        <f>AVERAGE($Q$7:$BK$7)</f>
        <v>0.4819911142883655</v>
      </c>
      <c r="CV7" s="86" t="s">
        <v>55</v>
      </c>
      <c r="CW7" s="5">
        <f>SUM($Q$27:$BK$27)</f>
        <v>3</v>
      </c>
      <c r="CX7" s="5">
        <v>15.480307831597999</v>
      </c>
      <c r="CY7" s="5">
        <f>SUM($Q$48:$BK$48)</f>
        <v>35</v>
      </c>
      <c r="CZ7" s="5">
        <v>1.2186509732910817</v>
      </c>
      <c r="DA7" s="5">
        <v>-8.7604505482709996E-2</v>
      </c>
      <c r="DB7" s="5">
        <v>0.47765579539811459</v>
      </c>
      <c r="DC7" s="5">
        <v>0.87352700767722313</v>
      </c>
      <c r="DD7" s="5">
        <f t="shared" si="0"/>
        <v>0.19274092615769708</v>
      </c>
      <c r="DE7" s="5">
        <f t="shared" si="1"/>
        <v>0.85857321652065044</v>
      </c>
      <c r="DF7" s="5">
        <v>1.3586473582007033E-2</v>
      </c>
      <c r="DG7" s="5">
        <v>0.38653353771647442</v>
      </c>
      <c r="DH7" s="5">
        <f t="shared" si="2"/>
        <v>6</v>
      </c>
      <c r="DI7" s="5">
        <f t="shared" si="3"/>
        <v>0</v>
      </c>
      <c r="DJ7" s="5">
        <v>6</v>
      </c>
      <c r="DK7" s="5">
        <f t="shared" si="4"/>
        <v>3.1914893617021267E-2</v>
      </c>
      <c r="DL7" s="5">
        <f t="shared" si="5"/>
        <v>0.4819911142883655</v>
      </c>
      <c r="DM7" s="5">
        <f t="shared" si="6"/>
        <v>0.23120417418655043</v>
      </c>
      <c r="DO7" s="9" t="s">
        <v>357</v>
      </c>
      <c r="DP7" s="9">
        <v>1.0424756452831141E-2</v>
      </c>
      <c r="DQ7" s="9">
        <v>0.43325772115322636</v>
      </c>
      <c r="DR7" s="9">
        <v>0.84574580361423135</v>
      </c>
      <c r="DS7" s="9">
        <v>0.11451021517759868</v>
      </c>
      <c r="DT7" s="9">
        <v>1</v>
      </c>
      <c r="DU7" s="9">
        <v>0.1607829160027526</v>
      </c>
      <c r="DV7" s="9">
        <v>-0.10972017611636897</v>
      </c>
      <c r="DW7" s="9">
        <v>0.25545830927101992</v>
      </c>
      <c r="DX7" s="9">
        <v>-9.6246691956257555E-2</v>
      </c>
      <c r="DY7" s="9">
        <v>9.7337921355070856E-2</v>
      </c>
      <c r="DZ7" s="9">
        <v>-0.68403225867035666</v>
      </c>
      <c r="EA7" s="9">
        <v>-0.42966935587662891</v>
      </c>
      <c r="EB7" s="9">
        <v>0.20237483949721657</v>
      </c>
      <c r="GR7" t="s">
        <v>6</v>
      </c>
      <c r="GS7">
        <v>-0.13037573562698054</v>
      </c>
      <c r="GT7">
        <v>0.33680398370303305</v>
      </c>
      <c r="GU7">
        <v>9.0538705296514324E-3</v>
      </c>
      <c r="GV7">
        <v>0.27161611588954271</v>
      </c>
      <c r="GW7">
        <v>3.8026256224536009E-2</v>
      </c>
      <c r="GX7">
        <f>VARP(Dykering!$Q$48:$BK$48)</f>
        <v>0.44545043005885016</v>
      </c>
      <c r="GY7">
        <v>0.21729289271163416</v>
      </c>
      <c r="GZ7">
        <v>0.32593933906745126</v>
      </c>
      <c r="HA7">
        <v>-0.17383431416930745</v>
      </c>
      <c r="HB7">
        <v>4.1647804436396575E-2</v>
      </c>
      <c r="HC7">
        <v>-0.12313263920325943</v>
      </c>
      <c r="HD7">
        <v>0.16296966953372569</v>
      </c>
      <c r="HE7">
        <v>3.8026256224536009E-2</v>
      </c>
      <c r="HF7">
        <v>0.11951109099139891</v>
      </c>
      <c r="HG7">
        <v>-8.8727931190583947E-2</v>
      </c>
      <c r="HH7">
        <v>-0.10864644635581708</v>
      </c>
      <c r="HI7">
        <v>-0.16296966953372569</v>
      </c>
    </row>
    <row r="8" spans="1:247" x14ac:dyDescent="0.25">
      <c r="A8" s="105">
        <v>1</v>
      </c>
      <c r="B8" s="105">
        <v>7</v>
      </c>
      <c r="D8" s="107">
        <v>0.92</v>
      </c>
      <c r="E8" s="107">
        <v>1.1000000000000001</v>
      </c>
      <c r="F8" s="107">
        <v>1.28</v>
      </c>
      <c r="G8" s="107">
        <v>1.0076470588235296</v>
      </c>
      <c r="H8" s="107">
        <v>1</v>
      </c>
      <c r="P8" t="s">
        <v>7</v>
      </c>
      <c r="Q8">
        <v>0.1400000000000001</v>
      </c>
      <c r="R8">
        <v>0.96655251141552512</v>
      </c>
      <c r="S8">
        <v>0.95570776255707757</v>
      </c>
      <c r="T8">
        <v>0.954566210045662</v>
      </c>
      <c r="U8">
        <v>0.96426940639269398</v>
      </c>
      <c r="V8">
        <v>0.36499999999999988</v>
      </c>
      <c r="W8">
        <v>0.5</v>
      </c>
      <c r="X8">
        <v>0.95205479452054786</v>
      </c>
      <c r="Y8">
        <v>0.96067351598173512</v>
      </c>
      <c r="Z8">
        <v>0.97597031963470315</v>
      </c>
      <c r="AA8">
        <v>0.97208904109589034</v>
      </c>
      <c r="AB8">
        <v>0.40865000000000007</v>
      </c>
      <c r="AC8">
        <v>0.9634703196347032</v>
      </c>
      <c r="AD8">
        <v>0.98287671232876705</v>
      </c>
      <c r="AE8">
        <v>0.76549999999999951</v>
      </c>
      <c r="AF8">
        <v>0.96221461187214608</v>
      </c>
      <c r="AG8">
        <v>0.95382420091324194</v>
      </c>
      <c r="AH8">
        <v>0.97711187214611872</v>
      </c>
      <c r="AI8">
        <v>0.97026255707762554</v>
      </c>
      <c r="AJ8">
        <v>0.9728310502283104</v>
      </c>
      <c r="AK8">
        <v>0.46625000000000022</v>
      </c>
      <c r="AL8">
        <v>0.55625000000000002</v>
      </c>
      <c r="AM8">
        <v>0.44599999999999995</v>
      </c>
      <c r="AN8">
        <v>0.55062500000000003</v>
      </c>
      <c r="AO8">
        <v>0.49099999999999999</v>
      </c>
      <c r="AP8">
        <v>0.60687499999999994</v>
      </c>
      <c r="AQ8">
        <v>0.55062500000000003</v>
      </c>
      <c r="AR8">
        <v>0.56750000000000012</v>
      </c>
      <c r="AS8">
        <v>0.45499999999999996</v>
      </c>
      <c r="AT8">
        <v>0.51350000000000007</v>
      </c>
      <c r="AU8">
        <v>0.50900000000000001</v>
      </c>
      <c r="AV8">
        <v>0.39200000000000002</v>
      </c>
      <c r="AW8">
        <v>0.40100000000000002</v>
      </c>
      <c r="AX8">
        <v>0.50449999999999995</v>
      </c>
      <c r="AY8">
        <v>0.50449999999999995</v>
      </c>
      <c r="AZ8">
        <v>3.3002092050209209E-2</v>
      </c>
      <c r="BA8">
        <v>2.8556485355648541E-2</v>
      </c>
      <c r="BB8">
        <v>3.2217573221757327E-2</v>
      </c>
      <c r="BC8">
        <v>2.9602510460251055E-2</v>
      </c>
      <c r="BD8">
        <v>3.535564853556486E-2</v>
      </c>
      <c r="BE8">
        <v>4.0476190476190485E-2</v>
      </c>
      <c r="BF8">
        <v>3.3068783068783074E-2</v>
      </c>
      <c r="BG8">
        <v>4.2857142857142864E-2</v>
      </c>
      <c r="BH8">
        <v>4.3386243386243389E-2</v>
      </c>
      <c r="BI8">
        <v>4.8148148148148148E-2</v>
      </c>
      <c r="BJ8">
        <v>4.3915343915343921E-2</v>
      </c>
      <c r="BK8">
        <v>4.0476190476190478E-2</v>
      </c>
      <c r="BL8">
        <f>AVERAGE($Q$8:$BK$8)</f>
        <v>0.52402791995311104</v>
      </c>
      <c r="CV8" s="86">
        <f>SUM(CY:CY)</f>
        <v>193</v>
      </c>
      <c r="CW8" s="5">
        <f>SUM($Q$28:$BK$28)</f>
        <v>3</v>
      </c>
      <c r="CX8" s="5">
        <v>15.480307831597999</v>
      </c>
      <c r="CY8" s="5">
        <f>SUM($Q$49:$BK$49)</f>
        <v>-7</v>
      </c>
      <c r="CZ8" s="5">
        <v>8.3349932095971013</v>
      </c>
      <c r="DA8" s="5">
        <v>2.3638058766520711E-2</v>
      </c>
      <c r="DB8" s="5">
        <v>1.4139055125766966</v>
      </c>
      <c r="DC8" s="5">
        <v>0.90210262538297192</v>
      </c>
      <c r="DD8" s="5">
        <f t="shared" si="0"/>
        <v>0.39549436795994986</v>
      </c>
      <c r="DE8" s="5">
        <f t="shared" si="1"/>
        <v>0.85857321652065044</v>
      </c>
      <c r="DF8" s="5">
        <v>5.5938058774279243E-14</v>
      </c>
      <c r="DG8" s="5">
        <v>0.95959172068715093</v>
      </c>
      <c r="DH8" s="5">
        <f t="shared" si="2"/>
        <v>12</v>
      </c>
      <c r="DI8" s="5">
        <f t="shared" si="3"/>
        <v>15</v>
      </c>
      <c r="DJ8" s="5">
        <v>27</v>
      </c>
      <c r="DK8" s="5">
        <f t="shared" si="4"/>
        <v>3.1914893617021267E-2</v>
      </c>
      <c r="DL8" s="5">
        <f t="shared" si="5"/>
        <v>0.52402791995311104</v>
      </c>
      <c r="DM8" s="5">
        <f t="shared" si="6"/>
        <v>0.3633030194217492</v>
      </c>
      <c r="DO8" s="9" t="s">
        <v>214</v>
      </c>
      <c r="DP8" s="9">
        <v>0.15147818215509498</v>
      </c>
      <c r="DQ8" s="9">
        <v>-4.4249924081245166E-2</v>
      </c>
      <c r="DR8" s="9">
        <v>0.13348423237806678</v>
      </c>
      <c r="DS8" s="9">
        <v>-0.13099762244402569</v>
      </c>
      <c r="DT8" s="9">
        <v>0.1607829160027526</v>
      </c>
      <c r="DU8" s="9">
        <v>1</v>
      </c>
      <c r="DV8" s="9">
        <v>-0.33033564220031936</v>
      </c>
      <c r="DW8" s="9">
        <v>-0.23471315720334537</v>
      </c>
      <c r="DX8" s="9">
        <v>-0.38558578301743029</v>
      </c>
      <c r="DY8" s="9">
        <v>-0.40880294395296329</v>
      </c>
      <c r="DZ8" s="9">
        <v>-9.7287796301608873E-2</v>
      </c>
      <c r="EA8" s="9">
        <v>-7.6689281655075464E-2</v>
      </c>
      <c r="EB8" s="9">
        <v>-0.31833382448633346</v>
      </c>
      <c r="GR8" t="s">
        <v>7</v>
      </c>
      <c r="GS8">
        <v>0.34947940244454506</v>
      </c>
      <c r="GT8">
        <v>0.40923494794024423</v>
      </c>
      <c r="GU8">
        <v>0.25350837483024008</v>
      </c>
      <c r="GV8">
        <v>0.79674060660932522</v>
      </c>
      <c r="GW8">
        <v>0.55409687641466709</v>
      </c>
      <c r="GX8">
        <v>0.21729289271163416</v>
      </c>
      <c r="GY8">
        <f>VARP(Dykering!$Q$49:$BK$49)</f>
        <v>0.97781801720235406</v>
      </c>
      <c r="GZ8">
        <v>0.61566319601629771</v>
      </c>
      <c r="HA8">
        <v>0.57944771389769079</v>
      </c>
      <c r="HB8">
        <v>0.14486192847442272</v>
      </c>
      <c r="HC8">
        <v>0.1267541874151201</v>
      </c>
      <c r="HD8">
        <v>0.64825712992304241</v>
      </c>
      <c r="HE8">
        <v>0.6392032593933904</v>
      </c>
      <c r="HF8">
        <v>0.53779990946129475</v>
      </c>
      <c r="HG8">
        <v>0.57944771389769079</v>
      </c>
      <c r="HH8">
        <v>0.36215482118605696</v>
      </c>
      <c r="HI8">
        <v>0.54323223177908508</v>
      </c>
    </row>
    <row r="9" spans="1:247" x14ac:dyDescent="0.25">
      <c r="A9" s="105">
        <v>1</v>
      </c>
      <c r="B9" s="105">
        <v>8</v>
      </c>
      <c r="D9" s="107">
        <v>0.92</v>
      </c>
      <c r="E9" s="107">
        <v>1.1000000000000001</v>
      </c>
      <c r="F9" s="107">
        <v>1.28</v>
      </c>
      <c r="G9" s="107">
        <v>1.0076470588235296</v>
      </c>
      <c r="H9" s="107">
        <v>1.1359999999999999</v>
      </c>
      <c r="P9" t="s">
        <v>8</v>
      </c>
      <c r="Q9">
        <v>0.32000000000000006</v>
      </c>
      <c r="R9">
        <v>0.96224226804123703</v>
      </c>
      <c r="S9">
        <v>0.95</v>
      </c>
      <c r="T9">
        <v>0.90500000000000003</v>
      </c>
      <c r="U9">
        <v>0.95966494845360817</v>
      </c>
      <c r="V9">
        <v>0.43249999999999994</v>
      </c>
      <c r="W9">
        <v>0.5</v>
      </c>
      <c r="X9">
        <v>0.80599999999999983</v>
      </c>
      <c r="Y9">
        <v>0.95560567010309272</v>
      </c>
      <c r="Z9">
        <v>0.97287371134020617</v>
      </c>
      <c r="AA9">
        <v>0.96849226804123711</v>
      </c>
      <c r="AB9">
        <v>0.45432500000000003</v>
      </c>
      <c r="AC9">
        <v>0.95876288659793807</v>
      </c>
      <c r="AD9">
        <v>0.98067010309278346</v>
      </c>
      <c r="AE9">
        <v>0.63274999999999992</v>
      </c>
      <c r="AF9">
        <v>0.9573453608247422</v>
      </c>
      <c r="AG9">
        <v>0.87575000000000025</v>
      </c>
      <c r="AH9">
        <v>0.9741623711340206</v>
      </c>
      <c r="AI9">
        <v>0.96643041237113403</v>
      </c>
      <c r="AJ9">
        <v>0.96932989690721649</v>
      </c>
      <c r="AK9">
        <v>0.48312500000000014</v>
      </c>
      <c r="AL9">
        <v>0.54500000000000004</v>
      </c>
      <c r="AM9">
        <v>0.4181818181818181</v>
      </c>
      <c r="AN9">
        <v>0.54049999999999998</v>
      </c>
      <c r="AO9">
        <v>0.48636363636363639</v>
      </c>
      <c r="AP9">
        <v>0.58550000000000002</v>
      </c>
      <c r="AQ9">
        <v>0.54049999999999998</v>
      </c>
      <c r="AR9">
        <v>0.55400000000000005</v>
      </c>
      <c r="AS9">
        <v>0.40624999999999989</v>
      </c>
      <c r="AT9">
        <v>0.53139534883720929</v>
      </c>
      <c r="AU9">
        <v>0.52093023255813953</v>
      </c>
      <c r="AV9">
        <v>0.27500000000000002</v>
      </c>
      <c r="AW9">
        <v>0.29375000000000001</v>
      </c>
      <c r="AX9">
        <v>0.51046511627906976</v>
      </c>
      <c r="AY9">
        <v>0.51046511627906976</v>
      </c>
      <c r="AZ9">
        <v>4.4688385269121819E-2</v>
      </c>
      <c r="BA9">
        <v>3.8668555240793212E-2</v>
      </c>
      <c r="BB9">
        <v>4.3626062322946177E-2</v>
      </c>
      <c r="BC9">
        <v>4.0084985835694059E-2</v>
      </c>
      <c r="BD9">
        <v>4.7875354107648732E-2</v>
      </c>
      <c r="BE9">
        <v>0.17600000000000005</v>
      </c>
      <c r="BF9">
        <v>4.4964028776978415E-2</v>
      </c>
      <c r="BG9">
        <v>0.25700000000000001</v>
      </c>
      <c r="BH9">
        <v>0.27500000000000002</v>
      </c>
      <c r="BI9">
        <v>0.437</v>
      </c>
      <c r="BJ9">
        <v>0.29299999999999998</v>
      </c>
      <c r="BK9">
        <v>0.17599999999999999</v>
      </c>
      <c r="BL9">
        <f>AVERAGE($Q$9:$BK$9)</f>
        <v>0.54419656461615618</v>
      </c>
      <c r="CV9" s="86" t="s">
        <v>211</v>
      </c>
      <c r="CW9" s="5">
        <f>SUM($Q$29:$BK$29)</f>
        <v>3</v>
      </c>
      <c r="CX9" s="5">
        <v>15.480307831597999</v>
      </c>
      <c r="CY9" s="5">
        <f>SUM($Q$50:$BK$50)</f>
        <v>13</v>
      </c>
      <c r="CZ9" s="5">
        <v>8.2897238569488465</v>
      </c>
      <c r="DA9" s="5">
        <v>0.1957965759580361</v>
      </c>
      <c r="DB9" s="5">
        <v>0.47765579539811459</v>
      </c>
      <c r="DC9" s="5">
        <v>0.92717643383343107</v>
      </c>
      <c r="DD9" s="5">
        <f t="shared" si="0"/>
        <v>0.49561952440550694</v>
      </c>
      <c r="DE9" s="5">
        <f t="shared" si="1"/>
        <v>0.85857321652065044</v>
      </c>
      <c r="DF9" s="5">
        <v>1.7644965396400698E-5</v>
      </c>
      <c r="DG9" s="5">
        <v>1.0626207990500274</v>
      </c>
      <c r="DH9" s="5">
        <f t="shared" si="2"/>
        <v>6</v>
      </c>
      <c r="DI9" s="5">
        <f t="shared" si="3"/>
        <v>12</v>
      </c>
      <c r="DJ9" s="5">
        <v>18</v>
      </c>
      <c r="DK9" s="5">
        <f t="shared" si="4"/>
        <v>3.1914893617021267E-2</v>
      </c>
      <c r="DL9" s="5">
        <f t="shared" si="5"/>
        <v>0.54419656461615618</v>
      </c>
      <c r="DM9" s="5">
        <f t="shared" si="6"/>
        <v>0.31962319039080467</v>
      </c>
      <c r="DO9" s="9" t="s">
        <v>215</v>
      </c>
      <c r="DP9" s="9">
        <v>0.1414613562893543</v>
      </c>
      <c r="DQ9" s="9">
        <v>1.2382084436769155E-2</v>
      </c>
      <c r="DR9" s="9">
        <v>-0.21986864537585515</v>
      </c>
      <c r="DS9" s="9">
        <v>-0.27805653206586978</v>
      </c>
      <c r="DT9" s="9">
        <v>-0.10972017611636897</v>
      </c>
      <c r="DU9" s="9">
        <v>-0.33033564220031936</v>
      </c>
      <c r="DV9" s="9">
        <v>1</v>
      </c>
      <c r="DW9" s="9">
        <v>0.55852231844802314</v>
      </c>
      <c r="DX9" s="9">
        <v>0.76594839281987848</v>
      </c>
      <c r="DY9" s="9">
        <v>0.87065167129818033</v>
      </c>
      <c r="DZ9" s="9">
        <v>-0.17178119384543186</v>
      </c>
      <c r="EA9" s="9">
        <v>4.0690484477107741E-2</v>
      </c>
      <c r="EB9" s="9">
        <v>0.85874356907717175</v>
      </c>
      <c r="GR9" t="s">
        <v>8</v>
      </c>
      <c r="GS9">
        <v>0.56677229515617888</v>
      </c>
      <c r="GT9">
        <v>0.2734268899954731</v>
      </c>
      <c r="GU9">
        <v>0.38026256224535993</v>
      </c>
      <c r="GV9">
        <v>0.76957899502037208</v>
      </c>
      <c r="GW9">
        <v>0.57582616568583034</v>
      </c>
      <c r="GX9">
        <v>0.32593933906745126</v>
      </c>
      <c r="GY9">
        <v>0.61566319601629771</v>
      </c>
      <c r="GZ9">
        <f>VARP(Dykering!$Q$50:$BK$50)</f>
        <v>0.92349479402444545</v>
      </c>
      <c r="HA9">
        <v>0.44363965595291971</v>
      </c>
      <c r="HB9">
        <v>0.21729289271163416</v>
      </c>
      <c r="HC9">
        <v>0.27523766410140349</v>
      </c>
      <c r="HD9">
        <v>0.46174739701222306</v>
      </c>
      <c r="HE9">
        <v>0.57582616568583034</v>
      </c>
      <c r="HF9">
        <v>0.33861475780896338</v>
      </c>
      <c r="HG9">
        <v>0.52874603893164307</v>
      </c>
      <c r="HH9">
        <v>0.54323223177908597</v>
      </c>
      <c r="HI9">
        <v>0.47442281575373396</v>
      </c>
    </row>
    <row r="10" spans="1:247" x14ac:dyDescent="0.25">
      <c r="A10" s="105">
        <v>1</v>
      </c>
      <c r="B10" s="105">
        <v>9</v>
      </c>
      <c r="D10" s="107">
        <v>0.92</v>
      </c>
      <c r="E10" s="107">
        <v>1.1000000000000001</v>
      </c>
      <c r="F10" s="107">
        <v>1.28</v>
      </c>
      <c r="G10" s="107">
        <v>1.0076470588235296</v>
      </c>
      <c r="H10" s="107">
        <v>1.2869999999999999</v>
      </c>
      <c r="P10" t="s">
        <v>9</v>
      </c>
      <c r="Q10">
        <v>0.1400000000000001</v>
      </c>
      <c r="R10">
        <v>0.96655251141552512</v>
      </c>
      <c r="S10">
        <v>0.95570776255707757</v>
      </c>
      <c r="T10">
        <v>0.954566210045662</v>
      </c>
      <c r="U10">
        <v>0.96426940639269398</v>
      </c>
      <c r="V10">
        <v>0.36499999999999988</v>
      </c>
      <c r="W10">
        <v>0.5</v>
      </c>
      <c r="X10">
        <v>0.95205479452054786</v>
      </c>
      <c r="Y10">
        <v>0.96067351598173512</v>
      </c>
      <c r="Z10">
        <v>0.97597031963470315</v>
      </c>
      <c r="AA10">
        <v>0.97208904109589034</v>
      </c>
      <c r="AB10">
        <v>0.40865000000000007</v>
      </c>
      <c r="AC10">
        <v>0.9634703196347032</v>
      </c>
      <c r="AD10">
        <v>0.98287671232876705</v>
      </c>
      <c r="AE10">
        <v>0.76549999999999951</v>
      </c>
      <c r="AF10">
        <v>0.96221461187214608</v>
      </c>
      <c r="AG10">
        <v>0.95382420091324194</v>
      </c>
      <c r="AH10">
        <v>0.97711187214611872</v>
      </c>
      <c r="AI10">
        <v>0.97026255707762554</v>
      </c>
      <c r="AJ10">
        <v>0.9728310502283104</v>
      </c>
      <c r="AK10">
        <v>0.46625000000000022</v>
      </c>
      <c r="AL10">
        <v>0.61250000000000016</v>
      </c>
      <c r="AM10">
        <v>0.43249999999999994</v>
      </c>
      <c r="AN10">
        <v>0.60125000000000006</v>
      </c>
      <c r="AO10">
        <v>0.48875000000000002</v>
      </c>
      <c r="AP10">
        <v>0.71375</v>
      </c>
      <c r="AQ10">
        <v>0.60125000000000006</v>
      </c>
      <c r="AR10">
        <v>0.63500000000000012</v>
      </c>
      <c r="AS10">
        <v>0.44374999999999998</v>
      </c>
      <c r="AT10">
        <v>0.52249999999999996</v>
      </c>
      <c r="AU10">
        <v>0.51500000000000001</v>
      </c>
      <c r="AV10">
        <v>0.36500000000000005</v>
      </c>
      <c r="AW10">
        <v>0.37625000000000003</v>
      </c>
      <c r="AX10">
        <v>0.50749999999999995</v>
      </c>
      <c r="AY10">
        <v>0.50749999999999995</v>
      </c>
      <c r="AZ10">
        <v>0.42968749999999994</v>
      </c>
      <c r="BA10">
        <v>0.19062499999999999</v>
      </c>
      <c r="BB10">
        <v>0.38749999999999996</v>
      </c>
      <c r="BC10">
        <v>0.24687500000000007</v>
      </c>
      <c r="BD10">
        <v>0.50900000000000001</v>
      </c>
      <c r="BE10">
        <v>0.59000000000000008</v>
      </c>
      <c r="BF10">
        <v>0.42799999999999999</v>
      </c>
      <c r="BG10">
        <v>0.62375000000000003</v>
      </c>
      <c r="BH10">
        <v>0.63124999999999998</v>
      </c>
      <c r="BI10">
        <v>0.9506317426377684</v>
      </c>
      <c r="BJ10">
        <v>0.91625000000000001</v>
      </c>
      <c r="BK10">
        <v>0.77</v>
      </c>
      <c r="BL10">
        <f>AVERAGE($Q$10:$BK$10)</f>
        <v>0.66225413039324521</v>
      </c>
      <c r="CV10" s="86">
        <f>AVERAGE(DF:DF)</f>
        <v>4.849568727137437E-2</v>
      </c>
      <c r="CW10" s="5">
        <f>SUM($Q$30:$BK$30)</f>
        <v>17</v>
      </c>
      <c r="CX10" s="5">
        <v>11.494794024445447</v>
      </c>
      <c r="CY10" s="5">
        <f>SUM($Q$51:$BK$51)</f>
        <v>15</v>
      </c>
      <c r="CZ10" s="5">
        <v>7.6468990493435927</v>
      </c>
      <c r="DA10" s="5">
        <v>0.2721776410112246</v>
      </c>
      <c r="DB10" s="5">
        <v>0.22273218536642919</v>
      </c>
      <c r="DC10" s="5">
        <v>0.77706045020498504</v>
      </c>
      <c r="DD10" s="5">
        <f t="shared" si="0"/>
        <v>0.46808510638297857</v>
      </c>
      <c r="DE10" s="5">
        <f t="shared" si="1"/>
        <v>0.6558197747183977</v>
      </c>
      <c r="DF10" s="5">
        <v>3.7391166667549829E-9</v>
      </c>
      <c r="DG10" s="5">
        <v>1.3877025988569205</v>
      </c>
      <c r="DH10" s="5">
        <f t="shared" si="2"/>
        <v>0</v>
      </c>
      <c r="DI10" s="5">
        <f t="shared" si="3"/>
        <v>16</v>
      </c>
      <c r="DJ10" s="5">
        <v>16</v>
      </c>
      <c r="DK10" s="5">
        <f t="shared" si="4"/>
        <v>0.18085106382978722</v>
      </c>
      <c r="DL10" s="5">
        <f t="shared" si="5"/>
        <v>0.66225413039324521</v>
      </c>
      <c r="DM10" s="5">
        <f t="shared" si="6"/>
        <v>0.25773753179447412</v>
      </c>
      <c r="DO10" s="9" t="s">
        <v>45</v>
      </c>
      <c r="DP10" s="9">
        <v>-0.13663137051007515</v>
      </c>
      <c r="DQ10" s="9">
        <v>0.47610557309888873</v>
      </c>
      <c r="DR10" s="9">
        <v>2.3495534840419066E-2</v>
      </c>
      <c r="DS10" s="9">
        <v>-0.63057581398270701</v>
      </c>
      <c r="DT10" s="9">
        <v>0.25545830927101992</v>
      </c>
      <c r="DU10" s="9">
        <v>-0.23471315720334537</v>
      </c>
      <c r="DV10" s="9">
        <v>0.55852231844802314</v>
      </c>
      <c r="DW10" s="9">
        <v>1</v>
      </c>
      <c r="DX10" s="9">
        <v>0.1671432985547881</v>
      </c>
      <c r="DY10" s="9">
        <v>0.74748905569263002</v>
      </c>
      <c r="DZ10" s="9">
        <v>-0.4053824357732933</v>
      </c>
      <c r="EA10" s="9">
        <v>-0.6601273623602506</v>
      </c>
      <c r="EB10" s="9">
        <v>0.73802179872772322</v>
      </c>
      <c r="GR10" t="s">
        <v>9</v>
      </c>
      <c r="GS10">
        <v>0.58850158442734191</v>
      </c>
      <c r="GT10">
        <v>-0.20823902218198276</v>
      </c>
      <c r="GU10">
        <v>0.30783159800814858</v>
      </c>
      <c r="GV10">
        <v>0.29877772747849718</v>
      </c>
      <c r="GW10">
        <v>0.69714803078316046</v>
      </c>
      <c r="GX10">
        <v>-0.17383431416930745</v>
      </c>
      <c r="GY10">
        <v>0.57944771389769079</v>
      </c>
      <c r="GZ10">
        <v>0.44363965595291971</v>
      </c>
      <c r="HA10">
        <f>VARP(Dykering!$Q$51:$BK$51)</f>
        <v>0.89814395654142143</v>
      </c>
      <c r="HB10">
        <v>0.13942960615663177</v>
      </c>
      <c r="HC10">
        <v>0.49434133091896743</v>
      </c>
      <c r="HD10">
        <v>0.34947940244454484</v>
      </c>
      <c r="HE10">
        <v>0.69714803078316034</v>
      </c>
      <c r="HF10">
        <v>0.31869624264372992</v>
      </c>
      <c r="HG10">
        <v>0.81303757356269712</v>
      </c>
      <c r="HH10">
        <v>0.56133997283838888</v>
      </c>
      <c r="HI10">
        <v>0.84200995925758182</v>
      </c>
    </row>
    <row r="11" spans="1:247" x14ac:dyDescent="0.25">
      <c r="A11" s="105">
        <v>1</v>
      </c>
      <c r="B11" s="105">
        <v>10</v>
      </c>
      <c r="D11" s="107">
        <v>0.92</v>
      </c>
      <c r="E11" s="107">
        <v>1.1000000000000001</v>
      </c>
      <c r="F11" s="107">
        <v>1.28</v>
      </c>
      <c r="G11" s="107">
        <v>1.0076470588235296</v>
      </c>
      <c r="H11" s="107">
        <v>1.5549999999999999</v>
      </c>
      <c r="P11" t="s">
        <v>10</v>
      </c>
      <c r="Q11">
        <v>0.42800000000000005</v>
      </c>
      <c r="R11">
        <v>0.85099999999999998</v>
      </c>
      <c r="S11">
        <v>0.67999999999999994</v>
      </c>
      <c r="T11">
        <v>0.66199999999999992</v>
      </c>
      <c r="U11">
        <v>0.81500000000000017</v>
      </c>
      <c r="V11">
        <v>0.47299999999999998</v>
      </c>
      <c r="W11">
        <v>0.5</v>
      </c>
      <c r="X11">
        <v>0.62239999999999995</v>
      </c>
      <c r="Y11">
        <v>0.75829999999999997</v>
      </c>
      <c r="Z11">
        <v>0.95577731092436968</v>
      </c>
      <c r="AA11">
        <v>0.93830000000000013</v>
      </c>
      <c r="AB11">
        <v>0.48172999999999999</v>
      </c>
      <c r="AC11">
        <v>0.8024</v>
      </c>
      <c r="AD11">
        <v>0.96848739495798319</v>
      </c>
      <c r="AE11">
        <v>0.55309999999999993</v>
      </c>
      <c r="AF11">
        <v>0.78260000000000007</v>
      </c>
      <c r="AG11">
        <v>0.6503000000000001</v>
      </c>
      <c r="AH11">
        <v>0.95787815126050413</v>
      </c>
      <c r="AI11">
        <v>0.90950000000000009</v>
      </c>
      <c r="AJ11">
        <v>0.95</v>
      </c>
      <c r="AK11">
        <v>0.49325000000000002</v>
      </c>
      <c r="AL11">
        <v>0.61250000000000016</v>
      </c>
      <c r="AM11">
        <v>0.43249999999999994</v>
      </c>
      <c r="AN11">
        <v>0.60125000000000006</v>
      </c>
      <c r="AO11">
        <v>0.48875000000000002</v>
      </c>
      <c r="AP11">
        <v>0.71375</v>
      </c>
      <c r="AQ11">
        <v>0.60125000000000006</v>
      </c>
      <c r="AR11">
        <v>0.63500000000000012</v>
      </c>
      <c r="AS11">
        <v>0.42499999999999993</v>
      </c>
      <c r="AT11">
        <v>0.54500000000000004</v>
      </c>
      <c r="AU11">
        <v>0.53</v>
      </c>
      <c r="AV11">
        <v>0.32000000000000006</v>
      </c>
      <c r="AW11">
        <v>0.33500000000000008</v>
      </c>
      <c r="AX11">
        <v>0.51500000000000001</v>
      </c>
      <c r="AY11">
        <v>0.51500000000000001</v>
      </c>
      <c r="AZ11">
        <v>0.17499999999999999</v>
      </c>
      <c r="BA11">
        <v>0.09</v>
      </c>
      <c r="BB11">
        <v>0.16</v>
      </c>
      <c r="BC11">
        <v>0.11</v>
      </c>
      <c r="BD11">
        <v>0.21999999999999997</v>
      </c>
      <c r="BE11">
        <v>0.23000000000000004</v>
      </c>
      <c r="BF11">
        <v>4.8449612403100771E-2</v>
      </c>
      <c r="BG11">
        <v>0.29749999999999999</v>
      </c>
      <c r="BH11">
        <v>0.3125</v>
      </c>
      <c r="BI11">
        <v>0.45500000000000002</v>
      </c>
      <c r="BJ11">
        <v>0.35214285714285715</v>
      </c>
      <c r="BK11">
        <v>0.26857142857142857</v>
      </c>
      <c r="BL11">
        <f>AVERAGE($Q$11:$BK$11)</f>
        <v>0.53664227138851595</v>
      </c>
      <c r="CV11" s="86" t="s">
        <v>374</v>
      </c>
      <c r="CW11" s="5">
        <f>SUM($Q$31:$BK$31)</f>
        <v>3</v>
      </c>
      <c r="CX11" s="5">
        <v>15.480307831597999</v>
      </c>
      <c r="CY11" s="5">
        <f>SUM($Q$52:$BK$52)</f>
        <v>39</v>
      </c>
      <c r="CZ11" s="5">
        <v>2.8266183793571749</v>
      </c>
      <c r="DA11" s="5">
        <v>0.26212898003982266</v>
      </c>
      <c r="DB11" s="5">
        <v>0.47765579539811459</v>
      </c>
      <c r="DC11" s="5">
        <v>0.91187472470755304</v>
      </c>
      <c r="DD11" s="5">
        <f t="shared" si="0"/>
        <v>0.30788485607008759</v>
      </c>
      <c r="DE11" s="5">
        <f t="shared" si="1"/>
        <v>0.85857321652065044</v>
      </c>
      <c r="DF11" s="5">
        <v>0.75513258487965307</v>
      </c>
      <c r="DG11" s="5">
        <v>0.62202077126448696</v>
      </c>
      <c r="DH11" s="5">
        <f t="shared" si="2"/>
        <v>1</v>
      </c>
      <c r="DI11" s="5">
        <f t="shared" si="3"/>
        <v>4</v>
      </c>
      <c r="DJ11" s="5">
        <v>5</v>
      </c>
      <c r="DK11" s="5">
        <f t="shared" si="4"/>
        <v>3.1914893617021267E-2</v>
      </c>
      <c r="DL11" s="5">
        <f t="shared" si="5"/>
        <v>0.53664227138851595</v>
      </c>
      <c r="DM11" s="5">
        <f t="shared" si="6"/>
        <v>0.25205467616079219</v>
      </c>
      <c r="DO11" s="9" t="s">
        <v>46</v>
      </c>
      <c r="DP11" s="9">
        <v>0.21174488119147009</v>
      </c>
      <c r="DQ11" s="9">
        <v>0.21471088108459321</v>
      </c>
      <c r="DR11" s="9">
        <v>-0.15879421366015758</v>
      </c>
      <c r="DS11" s="9">
        <v>0.1208518152413804</v>
      </c>
      <c r="DT11" s="9">
        <v>-9.6246691956257555E-2</v>
      </c>
      <c r="DU11" s="9">
        <v>-0.38558578301743029</v>
      </c>
      <c r="DV11" s="9">
        <v>0.76594839281987848</v>
      </c>
      <c r="DW11" s="9">
        <v>0.1671432985547881</v>
      </c>
      <c r="DX11" s="9">
        <v>1</v>
      </c>
      <c r="DY11" s="9">
        <v>0.77986730920510738</v>
      </c>
      <c r="DZ11" s="9">
        <v>-4.7461867307751635E-2</v>
      </c>
      <c r="EA11" s="9">
        <v>0.48727881573980342</v>
      </c>
      <c r="EB11" s="9">
        <v>0.72759070597102871</v>
      </c>
      <c r="GR11" t="s">
        <v>10</v>
      </c>
      <c r="GS11">
        <v>0.16840199185151644</v>
      </c>
      <c r="GT11">
        <v>0.22453598913535497</v>
      </c>
      <c r="GU11">
        <v>0.20461747397012192</v>
      </c>
      <c r="GV11">
        <v>0.18107741059302862</v>
      </c>
      <c r="GW11">
        <v>0.19556360344047105</v>
      </c>
      <c r="GX11">
        <v>4.1647804436396575E-2</v>
      </c>
      <c r="GY11">
        <v>0.14486192847442272</v>
      </c>
      <c r="GZ11">
        <v>0.21729289271163416</v>
      </c>
      <c r="HA11">
        <v>0.13942960615663177</v>
      </c>
      <c r="HB11">
        <f>VARP(Dykering!$Q$52:$BK$52)</f>
        <v>0.31145314622000908</v>
      </c>
      <c r="HC11">
        <v>5.9755545495699433E-2</v>
      </c>
      <c r="HD11">
        <v>0.10864644635581706</v>
      </c>
      <c r="HE11">
        <v>0.195563603440471</v>
      </c>
      <c r="HF11">
        <v>7.9674060660932564E-2</v>
      </c>
      <c r="HG11">
        <v>0.22453598913535516</v>
      </c>
      <c r="HH11">
        <v>0.18288818469895893</v>
      </c>
      <c r="HI11">
        <v>0.14667270258035325</v>
      </c>
    </row>
    <row r="12" spans="1:247" x14ac:dyDescent="0.25">
      <c r="A12" s="105">
        <v>1</v>
      </c>
      <c r="B12" s="105">
        <v>11</v>
      </c>
      <c r="D12" s="107">
        <v>0.92</v>
      </c>
      <c r="E12" s="107">
        <v>1.1000000000000001</v>
      </c>
      <c r="F12" s="107">
        <v>1.28</v>
      </c>
      <c r="G12" s="107">
        <v>1.0076470588235296</v>
      </c>
      <c r="H12" s="107">
        <v>1.4870000000000001</v>
      </c>
      <c r="P12" t="s">
        <v>11</v>
      </c>
      <c r="Q12">
        <v>4.8351648351648367E-2</v>
      </c>
      <c r="R12">
        <v>0.9683585313174945</v>
      </c>
      <c r="S12">
        <v>0.95809935205183583</v>
      </c>
      <c r="T12">
        <v>0.95701943844492432</v>
      </c>
      <c r="U12">
        <v>0.9661987041036717</v>
      </c>
      <c r="V12">
        <v>0.22999999999999998</v>
      </c>
      <c r="W12">
        <v>0.5</v>
      </c>
      <c r="X12">
        <v>0.95464362850971918</v>
      </c>
      <c r="Y12">
        <v>0.96279697624190064</v>
      </c>
      <c r="Z12">
        <v>0.97726781857451395</v>
      </c>
      <c r="AA12">
        <v>0.97359611231101506</v>
      </c>
      <c r="AB12">
        <v>0.3173000000000003</v>
      </c>
      <c r="AC12">
        <v>0.9654427645788336</v>
      </c>
      <c r="AD12">
        <v>0.98380129589632825</v>
      </c>
      <c r="AE12">
        <v>0.95048596112311012</v>
      </c>
      <c r="AF12">
        <v>0.96425485961123103</v>
      </c>
      <c r="AG12">
        <v>0.95631749460043192</v>
      </c>
      <c r="AH12">
        <v>0.97834773218142546</v>
      </c>
      <c r="AI12">
        <v>0.97186825053995674</v>
      </c>
      <c r="AJ12">
        <v>0.97429805615550746</v>
      </c>
      <c r="AK12">
        <v>0.4325000000000005</v>
      </c>
      <c r="AL12">
        <v>0.95423190859077445</v>
      </c>
      <c r="AM12">
        <v>0.67999999999999972</v>
      </c>
      <c r="AN12">
        <v>0.95380871773169695</v>
      </c>
      <c r="AO12">
        <v>0.90500000000000003</v>
      </c>
      <c r="AP12">
        <v>0.95804062632247144</v>
      </c>
      <c r="AQ12">
        <v>0.95380871773169695</v>
      </c>
      <c r="AR12">
        <v>0.95507829030892932</v>
      </c>
      <c r="AS12">
        <v>4.6153846153846149E-2</v>
      </c>
      <c r="AT12">
        <v>0.185</v>
      </c>
      <c r="AU12">
        <v>0.14000000000000001</v>
      </c>
      <c r="AV12">
        <v>4.0769230769230773E-2</v>
      </c>
      <c r="AW12">
        <v>4.1538461538461545E-2</v>
      </c>
      <c r="AX12">
        <v>9.5000000000000001E-2</v>
      </c>
      <c r="AY12">
        <v>9.5000000000000001E-2</v>
      </c>
      <c r="AZ12">
        <v>0.10999999999999999</v>
      </c>
      <c r="BA12">
        <v>4.698795180722893E-2</v>
      </c>
      <c r="BB12">
        <v>9.2000000000000012E-2</v>
      </c>
      <c r="BC12">
        <v>4.8709122203098122E-2</v>
      </c>
      <c r="BD12">
        <v>0.16400000000000001</v>
      </c>
      <c r="BE12">
        <v>0.28400000000000003</v>
      </c>
      <c r="BF12">
        <v>0.11600000000000001</v>
      </c>
      <c r="BG12">
        <v>0.33800000000000002</v>
      </c>
      <c r="BH12">
        <v>0.35</v>
      </c>
      <c r="BI12">
        <v>0.45800000000000002</v>
      </c>
      <c r="BJ12">
        <v>0.36200000000000004</v>
      </c>
      <c r="BK12">
        <v>0.28400000000000003</v>
      </c>
      <c r="BL12">
        <f>AVERAGE($Q$12:$BK$12)</f>
        <v>0.56698032973938262</v>
      </c>
      <c r="CV12" s="86">
        <f>AVERAGE(DA:DA)</f>
        <v>0.14994025107012243</v>
      </c>
      <c r="CW12" s="5">
        <f>SUM($Q$32:$BK$32)</f>
        <v>-1</v>
      </c>
      <c r="CX12" s="5">
        <v>12.14486192847442</v>
      </c>
      <c r="CY12" s="5">
        <f>SUM($Q$53:$BK$53)</f>
        <v>-7</v>
      </c>
      <c r="CZ12" s="5">
        <v>5.4413761883205058</v>
      </c>
      <c r="DA12" s="5">
        <v>0.27135335255252951</v>
      </c>
      <c r="DB12" s="5">
        <v>0.50094472171260018</v>
      </c>
      <c r="DC12" s="5">
        <v>0.8275635204741244</v>
      </c>
      <c r="DD12" s="5">
        <f t="shared" si="0"/>
        <v>0.22528160200250305</v>
      </c>
      <c r="DE12" s="5">
        <f t="shared" si="1"/>
        <v>0.6533166458072589</v>
      </c>
      <c r="DF12" s="5">
        <v>5.9098998968710058E-19</v>
      </c>
      <c r="DG12" s="5">
        <v>2.0959041330694888</v>
      </c>
      <c r="DH12" s="5">
        <f t="shared" si="2"/>
        <v>6</v>
      </c>
      <c r="DI12" s="5">
        <f t="shared" si="3"/>
        <v>21</v>
      </c>
      <c r="DJ12" s="5">
        <v>27</v>
      </c>
      <c r="DK12" s="5">
        <f t="shared" si="4"/>
        <v>1.0638297872340385E-2</v>
      </c>
      <c r="DL12" s="5">
        <f t="shared" si="5"/>
        <v>0.56698032973938262</v>
      </c>
      <c r="DM12" s="5">
        <f t="shared" si="6"/>
        <v>0.39431572005780152</v>
      </c>
      <c r="DO12" s="9" t="s">
        <v>47</v>
      </c>
      <c r="DP12" s="9">
        <v>5.591958240472357E-2</v>
      </c>
      <c r="DQ12" s="9">
        <v>0.44692985857841683</v>
      </c>
      <c r="DR12" s="9">
        <v>-9.2071178537975668E-2</v>
      </c>
      <c r="DS12" s="9">
        <v>-0.31891323797715559</v>
      </c>
      <c r="DT12" s="9">
        <v>9.7337921355070856E-2</v>
      </c>
      <c r="DU12" s="9">
        <v>-0.40880294395296329</v>
      </c>
      <c r="DV12" s="9">
        <v>0.87065167129818033</v>
      </c>
      <c r="DW12" s="9">
        <v>0.74748905569263002</v>
      </c>
      <c r="DX12" s="9">
        <v>0.77986730920510738</v>
      </c>
      <c r="DY12" s="9">
        <v>1</v>
      </c>
      <c r="DZ12" s="9">
        <v>-0.289345075400681</v>
      </c>
      <c r="EA12" s="9">
        <v>-9.0793859835334209E-2</v>
      </c>
      <c r="EB12" s="9">
        <v>0.95876799773553734</v>
      </c>
      <c r="GR12" t="s">
        <v>11</v>
      </c>
      <c r="GS12">
        <v>0.43458578542326876</v>
      </c>
      <c r="GT12">
        <v>-0.18650973291081938</v>
      </c>
      <c r="GU12">
        <v>0.25350837483023997</v>
      </c>
      <c r="GV12">
        <v>3.0783159800814804E-2</v>
      </c>
      <c r="GW12">
        <v>0.63920325939339029</v>
      </c>
      <c r="GX12">
        <v>-0.12313263920325943</v>
      </c>
      <c r="GY12">
        <v>0.1267541874151201</v>
      </c>
      <c r="GZ12">
        <v>0.27523766410140349</v>
      </c>
      <c r="HA12">
        <v>0.49434133091896743</v>
      </c>
      <c r="HB12">
        <v>5.9755545495699433E-2</v>
      </c>
      <c r="HC12">
        <f>VARP(Dykering!$Q$53:$BK$53)</f>
        <v>0.97781801720235406</v>
      </c>
      <c r="HD12">
        <v>0.22272521502942505</v>
      </c>
      <c r="HE12">
        <v>0.55409687641466698</v>
      </c>
      <c r="HF12">
        <v>0.2824807605251245</v>
      </c>
      <c r="HG12">
        <v>0.49434133091896743</v>
      </c>
      <c r="HH12">
        <v>0.36215482118605696</v>
      </c>
      <c r="HI12">
        <v>0.54323223177908497</v>
      </c>
    </row>
    <row r="13" spans="1:247" x14ac:dyDescent="0.25">
      <c r="A13" s="105">
        <v>1</v>
      </c>
      <c r="B13" s="105">
        <v>12</v>
      </c>
      <c r="D13" s="107">
        <v>0.92</v>
      </c>
      <c r="E13" s="107">
        <v>1.1000000000000001</v>
      </c>
      <c r="F13" s="107">
        <v>1.28</v>
      </c>
      <c r="G13" s="107">
        <v>1.0076470588235296</v>
      </c>
      <c r="H13" s="107">
        <v>0.97970000000000002</v>
      </c>
      <c r="P13" t="s">
        <v>12</v>
      </c>
      <c r="Q13">
        <v>4.6808510638297884E-2</v>
      </c>
      <c r="R13">
        <v>0.96655251141552512</v>
      </c>
      <c r="S13">
        <v>0.95570776255707757</v>
      </c>
      <c r="T13">
        <v>0.954566210045662</v>
      </c>
      <c r="U13">
        <v>0.96426940639269398</v>
      </c>
      <c r="V13">
        <v>4.9468085106382981E-2</v>
      </c>
      <c r="W13">
        <v>0.22999999999999998</v>
      </c>
      <c r="X13">
        <v>0.95205479452054786</v>
      </c>
      <c r="Y13">
        <v>0.96067351598173512</v>
      </c>
      <c r="Z13">
        <v>0.97597031963470315</v>
      </c>
      <c r="AA13">
        <v>0.97208904109589034</v>
      </c>
      <c r="AB13">
        <v>4.9984042553191492E-2</v>
      </c>
      <c r="AC13">
        <v>0.9634703196347032</v>
      </c>
      <c r="AD13">
        <v>0.98287671232876705</v>
      </c>
      <c r="AE13">
        <v>0.68642857142857072</v>
      </c>
      <c r="AF13">
        <v>0.96221461187214608</v>
      </c>
      <c r="AG13">
        <v>0.95382420091324194</v>
      </c>
      <c r="AH13">
        <v>0.97711187214611872</v>
      </c>
      <c r="AI13">
        <v>0.97026255707762554</v>
      </c>
      <c r="AJ13">
        <v>0.9728310502283104</v>
      </c>
      <c r="AK13">
        <v>0.16250000000000051</v>
      </c>
      <c r="AL13">
        <v>0.72500000000000031</v>
      </c>
      <c r="AM13">
        <v>0.2299999999999997</v>
      </c>
      <c r="AN13">
        <v>0.70250000000000024</v>
      </c>
      <c r="AO13">
        <v>0.45499999999999996</v>
      </c>
      <c r="AP13">
        <v>0.92749999999999999</v>
      </c>
      <c r="AQ13">
        <v>0.70250000000000024</v>
      </c>
      <c r="AR13">
        <v>0.77000000000000024</v>
      </c>
      <c r="AS13">
        <v>4.8000000000000001E-2</v>
      </c>
      <c r="AT13">
        <v>0.68000000000000027</v>
      </c>
      <c r="AU13">
        <v>0.62000000000000022</v>
      </c>
      <c r="AV13">
        <v>4.2400000000000007E-2</v>
      </c>
      <c r="AW13">
        <v>4.3200000000000002E-2</v>
      </c>
      <c r="AX13">
        <v>0.56000000000000005</v>
      </c>
      <c r="AY13">
        <v>0.56000000000000005</v>
      </c>
      <c r="AZ13">
        <v>3.4823399558498898E-2</v>
      </c>
      <c r="BA13">
        <v>3.0132450331125833E-2</v>
      </c>
      <c r="BB13">
        <v>3.399558498896247E-2</v>
      </c>
      <c r="BC13">
        <v>3.123620309050773E-2</v>
      </c>
      <c r="BD13">
        <v>3.7306843267108168E-2</v>
      </c>
      <c r="BE13">
        <v>4.2737430167597776E-2</v>
      </c>
      <c r="BF13">
        <v>3.4916201117318441E-2</v>
      </c>
      <c r="BG13">
        <v>4.5251396648044701E-2</v>
      </c>
      <c r="BH13">
        <v>4.5810055865921788E-2</v>
      </c>
      <c r="BI13">
        <v>0.11750000000000001</v>
      </c>
      <c r="BJ13">
        <v>4.6368715083798889E-2</v>
      </c>
      <c r="BK13">
        <v>4.2737430167597769E-2</v>
      </c>
      <c r="BL13">
        <f>AVERAGE($Q$13:$BK$13)</f>
        <v>0.49613999586931196</v>
      </c>
      <c r="CV13" s="86" t="s">
        <v>375</v>
      </c>
      <c r="CW13" s="5">
        <f>SUM($Q$33:$BK$33)</f>
        <v>3</v>
      </c>
      <c r="CX13" s="5">
        <v>15.480307831597999</v>
      </c>
      <c r="CY13" s="5">
        <f>SUM($Q$54:$BK$54)</f>
        <v>-17</v>
      </c>
      <c r="CZ13" s="5">
        <v>6.7831598008148468</v>
      </c>
      <c r="DA13" s="5">
        <v>-4.7361317258381483E-2</v>
      </c>
      <c r="DB13" s="5">
        <v>0.49663615777962417</v>
      </c>
      <c r="DC13" s="5">
        <v>0.89536016819334274</v>
      </c>
      <c r="DD13" s="5">
        <f t="shared" si="0"/>
        <v>0.25281602002503117</v>
      </c>
      <c r="DE13" s="5">
        <f t="shared" si="1"/>
        <v>0.85857321652065044</v>
      </c>
      <c r="DF13" s="5">
        <v>3.9071585172168954E-20</v>
      </c>
      <c r="DG13" s="5">
        <v>2.3669960965247561</v>
      </c>
      <c r="DH13" s="5">
        <f t="shared" si="2"/>
        <v>17</v>
      </c>
      <c r="DI13" s="5">
        <f t="shared" si="3"/>
        <v>15</v>
      </c>
      <c r="DJ13" s="5">
        <v>32</v>
      </c>
      <c r="DK13" s="5">
        <f t="shared" si="4"/>
        <v>3.1914893617021267E-2</v>
      </c>
      <c r="DL13" s="5">
        <f t="shared" si="5"/>
        <v>0.49613999586931196</v>
      </c>
      <c r="DM13" s="5">
        <f t="shared" si="6"/>
        <v>0.4094683459279323</v>
      </c>
      <c r="DO13" s="9" t="s">
        <v>48</v>
      </c>
      <c r="DP13" s="9">
        <v>-9.5514051462537677E-2</v>
      </c>
      <c r="DQ13" s="9">
        <v>-0.45780806149046838</v>
      </c>
      <c r="DR13" s="9">
        <v>-0.64684742883939206</v>
      </c>
      <c r="DS13" s="9">
        <v>0.20531650410737579</v>
      </c>
      <c r="DT13" s="9">
        <v>-0.68403225867035666</v>
      </c>
      <c r="DU13" s="9">
        <v>-9.7287796301608873E-2</v>
      </c>
      <c r="DV13" s="9">
        <v>-0.17178119384543186</v>
      </c>
      <c r="DW13" s="9">
        <v>-0.4053824357732933</v>
      </c>
      <c r="DX13" s="9">
        <v>-4.7461867307751635E-2</v>
      </c>
      <c r="DY13" s="9">
        <v>-0.289345075400681</v>
      </c>
      <c r="DZ13" s="9">
        <v>1</v>
      </c>
      <c r="EA13" s="9">
        <v>0.62858028103121766</v>
      </c>
      <c r="EB13" s="9">
        <v>-0.49989576813014602</v>
      </c>
      <c r="GR13" t="s">
        <v>12</v>
      </c>
      <c r="GS13">
        <v>0.32593933906745159</v>
      </c>
      <c r="GT13">
        <v>0.43458578542326831</v>
      </c>
      <c r="GU13">
        <v>0.19013128112267999</v>
      </c>
      <c r="GV13">
        <v>0.59755545495699436</v>
      </c>
      <c r="GW13">
        <v>0.45812584880036195</v>
      </c>
      <c r="GX13">
        <v>0.16296966953372569</v>
      </c>
      <c r="GY13">
        <v>0.64825712992304241</v>
      </c>
      <c r="GZ13">
        <v>0.46174739701222306</v>
      </c>
      <c r="HA13">
        <v>0.34947940244454484</v>
      </c>
      <c r="HB13">
        <v>0.10864644635581706</v>
      </c>
      <c r="HC13">
        <v>0.22272521502942505</v>
      </c>
      <c r="HD13">
        <f>VARP(Dykering!$Q$54:$BK$54)</f>
        <v>0.86917157084653685</v>
      </c>
      <c r="HE13">
        <v>0.54323223177908542</v>
      </c>
      <c r="HF13">
        <v>0.29696695337256673</v>
      </c>
      <c r="HG13">
        <v>0.43458578542326826</v>
      </c>
      <c r="HH13">
        <v>0.27161611588954265</v>
      </c>
      <c r="HI13">
        <v>0.40742417383431395</v>
      </c>
    </row>
    <row r="14" spans="1:247" x14ac:dyDescent="0.25">
      <c r="A14" s="105">
        <v>1</v>
      </c>
      <c r="B14" s="105">
        <v>13</v>
      </c>
      <c r="D14" s="107">
        <v>0.92</v>
      </c>
      <c r="E14" s="107">
        <v>1.1000000000000001</v>
      </c>
      <c r="F14" s="107">
        <v>1.28</v>
      </c>
      <c r="G14" s="107">
        <v>1.0076470588235296</v>
      </c>
      <c r="H14" s="107">
        <v>1.3360000000000001</v>
      </c>
      <c r="P14" t="s">
        <v>13</v>
      </c>
      <c r="Q14">
        <v>5.000000000000001E-2</v>
      </c>
      <c r="R14">
        <v>0.96729910714285705</v>
      </c>
      <c r="S14">
        <v>0.95669642857142856</v>
      </c>
      <c r="T14">
        <v>0.95558035714285705</v>
      </c>
      <c r="U14">
        <v>0.96506696428571426</v>
      </c>
      <c r="V14">
        <v>0.33124999999999977</v>
      </c>
      <c r="W14">
        <v>0.5</v>
      </c>
      <c r="X14">
        <v>0.953125</v>
      </c>
      <c r="Y14">
        <v>0.96155133928571423</v>
      </c>
      <c r="Z14">
        <v>0.97650669642857135</v>
      </c>
      <c r="AA14">
        <v>0.97271205357142854</v>
      </c>
      <c r="AB14">
        <v>0.3858125</v>
      </c>
      <c r="AC14">
        <v>0.96428571428571419</v>
      </c>
      <c r="AD14">
        <v>0.98325892857142849</v>
      </c>
      <c r="AE14">
        <v>0.83187499999999936</v>
      </c>
      <c r="AF14">
        <v>0.96305803571428572</v>
      </c>
      <c r="AG14">
        <v>0.95485491071428563</v>
      </c>
      <c r="AH14">
        <v>0.97762276785714286</v>
      </c>
      <c r="AI14">
        <v>0.97092633928571426</v>
      </c>
      <c r="AJ14">
        <v>0.97343749999999996</v>
      </c>
      <c r="AK14">
        <v>0.45781250000000029</v>
      </c>
      <c r="AL14">
        <v>0.65000000000000013</v>
      </c>
      <c r="AM14">
        <v>0.40999999999999992</v>
      </c>
      <c r="AN14">
        <v>0.63500000000000012</v>
      </c>
      <c r="AO14">
        <v>0.48500000000000004</v>
      </c>
      <c r="AP14">
        <v>0.78499999999999992</v>
      </c>
      <c r="AQ14">
        <v>0.63500000000000012</v>
      </c>
      <c r="AR14">
        <v>0.68000000000000016</v>
      </c>
      <c r="AS14">
        <v>0.40999999999999992</v>
      </c>
      <c r="AT14">
        <v>0.55400000000000005</v>
      </c>
      <c r="AU14">
        <v>0.53600000000000003</v>
      </c>
      <c r="AV14">
        <v>0.28400000000000003</v>
      </c>
      <c r="AW14">
        <v>0.30200000000000005</v>
      </c>
      <c r="AX14">
        <v>0.51800000000000002</v>
      </c>
      <c r="AY14">
        <v>0.51800000000000002</v>
      </c>
      <c r="AZ14">
        <v>8.2142857142857142E-2</v>
      </c>
      <c r="BA14">
        <v>4.5049504950495062E-2</v>
      </c>
      <c r="BB14">
        <v>6.2857142857142875E-2</v>
      </c>
      <c r="BC14">
        <v>4.6699669966996711E-2</v>
      </c>
      <c r="BD14">
        <v>0.14000000000000001</v>
      </c>
      <c r="BE14">
        <v>0.23000000000000004</v>
      </c>
      <c r="BF14">
        <v>4.8449612403100771E-2</v>
      </c>
      <c r="BG14">
        <v>0.29749999999999999</v>
      </c>
      <c r="BH14">
        <v>0.3125</v>
      </c>
      <c r="BI14">
        <v>0.374</v>
      </c>
      <c r="BJ14">
        <v>8.6000000000000007E-2</v>
      </c>
      <c r="BK14">
        <v>4.6646341463414634E-2</v>
      </c>
      <c r="BL14">
        <f>AVERAGE($Q$14:$BK$14)</f>
        <v>0.55801228237534362</v>
      </c>
      <c r="CV14" s="86">
        <f>AVERAGE(DC:DC)</f>
        <v>0.88689547633468768</v>
      </c>
      <c r="CW14" s="5">
        <f>SUM($Q$34:$BK$34)</f>
        <v>3</v>
      </c>
      <c r="CX14" s="5">
        <v>15.480307831597999</v>
      </c>
      <c r="CY14" s="5">
        <f>SUM($Q$55:$BK$55)</f>
        <v>7</v>
      </c>
      <c r="CZ14" s="5">
        <v>8.8564961521050254</v>
      </c>
      <c r="DA14" s="5">
        <v>0.28735040859314498</v>
      </c>
      <c r="DB14" s="5">
        <v>0.47765579539811459</v>
      </c>
      <c r="DC14" s="5">
        <v>0.92549907041527979</v>
      </c>
      <c r="DD14" s="5">
        <f t="shared" si="0"/>
        <v>0.49812265331664579</v>
      </c>
      <c r="DE14" s="5">
        <f t="shared" si="1"/>
        <v>0.85857321652065044</v>
      </c>
      <c r="DF14" s="5">
        <v>7.3822615566988545E-9</v>
      </c>
      <c r="DG14" s="5">
        <v>1.4968348225237915</v>
      </c>
      <c r="DH14" s="5">
        <f t="shared" si="2"/>
        <v>5</v>
      </c>
      <c r="DI14" s="5">
        <f t="shared" si="3"/>
        <v>15</v>
      </c>
      <c r="DJ14" s="5">
        <v>20</v>
      </c>
      <c r="DK14" s="5">
        <f t="shared" si="4"/>
        <v>3.1914893617021267E-2</v>
      </c>
      <c r="DL14" s="5">
        <f t="shared" si="5"/>
        <v>0.55801228237534362</v>
      </c>
      <c r="DM14" s="5">
        <f t="shared" si="6"/>
        <v>0.34246881712888055</v>
      </c>
      <c r="DO14" s="9" t="s">
        <v>221</v>
      </c>
      <c r="DP14" s="9">
        <v>0.30404059494053626</v>
      </c>
      <c r="DQ14" s="9">
        <v>-0.3122793957642222</v>
      </c>
      <c r="DR14" s="9">
        <v>-0.34142175114704709</v>
      </c>
      <c r="DS14" s="9">
        <v>0.50956976523750219</v>
      </c>
      <c r="DT14" s="9">
        <v>-0.42966935587662891</v>
      </c>
      <c r="DU14" s="9">
        <v>-7.6689281655075464E-2</v>
      </c>
      <c r="DV14" s="9">
        <v>4.0690484477107741E-2</v>
      </c>
      <c r="DW14" s="9">
        <v>-0.6601273623602506</v>
      </c>
      <c r="DX14" s="9">
        <v>0.48727881573980342</v>
      </c>
      <c r="DY14" s="9">
        <v>-9.0793859835334209E-2</v>
      </c>
      <c r="DZ14" s="9">
        <v>0.62858028103121766</v>
      </c>
      <c r="EA14" s="9">
        <v>1</v>
      </c>
      <c r="EB14" s="9">
        <v>-0.2167569995823927</v>
      </c>
      <c r="GR14" t="s">
        <v>13</v>
      </c>
      <c r="GS14">
        <v>0.58669081032141301</v>
      </c>
      <c r="GT14">
        <v>1.6296966953372544E-2</v>
      </c>
      <c r="GU14">
        <v>0.34223630602082389</v>
      </c>
      <c r="GV14">
        <v>0.47985513807152597</v>
      </c>
      <c r="GW14">
        <v>0.89271163422362998</v>
      </c>
      <c r="GX14">
        <v>3.8026256224536009E-2</v>
      </c>
      <c r="GY14">
        <v>0.6392032593933904</v>
      </c>
      <c r="GZ14">
        <v>0.57582616568583034</v>
      </c>
      <c r="HA14">
        <v>0.69714803078316034</v>
      </c>
      <c r="HB14">
        <v>0.195563603440471</v>
      </c>
      <c r="HC14">
        <v>0.55409687641466698</v>
      </c>
      <c r="HD14">
        <v>0.54323223177908542</v>
      </c>
      <c r="HE14">
        <f>VARP(Dykering!$Q$55:$BK$55)</f>
        <v>0.97781801720235406</v>
      </c>
      <c r="HF14">
        <v>0.31326392032593936</v>
      </c>
      <c r="HG14">
        <v>0.78225441376188387</v>
      </c>
      <c r="HH14">
        <v>0.48890900860117681</v>
      </c>
      <c r="HI14">
        <v>0.73336351290176571</v>
      </c>
    </row>
    <row r="15" spans="1:247" ht="15.75" thickBot="1" x14ac:dyDescent="0.3">
      <c r="A15" s="105">
        <v>1</v>
      </c>
      <c r="B15" s="105">
        <v>14</v>
      </c>
      <c r="D15" s="107">
        <v>0.92</v>
      </c>
      <c r="E15" s="107">
        <v>1.1000000000000001</v>
      </c>
      <c r="F15" s="107">
        <v>1.28</v>
      </c>
      <c r="G15" s="107">
        <v>1.0076470588235296</v>
      </c>
      <c r="H15" s="107">
        <v>1.6759999999999999</v>
      </c>
      <c r="P15" t="s">
        <v>14</v>
      </c>
      <c r="Q15">
        <v>0.1400000000000001</v>
      </c>
      <c r="R15">
        <v>0.96655251141552512</v>
      </c>
      <c r="S15">
        <v>0.95570776255707757</v>
      </c>
      <c r="T15">
        <v>0.954566210045662</v>
      </c>
      <c r="U15">
        <v>0.96426940639269398</v>
      </c>
      <c r="V15">
        <v>0.36499999999999988</v>
      </c>
      <c r="W15">
        <v>0.5</v>
      </c>
      <c r="X15">
        <v>0.95205479452054786</v>
      </c>
      <c r="Y15">
        <v>0.96067351598173512</v>
      </c>
      <c r="Z15">
        <v>0.97597031963470315</v>
      </c>
      <c r="AA15">
        <v>0.97208904109589034</v>
      </c>
      <c r="AB15">
        <v>0.40865000000000007</v>
      </c>
      <c r="AC15">
        <v>0.9634703196347032</v>
      </c>
      <c r="AD15">
        <v>0.98287671232876705</v>
      </c>
      <c r="AE15">
        <v>0.76549999999999951</v>
      </c>
      <c r="AF15">
        <v>0.96221461187214608</v>
      </c>
      <c r="AG15">
        <v>0.95382420091324194</v>
      </c>
      <c r="AH15">
        <v>0.97711187214611872</v>
      </c>
      <c r="AI15">
        <v>0.97026255707762554</v>
      </c>
      <c r="AJ15">
        <v>0.9728310502283104</v>
      </c>
      <c r="AK15">
        <v>0.46625000000000022</v>
      </c>
      <c r="AL15">
        <v>0.96580777742649382</v>
      </c>
      <c r="AM15">
        <v>0.96074928865001574</v>
      </c>
      <c r="AN15">
        <v>0.96549162187796389</v>
      </c>
      <c r="AO15">
        <v>0.96233006639266516</v>
      </c>
      <c r="AP15">
        <v>0.96865317736326273</v>
      </c>
      <c r="AQ15">
        <v>0.96549162187796389</v>
      </c>
      <c r="AR15">
        <v>0.96644008852355356</v>
      </c>
      <c r="AS15">
        <v>0.27499999999999974</v>
      </c>
      <c r="AT15">
        <v>0.63500000000000001</v>
      </c>
      <c r="AU15">
        <v>0.59</v>
      </c>
      <c r="AV15">
        <v>4.818181818181818E-2</v>
      </c>
      <c r="AW15">
        <v>4.9090909090909095E-2</v>
      </c>
      <c r="AX15">
        <v>0.54500000000000004</v>
      </c>
      <c r="AY15">
        <v>0.54500000000000004</v>
      </c>
      <c r="AZ15">
        <v>3.3002092050209209E-2</v>
      </c>
      <c r="BA15">
        <v>2.8556485355648541E-2</v>
      </c>
      <c r="BB15">
        <v>3.2217573221757327E-2</v>
      </c>
      <c r="BC15">
        <v>2.9602510460251055E-2</v>
      </c>
      <c r="BD15">
        <v>3.535564853556486E-2</v>
      </c>
      <c r="BE15">
        <v>4.0476190476190485E-2</v>
      </c>
      <c r="BF15">
        <v>3.3068783068783074E-2</v>
      </c>
      <c r="BG15">
        <v>4.2857142857142864E-2</v>
      </c>
      <c r="BH15">
        <v>4.3386243386243389E-2</v>
      </c>
      <c r="BI15">
        <v>4.8148148148148148E-2</v>
      </c>
      <c r="BJ15">
        <v>4.3915343915343921E-2</v>
      </c>
      <c r="BK15">
        <v>4.0476190476190478E-2</v>
      </c>
      <c r="BL15">
        <f>AVERAGE($Q$15:$BK$15)</f>
        <v>0.57496114057831627</v>
      </c>
      <c r="CV15" s="86" t="s">
        <v>212</v>
      </c>
      <c r="CW15" s="5">
        <f>SUM($Q$35:$BK$35)</f>
        <v>7</v>
      </c>
      <c r="CX15" s="5">
        <v>14.39022181982798</v>
      </c>
      <c r="CY15" s="5">
        <f>SUM($Q$56:$BK$56)</f>
        <v>-25</v>
      </c>
      <c r="CZ15" s="5">
        <v>5.0991398822996832</v>
      </c>
      <c r="DA15" s="5">
        <v>0.26496645344166891</v>
      </c>
      <c r="DB15" s="5">
        <v>0.64950787992224179</v>
      </c>
      <c r="DC15" s="5">
        <v>0.85034070048791333</v>
      </c>
      <c r="DD15" s="5">
        <f t="shared" si="0"/>
        <v>0.11264080100125157</v>
      </c>
      <c r="DE15" s="5">
        <f t="shared" si="1"/>
        <v>0.8035043804755948</v>
      </c>
      <c r="DF15" s="5">
        <v>1.3710101886173596E-25</v>
      </c>
      <c r="DG15" s="5">
        <v>2.0386653624186772</v>
      </c>
      <c r="DH15" s="5">
        <f t="shared" si="2"/>
        <v>14</v>
      </c>
      <c r="DI15" s="5">
        <f t="shared" si="3"/>
        <v>22</v>
      </c>
      <c r="DJ15" s="5">
        <v>36</v>
      </c>
      <c r="DK15" s="5">
        <f t="shared" si="4"/>
        <v>7.4468085106382975E-2</v>
      </c>
      <c r="DL15" s="5">
        <f t="shared" si="5"/>
        <v>0.57496114057831627</v>
      </c>
      <c r="DM15" s="5">
        <f t="shared" si="6"/>
        <v>0.41140042591505543</v>
      </c>
      <c r="DO15" s="51" t="s">
        <v>49</v>
      </c>
      <c r="DP15" s="51">
        <v>0.11216442165278126</v>
      </c>
      <c r="DQ15" s="51">
        <v>0.45598182540585108</v>
      </c>
      <c r="DR15" s="51">
        <v>9.3539589523699812E-2</v>
      </c>
      <c r="DS15" s="51">
        <v>-0.31623329547341056</v>
      </c>
      <c r="DT15" s="51">
        <v>0.20237483949721657</v>
      </c>
      <c r="DU15" s="51">
        <v>-0.31833382448633346</v>
      </c>
      <c r="DV15" s="51">
        <v>0.85874356907717175</v>
      </c>
      <c r="DW15" s="51">
        <v>0.73802179872772322</v>
      </c>
      <c r="DX15" s="51">
        <v>0.72759070597102871</v>
      </c>
      <c r="DY15" s="51">
        <v>0.95876799773553734</v>
      </c>
      <c r="DZ15" s="51">
        <v>-0.49989576813014602</v>
      </c>
      <c r="EA15" s="51">
        <v>-0.2167569995823927</v>
      </c>
      <c r="EB15" s="51">
        <v>1</v>
      </c>
      <c r="GR15" t="s">
        <v>14</v>
      </c>
      <c r="GS15">
        <v>0.15391579900407429</v>
      </c>
      <c r="GT15">
        <v>0.31869624264373009</v>
      </c>
      <c r="GU15">
        <v>0.13942960615663186</v>
      </c>
      <c r="GV15">
        <v>0.43820733363512898</v>
      </c>
      <c r="GW15">
        <v>0.22815753734721586</v>
      </c>
      <c r="GX15">
        <v>0.11951109099139891</v>
      </c>
      <c r="GY15">
        <v>0.53779990946129475</v>
      </c>
      <c r="GZ15">
        <v>0.33861475780896338</v>
      </c>
      <c r="HA15">
        <v>0.31869624264372992</v>
      </c>
      <c r="HB15">
        <v>7.9674060660932564E-2</v>
      </c>
      <c r="HC15">
        <v>0.2824807605251245</v>
      </c>
      <c r="HD15">
        <v>0.29696695337256673</v>
      </c>
      <c r="HE15">
        <v>0.31326392032593936</v>
      </c>
      <c r="HF15">
        <f>VARP(Dykering!$Q$56:$BK$56)</f>
        <v>0.71706654594839292</v>
      </c>
      <c r="HG15">
        <v>0.31869624264372992</v>
      </c>
      <c r="HH15">
        <v>0.19918515165233133</v>
      </c>
      <c r="HI15">
        <v>0.29877772747849707</v>
      </c>
    </row>
    <row r="16" spans="1:247" x14ac:dyDescent="0.25">
      <c r="A16" s="105">
        <v>1</v>
      </c>
      <c r="B16" s="105">
        <v>15</v>
      </c>
      <c r="D16" s="107">
        <v>0.92</v>
      </c>
      <c r="E16" s="107">
        <v>1.1000000000000001</v>
      </c>
      <c r="F16" s="107">
        <v>1.28</v>
      </c>
      <c r="G16" s="107">
        <v>1.0076470588235296</v>
      </c>
      <c r="H16" s="107">
        <v>1.0589999999999999</v>
      </c>
      <c r="P16" t="s">
        <v>15</v>
      </c>
      <c r="Q16">
        <v>0.1400000000000001</v>
      </c>
      <c r="R16">
        <v>0.96655251141552512</v>
      </c>
      <c r="S16">
        <v>0.95570776255707757</v>
      </c>
      <c r="T16">
        <v>0.954566210045662</v>
      </c>
      <c r="U16">
        <v>0.96426940639269398</v>
      </c>
      <c r="V16">
        <v>0.36499999999999988</v>
      </c>
      <c r="W16">
        <v>0.5</v>
      </c>
      <c r="X16">
        <v>0.95205479452054786</v>
      </c>
      <c r="Y16">
        <v>0.96067351598173512</v>
      </c>
      <c r="Z16">
        <v>0.97597031963470315</v>
      </c>
      <c r="AA16">
        <v>0.97208904109589034</v>
      </c>
      <c r="AB16">
        <v>0.40865000000000007</v>
      </c>
      <c r="AC16">
        <v>0.9634703196347032</v>
      </c>
      <c r="AD16">
        <v>0.98287671232876705</v>
      </c>
      <c r="AE16">
        <v>0.76549999999999951</v>
      </c>
      <c r="AF16">
        <v>0.96221461187214608</v>
      </c>
      <c r="AG16">
        <v>0.95382420091324194</v>
      </c>
      <c r="AH16">
        <v>0.97711187214611872</v>
      </c>
      <c r="AI16">
        <v>0.97026255707762554</v>
      </c>
      <c r="AJ16">
        <v>0.9728310502283104</v>
      </c>
      <c r="AK16">
        <v>0.46625000000000022</v>
      </c>
      <c r="AL16">
        <v>0.65000000000000013</v>
      </c>
      <c r="AM16">
        <v>0.40999999999999992</v>
      </c>
      <c r="AN16">
        <v>0.63500000000000012</v>
      </c>
      <c r="AO16">
        <v>0.48500000000000004</v>
      </c>
      <c r="AP16">
        <v>0.78499999999999992</v>
      </c>
      <c r="AQ16">
        <v>0.63500000000000012</v>
      </c>
      <c r="AR16">
        <v>0.68000000000000016</v>
      </c>
      <c r="AS16">
        <v>0.43918918918918914</v>
      </c>
      <c r="AT16">
        <v>0.52700000000000002</v>
      </c>
      <c r="AU16">
        <v>0.51800000000000002</v>
      </c>
      <c r="AV16">
        <v>0.35405405405405405</v>
      </c>
      <c r="AW16">
        <v>0.36621621621621625</v>
      </c>
      <c r="AX16">
        <v>0.50900000000000001</v>
      </c>
      <c r="AY16">
        <v>0.50900000000000001</v>
      </c>
      <c r="AZ16">
        <v>0.17499999999999999</v>
      </c>
      <c r="BA16">
        <v>0.09</v>
      </c>
      <c r="BB16">
        <v>0.16</v>
      </c>
      <c r="BC16">
        <v>0.11</v>
      </c>
      <c r="BD16">
        <v>0.21999999999999997</v>
      </c>
      <c r="BE16">
        <v>0.17600000000000005</v>
      </c>
      <c r="BF16">
        <v>4.4964028776978415E-2</v>
      </c>
      <c r="BG16">
        <v>0.25700000000000001</v>
      </c>
      <c r="BH16">
        <v>0.27500000000000002</v>
      </c>
      <c r="BI16">
        <v>0.437</v>
      </c>
      <c r="BJ16">
        <v>0.29299999999999998</v>
      </c>
      <c r="BK16">
        <v>0.17599999999999999</v>
      </c>
      <c r="BL16">
        <f>AVERAGE($Q$16:$BK$16)</f>
        <v>0.57545315689534426</v>
      </c>
      <c r="CV16" s="86">
        <f>AVERAGE(DD:DD)</f>
        <v>0.37340793639107717</v>
      </c>
      <c r="CW16" s="5">
        <f>SUM($Q$36:$BK$36)</f>
        <v>3</v>
      </c>
      <c r="CX16" s="5">
        <v>15.480307831597999</v>
      </c>
      <c r="CY16" s="5">
        <f>SUM($Q$57:$BK$57)</f>
        <v>15</v>
      </c>
      <c r="CZ16" s="5">
        <v>8.3277501131733782</v>
      </c>
      <c r="DA16" s="5">
        <v>0.1400059506137232</v>
      </c>
      <c r="DB16" s="5">
        <v>0.47765579539811459</v>
      </c>
      <c r="DC16" s="5">
        <v>0.93106347477464191</v>
      </c>
      <c r="DD16" s="5">
        <f t="shared" si="0"/>
        <v>0.50813516896120126</v>
      </c>
      <c r="DE16" s="5">
        <f t="shared" si="1"/>
        <v>0.85857321652065044</v>
      </c>
      <c r="DF16" s="5">
        <v>2.0889033281119452E-8</v>
      </c>
      <c r="DG16" s="5">
        <v>1.2035505959886055</v>
      </c>
      <c r="DH16" s="5">
        <f t="shared" si="2"/>
        <v>1</v>
      </c>
      <c r="DI16" s="5">
        <f t="shared" si="3"/>
        <v>15</v>
      </c>
      <c r="DJ16" s="5">
        <v>16</v>
      </c>
      <c r="DK16" s="5">
        <f t="shared" si="4"/>
        <v>3.1914893617021267E-2</v>
      </c>
      <c r="DL16" s="5">
        <f t="shared" si="5"/>
        <v>0.57545315689534426</v>
      </c>
      <c r="DM16" s="5">
        <f t="shared" si="6"/>
        <v>0.31732543043556677</v>
      </c>
      <c r="GR16" t="s">
        <v>15</v>
      </c>
      <c r="GS16">
        <v>0.58850158442734191</v>
      </c>
      <c r="GT16">
        <v>-0.12313263920325934</v>
      </c>
      <c r="GU16">
        <v>0.30783159800814858</v>
      </c>
      <c r="GV16">
        <v>0.3838841104572206</v>
      </c>
      <c r="GW16">
        <v>0.78225441376188398</v>
      </c>
      <c r="GX16">
        <v>-8.8727931190583947E-2</v>
      </c>
      <c r="GY16">
        <v>0.57944771389769079</v>
      </c>
      <c r="GZ16">
        <v>0.52874603893164307</v>
      </c>
      <c r="HA16">
        <v>0.81303757356269712</v>
      </c>
      <c r="HB16">
        <v>0.22453598913535516</v>
      </c>
      <c r="HC16">
        <v>0.49434133091896743</v>
      </c>
      <c r="HD16">
        <v>0.43458578542326826</v>
      </c>
      <c r="HE16">
        <v>0.78225441376188387</v>
      </c>
      <c r="HF16">
        <v>0.31869624264372992</v>
      </c>
      <c r="HG16">
        <f>VARP(Dykering!$Q$57:$BK$57)</f>
        <v>0.89814395654142143</v>
      </c>
      <c r="HH16">
        <v>0.56133997283838888</v>
      </c>
      <c r="HI16">
        <v>0.84200995925758182</v>
      </c>
    </row>
    <row r="17" spans="1:217" x14ac:dyDescent="0.25">
      <c r="A17" s="105">
        <v>1</v>
      </c>
      <c r="B17" s="105">
        <v>16</v>
      </c>
      <c r="D17" s="107">
        <v>0.92</v>
      </c>
      <c r="E17" s="107">
        <v>1.1000000000000001</v>
      </c>
      <c r="F17" s="107">
        <v>1.28</v>
      </c>
      <c r="G17" s="107">
        <v>1.0076470588235296</v>
      </c>
      <c r="H17" s="107">
        <v>1.3140000000000001</v>
      </c>
      <c r="P17" t="s">
        <v>16</v>
      </c>
      <c r="Q17">
        <v>0.38000000000000012</v>
      </c>
      <c r="R17">
        <v>0.95665680473372772</v>
      </c>
      <c r="S17">
        <v>0.79999999999999982</v>
      </c>
      <c r="T17">
        <v>0.7699999999999998</v>
      </c>
      <c r="U17">
        <v>0.95369822485207101</v>
      </c>
      <c r="V17">
        <v>0.45499999999999996</v>
      </c>
      <c r="W17">
        <v>0.50000000000000011</v>
      </c>
      <c r="X17">
        <v>0.70399999999999985</v>
      </c>
      <c r="Y17">
        <v>0.93049999999999988</v>
      </c>
      <c r="Z17">
        <v>0.96886094674556211</v>
      </c>
      <c r="AA17">
        <v>0.96383136094674549</v>
      </c>
      <c r="AB17">
        <v>0.46955000000000002</v>
      </c>
      <c r="AC17">
        <v>0.9526627218934911</v>
      </c>
      <c r="AD17">
        <v>0.97781065088757391</v>
      </c>
      <c r="AE17">
        <v>0.58849999999999991</v>
      </c>
      <c r="AF17">
        <v>0.95103550295857986</v>
      </c>
      <c r="AG17">
        <v>0.75050000000000006</v>
      </c>
      <c r="AH17">
        <v>0.97034023668639047</v>
      </c>
      <c r="AI17">
        <v>0.96146449704142012</v>
      </c>
      <c r="AJ17">
        <v>0.96479289940828394</v>
      </c>
      <c r="AK17">
        <v>0.48875000000000007</v>
      </c>
      <c r="AL17">
        <v>0.72500000000000009</v>
      </c>
      <c r="AM17">
        <v>0.54499999999999993</v>
      </c>
      <c r="AN17">
        <v>0.71375000000000011</v>
      </c>
      <c r="AO17">
        <v>0.60124999999999995</v>
      </c>
      <c r="AP17">
        <v>0.82624999999999993</v>
      </c>
      <c r="AQ17">
        <v>0.71375000000000011</v>
      </c>
      <c r="AR17">
        <v>0.74750000000000005</v>
      </c>
      <c r="AS17">
        <v>0.44374999999999998</v>
      </c>
      <c r="AT17">
        <v>0.53375000000000006</v>
      </c>
      <c r="AU17">
        <v>0.52250000000000008</v>
      </c>
      <c r="AV17">
        <v>0.36500000000000005</v>
      </c>
      <c r="AW17">
        <v>0.37625000000000003</v>
      </c>
      <c r="AX17">
        <v>0.51124999999999998</v>
      </c>
      <c r="AY17">
        <v>0.51124999999999998</v>
      </c>
      <c r="AZ17">
        <v>0.17499999999999999</v>
      </c>
      <c r="BA17">
        <v>0.09</v>
      </c>
      <c r="BB17">
        <v>0.16</v>
      </c>
      <c r="BC17">
        <v>0.11</v>
      </c>
      <c r="BD17">
        <v>0.21999999999999997</v>
      </c>
      <c r="BE17">
        <v>0.32</v>
      </c>
      <c r="BF17">
        <v>0.18</v>
      </c>
      <c r="BG17">
        <v>0.36499999999999999</v>
      </c>
      <c r="BH17">
        <v>0.375</v>
      </c>
      <c r="BI17">
        <v>0.46062500000000001</v>
      </c>
      <c r="BJ17">
        <v>0.37062500000000004</v>
      </c>
      <c r="BK17">
        <v>0.29749999999999999</v>
      </c>
      <c r="BL17">
        <f>AVERAGE($Q$17:$BK$17)</f>
        <v>0.58974369885433719</v>
      </c>
      <c r="CV17" s="86" t="s">
        <v>213</v>
      </c>
      <c r="CW17" s="5">
        <f>SUM($Q$37:$BK$37)</f>
        <v>7</v>
      </c>
      <c r="CX17" s="5">
        <v>14.39022181982798</v>
      </c>
      <c r="CY17" s="5">
        <f>SUM($Q$58:$BK$58)</f>
        <v>27</v>
      </c>
      <c r="CZ17" s="5">
        <v>6.5984608420099597</v>
      </c>
      <c r="DA17" s="5">
        <v>0.28182943594302695</v>
      </c>
      <c r="DB17" s="5">
        <v>0.48844826650951223</v>
      </c>
      <c r="DC17" s="5">
        <v>0.92803191024377862</v>
      </c>
      <c r="DD17" s="5">
        <f t="shared" si="0"/>
        <v>0.46808510638297873</v>
      </c>
      <c r="DE17" s="5">
        <f t="shared" si="1"/>
        <v>0.8035043804755948</v>
      </c>
      <c r="DF17" s="5">
        <v>2.3693194387296694E-4</v>
      </c>
      <c r="DG17" s="5">
        <v>0.71200081706676932</v>
      </c>
      <c r="DH17" s="5">
        <f t="shared" si="2"/>
        <v>0</v>
      </c>
      <c r="DI17" s="5">
        <f t="shared" si="3"/>
        <v>10</v>
      </c>
      <c r="DJ17" s="5">
        <v>10</v>
      </c>
      <c r="DK17" s="5">
        <f t="shared" si="4"/>
        <v>7.4468085106382975E-2</v>
      </c>
      <c r="DL17" s="5">
        <f t="shared" si="5"/>
        <v>0.58974369885433719</v>
      </c>
      <c r="DM17" s="5">
        <f t="shared" si="6"/>
        <v>0.27361937648948093</v>
      </c>
      <c r="GR17" t="s">
        <v>16</v>
      </c>
      <c r="GS17">
        <v>0.63377093707559928</v>
      </c>
      <c r="GT17">
        <v>-3.4404708012675395E-2</v>
      </c>
      <c r="GU17">
        <v>0.38388411045722043</v>
      </c>
      <c r="GV17">
        <v>0.45269352648257183</v>
      </c>
      <c r="GW17">
        <v>0.48890900860117681</v>
      </c>
      <c r="GX17">
        <v>-0.10864644635581708</v>
      </c>
      <c r="GY17">
        <v>0.36215482118605696</v>
      </c>
      <c r="GZ17">
        <v>0.54323223177908597</v>
      </c>
      <c r="HA17">
        <v>0.56133997283838888</v>
      </c>
      <c r="HB17">
        <v>0.18288818469895893</v>
      </c>
      <c r="HC17">
        <v>0.36215482118605696</v>
      </c>
      <c r="HD17">
        <v>0.27161611588954265</v>
      </c>
      <c r="HE17">
        <v>0.48890900860117681</v>
      </c>
      <c r="HF17">
        <v>0.19918515165233133</v>
      </c>
      <c r="HG17">
        <v>0.56133997283838888</v>
      </c>
      <c r="HH17">
        <f>VARP(Dykering!$Q$58:$BK$58)</f>
        <v>0.66998641919420554</v>
      </c>
      <c r="HI17">
        <v>0.57944771389769145</v>
      </c>
    </row>
    <row r="18" spans="1:217" ht="15.75" thickBot="1" x14ac:dyDescent="0.3">
      <c r="A18" s="105">
        <v>1</v>
      </c>
      <c r="B18" s="105">
        <v>17</v>
      </c>
      <c r="D18" s="107">
        <v>0.92</v>
      </c>
      <c r="E18" s="107">
        <v>1.1000000000000001</v>
      </c>
      <c r="F18" s="107">
        <v>1.28</v>
      </c>
      <c r="G18" s="107">
        <v>1.0076470588235296</v>
      </c>
      <c r="H18" s="107">
        <v>1.167</v>
      </c>
      <c r="P18" t="s">
        <v>17</v>
      </c>
      <c r="Q18">
        <v>0.1400000000000001</v>
      </c>
      <c r="R18">
        <v>0.96655251141552512</v>
      </c>
      <c r="S18">
        <v>0.95570776255707757</v>
      </c>
      <c r="T18">
        <v>0.954566210045662</v>
      </c>
      <c r="U18">
        <v>0.96426940639269398</v>
      </c>
      <c r="V18">
        <v>0.36499999999999988</v>
      </c>
      <c r="W18">
        <v>0.5</v>
      </c>
      <c r="X18">
        <v>0.95205479452054786</v>
      </c>
      <c r="Y18">
        <v>0.96067351598173512</v>
      </c>
      <c r="Z18">
        <v>0.97597031963470315</v>
      </c>
      <c r="AA18">
        <v>0.97208904109589034</v>
      </c>
      <c r="AB18">
        <v>0.40865000000000007</v>
      </c>
      <c r="AC18">
        <v>0.9634703196347032</v>
      </c>
      <c r="AD18">
        <v>0.98287671232876705</v>
      </c>
      <c r="AE18">
        <v>0.76549999999999951</v>
      </c>
      <c r="AF18">
        <v>0.96221461187214608</v>
      </c>
      <c r="AG18">
        <v>0.95382420091324194</v>
      </c>
      <c r="AH18">
        <v>0.97711187214611872</v>
      </c>
      <c r="AI18">
        <v>0.97026255707762554</v>
      </c>
      <c r="AJ18">
        <v>0.9728310502283104</v>
      </c>
      <c r="AK18">
        <v>0.46625000000000022</v>
      </c>
      <c r="AL18">
        <v>0.61250000000000016</v>
      </c>
      <c r="AM18">
        <v>0.40999999999999992</v>
      </c>
      <c r="AN18">
        <v>0.60125000000000006</v>
      </c>
      <c r="AO18">
        <v>0.48500000000000004</v>
      </c>
      <c r="AP18">
        <v>0.71375</v>
      </c>
      <c r="AQ18">
        <v>0.60125000000000006</v>
      </c>
      <c r="AR18">
        <v>0.63500000000000012</v>
      </c>
      <c r="AS18">
        <v>0.42499999999999993</v>
      </c>
      <c r="AT18">
        <v>0.53375000000000006</v>
      </c>
      <c r="AU18">
        <v>0.52250000000000008</v>
      </c>
      <c r="AV18">
        <v>0.32000000000000006</v>
      </c>
      <c r="AW18">
        <v>0.33500000000000008</v>
      </c>
      <c r="AX18">
        <v>0.51124999999999998</v>
      </c>
      <c r="AY18">
        <v>0.51124999999999998</v>
      </c>
      <c r="AZ18">
        <v>0.17499999999999999</v>
      </c>
      <c r="BA18">
        <v>0.09</v>
      </c>
      <c r="BB18">
        <v>0.16</v>
      </c>
      <c r="BC18">
        <v>0.11</v>
      </c>
      <c r="BD18">
        <v>0.21999999999999997</v>
      </c>
      <c r="BE18">
        <v>0.32</v>
      </c>
      <c r="BF18">
        <v>0.18</v>
      </c>
      <c r="BG18">
        <v>0.36499999999999999</v>
      </c>
      <c r="BH18">
        <v>0.375</v>
      </c>
      <c r="BI18">
        <v>0.46500000000000002</v>
      </c>
      <c r="BJ18">
        <v>0.38500000000000001</v>
      </c>
      <c r="BK18">
        <v>0.32</v>
      </c>
      <c r="BL18">
        <f>AVERAGE($Q$18:$BK$18)</f>
        <v>0.58536967842222876</v>
      </c>
      <c r="CV18" s="86">
        <f>AVERAGE(DE:DE)</f>
        <v>0.79982330854744865</v>
      </c>
      <c r="CW18" s="5">
        <f>SUM($Q$38:$BK$38)</f>
        <v>3</v>
      </c>
      <c r="CX18" s="5">
        <v>15.480307831597999</v>
      </c>
      <c r="CY18" s="5">
        <f>SUM($Q$59:$BK$59)</f>
        <v>17</v>
      </c>
      <c r="CZ18" s="5">
        <v>7.9402444545042963</v>
      </c>
      <c r="DA18" s="5">
        <v>0.21184711062817554</v>
      </c>
      <c r="DB18" s="5">
        <v>0.47765579539811459</v>
      </c>
      <c r="DC18" s="5">
        <v>0.93038226902132903</v>
      </c>
      <c r="DD18" s="5">
        <f t="shared" si="0"/>
        <v>0.49561952440550666</v>
      </c>
      <c r="DE18" s="5">
        <f t="shared" si="1"/>
        <v>0.85857321652065044</v>
      </c>
      <c r="DF18" s="5">
        <v>3.3621725778096647E-9</v>
      </c>
      <c r="DG18" s="5">
        <v>1.0945329233473049</v>
      </c>
      <c r="DH18" s="5">
        <f t="shared" si="2"/>
        <v>0</v>
      </c>
      <c r="DI18" s="5">
        <f t="shared" si="3"/>
        <v>15</v>
      </c>
      <c r="DJ18" s="5">
        <v>15</v>
      </c>
      <c r="DK18" s="5">
        <f t="shared" si="4"/>
        <v>3.1914893617021267E-2</v>
      </c>
      <c r="DL18" s="5">
        <f t="shared" si="5"/>
        <v>0.58536967842222876</v>
      </c>
      <c r="DM18" s="5">
        <f t="shared" si="6"/>
        <v>0.30023787105772892</v>
      </c>
      <c r="GR18" s="54" t="s">
        <v>17</v>
      </c>
      <c r="GS18" s="54">
        <v>0.61023087369850504</v>
      </c>
      <c r="GT18" s="54">
        <v>-0.17926663648709823</v>
      </c>
      <c r="GU18" s="54">
        <v>0.32050701674966042</v>
      </c>
      <c r="GV18" s="54">
        <v>0.33861475780896289</v>
      </c>
      <c r="GW18" s="54">
        <v>0.73336351290176571</v>
      </c>
      <c r="GX18" s="54">
        <v>-0.16296966953372569</v>
      </c>
      <c r="GY18" s="54">
        <v>0.54323223177908508</v>
      </c>
      <c r="GZ18" s="54">
        <v>0.47442281575373396</v>
      </c>
      <c r="HA18" s="54">
        <v>0.84200995925758182</v>
      </c>
      <c r="HB18" s="54">
        <v>0.14667270258035325</v>
      </c>
      <c r="HC18" s="54">
        <v>0.54323223177908497</v>
      </c>
      <c r="HD18" s="54">
        <v>0.40742417383431395</v>
      </c>
      <c r="HE18" s="54">
        <v>0.73336351290176571</v>
      </c>
      <c r="HF18" s="54">
        <v>0.29877772747849707</v>
      </c>
      <c r="HG18" s="54">
        <v>0.84200995925758182</v>
      </c>
      <c r="HH18" s="54">
        <v>0.57944771389769145</v>
      </c>
      <c r="HI18" s="54">
        <f>VARP(Dykering!$Q$59:$BK$59)</f>
        <v>0.86917157084653685</v>
      </c>
    </row>
    <row r="19" spans="1:217" x14ac:dyDescent="0.25">
      <c r="A19" s="105">
        <v>1</v>
      </c>
      <c r="B19" s="105">
        <v>18</v>
      </c>
      <c r="D19" s="107">
        <v>0.92</v>
      </c>
      <c r="E19" s="107">
        <v>1.1000000000000001</v>
      </c>
      <c r="F19" s="107">
        <v>1.28</v>
      </c>
      <c r="G19" s="107">
        <v>1.0076470588235296</v>
      </c>
      <c r="H19" s="107">
        <v>1.575</v>
      </c>
      <c r="P19" t="s">
        <v>79</v>
      </c>
      <c r="Q19">
        <f>AVERAGE($Q$2:$Q$18)</f>
        <v>0.21885363572597619</v>
      </c>
      <c r="R19">
        <f>AVERAGE($R$2:$R$18)</f>
        <v>0.93528820489263365</v>
      </c>
      <c r="S19">
        <f>AVERAGE($S$2:$S$18)</f>
        <v>0.8626259828245626</v>
      </c>
      <c r="T19">
        <f>AVERAGE($T$2:$T$18)</f>
        <v>0.84845685260627512</v>
      </c>
      <c r="U19">
        <f>AVERAGE($U$2:$U$18)</f>
        <v>0.92523439836051069</v>
      </c>
      <c r="V19">
        <f>AVERAGE($V$2:$V$18)</f>
        <v>0.35703488735919897</v>
      </c>
      <c r="W19">
        <f>AVERAGE($W$2:$W$18)</f>
        <v>0.46941176470588236</v>
      </c>
      <c r="X19">
        <f>AVERAGE($X$2:$X$18)</f>
        <v>0.81728476612604251</v>
      </c>
      <c r="Y19">
        <f>AVERAGE($Y$2:$Y$18)</f>
        <v>0.90830915533486056</v>
      </c>
      <c r="Z19">
        <f>AVERAGE($Z$2:$Z$18)</f>
        <v>0.96215042054116162</v>
      </c>
      <c r="AA19">
        <f>AVERAGE($AA$2:$AA$18)</f>
        <v>0.95435557298793372</v>
      </c>
      <c r="AB19">
        <f>AVERAGE($AB$2:$AB$18)</f>
        <v>0.38996678191489359</v>
      </c>
      <c r="AC19">
        <f>AVERAGE($AC$2:$AC$18)</f>
        <v>0.92171556607426786</v>
      </c>
      <c r="AD19">
        <f>AVERAGE($AD$2:$AD$18)</f>
        <v>0.97385722296491883</v>
      </c>
      <c r="AE19">
        <f>AVERAGE($AE$2:$AE$18)</f>
        <v>0.68691105845145806</v>
      </c>
      <c r="AF19">
        <f>AVERAGE($AF$2:$AF$18)</f>
        <v>0.91618597248159983</v>
      </c>
      <c r="AG19">
        <f>AVERAGE($AG$2:$AG$18)</f>
        <v>0.83924691796438844</v>
      </c>
      <c r="AH19">
        <f>AVERAGE($AH$2:$AH$18)</f>
        <v>0.9640854292062454</v>
      </c>
      <c r="AI19">
        <f>AVERAGE($AI$2:$AI$18)</f>
        <v>0.9482667761282485</v>
      </c>
      <c r="AJ19">
        <f>AVERAGE($AJ$2:$AJ$18)</f>
        <v>0.95682914671218078</v>
      </c>
      <c r="AK19">
        <f>AVERAGE($AK$2:$AK$18)</f>
        <v>0.44000183823529432</v>
      </c>
      <c r="AL19">
        <f>AVERAGE($AL$2:$AL$18)</f>
        <v>0.64676704035395705</v>
      </c>
      <c r="AM19">
        <f>AVERAGE($AM$2:$AM$18)</f>
        <v>0.45316401468758682</v>
      </c>
      <c r="AN19">
        <f>AVERAGE($AN$2:$AN$18)</f>
        <v>0.63679707880056835</v>
      </c>
      <c r="AO19">
        <f>AVERAGE($AO$2:$AO$18)</f>
        <v>0.53141685646465642</v>
      </c>
      <c r="AP19">
        <f>AVERAGE($AP$2:$AP$18)</f>
        <v>0.74046728256974903</v>
      </c>
      <c r="AQ19">
        <f>AVERAGE($AQ$2:$AQ$18)</f>
        <v>0.63679707880056835</v>
      </c>
      <c r="AR19">
        <f>AVERAGE($AR$2:$AR$18)</f>
        <v>0.66758931640191077</v>
      </c>
      <c r="AS19">
        <f>AVERAGE($AS$2:$AS$18)</f>
        <v>0.36766513653278349</v>
      </c>
      <c r="AT19">
        <f>AVERAGE($AT$2:$AT$18)</f>
        <v>0.52646443228454176</v>
      </c>
      <c r="AU19">
        <f>AVERAGE($AU$2:$AU$18)</f>
        <v>0.50881942544459646</v>
      </c>
      <c r="AV19">
        <f>AVERAGE($AV$2:$AV$18)</f>
        <v>0.26672360040595339</v>
      </c>
      <c r="AW19">
        <f>AVERAGE($AW$2:$AW$18)</f>
        <v>0.27743870144164268</v>
      </c>
      <c r="AX19">
        <f>AVERAGE($AX$2:$AX$18)</f>
        <v>0.49117441860465111</v>
      </c>
      <c r="AY19">
        <f>AVERAGE($AY$2:$AY$18)</f>
        <v>0.49117441860465111</v>
      </c>
      <c r="AZ19">
        <f>AVERAGE($AZ$2:$AZ$18)</f>
        <v>0.13529209338435474</v>
      </c>
      <c r="BA19">
        <f>AVERAGE($BA$2:$BA$18)</f>
        <v>6.502109607111968E-2</v>
      </c>
      <c r="BB19">
        <f>AVERAGE($BB$2:$BB$18)</f>
        <v>0.12103040543151114</v>
      </c>
      <c r="BC19">
        <f>AVERAGE($BC$2:$BC$18)</f>
        <v>7.8288297694685316E-2</v>
      </c>
      <c r="BD19">
        <f>AVERAGE($BD$2:$BD$18)</f>
        <v>0.17529774547817964</v>
      </c>
      <c r="BE19">
        <f>AVERAGE($BE$2:$BE$18)</f>
        <v>0.23177020667511328</v>
      </c>
      <c r="BF19">
        <f>AVERAGE($BF$2:$BF$18)</f>
        <v>0.11683573863570755</v>
      </c>
      <c r="BG19">
        <f>AVERAGE($BG$2:$BG$18)</f>
        <v>0.27186447488783616</v>
      </c>
      <c r="BH19">
        <f>AVERAGE($BH$2:$BH$18)</f>
        <v>0.2807743122684413</v>
      </c>
      <c r="BI19">
        <f>AVERAGE($BI$2:$BI$18)</f>
        <v>0.40043253170200382</v>
      </c>
      <c r="BJ19">
        <f>AVERAGE($BJ$2:$BJ$18)</f>
        <v>0.29240578830450858</v>
      </c>
      <c r="BK19">
        <f>AVERAGE($BK$2:$BK$18)</f>
        <v>0.23251831079480992</v>
      </c>
      <c r="CV19" s="86" t="s">
        <v>370</v>
      </c>
      <c r="DA19" s="5">
        <v>0.2624509732633622</v>
      </c>
      <c r="GR19" t="s">
        <v>200</v>
      </c>
      <c r="GS19">
        <f t="array" ref="GS19">SUM(GS$2:GS$18)</f>
        <v>6.947940244454502</v>
      </c>
      <c r="GT19">
        <f t="array" ref="GT19">SUM(GT$2:GT$18)</f>
        <v>2.7107288365776361</v>
      </c>
      <c r="GU19">
        <f t="array" ref="GU19">SUM(GU$2:GU$18)</f>
        <v>4.7550928021729293</v>
      </c>
      <c r="GV19">
        <f t="array" ref="GV19">SUM(GV$2:GV$18)</f>
        <v>7.7591670439112734</v>
      </c>
      <c r="GW19">
        <f t="array" ref="GW19">SUM(GW$2:GW$18)</f>
        <v>8.5160706201901331</v>
      </c>
      <c r="GX19">
        <f t="array" ref="GX19">SUM(GX$2:GX$18)</f>
        <v>1.2186509732910817</v>
      </c>
      <c r="GY19">
        <f t="array" ref="GY19">SUM(GY$2:GY$18)</f>
        <v>8.3349932095971013</v>
      </c>
      <c r="GZ19">
        <f t="array" ref="GZ19">SUM(GZ$2:GZ$18)</f>
        <v>8.2897238569488465</v>
      </c>
      <c r="HA19">
        <f t="array" ref="HA19">SUM(HA$2:HA$18)</f>
        <v>7.6468990493435927</v>
      </c>
      <c r="HB19">
        <f t="array" ref="HB19">SUM(HB$2:HB$18)</f>
        <v>2.8266183793571749</v>
      </c>
      <c r="HC19">
        <f t="array" ref="HC19">SUM(HC$2:HC$18)</f>
        <v>5.4413761883205058</v>
      </c>
      <c r="HD19">
        <f t="array" ref="HD19">SUM(HD$2:HD$18)</f>
        <v>6.7831598008148468</v>
      </c>
      <c r="HE19">
        <f t="array" ref="HE19">SUM(HE$2:HE$18)</f>
        <v>8.8564961521050254</v>
      </c>
      <c r="HF19">
        <f t="array" ref="HF19">SUM(HF$2:HF$18)</f>
        <v>5.0991398822996832</v>
      </c>
      <c r="HG19">
        <f t="array" ref="HG19">SUM(HG$2:HG$18)</f>
        <v>8.3277501131733782</v>
      </c>
      <c r="HH19">
        <f t="array" ref="HH19">SUM(HH$2:HH$18)</f>
        <v>6.5984608420099597</v>
      </c>
      <c r="HI19">
        <f t="array" ref="HI19">SUM(HI$2:HI$18)</f>
        <v>7.9402444545042963</v>
      </c>
    </row>
    <row r="20" spans="1:217" x14ac:dyDescent="0.25">
      <c r="A20" s="105">
        <v>1</v>
      </c>
      <c r="B20" s="105">
        <v>19</v>
      </c>
      <c r="D20" s="107">
        <v>0.92</v>
      </c>
      <c r="E20" s="107">
        <v>1.1000000000000001</v>
      </c>
      <c r="F20" s="107">
        <v>1.28</v>
      </c>
      <c r="G20" s="107">
        <v>1.0076470588235296</v>
      </c>
      <c r="H20" s="107">
        <v>1.4550000000000001</v>
      </c>
      <c r="CV20" s="86">
        <v>5.8347339681485387E-2</v>
      </c>
      <c r="DA20" s="5">
        <v>0.28756628268820539</v>
      </c>
      <c r="GS20">
        <v>6.947940244454502</v>
      </c>
      <c r="GT20">
        <v>2.7107288365776361</v>
      </c>
      <c r="GU20">
        <v>4.7550928021729293</v>
      </c>
      <c r="GV20">
        <v>7.7591670439112734</v>
      </c>
      <c r="GW20">
        <v>8.5160706201901331</v>
      </c>
      <c r="GX20">
        <v>1.2186509732910817</v>
      </c>
      <c r="GY20">
        <v>8.3349932095971013</v>
      </c>
      <c r="GZ20">
        <v>8.2897238569488465</v>
      </c>
      <c r="HA20">
        <v>7.6468990493435927</v>
      </c>
      <c r="HB20">
        <v>2.8266183793571749</v>
      </c>
      <c r="HC20">
        <v>5.4413761883205058</v>
      </c>
      <c r="HD20">
        <v>6.7831598008148468</v>
      </c>
      <c r="HE20">
        <v>8.8564961521050254</v>
      </c>
      <c r="HF20">
        <v>5.0991398822996832</v>
      </c>
      <c r="HG20">
        <v>8.3277501131733782</v>
      </c>
      <c r="HH20">
        <v>6.5984608420099597</v>
      </c>
      <c r="HI20">
        <v>7.9402444545042963</v>
      </c>
    </row>
    <row r="21" spans="1:217" x14ac:dyDescent="0.25">
      <c r="A21" s="105">
        <v>1</v>
      </c>
      <c r="B21" s="105">
        <v>20</v>
      </c>
      <c r="D21" s="107">
        <v>0.92</v>
      </c>
      <c r="E21" s="107">
        <v>1.1000000000000001</v>
      </c>
      <c r="F21" s="107">
        <v>1.28</v>
      </c>
      <c r="G21" s="107">
        <v>1.0076470588235296</v>
      </c>
      <c r="H21" s="107">
        <v>1.5</v>
      </c>
      <c r="P21" t="s">
        <v>132</v>
      </c>
      <c r="Q21" t="s">
        <v>81</v>
      </c>
      <c r="R21" t="s">
        <v>82</v>
      </c>
      <c r="S21" t="s">
        <v>83</v>
      </c>
      <c r="T21" t="s">
        <v>84</v>
      </c>
      <c r="U21" t="s">
        <v>85</v>
      </c>
      <c r="V21" t="s">
        <v>86</v>
      </c>
      <c r="W21" t="s">
        <v>87</v>
      </c>
      <c r="X21" t="s">
        <v>88</v>
      </c>
      <c r="Y21" t="s">
        <v>89</v>
      </c>
      <c r="Z21" t="s">
        <v>90</v>
      </c>
      <c r="AA21" t="s">
        <v>91</v>
      </c>
      <c r="AB21" t="s">
        <v>92</v>
      </c>
      <c r="AC21" t="s">
        <v>93</v>
      </c>
      <c r="AD21" t="s">
        <v>94</v>
      </c>
      <c r="AE21" t="s">
        <v>95</v>
      </c>
      <c r="AF21" t="s">
        <v>96</v>
      </c>
      <c r="AG21" t="s">
        <v>97</v>
      </c>
      <c r="AH21" t="s">
        <v>98</v>
      </c>
      <c r="AI21" t="s">
        <v>340</v>
      </c>
      <c r="AJ21" t="s">
        <v>341</v>
      </c>
      <c r="AK21" t="s">
        <v>342</v>
      </c>
      <c r="AL21" t="s">
        <v>447</v>
      </c>
      <c r="AM21" t="s">
        <v>448</v>
      </c>
      <c r="AN21" t="s">
        <v>449</v>
      </c>
      <c r="AO21" t="s">
        <v>450</v>
      </c>
      <c r="AP21" t="s">
        <v>451</v>
      </c>
      <c r="AQ21" t="s">
        <v>452</v>
      </c>
      <c r="AR21" t="s">
        <v>453</v>
      </c>
      <c r="AS21" t="s">
        <v>454</v>
      </c>
      <c r="AT21" t="s">
        <v>455</v>
      </c>
      <c r="AU21" t="s">
        <v>456</v>
      </c>
      <c r="AV21" t="s">
        <v>457</v>
      </c>
      <c r="AW21" t="s">
        <v>458</v>
      </c>
      <c r="AX21" t="s">
        <v>459</v>
      </c>
      <c r="AY21" t="s">
        <v>460</v>
      </c>
      <c r="AZ21" t="s">
        <v>461</v>
      </c>
      <c r="BA21" t="s">
        <v>462</v>
      </c>
      <c r="BB21" t="s">
        <v>463</v>
      </c>
      <c r="BC21" t="s">
        <v>464</v>
      </c>
      <c r="BD21" t="s">
        <v>465</v>
      </c>
      <c r="BE21" t="s">
        <v>466</v>
      </c>
      <c r="BF21" t="s">
        <v>467</v>
      </c>
      <c r="BG21" t="s">
        <v>468</v>
      </c>
      <c r="BH21" t="s">
        <v>469</v>
      </c>
      <c r="BI21" t="s">
        <v>470</v>
      </c>
      <c r="BJ21" t="s">
        <v>471</v>
      </c>
      <c r="BK21" t="s">
        <v>472</v>
      </c>
      <c r="BL21" t="s">
        <v>80</v>
      </c>
      <c r="BM21" t="s">
        <v>437</v>
      </c>
      <c r="BO21" t="s">
        <v>42</v>
      </c>
      <c r="CV21" s="86" t="s">
        <v>371</v>
      </c>
      <c r="DA21" s="5">
        <v>0.26141107484681358</v>
      </c>
    </row>
    <row r="22" spans="1:217" x14ac:dyDescent="0.25">
      <c r="A22" s="105">
        <v>1</v>
      </c>
      <c r="B22" s="105">
        <v>21</v>
      </c>
      <c r="D22" s="107">
        <v>0.92</v>
      </c>
      <c r="E22" s="107">
        <v>1.1000000000000001</v>
      </c>
      <c r="F22" s="107">
        <v>1.28</v>
      </c>
      <c r="G22" s="107">
        <v>1.0076470588235296</v>
      </c>
      <c r="H22" s="107">
        <v>0.99250000000000005</v>
      </c>
      <c r="P22" t="s">
        <v>1</v>
      </c>
      <c r="Q22">
        <v>-1</v>
      </c>
      <c r="R22">
        <v>1</v>
      </c>
      <c r="S22">
        <v>1</v>
      </c>
      <c r="T22">
        <v>1</v>
      </c>
      <c r="U22">
        <v>1</v>
      </c>
      <c r="V22">
        <v>-1</v>
      </c>
      <c r="W22">
        <v>-1</v>
      </c>
      <c r="X22">
        <v>1</v>
      </c>
      <c r="Y22">
        <v>1</v>
      </c>
      <c r="Z22">
        <v>1</v>
      </c>
      <c r="AA22">
        <v>1</v>
      </c>
      <c r="AB22">
        <v>-1</v>
      </c>
      <c r="AC22">
        <v>1</v>
      </c>
      <c r="AD22">
        <v>1</v>
      </c>
      <c r="AE22">
        <v>-1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-1</v>
      </c>
      <c r="AL22">
        <v>1</v>
      </c>
      <c r="AM22">
        <v>-1</v>
      </c>
      <c r="AN22">
        <v>1</v>
      </c>
      <c r="AO22">
        <v>-1</v>
      </c>
      <c r="AP22">
        <v>1</v>
      </c>
      <c r="AQ22">
        <v>1</v>
      </c>
      <c r="AR22">
        <v>1</v>
      </c>
      <c r="AS22">
        <v>-1</v>
      </c>
      <c r="AT22">
        <v>1</v>
      </c>
      <c r="AU22">
        <v>1</v>
      </c>
      <c r="AV22">
        <v>-1</v>
      </c>
      <c r="AW22">
        <v>-1</v>
      </c>
      <c r="AX22">
        <v>1</v>
      </c>
      <c r="AY22">
        <v>1</v>
      </c>
      <c r="AZ22">
        <v>-1</v>
      </c>
      <c r="BA22">
        <v>-1</v>
      </c>
      <c r="BB22">
        <v>-1</v>
      </c>
      <c r="BC22">
        <v>-1</v>
      </c>
      <c r="BD22">
        <v>-1</v>
      </c>
      <c r="BE22">
        <v>1</v>
      </c>
      <c r="BF22">
        <v>-1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f>AVERAGE($Q$22:$BK$22)</f>
        <v>0.27659574468085107</v>
      </c>
      <c r="BM22" t="s">
        <v>52</v>
      </c>
      <c r="BN22">
        <f>VARP($Q$39:$BK$39)</f>
        <v>0.84732949979714944</v>
      </c>
      <c r="BO22">
        <v>0.85702878436442453</v>
      </c>
      <c r="CV22" s="86">
        <v>1.1317338162064292E-2</v>
      </c>
      <c r="DA22" s="5">
        <v>-6.9169328938027191E-3</v>
      </c>
    </row>
    <row r="23" spans="1:217" x14ac:dyDescent="0.25">
      <c r="A23" s="105">
        <v>1</v>
      </c>
      <c r="B23" s="105">
        <v>22</v>
      </c>
      <c r="D23" s="107">
        <v>0.65</v>
      </c>
      <c r="E23" s="107">
        <v>1</v>
      </c>
      <c r="F23" s="107">
        <v>1.5</v>
      </c>
      <c r="G23" s="107">
        <v>0.96470588235294141</v>
      </c>
      <c r="H23" s="107">
        <v>1.1000000000000001</v>
      </c>
      <c r="P23" t="s">
        <v>2</v>
      </c>
      <c r="Q23">
        <v>-1</v>
      </c>
      <c r="R23">
        <v>1</v>
      </c>
      <c r="S23">
        <v>1</v>
      </c>
      <c r="T23">
        <v>1</v>
      </c>
      <c r="U23">
        <v>1</v>
      </c>
      <c r="V23">
        <v>-1</v>
      </c>
      <c r="W23">
        <v>-1</v>
      </c>
      <c r="X23">
        <v>1</v>
      </c>
      <c r="Y23">
        <v>1</v>
      </c>
      <c r="Z23">
        <v>1</v>
      </c>
      <c r="AA23">
        <v>1</v>
      </c>
      <c r="AB23">
        <v>-1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-1</v>
      </c>
      <c r="AL23">
        <v>-1</v>
      </c>
      <c r="AM23">
        <v>-1</v>
      </c>
      <c r="AN23">
        <v>-1</v>
      </c>
      <c r="AO23">
        <v>-1</v>
      </c>
      <c r="AP23">
        <v>1</v>
      </c>
      <c r="AQ23">
        <v>-1</v>
      </c>
      <c r="AR23">
        <v>1</v>
      </c>
      <c r="AS23">
        <v>-1</v>
      </c>
      <c r="AT23">
        <v>1</v>
      </c>
      <c r="AU23">
        <v>1</v>
      </c>
      <c r="AV23">
        <v>-1</v>
      </c>
      <c r="AW23">
        <v>-1</v>
      </c>
      <c r="AX23">
        <v>1</v>
      </c>
      <c r="AY23">
        <v>1</v>
      </c>
      <c r="AZ23">
        <v>-1</v>
      </c>
      <c r="BA23">
        <v>-1</v>
      </c>
      <c r="BB23">
        <v>-1</v>
      </c>
      <c r="BC23">
        <v>-1</v>
      </c>
      <c r="BD23">
        <v>-1</v>
      </c>
      <c r="BE23">
        <v>-1</v>
      </c>
      <c r="BF23">
        <v>-1</v>
      </c>
      <c r="BG23">
        <v>-1</v>
      </c>
      <c r="BH23">
        <v>-1</v>
      </c>
      <c r="BI23">
        <v>-1</v>
      </c>
      <c r="BJ23">
        <v>-1</v>
      </c>
      <c r="BK23">
        <v>-1</v>
      </c>
      <c r="BL23">
        <f>AVERAGE($Q$23:$BK$23)</f>
        <v>-6.3829787234042548E-2</v>
      </c>
      <c r="BM23" t="s">
        <v>54</v>
      </c>
      <c r="BN23">
        <f>VARP($BL$22:$BL$38)</f>
        <v>1.2142838122120742E-2</v>
      </c>
      <c r="BO23">
        <v>1.2281835811247581E-2</v>
      </c>
      <c r="CV23" s="86" t="s">
        <v>218</v>
      </c>
      <c r="DA23" s="5">
        <v>9.7657026839339633E-2</v>
      </c>
    </row>
    <row r="24" spans="1:217" x14ac:dyDescent="0.25">
      <c r="A24" s="105">
        <v>1</v>
      </c>
      <c r="B24" s="105">
        <v>23</v>
      </c>
      <c r="D24" s="107">
        <v>0.65</v>
      </c>
      <c r="E24" s="107">
        <v>1</v>
      </c>
      <c r="F24" s="107">
        <v>1.5</v>
      </c>
      <c r="G24" s="107">
        <v>0.96470588235294141</v>
      </c>
      <c r="H24" s="107">
        <v>0.94</v>
      </c>
      <c r="P24" t="s">
        <v>3</v>
      </c>
      <c r="Q24">
        <v>-1</v>
      </c>
      <c r="R24">
        <v>1</v>
      </c>
      <c r="S24">
        <v>1</v>
      </c>
      <c r="T24">
        <v>1</v>
      </c>
      <c r="U24">
        <v>1</v>
      </c>
      <c r="V24">
        <v>-1</v>
      </c>
      <c r="W24">
        <v>-1</v>
      </c>
      <c r="X24">
        <v>1</v>
      </c>
      <c r="Y24">
        <v>1</v>
      </c>
      <c r="Z24">
        <v>1</v>
      </c>
      <c r="AA24">
        <v>1</v>
      </c>
      <c r="AB24">
        <v>-1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-1</v>
      </c>
      <c r="AL24">
        <v>1</v>
      </c>
      <c r="AM24">
        <v>-1</v>
      </c>
      <c r="AN24">
        <v>1</v>
      </c>
      <c r="AO24">
        <v>-1</v>
      </c>
      <c r="AP24">
        <v>1</v>
      </c>
      <c r="AQ24">
        <v>1</v>
      </c>
      <c r="AR24">
        <v>1</v>
      </c>
      <c r="AS24">
        <v>-1</v>
      </c>
      <c r="AT24">
        <v>1</v>
      </c>
      <c r="AU24">
        <v>1</v>
      </c>
      <c r="AV24">
        <v>-1</v>
      </c>
      <c r="AW24">
        <v>-1</v>
      </c>
      <c r="AX24">
        <v>1</v>
      </c>
      <c r="AY24">
        <v>1</v>
      </c>
      <c r="AZ24">
        <v>-1</v>
      </c>
      <c r="BA24">
        <v>-1</v>
      </c>
      <c r="BB24">
        <v>-1</v>
      </c>
      <c r="BC24">
        <v>-1</v>
      </c>
      <c r="BD24">
        <v>-1</v>
      </c>
      <c r="BE24">
        <v>1</v>
      </c>
      <c r="BF24">
        <v>-1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f>AVERAGE($Q$24:$BK$24)</f>
        <v>0.31914893617021278</v>
      </c>
      <c r="BM24" t="s">
        <v>57</v>
      </c>
      <c r="BN24">
        <f>VARP($Q$22:$BK$38)</f>
        <v>0.98868266183793574</v>
      </c>
      <c r="CV24" s="86">
        <f>AVERAGE(DB:DB)</f>
        <v>0.50273781820704477</v>
      </c>
      <c r="DA24" s="5">
        <v>0.13397706532015166</v>
      </c>
    </row>
    <row r="25" spans="1:217" x14ac:dyDescent="0.25">
      <c r="A25" s="105">
        <v>1</v>
      </c>
      <c r="B25" s="105">
        <v>24</v>
      </c>
      <c r="D25" s="107">
        <v>0.65</v>
      </c>
      <c r="E25" s="107">
        <v>1</v>
      </c>
      <c r="F25" s="107">
        <v>1.5</v>
      </c>
      <c r="G25" s="107">
        <v>0.96470588235294141</v>
      </c>
      <c r="H25" s="107">
        <v>1.0900000000000001</v>
      </c>
      <c r="P25" t="s">
        <v>4</v>
      </c>
      <c r="Q25">
        <v>-1</v>
      </c>
      <c r="R25">
        <v>1</v>
      </c>
      <c r="S25">
        <v>1</v>
      </c>
      <c r="T25">
        <v>1</v>
      </c>
      <c r="U25">
        <v>1</v>
      </c>
      <c r="V25">
        <v>-1</v>
      </c>
      <c r="W25">
        <v>-1</v>
      </c>
      <c r="X25">
        <v>1</v>
      </c>
      <c r="Y25">
        <v>1</v>
      </c>
      <c r="Z25">
        <v>1</v>
      </c>
      <c r="AA25">
        <v>1</v>
      </c>
      <c r="AB25">
        <v>-1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-1</v>
      </c>
      <c r="AL25">
        <v>1</v>
      </c>
      <c r="AM25">
        <v>-1</v>
      </c>
      <c r="AN25">
        <v>1</v>
      </c>
      <c r="AO25">
        <v>-1</v>
      </c>
      <c r="AP25">
        <v>1</v>
      </c>
      <c r="AQ25">
        <v>1</v>
      </c>
      <c r="AR25">
        <v>1</v>
      </c>
      <c r="AS25">
        <v>-1</v>
      </c>
      <c r="AT25">
        <v>1</v>
      </c>
      <c r="AU25">
        <v>1</v>
      </c>
      <c r="AV25">
        <v>-1</v>
      </c>
      <c r="AW25">
        <v>-1</v>
      </c>
      <c r="AX25">
        <v>1</v>
      </c>
      <c r="AY25">
        <v>1</v>
      </c>
      <c r="AZ25">
        <v>-1</v>
      </c>
      <c r="BA25">
        <v>-1</v>
      </c>
      <c r="BB25">
        <v>-1</v>
      </c>
      <c r="BC25">
        <v>-1</v>
      </c>
      <c r="BD25">
        <v>-1</v>
      </c>
      <c r="BE25">
        <v>-1</v>
      </c>
      <c r="BF25">
        <v>-1</v>
      </c>
      <c r="BG25">
        <v>-1</v>
      </c>
      <c r="BH25">
        <v>-1</v>
      </c>
      <c r="BI25">
        <v>-1</v>
      </c>
      <c r="BJ25">
        <v>-1</v>
      </c>
      <c r="BK25">
        <v>-1</v>
      </c>
      <c r="BL25">
        <f>AVERAGE($Q$25:$BK$25)</f>
        <v>6.3829787234042548E-2</v>
      </c>
      <c r="BM25" t="s">
        <v>76</v>
      </c>
      <c r="BN25">
        <f>AVERAGE($Q$22:$BK$38)</f>
        <v>0.10638297872340426</v>
      </c>
      <c r="DA25" s="5">
        <v>9.9682486411258917E-2</v>
      </c>
    </row>
    <row r="26" spans="1:217" x14ac:dyDescent="0.25">
      <c r="A26" s="105">
        <v>1</v>
      </c>
      <c r="B26" s="105">
        <v>25</v>
      </c>
      <c r="D26" s="107">
        <v>0.65</v>
      </c>
      <c r="E26" s="107">
        <v>1</v>
      </c>
      <c r="F26" s="107">
        <v>1.5</v>
      </c>
      <c r="G26" s="107">
        <v>0.96470588235294141</v>
      </c>
      <c r="H26" s="107">
        <v>0.99</v>
      </c>
      <c r="P26" t="s">
        <v>5</v>
      </c>
      <c r="Q26">
        <v>-1</v>
      </c>
      <c r="R26">
        <v>1</v>
      </c>
      <c r="S26">
        <v>1</v>
      </c>
      <c r="T26">
        <v>1</v>
      </c>
      <c r="U26">
        <v>1</v>
      </c>
      <c r="V26">
        <v>-1</v>
      </c>
      <c r="W26">
        <v>-1</v>
      </c>
      <c r="X26">
        <v>1</v>
      </c>
      <c r="Y26">
        <v>1</v>
      </c>
      <c r="Z26">
        <v>1</v>
      </c>
      <c r="AA26">
        <v>1</v>
      </c>
      <c r="AB26">
        <v>-1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-1</v>
      </c>
      <c r="AL26">
        <v>1</v>
      </c>
      <c r="AM26">
        <v>-1</v>
      </c>
      <c r="AN26">
        <v>1</v>
      </c>
      <c r="AO26">
        <v>-1</v>
      </c>
      <c r="AP26">
        <v>1</v>
      </c>
      <c r="AQ26">
        <v>1</v>
      </c>
      <c r="AR26">
        <v>1</v>
      </c>
      <c r="AS26">
        <v>-1</v>
      </c>
      <c r="AT26">
        <v>1</v>
      </c>
      <c r="AU26">
        <v>1</v>
      </c>
      <c r="AV26">
        <v>-1</v>
      </c>
      <c r="AW26">
        <v>-1</v>
      </c>
      <c r="AX26">
        <v>1</v>
      </c>
      <c r="AY26">
        <v>1</v>
      </c>
      <c r="AZ26">
        <v>-1</v>
      </c>
      <c r="BA26">
        <v>-1</v>
      </c>
      <c r="BB26">
        <v>-1</v>
      </c>
      <c r="BC26">
        <v>-1</v>
      </c>
      <c r="BD26">
        <v>-1</v>
      </c>
      <c r="BE26">
        <v>-1</v>
      </c>
      <c r="BF26">
        <v>-1</v>
      </c>
      <c r="BG26">
        <v>-1</v>
      </c>
      <c r="BH26">
        <v>-1</v>
      </c>
      <c r="BI26">
        <v>-1</v>
      </c>
      <c r="BJ26">
        <v>-1</v>
      </c>
      <c r="BK26">
        <v>-1</v>
      </c>
      <c r="BL26">
        <f>AVERAGE($Q$26:$BK$26)</f>
        <v>6.3829787234042548E-2</v>
      </c>
      <c r="BM26" t="s">
        <v>216</v>
      </c>
      <c r="BN26">
        <f>BN25*799</f>
        <v>85</v>
      </c>
      <c r="DA26" s="5">
        <v>0.11360898998429662</v>
      </c>
    </row>
    <row r="27" spans="1:217" x14ac:dyDescent="0.25">
      <c r="A27" s="105">
        <v>1</v>
      </c>
      <c r="B27" s="105">
        <v>26</v>
      </c>
      <c r="D27" s="107">
        <v>0.65</v>
      </c>
      <c r="E27" s="107">
        <v>1</v>
      </c>
      <c r="F27" s="107">
        <v>1.5</v>
      </c>
      <c r="G27" s="107">
        <v>0.96470588235294141</v>
      </c>
      <c r="H27" s="107">
        <v>1.19</v>
      </c>
      <c r="P27" t="s">
        <v>6</v>
      </c>
      <c r="Q27">
        <v>-1</v>
      </c>
      <c r="R27">
        <v>1</v>
      </c>
      <c r="S27">
        <v>1</v>
      </c>
      <c r="T27">
        <v>1</v>
      </c>
      <c r="U27">
        <v>1</v>
      </c>
      <c r="V27">
        <v>-1</v>
      </c>
      <c r="W27">
        <v>-1</v>
      </c>
      <c r="X27">
        <v>1</v>
      </c>
      <c r="Y27">
        <v>1</v>
      </c>
      <c r="Z27">
        <v>1</v>
      </c>
      <c r="AA27">
        <v>1</v>
      </c>
      <c r="AB27">
        <v>-1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-1</v>
      </c>
      <c r="AL27">
        <v>1</v>
      </c>
      <c r="AM27">
        <v>-1</v>
      </c>
      <c r="AN27">
        <v>1</v>
      </c>
      <c r="AO27">
        <v>-1</v>
      </c>
      <c r="AP27">
        <v>1</v>
      </c>
      <c r="AQ27">
        <v>1</v>
      </c>
      <c r="AR27">
        <v>1</v>
      </c>
      <c r="AS27">
        <v>-1</v>
      </c>
      <c r="AT27">
        <v>1</v>
      </c>
      <c r="AU27">
        <v>1</v>
      </c>
      <c r="AV27">
        <v>-1</v>
      </c>
      <c r="AW27">
        <v>-1</v>
      </c>
      <c r="AX27">
        <v>1</v>
      </c>
      <c r="AY27">
        <v>1</v>
      </c>
      <c r="AZ27">
        <v>-1</v>
      </c>
      <c r="BA27">
        <v>-1</v>
      </c>
      <c r="BB27">
        <v>-1</v>
      </c>
      <c r="BC27">
        <v>-1</v>
      </c>
      <c r="BD27">
        <v>-1</v>
      </c>
      <c r="BE27">
        <v>-1</v>
      </c>
      <c r="BF27">
        <v>-1</v>
      </c>
      <c r="BG27">
        <v>-1</v>
      </c>
      <c r="BH27">
        <v>-1</v>
      </c>
      <c r="BI27">
        <v>-1</v>
      </c>
      <c r="BJ27">
        <v>-1</v>
      </c>
      <c r="BK27">
        <v>-1</v>
      </c>
      <c r="BL27">
        <f>AVERAGE($Q$27:$BK$27)</f>
        <v>6.3829787234042548E-2</v>
      </c>
      <c r="BM27" t="s">
        <v>220</v>
      </c>
      <c r="BN27">
        <f>(BN25+1)/2</f>
        <v>0.55319148936170215</v>
      </c>
      <c r="DA27" s="5">
        <v>4.0615055411198538E-2</v>
      </c>
    </row>
    <row r="28" spans="1:217" x14ac:dyDescent="0.25">
      <c r="A28" s="105">
        <v>1</v>
      </c>
      <c r="B28" s="105">
        <v>27</v>
      </c>
      <c r="D28" s="107">
        <v>0.65</v>
      </c>
      <c r="E28" s="107">
        <v>1</v>
      </c>
      <c r="F28" s="107">
        <v>1.5</v>
      </c>
      <c r="G28" s="107">
        <v>0.96470588235294141</v>
      </c>
      <c r="H28" s="107">
        <v>1.0900000000000001</v>
      </c>
      <c r="P28" t="s">
        <v>7</v>
      </c>
      <c r="Q28">
        <v>-1</v>
      </c>
      <c r="R28">
        <v>1</v>
      </c>
      <c r="S28">
        <v>1</v>
      </c>
      <c r="T28">
        <v>1</v>
      </c>
      <c r="U28">
        <v>1</v>
      </c>
      <c r="V28">
        <v>-1</v>
      </c>
      <c r="W28">
        <v>-1</v>
      </c>
      <c r="X28">
        <v>1</v>
      </c>
      <c r="Y28">
        <v>1</v>
      </c>
      <c r="Z28">
        <v>1</v>
      </c>
      <c r="AA28">
        <v>1</v>
      </c>
      <c r="AB28">
        <v>-1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-1</v>
      </c>
      <c r="AL28">
        <v>1</v>
      </c>
      <c r="AM28">
        <v>-1</v>
      </c>
      <c r="AN28">
        <v>1</v>
      </c>
      <c r="AO28">
        <v>-1</v>
      </c>
      <c r="AP28">
        <v>1</v>
      </c>
      <c r="AQ28">
        <v>1</v>
      </c>
      <c r="AR28">
        <v>1</v>
      </c>
      <c r="AS28">
        <v>-1</v>
      </c>
      <c r="AT28">
        <v>1</v>
      </c>
      <c r="AU28">
        <v>1</v>
      </c>
      <c r="AV28">
        <v>-1</v>
      </c>
      <c r="AW28">
        <v>-1</v>
      </c>
      <c r="AX28">
        <v>1</v>
      </c>
      <c r="AY28">
        <v>1</v>
      </c>
      <c r="AZ28">
        <v>-1</v>
      </c>
      <c r="BA28">
        <v>-1</v>
      </c>
      <c r="BB28">
        <v>-1</v>
      </c>
      <c r="BC28">
        <v>-1</v>
      </c>
      <c r="BD28">
        <v>-1</v>
      </c>
      <c r="BE28">
        <v>-1</v>
      </c>
      <c r="BF28">
        <v>-1</v>
      </c>
      <c r="BG28">
        <v>-1</v>
      </c>
      <c r="BH28">
        <v>-1</v>
      </c>
      <c r="BI28">
        <v>-1</v>
      </c>
      <c r="BJ28">
        <v>-1</v>
      </c>
      <c r="BK28">
        <v>-1</v>
      </c>
      <c r="BL28">
        <f>AVERAGE($Q$28:$BK$28)</f>
        <v>6.3829787234042548E-2</v>
      </c>
      <c r="BM28" t="s">
        <v>373</v>
      </c>
      <c r="BN28">
        <f>(BN27-(1-BN27))^2</f>
        <v>1.1317338162064292E-2</v>
      </c>
      <c r="DA28" s="5">
        <v>9.9682486411258917E-2</v>
      </c>
    </row>
    <row r="29" spans="1:217" x14ac:dyDescent="0.25">
      <c r="A29" s="105">
        <v>1</v>
      </c>
      <c r="B29" s="105">
        <v>28</v>
      </c>
      <c r="D29" s="107">
        <v>0.65</v>
      </c>
      <c r="E29" s="107">
        <v>1</v>
      </c>
      <c r="F29" s="107">
        <v>1.5</v>
      </c>
      <c r="G29" s="107">
        <v>0.96470588235294141</v>
      </c>
      <c r="H29" s="107">
        <v>1.1200000000000001</v>
      </c>
      <c r="P29" t="s">
        <v>8</v>
      </c>
      <c r="Q29">
        <v>-1</v>
      </c>
      <c r="R29">
        <v>1</v>
      </c>
      <c r="S29">
        <v>1</v>
      </c>
      <c r="T29">
        <v>1</v>
      </c>
      <c r="U29">
        <v>1</v>
      </c>
      <c r="V29">
        <v>-1</v>
      </c>
      <c r="W29">
        <v>-1</v>
      </c>
      <c r="X29">
        <v>1</v>
      </c>
      <c r="Y29">
        <v>1</v>
      </c>
      <c r="Z29">
        <v>1</v>
      </c>
      <c r="AA29">
        <v>1</v>
      </c>
      <c r="AB29">
        <v>-1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-1</v>
      </c>
      <c r="AL29">
        <v>1</v>
      </c>
      <c r="AM29">
        <v>-1</v>
      </c>
      <c r="AN29">
        <v>1</v>
      </c>
      <c r="AO29">
        <v>-1</v>
      </c>
      <c r="AP29">
        <v>1</v>
      </c>
      <c r="AQ29">
        <v>1</v>
      </c>
      <c r="AR29">
        <v>1</v>
      </c>
      <c r="AS29">
        <v>-1</v>
      </c>
      <c r="AT29">
        <v>1</v>
      </c>
      <c r="AU29">
        <v>1</v>
      </c>
      <c r="AV29">
        <v>-1</v>
      </c>
      <c r="AW29">
        <v>-1</v>
      </c>
      <c r="AX29">
        <v>1</v>
      </c>
      <c r="AY29">
        <v>1</v>
      </c>
      <c r="AZ29">
        <v>-1</v>
      </c>
      <c r="BA29">
        <v>-1</v>
      </c>
      <c r="BB29">
        <v>-1</v>
      </c>
      <c r="BC29">
        <v>-1</v>
      </c>
      <c r="BD29">
        <v>-1</v>
      </c>
      <c r="BE29">
        <v>-1</v>
      </c>
      <c r="BF29">
        <v>-1</v>
      </c>
      <c r="BG29">
        <v>-1</v>
      </c>
      <c r="BH29">
        <v>-1</v>
      </c>
      <c r="BI29">
        <v>-1</v>
      </c>
      <c r="BJ29">
        <v>-1</v>
      </c>
      <c r="BK29">
        <v>-1</v>
      </c>
      <c r="BL29">
        <f>AVERAGE($Q$29:$BK$29)</f>
        <v>6.3829787234042548E-2</v>
      </c>
      <c r="DA29" s="5">
        <v>8.8225474765120368E-2</v>
      </c>
    </row>
    <row r="30" spans="1:217" x14ac:dyDescent="0.25">
      <c r="A30" s="105">
        <v>1</v>
      </c>
      <c r="B30" s="105">
        <v>29</v>
      </c>
      <c r="D30" s="107">
        <v>0.65</v>
      </c>
      <c r="E30" s="107">
        <v>1</v>
      </c>
      <c r="F30" s="107">
        <v>1.5</v>
      </c>
      <c r="G30" s="107">
        <v>1.0058823529411764</v>
      </c>
      <c r="H30" s="107">
        <v>0.95</v>
      </c>
      <c r="P30" t="s">
        <v>9</v>
      </c>
      <c r="Q30">
        <v>-1</v>
      </c>
      <c r="R30">
        <v>1</v>
      </c>
      <c r="S30">
        <v>1</v>
      </c>
      <c r="T30">
        <v>1</v>
      </c>
      <c r="U30">
        <v>1</v>
      </c>
      <c r="V30">
        <v>-1</v>
      </c>
      <c r="W30">
        <v>-1</v>
      </c>
      <c r="X30">
        <v>1</v>
      </c>
      <c r="Y30">
        <v>1</v>
      </c>
      <c r="Z30">
        <v>1</v>
      </c>
      <c r="AA30">
        <v>1</v>
      </c>
      <c r="AB30">
        <v>-1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-1</v>
      </c>
      <c r="AL30">
        <v>1</v>
      </c>
      <c r="AM30">
        <v>-1</v>
      </c>
      <c r="AN30">
        <v>1</v>
      </c>
      <c r="AO30">
        <v>-1</v>
      </c>
      <c r="AP30">
        <v>1</v>
      </c>
      <c r="AQ30">
        <v>1</v>
      </c>
      <c r="AR30">
        <v>1</v>
      </c>
      <c r="AS30">
        <v>-1</v>
      </c>
      <c r="AT30">
        <v>1</v>
      </c>
      <c r="AU30">
        <v>1</v>
      </c>
      <c r="AV30">
        <v>-1</v>
      </c>
      <c r="AW30">
        <v>-1</v>
      </c>
      <c r="AX30">
        <v>1</v>
      </c>
      <c r="AY30">
        <v>1</v>
      </c>
      <c r="AZ30">
        <v>-1</v>
      </c>
      <c r="BA30">
        <v>-1</v>
      </c>
      <c r="BB30">
        <v>-1</v>
      </c>
      <c r="BC30">
        <v>-1</v>
      </c>
      <c r="BD30">
        <v>1</v>
      </c>
      <c r="BE30">
        <v>1</v>
      </c>
      <c r="BF30">
        <v>-1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f>AVERAGE($Q$30:$BK$30)</f>
        <v>0.36170212765957449</v>
      </c>
      <c r="DA30" s="5">
        <v>6.1502563737572687E-2</v>
      </c>
    </row>
    <row r="31" spans="1:217" x14ac:dyDescent="0.25">
      <c r="A31" s="105">
        <v>1</v>
      </c>
      <c r="B31" s="105">
        <v>30</v>
      </c>
      <c r="D31" s="107">
        <v>0.65</v>
      </c>
      <c r="E31" s="107">
        <v>1</v>
      </c>
      <c r="F31" s="107">
        <v>1.5</v>
      </c>
      <c r="G31" s="107">
        <v>1.0058823529411764</v>
      </c>
      <c r="H31" s="107">
        <v>1.03</v>
      </c>
      <c r="P31" t="s">
        <v>10</v>
      </c>
      <c r="Q31">
        <v>-1</v>
      </c>
      <c r="R31">
        <v>1</v>
      </c>
      <c r="S31">
        <v>1</v>
      </c>
      <c r="T31">
        <v>1</v>
      </c>
      <c r="U31">
        <v>1</v>
      </c>
      <c r="V31">
        <v>-1</v>
      </c>
      <c r="W31">
        <v>-1</v>
      </c>
      <c r="X31">
        <v>1</v>
      </c>
      <c r="Y31">
        <v>1</v>
      </c>
      <c r="Z31">
        <v>1</v>
      </c>
      <c r="AA31">
        <v>1</v>
      </c>
      <c r="AB31">
        <v>-1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-1</v>
      </c>
      <c r="AL31">
        <v>1</v>
      </c>
      <c r="AM31">
        <v>-1</v>
      </c>
      <c r="AN31">
        <v>1</v>
      </c>
      <c r="AO31">
        <v>-1</v>
      </c>
      <c r="AP31">
        <v>1</v>
      </c>
      <c r="AQ31">
        <v>1</v>
      </c>
      <c r="AR31">
        <v>1</v>
      </c>
      <c r="AS31">
        <v>-1</v>
      </c>
      <c r="AT31">
        <v>1</v>
      </c>
      <c r="AU31">
        <v>1</v>
      </c>
      <c r="AV31">
        <v>-1</v>
      </c>
      <c r="AW31">
        <v>-1</v>
      </c>
      <c r="AX31">
        <v>1</v>
      </c>
      <c r="AY31">
        <v>1</v>
      </c>
      <c r="AZ31">
        <v>-1</v>
      </c>
      <c r="BA31">
        <v>-1</v>
      </c>
      <c r="BB31">
        <v>-1</v>
      </c>
      <c r="BC31">
        <v>-1</v>
      </c>
      <c r="BD31">
        <v>-1</v>
      </c>
      <c r="BE31">
        <v>-1</v>
      </c>
      <c r="BF31">
        <v>-1</v>
      </c>
      <c r="BG31">
        <v>-1</v>
      </c>
      <c r="BH31">
        <v>-1</v>
      </c>
      <c r="BI31">
        <v>-1</v>
      </c>
      <c r="BJ31">
        <v>-1</v>
      </c>
      <c r="BK31">
        <v>-1</v>
      </c>
      <c r="BL31">
        <f>AVERAGE($Q$31:$BK$31)</f>
        <v>6.3829787234042548E-2</v>
      </c>
      <c r="DA31" s="5">
        <v>-4.7217722170516487E-2</v>
      </c>
    </row>
    <row r="32" spans="1:217" x14ac:dyDescent="0.25">
      <c r="A32" s="105">
        <v>1</v>
      </c>
      <c r="B32" s="105">
        <v>31</v>
      </c>
      <c r="D32" s="107">
        <v>0.65</v>
      </c>
      <c r="E32" s="107">
        <v>1</v>
      </c>
      <c r="F32" s="107">
        <v>1.5</v>
      </c>
      <c r="G32" s="107">
        <v>1.0058823529411764</v>
      </c>
      <c r="H32" s="107">
        <v>1.02</v>
      </c>
      <c r="P32" t="s">
        <v>11</v>
      </c>
      <c r="Q32">
        <v>-1</v>
      </c>
      <c r="R32">
        <v>1</v>
      </c>
      <c r="S32">
        <v>1</v>
      </c>
      <c r="T32">
        <v>1</v>
      </c>
      <c r="U32">
        <v>1</v>
      </c>
      <c r="V32">
        <v>-1</v>
      </c>
      <c r="W32">
        <v>-1</v>
      </c>
      <c r="X32">
        <v>1</v>
      </c>
      <c r="Y32">
        <v>1</v>
      </c>
      <c r="Z32">
        <v>1</v>
      </c>
      <c r="AA32">
        <v>1</v>
      </c>
      <c r="AB32">
        <v>-1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-1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-1</v>
      </c>
      <c r="AT32">
        <v>-1</v>
      </c>
      <c r="AU32">
        <v>-1</v>
      </c>
      <c r="AV32">
        <v>-1</v>
      </c>
      <c r="AW32">
        <v>-1</v>
      </c>
      <c r="AX32">
        <v>-1</v>
      </c>
      <c r="AY32">
        <v>-1</v>
      </c>
      <c r="AZ32">
        <v>-1</v>
      </c>
      <c r="BA32">
        <v>-1</v>
      </c>
      <c r="BB32">
        <v>-1</v>
      </c>
      <c r="BC32">
        <v>-1</v>
      </c>
      <c r="BD32">
        <v>-1</v>
      </c>
      <c r="BE32">
        <v>-1</v>
      </c>
      <c r="BF32">
        <v>-1</v>
      </c>
      <c r="BG32">
        <v>-1</v>
      </c>
      <c r="BH32">
        <v>-1</v>
      </c>
      <c r="BI32">
        <v>-1</v>
      </c>
      <c r="BJ32">
        <v>-1</v>
      </c>
      <c r="BK32">
        <v>-1</v>
      </c>
      <c r="BL32">
        <f>AVERAGE($Q$32:$BK$32)</f>
        <v>-2.1276595744680851E-2</v>
      </c>
      <c r="DA32" s="5">
        <v>-4.2685760144200662E-2</v>
      </c>
    </row>
    <row r="33" spans="1:247" x14ac:dyDescent="0.25">
      <c r="A33" s="105">
        <v>1</v>
      </c>
      <c r="B33" s="105">
        <v>32</v>
      </c>
      <c r="D33" s="107">
        <v>0.65</v>
      </c>
      <c r="E33" s="107">
        <v>1</v>
      </c>
      <c r="F33" s="107">
        <v>1.5</v>
      </c>
      <c r="G33" s="107">
        <v>1.0058823529411764</v>
      </c>
      <c r="H33" s="107">
        <v>0.88</v>
      </c>
      <c r="P33" t="s">
        <v>12</v>
      </c>
      <c r="Q33">
        <v>-1</v>
      </c>
      <c r="R33">
        <v>1</v>
      </c>
      <c r="S33">
        <v>1</v>
      </c>
      <c r="T33">
        <v>1</v>
      </c>
      <c r="U33">
        <v>1</v>
      </c>
      <c r="V33">
        <v>-1</v>
      </c>
      <c r="W33">
        <v>-1</v>
      </c>
      <c r="X33">
        <v>1</v>
      </c>
      <c r="Y33">
        <v>1</v>
      </c>
      <c r="Z33">
        <v>1</v>
      </c>
      <c r="AA33">
        <v>1</v>
      </c>
      <c r="AB33">
        <v>-1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-1</v>
      </c>
      <c r="AL33">
        <v>1</v>
      </c>
      <c r="AM33">
        <v>-1</v>
      </c>
      <c r="AN33">
        <v>1</v>
      </c>
      <c r="AO33">
        <v>-1</v>
      </c>
      <c r="AP33">
        <v>1</v>
      </c>
      <c r="AQ33">
        <v>1</v>
      </c>
      <c r="AR33">
        <v>1</v>
      </c>
      <c r="AS33">
        <v>-1</v>
      </c>
      <c r="AT33">
        <v>1</v>
      </c>
      <c r="AU33">
        <v>1</v>
      </c>
      <c r="AV33">
        <v>-1</v>
      </c>
      <c r="AW33">
        <v>-1</v>
      </c>
      <c r="AX33">
        <v>1</v>
      </c>
      <c r="AY33">
        <v>1</v>
      </c>
      <c r="AZ33">
        <v>-1</v>
      </c>
      <c r="BA33">
        <v>-1</v>
      </c>
      <c r="BB33">
        <v>-1</v>
      </c>
      <c r="BC33">
        <v>-1</v>
      </c>
      <c r="BD33">
        <v>-1</v>
      </c>
      <c r="BE33">
        <v>-1</v>
      </c>
      <c r="BF33">
        <v>-1</v>
      </c>
      <c r="BG33">
        <v>-1</v>
      </c>
      <c r="BH33">
        <v>-1</v>
      </c>
      <c r="BI33">
        <v>-1</v>
      </c>
      <c r="BJ33">
        <v>-1</v>
      </c>
      <c r="BK33">
        <v>-1</v>
      </c>
      <c r="BL33">
        <f>AVERAGE($Q$33:$BK$33)</f>
        <v>6.3829787234042548E-2</v>
      </c>
      <c r="DA33" s="5">
        <v>7.3224594901966172E-2</v>
      </c>
    </row>
    <row r="34" spans="1:247" x14ac:dyDescent="0.25">
      <c r="A34" s="105">
        <v>1</v>
      </c>
      <c r="B34" s="105">
        <v>33</v>
      </c>
      <c r="D34" s="107">
        <v>0.65</v>
      </c>
      <c r="E34" s="107">
        <v>1</v>
      </c>
      <c r="F34" s="107">
        <v>1.5</v>
      </c>
      <c r="G34" s="107">
        <v>1.0058823529411764</v>
      </c>
      <c r="H34" s="107">
        <v>0.89</v>
      </c>
      <c r="P34" t="s">
        <v>13</v>
      </c>
      <c r="Q34">
        <v>-1</v>
      </c>
      <c r="R34">
        <v>1</v>
      </c>
      <c r="S34">
        <v>1</v>
      </c>
      <c r="T34">
        <v>1</v>
      </c>
      <c r="U34">
        <v>1</v>
      </c>
      <c r="V34">
        <v>-1</v>
      </c>
      <c r="W34">
        <v>-1</v>
      </c>
      <c r="X34">
        <v>1</v>
      </c>
      <c r="Y34">
        <v>1</v>
      </c>
      <c r="Z34">
        <v>1</v>
      </c>
      <c r="AA34">
        <v>1</v>
      </c>
      <c r="AB34">
        <v>-1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-1</v>
      </c>
      <c r="AL34">
        <v>1</v>
      </c>
      <c r="AM34">
        <v>-1</v>
      </c>
      <c r="AN34">
        <v>1</v>
      </c>
      <c r="AO34">
        <v>-1</v>
      </c>
      <c r="AP34">
        <v>1</v>
      </c>
      <c r="AQ34">
        <v>1</v>
      </c>
      <c r="AR34">
        <v>1</v>
      </c>
      <c r="AS34">
        <v>-1</v>
      </c>
      <c r="AT34">
        <v>1</v>
      </c>
      <c r="AU34">
        <v>1</v>
      </c>
      <c r="AV34">
        <v>-1</v>
      </c>
      <c r="AW34">
        <v>-1</v>
      </c>
      <c r="AX34">
        <v>1</v>
      </c>
      <c r="AY34">
        <v>1</v>
      </c>
      <c r="AZ34">
        <v>-1</v>
      </c>
      <c r="BA34">
        <v>-1</v>
      </c>
      <c r="BB34">
        <v>-1</v>
      </c>
      <c r="BC34">
        <v>-1</v>
      </c>
      <c r="BD34">
        <v>-1</v>
      </c>
      <c r="BE34">
        <v>-1</v>
      </c>
      <c r="BF34">
        <v>-1</v>
      </c>
      <c r="BG34">
        <v>-1</v>
      </c>
      <c r="BH34">
        <v>-1</v>
      </c>
      <c r="BI34">
        <v>-1</v>
      </c>
      <c r="BJ34">
        <v>-1</v>
      </c>
      <c r="BK34">
        <v>-1</v>
      </c>
      <c r="BL34">
        <f>AVERAGE($Q$34:$BK$34)</f>
        <v>6.3829787234042548E-2</v>
      </c>
      <c r="DA34" s="5">
        <v>7.4497237780437736E-2</v>
      </c>
    </row>
    <row r="35" spans="1:247" x14ac:dyDescent="0.25">
      <c r="A35" s="105">
        <v>1</v>
      </c>
      <c r="B35" s="105">
        <v>34</v>
      </c>
      <c r="D35" s="107">
        <v>0.65</v>
      </c>
      <c r="E35" s="107">
        <v>1</v>
      </c>
      <c r="F35" s="107">
        <v>1.5</v>
      </c>
      <c r="G35" s="107">
        <v>1.0058823529411764</v>
      </c>
      <c r="H35" s="107">
        <v>1.01</v>
      </c>
      <c r="P35" t="s">
        <v>14</v>
      </c>
      <c r="Q35">
        <v>-1</v>
      </c>
      <c r="R35">
        <v>1</v>
      </c>
      <c r="S35">
        <v>1</v>
      </c>
      <c r="T35">
        <v>1</v>
      </c>
      <c r="U35">
        <v>1</v>
      </c>
      <c r="V35">
        <v>-1</v>
      </c>
      <c r="W35">
        <v>-1</v>
      </c>
      <c r="X35">
        <v>1</v>
      </c>
      <c r="Y35">
        <v>1</v>
      </c>
      <c r="Z35">
        <v>1</v>
      </c>
      <c r="AA35">
        <v>1</v>
      </c>
      <c r="AB35">
        <v>-1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-1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-1</v>
      </c>
      <c r="AT35">
        <v>1</v>
      </c>
      <c r="AU35">
        <v>1</v>
      </c>
      <c r="AV35">
        <v>-1</v>
      </c>
      <c r="AW35">
        <v>-1</v>
      </c>
      <c r="AX35">
        <v>1</v>
      </c>
      <c r="AY35">
        <v>1</v>
      </c>
      <c r="AZ35">
        <v>-1</v>
      </c>
      <c r="BA35">
        <v>-1</v>
      </c>
      <c r="BB35">
        <v>-1</v>
      </c>
      <c r="BC35">
        <v>-1</v>
      </c>
      <c r="BD35">
        <v>-1</v>
      </c>
      <c r="BE35">
        <v>-1</v>
      </c>
      <c r="BF35">
        <v>-1</v>
      </c>
      <c r="BG35">
        <v>-1</v>
      </c>
      <c r="BH35">
        <v>-1</v>
      </c>
      <c r="BI35">
        <v>-1</v>
      </c>
      <c r="BJ35">
        <v>-1</v>
      </c>
      <c r="BK35">
        <v>-1</v>
      </c>
      <c r="BL35">
        <f>AVERAGE($Q$35:$BK$35)</f>
        <v>0.14893617021276595</v>
      </c>
      <c r="DA35" s="5">
        <v>-3.7849678565572593E-2</v>
      </c>
    </row>
    <row r="36" spans="1:247" x14ac:dyDescent="0.25">
      <c r="A36" s="105">
        <v>1</v>
      </c>
      <c r="B36" s="105">
        <v>35</v>
      </c>
      <c r="D36" s="107">
        <v>0.65</v>
      </c>
      <c r="E36" s="107">
        <v>1</v>
      </c>
      <c r="F36" s="107">
        <v>1.5</v>
      </c>
      <c r="G36" s="107">
        <v>1.0058823529411764</v>
      </c>
      <c r="H36" s="107">
        <v>1.01</v>
      </c>
      <c r="P36" t="s">
        <v>15</v>
      </c>
      <c r="Q36">
        <v>-1</v>
      </c>
      <c r="R36">
        <v>1</v>
      </c>
      <c r="S36">
        <v>1</v>
      </c>
      <c r="T36">
        <v>1</v>
      </c>
      <c r="U36">
        <v>1</v>
      </c>
      <c r="V36">
        <v>-1</v>
      </c>
      <c r="W36">
        <v>-1</v>
      </c>
      <c r="X36">
        <v>1</v>
      </c>
      <c r="Y36">
        <v>1</v>
      </c>
      <c r="Z36">
        <v>1</v>
      </c>
      <c r="AA36">
        <v>1</v>
      </c>
      <c r="AB36">
        <v>-1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-1</v>
      </c>
      <c r="AL36">
        <v>1</v>
      </c>
      <c r="AM36">
        <v>-1</v>
      </c>
      <c r="AN36">
        <v>1</v>
      </c>
      <c r="AO36">
        <v>-1</v>
      </c>
      <c r="AP36">
        <v>1</v>
      </c>
      <c r="AQ36">
        <v>1</v>
      </c>
      <c r="AR36">
        <v>1</v>
      </c>
      <c r="AS36">
        <v>-1</v>
      </c>
      <c r="AT36">
        <v>1</v>
      </c>
      <c r="AU36">
        <v>1</v>
      </c>
      <c r="AV36">
        <v>-1</v>
      </c>
      <c r="AW36">
        <v>-1</v>
      </c>
      <c r="AX36">
        <v>1</v>
      </c>
      <c r="AY36">
        <v>1</v>
      </c>
      <c r="AZ36">
        <v>-1</v>
      </c>
      <c r="BA36">
        <v>-1</v>
      </c>
      <c r="BB36">
        <v>-1</v>
      </c>
      <c r="BC36">
        <v>-1</v>
      </c>
      <c r="BD36">
        <v>-1</v>
      </c>
      <c r="BE36">
        <v>-1</v>
      </c>
      <c r="BF36">
        <v>-1</v>
      </c>
      <c r="BG36">
        <v>-1</v>
      </c>
      <c r="BH36">
        <v>-1</v>
      </c>
      <c r="BI36">
        <v>-1</v>
      </c>
      <c r="BJ36">
        <v>-1</v>
      </c>
      <c r="BK36">
        <v>-1</v>
      </c>
      <c r="BL36">
        <f>AVERAGE($Q$36:$BK$36)</f>
        <v>6.3829787234042548E-2</v>
      </c>
      <c r="DA36" s="5">
        <v>-3.7849678565572593E-2</v>
      </c>
    </row>
    <row r="37" spans="1:247" x14ac:dyDescent="0.25">
      <c r="A37" s="105">
        <v>1</v>
      </c>
      <c r="B37" s="105">
        <v>36</v>
      </c>
      <c r="D37" s="107">
        <v>0.1</v>
      </c>
      <c r="E37" s="107">
        <v>0.5</v>
      </c>
      <c r="F37" s="107">
        <v>3</v>
      </c>
      <c r="G37" s="107">
        <v>1.0029411764705882</v>
      </c>
      <c r="H37" s="107">
        <v>0.35</v>
      </c>
      <c r="P37" t="s">
        <v>16</v>
      </c>
      <c r="Q37">
        <v>-1</v>
      </c>
      <c r="R37">
        <v>1</v>
      </c>
      <c r="S37">
        <v>1</v>
      </c>
      <c r="T37">
        <v>1</v>
      </c>
      <c r="U37">
        <v>1</v>
      </c>
      <c r="V37">
        <v>-1</v>
      </c>
      <c r="W37">
        <v>-1</v>
      </c>
      <c r="X37">
        <v>1</v>
      </c>
      <c r="Y37">
        <v>1</v>
      </c>
      <c r="Z37">
        <v>1</v>
      </c>
      <c r="AA37">
        <v>1</v>
      </c>
      <c r="AB37">
        <v>-1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-1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-1</v>
      </c>
      <c r="AT37">
        <v>1</v>
      </c>
      <c r="AU37">
        <v>1</v>
      </c>
      <c r="AV37">
        <v>-1</v>
      </c>
      <c r="AW37">
        <v>-1</v>
      </c>
      <c r="AX37">
        <v>1</v>
      </c>
      <c r="AY37">
        <v>1</v>
      </c>
      <c r="AZ37">
        <v>-1</v>
      </c>
      <c r="BA37">
        <v>-1</v>
      </c>
      <c r="BB37">
        <v>-1</v>
      </c>
      <c r="BC37">
        <v>-1</v>
      </c>
      <c r="BD37">
        <v>-1</v>
      </c>
      <c r="BE37">
        <v>-1</v>
      </c>
      <c r="BF37">
        <v>-1</v>
      </c>
      <c r="BG37">
        <v>-1</v>
      </c>
      <c r="BH37">
        <v>-1</v>
      </c>
      <c r="BI37">
        <v>-1</v>
      </c>
      <c r="BJ37">
        <v>-1</v>
      </c>
      <c r="BK37">
        <v>-1</v>
      </c>
      <c r="BL37">
        <f>AVERAGE($Q$37:$BK$37)</f>
        <v>0.14893617021276595</v>
      </c>
      <c r="DA37" s="5">
        <v>0.246703898421579</v>
      </c>
    </row>
    <row r="38" spans="1:247" x14ac:dyDescent="0.25">
      <c r="A38" s="105">
        <v>1</v>
      </c>
      <c r="B38" s="105">
        <v>37</v>
      </c>
      <c r="D38" s="107">
        <v>0.1</v>
      </c>
      <c r="E38" s="107">
        <v>0.5</v>
      </c>
      <c r="F38" s="107">
        <v>3</v>
      </c>
      <c r="G38" s="107">
        <v>1.0029411764705882</v>
      </c>
      <c r="H38" s="107">
        <v>0.18</v>
      </c>
      <c r="P38" t="s">
        <v>17</v>
      </c>
      <c r="Q38">
        <v>-1</v>
      </c>
      <c r="R38">
        <v>1</v>
      </c>
      <c r="S38">
        <v>1</v>
      </c>
      <c r="T38">
        <v>1</v>
      </c>
      <c r="U38">
        <v>1</v>
      </c>
      <c r="V38">
        <v>-1</v>
      </c>
      <c r="W38">
        <v>-1</v>
      </c>
      <c r="X38">
        <v>1</v>
      </c>
      <c r="Y38">
        <v>1</v>
      </c>
      <c r="Z38">
        <v>1</v>
      </c>
      <c r="AA38">
        <v>1</v>
      </c>
      <c r="AB38">
        <v>-1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-1</v>
      </c>
      <c r="AL38">
        <v>1</v>
      </c>
      <c r="AM38">
        <v>-1</v>
      </c>
      <c r="AN38">
        <v>1</v>
      </c>
      <c r="AO38">
        <v>-1</v>
      </c>
      <c r="AP38">
        <v>1</v>
      </c>
      <c r="AQ38">
        <v>1</v>
      </c>
      <c r="AR38">
        <v>1</v>
      </c>
      <c r="AS38">
        <v>-1</v>
      </c>
      <c r="AT38">
        <v>1</v>
      </c>
      <c r="AU38">
        <v>1</v>
      </c>
      <c r="AV38">
        <v>-1</v>
      </c>
      <c r="AW38">
        <v>-1</v>
      </c>
      <c r="AX38">
        <v>1</v>
      </c>
      <c r="AY38">
        <v>1</v>
      </c>
      <c r="AZ38">
        <v>-1</v>
      </c>
      <c r="BA38">
        <v>-1</v>
      </c>
      <c r="BB38">
        <v>-1</v>
      </c>
      <c r="BC38">
        <v>-1</v>
      </c>
      <c r="BD38">
        <v>-1</v>
      </c>
      <c r="BE38">
        <v>-1</v>
      </c>
      <c r="BF38">
        <v>-1</v>
      </c>
      <c r="BG38">
        <v>-1</v>
      </c>
      <c r="BH38">
        <v>-1</v>
      </c>
      <c r="BI38">
        <v>-1</v>
      </c>
      <c r="BJ38">
        <v>-1</v>
      </c>
      <c r="BK38">
        <v>-1</v>
      </c>
      <c r="BL38">
        <f>AVERAGE($Q$38:$BK$38)</f>
        <v>6.3829787234042548E-2</v>
      </c>
      <c r="DA38" s="5">
        <v>0.23450113518364193</v>
      </c>
    </row>
    <row r="39" spans="1:247" x14ac:dyDescent="0.25">
      <c r="A39" s="105">
        <v>1</v>
      </c>
      <c r="B39" s="105">
        <v>38</v>
      </c>
      <c r="D39" s="107">
        <v>0.1</v>
      </c>
      <c r="E39" s="107">
        <v>0.5</v>
      </c>
      <c r="F39" s="107">
        <v>3</v>
      </c>
      <c r="G39" s="107">
        <v>1.0029411764705882</v>
      </c>
      <c r="H39" s="107">
        <v>0.32</v>
      </c>
      <c r="P39" t="s">
        <v>79</v>
      </c>
      <c r="Q39">
        <f>AVERAGE($Q$22:$Q$38)</f>
        <v>-1</v>
      </c>
      <c r="R39">
        <f>AVERAGE($R$22:$R$38)</f>
        <v>1</v>
      </c>
      <c r="S39">
        <f>AVERAGE($S$22:$S$38)</f>
        <v>1</v>
      </c>
      <c r="T39">
        <f>AVERAGE($T$22:$T$38)</f>
        <v>1</v>
      </c>
      <c r="U39">
        <f>AVERAGE($U$22:$U$38)</f>
        <v>1</v>
      </c>
      <c r="V39">
        <f>AVERAGE($V$22:$V$38)</f>
        <v>-1</v>
      </c>
      <c r="W39">
        <f>AVERAGE($W$22:$W$38)</f>
        <v>-1</v>
      </c>
      <c r="X39">
        <f>AVERAGE($X$22:$X$38)</f>
        <v>1</v>
      </c>
      <c r="Y39">
        <f>AVERAGE($Y$22:$Y$38)</f>
        <v>1</v>
      </c>
      <c r="Z39">
        <f>AVERAGE($Z$22:$Z$38)</f>
        <v>1</v>
      </c>
      <c r="AA39">
        <f>AVERAGE($AA$22:$AA$38)</f>
        <v>1</v>
      </c>
      <c r="AB39">
        <f>AVERAGE($AB$22:$AB$38)</f>
        <v>-1</v>
      </c>
      <c r="AC39">
        <f>AVERAGE($AC$22:$AC$38)</f>
        <v>1</v>
      </c>
      <c r="AD39">
        <f>AVERAGE($AD$22:$AD$38)</f>
        <v>1</v>
      </c>
      <c r="AE39">
        <f>AVERAGE($AE$22:$AE$38)</f>
        <v>0.88235294117647056</v>
      </c>
      <c r="AF39">
        <f>AVERAGE($AF$22:$AF$38)</f>
        <v>1</v>
      </c>
      <c r="AG39">
        <f>AVERAGE($AG$22:$AG$38)</f>
        <v>1</v>
      </c>
      <c r="AH39">
        <f>AVERAGE($AH$22:$AH$38)</f>
        <v>1</v>
      </c>
      <c r="AI39">
        <f>AVERAGE($AI$22:$AI$38)</f>
        <v>1</v>
      </c>
      <c r="AJ39">
        <f>AVERAGE($AJ$22:$AJ$38)</f>
        <v>1</v>
      </c>
      <c r="AK39">
        <f>AVERAGE($AK$22:$AK$38)</f>
        <v>-1</v>
      </c>
      <c r="AL39">
        <f>AVERAGE($AL$22:$AL$38)</f>
        <v>0.88235294117647056</v>
      </c>
      <c r="AM39">
        <f>AVERAGE($AM$22:$AM$38)</f>
        <v>-0.6470588235294118</v>
      </c>
      <c r="AN39">
        <f>AVERAGE($AN$22:$AN$38)</f>
        <v>0.88235294117647056</v>
      </c>
      <c r="AO39">
        <f>AVERAGE($AO$22:$AO$38)</f>
        <v>-0.6470588235294118</v>
      </c>
      <c r="AP39">
        <f>AVERAGE($AP$22:$AP$38)</f>
        <v>1</v>
      </c>
      <c r="AQ39">
        <f>AVERAGE($AQ$22:$AQ$38)</f>
        <v>0.88235294117647056</v>
      </c>
      <c r="AR39">
        <f>AVERAGE($AR$22:$AR$38)</f>
        <v>1</v>
      </c>
      <c r="AS39">
        <f>AVERAGE($AS$22:$AS$38)</f>
        <v>-1</v>
      </c>
      <c r="AT39">
        <f>AVERAGE($AT$22:$AT$38)</f>
        <v>0.88235294117647056</v>
      </c>
      <c r="AU39">
        <f>AVERAGE($AU$22:$AU$38)</f>
        <v>0.88235294117647056</v>
      </c>
      <c r="AV39">
        <f>AVERAGE($AV$22:$AV$38)</f>
        <v>-1</v>
      </c>
      <c r="AW39">
        <f>AVERAGE($AW$22:$AW$38)</f>
        <v>-1</v>
      </c>
      <c r="AX39">
        <f>AVERAGE($AX$22:$AX$38)</f>
        <v>0.88235294117647056</v>
      </c>
      <c r="AY39">
        <f>AVERAGE($AY$22:$AY$38)</f>
        <v>0.88235294117647056</v>
      </c>
      <c r="AZ39">
        <f>AVERAGE($AZ$22:$AZ$38)</f>
        <v>-1</v>
      </c>
      <c r="BA39">
        <f>AVERAGE($BA$22:$BA$38)</f>
        <v>-1</v>
      </c>
      <c r="BB39">
        <f>AVERAGE($BB$22:$BB$38)</f>
        <v>-1</v>
      </c>
      <c r="BC39">
        <f>AVERAGE($BC$22:$BC$38)</f>
        <v>-1</v>
      </c>
      <c r="BD39">
        <f>AVERAGE($BD$22:$BD$38)</f>
        <v>-0.88235294117647056</v>
      </c>
      <c r="BE39">
        <f>AVERAGE($BE$22:$BE$38)</f>
        <v>-0.6470588235294118</v>
      </c>
      <c r="BF39">
        <f>AVERAGE($BF$22:$BF$38)</f>
        <v>-1</v>
      </c>
      <c r="BG39">
        <f>AVERAGE($BG$22:$BG$38)</f>
        <v>-0.6470588235294118</v>
      </c>
      <c r="BH39">
        <f>AVERAGE($BH$22:$BH$38)</f>
        <v>-0.6470588235294118</v>
      </c>
      <c r="BI39">
        <f>AVERAGE($BI$22:$BI$38)</f>
        <v>-0.6470588235294118</v>
      </c>
      <c r="BJ39">
        <f>AVERAGE($BJ$22:$BJ$38)</f>
        <v>-0.6470588235294118</v>
      </c>
      <c r="BK39">
        <f>AVERAGE($BK$22:$BK$38)</f>
        <v>-0.6470588235294118</v>
      </c>
      <c r="DA39" s="5">
        <v>0.24461028429772105</v>
      </c>
    </row>
    <row r="40" spans="1:247" x14ac:dyDescent="0.25">
      <c r="A40" s="105">
        <v>1</v>
      </c>
      <c r="B40" s="105">
        <v>39</v>
      </c>
      <c r="D40" s="107">
        <v>0.1</v>
      </c>
      <c r="E40" s="107">
        <v>0.5</v>
      </c>
      <c r="F40" s="107">
        <v>3</v>
      </c>
      <c r="G40" s="107">
        <v>1.0029411764705882</v>
      </c>
      <c r="H40" s="107">
        <v>0.22</v>
      </c>
      <c r="DA40" s="5">
        <v>0.23634177888081384</v>
      </c>
    </row>
    <row r="41" spans="1:247" x14ac:dyDescent="0.25">
      <c r="A41" s="105">
        <v>1</v>
      </c>
      <c r="B41" s="105">
        <v>40</v>
      </c>
      <c r="D41" s="107">
        <v>0.1</v>
      </c>
      <c r="E41" s="107">
        <v>0.5</v>
      </c>
      <c r="F41" s="107">
        <v>3</v>
      </c>
      <c r="G41" s="107">
        <v>1.0029411764705882</v>
      </c>
      <c r="H41" s="107">
        <v>0.44</v>
      </c>
      <c r="DA41" s="5">
        <v>0.24413323712701471</v>
      </c>
    </row>
    <row r="42" spans="1:247" x14ac:dyDescent="0.25">
      <c r="A42" s="105">
        <v>1</v>
      </c>
      <c r="B42" s="105">
        <v>41</v>
      </c>
      <c r="D42" s="107">
        <v>1</v>
      </c>
      <c r="E42" s="107">
        <v>5</v>
      </c>
      <c r="F42" s="107">
        <v>30</v>
      </c>
      <c r="G42" s="107">
        <v>10.117647058823527</v>
      </c>
      <c r="H42" s="107">
        <v>6.4</v>
      </c>
      <c r="P42" t="s">
        <v>99</v>
      </c>
      <c r="Q42" t="s">
        <v>81</v>
      </c>
      <c r="R42" t="s">
        <v>82</v>
      </c>
      <c r="S42" t="s">
        <v>83</v>
      </c>
      <c r="T42" t="s">
        <v>84</v>
      </c>
      <c r="U42" t="s">
        <v>85</v>
      </c>
      <c r="V42" t="s">
        <v>86</v>
      </c>
      <c r="W42" t="s">
        <v>87</v>
      </c>
      <c r="X42" t="s">
        <v>88</v>
      </c>
      <c r="Y42" t="s">
        <v>89</v>
      </c>
      <c r="Z42" t="s">
        <v>90</v>
      </c>
      <c r="AA42" t="s">
        <v>91</v>
      </c>
      <c r="AB42" t="s">
        <v>92</v>
      </c>
      <c r="AC42" t="s">
        <v>93</v>
      </c>
      <c r="AD42" t="s">
        <v>94</v>
      </c>
      <c r="AE42" t="s">
        <v>95</v>
      </c>
      <c r="AF42" t="s">
        <v>96</v>
      </c>
      <c r="AG42" t="s">
        <v>97</v>
      </c>
      <c r="AH42" t="s">
        <v>98</v>
      </c>
      <c r="AI42" t="s">
        <v>340</v>
      </c>
      <c r="AJ42" t="s">
        <v>341</v>
      </c>
      <c r="AK42" t="s">
        <v>342</v>
      </c>
      <c r="AL42" t="s">
        <v>447</v>
      </c>
      <c r="AM42" t="s">
        <v>448</v>
      </c>
      <c r="AN42" t="s">
        <v>449</v>
      </c>
      <c r="AO42" t="s">
        <v>450</v>
      </c>
      <c r="AP42" t="s">
        <v>451</v>
      </c>
      <c r="AQ42" t="s">
        <v>452</v>
      </c>
      <c r="AR42" t="s">
        <v>453</v>
      </c>
      <c r="AS42" t="s">
        <v>454</v>
      </c>
      <c r="AT42" t="s">
        <v>455</v>
      </c>
      <c r="AU42" t="s">
        <v>456</v>
      </c>
      <c r="AV42" t="s">
        <v>457</v>
      </c>
      <c r="AW42" t="s">
        <v>458</v>
      </c>
      <c r="AX42" t="s">
        <v>459</v>
      </c>
      <c r="AY42" t="s">
        <v>460</v>
      </c>
      <c r="AZ42" t="s">
        <v>461</v>
      </c>
      <c r="BA42" t="s">
        <v>462</v>
      </c>
      <c r="BB42" t="s">
        <v>463</v>
      </c>
      <c r="BC42" t="s">
        <v>464</v>
      </c>
      <c r="BD42" t="s">
        <v>465</v>
      </c>
      <c r="BE42" t="s">
        <v>466</v>
      </c>
      <c r="BF42" t="s">
        <v>467</v>
      </c>
      <c r="BG42" t="s">
        <v>468</v>
      </c>
      <c r="BH42" t="s">
        <v>469</v>
      </c>
      <c r="BI42" t="s">
        <v>470</v>
      </c>
      <c r="BJ42" t="s">
        <v>471</v>
      </c>
      <c r="BK42" t="s">
        <v>472</v>
      </c>
      <c r="BL42" t="s">
        <v>80</v>
      </c>
      <c r="BM42" t="s">
        <v>437</v>
      </c>
      <c r="BO42" t="s">
        <v>42</v>
      </c>
      <c r="DA42" s="5">
        <v>0.21394250281614655</v>
      </c>
    </row>
    <row r="43" spans="1:247" x14ac:dyDescent="0.25">
      <c r="A43" s="105">
        <v>1</v>
      </c>
      <c r="B43" s="105">
        <v>42</v>
      </c>
      <c r="D43" s="107">
        <v>1</v>
      </c>
      <c r="E43" s="107">
        <v>5</v>
      </c>
      <c r="F43" s="107">
        <v>30</v>
      </c>
      <c r="G43" s="107">
        <v>10.117647058823527</v>
      </c>
      <c r="H43" s="107">
        <v>3.6</v>
      </c>
      <c r="P43" t="s">
        <v>1</v>
      </c>
      <c r="Q43">
        <v>-1</v>
      </c>
      <c r="R43">
        <v>-1</v>
      </c>
      <c r="S43">
        <v>1</v>
      </c>
      <c r="T43">
        <v>1</v>
      </c>
      <c r="U43">
        <v>-1</v>
      </c>
      <c r="V43">
        <v>1</v>
      </c>
      <c r="W43">
        <v>1</v>
      </c>
      <c r="X43">
        <v>1</v>
      </c>
      <c r="Y43">
        <v>-1</v>
      </c>
      <c r="Z43">
        <v>-1</v>
      </c>
      <c r="AA43">
        <v>-1</v>
      </c>
      <c r="AB43">
        <v>1</v>
      </c>
      <c r="AC43">
        <v>-1</v>
      </c>
      <c r="AD43">
        <v>-1</v>
      </c>
      <c r="AE43">
        <v>1</v>
      </c>
      <c r="AF43">
        <v>-1</v>
      </c>
      <c r="AG43">
        <v>1</v>
      </c>
      <c r="AH43">
        <v>-1</v>
      </c>
      <c r="AI43">
        <v>-1</v>
      </c>
      <c r="AJ43">
        <v>-1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f>AVERAGE($Q$43:$BK$43)</f>
        <v>0.48936170212765956</v>
      </c>
      <c r="BM43" t="s">
        <v>52</v>
      </c>
      <c r="BN43">
        <f>VARP($Q$60:$BK$60)</f>
        <v>0.37388412612135646</v>
      </c>
      <c r="BO43">
        <f>BN43/BN45</f>
        <v>0.41081203472237143</v>
      </c>
      <c r="DA43" s="5">
        <v>0.22284812067696838</v>
      </c>
    </row>
    <row r="44" spans="1:247" x14ac:dyDescent="0.25">
      <c r="A44" s="105">
        <v>1</v>
      </c>
      <c r="B44" s="105">
        <v>43</v>
      </c>
      <c r="D44" s="107">
        <v>1</v>
      </c>
      <c r="E44" s="107">
        <v>5</v>
      </c>
      <c r="F44" s="107">
        <v>30</v>
      </c>
      <c r="G44" s="107">
        <v>10.117647058823527</v>
      </c>
      <c r="H44" s="107">
        <v>7.3</v>
      </c>
      <c r="P44" t="s">
        <v>2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-1</v>
      </c>
      <c r="AA44">
        <v>1</v>
      </c>
      <c r="AB44">
        <v>1</v>
      </c>
      <c r="AC44">
        <v>1</v>
      </c>
      <c r="AD44">
        <v>-1</v>
      </c>
      <c r="AE44">
        <v>1</v>
      </c>
      <c r="AF44">
        <v>1</v>
      </c>
      <c r="AG44">
        <v>1</v>
      </c>
      <c r="AH44">
        <v>-1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-1</v>
      </c>
      <c r="AW44">
        <v>-1</v>
      </c>
      <c r="AX44">
        <v>1</v>
      </c>
      <c r="AY44">
        <v>1</v>
      </c>
      <c r="AZ44">
        <v>-1</v>
      </c>
      <c r="BA44">
        <v>-1</v>
      </c>
      <c r="BB44">
        <v>-1</v>
      </c>
      <c r="BC44">
        <v>-1</v>
      </c>
      <c r="BD44">
        <v>-1</v>
      </c>
      <c r="BE44">
        <v>-1</v>
      </c>
      <c r="BF44">
        <v>-1</v>
      </c>
      <c r="BG44">
        <v>-1</v>
      </c>
      <c r="BH44">
        <v>-1</v>
      </c>
      <c r="BI44">
        <v>1</v>
      </c>
      <c r="BJ44">
        <v>-1</v>
      </c>
      <c r="BK44">
        <v>-1</v>
      </c>
      <c r="BL44">
        <f>AVERAGE($Q$44:$BK$44)</f>
        <v>0.31914893617021278</v>
      </c>
      <c r="BM44" t="s">
        <v>54</v>
      </c>
      <c r="BN44">
        <f>VARP($BK$43:$BL$60)</f>
        <v>0.51104853711516296</v>
      </c>
      <c r="BO44">
        <f>BN44/BN45</f>
        <v>0.5615239447368966</v>
      </c>
      <c r="DA44" s="5">
        <v>0.20663851178819245</v>
      </c>
    </row>
    <row r="45" spans="1:247" x14ac:dyDescent="0.25">
      <c r="A45" s="105">
        <v>1</v>
      </c>
      <c r="B45" s="105">
        <v>44</v>
      </c>
      <c r="D45" s="107">
        <v>1</v>
      </c>
      <c r="E45" s="107">
        <v>5</v>
      </c>
      <c r="F45" s="107">
        <v>30</v>
      </c>
      <c r="G45" s="107">
        <v>10.117647058823527</v>
      </c>
      <c r="H45" s="107">
        <v>7.5</v>
      </c>
      <c r="P45" t="s">
        <v>3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-1</v>
      </c>
      <c r="AA45">
        <v>-1</v>
      </c>
      <c r="AB45">
        <v>1</v>
      </c>
      <c r="AC45">
        <v>1</v>
      </c>
      <c r="AD45">
        <v>-1</v>
      </c>
      <c r="AE45">
        <v>1</v>
      </c>
      <c r="AF45">
        <v>1</v>
      </c>
      <c r="AG45">
        <v>1</v>
      </c>
      <c r="AH45">
        <v>-1</v>
      </c>
      <c r="AI45">
        <v>-1</v>
      </c>
      <c r="AJ45">
        <v>-1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-1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f>AVERAGE($Q$45:$BK$45)</f>
        <v>0.7021276595744681</v>
      </c>
      <c r="BM45" t="s">
        <v>57</v>
      </c>
      <c r="BN45">
        <f>VARP($Q$43:$BK$60)</f>
        <v>0.91010996397422728</v>
      </c>
      <c r="DA45" s="5">
        <v>0.20421682536824487</v>
      </c>
    </row>
    <row r="46" spans="1:247" x14ac:dyDescent="0.25">
      <c r="A46" s="105">
        <v>1</v>
      </c>
      <c r="B46" s="105">
        <v>45</v>
      </c>
      <c r="D46" s="107">
        <v>10</v>
      </c>
      <c r="E46" s="107">
        <v>50</v>
      </c>
      <c r="F46" s="107">
        <v>300</v>
      </c>
      <c r="G46" s="107">
        <v>101.17647058823528</v>
      </c>
      <c r="H46" s="107">
        <v>93</v>
      </c>
      <c r="P46" t="s">
        <v>4</v>
      </c>
      <c r="Q46">
        <v>1</v>
      </c>
      <c r="R46">
        <v>-1</v>
      </c>
      <c r="S46">
        <v>1</v>
      </c>
      <c r="T46">
        <v>1</v>
      </c>
      <c r="U46">
        <v>-1</v>
      </c>
      <c r="V46">
        <v>1</v>
      </c>
      <c r="W46">
        <v>1</v>
      </c>
      <c r="X46">
        <v>1</v>
      </c>
      <c r="Y46">
        <v>-1</v>
      </c>
      <c r="Z46">
        <v>-1</v>
      </c>
      <c r="AA46">
        <v>-1</v>
      </c>
      <c r="AB46">
        <v>1</v>
      </c>
      <c r="AC46">
        <v>-1</v>
      </c>
      <c r="AD46">
        <v>-1</v>
      </c>
      <c r="AE46">
        <v>1</v>
      </c>
      <c r="AF46">
        <v>-1</v>
      </c>
      <c r="AG46">
        <v>1</v>
      </c>
      <c r="AH46">
        <v>-1</v>
      </c>
      <c r="AI46">
        <v>-1</v>
      </c>
      <c r="AJ46">
        <v>-1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-1</v>
      </c>
      <c r="BA46">
        <v>-1</v>
      </c>
      <c r="BB46">
        <v>-1</v>
      </c>
      <c r="BC46">
        <v>-1</v>
      </c>
      <c r="BD46">
        <v>-1</v>
      </c>
      <c r="BE46">
        <v>-1</v>
      </c>
      <c r="BF46">
        <v>-1</v>
      </c>
      <c r="BG46">
        <v>-1</v>
      </c>
      <c r="BH46">
        <v>-1</v>
      </c>
      <c r="BI46">
        <v>1</v>
      </c>
      <c r="BJ46">
        <v>-1</v>
      </c>
      <c r="BK46">
        <v>-1</v>
      </c>
      <c r="BL46">
        <f>AVERAGE($Q$46:$BK$46)</f>
        <v>6.3829787234042548E-2</v>
      </c>
      <c r="BM46" t="s">
        <v>77</v>
      </c>
      <c r="BN46">
        <f>AVERAGE($Q$43:$BK$60)</f>
        <v>0.24155193992490598</v>
      </c>
      <c r="DA46" s="5">
        <v>0.15897084310837173</v>
      </c>
    </row>
    <row r="47" spans="1:247" x14ac:dyDescent="0.25">
      <c r="A47" s="105">
        <v>1</v>
      </c>
      <c r="B47" s="105">
        <v>46</v>
      </c>
      <c r="D47" s="107">
        <v>10</v>
      </c>
      <c r="E47" s="107">
        <v>50</v>
      </c>
      <c r="F47" s="107">
        <v>300</v>
      </c>
      <c r="G47" s="107">
        <v>101.17647058823528</v>
      </c>
      <c r="H47" s="107">
        <v>77</v>
      </c>
      <c r="P47" t="s">
        <v>5</v>
      </c>
      <c r="Q47">
        <v>-1</v>
      </c>
      <c r="R47">
        <v>-1</v>
      </c>
      <c r="S47">
        <v>-1</v>
      </c>
      <c r="T47">
        <v>-1</v>
      </c>
      <c r="U47">
        <v>-1</v>
      </c>
      <c r="V47">
        <v>1</v>
      </c>
      <c r="W47">
        <v>1</v>
      </c>
      <c r="X47">
        <v>-1</v>
      </c>
      <c r="Y47">
        <v>-1</v>
      </c>
      <c r="Z47">
        <v>-1</v>
      </c>
      <c r="AA47">
        <v>-1</v>
      </c>
      <c r="AB47">
        <v>1</v>
      </c>
      <c r="AC47">
        <v>-1</v>
      </c>
      <c r="AD47">
        <v>-1</v>
      </c>
      <c r="AE47">
        <v>-1</v>
      </c>
      <c r="AF47">
        <v>-1</v>
      </c>
      <c r="AG47">
        <v>-1</v>
      </c>
      <c r="AH47">
        <v>-1</v>
      </c>
      <c r="AI47">
        <v>-1</v>
      </c>
      <c r="AJ47">
        <v>-1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-1</v>
      </c>
      <c r="BB47">
        <v>1</v>
      </c>
      <c r="BC47">
        <v>-1</v>
      </c>
      <c r="BD47">
        <v>1</v>
      </c>
      <c r="BE47">
        <v>1</v>
      </c>
      <c r="BF47">
        <v>-1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f>AVERAGE($Q$47:$BK$47)</f>
        <v>0.14893617021276595</v>
      </c>
      <c r="BM47" t="s">
        <v>217</v>
      </c>
      <c r="BN47">
        <f>BN46*799</f>
        <v>192.99999999999989</v>
      </c>
      <c r="DA47" s="5">
        <v>0.20941359903639159</v>
      </c>
    </row>
    <row r="48" spans="1:247" ht="15.75" thickBot="1" x14ac:dyDescent="0.3">
      <c r="A48" s="105">
        <v>1</v>
      </c>
      <c r="B48" s="105">
        <v>47</v>
      </c>
      <c r="D48" s="107">
        <v>10</v>
      </c>
      <c r="E48" s="107">
        <v>50</v>
      </c>
      <c r="F48" s="107">
        <v>300</v>
      </c>
      <c r="G48" s="107">
        <v>101.17647058823528</v>
      </c>
      <c r="H48" s="107">
        <v>64</v>
      </c>
      <c r="P48" t="s">
        <v>6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-1</v>
      </c>
      <c r="BA48">
        <v>-1</v>
      </c>
      <c r="BB48">
        <v>-1</v>
      </c>
      <c r="BC48">
        <v>-1</v>
      </c>
      <c r="BD48">
        <v>-1</v>
      </c>
      <c r="BE48">
        <v>1</v>
      </c>
      <c r="BF48">
        <v>-1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f>AVERAGE($Q$48:$BK$48)</f>
        <v>0.74468085106382975</v>
      </c>
      <c r="BM48" t="s">
        <v>220</v>
      </c>
      <c r="BN48">
        <f>(BN46+1)/2</f>
        <v>0.62077596996245299</v>
      </c>
      <c r="DA48" s="5">
        <v>0.21267863148987626</v>
      </c>
      <c r="GR48" s="54"/>
      <c r="GS48" s="54"/>
      <c r="GT48" s="54"/>
      <c r="GU48" s="54"/>
      <c r="GV48" s="54"/>
      <c r="GW48" s="54"/>
      <c r="GX48" s="54"/>
      <c r="GY48" s="54"/>
      <c r="GZ48" s="54"/>
      <c r="HA48" s="54"/>
      <c r="HB48" s="54"/>
      <c r="HC48" s="54"/>
      <c r="HD48" s="54"/>
      <c r="HE48" s="54"/>
      <c r="HF48" s="54"/>
      <c r="HG48" s="54"/>
      <c r="HH48" s="54"/>
      <c r="HI48" s="54"/>
      <c r="HJ48" s="54"/>
      <c r="HK48" s="54"/>
      <c r="HL48" s="54"/>
      <c r="HM48" s="54"/>
      <c r="HN48" s="54"/>
      <c r="HO48" s="54"/>
      <c r="HP48" s="54"/>
      <c r="HQ48" s="54"/>
      <c r="HR48" s="54"/>
      <c r="HS48" s="54"/>
      <c r="HT48" s="54"/>
      <c r="HU48" s="54"/>
      <c r="HV48" s="54"/>
      <c r="HW48" s="54"/>
      <c r="HX48" s="54"/>
      <c r="HY48" s="54"/>
      <c r="HZ48" s="54"/>
      <c r="IA48" s="54"/>
      <c r="IB48" s="54"/>
      <c r="IC48" s="54"/>
      <c r="ID48" s="54"/>
      <c r="IE48" s="54"/>
      <c r="IF48" s="54"/>
      <c r="IG48" s="54"/>
      <c r="IH48" s="54"/>
      <c r="II48" s="54"/>
      <c r="IJ48" s="54"/>
      <c r="IK48" s="54"/>
      <c r="IL48" s="54"/>
      <c r="IM48" s="54"/>
    </row>
    <row r="49" spans="1:67" x14ac:dyDescent="0.25">
      <c r="A49" s="105">
        <v>2</v>
      </c>
      <c r="B49" s="105">
        <v>1</v>
      </c>
      <c r="D49" s="107">
        <v>0.5</v>
      </c>
      <c r="E49" s="107">
        <v>1</v>
      </c>
      <c r="F49" s="107">
        <v>1.5</v>
      </c>
      <c r="G49" s="107"/>
      <c r="H49" s="107"/>
      <c r="P49" t="s">
        <v>7</v>
      </c>
      <c r="Q49">
        <v>1</v>
      </c>
      <c r="R49">
        <v>-1</v>
      </c>
      <c r="S49">
        <v>-1</v>
      </c>
      <c r="T49">
        <v>-1</v>
      </c>
      <c r="U49">
        <v>-1</v>
      </c>
      <c r="V49">
        <v>1</v>
      </c>
      <c r="W49">
        <v>1</v>
      </c>
      <c r="X49">
        <v>-1</v>
      </c>
      <c r="Y49">
        <v>-1</v>
      </c>
      <c r="Z49">
        <v>-1</v>
      </c>
      <c r="AA49">
        <v>-1</v>
      </c>
      <c r="AB49">
        <v>1</v>
      </c>
      <c r="AC49">
        <v>-1</v>
      </c>
      <c r="AD49">
        <v>-1</v>
      </c>
      <c r="AE49">
        <v>1</v>
      </c>
      <c r="AF49">
        <v>-1</v>
      </c>
      <c r="AG49">
        <v>-1</v>
      </c>
      <c r="AH49">
        <v>-1</v>
      </c>
      <c r="AI49">
        <v>-1</v>
      </c>
      <c r="AJ49">
        <v>-1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-1</v>
      </c>
      <c r="BA49">
        <v>-1</v>
      </c>
      <c r="BB49">
        <v>-1</v>
      </c>
      <c r="BC49">
        <v>-1</v>
      </c>
      <c r="BD49">
        <v>-1</v>
      </c>
      <c r="BE49">
        <v>-1</v>
      </c>
      <c r="BF49">
        <v>-1</v>
      </c>
      <c r="BG49">
        <v>-1</v>
      </c>
      <c r="BH49">
        <v>-1</v>
      </c>
      <c r="BI49">
        <v>-1</v>
      </c>
      <c r="BJ49">
        <v>-1</v>
      </c>
      <c r="BK49">
        <v>-1</v>
      </c>
      <c r="BL49">
        <f>AVERAGE($Q$49:$BK$49)</f>
        <v>-0.14893617021276595</v>
      </c>
      <c r="BM49" t="s">
        <v>373</v>
      </c>
      <c r="BN49">
        <f>(BN48-(1-BN48))^2</f>
        <v>5.8347339681485387E-2</v>
      </c>
    </row>
    <row r="50" spans="1:67" x14ac:dyDescent="0.25">
      <c r="A50" s="105">
        <v>2</v>
      </c>
      <c r="B50" s="105">
        <v>2</v>
      </c>
      <c r="D50" s="107">
        <v>0.5</v>
      </c>
      <c r="E50" s="107">
        <v>1</v>
      </c>
      <c r="F50" s="107">
        <v>1.5</v>
      </c>
      <c r="G50" s="107"/>
      <c r="H50" s="107"/>
      <c r="P50" t="s">
        <v>8</v>
      </c>
      <c r="Q50">
        <v>1</v>
      </c>
      <c r="R50">
        <v>-1</v>
      </c>
      <c r="S50">
        <v>1</v>
      </c>
      <c r="T50">
        <v>1</v>
      </c>
      <c r="U50">
        <v>-1</v>
      </c>
      <c r="V50">
        <v>1</v>
      </c>
      <c r="W50">
        <v>1</v>
      </c>
      <c r="X50">
        <v>1</v>
      </c>
      <c r="Y50">
        <v>-1</v>
      </c>
      <c r="Z50">
        <v>-1</v>
      </c>
      <c r="AA50">
        <v>-1</v>
      </c>
      <c r="AB50">
        <v>1</v>
      </c>
      <c r="AC50">
        <v>-1</v>
      </c>
      <c r="AD50">
        <v>-1</v>
      </c>
      <c r="AE50">
        <v>1</v>
      </c>
      <c r="AF50">
        <v>-1</v>
      </c>
      <c r="AG50">
        <v>1</v>
      </c>
      <c r="AH50">
        <v>-1</v>
      </c>
      <c r="AI50">
        <v>-1</v>
      </c>
      <c r="AJ50">
        <v>-1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-1</v>
      </c>
      <c r="BA50">
        <v>-1</v>
      </c>
      <c r="BB50">
        <v>-1</v>
      </c>
      <c r="BC50">
        <v>-1</v>
      </c>
      <c r="BD50">
        <v>-1</v>
      </c>
      <c r="BE50">
        <v>1</v>
      </c>
      <c r="BF50">
        <v>-1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f>AVERAGE($Q$50:$BK$50)</f>
        <v>0.27659574468085107</v>
      </c>
    </row>
    <row r="51" spans="1:67" x14ac:dyDescent="0.25">
      <c r="A51" s="105">
        <v>2</v>
      </c>
      <c r="B51" s="105">
        <v>3</v>
      </c>
      <c r="D51" s="107">
        <v>0.5</v>
      </c>
      <c r="E51" s="107">
        <v>1</v>
      </c>
      <c r="F51" s="107">
        <v>1.5</v>
      </c>
      <c r="G51" s="107"/>
      <c r="H51" s="107"/>
      <c r="P51" t="s">
        <v>9</v>
      </c>
      <c r="Q51">
        <v>1</v>
      </c>
      <c r="R51">
        <v>-1</v>
      </c>
      <c r="S51">
        <v>-1</v>
      </c>
      <c r="T51">
        <v>-1</v>
      </c>
      <c r="U51">
        <v>-1</v>
      </c>
      <c r="V51">
        <v>1</v>
      </c>
      <c r="W51">
        <v>1</v>
      </c>
      <c r="X51">
        <v>-1</v>
      </c>
      <c r="Y51">
        <v>-1</v>
      </c>
      <c r="Z51">
        <v>-1</v>
      </c>
      <c r="AA51">
        <v>-1</v>
      </c>
      <c r="AB51">
        <v>1</v>
      </c>
      <c r="AC51">
        <v>-1</v>
      </c>
      <c r="AD51">
        <v>-1</v>
      </c>
      <c r="AE51">
        <v>1</v>
      </c>
      <c r="AF51">
        <v>-1</v>
      </c>
      <c r="AG51">
        <v>-1</v>
      </c>
      <c r="AH51">
        <v>-1</v>
      </c>
      <c r="AI51">
        <v>-1</v>
      </c>
      <c r="AJ51">
        <v>-1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-1</v>
      </c>
      <c r="BJ51">
        <v>1</v>
      </c>
      <c r="BK51">
        <v>1</v>
      </c>
      <c r="BL51">
        <f>AVERAGE($Q$51:$BK$51)</f>
        <v>0.31914893617021278</v>
      </c>
    </row>
    <row r="52" spans="1:67" x14ac:dyDescent="0.25">
      <c r="A52" s="105">
        <v>2</v>
      </c>
      <c r="B52" s="105">
        <v>4</v>
      </c>
      <c r="D52" s="107">
        <v>0.5</v>
      </c>
      <c r="E52" s="107">
        <v>1</v>
      </c>
      <c r="F52" s="107">
        <v>1.5</v>
      </c>
      <c r="G52" s="107"/>
      <c r="H52" s="107"/>
      <c r="P52" t="s">
        <v>10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-1</v>
      </c>
      <c r="AA52">
        <v>1</v>
      </c>
      <c r="AB52">
        <v>1</v>
      </c>
      <c r="AC52">
        <v>1</v>
      </c>
      <c r="AD52">
        <v>-1</v>
      </c>
      <c r="AE52">
        <v>1</v>
      </c>
      <c r="AF52">
        <v>1</v>
      </c>
      <c r="AG52">
        <v>1</v>
      </c>
      <c r="AH52">
        <v>-1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-1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f>AVERAGE($Q$52:$BK$52)</f>
        <v>0.82978723404255317</v>
      </c>
    </row>
    <row r="53" spans="1:67" x14ac:dyDescent="0.25">
      <c r="A53" s="105">
        <v>2</v>
      </c>
      <c r="B53" s="105">
        <v>5</v>
      </c>
      <c r="D53" s="107">
        <v>0.5</v>
      </c>
      <c r="E53" s="107">
        <v>1</v>
      </c>
      <c r="F53" s="107">
        <v>1.5</v>
      </c>
      <c r="G53" s="107"/>
      <c r="H53" s="107"/>
      <c r="P53" t="s">
        <v>11</v>
      </c>
      <c r="Q53">
        <v>-1</v>
      </c>
      <c r="R53">
        <v>-1</v>
      </c>
      <c r="S53">
        <v>-1</v>
      </c>
      <c r="T53">
        <v>-1</v>
      </c>
      <c r="U53">
        <v>-1</v>
      </c>
      <c r="V53">
        <v>1</v>
      </c>
      <c r="W53">
        <v>1</v>
      </c>
      <c r="X53">
        <v>-1</v>
      </c>
      <c r="Y53">
        <v>-1</v>
      </c>
      <c r="Z53">
        <v>-1</v>
      </c>
      <c r="AA53">
        <v>-1</v>
      </c>
      <c r="AB53">
        <v>1</v>
      </c>
      <c r="AC53">
        <v>-1</v>
      </c>
      <c r="AD53">
        <v>-1</v>
      </c>
      <c r="AE53">
        <v>-1</v>
      </c>
      <c r="AF53">
        <v>-1</v>
      </c>
      <c r="AG53">
        <v>-1</v>
      </c>
      <c r="AH53">
        <v>-1</v>
      </c>
      <c r="AI53">
        <v>-1</v>
      </c>
      <c r="AJ53">
        <v>-1</v>
      </c>
      <c r="AK53">
        <v>1</v>
      </c>
      <c r="AL53">
        <v>-1</v>
      </c>
      <c r="AM53">
        <v>1</v>
      </c>
      <c r="AN53">
        <v>-1</v>
      </c>
      <c r="AO53">
        <v>1</v>
      </c>
      <c r="AP53">
        <v>-1</v>
      </c>
      <c r="AQ53">
        <v>-1</v>
      </c>
      <c r="AR53">
        <v>-1</v>
      </c>
      <c r="AS53">
        <v>-1</v>
      </c>
      <c r="AT53">
        <v>1</v>
      </c>
      <c r="AU53">
        <v>1</v>
      </c>
      <c r="AV53">
        <v>-1</v>
      </c>
      <c r="AW53">
        <v>-1</v>
      </c>
      <c r="AX53">
        <v>1</v>
      </c>
      <c r="AY53">
        <v>1</v>
      </c>
      <c r="AZ53">
        <v>1</v>
      </c>
      <c r="BA53">
        <v>-1</v>
      </c>
      <c r="BB53">
        <v>1</v>
      </c>
      <c r="BC53">
        <v>-1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f>AVERAGE($Q$53:$BK$53)</f>
        <v>-0.14893617021276595</v>
      </c>
    </row>
    <row r="54" spans="1:67" x14ac:dyDescent="0.25">
      <c r="A54" s="105">
        <v>2</v>
      </c>
      <c r="B54" s="105">
        <v>6</v>
      </c>
      <c r="D54" s="107">
        <v>0.5</v>
      </c>
      <c r="E54" s="107">
        <v>1</v>
      </c>
      <c r="F54" s="107">
        <v>1.5</v>
      </c>
      <c r="G54" s="107"/>
      <c r="H54" s="107"/>
      <c r="P54" t="s">
        <v>12</v>
      </c>
      <c r="Q54">
        <v>-1</v>
      </c>
      <c r="R54">
        <v>-1</v>
      </c>
      <c r="S54">
        <v>-1</v>
      </c>
      <c r="T54">
        <v>-1</v>
      </c>
      <c r="U54">
        <v>-1</v>
      </c>
      <c r="V54">
        <v>-1</v>
      </c>
      <c r="W54">
        <v>1</v>
      </c>
      <c r="X54">
        <v>-1</v>
      </c>
      <c r="Y54">
        <v>-1</v>
      </c>
      <c r="Z54">
        <v>-1</v>
      </c>
      <c r="AA54">
        <v>-1</v>
      </c>
      <c r="AB54">
        <v>-1</v>
      </c>
      <c r="AC54">
        <v>-1</v>
      </c>
      <c r="AD54">
        <v>-1</v>
      </c>
      <c r="AE54">
        <v>1</v>
      </c>
      <c r="AF54">
        <v>-1</v>
      </c>
      <c r="AG54">
        <v>-1</v>
      </c>
      <c r="AH54">
        <v>-1</v>
      </c>
      <c r="AI54">
        <v>-1</v>
      </c>
      <c r="AJ54">
        <v>-1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-1</v>
      </c>
      <c r="AT54">
        <v>1</v>
      </c>
      <c r="AU54">
        <v>1</v>
      </c>
      <c r="AV54">
        <v>-1</v>
      </c>
      <c r="AW54">
        <v>-1</v>
      </c>
      <c r="AX54">
        <v>1</v>
      </c>
      <c r="AY54">
        <v>1</v>
      </c>
      <c r="AZ54">
        <v>-1</v>
      </c>
      <c r="BA54">
        <v>-1</v>
      </c>
      <c r="BB54">
        <v>-1</v>
      </c>
      <c r="BC54">
        <v>-1</v>
      </c>
      <c r="BD54">
        <v>-1</v>
      </c>
      <c r="BE54">
        <v>-1</v>
      </c>
      <c r="BF54">
        <v>-1</v>
      </c>
      <c r="BG54">
        <v>-1</v>
      </c>
      <c r="BH54">
        <v>-1</v>
      </c>
      <c r="BI54">
        <v>1</v>
      </c>
      <c r="BJ54">
        <v>-1</v>
      </c>
      <c r="BK54">
        <v>-1</v>
      </c>
      <c r="BL54">
        <f>AVERAGE($Q$54:$BK$54)</f>
        <v>-0.36170212765957449</v>
      </c>
    </row>
    <row r="55" spans="1:67" x14ac:dyDescent="0.25">
      <c r="A55" s="105">
        <v>2</v>
      </c>
      <c r="B55" s="105">
        <v>7</v>
      </c>
      <c r="D55" s="107">
        <v>0.5</v>
      </c>
      <c r="E55" s="107">
        <v>1</v>
      </c>
      <c r="F55" s="107">
        <v>1.5</v>
      </c>
      <c r="G55" s="107"/>
      <c r="H55" s="107"/>
      <c r="P55" t="s">
        <v>13</v>
      </c>
      <c r="Q55">
        <v>-1</v>
      </c>
      <c r="R55">
        <v>-1</v>
      </c>
      <c r="S55">
        <v>-1</v>
      </c>
      <c r="T55">
        <v>-1</v>
      </c>
      <c r="U55">
        <v>-1</v>
      </c>
      <c r="V55">
        <v>1</v>
      </c>
      <c r="W55">
        <v>1</v>
      </c>
      <c r="X55">
        <v>-1</v>
      </c>
      <c r="Y55">
        <v>-1</v>
      </c>
      <c r="Z55">
        <v>-1</v>
      </c>
      <c r="AA55">
        <v>-1</v>
      </c>
      <c r="AB55">
        <v>1</v>
      </c>
      <c r="AC55">
        <v>-1</v>
      </c>
      <c r="AD55">
        <v>-1</v>
      </c>
      <c r="AE55">
        <v>1</v>
      </c>
      <c r="AF55">
        <v>-1</v>
      </c>
      <c r="AG55">
        <v>-1</v>
      </c>
      <c r="AH55">
        <v>-1</v>
      </c>
      <c r="AI55">
        <v>-1</v>
      </c>
      <c r="AJ55">
        <v>-1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-1</v>
      </c>
      <c r="BB55">
        <v>1</v>
      </c>
      <c r="BC55">
        <v>-1</v>
      </c>
      <c r="BD55">
        <v>1</v>
      </c>
      <c r="BE55">
        <v>1</v>
      </c>
      <c r="BF55">
        <v>-1</v>
      </c>
      <c r="BG55">
        <v>1</v>
      </c>
      <c r="BH55">
        <v>1</v>
      </c>
      <c r="BI55">
        <v>1</v>
      </c>
      <c r="BJ55">
        <v>1</v>
      </c>
      <c r="BK55">
        <v>-1</v>
      </c>
      <c r="BL55">
        <f>AVERAGE($Q$55:$BK$55)</f>
        <v>0.14893617021276595</v>
      </c>
    </row>
    <row r="56" spans="1:67" x14ac:dyDescent="0.25">
      <c r="A56" s="105">
        <v>2</v>
      </c>
      <c r="B56" s="105">
        <v>8</v>
      </c>
      <c r="D56" s="107">
        <v>0.5</v>
      </c>
      <c r="E56" s="107">
        <v>1</v>
      </c>
      <c r="F56" s="107">
        <v>1.5</v>
      </c>
      <c r="G56" s="107"/>
      <c r="H56" s="107"/>
      <c r="P56" t="s">
        <v>14</v>
      </c>
      <c r="Q56">
        <v>1</v>
      </c>
      <c r="R56">
        <v>-1</v>
      </c>
      <c r="S56">
        <v>-1</v>
      </c>
      <c r="T56">
        <v>-1</v>
      </c>
      <c r="U56">
        <v>-1</v>
      </c>
      <c r="V56">
        <v>1</v>
      </c>
      <c r="W56">
        <v>1</v>
      </c>
      <c r="X56">
        <v>-1</v>
      </c>
      <c r="Y56">
        <v>-1</v>
      </c>
      <c r="Z56">
        <v>-1</v>
      </c>
      <c r="AA56">
        <v>-1</v>
      </c>
      <c r="AB56">
        <v>1</v>
      </c>
      <c r="AC56">
        <v>-1</v>
      </c>
      <c r="AD56">
        <v>-1</v>
      </c>
      <c r="AE56">
        <v>1</v>
      </c>
      <c r="AF56">
        <v>-1</v>
      </c>
      <c r="AG56">
        <v>-1</v>
      </c>
      <c r="AH56">
        <v>-1</v>
      </c>
      <c r="AI56">
        <v>-1</v>
      </c>
      <c r="AJ56">
        <v>-1</v>
      </c>
      <c r="AK56">
        <v>1</v>
      </c>
      <c r="AL56">
        <v>-1</v>
      </c>
      <c r="AM56">
        <v>-1</v>
      </c>
      <c r="AN56">
        <v>-1</v>
      </c>
      <c r="AO56">
        <v>-1</v>
      </c>
      <c r="AP56">
        <v>-1</v>
      </c>
      <c r="AQ56">
        <v>-1</v>
      </c>
      <c r="AR56">
        <v>-1</v>
      </c>
      <c r="AS56">
        <v>1</v>
      </c>
      <c r="AT56">
        <v>1</v>
      </c>
      <c r="AU56">
        <v>1</v>
      </c>
      <c r="AV56">
        <v>-1</v>
      </c>
      <c r="AW56">
        <v>-1</v>
      </c>
      <c r="AX56">
        <v>1</v>
      </c>
      <c r="AY56">
        <v>1</v>
      </c>
      <c r="AZ56">
        <v>-1</v>
      </c>
      <c r="BA56">
        <v>-1</v>
      </c>
      <c r="BB56">
        <v>-1</v>
      </c>
      <c r="BC56">
        <v>-1</v>
      </c>
      <c r="BD56">
        <v>-1</v>
      </c>
      <c r="BE56">
        <v>-1</v>
      </c>
      <c r="BF56">
        <v>-1</v>
      </c>
      <c r="BG56">
        <v>-1</v>
      </c>
      <c r="BH56">
        <v>-1</v>
      </c>
      <c r="BI56">
        <v>-1</v>
      </c>
      <c r="BJ56">
        <v>-1</v>
      </c>
      <c r="BK56">
        <v>-1</v>
      </c>
      <c r="BL56">
        <f>AVERAGE($Q$56:$BK$56)</f>
        <v>-0.53191489361702127</v>
      </c>
    </row>
    <row r="57" spans="1:67" x14ac:dyDescent="0.25">
      <c r="A57" s="105">
        <v>2</v>
      </c>
      <c r="B57" s="105">
        <v>9</v>
      </c>
      <c r="D57" s="107">
        <v>0.5</v>
      </c>
      <c r="E57" s="107">
        <v>1</v>
      </c>
      <c r="F57" s="107">
        <v>1.5</v>
      </c>
      <c r="G57" s="107"/>
      <c r="H57" s="107"/>
      <c r="P57" t="s">
        <v>15</v>
      </c>
      <c r="Q57">
        <v>1</v>
      </c>
      <c r="R57">
        <v>-1</v>
      </c>
      <c r="S57">
        <v>-1</v>
      </c>
      <c r="T57">
        <v>-1</v>
      </c>
      <c r="U57">
        <v>-1</v>
      </c>
      <c r="V57">
        <v>1</v>
      </c>
      <c r="W57">
        <v>1</v>
      </c>
      <c r="X57">
        <v>-1</v>
      </c>
      <c r="Y57">
        <v>-1</v>
      </c>
      <c r="Z57">
        <v>-1</v>
      </c>
      <c r="AA57">
        <v>-1</v>
      </c>
      <c r="AB57">
        <v>1</v>
      </c>
      <c r="AC57">
        <v>-1</v>
      </c>
      <c r="AD57">
        <v>-1</v>
      </c>
      <c r="AE57">
        <v>1</v>
      </c>
      <c r="AF57">
        <v>-1</v>
      </c>
      <c r="AG57">
        <v>-1</v>
      </c>
      <c r="AH57">
        <v>-1</v>
      </c>
      <c r="AI57">
        <v>-1</v>
      </c>
      <c r="AJ57">
        <v>-1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-1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f>AVERAGE($Q$57:$BK$57)</f>
        <v>0.31914893617021278</v>
      </c>
    </row>
    <row r="58" spans="1:67" x14ac:dyDescent="0.25">
      <c r="A58" s="105">
        <v>2</v>
      </c>
      <c r="B58" s="105">
        <v>10</v>
      </c>
      <c r="D58" s="107">
        <v>0.5</v>
      </c>
      <c r="E58" s="107">
        <v>1</v>
      </c>
      <c r="F58" s="107">
        <v>1.5</v>
      </c>
      <c r="G58" s="107"/>
      <c r="H58" s="107"/>
      <c r="P58" t="s">
        <v>16</v>
      </c>
      <c r="Q58">
        <v>1</v>
      </c>
      <c r="R58">
        <v>-1</v>
      </c>
      <c r="S58">
        <v>1</v>
      </c>
      <c r="T58">
        <v>1</v>
      </c>
      <c r="U58">
        <v>-1</v>
      </c>
      <c r="V58">
        <v>1</v>
      </c>
      <c r="W58">
        <v>1</v>
      </c>
      <c r="X58">
        <v>1</v>
      </c>
      <c r="Y58">
        <v>1</v>
      </c>
      <c r="Z58">
        <v>-1</v>
      </c>
      <c r="AA58">
        <v>-1</v>
      </c>
      <c r="AB58">
        <v>1</v>
      </c>
      <c r="AC58">
        <v>-1</v>
      </c>
      <c r="AD58">
        <v>-1</v>
      </c>
      <c r="AE58">
        <v>1</v>
      </c>
      <c r="AF58">
        <v>-1</v>
      </c>
      <c r="AG58">
        <v>1</v>
      </c>
      <c r="AH58">
        <v>-1</v>
      </c>
      <c r="AI58">
        <v>-1</v>
      </c>
      <c r="AJ58">
        <v>-1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f>AVERAGE($Q$58:$BK$58)</f>
        <v>0.57446808510638303</v>
      </c>
    </row>
    <row r="59" spans="1:67" x14ac:dyDescent="0.25">
      <c r="A59" s="105">
        <v>2</v>
      </c>
      <c r="B59" s="105">
        <v>11</v>
      </c>
      <c r="D59" s="107">
        <v>0.5</v>
      </c>
      <c r="E59" s="107">
        <v>1</v>
      </c>
      <c r="F59" s="107">
        <v>1.5</v>
      </c>
      <c r="G59" s="107"/>
      <c r="H59" s="107"/>
      <c r="P59" t="s">
        <v>17</v>
      </c>
      <c r="Q59">
        <v>1</v>
      </c>
      <c r="R59">
        <v>-1</v>
      </c>
      <c r="S59">
        <v>-1</v>
      </c>
      <c r="T59">
        <v>-1</v>
      </c>
      <c r="U59">
        <v>-1</v>
      </c>
      <c r="V59">
        <v>1</v>
      </c>
      <c r="W59">
        <v>1</v>
      </c>
      <c r="X59">
        <v>-1</v>
      </c>
      <c r="Y59">
        <v>-1</v>
      </c>
      <c r="Z59">
        <v>-1</v>
      </c>
      <c r="AA59">
        <v>-1</v>
      </c>
      <c r="AB59">
        <v>1</v>
      </c>
      <c r="AC59">
        <v>-1</v>
      </c>
      <c r="AD59">
        <v>-1</v>
      </c>
      <c r="AE59">
        <v>1</v>
      </c>
      <c r="AF59">
        <v>-1</v>
      </c>
      <c r="AG59">
        <v>-1</v>
      </c>
      <c r="AH59">
        <v>-1</v>
      </c>
      <c r="AI59">
        <v>-1</v>
      </c>
      <c r="AJ59">
        <v>-1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f>AVERAGE($Q$59:$BK$59)</f>
        <v>0.36170212765957449</v>
      </c>
    </row>
    <row r="60" spans="1:67" x14ac:dyDescent="0.25">
      <c r="A60" s="105">
        <v>2</v>
      </c>
      <c r="B60" s="105">
        <v>12</v>
      </c>
      <c r="D60" s="107">
        <v>0.5</v>
      </c>
      <c r="E60" s="107">
        <v>1</v>
      </c>
      <c r="F60" s="107">
        <v>1.5</v>
      </c>
      <c r="G60" s="107"/>
      <c r="H60" s="107"/>
      <c r="P60" t="s">
        <v>79</v>
      </c>
      <c r="Q60">
        <f>AVERAGE($Q$43:$Q$59)</f>
        <v>0.41176470588235292</v>
      </c>
      <c r="R60">
        <f>AVERAGE($R$43:$R$59)</f>
        <v>-0.52941176470588236</v>
      </c>
      <c r="S60">
        <f>AVERAGE($S$43:$S$59)</f>
        <v>-5.8823529411764705E-2</v>
      </c>
      <c r="T60">
        <f>AVERAGE($T$43:$T$59)</f>
        <v>-5.8823529411764705E-2</v>
      </c>
      <c r="U60">
        <f>AVERAGE($U$43:$U$59)</f>
        <v>-0.52941176470588236</v>
      </c>
      <c r="V60">
        <f>AVERAGE($V$43:$V$59)</f>
        <v>0.88235294117647056</v>
      </c>
      <c r="W60">
        <f>AVERAGE($W$43:$W$59)</f>
        <v>1</v>
      </c>
      <c r="X60">
        <f>AVERAGE($X$43:$X$59)</f>
        <v>-5.8823529411764705E-2</v>
      </c>
      <c r="Y60">
        <f>AVERAGE($Y$43:$Y$59)</f>
        <v>-0.41176470588235292</v>
      </c>
      <c r="Z60">
        <f>AVERAGE($Z$43:$Z$59)</f>
        <v>-0.88235294117647056</v>
      </c>
      <c r="AA60">
        <f>AVERAGE($AA$43:$AA$59)</f>
        <v>-0.6470588235294118</v>
      </c>
      <c r="AB60">
        <f>AVERAGE($AB$43:$AB$59)</f>
        <v>0.88235294117647056</v>
      </c>
      <c r="AC60">
        <f>AVERAGE($AC$43:$AC$59)</f>
        <v>-0.52941176470588236</v>
      </c>
      <c r="AD60">
        <f>AVERAGE($AD$43:$AD$59)</f>
        <v>-0.88235294117647056</v>
      </c>
      <c r="AE60">
        <f>AVERAGE($AE$43:$AE$59)</f>
        <v>0.76470588235294112</v>
      </c>
      <c r="AF60">
        <f>AVERAGE($AF$43:$AF$59)</f>
        <v>-0.52941176470588236</v>
      </c>
      <c r="AG60">
        <f>AVERAGE($AG$43:$AG$59)</f>
        <v>-5.8823529411764705E-2</v>
      </c>
      <c r="AH60">
        <f>AVERAGE($AH$43:$AH$59)</f>
        <v>-0.88235294117647056</v>
      </c>
      <c r="AI60">
        <f>AVERAGE($AI$43:$AI$59)</f>
        <v>-0.6470588235294118</v>
      </c>
      <c r="AJ60">
        <f>AVERAGE($AJ$43:$AJ$59)</f>
        <v>-0.6470588235294118</v>
      </c>
      <c r="AK60">
        <f>AVERAGE($AK$43:$AK$59)</f>
        <v>1</v>
      </c>
      <c r="AL60">
        <f>AVERAGE($AL$43:$AL$59)</f>
        <v>0.76470588235294112</v>
      </c>
      <c r="AM60">
        <f>AVERAGE($AM$43:$AM$59)</f>
        <v>0.88235294117647056</v>
      </c>
      <c r="AN60">
        <f>AVERAGE($AN$43:$AN$59)</f>
        <v>0.76470588235294112</v>
      </c>
      <c r="AO60">
        <f>AVERAGE($AO$43:$AO$59)</f>
        <v>0.88235294117647056</v>
      </c>
      <c r="AP60">
        <f>AVERAGE($AP$43:$AP$59)</f>
        <v>0.76470588235294112</v>
      </c>
      <c r="AQ60">
        <f>AVERAGE($AQ$43:$AQ$59)</f>
        <v>0.76470588235294112</v>
      </c>
      <c r="AR60">
        <f>AVERAGE($AR$43:$AR$59)</f>
        <v>0.76470588235294112</v>
      </c>
      <c r="AS60">
        <f>AVERAGE($AS$43:$AS$59)</f>
        <v>0.76470588235294112</v>
      </c>
      <c r="AT60">
        <f>AVERAGE($AT$43:$AT$59)</f>
        <v>1</v>
      </c>
      <c r="AU60">
        <f>AVERAGE($AU$43:$AU$59)</f>
        <v>1</v>
      </c>
      <c r="AV60">
        <f>AVERAGE($AV$43:$AV$59)</f>
        <v>0.52941176470588236</v>
      </c>
      <c r="AW60">
        <f>AVERAGE($AW$43:$AW$59)</f>
        <v>0.52941176470588236</v>
      </c>
      <c r="AX60">
        <f>AVERAGE($AX$43:$AX$59)</f>
        <v>1</v>
      </c>
      <c r="AY60">
        <f>AVERAGE($AY$43:$AY$59)</f>
        <v>1</v>
      </c>
      <c r="AZ60">
        <f>AVERAGE($AZ$43:$AZ$59)</f>
        <v>0.17647058823529413</v>
      </c>
      <c r="BA60">
        <f>AVERAGE($BA$43:$BA$59)</f>
        <v>-0.29411764705882354</v>
      </c>
      <c r="BB60">
        <f>AVERAGE($BB$43:$BB$59)</f>
        <v>0.17647058823529413</v>
      </c>
      <c r="BC60">
        <f>AVERAGE($BC$43:$BC$59)</f>
        <v>-0.17647058823529413</v>
      </c>
      <c r="BD60">
        <f>AVERAGE($BD$43:$BD$59)</f>
        <v>0.17647058823529413</v>
      </c>
      <c r="BE60">
        <f>AVERAGE($BE$43:$BE$59)</f>
        <v>0.41176470588235292</v>
      </c>
      <c r="BF60">
        <f>AVERAGE($BF$43:$BF$59)</f>
        <v>-0.29411764705882354</v>
      </c>
      <c r="BG60">
        <f>AVERAGE($BG$43:$BG$59)</f>
        <v>0.41176470588235292</v>
      </c>
      <c r="BH60">
        <f>AVERAGE($BH$43:$BH$59)</f>
        <v>0.41176470588235292</v>
      </c>
      <c r="BI60">
        <f>AVERAGE($BI$43:$BI$59)</f>
        <v>0.6470588235294118</v>
      </c>
      <c r="BJ60">
        <f>AVERAGE($BJ$43:$BJ$59)</f>
        <v>0.41176470588235292</v>
      </c>
      <c r="BK60">
        <f>AVERAGE($BK$43:$BK$59)</f>
        <v>0.29411764705882354</v>
      </c>
    </row>
    <row r="61" spans="1:67" x14ac:dyDescent="0.25">
      <c r="A61" s="105">
        <v>2</v>
      </c>
      <c r="B61" s="105">
        <v>13</v>
      </c>
      <c r="D61" s="107">
        <v>0.5</v>
      </c>
      <c r="E61" s="107">
        <v>1</v>
      </c>
      <c r="F61" s="107">
        <v>1.5</v>
      </c>
      <c r="G61" s="107"/>
      <c r="H61" s="107"/>
    </row>
    <row r="62" spans="1:67" x14ac:dyDescent="0.25">
      <c r="A62" s="105">
        <v>2</v>
      </c>
      <c r="B62" s="105">
        <v>14</v>
      </c>
      <c r="D62" s="107">
        <v>0.5</v>
      </c>
      <c r="E62" s="107">
        <v>1</v>
      </c>
      <c r="F62" s="107">
        <v>1.5</v>
      </c>
      <c r="G62" s="107"/>
      <c r="H62" s="107"/>
    </row>
    <row r="63" spans="1:67" x14ac:dyDescent="0.25">
      <c r="A63" s="105">
        <v>2</v>
      </c>
      <c r="B63" s="105">
        <v>15</v>
      </c>
      <c r="D63" s="107">
        <v>0.5</v>
      </c>
      <c r="E63" s="107">
        <v>1</v>
      </c>
      <c r="F63" s="107">
        <v>1.5</v>
      </c>
      <c r="G63" s="107"/>
      <c r="H63" s="107"/>
      <c r="P63" t="s">
        <v>218</v>
      </c>
      <c r="Q63" t="s">
        <v>81</v>
      </c>
      <c r="R63" t="s">
        <v>82</v>
      </c>
      <c r="S63" t="s">
        <v>83</v>
      </c>
      <c r="T63" t="s">
        <v>84</v>
      </c>
      <c r="U63" t="s">
        <v>85</v>
      </c>
      <c r="V63" t="s">
        <v>86</v>
      </c>
      <c r="W63" t="s">
        <v>87</v>
      </c>
      <c r="X63" t="s">
        <v>88</v>
      </c>
      <c r="Y63" t="s">
        <v>89</v>
      </c>
      <c r="Z63" t="s">
        <v>90</v>
      </c>
      <c r="AA63" t="s">
        <v>91</v>
      </c>
      <c r="AB63" t="s">
        <v>92</v>
      </c>
      <c r="AC63" t="s">
        <v>93</v>
      </c>
      <c r="AD63" t="s">
        <v>94</v>
      </c>
      <c r="AE63" t="s">
        <v>95</v>
      </c>
      <c r="AF63" t="s">
        <v>96</v>
      </c>
      <c r="AG63" t="s">
        <v>97</v>
      </c>
      <c r="AH63" t="s">
        <v>98</v>
      </c>
      <c r="AI63" t="s">
        <v>340</v>
      </c>
      <c r="AJ63" t="s">
        <v>341</v>
      </c>
      <c r="AK63" t="s">
        <v>342</v>
      </c>
      <c r="AL63" t="s">
        <v>447</v>
      </c>
      <c r="AM63" t="s">
        <v>448</v>
      </c>
      <c r="AN63" t="s">
        <v>449</v>
      </c>
      <c r="AO63" t="s">
        <v>450</v>
      </c>
      <c r="AP63" t="s">
        <v>451</v>
      </c>
      <c r="AQ63" t="s">
        <v>452</v>
      </c>
      <c r="AR63" t="s">
        <v>453</v>
      </c>
      <c r="AS63" t="s">
        <v>454</v>
      </c>
      <c r="AT63" t="s">
        <v>455</v>
      </c>
      <c r="AU63" t="s">
        <v>456</v>
      </c>
      <c r="AV63" t="s">
        <v>457</v>
      </c>
      <c r="AW63" t="s">
        <v>458</v>
      </c>
      <c r="AX63" t="s">
        <v>459</v>
      </c>
      <c r="AY63" t="s">
        <v>460</v>
      </c>
      <c r="AZ63" t="s">
        <v>461</v>
      </c>
      <c r="BA63" t="s">
        <v>462</v>
      </c>
      <c r="BB63" t="s">
        <v>463</v>
      </c>
      <c r="BC63" t="s">
        <v>464</v>
      </c>
      <c r="BD63" t="s">
        <v>465</v>
      </c>
      <c r="BE63" t="s">
        <v>466</v>
      </c>
      <c r="BF63" t="s">
        <v>467</v>
      </c>
      <c r="BG63" t="s">
        <v>468</v>
      </c>
      <c r="BH63" t="s">
        <v>469</v>
      </c>
      <c r="BI63" t="s">
        <v>470</v>
      </c>
      <c r="BJ63" t="s">
        <v>471</v>
      </c>
      <c r="BK63" t="s">
        <v>472</v>
      </c>
      <c r="BL63" t="s">
        <v>80</v>
      </c>
      <c r="BM63" t="s">
        <v>437</v>
      </c>
      <c r="BO63" t="s">
        <v>42</v>
      </c>
    </row>
    <row r="64" spans="1:67" x14ac:dyDescent="0.25">
      <c r="A64" s="105">
        <v>2</v>
      </c>
      <c r="B64" s="105">
        <v>16</v>
      </c>
      <c r="D64" s="107">
        <v>0.5</v>
      </c>
      <c r="E64" s="107">
        <v>1</v>
      </c>
      <c r="F64" s="107">
        <v>1.5</v>
      </c>
      <c r="G64" s="107"/>
      <c r="H64" s="107"/>
      <c r="P64" t="s">
        <v>1</v>
      </c>
      <c r="Q64">
        <v>0.19565217391304351</v>
      </c>
      <c r="R64">
        <v>0.20863309352517972</v>
      </c>
      <c r="S64">
        <v>8.3333333333333232E-2</v>
      </c>
      <c r="T64">
        <v>6.77966101694914E-2</v>
      </c>
      <c r="U64">
        <v>0.18518518518518517</v>
      </c>
      <c r="V64">
        <v>0.13402061855670117</v>
      </c>
      <c r="W64">
        <v>0.10000000000000009</v>
      </c>
      <c r="X64">
        <v>3.1690140845070255E-2</v>
      </c>
      <c r="Y64">
        <v>0.14529914529914517</v>
      </c>
      <c r="Z64">
        <v>0.29260450160771695</v>
      </c>
      <c r="AA64">
        <v>0.26025554808338935</v>
      </c>
      <c r="AB64">
        <v>0.12279269164029813</v>
      </c>
      <c r="AC64">
        <v>0.17664670658682632</v>
      </c>
      <c r="AD64">
        <v>0.34367541766109777</v>
      </c>
      <c r="AE64">
        <v>3.8715769593956707E-2</v>
      </c>
      <c r="AF64">
        <v>0.16286149162861488</v>
      </c>
      <c r="AG64">
        <v>5.7412167952013662E-2</v>
      </c>
      <c r="AH64">
        <v>0.30158730158730152</v>
      </c>
      <c r="AI64">
        <v>0.24398625429553261</v>
      </c>
      <c r="AJ64">
        <v>0.26666666666666661</v>
      </c>
      <c r="AK64">
        <v>0.10831234256926955</v>
      </c>
      <c r="AL64">
        <v>9.0909090909090981E-2</v>
      </c>
      <c r="AM64">
        <v>6.3829787234042618E-2</v>
      </c>
      <c r="AN64">
        <v>8.2568807339449615E-2</v>
      </c>
      <c r="AO64">
        <v>1.0101010101010111E-2</v>
      </c>
      <c r="AP64">
        <v>0.15966386554621845</v>
      </c>
      <c r="AQ64">
        <v>8.2568807339449615E-2</v>
      </c>
      <c r="AR64">
        <v>0.10714285714285723</v>
      </c>
      <c r="AS64">
        <v>5.2631578947368474E-2</v>
      </c>
      <c r="AT64">
        <v>2.9126213592233035E-2</v>
      </c>
      <c r="AU64">
        <v>1.9607843137254919E-2</v>
      </c>
      <c r="AV64">
        <v>0.13636363636363635</v>
      </c>
      <c r="AW64">
        <v>0.12359550561797751</v>
      </c>
      <c r="AX64">
        <v>9.9009900990099098E-3</v>
      </c>
      <c r="AY64">
        <v>9.9009900990099098E-3</v>
      </c>
      <c r="AZ64">
        <v>0.42857142857142866</v>
      </c>
      <c r="BA64">
        <v>1.7777777777777779</v>
      </c>
      <c r="BB64">
        <v>0.5625</v>
      </c>
      <c r="BC64">
        <v>1.2727272727272729</v>
      </c>
      <c r="BD64">
        <v>0.13636363636363635</v>
      </c>
      <c r="BE64">
        <v>0.21875000000000006</v>
      </c>
      <c r="BF64">
        <v>0.38888888888888884</v>
      </c>
      <c r="BG64">
        <v>0.31506849315068491</v>
      </c>
      <c r="BH64">
        <v>0.33333333333333331</v>
      </c>
      <c r="BI64">
        <v>0.46236559139784944</v>
      </c>
      <c r="BJ64">
        <v>0.35064935064935066</v>
      </c>
      <c r="BK64">
        <v>0.21875</v>
      </c>
      <c r="BL64">
        <f>AVERAGE($Q$64:$BK$64)</f>
        <v>0.2334209344048653</v>
      </c>
      <c r="BM64" t="s">
        <v>52</v>
      </c>
      <c r="BN64">
        <f>VARP($Q$81:$BK$81)</f>
        <v>0.80035365796541347</v>
      </c>
      <c r="BO64">
        <f>BN64/BN66</f>
        <v>0.69217660405343306</v>
      </c>
    </row>
    <row r="65" spans="1:67" x14ac:dyDescent="0.25">
      <c r="A65" s="105">
        <v>2</v>
      </c>
      <c r="B65" s="105">
        <v>17</v>
      </c>
      <c r="D65" s="107">
        <v>0.5</v>
      </c>
      <c r="E65" s="107">
        <v>1</v>
      </c>
      <c r="F65" s="107">
        <v>1.5</v>
      </c>
      <c r="G65" s="107"/>
      <c r="H65" s="107"/>
      <c r="P65" t="s">
        <v>2</v>
      </c>
      <c r="Q65">
        <v>8.6956521739130391E-2</v>
      </c>
      <c r="R65">
        <v>0.2805755395683453</v>
      </c>
      <c r="S65">
        <v>0.16666666666666663</v>
      </c>
      <c r="T65">
        <v>0.15254237288135589</v>
      </c>
      <c r="U65">
        <v>0.2592592592592593</v>
      </c>
      <c r="V65">
        <v>3.0927835051546421E-2</v>
      </c>
      <c r="W65">
        <v>0</v>
      </c>
      <c r="X65">
        <v>0.11971830985915485</v>
      </c>
      <c r="Y65">
        <v>0.22299922299922295</v>
      </c>
      <c r="Z65">
        <v>0.35691318327974275</v>
      </c>
      <c r="AA65">
        <v>0.32750504371217221</v>
      </c>
      <c r="AB65">
        <v>2.0720628763907303E-2</v>
      </c>
      <c r="AC65">
        <v>0.25149700598802399</v>
      </c>
      <c r="AD65">
        <v>0.40334128878281622</v>
      </c>
      <c r="AE65">
        <v>5.5712936732766706E-2</v>
      </c>
      <c r="AF65">
        <v>0.23896499238964997</v>
      </c>
      <c r="AG65">
        <v>0.14310197086546703</v>
      </c>
      <c r="AH65">
        <v>0.36507936507936506</v>
      </c>
      <c r="AI65">
        <v>0.31271477663230246</v>
      </c>
      <c r="AJ65">
        <v>0.33333333333333331</v>
      </c>
      <c r="AK65">
        <v>7.5566750629722425E-3</v>
      </c>
      <c r="AL65">
        <v>0</v>
      </c>
      <c r="AM65">
        <v>0.17021276595744697</v>
      </c>
      <c r="AN65">
        <v>9.174311926605512E-3</v>
      </c>
      <c r="AO65">
        <v>0.11111111111111122</v>
      </c>
      <c r="AP65">
        <v>7.563025210084022E-2</v>
      </c>
      <c r="AQ65">
        <v>9.174311926605512E-3</v>
      </c>
      <c r="AR65">
        <v>1.785714285714287E-2</v>
      </c>
      <c r="AS65">
        <v>5.2631578947368474E-2</v>
      </c>
      <c r="AT65">
        <v>2.9126213592233035E-2</v>
      </c>
      <c r="AU65">
        <v>1.9607843137254919E-2</v>
      </c>
      <c r="AV65">
        <v>0.13636363636363635</v>
      </c>
      <c r="AW65">
        <v>0.12359550561797751</v>
      </c>
      <c r="AX65">
        <v>9.9009900990099098E-3</v>
      </c>
      <c r="AY65">
        <v>9.9009900990099098E-3</v>
      </c>
      <c r="AZ65">
        <v>1.8571428571428574</v>
      </c>
      <c r="BA65">
        <v>4.5555555555555562</v>
      </c>
      <c r="BB65">
        <v>2.1249999999999996</v>
      </c>
      <c r="BC65">
        <v>3.5454545454545454</v>
      </c>
      <c r="BD65">
        <v>1.2727272727272729</v>
      </c>
      <c r="BE65">
        <v>0.56249999999999989</v>
      </c>
      <c r="BF65">
        <v>1.7777777777777779</v>
      </c>
      <c r="BG65">
        <v>0.36986301369863017</v>
      </c>
      <c r="BH65">
        <v>0.33333333333333331</v>
      </c>
      <c r="BI65">
        <v>7.5268817204301078E-2</v>
      </c>
      <c r="BJ65">
        <v>0.29870129870129869</v>
      </c>
      <c r="BK65">
        <v>0.5625</v>
      </c>
      <c r="BL65">
        <f>AVERAGE($Q$65:$BK$65)</f>
        <v>0.47332336285061744</v>
      </c>
      <c r="BM65" t="s">
        <v>54</v>
      </c>
      <c r="BN65">
        <f>VARP($BL$64:$BL$80)</f>
        <v>6.320976860580553E-2</v>
      </c>
      <c r="BO65">
        <f>BN65/BN66</f>
        <v>5.4666237282894374E-2</v>
      </c>
    </row>
    <row r="66" spans="1:67" x14ac:dyDescent="0.25">
      <c r="A66" s="105">
        <v>2</v>
      </c>
      <c r="B66" s="105">
        <v>18</v>
      </c>
      <c r="D66" s="107">
        <v>0.5</v>
      </c>
      <c r="E66" s="107">
        <v>1</v>
      </c>
      <c r="F66" s="107">
        <v>1.5</v>
      </c>
      <c r="G66" s="107"/>
      <c r="H66" s="107"/>
      <c r="P66" t="s">
        <v>3</v>
      </c>
      <c r="Q66">
        <v>8.6956521739130391E-2</v>
      </c>
      <c r="R66">
        <v>0.2805755395683453</v>
      </c>
      <c r="S66">
        <v>0.16666666666666663</v>
      </c>
      <c r="T66">
        <v>0.15254237288135589</v>
      </c>
      <c r="U66">
        <v>0.2592592592592593</v>
      </c>
      <c r="V66">
        <v>3.0927835051546421E-2</v>
      </c>
      <c r="W66">
        <v>0</v>
      </c>
      <c r="X66">
        <v>0.11971830985915485</v>
      </c>
      <c r="Y66">
        <v>0.22299922299922295</v>
      </c>
      <c r="Z66">
        <v>0.35691318327974275</v>
      </c>
      <c r="AA66">
        <v>0.32750504371217221</v>
      </c>
      <c r="AB66">
        <v>2.0720628763907303E-2</v>
      </c>
      <c r="AC66">
        <v>0.25149700598802399</v>
      </c>
      <c r="AD66">
        <v>0.40334128878281622</v>
      </c>
      <c r="AE66">
        <v>5.5712936732766706E-2</v>
      </c>
      <c r="AF66">
        <v>0.23896499238964997</v>
      </c>
      <c r="AG66">
        <v>0.14310197086546703</v>
      </c>
      <c r="AH66">
        <v>0.36507936507936506</v>
      </c>
      <c r="AI66">
        <v>0.31271477663230246</v>
      </c>
      <c r="AJ66">
        <v>0.33333333333333331</v>
      </c>
      <c r="AK66">
        <v>7.5566750629722425E-3</v>
      </c>
      <c r="AL66">
        <v>9.0909090909090981E-2</v>
      </c>
      <c r="AM66">
        <v>6.3829787234042618E-2</v>
      </c>
      <c r="AN66">
        <v>8.2568807339449615E-2</v>
      </c>
      <c r="AO66">
        <v>1.0101010101010111E-2</v>
      </c>
      <c r="AP66">
        <v>0.15966386554621845</v>
      </c>
      <c r="AQ66">
        <v>8.2568807339449615E-2</v>
      </c>
      <c r="AR66">
        <v>0.10714285714285723</v>
      </c>
      <c r="AS66">
        <v>5.2631578947368474E-2</v>
      </c>
      <c r="AT66">
        <v>2.9126213592233035E-2</v>
      </c>
      <c r="AU66">
        <v>1.9607843137254919E-2</v>
      </c>
      <c r="AV66">
        <v>0.13636363636363635</v>
      </c>
      <c r="AW66">
        <v>0.12359550561797751</v>
      </c>
      <c r="AX66">
        <v>9.9009900990099098E-3</v>
      </c>
      <c r="AY66">
        <v>9.9009900990099098E-3</v>
      </c>
      <c r="AZ66">
        <v>0.42857142857142866</v>
      </c>
      <c r="BA66">
        <v>1.7777777777777779</v>
      </c>
      <c r="BB66">
        <v>0.5625</v>
      </c>
      <c r="BC66">
        <v>1.2727272727272729</v>
      </c>
      <c r="BD66">
        <v>0.13636363636363635</v>
      </c>
      <c r="BE66">
        <v>0.21875000000000006</v>
      </c>
      <c r="BF66">
        <v>0.38888888888888884</v>
      </c>
      <c r="BG66">
        <v>0.31506849315068491</v>
      </c>
      <c r="BH66">
        <v>0.33333333333333331</v>
      </c>
      <c r="BI66">
        <v>0.46236559139784944</v>
      </c>
      <c r="BJ66">
        <v>0.35064935064935066</v>
      </c>
      <c r="BK66">
        <v>0.21875</v>
      </c>
      <c r="BL66">
        <f>AVERAGE($Q$66:$BK$66)</f>
        <v>0.24637752521225603</v>
      </c>
      <c r="BM66" t="s">
        <v>57</v>
      </c>
      <c r="BN66">
        <f>VARP($Q$64:$BK$80)</f>
        <v>1.1562853371213189</v>
      </c>
    </row>
    <row r="67" spans="1:67" x14ac:dyDescent="0.25">
      <c r="A67" s="105">
        <v>2</v>
      </c>
      <c r="B67" s="105">
        <v>19</v>
      </c>
      <c r="D67" s="107">
        <v>0.5</v>
      </c>
      <c r="E67" s="107">
        <v>1</v>
      </c>
      <c r="F67" s="107">
        <v>1.5</v>
      </c>
      <c r="G67" s="107"/>
      <c r="H67" s="107"/>
      <c r="P67" t="s">
        <v>4</v>
      </c>
      <c r="Q67">
        <v>8.6956521739130391E-2</v>
      </c>
      <c r="R67">
        <v>0.2805755395683453</v>
      </c>
      <c r="S67">
        <v>0.16666666666666663</v>
      </c>
      <c r="T67">
        <v>0.15254237288135589</v>
      </c>
      <c r="U67">
        <v>0.2592592592592593</v>
      </c>
      <c r="V67">
        <v>3.0927835051546421E-2</v>
      </c>
      <c r="W67">
        <v>0</v>
      </c>
      <c r="X67">
        <v>0.11971830985915485</v>
      </c>
      <c r="Y67">
        <v>0.22299922299922295</v>
      </c>
      <c r="Z67">
        <v>0.35691318327974275</v>
      </c>
      <c r="AA67">
        <v>0.32750504371217221</v>
      </c>
      <c r="AB67">
        <v>2.0720628763907303E-2</v>
      </c>
      <c r="AC67">
        <v>0.25149700598802399</v>
      </c>
      <c r="AD67">
        <v>0.40334128878281622</v>
      </c>
      <c r="AE67">
        <v>5.5712936732766706E-2</v>
      </c>
      <c r="AF67">
        <v>0.23896499238964997</v>
      </c>
      <c r="AG67">
        <v>0.14310197086546703</v>
      </c>
      <c r="AH67">
        <v>0.36507936507936506</v>
      </c>
      <c r="AI67">
        <v>0.31271477663230246</v>
      </c>
      <c r="AJ67">
        <v>0.33333333333333331</v>
      </c>
      <c r="AK67">
        <v>7.5566750629722425E-3</v>
      </c>
      <c r="AL67">
        <v>9.0909090909090981E-2</v>
      </c>
      <c r="AM67">
        <v>6.3829787234042618E-2</v>
      </c>
      <c r="AN67">
        <v>8.2568807339449615E-2</v>
      </c>
      <c r="AO67">
        <v>1.0101010101010111E-2</v>
      </c>
      <c r="AP67">
        <v>0.15966386554621845</v>
      </c>
      <c r="AQ67">
        <v>8.2568807339449615E-2</v>
      </c>
      <c r="AR67">
        <v>0.10714285714285723</v>
      </c>
      <c r="AS67">
        <v>5.2631578947368474E-2</v>
      </c>
      <c r="AT67">
        <v>2.9126213592233035E-2</v>
      </c>
      <c r="AU67">
        <v>1.9607843137254919E-2</v>
      </c>
      <c r="AV67">
        <v>0.13636363636363635</v>
      </c>
      <c r="AW67">
        <v>0.12359550561797751</v>
      </c>
      <c r="AX67">
        <v>9.9009900990099098E-3</v>
      </c>
      <c r="AY67">
        <v>9.9009900990099098E-3</v>
      </c>
      <c r="AZ67">
        <v>1.8571428571428574</v>
      </c>
      <c r="BA67">
        <v>4.5555555555555562</v>
      </c>
      <c r="BB67">
        <v>2.1249999999999996</v>
      </c>
      <c r="BC67">
        <v>3.5454545454545454</v>
      </c>
      <c r="BD67">
        <v>1.2727272727272729</v>
      </c>
      <c r="BE67">
        <v>0.56249999999999989</v>
      </c>
      <c r="BF67">
        <v>1.7777777777777779</v>
      </c>
      <c r="BG67">
        <v>0.36986301369863017</v>
      </c>
      <c r="BH67">
        <v>0.33333333333333331</v>
      </c>
      <c r="BI67">
        <v>7.5268817204301078E-2</v>
      </c>
      <c r="BJ67">
        <v>0.29870129870129869</v>
      </c>
      <c r="BK67">
        <v>0.5625</v>
      </c>
      <c r="BL67">
        <f>AVERAGE($Q$67:$BK$67)</f>
        <v>0.47765579539811459</v>
      </c>
      <c r="BM67" t="s">
        <v>384</v>
      </c>
      <c r="BN67">
        <f>AVERAGE($Q$64:$BK$80)</f>
        <v>0.50273781820704389</v>
      </c>
    </row>
    <row r="68" spans="1:67" x14ac:dyDescent="0.25">
      <c r="A68" s="105">
        <v>2</v>
      </c>
      <c r="B68" s="105">
        <v>20</v>
      </c>
      <c r="D68" s="107">
        <v>0.5</v>
      </c>
      <c r="E68" s="107">
        <v>1</v>
      </c>
      <c r="F68" s="107">
        <v>1.5</v>
      </c>
      <c r="G68" s="107"/>
      <c r="H68" s="107"/>
      <c r="P68" t="s">
        <v>5</v>
      </c>
      <c r="Q68">
        <v>8.6956521739130391E-2</v>
      </c>
      <c r="R68">
        <v>0.2805755395683453</v>
      </c>
      <c r="S68">
        <v>0.16666666666666663</v>
      </c>
      <c r="T68">
        <v>0.15254237288135589</v>
      </c>
      <c r="U68">
        <v>0.2592592592592593</v>
      </c>
      <c r="V68">
        <v>3.0927835051546421E-2</v>
      </c>
      <c r="W68">
        <v>0</v>
      </c>
      <c r="X68">
        <v>0.11971830985915485</v>
      </c>
      <c r="Y68">
        <v>0.22299922299922295</v>
      </c>
      <c r="Z68">
        <v>0.35691318327974275</v>
      </c>
      <c r="AA68">
        <v>0.32750504371217221</v>
      </c>
      <c r="AB68">
        <v>2.0720628763907303E-2</v>
      </c>
      <c r="AC68">
        <v>0.25149700598802399</v>
      </c>
      <c r="AD68">
        <v>0.40334128878281622</v>
      </c>
      <c r="AE68">
        <v>5.5712936732766706E-2</v>
      </c>
      <c r="AF68">
        <v>0.23896499238964997</v>
      </c>
      <c r="AG68">
        <v>0.14310197086546703</v>
      </c>
      <c r="AH68">
        <v>0.36507936507936506</v>
      </c>
      <c r="AI68">
        <v>0.31271477663230246</v>
      </c>
      <c r="AJ68">
        <v>0.33333333333333331</v>
      </c>
      <c r="AK68">
        <v>7.5566750629722425E-3</v>
      </c>
      <c r="AL68">
        <v>9.0909090909090981E-2</v>
      </c>
      <c r="AM68">
        <v>6.3829787234042618E-2</v>
      </c>
      <c r="AN68">
        <v>8.2568807339449615E-2</v>
      </c>
      <c r="AO68">
        <v>1.0101010101010111E-2</v>
      </c>
      <c r="AP68">
        <v>0.15966386554621845</v>
      </c>
      <c r="AQ68">
        <v>8.2568807339449615E-2</v>
      </c>
      <c r="AR68">
        <v>0.10714285714285723</v>
      </c>
      <c r="AS68">
        <v>5.2631578947368474E-2</v>
      </c>
      <c r="AT68">
        <v>2.9126213592233035E-2</v>
      </c>
      <c r="AU68">
        <v>1.9607843137254919E-2</v>
      </c>
      <c r="AV68">
        <v>0.13636363636363635</v>
      </c>
      <c r="AW68">
        <v>0.12359550561797751</v>
      </c>
      <c r="AX68">
        <v>9.9009900990099098E-3</v>
      </c>
      <c r="AY68">
        <v>9.9009900990099098E-3</v>
      </c>
      <c r="AZ68">
        <v>1.8571428571428574</v>
      </c>
      <c r="BA68">
        <v>4.5555555555555562</v>
      </c>
      <c r="BB68">
        <v>2.1249999999999996</v>
      </c>
      <c r="BC68">
        <v>3.5454545454545454</v>
      </c>
      <c r="BD68">
        <v>1.2727272727272729</v>
      </c>
      <c r="BE68">
        <v>0.56249999999999989</v>
      </c>
      <c r="BF68">
        <v>1.7777777777777779</v>
      </c>
      <c r="BG68">
        <v>0.36986301369863017</v>
      </c>
      <c r="BH68">
        <v>0.33333333333333331</v>
      </c>
      <c r="BI68">
        <v>7.5268817204301078E-2</v>
      </c>
      <c r="BJ68">
        <v>0.29870129870129869</v>
      </c>
      <c r="BK68">
        <v>0.5625</v>
      </c>
      <c r="BL68">
        <f>AVERAGE($Q$68:$BK$68)</f>
        <v>0.47765579539811459</v>
      </c>
      <c r="BM68" t="s">
        <v>385</v>
      </c>
      <c r="BN68">
        <f>BN67*799</f>
        <v>401.68751674742805</v>
      </c>
    </row>
    <row r="69" spans="1:67" x14ac:dyDescent="0.25">
      <c r="A69" s="105">
        <v>2</v>
      </c>
      <c r="B69" s="105">
        <v>21</v>
      </c>
      <c r="D69" s="107">
        <v>0.5</v>
      </c>
      <c r="E69" s="107">
        <v>1</v>
      </c>
      <c r="F69" s="107">
        <v>1.5</v>
      </c>
      <c r="G69" s="107"/>
      <c r="H69" s="107"/>
      <c r="P69" t="s">
        <v>6</v>
      </c>
      <c r="Q69">
        <v>8.6956521739130391E-2</v>
      </c>
      <c r="R69">
        <v>0.2805755395683453</v>
      </c>
      <c r="S69">
        <v>0.16666666666666663</v>
      </c>
      <c r="T69">
        <v>0.15254237288135589</v>
      </c>
      <c r="U69">
        <v>0.2592592592592593</v>
      </c>
      <c r="V69">
        <v>3.0927835051546421E-2</v>
      </c>
      <c r="W69">
        <v>0</v>
      </c>
      <c r="X69">
        <v>0.11971830985915485</v>
      </c>
      <c r="Y69">
        <v>0.22299922299922295</v>
      </c>
      <c r="Z69">
        <v>0.35691318327974275</v>
      </c>
      <c r="AA69">
        <v>0.32750504371217221</v>
      </c>
      <c r="AB69">
        <v>2.0720628763907303E-2</v>
      </c>
      <c r="AC69">
        <v>0.25149700598802399</v>
      </c>
      <c r="AD69">
        <v>0.40334128878281622</v>
      </c>
      <c r="AE69">
        <v>5.5712936732766706E-2</v>
      </c>
      <c r="AF69">
        <v>0.23896499238964997</v>
      </c>
      <c r="AG69">
        <v>0.14310197086546703</v>
      </c>
      <c r="AH69">
        <v>0.36507936507936506</v>
      </c>
      <c r="AI69">
        <v>0.31271477663230246</v>
      </c>
      <c r="AJ69">
        <v>0.33333333333333331</v>
      </c>
      <c r="AK69">
        <v>7.5566750629722425E-3</v>
      </c>
      <c r="AL69">
        <v>9.0909090909090981E-2</v>
      </c>
      <c r="AM69">
        <v>6.3829787234042618E-2</v>
      </c>
      <c r="AN69">
        <v>8.2568807339449615E-2</v>
      </c>
      <c r="AO69">
        <v>1.0101010101010111E-2</v>
      </c>
      <c r="AP69">
        <v>0.15966386554621845</v>
      </c>
      <c r="AQ69">
        <v>8.2568807339449615E-2</v>
      </c>
      <c r="AR69">
        <v>0.10714285714285723</v>
      </c>
      <c r="AS69">
        <v>5.2631578947368474E-2</v>
      </c>
      <c r="AT69">
        <v>2.9126213592233035E-2</v>
      </c>
      <c r="AU69">
        <v>1.9607843137254919E-2</v>
      </c>
      <c r="AV69">
        <v>0.13636363636363635</v>
      </c>
      <c r="AW69">
        <v>0.12359550561797751</v>
      </c>
      <c r="AX69">
        <v>9.9009900990099098E-3</v>
      </c>
      <c r="AY69">
        <v>9.9009900990099098E-3</v>
      </c>
      <c r="AZ69">
        <v>1.8571428571428574</v>
      </c>
      <c r="BA69">
        <v>4.5555555555555562</v>
      </c>
      <c r="BB69">
        <v>2.1249999999999996</v>
      </c>
      <c r="BC69">
        <v>3.5454545454545454</v>
      </c>
      <c r="BD69">
        <v>1.2727272727272729</v>
      </c>
      <c r="BE69">
        <v>0.56249999999999989</v>
      </c>
      <c r="BF69">
        <v>1.7777777777777779</v>
      </c>
      <c r="BG69">
        <v>0.36986301369863017</v>
      </c>
      <c r="BH69">
        <v>0.33333333333333331</v>
      </c>
      <c r="BI69">
        <v>7.5268817204301078E-2</v>
      </c>
      <c r="BJ69">
        <v>0.29870129870129869</v>
      </c>
      <c r="BK69">
        <v>0.5625</v>
      </c>
      <c r="BL69">
        <f>AVERAGE($Q$69:$BK$69)</f>
        <v>0.47765579539811459</v>
      </c>
    </row>
    <row r="70" spans="1:67" x14ac:dyDescent="0.25">
      <c r="A70" s="105">
        <v>2</v>
      </c>
      <c r="B70" s="105">
        <v>22</v>
      </c>
      <c r="D70" s="107">
        <v>0.9</v>
      </c>
      <c r="E70" s="107">
        <v>1.1000000000000001</v>
      </c>
      <c r="F70" s="107">
        <v>1.25</v>
      </c>
      <c r="G70" s="107"/>
      <c r="H70" s="107"/>
      <c r="P70" t="s">
        <v>7</v>
      </c>
      <c r="Q70">
        <v>8.6956521739130391E-2</v>
      </c>
      <c r="R70">
        <v>0.2805755395683453</v>
      </c>
      <c r="S70">
        <v>0.16666666666666663</v>
      </c>
      <c r="T70">
        <v>0.15254237288135589</v>
      </c>
      <c r="U70">
        <v>0.2592592592592593</v>
      </c>
      <c r="V70">
        <v>3.0927835051546421E-2</v>
      </c>
      <c r="W70">
        <v>0</v>
      </c>
      <c r="X70">
        <v>0.11971830985915485</v>
      </c>
      <c r="Y70">
        <v>0.22299922299922295</v>
      </c>
      <c r="Z70">
        <v>0.35691318327974275</v>
      </c>
      <c r="AA70">
        <v>0.32750504371217221</v>
      </c>
      <c r="AB70">
        <v>2.0720628763907303E-2</v>
      </c>
      <c r="AC70">
        <v>0.25149700598802399</v>
      </c>
      <c r="AD70">
        <v>0.40334128878281622</v>
      </c>
      <c r="AE70">
        <v>5.5712936732766706E-2</v>
      </c>
      <c r="AF70">
        <v>0.23896499238964997</v>
      </c>
      <c r="AG70">
        <v>0.14310197086546703</v>
      </c>
      <c r="AH70">
        <v>0.36507936507936506</v>
      </c>
      <c r="AI70">
        <v>0.31271477663230246</v>
      </c>
      <c r="AJ70">
        <v>0.33333333333333331</v>
      </c>
      <c r="AK70">
        <v>7.5566750629722425E-3</v>
      </c>
      <c r="AL70">
        <v>9.0909090909090981E-2</v>
      </c>
      <c r="AM70">
        <v>6.3829787234042618E-2</v>
      </c>
      <c r="AN70">
        <v>8.2568807339449615E-2</v>
      </c>
      <c r="AO70">
        <v>1.0101010101010111E-2</v>
      </c>
      <c r="AP70">
        <v>0.15966386554621845</v>
      </c>
      <c r="AQ70">
        <v>8.2568807339449615E-2</v>
      </c>
      <c r="AR70">
        <v>0.10714285714285723</v>
      </c>
      <c r="AS70">
        <v>5.2631578947368474E-2</v>
      </c>
      <c r="AT70">
        <v>2.9126213592233035E-2</v>
      </c>
      <c r="AU70">
        <v>1.9607843137254919E-2</v>
      </c>
      <c r="AV70">
        <v>0.13636363636363635</v>
      </c>
      <c r="AW70">
        <v>0.12359550561797751</v>
      </c>
      <c r="AX70">
        <v>9.9009900990099098E-3</v>
      </c>
      <c r="AY70">
        <v>9.9009900990099098E-3</v>
      </c>
      <c r="AZ70">
        <v>6.1428571428571432</v>
      </c>
      <c r="BA70">
        <v>12.888888888888889</v>
      </c>
      <c r="BB70">
        <v>6.8125</v>
      </c>
      <c r="BC70">
        <v>10.363636363636363</v>
      </c>
      <c r="BD70">
        <v>4.6818181818181817</v>
      </c>
      <c r="BE70">
        <v>2.90625</v>
      </c>
      <c r="BF70">
        <v>5.9444444444444438</v>
      </c>
      <c r="BG70">
        <v>2.4246575342465753</v>
      </c>
      <c r="BH70">
        <v>2.3333333333333335</v>
      </c>
      <c r="BI70">
        <v>1.6881720430107527</v>
      </c>
      <c r="BJ70">
        <v>2.2467532467532467</v>
      </c>
      <c r="BK70">
        <v>2.90625</v>
      </c>
      <c r="BL70">
        <f>AVERAGE($Q$70:$BK$70)</f>
        <v>1.4139055125766966</v>
      </c>
    </row>
    <row r="71" spans="1:67" x14ac:dyDescent="0.25">
      <c r="A71" s="105">
        <v>2</v>
      </c>
      <c r="B71" s="105">
        <v>23</v>
      </c>
      <c r="D71" s="107">
        <v>0.9</v>
      </c>
      <c r="E71" s="107">
        <v>1.1000000000000001</v>
      </c>
      <c r="F71" s="107">
        <v>1.25</v>
      </c>
      <c r="G71" s="107"/>
      <c r="H71" s="107"/>
      <c r="P71" t="s">
        <v>8</v>
      </c>
      <c r="Q71">
        <v>8.6956521739130391E-2</v>
      </c>
      <c r="R71">
        <v>0.2805755395683453</v>
      </c>
      <c r="S71">
        <v>0.16666666666666663</v>
      </c>
      <c r="T71">
        <v>0.15254237288135589</v>
      </c>
      <c r="U71">
        <v>0.2592592592592593</v>
      </c>
      <c r="V71">
        <v>3.0927835051546421E-2</v>
      </c>
      <c r="W71">
        <v>0</v>
      </c>
      <c r="X71">
        <v>0.11971830985915485</v>
      </c>
      <c r="Y71">
        <v>0.22299922299922295</v>
      </c>
      <c r="Z71">
        <v>0.35691318327974275</v>
      </c>
      <c r="AA71">
        <v>0.32750504371217221</v>
      </c>
      <c r="AB71">
        <v>2.0720628763907303E-2</v>
      </c>
      <c r="AC71">
        <v>0.25149700598802399</v>
      </c>
      <c r="AD71">
        <v>0.40334128878281622</v>
      </c>
      <c r="AE71">
        <v>5.5712936732766706E-2</v>
      </c>
      <c r="AF71">
        <v>0.23896499238964997</v>
      </c>
      <c r="AG71">
        <v>0.14310197086546703</v>
      </c>
      <c r="AH71">
        <v>0.36507936507936506</v>
      </c>
      <c r="AI71">
        <v>0.31271477663230246</v>
      </c>
      <c r="AJ71">
        <v>0.33333333333333331</v>
      </c>
      <c r="AK71">
        <v>7.5566750629722425E-3</v>
      </c>
      <c r="AL71">
        <v>9.0909090909090981E-2</v>
      </c>
      <c r="AM71">
        <v>6.3829787234042618E-2</v>
      </c>
      <c r="AN71">
        <v>8.2568807339449615E-2</v>
      </c>
      <c r="AO71">
        <v>1.0101010101010111E-2</v>
      </c>
      <c r="AP71">
        <v>0.15966386554621845</v>
      </c>
      <c r="AQ71">
        <v>8.2568807339449615E-2</v>
      </c>
      <c r="AR71">
        <v>0.10714285714285723</v>
      </c>
      <c r="AS71">
        <v>5.2631578947368474E-2</v>
      </c>
      <c r="AT71">
        <v>2.9126213592233035E-2</v>
      </c>
      <c r="AU71">
        <v>1.9607843137254919E-2</v>
      </c>
      <c r="AV71">
        <v>0.13636363636363635</v>
      </c>
      <c r="AW71">
        <v>0.12359550561797751</v>
      </c>
      <c r="AX71">
        <v>9.9009900990099098E-3</v>
      </c>
      <c r="AY71">
        <v>9.9009900990099098E-3</v>
      </c>
      <c r="AZ71">
        <v>1.8571428571428574</v>
      </c>
      <c r="BA71">
        <v>4.5555555555555562</v>
      </c>
      <c r="BB71">
        <v>2.1249999999999996</v>
      </c>
      <c r="BC71">
        <v>3.5454545454545454</v>
      </c>
      <c r="BD71">
        <v>1.2727272727272729</v>
      </c>
      <c r="BE71">
        <v>0.56249999999999989</v>
      </c>
      <c r="BF71">
        <v>1.7777777777777779</v>
      </c>
      <c r="BG71">
        <v>0.36986301369863017</v>
      </c>
      <c r="BH71">
        <v>0.33333333333333331</v>
      </c>
      <c r="BI71">
        <v>7.5268817204301078E-2</v>
      </c>
      <c r="BJ71">
        <v>0.29870129870129869</v>
      </c>
      <c r="BK71">
        <v>0.5625</v>
      </c>
      <c r="BL71">
        <f>AVERAGE($Q$71:$BK$71)</f>
        <v>0.47765579539811459</v>
      </c>
    </row>
    <row r="72" spans="1:67" x14ac:dyDescent="0.25">
      <c r="A72" s="105">
        <v>2</v>
      </c>
      <c r="B72" s="105">
        <v>24</v>
      </c>
      <c r="D72" s="107">
        <v>0.9</v>
      </c>
      <c r="E72" s="107">
        <v>1.1000000000000001</v>
      </c>
      <c r="F72" s="107">
        <v>1.25</v>
      </c>
      <c r="G72" s="107"/>
      <c r="H72" s="107"/>
      <c r="P72" t="s">
        <v>9</v>
      </c>
      <c r="Q72">
        <v>8.6956521739130391E-2</v>
      </c>
      <c r="R72">
        <v>0.2805755395683453</v>
      </c>
      <c r="S72">
        <v>0.16666666666666663</v>
      </c>
      <c r="T72">
        <v>0.15254237288135589</v>
      </c>
      <c r="U72">
        <v>0.2592592592592593</v>
      </c>
      <c r="V72">
        <v>3.0927835051546421E-2</v>
      </c>
      <c r="W72">
        <v>0</v>
      </c>
      <c r="X72">
        <v>0.11971830985915485</v>
      </c>
      <c r="Y72">
        <v>0.22299922299922295</v>
      </c>
      <c r="Z72">
        <v>0.35691318327974275</v>
      </c>
      <c r="AA72">
        <v>0.32750504371217221</v>
      </c>
      <c r="AB72">
        <v>2.0720628763907303E-2</v>
      </c>
      <c r="AC72">
        <v>0.25149700598802399</v>
      </c>
      <c r="AD72">
        <v>0.40334128878281622</v>
      </c>
      <c r="AE72">
        <v>5.5712936732766706E-2</v>
      </c>
      <c r="AF72">
        <v>0.23896499238964997</v>
      </c>
      <c r="AG72">
        <v>0.14310197086546703</v>
      </c>
      <c r="AH72">
        <v>0.36507936507936506</v>
      </c>
      <c r="AI72">
        <v>0.31271477663230246</v>
      </c>
      <c r="AJ72">
        <v>0.33333333333333331</v>
      </c>
      <c r="AK72">
        <v>7.5566750629722425E-3</v>
      </c>
      <c r="AL72">
        <v>9.0909090909090981E-2</v>
      </c>
      <c r="AM72">
        <v>6.3829787234042618E-2</v>
      </c>
      <c r="AN72">
        <v>8.2568807339449615E-2</v>
      </c>
      <c r="AO72">
        <v>1.0101010101010111E-2</v>
      </c>
      <c r="AP72">
        <v>0.15966386554621845</v>
      </c>
      <c r="AQ72">
        <v>8.2568807339449615E-2</v>
      </c>
      <c r="AR72">
        <v>0.10714285714285723</v>
      </c>
      <c r="AS72">
        <v>5.2631578947368474E-2</v>
      </c>
      <c r="AT72">
        <v>2.9126213592233035E-2</v>
      </c>
      <c r="AU72">
        <v>1.9607843137254919E-2</v>
      </c>
      <c r="AV72">
        <v>0.13636363636363635</v>
      </c>
      <c r="AW72">
        <v>0.12359550561797751</v>
      </c>
      <c r="AX72">
        <v>9.9009900990099098E-3</v>
      </c>
      <c r="AY72">
        <v>9.9009900990099098E-3</v>
      </c>
      <c r="AZ72">
        <v>0.14285714285714299</v>
      </c>
      <c r="BA72">
        <v>1.2222222222222223</v>
      </c>
      <c r="BB72">
        <v>0.25000000000000006</v>
      </c>
      <c r="BC72">
        <v>0.81818181818181823</v>
      </c>
      <c r="BD72">
        <v>9.090909090909087E-2</v>
      </c>
      <c r="BE72">
        <v>0.37500000000000006</v>
      </c>
      <c r="BF72">
        <v>0.11111111111111108</v>
      </c>
      <c r="BG72">
        <v>0.45205479452054792</v>
      </c>
      <c r="BH72">
        <v>0.46666666666666667</v>
      </c>
      <c r="BI72">
        <v>0.56989247311827962</v>
      </c>
      <c r="BJ72">
        <v>0.48051948051948051</v>
      </c>
      <c r="BK72">
        <v>0.375</v>
      </c>
      <c r="BL72">
        <f>AVERAGE($Q$72:$BK$72)</f>
        <v>0.22273218536642919</v>
      </c>
    </row>
    <row r="73" spans="1:67" x14ac:dyDescent="0.25">
      <c r="A73" s="105">
        <v>2</v>
      </c>
      <c r="B73" s="105">
        <v>25</v>
      </c>
      <c r="D73" s="107">
        <v>0.9</v>
      </c>
      <c r="E73" s="107">
        <v>1.1000000000000001</v>
      </c>
      <c r="F73" s="107">
        <v>1.25</v>
      </c>
      <c r="G73" s="107"/>
      <c r="H73" s="107"/>
      <c r="P73" t="s">
        <v>10</v>
      </c>
      <c r="Q73">
        <v>8.6956521739130391E-2</v>
      </c>
      <c r="R73">
        <v>0.2805755395683453</v>
      </c>
      <c r="S73">
        <v>0.16666666666666663</v>
      </c>
      <c r="T73">
        <v>0.15254237288135589</v>
      </c>
      <c r="U73">
        <v>0.2592592592592593</v>
      </c>
      <c r="V73">
        <v>3.0927835051546421E-2</v>
      </c>
      <c r="W73">
        <v>0</v>
      </c>
      <c r="X73">
        <v>0.11971830985915485</v>
      </c>
      <c r="Y73">
        <v>0.22299922299922295</v>
      </c>
      <c r="Z73">
        <v>0.35691318327974275</v>
      </c>
      <c r="AA73">
        <v>0.32750504371217221</v>
      </c>
      <c r="AB73">
        <v>2.0720628763907303E-2</v>
      </c>
      <c r="AC73">
        <v>0.25149700598802399</v>
      </c>
      <c r="AD73">
        <v>0.40334128878281622</v>
      </c>
      <c r="AE73">
        <v>5.5712936732766706E-2</v>
      </c>
      <c r="AF73">
        <v>0.23896499238964997</v>
      </c>
      <c r="AG73">
        <v>0.14310197086546703</v>
      </c>
      <c r="AH73">
        <v>0.36507936507936506</v>
      </c>
      <c r="AI73">
        <v>0.31271477663230246</v>
      </c>
      <c r="AJ73">
        <v>0.33333333333333331</v>
      </c>
      <c r="AK73">
        <v>7.5566750629722425E-3</v>
      </c>
      <c r="AL73">
        <v>9.0909090909090981E-2</v>
      </c>
      <c r="AM73">
        <v>6.3829787234042618E-2</v>
      </c>
      <c r="AN73">
        <v>8.2568807339449615E-2</v>
      </c>
      <c r="AO73">
        <v>1.0101010101010111E-2</v>
      </c>
      <c r="AP73">
        <v>0.15966386554621845</v>
      </c>
      <c r="AQ73">
        <v>8.2568807339449615E-2</v>
      </c>
      <c r="AR73">
        <v>0.10714285714285723</v>
      </c>
      <c r="AS73">
        <v>5.2631578947368474E-2</v>
      </c>
      <c r="AT73">
        <v>2.9126213592233035E-2</v>
      </c>
      <c r="AU73">
        <v>1.9607843137254919E-2</v>
      </c>
      <c r="AV73">
        <v>0.13636363636363635</v>
      </c>
      <c r="AW73">
        <v>0.12359550561797751</v>
      </c>
      <c r="AX73">
        <v>9.9009900990099098E-3</v>
      </c>
      <c r="AY73">
        <v>9.9009900990099098E-3</v>
      </c>
      <c r="AZ73">
        <v>1.8571428571428574</v>
      </c>
      <c r="BA73">
        <v>4.5555555555555562</v>
      </c>
      <c r="BB73">
        <v>2.1249999999999996</v>
      </c>
      <c r="BC73">
        <v>3.5454545454545454</v>
      </c>
      <c r="BD73">
        <v>1.2727272727272729</v>
      </c>
      <c r="BE73">
        <v>0.56249999999999989</v>
      </c>
      <c r="BF73">
        <v>1.7777777777777779</v>
      </c>
      <c r="BG73">
        <v>0.36986301369863017</v>
      </c>
      <c r="BH73">
        <v>0.33333333333333331</v>
      </c>
      <c r="BI73">
        <v>7.5268817204301078E-2</v>
      </c>
      <c r="BJ73">
        <v>0.29870129870129869</v>
      </c>
      <c r="BK73">
        <v>0.5625</v>
      </c>
      <c r="BL73">
        <f>AVERAGE($Q$73:$BK$73)</f>
        <v>0.47765579539811459</v>
      </c>
    </row>
    <row r="74" spans="1:67" x14ac:dyDescent="0.25">
      <c r="A74" s="105">
        <v>2</v>
      </c>
      <c r="B74" s="105">
        <v>26</v>
      </c>
      <c r="D74" s="107">
        <v>0.9</v>
      </c>
      <c r="E74" s="107">
        <v>1.1000000000000001</v>
      </c>
      <c r="F74" s="107">
        <v>1.25</v>
      </c>
      <c r="G74" s="107"/>
      <c r="H74" s="107"/>
      <c r="P74" t="s">
        <v>11</v>
      </c>
      <c r="Q74">
        <v>8.6956521739130391E-2</v>
      </c>
      <c r="R74">
        <v>0.2805755395683453</v>
      </c>
      <c r="S74">
        <v>0.16666666666666663</v>
      </c>
      <c r="T74">
        <v>0.15254237288135589</v>
      </c>
      <c r="U74">
        <v>0.2592592592592593</v>
      </c>
      <c r="V74">
        <v>3.0927835051546421E-2</v>
      </c>
      <c r="W74">
        <v>0</v>
      </c>
      <c r="X74">
        <v>0.11971830985915485</v>
      </c>
      <c r="Y74">
        <v>0.22299922299922295</v>
      </c>
      <c r="Z74">
        <v>0.35691318327974275</v>
      </c>
      <c r="AA74">
        <v>0.32750504371217221</v>
      </c>
      <c r="AB74">
        <v>2.0720628763907303E-2</v>
      </c>
      <c r="AC74">
        <v>0.25149700598802399</v>
      </c>
      <c r="AD74">
        <v>0.40334128878281622</v>
      </c>
      <c r="AE74">
        <v>5.5712936732766706E-2</v>
      </c>
      <c r="AF74">
        <v>0.23896499238964997</v>
      </c>
      <c r="AG74">
        <v>0.14310197086546703</v>
      </c>
      <c r="AH74">
        <v>0.36507936507936506</v>
      </c>
      <c r="AI74">
        <v>0.31271477663230246</v>
      </c>
      <c r="AJ74">
        <v>0.33333333333333331</v>
      </c>
      <c r="AK74">
        <v>7.5566750629722425E-3</v>
      </c>
      <c r="AL74">
        <v>0.18181818181818185</v>
      </c>
      <c r="AM74">
        <v>4.2553191489361625E-2</v>
      </c>
      <c r="AN74">
        <v>0.17431192660550462</v>
      </c>
      <c r="AO74">
        <v>9.0909090909090884E-2</v>
      </c>
      <c r="AP74">
        <v>0.24369747899159658</v>
      </c>
      <c r="AQ74">
        <v>0.17431192660550462</v>
      </c>
      <c r="AR74">
        <v>0.19642857142857148</v>
      </c>
      <c r="AS74">
        <v>0.15789473684210542</v>
      </c>
      <c r="AT74">
        <v>6.7961165048543742E-2</v>
      </c>
      <c r="AU74">
        <v>7.8431372549019676E-2</v>
      </c>
      <c r="AV74">
        <v>0.25000000000000011</v>
      </c>
      <c r="AW74">
        <v>0.23595505617977536</v>
      </c>
      <c r="AX74">
        <v>8.9108910891089188E-2</v>
      </c>
      <c r="AY74">
        <v>8.9108910891089188E-2</v>
      </c>
      <c r="AZ74">
        <v>1.8571428571428574</v>
      </c>
      <c r="BA74">
        <v>4.5555555555555562</v>
      </c>
      <c r="BB74">
        <v>2.1249999999999996</v>
      </c>
      <c r="BC74">
        <v>3.5454545454545454</v>
      </c>
      <c r="BD74">
        <v>1.2727272727272729</v>
      </c>
      <c r="BE74">
        <v>0.56249999999999989</v>
      </c>
      <c r="BF74">
        <v>1.7777777777777779</v>
      </c>
      <c r="BG74">
        <v>0.36986301369863017</v>
      </c>
      <c r="BH74">
        <v>0.33333333333333331</v>
      </c>
      <c r="BI74">
        <v>7.5268817204301078E-2</v>
      </c>
      <c r="BJ74">
        <v>0.29870129870129869</v>
      </c>
      <c r="BK74">
        <v>0.5625</v>
      </c>
      <c r="BL74">
        <f>AVERAGE($Q$74:$BK$74)</f>
        <v>0.50094472171260018</v>
      </c>
    </row>
    <row r="75" spans="1:67" x14ac:dyDescent="0.25">
      <c r="A75" s="105">
        <v>2</v>
      </c>
      <c r="B75" s="105">
        <v>27</v>
      </c>
      <c r="D75" s="107">
        <v>0.9</v>
      </c>
      <c r="E75" s="107">
        <v>1.1000000000000001</v>
      </c>
      <c r="F75" s="107">
        <v>1.25</v>
      </c>
      <c r="G75" s="107"/>
      <c r="H75" s="107"/>
      <c r="P75" t="s">
        <v>12</v>
      </c>
      <c r="Q75">
        <v>0.11956521739130432</v>
      </c>
      <c r="R75">
        <v>0.25899280575539563</v>
      </c>
      <c r="S75">
        <v>0.14166666666666661</v>
      </c>
      <c r="T75">
        <v>0.12711864406779655</v>
      </c>
      <c r="U75">
        <v>0.23703703703703707</v>
      </c>
      <c r="V75">
        <v>6.1855670103092841E-2</v>
      </c>
      <c r="W75">
        <v>3.0000000000000027E-2</v>
      </c>
      <c r="X75">
        <v>9.3309859154929467E-2</v>
      </c>
      <c r="Y75">
        <v>0.19968919968919963</v>
      </c>
      <c r="Z75">
        <v>0.33762057877813501</v>
      </c>
      <c r="AA75">
        <v>0.30733019502353737</v>
      </c>
      <c r="AB75">
        <v>5.1342247626824551E-2</v>
      </c>
      <c r="AC75">
        <v>0.2290419161676647</v>
      </c>
      <c r="AD75">
        <v>0.38544152744630067</v>
      </c>
      <c r="AE75">
        <v>2.7384324834749684E-2</v>
      </c>
      <c r="AF75">
        <v>0.21613394216133944</v>
      </c>
      <c r="AG75">
        <v>0.11739502999143102</v>
      </c>
      <c r="AH75">
        <v>0.34603174603174602</v>
      </c>
      <c r="AI75">
        <v>0.29209621993127149</v>
      </c>
      <c r="AJ75">
        <v>0.3133333333333333</v>
      </c>
      <c r="AK75">
        <v>3.7783375314861437E-2</v>
      </c>
      <c r="AL75">
        <v>9.0909090909090981E-2</v>
      </c>
      <c r="AM75">
        <v>6.3829787234042618E-2</v>
      </c>
      <c r="AN75">
        <v>8.2568807339449615E-2</v>
      </c>
      <c r="AO75">
        <v>1.0101010101010111E-2</v>
      </c>
      <c r="AP75">
        <v>0.15966386554621845</v>
      </c>
      <c r="AQ75">
        <v>8.2568807339449615E-2</v>
      </c>
      <c r="AR75">
        <v>0.10714285714285723</v>
      </c>
      <c r="AS75">
        <v>5.2631578947368474E-2</v>
      </c>
      <c r="AT75">
        <v>2.9126213592233035E-2</v>
      </c>
      <c r="AU75">
        <v>1.9607843137254919E-2</v>
      </c>
      <c r="AV75">
        <v>0.13636363636363635</v>
      </c>
      <c r="AW75">
        <v>0.12359550561797751</v>
      </c>
      <c r="AX75">
        <v>9.9009900990099098E-3</v>
      </c>
      <c r="AY75">
        <v>9.9009900990099098E-3</v>
      </c>
      <c r="AZ75">
        <v>1.8571428571428574</v>
      </c>
      <c r="BA75">
        <v>4.5555555555555562</v>
      </c>
      <c r="BB75">
        <v>2.1249999999999996</v>
      </c>
      <c r="BC75">
        <v>3.5454545454545454</v>
      </c>
      <c r="BD75">
        <v>1.2727272727272729</v>
      </c>
      <c r="BE75">
        <v>0.71874999999999989</v>
      </c>
      <c r="BF75">
        <v>2.0555555555555558</v>
      </c>
      <c r="BG75">
        <v>0.50684931506849318</v>
      </c>
      <c r="BH75">
        <v>0.46666666666666667</v>
      </c>
      <c r="BI75">
        <v>0.18279569892473119</v>
      </c>
      <c r="BJ75">
        <v>0.42857142857142855</v>
      </c>
      <c r="BK75">
        <v>0.71875</v>
      </c>
      <c r="BL75">
        <f>AVERAGE($Q$75:$BK$75)</f>
        <v>0.49663615777962417</v>
      </c>
    </row>
    <row r="76" spans="1:67" x14ac:dyDescent="0.25">
      <c r="A76" s="105">
        <v>2</v>
      </c>
      <c r="B76" s="105">
        <v>28</v>
      </c>
      <c r="D76" s="107">
        <v>0.9</v>
      </c>
      <c r="E76" s="107">
        <v>1.1000000000000001</v>
      </c>
      <c r="F76" s="107">
        <v>1.25</v>
      </c>
      <c r="G76" s="107"/>
      <c r="H76" s="107"/>
      <c r="P76" t="s">
        <v>13</v>
      </c>
      <c r="Q76">
        <v>8.6956521739130391E-2</v>
      </c>
      <c r="R76">
        <v>0.2805755395683453</v>
      </c>
      <c r="S76">
        <v>0.16666666666666663</v>
      </c>
      <c r="T76">
        <v>0.15254237288135589</v>
      </c>
      <c r="U76">
        <v>0.2592592592592593</v>
      </c>
      <c r="V76">
        <v>3.0927835051546421E-2</v>
      </c>
      <c r="W76">
        <v>0</v>
      </c>
      <c r="X76">
        <v>0.11971830985915485</v>
      </c>
      <c r="Y76">
        <v>0.22299922299922295</v>
      </c>
      <c r="Z76">
        <v>0.35691318327974275</v>
      </c>
      <c r="AA76">
        <v>0.32750504371217221</v>
      </c>
      <c r="AB76">
        <v>2.0720628763907303E-2</v>
      </c>
      <c r="AC76">
        <v>0.25149700598802399</v>
      </c>
      <c r="AD76">
        <v>0.40334128878281622</v>
      </c>
      <c r="AE76">
        <v>5.5712936732766706E-2</v>
      </c>
      <c r="AF76">
        <v>0.23896499238964997</v>
      </c>
      <c r="AG76">
        <v>0.14310197086546703</v>
      </c>
      <c r="AH76">
        <v>0.36507936507936506</v>
      </c>
      <c r="AI76">
        <v>0.31271477663230246</v>
      </c>
      <c r="AJ76">
        <v>0.33333333333333331</v>
      </c>
      <c r="AK76">
        <v>7.5566750629722425E-3</v>
      </c>
      <c r="AL76">
        <v>9.0909090909090981E-2</v>
      </c>
      <c r="AM76">
        <v>6.3829787234042618E-2</v>
      </c>
      <c r="AN76">
        <v>8.2568807339449615E-2</v>
      </c>
      <c r="AO76">
        <v>1.0101010101010111E-2</v>
      </c>
      <c r="AP76">
        <v>0.15966386554621845</v>
      </c>
      <c r="AQ76">
        <v>8.2568807339449615E-2</v>
      </c>
      <c r="AR76">
        <v>0.10714285714285723</v>
      </c>
      <c r="AS76">
        <v>5.2631578947368474E-2</v>
      </c>
      <c r="AT76">
        <v>2.9126213592233035E-2</v>
      </c>
      <c r="AU76">
        <v>1.9607843137254919E-2</v>
      </c>
      <c r="AV76">
        <v>0.13636363636363635</v>
      </c>
      <c r="AW76">
        <v>0.12359550561797751</v>
      </c>
      <c r="AX76">
        <v>9.9009900990099098E-3</v>
      </c>
      <c r="AY76">
        <v>9.9009900990099098E-3</v>
      </c>
      <c r="AZ76">
        <v>1.8571428571428574</v>
      </c>
      <c r="BA76">
        <v>4.5555555555555562</v>
      </c>
      <c r="BB76">
        <v>2.1249999999999996</v>
      </c>
      <c r="BC76">
        <v>3.5454545454545454</v>
      </c>
      <c r="BD76">
        <v>1.2727272727272729</v>
      </c>
      <c r="BE76">
        <v>0.56249999999999989</v>
      </c>
      <c r="BF76">
        <v>1.7777777777777779</v>
      </c>
      <c r="BG76">
        <v>0.36986301369863017</v>
      </c>
      <c r="BH76">
        <v>0.33333333333333331</v>
      </c>
      <c r="BI76">
        <v>7.5268817204301078E-2</v>
      </c>
      <c r="BJ76">
        <v>0.29870129870129869</v>
      </c>
      <c r="BK76">
        <v>0.5625</v>
      </c>
      <c r="BL76">
        <f>AVERAGE($Q$76:$BK$76)</f>
        <v>0.47765579539811459</v>
      </c>
    </row>
    <row r="77" spans="1:67" x14ac:dyDescent="0.25">
      <c r="A77" s="105">
        <v>2</v>
      </c>
      <c r="B77" s="105">
        <v>29</v>
      </c>
      <c r="D77" s="107">
        <v>0.9</v>
      </c>
      <c r="E77" s="107">
        <v>1</v>
      </c>
      <c r="F77" s="107">
        <v>1.25</v>
      </c>
      <c r="G77" s="107"/>
      <c r="H77" s="107"/>
      <c r="P77" t="s">
        <v>14</v>
      </c>
      <c r="Q77">
        <v>8.6956521739130391E-2</v>
      </c>
      <c r="R77">
        <v>0.2805755395683453</v>
      </c>
      <c r="S77">
        <v>0.16666666666666663</v>
      </c>
      <c r="T77">
        <v>0.15254237288135589</v>
      </c>
      <c r="U77">
        <v>0.2592592592592593</v>
      </c>
      <c r="V77">
        <v>3.0927835051546421E-2</v>
      </c>
      <c r="W77">
        <v>0</v>
      </c>
      <c r="X77">
        <v>0.11971830985915485</v>
      </c>
      <c r="Y77">
        <v>0.22299922299922295</v>
      </c>
      <c r="Z77">
        <v>0.35691318327974275</v>
      </c>
      <c r="AA77">
        <v>0.32750504371217221</v>
      </c>
      <c r="AB77">
        <v>2.0720628763907303E-2</v>
      </c>
      <c r="AC77">
        <v>0.25149700598802399</v>
      </c>
      <c r="AD77">
        <v>0.40334128878281622</v>
      </c>
      <c r="AE77">
        <v>5.5712936732766706E-2</v>
      </c>
      <c r="AF77">
        <v>0.23896499238964997</v>
      </c>
      <c r="AG77">
        <v>0.14310197086546703</v>
      </c>
      <c r="AH77">
        <v>0.36507936507936506</v>
      </c>
      <c r="AI77">
        <v>0.31271477663230246</v>
      </c>
      <c r="AJ77">
        <v>0.33333333333333331</v>
      </c>
      <c r="AK77">
        <v>7.5566750629722425E-3</v>
      </c>
      <c r="AL77">
        <v>0.54545454545454553</v>
      </c>
      <c r="AM77">
        <v>0.46808510638297868</v>
      </c>
      <c r="AN77">
        <v>0.54128440366972486</v>
      </c>
      <c r="AO77">
        <v>0.49494949494949497</v>
      </c>
      <c r="AP77">
        <v>0.57983193277310918</v>
      </c>
      <c r="AQ77">
        <v>0.54128440366972486</v>
      </c>
      <c r="AR77">
        <v>0.5535714285714286</v>
      </c>
      <c r="AS77">
        <v>5.2631578947368474E-2</v>
      </c>
      <c r="AT77">
        <v>2.9126213592233035E-2</v>
      </c>
      <c r="AU77">
        <v>1.9607843137254919E-2</v>
      </c>
      <c r="AV77">
        <v>0.13636363636363635</v>
      </c>
      <c r="AW77">
        <v>0.12359550561797751</v>
      </c>
      <c r="AX77">
        <v>9.9009900990099098E-3</v>
      </c>
      <c r="AY77">
        <v>9.9009900990099098E-3</v>
      </c>
      <c r="AZ77">
        <v>2.2857142857142856</v>
      </c>
      <c r="BA77">
        <v>5.3888888888888893</v>
      </c>
      <c r="BB77">
        <v>2.5937499999999996</v>
      </c>
      <c r="BC77">
        <v>4.2272727272727266</v>
      </c>
      <c r="BD77">
        <v>1.6136363636363635</v>
      </c>
      <c r="BE77">
        <v>0.87499999999999989</v>
      </c>
      <c r="BF77">
        <v>2.3333333333333335</v>
      </c>
      <c r="BG77">
        <v>0.64383561643835618</v>
      </c>
      <c r="BH77">
        <v>0.6</v>
      </c>
      <c r="BI77">
        <v>0.29032258064516131</v>
      </c>
      <c r="BJ77">
        <v>0.55844155844155841</v>
      </c>
      <c r="BK77">
        <v>0.875</v>
      </c>
      <c r="BL77">
        <f>AVERAGE($Q$77:$BK$77)</f>
        <v>0.64950787992224179</v>
      </c>
    </row>
    <row r="78" spans="1:67" x14ac:dyDescent="0.25">
      <c r="A78" s="105">
        <v>2</v>
      </c>
      <c r="B78" s="105">
        <v>30</v>
      </c>
      <c r="D78" s="107">
        <v>0.9</v>
      </c>
      <c r="E78" s="107">
        <v>1</v>
      </c>
      <c r="F78" s="107">
        <v>1.25</v>
      </c>
      <c r="G78" s="107"/>
      <c r="H78" s="107"/>
      <c r="P78" t="s">
        <v>15</v>
      </c>
      <c r="Q78">
        <v>8.6956521739130391E-2</v>
      </c>
      <c r="R78">
        <v>0.2805755395683453</v>
      </c>
      <c r="S78">
        <v>0.16666666666666663</v>
      </c>
      <c r="T78">
        <v>0.15254237288135589</v>
      </c>
      <c r="U78">
        <v>0.2592592592592593</v>
      </c>
      <c r="V78">
        <v>3.0927835051546421E-2</v>
      </c>
      <c r="W78">
        <v>0</v>
      </c>
      <c r="X78">
        <v>0.11971830985915485</v>
      </c>
      <c r="Y78">
        <v>0.22299922299922295</v>
      </c>
      <c r="Z78">
        <v>0.35691318327974275</v>
      </c>
      <c r="AA78">
        <v>0.32750504371217221</v>
      </c>
      <c r="AB78">
        <v>2.0720628763907303E-2</v>
      </c>
      <c r="AC78">
        <v>0.25149700598802399</v>
      </c>
      <c r="AD78">
        <v>0.40334128878281622</v>
      </c>
      <c r="AE78">
        <v>5.5712936732766706E-2</v>
      </c>
      <c r="AF78">
        <v>0.23896499238964997</v>
      </c>
      <c r="AG78">
        <v>0.14310197086546703</v>
      </c>
      <c r="AH78">
        <v>0.36507936507936506</v>
      </c>
      <c r="AI78">
        <v>0.31271477663230246</v>
      </c>
      <c r="AJ78">
        <v>0.33333333333333331</v>
      </c>
      <c r="AK78">
        <v>7.5566750629722425E-3</v>
      </c>
      <c r="AL78">
        <v>9.0909090909090981E-2</v>
      </c>
      <c r="AM78">
        <v>6.3829787234042618E-2</v>
      </c>
      <c r="AN78">
        <v>8.2568807339449615E-2</v>
      </c>
      <c r="AO78">
        <v>1.0101010101010111E-2</v>
      </c>
      <c r="AP78">
        <v>0.15966386554621845</v>
      </c>
      <c r="AQ78">
        <v>8.2568807339449615E-2</v>
      </c>
      <c r="AR78">
        <v>0.10714285714285723</v>
      </c>
      <c r="AS78">
        <v>5.2631578947368474E-2</v>
      </c>
      <c r="AT78">
        <v>2.9126213592233035E-2</v>
      </c>
      <c r="AU78">
        <v>1.9607843137254919E-2</v>
      </c>
      <c r="AV78">
        <v>0.13636363636363635</v>
      </c>
      <c r="AW78">
        <v>0.12359550561797751</v>
      </c>
      <c r="AX78">
        <v>9.9009900990099098E-3</v>
      </c>
      <c r="AY78">
        <v>9.9009900990099098E-3</v>
      </c>
      <c r="AZ78">
        <v>1.8571428571428574</v>
      </c>
      <c r="BA78">
        <v>4.5555555555555562</v>
      </c>
      <c r="BB78">
        <v>2.1249999999999996</v>
      </c>
      <c r="BC78">
        <v>3.5454545454545454</v>
      </c>
      <c r="BD78">
        <v>1.2727272727272729</v>
      </c>
      <c r="BE78">
        <v>0.56249999999999989</v>
      </c>
      <c r="BF78">
        <v>1.7777777777777779</v>
      </c>
      <c r="BG78">
        <v>0.36986301369863017</v>
      </c>
      <c r="BH78">
        <v>0.33333333333333331</v>
      </c>
      <c r="BI78">
        <v>7.5268817204301078E-2</v>
      </c>
      <c r="BJ78">
        <v>0.29870129870129869</v>
      </c>
      <c r="BK78">
        <v>0.5625</v>
      </c>
      <c r="BL78">
        <f>AVERAGE($Q$78:$BK$78)</f>
        <v>0.47765579539811459</v>
      </c>
    </row>
    <row r="79" spans="1:67" x14ac:dyDescent="0.25">
      <c r="A79" s="105">
        <v>2</v>
      </c>
      <c r="B79" s="105">
        <v>31</v>
      </c>
      <c r="D79" s="107">
        <v>0.9</v>
      </c>
      <c r="E79" s="107">
        <v>1</v>
      </c>
      <c r="F79" s="107">
        <v>1.25</v>
      </c>
      <c r="G79" s="107"/>
      <c r="H79" s="107"/>
      <c r="P79" t="s">
        <v>16</v>
      </c>
      <c r="Q79">
        <v>8.6956521739130391E-2</v>
      </c>
      <c r="R79">
        <v>0.2805755395683453</v>
      </c>
      <c r="S79">
        <v>0.16666666666666663</v>
      </c>
      <c r="T79">
        <v>0.15254237288135589</v>
      </c>
      <c r="U79">
        <v>0.2592592592592593</v>
      </c>
      <c r="V79">
        <v>3.0927835051546421E-2</v>
      </c>
      <c r="W79">
        <v>0</v>
      </c>
      <c r="X79">
        <v>0.11971830985915485</v>
      </c>
      <c r="Y79">
        <v>0.22299922299922295</v>
      </c>
      <c r="Z79">
        <v>0.35691318327974275</v>
      </c>
      <c r="AA79">
        <v>0.32750504371217221</v>
      </c>
      <c r="AB79">
        <v>2.0720628763907303E-2</v>
      </c>
      <c r="AC79">
        <v>0.25149700598802399</v>
      </c>
      <c r="AD79">
        <v>0.40334128878281622</v>
      </c>
      <c r="AE79">
        <v>5.5712936732766706E-2</v>
      </c>
      <c r="AF79">
        <v>0.23896499238964997</v>
      </c>
      <c r="AG79">
        <v>0.14310197086546703</v>
      </c>
      <c r="AH79">
        <v>0.36507936507936506</v>
      </c>
      <c r="AI79">
        <v>0.31271477663230246</v>
      </c>
      <c r="AJ79">
        <v>0.33333333333333331</v>
      </c>
      <c r="AK79">
        <v>7.5566750629722425E-3</v>
      </c>
      <c r="AL79">
        <v>0.18181818181818185</v>
      </c>
      <c r="AM79">
        <v>4.2553191489361625E-2</v>
      </c>
      <c r="AN79">
        <v>0.17431192660550462</v>
      </c>
      <c r="AO79">
        <v>9.0909090909090884E-2</v>
      </c>
      <c r="AP79">
        <v>0.24369747899159658</v>
      </c>
      <c r="AQ79">
        <v>0.17431192660550462</v>
      </c>
      <c r="AR79">
        <v>0.19642857142857148</v>
      </c>
      <c r="AS79">
        <v>5.2631578947368474E-2</v>
      </c>
      <c r="AT79">
        <v>2.9126213592233035E-2</v>
      </c>
      <c r="AU79">
        <v>1.9607843137254919E-2</v>
      </c>
      <c r="AV79">
        <v>0.13636363636363635</v>
      </c>
      <c r="AW79">
        <v>0.12359550561797751</v>
      </c>
      <c r="AX79">
        <v>9.9009900990099098E-3</v>
      </c>
      <c r="AY79">
        <v>9.9009900990099098E-3</v>
      </c>
      <c r="AZ79">
        <v>1.8571428571428574</v>
      </c>
      <c r="BA79">
        <v>4.5555555555555562</v>
      </c>
      <c r="BB79">
        <v>2.1249999999999996</v>
      </c>
      <c r="BC79">
        <v>3.5454545454545454</v>
      </c>
      <c r="BD79">
        <v>1.2727272727272729</v>
      </c>
      <c r="BE79">
        <v>0.56249999999999989</v>
      </c>
      <c r="BF79">
        <v>1.7777777777777779</v>
      </c>
      <c r="BG79">
        <v>0.36986301369863017</v>
      </c>
      <c r="BH79">
        <v>0.33333333333333331</v>
      </c>
      <c r="BI79">
        <v>7.5268817204301078E-2</v>
      </c>
      <c r="BJ79">
        <v>0.29870129870129869</v>
      </c>
      <c r="BK79">
        <v>0.5625</v>
      </c>
      <c r="BL79">
        <f>AVERAGE($Q$79:$BK$79)</f>
        <v>0.48844826650951223</v>
      </c>
    </row>
    <row r="80" spans="1:67" x14ac:dyDescent="0.25">
      <c r="A80" s="105">
        <v>2</v>
      </c>
      <c r="B80" s="105">
        <v>32</v>
      </c>
      <c r="D80" s="107">
        <v>0.9</v>
      </c>
      <c r="E80" s="107">
        <v>1</v>
      </c>
      <c r="F80" s="107">
        <v>1.25</v>
      </c>
      <c r="G80" s="107"/>
      <c r="H80" s="107"/>
      <c r="P80" t="s">
        <v>17</v>
      </c>
      <c r="Q80">
        <v>8.6956521739130391E-2</v>
      </c>
      <c r="R80">
        <v>0.2805755395683453</v>
      </c>
      <c r="S80">
        <v>0.16666666666666663</v>
      </c>
      <c r="T80">
        <v>0.15254237288135589</v>
      </c>
      <c r="U80">
        <v>0.2592592592592593</v>
      </c>
      <c r="V80">
        <v>3.0927835051546421E-2</v>
      </c>
      <c r="W80">
        <v>0</v>
      </c>
      <c r="X80">
        <v>0.11971830985915485</v>
      </c>
      <c r="Y80">
        <v>0.22299922299922295</v>
      </c>
      <c r="Z80">
        <v>0.35691318327974275</v>
      </c>
      <c r="AA80">
        <v>0.32750504371217221</v>
      </c>
      <c r="AB80">
        <v>2.0720628763907303E-2</v>
      </c>
      <c r="AC80">
        <v>0.25149700598802399</v>
      </c>
      <c r="AD80">
        <v>0.40334128878281622</v>
      </c>
      <c r="AE80">
        <v>5.5712936732766706E-2</v>
      </c>
      <c r="AF80">
        <v>0.23896499238964997</v>
      </c>
      <c r="AG80">
        <v>0.14310197086546703</v>
      </c>
      <c r="AH80">
        <v>0.36507936507936506</v>
      </c>
      <c r="AI80">
        <v>0.31271477663230246</v>
      </c>
      <c r="AJ80">
        <v>0.33333333333333331</v>
      </c>
      <c r="AK80">
        <v>7.5566750629722425E-3</v>
      </c>
      <c r="AL80">
        <v>9.0909090909090981E-2</v>
      </c>
      <c r="AM80">
        <v>6.3829787234042618E-2</v>
      </c>
      <c r="AN80">
        <v>8.2568807339449615E-2</v>
      </c>
      <c r="AO80">
        <v>1.0101010101010111E-2</v>
      </c>
      <c r="AP80">
        <v>0.15966386554621845</v>
      </c>
      <c r="AQ80">
        <v>8.2568807339449615E-2</v>
      </c>
      <c r="AR80">
        <v>0.10714285714285723</v>
      </c>
      <c r="AS80">
        <v>5.2631578947368474E-2</v>
      </c>
      <c r="AT80">
        <v>2.9126213592233035E-2</v>
      </c>
      <c r="AU80">
        <v>1.9607843137254919E-2</v>
      </c>
      <c r="AV80">
        <v>0.13636363636363635</v>
      </c>
      <c r="AW80">
        <v>0.12359550561797751</v>
      </c>
      <c r="AX80">
        <v>9.9009900990099098E-3</v>
      </c>
      <c r="AY80">
        <v>9.9009900990099098E-3</v>
      </c>
      <c r="AZ80">
        <v>1.8571428571428574</v>
      </c>
      <c r="BA80">
        <v>4.5555555555555562</v>
      </c>
      <c r="BB80">
        <v>2.1249999999999996</v>
      </c>
      <c r="BC80">
        <v>3.5454545454545454</v>
      </c>
      <c r="BD80">
        <v>1.2727272727272729</v>
      </c>
      <c r="BE80">
        <v>0.56249999999999989</v>
      </c>
      <c r="BF80">
        <v>1.7777777777777779</v>
      </c>
      <c r="BG80">
        <v>0.36986301369863017</v>
      </c>
      <c r="BH80">
        <v>0.33333333333333331</v>
      </c>
      <c r="BI80">
        <v>7.5268817204301078E-2</v>
      </c>
      <c r="BJ80">
        <v>0.29870129870129869</v>
      </c>
      <c r="BK80">
        <v>0.5625</v>
      </c>
      <c r="BL80">
        <f>AVERAGE($Q$80:$BK$80)</f>
        <v>0.47765579539811459</v>
      </c>
    </row>
    <row r="81" spans="1:63" x14ac:dyDescent="0.25">
      <c r="A81" s="105">
        <v>2</v>
      </c>
      <c r="B81" s="105">
        <v>33</v>
      </c>
      <c r="D81" s="107">
        <v>0.9</v>
      </c>
      <c r="E81" s="107">
        <v>1</v>
      </c>
      <c r="F81" s="107">
        <v>1.25</v>
      </c>
      <c r="G81" s="107"/>
      <c r="H81" s="107"/>
      <c r="P81" t="s">
        <v>79</v>
      </c>
      <c r="Q81">
        <f>AVERAGE($Q$64:$Q$80)</f>
        <v>9.5268542199488451E-2</v>
      </c>
      <c r="R81">
        <f>AVERAGE($R$64:$R$80)</f>
        <v>0.27507405840033855</v>
      </c>
      <c r="S81">
        <f>AVERAGE($S$64:$S$80)</f>
        <v>0.16029411764705873</v>
      </c>
      <c r="T81">
        <f>AVERAGE($T$64:$T$80)</f>
        <v>0.14606181455633099</v>
      </c>
      <c r="U81">
        <f>AVERAGE($U$64:$U$80)</f>
        <v>0.25359477124183016</v>
      </c>
      <c r="V81">
        <f>AVERAGE($V$64:$V$80)</f>
        <v>3.8811400848999422E-2</v>
      </c>
      <c r="W81">
        <f>AVERAGE($W$64:$W$80)</f>
        <v>7.6470588235294183E-3</v>
      </c>
      <c r="X81">
        <f>AVERAGE($X$64:$X$80)</f>
        <v>0.1129867439933719</v>
      </c>
      <c r="Y81">
        <f>AVERAGE($Y$64:$Y$80)</f>
        <v>0.2170574523515699</v>
      </c>
      <c r="Z81">
        <f>AVERAGE($Z$64:$Z$80)</f>
        <v>0.35199546056364683</v>
      </c>
      <c r="AA81">
        <f>AVERAGE($AA$64:$AA$80)</f>
        <v>0.3223624352229123</v>
      </c>
      <c r="AB81">
        <f>AVERAGE($AB$64:$AB$80)</f>
        <v>2.8526139454454827E-2</v>
      </c>
      <c r="AC81">
        <f>AVERAGE($AC$64:$AC$80)</f>
        <v>0.24577315956322654</v>
      </c>
      <c r="AD81">
        <f>AVERAGE($AD$64:$AD$80)</f>
        <v>0.39877860452056724</v>
      </c>
      <c r="AE81">
        <f>AVERAGE($AE$64:$AE$80)</f>
        <v>5.3046714436482754E-2</v>
      </c>
      <c r="AF81">
        <f>AVERAGE($AF$64:$AF$80)</f>
        <v>0.23314531291968835</v>
      </c>
      <c r="AG81">
        <f>AVERAGE($AG$64:$AG$80)</f>
        <v>0.13654922123090882</v>
      </c>
      <c r="AH81">
        <f>AVERAGE($AH$64:$AH$80)</f>
        <v>0.36022408963585423</v>
      </c>
      <c r="AI81">
        <f>AVERAGE($AI$64:$AI$80)</f>
        <v>0.30745906610066709</v>
      </c>
      <c r="AJ81">
        <f>AVERAGE($AJ$64:$AJ$80)</f>
        <v>0.32823529411764701</v>
      </c>
      <c r="AK81">
        <f>AVERAGE($AK$64:$AK$80)</f>
        <v>1.5261520225218513E-2</v>
      </c>
      <c r="AL81">
        <f>AVERAGE($AL$64:$AL$80)</f>
        <v>0.12299465240641716</v>
      </c>
      <c r="AM81">
        <f>AVERAGE($AM$64:$AM$80)</f>
        <v>9.1364205256570755E-2</v>
      </c>
      <c r="AN81">
        <f>AVERAGE($AN$64:$AN$80)</f>
        <v>0.11602806260118735</v>
      </c>
      <c r="AO81">
        <f>AVERAGE($AO$64:$AO$80)</f>
        <v>5.4070112893642316E-2</v>
      </c>
      <c r="AP81">
        <f>AVERAGE($AP$64:$AP$80)</f>
        <v>0.18932278793870486</v>
      </c>
      <c r="AQ81">
        <f>AVERAGE($AQ$64:$AQ$80)</f>
        <v>0.11602806260118735</v>
      </c>
      <c r="AR81">
        <f>AVERAGE($AR$64:$AR$80)</f>
        <v>0.13865546218487404</v>
      </c>
      <c r="AS81">
        <f>AVERAGE($AS$64:$AS$80)</f>
        <v>5.8823529411764761E-2</v>
      </c>
      <c r="AT81">
        <f>AVERAGE($AT$64:$AT$80)</f>
        <v>3.141062250142778E-2</v>
      </c>
      <c r="AU81">
        <f>AVERAGE($AU$64:$AU$80)</f>
        <v>2.3068050749711678E-2</v>
      </c>
      <c r="AV81">
        <f>AVERAGE($AV$64:$AV$80)</f>
        <v>0.14304812834224592</v>
      </c>
      <c r="AW81">
        <f>AVERAGE($AW$64:$AW$80)</f>
        <v>0.13020489094514212</v>
      </c>
      <c r="AX81">
        <f>AVERAGE($AX$64:$AX$80)</f>
        <v>1.4560279557367514E-2</v>
      </c>
      <c r="AY81">
        <f>AVERAGE($AY$64:$AY$80)</f>
        <v>1.4560279557367514E-2</v>
      </c>
      <c r="AZ81">
        <f>AVERAGE($AZ$64:$AZ$80)</f>
        <v>1.8655462184873952</v>
      </c>
      <c r="BA81">
        <f>AVERAGE($BA$64:$BA$80)</f>
        <v>4.5718954248366028</v>
      </c>
      <c r="BB81">
        <f>AVERAGE($BB$64:$BB$80)</f>
        <v>2.1341911764705883</v>
      </c>
      <c r="BC81">
        <f>AVERAGE($BC$64:$BC$80)</f>
        <v>3.5588235294117649</v>
      </c>
      <c r="BD81">
        <f>AVERAGE($BD$64:$BD$80)</f>
        <v>1.2901069518716581</v>
      </c>
      <c r="BE81">
        <f>AVERAGE($BE$64:$BE$80)</f>
        <v>0.67647058823529416</v>
      </c>
      <c r="BF81">
        <f>AVERAGE($BF$64:$BF$80)</f>
        <v>1.8104575163398695</v>
      </c>
      <c r="BG81">
        <f>AVERAGE($BG$64:$BG$80)</f>
        <v>0.5132957292506044</v>
      </c>
      <c r="BH81">
        <f>AVERAGE($BH$64:$BH$80)</f>
        <v>0.48235294117647043</v>
      </c>
      <c r="BI81">
        <f>AVERAGE($BI$64:$BI$80)</f>
        <v>0.26375711574952559</v>
      </c>
      <c r="BJ81">
        <f>AVERAGE($BJ$64:$BJ$80)</f>
        <v>0.45301757066462944</v>
      </c>
      <c r="BK81">
        <f>AVERAGE($BK$64:$BK$80)</f>
        <v>0.67647058823529416</v>
      </c>
    </row>
    <row r="82" spans="1:63" x14ac:dyDescent="0.25">
      <c r="A82" s="105">
        <v>2</v>
      </c>
      <c r="B82" s="105">
        <v>34</v>
      </c>
      <c r="D82" s="107">
        <v>0.9</v>
      </c>
      <c r="E82" s="107">
        <v>1</v>
      </c>
      <c r="F82" s="107">
        <v>1.25</v>
      </c>
      <c r="G82" s="107"/>
      <c r="H82" s="107"/>
    </row>
    <row r="83" spans="1:63" x14ac:dyDescent="0.25">
      <c r="A83" s="105">
        <v>2</v>
      </c>
      <c r="B83" s="105">
        <v>35</v>
      </c>
      <c r="D83" s="107">
        <v>0.9</v>
      </c>
      <c r="E83" s="107">
        <v>1</v>
      </c>
      <c r="F83" s="107">
        <v>1.25</v>
      </c>
      <c r="G83" s="107"/>
      <c r="H83" s="107"/>
    </row>
    <row r="84" spans="1:63" x14ac:dyDescent="0.25">
      <c r="A84" s="105">
        <v>2</v>
      </c>
      <c r="B84" s="105">
        <v>36</v>
      </c>
      <c r="D84" s="107">
        <v>0.8</v>
      </c>
      <c r="E84" s="107">
        <v>1</v>
      </c>
      <c r="F84" s="107">
        <v>1.25</v>
      </c>
      <c r="G84" s="107"/>
      <c r="H84" s="107"/>
    </row>
    <row r="85" spans="1:63" x14ac:dyDescent="0.25">
      <c r="A85" s="105">
        <v>2</v>
      </c>
      <c r="B85" s="105">
        <v>37</v>
      </c>
      <c r="D85" s="107">
        <v>0.8</v>
      </c>
      <c r="E85" s="107">
        <v>1</v>
      </c>
      <c r="F85" s="107">
        <v>1.25</v>
      </c>
      <c r="G85" s="107"/>
      <c r="H85" s="107"/>
    </row>
    <row r="86" spans="1:63" x14ac:dyDescent="0.25">
      <c r="A86" s="105">
        <v>2</v>
      </c>
      <c r="B86" s="105">
        <v>38</v>
      </c>
      <c r="D86" s="107">
        <v>0.8</v>
      </c>
      <c r="E86" s="107">
        <v>1</v>
      </c>
      <c r="F86" s="107">
        <v>1.25</v>
      </c>
      <c r="G86" s="107"/>
      <c r="H86" s="107"/>
    </row>
    <row r="87" spans="1:63" x14ac:dyDescent="0.25">
      <c r="A87" s="105">
        <v>2</v>
      </c>
      <c r="B87" s="105">
        <v>39</v>
      </c>
      <c r="D87" s="107">
        <v>0.8</v>
      </c>
      <c r="E87" s="107">
        <v>1</v>
      </c>
      <c r="F87" s="107">
        <v>1.25</v>
      </c>
      <c r="G87" s="107"/>
      <c r="H87" s="107"/>
    </row>
    <row r="88" spans="1:63" x14ac:dyDescent="0.25">
      <c r="A88" s="105">
        <v>2</v>
      </c>
      <c r="B88" s="105">
        <v>40</v>
      </c>
      <c r="D88" s="107">
        <v>0.8</v>
      </c>
      <c r="E88" s="107">
        <v>1</v>
      </c>
      <c r="F88" s="107">
        <v>1.25</v>
      </c>
      <c r="G88" s="107"/>
      <c r="H88" s="107"/>
    </row>
    <row r="89" spans="1:63" x14ac:dyDescent="0.25">
      <c r="A89" s="105">
        <v>2</v>
      </c>
      <c r="B89" s="105">
        <v>41</v>
      </c>
      <c r="D89" s="107">
        <v>8</v>
      </c>
      <c r="E89" s="107">
        <v>10</v>
      </c>
      <c r="F89" s="107">
        <v>12.5</v>
      </c>
      <c r="G89" s="107"/>
      <c r="H89" s="107"/>
    </row>
    <row r="90" spans="1:63" x14ac:dyDescent="0.25">
      <c r="A90" s="105">
        <v>2</v>
      </c>
      <c r="B90" s="105">
        <v>42</v>
      </c>
      <c r="D90" s="107">
        <v>8</v>
      </c>
      <c r="E90" s="107">
        <v>10</v>
      </c>
      <c r="F90" s="107">
        <v>12.5</v>
      </c>
      <c r="G90" s="107"/>
      <c r="H90" s="107"/>
    </row>
    <row r="91" spans="1:63" x14ac:dyDescent="0.25">
      <c r="A91" s="105">
        <v>2</v>
      </c>
      <c r="B91" s="105">
        <v>43</v>
      </c>
      <c r="D91" s="107">
        <v>8</v>
      </c>
      <c r="E91" s="107">
        <v>10</v>
      </c>
      <c r="F91" s="107">
        <v>12.5</v>
      </c>
      <c r="G91" s="107"/>
      <c r="H91" s="107"/>
    </row>
    <row r="92" spans="1:63" x14ac:dyDescent="0.25">
      <c r="A92" s="105">
        <v>2</v>
      </c>
      <c r="B92" s="105">
        <v>44</v>
      </c>
      <c r="D92" s="107">
        <v>8</v>
      </c>
      <c r="E92" s="107">
        <v>10</v>
      </c>
      <c r="F92" s="107">
        <v>12.5</v>
      </c>
      <c r="G92" s="107"/>
      <c r="H92" s="107"/>
    </row>
    <row r="93" spans="1:63" x14ac:dyDescent="0.25">
      <c r="A93" s="105">
        <v>2</v>
      </c>
      <c r="B93" s="105">
        <v>45</v>
      </c>
      <c r="D93" s="107">
        <v>80</v>
      </c>
      <c r="E93" s="107">
        <v>100</v>
      </c>
      <c r="F93" s="107">
        <v>125</v>
      </c>
      <c r="G93" s="107"/>
      <c r="H93" s="107"/>
    </row>
    <row r="94" spans="1:63" x14ac:dyDescent="0.25">
      <c r="A94" s="105">
        <v>2</v>
      </c>
      <c r="B94" s="105">
        <v>46</v>
      </c>
      <c r="D94" s="107">
        <v>80</v>
      </c>
      <c r="E94" s="107">
        <v>100</v>
      </c>
      <c r="F94" s="107">
        <v>125</v>
      </c>
      <c r="G94" s="107"/>
      <c r="H94" s="107"/>
    </row>
    <row r="95" spans="1:63" x14ac:dyDescent="0.25">
      <c r="A95" s="105">
        <v>2</v>
      </c>
      <c r="B95" s="105">
        <v>47</v>
      </c>
      <c r="D95" s="107">
        <v>80</v>
      </c>
      <c r="E95" s="107">
        <v>100</v>
      </c>
      <c r="F95" s="107">
        <v>125</v>
      </c>
      <c r="G95" s="107"/>
      <c r="H95" s="107"/>
    </row>
    <row r="96" spans="1:63" x14ac:dyDescent="0.25">
      <c r="A96" s="105">
        <v>3</v>
      </c>
      <c r="B96" s="105">
        <v>1</v>
      </c>
      <c r="D96" s="107">
        <v>0.6</v>
      </c>
      <c r="E96" s="107">
        <v>1</v>
      </c>
      <c r="F96" s="107">
        <v>1.4</v>
      </c>
      <c r="G96" s="107"/>
      <c r="H96" s="107"/>
    </row>
    <row r="97" spans="1:8" x14ac:dyDescent="0.25">
      <c r="A97" s="105">
        <v>3</v>
      </c>
      <c r="B97" s="105">
        <v>2</v>
      </c>
      <c r="D97" s="107">
        <v>0.6</v>
      </c>
      <c r="E97" s="107">
        <v>1</v>
      </c>
      <c r="F97" s="107">
        <v>1.4</v>
      </c>
      <c r="G97" s="107"/>
      <c r="H97" s="107"/>
    </row>
    <row r="98" spans="1:8" x14ac:dyDescent="0.25">
      <c r="A98" s="105">
        <v>3</v>
      </c>
      <c r="B98" s="105">
        <v>3</v>
      </c>
      <c r="D98" s="107">
        <v>0.6</v>
      </c>
      <c r="E98" s="107">
        <v>1</v>
      </c>
      <c r="F98" s="107">
        <v>1.4</v>
      </c>
      <c r="G98" s="107"/>
      <c r="H98" s="107"/>
    </row>
    <row r="99" spans="1:8" x14ac:dyDescent="0.25">
      <c r="A99" s="105">
        <v>3</v>
      </c>
      <c r="B99" s="105">
        <v>4</v>
      </c>
      <c r="D99" s="107">
        <v>0.6</v>
      </c>
      <c r="E99" s="107">
        <v>1</v>
      </c>
      <c r="F99" s="107">
        <v>1.4</v>
      </c>
      <c r="G99" s="107"/>
      <c r="H99" s="107"/>
    </row>
    <row r="100" spans="1:8" x14ac:dyDescent="0.25">
      <c r="A100" s="105">
        <v>3</v>
      </c>
      <c r="B100" s="105">
        <v>5</v>
      </c>
      <c r="D100" s="107">
        <v>0.6</v>
      </c>
      <c r="E100" s="107">
        <v>1</v>
      </c>
      <c r="F100" s="107">
        <v>1.4</v>
      </c>
      <c r="G100" s="107"/>
      <c r="H100" s="107"/>
    </row>
    <row r="101" spans="1:8" x14ac:dyDescent="0.25">
      <c r="A101" s="105">
        <v>3</v>
      </c>
      <c r="B101" s="105">
        <v>6</v>
      </c>
      <c r="D101" s="107">
        <v>0.6</v>
      </c>
      <c r="E101" s="107">
        <v>1</v>
      </c>
      <c r="F101" s="107">
        <v>1.4</v>
      </c>
      <c r="G101" s="107"/>
      <c r="H101" s="107"/>
    </row>
    <row r="102" spans="1:8" x14ac:dyDescent="0.25">
      <c r="A102" s="105">
        <v>3</v>
      </c>
      <c r="B102" s="105">
        <v>7</v>
      </c>
      <c r="D102" s="107">
        <v>0.6</v>
      </c>
      <c r="E102" s="107">
        <v>1</v>
      </c>
      <c r="F102" s="107">
        <v>1.4</v>
      </c>
      <c r="G102" s="107"/>
      <c r="H102" s="107"/>
    </row>
    <row r="103" spans="1:8" x14ac:dyDescent="0.25">
      <c r="A103" s="105">
        <v>3</v>
      </c>
      <c r="B103" s="105">
        <v>8</v>
      </c>
      <c r="D103" s="107">
        <v>0.6</v>
      </c>
      <c r="E103" s="107">
        <v>1</v>
      </c>
      <c r="F103" s="107">
        <v>1.4</v>
      </c>
      <c r="G103" s="107"/>
      <c r="H103" s="107"/>
    </row>
    <row r="104" spans="1:8" x14ac:dyDescent="0.25">
      <c r="A104" s="105">
        <v>3</v>
      </c>
      <c r="B104" s="105">
        <v>9</v>
      </c>
      <c r="D104" s="107">
        <v>0.6</v>
      </c>
      <c r="E104" s="107">
        <v>1</v>
      </c>
      <c r="F104" s="107">
        <v>1.4</v>
      </c>
      <c r="G104" s="107"/>
      <c r="H104" s="107"/>
    </row>
    <row r="105" spans="1:8" x14ac:dyDescent="0.25">
      <c r="A105" s="105">
        <v>3</v>
      </c>
      <c r="B105" s="105">
        <v>10</v>
      </c>
      <c r="D105" s="107">
        <v>0.6</v>
      </c>
      <c r="E105" s="107">
        <v>1</v>
      </c>
      <c r="F105" s="107">
        <v>1.4</v>
      </c>
      <c r="G105" s="107"/>
      <c r="H105" s="107"/>
    </row>
    <row r="106" spans="1:8" x14ac:dyDescent="0.25">
      <c r="A106" s="105">
        <v>3</v>
      </c>
      <c r="B106" s="105">
        <v>11</v>
      </c>
      <c r="D106" s="107">
        <v>0.6</v>
      </c>
      <c r="E106" s="107">
        <v>1</v>
      </c>
      <c r="F106" s="107">
        <v>1.4</v>
      </c>
      <c r="G106" s="107"/>
      <c r="H106" s="107"/>
    </row>
    <row r="107" spans="1:8" x14ac:dyDescent="0.25">
      <c r="A107" s="105">
        <v>3</v>
      </c>
      <c r="B107" s="105">
        <v>12</v>
      </c>
      <c r="D107" s="107">
        <v>0.6</v>
      </c>
      <c r="E107" s="107">
        <v>1</v>
      </c>
      <c r="F107" s="107">
        <v>1.4</v>
      </c>
      <c r="G107" s="107"/>
      <c r="H107" s="107"/>
    </row>
    <row r="108" spans="1:8" x14ac:dyDescent="0.25">
      <c r="A108" s="105">
        <v>3</v>
      </c>
      <c r="B108" s="105">
        <v>13</v>
      </c>
      <c r="D108" s="107">
        <v>0.6</v>
      </c>
      <c r="E108" s="107">
        <v>1</v>
      </c>
      <c r="F108" s="107">
        <v>1.4</v>
      </c>
      <c r="G108" s="107"/>
      <c r="H108" s="107"/>
    </row>
    <row r="109" spans="1:8" x14ac:dyDescent="0.25">
      <c r="A109" s="105">
        <v>3</v>
      </c>
      <c r="B109" s="105">
        <v>14</v>
      </c>
      <c r="D109" s="107">
        <v>0.6</v>
      </c>
      <c r="E109" s="107">
        <v>1</v>
      </c>
      <c r="F109" s="107">
        <v>1.4</v>
      </c>
      <c r="G109" s="107"/>
      <c r="H109" s="107"/>
    </row>
    <row r="110" spans="1:8" x14ac:dyDescent="0.25">
      <c r="A110" s="105">
        <v>3</v>
      </c>
      <c r="B110" s="105">
        <v>15</v>
      </c>
      <c r="D110" s="107">
        <v>0.6</v>
      </c>
      <c r="E110" s="107">
        <v>1</v>
      </c>
      <c r="F110" s="107">
        <v>1.4</v>
      </c>
      <c r="G110" s="107"/>
      <c r="H110" s="107"/>
    </row>
    <row r="111" spans="1:8" x14ac:dyDescent="0.25">
      <c r="A111" s="105">
        <v>3</v>
      </c>
      <c r="B111" s="105">
        <v>16</v>
      </c>
      <c r="D111" s="107">
        <v>0.6</v>
      </c>
      <c r="E111" s="107">
        <v>1</v>
      </c>
      <c r="F111" s="107">
        <v>1.4</v>
      </c>
      <c r="G111" s="107"/>
      <c r="H111" s="107"/>
    </row>
    <row r="112" spans="1:8" x14ac:dyDescent="0.25">
      <c r="A112" s="105">
        <v>3</v>
      </c>
      <c r="B112" s="105">
        <v>17</v>
      </c>
      <c r="D112" s="107">
        <v>0.6</v>
      </c>
      <c r="E112" s="107">
        <v>1</v>
      </c>
      <c r="F112" s="107">
        <v>1.4</v>
      </c>
      <c r="G112" s="107"/>
      <c r="H112" s="107"/>
    </row>
    <row r="113" spans="1:8" x14ac:dyDescent="0.25">
      <c r="A113" s="105">
        <v>3</v>
      </c>
      <c r="B113" s="105">
        <v>18</v>
      </c>
      <c r="D113" s="107">
        <v>0.6</v>
      </c>
      <c r="E113" s="107">
        <v>1</v>
      </c>
      <c r="F113" s="107">
        <v>1.4</v>
      </c>
      <c r="G113" s="107"/>
      <c r="H113" s="107"/>
    </row>
    <row r="114" spans="1:8" x14ac:dyDescent="0.25">
      <c r="A114" s="105">
        <v>3</v>
      </c>
      <c r="B114" s="105">
        <v>19</v>
      </c>
      <c r="D114" s="107">
        <v>0.6</v>
      </c>
      <c r="E114" s="107">
        <v>1</v>
      </c>
      <c r="F114" s="107">
        <v>1.4</v>
      </c>
      <c r="G114" s="107"/>
      <c r="H114" s="107"/>
    </row>
    <row r="115" spans="1:8" x14ac:dyDescent="0.25">
      <c r="A115" s="105">
        <v>3</v>
      </c>
      <c r="B115" s="105">
        <v>20</v>
      </c>
      <c r="D115" s="107">
        <v>0.6</v>
      </c>
      <c r="E115" s="107">
        <v>1</v>
      </c>
      <c r="F115" s="107">
        <v>1.4</v>
      </c>
      <c r="G115" s="107"/>
      <c r="H115" s="107"/>
    </row>
    <row r="116" spans="1:8" x14ac:dyDescent="0.25">
      <c r="A116" s="105">
        <v>3</v>
      </c>
      <c r="B116" s="105">
        <v>21</v>
      </c>
      <c r="D116" s="107">
        <v>0.6</v>
      </c>
      <c r="E116" s="107">
        <v>1</v>
      </c>
      <c r="F116" s="107">
        <v>1.4</v>
      </c>
      <c r="G116" s="107"/>
      <c r="H116" s="107"/>
    </row>
    <row r="117" spans="1:8" x14ac:dyDescent="0.25">
      <c r="A117" s="105">
        <v>3</v>
      </c>
      <c r="B117" s="105">
        <v>22</v>
      </c>
      <c r="D117" s="107">
        <v>0.6</v>
      </c>
      <c r="E117" s="107">
        <v>1</v>
      </c>
      <c r="F117" s="107">
        <v>1.6</v>
      </c>
      <c r="G117" s="107"/>
      <c r="H117" s="107"/>
    </row>
    <row r="118" spans="1:8" x14ac:dyDescent="0.25">
      <c r="A118" s="105">
        <v>3</v>
      </c>
      <c r="B118" s="105">
        <v>23</v>
      </c>
      <c r="D118" s="107">
        <v>0.6</v>
      </c>
      <c r="E118" s="107">
        <v>1</v>
      </c>
      <c r="F118" s="107">
        <v>1.6</v>
      </c>
      <c r="G118" s="107"/>
      <c r="H118" s="107"/>
    </row>
    <row r="119" spans="1:8" x14ac:dyDescent="0.25">
      <c r="A119" s="105">
        <v>3</v>
      </c>
      <c r="B119" s="105">
        <v>24</v>
      </c>
      <c r="D119" s="107">
        <v>0.6</v>
      </c>
      <c r="E119" s="107">
        <v>1</v>
      </c>
      <c r="F119" s="107">
        <v>1.6</v>
      </c>
      <c r="G119" s="107"/>
      <c r="H119" s="107"/>
    </row>
    <row r="120" spans="1:8" x14ac:dyDescent="0.25">
      <c r="A120" s="105">
        <v>3</v>
      </c>
      <c r="B120" s="105">
        <v>25</v>
      </c>
      <c r="D120" s="107">
        <v>0.6</v>
      </c>
      <c r="E120" s="107">
        <v>1</v>
      </c>
      <c r="F120" s="107">
        <v>1.6</v>
      </c>
      <c r="G120" s="107"/>
      <c r="H120" s="107"/>
    </row>
    <row r="121" spans="1:8" x14ac:dyDescent="0.25">
      <c r="A121" s="105">
        <v>3</v>
      </c>
      <c r="B121" s="105">
        <v>26</v>
      </c>
      <c r="D121" s="107">
        <v>0.6</v>
      </c>
      <c r="E121" s="107">
        <v>1</v>
      </c>
      <c r="F121" s="107">
        <v>1.6</v>
      </c>
      <c r="G121" s="107"/>
      <c r="H121" s="107"/>
    </row>
    <row r="122" spans="1:8" x14ac:dyDescent="0.25">
      <c r="A122" s="105">
        <v>3</v>
      </c>
      <c r="B122" s="105">
        <v>27</v>
      </c>
      <c r="D122" s="107">
        <v>0.6</v>
      </c>
      <c r="E122" s="107">
        <v>1</v>
      </c>
      <c r="F122" s="107">
        <v>1.6</v>
      </c>
      <c r="G122" s="107"/>
      <c r="H122" s="107"/>
    </row>
    <row r="123" spans="1:8" x14ac:dyDescent="0.25">
      <c r="A123" s="105">
        <v>3</v>
      </c>
      <c r="B123" s="105">
        <v>28</v>
      </c>
      <c r="D123" s="107">
        <v>0.6</v>
      </c>
      <c r="E123" s="107">
        <v>1</v>
      </c>
      <c r="F123" s="107">
        <v>1.6</v>
      </c>
      <c r="G123" s="107"/>
      <c r="H123" s="107"/>
    </row>
    <row r="124" spans="1:8" x14ac:dyDescent="0.25">
      <c r="A124" s="105">
        <v>3</v>
      </c>
      <c r="B124" s="105">
        <v>29</v>
      </c>
      <c r="D124" s="107">
        <v>0.7</v>
      </c>
      <c r="E124" s="107">
        <v>1</v>
      </c>
      <c r="F124" s="107">
        <v>1.4</v>
      </c>
      <c r="G124" s="107"/>
      <c r="H124" s="107"/>
    </row>
    <row r="125" spans="1:8" x14ac:dyDescent="0.25">
      <c r="A125" s="105">
        <v>3</v>
      </c>
      <c r="B125" s="105">
        <v>30</v>
      </c>
      <c r="D125" s="107">
        <v>0.7</v>
      </c>
      <c r="E125" s="107">
        <v>1</v>
      </c>
      <c r="F125" s="107">
        <v>1.4</v>
      </c>
      <c r="G125" s="107"/>
      <c r="H125" s="107"/>
    </row>
    <row r="126" spans="1:8" x14ac:dyDescent="0.25">
      <c r="A126" s="105">
        <v>3</v>
      </c>
      <c r="B126" s="105">
        <v>31</v>
      </c>
      <c r="D126" s="107">
        <v>0.7</v>
      </c>
      <c r="E126" s="107">
        <v>1</v>
      </c>
      <c r="F126" s="107">
        <v>1.4</v>
      </c>
      <c r="G126" s="107"/>
      <c r="H126" s="107"/>
    </row>
    <row r="127" spans="1:8" x14ac:dyDescent="0.25">
      <c r="A127" s="105">
        <v>3</v>
      </c>
      <c r="B127" s="105">
        <v>32</v>
      </c>
      <c r="D127" s="107">
        <v>0.7</v>
      </c>
      <c r="E127" s="107">
        <v>1</v>
      </c>
      <c r="F127" s="107">
        <v>1.4</v>
      </c>
      <c r="G127" s="107"/>
      <c r="H127" s="107"/>
    </row>
    <row r="128" spans="1:8" x14ac:dyDescent="0.25">
      <c r="A128" s="105">
        <v>3</v>
      </c>
      <c r="B128" s="105">
        <v>33</v>
      </c>
      <c r="D128" s="107">
        <v>0.7</v>
      </c>
      <c r="E128" s="107">
        <v>1</v>
      </c>
      <c r="F128" s="107">
        <v>1.4</v>
      </c>
      <c r="G128" s="107"/>
      <c r="H128" s="107"/>
    </row>
    <row r="129" spans="1:8" x14ac:dyDescent="0.25">
      <c r="A129" s="105">
        <v>3</v>
      </c>
      <c r="B129" s="105">
        <v>34</v>
      </c>
      <c r="D129" s="107">
        <v>0.7</v>
      </c>
      <c r="E129" s="107">
        <v>1</v>
      </c>
      <c r="F129" s="107">
        <v>1.4</v>
      </c>
      <c r="G129" s="107"/>
      <c r="H129" s="107"/>
    </row>
    <row r="130" spans="1:8" x14ac:dyDescent="0.25">
      <c r="A130" s="105">
        <v>3</v>
      </c>
      <c r="B130" s="105">
        <v>35</v>
      </c>
      <c r="D130" s="107">
        <v>0.7</v>
      </c>
      <c r="E130" s="107">
        <v>1</v>
      </c>
      <c r="F130" s="107">
        <v>1.4</v>
      </c>
      <c r="G130" s="107"/>
      <c r="H130" s="107"/>
    </row>
    <row r="131" spans="1:8" x14ac:dyDescent="0.25">
      <c r="A131" s="105">
        <v>3</v>
      </c>
      <c r="B131" s="105">
        <v>36</v>
      </c>
      <c r="D131" s="107">
        <v>0.2</v>
      </c>
      <c r="E131" s="107">
        <v>0.5</v>
      </c>
      <c r="F131" s="107">
        <v>3</v>
      </c>
      <c r="G131" s="107"/>
      <c r="H131" s="107"/>
    </row>
    <row r="132" spans="1:8" x14ac:dyDescent="0.25">
      <c r="A132" s="105">
        <v>3</v>
      </c>
      <c r="B132" s="105">
        <v>37</v>
      </c>
      <c r="D132" s="107">
        <v>0.2</v>
      </c>
      <c r="E132" s="107">
        <v>0.5</v>
      </c>
      <c r="F132" s="107">
        <v>3</v>
      </c>
      <c r="G132" s="107"/>
      <c r="H132" s="107"/>
    </row>
    <row r="133" spans="1:8" x14ac:dyDescent="0.25">
      <c r="A133" s="105">
        <v>3</v>
      </c>
      <c r="B133" s="105">
        <v>38</v>
      </c>
      <c r="D133" s="107">
        <v>0.2</v>
      </c>
      <c r="E133" s="107">
        <v>0.5</v>
      </c>
      <c r="F133" s="107">
        <v>3</v>
      </c>
      <c r="G133" s="107"/>
      <c r="H133" s="107"/>
    </row>
    <row r="134" spans="1:8" x14ac:dyDescent="0.25">
      <c r="A134" s="105">
        <v>3</v>
      </c>
      <c r="B134" s="105">
        <v>39</v>
      </c>
      <c r="D134" s="107">
        <v>0.2</v>
      </c>
      <c r="E134" s="107">
        <v>0.5</v>
      </c>
      <c r="F134" s="107">
        <v>3</v>
      </c>
      <c r="G134" s="107"/>
      <c r="H134" s="107"/>
    </row>
    <row r="135" spans="1:8" x14ac:dyDescent="0.25">
      <c r="A135" s="105">
        <v>3</v>
      </c>
      <c r="B135" s="105">
        <v>40</v>
      </c>
      <c r="D135" s="107">
        <v>0.2</v>
      </c>
      <c r="E135" s="107">
        <v>0.5</v>
      </c>
      <c r="F135" s="107">
        <v>3</v>
      </c>
      <c r="G135" s="107"/>
      <c r="H135" s="107"/>
    </row>
    <row r="136" spans="1:8" x14ac:dyDescent="0.25">
      <c r="A136" s="105">
        <v>3</v>
      </c>
      <c r="B136" s="105">
        <v>41</v>
      </c>
      <c r="D136" s="107">
        <v>2</v>
      </c>
      <c r="E136" s="107">
        <v>5</v>
      </c>
      <c r="F136" s="107">
        <v>30</v>
      </c>
      <c r="G136" s="107"/>
      <c r="H136" s="107"/>
    </row>
    <row r="137" spans="1:8" x14ac:dyDescent="0.25">
      <c r="A137" s="105">
        <v>3</v>
      </c>
      <c r="B137" s="105">
        <v>42</v>
      </c>
      <c r="D137" s="107">
        <v>2</v>
      </c>
      <c r="E137" s="107">
        <v>5</v>
      </c>
      <c r="F137" s="107">
        <v>30</v>
      </c>
      <c r="G137" s="107"/>
      <c r="H137" s="107"/>
    </row>
    <row r="138" spans="1:8" x14ac:dyDescent="0.25">
      <c r="A138" s="105">
        <v>3</v>
      </c>
      <c r="B138" s="105">
        <v>43</v>
      </c>
      <c r="D138" s="107">
        <v>2</v>
      </c>
      <c r="E138" s="107">
        <v>5</v>
      </c>
      <c r="F138" s="107">
        <v>30</v>
      </c>
      <c r="G138" s="107"/>
      <c r="H138" s="107"/>
    </row>
    <row r="139" spans="1:8" x14ac:dyDescent="0.25">
      <c r="A139" s="105">
        <v>3</v>
      </c>
      <c r="B139" s="105">
        <v>44</v>
      </c>
      <c r="D139" s="107">
        <v>2</v>
      </c>
      <c r="E139" s="107">
        <v>5</v>
      </c>
      <c r="F139" s="107">
        <v>30</v>
      </c>
      <c r="G139" s="107"/>
      <c r="H139" s="107"/>
    </row>
    <row r="140" spans="1:8" x14ac:dyDescent="0.25">
      <c r="A140" s="105">
        <v>3</v>
      </c>
      <c r="B140" s="105">
        <v>45</v>
      </c>
      <c r="D140" s="107">
        <v>20</v>
      </c>
      <c r="E140" s="107">
        <v>50</v>
      </c>
      <c r="F140" s="107">
        <v>300</v>
      </c>
      <c r="G140" s="107"/>
      <c r="H140" s="107"/>
    </row>
    <row r="141" spans="1:8" x14ac:dyDescent="0.25">
      <c r="A141" s="105">
        <v>3</v>
      </c>
      <c r="B141" s="105">
        <v>46</v>
      </c>
      <c r="D141" s="107">
        <v>20</v>
      </c>
      <c r="E141" s="107">
        <v>50</v>
      </c>
      <c r="F141" s="107">
        <v>300</v>
      </c>
      <c r="G141" s="107"/>
      <c r="H141" s="107"/>
    </row>
    <row r="142" spans="1:8" x14ac:dyDescent="0.25">
      <c r="A142" s="105">
        <v>3</v>
      </c>
      <c r="B142" s="105">
        <v>47</v>
      </c>
      <c r="D142" s="107">
        <v>20</v>
      </c>
      <c r="E142" s="107">
        <v>50</v>
      </c>
      <c r="F142" s="107">
        <v>300</v>
      </c>
      <c r="G142" s="107"/>
      <c r="H142" s="107"/>
    </row>
    <row r="143" spans="1:8" x14ac:dyDescent="0.25">
      <c r="A143" s="105">
        <v>4</v>
      </c>
      <c r="B143" s="105">
        <v>1</v>
      </c>
      <c r="D143" s="107">
        <v>0.75</v>
      </c>
      <c r="E143" s="107">
        <v>1</v>
      </c>
      <c r="F143" s="107">
        <v>1.25</v>
      </c>
      <c r="G143" s="107"/>
      <c r="H143" s="107"/>
    </row>
    <row r="144" spans="1:8" x14ac:dyDescent="0.25">
      <c r="A144" s="105">
        <v>4</v>
      </c>
      <c r="B144" s="105">
        <v>2</v>
      </c>
      <c r="D144" s="107">
        <v>0.75</v>
      </c>
      <c r="E144" s="107">
        <v>1</v>
      </c>
      <c r="F144" s="107">
        <v>1.25</v>
      </c>
      <c r="G144" s="107"/>
      <c r="H144" s="107"/>
    </row>
    <row r="145" spans="1:8" x14ac:dyDescent="0.25">
      <c r="A145" s="105">
        <v>4</v>
      </c>
      <c r="B145" s="105">
        <v>3</v>
      </c>
      <c r="D145" s="107">
        <v>0.75</v>
      </c>
      <c r="E145" s="107">
        <v>1</v>
      </c>
      <c r="F145" s="107">
        <v>1.25</v>
      </c>
      <c r="G145" s="107"/>
      <c r="H145" s="107"/>
    </row>
    <row r="146" spans="1:8" x14ac:dyDescent="0.25">
      <c r="A146" s="105">
        <v>4</v>
      </c>
      <c r="B146" s="105">
        <v>4</v>
      </c>
      <c r="D146" s="107">
        <v>0.75</v>
      </c>
      <c r="E146" s="107">
        <v>1</v>
      </c>
      <c r="F146" s="107">
        <v>1.25</v>
      </c>
      <c r="G146" s="107"/>
      <c r="H146" s="107"/>
    </row>
    <row r="147" spans="1:8" x14ac:dyDescent="0.25">
      <c r="A147" s="105">
        <v>4</v>
      </c>
      <c r="B147" s="105">
        <v>5</v>
      </c>
      <c r="D147" s="107">
        <v>0.75</v>
      </c>
      <c r="E147" s="107">
        <v>1</v>
      </c>
      <c r="F147" s="107">
        <v>1.25</v>
      </c>
      <c r="G147" s="107"/>
      <c r="H147" s="107"/>
    </row>
    <row r="148" spans="1:8" x14ac:dyDescent="0.25">
      <c r="A148" s="105">
        <v>4</v>
      </c>
      <c r="B148" s="105">
        <v>6</v>
      </c>
      <c r="D148" s="107">
        <v>0.75</v>
      </c>
      <c r="E148" s="107">
        <v>1</v>
      </c>
      <c r="F148" s="107">
        <v>1.25</v>
      </c>
      <c r="G148" s="107"/>
      <c r="H148" s="107"/>
    </row>
    <row r="149" spans="1:8" x14ac:dyDescent="0.25">
      <c r="A149" s="105">
        <v>4</v>
      </c>
      <c r="B149" s="105">
        <v>7</v>
      </c>
      <c r="D149" s="107">
        <v>0.75</v>
      </c>
      <c r="E149" s="107">
        <v>1</v>
      </c>
      <c r="F149" s="107">
        <v>1.25</v>
      </c>
      <c r="G149" s="107"/>
      <c r="H149" s="107"/>
    </row>
    <row r="150" spans="1:8" x14ac:dyDescent="0.25">
      <c r="A150" s="105">
        <v>4</v>
      </c>
      <c r="B150" s="105">
        <v>8</v>
      </c>
      <c r="D150" s="107">
        <v>0.75</v>
      </c>
      <c r="E150" s="107">
        <v>1</v>
      </c>
      <c r="F150" s="107">
        <v>1.25</v>
      </c>
      <c r="G150" s="107"/>
      <c r="H150" s="107"/>
    </row>
    <row r="151" spans="1:8" x14ac:dyDescent="0.25">
      <c r="A151" s="105">
        <v>4</v>
      </c>
      <c r="B151" s="105">
        <v>9</v>
      </c>
      <c r="D151" s="107">
        <v>0.75</v>
      </c>
      <c r="E151" s="107">
        <v>1</v>
      </c>
      <c r="F151" s="107">
        <v>1.25</v>
      </c>
      <c r="G151" s="107"/>
      <c r="H151" s="107"/>
    </row>
    <row r="152" spans="1:8" x14ac:dyDescent="0.25">
      <c r="A152" s="105">
        <v>4</v>
      </c>
      <c r="B152" s="105">
        <v>10</v>
      </c>
      <c r="D152" s="107">
        <v>0.75</v>
      </c>
      <c r="E152" s="107">
        <v>1</v>
      </c>
      <c r="F152" s="107">
        <v>1.25</v>
      </c>
      <c r="G152" s="107"/>
      <c r="H152" s="107"/>
    </row>
    <row r="153" spans="1:8" x14ac:dyDescent="0.25">
      <c r="A153" s="105">
        <v>4</v>
      </c>
      <c r="B153" s="105">
        <v>11</v>
      </c>
      <c r="D153" s="107">
        <v>0.75</v>
      </c>
      <c r="E153" s="107">
        <v>1</v>
      </c>
      <c r="F153" s="107">
        <v>1.25</v>
      </c>
      <c r="G153" s="107"/>
      <c r="H153" s="107"/>
    </row>
    <row r="154" spans="1:8" x14ac:dyDescent="0.25">
      <c r="A154" s="105">
        <v>4</v>
      </c>
      <c r="B154" s="105">
        <v>12</v>
      </c>
      <c r="D154" s="107">
        <v>0.75</v>
      </c>
      <c r="E154" s="107">
        <v>1</v>
      </c>
      <c r="F154" s="107">
        <v>1.25</v>
      </c>
      <c r="G154" s="107"/>
      <c r="H154" s="107"/>
    </row>
    <row r="155" spans="1:8" x14ac:dyDescent="0.25">
      <c r="A155" s="105">
        <v>4</v>
      </c>
      <c r="B155" s="105">
        <v>13</v>
      </c>
      <c r="D155" s="107">
        <v>0.75</v>
      </c>
      <c r="E155" s="107">
        <v>1</v>
      </c>
      <c r="F155" s="107">
        <v>1.25</v>
      </c>
      <c r="G155" s="107"/>
      <c r="H155" s="107"/>
    </row>
    <row r="156" spans="1:8" x14ac:dyDescent="0.25">
      <c r="A156" s="105">
        <v>4</v>
      </c>
      <c r="B156" s="105">
        <v>14</v>
      </c>
      <c r="D156" s="107">
        <v>0.75</v>
      </c>
      <c r="E156" s="107">
        <v>1</v>
      </c>
      <c r="F156" s="107">
        <v>1.25</v>
      </c>
      <c r="G156" s="107"/>
      <c r="H156" s="107"/>
    </row>
    <row r="157" spans="1:8" x14ac:dyDescent="0.25">
      <c r="A157" s="105">
        <v>4</v>
      </c>
      <c r="B157" s="105">
        <v>15</v>
      </c>
      <c r="D157" s="107">
        <v>0.75</v>
      </c>
      <c r="E157" s="107">
        <v>1</v>
      </c>
      <c r="F157" s="107">
        <v>1.25</v>
      </c>
      <c r="G157" s="107"/>
      <c r="H157" s="107"/>
    </row>
    <row r="158" spans="1:8" x14ac:dyDescent="0.25">
      <c r="A158" s="105">
        <v>4</v>
      </c>
      <c r="B158" s="105">
        <v>16</v>
      </c>
      <c r="D158" s="107">
        <v>0.75</v>
      </c>
      <c r="E158" s="107">
        <v>1</v>
      </c>
      <c r="F158" s="107">
        <v>1.25</v>
      </c>
      <c r="G158" s="107"/>
      <c r="H158" s="107"/>
    </row>
    <row r="159" spans="1:8" x14ac:dyDescent="0.25">
      <c r="A159" s="105">
        <v>4</v>
      </c>
      <c r="B159" s="105">
        <v>17</v>
      </c>
      <c r="D159" s="107">
        <v>0.75</v>
      </c>
      <c r="E159" s="107">
        <v>1</v>
      </c>
      <c r="F159" s="107">
        <v>1.25</v>
      </c>
      <c r="G159" s="107"/>
      <c r="H159" s="107"/>
    </row>
    <row r="160" spans="1:8" x14ac:dyDescent="0.25">
      <c r="A160" s="105">
        <v>4</v>
      </c>
      <c r="B160" s="105">
        <v>18</v>
      </c>
      <c r="D160" s="107">
        <v>0.75</v>
      </c>
      <c r="E160" s="107">
        <v>1</v>
      </c>
      <c r="F160" s="107">
        <v>1.25</v>
      </c>
      <c r="G160" s="107"/>
      <c r="H160" s="107"/>
    </row>
    <row r="161" spans="1:8" x14ac:dyDescent="0.25">
      <c r="A161" s="105">
        <v>4</v>
      </c>
      <c r="B161" s="105">
        <v>19</v>
      </c>
      <c r="D161" s="107">
        <v>0.75</v>
      </c>
      <c r="E161" s="107">
        <v>1</v>
      </c>
      <c r="F161" s="107">
        <v>1.25</v>
      </c>
      <c r="G161" s="107"/>
      <c r="H161" s="107"/>
    </row>
    <row r="162" spans="1:8" x14ac:dyDescent="0.25">
      <c r="A162" s="105">
        <v>4</v>
      </c>
      <c r="B162" s="105">
        <v>20</v>
      </c>
      <c r="D162" s="107">
        <v>0.75</v>
      </c>
      <c r="E162" s="107">
        <v>1</v>
      </c>
      <c r="F162" s="107">
        <v>1.25</v>
      </c>
      <c r="G162" s="107"/>
      <c r="H162" s="107"/>
    </row>
    <row r="163" spans="1:8" x14ac:dyDescent="0.25">
      <c r="A163" s="105">
        <v>4</v>
      </c>
      <c r="B163" s="105">
        <v>21</v>
      </c>
      <c r="D163" s="107">
        <v>0.75</v>
      </c>
      <c r="E163" s="107">
        <v>1</v>
      </c>
      <c r="F163" s="107">
        <v>1.25</v>
      </c>
      <c r="G163" s="107"/>
      <c r="H163" s="107"/>
    </row>
    <row r="164" spans="1:8" x14ac:dyDescent="0.25">
      <c r="A164" s="105">
        <v>4</v>
      </c>
      <c r="B164" s="105">
        <v>22</v>
      </c>
      <c r="D164" s="107">
        <v>0.6</v>
      </c>
      <c r="E164" s="107">
        <v>1</v>
      </c>
      <c r="F164" s="107">
        <v>1.8</v>
      </c>
      <c r="G164" s="107"/>
      <c r="H164" s="107"/>
    </row>
    <row r="165" spans="1:8" x14ac:dyDescent="0.25">
      <c r="A165" s="105">
        <v>4</v>
      </c>
      <c r="B165" s="105">
        <v>23</v>
      </c>
      <c r="D165" s="107">
        <v>0.6</v>
      </c>
      <c r="E165" s="107">
        <v>1</v>
      </c>
      <c r="F165" s="107">
        <v>1.8</v>
      </c>
      <c r="G165" s="107"/>
      <c r="H165" s="107"/>
    </row>
    <row r="166" spans="1:8" x14ac:dyDescent="0.25">
      <c r="A166" s="105">
        <v>4</v>
      </c>
      <c r="B166" s="105">
        <v>24</v>
      </c>
      <c r="D166" s="107">
        <v>0.6</v>
      </c>
      <c r="E166" s="107">
        <v>1</v>
      </c>
      <c r="F166" s="107">
        <v>1.8</v>
      </c>
      <c r="G166" s="107"/>
      <c r="H166" s="107"/>
    </row>
    <row r="167" spans="1:8" x14ac:dyDescent="0.25">
      <c r="A167" s="105">
        <v>4</v>
      </c>
      <c r="B167" s="105">
        <v>25</v>
      </c>
      <c r="D167" s="107">
        <v>0.6</v>
      </c>
      <c r="E167" s="107">
        <v>1</v>
      </c>
      <c r="F167" s="107">
        <v>1.8</v>
      </c>
      <c r="G167" s="107"/>
      <c r="H167" s="107"/>
    </row>
    <row r="168" spans="1:8" x14ac:dyDescent="0.25">
      <c r="A168" s="105">
        <v>4</v>
      </c>
      <c r="B168" s="105">
        <v>26</v>
      </c>
      <c r="D168" s="107">
        <v>0.6</v>
      </c>
      <c r="E168" s="107">
        <v>1</v>
      </c>
      <c r="F168" s="107">
        <v>1.8</v>
      </c>
      <c r="G168" s="107"/>
      <c r="H168" s="107"/>
    </row>
    <row r="169" spans="1:8" x14ac:dyDescent="0.25">
      <c r="A169" s="105">
        <v>4</v>
      </c>
      <c r="B169" s="105">
        <v>27</v>
      </c>
      <c r="D169" s="107">
        <v>0.6</v>
      </c>
      <c r="E169" s="107">
        <v>1</v>
      </c>
      <c r="F169" s="107">
        <v>1.8</v>
      </c>
      <c r="G169" s="107"/>
      <c r="H169" s="107"/>
    </row>
    <row r="170" spans="1:8" x14ac:dyDescent="0.25">
      <c r="A170" s="105">
        <v>4</v>
      </c>
      <c r="B170" s="105">
        <v>28</v>
      </c>
      <c r="D170" s="107">
        <v>0.6</v>
      </c>
      <c r="E170" s="107">
        <v>1</v>
      </c>
      <c r="F170" s="107">
        <v>1.8</v>
      </c>
      <c r="G170" s="107"/>
      <c r="H170" s="107"/>
    </row>
    <row r="171" spans="1:8" x14ac:dyDescent="0.25">
      <c r="A171" s="105">
        <v>4</v>
      </c>
      <c r="B171" s="105">
        <v>29</v>
      </c>
      <c r="D171" s="107">
        <v>0.8</v>
      </c>
      <c r="E171" s="107">
        <v>1</v>
      </c>
      <c r="F171" s="107">
        <v>1.4</v>
      </c>
      <c r="G171" s="107"/>
      <c r="H171" s="107"/>
    </row>
    <row r="172" spans="1:8" x14ac:dyDescent="0.25">
      <c r="A172" s="105">
        <v>4</v>
      </c>
      <c r="B172" s="105">
        <v>30</v>
      </c>
      <c r="D172" s="107">
        <v>0.8</v>
      </c>
      <c r="E172" s="107">
        <v>1</v>
      </c>
      <c r="F172" s="107">
        <v>1.4</v>
      </c>
      <c r="G172" s="107"/>
      <c r="H172" s="107"/>
    </row>
    <row r="173" spans="1:8" x14ac:dyDescent="0.25">
      <c r="A173" s="105">
        <v>4</v>
      </c>
      <c r="B173" s="105">
        <v>31</v>
      </c>
      <c r="D173" s="107">
        <v>0.8</v>
      </c>
      <c r="E173" s="107">
        <v>1</v>
      </c>
      <c r="F173" s="107">
        <v>1.4</v>
      </c>
      <c r="G173" s="107"/>
      <c r="H173" s="107"/>
    </row>
    <row r="174" spans="1:8" x14ac:dyDescent="0.25">
      <c r="A174" s="105">
        <v>4</v>
      </c>
      <c r="B174" s="105">
        <v>32</v>
      </c>
      <c r="D174" s="107">
        <v>0.8</v>
      </c>
      <c r="E174" s="107">
        <v>1</v>
      </c>
      <c r="F174" s="107">
        <v>1.4</v>
      </c>
      <c r="G174" s="107"/>
      <c r="H174" s="107"/>
    </row>
    <row r="175" spans="1:8" x14ac:dyDescent="0.25">
      <c r="A175" s="105">
        <v>4</v>
      </c>
      <c r="B175" s="105">
        <v>33</v>
      </c>
      <c r="D175" s="107">
        <v>0.8</v>
      </c>
      <c r="E175" s="107">
        <v>1</v>
      </c>
      <c r="F175" s="107">
        <v>1.4</v>
      </c>
      <c r="G175" s="107"/>
      <c r="H175" s="107"/>
    </row>
    <row r="176" spans="1:8" x14ac:dyDescent="0.25">
      <c r="A176" s="105">
        <v>4</v>
      </c>
      <c r="B176" s="105">
        <v>34</v>
      </c>
      <c r="D176" s="107">
        <v>0.8</v>
      </c>
      <c r="E176" s="107">
        <v>1</v>
      </c>
      <c r="F176" s="107">
        <v>1.4</v>
      </c>
      <c r="G176" s="107"/>
      <c r="H176" s="107"/>
    </row>
    <row r="177" spans="1:8" x14ac:dyDescent="0.25">
      <c r="A177" s="105">
        <v>4</v>
      </c>
      <c r="B177" s="105">
        <v>35</v>
      </c>
      <c r="D177" s="107">
        <v>0.8</v>
      </c>
      <c r="E177" s="107">
        <v>1</v>
      </c>
      <c r="F177" s="107">
        <v>1.4</v>
      </c>
      <c r="G177" s="107"/>
      <c r="H177" s="107"/>
    </row>
    <row r="178" spans="1:8" x14ac:dyDescent="0.25">
      <c r="A178" s="105">
        <v>4</v>
      </c>
      <c r="B178" s="105">
        <v>36</v>
      </c>
      <c r="D178" s="107">
        <v>0.9</v>
      </c>
      <c r="E178" s="107">
        <v>1</v>
      </c>
      <c r="F178" s="107">
        <v>1.1000000000000001</v>
      </c>
      <c r="G178" s="107"/>
      <c r="H178" s="107"/>
    </row>
    <row r="179" spans="1:8" x14ac:dyDescent="0.25">
      <c r="A179" s="105">
        <v>4</v>
      </c>
      <c r="B179" s="105">
        <v>37</v>
      </c>
      <c r="D179" s="107">
        <v>0.9</v>
      </c>
      <c r="E179" s="107">
        <v>1</v>
      </c>
      <c r="F179" s="107">
        <v>1.1000000000000001</v>
      </c>
      <c r="G179" s="107"/>
      <c r="H179" s="107"/>
    </row>
    <row r="180" spans="1:8" x14ac:dyDescent="0.25">
      <c r="A180" s="105">
        <v>4</v>
      </c>
      <c r="B180" s="105">
        <v>38</v>
      </c>
      <c r="D180" s="107">
        <v>0.9</v>
      </c>
      <c r="E180" s="107">
        <v>1</v>
      </c>
      <c r="F180" s="107">
        <v>1.1000000000000001</v>
      </c>
      <c r="G180" s="107"/>
      <c r="H180" s="107"/>
    </row>
    <row r="181" spans="1:8" x14ac:dyDescent="0.25">
      <c r="A181" s="105">
        <v>4</v>
      </c>
      <c r="B181" s="105">
        <v>39</v>
      </c>
      <c r="D181" s="107">
        <v>0.9</v>
      </c>
      <c r="E181" s="107">
        <v>1</v>
      </c>
      <c r="F181" s="107">
        <v>1.1000000000000001</v>
      </c>
      <c r="G181" s="107"/>
      <c r="H181" s="107"/>
    </row>
    <row r="182" spans="1:8" x14ac:dyDescent="0.25">
      <c r="A182" s="105">
        <v>4</v>
      </c>
      <c r="B182" s="105">
        <v>40</v>
      </c>
      <c r="D182" s="107">
        <v>0.9</v>
      </c>
      <c r="E182" s="107">
        <v>1</v>
      </c>
      <c r="F182" s="107">
        <v>1.1000000000000001</v>
      </c>
      <c r="G182" s="107"/>
      <c r="H182" s="107"/>
    </row>
    <row r="183" spans="1:8" x14ac:dyDescent="0.25">
      <c r="A183" s="105">
        <v>4</v>
      </c>
      <c r="B183" s="105">
        <v>41</v>
      </c>
      <c r="D183" s="107">
        <v>9</v>
      </c>
      <c r="E183" s="107">
        <v>10</v>
      </c>
      <c r="F183" s="107">
        <v>11</v>
      </c>
      <c r="G183" s="107"/>
      <c r="H183" s="107"/>
    </row>
    <row r="184" spans="1:8" x14ac:dyDescent="0.25">
      <c r="A184" s="105">
        <v>4</v>
      </c>
      <c r="B184" s="105">
        <v>42</v>
      </c>
      <c r="D184" s="107">
        <v>9</v>
      </c>
      <c r="E184" s="107">
        <v>10</v>
      </c>
      <c r="F184" s="107">
        <v>11</v>
      </c>
      <c r="G184" s="107"/>
      <c r="H184" s="107"/>
    </row>
    <row r="185" spans="1:8" x14ac:dyDescent="0.25">
      <c r="A185" s="105">
        <v>4</v>
      </c>
      <c r="B185" s="105">
        <v>43</v>
      </c>
      <c r="D185" s="107">
        <v>9</v>
      </c>
      <c r="E185" s="107">
        <v>10</v>
      </c>
      <c r="F185" s="107">
        <v>11</v>
      </c>
      <c r="G185" s="107"/>
      <c r="H185" s="107"/>
    </row>
    <row r="186" spans="1:8" x14ac:dyDescent="0.25">
      <c r="A186" s="105">
        <v>4</v>
      </c>
      <c r="B186" s="105">
        <v>44</v>
      </c>
      <c r="D186" s="107">
        <v>9</v>
      </c>
      <c r="E186" s="107">
        <v>10</v>
      </c>
      <c r="F186" s="107">
        <v>11</v>
      </c>
      <c r="G186" s="107"/>
      <c r="H186" s="107"/>
    </row>
    <row r="187" spans="1:8" x14ac:dyDescent="0.25">
      <c r="A187" s="105">
        <v>4</v>
      </c>
      <c r="B187" s="105">
        <v>45</v>
      </c>
      <c r="D187" s="107">
        <v>90</v>
      </c>
      <c r="E187" s="107">
        <v>100</v>
      </c>
      <c r="F187" s="107">
        <v>110</v>
      </c>
      <c r="G187" s="107"/>
      <c r="H187" s="107"/>
    </row>
    <row r="188" spans="1:8" x14ac:dyDescent="0.25">
      <c r="A188" s="105">
        <v>4</v>
      </c>
      <c r="B188" s="105">
        <v>46</v>
      </c>
      <c r="D188" s="107">
        <v>90</v>
      </c>
      <c r="E188" s="107">
        <v>100</v>
      </c>
      <c r="F188" s="107">
        <v>110</v>
      </c>
      <c r="G188" s="107"/>
      <c r="H188" s="107"/>
    </row>
    <row r="189" spans="1:8" x14ac:dyDescent="0.25">
      <c r="A189" s="105">
        <v>4</v>
      </c>
      <c r="B189" s="105">
        <v>47</v>
      </c>
      <c r="D189" s="107">
        <v>90</v>
      </c>
      <c r="E189" s="107">
        <v>100</v>
      </c>
      <c r="F189" s="107">
        <v>110</v>
      </c>
      <c r="G189" s="107"/>
      <c r="H189" s="107"/>
    </row>
    <row r="190" spans="1:8" x14ac:dyDescent="0.25">
      <c r="A190" s="105">
        <v>5</v>
      </c>
      <c r="B190" s="105">
        <v>1</v>
      </c>
      <c r="D190" s="107">
        <v>0.95</v>
      </c>
      <c r="E190" s="107">
        <v>1</v>
      </c>
      <c r="F190" s="107">
        <v>1.05</v>
      </c>
      <c r="G190" s="107"/>
      <c r="H190" s="107"/>
    </row>
    <row r="191" spans="1:8" x14ac:dyDescent="0.25">
      <c r="A191" s="105">
        <v>5</v>
      </c>
      <c r="B191" s="105">
        <v>2</v>
      </c>
      <c r="D191" s="107">
        <v>0.95</v>
      </c>
      <c r="E191" s="107">
        <v>1</v>
      </c>
      <c r="F191" s="107">
        <v>1.05</v>
      </c>
      <c r="G191" s="107"/>
      <c r="H191" s="107"/>
    </row>
    <row r="192" spans="1:8" x14ac:dyDescent="0.25">
      <c r="A192" s="105">
        <v>5</v>
      </c>
      <c r="B192" s="105">
        <v>3</v>
      </c>
      <c r="D192" s="107">
        <v>0.95</v>
      </c>
      <c r="E192" s="107">
        <v>1</v>
      </c>
      <c r="F192" s="107">
        <v>1.05</v>
      </c>
      <c r="G192" s="107"/>
      <c r="H192" s="107"/>
    </row>
    <row r="193" spans="1:8" x14ac:dyDescent="0.25">
      <c r="A193" s="105">
        <v>5</v>
      </c>
      <c r="B193" s="105">
        <v>4</v>
      </c>
      <c r="D193" s="107">
        <v>0.95</v>
      </c>
      <c r="E193" s="107">
        <v>1</v>
      </c>
      <c r="F193" s="107">
        <v>1.05</v>
      </c>
      <c r="G193" s="107"/>
      <c r="H193" s="107"/>
    </row>
    <row r="194" spans="1:8" x14ac:dyDescent="0.25">
      <c r="A194" s="105">
        <v>5</v>
      </c>
      <c r="B194" s="105">
        <v>5</v>
      </c>
      <c r="D194" s="107">
        <v>0.95</v>
      </c>
      <c r="E194" s="107">
        <v>1</v>
      </c>
      <c r="F194" s="107">
        <v>1.05</v>
      </c>
      <c r="G194" s="107"/>
      <c r="H194" s="107"/>
    </row>
    <row r="195" spans="1:8" x14ac:dyDescent="0.25">
      <c r="A195" s="105">
        <v>5</v>
      </c>
      <c r="B195" s="105">
        <v>6</v>
      </c>
      <c r="D195" s="107">
        <v>0.95</v>
      </c>
      <c r="E195" s="107">
        <v>1</v>
      </c>
      <c r="F195" s="107">
        <v>1.05</v>
      </c>
      <c r="G195" s="107"/>
      <c r="H195" s="107"/>
    </row>
    <row r="196" spans="1:8" x14ac:dyDescent="0.25">
      <c r="A196" s="105">
        <v>5</v>
      </c>
      <c r="B196" s="105">
        <v>7</v>
      </c>
      <c r="D196" s="107">
        <v>0.95</v>
      </c>
      <c r="E196" s="107">
        <v>1</v>
      </c>
      <c r="F196" s="107">
        <v>1.05</v>
      </c>
      <c r="G196" s="107"/>
      <c r="H196" s="107"/>
    </row>
    <row r="197" spans="1:8" x14ac:dyDescent="0.25">
      <c r="A197" s="105">
        <v>5</v>
      </c>
      <c r="B197" s="105">
        <v>8</v>
      </c>
      <c r="D197" s="107">
        <v>0.95</v>
      </c>
      <c r="E197" s="107">
        <v>1</v>
      </c>
      <c r="F197" s="107">
        <v>1.05</v>
      </c>
      <c r="G197" s="107"/>
      <c r="H197" s="107"/>
    </row>
    <row r="198" spans="1:8" x14ac:dyDescent="0.25">
      <c r="A198" s="105">
        <v>5</v>
      </c>
      <c r="B198" s="105">
        <v>9</v>
      </c>
      <c r="D198" s="107">
        <v>0.95</v>
      </c>
      <c r="E198" s="107">
        <v>1</v>
      </c>
      <c r="F198" s="107">
        <v>1.05</v>
      </c>
      <c r="G198" s="107"/>
      <c r="H198" s="107"/>
    </row>
    <row r="199" spans="1:8" x14ac:dyDescent="0.25">
      <c r="A199" s="105">
        <v>5</v>
      </c>
      <c r="B199" s="105">
        <v>10</v>
      </c>
      <c r="D199" s="107">
        <v>0.95</v>
      </c>
      <c r="E199" s="107">
        <v>1</v>
      </c>
      <c r="F199" s="107">
        <v>1.05</v>
      </c>
      <c r="G199" s="107"/>
      <c r="H199" s="107"/>
    </row>
    <row r="200" spans="1:8" x14ac:dyDescent="0.25">
      <c r="A200" s="105">
        <v>5</v>
      </c>
      <c r="B200" s="105">
        <v>11</v>
      </c>
      <c r="D200" s="107">
        <v>0.95</v>
      </c>
      <c r="E200" s="107">
        <v>1</v>
      </c>
      <c r="F200" s="107">
        <v>1.05</v>
      </c>
      <c r="G200" s="107"/>
      <c r="H200" s="107"/>
    </row>
    <row r="201" spans="1:8" x14ac:dyDescent="0.25">
      <c r="A201" s="105">
        <v>5</v>
      </c>
      <c r="B201" s="105">
        <v>12</v>
      </c>
      <c r="D201" s="107">
        <v>0.95</v>
      </c>
      <c r="E201" s="107">
        <v>1</v>
      </c>
      <c r="F201" s="107">
        <v>1.05</v>
      </c>
      <c r="G201" s="107"/>
      <c r="H201" s="107"/>
    </row>
    <row r="202" spans="1:8" x14ac:dyDescent="0.25">
      <c r="A202" s="105">
        <v>5</v>
      </c>
      <c r="B202" s="105">
        <v>13</v>
      </c>
      <c r="D202" s="107">
        <v>0.95</v>
      </c>
      <c r="E202" s="107">
        <v>1</v>
      </c>
      <c r="F202" s="107">
        <v>1.05</v>
      </c>
      <c r="G202" s="107"/>
      <c r="H202" s="107"/>
    </row>
    <row r="203" spans="1:8" x14ac:dyDescent="0.25">
      <c r="A203" s="105">
        <v>5</v>
      </c>
      <c r="B203" s="105">
        <v>14</v>
      </c>
      <c r="D203" s="107">
        <v>0.95</v>
      </c>
      <c r="E203" s="107">
        <v>1</v>
      </c>
      <c r="F203" s="107">
        <v>1.05</v>
      </c>
      <c r="G203" s="107"/>
      <c r="H203" s="107"/>
    </row>
    <row r="204" spans="1:8" x14ac:dyDescent="0.25">
      <c r="A204" s="105">
        <v>5</v>
      </c>
      <c r="B204" s="105">
        <v>15</v>
      </c>
      <c r="D204" s="107">
        <v>0.95</v>
      </c>
      <c r="E204" s="107">
        <v>1</v>
      </c>
      <c r="F204" s="107">
        <v>1.05</v>
      </c>
      <c r="G204" s="107"/>
      <c r="H204" s="107"/>
    </row>
    <row r="205" spans="1:8" x14ac:dyDescent="0.25">
      <c r="A205" s="105">
        <v>5</v>
      </c>
      <c r="B205" s="105">
        <v>16</v>
      </c>
      <c r="D205" s="107">
        <v>0.95</v>
      </c>
      <c r="E205" s="107">
        <v>1</v>
      </c>
      <c r="F205" s="107">
        <v>1.05</v>
      </c>
      <c r="G205" s="107"/>
      <c r="H205" s="107"/>
    </row>
    <row r="206" spans="1:8" x14ac:dyDescent="0.25">
      <c r="A206" s="105">
        <v>5</v>
      </c>
      <c r="B206" s="105">
        <v>17</v>
      </c>
      <c r="D206" s="107">
        <v>0.95</v>
      </c>
      <c r="E206" s="107">
        <v>1</v>
      </c>
      <c r="F206" s="107">
        <v>1.05</v>
      </c>
      <c r="G206" s="107"/>
      <c r="H206" s="107"/>
    </row>
    <row r="207" spans="1:8" x14ac:dyDescent="0.25">
      <c r="A207" s="105">
        <v>5</v>
      </c>
      <c r="B207" s="105">
        <v>18</v>
      </c>
      <c r="D207" s="107">
        <v>0.95</v>
      </c>
      <c r="E207" s="107">
        <v>1</v>
      </c>
      <c r="F207" s="107">
        <v>1.05</v>
      </c>
      <c r="G207" s="107"/>
      <c r="H207" s="107"/>
    </row>
    <row r="208" spans="1:8" x14ac:dyDescent="0.25">
      <c r="A208" s="105">
        <v>5</v>
      </c>
      <c r="B208" s="105">
        <v>19</v>
      </c>
      <c r="D208" s="107">
        <v>0.95</v>
      </c>
      <c r="E208" s="107">
        <v>1</v>
      </c>
      <c r="F208" s="107">
        <v>1.05</v>
      </c>
      <c r="G208" s="107"/>
      <c r="H208" s="107"/>
    </row>
    <row r="209" spans="1:8" x14ac:dyDescent="0.25">
      <c r="A209" s="105">
        <v>5</v>
      </c>
      <c r="B209" s="105">
        <v>20</v>
      </c>
      <c r="D209" s="107">
        <v>0.95</v>
      </c>
      <c r="E209" s="107">
        <v>1</v>
      </c>
      <c r="F209" s="107">
        <v>1.05</v>
      </c>
      <c r="G209" s="107"/>
      <c r="H209" s="107"/>
    </row>
    <row r="210" spans="1:8" x14ac:dyDescent="0.25">
      <c r="A210" s="105">
        <v>5</v>
      </c>
      <c r="B210" s="105">
        <v>21</v>
      </c>
      <c r="D210" s="107">
        <v>0.95</v>
      </c>
      <c r="E210" s="107">
        <v>1</v>
      </c>
      <c r="F210" s="107">
        <v>1.05</v>
      </c>
      <c r="G210" s="107"/>
      <c r="H210" s="107"/>
    </row>
    <row r="211" spans="1:8" x14ac:dyDescent="0.25">
      <c r="A211" s="105">
        <v>5</v>
      </c>
      <c r="B211" s="105">
        <v>22</v>
      </c>
      <c r="D211" s="107">
        <v>0.5</v>
      </c>
      <c r="E211" s="107">
        <v>1</v>
      </c>
      <c r="F211" s="107">
        <v>1.5</v>
      </c>
      <c r="G211" s="107"/>
      <c r="H211" s="107"/>
    </row>
    <row r="212" spans="1:8" x14ac:dyDescent="0.25">
      <c r="A212" s="105">
        <v>5</v>
      </c>
      <c r="B212" s="105">
        <v>23</v>
      </c>
      <c r="D212" s="107">
        <v>0.5</v>
      </c>
      <c r="E212" s="107">
        <v>1</v>
      </c>
      <c r="F212" s="107">
        <v>1.5</v>
      </c>
      <c r="G212" s="107"/>
      <c r="H212" s="107"/>
    </row>
    <row r="213" spans="1:8" x14ac:dyDescent="0.25">
      <c r="A213" s="105">
        <v>5</v>
      </c>
      <c r="B213" s="105">
        <v>24</v>
      </c>
      <c r="D213" s="107">
        <v>0.5</v>
      </c>
      <c r="E213" s="107">
        <v>1</v>
      </c>
      <c r="F213" s="107">
        <v>1.5</v>
      </c>
      <c r="G213" s="107"/>
      <c r="H213" s="107"/>
    </row>
    <row r="214" spans="1:8" x14ac:dyDescent="0.25">
      <c r="A214" s="105">
        <v>5</v>
      </c>
      <c r="B214" s="105">
        <v>25</v>
      </c>
      <c r="D214" s="107">
        <v>0.5</v>
      </c>
      <c r="E214" s="107">
        <v>1</v>
      </c>
      <c r="F214" s="107">
        <v>1.5</v>
      </c>
      <c r="G214" s="107"/>
      <c r="H214" s="107"/>
    </row>
    <row r="215" spans="1:8" x14ac:dyDescent="0.25">
      <c r="A215" s="105">
        <v>5</v>
      </c>
      <c r="B215" s="105">
        <v>26</v>
      </c>
      <c r="D215" s="107">
        <v>0.5</v>
      </c>
      <c r="E215" s="107">
        <v>1</v>
      </c>
      <c r="F215" s="107">
        <v>1.5</v>
      </c>
      <c r="G215" s="107"/>
      <c r="H215" s="107"/>
    </row>
    <row r="216" spans="1:8" x14ac:dyDescent="0.25">
      <c r="A216" s="105">
        <v>5</v>
      </c>
      <c r="B216" s="105">
        <v>27</v>
      </c>
      <c r="D216" s="107">
        <v>0.5</v>
      </c>
      <c r="E216" s="107">
        <v>1</v>
      </c>
      <c r="F216" s="107">
        <v>1.5</v>
      </c>
      <c r="G216" s="107"/>
      <c r="H216" s="107"/>
    </row>
    <row r="217" spans="1:8" x14ac:dyDescent="0.25">
      <c r="A217" s="105">
        <v>5</v>
      </c>
      <c r="B217" s="105">
        <v>28</v>
      </c>
      <c r="D217" s="107">
        <v>0.5</v>
      </c>
      <c r="E217" s="107">
        <v>1</v>
      </c>
      <c r="F217" s="107">
        <v>1.5</v>
      </c>
      <c r="G217" s="107"/>
      <c r="H217" s="107"/>
    </row>
    <row r="218" spans="1:8" x14ac:dyDescent="0.25">
      <c r="A218" s="105">
        <v>5</v>
      </c>
      <c r="B218" s="105">
        <v>29</v>
      </c>
      <c r="D218" s="107">
        <v>0.5</v>
      </c>
      <c r="E218" s="107">
        <v>1</v>
      </c>
      <c r="F218" s="107">
        <v>1.5</v>
      </c>
      <c r="G218" s="107"/>
      <c r="H218" s="107"/>
    </row>
    <row r="219" spans="1:8" x14ac:dyDescent="0.25">
      <c r="A219" s="105">
        <v>5</v>
      </c>
      <c r="B219" s="105">
        <v>30</v>
      </c>
      <c r="D219" s="107">
        <v>0.5</v>
      </c>
      <c r="E219" s="107">
        <v>1</v>
      </c>
      <c r="F219" s="107">
        <v>1.5</v>
      </c>
      <c r="G219" s="107"/>
      <c r="H219" s="107"/>
    </row>
    <row r="220" spans="1:8" x14ac:dyDescent="0.25">
      <c r="A220" s="105">
        <v>5</v>
      </c>
      <c r="B220" s="105">
        <v>31</v>
      </c>
      <c r="D220" s="107">
        <v>0.5</v>
      </c>
      <c r="E220" s="107">
        <v>1</v>
      </c>
      <c r="F220" s="107">
        <v>1.5</v>
      </c>
      <c r="G220" s="107"/>
      <c r="H220" s="107"/>
    </row>
    <row r="221" spans="1:8" x14ac:dyDescent="0.25">
      <c r="A221" s="105">
        <v>5</v>
      </c>
      <c r="B221" s="105">
        <v>32</v>
      </c>
      <c r="D221" s="107">
        <v>0.5</v>
      </c>
      <c r="E221" s="107">
        <v>1</v>
      </c>
      <c r="F221" s="107">
        <v>1.5</v>
      </c>
      <c r="G221" s="107"/>
      <c r="H221" s="107"/>
    </row>
    <row r="222" spans="1:8" x14ac:dyDescent="0.25">
      <c r="A222" s="105">
        <v>5</v>
      </c>
      <c r="B222" s="105">
        <v>33</v>
      </c>
      <c r="D222" s="107">
        <v>0.5</v>
      </c>
      <c r="E222" s="107">
        <v>1</v>
      </c>
      <c r="F222" s="107">
        <v>1.5</v>
      </c>
      <c r="G222" s="107"/>
      <c r="H222" s="107"/>
    </row>
    <row r="223" spans="1:8" x14ac:dyDescent="0.25">
      <c r="A223" s="105">
        <v>5</v>
      </c>
      <c r="B223" s="105">
        <v>34</v>
      </c>
      <c r="D223" s="107">
        <v>0.5</v>
      </c>
      <c r="E223" s="107">
        <v>1</v>
      </c>
      <c r="F223" s="107">
        <v>1.5</v>
      </c>
      <c r="G223" s="107"/>
      <c r="H223" s="107"/>
    </row>
    <row r="224" spans="1:8" x14ac:dyDescent="0.25">
      <c r="A224" s="105">
        <v>5</v>
      </c>
      <c r="B224" s="105">
        <v>35</v>
      </c>
      <c r="D224" s="107">
        <v>0.5</v>
      </c>
      <c r="E224" s="107">
        <v>1</v>
      </c>
      <c r="F224" s="107">
        <v>1.5</v>
      </c>
      <c r="G224" s="107"/>
      <c r="H224" s="107"/>
    </row>
    <row r="225" spans="1:8" x14ac:dyDescent="0.25">
      <c r="A225" s="105">
        <v>5</v>
      </c>
      <c r="B225" s="105">
        <v>36</v>
      </c>
      <c r="D225" s="107">
        <v>0.25</v>
      </c>
      <c r="E225" s="107">
        <v>1</v>
      </c>
      <c r="F225" s="107">
        <v>4</v>
      </c>
      <c r="G225" s="107"/>
      <c r="H225" s="107"/>
    </row>
    <row r="226" spans="1:8" x14ac:dyDescent="0.25">
      <c r="A226" s="105">
        <v>5</v>
      </c>
      <c r="B226" s="105">
        <v>37</v>
      </c>
      <c r="D226" s="107">
        <v>0.25</v>
      </c>
      <c r="E226" s="107">
        <v>1</v>
      </c>
      <c r="F226" s="107">
        <v>4</v>
      </c>
      <c r="G226" s="107"/>
      <c r="H226" s="107"/>
    </row>
    <row r="227" spans="1:8" x14ac:dyDescent="0.25">
      <c r="A227" s="105">
        <v>5</v>
      </c>
      <c r="B227" s="105">
        <v>38</v>
      </c>
      <c r="D227" s="107">
        <v>0.25</v>
      </c>
      <c r="E227" s="107">
        <v>1</v>
      </c>
      <c r="F227" s="107">
        <v>4</v>
      </c>
      <c r="G227" s="107"/>
      <c r="H227" s="107"/>
    </row>
    <row r="228" spans="1:8" x14ac:dyDescent="0.25">
      <c r="A228" s="105">
        <v>5</v>
      </c>
      <c r="B228" s="105">
        <v>39</v>
      </c>
      <c r="D228" s="107">
        <v>0.25</v>
      </c>
      <c r="E228" s="107">
        <v>1</v>
      </c>
      <c r="F228" s="107">
        <v>4</v>
      </c>
      <c r="G228" s="107"/>
      <c r="H228" s="107"/>
    </row>
    <row r="229" spans="1:8" x14ac:dyDescent="0.25">
      <c r="A229" s="105">
        <v>5</v>
      </c>
      <c r="B229" s="105">
        <v>40</v>
      </c>
      <c r="D229" s="107">
        <v>0.25</v>
      </c>
      <c r="E229" s="107">
        <v>1</v>
      </c>
      <c r="F229" s="107">
        <v>4</v>
      </c>
      <c r="G229" s="107"/>
      <c r="H229" s="107"/>
    </row>
    <row r="230" spans="1:8" x14ac:dyDescent="0.25">
      <c r="A230" s="105">
        <v>5</v>
      </c>
      <c r="B230" s="105">
        <v>41</v>
      </c>
      <c r="D230" s="107">
        <v>5</v>
      </c>
      <c r="E230" s="107">
        <v>10</v>
      </c>
      <c r="F230" s="107">
        <v>20</v>
      </c>
      <c r="G230" s="107"/>
      <c r="H230" s="107"/>
    </row>
    <row r="231" spans="1:8" x14ac:dyDescent="0.25">
      <c r="A231" s="105">
        <v>5</v>
      </c>
      <c r="B231" s="105">
        <v>42</v>
      </c>
      <c r="D231" s="107">
        <v>5</v>
      </c>
      <c r="E231" s="107">
        <v>10</v>
      </c>
      <c r="F231" s="107">
        <v>20</v>
      </c>
      <c r="G231" s="107"/>
      <c r="H231" s="107"/>
    </row>
    <row r="232" spans="1:8" x14ac:dyDescent="0.25">
      <c r="A232" s="105">
        <v>5</v>
      </c>
      <c r="B232" s="105">
        <v>43</v>
      </c>
      <c r="D232" s="107">
        <v>5</v>
      </c>
      <c r="E232" s="107">
        <v>10</v>
      </c>
      <c r="F232" s="107">
        <v>20</v>
      </c>
      <c r="G232" s="107"/>
      <c r="H232" s="107"/>
    </row>
    <row r="233" spans="1:8" x14ac:dyDescent="0.25">
      <c r="A233" s="105">
        <v>5</v>
      </c>
      <c r="B233" s="105">
        <v>44</v>
      </c>
      <c r="D233" s="107">
        <v>5</v>
      </c>
      <c r="E233" s="107">
        <v>10</v>
      </c>
      <c r="F233" s="107">
        <v>20</v>
      </c>
      <c r="G233" s="107"/>
      <c r="H233" s="107"/>
    </row>
    <row r="234" spans="1:8" x14ac:dyDescent="0.25">
      <c r="A234" s="105">
        <v>5</v>
      </c>
      <c r="B234" s="105">
        <v>45</v>
      </c>
      <c r="D234" s="107">
        <v>50</v>
      </c>
      <c r="E234" s="107">
        <v>100</v>
      </c>
      <c r="F234" s="107">
        <v>200</v>
      </c>
      <c r="G234" s="107"/>
      <c r="H234" s="107"/>
    </row>
    <row r="235" spans="1:8" x14ac:dyDescent="0.25">
      <c r="A235" s="105">
        <v>5</v>
      </c>
      <c r="B235" s="105">
        <v>46</v>
      </c>
      <c r="D235" s="107">
        <v>50</v>
      </c>
      <c r="E235" s="107">
        <v>100</v>
      </c>
      <c r="F235" s="107">
        <v>200</v>
      </c>
      <c r="G235" s="107"/>
      <c r="H235" s="107"/>
    </row>
    <row r="236" spans="1:8" x14ac:dyDescent="0.25">
      <c r="A236" s="105">
        <v>5</v>
      </c>
      <c r="B236" s="105">
        <v>47</v>
      </c>
      <c r="D236" s="107">
        <v>50</v>
      </c>
      <c r="E236" s="107">
        <v>100</v>
      </c>
      <c r="F236" s="107">
        <v>200</v>
      </c>
      <c r="G236" s="107"/>
      <c r="H236" s="107"/>
    </row>
    <row r="237" spans="1:8" x14ac:dyDescent="0.25">
      <c r="A237" s="105">
        <v>6</v>
      </c>
      <c r="B237" s="105">
        <v>1</v>
      </c>
      <c r="D237" s="107">
        <v>0.2</v>
      </c>
      <c r="E237" s="107">
        <v>1</v>
      </c>
      <c r="F237" s="107">
        <v>1.8</v>
      </c>
      <c r="G237" s="107"/>
      <c r="H237" s="107"/>
    </row>
    <row r="238" spans="1:8" x14ac:dyDescent="0.25">
      <c r="A238" s="105">
        <v>6</v>
      </c>
      <c r="B238" s="105">
        <v>2</v>
      </c>
      <c r="D238" s="107">
        <v>0.2</v>
      </c>
      <c r="E238" s="107">
        <v>1</v>
      </c>
      <c r="F238" s="107">
        <v>1.8</v>
      </c>
      <c r="G238" s="107"/>
      <c r="H238" s="107"/>
    </row>
    <row r="239" spans="1:8" x14ac:dyDescent="0.25">
      <c r="A239" s="105">
        <v>6</v>
      </c>
      <c r="B239" s="105">
        <v>3</v>
      </c>
      <c r="D239" s="107">
        <v>0.2</v>
      </c>
      <c r="E239" s="107">
        <v>1</v>
      </c>
      <c r="F239" s="107">
        <v>1.8</v>
      </c>
      <c r="G239" s="107"/>
      <c r="H239" s="107"/>
    </row>
    <row r="240" spans="1:8" x14ac:dyDescent="0.25">
      <c r="A240" s="105">
        <v>6</v>
      </c>
      <c r="B240" s="105">
        <v>4</v>
      </c>
      <c r="D240" s="107">
        <v>0.2</v>
      </c>
      <c r="E240" s="107">
        <v>1</v>
      </c>
      <c r="F240" s="107">
        <v>1.8</v>
      </c>
      <c r="G240" s="107"/>
      <c r="H240" s="107"/>
    </row>
    <row r="241" spans="1:8" x14ac:dyDescent="0.25">
      <c r="A241" s="105">
        <v>6</v>
      </c>
      <c r="B241" s="105">
        <v>5</v>
      </c>
      <c r="D241" s="107">
        <v>0.2</v>
      </c>
      <c r="E241" s="107">
        <v>1</v>
      </c>
      <c r="F241" s="107">
        <v>1.8</v>
      </c>
      <c r="G241" s="107"/>
      <c r="H241" s="107"/>
    </row>
    <row r="242" spans="1:8" x14ac:dyDescent="0.25">
      <c r="A242" s="105">
        <v>6</v>
      </c>
      <c r="B242" s="105">
        <v>6</v>
      </c>
      <c r="D242" s="107">
        <v>0.2</v>
      </c>
      <c r="E242" s="107">
        <v>1</v>
      </c>
      <c r="F242" s="107">
        <v>1.8</v>
      </c>
      <c r="G242" s="107"/>
      <c r="H242" s="107"/>
    </row>
    <row r="243" spans="1:8" x14ac:dyDescent="0.25">
      <c r="A243" s="105">
        <v>6</v>
      </c>
      <c r="B243" s="105">
        <v>7</v>
      </c>
      <c r="D243" s="107">
        <v>0.2</v>
      </c>
      <c r="E243" s="107">
        <v>1</v>
      </c>
      <c r="F243" s="107">
        <v>1.8</v>
      </c>
      <c r="G243" s="107"/>
      <c r="H243" s="107"/>
    </row>
    <row r="244" spans="1:8" x14ac:dyDescent="0.25">
      <c r="A244" s="105">
        <v>6</v>
      </c>
      <c r="B244" s="105">
        <v>8</v>
      </c>
      <c r="D244" s="107">
        <v>0.2</v>
      </c>
      <c r="E244" s="107">
        <v>1</v>
      </c>
      <c r="F244" s="107">
        <v>1.8</v>
      </c>
      <c r="G244" s="107"/>
      <c r="H244" s="107"/>
    </row>
    <row r="245" spans="1:8" x14ac:dyDescent="0.25">
      <c r="A245" s="105">
        <v>6</v>
      </c>
      <c r="B245" s="105">
        <v>9</v>
      </c>
      <c r="D245" s="107">
        <v>0.2</v>
      </c>
      <c r="E245" s="107">
        <v>1</v>
      </c>
      <c r="F245" s="107">
        <v>1.8</v>
      </c>
      <c r="G245" s="107"/>
      <c r="H245" s="107"/>
    </row>
    <row r="246" spans="1:8" x14ac:dyDescent="0.25">
      <c r="A246" s="105">
        <v>6</v>
      </c>
      <c r="B246" s="105">
        <v>10</v>
      </c>
      <c r="D246" s="107">
        <v>0.2</v>
      </c>
      <c r="E246" s="107">
        <v>1</v>
      </c>
      <c r="F246" s="107">
        <v>1.8</v>
      </c>
      <c r="G246" s="107"/>
      <c r="H246" s="107"/>
    </row>
    <row r="247" spans="1:8" x14ac:dyDescent="0.25">
      <c r="A247" s="105">
        <v>6</v>
      </c>
      <c r="B247" s="105">
        <v>11</v>
      </c>
      <c r="D247" s="107">
        <v>0.2</v>
      </c>
      <c r="E247" s="107">
        <v>1</v>
      </c>
      <c r="F247" s="107">
        <v>1.8</v>
      </c>
      <c r="G247" s="107"/>
      <c r="H247" s="107"/>
    </row>
    <row r="248" spans="1:8" x14ac:dyDescent="0.25">
      <c r="A248" s="105">
        <v>6</v>
      </c>
      <c r="B248" s="105">
        <v>12</v>
      </c>
      <c r="D248" s="107">
        <v>0.2</v>
      </c>
      <c r="E248" s="107">
        <v>1</v>
      </c>
      <c r="F248" s="107">
        <v>1.8</v>
      </c>
      <c r="G248" s="107"/>
      <c r="H248" s="107"/>
    </row>
    <row r="249" spans="1:8" x14ac:dyDescent="0.25">
      <c r="A249" s="105">
        <v>6</v>
      </c>
      <c r="B249" s="105">
        <v>13</v>
      </c>
      <c r="D249" s="107">
        <v>0.2</v>
      </c>
      <c r="E249" s="107">
        <v>1</v>
      </c>
      <c r="F249" s="107">
        <v>1.8</v>
      </c>
      <c r="G249" s="107"/>
      <c r="H249" s="107"/>
    </row>
    <row r="250" spans="1:8" x14ac:dyDescent="0.25">
      <c r="A250" s="105">
        <v>6</v>
      </c>
      <c r="B250" s="105">
        <v>14</v>
      </c>
      <c r="D250" s="107">
        <v>0.2</v>
      </c>
      <c r="E250" s="107">
        <v>1</v>
      </c>
      <c r="F250" s="107">
        <v>1.8</v>
      </c>
      <c r="G250" s="107"/>
      <c r="H250" s="107"/>
    </row>
    <row r="251" spans="1:8" x14ac:dyDescent="0.25">
      <c r="A251" s="105">
        <v>6</v>
      </c>
      <c r="B251" s="105">
        <v>15</v>
      </c>
      <c r="D251" s="107">
        <v>0.2</v>
      </c>
      <c r="E251" s="107">
        <v>1</v>
      </c>
      <c r="F251" s="107">
        <v>1.8</v>
      </c>
      <c r="G251" s="107"/>
      <c r="H251" s="107"/>
    </row>
    <row r="252" spans="1:8" x14ac:dyDescent="0.25">
      <c r="A252" s="105">
        <v>6</v>
      </c>
      <c r="B252" s="105">
        <v>16</v>
      </c>
      <c r="D252" s="107">
        <v>0.2</v>
      </c>
      <c r="E252" s="107">
        <v>1</v>
      </c>
      <c r="F252" s="107">
        <v>1.8</v>
      </c>
      <c r="G252" s="107"/>
      <c r="H252" s="107"/>
    </row>
    <row r="253" spans="1:8" x14ac:dyDescent="0.25">
      <c r="A253" s="105">
        <v>6</v>
      </c>
      <c r="B253" s="105">
        <v>17</v>
      </c>
      <c r="D253" s="107">
        <v>0.2</v>
      </c>
      <c r="E253" s="107">
        <v>1</v>
      </c>
      <c r="F253" s="107">
        <v>1.8</v>
      </c>
      <c r="G253" s="107"/>
      <c r="H253" s="107"/>
    </row>
    <row r="254" spans="1:8" x14ac:dyDescent="0.25">
      <c r="A254" s="105">
        <v>6</v>
      </c>
      <c r="B254" s="105">
        <v>18</v>
      </c>
      <c r="D254" s="107">
        <v>0.2</v>
      </c>
      <c r="E254" s="107">
        <v>1</v>
      </c>
      <c r="F254" s="107">
        <v>1.8</v>
      </c>
      <c r="G254" s="107"/>
      <c r="H254" s="107"/>
    </row>
    <row r="255" spans="1:8" x14ac:dyDescent="0.25">
      <c r="A255" s="105">
        <v>6</v>
      </c>
      <c r="B255" s="105">
        <v>19</v>
      </c>
      <c r="D255" s="107">
        <v>0.2</v>
      </c>
      <c r="E255" s="107">
        <v>1</v>
      </c>
      <c r="F255" s="107">
        <v>1.8</v>
      </c>
      <c r="G255" s="107"/>
      <c r="H255" s="107"/>
    </row>
    <row r="256" spans="1:8" x14ac:dyDescent="0.25">
      <c r="A256" s="105">
        <v>6</v>
      </c>
      <c r="B256" s="105">
        <v>20</v>
      </c>
      <c r="D256" s="107">
        <v>0.2</v>
      </c>
      <c r="E256" s="107">
        <v>1</v>
      </c>
      <c r="F256" s="107">
        <v>1.8</v>
      </c>
      <c r="G256" s="107"/>
      <c r="H256" s="107"/>
    </row>
    <row r="257" spans="1:8" x14ac:dyDescent="0.25">
      <c r="A257" s="105">
        <v>6</v>
      </c>
      <c r="B257" s="105">
        <v>21</v>
      </c>
      <c r="D257" s="107">
        <v>0.2</v>
      </c>
      <c r="E257" s="107">
        <v>1</v>
      </c>
      <c r="F257" s="107">
        <v>1.8</v>
      </c>
      <c r="G257" s="107"/>
      <c r="H257" s="107"/>
    </row>
    <row r="258" spans="1:8" x14ac:dyDescent="0.25">
      <c r="A258" s="105">
        <v>6</v>
      </c>
      <c r="B258" s="105">
        <v>22</v>
      </c>
      <c r="D258" s="107">
        <v>0.4</v>
      </c>
      <c r="E258" s="107">
        <v>1</v>
      </c>
      <c r="F258" s="107">
        <v>1.6</v>
      </c>
      <c r="G258" s="107"/>
      <c r="H258" s="107"/>
    </row>
    <row r="259" spans="1:8" x14ac:dyDescent="0.25">
      <c r="A259" s="105">
        <v>6</v>
      </c>
      <c r="B259" s="105">
        <v>23</v>
      </c>
      <c r="D259" s="107">
        <v>0.4</v>
      </c>
      <c r="E259" s="107">
        <v>1</v>
      </c>
      <c r="F259" s="107">
        <v>1.6</v>
      </c>
      <c r="G259" s="107"/>
      <c r="H259" s="107"/>
    </row>
    <row r="260" spans="1:8" x14ac:dyDescent="0.25">
      <c r="A260" s="105">
        <v>6</v>
      </c>
      <c r="B260" s="105">
        <v>24</v>
      </c>
      <c r="D260" s="107">
        <v>0.4</v>
      </c>
      <c r="E260" s="107">
        <v>1</v>
      </c>
      <c r="F260" s="107">
        <v>1.6</v>
      </c>
      <c r="G260" s="107"/>
      <c r="H260" s="107"/>
    </row>
    <row r="261" spans="1:8" x14ac:dyDescent="0.25">
      <c r="A261" s="105">
        <v>6</v>
      </c>
      <c r="B261" s="105">
        <v>25</v>
      </c>
      <c r="D261" s="107">
        <v>0.4</v>
      </c>
      <c r="E261" s="107">
        <v>1</v>
      </c>
      <c r="F261" s="107">
        <v>1.6</v>
      </c>
      <c r="G261" s="107"/>
      <c r="H261" s="107"/>
    </row>
    <row r="262" spans="1:8" x14ac:dyDescent="0.25">
      <c r="A262" s="105">
        <v>6</v>
      </c>
      <c r="B262" s="105">
        <v>26</v>
      </c>
      <c r="D262" s="107">
        <v>0.4</v>
      </c>
      <c r="E262" s="107">
        <v>1</v>
      </c>
      <c r="F262" s="107">
        <v>1.6</v>
      </c>
      <c r="G262" s="107"/>
      <c r="H262" s="107"/>
    </row>
    <row r="263" spans="1:8" x14ac:dyDescent="0.25">
      <c r="A263" s="105">
        <v>6</v>
      </c>
      <c r="B263" s="105">
        <v>27</v>
      </c>
      <c r="D263" s="107">
        <v>0.4</v>
      </c>
      <c r="E263" s="107">
        <v>1</v>
      </c>
      <c r="F263" s="107">
        <v>1.6</v>
      </c>
      <c r="G263" s="107"/>
      <c r="H263" s="107"/>
    </row>
    <row r="264" spans="1:8" x14ac:dyDescent="0.25">
      <c r="A264" s="105">
        <v>6</v>
      </c>
      <c r="B264" s="105">
        <v>28</v>
      </c>
      <c r="D264" s="107">
        <v>0.4</v>
      </c>
      <c r="E264" s="107">
        <v>1</v>
      </c>
      <c r="F264" s="107">
        <v>1.6</v>
      </c>
      <c r="G264" s="107"/>
      <c r="H264" s="107"/>
    </row>
    <row r="265" spans="1:8" x14ac:dyDescent="0.25">
      <c r="A265" s="105">
        <v>6</v>
      </c>
      <c r="B265" s="105">
        <v>29</v>
      </c>
      <c r="D265" s="107">
        <v>0.5</v>
      </c>
      <c r="E265" s="107">
        <v>1</v>
      </c>
      <c r="F265" s="107">
        <v>2</v>
      </c>
      <c r="G265" s="107"/>
      <c r="H265" s="107"/>
    </row>
    <row r="266" spans="1:8" x14ac:dyDescent="0.25">
      <c r="A266" s="105">
        <v>6</v>
      </c>
      <c r="B266" s="105">
        <v>30</v>
      </c>
      <c r="D266" s="107">
        <v>0.5</v>
      </c>
      <c r="E266" s="107">
        <v>1</v>
      </c>
      <c r="F266" s="107">
        <v>2</v>
      </c>
      <c r="G266" s="107"/>
      <c r="H266" s="107"/>
    </row>
    <row r="267" spans="1:8" x14ac:dyDescent="0.25">
      <c r="A267" s="105">
        <v>6</v>
      </c>
      <c r="B267" s="105">
        <v>31</v>
      </c>
      <c r="D267" s="107">
        <v>0.5</v>
      </c>
      <c r="E267" s="107">
        <v>1</v>
      </c>
      <c r="F267" s="107">
        <v>2</v>
      </c>
      <c r="G267" s="107"/>
      <c r="H267" s="107"/>
    </row>
    <row r="268" spans="1:8" x14ac:dyDescent="0.25">
      <c r="A268" s="105">
        <v>6</v>
      </c>
      <c r="B268" s="105">
        <v>32</v>
      </c>
      <c r="D268" s="107">
        <v>0.5</v>
      </c>
      <c r="E268" s="107">
        <v>1</v>
      </c>
      <c r="F268" s="107">
        <v>2</v>
      </c>
      <c r="G268" s="107"/>
      <c r="H268" s="107"/>
    </row>
    <row r="269" spans="1:8" x14ac:dyDescent="0.25">
      <c r="A269" s="105">
        <v>6</v>
      </c>
      <c r="B269" s="105">
        <v>33</v>
      </c>
      <c r="D269" s="107">
        <v>0.5</v>
      </c>
      <c r="E269" s="107">
        <v>1</v>
      </c>
      <c r="F269" s="107">
        <v>2</v>
      </c>
      <c r="G269" s="107"/>
      <c r="H269" s="107"/>
    </row>
    <row r="270" spans="1:8" x14ac:dyDescent="0.25">
      <c r="A270" s="105">
        <v>6</v>
      </c>
      <c r="B270" s="105">
        <v>34</v>
      </c>
      <c r="D270" s="107">
        <v>0.5</v>
      </c>
      <c r="E270" s="107">
        <v>1</v>
      </c>
      <c r="F270" s="107">
        <v>2</v>
      </c>
      <c r="G270" s="107"/>
      <c r="H270" s="107"/>
    </row>
    <row r="271" spans="1:8" x14ac:dyDescent="0.25">
      <c r="A271" s="105">
        <v>6</v>
      </c>
      <c r="B271" s="105">
        <v>35</v>
      </c>
      <c r="D271" s="107">
        <v>0.5</v>
      </c>
      <c r="E271" s="107">
        <v>1</v>
      </c>
      <c r="F271" s="107">
        <v>2</v>
      </c>
      <c r="G271" s="107"/>
      <c r="H271" s="107"/>
    </row>
    <row r="272" spans="1:8" x14ac:dyDescent="0.25">
      <c r="A272" s="105">
        <v>6</v>
      </c>
      <c r="B272" s="105">
        <v>36</v>
      </c>
      <c r="D272" s="107">
        <v>0.5</v>
      </c>
      <c r="E272" s="107">
        <v>1</v>
      </c>
      <c r="F272" s="107">
        <v>5</v>
      </c>
      <c r="G272" s="107"/>
      <c r="H272" s="107"/>
    </row>
    <row r="273" spans="1:8" x14ac:dyDescent="0.25">
      <c r="A273" s="105">
        <v>6</v>
      </c>
      <c r="B273" s="105">
        <v>37</v>
      </c>
      <c r="D273" s="107">
        <v>0.5</v>
      </c>
      <c r="E273" s="107">
        <v>1</v>
      </c>
      <c r="F273" s="107">
        <v>5</v>
      </c>
      <c r="G273" s="107"/>
      <c r="H273" s="107"/>
    </row>
    <row r="274" spans="1:8" x14ac:dyDescent="0.25">
      <c r="A274" s="105">
        <v>6</v>
      </c>
      <c r="B274" s="105">
        <v>38</v>
      </c>
      <c r="D274" s="107">
        <v>0.5</v>
      </c>
      <c r="E274" s="107">
        <v>1</v>
      </c>
      <c r="F274" s="107">
        <v>5</v>
      </c>
      <c r="G274" s="107"/>
      <c r="H274" s="107"/>
    </row>
    <row r="275" spans="1:8" x14ac:dyDescent="0.25">
      <c r="A275" s="105">
        <v>6</v>
      </c>
      <c r="B275" s="105">
        <v>39</v>
      </c>
      <c r="D275" s="107">
        <v>0.5</v>
      </c>
      <c r="E275" s="107">
        <v>1</v>
      </c>
      <c r="F275" s="107">
        <v>5</v>
      </c>
      <c r="G275" s="107"/>
      <c r="H275" s="107"/>
    </row>
    <row r="276" spans="1:8" x14ac:dyDescent="0.25">
      <c r="A276" s="105">
        <v>6</v>
      </c>
      <c r="B276" s="105">
        <v>40</v>
      </c>
      <c r="D276" s="107">
        <v>0.5</v>
      </c>
      <c r="E276" s="107">
        <v>1</v>
      </c>
      <c r="F276" s="107">
        <v>5</v>
      </c>
      <c r="G276" s="107"/>
      <c r="H276" s="107"/>
    </row>
    <row r="277" spans="1:8" x14ac:dyDescent="0.25">
      <c r="A277" s="105">
        <v>6</v>
      </c>
      <c r="B277" s="105">
        <v>41</v>
      </c>
      <c r="D277" s="107">
        <v>5</v>
      </c>
      <c r="E277" s="107">
        <v>10</v>
      </c>
      <c r="F277" s="107">
        <v>25</v>
      </c>
      <c r="G277" s="107"/>
      <c r="H277" s="107"/>
    </row>
    <row r="278" spans="1:8" x14ac:dyDescent="0.25">
      <c r="A278" s="105">
        <v>6</v>
      </c>
      <c r="B278" s="105">
        <v>42</v>
      </c>
      <c r="D278" s="107">
        <v>5</v>
      </c>
      <c r="E278" s="107">
        <v>10</v>
      </c>
      <c r="F278" s="107">
        <v>25</v>
      </c>
      <c r="G278" s="107"/>
      <c r="H278" s="107"/>
    </row>
    <row r="279" spans="1:8" x14ac:dyDescent="0.25">
      <c r="A279" s="105">
        <v>6</v>
      </c>
      <c r="B279" s="105">
        <v>43</v>
      </c>
      <c r="D279" s="107">
        <v>5</v>
      </c>
      <c r="E279" s="107">
        <v>10</v>
      </c>
      <c r="F279" s="107">
        <v>25</v>
      </c>
      <c r="G279" s="107"/>
      <c r="H279" s="107"/>
    </row>
    <row r="280" spans="1:8" x14ac:dyDescent="0.25">
      <c r="A280" s="105">
        <v>6</v>
      </c>
      <c r="B280" s="105">
        <v>44</v>
      </c>
      <c r="D280" s="107">
        <v>5</v>
      </c>
      <c r="E280" s="107">
        <v>10</v>
      </c>
      <c r="F280" s="107">
        <v>25</v>
      </c>
      <c r="G280" s="107"/>
      <c r="H280" s="107"/>
    </row>
    <row r="281" spans="1:8" x14ac:dyDescent="0.25">
      <c r="A281" s="105">
        <v>6</v>
      </c>
      <c r="B281" s="105">
        <v>45</v>
      </c>
      <c r="D281" s="107">
        <v>50</v>
      </c>
      <c r="E281" s="107">
        <v>100</v>
      </c>
      <c r="F281" s="107">
        <v>250</v>
      </c>
      <c r="G281" s="107"/>
      <c r="H281" s="107"/>
    </row>
    <row r="282" spans="1:8" x14ac:dyDescent="0.25">
      <c r="A282" s="105">
        <v>6</v>
      </c>
      <c r="B282" s="105">
        <v>46</v>
      </c>
      <c r="D282" s="107">
        <v>50</v>
      </c>
      <c r="E282" s="107">
        <v>100</v>
      </c>
      <c r="F282" s="107">
        <v>250</v>
      </c>
      <c r="G282" s="107"/>
      <c r="H282" s="107"/>
    </row>
    <row r="283" spans="1:8" x14ac:dyDescent="0.25">
      <c r="A283" s="105">
        <v>6</v>
      </c>
      <c r="B283" s="105">
        <v>47</v>
      </c>
      <c r="D283" s="107">
        <v>50</v>
      </c>
      <c r="E283" s="107">
        <v>100</v>
      </c>
      <c r="F283" s="107">
        <v>250</v>
      </c>
      <c r="G283" s="107"/>
      <c r="H283" s="107"/>
    </row>
    <row r="284" spans="1:8" x14ac:dyDescent="0.25">
      <c r="A284" s="105">
        <v>7</v>
      </c>
      <c r="B284" s="105">
        <v>1</v>
      </c>
      <c r="D284" s="107">
        <v>0.9</v>
      </c>
      <c r="E284" s="107">
        <v>1</v>
      </c>
      <c r="F284" s="107">
        <v>1.1000000000000001</v>
      </c>
      <c r="G284" s="107"/>
      <c r="H284" s="107"/>
    </row>
    <row r="285" spans="1:8" x14ac:dyDescent="0.25">
      <c r="A285" s="105">
        <v>7</v>
      </c>
      <c r="B285" s="105">
        <v>2</v>
      </c>
      <c r="D285" s="107">
        <v>0.9</v>
      </c>
      <c r="E285" s="107">
        <v>1</v>
      </c>
      <c r="F285" s="107">
        <v>1.1000000000000001</v>
      </c>
      <c r="G285" s="107"/>
      <c r="H285" s="107"/>
    </row>
    <row r="286" spans="1:8" x14ac:dyDescent="0.25">
      <c r="A286" s="105">
        <v>7</v>
      </c>
      <c r="B286" s="105">
        <v>3</v>
      </c>
      <c r="D286" s="107">
        <v>0.9</v>
      </c>
      <c r="E286" s="107">
        <v>1</v>
      </c>
      <c r="F286" s="107">
        <v>1.1000000000000001</v>
      </c>
      <c r="G286" s="107"/>
      <c r="H286" s="107"/>
    </row>
    <row r="287" spans="1:8" x14ac:dyDescent="0.25">
      <c r="A287" s="105">
        <v>7</v>
      </c>
      <c r="B287" s="105">
        <v>4</v>
      </c>
      <c r="D287" s="107">
        <v>0.9</v>
      </c>
      <c r="E287" s="107">
        <v>1</v>
      </c>
      <c r="F287" s="107">
        <v>1.1000000000000001</v>
      </c>
      <c r="G287" s="107"/>
      <c r="H287" s="107"/>
    </row>
    <row r="288" spans="1:8" x14ac:dyDescent="0.25">
      <c r="A288" s="105">
        <v>7</v>
      </c>
      <c r="B288" s="105">
        <v>5</v>
      </c>
      <c r="D288" s="107">
        <v>0.9</v>
      </c>
      <c r="E288" s="107">
        <v>1</v>
      </c>
      <c r="F288" s="107">
        <v>1.1000000000000001</v>
      </c>
      <c r="G288" s="107"/>
      <c r="H288" s="107"/>
    </row>
    <row r="289" spans="1:8" x14ac:dyDescent="0.25">
      <c r="A289" s="105">
        <v>7</v>
      </c>
      <c r="B289" s="105">
        <v>6</v>
      </c>
      <c r="D289" s="107">
        <v>0.9</v>
      </c>
      <c r="E289" s="107">
        <v>1</v>
      </c>
      <c r="F289" s="107">
        <v>1.1000000000000001</v>
      </c>
      <c r="G289" s="107"/>
      <c r="H289" s="107"/>
    </row>
    <row r="290" spans="1:8" x14ac:dyDescent="0.25">
      <c r="A290" s="105">
        <v>7</v>
      </c>
      <c r="B290" s="105">
        <v>7</v>
      </c>
      <c r="D290" s="107">
        <v>0.9</v>
      </c>
      <c r="E290" s="107">
        <v>1</v>
      </c>
      <c r="F290" s="107">
        <v>1.1000000000000001</v>
      </c>
      <c r="G290" s="107"/>
      <c r="H290" s="107"/>
    </row>
    <row r="291" spans="1:8" x14ac:dyDescent="0.25">
      <c r="A291" s="105">
        <v>7</v>
      </c>
      <c r="B291" s="105">
        <v>8</v>
      </c>
      <c r="D291" s="107">
        <v>0.9</v>
      </c>
      <c r="E291" s="107">
        <v>1</v>
      </c>
      <c r="F291" s="107">
        <v>1.1000000000000001</v>
      </c>
      <c r="G291" s="107"/>
      <c r="H291" s="107"/>
    </row>
    <row r="292" spans="1:8" x14ac:dyDescent="0.25">
      <c r="A292" s="105">
        <v>7</v>
      </c>
      <c r="B292" s="105">
        <v>9</v>
      </c>
      <c r="D292" s="107">
        <v>0.9</v>
      </c>
      <c r="E292" s="107">
        <v>1</v>
      </c>
      <c r="F292" s="107">
        <v>1.1000000000000001</v>
      </c>
      <c r="G292" s="107"/>
      <c r="H292" s="107"/>
    </row>
    <row r="293" spans="1:8" x14ac:dyDescent="0.25">
      <c r="A293" s="105">
        <v>7</v>
      </c>
      <c r="B293" s="105">
        <v>10</v>
      </c>
      <c r="D293" s="107">
        <v>0.9</v>
      </c>
      <c r="E293" s="107">
        <v>1</v>
      </c>
      <c r="F293" s="107">
        <v>1.1000000000000001</v>
      </c>
      <c r="G293" s="107"/>
      <c r="H293" s="107"/>
    </row>
    <row r="294" spans="1:8" x14ac:dyDescent="0.25">
      <c r="A294" s="105">
        <v>7</v>
      </c>
      <c r="B294" s="105">
        <v>11</v>
      </c>
      <c r="D294" s="107">
        <v>0.9</v>
      </c>
      <c r="E294" s="107">
        <v>1</v>
      </c>
      <c r="F294" s="107">
        <v>1.1000000000000001</v>
      </c>
      <c r="G294" s="107"/>
      <c r="H294" s="107"/>
    </row>
    <row r="295" spans="1:8" x14ac:dyDescent="0.25">
      <c r="A295" s="105">
        <v>7</v>
      </c>
      <c r="B295" s="105">
        <v>12</v>
      </c>
      <c r="D295" s="107">
        <v>0.9</v>
      </c>
      <c r="E295" s="107">
        <v>1</v>
      </c>
      <c r="F295" s="107">
        <v>1.1000000000000001</v>
      </c>
      <c r="G295" s="107"/>
      <c r="H295" s="107"/>
    </row>
    <row r="296" spans="1:8" x14ac:dyDescent="0.25">
      <c r="A296" s="105">
        <v>7</v>
      </c>
      <c r="B296" s="105">
        <v>13</v>
      </c>
      <c r="D296" s="107">
        <v>0.9</v>
      </c>
      <c r="E296" s="107">
        <v>1</v>
      </c>
      <c r="F296" s="107">
        <v>1.1000000000000001</v>
      </c>
      <c r="G296" s="107"/>
      <c r="H296" s="107"/>
    </row>
    <row r="297" spans="1:8" x14ac:dyDescent="0.25">
      <c r="A297" s="105">
        <v>7</v>
      </c>
      <c r="B297" s="105">
        <v>14</v>
      </c>
      <c r="D297" s="107">
        <v>0.9</v>
      </c>
      <c r="E297" s="107">
        <v>1</v>
      </c>
      <c r="F297" s="107">
        <v>1.1000000000000001</v>
      </c>
      <c r="G297" s="107"/>
      <c r="H297" s="107"/>
    </row>
    <row r="298" spans="1:8" x14ac:dyDescent="0.25">
      <c r="A298" s="105">
        <v>7</v>
      </c>
      <c r="B298" s="105">
        <v>15</v>
      </c>
      <c r="D298" s="107">
        <v>0.9</v>
      </c>
      <c r="E298" s="107">
        <v>1</v>
      </c>
      <c r="F298" s="107">
        <v>1.1000000000000001</v>
      </c>
      <c r="G298" s="107"/>
      <c r="H298" s="107"/>
    </row>
    <row r="299" spans="1:8" x14ac:dyDescent="0.25">
      <c r="A299" s="105">
        <v>7</v>
      </c>
      <c r="B299" s="105">
        <v>16</v>
      </c>
      <c r="D299" s="107">
        <v>0.9</v>
      </c>
      <c r="E299" s="107">
        <v>1</v>
      </c>
      <c r="F299" s="107">
        <v>1.1000000000000001</v>
      </c>
      <c r="G299" s="107"/>
      <c r="H299" s="107"/>
    </row>
    <row r="300" spans="1:8" x14ac:dyDescent="0.25">
      <c r="A300" s="105">
        <v>7</v>
      </c>
      <c r="B300" s="105">
        <v>17</v>
      </c>
      <c r="D300" s="107">
        <v>0.9</v>
      </c>
      <c r="E300" s="107">
        <v>1</v>
      </c>
      <c r="F300" s="107">
        <v>1.1000000000000001</v>
      </c>
      <c r="G300" s="107"/>
      <c r="H300" s="107"/>
    </row>
    <row r="301" spans="1:8" x14ac:dyDescent="0.25">
      <c r="A301" s="105">
        <v>7</v>
      </c>
      <c r="B301" s="105">
        <v>18</v>
      </c>
      <c r="D301" s="107">
        <v>0.9</v>
      </c>
      <c r="E301" s="107">
        <v>1</v>
      </c>
      <c r="F301" s="107">
        <v>1.1000000000000001</v>
      </c>
      <c r="G301" s="107"/>
      <c r="H301" s="107"/>
    </row>
    <row r="302" spans="1:8" x14ac:dyDescent="0.25">
      <c r="A302" s="105">
        <v>7</v>
      </c>
      <c r="B302" s="105">
        <v>19</v>
      </c>
      <c r="D302" s="107">
        <v>0.9</v>
      </c>
      <c r="E302" s="107">
        <v>1</v>
      </c>
      <c r="F302" s="107">
        <v>1.1000000000000001</v>
      </c>
      <c r="G302" s="107"/>
      <c r="H302" s="107"/>
    </row>
    <row r="303" spans="1:8" x14ac:dyDescent="0.25">
      <c r="A303" s="105">
        <v>7</v>
      </c>
      <c r="B303" s="105">
        <v>20</v>
      </c>
      <c r="D303" s="107">
        <v>0.9</v>
      </c>
      <c r="E303" s="107">
        <v>1</v>
      </c>
      <c r="F303" s="107">
        <v>1.1000000000000001</v>
      </c>
      <c r="G303" s="107"/>
      <c r="H303" s="107"/>
    </row>
    <row r="304" spans="1:8" x14ac:dyDescent="0.25">
      <c r="A304" s="105">
        <v>7</v>
      </c>
      <c r="B304" s="105">
        <v>21</v>
      </c>
      <c r="D304" s="107">
        <v>0.9</v>
      </c>
      <c r="E304" s="107">
        <v>1</v>
      </c>
      <c r="F304" s="107">
        <v>1.1000000000000001</v>
      </c>
      <c r="G304" s="107"/>
      <c r="H304" s="107"/>
    </row>
    <row r="305" spans="1:8" x14ac:dyDescent="0.25">
      <c r="A305" s="105">
        <v>7</v>
      </c>
      <c r="B305" s="105">
        <v>22</v>
      </c>
      <c r="D305" s="107">
        <v>0.5</v>
      </c>
      <c r="E305" s="107">
        <v>1</v>
      </c>
      <c r="F305" s="107">
        <v>1.8</v>
      </c>
      <c r="G305" s="107"/>
      <c r="H305" s="107"/>
    </row>
    <row r="306" spans="1:8" x14ac:dyDescent="0.25">
      <c r="A306" s="105">
        <v>7</v>
      </c>
      <c r="B306" s="105">
        <v>23</v>
      </c>
      <c r="D306" s="107">
        <v>0.5</v>
      </c>
      <c r="E306" s="107">
        <v>1</v>
      </c>
      <c r="F306" s="107">
        <v>1.8</v>
      </c>
      <c r="G306" s="107"/>
      <c r="H306" s="107"/>
    </row>
    <row r="307" spans="1:8" x14ac:dyDescent="0.25">
      <c r="A307" s="105">
        <v>7</v>
      </c>
      <c r="B307" s="105">
        <v>24</v>
      </c>
      <c r="D307" s="107">
        <v>0.5</v>
      </c>
      <c r="E307" s="107">
        <v>1</v>
      </c>
      <c r="F307" s="107">
        <v>1.8</v>
      </c>
      <c r="G307" s="107"/>
      <c r="H307" s="107"/>
    </row>
    <row r="308" spans="1:8" x14ac:dyDescent="0.25">
      <c r="A308" s="105">
        <v>7</v>
      </c>
      <c r="B308" s="105">
        <v>25</v>
      </c>
      <c r="D308" s="107">
        <v>0.5</v>
      </c>
      <c r="E308" s="107">
        <v>1</v>
      </c>
      <c r="F308" s="107">
        <v>1.8</v>
      </c>
      <c r="G308" s="107"/>
      <c r="H308" s="107"/>
    </row>
    <row r="309" spans="1:8" x14ac:dyDescent="0.25">
      <c r="A309" s="105">
        <v>7</v>
      </c>
      <c r="B309" s="105">
        <v>26</v>
      </c>
      <c r="D309" s="107">
        <v>0.5</v>
      </c>
      <c r="E309" s="107">
        <v>1</v>
      </c>
      <c r="F309" s="107">
        <v>1.8</v>
      </c>
      <c r="G309" s="107"/>
      <c r="H309" s="107"/>
    </row>
    <row r="310" spans="1:8" x14ac:dyDescent="0.25">
      <c r="A310" s="105">
        <v>7</v>
      </c>
      <c r="B310" s="105">
        <v>27</v>
      </c>
      <c r="D310" s="107">
        <v>0.5</v>
      </c>
      <c r="E310" s="107">
        <v>1</v>
      </c>
      <c r="F310" s="107">
        <v>1.8</v>
      </c>
      <c r="G310" s="107"/>
      <c r="H310" s="107"/>
    </row>
    <row r="311" spans="1:8" x14ac:dyDescent="0.25">
      <c r="A311" s="105">
        <v>7</v>
      </c>
      <c r="B311" s="105">
        <v>28</v>
      </c>
      <c r="D311" s="107">
        <v>0.5</v>
      </c>
      <c r="E311" s="107">
        <v>1</v>
      </c>
      <c r="F311" s="107">
        <v>1.8</v>
      </c>
      <c r="G311" s="107"/>
      <c r="H311" s="107"/>
    </row>
    <row r="312" spans="1:8" x14ac:dyDescent="0.25">
      <c r="A312" s="105">
        <v>7</v>
      </c>
      <c r="B312" s="105">
        <v>29</v>
      </c>
      <c r="D312" s="107">
        <v>0.5</v>
      </c>
      <c r="E312" s="107">
        <v>1</v>
      </c>
      <c r="F312" s="107">
        <v>2</v>
      </c>
      <c r="G312" s="107"/>
      <c r="H312" s="107"/>
    </row>
    <row r="313" spans="1:8" x14ac:dyDescent="0.25">
      <c r="A313" s="105">
        <v>7</v>
      </c>
      <c r="B313" s="105">
        <v>30</v>
      </c>
      <c r="D313" s="107">
        <v>0.5</v>
      </c>
      <c r="E313" s="107">
        <v>1</v>
      </c>
      <c r="F313" s="107">
        <v>2</v>
      </c>
      <c r="G313" s="107"/>
      <c r="H313" s="107"/>
    </row>
    <row r="314" spans="1:8" x14ac:dyDescent="0.25">
      <c r="A314" s="105">
        <v>7</v>
      </c>
      <c r="B314" s="105">
        <v>31</v>
      </c>
      <c r="D314" s="107">
        <v>0.5</v>
      </c>
      <c r="E314" s="107">
        <v>1</v>
      </c>
      <c r="F314" s="107">
        <v>2</v>
      </c>
      <c r="G314" s="107"/>
      <c r="H314" s="107"/>
    </row>
    <row r="315" spans="1:8" x14ac:dyDescent="0.25">
      <c r="A315" s="105">
        <v>7</v>
      </c>
      <c r="B315" s="105">
        <v>32</v>
      </c>
      <c r="D315" s="107">
        <v>0.5</v>
      </c>
      <c r="E315" s="107">
        <v>1</v>
      </c>
      <c r="F315" s="107">
        <v>2</v>
      </c>
      <c r="G315" s="107"/>
      <c r="H315" s="107"/>
    </row>
    <row r="316" spans="1:8" x14ac:dyDescent="0.25">
      <c r="A316" s="105">
        <v>7</v>
      </c>
      <c r="B316" s="105">
        <v>33</v>
      </c>
      <c r="D316" s="107">
        <v>0.5</v>
      </c>
      <c r="E316" s="107">
        <v>1</v>
      </c>
      <c r="F316" s="107">
        <v>2</v>
      </c>
      <c r="G316" s="107"/>
      <c r="H316" s="107"/>
    </row>
    <row r="317" spans="1:8" x14ac:dyDescent="0.25">
      <c r="A317" s="105">
        <v>7</v>
      </c>
      <c r="B317" s="105">
        <v>34</v>
      </c>
      <c r="D317" s="107">
        <v>0.5</v>
      </c>
      <c r="E317" s="107">
        <v>1</v>
      </c>
      <c r="F317" s="107">
        <v>2</v>
      </c>
      <c r="G317" s="107"/>
      <c r="H317" s="107"/>
    </row>
    <row r="318" spans="1:8" x14ac:dyDescent="0.25">
      <c r="A318" s="105">
        <v>7</v>
      </c>
      <c r="B318" s="105">
        <v>35</v>
      </c>
      <c r="D318" s="107">
        <v>0.5</v>
      </c>
      <c r="E318" s="107">
        <v>1</v>
      </c>
      <c r="F318" s="107">
        <v>2</v>
      </c>
      <c r="G318" s="107"/>
      <c r="H318" s="107"/>
    </row>
    <row r="319" spans="1:8" x14ac:dyDescent="0.25">
      <c r="A319" s="105">
        <v>7</v>
      </c>
      <c r="B319" s="105">
        <v>36</v>
      </c>
      <c r="D319" s="107">
        <v>1</v>
      </c>
      <c r="E319" s="107">
        <v>2.5</v>
      </c>
      <c r="F319" s="107">
        <v>6.25</v>
      </c>
      <c r="G319" s="107"/>
      <c r="H319" s="107"/>
    </row>
    <row r="320" spans="1:8" x14ac:dyDescent="0.25">
      <c r="A320" s="105">
        <v>7</v>
      </c>
      <c r="B320" s="105">
        <v>37</v>
      </c>
      <c r="D320" s="107">
        <v>1</v>
      </c>
      <c r="E320" s="107">
        <v>2.5</v>
      </c>
      <c r="F320" s="107">
        <v>6.25</v>
      </c>
      <c r="G320" s="107"/>
      <c r="H320" s="107"/>
    </row>
    <row r="321" spans="1:8" x14ac:dyDescent="0.25">
      <c r="A321" s="105">
        <v>7</v>
      </c>
      <c r="B321" s="105">
        <v>38</v>
      </c>
      <c r="D321" s="107">
        <v>1</v>
      </c>
      <c r="E321" s="107">
        <v>2.5</v>
      </c>
      <c r="F321" s="107">
        <v>6.25</v>
      </c>
      <c r="G321" s="107"/>
      <c r="H321" s="107"/>
    </row>
    <row r="322" spans="1:8" x14ac:dyDescent="0.25">
      <c r="A322" s="105">
        <v>7</v>
      </c>
      <c r="B322" s="105">
        <v>39</v>
      </c>
      <c r="D322" s="107">
        <v>1</v>
      </c>
      <c r="E322" s="107">
        <v>2.5</v>
      </c>
      <c r="F322" s="107">
        <v>6.25</v>
      </c>
      <c r="G322" s="107"/>
      <c r="H322" s="107"/>
    </row>
    <row r="323" spans="1:8" x14ac:dyDescent="0.25">
      <c r="A323" s="105">
        <v>7</v>
      </c>
      <c r="B323" s="105">
        <v>40</v>
      </c>
      <c r="D323" s="107">
        <v>1</v>
      </c>
      <c r="E323" s="107">
        <v>2.5</v>
      </c>
      <c r="F323" s="107">
        <v>6.25</v>
      </c>
      <c r="G323" s="107"/>
      <c r="H323" s="107"/>
    </row>
    <row r="324" spans="1:8" x14ac:dyDescent="0.25">
      <c r="A324" s="105">
        <v>7</v>
      </c>
      <c r="B324" s="105">
        <v>41</v>
      </c>
      <c r="D324" s="107">
        <v>10</v>
      </c>
      <c r="E324" s="107">
        <v>25</v>
      </c>
      <c r="F324" s="107">
        <v>62.5</v>
      </c>
      <c r="G324" s="107"/>
      <c r="H324" s="107"/>
    </row>
    <row r="325" spans="1:8" x14ac:dyDescent="0.25">
      <c r="A325" s="105">
        <v>7</v>
      </c>
      <c r="B325" s="105">
        <v>42</v>
      </c>
      <c r="D325" s="107">
        <v>10</v>
      </c>
      <c r="E325" s="107">
        <v>25</v>
      </c>
      <c r="F325" s="107">
        <v>62.5</v>
      </c>
      <c r="G325" s="107"/>
      <c r="H325" s="107"/>
    </row>
    <row r="326" spans="1:8" x14ac:dyDescent="0.25">
      <c r="A326" s="105">
        <v>7</v>
      </c>
      <c r="B326" s="105">
        <v>43</v>
      </c>
      <c r="D326" s="107">
        <v>10</v>
      </c>
      <c r="E326" s="107">
        <v>25</v>
      </c>
      <c r="F326" s="107">
        <v>62.5</v>
      </c>
      <c r="G326" s="107"/>
      <c r="H326" s="107"/>
    </row>
    <row r="327" spans="1:8" x14ac:dyDescent="0.25">
      <c r="A327" s="105">
        <v>7</v>
      </c>
      <c r="B327" s="105">
        <v>44</v>
      </c>
      <c r="D327" s="107">
        <v>10</v>
      </c>
      <c r="E327" s="107">
        <v>25</v>
      </c>
      <c r="F327" s="107">
        <v>62.5</v>
      </c>
      <c r="G327" s="107"/>
      <c r="H327" s="107"/>
    </row>
    <row r="328" spans="1:8" x14ac:dyDescent="0.25">
      <c r="A328" s="105">
        <v>7</v>
      </c>
      <c r="B328" s="105">
        <v>45</v>
      </c>
      <c r="D328" s="107">
        <v>100</v>
      </c>
      <c r="E328" s="107">
        <v>250</v>
      </c>
      <c r="F328" s="107">
        <v>625</v>
      </c>
      <c r="G328" s="107"/>
      <c r="H328" s="107"/>
    </row>
    <row r="329" spans="1:8" x14ac:dyDescent="0.25">
      <c r="A329" s="105">
        <v>7</v>
      </c>
      <c r="B329" s="105">
        <v>46</v>
      </c>
      <c r="D329" s="107">
        <v>100</v>
      </c>
      <c r="E329" s="107">
        <v>250</v>
      </c>
      <c r="F329" s="107">
        <v>625</v>
      </c>
      <c r="G329" s="107"/>
      <c r="H329" s="107"/>
    </row>
    <row r="330" spans="1:8" x14ac:dyDescent="0.25">
      <c r="A330" s="105">
        <v>7</v>
      </c>
      <c r="B330" s="105">
        <v>47</v>
      </c>
      <c r="D330" s="107">
        <v>100</v>
      </c>
      <c r="E330" s="107">
        <v>250</v>
      </c>
      <c r="F330" s="107">
        <v>625</v>
      </c>
      <c r="G330" s="107"/>
      <c r="H330" s="107"/>
    </row>
    <row r="331" spans="1:8" x14ac:dyDescent="0.25">
      <c r="A331" s="105">
        <v>8</v>
      </c>
      <c r="B331" s="105">
        <v>1</v>
      </c>
      <c r="D331" s="107">
        <v>0.8</v>
      </c>
      <c r="E331" s="107">
        <v>1</v>
      </c>
      <c r="F331" s="107">
        <v>1.2</v>
      </c>
      <c r="G331" s="107"/>
      <c r="H331" s="107"/>
    </row>
    <row r="332" spans="1:8" x14ac:dyDescent="0.25">
      <c r="A332" s="105">
        <v>8</v>
      </c>
      <c r="B332" s="105">
        <v>2</v>
      </c>
      <c r="D332" s="107">
        <v>0.8</v>
      </c>
      <c r="E332" s="107">
        <v>1</v>
      </c>
      <c r="F332" s="107">
        <v>1.2</v>
      </c>
      <c r="G332" s="107"/>
      <c r="H332" s="107"/>
    </row>
    <row r="333" spans="1:8" x14ac:dyDescent="0.25">
      <c r="A333" s="105">
        <v>8</v>
      </c>
      <c r="B333" s="105">
        <v>3</v>
      </c>
      <c r="D333" s="107">
        <v>0.8</v>
      </c>
      <c r="E333" s="107">
        <v>1</v>
      </c>
      <c r="F333" s="107">
        <v>1.2</v>
      </c>
      <c r="G333" s="107"/>
      <c r="H333" s="107"/>
    </row>
    <row r="334" spans="1:8" x14ac:dyDescent="0.25">
      <c r="A334" s="105">
        <v>8</v>
      </c>
      <c r="B334" s="105">
        <v>4</v>
      </c>
      <c r="D334" s="107">
        <v>0.8</v>
      </c>
      <c r="E334" s="107">
        <v>1</v>
      </c>
      <c r="F334" s="107">
        <v>1.2</v>
      </c>
      <c r="G334" s="107"/>
      <c r="H334" s="107"/>
    </row>
    <row r="335" spans="1:8" x14ac:dyDescent="0.25">
      <c r="A335" s="105">
        <v>8</v>
      </c>
      <c r="B335" s="105">
        <v>5</v>
      </c>
      <c r="D335" s="107">
        <v>0.8</v>
      </c>
      <c r="E335" s="107">
        <v>1</v>
      </c>
      <c r="F335" s="107">
        <v>1.2</v>
      </c>
      <c r="G335" s="107"/>
      <c r="H335" s="107"/>
    </row>
    <row r="336" spans="1:8" x14ac:dyDescent="0.25">
      <c r="A336" s="105">
        <v>8</v>
      </c>
      <c r="B336" s="105">
        <v>6</v>
      </c>
      <c r="D336" s="107">
        <v>0.8</v>
      </c>
      <c r="E336" s="107">
        <v>1</v>
      </c>
      <c r="F336" s="107">
        <v>1.2</v>
      </c>
      <c r="G336" s="107"/>
      <c r="H336" s="107"/>
    </row>
    <row r="337" spans="1:8" x14ac:dyDescent="0.25">
      <c r="A337" s="105">
        <v>8</v>
      </c>
      <c r="B337" s="105">
        <v>7</v>
      </c>
      <c r="D337" s="107">
        <v>0.8</v>
      </c>
      <c r="E337" s="107">
        <v>1</v>
      </c>
      <c r="F337" s="107">
        <v>1.2</v>
      </c>
      <c r="G337" s="107"/>
      <c r="H337" s="107"/>
    </row>
    <row r="338" spans="1:8" x14ac:dyDescent="0.25">
      <c r="A338" s="105">
        <v>8</v>
      </c>
      <c r="B338" s="105">
        <v>8</v>
      </c>
      <c r="D338" s="107">
        <v>0.8</v>
      </c>
      <c r="E338" s="107">
        <v>1</v>
      </c>
      <c r="F338" s="107">
        <v>1.2</v>
      </c>
      <c r="G338" s="107"/>
      <c r="H338" s="107"/>
    </row>
    <row r="339" spans="1:8" x14ac:dyDescent="0.25">
      <c r="A339" s="105">
        <v>8</v>
      </c>
      <c r="B339" s="105">
        <v>9</v>
      </c>
      <c r="D339" s="107">
        <v>0.8</v>
      </c>
      <c r="E339" s="107">
        <v>1</v>
      </c>
      <c r="F339" s="107">
        <v>1.2</v>
      </c>
      <c r="G339" s="107"/>
      <c r="H339" s="107"/>
    </row>
    <row r="340" spans="1:8" x14ac:dyDescent="0.25">
      <c r="A340" s="105">
        <v>8</v>
      </c>
      <c r="B340" s="105">
        <v>10</v>
      </c>
      <c r="D340" s="107">
        <v>0.8</v>
      </c>
      <c r="E340" s="107">
        <v>1</v>
      </c>
      <c r="F340" s="107">
        <v>1.2</v>
      </c>
      <c r="G340" s="107"/>
      <c r="H340" s="107"/>
    </row>
    <row r="341" spans="1:8" x14ac:dyDescent="0.25">
      <c r="A341" s="105">
        <v>8</v>
      </c>
      <c r="B341" s="105">
        <v>11</v>
      </c>
      <c r="D341" s="107">
        <v>0.8</v>
      </c>
      <c r="E341" s="107">
        <v>1</v>
      </c>
      <c r="F341" s="107">
        <v>1.2</v>
      </c>
      <c r="G341" s="107"/>
      <c r="H341" s="107"/>
    </row>
    <row r="342" spans="1:8" x14ac:dyDescent="0.25">
      <c r="A342" s="105">
        <v>8</v>
      </c>
      <c r="B342" s="105">
        <v>12</v>
      </c>
      <c r="D342" s="107">
        <v>0.8</v>
      </c>
      <c r="E342" s="107">
        <v>1</v>
      </c>
      <c r="F342" s="107">
        <v>1.2</v>
      </c>
      <c r="G342" s="107"/>
      <c r="H342" s="107"/>
    </row>
    <row r="343" spans="1:8" x14ac:dyDescent="0.25">
      <c r="A343" s="105">
        <v>8</v>
      </c>
      <c r="B343" s="105">
        <v>13</v>
      </c>
      <c r="D343" s="107">
        <v>0.8</v>
      </c>
      <c r="E343" s="107">
        <v>1</v>
      </c>
      <c r="F343" s="107">
        <v>1.2</v>
      </c>
      <c r="G343" s="107"/>
      <c r="H343" s="107"/>
    </row>
    <row r="344" spans="1:8" x14ac:dyDescent="0.25">
      <c r="A344" s="105">
        <v>8</v>
      </c>
      <c r="B344" s="105">
        <v>14</v>
      </c>
      <c r="D344" s="107">
        <v>0.8</v>
      </c>
      <c r="E344" s="107">
        <v>1</v>
      </c>
      <c r="F344" s="107">
        <v>1.2</v>
      </c>
      <c r="G344" s="107"/>
      <c r="H344" s="107"/>
    </row>
    <row r="345" spans="1:8" x14ac:dyDescent="0.25">
      <c r="A345" s="105">
        <v>8</v>
      </c>
      <c r="B345" s="105">
        <v>15</v>
      </c>
      <c r="D345" s="107">
        <v>0.8</v>
      </c>
      <c r="E345" s="107">
        <v>1</v>
      </c>
      <c r="F345" s="107">
        <v>1.2</v>
      </c>
      <c r="G345" s="107"/>
      <c r="H345" s="107"/>
    </row>
    <row r="346" spans="1:8" x14ac:dyDescent="0.25">
      <c r="A346" s="105">
        <v>8</v>
      </c>
      <c r="B346" s="105">
        <v>16</v>
      </c>
      <c r="D346" s="107">
        <v>0.8</v>
      </c>
      <c r="E346" s="107">
        <v>1</v>
      </c>
      <c r="F346" s="107">
        <v>1.2</v>
      </c>
      <c r="G346" s="107"/>
      <c r="H346" s="107"/>
    </row>
    <row r="347" spans="1:8" x14ac:dyDescent="0.25">
      <c r="A347" s="105">
        <v>8</v>
      </c>
      <c r="B347" s="105">
        <v>17</v>
      </c>
      <c r="D347" s="107">
        <v>0.8</v>
      </c>
      <c r="E347" s="107">
        <v>1</v>
      </c>
      <c r="F347" s="107">
        <v>1.2</v>
      </c>
      <c r="G347" s="107"/>
      <c r="H347" s="107"/>
    </row>
    <row r="348" spans="1:8" x14ac:dyDescent="0.25">
      <c r="A348" s="105">
        <v>8</v>
      </c>
      <c r="B348" s="105">
        <v>18</v>
      </c>
      <c r="D348" s="107">
        <v>0.8</v>
      </c>
      <c r="E348" s="107">
        <v>1</v>
      </c>
      <c r="F348" s="107">
        <v>1.2</v>
      </c>
      <c r="G348" s="107"/>
      <c r="H348" s="107"/>
    </row>
    <row r="349" spans="1:8" x14ac:dyDescent="0.25">
      <c r="A349" s="105">
        <v>8</v>
      </c>
      <c r="B349" s="105">
        <v>19</v>
      </c>
      <c r="D349" s="107">
        <v>0.8</v>
      </c>
      <c r="E349" s="107">
        <v>1</v>
      </c>
      <c r="F349" s="107">
        <v>1.2</v>
      </c>
      <c r="G349" s="107"/>
      <c r="H349" s="107"/>
    </row>
    <row r="350" spans="1:8" x14ac:dyDescent="0.25">
      <c r="A350" s="105">
        <v>8</v>
      </c>
      <c r="B350" s="105">
        <v>20</v>
      </c>
      <c r="D350" s="107">
        <v>0.8</v>
      </c>
      <c r="E350" s="107">
        <v>1</v>
      </c>
      <c r="F350" s="107">
        <v>1.2</v>
      </c>
      <c r="G350" s="107"/>
      <c r="H350" s="107"/>
    </row>
    <row r="351" spans="1:8" x14ac:dyDescent="0.25">
      <c r="A351" s="105">
        <v>8</v>
      </c>
      <c r="B351" s="105">
        <v>21</v>
      </c>
      <c r="D351" s="107">
        <v>0.8</v>
      </c>
      <c r="E351" s="107">
        <v>1</v>
      </c>
      <c r="F351" s="107">
        <v>1.2</v>
      </c>
      <c r="G351" s="107"/>
      <c r="H351" s="107"/>
    </row>
    <row r="352" spans="1:8" x14ac:dyDescent="0.25">
      <c r="A352" s="105">
        <v>8</v>
      </c>
      <c r="B352" s="105">
        <v>22</v>
      </c>
      <c r="D352" s="107">
        <v>0.67</v>
      </c>
      <c r="E352" s="107">
        <v>1</v>
      </c>
      <c r="F352" s="107">
        <v>2</v>
      </c>
      <c r="G352" s="107"/>
      <c r="H352" s="107"/>
    </row>
    <row r="353" spans="1:8" x14ac:dyDescent="0.25">
      <c r="A353" s="105">
        <v>8</v>
      </c>
      <c r="B353" s="105">
        <v>23</v>
      </c>
      <c r="D353" s="107">
        <v>0.67</v>
      </c>
      <c r="E353" s="107">
        <v>1</v>
      </c>
      <c r="F353" s="107">
        <v>2</v>
      </c>
      <c r="G353" s="107"/>
      <c r="H353" s="107"/>
    </row>
    <row r="354" spans="1:8" x14ac:dyDescent="0.25">
      <c r="A354" s="105">
        <v>8</v>
      </c>
      <c r="B354" s="105">
        <v>24</v>
      </c>
      <c r="D354" s="107">
        <v>0.67</v>
      </c>
      <c r="E354" s="107">
        <v>1</v>
      </c>
      <c r="F354" s="107">
        <v>2</v>
      </c>
      <c r="G354" s="107"/>
      <c r="H354" s="107"/>
    </row>
    <row r="355" spans="1:8" x14ac:dyDescent="0.25">
      <c r="A355" s="105">
        <v>8</v>
      </c>
      <c r="B355" s="105">
        <v>25</v>
      </c>
      <c r="D355" s="107">
        <v>0.67</v>
      </c>
      <c r="E355" s="107">
        <v>1</v>
      </c>
      <c r="F355" s="107">
        <v>2</v>
      </c>
      <c r="G355" s="107"/>
      <c r="H355" s="107"/>
    </row>
    <row r="356" spans="1:8" x14ac:dyDescent="0.25">
      <c r="A356" s="105">
        <v>8</v>
      </c>
      <c r="B356" s="105">
        <v>26</v>
      </c>
      <c r="D356" s="107">
        <v>0.67</v>
      </c>
      <c r="E356" s="107">
        <v>1</v>
      </c>
      <c r="F356" s="107">
        <v>2</v>
      </c>
      <c r="G356" s="107"/>
      <c r="H356" s="107"/>
    </row>
    <row r="357" spans="1:8" x14ac:dyDescent="0.25">
      <c r="A357" s="105">
        <v>8</v>
      </c>
      <c r="B357" s="105">
        <v>27</v>
      </c>
      <c r="D357" s="107">
        <v>0.67</v>
      </c>
      <c r="E357" s="107">
        <v>1</v>
      </c>
      <c r="F357" s="107">
        <v>2</v>
      </c>
      <c r="G357" s="107"/>
      <c r="H357" s="107"/>
    </row>
    <row r="358" spans="1:8" x14ac:dyDescent="0.25">
      <c r="A358" s="105">
        <v>8</v>
      </c>
      <c r="B358" s="105">
        <v>28</v>
      </c>
      <c r="D358" s="107">
        <v>0.67</v>
      </c>
      <c r="E358" s="107">
        <v>1</v>
      </c>
      <c r="F358" s="107">
        <v>2</v>
      </c>
      <c r="G358" s="107"/>
      <c r="H358" s="107"/>
    </row>
    <row r="359" spans="1:8" x14ac:dyDescent="0.25">
      <c r="A359" s="105">
        <v>8</v>
      </c>
      <c r="B359" s="105">
        <v>29</v>
      </c>
      <c r="D359" s="107">
        <v>0.76</v>
      </c>
      <c r="E359" s="107">
        <v>1</v>
      </c>
      <c r="F359" s="107">
        <v>1.43</v>
      </c>
      <c r="G359" s="107"/>
      <c r="H359" s="107"/>
    </row>
    <row r="360" spans="1:8" x14ac:dyDescent="0.25">
      <c r="A360" s="105">
        <v>8</v>
      </c>
      <c r="B360" s="105">
        <v>30</v>
      </c>
      <c r="D360" s="107">
        <v>0.76</v>
      </c>
      <c r="E360" s="107">
        <v>1</v>
      </c>
      <c r="F360" s="107">
        <v>1.43</v>
      </c>
      <c r="G360" s="107"/>
      <c r="H360" s="107"/>
    </row>
    <row r="361" spans="1:8" x14ac:dyDescent="0.25">
      <c r="A361" s="105">
        <v>8</v>
      </c>
      <c r="B361" s="105">
        <v>31</v>
      </c>
      <c r="D361" s="107">
        <v>0.76</v>
      </c>
      <c r="E361" s="107">
        <v>1</v>
      </c>
      <c r="F361" s="107">
        <v>1.43</v>
      </c>
      <c r="G361" s="107"/>
      <c r="H361" s="107"/>
    </row>
    <row r="362" spans="1:8" x14ac:dyDescent="0.25">
      <c r="A362" s="105">
        <v>8</v>
      </c>
      <c r="B362" s="105">
        <v>32</v>
      </c>
      <c r="D362" s="107">
        <v>0.76</v>
      </c>
      <c r="E362" s="107">
        <v>1</v>
      </c>
      <c r="F362" s="107">
        <v>1.43</v>
      </c>
      <c r="G362" s="107"/>
      <c r="H362" s="107"/>
    </row>
    <row r="363" spans="1:8" x14ac:dyDescent="0.25">
      <c r="A363" s="105">
        <v>8</v>
      </c>
      <c r="B363" s="105">
        <v>33</v>
      </c>
      <c r="D363" s="107">
        <v>0.76</v>
      </c>
      <c r="E363" s="107">
        <v>1</v>
      </c>
      <c r="F363" s="107">
        <v>1.43</v>
      </c>
      <c r="G363" s="107"/>
      <c r="H363" s="107"/>
    </row>
    <row r="364" spans="1:8" x14ac:dyDescent="0.25">
      <c r="A364" s="105">
        <v>8</v>
      </c>
      <c r="B364" s="105">
        <v>34</v>
      </c>
      <c r="D364" s="107">
        <v>0.76</v>
      </c>
      <c r="E364" s="107">
        <v>1</v>
      </c>
      <c r="F364" s="107">
        <v>1.43</v>
      </c>
      <c r="G364" s="107"/>
      <c r="H364" s="107"/>
    </row>
    <row r="365" spans="1:8" x14ac:dyDescent="0.25">
      <c r="A365" s="105">
        <v>8</v>
      </c>
      <c r="B365" s="105">
        <v>35</v>
      </c>
      <c r="D365" s="107">
        <v>0.76</v>
      </c>
      <c r="E365" s="107">
        <v>1</v>
      </c>
      <c r="F365" s="107">
        <v>1.43</v>
      </c>
      <c r="G365" s="107"/>
      <c r="H365" s="107"/>
    </row>
    <row r="366" spans="1:8" x14ac:dyDescent="0.25">
      <c r="A366" s="105">
        <v>8</v>
      </c>
      <c r="B366" s="105">
        <v>36</v>
      </c>
      <c r="D366" s="107">
        <v>0.5</v>
      </c>
      <c r="E366" s="107">
        <v>1</v>
      </c>
      <c r="F366" s="107">
        <v>2</v>
      </c>
      <c r="G366" s="107"/>
      <c r="H366" s="107"/>
    </row>
    <row r="367" spans="1:8" x14ac:dyDescent="0.25">
      <c r="A367" s="105">
        <v>8</v>
      </c>
      <c r="B367" s="105">
        <v>37</v>
      </c>
      <c r="D367" s="107">
        <v>0.5</v>
      </c>
      <c r="E367" s="107">
        <v>1</v>
      </c>
      <c r="F367" s="107">
        <v>2</v>
      </c>
      <c r="G367" s="107"/>
      <c r="H367" s="107"/>
    </row>
    <row r="368" spans="1:8" x14ac:dyDescent="0.25">
      <c r="A368" s="105">
        <v>8</v>
      </c>
      <c r="B368" s="105">
        <v>38</v>
      </c>
      <c r="D368" s="107">
        <v>0.5</v>
      </c>
      <c r="E368" s="107">
        <v>1</v>
      </c>
      <c r="F368" s="107">
        <v>2</v>
      </c>
      <c r="G368" s="107"/>
      <c r="H368" s="107"/>
    </row>
    <row r="369" spans="1:8" x14ac:dyDescent="0.25">
      <c r="A369" s="105">
        <v>8</v>
      </c>
      <c r="B369" s="105">
        <v>39</v>
      </c>
      <c r="D369" s="107">
        <v>0.5</v>
      </c>
      <c r="E369" s="107">
        <v>1</v>
      </c>
      <c r="F369" s="107">
        <v>2</v>
      </c>
      <c r="G369" s="107"/>
      <c r="H369" s="107"/>
    </row>
    <row r="370" spans="1:8" x14ac:dyDescent="0.25">
      <c r="A370" s="105">
        <v>8</v>
      </c>
      <c r="B370" s="105">
        <v>40</v>
      </c>
      <c r="D370" s="107">
        <v>0.5</v>
      </c>
      <c r="E370" s="107">
        <v>1</v>
      </c>
      <c r="F370" s="107">
        <v>2</v>
      </c>
      <c r="G370" s="107"/>
      <c r="H370" s="107"/>
    </row>
    <row r="371" spans="1:8" x14ac:dyDescent="0.25">
      <c r="A371" s="105">
        <v>8</v>
      </c>
      <c r="B371" s="105">
        <v>41</v>
      </c>
      <c r="D371" s="107">
        <v>5</v>
      </c>
      <c r="E371" s="107">
        <v>10</v>
      </c>
      <c r="F371" s="107">
        <v>20</v>
      </c>
      <c r="G371" s="107"/>
      <c r="H371" s="107"/>
    </row>
    <row r="372" spans="1:8" x14ac:dyDescent="0.25">
      <c r="A372" s="105">
        <v>8</v>
      </c>
      <c r="B372" s="105">
        <v>42</v>
      </c>
      <c r="D372" s="107">
        <v>5</v>
      </c>
      <c r="E372" s="107">
        <v>10</v>
      </c>
      <c r="F372" s="107">
        <v>20</v>
      </c>
      <c r="G372" s="107"/>
      <c r="H372" s="107"/>
    </row>
    <row r="373" spans="1:8" x14ac:dyDescent="0.25">
      <c r="A373" s="105">
        <v>8</v>
      </c>
      <c r="B373" s="105">
        <v>43</v>
      </c>
      <c r="D373" s="107">
        <v>5</v>
      </c>
      <c r="E373" s="107">
        <v>10</v>
      </c>
      <c r="F373" s="107">
        <v>20</v>
      </c>
      <c r="G373" s="107"/>
      <c r="H373" s="107"/>
    </row>
    <row r="374" spans="1:8" x14ac:dyDescent="0.25">
      <c r="A374" s="105">
        <v>8</v>
      </c>
      <c r="B374" s="105">
        <v>44</v>
      </c>
      <c r="D374" s="107">
        <v>5</v>
      </c>
      <c r="E374" s="107">
        <v>10</v>
      </c>
      <c r="F374" s="107">
        <v>20</v>
      </c>
      <c r="G374" s="107"/>
      <c r="H374" s="107"/>
    </row>
    <row r="375" spans="1:8" x14ac:dyDescent="0.25">
      <c r="A375" s="105">
        <v>8</v>
      </c>
      <c r="B375" s="105">
        <v>45</v>
      </c>
      <c r="D375" s="107">
        <v>50</v>
      </c>
      <c r="E375" s="107">
        <v>100</v>
      </c>
      <c r="F375" s="107">
        <v>200</v>
      </c>
      <c r="G375" s="107"/>
      <c r="H375" s="107"/>
    </row>
    <row r="376" spans="1:8" x14ac:dyDescent="0.25">
      <c r="A376" s="105">
        <v>8</v>
      </c>
      <c r="B376" s="105">
        <v>46</v>
      </c>
      <c r="D376" s="107">
        <v>50</v>
      </c>
      <c r="E376" s="107">
        <v>100</v>
      </c>
      <c r="F376" s="107">
        <v>200</v>
      </c>
      <c r="G376" s="107"/>
      <c r="H376" s="107"/>
    </row>
    <row r="377" spans="1:8" x14ac:dyDescent="0.25">
      <c r="A377" s="105">
        <v>8</v>
      </c>
      <c r="B377" s="105">
        <v>47</v>
      </c>
      <c r="D377" s="107">
        <v>50</v>
      </c>
      <c r="E377" s="107">
        <v>100</v>
      </c>
      <c r="F377" s="107">
        <v>200</v>
      </c>
      <c r="G377" s="107"/>
      <c r="H377" s="107"/>
    </row>
    <row r="378" spans="1:8" x14ac:dyDescent="0.25">
      <c r="A378" s="105">
        <v>9</v>
      </c>
      <c r="B378" s="105">
        <v>1</v>
      </c>
      <c r="D378" s="107">
        <v>0.9</v>
      </c>
      <c r="E378" s="107">
        <v>1</v>
      </c>
      <c r="F378" s="107">
        <v>1.1000000000000001</v>
      </c>
      <c r="G378" s="107"/>
      <c r="H378" s="107"/>
    </row>
    <row r="379" spans="1:8" x14ac:dyDescent="0.25">
      <c r="A379" s="105">
        <v>9</v>
      </c>
      <c r="B379" s="105">
        <v>2</v>
      </c>
      <c r="D379" s="107">
        <v>0.9</v>
      </c>
      <c r="E379" s="107">
        <v>1</v>
      </c>
      <c r="F379" s="107">
        <v>1.1000000000000001</v>
      </c>
      <c r="G379" s="107"/>
      <c r="H379" s="107"/>
    </row>
    <row r="380" spans="1:8" x14ac:dyDescent="0.25">
      <c r="A380" s="105">
        <v>9</v>
      </c>
      <c r="B380" s="105">
        <v>3</v>
      </c>
      <c r="D380" s="107">
        <v>0.9</v>
      </c>
      <c r="E380" s="107">
        <v>1</v>
      </c>
      <c r="F380" s="107">
        <v>1.1000000000000001</v>
      </c>
      <c r="G380" s="107"/>
      <c r="H380" s="107"/>
    </row>
    <row r="381" spans="1:8" x14ac:dyDescent="0.25">
      <c r="A381" s="105">
        <v>9</v>
      </c>
      <c r="B381" s="105">
        <v>4</v>
      </c>
      <c r="D381" s="107">
        <v>0.9</v>
      </c>
      <c r="E381" s="107">
        <v>1</v>
      </c>
      <c r="F381" s="107">
        <v>1.1000000000000001</v>
      </c>
      <c r="G381" s="107"/>
      <c r="H381" s="107"/>
    </row>
    <row r="382" spans="1:8" x14ac:dyDescent="0.25">
      <c r="A382" s="105">
        <v>9</v>
      </c>
      <c r="B382" s="105">
        <v>5</v>
      </c>
      <c r="D382" s="107">
        <v>0.9</v>
      </c>
      <c r="E382" s="107">
        <v>1</v>
      </c>
      <c r="F382" s="107">
        <v>1.1000000000000001</v>
      </c>
      <c r="G382" s="107"/>
      <c r="H382" s="107"/>
    </row>
    <row r="383" spans="1:8" x14ac:dyDescent="0.25">
      <c r="A383" s="105">
        <v>9</v>
      </c>
      <c r="B383" s="105">
        <v>6</v>
      </c>
      <c r="D383" s="107">
        <v>0.9</v>
      </c>
      <c r="E383" s="107">
        <v>1</v>
      </c>
      <c r="F383" s="107">
        <v>1.1000000000000001</v>
      </c>
      <c r="G383" s="107"/>
      <c r="H383" s="107"/>
    </row>
    <row r="384" spans="1:8" x14ac:dyDescent="0.25">
      <c r="A384" s="105">
        <v>9</v>
      </c>
      <c r="B384" s="105">
        <v>7</v>
      </c>
      <c r="D384" s="107">
        <v>0.9</v>
      </c>
      <c r="E384" s="107">
        <v>1</v>
      </c>
      <c r="F384" s="107">
        <v>1.1000000000000001</v>
      </c>
      <c r="G384" s="107"/>
      <c r="H384" s="107"/>
    </row>
    <row r="385" spans="1:8" x14ac:dyDescent="0.25">
      <c r="A385" s="105">
        <v>9</v>
      </c>
      <c r="B385" s="105">
        <v>8</v>
      </c>
      <c r="D385" s="107">
        <v>0.9</v>
      </c>
      <c r="E385" s="107">
        <v>1</v>
      </c>
      <c r="F385" s="107">
        <v>1.1000000000000001</v>
      </c>
      <c r="G385" s="107"/>
      <c r="H385" s="107"/>
    </row>
    <row r="386" spans="1:8" x14ac:dyDescent="0.25">
      <c r="A386" s="105">
        <v>9</v>
      </c>
      <c r="B386" s="105">
        <v>9</v>
      </c>
      <c r="D386" s="107">
        <v>0.9</v>
      </c>
      <c r="E386" s="107">
        <v>1</v>
      </c>
      <c r="F386" s="107">
        <v>1.1000000000000001</v>
      </c>
      <c r="G386" s="107"/>
      <c r="H386" s="107"/>
    </row>
    <row r="387" spans="1:8" x14ac:dyDescent="0.25">
      <c r="A387" s="105">
        <v>9</v>
      </c>
      <c r="B387" s="105">
        <v>10</v>
      </c>
      <c r="D387" s="107">
        <v>0.9</v>
      </c>
      <c r="E387" s="107">
        <v>1</v>
      </c>
      <c r="F387" s="107">
        <v>1.1000000000000001</v>
      </c>
      <c r="G387" s="107"/>
      <c r="H387" s="107"/>
    </row>
    <row r="388" spans="1:8" x14ac:dyDescent="0.25">
      <c r="A388" s="105">
        <v>9</v>
      </c>
      <c r="B388" s="105">
        <v>11</v>
      </c>
      <c r="D388" s="107">
        <v>0.9</v>
      </c>
      <c r="E388" s="107">
        <v>1</v>
      </c>
      <c r="F388" s="107">
        <v>1.1000000000000001</v>
      </c>
      <c r="G388" s="107"/>
      <c r="H388" s="107"/>
    </row>
    <row r="389" spans="1:8" x14ac:dyDescent="0.25">
      <c r="A389" s="105">
        <v>9</v>
      </c>
      <c r="B389" s="105">
        <v>12</v>
      </c>
      <c r="D389" s="107">
        <v>0.9</v>
      </c>
      <c r="E389" s="107">
        <v>1</v>
      </c>
      <c r="F389" s="107">
        <v>1.1000000000000001</v>
      </c>
      <c r="G389" s="107"/>
      <c r="H389" s="107"/>
    </row>
    <row r="390" spans="1:8" x14ac:dyDescent="0.25">
      <c r="A390" s="105">
        <v>9</v>
      </c>
      <c r="B390" s="105">
        <v>13</v>
      </c>
      <c r="D390" s="107">
        <v>0.9</v>
      </c>
      <c r="E390" s="107">
        <v>1</v>
      </c>
      <c r="F390" s="107">
        <v>1.1000000000000001</v>
      </c>
      <c r="G390" s="107"/>
      <c r="H390" s="107"/>
    </row>
    <row r="391" spans="1:8" x14ac:dyDescent="0.25">
      <c r="A391" s="105">
        <v>9</v>
      </c>
      <c r="B391" s="105">
        <v>14</v>
      </c>
      <c r="D391" s="107">
        <v>0.9</v>
      </c>
      <c r="E391" s="107">
        <v>1</v>
      </c>
      <c r="F391" s="107">
        <v>1.1000000000000001</v>
      </c>
      <c r="G391" s="107"/>
      <c r="H391" s="107"/>
    </row>
    <row r="392" spans="1:8" x14ac:dyDescent="0.25">
      <c r="A392" s="105">
        <v>9</v>
      </c>
      <c r="B392" s="105">
        <v>15</v>
      </c>
      <c r="D392" s="107">
        <v>0.9</v>
      </c>
      <c r="E392" s="107">
        <v>1</v>
      </c>
      <c r="F392" s="107">
        <v>1.1000000000000001</v>
      </c>
      <c r="G392" s="107"/>
      <c r="H392" s="107"/>
    </row>
    <row r="393" spans="1:8" x14ac:dyDescent="0.25">
      <c r="A393" s="105">
        <v>9</v>
      </c>
      <c r="B393" s="105">
        <v>16</v>
      </c>
      <c r="D393" s="107">
        <v>0.9</v>
      </c>
      <c r="E393" s="107">
        <v>1</v>
      </c>
      <c r="F393" s="107">
        <v>1.1000000000000001</v>
      </c>
      <c r="G393" s="107"/>
      <c r="H393" s="107"/>
    </row>
    <row r="394" spans="1:8" x14ac:dyDescent="0.25">
      <c r="A394" s="105">
        <v>9</v>
      </c>
      <c r="B394" s="105">
        <v>17</v>
      </c>
      <c r="D394" s="107">
        <v>0.9</v>
      </c>
      <c r="E394" s="107">
        <v>1</v>
      </c>
      <c r="F394" s="107">
        <v>1.1000000000000001</v>
      </c>
      <c r="G394" s="107"/>
      <c r="H394" s="107"/>
    </row>
    <row r="395" spans="1:8" x14ac:dyDescent="0.25">
      <c r="A395" s="105">
        <v>9</v>
      </c>
      <c r="B395" s="105">
        <v>18</v>
      </c>
      <c r="D395" s="107">
        <v>0.9</v>
      </c>
      <c r="E395" s="107">
        <v>1</v>
      </c>
      <c r="F395" s="107">
        <v>1.1000000000000001</v>
      </c>
      <c r="G395" s="107"/>
      <c r="H395" s="107"/>
    </row>
    <row r="396" spans="1:8" x14ac:dyDescent="0.25">
      <c r="A396" s="105">
        <v>9</v>
      </c>
      <c r="B396" s="105">
        <v>19</v>
      </c>
      <c r="D396" s="107">
        <v>0.9</v>
      </c>
      <c r="E396" s="107">
        <v>1</v>
      </c>
      <c r="F396" s="107">
        <v>1.1000000000000001</v>
      </c>
      <c r="G396" s="107"/>
      <c r="H396" s="107"/>
    </row>
    <row r="397" spans="1:8" x14ac:dyDescent="0.25">
      <c r="A397" s="105">
        <v>9</v>
      </c>
      <c r="B397" s="105">
        <v>20</v>
      </c>
      <c r="D397" s="107">
        <v>0.9</v>
      </c>
      <c r="E397" s="107">
        <v>1</v>
      </c>
      <c r="F397" s="107">
        <v>1.1000000000000001</v>
      </c>
      <c r="G397" s="107"/>
      <c r="H397" s="107"/>
    </row>
    <row r="398" spans="1:8" x14ac:dyDescent="0.25">
      <c r="A398" s="105">
        <v>9</v>
      </c>
      <c r="B398" s="105">
        <v>21</v>
      </c>
      <c r="D398" s="107">
        <v>0.9</v>
      </c>
      <c r="E398" s="107">
        <v>1</v>
      </c>
      <c r="F398" s="107">
        <v>1.1000000000000001</v>
      </c>
      <c r="G398" s="107"/>
      <c r="H398" s="107"/>
    </row>
    <row r="399" spans="1:8" x14ac:dyDescent="0.25">
      <c r="A399" s="105">
        <v>9</v>
      </c>
      <c r="B399" s="105">
        <v>22</v>
      </c>
      <c r="D399" s="107">
        <v>0.6</v>
      </c>
      <c r="E399" s="107">
        <v>1</v>
      </c>
      <c r="F399" s="107">
        <v>1.4</v>
      </c>
      <c r="G399" s="107"/>
      <c r="H399" s="107"/>
    </row>
    <row r="400" spans="1:8" x14ac:dyDescent="0.25">
      <c r="A400" s="105">
        <v>9</v>
      </c>
      <c r="B400" s="105">
        <v>23</v>
      </c>
      <c r="D400" s="107">
        <v>0.6</v>
      </c>
      <c r="E400" s="107">
        <v>1</v>
      </c>
      <c r="F400" s="107">
        <v>1.4</v>
      </c>
      <c r="G400" s="107"/>
      <c r="H400" s="107"/>
    </row>
    <row r="401" spans="1:8" x14ac:dyDescent="0.25">
      <c r="A401" s="105">
        <v>9</v>
      </c>
      <c r="B401" s="105">
        <v>24</v>
      </c>
      <c r="D401" s="107">
        <v>0.6</v>
      </c>
      <c r="E401" s="107">
        <v>1</v>
      </c>
      <c r="F401" s="107">
        <v>1.4</v>
      </c>
      <c r="G401" s="107"/>
      <c r="H401" s="107"/>
    </row>
    <row r="402" spans="1:8" x14ac:dyDescent="0.25">
      <c r="A402" s="105">
        <v>9</v>
      </c>
      <c r="B402" s="105">
        <v>25</v>
      </c>
      <c r="D402" s="107">
        <v>0.6</v>
      </c>
      <c r="E402" s="107">
        <v>1</v>
      </c>
      <c r="F402" s="107">
        <v>1.4</v>
      </c>
      <c r="G402" s="107"/>
      <c r="H402" s="107"/>
    </row>
    <row r="403" spans="1:8" x14ac:dyDescent="0.25">
      <c r="A403" s="105">
        <v>9</v>
      </c>
      <c r="B403" s="105">
        <v>26</v>
      </c>
      <c r="D403" s="107">
        <v>0.6</v>
      </c>
      <c r="E403" s="107">
        <v>1</v>
      </c>
      <c r="F403" s="107">
        <v>1.4</v>
      </c>
      <c r="G403" s="107"/>
      <c r="H403" s="107"/>
    </row>
    <row r="404" spans="1:8" x14ac:dyDescent="0.25">
      <c r="A404" s="105">
        <v>9</v>
      </c>
      <c r="B404" s="105">
        <v>27</v>
      </c>
      <c r="D404" s="107">
        <v>0.6</v>
      </c>
      <c r="E404" s="107">
        <v>1</v>
      </c>
      <c r="F404" s="107">
        <v>1.4</v>
      </c>
      <c r="G404" s="107"/>
      <c r="H404" s="107"/>
    </row>
    <row r="405" spans="1:8" x14ac:dyDescent="0.25">
      <c r="A405" s="105">
        <v>9</v>
      </c>
      <c r="B405" s="105">
        <v>28</v>
      </c>
      <c r="D405" s="107">
        <v>0.6</v>
      </c>
      <c r="E405" s="107">
        <v>1</v>
      </c>
      <c r="F405" s="107">
        <v>1.4</v>
      </c>
      <c r="G405" s="107"/>
      <c r="H405" s="107"/>
    </row>
    <row r="406" spans="1:8" x14ac:dyDescent="0.25">
      <c r="A406" s="105">
        <v>9</v>
      </c>
      <c r="B406" s="105">
        <v>29</v>
      </c>
      <c r="D406" s="107">
        <v>0.6</v>
      </c>
      <c r="E406" s="107">
        <v>1</v>
      </c>
      <c r="F406" s="107">
        <v>1.6</v>
      </c>
      <c r="G406" s="107"/>
      <c r="H406" s="107"/>
    </row>
    <row r="407" spans="1:8" x14ac:dyDescent="0.25">
      <c r="A407" s="105">
        <v>9</v>
      </c>
      <c r="B407" s="105">
        <v>30</v>
      </c>
      <c r="D407" s="107">
        <v>0.6</v>
      </c>
      <c r="E407" s="107">
        <v>1</v>
      </c>
      <c r="F407" s="107">
        <v>1.6</v>
      </c>
      <c r="G407" s="107"/>
      <c r="H407" s="107"/>
    </row>
    <row r="408" spans="1:8" x14ac:dyDescent="0.25">
      <c r="A408" s="105">
        <v>9</v>
      </c>
      <c r="B408" s="105">
        <v>31</v>
      </c>
      <c r="D408" s="107">
        <v>0.6</v>
      </c>
      <c r="E408" s="107">
        <v>1</v>
      </c>
      <c r="F408" s="107">
        <v>1.6</v>
      </c>
      <c r="G408" s="107"/>
      <c r="H408" s="107"/>
    </row>
    <row r="409" spans="1:8" x14ac:dyDescent="0.25">
      <c r="A409" s="105">
        <v>9</v>
      </c>
      <c r="B409" s="105">
        <v>32</v>
      </c>
      <c r="D409" s="107">
        <v>0.6</v>
      </c>
      <c r="E409" s="107">
        <v>1</v>
      </c>
      <c r="F409" s="107">
        <v>1.6</v>
      </c>
      <c r="G409" s="107"/>
      <c r="H409" s="107"/>
    </row>
    <row r="410" spans="1:8" x14ac:dyDescent="0.25">
      <c r="A410" s="105">
        <v>9</v>
      </c>
      <c r="B410" s="105">
        <v>33</v>
      </c>
      <c r="D410" s="107">
        <v>0.6</v>
      </c>
      <c r="E410" s="107">
        <v>1</v>
      </c>
      <c r="F410" s="107">
        <v>1.6</v>
      </c>
      <c r="G410" s="107"/>
      <c r="H410" s="107"/>
    </row>
    <row r="411" spans="1:8" x14ac:dyDescent="0.25">
      <c r="A411" s="105">
        <v>9</v>
      </c>
      <c r="B411" s="105">
        <v>34</v>
      </c>
      <c r="D411" s="107">
        <v>0.6</v>
      </c>
      <c r="E411" s="107">
        <v>1</v>
      </c>
      <c r="F411" s="107">
        <v>1.6</v>
      </c>
      <c r="G411" s="107"/>
      <c r="H411" s="107"/>
    </row>
    <row r="412" spans="1:8" x14ac:dyDescent="0.25">
      <c r="A412" s="105">
        <v>9</v>
      </c>
      <c r="B412" s="105">
        <v>35</v>
      </c>
      <c r="D412" s="107">
        <v>0.6</v>
      </c>
      <c r="E412" s="107">
        <v>1</v>
      </c>
      <c r="F412" s="107">
        <v>1.6</v>
      </c>
      <c r="G412" s="107"/>
      <c r="H412" s="107"/>
    </row>
    <row r="413" spans="1:8" x14ac:dyDescent="0.25">
      <c r="A413" s="105">
        <v>9</v>
      </c>
      <c r="B413" s="105">
        <v>36</v>
      </c>
      <c r="D413" s="107">
        <v>0.08</v>
      </c>
      <c r="E413" s="107">
        <v>0.4</v>
      </c>
      <c r="F413" s="107">
        <v>2.4</v>
      </c>
      <c r="G413" s="107"/>
      <c r="H413" s="107"/>
    </row>
    <row r="414" spans="1:8" x14ac:dyDescent="0.25">
      <c r="A414" s="105">
        <v>9</v>
      </c>
      <c r="B414" s="105">
        <v>37</v>
      </c>
      <c r="D414" s="107">
        <v>0.08</v>
      </c>
      <c r="E414" s="107">
        <v>0.4</v>
      </c>
      <c r="F414" s="107">
        <v>2.4</v>
      </c>
      <c r="G414" s="107"/>
      <c r="H414" s="107"/>
    </row>
    <row r="415" spans="1:8" x14ac:dyDescent="0.25">
      <c r="A415" s="105">
        <v>9</v>
      </c>
      <c r="B415" s="105">
        <v>38</v>
      </c>
      <c r="D415" s="107">
        <v>0.08</v>
      </c>
      <c r="E415" s="107">
        <v>0.4</v>
      </c>
      <c r="F415" s="107">
        <v>2.4</v>
      </c>
      <c r="G415" s="107"/>
      <c r="H415" s="107"/>
    </row>
    <row r="416" spans="1:8" x14ac:dyDescent="0.25">
      <c r="A416" s="105">
        <v>9</v>
      </c>
      <c r="B416" s="105">
        <v>39</v>
      </c>
      <c r="D416" s="107">
        <v>0.08</v>
      </c>
      <c r="E416" s="107">
        <v>0.4</v>
      </c>
      <c r="F416" s="107">
        <v>2.4</v>
      </c>
      <c r="G416" s="107"/>
      <c r="H416" s="107"/>
    </row>
    <row r="417" spans="1:8" x14ac:dyDescent="0.25">
      <c r="A417" s="105">
        <v>9</v>
      </c>
      <c r="B417" s="105">
        <v>40</v>
      </c>
      <c r="D417" s="107">
        <v>0.08</v>
      </c>
      <c r="E417" s="107">
        <v>0.4</v>
      </c>
      <c r="F417" s="107">
        <v>2.4</v>
      </c>
      <c r="G417" s="107"/>
      <c r="H417" s="107"/>
    </row>
    <row r="418" spans="1:8" x14ac:dyDescent="0.25">
      <c r="A418" s="105">
        <v>9</v>
      </c>
      <c r="B418" s="105">
        <v>41</v>
      </c>
      <c r="D418" s="107">
        <v>1.5</v>
      </c>
      <c r="E418" s="107">
        <v>4</v>
      </c>
      <c r="F418" s="107">
        <v>16</v>
      </c>
      <c r="G418" s="107"/>
      <c r="H418" s="107"/>
    </row>
    <row r="419" spans="1:8" x14ac:dyDescent="0.25">
      <c r="A419" s="105">
        <v>9</v>
      </c>
      <c r="B419" s="105">
        <v>42</v>
      </c>
      <c r="D419" s="107">
        <v>1.5</v>
      </c>
      <c r="E419" s="107">
        <v>4</v>
      </c>
      <c r="F419" s="107">
        <v>16</v>
      </c>
      <c r="G419" s="107"/>
      <c r="H419" s="107"/>
    </row>
    <row r="420" spans="1:8" x14ac:dyDescent="0.25">
      <c r="A420" s="105">
        <v>9</v>
      </c>
      <c r="B420" s="105">
        <v>43</v>
      </c>
      <c r="D420" s="107">
        <v>1.5</v>
      </c>
      <c r="E420" s="107">
        <v>4</v>
      </c>
      <c r="F420" s="107">
        <v>16</v>
      </c>
      <c r="G420" s="107"/>
      <c r="H420" s="107"/>
    </row>
    <row r="421" spans="1:8" x14ac:dyDescent="0.25">
      <c r="A421" s="105">
        <v>9</v>
      </c>
      <c r="B421" s="105">
        <v>44</v>
      </c>
      <c r="D421" s="107">
        <v>1.5</v>
      </c>
      <c r="E421" s="107">
        <v>4</v>
      </c>
      <c r="F421" s="107">
        <v>16</v>
      </c>
      <c r="G421" s="107"/>
      <c r="H421" s="107"/>
    </row>
    <row r="422" spans="1:8" x14ac:dyDescent="0.25">
      <c r="A422" s="105">
        <v>9</v>
      </c>
      <c r="B422" s="105">
        <v>45</v>
      </c>
      <c r="D422" s="107">
        <v>20</v>
      </c>
      <c r="E422" s="107">
        <v>40</v>
      </c>
      <c r="F422" s="107">
        <v>80</v>
      </c>
      <c r="G422" s="107"/>
      <c r="H422" s="107"/>
    </row>
    <row r="423" spans="1:8" x14ac:dyDescent="0.25">
      <c r="A423" s="105">
        <v>9</v>
      </c>
      <c r="B423" s="105">
        <v>46</v>
      </c>
      <c r="D423" s="107">
        <v>20</v>
      </c>
      <c r="E423" s="107">
        <v>40</v>
      </c>
      <c r="F423" s="107">
        <v>80</v>
      </c>
      <c r="G423" s="107"/>
      <c r="H423" s="107"/>
    </row>
    <row r="424" spans="1:8" x14ac:dyDescent="0.25">
      <c r="A424" s="105">
        <v>9</v>
      </c>
      <c r="B424" s="105">
        <v>47</v>
      </c>
      <c r="D424" s="107">
        <v>20</v>
      </c>
      <c r="E424" s="107">
        <v>40</v>
      </c>
      <c r="F424" s="107">
        <v>80</v>
      </c>
      <c r="G424" s="107"/>
      <c r="H424" s="107"/>
    </row>
    <row r="425" spans="1:8" x14ac:dyDescent="0.25">
      <c r="A425" s="105">
        <v>10</v>
      </c>
      <c r="B425" s="105">
        <v>1</v>
      </c>
      <c r="D425" s="107">
        <v>0.5</v>
      </c>
      <c r="E425" s="107">
        <v>1</v>
      </c>
      <c r="F425" s="107">
        <v>1.5</v>
      </c>
      <c r="G425" s="107"/>
      <c r="H425" s="107"/>
    </row>
    <row r="426" spans="1:8" x14ac:dyDescent="0.25">
      <c r="A426" s="105">
        <v>10</v>
      </c>
      <c r="B426" s="105">
        <v>2</v>
      </c>
      <c r="D426" s="107">
        <v>0.5</v>
      </c>
      <c r="E426" s="107">
        <v>1</v>
      </c>
      <c r="F426" s="107">
        <v>1.5</v>
      </c>
      <c r="G426" s="107"/>
      <c r="H426" s="107"/>
    </row>
    <row r="427" spans="1:8" x14ac:dyDescent="0.25">
      <c r="A427" s="105">
        <v>10</v>
      </c>
      <c r="B427" s="105">
        <v>3</v>
      </c>
      <c r="D427" s="107">
        <v>0.5</v>
      </c>
      <c r="E427" s="107">
        <v>1</v>
      </c>
      <c r="F427" s="107">
        <v>1.5</v>
      </c>
      <c r="G427" s="107"/>
      <c r="H427" s="107"/>
    </row>
    <row r="428" spans="1:8" x14ac:dyDescent="0.25">
      <c r="A428" s="105">
        <v>10</v>
      </c>
      <c r="B428" s="105">
        <v>4</v>
      </c>
      <c r="D428" s="107">
        <v>0.5</v>
      </c>
      <c r="E428" s="107">
        <v>1</v>
      </c>
      <c r="F428" s="107">
        <v>1.5</v>
      </c>
      <c r="G428" s="107"/>
      <c r="H428" s="107"/>
    </row>
    <row r="429" spans="1:8" x14ac:dyDescent="0.25">
      <c r="A429" s="105">
        <v>10</v>
      </c>
      <c r="B429" s="105">
        <v>5</v>
      </c>
      <c r="D429" s="107">
        <v>0.5</v>
      </c>
      <c r="E429" s="107">
        <v>1</v>
      </c>
      <c r="F429" s="107">
        <v>1.5</v>
      </c>
      <c r="G429" s="107"/>
      <c r="H429" s="107"/>
    </row>
    <row r="430" spans="1:8" x14ac:dyDescent="0.25">
      <c r="A430" s="105">
        <v>10</v>
      </c>
      <c r="B430" s="105">
        <v>6</v>
      </c>
      <c r="D430" s="107">
        <v>0.5</v>
      </c>
      <c r="E430" s="107">
        <v>1</v>
      </c>
      <c r="F430" s="107">
        <v>1.5</v>
      </c>
      <c r="G430" s="107"/>
      <c r="H430" s="107"/>
    </row>
    <row r="431" spans="1:8" x14ac:dyDescent="0.25">
      <c r="A431" s="105">
        <v>10</v>
      </c>
      <c r="B431" s="105">
        <v>7</v>
      </c>
      <c r="D431" s="107">
        <v>0.5</v>
      </c>
      <c r="E431" s="107">
        <v>1</v>
      </c>
      <c r="F431" s="107">
        <v>1.5</v>
      </c>
      <c r="G431" s="107"/>
      <c r="H431" s="107"/>
    </row>
    <row r="432" spans="1:8" x14ac:dyDescent="0.25">
      <c r="A432" s="105">
        <v>10</v>
      </c>
      <c r="B432" s="105">
        <v>8</v>
      </c>
      <c r="D432" s="107">
        <v>0.5</v>
      </c>
      <c r="E432" s="107">
        <v>1</v>
      </c>
      <c r="F432" s="107">
        <v>1.5</v>
      </c>
      <c r="G432" s="107"/>
      <c r="H432" s="107"/>
    </row>
    <row r="433" spans="1:8" x14ac:dyDescent="0.25">
      <c r="A433" s="105">
        <v>10</v>
      </c>
      <c r="B433" s="105">
        <v>9</v>
      </c>
      <c r="D433" s="107">
        <v>0.5</v>
      </c>
      <c r="E433" s="107">
        <v>1</v>
      </c>
      <c r="F433" s="107">
        <v>1.5</v>
      </c>
      <c r="G433" s="107"/>
      <c r="H433" s="107"/>
    </row>
    <row r="434" spans="1:8" x14ac:dyDescent="0.25">
      <c r="A434" s="105">
        <v>10</v>
      </c>
      <c r="B434" s="105">
        <v>10</v>
      </c>
      <c r="D434" s="107">
        <v>0.5</v>
      </c>
      <c r="E434" s="107">
        <v>1</v>
      </c>
      <c r="F434" s="107">
        <v>1.5</v>
      </c>
      <c r="G434" s="107"/>
      <c r="H434" s="107"/>
    </row>
    <row r="435" spans="1:8" x14ac:dyDescent="0.25">
      <c r="A435" s="105">
        <v>10</v>
      </c>
      <c r="B435" s="105">
        <v>11</v>
      </c>
      <c r="D435" s="107">
        <v>0.5</v>
      </c>
      <c r="E435" s="107">
        <v>1</v>
      </c>
      <c r="F435" s="107">
        <v>1.5</v>
      </c>
      <c r="G435" s="107"/>
      <c r="H435" s="107"/>
    </row>
    <row r="436" spans="1:8" x14ac:dyDescent="0.25">
      <c r="A436" s="105">
        <v>10</v>
      </c>
      <c r="B436" s="105">
        <v>12</v>
      </c>
      <c r="D436" s="107">
        <v>0.5</v>
      </c>
      <c r="E436" s="107">
        <v>1</v>
      </c>
      <c r="F436" s="107">
        <v>1.5</v>
      </c>
      <c r="G436" s="107"/>
      <c r="H436" s="107"/>
    </row>
    <row r="437" spans="1:8" x14ac:dyDescent="0.25">
      <c r="A437" s="105">
        <v>10</v>
      </c>
      <c r="B437" s="105">
        <v>13</v>
      </c>
      <c r="D437" s="107">
        <v>0.5</v>
      </c>
      <c r="E437" s="107">
        <v>1</v>
      </c>
      <c r="F437" s="107">
        <v>1.5</v>
      </c>
      <c r="G437" s="107"/>
      <c r="H437" s="107"/>
    </row>
    <row r="438" spans="1:8" x14ac:dyDescent="0.25">
      <c r="A438" s="105">
        <v>10</v>
      </c>
      <c r="B438" s="105">
        <v>14</v>
      </c>
      <c r="D438" s="107">
        <v>0.5</v>
      </c>
      <c r="E438" s="107">
        <v>1</v>
      </c>
      <c r="F438" s="107">
        <v>1.5</v>
      </c>
      <c r="G438" s="107"/>
      <c r="H438" s="107"/>
    </row>
    <row r="439" spans="1:8" x14ac:dyDescent="0.25">
      <c r="A439" s="105">
        <v>10</v>
      </c>
      <c r="B439" s="105">
        <v>15</v>
      </c>
      <c r="D439" s="107">
        <v>0.5</v>
      </c>
      <c r="E439" s="107">
        <v>1</v>
      </c>
      <c r="F439" s="107">
        <v>1.5</v>
      </c>
      <c r="G439" s="107"/>
      <c r="H439" s="107"/>
    </row>
    <row r="440" spans="1:8" x14ac:dyDescent="0.25">
      <c r="A440" s="105">
        <v>10</v>
      </c>
      <c r="B440" s="105">
        <v>16</v>
      </c>
      <c r="D440" s="107">
        <v>0.5</v>
      </c>
      <c r="E440" s="107">
        <v>1</v>
      </c>
      <c r="F440" s="107">
        <v>1.5</v>
      </c>
      <c r="G440" s="107"/>
      <c r="H440" s="107"/>
    </row>
    <row r="441" spans="1:8" x14ac:dyDescent="0.25">
      <c r="A441" s="105">
        <v>10</v>
      </c>
      <c r="B441" s="105">
        <v>17</v>
      </c>
      <c r="D441" s="107">
        <v>0.5</v>
      </c>
      <c r="E441" s="107">
        <v>1</v>
      </c>
      <c r="F441" s="107">
        <v>1.5</v>
      </c>
      <c r="G441" s="107"/>
      <c r="H441" s="107"/>
    </row>
    <row r="442" spans="1:8" x14ac:dyDescent="0.25">
      <c r="A442" s="105">
        <v>10</v>
      </c>
      <c r="B442" s="105">
        <v>18</v>
      </c>
      <c r="D442" s="107">
        <v>0.5</v>
      </c>
      <c r="E442" s="107">
        <v>1</v>
      </c>
      <c r="F442" s="107">
        <v>1.5</v>
      </c>
      <c r="G442" s="107"/>
      <c r="H442" s="107"/>
    </row>
    <row r="443" spans="1:8" x14ac:dyDescent="0.25">
      <c r="A443" s="105">
        <v>10</v>
      </c>
      <c r="B443" s="105">
        <v>19</v>
      </c>
      <c r="D443" s="107">
        <v>0.5</v>
      </c>
      <c r="E443" s="107">
        <v>1</v>
      </c>
      <c r="F443" s="107">
        <v>1.5</v>
      </c>
      <c r="G443" s="107"/>
      <c r="H443" s="107"/>
    </row>
    <row r="444" spans="1:8" x14ac:dyDescent="0.25">
      <c r="A444" s="105">
        <v>10</v>
      </c>
      <c r="B444" s="105">
        <v>20</v>
      </c>
      <c r="D444" s="107">
        <v>0.5</v>
      </c>
      <c r="E444" s="107">
        <v>1</v>
      </c>
      <c r="F444" s="107">
        <v>1.5</v>
      </c>
      <c r="G444" s="107"/>
      <c r="H444" s="107"/>
    </row>
    <row r="445" spans="1:8" x14ac:dyDescent="0.25">
      <c r="A445" s="105">
        <v>10</v>
      </c>
      <c r="B445" s="105">
        <v>21</v>
      </c>
      <c r="D445" s="107">
        <v>0.5</v>
      </c>
      <c r="E445" s="107">
        <v>1</v>
      </c>
      <c r="F445" s="107">
        <v>1.5</v>
      </c>
      <c r="G445" s="107"/>
      <c r="H445" s="107"/>
    </row>
    <row r="446" spans="1:8" x14ac:dyDescent="0.25">
      <c r="A446" s="105">
        <v>10</v>
      </c>
      <c r="B446" s="105">
        <v>22</v>
      </c>
      <c r="D446" s="107">
        <v>0.6</v>
      </c>
      <c r="E446" s="107">
        <v>1</v>
      </c>
      <c r="F446" s="107">
        <v>1.4</v>
      </c>
      <c r="G446" s="107"/>
      <c r="H446" s="107"/>
    </row>
    <row r="447" spans="1:8" x14ac:dyDescent="0.25">
      <c r="A447" s="105">
        <v>10</v>
      </c>
      <c r="B447" s="105">
        <v>23</v>
      </c>
      <c r="D447" s="107">
        <v>0.6</v>
      </c>
      <c r="E447" s="107">
        <v>1</v>
      </c>
      <c r="F447" s="107">
        <v>1.4</v>
      </c>
      <c r="G447" s="107"/>
      <c r="H447" s="107"/>
    </row>
    <row r="448" spans="1:8" x14ac:dyDescent="0.25">
      <c r="A448" s="105">
        <v>10</v>
      </c>
      <c r="B448" s="105">
        <v>24</v>
      </c>
      <c r="D448" s="107">
        <v>0.6</v>
      </c>
      <c r="E448" s="107">
        <v>1</v>
      </c>
      <c r="F448" s="107">
        <v>1.4</v>
      </c>
      <c r="G448" s="107"/>
      <c r="H448" s="107"/>
    </row>
    <row r="449" spans="1:8" x14ac:dyDescent="0.25">
      <c r="A449" s="105">
        <v>10</v>
      </c>
      <c r="B449" s="105">
        <v>25</v>
      </c>
      <c r="D449" s="107">
        <v>0.6</v>
      </c>
      <c r="E449" s="107">
        <v>1</v>
      </c>
      <c r="F449" s="107">
        <v>1.4</v>
      </c>
      <c r="G449" s="107"/>
      <c r="H449" s="107"/>
    </row>
    <row r="450" spans="1:8" x14ac:dyDescent="0.25">
      <c r="A450" s="105">
        <v>10</v>
      </c>
      <c r="B450" s="105">
        <v>26</v>
      </c>
      <c r="D450" s="107">
        <v>0.6</v>
      </c>
      <c r="E450" s="107">
        <v>1</v>
      </c>
      <c r="F450" s="107">
        <v>1.4</v>
      </c>
      <c r="G450" s="107"/>
      <c r="H450" s="107"/>
    </row>
    <row r="451" spans="1:8" x14ac:dyDescent="0.25">
      <c r="A451" s="105">
        <v>10</v>
      </c>
      <c r="B451" s="105">
        <v>27</v>
      </c>
      <c r="D451" s="107">
        <v>0.6</v>
      </c>
      <c r="E451" s="107">
        <v>1</v>
      </c>
      <c r="F451" s="107">
        <v>1.4</v>
      </c>
      <c r="G451" s="107"/>
      <c r="H451" s="107"/>
    </row>
    <row r="452" spans="1:8" x14ac:dyDescent="0.25">
      <c r="A452" s="105">
        <v>10</v>
      </c>
      <c r="B452" s="105">
        <v>28</v>
      </c>
      <c r="D452" s="107">
        <v>0.6</v>
      </c>
      <c r="E452" s="107">
        <v>1</v>
      </c>
      <c r="F452" s="107">
        <v>1.4</v>
      </c>
      <c r="G452" s="107"/>
      <c r="H452" s="107"/>
    </row>
    <row r="453" spans="1:8" x14ac:dyDescent="0.25">
      <c r="A453" s="105">
        <v>10</v>
      </c>
      <c r="B453" s="105">
        <v>29</v>
      </c>
      <c r="D453" s="107">
        <v>0.7</v>
      </c>
      <c r="E453" s="107">
        <v>1</v>
      </c>
      <c r="F453" s="107">
        <v>1.3</v>
      </c>
      <c r="G453" s="107"/>
      <c r="H453" s="107"/>
    </row>
    <row r="454" spans="1:8" x14ac:dyDescent="0.25">
      <c r="A454" s="105">
        <v>10</v>
      </c>
      <c r="B454" s="105">
        <v>30</v>
      </c>
      <c r="D454" s="107">
        <v>0.7</v>
      </c>
      <c r="E454" s="107">
        <v>1</v>
      </c>
      <c r="F454" s="107">
        <v>1.3</v>
      </c>
      <c r="G454" s="107"/>
      <c r="H454" s="107"/>
    </row>
    <row r="455" spans="1:8" x14ac:dyDescent="0.25">
      <c r="A455" s="105">
        <v>10</v>
      </c>
      <c r="B455" s="105">
        <v>31</v>
      </c>
      <c r="D455" s="107">
        <v>0.7</v>
      </c>
      <c r="E455" s="107">
        <v>1</v>
      </c>
      <c r="F455" s="107">
        <v>1.3</v>
      </c>
      <c r="G455" s="107"/>
      <c r="H455" s="107"/>
    </row>
    <row r="456" spans="1:8" x14ac:dyDescent="0.25">
      <c r="A456" s="105">
        <v>10</v>
      </c>
      <c r="B456" s="105">
        <v>32</v>
      </c>
      <c r="D456" s="107">
        <v>0.7</v>
      </c>
      <c r="E456" s="107">
        <v>1</v>
      </c>
      <c r="F456" s="107">
        <v>1.3</v>
      </c>
      <c r="G456" s="107"/>
      <c r="H456" s="107"/>
    </row>
    <row r="457" spans="1:8" x14ac:dyDescent="0.25">
      <c r="A457" s="105">
        <v>10</v>
      </c>
      <c r="B457" s="105">
        <v>33</v>
      </c>
      <c r="D457" s="107">
        <v>0.7</v>
      </c>
      <c r="E457" s="107">
        <v>1</v>
      </c>
      <c r="F457" s="107">
        <v>1.3</v>
      </c>
      <c r="G457" s="107"/>
      <c r="H457" s="107"/>
    </row>
    <row r="458" spans="1:8" x14ac:dyDescent="0.25">
      <c r="A458" s="105">
        <v>10</v>
      </c>
      <c r="B458" s="105">
        <v>34</v>
      </c>
      <c r="D458" s="107">
        <v>0.7</v>
      </c>
      <c r="E458" s="107">
        <v>1</v>
      </c>
      <c r="F458" s="107">
        <v>1.3</v>
      </c>
      <c r="G458" s="107"/>
      <c r="H458" s="107"/>
    </row>
    <row r="459" spans="1:8" x14ac:dyDescent="0.25">
      <c r="A459" s="105">
        <v>10</v>
      </c>
      <c r="B459" s="105">
        <v>35</v>
      </c>
      <c r="D459" s="107">
        <v>0.7</v>
      </c>
      <c r="E459" s="107">
        <v>1</v>
      </c>
      <c r="F459" s="107">
        <v>1.3</v>
      </c>
      <c r="G459" s="107"/>
      <c r="H459" s="107"/>
    </row>
    <row r="460" spans="1:8" x14ac:dyDescent="0.25">
      <c r="A460" s="105">
        <v>10</v>
      </c>
      <c r="B460" s="105">
        <v>36</v>
      </c>
      <c r="D460" s="107">
        <v>0.1</v>
      </c>
      <c r="E460" s="107">
        <v>1</v>
      </c>
      <c r="F460" s="107">
        <v>6</v>
      </c>
      <c r="G460" s="107"/>
      <c r="H460" s="107"/>
    </row>
    <row r="461" spans="1:8" x14ac:dyDescent="0.25">
      <c r="A461" s="105">
        <v>10</v>
      </c>
      <c r="B461" s="105">
        <v>37</v>
      </c>
      <c r="D461" s="107">
        <v>0.1</v>
      </c>
      <c r="E461" s="107">
        <v>1</v>
      </c>
      <c r="F461" s="107">
        <v>6</v>
      </c>
      <c r="G461" s="107"/>
      <c r="H461" s="107"/>
    </row>
    <row r="462" spans="1:8" x14ac:dyDescent="0.25">
      <c r="A462" s="105">
        <v>10</v>
      </c>
      <c r="B462" s="105">
        <v>38</v>
      </c>
      <c r="D462" s="107">
        <v>0.1</v>
      </c>
      <c r="E462" s="107">
        <v>1</v>
      </c>
      <c r="F462" s="107">
        <v>6</v>
      </c>
      <c r="G462" s="107"/>
      <c r="H462" s="107"/>
    </row>
    <row r="463" spans="1:8" x14ac:dyDescent="0.25">
      <c r="A463" s="105">
        <v>10</v>
      </c>
      <c r="B463" s="105">
        <v>39</v>
      </c>
      <c r="D463" s="107">
        <v>0.1</v>
      </c>
      <c r="E463" s="107">
        <v>1</v>
      </c>
      <c r="F463" s="107">
        <v>6</v>
      </c>
      <c r="G463" s="107"/>
      <c r="H463" s="107"/>
    </row>
    <row r="464" spans="1:8" x14ac:dyDescent="0.25">
      <c r="A464" s="105">
        <v>10</v>
      </c>
      <c r="B464" s="105">
        <v>40</v>
      </c>
      <c r="D464" s="107">
        <v>0.1</v>
      </c>
      <c r="E464" s="107">
        <v>1</v>
      </c>
      <c r="F464" s="107">
        <v>6</v>
      </c>
      <c r="G464" s="107"/>
      <c r="H464" s="107"/>
    </row>
    <row r="465" spans="1:8" x14ac:dyDescent="0.25">
      <c r="A465" s="105">
        <v>10</v>
      </c>
      <c r="B465" s="105">
        <v>41</v>
      </c>
      <c r="D465" s="107">
        <v>4</v>
      </c>
      <c r="E465" s="107">
        <v>10</v>
      </c>
      <c r="F465" s="107">
        <v>30</v>
      </c>
      <c r="G465" s="107"/>
      <c r="H465" s="107"/>
    </row>
    <row r="466" spans="1:8" x14ac:dyDescent="0.25">
      <c r="A466" s="105">
        <v>10</v>
      </c>
      <c r="B466" s="105">
        <v>42</v>
      </c>
      <c r="D466" s="107">
        <v>4</v>
      </c>
      <c r="E466" s="107">
        <v>10</v>
      </c>
      <c r="F466" s="107">
        <v>30</v>
      </c>
      <c r="G466" s="107"/>
      <c r="H466" s="107"/>
    </row>
    <row r="467" spans="1:8" x14ac:dyDescent="0.25">
      <c r="A467" s="105">
        <v>10</v>
      </c>
      <c r="B467" s="105">
        <v>43</v>
      </c>
      <c r="D467" s="107">
        <v>4</v>
      </c>
      <c r="E467" s="107">
        <v>10</v>
      </c>
      <c r="F467" s="107">
        <v>30</v>
      </c>
      <c r="G467" s="107"/>
      <c r="H467" s="107"/>
    </row>
    <row r="468" spans="1:8" x14ac:dyDescent="0.25">
      <c r="A468" s="105">
        <v>10</v>
      </c>
      <c r="B468" s="105">
        <v>44</v>
      </c>
      <c r="D468" s="107">
        <v>4</v>
      </c>
      <c r="E468" s="107">
        <v>10</v>
      </c>
      <c r="F468" s="107">
        <v>30</v>
      </c>
      <c r="G468" s="107"/>
      <c r="H468" s="107"/>
    </row>
    <row r="469" spans="1:8" x14ac:dyDescent="0.25">
      <c r="A469" s="105">
        <v>10</v>
      </c>
      <c r="B469" s="105">
        <v>45</v>
      </c>
      <c r="D469" s="107">
        <v>30</v>
      </c>
      <c r="E469" s="107">
        <v>100</v>
      </c>
      <c r="F469" s="107">
        <v>200</v>
      </c>
      <c r="G469" s="107"/>
      <c r="H469" s="107"/>
    </row>
    <row r="470" spans="1:8" x14ac:dyDescent="0.25">
      <c r="A470" s="105">
        <v>10</v>
      </c>
      <c r="B470" s="105">
        <v>46</v>
      </c>
      <c r="D470" s="107">
        <v>30</v>
      </c>
      <c r="E470" s="107">
        <v>100</v>
      </c>
      <c r="F470" s="107">
        <v>200</v>
      </c>
      <c r="G470" s="107"/>
      <c r="H470" s="107"/>
    </row>
    <row r="471" spans="1:8" x14ac:dyDescent="0.25">
      <c r="A471" s="105">
        <v>10</v>
      </c>
      <c r="B471" s="105">
        <v>47</v>
      </c>
      <c r="D471" s="107">
        <v>30</v>
      </c>
      <c r="E471" s="107">
        <v>100</v>
      </c>
      <c r="F471" s="107">
        <v>200</v>
      </c>
      <c r="G471" s="107"/>
      <c r="H471" s="107"/>
    </row>
    <row r="472" spans="1:8" x14ac:dyDescent="0.25">
      <c r="A472" s="105">
        <v>11</v>
      </c>
      <c r="B472" s="105">
        <v>1</v>
      </c>
      <c r="D472" s="107">
        <v>0.95</v>
      </c>
      <c r="E472" s="107">
        <v>1</v>
      </c>
      <c r="F472" s="107">
        <v>1.05</v>
      </c>
      <c r="G472" s="107"/>
      <c r="H472" s="107"/>
    </row>
    <row r="473" spans="1:8" x14ac:dyDescent="0.25">
      <c r="A473" s="105">
        <v>11</v>
      </c>
      <c r="B473" s="105">
        <v>2</v>
      </c>
      <c r="D473" s="107">
        <v>0.95</v>
      </c>
      <c r="E473" s="107">
        <v>1</v>
      </c>
      <c r="F473" s="107">
        <v>1.05</v>
      </c>
      <c r="G473" s="107"/>
      <c r="H473" s="107"/>
    </row>
    <row r="474" spans="1:8" x14ac:dyDescent="0.25">
      <c r="A474" s="105">
        <v>11</v>
      </c>
      <c r="B474" s="105">
        <v>3</v>
      </c>
      <c r="D474" s="107">
        <v>0.95</v>
      </c>
      <c r="E474" s="107">
        <v>1</v>
      </c>
      <c r="F474" s="107">
        <v>1.05</v>
      </c>
      <c r="G474" s="107"/>
      <c r="H474" s="107"/>
    </row>
    <row r="475" spans="1:8" x14ac:dyDescent="0.25">
      <c r="A475" s="105">
        <v>11</v>
      </c>
      <c r="B475" s="105">
        <v>4</v>
      </c>
      <c r="D475" s="107">
        <v>0.95</v>
      </c>
      <c r="E475" s="107">
        <v>1</v>
      </c>
      <c r="F475" s="107">
        <v>1.05</v>
      </c>
      <c r="G475" s="107"/>
      <c r="H475" s="107"/>
    </row>
    <row r="476" spans="1:8" x14ac:dyDescent="0.25">
      <c r="A476" s="105">
        <v>11</v>
      </c>
      <c r="B476" s="105">
        <v>5</v>
      </c>
      <c r="D476" s="107">
        <v>0.95</v>
      </c>
      <c r="E476" s="107">
        <v>1</v>
      </c>
      <c r="F476" s="107">
        <v>1.05</v>
      </c>
      <c r="G476" s="107"/>
      <c r="H476" s="107"/>
    </row>
    <row r="477" spans="1:8" x14ac:dyDescent="0.25">
      <c r="A477" s="105">
        <v>11</v>
      </c>
      <c r="B477" s="105">
        <v>6</v>
      </c>
      <c r="D477" s="107">
        <v>0.95</v>
      </c>
      <c r="E477" s="107">
        <v>1</v>
      </c>
      <c r="F477" s="107">
        <v>1.05</v>
      </c>
      <c r="G477" s="107"/>
      <c r="H477" s="107"/>
    </row>
    <row r="478" spans="1:8" x14ac:dyDescent="0.25">
      <c r="A478" s="105">
        <v>11</v>
      </c>
      <c r="B478" s="105">
        <v>7</v>
      </c>
      <c r="D478" s="107">
        <v>0.95</v>
      </c>
      <c r="E478" s="107">
        <v>1</v>
      </c>
      <c r="F478" s="107">
        <v>1.05</v>
      </c>
      <c r="G478" s="107"/>
      <c r="H478" s="107"/>
    </row>
    <row r="479" spans="1:8" x14ac:dyDescent="0.25">
      <c r="A479" s="105">
        <v>11</v>
      </c>
      <c r="B479" s="105">
        <v>8</v>
      </c>
      <c r="D479" s="107">
        <v>0.95</v>
      </c>
      <c r="E479" s="107">
        <v>1</v>
      </c>
      <c r="F479" s="107">
        <v>1.05</v>
      </c>
      <c r="G479" s="107"/>
      <c r="H479" s="107"/>
    </row>
    <row r="480" spans="1:8" x14ac:dyDescent="0.25">
      <c r="A480" s="105">
        <v>11</v>
      </c>
      <c r="B480" s="105">
        <v>9</v>
      </c>
      <c r="D480" s="107">
        <v>0.95</v>
      </c>
      <c r="E480" s="107">
        <v>1</v>
      </c>
      <c r="F480" s="107">
        <v>1.05</v>
      </c>
      <c r="G480" s="107"/>
      <c r="H480" s="107"/>
    </row>
    <row r="481" spans="1:8" x14ac:dyDescent="0.25">
      <c r="A481" s="105">
        <v>11</v>
      </c>
      <c r="B481" s="105">
        <v>10</v>
      </c>
      <c r="D481" s="107">
        <v>0.95</v>
      </c>
      <c r="E481" s="107">
        <v>1</v>
      </c>
      <c r="F481" s="107">
        <v>1.05</v>
      </c>
      <c r="G481" s="107"/>
      <c r="H481" s="107"/>
    </row>
    <row r="482" spans="1:8" x14ac:dyDescent="0.25">
      <c r="A482" s="105">
        <v>11</v>
      </c>
      <c r="B482" s="105">
        <v>11</v>
      </c>
      <c r="D482" s="107">
        <v>0.95</v>
      </c>
      <c r="E482" s="107">
        <v>1</v>
      </c>
      <c r="F482" s="107">
        <v>1.05</v>
      </c>
      <c r="G482" s="107"/>
      <c r="H482" s="107"/>
    </row>
    <row r="483" spans="1:8" x14ac:dyDescent="0.25">
      <c r="A483" s="105">
        <v>11</v>
      </c>
      <c r="B483" s="105">
        <v>12</v>
      </c>
      <c r="D483" s="107">
        <v>0.95</v>
      </c>
      <c r="E483" s="107">
        <v>1</v>
      </c>
      <c r="F483" s="107">
        <v>1.05</v>
      </c>
      <c r="G483" s="107"/>
      <c r="H483" s="107"/>
    </row>
    <row r="484" spans="1:8" x14ac:dyDescent="0.25">
      <c r="A484" s="105">
        <v>11</v>
      </c>
      <c r="B484" s="105">
        <v>13</v>
      </c>
      <c r="D484" s="107">
        <v>0.95</v>
      </c>
      <c r="E484" s="107">
        <v>1</v>
      </c>
      <c r="F484" s="107">
        <v>1.05</v>
      </c>
      <c r="G484" s="107"/>
      <c r="H484" s="107"/>
    </row>
    <row r="485" spans="1:8" x14ac:dyDescent="0.25">
      <c r="A485" s="105">
        <v>11</v>
      </c>
      <c r="B485" s="105">
        <v>14</v>
      </c>
      <c r="D485" s="107">
        <v>0.95</v>
      </c>
      <c r="E485" s="107">
        <v>1</v>
      </c>
      <c r="F485" s="107">
        <v>1.05</v>
      </c>
      <c r="G485" s="107"/>
      <c r="H485" s="107"/>
    </row>
    <row r="486" spans="1:8" x14ac:dyDescent="0.25">
      <c r="A486" s="105">
        <v>11</v>
      </c>
      <c r="B486" s="105">
        <v>15</v>
      </c>
      <c r="D486" s="107">
        <v>0.95</v>
      </c>
      <c r="E486" s="107">
        <v>1</v>
      </c>
      <c r="F486" s="107">
        <v>1.05</v>
      </c>
      <c r="G486" s="107"/>
      <c r="H486" s="107"/>
    </row>
    <row r="487" spans="1:8" x14ac:dyDescent="0.25">
      <c r="A487" s="105">
        <v>11</v>
      </c>
      <c r="B487" s="105">
        <v>16</v>
      </c>
      <c r="D487" s="107">
        <v>0.95</v>
      </c>
      <c r="E487" s="107">
        <v>1</v>
      </c>
      <c r="F487" s="107">
        <v>1.05</v>
      </c>
      <c r="G487" s="107"/>
      <c r="H487" s="107"/>
    </row>
    <row r="488" spans="1:8" x14ac:dyDescent="0.25">
      <c r="A488" s="105">
        <v>11</v>
      </c>
      <c r="B488" s="105">
        <v>17</v>
      </c>
      <c r="D488" s="107">
        <v>0.95</v>
      </c>
      <c r="E488" s="107">
        <v>1</v>
      </c>
      <c r="F488" s="107">
        <v>1.05</v>
      </c>
      <c r="G488" s="107"/>
      <c r="H488" s="107"/>
    </row>
    <row r="489" spans="1:8" x14ac:dyDescent="0.25">
      <c r="A489" s="105">
        <v>11</v>
      </c>
      <c r="B489" s="105">
        <v>18</v>
      </c>
      <c r="D489" s="107">
        <v>0.95</v>
      </c>
      <c r="E489" s="107">
        <v>1</v>
      </c>
      <c r="F489" s="107">
        <v>1.05</v>
      </c>
      <c r="G489" s="107"/>
      <c r="H489" s="107"/>
    </row>
    <row r="490" spans="1:8" x14ac:dyDescent="0.25">
      <c r="A490" s="105">
        <v>11</v>
      </c>
      <c r="B490" s="105">
        <v>19</v>
      </c>
      <c r="D490" s="107">
        <v>0.95</v>
      </c>
      <c r="E490" s="107">
        <v>1</v>
      </c>
      <c r="F490" s="107">
        <v>1.05</v>
      </c>
      <c r="G490" s="107"/>
      <c r="H490" s="107"/>
    </row>
    <row r="491" spans="1:8" x14ac:dyDescent="0.25">
      <c r="A491" s="105">
        <v>11</v>
      </c>
      <c r="B491" s="105">
        <v>20</v>
      </c>
      <c r="D491" s="107">
        <v>0.95</v>
      </c>
      <c r="E491" s="107">
        <v>1</v>
      </c>
      <c r="F491" s="107">
        <v>1.05</v>
      </c>
      <c r="G491" s="107"/>
      <c r="H491" s="107"/>
    </row>
    <row r="492" spans="1:8" x14ac:dyDescent="0.25">
      <c r="A492" s="105">
        <v>11</v>
      </c>
      <c r="B492" s="105">
        <v>21</v>
      </c>
      <c r="D492" s="107">
        <v>0.95</v>
      </c>
      <c r="E492" s="107">
        <v>1</v>
      </c>
      <c r="F492" s="107">
        <v>1.05</v>
      </c>
      <c r="G492" s="107"/>
      <c r="H492" s="107"/>
    </row>
    <row r="493" spans="1:8" x14ac:dyDescent="0.25">
      <c r="A493" s="105">
        <v>11</v>
      </c>
      <c r="B493" s="105">
        <v>22</v>
      </c>
      <c r="D493" s="107">
        <v>0.8</v>
      </c>
      <c r="E493" s="107">
        <v>0.9</v>
      </c>
      <c r="F493" s="107">
        <v>1</v>
      </c>
      <c r="G493" s="107"/>
      <c r="H493" s="107"/>
    </row>
    <row r="494" spans="1:8" x14ac:dyDescent="0.25">
      <c r="A494" s="105">
        <v>11</v>
      </c>
      <c r="B494" s="105">
        <v>23</v>
      </c>
      <c r="D494" s="107">
        <v>0.8</v>
      </c>
      <c r="E494" s="107">
        <v>0.9</v>
      </c>
      <c r="F494" s="107">
        <v>1</v>
      </c>
      <c r="G494" s="107"/>
      <c r="H494" s="107"/>
    </row>
    <row r="495" spans="1:8" x14ac:dyDescent="0.25">
      <c r="A495" s="105">
        <v>11</v>
      </c>
      <c r="B495" s="105">
        <v>24</v>
      </c>
      <c r="D495" s="107">
        <v>0.8</v>
      </c>
      <c r="E495" s="107">
        <v>0.9</v>
      </c>
      <c r="F495" s="107">
        <v>1</v>
      </c>
      <c r="G495" s="107"/>
      <c r="H495" s="107"/>
    </row>
    <row r="496" spans="1:8" x14ac:dyDescent="0.25">
      <c r="A496" s="105">
        <v>11</v>
      </c>
      <c r="B496" s="105">
        <v>25</v>
      </c>
      <c r="D496" s="107">
        <v>0.8</v>
      </c>
      <c r="E496" s="107">
        <v>0.9</v>
      </c>
      <c r="F496" s="107">
        <v>1</v>
      </c>
      <c r="G496" s="107"/>
      <c r="H496" s="107"/>
    </row>
    <row r="497" spans="1:8" x14ac:dyDescent="0.25">
      <c r="A497" s="105">
        <v>11</v>
      </c>
      <c r="B497" s="105">
        <v>26</v>
      </c>
      <c r="D497" s="107">
        <v>0.8</v>
      </c>
      <c r="E497" s="107">
        <v>0.9</v>
      </c>
      <c r="F497" s="107">
        <v>1</v>
      </c>
      <c r="G497" s="107"/>
      <c r="H497" s="107"/>
    </row>
    <row r="498" spans="1:8" x14ac:dyDescent="0.25">
      <c r="A498" s="105">
        <v>11</v>
      </c>
      <c r="B498" s="105">
        <v>27</v>
      </c>
      <c r="D498" s="107">
        <v>0.8</v>
      </c>
      <c r="E498" s="107">
        <v>0.9</v>
      </c>
      <c r="F498" s="107">
        <v>1</v>
      </c>
      <c r="G498" s="107"/>
      <c r="H498" s="107"/>
    </row>
    <row r="499" spans="1:8" x14ac:dyDescent="0.25">
      <c r="A499" s="105">
        <v>11</v>
      </c>
      <c r="B499" s="105">
        <v>28</v>
      </c>
      <c r="D499" s="107">
        <v>0.8</v>
      </c>
      <c r="E499" s="107">
        <v>0.9</v>
      </c>
      <c r="F499" s="107">
        <v>1</v>
      </c>
      <c r="G499" s="107"/>
      <c r="H499" s="107"/>
    </row>
    <row r="500" spans="1:8" x14ac:dyDescent="0.25">
      <c r="A500" s="105">
        <v>11</v>
      </c>
      <c r="B500" s="105">
        <v>29</v>
      </c>
      <c r="D500" s="107">
        <v>1</v>
      </c>
      <c r="E500" s="107">
        <v>1.1000000000000001</v>
      </c>
      <c r="F500" s="107">
        <v>1.2</v>
      </c>
      <c r="G500" s="107"/>
      <c r="H500" s="107"/>
    </row>
    <row r="501" spans="1:8" x14ac:dyDescent="0.25">
      <c r="A501" s="105">
        <v>11</v>
      </c>
      <c r="B501" s="105">
        <v>30</v>
      </c>
      <c r="D501" s="107">
        <v>1</v>
      </c>
      <c r="E501" s="107">
        <v>1.1000000000000001</v>
      </c>
      <c r="F501" s="107">
        <v>1.2</v>
      </c>
      <c r="G501" s="107"/>
      <c r="H501" s="107"/>
    </row>
    <row r="502" spans="1:8" x14ac:dyDescent="0.25">
      <c r="A502" s="105">
        <v>11</v>
      </c>
      <c r="B502" s="105">
        <v>31</v>
      </c>
      <c r="D502" s="107">
        <v>1</v>
      </c>
      <c r="E502" s="107">
        <v>1.1000000000000001</v>
      </c>
      <c r="F502" s="107">
        <v>1.2</v>
      </c>
      <c r="G502" s="107"/>
      <c r="H502" s="107"/>
    </row>
    <row r="503" spans="1:8" x14ac:dyDescent="0.25">
      <c r="A503" s="105">
        <v>11</v>
      </c>
      <c r="B503" s="105">
        <v>32</v>
      </c>
      <c r="D503" s="107">
        <v>1</v>
      </c>
      <c r="E503" s="107">
        <v>1.1000000000000001</v>
      </c>
      <c r="F503" s="107">
        <v>1.2</v>
      </c>
      <c r="G503" s="107"/>
      <c r="H503" s="107"/>
    </row>
    <row r="504" spans="1:8" x14ac:dyDescent="0.25">
      <c r="A504" s="105">
        <v>11</v>
      </c>
      <c r="B504" s="105">
        <v>33</v>
      </c>
      <c r="D504" s="107">
        <v>1</v>
      </c>
      <c r="E504" s="107">
        <v>1.1000000000000001</v>
      </c>
      <c r="F504" s="107">
        <v>1.2</v>
      </c>
      <c r="G504" s="107"/>
      <c r="H504" s="107"/>
    </row>
    <row r="505" spans="1:8" x14ac:dyDescent="0.25">
      <c r="A505" s="105">
        <v>11</v>
      </c>
      <c r="B505" s="105">
        <v>34</v>
      </c>
      <c r="D505" s="107">
        <v>1</v>
      </c>
      <c r="E505" s="107">
        <v>1.1000000000000001</v>
      </c>
      <c r="F505" s="107">
        <v>1.2</v>
      </c>
      <c r="G505" s="107"/>
      <c r="H505" s="107"/>
    </row>
    <row r="506" spans="1:8" x14ac:dyDescent="0.25">
      <c r="A506" s="105">
        <v>11</v>
      </c>
      <c r="B506" s="105">
        <v>35</v>
      </c>
      <c r="D506" s="107">
        <v>1</v>
      </c>
      <c r="E506" s="107">
        <v>1.1000000000000001</v>
      </c>
      <c r="F506" s="107">
        <v>1.2</v>
      </c>
      <c r="G506" s="107"/>
      <c r="H506" s="107"/>
    </row>
    <row r="507" spans="1:8" x14ac:dyDescent="0.25">
      <c r="A507" s="105">
        <v>11</v>
      </c>
      <c r="B507" s="105">
        <v>36</v>
      </c>
      <c r="D507" s="107">
        <v>0.25</v>
      </c>
      <c r="E507" s="107">
        <v>1</v>
      </c>
      <c r="F507" s="107">
        <v>1.25</v>
      </c>
      <c r="G507" s="107"/>
      <c r="H507" s="107"/>
    </row>
    <row r="508" spans="1:8" x14ac:dyDescent="0.25">
      <c r="A508" s="105">
        <v>11</v>
      </c>
      <c r="B508" s="105">
        <v>37</v>
      </c>
      <c r="D508" s="107">
        <v>0.25</v>
      </c>
      <c r="E508" s="107">
        <v>1</v>
      </c>
      <c r="F508" s="107">
        <v>1.25</v>
      </c>
      <c r="G508" s="107"/>
      <c r="H508" s="107"/>
    </row>
    <row r="509" spans="1:8" x14ac:dyDescent="0.25">
      <c r="A509" s="105">
        <v>11</v>
      </c>
      <c r="B509" s="105">
        <v>38</v>
      </c>
      <c r="D509" s="107">
        <v>0.25</v>
      </c>
      <c r="E509" s="107">
        <v>1</v>
      </c>
      <c r="F509" s="107">
        <v>1.25</v>
      </c>
      <c r="G509" s="107"/>
      <c r="H509" s="107"/>
    </row>
    <row r="510" spans="1:8" x14ac:dyDescent="0.25">
      <c r="A510" s="105">
        <v>11</v>
      </c>
      <c r="B510" s="105">
        <v>39</v>
      </c>
      <c r="D510" s="107">
        <v>0.25</v>
      </c>
      <c r="E510" s="107">
        <v>1</v>
      </c>
      <c r="F510" s="107">
        <v>1.25</v>
      </c>
      <c r="G510" s="107"/>
      <c r="H510" s="107"/>
    </row>
    <row r="511" spans="1:8" x14ac:dyDescent="0.25">
      <c r="A511" s="105">
        <v>11</v>
      </c>
      <c r="B511" s="105">
        <v>40</v>
      </c>
      <c r="D511" s="107">
        <v>0.25</v>
      </c>
      <c r="E511" s="107">
        <v>1</v>
      </c>
      <c r="F511" s="107">
        <v>1.25</v>
      </c>
      <c r="G511" s="107"/>
      <c r="H511" s="107"/>
    </row>
    <row r="512" spans="1:8" x14ac:dyDescent="0.25">
      <c r="A512" s="105">
        <v>11</v>
      </c>
      <c r="B512" s="105">
        <v>41</v>
      </c>
      <c r="D512" s="107">
        <v>2.5</v>
      </c>
      <c r="E512" s="107">
        <v>10</v>
      </c>
      <c r="F512" s="107">
        <v>12.5</v>
      </c>
      <c r="G512" s="107"/>
      <c r="H512" s="107"/>
    </row>
    <row r="513" spans="1:8" x14ac:dyDescent="0.25">
      <c r="A513" s="105">
        <v>11</v>
      </c>
      <c r="B513" s="105">
        <v>42</v>
      </c>
      <c r="D513" s="107">
        <v>2.5</v>
      </c>
      <c r="E513" s="107">
        <v>10</v>
      </c>
      <c r="F513" s="107">
        <v>12.5</v>
      </c>
      <c r="G513" s="107"/>
      <c r="H513" s="107"/>
    </row>
    <row r="514" spans="1:8" x14ac:dyDescent="0.25">
      <c r="A514" s="105">
        <v>11</v>
      </c>
      <c r="B514" s="105">
        <v>43</v>
      </c>
      <c r="D514" s="107">
        <v>2.5</v>
      </c>
      <c r="E514" s="107">
        <v>10</v>
      </c>
      <c r="F514" s="107">
        <v>12.5</v>
      </c>
      <c r="G514" s="107"/>
      <c r="H514" s="107"/>
    </row>
    <row r="515" spans="1:8" x14ac:dyDescent="0.25">
      <c r="A515" s="105">
        <v>11</v>
      </c>
      <c r="B515" s="105">
        <v>44</v>
      </c>
      <c r="D515" s="107">
        <v>2.5</v>
      </c>
      <c r="E515" s="107">
        <v>10</v>
      </c>
      <c r="F515" s="107">
        <v>12.5</v>
      </c>
      <c r="G515" s="107"/>
      <c r="H515" s="107"/>
    </row>
    <row r="516" spans="1:8" x14ac:dyDescent="0.25">
      <c r="A516" s="105">
        <v>11</v>
      </c>
      <c r="B516" s="105">
        <v>45</v>
      </c>
      <c r="D516" s="107">
        <v>25</v>
      </c>
      <c r="E516" s="107">
        <v>100</v>
      </c>
      <c r="F516" s="107">
        <v>125</v>
      </c>
      <c r="G516" s="107"/>
      <c r="H516" s="107"/>
    </row>
    <row r="517" spans="1:8" x14ac:dyDescent="0.25">
      <c r="A517" s="105">
        <v>11</v>
      </c>
      <c r="B517" s="105">
        <v>46</v>
      </c>
      <c r="D517" s="107">
        <v>25</v>
      </c>
      <c r="E517" s="107">
        <v>100</v>
      </c>
      <c r="F517" s="107">
        <v>125</v>
      </c>
      <c r="G517" s="107"/>
      <c r="H517" s="107"/>
    </row>
    <row r="518" spans="1:8" x14ac:dyDescent="0.25">
      <c r="A518" s="105">
        <v>11</v>
      </c>
      <c r="B518" s="105">
        <v>47</v>
      </c>
      <c r="D518" s="107">
        <v>25</v>
      </c>
      <c r="E518" s="107">
        <v>100</v>
      </c>
      <c r="F518" s="107">
        <v>125</v>
      </c>
      <c r="G518" s="107"/>
      <c r="H518" s="107"/>
    </row>
    <row r="519" spans="1:8" x14ac:dyDescent="0.25">
      <c r="A519" s="105">
        <v>12</v>
      </c>
      <c r="B519" s="105">
        <v>1</v>
      </c>
      <c r="D519" s="107">
        <v>0.98</v>
      </c>
      <c r="E519" s="107">
        <v>1.03</v>
      </c>
      <c r="F519" s="107">
        <v>1.1000000000000001</v>
      </c>
      <c r="G519" s="107"/>
      <c r="H519" s="107"/>
    </row>
    <row r="520" spans="1:8" x14ac:dyDescent="0.25">
      <c r="A520" s="105">
        <v>12</v>
      </c>
      <c r="B520" s="105">
        <v>2</v>
      </c>
      <c r="D520" s="107">
        <v>0.98</v>
      </c>
      <c r="E520" s="107">
        <v>1.03</v>
      </c>
      <c r="F520" s="107">
        <v>1.1000000000000001</v>
      </c>
      <c r="G520" s="107"/>
      <c r="H520" s="107"/>
    </row>
    <row r="521" spans="1:8" x14ac:dyDescent="0.25">
      <c r="A521" s="105">
        <v>12</v>
      </c>
      <c r="B521" s="105">
        <v>3</v>
      </c>
      <c r="D521" s="107">
        <v>0.98</v>
      </c>
      <c r="E521" s="107">
        <v>1.03</v>
      </c>
      <c r="F521" s="107">
        <v>1.1000000000000001</v>
      </c>
      <c r="G521" s="107"/>
      <c r="H521" s="107"/>
    </row>
    <row r="522" spans="1:8" x14ac:dyDescent="0.25">
      <c r="A522" s="105">
        <v>12</v>
      </c>
      <c r="B522" s="105">
        <v>4</v>
      </c>
      <c r="D522" s="107">
        <v>0.98</v>
      </c>
      <c r="E522" s="107">
        <v>1.03</v>
      </c>
      <c r="F522" s="107">
        <v>1.1000000000000001</v>
      </c>
      <c r="G522" s="107"/>
      <c r="H522" s="107"/>
    </row>
    <row r="523" spans="1:8" x14ac:dyDescent="0.25">
      <c r="A523" s="105">
        <v>12</v>
      </c>
      <c r="B523" s="105">
        <v>5</v>
      </c>
      <c r="D523" s="107">
        <v>0.98</v>
      </c>
      <c r="E523" s="107">
        <v>1.03</v>
      </c>
      <c r="F523" s="107">
        <v>1.1000000000000001</v>
      </c>
      <c r="G523" s="107"/>
      <c r="H523" s="107"/>
    </row>
    <row r="524" spans="1:8" x14ac:dyDescent="0.25">
      <c r="A524" s="105">
        <v>12</v>
      </c>
      <c r="B524" s="105">
        <v>6</v>
      </c>
      <c r="D524" s="107">
        <v>0.98</v>
      </c>
      <c r="E524" s="107">
        <v>1.03</v>
      </c>
      <c r="F524" s="107">
        <v>1.1000000000000001</v>
      </c>
      <c r="G524" s="107"/>
      <c r="H524" s="107"/>
    </row>
    <row r="525" spans="1:8" x14ac:dyDescent="0.25">
      <c r="A525" s="105">
        <v>12</v>
      </c>
      <c r="B525" s="105">
        <v>7</v>
      </c>
      <c r="D525" s="107">
        <v>0.98</v>
      </c>
      <c r="E525" s="107">
        <v>1.03</v>
      </c>
      <c r="F525" s="107">
        <v>1.1000000000000001</v>
      </c>
      <c r="G525" s="107"/>
      <c r="H525" s="107"/>
    </row>
    <row r="526" spans="1:8" x14ac:dyDescent="0.25">
      <c r="A526" s="105">
        <v>12</v>
      </c>
      <c r="B526" s="105">
        <v>8</v>
      </c>
      <c r="D526" s="107">
        <v>0.98</v>
      </c>
      <c r="E526" s="107">
        <v>1.03</v>
      </c>
      <c r="F526" s="107">
        <v>1.1000000000000001</v>
      </c>
      <c r="G526" s="107"/>
      <c r="H526" s="107"/>
    </row>
    <row r="527" spans="1:8" x14ac:dyDescent="0.25">
      <c r="A527" s="105">
        <v>12</v>
      </c>
      <c r="B527" s="105">
        <v>9</v>
      </c>
      <c r="D527" s="107">
        <v>0.98</v>
      </c>
      <c r="E527" s="107">
        <v>1.03</v>
      </c>
      <c r="F527" s="107">
        <v>1.1000000000000001</v>
      </c>
      <c r="G527" s="107"/>
      <c r="H527" s="107"/>
    </row>
    <row r="528" spans="1:8" x14ac:dyDescent="0.25">
      <c r="A528" s="105">
        <v>12</v>
      </c>
      <c r="B528" s="105">
        <v>10</v>
      </c>
      <c r="D528" s="107">
        <v>0.98</v>
      </c>
      <c r="E528" s="107">
        <v>1.03</v>
      </c>
      <c r="F528" s="107">
        <v>1.1000000000000001</v>
      </c>
      <c r="G528" s="107"/>
      <c r="H528" s="107"/>
    </row>
    <row r="529" spans="1:8" x14ac:dyDescent="0.25">
      <c r="A529" s="105">
        <v>12</v>
      </c>
      <c r="B529" s="105">
        <v>11</v>
      </c>
      <c r="D529" s="107">
        <v>0.98</v>
      </c>
      <c r="E529" s="107">
        <v>1.03</v>
      </c>
      <c r="F529" s="107">
        <v>1.1000000000000001</v>
      </c>
      <c r="G529" s="107"/>
      <c r="H529" s="107"/>
    </row>
    <row r="530" spans="1:8" x14ac:dyDescent="0.25">
      <c r="A530" s="105">
        <v>12</v>
      </c>
      <c r="B530" s="105">
        <v>12</v>
      </c>
      <c r="D530" s="107">
        <v>0.98</v>
      </c>
      <c r="E530" s="107">
        <v>1.03</v>
      </c>
      <c r="F530" s="107">
        <v>1.1000000000000001</v>
      </c>
      <c r="G530" s="107"/>
      <c r="H530" s="107"/>
    </row>
    <row r="531" spans="1:8" x14ac:dyDescent="0.25">
      <c r="A531" s="105">
        <v>12</v>
      </c>
      <c r="B531" s="105">
        <v>13</v>
      </c>
      <c r="D531" s="107">
        <v>0.98</v>
      </c>
      <c r="E531" s="107">
        <v>1.03</v>
      </c>
      <c r="F531" s="107">
        <v>1.1000000000000001</v>
      </c>
      <c r="G531" s="107"/>
      <c r="H531" s="107"/>
    </row>
    <row r="532" spans="1:8" x14ac:dyDescent="0.25">
      <c r="A532" s="105">
        <v>12</v>
      </c>
      <c r="B532" s="105">
        <v>14</v>
      </c>
      <c r="D532" s="107">
        <v>0.98</v>
      </c>
      <c r="E532" s="107">
        <v>1.03</v>
      </c>
      <c r="F532" s="107">
        <v>1.1000000000000001</v>
      </c>
      <c r="G532" s="107"/>
      <c r="H532" s="107"/>
    </row>
    <row r="533" spans="1:8" x14ac:dyDescent="0.25">
      <c r="A533" s="105">
        <v>12</v>
      </c>
      <c r="B533" s="105">
        <v>15</v>
      </c>
      <c r="D533" s="107">
        <v>0.98</v>
      </c>
      <c r="E533" s="107">
        <v>1.03</v>
      </c>
      <c r="F533" s="107">
        <v>1.1000000000000001</v>
      </c>
      <c r="G533" s="107"/>
      <c r="H533" s="107"/>
    </row>
    <row r="534" spans="1:8" x14ac:dyDescent="0.25">
      <c r="A534" s="105">
        <v>12</v>
      </c>
      <c r="B534" s="105">
        <v>16</v>
      </c>
      <c r="D534" s="107">
        <v>0.98</v>
      </c>
      <c r="E534" s="107">
        <v>1.03</v>
      </c>
      <c r="F534" s="107">
        <v>1.1000000000000001</v>
      </c>
      <c r="G534" s="107"/>
      <c r="H534" s="107"/>
    </row>
    <row r="535" spans="1:8" x14ac:dyDescent="0.25">
      <c r="A535" s="105">
        <v>12</v>
      </c>
      <c r="B535" s="105">
        <v>17</v>
      </c>
      <c r="D535" s="107">
        <v>0.98</v>
      </c>
      <c r="E535" s="107">
        <v>1.03</v>
      </c>
      <c r="F535" s="107">
        <v>1.1000000000000001</v>
      </c>
      <c r="G535" s="107"/>
      <c r="H535" s="107"/>
    </row>
    <row r="536" spans="1:8" x14ac:dyDescent="0.25">
      <c r="A536" s="105">
        <v>12</v>
      </c>
      <c r="B536" s="105">
        <v>18</v>
      </c>
      <c r="D536" s="107">
        <v>0.98</v>
      </c>
      <c r="E536" s="107">
        <v>1.03</v>
      </c>
      <c r="F536" s="107">
        <v>1.1000000000000001</v>
      </c>
      <c r="G536" s="107"/>
      <c r="H536" s="107"/>
    </row>
    <row r="537" spans="1:8" x14ac:dyDescent="0.25">
      <c r="A537" s="105">
        <v>12</v>
      </c>
      <c r="B537" s="105">
        <v>19</v>
      </c>
      <c r="D537" s="107">
        <v>0.98</v>
      </c>
      <c r="E537" s="107">
        <v>1.03</v>
      </c>
      <c r="F537" s="107">
        <v>1.1000000000000001</v>
      </c>
      <c r="G537" s="107"/>
      <c r="H537" s="107"/>
    </row>
    <row r="538" spans="1:8" x14ac:dyDescent="0.25">
      <c r="A538" s="105">
        <v>12</v>
      </c>
      <c r="B538" s="105">
        <v>20</v>
      </c>
      <c r="D538" s="107">
        <v>0.98</v>
      </c>
      <c r="E538" s="107">
        <v>1.03</v>
      </c>
      <c r="F538" s="107">
        <v>1.1000000000000001</v>
      </c>
      <c r="G538" s="107"/>
      <c r="H538" s="107"/>
    </row>
    <row r="539" spans="1:8" x14ac:dyDescent="0.25">
      <c r="A539" s="105">
        <v>12</v>
      </c>
      <c r="B539" s="105">
        <v>21</v>
      </c>
      <c r="D539" s="107">
        <v>0.98</v>
      </c>
      <c r="E539" s="107">
        <v>1.03</v>
      </c>
      <c r="F539" s="107">
        <v>1.1000000000000001</v>
      </c>
      <c r="G539" s="107"/>
      <c r="H539" s="107"/>
    </row>
    <row r="540" spans="1:8" x14ac:dyDescent="0.25">
      <c r="A540" s="105">
        <v>12</v>
      </c>
      <c r="B540" s="105">
        <v>22</v>
      </c>
      <c r="D540" s="107">
        <v>0.9</v>
      </c>
      <c r="E540" s="107">
        <v>1</v>
      </c>
      <c r="F540" s="107">
        <v>1.2</v>
      </c>
      <c r="G540" s="107"/>
      <c r="H540" s="107"/>
    </row>
    <row r="541" spans="1:8" x14ac:dyDescent="0.25">
      <c r="A541" s="105">
        <v>12</v>
      </c>
      <c r="B541" s="105">
        <v>23</v>
      </c>
      <c r="D541" s="107">
        <v>0.9</v>
      </c>
      <c r="E541" s="107">
        <v>1</v>
      </c>
      <c r="F541" s="107">
        <v>1.2</v>
      </c>
      <c r="G541" s="107"/>
      <c r="H541" s="107"/>
    </row>
    <row r="542" spans="1:8" x14ac:dyDescent="0.25">
      <c r="A542" s="105">
        <v>12</v>
      </c>
      <c r="B542" s="105">
        <v>24</v>
      </c>
      <c r="D542" s="107">
        <v>0.9</v>
      </c>
      <c r="E542" s="107">
        <v>1</v>
      </c>
      <c r="F542" s="107">
        <v>1.2</v>
      </c>
      <c r="G542" s="107"/>
      <c r="H542" s="107"/>
    </row>
    <row r="543" spans="1:8" x14ac:dyDescent="0.25">
      <c r="A543" s="105">
        <v>12</v>
      </c>
      <c r="B543" s="105">
        <v>25</v>
      </c>
      <c r="D543" s="107">
        <v>0.9</v>
      </c>
      <c r="E543" s="107">
        <v>1</v>
      </c>
      <c r="F543" s="107">
        <v>1.2</v>
      </c>
      <c r="G543" s="107"/>
      <c r="H543" s="107"/>
    </row>
    <row r="544" spans="1:8" x14ac:dyDescent="0.25">
      <c r="A544" s="105">
        <v>12</v>
      </c>
      <c r="B544" s="105">
        <v>26</v>
      </c>
      <c r="D544" s="107">
        <v>0.9</v>
      </c>
      <c r="E544" s="107">
        <v>1</v>
      </c>
      <c r="F544" s="107">
        <v>1.2</v>
      </c>
      <c r="G544" s="107"/>
      <c r="H544" s="107"/>
    </row>
    <row r="545" spans="1:8" x14ac:dyDescent="0.25">
      <c r="A545" s="105">
        <v>12</v>
      </c>
      <c r="B545" s="105">
        <v>27</v>
      </c>
      <c r="D545" s="107">
        <v>0.9</v>
      </c>
      <c r="E545" s="107">
        <v>1</v>
      </c>
      <c r="F545" s="107">
        <v>1.2</v>
      </c>
      <c r="G545" s="107"/>
      <c r="H545" s="107"/>
    </row>
    <row r="546" spans="1:8" x14ac:dyDescent="0.25">
      <c r="A546" s="105">
        <v>12</v>
      </c>
      <c r="B546" s="105">
        <v>28</v>
      </c>
      <c r="D546" s="107">
        <v>0.9</v>
      </c>
      <c r="E546" s="107">
        <v>1</v>
      </c>
      <c r="F546" s="107">
        <v>1.2</v>
      </c>
      <c r="G546" s="107"/>
      <c r="H546" s="107"/>
    </row>
    <row r="547" spans="1:8" x14ac:dyDescent="0.25">
      <c r="A547" s="105">
        <v>12</v>
      </c>
      <c r="B547" s="105">
        <v>29</v>
      </c>
      <c r="D547" s="107">
        <v>0.97499999999999998</v>
      </c>
      <c r="E547" s="107">
        <v>1</v>
      </c>
      <c r="F547" s="107">
        <v>1.075</v>
      </c>
      <c r="G547" s="107"/>
      <c r="H547" s="107"/>
    </row>
    <row r="548" spans="1:8" x14ac:dyDescent="0.25">
      <c r="A548" s="105">
        <v>12</v>
      </c>
      <c r="B548" s="105">
        <v>30</v>
      </c>
      <c r="D548" s="107">
        <v>0.97499999999999998</v>
      </c>
      <c r="E548" s="107">
        <v>1</v>
      </c>
      <c r="F548" s="107">
        <v>1.075</v>
      </c>
      <c r="G548" s="107"/>
      <c r="H548" s="107"/>
    </row>
    <row r="549" spans="1:8" x14ac:dyDescent="0.25">
      <c r="A549" s="105">
        <v>12</v>
      </c>
      <c r="B549" s="105">
        <v>31</v>
      </c>
      <c r="D549" s="107">
        <v>0.97499999999999998</v>
      </c>
      <c r="E549" s="107">
        <v>1</v>
      </c>
      <c r="F549" s="107">
        <v>1.075</v>
      </c>
      <c r="G549" s="107"/>
      <c r="H549" s="107"/>
    </row>
    <row r="550" spans="1:8" x14ac:dyDescent="0.25">
      <c r="A550" s="105">
        <v>12</v>
      </c>
      <c r="B550" s="105">
        <v>32</v>
      </c>
      <c r="D550" s="107">
        <v>0.97499999999999998</v>
      </c>
      <c r="E550" s="107">
        <v>1</v>
      </c>
      <c r="F550" s="107">
        <v>1.075</v>
      </c>
      <c r="G550" s="107"/>
      <c r="H550" s="107"/>
    </row>
    <row r="551" spans="1:8" x14ac:dyDescent="0.25">
      <c r="A551" s="105">
        <v>12</v>
      </c>
      <c r="B551" s="105">
        <v>33</v>
      </c>
      <c r="D551" s="107">
        <v>0.97499999999999998</v>
      </c>
      <c r="E551" s="107">
        <v>1</v>
      </c>
      <c r="F551" s="107">
        <v>1.075</v>
      </c>
      <c r="G551" s="107"/>
      <c r="H551" s="107"/>
    </row>
    <row r="552" spans="1:8" x14ac:dyDescent="0.25">
      <c r="A552" s="105">
        <v>12</v>
      </c>
      <c r="B552" s="105">
        <v>34</v>
      </c>
      <c r="D552" s="107">
        <v>0.97499999999999998</v>
      </c>
      <c r="E552" s="107">
        <v>1</v>
      </c>
      <c r="F552" s="107">
        <v>1.075</v>
      </c>
      <c r="G552" s="107"/>
      <c r="H552" s="107"/>
    </row>
    <row r="553" spans="1:8" x14ac:dyDescent="0.25">
      <c r="A553" s="105">
        <v>12</v>
      </c>
      <c r="B553" s="105">
        <v>35</v>
      </c>
      <c r="D553" s="107">
        <v>0.97499999999999998</v>
      </c>
      <c r="E553" s="107">
        <v>1</v>
      </c>
      <c r="F553" s="107">
        <v>1.075</v>
      </c>
      <c r="G553" s="107"/>
      <c r="H553" s="107"/>
    </row>
    <row r="554" spans="1:8" x14ac:dyDescent="0.25">
      <c r="A554" s="105">
        <v>12</v>
      </c>
      <c r="B554" s="105">
        <v>36</v>
      </c>
      <c r="D554" s="107">
        <v>0.9</v>
      </c>
      <c r="E554" s="107">
        <v>1</v>
      </c>
      <c r="F554" s="107">
        <v>1.1000000000000001</v>
      </c>
      <c r="G554" s="107"/>
      <c r="H554" s="107"/>
    </row>
    <row r="555" spans="1:8" x14ac:dyDescent="0.25">
      <c r="A555" s="105">
        <v>12</v>
      </c>
      <c r="B555" s="105">
        <v>37</v>
      </c>
      <c r="D555" s="107">
        <v>0.9</v>
      </c>
      <c r="E555" s="107">
        <v>1</v>
      </c>
      <c r="F555" s="107">
        <v>1.1000000000000001</v>
      </c>
      <c r="G555" s="107"/>
      <c r="H555" s="107"/>
    </row>
    <row r="556" spans="1:8" x14ac:dyDescent="0.25">
      <c r="A556" s="105">
        <v>12</v>
      </c>
      <c r="B556" s="105">
        <v>38</v>
      </c>
      <c r="D556" s="107">
        <v>0.9</v>
      </c>
      <c r="E556" s="107">
        <v>1</v>
      </c>
      <c r="F556" s="107">
        <v>1.1000000000000001</v>
      </c>
      <c r="G556" s="107"/>
      <c r="H556" s="107"/>
    </row>
    <row r="557" spans="1:8" x14ac:dyDescent="0.25">
      <c r="A557" s="105">
        <v>12</v>
      </c>
      <c r="B557" s="105">
        <v>39</v>
      </c>
      <c r="D557" s="107">
        <v>0.9</v>
      </c>
      <c r="E557" s="107">
        <v>1</v>
      </c>
      <c r="F557" s="107">
        <v>1.1000000000000001</v>
      </c>
      <c r="G557" s="107"/>
      <c r="H557" s="107"/>
    </row>
    <row r="558" spans="1:8" x14ac:dyDescent="0.25">
      <c r="A558" s="105">
        <v>12</v>
      </c>
      <c r="B558" s="105">
        <v>40</v>
      </c>
      <c r="D558" s="107">
        <v>0.9</v>
      </c>
      <c r="E558" s="107">
        <v>1</v>
      </c>
      <c r="F558" s="107">
        <v>1.1000000000000001</v>
      </c>
      <c r="G558" s="107"/>
      <c r="H558" s="107"/>
    </row>
    <row r="559" spans="1:8" x14ac:dyDescent="0.25">
      <c r="A559" s="105">
        <v>12</v>
      </c>
      <c r="B559" s="105">
        <v>41</v>
      </c>
      <c r="D559" s="107">
        <v>9</v>
      </c>
      <c r="E559" s="107">
        <v>11</v>
      </c>
      <c r="F559" s="107">
        <v>12</v>
      </c>
      <c r="G559" s="107"/>
      <c r="H559" s="107"/>
    </row>
    <row r="560" spans="1:8" x14ac:dyDescent="0.25">
      <c r="A560" s="105">
        <v>12</v>
      </c>
      <c r="B560" s="105">
        <v>42</v>
      </c>
      <c r="D560" s="107">
        <v>9</v>
      </c>
      <c r="E560" s="107">
        <v>11</v>
      </c>
      <c r="F560" s="107">
        <v>12</v>
      </c>
      <c r="G560" s="107"/>
      <c r="H560" s="107"/>
    </row>
    <row r="561" spans="1:8" x14ac:dyDescent="0.25">
      <c r="A561" s="105">
        <v>12</v>
      </c>
      <c r="B561" s="105">
        <v>43</v>
      </c>
      <c r="D561" s="107">
        <v>9</v>
      </c>
      <c r="E561" s="107">
        <v>11</v>
      </c>
      <c r="F561" s="107">
        <v>12</v>
      </c>
      <c r="G561" s="107"/>
      <c r="H561" s="107"/>
    </row>
    <row r="562" spans="1:8" x14ac:dyDescent="0.25">
      <c r="A562" s="105">
        <v>12</v>
      </c>
      <c r="B562" s="105">
        <v>44</v>
      </c>
      <c r="D562" s="107">
        <v>9</v>
      </c>
      <c r="E562" s="107">
        <v>11</v>
      </c>
      <c r="F562" s="107">
        <v>12</v>
      </c>
      <c r="G562" s="107"/>
      <c r="H562" s="107"/>
    </row>
    <row r="563" spans="1:8" x14ac:dyDescent="0.25">
      <c r="A563" s="105">
        <v>12</v>
      </c>
      <c r="B563" s="105">
        <v>45</v>
      </c>
      <c r="D563" s="107">
        <v>90</v>
      </c>
      <c r="E563" s="107">
        <v>110</v>
      </c>
      <c r="F563" s="107">
        <v>125</v>
      </c>
      <c r="G563" s="107"/>
      <c r="H563" s="107"/>
    </row>
    <row r="564" spans="1:8" x14ac:dyDescent="0.25">
      <c r="A564" s="105">
        <v>12</v>
      </c>
      <c r="B564" s="105">
        <v>46</v>
      </c>
      <c r="D564" s="107">
        <v>90</v>
      </c>
      <c r="E564" s="107">
        <v>110</v>
      </c>
      <c r="F564" s="107">
        <v>125</v>
      </c>
      <c r="G564" s="107"/>
      <c r="H564" s="107"/>
    </row>
    <row r="565" spans="1:8" x14ac:dyDescent="0.25">
      <c r="A565" s="105">
        <v>12</v>
      </c>
      <c r="B565" s="105">
        <v>47</v>
      </c>
      <c r="D565" s="107">
        <v>90</v>
      </c>
      <c r="E565" s="107">
        <v>110</v>
      </c>
      <c r="F565" s="107">
        <v>125</v>
      </c>
      <c r="G565" s="107"/>
      <c r="H565" s="107"/>
    </row>
    <row r="566" spans="1:8" x14ac:dyDescent="0.25">
      <c r="A566" s="105">
        <v>13</v>
      </c>
      <c r="B566" s="105">
        <v>1</v>
      </c>
      <c r="D566" s="107">
        <v>0.92</v>
      </c>
      <c r="E566" s="107">
        <v>1</v>
      </c>
      <c r="F566" s="107">
        <v>1.08</v>
      </c>
      <c r="G566" s="107"/>
      <c r="H566" s="107"/>
    </row>
    <row r="567" spans="1:8" x14ac:dyDescent="0.25">
      <c r="A567" s="105">
        <v>13</v>
      </c>
      <c r="B567" s="105">
        <v>2</v>
      </c>
      <c r="D567" s="107">
        <v>0.92</v>
      </c>
      <c r="E567" s="107">
        <v>1</v>
      </c>
      <c r="F567" s="107">
        <v>1.08</v>
      </c>
      <c r="G567" s="107"/>
      <c r="H567" s="107"/>
    </row>
    <row r="568" spans="1:8" x14ac:dyDescent="0.25">
      <c r="A568" s="105">
        <v>13</v>
      </c>
      <c r="B568" s="105">
        <v>3</v>
      </c>
      <c r="D568" s="107">
        <v>0.92</v>
      </c>
      <c r="E568" s="107">
        <v>1</v>
      </c>
      <c r="F568" s="107">
        <v>1.08</v>
      </c>
      <c r="G568" s="107"/>
      <c r="H568" s="107"/>
    </row>
    <row r="569" spans="1:8" x14ac:dyDescent="0.25">
      <c r="A569" s="105">
        <v>13</v>
      </c>
      <c r="B569" s="105">
        <v>4</v>
      </c>
      <c r="D569" s="107">
        <v>0.92</v>
      </c>
      <c r="E569" s="107">
        <v>1</v>
      </c>
      <c r="F569" s="107">
        <v>1.08</v>
      </c>
      <c r="G569" s="107"/>
      <c r="H569" s="107"/>
    </row>
    <row r="570" spans="1:8" x14ac:dyDescent="0.25">
      <c r="A570" s="105">
        <v>13</v>
      </c>
      <c r="B570" s="105">
        <v>5</v>
      </c>
      <c r="D570" s="107">
        <v>0.92</v>
      </c>
      <c r="E570" s="107">
        <v>1</v>
      </c>
      <c r="F570" s="107">
        <v>1.08</v>
      </c>
      <c r="G570" s="107"/>
      <c r="H570" s="107"/>
    </row>
    <row r="571" spans="1:8" x14ac:dyDescent="0.25">
      <c r="A571" s="105">
        <v>13</v>
      </c>
      <c r="B571" s="105">
        <v>6</v>
      </c>
      <c r="D571" s="107">
        <v>0.92</v>
      </c>
      <c r="E571" s="107">
        <v>1</v>
      </c>
      <c r="F571" s="107">
        <v>1.08</v>
      </c>
      <c r="G571" s="107"/>
      <c r="H571" s="107"/>
    </row>
    <row r="572" spans="1:8" x14ac:dyDescent="0.25">
      <c r="A572" s="105">
        <v>13</v>
      </c>
      <c r="B572" s="105">
        <v>7</v>
      </c>
      <c r="D572" s="107">
        <v>0.92</v>
      </c>
      <c r="E572" s="107">
        <v>1</v>
      </c>
      <c r="F572" s="107">
        <v>1.08</v>
      </c>
      <c r="G572" s="107"/>
      <c r="H572" s="107"/>
    </row>
    <row r="573" spans="1:8" x14ac:dyDescent="0.25">
      <c r="A573" s="105">
        <v>13</v>
      </c>
      <c r="B573" s="105">
        <v>8</v>
      </c>
      <c r="D573" s="107">
        <v>0.92</v>
      </c>
      <c r="E573" s="107">
        <v>1</v>
      </c>
      <c r="F573" s="107">
        <v>1.08</v>
      </c>
      <c r="G573" s="107"/>
      <c r="H573" s="107"/>
    </row>
    <row r="574" spans="1:8" x14ac:dyDescent="0.25">
      <c r="A574" s="105">
        <v>13</v>
      </c>
      <c r="B574" s="105">
        <v>9</v>
      </c>
      <c r="D574" s="107">
        <v>0.92</v>
      </c>
      <c r="E574" s="107">
        <v>1</v>
      </c>
      <c r="F574" s="107">
        <v>1.08</v>
      </c>
      <c r="G574" s="107"/>
      <c r="H574" s="107"/>
    </row>
    <row r="575" spans="1:8" x14ac:dyDescent="0.25">
      <c r="A575" s="105">
        <v>13</v>
      </c>
      <c r="B575" s="105">
        <v>10</v>
      </c>
      <c r="D575" s="107">
        <v>0.92</v>
      </c>
      <c r="E575" s="107">
        <v>1</v>
      </c>
      <c r="F575" s="107">
        <v>1.08</v>
      </c>
      <c r="G575" s="107"/>
      <c r="H575" s="107"/>
    </row>
    <row r="576" spans="1:8" x14ac:dyDescent="0.25">
      <c r="A576" s="105">
        <v>13</v>
      </c>
      <c r="B576" s="105">
        <v>11</v>
      </c>
      <c r="D576" s="107">
        <v>0.92</v>
      </c>
      <c r="E576" s="107">
        <v>1</v>
      </c>
      <c r="F576" s="107">
        <v>1.08</v>
      </c>
      <c r="G576" s="107"/>
      <c r="H576" s="107"/>
    </row>
    <row r="577" spans="1:8" x14ac:dyDescent="0.25">
      <c r="A577" s="105">
        <v>13</v>
      </c>
      <c r="B577" s="105">
        <v>12</v>
      </c>
      <c r="D577" s="107">
        <v>0.92</v>
      </c>
      <c r="E577" s="107">
        <v>1</v>
      </c>
      <c r="F577" s="107">
        <v>1.08</v>
      </c>
      <c r="G577" s="107"/>
      <c r="H577" s="107"/>
    </row>
    <row r="578" spans="1:8" x14ac:dyDescent="0.25">
      <c r="A578" s="105">
        <v>13</v>
      </c>
      <c r="B578" s="105">
        <v>13</v>
      </c>
      <c r="D578" s="107">
        <v>0.92</v>
      </c>
      <c r="E578" s="107">
        <v>1</v>
      </c>
      <c r="F578" s="107">
        <v>1.08</v>
      </c>
      <c r="G578" s="107"/>
      <c r="H578" s="107"/>
    </row>
    <row r="579" spans="1:8" x14ac:dyDescent="0.25">
      <c r="A579" s="105">
        <v>13</v>
      </c>
      <c r="B579" s="105">
        <v>14</v>
      </c>
      <c r="D579" s="107">
        <v>0.92</v>
      </c>
      <c r="E579" s="107">
        <v>1</v>
      </c>
      <c r="F579" s="107">
        <v>1.08</v>
      </c>
      <c r="G579" s="107"/>
      <c r="H579" s="107"/>
    </row>
    <row r="580" spans="1:8" x14ac:dyDescent="0.25">
      <c r="A580" s="105">
        <v>13</v>
      </c>
      <c r="B580" s="105">
        <v>15</v>
      </c>
      <c r="D580" s="107">
        <v>0.92</v>
      </c>
      <c r="E580" s="107">
        <v>1</v>
      </c>
      <c r="F580" s="107">
        <v>1.08</v>
      </c>
      <c r="G580" s="107"/>
      <c r="H580" s="107"/>
    </row>
    <row r="581" spans="1:8" x14ac:dyDescent="0.25">
      <c r="A581" s="105">
        <v>13</v>
      </c>
      <c r="B581" s="105">
        <v>16</v>
      </c>
      <c r="D581" s="107">
        <v>0.92</v>
      </c>
      <c r="E581" s="107">
        <v>1</v>
      </c>
      <c r="F581" s="107">
        <v>1.08</v>
      </c>
      <c r="G581" s="107"/>
      <c r="H581" s="107"/>
    </row>
    <row r="582" spans="1:8" x14ac:dyDescent="0.25">
      <c r="A582" s="105">
        <v>13</v>
      </c>
      <c r="B582" s="105">
        <v>17</v>
      </c>
      <c r="D582" s="107">
        <v>0.92</v>
      </c>
      <c r="E582" s="107">
        <v>1</v>
      </c>
      <c r="F582" s="107">
        <v>1.08</v>
      </c>
      <c r="G582" s="107"/>
      <c r="H582" s="107"/>
    </row>
    <row r="583" spans="1:8" x14ac:dyDescent="0.25">
      <c r="A583" s="105">
        <v>13</v>
      </c>
      <c r="B583" s="105">
        <v>18</v>
      </c>
      <c r="D583" s="107">
        <v>0.92</v>
      </c>
      <c r="E583" s="107">
        <v>1</v>
      </c>
      <c r="F583" s="107">
        <v>1.08</v>
      </c>
      <c r="G583" s="107"/>
      <c r="H583" s="107"/>
    </row>
    <row r="584" spans="1:8" x14ac:dyDescent="0.25">
      <c r="A584" s="105">
        <v>13</v>
      </c>
      <c r="B584" s="105">
        <v>19</v>
      </c>
      <c r="D584" s="107">
        <v>0.92</v>
      </c>
      <c r="E584" s="107">
        <v>1</v>
      </c>
      <c r="F584" s="107">
        <v>1.08</v>
      </c>
      <c r="G584" s="107"/>
      <c r="H584" s="107"/>
    </row>
    <row r="585" spans="1:8" x14ac:dyDescent="0.25">
      <c r="A585" s="105">
        <v>13</v>
      </c>
      <c r="B585" s="105">
        <v>20</v>
      </c>
      <c r="D585" s="107">
        <v>0.92</v>
      </c>
      <c r="E585" s="107">
        <v>1</v>
      </c>
      <c r="F585" s="107">
        <v>1.08</v>
      </c>
      <c r="G585" s="107"/>
      <c r="H585" s="107"/>
    </row>
    <row r="586" spans="1:8" x14ac:dyDescent="0.25">
      <c r="A586" s="105">
        <v>13</v>
      </c>
      <c r="B586" s="105">
        <v>21</v>
      </c>
      <c r="D586" s="107">
        <v>0.92</v>
      </c>
      <c r="E586" s="107">
        <v>1</v>
      </c>
      <c r="F586" s="107">
        <v>1.08</v>
      </c>
      <c r="G586" s="107"/>
      <c r="H586" s="107"/>
    </row>
    <row r="587" spans="1:8" x14ac:dyDescent="0.25">
      <c r="A587" s="105">
        <v>13</v>
      </c>
      <c r="B587" s="105">
        <v>22</v>
      </c>
      <c r="D587" s="107">
        <v>0.7</v>
      </c>
      <c r="E587" s="107">
        <v>1</v>
      </c>
      <c r="F587" s="107">
        <v>1.3</v>
      </c>
      <c r="G587" s="107"/>
      <c r="H587" s="107"/>
    </row>
    <row r="588" spans="1:8" x14ac:dyDescent="0.25">
      <c r="A588" s="105">
        <v>13</v>
      </c>
      <c r="B588" s="105">
        <v>23</v>
      </c>
      <c r="D588" s="107">
        <v>0.7</v>
      </c>
      <c r="E588" s="107">
        <v>1</v>
      </c>
      <c r="F588" s="107">
        <v>1.3</v>
      </c>
      <c r="G588" s="107"/>
      <c r="H588" s="107"/>
    </row>
    <row r="589" spans="1:8" x14ac:dyDescent="0.25">
      <c r="A589" s="105">
        <v>13</v>
      </c>
      <c r="B589" s="105">
        <v>24</v>
      </c>
      <c r="D589" s="107">
        <v>0.7</v>
      </c>
      <c r="E589" s="107">
        <v>1</v>
      </c>
      <c r="F589" s="107">
        <v>1.3</v>
      </c>
      <c r="G589" s="107"/>
      <c r="H589" s="107"/>
    </row>
    <row r="590" spans="1:8" x14ac:dyDescent="0.25">
      <c r="A590" s="105">
        <v>13</v>
      </c>
      <c r="B590" s="105">
        <v>25</v>
      </c>
      <c r="D590" s="107">
        <v>0.7</v>
      </c>
      <c r="E590" s="107">
        <v>1</v>
      </c>
      <c r="F590" s="107">
        <v>1.3</v>
      </c>
      <c r="G590" s="107"/>
      <c r="H590" s="107"/>
    </row>
    <row r="591" spans="1:8" x14ac:dyDescent="0.25">
      <c r="A591" s="105">
        <v>13</v>
      </c>
      <c r="B591" s="105">
        <v>26</v>
      </c>
      <c r="D591" s="107">
        <v>0.7</v>
      </c>
      <c r="E591" s="107">
        <v>1</v>
      </c>
      <c r="F591" s="107">
        <v>1.3</v>
      </c>
      <c r="G591" s="107"/>
      <c r="H591" s="107"/>
    </row>
    <row r="592" spans="1:8" x14ac:dyDescent="0.25">
      <c r="A592" s="105">
        <v>13</v>
      </c>
      <c r="B592" s="105">
        <v>27</v>
      </c>
      <c r="D592" s="107">
        <v>0.7</v>
      </c>
      <c r="E592" s="107">
        <v>1</v>
      </c>
      <c r="F592" s="107">
        <v>1.3</v>
      </c>
      <c r="G592" s="107"/>
      <c r="H592" s="107"/>
    </row>
    <row r="593" spans="1:8" x14ac:dyDescent="0.25">
      <c r="A593" s="105">
        <v>13</v>
      </c>
      <c r="B593" s="105">
        <v>28</v>
      </c>
      <c r="D593" s="107">
        <v>0.7</v>
      </c>
      <c r="E593" s="107">
        <v>1</v>
      </c>
      <c r="F593" s="107">
        <v>1.3</v>
      </c>
      <c r="G593" s="107"/>
      <c r="H593" s="107"/>
    </row>
    <row r="594" spans="1:8" x14ac:dyDescent="0.25">
      <c r="A594" s="105">
        <v>13</v>
      </c>
      <c r="B594" s="105">
        <v>29</v>
      </c>
      <c r="D594" s="107">
        <v>0.75</v>
      </c>
      <c r="E594" s="107">
        <v>1</v>
      </c>
      <c r="F594" s="107">
        <v>1.25</v>
      </c>
      <c r="G594" s="107"/>
      <c r="H594" s="107"/>
    </row>
    <row r="595" spans="1:8" x14ac:dyDescent="0.25">
      <c r="A595" s="105">
        <v>13</v>
      </c>
      <c r="B595" s="105">
        <v>30</v>
      </c>
      <c r="D595" s="107">
        <v>0.75</v>
      </c>
      <c r="E595" s="107">
        <v>1</v>
      </c>
      <c r="F595" s="107">
        <v>1.25</v>
      </c>
      <c r="G595" s="107"/>
      <c r="H595" s="107"/>
    </row>
    <row r="596" spans="1:8" x14ac:dyDescent="0.25">
      <c r="A596" s="105">
        <v>13</v>
      </c>
      <c r="B596" s="105">
        <v>31</v>
      </c>
      <c r="D596" s="107">
        <v>0.75</v>
      </c>
      <c r="E596" s="107">
        <v>1</v>
      </c>
      <c r="F596" s="107">
        <v>1.25</v>
      </c>
      <c r="G596" s="107"/>
      <c r="H596" s="107"/>
    </row>
    <row r="597" spans="1:8" x14ac:dyDescent="0.25">
      <c r="A597" s="105">
        <v>13</v>
      </c>
      <c r="B597" s="105">
        <v>32</v>
      </c>
      <c r="D597" s="107">
        <v>0.75</v>
      </c>
      <c r="E597" s="107">
        <v>1</v>
      </c>
      <c r="F597" s="107">
        <v>1.25</v>
      </c>
      <c r="G597" s="107"/>
      <c r="H597" s="107"/>
    </row>
    <row r="598" spans="1:8" x14ac:dyDescent="0.25">
      <c r="A598" s="105">
        <v>13</v>
      </c>
      <c r="B598" s="105">
        <v>33</v>
      </c>
      <c r="D598" s="107">
        <v>0.75</v>
      </c>
      <c r="E598" s="107">
        <v>1</v>
      </c>
      <c r="F598" s="107">
        <v>1.25</v>
      </c>
      <c r="G598" s="107"/>
      <c r="H598" s="107"/>
    </row>
    <row r="599" spans="1:8" x14ac:dyDescent="0.25">
      <c r="A599" s="105">
        <v>13</v>
      </c>
      <c r="B599" s="105">
        <v>34</v>
      </c>
      <c r="D599" s="107">
        <v>0.75</v>
      </c>
      <c r="E599" s="107">
        <v>1</v>
      </c>
      <c r="F599" s="107">
        <v>1.25</v>
      </c>
      <c r="G599" s="107"/>
      <c r="H599" s="107"/>
    </row>
    <row r="600" spans="1:8" x14ac:dyDescent="0.25">
      <c r="A600" s="105">
        <v>13</v>
      </c>
      <c r="B600" s="105">
        <v>35</v>
      </c>
      <c r="D600" s="107">
        <v>0.75</v>
      </c>
      <c r="E600" s="107">
        <v>1</v>
      </c>
      <c r="F600" s="107">
        <v>1.25</v>
      </c>
      <c r="G600" s="107"/>
      <c r="H600" s="107"/>
    </row>
    <row r="601" spans="1:8" x14ac:dyDescent="0.25">
      <c r="A601" s="105">
        <v>13</v>
      </c>
      <c r="B601" s="105">
        <v>36</v>
      </c>
      <c r="D601" s="107">
        <v>0.3</v>
      </c>
      <c r="E601" s="107">
        <v>1</v>
      </c>
      <c r="F601" s="107">
        <v>4</v>
      </c>
      <c r="G601" s="107"/>
      <c r="H601" s="107"/>
    </row>
    <row r="602" spans="1:8" x14ac:dyDescent="0.25">
      <c r="A602" s="105">
        <v>13</v>
      </c>
      <c r="B602" s="105">
        <v>37</v>
      </c>
      <c r="D602" s="107">
        <v>0.3</v>
      </c>
      <c r="E602" s="107">
        <v>1</v>
      </c>
      <c r="F602" s="107">
        <v>4</v>
      </c>
      <c r="G602" s="107"/>
      <c r="H602" s="107"/>
    </row>
    <row r="603" spans="1:8" x14ac:dyDescent="0.25">
      <c r="A603" s="105">
        <v>13</v>
      </c>
      <c r="B603" s="105">
        <v>38</v>
      </c>
      <c r="D603" s="107">
        <v>0.3</v>
      </c>
      <c r="E603" s="107">
        <v>1</v>
      </c>
      <c r="F603" s="107">
        <v>4</v>
      </c>
      <c r="G603" s="107"/>
      <c r="H603" s="107"/>
    </row>
    <row r="604" spans="1:8" x14ac:dyDescent="0.25">
      <c r="A604" s="105">
        <v>13</v>
      </c>
      <c r="B604" s="105">
        <v>39</v>
      </c>
      <c r="D604" s="107">
        <v>0.3</v>
      </c>
      <c r="E604" s="107">
        <v>1</v>
      </c>
      <c r="F604" s="107">
        <v>4</v>
      </c>
      <c r="G604" s="107"/>
      <c r="H604" s="107"/>
    </row>
    <row r="605" spans="1:8" x14ac:dyDescent="0.25">
      <c r="A605" s="105">
        <v>13</v>
      </c>
      <c r="B605" s="105">
        <v>40</v>
      </c>
      <c r="D605" s="107">
        <v>0.3</v>
      </c>
      <c r="E605" s="107">
        <v>1</v>
      </c>
      <c r="F605" s="107">
        <v>4</v>
      </c>
      <c r="G605" s="107"/>
      <c r="H605" s="107"/>
    </row>
    <row r="606" spans="1:8" x14ac:dyDescent="0.25">
      <c r="A606" s="105">
        <v>13</v>
      </c>
      <c r="B606" s="105">
        <v>41</v>
      </c>
      <c r="D606" s="107">
        <v>4</v>
      </c>
      <c r="E606" s="107">
        <v>10</v>
      </c>
      <c r="F606" s="107">
        <v>25</v>
      </c>
      <c r="G606" s="107"/>
      <c r="H606" s="107"/>
    </row>
    <row r="607" spans="1:8" x14ac:dyDescent="0.25">
      <c r="A607" s="105">
        <v>13</v>
      </c>
      <c r="B607" s="105">
        <v>42</v>
      </c>
      <c r="D607" s="107">
        <v>4</v>
      </c>
      <c r="E607" s="107">
        <v>10</v>
      </c>
      <c r="F607" s="107">
        <v>25</v>
      </c>
      <c r="G607" s="107"/>
      <c r="H607" s="107"/>
    </row>
    <row r="608" spans="1:8" x14ac:dyDescent="0.25">
      <c r="A608" s="105">
        <v>13</v>
      </c>
      <c r="B608" s="105">
        <v>43</v>
      </c>
      <c r="D608" s="107">
        <v>4</v>
      </c>
      <c r="E608" s="107">
        <v>10</v>
      </c>
      <c r="F608" s="107">
        <v>25</v>
      </c>
      <c r="G608" s="107"/>
      <c r="H608" s="107"/>
    </row>
    <row r="609" spans="1:8" x14ac:dyDescent="0.25">
      <c r="A609" s="105">
        <v>13</v>
      </c>
      <c r="B609" s="105">
        <v>44</v>
      </c>
      <c r="D609" s="107">
        <v>4</v>
      </c>
      <c r="E609" s="107">
        <v>10</v>
      </c>
      <c r="F609" s="107">
        <v>25</v>
      </c>
      <c r="G609" s="107"/>
      <c r="H609" s="107"/>
    </row>
    <row r="610" spans="1:8" x14ac:dyDescent="0.25">
      <c r="A610" s="105">
        <v>13</v>
      </c>
      <c r="B610" s="105">
        <v>45</v>
      </c>
      <c r="D610" s="107">
        <v>75</v>
      </c>
      <c r="E610" s="107">
        <v>100</v>
      </c>
      <c r="F610" s="107">
        <v>130</v>
      </c>
      <c r="G610" s="107"/>
      <c r="H610" s="107"/>
    </row>
    <row r="611" spans="1:8" x14ac:dyDescent="0.25">
      <c r="A611" s="105">
        <v>13</v>
      </c>
      <c r="B611" s="105">
        <v>46</v>
      </c>
      <c r="D611" s="107">
        <v>75</v>
      </c>
      <c r="E611" s="107">
        <v>100</v>
      </c>
      <c r="F611" s="107">
        <v>130</v>
      </c>
      <c r="G611" s="107"/>
      <c r="H611" s="107"/>
    </row>
    <row r="612" spans="1:8" x14ac:dyDescent="0.25">
      <c r="A612" s="105">
        <v>13</v>
      </c>
      <c r="B612" s="105">
        <v>47</v>
      </c>
      <c r="D612" s="107">
        <v>75</v>
      </c>
      <c r="E612" s="107">
        <v>100</v>
      </c>
      <c r="F612" s="107">
        <v>130</v>
      </c>
      <c r="G612" s="107"/>
      <c r="H612" s="107"/>
    </row>
    <row r="613" spans="1:8" x14ac:dyDescent="0.25">
      <c r="A613" s="105">
        <v>14</v>
      </c>
      <c r="B613" s="105">
        <v>1</v>
      </c>
      <c r="D613" s="107">
        <v>0.9</v>
      </c>
      <c r="E613" s="107">
        <v>1</v>
      </c>
      <c r="F613" s="107">
        <v>1.1000000000000001</v>
      </c>
      <c r="G613" s="107"/>
      <c r="H613" s="107"/>
    </row>
    <row r="614" spans="1:8" x14ac:dyDescent="0.25">
      <c r="A614" s="105">
        <v>14</v>
      </c>
      <c r="B614" s="105">
        <v>2</v>
      </c>
      <c r="D614" s="107">
        <v>0.9</v>
      </c>
      <c r="E614" s="107">
        <v>1</v>
      </c>
      <c r="F614" s="107">
        <v>1.1000000000000001</v>
      </c>
      <c r="G614" s="107"/>
      <c r="H614" s="107"/>
    </row>
    <row r="615" spans="1:8" x14ac:dyDescent="0.25">
      <c r="A615" s="105">
        <v>14</v>
      </c>
      <c r="B615" s="105">
        <v>3</v>
      </c>
      <c r="D615" s="107">
        <v>0.9</v>
      </c>
      <c r="E615" s="107">
        <v>1</v>
      </c>
      <c r="F615" s="107">
        <v>1.1000000000000001</v>
      </c>
      <c r="G615" s="107"/>
      <c r="H615" s="107"/>
    </row>
    <row r="616" spans="1:8" x14ac:dyDescent="0.25">
      <c r="A616" s="105">
        <v>14</v>
      </c>
      <c r="B616" s="105">
        <v>4</v>
      </c>
      <c r="D616" s="107">
        <v>0.9</v>
      </c>
      <c r="E616" s="107">
        <v>1</v>
      </c>
      <c r="F616" s="107">
        <v>1.1000000000000001</v>
      </c>
      <c r="G616" s="107"/>
      <c r="H616" s="107"/>
    </row>
    <row r="617" spans="1:8" x14ac:dyDescent="0.25">
      <c r="A617" s="105">
        <v>14</v>
      </c>
      <c r="B617" s="105">
        <v>5</v>
      </c>
      <c r="D617" s="107">
        <v>0.9</v>
      </c>
      <c r="E617" s="107">
        <v>1</v>
      </c>
      <c r="F617" s="107">
        <v>1.1000000000000001</v>
      </c>
      <c r="G617" s="107"/>
      <c r="H617" s="107"/>
    </row>
    <row r="618" spans="1:8" x14ac:dyDescent="0.25">
      <c r="A618" s="105">
        <v>14</v>
      </c>
      <c r="B618" s="105">
        <v>6</v>
      </c>
      <c r="D618" s="107">
        <v>0.9</v>
      </c>
      <c r="E618" s="107">
        <v>1</v>
      </c>
      <c r="F618" s="107">
        <v>1.1000000000000001</v>
      </c>
      <c r="G618" s="107"/>
      <c r="H618" s="107"/>
    </row>
    <row r="619" spans="1:8" x14ac:dyDescent="0.25">
      <c r="A619" s="105">
        <v>14</v>
      </c>
      <c r="B619" s="105">
        <v>7</v>
      </c>
      <c r="D619" s="107">
        <v>0.9</v>
      </c>
      <c r="E619" s="107">
        <v>1</v>
      </c>
      <c r="F619" s="107">
        <v>1.1000000000000001</v>
      </c>
      <c r="G619" s="107"/>
      <c r="H619" s="107"/>
    </row>
    <row r="620" spans="1:8" x14ac:dyDescent="0.25">
      <c r="A620" s="105">
        <v>14</v>
      </c>
      <c r="B620" s="105">
        <v>8</v>
      </c>
      <c r="D620" s="107">
        <v>0.9</v>
      </c>
      <c r="E620" s="107">
        <v>1</v>
      </c>
      <c r="F620" s="107">
        <v>1.1000000000000001</v>
      </c>
      <c r="G620" s="107"/>
      <c r="H620" s="107"/>
    </row>
    <row r="621" spans="1:8" x14ac:dyDescent="0.25">
      <c r="A621" s="105">
        <v>14</v>
      </c>
      <c r="B621" s="105">
        <v>9</v>
      </c>
      <c r="D621" s="107">
        <v>0.9</v>
      </c>
      <c r="E621" s="107">
        <v>1</v>
      </c>
      <c r="F621" s="107">
        <v>1.1000000000000001</v>
      </c>
      <c r="G621" s="107"/>
      <c r="H621" s="107"/>
    </row>
    <row r="622" spans="1:8" x14ac:dyDescent="0.25">
      <c r="A622" s="105">
        <v>14</v>
      </c>
      <c r="B622" s="105">
        <v>10</v>
      </c>
      <c r="D622" s="107">
        <v>0.9</v>
      </c>
      <c r="E622" s="107">
        <v>1</v>
      </c>
      <c r="F622" s="107">
        <v>1.1000000000000001</v>
      </c>
      <c r="G622" s="107"/>
      <c r="H622" s="107"/>
    </row>
    <row r="623" spans="1:8" x14ac:dyDescent="0.25">
      <c r="A623" s="105">
        <v>14</v>
      </c>
      <c r="B623" s="105">
        <v>11</v>
      </c>
      <c r="D623" s="107">
        <v>0.9</v>
      </c>
      <c r="E623" s="107">
        <v>1</v>
      </c>
      <c r="F623" s="107">
        <v>1.1000000000000001</v>
      </c>
      <c r="G623" s="107"/>
      <c r="H623" s="107"/>
    </row>
    <row r="624" spans="1:8" x14ac:dyDescent="0.25">
      <c r="A624" s="105">
        <v>14</v>
      </c>
      <c r="B624" s="105">
        <v>12</v>
      </c>
      <c r="D624" s="107">
        <v>0.9</v>
      </c>
      <c r="E624" s="107">
        <v>1</v>
      </c>
      <c r="F624" s="107">
        <v>1.1000000000000001</v>
      </c>
      <c r="G624" s="107"/>
      <c r="H624" s="107"/>
    </row>
    <row r="625" spans="1:8" x14ac:dyDescent="0.25">
      <c r="A625" s="105">
        <v>14</v>
      </c>
      <c r="B625" s="105">
        <v>13</v>
      </c>
      <c r="D625" s="107">
        <v>0.9</v>
      </c>
      <c r="E625" s="107">
        <v>1</v>
      </c>
      <c r="F625" s="107">
        <v>1.1000000000000001</v>
      </c>
      <c r="G625" s="107"/>
      <c r="H625" s="107"/>
    </row>
    <row r="626" spans="1:8" x14ac:dyDescent="0.25">
      <c r="A626" s="105">
        <v>14</v>
      </c>
      <c r="B626" s="105">
        <v>14</v>
      </c>
      <c r="D626" s="107">
        <v>0.9</v>
      </c>
      <c r="E626" s="107">
        <v>1</v>
      </c>
      <c r="F626" s="107">
        <v>1.1000000000000001</v>
      </c>
      <c r="G626" s="107"/>
      <c r="H626" s="107"/>
    </row>
    <row r="627" spans="1:8" x14ac:dyDescent="0.25">
      <c r="A627" s="105">
        <v>14</v>
      </c>
      <c r="B627" s="105">
        <v>15</v>
      </c>
      <c r="D627" s="107">
        <v>0.9</v>
      </c>
      <c r="E627" s="107">
        <v>1</v>
      </c>
      <c r="F627" s="107">
        <v>1.1000000000000001</v>
      </c>
      <c r="G627" s="107"/>
      <c r="H627" s="107"/>
    </row>
    <row r="628" spans="1:8" x14ac:dyDescent="0.25">
      <c r="A628" s="105">
        <v>14</v>
      </c>
      <c r="B628" s="105">
        <v>16</v>
      </c>
      <c r="D628" s="107">
        <v>0.9</v>
      </c>
      <c r="E628" s="107">
        <v>1</v>
      </c>
      <c r="F628" s="107">
        <v>1.1000000000000001</v>
      </c>
      <c r="G628" s="107"/>
      <c r="H628" s="107"/>
    </row>
    <row r="629" spans="1:8" x14ac:dyDescent="0.25">
      <c r="A629" s="105">
        <v>14</v>
      </c>
      <c r="B629" s="105">
        <v>17</v>
      </c>
      <c r="D629" s="107">
        <v>0.9</v>
      </c>
      <c r="E629" s="107">
        <v>1</v>
      </c>
      <c r="F629" s="107">
        <v>1.1000000000000001</v>
      </c>
      <c r="G629" s="107"/>
      <c r="H629" s="107"/>
    </row>
    <row r="630" spans="1:8" x14ac:dyDescent="0.25">
      <c r="A630" s="105">
        <v>14</v>
      </c>
      <c r="B630" s="105">
        <v>18</v>
      </c>
      <c r="D630" s="107">
        <v>0.9</v>
      </c>
      <c r="E630" s="107">
        <v>1</v>
      </c>
      <c r="F630" s="107">
        <v>1.1000000000000001</v>
      </c>
      <c r="G630" s="107"/>
      <c r="H630" s="107"/>
    </row>
    <row r="631" spans="1:8" x14ac:dyDescent="0.25">
      <c r="A631" s="105">
        <v>14</v>
      </c>
      <c r="B631" s="105">
        <v>19</v>
      </c>
      <c r="D631" s="107">
        <v>0.9</v>
      </c>
      <c r="E631" s="107">
        <v>1</v>
      </c>
      <c r="F631" s="107">
        <v>1.1000000000000001</v>
      </c>
      <c r="G631" s="107"/>
      <c r="H631" s="107"/>
    </row>
    <row r="632" spans="1:8" x14ac:dyDescent="0.25">
      <c r="A632" s="105">
        <v>14</v>
      </c>
      <c r="B632" s="105">
        <v>20</v>
      </c>
      <c r="D632" s="107">
        <v>0.9</v>
      </c>
      <c r="E632" s="107">
        <v>1</v>
      </c>
      <c r="F632" s="107">
        <v>1.1000000000000001</v>
      </c>
      <c r="G632" s="107"/>
      <c r="H632" s="107"/>
    </row>
    <row r="633" spans="1:8" x14ac:dyDescent="0.25">
      <c r="A633" s="105">
        <v>14</v>
      </c>
      <c r="B633" s="105">
        <v>21</v>
      </c>
      <c r="D633" s="107">
        <v>0.9</v>
      </c>
      <c r="E633" s="107">
        <v>1</v>
      </c>
      <c r="F633" s="107">
        <v>1.1000000000000001</v>
      </c>
      <c r="G633" s="107"/>
      <c r="H633" s="107"/>
    </row>
    <row r="634" spans="1:8" x14ac:dyDescent="0.25">
      <c r="A634" s="105">
        <v>14</v>
      </c>
      <c r="B634" s="105">
        <v>22</v>
      </c>
      <c r="D634" s="107">
        <v>0.35</v>
      </c>
      <c r="E634" s="107">
        <v>0.5</v>
      </c>
      <c r="F634" s="107">
        <v>0.6</v>
      </c>
      <c r="G634" s="107"/>
      <c r="H634" s="107"/>
    </row>
    <row r="635" spans="1:8" x14ac:dyDescent="0.25">
      <c r="A635" s="105">
        <v>14</v>
      </c>
      <c r="B635" s="105">
        <v>23</v>
      </c>
      <c r="D635" s="107">
        <v>0.35</v>
      </c>
      <c r="E635" s="107">
        <v>0.5</v>
      </c>
      <c r="F635" s="107">
        <v>0.6</v>
      </c>
      <c r="G635" s="107"/>
      <c r="H635" s="107"/>
    </row>
    <row r="636" spans="1:8" x14ac:dyDescent="0.25">
      <c r="A636" s="105">
        <v>14</v>
      </c>
      <c r="B636" s="105">
        <v>24</v>
      </c>
      <c r="D636" s="107">
        <v>0.35</v>
      </c>
      <c r="E636" s="107">
        <v>0.5</v>
      </c>
      <c r="F636" s="107">
        <v>0.6</v>
      </c>
      <c r="G636" s="107"/>
      <c r="H636" s="107"/>
    </row>
    <row r="637" spans="1:8" x14ac:dyDescent="0.25">
      <c r="A637" s="105">
        <v>14</v>
      </c>
      <c r="B637" s="105">
        <v>25</v>
      </c>
      <c r="D637" s="107">
        <v>0.35</v>
      </c>
      <c r="E637" s="107">
        <v>0.5</v>
      </c>
      <c r="F637" s="107">
        <v>0.6</v>
      </c>
      <c r="G637" s="107"/>
      <c r="H637" s="107"/>
    </row>
    <row r="638" spans="1:8" x14ac:dyDescent="0.25">
      <c r="A638" s="105">
        <v>14</v>
      </c>
      <c r="B638" s="105">
        <v>26</v>
      </c>
      <c r="D638" s="107">
        <v>0.35</v>
      </c>
      <c r="E638" s="107">
        <v>0.5</v>
      </c>
      <c r="F638" s="107">
        <v>0.6</v>
      </c>
      <c r="G638" s="107"/>
      <c r="H638" s="107"/>
    </row>
    <row r="639" spans="1:8" x14ac:dyDescent="0.25">
      <c r="A639" s="105">
        <v>14</v>
      </c>
      <c r="B639" s="105">
        <v>27</v>
      </c>
      <c r="D639" s="107">
        <v>0.35</v>
      </c>
      <c r="E639" s="107">
        <v>0.5</v>
      </c>
      <c r="F639" s="107">
        <v>0.6</v>
      </c>
      <c r="G639" s="107"/>
      <c r="H639" s="107"/>
    </row>
    <row r="640" spans="1:8" x14ac:dyDescent="0.25">
      <c r="A640" s="105">
        <v>14</v>
      </c>
      <c r="B640" s="105">
        <v>28</v>
      </c>
      <c r="D640" s="107">
        <v>0.35</v>
      </c>
      <c r="E640" s="107">
        <v>0.5</v>
      </c>
      <c r="F640" s="107">
        <v>0.6</v>
      </c>
      <c r="G640" s="107"/>
      <c r="H640" s="107"/>
    </row>
    <row r="641" spans="1:8" x14ac:dyDescent="0.25">
      <c r="A641" s="105">
        <v>14</v>
      </c>
      <c r="B641" s="105">
        <v>29</v>
      </c>
      <c r="D641" s="107">
        <v>0.9</v>
      </c>
      <c r="E641" s="107">
        <v>1</v>
      </c>
      <c r="F641" s="107">
        <v>1.1000000000000001</v>
      </c>
      <c r="G641" s="107"/>
      <c r="H641" s="107"/>
    </row>
    <row r="642" spans="1:8" x14ac:dyDescent="0.25">
      <c r="A642" s="105">
        <v>14</v>
      </c>
      <c r="B642" s="105">
        <v>30</v>
      </c>
      <c r="D642" s="107">
        <v>0.9</v>
      </c>
      <c r="E642" s="107">
        <v>1</v>
      </c>
      <c r="F642" s="107">
        <v>1.1000000000000001</v>
      </c>
      <c r="G642" s="107"/>
      <c r="H642" s="107"/>
    </row>
    <row r="643" spans="1:8" x14ac:dyDescent="0.25">
      <c r="A643" s="105">
        <v>14</v>
      </c>
      <c r="B643" s="105">
        <v>31</v>
      </c>
      <c r="D643" s="107">
        <v>0.9</v>
      </c>
      <c r="E643" s="107">
        <v>1</v>
      </c>
      <c r="F643" s="107">
        <v>1.1000000000000001</v>
      </c>
      <c r="G643" s="107"/>
      <c r="H643" s="107"/>
    </row>
    <row r="644" spans="1:8" x14ac:dyDescent="0.25">
      <c r="A644" s="105">
        <v>14</v>
      </c>
      <c r="B644" s="105">
        <v>32</v>
      </c>
      <c r="D644" s="107">
        <v>0.9</v>
      </c>
      <c r="E644" s="107">
        <v>1</v>
      </c>
      <c r="F644" s="107">
        <v>1.1000000000000001</v>
      </c>
      <c r="G644" s="107"/>
      <c r="H644" s="107"/>
    </row>
    <row r="645" spans="1:8" x14ac:dyDescent="0.25">
      <c r="A645" s="105">
        <v>14</v>
      </c>
      <c r="B645" s="105">
        <v>33</v>
      </c>
      <c r="D645" s="107">
        <v>0.9</v>
      </c>
      <c r="E645" s="107">
        <v>1</v>
      </c>
      <c r="F645" s="107">
        <v>1.1000000000000001</v>
      </c>
      <c r="G645" s="107"/>
      <c r="H645" s="107"/>
    </row>
    <row r="646" spans="1:8" x14ac:dyDescent="0.25">
      <c r="A646" s="105">
        <v>14</v>
      </c>
      <c r="B646" s="105">
        <v>34</v>
      </c>
      <c r="D646" s="107">
        <v>0.9</v>
      </c>
      <c r="E646" s="107">
        <v>1</v>
      </c>
      <c r="F646" s="107">
        <v>1.1000000000000001</v>
      </c>
      <c r="G646" s="107"/>
      <c r="H646" s="107"/>
    </row>
    <row r="647" spans="1:8" x14ac:dyDescent="0.25">
      <c r="A647" s="105">
        <v>14</v>
      </c>
      <c r="B647" s="105">
        <v>35</v>
      </c>
      <c r="D647" s="107">
        <v>0.9</v>
      </c>
      <c r="E647" s="107">
        <v>1</v>
      </c>
      <c r="F647" s="107">
        <v>1.1000000000000001</v>
      </c>
      <c r="G647" s="107"/>
      <c r="H647" s="107"/>
    </row>
    <row r="648" spans="1:8" x14ac:dyDescent="0.25">
      <c r="A648" s="105">
        <v>14</v>
      </c>
      <c r="B648" s="105">
        <v>36</v>
      </c>
      <c r="D648" s="107">
        <v>1</v>
      </c>
      <c r="E648" s="107">
        <v>1.1499999999999999</v>
      </c>
      <c r="F648" s="107">
        <v>1.25</v>
      </c>
      <c r="G648" s="107"/>
      <c r="H648" s="107"/>
    </row>
    <row r="649" spans="1:8" x14ac:dyDescent="0.25">
      <c r="A649" s="105">
        <v>14</v>
      </c>
      <c r="B649" s="105">
        <v>37</v>
      </c>
      <c r="D649" s="107">
        <v>1</v>
      </c>
      <c r="E649" s="107">
        <v>1.1499999999999999</v>
      </c>
      <c r="F649" s="107">
        <v>1.25</v>
      </c>
      <c r="G649" s="107"/>
      <c r="H649" s="107"/>
    </row>
    <row r="650" spans="1:8" x14ac:dyDescent="0.25">
      <c r="A650" s="105">
        <v>14</v>
      </c>
      <c r="B650" s="105">
        <v>38</v>
      </c>
      <c r="D650" s="107">
        <v>1</v>
      </c>
      <c r="E650" s="107">
        <v>1.1499999999999999</v>
      </c>
      <c r="F650" s="107">
        <v>1.25</v>
      </c>
      <c r="G650" s="107"/>
      <c r="H650" s="107"/>
    </row>
    <row r="651" spans="1:8" x14ac:dyDescent="0.25">
      <c r="A651" s="105">
        <v>14</v>
      </c>
      <c r="B651" s="105">
        <v>39</v>
      </c>
      <c r="D651" s="107">
        <v>1</v>
      </c>
      <c r="E651" s="107">
        <v>1.1499999999999999</v>
      </c>
      <c r="F651" s="107">
        <v>1.25</v>
      </c>
      <c r="G651" s="107"/>
      <c r="H651" s="107"/>
    </row>
    <row r="652" spans="1:8" x14ac:dyDescent="0.25">
      <c r="A652" s="105">
        <v>14</v>
      </c>
      <c r="B652" s="105">
        <v>40</v>
      </c>
      <c r="D652" s="107">
        <v>1</v>
      </c>
      <c r="E652" s="107">
        <v>1.1499999999999999</v>
      </c>
      <c r="F652" s="107">
        <v>1.25</v>
      </c>
      <c r="G652" s="107"/>
      <c r="H652" s="107"/>
    </row>
    <row r="653" spans="1:8" x14ac:dyDescent="0.25">
      <c r="A653" s="105">
        <v>14</v>
      </c>
      <c r="B653" s="105">
        <v>41</v>
      </c>
      <c r="D653" s="107">
        <v>10</v>
      </c>
      <c r="E653" s="107">
        <v>12</v>
      </c>
      <c r="F653" s="107">
        <v>14</v>
      </c>
      <c r="G653" s="107"/>
      <c r="H653" s="107"/>
    </row>
    <row r="654" spans="1:8" x14ac:dyDescent="0.25">
      <c r="A654" s="105">
        <v>14</v>
      </c>
      <c r="B654" s="105">
        <v>42</v>
      </c>
      <c r="D654" s="107">
        <v>10</v>
      </c>
      <c r="E654" s="107">
        <v>12</v>
      </c>
      <c r="F654" s="107">
        <v>14</v>
      </c>
      <c r="G654" s="107"/>
      <c r="H654" s="107"/>
    </row>
    <row r="655" spans="1:8" x14ac:dyDescent="0.25">
      <c r="A655" s="105">
        <v>14</v>
      </c>
      <c r="B655" s="105">
        <v>43</v>
      </c>
      <c r="D655" s="107">
        <v>10</v>
      </c>
      <c r="E655" s="107">
        <v>12</v>
      </c>
      <c r="F655" s="107">
        <v>14</v>
      </c>
      <c r="G655" s="107"/>
      <c r="H655" s="107"/>
    </row>
    <row r="656" spans="1:8" x14ac:dyDescent="0.25">
      <c r="A656" s="105">
        <v>14</v>
      </c>
      <c r="B656" s="105">
        <v>44</v>
      </c>
      <c r="D656" s="107">
        <v>10</v>
      </c>
      <c r="E656" s="107">
        <v>12</v>
      </c>
      <c r="F656" s="107">
        <v>14</v>
      </c>
      <c r="G656" s="107"/>
      <c r="H656" s="107"/>
    </row>
    <row r="657" spans="1:8" x14ac:dyDescent="0.25">
      <c r="A657" s="105">
        <v>14</v>
      </c>
      <c r="B657" s="105">
        <v>45</v>
      </c>
      <c r="D657" s="107">
        <v>100</v>
      </c>
      <c r="E657" s="107">
        <v>120</v>
      </c>
      <c r="F657" s="107">
        <v>130</v>
      </c>
      <c r="G657" s="107"/>
      <c r="H657" s="107"/>
    </row>
    <row r="658" spans="1:8" x14ac:dyDescent="0.25">
      <c r="A658" s="105">
        <v>14</v>
      </c>
      <c r="B658" s="105">
        <v>46</v>
      </c>
      <c r="D658" s="107">
        <v>100</v>
      </c>
      <c r="E658" s="107">
        <v>120</v>
      </c>
      <c r="F658" s="107">
        <v>130</v>
      </c>
      <c r="G658" s="107"/>
      <c r="H658" s="107"/>
    </row>
    <row r="659" spans="1:8" x14ac:dyDescent="0.25">
      <c r="A659" s="105">
        <v>14</v>
      </c>
      <c r="B659" s="105">
        <v>47</v>
      </c>
      <c r="D659" s="107">
        <v>100</v>
      </c>
      <c r="E659" s="107">
        <v>120</v>
      </c>
      <c r="F659" s="107">
        <v>130</v>
      </c>
      <c r="G659" s="107"/>
      <c r="H659" s="107"/>
    </row>
    <row r="660" spans="1:8" x14ac:dyDescent="0.25">
      <c r="A660" s="105">
        <v>15</v>
      </c>
      <c r="B660" s="105">
        <v>1</v>
      </c>
      <c r="D660" s="107">
        <v>0.9</v>
      </c>
      <c r="E660" s="107">
        <v>1</v>
      </c>
      <c r="F660" s="107">
        <v>1.1000000000000001</v>
      </c>
      <c r="G660" s="107"/>
      <c r="H660" s="107"/>
    </row>
    <row r="661" spans="1:8" x14ac:dyDescent="0.25">
      <c r="A661" s="105">
        <v>15</v>
      </c>
      <c r="B661" s="105">
        <v>2</v>
      </c>
      <c r="D661" s="107">
        <v>0.9</v>
      </c>
      <c r="E661" s="107">
        <v>1</v>
      </c>
      <c r="F661" s="107">
        <v>1.1000000000000001</v>
      </c>
      <c r="G661" s="107"/>
      <c r="H661" s="107"/>
    </row>
    <row r="662" spans="1:8" x14ac:dyDescent="0.25">
      <c r="A662" s="105">
        <v>15</v>
      </c>
      <c r="B662" s="105">
        <v>3</v>
      </c>
      <c r="D662" s="107">
        <v>0.9</v>
      </c>
      <c r="E662" s="107">
        <v>1</v>
      </c>
      <c r="F662" s="107">
        <v>1.1000000000000001</v>
      </c>
      <c r="G662" s="107"/>
      <c r="H662" s="107"/>
    </row>
    <row r="663" spans="1:8" x14ac:dyDescent="0.25">
      <c r="A663" s="105">
        <v>15</v>
      </c>
      <c r="B663" s="105">
        <v>4</v>
      </c>
      <c r="D663" s="107">
        <v>0.9</v>
      </c>
      <c r="E663" s="107">
        <v>1</v>
      </c>
      <c r="F663" s="107">
        <v>1.1000000000000001</v>
      </c>
      <c r="G663" s="107"/>
      <c r="H663" s="107"/>
    </row>
    <row r="664" spans="1:8" x14ac:dyDescent="0.25">
      <c r="A664" s="105">
        <v>15</v>
      </c>
      <c r="B664" s="105">
        <v>5</v>
      </c>
      <c r="D664" s="107">
        <v>0.9</v>
      </c>
      <c r="E664" s="107">
        <v>1</v>
      </c>
      <c r="F664" s="107">
        <v>1.1000000000000001</v>
      </c>
      <c r="G664" s="107"/>
      <c r="H664" s="107"/>
    </row>
    <row r="665" spans="1:8" x14ac:dyDescent="0.25">
      <c r="A665" s="105">
        <v>15</v>
      </c>
      <c r="B665" s="105">
        <v>6</v>
      </c>
      <c r="D665" s="107">
        <v>0.9</v>
      </c>
      <c r="E665" s="107">
        <v>1</v>
      </c>
      <c r="F665" s="107">
        <v>1.1000000000000001</v>
      </c>
      <c r="G665" s="107"/>
      <c r="H665" s="107"/>
    </row>
    <row r="666" spans="1:8" x14ac:dyDescent="0.25">
      <c r="A666" s="105">
        <v>15</v>
      </c>
      <c r="B666" s="105">
        <v>7</v>
      </c>
      <c r="D666" s="107">
        <v>0.9</v>
      </c>
      <c r="E666" s="107">
        <v>1</v>
      </c>
      <c r="F666" s="107">
        <v>1.1000000000000001</v>
      </c>
      <c r="G666" s="107"/>
      <c r="H666" s="107"/>
    </row>
    <row r="667" spans="1:8" x14ac:dyDescent="0.25">
      <c r="A667" s="105">
        <v>15</v>
      </c>
      <c r="B667" s="105">
        <v>8</v>
      </c>
      <c r="D667" s="107">
        <v>0.9</v>
      </c>
      <c r="E667" s="107">
        <v>1</v>
      </c>
      <c r="F667" s="107">
        <v>1.1000000000000001</v>
      </c>
      <c r="G667" s="107"/>
      <c r="H667" s="107"/>
    </row>
    <row r="668" spans="1:8" x14ac:dyDescent="0.25">
      <c r="A668" s="105">
        <v>15</v>
      </c>
      <c r="B668" s="105">
        <v>9</v>
      </c>
      <c r="D668" s="107">
        <v>0.9</v>
      </c>
      <c r="E668" s="107">
        <v>1</v>
      </c>
      <c r="F668" s="107">
        <v>1.1000000000000001</v>
      </c>
      <c r="G668" s="107"/>
      <c r="H668" s="107"/>
    </row>
    <row r="669" spans="1:8" x14ac:dyDescent="0.25">
      <c r="A669" s="105">
        <v>15</v>
      </c>
      <c r="B669" s="105">
        <v>10</v>
      </c>
      <c r="D669" s="107">
        <v>0.9</v>
      </c>
      <c r="E669" s="107">
        <v>1</v>
      </c>
      <c r="F669" s="107">
        <v>1.1000000000000001</v>
      </c>
      <c r="G669" s="107"/>
      <c r="H669" s="107"/>
    </row>
    <row r="670" spans="1:8" x14ac:dyDescent="0.25">
      <c r="A670" s="105">
        <v>15</v>
      </c>
      <c r="B670" s="105">
        <v>11</v>
      </c>
      <c r="D670" s="107">
        <v>0.9</v>
      </c>
      <c r="E670" s="107">
        <v>1</v>
      </c>
      <c r="F670" s="107">
        <v>1.1000000000000001</v>
      </c>
      <c r="G670" s="107"/>
      <c r="H670" s="107"/>
    </row>
    <row r="671" spans="1:8" x14ac:dyDescent="0.25">
      <c r="A671" s="105">
        <v>15</v>
      </c>
      <c r="B671" s="105">
        <v>12</v>
      </c>
      <c r="D671" s="107">
        <v>0.9</v>
      </c>
      <c r="E671" s="107">
        <v>1</v>
      </c>
      <c r="F671" s="107">
        <v>1.1000000000000001</v>
      </c>
      <c r="G671" s="107"/>
      <c r="H671" s="107"/>
    </row>
    <row r="672" spans="1:8" x14ac:dyDescent="0.25">
      <c r="A672" s="105">
        <v>15</v>
      </c>
      <c r="B672" s="105">
        <v>13</v>
      </c>
      <c r="D672" s="107">
        <v>0.9</v>
      </c>
      <c r="E672" s="107">
        <v>1</v>
      </c>
      <c r="F672" s="107">
        <v>1.1000000000000001</v>
      </c>
      <c r="G672" s="107"/>
      <c r="H672" s="107"/>
    </row>
    <row r="673" spans="1:8" x14ac:dyDescent="0.25">
      <c r="A673" s="105">
        <v>15</v>
      </c>
      <c r="B673" s="105">
        <v>14</v>
      </c>
      <c r="D673" s="107">
        <v>0.9</v>
      </c>
      <c r="E673" s="107">
        <v>1</v>
      </c>
      <c r="F673" s="107">
        <v>1.1000000000000001</v>
      </c>
      <c r="G673" s="107"/>
      <c r="H673" s="107"/>
    </row>
    <row r="674" spans="1:8" x14ac:dyDescent="0.25">
      <c r="A674" s="105">
        <v>15</v>
      </c>
      <c r="B674" s="105">
        <v>15</v>
      </c>
      <c r="D674" s="107">
        <v>0.9</v>
      </c>
      <c r="E674" s="107">
        <v>1</v>
      </c>
      <c r="F674" s="107">
        <v>1.1000000000000001</v>
      </c>
      <c r="G674" s="107"/>
      <c r="H674" s="107"/>
    </row>
    <row r="675" spans="1:8" x14ac:dyDescent="0.25">
      <c r="A675" s="105">
        <v>15</v>
      </c>
      <c r="B675" s="105">
        <v>16</v>
      </c>
      <c r="D675" s="107">
        <v>0.9</v>
      </c>
      <c r="E675" s="107">
        <v>1</v>
      </c>
      <c r="F675" s="107">
        <v>1.1000000000000001</v>
      </c>
      <c r="G675" s="107"/>
      <c r="H675" s="107"/>
    </row>
    <row r="676" spans="1:8" x14ac:dyDescent="0.25">
      <c r="A676" s="105">
        <v>15</v>
      </c>
      <c r="B676" s="105">
        <v>17</v>
      </c>
      <c r="D676" s="107">
        <v>0.9</v>
      </c>
      <c r="E676" s="107">
        <v>1</v>
      </c>
      <c r="F676" s="107">
        <v>1.1000000000000001</v>
      </c>
      <c r="G676" s="107"/>
      <c r="H676" s="107"/>
    </row>
    <row r="677" spans="1:8" x14ac:dyDescent="0.25">
      <c r="A677" s="105">
        <v>15</v>
      </c>
      <c r="B677" s="105">
        <v>18</v>
      </c>
      <c r="D677" s="107">
        <v>0.9</v>
      </c>
      <c r="E677" s="107">
        <v>1</v>
      </c>
      <c r="F677" s="107">
        <v>1.1000000000000001</v>
      </c>
      <c r="G677" s="107"/>
      <c r="H677" s="107"/>
    </row>
    <row r="678" spans="1:8" x14ac:dyDescent="0.25">
      <c r="A678" s="105">
        <v>15</v>
      </c>
      <c r="B678" s="105">
        <v>19</v>
      </c>
      <c r="D678" s="107">
        <v>0.9</v>
      </c>
      <c r="E678" s="107">
        <v>1</v>
      </c>
      <c r="F678" s="107">
        <v>1.1000000000000001</v>
      </c>
      <c r="G678" s="107"/>
      <c r="H678" s="107"/>
    </row>
    <row r="679" spans="1:8" x14ac:dyDescent="0.25">
      <c r="A679" s="105">
        <v>15</v>
      </c>
      <c r="B679" s="105">
        <v>20</v>
      </c>
      <c r="D679" s="107">
        <v>0.9</v>
      </c>
      <c r="E679" s="107">
        <v>1</v>
      </c>
      <c r="F679" s="107">
        <v>1.1000000000000001</v>
      </c>
      <c r="G679" s="107"/>
      <c r="H679" s="107"/>
    </row>
    <row r="680" spans="1:8" x14ac:dyDescent="0.25">
      <c r="A680" s="105">
        <v>15</v>
      </c>
      <c r="B680" s="105">
        <v>21</v>
      </c>
      <c r="D680" s="107">
        <v>0.9</v>
      </c>
      <c r="E680" s="107">
        <v>1</v>
      </c>
      <c r="F680" s="107">
        <v>1.1000000000000001</v>
      </c>
      <c r="G680" s="107"/>
      <c r="H680" s="107"/>
    </row>
    <row r="681" spans="1:8" x14ac:dyDescent="0.25">
      <c r="A681" s="105">
        <v>15</v>
      </c>
      <c r="B681" s="105">
        <v>22</v>
      </c>
      <c r="D681" s="107">
        <v>0.7</v>
      </c>
      <c r="E681" s="107">
        <v>1</v>
      </c>
      <c r="F681" s="107">
        <v>1.3</v>
      </c>
      <c r="G681" s="107"/>
      <c r="H681" s="107"/>
    </row>
    <row r="682" spans="1:8" x14ac:dyDescent="0.25">
      <c r="A682" s="105">
        <v>15</v>
      </c>
      <c r="B682" s="105">
        <v>23</v>
      </c>
      <c r="D682" s="107">
        <v>0.7</v>
      </c>
      <c r="E682" s="107">
        <v>1</v>
      </c>
      <c r="F682" s="107">
        <v>1.3</v>
      </c>
      <c r="G682" s="107"/>
      <c r="H682" s="107"/>
    </row>
    <row r="683" spans="1:8" x14ac:dyDescent="0.25">
      <c r="A683" s="105">
        <v>15</v>
      </c>
      <c r="B683" s="105">
        <v>24</v>
      </c>
      <c r="D683" s="107">
        <v>0.7</v>
      </c>
      <c r="E683" s="107">
        <v>1</v>
      </c>
      <c r="F683" s="107">
        <v>1.3</v>
      </c>
      <c r="G683" s="107"/>
      <c r="H683" s="107"/>
    </row>
    <row r="684" spans="1:8" x14ac:dyDescent="0.25">
      <c r="A684" s="105">
        <v>15</v>
      </c>
      <c r="B684" s="105">
        <v>25</v>
      </c>
      <c r="D684" s="107">
        <v>0.7</v>
      </c>
      <c r="E684" s="107">
        <v>1</v>
      </c>
      <c r="F684" s="107">
        <v>1.3</v>
      </c>
      <c r="G684" s="107"/>
      <c r="H684" s="107"/>
    </row>
    <row r="685" spans="1:8" x14ac:dyDescent="0.25">
      <c r="A685" s="105">
        <v>15</v>
      </c>
      <c r="B685" s="105">
        <v>26</v>
      </c>
      <c r="D685" s="107">
        <v>0.7</v>
      </c>
      <c r="E685" s="107">
        <v>1</v>
      </c>
      <c r="F685" s="107">
        <v>1.3</v>
      </c>
      <c r="G685" s="107"/>
      <c r="H685" s="107"/>
    </row>
    <row r="686" spans="1:8" x14ac:dyDescent="0.25">
      <c r="A686" s="105">
        <v>15</v>
      </c>
      <c r="B686" s="105">
        <v>27</v>
      </c>
      <c r="D686" s="107">
        <v>0.7</v>
      </c>
      <c r="E686" s="107">
        <v>1</v>
      </c>
      <c r="F686" s="107">
        <v>1.3</v>
      </c>
      <c r="G686" s="107"/>
      <c r="H686" s="107"/>
    </row>
    <row r="687" spans="1:8" x14ac:dyDescent="0.25">
      <c r="A687" s="105">
        <v>15</v>
      </c>
      <c r="B687" s="105">
        <v>28</v>
      </c>
      <c r="D687" s="107">
        <v>0.7</v>
      </c>
      <c r="E687" s="107">
        <v>1</v>
      </c>
      <c r="F687" s="107">
        <v>1.3</v>
      </c>
      <c r="G687" s="107"/>
      <c r="H687" s="107"/>
    </row>
    <row r="688" spans="1:8" x14ac:dyDescent="0.25">
      <c r="A688" s="105">
        <v>15</v>
      </c>
      <c r="B688" s="105">
        <v>29</v>
      </c>
      <c r="D688" s="107">
        <v>0.63</v>
      </c>
      <c r="E688" s="107">
        <v>1</v>
      </c>
      <c r="F688" s="107">
        <v>1.5</v>
      </c>
      <c r="G688" s="107"/>
      <c r="H688" s="107"/>
    </row>
    <row r="689" spans="1:8" x14ac:dyDescent="0.25">
      <c r="A689" s="105">
        <v>15</v>
      </c>
      <c r="B689" s="105">
        <v>30</v>
      </c>
      <c r="D689" s="107">
        <v>0.63</v>
      </c>
      <c r="E689" s="107">
        <v>1</v>
      </c>
      <c r="F689" s="107">
        <v>1.5</v>
      </c>
      <c r="G689" s="107"/>
      <c r="H689" s="107"/>
    </row>
    <row r="690" spans="1:8" x14ac:dyDescent="0.25">
      <c r="A690" s="105">
        <v>15</v>
      </c>
      <c r="B690" s="105">
        <v>31</v>
      </c>
      <c r="D690" s="107">
        <v>0.63</v>
      </c>
      <c r="E690" s="107">
        <v>1</v>
      </c>
      <c r="F690" s="107">
        <v>1.5</v>
      </c>
      <c r="G690" s="107"/>
      <c r="H690" s="107"/>
    </row>
    <row r="691" spans="1:8" x14ac:dyDescent="0.25">
      <c r="A691" s="105">
        <v>15</v>
      </c>
      <c r="B691" s="105">
        <v>32</v>
      </c>
      <c r="D691" s="107">
        <v>0.63</v>
      </c>
      <c r="E691" s="107">
        <v>1</v>
      </c>
      <c r="F691" s="107">
        <v>1.5</v>
      </c>
      <c r="G691" s="107"/>
      <c r="H691" s="107"/>
    </row>
    <row r="692" spans="1:8" x14ac:dyDescent="0.25">
      <c r="A692" s="105">
        <v>15</v>
      </c>
      <c r="B692" s="105">
        <v>33</v>
      </c>
      <c r="D692" s="107">
        <v>0.63</v>
      </c>
      <c r="E692" s="107">
        <v>1</v>
      </c>
      <c r="F692" s="107">
        <v>1.5</v>
      </c>
      <c r="G692" s="107"/>
      <c r="H692" s="107"/>
    </row>
    <row r="693" spans="1:8" x14ac:dyDescent="0.25">
      <c r="A693" s="105">
        <v>15</v>
      </c>
      <c r="B693" s="105">
        <v>34</v>
      </c>
      <c r="D693" s="107">
        <v>0.63</v>
      </c>
      <c r="E693" s="107">
        <v>1</v>
      </c>
      <c r="F693" s="107">
        <v>1.5</v>
      </c>
      <c r="G693" s="107"/>
      <c r="H693" s="107"/>
    </row>
    <row r="694" spans="1:8" x14ac:dyDescent="0.25">
      <c r="A694" s="105">
        <v>15</v>
      </c>
      <c r="B694" s="105">
        <v>35</v>
      </c>
      <c r="D694" s="107">
        <v>0.63</v>
      </c>
      <c r="E694" s="107">
        <v>1</v>
      </c>
      <c r="F694" s="107">
        <v>1.5</v>
      </c>
      <c r="G694" s="107"/>
      <c r="H694" s="107"/>
    </row>
    <row r="695" spans="1:8" x14ac:dyDescent="0.25">
      <c r="A695" s="105">
        <v>15</v>
      </c>
      <c r="B695" s="105">
        <v>36</v>
      </c>
      <c r="D695" s="107">
        <v>0.1</v>
      </c>
      <c r="E695" s="107">
        <v>1</v>
      </c>
      <c r="F695" s="107">
        <v>10</v>
      </c>
      <c r="G695" s="107"/>
      <c r="H695" s="107"/>
    </row>
    <row r="696" spans="1:8" x14ac:dyDescent="0.25">
      <c r="A696" s="105">
        <v>15</v>
      </c>
      <c r="B696" s="105">
        <v>37</v>
      </c>
      <c r="D696" s="107">
        <v>0.1</v>
      </c>
      <c r="E696" s="107">
        <v>1</v>
      </c>
      <c r="F696" s="107">
        <v>10</v>
      </c>
      <c r="G696" s="107"/>
      <c r="H696" s="107"/>
    </row>
    <row r="697" spans="1:8" x14ac:dyDescent="0.25">
      <c r="A697" s="105">
        <v>15</v>
      </c>
      <c r="B697" s="105">
        <v>38</v>
      </c>
      <c r="D697" s="107">
        <v>0.1</v>
      </c>
      <c r="E697" s="107">
        <v>1</v>
      </c>
      <c r="F697" s="107">
        <v>10</v>
      </c>
      <c r="G697" s="107"/>
      <c r="H697" s="107"/>
    </row>
    <row r="698" spans="1:8" x14ac:dyDescent="0.25">
      <c r="A698" s="105">
        <v>15</v>
      </c>
      <c r="B698" s="105">
        <v>39</v>
      </c>
      <c r="D698" s="107">
        <v>0.1</v>
      </c>
      <c r="E698" s="107">
        <v>1</v>
      </c>
      <c r="F698" s="107">
        <v>10</v>
      </c>
      <c r="G698" s="107"/>
      <c r="H698" s="107"/>
    </row>
    <row r="699" spans="1:8" x14ac:dyDescent="0.25">
      <c r="A699" s="105">
        <v>15</v>
      </c>
      <c r="B699" s="105">
        <v>40</v>
      </c>
      <c r="D699" s="107">
        <v>0.1</v>
      </c>
      <c r="E699" s="107">
        <v>1</v>
      </c>
      <c r="F699" s="107">
        <v>10</v>
      </c>
      <c r="G699" s="107"/>
      <c r="H699" s="107"/>
    </row>
    <row r="700" spans="1:8" x14ac:dyDescent="0.25">
      <c r="A700" s="105">
        <v>15</v>
      </c>
      <c r="B700" s="105">
        <v>41</v>
      </c>
      <c r="D700" s="107">
        <v>5</v>
      </c>
      <c r="E700" s="107">
        <v>10</v>
      </c>
      <c r="F700" s="107">
        <v>50</v>
      </c>
      <c r="G700" s="107"/>
      <c r="H700" s="107"/>
    </row>
    <row r="701" spans="1:8" x14ac:dyDescent="0.25">
      <c r="A701" s="105">
        <v>15</v>
      </c>
      <c r="B701" s="105">
        <v>42</v>
      </c>
      <c r="D701" s="107">
        <v>5</v>
      </c>
      <c r="E701" s="107">
        <v>10</v>
      </c>
      <c r="F701" s="107">
        <v>50</v>
      </c>
      <c r="G701" s="107"/>
      <c r="H701" s="107"/>
    </row>
    <row r="702" spans="1:8" x14ac:dyDescent="0.25">
      <c r="A702" s="105">
        <v>15</v>
      </c>
      <c r="B702" s="105">
        <v>43</v>
      </c>
      <c r="D702" s="107">
        <v>5</v>
      </c>
      <c r="E702" s="107">
        <v>10</v>
      </c>
      <c r="F702" s="107">
        <v>50</v>
      </c>
      <c r="G702" s="107"/>
      <c r="H702" s="107"/>
    </row>
    <row r="703" spans="1:8" x14ac:dyDescent="0.25">
      <c r="A703" s="105">
        <v>15</v>
      </c>
      <c r="B703" s="105">
        <v>44</v>
      </c>
      <c r="D703" s="107">
        <v>5</v>
      </c>
      <c r="E703" s="107">
        <v>10</v>
      </c>
      <c r="F703" s="107">
        <v>50</v>
      </c>
      <c r="G703" s="107"/>
      <c r="H703" s="107"/>
    </row>
    <row r="704" spans="1:8" x14ac:dyDescent="0.25">
      <c r="A704" s="105">
        <v>15</v>
      </c>
      <c r="B704" s="105">
        <v>45</v>
      </c>
      <c r="D704" s="107">
        <v>50</v>
      </c>
      <c r="E704" s="107">
        <v>100</v>
      </c>
      <c r="F704" s="107">
        <v>200</v>
      </c>
      <c r="G704" s="107"/>
      <c r="H704" s="107"/>
    </row>
    <row r="705" spans="1:8" x14ac:dyDescent="0.25">
      <c r="A705" s="105">
        <v>15</v>
      </c>
      <c r="B705" s="105">
        <v>46</v>
      </c>
      <c r="D705" s="107">
        <v>50</v>
      </c>
      <c r="E705" s="107">
        <v>100</v>
      </c>
      <c r="F705" s="107">
        <v>200</v>
      </c>
      <c r="G705" s="107"/>
      <c r="H705" s="107"/>
    </row>
    <row r="706" spans="1:8" x14ac:dyDescent="0.25">
      <c r="A706" s="105">
        <v>15</v>
      </c>
      <c r="B706" s="105">
        <v>47</v>
      </c>
      <c r="D706" s="107">
        <v>50</v>
      </c>
      <c r="E706" s="107">
        <v>100</v>
      </c>
      <c r="F706" s="107">
        <v>200</v>
      </c>
      <c r="G706" s="107"/>
      <c r="H706" s="107"/>
    </row>
    <row r="707" spans="1:8" x14ac:dyDescent="0.25">
      <c r="A707" s="105">
        <v>16</v>
      </c>
      <c r="B707" s="105">
        <v>1</v>
      </c>
      <c r="D707" s="107">
        <v>0.7</v>
      </c>
      <c r="E707" s="107">
        <v>1</v>
      </c>
      <c r="F707" s="107">
        <v>1.3</v>
      </c>
      <c r="G707" s="107"/>
      <c r="H707" s="107"/>
    </row>
    <row r="708" spans="1:8" x14ac:dyDescent="0.25">
      <c r="A708" s="105">
        <v>16</v>
      </c>
      <c r="B708" s="105">
        <v>2</v>
      </c>
      <c r="D708" s="107">
        <v>0.7</v>
      </c>
      <c r="E708" s="107">
        <v>1</v>
      </c>
      <c r="F708" s="107">
        <v>1.3</v>
      </c>
      <c r="G708" s="107"/>
      <c r="H708" s="107"/>
    </row>
    <row r="709" spans="1:8" x14ac:dyDescent="0.25">
      <c r="A709" s="105">
        <v>16</v>
      </c>
      <c r="B709" s="105">
        <v>3</v>
      </c>
      <c r="D709" s="107">
        <v>0.7</v>
      </c>
      <c r="E709" s="107">
        <v>1</v>
      </c>
      <c r="F709" s="107">
        <v>1.3</v>
      </c>
      <c r="G709" s="107"/>
      <c r="H709" s="107"/>
    </row>
    <row r="710" spans="1:8" x14ac:dyDescent="0.25">
      <c r="A710" s="105">
        <v>16</v>
      </c>
      <c r="B710" s="105">
        <v>4</v>
      </c>
      <c r="D710" s="107">
        <v>0.7</v>
      </c>
      <c r="E710" s="107">
        <v>1</v>
      </c>
      <c r="F710" s="107">
        <v>1.3</v>
      </c>
      <c r="G710" s="107"/>
      <c r="H710" s="107"/>
    </row>
    <row r="711" spans="1:8" x14ac:dyDescent="0.25">
      <c r="A711" s="105">
        <v>16</v>
      </c>
      <c r="B711" s="105">
        <v>5</v>
      </c>
      <c r="D711" s="107">
        <v>0.7</v>
      </c>
      <c r="E711" s="107">
        <v>1</v>
      </c>
      <c r="F711" s="107">
        <v>1.3</v>
      </c>
      <c r="G711" s="107"/>
      <c r="H711" s="107"/>
    </row>
    <row r="712" spans="1:8" x14ac:dyDescent="0.25">
      <c r="A712" s="105">
        <v>16</v>
      </c>
      <c r="B712" s="105">
        <v>6</v>
      </c>
      <c r="D712" s="107">
        <v>0.7</v>
      </c>
      <c r="E712" s="107">
        <v>1</v>
      </c>
      <c r="F712" s="107">
        <v>1.3</v>
      </c>
      <c r="G712" s="107"/>
      <c r="H712" s="107"/>
    </row>
    <row r="713" spans="1:8" x14ac:dyDescent="0.25">
      <c r="A713" s="105">
        <v>16</v>
      </c>
      <c r="B713" s="105">
        <v>7</v>
      </c>
      <c r="D713" s="107">
        <v>0.7</v>
      </c>
      <c r="E713" s="107">
        <v>1</v>
      </c>
      <c r="F713" s="107">
        <v>1.3</v>
      </c>
      <c r="G713" s="107"/>
      <c r="H713" s="107"/>
    </row>
    <row r="714" spans="1:8" x14ac:dyDescent="0.25">
      <c r="A714" s="105">
        <v>16</v>
      </c>
      <c r="B714" s="105">
        <v>8</v>
      </c>
      <c r="D714" s="107">
        <v>0.7</v>
      </c>
      <c r="E714" s="107">
        <v>1</v>
      </c>
      <c r="F714" s="107">
        <v>1.3</v>
      </c>
      <c r="G714" s="107"/>
      <c r="H714" s="107"/>
    </row>
    <row r="715" spans="1:8" x14ac:dyDescent="0.25">
      <c r="A715" s="105">
        <v>16</v>
      </c>
      <c r="B715" s="105">
        <v>9</v>
      </c>
      <c r="D715" s="107">
        <v>0.7</v>
      </c>
      <c r="E715" s="107">
        <v>1</v>
      </c>
      <c r="F715" s="107">
        <v>1.3</v>
      </c>
      <c r="G715" s="107"/>
      <c r="H715" s="107"/>
    </row>
    <row r="716" spans="1:8" x14ac:dyDescent="0.25">
      <c r="A716" s="105">
        <v>16</v>
      </c>
      <c r="B716" s="105">
        <v>10</v>
      </c>
      <c r="D716" s="107">
        <v>0.7</v>
      </c>
      <c r="E716" s="107">
        <v>1</v>
      </c>
      <c r="F716" s="107">
        <v>1.3</v>
      </c>
      <c r="G716" s="107"/>
      <c r="H716" s="107"/>
    </row>
    <row r="717" spans="1:8" x14ac:dyDescent="0.25">
      <c r="A717" s="105">
        <v>16</v>
      </c>
      <c r="B717" s="105">
        <v>11</v>
      </c>
      <c r="D717" s="107">
        <v>0.7</v>
      </c>
      <c r="E717" s="107">
        <v>1</v>
      </c>
      <c r="F717" s="107">
        <v>1.3</v>
      </c>
      <c r="G717" s="107"/>
      <c r="H717" s="107"/>
    </row>
    <row r="718" spans="1:8" x14ac:dyDescent="0.25">
      <c r="A718" s="105">
        <v>16</v>
      </c>
      <c r="B718" s="105">
        <v>12</v>
      </c>
      <c r="D718" s="107">
        <v>0.7</v>
      </c>
      <c r="E718" s="107">
        <v>1</v>
      </c>
      <c r="F718" s="107">
        <v>1.3</v>
      </c>
      <c r="G718" s="107"/>
      <c r="H718" s="107"/>
    </row>
    <row r="719" spans="1:8" x14ac:dyDescent="0.25">
      <c r="A719" s="105">
        <v>16</v>
      </c>
      <c r="B719" s="105">
        <v>13</v>
      </c>
      <c r="D719" s="107">
        <v>0.7</v>
      </c>
      <c r="E719" s="107">
        <v>1</v>
      </c>
      <c r="F719" s="107">
        <v>1.3</v>
      </c>
      <c r="G719" s="107"/>
      <c r="H719" s="107"/>
    </row>
    <row r="720" spans="1:8" x14ac:dyDescent="0.25">
      <c r="A720" s="105">
        <v>16</v>
      </c>
      <c r="B720" s="105">
        <v>14</v>
      </c>
      <c r="D720" s="107">
        <v>0.7</v>
      </c>
      <c r="E720" s="107">
        <v>1</v>
      </c>
      <c r="F720" s="107">
        <v>1.3</v>
      </c>
      <c r="G720" s="107"/>
      <c r="H720" s="107"/>
    </row>
    <row r="721" spans="1:8" x14ac:dyDescent="0.25">
      <c r="A721" s="105">
        <v>16</v>
      </c>
      <c r="B721" s="105">
        <v>15</v>
      </c>
      <c r="D721" s="107">
        <v>0.7</v>
      </c>
      <c r="E721" s="107">
        <v>1</v>
      </c>
      <c r="F721" s="107">
        <v>1.3</v>
      </c>
      <c r="G721" s="107"/>
      <c r="H721" s="107"/>
    </row>
    <row r="722" spans="1:8" x14ac:dyDescent="0.25">
      <c r="A722" s="105">
        <v>16</v>
      </c>
      <c r="B722" s="105">
        <v>16</v>
      </c>
      <c r="D722" s="107">
        <v>0.7</v>
      </c>
      <c r="E722" s="107">
        <v>1</v>
      </c>
      <c r="F722" s="107">
        <v>1.3</v>
      </c>
      <c r="G722" s="107"/>
      <c r="H722" s="107"/>
    </row>
    <row r="723" spans="1:8" x14ac:dyDescent="0.25">
      <c r="A723" s="105">
        <v>16</v>
      </c>
      <c r="B723" s="105">
        <v>17</v>
      </c>
      <c r="D723" s="107">
        <v>0.7</v>
      </c>
      <c r="E723" s="107">
        <v>1</v>
      </c>
      <c r="F723" s="107">
        <v>1.3</v>
      </c>
      <c r="G723" s="107"/>
      <c r="H723" s="107"/>
    </row>
    <row r="724" spans="1:8" x14ac:dyDescent="0.25">
      <c r="A724" s="105">
        <v>16</v>
      </c>
      <c r="B724" s="105">
        <v>18</v>
      </c>
      <c r="D724" s="107">
        <v>0.7</v>
      </c>
      <c r="E724" s="107">
        <v>1</v>
      </c>
      <c r="F724" s="107">
        <v>1.3</v>
      </c>
      <c r="G724" s="107"/>
      <c r="H724" s="107"/>
    </row>
    <row r="725" spans="1:8" x14ac:dyDescent="0.25">
      <c r="A725" s="105">
        <v>16</v>
      </c>
      <c r="B725" s="105">
        <v>19</v>
      </c>
      <c r="D725" s="107">
        <v>0.7</v>
      </c>
      <c r="E725" s="107">
        <v>1</v>
      </c>
      <c r="F725" s="107">
        <v>1.3</v>
      </c>
      <c r="G725" s="107"/>
      <c r="H725" s="107"/>
    </row>
    <row r="726" spans="1:8" x14ac:dyDescent="0.25">
      <c r="A726" s="105">
        <v>16</v>
      </c>
      <c r="B726" s="105">
        <v>20</v>
      </c>
      <c r="D726" s="107">
        <v>0.7</v>
      </c>
      <c r="E726" s="107">
        <v>1</v>
      </c>
      <c r="F726" s="107">
        <v>1.3</v>
      </c>
      <c r="G726" s="107"/>
      <c r="H726" s="107"/>
    </row>
    <row r="727" spans="1:8" x14ac:dyDescent="0.25">
      <c r="A727" s="105">
        <v>16</v>
      </c>
      <c r="B727" s="105">
        <v>21</v>
      </c>
      <c r="D727" s="107">
        <v>0.7</v>
      </c>
      <c r="E727" s="107">
        <v>1</v>
      </c>
      <c r="F727" s="107">
        <v>1.3</v>
      </c>
      <c r="G727" s="107"/>
      <c r="H727" s="107"/>
    </row>
    <row r="728" spans="1:8" x14ac:dyDescent="0.25">
      <c r="A728" s="105">
        <v>16</v>
      </c>
      <c r="B728" s="105">
        <v>22</v>
      </c>
      <c r="D728" s="107">
        <v>0.6</v>
      </c>
      <c r="E728" s="107">
        <v>0.9</v>
      </c>
      <c r="F728" s="107">
        <v>1.3</v>
      </c>
      <c r="G728" s="107"/>
      <c r="H728" s="107"/>
    </row>
    <row r="729" spans="1:8" x14ac:dyDescent="0.25">
      <c r="A729" s="105">
        <v>16</v>
      </c>
      <c r="B729" s="105">
        <v>23</v>
      </c>
      <c r="D729" s="107">
        <v>0.6</v>
      </c>
      <c r="E729" s="107">
        <v>0.9</v>
      </c>
      <c r="F729" s="107">
        <v>1.3</v>
      </c>
      <c r="G729" s="107"/>
      <c r="H729" s="107"/>
    </row>
    <row r="730" spans="1:8" x14ac:dyDescent="0.25">
      <c r="A730" s="105">
        <v>16</v>
      </c>
      <c r="B730" s="105">
        <v>24</v>
      </c>
      <c r="D730" s="107">
        <v>0.6</v>
      </c>
      <c r="E730" s="107">
        <v>0.9</v>
      </c>
      <c r="F730" s="107">
        <v>1.3</v>
      </c>
      <c r="G730" s="107"/>
      <c r="H730" s="107"/>
    </row>
    <row r="731" spans="1:8" x14ac:dyDescent="0.25">
      <c r="A731" s="105">
        <v>16</v>
      </c>
      <c r="B731" s="105">
        <v>25</v>
      </c>
      <c r="D731" s="107">
        <v>0.6</v>
      </c>
      <c r="E731" s="107">
        <v>0.9</v>
      </c>
      <c r="F731" s="107">
        <v>1.3</v>
      </c>
      <c r="G731" s="107"/>
      <c r="H731" s="107"/>
    </row>
    <row r="732" spans="1:8" x14ac:dyDescent="0.25">
      <c r="A732" s="105">
        <v>16</v>
      </c>
      <c r="B732" s="105">
        <v>26</v>
      </c>
      <c r="D732" s="107">
        <v>0.6</v>
      </c>
      <c r="E732" s="107">
        <v>0.9</v>
      </c>
      <c r="F732" s="107">
        <v>1.3</v>
      </c>
      <c r="G732" s="107"/>
      <c r="H732" s="107"/>
    </row>
    <row r="733" spans="1:8" x14ac:dyDescent="0.25">
      <c r="A733" s="105">
        <v>16</v>
      </c>
      <c r="B733" s="105">
        <v>27</v>
      </c>
      <c r="D733" s="107">
        <v>0.6</v>
      </c>
      <c r="E733" s="107">
        <v>0.9</v>
      </c>
      <c r="F733" s="107">
        <v>1.3</v>
      </c>
      <c r="G733" s="107"/>
      <c r="H733" s="107"/>
    </row>
    <row r="734" spans="1:8" x14ac:dyDescent="0.25">
      <c r="A734" s="105">
        <v>16</v>
      </c>
      <c r="B734" s="105">
        <v>28</v>
      </c>
      <c r="D734" s="107">
        <v>0.6</v>
      </c>
      <c r="E734" s="107">
        <v>0.9</v>
      </c>
      <c r="F734" s="107">
        <v>1.3</v>
      </c>
      <c r="G734" s="107"/>
      <c r="H734" s="107"/>
    </row>
    <row r="735" spans="1:8" x14ac:dyDescent="0.25">
      <c r="A735" s="105">
        <v>16</v>
      </c>
      <c r="B735" s="105">
        <v>29</v>
      </c>
      <c r="D735" s="107">
        <v>0.6</v>
      </c>
      <c r="E735" s="107">
        <v>1</v>
      </c>
      <c r="F735" s="107">
        <v>1.4</v>
      </c>
      <c r="G735" s="107"/>
      <c r="H735" s="107"/>
    </row>
    <row r="736" spans="1:8" x14ac:dyDescent="0.25">
      <c r="A736" s="105">
        <v>16</v>
      </c>
      <c r="B736" s="105">
        <v>30</v>
      </c>
      <c r="D736" s="107">
        <v>0.6</v>
      </c>
      <c r="E736" s="107">
        <v>1</v>
      </c>
      <c r="F736" s="107">
        <v>1.4</v>
      </c>
      <c r="G736" s="107"/>
      <c r="H736" s="107"/>
    </row>
    <row r="737" spans="1:8" x14ac:dyDescent="0.25">
      <c r="A737" s="105">
        <v>16</v>
      </c>
      <c r="B737" s="105">
        <v>31</v>
      </c>
      <c r="D737" s="107">
        <v>0.6</v>
      </c>
      <c r="E737" s="107">
        <v>1</v>
      </c>
      <c r="F737" s="107">
        <v>1.4</v>
      </c>
      <c r="G737" s="107"/>
      <c r="H737" s="107"/>
    </row>
    <row r="738" spans="1:8" x14ac:dyDescent="0.25">
      <c r="A738" s="105">
        <v>16</v>
      </c>
      <c r="B738" s="105">
        <v>32</v>
      </c>
      <c r="D738" s="107">
        <v>0.6</v>
      </c>
      <c r="E738" s="107">
        <v>1</v>
      </c>
      <c r="F738" s="107">
        <v>1.4</v>
      </c>
      <c r="G738" s="107"/>
      <c r="H738" s="107"/>
    </row>
    <row r="739" spans="1:8" x14ac:dyDescent="0.25">
      <c r="A739" s="105">
        <v>16</v>
      </c>
      <c r="B739" s="105">
        <v>33</v>
      </c>
      <c r="D739" s="107">
        <v>0.6</v>
      </c>
      <c r="E739" s="107">
        <v>1</v>
      </c>
      <c r="F739" s="107">
        <v>1.4</v>
      </c>
      <c r="G739" s="107"/>
      <c r="H739" s="107"/>
    </row>
    <row r="740" spans="1:8" x14ac:dyDescent="0.25">
      <c r="A740" s="105">
        <v>16</v>
      </c>
      <c r="B740" s="105">
        <v>34</v>
      </c>
      <c r="D740" s="107">
        <v>0.6</v>
      </c>
      <c r="E740" s="107">
        <v>1</v>
      </c>
      <c r="F740" s="107">
        <v>1.4</v>
      </c>
      <c r="G740" s="107"/>
      <c r="H740" s="107"/>
    </row>
    <row r="741" spans="1:8" x14ac:dyDescent="0.25">
      <c r="A741" s="105">
        <v>16</v>
      </c>
      <c r="B741" s="105">
        <v>35</v>
      </c>
      <c r="D741" s="107">
        <v>0.6</v>
      </c>
      <c r="E741" s="107">
        <v>1</v>
      </c>
      <c r="F741" s="107">
        <v>1.4</v>
      </c>
      <c r="G741" s="107"/>
      <c r="H741" s="107"/>
    </row>
    <row r="742" spans="1:8" x14ac:dyDescent="0.25">
      <c r="A742" s="105">
        <v>16</v>
      </c>
      <c r="B742" s="105">
        <v>36</v>
      </c>
      <c r="D742" s="107">
        <v>0.1</v>
      </c>
      <c r="E742" s="107">
        <v>1</v>
      </c>
      <c r="F742" s="107">
        <v>10</v>
      </c>
      <c r="G742" s="107"/>
      <c r="H742" s="107"/>
    </row>
    <row r="743" spans="1:8" x14ac:dyDescent="0.25">
      <c r="A743" s="105">
        <v>16</v>
      </c>
      <c r="B743" s="105">
        <v>37</v>
      </c>
      <c r="D743" s="107">
        <v>0.1</v>
      </c>
      <c r="E743" s="107">
        <v>1</v>
      </c>
      <c r="F743" s="107">
        <v>10</v>
      </c>
      <c r="G743" s="107"/>
      <c r="H743" s="107"/>
    </row>
    <row r="744" spans="1:8" x14ac:dyDescent="0.25">
      <c r="A744" s="105">
        <v>16</v>
      </c>
      <c r="B744" s="105">
        <v>38</v>
      </c>
      <c r="D744" s="107">
        <v>0.1</v>
      </c>
      <c r="E744" s="107">
        <v>1</v>
      </c>
      <c r="F744" s="107">
        <v>10</v>
      </c>
      <c r="G744" s="107"/>
      <c r="H744" s="107"/>
    </row>
    <row r="745" spans="1:8" x14ac:dyDescent="0.25">
      <c r="A745" s="105">
        <v>16</v>
      </c>
      <c r="B745" s="105">
        <v>39</v>
      </c>
      <c r="D745" s="107">
        <v>0.1</v>
      </c>
      <c r="E745" s="107">
        <v>1</v>
      </c>
      <c r="F745" s="107">
        <v>10</v>
      </c>
      <c r="G745" s="107"/>
      <c r="H745" s="107"/>
    </row>
    <row r="746" spans="1:8" x14ac:dyDescent="0.25">
      <c r="A746" s="105">
        <v>16</v>
      </c>
      <c r="B746" s="105">
        <v>40</v>
      </c>
      <c r="D746" s="107">
        <v>0.1</v>
      </c>
      <c r="E746" s="107">
        <v>1</v>
      </c>
      <c r="F746" s="107">
        <v>10</v>
      </c>
      <c r="G746" s="107"/>
      <c r="H746" s="107"/>
    </row>
    <row r="747" spans="1:8" x14ac:dyDescent="0.25">
      <c r="A747" s="105">
        <v>16</v>
      </c>
      <c r="B747" s="105">
        <v>41</v>
      </c>
      <c r="D747" s="107">
        <v>1</v>
      </c>
      <c r="E747" s="107">
        <v>10</v>
      </c>
      <c r="F747" s="107">
        <v>50</v>
      </c>
      <c r="G747" s="107"/>
      <c r="H747" s="107"/>
    </row>
    <row r="748" spans="1:8" x14ac:dyDescent="0.25">
      <c r="A748" s="105">
        <v>16</v>
      </c>
      <c r="B748" s="105">
        <v>42</v>
      </c>
      <c r="D748" s="107">
        <v>1</v>
      </c>
      <c r="E748" s="107">
        <v>10</v>
      </c>
      <c r="F748" s="107">
        <v>50</v>
      </c>
      <c r="G748" s="107"/>
      <c r="H748" s="107"/>
    </row>
    <row r="749" spans="1:8" x14ac:dyDescent="0.25">
      <c r="A749" s="105">
        <v>16</v>
      </c>
      <c r="B749" s="105">
        <v>43</v>
      </c>
      <c r="D749" s="107">
        <v>1</v>
      </c>
      <c r="E749" s="107">
        <v>10</v>
      </c>
      <c r="F749" s="107">
        <v>50</v>
      </c>
      <c r="G749" s="107"/>
      <c r="H749" s="107"/>
    </row>
    <row r="750" spans="1:8" x14ac:dyDescent="0.25">
      <c r="A750" s="105">
        <v>16</v>
      </c>
      <c r="B750" s="105">
        <v>44</v>
      </c>
      <c r="D750" s="107">
        <v>1</v>
      </c>
      <c r="E750" s="107">
        <v>10</v>
      </c>
      <c r="F750" s="107">
        <v>50</v>
      </c>
      <c r="G750" s="107"/>
      <c r="H750" s="107"/>
    </row>
    <row r="751" spans="1:8" x14ac:dyDescent="0.25">
      <c r="A751" s="105">
        <v>16</v>
      </c>
      <c r="B751" s="105">
        <v>45</v>
      </c>
      <c r="D751" s="107">
        <v>20</v>
      </c>
      <c r="E751" s="107">
        <v>100</v>
      </c>
      <c r="F751" s="107">
        <v>300</v>
      </c>
      <c r="G751" s="107"/>
      <c r="H751" s="107"/>
    </row>
    <row r="752" spans="1:8" x14ac:dyDescent="0.25">
      <c r="A752" s="105">
        <v>16</v>
      </c>
      <c r="B752" s="105">
        <v>46</v>
      </c>
      <c r="D752" s="107">
        <v>20</v>
      </c>
      <c r="E752" s="107">
        <v>100</v>
      </c>
      <c r="F752" s="107">
        <v>300</v>
      </c>
      <c r="G752" s="107"/>
      <c r="H752" s="107"/>
    </row>
    <row r="753" spans="1:8" x14ac:dyDescent="0.25">
      <c r="A753" s="105">
        <v>16</v>
      </c>
      <c r="B753" s="105">
        <v>47</v>
      </c>
      <c r="D753" s="107">
        <v>20</v>
      </c>
      <c r="E753" s="107">
        <v>100</v>
      </c>
      <c r="F753" s="107">
        <v>300</v>
      </c>
      <c r="G753" s="107"/>
      <c r="H753" s="107"/>
    </row>
    <row r="754" spans="1:8" x14ac:dyDescent="0.25">
      <c r="A754" s="105">
        <v>17</v>
      </c>
      <c r="B754" s="105">
        <v>1</v>
      </c>
      <c r="D754" s="107">
        <v>0.9</v>
      </c>
      <c r="E754" s="107">
        <v>1</v>
      </c>
      <c r="F754" s="107">
        <v>1.1000000000000001</v>
      </c>
      <c r="G754" s="107"/>
      <c r="H754" s="107"/>
    </row>
    <row r="755" spans="1:8" x14ac:dyDescent="0.25">
      <c r="A755" s="105">
        <v>17</v>
      </c>
      <c r="B755" s="105">
        <v>2</v>
      </c>
      <c r="D755" s="107">
        <v>0.9</v>
      </c>
      <c r="E755" s="107">
        <v>1</v>
      </c>
      <c r="F755" s="107">
        <v>1.1000000000000001</v>
      </c>
      <c r="G755" s="107"/>
      <c r="H755" s="107"/>
    </row>
    <row r="756" spans="1:8" x14ac:dyDescent="0.25">
      <c r="A756" s="105">
        <v>17</v>
      </c>
      <c r="B756" s="105">
        <v>3</v>
      </c>
      <c r="D756" s="107">
        <v>0.9</v>
      </c>
      <c r="E756" s="107">
        <v>1</v>
      </c>
      <c r="F756" s="107">
        <v>1.1000000000000001</v>
      </c>
      <c r="G756" s="107"/>
      <c r="H756" s="107"/>
    </row>
    <row r="757" spans="1:8" x14ac:dyDescent="0.25">
      <c r="A757" s="105">
        <v>17</v>
      </c>
      <c r="B757" s="105">
        <v>4</v>
      </c>
      <c r="D757" s="107">
        <v>0.9</v>
      </c>
      <c r="E757" s="107">
        <v>1</v>
      </c>
      <c r="F757" s="107">
        <v>1.1000000000000001</v>
      </c>
      <c r="G757" s="107"/>
      <c r="H757" s="107"/>
    </row>
    <row r="758" spans="1:8" x14ac:dyDescent="0.25">
      <c r="A758" s="105">
        <v>17</v>
      </c>
      <c r="B758" s="105">
        <v>5</v>
      </c>
      <c r="D758" s="107">
        <v>0.9</v>
      </c>
      <c r="E758" s="107">
        <v>1</v>
      </c>
      <c r="F758" s="107">
        <v>1.1000000000000001</v>
      </c>
      <c r="G758" s="107"/>
      <c r="H758" s="107"/>
    </row>
    <row r="759" spans="1:8" x14ac:dyDescent="0.25">
      <c r="A759" s="105">
        <v>17</v>
      </c>
      <c r="B759" s="105">
        <v>6</v>
      </c>
      <c r="D759" s="107">
        <v>0.9</v>
      </c>
      <c r="E759" s="107">
        <v>1</v>
      </c>
      <c r="F759" s="107">
        <v>1.1000000000000001</v>
      </c>
      <c r="G759" s="107"/>
      <c r="H759" s="107"/>
    </row>
    <row r="760" spans="1:8" x14ac:dyDescent="0.25">
      <c r="A760" s="105">
        <v>17</v>
      </c>
      <c r="B760" s="105">
        <v>7</v>
      </c>
      <c r="D760" s="107">
        <v>0.9</v>
      </c>
      <c r="E760" s="107">
        <v>1</v>
      </c>
      <c r="F760" s="107">
        <v>1.1000000000000001</v>
      </c>
      <c r="G760" s="107"/>
      <c r="H760" s="107"/>
    </row>
    <row r="761" spans="1:8" x14ac:dyDescent="0.25">
      <c r="A761" s="105">
        <v>17</v>
      </c>
      <c r="B761" s="105">
        <v>8</v>
      </c>
      <c r="D761" s="107">
        <v>0.9</v>
      </c>
      <c r="E761" s="107">
        <v>1</v>
      </c>
      <c r="F761" s="107">
        <v>1.1000000000000001</v>
      </c>
      <c r="G761" s="107"/>
      <c r="H761" s="107"/>
    </row>
    <row r="762" spans="1:8" x14ac:dyDescent="0.25">
      <c r="A762" s="105">
        <v>17</v>
      </c>
      <c r="B762" s="105">
        <v>9</v>
      </c>
      <c r="D762" s="107">
        <v>0.9</v>
      </c>
      <c r="E762" s="107">
        <v>1</v>
      </c>
      <c r="F762" s="107">
        <v>1.1000000000000001</v>
      </c>
      <c r="G762" s="107"/>
      <c r="H762" s="107"/>
    </row>
    <row r="763" spans="1:8" x14ac:dyDescent="0.25">
      <c r="A763" s="105">
        <v>17</v>
      </c>
      <c r="B763" s="105">
        <v>10</v>
      </c>
      <c r="D763" s="107">
        <v>0.9</v>
      </c>
      <c r="E763" s="107">
        <v>1</v>
      </c>
      <c r="F763" s="107">
        <v>1.1000000000000001</v>
      </c>
      <c r="G763" s="107"/>
      <c r="H763" s="107"/>
    </row>
    <row r="764" spans="1:8" x14ac:dyDescent="0.25">
      <c r="A764" s="105">
        <v>17</v>
      </c>
      <c r="B764" s="105">
        <v>11</v>
      </c>
      <c r="D764" s="107">
        <v>0.9</v>
      </c>
      <c r="E764" s="107">
        <v>1</v>
      </c>
      <c r="F764" s="107">
        <v>1.1000000000000001</v>
      </c>
      <c r="G764" s="107"/>
      <c r="H764" s="107"/>
    </row>
    <row r="765" spans="1:8" x14ac:dyDescent="0.25">
      <c r="A765" s="105">
        <v>17</v>
      </c>
      <c r="B765" s="105">
        <v>12</v>
      </c>
      <c r="D765" s="107">
        <v>0.9</v>
      </c>
      <c r="E765" s="107">
        <v>1</v>
      </c>
      <c r="F765" s="107">
        <v>1.1000000000000001</v>
      </c>
      <c r="G765" s="107"/>
      <c r="H765" s="107"/>
    </row>
    <row r="766" spans="1:8" x14ac:dyDescent="0.25">
      <c r="A766" s="105">
        <v>17</v>
      </c>
      <c r="B766" s="105">
        <v>13</v>
      </c>
      <c r="D766" s="107">
        <v>0.9</v>
      </c>
      <c r="E766" s="107">
        <v>1</v>
      </c>
      <c r="F766" s="107">
        <v>1.1000000000000001</v>
      </c>
      <c r="G766" s="107"/>
      <c r="H766" s="107"/>
    </row>
    <row r="767" spans="1:8" x14ac:dyDescent="0.25">
      <c r="A767" s="105">
        <v>17</v>
      </c>
      <c r="B767" s="105">
        <v>14</v>
      </c>
      <c r="D767" s="107">
        <v>0.9</v>
      </c>
      <c r="E767" s="107">
        <v>1</v>
      </c>
      <c r="F767" s="107">
        <v>1.1000000000000001</v>
      </c>
      <c r="G767" s="107"/>
      <c r="H767" s="107"/>
    </row>
    <row r="768" spans="1:8" x14ac:dyDescent="0.25">
      <c r="A768" s="105">
        <v>17</v>
      </c>
      <c r="B768" s="105">
        <v>15</v>
      </c>
      <c r="D768" s="107">
        <v>0.9</v>
      </c>
      <c r="E768" s="107">
        <v>1</v>
      </c>
      <c r="F768" s="107">
        <v>1.1000000000000001</v>
      </c>
      <c r="G768" s="107"/>
      <c r="H768" s="107"/>
    </row>
    <row r="769" spans="1:8" x14ac:dyDescent="0.25">
      <c r="A769" s="105">
        <v>17</v>
      </c>
      <c r="B769" s="105">
        <v>16</v>
      </c>
      <c r="D769" s="107">
        <v>0.9</v>
      </c>
      <c r="E769" s="107">
        <v>1</v>
      </c>
      <c r="F769" s="107">
        <v>1.1000000000000001</v>
      </c>
      <c r="G769" s="107"/>
      <c r="H769" s="107"/>
    </row>
    <row r="770" spans="1:8" x14ac:dyDescent="0.25">
      <c r="A770" s="105">
        <v>17</v>
      </c>
      <c r="B770" s="105">
        <v>17</v>
      </c>
      <c r="D770" s="107">
        <v>0.9</v>
      </c>
      <c r="E770" s="107">
        <v>1</v>
      </c>
      <c r="F770" s="107">
        <v>1.1000000000000001</v>
      </c>
      <c r="G770" s="107"/>
      <c r="H770" s="107"/>
    </row>
    <row r="771" spans="1:8" x14ac:dyDescent="0.25">
      <c r="A771" s="105">
        <v>17</v>
      </c>
      <c r="B771" s="105">
        <v>18</v>
      </c>
      <c r="D771" s="107">
        <v>0.9</v>
      </c>
      <c r="E771" s="107">
        <v>1</v>
      </c>
      <c r="F771" s="107">
        <v>1.1000000000000001</v>
      </c>
      <c r="G771" s="107"/>
      <c r="H771" s="107"/>
    </row>
    <row r="772" spans="1:8" x14ac:dyDescent="0.25">
      <c r="A772" s="105">
        <v>17</v>
      </c>
      <c r="B772" s="105">
        <v>19</v>
      </c>
      <c r="D772" s="107">
        <v>0.9</v>
      </c>
      <c r="E772" s="107">
        <v>1</v>
      </c>
      <c r="F772" s="107">
        <v>1.1000000000000001</v>
      </c>
      <c r="G772" s="107"/>
      <c r="H772" s="107"/>
    </row>
    <row r="773" spans="1:8" x14ac:dyDescent="0.25">
      <c r="A773" s="105">
        <v>17</v>
      </c>
      <c r="B773" s="105">
        <v>20</v>
      </c>
      <c r="D773" s="107">
        <v>0.9</v>
      </c>
      <c r="E773" s="107">
        <v>1</v>
      </c>
      <c r="F773" s="107">
        <v>1.1000000000000001</v>
      </c>
      <c r="G773" s="107"/>
      <c r="H773" s="107"/>
    </row>
    <row r="774" spans="1:8" x14ac:dyDescent="0.25">
      <c r="A774" s="105">
        <v>17</v>
      </c>
      <c r="B774" s="105">
        <v>21</v>
      </c>
      <c r="D774" s="107">
        <v>0.9</v>
      </c>
      <c r="E774" s="107">
        <v>1</v>
      </c>
      <c r="F774" s="107">
        <v>1.1000000000000001</v>
      </c>
      <c r="G774" s="107"/>
      <c r="H774" s="107"/>
    </row>
    <row r="775" spans="1:8" x14ac:dyDescent="0.25">
      <c r="A775" s="105">
        <v>17</v>
      </c>
      <c r="B775" s="105">
        <v>22</v>
      </c>
      <c r="D775" s="107">
        <v>0.7</v>
      </c>
      <c r="E775" s="107">
        <v>1</v>
      </c>
      <c r="F775" s="107">
        <v>1.4</v>
      </c>
      <c r="G775" s="107"/>
      <c r="H775" s="107"/>
    </row>
    <row r="776" spans="1:8" x14ac:dyDescent="0.25">
      <c r="A776" s="105">
        <v>17</v>
      </c>
      <c r="B776" s="105">
        <v>23</v>
      </c>
      <c r="D776" s="107">
        <v>0.7</v>
      </c>
      <c r="E776" s="107">
        <v>1</v>
      </c>
      <c r="F776" s="107">
        <v>1.4</v>
      </c>
      <c r="G776" s="107"/>
      <c r="H776" s="107"/>
    </row>
    <row r="777" spans="1:8" x14ac:dyDescent="0.25">
      <c r="A777" s="105">
        <v>17</v>
      </c>
      <c r="B777" s="105">
        <v>24</v>
      </c>
      <c r="D777" s="107">
        <v>0.7</v>
      </c>
      <c r="E777" s="107">
        <v>1</v>
      </c>
      <c r="F777" s="107">
        <v>1.4</v>
      </c>
      <c r="G777" s="107"/>
      <c r="H777" s="107"/>
    </row>
    <row r="778" spans="1:8" x14ac:dyDescent="0.25">
      <c r="A778" s="105">
        <v>17</v>
      </c>
      <c r="B778" s="105">
        <v>25</v>
      </c>
      <c r="D778" s="107">
        <v>0.7</v>
      </c>
      <c r="E778" s="107">
        <v>1</v>
      </c>
      <c r="F778" s="107">
        <v>1.4</v>
      </c>
      <c r="G778" s="107"/>
      <c r="H778" s="107"/>
    </row>
    <row r="779" spans="1:8" x14ac:dyDescent="0.25">
      <c r="A779" s="105">
        <v>17</v>
      </c>
      <c r="B779" s="105">
        <v>26</v>
      </c>
      <c r="D779" s="107">
        <v>0.7</v>
      </c>
      <c r="E779" s="107">
        <v>1</v>
      </c>
      <c r="F779" s="107">
        <v>1.4</v>
      </c>
      <c r="G779" s="107"/>
      <c r="H779" s="107"/>
    </row>
    <row r="780" spans="1:8" x14ac:dyDescent="0.25">
      <c r="A780" s="105">
        <v>17</v>
      </c>
      <c r="B780" s="105">
        <v>27</v>
      </c>
      <c r="D780" s="107">
        <v>0.7</v>
      </c>
      <c r="E780" s="107">
        <v>1</v>
      </c>
      <c r="F780" s="107">
        <v>1.4</v>
      </c>
      <c r="G780" s="107"/>
      <c r="H780" s="107"/>
    </row>
    <row r="781" spans="1:8" x14ac:dyDescent="0.25">
      <c r="A781" s="105">
        <v>17</v>
      </c>
      <c r="B781" s="105">
        <v>28</v>
      </c>
      <c r="D781" s="107">
        <v>0.7</v>
      </c>
      <c r="E781" s="107">
        <v>1</v>
      </c>
      <c r="F781" s="107">
        <v>1.4</v>
      </c>
      <c r="G781" s="107"/>
      <c r="H781" s="107"/>
    </row>
    <row r="782" spans="1:8" x14ac:dyDescent="0.25">
      <c r="A782" s="105">
        <v>17</v>
      </c>
      <c r="B782" s="105">
        <v>29</v>
      </c>
      <c r="D782" s="107">
        <v>0.7</v>
      </c>
      <c r="E782" s="107">
        <v>1</v>
      </c>
      <c r="F782" s="107">
        <v>1.4</v>
      </c>
      <c r="G782" s="107"/>
      <c r="H782" s="107"/>
    </row>
    <row r="783" spans="1:8" x14ac:dyDescent="0.25">
      <c r="A783" s="105">
        <v>17</v>
      </c>
      <c r="B783" s="105">
        <v>30</v>
      </c>
      <c r="D783" s="107">
        <v>0.7</v>
      </c>
      <c r="E783" s="107">
        <v>1</v>
      </c>
      <c r="F783" s="107">
        <v>1.4</v>
      </c>
      <c r="G783" s="107"/>
      <c r="H783" s="107"/>
    </row>
    <row r="784" spans="1:8" x14ac:dyDescent="0.25">
      <c r="A784" s="105">
        <v>17</v>
      </c>
      <c r="B784" s="105">
        <v>31</v>
      </c>
      <c r="D784" s="107">
        <v>0.7</v>
      </c>
      <c r="E784" s="107">
        <v>1</v>
      </c>
      <c r="F784" s="107">
        <v>1.4</v>
      </c>
      <c r="G784" s="107"/>
      <c r="H784" s="107"/>
    </row>
    <row r="785" spans="1:8" x14ac:dyDescent="0.25">
      <c r="A785" s="105">
        <v>17</v>
      </c>
      <c r="B785" s="105">
        <v>32</v>
      </c>
      <c r="D785" s="107">
        <v>0.7</v>
      </c>
      <c r="E785" s="107">
        <v>1</v>
      </c>
      <c r="F785" s="107">
        <v>1.4</v>
      </c>
      <c r="G785" s="107"/>
      <c r="H785" s="107"/>
    </row>
    <row r="786" spans="1:8" x14ac:dyDescent="0.25">
      <c r="A786" s="105">
        <v>17</v>
      </c>
      <c r="B786" s="105">
        <v>33</v>
      </c>
      <c r="D786" s="107">
        <v>0.7</v>
      </c>
      <c r="E786" s="107">
        <v>1</v>
      </c>
      <c r="F786" s="107">
        <v>1.4</v>
      </c>
      <c r="G786" s="107"/>
      <c r="H786" s="107"/>
    </row>
    <row r="787" spans="1:8" x14ac:dyDescent="0.25">
      <c r="A787" s="105">
        <v>17</v>
      </c>
      <c r="B787" s="105">
        <v>34</v>
      </c>
      <c r="D787" s="107">
        <v>0.7</v>
      </c>
      <c r="E787" s="107">
        <v>1</v>
      </c>
      <c r="F787" s="107">
        <v>1.4</v>
      </c>
      <c r="G787" s="107"/>
      <c r="H787" s="107"/>
    </row>
    <row r="788" spans="1:8" x14ac:dyDescent="0.25">
      <c r="A788" s="105">
        <v>17</v>
      </c>
      <c r="B788" s="105">
        <v>35</v>
      </c>
      <c r="D788" s="107">
        <v>0.7</v>
      </c>
      <c r="E788" s="107">
        <v>1</v>
      </c>
      <c r="F788" s="107">
        <v>1.4</v>
      </c>
      <c r="G788" s="107"/>
      <c r="H788" s="107"/>
    </row>
    <row r="789" spans="1:8" x14ac:dyDescent="0.25">
      <c r="A789" s="105">
        <v>17</v>
      </c>
      <c r="B789" s="105">
        <v>36</v>
      </c>
      <c r="D789" s="107">
        <v>0.1</v>
      </c>
      <c r="E789" s="107">
        <v>1</v>
      </c>
      <c r="F789" s="107">
        <v>10</v>
      </c>
      <c r="G789" s="107"/>
      <c r="H789" s="107"/>
    </row>
    <row r="790" spans="1:8" x14ac:dyDescent="0.25">
      <c r="A790" s="105">
        <v>17</v>
      </c>
      <c r="B790" s="105">
        <v>37</v>
      </c>
      <c r="D790" s="107">
        <v>0.1</v>
      </c>
      <c r="E790" s="107">
        <v>1</v>
      </c>
      <c r="F790" s="107">
        <v>10</v>
      </c>
      <c r="G790" s="107"/>
      <c r="H790" s="107"/>
    </row>
    <row r="791" spans="1:8" x14ac:dyDescent="0.25">
      <c r="A791" s="105">
        <v>17</v>
      </c>
      <c r="B791" s="105">
        <v>38</v>
      </c>
      <c r="D791" s="107">
        <v>0.1</v>
      </c>
      <c r="E791" s="107">
        <v>1</v>
      </c>
      <c r="F791" s="107">
        <v>10</v>
      </c>
      <c r="G791" s="107"/>
      <c r="H791" s="107"/>
    </row>
    <row r="792" spans="1:8" x14ac:dyDescent="0.25">
      <c r="A792" s="105">
        <v>17</v>
      </c>
      <c r="B792" s="105">
        <v>39</v>
      </c>
      <c r="D792" s="107">
        <v>0.1</v>
      </c>
      <c r="E792" s="107">
        <v>1</v>
      </c>
      <c r="F792" s="107">
        <v>10</v>
      </c>
      <c r="G792" s="107"/>
      <c r="H792" s="107"/>
    </row>
    <row r="793" spans="1:8" x14ac:dyDescent="0.25">
      <c r="A793" s="105">
        <v>17</v>
      </c>
      <c r="B793" s="105">
        <v>40</v>
      </c>
      <c r="D793" s="107">
        <v>0.1</v>
      </c>
      <c r="E793" s="107">
        <v>1</v>
      </c>
      <c r="F793" s="107">
        <v>10</v>
      </c>
      <c r="G793" s="107"/>
      <c r="H793" s="107"/>
    </row>
    <row r="794" spans="1:8" x14ac:dyDescent="0.25">
      <c r="A794" s="105">
        <v>17</v>
      </c>
      <c r="B794" s="105">
        <v>41</v>
      </c>
      <c r="D794" s="107">
        <v>1</v>
      </c>
      <c r="E794" s="107">
        <v>10</v>
      </c>
      <c r="F794" s="107">
        <v>100</v>
      </c>
      <c r="G794" s="107"/>
      <c r="H794" s="107"/>
    </row>
    <row r="795" spans="1:8" x14ac:dyDescent="0.25">
      <c r="A795" s="105">
        <v>17</v>
      </c>
      <c r="B795" s="105">
        <v>42</v>
      </c>
      <c r="D795" s="107">
        <v>1</v>
      </c>
      <c r="E795" s="107">
        <v>10</v>
      </c>
      <c r="F795" s="107">
        <v>100</v>
      </c>
      <c r="G795" s="107"/>
      <c r="H795" s="107"/>
    </row>
    <row r="796" spans="1:8" x14ac:dyDescent="0.25">
      <c r="A796" s="105">
        <v>17</v>
      </c>
      <c r="B796" s="105">
        <v>43</v>
      </c>
      <c r="D796" s="107">
        <v>1</v>
      </c>
      <c r="E796" s="107">
        <v>10</v>
      </c>
      <c r="F796" s="107">
        <v>100</v>
      </c>
      <c r="G796" s="107"/>
      <c r="H796" s="107"/>
    </row>
    <row r="797" spans="1:8" x14ac:dyDescent="0.25">
      <c r="A797" s="105">
        <v>17</v>
      </c>
      <c r="B797" s="105">
        <v>44</v>
      </c>
      <c r="D797" s="107">
        <v>1</v>
      </c>
      <c r="E797" s="107">
        <v>10</v>
      </c>
      <c r="F797" s="107">
        <v>100</v>
      </c>
      <c r="G797" s="107"/>
      <c r="H797" s="107"/>
    </row>
    <row r="798" spans="1:8" x14ac:dyDescent="0.25">
      <c r="A798" s="105">
        <v>17</v>
      </c>
      <c r="B798" s="105">
        <v>45</v>
      </c>
      <c r="D798" s="107">
        <v>10</v>
      </c>
      <c r="E798" s="107">
        <v>100</v>
      </c>
      <c r="F798" s="107">
        <v>1000</v>
      </c>
      <c r="G798" s="107"/>
      <c r="H798" s="107"/>
    </row>
    <row r="799" spans="1:8" x14ac:dyDescent="0.25">
      <c r="A799" s="105">
        <v>17</v>
      </c>
      <c r="B799" s="105">
        <v>46</v>
      </c>
      <c r="D799" s="107">
        <v>10</v>
      </c>
      <c r="E799" s="107">
        <v>100</v>
      </c>
      <c r="F799" s="107">
        <v>1000</v>
      </c>
      <c r="G799" s="107"/>
      <c r="H799" s="107"/>
    </row>
    <row r="800" spans="1:8" x14ac:dyDescent="0.25">
      <c r="A800" s="105">
        <v>17</v>
      </c>
      <c r="B800" s="105">
        <v>47</v>
      </c>
      <c r="D800" s="107">
        <v>10</v>
      </c>
      <c r="E800" s="107">
        <v>100</v>
      </c>
      <c r="F800" s="107">
        <v>1000</v>
      </c>
      <c r="G800" s="107"/>
      <c r="H800" s="10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E473-CBEA-4688-B34B-33498086C72F}">
  <sheetPr codeName="Sheet40"/>
  <dimension ref="A1:HD121"/>
  <sheetViews>
    <sheetView workbookViewId="0">
      <selection activeCell="G2" sqref="G2:H11"/>
    </sheetView>
  </sheetViews>
  <sheetFormatPr defaultRowHeight="15" x14ac:dyDescent="0.25"/>
  <cols>
    <col min="1" max="8" width="9.140625" style="101"/>
    <col min="100" max="109" width="21.7109375" style="5" customWidth="1"/>
    <col min="110" max="117" width="9.140625" style="5"/>
    <col min="119" max="132" width="12.85546875" customWidth="1"/>
  </cols>
  <sheetData>
    <row r="1" spans="1:212" ht="15.75" thickBot="1" x14ac:dyDescent="0.3">
      <c r="A1" s="101" t="s">
        <v>438</v>
      </c>
      <c r="D1" s="102">
        <v>0.05</v>
      </c>
      <c r="E1" s="102">
        <v>0.5</v>
      </c>
      <c r="F1" s="102">
        <v>0.95</v>
      </c>
      <c r="G1" s="101" t="s">
        <v>355</v>
      </c>
      <c r="H1" s="101" t="s">
        <v>35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438</v>
      </c>
      <c r="AD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438</v>
      </c>
      <c r="DP1" t="s">
        <v>432</v>
      </c>
      <c r="DQ1">
        <f>COUNTIF($CV$2:$CV$13, "&gt;=0.01"   )</f>
        <v>6</v>
      </c>
      <c r="DR1" t="s">
        <v>50</v>
      </c>
      <c r="DS1">
        <v>12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</row>
    <row r="2" spans="1:212" x14ac:dyDescent="0.25">
      <c r="A2" s="101">
        <v>1</v>
      </c>
      <c r="B2" s="101">
        <v>1</v>
      </c>
      <c r="D2" s="103">
        <v>10000</v>
      </c>
      <c r="E2" s="103">
        <v>10000000</v>
      </c>
      <c r="F2" s="103">
        <v>1000000000</v>
      </c>
      <c r="G2" s="103">
        <v>70917350.000000015</v>
      </c>
      <c r="H2" s="103">
        <v>50000000</v>
      </c>
      <c r="P2" t="s">
        <v>1</v>
      </c>
      <c r="Q2">
        <v>0.51818181818181819</v>
      </c>
      <c r="R2">
        <v>0.95000011441451748</v>
      </c>
      <c r="S2">
        <v>0.40540540540540537</v>
      </c>
      <c r="T2">
        <v>0.95000005225225692</v>
      </c>
      <c r="U2">
        <v>0.50454545454545452</v>
      </c>
      <c r="V2">
        <v>0.96697216564833666</v>
      </c>
      <c r="W2">
        <v>3.7841945288753807E-2</v>
      </c>
      <c r="X2">
        <v>0.9625313283208019</v>
      </c>
      <c r="Y2">
        <v>0.7</v>
      </c>
      <c r="Z2">
        <v>0.95</v>
      </c>
      <c r="AA2">
        <f>AVERAGE($Q$2:$Z$2)</f>
        <v>0.69454782840573448</v>
      </c>
      <c r="AB2" t="s">
        <v>52</v>
      </c>
      <c r="AC2">
        <f>VARP($Q$14:$Z$14)</f>
        <v>4.691091261209792E-2</v>
      </c>
      <c r="AD2">
        <v>0.37728236302502832</v>
      </c>
      <c r="CV2" s="86">
        <v>12</v>
      </c>
      <c r="CW2" s="5">
        <f>SUM($Q$17:$Z$17)</f>
        <v>6</v>
      </c>
      <c r="CX2" s="5">
        <v>0.72</v>
      </c>
      <c r="CY2" s="5">
        <f>SUM($Q$33:$Z$33)</f>
        <v>0</v>
      </c>
      <c r="CZ2" s="5">
        <v>3.0000000000000004</v>
      </c>
      <c r="DA2" s="5">
        <v>9.5864737492632121E-2</v>
      </c>
      <c r="DB2" s="5">
        <v>0.72489064640065548</v>
      </c>
      <c r="DC2" s="5">
        <v>0.168653135885205</v>
      </c>
      <c r="DD2" s="5">
        <f t="shared" ref="DD2:DD13" si="0">($CV$4*CZ2+CY2*$CV$8/$CV$4-$CV$4)/($CV$2*$CV$4)</f>
        <v>0.16666666666666669</v>
      </c>
      <c r="DE2" s="5">
        <f t="shared" ref="DE2:DE13" si="1">($CV$4*CX2+CW2*$CV$6/$CV$4-$CV$4)/($CV$2*$CV$4)</f>
        <v>6.6666666666666666E-2</v>
      </c>
      <c r="DF2" s="5">
        <v>2.8095485675159282E-3</v>
      </c>
      <c r="DG2" s="5">
        <v>9.2904785311291818</v>
      </c>
      <c r="DH2" s="5">
        <f t="shared" ref="DH2:DH13" si="2">COUNTIF($Q2:$Z2, "&lt;=.05"   )</f>
        <v>1</v>
      </c>
      <c r="DI2" s="5">
        <f t="shared" ref="DI2:DI13" si="3">COUNTIF($Q2:$Z2, "&gt;=.95"   )</f>
        <v>5</v>
      </c>
      <c r="DJ2" s="5">
        <v>6</v>
      </c>
      <c r="DK2" s="5">
        <f t="shared" ref="DK2:DK13" si="4">ABS(COUNTIF($Q2:$Z2, "&lt;=.5")/10 -0.5)</f>
        <v>0.3</v>
      </c>
      <c r="DL2" s="5">
        <f t="shared" ref="DL2:DL13" si="5">AVERAGE($Q2:$Z2)</f>
        <v>0.69454782840573448</v>
      </c>
      <c r="DM2" s="5">
        <f t="shared" ref="DM2:DM13" si="6">STDEV($Q2:$Z2)</f>
        <v>0.32039892709023521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VARP(CARMA!$Q$33:$Z$33)</f>
        <v>1</v>
      </c>
      <c r="GT2">
        <v>-0.2</v>
      </c>
      <c r="GU2">
        <v>0.2</v>
      </c>
      <c r="GV2">
        <v>0.2</v>
      </c>
      <c r="GW2">
        <v>0.2</v>
      </c>
      <c r="GX2">
        <v>0.2</v>
      </c>
      <c r="GY2">
        <v>0.4</v>
      </c>
      <c r="GZ2">
        <v>0.2</v>
      </c>
      <c r="HA2">
        <v>0.6</v>
      </c>
      <c r="HB2">
        <v>0</v>
      </c>
      <c r="HC2">
        <v>0</v>
      </c>
      <c r="HD2">
        <v>0.2</v>
      </c>
    </row>
    <row r="3" spans="1:212" x14ac:dyDescent="0.25">
      <c r="A3" s="101">
        <v>1</v>
      </c>
      <c r="B3" s="101">
        <v>2</v>
      </c>
      <c r="D3" s="103">
        <v>100</v>
      </c>
      <c r="E3" s="103">
        <v>100000</v>
      </c>
      <c r="F3" s="103">
        <v>1000000</v>
      </c>
      <c r="G3" s="103">
        <v>84350716.666666642</v>
      </c>
      <c r="H3" s="103">
        <v>3540000</v>
      </c>
      <c r="P3" t="s">
        <v>2</v>
      </c>
      <c r="Q3">
        <v>4.99750249750247E-2</v>
      </c>
      <c r="R3">
        <v>0.65636363636363637</v>
      </c>
      <c r="S3">
        <v>4.9989510489510378E-2</v>
      </c>
      <c r="T3">
        <v>6.3E-2</v>
      </c>
      <c r="U3">
        <v>4.9998500074996233E-2</v>
      </c>
      <c r="V3">
        <v>0.98156964263164537</v>
      </c>
      <c r="W3">
        <v>0.95274800769442147</v>
      </c>
      <c r="X3">
        <v>0.86</v>
      </c>
      <c r="Y3">
        <v>0.25</v>
      </c>
      <c r="Z3">
        <v>0.1</v>
      </c>
      <c r="AA3">
        <f>AVERAGE($Q$3:$Z$3)</f>
        <v>0.40136443222292345</v>
      </c>
      <c r="AB3" t="s">
        <v>54</v>
      </c>
      <c r="AC3">
        <f>VARP($AA$2:$AA$13)</f>
        <v>1.8996111027916304E-2</v>
      </c>
      <c r="AD3">
        <v>0.15277676893989442</v>
      </c>
      <c r="CV3" s="86" t="s">
        <v>210</v>
      </c>
      <c r="CW3" s="5">
        <f>SUM($Q$18:$Z$18)</f>
        <v>-2</v>
      </c>
      <c r="CX3" s="5">
        <v>4.16</v>
      </c>
      <c r="CY3" s="5">
        <f>SUM($Q$34:$Z$34)</f>
        <v>0</v>
      </c>
      <c r="CZ3" s="5">
        <v>0.20000000000000007</v>
      </c>
      <c r="DA3" s="5">
        <v>0.22812248871797033</v>
      </c>
      <c r="DB3" s="5">
        <v>5.3397057067454359</v>
      </c>
      <c r="DC3" s="5">
        <v>0.35814373284742973</v>
      </c>
      <c r="DD3" s="5">
        <f t="shared" si="0"/>
        <v>-6.6666666666666666E-2</v>
      </c>
      <c r="DE3" s="5">
        <f t="shared" si="1"/>
        <v>0.23333333333333334</v>
      </c>
      <c r="DF3" s="5">
        <v>1.3973571810707108E-2</v>
      </c>
      <c r="DG3" s="5">
        <v>7.5681788050953029</v>
      </c>
      <c r="DH3" s="5">
        <f t="shared" si="2"/>
        <v>3</v>
      </c>
      <c r="DI3" s="5">
        <f t="shared" si="3"/>
        <v>2</v>
      </c>
      <c r="DJ3" s="5">
        <v>5</v>
      </c>
      <c r="DK3" s="5">
        <f t="shared" si="4"/>
        <v>9.9999999999999978E-2</v>
      </c>
      <c r="DL3" s="5">
        <f t="shared" si="5"/>
        <v>0.40136443222292345</v>
      </c>
      <c r="DM3" s="5">
        <f t="shared" si="6"/>
        <v>0.41023735438508824</v>
      </c>
      <c r="DO3" s="9" t="s">
        <v>376</v>
      </c>
      <c r="DP3" s="9">
        <v>1</v>
      </c>
      <c r="DQ3" s="9">
        <v>0.5479497001830117</v>
      </c>
      <c r="DR3" s="9">
        <v>0.55591796383431458</v>
      </c>
      <c r="DS3" s="9">
        <v>-0.45662118166805038</v>
      </c>
      <c r="DT3" s="9">
        <v>0.22500675675549955</v>
      </c>
      <c r="DU3" s="9">
        <v>-0.66600309708358796</v>
      </c>
      <c r="DV3" s="9">
        <v>-0.62711097850994746</v>
      </c>
      <c r="DW3" s="9">
        <v>0.45239183808211048</v>
      </c>
      <c r="DX3" s="9">
        <v>-2.2407087877079266E-2</v>
      </c>
      <c r="DY3" s="9">
        <v>0.31399065785810232</v>
      </c>
      <c r="DZ3" s="9">
        <v>0.44455485186925559</v>
      </c>
      <c r="EA3" s="9">
        <v>-0.4118803031563269</v>
      </c>
      <c r="EB3" s="9">
        <v>0.23599678692871467</v>
      </c>
      <c r="GR3" t="s">
        <v>2</v>
      </c>
      <c r="GS3">
        <v>-0.2</v>
      </c>
      <c r="GT3">
        <f>VARP(CARMA!$Q$34:$Z$34)</f>
        <v>1</v>
      </c>
      <c r="GU3">
        <v>0.2</v>
      </c>
      <c r="GV3">
        <v>-0.6</v>
      </c>
      <c r="GW3">
        <v>-0.2</v>
      </c>
      <c r="GX3">
        <v>-0.2</v>
      </c>
      <c r="GY3">
        <v>3.3306690738754695E-17</v>
      </c>
      <c r="GZ3">
        <v>0.2</v>
      </c>
      <c r="HA3">
        <v>-0.2</v>
      </c>
      <c r="HB3">
        <v>1.1102230246251566E-17</v>
      </c>
      <c r="HC3">
        <v>2.2204460492503132E-17</v>
      </c>
      <c r="HD3">
        <v>0.2</v>
      </c>
    </row>
    <row r="4" spans="1:212" x14ac:dyDescent="0.25">
      <c r="A4" s="101">
        <v>1</v>
      </c>
      <c r="B4" s="101">
        <v>3</v>
      </c>
      <c r="D4" s="103">
        <v>100000</v>
      </c>
      <c r="E4" s="103">
        <v>100000000</v>
      </c>
      <c r="F4" s="103">
        <v>10000000000</v>
      </c>
      <c r="G4" s="103">
        <v>177584062.50000003</v>
      </c>
      <c r="H4" s="103">
        <v>79000000</v>
      </c>
      <c r="P4" t="s">
        <v>3</v>
      </c>
      <c r="Q4">
        <v>0.27499774997749976</v>
      </c>
      <c r="R4">
        <v>0.65636363636363637</v>
      </c>
      <c r="S4">
        <v>0.40549905499054989</v>
      </c>
      <c r="T4">
        <v>0.50118181818181817</v>
      </c>
      <c r="U4">
        <v>0.13999639996399965</v>
      </c>
      <c r="V4">
        <v>0.96697216564833666</v>
      </c>
      <c r="W4">
        <v>0.71</v>
      </c>
      <c r="X4">
        <v>0.95</v>
      </c>
      <c r="Y4">
        <v>0.27272727272727271</v>
      </c>
      <c r="Z4">
        <v>0.5</v>
      </c>
      <c r="AA4">
        <f>AVERAGE($Q$4:$Z$4)</f>
        <v>0.53777380978531131</v>
      </c>
      <c r="AB4" t="s">
        <v>57</v>
      </c>
      <c r="AC4">
        <f>VARP($Q$2:$Z$13)</f>
        <v>0.12433900232168002</v>
      </c>
      <c r="CV4" s="86">
        <v>10</v>
      </c>
      <c r="CW4" s="5">
        <f>SUM($Q$19:$Z$19)</f>
        <v>0</v>
      </c>
      <c r="CX4" s="5">
        <v>3.8000000000000003</v>
      </c>
      <c r="CY4" s="5">
        <f>SUM($Q$35:$Z$35)</f>
        <v>8</v>
      </c>
      <c r="CZ4" s="5">
        <v>1.2400000000000002</v>
      </c>
      <c r="DA4" s="5">
        <v>0.19745429485752361</v>
      </c>
      <c r="DB4" s="5">
        <v>0.91642791348140096</v>
      </c>
      <c r="DC4" s="5">
        <v>0.44678921589915216</v>
      </c>
      <c r="DD4" s="5">
        <f t="shared" si="0"/>
        <v>0.16666666666666669</v>
      </c>
      <c r="DE4" s="5">
        <f t="shared" si="1"/>
        <v>0.23333333333333334</v>
      </c>
      <c r="DF4" s="5">
        <v>0.6828162249236398</v>
      </c>
      <c r="DG4" s="5">
        <v>7.1995365871072918</v>
      </c>
      <c r="DH4" s="5">
        <f t="shared" si="2"/>
        <v>0</v>
      </c>
      <c r="DI4" s="5">
        <f t="shared" si="3"/>
        <v>2</v>
      </c>
      <c r="DJ4" s="5">
        <v>2</v>
      </c>
      <c r="DK4" s="5">
        <f t="shared" si="4"/>
        <v>0</v>
      </c>
      <c r="DL4" s="5">
        <f t="shared" si="5"/>
        <v>0.53777380978531131</v>
      </c>
      <c r="DM4" s="5">
        <f t="shared" si="6"/>
        <v>0.28198843664789874</v>
      </c>
      <c r="DO4" s="9" t="s">
        <v>218</v>
      </c>
      <c r="DP4" s="9">
        <v>0.5479497001830117</v>
      </c>
      <c r="DQ4" s="9">
        <v>1</v>
      </c>
      <c r="DR4" s="9">
        <v>0.26854850713339173</v>
      </c>
      <c r="DS4" s="9">
        <v>-0.26108447230138082</v>
      </c>
      <c r="DT4" s="9">
        <v>-0.36647000309980077</v>
      </c>
      <c r="DU4" s="9">
        <v>-0.23347161790313067</v>
      </c>
      <c r="DV4" s="9">
        <v>-0.63652461069582744</v>
      </c>
      <c r="DW4" s="9">
        <v>0.45671857438591268</v>
      </c>
      <c r="DX4" s="9">
        <v>-0.29907778038137112</v>
      </c>
      <c r="DY4" s="9">
        <v>6.5669237657988072E-2</v>
      </c>
      <c r="DZ4" s="9">
        <v>0.3213817025118122</v>
      </c>
      <c r="EA4" s="9">
        <v>-0.64287571499613139</v>
      </c>
      <c r="EB4" s="9">
        <v>4.1564561979350991E-3</v>
      </c>
      <c r="GR4" t="s">
        <v>3</v>
      </c>
      <c r="GS4">
        <v>0.2</v>
      </c>
      <c r="GT4">
        <v>0.2</v>
      </c>
      <c r="GU4">
        <f>VARP(CARMA!$Q$35:$Z$35)</f>
        <v>0.36</v>
      </c>
      <c r="GV4">
        <v>-0.2</v>
      </c>
      <c r="GW4">
        <v>-0.04</v>
      </c>
      <c r="GX4">
        <v>-0.04</v>
      </c>
      <c r="GY4">
        <v>-8.0000000000000016E-2</v>
      </c>
      <c r="GZ4">
        <v>0.36</v>
      </c>
      <c r="HA4">
        <v>0.2</v>
      </c>
      <c r="HB4">
        <v>8.0000000000000016E-2</v>
      </c>
      <c r="HC4">
        <v>0.16000000000000003</v>
      </c>
      <c r="HD4">
        <v>0.04</v>
      </c>
    </row>
    <row r="5" spans="1:212" x14ac:dyDescent="0.25">
      <c r="A5" s="101">
        <v>1</v>
      </c>
      <c r="B5" s="101">
        <v>4</v>
      </c>
      <c r="D5" s="103">
        <v>100</v>
      </c>
      <c r="E5" s="103">
        <v>10000</v>
      </c>
      <c r="F5" s="103">
        <v>100000</v>
      </c>
      <c r="G5" s="103">
        <v>836218458.33333349</v>
      </c>
      <c r="H5" s="103">
        <v>1260000</v>
      </c>
      <c r="P5" t="s">
        <v>4</v>
      </c>
      <c r="Q5">
        <v>0.2747747747747748</v>
      </c>
      <c r="R5">
        <v>5.1144144144144144E-2</v>
      </c>
      <c r="S5">
        <v>8.513513513513514E-2</v>
      </c>
      <c r="T5">
        <v>4.9995630436956255E-2</v>
      </c>
      <c r="U5">
        <v>5.8558558558558557E-2</v>
      </c>
      <c r="V5">
        <v>0.72499999999999998</v>
      </c>
      <c r="W5">
        <v>4.4623655913978502E-2</v>
      </c>
      <c r="X5">
        <v>0.97004008016032062</v>
      </c>
      <c r="Y5">
        <v>4.9999995250000477E-2</v>
      </c>
      <c r="Z5">
        <v>0.05</v>
      </c>
      <c r="AA5">
        <f>AVERAGE($Q$5:$Z$5)</f>
        <v>0.23592719743738683</v>
      </c>
      <c r="AB5" t="s">
        <v>59</v>
      </c>
      <c r="AC5">
        <f>AVERAGE($Q$2:$Z$13)</f>
        <v>0.52837103057608159</v>
      </c>
      <c r="CV5" s="86" t="s">
        <v>203</v>
      </c>
      <c r="CW5" s="5">
        <f>SUM($Q$20:$Z$20)</f>
        <v>-6</v>
      </c>
      <c r="CX5" s="5">
        <v>3.2800000000000002</v>
      </c>
      <c r="CY5" s="5">
        <f>SUM($Q$36:$Z$36)</f>
        <v>0</v>
      </c>
      <c r="CZ5" s="5">
        <v>0.60000000000000009</v>
      </c>
      <c r="DA5" s="5">
        <v>0.35677767235348706</v>
      </c>
      <c r="DB5" s="5">
        <v>2927.8225656663044</v>
      </c>
      <c r="DC5" s="5">
        <v>0.53379657074527587</v>
      </c>
      <c r="DD5" s="5">
        <f t="shared" si="0"/>
        <v>-3.3333333333333326E-2</v>
      </c>
      <c r="DE5" s="5">
        <f t="shared" si="1"/>
        <v>0.10000000000000003</v>
      </c>
      <c r="DF5" s="5">
        <v>2.8095485675159282E-3</v>
      </c>
      <c r="DG5" s="5">
        <v>4.2259263882337423</v>
      </c>
      <c r="DH5" s="5">
        <f t="shared" si="2"/>
        <v>4</v>
      </c>
      <c r="DI5" s="5">
        <f t="shared" si="3"/>
        <v>1</v>
      </c>
      <c r="DJ5" s="5">
        <v>5</v>
      </c>
      <c r="DK5" s="5">
        <f t="shared" si="4"/>
        <v>0.30000000000000004</v>
      </c>
      <c r="DL5" s="5">
        <f t="shared" si="5"/>
        <v>0.23592719743738683</v>
      </c>
      <c r="DM5" s="5">
        <f t="shared" si="6"/>
        <v>0.33470902152524146</v>
      </c>
      <c r="DO5" s="9" t="s">
        <v>377</v>
      </c>
      <c r="DP5" s="9">
        <v>0.55591796383431458</v>
      </c>
      <c r="DQ5" s="9">
        <v>0.26854850713339173</v>
      </c>
      <c r="DR5" s="9">
        <v>1</v>
      </c>
      <c r="DS5" s="9">
        <v>-0.12099314871351349</v>
      </c>
      <c r="DT5" s="9">
        <v>0.71923614168907324</v>
      </c>
      <c r="DU5" s="9">
        <v>-0.19349842915802695</v>
      </c>
      <c r="DV5" s="9">
        <v>-0.36344957683944973</v>
      </c>
      <c r="DW5" s="9">
        <v>0.10507326416505984</v>
      </c>
      <c r="DX5" s="9">
        <v>-4.0996442504265568E-2</v>
      </c>
      <c r="DY5" s="9">
        <v>3.4873535020260249E-2</v>
      </c>
      <c r="DZ5" s="9">
        <v>0.21132585108002874</v>
      </c>
      <c r="EA5" s="9">
        <v>-0.29686098144737871</v>
      </c>
      <c r="EB5" s="9">
        <v>0.10870578740939729</v>
      </c>
      <c r="GR5" t="s">
        <v>4</v>
      </c>
      <c r="GS5">
        <v>0.2</v>
      </c>
      <c r="GT5">
        <v>-0.6</v>
      </c>
      <c r="GU5">
        <v>-0.2</v>
      </c>
      <c r="GV5">
        <f>VARP(CARMA!$Q$36:$Z$36)</f>
        <v>1</v>
      </c>
      <c r="GW5">
        <v>0.2</v>
      </c>
      <c r="GX5">
        <v>0.2</v>
      </c>
      <c r="GY5">
        <v>-1.1102230246251566E-17</v>
      </c>
      <c r="GZ5">
        <v>-0.2</v>
      </c>
      <c r="HA5">
        <v>-0.2</v>
      </c>
      <c r="HB5">
        <v>-1.1102230246251566E-17</v>
      </c>
      <c r="HC5">
        <v>0.39999999999999991</v>
      </c>
      <c r="HD5">
        <v>-0.2</v>
      </c>
    </row>
    <row r="6" spans="1:212" x14ac:dyDescent="0.25">
      <c r="A6" s="101">
        <v>1</v>
      </c>
      <c r="B6" s="101">
        <v>5</v>
      </c>
      <c r="D6" s="103">
        <v>10000</v>
      </c>
      <c r="E6" s="103">
        <v>1000000</v>
      </c>
      <c r="F6" s="103">
        <v>100000000</v>
      </c>
      <c r="G6" s="103">
        <v>19459916.666666664</v>
      </c>
      <c r="H6" s="103">
        <v>2000000</v>
      </c>
      <c r="P6" t="s">
        <v>5</v>
      </c>
      <c r="Q6">
        <v>0.50002249991000447</v>
      </c>
      <c r="R6">
        <v>0.50000159255000154</v>
      </c>
      <c r="S6">
        <v>0.50003554966252661</v>
      </c>
      <c r="T6">
        <v>0.50000056632500089</v>
      </c>
      <c r="U6">
        <v>0.50000089955000093</v>
      </c>
      <c r="V6">
        <v>0.77692307692307694</v>
      </c>
      <c r="W6">
        <v>0.71</v>
      </c>
      <c r="X6">
        <v>0.9625313283208019</v>
      </c>
      <c r="Y6">
        <v>0.2747747747747748</v>
      </c>
      <c r="Z6">
        <v>0.13927855711422849</v>
      </c>
      <c r="AA6">
        <f>AVERAGE($Q$6:$Z$6)</f>
        <v>0.53635688451304164</v>
      </c>
      <c r="CV6" s="86">
        <v>18</v>
      </c>
      <c r="CW6" s="5">
        <f>SUM($Q$21:$Z$21)</f>
        <v>6</v>
      </c>
      <c r="CX6" s="5">
        <v>4.3199999999999994</v>
      </c>
      <c r="CY6" s="5">
        <f>SUM($Q$37:$Z$37)</f>
        <v>8</v>
      </c>
      <c r="CZ6" s="5">
        <v>1.2400000000000002</v>
      </c>
      <c r="DA6" s="5">
        <v>0.25859399458941801</v>
      </c>
      <c r="DB6" s="5">
        <v>1.1024891014618663</v>
      </c>
      <c r="DC6" s="5">
        <v>0.52737491484215959</v>
      </c>
      <c r="DD6" s="5">
        <f t="shared" si="0"/>
        <v>0.16666666666666669</v>
      </c>
      <c r="DE6" s="5">
        <f t="shared" si="1"/>
        <v>0.36666666666666664</v>
      </c>
      <c r="DF6" s="5">
        <v>0.22813291261682414</v>
      </c>
      <c r="DG6" s="5">
        <v>6.3479117149614819</v>
      </c>
      <c r="DH6" s="5">
        <f t="shared" si="2"/>
        <v>0</v>
      </c>
      <c r="DI6" s="5">
        <f t="shared" si="3"/>
        <v>1</v>
      </c>
      <c r="DJ6" s="5">
        <v>1</v>
      </c>
      <c r="DK6" s="5">
        <f t="shared" si="4"/>
        <v>0.3</v>
      </c>
      <c r="DL6" s="5">
        <f t="shared" si="5"/>
        <v>0.53635688451304164</v>
      </c>
      <c r="DM6" s="5">
        <f t="shared" si="6"/>
        <v>0.2362554532950488</v>
      </c>
      <c r="DO6" s="9" t="s">
        <v>351</v>
      </c>
      <c r="DP6" s="9">
        <v>-0.45662118166805038</v>
      </c>
      <c r="DQ6" s="9">
        <v>-0.26108447230138082</v>
      </c>
      <c r="DR6" s="9">
        <v>-0.12099314871351349</v>
      </c>
      <c r="DS6" s="9">
        <v>1</v>
      </c>
      <c r="DT6" s="9">
        <v>-0.15505100874917893</v>
      </c>
      <c r="DU6" s="9">
        <v>0.58422051354068938</v>
      </c>
      <c r="DV6" s="9">
        <v>-0.29310774178343252</v>
      </c>
      <c r="DW6" s="9">
        <v>-0.78104161582067955</v>
      </c>
      <c r="DX6" s="9">
        <v>-0.43462043655871829</v>
      </c>
      <c r="DY6" s="9">
        <v>-0.78471970114399103</v>
      </c>
      <c r="DZ6" s="9">
        <v>-2.6472397713934941E-2</v>
      </c>
      <c r="EA6" s="9">
        <v>0.22967620399173735</v>
      </c>
      <c r="EB6" s="9">
        <v>-0.78144265574664329</v>
      </c>
      <c r="GR6" t="s">
        <v>5</v>
      </c>
      <c r="GS6">
        <v>0.2</v>
      </c>
      <c r="GT6">
        <v>-0.2</v>
      </c>
      <c r="GU6">
        <v>-0.04</v>
      </c>
      <c r="GV6">
        <v>0.2</v>
      </c>
      <c r="GW6">
        <f>VARP(CARMA!$Q$37:$Z$37)</f>
        <v>0.36</v>
      </c>
      <c r="GX6">
        <v>0.36</v>
      </c>
      <c r="GY6">
        <v>-8.0000000000000016E-2</v>
      </c>
      <c r="GZ6">
        <v>-0.04</v>
      </c>
      <c r="HA6">
        <v>0.2</v>
      </c>
      <c r="HB6">
        <v>8.0000000000000016E-2</v>
      </c>
      <c r="HC6">
        <v>0.16000000000000003</v>
      </c>
      <c r="HD6">
        <v>0.04</v>
      </c>
    </row>
    <row r="7" spans="1:212" x14ac:dyDescent="0.25">
      <c r="A7" s="101">
        <v>1</v>
      </c>
      <c r="B7" s="101">
        <v>6</v>
      </c>
      <c r="D7" s="103">
        <v>100</v>
      </c>
      <c r="E7" s="103">
        <v>200</v>
      </c>
      <c r="F7" s="103">
        <v>1000</v>
      </c>
      <c r="G7" s="103">
        <v>556.66666666666663</v>
      </c>
      <c r="H7" s="103">
        <v>1150</v>
      </c>
      <c r="P7" t="s">
        <v>6</v>
      </c>
      <c r="Q7">
        <v>0.72272727272727266</v>
      </c>
      <c r="R7">
        <v>0.20636363636363636</v>
      </c>
      <c r="S7">
        <v>0.8545454545454545</v>
      </c>
      <c r="T7">
        <v>0.10272727272727272</v>
      </c>
      <c r="U7">
        <v>0.51363636363636367</v>
      </c>
      <c r="V7">
        <v>0.69038461538461537</v>
      </c>
      <c r="W7">
        <v>0.54500000000000004</v>
      </c>
      <c r="X7">
        <v>0.97004008016032062</v>
      </c>
      <c r="Y7">
        <v>7.2072072072072071E-2</v>
      </c>
      <c r="Z7">
        <v>0.5</v>
      </c>
      <c r="AA7">
        <f>AVERAGE($Q$7:$Z$7)</f>
        <v>0.51774967676170092</v>
      </c>
      <c r="CV7" s="86" t="s">
        <v>55</v>
      </c>
      <c r="CW7" s="5">
        <f>SUM($Q$22:$Z$22)</f>
        <v>2</v>
      </c>
      <c r="CX7" s="5">
        <v>3.4399999999999995</v>
      </c>
      <c r="CY7" s="5">
        <f>SUM($Q$38:$Z$38)</f>
        <v>8</v>
      </c>
      <c r="CZ7" s="5">
        <v>1.2400000000000002</v>
      </c>
      <c r="DA7" s="5">
        <v>9.8072771505850379E-2</v>
      </c>
      <c r="DB7" s="5">
        <v>3.1165269730544116</v>
      </c>
      <c r="DC7" s="5">
        <v>0.35669057353354838</v>
      </c>
      <c r="DD7" s="5">
        <f t="shared" si="0"/>
        <v>0.16666666666666669</v>
      </c>
      <c r="DE7" s="5">
        <f t="shared" si="1"/>
        <v>0.23333333333333328</v>
      </c>
      <c r="DF7" s="5">
        <v>0.6828162249236398</v>
      </c>
      <c r="DG7" s="5">
        <v>7.814151018826264</v>
      </c>
      <c r="DH7" s="5">
        <f t="shared" si="2"/>
        <v>0</v>
      </c>
      <c r="DI7" s="5">
        <f t="shared" si="3"/>
        <v>1</v>
      </c>
      <c r="DJ7" s="5">
        <v>1</v>
      </c>
      <c r="DK7" s="5">
        <f t="shared" si="4"/>
        <v>9.9999999999999978E-2</v>
      </c>
      <c r="DL7" s="5">
        <f t="shared" si="5"/>
        <v>0.51774967676170092</v>
      </c>
      <c r="DM7" s="5">
        <f t="shared" si="6"/>
        <v>0.30889131163537514</v>
      </c>
      <c r="DO7" s="9" t="s">
        <v>357</v>
      </c>
      <c r="DP7" s="9">
        <v>0.22500675675549955</v>
      </c>
      <c r="DQ7" s="9">
        <v>-0.36647000309980077</v>
      </c>
      <c r="DR7" s="9">
        <v>0.71923614168907324</v>
      </c>
      <c r="DS7" s="9">
        <v>-0.15505100874917893</v>
      </c>
      <c r="DT7" s="9">
        <v>1</v>
      </c>
      <c r="DU7" s="9">
        <v>-0.12142619993899341</v>
      </c>
      <c r="DV7" s="9">
        <v>0.15423854579211443</v>
      </c>
      <c r="DW7" s="9">
        <v>-9.8144658008965227E-2</v>
      </c>
      <c r="DX7" s="9">
        <v>0.23403726140599473</v>
      </c>
      <c r="DY7" s="9">
        <v>0.10654970382421376</v>
      </c>
      <c r="DZ7" s="9">
        <v>-4.8994179546601277E-2</v>
      </c>
      <c r="EA7" s="9">
        <v>0.11475737439905062</v>
      </c>
      <c r="EB7" s="9">
        <v>0.26916529323448157</v>
      </c>
      <c r="GR7" t="s">
        <v>6</v>
      </c>
      <c r="GS7">
        <v>0.2</v>
      </c>
      <c r="GT7">
        <v>-0.2</v>
      </c>
      <c r="GU7">
        <v>-0.04</v>
      </c>
      <c r="GV7">
        <v>0.2</v>
      </c>
      <c r="GW7">
        <v>0.36</v>
      </c>
      <c r="GX7">
        <f>VARP(CARMA!$Q$38:$Z$38)</f>
        <v>0.36</v>
      </c>
      <c r="GY7">
        <v>-8.0000000000000016E-2</v>
      </c>
      <c r="GZ7">
        <v>-0.04</v>
      </c>
      <c r="HA7">
        <v>0.2</v>
      </c>
      <c r="HB7">
        <v>8.0000000000000016E-2</v>
      </c>
      <c r="HC7">
        <v>0.16000000000000003</v>
      </c>
      <c r="HD7">
        <v>0.04</v>
      </c>
    </row>
    <row r="8" spans="1:212" x14ac:dyDescent="0.25">
      <c r="A8" s="101">
        <v>1</v>
      </c>
      <c r="B8" s="101">
        <v>7</v>
      </c>
      <c r="D8" s="103">
        <v>30</v>
      </c>
      <c r="E8" s="103">
        <v>40</v>
      </c>
      <c r="F8" s="103">
        <v>50</v>
      </c>
      <c r="G8" s="103">
        <v>26.5</v>
      </c>
      <c r="H8" s="103">
        <v>22</v>
      </c>
      <c r="P8" t="s">
        <v>7</v>
      </c>
      <c r="Q8">
        <v>0.7</v>
      </c>
      <c r="R8">
        <v>0.95000011441451748</v>
      </c>
      <c r="S8">
        <v>0.84499999999999997</v>
      </c>
      <c r="T8">
        <v>0.51300000000000001</v>
      </c>
      <c r="U8">
        <v>0.55000000000000004</v>
      </c>
      <c r="V8">
        <v>0.38750000000000001</v>
      </c>
      <c r="W8">
        <v>2.3988439306358383E-2</v>
      </c>
      <c r="X8">
        <v>0.5</v>
      </c>
      <c r="Y8">
        <v>0.27272727272727271</v>
      </c>
      <c r="Z8">
        <v>0.5</v>
      </c>
      <c r="AA8">
        <f>AVERAGE($Q$8:$Z$8)</f>
        <v>0.52422158264481478</v>
      </c>
      <c r="CV8" s="86">
        <f>SUM(CY:CY)</f>
        <v>22</v>
      </c>
      <c r="CW8" s="5">
        <f>SUM($Q$23:$Z$23)</f>
        <v>0</v>
      </c>
      <c r="CX8" s="5">
        <v>1.4</v>
      </c>
      <c r="CY8" s="5">
        <f>SUM($Q$39:$Z$39)</f>
        <v>6</v>
      </c>
      <c r="CZ8" s="5">
        <v>0.87999999999999989</v>
      </c>
      <c r="DA8" s="5">
        <v>-0.10937464042392968</v>
      </c>
      <c r="DB8" s="5">
        <v>0.56677238738944102</v>
      </c>
      <c r="DC8" s="5">
        <v>9.9671892560520572E-2</v>
      </c>
      <c r="DD8" s="5">
        <f t="shared" si="0"/>
        <v>0.1</v>
      </c>
      <c r="DE8" s="5">
        <f t="shared" si="1"/>
        <v>3.3333333333333333E-2</v>
      </c>
      <c r="DF8" s="5">
        <v>0.82830817167965698</v>
      </c>
      <c r="DG8" s="5">
        <v>9.0977846541747436</v>
      </c>
      <c r="DH8" s="5">
        <f t="shared" si="2"/>
        <v>1</v>
      </c>
      <c r="DI8" s="5">
        <f t="shared" si="3"/>
        <v>1</v>
      </c>
      <c r="DJ8" s="5">
        <v>2</v>
      </c>
      <c r="DK8" s="5">
        <f t="shared" si="4"/>
        <v>0</v>
      </c>
      <c r="DL8" s="5">
        <f t="shared" si="5"/>
        <v>0.52422158264481478</v>
      </c>
      <c r="DM8" s="5">
        <f t="shared" si="6"/>
        <v>0.26858133483398866</v>
      </c>
      <c r="DO8" s="9" t="s">
        <v>214</v>
      </c>
      <c r="DP8" s="9">
        <v>-0.66600309708358796</v>
      </c>
      <c r="DQ8" s="9">
        <v>-0.23347161790313067</v>
      </c>
      <c r="DR8" s="9">
        <v>-0.19349842915802695</v>
      </c>
      <c r="DS8" s="9">
        <v>0.58422051354068938</v>
      </c>
      <c r="DT8" s="9">
        <v>-0.12142619993899341</v>
      </c>
      <c r="DU8" s="9">
        <v>1</v>
      </c>
      <c r="DV8" s="9">
        <v>-0.13140528707699284</v>
      </c>
      <c r="DW8" s="9">
        <v>-0.57547711221352482</v>
      </c>
      <c r="DX8" s="9">
        <v>-0.59625374775642814</v>
      </c>
      <c r="DY8" s="9">
        <v>-0.77436785676662923</v>
      </c>
      <c r="DZ8" s="9">
        <v>-0.54498566231217083</v>
      </c>
      <c r="EA8" s="9">
        <v>-7.7601617712464668E-2</v>
      </c>
      <c r="EB8" s="9">
        <v>-0.48734901792923341</v>
      </c>
      <c r="GR8" t="s">
        <v>7</v>
      </c>
      <c r="GS8">
        <v>0.4</v>
      </c>
      <c r="GT8">
        <v>3.3306690738754695E-17</v>
      </c>
      <c r="GU8">
        <v>-8.0000000000000016E-2</v>
      </c>
      <c r="GV8">
        <v>-1.1102230246251566E-17</v>
      </c>
      <c r="GW8">
        <v>-8.0000000000000016E-2</v>
      </c>
      <c r="GX8">
        <v>-8.0000000000000016E-2</v>
      </c>
      <c r="GY8">
        <f>VARP(CARMA!$Q$39:$Z$39)</f>
        <v>0.64</v>
      </c>
      <c r="GZ8">
        <v>-8.0000000000000016E-2</v>
      </c>
      <c r="HA8">
        <v>1.1102230246251566E-17</v>
      </c>
      <c r="HB8">
        <v>0.15999999999999998</v>
      </c>
      <c r="HC8">
        <v>-0.08</v>
      </c>
      <c r="HD8">
        <v>0.08</v>
      </c>
    </row>
    <row r="9" spans="1:212" x14ac:dyDescent="0.25">
      <c r="A9" s="101">
        <v>1</v>
      </c>
      <c r="B9" s="101">
        <v>8</v>
      </c>
      <c r="D9" s="103">
        <v>3</v>
      </c>
      <c r="E9" s="103">
        <v>5</v>
      </c>
      <c r="F9" s="103">
        <v>7</v>
      </c>
      <c r="G9" s="103">
        <v>4.4999999999999991</v>
      </c>
      <c r="H9" s="103">
        <v>8</v>
      </c>
      <c r="P9" t="s">
        <v>8</v>
      </c>
      <c r="Q9">
        <v>0.53673469387755102</v>
      </c>
      <c r="R9">
        <v>0.52332653061224488</v>
      </c>
      <c r="S9">
        <v>0.56336734693877555</v>
      </c>
      <c r="T9">
        <v>0.126</v>
      </c>
      <c r="U9">
        <v>0.5115384615384615</v>
      </c>
      <c r="V9">
        <v>0.95731207955542552</v>
      </c>
      <c r="W9">
        <v>0.41000000000000003</v>
      </c>
      <c r="X9">
        <v>0.95</v>
      </c>
      <c r="Y9">
        <v>5.2241044820896421E-2</v>
      </c>
      <c r="Z9">
        <v>9.4983799351974083E-2</v>
      </c>
      <c r="AA9">
        <f>AVERAGE($Q$9:$Z$9)</f>
        <v>0.47255039566953289</v>
      </c>
      <c r="CV9" s="86" t="s">
        <v>211</v>
      </c>
      <c r="CW9" s="5">
        <f>SUM($Q$24:$Z$24)</f>
        <v>2</v>
      </c>
      <c r="CX9" s="5">
        <v>5.04</v>
      </c>
      <c r="CY9" s="5">
        <f>SUM($Q$40:$Z$40)</f>
        <v>8</v>
      </c>
      <c r="CZ9" s="5">
        <v>1.2400000000000002</v>
      </c>
      <c r="DA9" s="5">
        <v>3.6344111833063555E-3</v>
      </c>
      <c r="DB9" s="5">
        <v>21.493576684173473</v>
      </c>
      <c r="DC9" s="5">
        <v>0.60335864577364284</v>
      </c>
      <c r="DD9" s="5">
        <f t="shared" si="0"/>
        <v>0.16666666666666669</v>
      </c>
      <c r="DE9" s="5">
        <f t="shared" si="1"/>
        <v>0.36666666666666664</v>
      </c>
      <c r="DF9" s="5">
        <v>0.6828162249236398</v>
      </c>
      <c r="DG9" s="5">
        <v>7.4958708022275502</v>
      </c>
      <c r="DH9" s="5">
        <f t="shared" si="2"/>
        <v>0</v>
      </c>
      <c r="DI9" s="5">
        <f t="shared" si="3"/>
        <v>2</v>
      </c>
      <c r="DJ9" s="5">
        <v>2</v>
      </c>
      <c r="DK9" s="5">
        <f t="shared" si="4"/>
        <v>9.9999999999999978E-2</v>
      </c>
      <c r="DL9" s="5">
        <f t="shared" si="5"/>
        <v>0.47255039566953289</v>
      </c>
      <c r="DM9" s="5">
        <f t="shared" si="6"/>
        <v>0.32018117381260802</v>
      </c>
      <c r="DO9" s="9" t="s">
        <v>215</v>
      </c>
      <c r="DP9" s="9">
        <v>-0.62711097850994746</v>
      </c>
      <c r="DQ9" s="9">
        <v>-0.63652461069582744</v>
      </c>
      <c r="DR9" s="9">
        <v>-0.36344957683944973</v>
      </c>
      <c r="DS9" s="9">
        <v>-0.29310774178343252</v>
      </c>
      <c r="DT9" s="9">
        <v>0.15423854579211443</v>
      </c>
      <c r="DU9" s="9">
        <v>-0.13140528707699284</v>
      </c>
      <c r="DV9" s="9">
        <v>1</v>
      </c>
      <c r="DW9" s="9">
        <v>-0.10077753320393253</v>
      </c>
      <c r="DX9" s="9">
        <v>0.79443873884667471</v>
      </c>
      <c r="DY9" s="9">
        <v>0.50324677972294862</v>
      </c>
      <c r="DZ9" s="9">
        <v>-2.8777865990392872E-3</v>
      </c>
      <c r="EA9" s="9">
        <v>0.76336805815922171</v>
      </c>
      <c r="EB9" s="9">
        <v>0.27888740099141435</v>
      </c>
      <c r="GR9" t="s">
        <v>8</v>
      </c>
      <c r="GS9">
        <v>0.2</v>
      </c>
      <c r="GT9">
        <v>0.2</v>
      </c>
      <c r="GU9">
        <v>0.36</v>
      </c>
      <c r="GV9">
        <v>-0.2</v>
      </c>
      <c r="GW9">
        <v>-0.04</v>
      </c>
      <c r="GX9">
        <v>-0.04</v>
      </c>
      <c r="GY9">
        <v>-8.0000000000000016E-2</v>
      </c>
      <c r="GZ9">
        <f>VARP(CARMA!$Q$40:$Z$40)</f>
        <v>0.36</v>
      </c>
      <c r="HA9">
        <v>0.2</v>
      </c>
      <c r="HB9">
        <v>8.0000000000000016E-2</v>
      </c>
      <c r="HC9">
        <v>0.16000000000000003</v>
      </c>
      <c r="HD9">
        <v>0.04</v>
      </c>
    </row>
    <row r="10" spans="1:212" x14ac:dyDescent="0.25">
      <c r="A10" s="101">
        <v>1</v>
      </c>
      <c r="B10" s="101">
        <v>9</v>
      </c>
      <c r="D10" s="103">
        <v>10</v>
      </c>
      <c r="E10" s="103">
        <v>100</v>
      </c>
      <c r="F10" s="103">
        <v>1000</v>
      </c>
      <c r="G10" s="103">
        <v>850393.33333333349</v>
      </c>
      <c r="H10" s="103">
        <v>500</v>
      </c>
      <c r="P10" t="s">
        <v>9</v>
      </c>
      <c r="Q10">
        <v>0.7</v>
      </c>
      <c r="R10">
        <v>0.95000015495496892</v>
      </c>
      <c r="S10">
        <v>0.84499999999999997</v>
      </c>
      <c r="T10">
        <v>0.95000001171172221</v>
      </c>
      <c r="U10">
        <v>0.95000008558559323</v>
      </c>
      <c r="V10">
        <v>0.96697216564833666</v>
      </c>
      <c r="W10">
        <v>0.54500000000000004</v>
      </c>
      <c r="X10">
        <v>0.9625313283208019</v>
      </c>
      <c r="Y10">
        <v>0.27272727272727271</v>
      </c>
      <c r="Z10">
        <v>0.52368421052631575</v>
      </c>
      <c r="AA10">
        <f>AVERAGE($Q$10:$Z$10)</f>
        <v>0.7665915229475011</v>
      </c>
      <c r="CV10" s="86">
        <f>AVERAGE(DF:DF)</f>
        <v>0.26046247233874542</v>
      </c>
      <c r="CW10" s="5">
        <f>SUM($Q$25:$Z$25)</f>
        <v>8</v>
      </c>
      <c r="CX10" s="5">
        <v>2.3600000000000003</v>
      </c>
      <c r="CY10" s="5">
        <f>SUM($Q$41:$Z$41)</f>
        <v>0</v>
      </c>
      <c r="CZ10" s="5">
        <v>2.2000000000000002</v>
      </c>
      <c r="DA10" s="5">
        <v>0.15392791500747519</v>
      </c>
      <c r="DB10" s="5">
        <v>0.74651803525668048</v>
      </c>
      <c r="DC10" s="5">
        <v>0.47609054709568999</v>
      </c>
      <c r="DD10" s="5">
        <f t="shared" si="0"/>
        <v>0.1</v>
      </c>
      <c r="DE10" s="5">
        <f t="shared" si="1"/>
        <v>0.23333333333333334</v>
      </c>
      <c r="DF10" s="5">
        <v>2.6375376537309442E-4</v>
      </c>
      <c r="DG10" s="5">
        <v>9.7891316137394355</v>
      </c>
      <c r="DH10" s="5">
        <f t="shared" si="2"/>
        <v>0</v>
      </c>
      <c r="DI10" s="5">
        <f t="shared" si="3"/>
        <v>5</v>
      </c>
      <c r="DJ10" s="5">
        <v>5</v>
      </c>
      <c r="DK10" s="5">
        <f t="shared" si="4"/>
        <v>0.4</v>
      </c>
      <c r="DL10" s="5">
        <f t="shared" si="5"/>
        <v>0.7665915229475011</v>
      </c>
      <c r="DM10" s="5">
        <f t="shared" si="6"/>
        <v>0.24541391192820627</v>
      </c>
      <c r="DO10" s="9" t="s">
        <v>45</v>
      </c>
      <c r="DP10" s="9">
        <v>0.45239183808211048</v>
      </c>
      <c r="DQ10" s="9">
        <v>0.45671857438591268</v>
      </c>
      <c r="DR10" s="9">
        <v>0.10507326416505984</v>
      </c>
      <c r="DS10" s="9">
        <v>-0.78104161582067955</v>
      </c>
      <c r="DT10" s="9">
        <v>-9.8144658008965227E-2</v>
      </c>
      <c r="DU10" s="9">
        <v>-0.57547711221352482</v>
      </c>
      <c r="DV10" s="9">
        <v>-0.10077753320393253</v>
      </c>
      <c r="DW10" s="9">
        <v>1</v>
      </c>
      <c r="DX10" s="9">
        <v>0.14285714285714288</v>
      </c>
      <c r="DY10" s="9">
        <v>0.71074231559353318</v>
      </c>
      <c r="DZ10" s="9">
        <v>-5.709368195039323E-2</v>
      </c>
      <c r="EA10" s="9">
        <v>-0.57739214868949507</v>
      </c>
      <c r="EB10" s="9">
        <v>0.78698527101188809</v>
      </c>
      <c r="GR10" t="s">
        <v>9</v>
      </c>
      <c r="GS10">
        <v>0.6</v>
      </c>
      <c r="GT10">
        <v>-0.2</v>
      </c>
      <c r="GU10">
        <v>0.2</v>
      </c>
      <c r="GV10">
        <v>-0.2</v>
      </c>
      <c r="GW10">
        <v>0.2</v>
      </c>
      <c r="GX10">
        <v>0.2</v>
      </c>
      <c r="GY10">
        <v>1.1102230246251566E-17</v>
      </c>
      <c r="GZ10">
        <v>0.2</v>
      </c>
      <c r="HA10">
        <f>VARP(CARMA!$Q$41:$Z$41)</f>
        <v>1</v>
      </c>
      <c r="HB10">
        <v>0</v>
      </c>
      <c r="HC10">
        <v>0</v>
      </c>
      <c r="HD10">
        <v>0.2</v>
      </c>
    </row>
    <row r="11" spans="1:212" x14ac:dyDescent="0.25">
      <c r="A11" s="101">
        <v>1</v>
      </c>
      <c r="B11" s="101">
        <v>10</v>
      </c>
      <c r="D11" s="103">
        <v>5</v>
      </c>
      <c r="E11" s="103">
        <v>10</v>
      </c>
      <c r="F11" s="103">
        <v>100</v>
      </c>
      <c r="G11" s="103">
        <v>8680.0000000000018</v>
      </c>
      <c r="H11" s="103">
        <v>100</v>
      </c>
      <c r="P11" t="s">
        <v>10</v>
      </c>
      <c r="Q11">
        <v>0.95</v>
      </c>
      <c r="R11">
        <v>0.9500001572072142</v>
      </c>
      <c r="S11">
        <v>4.9989510489510378E-2</v>
      </c>
      <c r="T11">
        <v>7.9250000000000001E-2</v>
      </c>
      <c r="U11">
        <v>4.9976011994002735E-2</v>
      </c>
      <c r="V11">
        <v>0.98528581510232882</v>
      </c>
      <c r="W11">
        <v>4.4623655913978502E-2</v>
      </c>
      <c r="X11">
        <v>0.97004008016032062</v>
      </c>
      <c r="Y11">
        <v>4.9999995250000477E-2</v>
      </c>
      <c r="Z11">
        <v>0.05</v>
      </c>
      <c r="AA11">
        <f>AVERAGE($Q$11:$Z$11)</f>
        <v>0.41791652261173551</v>
      </c>
      <c r="CV11" s="86" t="s">
        <v>374</v>
      </c>
      <c r="CW11" s="5">
        <f>SUM($Q$26:$Z$26)</f>
        <v>-2</v>
      </c>
      <c r="CX11" s="5">
        <v>4.9600000000000009</v>
      </c>
      <c r="CY11" s="5">
        <f>SUM($Q$42:$Z$42)</f>
        <v>-6</v>
      </c>
      <c r="CZ11" s="5">
        <v>1.5200000000000002</v>
      </c>
      <c r="DA11" s="5">
        <v>0.20228378064883523</v>
      </c>
      <c r="DB11" s="5">
        <v>14.386421107907656</v>
      </c>
      <c r="DC11" s="5">
        <v>0.5006503645882171</v>
      </c>
      <c r="DD11" s="5">
        <f t="shared" si="0"/>
        <v>-6.6666666666666638E-2</v>
      </c>
      <c r="DE11" s="5">
        <f t="shared" si="1"/>
        <v>0.30000000000000004</v>
      </c>
      <c r="DF11" s="5">
        <v>4.0784692652709546E-6</v>
      </c>
      <c r="DG11" s="5">
        <v>9.002755070230716</v>
      </c>
      <c r="DH11" s="5">
        <f t="shared" si="2"/>
        <v>5</v>
      </c>
      <c r="DI11" s="5">
        <f t="shared" si="3"/>
        <v>4</v>
      </c>
      <c r="DJ11" s="5">
        <v>9</v>
      </c>
      <c r="DK11" s="5">
        <f t="shared" si="4"/>
        <v>9.9999999999999978E-2</v>
      </c>
      <c r="DL11" s="5">
        <f t="shared" si="5"/>
        <v>0.41791652261173551</v>
      </c>
      <c r="DM11" s="5">
        <f t="shared" si="6"/>
        <v>0.47004637834533775</v>
      </c>
      <c r="DO11" s="9" t="s">
        <v>46</v>
      </c>
      <c r="DP11" s="9">
        <v>-2.2407087877079266E-2</v>
      </c>
      <c r="DQ11" s="9">
        <v>-0.29907778038137112</v>
      </c>
      <c r="DR11" s="9">
        <v>-4.0996442504265568E-2</v>
      </c>
      <c r="DS11" s="9">
        <v>-0.43462043655871829</v>
      </c>
      <c r="DT11" s="9">
        <v>0.23403726140599473</v>
      </c>
      <c r="DU11" s="9">
        <v>-0.59625374775642814</v>
      </c>
      <c r="DV11" s="9">
        <v>0.79443873884667471</v>
      </c>
      <c r="DW11" s="9">
        <v>0.14285714285714288</v>
      </c>
      <c r="DX11" s="9">
        <v>1</v>
      </c>
      <c r="DY11" s="9">
        <v>0.79777198689070072</v>
      </c>
      <c r="DZ11" s="9">
        <v>0.28003091623288123</v>
      </c>
      <c r="EA11" s="9">
        <v>0.66659911380802894</v>
      </c>
      <c r="EB11" s="9">
        <v>0.43802258073145106</v>
      </c>
      <c r="GR11" t="s">
        <v>10</v>
      </c>
      <c r="GS11">
        <v>0</v>
      </c>
      <c r="GT11">
        <v>1.1102230246251566E-17</v>
      </c>
      <c r="GU11">
        <v>8.0000000000000016E-2</v>
      </c>
      <c r="GV11">
        <v>-1.1102230246251566E-17</v>
      </c>
      <c r="GW11">
        <v>8.0000000000000016E-2</v>
      </c>
      <c r="GX11">
        <v>8.0000000000000016E-2</v>
      </c>
      <c r="GY11">
        <v>0.15999999999999998</v>
      </c>
      <c r="GZ11">
        <v>8.0000000000000016E-2</v>
      </c>
      <c r="HA11">
        <v>0</v>
      </c>
      <c r="HB11">
        <f>VARP(CARMA!$Q$42:$Z$42)</f>
        <v>0.64</v>
      </c>
      <c r="HC11">
        <v>0.48000000000000015</v>
      </c>
      <c r="HD11">
        <v>-0.08</v>
      </c>
    </row>
    <row r="12" spans="1:212" x14ac:dyDescent="0.25">
      <c r="A12" s="101">
        <v>2</v>
      </c>
      <c r="B12" s="101">
        <v>1</v>
      </c>
      <c r="D12" s="103">
        <v>100000000</v>
      </c>
      <c r="E12" s="103">
        <v>500000000</v>
      </c>
      <c r="F12" s="103">
        <v>1000000000</v>
      </c>
      <c r="G12" s="103"/>
      <c r="H12" s="103"/>
      <c r="P12" t="s">
        <v>11</v>
      </c>
      <c r="Q12">
        <v>0.27272727272727271</v>
      </c>
      <c r="R12">
        <v>0.55110535577089892</v>
      </c>
      <c r="S12">
        <v>0.40454545454545454</v>
      </c>
      <c r="T12">
        <v>0.26950911223832263</v>
      </c>
      <c r="U12">
        <v>0.95000008963964044</v>
      </c>
      <c r="V12">
        <v>0.98156964263164537</v>
      </c>
      <c r="W12">
        <v>0.95274800769442147</v>
      </c>
      <c r="X12">
        <v>0.97504173622704504</v>
      </c>
      <c r="Y12">
        <v>4.9999999750000003E-2</v>
      </c>
      <c r="Z12">
        <v>0.05</v>
      </c>
      <c r="AA12">
        <f>AVERAGE($Q$12:$Z$12)</f>
        <v>0.54572466712247003</v>
      </c>
      <c r="CV12" s="86">
        <f>AVERAGE(DA:DA)</f>
        <v>0.14853574259325689</v>
      </c>
      <c r="CW12" s="5">
        <f>SUM($Q$27:$Z$27)</f>
        <v>0</v>
      </c>
      <c r="CX12" s="5">
        <v>4.5999999999999996</v>
      </c>
      <c r="CY12" s="5">
        <f>SUM($Q$43:$Z$43)</f>
        <v>-2</v>
      </c>
      <c r="CZ12" s="5">
        <v>2.2400000000000002</v>
      </c>
      <c r="DB12" s="5">
        <v>7.7084792324931843</v>
      </c>
      <c r="DC12" s="5">
        <v>0.42192005608115052</v>
      </c>
      <c r="DD12" s="5">
        <f t="shared" si="0"/>
        <v>6.6666666666666666E-2</v>
      </c>
      <c r="DE12" s="5">
        <f t="shared" si="1"/>
        <v>0.3</v>
      </c>
      <c r="DF12" s="5">
        <v>7.9939410977300453E-4</v>
      </c>
      <c r="DG12" s="5">
        <v>7.9079611469250066</v>
      </c>
      <c r="DH12" s="5">
        <f t="shared" si="2"/>
        <v>2</v>
      </c>
      <c r="DI12" s="5">
        <f t="shared" si="3"/>
        <v>4</v>
      </c>
      <c r="DJ12" s="5">
        <v>6</v>
      </c>
      <c r="DK12" s="5">
        <f t="shared" si="4"/>
        <v>0</v>
      </c>
      <c r="DL12" s="5">
        <f t="shared" si="5"/>
        <v>0.54572466712247003</v>
      </c>
      <c r="DM12" s="5">
        <f t="shared" si="6"/>
        <v>0.38953670900170012</v>
      </c>
      <c r="DO12" s="9" t="s">
        <v>47</v>
      </c>
      <c r="DP12" s="9">
        <v>0.31399065785810232</v>
      </c>
      <c r="DQ12" s="9">
        <v>6.5669237657988072E-2</v>
      </c>
      <c r="DR12" s="9">
        <v>3.4873535020260249E-2</v>
      </c>
      <c r="DS12" s="9">
        <v>-0.78471970114399103</v>
      </c>
      <c r="DT12" s="9">
        <v>0.10654970382421376</v>
      </c>
      <c r="DU12" s="9">
        <v>-0.77436785676662923</v>
      </c>
      <c r="DV12" s="9">
        <v>0.50324677972294862</v>
      </c>
      <c r="DW12" s="9">
        <v>0.71074231559353318</v>
      </c>
      <c r="DX12" s="9">
        <v>0.79777198689070072</v>
      </c>
      <c r="DY12" s="9">
        <v>1</v>
      </c>
      <c r="DZ12" s="9">
        <v>0.16424791122812255</v>
      </c>
      <c r="EA12" s="9">
        <v>0.1220284553504323</v>
      </c>
      <c r="EB12" s="9">
        <v>0.79075866947446438</v>
      </c>
      <c r="GR12" t="s">
        <v>11</v>
      </c>
      <c r="GS12">
        <v>0</v>
      </c>
      <c r="GT12">
        <v>2.2204460492503132E-17</v>
      </c>
      <c r="GU12">
        <v>0.16000000000000003</v>
      </c>
      <c r="GV12">
        <v>0.39999999999999991</v>
      </c>
      <c r="GW12">
        <v>0.16000000000000003</v>
      </c>
      <c r="GX12">
        <v>0.16000000000000003</v>
      </c>
      <c r="GY12">
        <v>-0.08</v>
      </c>
      <c r="GZ12">
        <v>0.16000000000000003</v>
      </c>
      <c r="HA12">
        <v>0</v>
      </c>
      <c r="HB12">
        <v>0.48000000000000015</v>
      </c>
      <c r="HC12">
        <f>VARP(CARMA!$Q$43:$Z$43)</f>
        <v>0.96</v>
      </c>
      <c r="HD12">
        <v>-0.16</v>
      </c>
    </row>
    <row r="13" spans="1:212" ht="15.75" thickBot="1" x14ac:dyDescent="0.3">
      <c r="A13" s="101">
        <v>2</v>
      </c>
      <c r="B13" s="101">
        <v>2</v>
      </c>
      <c r="D13" s="103">
        <v>10000</v>
      </c>
      <c r="E13" s="103">
        <v>100000</v>
      </c>
      <c r="F13" s="103">
        <v>10000000</v>
      </c>
      <c r="G13" s="103"/>
      <c r="H13" s="103"/>
      <c r="P13" t="s">
        <v>12</v>
      </c>
      <c r="Q13">
        <v>0.95000225180182207</v>
      </c>
      <c r="R13">
        <v>0.95000015900901036</v>
      </c>
      <c r="S13">
        <v>0.95000355810814008</v>
      </c>
      <c r="T13">
        <v>0.95000005450450686</v>
      </c>
      <c r="U13">
        <v>0.95000008963964044</v>
      </c>
      <c r="V13">
        <v>0.9730669865288798</v>
      </c>
      <c r="W13">
        <v>2.9020979020979023E-2</v>
      </c>
      <c r="X13">
        <v>0.9625313283208019</v>
      </c>
      <c r="Y13">
        <v>4.9999999750000003E-2</v>
      </c>
      <c r="Z13">
        <v>0.1326530612244898</v>
      </c>
      <c r="AA13">
        <f>AVERAGE($Q$13:$Z$13)</f>
        <v>0.68972784679082699</v>
      </c>
      <c r="CV13" s="86" t="s">
        <v>375</v>
      </c>
      <c r="CW13" s="5">
        <f>SUM($Q$28:$Z$28)</f>
        <v>4</v>
      </c>
      <c r="CX13" s="5">
        <v>4.6800000000000006</v>
      </c>
      <c r="CY13" s="5">
        <f>SUM($Q$44:$Z$44)</f>
        <v>-8</v>
      </c>
      <c r="CZ13" s="5">
        <v>0.7599999999999999</v>
      </c>
      <c r="DB13" s="5">
        <v>2.5984772827611824</v>
      </c>
      <c r="DC13" s="5">
        <v>0.42172629697287234</v>
      </c>
      <c r="DD13" s="5">
        <f t="shared" si="0"/>
        <v>-0.16666666666666669</v>
      </c>
      <c r="DE13" s="5">
        <f t="shared" si="1"/>
        <v>0.36666666666666675</v>
      </c>
      <c r="DF13" s="5">
        <v>1.3707394545430991E-8</v>
      </c>
      <c r="DG13" s="5">
        <v>12.093904686488496</v>
      </c>
      <c r="DH13" s="5">
        <f t="shared" si="2"/>
        <v>2</v>
      </c>
      <c r="DI13" s="5">
        <f t="shared" si="3"/>
        <v>7</v>
      </c>
      <c r="DJ13" s="5">
        <v>9</v>
      </c>
      <c r="DK13" s="5">
        <f t="shared" si="4"/>
        <v>0.2</v>
      </c>
      <c r="DL13" s="5">
        <f t="shared" si="5"/>
        <v>0.68972784679082699</v>
      </c>
      <c r="DM13" s="5">
        <f t="shared" si="6"/>
        <v>0.4281136347815141</v>
      </c>
      <c r="DO13" s="9" t="s">
        <v>48</v>
      </c>
      <c r="DP13" s="9">
        <v>0.44455485186925559</v>
      </c>
      <c r="DQ13" s="9">
        <v>0.3213817025118122</v>
      </c>
      <c r="DR13" s="9">
        <v>0.21132585108002874</v>
      </c>
      <c r="DS13" s="9">
        <v>-2.6472397713934941E-2</v>
      </c>
      <c r="DT13" s="9">
        <v>-4.8994179546601277E-2</v>
      </c>
      <c r="DU13" s="9">
        <v>-0.54498566231217083</v>
      </c>
      <c r="DV13" s="9">
        <v>-2.8777865990392872E-3</v>
      </c>
      <c r="DW13" s="9">
        <v>-5.709368195039323E-2</v>
      </c>
      <c r="DX13" s="9">
        <v>0.28003091623288123</v>
      </c>
      <c r="DY13" s="9">
        <v>0.16424791122812255</v>
      </c>
      <c r="DZ13" s="9">
        <v>1</v>
      </c>
      <c r="EA13" s="9">
        <v>0.28249426039484649</v>
      </c>
      <c r="EB13" s="9">
        <v>-0.29476410459498936</v>
      </c>
      <c r="GR13" s="54" t="s">
        <v>12</v>
      </c>
      <c r="GS13" s="54">
        <v>0.2</v>
      </c>
      <c r="GT13" s="54">
        <v>0.2</v>
      </c>
      <c r="GU13" s="54">
        <v>0.04</v>
      </c>
      <c r="GV13" s="54">
        <v>-0.2</v>
      </c>
      <c r="GW13" s="54">
        <v>0.04</v>
      </c>
      <c r="GX13" s="54">
        <v>0.04</v>
      </c>
      <c r="GY13" s="54">
        <v>0.08</v>
      </c>
      <c r="GZ13" s="54">
        <v>0.04</v>
      </c>
      <c r="HA13" s="54">
        <v>0.2</v>
      </c>
      <c r="HB13" s="54">
        <v>-0.08</v>
      </c>
      <c r="HC13" s="54">
        <v>-0.16</v>
      </c>
      <c r="HD13" s="54">
        <f>VARP(CARMA!$Q$44:$Z$44)</f>
        <v>0.36</v>
      </c>
    </row>
    <row r="14" spans="1:212" x14ac:dyDescent="0.25">
      <c r="A14" s="101">
        <v>2</v>
      </c>
      <c r="B14" s="101">
        <v>3</v>
      </c>
      <c r="D14" s="103">
        <v>100000000</v>
      </c>
      <c r="E14" s="103">
        <v>500000000</v>
      </c>
      <c r="F14" s="103">
        <v>1000000000</v>
      </c>
      <c r="G14" s="103"/>
      <c r="H14" s="103"/>
      <c r="P14" t="s">
        <v>79</v>
      </c>
      <c r="Q14">
        <f>AVERAGE($Q$2:$Q$13)</f>
        <v>0.53751194657942003</v>
      </c>
      <c r="R14">
        <f>AVERAGE($R$2:$R$13)</f>
        <v>0.65788910268070233</v>
      </c>
      <c r="S14">
        <f>AVERAGE($S$2:$S$13)</f>
        <v>0.49654299835920518</v>
      </c>
      <c r="T14">
        <f>AVERAGE($T$2:$T$13)</f>
        <v>0.42122204319815465</v>
      </c>
      <c r="U14">
        <f>AVERAGE($U$2:$U$13)</f>
        <v>0.47735424289389267</v>
      </c>
      <c r="V14">
        <f>AVERAGE($V$2:$V$13)</f>
        <v>0.86329402964188562</v>
      </c>
      <c r="W14">
        <f>AVERAGE($W$2:$W$13)</f>
        <v>0.41713289090274097</v>
      </c>
      <c r="X14">
        <f>AVERAGE($X$2:$X$13)</f>
        <v>0.91627394083260105</v>
      </c>
      <c r="Y14">
        <f>AVERAGE($Y$2:$Y$13)</f>
        <v>0.19727247498746348</v>
      </c>
      <c r="Z14">
        <f>AVERAGE($Z$2:$Z$13)</f>
        <v>0.29921663568475065</v>
      </c>
      <c r="CV14" s="86">
        <f>AVERAGE(DC:DC)</f>
        <v>0.40957216223540532</v>
      </c>
      <c r="DO14" s="9" t="s">
        <v>221</v>
      </c>
      <c r="DP14" s="9">
        <v>-0.4118803031563269</v>
      </c>
      <c r="DQ14" s="9">
        <v>-0.64287571499613139</v>
      </c>
      <c r="DR14" s="9">
        <v>-0.29686098144737871</v>
      </c>
      <c r="DS14" s="9">
        <v>0.22967620399173735</v>
      </c>
      <c r="DT14" s="9">
        <v>0.11475737439905062</v>
      </c>
      <c r="DU14" s="9">
        <v>-7.7601617712464668E-2</v>
      </c>
      <c r="DV14" s="9">
        <v>0.76336805815922171</v>
      </c>
      <c r="DW14" s="9">
        <v>-0.57739214868949507</v>
      </c>
      <c r="DX14" s="9">
        <v>0.66659911380802894</v>
      </c>
      <c r="DY14" s="9">
        <v>0.1220284553504323</v>
      </c>
      <c r="DZ14" s="9">
        <v>0.28249426039484649</v>
      </c>
      <c r="EA14" s="9">
        <v>1</v>
      </c>
      <c r="EB14" s="9">
        <v>-0.27069509179364043</v>
      </c>
      <c r="GR14" t="s">
        <v>200</v>
      </c>
      <c r="GS14">
        <f t="array" ref="GS14">SUM(GS$2:GS$13)</f>
        <v>3.0000000000000004</v>
      </c>
      <c r="GT14">
        <f t="array" ref="GT14">SUM(GT$2:GT$13)</f>
        <v>0.20000000000000007</v>
      </c>
      <c r="GU14">
        <f t="array" ref="GU14">SUM(GU$2:GU$13)</f>
        <v>1.2400000000000002</v>
      </c>
      <c r="GV14">
        <f t="array" ref="GV14">SUM(GV$2:GV$13)</f>
        <v>0.60000000000000009</v>
      </c>
      <c r="GW14">
        <f t="array" ref="GW14">SUM(GW$2:GW$13)</f>
        <v>1.2400000000000002</v>
      </c>
      <c r="GX14">
        <f t="array" ref="GX14">SUM(GX$2:GX$13)</f>
        <v>1.2400000000000002</v>
      </c>
      <c r="GY14">
        <f t="array" ref="GY14">SUM(GY$2:GY$13)</f>
        <v>0.87999999999999989</v>
      </c>
      <c r="GZ14">
        <f t="array" ref="GZ14">SUM(GZ$2:GZ$13)</f>
        <v>1.2400000000000002</v>
      </c>
      <c r="HA14">
        <f t="array" ref="HA14">SUM(HA$2:HA$13)</f>
        <v>2.2000000000000002</v>
      </c>
      <c r="HB14">
        <f t="array" ref="HB14">SUM(HB$2:HB$13)</f>
        <v>1.5200000000000002</v>
      </c>
      <c r="HC14">
        <f t="array" ref="HC14">SUM(HC$2:HC$13)</f>
        <v>2.2400000000000002</v>
      </c>
      <c r="HD14">
        <f t="array" ref="HD14">SUM(HD$2:HD$13)</f>
        <v>0.7599999999999999</v>
      </c>
    </row>
    <row r="15" spans="1:212" ht="15.75" thickBot="1" x14ac:dyDescent="0.3">
      <c r="A15" s="101">
        <v>2</v>
      </c>
      <c r="B15" s="101">
        <v>4</v>
      </c>
      <c r="D15" s="103">
        <v>1000000</v>
      </c>
      <c r="E15" s="103">
        <v>10000000</v>
      </c>
      <c r="F15" s="103">
        <v>1000000000</v>
      </c>
      <c r="G15" s="103"/>
      <c r="H15" s="103"/>
      <c r="CV15" s="86" t="s">
        <v>212</v>
      </c>
      <c r="DO15" s="51" t="s">
        <v>49</v>
      </c>
      <c r="DP15" s="51">
        <v>0.23599678692871467</v>
      </c>
      <c r="DQ15" s="51">
        <v>4.1564561979350991E-3</v>
      </c>
      <c r="DR15" s="51">
        <v>0.10870578740939729</v>
      </c>
      <c r="DS15" s="51">
        <v>-0.78144265574664329</v>
      </c>
      <c r="DT15" s="51">
        <v>0.26916529323448157</v>
      </c>
      <c r="DU15" s="51">
        <v>-0.48734901792923341</v>
      </c>
      <c r="DV15" s="51">
        <v>0.27888740099141435</v>
      </c>
      <c r="DW15" s="51">
        <v>0.78698527101188809</v>
      </c>
      <c r="DX15" s="51">
        <v>0.43802258073145106</v>
      </c>
      <c r="DY15" s="51">
        <v>0.79075866947446438</v>
      </c>
      <c r="DZ15" s="51">
        <v>-0.29476410459498936</v>
      </c>
      <c r="EA15" s="51">
        <v>-0.27069509179364043</v>
      </c>
      <c r="EB15" s="51">
        <v>1</v>
      </c>
      <c r="GS15">
        <v>3.0000000000000004</v>
      </c>
      <c r="GT15">
        <v>0.20000000000000007</v>
      </c>
      <c r="GU15">
        <v>1.2400000000000002</v>
      </c>
      <c r="GV15">
        <v>0.60000000000000009</v>
      </c>
      <c r="GW15">
        <v>1.2400000000000002</v>
      </c>
      <c r="GX15">
        <v>1.2400000000000002</v>
      </c>
      <c r="GY15">
        <v>0.87999999999999989</v>
      </c>
      <c r="GZ15">
        <v>1.2400000000000002</v>
      </c>
      <c r="HA15">
        <v>2.2000000000000002</v>
      </c>
      <c r="HB15">
        <v>1.5200000000000002</v>
      </c>
      <c r="HC15">
        <v>2.2400000000000002</v>
      </c>
      <c r="HD15">
        <v>0.7599999999999999</v>
      </c>
    </row>
    <row r="16" spans="1:212" x14ac:dyDescent="0.25">
      <c r="A16" s="101">
        <v>2</v>
      </c>
      <c r="B16" s="101">
        <v>5</v>
      </c>
      <c r="D16" s="103">
        <v>5000000</v>
      </c>
      <c r="E16" s="103">
        <v>50000000</v>
      </c>
      <c r="F16" s="103">
        <v>1000000000</v>
      </c>
      <c r="G16" s="103"/>
      <c r="H16" s="103"/>
      <c r="P16" t="s">
        <v>132</v>
      </c>
      <c r="Q16" t="s">
        <v>81</v>
      </c>
      <c r="R16" t="s">
        <v>82</v>
      </c>
      <c r="S16" t="s">
        <v>83</v>
      </c>
      <c r="T16" t="s">
        <v>84</v>
      </c>
      <c r="U16" t="s">
        <v>85</v>
      </c>
      <c r="V16" t="s">
        <v>86</v>
      </c>
      <c r="W16" t="s">
        <v>87</v>
      </c>
      <c r="X16" t="s">
        <v>88</v>
      </c>
      <c r="Y16" t="s">
        <v>89</v>
      </c>
      <c r="Z16" t="s">
        <v>90</v>
      </c>
      <c r="AA16" t="s">
        <v>80</v>
      </c>
      <c r="AB16" t="s">
        <v>438</v>
      </c>
      <c r="AD16" t="s">
        <v>42</v>
      </c>
      <c r="CV16" s="86">
        <f>AVERAGE(DD:DD)</f>
        <v>6.3888888888888898E-2</v>
      </c>
    </row>
    <row r="17" spans="1:100" x14ac:dyDescent="0.25">
      <c r="A17" s="101">
        <v>2</v>
      </c>
      <c r="B17" s="101">
        <v>6</v>
      </c>
      <c r="D17" s="103">
        <v>50</v>
      </c>
      <c r="E17" s="103">
        <v>130</v>
      </c>
      <c r="F17" s="103">
        <v>650</v>
      </c>
      <c r="G17" s="103"/>
      <c r="H17" s="103"/>
      <c r="P17" t="s">
        <v>1</v>
      </c>
      <c r="Q17">
        <v>1</v>
      </c>
      <c r="R17">
        <v>1</v>
      </c>
      <c r="S17">
        <v>-1</v>
      </c>
      <c r="T17">
        <v>1</v>
      </c>
      <c r="U17">
        <v>1</v>
      </c>
      <c r="V17">
        <v>1</v>
      </c>
      <c r="W17">
        <v>-1</v>
      </c>
      <c r="X17">
        <v>1</v>
      </c>
      <c r="Y17">
        <v>1</v>
      </c>
      <c r="Z17">
        <v>1</v>
      </c>
      <c r="AA17">
        <f>AVERAGE($Q$17:$Z$17)</f>
        <v>0.6</v>
      </c>
      <c r="AB17" t="s">
        <v>52</v>
      </c>
      <c r="AC17">
        <f>VARP($Q$29:$Z$29)</f>
        <v>0.29694444444444446</v>
      </c>
      <c r="AD17">
        <v>0.3037794828076158</v>
      </c>
      <c r="CV17" s="86" t="s">
        <v>213</v>
      </c>
    </row>
    <row r="18" spans="1:100" x14ac:dyDescent="0.25">
      <c r="A18" s="101">
        <v>2</v>
      </c>
      <c r="B18" s="101">
        <v>7</v>
      </c>
      <c r="D18" s="103">
        <v>2</v>
      </c>
      <c r="E18" s="103">
        <v>5</v>
      </c>
      <c r="F18" s="103">
        <v>20</v>
      </c>
      <c r="G18" s="103"/>
      <c r="H18" s="103"/>
      <c r="P18" t="s">
        <v>2</v>
      </c>
      <c r="Q18">
        <v>-1</v>
      </c>
      <c r="R18">
        <v>1</v>
      </c>
      <c r="S18">
        <v>-1</v>
      </c>
      <c r="T18">
        <v>-1</v>
      </c>
      <c r="U18">
        <v>-1</v>
      </c>
      <c r="V18">
        <v>1</v>
      </c>
      <c r="W18">
        <v>1</v>
      </c>
      <c r="X18">
        <v>1</v>
      </c>
      <c r="Y18">
        <v>-1</v>
      </c>
      <c r="Z18">
        <v>-1</v>
      </c>
      <c r="AA18">
        <f>AVERAGE($Q$18:$Z$18)</f>
        <v>-0.2</v>
      </c>
      <c r="AB18" t="s">
        <v>54</v>
      </c>
      <c r="AC18">
        <f>VARP($AA$17:$AA$28)</f>
        <v>0.14750000000000002</v>
      </c>
      <c r="AD18">
        <v>0.15089514066496165</v>
      </c>
      <c r="CV18" s="86">
        <f>AVERAGE(DE:DE)</f>
        <v>0.23611111111111113</v>
      </c>
    </row>
    <row r="19" spans="1:100" x14ac:dyDescent="0.25">
      <c r="A19" s="101">
        <v>2</v>
      </c>
      <c r="B19" s="101">
        <v>8</v>
      </c>
      <c r="D19" s="103">
        <v>2</v>
      </c>
      <c r="E19" s="103">
        <v>4</v>
      </c>
      <c r="F19" s="103">
        <v>9</v>
      </c>
      <c r="G19" s="103"/>
      <c r="H19" s="103"/>
      <c r="P19" t="s">
        <v>3</v>
      </c>
      <c r="Q19">
        <v>-1</v>
      </c>
      <c r="R19">
        <v>1</v>
      </c>
      <c r="S19">
        <v>-1</v>
      </c>
      <c r="T19">
        <v>1</v>
      </c>
      <c r="U19">
        <v>-1</v>
      </c>
      <c r="V19">
        <v>1</v>
      </c>
      <c r="W19">
        <v>1</v>
      </c>
      <c r="X19">
        <v>1</v>
      </c>
      <c r="Y19">
        <v>-1</v>
      </c>
      <c r="Z19">
        <v>-1</v>
      </c>
      <c r="AA19">
        <f>AVERAGE($Q$19:$Z$19)</f>
        <v>0</v>
      </c>
      <c r="AB19" t="s">
        <v>57</v>
      </c>
      <c r="AC19">
        <f>VARP($Q$17:$Z$28)</f>
        <v>0.97750000000000004</v>
      </c>
      <c r="CV19" s="86" t="s">
        <v>370</v>
      </c>
    </row>
    <row r="20" spans="1:100" x14ac:dyDescent="0.25">
      <c r="A20" s="101">
        <v>2</v>
      </c>
      <c r="B20" s="101">
        <v>9</v>
      </c>
      <c r="D20" s="103">
        <v>100</v>
      </c>
      <c r="E20" s="103">
        <v>1000</v>
      </c>
      <c r="F20" s="103">
        <v>10000</v>
      </c>
      <c r="G20" s="103"/>
      <c r="H20" s="103"/>
      <c r="P20" t="s">
        <v>4</v>
      </c>
      <c r="Q20">
        <v>-1</v>
      </c>
      <c r="R20">
        <v>-1</v>
      </c>
      <c r="S20">
        <v>-1</v>
      </c>
      <c r="T20">
        <v>-1</v>
      </c>
      <c r="U20">
        <v>-1</v>
      </c>
      <c r="V20">
        <v>1</v>
      </c>
      <c r="W20">
        <v>-1</v>
      </c>
      <c r="X20">
        <v>1</v>
      </c>
      <c r="Y20">
        <v>-1</v>
      </c>
      <c r="Z20">
        <v>-1</v>
      </c>
      <c r="AA20">
        <f>AVERAGE($Q$20:$Z$20)</f>
        <v>-0.6</v>
      </c>
      <c r="AB20" t="s">
        <v>76</v>
      </c>
      <c r="AC20">
        <f>AVERAGE($Q$17:$Z$28)</f>
        <v>0.15</v>
      </c>
      <c r="CV20" s="86">
        <v>3.3611111111111119E-2</v>
      </c>
    </row>
    <row r="21" spans="1:100" x14ac:dyDescent="0.25">
      <c r="A21" s="101">
        <v>2</v>
      </c>
      <c r="B21" s="101">
        <v>10</v>
      </c>
      <c r="D21" s="103">
        <v>50</v>
      </c>
      <c r="E21" s="103">
        <v>500</v>
      </c>
      <c r="F21" s="103">
        <v>5000</v>
      </c>
      <c r="G21" s="103"/>
      <c r="H21" s="103"/>
      <c r="P21" t="s">
        <v>5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-1</v>
      </c>
      <c r="Z21">
        <v>-1</v>
      </c>
      <c r="AA21">
        <f>AVERAGE($Q$21:$Z$21)</f>
        <v>0.6</v>
      </c>
      <c r="AB21" t="s">
        <v>216</v>
      </c>
      <c r="AC21">
        <f>AC20*120</f>
        <v>18</v>
      </c>
      <c r="CV21" s="86" t="s">
        <v>371</v>
      </c>
    </row>
    <row r="22" spans="1:100" x14ac:dyDescent="0.25">
      <c r="A22" s="101">
        <v>3</v>
      </c>
      <c r="B22" s="101">
        <v>1</v>
      </c>
      <c r="D22" s="103">
        <v>1000</v>
      </c>
      <c r="E22" s="103">
        <v>100000000</v>
      </c>
      <c r="F22" s="103">
        <v>10000000000</v>
      </c>
      <c r="G22" s="103"/>
      <c r="H22" s="103"/>
      <c r="P22" t="s">
        <v>6</v>
      </c>
      <c r="Q22">
        <v>1</v>
      </c>
      <c r="R22">
        <v>-1</v>
      </c>
      <c r="S22">
        <v>1</v>
      </c>
      <c r="T22">
        <v>-1</v>
      </c>
      <c r="U22">
        <v>1</v>
      </c>
      <c r="V22">
        <v>1</v>
      </c>
      <c r="W22">
        <v>1</v>
      </c>
      <c r="X22">
        <v>1</v>
      </c>
      <c r="Y22">
        <v>-1</v>
      </c>
      <c r="Z22">
        <v>-1</v>
      </c>
      <c r="AA22">
        <f>AVERAGE($Q$22:$Z$22)</f>
        <v>0.2</v>
      </c>
      <c r="AB22" t="s">
        <v>220</v>
      </c>
      <c r="AC22">
        <f>(AC20+1)/2</f>
        <v>0.57499999999999996</v>
      </c>
      <c r="CV22" s="86">
        <v>2.2499999999999975E-2</v>
      </c>
    </row>
    <row r="23" spans="1:100" x14ac:dyDescent="0.25">
      <c r="A23" s="101">
        <v>3</v>
      </c>
      <c r="B23" s="101">
        <v>2</v>
      </c>
      <c r="D23" s="103">
        <v>100</v>
      </c>
      <c r="E23" s="103">
        <v>100000</v>
      </c>
      <c r="F23" s="103">
        <v>10000000</v>
      </c>
      <c r="G23" s="103"/>
      <c r="H23" s="103"/>
      <c r="P23" t="s">
        <v>7</v>
      </c>
      <c r="Q23">
        <v>1</v>
      </c>
      <c r="R23">
        <v>1</v>
      </c>
      <c r="S23">
        <v>1</v>
      </c>
      <c r="T23">
        <v>1</v>
      </c>
      <c r="U23">
        <v>1</v>
      </c>
      <c r="V23">
        <v>-1</v>
      </c>
      <c r="W23">
        <v>-1</v>
      </c>
      <c r="X23">
        <v>-1</v>
      </c>
      <c r="Y23">
        <v>-1</v>
      </c>
      <c r="Z23">
        <v>-1</v>
      </c>
      <c r="AA23">
        <f>AVERAGE($Q$23:$Z$23)</f>
        <v>0</v>
      </c>
      <c r="AB23" t="s">
        <v>373</v>
      </c>
      <c r="AC23">
        <f>(AC22-(1-AC22))^2</f>
        <v>2.2499999999999975E-2</v>
      </c>
      <c r="CV23" s="86" t="s">
        <v>218</v>
      </c>
    </row>
    <row r="24" spans="1:100" x14ac:dyDescent="0.25">
      <c r="A24" s="101">
        <v>3</v>
      </c>
      <c r="B24" s="101">
        <v>3</v>
      </c>
      <c r="D24" s="103">
        <v>1000</v>
      </c>
      <c r="E24" s="103">
        <v>100000000</v>
      </c>
      <c r="F24" s="103">
        <v>10000000000</v>
      </c>
      <c r="G24" s="103"/>
      <c r="H24" s="103"/>
      <c r="P24" t="s">
        <v>8</v>
      </c>
      <c r="Q24">
        <v>1</v>
      </c>
      <c r="R24">
        <v>1</v>
      </c>
      <c r="S24">
        <v>1</v>
      </c>
      <c r="T24">
        <v>-1</v>
      </c>
      <c r="U24">
        <v>1</v>
      </c>
      <c r="V24">
        <v>1</v>
      </c>
      <c r="W24">
        <v>-1</v>
      </c>
      <c r="X24">
        <v>1</v>
      </c>
      <c r="Y24">
        <v>-1</v>
      </c>
      <c r="Z24">
        <v>-1</v>
      </c>
      <c r="AA24">
        <f>AVERAGE($Q$24:$Z$24)</f>
        <v>0.2</v>
      </c>
      <c r="CV24" s="86">
        <f>AVERAGE(DB:DB)</f>
        <v>248.87690422811912</v>
      </c>
    </row>
    <row r="25" spans="1:100" x14ac:dyDescent="0.25">
      <c r="A25" s="101">
        <v>3</v>
      </c>
      <c r="B25" s="101">
        <v>4</v>
      </c>
      <c r="D25" s="103">
        <v>1000</v>
      </c>
      <c r="E25" s="103">
        <v>1000000</v>
      </c>
      <c r="F25" s="103">
        <v>100000000</v>
      </c>
      <c r="G25" s="103"/>
      <c r="H25" s="103"/>
      <c r="P25" t="s">
        <v>9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-1</v>
      </c>
      <c r="Z25">
        <v>1</v>
      </c>
      <c r="AA25">
        <f>AVERAGE($Q$25:$Z$25)</f>
        <v>0.8</v>
      </c>
    </row>
    <row r="26" spans="1:100" x14ac:dyDescent="0.25">
      <c r="A26" s="101">
        <v>3</v>
      </c>
      <c r="B26" s="101">
        <v>5</v>
      </c>
      <c r="D26" s="103">
        <v>100</v>
      </c>
      <c r="E26" s="103">
        <v>10000000</v>
      </c>
      <c r="F26" s="103">
        <v>10000000000</v>
      </c>
      <c r="G26" s="103"/>
      <c r="H26" s="103"/>
      <c r="P26" t="s">
        <v>10</v>
      </c>
      <c r="Q26">
        <v>1</v>
      </c>
      <c r="R26">
        <v>1</v>
      </c>
      <c r="S26">
        <v>-1</v>
      </c>
      <c r="T26">
        <v>-1</v>
      </c>
      <c r="U26">
        <v>-1</v>
      </c>
      <c r="V26">
        <v>1</v>
      </c>
      <c r="W26">
        <v>-1</v>
      </c>
      <c r="X26">
        <v>1</v>
      </c>
      <c r="Y26">
        <v>-1</v>
      </c>
      <c r="Z26">
        <v>-1</v>
      </c>
      <c r="AA26">
        <f>AVERAGE($Q$26:$Z$26)</f>
        <v>-0.2</v>
      </c>
    </row>
    <row r="27" spans="1:100" x14ac:dyDescent="0.25">
      <c r="A27" s="101">
        <v>3</v>
      </c>
      <c r="B27" s="101">
        <v>6</v>
      </c>
      <c r="D27" s="103">
        <v>40</v>
      </c>
      <c r="E27" s="103">
        <v>400</v>
      </c>
      <c r="F27" s="103">
        <v>1000</v>
      </c>
      <c r="G27" s="103"/>
      <c r="H27" s="103"/>
      <c r="P27" t="s">
        <v>11</v>
      </c>
      <c r="Q27">
        <v>-1</v>
      </c>
      <c r="R27">
        <v>1</v>
      </c>
      <c r="S27">
        <v>-1</v>
      </c>
      <c r="T27">
        <v>-1</v>
      </c>
      <c r="U27">
        <v>1</v>
      </c>
      <c r="V27">
        <v>1</v>
      </c>
      <c r="W27">
        <v>1</v>
      </c>
      <c r="X27">
        <v>1</v>
      </c>
      <c r="Y27">
        <v>-1</v>
      </c>
      <c r="Z27">
        <v>-1</v>
      </c>
      <c r="AA27">
        <f>AVERAGE($Q$27:$Z$27)</f>
        <v>0</v>
      </c>
    </row>
    <row r="28" spans="1:100" x14ac:dyDescent="0.25">
      <c r="A28" s="101">
        <v>3</v>
      </c>
      <c r="B28" s="101">
        <v>7</v>
      </c>
      <c r="D28" s="103">
        <v>5</v>
      </c>
      <c r="E28" s="103">
        <v>15</v>
      </c>
      <c r="F28" s="103">
        <v>30</v>
      </c>
      <c r="G28" s="103"/>
      <c r="H28" s="103"/>
      <c r="P28" t="s">
        <v>12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-1</v>
      </c>
      <c r="X28">
        <v>1</v>
      </c>
      <c r="Y28">
        <v>-1</v>
      </c>
      <c r="Z28">
        <v>-1</v>
      </c>
      <c r="AA28">
        <f>AVERAGE($Q$28:$Z$28)</f>
        <v>0.4</v>
      </c>
    </row>
    <row r="29" spans="1:100" x14ac:dyDescent="0.25">
      <c r="A29" s="101">
        <v>3</v>
      </c>
      <c r="B29" s="101">
        <v>8</v>
      </c>
      <c r="D29" s="103">
        <v>1</v>
      </c>
      <c r="E29" s="103">
        <v>2</v>
      </c>
      <c r="F29" s="103">
        <v>8</v>
      </c>
      <c r="G29" s="103"/>
      <c r="H29" s="103"/>
      <c r="P29" t="s">
        <v>79</v>
      </c>
      <c r="Q29">
        <f>AVERAGE($Q$17:$Q$28)</f>
        <v>0.33333333333333331</v>
      </c>
      <c r="R29">
        <f>AVERAGE($R$17:$R$28)</f>
        <v>0.66666666666666663</v>
      </c>
      <c r="S29">
        <f>AVERAGE($S$17:$S$28)</f>
        <v>0</v>
      </c>
      <c r="T29">
        <f>AVERAGE($T$17:$T$28)</f>
        <v>0</v>
      </c>
      <c r="U29">
        <f>AVERAGE($U$17:$U$28)</f>
        <v>0.33333333333333331</v>
      </c>
      <c r="V29">
        <f>AVERAGE($V$17:$V$28)</f>
        <v>0.83333333333333337</v>
      </c>
      <c r="W29">
        <f>AVERAGE($W$17:$W$28)</f>
        <v>0</v>
      </c>
      <c r="X29">
        <f>AVERAGE($X$17:$X$28)</f>
        <v>0.83333333333333337</v>
      </c>
      <c r="Y29">
        <f>AVERAGE($Y$17:$Y$28)</f>
        <v>-0.83333333333333337</v>
      </c>
      <c r="Z29">
        <f>AVERAGE($Z$17:$Z$28)</f>
        <v>-0.66666666666666663</v>
      </c>
    </row>
    <row r="30" spans="1:100" x14ac:dyDescent="0.25">
      <c r="A30" s="101">
        <v>3</v>
      </c>
      <c r="B30" s="101">
        <v>9</v>
      </c>
      <c r="D30" s="103">
        <v>10</v>
      </c>
      <c r="E30" s="103">
        <v>1000</v>
      </c>
      <c r="F30" s="103">
        <v>1000000</v>
      </c>
      <c r="G30" s="103"/>
      <c r="H30" s="103"/>
    </row>
    <row r="31" spans="1:100" x14ac:dyDescent="0.25">
      <c r="A31" s="101">
        <v>3</v>
      </c>
      <c r="B31" s="101">
        <v>10</v>
      </c>
      <c r="D31" s="103">
        <v>10</v>
      </c>
      <c r="E31" s="103">
        <v>100</v>
      </c>
      <c r="F31" s="103">
        <v>100000</v>
      </c>
      <c r="G31" s="103"/>
      <c r="H31" s="103"/>
    </row>
    <row r="32" spans="1:100" x14ac:dyDescent="0.25">
      <c r="A32" s="101">
        <v>4</v>
      </c>
      <c r="B32" s="101">
        <v>1</v>
      </c>
      <c r="D32" s="103">
        <v>100000</v>
      </c>
      <c r="E32" s="103">
        <v>100000000</v>
      </c>
      <c r="F32" s="103">
        <v>1000000000</v>
      </c>
      <c r="G32" s="103"/>
      <c r="H32" s="103"/>
      <c r="P32" t="s">
        <v>99</v>
      </c>
      <c r="Q32" t="s">
        <v>81</v>
      </c>
      <c r="R32" t="s">
        <v>82</v>
      </c>
      <c r="S32" t="s">
        <v>83</v>
      </c>
      <c r="T32" t="s">
        <v>84</v>
      </c>
      <c r="U32" t="s">
        <v>85</v>
      </c>
      <c r="V32" t="s">
        <v>86</v>
      </c>
      <c r="W32" t="s">
        <v>87</v>
      </c>
      <c r="X32" t="s">
        <v>88</v>
      </c>
      <c r="Y32" t="s">
        <v>89</v>
      </c>
      <c r="Z32" t="s">
        <v>90</v>
      </c>
      <c r="AA32" t="s">
        <v>80</v>
      </c>
      <c r="AB32" t="s">
        <v>438</v>
      </c>
      <c r="AD32" t="s">
        <v>42</v>
      </c>
    </row>
    <row r="33" spans="1:30" x14ac:dyDescent="0.25">
      <c r="A33" s="101">
        <v>4</v>
      </c>
      <c r="B33" s="101">
        <v>2</v>
      </c>
      <c r="D33" s="103">
        <v>1000000</v>
      </c>
      <c r="E33" s="103">
        <v>1000000000</v>
      </c>
      <c r="F33" s="103">
        <v>10000000000</v>
      </c>
      <c r="G33" s="103"/>
      <c r="H33" s="103"/>
      <c r="P33" t="s">
        <v>1</v>
      </c>
      <c r="Q33">
        <v>1</v>
      </c>
      <c r="R33">
        <v>-1</v>
      </c>
      <c r="S33">
        <v>1</v>
      </c>
      <c r="T33">
        <v>-1</v>
      </c>
      <c r="U33">
        <v>1</v>
      </c>
      <c r="V33">
        <v>-1</v>
      </c>
      <c r="W33">
        <v>-1</v>
      </c>
      <c r="X33">
        <v>-1</v>
      </c>
      <c r="Y33">
        <v>1</v>
      </c>
      <c r="Z33">
        <v>1</v>
      </c>
      <c r="AA33">
        <f>AVERAGE($Q$33:$Z$33)</f>
        <v>0</v>
      </c>
      <c r="AB33" t="s">
        <v>52</v>
      </c>
      <c r="AC33">
        <f>VARP($Q$45:$Z$45)</f>
        <v>0.11361111111111111</v>
      </c>
      <c r="AD33">
        <f>AC33/AC35</f>
        <v>0.12612377541096378</v>
      </c>
    </row>
    <row r="34" spans="1:30" x14ac:dyDescent="0.25">
      <c r="A34" s="101">
        <v>4</v>
      </c>
      <c r="B34" s="101">
        <v>3</v>
      </c>
      <c r="D34" s="103">
        <v>1000000</v>
      </c>
      <c r="E34" s="103">
        <v>1000000000</v>
      </c>
      <c r="F34" s="103">
        <v>10000000000</v>
      </c>
      <c r="G34" s="103"/>
      <c r="H34" s="103"/>
      <c r="P34" t="s">
        <v>2</v>
      </c>
      <c r="Q34">
        <v>-1</v>
      </c>
      <c r="R34">
        <v>1</v>
      </c>
      <c r="S34">
        <v>-1</v>
      </c>
      <c r="T34">
        <v>1</v>
      </c>
      <c r="U34">
        <v>-1</v>
      </c>
      <c r="V34">
        <v>-1</v>
      </c>
      <c r="W34">
        <v>-1</v>
      </c>
      <c r="X34">
        <v>1</v>
      </c>
      <c r="Y34">
        <v>1</v>
      </c>
      <c r="Z34">
        <v>1</v>
      </c>
      <c r="AA34">
        <f>AVERAGE($Q$34:$Z$34)</f>
        <v>0</v>
      </c>
      <c r="AB34" t="s">
        <v>54</v>
      </c>
      <c r="AC34">
        <f>VARP($Z$33:$AA$45)</f>
        <v>0.52729599999999999</v>
      </c>
      <c r="AD34">
        <f>AC34/AC35</f>
        <v>0.58537023032948265</v>
      </c>
    </row>
    <row r="35" spans="1:30" x14ac:dyDescent="0.25">
      <c r="A35" s="101">
        <v>4</v>
      </c>
      <c r="B35" s="101">
        <v>4</v>
      </c>
      <c r="D35" s="103">
        <v>10000000</v>
      </c>
      <c r="E35" s="103">
        <v>10000000000</v>
      </c>
      <c r="F35" s="103">
        <v>100000000000</v>
      </c>
      <c r="G35" s="103"/>
      <c r="H35" s="103"/>
      <c r="P35" t="s">
        <v>3</v>
      </c>
      <c r="Q35">
        <v>1</v>
      </c>
      <c r="R35">
        <v>1</v>
      </c>
      <c r="S35">
        <v>1</v>
      </c>
      <c r="T35">
        <v>1</v>
      </c>
      <c r="U35">
        <v>1</v>
      </c>
      <c r="V35">
        <v>-1</v>
      </c>
      <c r="W35">
        <v>1</v>
      </c>
      <c r="X35">
        <v>1</v>
      </c>
      <c r="Y35">
        <v>1</v>
      </c>
      <c r="Z35">
        <v>1</v>
      </c>
      <c r="AA35">
        <f>AVERAGE($Q$35:$Z$35)</f>
        <v>0.8</v>
      </c>
      <c r="AB35" t="s">
        <v>57</v>
      </c>
      <c r="AC35">
        <f>VARP($Q$33:$Z$45)</f>
        <v>0.90079059829059827</v>
      </c>
    </row>
    <row r="36" spans="1:30" x14ac:dyDescent="0.25">
      <c r="A36" s="101">
        <v>4</v>
      </c>
      <c r="B36" s="101">
        <v>5</v>
      </c>
      <c r="D36" s="103">
        <v>100000</v>
      </c>
      <c r="E36" s="103">
        <v>100000000</v>
      </c>
      <c r="F36" s="103">
        <v>1000000000</v>
      </c>
      <c r="G36" s="103"/>
      <c r="H36" s="103"/>
      <c r="P36" t="s">
        <v>4</v>
      </c>
      <c r="Q36">
        <v>1</v>
      </c>
      <c r="R36">
        <v>1</v>
      </c>
      <c r="S36">
        <v>1</v>
      </c>
      <c r="T36">
        <v>-1</v>
      </c>
      <c r="U36">
        <v>1</v>
      </c>
      <c r="V36">
        <v>1</v>
      </c>
      <c r="W36">
        <v>-1</v>
      </c>
      <c r="X36">
        <v>-1</v>
      </c>
      <c r="Y36">
        <v>-1</v>
      </c>
      <c r="Z36">
        <v>-1</v>
      </c>
      <c r="AA36">
        <f>AVERAGE($Q$36:$Z$36)</f>
        <v>0</v>
      </c>
      <c r="AB36" t="s">
        <v>77</v>
      </c>
      <c r="AC36">
        <f>AVERAGE($Q$33:$Z$45)</f>
        <v>0.18333333333333335</v>
      </c>
    </row>
    <row r="37" spans="1:30" x14ac:dyDescent="0.25">
      <c r="A37" s="101">
        <v>4</v>
      </c>
      <c r="B37" s="101">
        <v>6</v>
      </c>
      <c r="D37" s="103">
        <v>500</v>
      </c>
      <c r="E37" s="103">
        <v>1000</v>
      </c>
      <c r="F37" s="103">
        <v>1300</v>
      </c>
      <c r="G37" s="103"/>
      <c r="H37" s="103"/>
      <c r="P37" t="s">
        <v>5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-1</v>
      </c>
      <c r="Y37">
        <v>1</v>
      </c>
      <c r="Z37">
        <v>1</v>
      </c>
      <c r="AA37">
        <f>AVERAGE($Q$37:$Z$37)</f>
        <v>0.8</v>
      </c>
      <c r="AB37" t="s">
        <v>217</v>
      </c>
      <c r="AC37">
        <f>AC36*120</f>
        <v>22</v>
      </c>
    </row>
    <row r="38" spans="1:30" x14ac:dyDescent="0.25">
      <c r="A38" s="101">
        <v>4</v>
      </c>
      <c r="B38" s="101">
        <v>7</v>
      </c>
      <c r="D38" s="103">
        <v>25</v>
      </c>
      <c r="E38" s="103">
        <v>40</v>
      </c>
      <c r="F38" s="103">
        <v>50</v>
      </c>
      <c r="G38" s="103"/>
      <c r="H38" s="103"/>
      <c r="P38" t="s">
        <v>6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-1</v>
      </c>
      <c r="Y38">
        <v>1</v>
      </c>
      <c r="Z38">
        <v>1</v>
      </c>
      <c r="AA38">
        <f>AVERAGE($Q$38:$Z$38)</f>
        <v>0.8</v>
      </c>
      <c r="AB38" t="s">
        <v>220</v>
      </c>
      <c r="AC38">
        <f>(AC36+1)/2</f>
        <v>0.59166666666666667</v>
      </c>
    </row>
    <row r="39" spans="1:30" x14ac:dyDescent="0.25">
      <c r="A39" s="101">
        <v>4</v>
      </c>
      <c r="B39" s="101">
        <v>8</v>
      </c>
      <c r="D39" s="103">
        <v>1</v>
      </c>
      <c r="E39" s="103">
        <v>3</v>
      </c>
      <c r="F39" s="103">
        <v>6</v>
      </c>
      <c r="G39" s="103"/>
      <c r="H39" s="103"/>
      <c r="P39" t="s">
        <v>7</v>
      </c>
      <c r="Q39">
        <v>1</v>
      </c>
      <c r="R39">
        <v>-1</v>
      </c>
      <c r="S39">
        <v>1</v>
      </c>
      <c r="T39">
        <v>1</v>
      </c>
      <c r="U39">
        <v>1</v>
      </c>
      <c r="V39">
        <v>1</v>
      </c>
      <c r="W39">
        <v>-1</v>
      </c>
      <c r="X39">
        <v>1</v>
      </c>
      <c r="Y39">
        <v>1</v>
      </c>
      <c r="Z39">
        <v>1</v>
      </c>
      <c r="AA39">
        <f>AVERAGE($Q$39:$Z$39)</f>
        <v>0.6</v>
      </c>
      <c r="AB39" t="s">
        <v>373</v>
      </c>
      <c r="AC39">
        <f>(AC38-(1-AC38))^2</f>
        <v>3.3611111111111119E-2</v>
      </c>
    </row>
    <row r="40" spans="1:30" x14ac:dyDescent="0.25">
      <c r="A40" s="101">
        <v>4</v>
      </c>
      <c r="B40" s="101">
        <v>9</v>
      </c>
      <c r="D40" s="103">
        <v>10000</v>
      </c>
      <c r="E40" s="103">
        <v>10000000</v>
      </c>
      <c r="F40" s="103">
        <v>100000000000</v>
      </c>
      <c r="G40" s="103"/>
      <c r="H40" s="103"/>
      <c r="P40" t="s">
        <v>8</v>
      </c>
      <c r="Q40">
        <v>1</v>
      </c>
      <c r="R40">
        <v>1</v>
      </c>
      <c r="S40">
        <v>1</v>
      </c>
      <c r="T40">
        <v>1</v>
      </c>
      <c r="U40">
        <v>1</v>
      </c>
      <c r="V40">
        <v>-1</v>
      </c>
      <c r="W40">
        <v>1</v>
      </c>
      <c r="X40">
        <v>1</v>
      </c>
      <c r="Y40">
        <v>1</v>
      </c>
      <c r="Z40">
        <v>1</v>
      </c>
      <c r="AA40">
        <f>AVERAGE($Q$40:$Z$40)</f>
        <v>0.8</v>
      </c>
    </row>
    <row r="41" spans="1:30" x14ac:dyDescent="0.25">
      <c r="A41" s="101">
        <v>4</v>
      </c>
      <c r="B41" s="101">
        <v>10</v>
      </c>
      <c r="D41" s="103">
        <v>100</v>
      </c>
      <c r="E41" s="103">
        <v>100000</v>
      </c>
      <c r="F41" s="103">
        <v>100000000</v>
      </c>
      <c r="G41" s="103"/>
      <c r="H41" s="103"/>
      <c r="P41" t="s">
        <v>9</v>
      </c>
      <c r="Q41">
        <v>1</v>
      </c>
      <c r="R41">
        <v>-1</v>
      </c>
      <c r="S41">
        <v>1</v>
      </c>
      <c r="T41">
        <v>-1</v>
      </c>
      <c r="U41">
        <v>-1</v>
      </c>
      <c r="V41">
        <v>-1</v>
      </c>
      <c r="W41">
        <v>1</v>
      </c>
      <c r="X41">
        <v>-1</v>
      </c>
      <c r="Y41">
        <v>1</v>
      </c>
      <c r="Z41">
        <v>1</v>
      </c>
      <c r="AA41">
        <f>AVERAGE($Q$41:$Z$41)</f>
        <v>0</v>
      </c>
    </row>
    <row r="42" spans="1:30" x14ac:dyDescent="0.25">
      <c r="A42" s="101">
        <v>5</v>
      </c>
      <c r="B42" s="101">
        <v>1</v>
      </c>
      <c r="D42" s="103">
        <v>1</v>
      </c>
      <c r="E42" s="103">
        <v>200</v>
      </c>
      <c r="F42" s="103">
        <v>1000000000000</v>
      </c>
      <c r="G42" s="103"/>
      <c r="H42" s="103"/>
      <c r="P42" t="s">
        <v>10</v>
      </c>
      <c r="Q42">
        <v>1</v>
      </c>
      <c r="R42">
        <v>-1</v>
      </c>
      <c r="S42">
        <v>-1</v>
      </c>
      <c r="T42">
        <v>1</v>
      </c>
      <c r="U42">
        <v>-1</v>
      </c>
      <c r="V42">
        <v>-1</v>
      </c>
      <c r="W42">
        <v>-1</v>
      </c>
      <c r="X42">
        <v>-1</v>
      </c>
      <c r="Y42">
        <v>-1</v>
      </c>
      <c r="Z42">
        <v>-1</v>
      </c>
      <c r="AA42">
        <f>AVERAGE($Q$42:$Z$42)</f>
        <v>-0.6</v>
      </c>
    </row>
    <row r="43" spans="1:30" x14ac:dyDescent="0.25">
      <c r="A43" s="101">
        <v>5</v>
      </c>
      <c r="B43" s="101">
        <v>2</v>
      </c>
      <c r="D43" s="103">
        <v>1</v>
      </c>
      <c r="E43" s="103">
        <v>1000</v>
      </c>
      <c r="F43" s="103">
        <v>1000000000000</v>
      </c>
      <c r="G43" s="103"/>
      <c r="H43" s="103"/>
      <c r="P43" t="s">
        <v>11</v>
      </c>
      <c r="Q43">
        <v>1</v>
      </c>
      <c r="R43">
        <v>1</v>
      </c>
      <c r="S43">
        <v>1</v>
      </c>
      <c r="T43">
        <v>1</v>
      </c>
      <c r="U43">
        <v>-1</v>
      </c>
      <c r="V43">
        <v>-1</v>
      </c>
      <c r="W43">
        <v>-1</v>
      </c>
      <c r="X43">
        <v>-1</v>
      </c>
      <c r="Y43">
        <v>-1</v>
      </c>
      <c r="Z43">
        <v>-1</v>
      </c>
      <c r="AA43">
        <f>AVERAGE($Q$43:$Z$43)</f>
        <v>-0.2</v>
      </c>
    </row>
    <row r="44" spans="1:30" x14ac:dyDescent="0.25">
      <c r="A44" s="101">
        <v>5</v>
      </c>
      <c r="B44" s="101">
        <v>3</v>
      </c>
      <c r="D44" s="103">
        <v>1</v>
      </c>
      <c r="E44" s="103">
        <v>750</v>
      </c>
      <c r="F44" s="103">
        <v>1000000000000</v>
      </c>
      <c r="G44" s="103"/>
      <c r="H44" s="103"/>
      <c r="P44" t="s">
        <v>12</v>
      </c>
      <c r="Q44">
        <v>-1</v>
      </c>
      <c r="R44">
        <v>-1</v>
      </c>
      <c r="S44">
        <v>-1</v>
      </c>
      <c r="T44">
        <v>-1</v>
      </c>
      <c r="U44">
        <v>-1</v>
      </c>
      <c r="V44">
        <v>-1</v>
      </c>
      <c r="W44">
        <v>-1</v>
      </c>
      <c r="X44">
        <v>-1</v>
      </c>
      <c r="Y44">
        <v>-1</v>
      </c>
      <c r="Z44">
        <v>1</v>
      </c>
      <c r="AA44">
        <f>AVERAGE($Q$44:$Z$44)</f>
        <v>-0.8</v>
      </c>
    </row>
    <row r="45" spans="1:30" x14ac:dyDescent="0.25">
      <c r="A45" s="101">
        <v>5</v>
      </c>
      <c r="B45" s="101">
        <v>4</v>
      </c>
      <c r="D45" s="103">
        <v>1</v>
      </c>
      <c r="E45" s="103">
        <v>1500</v>
      </c>
      <c r="F45" s="103">
        <v>1000000000000</v>
      </c>
      <c r="G45" s="103"/>
      <c r="H45" s="103"/>
      <c r="P45" t="s">
        <v>79</v>
      </c>
      <c r="Q45">
        <f>AVERAGE($Q$33:$Q$44)</f>
        <v>0.66666666666666663</v>
      </c>
      <c r="R45">
        <f>AVERAGE($R$33:$R$44)</f>
        <v>0.16666666666666666</v>
      </c>
      <c r="S45">
        <f>AVERAGE($S$33:$S$44)</f>
        <v>0.5</v>
      </c>
      <c r="T45">
        <f>AVERAGE($T$33:$T$44)</f>
        <v>0.33333333333333331</v>
      </c>
      <c r="U45">
        <f>AVERAGE($U$33:$U$44)</f>
        <v>0.16666666666666666</v>
      </c>
      <c r="V45">
        <f>AVERAGE($V$33:$V$44)</f>
        <v>-0.33333333333333331</v>
      </c>
      <c r="W45">
        <f>AVERAGE($W$33:$W$44)</f>
        <v>-0.16666666666666666</v>
      </c>
      <c r="X45">
        <f>AVERAGE($X$33:$X$44)</f>
        <v>-0.33333333333333331</v>
      </c>
      <c r="Y45">
        <f>AVERAGE($Y$33:$Y$44)</f>
        <v>0.33333333333333331</v>
      </c>
      <c r="Z45">
        <f>AVERAGE($Z$33:$Z$44)</f>
        <v>0.5</v>
      </c>
    </row>
    <row r="46" spans="1:30" x14ac:dyDescent="0.25">
      <c r="A46" s="101">
        <v>5</v>
      </c>
      <c r="B46" s="101">
        <v>5</v>
      </c>
      <c r="D46" s="103">
        <v>1</v>
      </c>
      <c r="E46" s="103">
        <v>1000</v>
      </c>
      <c r="F46" s="103">
        <v>1000000000000</v>
      </c>
      <c r="G46" s="103"/>
      <c r="H46" s="103"/>
    </row>
    <row r="47" spans="1:30" x14ac:dyDescent="0.25">
      <c r="A47" s="101">
        <v>5</v>
      </c>
      <c r="B47" s="101">
        <v>6</v>
      </c>
      <c r="D47" s="103">
        <v>650</v>
      </c>
      <c r="E47" s="103">
        <v>910</v>
      </c>
      <c r="F47" s="103">
        <v>1300</v>
      </c>
      <c r="G47" s="103"/>
      <c r="H47" s="103"/>
    </row>
    <row r="48" spans="1:30" x14ac:dyDescent="0.25">
      <c r="A48" s="101">
        <v>5</v>
      </c>
      <c r="B48" s="101">
        <v>7</v>
      </c>
      <c r="D48" s="103">
        <v>5</v>
      </c>
      <c r="E48" s="103">
        <v>15</v>
      </c>
      <c r="F48" s="103">
        <v>30</v>
      </c>
      <c r="G48" s="103"/>
      <c r="H48" s="103"/>
      <c r="P48" t="s">
        <v>218</v>
      </c>
      <c r="Q48" t="s">
        <v>81</v>
      </c>
      <c r="R48" t="s">
        <v>82</v>
      </c>
      <c r="S48" t="s">
        <v>83</v>
      </c>
      <c r="T48" t="s">
        <v>84</v>
      </c>
      <c r="U48" t="s">
        <v>85</v>
      </c>
      <c r="V48" t="s">
        <v>86</v>
      </c>
      <c r="W48" t="s">
        <v>87</v>
      </c>
      <c r="X48" t="s">
        <v>88</v>
      </c>
      <c r="Y48" t="s">
        <v>89</v>
      </c>
      <c r="Z48" t="s">
        <v>90</v>
      </c>
      <c r="AA48" t="s">
        <v>80</v>
      </c>
      <c r="AB48" t="s">
        <v>438</v>
      </c>
      <c r="AD48" t="s">
        <v>42</v>
      </c>
    </row>
    <row r="49" spans="1:30" x14ac:dyDescent="0.25">
      <c r="A49" s="101">
        <v>5</v>
      </c>
      <c r="B49" s="101">
        <v>8</v>
      </c>
      <c r="D49" s="103">
        <v>1</v>
      </c>
      <c r="E49" s="103">
        <v>4</v>
      </c>
      <c r="F49" s="103">
        <v>7</v>
      </c>
      <c r="G49" s="103"/>
      <c r="H49" s="103"/>
      <c r="P49" t="s">
        <v>1</v>
      </c>
      <c r="Q49">
        <v>0.8</v>
      </c>
      <c r="R49">
        <v>0.97175141242937857</v>
      </c>
      <c r="S49">
        <v>0.26582278481012656</v>
      </c>
      <c r="T49">
        <v>0.99206349206349209</v>
      </c>
      <c r="U49">
        <v>0.5</v>
      </c>
      <c r="V49">
        <v>0.82608695652173914</v>
      </c>
      <c r="W49">
        <v>0.81818181818181823</v>
      </c>
      <c r="X49">
        <v>0.375</v>
      </c>
      <c r="Y49">
        <v>0.8</v>
      </c>
      <c r="Z49">
        <v>0.9</v>
      </c>
      <c r="AA49">
        <f>AVERAGE($Q$49:$Z$49)</f>
        <v>0.72489064640065548</v>
      </c>
      <c r="AB49" t="s">
        <v>52</v>
      </c>
      <c r="AC49">
        <f>VARP($Q$61:$Z$61)</f>
        <v>271851.04086671636</v>
      </c>
      <c r="AD49">
        <f>AC49/AC51</f>
        <v>7.1440200531635384E-2</v>
      </c>
    </row>
    <row r="50" spans="1:30" x14ac:dyDescent="0.25">
      <c r="A50" s="101">
        <v>5</v>
      </c>
      <c r="B50" s="101">
        <v>9</v>
      </c>
      <c r="D50" s="103">
        <v>1</v>
      </c>
      <c r="E50" s="103">
        <v>1000</v>
      </c>
      <c r="F50" s="103">
        <v>1000000000000</v>
      </c>
      <c r="G50" s="103"/>
      <c r="H50" s="103"/>
      <c r="P50" t="s">
        <v>2</v>
      </c>
      <c r="Q50">
        <v>9</v>
      </c>
      <c r="R50">
        <v>0.97175141242937857</v>
      </c>
      <c r="S50">
        <v>5.3291139240506329</v>
      </c>
      <c r="T50">
        <v>6.9365079365079367</v>
      </c>
      <c r="U50">
        <v>24</v>
      </c>
      <c r="V50">
        <v>0.88695652173913042</v>
      </c>
      <c r="W50">
        <v>0.77272727272727271</v>
      </c>
      <c r="X50">
        <v>0.5</v>
      </c>
      <c r="Y50">
        <v>1</v>
      </c>
      <c r="Z50">
        <v>4</v>
      </c>
      <c r="AA50">
        <f>AVERAGE($Q$50:$Z$50)</f>
        <v>5.3397057067454359</v>
      </c>
      <c r="AB50" t="s">
        <v>54</v>
      </c>
      <c r="AC50">
        <f>VARP($AA$49:$AA$60)</f>
        <v>652470.43456002534</v>
      </c>
      <c r="AD50">
        <f>AC50/AC51</f>
        <v>0.17146382275131627</v>
      </c>
    </row>
    <row r="51" spans="1:30" x14ac:dyDescent="0.25">
      <c r="A51" s="101">
        <v>5</v>
      </c>
      <c r="B51" s="101">
        <v>10</v>
      </c>
      <c r="D51" s="103">
        <v>1</v>
      </c>
      <c r="E51" s="103">
        <v>500</v>
      </c>
      <c r="F51" s="103">
        <v>1000000000000</v>
      </c>
      <c r="G51" s="103"/>
      <c r="H51" s="103"/>
      <c r="P51" t="s">
        <v>3</v>
      </c>
      <c r="Q51">
        <v>1</v>
      </c>
      <c r="R51">
        <v>0.97175141242937857</v>
      </c>
      <c r="S51">
        <v>0.26582278481012656</v>
      </c>
      <c r="T51">
        <v>0.20634920634920634</v>
      </c>
      <c r="U51">
        <v>4</v>
      </c>
      <c r="V51">
        <v>0.65217391304347827</v>
      </c>
      <c r="W51">
        <v>0.31818181818181818</v>
      </c>
      <c r="X51">
        <v>0.75</v>
      </c>
      <c r="Y51">
        <v>1</v>
      </c>
      <c r="Z51">
        <v>0</v>
      </c>
      <c r="AA51">
        <f>AVERAGE($Q$51:$Z$51)</f>
        <v>0.91642791348140096</v>
      </c>
      <c r="AB51" t="s">
        <v>57</v>
      </c>
      <c r="AC51">
        <f>VARP($Q$49:$Z$60)</f>
        <v>3805295.0417788145</v>
      </c>
    </row>
    <row r="52" spans="1:30" x14ac:dyDescent="0.25">
      <c r="A52" s="101">
        <v>6</v>
      </c>
      <c r="B52" s="101">
        <v>1</v>
      </c>
      <c r="D52" s="103">
        <v>1000</v>
      </c>
      <c r="E52" s="103">
        <v>1000000</v>
      </c>
      <c r="F52" s="103">
        <v>100000000</v>
      </c>
      <c r="G52" s="103"/>
      <c r="H52" s="103"/>
      <c r="P52" t="s">
        <v>4</v>
      </c>
      <c r="Q52">
        <v>1</v>
      </c>
      <c r="R52">
        <v>281.4858757062147</v>
      </c>
      <c r="S52">
        <v>11.658227848101266</v>
      </c>
      <c r="T52">
        <v>7935.5079365079364</v>
      </c>
      <c r="U52">
        <v>49</v>
      </c>
      <c r="V52">
        <v>0.13043478260869565</v>
      </c>
      <c r="W52">
        <v>0.81818181818181823</v>
      </c>
      <c r="X52">
        <v>0.625</v>
      </c>
      <c r="Y52">
        <v>19999</v>
      </c>
      <c r="Z52">
        <v>999</v>
      </c>
      <c r="AA52">
        <f>AVERAGE($Q$52:$Z$52)</f>
        <v>2927.8225656663044</v>
      </c>
      <c r="AB52" t="s">
        <v>384</v>
      </c>
      <c r="AC52">
        <f>AVERAGE($Q$49:$Z$60)</f>
        <v>248.8769042281192</v>
      </c>
    </row>
    <row r="53" spans="1:30" x14ac:dyDescent="0.25">
      <c r="A53" s="101">
        <v>6</v>
      </c>
      <c r="B53" s="101">
        <v>2</v>
      </c>
      <c r="D53" s="103">
        <v>100000</v>
      </c>
      <c r="E53" s="103">
        <v>10000000</v>
      </c>
      <c r="F53" s="103">
        <v>1000000000</v>
      </c>
      <c r="G53" s="103"/>
      <c r="H53" s="103"/>
      <c r="P53" t="s">
        <v>5</v>
      </c>
      <c r="Q53">
        <v>0.999996</v>
      </c>
      <c r="R53">
        <v>0.99971751412429377</v>
      </c>
      <c r="S53">
        <v>0.9999905063291139</v>
      </c>
      <c r="T53">
        <v>0.99880952380952381</v>
      </c>
      <c r="U53">
        <v>0.99950000000000006</v>
      </c>
      <c r="V53">
        <v>0.20869565217391303</v>
      </c>
      <c r="W53">
        <v>0.31818181818181818</v>
      </c>
      <c r="X53">
        <v>0.5</v>
      </c>
      <c r="Y53">
        <v>1</v>
      </c>
      <c r="Z53">
        <v>4</v>
      </c>
      <c r="AA53">
        <f>AVERAGE($Q$53:$Z$53)</f>
        <v>1.1024891014618663</v>
      </c>
      <c r="AB53" t="s">
        <v>385</v>
      </c>
      <c r="AC53">
        <f>AC52*120</f>
        <v>29865.228507374304</v>
      </c>
    </row>
    <row r="54" spans="1:30" x14ac:dyDescent="0.25">
      <c r="A54" s="101">
        <v>6</v>
      </c>
      <c r="B54" s="101">
        <v>3</v>
      </c>
      <c r="D54" s="103">
        <v>1000</v>
      </c>
      <c r="E54" s="103">
        <v>1000000</v>
      </c>
      <c r="F54" s="103">
        <v>100000000</v>
      </c>
      <c r="G54" s="103"/>
      <c r="H54" s="103"/>
      <c r="P54" t="s">
        <v>6</v>
      </c>
      <c r="Q54">
        <v>0.98</v>
      </c>
      <c r="R54">
        <v>1.8248587570621468</v>
      </c>
      <c r="S54">
        <v>0.98734177215189878</v>
      </c>
      <c r="T54">
        <v>6.9365079365079367</v>
      </c>
      <c r="U54">
        <v>0.75</v>
      </c>
      <c r="V54">
        <v>9.5652173913043481E-2</v>
      </c>
      <c r="W54">
        <v>9.0909090909090912E-2</v>
      </c>
      <c r="X54">
        <v>0.5</v>
      </c>
      <c r="Y54">
        <v>19</v>
      </c>
      <c r="Z54">
        <v>0</v>
      </c>
      <c r="AA54">
        <f>AVERAGE($Q$54:$Z$54)</f>
        <v>3.1165269730544116</v>
      </c>
    </row>
    <row r="55" spans="1:30" x14ac:dyDescent="0.25">
      <c r="A55" s="101">
        <v>6</v>
      </c>
      <c r="B55" s="101">
        <v>4</v>
      </c>
      <c r="D55" s="103">
        <v>100000</v>
      </c>
      <c r="E55" s="103">
        <v>10000000</v>
      </c>
      <c r="F55" s="103">
        <v>1000000000</v>
      </c>
      <c r="G55" s="103"/>
      <c r="H55" s="103"/>
      <c r="P55" t="s">
        <v>7</v>
      </c>
      <c r="Q55">
        <v>0.8</v>
      </c>
      <c r="R55">
        <v>0.97175141242937857</v>
      </c>
      <c r="S55">
        <v>0.87341772151898733</v>
      </c>
      <c r="T55">
        <v>0.20634920634920634</v>
      </c>
      <c r="U55">
        <v>0.5</v>
      </c>
      <c r="V55">
        <v>4.3478260869565216E-2</v>
      </c>
      <c r="W55">
        <v>1.2727272727272727</v>
      </c>
      <c r="X55">
        <v>0</v>
      </c>
      <c r="Y55">
        <v>1</v>
      </c>
      <c r="Z55">
        <v>0</v>
      </c>
      <c r="AA55">
        <f>AVERAGE($Q$55:$Z$55)</f>
        <v>0.56677238738944102</v>
      </c>
    </row>
    <row r="56" spans="1:30" x14ac:dyDescent="0.25">
      <c r="A56" s="101">
        <v>6</v>
      </c>
      <c r="B56" s="101">
        <v>5</v>
      </c>
      <c r="D56" s="103">
        <v>5000</v>
      </c>
      <c r="E56" s="103">
        <v>500000</v>
      </c>
      <c r="F56" s="103">
        <v>50000000</v>
      </c>
      <c r="G56" s="103"/>
      <c r="H56" s="103"/>
      <c r="P56" t="s">
        <v>8</v>
      </c>
      <c r="Q56">
        <v>0.8</v>
      </c>
      <c r="R56">
        <v>0.71751412429378536</v>
      </c>
      <c r="S56">
        <v>0.87341772151898733</v>
      </c>
      <c r="T56">
        <v>2.9682539682539684</v>
      </c>
      <c r="U56">
        <v>0.5</v>
      </c>
      <c r="V56">
        <v>0.56521739130434778</v>
      </c>
      <c r="W56">
        <v>0.13636363636363635</v>
      </c>
      <c r="X56">
        <v>0.375</v>
      </c>
      <c r="Y56">
        <v>199</v>
      </c>
      <c r="Z56">
        <v>9</v>
      </c>
      <c r="AA56">
        <f>AVERAGE($Q$56:$Z$56)</f>
        <v>21.493576684173473</v>
      </c>
    </row>
    <row r="57" spans="1:30" x14ac:dyDescent="0.25">
      <c r="A57" s="101">
        <v>6</v>
      </c>
      <c r="B57" s="101">
        <v>6</v>
      </c>
      <c r="D57" s="103">
        <v>650</v>
      </c>
      <c r="E57" s="103">
        <v>1040</v>
      </c>
      <c r="F57" s="103">
        <v>1300</v>
      </c>
      <c r="G57" s="103"/>
      <c r="H57" s="103"/>
      <c r="P57" t="s">
        <v>9</v>
      </c>
      <c r="Q57">
        <v>0.8</v>
      </c>
      <c r="R57">
        <v>0.99717514124293782</v>
      </c>
      <c r="S57">
        <v>0.87341772151898733</v>
      </c>
      <c r="T57">
        <v>0.92063492063492058</v>
      </c>
      <c r="U57">
        <v>0.995</v>
      </c>
      <c r="V57">
        <v>0.91304347826086951</v>
      </c>
      <c r="W57">
        <v>9.0909090909090912E-2</v>
      </c>
      <c r="X57">
        <v>0.375</v>
      </c>
      <c r="Y57">
        <v>1</v>
      </c>
      <c r="Z57">
        <v>0.5</v>
      </c>
      <c r="AA57">
        <f>AVERAGE($Q$57:$Z$57)</f>
        <v>0.74651803525668048</v>
      </c>
    </row>
    <row r="58" spans="1:30" x14ac:dyDescent="0.25">
      <c r="A58" s="101">
        <v>6</v>
      </c>
      <c r="B58" s="101">
        <v>7</v>
      </c>
      <c r="D58" s="103">
        <v>5</v>
      </c>
      <c r="E58" s="103">
        <v>20</v>
      </c>
      <c r="F58" s="103">
        <v>40</v>
      </c>
      <c r="G58" s="103"/>
      <c r="H58" s="103"/>
      <c r="P58" t="s">
        <v>10</v>
      </c>
      <c r="Q58">
        <v>0.8</v>
      </c>
      <c r="R58">
        <v>0.99858757062146897</v>
      </c>
      <c r="S58">
        <v>2.7974683544303796</v>
      </c>
      <c r="T58">
        <v>2.9682539682539684</v>
      </c>
      <c r="U58">
        <v>34</v>
      </c>
      <c r="V58">
        <v>0.65217391304347827</v>
      </c>
      <c r="W58">
        <v>0.27272727272727271</v>
      </c>
      <c r="X58">
        <v>0.375</v>
      </c>
      <c r="Y58">
        <v>99</v>
      </c>
      <c r="Z58">
        <v>2</v>
      </c>
      <c r="AA58">
        <f>AVERAGE($Q$58:$Z$58)</f>
        <v>14.386421107907656</v>
      </c>
    </row>
    <row r="59" spans="1:30" x14ac:dyDescent="0.25">
      <c r="A59" s="101">
        <v>6</v>
      </c>
      <c r="B59" s="101">
        <v>8</v>
      </c>
      <c r="D59" s="103">
        <v>1</v>
      </c>
      <c r="E59" s="103">
        <v>4</v>
      </c>
      <c r="F59" s="103">
        <v>6</v>
      </c>
      <c r="G59" s="103"/>
      <c r="H59" s="103"/>
      <c r="P59" t="s">
        <v>11</v>
      </c>
      <c r="Q59">
        <v>1</v>
      </c>
      <c r="R59">
        <v>0.77666666666666662</v>
      </c>
      <c r="S59">
        <v>0.26582278481012656</v>
      </c>
      <c r="T59">
        <v>0.98412698412698407</v>
      </c>
      <c r="U59">
        <v>0.99950000000000006</v>
      </c>
      <c r="V59">
        <v>0.73913043478260865</v>
      </c>
      <c r="W59">
        <v>0.45454545454545453</v>
      </c>
      <c r="X59">
        <v>0.625</v>
      </c>
      <c r="Y59">
        <v>62.24</v>
      </c>
      <c r="Z59">
        <v>9</v>
      </c>
      <c r="AA59">
        <f>AVERAGE($Q$59:$Z$59)</f>
        <v>7.7084792324931843</v>
      </c>
    </row>
    <row r="60" spans="1:30" x14ac:dyDescent="0.25">
      <c r="A60" s="101">
        <v>6</v>
      </c>
      <c r="B60" s="101">
        <v>9</v>
      </c>
      <c r="D60" s="103">
        <v>10</v>
      </c>
      <c r="E60" s="103">
        <v>10000</v>
      </c>
      <c r="F60" s="103">
        <v>1000000</v>
      </c>
      <c r="G60" s="103"/>
      <c r="H60" s="103"/>
      <c r="P60" t="s">
        <v>12</v>
      </c>
      <c r="Q60">
        <v>0.99983999999999995</v>
      </c>
      <c r="R60">
        <v>0.99943502824858754</v>
      </c>
      <c r="S60">
        <v>0.9998987341772152</v>
      </c>
      <c r="T60">
        <v>0.99206349206349209</v>
      </c>
      <c r="U60">
        <v>0.99650000000000005</v>
      </c>
      <c r="V60">
        <v>0.56521739130434778</v>
      </c>
      <c r="W60">
        <v>1.1818181818181819</v>
      </c>
      <c r="X60">
        <v>0.25</v>
      </c>
      <c r="Y60">
        <v>15</v>
      </c>
      <c r="Z60">
        <v>4</v>
      </c>
      <c r="AA60">
        <f>AVERAGE($Q$60:$Z$60)</f>
        <v>2.5984772827611824</v>
      </c>
    </row>
    <row r="61" spans="1:30" x14ac:dyDescent="0.25">
      <c r="A61" s="101">
        <v>6</v>
      </c>
      <c r="B61" s="101">
        <v>10</v>
      </c>
      <c r="D61" s="103">
        <v>10</v>
      </c>
      <c r="E61" s="103">
        <v>100</v>
      </c>
      <c r="F61" s="103">
        <v>5000</v>
      </c>
      <c r="G61" s="103"/>
      <c r="H61" s="103"/>
      <c r="P61" t="s">
        <v>79</v>
      </c>
      <c r="Q61">
        <f>AVERAGE($Q$49:$Q$60)</f>
        <v>1.5816530000000002</v>
      </c>
      <c r="R61">
        <f>AVERAGE($R$49:$R$60)</f>
        <v>24.390569679849339</v>
      </c>
      <c r="S61">
        <f>AVERAGE($S$49:$S$60)</f>
        <v>2.1824802215189871</v>
      </c>
      <c r="T61">
        <f>AVERAGE($T$49:$T$60)</f>
        <v>663.3848214285714</v>
      </c>
      <c r="U61">
        <f>AVERAGE($U$49:$U$60)</f>
        <v>9.7700416666666658</v>
      </c>
      <c r="V61">
        <f>AVERAGE($V$49:$V$60)</f>
        <v>0.52318840579710135</v>
      </c>
      <c r="W61">
        <f>AVERAGE($W$49:$W$60)</f>
        <v>0.54545454545454541</v>
      </c>
      <c r="X61">
        <f>AVERAGE($X$49:$X$60)</f>
        <v>0.4375</v>
      </c>
      <c r="Y61">
        <f>AVERAGE($Y$49:$Y$60)</f>
        <v>1699.92</v>
      </c>
      <c r="Z61">
        <f>AVERAGE($Z$49:$Z$60)</f>
        <v>86.033333333333346</v>
      </c>
    </row>
    <row r="62" spans="1:30" x14ac:dyDescent="0.25">
      <c r="A62" s="101">
        <v>7</v>
      </c>
      <c r="B62" s="101">
        <v>1</v>
      </c>
      <c r="D62" s="103">
        <v>1000000</v>
      </c>
      <c r="E62" s="103">
        <v>10000000</v>
      </c>
      <c r="F62" s="103">
        <v>100000000</v>
      </c>
      <c r="G62" s="103"/>
      <c r="H62" s="103"/>
    </row>
    <row r="63" spans="1:30" x14ac:dyDescent="0.25">
      <c r="A63" s="101">
        <v>7</v>
      </c>
      <c r="B63" s="101">
        <v>2</v>
      </c>
      <c r="D63" s="103">
        <v>10000</v>
      </c>
      <c r="E63" s="103">
        <v>100000</v>
      </c>
      <c r="F63" s="103">
        <v>1000000</v>
      </c>
      <c r="G63" s="103"/>
      <c r="H63" s="103"/>
    </row>
    <row r="64" spans="1:30" x14ac:dyDescent="0.25">
      <c r="A64" s="101">
        <v>7</v>
      </c>
      <c r="B64" s="101">
        <v>3</v>
      </c>
      <c r="D64" s="103">
        <v>1000000</v>
      </c>
      <c r="E64" s="103">
        <v>10000000</v>
      </c>
      <c r="F64" s="103">
        <v>100000000</v>
      </c>
      <c r="G64" s="103"/>
      <c r="H64" s="103"/>
    </row>
    <row r="65" spans="1:8" x14ac:dyDescent="0.25">
      <c r="A65" s="101">
        <v>7</v>
      </c>
      <c r="B65" s="101">
        <v>4</v>
      </c>
      <c r="D65" s="103">
        <v>100000</v>
      </c>
      <c r="E65" s="103">
        <v>1000000</v>
      </c>
      <c r="F65" s="103">
        <v>10000000</v>
      </c>
      <c r="G65" s="103"/>
      <c r="H65" s="103"/>
    </row>
    <row r="66" spans="1:8" x14ac:dyDescent="0.25">
      <c r="A66" s="101">
        <v>7</v>
      </c>
      <c r="B66" s="101">
        <v>5</v>
      </c>
      <c r="D66" s="103">
        <v>100000</v>
      </c>
      <c r="E66" s="103">
        <v>1000000</v>
      </c>
      <c r="F66" s="103">
        <v>10000000</v>
      </c>
      <c r="G66" s="103"/>
      <c r="H66" s="103"/>
    </row>
    <row r="67" spans="1:8" x14ac:dyDescent="0.25">
      <c r="A67" s="101">
        <v>7</v>
      </c>
      <c r="B67" s="101">
        <v>6</v>
      </c>
      <c r="D67" s="103">
        <v>1000</v>
      </c>
      <c r="E67" s="103">
        <v>1200</v>
      </c>
      <c r="F67" s="103">
        <v>1250</v>
      </c>
      <c r="G67" s="103"/>
      <c r="H67" s="103"/>
    </row>
    <row r="68" spans="1:8" x14ac:dyDescent="0.25">
      <c r="A68" s="101">
        <v>7</v>
      </c>
      <c r="B68" s="101">
        <v>7</v>
      </c>
      <c r="D68" s="103">
        <v>49</v>
      </c>
      <c r="E68" s="103">
        <v>50</v>
      </c>
      <c r="F68" s="103">
        <v>51</v>
      </c>
      <c r="G68" s="103"/>
      <c r="H68" s="103"/>
    </row>
    <row r="69" spans="1:8" x14ac:dyDescent="0.25">
      <c r="A69" s="101">
        <v>7</v>
      </c>
      <c r="B69" s="101">
        <v>8</v>
      </c>
      <c r="D69" s="103">
        <v>7</v>
      </c>
      <c r="E69" s="103">
        <v>8</v>
      </c>
      <c r="F69" s="103">
        <v>10</v>
      </c>
      <c r="G69" s="103"/>
      <c r="H69" s="103"/>
    </row>
    <row r="70" spans="1:8" x14ac:dyDescent="0.25">
      <c r="A70" s="101">
        <v>7</v>
      </c>
      <c r="B70" s="101">
        <v>9</v>
      </c>
      <c r="D70" s="103">
        <v>10</v>
      </c>
      <c r="E70" s="103">
        <v>1000</v>
      </c>
      <c r="F70" s="103">
        <v>100000</v>
      </c>
      <c r="G70" s="103"/>
      <c r="H70" s="103"/>
    </row>
    <row r="71" spans="1:8" x14ac:dyDescent="0.25">
      <c r="A71" s="101">
        <v>7</v>
      </c>
      <c r="B71" s="101">
        <v>10</v>
      </c>
      <c r="D71" s="103">
        <v>10</v>
      </c>
      <c r="E71" s="103">
        <v>100</v>
      </c>
      <c r="F71" s="103">
        <v>10000</v>
      </c>
      <c r="G71" s="103"/>
      <c r="H71" s="103"/>
    </row>
    <row r="72" spans="1:8" x14ac:dyDescent="0.25">
      <c r="A72" s="101">
        <v>8</v>
      </c>
      <c r="B72" s="101">
        <v>1</v>
      </c>
      <c r="D72" s="103">
        <v>100000</v>
      </c>
      <c r="E72" s="103">
        <v>10000000</v>
      </c>
      <c r="F72" s="103">
        <v>500000000</v>
      </c>
      <c r="G72" s="103"/>
      <c r="H72" s="103"/>
    </row>
    <row r="73" spans="1:8" x14ac:dyDescent="0.25">
      <c r="A73" s="101">
        <v>8</v>
      </c>
      <c r="B73" s="101">
        <v>2</v>
      </c>
      <c r="D73" s="103">
        <v>10000</v>
      </c>
      <c r="E73" s="103">
        <v>1000000</v>
      </c>
      <c r="F73" s="103">
        <v>50000000</v>
      </c>
      <c r="G73" s="103"/>
      <c r="H73" s="103"/>
    </row>
    <row r="74" spans="1:8" x14ac:dyDescent="0.25">
      <c r="A74" s="101">
        <v>8</v>
      </c>
      <c r="B74" s="101">
        <v>3</v>
      </c>
      <c r="D74" s="103">
        <v>100000</v>
      </c>
      <c r="E74" s="103">
        <v>10000000</v>
      </c>
      <c r="F74" s="103">
        <v>500000000</v>
      </c>
      <c r="G74" s="103"/>
      <c r="H74" s="103"/>
    </row>
    <row r="75" spans="1:8" x14ac:dyDescent="0.25">
      <c r="A75" s="101">
        <v>8</v>
      </c>
      <c r="B75" s="101">
        <v>4</v>
      </c>
      <c r="D75" s="103">
        <v>500000</v>
      </c>
      <c r="E75" s="103">
        <v>5000000</v>
      </c>
      <c r="F75" s="103">
        <v>200000000</v>
      </c>
      <c r="G75" s="103"/>
      <c r="H75" s="103"/>
    </row>
    <row r="76" spans="1:8" x14ac:dyDescent="0.25">
      <c r="A76" s="101">
        <v>8</v>
      </c>
      <c r="B76" s="101">
        <v>5</v>
      </c>
      <c r="D76" s="103">
        <v>50000</v>
      </c>
      <c r="E76" s="103">
        <v>1000000</v>
      </c>
      <c r="F76" s="103">
        <v>40000000</v>
      </c>
      <c r="G76" s="103"/>
      <c r="H76" s="103"/>
    </row>
    <row r="77" spans="1:8" x14ac:dyDescent="0.25">
      <c r="A77" s="101">
        <v>8</v>
      </c>
      <c r="B77" s="101">
        <v>6</v>
      </c>
      <c r="D77" s="103">
        <v>100</v>
      </c>
      <c r="E77" s="103">
        <v>500</v>
      </c>
      <c r="F77" s="103">
        <v>1100</v>
      </c>
      <c r="G77" s="103"/>
      <c r="H77" s="103"/>
    </row>
    <row r="78" spans="1:8" x14ac:dyDescent="0.25">
      <c r="A78" s="101">
        <v>8</v>
      </c>
      <c r="B78" s="101">
        <v>7</v>
      </c>
      <c r="D78" s="103">
        <v>10</v>
      </c>
      <c r="E78" s="103">
        <v>25</v>
      </c>
      <c r="F78" s="103">
        <v>48</v>
      </c>
      <c r="G78" s="103"/>
      <c r="H78" s="103"/>
    </row>
    <row r="79" spans="1:8" x14ac:dyDescent="0.25">
      <c r="A79" s="101">
        <v>8</v>
      </c>
      <c r="B79" s="101">
        <v>8</v>
      </c>
      <c r="D79" s="103">
        <v>2</v>
      </c>
      <c r="E79" s="103">
        <v>5</v>
      </c>
      <c r="F79" s="103">
        <v>8</v>
      </c>
      <c r="G79" s="103"/>
      <c r="H79" s="103"/>
    </row>
    <row r="80" spans="1:8" x14ac:dyDescent="0.25">
      <c r="A80" s="101">
        <v>8</v>
      </c>
      <c r="B80" s="101">
        <v>9</v>
      </c>
      <c r="D80" s="103">
        <v>2</v>
      </c>
      <c r="E80" s="103">
        <v>100000</v>
      </c>
      <c r="F80" s="103">
        <v>1000000</v>
      </c>
      <c r="G80" s="103"/>
      <c r="H80" s="103"/>
    </row>
    <row r="81" spans="1:8" x14ac:dyDescent="0.25">
      <c r="A81" s="101">
        <v>8</v>
      </c>
      <c r="B81" s="101">
        <v>10</v>
      </c>
      <c r="D81" s="103">
        <v>0.04</v>
      </c>
      <c r="E81" s="103">
        <v>1000</v>
      </c>
      <c r="F81" s="103">
        <v>10000</v>
      </c>
      <c r="G81" s="103"/>
      <c r="H81" s="103"/>
    </row>
    <row r="82" spans="1:8" x14ac:dyDescent="0.25">
      <c r="A82" s="101">
        <v>9</v>
      </c>
      <c r="B82" s="101">
        <v>1</v>
      </c>
      <c r="D82" s="103">
        <v>1000000</v>
      </c>
      <c r="E82" s="103">
        <v>10000000</v>
      </c>
      <c r="F82" s="103">
        <v>100000000</v>
      </c>
      <c r="G82" s="103"/>
      <c r="H82" s="103"/>
    </row>
    <row r="83" spans="1:8" x14ac:dyDescent="0.25">
      <c r="A83" s="101">
        <v>9</v>
      </c>
      <c r="B83" s="101">
        <v>2</v>
      </c>
      <c r="D83" s="103">
        <v>1000</v>
      </c>
      <c r="E83" s="103">
        <v>10000</v>
      </c>
      <c r="F83" s="103">
        <v>100000</v>
      </c>
      <c r="G83" s="103"/>
      <c r="H83" s="103"/>
    </row>
    <row r="84" spans="1:8" x14ac:dyDescent="0.25">
      <c r="A84" s="101">
        <v>9</v>
      </c>
      <c r="B84" s="101">
        <v>3</v>
      </c>
      <c r="D84" s="103">
        <v>1000000</v>
      </c>
      <c r="E84" s="103">
        <v>10000000</v>
      </c>
      <c r="F84" s="103">
        <v>100000000</v>
      </c>
      <c r="G84" s="103"/>
      <c r="H84" s="103"/>
    </row>
    <row r="85" spans="1:8" x14ac:dyDescent="0.25">
      <c r="A85" s="101">
        <v>9</v>
      </c>
      <c r="B85" s="101">
        <v>4</v>
      </c>
      <c r="D85" s="103">
        <v>10000</v>
      </c>
      <c r="E85" s="103">
        <v>100000</v>
      </c>
      <c r="F85" s="103">
        <v>1000000</v>
      </c>
      <c r="G85" s="103"/>
      <c r="H85" s="103"/>
    </row>
    <row r="86" spans="1:8" x14ac:dyDescent="0.25">
      <c r="A86" s="101">
        <v>9</v>
      </c>
      <c r="B86" s="101">
        <v>5</v>
      </c>
      <c r="D86" s="103">
        <v>1000</v>
      </c>
      <c r="E86" s="103">
        <v>10000</v>
      </c>
      <c r="F86" s="103">
        <v>100000</v>
      </c>
      <c r="G86" s="103"/>
      <c r="H86" s="103"/>
    </row>
    <row r="87" spans="1:8" x14ac:dyDescent="0.25">
      <c r="A87" s="101">
        <v>9</v>
      </c>
      <c r="B87" s="101">
        <v>6</v>
      </c>
      <c r="D87" s="103">
        <v>10</v>
      </c>
      <c r="E87" s="103">
        <v>100</v>
      </c>
      <c r="F87" s="103">
        <v>1000</v>
      </c>
      <c r="G87" s="103"/>
      <c r="H87" s="103"/>
    </row>
    <row r="88" spans="1:8" x14ac:dyDescent="0.25">
      <c r="A88" s="101">
        <v>9</v>
      </c>
      <c r="B88" s="101">
        <v>7</v>
      </c>
      <c r="D88" s="103">
        <v>3</v>
      </c>
      <c r="E88" s="103">
        <v>20</v>
      </c>
      <c r="F88" s="103">
        <v>40</v>
      </c>
      <c r="G88" s="103"/>
      <c r="H88" s="103"/>
    </row>
    <row r="89" spans="1:8" x14ac:dyDescent="0.25">
      <c r="A89" s="101">
        <v>9</v>
      </c>
      <c r="B89" s="101">
        <v>8</v>
      </c>
      <c r="D89" s="103">
        <v>3</v>
      </c>
      <c r="E89" s="103">
        <v>5</v>
      </c>
      <c r="F89" s="103">
        <v>7</v>
      </c>
      <c r="G89" s="103"/>
      <c r="H89" s="103"/>
    </row>
    <row r="90" spans="1:8" x14ac:dyDescent="0.25">
      <c r="A90" s="101">
        <v>9</v>
      </c>
      <c r="B90" s="101">
        <v>9</v>
      </c>
      <c r="D90" s="103">
        <v>10</v>
      </c>
      <c r="E90" s="103">
        <v>1000</v>
      </c>
      <c r="F90" s="103">
        <v>10000</v>
      </c>
      <c r="G90" s="103"/>
      <c r="H90" s="103"/>
    </row>
    <row r="91" spans="1:8" x14ac:dyDescent="0.25">
      <c r="A91" s="101">
        <v>9</v>
      </c>
      <c r="B91" s="101">
        <v>10</v>
      </c>
      <c r="D91" s="103">
        <v>1</v>
      </c>
      <c r="E91" s="103">
        <v>50</v>
      </c>
      <c r="F91" s="103">
        <v>1000</v>
      </c>
      <c r="G91" s="103"/>
      <c r="H91" s="103"/>
    </row>
    <row r="92" spans="1:8" x14ac:dyDescent="0.25">
      <c r="A92" s="101">
        <v>10</v>
      </c>
      <c r="B92" s="101">
        <v>1</v>
      </c>
      <c r="D92" s="103">
        <v>5000000</v>
      </c>
      <c r="E92" s="103">
        <v>10000000</v>
      </c>
      <c r="F92" s="103">
        <v>50000000</v>
      </c>
      <c r="G92" s="103"/>
      <c r="H92" s="103"/>
    </row>
    <row r="93" spans="1:8" x14ac:dyDescent="0.25">
      <c r="A93" s="101">
        <v>10</v>
      </c>
      <c r="B93" s="101">
        <v>2</v>
      </c>
      <c r="D93" s="103">
        <v>500</v>
      </c>
      <c r="E93" s="103">
        <v>5000</v>
      </c>
      <c r="F93" s="103">
        <v>50000</v>
      </c>
      <c r="G93" s="103"/>
      <c r="H93" s="103"/>
    </row>
    <row r="94" spans="1:8" x14ac:dyDescent="0.25">
      <c r="A94" s="101">
        <v>10</v>
      </c>
      <c r="B94" s="101">
        <v>3</v>
      </c>
      <c r="D94" s="103">
        <v>100000000</v>
      </c>
      <c r="E94" s="103">
        <v>300000000</v>
      </c>
      <c r="F94" s="103">
        <v>500000000</v>
      </c>
      <c r="G94" s="103"/>
      <c r="H94" s="103"/>
    </row>
    <row r="95" spans="1:8" x14ac:dyDescent="0.25">
      <c r="A95" s="101">
        <v>10</v>
      </c>
      <c r="B95" s="101">
        <v>4</v>
      </c>
      <c r="D95" s="103">
        <v>1000000</v>
      </c>
      <c r="E95" s="103">
        <v>5000000</v>
      </c>
      <c r="F95" s="103">
        <v>10000000</v>
      </c>
      <c r="G95" s="103"/>
      <c r="H95" s="103"/>
    </row>
    <row r="96" spans="1:8" x14ac:dyDescent="0.25">
      <c r="A96" s="101">
        <v>10</v>
      </c>
      <c r="B96" s="101">
        <v>5</v>
      </c>
      <c r="D96" s="103">
        <v>50000000</v>
      </c>
      <c r="E96" s="103">
        <v>70000000</v>
      </c>
      <c r="F96" s="103">
        <v>90000000</v>
      </c>
      <c r="G96" s="103"/>
      <c r="H96" s="103"/>
    </row>
    <row r="97" spans="1:8" x14ac:dyDescent="0.25">
      <c r="A97" s="101">
        <v>10</v>
      </c>
      <c r="B97" s="101">
        <v>6</v>
      </c>
      <c r="D97" s="103">
        <v>340</v>
      </c>
      <c r="E97" s="103">
        <v>400</v>
      </c>
      <c r="F97" s="103">
        <v>450</v>
      </c>
      <c r="G97" s="103"/>
      <c r="H97" s="103"/>
    </row>
    <row r="98" spans="1:8" x14ac:dyDescent="0.25">
      <c r="A98" s="101">
        <v>10</v>
      </c>
      <c r="B98" s="101">
        <v>7</v>
      </c>
      <c r="D98" s="103">
        <v>25</v>
      </c>
      <c r="E98" s="103">
        <v>28</v>
      </c>
      <c r="F98" s="103">
        <v>32</v>
      </c>
      <c r="G98" s="103"/>
      <c r="H98" s="103"/>
    </row>
    <row r="99" spans="1:8" x14ac:dyDescent="0.25">
      <c r="A99" s="101">
        <v>10</v>
      </c>
      <c r="B99" s="101">
        <v>8</v>
      </c>
      <c r="D99" s="103">
        <v>4</v>
      </c>
      <c r="E99" s="103">
        <v>5</v>
      </c>
      <c r="F99" s="103">
        <v>6</v>
      </c>
      <c r="G99" s="103"/>
      <c r="H99" s="103"/>
    </row>
    <row r="100" spans="1:8" x14ac:dyDescent="0.25">
      <c r="A100" s="101">
        <v>10</v>
      </c>
      <c r="B100" s="101">
        <v>9</v>
      </c>
      <c r="D100" s="103">
        <v>10000</v>
      </c>
      <c r="E100" s="103">
        <v>50000</v>
      </c>
      <c r="F100" s="103">
        <v>100000</v>
      </c>
      <c r="G100" s="103"/>
      <c r="H100" s="103"/>
    </row>
    <row r="101" spans="1:8" x14ac:dyDescent="0.25">
      <c r="A101" s="101">
        <v>10</v>
      </c>
      <c r="B101" s="101">
        <v>10</v>
      </c>
      <c r="D101" s="103">
        <v>100</v>
      </c>
      <c r="E101" s="103">
        <v>300</v>
      </c>
      <c r="F101" s="103">
        <v>500</v>
      </c>
      <c r="G101" s="103"/>
      <c r="H101" s="103"/>
    </row>
    <row r="102" spans="1:8" x14ac:dyDescent="0.25">
      <c r="A102" s="101">
        <v>11</v>
      </c>
      <c r="B102" s="101">
        <v>1</v>
      </c>
      <c r="D102" s="103">
        <v>1000000</v>
      </c>
      <c r="E102" s="103">
        <v>100000000</v>
      </c>
      <c r="F102" s="103">
        <v>10000000000</v>
      </c>
      <c r="G102" s="103"/>
      <c r="H102" s="103"/>
    </row>
    <row r="103" spans="1:8" x14ac:dyDescent="0.25">
      <c r="A103" s="101">
        <v>11</v>
      </c>
      <c r="B103" s="101">
        <v>2</v>
      </c>
      <c r="D103" s="103">
        <v>25000</v>
      </c>
      <c r="E103" s="103">
        <v>790600</v>
      </c>
      <c r="F103" s="103">
        <v>25000000</v>
      </c>
      <c r="G103" s="103"/>
      <c r="H103" s="103"/>
    </row>
    <row r="104" spans="1:8" x14ac:dyDescent="0.25">
      <c r="A104" s="101">
        <v>11</v>
      </c>
      <c r="B104" s="101">
        <v>3</v>
      </c>
      <c r="D104" s="103">
        <v>1000000</v>
      </c>
      <c r="E104" s="103">
        <v>100000000</v>
      </c>
      <c r="F104" s="103">
        <v>10000000000</v>
      </c>
      <c r="G104" s="103"/>
      <c r="H104" s="103"/>
    </row>
    <row r="105" spans="1:8" x14ac:dyDescent="0.25">
      <c r="A105" s="101">
        <v>11</v>
      </c>
      <c r="B105" s="101">
        <v>4</v>
      </c>
      <c r="D105" s="103">
        <v>79080</v>
      </c>
      <c r="E105" s="103">
        <v>2500000</v>
      </c>
      <c r="F105" s="103">
        <v>250000000</v>
      </c>
      <c r="G105" s="103"/>
      <c r="H105" s="103"/>
    </row>
    <row r="106" spans="1:8" x14ac:dyDescent="0.25">
      <c r="A106" s="101">
        <v>11</v>
      </c>
      <c r="B106" s="101">
        <v>5</v>
      </c>
      <c r="D106" s="103">
        <v>100</v>
      </c>
      <c r="E106" s="103">
        <v>1000</v>
      </c>
      <c r="F106" s="103">
        <v>10000</v>
      </c>
      <c r="G106" s="103"/>
      <c r="H106" s="103"/>
    </row>
    <row r="107" spans="1:8" x14ac:dyDescent="0.25">
      <c r="A107" s="101">
        <v>11</v>
      </c>
      <c r="B107" s="101">
        <v>6</v>
      </c>
      <c r="D107" s="103">
        <v>100</v>
      </c>
      <c r="E107" s="103">
        <v>300</v>
      </c>
      <c r="F107" s="103">
        <v>650</v>
      </c>
      <c r="G107" s="103"/>
      <c r="H107" s="103"/>
    </row>
    <row r="108" spans="1:8" x14ac:dyDescent="0.25">
      <c r="A108" s="101">
        <v>11</v>
      </c>
      <c r="B108" s="101">
        <v>7</v>
      </c>
      <c r="D108" s="103">
        <v>5</v>
      </c>
      <c r="E108" s="103">
        <v>12</v>
      </c>
      <c r="F108" s="103">
        <v>20</v>
      </c>
      <c r="G108" s="103"/>
      <c r="H108" s="103"/>
    </row>
    <row r="109" spans="1:8" x14ac:dyDescent="0.25">
      <c r="A109" s="101">
        <v>11</v>
      </c>
      <c r="B109" s="101">
        <v>8</v>
      </c>
      <c r="D109" s="103">
        <v>2</v>
      </c>
      <c r="E109" s="103">
        <v>3</v>
      </c>
      <c r="F109" s="103">
        <v>5</v>
      </c>
      <c r="G109" s="103"/>
      <c r="H109" s="103"/>
    </row>
    <row r="110" spans="1:8" x14ac:dyDescent="0.25">
      <c r="A110" s="101">
        <v>11</v>
      </c>
      <c r="B110" s="101">
        <v>9</v>
      </c>
      <c r="D110" s="103">
        <v>1000</v>
      </c>
      <c r="E110" s="103">
        <v>31620</v>
      </c>
      <c r="F110" s="103">
        <v>1000000</v>
      </c>
      <c r="G110" s="103"/>
      <c r="H110" s="103"/>
    </row>
    <row r="111" spans="1:8" x14ac:dyDescent="0.25">
      <c r="A111" s="101">
        <v>11</v>
      </c>
      <c r="B111" s="101">
        <v>10</v>
      </c>
      <c r="D111" s="103">
        <v>100</v>
      </c>
      <c r="E111" s="103">
        <v>1000</v>
      </c>
      <c r="F111" s="103">
        <v>100000</v>
      </c>
      <c r="G111" s="103"/>
      <c r="H111" s="103"/>
    </row>
    <row r="112" spans="1:8" x14ac:dyDescent="0.25">
      <c r="A112" s="101">
        <v>12</v>
      </c>
      <c r="B112" s="101">
        <v>1</v>
      </c>
      <c r="D112" s="103">
        <v>1000</v>
      </c>
      <c r="E112" s="103">
        <v>8000</v>
      </c>
      <c r="F112" s="103">
        <v>10000</v>
      </c>
      <c r="G112" s="103"/>
      <c r="H112" s="103"/>
    </row>
    <row r="113" spans="1:8" x14ac:dyDescent="0.25">
      <c r="A113" s="101">
        <v>12</v>
      </c>
      <c r="B113" s="101">
        <v>2</v>
      </c>
      <c r="D113" s="103">
        <v>1000</v>
      </c>
      <c r="E113" s="103">
        <v>2000</v>
      </c>
      <c r="F113" s="103">
        <v>10000</v>
      </c>
      <c r="G113" s="103"/>
      <c r="H113" s="103"/>
    </row>
    <row r="114" spans="1:8" x14ac:dyDescent="0.25">
      <c r="A114" s="101">
        <v>12</v>
      </c>
      <c r="B114" s="101">
        <v>3</v>
      </c>
      <c r="D114" s="103">
        <v>1000</v>
      </c>
      <c r="E114" s="103">
        <v>8000</v>
      </c>
      <c r="F114" s="103">
        <v>10000</v>
      </c>
      <c r="G114" s="103"/>
      <c r="H114" s="103"/>
    </row>
    <row r="115" spans="1:8" x14ac:dyDescent="0.25">
      <c r="A115" s="101">
        <v>12</v>
      </c>
      <c r="B115" s="101">
        <v>4</v>
      </c>
      <c r="D115" s="103">
        <v>1000</v>
      </c>
      <c r="E115" s="103">
        <v>10000</v>
      </c>
      <c r="F115" s="103">
        <v>50000</v>
      </c>
      <c r="G115" s="103"/>
      <c r="H115" s="103"/>
    </row>
    <row r="116" spans="1:8" x14ac:dyDescent="0.25">
      <c r="A116" s="101">
        <v>12</v>
      </c>
      <c r="B116" s="101">
        <v>5</v>
      </c>
      <c r="D116" s="103">
        <v>1000</v>
      </c>
      <c r="E116" s="103">
        <v>7000</v>
      </c>
      <c r="F116" s="103">
        <v>10000</v>
      </c>
      <c r="G116" s="103"/>
      <c r="H116" s="103"/>
    </row>
    <row r="117" spans="1:8" x14ac:dyDescent="0.25">
      <c r="A117" s="101">
        <v>12</v>
      </c>
      <c r="B117" s="101">
        <v>6</v>
      </c>
      <c r="D117" s="103">
        <v>400</v>
      </c>
      <c r="E117" s="103">
        <v>500</v>
      </c>
      <c r="F117" s="103">
        <v>900</v>
      </c>
      <c r="G117" s="103"/>
      <c r="H117" s="103"/>
    </row>
    <row r="118" spans="1:8" x14ac:dyDescent="0.25">
      <c r="A118" s="101">
        <v>12</v>
      </c>
      <c r="B118" s="101">
        <v>7</v>
      </c>
      <c r="D118" s="103">
        <v>40</v>
      </c>
      <c r="E118" s="103">
        <v>48</v>
      </c>
      <c r="F118" s="103">
        <v>51</v>
      </c>
      <c r="G118" s="103"/>
      <c r="H118" s="103"/>
    </row>
    <row r="119" spans="1:8" x14ac:dyDescent="0.25">
      <c r="A119" s="101">
        <v>12</v>
      </c>
      <c r="B119" s="101">
        <v>8</v>
      </c>
      <c r="D119" s="103">
        <v>4</v>
      </c>
      <c r="E119" s="103">
        <v>6</v>
      </c>
      <c r="F119" s="103">
        <v>7</v>
      </c>
      <c r="G119" s="103"/>
      <c r="H119" s="103"/>
    </row>
    <row r="120" spans="1:8" x14ac:dyDescent="0.25">
      <c r="A120" s="101">
        <v>12</v>
      </c>
      <c r="B120" s="101">
        <v>9</v>
      </c>
      <c r="D120" s="103">
        <v>1000</v>
      </c>
      <c r="E120" s="103">
        <v>8000</v>
      </c>
      <c r="F120" s="103">
        <v>10000</v>
      </c>
      <c r="G120" s="103"/>
      <c r="H120" s="103"/>
    </row>
    <row r="121" spans="1:8" x14ac:dyDescent="0.25">
      <c r="A121" s="101">
        <v>12</v>
      </c>
      <c r="B121" s="101">
        <v>10</v>
      </c>
      <c r="D121" s="103">
        <v>10</v>
      </c>
      <c r="E121" s="103">
        <v>500</v>
      </c>
      <c r="F121" s="103">
        <v>1000</v>
      </c>
      <c r="G121" s="103"/>
      <c r="H121" s="10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B46DA-CF8F-478B-8B12-FDB3D92A5227}">
  <sheetPr codeName="Sheet41"/>
  <dimension ref="A1:HH161"/>
  <sheetViews>
    <sheetView workbookViewId="0">
      <selection activeCell="G2" sqref="G2:H17"/>
    </sheetView>
  </sheetViews>
  <sheetFormatPr defaultRowHeight="15" x14ac:dyDescent="0.25"/>
  <cols>
    <col min="1" max="8" width="9.140625" style="101"/>
    <col min="100" max="109" width="21.7109375" style="5" customWidth="1"/>
    <col min="110" max="117" width="9.140625" style="5"/>
    <col min="119" max="132" width="12.85546875" customWidth="1"/>
  </cols>
  <sheetData>
    <row r="1" spans="1:216" ht="15.75" thickBot="1" x14ac:dyDescent="0.3">
      <c r="A1" s="101" t="s">
        <v>439</v>
      </c>
      <c r="D1" s="102">
        <v>0.05</v>
      </c>
      <c r="E1" s="102">
        <v>0.5</v>
      </c>
      <c r="F1" s="102">
        <v>0.95</v>
      </c>
      <c r="G1" s="101" t="s">
        <v>355</v>
      </c>
      <c r="H1" s="101" t="s">
        <v>35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96</v>
      </c>
      <c r="AG1" t="s">
        <v>80</v>
      </c>
      <c r="AH1" t="s">
        <v>439</v>
      </c>
      <c r="AJ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439</v>
      </c>
      <c r="DP1" t="s">
        <v>432</v>
      </c>
      <c r="DQ1">
        <f>COUNTIF($CV$2:$CV$11, "&gt;=0.01"   )</f>
        <v>3</v>
      </c>
      <c r="DR1" t="s">
        <v>50</v>
      </c>
      <c r="DS1">
        <v>10</v>
      </c>
      <c r="DT1" t="s">
        <v>219</v>
      </c>
      <c r="DU1">
        <v>16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/>
      <c r="HD1" s="1"/>
      <c r="HE1" s="1"/>
      <c r="HF1" s="1"/>
      <c r="HG1" s="1"/>
      <c r="HH1" s="1"/>
    </row>
    <row r="2" spans="1:216" x14ac:dyDescent="0.25">
      <c r="A2" s="101">
        <v>1</v>
      </c>
      <c r="B2" s="101">
        <v>1</v>
      </c>
      <c r="D2" s="103">
        <v>5</v>
      </c>
      <c r="E2" s="103">
        <v>125</v>
      </c>
      <c r="F2" s="103">
        <v>250</v>
      </c>
      <c r="G2" s="103">
        <v>208.1</v>
      </c>
      <c r="H2" s="103">
        <v>10</v>
      </c>
      <c r="P2" t="s">
        <v>1</v>
      </c>
      <c r="Q2">
        <v>6.8750000000000006E-2</v>
      </c>
      <c r="R2">
        <v>4.9919870882084647E-2</v>
      </c>
      <c r="S2">
        <v>0.95227822021474695</v>
      </c>
      <c r="T2">
        <v>0.18</v>
      </c>
      <c r="U2">
        <v>0.35499999999999998</v>
      </c>
      <c r="V2">
        <v>0.34306249999999999</v>
      </c>
      <c r="W2">
        <v>5.7593750000000006E-2</v>
      </c>
      <c r="X2">
        <v>0.95017749047156408</v>
      </c>
      <c r="Y2">
        <v>4.8571427074828373E-2</v>
      </c>
      <c r="Z2">
        <v>5.0002312956259128E-2</v>
      </c>
      <c r="AA2">
        <v>0.24241379310344829</v>
      </c>
      <c r="AB2">
        <v>8.4946808510638308E-2</v>
      </c>
      <c r="AC2">
        <v>6.9000000000000006E-2</v>
      </c>
      <c r="AD2">
        <v>6.0619081632653067E-2</v>
      </c>
      <c r="AE2">
        <v>2.6436249935199687E-2</v>
      </c>
      <c r="AF2">
        <v>0.104175</v>
      </c>
      <c r="AG2">
        <f>AVERAGE($Q$2:$AF$2)</f>
        <v>0.22768415654883892</v>
      </c>
      <c r="AH2" t="s">
        <v>52</v>
      </c>
      <c r="AI2">
        <f>VARP($Q$12:$AF$12)</f>
        <v>4.5245585494460089E-2</v>
      </c>
      <c r="AJ2">
        <v>0.29784782595141701</v>
      </c>
      <c r="CV2" s="86">
        <v>10</v>
      </c>
      <c r="CW2" s="5">
        <f>SUM($Q$15:$AF$15)</f>
        <v>-12</v>
      </c>
      <c r="CX2" s="5">
        <v>0.78125</v>
      </c>
      <c r="CY2" s="5">
        <f>SUM($Q$29:$AF$29)</f>
        <v>6</v>
      </c>
      <c r="CZ2" s="5">
        <v>1.640625</v>
      </c>
      <c r="DA2" s="5">
        <v>-0.13376232905607857</v>
      </c>
      <c r="DB2" s="5">
        <v>3029.6507863953493</v>
      </c>
      <c r="DC2" s="5">
        <v>0.13469547324167447</v>
      </c>
      <c r="DD2" s="5">
        <f t="shared" ref="DD2:DD11" si="0">($CV$4*CZ2+CY2*$CV$8/$CV$4-$CV$4)/($CV$2*$CV$4)</f>
        <v>1.2500000000000001E-2</v>
      </c>
      <c r="DE2" s="5">
        <f t="shared" ref="DE2:DE11" si="1">($CV$4*CX2+CW2*$CV$6/$CV$4-$CV$4)/($CV$2*$CV$4)</f>
        <v>-1.2500000000000001E-2</v>
      </c>
      <c r="DF2" s="5">
        <v>1.0940152964367534E-4</v>
      </c>
      <c r="DG2" s="5">
        <v>0.60580979417663949</v>
      </c>
      <c r="DH2" s="5">
        <f t="shared" ref="DH2:DH11" si="2">COUNTIF($Q2:$AF2, "&lt;=.05"   )</f>
        <v>3</v>
      </c>
      <c r="DI2" s="5">
        <f t="shared" ref="DI2:DI11" si="3">COUNTIF($Q2:$AF2, "&gt;=.95"   )</f>
        <v>2</v>
      </c>
      <c r="DJ2" s="5">
        <v>5</v>
      </c>
      <c r="DK2" s="5">
        <f t="shared" ref="DK2:DK11" si="4">ABS(COUNTIF($Q2:$AF2, "&lt;=.5")/16 -0.5)</f>
        <v>0.375</v>
      </c>
      <c r="DL2" s="5">
        <f t="shared" ref="DL2:DL11" si="5">AVERAGE($Q2:$AF2)</f>
        <v>0.22768415654883892</v>
      </c>
      <c r="DM2" s="5">
        <f t="shared" ref="DM2:DM11" si="6">STDEV($Q2:$AF2)</f>
        <v>0.30085535239162481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VARP(OPRISKBANK!$Q$29:$AF$29)</f>
        <v>0.859375</v>
      </c>
      <c r="GT2">
        <v>-9.375E-2</v>
      </c>
      <c r="GU2">
        <v>-6.25E-2</v>
      </c>
      <c r="GV2">
        <v>0.390625</v>
      </c>
      <c r="GW2">
        <v>0.203125</v>
      </c>
      <c r="GX2">
        <v>0.390625</v>
      </c>
      <c r="GY2">
        <v>0.21875</v>
      </c>
      <c r="GZ2">
        <v>-0.203125</v>
      </c>
      <c r="HA2">
        <v>4.6875E-2</v>
      </c>
      <c r="HB2">
        <v>-0.109375</v>
      </c>
    </row>
    <row r="3" spans="1:216" x14ac:dyDescent="0.25">
      <c r="A3" s="101">
        <v>1</v>
      </c>
      <c r="B3" s="101">
        <v>2</v>
      </c>
      <c r="D3" s="103">
        <v>500000</v>
      </c>
      <c r="E3" s="103">
        <v>1500000000</v>
      </c>
      <c r="F3" s="103">
        <v>2000000000</v>
      </c>
      <c r="G3" s="103">
        <v>161448500</v>
      </c>
      <c r="H3" s="103">
        <v>178684</v>
      </c>
      <c r="P3" t="s">
        <v>2</v>
      </c>
      <c r="Q3">
        <v>4.5633187772925771E-2</v>
      </c>
      <c r="R3">
        <v>0.9500028983537101</v>
      </c>
      <c r="S3">
        <v>0.95495530872508316</v>
      </c>
      <c r="T3">
        <v>0.95310679744368043</v>
      </c>
      <c r="U3">
        <v>0.95071100917789952</v>
      </c>
      <c r="V3">
        <v>3.8267451640033645E-2</v>
      </c>
      <c r="W3">
        <v>0.45724999999999999</v>
      </c>
      <c r="X3">
        <v>0.95017749047156408</v>
      </c>
      <c r="Y3">
        <v>3.9230760118335498E-2</v>
      </c>
      <c r="Z3">
        <v>4.9987527457514162E-2</v>
      </c>
      <c r="AA3">
        <v>0.95522935785093843</v>
      </c>
      <c r="AB3">
        <v>0.95083333337519027</v>
      </c>
      <c r="AC3">
        <v>0.95293851719363631</v>
      </c>
      <c r="AD3">
        <v>4.9696757673904225E-2</v>
      </c>
      <c r="AE3">
        <v>0.24470000000000003</v>
      </c>
      <c r="AF3">
        <v>4.819852941176471E-2</v>
      </c>
      <c r="AG3">
        <f>AVERAGE($Q$3:$AF$3)</f>
        <v>0.53693243291663628</v>
      </c>
      <c r="AH3" t="s">
        <v>54</v>
      </c>
      <c r="AI3">
        <f>VARP($AG$2:$AG$11)</f>
        <v>1.5570491555958625E-2</v>
      </c>
      <c r="AJ3">
        <v>0.10249921640432766</v>
      </c>
      <c r="CV3" s="86" t="s">
        <v>210</v>
      </c>
      <c r="CW3" s="5">
        <f>SUM($Q$16:$AF$16)</f>
        <v>0</v>
      </c>
      <c r="CX3" s="5">
        <v>1.875</v>
      </c>
      <c r="CY3" s="5">
        <f>SUM($Q$30:$AF$30)</f>
        <v>-12</v>
      </c>
      <c r="CZ3" s="5">
        <v>-0.15625</v>
      </c>
      <c r="DA3" s="5">
        <v>1.7069084466756361E-2</v>
      </c>
      <c r="DB3" s="5">
        <v>2.202331209421255</v>
      </c>
      <c r="DC3" s="5">
        <v>0.17684935431860607</v>
      </c>
      <c r="DD3" s="5">
        <f t="shared" si="0"/>
        <v>-1.2500000000000001E-2</v>
      </c>
      <c r="DE3" s="5">
        <f t="shared" si="1"/>
        <v>8.7499999999999994E-2</v>
      </c>
      <c r="DF3" s="5">
        <v>4.4201881240943629E-12</v>
      </c>
      <c r="DG3" s="5">
        <v>4.0673436884994238</v>
      </c>
      <c r="DH3" s="5">
        <f t="shared" si="2"/>
        <v>6</v>
      </c>
      <c r="DI3" s="5">
        <f t="shared" si="3"/>
        <v>8</v>
      </c>
      <c r="DJ3" s="5">
        <v>14</v>
      </c>
      <c r="DK3" s="5">
        <f t="shared" si="4"/>
        <v>0</v>
      </c>
      <c r="DL3" s="5">
        <f t="shared" si="5"/>
        <v>0.53693243291663628</v>
      </c>
      <c r="DM3" s="5">
        <f t="shared" si="6"/>
        <v>0.44142009341474553</v>
      </c>
      <c r="DO3" s="9" t="s">
        <v>376</v>
      </c>
      <c r="DP3" s="9">
        <v>1</v>
      </c>
      <c r="DQ3" s="9">
        <v>-0.60004207618885985</v>
      </c>
      <c r="DR3" s="9">
        <v>0.32868342393212474</v>
      </c>
      <c r="DS3" s="9">
        <v>0.56268723559030587</v>
      </c>
      <c r="DT3" s="9">
        <v>0.62765876498493833</v>
      </c>
      <c r="DU3" s="9">
        <v>-0.17954070167099898</v>
      </c>
      <c r="DV3" s="9">
        <v>0.41587374813932948</v>
      </c>
      <c r="DW3" s="9">
        <v>0.4003169334285267</v>
      </c>
      <c r="DX3" s="9">
        <v>0.18532138349111937</v>
      </c>
      <c r="DY3" s="9">
        <v>0.39718589479118788</v>
      </c>
      <c r="DZ3" s="9">
        <v>-0.44759965816630248</v>
      </c>
      <c r="EA3" s="9">
        <v>0.26109123510321641</v>
      </c>
      <c r="EB3" s="9">
        <v>0.33279081290854118</v>
      </c>
      <c r="GR3" t="s">
        <v>2</v>
      </c>
      <c r="GS3">
        <v>-9.375E-2</v>
      </c>
      <c r="GT3">
        <f>VARP(OPRISKBANK!$Q$30:$AF$30)</f>
        <v>0.4375</v>
      </c>
      <c r="GU3">
        <v>0.125</v>
      </c>
      <c r="GV3">
        <v>-0.15625</v>
      </c>
      <c r="GW3">
        <v>-0.28125</v>
      </c>
      <c r="GX3">
        <v>-0.15625</v>
      </c>
      <c r="GY3">
        <v>-0.1875</v>
      </c>
      <c r="GZ3">
        <v>3.125E-2</v>
      </c>
      <c r="HA3">
        <v>3.125E-2</v>
      </c>
      <c r="HB3">
        <v>9.375E-2</v>
      </c>
    </row>
    <row r="4" spans="1:216" x14ac:dyDescent="0.25">
      <c r="A4" s="101">
        <v>1</v>
      </c>
      <c r="B4" s="101">
        <v>3</v>
      </c>
      <c r="D4" s="103">
        <v>2</v>
      </c>
      <c r="E4" s="103">
        <v>20</v>
      </c>
      <c r="F4" s="103">
        <v>50</v>
      </c>
      <c r="G4" s="103">
        <v>69.099999999999994</v>
      </c>
      <c r="H4" s="103">
        <v>73</v>
      </c>
      <c r="P4" t="s">
        <v>3</v>
      </c>
      <c r="Q4">
        <v>6.859504132231406E-2</v>
      </c>
      <c r="R4">
        <v>5.0799585995859958E-2</v>
      </c>
      <c r="S4">
        <v>0.87142857142857144</v>
      </c>
      <c r="T4">
        <v>0.8600000000000001</v>
      </c>
      <c r="U4">
        <v>0.61761363636363642</v>
      </c>
      <c r="V4">
        <v>0.9605587445363104</v>
      </c>
      <c r="W4">
        <v>0.90725</v>
      </c>
      <c r="X4">
        <v>0.66542000000000001</v>
      </c>
      <c r="Y4">
        <v>4.8571427074828373E-2</v>
      </c>
      <c r="Z4">
        <v>5.0347120141342759E-2</v>
      </c>
      <c r="AA4">
        <v>0.95481481486385456</v>
      </c>
      <c r="AB4">
        <v>0.76156250000000003</v>
      </c>
      <c r="AC4">
        <v>0.95089622641974447</v>
      </c>
      <c r="AD4">
        <v>0.67344500000000007</v>
      </c>
      <c r="AE4">
        <v>0.14633673469387756</v>
      </c>
      <c r="AF4">
        <v>0.76251071428571437</v>
      </c>
      <c r="AG4">
        <f>AVERAGE($Q$4:$AF$4)</f>
        <v>0.58438438232037837</v>
      </c>
      <c r="AH4" t="s">
        <v>57</v>
      </c>
      <c r="AI4">
        <f>VARP($Q$2:$AF$11)</f>
        <v>0.1519083960070276</v>
      </c>
      <c r="CV4" s="86">
        <v>16</v>
      </c>
      <c r="CW4" s="5">
        <f>SUM($Q$17:$AF$17)</f>
        <v>6</v>
      </c>
      <c r="CX4" s="5">
        <v>3.421875</v>
      </c>
      <c r="CY4" s="5">
        <f>SUM($Q$31:$AF$31)</f>
        <v>8</v>
      </c>
      <c r="CZ4" s="5">
        <v>0.3125</v>
      </c>
      <c r="DA4" s="5">
        <v>-9.9577814319732633E-3</v>
      </c>
      <c r="DB4" s="5">
        <v>113.10636010047497</v>
      </c>
      <c r="DC4" s="5">
        <v>0.4431011241065293</v>
      </c>
      <c r="DD4" s="5">
        <f t="shared" si="0"/>
        <v>-0.13750000000000001</v>
      </c>
      <c r="DE4" s="5">
        <f t="shared" si="1"/>
        <v>0.23749999999999999</v>
      </c>
      <c r="DF4" s="5">
        <v>0.1472373100357951</v>
      </c>
      <c r="DG4" s="5">
        <v>2.2742697842149</v>
      </c>
      <c r="DH4" s="5">
        <f t="shared" si="2"/>
        <v>1</v>
      </c>
      <c r="DI4" s="5">
        <f t="shared" si="3"/>
        <v>3</v>
      </c>
      <c r="DJ4" s="5">
        <v>4</v>
      </c>
      <c r="DK4" s="5">
        <f t="shared" si="4"/>
        <v>0.1875</v>
      </c>
      <c r="DL4" s="5">
        <f t="shared" si="5"/>
        <v>0.58438438232037837</v>
      </c>
      <c r="DM4" s="5">
        <f t="shared" si="6"/>
        <v>0.37142155701676871</v>
      </c>
      <c r="DO4" s="9" t="s">
        <v>218</v>
      </c>
      <c r="DP4" s="9">
        <v>-0.60004207618885985</v>
      </c>
      <c r="DQ4" s="9">
        <v>1</v>
      </c>
      <c r="DR4" s="9">
        <v>-0.39756224845907812</v>
      </c>
      <c r="DS4" s="9">
        <v>-3.0499790779665373E-2</v>
      </c>
      <c r="DT4" s="9">
        <v>-0.59072901835762981</v>
      </c>
      <c r="DU4" s="9">
        <v>-8.2622549613398363E-2</v>
      </c>
      <c r="DV4" s="9">
        <v>-0.82416389489037767</v>
      </c>
      <c r="DW4" s="9">
        <v>-0.17607067449794145</v>
      </c>
      <c r="DX4" s="9">
        <v>-0.52756089556371655</v>
      </c>
      <c r="DY4" s="9">
        <v>-0.50551220970713728</v>
      </c>
      <c r="DZ4" s="9">
        <v>0.84740541517030077</v>
      </c>
      <c r="EA4" s="9">
        <v>-0.72090491762439668</v>
      </c>
      <c r="EB4" s="9">
        <v>-0.66398964702124053</v>
      </c>
      <c r="GR4" t="s">
        <v>3</v>
      </c>
      <c r="GS4">
        <v>-6.25E-2</v>
      </c>
      <c r="GT4">
        <v>0.125</v>
      </c>
      <c r="GU4">
        <f>VARP(OPRISKBANK!$Q$31:$AF$31)</f>
        <v>0.75</v>
      </c>
      <c r="GV4">
        <v>-0.1875</v>
      </c>
      <c r="GW4">
        <v>-0.1875</v>
      </c>
      <c r="GX4">
        <v>6.25E-2</v>
      </c>
      <c r="GY4">
        <v>0.125</v>
      </c>
      <c r="GZ4">
        <v>-0.3125</v>
      </c>
      <c r="HA4">
        <v>-6.25E-2</v>
      </c>
      <c r="HB4">
        <v>6.25E-2</v>
      </c>
    </row>
    <row r="5" spans="1:216" x14ac:dyDescent="0.25">
      <c r="A5" s="101">
        <v>1</v>
      </c>
      <c r="B5" s="101">
        <v>4</v>
      </c>
      <c r="D5" s="103">
        <v>1</v>
      </c>
      <c r="E5" s="103">
        <v>10</v>
      </c>
      <c r="F5" s="103">
        <v>20</v>
      </c>
      <c r="G5" s="103">
        <v>4.75</v>
      </c>
      <c r="H5" s="103">
        <v>3.6</v>
      </c>
      <c r="P5" t="s">
        <v>4</v>
      </c>
      <c r="Q5">
        <v>3.3818770226537218E-2</v>
      </c>
      <c r="R5">
        <v>4.9994676294425201E-2</v>
      </c>
      <c r="S5">
        <v>0.95227822021474695</v>
      </c>
      <c r="T5">
        <v>0.34250000000000003</v>
      </c>
      <c r="U5">
        <v>0.13250000000000001</v>
      </c>
      <c r="V5">
        <v>0.53149999999999997</v>
      </c>
      <c r="W5">
        <v>4.9049999895499991E-2</v>
      </c>
      <c r="X5">
        <v>0.9631284221005475</v>
      </c>
      <c r="Y5">
        <v>2.6842091855947922E-2</v>
      </c>
      <c r="Z5">
        <v>4.9673036390728245E-2</v>
      </c>
      <c r="AA5">
        <v>0.9516831683351632</v>
      </c>
      <c r="AB5">
        <v>0.573125</v>
      </c>
      <c r="AC5">
        <v>0.67100000000000004</v>
      </c>
      <c r="AD5">
        <v>0.95001736707834805</v>
      </c>
      <c r="AE5">
        <v>0.95014650112867538</v>
      </c>
      <c r="AF5">
        <v>0.95576736354997305</v>
      </c>
      <c r="AG5">
        <f>AVERAGE($Q$5:$AF$5)</f>
        <v>0.51143903856691209</v>
      </c>
      <c r="AH5" t="s">
        <v>59</v>
      </c>
      <c r="AI5">
        <f>AVERAGE($Q$2:$AF$11)</f>
        <v>0.49627506598688748</v>
      </c>
      <c r="CV5" s="86" t="s">
        <v>203</v>
      </c>
      <c r="CW5" s="5">
        <f>SUM($Q$18:$AF$18)</f>
        <v>2</v>
      </c>
      <c r="CX5" s="5">
        <v>3.640625</v>
      </c>
      <c r="CY5" s="5">
        <f>SUM($Q$32:$AF$32)</f>
        <v>-6</v>
      </c>
      <c r="CZ5" s="5">
        <v>1.359375</v>
      </c>
      <c r="DA5" s="5">
        <v>0.23505703794378666</v>
      </c>
      <c r="DB5" s="5">
        <v>22.307143298554081</v>
      </c>
      <c r="DC5" s="5">
        <v>0.32860827530413</v>
      </c>
      <c r="DD5" s="5">
        <f t="shared" si="0"/>
        <v>8.7499999999999994E-2</v>
      </c>
      <c r="DE5" s="5">
        <f t="shared" si="1"/>
        <v>0.26250000000000001</v>
      </c>
      <c r="DF5" s="5">
        <v>4.9180182589359461E-7</v>
      </c>
      <c r="DG5" s="5">
        <v>3.1163225810282746</v>
      </c>
      <c r="DH5" s="5">
        <f t="shared" si="2"/>
        <v>5</v>
      </c>
      <c r="DI5" s="5">
        <f t="shared" si="3"/>
        <v>6</v>
      </c>
      <c r="DJ5" s="5">
        <v>11</v>
      </c>
      <c r="DK5" s="5">
        <f t="shared" si="4"/>
        <v>6.25E-2</v>
      </c>
      <c r="DL5" s="5">
        <f t="shared" si="5"/>
        <v>0.51143903856691209</v>
      </c>
      <c r="DM5" s="5">
        <f t="shared" si="6"/>
        <v>0.40654154394831576</v>
      </c>
      <c r="DO5" s="9" t="s">
        <v>377</v>
      </c>
      <c r="DP5" s="9">
        <v>0.32868342393212474</v>
      </c>
      <c r="DQ5" s="9">
        <v>-0.39756224845907812</v>
      </c>
      <c r="DR5" s="9">
        <v>1</v>
      </c>
      <c r="DS5" s="9">
        <v>-0.37121675237736251</v>
      </c>
      <c r="DT5" s="9">
        <v>0.79775661253006025</v>
      </c>
      <c r="DU5" s="9">
        <v>0.60249083960417882</v>
      </c>
      <c r="DV5" s="9">
        <v>0.12721695305642194</v>
      </c>
      <c r="DW5" s="9">
        <v>-0.63547265028647526</v>
      </c>
      <c r="DX5" s="9">
        <v>0.13430284911919063</v>
      </c>
      <c r="DY5" s="9">
        <v>-0.31271089695375498</v>
      </c>
      <c r="DZ5" s="9">
        <v>-6.3587281519925765E-2</v>
      </c>
      <c r="EA5" s="9">
        <v>0.66539953693835174</v>
      </c>
      <c r="EB5" s="9">
        <v>1.8864665514372644E-2</v>
      </c>
      <c r="GR5" t="s">
        <v>4</v>
      </c>
      <c r="GS5">
        <v>0.390625</v>
      </c>
      <c r="GT5">
        <v>-0.15625</v>
      </c>
      <c r="GU5">
        <v>-0.1875</v>
      </c>
      <c r="GV5">
        <f>VARP(OPRISKBANK!$Q$32:$AF$32)</f>
        <v>0.859375</v>
      </c>
      <c r="GW5">
        <v>0.546875</v>
      </c>
      <c r="GX5">
        <v>-0.140625</v>
      </c>
      <c r="GY5">
        <v>3.125E-2</v>
      </c>
      <c r="GZ5">
        <v>-4.6875E-2</v>
      </c>
      <c r="HA5">
        <v>-4.6875E-2</v>
      </c>
      <c r="HB5">
        <v>0.109375</v>
      </c>
    </row>
    <row r="6" spans="1:216" x14ac:dyDescent="0.25">
      <c r="A6" s="101">
        <v>1</v>
      </c>
      <c r="B6" s="101">
        <v>5</v>
      </c>
      <c r="D6" s="103">
        <v>10</v>
      </c>
      <c r="E6" s="103">
        <v>100</v>
      </c>
      <c r="F6" s="103">
        <v>200</v>
      </c>
      <c r="G6" s="103">
        <v>87</v>
      </c>
      <c r="H6" s="103">
        <v>71</v>
      </c>
      <c r="P6" t="s">
        <v>5</v>
      </c>
      <c r="Q6">
        <v>3.08259587020649E-2</v>
      </c>
      <c r="R6">
        <v>4.9919870882084647E-2</v>
      </c>
      <c r="S6">
        <v>0.63800000000000001</v>
      </c>
      <c r="T6">
        <v>0.18500000000000005</v>
      </c>
      <c r="U6">
        <v>0.21560000000000001</v>
      </c>
      <c r="V6">
        <v>0.41112499999999996</v>
      </c>
      <c r="W6">
        <v>4.9049999895499991E-2</v>
      </c>
      <c r="X6">
        <v>0.24709999999999999</v>
      </c>
      <c r="Y6">
        <v>1.2749989756247186E-2</v>
      </c>
      <c r="Z6">
        <v>4.997087604930045E-2</v>
      </c>
      <c r="AA6">
        <v>0.53542553191489362</v>
      </c>
      <c r="AB6">
        <v>0.50150773195876286</v>
      </c>
      <c r="AC6">
        <v>0.45090909090909093</v>
      </c>
      <c r="AD6">
        <v>0.73067000000000004</v>
      </c>
      <c r="AE6">
        <v>0.95001109099139935</v>
      </c>
      <c r="AF6">
        <v>0.9512338860292443</v>
      </c>
      <c r="AG6">
        <f>AVERAGE($Q$6:$AF$6)</f>
        <v>0.37556868919303676</v>
      </c>
      <c r="CV6" s="86">
        <v>-2</v>
      </c>
      <c r="CW6" s="5">
        <f>SUM($Q$19:$AF$19)</f>
        <v>-4</v>
      </c>
      <c r="CX6" s="5">
        <v>1.84375</v>
      </c>
      <c r="CY6" s="5">
        <f>SUM($Q$33:$AF$33)</f>
        <v>2</v>
      </c>
      <c r="CZ6" s="5">
        <v>2.046875</v>
      </c>
      <c r="DA6" s="5">
        <v>0.13010637486035118</v>
      </c>
      <c r="DB6" s="5">
        <v>95.014631140059322</v>
      </c>
      <c r="DC6" s="5">
        <v>0.23234425342332557</v>
      </c>
      <c r="DD6" s="5">
        <f t="shared" si="0"/>
        <v>8.7499999999999994E-2</v>
      </c>
      <c r="DE6" s="5">
        <f t="shared" si="1"/>
        <v>8.7499999999999994E-2</v>
      </c>
      <c r="DF6" s="5">
        <v>3.4348530541923935E-3</v>
      </c>
      <c r="DG6" s="5">
        <v>2.0938996029189103</v>
      </c>
      <c r="DH6" s="5">
        <f t="shared" si="2"/>
        <v>5</v>
      </c>
      <c r="DI6" s="5">
        <f t="shared" si="3"/>
        <v>2</v>
      </c>
      <c r="DJ6" s="5">
        <v>7</v>
      </c>
      <c r="DK6" s="5">
        <f t="shared" si="4"/>
        <v>0.125</v>
      </c>
      <c r="DL6" s="5">
        <f t="shared" si="5"/>
        <v>0.37556868919303676</v>
      </c>
      <c r="DM6" s="5">
        <f t="shared" si="6"/>
        <v>0.32169012198624086</v>
      </c>
      <c r="DO6" s="9" t="s">
        <v>351</v>
      </c>
      <c r="DP6" s="9">
        <v>0.56268723559030587</v>
      </c>
      <c r="DQ6" s="9">
        <v>-3.0499790779665373E-2</v>
      </c>
      <c r="DR6" s="9">
        <v>-0.37121675237736251</v>
      </c>
      <c r="DS6" s="9">
        <v>1</v>
      </c>
      <c r="DT6" s="9">
        <v>-2.6596413579498823E-2</v>
      </c>
      <c r="DU6" s="9">
        <v>-0.60828699471996772</v>
      </c>
      <c r="DV6" s="9">
        <v>5.674776418857097E-2</v>
      </c>
      <c r="DW6" s="9">
        <v>0.7019729709175313</v>
      </c>
      <c r="DX6" s="9">
        <v>-4.7239721656664728E-2</v>
      </c>
      <c r="DY6" s="9">
        <v>0.42043003326123185</v>
      </c>
      <c r="DZ6" s="9">
        <v>-0.15919058051156343</v>
      </c>
      <c r="EA6" s="9">
        <v>-0.37721325488502622</v>
      </c>
      <c r="EB6" s="9">
        <v>0.1086799726083095</v>
      </c>
      <c r="GR6" t="s">
        <v>5</v>
      </c>
      <c r="GS6">
        <v>0.203125</v>
      </c>
      <c r="GT6">
        <v>-0.28125</v>
      </c>
      <c r="GU6">
        <v>-0.1875</v>
      </c>
      <c r="GV6">
        <v>0.546875</v>
      </c>
      <c r="GW6">
        <f>VARP(OPRISKBANK!$Q$33:$AF$33)</f>
        <v>0.984375</v>
      </c>
      <c r="GX6">
        <v>4.6875E-2</v>
      </c>
      <c r="GY6">
        <v>0.40625</v>
      </c>
      <c r="GZ6">
        <v>0.265625</v>
      </c>
      <c r="HA6">
        <v>-0.234375</v>
      </c>
      <c r="HB6">
        <v>0.296875</v>
      </c>
    </row>
    <row r="7" spans="1:216" x14ac:dyDescent="0.25">
      <c r="A7" s="101">
        <v>1</v>
      </c>
      <c r="B7" s="101">
        <v>6</v>
      </c>
      <c r="D7" s="103">
        <v>1000</v>
      </c>
      <c r="E7" s="103">
        <v>5000</v>
      </c>
      <c r="F7" s="103">
        <v>10000</v>
      </c>
      <c r="G7" s="103">
        <v>2896</v>
      </c>
      <c r="H7" s="103">
        <v>3605</v>
      </c>
      <c r="P7" t="s">
        <v>6</v>
      </c>
      <c r="Q7">
        <v>0.05</v>
      </c>
      <c r="R7">
        <v>0.9500028983537101</v>
      </c>
      <c r="S7">
        <v>4.0866035182679297E-2</v>
      </c>
      <c r="T7">
        <v>4.6923024851189793E-2</v>
      </c>
      <c r="U7">
        <v>4.5166664894443799E-2</v>
      </c>
      <c r="V7">
        <v>0.95069128974916051</v>
      </c>
      <c r="W7">
        <v>0.95085958005373428</v>
      </c>
      <c r="X7">
        <v>2.7638993238166792E-2</v>
      </c>
      <c r="Y7">
        <v>4.2499993124993703E-2</v>
      </c>
      <c r="Z7">
        <v>0.32853615384615381</v>
      </c>
      <c r="AA7">
        <v>0.85400000000000009</v>
      </c>
      <c r="AB7">
        <v>0.69874999999999998</v>
      </c>
      <c r="AC7">
        <v>0.95180555556475044</v>
      </c>
      <c r="AD7">
        <v>0.13005153846153847</v>
      </c>
      <c r="AE7">
        <v>4.8065909081238638E-2</v>
      </c>
      <c r="AF7">
        <v>0.15312875000000004</v>
      </c>
      <c r="AG7">
        <f>AVERAGE($Q$7:$AF$7)</f>
        <v>0.39181164915010991</v>
      </c>
      <c r="CV7" s="86" t="s">
        <v>55</v>
      </c>
      <c r="CW7" s="5">
        <f>SUM($Q$20:$AF$20)</f>
        <v>-4</v>
      </c>
      <c r="CX7" s="5">
        <v>2.59375</v>
      </c>
      <c r="CY7" s="5">
        <f>SUM($Q$34:$AF$34)</f>
        <v>-6</v>
      </c>
      <c r="CZ7" s="5">
        <v>1.359375</v>
      </c>
      <c r="DA7" s="5">
        <v>9.0183924855460576E-2</v>
      </c>
      <c r="DB7" s="5">
        <v>2.6281494644801877</v>
      </c>
      <c r="DC7" s="5">
        <v>0.15945342058766038</v>
      </c>
      <c r="DD7" s="5">
        <f t="shared" si="0"/>
        <v>8.7499999999999994E-2</v>
      </c>
      <c r="DE7" s="5">
        <f t="shared" si="1"/>
        <v>0.16250000000000001</v>
      </c>
      <c r="DF7" s="5">
        <v>3.4377305121185667E-7</v>
      </c>
      <c r="DG7" s="5">
        <v>3.2145809988518899</v>
      </c>
      <c r="DH7" s="5">
        <f t="shared" si="2"/>
        <v>7</v>
      </c>
      <c r="DI7" s="5">
        <f t="shared" si="3"/>
        <v>4</v>
      </c>
      <c r="DJ7" s="5">
        <v>11</v>
      </c>
      <c r="DK7" s="5">
        <f t="shared" si="4"/>
        <v>0.125</v>
      </c>
      <c r="DL7" s="5">
        <f t="shared" si="5"/>
        <v>0.39181164915010991</v>
      </c>
      <c r="DM7" s="5">
        <f t="shared" si="6"/>
        <v>0.41144323274861555</v>
      </c>
      <c r="DO7" s="9" t="s">
        <v>357</v>
      </c>
      <c r="DP7" s="9">
        <v>0.62765876498493833</v>
      </c>
      <c r="DQ7" s="9">
        <v>-0.59072901835762981</v>
      </c>
      <c r="DR7" s="9">
        <v>0.79775661253006025</v>
      </c>
      <c r="DS7" s="9">
        <v>-2.6596413579498823E-2</v>
      </c>
      <c r="DT7" s="9">
        <v>1</v>
      </c>
      <c r="DU7" s="9">
        <v>0.39425939370524943</v>
      </c>
      <c r="DV7" s="9">
        <v>0.33935708917017232</v>
      </c>
      <c r="DW7" s="9">
        <v>-0.11196346108847816</v>
      </c>
      <c r="DX7" s="9">
        <v>0.22388683141982252</v>
      </c>
      <c r="DY7" s="9">
        <v>9.3402012265403553E-2</v>
      </c>
      <c r="DZ7" s="9">
        <v>-0.34615327877363145</v>
      </c>
      <c r="EA7" s="9">
        <v>0.53346746654270416</v>
      </c>
      <c r="EB7" s="9">
        <v>0.4284976166152159</v>
      </c>
      <c r="GR7" t="s">
        <v>6</v>
      </c>
      <c r="GS7">
        <v>0.390625</v>
      </c>
      <c r="GT7">
        <v>-0.15625</v>
      </c>
      <c r="GU7">
        <v>6.25E-2</v>
      </c>
      <c r="GV7">
        <v>-0.140625</v>
      </c>
      <c r="GW7">
        <v>4.6875E-2</v>
      </c>
      <c r="GX7">
        <f>VARP(OPRISKBANK!$Q$34:$AF$34)</f>
        <v>0.859375</v>
      </c>
      <c r="GY7">
        <v>0.28125</v>
      </c>
      <c r="GZ7">
        <v>-4.6875E-2</v>
      </c>
      <c r="HA7">
        <v>-4.6875E-2</v>
      </c>
      <c r="HB7">
        <v>0.109375</v>
      </c>
    </row>
    <row r="8" spans="1:216" x14ac:dyDescent="0.25">
      <c r="A8" s="101">
        <v>1</v>
      </c>
      <c r="B8" s="101">
        <v>7</v>
      </c>
      <c r="D8" s="103">
        <v>200</v>
      </c>
      <c r="E8" s="103">
        <v>5000</v>
      </c>
      <c r="F8" s="103">
        <v>7000</v>
      </c>
      <c r="G8" s="103">
        <v>716.5</v>
      </c>
      <c r="H8" s="103">
        <v>281</v>
      </c>
      <c r="P8" t="s">
        <v>7</v>
      </c>
      <c r="Q8">
        <v>1.3244613434727505E-2</v>
      </c>
      <c r="R8">
        <v>0.95000064607972201</v>
      </c>
      <c r="S8">
        <v>0.39499999999999996</v>
      </c>
      <c r="T8">
        <v>0.44000000000000006</v>
      </c>
      <c r="U8">
        <v>0.21500000000000002</v>
      </c>
      <c r="V8">
        <v>0.96176680790239411</v>
      </c>
      <c r="W8">
        <v>0.95053500660579715</v>
      </c>
      <c r="X8">
        <v>0.96421689657023235</v>
      </c>
      <c r="Y8">
        <v>1.2749989756247186E-2</v>
      </c>
      <c r="Z8">
        <v>0.51972730769230768</v>
      </c>
      <c r="AA8">
        <v>0.87000000000000011</v>
      </c>
      <c r="AB8">
        <v>0.95015046297062533</v>
      </c>
      <c r="AC8">
        <v>0.95089622641974447</v>
      </c>
      <c r="AD8">
        <v>0.75666875</v>
      </c>
      <c r="AE8">
        <v>4.2297999966111201E-2</v>
      </c>
      <c r="AF8">
        <v>0.9562195845090582</v>
      </c>
      <c r="AG8">
        <f>AVERAGE($Q$8:$AF$8)</f>
        <v>0.62177964324418544</v>
      </c>
      <c r="CV8" s="86">
        <f>SUM(CY:CY)</f>
        <v>-22</v>
      </c>
      <c r="CW8" s="5">
        <f>SUM($Q$21:$AF$21)</f>
        <v>4</v>
      </c>
      <c r="CX8" s="5">
        <v>3.15625</v>
      </c>
      <c r="CY8" s="5">
        <f>SUM($Q$35:$AF$35)</f>
        <v>-4</v>
      </c>
      <c r="CZ8" s="5">
        <v>1.78125</v>
      </c>
      <c r="DA8" s="5">
        <v>0.13846471006535135</v>
      </c>
      <c r="DB8" s="5">
        <v>23.232799746058358</v>
      </c>
      <c r="DC8" s="5">
        <v>0.38220716869442167</v>
      </c>
      <c r="DD8" s="5">
        <f t="shared" si="0"/>
        <v>0.1125</v>
      </c>
      <c r="DE8" s="5">
        <f t="shared" si="1"/>
        <v>0.21249999999999999</v>
      </c>
      <c r="DF8" s="5">
        <v>4.016741259426968E-6</v>
      </c>
      <c r="DG8" s="5">
        <v>3.4743213078658175</v>
      </c>
      <c r="DH8" s="5">
        <f t="shared" si="2"/>
        <v>3</v>
      </c>
      <c r="DI8" s="5">
        <f t="shared" si="3"/>
        <v>7</v>
      </c>
      <c r="DJ8" s="5">
        <v>10</v>
      </c>
      <c r="DK8" s="5">
        <f t="shared" si="4"/>
        <v>0.125</v>
      </c>
      <c r="DL8" s="5">
        <f t="shared" si="5"/>
        <v>0.62177964324418544</v>
      </c>
      <c r="DM8" s="5">
        <f t="shared" si="6"/>
        <v>0.38243565477234537</v>
      </c>
      <c r="DO8" s="9" t="s">
        <v>214</v>
      </c>
      <c r="DP8" s="9">
        <v>-0.17954070167099898</v>
      </c>
      <c r="DQ8" s="9">
        <v>-8.2622549613398363E-2</v>
      </c>
      <c r="DR8" s="9">
        <v>0.60249083960417882</v>
      </c>
      <c r="DS8" s="9">
        <v>-0.60828699471996772</v>
      </c>
      <c r="DT8" s="9">
        <v>0.39425939370524943</v>
      </c>
      <c r="DU8" s="9">
        <v>1</v>
      </c>
      <c r="DV8" s="9">
        <v>-0.22656125643510303</v>
      </c>
      <c r="DW8" s="9">
        <v>-0.51432906583155535</v>
      </c>
      <c r="DX8" s="9">
        <v>-0.35622827383563305</v>
      </c>
      <c r="DY8" s="9">
        <v>-0.59791604922536923</v>
      </c>
      <c r="DZ8" s="9">
        <v>0.22518854308055516</v>
      </c>
      <c r="EA8" s="9">
        <v>0.22796857375788226</v>
      </c>
      <c r="EB8" s="9">
        <v>-7.5424139923368327E-2</v>
      </c>
      <c r="GR8" t="s">
        <v>7</v>
      </c>
      <c r="GS8">
        <v>0.21875</v>
      </c>
      <c r="GT8">
        <v>-0.1875</v>
      </c>
      <c r="GU8">
        <v>0.125</v>
      </c>
      <c r="GV8">
        <v>3.125E-2</v>
      </c>
      <c r="GW8">
        <v>0.40625</v>
      </c>
      <c r="GX8">
        <v>0.28125</v>
      </c>
      <c r="GY8">
        <f>VARP(OPRISKBANK!$Q$35:$AF$35)</f>
        <v>0.9375</v>
      </c>
      <c r="GZ8">
        <v>9.375E-2</v>
      </c>
      <c r="HA8">
        <v>-0.15625</v>
      </c>
      <c r="HB8">
        <v>3.125E-2</v>
      </c>
    </row>
    <row r="9" spans="1:216" x14ac:dyDescent="0.25">
      <c r="A9" s="101">
        <v>1</v>
      </c>
      <c r="B9" s="101">
        <v>8</v>
      </c>
      <c r="D9" s="103">
        <v>1200</v>
      </c>
      <c r="E9" s="103">
        <v>9600</v>
      </c>
      <c r="F9" s="103">
        <v>12000</v>
      </c>
      <c r="G9" s="103">
        <v>10326</v>
      </c>
      <c r="H9" s="103">
        <v>12095</v>
      </c>
      <c r="P9" t="s">
        <v>8</v>
      </c>
      <c r="Q9">
        <v>2.1370143149284256E-2</v>
      </c>
      <c r="R9">
        <v>0.73605200000000004</v>
      </c>
      <c r="S9">
        <v>0.46399999999999997</v>
      </c>
      <c r="T9">
        <v>0.95020618566053783</v>
      </c>
      <c r="U9">
        <v>0.95126984127617609</v>
      </c>
      <c r="V9">
        <v>0.86299999999999999</v>
      </c>
      <c r="W9">
        <v>0.95053500660579715</v>
      </c>
      <c r="X9">
        <v>0.9573491779156803</v>
      </c>
      <c r="Y9">
        <v>1.2749989756247186E-2</v>
      </c>
      <c r="Z9">
        <v>0.95000007717463764</v>
      </c>
      <c r="AA9">
        <v>0.35599999999999998</v>
      </c>
      <c r="AB9">
        <v>0.95003480278599917</v>
      </c>
      <c r="AC9">
        <v>0.84200000000000008</v>
      </c>
      <c r="AD9">
        <v>0.28445000000000004</v>
      </c>
      <c r="AE9">
        <v>0.18409999999999999</v>
      </c>
      <c r="AF9">
        <v>0.95361112314758645</v>
      </c>
      <c r="AG9">
        <f>AVERAGE($Q$9:$AF$9)</f>
        <v>0.65167052171699669</v>
      </c>
      <c r="CV9" s="86" t="s">
        <v>211</v>
      </c>
      <c r="CW9" s="5">
        <f>SUM($Q$22:$AF$22)</f>
        <v>4</v>
      </c>
      <c r="CX9" s="5">
        <v>1.65625</v>
      </c>
      <c r="CY9" s="5">
        <f>SUM($Q$36:$AF$36)</f>
        <v>-2</v>
      </c>
      <c r="CZ9" s="5">
        <v>0.203125</v>
      </c>
      <c r="DA9" s="5">
        <v>1.543647985974963E-2</v>
      </c>
      <c r="DB9" s="5">
        <v>14.887896953076673</v>
      </c>
      <c r="DC9" s="5">
        <v>0.24867568634789375</v>
      </c>
      <c r="DD9" s="5">
        <f t="shared" si="0"/>
        <v>-6.25E-2</v>
      </c>
      <c r="DE9" s="5">
        <f t="shared" si="1"/>
        <v>6.25E-2</v>
      </c>
      <c r="DF9" s="5">
        <v>2.4074399136807224E-5</v>
      </c>
      <c r="DG9" s="5">
        <v>3.7415997531781882</v>
      </c>
      <c r="DH9" s="5">
        <f t="shared" si="2"/>
        <v>2</v>
      </c>
      <c r="DI9" s="5">
        <f t="shared" si="3"/>
        <v>7</v>
      </c>
      <c r="DJ9" s="5">
        <v>9</v>
      </c>
      <c r="DK9" s="5">
        <f t="shared" si="4"/>
        <v>0.125</v>
      </c>
      <c r="DL9" s="5">
        <f t="shared" si="5"/>
        <v>0.65167052171699669</v>
      </c>
      <c r="DM9" s="5">
        <f t="shared" si="6"/>
        <v>0.36518951273896821</v>
      </c>
      <c r="DO9" s="9" t="s">
        <v>215</v>
      </c>
      <c r="DP9" s="9">
        <v>0.41587374813932948</v>
      </c>
      <c r="DQ9" s="9">
        <v>-0.82416389489037767</v>
      </c>
      <c r="DR9" s="9">
        <v>0.12721695305642194</v>
      </c>
      <c r="DS9" s="9">
        <v>5.674776418857097E-2</v>
      </c>
      <c r="DT9" s="9">
        <v>0.33935708917017232</v>
      </c>
      <c r="DU9" s="9">
        <v>-0.22656125643510303</v>
      </c>
      <c r="DV9" s="9">
        <v>1</v>
      </c>
      <c r="DW9" s="9">
        <v>0.25615214832628774</v>
      </c>
      <c r="DX9" s="9">
        <v>0.86695541214144667</v>
      </c>
      <c r="DY9" s="9">
        <v>0.80918752447925124</v>
      </c>
      <c r="DZ9" s="9">
        <v>-0.85507080920021594</v>
      </c>
      <c r="EA9" s="9">
        <v>0.75041183946246415</v>
      </c>
      <c r="EB9" s="9">
        <v>0.8348201903704654</v>
      </c>
      <c r="GR9" t="s">
        <v>8</v>
      </c>
      <c r="GS9">
        <v>-0.203125</v>
      </c>
      <c r="GT9">
        <v>3.125E-2</v>
      </c>
      <c r="GU9">
        <v>-0.3125</v>
      </c>
      <c r="GV9">
        <v>-4.6875E-2</v>
      </c>
      <c r="GW9">
        <v>0.265625</v>
      </c>
      <c r="GX9">
        <v>-4.6875E-2</v>
      </c>
      <c r="GY9">
        <v>9.375E-2</v>
      </c>
      <c r="GZ9">
        <f>VARP(OPRISKBANK!$Q$36:$AF$36)</f>
        <v>0.984375</v>
      </c>
      <c r="HA9">
        <v>-0.515625</v>
      </c>
      <c r="HB9">
        <v>-4.6875E-2</v>
      </c>
    </row>
    <row r="10" spans="1:216" x14ac:dyDescent="0.25">
      <c r="A10" s="101">
        <v>1</v>
      </c>
      <c r="B10" s="101">
        <v>9</v>
      </c>
      <c r="D10" s="103">
        <v>5</v>
      </c>
      <c r="E10" s="103">
        <v>300</v>
      </c>
      <c r="F10" s="103">
        <v>1000</v>
      </c>
      <c r="G10" s="103">
        <v>248</v>
      </c>
      <c r="H10" s="103">
        <v>2</v>
      </c>
      <c r="P10" t="s">
        <v>9</v>
      </c>
      <c r="Q10">
        <v>4.3723849372384944E-2</v>
      </c>
      <c r="R10">
        <v>4.9857703828015999E-2</v>
      </c>
      <c r="S10">
        <v>0.95227822021474695</v>
      </c>
      <c r="T10">
        <v>0.95121212175084191</v>
      </c>
      <c r="U10">
        <v>0.47599996799995731</v>
      </c>
      <c r="V10">
        <v>0.95642852987375648</v>
      </c>
      <c r="W10">
        <v>0.54556249999999995</v>
      </c>
      <c r="X10">
        <v>0.35570000000000002</v>
      </c>
      <c r="Y10">
        <v>6.499927499879167E-2</v>
      </c>
      <c r="Z10">
        <v>6.1312909912262584E-2</v>
      </c>
      <c r="AA10">
        <v>0.95481481486385456</v>
      </c>
      <c r="AB10">
        <v>0.95038018435106919</v>
      </c>
      <c r="AC10">
        <v>0.63728813559322028</v>
      </c>
      <c r="AD10">
        <v>0.95002487310571315</v>
      </c>
      <c r="AE10">
        <v>0.95021393146980315</v>
      </c>
      <c r="AF10">
        <v>0.48002</v>
      </c>
      <c r="AG10">
        <f>AVERAGE($Q$10:$AF$10)</f>
        <v>0.5862385635834011</v>
      </c>
      <c r="CV10" s="86">
        <f>AVERAGE(DF:DF)</f>
        <v>1.5082459519249589E-2</v>
      </c>
      <c r="CW10" s="5">
        <f>SUM($Q$23:$AF$23)</f>
        <v>2</v>
      </c>
      <c r="CX10" s="5">
        <v>2.890625</v>
      </c>
      <c r="CY10" s="5">
        <f>SUM($Q$37:$AF$37)</f>
        <v>-2</v>
      </c>
      <c r="CZ10" s="5">
        <v>-4.6875E-2</v>
      </c>
      <c r="DA10" s="5">
        <v>-2.1037875468777313E-2</v>
      </c>
      <c r="DB10" s="5">
        <v>5.7029538166400506</v>
      </c>
      <c r="DC10" s="5">
        <v>0.33567082955298733</v>
      </c>
      <c r="DD10" s="5">
        <f t="shared" si="0"/>
        <v>-8.7499999999999994E-2</v>
      </c>
      <c r="DE10" s="5">
        <f t="shared" si="1"/>
        <v>0.1875</v>
      </c>
      <c r="DF10" s="5">
        <v>1.3612051345260545E-5</v>
      </c>
      <c r="DG10" s="5">
        <v>3.1167010894578628</v>
      </c>
      <c r="DH10" s="5">
        <f t="shared" si="2"/>
        <v>2</v>
      </c>
      <c r="DI10" s="5">
        <f t="shared" si="3"/>
        <v>7</v>
      </c>
      <c r="DJ10" s="5">
        <v>9</v>
      </c>
      <c r="DK10" s="5">
        <f t="shared" si="4"/>
        <v>6.25E-2</v>
      </c>
      <c r="DL10" s="5">
        <f t="shared" si="5"/>
        <v>0.5862385635834011</v>
      </c>
      <c r="DM10" s="5">
        <f t="shared" si="6"/>
        <v>0.37838296306670721</v>
      </c>
      <c r="DO10" s="9" t="s">
        <v>45</v>
      </c>
      <c r="DP10" s="9">
        <v>0.4003169334285267</v>
      </c>
      <c r="DQ10" s="9">
        <v>-0.17607067449794145</v>
      </c>
      <c r="DR10" s="9">
        <v>-0.63547265028647526</v>
      </c>
      <c r="DS10" s="9">
        <v>0.7019729709175313</v>
      </c>
      <c r="DT10" s="9">
        <v>-0.11196346108847816</v>
      </c>
      <c r="DU10" s="9">
        <v>-0.51432906583155535</v>
      </c>
      <c r="DV10" s="9">
        <v>0.25615214832628774</v>
      </c>
      <c r="DW10" s="9">
        <v>1</v>
      </c>
      <c r="DX10" s="9">
        <v>3.0080573445475201E-2</v>
      </c>
      <c r="DY10" s="9">
        <v>0.67114633533805723</v>
      </c>
      <c r="DZ10" s="9">
        <v>-0.39490853205836618</v>
      </c>
      <c r="EA10" s="9">
        <v>-0.41637179369867694</v>
      </c>
      <c r="EB10" s="9">
        <v>0.46461864679703413</v>
      </c>
      <c r="GR10" t="s">
        <v>9</v>
      </c>
      <c r="GS10">
        <v>4.6875E-2</v>
      </c>
      <c r="GT10">
        <v>3.125E-2</v>
      </c>
      <c r="GU10">
        <v>-6.25E-2</v>
      </c>
      <c r="GV10">
        <v>-4.6875E-2</v>
      </c>
      <c r="GW10">
        <v>-0.234375</v>
      </c>
      <c r="GX10">
        <v>-4.6875E-2</v>
      </c>
      <c r="GY10">
        <v>-0.15625</v>
      </c>
      <c r="GZ10">
        <v>-0.515625</v>
      </c>
      <c r="HA10">
        <f>VARP(OPRISKBANK!$Q$37:$AF$37)</f>
        <v>0.984375</v>
      </c>
      <c r="HB10">
        <v>-4.6875E-2</v>
      </c>
    </row>
    <row r="11" spans="1:216" ht="15.75" thickBot="1" x14ac:dyDescent="0.3">
      <c r="A11" s="101">
        <v>1</v>
      </c>
      <c r="B11" s="101">
        <v>10</v>
      </c>
      <c r="D11" s="103">
        <v>10000</v>
      </c>
      <c r="E11" s="103">
        <v>500000000</v>
      </c>
      <c r="F11" s="103">
        <v>1500000000</v>
      </c>
      <c r="G11" s="103">
        <v>53361200</v>
      </c>
      <c r="H11" s="103">
        <v>12569.9</v>
      </c>
      <c r="P11" t="s">
        <v>10</v>
      </c>
      <c r="Q11">
        <v>2.6863753213367612E-2</v>
      </c>
      <c r="R11">
        <v>4.9919870882084647E-2</v>
      </c>
      <c r="S11">
        <v>4.9185667752442999E-2</v>
      </c>
      <c r="T11">
        <v>4.0666529775770052E-2</v>
      </c>
      <c r="U11">
        <v>0.16812500000000002</v>
      </c>
      <c r="V11">
        <v>0.96096982646307771</v>
      </c>
      <c r="W11">
        <v>0.95117992177483424</v>
      </c>
      <c r="X11">
        <v>0.51424999999999998</v>
      </c>
      <c r="Y11">
        <v>3.3999988266658072E-2</v>
      </c>
      <c r="Z11">
        <v>0.95000007717463764</v>
      </c>
      <c r="AA11">
        <v>0.23900000000000005</v>
      </c>
      <c r="AB11">
        <v>0.19850000000000001</v>
      </c>
      <c r="AC11">
        <v>0.95289592761622399</v>
      </c>
      <c r="AD11">
        <v>0.95002487310571315</v>
      </c>
      <c r="AE11">
        <v>0.56705000000000005</v>
      </c>
      <c r="AF11">
        <v>0.9512338860292443</v>
      </c>
      <c r="AG11">
        <f>AVERAGE($Q$11:$AF$11)</f>
        <v>0.47524158262837835</v>
      </c>
      <c r="CV11" s="86" t="s">
        <v>374</v>
      </c>
      <c r="CW11" s="5">
        <f>SUM($Q$24:$AF$24)</f>
        <v>0</v>
      </c>
      <c r="CX11" s="5">
        <v>1.875</v>
      </c>
      <c r="CY11" s="5">
        <f>SUM($Q$38:$AF$38)</f>
        <v>-6</v>
      </c>
      <c r="CZ11" s="5">
        <v>1.359375</v>
      </c>
      <c r="DA11" s="5">
        <v>-1.0295381025701052E-2</v>
      </c>
      <c r="DB11" s="5">
        <v>11.46995858426776</v>
      </c>
      <c r="DC11" s="5">
        <v>0.16482626086150465</v>
      </c>
      <c r="DD11" s="5">
        <f t="shared" si="0"/>
        <v>8.7499999999999994E-2</v>
      </c>
      <c r="DE11" s="5">
        <f t="shared" si="1"/>
        <v>8.7499999999999994E-2</v>
      </c>
      <c r="DF11" s="5">
        <v>4.9180182589359461E-7</v>
      </c>
      <c r="DG11" s="5">
        <v>3.2831714640097083</v>
      </c>
      <c r="DH11" s="5">
        <f t="shared" si="2"/>
        <v>5</v>
      </c>
      <c r="DI11" s="5">
        <f t="shared" si="3"/>
        <v>6</v>
      </c>
      <c r="DJ11" s="5">
        <v>11</v>
      </c>
      <c r="DK11" s="5">
        <f t="shared" si="4"/>
        <v>0</v>
      </c>
      <c r="DL11" s="5">
        <f t="shared" si="5"/>
        <v>0.47524158262837835</v>
      </c>
      <c r="DM11" s="5">
        <f t="shared" si="6"/>
        <v>0.41244538250878371</v>
      </c>
      <c r="DO11" s="9" t="s">
        <v>46</v>
      </c>
      <c r="DP11" s="9">
        <v>0.18532138349111937</v>
      </c>
      <c r="DQ11" s="9">
        <v>-0.52756089556371655</v>
      </c>
      <c r="DR11" s="9">
        <v>0.13430284911919063</v>
      </c>
      <c r="DS11" s="9">
        <v>-4.7239721656664728E-2</v>
      </c>
      <c r="DT11" s="9">
        <v>0.22388683141982252</v>
      </c>
      <c r="DU11" s="9">
        <v>-0.35622827383563305</v>
      </c>
      <c r="DV11" s="9">
        <v>0.86695541214144667</v>
      </c>
      <c r="DW11" s="9">
        <v>3.0080573445475201E-2</v>
      </c>
      <c r="DX11" s="9">
        <v>1</v>
      </c>
      <c r="DY11" s="9">
        <v>0.76117789290585258</v>
      </c>
      <c r="DZ11" s="9">
        <v>-0.70809759524782157</v>
      </c>
      <c r="EA11" s="9">
        <v>0.73330303904907157</v>
      </c>
      <c r="EB11" s="9">
        <v>0.70947422605015753</v>
      </c>
      <c r="GR11" s="54" t="s">
        <v>10</v>
      </c>
      <c r="GS11" s="54">
        <v>-0.109375</v>
      </c>
      <c r="GT11" s="54">
        <v>9.375E-2</v>
      </c>
      <c r="GU11" s="54">
        <v>6.25E-2</v>
      </c>
      <c r="GV11" s="54">
        <v>0.109375</v>
      </c>
      <c r="GW11" s="54">
        <v>0.296875</v>
      </c>
      <c r="GX11" s="54">
        <v>0.109375</v>
      </c>
      <c r="GY11" s="54">
        <v>3.125E-2</v>
      </c>
      <c r="GZ11" s="54">
        <v>-4.6875E-2</v>
      </c>
      <c r="HA11" s="54">
        <v>-4.6875E-2</v>
      </c>
      <c r="HB11" s="54">
        <f>VARP(OPRISKBANK!$Q$38:$AF$38)</f>
        <v>0.859375</v>
      </c>
    </row>
    <row r="12" spans="1:216" x14ac:dyDescent="0.25">
      <c r="A12" s="101">
        <v>1</v>
      </c>
      <c r="B12" s="101">
        <v>11</v>
      </c>
      <c r="D12" s="103">
        <v>10</v>
      </c>
      <c r="E12" s="103">
        <v>300</v>
      </c>
      <c r="F12" s="103">
        <v>1000</v>
      </c>
      <c r="G12" s="103">
        <v>98.1</v>
      </c>
      <c r="H12" s="103">
        <v>134</v>
      </c>
      <c r="P12" t="s">
        <v>79</v>
      </c>
      <c r="Q12">
        <f>AVERAGE($Q$2:$Q$11)</f>
        <v>4.0282531719360623E-2</v>
      </c>
      <c r="R12">
        <f>AVERAGE($R$2:$R$11)</f>
        <v>0.38864700215516973</v>
      </c>
      <c r="S12">
        <f>AVERAGE($S$2:$S$11)</f>
        <v>0.62702702437330171</v>
      </c>
      <c r="T12">
        <f>AVERAGE($T$2:$T$11)</f>
        <v>0.49496146594820195</v>
      </c>
      <c r="U12">
        <f>AVERAGE($U$2:$U$11)</f>
        <v>0.41269861197121127</v>
      </c>
      <c r="V12">
        <f>AVERAGE($V$2:$V$11)</f>
        <v>0.69773701501647323</v>
      </c>
      <c r="W12">
        <f>AVERAGE($W$2:$W$11)</f>
        <v>0.58688657648311626</v>
      </c>
      <c r="X12">
        <f>AVERAGE($X$2:$X$11)</f>
        <v>0.65951584707677546</v>
      </c>
      <c r="Y12">
        <f>AVERAGE($Y$2:$Y$11)</f>
        <v>3.4296493178312515E-2</v>
      </c>
      <c r="Z12">
        <f>AVERAGE($Z$2:$Z$11)</f>
        <v>0.30595573987951441</v>
      </c>
      <c r="AA12">
        <f>AVERAGE($AA$2:$AA$11)</f>
        <v>0.69133814809321525</v>
      </c>
      <c r="AB12">
        <f>AVERAGE($AB$2:$AB$11)</f>
        <v>0.66197908239522862</v>
      </c>
      <c r="AC12">
        <f>AVERAGE($AC$2:$AC$11)</f>
        <v>0.74296296797164096</v>
      </c>
      <c r="AD12">
        <f>AVERAGE($AD$2:$AD$11)</f>
        <v>0.55356682410578706</v>
      </c>
      <c r="AE12">
        <f>AVERAGE($AE$2:$AE$11)</f>
        <v>0.41093584172663056</v>
      </c>
      <c r="AF12">
        <f>AVERAGE($AF$2:$AF$11)</f>
        <v>0.63160988369625848</v>
      </c>
      <c r="CV12" s="86">
        <f>AVERAGE(DA:DA)</f>
        <v>6.2502432047244857E-2</v>
      </c>
      <c r="DA12" s="5">
        <v>0.14203216180029357</v>
      </c>
      <c r="DO12" s="9" t="s">
        <v>47</v>
      </c>
      <c r="DP12" s="9">
        <v>0.39718589479118788</v>
      </c>
      <c r="DQ12" s="9">
        <v>-0.50551220970713728</v>
      </c>
      <c r="DR12" s="9">
        <v>-0.31271089695375498</v>
      </c>
      <c r="DS12" s="9">
        <v>0.42043003326123185</v>
      </c>
      <c r="DT12" s="9">
        <v>9.3402012265403553E-2</v>
      </c>
      <c r="DU12" s="9">
        <v>-0.59791604922536923</v>
      </c>
      <c r="DV12" s="9">
        <v>0.80918752447925124</v>
      </c>
      <c r="DW12" s="9">
        <v>0.67114633533805723</v>
      </c>
      <c r="DX12" s="9">
        <v>0.76117789290585258</v>
      </c>
      <c r="DY12" s="9">
        <v>1</v>
      </c>
      <c r="DZ12" s="9">
        <v>-0.78139919752849718</v>
      </c>
      <c r="EA12" s="9">
        <v>0.27370458033068712</v>
      </c>
      <c r="EB12" s="9">
        <v>0.82765067534908654</v>
      </c>
      <c r="GR12" t="s">
        <v>200</v>
      </c>
      <c r="GS12">
        <f t="array" ref="GS12">SUM(GS$2:GS$11)</f>
        <v>1.640625</v>
      </c>
      <c r="GT12">
        <f t="array" ref="GT12">SUM(GT$2:GT$11)</f>
        <v>-0.15625</v>
      </c>
      <c r="GU12">
        <f t="array" ref="GU12">SUM(GU$2:GU$11)</f>
        <v>0.3125</v>
      </c>
      <c r="GV12">
        <f t="array" ref="GV12">SUM(GV$2:GV$11)</f>
        <v>1.359375</v>
      </c>
      <c r="GW12">
        <f t="array" ref="GW12">SUM(GW$2:GW$11)</f>
        <v>2.046875</v>
      </c>
      <c r="GX12">
        <f t="array" ref="GX12">SUM(GX$2:GX$11)</f>
        <v>1.359375</v>
      </c>
      <c r="GY12">
        <f t="array" ref="GY12">SUM(GY$2:GY$11)</f>
        <v>1.78125</v>
      </c>
      <c r="GZ12">
        <f t="array" ref="GZ12">SUM(GZ$2:GZ$11)</f>
        <v>0.203125</v>
      </c>
      <c r="HA12">
        <f t="array" ref="HA12">SUM(HA$2:HA$11)</f>
        <v>-4.6875E-2</v>
      </c>
      <c r="HB12">
        <f t="array" ref="HB12">SUM(HB$2:HB$11)</f>
        <v>1.359375</v>
      </c>
    </row>
    <row r="13" spans="1:216" x14ac:dyDescent="0.25">
      <c r="A13" s="101">
        <v>1</v>
      </c>
      <c r="B13" s="101">
        <v>12</v>
      </c>
      <c r="D13" s="103">
        <v>3</v>
      </c>
      <c r="E13" s="103">
        <v>50</v>
      </c>
      <c r="F13" s="103">
        <v>100</v>
      </c>
      <c r="G13" s="103">
        <v>8.8999999999999986</v>
      </c>
      <c r="H13" s="103">
        <v>6.65</v>
      </c>
      <c r="CV13" s="86" t="s">
        <v>375</v>
      </c>
      <c r="DA13" s="5">
        <v>0.23101869502645442</v>
      </c>
      <c r="DO13" s="9" t="s">
        <v>48</v>
      </c>
      <c r="DP13" s="9">
        <v>-0.44759965816630248</v>
      </c>
      <c r="DQ13" s="9">
        <v>0.84740541517030077</v>
      </c>
      <c r="DR13" s="9">
        <v>-6.3587281519925765E-2</v>
      </c>
      <c r="DS13" s="9">
        <v>-0.15919058051156343</v>
      </c>
      <c r="DT13" s="9">
        <v>-0.34615327877363145</v>
      </c>
      <c r="DU13" s="9">
        <v>0.22518854308055516</v>
      </c>
      <c r="DV13" s="9">
        <v>-0.85507080920021594</v>
      </c>
      <c r="DW13" s="9">
        <v>-0.39490853205836618</v>
      </c>
      <c r="DX13" s="9">
        <v>-0.70809759524782157</v>
      </c>
      <c r="DY13" s="9">
        <v>-0.78139919752849718</v>
      </c>
      <c r="DZ13" s="9">
        <v>1</v>
      </c>
      <c r="EA13" s="9">
        <v>-0.55245007087632303</v>
      </c>
      <c r="EB13" s="9">
        <v>-0.80905027100087257</v>
      </c>
      <c r="GS13">
        <v>1.640625</v>
      </c>
      <c r="GT13">
        <v>-0.15625</v>
      </c>
      <c r="GU13">
        <v>0.3125</v>
      </c>
      <c r="GV13">
        <v>1.359375</v>
      </c>
      <c r="GW13">
        <v>2.046875</v>
      </c>
      <c r="GX13">
        <v>1.359375</v>
      </c>
      <c r="GY13">
        <v>1.78125</v>
      </c>
      <c r="GZ13">
        <v>0.203125</v>
      </c>
      <c r="HA13">
        <v>-4.6875E-2</v>
      </c>
      <c r="HB13">
        <v>1.359375</v>
      </c>
    </row>
    <row r="14" spans="1:216" x14ac:dyDescent="0.25">
      <c r="A14" s="101">
        <v>1</v>
      </c>
      <c r="B14" s="101">
        <v>13</v>
      </c>
      <c r="D14" s="103">
        <v>100</v>
      </c>
      <c r="E14" s="103">
        <v>1000</v>
      </c>
      <c r="F14" s="103">
        <v>2000</v>
      </c>
      <c r="G14" s="103">
        <v>159.75</v>
      </c>
      <c r="H14" s="103">
        <v>138</v>
      </c>
      <c r="P14" t="s">
        <v>132</v>
      </c>
      <c r="Q14" t="s">
        <v>81</v>
      </c>
      <c r="R14" t="s">
        <v>82</v>
      </c>
      <c r="S14" t="s">
        <v>83</v>
      </c>
      <c r="T14" t="s">
        <v>84</v>
      </c>
      <c r="U14" t="s">
        <v>85</v>
      </c>
      <c r="V14" t="s">
        <v>86</v>
      </c>
      <c r="W14" t="s">
        <v>87</v>
      </c>
      <c r="X14" t="s">
        <v>88</v>
      </c>
      <c r="Y14" t="s">
        <v>89</v>
      </c>
      <c r="Z14" t="s">
        <v>90</v>
      </c>
      <c r="AA14" t="s">
        <v>91</v>
      </c>
      <c r="AB14" t="s">
        <v>92</v>
      </c>
      <c r="AC14" t="s">
        <v>93</v>
      </c>
      <c r="AD14" t="s">
        <v>94</v>
      </c>
      <c r="AE14" t="s">
        <v>95</v>
      </c>
      <c r="AF14" t="s">
        <v>96</v>
      </c>
      <c r="AG14" t="s">
        <v>80</v>
      </c>
      <c r="AH14" t="s">
        <v>439</v>
      </c>
      <c r="AJ14" t="s">
        <v>42</v>
      </c>
      <c r="CV14" s="86">
        <f>AVERAGE(DC:DC)</f>
        <v>0.26064318464387332</v>
      </c>
      <c r="DA14" s="5">
        <v>0.18315271915343825</v>
      </c>
      <c r="DO14" s="9" t="s">
        <v>221</v>
      </c>
      <c r="DP14" s="9">
        <v>0.26109123510321641</v>
      </c>
      <c r="DQ14" s="9">
        <v>-0.72090491762439668</v>
      </c>
      <c r="DR14" s="9">
        <v>0.66539953693835174</v>
      </c>
      <c r="DS14" s="9">
        <v>-0.37721325488502622</v>
      </c>
      <c r="DT14" s="9">
        <v>0.53346746654270416</v>
      </c>
      <c r="DU14" s="9">
        <v>0.22796857375788226</v>
      </c>
      <c r="DV14" s="9">
        <v>0.75041183946246415</v>
      </c>
      <c r="DW14" s="9">
        <v>-0.41637179369867694</v>
      </c>
      <c r="DX14" s="9">
        <v>0.73330303904907157</v>
      </c>
      <c r="DY14" s="9">
        <v>0.27370458033068712</v>
      </c>
      <c r="DZ14" s="9">
        <v>-0.55245007087632303</v>
      </c>
      <c r="EA14" s="9">
        <v>1</v>
      </c>
      <c r="EB14" s="9">
        <v>0.48037020978187733</v>
      </c>
    </row>
    <row r="15" spans="1:216" ht="15.75" thickBot="1" x14ac:dyDescent="0.3">
      <c r="A15" s="101">
        <v>1</v>
      </c>
      <c r="B15" s="101">
        <v>14</v>
      </c>
      <c r="D15" s="103">
        <v>10000</v>
      </c>
      <c r="E15" s="103">
        <v>500000</v>
      </c>
      <c r="F15" s="103">
        <v>30000000</v>
      </c>
      <c r="G15" s="103">
        <v>70585</v>
      </c>
      <c r="H15" s="103">
        <v>21563</v>
      </c>
      <c r="P15" t="s">
        <v>1</v>
      </c>
      <c r="Q15">
        <v>-1</v>
      </c>
      <c r="R15">
        <v>-1</v>
      </c>
      <c r="S15">
        <v>1</v>
      </c>
      <c r="T15">
        <v>-1</v>
      </c>
      <c r="U15">
        <v>-1</v>
      </c>
      <c r="V15">
        <v>-1</v>
      </c>
      <c r="W15">
        <v>-1</v>
      </c>
      <c r="X15">
        <v>1</v>
      </c>
      <c r="Y15">
        <v>-1</v>
      </c>
      <c r="Z15">
        <v>-1</v>
      </c>
      <c r="AA15">
        <v>-1</v>
      </c>
      <c r="AB15">
        <v>-1</v>
      </c>
      <c r="AC15">
        <v>-1</v>
      </c>
      <c r="AD15">
        <v>-1</v>
      </c>
      <c r="AE15">
        <v>-1</v>
      </c>
      <c r="AF15">
        <v>-1</v>
      </c>
      <c r="AG15">
        <f>AVERAGE($Q$15:$AF$15)</f>
        <v>-0.75</v>
      </c>
      <c r="AH15" t="s">
        <v>52</v>
      </c>
      <c r="AI15">
        <f>VARP($Q$25:$AF$25)</f>
        <v>0.23734375000000005</v>
      </c>
      <c r="AJ15">
        <v>0.23738084075636823</v>
      </c>
      <c r="CV15" s="86" t="s">
        <v>212</v>
      </c>
      <c r="DA15" s="5">
        <v>3.9731414883659652E-2</v>
      </c>
      <c r="DO15" s="51" t="s">
        <v>49</v>
      </c>
      <c r="DP15" s="51">
        <v>0.33279081290854118</v>
      </c>
      <c r="DQ15" s="51">
        <v>-0.66398964702124053</v>
      </c>
      <c r="DR15" s="51">
        <v>1.8864665514372644E-2</v>
      </c>
      <c r="DS15" s="51">
        <v>0.1086799726083095</v>
      </c>
      <c r="DT15" s="51">
        <v>0.4284976166152159</v>
      </c>
      <c r="DU15" s="51">
        <v>-7.5424139923368327E-2</v>
      </c>
      <c r="DV15" s="51">
        <v>0.8348201903704654</v>
      </c>
      <c r="DW15" s="51">
        <v>0.46461864679703413</v>
      </c>
      <c r="DX15" s="51">
        <v>0.70947422605015753</v>
      </c>
      <c r="DY15" s="51">
        <v>0.82765067534908654</v>
      </c>
      <c r="DZ15" s="51">
        <v>-0.80905027100087257</v>
      </c>
      <c r="EA15" s="51">
        <v>0.48037020978187733</v>
      </c>
      <c r="EB15" s="51">
        <v>1</v>
      </c>
    </row>
    <row r="16" spans="1:216" x14ac:dyDescent="0.25">
      <c r="A16" s="101">
        <v>1</v>
      </c>
      <c r="B16" s="101">
        <v>15</v>
      </c>
      <c r="D16" s="103">
        <v>20000</v>
      </c>
      <c r="E16" s="103">
        <v>100000</v>
      </c>
      <c r="F16" s="103">
        <v>200000</v>
      </c>
      <c r="G16" s="103">
        <v>12365</v>
      </c>
      <c r="H16" s="103">
        <v>1149</v>
      </c>
      <c r="P16" t="s">
        <v>2</v>
      </c>
      <c r="Q16">
        <v>-1</v>
      </c>
      <c r="R16">
        <v>1</v>
      </c>
      <c r="S16">
        <v>1</v>
      </c>
      <c r="T16">
        <v>1</v>
      </c>
      <c r="U16">
        <v>1</v>
      </c>
      <c r="V16">
        <v>-1</v>
      </c>
      <c r="W16">
        <v>-1</v>
      </c>
      <c r="X16">
        <v>1</v>
      </c>
      <c r="Y16">
        <v>-1</v>
      </c>
      <c r="Z16">
        <v>-1</v>
      </c>
      <c r="AA16">
        <v>1</v>
      </c>
      <c r="AB16">
        <v>1</v>
      </c>
      <c r="AC16">
        <v>1</v>
      </c>
      <c r="AD16">
        <v>-1</v>
      </c>
      <c r="AE16">
        <v>-1</v>
      </c>
      <c r="AF16">
        <v>-1</v>
      </c>
      <c r="AG16">
        <f>AVERAGE($Q$16:$AF$16)</f>
        <v>0</v>
      </c>
      <c r="AH16" t="s">
        <v>54</v>
      </c>
      <c r="AI16">
        <f>VARP($AG$15:$AG$24)</f>
        <v>9.8281250000000001E-2</v>
      </c>
      <c r="AJ16">
        <v>9.8296608845132055E-2</v>
      </c>
      <c r="CV16" s="86">
        <f>AVERAGE(DD:DD)</f>
        <v>1.7499999999999998E-2</v>
      </c>
      <c r="DA16" s="5">
        <v>-7.091674647677057E-2</v>
      </c>
    </row>
    <row r="17" spans="1:216" ht="15.75" thickBot="1" x14ac:dyDescent="0.3">
      <c r="A17" s="101">
        <v>1</v>
      </c>
      <c r="B17" s="101">
        <v>16</v>
      </c>
      <c r="D17" s="103">
        <v>12000</v>
      </c>
      <c r="E17" s="103">
        <v>30000</v>
      </c>
      <c r="F17" s="103">
        <v>60000</v>
      </c>
      <c r="G17" s="103">
        <v>14320</v>
      </c>
      <c r="H17" s="103">
        <v>14167</v>
      </c>
      <c r="P17" t="s">
        <v>3</v>
      </c>
      <c r="Q17">
        <v>-1</v>
      </c>
      <c r="R17">
        <v>-1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-1</v>
      </c>
      <c r="Z17">
        <v>-1</v>
      </c>
      <c r="AA17">
        <v>1</v>
      </c>
      <c r="AB17">
        <v>1</v>
      </c>
      <c r="AC17">
        <v>1</v>
      </c>
      <c r="AD17">
        <v>1</v>
      </c>
      <c r="AE17">
        <v>-1</v>
      </c>
      <c r="AF17">
        <v>1</v>
      </c>
      <c r="AG17">
        <f>AVERAGE($Q$17:$AF$17)</f>
        <v>0.375</v>
      </c>
      <c r="AH17" t="s">
        <v>57</v>
      </c>
      <c r="AI17">
        <f>VARP($Q$15:$AF$24)</f>
        <v>0.99984375000000003</v>
      </c>
      <c r="CV17" s="86" t="s">
        <v>213</v>
      </c>
      <c r="DA17" s="5">
        <v>2.3756423299917052E-2</v>
      </c>
      <c r="GR17" s="54"/>
      <c r="GS17" s="54"/>
      <c r="GT17" s="54"/>
      <c r="GU17" s="54"/>
      <c r="GV17" s="54"/>
      <c r="GW17" s="54"/>
      <c r="GX17" s="54"/>
      <c r="GY17" s="54"/>
      <c r="GZ17" s="54"/>
      <c r="HA17" s="54"/>
      <c r="HB17" s="54"/>
      <c r="HC17" s="54"/>
      <c r="HD17" s="54"/>
      <c r="HE17" s="54"/>
      <c r="HF17" s="54"/>
      <c r="HG17" s="54"/>
      <c r="HH17" s="54"/>
    </row>
    <row r="18" spans="1:216" x14ac:dyDescent="0.25">
      <c r="A18" s="101">
        <v>2</v>
      </c>
      <c r="B18" s="101">
        <v>1</v>
      </c>
      <c r="D18" s="103">
        <v>20</v>
      </c>
      <c r="E18" s="103">
        <v>35</v>
      </c>
      <c r="F18" s="103">
        <v>50</v>
      </c>
      <c r="G18" s="103"/>
      <c r="H18" s="103"/>
      <c r="P18" t="s">
        <v>4</v>
      </c>
      <c r="Q18">
        <v>-1</v>
      </c>
      <c r="R18">
        <v>-1</v>
      </c>
      <c r="S18">
        <v>1</v>
      </c>
      <c r="T18">
        <v>-1</v>
      </c>
      <c r="U18">
        <v>-1</v>
      </c>
      <c r="V18">
        <v>1</v>
      </c>
      <c r="W18">
        <v>-1</v>
      </c>
      <c r="X18">
        <v>1</v>
      </c>
      <c r="Y18">
        <v>-1</v>
      </c>
      <c r="Z18">
        <v>-1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f>AVERAGE($Q$18:$AF$18)</f>
        <v>0.125</v>
      </c>
      <c r="AH18" t="s">
        <v>76</v>
      </c>
      <c r="AI18">
        <f>AVERAGE($Q$15:$AF$24)</f>
        <v>-1.2500000000000001E-2</v>
      </c>
      <c r="CV18" s="86">
        <f>AVERAGE(DE:DE)</f>
        <v>0.13749999999999998</v>
      </c>
    </row>
    <row r="19" spans="1:216" x14ac:dyDescent="0.25">
      <c r="A19" s="101">
        <v>2</v>
      </c>
      <c r="B19" s="101">
        <v>2</v>
      </c>
      <c r="D19" s="103">
        <v>10000</v>
      </c>
      <c r="E19" s="103">
        <v>30000</v>
      </c>
      <c r="F19" s="103">
        <v>50000</v>
      </c>
      <c r="G19" s="103"/>
      <c r="H19" s="103"/>
      <c r="P19" t="s">
        <v>5</v>
      </c>
      <c r="Q19">
        <v>-1</v>
      </c>
      <c r="R19">
        <v>-1</v>
      </c>
      <c r="S19">
        <v>1</v>
      </c>
      <c r="T19">
        <v>-1</v>
      </c>
      <c r="U19">
        <v>-1</v>
      </c>
      <c r="V19">
        <v>-1</v>
      </c>
      <c r="W19">
        <v>-1</v>
      </c>
      <c r="X19">
        <v>-1</v>
      </c>
      <c r="Y19">
        <v>-1</v>
      </c>
      <c r="Z19">
        <v>-1</v>
      </c>
      <c r="AA19">
        <v>1</v>
      </c>
      <c r="AB19">
        <v>1</v>
      </c>
      <c r="AC19">
        <v>-1</v>
      </c>
      <c r="AD19">
        <v>1</v>
      </c>
      <c r="AE19">
        <v>1</v>
      </c>
      <c r="AF19">
        <v>1</v>
      </c>
      <c r="AG19">
        <f>AVERAGE($Q$19:$AF$19)</f>
        <v>-0.25</v>
      </c>
      <c r="AH19" t="s">
        <v>216</v>
      </c>
      <c r="AI19">
        <f>AI18*160</f>
        <v>-2</v>
      </c>
      <c r="CV19" s="86" t="s">
        <v>370</v>
      </c>
    </row>
    <row r="20" spans="1:216" x14ac:dyDescent="0.25">
      <c r="A20" s="101">
        <v>2</v>
      </c>
      <c r="B20" s="101">
        <v>3</v>
      </c>
      <c r="D20" s="103">
        <v>10</v>
      </c>
      <c r="E20" s="103">
        <v>15</v>
      </c>
      <c r="F20" s="103">
        <v>20</v>
      </c>
      <c r="G20" s="103"/>
      <c r="H20" s="103"/>
      <c r="P20" t="s">
        <v>6</v>
      </c>
      <c r="Q20">
        <v>-1</v>
      </c>
      <c r="R20">
        <v>1</v>
      </c>
      <c r="S20">
        <v>-1</v>
      </c>
      <c r="T20">
        <v>-1</v>
      </c>
      <c r="U20">
        <v>-1</v>
      </c>
      <c r="V20">
        <v>1</v>
      </c>
      <c r="W20">
        <v>1</v>
      </c>
      <c r="X20">
        <v>-1</v>
      </c>
      <c r="Y20">
        <v>-1</v>
      </c>
      <c r="Z20">
        <v>-1</v>
      </c>
      <c r="AA20">
        <v>1</v>
      </c>
      <c r="AB20">
        <v>1</v>
      </c>
      <c r="AC20">
        <v>1</v>
      </c>
      <c r="AD20">
        <v>-1</v>
      </c>
      <c r="AE20">
        <v>-1</v>
      </c>
      <c r="AF20">
        <v>-1</v>
      </c>
      <c r="AG20">
        <f>AVERAGE($Q$20:$AF$20)</f>
        <v>-0.25</v>
      </c>
      <c r="AH20" t="s">
        <v>220</v>
      </c>
      <c r="AI20">
        <f>(AI18+1)/2</f>
        <v>0.49375000000000002</v>
      </c>
      <c r="CV20" s="86">
        <v>1.8906249999999989E-2</v>
      </c>
    </row>
    <row r="21" spans="1:216" x14ac:dyDescent="0.25">
      <c r="A21" s="101">
        <v>2</v>
      </c>
      <c r="B21" s="101">
        <v>4</v>
      </c>
      <c r="D21" s="103">
        <v>1E-4</v>
      </c>
      <c r="E21" s="103">
        <v>1</v>
      </c>
      <c r="F21" s="103">
        <v>2</v>
      </c>
      <c r="G21" s="103"/>
      <c r="H21" s="103"/>
      <c r="P21" t="s">
        <v>7</v>
      </c>
      <c r="Q21">
        <v>-1</v>
      </c>
      <c r="R21">
        <v>1</v>
      </c>
      <c r="S21">
        <v>-1</v>
      </c>
      <c r="T21">
        <v>-1</v>
      </c>
      <c r="U21">
        <v>-1</v>
      </c>
      <c r="V21">
        <v>1</v>
      </c>
      <c r="W21">
        <v>1</v>
      </c>
      <c r="X21">
        <v>1</v>
      </c>
      <c r="Y21">
        <v>-1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-1</v>
      </c>
      <c r="AF21">
        <v>1</v>
      </c>
      <c r="AG21">
        <f>AVERAGE($Q$21:$AF$21)</f>
        <v>0.25</v>
      </c>
      <c r="AH21" t="s">
        <v>373</v>
      </c>
      <c r="AI21">
        <f>(AI20-(1-AI20))^2</f>
        <v>1.5624999999999889E-4</v>
      </c>
      <c r="CV21" s="86" t="s">
        <v>371</v>
      </c>
    </row>
    <row r="22" spans="1:216" x14ac:dyDescent="0.25">
      <c r="A22" s="101">
        <v>2</v>
      </c>
      <c r="B22" s="101">
        <v>5</v>
      </c>
      <c r="D22" s="103">
        <v>20</v>
      </c>
      <c r="E22" s="103">
        <v>30</v>
      </c>
      <c r="F22" s="103">
        <v>40</v>
      </c>
      <c r="G22" s="103"/>
      <c r="H22" s="103"/>
      <c r="P22" t="s">
        <v>8</v>
      </c>
      <c r="Q22">
        <v>-1</v>
      </c>
      <c r="R22">
        <v>1</v>
      </c>
      <c r="S22">
        <v>-1</v>
      </c>
      <c r="T22">
        <v>1</v>
      </c>
      <c r="U22">
        <v>1</v>
      </c>
      <c r="V22">
        <v>1</v>
      </c>
      <c r="W22">
        <v>1</v>
      </c>
      <c r="X22">
        <v>1</v>
      </c>
      <c r="Y22">
        <v>-1</v>
      </c>
      <c r="Z22">
        <v>1</v>
      </c>
      <c r="AA22">
        <v>-1</v>
      </c>
      <c r="AB22">
        <v>1</v>
      </c>
      <c r="AC22">
        <v>1</v>
      </c>
      <c r="AD22">
        <v>-1</v>
      </c>
      <c r="AE22">
        <v>-1</v>
      </c>
      <c r="AF22">
        <v>1</v>
      </c>
      <c r="AG22">
        <f>AVERAGE($Q$22:$AF$22)</f>
        <v>0.25</v>
      </c>
      <c r="CV22" s="86">
        <v>1.5624999999999889E-4</v>
      </c>
    </row>
    <row r="23" spans="1:216" x14ac:dyDescent="0.25">
      <c r="A23" s="101">
        <v>2</v>
      </c>
      <c r="B23" s="101">
        <v>6</v>
      </c>
      <c r="D23" s="103">
        <v>5000</v>
      </c>
      <c r="E23" s="103">
        <v>7000</v>
      </c>
      <c r="F23" s="103">
        <v>9000</v>
      </c>
      <c r="G23" s="103"/>
      <c r="H23" s="103"/>
      <c r="P23" t="s">
        <v>9</v>
      </c>
      <c r="Q23">
        <v>-1</v>
      </c>
      <c r="R23">
        <v>-1</v>
      </c>
      <c r="S23">
        <v>1</v>
      </c>
      <c r="T23">
        <v>1</v>
      </c>
      <c r="U23">
        <v>-1</v>
      </c>
      <c r="V23">
        <v>1</v>
      </c>
      <c r="W23">
        <v>1</v>
      </c>
      <c r="X23">
        <v>-1</v>
      </c>
      <c r="Y23">
        <v>-1</v>
      </c>
      <c r="Z23">
        <v>-1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-1</v>
      </c>
      <c r="AG23">
        <f>AVERAGE($Q$23:$AF$23)</f>
        <v>0.125</v>
      </c>
      <c r="CV23" s="86" t="s">
        <v>218</v>
      </c>
    </row>
    <row r="24" spans="1:216" x14ac:dyDescent="0.25">
      <c r="A24" s="101">
        <v>2</v>
      </c>
      <c r="B24" s="101">
        <v>7</v>
      </c>
      <c r="D24" s="103">
        <v>100</v>
      </c>
      <c r="E24" s="103">
        <v>300</v>
      </c>
      <c r="F24" s="103">
        <v>500</v>
      </c>
      <c r="G24" s="103"/>
      <c r="H24" s="103"/>
      <c r="P24" t="s">
        <v>10</v>
      </c>
      <c r="Q24">
        <v>-1</v>
      </c>
      <c r="R24">
        <v>-1</v>
      </c>
      <c r="S24">
        <v>-1</v>
      </c>
      <c r="T24">
        <v>-1</v>
      </c>
      <c r="U24">
        <v>-1</v>
      </c>
      <c r="V24">
        <v>1</v>
      </c>
      <c r="W24">
        <v>1</v>
      </c>
      <c r="X24">
        <v>1</v>
      </c>
      <c r="Y24">
        <v>-1</v>
      </c>
      <c r="Z24">
        <v>1</v>
      </c>
      <c r="AA24">
        <v>-1</v>
      </c>
      <c r="AB24">
        <v>-1</v>
      </c>
      <c r="AC24">
        <v>1</v>
      </c>
      <c r="AD24">
        <v>1</v>
      </c>
      <c r="AE24">
        <v>1</v>
      </c>
      <c r="AF24">
        <v>1</v>
      </c>
      <c r="AG24">
        <f>AVERAGE($Q$24:$AF$24)</f>
        <v>0</v>
      </c>
      <c r="CV24" s="86">
        <f>AVERAGE(DB:DB)</f>
        <v>332.02030107083817</v>
      </c>
    </row>
    <row r="25" spans="1:216" x14ac:dyDescent="0.25">
      <c r="A25" s="101">
        <v>2</v>
      </c>
      <c r="B25" s="101">
        <v>8</v>
      </c>
      <c r="D25" s="103">
        <v>8000</v>
      </c>
      <c r="E25" s="103">
        <v>10000</v>
      </c>
      <c r="F25" s="103">
        <v>12000</v>
      </c>
      <c r="G25" s="103"/>
      <c r="H25" s="103"/>
      <c r="P25" t="s">
        <v>79</v>
      </c>
      <c r="Q25">
        <f>AVERAGE($Q$15:$Q$24)</f>
        <v>-1</v>
      </c>
      <c r="R25">
        <f>AVERAGE($R$15:$R$24)</f>
        <v>-0.2</v>
      </c>
      <c r="S25">
        <f>AVERAGE($S$15:$S$24)</f>
        <v>0.2</v>
      </c>
      <c r="T25">
        <f>AVERAGE($T$15:$T$24)</f>
        <v>-0.2</v>
      </c>
      <c r="U25">
        <f>AVERAGE($U$15:$U$24)</f>
        <v>-0.4</v>
      </c>
      <c r="V25">
        <f>AVERAGE($V$15:$V$24)</f>
        <v>0.4</v>
      </c>
      <c r="W25">
        <f>AVERAGE($W$15:$W$24)</f>
        <v>0.2</v>
      </c>
      <c r="X25">
        <f>AVERAGE($X$15:$X$24)</f>
        <v>0.4</v>
      </c>
      <c r="Y25">
        <f>AVERAGE($Y$15:$Y$24)</f>
        <v>-1</v>
      </c>
      <c r="Z25">
        <f>AVERAGE($Z$15:$Z$24)</f>
        <v>-0.4</v>
      </c>
      <c r="AA25">
        <f>AVERAGE($AA$15:$AA$24)</f>
        <v>0.4</v>
      </c>
      <c r="AB25">
        <f>AVERAGE($AB$15:$AB$24)</f>
        <v>0.6</v>
      </c>
      <c r="AC25">
        <f>AVERAGE($AC$15:$AC$24)</f>
        <v>0.6</v>
      </c>
      <c r="AD25">
        <f>AVERAGE($AD$15:$AD$24)</f>
        <v>0.2</v>
      </c>
      <c r="AE25">
        <f>AVERAGE($AE$15:$AE$24)</f>
        <v>-0.2</v>
      </c>
      <c r="AF25">
        <f>AVERAGE($AF$15:$AF$24)</f>
        <v>0.2</v>
      </c>
    </row>
    <row r="26" spans="1:216" x14ac:dyDescent="0.25">
      <c r="A26" s="101">
        <v>2</v>
      </c>
      <c r="B26" s="101">
        <v>9</v>
      </c>
      <c r="D26" s="103">
        <v>30</v>
      </c>
      <c r="E26" s="103">
        <v>40</v>
      </c>
      <c r="F26" s="103">
        <v>50</v>
      </c>
      <c r="G26" s="103"/>
      <c r="H26" s="103"/>
    </row>
    <row r="27" spans="1:216" x14ac:dyDescent="0.25">
      <c r="A27" s="101">
        <v>2</v>
      </c>
      <c r="B27" s="101">
        <v>10</v>
      </c>
      <c r="D27" s="103">
        <v>50000</v>
      </c>
      <c r="E27" s="103">
        <v>70000</v>
      </c>
      <c r="F27" s="103">
        <v>100000</v>
      </c>
      <c r="G27" s="103"/>
      <c r="H27" s="103"/>
    </row>
    <row r="28" spans="1:216" x14ac:dyDescent="0.25">
      <c r="A28" s="101">
        <v>2</v>
      </c>
      <c r="B28" s="101">
        <v>11</v>
      </c>
      <c r="D28" s="103">
        <v>5</v>
      </c>
      <c r="E28" s="103">
        <v>10</v>
      </c>
      <c r="F28" s="103">
        <v>20</v>
      </c>
      <c r="G28" s="103"/>
      <c r="H28" s="103"/>
      <c r="P28" t="s">
        <v>99</v>
      </c>
      <c r="Q28" t="s">
        <v>81</v>
      </c>
      <c r="R28" t="s">
        <v>82</v>
      </c>
      <c r="S28" t="s">
        <v>83</v>
      </c>
      <c r="T28" t="s">
        <v>84</v>
      </c>
      <c r="U28" t="s">
        <v>85</v>
      </c>
      <c r="V28" t="s">
        <v>86</v>
      </c>
      <c r="W28" t="s">
        <v>87</v>
      </c>
      <c r="X28" t="s">
        <v>88</v>
      </c>
      <c r="Y28" t="s">
        <v>89</v>
      </c>
      <c r="Z28" t="s">
        <v>90</v>
      </c>
      <c r="AA28" t="s">
        <v>91</v>
      </c>
      <c r="AB28" t="s">
        <v>92</v>
      </c>
      <c r="AC28" t="s">
        <v>93</v>
      </c>
      <c r="AD28" t="s">
        <v>94</v>
      </c>
      <c r="AE28" t="s">
        <v>95</v>
      </c>
      <c r="AF28" t="s">
        <v>96</v>
      </c>
      <c r="AG28" t="s">
        <v>80</v>
      </c>
      <c r="AH28" t="s">
        <v>439</v>
      </c>
      <c r="AJ28" t="s">
        <v>42</v>
      </c>
    </row>
    <row r="29" spans="1:216" x14ac:dyDescent="0.25">
      <c r="A29" s="101">
        <v>2</v>
      </c>
      <c r="B29" s="101">
        <v>12</v>
      </c>
      <c r="D29" s="103">
        <v>1</v>
      </c>
      <c r="E29" s="103">
        <v>2</v>
      </c>
      <c r="F29" s="103">
        <v>3</v>
      </c>
      <c r="G29" s="103"/>
      <c r="H29" s="103"/>
      <c r="P29" t="s">
        <v>1</v>
      </c>
      <c r="Q29">
        <v>1</v>
      </c>
      <c r="R29">
        <v>-1</v>
      </c>
      <c r="S29">
        <v>-1</v>
      </c>
      <c r="T29">
        <v>1</v>
      </c>
      <c r="U29">
        <v>1</v>
      </c>
      <c r="V29">
        <v>1</v>
      </c>
      <c r="W29">
        <v>1</v>
      </c>
      <c r="X29">
        <v>-1</v>
      </c>
      <c r="Y29">
        <v>-1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-1</v>
      </c>
      <c r="AF29">
        <v>1</v>
      </c>
      <c r="AG29">
        <f>AVERAGE($Q$29:$AF$29)</f>
        <v>0.375</v>
      </c>
      <c r="AH29" t="s">
        <v>52</v>
      </c>
      <c r="AI29">
        <f>VARP($Q$39:$AF$39)</f>
        <v>9.8593750000000022E-2</v>
      </c>
      <c r="AJ29">
        <f>AI29/AI31</f>
        <v>0.10944324435124018</v>
      </c>
    </row>
    <row r="30" spans="1:216" x14ac:dyDescent="0.25">
      <c r="A30" s="101">
        <v>2</v>
      </c>
      <c r="B30" s="101">
        <v>13</v>
      </c>
      <c r="D30" s="103">
        <v>2</v>
      </c>
      <c r="E30" s="103">
        <v>5</v>
      </c>
      <c r="F30" s="103">
        <v>8</v>
      </c>
      <c r="G30" s="103"/>
      <c r="H30" s="103"/>
      <c r="P30" t="s">
        <v>2</v>
      </c>
      <c r="Q30">
        <v>-1</v>
      </c>
      <c r="R30">
        <v>-1</v>
      </c>
      <c r="S30">
        <v>-1</v>
      </c>
      <c r="T30">
        <v>-1</v>
      </c>
      <c r="U30">
        <v>-1</v>
      </c>
      <c r="V30">
        <v>-1</v>
      </c>
      <c r="W30">
        <v>1</v>
      </c>
      <c r="X30">
        <v>-1</v>
      </c>
      <c r="Y30">
        <v>-1</v>
      </c>
      <c r="Z30">
        <v>-1</v>
      </c>
      <c r="AA30">
        <v>-1</v>
      </c>
      <c r="AB30">
        <v>-1</v>
      </c>
      <c r="AC30">
        <v>-1</v>
      </c>
      <c r="AD30">
        <v>-1</v>
      </c>
      <c r="AE30">
        <v>1</v>
      </c>
      <c r="AF30">
        <v>-1</v>
      </c>
      <c r="AG30">
        <f>AVERAGE($Q$30:$AF$30)</f>
        <v>-0.75</v>
      </c>
      <c r="AH30" t="s">
        <v>54</v>
      </c>
      <c r="AI30">
        <f>VARP($AF$29:$AG$39)</f>
        <v>0.51979875283446708</v>
      </c>
      <c r="AJ30">
        <f>AI30/AI31</f>
        <v>0.57699866289630397</v>
      </c>
    </row>
    <row r="31" spans="1:216" x14ac:dyDescent="0.25">
      <c r="A31" s="101">
        <v>2</v>
      </c>
      <c r="B31" s="101">
        <v>14</v>
      </c>
      <c r="D31" s="103">
        <v>40000</v>
      </c>
      <c r="E31" s="103">
        <v>50000</v>
      </c>
      <c r="F31" s="103">
        <v>60000</v>
      </c>
      <c r="G31" s="103"/>
      <c r="H31" s="103"/>
      <c r="P31" t="s">
        <v>3</v>
      </c>
      <c r="Q31">
        <v>1</v>
      </c>
      <c r="R31">
        <v>1</v>
      </c>
      <c r="S31">
        <v>1</v>
      </c>
      <c r="T31">
        <v>1</v>
      </c>
      <c r="U31">
        <v>1</v>
      </c>
      <c r="V31">
        <v>-1</v>
      </c>
      <c r="W31">
        <v>1</v>
      </c>
      <c r="X31">
        <v>1</v>
      </c>
      <c r="Y31">
        <v>-1</v>
      </c>
      <c r="Z31">
        <v>1</v>
      </c>
      <c r="AA31">
        <v>-1</v>
      </c>
      <c r="AB31">
        <v>1</v>
      </c>
      <c r="AC31">
        <v>-1</v>
      </c>
      <c r="AD31">
        <v>1</v>
      </c>
      <c r="AE31">
        <v>1</v>
      </c>
      <c r="AF31">
        <v>1</v>
      </c>
      <c r="AG31">
        <f>AVERAGE($Q$31:$AF$31)</f>
        <v>0.5</v>
      </c>
      <c r="AH31" t="s">
        <v>57</v>
      </c>
      <c r="AI31">
        <f>VARP($Q$29:$AF$39)</f>
        <v>0.90086647727272695</v>
      </c>
    </row>
    <row r="32" spans="1:216" x14ac:dyDescent="0.25">
      <c r="A32" s="101">
        <v>2</v>
      </c>
      <c r="B32" s="101">
        <v>15</v>
      </c>
      <c r="D32" s="103">
        <v>500</v>
      </c>
      <c r="E32" s="103">
        <v>2000</v>
      </c>
      <c r="F32" s="103">
        <v>3000</v>
      </c>
      <c r="G32" s="103"/>
      <c r="H32" s="103"/>
      <c r="P32" t="s">
        <v>4</v>
      </c>
      <c r="Q32">
        <v>-1</v>
      </c>
      <c r="R32">
        <v>-1</v>
      </c>
      <c r="S32">
        <v>-1</v>
      </c>
      <c r="T32">
        <v>1</v>
      </c>
      <c r="U32">
        <v>1</v>
      </c>
      <c r="V32">
        <v>1</v>
      </c>
      <c r="W32">
        <v>-1</v>
      </c>
      <c r="X32">
        <v>-1</v>
      </c>
      <c r="Y32">
        <v>-1</v>
      </c>
      <c r="Z32">
        <v>-1</v>
      </c>
      <c r="AA32">
        <v>-1</v>
      </c>
      <c r="AB32">
        <v>1</v>
      </c>
      <c r="AC32">
        <v>1</v>
      </c>
      <c r="AD32">
        <v>-1</v>
      </c>
      <c r="AE32">
        <v>-1</v>
      </c>
      <c r="AF32">
        <v>-1</v>
      </c>
      <c r="AG32">
        <f>AVERAGE($Q$32:$AF$32)</f>
        <v>-0.375</v>
      </c>
      <c r="AH32" t="s">
        <v>77</v>
      </c>
      <c r="AI32">
        <f>AVERAGE($Q$29:$AF$39)</f>
        <v>-0.13750000000000001</v>
      </c>
    </row>
    <row r="33" spans="1:36" x14ac:dyDescent="0.25">
      <c r="A33" s="101">
        <v>2</v>
      </c>
      <c r="B33" s="101">
        <v>16</v>
      </c>
      <c r="D33" s="103">
        <v>15000</v>
      </c>
      <c r="E33" s="103">
        <v>20000</v>
      </c>
      <c r="F33" s="103">
        <v>25000</v>
      </c>
      <c r="G33" s="103"/>
      <c r="H33" s="103"/>
      <c r="P33" t="s">
        <v>5</v>
      </c>
      <c r="Q33">
        <v>-1</v>
      </c>
      <c r="R33">
        <v>-1</v>
      </c>
      <c r="S33">
        <v>1</v>
      </c>
      <c r="T33">
        <v>1</v>
      </c>
      <c r="U33">
        <v>1</v>
      </c>
      <c r="V33">
        <v>1</v>
      </c>
      <c r="W33">
        <v>-1</v>
      </c>
      <c r="X33">
        <v>1</v>
      </c>
      <c r="Y33">
        <v>-1</v>
      </c>
      <c r="Z33">
        <v>-1</v>
      </c>
      <c r="AA33">
        <v>1</v>
      </c>
      <c r="AB33">
        <v>1</v>
      </c>
      <c r="AC33">
        <v>1</v>
      </c>
      <c r="AD33">
        <v>1</v>
      </c>
      <c r="AE33">
        <v>-1</v>
      </c>
      <c r="AF33">
        <v>-1</v>
      </c>
      <c r="AG33">
        <f>AVERAGE($Q$33:$AF$33)</f>
        <v>0.125</v>
      </c>
      <c r="AH33" t="s">
        <v>217</v>
      </c>
      <c r="AI33">
        <f>AI32*160</f>
        <v>-22</v>
      </c>
    </row>
    <row r="34" spans="1:36" x14ac:dyDescent="0.25">
      <c r="A34" s="101">
        <v>3</v>
      </c>
      <c r="B34" s="101">
        <v>1</v>
      </c>
      <c r="D34" s="103">
        <v>5</v>
      </c>
      <c r="E34" s="103">
        <v>126</v>
      </c>
      <c r="F34" s="103">
        <v>600</v>
      </c>
      <c r="G34" s="103"/>
      <c r="H34" s="103"/>
      <c r="P34" t="s">
        <v>6</v>
      </c>
      <c r="Q34">
        <v>-1</v>
      </c>
      <c r="R34">
        <v>-1</v>
      </c>
      <c r="S34">
        <v>-1</v>
      </c>
      <c r="T34">
        <v>-1</v>
      </c>
      <c r="U34">
        <v>-1</v>
      </c>
      <c r="V34">
        <v>-1</v>
      </c>
      <c r="W34">
        <v>-1</v>
      </c>
      <c r="X34">
        <v>-1</v>
      </c>
      <c r="Y34">
        <v>-1</v>
      </c>
      <c r="Z34">
        <v>1</v>
      </c>
      <c r="AA34">
        <v>1</v>
      </c>
      <c r="AB34">
        <v>1</v>
      </c>
      <c r="AC34">
        <v>-1</v>
      </c>
      <c r="AD34">
        <v>1</v>
      </c>
      <c r="AE34">
        <v>-1</v>
      </c>
      <c r="AF34">
        <v>1</v>
      </c>
      <c r="AG34">
        <f>AVERAGE($Q$34:$AF$34)</f>
        <v>-0.375</v>
      </c>
      <c r="AH34" t="s">
        <v>220</v>
      </c>
      <c r="AI34">
        <f>(AI32+1)/2</f>
        <v>0.43125000000000002</v>
      </c>
    </row>
    <row r="35" spans="1:36" x14ac:dyDescent="0.25">
      <c r="A35" s="101">
        <v>3</v>
      </c>
      <c r="B35" s="101">
        <v>2</v>
      </c>
      <c r="D35" s="103">
        <v>1000</v>
      </c>
      <c r="E35" s="103">
        <v>100000000</v>
      </c>
      <c r="F35" s="103">
        <v>200000000</v>
      </c>
      <c r="G35" s="103"/>
      <c r="H35" s="103"/>
      <c r="P35" t="s">
        <v>7</v>
      </c>
      <c r="Q35">
        <v>-1</v>
      </c>
      <c r="R35">
        <v>-1</v>
      </c>
      <c r="S35">
        <v>1</v>
      </c>
      <c r="T35">
        <v>1</v>
      </c>
      <c r="U35">
        <v>1</v>
      </c>
      <c r="V35">
        <v>-1</v>
      </c>
      <c r="W35">
        <v>-1</v>
      </c>
      <c r="X35">
        <v>-1</v>
      </c>
      <c r="Y35">
        <v>-1</v>
      </c>
      <c r="Z35">
        <v>1</v>
      </c>
      <c r="AA35">
        <v>1</v>
      </c>
      <c r="AB35">
        <v>-1</v>
      </c>
      <c r="AC35">
        <v>-1</v>
      </c>
      <c r="AD35">
        <v>1</v>
      </c>
      <c r="AE35">
        <v>-1</v>
      </c>
      <c r="AF35">
        <v>-1</v>
      </c>
      <c r="AG35">
        <f>AVERAGE($Q$35:$AF$35)</f>
        <v>-0.25</v>
      </c>
      <c r="AH35" t="s">
        <v>373</v>
      </c>
      <c r="AI35">
        <f>(AI34-(1-AI34))^2</f>
        <v>1.8906249999999989E-2</v>
      </c>
    </row>
    <row r="36" spans="1:36" x14ac:dyDescent="0.25">
      <c r="A36" s="101">
        <v>3</v>
      </c>
      <c r="B36" s="101">
        <v>3</v>
      </c>
      <c r="D36" s="103">
        <v>4</v>
      </c>
      <c r="E36" s="103">
        <v>21</v>
      </c>
      <c r="F36" s="103">
        <v>84</v>
      </c>
      <c r="G36" s="103"/>
      <c r="H36" s="103"/>
      <c r="P36" t="s">
        <v>8</v>
      </c>
      <c r="Q36">
        <v>-1</v>
      </c>
      <c r="R36">
        <v>1</v>
      </c>
      <c r="S36">
        <v>1</v>
      </c>
      <c r="T36">
        <v>-1</v>
      </c>
      <c r="U36">
        <v>-1</v>
      </c>
      <c r="V36">
        <v>1</v>
      </c>
      <c r="W36">
        <v>-1</v>
      </c>
      <c r="X36">
        <v>-1</v>
      </c>
      <c r="Y36">
        <v>-1</v>
      </c>
      <c r="Z36">
        <v>-1</v>
      </c>
      <c r="AA36">
        <v>1</v>
      </c>
      <c r="AB36">
        <v>-1</v>
      </c>
      <c r="AC36">
        <v>1</v>
      </c>
      <c r="AD36">
        <v>1</v>
      </c>
      <c r="AE36">
        <v>1</v>
      </c>
      <c r="AF36">
        <v>-1</v>
      </c>
      <c r="AG36">
        <f>AVERAGE($Q$36:$AF$36)</f>
        <v>-0.125</v>
      </c>
    </row>
    <row r="37" spans="1:36" x14ac:dyDescent="0.25">
      <c r="A37" s="101">
        <v>3</v>
      </c>
      <c r="B37" s="101">
        <v>4</v>
      </c>
      <c r="D37" s="103">
        <v>1</v>
      </c>
      <c r="E37" s="103">
        <v>2</v>
      </c>
      <c r="F37" s="103">
        <v>4</v>
      </c>
      <c r="G37" s="103"/>
      <c r="H37" s="103"/>
      <c r="P37" t="s">
        <v>9</v>
      </c>
      <c r="Q37">
        <v>-1</v>
      </c>
      <c r="R37">
        <v>-1</v>
      </c>
      <c r="S37">
        <v>-1</v>
      </c>
      <c r="T37">
        <v>-1</v>
      </c>
      <c r="U37">
        <v>1</v>
      </c>
      <c r="V37">
        <v>-1</v>
      </c>
      <c r="W37">
        <v>1</v>
      </c>
      <c r="X37">
        <v>1</v>
      </c>
      <c r="Y37">
        <v>1</v>
      </c>
      <c r="Z37">
        <v>1</v>
      </c>
      <c r="AA37">
        <v>-1</v>
      </c>
      <c r="AB37">
        <v>-1</v>
      </c>
      <c r="AC37">
        <v>1</v>
      </c>
      <c r="AD37">
        <v>-1</v>
      </c>
      <c r="AE37">
        <v>-1</v>
      </c>
      <c r="AF37">
        <v>1</v>
      </c>
      <c r="AG37">
        <f>AVERAGE($Q$37:$AF$37)</f>
        <v>-0.125</v>
      </c>
    </row>
    <row r="38" spans="1:36" x14ac:dyDescent="0.25">
      <c r="A38" s="101">
        <v>3</v>
      </c>
      <c r="B38" s="101">
        <v>5</v>
      </c>
      <c r="D38" s="103">
        <v>1E-4</v>
      </c>
      <c r="E38" s="103">
        <v>25</v>
      </c>
      <c r="F38" s="103">
        <v>201</v>
      </c>
      <c r="G38" s="103"/>
      <c r="H38" s="103"/>
      <c r="P38" t="s">
        <v>10</v>
      </c>
      <c r="Q38">
        <v>-1</v>
      </c>
      <c r="R38">
        <v>-1</v>
      </c>
      <c r="S38">
        <v>-1</v>
      </c>
      <c r="T38">
        <v>-1</v>
      </c>
      <c r="U38">
        <v>1</v>
      </c>
      <c r="V38">
        <v>-1</v>
      </c>
      <c r="W38">
        <v>-1</v>
      </c>
      <c r="X38">
        <v>1</v>
      </c>
      <c r="Y38">
        <v>-1</v>
      </c>
      <c r="Z38">
        <v>-1</v>
      </c>
      <c r="AA38">
        <v>1</v>
      </c>
      <c r="AB38">
        <v>1</v>
      </c>
      <c r="AC38">
        <v>-1</v>
      </c>
      <c r="AD38">
        <v>-1</v>
      </c>
      <c r="AE38">
        <v>1</v>
      </c>
      <c r="AF38">
        <v>-1</v>
      </c>
      <c r="AG38">
        <f>AVERAGE($Q$38:$AF$38)</f>
        <v>-0.375</v>
      </c>
    </row>
    <row r="39" spans="1:36" x14ac:dyDescent="0.25">
      <c r="A39" s="101">
        <v>3</v>
      </c>
      <c r="B39" s="101">
        <v>6</v>
      </c>
      <c r="D39" s="103">
        <v>50</v>
      </c>
      <c r="E39" s="103">
        <v>500</v>
      </c>
      <c r="F39" s="103">
        <v>1600</v>
      </c>
      <c r="G39" s="103"/>
      <c r="H39" s="103"/>
      <c r="P39" t="s">
        <v>79</v>
      </c>
      <c r="Q39">
        <f>AVERAGE($Q$29:$Q$38)</f>
        <v>-0.6</v>
      </c>
      <c r="R39">
        <f>AVERAGE($R$29:$R$38)</f>
        <v>-0.6</v>
      </c>
      <c r="S39">
        <f>AVERAGE($S$29:$S$38)</f>
        <v>-0.2</v>
      </c>
      <c r="T39">
        <f>AVERAGE($T$29:$T$38)</f>
        <v>0</v>
      </c>
      <c r="U39">
        <f>AVERAGE($U$29:$U$38)</f>
        <v>0.4</v>
      </c>
      <c r="V39">
        <f>AVERAGE($V$29:$V$38)</f>
        <v>-0.2</v>
      </c>
      <c r="W39">
        <f>AVERAGE($W$29:$W$38)</f>
        <v>-0.2</v>
      </c>
      <c r="X39">
        <f>AVERAGE($X$29:$X$38)</f>
        <v>-0.2</v>
      </c>
      <c r="Y39">
        <f>AVERAGE($Y$29:$Y$38)</f>
        <v>-0.8</v>
      </c>
      <c r="Z39">
        <f>AVERAGE($Z$29:$Z$38)</f>
        <v>0</v>
      </c>
      <c r="AA39">
        <f>AVERAGE($AA$29:$AA$38)</f>
        <v>0.2</v>
      </c>
      <c r="AB39">
        <f>AVERAGE($AB$29:$AB$38)</f>
        <v>0.2</v>
      </c>
      <c r="AC39">
        <f>AVERAGE($AC$29:$AC$38)</f>
        <v>0</v>
      </c>
      <c r="AD39">
        <f>AVERAGE($AD$29:$AD$38)</f>
        <v>0.2</v>
      </c>
      <c r="AE39">
        <f>AVERAGE($AE$29:$AE$38)</f>
        <v>-0.2</v>
      </c>
      <c r="AF39">
        <f>AVERAGE($AF$29:$AF$38)</f>
        <v>-0.2</v>
      </c>
    </row>
    <row r="40" spans="1:36" x14ac:dyDescent="0.25">
      <c r="A40" s="101">
        <v>3</v>
      </c>
      <c r="B40" s="101">
        <v>7</v>
      </c>
      <c r="D40" s="103">
        <v>5</v>
      </c>
      <c r="E40" s="103">
        <v>100</v>
      </c>
      <c r="F40" s="103">
        <v>300</v>
      </c>
      <c r="G40" s="103"/>
      <c r="H40" s="103"/>
    </row>
    <row r="41" spans="1:36" x14ac:dyDescent="0.25">
      <c r="A41" s="101">
        <v>3</v>
      </c>
      <c r="B41" s="101">
        <v>8</v>
      </c>
      <c r="D41" s="103">
        <v>1000</v>
      </c>
      <c r="E41" s="103">
        <v>7500</v>
      </c>
      <c r="F41" s="103">
        <v>20000</v>
      </c>
      <c r="G41" s="103"/>
      <c r="H41" s="103"/>
    </row>
    <row r="42" spans="1:36" x14ac:dyDescent="0.25">
      <c r="A42" s="101">
        <v>3</v>
      </c>
      <c r="B42" s="101">
        <v>9</v>
      </c>
      <c r="D42" s="103">
        <v>5</v>
      </c>
      <c r="E42" s="103">
        <v>75</v>
      </c>
      <c r="F42" s="103">
        <v>200</v>
      </c>
      <c r="G42" s="103"/>
      <c r="H42" s="103"/>
      <c r="P42" t="s">
        <v>218</v>
      </c>
      <c r="Q42" t="s">
        <v>81</v>
      </c>
      <c r="R42" t="s">
        <v>82</v>
      </c>
      <c r="S42" t="s">
        <v>83</v>
      </c>
      <c r="T42" t="s">
        <v>84</v>
      </c>
      <c r="U42" t="s">
        <v>85</v>
      </c>
      <c r="V42" t="s">
        <v>86</v>
      </c>
      <c r="W42" t="s">
        <v>87</v>
      </c>
      <c r="X42" t="s">
        <v>88</v>
      </c>
      <c r="Y42" t="s">
        <v>89</v>
      </c>
      <c r="Z42" t="s">
        <v>90</v>
      </c>
      <c r="AA42" t="s">
        <v>91</v>
      </c>
      <c r="AB42" t="s">
        <v>92</v>
      </c>
      <c r="AC42" t="s">
        <v>93</v>
      </c>
      <c r="AD42" t="s">
        <v>94</v>
      </c>
      <c r="AE42" t="s">
        <v>95</v>
      </c>
      <c r="AF42" t="s">
        <v>96</v>
      </c>
      <c r="AG42" t="s">
        <v>80</v>
      </c>
      <c r="AH42" t="s">
        <v>439</v>
      </c>
      <c r="AJ42" t="s">
        <v>42</v>
      </c>
    </row>
    <row r="43" spans="1:36" x14ac:dyDescent="0.25">
      <c r="A43" s="101">
        <v>3</v>
      </c>
      <c r="B43" s="101">
        <v>10</v>
      </c>
      <c r="D43" s="103">
        <v>1000</v>
      </c>
      <c r="E43" s="103">
        <v>15000000</v>
      </c>
      <c r="F43" s="103">
        <v>100000000</v>
      </c>
      <c r="G43" s="103"/>
      <c r="H43" s="103"/>
      <c r="P43" t="s">
        <v>1</v>
      </c>
      <c r="Q43">
        <v>11.5</v>
      </c>
      <c r="R43">
        <v>8393.7079760918714</v>
      </c>
      <c r="S43">
        <v>0.72602739726027399</v>
      </c>
      <c r="T43">
        <v>1.7777777777777779</v>
      </c>
      <c r="U43">
        <v>0.40845070422535212</v>
      </c>
      <c r="V43">
        <v>0.3869625520110957</v>
      </c>
      <c r="W43">
        <v>16.793594306049823</v>
      </c>
      <c r="X43">
        <v>0.20628358825961141</v>
      </c>
      <c r="Y43">
        <v>149</v>
      </c>
      <c r="Z43">
        <v>39776.563862878786</v>
      </c>
      <c r="AA43">
        <v>1.2388059701492538</v>
      </c>
      <c r="AB43">
        <v>6.518796992481203</v>
      </c>
      <c r="AC43">
        <v>6.2463768115942031</v>
      </c>
      <c r="AD43">
        <v>22.187868107406207</v>
      </c>
      <c r="AE43">
        <v>86.032201914708438</v>
      </c>
      <c r="AF43">
        <v>1.1175972330062822</v>
      </c>
      <c r="AG43">
        <f>AVERAGE($Q$43:$AF$43)</f>
        <v>3029.6507863953493</v>
      </c>
      <c r="AH43" t="s">
        <v>52</v>
      </c>
      <c r="AI43">
        <f>VARP($Q$53:$AF$53)</f>
        <v>1067649.1963915485</v>
      </c>
      <c r="AJ43">
        <f>AI43/AI45</f>
        <v>0.10425825208061937</v>
      </c>
    </row>
    <row r="44" spans="1:36" x14ac:dyDescent="0.25">
      <c r="A44" s="101">
        <v>3</v>
      </c>
      <c r="B44" s="101">
        <v>11</v>
      </c>
      <c r="D44" s="103">
        <v>1</v>
      </c>
      <c r="E44" s="103">
        <v>6</v>
      </c>
      <c r="F44" s="103">
        <v>30</v>
      </c>
      <c r="G44" s="103"/>
      <c r="H44" s="103"/>
      <c r="P44" t="s">
        <v>2</v>
      </c>
      <c r="Q44">
        <v>2.5</v>
      </c>
      <c r="R44">
        <v>0.83210584047816261</v>
      </c>
      <c r="S44">
        <v>0.79452054794520544</v>
      </c>
      <c r="T44">
        <v>0.72222222222222221</v>
      </c>
      <c r="U44">
        <v>0.57746478873239437</v>
      </c>
      <c r="V44">
        <v>0.94174757281553401</v>
      </c>
      <c r="W44">
        <v>6.7615658362989328E-2</v>
      </c>
      <c r="X44">
        <v>0.17321207110376188</v>
      </c>
      <c r="Y44">
        <v>19</v>
      </c>
      <c r="Z44">
        <v>4.5688589408030298</v>
      </c>
      <c r="AA44">
        <v>0.92537313432835822</v>
      </c>
      <c r="AB44">
        <v>0.6992481203007519</v>
      </c>
      <c r="AC44">
        <v>0.96376811594202894</v>
      </c>
      <c r="AD44">
        <v>1.3187868107406204</v>
      </c>
      <c r="AE44">
        <v>0.7406440382941688</v>
      </c>
      <c r="AF44">
        <v>0.41173148867085479</v>
      </c>
      <c r="AG44">
        <f>AVERAGE($Q$44:$AF$44)</f>
        <v>2.202331209421255</v>
      </c>
      <c r="AH44" t="s">
        <v>54</v>
      </c>
      <c r="AI44">
        <f>VARP($AG$43:$AG$52)</f>
        <v>809966.47752665123</v>
      </c>
      <c r="AJ44">
        <f>AI44/AI45</f>
        <v>7.9094977522799925E-2</v>
      </c>
    </row>
    <row r="45" spans="1:36" x14ac:dyDescent="0.25">
      <c r="A45" s="101">
        <v>3</v>
      </c>
      <c r="B45" s="101">
        <v>12</v>
      </c>
      <c r="D45" s="103">
        <v>1</v>
      </c>
      <c r="E45" s="103">
        <v>2</v>
      </c>
      <c r="F45" s="103">
        <v>10</v>
      </c>
      <c r="G45" s="103"/>
      <c r="H45" s="103"/>
      <c r="P45" t="s">
        <v>3</v>
      </c>
      <c r="Q45">
        <v>11.6</v>
      </c>
      <c r="R45">
        <v>558.64719840612474</v>
      </c>
      <c r="S45">
        <v>0.71232876712328763</v>
      </c>
      <c r="T45">
        <v>0.44444444444444448</v>
      </c>
      <c r="U45">
        <v>0.647887323943662</v>
      </c>
      <c r="V45">
        <v>0.86130374479889038</v>
      </c>
      <c r="W45">
        <v>0.64412811387900359</v>
      </c>
      <c r="X45">
        <v>0.37990905332782143</v>
      </c>
      <c r="Y45">
        <v>36.5</v>
      </c>
      <c r="Z45">
        <v>1192.3269158863634</v>
      </c>
      <c r="AA45">
        <v>0.95522388059701491</v>
      </c>
      <c r="AB45">
        <v>0.6992481203007519</v>
      </c>
      <c r="AC45">
        <v>0.8188405797101449</v>
      </c>
      <c r="AD45">
        <v>0.53624263785187587</v>
      </c>
      <c r="AE45">
        <v>3.3516100957354222</v>
      </c>
      <c r="AF45">
        <v>0.5764805533987436</v>
      </c>
      <c r="AG45">
        <f>AVERAGE($Q$45:$AF$45)</f>
        <v>113.10636010047497</v>
      </c>
      <c r="AH45" t="s">
        <v>57</v>
      </c>
      <c r="AI45">
        <f>VARP($Q$43:$AF$52)</f>
        <v>10240428.695907654</v>
      </c>
    </row>
    <row r="46" spans="1:36" x14ac:dyDescent="0.25">
      <c r="A46" s="101">
        <v>3</v>
      </c>
      <c r="B46" s="101">
        <v>13</v>
      </c>
      <c r="D46" s="103">
        <v>2</v>
      </c>
      <c r="E46" s="103">
        <v>25</v>
      </c>
      <c r="F46" s="103">
        <v>100</v>
      </c>
      <c r="G46" s="103"/>
      <c r="H46" s="103"/>
      <c r="P46" t="s">
        <v>4</v>
      </c>
      <c r="Q46">
        <v>21.5</v>
      </c>
      <c r="R46">
        <v>1.7982359920306239</v>
      </c>
      <c r="S46">
        <v>0.72602739726027399</v>
      </c>
      <c r="T46">
        <v>0.38888888888888884</v>
      </c>
      <c r="U46">
        <v>0.6901408450704225</v>
      </c>
      <c r="V46">
        <v>2.9126213592233011E-2</v>
      </c>
      <c r="W46">
        <v>1.1352313167259787</v>
      </c>
      <c r="X46">
        <v>0.81810665564282758</v>
      </c>
      <c r="Y46">
        <v>89</v>
      </c>
      <c r="Z46">
        <v>237.6653831772727</v>
      </c>
      <c r="AA46">
        <v>0.55223880597014929</v>
      </c>
      <c r="AB46">
        <v>9.7744360902255689E-2</v>
      </c>
      <c r="AC46">
        <v>0.27536231884057971</v>
      </c>
      <c r="AD46">
        <v>0.67536984649631315</v>
      </c>
      <c r="AE46">
        <v>0.7389033942558747</v>
      </c>
      <c r="AF46">
        <v>0.82353356391614319</v>
      </c>
      <c r="AG46">
        <f>AVERAGE($Q$46:$AF$46)</f>
        <v>22.307143298554081</v>
      </c>
      <c r="AH46" t="s">
        <v>384</v>
      </c>
      <c r="AI46">
        <f>AVERAGE($Q$43:$AF$52)</f>
        <v>332.020301070838</v>
      </c>
    </row>
    <row r="47" spans="1:36" x14ac:dyDescent="0.25">
      <c r="A47" s="101">
        <v>3</v>
      </c>
      <c r="B47" s="101">
        <v>14</v>
      </c>
      <c r="D47" s="103">
        <v>100</v>
      </c>
      <c r="E47" s="103">
        <v>10000</v>
      </c>
      <c r="F47" s="103">
        <v>40000</v>
      </c>
      <c r="G47" s="103"/>
      <c r="H47" s="103"/>
      <c r="P47" t="s">
        <v>5</v>
      </c>
      <c r="Q47">
        <v>14</v>
      </c>
      <c r="R47">
        <v>60.561191824673728</v>
      </c>
      <c r="S47">
        <v>0.31506849315068491</v>
      </c>
      <c r="T47">
        <v>0.38888888888888884</v>
      </c>
      <c r="U47">
        <v>1.1126760563380282</v>
      </c>
      <c r="V47">
        <v>0.10957004160887657</v>
      </c>
      <c r="W47">
        <v>0.77935943060498225</v>
      </c>
      <c r="X47">
        <v>0.11616370400992146</v>
      </c>
      <c r="Y47">
        <v>249</v>
      </c>
      <c r="Z47">
        <v>1192.3269158863634</v>
      </c>
      <c r="AA47">
        <v>0.55223880597014929</v>
      </c>
      <c r="AB47">
        <v>9.7744360902255689E-2</v>
      </c>
      <c r="AC47">
        <v>8.6956521739130432E-2</v>
      </c>
      <c r="AD47">
        <v>0.11886101191856421</v>
      </c>
      <c r="AE47">
        <v>0.30374238468233244</v>
      </c>
      <c r="AF47">
        <v>0.36472083009811535</v>
      </c>
      <c r="AG47">
        <f>AVERAGE($Q$47:$AF$47)</f>
        <v>95.014631140059322</v>
      </c>
      <c r="AH47" t="s">
        <v>385</v>
      </c>
      <c r="AI47">
        <f>AI46*160</f>
        <v>53123.248171334082</v>
      </c>
    </row>
    <row r="48" spans="1:36" x14ac:dyDescent="0.25">
      <c r="A48" s="101">
        <v>3</v>
      </c>
      <c r="B48" s="101">
        <v>15</v>
      </c>
      <c r="D48" s="103">
        <v>100</v>
      </c>
      <c r="E48" s="103">
        <v>5000</v>
      </c>
      <c r="F48" s="103">
        <v>20000</v>
      </c>
      <c r="G48" s="103"/>
      <c r="H48" s="103"/>
      <c r="P48" t="s">
        <v>6</v>
      </c>
      <c r="Q48">
        <v>1.5</v>
      </c>
      <c r="R48">
        <v>0.86008820039846878</v>
      </c>
      <c r="S48">
        <v>2.4246575342465753</v>
      </c>
      <c r="T48">
        <v>1.7777777777777779</v>
      </c>
      <c r="U48">
        <v>0.971830985915493</v>
      </c>
      <c r="V48">
        <v>0.16782246879334259</v>
      </c>
      <c r="W48">
        <v>0.55516014234875444</v>
      </c>
      <c r="X48">
        <v>1.3150062009094667</v>
      </c>
      <c r="Y48">
        <v>24</v>
      </c>
      <c r="Z48">
        <v>0.59110255451515137</v>
      </c>
      <c r="AA48">
        <v>0.44029850746268656</v>
      </c>
      <c r="AB48">
        <v>0.39849624060150379</v>
      </c>
      <c r="AC48">
        <v>0.78260869565217395</v>
      </c>
      <c r="AD48">
        <v>2.478180216110931</v>
      </c>
      <c r="AE48">
        <v>1.6109660574412532</v>
      </c>
      <c r="AF48">
        <v>2.1763958495094231</v>
      </c>
      <c r="AG48">
        <f>AVERAGE($Q$48:$AF$48)</f>
        <v>2.6281494644801877</v>
      </c>
    </row>
    <row r="49" spans="1:33" x14ac:dyDescent="0.25">
      <c r="A49" s="101">
        <v>3</v>
      </c>
      <c r="B49" s="101">
        <v>16</v>
      </c>
      <c r="D49" s="103">
        <v>1000</v>
      </c>
      <c r="E49" s="103">
        <v>6000</v>
      </c>
      <c r="F49" s="103">
        <v>20000</v>
      </c>
      <c r="G49" s="103"/>
      <c r="H49" s="103"/>
      <c r="P49" t="s">
        <v>7</v>
      </c>
      <c r="Q49">
        <v>59</v>
      </c>
      <c r="R49">
        <v>0.55228224127510017</v>
      </c>
      <c r="S49">
        <v>9.5890410958904104E-2</v>
      </c>
      <c r="T49">
        <v>0.11111111111111108</v>
      </c>
      <c r="U49">
        <v>0.26760563380281688</v>
      </c>
      <c r="V49">
        <v>0.73370319001386963</v>
      </c>
      <c r="W49">
        <v>0.50177935943060503</v>
      </c>
      <c r="X49">
        <v>0.92062835882596117</v>
      </c>
      <c r="Y49">
        <v>299</v>
      </c>
      <c r="Z49">
        <v>4.5338467290909207E-2</v>
      </c>
      <c r="AA49">
        <v>0.55223880597014929</v>
      </c>
      <c r="AB49">
        <v>0.54887218045112784</v>
      </c>
      <c r="AC49">
        <v>0.56521739130434778</v>
      </c>
      <c r="AD49">
        <v>0.21161248434818902</v>
      </c>
      <c r="AE49">
        <v>7.7032201914708445</v>
      </c>
      <c r="AF49">
        <v>0.9152961106797487</v>
      </c>
      <c r="AG49">
        <f>AVERAGE($Q$49:$AF$49)</f>
        <v>23.232799746058358</v>
      </c>
    </row>
    <row r="50" spans="1:33" x14ac:dyDescent="0.25">
      <c r="A50" s="101">
        <v>4</v>
      </c>
      <c r="B50" s="101">
        <v>1</v>
      </c>
      <c r="D50" s="103">
        <v>60</v>
      </c>
      <c r="E50" s="103">
        <v>225</v>
      </c>
      <c r="F50" s="103">
        <v>600</v>
      </c>
      <c r="G50" s="103"/>
      <c r="H50" s="103"/>
      <c r="P50" t="s">
        <v>8</v>
      </c>
      <c r="Q50">
        <v>21.5</v>
      </c>
      <c r="R50">
        <v>0.44035280159387524</v>
      </c>
      <c r="S50">
        <v>2.7397260273972601E-2</v>
      </c>
      <c r="T50">
        <v>0.30555555555555558</v>
      </c>
      <c r="U50">
        <v>0.85915492957746475</v>
      </c>
      <c r="V50">
        <v>0.16782246879334259</v>
      </c>
      <c r="W50">
        <v>0.55516014234875444</v>
      </c>
      <c r="X50">
        <v>0.58660603555188096</v>
      </c>
      <c r="Y50">
        <v>211.5</v>
      </c>
      <c r="Z50">
        <v>0.60222436137121216</v>
      </c>
      <c r="AA50">
        <v>0.11940298507462686</v>
      </c>
      <c r="AB50">
        <v>0.24812030075187974</v>
      </c>
      <c r="AC50">
        <v>0.27536231884057971</v>
      </c>
      <c r="AD50">
        <v>6.6641932940685433E-2</v>
      </c>
      <c r="AE50">
        <v>0.30548302872062666</v>
      </c>
      <c r="AF50">
        <v>0.64706712783228626</v>
      </c>
      <c r="AG50">
        <f>AVERAGE($Q$50:$AF$50)</f>
        <v>14.887896953076673</v>
      </c>
    </row>
    <row r="51" spans="1:33" x14ac:dyDescent="0.25">
      <c r="A51" s="101">
        <v>4</v>
      </c>
      <c r="B51" s="101">
        <v>2</v>
      </c>
      <c r="D51" s="103">
        <v>200000</v>
      </c>
      <c r="E51" s="103">
        <v>500000</v>
      </c>
      <c r="F51" s="103">
        <v>800000</v>
      </c>
      <c r="G51" s="103"/>
      <c r="H51" s="103"/>
      <c r="P51" t="s">
        <v>9</v>
      </c>
      <c r="Q51">
        <v>11</v>
      </c>
      <c r="R51">
        <v>5.9955899800765593</v>
      </c>
      <c r="S51">
        <v>0.58904109589041098</v>
      </c>
      <c r="T51">
        <v>0.72222222222222221</v>
      </c>
      <c r="U51">
        <v>5.6338028169014086E-2</v>
      </c>
      <c r="V51">
        <v>0.79195561719833563</v>
      </c>
      <c r="W51">
        <v>0.28825622775800713</v>
      </c>
      <c r="X51">
        <v>0.19884249689954528</v>
      </c>
      <c r="Y51">
        <v>29</v>
      </c>
      <c r="Z51">
        <v>38.777563862878779</v>
      </c>
      <c r="AA51">
        <v>0.92537313432835822</v>
      </c>
      <c r="AB51">
        <v>0.84962406015037595</v>
      </c>
      <c r="AC51">
        <v>0.13043478260869565</v>
      </c>
      <c r="AD51">
        <v>0.94203032973148448</v>
      </c>
      <c r="AE51">
        <v>0.95648389904264575</v>
      </c>
      <c r="AF51">
        <v>2.3505329286369732E-2</v>
      </c>
      <c r="AG51">
        <f>AVERAGE($Q$51:$AF$51)</f>
        <v>5.7029538166400506</v>
      </c>
    </row>
    <row r="52" spans="1:33" x14ac:dyDescent="0.25">
      <c r="A52" s="101">
        <v>4</v>
      </c>
      <c r="B52" s="101">
        <v>3</v>
      </c>
      <c r="D52" s="103">
        <v>10</v>
      </c>
      <c r="E52" s="103">
        <v>20</v>
      </c>
      <c r="F52" s="103">
        <v>50</v>
      </c>
      <c r="G52" s="103"/>
      <c r="H52" s="103"/>
      <c r="P52" t="s">
        <v>10</v>
      </c>
      <c r="Q52">
        <v>44</v>
      </c>
      <c r="R52">
        <v>7.3947079760918717</v>
      </c>
      <c r="S52">
        <v>0.78082191780821919</v>
      </c>
      <c r="T52">
        <v>0.94444444444444442</v>
      </c>
      <c r="U52">
        <v>0.83098591549295775</v>
      </c>
      <c r="V52">
        <v>0.65325936199722612</v>
      </c>
      <c r="W52">
        <v>0.73309608540925264</v>
      </c>
      <c r="X52">
        <v>7.8544853245142623E-3</v>
      </c>
      <c r="Y52">
        <v>124</v>
      </c>
      <c r="Z52">
        <v>0.60222436137121216</v>
      </c>
      <c r="AA52">
        <v>0.86567164179104472</v>
      </c>
      <c r="AB52">
        <v>0.50375939849624052</v>
      </c>
      <c r="AC52">
        <v>0.94565217391304346</v>
      </c>
      <c r="AD52">
        <v>0.83304734962667537</v>
      </c>
      <c r="AE52">
        <v>0.12967798085291557</v>
      </c>
      <c r="AF52">
        <v>0.29413425566457257</v>
      </c>
      <c r="AG52">
        <f>AVERAGE($Q$52:$AF$52)</f>
        <v>11.46995858426776</v>
      </c>
    </row>
    <row r="53" spans="1:33" x14ac:dyDescent="0.25">
      <c r="A53" s="101">
        <v>4</v>
      </c>
      <c r="B53" s="101">
        <v>4</v>
      </c>
      <c r="D53" s="103">
        <v>1</v>
      </c>
      <c r="E53" s="103">
        <v>5</v>
      </c>
      <c r="F53" s="103">
        <v>10</v>
      </c>
      <c r="G53" s="103"/>
      <c r="H53" s="103"/>
      <c r="P53" t="s">
        <v>79</v>
      </c>
      <c r="Q53">
        <f>AVERAGE($Q$43:$Q$52)</f>
        <v>19.809999999999999</v>
      </c>
      <c r="R53">
        <f>AVERAGE($R$43:$R$52)</f>
        <v>903.07897293546137</v>
      </c>
      <c r="S53">
        <f>AVERAGE($S$43:$S$52)</f>
        <v>0.71917808219178081</v>
      </c>
      <c r="T53">
        <f>AVERAGE($T$43:$T$52)</f>
        <v>0.7583333333333333</v>
      </c>
      <c r="U53">
        <f>AVERAGE($U$43:$U$52)</f>
        <v>0.6422535211267606</v>
      </c>
      <c r="V53">
        <f>AVERAGE($V$43:$V$52)</f>
        <v>0.48432732316227456</v>
      </c>
      <c r="W53">
        <f>AVERAGE($W$43:$W$52)</f>
        <v>2.2053380782918146</v>
      </c>
      <c r="X53">
        <f>AVERAGE($X$43:$X$52)</f>
        <v>0.47226126498553117</v>
      </c>
      <c r="Y53">
        <f>AVERAGE($Y$43:$Y$52)</f>
        <v>123</v>
      </c>
      <c r="Z53">
        <f>AVERAGE($Z$43:$Z$52)</f>
        <v>4244.4070390377001</v>
      </c>
      <c r="AA53">
        <f>AVERAGE($AA$43:$AA$52)</f>
        <v>0.71268656716417922</v>
      </c>
      <c r="AB53">
        <f>AVERAGE($AB$43:$AB$52)</f>
        <v>1.0661654135338345</v>
      </c>
      <c r="AC53">
        <f>AVERAGE($AC$43:$AC$52)</f>
        <v>1.1090579710144928</v>
      </c>
      <c r="AD53">
        <f>AVERAGE($AD$43:$AD$52)</f>
        <v>2.9368640727171544</v>
      </c>
      <c r="AE53">
        <f>AVERAGE($AE$43:$AE$52)</f>
        <v>10.187293298520455</v>
      </c>
      <c r="AF53">
        <f>AVERAGE($AF$43:$AF$52)</f>
        <v>0.73504623420625381</v>
      </c>
    </row>
    <row r="54" spans="1:33" x14ac:dyDescent="0.25">
      <c r="A54" s="101">
        <v>4</v>
      </c>
      <c r="B54" s="101">
        <v>5</v>
      </c>
      <c r="D54" s="103">
        <v>60</v>
      </c>
      <c r="E54" s="103">
        <v>120</v>
      </c>
      <c r="F54" s="103">
        <v>240</v>
      </c>
      <c r="G54" s="103"/>
      <c r="H54" s="103"/>
    </row>
    <row r="55" spans="1:33" x14ac:dyDescent="0.25">
      <c r="A55" s="101">
        <v>4</v>
      </c>
      <c r="B55" s="101">
        <v>6</v>
      </c>
      <c r="D55" s="103">
        <v>2500</v>
      </c>
      <c r="E55" s="103">
        <v>3500</v>
      </c>
      <c r="F55" s="103">
        <v>5000</v>
      </c>
      <c r="G55" s="103"/>
      <c r="H55" s="103"/>
    </row>
    <row r="56" spans="1:33" x14ac:dyDescent="0.25">
      <c r="A56" s="101">
        <v>4</v>
      </c>
      <c r="B56" s="101">
        <v>7</v>
      </c>
      <c r="D56" s="103">
        <v>300</v>
      </c>
      <c r="E56" s="103">
        <v>600</v>
      </c>
      <c r="F56" s="103">
        <v>800</v>
      </c>
      <c r="G56" s="103"/>
      <c r="H56" s="103"/>
    </row>
    <row r="57" spans="1:33" x14ac:dyDescent="0.25">
      <c r="A57" s="101">
        <v>4</v>
      </c>
      <c r="B57" s="101">
        <v>8</v>
      </c>
      <c r="D57" s="103">
        <v>1600</v>
      </c>
      <c r="E57" s="103">
        <v>2200</v>
      </c>
      <c r="F57" s="103">
        <v>2600</v>
      </c>
      <c r="G57" s="103"/>
      <c r="H57" s="103"/>
    </row>
    <row r="58" spans="1:33" x14ac:dyDescent="0.25">
      <c r="A58" s="101">
        <v>4</v>
      </c>
      <c r="B58" s="101">
        <v>9</v>
      </c>
      <c r="D58" s="103">
        <v>90</v>
      </c>
      <c r="E58" s="103">
        <v>180</v>
      </c>
      <c r="F58" s="103">
        <v>270</v>
      </c>
      <c r="G58" s="103"/>
      <c r="H58" s="103"/>
    </row>
    <row r="59" spans="1:33" x14ac:dyDescent="0.25">
      <c r="A59" s="101">
        <v>4</v>
      </c>
      <c r="B59" s="101">
        <v>10</v>
      </c>
      <c r="D59" s="103">
        <v>1000000</v>
      </c>
      <c r="E59" s="103">
        <v>3000000</v>
      </c>
      <c r="F59" s="103">
        <v>10000000</v>
      </c>
      <c r="G59" s="103"/>
      <c r="H59" s="103"/>
    </row>
    <row r="60" spans="1:33" x14ac:dyDescent="0.25">
      <c r="A60" s="101">
        <v>4</v>
      </c>
      <c r="B60" s="101">
        <v>11</v>
      </c>
      <c r="D60" s="103">
        <v>20</v>
      </c>
      <c r="E60" s="103">
        <v>60</v>
      </c>
      <c r="F60" s="103">
        <v>100</v>
      </c>
      <c r="G60" s="103"/>
      <c r="H60" s="103"/>
    </row>
    <row r="61" spans="1:33" x14ac:dyDescent="0.25">
      <c r="A61" s="101">
        <v>4</v>
      </c>
      <c r="B61" s="101">
        <v>12</v>
      </c>
      <c r="D61" s="103">
        <v>1</v>
      </c>
      <c r="E61" s="103">
        <v>6</v>
      </c>
      <c r="F61" s="103">
        <v>10</v>
      </c>
      <c r="G61" s="103"/>
      <c r="H61" s="103"/>
    </row>
    <row r="62" spans="1:33" x14ac:dyDescent="0.25">
      <c r="A62" s="101">
        <v>4</v>
      </c>
      <c r="B62" s="101">
        <v>13</v>
      </c>
      <c r="D62" s="103">
        <v>50</v>
      </c>
      <c r="E62" s="103">
        <v>100</v>
      </c>
      <c r="F62" s="103">
        <v>200</v>
      </c>
      <c r="G62" s="103"/>
      <c r="H62" s="103"/>
    </row>
    <row r="63" spans="1:33" x14ac:dyDescent="0.25">
      <c r="A63" s="101">
        <v>4</v>
      </c>
      <c r="B63" s="101">
        <v>14</v>
      </c>
      <c r="D63" s="103">
        <v>5000</v>
      </c>
      <c r="E63" s="103">
        <v>7000</v>
      </c>
      <c r="F63" s="103">
        <v>10000</v>
      </c>
      <c r="G63" s="103"/>
      <c r="H63" s="103"/>
    </row>
    <row r="64" spans="1:33" x14ac:dyDescent="0.25">
      <c r="A64" s="101">
        <v>4</v>
      </c>
      <c r="B64" s="101">
        <v>15</v>
      </c>
      <c r="D64" s="103">
        <v>150</v>
      </c>
      <c r="E64" s="103">
        <v>300</v>
      </c>
      <c r="F64" s="103">
        <v>500</v>
      </c>
      <c r="G64" s="103"/>
      <c r="H64" s="103"/>
    </row>
    <row r="65" spans="1:8" x14ac:dyDescent="0.25">
      <c r="A65" s="101">
        <v>4</v>
      </c>
      <c r="B65" s="101">
        <v>16</v>
      </c>
      <c r="D65" s="103">
        <v>1600</v>
      </c>
      <c r="E65" s="103">
        <v>2500</v>
      </c>
      <c r="F65" s="103">
        <v>3000</v>
      </c>
      <c r="G65" s="103"/>
      <c r="H65" s="103"/>
    </row>
    <row r="66" spans="1:8" x14ac:dyDescent="0.25">
      <c r="A66" s="101">
        <v>5</v>
      </c>
      <c r="B66" s="101">
        <v>1</v>
      </c>
      <c r="D66" s="103">
        <v>75</v>
      </c>
      <c r="E66" s="103">
        <v>150</v>
      </c>
      <c r="F66" s="103">
        <v>250</v>
      </c>
      <c r="G66" s="103"/>
      <c r="H66" s="103"/>
    </row>
    <row r="67" spans="1:8" x14ac:dyDescent="0.25">
      <c r="A67" s="101">
        <v>5</v>
      </c>
      <c r="B67" s="101">
        <v>2</v>
      </c>
      <c r="D67" s="103">
        <v>500000</v>
      </c>
      <c r="E67" s="103">
        <v>11000000</v>
      </c>
      <c r="F67" s="103">
        <v>25000000</v>
      </c>
      <c r="G67" s="103"/>
      <c r="H67" s="103"/>
    </row>
    <row r="68" spans="1:8" x14ac:dyDescent="0.25">
      <c r="A68" s="101">
        <v>5</v>
      </c>
      <c r="B68" s="101">
        <v>3</v>
      </c>
      <c r="D68" s="103">
        <v>15</v>
      </c>
      <c r="E68" s="103">
        <v>50</v>
      </c>
      <c r="F68" s="103">
        <v>125</v>
      </c>
      <c r="G68" s="103"/>
      <c r="H68" s="103"/>
    </row>
    <row r="69" spans="1:8" x14ac:dyDescent="0.25">
      <c r="A69" s="101">
        <v>5</v>
      </c>
      <c r="B69" s="101">
        <v>4</v>
      </c>
      <c r="D69" s="103">
        <v>3</v>
      </c>
      <c r="E69" s="103">
        <v>5</v>
      </c>
      <c r="F69" s="103">
        <v>25</v>
      </c>
      <c r="G69" s="103"/>
      <c r="H69" s="103"/>
    </row>
    <row r="70" spans="1:8" x14ac:dyDescent="0.25">
      <c r="A70" s="101">
        <v>5</v>
      </c>
      <c r="B70" s="101">
        <v>5</v>
      </c>
      <c r="D70" s="103">
        <v>25</v>
      </c>
      <c r="E70" s="103">
        <v>150</v>
      </c>
      <c r="F70" s="103">
        <v>2000</v>
      </c>
      <c r="G70" s="103"/>
      <c r="H70" s="103"/>
    </row>
    <row r="71" spans="1:8" x14ac:dyDescent="0.25">
      <c r="A71" s="101">
        <v>5</v>
      </c>
      <c r="B71" s="101">
        <v>6</v>
      </c>
      <c r="D71" s="103">
        <v>2000</v>
      </c>
      <c r="E71" s="103">
        <v>4000</v>
      </c>
      <c r="F71" s="103">
        <v>5000</v>
      </c>
      <c r="G71" s="103"/>
      <c r="H71" s="103"/>
    </row>
    <row r="72" spans="1:8" x14ac:dyDescent="0.25">
      <c r="A72" s="101">
        <v>5</v>
      </c>
      <c r="B72" s="101">
        <v>7</v>
      </c>
      <c r="D72" s="103">
        <v>300</v>
      </c>
      <c r="E72" s="103">
        <v>500</v>
      </c>
      <c r="F72" s="103">
        <v>750</v>
      </c>
      <c r="G72" s="103"/>
      <c r="H72" s="103"/>
    </row>
    <row r="73" spans="1:8" x14ac:dyDescent="0.25">
      <c r="A73" s="101">
        <v>5</v>
      </c>
      <c r="B73" s="101">
        <v>8</v>
      </c>
      <c r="D73" s="103">
        <v>11000</v>
      </c>
      <c r="E73" s="103">
        <v>13500</v>
      </c>
      <c r="F73" s="103">
        <v>18000</v>
      </c>
      <c r="G73" s="103"/>
      <c r="H73" s="103"/>
    </row>
    <row r="74" spans="1:8" x14ac:dyDescent="0.25">
      <c r="A74" s="101">
        <v>5</v>
      </c>
      <c r="B74" s="101">
        <v>9</v>
      </c>
      <c r="D74" s="103">
        <v>300</v>
      </c>
      <c r="E74" s="103">
        <v>500</v>
      </c>
      <c r="F74" s="103">
        <v>1000</v>
      </c>
      <c r="G74" s="103"/>
      <c r="H74" s="103"/>
    </row>
    <row r="75" spans="1:8" x14ac:dyDescent="0.25">
      <c r="A75" s="101">
        <v>5</v>
      </c>
      <c r="B75" s="101">
        <v>10</v>
      </c>
      <c r="D75" s="103">
        <v>100000</v>
      </c>
      <c r="E75" s="103">
        <v>15000000</v>
      </c>
      <c r="F75" s="103">
        <v>150000000</v>
      </c>
      <c r="G75" s="103"/>
      <c r="H75" s="103"/>
    </row>
    <row r="76" spans="1:8" x14ac:dyDescent="0.25">
      <c r="A76" s="101">
        <v>5</v>
      </c>
      <c r="B76" s="101">
        <v>11</v>
      </c>
      <c r="D76" s="103">
        <v>10</v>
      </c>
      <c r="E76" s="103">
        <v>60</v>
      </c>
      <c r="F76" s="103">
        <v>1000</v>
      </c>
      <c r="G76" s="103"/>
      <c r="H76" s="103"/>
    </row>
    <row r="77" spans="1:8" x14ac:dyDescent="0.25">
      <c r="A77" s="101">
        <v>5</v>
      </c>
      <c r="B77" s="101">
        <v>12</v>
      </c>
      <c r="D77" s="103">
        <v>3</v>
      </c>
      <c r="E77" s="103">
        <v>6</v>
      </c>
      <c r="F77" s="103">
        <v>200</v>
      </c>
      <c r="G77" s="103"/>
      <c r="H77" s="103"/>
    </row>
    <row r="78" spans="1:8" x14ac:dyDescent="0.25">
      <c r="A78" s="101">
        <v>5</v>
      </c>
      <c r="B78" s="101">
        <v>13</v>
      </c>
      <c r="D78" s="103">
        <v>40</v>
      </c>
      <c r="E78" s="103">
        <v>150</v>
      </c>
      <c r="F78" s="103">
        <v>1000</v>
      </c>
      <c r="G78" s="103"/>
      <c r="H78" s="103"/>
    </row>
    <row r="79" spans="1:8" x14ac:dyDescent="0.25">
      <c r="A79" s="101">
        <v>5</v>
      </c>
      <c r="B79" s="101">
        <v>14</v>
      </c>
      <c r="D79" s="103">
        <v>16000</v>
      </c>
      <c r="E79" s="103">
        <v>19000</v>
      </c>
      <c r="F79" s="103">
        <v>24000</v>
      </c>
      <c r="G79" s="103"/>
      <c r="H79" s="103"/>
    </row>
    <row r="80" spans="1:8" x14ac:dyDescent="0.25">
      <c r="A80" s="101">
        <v>5</v>
      </c>
      <c r="B80" s="101">
        <v>15</v>
      </c>
      <c r="D80" s="103">
        <v>600</v>
      </c>
      <c r="E80" s="103">
        <v>800</v>
      </c>
      <c r="F80" s="103">
        <v>1100</v>
      </c>
      <c r="G80" s="103"/>
      <c r="H80" s="103"/>
    </row>
    <row r="81" spans="1:8" x14ac:dyDescent="0.25">
      <c r="A81" s="101">
        <v>5</v>
      </c>
      <c r="B81" s="101">
        <v>16</v>
      </c>
      <c r="D81" s="103">
        <v>6000</v>
      </c>
      <c r="E81" s="103">
        <v>9000</v>
      </c>
      <c r="F81" s="103">
        <v>12000</v>
      </c>
      <c r="G81" s="103"/>
      <c r="H81" s="103"/>
    </row>
    <row r="82" spans="1:8" x14ac:dyDescent="0.25">
      <c r="A82" s="101">
        <v>6</v>
      </c>
      <c r="B82" s="101">
        <v>1</v>
      </c>
      <c r="D82" s="103">
        <v>10</v>
      </c>
      <c r="E82" s="103">
        <v>25</v>
      </c>
      <c r="F82" s="103">
        <v>50</v>
      </c>
      <c r="G82" s="103"/>
      <c r="H82" s="103"/>
    </row>
    <row r="83" spans="1:8" x14ac:dyDescent="0.25">
      <c r="A83" s="101">
        <v>6</v>
      </c>
      <c r="B83" s="101">
        <v>2</v>
      </c>
      <c r="D83" s="103">
        <v>10000</v>
      </c>
      <c r="E83" s="103">
        <v>25000</v>
      </c>
      <c r="F83" s="103">
        <v>50000</v>
      </c>
      <c r="G83" s="103"/>
      <c r="H83" s="103"/>
    </row>
    <row r="84" spans="1:8" x14ac:dyDescent="0.25">
      <c r="A84" s="101">
        <v>6</v>
      </c>
      <c r="B84" s="101">
        <v>3</v>
      </c>
      <c r="D84" s="103">
        <v>100</v>
      </c>
      <c r="E84" s="103">
        <v>250</v>
      </c>
      <c r="F84" s="103">
        <v>500</v>
      </c>
      <c r="G84" s="103"/>
      <c r="H84" s="103"/>
    </row>
    <row r="85" spans="1:8" x14ac:dyDescent="0.25">
      <c r="A85" s="101">
        <v>6</v>
      </c>
      <c r="B85" s="101">
        <v>4</v>
      </c>
      <c r="D85" s="103">
        <v>4</v>
      </c>
      <c r="E85" s="103">
        <v>10</v>
      </c>
      <c r="F85" s="103">
        <v>20</v>
      </c>
      <c r="G85" s="103"/>
      <c r="H85" s="103"/>
    </row>
    <row r="86" spans="1:8" x14ac:dyDescent="0.25">
      <c r="A86" s="101">
        <v>6</v>
      </c>
      <c r="B86" s="101">
        <v>5</v>
      </c>
      <c r="D86" s="103">
        <v>100</v>
      </c>
      <c r="E86" s="103">
        <v>140</v>
      </c>
      <c r="F86" s="103">
        <v>170</v>
      </c>
      <c r="G86" s="103"/>
      <c r="H86" s="103"/>
    </row>
    <row r="87" spans="1:8" x14ac:dyDescent="0.25">
      <c r="A87" s="101">
        <v>6</v>
      </c>
      <c r="B87" s="101">
        <v>6</v>
      </c>
      <c r="D87" s="103">
        <v>2500</v>
      </c>
      <c r="E87" s="103">
        <v>3000</v>
      </c>
      <c r="F87" s="103">
        <v>3500</v>
      </c>
      <c r="G87" s="103"/>
      <c r="H87" s="103"/>
    </row>
    <row r="88" spans="1:8" x14ac:dyDescent="0.25">
      <c r="A88" s="101">
        <v>6</v>
      </c>
      <c r="B88" s="101">
        <v>7</v>
      </c>
      <c r="D88" s="103">
        <v>100</v>
      </c>
      <c r="E88" s="103">
        <v>125</v>
      </c>
      <c r="F88" s="103">
        <v>150</v>
      </c>
      <c r="G88" s="103"/>
      <c r="H88" s="103"/>
    </row>
    <row r="89" spans="1:8" x14ac:dyDescent="0.25">
      <c r="A89" s="101">
        <v>6</v>
      </c>
      <c r="B89" s="101">
        <v>8</v>
      </c>
      <c r="D89" s="103">
        <v>24000</v>
      </c>
      <c r="E89" s="103">
        <v>28000</v>
      </c>
      <c r="F89" s="103">
        <v>35000</v>
      </c>
      <c r="G89" s="103"/>
      <c r="H89" s="103"/>
    </row>
    <row r="90" spans="1:8" x14ac:dyDescent="0.25">
      <c r="A90" s="101">
        <v>6</v>
      </c>
      <c r="B90" s="101">
        <v>9</v>
      </c>
      <c r="D90" s="103">
        <v>20</v>
      </c>
      <c r="E90" s="103">
        <v>50</v>
      </c>
      <c r="F90" s="103">
        <v>100</v>
      </c>
      <c r="G90" s="103"/>
      <c r="H90" s="103"/>
    </row>
    <row r="91" spans="1:8" x14ac:dyDescent="0.25">
      <c r="A91" s="101">
        <v>6</v>
      </c>
      <c r="B91" s="101">
        <v>10</v>
      </c>
      <c r="D91" s="103">
        <v>500</v>
      </c>
      <c r="E91" s="103">
        <v>20000</v>
      </c>
      <c r="F91" s="103">
        <v>40000</v>
      </c>
      <c r="G91" s="103"/>
      <c r="H91" s="103"/>
    </row>
    <row r="92" spans="1:8" x14ac:dyDescent="0.25">
      <c r="A92" s="101">
        <v>6</v>
      </c>
      <c r="B92" s="101">
        <v>11</v>
      </c>
      <c r="D92" s="103">
        <v>25</v>
      </c>
      <c r="E92" s="103">
        <v>75</v>
      </c>
      <c r="F92" s="103">
        <v>150</v>
      </c>
      <c r="G92" s="103"/>
      <c r="H92" s="103"/>
    </row>
    <row r="93" spans="1:8" x14ac:dyDescent="0.25">
      <c r="A93" s="101">
        <v>6</v>
      </c>
      <c r="B93" s="101">
        <v>12</v>
      </c>
      <c r="D93" s="103">
        <v>2</v>
      </c>
      <c r="E93" s="103">
        <v>4</v>
      </c>
      <c r="F93" s="103">
        <v>10</v>
      </c>
      <c r="G93" s="103"/>
      <c r="H93" s="103"/>
    </row>
    <row r="94" spans="1:8" x14ac:dyDescent="0.25">
      <c r="A94" s="101">
        <v>6</v>
      </c>
      <c r="B94" s="101">
        <v>13</v>
      </c>
      <c r="D94" s="103">
        <v>10</v>
      </c>
      <c r="E94" s="103">
        <v>30</v>
      </c>
      <c r="F94" s="103">
        <v>60</v>
      </c>
      <c r="G94" s="103"/>
      <c r="H94" s="103"/>
    </row>
    <row r="95" spans="1:8" x14ac:dyDescent="0.25">
      <c r="A95" s="101">
        <v>6</v>
      </c>
      <c r="B95" s="101">
        <v>14</v>
      </c>
      <c r="D95" s="103">
        <v>10000</v>
      </c>
      <c r="E95" s="103">
        <v>75000</v>
      </c>
      <c r="F95" s="103">
        <v>150000</v>
      </c>
      <c r="G95" s="103"/>
      <c r="H95" s="103"/>
    </row>
    <row r="96" spans="1:8" x14ac:dyDescent="0.25">
      <c r="A96" s="101">
        <v>6</v>
      </c>
      <c r="B96" s="101">
        <v>15</v>
      </c>
      <c r="D96" s="103">
        <v>2000</v>
      </c>
      <c r="E96" s="103">
        <v>3000</v>
      </c>
      <c r="F96" s="103">
        <v>4500</v>
      </c>
      <c r="G96" s="103"/>
      <c r="H96" s="103"/>
    </row>
    <row r="97" spans="1:8" x14ac:dyDescent="0.25">
      <c r="A97" s="101">
        <v>6</v>
      </c>
      <c r="B97" s="101">
        <v>16</v>
      </c>
      <c r="D97" s="103">
        <v>5000</v>
      </c>
      <c r="E97" s="103">
        <v>45000</v>
      </c>
      <c r="F97" s="103">
        <v>90000</v>
      </c>
      <c r="G97" s="103"/>
      <c r="H97" s="103"/>
    </row>
    <row r="98" spans="1:8" x14ac:dyDescent="0.25">
      <c r="A98" s="101">
        <v>7</v>
      </c>
      <c r="B98" s="101">
        <v>1</v>
      </c>
      <c r="D98" s="103">
        <v>300</v>
      </c>
      <c r="E98" s="103">
        <v>600</v>
      </c>
      <c r="F98" s="103">
        <v>1000</v>
      </c>
      <c r="G98" s="103"/>
      <c r="H98" s="103"/>
    </row>
    <row r="99" spans="1:8" x14ac:dyDescent="0.25">
      <c r="A99" s="101">
        <v>7</v>
      </c>
      <c r="B99" s="101">
        <v>2</v>
      </c>
      <c r="D99" s="103">
        <v>40000</v>
      </c>
      <c r="E99" s="103">
        <v>80000</v>
      </c>
      <c r="F99" s="103">
        <v>150000</v>
      </c>
      <c r="G99" s="103"/>
      <c r="H99" s="103"/>
    </row>
    <row r="100" spans="1:8" x14ac:dyDescent="0.25">
      <c r="A100" s="101">
        <v>7</v>
      </c>
      <c r="B100" s="101">
        <v>3</v>
      </c>
      <c r="D100" s="103">
        <v>50</v>
      </c>
      <c r="E100" s="103">
        <v>80</v>
      </c>
      <c r="F100" s="103">
        <v>150</v>
      </c>
      <c r="G100" s="103"/>
      <c r="H100" s="103"/>
    </row>
    <row r="101" spans="1:8" x14ac:dyDescent="0.25">
      <c r="A101" s="101">
        <v>7</v>
      </c>
      <c r="B101" s="101">
        <v>4</v>
      </c>
      <c r="D101" s="103">
        <v>1</v>
      </c>
      <c r="E101" s="103">
        <v>4</v>
      </c>
      <c r="F101" s="103">
        <v>8</v>
      </c>
      <c r="G101" s="103"/>
      <c r="H101" s="103"/>
    </row>
    <row r="102" spans="1:8" x14ac:dyDescent="0.25">
      <c r="A102" s="101">
        <v>7</v>
      </c>
      <c r="B102" s="101">
        <v>5</v>
      </c>
      <c r="D102" s="103">
        <v>60</v>
      </c>
      <c r="E102" s="103">
        <v>90</v>
      </c>
      <c r="F102" s="103">
        <v>150</v>
      </c>
      <c r="G102" s="103"/>
      <c r="H102" s="103"/>
    </row>
    <row r="103" spans="1:8" x14ac:dyDescent="0.25">
      <c r="A103" s="101">
        <v>7</v>
      </c>
      <c r="B103" s="101">
        <v>6</v>
      </c>
      <c r="D103" s="103">
        <v>800</v>
      </c>
      <c r="E103" s="103">
        <v>960</v>
      </c>
      <c r="F103" s="103">
        <v>1300</v>
      </c>
      <c r="G103" s="103"/>
      <c r="H103" s="103"/>
    </row>
    <row r="104" spans="1:8" x14ac:dyDescent="0.25">
      <c r="A104" s="101">
        <v>7</v>
      </c>
      <c r="B104" s="101">
        <v>7</v>
      </c>
      <c r="D104" s="103">
        <v>80</v>
      </c>
      <c r="E104" s="103">
        <v>140</v>
      </c>
      <c r="F104" s="103">
        <v>200</v>
      </c>
      <c r="G104" s="103"/>
      <c r="H104" s="103"/>
    </row>
    <row r="105" spans="1:8" x14ac:dyDescent="0.25">
      <c r="A105" s="101">
        <v>7</v>
      </c>
      <c r="B105" s="101">
        <v>8</v>
      </c>
      <c r="D105" s="103">
        <v>800</v>
      </c>
      <c r="E105" s="103">
        <v>960</v>
      </c>
      <c r="F105" s="103">
        <v>1500</v>
      </c>
      <c r="G105" s="103"/>
      <c r="H105" s="103"/>
    </row>
    <row r="106" spans="1:8" x14ac:dyDescent="0.25">
      <c r="A106" s="101">
        <v>7</v>
      </c>
      <c r="B106" s="101">
        <v>9</v>
      </c>
      <c r="D106" s="103">
        <v>300</v>
      </c>
      <c r="E106" s="103">
        <v>600</v>
      </c>
      <c r="F106" s="103">
        <v>1000</v>
      </c>
      <c r="G106" s="103"/>
      <c r="H106" s="103"/>
    </row>
    <row r="107" spans="1:8" x14ac:dyDescent="0.25">
      <c r="A107" s="101">
        <v>7</v>
      </c>
      <c r="B107" s="101">
        <v>10</v>
      </c>
      <c r="D107" s="103">
        <v>5000</v>
      </c>
      <c r="E107" s="103">
        <v>12000</v>
      </c>
      <c r="F107" s="103">
        <v>25000</v>
      </c>
      <c r="G107" s="103"/>
      <c r="H107" s="103"/>
    </row>
    <row r="108" spans="1:8" x14ac:dyDescent="0.25">
      <c r="A108" s="101">
        <v>7</v>
      </c>
      <c r="B108" s="101">
        <v>11</v>
      </c>
      <c r="D108" s="103">
        <v>30</v>
      </c>
      <c r="E108" s="103">
        <v>60</v>
      </c>
      <c r="F108" s="103">
        <v>150</v>
      </c>
      <c r="G108" s="103"/>
      <c r="H108" s="103"/>
    </row>
    <row r="109" spans="1:8" x14ac:dyDescent="0.25">
      <c r="A109" s="101">
        <v>7</v>
      </c>
      <c r="B109" s="101">
        <v>12</v>
      </c>
      <c r="D109" s="103">
        <v>1</v>
      </c>
      <c r="E109" s="103">
        <v>3</v>
      </c>
      <c r="F109" s="103">
        <v>6</v>
      </c>
      <c r="G109" s="103"/>
      <c r="H109" s="103"/>
    </row>
    <row r="110" spans="1:8" x14ac:dyDescent="0.25">
      <c r="A110" s="101">
        <v>7</v>
      </c>
      <c r="B110" s="101">
        <v>13</v>
      </c>
      <c r="D110" s="103">
        <v>30</v>
      </c>
      <c r="E110" s="103">
        <v>60</v>
      </c>
      <c r="F110" s="103">
        <v>100</v>
      </c>
      <c r="G110" s="103"/>
      <c r="H110" s="103"/>
    </row>
    <row r="111" spans="1:8" x14ac:dyDescent="0.25">
      <c r="A111" s="101">
        <v>7</v>
      </c>
      <c r="B111" s="101">
        <v>14</v>
      </c>
      <c r="D111" s="103">
        <v>13000</v>
      </c>
      <c r="E111" s="103">
        <v>17000</v>
      </c>
      <c r="F111" s="103">
        <v>25000</v>
      </c>
      <c r="G111" s="103"/>
      <c r="H111" s="103"/>
    </row>
    <row r="112" spans="1:8" x14ac:dyDescent="0.25">
      <c r="A112" s="101">
        <v>7</v>
      </c>
      <c r="B112" s="101">
        <v>15</v>
      </c>
      <c r="D112" s="103">
        <v>5000</v>
      </c>
      <c r="E112" s="103">
        <v>10000</v>
      </c>
      <c r="F112" s="103">
        <v>20000</v>
      </c>
      <c r="G112" s="103"/>
      <c r="H112" s="103"/>
    </row>
    <row r="113" spans="1:8" x14ac:dyDescent="0.25">
      <c r="A113" s="101">
        <v>7</v>
      </c>
      <c r="B113" s="101">
        <v>16</v>
      </c>
      <c r="D113" s="103">
        <v>800</v>
      </c>
      <c r="E113" s="103">
        <v>1200</v>
      </c>
      <c r="F113" s="103">
        <v>2000</v>
      </c>
      <c r="G113" s="103"/>
      <c r="H113" s="103"/>
    </row>
    <row r="114" spans="1:8" x14ac:dyDescent="0.25">
      <c r="A114" s="101">
        <v>8</v>
      </c>
      <c r="B114" s="101">
        <v>1</v>
      </c>
      <c r="D114" s="103">
        <v>150</v>
      </c>
      <c r="E114" s="103">
        <v>225</v>
      </c>
      <c r="F114" s="103">
        <v>300</v>
      </c>
      <c r="G114" s="103"/>
      <c r="H114" s="103"/>
    </row>
    <row r="115" spans="1:8" x14ac:dyDescent="0.25">
      <c r="A115" s="101">
        <v>8</v>
      </c>
      <c r="B115" s="101">
        <v>2</v>
      </c>
      <c r="D115" s="103">
        <v>25000</v>
      </c>
      <c r="E115" s="103">
        <v>100000</v>
      </c>
      <c r="F115" s="103">
        <v>250000</v>
      </c>
      <c r="G115" s="103"/>
      <c r="H115" s="103"/>
    </row>
    <row r="116" spans="1:8" x14ac:dyDescent="0.25">
      <c r="A116" s="101">
        <v>8</v>
      </c>
      <c r="B116" s="101">
        <v>3</v>
      </c>
      <c r="D116" s="103">
        <v>50</v>
      </c>
      <c r="E116" s="103">
        <v>75</v>
      </c>
      <c r="F116" s="103">
        <v>100</v>
      </c>
      <c r="G116" s="103"/>
      <c r="H116" s="103"/>
    </row>
    <row r="117" spans="1:8" x14ac:dyDescent="0.25">
      <c r="A117" s="101">
        <v>8</v>
      </c>
      <c r="B117" s="101">
        <v>4</v>
      </c>
      <c r="D117" s="103">
        <v>1.5</v>
      </c>
      <c r="E117" s="103">
        <v>2.5</v>
      </c>
      <c r="F117" s="103">
        <v>3.5</v>
      </c>
      <c r="G117" s="103"/>
      <c r="H117" s="103"/>
    </row>
    <row r="118" spans="1:8" x14ac:dyDescent="0.25">
      <c r="A118" s="101">
        <v>8</v>
      </c>
      <c r="B118" s="101">
        <v>5</v>
      </c>
      <c r="D118" s="103">
        <v>5</v>
      </c>
      <c r="E118" s="103">
        <v>10</v>
      </c>
      <c r="F118" s="103">
        <v>15</v>
      </c>
      <c r="G118" s="103"/>
      <c r="H118" s="103"/>
    </row>
    <row r="119" spans="1:8" x14ac:dyDescent="0.25">
      <c r="A119" s="101">
        <v>8</v>
      </c>
      <c r="B119" s="101">
        <v>6</v>
      </c>
      <c r="D119" s="103">
        <v>2500</v>
      </c>
      <c r="E119" s="103">
        <v>3000</v>
      </c>
      <c r="F119" s="103">
        <v>3750</v>
      </c>
      <c r="G119" s="103"/>
      <c r="H119" s="103"/>
    </row>
    <row r="120" spans="1:8" x14ac:dyDescent="0.25">
      <c r="A120" s="101">
        <v>8</v>
      </c>
      <c r="B120" s="101">
        <v>7</v>
      </c>
      <c r="D120" s="103">
        <v>50</v>
      </c>
      <c r="E120" s="103">
        <v>125</v>
      </c>
      <c r="F120" s="103">
        <v>200</v>
      </c>
      <c r="G120" s="103"/>
      <c r="H120" s="103"/>
    </row>
    <row r="121" spans="1:8" x14ac:dyDescent="0.25">
      <c r="A121" s="101">
        <v>8</v>
      </c>
      <c r="B121" s="101">
        <v>8</v>
      </c>
      <c r="D121" s="103">
        <v>2500</v>
      </c>
      <c r="E121" s="103">
        <v>5000</v>
      </c>
      <c r="F121" s="103">
        <v>7500</v>
      </c>
      <c r="G121" s="103"/>
      <c r="H121" s="103"/>
    </row>
    <row r="122" spans="1:8" x14ac:dyDescent="0.25">
      <c r="A122" s="101">
        <v>8</v>
      </c>
      <c r="B122" s="101">
        <v>9</v>
      </c>
      <c r="D122" s="103">
        <v>300</v>
      </c>
      <c r="E122" s="103">
        <v>425</v>
      </c>
      <c r="F122" s="103">
        <v>550</v>
      </c>
      <c r="G122" s="103"/>
      <c r="H122" s="103"/>
    </row>
    <row r="123" spans="1:8" x14ac:dyDescent="0.25">
      <c r="A123" s="101">
        <v>8</v>
      </c>
      <c r="B123" s="101">
        <v>10</v>
      </c>
      <c r="D123" s="103">
        <v>1000</v>
      </c>
      <c r="E123" s="103">
        <v>5000</v>
      </c>
      <c r="F123" s="103">
        <v>10000</v>
      </c>
      <c r="G123" s="103"/>
      <c r="H123" s="103"/>
    </row>
    <row r="124" spans="1:8" x14ac:dyDescent="0.25">
      <c r="A124" s="101">
        <v>8</v>
      </c>
      <c r="B124" s="101">
        <v>11</v>
      </c>
      <c r="D124" s="103">
        <v>100</v>
      </c>
      <c r="E124" s="103">
        <v>150</v>
      </c>
      <c r="F124" s="103">
        <v>200</v>
      </c>
      <c r="G124" s="103"/>
      <c r="H124" s="103"/>
    </row>
    <row r="125" spans="1:8" x14ac:dyDescent="0.25">
      <c r="A125" s="101">
        <v>8</v>
      </c>
      <c r="B125" s="101">
        <v>12</v>
      </c>
      <c r="D125" s="103">
        <v>4</v>
      </c>
      <c r="E125" s="103">
        <v>5</v>
      </c>
      <c r="F125" s="103">
        <v>6.5</v>
      </c>
      <c r="G125" s="103"/>
      <c r="H125" s="103"/>
    </row>
    <row r="126" spans="1:8" x14ac:dyDescent="0.25">
      <c r="A126" s="101">
        <v>8</v>
      </c>
      <c r="B126" s="101">
        <v>13</v>
      </c>
      <c r="D126" s="103">
        <v>50</v>
      </c>
      <c r="E126" s="103">
        <v>100</v>
      </c>
      <c r="F126" s="103">
        <v>150</v>
      </c>
      <c r="G126" s="103"/>
      <c r="H126" s="103"/>
    </row>
    <row r="127" spans="1:8" x14ac:dyDescent="0.25">
      <c r="A127" s="101">
        <v>8</v>
      </c>
      <c r="B127" s="101">
        <v>14</v>
      </c>
      <c r="D127" s="103">
        <v>20000</v>
      </c>
      <c r="E127" s="103">
        <v>23000</v>
      </c>
      <c r="F127" s="103">
        <v>30000</v>
      </c>
      <c r="G127" s="103"/>
      <c r="H127" s="103"/>
    </row>
    <row r="128" spans="1:8" x14ac:dyDescent="0.25">
      <c r="A128" s="101">
        <v>8</v>
      </c>
      <c r="B128" s="101">
        <v>15</v>
      </c>
      <c r="D128" s="103">
        <v>1000</v>
      </c>
      <c r="E128" s="103">
        <v>1500</v>
      </c>
      <c r="F128" s="103">
        <v>2000</v>
      </c>
      <c r="G128" s="103"/>
      <c r="H128" s="103"/>
    </row>
    <row r="129" spans="1:8" x14ac:dyDescent="0.25">
      <c r="A129" s="101">
        <v>8</v>
      </c>
      <c r="B129" s="101">
        <v>16</v>
      </c>
      <c r="D129" s="103">
        <v>2500</v>
      </c>
      <c r="E129" s="103">
        <v>5000</v>
      </c>
      <c r="F129" s="103">
        <v>7500</v>
      </c>
      <c r="G129" s="103"/>
      <c r="H129" s="103"/>
    </row>
    <row r="130" spans="1:8" x14ac:dyDescent="0.25">
      <c r="A130" s="101">
        <v>9</v>
      </c>
      <c r="B130" s="101">
        <v>1</v>
      </c>
      <c r="D130" s="103">
        <v>25</v>
      </c>
      <c r="E130" s="103">
        <v>120</v>
      </c>
      <c r="F130" s="103">
        <v>200</v>
      </c>
      <c r="G130" s="103"/>
      <c r="H130" s="103"/>
    </row>
    <row r="131" spans="1:8" x14ac:dyDescent="0.25">
      <c r="A131" s="101">
        <v>9</v>
      </c>
      <c r="B131" s="101">
        <v>2</v>
      </c>
      <c r="D131" s="103">
        <v>750000</v>
      </c>
      <c r="E131" s="103">
        <v>1250000</v>
      </c>
      <c r="F131" s="103">
        <v>2500000</v>
      </c>
      <c r="G131" s="103"/>
      <c r="H131" s="103"/>
    </row>
    <row r="132" spans="1:8" x14ac:dyDescent="0.25">
      <c r="A132" s="101">
        <v>9</v>
      </c>
      <c r="B132" s="101">
        <v>3</v>
      </c>
      <c r="D132" s="103">
        <v>5</v>
      </c>
      <c r="E132" s="103">
        <v>30</v>
      </c>
      <c r="F132" s="103">
        <v>50</v>
      </c>
      <c r="G132" s="103"/>
      <c r="H132" s="103"/>
    </row>
    <row r="133" spans="1:8" x14ac:dyDescent="0.25">
      <c r="A133" s="101">
        <v>9</v>
      </c>
      <c r="B133" s="101">
        <v>4</v>
      </c>
      <c r="D133" s="103">
        <v>1E-4</v>
      </c>
      <c r="E133" s="103">
        <v>1</v>
      </c>
      <c r="F133" s="103">
        <v>3</v>
      </c>
      <c r="G133" s="103"/>
      <c r="H133" s="103"/>
    </row>
    <row r="134" spans="1:8" x14ac:dyDescent="0.25">
      <c r="A134" s="101">
        <v>9</v>
      </c>
      <c r="B134" s="101">
        <v>5</v>
      </c>
      <c r="D134" s="103">
        <v>1E-4</v>
      </c>
      <c r="E134" s="103">
        <v>75</v>
      </c>
      <c r="F134" s="103">
        <v>99</v>
      </c>
      <c r="G134" s="103"/>
      <c r="H134" s="103"/>
    </row>
    <row r="135" spans="1:8" x14ac:dyDescent="0.25">
      <c r="A135" s="101">
        <v>9</v>
      </c>
      <c r="B135" s="101">
        <v>6</v>
      </c>
      <c r="D135" s="103">
        <v>150</v>
      </c>
      <c r="E135" s="103">
        <v>750</v>
      </c>
      <c r="F135" s="103">
        <v>2500</v>
      </c>
      <c r="G135" s="103"/>
      <c r="H135" s="103"/>
    </row>
    <row r="136" spans="1:8" x14ac:dyDescent="0.25">
      <c r="A136" s="101">
        <v>9</v>
      </c>
      <c r="B136" s="101">
        <v>7</v>
      </c>
      <c r="D136" s="103">
        <v>1E-4</v>
      </c>
      <c r="E136" s="103">
        <v>200</v>
      </c>
      <c r="F136" s="103">
        <v>1000</v>
      </c>
      <c r="G136" s="103"/>
      <c r="H136" s="103"/>
    </row>
    <row r="137" spans="1:8" x14ac:dyDescent="0.25">
      <c r="A137" s="101">
        <v>9</v>
      </c>
      <c r="B137" s="101">
        <v>8</v>
      </c>
      <c r="D137" s="103">
        <v>7000</v>
      </c>
      <c r="E137" s="103">
        <v>14500</v>
      </c>
      <c r="F137" s="103">
        <v>25000</v>
      </c>
      <c r="G137" s="103"/>
      <c r="H137" s="103"/>
    </row>
    <row r="138" spans="1:8" x14ac:dyDescent="0.25">
      <c r="A138" s="101">
        <v>9</v>
      </c>
      <c r="B138" s="101">
        <v>9</v>
      </c>
      <c r="D138" s="103">
        <v>1E-4</v>
      </c>
      <c r="E138" s="103">
        <v>60</v>
      </c>
      <c r="F138" s="103">
        <v>180</v>
      </c>
      <c r="G138" s="103"/>
      <c r="H138" s="103"/>
    </row>
    <row r="139" spans="1:8" x14ac:dyDescent="0.25">
      <c r="A139" s="101">
        <v>9</v>
      </c>
      <c r="B139" s="101">
        <v>10</v>
      </c>
      <c r="D139" s="103">
        <v>1E-4</v>
      </c>
      <c r="E139" s="103">
        <v>500000</v>
      </c>
      <c r="F139" s="103">
        <v>2000000</v>
      </c>
      <c r="G139" s="103"/>
      <c r="H139" s="103"/>
    </row>
    <row r="140" spans="1:8" x14ac:dyDescent="0.25">
      <c r="A140" s="101">
        <v>9</v>
      </c>
      <c r="B140" s="101">
        <v>11</v>
      </c>
      <c r="D140" s="103">
        <v>1E-4</v>
      </c>
      <c r="E140" s="103">
        <v>10</v>
      </c>
      <c r="F140" s="103">
        <v>30</v>
      </c>
      <c r="G140" s="103"/>
      <c r="H140" s="103"/>
    </row>
    <row r="141" spans="1:8" x14ac:dyDescent="0.25">
      <c r="A141" s="101">
        <v>9</v>
      </c>
      <c r="B141" s="101">
        <v>12</v>
      </c>
      <c r="D141" s="103">
        <v>1E-4</v>
      </c>
      <c r="E141" s="103">
        <v>1</v>
      </c>
      <c r="F141" s="103">
        <v>5</v>
      </c>
      <c r="G141" s="103"/>
      <c r="H141" s="103"/>
    </row>
    <row r="142" spans="1:8" x14ac:dyDescent="0.25">
      <c r="A142" s="101">
        <v>9</v>
      </c>
      <c r="B142" s="101">
        <v>13</v>
      </c>
      <c r="D142" s="103">
        <v>1E-4</v>
      </c>
      <c r="E142" s="103">
        <v>120</v>
      </c>
      <c r="F142" s="103">
        <v>179</v>
      </c>
      <c r="G142" s="103"/>
      <c r="H142" s="103"/>
    </row>
    <row r="143" spans="1:8" x14ac:dyDescent="0.25">
      <c r="A143" s="101">
        <v>9</v>
      </c>
      <c r="B143" s="101">
        <v>14</v>
      </c>
      <c r="D143" s="103">
        <v>20</v>
      </c>
      <c r="E143" s="103">
        <v>1250</v>
      </c>
      <c r="F143" s="103">
        <v>5000</v>
      </c>
      <c r="G143" s="103"/>
      <c r="H143" s="103"/>
    </row>
    <row r="144" spans="1:8" x14ac:dyDescent="0.25">
      <c r="A144" s="101">
        <v>9</v>
      </c>
      <c r="B144" s="101">
        <v>15</v>
      </c>
      <c r="D144" s="103">
        <v>1E-4</v>
      </c>
      <c r="E144" s="103">
        <v>50</v>
      </c>
      <c r="F144" s="103">
        <v>200</v>
      </c>
      <c r="G144" s="103"/>
      <c r="H144" s="103"/>
    </row>
    <row r="145" spans="1:8" x14ac:dyDescent="0.25">
      <c r="A145" s="101">
        <v>9</v>
      </c>
      <c r="B145" s="101">
        <v>16</v>
      </c>
      <c r="D145" s="103">
        <v>7000</v>
      </c>
      <c r="E145" s="103">
        <v>14500</v>
      </c>
      <c r="F145" s="103">
        <v>25000</v>
      </c>
      <c r="G145" s="103"/>
      <c r="H145" s="103"/>
    </row>
    <row r="146" spans="1:8" x14ac:dyDescent="0.25">
      <c r="A146" s="101">
        <v>10</v>
      </c>
      <c r="B146" s="101">
        <v>1</v>
      </c>
      <c r="D146" s="103">
        <v>100</v>
      </c>
      <c r="E146" s="103">
        <v>450</v>
      </c>
      <c r="F146" s="103">
        <v>1000</v>
      </c>
      <c r="G146" s="103"/>
      <c r="H146" s="103"/>
    </row>
    <row r="147" spans="1:8" x14ac:dyDescent="0.25">
      <c r="A147" s="101">
        <v>10</v>
      </c>
      <c r="B147" s="101">
        <v>2</v>
      </c>
      <c r="D147" s="103">
        <v>500000</v>
      </c>
      <c r="E147" s="103">
        <v>1500000</v>
      </c>
      <c r="F147" s="103">
        <v>25000000</v>
      </c>
      <c r="G147" s="103"/>
      <c r="H147" s="103"/>
    </row>
    <row r="148" spans="1:8" x14ac:dyDescent="0.25">
      <c r="A148" s="101">
        <v>10</v>
      </c>
      <c r="B148" s="101">
        <v>3</v>
      </c>
      <c r="D148" s="103">
        <v>75</v>
      </c>
      <c r="E148" s="103">
        <v>130</v>
      </c>
      <c r="F148" s="103">
        <v>200</v>
      </c>
      <c r="G148" s="103"/>
      <c r="H148" s="103"/>
    </row>
    <row r="149" spans="1:8" x14ac:dyDescent="0.25">
      <c r="A149" s="101">
        <v>10</v>
      </c>
      <c r="B149" s="101">
        <v>4</v>
      </c>
      <c r="D149" s="103">
        <v>5</v>
      </c>
      <c r="E149" s="103">
        <v>7</v>
      </c>
      <c r="F149" s="103">
        <v>10</v>
      </c>
      <c r="G149" s="103"/>
      <c r="H149" s="103"/>
    </row>
    <row r="150" spans="1:8" x14ac:dyDescent="0.25">
      <c r="A150" s="101">
        <v>10</v>
      </c>
      <c r="B150" s="101">
        <v>5</v>
      </c>
      <c r="D150" s="103">
        <v>50</v>
      </c>
      <c r="E150" s="103">
        <v>130</v>
      </c>
      <c r="F150" s="103">
        <v>200</v>
      </c>
      <c r="G150" s="103"/>
      <c r="H150" s="103"/>
    </row>
    <row r="151" spans="1:8" x14ac:dyDescent="0.25">
      <c r="A151" s="101">
        <v>10</v>
      </c>
      <c r="B151" s="101">
        <v>6</v>
      </c>
      <c r="D151" s="103">
        <v>700</v>
      </c>
      <c r="E151" s="103">
        <v>1250</v>
      </c>
      <c r="F151" s="103">
        <v>1500</v>
      </c>
      <c r="G151" s="103"/>
      <c r="H151" s="103"/>
    </row>
    <row r="152" spans="1:8" x14ac:dyDescent="0.25">
      <c r="A152" s="101">
        <v>10</v>
      </c>
      <c r="B152" s="101">
        <v>7</v>
      </c>
      <c r="D152" s="103">
        <v>50</v>
      </c>
      <c r="E152" s="103">
        <v>75</v>
      </c>
      <c r="F152" s="103">
        <v>100</v>
      </c>
      <c r="G152" s="103"/>
      <c r="H152" s="103"/>
    </row>
    <row r="153" spans="1:8" x14ac:dyDescent="0.25">
      <c r="A153" s="101">
        <v>10</v>
      </c>
      <c r="B153" s="101">
        <v>8</v>
      </c>
      <c r="D153" s="103">
        <v>10000</v>
      </c>
      <c r="E153" s="103">
        <v>12000</v>
      </c>
      <c r="F153" s="103">
        <v>15000</v>
      </c>
      <c r="G153" s="103"/>
      <c r="H153" s="103"/>
    </row>
    <row r="154" spans="1:8" x14ac:dyDescent="0.25">
      <c r="A154" s="101">
        <v>10</v>
      </c>
      <c r="B154" s="101">
        <v>9</v>
      </c>
      <c r="D154" s="103">
        <v>50</v>
      </c>
      <c r="E154" s="103">
        <v>250</v>
      </c>
      <c r="F154" s="103">
        <v>500</v>
      </c>
      <c r="G154" s="103"/>
      <c r="H154" s="103"/>
    </row>
    <row r="155" spans="1:8" x14ac:dyDescent="0.25">
      <c r="A155" s="101">
        <v>10</v>
      </c>
      <c r="B155" s="101">
        <v>10</v>
      </c>
      <c r="D155" s="103">
        <v>1000</v>
      </c>
      <c r="E155" s="103">
        <v>5000</v>
      </c>
      <c r="F155" s="103">
        <v>10000</v>
      </c>
      <c r="G155" s="103"/>
      <c r="H155" s="103"/>
    </row>
    <row r="156" spans="1:8" x14ac:dyDescent="0.25">
      <c r="A156" s="101">
        <v>10</v>
      </c>
      <c r="B156" s="101">
        <v>11</v>
      </c>
      <c r="D156" s="103">
        <v>50</v>
      </c>
      <c r="E156" s="103">
        <v>250</v>
      </c>
      <c r="F156" s="103">
        <v>500</v>
      </c>
      <c r="G156" s="103"/>
      <c r="H156" s="103"/>
    </row>
    <row r="157" spans="1:8" x14ac:dyDescent="0.25">
      <c r="A157" s="101">
        <v>10</v>
      </c>
      <c r="B157" s="101">
        <v>12</v>
      </c>
      <c r="D157" s="103">
        <v>5</v>
      </c>
      <c r="E157" s="103">
        <v>10</v>
      </c>
      <c r="F157" s="103">
        <v>20</v>
      </c>
      <c r="G157" s="103"/>
      <c r="H157" s="103"/>
    </row>
    <row r="158" spans="1:8" x14ac:dyDescent="0.25">
      <c r="A158" s="101">
        <v>10</v>
      </c>
      <c r="B158" s="101">
        <v>13</v>
      </c>
      <c r="D158" s="103">
        <v>5</v>
      </c>
      <c r="E158" s="103">
        <v>7.5</v>
      </c>
      <c r="F158" s="103">
        <v>10</v>
      </c>
      <c r="G158" s="103"/>
      <c r="H158" s="103"/>
    </row>
    <row r="159" spans="1:8" x14ac:dyDescent="0.25">
      <c r="A159" s="101">
        <v>10</v>
      </c>
      <c r="B159" s="101">
        <v>14</v>
      </c>
      <c r="D159" s="103">
        <v>2000</v>
      </c>
      <c r="E159" s="103">
        <v>3600</v>
      </c>
      <c r="F159" s="103">
        <v>5000</v>
      </c>
      <c r="G159" s="103"/>
      <c r="H159" s="103"/>
    </row>
    <row r="160" spans="1:8" x14ac:dyDescent="0.25">
      <c r="A160" s="101">
        <v>10</v>
      </c>
      <c r="B160" s="101">
        <v>15</v>
      </c>
      <c r="D160" s="103">
        <v>500</v>
      </c>
      <c r="E160" s="103">
        <v>1000</v>
      </c>
      <c r="F160" s="103">
        <v>2000</v>
      </c>
      <c r="G160" s="103"/>
      <c r="H160" s="103"/>
    </row>
    <row r="161" spans="1:8" x14ac:dyDescent="0.25">
      <c r="A161" s="101">
        <v>10</v>
      </c>
      <c r="B161" s="101">
        <v>16</v>
      </c>
      <c r="D161" s="103">
        <v>8000</v>
      </c>
      <c r="E161" s="103">
        <v>10000</v>
      </c>
      <c r="F161" s="103">
        <v>12000</v>
      </c>
      <c r="G161" s="103"/>
      <c r="H161" s="10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FD34-9479-44D6-9983-5D1E31E5E503}">
  <sheetPr codeName="Sheet42"/>
  <dimension ref="A1:HE131"/>
  <sheetViews>
    <sheetView workbookViewId="0">
      <selection activeCell="G2" sqref="G2:H11"/>
    </sheetView>
  </sheetViews>
  <sheetFormatPr defaultRowHeight="15" x14ac:dyDescent="0.25"/>
  <cols>
    <col min="1" max="8" width="9.140625" style="105"/>
    <col min="100" max="109" width="21.7109375" style="5" customWidth="1"/>
    <col min="110" max="117" width="9.140625" style="5"/>
    <col min="119" max="132" width="12.85546875" customWidth="1"/>
  </cols>
  <sheetData>
    <row r="1" spans="1:213" ht="15.75" thickBot="1" x14ac:dyDescent="0.3">
      <c r="A1" s="104" t="s">
        <v>440</v>
      </c>
      <c r="B1" s="104"/>
      <c r="D1" s="106">
        <v>0.05</v>
      </c>
      <c r="E1" s="106">
        <v>0.5</v>
      </c>
      <c r="F1" s="106">
        <v>0.95</v>
      </c>
      <c r="G1" s="105" t="s">
        <v>355</v>
      </c>
      <c r="H1" s="105" t="s">
        <v>35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440</v>
      </c>
      <c r="AD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440</v>
      </c>
      <c r="DP1" t="s">
        <v>432</v>
      </c>
      <c r="DQ1">
        <f>COUNTIF($CV$2:$CV$14, "&gt;=0.01"   )</f>
        <v>5</v>
      </c>
      <c r="DR1" t="s">
        <v>50</v>
      </c>
      <c r="DS1">
        <v>13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</row>
    <row r="2" spans="1:213" x14ac:dyDescent="0.25">
      <c r="A2" s="105">
        <v>1</v>
      </c>
      <c r="B2" s="105">
        <v>1</v>
      </c>
      <c r="D2" s="107">
        <v>128</v>
      </c>
      <c r="E2" s="107">
        <v>192</v>
      </c>
      <c r="F2" s="107">
        <v>256</v>
      </c>
      <c r="G2" s="107">
        <v>397.07692307692309</v>
      </c>
      <c r="H2" s="107">
        <v>130</v>
      </c>
      <c r="P2" t="s">
        <v>1</v>
      </c>
      <c r="Q2">
        <v>6.4062500000000008E-2</v>
      </c>
      <c r="R2">
        <v>0.66875000000000007</v>
      </c>
      <c r="S2">
        <v>0.65</v>
      </c>
      <c r="T2">
        <v>0.1326530612244898</v>
      </c>
      <c r="U2">
        <v>0.95003274919258707</v>
      </c>
      <c r="V2">
        <v>0.95005870979534568</v>
      </c>
      <c r="W2">
        <v>4.8000000000000001E-2</v>
      </c>
      <c r="X2">
        <v>0.95076219512195115</v>
      </c>
      <c r="Y2">
        <v>0.9948113207547169</v>
      </c>
      <c r="Z2">
        <v>0.97619629758994053</v>
      </c>
      <c r="AA2">
        <f>AVERAGE($Q$2:$Z$2)</f>
        <v>0.63853268336790303</v>
      </c>
      <c r="AB2" t="s">
        <v>52</v>
      </c>
      <c r="AC2">
        <f>VARP($Q$15:$Z$15)</f>
        <v>9.0665844682218652E-2</v>
      </c>
      <c r="AD2">
        <v>0.52236783872482595</v>
      </c>
      <c r="CV2" s="86">
        <v>13</v>
      </c>
      <c r="CW2" s="5">
        <f>SUM($Q$18:$Z$18)</f>
        <v>4</v>
      </c>
      <c r="CX2" s="5">
        <v>5.72</v>
      </c>
      <c r="CY2" s="5">
        <f>SUM($Q$35:$Z$35)</f>
        <v>-2</v>
      </c>
      <c r="CZ2" s="5">
        <v>1.8400000000000003</v>
      </c>
      <c r="DA2" s="5">
        <v>3.1333587192684503E-2</v>
      </c>
      <c r="DB2" s="5">
        <v>1.4057436174936175</v>
      </c>
      <c r="DC2" s="5">
        <v>0.6187328572064893</v>
      </c>
      <c r="DD2" s="5">
        <f t="shared" ref="DD2:DD14" si="0">($CV$4*CZ2+CY2*$CV$8/$CV$4-$CV$4)/($CV$2*$CV$4)</f>
        <v>0.1076923076923077</v>
      </c>
      <c r="DE2" s="5">
        <f t="shared" ref="DE2:DE14" si="1">($CV$4*CX2+CW2*$CV$6/$CV$4-$CV$4)/($CV$2*$CV$4)</f>
        <v>0.33846153846153842</v>
      </c>
      <c r="DF2" s="5">
        <v>4.5586047681932961E-4</v>
      </c>
      <c r="DG2" s="5">
        <v>3.2022759568247574</v>
      </c>
      <c r="DH2" s="5">
        <f t="shared" ref="DH2:DH14" si="2">COUNTIF($Q2:$Z2, "&lt;=.05"   )</f>
        <v>1</v>
      </c>
      <c r="DI2" s="5">
        <f t="shared" ref="DI2:DI14" si="3">COUNTIF($Q2:$Z2, "&gt;=.95"   )</f>
        <v>5</v>
      </c>
      <c r="DJ2" s="5">
        <v>6</v>
      </c>
      <c r="DK2" s="5">
        <f t="shared" ref="DK2:DK14" si="4">ABS(COUNTIF($Q2:$Z2, "&lt;=.5")/10 -0.5)</f>
        <v>0.2</v>
      </c>
      <c r="DL2" s="5">
        <f t="shared" ref="DL2:DL14" si="5">AVERAGE($Q2:$Z2)</f>
        <v>0.63853268336790303</v>
      </c>
      <c r="DM2" s="5">
        <f t="shared" ref="DM2:DM14" si="6">STDEV($Q2:$Z2)</f>
        <v>0.40390081667105621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VARP(INFOSEC!$Q$35:$Z$35)</f>
        <v>0.96</v>
      </c>
      <c r="GT2">
        <v>7.9999999999999988E-2</v>
      </c>
      <c r="GU2">
        <v>0</v>
      </c>
      <c r="GV2">
        <v>0.16000000000000006</v>
      </c>
      <c r="GW2">
        <v>-0.23999999999999994</v>
      </c>
      <c r="GX2">
        <v>0.08</v>
      </c>
      <c r="GY2">
        <v>0.16000000000000006</v>
      </c>
      <c r="GZ2">
        <v>0.24000000000000005</v>
      </c>
      <c r="HA2">
        <v>-0.16000000000000006</v>
      </c>
      <c r="HB2">
        <v>0.48000000000000015</v>
      </c>
      <c r="HC2">
        <v>7.9999999999999988E-2</v>
      </c>
      <c r="HD2">
        <v>-0.32</v>
      </c>
      <c r="HE2">
        <v>0.31999999999999995</v>
      </c>
    </row>
    <row r="3" spans="1:213" x14ac:dyDescent="0.25">
      <c r="A3" s="105">
        <v>1</v>
      </c>
      <c r="B3" s="105">
        <v>2</v>
      </c>
      <c r="D3" s="107">
        <v>0.1</v>
      </c>
      <c r="E3" s="107">
        <v>0.5</v>
      </c>
      <c r="F3" s="107">
        <v>0.9</v>
      </c>
      <c r="G3" s="107">
        <v>0.48077076923076922</v>
      </c>
      <c r="H3" s="107">
        <v>0.65</v>
      </c>
      <c r="P3" t="s">
        <v>2</v>
      </c>
      <c r="Q3">
        <v>5.3515625000000004E-2</v>
      </c>
      <c r="R3">
        <v>0.97160496761168436</v>
      </c>
      <c r="S3">
        <v>1.708860759493671E-2</v>
      </c>
      <c r="T3">
        <v>1.0204081632653062E-2</v>
      </c>
      <c r="U3">
        <v>0.950035136738273</v>
      </c>
      <c r="V3">
        <v>0.95010740796534221</v>
      </c>
      <c r="W3">
        <v>1.2E-2</v>
      </c>
      <c r="X3">
        <v>1.0526315789473684E-2</v>
      </c>
      <c r="Y3">
        <v>0.9950443753660404</v>
      </c>
      <c r="Z3">
        <v>0.34999999999999987</v>
      </c>
      <c r="AA3">
        <f>AVERAGE($Q$3:$Z$3)</f>
        <v>0.43201265176984033</v>
      </c>
      <c r="AB3" t="s">
        <v>54</v>
      </c>
      <c r="AC3">
        <f>VARP($AA$2:$AA$14)</f>
        <v>1.1331841187799603E-2</v>
      </c>
      <c r="AD3">
        <v>6.5287974879527602E-2</v>
      </c>
      <c r="CV3" s="86" t="s">
        <v>210</v>
      </c>
      <c r="CW3" s="5">
        <f>SUM($Q$19:$Z$19)</f>
        <v>-2</v>
      </c>
      <c r="CX3" s="5">
        <v>6.6400000000000006</v>
      </c>
      <c r="CY3" s="5">
        <f>SUM($Q$36:$Z$36)</f>
        <v>-6</v>
      </c>
      <c r="CZ3" s="5">
        <v>2.3200000000000007</v>
      </c>
      <c r="DA3" s="5">
        <v>-5.6985854245735185E-2</v>
      </c>
      <c r="DB3" s="5">
        <v>10.686944852092351</v>
      </c>
      <c r="DC3" s="5">
        <v>0.54860274140707255</v>
      </c>
      <c r="DD3" s="5">
        <f t="shared" si="0"/>
        <v>0.23076923076923084</v>
      </c>
      <c r="DE3" s="5">
        <f t="shared" si="1"/>
        <v>0.44615384615384618</v>
      </c>
      <c r="DF3" s="5">
        <v>1.3618999665934729E-6</v>
      </c>
      <c r="DG3" s="5">
        <v>3.9565087412289097</v>
      </c>
      <c r="DH3" s="5">
        <f t="shared" si="2"/>
        <v>4</v>
      </c>
      <c r="DI3" s="5">
        <f t="shared" si="3"/>
        <v>4</v>
      </c>
      <c r="DJ3" s="5">
        <v>8</v>
      </c>
      <c r="DK3" s="5">
        <f t="shared" si="4"/>
        <v>9.9999999999999978E-2</v>
      </c>
      <c r="DL3" s="5">
        <f t="shared" si="5"/>
        <v>0.43201265176984033</v>
      </c>
      <c r="DM3" s="5">
        <f t="shared" si="6"/>
        <v>0.47129442626850965</v>
      </c>
      <c r="DO3" s="9" t="s">
        <v>376</v>
      </c>
      <c r="DP3" s="9">
        <v>1</v>
      </c>
      <c r="DQ3" s="9">
        <v>-0.22150912258950362</v>
      </c>
      <c r="DR3" s="9">
        <v>-0.36302854753003749</v>
      </c>
      <c r="DS3" s="9">
        <v>-0.27761445682221131</v>
      </c>
      <c r="DT3" s="9">
        <v>-0.36342467096162562</v>
      </c>
      <c r="DU3" s="9">
        <v>0.1778377095937233</v>
      </c>
      <c r="DV3" s="9">
        <v>-3.1616848780380312E-2</v>
      </c>
      <c r="DW3" s="9">
        <v>-3.6015997623720979E-2</v>
      </c>
      <c r="DX3" s="9">
        <v>-0.40447256516896896</v>
      </c>
      <c r="DY3" s="9">
        <v>-0.46765341901630297</v>
      </c>
      <c r="DZ3" s="9">
        <v>1.4527371328852311E-2</v>
      </c>
      <c r="EA3" s="9">
        <v>5.9983639873917902E-2</v>
      </c>
      <c r="EB3" s="9">
        <v>-0.57181405184289913</v>
      </c>
      <c r="GR3" t="s">
        <v>2</v>
      </c>
      <c r="GS3">
        <v>7.9999999999999988E-2</v>
      </c>
      <c r="GT3">
        <f>VARP(INFOSEC!$Q$36:$Z$36)</f>
        <v>0.64</v>
      </c>
      <c r="GU3">
        <v>0</v>
      </c>
      <c r="GV3">
        <v>0.48000000000000009</v>
      </c>
      <c r="GW3">
        <v>0.48000000000000015</v>
      </c>
      <c r="GX3">
        <v>-0.16</v>
      </c>
      <c r="GY3">
        <v>0.48000000000000009</v>
      </c>
      <c r="GZ3">
        <v>0.32000000000000012</v>
      </c>
      <c r="HA3">
        <v>-0.48000000000000009</v>
      </c>
      <c r="HB3">
        <v>0.24000000000000013</v>
      </c>
      <c r="HC3">
        <v>-0.16000000000000006</v>
      </c>
      <c r="HD3">
        <v>-0.15999999999999998</v>
      </c>
      <c r="HE3">
        <v>0.55999999999999994</v>
      </c>
    </row>
    <row r="4" spans="1:213" x14ac:dyDescent="0.25">
      <c r="A4" s="105">
        <v>1</v>
      </c>
      <c r="B4" s="105">
        <v>3</v>
      </c>
      <c r="D4" s="107">
        <v>1E-3</v>
      </c>
      <c r="E4" s="107">
        <v>0.01</v>
      </c>
      <c r="F4" s="107">
        <v>0.1</v>
      </c>
      <c r="G4" s="107">
        <v>0.31153999999999998</v>
      </c>
      <c r="H4" s="107">
        <v>0.04</v>
      </c>
      <c r="P4" t="s">
        <v>3</v>
      </c>
      <c r="Q4">
        <v>3.0312500000000003E-2</v>
      </c>
      <c r="R4">
        <v>0.32000000000000006</v>
      </c>
      <c r="S4">
        <v>0.5</v>
      </c>
      <c r="T4">
        <v>5.000000000000001E-2</v>
      </c>
      <c r="U4">
        <v>0.62857142857142856</v>
      </c>
      <c r="V4">
        <v>0.90909090909090917</v>
      </c>
      <c r="W4">
        <v>4.8000000000000001E-2</v>
      </c>
      <c r="X4">
        <v>0.95061162079510697</v>
      </c>
      <c r="Y4">
        <v>0.99441624365482228</v>
      </c>
      <c r="Z4">
        <v>0.79999999999999982</v>
      </c>
      <c r="AA4">
        <f>AVERAGE($Q$4:$Z$4)</f>
        <v>0.52310027021122663</v>
      </c>
      <c r="AB4" t="s">
        <v>57</v>
      </c>
      <c r="AC4">
        <f>VARP($Q$2:$Z$14)</f>
        <v>0.17356704980832444</v>
      </c>
      <c r="CV4" s="86">
        <v>10</v>
      </c>
      <c r="CW4" s="5">
        <f>SUM($Q$20:$Z$20)</f>
        <v>0</v>
      </c>
      <c r="CX4" s="5">
        <v>6.2</v>
      </c>
      <c r="CY4" s="5">
        <f>SUM($Q$37:$Z$37)</f>
        <v>0</v>
      </c>
      <c r="CZ4" s="5">
        <v>1.0000000000000002</v>
      </c>
      <c r="DA4" s="5">
        <v>0.26026128551925515</v>
      </c>
      <c r="DB4" s="5">
        <v>1.3276307026307026</v>
      </c>
      <c r="DC4" s="5">
        <v>0.61306638470848174</v>
      </c>
      <c r="DD4" s="5">
        <f t="shared" si="0"/>
        <v>1.3664283380001927E-17</v>
      </c>
      <c r="DE4" s="5">
        <f t="shared" si="1"/>
        <v>0.4</v>
      </c>
      <c r="DF4" s="5">
        <v>1.3973571810707118E-2</v>
      </c>
      <c r="DG4" s="5">
        <v>2.6454684663402936</v>
      </c>
      <c r="DH4" s="5">
        <f t="shared" si="2"/>
        <v>3</v>
      </c>
      <c r="DI4" s="5">
        <f t="shared" si="3"/>
        <v>2</v>
      </c>
      <c r="DJ4" s="5">
        <v>5</v>
      </c>
      <c r="DK4" s="5">
        <f t="shared" si="4"/>
        <v>0</v>
      </c>
      <c r="DL4" s="5">
        <f t="shared" si="5"/>
        <v>0.52310027021122663</v>
      </c>
      <c r="DM4" s="5">
        <f t="shared" si="6"/>
        <v>0.39098996317737367</v>
      </c>
      <c r="DO4" s="9" t="s">
        <v>218</v>
      </c>
      <c r="DP4" s="9">
        <v>-0.22150912258950362</v>
      </c>
      <c r="DQ4" s="9">
        <v>1</v>
      </c>
      <c r="DR4" s="9">
        <v>-6.9194470304653338E-2</v>
      </c>
      <c r="DS4" s="9">
        <v>0.3983044901795138</v>
      </c>
      <c r="DT4" s="9">
        <v>0.20131950514013583</v>
      </c>
      <c r="DU4" s="9">
        <v>-0.19799749806461855</v>
      </c>
      <c r="DV4" s="9">
        <v>-1.5066688961594812E-2</v>
      </c>
      <c r="DW4" s="9">
        <v>0.59791566035974264</v>
      </c>
      <c r="DX4" s="9">
        <v>-0.11529055151944895</v>
      </c>
      <c r="DY4" s="9">
        <v>0.56168645162580166</v>
      </c>
      <c r="DZ4" s="9">
        <v>3.0885421461143735E-4</v>
      </c>
      <c r="EA4" s="9">
        <v>-0.49385632339675539</v>
      </c>
      <c r="EB4" s="9">
        <v>0.50405609290519704</v>
      </c>
      <c r="GR4" t="s">
        <v>3</v>
      </c>
      <c r="GS4">
        <v>0</v>
      </c>
      <c r="GT4">
        <v>0</v>
      </c>
      <c r="GU4">
        <f>VARP(INFOSEC!$Q$37:$Z$37)</f>
        <v>1</v>
      </c>
      <c r="GV4">
        <v>2.2204460492503132E-17</v>
      </c>
      <c r="GW4">
        <v>-0.4</v>
      </c>
      <c r="GX4">
        <v>0</v>
      </c>
      <c r="GY4">
        <v>0.4</v>
      </c>
      <c r="GZ4">
        <v>-0.2</v>
      </c>
      <c r="HA4">
        <v>0.4</v>
      </c>
      <c r="HB4">
        <v>0</v>
      </c>
      <c r="HC4">
        <v>-0.2</v>
      </c>
      <c r="HD4">
        <v>-0.2</v>
      </c>
      <c r="HE4">
        <v>0.2</v>
      </c>
    </row>
    <row r="5" spans="1:213" x14ac:dyDescent="0.25">
      <c r="A5" s="105">
        <v>1</v>
      </c>
      <c r="B5" s="105">
        <v>4</v>
      </c>
      <c r="D5" s="107">
        <v>1E-3</v>
      </c>
      <c r="E5" s="107">
        <v>0.05</v>
      </c>
      <c r="F5" s="107">
        <v>0.1</v>
      </c>
      <c r="G5" s="107">
        <v>0.31461692307692307</v>
      </c>
      <c r="H5" s="107">
        <v>0.01</v>
      </c>
      <c r="P5" t="s">
        <v>4</v>
      </c>
      <c r="Q5">
        <v>5.7031250000000006E-2</v>
      </c>
      <c r="R5">
        <v>0.77</v>
      </c>
      <c r="S5">
        <v>3.4615384615384617E-2</v>
      </c>
      <c r="T5">
        <v>2.6315789473684216E-2</v>
      </c>
      <c r="U5">
        <v>4.837499702082787E-2</v>
      </c>
      <c r="V5">
        <v>4.7483889140880191E-2</v>
      </c>
      <c r="W5">
        <v>0.95000000000000007</v>
      </c>
      <c r="X5">
        <v>0.04</v>
      </c>
      <c r="Y5">
        <v>0.99098360655737705</v>
      </c>
      <c r="Z5">
        <v>0.5</v>
      </c>
      <c r="AA5">
        <f>AVERAGE($Q$5:$Z$5)</f>
        <v>0.34648049168081541</v>
      </c>
      <c r="AB5" t="s">
        <v>59</v>
      </c>
      <c r="AC5">
        <f>AVERAGE($Q$2:$Z$14)</f>
        <v>0.50072490507555723</v>
      </c>
      <c r="CV5" s="86" t="s">
        <v>203</v>
      </c>
      <c r="CW5" s="5">
        <f>SUM($Q$21:$Z$21)</f>
        <v>-4</v>
      </c>
      <c r="CX5" s="5">
        <v>2.6799999999999997</v>
      </c>
      <c r="CY5" s="5">
        <f>SUM($Q$38:$Z$38)</f>
        <v>-2</v>
      </c>
      <c r="CZ5" s="5">
        <v>4.24</v>
      </c>
      <c r="DA5" s="5">
        <v>0.23805538212378766</v>
      </c>
      <c r="DB5" s="5">
        <v>5.4571112121212115</v>
      </c>
      <c r="DC5" s="5">
        <v>0.20146369227006811</v>
      </c>
      <c r="DD5" s="5">
        <f t="shared" si="0"/>
        <v>0.29230769230769238</v>
      </c>
      <c r="DE5" s="5">
        <f t="shared" si="1"/>
        <v>0.15384615384615383</v>
      </c>
      <c r="DF5" s="5">
        <v>4.5586047681933037E-4</v>
      </c>
      <c r="DG5" s="5">
        <v>1.9293708351410328</v>
      </c>
      <c r="DH5" s="5">
        <f t="shared" si="2"/>
        <v>5</v>
      </c>
      <c r="DI5" s="5">
        <f t="shared" si="3"/>
        <v>2</v>
      </c>
      <c r="DJ5" s="5">
        <v>7</v>
      </c>
      <c r="DK5" s="5">
        <f t="shared" si="4"/>
        <v>0.19999999999999996</v>
      </c>
      <c r="DL5" s="5">
        <f t="shared" si="5"/>
        <v>0.34648049168081541</v>
      </c>
      <c r="DM5" s="5">
        <f t="shared" si="6"/>
        <v>0.41342732351790895</v>
      </c>
      <c r="DO5" s="9" t="s">
        <v>377</v>
      </c>
      <c r="DP5" s="9">
        <v>-0.36302854753003749</v>
      </c>
      <c r="DQ5" s="9">
        <v>-6.9194470304653338E-2</v>
      </c>
      <c r="DR5" s="9">
        <v>1</v>
      </c>
      <c r="DS5" s="9">
        <v>-0.3613545757317842</v>
      </c>
      <c r="DT5" s="9">
        <v>0.87413844854620926</v>
      </c>
      <c r="DU5" s="9">
        <v>0.41938711096875625</v>
      </c>
      <c r="DV5" s="9">
        <v>-0.28074989860981275</v>
      </c>
      <c r="DW5" s="9">
        <v>-0.30229105050210953</v>
      </c>
      <c r="DX5" s="9">
        <v>-7.7039628820400705E-2</v>
      </c>
      <c r="DY5" s="9">
        <v>-0.40164708034959934</v>
      </c>
      <c r="DZ5" s="9">
        <v>-0.4775936770496868</v>
      </c>
      <c r="EA5" s="9">
        <v>7.2581124741040989E-2</v>
      </c>
      <c r="EB5" s="9">
        <v>0.12604527681447117</v>
      </c>
      <c r="GR5" t="s">
        <v>4</v>
      </c>
      <c r="GS5">
        <v>0.16000000000000006</v>
      </c>
      <c r="GT5">
        <v>0.48000000000000009</v>
      </c>
      <c r="GU5">
        <v>2.2204460492503132E-17</v>
      </c>
      <c r="GV5">
        <f>VARP(INFOSEC!$Q$38:$Z$38)</f>
        <v>0.96</v>
      </c>
      <c r="GW5">
        <v>0.55999999999999994</v>
      </c>
      <c r="GX5">
        <v>8.0000000000000043E-2</v>
      </c>
      <c r="GY5">
        <v>0.56000000000000016</v>
      </c>
      <c r="GZ5">
        <v>0.24000000000000013</v>
      </c>
      <c r="HA5">
        <v>-0.16000000000000006</v>
      </c>
      <c r="HB5">
        <v>0.48000000000000009</v>
      </c>
      <c r="HC5">
        <v>7.9999999999999988E-2</v>
      </c>
      <c r="HD5">
        <v>7.999999999999996E-2</v>
      </c>
      <c r="HE5">
        <v>0.72000000000000008</v>
      </c>
    </row>
    <row r="6" spans="1:213" x14ac:dyDescent="0.25">
      <c r="A6" s="105">
        <v>1</v>
      </c>
      <c r="B6" s="105">
        <v>5</v>
      </c>
      <c r="D6" s="107">
        <v>3.2000000000000001E-2</v>
      </c>
      <c r="E6" s="107">
        <v>0.5</v>
      </c>
      <c r="F6" s="107">
        <v>5</v>
      </c>
      <c r="G6" s="107">
        <v>3974.6794615384615</v>
      </c>
      <c r="H6" s="107">
        <v>72</v>
      </c>
      <c r="P6" t="s">
        <v>5</v>
      </c>
      <c r="Q6">
        <v>6.4062500000000008E-2</v>
      </c>
      <c r="R6">
        <v>0.97927874826042416</v>
      </c>
      <c r="S6">
        <v>0.95189526491981746</v>
      </c>
      <c r="T6">
        <v>0.95049901398440384</v>
      </c>
      <c r="U6">
        <v>0.95003503514523213</v>
      </c>
      <c r="V6">
        <v>0.9501055784557898</v>
      </c>
      <c r="W6">
        <v>0.35000000000000003</v>
      </c>
      <c r="X6">
        <v>0.5</v>
      </c>
      <c r="Y6">
        <v>0.99504497808528936</v>
      </c>
      <c r="Z6">
        <v>0.85999999999999988</v>
      </c>
      <c r="AA6">
        <f>AVERAGE($Q$6:$Z$6)</f>
        <v>0.75509211188509562</v>
      </c>
      <c r="CV6" s="86">
        <v>-8</v>
      </c>
      <c r="CW6" s="5">
        <f>SUM($Q$22:$Z$22)</f>
        <v>4</v>
      </c>
      <c r="CX6" s="5">
        <v>2.9200000000000004</v>
      </c>
      <c r="CY6" s="5">
        <f>SUM($Q$39:$Z$39)</f>
        <v>-2</v>
      </c>
      <c r="CZ6" s="5">
        <v>2.2400000000000002</v>
      </c>
      <c r="DA6" s="5">
        <v>8.7985655204230434E-2</v>
      </c>
      <c r="DB6" s="5">
        <v>0.69920789166389175</v>
      </c>
      <c r="DC6" s="5">
        <v>0.33013817190903483</v>
      </c>
      <c r="DD6" s="5">
        <f t="shared" si="0"/>
        <v>0.13846153846153847</v>
      </c>
      <c r="DE6" s="5">
        <f t="shared" si="1"/>
        <v>0.1230769230769231</v>
      </c>
      <c r="DF6" s="5">
        <v>2.0828916980041193E-5</v>
      </c>
      <c r="DG6" s="5">
        <v>6.9424984723858119</v>
      </c>
      <c r="DH6" s="5">
        <f t="shared" si="2"/>
        <v>0</v>
      </c>
      <c r="DI6" s="5">
        <f t="shared" si="3"/>
        <v>6</v>
      </c>
      <c r="DJ6" s="5">
        <v>6</v>
      </c>
      <c r="DK6" s="5">
        <f t="shared" si="4"/>
        <v>0.2</v>
      </c>
      <c r="DL6" s="5">
        <f t="shared" si="5"/>
        <v>0.75509211188509562</v>
      </c>
      <c r="DM6" s="5">
        <f t="shared" si="6"/>
        <v>0.32972792723376487</v>
      </c>
      <c r="DO6" s="9" t="s">
        <v>351</v>
      </c>
      <c r="DP6" s="9">
        <v>-0.27761445682221131</v>
      </c>
      <c r="DQ6" s="9">
        <v>0.3983044901795138</v>
      </c>
      <c r="DR6" s="9">
        <v>-0.3613545757317842</v>
      </c>
      <c r="DS6" s="9">
        <v>1</v>
      </c>
      <c r="DT6" s="9">
        <v>-0.21439397740042934</v>
      </c>
      <c r="DU6" s="9">
        <v>-0.74712078427341688</v>
      </c>
      <c r="DV6" s="9">
        <v>0.17817849033175515</v>
      </c>
      <c r="DW6" s="9">
        <v>0.54932274804773928</v>
      </c>
      <c r="DX6" s="9">
        <v>0.13960888202732905</v>
      </c>
      <c r="DY6" s="9">
        <v>0.72953549310315724</v>
      </c>
      <c r="DZ6" s="9">
        <v>0.47756557355777091</v>
      </c>
      <c r="EA6" s="9">
        <v>-0.37912362352979034</v>
      </c>
      <c r="EB6" s="9">
        <v>0.43504843191569981</v>
      </c>
      <c r="GR6" t="s">
        <v>5</v>
      </c>
      <c r="GS6">
        <v>-0.23999999999999994</v>
      </c>
      <c r="GT6">
        <v>0.48000000000000015</v>
      </c>
      <c r="GU6">
        <v>-0.4</v>
      </c>
      <c r="GV6">
        <v>0.55999999999999994</v>
      </c>
      <c r="GW6">
        <f>VARP(INFOSEC!$Q$39:$Z$39)</f>
        <v>0.96</v>
      </c>
      <c r="GX6">
        <v>0.08</v>
      </c>
      <c r="GY6">
        <v>0.16000000000000006</v>
      </c>
      <c r="GZ6">
        <v>0.24000000000000016</v>
      </c>
      <c r="HA6">
        <v>-0.16000000000000006</v>
      </c>
      <c r="HB6">
        <v>0.08</v>
      </c>
      <c r="HC6">
        <v>7.9999999999999988E-2</v>
      </c>
      <c r="HD6">
        <v>7.9999999999999918E-2</v>
      </c>
      <c r="HE6">
        <v>0.32</v>
      </c>
    </row>
    <row r="7" spans="1:213" x14ac:dyDescent="0.25">
      <c r="A7" s="105">
        <v>1</v>
      </c>
      <c r="B7" s="105">
        <v>6</v>
      </c>
      <c r="D7" s="107">
        <v>1.6E-2</v>
      </c>
      <c r="E7" s="107">
        <v>1</v>
      </c>
      <c r="F7" s="107">
        <v>10</v>
      </c>
      <c r="G7" s="107">
        <v>387.60276923076924</v>
      </c>
      <c r="H7" s="107">
        <v>22</v>
      </c>
      <c r="P7" t="s">
        <v>6</v>
      </c>
      <c r="Q7">
        <v>4.532710280373832E-2</v>
      </c>
      <c r="R7">
        <v>0.21875000000000006</v>
      </c>
      <c r="S7">
        <v>9.7122302158273392E-3</v>
      </c>
      <c r="T7">
        <v>9.2592592592592605E-3</v>
      </c>
      <c r="U7">
        <v>0.95002346646682323</v>
      </c>
      <c r="V7">
        <v>0.95009777312237609</v>
      </c>
      <c r="W7">
        <v>0.95031905195989053</v>
      </c>
      <c r="X7">
        <v>0.5</v>
      </c>
      <c r="Y7">
        <v>0.99133858267716535</v>
      </c>
      <c r="Z7">
        <v>0.95982511298879936</v>
      </c>
      <c r="AA7">
        <f>AVERAGE($Q$7:$Z$7)</f>
        <v>0.55846525794938795</v>
      </c>
      <c r="CV7" s="86" t="s">
        <v>55</v>
      </c>
      <c r="CW7" s="5">
        <f>SUM($Q$23:$Z$23)</f>
        <v>0</v>
      </c>
      <c r="CX7" s="5">
        <v>4.2</v>
      </c>
      <c r="CY7" s="5">
        <f>SUM($Q$40:$Z$40)</f>
        <v>-6</v>
      </c>
      <c r="CZ7" s="5">
        <v>1.9200000000000002</v>
      </c>
      <c r="DA7" s="5">
        <v>3.1401528715653076E-2</v>
      </c>
      <c r="DB7" s="5">
        <v>10.148905538905542</v>
      </c>
      <c r="DC7" s="5">
        <v>0.47946647348378901</v>
      </c>
      <c r="DD7" s="5">
        <f t="shared" si="0"/>
        <v>0.2</v>
      </c>
      <c r="DE7" s="5">
        <f t="shared" si="1"/>
        <v>0.24615384615384617</v>
      </c>
      <c r="DF7" s="5">
        <v>1.0661465213957701E-6</v>
      </c>
      <c r="DG7" s="5">
        <v>2.9804549004134389</v>
      </c>
      <c r="DH7" s="5">
        <f t="shared" si="2"/>
        <v>3</v>
      </c>
      <c r="DI7" s="5">
        <f t="shared" si="3"/>
        <v>5</v>
      </c>
      <c r="DJ7" s="5">
        <v>8</v>
      </c>
      <c r="DK7" s="5">
        <f t="shared" si="4"/>
        <v>0</v>
      </c>
      <c r="DL7" s="5">
        <f t="shared" si="5"/>
        <v>0.55846525794938795</v>
      </c>
      <c r="DM7" s="5">
        <f t="shared" si="6"/>
        <v>0.44641844166875383</v>
      </c>
      <c r="DO7" s="9" t="s">
        <v>357</v>
      </c>
      <c r="DP7" s="9">
        <v>-0.36342467096162562</v>
      </c>
      <c r="DQ7" s="9">
        <v>0.20131950514013583</v>
      </c>
      <c r="DR7" s="9">
        <v>0.87413844854620926</v>
      </c>
      <c r="DS7" s="9">
        <v>-0.21439397740042934</v>
      </c>
      <c r="DT7" s="9">
        <v>1</v>
      </c>
      <c r="DU7" s="9">
        <v>0.36967875894608671</v>
      </c>
      <c r="DV7" s="9">
        <v>-0.38838393432429824</v>
      </c>
      <c r="DW7" s="9">
        <v>7.3494876416287991E-2</v>
      </c>
      <c r="DX7" s="9">
        <v>-0.30135572905108782</v>
      </c>
      <c r="DY7" s="9">
        <v>-0.18067630624058195</v>
      </c>
      <c r="DZ7" s="9">
        <v>-0.49796224551130197</v>
      </c>
      <c r="EA7" s="9">
        <v>-0.31753079382128774</v>
      </c>
      <c r="EB7" s="9">
        <v>0.39646244046408619</v>
      </c>
      <c r="GR7" t="s">
        <v>6</v>
      </c>
      <c r="GS7">
        <v>0.08</v>
      </c>
      <c r="GT7">
        <v>-0.16</v>
      </c>
      <c r="GU7">
        <v>0</v>
      </c>
      <c r="GV7">
        <v>8.0000000000000043E-2</v>
      </c>
      <c r="GW7">
        <v>0.08</v>
      </c>
      <c r="GX7">
        <f>VARP(INFOSEC!$Q$40:$Z$40)</f>
        <v>0.64</v>
      </c>
      <c r="GY7">
        <v>0.08</v>
      </c>
      <c r="GZ7">
        <v>-8.0000000000000029E-2</v>
      </c>
      <c r="HA7">
        <v>0.32</v>
      </c>
      <c r="HB7">
        <v>0.24000000000000013</v>
      </c>
      <c r="HC7">
        <v>0.23999999999999994</v>
      </c>
      <c r="HD7">
        <v>0.24</v>
      </c>
      <c r="HE7">
        <v>0.16</v>
      </c>
    </row>
    <row r="8" spans="1:213" x14ac:dyDescent="0.25">
      <c r="A8" s="105">
        <v>1</v>
      </c>
      <c r="B8" s="105">
        <v>7</v>
      </c>
      <c r="D8" s="107">
        <v>0.25</v>
      </c>
      <c r="E8" s="107">
        <v>1</v>
      </c>
      <c r="F8" s="107">
        <v>2</v>
      </c>
      <c r="G8" s="107">
        <v>1.2976923076923081</v>
      </c>
      <c r="H8" s="107">
        <v>0.2</v>
      </c>
      <c r="P8" t="s">
        <v>7</v>
      </c>
      <c r="Q8">
        <v>5.8333333333333334E-2</v>
      </c>
      <c r="R8">
        <v>0.16250000000000006</v>
      </c>
      <c r="S8">
        <v>1.708860759493671E-2</v>
      </c>
      <c r="T8">
        <v>1.7241379310344827E-2</v>
      </c>
      <c r="U8">
        <v>0.95002346646682323</v>
      </c>
      <c r="V8">
        <v>0.875</v>
      </c>
      <c r="W8">
        <v>0.04</v>
      </c>
      <c r="X8">
        <v>0.95091185410334345</v>
      </c>
      <c r="Y8">
        <v>0.99225352112676046</v>
      </c>
      <c r="Z8">
        <v>0.5</v>
      </c>
      <c r="AA8">
        <f>AVERAGE($Q$8:$Z$8)</f>
        <v>0.45633521619355416</v>
      </c>
      <c r="CV8" s="86">
        <f>SUM(CY:CY)</f>
        <v>-28</v>
      </c>
      <c r="CW8" s="5">
        <f>SUM($Q$24:$Z$24)</f>
        <v>-2</v>
      </c>
      <c r="CX8" s="5">
        <v>6.24</v>
      </c>
      <c r="CY8" s="5">
        <f>SUM($Q$41:$Z$41)</f>
        <v>-2</v>
      </c>
      <c r="CZ8" s="5">
        <v>3.8400000000000007</v>
      </c>
      <c r="DA8" s="5">
        <v>-0.11045669663162404</v>
      </c>
      <c r="DB8" s="5">
        <v>5.6934032634032636</v>
      </c>
      <c r="DC8" s="5">
        <v>0.61155921151530379</v>
      </c>
      <c r="DD8" s="5">
        <f t="shared" si="0"/>
        <v>0.26153846153846161</v>
      </c>
      <c r="DE8" s="5">
        <f t="shared" si="1"/>
        <v>0.41538461538461541</v>
      </c>
      <c r="DF8" s="5">
        <v>1.1022250104061786E-3</v>
      </c>
      <c r="DG8" s="5">
        <v>2.6107188358861864</v>
      </c>
      <c r="DH8" s="5">
        <f t="shared" si="2"/>
        <v>3</v>
      </c>
      <c r="DI8" s="5">
        <f t="shared" si="3"/>
        <v>3</v>
      </c>
      <c r="DJ8" s="5">
        <v>6</v>
      </c>
      <c r="DK8" s="5">
        <f t="shared" si="4"/>
        <v>9.9999999999999978E-2</v>
      </c>
      <c r="DL8" s="5">
        <f t="shared" si="5"/>
        <v>0.45633521619355416</v>
      </c>
      <c r="DM8" s="5">
        <f t="shared" si="6"/>
        <v>0.4417830047236625</v>
      </c>
      <c r="DO8" s="9" t="s">
        <v>214</v>
      </c>
      <c r="DP8" s="9">
        <v>0.1778377095937233</v>
      </c>
      <c r="DQ8" s="9">
        <v>-0.19799749806461855</v>
      </c>
      <c r="DR8" s="9">
        <v>0.41938711096875625</v>
      </c>
      <c r="DS8" s="9">
        <v>-0.74712078427341688</v>
      </c>
      <c r="DT8" s="9">
        <v>0.36967875894608671</v>
      </c>
      <c r="DU8" s="9">
        <v>1</v>
      </c>
      <c r="DV8" s="9">
        <v>-0.34310921021014273</v>
      </c>
      <c r="DW8" s="9">
        <v>-0.39609107508432828</v>
      </c>
      <c r="DX8" s="9">
        <v>-0.24893846742883535</v>
      </c>
      <c r="DY8" s="9">
        <v>-0.65496321171619998</v>
      </c>
      <c r="DZ8" s="9">
        <v>-0.30231078724248872</v>
      </c>
      <c r="EA8" s="9">
        <v>2.3243588268903232E-2</v>
      </c>
      <c r="EB8" s="9">
        <v>-0.26899033309671416</v>
      </c>
      <c r="GR8" t="s">
        <v>7</v>
      </c>
      <c r="GS8">
        <v>0.16000000000000006</v>
      </c>
      <c r="GT8">
        <v>0.48000000000000009</v>
      </c>
      <c r="GU8">
        <v>0.4</v>
      </c>
      <c r="GV8">
        <v>0.56000000000000016</v>
      </c>
      <c r="GW8">
        <v>0.16000000000000006</v>
      </c>
      <c r="GX8">
        <v>0.08</v>
      </c>
      <c r="GY8">
        <f>VARP(INFOSEC!$Q$41:$Z$41)</f>
        <v>0.96</v>
      </c>
      <c r="GZ8">
        <v>0.24000000000000013</v>
      </c>
      <c r="HA8">
        <v>-0.16000000000000006</v>
      </c>
      <c r="HB8">
        <v>0.48000000000000009</v>
      </c>
      <c r="HC8">
        <v>-0.32</v>
      </c>
      <c r="HD8">
        <v>0.08</v>
      </c>
      <c r="HE8">
        <v>0.72000000000000008</v>
      </c>
    </row>
    <row r="9" spans="1:213" x14ac:dyDescent="0.25">
      <c r="A9" s="105">
        <v>1</v>
      </c>
      <c r="B9" s="105">
        <v>8</v>
      </c>
      <c r="D9" s="107">
        <v>0</v>
      </c>
      <c r="E9" s="107">
        <v>0.1</v>
      </c>
      <c r="F9" s="107">
        <v>0.25</v>
      </c>
      <c r="G9" s="107">
        <v>1.1462384615384615</v>
      </c>
      <c r="H9" s="107">
        <v>0.5</v>
      </c>
      <c r="P9" t="s">
        <v>8</v>
      </c>
      <c r="Q9">
        <v>5.7031250000000006E-2</v>
      </c>
      <c r="R9">
        <v>0.97325584369933493</v>
      </c>
      <c r="S9">
        <v>2.288135593220339E-2</v>
      </c>
      <c r="T9">
        <v>1.7241379310344827E-2</v>
      </c>
      <c r="U9">
        <v>4.6514416932465746E-2</v>
      </c>
      <c r="V9">
        <v>2.7923728696191044E-2</v>
      </c>
      <c r="W9">
        <v>0.02</v>
      </c>
      <c r="X9">
        <v>0.95149567515617484</v>
      </c>
      <c r="Y9">
        <v>0.99427083333333333</v>
      </c>
      <c r="Z9">
        <v>0.96642305797339456</v>
      </c>
      <c r="AA9">
        <f>AVERAGE($Q$9:$Z$9)</f>
        <v>0.40770375410334425</v>
      </c>
      <c r="CV9" s="86" t="s">
        <v>211</v>
      </c>
      <c r="CW9" s="5">
        <f>SUM($Q$25:$Z$25)</f>
        <v>-2</v>
      </c>
      <c r="CX9" s="5">
        <v>4.6400000000000006</v>
      </c>
      <c r="CY9" s="5">
        <f>SUM($Q$42:$Z$42)</f>
        <v>-8</v>
      </c>
      <c r="CZ9" s="5">
        <v>1.5600000000000009</v>
      </c>
      <c r="DA9" s="5">
        <v>-7.7064780081069525E-2</v>
      </c>
      <c r="DB9" s="5">
        <v>34.281078721278718</v>
      </c>
      <c r="DC9" s="5">
        <v>0.42549244673947623</v>
      </c>
      <c r="DD9" s="5">
        <f t="shared" si="0"/>
        <v>0.21538461538461545</v>
      </c>
      <c r="DE9" s="5">
        <f t="shared" si="1"/>
        <v>0.29230769230769238</v>
      </c>
      <c r="DF9" s="5">
        <v>5.4481209038738152E-8</v>
      </c>
      <c r="DG9" s="5">
        <v>2.0360477273545188</v>
      </c>
      <c r="DH9" s="5">
        <f t="shared" si="2"/>
        <v>5</v>
      </c>
      <c r="DI9" s="5">
        <f t="shared" si="3"/>
        <v>4</v>
      </c>
      <c r="DJ9" s="5">
        <v>9</v>
      </c>
      <c r="DK9" s="5">
        <f t="shared" si="4"/>
        <v>9.9999999999999978E-2</v>
      </c>
      <c r="DL9" s="5">
        <f t="shared" si="5"/>
        <v>0.40770375410334425</v>
      </c>
      <c r="DM9" s="5">
        <f t="shared" si="6"/>
        <v>0.48537639160294549</v>
      </c>
      <c r="DO9" s="9" t="s">
        <v>215</v>
      </c>
      <c r="DP9" s="9">
        <v>-3.1616848780380312E-2</v>
      </c>
      <c r="DQ9" s="9">
        <v>-1.5066688961594812E-2</v>
      </c>
      <c r="DR9" s="9">
        <v>-0.28074989860981275</v>
      </c>
      <c r="DS9" s="9">
        <v>0.17817849033175515</v>
      </c>
      <c r="DT9" s="9">
        <v>-0.38838393432429824</v>
      </c>
      <c r="DU9" s="9">
        <v>-0.34310921021014273</v>
      </c>
      <c r="DV9" s="9">
        <v>1</v>
      </c>
      <c r="DW9" s="9">
        <v>-0.45055577993933471</v>
      </c>
      <c r="DX9" s="9">
        <v>0.6770390396186392</v>
      </c>
      <c r="DY9" s="9">
        <v>8.9913688643426276E-2</v>
      </c>
      <c r="DZ9" s="9">
        <v>0.38820175112354099</v>
      </c>
      <c r="EA9" s="9">
        <v>0.65546372014915466</v>
      </c>
      <c r="EB9" s="9">
        <v>-0.47818898046395936</v>
      </c>
      <c r="GR9" t="s">
        <v>8</v>
      </c>
      <c r="GS9">
        <v>0.24000000000000005</v>
      </c>
      <c r="GT9">
        <v>0.32000000000000012</v>
      </c>
      <c r="GU9">
        <v>-0.2</v>
      </c>
      <c r="GV9">
        <v>0.24000000000000013</v>
      </c>
      <c r="GW9">
        <v>0.24000000000000016</v>
      </c>
      <c r="GX9">
        <v>-8.0000000000000029E-2</v>
      </c>
      <c r="GY9">
        <v>0.24000000000000013</v>
      </c>
      <c r="GZ9">
        <f>VARP(INFOSEC!$Q$42:$Z$42)</f>
        <v>0.36</v>
      </c>
      <c r="HA9">
        <v>-0.24000000000000016</v>
      </c>
      <c r="HB9">
        <v>0.32000000000000012</v>
      </c>
      <c r="HC9">
        <v>-0.28000000000000014</v>
      </c>
      <c r="HD9">
        <v>0.12000000000000004</v>
      </c>
      <c r="HE9">
        <v>0.28000000000000014</v>
      </c>
    </row>
    <row r="10" spans="1:213" x14ac:dyDescent="0.25">
      <c r="A10" s="105">
        <v>1</v>
      </c>
      <c r="B10" s="105">
        <v>9</v>
      </c>
      <c r="D10" s="107">
        <v>1E-3</v>
      </c>
      <c r="E10" s="107">
        <v>0.01</v>
      </c>
      <c r="F10" s="107">
        <v>0.1</v>
      </c>
      <c r="G10" s="107">
        <v>0.29311692307692305</v>
      </c>
      <c r="H10" s="107">
        <v>2</v>
      </c>
      <c r="P10" t="s">
        <v>9</v>
      </c>
      <c r="Q10">
        <v>3.0312500000000003E-2</v>
      </c>
      <c r="R10">
        <v>0.95</v>
      </c>
      <c r="S10">
        <v>0.2</v>
      </c>
      <c r="T10">
        <v>1.2820512820512822E-2</v>
      </c>
      <c r="U10">
        <v>0.5</v>
      </c>
      <c r="V10">
        <v>0.875</v>
      </c>
      <c r="W10">
        <v>0.8</v>
      </c>
      <c r="X10">
        <v>0.95</v>
      </c>
      <c r="Y10">
        <v>0.99427083333333333</v>
      </c>
      <c r="Z10">
        <v>4.4375703037120358E-2</v>
      </c>
      <c r="AA10">
        <f>AVERAGE($Q$10:$Z$10)</f>
        <v>0.53567795491909664</v>
      </c>
      <c r="CV10" s="86">
        <f>AVERAGE(DF:DF)</f>
        <v>5.3085052652700179E-2</v>
      </c>
      <c r="CW10" s="5">
        <f>SUM($Q$26:$Z$26)</f>
        <v>0</v>
      </c>
      <c r="CX10" s="5">
        <v>5.4</v>
      </c>
      <c r="CY10" s="5">
        <f>SUM($Q$43:$Z$43)</f>
        <v>2</v>
      </c>
      <c r="CZ10" s="5">
        <v>0.15999999999999964</v>
      </c>
      <c r="DA10" s="5">
        <v>5.2634327807089348E-2</v>
      </c>
      <c r="DB10" s="5">
        <v>5.8255644355644352</v>
      </c>
      <c r="DC10" s="5">
        <v>0.50184643818870367</v>
      </c>
      <c r="DD10" s="5">
        <f t="shared" si="0"/>
        <v>-0.10769230769230773</v>
      </c>
      <c r="DE10" s="5">
        <f t="shared" si="1"/>
        <v>0.33846153846153848</v>
      </c>
      <c r="DF10" s="5">
        <v>4.7038146300717495E-2</v>
      </c>
      <c r="DG10" s="5">
        <v>2.4266197001255128</v>
      </c>
      <c r="DH10" s="5">
        <f t="shared" si="2"/>
        <v>3</v>
      </c>
      <c r="DI10" s="5">
        <f t="shared" si="3"/>
        <v>3</v>
      </c>
      <c r="DJ10" s="5">
        <v>6</v>
      </c>
      <c r="DK10" s="5">
        <f t="shared" si="4"/>
        <v>0</v>
      </c>
      <c r="DL10" s="5">
        <f t="shared" si="5"/>
        <v>0.53567795491909664</v>
      </c>
      <c r="DM10" s="5">
        <f t="shared" si="6"/>
        <v>0.42462312602269536</v>
      </c>
      <c r="DO10" s="9" t="s">
        <v>45</v>
      </c>
      <c r="DP10" s="9">
        <v>-3.6015997623720979E-2</v>
      </c>
      <c r="DQ10" s="9">
        <v>0.59791566035974264</v>
      </c>
      <c r="DR10" s="9">
        <v>-0.30229105050210953</v>
      </c>
      <c r="DS10" s="9">
        <v>0.54932274804773928</v>
      </c>
      <c r="DT10" s="9">
        <v>7.3494876416287991E-2</v>
      </c>
      <c r="DU10" s="9">
        <v>-0.39609107508432828</v>
      </c>
      <c r="DV10" s="9">
        <v>-0.45055577993933471</v>
      </c>
      <c r="DW10" s="9">
        <v>1</v>
      </c>
      <c r="DX10" s="9">
        <v>-0.50990234478741892</v>
      </c>
      <c r="DY10" s="9">
        <v>0.66369278151814448</v>
      </c>
      <c r="DZ10" s="9">
        <v>-7.3602701418926567E-2</v>
      </c>
      <c r="EA10" s="9">
        <v>-0.89047047986650951</v>
      </c>
      <c r="EB10" s="9">
        <v>0.76643609255275602</v>
      </c>
      <c r="GR10" t="s">
        <v>9</v>
      </c>
      <c r="GS10">
        <v>-0.16000000000000006</v>
      </c>
      <c r="GT10">
        <v>-0.48000000000000009</v>
      </c>
      <c r="GU10">
        <v>0.4</v>
      </c>
      <c r="GV10">
        <v>-0.16000000000000006</v>
      </c>
      <c r="GW10">
        <v>-0.16000000000000006</v>
      </c>
      <c r="GX10">
        <v>0.32</v>
      </c>
      <c r="GY10">
        <v>-0.16000000000000006</v>
      </c>
      <c r="GZ10">
        <v>-0.24000000000000016</v>
      </c>
      <c r="HA10">
        <f>VARP(INFOSEC!$Q$43:$Z$43)</f>
        <v>0.96</v>
      </c>
      <c r="HB10">
        <v>-0.08</v>
      </c>
      <c r="HC10">
        <v>-7.999999999999996E-2</v>
      </c>
      <c r="HD10">
        <v>0.32</v>
      </c>
      <c r="HE10">
        <v>-0.32</v>
      </c>
    </row>
    <row r="11" spans="1:213" x14ac:dyDescent="0.25">
      <c r="A11" s="105">
        <v>1</v>
      </c>
      <c r="B11" s="105">
        <v>10</v>
      </c>
      <c r="D11" s="107">
        <v>0.01</v>
      </c>
      <c r="E11" s="107">
        <v>0.1</v>
      </c>
      <c r="F11" s="107">
        <v>0.25</v>
      </c>
      <c r="G11" s="107">
        <v>0.60384615384615381</v>
      </c>
      <c r="H11" s="107">
        <v>0.7</v>
      </c>
      <c r="P11" t="s">
        <v>10</v>
      </c>
      <c r="Q11">
        <v>6.4516129032258063E-2</v>
      </c>
      <c r="R11">
        <v>0.66875000000000007</v>
      </c>
      <c r="S11">
        <v>1.1344537815126052E-2</v>
      </c>
      <c r="T11">
        <v>8.4745762711864424E-3</v>
      </c>
      <c r="U11">
        <v>2.5195288814945919E-2</v>
      </c>
      <c r="V11">
        <v>0.95005870979534568</v>
      </c>
      <c r="W11">
        <v>0.02</v>
      </c>
      <c r="X11">
        <v>0.95150091892995703</v>
      </c>
      <c r="Y11">
        <v>0.99504459861248762</v>
      </c>
      <c r="Z11">
        <v>3.9888776541961574E-2</v>
      </c>
      <c r="AA11">
        <f>AVERAGE($Q$11:$Z$11)</f>
        <v>0.37347735358132689</v>
      </c>
      <c r="CV11" s="86" t="s">
        <v>374</v>
      </c>
      <c r="CW11" s="5">
        <f>SUM($Q$27:$Z$27)</f>
        <v>-2</v>
      </c>
      <c r="CX11" s="5">
        <v>6.6400000000000006</v>
      </c>
      <c r="CY11" s="5">
        <f>SUM($Q$44:$Z$44)</f>
        <v>-6</v>
      </c>
      <c r="CZ11" s="5">
        <v>3.5200000000000009</v>
      </c>
      <c r="DA11" s="5">
        <v>4.7828999429850243E-2</v>
      </c>
      <c r="DB11" s="5">
        <v>72.739010964035984</v>
      </c>
      <c r="DC11" s="5">
        <v>0.54130580429452113</v>
      </c>
      <c r="DD11" s="5">
        <f t="shared" si="0"/>
        <v>0.32307692307692321</v>
      </c>
      <c r="DE11" s="5">
        <f t="shared" si="1"/>
        <v>0.44615384615384618</v>
      </c>
      <c r="DF11" s="5">
        <v>4.0784692652709546E-6</v>
      </c>
      <c r="DG11" s="5">
        <v>3.4635044703073148</v>
      </c>
      <c r="DH11" s="5">
        <f t="shared" si="2"/>
        <v>5</v>
      </c>
      <c r="DI11" s="5">
        <f t="shared" si="3"/>
        <v>3</v>
      </c>
      <c r="DJ11" s="5">
        <v>8</v>
      </c>
      <c r="DK11" s="5">
        <f t="shared" si="4"/>
        <v>9.9999999999999978E-2</v>
      </c>
      <c r="DL11" s="5">
        <f t="shared" si="5"/>
        <v>0.37347735358132689</v>
      </c>
      <c r="DM11" s="5">
        <f t="shared" si="6"/>
        <v>0.45429326004347148</v>
      </c>
      <c r="DO11" s="9" t="s">
        <v>46</v>
      </c>
      <c r="DP11" s="9">
        <v>-0.40447256516896896</v>
      </c>
      <c r="DQ11" s="9">
        <v>-0.11529055151944895</v>
      </c>
      <c r="DR11" s="9">
        <v>-7.7039628820400705E-2</v>
      </c>
      <c r="DS11" s="9">
        <v>0.13960888202732905</v>
      </c>
      <c r="DT11" s="9">
        <v>-0.30135572905108782</v>
      </c>
      <c r="DU11" s="9">
        <v>-0.24893846742883535</v>
      </c>
      <c r="DV11" s="9">
        <v>0.6770390396186392</v>
      </c>
      <c r="DW11" s="9">
        <v>-0.50990234478741892</v>
      </c>
      <c r="DX11" s="9">
        <v>1</v>
      </c>
      <c r="DY11" s="9">
        <v>0.30503978794018538</v>
      </c>
      <c r="DZ11" s="9">
        <v>0.22757880985570822</v>
      </c>
      <c r="EA11" s="9">
        <v>0.69873909060412021</v>
      </c>
      <c r="EB11" s="9">
        <v>-0.14486339892481243</v>
      </c>
      <c r="GR11" t="s">
        <v>10</v>
      </c>
      <c r="GS11">
        <v>0.48000000000000015</v>
      </c>
      <c r="GT11">
        <v>0.24000000000000013</v>
      </c>
      <c r="GU11">
        <v>0</v>
      </c>
      <c r="GV11">
        <v>0.48000000000000009</v>
      </c>
      <c r="GW11">
        <v>0.08</v>
      </c>
      <c r="GX11">
        <v>0.24000000000000013</v>
      </c>
      <c r="GY11">
        <v>0.48000000000000009</v>
      </c>
      <c r="GZ11">
        <v>0.32000000000000012</v>
      </c>
      <c r="HA11">
        <v>-0.08</v>
      </c>
      <c r="HB11">
        <f>VARP(INFOSEC!$Q$44:$Z$44)</f>
        <v>0.64</v>
      </c>
      <c r="HC11">
        <v>-0.15999999999999998</v>
      </c>
      <c r="HD11">
        <v>0.23999999999999991</v>
      </c>
      <c r="HE11">
        <v>0.56000000000000016</v>
      </c>
    </row>
    <row r="12" spans="1:213" x14ac:dyDescent="0.25">
      <c r="A12" s="105">
        <v>2</v>
      </c>
      <c r="B12" s="105">
        <v>1</v>
      </c>
      <c r="D12" s="107">
        <v>128</v>
      </c>
      <c r="E12" s="107">
        <v>384</v>
      </c>
      <c r="F12" s="107">
        <v>640</v>
      </c>
      <c r="G12" s="107"/>
      <c r="H12" s="107"/>
      <c r="P12" t="s">
        <v>11</v>
      </c>
      <c r="Q12">
        <v>1.684027777777778E-2</v>
      </c>
      <c r="R12">
        <v>0.72500000000000009</v>
      </c>
      <c r="S12">
        <v>0.14000000000000001</v>
      </c>
      <c r="T12">
        <v>9.5000000000000001E-2</v>
      </c>
      <c r="U12">
        <v>0.95001173598743316</v>
      </c>
      <c r="V12">
        <v>0.95008801302075419</v>
      </c>
      <c r="W12">
        <v>0.16250000000000001</v>
      </c>
      <c r="X12">
        <v>0.95000000000000007</v>
      </c>
      <c r="Y12">
        <v>0.95</v>
      </c>
      <c r="Z12">
        <v>0.45499999999999996</v>
      </c>
      <c r="AA12">
        <f>AVERAGE($Q$12:$Z$12)</f>
        <v>0.5394440026785966</v>
      </c>
      <c r="CV12" s="86">
        <f>AVERAGE(DA:DA)</f>
        <v>5.0499343503412154E-2</v>
      </c>
      <c r="CW12" s="5">
        <f>SUM($Q$28:$Z$28)</f>
        <v>0</v>
      </c>
      <c r="CX12" s="5">
        <v>7.4</v>
      </c>
      <c r="CY12" s="5">
        <f>SUM($Q$45:$Z$45)</f>
        <v>4</v>
      </c>
      <c r="CZ12" s="5">
        <v>-0.28000000000000014</v>
      </c>
      <c r="DB12" s="5">
        <v>2.4400333000333001</v>
      </c>
      <c r="DC12" s="5">
        <v>0.67603828671553512</v>
      </c>
      <c r="DD12" s="5">
        <f t="shared" si="0"/>
        <v>-0.18461538461538463</v>
      </c>
      <c r="DE12" s="5">
        <f t="shared" si="1"/>
        <v>0.49230769230769234</v>
      </c>
      <c r="DF12" s="5">
        <v>0.31351841945850567</v>
      </c>
      <c r="DG12" s="5">
        <v>2.2386522373485453</v>
      </c>
      <c r="DH12" s="5">
        <f t="shared" si="2"/>
        <v>1</v>
      </c>
      <c r="DI12" s="5">
        <f t="shared" si="3"/>
        <v>4</v>
      </c>
      <c r="DJ12" s="5">
        <v>5</v>
      </c>
      <c r="DK12" s="5">
        <f t="shared" si="4"/>
        <v>0</v>
      </c>
      <c r="DL12" s="5">
        <f t="shared" si="5"/>
        <v>0.5394440026785966</v>
      </c>
      <c r="DM12" s="5">
        <f t="shared" si="6"/>
        <v>0.40663333957648934</v>
      </c>
      <c r="DO12" s="9" t="s">
        <v>47</v>
      </c>
      <c r="DP12" s="9">
        <v>-0.46765341901630297</v>
      </c>
      <c r="DQ12" s="9">
        <v>0.56168645162580166</v>
      </c>
      <c r="DR12" s="9">
        <v>-0.40164708034959934</v>
      </c>
      <c r="DS12" s="9">
        <v>0.72953549310315724</v>
      </c>
      <c r="DT12" s="9">
        <v>-0.18067630624058195</v>
      </c>
      <c r="DU12" s="9">
        <v>-0.65496321171619998</v>
      </c>
      <c r="DV12" s="9">
        <v>8.9913688643426276E-2</v>
      </c>
      <c r="DW12" s="9">
        <v>0.66369278151814448</v>
      </c>
      <c r="DX12" s="9">
        <v>0.30503978794018538</v>
      </c>
      <c r="DY12" s="9">
        <v>1</v>
      </c>
      <c r="DZ12" s="9">
        <v>0.11640504929492966</v>
      </c>
      <c r="EA12" s="9">
        <v>-0.37823479059869441</v>
      </c>
      <c r="EB12" s="9">
        <v>0.72253607028364741</v>
      </c>
      <c r="GR12" t="s">
        <v>11</v>
      </c>
      <c r="GS12">
        <v>7.9999999999999988E-2</v>
      </c>
      <c r="GT12">
        <v>-0.16000000000000006</v>
      </c>
      <c r="GU12">
        <v>-0.2</v>
      </c>
      <c r="GV12">
        <v>7.9999999999999988E-2</v>
      </c>
      <c r="GW12">
        <v>7.9999999999999988E-2</v>
      </c>
      <c r="GX12">
        <v>0.23999999999999994</v>
      </c>
      <c r="GY12">
        <v>-0.32</v>
      </c>
      <c r="GZ12">
        <v>-0.28000000000000014</v>
      </c>
      <c r="HA12">
        <v>-7.999999999999996E-2</v>
      </c>
      <c r="HB12">
        <v>-0.15999999999999998</v>
      </c>
      <c r="HC12">
        <f>VARP(INFOSEC!$Q$45:$Z$45)</f>
        <v>0.84</v>
      </c>
      <c r="HD12">
        <v>-0.36</v>
      </c>
      <c r="HE12">
        <v>-3.9999999999999938E-2</v>
      </c>
    </row>
    <row r="13" spans="1:213" x14ac:dyDescent="0.25">
      <c r="A13" s="105">
        <v>2</v>
      </c>
      <c r="B13" s="105">
        <v>2</v>
      </c>
      <c r="D13" s="107">
        <v>0.05</v>
      </c>
      <c r="E13" s="107">
        <v>0.1</v>
      </c>
      <c r="F13" s="107">
        <v>0.3</v>
      </c>
      <c r="G13" s="107"/>
      <c r="H13" s="107"/>
      <c r="P13" t="s">
        <v>12</v>
      </c>
      <c r="Q13">
        <v>5.2343750000000001E-2</v>
      </c>
      <c r="R13">
        <v>0.72499999999999998</v>
      </c>
      <c r="S13">
        <v>1.708860759493671E-2</v>
      </c>
      <c r="T13">
        <v>1.4705882352941178E-2</v>
      </c>
      <c r="U13">
        <v>0.5</v>
      </c>
      <c r="V13">
        <v>0.89375000000000004</v>
      </c>
      <c r="W13">
        <v>0.23000000000000004</v>
      </c>
      <c r="X13">
        <v>0.33124999999999999</v>
      </c>
      <c r="Y13">
        <v>0.95</v>
      </c>
      <c r="Z13">
        <v>0.95982511298879936</v>
      </c>
      <c r="AA13">
        <f>AVERAGE($Q$13:$Z$13)</f>
        <v>0.4673963352936677</v>
      </c>
      <c r="CV13" s="86" t="s">
        <v>375</v>
      </c>
      <c r="CW13" s="5">
        <f>SUM($Q$29:$Z$29)</f>
        <v>-2</v>
      </c>
      <c r="CX13" s="5">
        <v>5.8400000000000007</v>
      </c>
      <c r="CY13" s="5">
        <f>SUM($Q$46:$Z$46)</f>
        <v>4</v>
      </c>
      <c r="CZ13" s="5">
        <v>0.92</v>
      </c>
      <c r="DB13" s="5">
        <v>5.7488011988011989</v>
      </c>
      <c r="DC13" s="5">
        <v>0.62662548066813295</v>
      </c>
      <c r="DD13" s="5">
        <f t="shared" si="0"/>
        <v>-9.2307692307692299E-2</v>
      </c>
      <c r="DE13" s="5">
        <f t="shared" si="1"/>
        <v>0.38461538461538469</v>
      </c>
      <c r="DF13" s="5">
        <v>0.31351841945850567</v>
      </c>
      <c r="DG13" s="5">
        <v>1.7622476793936925</v>
      </c>
      <c r="DH13" s="5">
        <f t="shared" si="2"/>
        <v>2</v>
      </c>
      <c r="DI13" s="5">
        <f t="shared" si="3"/>
        <v>2</v>
      </c>
      <c r="DJ13" s="5">
        <v>4</v>
      </c>
      <c r="DK13" s="5">
        <f t="shared" si="4"/>
        <v>9.9999999999999978E-2</v>
      </c>
      <c r="DL13" s="5">
        <f t="shared" si="5"/>
        <v>0.4673963352936677</v>
      </c>
      <c r="DM13" s="5">
        <f t="shared" si="6"/>
        <v>0.39150133839899354</v>
      </c>
      <c r="DO13" s="9" t="s">
        <v>48</v>
      </c>
      <c r="DP13" s="9">
        <v>1.4527371328852311E-2</v>
      </c>
      <c r="DQ13" s="9">
        <v>3.0885421461143735E-4</v>
      </c>
      <c r="DR13" s="9">
        <v>-0.4775936770496868</v>
      </c>
      <c r="DS13" s="9">
        <v>0.47756557355777091</v>
      </c>
      <c r="DT13" s="9">
        <v>-0.49796224551130197</v>
      </c>
      <c r="DU13" s="9">
        <v>-0.30231078724248872</v>
      </c>
      <c r="DV13" s="9">
        <v>0.38820175112354099</v>
      </c>
      <c r="DW13" s="9">
        <v>-7.3602701418926567E-2</v>
      </c>
      <c r="DX13" s="9">
        <v>0.22757880985570822</v>
      </c>
      <c r="DY13" s="9">
        <v>0.11640504929492966</v>
      </c>
      <c r="DZ13" s="9">
        <v>1</v>
      </c>
      <c r="EA13" s="9">
        <v>8.3319178931830468E-2</v>
      </c>
      <c r="EB13" s="9">
        <v>-0.26746530732251506</v>
      </c>
      <c r="GR13" t="s">
        <v>12</v>
      </c>
      <c r="GS13">
        <v>-0.32</v>
      </c>
      <c r="GT13">
        <v>-0.15999999999999998</v>
      </c>
      <c r="GU13">
        <v>-0.2</v>
      </c>
      <c r="GV13">
        <v>7.999999999999996E-2</v>
      </c>
      <c r="GW13">
        <v>7.9999999999999918E-2</v>
      </c>
      <c r="GX13">
        <v>0.24</v>
      </c>
      <c r="GY13">
        <v>0.08</v>
      </c>
      <c r="GZ13">
        <v>0.12000000000000004</v>
      </c>
      <c r="HA13">
        <v>0.32</v>
      </c>
      <c r="HB13">
        <v>0.23999999999999991</v>
      </c>
      <c r="HC13">
        <v>-0.36</v>
      </c>
      <c r="HD13">
        <f>VARP(INFOSEC!$Q$46:$Z$46)</f>
        <v>0.84</v>
      </c>
      <c r="HE13">
        <v>-3.9999999999999925E-2</v>
      </c>
    </row>
    <row r="14" spans="1:213" ht="15.75" thickBot="1" x14ac:dyDescent="0.3">
      <c r="A14" s="105">
        <v>2</v>
      </c>
      <c r="B14" s="105">
        <v>3</v>
      </c>
      <c r="D14" s="107">
        <v>0.3</v>
      </c>
      <c r="E14" s="107">
        <v>0.4</v>
      </c>
      <c r="F14" s="107">
        <v>0.6</v>
      </c>
      <c r="G14" s="107"/>
      <c r="H14" s="107"/>
      <c r="P14" t="s">
        <v>13</v>
      </c>
      <c r="Q14">
        <v>5.2343750000000001E-2</v>
      </c>
      <c r="R14">
        <v>0.32000000000000006</v>
      </c>
      <c r="S14">
        <v>4.6551724137931037E-2</v>
      </c>
      <c r="T14">
        <v>3.5714285714285719E-2</v>
      </c>
      <c r="U14">
        <v>0.95001173598743316</v>
      </c>
      <c r="V14">
        <v>0.9500684813594813</v>
      </c>
      <c r="W14">
        <v>4.8000000000000001E-2</v>
      </c>
      <c r="X14">
        <v>0.95076219512195115</v>
      </c>
      <c r="Y14">
        <v>0.99360465116279062</v>
      </c>
      <c r="Z14">
        <v>0.40999999999999992</v>
      </c>
      <c r="AA14">
        <f>AVERAGE($Q$14:$Z$14)</f>
        <v>0.47570568234838728</v>
      </c>
      <c r="CV14" s="86">
        <f>AVERAGE(DC:DC)</f>
        <v>0.52377482479944759</v>
      </c>
      <c r="CW14" s="5">
        <f>SUM($Q$30:$Z$30)</f>
        <v>-2</v>
      </c>
      <c r="CX14" s="5">
        <v>6.24</v>
      </c>
      <c r="CY14" s="5">
        <f>SUM($Q$47:$Z$47)</f>
        <v>-4</v>
      </c>
      <c r="CZ14" s="5">
        <v>4.28</v>
      </c>
      <c r="DB14" s="5">
        <v>2.6257170607170606</v>
      </c>
      <c r="DC14" s="5">
        <v>0.63473473328621088</v>
      </c>
      <c r="DD14" s="5">
        <f t="shared" si="0"/>
        <v>0.33846153846153848</v>
      </c>
      <c r="DE14" s="5">
        <f t="shared" si="1"/>
        <v>0.41538461538461541</v>
      </c>
      <c r="DF14" s="5">
        <v>1.5791578679120076E-5</v>
      </c>
      <c r="DG14" s="5">
        <v>2.5235089019144188</v>
      </c>
      <c r="DH14" s="5">
        <f t="shared" si="2"/>
        <v>3</v>
      </c>
      <c r="DI14" s="5">
        <f t="shared" si="3"/>
        <v>4</v>
      </c>
      <c r="DJ14" s="5">
        <v>7</v>
      </c>
      <c r="DK14" s="5">
        <f t="shared" si="4"/>
        <v>9.9999999999999978E-2</v>
      </c>
      <c r="DL14" s="5">
        <f t="shared" si="5"/>
        <v>0.47570568234838728</v>
      </c>
      <c r="DM14" s="5">
        <f t="shared" si="6"/>
        <v>0.43619298117982908</v>
      </c>
      <c r="DO14" s="9" t="s">
        <v>221</v>
      </c>
      <c r="DP14" s="9">
        <v>5.9983639873917902E-2</v>
      </c>
      <c r="DQ14" s="9">
        <v>-0.49385632339675539</v>
      </c>
      <c r="DR14" s="9">
        <v>7.2581124741040989E-2</v>
      </c>
      <c r="DS14" s="9">
        <v>-0.37912362352979034</v>
      </c>
      <c r="DT14" s="9">
        <v>-0.31753079382128774</v>
      </c>
      <c r="DU14" s="9">
        <v>2.3243588268903232E-2</v>
      </c>
      <c r="DV14" s="9">
        <v>0.65546372014915466</v>
      </c>
      <c r="DW14" s="9">
        <v>-0.89047047986650951</v>
      </c>
      <c r="DX14" s="9">
        <v>0.69873909060412021</v>
      </c>
      <c r="DY14" s="9">
        <v>-0.37823479059869441</v>
      </c>
      <c r="DZ14" s="9">
        <v>8.3319178931830468E-2</v>
      </c>
      <c r="EA14" s="9">
        <v>1</v>
      </c>
      <c r="EB14" s="9">
        <v>-0.70573890644685755</v>
      </c>
      <c r="GR14" s="54" t="s">
        <v>13</v>
      </c>
      <c r="GS14" s="54">
        <v>0.31999999999999995</v>
      </c>
      <c r="GT14" s="54">
        <v>0.55999999999999994</v>
      </c>
      <c r="GU14" s="54">
        <v>0.2</v>
      </c>
      <c r="GV14" s="54">
        <v>0.72000000000000008</v>
      </c>
      <c r="GW14" s="54">
        <v>0.32</v>
      </c>
      <c r="GX14" s="54">
        <v>0.16</v>
      </c>
      <c r="GY14" s="54">
        <v>0.72000000000000008</v>
      </c>
      <c r="GZ14" s="54">
        <v>0.28000000000000014</v>
      </c>
      <c r="HA14" s="54">
        <v>-0.32</v>
      </c>
      <c r="HB14" s="54">
        <v>0.56000000000000016</v>
      </c>
      <c r="HC14" s="54">
        <v>-3.9999999999999938E-2</v>
      </c>
      <c r="HD14" s="54">
        <v>-3.9999999999999925E-2</v>
      </c>
      <c r="HE14" s="54">
        <f>VARP(INFOSEC!$Q$47:$Z$47)</f>
        <v>0.84</v>
      </c>
    </row>
    <row r="15" spans="1:213" ht="15.75" thickBot="1" x14ac:dyDescent="0.3">
      <c r="A15" s="105">
        <v>2</v>
      </c>
      <c r="B15" s="105">
        <v>4</v>
      </c>
      <c r="D15" s="107">
        <v>0.4</v>
      </c>
      <c r="E15" s="107">
        <v>0.5</v>
      </c>
      <c r="F15" s="107">
        <v>0.75</v>
      </c>
      <c r="G15" s="107"/>
      <c r="H15" s="107"/>
      <c r="P15" t="s">
        <v>79</v>
      </c>
      <c r="Q15">
        <f>AVERAGE($Q$2:$Q$14)</f>
        <v>4.9694805226700584E-2</v>
      </c>
      <c r="R15">
        <f>AVERAGE($R$2:$R$14)</f>
        <v>0.65022227381318798</v>
      </c>
      <c r="S15">
        <f>AVERAGE($S$2:$S$14)</f>
        <v>0.20140510157085384</v>
      </c>
      <c r="T15">
        <f>AVERAGE($T$2:$T$14)</f>
        <v>0.10616378625800814</v>
      </c>
      <c r="U15">
        <f>AVERAGE($U$2:$U$14)</f>
        <v>0.64606380440955946</v>
      </c>
      <c r="V15">
        <f>AVERAGE($V$2:$V$14)</f>
        <v>0.79067947695710883</v>
      </c>
      <c r="W15">
        <f>AVERAGE($W$2:$W$14)</f>
        <v>0.28298608091999161</v>
      </c>
      <c r="X15">
        <f>AVERAGE($X$2:$X$14)</f>
        <v>0.69137082884753542</v>
      </c>
      <c r="Y15">
        <f>AVERAGE($Y$2:$Y$14)</f>
        <v>0.98700642651262427</v>
      </c>
      <c r="Z15">
        <f>AVERAGE($Z$2:$Z$14)</f>
        <v>0.60165646624000124</v>
      </c>
      <c r="CV15" s="86" t="s">
        <v>212</v>
      </c>
      <c r="DO15" s="51" t="s">
        <v>49</v>
      </c>
      <c r="DP15" s="51">
        <v>-0.57181405184289913</v>
      </c>
      <c r="DQ15" s="51">
        <v>0.50405609290519704</v>
      </c>
      <c r="DR15" s="51">
        <v>0.12604527681447117</v>
      </c>
      <c r="DS15" s="51">
        <v>0.43504843191569981</v>
      </c>
      <c r="DT15" s="51">
        <v>0.39646244046408619</v>
      </c>
      <c r="DU15" s="51">
        <v>-0.26899033309671416</v>
      </c>
      <c r="DV15" s="51">
        <v>-0.47818898046395936</v>
      </c>
      <c r="DW15" s="51">
        <v>0.76643609255275602</v>
      </c>
      <c r="DX15" s="51">
        <v>-0.14486339892481243</v>
      </c>
      <c r="DY15" s="51">
        <v>0.72253607028364741</v>
      </c>
      <c r="DZ15" s="51">
        <v>-0.26746530732251506</v>
      </c>
      <c r="EA15" s="51">
        <v>-0.70573890644685755</v>
      </c>
      <c r="EB15" s="51">
        <v>1</v>
      </c>
      <c r="GR15" t="s">
        <v>200</v>
      </c>
      <c r="GS15">
        <f t="array" ref="GS15">SUM(GS$2:GS$14)</f>
        <v>1.8400000000000003</v>
      </c>
      <c r="GT15">
        <f t="array" ref="GT15">SUM(GT$2:GT$14)</f>
        <v>2.3200000000000007</v>
      </c>
      <c r="GU15">
        <f t="array" ref="GU15">SUM(GU$2:GU$14)</f>
        <v>1.0000000000000002</v>
      </c>
      <c r="GV15">
        <f t="array" ref="GV15">SUM(GV$2:GV$14)</f>
        <v>4.24</v>
      </c>
      <c r="GW15">
        <f t="array" ref="GW15">SUM(GW$2:GW$14)</f>
        <v>2.2400000000000002</v>
      </c>
      <c r="GX15">
        <f t="array" ref="GX15">SUM(GX$2:GX$14)</f>
        <v>1.9200000000000002</v>
      </c>
      <c r="GY15">
        <f t="array" ref="GY15">SUM(GY$2:GY$14)</f>
        <v>3.8400000000000007</v>
      </c>
      <c r="GZ15">
        <f t="array" ref="GZ15">SUM(GZ$2:GZ$14)</f>
        <v>1.5600000000000009</v>
      </c>
      <c r="HA15">
        <f t="array" ref="HA15">SUM(HA$2:HA$14)</f>
        <v>0.15999999999999964</v>
      </c>
      <c r="HB15">
        <f t="array" ref="HB15">SUM(HB$2:HB$14)</f>
        <v>3.5200000000000009</v>
      </c>
      <c r="HC15">
        <f t="array" ref="HC15">SUM(HC$2:HC$14)</f>
        <v>-0.28000000000000014</v>
      </c>
      <c r="HD15">
        <f t="array" ref="HD15">SUM(HD$2:HD$14)</f>
        <v>0.92</v>
      </c>
      <c r="HE15">
        <f t="array" ref="HE15">SUM(HE$2:HE$14)</f>
        <v>4.28</v>
      </c>
    </row>
    <row r="16" spans="1:213" x14ac:dyDescent="0.25">
      <c r="A16" s="105">
        <v>2</v>
      </c>
      <c r="B16" s="105">
        <v>5</v>
      </c>
      <c r="D16" s="107">
        <v>1.6E-2</v>
      </c>
      <c r="E16" s="107">
        <v>8.3000000000000004E-2</v>
      </c>
      <c r="F16" s="107">
        <v>0.112</v>
      </c>
      <c r="G16" s="107"/>
      <c r="H16" s="107"/>
      <c r="CV16" s="86">
        <f>AVERAGE(DD:DD)</f>
        <v>0.13254437869822489</v>
      </c>
      <c r="GS16">
        <v>1.8400000000000003</v>
      </c>
      <c r="GT16">
        <v>2.3200000000000007</v>
      </c>
      <c r="GU16">
        <v>1.0000000000000002</v>
      </c>
      <c r="GV16">
        <v>4.24</v>
      </c>
      <c r="GW16">
        <v>2.2400000000000002</v>
      </c>
      <c r="GX16">
        <v>1.9200000000000002</v>
      </c>
      <c r="GY16">
        <v>3.8400000000000007</v>
      </c>
      <c r="GZ16">
        <v>1.5600000000000009</v>
      </c>
      <c r="HA16">
        <v>0.15999999999999964</v>
      </c>
      <c r="HB16">
        <v>3.5200000000000009</v>
      </c>
      <c r="HC16">
        <v>-0.28000000000000014</v>
      </c>
      <c r="HD16">
        <v>0.92</v>
      </c>
      <c r="HE16">
        <v>4.28</v>
      </c>
    </row>
    <row r="17" spans="1:100" x14ac:dyDescent="0.25">
      <c r="A17" s="105">
        <v>2</v>
      </c>
      <c r="B17" s="105">
        <v>6</v>
      </c>
      <c r="D17" s="107">
        <v>2.8E-3</v>
      </c>
      <c r="E17" s="107">
        <v>1.6E-2</v>
      </c>
      <c r="F17" s="107">
        <v>2.4899999999999999E-2</v>
      </c>
      <c r="G17" s="107"/>
      <c r="H17" s="107"/>
      <c r="P17" t="s">
        <v>132</v>
      </c>
      <c r="Q17" t="s">
        <v>81</v>
      </c>
      <c r="R17" t="s">
        <v>82</v>
      </c>
      <c r="S17" t="s">
        <v>83</v>
      </c>
      <c r="T17" t="s">
        <v>84</v>
      </c>
      <c r="U17" t="s">
        <v>85</v>
      </c>
      <c r="V17" t="s">
        <v>86</v>
      </c>
      <c r="W17" t="s">
        <v>87</v>
      </c>
      <c r="X17" t="s">
        <v>88</v>
      </c>
      <c r="Y17" t="s">
        <v>89</v>
      </c>
      <c r="Z17" t="s">
        <v>90</v>
      </c>
      <c r="AA17" t="s">
        <v>80</v>
      </c>
      <c r="AB17" t="s">
        <v>440</v>
      </c>
      <c r="AD17" t="s">
        <v>42</v>
      </c>
      <c r="CV17" s="86" t="s">
        <v>213</v>
      </c>
    </row>
    <row r="18" spans="1:100" x14ac:dyDescent="0.25">
      <c r="A18" s="105">
        <v>2</v>
      </c>
      <c r="B18" s="105">
        <v>7</v>
      </c>
      <c r="D18" s="107">
        <v>4</v>
      </c>
      <c r="E18" s="107">
        <v>5</v>
      </c>
      <c r="F18" s="107">
        <v>7</v>
      </c>
      <c r="G18" s="107"/>
      <c r="H18" s="107"/>
      <c r="P18" t="s">
        <v>1</v>
      </c>
      <c r="Q18">
        <v>-1</v>
      </c>
      <c r="R18">
        <v>1</v>
      </c>
      <c r="S18">
        <v>1</v>
      </c>
      <c r="T18">
        <v>-1</v>
      </c>
      <c r="U18">
        <v>1</v>
      </c>
      <c r="V18">
        <v>1</v>
      </c>
      <c r="W18">
        <v>-1</v>
      </c>
      <c r="X18">
        <v>1</v>
      </c>
      <c r="Y18">
        <v>1</v>
      </c>
      <c r="Z18">
        <v>1</v>
      </c>
      <c r="AA18">
        <f>AVERAGE($Q$18:$Z$18)</f>
        <v>0.4</v>
      </c>
      <c r="AB18" t="s">
        <v>52</v>
      </c>
      <c r="AC18">
        <f>VARP($Q$31:$Z$31)</f>
        <v>0.41869822485207109</v>
      </c>
      <c r="AD18">
        <v>0.42028985507246386</v>
      </c>
      <c r="CV18" s="86">
        <f>AVERAGE(DE:DE)</f>
        <v>0.34556213017751486</v>
      </c>
    </row>
    <row r="19" spans="1:100" x14ac:dyDescent="0.25">
      <c r="A19" s="105">
        <v>2</v>
      </c>
      <c r="B19" s="105">
        <v>8</v>
      </c>
      <c r="D19" s="107">
        <v>8</v>
      </c>
      <c r="E19" s="107">
        <v>10</v>
      </c>
      <c r="F19" s="107">
        <v>15</v>
      </c>
      <c r="G19" s="107"/>
      <c r="H19" s="107"/>
      <c r="P19" t="s">
        <v>2</v>
      </c>
      <c r="Q19">
        <v>-1</v>
      </c>
      <c r="R19">
        <v>1</v>
      </c>
      <c r="S19">
        <v>-1</v>
      </c>
      <c r="T19">
        <v>-1</v>
      </c>
      <c r="U19">
        <v>1</v>
      </c>
      <c r="V19">
        <v>1</v>
      </c>
      <c r="W19">
        <v>-1</v>
      </c>
      <c r="X19">
        <v>-1</v>
      </c>
      <c r="Y19">
        <v>1</v>
      </c>
      <c r="Z19">
        <v>-1</v>
      </c>
      <c r="AA19">
        <f>AVERAGE($Q$19:$Z$19)</f>
        <v>-0.2</v>
      </c>
      <c r="AB19" t="s">
        <v>54</v>
      </c>
      <c r="AC19">
        <f>VARP($AA$18:$AA$30)</f>
        <v>5.1597633136094702E-2</v>
      </c>
      <c r="AD19">
        <v>5.1793775243525804E-2</v>
      </c>
      <c r="CV19" s="86" t="s">
        <v>370</v>
      </c>
    </row>
    <row r="20" spans="1:100" x14ac:dyDescent="0.25">
      <c r="A20" s="105">
        <v>2</v>
      </c>
      <c r="B20" s="105">
        <v>9</v>
      </c>
      <c r="D20" s="107">
        <v>1E-4</v>
      </c>
      <c r="E20" s="107">
        <v>2.0000000000000001E-4</v>
      </c>
      <c r="F20" s="107">
        <v>2.9999999999999997E-4</v>
      </c>
      <c r="G20" s="107"/>
      <c r="H20" s="107"/>
      <c r="P20" t="s">
        <v>3</v>
      </c>
      <c r="Q20">
        <v>-1</v>
      </c>
      <c r="R20">
        <v>-1</v>
      </c>
      <c r="S20">
        <v>-1</v>
      </c>
      <c r="T20">
        <v>-1</v>
      </c>
      <c r="U20">
        <v>1</v>
      </c>
      <c r="V20">
        <v>1</v>
      </c>
      <c r="W20">
        <v>-1</v>
      </c>
      <c r="X20">
        <v>1</v>
      </c>
      <c r="Y20">
        <v>1</v>
      </c>
      <c r="Z20">
        <v>1</v>
      </c>
      <c r="AA20">
        <f>AVERAGE($Q$20:$Z$20)</f>
        <v>0</v>
      </c>
      <c r="AB20" t="s">
        <v>57</v>
      </c>
      <c r="AC20">
        <f>VARP($Q$18:$Z$30)</f>
        <v>0.9962130177514793</v>
      </c>
      <c r="CV20" s="86">
        <v>4.6390532544378728E-2</v>
      </c>
    </row>
    <row r="21" spans="1:100" x14ac:dyDescent="0.25">
      <c r="A21" s="105">
        <v>2</v>
      </c>
      <c r="B21" s="105">
        <v>10</v>
      </c>
      <c r="D21" s="107">
        <v>0.6</v>
      </c>
      <c r="E21" s="107">
        <v>0.75</v>
      </c>
      <c r="F21" s="107">
        <v>0.8</v>
      </c>
      <c r="G21" s="107"/>
      <c r="H21" s="107"/>
      <c r="P21" t="s">
        <v>4</v>
      </c>
      <c r="Q21">
        <v>-1</v>
      </c>
      <c r="R21">
        <v>1</v>
      </c>
      <c r="S21">
        <v>-1</v>
      </c>
      <c r="T21">
        <v>-1</v>
      </c>
      <c r="U21">
        <v>-1</v>
      </c>
      <c r="V21">
        <v>-1</v>
      </c>
      <c r="W21">
        <v>1</v>
      </c>
      <c r="X21">
        <v>-1</v>
      </c>
      <c r="Y21">
        <v>1</v>
      </c>
      <c r="Z21">
        <v>-1</v>
      </c>
      <c r="AA21">
        <f>AVERAGE($Q$21:$Z$21)</f>
        <v>-0.4</v>
      </c>
      <c r="AB21" t="s">
        <v>76</v>
      </c>
      <c r="AC21">
        <f>AVERAGE($Q$18:$Z$30)</f>
        <v>-6.1538461538461542E-2</v>
      </c>
      <c r="CV21" s="86" t="s">
        <v>371</v>
      </c>
    </row>
    <row r="22" spans="1:100" x14ac:dyDescent="0.25">
      <c r="A22" s="105">
        <v>3</v>
      </c>
      <c r="B22" s="105">
        <v>1</v>
      </c>
      <c r="D22" s="107">
        <v>256</v>
      </c>
      <c r="E22" s="107">
        <v>384</v>
      </c>
      <c r="F22" s="107">
        <v>512</v>
      </c>
      <c r="G22" s="107"/>
      <c r="H22" s="107"/>
      <c r="P22" t="s">
        <v>5</v>
      </c>
      <c r="Q22">
        <v>-1</v>
      </c>
      <c r="R22">
        <v>1</v>
      </c>
      <c r="S22">
        <v>1</v>
      </c>
      <c r="T22">
        <v>1</v>
      </c>
      <c r="U22">
        <v>1</v>
      </c>
      <c r="V22">
        <v>1</v>
      </c>
      <c r="W22">
        <v>-1</v>
      </c>
      <c r="X22">
        <v>-1</v>
      </c>
      <c r="Y22">
        <v>1</v>
      </c>
      <c r="Z22">
        <v>1</v>
      </c>
      <c r="AA22">
        <f>AVERAGE($Q$22:$Z$22)</f>
        <v>0.4</v>
      </c>
      <c r="AB22" t="s">
        <v>216</v>
      </c>
      <c r="AC22">
        <f>AC21*130</f>
        <v>-8</v>
      </c>
      <c r="CV22" s="86">
        <v>3.7869822485207105E-3</v>
      </c>
    </row>
    <row r="23" spans="1:100" x14ac:dyDescent="0.25">
      <c r="A23" s="105">
        <v>3</v>
      </c>
      <c r="B23" s="105">
        <v>2</v>
      </c>
      <c r="D23" s="107">
        <v>0.5</v>
      </c>
      <c r="E23" s="107">
        <v>0.75</v>
      </c>
      <c r="F23" s="107">
        <v>0.9</v>
      </c>
      <c r="G23" s="107"/>
      <c r="H23" s="107"/>
      <c r="P23" t="s">
        <v>6</v>
      </c>
      <c r="Q23">
        <v>-1</v>
      </c>
      <c r="R23">
        <v>-1</v>
      </c>
      <c r="S23">
        <v>-1</v>
      </c>
      <c r="T23">
        <v>-1</v>
      </c>
      <c r="U23">
        <v>1</v>
      </c>
      <c r="V23">
        <v>1</v>
      </c>
      <c r="W23">
        <v>1</v>
      </c>
      <c r="X23">
        <v>-1</v>
      </c>
      <c r="Y23">
        <v>1</v>
      </c>
      <c r="Z23">
        <v>1</v>
      </c>
      <c r="AA23">
        <f>AVERAGE($Q$23:$Z$23)</f>
        <v>0</v>
      </c>
      <c r="AB23" t="s">
        <v>220</v>
      </c>
      <c r="AC23">
        <f>(AC21+1)/2</f>
        <v>0.46923076923076923</v>
      </c>
      <c r="CV23" s="86" t="s">
        <v>218</v>
      </c>
    </row>
    <row r="24" spans="1:100" x14ac:dyDescent="0.25">
      <c r="A24" s="105">
        <v>3</v>
      </c>
      <c r="B24" s="105">
        <v>3</v>
      </c>
      <c r="D24" s="107">
        <v>0.01</v>
      </c>
      <c r="E24" s="107">
        <v>0.04</v>
      </c>
      <c r="F24" s="107">
        <v>0.1</v>
      </c>
      <c r="G24" s="107"/>
      <c r="H24" s="107"/>
      <c r="P24" t="s">
        <v>7</v>
      </c>
      <c r="Q24">
        <v>-1</v>
      </c>
      <c r="R24">
        <v>-1</v>
      </c>
      <c r="S24">
        <v>-1</v>
      </c>
      <c r="T24">
        <v>-1</v>
      </c>
      <c r="U24">
        <v>1</v>
      </c>
      <c r="V24">
        <v>1</v>
      </c>
      <c r="W24">
        <v>-1</v>
      </c>
      <c r="X24">
        <v>1</v>
      </c>
      <c r="Y24">
        <v>1</v>
      </c>
      <c r="Z24">
        <v>-1</v>
      </c>
      <c r="AA24">
        <f>AVERAGE($Q$24:$Z$24)</f>
        <v>-0.2</v>
      </c>
      <c r="AB24" t="s">
        <v>373</v>
      </c>
      <c r="AC24">
        <f>(AC23-(1-AC23))^2</f>
        <v>3.7869822485207105E-3</v>
      </c>
      <c r="CV24" s="86">
        <f>AVERAGE(DB:DB)</f>
        <v>12.236857904518558</v>
      </c>
    </row>
    <row r="25" spans="1:100" x14ac:dyDescent="0.25">
      <c r="A25" s="105">
        <v>3</v>
      </c>
      <c r="B25" s="105">
        <v>4</v>
      </c>
      <c r="D25" s="107">
        <v>0.01</v>
      </c>
      <c r="E25" s="107">
        <v>0.05</v>
      </c>
      <c r="F25" s="107">
        <v>0.2</v>
      </c>
      <c r="G25" s="107"/>
      <c r="H25" s="107"/>
      <c r="P25" t="s">
        <v>8</v>
      </c>
      <c r="Q25">
        <v>-1</v>
      </c>
      <c r="R25">
        <v>1</v>
      </c>
      <c r="S25">
        <v>-1</v>
      </c>
      <c r="T25">
        <v>-1</v>
      </c>
      <c r="U25">
        <v>-1</v>
      </c>
      <c r="V25">
        <v>-1</v>
      </c>
      <c r="W25">
        <v>-1</v>
      </c>
      <c r="X25">
        <v>1</v>
      </c>
      <c r="Y25">
        <v>1</v>
      </c>
      <c r="Z25">
        <v>1</v>
      </c>
      <c r="AA25">
        <f>AVERAGE($Q$25:$Z$25)</f>
        <v>-0.2</v>
      </c>
    </row>
    <row r="26" spans="1:100" x14ac:dyDescent="0.25">
      <c r="A26" s="105">
        <v>3</v>
      </c>
      <c r="B26" s="105">
        <v>5</v>
      </c>
      <c r="D26" s="107">
        <v>1</v>
      </c>
      <c r="E26" s="107">
        <v>24</v>
      </c>
      <c r="F26" s="107">
        <v>192</v>
      </c>
      <c r="G26" s="107"/>
      <c r="H26" s="107"/>
      <c r="P26" t="s">
        <v>9</v>
      </c>
      <c r="Q26">
        <v>-1</v>
      </c>
      <c r="R26">
        <v>1</v>
      </c>
      <c r="S26">
        <v>-1</v>
      </c>
      <c r="T26">
        <v>-1</v>
      </c>
      <c r="U26">
        <v>-1</v>
      </c>
      <c r="V26">
        <v>1</v>
      </c>
      <c r="W26">
        <v>1</v>
      </c>
      <c r="X26">
        <v>1</v>
      </c>
      <c r="Y26">
        <v>1</v>
      </c>
      <c r="Z26">
        <v>-1</v>
      </c>
      <c r="AA26">
        <f>AVERAGE($Q$26:$Z$26)</f>
        <v>0</v>
      </c>
    </row>
    <row r="27" spans="1:100" x14ac:dyDescent="0.25">
      <c r="A27" s="105">
        <v>3</v>
      </c>
      <c r="B27" s="105">
        <v>6</v>
      </c>
      <c r="D27" s="107">
        <v>0.5</v>
      </c>
      <c r="E27" s="107">
        <v>2</v>
      </c>
      <c r="F27" s="107">
        <v>24</v>
      </c>
      <c r="G27" s="107"/>
      <c r="H27" s="107"/>
      <c r="P27" t="s">
        <v>10</v>
      </c>
      <c r="Q27">
        <v>-1</v>
      </c>
      <c r="R27">
        <v>1</v>
      </c>
      <c r="S27">
        <v>-1</v>
      </c>
      <c r="T27">
        <v>-1</v>
      </c>
      <c r="U27">
        <v>-1</v>
      </c>
      <c r="V27">
        <v>1</v>
      </c>
      <c r="W27">
        <v>-1</v>
      </c>
      <c r="X27">
        <v>1</v>
      </c>
      <c r="Y27">
        <v>1</v>
      </c>
      <c r="Z27">
        <v>-1</v>
      </c>
      <c r="AA27">
        <f>AVERAGE($Q$27:$Z$27)</f>
        <v>-0.2</v>
      </c>
    </row>
    <row r="28" spans="1:100" x14ac:dyDescent="0.25">
      <c r="A28" s="105">
        <v>3</v>
      </c>
      <c r="B28" s="105">
        <v>7</v>
      </c>
      <c r="D28" s="107">
        <v>0.25</v>
      </c>
      <c r="E28" s="107">
        <v>1</v>
      </c>
      <c r="F28" s="107">
        <v>1.5</v>
      </c>
      <c r="G28" s="107"/>
      <c r="H28" s="107"/>
      <c r="P28" t="s">
        <v>11</v>
      </c>
      <c r="Q28">
        <v>-1</v>
      </c>
      <c r="R28">
        <v>1</v>
      </c>
      <c r="S28">
        <v>-1</v>
      </c>
      <c r="T28">
        <v>-1</v>
      </c>
      <c r="U28">
        <v>1</v>
      </c>
      <c r="V28">
        <v>1</v>
      </c>
      <c r="W28">
        <v>-1</v>
      </c>
      <c r="X28">
        <v>1</v>
      </c>
      <c r="Y28">
        <v>1</v>
      </c>
      <c r="Z28">
        <v>-1</v>
      </c>
      <c r="AA28">
        <f>AVERAGE($Q$28:$Z$28)</f>
        <v>0</v>
      </c>
    </row>
    <row r="29" spans="1:100" x14ac:dyDescent="0.25">
      <c r="A29" s="105">
        <v>3</v>
      </c>
      <c r="B29" s="105">
        <v>8</v>
      </c>
      <c r="D29" s="107">
        <v>0.1</v>
      </c>
      <c r="E29" s="107">
        <v>0.25</v>
      </c>
      <c r="F29" s="107">
        <v>0.3</v>
      </c>
      <c r="G29" s="107"/>
      <c r="H29" s="107"/>
      <c r="P29" t="s">
        <v>12</v>
      </c>
      <c r="Q29">
        <v>-1</v>
      </c>
      <c r="R29">
        <v>1</v>
      </c>
      <c r="S29">
        <v>-1</v>
      </c>
      <c r="T29">
        <v>-1</v>
      </c>
      <c r="U29">
        <v>-1</v>
      </c>
      <c r="V29">
        <v>1</v>
      </c>
      <c r="W29">
        <v>-1</v>
      </c>
      <c r="X29">
        <v>-1</v>
      </c>
      <c r="Y29">
        <v>1</v>
      </c>
      <c r="Z29">
        <v>1</v>
      </c>
      <c r="AA29">
        <f>AVERAGE($Q$29:$Z$29)</f>
        <v>-0.2</v>
      </c>
    </row>
    <row r="30" spans="1:100" x14ac:dyDescent="0.25">
      <c r="A30" s="105">
        <v>3</v>
      </c>
      <c r="B30" s="105">
        <v>9</v>
      </c>
      <c r="D30" s="107">
        <v>0</v>
      </c>
      <c r="E30" s="107">
        <v>0.1</v>
      </c>
      <c r="F30" s="107">
        <v>0.25</v>
      </c>
      <c r="G30" s="107"/>
      <c r="H30" s="107"/>
      <c r="P30" t="s">
        <v>13</v>
      </c>
      <c r="Q30">
        <v>-1</v>
      </c>
      <c r="R30">
        <v>-1</v>
      </c>
      <c r="S30">
        <v>-1</v>
      </c>
      <c r="T30">
        <v>-1</v>
      </c>
      <c r="U30">
        <v>1</v>
      </c>
      <c r="V30">
        <v>1</v>
      </c>
      <c r="W30">
        <v>-1</v>
      </c>
      <c r="X30">
        <v>1</v>
      </c>
      <c r="Y30">
        <v>1</v>
      </c>
      <c r="Z30">
        <v>-1</v>
      </c>
      <c r="AA30">
        <f>AVERAGE($Q$30:$Z$30)</f>
        <v>-0.2</v>
      </c>
    </row>
    <row r="31" spans="1:100" x14ac:dyDescent="0.25">
      <c r="A31" s="105">
        <v>3</v>
      </c>
      <c r="B31" s="105">
        <v>10</v>
      </c>
      <c r="D31" s="107">
        <v>0.5</v>
      </c>
      <c r="E31" s="107">
        <v>0.6</v>
      </c>
      <c r="F31" s="107">
        <v>0.75</v>
      </c>
      <c r="G31" s="107"/>
      <c r="H31" s="107"/>
      <c r="P31" t="s">
        <v>79</v>
      </c>
      <c r="Q31">
        <f>AVERAGE($Q$18:$Q$30)</f>
        <v>-1</v>
      </c>
      <c r="R31">
        <f>AVERAGE($R$18:$R$30)</f>
        <v>0.38461538461538464</v>
      </c>
      <c r="S31">
        <f>AVERAGE($S$18:$S$30)</f>
        <v>-0.69230769230769229</v>
      </c>
      <c r="T31">
        <f>AVERAGE($T$18:$T$30)</f>
        <v>-0.84615384615384615</v>
      </c>
      <c r="U31">
        <f>AVERAGE($U$18:$U$30)</f>
        <v>0.23076923076923078</v>
      </c>
      <c r="V31">
        <f>AVERAGE($V$18:$V$30)</f>
        <v>0.69230769230769229</v>
      </c>
      <c r="W31">
        <f>AVERAGE($W$18:$W$30)</f>
        <v>-0.53846153846153844</v>
      </c>
      <c r="X31">
        <f>AVERAGE($X$18:$X$30)</f>
        <v>0.23076923076923078</v>
      </c>
      <c r="Y31">
        <f>AVERAGE($Y$18:$Y$30)</f>
        <v>1</v>
      </c>
      <c r="Z31">
        <f>AVERAGE($Z$18:$Z$30)</f>
        <v>-7.6923076923076927E-2</v>
      </c>
    </row>
    <row r="32" spans="1:100" x14ac:dyDescent="0.25">
      <c r="A32" s="105">
        <v>4</v>
      </c>
      <c r="B32" s="105">
        <v>1</v>
      </c>
      <c r="D32" s="107">
        <v>128</v>
      </c>
      <c r="E32" s="107">
        <v>256</v>
      </c>
      <c r="F32" s="107">
        <v>1024</v>
      </c>
      <c r="G32" s="107"/>
      <c r="H32" s="107"/>
    </row>
    <row r="33" spans="1:30" x14ac:dyDescent="0.25">
      <c r="A33" s="105">
        <v>4</v>
      </c>
      <c r="B33" s="105">
        <v>2</v>
      </c>
      <c r="D33" s="107">
        <v>0.25</v>
      </c>
      <c r="E33" s="107">
        <v>0.5</v>
      </c>
      <c r="F33" s="107">
        <v>0.75</v>
      </c>
      <c r="G33" s="107"/>
      <c r="H33" s="107"/>
    </row>
    <row r="34" spans="1:30" x14ac:dyDescent="0.25">
      <c r="A34" s="105">
        <v>4</v>
      </c>
      <c r="B34" s="105">
        <v>3</v>
      </c>
      <c r="D34" s="107">
        <v>0.1</v>
      </c>
      <c r="E34" s="107">
        <v>0.2</v>
      </c>
      <c r="F34" s="107">
        <v>0.4</v>
      </c>
      <c r="G34" s="107"/>
      <c r="H34" s="107"/>
      <c r="P34" t="s">
        <v>99</v>
      </c>
      <c r="Q34" t="s">
        <v>81</v>
      </c>
      <c r="R34" t="s">
        <v>82</v>
      </c>
      <c r="S34" t="s">
        <v>83</v>
      </c>
      <c r="T34" t="s">
        <v>84</v>
      </c>
      <c r="U34" t="s">
        <v>85</v>
      </c>
      <c r="V34" t="s">
        <v>86</v>
      </c>
      <c r="W34" t="s">
        <v>87</v>
      </c>
      <c r="X34" t="s">
        <v>88</v>
      </c>
      <c r="Y34" t="s">
        <v>89</v>
      </c>
      <c r="Z34" t="s">
        <v>90</v>
      </c>
      <c r="AA34" t="s">
        <v>80</v>
      </c>
      <c r="AB34" t="s">
        <v>440</v>
      </c>
      <c r="AD34" t="s">
        <v>42</v>
      </c>
    </row>
    <row r="35" spans="1:30" x14ac:dyDescent="0.25">
      <c r="A35" s="105">
        <v>4</v>
      </c>
      <c r="B35" s="105">
        <v>4</v>
      </c>
      <c r="D35" s="107">
        <v>0.1</v>
      </c>
      <c r="E35" s="107">
        <v>0.2</v>
      </c>
      <c r="F35" s="107">
        <v>0.5</v>
      </c>
      <c r="G35" s="107"/>
      <c r="H35" s="107"/>
      <c r="P35" t="s">
        <v>1</v>
      </c>
      <c r="Q35">
        <v>1</v>
      </c>
      <c r="R35">
        <v>1</v>
      </c>
      <c r="S35">
        <v>1</v>
      </c>
      <c r="T35">
        <v>1</v>
      </c>
      <c r="U35">
        <v>-1</v>
      </c>
      <c r="V35">
        <v>-1</v>
      </c>
      <c r="W35">
        <v>-1</v>
      </c>
      <c r="X35">
        <v>-1</v>
      </c>
      <c r="Y35">
        <v>-1</v>
      </c>
      <c r="Z35">
        <v>-1</v>
      </c>
      <c r="AA35">
        <f>AVERAGE($Q$35:$Z$35)</f>
        <v>-0.2</v>
      </c>
      <c r="AB35" t="s">
        <v>52</v>
      </c>
      <c r="AC35">
        <f>VARP($Q$48:$Z$48)</f>
        <v>0.16307692307692306</v>
      </c>
      <c r="AD35">
        <f>AC35/AC37</f>
        <v>0.18177364037236654</v>
      </c>
    </row>
    <row r="36" spans="1:30" x14ac:dyDescent="0.25">
      <c r="A36" s="105">
        <v>4</v>
      </c>
      <c r="B36" s="105">
        <v>5</v>
      </c>
      <c r="D36" s="107">
        <v>384</v>
      </c>
      <c r="E36" s="107">
        <v>768</v>
      </c>
      <c r="F36" s="107">
        <v>2304</v>
      </c>
      <c r="G36" s="107"/>
      <c r="H36" s="107"/>
      <c r="P36" t="s">
        <v>2</v>
      </c>
      <c r="Q36">
        <v>1</v>
      </c>
      <c r="R36">
        <v>-1</v>
      </c>
      <c r="S36">
        <v>-1</v>
      </c>
      <c r="T36">
        <v>-1</v>
      </c>
      <c r="U36">
        <v>-1</v>
      </c>
      <c r="V36">
        <v>-1</v>
      </c>
      <c r="W36">
        <v>-1</v>
      </c>
      <c r="X36">
        <v>-1</v>
      </c>
      <c r="Y36">
        <v>-1</v>
      </c>
      <c r="Z36">
        <v>1</v>
      </c>
      <c r="AA36">
        <f>AVERAGE($Q$36:$Z$36)</f>
        <v>-0.6</v>
      </c>
      <c r="AB36" t="s">
        <v>54</v>
      </c>
      <c r="AC36">
        <f>VARP($Z$35:$AA$48)</f>
        <v>0.5665168302205339</v>
      </c>
      <c r="AD36">
        <f>AC36/AC37</f>
        <v>0.63146780438594563</v>
      </c>
    </row>
    <row r="37" spans="1:30" x14ac:dyDescent="0.25">
      <c r="A37" s="105">
        <v>4</v>
      </c>
      <c r="B37" s="105">
        <v>6</v>
      </c>
      <c r="D37" s="107">
        <v>72</v>
      </c>
      <c r="E37" s="107">
        <v>384</v>
      </c>
      <c r="F37" s="107">
        <v>768</v>
      </c>
      <c r="G37" s="107"/>
      <c r="H37" s="107"/>
      <c r="P37" t="s">
        <v>3</v>
      </c>
      <c r="Q37">
        <v>-1</v>
      </c>
      <c r="R37">
        <v>1</v>
      </c>
      <c r="S37">
        <v>1</v>
      </c>
      <c r="T37">
        <v>-1</v>
      </c>
      <c r="U37">
        <v>1</v>
      </c>
      <c r="V37">
        <v>1</v>
      </c>
      <c r="W37">
        <v>-1</v>
      </c>
      <c r="X37">
        <v>-1</v>
      </c>
      <c r="Y37">
        <v>-1</v>
      </c>
      <c r="Z37">
        <v>1</v>
      </c>
      <c r="AA37">
        <f>AVERAGE($Q$37:$Z$37)</f>
        <v>0</v>
      </c>
      <c r="AB37" t="s">
        <v>57</v>
      </c>
      <c r="AC37">
        <f>VARP($Q$35:$Z$48)</f>
        <v>0.8971428571428568</v>
      </c>
    </row>
    <row r="38" spans="1:30" x14ac:dyDescent="0.25">
      <c r="A38" s="105">
        <v>4</v>
      </c>
      <c r="B38" s="105">
        <v>7</v>
      </c>
      <c r="D38" s="107">
        <v>0.1</v>
      </c>
      <c r="E38" s="107">
        <v>0.15</v>
      </c>
      <c r="F38" s="107">
        <v>0.2</v>
      </c>
      <c r="G38" s="107"/>
      <c r="H38" s="107"/>
      <c r="P38" t="s">
        <v>4</v>
      </c>
      <c r="Q38">
        <v>1</v>
      </c>
      <c r="R38">
        <v>1</v>
      </c>
      <c r="S38">
        <v>-1</v>
      </c>
      <c r="T38">
        <v>-1</v>
      </c>
      <c r="U38">
        <v>-1</v>
      </c>
      <c r="V38">
        <v>-1</v>
      </c>
      <c r="W38">
        <v>1</v>
      </c>
      <c r="X38">
        <v>-1</v>
      </c>
      <c r="Y38">
        <v>-1</v>
      </c>
      <c r="Z38">
        <v>1</v>
      </c>
      <c r="AA38">
        <f>AVERAGE($Q$38:$Z$38)</f>
        <v>-0.2</v>
      </c>
      <c r="AB38" t="s">
        <v>77</v>
      </c>
      <c r="AC38">
        <f>AVERAGE($Q$35:$Z$48)</f>
        <v>-0.21538461538461537</v>
      </c>
    </row>
    <row r="39" spans="1:30" x14ac:dyDescent="0.25">
      <c r="A39" s="105">
        <v>4</v>
      </c>
      <c r="B39" s="105">
        <v>8</v>
      </c>
      <c r="D39" s="107">
        <v>1</v>
      </c>
      <c r="E39" s="107">
        <v>2</v>
      </c>
      <c r="F39" s="107">
        <v>3</v>
      </c>
      <c r="G39" s="107"/>
      <c r="H39" s="107"/>
      <c r="P39" t="s">
        <v>5</v>
      </c>
      <c r="Q39">
        <v>1</v>
      </c>
      <c r="R39">
        <v>-1</v>
      </c>
      <c r="S39">
        <v>-1</v>
      </c>
      <c r="T39">
        <v>-1</v>
      </c>
      <c r="U39">
        <v>-1</v>
      </c>
      <c r="V39">
        <v>-1</v>
      </c>
      <c r="W39">
        <v>1</v>
      </c>
      <c r="X39">
        <v>1</v>
      </c>
      <c r="Y39">
        <v>-1</v>
      </c>
      <c r="Z39">
        <v>1</v>
      </c>
      <c r="AA39">
        <f>AVERAGE($Q$39:$Z$39)</f>
        <v>-0.2</v>
      </c>
      <c r="AB39" t="s">
        <v>217</v>
      </c>
      <c r="AC39">
        <f>AC38*130</f>
        <v>-27.999999999999996</v>
      </c>
    </row>
    <row r="40" spans="1:30" x14ac:dyDescent="0.25">
      <c r="A40" s="105">
        <v>4</v>
      </c>
      <c r="B40" s="105">
        <v>9</v>
      </c>
      <c r="D40" s="107">
        <v>1E-4</v>
      </c>
      <c r="E40" s="107">
        <v>2.0000000000000001E-4</v>
      </c>
      <c r="F40" s="107">
        <v>1</v>
      </c>
      <c r="G40" s="107"/>
      <c r="H40" s="107"/>
      <c r="P40" t="s">
        <v>6</v>
      </c>
      <c r="Q40">
        <v>-1</v>
      </c>
      <c r="R40">
        <v>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1</v>
      </c>
      <c r="Y40">
        <v>-1</v>
      </c>
      <c r="Z40">
        <v>-1</v>
      </c>
      <c r="AA40">
        <f>AVERAGE($Q$40:$Z$40)</f>
        <v>-0.6</v>
      </c>
      <c r="AB40" t="s">
        <v>220</v>
      </c>
      <c r="AC40">
        <f>(AC38+1)/2</f>
        <v>0.3923076923076923</v>
      </c>
    </row>
    <row r="41" spans="1:30" x14ac:dyDescent="0.25">
      <c r="A41" s="105">
        <v>4</v>
      </c>
      <c r="B41" s="105">
        <v>10</v>
      </c>
      <c r="D41" s="107">
        <v>0.3</v>
      </c>
      <c r="E41" s="107">
        <v>0.7</v>
      </c>
      <c r="F41" s="107">
        <v>0.9</v>
      </c>
      <c r="G41" s="107"/>
      <c r="H41" s="107"/>
      <c r="P41" t="s">
        <v>7</v>
      </c>
      <c r="Q41">
        <v>1</v>
      </c>
      <c r="R41">
        <v>1</v>
      </c>
      <c r="S41">
        <v>-1</v>
      </c>
      <c r="T41">
        <v>-1</v>
      </c>
      <c r="U41">
        <v>-1</v>
      </c>
      <c r="V41">
        <v>1</v>
      </c>
      <c r="W41">
        <v>-1</v>
      </c>
      <c r="X41">
        <v>-1</v>
      </c>
      <c r="Y41">
        <v>-1</v>
      </c>
      <c r="Z41">
        <v>1</v>
      </c>
      <c r="AA41">
        <f>AVERAGE($Q$41:$Z$41)</f>
        <v>-0.2</v>
      </c>
      <c r="AB41" t="s">
        <v>373</v>
      </c>
      <c r="AC41">
        <f>(AC40-(1-AC40))^2</f>
        <v>4.6390532544378728E-2</v>
      </c>
    </row>
    <row r="42" spans="1:30" x14ac:dyDescent="0.25">
      <c r="A42" s="105">
        <v>5</v>
      </c>
      <c r="B42" s="105">
        <v>1</v>
      </c>
      <c r="D42" s="107">
        <v>128</v>
      </c>
      <c r="E42" s="107">
        <v>192</v>
      </c>
      <c r="F42" s="107">
        <v>256</v>
      </c>
      <c r="G42" s="107"/>
      <c r="H42" s="107"/>
      <c r="P42" t="s">
        <v>8</v>
      </c>
      <c r="Q42">
        <v>1</v>
      </c>
      <c r="R42">
        <v>-1</v>
      </c>
      <c r="S42">
        <v>-1</v>
      </c>
      <c r="T42">
        <v>-1</v>
      </c>
      <c r="U42">
        <v>-1</v>
      </c>
      <c r="V42">
        <v>-1</v>
      </c>
      <c r="W42">
        <v>-1</v>
      </c>
      <c r="X42">
        <v>-1</v>
      </c>
      <c r="Y42">
        <v>-1</v>
      </c>
      <c r="Z42">
        <v>-1</v>
      </c>
      <c r="AA42">
        <f>AVERAGE($Q$42:$Z$42)</f>
        <v>-0.8</v>
      </c>
    </row>
    <row r="43" spans="1:30" x14ac:dyDescent="0.25">
      <c r="A43" s="105">
        <v>5</v>
      </c>
      <c r="B43" s="105">
        <v>2</v>
      </c>
      <c r="D43" s="107">
        <v>1.0000000000000001E-5</v>
      </c>
      <c r="E43" s="107">
        <v>2.0000000000000002E-5</v>
      </c>
      <c r="F43" s="107">
        <v>3.0000000000000001E-5</v>
      </c>
      <c r="G43" s="107"/>
      <c r="H43" s="107"/>
      <c r="P43" t="s">
        <v>9</v>
      </c>
      <c r="Q43">
        <v>-1</v>
      </c>
      <c r="R43">
        <v>1</v>
      </c>
      <c r="S43">
        <v>1</v>
      </c>
      <c r="T43">
        <v>-1</v>
      </c>
      <c r="U43">
        <v>1</v>
      </c>
      <c r="V43">
        <v>1</v>
      </c>
      <c r="W43">
        <v>1</v>
      </c>
      <c r="X43">
        <v>1</v>
      </c>
      <c r="Y43">
        <v>-1</v>
      </c>
      <c r="Z43">
        <v>-1</v>
      </c>
      <c r="AA43">
        <f>AVERAGE($Q$43:$Z$43)</f>
        <v>0.2</v>
      </c>
    </row>
    <row r="44" spans="1:30" x14ac:dyDescent="0.25">
      <c r="A44" s="105">
        <v>5</v>
      </c>
      <c r="B44" s="105">
        <v>3</v>
      </c>
      <c r="D44" s="107">
        <v>1.0000000000000001E-5</v>
      </c>
      <c r="E44" s="107">
        <v>2.0000000000000002E-5</v>
      </c>
      <c r="F44" s="107">
        <v>3.0000000000000001E-5</v>
      </c>
      <c r="G44" s="107"/>
      <c r="H44" s="107"/>
      <c r="P44" t="s">
        <v>10</v>
      </c>
      <c r="Q44">
        <v>1</v>
      </c>
      <c r="R44">
        <v>1</v>
      </c>
      <c r="S44">
        <v>-1</v>
      </c>
      <c r="T44">
        <v>-1</v>
      </c>
      <c r="U44">
        <v>-1</v>
      </c>
      <c r="V44">
        <v>-1</v>
      </c>
      <c r="W44">
        <v>-1</v>
      </c>
      <c r="X44">
        <v>-1</v>
      </c>
      <c r="Y44">
        <v>-1</v>
      </c>
      <c r="Z44">
        <v>-1</v>
      </c>
      <c r="AA44">
        <f>AVERAGE($Q$44:$Z$44)</f>
        <v>-0.6</v>
      </c>
    </row>
    <row r="45" spans="1:30" x14ac:dyDescent="0.25">
      <c r="A45" s="105">
        <v>5</v>
      </c>
      <c r="B45" s="105">
        <v>4</v>
      </c>
      <c r="D45" s="107">
        <v>1.0000000000000001E-5</v>
      </c>
      <c r="E45" s="107">
        <v>2.0000000000000002E-5</v>
      </c>
      <c r="F45" s="107">
        <v>3.0000000000000001E-5</v>
      </c>
      <c r="G45" s="107"/>
      <c r="H45" s="107"/>
      <c r="P45" t="s">
        <v>11</v>
      </c>
      <c r="Q45">
        <v>-1</v>
      </c>
      <c r="R45">
        <v>1</v>
      </c>
      <c r="S45">
        <v>1</v>
      </c>
      <c r="T45">
        <v>1</v>
      </c>
      <c r="U45">
        <v>-1</v>
      </c>
      <c r="V45">
        <v>-1</v>
      </c>
      <c r="W45">
        <v>1</v>
      </c>
      <c r="X45">
        <v>1</v>
      </c>
      <c r="Y45">
        <v>1</v>
      </c>
      <c r="Z45">
        <v>1</v>
      </c>
      <c r="AA45">
        <f>AVERAGE($Q$45:$Z$45)</f>
        <v>0.4</v>
      </c>
    </row>
    <row r="46" spans="1:30" x14ac:dyDescent="0.25">
      <c r="A46" s="105">
        <v>5</v>
      </c>
      <c r="B46" s="105">
        <v>5</v>
      </c>
      <c r="D46" s="107">
        <v>0.16600000000000001</v>
      </c>
      <c r="E46" s="107">
        <v>0.25</v>
      </c>
      <c r="F46" s="107">
        <v>0.32</v>
      </c>
      <c r="G46" s="107"/>
      <c r="H46" s="107"/>
      <c r="P46" t="s">
        <v>12</v>
      </c>
      <c r="Q46">
        <v>1</v>
      </c>
      <c r="R46">
        <v>1</v>
      </c>
      <c r="S46">
        <v>-1</v>
      </c>
      <c r="T46">
        <v>-1</v>
      </c>
      <c r="U46">
        <v>1</v>
      </c>
      <c r="V46">
        <v>1</v>
      </c>
      <c r="W46">
        <v>1</v>
      </c>
      <c r="X46">
        <v>1</v>
      </c>
      <c r="Y46">
        <v>1</v>
      </c>
      <c r="Z46">
        <v>-1</v>
      </c>
      <c r="AA46">
        <f>AVERAGE($Q$46:$Z$46)</f>
        <v>0.4</v>
      </c>
    </row>
    <row r="47" spans="1:30" x14ac:dyDescent="0.25">
      <c r="A47" s="105">
        <v>5</v>
      </c>
      <c r="B47" s="105">
        <v>6</v>
      </c>
      <c r="D47" s="107">
        <v>0.25</v>
      </c>
      <c r="E47" s="107">
        <v>0.32</v>
      </c>
      <c r="F47" s="107">
        <v>0.4</v>
      </c>
      <c r="G47" s="107"/>
      <c r="H47" s="107"/>
      <c r="P47" t="s">
        <v>13</v>
      </c>
      <c r="Q47">
        <v>1</v>
      </c>
      <c r="R47">
        <v>1</v>
      </c>
      <c r="S47">
        <v>-1</v>
      </c>
      <c r="T47">
        <v>-1</v>
      </c>
      <c r="U47">
        <v>-1</v>
      </c>
      <c r="V47">
        <v>-1</v>
      </c>
      <c r="W47">
        <v>-1</v>
      </c>
      <c r="X47">
        <v>-1</v>
      </c>
      <c r="Y47">
        <v>-1</v>
      </c>
      <c r="Z47">
        <v>1</v>
      </c>
      <c r="AA47">
        <f>AVERAGE($Q$47:$Z$47)</f>
        <v>-0.4</v>
      </c>
    </row>
    <row r="48" spans="1:30" x14ac:dyDescent="0.25">
      <c r="A48" s="105">
        <v>5</v>
      </c>
      <c r="B48" s="105">
        <v>7</v>
      </c>
      <c r="D48" s="107">
        <v>0.1</v>
      </c>
      <c r="E48" s="107">
        <v>0.25</v>
      </c>
      <c r="F48" s="107">
        <v>0.5</v>
      </c>
      <c r="G48" s="107"/>
      <c r="H48" s="107"/>
      <c r="P48" t="s">
        <v>79</v>
      </c>
      <c r="Q48">
        <f>AVERAGE($Q$35:$Q$47)</f>
        <v>0.38461538461538464</v>
      </c>
      <c r="R48">
        <f>AVERAGE($R$35:$R$47)</f>
        <v>0.53846153846153844</v>
      </c>
      <c r="S48">
        <f>AVERAGE($S$35:$S$47)</f>
        <v>-0.38461538461538464</v>
      </c>
      <c r="T48">
        <f>AVERAGE($T$35:$T$47)</f>
        <v>-0.69230769230769229</v>
      </c>
      <c r="U48">
        <f>AVERAGE($U$35:$U$47)</f>
        <v>-0.53846153846153844</v>
      </c>
      <c r="V48">
        <f>AVERAGE($V$35:$V$47)</f>
        <v>-0.38461538461538464</v>
      </c>
      <c r="W48">
        <f>AVERAGE($W$35:$W$47)</f>
        <v>-0.23076923076923078</v>
      </c>
      <c r="X48">
        <f>AVERAGE($X$35:$X$47)</f>
        <v>-0.23076923076923078</v>
      </c>
      <c r="Y48">
        <f>AVERAGE($Y$35:$Y$47)</f>
        <v>-0.69230769230769229</v>
      </c>
      <c r="Z48">
        <f>AVERAGE($Z$35:$Z$47)</f>
        <v>7.6923076923076927E-2</v>
      </c>
    </row>
    <row r="49" spans="1:30" x14ac:dyDescent="0.25">
      <c r="A49" s="105">
        <v>5</v>
      </c>
      <c r="B49" s="105">
        <v>8</v>
      </c>
      <c r="D49" s="107">
        <v>0.25</v>
      </c>
      <c r="E49" s="107">
        <v>0.5</v>
      </c>
      <c r="F49" s="107">
        <v>0.75</v>
      </c>
      <c r="G49" s="107"/>
      <c r="H49" s="107"/>
    </row>
    <row r="50" spans="1:30" x14ac:dyDescent="0.25">
      <c r="A50" s="105">
        <v>5</v>
      </c>
      <c r="B50" s="105">
        <v>9</v>
      </c>
      <c r="D50" s="107">
        <v>1.0000000000000001E-5</v>
      </c>
      <c r="E50" s="107">
        <v>2.0000000000000002E-5</v>
      </c>
      <c r="F50" s="107">
        <v>3.0000000000000001E-5</v>
      </c>
      <c r="G50" s="107"/>
      <c r="H50" s="107"/>
    </row>
    <row r="51" spans="1:30" x14ac:dyDescent="0.25">
      <c r="A51" s="105">
        <v>5</v>
      </c>
      <c r="B51" s="105">
        <v>10</v>
      </c>
      <c r="D51" s="107">
        <v>0.25</v>
      </c>
      <c r="E51" s="107">
        <v>0.5</v>
      </c>
      <c r="F51" s="107">
        <v>0.75</v>
      </c>
      <c r="G51" s="107"/>
      <c r="H51" s="107"/>
      <c r="P51" t="s">
        <v>218</v>
      </c>
      <c r="Q51" t="s">
        <v>81</v>
      </c>
      <c r="R51" t="s">
        <v>82</v>
      </c>
      <c r="S51" t="s">
        <v>83</v>
      </c>
      <c r="T51" t="s">
        <v>84</v>
      </c>
      <c r="U51" t="s">
        <v>85</v>
      </c>
      <c r="V51" t="s">
        <v>86</v>
      </c>
      <c r="W51" t="s">
        <v>87</v>
      </c>
      <c r="X51" t="s">
        <v>88</v>
      </c>
      <c r="Y51" t="s">
        <v>89</v>
      </c>
      <c r="Z51" t="s">
        <v>90</v>
      </c>
      <c r="AA51" t="s">
        <v>80</v>
      </c>
      <c r="AB51" t="s">
        <v>440</v>
      </c>
      <c r="AD51" t="s">
        <v>42</v>
      </c>
    </row>
    <row r="52" spans="1:30" x14ac:dyDescent="0.25">
      <c r="A52" s="105">
        <v>6</v>
      </c>
      <c r="B52" s="105">
        <v>1</v>
      </c>
      <c r="D52" s="107">
        <v>150</v>
      </c>
      <c r="E52" s="107">
        <v>256</v>
      </c>
      <c r="F52" s="107">
        <v>512</v>
      </c>
      <c r="G52" s="107"/>
      <c r="H52" s="107"/>
      <c r="P52" t="s">
        <v>1</v>
      </c>
      <c r="Q52">
        <v>0.47692307692307695</v>
      </c>
      <c r="R52">
        <v>0.23076923076923078</v>
      </c>
      <c r="S52">
        <v>0.75</v>
      </c>
      <c r="T52">
        <v>4</v>
      </c>
      <c r="U52">
        <v>0.99305555555555558</v>
      </c>
      <c r="V52">
        <v>0.95454545454545459</v>
      </c>
      <c r="W52">
        <v>4</v>
      </c>
      <c r="X52">
        <v>0.8</v>
      </c>
      <c r="Y52">
        <v>0.995</v>
      </c>
      <c r="Z52">
        <v>0.85714285714285721</v>
      </c>
      <c r="AA52">
        <f>AVERAGE($Q$52:$Z$52)</f>
        <v>1.4057436174936175</v>
      </c>
      <c r="AB52" t="s">
        <v>52</v>
      </c>
      <c r="AC52">
        <f>VARP($Q$65:$Z$65)</f>
        <v>291.13823716735578</v>
      </c>
      <c r="AD52">
        <f>AC52/AC54</f>
        <v>8.2543856724665687E-2</v>
      </c>
    </row>
    <row r="53" spans="1:30" x14ac:dyDescent="0.25">
      <c r="A53" s="105">
        <v>6</v>
      </c>
      <c r="B53" s="105">
        <v>2</v>
      </c>
      <c r="D53" s="107">
        <v>0.5</v>
      </c>
      <c r="E53" s="107">
        <v>0.9</v>
      </c>
      <c r="F53" s="107">
        <v>0.95</v>
      </c>
      <c r="G53" s="107"/>
      <c r="H53" s="107"/>
      <c r="P53" t="s">
        <v>2</v>
      </c>
      <c r="Q53">
        <v>1.9538461538461538</v>
      </c>
      <c r="R53">
        <v>0.84615384615384615</v>
      </c>
      <c r="S53">
        <v>9</v>
      </c>
      <c r="T53">
        <v>49</v>
      </c>
      <c r="U53">
        <v>0.99884722222222222</v>
      </c>
      <c r="V53">
        <v>0.99927272727272731</v>
      </c>
      <c r="W53">
        <v>23.999999999999996</v>
      </c>
      <c r="X53">
        <v>19</v>
      </c>
      <c r="Y53">
        <v>0.99990000000000001</v>
      </c>
      <c r="Z53">
        <v>7.1428571428571494E-2</v>
      </c>
      <c r="AA53">
        <f>AVERAGE($Q$53:$Z$53)</f>
        <v>10.686944852092351</v>
      </c>
      <c r="AB53" t="s">
        <v>54</v>
      </c>
      <c r="AC53">
        <f>VARP($AA$52:$AA$64)</f>
        <v>375.61498021016462</v>
      </c>
      <c r="AD53">
        <f>AC53/AC54</f>
        <v>0.10649480264690703</v>
      </c>
    </row>
    <row r="54" spans="1:30" x14ac:dyDescent="0.25">
      <c r="A54" s="105">
        <v>6</v>
      </c>
      <c r="B54" s="105">
        <v>3</v>
      </c>
      <c r="D54" s="107">
        <v>0.6</v>
      </c>
      <c r="E54" s="107">
        <v>0.75</v>
      </c>
      <c r="F54" s="107">
        <v>0.8</v>
      </c>
      <c r="G54" s="107"/>
      <c r="H54" s="107"/>
      <c r="P54" t="s">
        <v>3</v>
      </c>
      <c r="Q54">
        <v>1.9538461538461538</v>
      </c>
      <c r="R54">
        <v>0.1538461538461538</v>
      </c>
      <c r="S54">
        <v>0</v>
      </c>
      <c r="T54">
        <v>4</v>
      </c>
      <c r="U54">
        <v>0.66666666666666663</v>
      </c>
      <c r="V54">
        <v>0.90909090909090906</v>
      </c>
      <c r="W54">
        <v>4</v>
      </c>
      <c r="X54">
        <v>0.5</v>
      </c>
      <c r="Y54">
        <v>0.95</v>
      </c>
      <c r="Z54">
        <v>0.14285714285714282</v>
      </c>
      <c r="AA54">
        <f>AVERAGE($Q$54:$Z$54)</f>
        <v>1.3276307026307026</v>
      </c>
      <c r="AB54" t="s">
        <v>57</v>
      </c>
      <c r="AC54">
        <f>VARP($Q$52:$Z$64)</f>
        <v>3527.0733488802211</v>
      </c>
    </row>
    <row r="55" spans="1:30" x14ac:dyDescent="0.25">
      <c r="A55" s="105">
        <v>6</v>
      </c>
      <c r="B55" s="105">
        <v>4</v>
      </c>
      <c r="D55" s="107">
        <v>0.45</v>
      </c>
      <c r="E55" s="107">
        <v>0.8</v>
      </c>
      <c r="F55" s="107">
        <v>0.9</v>
      </c>
      <c r="G55" s="107"/>
      <c r="H55" s="107"/>
      <c r="P55" t="s">
        <v>4</v>
      </c>
      <c r="Q55">
        <v>0.96923076923076923</v>
      </c>
      <c r="R55">
        <v>0.23076923076923078</v>
      </c>
      <c r="S55">
        <v>4</v>
      </c>
      <c r="T55">
        <v>19</v>
      </c>
      <c r="U55">
        <v>9.6666666666666661</v>
      </c>
      <c r="V55">
        <v>16.454545454545453</v>
      </c>
      <c r="W55">
        <v>0.25000000000000006</v>
      </c>
      <c r="X55">
        <v>3</v>
      </c>
      <c r="Y55">
        <v>0.99990000000000001</v>
      </c>
      <c r="Z55">
        <v>0</v>
      </c>
      <c r="AA55">
        <f>AVERAGE($Q$55:$Z$55)</f>
        <v>5.4571112121212115</v>
      </c>
      <c r="AB55" t="s">
        <v>384</v>
      </c>
      <c r="AC55">
        <f>AVERAGE($Q$52:$Z$64)</f>
        <v>12.236857904518558</v>
      </c>
    </row>
    <row r="56" spans="1:30" x14ac:dyDescent="0.25">
      <c r="A56" s="105">
        <v>6</v>
      </c>
      <c r="B56" s="105">
        <v>5</v>
      </c>
      <c r="D56" s="107">
        <v>1</v>
      </c>
      <c r="E56" s="107">
        <v>2</v>
      </c>
      <c r="F56" s="107">
        <v>24</v>
      </c>
      <c r="G56" s="107"/>
      <c r="H56" s="107"/>
      <c r="P56" t="s">
        <v>5</v>
      </c>
      <c r="Q56">
        <v>0.47692307692307695</v>
      </c>
      <c r="R56">
        <v>0.99996923076923072</v>
      </c>
      <c r="S56">
        <v>0.99950000000000006</v>
      </c>
      <c r="T56">
        <v>0.99800000000000011</v>
      </c>
      <c r="U56">
        <v>0.99652777777777779</v>
      </c>
      <c r="V56">
        <v>0.98545454545454547</v>
      </c>
      <c r="W56">
        <v>0.24999999999999994</v>
      </c>
      <c r="X56">
        <v>0</v>
      </c>
      <c r="Y56">
        <v>0.99999000000000005</v>
      </c>
      <c r="Z56">
        <v>0.28571428571428564</v>
      </c>
      <c r="AA56">
        <f>AVERAGE($Q$56:$Z$56)</f>
        <v>0.69920789166389175</v>
      </c>
      <c r="AB56" t="s">
        <v>385</v>
      </c>
      <c r="AC56">
        <f>AC55*130</f>
        <v>1590.7915275874125</v>
      </c>
    </row>
    <row r="57" spans="1:30" x14ac:dyDescent="0.25">
      <c r="A57" s="105">
        <v>6</v>
      </c>
      <c r="B57" s="105">
        <v>6</v>
      </c>
      <c r="D57" s="107">
        <v>0.25</v>
      </c>
      <c r="E57" s="107">
        <v>0.5</v>
      </c>
      <c r="F57" s="107">
        <v>2</v>
      </c>
      <c r="G57" s="107"/>
      <c r="H57" s="107"/>
      <c r="P57" t="s">
        <v>6</v>
      </c>
      <c r="Q57">
        <v>0.96923076923076923</v>
      </c>
      <c r="R57">
        <v>0.38461538461538458</v>
      </c>
      <c r="S57">
        <v>17.75</v>
      </c>
      <c r="T57">
        <v>79</v>
      </c>
      <c r="U57">
        <v>0.97222222222222221</v>
      </c>
      <c r="V57">
        <v>0.97727272727272729</v>
      </c>
      <c r="W57">
        <v>0.40000000000000008</v>
      </c>
      <c r="X57">
        <v>0</v>
      </c>
      <c r="Y57">
        <v>0.75</v>
      </c>
      <c r="Z57">
        <v>0.28571428571428564</v>
      </c>
      <c r="AA57">
        <f>AVERAGE($Q$57:$Z$57)</f>
        <v>10.148905538905542</v>
      </c>
    </row>
    <row r="58" spans="1:30" x14ac:dyDescent="0.25">
      <c r="A58" s="105">
        <v>6</v>
      </c>
      <c r="B58" s="105">
        <v>7</v>
      </c>
      <c r="D58" s="107">
        <v>0.05</v>
      </c>
      <c r="E58" s="107">
        <v>0.12</v>
      </c>
      <c r="F58" s="107">
        <v>0.13</v>
      </c>
      <c r="G58" s="107"/>
      <c r="H58" s="107"/>
      <c r="P58" t="s">
        <v>7</v>
      </c>
      <c r="Q58">
        <v>0.81538461538461537</v>
      </c>
      <c r="R58">
        <v>0.23076923076923078</v>
      </c>
      <c r="S58">
        <v>11.5</v>
      </c>
      <c r="T58">
        <v>39</v>
      </c>
      <c r="U58">
        <v>0.83333333333333337</v>
      </c>
      <c r="V58">
        <v>0.45454545454545453</v>
      </c>
      <c r="W58">
        <v>2.75</v>
      </c>
      <c r="X58">
        <v>0.7</v>
      </c>
      <c r="Y58">
        <v>0.65</v>
      </c>
      <c r="Z58">
        <v>0</v>
      </c>
      <c r="AA58">
        <f>AVERAGE($Q$58:$Z$58)</f>
        <v>5.6934032634032636</v>
      </c>
    </row>
    <row r="59" spans="1:30" x14ac:dyDescent="0.25">
      <c r="A59" s="105">
        <v>6</v>
      </c>
      <c r="B59" s="105">
        <v>8</v>
      </c>
      <c r="D59" s="107">
        <v>0.05</v>
      </c>
      <c r="E59" s="107">
        <v>0.5</v>
      </c>
      <c r="F59" s="107">
        <v>0.95</v>
      </c>
      <c r="G59" s="107"/>
      <c r="H59" s="107"/>
      <c r="P59" t="s">
        <v>8</v>
      </c>
      <c r="Q59">
        <v>0.96923076923076923</v>
      </c>
      <c r="R59">
        <v>0.84615384615384615</v>
      </c>
      <c r="S59">
        <v>9</v>
      </c>
      <c r="T59">
        <v>39</v>
      </c>
      <c r="U59">
        <v>63</v>
      </c>
      <c r="V59">
        <v>208.45454545454547</v>
      </c>
      <c r="W59">
        <v>18.999999999999996</v>
      </c>
      <c r="X59">
        <v>0.998</v>
      </c>
      <c r="Y59">
        <v>0.9</v>
      </c>
      <c r="Z59">
        <v>0.64285714285714279</v>
      </c>
      <c r="AA59">
        <f>AVERAGE($Q$59:$Z$59)</f>
        <v>34.281078721278718</v>
      </c>
    </row>
    <row r="60" spans="1:30" x14ac:dyDescent="0.25">
      <c r="A60" s="105">
        <v>6</v>
      </c>
      <c r="B60" s="105">
        <v>9</v>
      </c>
      <c r="D60" s="107">
        <v>0.05</v>
      </c>
      <c r="E60" s="107">
        <v>0.5</v>
      </c>
      <c r="F60" s="107">
        <v>0.95</v>
      </c>
      <c r="G60" s="107"/>
      <c r="H60" s="107"/>
      <c r="P60" t="s">
        <v>9</v>
      </c>
      <c r="Q60">
        <v>4.907692307692308</v>
      </c>
      <c r="R60">
        <v>0.30769230769230771</v>
      </c>
      <c r="S60">
        <v>1.5</v>
      </c>
      <c r="T60">
        <v>49</v>
      </c>
      <c r="U60">
        <v>0</v>
      </c>
      <c r="V60">
        <v>0.45454545454545453</v>
      </c>
      <c r="W60">
        <v>0.5</v>
      </c>
      <c r="X60">
        <v>0.4</v>
      </c>
      <c r="Y60">
        <v>0.9</v>
      </c>
      <c r="Z60">
        <v>0.28571428571428581</v>
      </c>
      <c r="AA60">
        <f>AVERAGE($Q$60:$Z$60)</f>
        <v>5.8255644355644352</v>
      </c>
    </row>
    <row r="61" spans="1:30" x14ac:dyDescent="0.25">
      <c r="A61" s="105">
        <v>6</v>
      </c>
      <c r="B61" s="105">
        <v>10</v>
      </c>
      <c r="D61" s="107">
        <v>0.4</v>
      </c>
      <c r="E61" s="107">
        <v>0.5</v>
      </c>
      <c r="F61" s="107">
        <v>0.6</v>
      </c>
      <c r="G61" s="107"/>
      <c r="H61" s="107"/>
      <c r="P61" t="s">
        <v>10</v>
      </c>
      <c r="Q61">
        <v>0.46153846153846156</v>
      </c>
      <c r="R61">
        <v>0.23076923076923078</v>
      </c>
      <c r="S61">
        <v>17.75</v>
      </c>
      <c r="T61">
        <v>53</v>
      </c>
      <c r="U61">
        <v>639</v>
      </c>
      <c r="V61">
        <v>0.59090909090909094</v>
      </c>
      <c r="W61">
        <v>13.999999999999998</v>
      </c>
      <c r="X61">
        <v>0.99980000000000002</v>
      </c>
      <c r="Y61">
        <v>0.99995000000000001</v>
      </c>
      <c r="Z61">
        <v>0.35714285714285715</v>
      </c>
      <c r="AA61">
        <f>AVERAGE($Q$61:$Z$61)</f>
        <v>72.739010964035984</v>
      </c>
    </row>
    <row r="62" spans="1:30" x14ac:dyDescent="0.25">
      <c r="A62" s="105">
        <v>7</v>
      </c>
      <c r="B62" s="105">
        <v>1</v>
      </c>
      <c r="D62" s="107">
        <v>128</v>
      </c>
      <c r="E62" s="107">
        <v>236</v>
      </c>
      <c r="F62" s="107">
        <v>485</v>
      </c>
      <c r="G62" s="107"/>
      <c r="H62" s="107"/>
      <c r="P62" t="s">
        <v>11</v>
      </c>
      <c r="Q62">
        <v>6.8769230769230774</v>
      </c>
      <c r="R62">
        <v>0.23076923076923078</v>
      </c>
      <c r="S62">
        <v>4</v>
      </c>
      <c r="T62">
        <v>9</v>
      </c>
      <c r="U62">
        <v>0.66666666666666663</v>
      </c>
      <c r="V62">
        <v>0.95454545454545459</v>
      </c>
      <c r="W62">
        <v>1.4999999999999998</v>
      </c>
      <c r="X62">
        <v>0.6</v>
      </c>
      <c r="Y62">
        <v>0.5</v>
      </c>
      <c r="Z62">
        <v>7.1428571428571494E-2</v>
      </c>
      <c r="AA62">
        <f>AVERAGE($Q$62:$Z$62)</f>
        <v>2.4400333000333001</v>
      </c>
    </row>
    <row r="63" spans="1:30" x14ac:dyDescent="0.25">
      <c r="A63" s="105">
        <v>7</v>
      </c>
      <c r="B63" s="105">
        <v>2</v>
      </c>
      <c r="D63" s="107">
        <v>0.6</v>
      </c>
      <c r="E63" s="107">
        <v>0.8</v>
      </c>
      <c r="F63" s="107">
        <v>1</v>
      </c>
      <c r="G63" s="107"/>
      <c r="H63" s="107"/>
      <c r="P63" t="s">
        <v>12</v>
      </c>
      <c r="Q63">
        <v>2.9384615384615387</v>
      </c>
      <c r="R63">
        <v>0.38461538461538458</v>
      </c>
      <c r="S63">
        <v>11.5</v>
      </c>
      <c r="T63">
        <v>39</v>
      </c>
      <c r="U63">
        <v>0</v>
      </c>
      <c r="V63">
        <v>0.63636363636363635</v>
      </c>
      <c r="W63">
        <v>1.4999999999999998</v>
      </c>
      <c r="X63">
        <v>0.60000000000000009</v>
      </c>
      <c r="Y63">
        <v>0.5</v>
      </c>
      <c r="Z63">
        <v>0.42857142857142849</v>
      </c>
      <c r="AA63">
        <f>AVERAGE($Q$63:$Z$63)</f>
        <v>5.7488011988011989</v>
      </c>
    </row>
    <row r="64" spans="1:30" x14ac:dyDescent="0.25">
      <c r="A64" s="105">
        <v>7</v>
      </c>
      <c r="B64" s="105">
        <v>3</v>
      </c>
      <c r="D64" s="107">
        <v>0.3</v>
      </c>
      <c r="E64" s="107">
        <v>0.5</v>
      </c>
      <c r="F64" s="107">
        <v>0.8</v>
      </c>
      <c r="G64" s="107"/>
      <c r="H64" s="107"/>
      <c r="P64" t="s">
        <v>13</v>
      </c>
      <c r="Q64">
        <v>2.9384615384615387</v>
      </c>
      <c r="R64">
        <v>0.1538461538461538</v>
      </c>
      <c r="S64">
        <v>4</v>
      </c>
      <c r="T64">
        <v>13.999999999999998</v>
      </c>
      <c r="U64">
        <v>0.88888888888888884</v>
      </c>
      <c r="V64">
        <v>0.95454545454545459</v>
      </c>
      <c r="W64">
        <v>1.4999999999999998</v>
      </c>
      <c r="X64">
        <v>0.8</v>
      </c>
      <c r="Y64">
        <v>0.95</v>
      </c>
      <c r="Z64">
        <v>7.1428571428571494E-2</v>
      </c>
      <c r="AA64">
        <f>AVERAGE($Q$64:$Z$64)</f>
        <v>2.6257170607170606</v>
      </c>
    </row>
    <row r="65" spans="1:26" x14ac:dyDescent="0.25">
      <c r="A65" s="105">
        <v>7</v>
      </c>
      <c r="B65" s="105">
        <v>4</v>
      </c>
      <c r="D65" s="107">
        <v>0.2</v>
      </c>
      <c r="E65" s="107">
        <v>0.4</v>
      </c>
      <c r="F65" s="107">
        <v>0.6</v>
      </c>
      <c r="G65" s="107"/>
      <c r="H65" s="107"/>
      <c r="P65" t="s">
        <v>79</v>
      </c>
      <c r="Q65">
        <f>AVERAGE($Q$52:$Q$64)</f>
        <v>2.0544378698224852</v>
      </c>
      <c r="R65">
        <f>AVERAGE($R$52:$R$64)</f>
        <v>0.40236449704142019</v>
      </c>
      <c r="S65">
        <f>AVERAGE($S$52:$S$64)</f>
        <v>7.0576538461538458</v>
      </c>
      <c r="T65">
        <f>AVERAGE($T$52:$T$64)</f>
        <v>30.61523076923077</v>
      </c>
      <c r="U65">
        <f>AVERAGE($U$52:$U$64)</f>
        <v>55.283298076923074</v>
      </c>
      <c r="V65">
        <f>AVERAGE($V$52:$V$64)</f>
        <v>17.983090909090912</v>
      </c>
      <c r="W65">
        <f>AVERAGE($W$52:$W$64)</f>
        <v>5.6653846153846148</v>
      </c>
      <c r="X65">
        <f>AVERAGE($X$52:$X$64)</f>
        <v>2.1844461538461539</v>
      </c>
      <c r="Y65">
        <f>AVERAGE($Y$52:$Y$64)</f>
        <v>0.85344153846153847</v>
      </c>
      <c r="Z65">
        <f>AVERAGE($Z$52:$Z$64)</f>
        <v>0.26923076923076922</v>
      </c>
    </row>
    <row r="66" spans="1:26" x14ac:dyDescent="0.25">
      <c r="A66" s="105">
        <v>7</v>
      </c>
      <c r="B66" s="105">
        <v>5</v>
      </c>
      <c r="D66" s="107">
        <v>8</v>
      </c>
      <c r="E66" s="107">
        <v>12</v>
      </c>
      <c r="F66" s="107">
        <v>24</v>
      </c>
      <c r="G66" s="107"/>
      <c r="H66" s="107"/>
    </row>
    <row r="67" spans="1:26" x14ac:dyDescent="0.25">
      <c r="A67" s="105">
        <v>7</v>
      </c>
      <c r="B67" s="105">
        <v>6</v>
      </c>
      <c r="D67" s="107">
        <v>8</v>
      </c>
      <c r="E67" s="107">
        <v>12</v>
      </c>
      <c r="F67" s="107">
        <v>24</v>
      </c>
      <c r="G67" s="107"/>
      <c r="H67" s="107"/>
    </row>
    <row r="68" spans="1:26" x14ac:dyDescent="0.25">
      <c r="A68" s="105">
        <v>7</v>
      </c>
      <c r="B68" s="105">
        <v>7</v>
      </c>
      <c r="D68" s="107">
        <v>0.5</v>
      </c>
      <c r="E68" s="107">
        <v>0.75</v>
      </c>
      <c r="F68" s="107">
        <v>1</v>
      </c>
      <c r="G68" s="107"/>
      <c r="H68" s="107"/>
    </row>
    <row r="69" spans="1:26" x14ac:dyDescent="0.25">
      <c r="A69" s="105">
        <v>7</v>
      </c>
      <c r="B69" s="105">
        <v>8</v>
      </c>
      <c r="D69" s="107">
        <v>0</v>
      </c>
      <c r="E69" s="107">
        <v>0.15</v>
      </c>
      <c r="F69" s="107">
        <v>0.2</v>
      </c>
      <c r="G69" s="107"/>
      <c r="H69" s="107"/>
    </row>
    <row r="70" spans="1:26" x14ac:dyDescent="0.25">
      <c r="A70" s="105">
        <v>7</v>
      </c>
      <c r="B70" s="105">
        <v>9</v>
      </c>
      <c r="D70" s="107">
        <v>0.5</v>
      </c>
      <c r="E70" s="107">
        <v>0.7</v>
      </c>
      <c r="F70" s="107">
        <v>0.8</v>
      </c>
      <c r="G70" s="107"/>
      <c r="H70" s="107"/>
    </row>
    <row r="71" spans="1:26" x14ac:dyDescent="0.25">
      <c r="A71" s="105">
        <v>7</v>
      </c>
      <c r="B71" s="105">
        <v>10</v>
      </c>
      <c r="D71" s="107">
        <v>0.5</v>
      </c>
      <c r="E71" s="107">
        <v>0.7</v>
      </c>
      <c r="F71" s="107">
        <v>0.8</v>
      </c>
      <c r="G71" s="107"/>
      <c r="H71" s="107"/>
    </row>
    <row r="72" spans="1:26" x14ac:dyDescent="0.25">
      <c r="A72" s="105">
        <v>8</v>
      </c>
      <c r="B72" s="105">
        <v>1</v>
      </c>
      <c r="D72" s="107">
        <v>128</v>
      </c>
      <c r="E72" s="107">
        <v>256</v>
      </c>
      <c r="F72" s="107">
        <v>257</v>
      </c>
      <c r="G72" s="107"/>
      <c r="H72" s="107"/>
    </row>
    <row r="73" spans="1:26" x14ac:dyDescent="0.25">
      <c r="A73" s="105">
        <v>8</v>
      </c>
      <c r="B73" s="105">
        <v>2</v>
      </c>
      <c r="D73" s="107">
        <v>0.05</v>
      </c>
      <c r="E73" s="107">
        <v>0.1</v>
      </c>
      <c r="F73" s="107">
        <v>0.25</v>
      </c>
      <c r="G73" s="107"/>
      <c r="H73" s="107"/>
    </row>
    <row r="74" spans="1:26" x14ac:dyDescent="0.25">
      <c r="A74" s="105">
        <v>8</v>
      </c>
      <c r="B74" s="105">
        <v>3</v>
      </c>
      <c r="D74" s="107">
        <v>0.2</v>
      </c>
      <c r="E74" s="107">
        <v>0.4</v>
      </c>
      <c r="F74" s="107">
        <v>0.5</v>
      </c>
      <c r="G74" s="107"/>
      <c r="H74" s="107"/>
    </row>
    <row r="75" spans="1:26" x14ac:dyDescent="0.25">
      <c r="A75" s="105">
        <v>8</v>
      </c>
      <c r="B75" s="105">
        <v>4</v>
      </c>
      <c r="D75" s="107">
        <v>0.2</v>
      </c>
      <c r="E75" s="107">
        <v>0.4</v>
      </c>
      <c r="F75" s="107">
        <v>0.5</v>
      </c>
      <c r="G75" s="107"/>
      <c r="H75" s="107"/>
    </row>
    <row r="76" spans="1:26" x14ac:dyDescent="0.25">
      <c r="A76" s="105">
        <v>8</v>
      </c>
      <c r="B76" s="105">
        <v>5</v>
      </c>
      <c r="D76" s="107">
        <v>768</v>
      </c>
      <c r="E76" s="107">
        <v>4608</v>
      </c>
      <c r="F76" s="107">
        <v>9216</v>
      </c>
      <c r="G76" s="107"/>
      <c r="H76" s="107"/>
    </row>
    <row r="77" spans="1:26" x14ac:dyDescent="0.25">
      <c r="A77" s="105">
        <v>8</v>
      </c>
      <c r="B77" s="105">
        <v>6</v>
      </c>
      <c r="D77" s="107">
        <v>768</v>
      </c>
      <c r="E77" s="107">
        <v>4608</v>
      </c>
      <c r="F77" s="107">
        <v>9216</v>
      </c>
      <c r="G77" s="107"/>
      <c r="H77" s="107"/>
    </row>
    <row r="78" spans="1:26" x14ac:dyDescent="0.25">
      <c r="A78" s="105">
        <v>8</v>
      </c>
      <c r="B78" s="105">
        <v>7</v>
      </c>
      <c r="D78" s="107">
        <v>2</v>
      </c>
      <c r="E78" s="107">
        <v>4</v>
      </c>
      <c r="F78" s="107">
        <v>10</v>
      </c>
      <c r="G78" s="107"/>
      <c r="H78" s="107"/>
    </row>
    <row r="79" spans="1:26" x14ac:dyDescent="0.25">
      <c r="A79" s="105">
        <v>8</v>
      </c>
      <c r="B79" s="105">
        <v>8</v>
      </c>
      <c r="D79" s="107">
        <v>0</v>
      </c>
      <c r="E79" s="107">
        <v>1E-3</v>
      </c>
      <c r="F79" s="107">
        <v>2E-3</v>
      </c>
      <c r="G79" s="107"/>
      <c r="H79" s="107"/>
    </row>
    <row r="80" spans="1:26" x14ac:dyDescent="0.25">
      <c r="A80" s="105">
        <v>8</v>
      </c>
      <c r="B80" s="105">
        <v>9</v>
      </c>
      <c r="D80" s="107">
        <v>0.1</v>
      </c>
      <c r="E80" s="107">
        <v>0.2</v>
      </c>
      <c r="F80" s="107">
        <v>0.3</v>
      </c>
      <c r="G80" s="107"/>
      <c r="H80" s="107"/>
    </row>
    <row r="81" spans="1:8" x14ac:dyDescent="0.25">
      <c r="A81" s="105">
        <v>8</v>
      </c>
      <c r="B81" s="105">
        <v>10</v>
      </c>
      <c r="D81" s="107">
        <v>0.1</v>
      </c>
      <c r="E81" s="107">
        <v>0.25</v>
      </c>
      <c r="F81" s="107">
        <v>0.5</v>
      </c>
      <c r="G81" s="107"/>
      <c r="H81" s="107"/>
    </row>
    <row r="82" spans="1:8" x14ac:dyDescent="0.25">
      <c r="A82" s="105">
        <v>9</v>
      </c>
      <c r="B82" s="105">
        <v>1</v>
      </c>
      <c r="D82" s="107">
        <v>256</v>
      </c>
      <c r="E82" s="107">
        <v>768</v>
      </c>
      <c r="F82" s="107">
        <v>1024</v>
      </c>
      <c r="G82" s="107"/>
      <c r="H82" s="107"/>
    </row>
    <row r="83" spans="1:8" x14ac:dyDescent="0.25">
      <c r="A83" s="105">
        <v>9</v>
      </c>
      <c r="B83" s="105">
        <v>2</v>
      </c>
      <c r="D83" s="107">
        <v>0.2</v>
      </c>
      <c r="E83" s="107">
        <v>0.45</v>
      </c>
      <c r="F83" s="107">
        <v>0.65</v>
      </c>
      <c r="G83" s="107"/>
      <c r="H83" s="107"/>
    </row>
    <row r="84" spans="1:8" x14ac:dyDescent="0.25">
      <c r="A84" s="105">
        <v>9</v>
      </c>
      <c r="B84" s="105">
        <v>3</v>
      </c>
      <c r="D84" s="107">
        <v>0.01</v>
      </c>
      <c r="E84" s="107">
        <v>0.1</v>
      </c>
      <c r="F84" s="107">
        <v>0.25</v>
      </c>
      <c r="G84" s="107"/>
      <c r="H84" s="107"/>
    </row>
    <row r="85" spans="1:8" x14ac:dyDescent="0.25">
      <c r="A85" s="105">
        <v>9</v>
      </c>
      <c r="B85" s="105">
        <v>4</v>
      </c>
      <c r="D85" s="107">
        <v>0.3</v>
      </c>
      <c r="E85" s="107">
        <v>0.5</v>
      </c>
      <c r="F85" s="107">
        <v>0.7</v>
      </c>
      <c r="G85" s="107"/>
      <c r="H85" s="107"/>
    </row>
    <row r="86" spans="1:8" x14ac:dyDescent="0.25">
      <c r="A86" s="105">
        <v>9</v>
      </c>
      <c r="B86" s="105">
        <v>5</v>
      </c>
      <c r="D86" s="107">
        <v>24</v>
      </c>
      <c r="E86" s="107">
        <v>72</v>
      </c>
      <c r="F86" s="107">
        <v>192</v>
      </c>
      <c r="G86" s="107"/>
      <c r="H86" s="107"/>
    </row>
    <row r="87" spans="1:8" x14ac:dyDescent="0.25">
      <c r="A87" s="105">
        <v>9</v>
      </c>
      <c r="B87" s="105">
        <v>6</v>
      </c>
      <c r="D87" s="107">
        <v>1</v>
      </c>
      <c r="E87" s="107">
        <v>12</v>
      </c>
      <c r="F87" s="107">
        <v>24</v>
      </c>
      <c r="G87" s="107"/>
      <c r="H87" s="107"/>
    </row>
    <row r="88" spans="1:8" x14ac:dyDescent="0.25">
      <c r="A88" s="105">
        <v>9</v>
      </c>
      <c r="B88" s="105">
        <v>7</v>
      </c>
      <c r="D88" s="107">
        <v>0.05</v>
      </c>
      <c r="E88" s="107">
        <v>0.1</v>
      </c>
      <c r="F88" s="107">
        <v>0.25</v>
      </c>
      <c r="G88" s="107"/>
      <c r="H88" s="107"/>
    </row>
    <row r="89" spans="1:8" x14ac:dyDescent="0.25">
      <c r="A89" s="105">
        <v>9</v>
      </c>
      <c r="B89" s="105">
        <v>8</v>
      </c>
      <c r="D89" s="107">
        <v>0.1</v>
      </c>
      <c r="E89" s="107">
        <v>0.3</v>
      </c>
      <c r="F89" s="107">
        <v>0.5</v>
      </c>
      <c r="G89" s="107"/>
      <c r="H89" s="107"/>
    </row>
    <row r="90" spans="1:8" x14ac:dyDescent="0.25">
      <c r="A90" s="105">
        <v>9</v>
      </c>
      <c r="B90" s="105">
        <v>9</v>
      </c>
      <c r="D90" s="107">
        <v>0.1</v>
      </c>
      <c r="E90" s="107">
        <v>0.2</v>
      </c>
      <c r="F90" s="107">
        <v>0.3</v>
      </c>
      <c r="G90" s="107"/>
      <c r="H90" s="107"/>
    </row>
    <row r="91" spans="1:8" x14ac:dyDescent="0.25">
      <c r="A91" s="105">
        <v>9</v>
      </c>
      <c r="B91" s="105">
        <v>10</v>
      </c>
      <c r="D91" s="107">
        <v>0.8</v>
      </c>
      <c r="E91" s="107">
        <v>0.9</v>
      </c>
      <c r="F91" s="107">
        <v>0.99</v>
      </c>
      <c r="G91" s="107"/>
      <c r="H91" s="107"/>
    </row>
    <row r="92" spans="1:8" x14ac:dyDescent="0.25">
      <c r="A92" s="105">
        <v>10</v>
      </c>
      <c r="B92" s="105">
        <v>1</v>
      </c>
      <c r="D92" s="107">
        <v>128</v>
      </c>
      <c r="E92" s="107">
        <v>190</v>
      </c>
      <c r="F92" s="107">
        <v>256</v>
      </c>
      <c r="G92" s="107"/>
      <c r="H92" s="107"/>
    </row>
    <row r="93" spans="1:8" x14ac:dyDescent="0.25">
      <c r="A93" s="105">
        <v>10</v>
      </c>
      <c r="B93" s="105">
        <v>2</v>
      </c>
      <c r="D93" s="107">
        <v>0.25</v>
      </c>
      <c r="E93" s="107">
        <v>0.5</v>
      </c>
      <c r="F93" s="107">
        <v>0.9</v>
      </c>
      <c r="G93" s="107"/>
      <c r="H93" s="107"/>
    </row>
    <row r="94" spans="1:8" x14ac:dyDescent="0.25">
      <c r="A94" s="105">
        <v>10</v>
      </c>
      <c r="B94" s="105">
        <v>3</v>
      </c>
      <c r="D94" s="107">
        <v>0.5</v>
      </c>
      <c r="E94" s="107">
        <v>0.75</v>
      </c>
      <c r="F94" s="107">
        <v>0.95</v>
      </c>
      <c r="G94" s="107"/>
      <c r="H94" s="107"/>
    </row>
    <row r="95" spans="1:8" x14ac:dyDescent="0.25">
      <c r="A95" s="105">
        <v>10</v>
      </c>
      <c r="B95" s="105">
        <v>4</v>
      </c>
      <c r="D95" s="107">
        <v>0.5</v>
      </c>
      <c r="E95" s="107">
        <v>0.54</v>
      </c>
      <c r="F95" s="107">
        <v>0.55000000000000004</v>
      </c>
      <c r="G95" s="107"/>
      <c r="H95" s="107"/>
    </row>
    <row r="96" spans="1:8" x14ac:dyDescent="0.25">
      <c r="A96" s="105">
        <v>10</v>
      </c>
      <c r="B96" s="105">
        <v>5</v>
      </c>
      <c r="D96" s="107">
        <v>9216</v>
      </c>
      <c r="E96" s="107">
        <v>46080</v>
      </c>
      <c r="F96" s="107">
        <v>92160</v>
      </c>
      <c r="G96" s="107"/>
      <c r="H96" s="107"/>
    </row>
    <row r="97" spans="1:8" x14ac:dyDescent="0.25">
      <c r="A97" s="105">
        <v>10</v>
      </c>
      <c r="B97" s="105">
        <v>6</v>
      </c>
      <c r="D97" s="107">
        <v>7</v>
      </c>
      <c r="E97" s="107">
        <v>9</v>
      </c>
      <c r="F97" s="107">
        <v>10</v>
      </c>
      <c r="G97" s="107"/>
      <c r="H97" s="107"/>
    </row>
    <row r="98" spans="1:8" x14ac:dyDescent="0.25">
      <c r="A98" s="105">
        <v>10</v>
      </c>
      <c r="B98" s="105">
        <v>7</v>
      </c>
      <c r="D98" s="107">
        <v>2</v>
      </c>
      <c r="E98" s="107">
        <v>3</v>
      </c>
      <c r="F98" s="107">
        <v>5</v>
      </c>
      <c r="G98" s="107"/>
      <c r="H98" s="107"/>
    </row>
    <row r="99" spans="1:8" x14ac:dyDescent="0.25">
      <c r="A99" s="105">
        <v>10</v>
      </c>
      <c r="B99" s="105">
        <v>8</v>
      </c>
      <c r="D99" s="107">
        <v>0</v>
      </c>
      <c r="E99" s="107">
        <v>1E-4</v>
      </c>
      <c r="F99" s="107">
        <v>2.0000000000000001E-4</v>
      </c>
      <c r="G99" s="107"/>
      <c r="H99" s="107"/>
    </row>
    <row r="100" spans="1:8" x14ac:dyDescent="0.25">
      <c r="A100" s="105">
        <v>10</v>
      </c>
      <c r="B100" s="105">
        <v>9</v>
      </c>
      <c r="D100" s="107">
        <v>0</v>
      </c>
      <c r="E100" s="107">
        <v>1E-4</v>
      </c>
      <c r="F100" s="107">
        <v>2.0000000000000001E-4</v>
      </c>
      <c r="G100" s="107"/>
      <c r="H100" s="107"/>
    </row>
    <row r="101" spans="1:8" x14ac:dyDescent="0.25">
      <c r="A101" s="105">
        <v>10</v>
      </c>
      <c r="B101" s="105">
        <v>10</v>
      </c>
      <c r="D101" s="107">
        <v>0.9</v>
      </c>
      <c r="E101" s="107">
        <v>0.95</v>
      </c>
      <c r="F101" s="107">
        <v>0.98</v>
      </c>
      <c r="G101" s="107"/>
      <c r="H101" s="107"/>
    </row>
    <row r="102" spans="1:8" x14ac:dyDescent="0.25">
      <c r="A102" s="105">
        <v>11</v>
      </c>
      <c r="B102" s="105">
        <v>1</v>
      </c>
      <c r="D102" s="107">
        <v>512</v>
      </c>
      <c r="E102" s="107">
        <v>1024</v>
      </c>
      <c r="F102" s="107">
        <v>2048</v>
      </c>
      <c r="G102" s="107"/>
      <c r="H102" s="107"/>
    </row>
    <row r="103" spans="1:8" x14ac:dyDescent="0.25">
      <c r="A103" s="105">
        <v>11</v>
      </c>
      <c r="B103" s="105">
        <v>2</v>
      </c>
      <c r="D103" s="107">
        <v>0.2</v>
      </c>
      <c r="E103" s="107">
        <v>0.5</v>
      </c>
      <c r="F103" s="107">
        <v>0.8</v>
      </c>
      <c r="G103" s="107"/>
      <c r="H103" s="107"/>
    </row>
    <row r="104" spans="1:8" x14ac:dyDescent="0.25">
      <c r="A104" s="105">
        <v>11</v>
      </c>
      <c r="B104" s="105">
        <v>3</v>
      </c>
      <c r="D104" s="107">
        <v>0</v>
      </c>
      <c r="E104" s="107">
        <v>0.2</v>
      </c>
      <c r="F104" s="107">
        <v>0.4</v>
      </c>
      <c r="G104" s="107"/>
      <c r="H104" s="107"/>
    </row>
    <row r="105" spans="1:8" x14ac:dyDescent="0.25">
      <c r="A105" s="105">
        <v>11</v>
      </c>
      <c r="B105" s="105">
        <v>4</v>
      </c>
      <c r="D105" s="107">
        <v>0</v>
      </c>
      <c r="E105" s="107">
        <v>0.1</v>
      </c>
      <c r="F105" s="107">
        <v>0.3</v>
      </c>
      <c r="G105" s="107"/>
      <c r="H105" s="107"/>
    </row>
    <row r="106" spans="1:8" x14ac:dyDescent="0.25">
      <c r="A106" s="105">
        <v>11</v>
      </c>
      <c r="B106" s="105">
        <v>5</v>
      </c>
      <c r="D106" s="107">
        <v>8</v>
      </c>
      <c r="E106" s="107">
        <v>24</v>
      </c>
      <c r="F106" s="107">
        <v>48</v>
      </c>
      <c r="G106" s="107"/>
      <c r="H106" s="107"/>
    </row>
    <row r="107" spans="1:8" x14ac:dyDescent="0.25">
      <c r="A107" s="105">
        <v>11</v>
      </c>
      <c r="B107" s="105">
        <v>6</v>
      </c>
      <c r="D107" s="107">
        <v>0.5</v>
      </c>
      <c r="E107" s="107">
        <v>1</v>
      </c>
      <c r="F107" s="107">
        <v>4</v>
      </c>
      <c r="G107" s="107"/>
      <c r="H107" s="107"/>
    </row>
    <row r="108" spans="1:8" x14ac:dyDescent="0.25">
      <c r="A108" s="105">
        <v>11</v>
      </c>
      <c r="B108" s="105">
        <v>7</v>
      </c>
      <c r="D108" s="107">
        <v>0.1</v>
      </c>
      <c r="E108" s="107">
        <v>0.5</v>
      </c>
      <c r="F108" s="107">
        <v>1</v>
      </c>
      <c r="G108" s="107"/>
      <c r="H108" s="107"/>
    </row>
    <row r="109" spans="1:8" x14ac:dyDescent="0.25">
      <c r="A109" s="105">
        <v>11</v>
      </c>
      <c r="B109" s="105">
        <v>8</v>
      </c>
      <c r="D109" s="107">
        <v>0.1</v>
      </c>
      <c r="E109" s="107">
        <v>0.2</v>
      </c>
      <c r="F109" s="107">
        <v>0.5</v>
      </c>
      <c r="G109" s="107"/>
      <c r="H109" s="107"/>
    </row>
    <row r="110" spans="1:8" x14ac:dyDescent="0.25">
      <c r="A110" s="105">
        <v>11</v>
      </c>
      <c r="B110" s="105">
        <v>9</v>
      </c>
      <c r="D110" s="107">
        <v>0.5</v>
      </c>
      <c r="E110" s="107">
        <v>1</v>
      </c>
      <c r="F110" s="107">
        <v>2</v>
      </c>
      <c r="G110" s="107"/>
      <c r="H110" s="107"/>
    </row>
    <row r="111" spans="1:8" x14ac:dyDescent="0.25">
      <c r="A111" s="105">
        <v>11</v>
      </c>
      <c r="B111" s="105">
        <v>10</v>
      </c>
      <c r="D111" s="107">
        <v>0.25</v>
      </c>
      <c r="E111" s="107">
        <v>0.75</v>
      </c>
      <c r="F111" s="107">
        <v>1</v>
      </c>
      <c r="G111" s="107"/>
      <c r="H111" s="107"/>
    </row>
    <row r="112" spans="1:8" x14ac:dyDescent="0.25">
      <c r="A112" s="105">
        <v>12</v>
      </c>
      <c r="B112" s="105">
        <v>1</v>
      </c>
      <c r="D112" s="107">
        <v>128</v>
      </c>
      <c r="E112" s="107">
        <v>512</v>
      </c>
      <c r="F112" s="107">
        <v>1024</v>
      </c>
      <c r="G112" s="107"/>
      <c r="H112" s="107"/>
    </row>
    <row r="113" spans="1:8" x14ac:dyDescent="0.25">
      <c r="A113" s="105">
        <v>12</v>
      </c>
      <c r="B113" s="105">
        <v>2</v>
      </c>
      <c r="D113" s="107">
        <v>0.05</v>
      </c>
      <c r="E113" s="107">
        <v>0.4</v>
      </c>
      <c r="F113" s="107">
        <v>0.9</v>
      </c>
      <c r="G113" s="107"/>
      <c r="H113" s="107"/>
    </row>
    <row r="114" spans="1:8" x14ac:dyDescent="0.25">
      <c r="A114" s="105">
        <v>12</v>
      </c>
      <c r="B114" s="105">
        <v>3</v>
      </c>
      <c r="D114" s="107">
        <v>0.3</v>
      </c>
      <c r="E114" s="107">
        <v>0.5</v>
      </c>
      <c r="F114" s="107">
        <v>0.75</v>
      </c>
      <c r="G114" s="107"/>
      <c r="H114" s="107"/>
    </row>
    <row r="115" spans="1:8" x14ac:dyDescent="0.25">
      <c r="A115" s="105">
        <v>12</v>
      </c>
      <c r="B115" s="105">
        <v>4</v>
      </c>
      <c r="D115" s="107">
        <v>0.25</v>
      </c>
      <c r="E115" s="107">
        <v>0.4</v>
      </c>
      <c r="F115" s="107">
        <v>0.65</v>
      </c>
      <c r="G115" s="107"/>
      <c r="H115" s="107"/>
    </row>
    <row r="116" spans="1:8" x14ac:dyDescent="0.25">
      <c r="A116" s="105">
        <v>12</v>
      </c>
      <c r="B116" s="105">
        <v>5</v>
      </c>
      <c r="D116" s="107">
        <v>6</v>
      </c>
      <c r="E116" s="107">
        <v>72</v>
      </c>
      <c r="F116" s="107">
        <v>192</v>
      </c>
      <c r="G116" s="107"/>
      <c r="H116" s="107"/>
    </row>
    <row r="117" spans="1:8" x14ac:dyDescent="0.25">
      <c r="A117" s="105">
        <v>12</v>
      </c>
      <c r="B117" s="105">
        <v>6</v>
      </c>
      <c r="D117" s="107">
        <v>1</v>
      </c>
      <c r="E117" s="107">
        <v>8</v>
      </c>
      <c r="F117" s="107">
        <v>24</v>
      </c>
      <c r="G117" s="107"/>
      <c r="H117" s="107"/>
    </row>
    <row r="118" spans="1:8" x14ac:dyDescent="0.25">
      <c r="A118" s="105">
        <v>12</v>
      </c>
      <c r="B118" s="105">
        <v>7</v>
      </c>
      <c r="D118" s="107">
        <v>0</v>
      </c>
      <c r="E118" s="107">
        <v>0.5</v>
      </c>
      <c r="F118" s="107">
        <v>1</v>
      </c>
      <c r="G118" s="107"/>
      <c r="H118" s="107"/>
    </row>
    <row r="119" spans="1:8" x14ac:dyDescent="0.25">
      <c r="A119" s="105">
        <v>12</v>
      </c>
      <c r="B119" s="105">
        <v>8</v>
      </c>
      <c r="D119" s="107">
        <v>0</v>
      </c>
      <c r="E119" s="107">
        <v>0.8</v>
      </c>
      <c r="F119" s="107">
        <v>1.2</v>
      </c>
      <c r="G119" s="107"/>
      <c r="H119" s="107"/>
    </row>
    <row r="120" spans="1:8" x14ac:dyDescent="0.25">
      <c r="A120" s="105">
        <v>12</v>
      </c>
      <c r="B120" s="105">
        <v>9</v>
      </c>
      <c r="D120" s="107">
        <v>0</v>
      </c>
      <c r="E120" s="107">
        <v>1</v>
      </c>
      <c r="F120" s="107">
        <v>2</v>
      </c>
      <c r="G120" s="107"/>
      <c r="H120" s="107"/>
    </row>
    <row r="121" spans="1:8" x14ac:dyDescent="0.25">
      <c r="A121" s="105">
        <v>12</v>
      </c>
      <c r="B121" s="105">
        <v>10</v>
      </c>
      <c r="D121" s="107">
        <v>0.05</v>
      </c>
      <c r="E121" s="107">
        <v>0.4</v>
      </c>
      <c r="F121" s="107">
        <v>0.6</v>
      </c>
      <c r="G121" s="107"/>
      <c r="H121" s="107"/>
    </row>
    <row r="122" spans="1:8" x14ac:dyDescent="0.25">
      <c r="A122" s="105">
        <v>13</v>
      </c>
      <c r="B122" s="105">
        <v>1</v>
      </c>
      <c r="D122" s="107">
        <v>128</v>
      </c>
      <c r="E122" s="107">
        <v>512</v>
      </c>
      <c r="F122" s="107">
        <v>1024</v>
      </c>
      <c r="G122" s="107"/>
      <c r="H122" s="107"/>
    </row>
    <row r="123" spans="1:8" x14ac:dyDescent="0.25">
      <c r="A123" s="105">
        <v>13</v>
      </c>
      <c r="B123" s="105">
        <v>2</v>
      </c>
      <c r="D123" s="107">
        <v>0.5</v>
      </c>
      <c r="E123" s="107">
        <v>0.75</v>
      </c>
      <c r="F123" s="107">
        <v>1</v>
      </c>
      <c r="G123" s="107"/>
      <c r="H123" s="107"/>
    </row>
    <row r="124" spans="1:8" x14ac:dyDescent="0.25">
      <c r="A124" s="105">
        <v>13</v>
      </c>
      <c r="B124" s="105">
        <v>3</v>
      </c>
      <c r="D124" s="107">
        <v>0.05</v>
      </c>
      <c r="E124" s="107">
        <v>0.2</v>
      </c>
      <c r="F124" s="107">
        <v>0.3</v>
      </c>
      <c r="G124" s="107"/>
      <c r="H124" s="107"/>
    </row>
    <row r="125" spans="1:8" x14ac:dyDescent="0.25">
      <c r="A125" s="105">
        <v>13</v>
      </c>
      <c r="B125" s="105">
        <v>4</v>
      </c>
      <c r="D125" s="107">
        <v>0.05</v>
      </c>
      <c r="E125" s="107">
        <v>0.15</v>
      </c>
      <c r="F125" s="107">
        <v>0.25</v>
      </c>
      <c r="G125" s="107"/>
      <c r="H125" s="107"/>
    </row>
    <row r="126" spans="1:8" x14ac:dyDescent="0.25">
      <c r="A126" s="105">
        <v>13</v>
      </c>
      <c r="B126" s="105">
        <v>5</v>
      </c>
      <c r="D126" s="107">
        <v>1</v>
      </c>
      <c r="E126" s="107">
        <v>8</v>
      </c>
      <c r="F126" s="107">
        <v>48</v>
      </c>
      <c r="G126" s="107"/>
      <c r="H126" s="107"/>
    </row>
    <row r="127" spans="1:8" x14ac:dyDescent="0.25">
      <c r="A127" s="105">
        <v>13</v>
      </c>
      <c r="B127" s="105">
        <v>6</v>
      </c>
      <c r="D127" s="107">
        <v>1.6E-2</v>
      </c>
      <c r="E127" s="107">
        <v>1</v>
      </c>
      <c r="F127" s="107">
        <v>8</v>
      </c>
      <c r="G127" s="107"/>
      <c r="H127" s="107"/>
    </row>
    <row r="128" spans="1:8" x14ac:dyDescent="0.25">
      <c r="A128" s="105">
        <v>13</v>
      </c>
      <c r="B128" s="105">
        <v>7</v>
      </c>
      <c r="D128" s="107">
        <v>0.25</v>
      </c>
      <c r="E128" s="107">
        <v>0.5</v>
      </c>
      <c r="F128" s="107">
        <v>2</v>
      </c>
      <c r="G128" s="107"/>
      <c r="H128" s="107"/>
    </row>
    <row r="129" spans="1:8" x14ac:dyDescent="0.25">
      <c r="A129" s="105">
        <v>13</v>
      </c>
      <c r="B129" s="105">
        <v>8</v>
      </c>
      <c r="D129" s="107">
        <v>0.05</v>
      </c>
      <c r="E129" s="107">
        <v>0.1</v>
      </c>
      <c r="F129" s="107">
        <v>0.25</v>
      </c>
      <c r="G129" s="107"/>
      <c r="H129" s="107"/>
    </row>
    <row r="130" spans="1:8" x14ac:dyDescent="0.25">
      <c r="A130" s="105">
        <v>13</v>
      </c>
      <c r="B130" s="105">
        <v>9</v>
      </c>
      <c r="D130" s="107">
        <v>0.05</v>
      </c>
      <c r="E130" s="107">
        <v>0.1</v>
      </c>
      <c r="F130" s="107">
        <v>0.5</v>
      </c>
      <c r="G130" s="107"/>
      <c r="H130" s="107"/>
    </row>
    <row r="131" spans="1:8" x14ac:dyDescent="0.25">
      <c r="A131" s="105">
        <v>13</v>
      </c>
      <c r="B131" s="105">
        <v>10</v>
      </c>
      <c r="D131" s="107">
        <v>0.5</v>
      </c>
      <c r="E131" s="107">
        <v>0.75</v>
      </c>
      <c r="F131" s="107">
        <v>0.95</v>
      </c>
      <c r="G131" s="107"/>
      <c r="H131" s="107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3C201-9AA1-4FBD-B757-9327E3DA2201}">
  <sheetPr codeName="Sheet43"/>
  <dimension ref="A1:HC122"/>
  <sheetViews>
    <sheetView workbookViewId="0">
      <selection activeCell="G2" sqref="G2:H12"/>
    </sheetView>
  </sheetViews>
  <sheetFormatPr defaultRowHeight="15" x14ac:dyDescent="0.25"/>
  <cols>
    <col min="1" max="8" width="9.140625" style="101"/>
    <col min="100" max="109" width="21.7109375" style="5" customWidth="1"/>
    <col min="110" max="117" width="9.140625" style="5"/>
    <col min="119" max="132" width="12.85546875" customWidth="1"/>
  </cols>
  <sheetData>
    <row r="1" spans="1:211" ht="15.75" thickBot="1" x14ac:dyDescent="0.3">
      <c r="A1" s="101" t="s">
        <v>441</v>
      </c>
      <c r="D1" s="102">
        <v>0.05</v>
      </c>
      <c r="E1" s="102">
        <v>0.5</v>
      </c>
      <c r="F1" s="102">
        <v>0.95</v>
      </c>
      <c r="G1" s="101" t="s">
        <v>355</v>
      </c>
      <c r="H1" s="101" t="s">
        <v>35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80</v>
      </c>
      <c r="AC1" t="s">
        <v>441</v>
      </c>
      <c r="AE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441</v>
      </c>
      <c r="DP1" t="s">
        <v>432</v>
      </c>
      <c r="DQ1">
        <f>COUNTIF($CV$2:$CV$12, "&gt;=0.01"   )</f>
        <v>3</v>
      </c>
      <c r="DR1" t="s">
        <v>50</v>
      </c>
      <c r="DS1">
        <v>11</v>
      </c>
      <c r="DT1" t="s">
        <v>219</v>
      </c>
      <c r="DU1">
        <v>11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</row>
    <row r="2" spans="1:211" x14ac:dyDescent="0.25">
      <c r="A2" s="101">
        <v>1</v>
      </c>
      <c r="B2" s="101">
        <v>1</v>
      </c>
      <c r="D2" s="103">
        <v>5</v>
      </c>
      <c r="E2" s="103">
        <v>10</v>
      </c>
      <c r="F2" s="103">
        <v>50</v>
      </c>
      <c r="G2" s="103">
        <v>10.727272727272727</v>
      </c>
      <c r="H2" s="103">
        <v>5.6</v>
      </c>
      <c r="P2" t="s">
        <v>1</v>
      </c>
      <c r="Q2">
        <v>0.10399999999999998</v>
      </c>
      <c r="R2">
        <v>0.96703313719417772</v>
      </c>
      <c r="S2">
        <v>0.96211720643313503</v>
      </c>
      <c r="T2">
        <v>1.7309360197478155E-2</v>
      </c>
      <c r="U2">
        <v>2.8988443644004203E-2</v>
      </c>
      <c r="V2">
        <v>1.8107459102506381E-2</v>
      </c>
      <c r="W2">
        <v>0.96086462175956333</v>
      </c>
      <c r="X2">
        <v>0.95167731629392971</v>
      </c>
      <c r="Y2">
        <v>0.64210526315789473</v>
      </c>
      <c r="Z2">
        <v>0.16250000000000001</v>
      </c>
      <c r="AA2">
        <v>0.95847996608013564</v>
      </c>
      <c r="AB2">
        <f>AVERAGE($Q$2:$AA$2)</f>
        <v>0.52483479762389307</v>
      </c>
      <c r="AC2" t="s">
        <v>52</v>
      </c>
      <c r="AD2">
        <f>VARP($Q$13:$AA$13)</f>
        <v>6.3938146154665448E-2</v>
      </c>
      <c r="AE2">
        <v>0.39804548838236387</v>
      </c>
      <c r="CV2" s="86">
        <v>11</v>
      </c>
      <c r="CW2" s="5">
        <f>SUM($Q$16:$AA$16)</f>
        <v>1</v>
      </c>
      <c r="CX2" s="5">
        <v>5.2892561983471076</v>
      </c>
      <c r="CY2" s="5">
        <f>SUM($Q$31:$AA$31)</f>
        <v>-5</v>
      </c>
      <c r="CZ2" s="5">
        <v>3.7024793388429744</v>
      </c>
      <c r="DA2" s="5">
        <v>4.6422661326345468E-2</v>
      </c>
      <c r="DB2" s="5">
        <v>11.528473343894456</v>
      </c>
      <c r="DC2" s="5">
        <v>0.49217782131351917</v>
      </c>
      <c r="DD2" s="5">
        <f t="shared" ref="DD2:DD12" si="0">($CV$4*CZ2+CY2*$CV$8/$CV$4-$CV$4)/($CV$2*$CV$4)</f>
        <v>0.34710743801652888</v>
      </c>
      <c r="DE2" s="5">
        <f t="shared" ref="DE2:DE12" si="1">($CV$4*CX2+CW2*$CV$6/$CV$4-$CV$4)/($CV$2*$CV$4)</f>
        <v>0.39669421487603312</v>
      </c>
      <c r="DF2" s="5">
        <v>1.2566286919820715E-5</v>
      </c>
      <c r="DG2" s="5">
        <v>1.5411229376514664</v>
      </c>
      <c r="DH2" s="5">
        <f t="shared" ref="DH2:DH12" si="2">COUNTIF($Q2:$AA2, "&lt;=.05"   )</f>
        <v>3</v>
      </c>
      <c r="DI2" s="5">
        <f t="shared" ref="DI2:DI12" si="3">COUNTIF($Q2:$AA2, "&gt;=.95"   )</f>
        <v>5</v>
      </c>
      <c r="DJ2" s="5">
        <v>8</v>
      </c>
      <c r="DK2" s="5">
        <f t="shared" ref="DK2:DK12" si="4">ABS(COUNTIF($Q2:$AA2, "&lt;=.5")/11 -0.5)</f>
        <v>4.545454545454547E-2</v>
      </c>
      <c r="DL2" s="5">
        <f t="shared" ref="DL2:DL12" si="5">AVERAGE($Q2:$AA2)</f>
        <v>0.52483479762389307</v>
      </c>
      <c r="DM2" s="5">
        <f t="shared" ref="DM2:DM12" si="6">STDEV($Q2:$AA2)</f>
        <v>0.45049739383490123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VARP(DAMS!$Q$31:$AA$31)</f>
        <v>0.79338842975206614</v>
      </c>
      <c r="GT2">
        <v>0.13223140495867766</v>
      </c>
      <c r="GU2">
        <v>0.33057851239669422</v>
      </c>
      <c r="GV2">
        <v>0.42975206611570244</v>
      </c>
      <c r="GW2">
        <v>0.69421487603305787</v>
      </c>
      <c r="GX2">
        <v>6.6115702479338789E-2</v>
      </c>
      <c r="GY2">
        <v>0.16528925619834711</v>
      </c>
      <c r="GZ2">
        <v>0.59504132231404949</v>
      </c>
      <c r="HA2">
        <v>0.39669421487603312</v>
      </c>
      <c r="HB2">
        <v>-0.2314049586776859</v>
      </c>
      <c r="HC2">
        <v>0.33057851239669422</v>
      </c>
    </row>
    <row r="3" spans="1:211" x14ac:dyDescent="0.25">
      <c r="A3" s="101">
        <v>1</v>
      </c>
      <c r="B3" s="101">
        <v>2</v>
      </c>
      <c r="D3" s="103">
        <v>10</v>
      </c>
      <c r="E3" s="103">
        <v>20</v>
      </c>
      <c r="F3" s="103">
        <v>60</v>
      </c>
      <c r="G3" s="103">
        <v>35.63636363636364</v>
      </c>
      <c r="H3" s="103">
        <v>115</v>
      </c>
      <c r="P3" t="s">
        <v>2</v>
      </c>
      <c r="Q3">
        <v>0.55399999999999994</v>
      </c>
      <c r="R3">
        <v>0.97357905187391403</v>
      </c>
      <c r="S3">
        <v>0.96587616590593373</v>
      </c>
      <c r="T3">
        <v>0.1</v>
      </c>
      <c r="U3">
        <v>0.85526315789473684</v>
      </c>
      <c r="V3">
        <v>0.95185356309076663</v>
      </c>
      <c r="W3">
        <v>0.95216196182593116</v>
      </c>
      <c r="X3">
        <v>0.30499999999999999</v>
      </c>
      <c r="Y3">
        <v>0.10999999999999999</v>
      </c>
      <c r="Z3">
        <v>4.541284403669725E-2</v>
      </c>
      <c r="AA3">
        <v>0.57499999999999996</v>
      </c>
      <c r="AB3">
        <f>AVERAGE($Q$3:$AA$3)</f>
        <v>0.58074061314799819</v>
      </c>
      <c r="AC3" t="s">
        <v>54</v>
      </c>
      <c r="AD3">
        <f>VARP($AB$2:$AB$12)</f>
        <v>5.29103594039485E-3</v>
      </c>
      <c r="AE3">
        <v>3.2939225041785668E-2</v>
      </c>
      <c r="CV3" s="86" t="s">
        <v>210</v>
      </c>
      <c r="CW3" s="5">
        <f>SUM($Q$17:$AA$17)</f>
        <v>3</v>
      </c>
      <c r="CX3" s="5">
        <v>3.5041322314049581</v>
      </c>
      <c r="CY3" s="5">
        <f>SUM($Q$32:$AA$32)</f>
        <v>1</v>
      </c>
      <c r="CZ3" s="5">
        <v>2.6776859504132231</v>
      </c>
      <c r="DA3" s="5">
        <v>-6.7132940980469125E-2</v>
      </c>
      <c r="DB3" s="5">
        <v>1.4381029367714349</v>
      </c>
      <c r="DC3" s="5">
        <v>0.41356941306958761</v>
      </c>
      <c r="DD3" s="5">
        <f t="shared" si="0"/>
        <v>0.13223140495867769</v>
      </c>
      <c r="DE3" s="5">
        <f t="shared" si="1"/>
        <v>0.24793388429752061</v>
      </c>
      <c r="DF3" s="5">
        <v>1.1408862627609508E-2</v>
      </c>
      <c r="DG3" s="5">
        <v>1.9967061123241698</v>
      </c>
      <c r="DH3" s="5">
        <f t="shared" si="2"/>
        <v>1</v>
      </c>
      <c r="DI3" s="5">
        <f t="shared" si="3"/>
        <v>4</v>
      </c>
      <c r="DJ3" s="5">
        <v>5</v>
      </c>
      <c r="DK3" s="5">
        <f t="shared" si="4"/>
        <v>0.13636363636363635</v>
      </c>
      <c r="DL3" s="5">
        <f t="shared" si="5"/>
        <v>0.58074061314799819</v>
      </c>
      <c r="DM3" s="5">
        <f t="shared" si="6"/>
        <v>0.3833741884283014</v>
      </c>
      <c r="DO3" s="9" t="s">
        <v>376</v>
      </c>
      <c r="DP3" s="9">
        <v>1</v>
      </c>
      <c r="DQ3" s="9">
        <v>-0.42474255392718657</v>
      </c>
      <c r="DR3" s="9">
        <v>2.753192303354679E-2</v>
      </c>
      <c r="DS3" s="9">
        <v>0.68692788791382864</v>
      </c>
      <c r="DT3" s="9">
        <v>0.23249762185426942</v>
      </c>
      <c r="DU3" s="9">
        <v>-0.62245903856282492</v>
      </c>
      <c r="DV3" s="9">
        <v>0.35061170202324432</v>
      </c>
      <c r="DW3" s="9">
        <v>-0.17541997539466567</v>
      </c>
      <c r="DX3" s="9">
        <v>0.74538018360486424</v>
      </c>
      <c r="DY3" s="9">
        <v>0.35500678396279023</v>
      </c>
      <c r="DZ3" s="9">
        <v>-0.12388882285428925</v>
      </c>
      <c r="EA3" s="9">
        <v>0.37491237825317403</v>
      </c>
      <c r="EB3" s="9">
        <v>0.40405833080291514</v>
      </c>
      <c r="GR3" t="s">
        <v>2</v>
      </c>
      <c r="GS3">
        <v>0.13223140495867766</v>
      </c>
      <c r="GT3">
        <f>VARP(DAMS!$Q$32:$AA$32)</f>
        <v>0.99173553719008267</v>
      </c>
      <c r="GU3">
        <v>0.29752066115702475</v>
      </c>
      <c r="GV3">
        <v>0.49586776859504128</v>
      </c>
      <c r="GW3">
        <v>0.29752066115702475</v>
      </c>
      <c r="GX3">
        <v>0.13223140495867766</v>
      </c>
      <c r="GY3">
        <v>-3.3057851239669429E-2</v>
      </c>
      <c r="GZ3">
        <v>-0.26446280991735532</v>
      </c>
      <c r="HA3">
        <v>0.42975206611570244</v>
      </c>
      <c r="HB3">
        <v>0.26446280991735532</v>
      </c>
      <c r="HC3">
        <v>-6.6115702479338831E-2</v>
      </c>
    </row>
    <row r="4" spans="1:211" x14ac:dyDescent="0.25">
      <c r="A4" s="101">
        <v>1</v>
      </c>
      <c r="B4" s="101">
        <v>3</v>
      </c>
      <c r="D4" s="103">
        <v>30</v>
      </c>
      <c r="E4" s="103">
        <v>50</v>
      </c>
      <c r="F4" s="103">
        <v>100</v>
      </c>
      <c r="G4" s="103">
        <v>78.63636363636364</v>
      </c>
      <c r="H4" s="103">
        <v>210</v>
      </c>
      <c r="P4" t="s">
        <v>3</v>
      </c>
      <c r="Q4">
        <v>0.55399999999999994</v>
      </c>
      <c r="R4">
        <v>0.97357905187391403</v>
      </c>
      <c r="S4">
        <v>0.96587616590593373</v>
      </c>
      <c r="T4">
        <v>4.332108866254801E-2</v>
      </c>
      <c r="U4">
        <v>1.9322084764413619E-2</v>
      </c>
      <c r="V4">
        <v>3.6234858344178597E-2</v>
      </c>
      <c r="W4">
        <v>0.20300000000000001</v>
      </c>
      <c r="X4">
        <v>0.14899999999999997</v>
      </c>
      <c r="Y4">
        <v>0.22999999999999998</v>
      </c>
      <c r="Z4">
        <v>0.95080012802048319</v>
      </c>
      <c r="AA4">
        <v>0.96096272672912098</v>
      </c>
      <c r="AB4">
        <f>AVERAGE($Q$4:$AA$4)</f>
        <v>0.46237237311823559</v>
      </c>
      <c r="AC4" t="s">
        <v>57</v>
      </c>
      <c r="AD4">
        <f>VARP($Q$2:$AA$12)</f>
        <v>0.16063024960917593</v>
      </c>
      <c r="CV4" s="86">
        <v>11</v>
      </c>
      <c r="CW4" s="5">
        <f>SUM($Q$18:$AA$18)</f>
        <v>-1</v>
      </c>
      <c r="CX4" s="5">
        <v>1.9834710743801651</v>
      </c>
      <c r="CY4" s="5">
        <f>SUM($Q$33:$AA$33)</f>
        <v>-3</v>
      </c>
      <c r="CZ4" s="5">
        <v>2.5123966942148757</v>
      </c>
      <c r="DA4" s="5">
        <v>-4.73533077345894E-2</v>
      </c>
      <c r="DB4" s="5">
        <v>4.2169989587320256</v>
      </c>
      <c r="DC4" s="5">
        <v>0.20265210215490095</v>
      </c>
      <c r="DD4" s="5">
        <f t="shared" si="0"/>
        <v>0.19834710743801653</v>
      </c>
      <c r="DE4" s="5">
        <f t="shared" si="1"/>
        <v>8.2644628099173556E-2</v>
      </c>
      <c r="DF4" s="5">
        <v>1.824817521140853E-4</v>
      </c>
      <c r="DG4" s="5">
        <v>1.7911689558048385</v>
      </c>
      <c r="DH4" s="5">
        <f t="shared" si="2"/>
        <v>3</v>
      </c>
      <c r="DI4" s="5">
        <f t="shared" si="3"/>
        <v>4</v>
      </c>
      <c r="DJ4" s="5">
        <v>7</v>
      </c>
      <c r="DK4" s="5">
        <f t="shared" si="4"/>
        <v>4.5454545454545414E-2</v>
      </c>
      <c r="DL4" s="5">
        <f t="shared" si="5"/>
        <v>0.46237237311823559</v>
      </c>
      <c r="DM4" s="5">
        <f t="shared" si="6"/>
        <v>0.42229869555898308</v>
      </c>
      <c r="DO4" s="9" t="s">
        <v>218</v>
      </c>
      <c r="DP4" s="9">
        <v>-0.42474255392718657</v>
      </c>
      <c r="DQ4" s="9">
        <v>1</v>
      </c>
      <c r="DR4" s="9">
        <v>0.15153900933854725</v>
      </c>
      <c r="DS4" s="9">
        <v>-3.6591850963127011E-2</v>
      </c>
      <c r="DT4" s="9">
        <v>-5.5874598713056993E-2</v>
      </c>
      <c r="DU4" s="9">
        <v>-0.10161917276779667</v>
      </c>
      <c r="DV4" s="9">
        <v>-0.36179483130952922</v>
      </c>
      <c r="DW4" s="9">
        <v>0.74100053585231884</v>
      </c>
      <c r="DX4" s="9">
        <v>-0.49431208207280064</v>
      </c>
      <c r="DY4" s="9">
        <v>0.54366842466053844</v>
      </c>
      <c r="DZ4" s="9">
        <v>9.7326158905459745E-2</v>
      </c>
      <c r="EA4" s="9">
        <v>-0.65073105116763108</v>
      </c>
      <c r="EB4" s="9">
        <v>0.35773387675766066</v>
      </c>
      <c r="GR4" t="s">
        <v>3</v>
      </c>
      <c r="GS4">
        <v>0.33057851239669422</v>
      </c>
      <c r="GT4">
        <v>0.29752066115702475</v>
      </c>
      <c r="GU4">
        <f>VARP(DAMS!$Q$33:$AA$33)</f>
        <v>0.92561983471074383</v>
      </c>
      <c r="GV4">
        <v>0.33057851239669417</v>
      </c>
      <c r="GW4">
        <v>0.19834710743801651</v>
      </c>
      <c r="GX4">
        <v>0.33057851239669417</v>
      </c>
      <c r="GY4">
        <v>-0.26446280991735538</v>
      </c>
      <c r="GZ4">
        <v>6.6115702479338859E-2</v>
      </c>
      <c r="HA4">
        <v>0.52892561983471087</v>
      </c>
      <c r="HB4">
        <v>-6.6115702479338859E-2</v>
      </c>
      <c r="HC4">
        <v>-0.16528925619834711</v>
      </c>
    </row>
    <row r="5" spans="1:211" x14ac:dyDescent="0.25">
      <c r="A5" s="101">
        <v>1</v>
      </c>
      <c r="B5" s="101">
        <v>4</v>
      </c>
      <c r="D5" s="103">
        <v>10</v>
      </c>
      <c r="E5" s="103">
        <v>20</v>
      </c>
      <c r="F5" s="103">
        <v>40</v>
      </c>
      <c r="G5" s="103">
        <v>9.7318181818181806</v>
      </c>
      <c r="H5" s="103">
        <v>0.2</v>
      </c>
      <c r="P5" t="s">
        <v>4</v>
      </c>
      <c r="Q5">
        <v>0.10399999999999998</v>
      </c>
      <c r="R5">
        <v>0.96237186284906318</v>
      </c>
      <c r="S5">
        <v>0.96211720643313503</v>
      </c>
      <c r="T5">
        <v>4.90546417092078E-2</v>
      </c>
      <c r="U5">
        <v>4.833180415380766E-2</v>
      </c>
      <c r="V5">
        <v>1.8107459102506381E-2</v>
      </c>
      <c r="W5">
        <v>0.96345037519467647</v>
      </c>
      <c r="X5">
        <v>0.9508928571428571</v>
      </c>
      <c r="Y5">
        <v>0.67999999999999994</v>
      </c>
      <c r="Z5">
        <v>3.8372093023255817E-2</v>
      </c>
      <c r="AA5">
        <v>0.57499999999999996</v>
      </c>
      <c r="AB5">
        <f>AVERAGE($Q$5:$AA$5)</f>
        <v>0.48651802723713722</v>
      </c>
      <c r="AC5" t="s">
        <v>59</v>
      </c>
      <c r="AD5">
        <f>AVERAGE($Q$2:$AA$12)</f>
        <v>0.51821691281988513</v>
      </c>
      <c r="CV5" s="86" t="s">
        <v>203</v>
      </c>
      <c r="CW5" s="5">
        <f>SUM($Q$19:$AA$19)</f>
        <v>1</v>
      </c>
      <c r="CX5" s="5">
        <v>5.2892561983471076</v>
      </c>
      <c r="CY5" s="5">
        <f>SUM($Q$34:$AA$34)</f>
        <v>-5</v>
      </c>
      <c r="CZ5" s="5">
        <v>4.0661157024793386</v>
      </c>
      <c r="DA5" s="5">
        <v>7.1236909499819714E-2</v>
      </c>
      <c r="DB5" s="5">
        <v>1.816998162019491</v>
      </c>
      <c r="DC5" s="5">
        <v>0.47919252958044789</v>
      </c>
      <c r="DD5" s="5">
        <f t="shared" si="0"/>
        <v>0.38016528925619836</v>
      </c>
      <c r="DE5" s="5">
        <f t="shared" si="1"/>
        <v>0.39669421487603312</v>
      </c>
      <c r="DF5" s="5">
        <v>1.6028492470718271E-5</v>
      </c>
      <c r="DG5" s="5">
        <v>1.8221327516189327</v>
      </c>
      <c r="DH5" s="5">
        <f t="shared" si="2"/>
        <v>4</v>
      </c>
      <c r="DI5" s="5">
        <f t="shared" si="3"/>
        <v>4</v>
      </c>
      <c r="DJ5" s="5">
        <v>8</v>
      </c>
      <c r="DK5" s="5">
        <f t="shared" si="4"/>
        <v>4.545454545454547E-2</v>
      </c>
      <c r="DL5" s="5">
        <f t="shared" si="5"/>
        <v>0.48651802723713722</v>
      </c>
      <c r="DM5" s="5">
        <f t="shared" si="6"/>
        <v>0.4348504216643449</v>
      </c>
      <c r="DO5" s="9" t="s">
        <v>377</v>
      </c>
      <c r="DP5" s="9">
        <v>2.753192303354679E-2</v>
      </c>
      <c r="DQ5" s="9">
        <v>0.15153900933854725</v>
      </c>
      <c r="DR5" s="9">
        <v>1</v>
      </c>
      <c r="DS5" s="9">
        <v>0.29920163433231145</v>
      </c>
      <c r="DT5" s="9">
        <v>0.94299400717211879</v>
      </c>
      <c r="DU5" s="9">
        <v>7.1896133891863362E-2</v>
      </c>
      <c r="DV5" s="9">
        <v>-0.52177868696237639</v>
      </c>
      <c r="DW5" s="9">
        <v>0.38922286112283233</v>
      </c>
      <c r="DX5" s="9">
        <v>-0.28059402504183989</v>
      </c>
      <c r="DY5" s="9">
        <v>0.26944481661930209</v>
      </c>
      <c r="DZ5" s="9">
        <v>-0.38736623839646311</v>
      </c>
      <c r="EA5" s="9">
        <v>-0.3008417930415504</v>
      </c>
      <c r="EB5" s="9">
        <v>0.13231245239771433</v>
      </c>
      <c r="GR5" t="s">
        <v>4</v>
      </c>
      <c r="GS5">
        <v>0.42975206611570244</v>
      </c>
      <c r="GT5">
        <v>0.49586776859504128</v>
      </c>
      <c r="GU5">
        <v>0.33057851239669417</v>
      </c>
      <c r="GV5">
        <f>VARP(DAMS!$Q$34:$AA$34)</f>
        <v>0.79338842975206614</v>
      </c>
      <c r="GW5">
        <v>0.69421487603305776</v>
      </c>
      <c r="GX5">
        <v>0.42975206611570244</v>
      </c>
      <c r="GY5">
        <v>0.16528925619834711</v>
      </c>
      <c r="GZ5">
        <v>0.2314049586776859</v>
      </c>
      <c r="HA5">
        <v>0.39669421487603301</v>
      </c>
      <c r="HB5">
        <v>0.13223140495867769</v>
      </c>
      <c r="HC5">
        <v>-3.3057851239669395E-2</v>
      </c>
    </row>
    <row r="6" spans="1:211" x14ac:dyDescent="0.25">
      <c r="A6" s="101">
        <v>1</v>
      </c>
      <c r="B6" s="101">
        <v>5</v>
      </c>
      <c r="D6" s="103">
        <v>500</v>
      </c>
      <c r="E6" s="103">
        <v>1000</v>
      </c>
      <c r="F6" s="103">
        <v>5000</v>
      </c>
      <c r="G6" s="103">
        <v>665.18181818181813</v>
      </c>
      <c r="H6" s="103">
        <v>80</v>
      </c>
      <c r="P6" t="s">
        <v>5</v>
      </c>
      <c r="Q6">
        <v>0.10399999999999998</v>
      </c>
      <c r="R6">
        <v>0.96237186284906318</v>
      </c>
      <c r="S6">
        <v>0.96211720643313503</v>
      </c>
      <c r="T6">
        <v>0.05</v>
      </c>
      <c r="U6">
        <v>4.833180415380766E-2</v>
      </c>
      <c r="V6">
        <v>1.8107459102506381E-2</v>
      </c>
      <c r="W6">
        <v>0.96345037519467647</v>
      </c>
      <c r="X6">
        <v>0.9508928571428571</v>
      </c>
      <c r="Y6">
        <v>0.67999999999999994</v>
      </c>
      <c r="Z6">
        <v>0.10625000000000001</v>
      </c>
      <c r="AA6">
        <v>0.57499999999999996</v>
      </c>
      <c r="AB6">
        <f>AVERAGE($Q$6:$AA$6)</f>
        <v>0.49277468771600413</v>
      </c>
      <c r="CV6" s="86">
        <v>9</v>
      </c>
      <c r="CW6" s="5">
        <f>SUM($Q$20:$AA$20)</f>
        <v>1</v>
      </c>
      <c r="CX6" s="5">
        <v>5.2892561983471058</v>
      </c>
      <c r="CY6" s="5">
        <f>SUM($Q$35:$AA$35)</f>
        <v>-3</v>
      </c>
      <c r="CZ6" s="5">
        <v>4.6942148760330582</v>
      </c>
      <c r="DA6" s="5">
        <v>-1.8915549612159778E-2</v>
      </c>
      <c r="DB6" s="5">
        <v>1.816998162019491</v>
      </c>
      <c r="DC6" s="5">
        <v>0.47557675680590972</v>
      </c>
      <c r="DD6" s="5">
        <f t="shared" si="0"/>
        <v>0.39669421487603307</v>
      </c>
      <c r="DE6" s="5">
        <f t="shared" si="1"/>
        <v>0.39669421487603296</v>
      </c>
      <c r="DF6" s="5">
        <v>3.004435274898147E-4</v>
      </c>
      <c r="DG6" s="5">
        <v>1.7789634499294544</v>
      </c>
      <c r="DH6" s="5">
        <f t="shared" si="2"/>
        <v>3</v>
      </c>
      <c r="DI6" s="5">
        <f t="shared" si="3"/>
        <v>4</v>
      </c>
      <c r="DJ6" s="5">
        <v>7</v>
      </c>
      <c r="DK6" s="5">
        <f t="shared" si="4"/>
        <v>4.545454545454547E-2</v>
      </c>
      <c r="DL6" s="5">
        <f t="shared" si="5"/>
        <v>0.49277468771600413</v>
      </c>
      <c r="DM6" s="5">
        <f t="shared" si="6"/>
        <v>0.42818933394289455</v>
      </c>
      <c r="DO6" s="9" t="s">
        <v>351</v>
      </c>
      <c r="DP6" s="9">
        <v>0.68692788791382864</v>
      </c>
      <c r="DQ6" s="9">
        <v>-3.6591850963127011E-2</v>
      </c>
      <c r="DR6" s="9">
        <v>0.29920163433231145</v>
      </c>
      <c r="DS6" s="9">
        <v>1</v>
      </c>
      <c r="DT6" s="9">
        <v>0.34774602651449671</v>
      </c>
      <c r="DU6" s="9">
        <v>-0.6348626011012708</v>
      </c>
      <c r="DV6" s="9">
        <v>-0.23770935403568724</v>
      </c>
      <c r="DW6" s="9">
        <v>0.40373138825695659</v>
      </c>
      <c r="DX6" s="9">
        <v>0.16897226052834971</v>
      </c>
      <c r="DY6" s="9">
        <v>0.63361641718354322</v>
      </c>
      <c r="DZ6" s="9">
        <v>-0.18908306945012876</v>
      </c>
      <c r="EA6" s="9">
        <v>-0.23017147589078588</v>
      </c>
      <c r="EB6" s="9">
        <v>0.56088736891209034</v>
      </c>
      <c r="GR6" t="s">
        <v>5</v>
      </c>
      <c r="GS6">
        <v>0.69421487603305787</v>
      </c>
      <c r="GT6">
        <v>0.29752066115702475</v>
      </c>
      <c r="GU6">
        <v>0.19834710743801651</v>
      </c>
      <c r="GV6">
        <v>0.69421487603305776</v>
      </c>
      <c r="GW6">
        <f>VARP(DAMS!$Q$35:$AA$35)</f>
        <v>0.92561983471074383</v>
      </c>
      <c r="GX6">
        <v>0.33057851239669422</v>
      </c>
      <c r="GY6">
        <v>0.4628099173553718</v>
      </c>
      <c r="GZ6">
        <v>0.42975206611570244</v>
      </c>
      <c r="HA6">
        <v>0.52892561983471076</v>
      </c>
      <c r="HB6">
        <v>-6.6115702479338845E-2</v>
      </c>
      <c r="HC6">
        <v>0.19834710743801651</v>
      </c>
    </row>
    <row r="7" spans="1:211" x14ac:dyDescent="0.25">
      <c r="A7" s="101">
        <v>1</v>
      </c>
      <c r="B7" s="101">
        <v>6</v>
      </c>
      <c r="D7" s="103">
        <v>300</v>
      </c>
      <c r="E7" s="103">
        <v>500</v>
      </c>
      <c r="F7" s="103">
        <v>700</v>
      </c>
      <c r="G7" s="103">
        <v>177.90909090909091</v>
      </c>
      <c r="H7" s="103">
        <v>45</v>
      </c>
      <c r="P7" t="s">
        <v>6</v>
      </c>
      <c r="Q7">
        <v>0.18499999999999994</v>
      </c>
      <c r="R7">
        <v>0.97357905187391403</v>
      </c>
      <c r="S7">
        <v>0.96654018291496391</v>
      </c>
      <c r="T7">
        <v>2.5973570928020828E-2</v>
      </c>
      <c r="U7">
        <v>0.95063177522520526</v>
      </c>
      <c r="V7">
        <v>0.9518099907871469</v>
      </c>
      <c r="W7">
        <v>0.57874999999999999</v>
      </c>
      <c r="X7">
        <v>3.7812499999999999E-2</v>
      </c>
      <c r="Y7">
        <v>2.6111111111111113E-2</v>
      </c>
      <c r="Z7">
        <v>3.3221476510067113E-2</v>
      </c>
      <c r="AA7">
        <v>0.38750000000000001</v>
      </c>
      <c r="AB7">
        <f>AVERAGE($Q$7:$AA$7)</f>
        <v>0.46517542357731184</v>
      </c>
      <c r="CV7" s="86" t="s">
        <v>55</v>
      </c>
      <c r="CW7" s="5">
        <f>SUM($Q$21:$AA$21)</f>
        <v>-1</v>
      </c>
      <c r="CX7" s="5">
        <v>3.0743801652892566</v>
      </c>
      <c r="CY7" s="5">
        <f>SUM($Q$36:$AA$36)</f>
        <v>-5</v>
      </c>
      <c r="CZ7" s="5">
        <v>2.6115702479338845</v>
      </c>
      <c r="DA7" s="5">
        <v>-5.0973200504794459E-2</v>
      </c>
      <c r="DB7" s="5">
        <v>6.8955715480245798</v>
      </c>
      <c r="DC7" s="5">
        <v>0.33834597303507197</v>
      </c>
      <c r="DD7" s="5">
        <f t="shared" si="0"/>
        <v>0.24793388429752067</v>
      </c>
      <c r="DE7" s="5">
        <f t="shared" si="1"/>
        <v>0.18181818181818182</v>
      </c>
      <c r="DF7" s="5">
        <v>1.6028492470718271E-5</v>
      </c>
      <c r="DG7" s="5">
        <v>1.8873714536696193</v>
      </c>
      <c r="DH7" s="5">
        <f t="shared" si="2"/>
        <v>4</v>
      </c>
      <c r="DI7" s="5">
        <f t="shared" si="3"/>
        <v>4</v>
      </c>
      <c r="DJ7" s="5">
        <v>8</v>
      </c>
      <c r="DK7" s="5">
        <f t="shared" si="4"/>
        <v>4.5454545454545414E-2</v>
      </c>
      <c r="DL7" s="5">
        <f t="shared" si="5"/>
        <v>0.46517542357731184</v>
      </c>
      <c r="DM7" s="5">
        <f t="shared" si="6"/>
        <v>0.42832836527965046</v>
      </c>
      <c r="DO7" s="9" t="s">
        <v>357</v>
      </c>
      <c r="DP7" s="9">
        <v>0.23249762185426942</v>
      </c>
      <c r="DQ7" s="9">
        <v>-5.5874598713056993E-2</v>
      </c>
      <c r="DR7" s="9">
        <v>0.94299400717211879</v>
      </c>
      <c r="DS7" s="9">
        <v>0.34774602651449671</v>
      </c>
      <c r="DT7" s="9">
        <v>1</v>
      </c>
      <c r="DU7" s="9">
        <v>4.5199294133676939E-2</v>
      </c>
      <c r="DV7" s="9">
        <v>-0.36769296375077193</v>
      </c>
      <c r="DW7" s="9">
        <v>0.18323894201899765</v>
      </c>
      <c r="DX7" s="9">
        <v>-6.1423658745295491E-2</v>
      </c>
      <c r="DY7" s="9">
        <v>0.18125515910173079</v>
      </c>
      <c r="DZ7" s="9">
        <v>-0.37673177363781329</v>
      </c>
      <c r="EA7" s="9">
        <v>-7.2565162973838027E-2</v>
      </c>
      <c r="EB7" s="9">
        <v>5.5452163423067552E-2</v>
      </c>
      <c r="GR7" t="s">
        <v>6</v>
      </c>
      <c r="GS7">
        <v>6.6115702479338789E-2</v>
      </c>
      <c r="GT7">
        <v>0.13223140495867766</v>
      </c>
      <c r="GU7">
        <v>0.33057851239669417</v>
      </c>
      <c r="GV7">
        <v>0.42975206611570244</v>
      </c>
      <c r="GW7">
        <v>0.33057851239669422</v>
      </c>
      <c r="GX7">
        <f>VARP(DAMS!$Q$36:$AA$36)</f>
        <v>0.79338842975206614</v>
      </c>
      <c r="GY7">
        <v>0.16528925619834711</v>
      </c>
      <c r="GZ7">
        <v>-0.13223140495867772</v>
      </c>
      <c r="HA7">
        <v>0.39669421487603301</v>
      </c>
      <c r="HB7">
        <v>0.13223140495867772</v>
      </c>
      <c r="HC7">
        <v>-3.3057851239669395E-2</v>
      </c>
    </row>
    <row r="8" spans="1:211" x14ac:dyDescent="0.25">
      <c r="A8" s="101">
        <v>1</v>
      </c>
      <c r="B8" s="101">
        <v>7</v>
      </c>
      <c r="D8" s="103">
        <v>6</v>
      </c>
      <c r="E8" s="103">
        <v>12</v>
      </c>
      <c r="F8" s="103">
        <v>24</v>
      </c>
      <c r="G8" s="103">
        <v>28.54545454545455</v>
      </c>
      <c r="H8" s="103">
        <v>67</v>
      </c>
      <c r="P8" t="s">
        <v>7</v>
      </c>
      <c r="Q8">
        <v>1.2210796915167096E-2</v>
      </c>
      <c r="R8">
        <v>0.96597954618088844</v>
      </c>
      <c r="S8">
        <v>0.96446579871874349</v>
      </c>
      <c r="T8">
        <v>5.7669652581742213E-3</v>
      </c>
      <c r="U8">
        <v>8.2791581534241102E-3</v>
      </c>
      <c r="V8">
        <v>4.1417782354960526E-2</v>
      </c>
      <c r="W8">
        <v>0.95694869086664069</v>
      </c>
      <c r="X8">
        <v>1.9516129032258064E-2</v>
      </c>
      <c r="Y8">
        <v>1.2368421052631579E-2</v>
      </c>
      <c r="Z8">
        <v>0.9411764705882355</v>
      </c>
      <c r="AA8">
        <v>0.5</v>
      </c>
      <c r="AB8">
        <f>AVERAGE($Q$8:$AA$8)</f>
        <v>0.40255725082919303</v>
      </c>
      <c r="CV8" s="86">
        <f>SUM(CY:CY)</f>
        <v>-27</v>
      </c>
      <c r="CW8" s="5">
        <f>SUM($Q$22:$AA$22)</f>
        <v>-3</v>
      </c>
      <c r="CX8" s="5">
        <v>3.041322314049586</v>
      </c>
      <c r="CY8" s="5">
        <f>SUM($Q$37:$AA$37)</f>
        <v>-7</v>
      </c>
      <c r="CZ8" s="5">
        <v>1.6198347107438014</v>
      </c>
      <c r="DA8" s="5">
        <v>-0.10516783529085179</v>
      </c>
      <c r="DB8" s="5">
        <v>28.601478048351488</v>
      </c>
      <c r="DC8" s="5">
        <v>0.35045347870712745</v>
      </c>
      <c r="DD8" s="5">
        <f t="shared" si="0"/>
        <v>0.19834710743801653</v>
      </c>
      <c r="DE8" s="5">
        <f t="shared" si="1"/>
        <v>0.16528925619834706</v>
      </c>
      <c r="DF8" s="5">
        <v>4.1937637363189358E-7</v>
      </c>
      <c r="DG8" s="5">
        <v>1.8671131581849998</v>
      </c>
      <c r="DH8" s="5">
        <f t="shared" si="2"/>
        <v>6</v>
      </c>
      <c r="DI8" s="5">
        <f t="shared" si="3"/>
        <v>3</v>
      </c>
      <c r="DJ8" s="5">
        <v>9</v>
      </c>
      <c r="DK8" s="5">
        <f t="shared" si="4"/>
        <v>0.13636363636363635</v>
      </c>
      <c r="DL8" s="5">
        <f t="shared" si="5"/>
        <v>0.40255725082919303</v>
      </c>
      <c r="DM8" s="5">
        <f t="shared" si="6"/>
        <v>0.46203886848054804</v>
      </c>
      <c r="DO8" s="9" t="s">
        <v>214</v>
      </c>
      <c r="DP8" s="9">
        <v>-0.62245903856282492</v>
      </c>
      <c r="DQ8" s="9">
        <v>-0.10161917276779667</v>
      </c>
      <c r="DR8" s="9">
        <v>7.1896133891863362E-2</v>
      </c>
      <c r="DS8" s="9">
        <v>-0.6348626011012708</v>
      </c>
      <c r="DT8" s="9">
        <v>4.5199294133676939E-2</v>
      </c>
      <c r="DU8" s="9">
        <v>1</v>
      </c>
      <c r="DV8" s="9">
        <v>-0.32287445476982984</v>
      </c>
      <c r="DW8" s="9">
        <v>-0.35712743143953313</v>
      </c>
      <c r="DX8" s="9">
        <v>-0.46875448313676121</v>
      </c>
      <c r="DY8" s="9">
        <v>-0.80626353331891509</v>
      </c>
      <c r="DZ8" s="9">
        <v>0.40666756932211851</v>
      </c>
      <c r="EA8" s="9">
        <v>0.23753056790391902</v>
      </c>
      <c r="EB8" s="9">
        <v>-0.89419648107806604</v>
      </c>
      <c r="GR8" t="s">
        <v>7</v>
      </c>
      <c r="GS8">
        <v>0.16528925619834711</v>
      </c>
      <c r="GT8">
        <v>-3.3057851239669429E-2</v>
      </c>
      <c r="GU8">
        <v>-0.26446280991735538</v>
      </c>
      <c r="GV8">
        <v>0.16528925619834711</v>
      </c>
      <c r="GW8">
        <v>0.4628099173553718</v>
      </c>
      <c r="GX8">
        <v>0.16528925619834711</v>
      </c>
      <c r="GY8">
        <f>VARP(DAMS!$Q$37:$AA$37)</f>
        <v>0.5950413223140496</v>
      </c>
      <c r="GZ8">
        <v>3.3057851239669429E-2</v>
      </c>
      <c r="HA8">
        <v>0.26446280991735538</v>
      </c>
      <c r="HB8">
        <v>-3.3057851239669429E-2</v>
      </c>
      <c r="HC8">
        <v>9.9173553719008212E-2</v>
      </c>
    </row>
    <row r="9" spans="1:211" x14ac:dyDescent="0.25">
      <c r="A9" s="101">
        <v>1</v>
      </c>
      <c r="B9" s="101">
        <v>8</v>
      </c>
      <c r="D9" s="103">
        <v>0</v>
      </c>
      <c r="E9" s="103">
        <v>1</v>
      </c>
      <c r="F9" s="103">
        <v>4</v>
      </c>
      <c r="G9" s="103">
        <v>10.09181818181818</v>
      </c>
      <c r="H9" s="103">
        <v>6.1</v>
      </c>
      <c r="P9" t="s">
        <v>8</v>
      </c>
      <c r="Q9">
        <v>7.6999999999999985E-2</v>
      </c>
      <c r="R9">
        <v>0.185</v>
      </c>
      <c r="S9">
        <v>9.5000000000000001E-2</v>
      </c>
      <c r="T9">
        <v>3.7122621261983124E-2</v>
      </c>
      <c r="U9">
        <v>0.95063177522520526</v>
      </c>
      <c r="V9">
        <v>0.95189705667140623</v>
      </c>
      <c r="W9">
        <v>0.96461921513088766</v>
      </c>
      <c r="X9">
        <v>0.953173374613003</v>
      </c>
      <c r="Y9">
        <v>0.81486486486486487</v>
      </c>
      <c r="Z9">
        <v>0.10625000000000001</v>
      </c>
      <c r="AA9">
        <v>0.96096272672912098</v>
      </c>
      <c r="AB9">
        <f>AVERAGE($Q$9:$AA$9)</f>
        <v>0.55422923949967917</v>
      </c>
      <c r="CV9" s="86" t="s">
        <v>211</v>
      </c>
      <c r="CW9" s="5">
        <f>SUM($Q$23:$AA$23)</f>
        <v>1</v>
      </c>
      <c r="CX9" s="5">
        <v>0.92561983471074383</v>
      </c>
      <c r="CY9" s="5">
        <f>SUM($Q$38:$AA$38)</f>
        <v>-1</v>
      </c>
      <c r="CZ9" s="5">
        <v>1.6859504132231402</v>
      </c>
      <c r="DA9" s="5">
        <v>-3.1165564871228124E-2</v>
      </c>
      <c r="DB9" s="5">
        <v>3.0333159410910437</v>
      </c>
      <c r="DC9" s="5">
        <v>4.7857382627251699E-2</v>
      </c>
      <c r="DD9" s="5">
        <f t="shared" si="0"/>
        <v>8.2644628099173528E-2</v>
      </c>
      <c r="DE9" s="5">
        <f t="shared" si="1"/>
        <v>0</v>
      </c>
      <c r="DF9" s="5">
        <v>3.6983678168239325E-4</v>
      </c>
      <c r="DG9" s="5">
        <v>2.8546097887827355</v>
      </c>
      <c r="DH9" s="5">
        <f t="shared" si="2"/>
        <v>1</v>
      </c>
      <c r="DI9" s="5">
        <f t="shared" si="3"/>
        <v>5</v>
      </c>
      <c r="DJ9" s="5">
        <v>6</v>
      </c>
      <c r="DK9" s="5">
        <f t="shared" si="4"/>
        <v>4.545454545454547E-2</v>
      </c>
      <c r="DL9" s="5">
        <f t="shared" si="5"/>
        <v>0.55422923949967917</v>
      </c>
      <c r="DM9" s="5">
        <f t="shared" si="6"/>
        <v>0.43809453356796446</v>
      </c>
      <c r="DO9" s="9" t="s">
        <v>215</v>
      </c>
      <c r="DP9" s="9">
        <v>0.35061170202324432</v>
      </c>
      <c r="DQ9" s="9">
        <v>-0.36179483130952922</v>
      </c>
      <c r="DR9" s="9">
        <v>-0.52177868696237639</v>
      </c>
      <c r="DS9" s="9">
        <v>-0.23770935403568724</v>
      </c>
      <c r="DT9" s="9">
        <v>-0.36769296375077193</v>
      </c>
      <c r="DU9" s="9">
        <v>-0.32287445476982984</v>
      </c>
      <c r="DV9" s="9">
        <v>1</v>
      </c>
      <c r="DW9" s="9">
        <v>-0.57943391324160476</v>
      </c>
      <c r="DX9" s="9">
        <v>0.7775020786733351</v>
      </c>
      <c r="DY9" s="9">
        <v>-0.12415968131920235</v>
      </c>
      <c r="DZ9" s="9">
        <v>0.16172286464206276</v>
      </c>
      <c r="EA9" s="9">
        <v>0.63943293140636381</v>
      </c>
      <c r="EB9" s="9">
        <v>9.8852708176457416E-2</v>
      </c>
      <c r="GR9" t="s">
        <v>8</v>
      </c>
      <c r="GS9">
        <v>0.59504132231404949</v>
      </c>
      <c r="GT9">
        <v>-0.26446280991735532</v>
      </c>
      <c r="GU9">
        <v>6.6115702479338859E-2</v>
      </c>
      <c r="GV9">
        <v>0.2314049586776859</v>
      </c>
      <c r="GW9">
        <v>0.42975206611570244</v>
      </c>
      <c r="GX9">
        <v>-0.13223140495867772</v>
      </c>
      <c r="GY9">
        <v>3.3057851239669429E-2</v>
      </c>
      <c r="GZ9">
        <f>VARP(DAMS!$Q$38:$AA$38)</f>
        <v>0.99173553719008267</v>
      </c>
      <c r="HA9">
        <v>-6.6115702479338845E-2</v>
      </c>
      <c r="HB9">
        <v>-0.26446280991735532</v>
      </c>
      <c r="HC9">
        <v>6.6115702479338859E-2</v>
      </c>
    </row>
    <row r="10" spans="1:211" x14ac:dyDescent="0.25">
      <c r="A10" s="101">
        <v>1</v>
      </c>
      <c r="B10" s="101">
        <v>9</v>
      </c>
      <c r="D10" s="103">
        <v>0</v>
      </c>
      <c r="E10" s="103">
        <v>0.1</v>
      </c>
      <c r="F10" s="103">
        <v>2</v>
      </c>
      <c r="G10" s="103">
        <v>4.3729090909090909</v>
      </c>
      <c r="H10" s="103">
        <v>0.7</v>
      </c>
      <c r="P10" t="s">
        <v>9</v>
      </c>
      <c r="Q10">
        <v>0.52700000000000002</v>
      </c>
      <c r="R10">
        <v>0.97219900757377897</v>
      </c>
      <c r="S10">
        <v>0.96518526017412432</v>
      </c>
      <c r="T10">
        <v>0.95000000000000007</v>
      </c>
      <c r="U10">
        <v>0.95067629164942113</v>
      </c>
      <c r="V10">
        <v>0.95194047174221863</v>
      </c>
      <c r="W10">
        <v>0.57593749999999999</v>
      </c>
      <c r="X10">
        <v>0.28062500000000001</v>
      </c>
      <c r="Y10">
        <v>0.19210526315789478</v>
      </c>
      <c r="Z10">
        <v>0.21875</v>
      </c>
      <c r="AA10">
        <v>0.67999999999999994</v>
      </c>
      <c r="AB10">
        <f>AVERAGE($Q$10:$AA$10)</f>
        <v>0.66040170857249436</v>
      </c>
      <c r="CV10" s="86">
        <f>AVERAGE(DF:DF)</f>
        <v>3.7854248124769632E-3</v>
      </c>
      <c r="CW10" s="5">
        <f>SUM($Q$24:$AA$24)</f>
        <v>5</v>
      </c>
      <c r="CX10" s="5">
        <v>1.71900826446281</v>
      </c>
      <c r="CY10" s="5">
        <f>SUM($Q$39:$AA$39)</f>
        <v>3</v>
      </c>
      <c r="CZ10" s="5">
        <v>3.3057851239669427</v>
      </c>
      <c r="DA10" s="5">
        <v>-1.4773694447219632E-2</v>
      </c>
      <c r="DB10" s="5">
        <v>0.78461071643138858</v>
      </c>
      <c r="DC10" s="5">
        <v>0.11069088857224832</v>
      </c>
      <c r="DD10" s="5">
        <f t="shared" si="0"/>
        <v>0.14876033057851243</v>
      </c>
      <c r="DE10" s="5">
        <f t="shared" si="1"/>
        <v>9.9173553719008267E-2</v>
      </c>
      <c r="DF10" s="5">
        <v>1.0873067908719255E-2</v>
      </c>
      <c r="DG10" s="5">
        <v>2.3661011507500507</v>
      </c>
      <c r="DH10" s="5">
        <f t="shared" si="2"/>
        <v>0</v>
      </c>
      <c r="DI10" s="5">
        <f t="shared" si="3"/>
        <v>5</v>
      </c>
      <c r="DJ10" s="5">
        <v>5</v>
      </c>
      <c r="DK10" s="5">
        <f t="shared" si="4"/>
        <v>0.22727272727272729</v>
      </c>
      <c r="DL10" s="5">
        <f t="shared" si="5"/>
        <v>0.66040170857249436</v>
      </c>
      <c r="DM10" s="5">
        <f t="shared" si="6"/>
        <v>0.32048937200069089</v>
      </c>
      <c r="DO10" s="9" t="s">
        <v>45</v>
      </c>
      <c r="DP10" s="9">
        <v>-0.17541997539466567</v>
      </c>
      <c r="DQ10" s="9">
        <v>0.74100053585231884</v>
      </c>
      <c r="DR10" s="9">
        <v>0.38922286112283233</v>
      </c>
      <c r="DS10" s="9">
        <v>0.40373138825695659</v>
      </c>
      <c r="DT10" s="9">
        <v>0.18323894201899765</v>
      </c>
      <c r="DU10" s="9">
        <v>-0.35712743143953313</v>
      </c>
      <c r="DV10" s="9">
        <v>-0.57943391324160476</v>
      </c>
      <c r="DW10" s="9">
        <v>1</v>
      </c>
      <c r="DX10" s="9">
        <v>-0.59792548110310617</v>
      </c>
      <c r="DY10" s="9">
        <v>0.7869358789643609</v>
      </c>
      <c r="DZ10" s="9">
        <v>-0.3008915324260793</v>
      </c>
      <c r="EA10" s="9">
        <v>-0.92943619394867494</v>
      </c>
      <c r="EB10" s="9">
        <v>0.56190866716806442</v>
      </c>
      <c r="GR10" t="s">
        <v>9</v>
      </c>
      <c r="GS10">
        <v>0.39669421487603312</v>
      </c>
      <c r="GT10">
        <v>0.42975206611570244</v>
      </c>
      <c r="GU10">
        <v>0.52892561983471087</v>
      </c>
      <c r="GV10">
        <v>0.39669421487603301</v>
      </c>
      <c r="GW10">
        <v>0.52892561983471076</v>
      </c>
      <c r="GX10">
        <v>0.39669421487603301</v>
      </c>
      <c r="GY10">
        <v>0.26446280991735538</v>
      </c>
      <c r="GZ10">
        <v>-6.6115702479338845E-2</v>
      </c>
      <c r="HA10">
        <f>VARP(DAMS!$Q$39:$AA$39)</f>
        <v>0.92561983471074383</v>
      </c>
      <c r="HB10">
        <v>-0.29752066115702475</v>
      </c>
      <c r="HC10">
        <v>-0.19834710743801651</v>
      </c>
    </row>
    <row r="11" spans="1:211" x14ac:dyDescent="0.25">
      <c r="A11" s="101">
        <v>1</v>
      </c>
      <c r="B11" s="101">
        <v>10</v>
      </c>
      <c r="D11" s="103">
        <v>2</v>
      </c>
      <c r="E11" s="103">
        <v>4</v>
      </c>
      <c r="F11" s="103">
        <v>8</v>
      </c>
      <c r="G11" s="103">
        <v>6.9999999999999991</v>
      </c>
      <c r="H11" s="103">
        <v>2.5</v>
      </c>
      <c r="P11" t="s">
        <v>10</v>
      </c>
      <c r="Q11">
        <v>0.51800000000000002</v>
      </c>
      <c r="R11">
        <v>0.96895596383785354</v>
      </c>
      <c r="S11">
        <v>0.51500000000000001</v>
      </c>
      <c r="T11">
        <v>1.7309360197478155E-2</v>
      </c>
      <c r="U11">
        <v>0.38750000000000001</v>
      </c>
      <c r="V11">
        <v>0.42499999999999999</v>
      </c>
      <c r="W11">
        <v>0.95494502297981265</v>
      </c>
      <c r="X11">
        <v>0.51980000000000004</v>
      </c>
      <c r="Y11">
        <v>4.7E-2</v>
      </c>
      <c r="Z11">
        <v>3.3221476510067113E-2</v>
      </c>
      <c r="AA11">
        <v>0.67999999999999994</v>
      </c>
      <c r="AB11">
        <f>AVERAGE($Q$11:$AA$11)</f>
        <v>0.46061198395683739</v>
      </c>
      <c r="CV11" s="86" t="s">
        <v>374</v>
      </c>
      <c r="CW11" s="5">
        <f>SUM($Q$25:$AA$25)</f>
        <v>1</v>
      </c>
      <c r="CX11" s="5">
        <v>4.9256198347107425</v>
      </c>
      <c r="CY11" s="5">
        <f>SUM($Q$40:$AA$40)</f>
        <v>1</v>
      </c>
      <c r="CZ11" s="5">
        <v>0.85950413223140509</v>
      </c>
      <c r="DA11" s="5">
        <v>-0.18484351613443878</v>
      </c>
      <c r="DB11" s="5">
        <v>10.332613490510749</v>
      </c>
      <c r="DC11" s="5">
        <v>0.50331563059677265</v>
      </c>
      <c r="DD11" s="5">
        <f t="shared" si="0"/>
        <v>-3.3057851239669409E-2</v>
      </c>
      <c r="DE11" s="5">
        <f t="shared" si="1"/>
        <v>0.36363636363636354</v>
      </c>
      <c r="DF11" s="5">
        <v>1.8456585827269441E-2</v>
      </c>
      <c r="DG11" s="5">
        <v>1.1700476927134149</v>
      </c>
      <c r="DH11" s="5">
        <f t="shared" si="2"/>
        <v>3</v>
      </c>
      <c r="DI11" s="5">
        <f t="shared" si="3"/>
        <v>2</v>
      </c>
      <c r="DJ11" s="5">
        <v>5</v>
      </c>
      <c r="DK11" s="5">
        <f t="shared" si="4"/>
        <v>4.545454545454547E-2</v>
      </c>
      <c r="DL11" s="5">
        <f t="shared" si="5"/>
        <v>0.46061198395683739</v>
      </c>
      <c r="DM11" s="5">
        <f t="shared" si="6"/>
        <v>0.33429520334752355</v>
      </c>
      <c r="DO11" s="9" t="s">
        <v>46</v>
      </c>
      <c r="DP11" s="9">
        <v>0.74538018360486424</v>
      </c>
      <c r="DQ11" s="9">
        <v>-0.49431208207280064</v>
      </c>
      <c r="DR11" s="9">
        <v>-0.28059402504183989</v>
      </c>
      <c r="DS11" s="9">
        <v>0.16897226052834971</v>
      </c>
      <c r="DT11" s="9">
        <v>-6.1423658745295491E-2</v>
      </c>
      <c r="DU11" s="9">
        <v>-0.46875448313676121</v>
      </c>
      <c r="DV11" s="9">
        <v>0.7775020786733351</v>
      </c>
      <c r="DW11" s="9">
        <v>-0.59792548110310617</v>
      </c>
      <c r="DX11" s="9">
        <v>1</v>
      </c>
      <c r="DY11" s="9">
        <v>2.4056261216234446E-2</v>
      </c>
      <c r="DZ11" s="9">
        <v>3.7500000000000068E-2</v>
      </c>
      <c r="EA11" s="9">
        <v>0.72858370741016987</v>
      </c>
      <c r="EB11" s="9">
        <v>0.19049211037076316</v>
      </c>
      <c r="GR11" t="s">
        <v>10</v>
      </c>
      <c r="GS11">
        <v>-0.2314049586776859</v>
      </c>
      <c r="GT11">
        <v>0.26446280991735532</v>
      </c>
      <c r="GU11">
        <v>-6.6115702479338859E-2</v>
      </c>
      <c r="GV11">
        <v>0.13223140495867769</v>
      </c>
      <c r="GW11">
        <v>-6.6115702479338845E-2</v>
      </c>
      <c r="GX11">
        <v>0.13223140495867772</v>
      </c>
      <c r="GY11">
        <v>-3.3057851239669429E-2</v>
      </c>
      <c r="GZ11">
        <v>-0.26446280991735532</v>
      </c>
      <c r="HA11">
        <v>-0.29752066115702475</v>
      </c>
      <c r="HB11">
        <f>VARP(DAMS!$Q$40:$AA$40)</f>
        <v>0.99173553719008267</v>
      </c>
      <c r="HC11">
        <v>0.2975206611570248</v>
      </c>
    </row>
    <row r="12" spans="1:211" ht="15.75" thickBot="1" x14ac:dyDescent="0.3">
      <c r="A12" s="101">
        <v>1</v>
      </c>
      <c r="B12" s="101">
        <v>11</v>
      </c>
      <c r="D12" s="103">
        <v>3</v>
      </c>
      <c r="E12" s="103">
        <v>4</v>
      </c>
      <c r="F12" s="103">
        <v>6</v>
      </c>
      <c r="G12" s="103">
        <v>9.4545454545454533</v>
      </c>
      <c r="H12" s="103">
        <v>14</v>
      </c>
      <c r="P12" t="s">
        <v>11</v>
      </c>
      <c r="Q12">
        <v>0.40999999999999992</v>
      </c>
      <c r="R12">
        <v>0.97357905187391403</v>
      </c>
      <c r="S12">
        <v>0.96211720643313503</v>
      </c>
      <c r="T12">
        <v>4.332108866254801E-2</v>
      </c>
      <c r="U12">
        <v>0.38750000000000001</v>
      </c>
      <c r="V12">
        <v>5.8035714285714288E-2</v>
      </c>
      <c r="W12">
        <v>0.96429295956475625</v>
      </c>
      <c r="X12">
        <v>0.95388719512195119</v>
      </c>
      <c r="Y12">
        <v>0.95078607144465965</v>
      </c>
      <c r="Z12">
        <v>5.5921052631578955E-2</v>
      </c>
      <c r="AA12">
        <v>0.95242895312120468</v>
      </c>
      <c r="AB12">
        <f>AVERAGE($Q$12:$AA$12)</f>
        <v>0.61016993573995115</v>
      </c>
      <c r="CV12" s="86">
        <f>AVERAGE(DA:DA)</f>
        <v>-3.5794741293894636E-2</v>
      </c>
      <c r="CW12" s="5">
        <f>SUM($Q$26:$AA$26)</f>
        <v>1</v>
      </c>
      <c r="CX12" s="5">
        <v>5.2892561983471067</v>
      </c>
      <c r="CY12" s="5">
        <f>SUM($Q$41:$AA$41)</f>
        <v>-3</v>
      </c>
      <c r="CZ12" s="5">
        <v>1.4214876033057853</v>
      </c>
      <c r="DA12" s="5">
        <v>8.9238845167449073E-3</v>
      </c>
      <c r="DB12" s="5">
        <v>1.6752651269728744</v>
      </c>
      <c r="DC12" s="5">
        <v>0.4600622121488615</v>
      </c>
      <c r="DD12" s="5">
        <f t="shared" si="0"/>
        <v>9.9173553719008267E-2</v>
      </c>
      <c r="DE12" s="5">
        <f t="shared" si="1"/>
        <v>0.39669421487603301</v>
      </c>
      <c r="DF12" s="5">
        <v>3.3518641272059862E-6</v>
      </c>
      <c r="DG12" s="5">
        <v>2.9638279921925914</v>
      </c>
      <c r="DH12" s="5">
        <f t="shared" si="2"/>
        <v>1</v>
      </c>
      <c r="DI12" s="5">
        <f t="shared" si="3"/>
        <v>6</v>
      </c>
      <c r="DJ12" s="5">
        <v>7</v>
      </c>
      <c r="DK12" s="5">
        <f t="shared" si="4"/>
        <v>4.545454545454547E-2</v>
      </c>
      <c r="DL12" s="5">
        <f t="shared" si="5"/>
        <v>0.61016993573995115</v>
      </c>
      <c r="DM12" s="5">
        <f t="shared" si="6"/>
        <v>0.41900475726846365</v>
      </c>
      <c r="DO12" s="9" t="s">
        <v>47</v>
      </c>
      <c r="DP12" s="9">
        <v>0.35500678396279023</v>
      </c>
      <c r="DQ12" s="9">
        <v>0.54366842466053844</v>
      </c>
      <c r="DR12" s="9">
        <v>0.26944481661930209</v>
      </c>
      <c r="DS12" s="9">
        <v>0.63361641718354322</v>
      </c>
      <c r="DT12" s="9">
        <v>0.18125515910173079</v>
      </c>
      <c r="DU12" s="9">
        <v>-0.80626353331891509</v>
      </c>
      <c r="DV12" s="9">
        <v>-0.12415968131920235</v>
      </c>
      <c r="DW12" s="9">
        <v>0.7869358789643609</v>
      </c>
      <c r="DX12" s="9">
        <v>2.4056261216234446E-2</v>
      </c>
      <c r="DY12" s="9">
        <v>1</v>
      </c>
      <c r="DZ12" s="9">
        <v>-0.34641016151377552</v>
      </c>
      <c r="EA12" s="9">
        <v>-0.59834660074045654</v>
      </c>
      <c r="EB12" s="9">
        <v>0.84746413333530968</v>
      </c>
      <c r="GR12" s="54" t="s">
        <v>11</v>
      </c>
      <c r="GS12" s="54">
        <v>0.33057851239669422</v>
      </c>
      <c r="GT12" s="54">
        <v>-6.6115702479338831E-2</v>
      </c>
      <c r="GU12" s="54">
        <v>-0.16528925619834711</v>
      </c>
      <c r="GV12" s="54">
        <v>-3.3057851239669395E-2</v>
      </c>
      <c r="GW12" s="54">
        <v>0.19834710743801651</v>
      </c>
      <c r="GX12" s="54">
        <v>-3.3057851239669395E-2</v>
      </c>
      <c r="GY12" s="54">
        <v>9.9173553719008212E-2</v>
      </c>
      <c r="GZ12" s="54">
        <v>6.6115702479338859E-2</v>
      </c>
      <c r="HA12" s="54">
        <v>-0.19834710743801651</v>
      </c>
      <c r="HB12" s="54">
        <v>0.2975206611570248</v>
      </c>
      <c r="HC12" s="54">
        <f>VARP(DAMS!$Q$41:$AA$41)</f>
        <v>0.92561983471074383</v>
      </c>
    </row>
    <row r="13" spans="1:211" x14ac:dyDescent="0.25">
      <c r="A13" s="101">
        <v>2</v>
      </c>
      <c r="B13" s="101">
        <v>1</v>
      </c>
      <c r="D13" s="103">
        <v>1</v>
      </c>
      <c r="E13" s="103">
        <v>5</v>
      </c>
      <c r="F13" s="103">
        <v>10</v>
      </c>
      <c r="G13" s="103"/>
      <c r="H13" s="103"/>
      <c r="P13" t="s">
        <v>79</v>
      </c>
      <c r="Q13">
        <f>AVERAGE($Q$2:$Q$12)</f>
        <v>0.28629189062865151</v>
      </c>
      <c r="R13">
        <f>AVERAGE($R$2:$R$12)</f>
        <v>0.89802068981640737</v>
      </c>
      <c r="S13">
        <f>AVERAGE($S$2:$S$12)</f>
        <v>0.84421930903202169</v>
      </c>
      <c r="T13">
        <f>AVERAGE($T$2:$T$12)</f>
        <v>0.12174351789794892</v>
      </c>
      <c r="U13">
        <f>AVERAGE($U$2:$U$12)</f>
        <v>0.42140511771491146</v>
      </c>
      <c r="V13">
        <f>AVERAGE($V$2:$V$12)</f>
        <v>0.4020465285985374</v>
      </c>
      <c r="W13">
        <f>AVERAGE($W$2:$W$12)</f>
        <v>0.82167461113790419</v>
      </c>
      <c r="X13">
        <f>AVERAGE($X$2:$X$12)</f>
        <v>0.55202520266789601</v>
      </c>
      <c r="Y13">
        <f>AVERAGE($Y$2:$Y$12)</f>
        <v>0.39866736316264151</v>
      </c>
      <c r="Z13">
        <f>AVERAGE($Z$2:$Z$12)</f>
        <v>0.24471595830185319</v>
      </c>
      <c r="AA13">
        <f>AVERAGE($AA$2:$AA$12)</f>
        <v>0.70957585205996199</v>
      </c>
      <c r="CV13" s="86" t="s">
        <v>375</v>
      </c>
      <c r="DO13" s="9" t="s">
        <v>48</v>
      </c>
      <c r="DP13" s="9">
        <v>-0.12388882285428925</v>
      </c>
      <c r="DQ13" s="9">
        <v>9.7326158905459745E-2</v>
      </c>
      <c r="DR13" s="9">
        <v>-0.38736623839646311</v>
      </c>
      <c r="DS13" s="9">
        <v>-0.18908306945012876</v>
      </c>
      <c r="DT13" s="9">
        <v>-0.37673177363781329</v>
      </c>
      <c r="DU13" s="9">
        <v>0.40666756932211851</v>
      </c>
      <c r="DV13" s="9">
        <v>0.16172286464206276</v>
      </c>
      <c r="DW13" s="9">
        <v>-0.3008915324260793</v>
      </c>
      <c r="DX13" s="9">
        <v>3.7500000000000068E-2</v>
      </c>
      <c r="DY13" s="9">
        <v>-0.34641016151377552</v>
      </c>
      <c r="DZ13" s="9">
        <v>1</v>
      </c>
      <c r="EA13" s="9">
        <v>0.44956825661561917</v>
      </c>
      <c r="EB13" s="9">
        <v>-0.50952820028554946</v>
      </c>
      <c r="GR13" t="s">
        <v>200</v>
      </c>
      <c r="GS13">
        <f t="array" ref="GS13">SUM(GS$2:GS$12)</f>
        <v>3.7024793388429744</v>
      </c>
      <c r="GT13">
        <f t="array" ref="GT13">SUM(GT$2:GT$12)</f>
        <v>2.6776859504132231</v>
      </c>
      <c r="GU13">
        <f t="array" ref="GU13">SUM(GU$2:GU$12)</f>
        <v>2.5123966942148757</v>
      </c>
      <c r="GV13">
        <f t="array" ref="GV13">SUM(GV$2:GV$12)</f>
        <v>4.0661157024793386</v>
      </c>
      <c r="GW13">
        <f t="array" ref="GW13">SUM(GW$2:GW$12)</f>
        <v>4.6942148760330582</v>
      </c>
      <c r="GX13">
        <f t="array" ref="GX13">SUM(GX$2:GX$12)</f>
        <v>2.6115702479338845</v>
      </c>
      <c r="GY13">
        <f t="array" ref="GY13">SUM(GY$2:GY$12)</f>
        <v>1.6198347107438014</v>
      </c>
      <c r="GZ13">
        <f t="array" ref="GZ13">SUM(GZ$2:GZ$12)</f>
        <v>1.6859504132231402</v>
      </c>
      <c r="HA13">
        <f t="array" ref="HA13">SUM(HA$2:HA$12)</f>
        <v>3.3057851239669427</v>
      </c>
      <c r="HB13">
        <f t="array" ref="HB13">SUM(HB$2:HB$12)</f>
        <v>0.85950413223140509</v>
      </c>
      <c r="HC13">
        <f t="array" ref="HC13">SUM(HC$2:HC$12)</f>
        <v>1.4214876033057853</v>
      </c>
    </row>
    <row r="14" spans="1:211" x14ac:dyDescent="0.25">
      <c r="A14" s="101">
        <v>2</v>
      </c>
      <c r="B14" s="101">
        <v>2</v>
      </c>
      <c r="D14" s="103">
        <v>5</v>
      </c>
      <c r="E14" s="103">
        <v>12</v>
      </c>
      <c r="F14" s="103">
        <v>20</v>
      </c>
      <c r="G14" s="103"/>
      <c r="H14" s="103"/>
      <c r="CV14" s="86">
        <f>AVERAGE(DC:DC)</f>
        <v>0.35217219896469992</v>
      </c>
      <c r="DO14" s="9" t="s">
        <v>221</v>
      </c>
      <c r="DP14" s="9">
        <v>0.37491237825317403</v>
      </c>
      <c r="DQ14" s="9">
        <v>-0.65073105116763108</v>
      </c>
      <c r="DR14" s="9">
        <v>-0.3008417930415504</v>
      </c>
      <c r="DS14" s="9">
        <v>-0.23017147589078588</v>
      </c>
      <c r="DT14" s="9">
        <v>-7.2565162973838027E-2</v>
      </c>
      <c r="DU14" s="9">
        <v>0.23753056790391902</v>
      </c>
      <c r="DV14" s="9">
        <v>0.63943293140636381</v>
      </c>
      <c r="DW14" s="9">
        <v>-0.92943619394867494</v>
      </c>
      <c r="DX14" s="9">
        <v>0.72858370741016987</v>
      </c>
      <c r="DY14" s="9">
        <v>-0.59834660074045654</v>
      </c>
      <c r="DZ14" s="9">
        <v>0.44956825661561917</v>
      </c>
      <c r="EA14" s="9">
        <v>1</v>
      </c>
      <c r="EB14" s="9">
        <v>-0.48093232253393725</v>
      </c>
      <c r="GS14">
        <v>3.7024793388429744</v>
      </c>
      <c r="GT14">
        <v>2.6776859504132231</v>
      </c>
      <c r="GU14">
        <v>2.5123966942148757</v>
      </c>
      <c r="GV14">
        <v>4.0661157024793386</v>
      </c>
      <c r="GW14">
        <v>4.6942148760330582</v>
      </c>
      <c r="GX14">
        <v>2.6115702479338845</v>
      </c>
      <c r="GY14">
        <v>1.6198347107438014</v>
      </c>
      <c r="GZ14">
        <v>1.6859504132231402</v>
      </c>
      <c r="HA14">
        <v>3.3057851239669427</v>
      </c>
      <c r="HB14">
        <v>0.85950413223140509</v>
      </c>
      <c r="HC14">
        <v>1.4214876033057853</v>
      </c>
    </row>
    <row r="15" spans="1:211" ht="15.75" thickBot="1" x14ac:dyDescent="0.3">
      <c r="A15" s="101">
        <v>2</v>
      </c>
      <c r="B15" s="101">
        <v>3</v>
      </c>
      <c r="D15" s="103">
        <v>10</v>
      </c>
      <c r="E15" s="103">
        <v>25</v>
      </c>
      <c r="F15" s="103">
        <v>50</v>
      </c>
      <c r="G15" s="103"/>
      <c r="H15" s="103"/>
      <c r="P15" t="s">
        <v>132</v>
      </c>
      <c r="Q15" t="s">
        <v>81</v>
      </c>
      <c r="R15" t="s">
        <v>82</v>
      </c>
      <c r="S15" t="s">
        <v>83</v>
      </c>
      <c r="T15" t="s">
        <v>84</v>
      </c>
      <c r="U15" t="s">
        <v>85</v>
      </c>
      <c r="V15" t="s">
        <v>86</v>
      </c>
      <c r="W15" t="s">
        <v>87</v>
      </c>
      <c r="X15" t="s">
        <v>88</v>
      </c>
      <c r="Y15" t="s">
        <v>89</v>
      </c>
      <c r="Z15" t="s">
        <v>90</v>
      </c>
      <c r="AA15" t="s">
        <v>91</v>
      </c>
      <c r="AB15" t="s">
        <v>80</v>
      </c>
      <c r="AC15" t="s">
        <v>441</v>
      </c>
      <c r="AE15" t="s">
        <v>42</v>
      </c>
      <c r="CV15" s="86" t="s">
        <v>212</v>
      </c>
      <c r="DO15" s="51" t="s">
        <v>49</v>
      </c>
      <c r="DP15" s="51">
        <v>0.40405833080291514</v>
      </c>
      <c r="DQ15" s="51">
        <v>0.35773387675766066</v>
      </c>
      <c r="DR15" s="51">
        <v>0.13231245239771433</v>
      </c>
      <c r="DS15" s="51">
        <v>0.56088736891209034</v>
      </c>
      <c r="DT15" s="51">
        <v>5.5452163423067552E-2</v>
      </c>
      <c r="DU15" s="51">
        <v>-0.89419648107806604</v>
      </c>
      <c r="DV15" s="51">
        <v>9.8852708176457416E-2</v>
      </c>
      <c r="DW15" s="51">
        <v>0.56190866716806442</v>
      </c>
      <c r="DX15" s="51">
        <v>0.19049211037076316</v>
      </c>
      <c r="DY15" s="51">
        <v>0.84746413333530968</v>
      </c>
      <c r="DZ15" s="51">
        <v>-0.50952820028554946</v>
      </c>
      <c r="EA15" s="51">
        <v>-0.48093232253393725</v>
      </c>
      <c r="EB15" s="51">
        <v>1</v>
      </c>
    </row>
    <row r="16" spans="1:211" x14ac:dyDescent="0.25">
      <c r="A16" s="101">
        <v>2</v>
      </c>
      <c r="B16" s="101">
        <v>4</v>
      </c>
      <c r="D16" s="103">
        <v>0.1</v>
      </c>
      <c r="E16" s="103">
        <v>1</v>
      </c>
      <c r="F16" s="103">
        <v>5</v>
      </c>
      <c r="G16" s="103"/>
      <c r="H16" s="103"/>
      <c r="P16" t="s">
        <v>1</v>
      </c>
      <c r="Q16">
        <v>-1</v>
      </c>
      <c r="R16">
        <v>1</v>
      </c>
      <c r="S16">
        <v>1</v>
      </c>
      <c r="T16">
        <v>-1</v>
      </c>
      <c r="U16">
        <v>-1</v>
      </c>
      <c r="V16">
        <v>-1</v>
      </c>
      <c r="W16">
        <v>1</v>
      </c>
      <c r="X16">
        <v>1</v>
      </c>
      <c r="Y16">
        <v>1</v>
      </c>
      <c r="Z16">
        <v>-1</v>
      </c>
      <c r="AA16">
        <v>1</v>
      </c>
      <c r="AB16">
        <f>AVERAGE($Q$16:$AA$16)</f>
        <v>9.0909090909090912E-2</v>
      </c>
      <c r="AC16" t="s">
        <v>52</v>
      </c>
      <c r="AD16">
        <f>VARP($Q$27:$AA$27)</f>
        <v>0.33331056621815458</v>
      </c>
      <c r="AE16">
        <v>0.33516483516483525</v>
      </c>
      <c r="CV16" s="86">
        <f>AVERAGE(DD:DD)</f>
        <v>0.1998497370398197</v>
      </c>
    </row>
    <row r="17" spans="1:100" x14ac:dyDescent="0.25">
      <c r="A17" s="101">
        <v>2</v>
      </c>
      <c r="B17" s="101">
        <v>5</v>
      </c>
      <c r="D17" s="103">
        <v>1</v>
      </c>
      <c r="E17" s="103">
        <v>5</v>
      </c>
      <c r="F17" s="103">
        <v>100</v>
      </c>
      <c r="G17" s="103"/>
      <c r="H17" s="103"/>
      <c r="P17" t="s">
        <v>2</v>
      </c>
      <c r="Q17">
        <v>1</v>
      </c>
      <c r="R17">
        <v>1</v>
      </c>
      <c r="S17">
        <v>1</v>
      </c>
      <c r="T17">
        <v>-1</v>
      </c>
      <c r="U17">
        <v>1</v>
      </c>
      <c r="V17">
        <v>1</v>
      </c>
      <c r="W17">
        <v>1</v>
      </c>
      <c r="X17">
        <v>-1</v>
      </c>
      <c r="Y17">
        <v>-1</v>
      </c>
      <c r="Z17">
        <v>-1</v>
      </c>
      <c r="AA17">
        <v>1</v>
      </c>
      <c r="AB17">
        <f>AVERAGE($Q$17:$AA$17)</f>
        <v>0.27272727272727271</v>
      </c>
      <c r="AC17" t="s">
        <v>54</v>
      </c>
      <c r="AD17">
        <f>VARP($AB$16:$AB$26)</f>
        <v>3.2784645857523387E-2</v>
      </c>
      <c r="AE17">
        <v>3.2967032967032961E-2</v>
      </c>
      <c r="CV17" s="86" t="s">
        <v>213</v>
      </c>
    </row>
    <row r="18" spans="1:100" x14ac:dyDescent="0.25">
      <c r="A18" s="101">
        <v>2</v>
      </c>
      <c r="B18" s="101">
        <v>6</v>
      </c>
      <c r="D18" s="103">
        <v>1</v>
      </c>
      <c r="E18" s="103">
        <v>2</v>
      </c>
      <c r="F18" s="103">
        <v>4</v>
      </c>
      <c r="G18" s="103"/>
      <c r="H18" s="103"/>
      <c r="P18" t="s">
        <v>3</v>
      </c>
      <c r="Q18">
        <v>1</v>
      </c>
      <c r="R18">
        <v>1</v>
      </c>
      <c r="S18">
        <v>1</v>
      </c>
      <c r="T18">
        <v>-1</v>
      </c>
      <c r="U18">
        <v>-1</v>
      </c>
      <c r="V18">
        <v>-1</v>
      </c>
      <c r="W18">
        <v>-1</v>
      </c>
      <c r="X18">
        <v>-1</v>
      </c>
      <c r="Y18">
        <v>-1</v>
      </c>
      <c r="Z18">
        <v>1</v>
      </c>
      <c r="AA18">
        <v>1</v>
      </c>
      <c r="AB18">
        <f>AVERAGE($Q$18:$AA$18)</f>
        <v>-9.0909090909090912E-2</v>
      </c>
      <c r="AC18" t="s">
        <v>57</v>
      </c>
      <c r="AD18">
        <f>VARP($Q$16:$AA$26)</f>
        <v>0.99446759101154292</v>
      </c>
      <c r="CV18" s="86">
        <f>AVERAGE(DE:DE)</f>
        <v>0.24793388429752064</v>
      </c>
    </row>
    <row r="19" spans="1:100" x14ac:dyDescent="0.25">
      <c r="A19" s="101">
        <v>2</v>
      </c>
      <c r="B19" s="101">
        <v>7</v>
      </c>
      <c r="D19" s="103">
        <v>5</v>
      </c>
      <c r="E19" s="103">
        <v>40</v>
      </c>
      <c r="F19" s="103">
        <v>60</v>
      </c>
      <c r="G19" s="103"/>
      <c r="H19" s="103"/>
      <c r="P19" t="s">
        <v>4</v>
      </c>
      <c r="Q19">
        <v>-1</v>
      </c>
      <c r="R19">
        <v>1</v>
      </c>
      <c r="S19">
        <v>1</v>
      </c>
      <c r="T19">
        <v>-1</v>
      </c>
      <c r="U19">
        <v>-1</v>
      </c>
      <c r="V19">
        <v>-1</v>
      </c>
      <c r="W19">
        <v>1</v>
      </c>
      <c r="X19">
        <v>1</v>
      </c>
      <c r="Y19">
        <v>1</v>
      </c>
      <c r="Z19">
        <v>-1</v>
      </c>
      <c r="AA19">
        <v>1</v>
      </c>
      <c r="AB19">
        <f>AVERAGE($Q$19:$AA$19)</f>
        <v>9.0909090909090912E-2</v>
      </c>
      <c r="AC19" t="s">
        <v>76</v>
      </c>
      <c r="AD19">
        <f>AVERAGE($Q$16:$AA$26)</f>
        <v>7.43801652892562E-2</v>
      </c>
      <c r="CV19" s="86" t="s">
        <v>370</v>
      </c>
    </row>
    <row r="20" spans="1:100" x14ac:dyDescent="0.25">
      <c r="A20" s="101">
        <v>2</v>
      </c>
      <c r="B20" s="101">
        <v>8</v>
      </c>
      <c r="D20" s="103">
        <v>1</v>
      </c>
      <c r="E20" s="103">
        <v>10</v>
      </c>
      <c r="F20" s="103">
        <v>30</v>
      </c>
      <c r="G20" s="103"/>
      <c r="H20" s="103"/>
      <c r="P20" t="s">
        <v>5</v>
      </c>
      <c r="Q20">
        <v>-1</v>
      </c>
      <c r="R20">
        <v>1</v>
      </c>
      <c r="S20">
        <v>1</v>
      </c>
      <c r="T20">
        <v>-1</v>
      </c>
      <c r="U20">
        <v>-1</v>
      </c>
      <c r="V20">
        <v>-1</v>
      </c>
      <c r="W20">
        <v>1</v>
      </c>
      <c r="X20">
        <v>1</v>
      </c>
      <c r="Y20">
        <v>1</v>
      </c>
      <c r="Z20">
        <v>-1</v>
      </c>
      <c r="AA20">
        <v>1</v>
      </c>
      <c r="AB20">
        <f>AVERAGE($Q$20:$AA$20)</f>
        <v>9.0909090909090912E-2</v>
      </c>
      <c r="AC20" t="s">
        <v>216</v>
      </c>
      <c r="AD20">
        <f>AD19*121</f>
        <v>9</v>
      </c>
      <c r="CV20" s="86">
        <v>4.9791680896113619E-2</v>
      </c>
    </row>
    <row r="21" spans="1:100" x14ac:dyDescent="0.25">
      <c r="A21" s="101">
        <v>2</v>
      </c>
      <c r="B21" s="101">
        <v>9</v>
      </c>
      <c r="D21" s="103">
        <v>0.5</v>
      </c>
      <c r="E21" s="103">
        <v>2</v>
      </c>
      <c r="F21" s="103">
        <v>5</v>
      </c>
      <c r="G21" s="103"/>
      <c r="H21" s="103"/>
      <c r="P21" t="s">
        <v>6</v>
      </c>
      <c r="Q21">
        <v>-1</v>
      </c>
      <c r="R21">
        <v>1</v>
      </c>
      <c r="S21">
        <v>1</v>
      </c>
      <c r="T21">
        <v>-1</v>
      </c>
      <c r="U21">
        <v>1</v>
      </c>
      <c r="V21">
        <v>1</v>
      </c>
      <c r="W21">
        <v>1</v>
      </c>
      <c r="X21">
        <v>-1</v>
      </c>
      <c r="Y21">
        <v>-1</v>
      </c>
      <c r="Z21">
        <v>-1</v>
      </c>
      <c r="AA21">
        <v>-1</v>
      </c>
      <c r="AB21">
        <f>AVERAGE($Q$21:$AA$21)</f>
        <v>-9.0909090909090912E-2</v>
      </c>
      <c r="AC21" t="s">
        <v>220</v>
      </c>
      <c r="AD21">
        <f>(AD19+1)/2</f>
        <v>0.53719008264462809</v>
      </c>
      <c r="CV21" s="86" t="s">
        <v>371</v>
      </c>
    </row>
    <row r="22" spans="1:100" x14ac:dyDescent="0.25">
      <c r="A22" s="101">
        <v>2</v>
      </c>
      <c r="B22" s="101">
        <v>10</v>
      </c>
      <c r="D22" s="103">
        <v>3</v>
      </c>
      <c r="E22" s="103">
        <v>15</v>
      </c>
      <c r="F22" s="103">
        <v>30</v>
      </c>
      <c r="G22" s="103"/>
      <c r="H22" s="103"/>
      <c r="P22" t="s">
        <v>7</v>
      </c>
      <c r="Q22">
        <v>-1</v>
      </c>
      <c r="R22">
        <v>1</v>
      </c>
      <c r="S22">
        <v>1</v>
      </c>
      <c r="T22">
        <v>-1</v>
      </c>
      <c r="U22">
        <v>-1</v>
      </c>
      <c r="V22">
        <v>-1</v>
      </c>
      <c r="W22">
        <v>1</v>
      </c>
      <c r="X22">
        <v>-1</v>
      </c>
      <c r="Y22">
        <v>-1</v>
      </c>
      <c r="Z22">
        <v>1</v>
      </c>
      <c r="AA22">
        <v>-1</v>
      </c>
      <c r="AB22">
        <f>AVERAGE($Q$22:$AA$22)</f>
        <v>-0.27272727272727271</v>
      </c>
      <c r="AC22" t="s">
        <v>373</v>
      </c>
      <c r="AD22">
        <f>(AD21-(1-AD21))^2</f>
        <v>5.5324089884570687E-3</v>
      </c>
      <c r="CV22" s="86">
        <v>5.5324089884570687E-3</v>
      </c>
    </row>
    <row r="23" spans="1:100" x14ac:dyDescent="0.25">
      <c r="A23" s="101">
        <v>2</v>
      </c>
      <c r="B23" s="101">
        <v>11</v>
      </c>
      <c r="D23" s="103">
        <v>3</v>
      </c>
      <c r="E23" s="103">
        <v>12</v>
      </c>
      <c r="F23" s="103">
        <v>24</v>
      </c>
      <c r="G23" s="103"/>
      <c r="H23" s="103"/>
      <c r="P23" t="s">
        <v>8</v>
      </c>
      <c r="Q23">
        <v>-1</v>
      </c>
      <c r="R23">
        <v>-1</v>
      </c>
      <c r="S23">
        <v>-1</v>
      </c>
      <c r="T23">
        <v>-1</v>
      </c>
      <c r="U23">
        <v>1</v>
      </c>
      <c r="V23">
        <v>1</v>
      </c>
      <c r="W23">
        <v>1</v>
      </c>
      <c r="X23">
        <v>1</v>
      </c>
      <c r="Y23">
        <v>1</v>
      </c>
      <c r="Z23">
        <v>-1</v>
      </c>
      <c r="AA23">
        <v>1</v>
      </c>
      <c r="AB23">
        <f>AVERAGE($Q$23:$AA$23)</f>
        <v>9.0909090909090912E-2</v>
      </c>
      <c r="CV23" s="86" t="s">
        <v>218</v>
      </c>
    </row>
    <row r="24" spans="1:100" x14ac:dyDescent="0.25">
      <c r="A24" s="101">
        <v>3</v>
      </c>
      <c r="B24" s="101">
        <v>1</v>
      </c>
      <c r="D24" s="103">
        <v>3</v>
      </c>
      <c r="E24" s="103">
        <v>5</v>
      </c>
      <c r="F24" s="103">
        <v>10</v>
      </c>
      <c r="G24" s="103"/>
      <c r="H24" s="103"/>
      <c r="P24" t="s">
        <v>9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-1</v>
      </c>
      <c r="Y24">
        <v>-1</v>
      </c>
      <c r="Z24">
        <v>-1</v>
      </c>
      <c r="AA24">
        <v>1</v>
      </c>
      <c r="AB24">
        <f>AVERAGE($Q$24:$AA$24)</f>
        <v>0.45454545454545453</v>
      </c>
      <c r="CV24" s="86">
        <f>AVERAGE(DB:DB)</f>
        <v>6.5582205849835482</v>
      </c>
    </row>
    <row r="25" spans="1:100" x14ac:dyDescent="0.25">
      <c r="A25" s="101">
        <v>3</v>
      </c>
      <c r="B25" s="101">
        <v>2</v>
      </c>
      <c r="D25" s="103">
        <v>5</v>
      </c>
      <c r="E25" s="103">
        <v>10</v>
      </c>
      <c r="F25" s="103">
        <v>20</v>
      </c>
      <c r="G25" s="103"/>
      <c r="H25" s="103"/>
      <c r="P25" t="s">
        <v>10</v>
      </c>
      <c r="Q25">
        <v>1</v>
      </c>
      <c r="R25">
        <v>1</v>
      </c>
      <c r="S25">
        <v>1</v>
      </c>
      <c r="T25">
        <v>-1</v>
      </c>
      <c r="U25">
        <v>-1</v>
      </c>
      <c r="V25">
        <v>-1</v>
      </c>
      <c r="W25">
        <v>1</v>
      </c>
      <c r="X25">
        <v>1</v>
      </c>
      <c r="Y25">
        <v>-1</v>
      </c>
      <c r="Z25">
        <v>-1</v>
      </c>
      <c r="AA25">
        <v>1</v>
      </c>
      <c r="AB25">
        <f>AVERAGE($Q$25:$AA$25)</f>
        <v>9.0909090909090912E-2</v>
      </c>
    </row>
    <row r="26" spans="1:100" x14ac:dyDescent="0.25">
      <c r="A26" s="101">
        <v>3</v>
      </c>
      <c r="B26" s="101">
        <v>3</v>
      </c>
      <c r="D26" s="103">
        <v>10</v>
      </c>
      <c r="E26" s="103">
        <v>20</v>
      </c>
      <c r="F26" s="103">
        <v>50</v>
      </c>
      <c r="G26" s="103"/>
      <c r="H26" s="103"/>
      <c r="P26" t="s">
        <v>11</v>
      </c>
      <c r="Q26">
        <v>-1</v>
      </c>
      <c r="R26">
        <v>1</v>
      </c>
      <c r="S26">
        <v>1</v>
      </c>
      <c r="T26">
        <v>-1</v>
      </c>
      <c r="U26">
        <v>-1</v>
      </c>
      <c r="V26">
        <v>-1</v>
      </c>
      <c r="W26">
        <v>1</v>
      </c>
      <c r="X26">
        <v>1</v>
      </c>
      <c r="Y26">
        <v>1</v>
      </c>
      <c r="Z26">
        <v>-1</v>
      </c>
      <c r="AA26">
        <v>1</v>
      </c>
      <c r="AB26">
        <f>AVERAGE($Q$26:$AA$26)</f>
        <v>9.0909090909090912E-2</v>
      </c>
    </row>
    <row r="27" spans="1:100" x14ac:dyDescent="0.25">
      <c r="A27" s="101">
        <v>3</v>
      </c>
      <c r="B27" s="101">
        <v>4</v>
      </c>
      <c r="D27" s="103">
        <v>1</v>
      </c>
      <c r="E27" s="103">
        <v>3</v>
      </c>
      <c r="F27" s="103">
        <v>5</v>
      </c>
      <c r="G27" s="103"/>
      <c r="H27" s="103"/>
      <c r="P27" t="s">
        <v>79</v>
      </c>
      <c r="Q27">
        <f>AVERAGE($Q$16:$Q$26)</f>
        <v>-0.27272727272727271</v>
      </c>
      <c r="R27">
        <f>AVERAGE($R$16:$R$26)</f>
        <v>0.81818181818181823</v>
      </c>
      <c r="S27">
        <f>AVERAGE($S$16:$S$26)</f>
        <v>0.81818181818181823</v>
      </c>
      <c r="T27">
        <f>AVERAGE($T$16:$T$26)</f>
        <v>-0.81818181818181823</v>
      </c>
      <c r="U27">
        <f>AVERAGE($U$16:$U$26)</f>
        <v>-0.27272727272727271</v>
      </c>
      <c r="V27">
        <f>AVERAGE($V$16:$V$26)</f>
        <v>-0.27272727272727271</v>
      </c>
      <c r="W27">
        <f>AVERAGE($W$16:$W$26)</f>
        <v>0.81818181818181823</v>
      </c>
      <c r="X27">
        <f>AVERAGE($X$16:$X$26)</f>
        <v>9.0909090909090912E-2</v>
      </c>
      <c r="Y27">
        <f>AVERAGE($Y$16:$Y$26)</f>
        <v>-9.0909090909090912E-2</v>
      </c>
      <c r="Z27">
        <f>AVERAGE($Z$16:$Z$26)</f>
        <v>-0.63636363636363635</v>
      </c>
      <c r="AA27">
        <f>AVERAGE($AA$16:$AA$26)</f>
        <v>0.63636363636363635</v>
      </c>
    </row>
    <row r="28" spans="1:100" x14ac:dyDescent="0.25">
      <c r="A28" s="101">
        <v>3</v>
      </c>
      <c r="B28" s="101">
        <v>5</v>
      </c>
      <c r="D28" s="103">
        <v>1000</v>
      </c>
      <c r="E28" s="103">
        <v>2000</v>
      </c>
      <c r="F28" s="103">
        <v>4000</v>
      </c>
      <c r="G28" s="103"/>
      <c r="H28" s="103"/>
    </row>
    <row r="29" spans="1:100" x14ac:dyDescent="0.25">
      <c r="A29" s="101">
        <v>3</v>
      </c>
      <c r="B29" s="101">
        <v>6</v>
      </c>
      <c r="D29" s="103">
        <v>100</v>
      </c>
      <c r="E29" s="103">
        <v>200</v>
      </c>
      <c r="F29" s="103">
        <v>400</v>
      </c>
      <c r="G29" s="103"/>
      <c r="H29" s="103"/>
    </row>
    <row r="30" spans="1:100" x14ac:dyDescent="0.25">
      <c r="A30" s="101">
        <v>3</v>
      </c>
      <c r="B30" s="101">
        <v>7</v>
      </c>
      <c r="D30" s="103">
        <v>50</v>
      </c>
      <c r="E30" s="103">
        <v>100</v>
      </c>
      <c r="F30" s="103">
        <v>200</v>
      </c>
      <c r="G30" s="103"/>
      <c r="H30" s="103"/>
      <c r="P30" t="s">
        <v>99</v>
      </c>
      <c r="Q30" t="s">
        <v>81</v>
      </c>
      <c r="R30" t="s">
        <v>82</v>
      </c>
      <c r="S30" t="s">
        <v>83</v>
      </c>
      <c r="T30" t="s">
        <v>84</v>
      </c>
      <c r="U30" t="s">
        <v>85</v>
      </c>
      <c r="V30" t="s">
        <v>86</v>
      </c>
      <c r="W30" t="s">
        <v>87</v>
      </c>
      <c r="X30" t="s">
        <v>88</v>
      </c>
      <c r="Y30" t="s">
        <v>89</v>
      </c>
      <c r="Z30" t="s">
        <v>90</v>
      </c>
      <c r="AA30" t="s">
        <v>91</v>
      </c>
      <c r="AB30" t="s">
        <v>80</v>
      </c>
      <c r="AC30" t="s">
        <v>441</v>
      </c>
      <c r="AE30" t="s">
        <v>42</v>
      </c>
    </row>
    <row r="31" spans="1:100" x14ac:dyDescent="0.25">
      <c r="A31" s="101">
        <v>3</v>
      </c>
      <c r="B31" s="101">
        <v>8</v>
      </c>
      <c r="D31" s="103">
        <v>5</v>
      </c>
      <c r="E31" s="103">
        <v>10</v>
      </c>
      <c r="F31" s="103">
        <v>20</v>
      </c>
      <c r="G31" s="103"/>
      <c r="H31" s="103"/>
      <c r="P31" t="s">
        <v>1</v>
      </c>
      <c r="Q31">
        <v>1</v>
      </c>
      <c r="R31">
        <v>-1</v>
      </c>
      <c r="S31">
        <v>-1</v>
      </c>
      <c r="T31">
        <v>-1</v>
      </c>
      <c r="U31">
        <v>-1</v>
      </c>
      <c r="V31">
        <v>-1</v>
      </c>
      <c r="W31">
        <v>-1</v>
      </c>
      <c r="X31">
        <v>-1</v>
      </c>
      <c r="Y31">
        <v>1</v>
      </c>
      <c r="Z31">
        <v>1</v>
      </c>
      <c r="AA31">
        <v>-1</v>
      </c>
      <c r="AB31">
        <f>AVERAGE($Q$31:$AA$31)</f>
        <v>-0.45454545454545453</v>
      </c>
      <c r="AC31" t="s">
        <v>52</v>
      </c>
      <c r="AD31">
        <f>VARP($Q$42:$AA$42)</f>
        <v>0.24096714705279695</v>
      </c>
      <c r="AE31">
        <f>AD31/AD33</f>
        <v>0.27041389882473177</v>
      </c>
    </row>
    <row r="32" spans="1:100" x14ac:dyDescent="0.25">
      <c r="A32" s="101">
        <v>3</v>
      </c>
      <c r="B32" s="101">
        <v>9</v>
      </c>
      <c r="D32" s="103">
        <v>0.5</v>
      </c>
      <c r="E32" s="103">
        <v>1</v>
      </c>
      <c r="F32" s="103">
        <v>2</v>
      </c>
      <c r="G32" s="103"/>
      <c r="H32" s="103"/>
      <c r="P32" t="s">
        <v>2</v>
      </c>
      <c r="Q32">
        <v>1</v>
      </c>
      <c r="R32">
        <v>-1</v>
      </c>
      <c r="S32">
        <v>-1</v>
      </c>
      <c r="T32">
        <v>1</v>
      </c>
      <c r="U32">
        <v>1</v>
      </c>
      <c r="V32">
        <v>-1</v>
      </c>
      <c r="W32">
        <v>-1</v>
      </c>
      <c r="X32">
        <v>1</v>
      </c>
      <c r="Y32">
        <v>1</v>
      </c>
      <c r="Z32">
        <v>-1</v>
      </c>
      <c r="AA32">
        <v>1</v>
      </c>
      <c r="AB32">
        <f>AVERAGE($Q$32:$AA$32)</f>
        <v>9.0909090909090912E-2</v>
      </c>
      <c r="AC32" t="s">
        <v>54</v>
      </c>
      <c r="AD32">
        <f>VARP($AA$31:$AB$42)</f>
        <v>0.53879923135809016</v>
      </c>
      <c r="AE32">
        <f>AD32/AD33</f>
        <v>0.60464176389732738</v>
      </c>
    </row>
    <row r="33" spans="1:31" x14ac:dyDescent="0.25">
      <c r="A33" s="101">
        <v>3</v>
      </c>
      <c r="B33" s="101">
        <v>10</v>
      </c>
      <c r="D33" s="103">
        <v>0.5</v>
      </c>
      <c r="E33" s="103">
        <v>1</v>
      </c>
      <c r="F33" s="103">
        <v>2</v>
      </c>
      <c r="G33" s="103"/>
      <c r="H33" s="103"/>
      <c r="P33" t="s">
        <v>3</v>
      </c>
      <c r="Q33">
        <v>1</v>
      </c>
      <c r="R33">
        <v>-1</v>
      </c>
      <c r="S33">
        <v>-1</v>
      </c>
      <c r="T33">
        <v>-1</v>
      </c>
      <c r="U33">
        <v>-1</v>
      </c>
      <c r="V33">
        <v>-1</v>
      </c>
      <c r="W33">
        <v>1</v>
      </c>
      <c r="X33">
        <v>1</v>
      </c>
      <c r="Y33">
        <v>1</v>
      </c>
      <c r="Z33">
        <v>-1</v>
      </c>
      <c r="AA33">
        <v>-1</v>
      </c>
      <c r="AB33">
        <f>AVERAGE($Q$33:$AA$33)</f>
        <v>-0.27272727272727271</v>
      </c>
      <c r="AC33" t="s">
        <v>57</v>
      </c>
      <c r="AD33">
        <f>VARP($Q$31:$AA$42)</f>
        <v>0.89110488809962884</v>
      </c>
    </row>
    <row r="34" spans="1:31" x14ac:dyDescent="0.25">
      <c r="A34" s="101">
        <v>3</v>
      </c>
      <c r="B34" s="101">
        <v>11</v>
      </c>
      <c r="D34" s="103">
        <v>1</v>
      </c>
      <c r="E34" s="103">
        <v>2</v>
      </c>
      <c r="F34" s="103">
        <v>3</v>
      </c>
      <c r="G34" s="103"/>
      <c r="H34" s="103"/>
      <c r="P34" t="s">
        <v>4</v>
      </c>
      <c r="Q34">
        <v>1</v>
      </c>
      <c r="R34">
        <v>-1</v>
      </c>
      <c r="S34">
        <v>-1</v>
      </c>
      <c r="T34">
        <v>-1</v>
      </c>
      <c r="U34">
        <v>-1</v>
      </c>
      <c r="V34">
        <v>-1</v>
      </c>
      <c r="W34">
        <v>-1</v>
      </c>
      <c r="X34">
        <v>-1</v>
      </c>
      <c r="Y34">
        <v>1</v>
      </c>
      <c r="Z34">
        <v>-1</v>
      </c>
      <c r="AA34">
        <v>1</v>
      </c>
      <c r="AB34">
        <f>AVERAGE($Q$34:$AA$34)</f>
        <v>-0.45454545454545453</v>
      </c>
      <c r="AC34" t="s">
        <v>77</v>
      </c>
      <c r="AD34">
        <f>AVERAGE($Q$31:$AA$42)</f>
        <v>-0.22314049586776857</v>
      </c>
    </row>
    <row r="35" spans="1:31" x14ac:dyDescent="0.25">
      <c r="A35" s="101">
        <v>4</v>
      </c>
      <c r="B35" s="101">
        <v>1</v>
      </c>
      <c r="D35" s="103">
        <v>5</v>
      </c>
      <c r="E35" s="103">
        <v>10</v>
      </c>
      <c r="F35" s="103">
        <v>20</v>
      </c>
      <c r="G35" s="103"/>
      <c r="H35" s="103"/>
      <c r="P35" t="s">
        <v>5</v>
      </c>
      <c r="Q35">
        <v>1</v>
      </c>
      <c r="R35">
        <v>-1</v>
      </c>
      <c r="S35">
        <v>-1</v>
      </c>
      <c r="T35">
        <v>-1</v>
      </c>
      <c r="U35">
        <v>-1</v>
      </c>
      <c r="V35">
        <v>-1</v>
      </c>
      <c r="W35">
        <v>-1</v>
      </c>
      <c r="X35">
        <v>-1</v>
      </c>
      <c r="Y35">
        <v>1</v>
      </c>
      <c r="Z35">
        <v>1</v>
      </c>
      <c r="AA35">
        <v>1</v>
      </c>
      <c r="AB35">
        <f>AVERAGE($Q$35:$AA$35)</f>
        <v>-0.27272727272727271</v>
      </c>
      <c r="AC35" t="s">
        <v>217</v>
      </c>
      <c r="AD35">
        <f>AD34*121</f>
        <v>-26.999999999999996</v>
      </c>
    </row>
    <row r="36" spans="1:31" x14ac:dyDescent="0.25">
      <c r="A36" s="101">
        <v>4</v>
      </c>
      <c r="B36" s="101">
        <v>2</v>
      </c>
      <c r="D36" s="103">
        <v>20</v>
      </c>
      <c r="E36" s="103">
        <v>40</v>
      </c>
      <c r="F36" s="103">
        <v>80</v>
      </c>
      <c r="G36" s="103"/>
      <c r="H36" s="103"/>
      <c r="P36" t="s">
        <v>6</v>
      </c>
      <c r="Q36">
        <v>1</v>
      </c>
      <c r="R36">
        <v>-1</v>
      </c>
      <c r="S36">
        <v>-1</v>
      </c>
      <c r="T36">
        <v>-1</v>
      </c>
      <c r="U36">
        <v>-1</v>
      </c>
      <c r="V36">
        <v>-1</v>
      </c>
      <c r="W36">
        <v>1</v>
      </c>
      <c r="X36">
        <v>-1</v>
      </c>
      <c r="Y36">
        <v>-1</v>
      </c>
      <c r="Z36">
        <v>-1</v>
      </c>
      <c r="AA36">
        <v>1</v>
      </c>
      <c r="AB36">
        <f>AVERAGE($Q$36:$AA$36)</f>
        <v>-0.45454545454545453</v>
      </c>
      <c r="AC36" t="s">
        <v>220</v>
      </c>
      <c r="AD36">
        <f>(AD34+1)/2</f>
        <v>0.38842975206611574</v>
      </c>
    </row>
    <row r="37" spans="1:31" x14ac:dyDescent="0.25">
      <c r="A37" s="101">
        <v>4</v>
      </c>
      <c r="B37" s="101">
        <v>3</v>
      </c>
      <c r="D37" s="103">
        <v>30</v>
      </c>
      <c r="E37" s="103">
        <v>50</v>
      </c>
      <c r="F37" s="103">
        <v>100</v>
      </c>
      <c r="G37" s="103"/>
      <c r="H37" s="103"/>
      <c r="P37" t="s">
        <v>7</v>
      </c>
      <c r="Q37">
        <v>-1</v>
      </c>
      <c r="R37">
        <v>-1</v>
      </c>
      <c r="S37">
        <v>-1</v>
      </c>
      <c r="T37">
        <v>-1</v>
      </c>
      <c r="U37">
        <v>-1</v>
      </c>
      <c r="V37">
        <v>-1</v>
      </c>
      <c r="W37">
        <v>-1</v>
      </c>
      <c r="X37">
        <v>-1</v>
      </c>
      <c r="Y37">
        <v>-1</v>
      </c>
      <c r="Z37">
        <v>1</v>
      </c>
      <c r="AA37">
        <v>1</v>
      </c>
      <c r="AB37">
        <f>AVERAGE($Q$37:$AA$37)</f>
        <v>-0.63636363636363635</v>
      </c>
      <c r="AC37" t="s">
        <v>373</v>
      </c>
      <c r="AD37">
        <f>(AD36-(1-AD36))^2</f>
        <v>4.9791680896113619E-2</v>
      </c>
    </row>
    <row r="38" spans="1:31" x14ac:dyDescent="0.25">
      <c r="A38" s="101">
        <v>4</v>
      </c>
      <c r="B38" s="101">
        <v>4</v>
      </c>
      <c r="D38" s="103">
        <v>0.3</v>
      </c>
      <c r="E38" s="103">
        <v>0.5</v>
      </c>
      <c r="F38" s="103">
        <v>1.5</v>
      </c>
      <c r="G38" s="103"/>
      <c r="H38" s="103"/>
      <c r="P38" t="s">
        <v>8</v>
      </c>
      <c r="Q38">
        <v>1</v>
      </c>
      <c r="R38">
        <v>1</v>
      </c>
      <c r="S38">
        <v>1</v>
      </c>
      <c r="T38">
        <v>-1</v>
      </c>
      <c r="U38">
        <v>-1</v>
      </c>
      <c r="V38">
        <v>-1</v>
      </c>
      <c r="W38">
        <v>-1</v>
      </c>
      <c r="X38">
        <v>-1</v>
      </c>
      <c r="Y38">
        <v>1</v>
      </c>
      <c r="Z38">
        <v>1</v>
      </c>
      <c r="AA38">
        <v>-1</v>
      </c>
      <c r="AB38">
        <f>AVERAGE($Q$38:$AA$38)</f>
        <v>-9.0909090909090912E-2</v>
      </c>
    </row>
    <row r="39" spans="1:31" x14ac:dyDescent="0.25">
      <c r="A39" s="101">
        <v>4</v>
      </c>
      <c r="B39" s="101">
        <v>5</v>
      </c>
      <c r="D39" s="103">
        <v>100</v>
      </c>
      <c r="E39" s="103">
        <v>300</v>
      </c>
      <c r="F39" s="103">
        <v>1000</v>
      </c>
      <c r="G39" s="103"/>
      <c r="H39" s="103"/>
      <c r="P39" t="s">
        <v>9</v>
      </c>
      <c r="Q39">
        <v>1</v>
      </c>
      <c r="R39">
        <v>-1</v>
      </c>
      <c r="S39">
        <v>-1</v>
      </c>
      <c r="T39">
        <v>1</v>
      </c>
      <c r="U39">
        <v>-1</v>
      </c>
      <c r="V39">
        <v>-1</v>
      </c>
      <c r="W39">
        <v>1</v>
      </c>
      <c r="X39">
        <v>1</v>
      </c>
      <c r="Y39">
        <v>1</v>
      </c>
      <c r="Z39">
        <v>1</v>
      </c>
      <c r="AA39">
        <v>1</v>
      </c>
      <c r="AB39">
        <f>AVERAGE($Q$39:$AA$39)</f>
        <v>0.27272727272727271</v>
      </c>
    </row>
    <row r="40" spans="1:31" x14ac:dyDescent="0.25">
      <c r="A40" s="101">
        <v>4</v>
      </c>
      <c r="B40" s="101">
        <v>6</v>
      </c>
      <c r="D40" s="103">
        <v>300</v>
      </c>
      <c r="E40" s="103">
        <v>500</v>
      </c>
      <c r="F40" s="103">
        <v>1000</v>
      </c>
      <c r="G40" s="103"/>
      <c r="H40" s="103"/>
      <c r="P40" t="s">
        <v>10</v>
      </c>
      <c r="Q40">
        <v>1</v>
      </c>
      <c r="R40">
        <v>-1</v>
      </c>
      <c r="S40">
        <v>1</v>
      </c>
      <c r="T40">
        <v>-1</v>
      </c>
      <c r="U40">
        <v>1</v>
      </c>
      <c r="V40">
        <v>1</v>
      </c>
      <c r="W40">
        <v>-1</v>
      </c>
      <c r="X40">
        <v>1</v>
      </c>
      <c r="Y40">
        <v>-1</v>
      </c>
      <c r="Z40">
        <v>-1</v>
      </c>
      <c r="AA40">
        <v>1</v>
      </c>
      <c r="AB40">
        <f>AVERAGE($Q$40:$AA$40)</f>
        <v>9.0909090909090912E-2</v>
      </c>
    </row>
    <row r="41" spans="1:31" x14ac:dyDescent="0.25">
      <c r="A41" s="101">
        <v>4</v>
      </c>
      <c r="B41" s="101">
        <v>7</v>
      </c>
      <c r="D41" s="103">
        <v>4</v>
      </c>
      <c r="E41" s="103">
        <v>5</v>
      </c>
      <c r="F41" s="103">
        <v>10</v>
      </c>
      <c r="G41" s="103"/>
      <c r="H41" s="103"/>
      <c r="P41" t="s">
        <v>11</v>
      </c>
      <c r="Q41">
        <v>1</v>
      </c>
      <c r="R41">
        <v>-1</v>
      </c>
      <c r="S41">
        <v>-1</v>
      </c>
      <c r="T41">
        <v>-1</v>
      </c>
      <c r="U41">
        <v>1</v>
      </c>
      <c r="V41">
        <v>1</v>
      </c>
      <c r="W41">
        <v>-1</v>
      </c>
      <c r="X41">
        <v>-1</v>
      </c>
      <c r="Y41">
        <v>-1</v>
      </c>
      <c r="Z41">
        <v>1</v>
      </c>
      <c r="AA41">
        <v>-1</v>
      </c>
      <c r="AB41">
        <f>AVERAGE($Q$41:$AA$41)</f>
        <v>-0.27272727272727271</v>
      </c>
    </row>
    <row r="42" spans="1:31" x14ac:dyDescent="0.25">
      <c r="A42" s="101">
        <v>4</v>
      </c>
      <c r="B42" s="101">
        <v>8</v>
      </c>
      <c r="D42" s="103">
        <v>0.5</v>
      </c>
      <c r="E42" s="103">
        <v>2</v>
      </c>
      <c r="F42" s="103">
        <v>5</v>
      </c>
      <c r="G42" s="103"/>
      <c r="H42" s="103"/>
      <c r="P42" t="s">
        <v>79</v>
      </c>
      <c r="Q42">
        <f>AVERAGE($Q$31:$Q$41)</f>
        <v>0.81818181818181823</v>
      </c>
      <c r="R42">
        <f>AVERAGE($R$31:$R$41)</f>
        <v>-0.81818181818181823</v>
      </c>
      <c r="S42">
        <f>AVERAGE($S$31:$S$41)</f>
        <v>-0.63636363636363635</v>
      </c>
      <c r="T42">
        <f>AVERAGE($T$31:$T$41)</f>
        <v>-0.63636363636363635</v>
      </c>
      <c r="U42">
        <f>AVERAGE($U$31:$U$41)</f>
        <v>-0.45454545454545453</v>
      </c>
      <c r="V42">
        <f>AVERAGE($V$31:$V$41)</f>
        <v>-0.63636363636363635</v>
      </c>
      <c r="W42">
        <f>AVERAGE($W$31:$W$41)</f>
        <v>-0.45454545454545453</v>
      </c>
      <c r="X42">
        <f>AVERAGE($X$31:$X$41)</f>
        <v>-0.27272727272727271</v>
      </c>
      <c r="Y42">
        <f>AVERAGE($Y$31:$Y$41)</f>
        <v>0.27272727272727271</v>
      </c>
      <c r="Z42">
        <f>AVERAGE($Z$31:$Z$41)</f>
        <v>9.0909090909090912E-2</v>
      </c>
      <c r="AA42">
        <f>AVERAGE($AA$31:$AA$41)</f>
        <v>0.27272727272727271</v>
      </c>
    </row>
    <row r="43" spans="1:31" x14ac:dyDescent="0.25">
      <c r="A43" s="101">
        <v>4</v>
      </c>
      <c r="B43" s="101">
        <v>9</v>
      </c>
      <c r="D43" s="103">
        <v>0.1</v>
      </c>
      <c r="E43" s="103">
        <v>0.5</v>
      </c>
      <c r="F43" s="103">
        <v>1</v>
      </c>
      <c r="G43" s="103"/>
      <c r="H43" s="103"/>
    </row>
    <row r="44" spans="1:31" x14ac:dyDescent="0.25">
      <c r="A44" s="101">
        <v>4</v>
      </c>
      <c r="B44" s="101">
        <v>10</v>
      </c>
      <c r="D44" s="103">
        <v>4</v>
      </c>
      <c r="E44" s="103">
        <v>6</v>
      </c>
      <c r="F44" s="103">
        <v>15</v>
      </c>
      <c r="G44" s="103"/>
      <c r="H44" s="103"/>
    </row>
    <row r="45" spans="1:31" x14ac:dyDescent="0.25">
      <c r="A45" s="101">
        <v>4</v>
      </c>
      <c r="B45" s="101">
        <v>11</v>
      </c>
      <c r="D45" s="103">
        <v>6</v>
      </c>
      <c r="E45" s="103">
        <v>12</v>
      </c>
      <c r="F45" s="103">
        <v>24</v>
      </c>
      <c r="G45" s="103"/>
      <c r="H45" s="103"/>
      <c r="P45" t="s">
        <v>218</v>
      </c>
      <c r="Q45" t="s">
        <v>81</v>
      </c>
      <c r="R45" t="s">
        <v>82</v>
      </c>
      <c r="S45" t="s">
        <v>83</v>
      </c>
      <c r="T45" t="s">
        <v>84</v>
      </c>
      <c r="U45" t="s">
        <v>85</v>
      </c>
      <c r="V45" t="s">
        <v>86</v>
      </c>
      <c r="W45" t="s">
        <v>87</v>
      </c>
      <c r="X45" t="s">
        <v>88</v>
      </c>
      <c r="Y45" t="s">
        <v>89</v>
      </c>
      <c r="Z45" t="s">
        <v>90</v>
      </c>
      <c r="AA45" t="s">
        <v>91</v>
      </c>
      <c r="AB45" t="s">
        <v>80</v>
      </c>
      <c r="AC45" t="s">
        <v>441</v>
      </c>
      <c r="AE45" t="s">
        <v>42</v>
      </c>
    </row>
    <row r="46" spans="1:31" x14ac:dyDescent="0.25">
      <c r="A46" s="101">
        <v>5</v>
      </c>
      <c r="B46" s="101">
        <v>1</v>
      </c>
      <c r="D46" s="103">
        <v>5</v>
      </c>
      <c r="E46" s="103">
        <v>10</v>
      </c>
      <c r="F46" s="103">
        <v>20</v>
      </c>
      <c r="G46" s="103"/>
      <c r="H46" s="103"/>
      <c r="P46" t="s">
        <v>1</v>
      </c>
      <c r="Q46">
        <v>0.78571428571428581</v>
      </c>
      <c r="R46">
        <v>0.82608695652173914</v>
      </c>
      <c r="S46">
        <v>0.76190476190476186</v>
      </c>
      <c r="T46">
        <v>99</v>
      </c>
      <c r="U46">
        <v>11.5</v>
      </c>
      <c r="V46">
        <v>10.111111111111111</v>
      </c>
      <c r="W46">
        <v>0.82089552238805974</v>
      </c>
      <c r="X46">
        <v>0.83606557377049184</v>
      </c>
      <c r="Y46">
        <v>0.85714285714285721</v>
      </c>
      <c r="Z46">
        <v>0.6</v>
      </c>
      <c r="AA46">
        <v>0.7142857142857143</v>
      </c>
      <c r="AB46">
        <f>AVERAGE($Q$46:$AA$46)</f>
        <v>11.528473343894456</v>
      </c>
      <c r="AC46" t="s">
        <v>52</v>
      </c>
      <c r="AD46">
        <f>VARP($Q$57:$AA$57)</f>
        <v>175.59430910146418</v>
      </c>
      <c r="AE46">
        <f>AD46/AD48</f>
        <v>0.29354537887179116</v>
      </c>
    </row>
    <row r="47" spans="1:31" x14ac:dyDescent="0.25">
      <c r="A47" s="101">
        <v>5</v>
      </c>
      <c r="B47" s="101">
        <v>2</v>
      </c>
      <c r="D47" s="103">
        <v>20</v>
      </c>
      <c r="E47" s="103">
        <v>40</v>
      </c>
      <c r="F47" s="103">
        <v>80</v>
      </c>
      <c r="G47" s="103"/>
      <c r="H47" s="103"/>
      <c r="P47" t="s">
        <v>2</v>
      </c>
      <c r="Q47">
        <v>0.10714285714285708</v>
      </c>
      <c r="R47">
        <v>0.89565217391304353</v>
      </c>
      <c r="S47">
        <v>0.88095238095238093</v>
      </c>
      <c r="T47">
        <v>4</v>
      </c>
      <c r="U47">
        <v>0.9375</v>
      </c>
      <c r="V47">
        <v>0.9555555555555556</v>
      </c>
      <c r="W47">
        <v>0.40298507462686567</v>
      </c>
      <c r="X47">
        <v>0.63934426229508201</v>
      </c>
      <c r="Y47">
        <v>1.8571428571428574</v>
      </c>
      <c r="Z47">
        <v>5</v>
      </c>
      <c r="AA47">
        <v>0.14285714285714285</v>
      </c>
      <c r="AB47">
        <f>AVERAGE($Q$47:$AA$47)</f>
        <v>1.4381029367714349</v>
      </c>
      <c r="AC47" t="s">
        <v>54</v>
      </c>
      <c r="AD47">
        <f>VARP($AB$46:$AB$56)</f>
        <v>61.020594617439599</v>
      </c>
      <c r="AE47">
        <f>AD47/AD48</f>
        <v>0.10200964745166065</v>
      </c>
    </row>
    <row r="48" spans="1:31" x14ac:dyDescent="0.25">
      <c r="A48" s="101">
        <v>5</v>
      </c>
      <c r="B48" s="101">
        <v>3</v>
      </c>
      <c r="D48" s="103">
        <v>30</v>
      </c>
      <c r="E48" s="103">
        <v>50</v>
      </c>
      <c r="F48" s="103">
        <v>100</v>
      </c>
      <c r="G48" s="103"/>
      <c r="H48" s="103"/>
      <c r="P48" t="s">
        <v>3</v>
      </c>
      <c r="Q48">
        <v>0.10714285714285708</v>
      </c>
      <c r="R48">
        <v>0.91304347826086951</v>
      </c>
      <c r="S48">
        <v>0.90476190476190477</v>
      </c>
      <c r="T48">
        <v>13.999999999999998</v>
      </c>
      <c r="U48">
        <v>24</v>
      </c>
      <c r="V48">
        <v>3.4444444444444446</v>
      </c>
      <c r="W48">
        <v>0.4925373134328358</v>
      </c>
      <c r="X48">
        <v>0.63934426229508201</v>
      </c>
      <c r="Y48">
        <v>0.42857142857142866</v>
      </c>
      <c r="Z48">
        <v>0.6</v>
      </c>
      <c r="AA48">
        <v>0.8571428571428571</v>
      </c>
      <c r="AB48">
        <f>AVERAGE($Q$48:$AA$48)</f>
        <v>4.2169989587320256</v>
      </c>
      <c r="AC48" t="s">
        <v>57</v>
      </c>
      <c r="AD48">
        <f>VARP($Q$46:$AA$56)</f>
        <v>598.18454569559663</v>
      </c>
    </row>
    <row r="49" spans="1:30" x14ac:dyDescent="0.25">
      <c r="A49" s="101">
        <v>5</v>
      </c>
      <c r="B49" s="101">
        <v>4</v>
      </c>
      <c r="D49" s="103">
        <v>0.2</v>
      </c>
      <c r="E49" s="103">
        <v>0.5</v>
      </c>
      <c r="F49" s="103">
        <v>1.5</v>
      </c>
      <c r="G49" s="103"/>
      <c r="H49" s="103"/>
      <c r="P49" t="s">
        <v>4</v>
      </c>
      <c r="Q49">
        <v>0.78571428571428581</v>
      </c>
      <c r="R49">
        <v>0.65217391304347827</v>
      </c>
      <c r="S49">
        <v>0.76190476190476186</v>
      </c>
      <c r="T49">
        <v>1.4999999999999998</v>
      </c>
      <c r="U49">
        <v>2.75</v>
      </c>
      <c r="V49">
        <v>10.111111111111111</v>
      </c>
      <c r="W49">
        <v>0.92537313432835822</v>
      </c>
      <c r="X49">
        <v>0.67213114754098358</v>
      </c>
      <c r="Y49">
        <v>0.28571428571428564</v>
      </c>
      <c r="Z49">
        <v>1.4</v>
      </c>
      <c r="AA49">
        <v>0.14285714285714285</v>
      </c>
      <c r="AB49">
        <f>AVERAGE($Q$49:$AA$49)</f>
        <v>1.816998162019491</v>
      </c>
      <c r="AC49" t="s">
        <v>384</v>
      </c>
      <c r="AD49">
        <f>AVERAGE($Q$46:$AA$56)</f>
        <v>6.5582205849835491</v>
      </c>
    </row>
    <row r="50" spans="1:30" x14ac:dyDescent="0.25">
      <c r="A50" s="101">
        <v>5</v>
      </c>
      <c r="B50" s="101">
        <v>5</v>
      </c>
      <c r="D50" s="103">
        <v>100</v>
      </c>
      <c r="E50" s="103">
        <v>300</v>
      </c>
      <c r="F50" s="103">
        <v>1000</v>
      </c>
      <c r="G50" s="103"/>
      <c r="H50" s="103"/>
      <c r="P50" t="s">
        <v>5</v>
      </c>
      <c r="Q50">
        <v>0.78571428571428581</v>
      </c>
      <c r="R50">
        <v>0.65217391304347827</v>
      </c>
      <c r="S50">
        <v>0.76190476190476186</v>
      </c>
      <c r="T50">
        <v>1.4999999999999998</v>
      </c>
      <c r="U50">
        <v>2.75</v>
      </c>
      <c r="V50">
        <v>10.111111111111111</v>
      </c>
      <c r="W50">
        <v>0.92537313432835822</v>
      </c>
      <c r="X50">
        <v>0.67213114754098358</v>
      </c>
      <c r="Y50">
        <v>0.28571428571428564</v>
      </c>
      <c r="Z50">
        <v>1.4</v>
      </c>
      <c r="AA50">
        <v>0.14285714285714285</v>
      </c>
      <c r="AB50">
        <f>AVERAGE($Q$50:$AA$50)</f>
        <v>1.816998162019491</v>
      </c>
      <c r="AC50" t="s">
        <v>385</v>
      </c>
      <c r="AD50">
        <f>AD49*121</f>
        <v>793.5446907830094</v>
      </c>
    </row>
    <row r="51" spans="1:30" x14ac:dyDescent="0.25">
      <c r="A51" s="101">
        <v>5</v>
      </c>
      <c r="B51" s="101">
        <v>6</v>
      </c>
      <c r="D51" s="103">
        <v>300</v>
      </c>
      <c r="E51" s="103">
        <v>500</v>
      </c>
      <c r="F51" s="103">
        <v>1000</v>
      </c>
      <c r="G51" s="103"/>
      <c r="H51" s="103"/>
      <c r="P51" t="s">
        <v>6</v>
      </c>
      <c r="Q51">
        <v>0.25000000000000006</v>
      </c>
      <c r="R51">
        <v>0.91304347826086951</v>
      </c>
      <c r="S51">
        <v>0.90476190476190477</v>
      </c>
      <c r="T51">
        <v>49</v>
      </c>
      <c r="U51">
        <v>0.9375</v>
      </c>
      <c r="V51">
        <v>0.9555555555555556</v>
      </c>
      <c r="W51">
        <v>0.1044776119402985</v>
      </c>
      <c r="X51">
        <v>5.557377049180328</v>
      </c>
      <c r="Y51">
        <v>13.285714285714288</v>
      </c>
      <c r="Z51">
        <v>3.8</v>
      </c>
      <c r="AA51">
        <v>0.14285714285714285</v>
      </c>
      <c r="AB51">
        <f>AVERAGE($Q$51:$AA$51)</f>
        <v>6.8955715480245798</v>
      </c>
    </row>
    <row r="52" spans="1:30" x14ac:dyDescent="0.25">
      <c r="A52" s="101">
        <v>5</v>
      </c>
      <c r="B52" s="101">
        <v>7</v>
      </c>
      <c r="D52" s="103">
        <v>4</v>
      </c>
      <c r="E52" s="103">
        <v>5</v>
      </c>
      <c r="F52" s="103">
        <v>10</v>
      </c>
      <c r="G52" s="103"/>
      <c r="H52" s="103"/>
      <c r="P52" t="s">
        <v>7</v>
      </c>
      <c r="Q52">
        <v>6.1428571428571432</v>
      </c>
      <c r="R52">
        <v>0.52173913043478259</v>
      </c>
      <c r="S52">
        <v>0.7142857142857143</v>
      </c>
      <c r="T52">
        <v>223.99999999999997</v>
      </c>
      <c r="U52">
        <v>42.75</v>
      </c>
      <c r="V52">
        <v>1.2222222222222223</v>
      </c>
      <c r="W52">
        <v>0.43283582089552236</v>
      </c>
      <c r="X52">
        <v>3.918032786885246</v>
      </c>
      <c r="Y52">
        <v>34.714285714285715</v>
      </c>
      <c r="Z52">
        <v>0.2</v>
      </c>
      <c r="AA52">
        <v>0</v>
      </c>
      <c r="AB52">
        <f>AVERAGE($Q$52:$AA$52)</f>
        <v>28.601478048351488</v>
      </c>
    </row>
    <row r="53" spans="1:30" x14ac:dyDescent="0.25">
      <c r="A53" s="101">
        <v>5</v>
      </c>
      <c r="B53" s="101">
        <v>8</v>
      </c>
      <c r="D53" s="103">
        <v>0.5</v>
      </c>
      <c r="E53" s="103">
        <v>2</v>
      </c>
      <c r="F53" s="103">
        <v>5</v>
      </c>
      <c r="G53" s="103"/>
      <c r="H53" s="103"/>
      <c r="P53" t="s">
        <v>8</v>
      </c>
      <c r="Q53">
        <v>1.6785714285714288</v>
      </c>
      <c r="R53">
        <v>0.30434782608695654</v>
      </c>
      <c r="S53">
        <v>0.42857142857142855</v>
      </c>
      <c r="T53">
        <v>23.999999999999996</v>
      </c>
      <c r="U53">
        <v>0.9375</v>
      </c>
      <c r="V53">
        <v>0.9555555555555556</v>
      </c>
      <c r="W53">
        <v>0.97014925373134331</v>
      </c>
      <c r="X53">
        <v>0.83606557377049184</v>
      </c>
      <c r="Y53">
        <v>0.99857142857142855</v>
      </c>
      <c r="Z53">
        <v>1.4</v>
      </c>
      <c r="AA53">
        <v>0.8571428571428571</v>
      </c>
      <c r="AB53">
        <f>AVERAGE($Q$53:$AA$53)</f>
        <v>3.0333159410910437</v>
      </c>
    </row>
    <row r="54" spans="1:30" x14ac:dyDescent="0.25">
      <c r="A54" s="101">
        <v>5</v>
      </c>
      <c r="B54" s="101">
        <v>9</v>
      </c>
      <c r="D54" s="103">
        <v>0.1</v>
      </c>
      <c r="E54" s="103">
        <v>0.5</v>
      </c>
      <c r="F54" s="103">
        <v>1</v>
      </c>
      <c r="G54" s="103"/>
      <c r="H54" s="103"/>
      <c r="P54" t="s">
        <v>9</v>
      </c>
      <c r="Q54">
        <v>0.10714285714285708</v>
      </c>
      <c r="R54">
        <v>0.82608695652173914</v>
      </c>
      <c r="S54">
        <v>0.80952380952380953</v>
      </c>
      <c r="T54">
        <v>0.75000000000000011</v>
      </c>
      <c r="U54">
        <v>0.97499999999999998</v>
      </c>
      <c r="V54">
        <v>0.97777777777777775</v>
      </c>
      <c r="W54">
        <v>0.40298507462686567</v>
      </c>
      <c r="X54">
        <v>0.63934426229508201</v>
      </c>
      <c r="Y54">
        <v>1.8571428571428574</v>
      </c>
      <c r="Z54">
        <v>1</v>
      </c>
      <c r="AA54">
        <v>0.2857142857142857</v>
      </c>
      <c r="AB54">
        <f>AVERAGE($Q$54:$AA$54)</f>
        <v>0.78461071643138858</v>
      </c>
    </row>
    <row r="55" spans="1:30" x14ac:dyDescent="0.25">
      <c r="A55" s="101">
        <v>5</v>
      </c>
      <c r="B55" s="101">
        <v>10</v>
      </c>
      <c r="D55" s="103">
        <v>2</v>
      </c>
      <c r="E55" s="103">
        <v>6</v>
      </c>
      <c r="F55" s="103">
        <v>15</v>
      </c>
      <c r="G55" s="103"/>
      <c r="H55" s="103"/>
      <c r="P55" t="s">
        <v>10</v>
      </c>
      <c r="Q55">
        <v>0.10714285714285708</v>
      </c>
      <c r="R55">
        <v>0.82608695652173914</v>
      </c>
      <c r="S55">
        <v>4.7619047619047616E-2</v>
      </c>
      <c r="T55">
        <v>99</v>
      </c>
      <c r="U55">
        <v>0.25</v>
      </c>
      <c r="V55">
        <v>0.1111111111111111</v>
      </c>
      <c r="W55">
        <v>0.85074626865671643</v>
      </c>
      <c r="X55">
        <v>0.18032786885245897</v>
      </c>
      <c r="Y55">
        <v>9</v>
      </c>
      <c r="Z55">
        <v>3</v>
      </c>
      <c r="AA55">
        <v>0.2857142857142857</v>
      </c>
      <c r="AB55">
        <f>AVERAGE($Q$55:$AA$55)</f>
        <v>10.332613490510749</v>
      </c>
    </row>
    <row r="56" spans="1:30" x14ac:dyDescent="0.25">
      <c r="A56" s="101">
        <v>5</v>
      </c>
      <c r="B56" s="101">
        <v>11</v>
      </c>
      <c r="D56" s="103">
        <v>6</v>
      </c>
      <c r="E56" s="103">
        <v>12</v>
      </c>
      <c r="F56" s="103">
        <v>24</v>
      </c>
      <c r="G56" s="103"/>
      <c r="H56" s="103"/>
      <c r="P56" t="s">
        <v>11</v>
      </c>
      <c r="Q56">
        <v>7.1428571428571494E-2</v>
      </c>
      <c r="R56">
        <v>0.86956521739130432</v>
      </c>
      <c r="S56">
        <v>0.76190476190476186</v>
      </c>
      <c r="T56">
        <v>9</v>
      </c>
      <c r="U56">
        <v>0.25</v>
      </c>
      <c r="V56">
        <v>1.2222222222222223</v>
      </c>
      <c r="W56">
        <v>0.97014925373134331</v>
      </c>
      <c r="X56">
        <v>0.99836065573770494</v>
      </c>
      <c r="Y56">
        <v>0.99857142857142855</v>
      </c>
      <c r="Z56">
        <v>3</v>
      </c>
      <c r="AA56">
        <v>0.2857142857142857</v>
      </c>
      <c r="AB56">
        <f>AVERAGE($Q$56:$AA$56)</f>
        <v>1.6752651269728744</v>
      </c>
    </row>
    <row r="57" spans="1:30" x14ac:dyDescent="0.25">
      <c r="A57" s="101">
        <v>6</v>
      </c>
      <c r="B57" s="101">
        <v>1</v>
      </c>
      <c r="D57" s="103">
        <v>5</v>
      </c>
      <c r="E57" s="103">
        <v>7</v>
      </c>
      <c r="F57" s="103">
        <v>15</v>
      </c>
      <c r="G57" s="103"/>
      <c r="H57" s="103"/>
      <c r="P57" t="s">
        <v>79</v>
      </c>
      <c r="Q57">
        <f>AVERAGE($Q$46:$Q$56)</f>
        <v>0.99350649350649367</v>
      </c>
      <c r="R57">
        <f>AVERAGE($R$46:$R$56)</f>
        <v>0.74545454545454537</v>
      </c>
      <c r="S57">
        <f>AVERAGE($S$46:$S$56)</f>
        <v>0.70346320346320346</v>
      </c>
      <c r="T57">
        <f>AVERAGE($T$46:$T$56)</f>
        <v>47.795454545454547</v>
      </c>
      <c r="U57">
        <f>AVERAGE($U$46:$U$56)</f>
        <v>8.0034090909090896</v>
      </c>
      <c r="V57">
        <f>AVERAGE($V$46:$V$56)</f>
        <v>3.6525252525252525</v>
      </c>
      <c r="W57">
        <f>AVERAGE($W$46:$W$56)</f>
        <v>0.66350067842605165</v>
      </c>
      <c r="X57">
        <f>AVERAGE($X$46:$X$56)</f>
        <v>1.4171385991058123</v>
      </c>
      <c r="Y57">
        <f>AVERAGE($Y$46:$Y$56)</f>
        <v>5.8698701298701303</v>
      </c>
      <c r="Z57">
        <f>AVERAGE($Z$46:$Z$56)</f>
        <v>1.9454545454545453</v>
      </c>
      <c r="AA57">
        <f>AVERAGE($AA$46:$AA$56)</f>
        <v>0.3506493506493506</v>
      </c>
    </row>
    <row r="58" spans="1:30" x14ac:dyDescent="0.25">
      <c r="A58" s="101">
        <v>6</v>
      </c>
      <c r="B58" s="101">
        <v>2</v>
      </c>
      <c r="D58" s="103">
        <v>5</v>
      </c>
      <c r="E58" s="103">
        <v>10</v>
      </c>
      <c r="F58" s="103">
        <v>20</v>
      </c>
      <c r="G58" s="103"/>
      <c r="H58" s="103"/>
    </row>
    <row r="59" spans="1:30" x14ac:dyDescent="0.25">
      <c r="A59" s="101">
        <v>6</v>
      </c>
      <c r="B59" s="101">
        <v>3</v>
      </c>
      <c r="D59" s="103">
        <v>10</v>
      </c>
      <c r="E59" s="103">
        <v>20</v>
      </c>
      <c r="F59" s="103">
        <v>40</v>
      </c>
      <c r="G59" s="103"/>
      <c r="H59" s="103"/>
    </row>
    <row r="60" spans="1:30" x14ac:dyDescent="0.25">
      <c r="A60" s="101">
        <v>6</v>
      </c>
      <c r="B60" s="101">
        <v>4</v>
      </c>
      <c r="D60" s="103">
        <v>5</v>
      </c>
      <c r="E60" s="103">
        <v>10</v>
      </c>
      <c r="F60" s="103">
        <v>20</v>
      </c>
      <c r="G60" s="103"/>
      <c r="H60" s="103"/>
    </row>
    <row r="61" spans="1:30" x14ac:dyDescent="0.25">
      <c r="A61" s="101">
        <v>6</v>
      </c>
      <c r="B61" s="101">
        <v>5</v>
      </c>
      <c r="D61" s="103">
        <v>2</v>
      </c>
      <c r="E61" s="103">
        <v>5</v>
      </c>
      <c r="F61" s="103">
        <v>10</v>
      </c>
      <c r="G61" s="103"/>
      <c r="H61" s="103"/>
    </row>
    <row r="62" spans="1:30" x14ac:dyDescent="0.25">
      <c r="A62" s="101">
        <v>6</v>
      </c>
      <c r="B62" s="101">
        <v>6</v>
      </c>
      <c r="D62" s="103">
        <v>1</v>
      </c>
      <c r="E62" s="103">
        <v>2</v>
      </c>
      <c r="F62" s="103">
        <v>5</v>
      </c>
      <c r="G62" s="103"/>
      <c r="H62" s="103"/>
    </row>
    <row r="63" spans="1:30" x14ac:dyDescent="0.25">
      <c r="A63" s="101">
        <v>6</v>
      </c>
      <c r="B63" s="101">
        <v>7</v>
      </c>
      <c r="D63" s="103">
        <v>40</v>
      </c>
      <c r="E63" s="103">
        <v>60</v>
      </c>
      <c r="F63" s="103">
        <v>100</v>
      </c>
      <c r="G63" s="103"/>
      <c r="H63" s="103"/>
    </row>
    <row r="64" spans="1:30" x14ac:dyDescent="0.25">
      <c r="A64" s="101">
        <v>6</v>
      </c>
      <c r="B64" s="101">
        <v>8</v>
      </c>
      <c r="D64" s="103">
        <v>10</v>
      </c>
      <c r="E64" s="103">
        <v>40</v>
      </c>
      <c r="F64" s="103">
        <v>60</v>
      </c>
      <c r="G64" s="103"/>
      <c r="H64" s="103"/>
    </row>
    <row r="65" spans="1:8" x14ac:dyDescent="0.25">
      <c r="A65" s="101">
        <v>6</v>
      </c>
      <c r="B65" s="101">
        <v>9</v>
      </c>
      <c r="D65" s="103">
        <v>5</v>
      </c>
      <c r="E65" s="103">
        <v>10</v>
      </c>
      <c r="F65" s="103">
        <v>40</v>
      </c>
      <c r="G65" s="103"/>
      <c r="H65" s="103"/>
    </row>
    <row r="66" spans="1:8" x14ac:dyDescent="0.25">
      <c r="A66" s="101">
        <v>6</v>
      </c>
      <c r="B66" s="101">
        <v>10</v>
      </c>
      <c r="D66" s="103">
        <v>5</v>
      </c>
      <c r="E66" s="103">
        <v>12</v>
      </c>
      <c r="F66" s="103">
        <v>16</v>
      </c>
      <c r="G66" s="103"/>
      <c r="H66" s="103"/>
    </row>
    <row r="67" spans="1:8" x14ac:dyDescent="0.25">
      <c r="A67" s="101">
        <v>6</v>
      </c>
      <c r="B67" s="101">
        <v>11</v>
      </c>
      <c r="D67" s="103">
        <v>8</v>
      </c>
      <c r="E67" s="103">
        <v>16</v>
      </c>
      <c r="F67" s="103">
        <v>48</v>
      </c>
      <c r="G67" s="103"/>
      <c r="H67" s="103"/>
    </row>
    <row r="68" spans="1:8" x14ac:dyDescent="0.25">
      <c r="A68" s="101">
        <v>7</v>
      </c>
      <c r="B68" s="101">
        <v>1</v>
      </c>
      <c r="D68" s="103">
        <v>35</v>
      </c>
      <c r="E68" s="103">
        <v>40</v>
      </c>
      <c r="F68" s="103">
        <v>50</v>
      </c>
      <c r="G68" s="103"/>
      <c r="H68" s="103"/>
    </row>
    <row r="69" spans="1:8" x14ac:dyDescent="0.25">
      <c r="A69" s="101">
        <v>7</v>
      </c>
      <c r="B69" s="101">
        <v>2</v>
      </c>
      <c r="D69" s="103">
        <v>30</v>
      </c>
      <c r="E69" s="103">
        <v>55</v>
      </c>
      <c r="F69" s="103">
        <v>65</v>
      </c>
      <c r="G69" s="103"/>
      <c r="H69" s="103"/>
    </row>
    <row r="70" spans="1:8" x14ac:dyDescent="0.25">
      <c r="A70" s="101">
        <v>7</v>
      </c>
      <c r="B70" s="101">
        <v>3</v>
      </c>
      <c r="D70" s="103">
        <v>50</v>
      </c>
      <c r="E70" s="103">
        <v>60</v>
      </c>
      <c r="F70" s="103">
        <v>70</v>
      </c>
      <c r="G70" s="103"/>
      <c r="H70" s="103"/>
    </row>
    <row r="71" spans="1:8" x14ac:dyDescent="0.25">
      <c r="A71" s="101">
        <v>7</v>
      </c>
      <c r="B71" s="101">
        <v>4</v>
      </c>
      <c r="D71" s="103">
        <v>40</v>
      </c>
      <c r="E71" s="103">
        <v>45</v>
      </c>
      <c r="F71" s="103">
        <v>50</v>
      </c>
      <c r="G71" s="103"/>
      <c r="H71" s="103"/>
    </row>
    <row r="72" spans="1:8" x14ac:dyDescent="0.25">
      <c r="A72" s="101">
        <v>7</v>
      </c>
      <c r="B72" s="101">
        <v>5</v>
      </c>
      <c r="D72" s="103">
        <v>3000</v>
      </c>
      <c r="E72" s="103">
        <v>3500</v>
      </c>
      <c r="F72" s="103">
        <v>4500</v>
      </c>
      <c r="G72" s="103"/>
      <c r="H72" s="103"/>
    </row>
    <row r="73" spans="1:8" x14ac:dyDescent="0.25">
      <c r="A73" s="101">
        <v>7</v>
      </c>
      <c r="B73" s="101">
        <v>6</v>
      </c>
      <c r="D73" s="103">
        <v>75</v>
      </c>
      <c r="E73" s="103">
        <v>100</v>
      </c>
      <c r="F73" s="103">
        <v>150</v>
      </c>
      <c r="G73" s="103"/>
      <c r="H73" s="103"/>
    </row>
    <row r="74" spans="1:8" x14ac:dyDescent="0.25">
      <c r="A74" s="101">
        <v>7</v>
      </c>
      <c r="B74" s="101">
        <v>7</v>
      </c>
      <c r="D74" s="103">
        <v>30</v>
      </c>
      <c r="E74" s="103">
        <v>38</v>
      </c>
      <c r="F74" s="103">
        <v>42</v>
      </c>
      <c r="G74" s="103"/>
      <c r="H74" s="103"/>
    </row>
    <row r="75" spans="1:8" x14ac:dyDescent="0.25">
      <c r="A75" s="101">
        <v>7</v>
      </c>
      <c r="B75" s="101">
        <v>8</v>
      </c>
      <c r="D75" s="103">
        <v>25</v>
      </c>
      <c r="E75" s="103">
        <v>30</v>
      </c>
      <c r="F75" s="103">
        <v>35</v>
      </c>
      <c r="G75" s="103"/>
      <c r="H75" s="103"/>
    </row>
    <row r="76" spans="1:8" x14ac:dyDescent="0.25">
      <c r="A76" s="101">
        <v>7</v>
      </c>
      <c r="B76" s="101">
        <v>9</v>
      </c>
      <c r="D76" s="103">
        <v>15</v>
      </c>
      <c r="E76" s="103">
        <v>25</v>
      </c>
      <c r="F76" s="103">
        <v>40</v>
      </c>
      <c r="G76" s="103"/>
      <c r="H76" s="103"/>
    </row>
    <row r="77" spans="1:8" x14ac:dyDescent="0.25">
      <c r="A77" s="101">
        <v>7</v>
      </c>
      <c r="B77" s="101">
        <v>10</v>
      </c>
      <c r="D77" s="103">
        <v>1.5</v>
      </c>
      <c r="E77" s="103">
        <v>2</v>
      </c>
      <c r="F77" s="103">
        <v>2.5099999999999998</v>
      </c>
      <c r="G77" s="103"/>
      <c r="H77" s="103"/>
    </row>
    <row r="78" spans="1:8" x14ac:dyDescent="0.25">
      <c r="A78" s="101">
        <v>7</v>
      </c>
      <c r="B78" s="101">
        <v>11</v>
      </c>
      <c r="D78" s="103">
        <v>13.5</v>
      </c>
      <c r="E78" s="103">
        <v>14</v>
      </c>
      <c r="F78" s="103">
        <v>14.5</v>
      </c>
      <c r="G78" s="103"/>
      <c r="H78" s="103"/>
    </row>
    <row r="79" spans="1:8" x14ac:dyDescent="0.25">
      <c r="A79" s="101">
        <v>8</v>
      </c>
      <c r="B79" s="101">
        <v>1</v>
      </c>
      <c r="D79" s="103">
        <v>5</v>
      </c>
      <c r="E79" s="103">
        <v>15</v>
      </c>
      <c r="F79" s="103">
        <v>25</v>
      </c>
      <c r="G79" s="103"/>
      <c r="H79" s="103"/>
    </row>
    <row r="80" spans="1:8" x14ac:dyDescent="0.25">
      <c r="A80" s="101">
        <v>8</v>
      </c>
      <c r="B80" s="101">
        <v>2</v>
      </c>
      <c r="D80" s="103">
        <v>100</v>
      </c>
      <c r="E80" s="103">
        <v>150</v>
      </c>
      <c r="F80" s="103">
        <v>200</v>
      </c>
      <c r="G80" s="103"/>
      <c r="H80" s="103"/>
    </row>
    <row r="81" spans="1:8" x14ac:dyDescent="0.25">
      <c r="A81" s="101">
        <v>8</v>
      </c>
      <c r="B81" s="101">
        <v>3</v>
      </c>
      <c r="D81" s="103">
        <v>200</v>
      </c>
      <c r="E81" s="103">
        <v>300</v>
      </c>
      <c r="F81" s="103">
        <v>400</v>
      </c>
      <c r="G81" s="103"/>
      <c r="H81" s="103"/>
    </row>
    <row r="82" spans="1:8" x14ac:dyDescent="0.25">
      <c r="A82" s="101">
        <v>8</v>
      </c>
      <c r="B82" s="101">
        <v>4</v>
      </c>
      <c r="D82" s="103">
        <v>2</v>
      </c>
      <c r="E82" s="103">
        <v>5</v>
      </c>
      <c r="F82" s="103">
        <v>8</v>
      </c>
      <c r="G82" s="103"/>
      <c r="H82" s="103"/>
    </row>
    <row r="83" spans="1:8" x14ac:dyDescent="0.25">
      <c r="A83" s="101">
        <v>8</v>
      </c>
      <c r="B83" s="101">
        <v>5</v>
      </c>
      <c r="D83" s="103">
        <v>1</v>
      </c>
      <c r="E83" s="103">
        <v>5</v>
      </c>
      <c r="F83" s="103">
        <v>10</v>
      </c>
      <c r="G83" s="103"/>
      <c r="H83" s="103"/>
    </row>
    <row r="84" spans="1:8" x14ac:dyDescent="0.25">
      <c r="A84" s="101">
        <v>8</v>
      </c>
      <c r="B84" s="101">
        <v>6</v>
      </c>
      <c r="D84" s="103">
        <v>1</v>
      </c>
      <c r="E84" s="103">
        <v>2</v>
      </c>
      <c r="F84" s="103">
        <v>3</v>
      </c>
      <c r="G84" s="103"/>
      <c r="H84" s="103"/>
    </row>
    <row r="85" spans="1:8" x14ac:dyDescent="0.25">
      <c r="A85" s="101">
        <v>8</v>
      </c>
      <c r="B85" s="101">
        <v>7</v>
      </c>
      <c r="D85" s="103">
        <v>1</v>
      </c>
      <c r="E85" s="103">
        <v>2</v>
      </c>
      <c r="F85" s="103">
        <v>3</v>
      </c>
      <c r="G85" s="103"/>
      <c r="H85" s="103"/>
    </row>
    <row r="86" spans="1:8" x14ac:dyDescent="0.25">
      <c r="A86" s="101">
        <v>8</v>
      </c>
      <c r="B86" s="101">
        <v>8</v>
      </c>
      <c r="D86" s="103">
        <v>0</v>
      </c>
      <c r="E86" s="103">
        <v>1</v>
      </c>
      <c r="F86" s="103">
        <v>2</v>
      </c>
      <c r="G86" s="103"/>
      <c r="H86" s="103"/>
    </row>
    <row r="87" spans="1:8" x14ac:dyDescent="0.25">
      <c r="A87" s="101">
        <v>8</v>
      </c>
      <c r="B87" s="101">
        <v>9</v>
      </c>
      <c r="D87" s="103">
        <v>0</v>
      </c>
      <c r="E87" s="103">
        <v>1E-3</v>
      </c>
      <c r="F87" s="103">
        <v>1</v>
      </c>
      <c r="G87" s="103"/>
      <c r="H87" s="103"/>
    </row>
    <row r="88" spans="1:8" x14ac:dyDescent="0.25">
      <c r="A88" s="101">
        <v>8</v>
      </c>
      <c r="B88" s="101">
        <v>10</v>
      </c>
      <c r="D88" s="103">
        <v>2</v>
      </c>
      <c r="E88" s="103">
        <v>6</v>
      </c>
      <c r="F88" s="103">
        <v>10</v>
      </c>
      <c r="G88" s="103"/>
      <c r="H88" s="103"/>
    </row>
    <row r="89" spans="1:8" x14ac:dyDescent="0.25">
      <c r="A89" s="101">
        <v>8</v>
      </c>
      <c r="B89" s="101">
        <v>11</v>
      </c>
      <c r="D89" s="103">
        <v>1</v>
      </c>
      <c r="E89" s="103">
        <v>2</v>
      </c>
      <c r="F89" s="103">
        <v>3</v>
      </c>
      <c r="G89" s="103"/>
      <c r="H89" s="103"/>
    </row>
    <row r="90" spans="1:8" x14ac:dyDescent="0.25">
      <c r="A90" s="101">
        <v>9</v>
      </c>
      <c r="B90" s="101">
        <v>1</v>
      </c>
      <c r="D90" s="103">
        <v>2</v>
      </c>
      <c r="E90" s="103">
        <v>5</v>
      </c>
      <c r="F90" s="103">
        <v>15</v>
      </c>
      <c r="G90" s="103"/>
      <c r="H90" s="103"/>
    </row>
    <row r="91" spans="1:8" x14ac:dyDescent="0.25">
      <c r="A91" s="101">
        <v>9</v>
      </c>
      <c r="B91" s="101">
        <v>2</v>
      </c>
      <c r="D91" s="103">
        <v>5</v>
      </c>
      <c r="E91" s="103">
        <v>20</v>
      </c>
      <c r="F91" s="103">
        <v>30</v>
      </c>
      <c r="G91" s="103"/>
      <c r="H91" s="103"/>
    </row>
    <row r="92" spans="1:8" x14ac:dyDescent="0.25">
      <c r="A92" s="101">
        <v>9</v>
      </c>
      <c r="B92" s="101">
        <v>3</v>
      </c>
      <c r="D92" s="103">
        <v>10</v>
      </c>
      <c r="E92" s="103">
        <v>40</v>
      </c>
      <c r="F92" s="103">
        <v>60</v>
      </c>
      <c r="G92" s="103"/>
      <c r="H92" s="103"/>
    </row>
    <row r="93" spans="1:8" x14ac:dyDescent="0.25">
      <c r="A93" s="101">
        <v>9</v>
      </c>
      <c r="B93" s="101">
        <v>4</v>
      </c>
      <c r="D93" s="103">
        <v>0.01</v>
      </c>
      <c r="E93" s="103">
        <v>0.05</v>
      </c>
      <c r="F93" s="103">
        <v>0.2</v>
      </c>
      <c r="G93" s="103"/>
      <c r="H93" s="103"/>
    </row>
    <row r="94" spans="1:8" x14ac:dyDescent="0.25">
      <c r="A94" s="101">
        <v>9</v>
      </c>
      <c r="B94" s="101">
        <v>5</v>
      </c>
      <c r="D94" s="103">
        <v>0.5</v>
      </c>
      <c r="E94" s="103">
        <v>2</v>
      </c>
      <c r="F94" s="103">
        <v>5</v>
      </c>
      <c r="G94" s="103"/>
      <c r="H94" s="103"/>
    </row>
    <row r="95" spans="1:8" x14ac:dyDescent="0.25">
      <c r="A95" s="101">
        <v>9</v>
      </c>
      <c r="B95" s="101">
        <v>6</v>
      </c>
      <c r="D95" s="103">
        <v>0.2</v>
      </c>
      <c r="E95" s="103">
        <v>1</v>
      </c>
      <c r="F95" s="103">
        <v>2</v>
      </c>
      <c r="G95" s="103"/>
      <c r="H95" s="103"/>
    </row>
    <row r="96" spans="1:8" x14ac:dyDescent="0.25">
      <c r="A96" s="101">
        <v>9</v>
      </c>
      <c r="B96" s="101">
        <v>7</v>
      </c>
      <c r="D96" s="103">
        <v>10</v>
      </c>
      <c r="E96" s="103">
        <v>40</v>
      </c>
      <c r="F96" s="103">
        <v>200</v>
      </c>
      <c r="G96" s="103"/>
      <c r="H96" s="103"/>
    </row>
    <row r="97" spans="1:8" x14ac:dyDescent="0.25">
      <c r="A97" s="101">
        <v>9</v>
      </c>
      <c r="B97" s="101">
        <v>8</v>
      </c>
      <c r="D97" s="103">
        <v>2</v>
      </c>
      <c r="E97" s="103">
        <v>10</v>
      </c>
      <c r="F97" s="103">
        <v>40</v>
      </c>
      <c r="G97" s="103"/>
      <c r="H97" s="103"/>
    </row>
    <row r="98" spans="1:8" x14ac:dyDescent="0.25">
      <c r="A98" s="101">
        <v>9</v>
      </c>
      <c r="B98" s="101">
        <v>9</v>
      </c>
      <c r="D98" s="103">
        <v>0.1</v>
      </c>
      <c r="E98" s="103">
        <v>2</v>
      </c>
      <c r="F98" s="103">
        <v>10</v>
      </c>
      <c r="G98" s="103"/>
      <c r="H98" s="103"/>
    </row>
    <row r="99" spans="1:8" x14ac:dyDescent="0.25">
      <c r="A99" s="101">
        <v>9</v>
      </c>
      <c r="B99" s="101">
        <v>10</v>
      </c>
      <c r="D99" s="103">
        <v>1</v>
      </c>
      <c r="E99" s="103">
        <v>5</v>
      </c>
      <c r="F99" s="103">
        <v>10</v>
      </c>
      <c r="G99" s="103"/>
      <c r="H99" s="103"/>
    </row>
    <row r="100" spans="1:8" x14ac:dyDescent="0.25">
      <c r="A100" s="101">
        <v>9</v>
      </c>
      <c r="B100" s="101">
        <v>11</v>
      </c>
      <c r="D100" s="103">
        <v>2</v>
      </c>
      <c r="E100" s="103">
        <v>10</v>
      </c>
      <c r="F100" s="103">
        <v>20</v>
      </c>
      <c r="G100" s="103"/>
      <c r="H100" s="103"/>
    </row>
    <row r="101" spans="1:8" x14ac:dyDescent="0.25">
      <c r="A101" s="101">
        <v>10</v>
      </c>
      <c r="B101" s="101">
        <v>1</v>
      </c>
      <c r="D101" s="103">
        <v>3</v>
      </c>
      <c r="E101" s="103">
        <v>5</v>
      </c>
      <c r="F101" s="103">
        <v>20</v>
      </c>
      <c r="G101" s="103"/>
      <c r="H101" s="103"/>
    </row>
    <row r="102" spans="1:8" x14ac:dyDescent="0.25">
      <c r="A102" s="101">
        <v>10</v>
      </c>
      <c r="B102" s="101">
        <v>2</v>
      </c>
      <c r="D102" s="103">
        <v>5</v>
      </c>
      <c r="E102" s="103">
        <v>20</v>
      </c>
      <c r="F102" s="103">
        <v>50</v>
      </c>
      <c r="G102" s="103"/>
      <c r="H102" s="103"/>
    </row>
    <row r="103" spans="1:8" x14ac:dyDescent="0.25">
      <c r="A103" s="101">
        <v>10</v>
      </c>
      <c r="B103" s="101">
        <v>3</v>
      </c>
      <c r="D103" s="103">
        <v>50</v>
      </c>
      <c r="E103" s="103">
        <v>200</v>
      </c>
      <c r="F103" s="103">
        <v>500</v>
      </c>
      <c r="G103" s="103"/>
      <c r="H103" s="103"/>
    </row>
    <row r="104" spans="1:8" x14ac:dyDescent="0.25">
      <c r="A104" s="101">
        <v>10</v>
      </c>
      <c r="B104" s="101">
        <v>4</v>
      </c>
      <c r="D104" s="103">
        <v>10</v>
      </c>
      <c r="E104" s="103">
        <v>20</v>
      </c>
      <c r="F104" s="103">
        <v>50</v>
      </c>
      <c r="G104" s="103"/>
      <c r="H104" s="103"/>
    </row>
    <row r="105" spans="1:8" x14ac:dyDescent="0.25">
      <c r="A105" s="101">
        <v>10</v>
      </c>
      <c r="B105" s="101">
        <v>5</v>
      </c>
      <c r="D105" s="103">
        <v>20</v>
      </c>
      <c r="E105" s="103">
        <v>100</v>
      </c>
      <c r="F105" s="103">
        <v>500</v>
      </c>
      <c r="G105" s="103"/>
      <c r="H105" s="103"/>
    </row>
    <row r="106" spans="1:8" x14ac:dyDescent="0.25">
      <c r="A106" s="101">
        <v>10</v>
      </c>
      <c r="B106" s="101">
        <v>6</v>
      </c>
      <c r="D106" s="103">
        <v>20</v>
      </c>
      <c r="E106" s="103">
        <v>50</v>
      </c>
      <c r="F106" s="103">
        <v>100</v>
      </c>
      <c r="G106" s="103"/>
      <c r="H106" s="103"/>
    </row>
    <row r="107" spans="1:8" x14ac:dyDescent="0.25">
      <c r="A107" s="101">
        <v>10</v>
      </c>
      <c r="B107" s="101">
        <v>7</v>
      </c>
      <c r="D107" s="103">
        <v>5</v>
      </c>
      <c r="E107" s="103">
        <v>10</v>
      </c>
      <c r="F107" s="103">
        <v>50</v>
      </c>
      <c r="G107" s="103"/>
      <c r="H107" s="103"/>
    </row>
    <row r="108" spans="1:8" x14ac:dyDescent="0.25">
      <c r="A108" s="101">
        <v>10</v>
      </c>
      <c r="B108" s="101">
        <v>8</v>
      </c>
      <c r="D108" s="103">
        <v>2</v>
      </c>
      <c r="E108" s="103">
        <v>5</v>
      </c>
      <c r="F108" s="103">
        <v>30</v>
      </c>
      <c r="G108" s="103"/>
      <c r="H108" s="103"/>
    </row>
    <row r="109" spans="1:8" x14ac:dyDescent="0.25">
      <c r="A109" s="101">
        <v>10</v>
      </c>
      <c r="B109" s="101">
        <v>9</v>
      </c>
      <c r="D109" s="103">
        <v>1</v>
      </c>
      <c r="E109" s="103">
        <v>7</v>
      </c>
      <c r="F109" s="103">
        <v>15</v>
      </c>
      <c r="G109" s="103"/>
      <c r="H109" s="103"/>
    </row>
    <row r="110" spans="1:8" x14ac:dyDescent="0.25">
      <c r="A110" s="101">
        <v>10</v>
      </c>
      <c r="B110" s="101">
        <v>10</v>
      </c>
      <c r="D110" s="103">
        <v>5</v>
      </c>
      <c r="E110" s="103">
        <v>10</v>
      </c>
      <c r="F110" s="103">
        <v>15</v>
      </c>
      <c r="G110" s="103"/>
      <c r="H110" s="103"/>
    </row>
    <row r="111" spans="1:8" x14ac:dyDescent="0.25">
      <c r="A111" s="101">
        <v>10</v>
      </c>
      <c r="B111" s="101">
        <v>11</v>
      </c>
      <c r="D111" s="103">
        <v>5</v>
      </c>
      <c r="E111" s="103">
        <v>10</v>
      </c>
      <c r="F111" s="103">
        <v>20</v>
      </c>
      <c r="G111" s="103"/>
      <c r="H111" s="103"/>
    </row>
    <row r="112" spans="1:8" x14ac:dyDescent="0.25">
      <c r="A112" s="101">
        <v>11</v>
      </c>
      <c r="B112" s="101">
        <v>1</v>
      </c>
      <c r="D112" s="103">
        <v>4</v>
      </c>
      <c r="E112" s="103">
        <v>6</v>
      </c>
      <c r="F112" s="103">
        <v>10</v>
      </c>
      <c r="G112" s="103"/>
      <c r="H112" s="103"/>
    </row>
    <row r="113" spans="1:8" x14ac:dyDescent="0.25">
      <c r="A113" s="101">
        <v>11</v>
      </c>
      <c r="B113" s="101">
        <v>2</v>
      </c>
      <c r="D113" s="103">
        <v>12</v>
      </c>
      <c r="E113" s="103">
        <v>15</v>
      </c>
      <c r="F113" s="103">
        <v>20</v>
      </c>
      <c r="G113" s="103"/>
      <c r="H113" s="103"/>
    </row>
    <row r="114" spans="1:8" x14ac:dyDescent="0.25">
      <c r="A114" s="101">
        <v>11</v>
      </c>
      <c r="B114" s="101">
        <v>3</v>
      </c>
      <c r="D114" s="103">
        <v>20</v>
      </c>
      <c r="E114" s="103">
        <v>50</v>
      </c>
      <c r="F114" s="103">
        <v>100</v>
      </c>
      <c r="G114" s="103"/>
      <c r="H114" s="103"/>
    </row>
    <row r="115" spans="1:8" x14ac:dyDescent="0.25">
      <c r="A115" s="101">
        <v>11</v>
      </c>
      <c r="B115" s="101">
        <v>4</v>
      </c>
      <c r="D115" s="103">
        <v>1</v>
      </c>
      <c r="E115" s="103">
        <v>2</v>
      </c>
      <c r="F115" s="103">
        <v>5</v>
      </c>
      <c r="G115" s="103"/>
      <c r="H115" s="103"/>
    </row>
    <row r="116" spans="1:8" x14ac:dyDescent="0.25">
      <c r="A116" s="101">
        <v>11</v>
      </c>
      <c r="B116" s="101">
        <v>5</v>
      </c>
      <c r="D116" s="103">
        <v>20</v>
      </c>
      <c r="E116" s="103">
        <v>100</v>
      </c>
      <c r="F116" s="103">
        <v>200</v>
      </c>
      <c r="G116" s="103"/>
      <c r="H116" s="103"/>
    </row>
    <row r="117" spans="1:8" x14ac:dyDescent="0.25">
      <c r="A117" s="101">
        <v>11</v>
      </c>
      <c r="B117" s="101">
        <v>6</v>
      </c>
      <c r="D117" s="103">
        <v>44</v>
      </c>
      <c r="E117" s="103">
        <v>100</v>
      </c>
      <c r="F117" s="103">
        <v>150</v>
      </c>
      <c r="G117" s="103"/>
      <c r="H117" s="103"/>
    </row>
    <row r="118" spans="1:8" x14ac:dyDescent="0.25">
      <c r="A118" s="101">
        <v>11</v>
      </c>
      <c r="B118" s="101">
        <v>7</v>
      </c>
      <c r="D118" s="103">
        <v>1</v>
      </c>
      <c r="E118" s="103">
        <v>2</v>
      </c>
      <c r="F118" s="103">
        <v>5</v>
      </c>
      <c r="G118" s="103"/>
      <c r="H118" s="103"/>
    </row>
    <row r="119" spans="1:8" x14ac:dyDescent="0.25">
      <c r="A119" s="101">
        <v>11</v>
      </c>
      <c r="B119" s="101">
        <v>8</v>
      </c>
      <c r="D119" s="103">
        <v>1E-3</v>
      </c>
      <c r="E119" s="103">
        <v>0.01</v>
      </c>
      <c r="F119" s="103">
        <v>1</v>
      </c>
      <c r="G119" s="103"/>
      <c r="H119" s="103"/>
    </row>
    <row r="120" spans="1:8" x14ac:dyDescent="0.25">
      <c r="A120" s="101">
        <v>11</v>
      </c>
      <c r="B120" s="101">
        <v>9</v>
      </c>
      <c r="D120" s="103">
        <v>1E-4</v>
      </c>
      <c r="E120" s="103">
        <v>1E-3</v>
      </c>
      <c r="F120" s="103">
        <v>2E-3</v>
      </c>
      <c r="G120" s="103"/>
      <c r="H120" s="103"/>
    </row>
    <row r="121" spans="1:8" x14ac:dyDescent="0.25">
      <c r="A121" s="101">
        <v>11</v>
      </c>
      <c r="B121" s="101">
        <v>10</v>
      </c>
      <c r="D121" s="103">
        <v>2.4</v>
      </c>
      <c r="E121" s="103">
        <v>10</v>
      </c>
      <c r="F121" s="103">
        <v>24</v>
      </c>
      <c r="G121" s="103"/>
      <c r="H121" s="103"/>
    </row>
    <row r="122" spans="1:8" x14ac:dyDescent="0.25">
      <c r="A122" s="101">
        <v>11</v>
      </c>
      <c r="B122" s="101">
        <v>11</v>
      </c>
      <c r="D122" s="103">
        <v>2</v>
      </c>
      <c r="E122" s="103">
        <v>10</v>
      </c>
      <c r="F122" s="103">
        <v>12</v>
      </c>
      <c r="G122" s="103"/>
      <c r="H122" s="10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7F3D-B898-4BB2-B71B-113F2B1483F7}">
  <sheetPr codeName="Sheet44"/>
  <dimension ref="A1:HW311"/>
  <sheetViews>
    <sheetView workbookViewId="0">
      <selection activeCell="G2" sqref="G2:H11"/>
    </sheetView>
  </sheetViews>
  <sheetFormatPr defaultRowHeight="15" x14ac:dyDescent="0.25"/>
  <cols>
    <col min="1" max="8" width="9.140625" style="101"/>
    <col min="100" max="109" width="21.7109375" style="5" customWidth="1"/>
    <col min="110" max="117" width="9.140625" style="5"/>
    <col min="119" max="132" width="12.85546875" customWidth="1"/>
  </cols>
  <sheetData>
    <row r="1" spans="1:231" ht="15.75" thickBot="1" x14ac:dyDescent="0.3">
      <c r="A1" s="101" t="s">
        <v>442</v>
      </c>
      <c r="D1" s="102">
        <v>0.05</v>
      </c>
      <c r="E1" s="102">
        <v>0.5</v>
      </c>
      <c r="F1" s="102">
        <v>0.95</v>
      </c>
      <c r="G1" s="101" t="s">
        <v>355</v>
      </c>
      <c r="H1" s="101" t="s">
        <v>35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442</v>
      </c>
      <c r="AD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442</v>
      </c>
      <c r="DP1" t="s">
        <v>432</v>
      </c>
      <c r="DQ1">
        <f>COUNTIF($CV$2:$CV$32, "&gt;=0.01"   )</f>
        <v>10</v>
      </c>
      <c r="DR1" t="s">
        <v>50</v>
      </c>
      <c r="DS1">
        <v>31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  <c r="HM1" s="1" t="s">
        <v>21</v>
      </c>
      <c r="HN1" s="1" t="s">
        <v>22</v>
      </c>
      <c r="HO1" s="1" t="s">
        <v>23</v>
      </c>
      <c r="HP1" s="1" t="s">
        <v>24</v>
      </c>
      <c r="HQ1" s="1" t="s">
        <v>25</v>
      </c>
      <c r="HR1" s="1" t="s">
        <v>26</v>
      </c>
      <c r="HS1" s="1" t="s">
        <v>27</v>
      </c>
      <c r="HT1" s="1" t="s">
        <v>28</v>
      </c>
      <c r="HU1" s="1" t="s">
        <v>29</v>
      </c>
      <c r="HV1" s="1" t="s">
        <v>30</v>
      </c>
      <c r="HW1" s="1" t="s">
        <v>31</v>
      </c>
    </row>
    <row r="2" spans="1:231" x14ac:dyDescent="0.25">
      <c r="A2" s="101">
        <v>1</v>
      </c>
      <c r="B2" s="101">
        <v>1</v>
      </c>
      <c r="D2" s="103">
        <v>40</v>
      </c>
      <c r="E2" s="103">
        <v>50</v>
      </c>
      <c r="F2" s="103">
        <v>60</v>
      </c>
      <c r="G2" s="103">
        <v>53.161290322580641</v>
      </c>
      <c r="H2" s="103">
        <v>51.5</v>
      </c>
      <c r="P2" t="s">
        <v>1</v>
      </c>
      <c r="Q2">
        <v>0.5675</v>
      </c>
      <c r="R2">
        <v>0.32</v>
      </c>
      <c r="S2">
        <v>0.9709634255129348</v>
      </c>
      <c r="T2">
        <v>0.90500000000000003</v>
      </c>
      <c r="U2">
        <v>0.95113089060961653</v>
      </c>
      <c r="V2">
        <v>0.9514620833062577</v>
      </c>
      <c r="W2">
        <v>0.39200000000000007</v>
      </c>
      <c r="X2">
        <v>0.45499999999999996</v>
      </c>
      <c r="Y2">
        <v>3.7058823529411769E-2</v>
      </c>
      <c r="Z2">
        <v>0.60799999999999998</v>
      </c>
      <c r="AA2">
        <f>AVERAGE($Q$2:$Z$2)</f>
        <v>0.61581152229582214</v>
      </c>
      <c r="AB2" t="s">
        <v>52</v>
      </c>
      <c r="AC2">
        <f>VARP($Q$33:$Z$33)</f>
        <v>5.3854058541311825E-2</v>
      </c>
      <c r="AD2">
        <v>0.38156963388365989</v>
      </c>
      <c r="CV2" s="86">
        <v>31</v>
      </c>
      <c r="CW2" s="5">
        <f>SUM($Q$36:$Z$36)</f>
        <v>2</v>
      </c>
      <c r="CX2" s="5">
        <v>10.160000000000002</v>
      </c>
      <c r="CY2" s="5">
        <f>SUM($Q$71:$Z$71)</f>
        <v>2</v>
      </c>
      <c r="CZ2" s="5">
        <v>6.080000000000001</v>
      </c>
      <c r="DA2" s="5">
        <v>-1.6529935361261832E-2</v>
      </c>
      <c r="DB2" s="5">
        <v>0.25438728581607412</v>
      </c>
      <c r="DC2" s="5">
        <v>0.48457316479298906</v>
      </c>
      <c r="DD2" s="5">
        <f t="shared" ref="DD2:DD32" si="0">($CV$4*CZ2+CY2*$CV$8/$CV$4-$CV$4)/($CV$2*$CV$4)</f>
        <v>0.1419354838709678</v>
      </c>
      <c r="DE2" s="5">
        <f t="shared" ref="DE2:DE32" si="1">($CV$4*CX2+CW2*$CV$6/$CV$4-$CV$4)/($CV$2*$CV$4)</f>
        <v>0.27096774193548395</v>
      </c>
      <c r="DF2" s="5">
        <v>6.3736130743621555E-2</v>
      </c>
      <c r="DG2" s="5">
        <v>1.6562749448019638</v>
      </c>
      <c r="DH2" s="5">
        <f t="shared" ref="DH2:DH32" si="2">COUNTIF($Q2:$Z2, "&lt;=.05"   )</f>
        <v>1</v>
      </c>
      <c r="DI2" s="5">
        <f t="shared" ref="DI2:DI32" si="3">COUNTIF($Q2:$Z2, "&gt;=.95"   )</f>
        <v>3</v>
      </c>
      <c r="DJ2" s="5">
        <v>4</v>
      </c>
      <c r="DK2" s="5">
        <f t="shared" ref="DK2:DK32" si="4">ABS(COUNTIF($Q2:$Z2, "&lt;=.5")/10 -0.5)</f>
        <v>9.9999999999999978E-2</v>
      </c>
      <c r="DL2" s="5">
        <f t="shared" ref="DL2:DL32" si="5">AVERAGE($Q2:$Z2)</f>
        <v>0.61581152229582214</v>
      </c>
      <c r="DM2" s="5">
        <f t="shared" ref="DM2:DM32" si="6">STDEV($Q2:$Z2)</f>
        <v>0.32243334146654679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VARP(PILOTS!$Q$71:$Z$71)</f>
        <v>0.96</v>
      </c>
      <c r="GT2">
        <v>0.48</v>
      </c>
      <c r="GU2">
        <v>0.23999999999999994</v>
      </c>
      <c r="GV2">
        <v>0.4</v>
      </c>
      <c r="GW2">
        <v>-0.16000000000000006</v>
      </c>
      <c r="GX2">
        <v>0.16000000000000003</v>
      </c>
      <c r="GY2">
        <v>0.4</v>
      </c>
      <c r="GZ2">
        <v>0</v>
      </c>
      <c r="HA2">
        <v>0.56000000000000016</v>
      </c>
      <c r="HB2">
        <v>-0.4</v>
      </c>
      <c r="HC2">
        <v>-8.0000000000000029E-2</v>
      </c>
      <c r="HD2">
        <v>7.9999999999999988E-2</v>
      </c>
      <c r="HE2">
        <v>0.32</v>
      </c>
      <c r="HF2">
        <v>0.23999999999999994</v>
      </c>
      <c r="HG2">
        <v>0.56000000000000016</v>
      </c>
      <c r="HH2">
        <v>0.16</v>
      </c>
      <c r="HI2">
        <v>7.9999999999999988E-2</v>
      </c>
      <c r="HJ2">
        <v>0.16000000000000006</v>
      </c>
      <c r="HK2">
        <v>-0.08</v>
      </c>
      <c r="HL2">
        <v>0</v>
      </c>
      <c r="HM2">
        <v>7.9999999999999988E-2</v>
      </c>
      <c r="HN2">
        <v>-7.9999999999999918E-2</v>
      </c>
      <c r="HO2">
        <v>-0.31999999999999995</v>
      </c>
      <c r="HP2">
        <v>0</v>
      </c>
      <c r="HQ2">
        <v>0.4</v>
      </c>
      <c r="HR2">
        <v>0.48</v>
      </c>
      <c r="HS2">
        <v>0.56000000000000016</v>
      </c>
      <c r="HT2">
        <v>0.16000000000000006</v>
      </c>
      <c r="HU2">
        <v>0.6399999999999999</v>
      </c>
      <c r="HV2">
        <v>0.08</v>
      </c>
      <c r="HW2">
        <v>0</v>
      </c>
    </row>
    <row r="3" spans="1:231" x14ac:dyDescent="0.25">
      <c r="A3" s="101">
        <v>1</v>
      </c>
      <c r="B3" s="101">
        <v>2</v>
      </c>
      <c r="D3" s="103">
        <v>10</v>
      </c>
      <c r="E3" s="103">
        <v>15</v>
      </c>
      <c r="F3" s="103">
        <v>20</v>
      </c>
      <c r="G3" s="103">
        <v>24.838709677419356</v>
      </c>
      <c r="H3" s="103">
        <v>13</v>
      </c>
      <c r="P3" t="s">
        <v>2</v>
      </c>
      <c r="Q3">
        <v>0.5675</v>
      </c>
      <c r="R3">
        <v>4.3939393939393945E-2</v>
      </c>
      <c r="S3">
        <v>0.95485436893203879</v>
      </c>
      <c r="T3">
        <v>0.95288392213410233</v>
      </c>
      <c r="U3">
        <v>0.95113089060961653</v>
      </c>
      <c r="V3">
        <v>0.95066054561067437</v>
      </c>
      <c r="W3">
        <v>0.39200000000000007</v>
      </c>
      <c r="X3">
        <v>0.95132205182443152</v>
      </c>
      <c r="Y3">
        <v>3.7058823529411769E-2</v>
      </c>
      <c r="Z3">
        <v>0.29750000000000004</v>
      </c>
      <c r="AA3">
        <f>AVERAGE($Q$3:$Z$3)</f>
        <v>0.60988499965796694</v>
      </c>
      <c r="AB3" t="s">
        <v>54</v>
      </c>
      <c r="AC3">
        <f>VARP($AA$2:$AA$32)</f>
        <v>1.1486920196393453E-2</v>
      </c>
      <c r="AD3">
        <v>8.1387736644330952E-2</v>
      </c>
      <c r="CV3" s="86" t="s">
        <v>210</v>
      </c>
      <c r="CW3" s="5">
        <f>SUM($Q$37:$Z$37)</f>
        <v>2</v>
      </c>
      <c r="CX3" s="5">
        <v>16.160000000000004</v>
      </c>
      <c r="CY3" s="5">
        <f>SUM($Q$72:$Z$72)</f>
        <v>-4</v>
      </c>
      <c r="CZ3" s="5">
        <v>8.6400000000000023</v>
      </c>
      <c r="DA3" s="5">
        <v>2.0403044895933339E-3</v>
      </c>
      <c r="DB3" s="5">
        <v>0.30354392056793289</v>
      </c>
      <c r="DC3" s="5">
        <v>0.5880783101630489</v>
      </c>
      <c r="DD3" s="5">
        <f t="shared" si="0"/>
        <v>0.29032258064516131</v>
      </c>
      <c r="DE3" s="5">
        <f t="shared" si="1"/>
        <v>0.46451612903225814</v>
      </c>
      <c r="DF3" s="5">
        <v>5.5979526079927607E-5</v>
      </c>
      <c r="DG3" s="5">
        <v>1.7416149679149331</v>
      </c>
      <c r="DH3" s="5">
        <f t="shared" si="2"/>
        <v>2</v>
      </c>
      <c r="DI3" s="5">
        <f t="shared" si="3"/>
        <v>5</v>
      </c>
      <c r="DJ3" s="5">
        <v>7</v>
      </c>
      <c r="DK3" s="5">
        <f t="shared" si="4"/>
        <v>9.9999999999999978E-2</v>
      </c>
      <c r="DL3" s="5">
        <f t="shared" si="5"/>
        <v>0.60988499965796694</v>
      </c>
      <c r="DM3" s="5">
        <f t="shared" si="6"/>
        <v>0.39173221067650393</v>
      </c>
      <c r="DO3" s="9" t="s">
        <v>376</v>
      </c>
      <c r="DP3" s="9">
        <v>1</v>
      </c>
      <c r="DQ3" s="9">
        <v>0.23686164301512386</v>
      </c>
      <c r="DR3" s="9">
        <v>-2.3845096813192329E-2</v>
      </c>
      <c r="DS3" s="9">
        <v>-0.34505650340384364</v>
      </c>
      <c r="DT3" s="9">
        <v>6.3885505812511151E-2</v>
      </c>
      <c r="DU3" s="9">
        <v>-0.27815349940056844</v>
      </c>
      <c r="DV3" s="9">
        <v>0.26714816251790535</v>
      </c>
      <c r="DW3" s="9">
        <v>0.28697464993259714</v>
      </c>
      <c r="DX3" s="9">
        <v>0.26117973892380553</v>
      </c>
      <c r="DY3" s="9">
        <v>0.44089023563725521</v>
      </c>
      <c r="DZ3" s="9">
        <v>-0.59518654790037229</v>
      </c>
      <c r="EA3" s="9">
        <v>0.1605658165738037</v>
      </c>
      <c r="EB3" s="9">
        <v>0.60991263378241078</v>
      </c>
      <c r="GR3" t="s">
        <v>2</v>
      </c>
      <c r="GS3">
        <v>0.48</v>
      </c>
      <c r="GT3">
        <f>VARP(PILOTS!$Q$72:$Z$72)</f>
        <v>0.84</v>
      </c>
      <c r="GU3">
        <v>0.32</v>
      </c>
      <c r="GV3">
        <v>0.2</v>
      </c>
      <c r="GW3">
        <v>-7.999999999999996E-2</v>
      </c>
      <c r="GX3">
        <v>0.28000000000000003</v>
      </c>
      <c r="GY3">
        <v>0.6</v>
      </c>
      <c r="GZ3">
        <v>0.6</v>
      </c>
      <c r="HA3">
        <v>0.48</v>
      </c>
      <c r="HB3">
        <v>0.2</v>
      </c>
      <c r="HC3">
        <v>0.16</v>
      </c>
      <c r="HD3">
        <v>3.9999999999999966E-2</v>
      </c>
      <c r="HE3">
        <v>0.15999999999999998</v>
      </c>
      <c r="HF3">
        <v>-7.999999999999996E-2</v>
      </c>
      <c r="HG3">
        <v>0.48000000000000009</v>
      </c>
      <c r="HH3">
        <v>0.27999999999999997</v>
      </c>
      <c r="HI3">
        <v>0.43999999999999995</v>
      </c>
      <c r="HJ3">
        <v>7.999999999999996E-2</v>
      </c>
      <c r="HK3">
        <v>-0.23999999999999994</v>
      </c>
      <c r="HL3">
        <v>0.2</v>
      </c>
      <c r="HM3">
        <v>0.43999999999999995</v>
      </c>
      <c r="HN3">
        <v>0.36</v>
      </c>
      <c r="HO3">
        <v>3.999999999999998E-2</v>
      </c>
      <c r="HP3">
        <v>0.2</v>
      </c>
      <c r="HQ3">
        <v>0.2</v>
      </c>
      <c r="HR3">
        <v>0.43999999999999995</v>
      </c>
      <c r="HS3">
        <v>0.48</v>
      </c>
      <c r="HT3">
        <v>7.999999999999996E-2</v>
      </c>
      <c r="HU3">
        <v>0.72</v>
      </c>
      <c r="HV3">
        <v>0.24</v>
      </c>
      <c r="HW3">
        <v>0</v>
      </c>
    </row>
    <row r="4" spans="1:231" x14ac:dyDescent="0.25">
      <c r="A4" s="101">
        <v>1</v>
      </c>
      <c r="B4" s="101">
        <v>3</v>
      </c>
      <c r="D4" s="103">
        <v>1.3</v>
      </c>
      <c r="E4" s="103">
        <v>1.4</v>
      </c>
      <c r="F4" s="103">
        <v>1.5</v>
      </c>
      <c r="G4" s="103">
        <v>2.4370967741935483</v>
      </c>
      <c r="H4" s="103">
        <v>2.44</v>
      </c>
      <c r="P4" t="s">
        <v>3</v>
      </c>
      <c r="Q4">
        <v>0.83750000000000002</v>
      </c>
      <c r="R4">
        <v>3.7179487179487186E-2</v>
      </c>
      <c r="S4">
        <v>0.22999999999999998</v>
      </c>
      <c r="T4">
        <v>0.86</v>
      </c>
      <c r="U4">
        <v>0.95239755319976149</v>
      </c>
      <c r="V4">
        <v>0.95335643811664794</v>
      </c>
      <c r="W4">
        <v>0.32000000000000012</v>
      </c>
      <c r="X4">
        <v>0.95405540304467173</v>
      </c>
      <c r="Y4">
        <v>3.7058823529411769E-2</v>
      </c>
      <c r="Z4">
        <v>3.4020185029436503E-2</v>
      </c>
      <c r="AA4">
        <f>AVERAGE($Q$4:$Z$4)</f>
        <v>0.52155678900994162</v>
      </c>
      <c r="AB4" t="s">
        <v>57</v>
      </c>
      <c r="AC4">
        <f>VARP($Q$2:$Z$32)</f>
        <v>0.14113821897507667</v>
      </c>
      <c r="CV4" s="86">
        <v>10</v>
      </c>
      <c r="CW4" s="5">
        <f>SUM($Q$38:$Z$38)</f>
        <v>0</v>
      </c>
      <c r="CX4" s="5">
        <v>16.400000000000002</v>
      </c>
      <c r="CY4" s="5">
        <f>SUM($Q$73:$Z$73)</f>
        <v>-2</v>
      </c>
      <c r="CZ4" s="5">
        <v>4.32</v>
      </c>
      <c r="DA4" s="5">
        <v>3.0147369561409818E-2</v>
      </c>
      <c r="DB4" s="5">
        <v>0.40553399214085567</v>
      </c>
      <c r="DC4" s="5">
        <v>0.56427121270191738</v>
      </c>
      <c r="DD4" s="5">
        <f t="shared" si="0"/>
        <v>0.12903225806451613</v>
      </c>
      <c r="DE4" s="5">
        <f t="shared" si="1"/>
        <v>0.4967741935483872</v>
      </c>
      <c r="DF4" s="5">
        <v>1.8050025788137502E-3</v>
      </c>
      <c r="DG4" s="5">
        <v>2.4298201438573699</v>
      </c>
      <c r="DH4" s="5">
        <f t="shared" si="2"/>
        <v>3</v>
      </c>
      <c r="DI4" s="5">
        <f t="shared" si="3"/>
        <v>3</v>
      </c>
      <c r="DJ4" s="5">
        <v>6</v>
      </c>
      <c r="DK4" s="5">
        <f t="shared" si="4"/>
        <v>0</v>
      </c>
      <c r="DL4" s="5">
        <f t="shared" si="5"/>
        <v>0.52155678900994162</v>
      </c>
      <c r="DM4" s="5">
        <f t="shared" si="6"/>
        <v>0.42244996568327853</v>
      </c>
      <c r="DO4" s="9" t="s">
        <v>218</v>
      </c>
      <c r="DP4" s="9">
        <v>0.23686164301512386</v>
      </c>
      <c r="DQ4" s="9">
        <v>1</v>
      </c>
      <c r="DR4" s="9">
        <v>-0.51959549326311116</v>
      </c>
      <c r="DS4" s="9">
        <v>-2.8255204600371019E-2</v>
      </c>
      <c r="DT4" s="9">
        <v>-0.31560554408538816</v>
      </c>
      <c r="DU4" s="9">
        <v>5.7138697457790051E-2</v>
      </c>
      <c r="DV4" s="9">
        <v>-0.24534330948673858</v>
      </c>
      <c r="DW4" s="9">
        <v>0.33886261057185141</v>
      </c>
      <c r="DX4" s="9">
        <v>-0.20356406967865168</v>
      </c>
      <c r="DY4" s="9">
        <v>0.10606074286717523</v>
      </c>
      <c r="DZ4" s="9">
        <v>0.31929819366982276</v>
      </c>
      <c r="EA4" s="9">
        <v>-0.47906996608050739</v>
      </c>
      <c r="EB4" s="9">
        <v>-0.10684436160179035</v>
      </c>
      <c r="GR4" t="s">
        <v>3</v>
      </c>
      <c r="GS4">
        <v>0.23999999999999994</v>
      </c>
      <c r="GT4">
        <v>0.32</v>
      </c>
      <c r="GU4">
        <f>VARP(PILOTS!$Q$73:$Z$73)</f>
        <v>0.96</v>
      </c>
      <c r="GV4">
        <v>0.4</v>
      </c>
      <c r="GW4">
        <v>0.16000000000000006</v>
      </c>
      <c r="GX4">
        <v>0.24000000000000007</v>
      </c>
      <c r="GY4">
        <v>0.4</v>
      </c>
      <c r="GZ4">
        <v>0</v>
      </c>
      <c r="HA4">
        <v>0.64</v>
      </c>
      <c r="HB4">
        <v>-0.4</v>
      </c>
      <c r="HC4">
        <v>7.9999999999999988E-2</v>
      </c>
      <c r="HD4">
        <v>-7.9999999999999988E-2</v>
      </c>
      <c r="HE4">
        <v>-0.32</v>
      </c>
      <c r="HF4">
        <v>0.16000000000000006</v>
      </c>
      <c r="HG4">
        <v>-0.16000000000000006</v>
      </c>
      <c r="HH4">
        <v>-0.16</v>
      </c>
      <c r="HI4">
        <v>-7.999999999999996E-2</v>
      </c>
      <c r="HJ4">
        <v>0.23999999999999994</v>
      </c>
      <c r="HK4">
        <v>0.08</v>
      </c>
      <c r="HL4">
        <v>-0.4</v>
      </c>
      <c r="HM4">
        <v>0.32</v>
      </c>
      <c r="HN4">
        <v>7.999999999999996E-2</v>
      </c>
      <c r="HO4">
        <v>-7.9999999999999932E-2</v>
      </c>
      <c r="HP4">
        <v>0.4</v>
      </c>
      <c r="HQ4">
        <v>2.2204460492503132E-17</v>
      </c>
      <c r="HR4">
        <v>-7.999999999999996E-2</v>
      </c>
      <c r="HS4">
        <v>0.23999999999999994</v>
      </c>
      <c r="HT4">
        <v>0.6399999999999999</v>
      </c>
      <c r="HU4">
        <v>0.16000000000000006</v>
      </c>
      <c r="HV4">
        <v>0.31999999999999995</v>
      </c>
      <c r="HW4">
        <v>0</v>
      </c>
    </row>
    <row r="5" spans="1:231" x14ac:dyDescent="0.25">
      <c r="A5" s="101">
        <v>1</v>
      </c>
      <c r="B5" s="101">
        <v>4</v>
      </c>
      <c r="D5" s="103">
        <v>210</v>
      </c>
      <c r="E5" s="103">
        <v>230</v>
      </c>
      <c r="F5" s="103">
        <v>250</v>
      </c>
      <c r="G5" s="103">
        <v>236.38709677419351</v>
      </c>
      <c r="H5" s="103">
        <v>248</v>
      </c>
      <c r="P5" t="s">
        <v>4</v>
      </c>
      <c r="Q5">
        <v>0.63500000000000001</v>
      </c>
      <c r="R5">
        <v>3.3720930232558143E-2</v>
      </c>
      <c r="S5">
        <v>0.33285714285714274</v>
      </c>
      <c r="T5">
        <v>0.45499999999999996</v>
      </c>
      <c r="U5">
        <v>0.95417903744916543</v>
      </c>
      <c r="V5">
        <v>0.95298948958398888</v>
      </c>
      <c r="W5">
        <v>4.8208955223880599E-2</v>
      </c>
      <c r="X5">
        <v>0.86</v>
      </c>
      <c r="Y5">
        <v>3.7058823529411769E-2</v>
      </c>
      <c r="Z5">
        <v>0.23000000000000004</v>
      </c>
      <c r="AA5">
        <f>AVERAGE($Q$5:$Z$5)</f>
        <v>0.45390143788761483</v>
      </c>
      <c r="AB5" t="s">
        <v>59</v>
      </c>
      <c r="AC5">
        <f>AVERAGE($Q$2:$Z$32)</f>
        <v>0.4672981191675798</v>
      </c>
      <c r="CV5" s="86" t="s">
        <v>203</v>
      </c>
      <c r="CW5" s="5">
        <f>SUM($Q$39:$Z$39)</f>
        <v>-2</v>
      </c>
      <c r="CX5" s="5">
        <v>12.640000000000002</v>
      </c>
      <c r="CY5" s="5">
        <f>SUM($Q$74:$Z$74)</f>
        <v>0</v>
      </c>
      <c r="CZ5" s="5">
        <v>6.4000000000000012</v>
      </c>
      <c r="DA5" s="5">
        <v>-2.9380366766425588E-2</v>
      </c>
      <c r="DB5" s="5">
        <v>0.38863939736913744</v>
      </c>
      <c r="DC5" s="5">
        <v>0.5204661972757928</v>
      </c>
      <c r="DD5" s="5">
        <f t="shared" si="0"/>
        <v>0.17419354838709683</v>
      </c>
      <c r="DE5" s="5">
        <f t="shared" si="1"/>
        <v>0.40000000000000008</v>
      </c>
      <c r="DF5" s="5">
        <v>1.3973571810707108E-2</v>
      </c>
      <c r="DG5" s="5">
        <v>1.9856188665062409</v>
      </c>
      <c r="DH5" s="5">
        <f t="shared" si="2"/>
        <v>3</v>
      </c>
      <c r="DI5" s="5">
        <f t="shared" si="3"/>
        <v>2</v>
      </c>
      <c r="DJ5" s="5">
        <v>5</v>
      </c>
      <c r="DK5" s="5">
        <f t="shared" si="4"/>
        <v>9.9999999999999978E-2</v>
      </c>
      <c r="DL5" s="5">
        <f t="shared" si="5"/>
        <v>0.45390143788761483</v>
      </c>
      <c r="DM5" s="5">
        <f t="shared" si="6"/>
        <v>0.37664600062075032</v>
      </c>
      <c r="DO5" s="9" t="s">
        <v>377</v>
      </c>
      <c r="DP5" s="9">
        <v>-2.3845096813192329E-2</v>
      </c>
      <c r="DQ5" s="9">
        <v>-0.51959549326311116</v>
      </c>
      <c r="DR5" s="9">
        <v>1</v>
      </c>
      <c r="DS5" s="9">
        <v>0.15962993499054057</v>
      </c>
      <c r="DT5" s="9">
        <v>0.8846029444536373</v>
      </c>
      <c r="DU5" s="9">
        <v>-0.24304390186674998</v>
      </c>
      <c r="DV5" s="9">
        <v>0.41237073668956753</v>
      </c>
      <c r="DW5" s="9">
        <v>-1.6007579396103613E-2</v>
      </c>
      <c r="DX5" s="9">
        <v>0.38798795596896013</v>
      </c>
      <c r="DY5" s="9">
        <v>0.26870973108111096</v>
      </c>
      <c r="DZ5" s="9">
        <v>-0.2090539271240838</v>
      </c>
      <c r="EA5" s="9">
        <v>0.41473279195689478</v>
      </c>
      <c r="EB5" s="9">
        <v>0.36838952475685904</v>
      </c>
      <c r="GR5" t="s">
        <v>4</v>
      </c>
      <c r="GS5">
        <v>0.4</v>
      </c>
      <c r="GT5">
        <v>0.2</v>
      </c>
      <c r="GU5">
        <v>0.4</v>
      </c>
      <c r="GV5">
        <f>VARP(PILOTS!$Q$74:$Z$74)</f>
        <v>1</v>
      </c>
      <c r="GW5">
        <v>0.40000000000000008</v>
      </c>
      <c r="GX5">
        <v>-0.2</v>
      </c>
      <c r="GY5">
        <v>0.2</v>
      </c>
      <c r="GZ5">
        <v>-0.2</v>
      </c>
      <c r="HA5">
        <v>0.8</v>
      </c>
      <c r="HB5">
        <v>-0.2</v>
      </c>
      <c r="HC5">
        <v>0.4</v>
      </c>
      <c r="HD5">
        <v>0.2</v>
      </c>
      <c r="HE5">
        <v>0.4</v>
      </c>
      <c r="HF5">
        <v>0</v>
      </c>
      <c r="HG5">
        <v>2.2204460492503132E-17</v>
      </c>
      <c r="HH5">
        <v>0.2</v>
      </c>
      <c r="HI5">
        <v>0.2</v>
      </c>
      <c r="HJ5">
        <v>0</v>
      </c>
      <c r="HK5">
        <v>0.4</v>
      </c>
      <c r="HL5">
        <v>-0.6</v>
      </c>
      <c r="HM5">
        <v>0.6</v>
      </c>
      <c r="HN5">
        <v>0.2</v>
      </c>
      <c r="HO5">
        <v>-0.2</v>
      </c>
      <c r="HP5">
        <v>0.2</v>
      </c>
      <c r="HQ5">
        <v>-0.2</v>
      </c>
      <c r="HR5">
        <v>0.6</v>
      </c>
      <c r="HS5">
        <v>0.4</v>
      </c>
      <c r="HT5">
        <v>-2.2204460492503132E-17</v>
      </c>
      <c r="HU5">
        <v>0.4</v>
      </c>
      <c r="HV5">
        <v>0.4</v>
      </c>
      <c r="HW5">
        <v>0</v>
      </c>
    </row>
    <row r="6" spans="1:231" x14ac:dyDescent="0.25">
      <c r="A6" s="101">
        <v>1</v>
      </c>
      <c r="B6" s="101">
        <v>5</v>
      </c>
      <c r="D6" s="103">
        <v>30</v>
      </c>
      <c r="E6" s="103">
        <v>50</v>
      </c>
      <c r="F6" s="103">
        <v>80</v>
      </c>
      <c r="G6" s="103">
        <v>93.548387096774192</v>
      </c>
      <c r="H6" s="103">
        <v>97</v>
      </c>
      <c r="P6" t="s">
        <v>5</v>
      </c>
      <c r="Q6">
        <v>0.63500000000000001</v>
      </c>
      <c r="R6">
        <v>4.3939393939393945E-2</v>
      </c>
      <c r="S6">
        <v>0.22999999999999998</v>
      </c>
      <c r="T6">
        <v>0.95605245460659039</v>
      </c>
      <c r="U6">
        <v>0.88250000000000006</v>
      </c>
      <c r="V6">
        <v>0.9514620833062577</v>
      </c>
      <c r="W6">
        <v>4.8208955223880599E-2</v>
      </c>
      <c r="X6">
        <v>0.86</v>
      </c>
      <c r="Y6">
        <v>3.3157894736842108E-2</v>
      </c>
      <c r="Z6">
        <v>4.0899898887765421E-2</v>
      </c>
      <c r="AA6">
        <f>AVERAGE($Q$6:$Z$6)</f>
        <v>0.46812206807007312</v>
      </c>
      <c r="CV6" s="86">
        <v>-38</v>
      </c>
      <c r="CW6" s="5">
        <f>SUM($Q$40:$Z$40)</f>
        <v>0</v>
      </c>
      <c r="CX6" s="5">
        <v>16.400000000000002</v>
      </c>
      <c r="CY6" s="5">
        <f>SUM($Q$75:$Z$75)</f>
        <v>-2</v>
      </c>
      <c r="CZ6" s="5">
        <v>5.1200000000000019</v>
      </c>
      <c r="DA6" s="5">
        <v>0.13888546245784766</v>
      </c>
      <c r="DB6" s="5">
        <v>0.29933799121219595</v>
      </c>
      <c r="DC6" s="5">
        <v>0.58208495696971763</v>
      </c>
      <c r="DD6" s="5">
        <f t="shared" si="0"/>
        <v>0.15483870967741939</v>
      </c>
      <c r="DE6" s="5">
        <f t="shared" si="1"/>
        <v>0.4967741935483872</v>
      </c>
      <c r="DF6" s="5">
        <v>7.9939410977300453E-4</v>
      </c>
      <c r="DG6" s="5">
        <v>2.0027263411770959</v>
      </c>
      <c r="DH6" s="5">
        <f t="shared" si="2"/>
        <v>4</v>
      </c>
      <c r="DI6" s="5">
        <f t="shared" si="3"/>
        <v>2</v>
      </c>
      <c r="DJ6" s="5">
        <v>6</v>
      </c>
      <c r="DK6" s="5">
        <f t="shared" si="4"/>
        <v>0</v>
      </c>
      <c r="DL6" s="5">
        <f t="shared" si="5"/>
        <v>0.46812206807007312</v>
      </c>
      <c r="DM6" s="5">
        <f t="shared" si="6"/>
        <v>0.42288584711383831</v>
      </c>
      <c r="DO6" s="9" t="s">
        <v>351</v>
      </c>
      <c r="DP6" s="9">
        <v>-0.34505650340384364</v>
      </c>
      <c r="DQ6" s="9">
        <v>-2.8255204600371019E-2</v>
      </c>
      <c r="DR6" s="9">
        <v>0.15962993499054057</v>
      </c>
      <c r="DS6" s="9">
        <v>1</v>
      </c>
      <c r="DT6" s="9">
        <v>9.1073084936511936E-2</v>
      </c>
      <c r="DU6" s="9">
        <v>-0.4323440446416974</v>
      </c>
      <c r="DV6" s="9">
        <v>0.34330774162739386</v>
      </c>
      <c r="DW6" s="9">
        <v>0.1698302736975649</v>
      </c>
      <c r="DX6" s="9">
        <v>0.29179763485780946</v>
      </c>
      <c r="DY6" s="9">
        <v>0.33805020923883267</v>
      </c>
      <c r="DZ6" s="9">
        <v>2.1642347328681488E-2</v>
      </c>
      <c r="EA6" s="9">
        <v>0.150030888769939</v>
      </c>
      <c r="EB6" s="9">
        <v>0.27552423379295338</v>
      </c>
      <c r="GR6" t="s">
        <v>5</v>
      </c>
      <c r="GS6">
        <v>-0.16000000000000006</v>
      </c>
      <c r="GT6">
        <v>-7.999999999999996E-2</v>
      </c>
      <c r="GU6">
        <v>0.16000000000000006</v>
      </c>
      <c r="GV6">
        <v>0.40000000000000008</v>
      </c>
      <c r="GW6">
        <f>VARP(PILOTS!$Q$75:$Z$75)</f>
        <v>0.96</v>
      </c>
      <c r="GX6">
        <v>-0.16000000000000003</v>
      </c>
      <c r="GY6">
        <v>0</v>
      </c>
      <c r="GZ6">
        <v>-2.2204460492503132E-17</v>
      </c>
      <c r="HA6">
        <v>0.23999999999999994</v>
      </c>
      <c r="HB6">
        <v>-2.2204460492503132E-17</v>
      </c>
      <c r="HC6">
        <v>7.9999999999999988E-2</v>
      </c>
      <c r="HD6">
        <v>-0.08</v>
      </c>
      <c r="HE6">
        <v>7.9999999999999988E-2</v>
      </c>
      <c r="HF6">
        <v>0.16000000000000006</v>
      </c>
      <c r="HG6">
        <v>0.23999999999999994</v>
      </c>
      <c r="HH6">
        <v>-0.16</v>
      </c>
      <c r="HI6">
        <v>-7.999999999999996E-2</v>
      </c>
      <c r="HJ6">
        <v>0.23999999999999994</v>
      </c>
      <c r="HK6">
        <v>0.48000000000000009</v>
      </c>
      <c r="HL6">
        <v>-0.4</v>
      </c>
      <c r="HM6">
        <v>0.32</v>
      </c>
      <c r="HN6">
        <v>0.47999999999999987</v>
      </c>
      <c r="HO6">
        <v>0.32</v>
      </c>
      <c r="HP6">
        <v>0.8</v>
      </c>
      <c r="HQ6">
        <v>0.4</v>
      </c>
      <c r="HR6">
        <v>0.32</v>
      </c>
      <c r="HS6">
        <v>0.23999999999999994</v>
      </c>
      <c r="HT6">
        <v>-0.16000000000000006</v>
      </c>
      <c r="HU6">
        <v>0.16000000000000006</v>
      </c>
      <c r="HV6">
        <v>0.32</v>
      </c>
      <c r="HW6">
        <v>0</v>
      </c>
    </row>
    <row r="7" spans="1:231" x14ac:dyDescent="0.25">
      <c r="A7" s="101">
        <v>1</v>
      </c>
      <c r="B7" s="101">
        <v>6</v>
      </c>
      <c r="D7" s="103">
        <v>30</v>
      </c>
      <c r="E7" s="103">
        <v>40</v>
      </c>
      <c r="F7" s="103">
        <v>50</v>
      </c>
      <c r="G7" s="103">
        <v>57.419354838709666</v>
      </c>
      <c r="H7" s="103">
        <v>68</v>
      </c>
      <c r="P7" t="s">
        <v>6</v>
      </c>
      <c r="Q7">
        <v>3.3000000000000002E-2</v>
      </c>
      <c r="R7">
        <v>3.3720930232558143E-2</v>
      </c>
      <c r="S7">
        <v>0.96035322777101095</v>
      </c>
      <c r="T7">
        <v>0.95288392213410233</v>
      </c>
      <c r="U7">
        <v>0.95502069506012588</v>
      </c>
      <c r="V7">
        <v>0.95371770245987975</v>
      </c>
      <c r="W7">
        <v>0.77000000000000013</v>
      </c>
      <c r="X7">
        <v>0.95376695128076339</v>
      </c>
      <c r="Y7">
        <v>2.3333333333333334E-2</v>
      </c>
      <c r="Z7">
        <v>3.4020185029436503E-2</v>
      </c>
      <c r="AA7">
        <f>AVERAGE($Q$7:$Z$7)</f>
        <v>0.56698169473012106</v>
      </c>
      <c r="CV7" s="86" t="s">
        <v>55</v>
      </c>
      <c r="CW7" s="5">
        <f>SUM($Q$41:$Z$41)</f>
        <v>2</v>
      </c>
      <c r="CX7" s="5">
        <v>9.7600000000000016</v>
      </c>
      <c r="CY7" s="5">
        <f>SUM($Q$76:$Z$76)</f>
        <v>-8</v>
      </c>
      <c r="CZ7" s="5">
        <v>2.08</v>
      </c>
      <c r="DA7" s="5">
        <v>6.605866171707013E-2</v>
      </c>
      <c r="DB7" s="5">
        <v>0.66668779453893712</v>
      </c>
      <c r="DC7" s="5">
        <v>0.47947649345707544</v>
      </c>
      <c r="DD7" s="5">
        <f t="shared" si="0"/>
        <v>0.12258064516129032</v>
      </c>
      <c r="DE7" s="5">
        <f t="shared" si="1"/>
        <v>0.25806451612903236</v>
      </c>
      <c r="DF7" s="5">
        <v>5.4481209038738152E-8</v>
      </c>
      <c r="DG7" s="5">
        <v>2.2545171260195618</v>
      </c>
      <c r="DH7" s="5">
        <f t="shared" si="2"/>
        <v>4</v>
      </c>
      <c r="DI7" s="5">
        <f t="shared" si="3"/>
        <v>5</v>
      </c>
      <c r="DJ7" s="5">
        <v>9</v>
      </c>
      <c r="DK7" s="5">
        <f t="shared" si="4"/>
        <v>9.9999999999999978E-2</v>
      </c>
      <c r="DL7" s="5">
        <f t="shared" si="5"/>
        <v>0.56698169473012106</v>
      </c>
      <c r="DM7" s="5">
        <f t="shared" si="6"/>
        <v>0.46472512418812068</v>
      </c>
      <c r="DO7" s="9" t="s">
        <v>357</v>
      </c>
      <c r="DP7" s="9">
        <v>6.3885505812511151E-2</v>
      </c>
      <c r="DQ7" s="9">
        <v>-0.31560554408538816</v>
      </c>
      <c r="DR7" s="9">
        <v>0.8846029444536373</v>
      </c>
      <c r="DS7" s="9">
        <v>9.1073084936511936E-2</v>
      </c>
      <c r="DT7" s="9">
        <v>1</v>
      </c>
      <c r="DU7" s="9">
        <v>-0.32303438500958798</v>
      </c>
      <c r="DV7" s="9">
        <v>0.36741916891392262</v>
      </c>
      <c r="DW7" s="9">
        <v>0.10608581146638368</v>
      </c>
      <c r="DX7" s="9">
        <v>0.31433251309317212</v>
      </c>
      <c r="DY7" s="9">
        <v>0.3066991026341136</v>
      </c>
      <c r="DZ7" s="9">
        <v>-0.30047431809385533</v>
      </c>
      <c r="EA7" s="9">
        <v>0.24833967412098568</v>
      </c>
      <c r="EB7" s="9">
        <v>0.39924951321285779</v>
      </c>
      <c r="GR7" t="s">
        <v>6</v>
      </c>
      <c r="GS7">
        <v>0.16000000000000003</v>
      </c>
      <c r="GT7">
        <v>0.28000000000000003</v>
      </c>
      <c r="GU7">
        <v>0.24000000000000007</v>
      </c>
      <c r="GV7">
        <v>-0.2</v>
      </c>
      <c r="GW7">
        <v>-0.16000000000000003</v>
      </c>
      <c r="GX7">
        <f>VARP(PILOTS!$Q$76:$Z$76)</f>
        <v>0.36</v>
      </c>
      <c r="GY7">
        <v>0.2</v>
      </c>
      <c r="GZ7">
        <v>0.2</v>
      </c>
      <c r="HA7">
        <v>0.16000000000000003</v>
      </c>
      <c r="HB7">
        <v>-0.2</v>
      </c>
      <c r="HC7">
        <v>-8.0000000000000016E-2</v>
      </c>
      <c r="HD7">
        <v>-0.12000000000000002</v>
      </c>
      <c r="HE7">
        <v>-8.0000000000000016E-2</v>
      </c>
      <c r="HF7">
        <v>0.24000000000000007</v>
      </c>
      <c r="HG7">
        <v>0.16000000000000003</v>
      </c>
      <c r="HH7">
        <v>-0.04</v>
      </c>
      <c r="HI7">
        <v>-0.12</v>
      </c>
      <c r="HJ7">
        <v>0.16000000000000003</v>
      </c>
      <c r="HK7">
        <v>-8.0000000000000016E-2</v>
      </c>
      <c r="HL7">
        <v>0.2</v>
      </c>
      <c r="HM7">
        <v>-0.12</v>
      </c>
      <c r="HN7">
        <v>0.12000000000000004</v>
      </c>
      <c r="HO7">
        <v>-0.12000000000000004</v>
      </c>
      <c r="HP7">
        <v>0.2</v>
      </c>
      <c r="HQ7">
        <v>0.2</v>
      </c>
      <c r="HR7">
        <v>-0.12</v>
      </c>
      <c r="HS7">
        <v>0.16000000000000003</v>
      </c>
      <c r="HT7">
        <v>0.16</v>
      </c>
      <c r="HU7">
        <v>0.24000000000000007</v>
      </c>
      <c r="HV7">
        <v>8.0000000000000016E-2</v>
      </c>
      <c r="HW7">
        <v>0</v>
      </c>
    </row>
    <row r="8" spans="1:231" x14ac:dyDescent="0.25">
      <c r="A8" s="101">
        <v>1</v>
      </c>
      <c r="B8" s="101">
        <v>7</v>
      </c>
      <c r="D8" s="103">
        <v>10</v>
      </c>
      <c r="E8" s="103">
        <v>15</v>
      </c>
      <c r="F8" s="103">
        <v>20</v>
      </c>
      <c r="G8" s="103">
        <v>23.06451612903226</v>
      </c>
      <c r="H8" s="103">
        <v>13.8</v>
      </c>
      <c r="P8" t="s">
        <v>7</v>
      </c>
      <c r="Q8">
        <v>0.5675</v>
      </c>
      <c r="R8">
        <v>0.185</v>
      </c>
      <c r="S8">
        <v>0.44599999999999995</v>
      </c>
      <c r="T8">
        <v>0.95288392213410233</v>
      </c>
      <c r="U8">
        <v>3.0653643876784376E-2</v>
      </c>
      <c r="V8">
        <v>1.356453028972783E-2</v>
      </c>
      <c r="W8">
        <v>0.39200000000000007</v>
      </c>
      <c r="X8">
        <v>1.4095744680851065E-2</v>
      </c>
      <c r="Y8">
        <v>0.95955631399317398</v>
      </c>
      <c r="Z8">
        <v>0.60799999999999998</v>
      </c>
      <c r="AA8">
        <f>AVERAGE($Q$8:$Z$8)</f>
        <v>0.41692541549746387</v>
      </c>
      <c r="CV8" s="86">
        <f>SUM(CY:CY)</f>
        <v>-34</v>
      </c>
      <c r="CW8" s="5">
        <f>SUM($Q$42:$Z$42)</f>
        <v>-2</v>
      </c>
      <c r="CX8" s="5">
        <v>-1.7599999999999993</v>
      </c>
      <c r="CY8" s="5">
        <f>SUM($Q$77:$Z$77)</f>
        <v>0</v>
      </c>
      <c r="CZ8" s="5">
        <v>8</v>
      </c>
      <c r="DA8" s="5">
        <v>7.3158577158899549E-2</v>
      </c>
      <c r="DB8" s="5">
        <v>1.4619391390455037</v>
      </c>
      <c r="DC8" s="5">
        <v>-0.23259592373491778</v>
      </c>
      <c r="DD8" s="5">
        <f t="shared" si="0"/>
        <v>0.22580645161290322</v>
      </c>
      <c r="DE8" s="5">
        <f t="shared" si="1"/>
        <v>-6.4516129032258035E-2</v>
      </c>
      <c r="DF8" s="5">
        <v>1.3973571810707108E-2</v>
      </c>
      <c r="DG8" s="5">
        <v>1.3297969173374882</v>
      </c>
      <c r="DH8" s="5">
        <f t="shared" si="2"/>
        <v>3</v>
      </c>
      <c r="DI8" s="5">
        <f t="shared" si="3"/>
        <v>2</v>
      </c>
      <c r="DJ8" s="5">
        <v>5</v>
      </c>
      <c r="DK8" s="5">
        <f t="shared" si="4"/>
        <v>9.9999999999999978E-2</v>
      </c>
      <c r="DL8" s="5">
        <f t="shared" si="5"/>
        <v>0.41692541549746387</v>
      </c>
      <c r="DM8" s="5">
        <f t="shared" si="6"/>
        <v>0.36060376073276534</v>
      </c>
      <c r="DO8" s="9" t="s">
        <v>214</v>
      </c>
      <c r="DP8" s="9">
        <v>-0.27815349940056844</v>
      </c>
      <c r="DQ8" s="9">
        <v>5.7138697457790051E-2</v>
      </c>
      <c r="DR8" s="9">
        <v>-0.24304390186674998</v>
      </c>
      <c r="DS8" s="9">
        <v>-0.4323440446416974</v>
      </c>
      <c r="DT8" s="9">
        <v>-0.32303438500958798</v>
      </c>
      <c r="DU8" s="9">
        <v>1</v>
      </c>
      <c r="DV8" s="9">
        <v>-0.64416839688037264</v>
      </c>
      <c r="DW8" s="9">
        <v>-0.51629757031430457</v>
      </c>
      <c r="DX8" s="9">
        <v>-0.47201234854275925</v>
      </c>
      <c r="DY8" s="9">
        <v>-0.72742742660985416</v>
      </c>
      <c r="DZ8" s="9">
        <v>8.75656071948719E-2</v>
      </c>
      <c r="EA8" s="9">
        <v>-0.13138199117693117</v>
      </c>
      <c r="EB8" s="9">
        <v>-0.73841293219724657</v>
      </c>
      <c r="GR8" t="s">
        <v>7</v>
      </c>
      <c r="GS8">
        <v>0.4</v>
      </c>
      <c r="GT8">
        <v>0.6</v>
      </c>
      <c r="GU8">
        <v>0.4</v>
      </c>
      <c r="GV8">
        <v>0.2</v>
      </c>
      <c r="GW8">
        <v>0</v>
      </c>
      <c r="GX8">
        <v>0.2</v>
      </c>
      <c r="GY8">
        <f>VARP(PILOTS!$Q$77:$Z$77)</f>
        <v>1</v>
      </c>
      <c r="GZ8">
        <v>0.2</v>
      </c>
      <c r="HA8">
        <v>0.4</v>
      </c>
      <c r="HB8">
        <v>-0.2</v>
      </c>
      <c r="HC8">
        <v>0.4</v>
      </c>
      <c r="HD8">
        <v>-0.19999999999999996</v>
      </c>
      <c r="HE8">
        <v>0</v>
      </c>
      <c r="HF8">
        <v>0.4</v>
      </c>
      <c r="HG8">
        <v>0.4</v>
      </c>
      <c r="HH8">
        <v>0.2</v>
      </c>
      <c r="HI8">
        <v>0.2</v>
      </c>
      <c r="HJ8">
        <v>0.40000000000000008</v>
      </c>
      <c r="HK8">
        <v>0</v>
      </c>
      <c r="HL8">
        <v>0.2</v>
      </c>
      <c r="HM8">
        <v>0.6</v>
      </c>
      <c r="HN8">
        <v>0.2</v>
      </c>
      <c r="HO8">
        <v>-0.2</v>
      </c>
      <c r="HP8">
        <v>0.2</v>
      </c>
      <c r="HQ8">
        <v>0.2</v>
      </c>
      <c r="HR8">
        <v>0.2</v>
      </c>
      <c r="HS8">
        <v>0.80000000000000016</v>
      </c>
      <c r="HT8">
        <v>0.4</v>
      </c>
      <c r="HU8">
        <v>0.4</v>
      </c>
      <c r="HV8">
        <v>0</v>
      </c>
      <c r="HW8">
        <v>0</v>
      </c>
    </row>
    <row r="9" spans="1:231" x14ac:dyDescent="0.25">
      <c r="A9" s="101">
        <v>1</v>
      </c>
      <c r="B9" s="101">
        <v>8</v>
      </c>
      <c r="D9" s="103">
        <v>10</v>
      </c>
      <c r="E9" s="103">
        <v>20</v>
      </c>
      <c r="F9" s="103">
        <v>30</v>
      </c>
      <c r="G9" s="103">
        <v>21.967741935483868</v>
      </c>
      <c r="H9" s="103">
        <v>19</v>
      </c>
      <c r="P9" t="s">
        <v>8</v>
      </c>
      <c r="Q9">
        <v>0.11750000000000001</v>
      </c>
      <c r="R9">
        <v>3.3720930232558143E-2</v>
      </c>
      <c r="S9">
        <v>0.95149031296572273</v>
      </c>
      <c r="T9">
        <v>4.8701298701298704E-2</v>
      </c>
      <c r="U9">
        <v>0.47300000000000003</v>
      </c>
      <c r="V9">
        <v>0.82400000000000007</v>
      </c>
      <c r="W9">
        <v>0.39200000000000007</v>
      </c>
      <c r="X9">
        <v>0.95132205182443152</v>
      </c>
      <c r="Y9">
        <v>2.7391304347826089E-2</v>
      </c>
      <c r="Z9">
        <v>0.15800000000000003</v>
      </c>
      <c r="AA9">
        <f>AVERAGE($Q$9:$Z$9)</f>
        <v>0.39771258980718371</v>
      </c>
      <c r="CV9" s="86" t="s">
        <v>211</v>
      </c>
      <c r="CW9" s="5">
        <f>SUM($Q$43:$Z$43)</f>
        <v>-4</v>
      </c>
      <c r="CX9" s="5">
        <v>6.8800000000000034</v>
      </c>
      <c r="CY9" s="5">
        <f>SUM($Q$78:$Z$78)</f>
        <v>0</v>
      </c>
      <c r="CZ9" s="5">
        <v>5.2000000000000011</v>
      </c>
      <c r="DA9" s="5">
        <v>-2.4763599603546682E-2</v>
      </c>
      <c r="DB9" s="5">
        <v>0.38633522246099855</v>
      </c>
      <c r="DC9" s="5">
        <v>0.30828988401373675</v>
      </c>
      <c r="DD9" s="5">
        <f t="shared" si="0"/>
        <v>0.13548387096774198</v>
      </c>
      <c r="DE9" s="5">
        <f t="shared" si="1"/>
        <v>0.23870967741935498</v>
      </c>
      <c r="DF9" s="5">
        <v>6.289187781229123E-3</v>
      </c>
      <c r="DG9" s="5">
        <v>1.4705105106723266</v>
      </c>
      <c r="DH9" s="5">
        <f t="shared" si="2"/>
        <v>3</v>
      </c>
      <c r="DI9" s="5">
        <f t="shared" si="3"/>
        <v>2</v>
      </c>
      <c r="DJ9" s="5">
        <v>5</v>
      </c>
      <c r="DK9" s="5">
        <f t="shared" si="4"/>
        <v>0.19999999999999996</v>
      </c>
      <c r="DL9" s="5">
        <f t="shared" si="5"/>
        <v>0.39771258980718371</v>
      </c>
      <c r="DM9" s="5">
        <f t="shared" si="6"/>
        <v>0.38412857688662605</v>
      </c>
      <c r="DO9" s="9" t="s">
        <v>215</v>
      </c>
      <c r="DP9" s="9">
        <v>0.26714816251790535</v>
      </c>
      <c r="DQ9" s="9">
        <v>-0.24534330948673858</v>
      </c>
      <c r="DR9" s="9">
        <v>0.41237073668956753</v>
      </c>
      <c r="DS9" s="9">
        <v>0.34330774162739386</v>
      </c>
      <c r="DT9" s="9">
        <v>0.36741916891392262</v>
      </c>
      <c r="DU9" s="9">
        <v>-0.64416839688037264</v>
      </c>
      <c r="DV9" s="9">
        <v>1</v>
      </c>
      <c r="DW9" s="9">
        <v>0.47280729022506468</v>
      </c>
      <c r="DX9" s="9">
        <v>0.56608647896314912</v>
      </c>
      <c r="DY9" s="9">
        <v>0.76297024978668437</v>
      </c>
      <c r="DZ9" s="9">
        <v>-0.25927805764882594</v>
      </c>
      <c r="EA9" s="9">
        <v>0.25535379084912352</v>
      </c>
      <c r="EB9" s="9">
        <v>0.82716184952485172</v>
      </c>
      <c r="GR9" t="s">
        <v>8</v>
      </c>
      <c r="GS9">
        <v>0</v>
      </c>
      <c r="GT9">
        <v>0.6</v>
      </c>
      <c r="GU9">
        <v>0</v>
      </c>
      <c r="GV9">
        <v>-0.2</v>
      </c>
      <c r="GW9">
        <v>-2.2204460492503132E-17</v>
      </c>
      <c r="GX9">
        <v>0.2</v>
      </c>
      <c r="GY9">
        <v>0.2</v>
      </c>
      <c r="GZ9">
        <f>VARP(PILOTS!$Q$78:$Z$78)</f>
        <v>1</v>
      </c>
      <c r="HA9">
        <v>0</v>
      </c>
      <c r="HB9">
        <v>0.6</v>
      </c>
      <c r="HC9">
        <v>0</v>
      </c>
      <c r="HD9">
        <v>0.2</v>
      </c>
      <c r="HE9">
        <v>0</v>
      </c>
      <c r="HF9">
        <v>-0.4</v>
      </c>
      <c r="HG9">
        <v>0.4</v>
      </c>
      <c r="HH9">
        <v>0.2</v>
      </c>
      <c r="HI9">
        <v>0.2</v>
      </c>
      <c r="HJ9">
        <v>0</v>
      </c>
      <c r="HK9">
        <v>-0.4</v>
      </c>
      <c r="HL9">
        <v>0.2</v>
      </c>
      <c r="HM9">
        <v>0.2</v>
      </c>
      <c r="HN9">
        <v>0.59999999999999987</v>
      </c>
      <c r="HO9">
        <v>0.6</v>
      </c>
      <c r="HP9">
        <v>0.2</v>
      </c>
      <c r="HQ9">
        <v>0.2</v>
      </c>
      <c r="HR9">
        <v>0.2</v>
      </c>
      <c r="HS9">
        <v>0</v>
      </c>
      <c r="HT9">
        <v>2.2204460492503132E-17</v>
      </c>
      <c r="HU9">
        <v>0.4</v>
      </c>
      <c r="HV9">
        <v>0</v>
      </c>
      <c r="HW9">
        <v>0</v>
      </c>
    </row>
    <row r="10" spans="1:231" x14ac:dyDescent="0.25">
      <c r="A10" s="101">
        <v>1</v>
      </c>
      <c r="B10" s="101">
        <v>9</v>
      </c>
      <c r="D10" s="103">
        <v>60</v>
      </c>
      <c r="E10" s="103">
        <v>80</v>
      </c>
      <c r="F10" s="103">
        <v>100</v>
      </c>
      <c r="G10" s="103">
        <v>71.774193548387089</v>
      </c>
      <c r="H10" s="103">
        <v>49</v>
      </c>
      <c r="P10" t="s">
        <v>9</v>
      </c>
      <c r="Q10">
        <v>0.5675</v>
      </c>
      <c r="R10">
        <v>2.3015873015873017E-2</v>
      </c>
      <c r="S10">
        <v>0.43249999999999994</v>
      </c>
      <c r="T10">
        <v>0.47</v>
      </c>
      <c r="U10">
        <v>4.9097472924187729E-2</v>
      </c>
      <c r="V10">
        <v>4.9203821656050958E-2</v>
      </c>
      <c r="W10">
        <v>0.39200000000000007</v>
      </c>
      <c r="X10">
        <v>0.86</v>
      </c>
      <c r="Y10">
        <v>3.0000000000000002E-2</v>
      </c>
      <c r="Z10">
        <v>7.2500000000000023E-2</v>
      </c>
      <c r="AA10">
        <f>AVERAGE($Q$10:$Z$10)</f>
        <v>0.29458171675961115</v>
      </c>
      <c r="CV10" s="86">
        <f>AVERAGE(DF:DF)</f>
        <v>3.686554838691674E-2</v>
      </c>
      <c r="CW10" s="5">
        <f>SUM($Q$44:$Z$44)</f>
        <v>-6</v>
      </c>
      <c r="CX10" s="5">
        <v>5.52</v>
      </c>
      <c r="CY10" s="5">
        <f>SUM($Q$79:$Z$79)</f>
        <v>2</v>
      </c>
      <c r="CZ10" s="5">
        <v>8.480000000000004</v>
      </c>
      <c r="DA10" s="5">
        <v>-7.7771125117892734E-2</v>
      </c>
      <c r="DB10" s="5">
        <v>0.53162278168620547</v>
      </c>
      <c r="DC10" s="5">
        <v>0.24712268906228776</v>
      </c>
      <c r="DD10" s="5">
        <f t="shared" si="0"/>
        <v>0.21935483870967756</v>
      </c>
      <c r="DE10" s="5">
        <f t="shared" si="1"/>
        <v>0.21935483870967742</v>
      </c>
      <c r="DF10" s="5">
        <v>5.9916446542157128E-3</v>
      </c>
      <c r="DG10" s="5">
        <v>1.3546098162387386</v>
      </c>
      <c r="DH10" s="5">
        <f t="shared" si="2"/>
        <v>4</v>
      </c>
      <c r="DI10" s="5">
        <f t="shared" si="3"/>
        <v>0</v>
      </c>
      <c r="DJ10" s="5">
        <v>4</v>
      </c>
      <c r="DK10" s="5">
        <f t="shared" si="4"/>
        <v>0.30000000000000004</v>
      </c>
      <c r="DL10" s="5">
        <f t="shared" si="5"/>
        <v>0.29458171675961115</v>
      </c>
      <c r="DM10" s="5">
        <f t="shared" si="6"/>
        <v>0.29193039121479064</v>
      </c>
      <c r="DO10" s="9" t="s">
        <v>45</v>
      </c>
      <c r="DP10" s="9">
        <v>0.28697464993259714</v>
      </c>
      <c r="DQ10" s="9">
        <v>0.33886261057185141</v>
      </c>
      <c r="DR10" s="9">
        <v>-1.6007579396103613E-2</v>
      </c>
      <c r="DS10" s="9">
        <v>0.1698302736975649</v>
      </c>
      <c r="DT10" s="9">
        <v>0.10608581146638368</v>
      </c>
      <c r="DU10" s="9">
        <v>-0.51629757031430457</v>
      </c>
      <c r="DV10" s="9">
        <v>0.47280729022506468</v>
      </c>
      <c r="DW10" s="9">
        <v>1</v>
      </c>
      <c r="DX10" s="9">
        <v>-7.5984116959774792E-2</v>
      </c>
      <c r="DY10" s="9">
        <v>0.69259778450302378</v>
      </c>
      <c r="DZ10" s="9">
        <v>0.21898962374824174</v>
      </c>
      <c r="EA10" s="9">
        <v>-0.56452088159168501</v>
      </c>
      <c r="EB10" s="9">
        <v>0.51079397352401912</v>
      </c>
      <c r="GR10" t="s">
        <v>9</v>
      </c>
      <c r="GS10">
        <v>0.56000000000000016</v>
      </c>
      <c r="GT10">
        <v>0.48</v>
      </c>
      <c r="GU10">
        <v>0.64</v>
      </c>
      <c r="GV10">
        <v>0.8</v>
      </c>
      <c r="GW10">
        <v>0.23999999999999994</v>
      </c>
      <c r="GX10">
        <v>0.16000000000000003</v>
      </c>
      <c r="GY10">
        <v>0.4</v>
      </c>
      <c r="GZ10">
        <v>0</v>
      </c>
      <c r="HA10">
        <f>VARP(PILOTS!$Q$79:$Z$79)</f>
        <v>0.96</v>
      </c>
      <c r="HB10">
        <v>-0.4</v>
      </c>
      <c r="HC10">
        <v>0.32</v>
      </c>
      <c r="HD10">
        <v>7.9999999999999988E-2</v>
      </c>
      <c r="HE10">
        <v>0.32</v>
      </c>
      <c r="HF10">
        <v>0.23999999999999994</v>
      </c>
      <c r="HG10">
        <v>0.16000000000000006</v>
      </c>
      <c r="HH10">
        <v>0.16</v>
      </c>
      <c r="HI10">
        <v>7.9999999999999988E-2</v>
      </c>
      <c r="HJ10">
        <v>0.16000000000000006</v>
      </c>
      <c r="HK10">
        <v>0.32</v>
      </c>
      <c r="HL10">
        <v>-0.4</v>
      </c>
      <c r="HM10">
        <v>0.48</v>
      </c>
      <c r="HN10">
        <v>0.32</v>
      </c>
      <c r="HO10">
        <v>-0.31999999999999995</v>
      </c>
      <c r="HP10">
        <v>0.4</v>
      </c>
      <c r="HQ10">
        <v>0</v>
      </c>
      <c r="HR10">
        <v>0.48</v>
      </c>
      <c r="HS10">
        <v>0.56000000000000016</v>
      </c>
      <c r="HT10">
        <v>0.16000000000000006</v>
      </c>
      <c r="HU10">
        <v>0.6399999999999999</v>
      </c>
      <c r="HV10">
        <v>0.48000000000000009</v>
      </c>
      <c r="HW10">
        <v>0</v>
      </c>
    </row>
    <row r="11" spans="1:231" x14ac:dyDescent="0.25">
      <c r="A11" s="101">
        <v>1</v>
      </c>
      <c r="B11" s="101">
        <v>10</v>
      </c>
      <c r="D11" s="103">
        <v>2</v>
      </c>
      <c r="E11" s="103">
        <v>5</v>
      </c>
      <c r="F11" s="103">
        <v>10</v>
      </c>
      <c r="G11" s="103">
        <v>9.0290322580645146</v>
      </c>
      <c r="H11" s="103">
        <v>6.2</v>
      </c>
      <c r="P11" t="s">
        <v>10</v>
      </c>
      <c r="Q11">
        <v>0.11750000000000001</v>
      </c>
      <c r="R11">
        <v>3.3720930232558143E-2</v>
      </c>
      <c r="S11">
        <v>0.95149031296572273</v>
      </c>
      <c r="T11">
        <v>0.95288392213410233</v>
      </c>
      <c r="U11">
        <v>0.44600000000000001</v>
      </c>
      <c r="V11">
        <v>0.66200000000000003</v>
      </c>
      <c r="W11">
        <v>3.7126436781609193E-2</v>
      </c>
      <c r="X11">
        <v>4.2063492063492067E-2</v>
      </c>
      <c r="Y11">
        <v>0.22999999999999998</v>
      </c>
      <c r="Z11">
        <v>0.30714285714285711</v>
      </c>
      <c r="AA11">
        <f>AVERAGE($Q$11:$Z$11)</f>
        <v>0.37799279513203415</v>
      </c>
      <c r="CV11" s="86" t="s">
        <v>374</v>
      </c>
      <c r="CW11" s="5">
        <f>SUM($Q$45:$Z$45)</f>
        <v>-4</v>
      </c>
      <c r="CX11" s="5">
        <v>8.08</v>
      </c>
      <c r="CY11" s="5">
        <f>SUM($Q$80:$Z$80)</f>
        <v>0</v>
      </c>
      <c r="CZ11" s="5">
        <v>-0.40000000000000019</v>
      </c>
      <c r="DA11" s="5">
        <v>7.7404033215819679E-2</v>
      </c>
      <c r="DB11" s="5">
        <v>0.42328406863041285</v>
      </c>
      <c r="DC11" s="5">
        <v>0.33109404781473578</v>
      </c>
      <c r="DD11" s="5">
        <f t="shared" si="0"/>
        <v>-4.5161290322580649E-2</v>
      </c>
      <c r="DE11" s="5">
        <f t="shared" si="1"/>
        <v>0.27741935483870966</v>
      </c>
      <c r="DF11" s="5">
        <v>6.289187781229123E-3</v>
      </c>
      <c r="DG11" s="5">
        <v>1.4104617842365124</v>
      </c>
      <c r="DH11" s="5">
        <f t="shared" si="2"/>
        <v>3</v>
      </c>
      <c r="DI11" s="5">
        <f t="shared" si="3"/>
        <v>2</v>
      </c>
      <c r="DJ11" s="5">
        <v>5</v>
      </c>
      <c r="DK11" s="5">
        <f t="shared" si="4"/>
        <v>0.19999999999999996</v>
      </c>
      <c r="DL11" s="5">
        <f t="shared" si="5"/>
        <v>0.37799279513203415</v>
      </c>
      <c r="DM11" s="5">
        <f t="shared" si="6"/>
        <v>0.36316874689847861</v>
      </c>
      <c r="DO11" s="9" t="s">
        <v>46</v>
      </c>
      <c r="DP11" s="9">
        <v>0.26117973892380553</v>
      </c>
      <c r="DQ11" s="9">
        <v>-0.20356406967865168</v>
      </c>
      <c r="DR11" s="9">
        <v>0.38798795596896013</v>
      </c>
      <c r="DS11" s="9">
        <v>0.29179763485780946</v>
      </c>
      <c r="DT11" s="9">
        <v>0.31433251309317212</v>
      </c>
      <c r="DU11" s="9">
        <v>-0.47201234854275925</v>
      </c>
      <c r="DV11" s="9">
        <v>0.56608647896314912</v>
      </c>
      <c r="DW11" s="9">
        <v>-7.5984116959774792E-2</v>
      </c>
      <c r="DX11" s="9">
        <v>1</v>
      </c>
      <c r="DY11" s="9">
        <v>0.66661223872385422</v>
      </c>
      <c r="DZ11" s="9">
        <v>-0.40961178317840297</v>
      </c>
      <c r="EA11" s="9">
        <v>0.77352005037831972</v>
      </c>
      <c r="EB11" s="9">
        <v>0.67959022650287393</v>
      </c>
      <c r="GR11" t="s">
        <v>10</v>
      </c>
      <c r="GS11">
        <v>-0.4</v>
      </c>
      <c r="GT11">
        <v>0.2</v>
      </c>
      <c r="GU11">
        <v>-0.4</v>
      </c>
      <c r="GV11">
        <v>-0.2</v>
      </c>
      <c r="GW11">
        <v>-2.2204460492503132E-17</v>
      </c>
      <c r="GX11">
        <v>-0.2</v>
      </c>
      <c r="GY11">
        <v>-0.2</v>
      </c>
      <c r="GZ11">
        <v>0.6</v>
      </c>
      <c r="HA11">
        <v>-0.4</v>
      </c>
      <c r="HB11">
        <f>VARP(PILOTS!$Q$80:$Z$80)</f>
        <v>1</v>
      </c>
      <c r="HC11">
        <v>0</v>
      </c>
      <c r="HD11">
        <v>0.2</v>
      </c>
      <c r="HE11">
        <v>0</v>
      </c>
      <c r="HF11">
        <v>-0.8</v>
      </c>
      <c r="HG11">
        <v>0</v>
      </c>
      <c r="HH11">
        <v>0.2</v>
      </c>
      <c r="HI11">
        <v>0.6</v>
      </c>
      <c r="HJ11">
        <v>-0.4</v>
      </c>
      <c r="HK11">
        <v>-0.4</v>
      </c>
      <c r="HL11">
        <v>0.2</v>
      </c>
      <c r="HM11">
        <v>0.2</v>
      </c>
      <c r="HN11">
        <v>0.2</v>
      </c>
      <c r="HO11">
        <v>0.6</v>
      </c>
      <c r="HP11">
        <v>-0.2</v>
      </c>
      <c r="HQ11">
        <v>-0.2</v>
      </c>
      <c r="HR11">
        <v>0.2</v>
      </c>
      <c r="HS11">
        <v>-0.4</v>
      </c>
      <c r="HT11">
        <v>-0.4</v>
      </c>
      <c r="HU11">
        <v>-2.2204460492503132E-17</v>
      </c>
      <c r="HV11">
        <v>0</v>
      </c>
      <c r="HW11">
        <v>0</v>
      </c>
    </row>
    <row r="12" spans="1:231" x14ac:dyDescent="0.25">
      <c r="A12" s="101">
        <v>2</v>
      </c>
      <c r="B12" s="101">
        <v>1</v>
      </c>
      <c r="D12" s="103">
        <v>45</v>
      </c>
      <c r="E12" s="103">
        <v>50</v>
      </c>
      <c r="F12" s="103">
        <v>60</v>
      </c>
      <c r="G12" s="103"/>
      <c r="H12" s="103"/>
      <c r="P12" t="s">
        <v>11</v>
      </c>
      <c r="Q12">
        <v>0.9516483516483516</v>
      </c>
      <c r="R12">
        <v>4.3939393939393945E-2</v>
      </c>
      <c r="S12">
        <v>0.59</v>
      </c>
      <c r="T12">
        <v>4.8701298701298704E-2</v>
      </c>
      <c r="U12">
        <v>0.95239755319976149</v>
      </c>
      <c r="V12">
        <v>0.95261672164425271</v>
      </c>
      <c r="W12">
        <v>0.95074262263044751</v>
      </c>
      <c r="X12">
        <v>0.95287944714614792</v>
      </c>
      <c r="Y12">
        <v>3.3157894736842108E-2</v>
      </c>
      <c r="Z12">
        <v>0.23000000000000004</v>
      </c>
      <c r="AA12">
        <f>AVERAGE($Q$12:$Z$12)</f>
        <v>0.57060832836464959</v>
      </c>
      <c r="CV12" s="86">
        <f>AVERAGE(DA:DA)</f>
        <v>2.3924938175151334E-2</v>
      </c>
      <c r="CW12" s="5">
        <f>SUM($Q$46:$Z$46)</f>
        <v>2</v>
      </c>
      <c r="CX12" s="5">
        <v>8.9600000000000009</v>
      </c>
      <c r="CY12" s="5">
        <f>SUM($Q$81:$Z$81)</f>
        <v>-6</v>
      </c>
      <c r="CZ12" s="5">
        <v>3.7600000000000011</v>
      </c>
      <c r="DB12" s="5">
        <v>0.36171075053998647</v>
      </c>
      <c r="DC12" s="5">
        <v>0.30334450573651311</v>
      </c>
      <c r="DD12" s="5">
        <f t="shared" si="0"/>
        <v>0.15483870967741939</v>
      </c>
      <c r="DE12" s="5">
        <f t="shared" si="1"/>
        <v>0.23225806451612907</v>
      </c>
      <c r="DF12" s="5">
        <v>4.0784692652709546E-6</v>
      </c>
      <c r="DG12" s="5">
        <v>2.0489355003849639</v>
      </c>
      <c r="DH12" s="5">
        <f t="shared" si="2"/>
        <v>3</v>
      </c>
      <c r="DI12" s="5">
        <f t="shared" si="3"/>
        <v>5</v>
      </c>
      <c r="DJ12" s="5">
        <v>8</v>
      </c>
      <c r="DK12" s="5">
        <f t="shared" si="4"/>
        <v>9.9999999999999978E-2</v>
      </c>
      <c r="DL12" s="5">
        <f t="shared" si="5"/>
        <v>0.57060832836464959</v>
      </c>
      <c r="DM12" s="5">
        <f t="shared" si="6"/>
        <v>0.43237437057861317</v>
      </c>
      <c r="DO12" s="9" t="s">
        <v>47</v>
      </c>
      <c r="DP12" s="9">
        <v>0.44089023563725521</v>
      </c>
      <c r="DQ12" s="9">
        <v>0.10606074286717523</v>
      </c>
      <c r="DR12" s="9">
        <v>0.26870973108111096</v>
      </c>
      <c r="DS12" s="9">
        <v>0.33805020923883267</v>
      </c>
      <c r="DT12" s="9">
        <v>0.3066991026341136</v>
      </c>
      <c r="DU12" s="9">
        <v>-0.72742742660985416</v>
      </c>
      <c r="DV12" s="9">
        <v>0.76297024978668437</v>
      </c>
      <c r="DW12" s="9">
        <v>0.69259778450302378</v>
      </c>
      <c r="DX12" s="9">
        <v>0.66661223872385422</v>
      </c>
      <c r="DY12" s="9">
        <v>1</v>
      </c>
      <c r="DZ12" s="9">
        <v>-0.13261029297087265</v>
      </c>
      <c r="EA12" s="9">
        <v>0.13755975413741847</v>
      </c>
      <c r="EB12" s="9">
        <v>0.87347815305422527</v>
      </c>
      <c r="GR12" t="s">
        <v>11</v>
      </c>
      <c r="GS12">
        <v>-8.0000000000000029E-2</v>
      </c>
      <c r="GT12">
        <v>0.16</v>
      </c>
      <c r="GU12">
        <v>7.9999999999999988E-2</v>
      </c>
      <c r="GV12">
        <v>0.4</v>
      </c>
      <c r="GW12">
        <v>7.9999999999999988E-2</v>
      </c>
      <c r="GX12">
        <v>-8.0000000000000016E-2</v>
      </c>
      <c r="GY12">
        <v>0.4</v>
      </c>
      <c r="GZ12">
        <v>0</v>
      </c>
      <c r="HA12">
        <v>0.32</v>
      </c>
      <c r="HB12">
        <v>0</v>
      </c>
      <c r="HC12">
        <f>VARP(PILOTS!$Q$81:$Z$81)</f>
        <v>0.64</v>
      </c>
      <c r="HD12">
        <v>0.15999999999999998</v>
      </c>
      <c r="HE12">
        <v>0.24000000000000005</v>
      </c>
      <c r="HF12">
        <v>8.0000000000000071E-2</v>
      </c>
      <c r="HG12">
        <v>-8.0000000000000029E-2</v>
      </c>
      <c r="HH12">
        <v>0.32</v>
      </c>
      <c r="HI12">
        <v>0.16</v>
      </c>
      <c r="HJ12">
        <v>-0.08</v>
      </c>
      <c r="HK12">
        <v>0.24000000000000013</v>
      </c>
      <c r="HL12">
        <v>0</v>
      </c>
      <c r="HM12">
        <v>0.56000000000000016</v>
      </c>
      <c r="HN12">
        <v>0.24</v>
      </c>
      <c r="HO12">
        <v>-0.23999999999999994</v>
      </c>
      <c r="HP12">
        <v>0</v>
      </c>
      <c r="HQ12">
        <v>-0.4</v>
      </c>
      <c r="HR12">
        <v>0.16</v>
      </c>
      <c r="HS12">
        <v>0.32</v>
      </c>
      <c r="HT12">
        <v>-0.08</v>
      </c>
      <c r="HU12">
        <v>0.08</v>
      </c>
      <c r="HV12">
        <v>0.16</v>
      </c>
      <c r="HW12">
        <v>0</v>
      </c>
    </row>
    <row r="13" spans="1:231" x14ac:dyDescent="0.25">
      <c r="A13" s="101">
        <v>2</v>
      </c>
      <c r="B13" s="101">
        <v>2</v>
      </c>
      <c r="D13" s="103">
        <v>15</v>
      </c>
      <c r="E13" s="103">
        <v>20</v>
      </c>
      <c r="F13" s="103">
        <v>30</v>
      </c>
      <c r="G13" s="103"/>
      <c r="H13" s="103"/>
      <c r="P13" t="s">
        <v>12</v>
      </c>
      <c r="Q13">
        <v>0.9516483516483516</v>
      </c>
      <c r="R13">
        <v>0.05</v>
      </c>
      <c r="S13">
        <v>0.95485436893203879</v>
      </c>
      <c r="T13">
        <v>0.32</v>
      </c>
      <c r="U13">
        <v>0.91142857142857148</v>
      </c>
      <c r="V13">
        <v>0.95335643811664794</v>
      </c>
      <c r="W13">
        <v>0.95035454008272602</v>
      </c>
      <c r="X13">
        <v>4.2063492063492067E-2</v>
      </c>
      <c r="Y13">
        <v>2.3333333333333334E-2</v>
      </c>
      <c r="Z13">
        <v>0.23000000000000004</v>
      </c>
      <c r="AA13">
        <f>AVERAGE($Q$13:$Z$13)</f>
        <v>0.53870390956051617</v>
      </c>
      <c r="CV13" s="86" t="s">
        <v>375</v>
      </c>
      <c r="CW13" s="5">
        <f>SUM($Q$47:$Z$47)</f>
        <v>0</v>
      </c>
      <c r="CX13" s="5">
        <v>6.4</v>
      </c>
      <c r="CY13" s="5">
        <f>SUM($Q$82:$Z$82)</f>
        <v>-4</v>
      </c>
      <c r="CZ13" s="5">
        <v>-0.16000000000000025</v>
      </c>
      <c r="DB13" s="5">
        <v>0.33248869094247613</v>
      </c>
      <c r="DC13" s="5">
        <v>0.24972173349355298</v>
      </c>
      <c r="DD13" s="5">
        <f t="shared" si="0"/>
        <v>6.4516129032257952E-3</v>
      </c>
      <c r="DE13" s="5">
        <f t="shared" si="1"/>
        <v>0.17419354838709677</v>
      </c>
      <c r="DF13" s="5">
        <v>9.8731053718084221E-5</v>
      </c>
      <c r="DG13" s="5">
        <v>2.4064372320567058</v>
      </c>
      <c r="DH13" s="5">
        <f t="shared" si="2"/>
        <v>3</v>
      </c>
      <c r="DI13" s="5">
        <f t="shared" si="3"/>
        <v>4</v>
      </c>
      <c r="DJ13" s="5">
        <v>7</v>
      </c>
      <c r="DK13" s="5">
        <f t="shared" si="4"/>
        <v>0</v>
      </c>
      <c r="DL13" s="5">
        <f t="shared" si="5"/>
        <v>0.53870390956051617</v>
      </c>
      <c r="DM13" s="5">
        <f t="shared" si="6"/>
        <v>0.43693891028449749</v>
      </c>
      <c r="DO13" s="9" t="s">
        <v>48</v>
      </c>
      <c r="DP13" s="9">
        <v>-0.59518654790037229</v>
      </c>
      <c r="DQ13" s="9">
        <v>0.31929819366982276</v>
      </c>
      <c r="DR13" s="9">
        <v>-0.2090539271240838</v>
      </c>
      <c r="DS13" s="9">
        <v>2.1642347328681488E-2</v>
      </c>
      <c r="DT13" s="9">
        <v>-0.30047431809385533</v>
      </c>
      <c r="DU13" s="9">
        <v>8.75656071948719E-2</v>
      </c>
      <c r="DV13" s="9">
        <v>-0.25927805764882594</v>
      </c>
      <c r="DW13" s="9">
        <v>0.21898962374824174</v>
      </c>
      <c r="DX13" s="9">
        <v>-0.40961178317840297</v>
      </c>
      <c r="DY13" s="9">
        <v>-0.13261029297087265</v>
      </c>
      <c r="DZ13" s="9">
        <v>1</v>
      </c>
      <c r="EA13" s="9">
        <v>-0.53624779235866749</v>
      </c>
      <c r="EB13" s="9">
        <v>-0.38372888943601913</v>
      </c>
      <c r="GR13" t="s">
        <v>12</v>
      </c>
      <c r="GS13">
        <v>7.9999999999999988E-2</v>
      </c>
      <c r="GT13">
        <v>3.9999999999999966E-2</v>
      </c>
      <c r="GU13">
        <v>-7.9999999999999988E-2</v>
      </c>
      <c r="GV13">
        <v>0.2</v>
      </c>
      <c r="GW13">
        <v>-0.08</v>
      </c>
      <c r="GX13">
        <v>-0.12000000000000002</v>
      </c>
      <c r="GY13">
        <v>-0.19999999999999996</v>
      </c>
      <c r="GZ13">
        <v>0.2</v>
      </c>
      <c r="HA13">
        <v>7.9999999999999988E-2</v>
      </c>
      <c r="HB13">
        <v>0.2</v>
      </c>
      <c r="HC13">
        <v>0.15999999999999998</v>
      </c>
      <c r="HD13">
        <f>VARP(PILOTS!$Q$82:$Z$82)</f>
        <v>0.84</v>
      </c>
      <c r="HE13">
        <v>0.15999999999999998</v>
      </c>
      <c r="HF13">
        <v>-0.48</v>
      </c>
      <c r="HG13">
        <v>7.9999999999999988E-2</v>
      </c>
      <c r="HH13">
        <v>0.27999999999999997</v>
      </c>
      <c r="HI13">
        <v>3.9999999999999966E-2</v>
      </c>
      <c r="HJ13">
        <v>-0.72</v>
      </c>
      <c r="HK13">
        <v>-0.24</v>
      </c>
      <c r="HL13">
        <v>0.2</v>
      </c>
      <c r="HM13">
        <v>3.9999999999999966E-2</v>
      </c>
      <c r="HN13">
        <v>-3.999999999999998E-2</v>
      </c>
      <c r="HO13">
        <v>3.999999999999998E-2</v>
      </c>
      <c r="HP13">
        <v>-0.2</v>
      </c>
      <c r="HQ13">
        <v>-0.2</v>
      </c>
      <c r="HR13">
        <v>3.9999999999999966E-2</v>
      </c>
      <c r="HS13">
        <v>-0.32000000000000012</v>
      </c>
      <c r="HT13">
        <v>-0.32</v>
      </c>
      <c r="HU13">
        <v>-0.08</v>
      </c>
      <c r="HV13">
        <v>0.24</v>
      </c>
      <c r="HW13">
        <v>0</v>
      </c>
    </row>
    <row r="14" spans="1:231" x14ac:dyDescent="0.25">
      <c r="A14" s="101">
        <v>2</v>
      </c>
      <c r="B14" s="101">
        <v>3</v>
      </c>
      <c r="D14" s="103">
        <v>1.8</v>
      </c>
      <c r="E14" s="103">
        <v>2.1</v>
      </c>
      <c r="F14" s="103">
        <v>2.2999999999999998</v>
      </c>
      <c r="G14" s="103"/>
      <c r="H14" s="103"/>
      <c r="P14" t="s">
        <v>13</v>
      </c>
      <c r="Q14">
        <v>0.9516483516483516</v>
      </c>
      <c r="R14">
        <v>4.3939393939393945E-2</v>
      </c>
      <c r="S14">
        <v>0.9577821011673151</v>
      </c>
      <c r="T14">
        <v>0.95288392213410233</v>
      </c>
      <c r="U14">
        <v>0.95239755319976149</v>
      </c>
      <c r="V14">
        <v>0.95261672164425271</v>
      </c>
      <c r="W14">
        <v>4.8208955223880599E-2</v>
      </c>
      <c r="X14">
        <v>0.86</v>
      </c>
      <c r="Y14">
        <v>4.8461538461538466E-2</v>
      </c>
      <c r="Z14">
        <v>0.32000000000000006</v>
      </c>
      <c r="AA14">
        <f>AVERAGE($Q$14:$Z$14)</f>
        <v>0.60879385374185957</v>
      </c>
      <c r="CV14" s="86">
        <f>AVERAGE(DC:DC)</f>
        <v>0.38581423782653063</v>
      </c>
      <c r="CW14" s="5">
        <f>SUM($Q$48:$Z$48)</f>
        <v>2</v>
      </c>
      <c r="CX14" s="5">
        <v>16.160000000000004</v>
      </c>
      <c r="CY14" s="5">
        <f>SUM($Q$83:$Z$83)</f>
        <v>-6</v>
      </c>
      <c r="CZ14" s="5">
        <v>4.160000000000001</v>
      </c>
      <c r="DB14" s="5">
        <v>0.29742669886854867</v>
      </c>
      <c r="DC14" s="5">
        <v>0.5599145105311697</v>
      </c>
      <c r="DD14" s="5">
        <f t="shared" si="0"/>
        <v>0.16774193548387098</v>
      </c>
      <c r="DE14" s="5">
        <f t="shared" si="1"/>
        <v>0.46451612903225814</v>
      </c>
      <c r="DF14" s="5">
        <v>4.0784692652709546E-6</v>
      </c>
      <c r="DG14" s="5">
        <v>1.9780759615484258</v>
      </c>
      <c r="DH14" s="5">
        <f t="shared" si="2"/>
        <v>3</v>
      </c>
      <c r="DI14" s="5">
        <f t="shared" si="3"/>
        <v>5</v>
      </c>
      <c r="DJ14" s="5">
        <v>8</v>
      </c>
      <c r="DK14" s="5">
        <f t="shared" si="4"/>
        <v>9.9999999999999978E-2</v>
      </c>
      <c r="DL14" s="5">
        <f t="shared" si="5"/>
        <v>0.60879385374185957</v>
      </c>
      <c r="DM14" s="5">
        <f t="shared" si="6"/>
        <v>0.43305277535002845</v>
      </c>
      <c r="DO14" s="9" t="s">
        <v>221</v>
      </c>
      <c r="DP14" s="9">
        <v>0.1605658165738037</v>
      </c>
      <c r="DQ14" s="9">
        <v>-0.47906996608050739</v>
      </c>
      <c r="DR14" s="9">
        <v>0.41473279195689478</v>
      </c>
      <c r="DS14" s="9">
        <v>0.150030888769939</v>
      </c>
      <c r="DT14" s="9">
        <v>0.24833967412098568</v>
      </c>
      <c r="DU14" s="9">
        <v>-0.13138199117693117</v>
      </c>
      <c r="DV14" s="9">
        <v>0.25535379084912352</v>
      </c>
      <c r="DW14" s="9">
        <v>-0.56452088159168501</v>
      </c>
      <c r="DX14" s="9">
        <v>0.77352005037831972</v>
      </c>
      <c r="DY14" s="9">
        <v>0.13755975413741847</v>
      </c>
      <c r="DZ14" s="9">
        <v>-0.53624779235866749</v>
      </c>
      <c r="EA14" s="9">
        <v>1</v>
      </c>
      <c r="EB14" s="9">
        <v>0.30111637896926829</v>
      </c>
      <c r="GR14" t="s">
        <v>13</v>
      </c>
      <c r="GS14">
        <v>0.32</v>
      </c>
      <c r="GT14">
        <v>0.15999999999999998</v>
      </c>
      <c r="GU14">
        <v>-0.32</v>
      </c>
      <c r="GV14">
        <v>0.4</v>
      </c>
      <c r="GW14">
        <v>7.9999999999999988E-2</v>
      </c>
      <c r="GX14">
        <v>-8.0000000000000016E-2</v>
      </c>
      <c r="GY14">
        <v>0</v>
      </c>
      <c r="GZ14">
        <v>0</v>
      </c>
      <c r="HA14">
        <v>0.32</v>
      </c>
      <c r="HB14">
        <v>0</v>
      </c>
      <c r="HC14">
        <v>0.24000000000000005</v>
      </c>
      <c r="HD14">
        <v>0.15999999999999998</v>
      </c>
      <c r="HE14">
        <f>VARP(PILOTS!$Q$83:$Z$83)</f>
        <v>0.64</v>
      </c>
      <c r="HF14">
        <v>7.9999999999999988E-2</v>
      </c>
      <c r="HG14">
        <v>0.32</v>
      </c>
      <c r="HH14">
        <v>0.32</v>
      </c>
      <c r="HI14">
        <v>0.15999999999999998</v>
      </c>
      <c r="HJ14">
        <v>-0.08</v>
      </c>
      <c r="HK14">
        <v>0.24000000000000007</v>
      </c>
      <c r="HL14">
        <v>0</v>
      </c>
      <c r="HM14">
        <v>0.15999999999999998</v>
      </c>
      <c r="HN14">
        <v>0.24</v>
      </c>
      <c r="HO14">
        <v>-0.23999999999999994</v>
      </c>
      <c r="HP14">
        <v>0</v>
      </c>
      <c r="HQ14">
        <v>0</v>
      </c>
      <c r="HR14">
        <v>0.55999999999999994</v>
      </c>
      <c r="HS14">
        <v>0.32</v>
      </c>
      <c r="HT14">
        <v>-0.48000000000000009</v>
      </c>
      <c r="HU14">
        <v>0.48000000000000009</v>
      </c>
      <c r="HV14">
        <v>0.16</v>
      </c>
      <c r="HW14">
        <v>0</v>
      </c>
    </row>
    <row r="15" spans="1:231" ht="15.75" thickBot="1" x14ac:dyDescent="0.3">
      <c r="A15" s="101">
        <v>2</v>
      </c>
      <c r="B15" s="101">
        <v>4</v>
      </c>
      <c r="D15" s="103">
        <v>210</v>
      </c>
      <c r="E15" s="103">
        <v>230</v>
      </c>
      <c r="F15" s="103">
        <v>240</v>
      </c>
      <c r="G15" s="103"/>
      <c r="H15" s="103"/>
      <c r="P15" t="s">
        <v>14</v>
      </c>
      <c r="Q15">
        <v>3.3000000000000002E-2</v>
      </c>
      <c r="R15">
        <v>0.29000000000000004</v>
      </c>
      <c r="S15">
        <v>0.44599999999999995</v>
      </c>
      <c r="T15">
        <v>0.95288392213410233</v>
      </c>
      <c r="U15">
        <v>0.95417903744916543</v>
      </c>
      <c r="V15">
        <v>0.9522379947566979</v>
      </c>
      <c r="W15">
        <v>0.67100000000000004</v>
      </c>
      <c r="X15">
        <v>0.90500000000000003</v>
      </c>
      <c r="Y15">
        <v>4.8461538461538466E-2</v>
      </c>
      <c r="Z15">
        <v>0.95061770337883744</v>
      </c>
      <c r="AA15">
        <f>AVERAGE($Q$15:$Z$15)</f>
        <v>0.62033801961803414</v>
      </c>
      <c r="CV15" s="86" t="s">
        <v>212</v>
      </c>
      <c r="CW15" s="5">
        <f>SUM($Q$49:$Z$49)</f>
        <v>2</v>
      </c>
      <c r="CX15" s="5">
        <v>6.5600000000000023</v>
      </c>
      <c r="CY15" s="5">
        <f>SUM($Q$84:$Z$84)</f>
        <v>-2</v>
      </c>
      <c r="CZ15" s="5">
        <v>2.7199999999999993</v>
      </c>
      <c r="DB15" s="5">
        <v>0.41736971227261571</v>
      </c>
      <c r="DC15" s="5">
        <v>0.35672206737503687</v>
      </c>
      <c r="DD15" s="5">
        <f t="shared" si="0"/>
        <v>7.7419354838709653E-2</v>
      </c>
      <c r="DE15" s="5">
        <f t="shared" si="1"/>
        <v>0.15483870967741942</v>
      </c>
      <c r="DF15" s="5">
        <v>1.3105697286804458E-3</v>
      </c>
      <c r="DG15" s="5">
        <v>1.5371553808705385</v>
      </c>
      <c r="DH15" s="5">
        <f t="shared" si="2"/>
        <v>2</v>
      </c>
      <c r="DI15" s="5">
        <f t="shared" si="3"/>
        <v>4</v>
      </c>
      <c r="DJ15" s="5">
        <v>6</v>
      </c>
      <c r="DK15" s="5">
        <f t="shared" si="4"/>
        <v>9.9999999999999978E-2</v>
      </c>
      <c r="DL15" s="5">
        <f t="shared" si="5"/>
        <v>0.62033801961803414</v>
      </c>
      <c r="DM15" s="5">
        <f t="shared" si="6"/>
        <v>0.38534307312927318</v>
      </c>
      <c r="DO15" s="51" t="s">
        <v>49</v>
      </c>
      <c r="DP15" s="51">
        <v>0.60991263378241078</v>
      </c>
      <c r="DQ15" s="51">
        <v>-0.10684436160179035</v>
      </c>
      <c r="DR15" s="51">
        <v>0.36838952475685904</v>
      </c>
      <c r="DS15" s="51">
        <v>0.27552423379295338</v>
      </c>
      <c r="DT15" s="51">
        <v>0.39924951321285779</v>
      </c>
      <c r="DU15" s="51">
        <v>-0.73841293219724657</v>
      </c>
      <c r="DV15" s="51">
        <v>0.82716184952485172</v>
      </c>
      <c r="DW15" s="51">
        <v>0.51079397352401912</v>
      </c>
      <c r="DX15" s="51">
        <v>0.67959022650287393</v>
      </c>
      <c r="DY15" s="51">
        <v>0.87347815305422527</v>
      </c>
      <c r="DZ15" s="51">
        <v>-0.38372888943601913</v>
      </c>
      <c r="EA15" s="51">
        <v>0.30111637896926829</v>
      </c>
      <c r="EB15" s="51">
        <v>1</v>
      </c>
      <c r="GR15" t="s">
        <v>14</v>
      </c>
      <c r="GS15">
        <v>0.23999999999999994</v>
      </c>
      <c r="GT15">
        <v>-7.999999999999996E-2</v>
      </c>
      <c r="GU15">
        <v>0.16000000000000006</v>
      </c>
      <c r="GV15">
        <v>0</v>
      </c>
      <c r="GW15">
        <v>0.16000000000000006</v>
      </c>
      <c r="GX15">
        <v>0.24000000000000007</v>
      </c>
      <c r="GY15">
        <v>0.4</v>
      </c>
      <c r="GZ15">
        <v>-0.4</v>
      </c>
      <c r="HA15">
        <v>0.23999999999999994</v>
      </c>
      <c r="HB15">
        <v>-0.8</v>
      </c>
      <c r="HC15">
        <v>8.0000000000000071E-2</v>
      </c>
      <c r="HD15">
        <v>-0.48</v>
      </c>
      <c r="HE15">
        <v>7.9999999999999988E-2</v>
      </c>
      <c r="HF15">
        <f>VARP(PILOTS!$Q$84:$Z$84)</f>
        <v>0.96</v>
      </c>
      <c r="HG15">
        <v>0.23999999999999994</v>
      </c>
      <c r="HH15">
        <v>-0.16</v>
      </c>
      <c r="HI15">
        <v>-0.48</v>
      </c>
      <c r="HJ15">
        <v>0.6399999999999999</v>
      </c>
      <c r="HK15">
        <v>0.48000000000000009</v>
      </c>
      <c r="HL15">
        <v>-2.2204460492503132E-17</v>
      </c>
      <c r="HM15">
        <v>-7.9999999999999988E-2</v>
      </c>
      <c r="HN15">
        <v>7.999999999999996E-2</v>
      </c>
      <c r="HO15">
        <v>-0.47999999999999987</v>
      </c>
      <c r="HP15">
        <v>0.4</v>
      </c>
      <c r="HQ15">
        <v>0.4</v>
      </c>
      <c r="HR15">
        <v>-7.999999999999996E-2</v>
      </c>
      <c r="HS15">
        <v>0.64</v>
      </c>
      <c r="HT15">
        <v>0.23999999999999994</v>
      </c>
      <c r="HU15">
        <v>0.16000000000000006</v>
      </c>
      <c r="HV15">
        <v>-8.0000000000000029E-2</v>
      </c>
      <c r="HW15">
        <v>0</v>
      </c>
    </row>
    <row r="16" spans="1:231" x14ac:dyDescent="0.25">
      <c r="A16" s="101">
        <v>2</v>
      </c>
      <c r="B16" s="101">
        <v>5</v>
      </c>
      <c r="D16" s="103">
        <v>40</v>
      </c>
      <c r="E16" s="103">
        <v>60</v>
      </c>
      <c r="F16" s="103">
        <v>80</v>
      </c>
      <c r="G16" s="103"/>
      <c r="H16" s="103"/>
      <c r="P16" t="s">
        <v>15</v>
      </c>
      <c r="Q16">
        <v>0.5675</v>
      </c>
      <c r="R16">
        <v>0.29000000000000004</v>
      </c>
      <c r="S16">
        <v>0.96262916188289316</v>
      </c>
      <c r="T16">
        <v>0.95288392213410233</v>
      </c>
      <c r="U16">
        <v>0.56374999999999997</v>
      </c>
      <c r="V16">
        <v>0.95066054561067437</v>
      </c>
      <c r="W16">
        <v>0.44600000000000001</v>
      </c>
      <c r="X16">
        <v>0.2525</v>
      </c>
      <c r="Y16">
        <v>3.7058823529411769E-2</v>
      </c>
      <c r="Z16">
        <v>0.23000000000000004</v>
      </c>
      <c r="AA16">
        <f>AVERAGE($Q$16:$Z$16)</f>
        <v>0.52529824531570823</v>
      </c>
      <c r="CV16" s="86">
        <f>AVERAGE(DD:DD)</f>
        <v>0.12695109261186266</v>
      </c>
      <c r="CW16" s="5">
        <f>SUM($Q$50:$Z$50)</f>
        <v>0</v>
      </c>
      <c r="CX16" s="5">
        <v>13.6</v>
      </c>
      <c r="CY16" s="5">
        <f>SUM($Q$85:$Z$85)</f>
        <v>2</v>
      </c>
      <c r="CZ16" s="5">
        <v>7.6800000000000006</v>
      </c>
      <c r="DB16" s="5">
        <v>0.30569697940170171</v>
      </c>
      <c r="DC16" s="5">
        <v>0.45941774315899198</v>
      </c>
      <c r="DD16" s="5">
        <f t="shared" si="0"/>
        <v>0.19354838709677424</v>
      </c>
      <c r="DE16" s="5">
        <f t="shared" si="1"/>
        <v>0.40645161290322579</v>
      </c>
      <c r="DF16" s="5">
        <v>4.7038146300717495E-2</v>
      </c>
      <c r="DG16" s="5">
        <v>1.3246062986965115</v>
      </c>
      <c r="DH16" s="5">
        <f t="shared" si="2"/>
        <v>1</v>
      </c>
      <c r="DI16" s="5">
        <f t="shared" si="3"/>
        <v>3</v>
      </c>
      <c r="DJ16" s="5">
        <v>4</v>
      </c>
      <c r="DK16" s="5">
        <f t="shared" si="4"/>
        <v>0</v>
      </c>
      <c r="DL16" s="5">
        <f t="shared" si="5"/>
        <v>0.52529824531570823</v>
      </c>
      <c r="DM16" s="5">
        <f t="shared" si="6"/>
        <v>0.33663887656484714</v>
      </c>
      <c r="GR16" t="s">
        <v>15</v>
      </c>
      <c r="GS16">
        <v>0.56000000000000016</v>
      </c>
      <c r="GT16">
        <v>0.48000000000000009</v>
      </c>
      <c r="GU16">
        <v>-0.16000000000000006</v>
      </c>
      <c r="GV16">
        <v>2.2204460492503132E-17</v>
      </c>
      <c r="GW16">
        <v>0.23999999999999994</v>
      </c>
      <c r="GX16">
        <v>0.16000000000000003</v>
      </c>
      <c r="GY16">
        <v>0.4</v>
      </c>
      <c r="GZ16">
        <v>0.4</v>
      </c>
      <c r="HA16">
        <v>0.16000000000000006</v>
      </c>
      <c r="HB16">
        <v>0</v>
      </c>
      <c r="HC16">
        <v>-8.0000000000000029E-2</v>
      </c>
      <c r="HD16">
        <v>7.9999999999999988E-2</v>
      </c>
      <c r="HE16">
        <v>0.32</v>
      </c>
      <c r="HF16">
        <v>0.23999999999999994</v>
      </c>
      <c r="HG16">
        <f>VARP(PILOTS!$Q$85:$Z$85)</f>
        <v>0.96</v>
      </c>
      <c r="HH16">
        <v>0.16</v>
      </c>
      <c r="HI16">
        <v>8.0000000000000029E-2</v>
      </c>
      <c r="HJ16">
        <v>0.16000000000000006</v>
      </c>
      <c r="HK16">
        <v>-0.08</v>
      </c>
      <c r="HL16">
        <v>0.4</v>
      </c>
      <c r="HM16">
        <v>7.9999999999999988E-2</v>
      </c>
      <c r="HN16">
        <v>0.31999999999999995</v>
      </c>
      <c r="HO16">
        <v>8.0000000000000029E-2</v>
      </c>
      <c r="HP16">
        <v>0.4</v>
      </c>
      <c r="HQ16">
        <v>0.79999999999999993</v>
      </c>
      <c r="HR16">
        <v>0.48</v>
      </c>
      <c r="HS16">
        <v>0.56000000000000016</v>
      </c>
      <c r="HT16">
        <v>-0.23999999999999994</v>
      </c>
      <c r="HU16">
        <v>0.6399999999999999</v>
      </c>
      <c r="HV16">
        <v>0.08</v>
      </c>
      <c r="HW16">
        <v>0</v>
      </c>
    </row>
    <row r="17" spans="1:231" x14ac:dyDescent="0.25">
      <c r="A17" s="101">
        <v>2</v>
      </c>
      <c r="B17" s="101">
        <v>6</v>
      </c>
      <c r="D17" s="103">
        <v>30</v>
      </c>
      <c r="E17" s="103">
        <v>45</v>
      </c>
      <c r="F17" s="103">
        <v>60</v>
      </c>
      <c r="G17" s="103"/>
      <c r="H17" s="103"/>
      <c r="P17" t="s">
        <v>16</v>
      </c>
      <c r="Q17">
        <v>3.3000000000000002E-2</v>
      </c>
      <c r="R17">
        <v>1.5591397849462367E-2</v>
      </c>
      <c r="S17">
        <v>3.9534883720930232E-2</v>
      </c>
      <c r="T17">
        <v>0.95112191473448016</v>
      </c>
      <c r="U17">
        <v>4.3823845327604728E-2</v>
      </c>
      <c r="V17">
        <v>0.95208480338700363</v>
      </c>
      <c r="W17">
        <v>4.5492957746478872E-2</v>
      </c>
      <c r="X17">
        <v>1.5466926070038911E-2</v>
      </c>
      <c r="Y17">
        <v>2.4045801526717561E-2</v>
      </c>
      <c r="Z17">
        <v>0.32000000000000006</v>
      </c>
      <c r="AA17">
        <f>AVERAGE($Q$17:$Z$17)</f>
        <v>0.24401625303627164</v>
      </c>
      <c r="CV17" s="86" t="s">
        <v>213</v>
      </c>
      <c r="CW17" s="5">
        <f>SUM($Q$51:$Z$51)</f>
        <v>-6</v>
      </c>
      <c r="CX17" s="5">
        <v>8.3200000000000021</v>
      </c>
      <c r="CY17" s="5">
        <f>SUM($Q$86:$Z$86)</f>
        <v>-8</v>
      </c>
      <c r="CZ17" s="5">
        <v>2.8799999999999994</v>
      </c>
      <c r="DB17" s="5">
        <v>0.96466399220893884</v>
      </c>
      <c r="DC17" s="5">
        <v>0.35695699602839526</v>
      </c>
      <c r="DD17" s="5">
        <f t="shared" si="0"/>
        <v>0.14838709677419354</v>
      </c>
      <c r="DE17" s="5">
        <f t="shared" si="1"/>
        <v>0.30967741935483878</v>
      </c>
      <c r="DF17" s="5">
        <v>1.3707394545430941E-8</v>
      </c>
      <c r="DG17" s="5">
        <v>2.2895747575830794</v>
      </c>
      <c r="DH17" s="5">
        <f t="shared" si="2"/>
        <v>7</v>
      </c>
      <c r="DI17" s="5">
        <f t="shared" si="3"/>
        <v>2</v>
      </c>
      <c r="DJ17" s="5">
        <v>9</v>
      </c>
      <c r="DK17" s="5">
        <f t="shared" si="4"/>
        <v>0.30000000000000004</v>
      </c>
      <c r="DL17" s="5">
        <f t="shared" si="5"/>
        <v>0.24401625303627164</v>
      </c>
      <c r="DM17" s="5">
        <f t="shared" si="6"/>
        <v>0.38380575465906108</v>
      </c>
      <c r="GR17" t="s">
        <v>16</v>
      </c>
      <c r="GS17">
        <v>0.16</v>
      </c>
      <c r="GT17">
        <v>0.27999999999999997</v>
      </c>
      <c r="GU17">
        <v>-0.16</v>
      </c>
      <c r="GV17">
        <v>0.2</v>
      </c>
      <c r="GW17">
        <v>-0.16</v>
      </c>
      <c r="GX17">
        <v>-0.04</v>
      </c>
      <c r="GY17">
        <v>0.2</v>
      </c>
      <c r="GZ17">
        <v>0.2</v>
      </c>
      <c r="HA17">
        <v>0.16</v>
      </c>
      <c r="HB17">
        <v>0.2</v>
      </c>
      <c r="HC17">
        <v>0.32</v>
      </c>
      <c r="HD17">
        <v>0.27999999999999997</v>
      </c>
      <c r="HE17">
        <v>0.32</v>
      </c>
      <c r="HF17">
        <v>-0.16</v>
      </c>
      <c r="HG17">
        <v>0.16</v>
      </c>
      <c r="HH17">
        <f>VARP(PILOTS!$Q$86:$Z$86)</f>
        <v>0.36</v>
      </c>
      <c r="HI17">
        <v>0.27999999999999997</v>
      </c>
      <c r="HJ17">
        <v>-0.24000000000000005</v>
      </c>
      <c r="HK17">
        <v>-0.08</v>
      </c>
      <c r="HL17">
        <v>0.2</v>
      </c>
      <c r="HM17">
        <v>0.27999999999999997</v>
      </c>
      <c r="HN17">
        <v>0.12</v>
      </c>
      <c r="HO17">
        <v>-0.12</v>
      </c>
      <c r="HP17">
        <v>-0.2</v>
      </c>
      <c r="HQ17">
        <v>-0.2</v>
      </c>
      <c r="HR17">
        <v>0.27999999999999997</v>
      </c>
      <c r="HS17">
        <v>0.16</v>
      </c>
      <c r="HT17">
        <v>-0.24000000000000005</v>
      </c>
      <c r="HU17">
        <v>0.24000000000000005</v>
      </c>
      <c r="HV17">
        <v>0.08</v>
      </c>
      <c r="HW17">
        <v>0</v>
      </c>
    </row>
    <row r="18" spans="1:231" x14ac:dyDescent="0.25">
      <c r="A18" s="101">
        <v>2</v>
      </c>
      <c r="B18" s="101">
        <v>7</v>
      </c>
      <c r="D18" s="103">
        <v>10</v>
      </c>
      <c r="E18" s="103">
        <v>15</v>
      </c>
      <c r="F18" s="103">
        <v>20</v>
      </c>
      <c r="G18" s="103"/>
      <c r="H18" s="103"/>
      <c r="P18" t="s">
        <v>17</v>
      </c>
      <c r="Q18">
        <v>0.54500000000000004</v>
      </c>
      <c r="R18">
        <v>2.3770491803278691E-2</v>
      </c>
      <c r="S18">
        <v>4.788732394366197E-2</v>
      </c>
      <c r="T18">
        <v>3.5046728971962614E-2</v>
      </c>
      <c r="U18">
        <v>4.9097472924187729E-2</v>
      </c>
      <c r="V18">
        <v>0.9514620833062577</v>
      </c>
      <c r="W18">
        <v>2.057324840764331E-2</v>
      </c>
      <c r="X18">
        <v>0.95434027777777775</v>
      </c>
      <c r="Y18">
        <v>0.1785714285714286</v>
      </c>
      <c r="Z18">
        <v>0.10400000000000001</v>
      </c>
      <c r="AA18">
        <f>AVERAGE($Q$18:$Z$18)</f>
        <v>0.29097490557061984</v>
      </c>
      <c r="CV18" s="86">
        <f>AVERAGE(DE:DE)</f>
        <v>0.30509885535900105</v>
      </c>
      <c r="CW18" s="5">
        <f>SUM($Q$52:$Z$52)</f>
        <v>-4</v>
      </c>
      <c r="CX18" s="5">
        <v>10.079999999999998</v>
      </c>
      <c r="CY18" s="5">
        <f>SUM($Q$87:$Z$87)</f>
        <v>-4</v>
      </c>
      <c r="CZ18" s="5">
        <v>3.04</v>
      </c>
      <c r="DB18" s="5">
        <v>1.8035757730935231</v>
      </c>
      <c r="DC18" s="5">
        <v>0.28830959670949985</v>
      </c>
      <c r="DD18" s="5">
        <f t="shared" si="0"/>
        <v>0.10967741935483871</v>
      </c>
      <c r="DE18" s="5">
        <f t="shared" si="1"/>
        <v>0.34193548387096767</v>
      </c>
      <c r="DF18" s="5">
        <v>5.5979526079927695E-5</v>
      </c>
      <c r="DG18" s="5">
        <v>1.3923711172775162</v>
      </c>
      <c r="DH18" s="5">
        <f t="shared" si="2"/>
        <v>5</v>
      </c>
      <c r="DI18" s="5">
        <f t="shared" si="3"/>
        <v>2</v>
      </c>
      <c r="DJ18" s="5">
        <v>7</v>
      </c>
      <c r="DK18" s="5">
        <f t="shared" si="4"/>
        <v>0.19999999999999996</v>
      </c>
      <c r="DL18" s="5">
        <f t="shared" si="5"/>
        <v>0.29097490557061984</v>
      </c>
      <c r="DM18" s="5">
        <f t="shared" si="6"/>
        <v>0.38239458762825557</v>
      </c>
      <c r="GR18" t="s">
        <v>17</v>
      </c>
      <c r="GS18">
        <v>7.9999999999999988E-2</v>
      </c>
      <c r="GT18">
        <v>0.43999999999999995</v>
      </c>
      <c r="GU18">
        <v>-7.999999999999996E-2</v>
      </c>
      <c r="GV18">
        <v>0.2</v>
      </c>
      <c r="GW18">
        <v>-7.999999999999996E-2</v>
      </c>
      <c r="GX18">
        <v>-0.12</v>
      </c>
      <c r="GY18">
        <v>0.2</v>
      </c>
      <c r="GZ18">
        <v>0.2</v>
      </c>
      <c r="HA18">
        <v>7.9999999999999988E-2</v>
      </c>
      <c r="HB18">
        <v>0.6</v>
      </c>
      <c r="HC18">
        <v>0.16</v>
      </c>
      <c r="HD18">
        <v>3.9999999999999966E-2</v>
      </c>
      <c r="HE18">
        <v>0.15999999999999998</v>
      </c>
      <c r="HF18">
        <v>-0.48</v>
      </c>
      <c r="HG18">
        <v>8.0000000000000029E-2</v>
      </c>
      <c r="HH18">
        <v>0.27999999999999997</v>
      </c>
      <c r="HI18">
        <f>VARP(PILOTS!$Q$87:$Z$87)</f>
        <v>0.84</v>
      </c>
      <c r="HJ18">
        <v>-0.32</v>
      </c>
      <c r="HK18">
        <v>-0.24</v>
      </c>
      <c r="HL18">
        <v>0.2</v>
      </c>
      <c r="HM18">
        <v>0.43999999999999995</v>
      </c>
      <c r="HN18">
        <v>-3.999999999999998E-2</v>
      </c>
      <c r="HO18">
        <v>3.999999999999998E-2</v>
      </c>
      <c r="HP18">
        <v>-0.2</v>
      </c>
      <c r="HQ18">
        <v>-0.2</v>
      </c>
      <c r="HR18">
        <v>0.43999999999999995</v>
      </c>
      <c r="HS18">
        <v>7.9999999999999988E-2</v>
      </c>
      <c r="HT18">
        <v>-0.32</v>
      </c>
      <c r="HU18">
        <v>0.32000000000000006</v>
      </c>
      <c r="HV18">
        <v>0.24</v>
      </c>
      <c r="HW18">
        <v>0</v>
      </c>
    </row>
    <row r="19" spans="1:231" x14ac:dyDescent="0.25">
      <c r="A19" s="101">
        <v>2</v>
      </c>
      <c r="B19" s="101">
        <v>8</v>
      </c>
      <c r="D19" s="103">
        <v>6</v>
      </c>
      <c r="E19" s="103">
        <v>9</v>
      </c>
      <c r="F19" s="103">
        <v>15</v>
      </c>
      <c r="G19" s="103"/>
      <c r="H19" s="103"/>
      <c r="P19" t="s">
        <v>18</v>
      </c>
      <c r="Q19">
        <v>0.11750000000000001</v>
      </c>
      <c r="R19">
        <v>0.65</v>
      </c>
      <c r="S19">
        <v>0.26</v>
      </c>
      <c r="T19">
        <v>0.95605245460659039</v>
      </c>
      <c r="U19">
        <v>4.9097472924187729E-2</v>
      </c>
      <c r="V19">
        <v>0.90500000000000003</v>
      </c>
      <c r="W19">
        <v>0.44600000000000001</v>
      </c>
      <c r="X19">
        <v>0.86</v>
      </c>
      <c r="Y19">
        <v>3.3870967741935487E-2</v>
      </c>
      <c r="Z19">
        <v>4.0899898887765421E-2</v>
      </c>
      <c r="AA19">
        <f>AVERAGE($Q$19:$Z$19)</f>
        <v>0.43184207941604791</v>
      </c>
      <c r="CV19" s="86" t="s">
        <v>370</v>
      </c>
      <c r="CW19" s="5">
        <f>SUM($Q$53:$Z$53)</f>
        <v>-2</v>
      </c>
      <c r="CX19" s="5">
        <v>6.6400000000000006</v>
      </c>
      <c r="CY19" s="5">
        <f>SUM($Q$88:$Z$88)</f>
        <v>2</v>
      </c>
      <c r="CZ19" s="5">
        <v>3.68</v>
      </c>
      <c r="DB19" s="5">
        <v>0.23428580462931578</v>
      </c>
      <c r="DC19" s="5">
        <v>0.3144346986692102</v>
      </c>
      <c r="DD19" s="5">
        <f t="shared" si="0"/>
        <v>6.4516129032258077E-2</v>
      </c>
      <c r="DE19" s="5">
        <f t="shared" si="1"/>
        <v>0.20645161290322581</v>
      </c>
      <c r="DF19" s="5">
        <v>6.3736130743621514E-2</v>
      </c>
      <c r="DG19" s="5">
        <v>1.7810575025304669</v>
      </c>
      <c r="DH19" s="5">
        <f t="shared" si="2"/>
        <v>3</v>
      </c>
      <c r="DI19" s="5">
        <f t="shared" si="3"/>
        <v>1</v>
      </c>
      <c r="DJ19" s="5">
        <v>4</v>
      </c>
      <c r="DK19" s="5">
        <f t="shared" si="4"/>
        <v>9.9999999999999978E-2</v>
      </c>
      <c r="DL19" s="5">
        <f t="shared" si="5"/>
        <v>0.43184207941604791</v>
      </c>
      <c r="DM19" s="5">
        <f t="shared" si="6"/>
        <v>0.38236665597998853</v>
      </c>
      <c r="GR19" t="s">
        <v>18</v>
      </c>
      <c r="GS19">
        <v>0.16000000000000006</v>
      </c>
      <c r="GT19">
        <v>7.999999999999996E-2</v>
      </c>
      <c r="GU19">
        <v>0.23999999999999994</v>
      </c>
      <c r="GV19">
        <v>0</v>
      </c>
      <c r="GW19">
        <v>0.23999999999999994</v>
      </c>
      <c r="GX19">
        <v>0.16000000000000003</v>
      </c>
      <c r="GY19">
        <v>0.40000000000000008</v>
      </c>
      <c r="GZ19">
        <v>0</v>
      </c>
      <c r="HA19">
        <v>0.16000000000000006</v>
      </c>
      <c r="HB19">
        <v>-0.4</v>
      </c>
      <c r="HC19">
        <v>-0.08</v>
      </c>
      <c r="HD19">
        <v>-0.72</v>
      </c>
      <c r="HE19">
        <v>-0.08</v>
      </c>
      <c r="HF19">
        <v>0.6399999999999999</v>
      </c>
      <c r="HG19">
        <v>0.16000000000000006</v>
      </c>
      <c r="HH19">
        <v>-0.24000000000000005</v>
      </c>
      <c r="HI19">
        <v>-0.32</v>
      </c>
      <c r="HJ19">
        <f>VARP(PILOTS!$Q$88:$Z$88)</f>
        <v>0.96</v>
      </c>
      <c r="HK19">
        <v>0.32</v>
      </c>
      <c r="HL19">
        <v>-0.4</v>
      </c>
      <c r="HM19">
        <v>7.999999999999996E-2</v>
      </c>
      <c r="HN19">
        <v>0.32</v>
      </c>
      <c r="HO19">
        <v>7.9999999999999988E-2</v>
      </c>
      <c r="HP19">
        <v>0.4</v>
      </c>
      <c r="HQ19">
        <v>0.4</v>
      </c>
      <c r="HR19">
        <v>7.999999999999996E-2</v>
      </c>
      <c r="HS19">
        <v>0.56000000000000005</v>
      </c>
      <c r="HT19">
        <v>0.55999999999999994</v>
      </c>
      <c r="HU19">
        <v>0.23999999999999994</v>
      </c>
      <c r="HV19">
        <v>-0.32</v>
      </c>
      <c r="HW19">
        <v>0</v>
      </c>
    </row>
    <row r="20" spans="1:231" x14ac:dyDescent="0.25">
      <c r="A20" s="101">
        <v>2</v>
      </c>
      <c r="B20" s="101">
        <v>9</v>
      </c>
      <c r="D20" s="103">
        <v>60</v>
      </c>
      <c r="E20" s="103">
        <v>80</v>
      </c>
      <c r="F20" s="103">
        <v>90</v>
      </c>
      <c r="G20" s="103"/>
      <c r="H20" s="103"/>
      <c r="P20" t="s">
        <v>19</v>
      </c>
      <c r="Q20">
        <v>0.9564356435643564</v>
      </c>
      <c r="R20">
        <v>2.735849056603774E-2</v>
      </c>
      <c r="S20">
        <v>0.81499999999999995</v>
      </c>
      <c r="T20">
        <v>0.95605245460659039</v>
      </c>
      <c r="U20">
        <v>4.9097472924187729E-2</v>
      </c>
      <c r="V20">
        <v>3.5193621867881546E-2</v>
      </c>
      <c r="W20">
        <v>4.194805194805195E-2</v>
      </c>
      <c r="X20">
        <v>0.41</v>
      </c>
      <c r="Y20">
        <v>3.7058823529411769E-2</v>
      </c>
      <c r="Z20">
        <v>4.0899898887765421E-2</v>
      </c>
      <c r="AA20">
        <f>AVERAGE($Q$20:$Z$20)</f>
        <v>0.3369044457894283</v>
      </c>
      <c r="CV20" s="86">
        <v>1.2029136316337175E-2</v>
      </c>
      <c r="CW20" s="5">
        <f>SUM($Q$54:$Z$54)</f>
        <v>-4</v>
      </c>
      <c r="CX20" s="5">
        <v>6.4800000000000022</v>
      </c>
      <c r="CY20" s="5">
        <f>SUM($Q$89:$Z$89)</f>
        <v>-6</v>
      </c>
      <c r="CZ20" s="5">
        <v>2.1600000000000006</v>
      </c>
      <c r="DB20" s="5">
        <v>0.52152164259764555</v>
      </c>
      <c r="DC20" s="5">
        <v>0.2719067551510933</v>
      </c>
      <c r="DD20" s="5">
        <f t="shared" si="0"/>
        <v>0.1032258064516129</v>
      </c>
      <c r="DE20" s="5">
        <f t="shared" si="1"/>
        <v>0.22580645161290333</v>
      </c>
      <c r="DF20" s="5">
        <v>1.8925692444297711E-6</v>
      </c>
      <c r="DG20" s="5">
        <v>2.056031852560507</v>
      </c>
      <c r="DH20" s="5">
        <f t="shared" si="2"/>
        <v>6</v>
      </c>
      <c r="DI20" s="5">
        <f t="shared" si="3"/>
        <v>2</v>
      </c>
      <c r="DJ20" s="5">
        <v>8</v>
      </c>
      <c r="DK20" s="5">
        <f t="shared" si="4"/>
        <v>0.19999999999999996</v>
      </c>
      <c r="DL20" s="5">
        <f t="shared" si="5"/>
        <v>0.3369044457894283</v>
      </c>
      <c r="DM20" s="5">
        <f t="shared" si="6"/>
        <v>0.41302243917777842</v>
      </c>
      <c r="GR20" t="s">
        <v>19</v>
      </c>
      <c r="GS20">
        <v>-0.08</v>
      </c>
      <c r="GT20">
        <v>-0.23999999999999994</v>
      </c>
      <c r="GU20">
        <v>0.08</v>
      </c>
      <c r="GV20">
        <v>0.4</v>
      </c>
      <c r="GW20">
        <v>0.48000000000000009</v>
      </c>
      <c r="GX20">
        <v>-8.0000000000000016E-2</v>
      </c>
      <c r="GY20">
        <v>0</v>
      </c>
      <c r="GZ20">
        <v>-0.4</v>
      </c>
      <c r="HA20">
        <v>0.32</v>
      </c>
      <c r="HB20">
        <v>-0.4</v>
      </c>
      <c r="HC20">
        <v>0.24000000000000013</v>
      </c>
      <c r="HD20">
        <v>-0.24</v>
      </c>
      <c r="HE20">
        <v>0.24000000000000007</v>
      </c>
      <c r="HF20">
        <v>0.48000000000000009</v>
      </c>
      <c r="HG20">
        <v>-0.08</v>
      </c>
      <c r="HH20">
        <v>-0.08</v>
      </c>
      <c r="HI20">
        <v>-0.24</v>
      </c>
      <c r="HJ20">
        <v>0.32</v>
      </c>
      <c r="HK20">
        <f>VARP(PILOTS!$Q$89:$Z$89)</f>
        <v>0.64</v>
      </c>
      <c r="HL20">
        <v>-0.4</v>
      </c>
      <c r="HM20">
        <v>0.16000000000000009</v>
      </c>
      <c r="HN20">
        <v>0.24000000000000005</v>
      </c>
      <c r="HO20">
        <v>-0.23999999999999994</v>
      </c>
      <c r="HP20">
        <v>0.4</v>
      </c>
      <c r="HQ20">
        <v>-2.2204460492503132E-17</v>
      </c>
      <c r="HR20">
        <v>0.16</v>
      </c>
      <c r="HS20">
        <v>0.32</v>
      </c>
      <c r="HT20">
        <v>-0.08</v>
      </c>
      <c r="HU20">
        <v>0.08</v>
      </c>
      <c r="HV20">
        <v>0.16</v>
      </c>
      <c r="HW20">
        <v>0</v>
      </c>
    </row>
    <row r="21" spans="1:231" x14ac:dyDescent="0.25">
      <c r="A21" s="101">
        <v>2</v>
      </c>
      <c r="B21" s="101">
        <v>10</v>
      </c>
      <c r="D21" s="103">
        <v>4</v>
      </c>
      <c r="E21" s="103">
        <v>8</v>
      </c>
      <c r="F21" s="103">
        <v>9</v>
      </c>
      <c r="G21" s="103"/>
      <c r="H21" s="103"/>
      <c r="P21" t="s">
        <v>20</v>
      </c>
      <c r="Q21">
        <v>0.9516483516483516</v>
      </c>
      <c r="R21">
        <v>0.32</v>
      </c>
      <c r="S21">
        <v>4.788732394366197E-2</v>
      </c>
      <c r="T21">
        <v>0.95288392213410233</v>
      </c>
      <c r="U21">
        <v>0.92300000000000004</v>
      </c>
      <c r="V21">
        <v>0.95407341367437282</v>
      </c>
      <c r="W21">
        <v>0.39200000000000007</v>
      </c>
      <c r="X21">
        <v>0.95132205182443152</v>
      </c>
      <c r="Y21">
        <v>0.45499999999999996</v>
      </c>
      <c r="Z21">
        <v>0.15800000000000003</v>
      </c>
      <c r="AA21">
        <f>AVERAGE($Q$21:$Z$21)</f>
        <v>0.61058150632249208</v>
      </c>
      <c r="CV21" s="86" t="s">
        <v>371</v>
      </c>
      <c r="CW21" s="5">
        <f>SUM($Q$55:$Z$55)</f>
        <v>0</v>
      </c>
      <c r="CX21" s="5">
        <v>16.400000000000002</v>
      </c>
      <c r="CY21" s="5">
        <f>SUM($Q$90:$Z$90)</f>
        <v>0</v>
      </c>
      <c r="CZ21" s="5">
        <v>-0.8000000000000006</v>
      </c>
      <c r="DB21" s="5">
        <v>0.31539005488889454</v>
      </c>
      <c r="DC21" s="5">
        <v>0.44198916264827143</v>
      </c>
      <c r="DD21" s="5">
        <f t="shared" si="0"/>
        <v>-5.8064516129032281E-2</v>
      </c>
      <c r="DE21" s="5">
        <f t="shared" si="1"/>
        <v>0.4967741935483872</v>
      </c>
      <c r="DF21" s="5">
        <v>2.8095485675159282E-3</v>
      </c>
      <c r="DG21" s="5">
        <v>1.7127690659907375</v>
      </c>
      <c r="DH21" s="5">
        <f t="shared" si="2"/>
        <v>1</v>
      </c>
      <c r="DI21" s="5">
        <f t="shared" si="3"/>
        <v>4</v>
      </c>
      <c r="DJ21" s="5">
        <v>5</v>
      </c>
      <c r="DK21" s="5">
        <f t="shared" si="4"/>
        <v>0</v>
      </c>
      <c r="DL21" s="5">
        <f t="shared" si="5"/>
        <v>0.61058150632249208</v>
      </c>
      <c r="DM21" s="5">
        <f t="shared" si="6"/>
        <v>0.37164342474241835</v>
      </c>
      <c r="GR21" t="s">
        <v>20</v>
      </c>
      <c r="GS21">
        <v>0</v>
      </c>
      <c r="GT21">
        <v>0.2</v>
      </c>
      <c r="GU21">
        <v>-0.4</v>
      </c>
      <c r="GV21">
        <v>-0.6</v>
      </c>
      <c r="GW21">
        <v>-0.4</v>
      </c>
      <c r="GX21">
        <v>0.2</v>
      </c>
      <c r="GY21">
        <v>0.2</v>
      </c>
      <c r="GZ21">
        <v>0.2</v>
      </c>
      <c r="HA21">
        <v>-0.4</v>
      </c>
      <c r="HB21">
        <v>0.2</v>
      </c>
      <c r="HC21">
        <v>0</v>
      </c>
      <c r="HD21">
        <v>0.2</v>
      </c>
      <c r="HE21">
        <v>0</v>
      </c>
      <c r="HF21">
        <v>-2.2204460492503132E-17</v>
      </c>
      <c r="HG21">
        <v>0.4</v>
      </c>
      <c r="HH21">
        <v>0.2</v>
      </c>
      <c r="HI21">
        <v>0.2</v>
      </c>
      <c r="HJ21">
        <v>-0.4</v>
      </c>
      <c r="HK21">
        <v>-0.4</v>
      </c>
      <c r="HL21">
        <f>VARP(PILOTS!$Q$90:$Z$90)</f>
        <v>1</v>
      </c>
      <c r="HM21">
        <v>-0.2</v>
      </c>
      <c r="HN21">
        <v>-0.2</v>
      </c>
      <c r="HO21">
        <v>-0.2</v>
      </c>
      <c r="HP21">
        <v>-0.2</v>
      </c>
      <c r="HQ21">
        <v>0.2</v>
      </c>
      <c r="HR21">
        <v>-0.2</v>
      </c>
      <c r="HS21">
        <v>0</v>
      </c>
      <c r="HT21">
        <v>-0.4</v>
      </c>
      <c r="HU21">
        <v>0</v>
      </c>
      <c r="HV21">
        <v>2.2204460492503132E-17</v>
      </c>
      <c r="HW21">
        <v>0</v>
      </c>
    </row>
    <row r="22" spans="1:231" x14ac:dyDescent="0.25">
      <c r="A22" s="101">
        <v>3</v>
      </c>
      <c r="B22" s="101">
        <v>1</v>
      </c>
      <c r="D22" s="103">
        <v>45</v>
      </c>
      <c r="E22" s="103">
        <v>50</v>
      </c>
      <c r="F22" s="103">
        <v>52</v>
      </c>
      <c r="G22" s="103"/>
      <c r="H22" s="103"/>
      <c r="P22" t="s">
        <v>21</v>
      </c>
      <c r="Q22">
        <v>0.245</v>
      </c>
      <c r="R22">
        <v>3.3720930232558143E-2</v>
      </c>
      <c r="S22">
        <v>0.44599999999999995</v>
      </c>
      <c r="T22">
        <v>0.95882167611846247</v>
      </c>
      <c r="U22">
        <v>0.95446306811137827</v>
      </c>
      <c r="V22">
        <v>0.95442369882238087</v>
      </c>
      <c r="W22">
        <v>4.8208955223880599E-2</v>
      </c>
      <c r="X22">
        <v>0.95132205182443152</v>
      </c>
      <c r="Y22">
        <v>3.7058823529411769E-2</v>
      </c>
      <c r="Z22">
        <v>0.23000000000000004</v>
      </c>
      <c r="AA22">
        <f>AVERAGE($Q$22:$Z$22)</f>
        <v>0.48590192038625046</v>
      </c>
      <c r="CV22" s="86">
        <v>1.5026014568158164E-2</v>
      </c>
      <c r="CW22" s="5">
        <f>SUM($Q$56:$Z$56)</f>
        <v>-2</v>
      </c>
      <c r="CX22" s="5">
        <v>13.440000000000005</v>
      </c>
      <c r="CY22" s="5">
        <f>SUM($Q$91:$Z$91)</f>
        <v>-4</v>
      </c>
      <c r="CZ22" s="5">
        <v>7.4400000000000022</v>
      </c>
      <c r="DB22" s="5">
        <v>0.48072839468103412</v>
      </c>
      <c r="DC22" s="5">
        <v>0.56856546177791223</v>
      </c>
      <c r="DD22" s="5">
        <f t="shared" si="0"/>
        <v>0.25161290322580648</v>
      </c>
      <c r="DE22" s="5">
        <f t="shared" si="1"/>
        <v>0.42580645161290331</v>
      </c>
      <c r="DF22" s="5">
        <v>1.5791578679120076E-5</v>
      </c>
      <c r="DG22" s="5">
        <v>2.1019482628287864</v>
      </c>
      <c r="DH22" s="5">
        <f t="shared" si="2"/>
        <v>3</v>
      </c>
      <c r="DI22" s="5">
        <f t="shared" si="3"/>
        <v>4</v>
      </c>
      <c r="DJ22" s="5">
        <v>7</v>
      </c>
      <c r="DK22" s="5">
        <f t="shared" si="4"/>
        <v>9.9999999999999978E-2</v>
      </c>
      <c r="DL22" s="5">
        <f t="shared" si="5"/>
        <v>0.48590192038625046</v>
      </c>
      <c r="DM22" s="5">
        <f t="shared" si="6"/>
        <v>0.42189332468118518</v>
      </c>
      <c r="GR22" t="s">
        <v>21</v>
      </c>
      <c r="GS22">
        <v>7.9999999999999988E-2</v>
      </c>
      <c r="GT22">
        <v>0.43999999999999995</v>
      </c>
      <c r="GU22">
        <v>0.32</v>
      </c>
      <c r="GV22">
        <v>0.6</v>
      </c>
      <c r="GW22">
        <v>0.32</v>
      </c>
      <c r="GX22">
        <v>-0.12</v>
      </c>
      <c r="GY22">
        <v>0.6</v>
      </c>
      <c r="GZ22">
        <v>0.2</v>
      </c>
      <c r="HA22">
        <v>0.48</v>
      </c>
      <c r="HB22">
        <v>0.2</v>
      </c>
      <c r="HC22">
        <v>0.56000000000000016</v>
      </c>
      <c r="HD22">
        <v>3.9999999999999966E-2</v>
      </c>
      <c r="HE22">
        <v>0.15999999999999998</v>
      </c>
      <c r="HF22">
        <v>-7.9999999999999988E-2</v>
      </c>
      <c r="HG22">
        <v>7.9999999999999988E-2</v>
      </c>
      <c r="HH22">
        <v>0.27999999999999997</v>
      </c>
      <c r="HI22">
        <v>0.43999999999999995</v>
      </c>
      <c r="HJ22">
        <v>7.999999999999996E-2</v>
      </c>
      <c r="HK22">
        <v>0.16000000000000009</v>
      </c>
      <c r="HL22">
        <v>-0.2</v>
      </c>
      <c r="HM22">
        <f>VARP(PILOTS!$Q$91:$Z$91)</f>
        <v>0.84</v>
      </c>
      <c r="HN22">
        <v>0.36</v>
      </c>
      <c r="HO22">
        <v>3.999999999999998E-2</v>
      </c>
      <c r="HP22">
        <v>0.2</v>
      </c>
      <c r="HQ22">
        <v>-0.2</v>
      </c>
      <c r="HR22">
        <v>0.43999999999999995</v>
      </c>
      <c r="HS22">
        <v>0.47999999999999987</v>
      </c>
      <c r="HT22">
        <v>7.999999999999996E-2</v>
      </c>
      <c r="HU22">
        <v>0.32</v>
      </c>
      <c r="HV22">
        <v>0.24</v>
      </c>
      <c r="HW22">
        <v>0</v>
      </c>
    </row>
    <row r="23" spans="1:231" x14ac:dyDescent="0.25">
      <c r="A23" s="101">
        <v>3</v>
      </c>
      <c r="B23" s="101">
        <v>2</v>
      </c>
      <c r="D23" s="103">
        <v>18</v>
      </c>
      <c r="E23" s="103">
        <v>20</v>
      </c>
      <c r="F23" s="103">
        <v>25</v>
      </c>
      <c r="G23" s="103"/>
      <c r="H23" s="103"/>
      <c r="P23" t="s">
        <v>22</v>
      </c>
      <c r="Q23">
        <v>0.245</v>
      </c>
      <c r="R23">
        <v>2.8431372549019611E-2</v>
      </c>
      <c r="S23">
        <v>0.26</v>
      </c>
      <c r="T23">
        <v>0.95288392213410233</v>
      </c>
      <c r="U23">
        <v>0.91625000000000001</v>
      </c>
      <c r="V23">
        <v>0.39200000000000002</v>
      </c>
      <c r="W23">
        <v>0.19250000000000006</v>
      </c>
      <c r="X23">
        <v>0.67999999999999994</v>
      </c>
      <c r="Y23">
        <v>4.8461538461538466E-2</v>
      </c>
      <c r="Z23">
        <v>0.33800000000000002</v>
      </c>
      <c r="AA23">
        <f>AVERAGE($Q$23:$Z$23)</f>
        <v>0.40535268331446594</v>
      </c>
      <c r="CV23" s="86" t="s">
        <v>218</v>
      </c>
      <c r="CW23" s="5">
        <f>SUM($Q$57:$Z$57)</f>
        <v>-4</v>
      </c>
      <c r="CX23" s="5">
        <v>8.8799999999999972</v>
      </c>
      <c r="CY23" s="5">
        <f>SUM($Q$92:$Z$92)</f>
        <v>4</v>
      </c>
      <c r="CZ23" s="5">
        <v>7.36</v>
      </c>
      <c r="DB23" s="5">
        <v>0.38347957747675682</v>
      </c>
      <c r="DC23" s="5">
        <v>0.47835747259174588</v>
      </c>
      <c r="DD23" s="5">
        <f t="shared" si="0"/>
        <v>0.16129032258064518</v>
      </c>
      <c r="DE23" s="5">
        <f t="shared" si="1"/>
        <v>0.30322580645161279</v>
      </c>
      <c r="DF23" s="5">
        <v>0.19174601371721717</v>
      </c>
      <c r="DG23" s="5">
        <v>1.4102436706766228</v>
      </c>
      <c r="DH23" s="5">
        <f t="shared" si="2"/>
        <v>2</v>
      </c>
      <c r="DI23" s="5">
        <f t="shared" si="3"/>
        <v>1</v>
      </c>
      <c r="DJ23" s="5">
        <v>3</v>
      </c>
      <c r="DK23" s="5">
        <f t="shared" si="4"/>
        <v>0.19999999999999996</v>
      </c>
      <c r="DL23" s="5">
        <f t="shared" si="5"/>
        <v>0.40535268331446594</v>
      </c>
      <c r="DM23" s="5">
        <f t="shared" si="6"/>
        <v>0.33375639261699247</v>
      </c>
      <c r="GR23" t="s">
        <v>22</v>
      </c>
      <c r="GS23">
        <v>-7.9999999999999918E-2</v>
      </c>
      <c r="GT23">
        <v>0.36</v>
      </c>
      <c r="GU23">
        <v>7.999999999999996E-2</v>
      </c>
      <c r="GV23">
        <v>0.2</v>
      </c>
      <c r="GW23">
        <v>0.47999999999999987</v>
      </c>
      <c r="GX23">
        <v>0.12000000000000004</v>
      </c>
      <c r="GY23">
        <v>0.2</v>
      </c>
      <c r="GZ23">
        <v>0.59999999999999987</v>
      </c>
      <c r="HA23">
        <v>0.32</v>
      </c>
      <c r="HB23">
        <v>0.2</v>
      </c>
      <c r="HC23">
        <v>0.24</v>
      </c>
      <c r="HD23">
        <v>-3.999999999999998E-2</v>
      </c>
      <c r="HE23">
        <v>0.24</v>
      </c>
      <c r="HF23">
        <v>7.999999999999996E-2</v>
      </c>
      <c r="HG23">
        <v>0.31999999999999995</v>
      </c>
      <c r="HH23">
        <v>0.12</v>
      </c>
      <c r="HI23">
        <v>-3.999999999999998E-2</v>
      </c>
      <c r="HJ23">
        <v>0.32</v>
      </c>
      <c r="HK23">
        <v>0.24000000000000005</v>
      </c>
      <c r="HL23">
        <v>-0.2</v>
      </c>
      <c r="HM23">
        <v>0.36</v>
      </c>
      <c r="HN23">
        <f>VARP(PILOTS!$Q$92:$Z$92)</f>
        <v>0.84</v>
      </c>
      <c r="HO23">
        <v>0.36</v>
      </c>
      <c r="HP23">
        <v>0.6</v>
      </c>
      <c r="HQ23">
        <v>0.19999999999999996</v>
      </c>
      <c r="HR23">
        <v>0.36</v>
      </c>
      <c r="HS23">
        <v>0.31999999999999995</v>
      </c>
      <c r="HT23">
        <v>-7.9999999999999988E-2</v>
      </c>
      <c r="HU23">
        <v>0.47999999999999987</v>
      </c>
      <c r="HV23">
        <v>0.15999999999999995</v>
      </c>
      <c r="HW23">
        <v>0</v>
      </c>
    </row>
    <row r="24" spans="1:231" x14ac:dyDescent="0.25">
      <c r="A24" s="101">
        <v>3</v>
      </c>
      <c r="B24" s="101">
        <v>3</v>
      </c>
      <c r="D24" s="103">
        <v>2.4</v>
      </c>
      <c r="E24" s="103">
        <v>2.5</v>
      </c>
      <c r="F24" s="103">
        <v>2.6</v>
      </c>
      <c r="G24" s="103"/>
      <c r="H24" s="103"/>
      <c r="P24" t="s">
        <v>23</v>
      </c>
      <c r="Q24">
        <v>0.5675</v>
      </c>
      <c r="R24">
        <v>3.3720930232558143E-2</v>
      </c>
      <c r="S24">
        <v>4.788732394366197E-2</v>
      </c>
      <c r="T24">
        <v>0.95605245460659039</v>
      </c>
      <c r="U24">
        <v>0.92300000000000004</v>
      </c>
      <c r="V24">
        <v>0.66200000000000003</v>
      </c>
      <c r="W24">
        <v>4.8208955223880599E-2</v>
      </c>
      <c r="X24">
        <v>0.95132205182443152</v>
      </c>
      <c r="Y24">
        <v>4.4366197183098595E-2</v>
      </c>
      <c r="Z24">
        <v>4.0899898887765421E-2</v>
      </c>
      <c r="AA24">
        <f>AVERAGE($Q$24:$Z$24)</f>
        <v>0.42749578119019871</v>
      </c>
      <c r="CV24" s="86">
        <f>AVERAGE(DB:DB)</f>
        <v>0.50766100014140803</v>
      </c>
      <c r="CW24" s="5">
        <f>SUM($Q$58:$Z$58)</f>
        <v>0</v>
      </c>
      <c r="CX24" s="5">
        <v>16.400000000000002</v>
      </c>
      <c r="CY24" s="5">
        <f>SUM($Q$93:$Z$93)</f>
        <v>-4</v>
      </c>
      <c r="CZ24" s="5">
        <v>0.24000000000000049</v>
      </c>
      <c r="DB24" s="5">
        <v>0.47325938723530142</v>
      </c>
      <c r="DC24" s="5">
        <v>0.52819617954133413</v>
      </c>
      <c r="DD24" s="5">
        <f t="shared" si="0"/>
        <v>1.9354838709677431E-2</v>
      </c>
      <c r="DE24" s="5">
        <f t="shared" si="1"/>
        <v>0.4967741935483872</v>
      </c>
      <c r="DF24" s="5">
        <v>8.9224534465515663E-6</v>
      </c>
      <c r="DG24" s="5">
        <v>1.6121868478260044</v>
      </c>
      <c r="DH24" s="5">
        <f t="shared" si="2"/>
        <v>5</v>
      </c>
      <c r="DI24" s="5">
        <f t="shared" si="3"/>
        <v>2</v>
      </c>
      <c r="DJ24" s="5">
        <v>7</v>
      </c>
      <c r="DK24" s="5">
        <f t="shared" si="4"/>
        <v>0</v>
      </c>
      <c r="DL24" s="5">
        <f t="shared" si="5"/>
        <v>0.42749578119019871</v>
      </c>
      <c r="DM24" s="5">
        <f t="shared" si="6"/>
        <v>0.42336592057883538</v>
      </c>
      <c r="GR24" t="s">
        <v>23</v>
      </c>
      <c r="GS24">
        <v>-0.31999999999999995</v>
      </c>
      <c r="GT24">
        <v>3.999999999999998E-2</v>
      </c>
      <c r="GU24">
        <v>-7.9999999999999932E-2</v>
      </c>
      <c r="GV24">
        <v>-0.2</v>
      </c>
      <c r="GW24">
        <v>0.32</v>
      </c>
      <c r="GX24">
        <v>-0.12000000000000004</v>
      </c>
      <c r="GY24">
        <v>-0.2</v>
      </c>
      <c r="GZ24">
        <v>0.6</v>
      </c>
      <c r="HA24">
        <v>-0.31999999999999995</v>
      </c>
      <c r="HB24">
        <v>0.6</v>
      </c>
      <c r="HC24">
        <v>-0.23999999999999994</v>
      </c>
      <c r="HD24">
        <v>3.999999999999998E-2</v>
      </c>
      <c r="HE24">
        <v>-0.23999999999999994</v>
      </c>
      <c r="HF24">
        <v>-0.47999999999999987</v>
      </c>
      <c r="HG24">
        <v>8.0000000000000029E-2</v>
      </c>
      <c r="HH24">
        <v>-0.12</v>
      </c>
      <c r="HI24">
        <v>3.999999999999998E-2</v>
      </c>
      <c r="HJ24">
        <v>7.9999999999999988E-2</v>
      </c>
      <c r="HK24">
        <v>-0.23999999999999994</v>
      </c>
      <c r="HL24">
        <v>-0.2</v>
      </c>
      <c r="HM24">
        <v>3.999999999999998E-2</v>
      </c>
      <c r="HN24">
        <v>0.36</v>
      </c>
      <c r="HO24">
        <f>VARP(PILOTS!$Q$93:$Z$93)</f>
        <v>0.84</v>
      </c>
      <c r="HP24">
        <v>0.2</v>
      </c>
      <c r="HQ24">
        <v>0.2</v>
      </c>
      <c r="HR24">
        <v>3.999999999999998E-2</v>
      </c>
      <c r="HS24">
        <v>-0.31999999999999995</v>
      </c>
      <c r="HT24">
        <v>7.9999999999999988E-2</v>
      </c>
      <c r="HU24">
        <v>-7.9999999999999988E-2</v>
      </c>
      <c r="HV24">
        <v>-0.15999999999999998</v>
      </c>
      <c r="HW24">
        <v>0</v>
      </c>
    </row>
    <row r="25" spans="1:231" x14ac:dyDescent="0.25">
      <c r="A25" s="101">
        <v>3</v>
      </c>
      <c r="B25" s="101">
        <v>4</v>
      </c>
      <c r="D25" s="103">
        <v>235</v>
      </c>
      <c r="E25" s="103">
        <v>240</v>
      </c>
      <c r="F25" s="103">
        <v>250</v>
      </c>
      <c r="G25" s="103"/>
      <c r="H25" s="103"/>
      <c r="P25" t="s">
        <v>24</v>
      </c>
      <c r="Q25">
        <v>0.63500000000000001</v>
      </c>
      <c r="R25">
        <v>2.735849056603774E-2</v>
      </c>
      <c r="S25">
        <v>0.22999999999999998</v>
      </c>
      <c r="T25">
        <v>0.95112191473448016</v>
      </c>
      <c r="U25">
        <v>0.63200000000000001</v>
      </c>
      <c r="V25">
        <v>4.2445054945054947E-2</v>
      </c>
      <c r="W25">
        <v>0.59000000000000008</v>
      </c>
      <c r="X25">
        <v>0.16250000000000001</v>
      </c>
      <c r="Y25">
        <v>4.8461538461538466E-2</v>
      </c>
      <c r="Z25">
        <v>4.5500562429696287E-2</v>
      </c>
      <c r="AA25">
        <f>AVERAGE($Q$25:$Z$25)</f>
        <v>0.33643875611368079</v>
      </c>
      <c r="CW25" s="5">
        <f>SUM($Q$59:$Z$59)</f>
        <v>-2</v>
      </c>
      <c r="CX25" s="5">
        <v>5.8400000000000007</v>
      </c>
      <c r="CY25" s="5">
        <f>SUM($Q$94:$Z$94)</f>
        <v>0</v>
      </c>
      <c r="CZ25" s="5">
        <v>7.2</v>
      </c>
      <c r="DB25" s="5">
        <v>0.3242963112388223</v>
      </c>
      <c r="DC25" s="5">
        <v>0.28023471238119091</v>
      </c>
      <c r="DD25" s="5">
        <f t="shared" si="0"/>
        <v>0.2</v>
      </c>
      <c r="DE25" s="5">
        <f t="shared" si="1"/>
        <v>0.18064516129032257</v>
      </c>
      <c r="DF25" s="5">
        <v>6.2891877812291082E-3</v>
      </c>
      <c r="DG25" s="5">
        <v>1.6528902876917553</v>
      </c>
      <c r="DH25" s="5">
        <f t="shared" si="2"/>
        <v>4</v>
      </c>
      <c r="DI25" s="5">
        <f t="shared" si="3"/>
        <v>1</v>
      </c>
      <c r="DJ25" s="5">
        <v>5</v>
      </c>
      <c r="DK25" s="5">
        <f t="shared" si="4"/>
        <v>9.9999999999999978E-2</v>
      </c>
      <c r="DL25" s="5">
        <f t="shared" si="5"/>
        <v>0.33643875611368079</v>
      </c>
      <c r="DM25" s="5">
        <f t="shared" si="6"/>
        <v>0.33495383962599884</v>
      </c>
      <c r="GR25" t="s">
        <v>24</v>
      </c>
      <c r="GS25">
        <v>0</v>
      </c>
      <c r="GT25">
        <v>0.2</v>
      </c>
      <c r="GU25">
        <v>0.4</v>
      </c>
      <c r="GV25">
        <v>0.2</v>
      </c>
      <c r="GW25">
        <v>0.8</v>
      </c>
      <c r="GX25">
        <v>0.2</v>
      </c>
      <c r="GY25">
        <v>0.2</v>
      </c>
      <c r="GZ25">
        <v>0.2</v>
      </c>
      <c r="HA25">
        <v>0.4</v>
      </c>
      <c r="HB25">
        <v>-0.2</v>
      </c>
      <c r="HC25">
        <v>0</v>
      </c>
      <c r="HD25">
        <v>-0.2</v>
      </c>
      <c r="HE25">
        <v>0</v>
      </c>
      <c r="HF25">
        <v>0.4</v>
      </c>
      <c r="HG25">
        <v>0.4</v>
      </c>
      <c r="HH25">
        <v>-0.2</v>
      </c>
      <c r="HI25">
        <v>-0.2</v>
      </c>
      <c r="HJ25">
        <v>0.4</v>
      </c>
      <c r="HK25">
        <v>0.4</v>
      </c>
      <c r="HL25">
        <v>-0.2</v>
      </c>
      <c r="HM25">
        <v>0.2</v>
      </c>
      <c r="HN25">
        <v>0.6</v>
      </c>
      <c r="HO25">
        <v>0.2</v>
      </c>
      <c r="HP25">
        <f>VARP(PILOTS!$Q$94:$Z$94)</f>
        <v>1</v>
      </c>
      <c r="HQ25">
        <v>0.6</v>
      </c>
      <c r="HR25">
        <v>0.2</v>
      </c>
      <c r="HS25">
        <v>0.4</v>
      </c>
      <c r="HT25">
        <v>0</v>
      </c>
      <c r="HU25">
        <v>0.4</v>
      </c>
      <c r="HV25">
        <v>0.4</v>
      </c>
      <c r="HW25">
        <v>0</v>
      </c>
    </row>
    <row r="26" spans="1:231" x14ac:dyDescent="0.25">
      <c r="A26" s="101">
        <v>3</v>
      </c>
      <c r="B26" s="101">
        <v>5</v>
      </c>
      <c r="D26" s="103">
        <v>40</v>
      </c>
      <c r="E26" s="103">
        <v>50</v>
      </c>
      <c r="F26" s="103">
        <v>60</v>
      </c>
      <c r="G26" s="103"/>
      <c r="H26" s="103"/>
      <c r="P26" t="s">
        <v>25</v>
      </c>
      <c r="Q26">
        <v>0.5675</v>
      </c>
      <c r="R26">
        <v>0.63500000000000001</v>
      </c>
      <c r="S26">
        <v>4.1975308641975302E-2</v>
      </c>
      <c r="T26">
        <v>0.95452331245650657</v>
      </c>
      <c r="U26">
        <v>0.92749999999999999</v>
      </c>
      <c r="V26">
        <v>0.95335643811664794</v>
      </c>
      <c r="W26">
        <v>0.39200000000000007</v>
      </c>
      <c r="X26">
        <v>0.67999999999999994</v>
      </c>
      <c r="Y26">
        <v>3.3157894736842108E-2</v>
      </c>
      <c r="Z26">
        <v>4.0899898887765421E-2</v>
      </c>
      <c r="AA26">
        <f>AVERAGE($Q$26:$Z$26)</f>
        <v>0.52259128528397381</v>
      </c>
      <c r="CW26" s="5">
        <f>SUM($Q$60:$Z$60)</f>
        <v>2</v>
      </c>
      <c r="CX26" s="5">
        <v>12.160000000000002</v>
      </c>
      <c r="CY26" s="5">
        <f>SUM($Q$95:$Z$95)</f>
        <v>0</v>
      </c>
      <c r="CZ26" s="5">
        <v>4.8000000000000007</v>
      </c>
      <c r="DB26" s="5">
        <v>0.37127651606462153</v>
      </c>
      <c r="DC26" s="5">
        <v>0.43653373237158283</v>
      </c>
      <c r="DD26" s="5">
        <f t="shared" si="0"/>
        <v>0.12258064516129034</v>
      </c>
      <c r="DE26" s="5">
        <f t="shared" si="1"/>
        <v>0.33548387096774201</v>
      </c>
      <c r="DF26" s="5">
        <v>6.289187781229123E-3</v>
      </c>
      <c r="DG26" s="5">
        <v>1.7856731954606198</v>
      </c>
      <c r="DH26" s="5">
        <f t="shared" si="2"/>
        <v>3</v>
      </c>
      <c r="DI26" s="5">
        <f t="shared" si="3"/>
        <v>2</v>
      </c>
      <c r="DJ26" s="5">
        <v>5</v>
      </c>
      <c r="DK26" s="5">
        <f t="shared" si="4"/>
        <v>9.9999999999999978E-2</v>
      </c>
      <c r="DL26" s="5">
        <f t="shared" si="5"/>
        <v>0.52259128528397381</v>
      </c>
      <c r="DM26" s="5">
        <f t="shared" si="6"/>
        <v>0.37934481702328171</v>
      </c>
      <c r="GR26" t="s">
        <v>25</v>
      </c>
      <c r="GS26">
        <v>0.4</v>
      </c>
      <c r="GT26">
        <v>0.2</v>
      </c>
      <c r="GU26">
        <v>2.2204460492503132E-17</v>
      </c>
      <c r="GV26">
        <v>-0.2</v>
      </c>
      <c r="GW26">
        <v>0.4</v>
      </c>
      <c r="GX26">
        <v>0.2</v>
      </c>
      <c r="GY26">
        <v>0.2</v>
      </c>
      <c r="GZ26">
        <v>0.2</v>
      </c>
      <c r="HA26">
        <v>0</v>
      </c>
      <c r="HB26">
        <v>-0.2</v>
      </c>
      <c r="HC26">
        <v>-0.4</v>
      </c>
      <c r="HD26">
        <v>-0.2</v>
      </c>
      <c r="HE26">
        <v>0</v>
      </c>
      <c r="HF26">
        <v>0.4</v>
      </c>
      <c r="HG26">
        <v>0.79999999999999993</v>
      </c>
      <c r="HH26">
        <v>-0.2</v>
      </c>
      <c r="HI26">
        <v>-0.2</v>
      </c>
      <c r="HJ26">
        <v>0.4</v>
      </c>
      <c r="HK26">
        <v>-2.2204460492503132E-17</v>
      </c>
      <c r="HL26">
        <v>0.2</v>
      </c>
      <c r="HM26">
        <v>-0.2</v>
      </c>
      <c r="HN26">
        <v>0.19999999999999996</v>
      </c>
      <c r="HO26">
        <v>0.2</v>
      </c>
      <c r="HP26">
        <v>0.6</v>
      </c>
      <c r="HQ26">
        <f>VARP(PILOTS!$Q$95:$Z$95)</f>
        <v>1</v>
      </c>
      <c r="HR26">
        <v>0.2</v>
      </c>
      <c r="HS26">
        <v>0.4</v>
      </c>
      <c r="HT26">
        <v>0</v>
      </c>
      <c r="HU26">
        <v>0.4</v>
      </c>
      <c r="HV26">
        <v>0</v>
      </c>
      <c r="HW26">
        <v>0</v>
      </c>
    </row>
    <row r="27" spans="1:231" x14ac:dyDescent="0.25">
      <c r="A27" s="101">
        <v>3</v>
      </c>
      <c r="B27" s="101">
        <v>6</v>
      </c>
      <c r="D27" s="103">
        <v>18</v>
      </c>
      <c r="E27" s="103">
        <v>20</v>
      </c>
      <c r="F27" s="103">
        <v>25</v>
      </c>
      <c r="G27" s="103"/>
      <c r="H27" s="103"/>
      <c r="P27" t="s">
        <v>26</v>
      </c>
      <c r="Q27">
        <v>0.63500000000000001</v>
      </c>
      <c r="R27">
        <v>3.3720930232558143E-2</v>
      </c>
      <c r="S27">
        <v>3.7362637362637362E-2</v>
      </c>
      <c r="T27">
        <v>0.95219458668617407</v>
      </c>
      <c r="U27">
        <v>0.95300657608556583</v>
      </c>
      <c r="V27">
        <v>0.95298948958398888</v>
      </c>
      <c r="W27">
        <v>4.194805194805195E-2</v>
      </c>
      <c r="X27">
        <v>0.86</v>
      </c>
      <c r="Y27">
        <v>4.8461538461538466E-2</v>
      </c>
      <c r="Z27">
        <v>0.23000000000000004</v>
      </c>
      <c r="AA27">
        <f>AVERAGE($Q$27:$Z$27)</f>
        <v>0.47446838103605149</v>
      </c>
      <c r="CW27" s="5">
        <f>SUM($Q$61:$Z$61)</f>
        <v>0</v>
      </c>
      <c r="CX27" s="5">
        <v>16.400000000000002</v>
      </c>
      <c r="CY27" s="5">
        <f>SUM($Q$96:$Z$96)</f>
        <v>-4</v>
      </c>
      <c r="CZ27" s="5">
        <v>7.8400000000000007</v>
      </c>
      <c r="DB27" s="5">
        <v>0.40615495966694998</v>
      </c>
      <c r="DC27" s="5">
        <v>0.54477030425754258</v>
      </c>
      <c r="DD27" s="5">
        <f t="shared" si="0"/>
        <v>0.26451612903225807</v>
      </c>
      <c r="DE27" s="5">
        <f t="shared" si="1"/>
        <v>0.4967741935483872</v>
      </c>
      <c r="DF27" s="5">
        <v>9.8731053718084397E-5</v>
      </c>
      <c r="DG27" s="5">
        <v>2.0756660389935608</v>
      </c>
      <c r="DH27" s="5">
        <f t="shared" si="2"/>
        <v>4</v>
      </c>
      <c r="DI27" s="5">
        <f t="shared" si="3"/>
        <v>3</v>
      </c>
      <c r="DJ27" s="5">
        <v>7</v>
      </c>
      <c r="DK27" s="5">
        <f t="shared" si="4"/>
        <v>0</v>
      </c>
      <c r="DL27" s="5">
        <f t="shared" si="5"/>
        <v>0.47446838103605149</v>
      </c>
      <c r="DM27" s="5">
        <f t="shared" si="6"/>
        <v>0.43130922315193848</v>
      </c>
      <c r="GR27" t="s">
        <v>26</v>
      </c>
      <c r="GS27">
        <v>0.48</v>
      </c>
      <c r="GT27">
        <v>0.43999999999999995</v>
      </c>
      <c r="GU27">
        <v>-7.999999999999996E-2</v>
      </c>
      <c r="GV27">
        <v>0.6</v>
      </c>
      <c r="GW27">
        <v>0.32</v>
      </c>
      <c r="GX27">
        <v>-0.12</v>
      </c>
      <c r="GY27">
        <v>0.2</v>
      </c>
      <c r="GZ27">
        <v>0.2</v>
      </c>
      <c r="HA27">
        <v>0.48</v>
      </c>
      <c r="HB27">
        <v>0.2</v>
      </c>
      <c r="HC27">
        <v>0.16</v>
      </c>
      <c r="HD27">
        <v>3.9999999999999966E-2</v>
      </c>
      <c r="HE27">
        <v>0.55999999999999994</v>
      </c>
      <c r="HF27">
        <v>-7.999999999999996E-2</v>
      </c>
      <c r="HG27">
        <v>0.48</v>
      </c>
      <c r="HH27">
        <v>0.27999999999999997</v>
      </c>
      <c r="HI27">
        <v>0.43999999999999995</v>
      </c>
      <c r="HJ27">
        <v>7.999999999999996E-2</v>
      </c>
      <c r="HK27">
        <v>0.16</v>
      </c>
      <c r="HL27">
        <v>-0.2</v>
      </c>
      <c r="HM27">
        <v>0.43999999999999995</v>
      </c>
      <c r="HN27">
        <v>0.36</v>
      </c>
      <c r="HO27">
        <v>3.999999999999998E-2</v>
      </c>
      <c r="HP27">
        <v>0.2</v>
      </c>
      <c r="HQ27">
        <v>0.2</v>
      </c>
      <c r="HR27">
        <f>VARP(PILOTS!$Q$96:$Z$96)</f>
        <v>0.84</v>
      </c>
      <c r="HS27">
        <v>0.48</v>
      </c>
      <c r="HT27">
        <v>-0.32</v>
      </c>
      <c r="HU27">
        <v>0.72</v>
      </c>
      <c r="HV27">
        <v>0.24</v>
      </c>
      <c r="HW27">
        <v>0</v>
      </c>
    </row>
    <row r="28" spans="1:231" x14ac:dyDescent="0.25">
      <c r="A28" s="101">
        <v>3</v>
      </c>
      <c r="B28" s="101">
        <v>7</v>
      </c>
      <c r="D28" s="103">
        <v>12</v>
      </c>
      <c r="E28" s="103">
        <v>15</v>
      </c>
      <c r="F28" s="103">
        <v>17</v>
      </c>
      <c r="G28" s="103"/>
      <c r="H28" s="103"/>
      <c r="P28" t="s">
        <v>27</v>
      </c>
      <c r="Q28">
        <v>0.11750000000000001</v>
      </c>
      <c r="R28">
        <v>0.77</v>
      </c>
      <c r="S28">
        <v>0.54500000000000004</v>
      </c>
      <c r="T28">
        <v>3.8659793814432991E-2</v>
      </c>
      <c r="U28">
        <v>0.95239755319976149</v>
      </c>
      <c r="V28">
        <v>0.95298948958398888</v>
      </c>
      <c r="W28">
        <v>0.44600000000000001</v>
      </c>
      <c r="X28">
        <v>0.45499999999999996</v>
      </c>
      <c r="Y28">
        <v>3.0000000000000002E-2</v>
      </c>
      <c r="Z28">
        <v>0.23422818791946309</v>
      </c>
      <c r="AA28">
        <f>AVERAGE($Q$28:$Z$28)</f>
        <v>0.45417750245176469</v>
      </c>
      <c r="CW28" s="5">
        <f>SUM($Q$62:$Z$62)</f>
        <v>-2</v>
      </c>
      <c r="CX28" s="5">
        <v>2.6400000000000006</v>
      </c>
      <c r="CY28" s="5">
        <f>SUM($Q$97:$Z$97)</f>
        <v>2</v>
      </c>
      <c r="CZ28" s="5">
        <v>9.2800000000000029</v>
      </c>
      <c r="DB28" s="5">
        <v>0.3923257911182087</v>
      </c>
      <c r="DC28" s="5">
        <v>0.12527375521838116</v>
      </c>
      <c r="DD28" s="5">
        <f t="shared" si="0"/>
        <v>0.24516129032258074</v>
      </c>
      <c r="DE28" s="5">
        <f t="shared" si="1"/>
        <v>7.7419354838709695E-2</v>
      </c>
      <c r="DF28" s="5">
        <v>7.5009108496406837E-2</v>
      </c>
      <c r="DG28" s="5">
        <v>1.6703741927379656</v>
      </c>
      <c r="DH28" s="5">
        <f t="shared" si="2"/>
        <v>2</v>
      </c>
      <c r="DI28" s="5">
        <f t="shared" si="3"/>
        <v>2</v>
      </c>
      <c r="DJ28" s="5">
        <v>4</v>
      </c>
      <c r="DK28" s="5">
        <f t="shared" si="4"/>
        <v>9.9999999999999978E-2</v>
      </c>
      <c r="DL28" s="5">
        <f t="shared" si="5"/>
        <v>0.45417750245176469</v>
      </c>
      <c r="DM28" s="5">
        <f t="shared" si="6"/>
        <v>0.3526735511204262</v>
      </c>
      <c r="GR28" t="s">
        <v>27</v>
      </c>
      <c r="GS28">
        <v>0.56000000000000016</v>
      </c>
      <c r="GT28">
        <v>0.48</v>
      </c>
      <c r="GU28">
        <v>0.23999999999999994</v>
      </c>
      <c r="GV28">
        <v>0.4</v>
      </c>
      <c r="GW28">
        <v>0.23999999999999994</v>
      </c>
      <c r="GX28">
        <v>0.16000000000000003</v>
      </c>
      <c r="GY28">
        <v>0.80000000000000016</v>
      </c>
      <c r="GZ28">
        <v>0</v>
      </c>
      <c r="HA28">
        <v>0.56000000000000016</v>
      </c>
      <c r="HB28">
        <v>-0.4</v>
      </c>
      <c r="HC28">
        <v>0.32</v>
      </c>
      <c r="HD28">
        <v>-0.32000000000000012</v>
      </c>
      <c r="HE28">
        <v>0.32</v>
      </c>
      <c r="HF28">
        <v>0.64</v>
      </c>
      <c r="HG28">
        <v>0.56000000000000016</v>
      </c>
      <c r="HH28">
        <v>0.16</v>
      </c>
      <c r="HI28">
        <v>7.9999999999999988E-2</v>
      </c>
      <c r="HJ28">
        <v>0.56000000000000005</v>
      </c>
      <c r="HK28">
        <v>0.32</v>
      </c>
      <c r="HL28">
        <v>0</v>
      </c>
      <c r="HM28">
        <v>0.47999999999999987</v>
      </c>
      <c r="HN28">
        <v>0.31999999999999995</v>
      </c>
      <c r="HO28">
        <v>-0.31999999999999995</v>
      </c>
      <c r="HP28">
        <v>0.4</v>
      </c>
      <c r="HQ28">
        <v>0.4</v>
      </c>
      <c r="HR28">
        <v>0.48</v>
      </c>
      <c r="HS28">
        <f>VARP(PILOTS!$Q$97:$Z$97)</f>
        <v>0.96</v>
      </c>
      <c r="HT28">
        <v>0.16000000000000006</v>
      </c>
      <c r="HU28">
        <v>0.6399999999999999</v>
      </c>
      <c r="HV28">
        <v>0.08</v>
      </c>
      <c r="HW28">
        <v>0</v>
      </c>
    </row>
    <row r="29" spans="1:231" x14ac:dyDescent="0.25">
      <c r="A29" s="101">
        <v>3</v>
      </c>
      <c r="B29" s="101">
        <v>8</v>
      </c>
      <c r="D29" s="103">
        <v>3</v>
      </c>
      <c r="E29" s="103">
        <v>4</v>
      </c>
      <c r="F29" s="103">
        <v>6</v>
      </c>
      <c r="G29" s="103"/>
      <c r="H29" s="103"/>
      <c r="P29" t="s">
        <v>28</v>
      </c>
      <c r="Q29">
        <v>0.54500000000000004</v>
      </c>
      <c r="R29">
        <v>0.27500000000000002</v>
      </c>
      <c r="S29">
        <v>0.44599999999999995</v>
      </c>
      <c r="T29">
        <v>0.45499999999999996</v>
      </c>
      <c r="U29">
        <v>4.9097472924187729E-2</v>
      </c>
      <c r="V29">
        <v>0.90500000000000003</v>
      </c>
      <c r="W29">
        <v>0.13550000000000001</v>
      </c>
      <c r="X29">
        <v>0.95132205182443152</v>
      </c>
      <c r="Y29">
        <v>3.7058823529411769E-2</v>
      </c>
      <c r="Z29">
        <v>3.4020185029436503E-2</v>
      </c>
      <c r="AA29">
        <f>AVERAGE($Q$29:$Z$29)</f>
        <v>0.38329985333074679</v>
      </c>
      <c r="CW29" s="5">
        <f>SUM($Q$63:$Z$63)</f>
        <v>-4</v>
      </c>
      <c r="CX29" s="5">
        <v>10.079999999999998</v>
      </c>
      <c r="CY29" s="5">
        <f>SUM($Q$98:$Z$98)</f>
        <v>2</v>
      </c>
      <c r="CZ29" s="5">
        <v>7.9999999999999793E-2</v>
      </c>
      <c r="DB29" s="5">
        <v>0.51109452209862349</v>
      </c>
      <c r="DC29" s="5">
        <v>0.40687976698239614</v>
      </c>
      <c r="DD29" s="5">
        <f t="shared" si="0"/>
        <v>-5.1612903225806452E-2</v>
      </c>
      <c r="DE29" s="5">
        <f t="shared" si="1"/>
        <v>0.34193548387096767</v>
      </c>
      <c r="DF29" s="5">
        <v>4.7038146300717468E-2</v>
      </c>
      <c r="DG29" s="5">
        <v>1.2982756332026579</v>
      </c>
      <c r="DH29" s="5">
        <f t="shared" si="2"/>
        <v>3</v>
      </c>
      <c r="DI29" s="5">
        <f t="shared" si="3"/>
        <v>1</v>
      </c>
      <c r="DJ29" s="5">
        <v>4</v>
      </c>
      <c r="DK29" s="5">
        <f t="shared" si="4"/>
        <v>0.19999999999999996</v>
      </c>
      <c r="DL29" s="5">
        <f t="shared" si="5"/>
        <v>0.38329985333074679</v>
      </c>
      <c r="DM29" s="5">
        <f t="shared" si="6"/>
        <v>0.34266008617094074</v>
      </c>
      <c r="GR29" t="s">
        <v>28</v>
      </c>
      <c r="GS29">
        <v>0.16000000000000006</v>
      </c>
      <c r="GT29">
        <v>7.999999999999996E-2</v>
      </c>
      <c r="GU29">
        <v>0.6399999999999999</v>
      </c>
      <c r="GV29">
        <v>-2.2204460492503132E-17</v>
      </c>
      <c r="GW29">
        <v>-0.16000000000000006</v>
      </c>
      <c r="GX29">
        <v>0.16</v>
      </c>
      <c r="GY29">
        <v>0.4</v>
      </c>
      <c r="GZ29">
        <v>2.2204460492503132E-17</v>
      </c>
      <c r="HA29">
        <v>0.16000000000000006</v>
      </c>
      <c r="HB29">
        <v>-0.4</v>
      </c>
      <c r="HC29">
        <v>-0.08</v>
      </c>
      <c r="HD29">
        <v>-0.32</v>
      </c>
      <c r="HE29">
        <v>-0.48000000000000009</v>
      </c>
      <c r="HF29">
        <v>0.23999999999999994</v>
      </c>
      <c r="HG29">
        <v>-0.23999999999999994</v>
      </c>
      <c r="HH29">
        <v>-0.24000000000000005</v>
      </c>
      <c r="HI29">
        <v>-0.32</v>
      </c>
      <c r="HJ29">
        <v>0.55999999999999994</v>
      </c>
      <c r="HK29">
        <v>-0.08</v>
      </c>
      <c r="HL29">
        <v>-0.4</v>
      </c>
      <c r="HM29">
        <v>7.999999999999996E-2</v>
      </c>
      <c r="HN29">
        <v>-7.9999999999999988E-2</v>
      </c>
      <c r="HO29">
        <v>7.9999999999999988E-2</v>
      </c>
      <c r="HP29">
        <v>0</v>
      </c>
      <c r="HQ29">
        <v>0</v>
      </c>
      <c r="HR29">
        <v>-0.32</v>
      </c>
      <c r="HS29">
        <v>0.16000000000000006</v>
      </c>
      <c r="HT29">
        <f>VARP(PILOTS!$Q$98:$Z$98)</f>
        <v>0.96</v>
      </c>
      <c r="HU29">
        <v>-0.16000000000000006</v>
      </c>
      <c r="HV29">
        <v>-0.32</v>
      </c>
      <c r="HW29">
        <v>0</v>
      </c>
    </row>
    <row r="30" spans="1:231" x14ac:dyDescent="0.25">
      <c r="A30" s="101">
        <v>3</v>
      </c>
      <c r="B30" s="101">
        <v>9</v>
      </c>
      <c r="D30" s="103">
        <v>60</v>
      </c>
      <c r="E30" s="103">
        <v>70</v>
      </c>
      <c r="F30" s="103">
        <v>75</v>
      </c>
      <c r="G30" s="103"/>
      <c r="H30" s="103"/>
      <c r="P30" t="s">
        <v>29</v>
      </c>
      <c r="Q30">
        <v>0.72499999999999998</v>
      </c>
      <c r="R30">
        <v>4.3939393939393945E-2</v>
      </c>
      <c r="S30">
        <v>0.9577821011673151</v>
      </c>
      <c r="T30">
        <v>0.95112191473448016</v>
      </c>
      <c r="U30">
        <v>0.95300657608556583</v>
      </c>
      <c r="V30">
        <v>0.95335643811664794</v>
      </c>
      <c r="W30">
        <v>0.39200000000000007</v>
      </c>
      <c r="X30">
        <v>0.86</v>
      </c>
      <c r="Y30">
        <v>3.7058823529411769E-2</v>
      </c>
      <c r="Z30">
        <v>0.68</v>
      </c>
      <c r="AA30">
        <f>AVERAGE($Q$30:$Z$30)</f>
        <v>0.65532652475728148</v>
      </c>
      <c r="CW30" s="5">
        <f>SUM($Q$64:$Z$64)</f>
        <v>4</v>
      </c>
      <c r="CX30" s="5">
        <v>12.720000000000002</v>
      </c>
      <c r="CY30" s="5">
        <f>SUM($Q$99:$Z$99)</f>
        <v>-2</v>
      </c>
      <c r="CZ30" s="5">
        <v>9.9200000000000017</v>
      </c>
      <c r="DB30" s="5">
        <v>0.41820571061497258</v>
      </c>
      <c r="DC30" s="5">
        <v>0.55533941998387948</v>
      </c>
      <c r="DD30" s="5">
        <f t="shared" si="0"/>
        <v>0.30967741935483878</v>
      </c>
      <c r="DE30" s="5">
        <f t="shared" si="1"/>
        <v>0.32903225806451619</v>
      </c>
      <c r="DF30" s="5">
        <v>7.9939410977300453E-4</v>
      </c>
      <c r="DG30" s="5">
        <v>1.815164330288044</v>
      </c>
      <c r="DH30" s="5">
        <f t="shared" si="2"/>
        <v>2</v>
      </c>
      <c r="DI30" s="5">
        <f t="shared" si="3"/>
        <v>4</v>
      </c>
      <c r="DJ30" s="5">
        <v>6</v>
      </c>
      <c r="DK30" s="5">
        <f t="shared" si="4"/>
        <v>0.2</v>
      </c>
      <c r="DL30" s="5">
        <f t="shared" si="5"/>
        <v>0.65532652475728148</v>
      </c>
      <c r="DM30" s="5">
        <f t="shared" si="6"/>
        <v>0.36955738817642719</v>
      </c>
      <c r="GR30" t="s">
        <v>29</v>
      </c>
      <c r="GS30">
        <v>0.6399999999999999</v>
      </c>
      <c r="GT30">
        <v>0.72</v>
      </c>
      <c r="GU30">
        <v>0.16000000000000006</v>
      </c>
      <c r="GV30">
        <v>0.4</v>
      </c>
      <c r="GW30">
        <v>0.16000000000000006</v>
      </c>
      <c r="GX30">
        <v>0.24000000000000007</v>
      </c>
      <c r="GY30">
        <v>0.4</v>
      </c>
      <c r="GZ30">
        <v>0.4</v>
      </c>
      <c r="HA30">
        <v>0.6399999999999999</v>
      </c>
      <c r="HB30">
        <v>-2.2204460492503132E-17</v>
      </c>
      <c r="HC30">
        <v>0.08</v>
      </c>
      <c r="HD30">
        <v>-0.08</v>
      </c>
      <c r="HE30">
        <v>0.48000000000000009</v>
      </c>
      <c r="HF30">
        <v>0.16000000000000006</v>
      </c>
      <c r="HG30">
        <v>0.6399999999999999</v>
      </c>
      <c r="HH30">
        <v>0.24000000000000005</v>
      </c>
      <c r="HI30">
        <v>0.32000000000000006</v>
      </c>
      <c r="HJ30">
        <v>0.23999999999999994</v>
      </c>
      <c r="HK30">
        <v>0.08</v>
      </c>
      <c r="HL30">
        <v>0</v>
      </c>
      <c r="HM30">
        <v>0.32</v>
      </c>
      <c r="HN30">
        <v>0.47999999999999987</v>
      </c>
      <c r="HO30">
        <v>-7.9999999999999988E-2</v>
      </c>
      <c r="HP30">
        <v>0.4</v>
      </c>
      <c r="HQ30">
        <v>0.4</v>
      </c>
      <c r="HR30">
        <v>0.72</v>
      </c>
      <c r="HS30">
        <v>0.6399999999999999</v>
      </c>
      <c r="HT30">
        <v>-0.16000000000000006</v>
      </c>
      <c r="HU30">
        <f>VARP(PILOTS!$Q$99:$Z$99)</f>
        <v>0.96</v>
      </c>
      <c r="HV30">
        <v>0.31999999999999995</v>
      </c>
      <c r="HW30">
        <v>0</v>
      </c>
    </row>
    <row r="31" spans="1:231" x14ac:dyDescent="0.25">
      <c r="A31" s="101">
        <v>3</v>
      </c>
      <c r="B31" s="101">
        <v>10</v>
      </c>
      <c r="D31" s="103">
        <v>10</v>
      </c>
      <c r="E31" s="103">
        <v>12</v>
      </c>
      <c r="F31" s="103">
        <v>15</v>
      </c>
      <c r="G31" s="103"/>
      <c r="H31" s="103"/>
      <c r="P31" t="s">
        <v>30</v>
      </c>
      <c r="Q31">
        <v>0.34250000000000003</v>
      </c>
      <c r="R31">
        <v>2.3015873015873017E-2</v>
      </c>
      <c r="S31">
        <v>0.14000000000000001</v>
      </c>
      <c r="T31">
        <v>0.90500000000000003</v>
      </c>
      <c r="U31">
        <v>0.47300000000000003</v>
      </c>
      <c r="V31">
        <v>0.9514620833062577</v>
      </c>
      <c r="W31">
        <v>0.16400000000000003</v>
      </c>
      <c r="X31">
        <v>0.41818181818181815</v>
      </c>
      <c r="Y31">
        <v>0.45499999999999996</v>
      </c>
      <c r="Z31">
        <v>0.38</v>
      </c>
      <c r="AA31">
        <f>AVERAGE($Q$31:$Z$31)</f>
        <v>0.42521597745039497</v>
      </c>
      <c r="CW31" s="5">
        <f>SUM($Q$65:$Z$65)</f>
        <v>-6</v>
      </c>
      <c r="CX31" s="5">
        <v>8.3200000000000038</v>
      </c>
      <c r="CY31" s="5">
        <f>SUM($Q$100:$Z$100)</f>
        <v>6</v>
      </c>
      <c r="CZ31" s="5">
        <v>4.24</v>
      </c>
      <c r="DB31" s="5">
        <v>0.5477549342672674</v>
      </c>
      <c r="DC31" s="5">
        <v>0.42094182675559277</v>
      </c>
      <c r="DD31" s="5">
        <f t="shared" si="0"/>
        <v>3.8709677419354861E-2</v>
      </c>
      <c r="DE31" s="5">
        <f t="shared" si="1"/>
        <v>0.30967741935483883</v>
      </c>
      <c r="DF31" s="5">
        <v>0.11406374302562479</v>
      </c>
      <c r="DG31" s="5">
        <v>1.4803409236898255</v>
      </c>
      <c r="DH31" s="5">
        <f t="shared" si="2"/>
        <v>1</v>
      </c>
      <c r="DI31" s="5">
        <f t="shared" si="3"/>
        <v>1</v>
      </c>
      <c r="DJ31" s="5">
        <v>2</v>
      </c>
      <c r="DK31" s="5">
        <f t="shared" si="4"/>
        <v>0.30000000000000004</v>
      </c>
      <c r="DL31" s="5">
        <f t="shared" si="5"/>
        <v>0.42521597745039497</v>
      </c>
      <c r="DM31" s="5">
        <f t="shared" si="6"/>
        <v>0.3037873588634491</v>
      </c>
      <c r="GR31" t="s">
        <v>30</v>
      </c>
      <c r="GS31">
        <v>0.08</v>
      </c>
      <c r="GT31">
        <v>0.24</v>
      </c>
      <c r="GU31">
        <v>0.31999999999999995</v>
      </c>
      <c r="GV31">
        <v>0.4</v>
      </c>
      <c r="GW31">
        <v>0.32</v>
      </c>
      <c r="GX31">
        <v>8.0000000000000016E-2</v>
      </c>
      <c r="GY31">
        <v>0</v>
      </c>
      <c r="GZ31">
        <v>0</v>
      </c>
      <c r="HA31">
        <v>0.48000000000000009</v>
      </c>
      <c r="HB31">
        <v>0</v>
      </c>
      <c r="HC31">
        <v>0.16</v>
      </c>
      <c r="HD31">
        <v>0.24</v>
      </c>
      <c r="HE31">
        <v>0.16</v>
      </c>
      <c r="HF31">
        <v>-8.0000000000000029E-2</v>
      </c>
      <c r="HG31">
        <v>0.08</v>
      </c>
      <c r="HH31">
        <v>0.08</v>
      </c>
      <c r="HI31">
        <v>0.24</v>
      </c>
      <c r="HJ31">
        <v>-0.32</v>
      </c>
      <c r="HK31">
        <v>0.16</v>
      </c>
      <c r="HL31">
        <v>2.2204460492503132E-17</v>
      </c>
      <c r="HM31">
        <v>0.24</v>
      </c>
      <c r="HN31">
        <v>0.15999999999999995</v>
      </c>
      <c r="HO31">
        <v>-0.15999999999999998</v>
      </c>
      <c r="HP31">
        <v>0.4</v>
      </c>
      <c r="HQ31">
        <v>0</v>
      </c>
      <c r="HR31">
        <v>0.24</v>
      </c>
      <c r="HS31">
        <v>0.08</v>
      </c>
      <c r="HT31">
        <v>-0.32</v>
      </c>
      <c r="HU31">
        <v>0.31999999999999995</v>
      </c>
      <c r="HV31">
        <f>VARP(PILOTS!$Q$100:$Z$100)</f>
        <v>0.64</v>
      </c>
      <c r="HW31">
        <v>0</v>
      </c>
    </row>
    <row r="32" spans="1:231" ht="15.75" thickBot="1" x14ac:dyDescent="0.3">
      <c r="A32" s="101">
        <v>4</v>
      </c>
      <c r="B32" s="101">
        <v>1</v>
      </c>
      <c r="D32" s="103">
        <v>48</v>
      </c>
      <c r="E32" s="103">
        <v>50</v>
      </c>
      <c r="F32" s="103">
        <v>55</v>
      </c>
      <c r="G32" s="103"/>
      <c r="H32" s="103"/>
      <c r="P32" t="s">
        <v>31</v>
      </c>
      <c r="Q32">
        <v>0.64624999999999999</v>
      </c>
      <c r="R32">
        <v>0.1785714285714286</v>
      </c>
      <c r="S32">
        <v>0.60799999999999987</v>
      </c>
      <c r="T32">
        <v>0.67999999999999994</v>
      </c>
      <c r="U32">
        <v>0.1221875</v>
      </c>
      <c r="V32">
        <v>0.42285714285714288</v>
      </c>
      <c r="W32">
        <v>0.44</v>
      </c>
      <c r="X32">
        <v>0.22999999999999998</v>
      </c>
      <c r="Y32">
        <v>0.27500000000000002</v>
      </c>
      <c r="Z32">
        <v>0.54153846153846152</v>
      </c>
      <c r="AA32">
        <f>AVERAGE($Q$32:$Z$32)</f>
        <v>0.41444045329670332</v>
      </c>
      <c r="CW32" s="5">
        <f>SUM($Q$66:$Z$66)</f>
        <v>-2</v>
      </c>
      <c r="CX32" s="5">
        <v>3.04</v>
      </c>
      <c r="CY32" s="5">
        <f>SUM($Q$101:$Z$101)</f>
        <v>10</v>
      </c>
      <c r="CZ32" s="5">
        <v>0</v>
      </c>
      <c r="DB32" s="5">
        <v>0.75347320700918874</v>
      </c>
      <c r="DC32" s="5">
        <v>0.13956993874277446</v>
      </c>
      <c r="DD32" s="5">
        <f t="shared" si="0"/>
        <v>-0.14193548387096774</v>
      </c>
      <c r="DE32" s="5">
        <f t="shared" si="1"/>
        <v>9.0322580645161285E-2</v>
      </c>
      <c r="DF32" s="5">
        <v>0.47350087928328943</v>
      </c>
      <c r="DG32" s="5">
        <v>0.53226683535153207</v>
      </c>
      <c r="DH32" s="5">
        <f t="shared" si="2"/>
        <v>0</v>
      </c>
      <c r="DI32" s="5">
        <f t="shared" si="3"/>
        <v>0</v>
      </c>
      <c r="DJ32" s="5">
        <v>0</v>
      </c>
      <c r="DK32" s="5">
        <f t="shared" si="4"/>
        <v>9.9999999999999978E-2</v>
      </c>
      <c r="DL32" s="5">
        <f t="shared" si="5"/>
        <v>0.41444045329670332</v>
      </c>
      <c r="DM32" s="5">
        <f t="shared" si="6"/>
        <v>0.20360876920137022</v>
      </c>
      <c r="GR32" s="54" t="s">
        <v>31</v>
      </c>
      <c r="GS32" s="54">
        <v>0</v>
      </c>
      <c r="GT32" s="54">
        <v>0</v>
      </c>
      <c r="GU32" s="54">
        <v>0</v>
      </c>
      <c r="GV32" s="54">
        <v>0</v>
      </c>
      <c r="GW32" s="54">
        <v>0</v>
      </c>
      <c r="GX32" s="54">
        <v>0</v>
      </c>
      <c r="GY32" s="54">
        <v>0</v>
      </c>
      <c r="GZ32" s="54">
        <v>0</v>
      </c>
      <c r="HA32" s="54">
        <v>0</v>
      </c>
      <c r="HB32" s="54">
        <v>0</v>
      </c>
      <c r="HC32" s="54">
        <v>0</v>
      </c>
      <c r="HD32" s="54">
        <v>0</v>
      </c>
      <c r="HE32" s="54">
        <v>0</v>
      </c>
      <c r="HF32" s="54">
        <v>0</v>
      </c>
      <c r="HG32" s="54">
        <v>0</v>
      </c>
      <c r="HH32" s="54">
        <v>0</v>
      </c>
      <c r="HI32" s="54">
        <v>0</v>
      </c>
      <c r="HJ32" s="54">
        <v>0</v>
      </c>
      <c r="HK32" s="54">
        <v>0</v>
      </c>
      <c r="HL32" s="54">
        <v>0</v>
      </c>
      <c r="HM32" s="54">
        <v>0</v>
      </c>
      <c r="HN32" s="54">
        <v>0</v>
      </c>
      <c r="HO32" s="54">
        <v>0</v>
      </c>
      <c r="HP32" s="54">
        <v>0</v>
      </c>
      <c r="HQ32" s="54">
        <v>0</v>
      </c>
      <c r="HR32" s="54">
        <v>0</v>
      </c>
      <c r="HS32" s="54">
        <v>0</v>
      </c>
      <c r="HT32" s="54">
        <v>0</v>
      </c>
      <c r="HU32" s="54">
        <v>0</v>
      </c>
      <c r="HV32" s="54">
        <v>0</v>
      </c>
      <c r="HW32" s="54">
        <f>VARP(PILOTS!$Q$101:$Z$101)</f>
        <v>0</v>
      </c>
    </row>
    <row r="33" spans="1:231" x14ac:dyDescent="0.25">
      <c r="A33" s="101">
        <v>4</v>
      </c>
      <c r="B33" s="101">
        <v>2</v>
      </c>
      <c r="D33" s="103">
        <v>20</v>
      </c>
      <c r="E33" s="103">
        <v>25</v>
      </c>
      <c r="F33" s="103">
        <v>30</v>
      </c>
      <c r="G33" s="103"/>
      <c r="H33" s="103"/>
      <c r="P33" t="s">
        <v>79</v>
      </c>
      <c r="Q33">
        <f>AVERAGE($Q$2:$Q$32)</f>
        <v>0.51534771129541168</v>
      </c>
      <c r="R33">
        <f>AVERAGE($R$2:$R$32)</f>
        <v>0.14919472214327015</v>
      </c>
      <c r="S33">
        <f>AVERAGE($S$2:$S$32)</f>
        <v>0.4949061717971181</v>
      </c>
      <c r="T33">
        <f>AVERAGE($T$2:$T$32)</f>
        <v>0.7529090179769955</v>
      </c>
      <c r="U33">
        <f>AVERAGE($U$2:$U$32)</f>
        <v>0.64352541643590799</v>
      </c>
      <c r="V33">
        <f>AVERAGE($V$2:$V$32)</f>
        <v>0.77305157656998813</v>
      </c>
      <c r="W33">
        <f>AVERAGE($W$2:$W$32)</f>
        <v>0.32536228018272295</v>
      </c>
      <c r="X33">
        <f>AVERAGE($X$2:$X$32)</f>
        <v>0.65499502784695596</v>
      </c>
      <c r="Y33">
        <f>AVERAGE($Y$2:$Y$32)</f>
        <v>0.1117670796230249</v>
      </c>
      <c r="Z33">
        <f>AVERAGE($Z$2:$Z$32)</f>
        <v>0.25192218780440173</v>
      </c>
      <c r="GR33" t="s">
        <v>200</v>
      </c>
      <c r="GS33">
        <f t="array" ref="GS33">SUM(GS$2:GS$32)</f>
        <v>6.080000000000001</v>
      </c>
      <c r="GT33">
        <f t="array" ref="GT33">SUM(GT$2:GT$32)</f>
        <v>8.6400000000000023</v>
      </c>
      <c r="GU33">
        <f t="array" ref="GU33">SUM(GU$2:GU$32)</f>
        <v>4.32</v>
      </c>
      <c r="GV33">
        <f t="array" ref="GV33">SUM(GV$2:GV$32)</f>
        <v>6.4000000000000012</v>
      </c>
      <c r="GW33">
        <f t="array" ref="GW33">SUM(GW$2:GW$32)</f>
        <v>5.1200000000000019</v>
      </c>
      <c r="GX33">
        <f t="array" ref="GX33">SUM(GX$2:GX$32)</f>
        <v>2.08</v>
      </c>
      <c r="GY33">
        <f t="array" ref="GY33">SUM(GY$2:GY$32)</f>
        <v>8</v>
      </c>
      <c r="GZ33">
        <f t="array" ref="GZ33">SUM(GZ$2:GZ$32)</f>
        <v>5.2000000000000011</v>
      </c>
      <c r="HA33">
        <f t="array" ref="HA33">SUM(HA$2:HA$32)</f>
        <v>8.480000000000004</v>
      </c>
      <c r="HB33">
        <f t="array" ref="HB33">SUM(HB$2:HB$32)</f>
        <v>-0.40000000000000019</v>
      </c>
      <c r="HC33">
        <f t="array" ref="HC33">SUM(HC$2:HC$32)</f>
        <v>3.7600000000000011</v>
      </c>
      <c r="HD33">
        <f t="array" ref="HD33">SUM(HD$2:HD$32)</f>
        <v>-0.16000000000000025</v>
      </c>
      <c r="HE33">
        <f t="array" ref="HE33">SUM(HE$2:HE$32)</f>
        <v>4.160000000000001</v>
      </c>
      <c r="HF33">
        <f t="array" ref="HF33">SUM(HF$2:HF$32)</f>
        <v>2.7199999999999993</v>
      </c>
      <c r="HG33">
        <f t="array" ref="HG33">SUM(HG$2:HG$32)</f>
        <v>7.6800000000000006</v>
      </c>
      <c r="HH33">
        <f t="array" ref="HH33">SUM(HH$2:HH$32)</f>
        <v>2.8799999999999994</v>
      </c>
      <c r="HI33">
        <f t="array" ref="HI33">SUM(HI$2:HI$32)</f>
        <v>3.04</v>
      </c>
      <c r="HJ33">
        <f t="array" ref="HJ33">SUM(HJ$2:HJ$32)</f>
        <v>3.68</v>
      </c>
      <c r="HK33">
        <f t="array" ref="HK33">SUM(HK$2:HK$32)</f>
        <v>2.1600000000000006</v>
      </c>
      <c r="HL33">
        <f t="array" ref="HL33">SUM(HL$2:HL$32)</f>
        <v>-0.8000000000000006</v>
      </c>
      <c r="HM33">
        <f t="array" ref="HM33">SUM(HM$2:HM$32)</f>
        <v>7.4400000000000022</v>
      </c>
      <c r="HN33">
        <f t="array" ref="HN33">SUM(HN$2:HN$32)</f>
        <v>7.36</v>
      </c>
      <c r="HO33">
        <f t="array" ref="HO33">SUM(HO$2:HO$32)</f>
        <v>0.24000000000000049</v>
      </c>
      <c r="HP33">
        <f t="array" ref="HP33">SUM(HP$2:HP$32)</f>
        <v>7.2</v>
      </c>
      <c r="HQ33">
        <f t="array" ref="HQ33">SUM(HQ$2:HQ$32)</f>
        <v>4.8000000000000007</v>
      </c>
      <c r="HR33">
        <f t="array" ref="HR33">SUM(HR$2:HR$32)</f>
        <v>7.8400000000000007</v>
      </c>
      <c r="HS33">
        <f t="array" ref="HS33">SUM(HS$2:HS$32)</f>
        <v>9.2800000000000029</v>
      </c>
      <c r="HT33">
        <f t="array" ref="HT33">SUM(HT$2:HT$32)</f>
        <v>7.9999999999999793E-2</v>
      </c>
      <c r="HU33">
        <f t="array" ref="HU33">SUM(HU$2:HU$32)</f>
        <v>9.9200000000000017</v>
      </c>
      <c r="HV33">
        <f t="array" ref="HV33">SUM(HV$2:HV$32)</f>
        <v>4.24</v>
      </c>
      <c r="HW33">
        <f t="array" ref="HW33">SUM(HW$2:HW$32)</f>
        <v>0</v>
      </c>
    </row>
    <row r="34" spans="1:231" x14ac:dyDescent="0.25">
      <c r="A34" s="101">
        <v>4</v>
      </c>
      <c r="B34" s="101">
        <v>3</v>
      </c>
      <c r="D34" s="103">
        <v>2</v>
      </c>
      <c r="E34" s="103">
        <v>2.7</v>
      </c>
      <c r="F34" s="103">
        <v>3.2</v>
      </c>
      <c r="G34" s="103"/>
      <c r="H34" s="103"/>
      <c r="GS34">
        <v>6.080000000000001</v>
      </c>
      <c r="GT34">
        <v>8.6400000000000023</v>
      </c>
      <c r="GU34">
        <v>4.32</v>
      </c>
      <c r="GV34">
        <v>6.4000000000000012</v>
      </c>
      <c r="GW34">
        <v>5.1200000000000019</v>
      </c>
      <c r="GX34">
        <v>2.08</v>
      </c>
      <c r="GY34">
        <v>8</v>
      </c>
      <c r="GZ34">
        <v>5.2000000000000011</v>
      </c>
      <c r="HA34">
        <v>8.480000000000004</v>
      </c>
      <c r="HB34">
        <v>-0.40000000000000019</v>
      </c>
      <c r="HC34">
        <v>3.7600000000000011</v>
      </c>
      <c r="HD34">
        <v>-0.16000000000000025</v>
      </c>
      <c r="HE34">
        <v>4.160000000000001</v>
      </c>
      <c r="HF34">
        <v>2.7199999999999993</v>
      </c>
      <c r="HG34">
        <v>7.6800000000000006</v>
      </c>
      <c r="HH34">
        <v>2.8799999999999994</v>
      </c>
      <c r="HI34">
        <v>3.04</v>
      </c>
      <c r="HJ34">
        <v>3.68</v>
      </c>
      <c r="HK34">
        <v>2.1600000000000006</v>
      </c>
      <c r="HL34">
        <v>-0.8000000000000006</v>
      </c>
      <c r="HM34">
        <v>7.4400000000000022</v>
      </c>
      <c r="HN34">
        <v>7.36</v>
      </c>
      <c r="HO34">
        <v>0.24000000000000049</v>
      </c>
      <c r="HP34">
        <v>7.2</v>
      </c>
      <c r="HQ34">
        <v>4.8000000000000007</v>
      </c>
      <c r="HR34">
        <v>7.8400000000000007</v>
      </c>
      <c r="HS34">
        <v>9.2800000000000029</v>
      </c>
      <c r="HT34">
        <v>7.9999999999999793E-2</v>
      </c>
      <c r="HU34">
        <v>9.9200000000000017</v>
      </c>
      <c r="HV34">
        <v>4.24</v>
      </c>
      <c r="HW34">
        <v>0</v>
      </c>
    </row>
    <row r="35" spans="1:231" x14ac:dyDescent="0.25">
      <c r="A35" s="101">
        <v>4</v>
      </c>
      <c r="B35" s="101">
        <v>4</v>
      </c>
      <c r="D35" s="103">
        <v>230</v>
      </c>
      <c r="E35" s="103">
        <v>250</v>
      </c>
      <c r="F35" s="103">
        <v>255</v>
      </c>
      <c r="G35" s="103"/>
      <c r="H35" s="103"/>
      <c r="P35" t="s">
        <v>132</v>
      </c>
      <c r="Q35" t="s">
        <v>81</v>
      </c>
      <c r="R35" t="s">
        <v>82</v>
      </c>
      <c r="S35" t="s">
        <v>83</v>
      </c>
      <c r="T35" t="s">
        <v>84</v>
      </c>
      <c r="U35" t="s">
        <v>85</v>
      </c>
      <c r="V35" t="s">
        <v>86</v>
      </c>
      <c r="W35" t="s">
        <v>87</v>
      </c>
      <c r="X35" t="s">
        <v>88</v>
      </c>
      <c r="Y35" t="s">
        <v>89</v>
      </c>
      <c r="Z35" t="s">
        <v>90</v>
      </c>
      <c r="AA35" t="s">
        <v>80</v>
      </c>
      <c r="AB35" t="s">
        <v>442</v>
      </c>
      <c r="AD35" t="s">
        <v>42</v>
      </c>
    </row>
    <row r="36" spans="1:231" x14ac:dyDescent="0.25">
      <c r="A36" s="101">
        <v>4</v>
      </c>
      <c r="B36" s="101">
        <v>5</v>
      </c>
      <c r="D36" s="103">
        <v>15</v>
      </c>
      <c r="E36" s="103">
        <v>20</v>
      </c>
      <c r="F36" s="103">
        <v>30</v>
      </c>
      <c r="G36" s="103"/>
      <c r="H36" s="103"/>
      <c r="P36" t="s">
        <v>1</v>
      </c>
      <c r="Q36">
        <v>1</v>
      </c>
      <c r="R36">
        <v>-1</v>
      </c>
      <c r="S36">
        <v>1</v>
      </c>
      <c r="T36">
        <v>1</v>
      </c>
      <c r="U36">
        <v>1</v>
      </c>
      <c r="V36">
        <v>1</v>
      </c>
      <c r="W36">
        <v>-1</v>
      </c>
      <c r="X36">
        <v>-1</v>
      </c>
      <c r="Y36">
        <v>-1</v>
      </c>
      <c r="Z36">
        <v>1</v>
      </c>
      <c r="AA36">
        <f>AVERAGE($Q$36:$Z$36)</f>
        <v>0.2</v>
      </c>
      <c r="AB36" t="s">
        <v>52</v>
      </c>
      <c r="AC36">
        <f>VARP($Q$67:$Z$67)</f>
        <v>0.32233090530697184</v>
      </c>
      <c r="AD36">
        <v>0.32724814063556451</v>
      </c>
    </row>
    <row r="37" spans="1:231" x14ac:dyDescent="0.25">
      <c r="A37" s="101">
        <v>4</v>
      </c>
      <c r="B37" s="101">
        <v>6</v>
      </c>
      <c r="D37" s="103">
        <v>20</v>
      </c>
      <c r="E37" s="103">
        <v>24</v>
      </c>
      <c r="F37" s="103">
        <v>30</v>
      </c>
      <c r="G37" s="103"/>
      <c r="H37" s="103"/>
      <c r="P37" t="s">
        <v>2</v>
      </c>
      <c r="Q37">
        <v>1</v>
      </c>
      <c r="R37">
        <v>-1</v>
      </c>
      <c r="S37">
        <v>1</v>
      </c>
      <c r="T37">
        <v>1</v>
      </c>
      <c r="U37">
        <v>1</v>
      </c>
      <c r="V37">
        <v>1</v>
      </c>
      <c r="W37">
        <v>-1</v>
      </c>
      <c r="X37">
        <v>1</v>
      </c>
      <c r="Y37">
        <v>-1</v>
      </c>
      <c r="Z37">
        <v>-1</v>
      </c>
      <c r="AA37">
        <f>AVERAGE($Q$37:$Z$37)</f>
        <v>0.2</v>
      </c>
      <c r="AB37" t="s">
        <v>54</v>
      </c>
      <c r="AC37">
        <f>VARP($AA$36:$AA$66)</f>
        <v>7.4006243496357996E-2</v>
      </c>
      <c r="AD37">
        <v>7.51352265043949E-2</v>
      </c>
    </row>
    <row r="38" spans="1:231" x14ac:dyDescent="0.25">
      <c r="A38" s="101">
        <v>4</v>
      </c>
      <c r="B38" s="101">
        <v>7</v>
      </c>
      <c r="D38" s="103">
        <v>15</v>
      </c>
      <c r="E38" s="103">
        <v>20</v>
      </c>
      <c r="F38" s="103">
        <v>25</v>
      </c>
      <c r="G38" s="103"/>
      <c r="H38" s="103"/>
      <c r="P38" t="s">
        <v>3</v>
      </c>
      <c r="Q38">
        <v>1</v>
      </c>
      <c r="R38">
        <v>-1</v>
      </c>
      <c r="S38">
        <v>-1</v>
      </c>
      <c r="T38">
        <v>1</v>
      </c>
      <c r="U38">
        <v>1</v>
      </c>
      <c r="V38">
        <v>1</v>
      </c>
      <c r="W38">
        <v>-1</v>
      </c>
      <c r="X38">
        <v>1</v>
      </c>
      <c r="Y38">
        <v>-1</v>
      </c>
      <c r="Z38">
        <v>-1</v>
      </c>
      <c r="AA38">
        <f>AVERAGE($Q$38:$Z$38)</f>
        <v>0</v>
      </c>
      <c r="AB38" t="s">
        <v>57</v>
      </c>
      <c r="AC38">
        <f>VARP($Q$36:$Z$66)</f>
        <v>0.98497398543184178</v>
      </c>
    </row>
    <row r="39" spans="1:231" x14ac:dyDescent="0.25">
      <c r="A39" s="101">
        <v>4</v>
      </c>
      <c r="B39" s="101">
        <v>8</v>
      </c>
      <c r="D39" s="103">
        <v>10</v>
      </c>
      <c r="E39" s="103">
        <v>15</v>
      </c>
      <c r="F39" s="103">
        <v>20</v>
      </c>
      <c r="G39" s="103"/>
      <c r="H39" s="103"/>
      <c r="P39" t="s">
        <v>4</v>
      </c>
      <c r="Q39">
        <v>1</v>
      </c>
      <c r="R39">
        <v>-1</v>
      </c>
      <c r="S39">
        <v>-1</v>
      </c>
      <c r="T39">
        <v>-1</v>
      </c>
      <c r="U39">
        <v>1</v>
      </c>
      <c r="V39">
        <v>1</v>
      </c>
      <c r="W39">
        <v>-1</v>
      </c>
      <c r="X39">
        <v>1</v>
      </c>
      <c r="Y39">
        <v>-1</v>
      </c>
      <c r="Z39">
        <v>-1</v>
      </c>
      <c r="AA39">
        <f>AVERAGE($Q$39:$Z$39)</f>
        <v>-0.2</v>
      </c>
      <c r="AB39" t="s">
        <v>76</v>
      </c>
      <c r="AC39">
        <f>AVERAGE($Q$36:$Z$66)</f>
        <v>-0.12258064516129032</v>
      </c>
    </row>
    <row r="40" spans="1:231" x14ac:dyDescent="0.25">
      <c r="A40" s="101">
        <v>4</v>
      </c>
      <c r="B40" s="101">
        <v>9</v>
      </c>
      <c r="D40" s="103">
        <v>60</v>
      </c>
      <c r="E40" s="103">
        <v>70</v>
      </c>
      <c r="F40" s="103">
        <v>80</v>
      </c>
      <c r="G40" s="103"/>
      <c r="H40" s="103"/>
      <c r="P40" t="s">
        <v>5</v>
      </c>
      <c r="Q40">
        <v>1</v>
      </c>
      <c r="R40">
        <v>-1</v>
      </c>
      <c r="S40">
        <v>-1</v>
      </c>
      <c r="T40">
        <v>1</v>
      </c>
      <c r="U40">
        <v>1</v>
      </c>
      <c r="V40">
        <v>1</v>
      </c>
      <c r="W40">
        <v>-1</v>
      </c>
      <c r="X40">
        <v>1</v>
      </c>
      <c r="Y40">
        <v>-1</v>
      </c>
      <c r="Z40">
        <v>-1</v>
      </c>
      <c r="AA40">
        <f>AVERAGE($Q$40:$Z$40)</f>
        <v>0</v>
      </c>
      <c r="AB40" t="s">
        <v>216</v>
      </c>
      <c r="AC40">
        <f>AC39*310</f>
        <v>-38</v>
      </c>
    </row>
    <row r="41" spans="1:231" x14ac:dyDescent="0.25">
      <c r="A41" s="101">
        <v>4</v>
      </c>
      <c r="B41" s="101">
        <v>10</v>
      </c>
      <c r="D41" s="103">
        <v>5</v>
      </c>
      <c r="E41" s="103">
        <v>8</v>
      </c>
      <c r="F41" s="103">
        <v>10</v>
      </c>
      <c r="G41" s="103"/>
      <c r="H41" s="103"/>
      <c r="P41" t="s">
        <v>6</v>
      </c>
      <c r="Q41">
        <v>-1</v>
      </c>
      <c r="R41">
        <v>-1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-1</v>
      </c>
      <c r="Z41">
        <v>-1</v>
      </c>
      <c r="AA41">
        <f>AVERAGE($Q$41:$Z$41)</f>
        <v>0.2</v>
      </c>
      <c r="AB41" t="s">
        <v>220</v>
      </c>
      <c r="AC41">
        <f>(AC39+1)/2</f>
        <v>0.43870967741935485</v>
      </c>
    </row>
    <row r="42" spans="1:231" x14ac:dyDescent="0.25">
      <c r="A42" s="101">
        <v>5</v>
      </c>
      <c r="B42" s="101">
        <v>1</v>
      </c>
      <c r="D42" s="103">
        <v>45</v>
      </c>
      <c r="E42" s="103">
        <v>50</v>
      </c>
      <c r="F42" s="103">
        <v>55</v>
      </c>
      <c r="G42" s="103"/>
      <c r="H42" s="103"/>
      <c r="P42" t="s">
        <v>7</v>
      </c>
      <c r="Q42">
        <v>1</v>
      </c>
      <c r="R42">
        <v>-1</v>
      </c>
      <c r="S42">
        <v>-1</v>
      </c>
      <c r="T42">
        <v>1</v>
      </c>
      <c r="U42">
        <v>-1</v>
      </c>
      <c r="V42">
        <v>-1</v>
      </c>
      <c r="W42">
        <v>-1</v>
      </c>
      <c r="X42">
        <v>-1</v>
      </c>
      <c r="Y42">
        <v>1</v>
      </c>
      <c r="Z42">
        <v>1</v>
      </c>
      <c r="AA42">
        <f>AVERAGE($Q$42:$Z$42)</f>
        <v>-0.2</v>
      </c>
      <c r="AB42" t="s">
        <v>373</v>
      </c>
      <c r="AC42">
        <f>(AC41-(1-AC41))^2</f>
        <v>1.5026014568158164E-2</v>
      </c>
    </row>
    <row r="43" spans="1:231" x14ac:dyDescent="0.25">
      <c r="A43" s="101">
        <v>5</v>
      </c>
      <c r="B43" s="101">
        <v>2</v>
      </c>
      <c r="D43" s="103">
        <v>15</v>
      </c>
      <c r="E43" s="103">
        <v>20</v>
      </c>
      <c r="F43" s="103">
        <v>25</v>
      </c>
      <c r="G43" s="103"/>
      <c r="H43" s="103"/>
      <c r="P43" t="s">
        <v>8</v>
      </c>
      <c r="Q43">
        <v>-1</v>
      </c>
      <c r="R43">
        <v>-1</v>
      </c>
      <c r="S43">
        <v>1</v>
      </c>
      <c r="T43">
        <v>-1</v>
      </c>
      <c r="U43">
        <v>-1</v>
      </c>
      <c r="V43">
        <v>1</v>
      </c>
      <c r="W43">
        <v>-1</v>
      </c>
      <c r="X43">
        <v>1</v>
      </c>
      <c r="Y43">
        <v>-1</v>
      </c>
      <c r="Z43">
        <v>-1</v>
      </c>
      <c r="AA43">
        <f>AVERAGE($Q$43:$Z$43)</f>
        <v>-0.4</v>
      </c>
    </row>
    <row r="44" spans="1:231" x14ac:dyDescent="0.25">
      <c r="A44" s="101">
        <v>5</v>
      </c>
      <c r="B44" s="101">
        <v>3</v>
      </c>
      <c r="D44" s="103">
        <v>2.4</v>
      </c>
      <c r="E44" s="103">
        <v>2.5</v>
      </c>
      <c r="F44" s="103">
        <v>2.6</v>
      </c>
      <c r="G44" s="103"/>
      <c r="H44" s="103"/>
      <c r="P44" t="s">
        <v>9</v>
      </c>
      <c r="Q44">
        <v>1</v>
      </c>
      <c r="R44">
        <v>-1</v>
      </c>
      <c r="S44">
        <v>-1</v>
      </c>
      <c r="T44">
        <v>-1</v>
      </c>
      <c r="U44">
        <v>-1</v>
      </c>
      <c r="V44">
        <v>-1</v>
      </c>
      <c r="W44">
        <v>-1</v>
      </c>
      <c r="X44">
        <v>1</v>
      </c>
      <c r="Y44">
        <v>-1</v>
      </c>
      <c r="Z44">
        <v>-1</v>
      </c>
      <c r="AA44">
        <f>AVERAGE($Q$44:$Z$44)</f>
        <v>-0.6</v>
      </c>
    </row>
    <row r="45" spans="1:231" x14ac:dyDescent="0.25">
      <c r="A45" s="101">
        <v>5</v>
      </c>
      <c r="B45" s="101">
        <v>4</v>
      </c>
      <c r="D45" s="103">
        <v>210</v>
      </c>
      <c r="E45" s="103">
        <v>220</v>
      </c>
      <c r="F45" s="103">
        <v>230</v>
      </c>
      <c r="G45" s="103"/>
      <c r="H45" s="103"/>
      <c r="P45" t="s">
        <v>10</v>
      </c>
      <c r="Q45">
        <v>-1</v>
      </c>
      <c r="R45">
        <v>-1</v>
      </c>
      <c r="S45">
        <v>1</v>
      </c>
      <c r="T45">
        <v>1</v>
      </c>
      <c r="U45">
        <v>-1</v>
      </c>
      <c r="V45">
        <v>1</v>
      </c>
      <c r="W45">
        <v>-1</v>
      </c>
      <c r="X45">
        <v>-1</v>
      </c>
      <c r="Y45">
        <v>-1</v>
      </c>
      <c r="Z45">
        <v>-1</v>
      </c>
      <c r="AA45">
        <f>AVERAGE($Q$45:$Z$45)</f>
        <v>-0.4</v>
      </c>
    </row>
    <row r="46" spans="1:231" x14ac:dyDescent="0.25">
      <c r="A46" s="101">
        <v>5</v>
      </c>
      <c r="B46" s="101">
        <v>5</v>
      </c>
      <c r="D46" s="103">
        <v>50</v>
      </c>
      <c r="E46" s="103">
        <v>80</v>
      </c>
      <c r="F46" s="103">
        <v>100</v>
      </c>
      <c r="G46" s="103"/>
      <c r="H46" s="103"/>
      <c r="P46" t="s">
        <v>11</v>
      </c>
      <c r="Q46">
        <v>1</v>
      </c>
      <c r="R46">
        <v>-1</v>
      </c>
      <c r="S46">
        <v>1</v>
      </c>
      <c r="T46">
        <v>-1</v>
      </c>
      <c r="U46">
        <v>1</v>
      </c>
      <c r="V46">
        <v>1</v>
      </c>
      <c r="W46">
        <v>1</v>
      </c>
      <c r="X46">
        <v>1</v>
      </c>
      <c r="Y46">
        <v>-1</v>
      </c>
      <c r="Z46">
        <v>-1</v>
      </c>
      <c r="AA46">
        <f>AVERAGE($Q$46:$Z$46)</f>
        <v>0.2</v>
      </c>
    </row>
    <row r="47" spans="1:231" x14ac:dyDescent="0.25">
      <c r="A47" s="101">
        <v>5</v>
      </c>
      <c r="B47" s="101">
        <v>6</v>
      </c>
      <c r="D47" s="103">
        <v>30</v>
      </c>
      <c r="E47" s="103">
        <v>40</v>
      </c>
      <c r="F47" s="103">
        <v>50</v>
      </c>
      <c r="G47" s="103"/>
      <c r="H47" s="103"/>
      <c r="P47" t="s">
        <v>12</v>
      </c>
      <c r="Q47">
        <v>1</v>
      </c>
      <c r="R47">
        <v>-1</v>
      </c>
      <c r="S47">
        <v>1</v>
      </c>
      <c r="T47">
        <v>-1</v>
      </c>
      <c r="U47">
        <v>1</v>
      </c>
      <c r="V47">
        <v>1</v>
      </c>
      <c r="W47">
        <v>1</v>
      </c>
      <c r="X47">
        <v>-1</v>
      </c>
      <c r="Y47">
        <v>-1</v>
      </c>
      <c r="Z47">
        <v>-1</v>
      </c>
      <c r="AA47">
        <f>AVERAGE($Q$47:$Z$47)</f>
        <v>0</v>
      </c>
    </row>
    <row r="48" spans="1:231" x14ac:dyDescent="0.25">
      <c r="A48" s="101">
        <v>5</v>
      </c>
      <c r="B48" s="101">
        <v>7</v>
      </c>
      <c r="D48" s="103">
        <v>15</v>
      </c>
      <c r="E48" s="103">
        <v>20</v>
      </c>
      <c r="F48" s="103">
        <v>25</v>
      </c>
      <c r="G48" s="103"/>
      <c r="H48" s="103"/>
      <c r="P48" t="s">
        <v>13</v>
      </c>
      <c r="Q48">
        <v>1</v>
      </c>
      <c r="R48">
        <v>-1</v>
      </c>
      <c r="S48">
        <v>1</v>
      </c>
      <c r="T48">
        <v>1</v>
      </c>
      <c r="U48">
        <v>1</v>
      </c>
      <c r="V48">
        <v>1</v>
      </c>
      <c r="W48">
        <v>-1</v>
      </c>
      <c r="X48">
        <v>1</v>
      </c>
      <c r="Y48">
        <v>-1</v>
      </c>
      <c r="Z48">
        <v>-1</v>
      </c>
      <c r="AA48">
        <f>AVERAGE($Q$48:$Z$48)</f>
        <v>0.2</v>
      </c>
    </row>
    <row r="49" spans="1:27" x14ac:dyDescent="0.25">
      <c r="A49" s="101">
        <v>5</v>
      </c>
      <c r="B49" s="101">
        <v>8</v>
      </c>
      <c r="D49" s="103">
        <v>10</v>
      </c>
      <c r="E49" s="103">
        <v>15</v>
      </c>
      <c r="F49" s="103">
        <v>20</v>
      </c>
      <c r="G49" s="103"/>
      <c r="H49" s="103"/>
      <c r="P49" t="s">
        <v>14</v>
      </c>
      <c r="Q49">
        <v>-1</v>
      </c>
      <c r="R49">
        <v>-1</v>
      </c>
      <c r="S49">
        <v>-1</v>
      </c>
      <c r="T49">
        <v>1</v>
      </c>
      <c r="U49">
        <v>1</v>
      </c>
      <c r="V49">
        <v>1</v>
      </c>
      <c r="W49">
        <v>1</v>
      </c>
      <c r="X49">
        <v>1</v>
      </c>
      <c r="Y49">
        <v>-1</v>
      </c>
      <c r="Z49">
        <v>1</v>
      </c>
      <c r="AA49">
        <f>AVERAGE($Q$49:$Z$49)</f>
        <v>0.2</v>
      </c>
    </row>
    <row r="50" spans="1:27" x14ac:dyDescent="0.25">
      <c r="A50" s="101">
        <v>5</v>
      </c>
      <c r="B50" s="101">
        <v>9</v>
      </c>
      <c r="D50" s="103">
        <v>65</v>
      </c>
      <c r="E50" s="103">
        <v>70</v>
      </c>
      <c r="F50" s="103">
        <v>75</v>
      </c>
      <c r="G50" s="103"/>
      <c r="H50" s="103"/>
      <c r="P50" t="s">
        <v>15</v>
      </c>
      <c r="Q50">
        <v>1</v>
      </c>
      <c r="R50">
        <v>-1</v>
      </c>
      <c r="S50">
        <v>1</v>
      </c>
      <c r="T50">
        <v>1</v>
      </c>
      <c r="U50">
        <v>1</v>
      </c>
      <c r="V50">
        <v>1</v>
      </c>
      <c r="W50">
        <v>-1</v>
      </c>
      <c r="X50">
        <v>-1</v>
      </c>
      <c r="Y50">
        <v>-1</v>
      </c>
      <c r="Z50">
        <v>-1</v>
      </c>
      <c r="AA50">
        <f>AVERAGE($Q$50:$Z$50)</f>
        <v>0</v>
      </c>
    </row>
    <row r="51" spans="1:27" x14ac:dyDescent="0.25">
      <c r="A51" s="101">
        <v>5</v>
      </c>
      <c r="B51" s="101">
        <v>10</v>
      </c>
      <c r="D51" s="103">
        <v>8</v>
      </c>
      <c r="E51" s="103">
        <v>10</v>
      </c>
      <c r="F51" s="103">
        <v>12</v>
      </c>
      <c r="G51" s="103"/>
      <c r="H51" s="103"/>
      <c r="P51" t="s">
        <v>16</v>
      </c>
      <c r="Q51">
        <v>-1</v>
      </c>
      <c r="R51">
        <v>-1</v>
      </c>
      <c r="S51">
        <v>-1</v>
      </c>
      <c r="T51">
        <v>1</v>
      </c>
      <c r="U51">
        <v>-1</v>
      </c>
      <c r="V51">
        <v>1</v>
      </c>
      <c r="W51">
        <v>-1</v>
      </c>
      <c r="X51">
        <v>-1</v>
      </c>
      <c r="Y51">
        <v>-1</v>
      </c>
      <c r="Z51">
        <v>-1</v>
      </c>
      <c r="AA51">
        <f>AVERAGE($Q$51:$Z$51)</f>
        <v>-0.6</v>
      </c>
    </row>
    <row r="52" spans="1:27" x14ac:dyDescent="0.25">
      <c r="A52" s="101">
        <v>6</v>
      </c>
      <c r="B52" s="101">
        <v>1</v>
      </c>
      <c r="D52" s="103">
        <v>60</v>
      </c>
      <c r="E52" s="103">
        <v>70</v>
      </c>
      <c r="F52" s="103">
        <v>80</v>
      </c>
      <c r="G52" s="103"/>
      <c r="H52" s="103"/>
      <c r="P52" t="s">
        <v>17</v>
      </c>
      <c r="Q52">
        <v>1</v>
      </c>
      <c r="R52">
        <v>-1</v>
      </c>
      <c r="S52">
        <v>-1</v>
      </c>
      <c r="T52">
        <v>-1</v>
      </c>
      <c r="U52">
        <v>-1</v>
      </c>
      <c r="V52">
        <v>1</v>
      </c>
      <c r="W52">
        <v>-1</v>
      </c>
      <c r="X52">
        <v>1</v>
      </c>
      <c r="Y52">
        <v>-1</v>
      </c>
      <c r="Z52">
        <v>-1</v>
      </c>
      <c r="AA52">
        <f>AVERAGE($Q$52:$Z$52)</f>
        <v>-0.4</v>
      </c>
    </row>
    <row r="53" spans="1:27" x14ac:dyDescent="0.25">
      <c r="A53" s="101">
        <v>6</v>
      </c>
      <c r="B53" s="101">
        <v>2</v>
      </c>
      <c r="D53" s="103">
        <v>20</v>
      </c>
      <c r="E53" s="103">
        <v>30</v>
      </c>
      <c r="F53" s="103">
        <v>40</v>
      </c>
      <c r="G53" s="103"/>
      <c r="H53" s="103"/>
      <c r="P53" t="s">
        <v>18</v>
      </c>
      <c r="Q53">
        <v>-1</v>
      </c>
      <c r="R53">
        <v>1</v>
      </c>
      <c r="S53">
        <v>-1</v>
      </c>
      <c r="T53">
        <v>1</v>
      </c>
      <c r="U53">
        <v>-1</v>
      </c>
      <c r="V53">
        <v>1</v>
      </c>
      <c r="W53">
        <v>-1</v>
      </c>
      <c r="X53">
        <v>1</v>
      </c>
      <c r="Y53">
        <v>-1</v>
      </c>
      <c r="Z53">
        <v>-1</v>
      </c>
      <c r="AA53">
        <f>AVERAGE($Q$53:$Z$53)</f>
        <v>-0.2</v>
      </c>
    </row>
    <row r="54" spans="1:27" x14ac:dyDescent="0.25">
      <c r="A54" s="101">
        <v>6</v>
      </c>
      <c r="B54" s="101">
        <v>3</v>
      </c>
      <c r="D54" s="103">
        <v>1.8</v>
      </c>
      <c r="E54" s="103">
        <v>2</v>
      </c>
      <c r="F54" s="103">
        <v>2.1</v>
      </c>
      <c r="G54" s="103"/>
      <c r="H54" s="103"/>
      <c r="P54" t="s">
        <v>19</v>
      </c>
      <c r="Q54">
        <v>1</v>
      </c>
      <c r="R54">
        <v>-1</v>
      </c>
      <c r="S54">
        <v>1</v>
      </c>
      <c r="T54">
        <v>1</v>
      </c>
      <c r="U54">
        <v>-1</v>
      </c>
      <c r="V54">
        <v>-1</v>
      </c>
      <c r="W54">
        <v>-1</v>
      </c>
      <c r="X54">
        <v>-1</v>
      </c>
      <c r="Y54">
        <v>-1</v>
      </c>
      <c r="Z54">
        <v>-1</v>
      </c>
      <c r="AA54">
        <f>AVERAGE($Q$54:$Z$54)</f>
        <v>-0.4</v>
      </c>
    </row>
    <row r="55" spans="1:27" x14ac:dyDescent="0.25">
      <c r="A55" s="101">
        <v>6</v>
      </c>
      <c r="B55" s="101">
        <v>4</v>
      </c>
      <c r="D55" s="103">
        <v>220</v>
      </c>
      <c r="E55" s="103">
        <v>230</v>
      </c>
      <c r="F55" s="103">
        <v>240</v>
      </c>
      <c r="G55" s="103"/>
      <c r="H55" s="103"/>
      <c r="P55" t="s">
        <v>20</v>
      </c>
      <c r="Q55">
        <v>1</v>
      </c>
      <c r="R55">
        <v>-1</v>
      </c>
      <c r="S55">
        <v>-1</v>
      </c>
      <c r="T55">
        <v>1</v>
      </c>
      <c r="U55">
        <v>1</v>
      </c>
      <c r="V55">
        <v>1</v>
      </c>
      <c r="W55">
        <v>-1</v>
      </c>
      <c r="X55">
        <v>1</v>
      </c>
      <c r="Y55">
        <v>-1</v>
      </c>
      <c r="Z55">
        <v>-1</v>
      </c>
      <c r="AA55">
        <f>AVERAGE($Q$55:$Z$55)</f>
        <v>0</v>
      </c>
    </row>
    <row r="56" spans="1:27" x14ac:dyDescent="0.25">
      <c r="A56" s="101">
        <v>6</v>
      </c>
      <c r="B56" s="101">
        <v>5</v>
      </c>
      <c r="D56" s="103">
        <v>8</v>
      </c>
      <c r="E56" s="103">
        <v>10</v>
      </c>
      <c r="F56" s="103">
        <v>15</v>
      </c>
      <c r="G56" s="103"/>
      <c r="H56" s="103"/>
      <c r="P56" t="s">
        <v>21</v>
      </c>
      <c r="Q56">
        <v>-1</v>
      </c>
      <c r="R56">
        <v>-1</v>
      </c>
      <c r="S56">
        <v>-1</v>
      </c>
      <c r="T56">
        <v>1</v>
      </c>
      <c r="U56">
        <v>1</v>
      </c>
      <c r="V56">
        <v>1</v>
      </c>
      <c r="W56">
        <v>-1</v>
      </c>
      <c r="X56">
        <v>1</v>
      </c>
      <c r="Y56">
        <v>-1</v>
      </c>
      <c r="Z56">
        <v>-1</v>
      </c>
      <c r="AA56">
        <f>AVERAGE($Q$56:$Z$56)</f>
        <v>-0.2</v>
      </c>
    </row>
    <row r="57" spans="1:27" x14ac:dyDescent="0.25">
      <c r="A57" s="101">
        <v>6</v>
      </c>
      <c r="B57" s="101">
        <v>6</v>
      </c>
      <c r="D57" s="103">
        <v>10</v>
      </c>
      <c r="E57" s="103">
        <v>15</v>
      </c>
      <c r="F57" s="103">
        <v>20</v>
      </c>
      <c r="G57" s="103"/>
      <c r="H57" s="103"/>
      <c r="P57" t="s">
        <v>22</v>
      </c>
      <c r="Q57">
        <v>-1</v>
      </c>
      <c r="R57">
        <v>-1</v>
      </c>
      <c r="S57">
        <v>-1</v>
      </c>
      <c r="T57">
        <v>1</v>
      </c>
      <c r="U57">
        <v>1</v>
      </c>
      <c r="V57">
        <v>-1</v>
      </c>
      <c r="W57">
        <v>-1</v>
      </c>
      <c r="X57">
        <v>1</v>
      </c>
      <c r="Y57">
        <v>-1</v>
      </c>
      <c r="Z57">
        <v>-1</v>
      </c>
      <c r="AA57">
        <f>AVERAGE($Q$57:$Z$57)</f>
        <v>-0.4</v>
      </c>
    </row>
    <row r="58" spans="1:27" x14ac:dyDescent="0.25">
      <c r="A58" s="101">
        <v>6</v>
      </c>
      <c r="B58" s="101">
        <v>7</v>
      </c>
      <c r="D58" s="103">
        <v>10</v>
      </c>
      <c r="E58" s="103">
        <v>12</v>
      </c>
      <c r="F58" s="103">
        <v>15</v>
      </c>
      <c r="G58" s="103"/>
      <c r="H58" s="103"/>
      <c r="P58" t="s">
        <v>23</v>
      </c>
      <c r="Q58">
        <v>1</v>
      </c>
      <c r="R58">
        <v>-1</v>
      </c>
      <c r="S58">
        <v>-1</v>
      </c>
      <c r="T58">
        <v>1</v>
      </c>
      <c r="U58">
        <v>1</v>
      </c>
      <c r="V58">
        <v>1</v>
      </c>
      <c r="W58">
        <v>-1</v>
      </c>
      <c r="X58">
        <v>1</v>
      </c>
      <c r="Y58">
        <v>-1</v>
      </c>
      <c r="Z58">
        <v>-1</v>
      </c>
      <c r="AA58">
        <f>AVERAGE($Q$58:$Z$58)</f>
        <v>0</v>
      </c>
    </row>
    <row r="59" spans="1:27" x14ac:dyDescent="0.25">
      <c r="A59" s="101">
        <v>6</v>
      </c>
      <c r="B59" s="101">
        <v>8</v>
      </c>
      <c r="D59" s="103">
        <v>5</v>
      </c>
      <c r="E59" s="103">
        <v>6</v>
      </c>
      <c r="F59" s="103">
        <v>7</v>
      </c>
      <c r="G59" s="103"/>
      <c r="H59" s="103"/>
      <c r="P59" t="s">
        <v>24</v>
      </c>
      <c r="Q59">
        <v>1</v>
      </c>
      <c r="R59">
        <v>-1</v>
      </c>
      <c r="S59">
        <v>-1</v>
      </c>
      <c r="T59">
        <v>1</v>
      </c>
      <c r="U59">
        <v>1</v>
      </c>
      <c r="V59">
        <v>-1</v>
      </c>
      <c r="W59">
        <v>1</v>
      </c>
      <c r="X59">
        <v>-1</v>
      </c>
      <c r="Y59">
        <v>-1</v>
      </c>
      <c r="Z59">
        <v>-1</v>
      </c>
      <c r="AA59">
        <f>AVERAGE($Q$59:$Z$59)</f>
        <v>-0.2</v>
      </c>
    </row>
    <row r="60" spans="1:27" x14ac:dyDescent="0.25">
      <c r="A60" s="101">
        <v>6</v>
      </c>
      <c r="B60" s="101">
        <v>9</v>
      </c>
      <c r="D60" s="103">
        <v>85</v>
      </c>
      <c r="E60" s="103">
        <v>90</v>
      </c>
      <c r="F60" s="103">
        <v>95</v>
      </c>
      <c r="G60" s="103"/>
      <c r="H60" s="103"/>
      <c r="P60" t="s">
        <v>25</v>
      </c>
      <c r="Q60">
        <v>1</v>
      </c>
      <c r="R60">
        <v>1</v>
      </c>
      <c r="S60">
        <v>-1</v>
      </c>
      <c r="T60">
        <v>1</v>
      </c>
      <c r="U60">
        <v>1</v>
      </c>
      <c r="V60">
        <v>1</v>
      </c>
      <c r="W60">
        <v>-1</v>
      </c>
      <c r="X60">
        <v>1</v>
      </c>
      <c r="Y60">
        <v>-1</v>
      </c>
      <c r="Z60">
        <v>-1</v>
      </c>
      <c r="AA60">
        <f>AVERAGE($Q$60:$Z$60)</f>
        <v>0.2</v>
      </c>
    </row>
    <row r="61" spans="1:27" x14ac:dyDescent="0.25">
      <c r="A61" s="101">
        <v>6</v>
      </c>
      <c r="B61" s="101">
        <v>10</v>
      </c>
      <c r="D61" s="103">
        <v>10</v>
      </c>
      <c r="E61" s="103">
        <v>15</v>
      </c>
      <c r="F61" s="103">
        <v>18</v>
      </c>
      <c r="G61" s="103"/>
      <c r="H61" s="103"/>
      <c r="P61" t="s">
        <v>26</v>
      </c>
      <c r="Q61">
        <v>1</v>
      </c>
      <c r="R61">
        <v>-1</v>
      </c>
      <c r="S61">
        <v>-1</v>
      </c>
      <c r="T61">
        <v>1</v>
      </c>
      <c r="U61">
        <v>1</v>
      </c>
      <c r="V61">
        <v>1</v>
      </c>
      <c r="W61">
        <v>-1</v>
      </c>
      <c r="X61">
        <v>1</v>
      </c>
      <c r="Y61">
        <v>-1</v>
      </c>
      <c r="Z61">
        <v>-1</v>
      </c>
      <c r="AA61">
        <f>AVERAGE($Q$61:$Z$61)</f>
        <v>0</v>
      </c>
    </row>
    <row r="62" spans="1:27" x14ac:dyDescent="0.25">
      <c r="A62" s="101">
        <v>7</v>
      </c>
      <c r="B62" s="101">
        <v>1</v>
      </c>
      <c r="D62" s="103">
        <v>40</v>
      </c>
      <c r="E62" s="103">
        <v>50</v>
      </c>
      <c r="F62" s="103">
        <v>60</v>
      </c>
      <c r="G62" s="103"/>
      <c r="H62" s="103"/>
      <c r="P62" t="s">
        <v>27</v>
      </c>
      <c r="Q62">
        <v>-1</v>
      </c>
      <c r="R62">
        <v>1</v>
      </c>
      <c r="S62">
        <v>1</v>
      </c>
      <c r="T62">
        <v>-1</v>
      </c>
      <c r="U62">
        <v>1</v>
      </c>
      <c r="V62">
        <v>1</v>
      </c>
      <c r="W62">
        <v>-1</v>
      </c>
      <c r="X62">
        <v>-1</v>
      </c>
      <c r="Y62">
        <v>-1</v>
      </c>
      <c r="Z62">
        <v>-1</v>
      </c>
      <c r="AA62">
        <f>AVERAGE($Q$62:$Z$62)</f>
        <v>-0.2</v>
      </c>
    </row>
    <row r="63" spans="1:27" x14ac:dyDescent="0.25">
      <c r="A63" s="101">
        <v>7</v>
      </c>
      <c r="B63" s="101">
        <v>2</v>
      </c>
      <c r="D63" s="103">
        <v>10</v>
      </c>
      <c r="E63" s="103">
        <v>20</v>
      </c>
      <c r="F63" s="103">
        <v>25</v>
      </c>
      <c r="G63" s="103"/>
      <c r="H63" s="103"/>
      <c r="P63" t="s">
        <v>28</v>
      </c>
      <c r="Q63">
        <v>1</v>
      </c>
      <c r="R63">
        <v>-1</v>
      </c>
      <c r="S63">
        <v>-1</v>
      </c>
      <c r="T63">
        <v>-1</v>
      </c>
      <c r="U63">
        <v>-1</v>
      </c>
      <c r="V63">
        <v>1</v>
      </c>
      <c r="W63">
        <v>-1</v>
      </c>
      <c r="X63">
        <v>1</v>
      </c>
      <c r="Y63">
        <v>-1</v>
      </c>
      <c r="Z63">
        <v>-1</v>
      </c>
      <c r="AA63">
        <f>AVERAGE($Q$63:$Z$63)</f>
        <v>-0.4</v>
      </c>
    </row>
    <row r="64" spans="1:27" x14ac:dyDescent="0.25">
      <c r="A64" s="101">
        <v>7</v>
      </c>
      <c r="B64" s="101">
        <v>3</v>
      </c>
      <c r="D64" s="103">
        <v>2</v>
      </c>
      <c r="E64" s="103">
        <v>2.5</v>
      </c>
      <c r="F64" s="103">
        <v>3</v>
      </c>
      <c r="G64" s="103"/>
      <c r="H64" s="103"/>
      <c r="P64" t="s">
        <v>29</v>
      </c>
      <c r="Q64">
        <v>1</v>
      </c>
      <c r="R64">
        <v>-1</v>
      </c>
      <c r="S64">
        <v>1</v>
      </c>
      <c r="T64">
        <v>1</v>
      </c>
      <c r="U64">
        <v>1</v>
      </c>
      <c r="V64">
        <v>1</v>
      </c>
      <c r="W64">
        <v>-1</v>
      </c>
      <c r="X64">
        <v>1</v>
      </c>
      <c r="Y64">
        <v>-1</v>
      </c>
      <c r="Z64">
        <v>1</v>
      </c>
      <c r="AA64">
        <f>AVERAGE($Q$64:$Z$64)</f>
        <v>0.4</v>
      </c>
    </row>
    <row r="65" spans="1:30" x14ac:dyDescent="0.25">
      <c r="A65" s="101">
        <v>7</v>
      </c>
      <c r="B65" s="101">
        <v>4</v>
      </c>
      <c r="D65" s="103">
        <v>210</v>
      </c>
      <c r="E65" s="103">
        <v>220</v>
      </c>
      <c r="F65" s="103">
        <v>240</v>
      </c>
      <c r="G65" s="103"/>
      <c r="H65" s="103"/>
      <c r="P65" t="s">
        <v>30</v>
      </c>
      <c r="Q65">
        <v>-1</v>
      </c>
      <c r="R65">
        <v>-1</v>
      </c>
      <c r="S65">
        <v>-1</v>
      </c>
      <c r="T65">
        <v>1</v>
      </c>
      <c r="U65">
        <v>-1</v>
      </c>
      <c r="V65">
        <v>1</v>
      </c>
      <c r="W65">
        <v>-1</v>
      </c>
      <c r="X65">
        <v>-1</v>
      </c>
      <c r="Y65">
        <v>-1</v>
      </c>
      <c r="Z65">
        <v>-1</v>
      </c>
      <c r="AA65">
        <f>AVERAGE($Q$65:$Z$65)</f>
        <v>-0.6</v>
      </c>
    </row>
    <row r="66" spans="1:30" x14ac:dyDescent="0.25">
      <c r="A66" s="101">
        <v>7</v>
      </c>
      <c r="B66" s="101">
        <v>5</v>
      </c>
      <c r="D66" s="103">
        <v>200</v>
      </c>
      <c r="E66" s="103">
        <v>250</v>
      </c>
      <c r="F66" s="103">
        <v>300</v>
      </c>
      <c r="G66" s="103"/>
      <c r="H66" s="103"/>
      <c r="P66" t="s">
        <v>31</v>
      </c>
      <c r="Q66">
        <v>1</v>
      </c>
      <c r="R66">
        <v>-1</v>
      </c>
      <c r="S66">
        <v>1</v>
      </c>
      <c r="T66">
        <v>1</v>
      </c>
      <c r="U66">
        <v>-1</v>
      </c>
      <c r="V66">
        <v>-1</v>
      </c>
      <c r="W66">
        <v>-1</v>
      </c>
      <c r="X66">
        <v>-1</v>
      </c>
      <c r="Y66">
        <v>-1</v>
      </c>
      <c r="Z66">
        <v>1</v>
      </c>
      <c r="AA66">
        <f>AVERAGE($Q$66:$Z$66)</f>
        <v>-0.2</v>
      </c>
    </row>
    <row r="67" spans="1:30" x14ac:dyDescent="0.25">
      <c r="A67" s="101">
        <v>7</v>
      </c>
      <c r="B67" s="101">
        <v>6</v>
      </c>
      <c r="D67" s="103">
        <v>400</v>
      </c>
      <c r="E67" s="103">
        <v>500</v>
      </c>
      <c r="F67" s="103">
        <v>600</v>
      </c>
      <c r="G67" s="103"/>
      <c r="H67" s="103"/>
      <c r="P67" t="s">
        <v>79</v>
      </c>
      <c r="Q67">
        <f>AVERAGE($Q$36:$Q$66)</f>
        <v>0.35483870967741937</v>
      </c>
      <c r="R67">
        <f>AVERAGE($R$36:$R$66)</f>
        <v>-0.80645161290322576</v>
      </c>
      <c r="S67">
        <f>AVERAGE($S$36:$S$66)</f>
        <v>-0.16129032258064516</v>
      </c>
      <c r="T67">
        <f>AVERAGE($T$36:$T$66)</f>
        <v>0.4838709677419355</v>
      </c>
      <c r="U67">
        <f>AVERAGE($U$36:$U$66)</f>
        <v>0.29032258064516131</v>
      </c>
      <c r="V67">
        <f>AVERAGE($V$36:$V$66)</f>
        <v>0.61290322580645162</v>
      </c>
      <c r="W67">
        <f>AVERAGE($W$36:$W$66)</f>
        <v>-0.67741935483870963</v>
      </c>
      <c r="X67">
        <f>AVERAGE($X$36:$X$66)</f>
        <v>0.29032258064516131</v>
      </c>
      <c r="Y67">
        <f>AVERAGE($Y$36:$Y$66)</f>
        <v>-0.93548387096774188</v>
      </c>
      <c r="Z67">
        <f>AVERAGE($Z$36:$Z$66)</f>
        <v>-0.67741935483870963</v>
      </c>
    </row>
    <row r="68" spans="1:30" x14ac:dyDescent="0.25">
      <c r="A68" s="101">
        <v>7</v>
      </c>
      <c r="B68" s="101">
        <v>7</v>
      </c>
      <c r="D68" s="103">
        <v>10</v>
      </c>
      <c r="E68" s="103">
        <v>15</v>
      </c>
      <c r="F68" s="103">
        <v>20</v>
      </c>
      <c r="G68" s="103"/>
      <c r="H68" s="103"/>
    </row>
    <row r="69" spans="1:30" x14ac:dyDescent="0.25">
      <c r="A69" s="101">
        <v>7</v>
      </c>
      <c r="B69" s="101">
        <v>8</v>
      </c>
      <c r="D69" s="103">
        <v>100</v>
      </c>
      <c r="E69" s="103">
        <v>120</v>
      </c>
      <c r="F69" s="103">
        <v>150</v>
      </c>
      <c r="G69" s="103"/>
      <c r="H69" s="103"/>
    </row>
    <row r="70" spans="1:30" x14ac:dyDescent="0.25">
      <c r="A70" s="101">
        <v>7</v>
      </c>
      <c r="B70" s="101">
        <v>9</v>
      </c>
      <c r="D70" s="103">
        <v>25</v>
      </c>
      <c r="E70" s="103">
        <v>30</v>
      </c>
      <c r="F70" s="103">
        <v>35</v>
      </c>
      <c r="G70" s="103"/>
      <c r="H70" s="103"/>
      <c r="P70" t="s">
        <v>99</v>
      </c>
      <c r="Q70" t="s">
        <v>81</v>
      </c>
      <c r="R70" t="s">
        <v>82</v>
      </c>
      <c r="S70" t="s">
        <v>83</v>
      </c>
      <c r="T70" t="s">
        <v>84</v>
      </c>
      <c r="U70" t="s">
        <v>85</v>
      </c>
      <c r="V70" t="s">
        <v>86</v>
      </c>
      <c r="W70" t="s">
        <v>87</v>
      </c>
      <c r="X70" t="s">
        <v>88</v>
      </c>
      <c r="Y70" t="s">
        <v>89</v>
      </c>
      <c r="Z70" t="s">
        <v>90</v>
      </c>
      <c r="AA70" t="s">
        <v>80</v>
      </c>
      <c r="AB70" t="s">
        <v>442</v>
      </c>
      <c r="AD70" t="s">
        <v>42</v>
      </c>
    </row>
    <row r="71" spans="1:30" x14ac:dyDescent="0.25">
      <c r="A71" s="101">
        <v>7</v>
      </c>
      <c r="B71" s="101">
        <v>10</v>
      </c>
      <c r="D71" s="103">
        <v>4</v>
      </c>
      <c r="E71" s="103">
        <v>5</v>
      </c>
      <c r="F71" s="103">
        <v>10</v>
      </c>
      <c r="G71" s="103"/>
      <c r="H71" s="103"/>
      <c r="P71" t="s">
        <v>1</v>
      </c>
      <c r="Q71">
        <v>1</v>
      </c>
      <c r="R71">
        <v>1</v>
      </c>
      <c r="S71">
        <v>-1</v>
      </c>
      <c r="T71">
        <v>1</v>
      </c>
      <c r="U71">
        <v>-1</v>
      </c>
      <c r="V71">
        <v>-1</v>
      </c>
      <c r="W71">
        <v>1</v>
      </c>
      <c r="X71">
        <v>1</v>
      </c>
      <c r="Y71">
        <v>-1</v>
      </c>
      <c r="Z71">
        <v>1</v>
      </c>
      <c r="AA71">
        <f>AVERAGE($Q$71:$Z$71)</f>
        <v>0.2</v>
      </c>
      <c r="AB71" t="s">
        <v>52</v>
      </c>
      <c r="AC71">
        <f>VARP($Q$102:$Z$102)</f>
        <v>0.14718002081165454</v>
      </c>
      <c r="AD71">
        <f>AC71/AC73</f>
        <v>0.15304212337289952</v>
      </c>
    </row>
    <row r="72" spans="1:30" x14ac:dyDescent="0.25">
      <c r="A72" s="101">
        <v>8</v>
      </c>
      <c r="B72" s="101">
        <v>1</v>
      </c>
      <c r="D72" s="103">
        <v>50</v>
      </c>
      <c r="E72" s="103">
        <v>60</v>
      </c>
      <c r="F72" s="103">
        <v>70</v>
      </c>
      <c r="G72" s="103"/>
      <c r="H72" s="103"/>
      <c r="P72" t="s">
        <v>2</v>
      </c>
      <c r="Q72">
        <v>1</v>
      </c>
      <c r="R72">
        <v>-1</v>
      </c>
      <c r="S72">
        <v>-1</v>
      </c>
      <c r="T72">
        <v>-1</v>
      </c>
      <c r="U72">
        <v>-1</v>
      </c>
      <c r="V72">
        <v>-1</v>
      </c>
      <c r="W72">
        <v>1</v>
      </c>
      <c r="X72">
        <v>-1</v>
      </c>
      <c r="Y72">
        <v>-1</v>
      </c>
      <c r="Z72">
        <v>1</v>
      </c>
      <c r="AA72">
        <f>AVERAGE($Q$72:$Z$72)</f>
        <v>-0.4</v>
      </c>
      <c r="AB72" t="s">
        <v>54</v>
      </c>
      <c r="AC72">
        <f>VARP($Z$71:$AA$102)</f>
        <v>0.56129324848218842</v>
      </c>
      <c r="AD72">
        <f>AC72/AC73</f>
        <v>0.58364926237178838</v>
      </c>
    </row>
    <row r="73" spans="1:30" x14ac:dyDescent="0.25">
      <c r="A73" s="101">
        <v>8</v>
      </c>
      <c r="B73" s="101">
        <v>2</v>
      </c>
      <c r="D73" s="103">
        <v>20</v>
      </c>
      <c r="E73" s="103">
        <v>30</v>
      </c>
      <c r="F73" s="103">
        <v>40</v>
      </c>
      <c r="G73" s="103"/>
      <c r="H73" s="103"/>
      <c r="P73" t="s">
        <v>3</v>
      </c>
      <c r="Q73">
        <v>1</v>
      </c>
      <c r="R73">
        <v>-1</v>
      </c>
      <c r="S73">
        <v>1</v>
      </c>
      <c r="T73">
        <v>1</v>
      </c>
      <c r="U73">
        <v>-1</v>
      </c>
      <c r="V73">
        <v>-1</v>
      </c>
      <c r="W73">
        <v>1</v>
      </c>
      <c r="X73">
        <v>-1</v>
      </c>
      <c r="Y73">
        <v>-1</v>
      </c>
      <c r="Z73">
        <v>-1</v>
      </c>
      <c r="AA73">
        <f>AVERAGE($Q$73:$Z$73)</f>
        <v>-0.2</v>
      </c>
      <c r="AB73" t="s">
        <v>57</v>
      </c>
      <c r="AC73">
        <f>VARP($Q$71:$Z$102)</f>
        <v>0.96169614984391261</v>
      </c>
    </row>
    <row r="74" spans="1:30" x14ac:dyDescent="0.25">
      <c r="A74" s="101">
        <v>8</v>
      </c>
      <c r="B74" s="101">
        <v>3</v>
      </c>
      <c r="D74" s="103">
        <v>1.9</v>
      </c>
      <c r="E74" s="103">
        <v>2.25</v>
      </c>
      <c r="F74" s="103">
        <v>2.4</v>
      </c>
      <c r="G74" s="103"/>
      <c r="H74" s="103"/>
      <c r="P74" t="s">
        <v>4</v>
      </c>
      <c r="Q74">
        <v>1</v>
      </c>
      <c r="R74">
        <v>-1</v>
      </c>
      <c r="S74">
        <v>1</v>
      </c>
      <c r="T74">
        <v>1</v>
      </c>
      <c r="U74">
        <v>-1</v>
      </c>
      <c r="V74">
        <v>-1</v>
      </c>
      <c r="W74">
        <v>-1</v>
      </c>
      <c r="X74">
        <v>1</v>
      </c>
      <c r="Y74">
        <v>-1</v>
      </c>
      <c r="Z74">
        <v>1</v>
      </c>
      <c r="AA74">
        <f>AVERAGE($Q$74:$Z$74)</f>
        <v>0</v>
      </c>
      <c r="AB74" t="s">
        <v>77</v>
      </c>
      <c r="AC74">
        <f>AVERAGE($Q$71:$Z$102)</f>
        <v>-0.10967741935483873</v>
      </c>
    </row>
    <row r="75" spans="1:30" x14ac:dyDescent="0.25">
      <c r="A75" s="101">
        <v>8</v>
      </c>
      <c r="B75" s="101">
        <v>4</v>
      </c>
      <c r="D75" s="103">
        <v>250</v>
      </c>
      <c r="E75" s="103">
        <v>275</v>
      </c>
      <c r="F75" s="103">
        <v>300</v>
      </c>
      <c r="G75" s="103"/>
      <c r="H75" s="103"/>
      <c r="P75" t="s">
        <v>5</v>
      </c>
      <c r="Q75">
        <v>1</v>
      </c>
      <c r="R75">
        <v>-1</v>
      </c>
      <c r="S75">
        <v>1</v>
      </c>
      <c r="T75">
        <v>-1</v>
      </c>
      <c r="U75">
        <v>1</v>
      </c>
      <c r="V75">
        <v>-1</v>
      </c>
      <c r="W75">
        <v>-1</v>
      </c>
      <c r="X75">
        <v>1</v>
      </c>
      <c r="Y75">
        <v>-1</v>
      </c>
      <c r="Z75">
        <v>-1</v>
      </c>
      <c r="AA75">
        <f>AVERAGE($Q$75:$Z$75)</f>
        <v>-0.2</v>
      </c>
      <c r="AB75" t="s">
        <v>217</v>
      </c>
      <c r="AC75">
        <f>AC74*310</f>
        <v>-34.000000000000007</v>
      </c>
    </row>
    <row r="76" spans="1:30" x14ac:dyDescent="0.25">
      <c r="A76" s="101">
        <v>8</v>
      </c>
      <c r="B76" s="101">
        <v>5</v>
      </c>
      <c r="D76" s="103">
        <v>50</v>
      </c>
      <c r="E76" s="103">
        <v>100</v>
      </c>
      <c r="F76" s="103">
        <v>150</v>
      </c>
      <c r="G76" s="103"/>
      <c r="H76" s="103"/>
      <c r="P76" t="s">
        <v>6</v>
      </c>
      <c r="Q76">
        <v>-1</v>
      </c>
      <c r="R76">
        <v>-1</v>
      </c>
      <c r="S76">
        <v>-1</v>
      </c>
      <c r="T76">
        <v>-1</v>
      </c>
      <c r="U76">
        <v>-1</v>
      </c>
      <c r="V76">
        <v>-1</v>
      </c>
      <c r="W76">
        <v>1</v>
      </c>
      <c r="X76">
        <v>-1</v>
      </c>
      <c r="Y76">
        <v>-1</v>
      </c>
      <c r="Z76">
        <v>-1</v>
      </c>
      <c r="AA76">
        <f>AVERAGE($Q$76:$Z$76)</f>
        <v>-0.8</v>
      </c>
      <c r="AB76" t="s">
        <v>220</v>
      </c>
      <c r="AC76">
        <f>(AC74+1)/2</f>
        <v>0.44516129032258062</v>
      </c>
    </row>
    <row r="77" spans="1:30" x14ac:dyDescent="0.25">
      <c r="A77" s="101">
        <v>8</v>
      </c>
      <c r="B77" s="101">
        <v>6</v>
      </c>
      <c r="D77" s="103">
        <v>25</v>
      </c>
      <c r="E77" s="103">
        <v>50</v>
      </c>
      <c r="F77" s="103">
        <v>75</v>
      </c>
      <c r="G77" s="103"/>
      <c r="H77" s="103"/>
      <c r="P77" t="s">
        <v>7</v>
      </c>
      <c r="Q77">
        <v>1</v>
      </c>
      <c r="R77">
        <v>1</v>
      </c>
      <c r="S77">
        <v>1</v>
      </c>
      <c r="T77">
        <v>-1</v>
      </c>
      <c r="U77">
        <v>-1</v>
      </c>
      <c r="V77">
        <v>-1</v>
      </c>
      <c r="W77">
        <v>1</v>
      </c>
      <c r="X77">
        <v>-1</v>
      </c>
      <c r="Y77">
        <v>-1</v>
      </c>
      <c r="Z77">
        <v>1</v>
      </c>
      <c r="AA77">
        <f>AVERAGE($Q$77:$Z$77)</f>
        <v>0</v>
      </c>
      <c r="AB77" t="s">
        <v>373</v>
      </c>
      <c r="AC77">
        <f>(AC76-(1-AC76))^2</f>
        <v>1.2029136316337175E-2</v>
      </c>
    </row>
    <row r="78" spans="1:30" x14ac:dyDescent="0.25">
      <c r="A78" s="101">
        <v>8</v>
      </c>
      <c r="B78" s="101">
        <v>7</v>
      </c>
      <c r="D78" s="103">
        <v>10</v>
      </c>
      <c r="E78" s="103">
        <v>15</v>
      </c>
      <c r="F78" s="103">
        <v>20</v>
      </c>
      <c r="G78" s="103"/>
      <c r="H78" s="103"/>
      <c r="P78" t="s">
        <v>8</v>
      </c>
      <c r="Q78">
        <v>1</v>
      </c>
      <c r="R78">
        <v>-1</v>
      </c>
      <c r="S78">
        <v>-1</v>
      </c>
      <c r="T78">
        <v>-1</v>
      </c>
      <c r="U78">
        <v>1</v>
      </c>
      <c r="V78">
        <v>1</v>
      </c>
      <c r="W78">
        <v>1</v>
      </c>
      <c r="X78">
        <v>-1</v>
      </c>
      <c r="Y78">
        <v>-1</v>
      </c>
      <c r="Z78">
        <v>1</v>
      </c>
      <c r="AA78">
        <f>AVERAGE($Q$78:$Z$78)</f>
        <v>0</v>
      </c>
    </row>
    <row r="79" spans="1:30" x14ac:dyDescent="0.25">
      <c r="A79" s="101">
        <v>8</v>
      </c>
      <c r="B79" s="101">
        <v>8</v>
      </c>
      <c r="D79" s="103">
        <v>5</v>
      </c>
      <c r="E79" s="103">
        <v>10</v>
      </c>
      <c r="F79" s="103">
        <v>15</v>
      </c>
      <c r="G79" s="103"/>
      <c r="H79" s="103"/>
      <c r="P79" t="s">
        <v>9</v>
      </c>
      <c r="Q79">
        <v>1</v>
      </c>
      <c r="R79">
        <v>-1</v>
      </c>
      <c r="S79">
        <v>1</v>
      </c>
      <c r="T79">
        <v>1</v>
      </c>
      <c r="U79">
        <v>-1</v>
      </c>
      <c r="V79">
        <v>-1</v>
      </c>
      <c r="W79">
        <v>1</v>
      </c>
      <c r="X79">
        <v>1</v>
      </c>
      <c r="Y79">
        <v>-1</v>
      </c>
      <c r="Z79">
        <v>1</v>
      </c>
      <c r="AA79">
        <f>AVERAGE($Q$79:$Z$79)</f>
        <v>0.2</v>
      </c>
    </row>
    <row r="80" spans="1:30" x14ac:dyDescent="0.25">
      <c r="A80" s="101">
        <v>8</v>
      </c>
      <c r="B80" s="101">
        <v>9</v>
      </c>
      <c r="D80" s="103">
        <v>75</v>
      </c>
      <c r="E80" s="103">
        <v>85</v>
      </c>
      <c r="F80" s="103">
        <v>90</v>
      </c>
      <c r="G80" s="103"/>
      <c r="H80" s="103"/>
      <c r="P80" t="s">
        <v>10</v>
      </c>
      <c r="Q80">
        <v>1</v>
      </c>
      <c r="R80">
        <v>-1</v>
      </c>
      <c r="S80">
        <v>-1</v>
      </c>
      <c r="T80">
        <v>-1</v>
      </c>
      <c r="U80">
        <v>1</v>
      </c>
      <c r="V80">
        <v>1</v>
      </c>
      <c r="W80">
        <v>-1</v>
      </c>
      <c r="X80">
        <v>-1</v>
      </c>
      <c r="Y80">
        <v>1</v>
      </c>
      <c r="Z80">
        <v>1</v>
      </c>
      <c r="AA80">
        <f>AVERAGE($Q$80:$Z$80)</f>
        <v>0</v>
      </c>
    </row>
    <row r="81" spans="1:27" x14ac:dyDescent="0.25">
      <c r="A81" s="101">
        <v>8</v>
      </c>
      <c r="B81" s="101">
        <v>10</v>
      </c>
      <c r="D81" s="103">
        <v>5</v>
      </c>
      <c r="E81" s="103">
        <v>10</v>
      </c>
      <c r="F81" s="103">
        <v>15</v>
      </c>
      <c r="G81" s="103"/>
      <c r="H81" s="103"/>
      <c r="P81" t="s">
        <v>11</v>
      </c>
      <c r="Q81">
        <v>-1</v>
      </c>
      <c r="R81">
        <v>-1</v>
      </c>
      <c r="S81">
        <v>1</v>
      </c>
      <c r="T81">
        <v>-1</v>
      </c>
      <c r="U81">
        <v>-1</v>
      </c>
      <c r="V81">
        <v>-1</v>
      </c>
      <c r="W81">
        <v>-1</v>
      </c>
      <c r="X81">
        <v>-1</v>
      </c>
      <c r="Y81">
        <v>-1</v>
      </c>
      <c r="Z81">
        <v>1</v>
      </c>
      <c r="AA81">
        <f>AVERAGE($Q$81:$Z$81)</f>
        <v>-0.6</v>
      </c>
    </row>
    <row r="82" spans="1:27" x14ac:dyDescent="0.25">
      <c r="A82" s="101">
        <v>9</v>
      </c>
      <c r="B82" s="101">
        <v>1</v>
      </c>
      <c r="D82" s="103">
        <v>45</v>
      </c>
      <c r="E82" s="103">
        <v>50</v>
      </c>
      <c r="F82" s="103">
        <v>60</v>
      </c>
      <c r="G82" s="103"/>
      <c r="H82" s="103"/>
      <c r="P82" t="s">
        <v>12</v>
      </c>
      <c r="Q82">
        <v>-1</v>
      </c>
      <c r="R82">
        <v>-1</v>
      </c>
      <c r="S82">
        <v>-1</v>
      </c>
      <c r="T82">
        <v>1</v>
      </c>
      <c r="U82">
        <v>1</v>
      </c>
      <c r="V82">
        <v>-1</v>
      </c>
      <c r="W82">
        <v>-1</v>
      </c>
      <c r="X82">
        <v>-1</v>
      </c>
      <c r="Y82">
        <v>-1</v>
      </c>
      <c r="Z82">
        <v>1</v>
      </c>
      <c r="AA82">
        <f>AVERAGE($Q$82:$Z$82)</f>
        <v>-0.4</v>
      </c>
    </row>
    <row r="83" spans="1:27" x14ac:dyDescent="0.25">
      <c r="A83" s="101">
        <v>9</v>
      </c>
      <c r="B83" s="101">
        <v>2</v>
      </c>
      <c r="D83" s="103">
        <v>30</v>
      </c>
      <c r="E83" s="103">
        <v>40</v>
      </c>
      <c r="F83" s="103">
        <v>50</v>
      </c>
      <c r="G83" s="103"/>
      <c r="H83" s="103"/>
      <c r="P83" t="s">
        <v>13</v>
      </c>
      <c r="Q83">
        <v>-1</v>
      </c>
      <c r="R83">
        <v>-1</v>
      </c>
      <c r="S83">
        <v>-1</v>
      </c>
      <c r="T83">
        <v>-1</v>
      </c>
      <c r="U83">
        <v>-1</v>
      </c>
      <c r="V83">
        <v>-1</v>
      </c>
      <c r="W83">
        <v>-1</v>
      </c>
      <c r="X83">
        <v>1</v>
      </c>
      <c r="Y83">
        <v>-1</v>
      </c>
      <c r="Z83">
        <v>1</v>
      </c>
      <c r="AA83">
        <f>AVERAGE($Q$83:$Z$83)</f>
        <v>-0.6</v>
      </c>
    </row>
    <row r="84" spans="1:27" x14ac:dyDescent="0.25">
      <c r="A84" s="101">
        <v>9</v>
      </c>
      <c r="B84" s="101">
        <v>3</v>
      </c>
      <c r="D84" s="103">
        <v>2.1</v>
      </c>
      <c r="E84" s="103">
        <v>2.5</v>
      </c>
      <c r="F84" s="103">
        <v>2.8</v>
      </c>
      <c r="G84" s="103"/>
      <c r="H84" s="103"/>
      <c r="P84" t="s">
        <v>14</v>
      </c>
      <c r="Q84">
        <v>-1</v>
      </c>
      <c r="R84">
        <v>1</v>
      </c>
      <c r="S84">
        <v>1</v>
      </c>
      <c r="T84">
        <v>-1</v>
      </c>
      <c r="U84">
        <v>-1</v>
      </c>
      <c r="V84">
        <v>-1</v>
      </c>
      <c r="W84">
        <v>1</v>
      </c>
      <c r="X84">
        <v>1</v>
      </c>
      <c r="Y84">
        <v>-1</v>
      </c>
      <c r="Z84">
        <v>-1</v>
      </c>
      <c r="AA84">
        <f>AVERAGE($Q$84:$Z$84)</f>
        <v>-0.2</v>
      </c>
    </row>
    <row r="85" spans="1:27" x14ac:dyDescent="0.25">
      <c r="A85" s="101">
        <v>9</v>
      </c>
      <c r="B85" s="101">
        <v>4</v>
      </c>
      <c r="D85" s="103">
        <v>220</v>
      </c>
      <c r="E85" s="103">
        <v>250</v>
      </c>
      <c r="F85" s="103">
        <v>260</v>
      </c>
      <c r="G85" s="103"/>
      <c r="H85" s="103"/>
      <c r="P85" t="s">
        <v>15</v>
      </c>
      <c r="Q85">
        <v>1</v>
      </c>
      <c r="R85">
        <v>1</v>
      </c>
      <c r="S85">
        <v>-1</v>
      </c>
      <c r="T85">
        <v>-1</v>
      </c>
      <c r="U85">
        <v>1</v>
      </c>
      <c r="V85">
        <v>-1</v>
      </c>
      <c r="W85">
        <v>1</v>
      </c>
      <c r="X85">
        <v>1</v>
      </c>
      <c r="Y85">
        <v>-1</v>
      </c>
      <c r="Z85">
        <v>1</v>
      </c>
      <c r="AA85">
        <f>AVERAGE($Q$85:$Z$85)</f>
        <v>0.2</v>
      </c>
    </row>
    <row r="86" spans="1:27" x14ac:dyDescent="0.25">
      <c r="A86" s="101">
        <v>9</v>
      </c>
      <c r="B86" s="101">
        <v>5</v>
      </c>
      <c r="D86" s="103">
        <v>100</v>
      </c>
      <c r="E86" s="103">
        <v>200</v>
      </c>
      <c r="F86" s="103">
        <v>300</v>
      </c>
      <c r="G86" s="103"/>
      <c r="H86" s="103"/>
      <c r="P86" t="s">
        <v>16</v>
      </c>
      <c r="Q86">
        <v>-1</v>
      </c>
      <c r="R86">
        <v>-1</v>
      </c>
      <c r="S86">
        <v>-1</v>
      </c>
      <c r="T86">
        <v>-1</v>
      </c>
      <c r="U86">
        <v>-1</v>
      </c>
      <c r="V86">
        <v>-1</v>
      </c>
      <c r="W86">
        <v>-1</v>
      </c>
      <c r="X86">
        <v>-1</v>
      </c>
      <c r="Y86">
        <v>-1</v>
      </c>
      <c r="Z86">
        <v>1</v>
      </c>
      <c r="AA86">
        <f>AVERAGE($Q$86:$Z$86)</f>
        <v>-0.8</v>
      </c>
    </row>
    <row r="87" spans="1:27" x14ac:dyDescent="0.25">
      <c r="A87" s="101">
        <v>9</v>
      </c>
      <c r="B87" s="101">
        <v>6</v>
      </c>
      <c r="D87" s="103">
        <v>70</v>
      </c>
      <c r="E87" s="103">
        <v>100</v>
      </c>
      <c r="F87" s="103">
        <v>200</v>
      </c>
      <c r="G87" s="103"/>
      <c r="H87" s="103"/>
      <c r="P87" t="s">
        <v>17</v>
      </c>
      <c r="Q87">
        <v>1</v>
      </c>
      <c r="R87">
        <v>-1</v>
      </c>
      <c r="S87">
        <v>-1</v>
      </c>
      <c r="T87">
        <v>-1</v>
      </c>
      <c r="U87">
        <v>-1</v>
      </c>
      <c r="V87">
        <v>-1</v>
      </c>
      <c r="W87">
        <v>-1</v>
      </c>
      <c r="X87">
        <v>-1</v>
      </c>
      <c r="Y87">
        <v>1</v>
      </c>
      <c r="Z87">
        <v>1</v>
      </c>
      <c r="AA87">
        <f>AVERAGE($Q$87:$Z$87)</f>
        <v>-0.4</v>
      </c>
    </row>
    <row r="88" spans="1:27" x14ac:dyDescent="0.25">
      <c r="A88" s="101">
        <v>9</v>
      </c>
      <c r="B88" s="101">
        <v>7</v>
      </c>
      <c r="D88" s="103">
        <v>10</v>
      </c>
      <c r="E88" s="103">
        <v>15</v>
      </c>
      <c r="F88" s="103">
        <v>20</v>
      </c>
      <c r="G88" s="103"/>
      <c r="H88" s="103"/>
      <c r="P88" t="s">
        <v>18</v>
      </c>
      <c r="Q88">
        <v>1</v>
      </c>
      <c r="R88">
        <v>1</v>
      </c>
      <c r="S88">
        <v>1</v>
      </c>
      <c r="T88">
        <v>-1</v>
      </c>
      <c r="U88">
        <v>-1</v>
      </c>
      <c r="V88">
        <v>1</v>
      </c>
      <c r="W88">
        <v>1</v>
      </c>
      <c r="X88">
        <v>1</v>
      </c>
      <c r="Y88">
        <v>-1</v>
      </c>
      <c r="Z88">
        <v>-1</v>
      </c>
      <c r="AA88">
        <f>AVERAGE($Q$88:$Z$88)</f>
        <v>0.2</v>
      </c>
    </row>
    <row r="89" spans="1:27" x14ac:dyDescent="0.25">
      <c r="A89" s="101">
        <v>9</v>
      </c>
      <c r="B89" s="101">
        <v>8</v>
      </c>
      <c r="D89" s="103">
        <v>10</v>
      </c>
      <c r="E89" s="103">
        <v>15</v>
      </c>
      <c r="F89" s="103">
        <v>20</v>
      </c>
      <c r="G89" s="103"/>
      <c r="H89" s="103"/>
      <c r="P89" t="s">
        <v>19</v>
      </c>
      <c r="Q89">
        <v>-1</v>
      </c>
      <c r="R89">
        <v>-1</v>
      </c>
      <c r="S89">
        <v>1</v>
      </c>
      <c r="T89">
        <v>-1</v>
      </c>
      <c r="U89">
        <v>-1</v>
      </c>
      <c r="V89">
        <v>-1</v>
      </c>
      <c r="W89">
        <v>-1</v>
      </c>
      <c r="X89">
        <v>1</v>
      </c>
      <c r="Y89">
        <v>-1</v>
      </c>
      <c r="Z89">
        <v>-1</v>
      </c>
      <c r="AA89">
        <f>AVERAGE($Q$89:$Z$89)</f>
        <v>-0.6</v>
      </c>
    </row>
    <row r="90" spans="1:27" x14ac:dyDescent="0.25">
      <c r="A90" s="101">
        <v>9</v>
      </c>
      <c r="B90" s="101">
        <v>9</v>
      </c>
      <c r="D90" s="103">
        <v>70</v>
      </c>
      <c r="E90" s="103">
        <v>85</v>
      </c>
      <c r="F90" s="103">
        <v>90</v>
      </c>
      <c r="G90" s="103"/>
      <c r="H90" s="103"/>
      <c r="P90" t="s">
        <v>20</v>
      </c>
      <c r="Q90">
        <v>-1</v>
      </c>
      <c r="R90">
        <v>1</v>
      </c>
      <c r="S90">
        <v>-1</v>
      </c>
      <c r="T90">
        <v>-1</v>
      </c>
      <c r="U90">
        <v>1</v>
      </c>
      <c r="V90">
        <v>-1</v>
      </c>
      <c r="W90">
        <v>1</v>
      </c>
      <c r="X90">
        <v>-1</v>
      </c>
      <c r="Y90">
        <v>1</v>
      </c>
      <c r="Z90">
        <v>1</v>
      </c>
      <c r="AA90">
        <f>AVERAGE($Q$90:$Z$90)</f>
        <v>0</v>
      </c>
    </row>
    <row r="91" spans="1:27" x14ac:dyDescent="0.25">
      <c r="A91" s="101">
        <v>9</v>
      </c>
      <c r="B91" s="101">
        <v>10</v>
      </c>
      <c r="D91" s="103">
        <v>6</v>
      </c>
      <c r="E91" s="103">
        <v>10</v>
      </c>
      <c r="F91" s="103">
        <v>15</v>
      </c>
      <c r="G91" s="103"/>
      <c r="H91" s="103"/>
      <c r="P91" t="s">
        <v>21</v>
      </c>
      <c r="Q91">
        <v>1</v>
      </c>
      <c r="R91">
        <v>-1</v>
      </c>
      <c r="S91">
        <v>1</v>
      </c>
      <c r="T91">
        <v>-1</v>
      </c>
      <c r="U91">
        <v>-1</v>
      </c>
      <c r="V91">
        <v>-1</v>
      </c>
      <c r="W91">
        <v>-1</v>
      </c>
      <c r="X91">
        <v>-1</v>
      </c>
      <c r="Y91">
        <v>-1</v>
      </c>
      <c r="Z91">
        <v>1</v>
      </c>
      <c r="AA91">
        <f>AVERAGE($Q$91:$Z$91)</f>
        <v>-0.4</v>
      </c>
    </row>
    <row r="92" spans="1:27" x14ac:dyDescent="0.25">
      <c r="A92" s="101">
        <v>10</v>
      </c>
      <c r="B92" s="101">
        <v>1</v>
      </c>
      <c r="D92" s="103">
        <v>50</v>
      </c>
      <c r="E92" s="103">
        <v>60</v>
      </c>
      <c r="F92" s="103">
        <v>65</v>
      </c>
      <c r="G92" s="103"/>
      <c r="H92" s="103"/>
      <c r="P92" t="s">
        <v>22</v>
      </c>
      <c r="Q92">
        <v>1</v>
      </c>
      <c r="R92">
        <v>-1</v>
      </c>
      <c r="S92">
        <v>1</v>
      </c>
      <c r="T92">
        <v>-1</v>
      </c>
      <c r="U92">
        <v>1</v>
      </c>
      <c r="V92">
        <v>1</v>
      </c>
      <c r="W92">
        <v>1</v>
      </c>
      <c r="X92">
        <v>1</v>
      </c>
      <c r="Y92">
        <v>-1</v>
      </c>
      <c r="Z92">
        <v>1</v>
      </c>
      <c r="AA92">
        <f>AVERAGE($Q$92:$Z$92)</f>
        <v>0.4</v>
      </c>
    </row>
    <row r="93" spans="1:27" x14ac:dyDescent="0.25">
      <c r="A93" s="101">
        <v>10</v>
      </c>
      <c r="B93" s="101">
        <v>2</v>
      </c>
      <c r="D93" s="103">
        <v>20</v>
      </c>
      <c r="E93" s="103">
        <v>25</v>
      </c>
      <c r="F93" s="103">
        <v>30</v>
      </c>
      <c r="G93" s="103"/>
      <c r="H93" s="103"/>
      <c r="P93" t="s">
        <v>23</v>
      </c>
      <c r="Q93">
        <v>1</v>
      </c>
      <c r="R93">
        <v>-1</v>
      </c>
      <c r="S93">
        <v>-1</v>
      </c>
      <c r="T93">
        <v>-1</v>
      </c>
      <c r="U93">
        <v>1</v>
      </c>
      <c r="V93">
        <v>1</v>
      </c>
      <c r="W93">
        <v>-1</v>
      </c>
      <c r="X93">
        <v>-1</v>
      </c>
      <c r="Y93">
        <v>-1</v>
      </c>
      <c r="Z93">
        <v>-1</v>
      </c>
      <c r="AA93">
        <f>AVERAGE($Q$93:$Z$93)</f>
        <v>-0.4</v>
      </c>
    </row>
    <row r="94" spans="1:27" x14ac:dyDescent="0.25">
      <c r="A94" s="101">
        <v>10</v>
      </c>
      <c r="B94" s="101">
        <v>3</v>
      </c>
      <c r="D94" s="103">
        <v>2</v>
      </c>
      <c r="E94" s="103">
        <v>2.2000000000000002</v>
      </c>
      <c r="F94" s="103">
        <v>2.4</v>
      </c>
      <c r="G94" s="103"/>
      <c r="H94" s="103"/>
      <c r="P94" t="s">
        <v>24</v>
      </c>
      <c r="Q94">
        <v>1</v>
      </c>
      <c r="R94">
        <v>-1</v>
      </c>
      <c r="S94">
        <v>1</v>
      </c>
      <c r="T94">
        <v>-1</v>
      </c>
      <c r="U94">
        <v>1</v>
      </c>
      <c r="V94">
        <v>-1</v>
      </c>
      <c r="W94">
        <v>1</v>
      </c>
      <c r="X94">
        <v>1</v>
      </c>
      <c r="Y94">
        <v>-1</v>
      </c>
      <c r="Z94">
        <v>-1</v>
      </c>
      <c r="AA94">
        <f>AVERAGE($Q$94:$Z$94)</f>
        <v>0</v>
      </c>
    </row>
    <row r="95" spans="1:27" x14ac:dyDescent="0.25">
      <c r="A95" s="101">
        <v>10</v>
      </c>
      <c r="B95" s="101">
        <v>4</v>
      </c>
      <c r="D95" s="103">
        <v>225</v>
      </c>
      <c r="E95" s="103">
        <v>230</v>
      </c>
      <c r="F95" s="103">
        <v>240</v>
      </c>
      <c r="G95" s="103"/>
      <c r="H95" s="103"/>
      <c r="P95" t="s">
        <v>25</v>
      </c>
      <c r="Q95">
        <v>1</v>
      </c>
      <c r="R95">
        <v>1</v>
      </c>
      <c r="S95">
        <v>-1</v>
      </c>
      <c r="T95">
        <v>-1</v>
      </c>
      <c r="U95">
        <v>1</v>
      </c>
      <c r="V95">
        <v>-1</v>
      </c>
      <c r="W95">
        <v>1</v>
      </c>
      <c r="X95">
        <v>1</v>
      </c>
      <c r="Y95">
        <v>-1</v>
      </c>
      <c r="Z95">
        <v>-1</v>
      </c>
      <c r="AA95">
        <f>AVERAGE($Q$95:$Z$95)</f>
        <v>0</v>
      </c>
    </row>
    <row r="96" spans="1:27" x14ac:dyDescent="0.25">
      <c r="A96" s="101">
        <v>10</v>
      </c>
      <c r="B96" s="101">
        <v>5</v>
      </c>
      <c r="D96" s="103">
        <v>75</v>
      </c>
      <c r="E96" s="103">
        <v>100</v>
      </c>
      <c r="F96" s="103">
        <v>250</v>
      </c>
      <c r="G96" s="103"/>
      <c r="H96" s="103"/>
      <c r="P96" t="s">
        <v>26</v>
      </c>
      <c r="Q96">
        <v>1</v>
      </c>
      <c r="R96">
        <v>-1</v>
      </c>
      <c r="S96">
        <v>-1</v>
      </c>
      <c r="T96">
        <v>-1</v>
      </c>
      <c r="U96">
        <v>-1</v>
      </c>
      <c r="V96">
        <v>-1</v>
      </c>
      <c r="W96">
        <v>-1</v>
      </c>
      <c r="X96">
        <v>1</v>
      </c>
      <c r="Y96">
        <v>-1</v>
      </c>
      <c r="Z96">
        <v>1</v>
      </c>
      <c r="AA96">
        <f>AVERAGE($Q$96:$Z$96)</f>
        <v>-0.4</v>
      </c>
    </row>
    <row r="97" spans="1:30" x14ac:dyDescent="0.25">
      <c r="A97" s="101">
        <v>10</v>
      </c>
      <c r="B97" s="101">
        <v>6</v>
      </c>
      <c r="D97" s="103">
        <v>30</v>
      </c>
      <c r="E97" s="103">
        <v>50</v>
      </c>
      <c r="F97" s="103">
        <v>100</v>
      </c>
      <c r="G97" s="103"/>
      <c r="H97" s="103"/>
      <c r="P97" t="s">
        <v>27</v>
      </c>
      <c r="Q97">
        <v>1</v>
      </c>
      <c r="R97">
        <v>1</v>
      </c>
      <c r="S97">
        <v>1</v>
      </c>
      <c r="T97">
        <v>-1</v>
      </c>
      <c r="U97">
        <v>-1</v>
      </c>
      <c r="V97">
        <v>-1</v>
      </c>
      <c r="W97">
        <v>1</v>
      </c>
      <c r="X97">
        <v>1</v>
      </c>
      <c r="Y97">
        <v>-1</v>
      </c>
      <c r="Z97">
        <v>1</v>
      </c>
      <c r="AA97">
        <f>AVERAGE($Q$97:$Z$97)</f>
        <v>0.2</v>
      </c>
    </row>
    <row r="98" spans="1:30" x14ac:dyDescent="0.25">
      <c r="A98" s="101">
        <v>10</v>
      </c>
      <c r="B98" s="101">
        <v>7</v>
      </c>
      <c r="D98" s="103">
        <v>25</v>
      </c>
      <c r="E98" s="103">
        <v>30</v>
      </c>
      <c r="F98" s="103">
        <v>45</v>
      </c>
      <c r="G98" s="103"/>
      <c r="H98" s="103"/>
      <c r="P98" t="s">
        <v>28</v>
      </c>
      <c r="Q98">
        <v>1</v>
      </c>
      <c r="R98">
        <v>1</v>
      </c>
      <c r="S98">
        <v>1</v>
      </c>
      <c r="T98">
        <v>1</v>
      </c>
      <c r="U98">
        <v>-1</v>
      </c>
      <c r="V98">
        <v>1</v>
      </c>
      <c r="W98">
        <v>1</v>
      </c>
      <c r="X98">
        <v>-1</v>
      </c>
      <c r="Y98">
        <v>-1</v>
      </c>
      <c r="Z98">
        <v>-1</v>
      </c>
      <c r="AA98">
        <f>AVERAGE($Q$98:$Z$98)</f>
        <v>0.2</v>
      </c>
    </row>
    <row r="99" spans="1:30" x14ac:dyDescent="0.25">
      <c r="A99" s="101">
        <v>10</v>
      </c>
      <c r="B99" s="101">
        <v>8</v>
      </c>
      <c r="D99" s="103">
        <v>25</v>
      </c>
      <c r="E99" s="103">
        <v>30</v>
      </c>
      <c r="F99" s="103">
        <v>40</v>
      </c>
      <c r="G99" s="103"/>
      <c r="H99" s="103"/>
      <c r="P99" t="s">
        <v>29</v>
      </c>
      <c r="Q99">
        <v>1</v>
      </c>
      <c r="R99">
        <v>-1</v>
      </c>
      <c r="S99">
        <v>-1</v>
      </c>
      <c r="T99">
        <v>-1</v>
      </c>
      <c r="U99">
        <v>-1</v>
      </c>
      <c r="V99">
        <v>-1</v>
      </c>
      <c r="W99">
        <v>1</v>
      </c>
      <c r="X99">
        <v>1</v>
      </c>
      <c r="Y99">
        <v>-1</v>
      </c>
      <c r="Z99">
        <v>1</v>
      </c>
      <c r="AA99">
        <f>AVERAGE($Q$99:$Z$99)</f>
        <v>-0.2</v>
      </c>
    </row>
    <row r="100" spans="1:30" x14ac:dyDescent="0.25">
      <c r="A100" s="101">
        <v>10</v>
      </c>
      <c r="B100" s="101">
        <v>9</v>
      </c>
      <c r="D100" s="103">
        <v>33</v>
      </c>
      <c r="E100" s="103">
        <v>73</v>
      </c>
      <c r="F100" s="103">
        <v>93</v>
      </c>
      <c r="G100" s="103"/>
      <c r="H100" s="103"/>
      <c r="P100" t="s">
        <v>30</v>
      </c>
      <c r="Q100">
        <v>1</v>
      </c>
      <c r="R100">
        <v>-1</v>
      </c>
      <c r="S100">
        <v>1</v>
      </c>
      <c r="T100">
        <v>1</v>
      </c>
      <c r="U100">
        <v>1</v>
      </c>
      <c r="V100">
        <v>-1</v>
      </c>
      <c r="W100">
        <v>1</v>
      </c>
      <c r="X100">
        <v>1</v>
      </c>
      <c r="Y100">
        <v>1</v>
      </c>
      <c r="Z100">
        <v>1</v>
      </c>
      <c r="AA100">
        <f>AVERAGE($Q$100:$Z$100)</f>
        <v>0.6</v>
      </c>
    </row>
    <row r="101" spans="1:30" x14ac:dyDescent="0.25">
      <c r="A101" s="101">
        <v>10</v>
      </c>
      <c r="B101" s="101">
        <v>10</v>
      </c>
      <c r="D101" s="103">
        <v>2.6</v>
      </c>
      <c r="E101" s="103">
        <v>8.9</v>
      </c>
      <c r="F101" s="103">
        <v>18.399999999999999</v>
      </c>
      <c r="G101" s="103"/>
      <c r="H101" s="103"/>
      <c r="P101" t="s">
        <v>31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f>AVERAGE($Q$101:$Z$101)</f>
        <v>1</v>
      </c>
    </row>
    <row r="102" spans="1:30" x14ac:dyDescent="0.25">
      <c r="A102" s="101">
        <v>11</v>
      </c>
      <c r="B102" s="101">
        <v>1</v>
      </c>
      <c r="D102" s="103">
        <v>42</v>
      </c>
      <c r="E102" s="103">
        <v>45</v>
      </c>
      <c r="F102" s="103">
        <v>50</v>
      </c>
      <c r="G102" s="103"/>
      <c r="H102" s="103"/>
      <c r="P102" t="s">
        <v>79</v>
      </c>
      <c r="Q102">
        <f>AVERAGE($Q$71:$Q$101)</f>
        <v>0.4838709677419355</v>
      </c>
      <c r="R102">
        <f>AVERAGE($R$71:$R$101)</f>
        <v>-0.35483870967741937</v>
      </c>
      <c r="S102">
        <f>AVERAGE($S$71:$S$101)</f>
        <v>3.2258064516129031E-2</v>
      </c>
      <c r="T102">
        <f>AVERAGE($T$71:$T$101)</f>
        <v>-0.4838709677419355</v>
      </c>
      <c r="U102">
        <f>AVERAGE($U$71:$U$101)</f>
        <v>-0.22580645161290322</v>
      </c>
      <c r="V102">
        <f>AVERAGE($V$71:$V$101)</f>
        <v>-0.54838709677419351</v>
      </c>
      <c r="W102">
        <f>AVERAGE($W$71:$W$101)</f>
        <v>0.22580645161290322</v>
      </c>
      <c r="X102">
        <f>AVERAGE($X$71:$X$101)</f>
        <v>9.6774193548387094E-2</v>
      </c>
      <c r="Y102">
        <f>AVERAGE($Y$71:$Y$101)</f>
        <v>-0.67741935483870963</v>
      </c>
      <c r="Z102">
        <f>AVERAGE($Z$71:$Z$101)</f>
        <v>0.35483870967741937</v>
      </c>
    </row>
    <row r="103" spans="1:30" x14ac:dyDescent="0.25">
      <c r="A103" s="101">
        <v>11</v>
      </c>
      <c r="B103" s="101">
        <v>2</v>
      </c>
      <c r="D103" s="103">
        <v>15</v>
      </c>
      <c r="E103" s="103">
        <v>20</v>
      </c>
      <c r="F103" s="103">
        <v>30</v>
      </c>
      <c r="G103" s="103"/>
      <c r="H103" s="103"/>
    </row>
    <row r="104" spans="1:30" x14ac:dyDescent="0.25">
      <c r="A104" s="101">
        <v>11</v>
      </c>
      <c r="B104" s="101">
        <v>3</v>
      </c>
      <c r="D104" s="103">
        <v>2.1</v>
      </c>
      <c r="E104" s="103">
        <v>2.4</v>
      </c>
      <c r="F104" s="103">
        <v>2.6</v>
      </c>
      <c r="G104" s="103"/>
      <c r="H104" s="103"/>
    </row>
    <row r="105" spans="1:30" x14ac:dyDescent="0.25">
      <c r="A105" s="101">
        <v>11</v>
      </c>
      <c r="B105" s="101">
        <v>4</v>
      </c>
      <c r="D105" s="103">
        <v>250</v>
      </c>
      <c r="E105" s="103">
        <v>260</v>
      </c>
      <c r="F105" s="103">
        <v>270</v>
      </c>
      <c r="G105" s="103"/>
      <c r="H105" s="103"/>
      <c r="P105" t="s">
        <v>218</v>
      </c>
      <c r="Q105" t="s">
        <v>81</v>
      </c>
      <c r="R105" t="s">
        <v>82</v>
      </c>
      <c r="S105" t="s">
        <v>83</v>
      </c>
      <c r="T105" t="s">
        <v>84</v>
      </c>
      <c r="U105" t="s">
        <v>85</v>
      </c>
      <c r="V105" t="s">
        <v>86</v>
      </c>
      <c r="W105" t="s">
        <v>87</v>
      </c>
      <c r="X105" t="s">
        <v>88</v>
      </c>
      <c r="Y105" t="s">
        <v>89</v>
      </c>
      <c r="Z105" t="s">
        <v>90</v>
      </c>
      <c r="AA105" t="s">
        <v>80</v>
      </c>
      <c r="AB105" t="s">
        <v>442</v>
      </c>
      <c r="AD105" t="s">
        <v>42</v>
      </c>
    </row>
    <row r="106" spans="1:30" x14ac:dyDescent="0.25">
      <c r="A106" s="101">
        <v>11</v>
      </c>
      <c r="B106" s="101">
        <v>5</v>
      </c>
      <c r="D106" s="103">
        <v>30</v>
      </c>
      <c r="E106" s="103">
        <v>50</v>
      </c>
      <c r="F106" s="103">
        <v>60</v>
      </c>
      <c r="G106" s="103"/>
      <c r="H106" s="103"/>
      <c r="P106" t="s">
        <v>1</v>
      </c>
      <c r="Q106">
        <v>2.9126213592233011E-2</v>
      </c>
      <c r="R106">
        <v>0.15384615384615385</v>
      </c>
      <c r="S106">
        <v>0.42622950819672134</v>
      </c>
      <c r="T106">
        <v>7.2580645161290328E-2</v>
      </c>
      <c r="U106">
        <v>0.4845360824742268</v>
      </c>
      <c r="V106">
        <v>0.41176470588235292</v>
      </c>
      <c r="W106">
        <v>8.6956521739130377E-2</v>
      </c>
      <c r="X106">
        <v>5.2631578947368418E-2</v>
      </c>
      <c r="Y106">
        <v>0.63265306122448983</v>
      </c>
      <c r="Z106">
        <v>0.19354838709677422</v>
      </c>
      <c r="AA106">
        <f>AVERAGE($Q$106:$Z$106)</f>
        <v>0.25438728581607412</v>
      </c>
      <c r="AB106" t="s">
        <v>52</v>
      </c>
      <c r="AC106">
        <f>VARP($Q$137:$Z$137)</f>
        <v>8.3213885050290634E-2</v>
      </c>
      <c r="AD106">
        <f>AC106/AC108</f>
        <v>9.3504045329797753E-2</v>
      </c>
    </row>
    <row r="107" spans="1:30" x14ac:dyDescent="0.25">
      <c r="A107" s="101">
        <v>11</v>
      </c>
      <c r="B107" s="101">
        <v>6</v>
      </c>
      <c r="D107" s="103">
        <v>15</v>
      </c>
      <c r="E107" s="103">
        <v>25</v>
      </c>
      <c r="F107" s="103">
        <v>35</v>
      </c>
      <c r="G107" s="103"/>
      <c r="H107" s="103"/>
      <c r="P107" t="s">
        <v>2</v>
      </c>
      <c r="Q107">
        <v>2.9126213592233011E-2</v>
      </c>
      <c r="R107">
        <v>0.53846153846153844</v>
      </c>
      <c r="S107">
        <v>0.1393442622950819</v>
      </c>
      <c r="T107">
        <v>7.2580645161290328E-2</v>
      </c>
      <c r="U107">
        <v>0.38144329896907214</v>
      </c>
      <c r="V107">
        <v>0.33823529411764708</v>
      </c>
      <c r="W107">
        <v>8.6956521739130377E-2</v>
      </c>
      <c r="X107">
        <v>0.52631578947368418</v>
      </c>
      <c r="Y107">
        <v>0.63265306122448983</v>
      </c>
      <c r="Z107">
        <v>0.29032258064516125</v>
      </c>
      <c r="AA107">
        <f>AVERAGE($Q$107:$Z$107)</f>
        <v>0.30354392056793289</v>
      </c>
      <c r="AB107" t="s">
        <v>54</v>
      </c>
      <c r="AC107">
        <f>VARP($AA$106:$AA$136)</f>
        <v>0.1109880056619386</v>
      </c>
      <c r="AD107">
        <f>AC107/AC108</f>
        <v>0.12471269075113937</v>
      </c>
    </row>
    <row r="108" spans="1:30" x14ac:dyDescent="0.25">
      <c r="A108" s="101">
        <v>11</v>
      </c>
      <c r="B108" s="101">
        <v>7</v>
      </c>
      <c r="D108" s="103">
        <v>6</v>
      </c>
      <c r="E108" s="103">
        <v>8</v>
      </c>
      <c r="F108" s="103">
        <v>10</v>
      </c>
      <c r="G108" s="103"/>
      <c r="H108" s="103"/>
      <c r="P108" t="s">
        <v>3</v>
      </c>
      <c r="Q108">
        <v>2.9126213592233011E-2</v>
      </c>
      <c r="R108">
        <v>0.53846153846153844</v>
      </c>
      <c r="S108">
        <v>2.4590163934426253E-2</v>
      </c>
      <c r="T108">
        <v>3.2258064516129031E-2</v>
      </c>
      <c r="U108">
        <v>0.4845360824742268</v>
      </c>
      <c r="V108">
        <v>0.70588235294117652</v>
      </c>
      <c r="W108">
        <v>8.6956521739130377E-2</v>
      </c>
      <c r="X108">
        <v>0.78947368421052633</v>
      </c>
      <c r="Y108">
        <v>0.42857142857142855</v>
      </c>
      <c r="Z108">
        <v>0.93548387096774188</v>
      </c>
      <c r="AA108">
        <f>AVERAGE($Q$108:$Z$108)</f>
        <v>0.40553399214085567</v>
      </c>
      <c r="AB108" t="s">
        <v>57</v>
      </c>
      <c r="AC108">
        <f>VARP($Q$106:$Z$136)</f>
        <v>0.88994957123819907</v>
      </c>
    </row>
    <row r="109" spans="1:30" x14ac:dyDescent="0.25">
      <c r="A109" s="101">
        <v>11</v>
      </c>
      <c r="B109" s="101">
        <v>8</v>
      </c>
      <c r="D109" s="103">
        <v>4</v>
      </c>
      <c r="E109" s="103">
        <v>7</v>
      </c>
      <c r="F109" s="103">
        <v>10</v>
      </c>
      <c r="G109" s="103"/>
      <c r="H109" s="103"/>
      <c r="P109" t="s">
        <v>4</v>
      </c>
      <c r="Q109">
        <v>2.9126213592233011E-2</v>
      </c>
      <c r="R109">
        <v>0.92307692307692313</v>
      </c>
      <c r="S109">
        <v>0.10655737704918042</v>
      </c>
      <c r="T109">
        <v>8.0645161290322578E-3</v>
      </c>
      <c r="U109">
        <v>0.79381443298969068</v>
      </c>
      <c r="V109">
        <v>0.6470588235294118</v>
      </c>
      <c r="W109">
        <v>0.44927536231884052</v>
      </c>
      <c r="X109">
        <v>0.21052631578947367</v>
      </c>
      <c r="Y109">
        <v>0.42857142857142855</v>
      </c>
      <c r="Z109">
        <v>0.29032258064516125</v>
      </c>
      <c r="AA109">
        <f>AVERAGE($Q$109:$Z$109)</f>
        <v>0.38863939736913744</v>
      </c>
      <c r="AB109" t="s">
        <v>384</v>
      </c>
      <c r="AC109">
        <f>AVERAGE($Q$106:$Z$136)</f>
        <v>0.5076610001414078</v>
      </c>
    </row>
    <row r="110" spans="1:30" x14ac:dyDescent="0.25">
      <c r="A110" s="101">
        <v>11</v>
      </c>
      <c r="B110" s="101">
        <v>9</v>
      </c>
      <c r="D110" s="103">
        <v>65</v>
      </c>
      <c r="E110" s="103">
        <v>70</v>
      </c>
      <c r="F110" s="103">
        <v>80</v>
      </c>
      <c r="G110" s="103"/>
      <c r="H110" s="103"/>
      <c r="P110" t="s">
        <v>5</v>
      </c>
      <c r="Q110">
        <v>2.9126213592233011E-2</v>
      </c>
      <c r="R110">
        <v>0.53846153846153844</v>
      </c>
      <c r="S110">
        <v>2.4590163934426253E-2</v>
      </c>
      <c r="T110">
        <v>0.11290322580645161</v>
      </c>
      <c r="U110">
        <v>0.17525773195876287</v>
      </c>
      <c r="V110">
        <v>0.41176470588235292</v>
      </c>
      <c r="W110">
        <v>0.44927536231884052</v>
      </c>
      <c r="X110">
        <v>0.21052631578947367</v>
      </c>
      <c r="Y110">
        <v>0.42857142857142855</v>
      </c>
      <c r="Z110">
        <v>0.61290322580645151</v>
      </c>
      <c r="AA110">
        <f>AVERAGE($Q$110:$Z$110)</f>
        <v>0.29933799121219595</v>
      </c>
      <c r="AB110" t="s">
        <v>385</v>
      </c>
      <c r="AC110">
        <f>AC109*310</f>
        <v>157.37491004383642</v>
      </c>
    </row>
    <row r="111" spans="1:30" x14ac:dyDescent="0.25">
      <c r="A111" s="101">
        <v>11</v>
      </c>
      <c r="B111" s="101">
        <v>10</v>
      </c>
      <c r="D111" s="103">
        <v>5</v>
      </c>
      <c r="E111" s="103">
        <v>8</v>
      </c>
      <c r="F111" s="103">
        <v>10</v>
      </c>
      <c r="G111" s="103"/>
      <c r="H111" s="103"/>
      <c r="P111" t="s">
        <v>6</v>
      </c>
      <c r="Q111">
        <v>0.35922330097087379</v>
      </c>
      <c r="R111">
        <v>1.3076923076923077</v>
      </c>
      <c r="S111">
        <v>0.18032786885245899</v>
      </c>
      <c r="T111">
        <v>7.2580645161290328E-2</v>
      </c>
      <c r="U111">
        <v>0.89690721649484539</v>
      </c>
      <c r="V111">
        <v>0.77941176470588236</v>
      </c>
      <c r="W111">
        <v>0.1304347826086957</v>
      </c>
      <c r="X111">
        <v>0.68421052631578949</v>
      </c>
      <c r="Y111">
        <v>0.83673469387755106</v>
      </c>
      <c r="Z111">
        <v>1.4193548387096775</v>
      </c>
      <c r="AA111">
        <f>AVERAGE($Q$111:$Z$111)</f>
        <v>0.66668779453893712</v>
      </c>
    </row>
    <row r="112" spans="1:30" x14ac:dyDescent="0.25">
      <c r="A112" s="101">
        <v>12</v>
      </c>
      <c r="B112" s="101">
        <v>1</v>
      </c>
      <c r="D112" s="103">
        <v>46</v>
      </c>
      <c r="E112" s="103">
        <v>48</v>
      </c>
      <c r="F112" s="103">
        <v>50</v>
      </c>
      <c r="G112" s="103"/>
      <c r="H112" s="103"/>
      <c r="P112" t="s">
        <v>7</v>
      </c>
      <c r="Q112">
        <v>2.9126213592233011E-2</v>
      </c>
      <c r="R112">
        <v>0.53846153846153844</v>
      </c>
      <c r="S112">
        <v>2.4590163934426253E-2</v>
      </c>
      <c r="T112">
        <v>0.11290322580645161</v>
      </c>
      <c r="U112">
        <v>1.5773195876288659</v>
      </c>
      <c r="V112">
        <v>6.3529411764705879</v>
      </c>
      <c r="W112">
        <v>8.6956521739130377E-2</v>
      </c>
      <c r="X112">
        <v>5.3157894736842106</v>
      </c>
      <c r="Y112">
        <v>0.38775510204081631</v>
      </c>
      <c r="Z112">
        <v>0.19354838709677422</v>
      </c>
      <c r="AA112">
        <f>AVERAGE($Q$112:$Z$112)</f>
        <v>1.4619391390455037</v>
      </c>
    </row>
    <row r="113" spans="1:27" x14ac:dyDescent="0.25">
      <c r="A113" s="101">
        <v>12</v>
      </c>
      <c r="B113" s="101">
        <v>2</v>
      </c>
      <c r="D113" s="103">
        <v>13</v>
      </c>
      <c r="E113" s="103">
        <v>15</v>
      </c>
      <c r="F113" s="103">
        <v>18</v>
      </c>
      <c r="G113" s="103"/>
      <c r="H113" s="103"/>
      <c r="P113" t="s">
        <v>8</v>
      </c>
      <c r="Q113">
        <v>0.1650485436893204</v>
      </c>
      <c r="R113">
        <v>1.3076923076923077</v>
      </c>
      <c r="S113">
        <v>7.7868852459016369E-2</v>
      </c>
      <c r="T113">
        <v>0.10887096774193548</v>
      </c>
      <c r="U113">
        <v>3.0927835051546393E-2</v>
      </c>
      <c r="V113">
        <v>0.26470588235294118</v>
      </c>
      <c r="W113">
        <v>8.6956521739130377E-2</v>
      </c>
      <c r="X113">
        <v>0.47368421052631576</v>
      </c>
      <c r="Y113">
        <v>0.73469387755102045</v>
      </c>
      <c r="Z113">
        <v>0.61290322580645151</v>
      </c>
      <c r="AA113">
        <f>AVERAGE($Q$113:$Z$113)</f>
        <v>0.38633522246099855</v>
      </c>
    </row>
    <row r="114" spans="1:27" x14ac:dyDescent="0.25">
      <c r="A114" s="101">
        <v>12</v>
      </c>
      <c r="B114" s="101">
        <v>3</v>
      </c>
      <c r="D114" s="103">
        <v>2.2000000000000002</v>
      </c>
      <c r="E114" s="103">
        <v>2.25</v>
      </c>
      <c r="F114" s="103">
        <v>2.2999999999999998</v>
      </c>
      <c r="G114" s="103"/>
      <c r="H114" s="103"/>
      <c r="P114" t="s">
        <v>9</v>
      </c>
      <c r="Q114">
        <v>2.9126213592233011E-2</v>
      </c>
      <c r="R114">
        <v>2.0769230769230771</v>
      </c>
      <c r="S114">
        <v>2.4590163934426253E-2</v>
      </c>
      <c r="T114">
        <v>8.0645161290322578E-3</v>
      </c>
      <c r="U114">
        <v>1.0618556701030928</v>
      </c>
      <c r="V114">
        <v>0.47058823529411764</v>
      </c>
      <c r="W114">
        <v>8.6956521739130377E-2</v>
      </c>
      <c r="X114">
        <v>0.21052631578947367</v>
      </c>
      <c r="Y114">
        <v>0.73469387755102045</v>
      </c>
      <c r="Z114">
        <v>0.61290322580645151</v>
      </c>
      <c r="AA114">
        <f>AVERAGE($Q$114:$Z$114)</f>
        <v>0.53162278168620547</v>
      </c>
    </row>
    <row r="115" spans="1:27" x14ac:dyDescent="0.25">
      <c r="A115" s="101">
        <v>12</v>
      </c>
      <c r="B115" s="101">
        <v>4</v>
      </c>
      <c r="D115" s="103">
        <v>245</v>
      </c>
      <c r="E115" s="103">
        <v>250</v>
      </c>
      <c r="F115" s="103">
        <v>255</v>
      </c>
      <c r="G115" s="103"/>
      <c r="H115" s="103"/>
      <c r="P115" t="s">
        <v>10</v>
      </c>
      <c r="Q115">
        <v>0.1650485436893204</v>
      </c>
      <c r="R115">
        <v>0.92307692307692313</v>
      </c>
      <c r="S115">
        <v>9.8360655737704819E-2</v>
      </c>
      <c r="T115">
        <v>7.2580645161290328E-2</v>
      </c>
      <c r="U115">
        <v>3.0927835051546393E-2</v>
      </c>
      <c r="V115">
        <v>0.26470588235294118</v>
      </c>
      <c r="W115">
        <v>1.1739130434782608</v>
      </c>
      <c r="X115">
        <v>0.57894736842105265</v>
      </c>
      <c r="Y115">
        <v>0.48979591836734693</v>
      </c>
      <c r="Z115">
        <v>0.43548387096774194</v>
      </c>
      <c r="AA115">
        <f>AVERAGE($Q$115:$Z$115)</f>
        <v>0.42328406863041285</v>
      </c>
    </row>
    <row r="116" spans="1:27" x14ac:dyDescent="0.25">
      <c r="A116" s="101">
        <v>12</v>
      </c>
      <c r="B116" s="101">
        <v>5</v>
      </c>
      <c r="D116" s="103">
        <v>50</v>
      </c>
      <c r="E116" s="103">
        <v>65</v>
      </c>
      <c r="F116" s="103">
        <v>100</v>
      </c>
      <c r="G116" s="103"/>
      <c r="H116" s="103"/>
      <c r="P116" t="s">
        <v>11</v>
      </c>
      <c r="Q116">
        <v>0.12621359223300971</v>
      </c>
      <c r="R116">
        <v>0.53846153846153844</v>
      </c>
      <c r="S116">
        <v>1.6393442622950834E-2</v>
      </c>
      <c r="T116">
        <v>4.8387096774193547E-2</v>
      </c>
      <c r="U116">
        <v>0.4845360824742268</v>
      </c>
      <c r="V116">
        <v>0.63235294117647056</v>
      </c>
      <c r="W116">
        <v>0.4202898550724638</v>
      </c>
      <c r="X116">
        <v>0.63157894736842102</v>
      </c>
      <c r="Y116">
        <v>0.42857142857142855</v>
      </c>
      <c r="Z116">
        <v>0.29032258064516125</v>
      </c>
      <c r="AA116">
        <f>AVERAGE($Q$116:$Z$116)</f>
        <v>0.36171075053998647</v>
      </c>
    </row>
    <row r="117" spans="1:27" x14ac:dyDescent="0.25">
      <c r="A117" s="101">
        <v>12</v>
      </c>
      <c r="B117" s="101">
        <v>6</v>
      </c>
      <c r="D117" s="103">
        <v>15</v>
      </c>
      <c r="E117" s="103">
        <v>20</v>
      </c>
      <c r="F117" s="103">
        <v>25</v>
      </c>
      <c r="G117" s="103"/>
      <c r="H117" s="103"/>
      <c r="P117" t="s">
        <v>12</v>
      </c>
      <c r="Q117">
        <v>6.7961165048543687E-2</v>
      </c>
      <c r="R117">
        <v>0.15384615384615385</v>
      </c>
      <c r="S117">
        <v>7.7868852459016369E-2</v>
      </c>
      <c r="T117">
        <v>8.0645161290322578E-3</v>
      </c>
      <c r="U117">
        <v>0.32989690721649484</v>
      </c>
      <c r="V117">
        <v>0.70588235294117652</v>
      </c>
      <c r="W117">
        <v>0.27536231884057977</v>
      </c>
      <c r="X117">
        <v>0.57894736842105265</v>
      </c>
      <c r="Y117">
        <v>0.83673469387755106</v>
      </c>
      <c r="Z117">
        <v>0.29032258064516125</v>
      </c>
      <c r="AA117">
        <f>AVERAGE($Q$117:$Z$117)</f>
        <v>0.33248869094247613</v>
      </c>
    </row>
    <row r="118" spans="1:27" x14ac:dyDescent="0.25">
      <c r="A118" s="101">
        <v>12</v>
      </c>
      <c r="B118" s="101">
        <v>7</v>
      </c>
      <c r="D118" s="103">
        <v>8</v>
      </c>
      <c r="E118" s="103">
        <v>10</v>
      </c>
      <c r="F118" s="103">
        <v>12</v>
      </c>
      <c r="G118" s="103"/>
      <c r="H118" s="103"/>
      <c r="P118" t="s">
        <v>13</v>
      </c>
      <c r="Q118">
        <v>0.12621359223300971</v>
      </c>
      <c r="R118">
        <v>0.53846153846153844</v>
      </c>
      <c r="S118">
        <v>0.18032786885245899</v>
      </c>
      <c r="T118">
        <v>7.2580645161290328E-2</v>
      </c>
      <c r="U118">
        <v>0.4845360824742268</v>
      </c>
      <c r="V118">
        <v>0.55882352941176472</v>
      </c>
      <c r="W118">
        <v>0.44927536231884052</v>
      </c>
      <c r="X118">
        <v>0.21052631578947367</v>
      </c>
      <c r="Y118">
        <v>0.22448979591836735</v>
      </c>
      <c r="Z118">
        <v>0.1290322580645161</v>
      </c>
      <c r="AA118">
        <f>AVERAGE($Q$118:$Z$118)</f>
        <v>0.29742669886854867</v>
      </c>
    </row>
    <row r="119" spans="1:27" x14ac:dyDescent="0.25">
      <c r="A119" s="101">
        <v>12</v>
      </c>
      <c r="B119" s="101">
        <v>8</v>
      </c>
      <c r="D119" s="103">
        <v>25</v>
      </c>
      <c r="E119" s="103">
        <v>30</v>
      </c>
      <c r="F119" s="103">
        <v>35</v>
      </c>
      <c r="G119" s="103"/>
      <c r="H119" s="103"/>
      <c r="P119" t="s">
        <v>14</v>
      </c>
      <c r="Q119">
        <v>0.55339805825242716</v>
      </c>
      <c r="R119">
        <v>0.53846153846153844</v>
      </c>
      <c r="S119">
        <v>2.4590163934426253E-2</v>
      </c>
      <c r="T119">
        <v>0.11290322580645161</v>
      </c>
      <c r="U119">
        <v>0.79381443298969068</v>
      </c>
      <c r="V119">
        <v>0.55882352941176472</v>
      </c>
      <c r="W119">
        <v>0.27536231884057977</v>
      </c>
      <c r="X119">
        <v>0.47368421052631576</v>
      </c>
      <c r="Y119">
        <v>0.32653061224489793</v>
      </c>
      <c r="Z119">
        <v>0.5161290322580645</v>
      </c>
      <c r="AA119">
        <f>AVERAGE($Q$119:$Z$119)</f>
        <v>0.41736971227261571</v>
      </c>
    </row>
    <row r="120" spans="1:27" x14ac:dyDescent="0.25">
      <c r="A120" s="101">
        <v>12</v>
      </c>
      <c r="B120" s="101">
        <v>9</v>
      </c>
      <c r="D120" s="103">
        <v>85</v>
      </c>
      <c r="E120" s="103">
        <v>90</v>
      </c>
      <c r="F120" s="103">
        <v>95</v>
      </c>
      <c r="G120" s="103"/>
      <c r="H120" s="103"/>
      <c r="P120" t="s">
        <v>15</v>
      </c>
      <c r="Q120">
        <v>2.9126213592233011E-2</v>
      </c>
      <c r="R120">
        <v>0.53846153846153844</v>
      </c>
      <c r="S120">
        <v>0.26229508196721307</v>
      </c>
      <c r="T120">
        <v>0.15322580645161291</v>
      </c>
      <c r="U120">
        <v>0.17525773195876287</v>
      </c>
      <c r="V120">
        <v>0.41176470588235292</v>
      </c>
      <c r="W120">
        <v>8.6956521739130377E-2</v>
      </c>
      <c r="X120">
        <v>0.57894736842105265</v>
      </c>
      <c r="Y120">
        <v>0.53061224489795922</v>
      </c>
      <c r="Z120">
        <v>0.29032258064516125</v>
      </c>
      <c r="AA120">
        <f>AVERAGE($Q$120:$Z$120)</f>
        <v>0.30569697940170171</v>
      </c>
    </row>
    <row r="121" spans="1:27" x14ac:dyDescent="0.25">
      <c r="A121" s="101">
        <v>12</v>
      </c>
      <c r="B121" s="101">
        <v>10</v>
      </c>
      <c r="D121" s="103">
        <v>5</v>
      </c>
      <c r="E121" s="103">
        <v>8</v>
      </c>
      <c r="F121" s="103">
        <v>10</v>
      </c>
      <c r="G121" s="103"/>
      <c r="H121" s="103"/>
      <c r="P121" t="s">
        <v>16</v>
      </c>
      <c r="Q121">
        <v>0.26213592233009708</v>
      </c>
      <c r="R121">
        <v>2.8461538461538463</v>
      </c>
      <c r="S121">
        <v>0.22950819672131151</v>
      </c>
      <c r="T121">
        <v>3.2258064516129031E-2</v>
      </c>
      <c r="U121">
        <v>0.28865979381443296</v>
      </c>
      <c r="V121">
        <v>0.41176470588235292</v>
      </c>
      <c r="W121">
        <v>0.44927536231884052</v>
      </c>
      <c r="X121">
        <v>4.2631578947368425</v>
      </c>
      <c r="Y121">
        <v>0.73469387755102045</v>
      </c>
      <c r="Z121">
        <v>0.1290322580645161</v>
      </c>
      <c r="AA121">
        <f>AVERAGE($Q$121:$Z$121)</f>
        <v>0.96466399220893884</v>
      </c>
    </row>
    <row r="122" spans="1:27" x14ac:dyDescent="0.25">
      <c r="A122" s="101">
        <v>13</v>
      </c>
      <c r="B122" s="101">
        <v>1</v>
      </c>
      <c r="D122" s="103">
        <v>40</v>
      </c>
      <c r="E122" s="103">
        <v>45</v>
      </c>
      <c r="F122" s="103">
        <v>50</v>
      </c>
      <c r="G122" s="103"/>
      <c r="H122" s="103"/>
      <c r="P122" t="s">
        <v>17</v>
      </c>
      <c r="Q122">
        <v>2.9126213592233011E-2</v>
      </c>
      <c r="R122">
        <v>1.3076923076923077</v>
      </c>
      <c r="S122">
        <v>0.22950819672131151</v>
      </c>
      <c r="T122">
        <v>0.29032258064516131</v>
      </c>
      <c r="U122">
        <v>1.0618556701030928</v>
      </c>
      <c r="V122">
        <v>0.55882352941176472</v>
      </c>
      <c r="W122">
        <v>12.043478260869565</v>
      </c>
      <c r="X122">
        <v>0.78947368421052633</v>
      </c>
      <c r="Y122">
        <v>0.30612244897959184</v>
      </c>
      <c r="Z122">
        <v>1.4193548387096775</v>
      </c>
      <c r="AA122">
        <f>AVERAGE($Q$122:$Z$122)</f>
        <v>1.8035757730935231</v>
      </c>
    </row>
    <row r="123" spans="1:27" x14ac:dyDescent="0.25">
      <c r="A123" s="101">
        <v>13</v>
      </c>
      <c r="B123" s="101">
        <v>2</v>
      </c>
      <c r="D123" s="103">
        <v>15</v>
      </c>
      <c r="E123" s="103">
        <v>20</v>
      </c>
      <c r="F123" s="103">
        <v>30</v>
      </c>
      <c r="G123" s="103"/>
      <c r="H123" s="103"/>
      <c r="P123" t="s">
        <v>18</v>
      </c>
      <c r="Q123">
        <v>0.1650485436893204</v>
      </c>
      <c r="R123">
        <v>7.6923076923076927E-2</v>
      </c>
      <c r="S123">
        <v>6.5573770491803338E-2</v>
      </c>
      <c r="T123">
        <v>0.11290322580645161</v>
      </c>
      <c r="U123">
        <v>0.23711340206185566</v>
      </c>
      <c r="V123">
        <v>0.26470588235294118</v>
      </c>
      <c r="W123">
        <v>8.6956521739130377E-2</v>
      </c>
      <c r="X123">
        <v>0.21052631578947367</v>
      </c>
      <c r="Y123">
        <v>0.51020408163265307</v>
      </c>
      <c r="Z123">
        <v>0.61290322580645151</v>
      </c>
      <c r="AA123">
        <f>AVERAGE($Q$123:$Z$123)</f>
        <v>0.23428580462931578</v>
      </c>
    </row>
    <row r="124" spans="1:27" x14ac:dyDescent="0.25">
      <c r="A124" s="101">
        <v>13</v>
      </c>
      <c r="B124" s="101">
        <v>3</v>
      </c>
      <c r="D124" s="103">
        <v>1.8</v>
      </c>
      <c r="E124" s="103">
        <v>2</v>
      </c>
      <c r="F124" s="103">
        <v>2.2000000000000002</v>
      </c>
      <c r="G124" s="103"/>
      <c r="H124" s="103"/>
      <c r="P124" t="s">
        <v>19</v>
      </c>
      <c r="Q124">
        <v>0.18446601941747573</v>
      </c>
      <c r="R124">
        <v>1.3076923076923077</v>
      </c>
      <c r="S124">
        <v>5.7377049180327919E-2</v>
      </c>
      <c r="T124">
        <v>0.11290322580645161</v>
      </c>
      <c r="U124">
        <v>0.23711340206185566</v>
      </c>
      <c r="V124">
        <v>1.2058823529411764</v>
      </c>
      <c r="W124">
        <v>0.81159420289855067</v>
      </c>
      <c r="X124">
        <v>5.2631578947368418E-2</v>
      </c>
      <c r="Y124">
        <v>0.63265306122448983</v>
      </c>
      <c r="Z124">
        <v>0.61290322580645151</v>
      </c>
      <c r="AA124">
        <f>AVERAGE($Q$124:$Z$124)</f>
        <v>0.52152164259764555</v>
      </c>
    </row>
    <row r="125" spans="1:27" x14ac:dyDescent="0.25">
      <c r="A125" s="101">
        <v>13</v>
      </c>
      <c r="B125" s="101">
        <v>4</v>
      </c>
      <c r="D125" s="103">
        <v>220</v>
      </c>
      <c r="E125" s="103">
        <v>230</v>
      </c>
      <c r="F125" s="103">
        <v>240</v>
      </c>
      <c r="G125" s="103"/>
      <c r="H125" s="103"/>
      <c r="P125" t="s">
        <v>20</v>
      </c>
      <c r="Q125">
        <v>0.12621359223300971</v>
      </c>
      <c r="R125">
        <v>0.15384615384615385</v>
      </c>
      <c r="S125">
        <v>0.22950819672131151</v>
      </c>
      <c r="T125">
        <v>0.11290322580645161</v>
      </c>
      <c r="U125">
        <v>0.4845360824742268</v>
      </c>
      <c r="V125">
        <v>0.8529411764705882</v>
      </c>
      <c r="W125">
        <v>8.6956521739130377E-2</v>
      </c>
      <c r="X125">
        <v>0.47368421052631576</v>
      </c>
      <c r="Y125">
        <v>2.0408163265306121E-2</v>
      </c>
      <c r="Z125">
        <v>0.61290322580645151</v>
      </c>
      <c r="AA125">
        <f>AVERAGE($Q$125:$Z$125)</f>
        <v>0.31539005488889454</v>
      </c>
    </row>
    <row r="126" spans="1:27" x14ac:dyDescent="0.25">
      <c r="A126" s="101">
        <v>13</v>
      </c>
      <c r="B126" s="101">
        <v>5</v>
      </c>
      <c r="D126" s="103">
        <v>40</v>
      </c>
      <c r="E126" s="103">
        <v>50</v>
      </c>
      <c r="F126" s="103">
        <v>60</v>
      </c>
      <c r="G126" s="103"/>
      <c r="H126" s="103"/>
      <c r="P126" t="s">
        <v>21</v>
      </c>
      <c r="Q126">
        <v>0.1650485436893204</v>
      </c>
      <c r="R126">
        <v>0.92307692307692313</v>
      </c>
      <c r="S126">
        <v>2.4590163934426253E-2</v>
      </c>
      <c r="T126">
        <v>0.19354838709677419</v>
      </c>
      <c r="U126">
        <v>0.84536082474226804</v>
      </c>
      <c r="V126">
        <v>0.91176470588235292</v>
      </c>
      <c r="W126">
        <v>0.44927536231884052</v>
      </c>
      <c r="X126">
        <v>0.47368421052631576</v>
      </c>
      <c r="Y126">
        <v>0.53061224489795922</v>
      </c>
      <c r="Z126">
        <v>0.29032258064516125</v>
      </c>
      <c r="AA126">
        <f>AVERAGE($Q$126:$Z$126)</f>
        <v>0.48072839468103412</v>
      </c>
    </row>
    <row r="127" spans="1:27" x14ac:dyDescent="0.25">
      <c r="A127" s="101">
        <v>13</v>
      </c>
      <c r="B127" s="101">
        <v>6</v>
      </c>
      <c r="D127" s="103">
        <v>25</v>
      </c>
      <c r="E127" s="103">
        <v>30</v>
      </c>
      <c r="F127" s="103">
        <v>35</v>
      </c>
      <c r="G127" s="103"/>
      <c r="H127" s="103"/>
      <c r="P127" t="s">
        <v>22</v>
      </c>
      <c r="Q127">
        <v>0.1650485436893204</v>
      </c>
      <c r="R127">
        <v>1.3076923076923077</v>
      </c>
      <c r="S127">
        <v>6.5573770491803338E-2</v>
      </c>
      <c r="T127">
        <v>0.11290322580645161</v>
      </c>
      <c r="U127">
        <v>0.38144329896907214</v>
      </c>
      <c r="V127">
        <v>0.17647058823529413</v>
      </c>
      <c r="W127">
        <v>0.5942028985507245</v>
      </c>
      <c r="X127">
        <v>0.21052631578947367</v>
      </c>
      <c r="Y127">
        <v>0.53061224489795922</v>
      </c>
      <c r="Z127">
        <v>0.29032258064516125</v>
      </c>
      <c r="AA127">
        <f>AVERAGE($Q$127:$Z$127)</f>
        <v>0.38347957747675682</v>
      </c>
    </row>
    <row r="128" spans="1:27" x14ac:dyDescent="0.25">
      <c r="A128" s="101">
        <v>13</v>
      </c>
      <c r="B128" s="101">
        <v>7</v>
      </c>
      <c r="D128" s="103">
        <v>15</v>
      </c>
      <c r="E128" s="103">
        <v>20</v>
      </c>
      <c r="F128" s="103">
        <v>25</v>
      </c>
      <c r="G128" s="103"/>
      <c r="H128" s="103"/>
      <c r="P128" t="s">
        <v>23</v>
      </c>
      <c r="Q128">
        <v>2.9126213592233011E-2</v>
      </c>
      <c r="R128">
        <v>0.92307692307692313</v>
      </c>
      <c r="S128">
        <v>0.14754098360655732</v>
      </c>
      <c r="T128">
        <v>0.11290322580645161</v>
      </c>
      <c r="U128">
        <v>0.4845360824742268</v>
      </c>
      <c r="V128">
        <v>0.26470588235294118</v>
      </c>
      <c r="W128">
        <v>1.1739130434782608</v>
      </c>
      <c r="X128">
        <v>0.47368421052631576</v>
      </c>
      <c r="Y128">
        <v>0.51020408163265307</v>
      </c>
      <c r="Z128">
        <v>0.61290322580645151</v>
      </c>
      <c r="AA128">
        <f>AVERAGE($Q$128:$Z$128)</f>
        <v>0.47325938723530142</v>
      </c>
    </row>
    <row r="129" spans="1:27" x14ac:dyDescent="0.25">
      <c r="A129" s="101">
        <v>13</v>
      </c>
      <c r="B129" s="101">
        <v>8</v>
      </c>
      <c r="D129" s="103">
        <v>10</v>
      </c>
      <c r="E129" s="103">
        <v>15</v>
      </c>
      <c r="F129" s="103">
        <v>20</v>
      </c>
      <c r="G129" s="103"/>
      <c r="H129" s="103"/>
      <c r="P129" t="s">
        <v>24</v>
      </c>
      <c r="Q129">
        <v>2.9126213592233011E-2</v>
      </c>
      <c r="R129">
        <v>1.3076923076923077</v>
      </c>
      <c r="S129">
        <v>2.4590163934426253E-2</v>
      </c>
      <c r="T129">
        <v>3.2258064516129031E-2</v>
      </c>
      <c r="U129">
        <v>0.22680412371134021</v>
      </c>
      <c r="V129">
        <v>0.47058823529411764</v>
      </c>
      <c r="W129">
        <v>5.7971014492753672E-2</v>
      </c>
      <c r="X129">
        <v>0.31578947368421051</v>
      </c>
      <c r="Y129">
        <v>0.32653061224489793</v>
      </c>
      <c r="Z129">
        <v>0.45161290322580638</v>
      </c>
      <c r="AA129">
        <f>AVERAGE($Q$129:$Z$129)</f>
        <v>0.3242963112388223</v>
      </c>
    </row>
    <row r="130" spans="1:27" x14ac:dyDescent="0.25">
      <c r="A130" s="101">
        <v>13</v>
      </c>
      <c r="B130" s="101">
        <v>9</v>
      </c>
      <c r="D130" s="103">
        <v>50</v>
      </c>
      <c r="E130" s="103">
        <v>60</v>
      </c>
      <c r="F130" s="103">
        <v>70</v>
      </c>
      <c r="G130" s="103"/>
      <c r="H130" s="103"/>
      <c r="P130" t="s">
        <v>25</v>
      </c>
      <c r="Q130">
        <v>2.9126213592233011E-2</v>
      </c>
      <c r="R130">
        <v>0.23076923076923078</v>
      </c>
      <c r="S130">
        <v>0.22950819672131151</v>
      </c>
      <c r="T130">
        <v>9.2741935483870969E-2</v>
      </c>
      <c r="U130">
        <v>0.58762886597938147</v>
      </c>
      <c r="V130">
        <v>0.77941176470588236</v>
      </c>
      <c r="W130">
        <v>8.6956521739130377E-2</v>
      </c>
      <c r="X130">
        <v>0.21052631578947367</v>
      </c>
      <c r="Y130">
        <v>0.53061224489795922</v>
      </c>
      <c r="Z130">
        <v>0.93548387096774188</v>
      </c>
      <c r="AA130">
        <f>AVERAGE($Q$130:$Z$130)</f>
        <v>0.37127651606462153</v>
      </c>
    </row>
    <row r="131" spans="1:27" x14ac:dyDescent="0.25">
      <c r="A131" s="101">
        <v>13</v>
      </c>
      <c r="B131" s="101">
        <v>10</v>
      </c>
      <c r="D131" s="103">
        <v>5</v>
      </c>
      <c r="E131" s="103">
        <v>7</v>
      </c>
      <c r="F131" s="103">
        <v>10</v>
      </c>
      <c r="G131" s="103"/>
      <c r="H131" s="103"/>
      <c r="P131" t="s">
        <v>26</v>
      </c>
      <c r="Q131">
        <v>2.9126213592233011E-2</v>
      </c>
      <c r="R131">
        <v>0.92307692307692313</v>
      </c>
      <c r="S131">
        <v>0.20901639344262304</v>
      </c>
      <c r="T131">
        <v>4.0322580645161289E-2</v>
      </c>
      <c r="U131">
        <v>0.69072164948453607</v>
      </c>
      <c r="V131">
        <v>0.63235294117647056</v>
      </c>
      <c r="W131">
        <v>0.81159420289855067</v>
      </c>
      <c r="X131">
        <v>0.21052631578947367</v>
      </c>
      <c r="Y131">
        <v>0.22448979591836735</v>
      </c>
      <c r="Z131">
        <v>0.29032258064516125</v>
      </c>
      <c r="AA131">
        <f>AVERAGE($Q$131:$Z$131)</f>
        <v>0.40615495966694998</v>
      </c>
    </row>
    <row r="132" spans="1:27" x14ac:dyDescent="0.25">
      <c r="A132" s="101">
        <v>14</v>
      </c>
      <c r="B132" s="101">
        <v>1</v>
      </c>
      <c r="D132" s="103">
        <v>60</v>
      </c>
      <c r="E132" s="103">
        <v>80</v>
      </c>
      <c r="F132" s="103">
        <v>90</v>
      </c>
      <c r="G132" s="103"/>
      <c r="H132" s="103"/>
      <c r="P132" t="s">
        <v>27</v>
      </c>
      <c r="Q132">
        <v>0.1650485436893204</v>
      </c>
      <c r="R132">
        <v>0.23076923076923078</v>
      </c>
      <c r="S132">
        <v>1.6393442622950834E-2</v>
      </c>
      <c r="T132">
        <v>0.12903225806451613</v>
      </c>
      <c r="U132">
        <v>0.4845360824742268</v>
      </c>
      <c r="V132">
        <v>0.70588235294117652</v>
      </c>
      <c r="W132">
        <v>8.6956521739130377E-2</v>
      </c>
      <c r="X132">
        <v>5.2631578947368418E-2</v>
      </c>
      <c r="Y132">
        <v>0.63265306122448983</v>
      </c>
      <c r="Z132">
        <v>1.4193548387096775</v>
      </c>
      <c r="AA132">
        <f>AVERAGE($Q$132:$Z$132)</f>
        <v>0.3923257911182087</v>
      </c>
    </row>
    <row r="133" spans="1:27" x14ac:dyDescent="0.25">
      <c r="A133" s="101">
        <v>14</v>
      </c>
      <c r="B133" s="101">
        <v>2</v>
      </c>
      <c r="D133" s="103">
        <v>5</v>
      </c>
      <c r="E133" s="103">
        <v>20</v>
      </c>
      <c r="F133" s="103">
        <v>30</v>
      </c>
      <c r="G133" s="103"/>
      <c r="H133" s="103"/>
      <c r="P133" t="s">
        <v>28</v>
      </c>
      <c r="Q133">
        <v>2.9126213592233011E-2</v>
      </c>
      <c r="R133">
        <v>0.53846153846153844</v>
      </c>
      <c r="S133">
        <v>2.4590163934426253E-2</v>
      </c>
      <c r="T133">
        <v>8.0645161290322578E-3</v>
      </c>
      <c r="U133">
        <v>0.54639175257731953</v>
      </c>
      <c r="V133">
        <v>0.26470588235294118</v>
      </c>
      <c r="W133">
        <v>1.1739130434782608</v>
      </c>
      <c r="X133">
        <v>0.47368421052631576</v>
      </c>
      <c r="Y133">
        <v>0.63265306122448983</v>
      </c>
      <c r="Z133">
        <v>1.4193548387096775</v>
      </c>
      <c r="AA133">
        <f>AVERAGE($Q$133:$Z$133)</f>
        <v>0.51109452209862349</v>
      </c>
    </row>
    <row r="134" spans="1:27" x14ac:dyDescent="0.25">
      <c r="A134" s="101">
        <v>14</v>
      </c>
      <c r="B134" s="101">
        <v>3</v>
      </c>
      <c r="D134" s="103">
        <v>2</v>
      </c>
      <c r="E134" s="103">
        <v>2.5</v>
      </c>
      <c r="F134" s="103">
        <v>3</v>
      </c>
      <c r="G134" s="103"/>
      <c r="H134" s="103"/>
      <c r="P134" t="s">
        <v>29</v>
      </c>
      <c r="Q134">
        <v>6.7961165048543687E-2</v>
      </c>
      <c r="R134">
        <v>1.3076923076923077</v>
      </c>
      <c r="S134">
        <v>0.18032786885245899</v>
      </c>
      <c r="T134">
        <v>3.2258064516129031E-2</v>
      </c>
      <c r="U134">
        <v>0.69072164948453607</v>
      </c>
      <c r="V134">
        <v>0.77941176470588236</v>
      </c>
      <c r="W134">
        <v>8.6956521739130377E-2</v>
      </c>
      <c r="X134">
        <v>0.21052631578947367</v>
      </c>
      <c r="Y134">
        <v>0.63265306122448983</v>
      </c>
      <c r="Z134">
        <v>0.19354838709677422</v>
      </c>
      <c r="AA134">
        <f>AVERAGE($Q$134:$Z$134)</f>
        <v>0.41820571061497258</v>
      </c>
    </row>
    <row r="135" spans="1:27" x14ac:dyDescent="0.25">
      <c r="A135" s="101">
        <v>14</v>
      </c>
      <c r="B135" s="101">
        <v>4</v>
      </c>
      <c r="D135" s="103">
        <v>190</v>
      </c>
      <c r="E135" s="103">
        <v>220</v>
      </c>
      <c r="F135" s="103">
        <v>240</v>
      </c>
      <c r="G135" s="103"/>
      <c r="H135" s="103"/>
      <c r="P135" t="s">
        <v>30</v>
      </c>
      <c r="Q135">
        <v>6.7961165048543687E-2</v>
      </c>
      <c r="R135">
        <v>3.6153846153846154</v>
      </c>
      <c r="S135">
        <v>6.5573770491803338E-2</v>
      </c>
      <c r="T135">
        <v>7.2580645161290328E-2</v>
      </c>
      <c r="U135">
        <v>3.0927835051546393E-2</v>
      </c>
      <c r="V135">
        <v>0.55882352941176472</v>
      </c>
      <c r="W135">
        <v>0.81159420289855067</v>
      </c>
      <c r="X135">
        <v>0.10526315789473684</v>
      </c>
      <c r="Y135">
        <v>2.0408163265306121E-2</v>
      </c>
      <c r="Z135">
        <v>0.1290322580645161</v>
      </c>
      <c r="AA135">
        <f>AVERAGE($Q$135:$Z$135)</f>
        <v>0.5477549342672674</v>
      </c>
    </row>
    <row r="136" spans="1:27" x14ac:dyDescent="0.25">
      <c r="A136" s="101">
        <v>14</v>
      </c>
      <c r="B136" s="101">
        <v>5</v>
      </c>
      <c r="D136" s="103">
        <v>10</v>
      </c>
      <c r="E136" s="103">
        <v>20</v>
      </c>
      <c r="F136" s="103">
        <v>30</v>
      </c>
      <c r="G136" s="103"/>
      <c r="H136" s="103"/>
      <c r="P136" t="s">
        <v>31</v>
      </c>
      <c r="Q136">
        <v>0.12621359223300971</v>
      </c>
      <c r="R136">
        <v>1.1538461538461537</v>
      </c>
      <c r="S136">
        <v>9.8360655737704819E-2</v>
      </c>
      <c r="T136">
        <v>0.11290322580645161</v>
      </c>
      <c r="U136">
        <v>4.1546391752577323</v>
      </c>
      <c r="V136">
        <v>0.17647058823529413</v>
      </c>
      <c r="W136">
        <v>8.6956521739130377E-2</v>
      </c>
      <c r="X136">
        <v>1.1052631578947369</v>
      </c>
      <c r="Y136">
        <v>0.32653061224489793</v>
      </c>
      <c r="Z136">
        <v>0.19354838709677422</v>
      </c>
      <c r="AA136">
        <f>AVERAGE($Q$136:$Z$136)</f>
        <v>0.75347320700918874</v>
      </c>
    </row>
    <row r="137" spans="1:27" x14ac:dyDescent="0.25">
      <c r="A137" s="101">
        <v>14</v>
      </c>
      <c r="B137" s="101">
        <v>6</v>
      </c>
      <c r="D137" s="103">
        <v>20</v>
      </c>
      <c r="E137" s="103">
        <v>30</v>
      </c>
      <c r="F137" s="103">
        <v>40</v>
      </c>
      <c r="G137" s="103"/>
      <c r="H137" s="103"/>
      <c r="P137" t="s">
        <v>79</v>
      </c>
      <c r="Q137">
        <f>AVERAGE($Q$106:$Q$136)</f>
        <v>0.11180707798308799</v>
      </c>
      <c r="R137">
        <f>AVERAGE($R$106:$R$136)</f>
        <v>0.94540942928039695</v>
      </c>
      <c r="S137">
        <f>AVERAGE($S$106:$S$136)</f>
        <v>0.11567953463775781</v>
      </c>
      <c r="T137">
        <f>AVERAGE($T$106:$T$136)</f>
        <v>8.6108220603537983E-2</v>
      </c>
      <c r="U137">
        <f>AVERAGE($U$106:$U$136)</f>
        <v>0.63285666777519112</v>
      </c>
      <c r="V137">
        <f>AVERAGE($V$106:$V$136)</f>
        <v>0.72675521821631883</v>
      </c>
      <c r="W137">
        <f>AVERAGE($W$106:$W$136)</f>
        <v>0.74614305750350596</v>
      </c>
      <c r="X137">
        <f>AVERAGE($X$106:$X$136)</f>
        <v>0.6825127334465193</v>
      </c>
      <c r="Y137">
        <f>AVERAGE($Y$106:$Y$136)</f>
        <v>0.48979591836734698</v>
      </c>
      <c r="Z137">
        <f>AVERAGE($Z$106:$Z$136)</f>
        <v>0.53954214360041641</v>
      </c>
    </row>
    <row r="138" spans="1:27" x14ac:dyDescent="0.25">
      <c r="A138" s="101">
        <v>14</v>
      </c>
      <c r="B138" s="101">
        <v>7</v>
      </c>
      <c r="D138" s="103">
        <v>5</v>
      </c>
      <c r="E138" s="103">
        <v>10</v>
      </c>
      <c r="F138" s="103">
        <v>20</v>
      </c>
      <c r="G138" s="103"/>
      <c r="H138" s="103"/>
    </row>
    <row r="139" spans="1:27" x14ac:dyDescent="0.25">
      <c r="A139" s="101">
        <v>14</v>
      </c>
      <c r="B139" s="101">
        <v>8</v>
      </c>
      <c r="D139" s="103">
        <v>5</v>
      </c>
      <c r="E139" s="103">
        <v>10</v>
      </c>
      <c r="F139" s="103">
        <v>20</v>
      </c>
      <c r="G139" s="103"/>
      <c r="H139" s="103"/>
    </row>
    <row r="140" spans="1:27" x14ac:dyDescent="0.25">
      <c r="A140" s="101">
        <v>14</v>
      </c>
      <c r="B140" s="101">
        <v>9</v>
      </c>
      <c r="D140" s="103">
        <v>50</v>
      </c>
      <c r="E140" s="103">
        <v>65</v>
      </c>
      <c r="F140" s="103">
        <v>75</v>
      </c>
      <c r="G140" s="103"/>
      <c r="H140" s="103"/>
    </row>
    <row r="141" spans="1:27" x14ac:dyDescent="0.25">
      <c r="A141" s="101">
        <v>14</v>
      </c>
      <c r="B141" s="101">
        <v>10</v>
      </c>
      <c r="D141" s="103">
        <v>0.1</v>
      </c>
      <c r="E141" s="103">
        <v>3</v>
      </c>
      <c r="F141" s="103">
        <v>6</v>
      </c>
      <c r="G141" s="103"/>
      <c r="H141" s="103"/>
    </row>
    <row r="142" spans="1:27" x14ac:dyDescent="0.25">
      <c r="A142" s="101">
        <v>15</v>
      </c>
      <c r="B142" s="101">
        <v>1</v>
      </c>
      <c r="D142" s="103">
        <v>40</v>
      </c>
      <c r="E142" s="103">
        <v>50</v>
      </c>
      <c r="F142" s="103">
        <v>60</v>
      </c>
      <c r="G142" s="103"/>
      <c r="H142" s="103"/>
    </row>
    <row r="143" spans="1:27" x14ac:dyDescent="0.25">
      <c r="A143" s="101">
        <v>15</v>
      </c>
      <c r="B143" s="101">
        <v>2</v>
      </c>
      <c r="D143" s="103">
        <v>5</v>
      </c>
      <c r="E143" s="103">
        <v>20</v>
      </c>
      <c r="F143" s="103">
        <v>30</v>
      </c>
      <c r="G143" s="103"/>
      <c r="H143" s="103"/>
    </row>
    <row r="144" spans="1:27" x14ac:dyDescent="0.25">
      <c r="A144" s="101">
        <v>15</v>
      </c>
      <c r="B144" s="101">
        <v>3</v>
      </c>
      <c r="D144" s="103">
        <v>1.5</v>
      </c>
      <c r="E144" s="103">
        <v>1.8</v>
      </c>
      <c r="F144" s="103">
        <v>2</v>
      </c>
      <c r="G144" s="103"/>
      <c r="H144" s="103"/>
    </row>
    <row r="145" spans="1:8" x14ac:dyDescent="0.25">
      <c r="A145" s="101">
        <v>15</v>
      </c>
      <c r="B145" s="101">
        <v>4</v>
      </c>
      <c r="D145" s="103">
        <v>200</v>
      </c>
      <c r="E145" s="103">
        <v>210</v>
      </c>
      <c r="F145" s="103">
        <v>240</v>
      </c>
      <c r="G145" s="103"/>
      <c r="H145" s="103"/>
    </row>
    <row r="146" spans="1:8" x14ac:dyDescent="0.25">
      <c r="A146" s="101">
        <v>15</v>
      </c>
      <c r="B146" s="101">
        <v>5</v>
      </c>
      <c r="D146" s="103">
        <v>40</v>
      </c>
      <c r="E146" s="103">
        <v>80</v>
      </c>
      <c r="F146" s="103">
        <v>200</v>
      </c>
      <c r="G146" s="103"/>
      <c r="H146" s="103"/>
    </row>
    <row r="147" spans="1:8" x14ac:dyDescent="0.25">
      <c r="A147" s="101">
        <v>15</v>
      </c>
      <c r="B147" s="101">
        <v>6</v>
      </c>
      <c r="D147" s="103">
        <v>20</v>
      </c>
      <c r="E147" s="103">
        <v>40</v>
      </c>
      <c r="F147" s="103">
        <v>60</v>
      </c>
      <c r="G147" s="103"/>
      <c r="H147" s="103"/>
    </row>
    <row r="148" spans="1:8" x14ac:dyDescent="0.25">
      <c r="A148" s="101">
        <v>15</v>
      </c>
      <c r="B148" s="101">
        <v>7</v>
      </c>
      <c r="D148" s="103">
        <v>5</v>
      </c>
      <c r="E148" s="103">
        <v>15</v>
      </c>
      <c r="F148" s="103">
        <v>20</v>
      </c>
      <c r="G148" s="103"/>
      <c r="H148" s="103"/>
    </row>
    <row r="149" spans="1:8" x14ac:dyDescent="0.25">
      <c r="A149" s="101">
        <v>15</v>
      </c>
      <c r="B149" s="101">
        <v>8</v>
      </c>
      <c r="D149" s="103">
        <v>10</v>
      </c>
      <c r="E149" s="103">
        <v>30</v>
      </c>
      <c r="F149" s="103">
        <v>50</v>
      </c>
      <c r="G149" s="103"/>
      <c r="H149" s="103"/>
    </row>
    <row r="150" spans="1:8" x14ac:dyDescent="0.25">
      <c r="A150" s="101">
        <v>15</v>
      </c>
      <c r="B150" s="101">
        <v>9</v>
      </c>
      <c r="D150" s="103">
        <v>60</v>
      </c>
      <c r="E150" s="103">
        <v>75</v>
      </c>
      <c r="F150" s="103">
        <v>90</v>
      </c>
      <c r="G150" s="103"/>
      <c r="H150" s="103"/>
    </row>
    <row r="151" spans="1:8" x14ac:dyDescent="0.25">
      <c r="A151" s="101">
        <v>15</v>
      </c>
      <c r="B151" s="101">
        <v>10</v>
      </c>
      <c r="D151" s="103">
        <v>5</v>
      </c>
      <c r="E151" s="103">
        <v>8</v>
      </c>
      <c r="F151" s="103">
        <v>10</v>
      </c>
      <c r="G151" s="103"/>
      <c r="H151" s="103"/>
    </row>
    <row r="152" spans="1:8" x14ac:dyDescent="0.25">
      <c r="A152" s="101">
        <v>16</v>
      </c>
      <c r="B152" s="101">
        <v>1</v>
      </c>
      <c r="D152" s="103">
        <v>60</v>
      </c>
      <c r="E152" s="103">
        <v>65</v>
      </c>
      <c r="F152" s="103">
        <v>70</v>
      </c>
      <c r="G152" s="103"/>
      <c r="H152" s="103"/>
    </row>
    <row r="153" spans="1:8" x14ac:dyDescent="0.25">
      <c r="A153" s="101">
        <v>16</v>
      </c>
      <c r="B153" s="101">
        <v>2</v>
      </c>
      <c r="D153" s="103">
        <v>45</v>
      </c>
      <c r="E153" s="103">
        <v>50</v>
      </c>
      <c r="F153" s="103">
        <v>55</v>
      </c>
      <c r="G153" s="103"/>
      <c r="H153" s="103"/>
    </row>
    <row r="154" spans="1:8" x14ac:dyDescent="0.25">
      <c r="A154" s="101">
        <v>16</v>
      </c>
      <c r="B154" s="101">
        <v>3</v>
      </c>
      <c r="D154" s="103">
        <v>2.8</v>
      </c>
      <c r="E154" s="103">
        <v>3</v>
      </c>
      <c r="F154" s="103">
        <v>3.4</v>
      </c>
      <c r="G154" s="103"/>
      <c r="H154" s="103"/>
    </row>
    <row r="155" spans="1:8" x14ac:dyDescent="0.25">
      <c r="A155" s="101">
        <v>16</v>
      </c>
      <c r="B155" s="101">
        <v>4</v>
      </c>
      <c r="D155" s="103">
        <v>230</v>
      </c>
      <c r="E155" s="103">
        <v>240</v>
      </c>
      <c r="F155" s="103">
        <v>245</v>
      </c>
      <c r="G155" s="103"/>
      <c r="H155" s="103"/>
    </row>
    <row r="156" spans="1:8" x14ac:dyDescent="0.25">
      <c r="A156" s="101">
        <v>16</v>
      </c>
      <c r="B156" s="101">
        <v>5</v>
      </c>
      <c r="D156" s="103">
        <v>120</v>
      </c>
      <c r="E156" s="103">
        <v>125</v>
      </c>
      <c r="F156" s="103">
        <v>130</v>
      </c>
      <c r="G156" s="103"/>
      <c r="H156" s="103"/>
    </row>
    <row r="157" spans="1:8" x14ac:dyDescent="0.25">
      <c r="A157" s="101">
        <v>16</v>
      </c>
      <c r="B157" s="101">
        <v>6</v>
      </c>
      <c r="D157" s="103">
        <v>38</v>
      </c>
      <c r="E157" s="103">
        <v>40</v>
      </c>
      <c r="F157" s="103">
        <v>42</v>
      </c>
      <c r="G157" s="103"/>
      <c r="H157" s="103"/>
    </row>
    <row r="158" spans="1:8" x14ac:dyDescent="0.25">
      <c r="A158" s="101">
        <v>16</v>
      </c>
      <c r="B158" s="101">
        <v>7</v>
      </c>
      <c r="D158" s="103">
        <v>17</v>
      </c>
      <c r="E158" s="103">
        <v>20</v>
      </c>
      <c r="F158" s="103">
        <v>23</v>
      </c>
      <c r="G158" s="103"/>
      <c r="H158" s="103"/>
    </row>
    <row r="159" spans="1:8" x14ac:dyDescent="0.25">
      <c r="A159" s="101">
        <v>16</v>
      </c>
      <c r="B159" s="101">
        <v>8</v>
      </c>
      <c r="D159" s="103">
        <v>90</v>
      </c>
      <c r="E159" s="103">
        <v>100</v>
      </c>
      <c r="F159" s="103">
        <v>110</v>
      </c>
      <c r="G159" s="103"/>
      <c r="H159" s="103"/>
    </row>
    <row r="160" spans="1:8" x14ac:dyDescent="0.25">
      <c r="A160" s="101">
        <v>16</v>
      </c>
      <c r="B160" s="101">
        <v>9</v>
      </c>
      <c r="D160" s="103">
        <v>83</v>
      </c>
      <c r="E160" s="103">
        <v>85</v>
      </c>
      <c r="F160" s="103">
        <v>87</v>
      </c>
      <c r="G160" s="103"/>
      <c r="H160" s="103"/>
    </row>
    <row r="161" spans="1:8" x14ac:dyDescent="0.25">
      <c r="A161" s="101">
        <v>16</v>
      </c>
      <c r="B161" s="101">
        <v>10</v>
      </c>
      <c r="D161" s="103">
        <v>5</v>
      </c>
      <c r="E161" s="103">
        <v>7</v>
      </c>
      <c r="F161" s="103">
        <v>9</v>
      </c>
      <c r="G161" s="103"/>
      <c r="H161" s="103"/>
    </row>
    <row r="162" spans="1:8" x14ac:dyDescent="0.25">
      <c r="A162" s="101">
        <v>17</v>
      </c>
      <c r="B162" s="101">
        <v>1</v>
      </c>
      <c r="D162" s="103">
        <v>49</v>
      </c>
      <c r="E162" s="103">
        <v>50</v>
      </c>
      <c r="F162" s="103">
        <v>65</v>
      </c>
      <c r="G162" s="103"/>
      <c r="H162" s="103"/>
    </row>
    <row r="163" spans="1:8" x14ac:dyDescent="0.25">
      <c r="A163" s="101">
        <v>17</v>
      </c>
      <c r="B163" s="101">
        <v>2</v>
      </c>
      <c r="D163" s="103">
        <v>29</v>
      </c>
      <c r="E163" s="103">
        <v>30</v>
      </c>
      <c r="F163" s="103">
        <v>40</v>
      </c>
      <c r="G163" s="103"/>
      <c r="H163" s="103"/>
    </row>
    <row r="164" spans="1:8" x14ac:dyDescent="0.25">
      <c r="A164" s="101">
        <v>17</v>
      </c>
      <c r="B164" s="101">
        <v>3</v>
      </c>
      <c r="D164" s="103">
        <v>2.5</v>
      </c>
      <c r="E164" s="103">
        <v>3</v>
      </c>
      <c r="F164" s="103">
        <v>3.5</v>
      </c>
      <c r="G164" s="103"/>
      <c r="H164" s="103"/>
    </row>
    <row r="165" spans="1:8" x14ac:dyDescent="0.25">
      <c r="A165" s="101">
        <v>17</v>
      </c>
      <c r="B165" s="101">
        <v>4</v>
      </c>
      <c r="D165" s="103">
        <v>280</v>
      </c>
      <c r="E165" s="103">
        <v>320</v>
      </c>
      <c r="F165" s="103">
        <v>360</v>
      </c>
      <c r="G165" s="103"/>
      <c r="H165" s="103"/>
    </row>
    <row r="166" spans="1:8" x14ac:dyDescent="0.25">
      <c r="A166" s="101">
        <v>17</v>
      </c>
      <c r="B166" s="101">
        <v>5</v>
      </c>
      <c r="D166" s="103">
        <v>100</v>
      </c>
      <c r="E166" s="103">
        <v>200</v>
      </c>
      <c r="F166" s="103">
        <v>250</v>
      </c>
      <c r="G166" s="103"/>
      <c r="H166" s="103"/>
    </row>
    <row r="167" spans="1:8" x14ac:dyDescent="0.25">
      <c r="A167" s="101">
        <v>17</v>
      </c>
      <c r="B167" s="101">
        <v>6</v>
      </c>
      <c r="D167" s="103">
        <v>20</v>
      </c>
      <c r="E167" s="103">
        <v>30</v>
      </c>
      <c r="F167" s="103">
        <v>50</v>
      </c>
      <c r="G167" s="103"/>
      <c r="H167" s="103"/>
    </row>
    <row r="168" spans="1:8" x14ac:dyDescent="0.25">
      <c r="A168" s="101">
        <v>17</v>
      </c>
      <c r="B168" s="101">
        <v>7</v>
      </c>
      <c r="D168" s="103">
        <v>60</v>
      </c>
      <c r="E168" s="103">
        <v>180</v>
      </c>
      <c r="F168" s="103">
        <v>240</v>
      </c>
      <c r="G168" s="103"/>
      <c r="H168" s="103"/>
    </row>
    <row r="169" spans="1:8" x14ac:dyDescent="0.25">
      <c r="A169" s="101">
        <v>17</v>
      </c>
      <c r="B169" s="101">
        <v>8</v>
      </c>
      <c r="D169" s="103">
        <v>2</v>
      </c>
      <c r="E169" s="103">
        <v>4</v>
      </c>
      <c r="F169" s="103">
        <v>5</v>
      </c>
      <c r="G169" s="103"/>
      <c r="H169" s="103"/>
    </row>
    <row r="170" spans="1:8" x14ac:dyDescent="0.25">
      <c r="A170" s="101">
        <v>17</v>
      </c>
      <c r="B170" s="101">
        <v>9</v>
      </c>
      <c r="D170" s="103">
        <v>43</v>
      </c>
      <c r="E170" s="103">
        <v>64</v>
      </c>
      <c r="F170" s="103">
        <v>68</v>
      </c>
      <c r="G170" s="103"/>
      <c r="H170" s="103"/>
    </row>
    <row r="171" spans="1:8" x14ac:dyDescent="0.25">
      <c r="A171" s="101">
        <v>17</v>
      </c>
      <c r="B171" s="101">
        <v>10</v>
      </c>
      <c r="D171" s="103">
        <v>5</v>
      </c>
      <c r="E171" s="103">
        <v>15</v>
      </c>
      <c r="F171" s="103">
        <v>20</v>
      </c>
      <c r="G171" s="103"/>
      <c r="H171" s="103"/>
    </row>
    <row r="172" spans="1:8" x14ac:dyDescent="0.25">
      <c r="A172" s="101">
        <v>18</v>
      </c>
      <c r="B172" s="101">
        <v>1</v>
      </c>
      <c r="D172" s="103">
        <v>50</v>
      </c>
      <c r="E172" s="103">
        <v>60</v>
      </c>
      <c r="F172" s="103">
        <v>65</v>
      </c>
      <c r="G172" s="103"/>
      <c r="H172" s="103"/>
    </row>
    <row r="173" spans="1:8" x14ac:dyDescent="0.25">
      <c r="A173" s="101">
        <v>18</v>
      </c>
      <c r="B173" s="101">
        <v>2</v>
      </c>
      <c r="D173" s="103">
        <v>9</v>
      </c>
      <c r="E173" s="103">
        <v>12</v>
      </c>
      <c r="F173" s="103">
        <v>15</v>
      </c>
      <c r="G173" s="103"/>
      <c r="H173" s="103"/>
    </row>
    <row r="174" spans="1:8" x14ac:dyDescent="0.25">
      <c r="A174" s="101">
        <v>18</v>
      </c>
      <c r="B174" s="101">
        <v>3</v>
      </c>
      <c r="D174" s="103">
        <v>2.2999999999999998</v>
      </c>
      <c r="E174" s="103">
        <v>2.6</v>
      </c>
      <c r="F174" s="103">
        <v>2.8</v>
      </c>
      <c r="G174" s="103"/>
      <c r="H174" s="103"/>
    </row>
    <row r="175" spans="1:8" x14ac:dyDescent="0.25">
      <c r="A175" s="101">
        <v>18</v>
      </c>
      <c r="B175" s="101">
        <v>4</v>
      </c>
      <c r="D175" s="103">
        <v>210</v>
      </c>
      <c r="E175" s="103">
        <v>220</v>
      </c>
      <c r="F175" s="103">
        <v>230</v>
      </c>
      <c r="G175" s="103"/>
      <c r="H175" s="103"/>
    </row>
    <row r="176" spans="1:8" x14ac:dyDescent="0.25">
      <c r="A176" s="101">
        <v>18</v>
      </c>
      <c r="B176" s="101">
        <v>5</v>
      </c>
      <c r="D176" s="103">
        <v>100</v>
      </c>
      <c r="E176" s="103">
        <v>120</v>
      </c>
      <c r="F176" s="103">
        <v>150</v>
      </c>
      <c r="G176" s="103"/>
      <c r="H176" s="103"/>
    </row>
    <row r="177" spans="1:8" x14ac:dyDescent="0.25">
      <c r="A177" s="101">
        <v>18</v>
      </c>
      <c r="B177" s="101">
        <v>6</v>
      </c>
      <c r="D177" s="103">
        <v>30</v>
      </c>
      <c r="E177" s="103">
        <v>50</v>
      </c>
      <c r="F177" s="103">
        <v>70</v>
      </c>
      <c r="G177" s="103"/>
      <c r="H177" s="103"/>
    </row>
    <row r="178" spans="1:8" x14ac:dyDescent="0.25">
      <c r="A178" s="101">
        <v>18</v>
      </c>
      <c r="B178" s="101">
        <v>7</v>
      </c>
      <c r="D178" s="103">
        <v>5</v>
      </c>
      <c r="E178" s="103">
        <v>15</v>
      </c>
      <c r="F178" s="103">
        <v>20</v>
      </c>
      <c r="G178" s="103"/>
      <c r="H178" s="103"/>
    </row>
    <row r="179" spans="1:8" x14ac:dyDescent="0.25">
      <c r="A179" s="101">
        <v>18</v>
      </c>
      <c r="B179" s="101">
        <v>8</v>
      </c>
      <c r="D179" s="103">
        <v>10</v>
      </c>
      <c r="E179" s="103">
        <v>15</v>
      </c>
      <c r="F179" s="103">
        <v>20</v>
      </c>
      <c r="G179" s="103"/>
      <c r="H179" s="103"/>
    </row>
    <row r="180" spans="1:8" x14ac:dyDescent="0.25">
      <c r="A180" s="101">
        <v>18</v>
      </c>
      <c r="B180" s="101">
        <v>9</v>
      </c>
      <c r="D180" s="103">
        <v>64</v>
      </c>
      <c r="E180" s="103">
        <v>74</v>
      </c>
      <c r="F180" s="103">
        <v>85</v>
      </c>
      <c r="G180" s="103"/>
      <c r="H180" s="103"/>
    </row>
    <row r="181" spans="1:8" x14ac:dyDescent="0.25">
      <c r="A181" s="101">
        <v>18</v>
      </c>
      <c r="B181" s="101">
        <v>10</v>
      </c>
      <c r="D181" s="103">
        <v>8</v>
      </c>
      <c r="E181" s="103">
        <v>10</v>
      </c>
      <c r="F181" s="103">
        <v>12</v>
      </c>
      <c r="G181" s="103"/>
      <c r="H181" s="103"/>
    </row>
    <row r="182" spans="1:8" x14ac:dyDescent="0.25">
      <c r="A182" s="101">
        <v>19</v>
      </c>
      <c r="B182" s="101">
        <v>1</v>
      </c>
      <c r="D182" s="103">
        <v>40</v>
      </c>
      <c r="E182" s="103">
        <v>42</v>
      </c>
      <c r="F182" s="103">
        <v>45</v>
      </c>
      <c r="G182" s="103"/>
      <c r="H182" s="103"/>
    </row>
    <row r="183" spans="1:8" x14ac:dyDescent="0.25">
      <c r="A183" s="101">
        <v>19</v>
      </c>
      <c r="B183" s="101">
        <v>2</v>
      </c>
      <c r="D183" s="103">
        <v>25</v>
      </c>
      <c r="E183" s="103">
        <v>30</v>
      </c>
      <c r="F183" s="103">
        <v>35</v>
      </c>
      <c r="G183" s="103"/>
      <c r="H183" s="103"/>
    </row>
    <row r="184" spans="1:8" x14ac:dyDescent="0.25">
      <c r="A184" s="101">
        <v>19</v>
      </c>
      <c r="B184" s="101">
        <v>3</v>
      </c>
      <c r="D184" s="103">
        <v>2.29</v>
      </c>
      <c r="E184" s="103">
        <v>2.2999999999999998</v>
      </c>
      <c r="F184" s="103">
        <v>2.5</v>
      </c>
      <c r="G184" s="103"/>
      <c r="H184" s="103"/>
    </row>
    <row r="185" spans="1:8" x14ac:dyDescent="0.25">
      <c r="A185" s="101">
        <v>19</v>
      </c>
      <c r="B185" s="101">
        <v>4</v>
      </c>
      <c r="D185" s="103">
        <v>219</v>
      </c>
      <c r="E185" s="103">
        <v>220</v>
      </c>
      <c r="F185" s="103">
        <v>230</v>
      </c>
      <c r="G185" s="103"/>
      <c r="H185" s="103"/>
    </row>
    <row r="186" spans="1:8" x14ac:dyDescent="0.25">
      <c r="A186" s="101">
        <v>19</v>
      </c>
      <c r="B186" s="101">
        <v>5</v>
      </c>
      <c r="D186" s="103">
        <v>100</v>
      </c>
      <c r="E186" s="103">
        <v>120</v>
      </c>
      <c r="F186" s="103">
        <v>150</v>
      </c>
      <c r="G186" s="103"/>
      <c r="H186" s="103"/>
    </row>
    <row r="187" spans="1:8" x14ac:dyDescent="0.25">
      <c r="A187" s="101">
        <v>19</v>
      </c>
      <c r="B187" s="101">
        <v>6</v>
      </c>
      <c r="D187" s="103">
        <v>120</v>
      </c>
      <c r="E187" s="103">
        <v>150</v>
      </c>
      <c r="F187" s="103">
        <v>200</v>
      </c>
      <c r="G187" s="103"/>
      <c r="H187" s="103"/>
    </row>
    <row r="188" spans="1:8" x14ac:dyDescent="0.25">
      <c r="A188" s="101">
        <v>19</v>
      </c>
      <c r="B188" s="101">
        <v>7</v>
      </c>
      <c r="D188" s="103">
        <v>20</v>
      </c>
      <c r="E188" s="103">
        <v>25</v>
      </c>
      <c r="F188" s="103">
        <v>30</v>
      </c>
      <c r="G188" s="103"/>
      <c r="H188" s="103"/>
    </row>
    <row r="189" spans="1:8" x14ac:dyDescent="0.25">
      <c r="A189" s="101">
        <v>19</v>
      </c>
      <c r="B189" s="101">
        <v>8</v>
      </c>
      <c r="D189" s="103">
        <v>15</v>
      </c>
      <c r="E189" s="103">
        <v>20</v>
      </c>
      <c r="F189" s="103">
        <v>25</v>
      </c>
      <c r="G189" s="103"/>
      <c r="H189" s="103"/>
    </row>
    <row r="190" spans="1:8" x14ac:dyDescent="0.25">
      <c r="A190" s="101">
        <v>19</v>
      </c>
      <c r="B190" s="101">
        <v>9</v>
      </c>
      <c r="D190" s="103">
        <v>60</v>
      </c>
      <c r="E190" s="103">
        <v>80</v>
      </c>
      <c r="F190" s="103">
        <v>85</v>
      </c>
      <c r="G190" s="103"/>
      <c r="H190" s="103"/>
    </row>
    <row r="191" spans="1:8" x14ac:dyDescent="0.25">
      <c r="A191" s="101">
        <v>19</v>
      </c>
      <c r="B191" s="101">
        <v>10</v>
      </c>
      <c r="D191" s="103">
        <v>8</v>
      </c>
      <c r="E191" s="103">
        <v>10</v>
      </c>
      <c r="F191" s="103">
        <v>12</v>
      </c>
      <c r="G191" s="103"/>
      <c r="H191" s="103"/>
    </row>
    <row r="192" spans="1:8" x14ac:dyDescent="0.25">
      <c r="A192" s="101">
        <v>20</v>
      </c>
      <c r="B192" s="101">
        <v>1</v>
      </c>
      <c r="D192" s="103">
        <v>40</v>
      </c>
      <c r="E192" s="103">
        <v>45</v>
      </c>
      <c r="F192" s="103">
        <v>50</v>
      </c>
      <c r="G192" s="103"/>
      <c r="H192" s="103"/>
    </row>
    <row r="193" spans="1:8" x14ac:dyDescent="0.25">
      <c r="A193" s="101">
        <v>20</v>
      </c>
      <c r="B193" s="101">
        <v>2</v>
      </c>
      <c r="D193" s="103">
        <v>10</v>
      </c>
      <c r="E193" s="103">
        <v>15</v>
      </c>
      <c r="F193" s="103">
        <v>20</v>
      </c>
      <c r="G193" s="103"/>
      <c r="H193" s="103"/>
    </row>
    <row r="194" spans="1:8" x14ac:dyDescent="0.25">
      <c r="A194" s="101">
        <v>20</v>
      </c>
      <c r="B194" s="101">
        <v>3</v>
      </c>
      <c r="D194" s="103">
        <v>2.5</v>
      </c>
      <c r="E194" s="103">
        <v>3</v>
      </c>
      <c r="F194" s="103">
        <v>3.5</v>
      </c>
      <c r="G194" s="103"/>
      <c r="H194" s="103"/>
    </row>
    <row r="195" spans="1:8" x14ac:dyDescent="0.25">
      <c r="A195" s="101">
        <v>20</v>
      </c>
      <c r="B195" s="101">
        <v>4</v>
      </c>
      <c r="D195" s="103">
        <v>210</v>
      </c>
      <c r="E195" s="103">
        <v>220</v>
      </c>
      <c r="F195" s="103">
        <v>240</v>
      </c>
      <c r="G195" s="103"/>
      <c r="H195" s="103"/>
    </row>
    <row r="196" spans="1:8" x14ac:dyDescent="0.25">
      <c r="A196" s="101">
        <v>20</v>
      </c>
      <c r="B196" s="101">
        <v>5</v>
      </c>
      <c r="D196" s="103">
        <v>30</v>
      </c>
      <c r="E196" s="103">
        <v>50</v>
      </c>
      <c r="F196" s="103">
        <v>100</v>
      </c>
      <c r="G196" s="103"/>
      <c r="H196" s="103"/>
    </row>
    <row r="197" spans="1:8" x14ac:dyDescent="0.25">
      <c r="A197" s="101">
        <v>20</v>
      </c>
      <c r="B197" s="101">
        <v>6</v>
      </c>
      <c r="D197" s="103">
        <v>5</v>
      </c>
      <c r="E197" s="103">
        <v>10</v>
      </c>
      <c r="F197" s="103">
        <v>15</v>
      </c>
      <c r="G197" s="103"/>
      <c r="H197" s="103"/>
    </row>
    <row r="198" spans="1:8" x14ac:dyDescent="0.25">
      <c r="A198" s="101">
        <v>20</v>
      </c>
      <c r="B198" s="101">
        <v>7</v>
      </c>
      <c r="D198" s="103">
        <v>10</v>
      </c>
      <c r="E198" s="103">
        <v>15</v>
      </c>
      <c r="F198" s="103">
        <v>20</v>
      </c>
      <c r="G198" s="103"/>
      <c r="H198" s="103"/>
    </row>
    <row r="199" spans="1:8" x14ac:dyDescent="0.25">
      <c r="A199" s="101">
        <v>20</v>
      </c>
      <c r="B199" s="101">
        <v>8</v>
      </c>
      <c r="D199" s="103">
        <v>5</v>
      </c>
      <c r="E199" s="103">
        <v>10</v>
      </c>
      <c r="F199" s="103">
        <v>15</v>
      </c>
      <c r="G199" s="103"/>
      <c r="H199" s="103"/>
    </row>
    <row r="200" spans="1:8" x14ac:dyDescent="0.25">
      <c r="A200" s="101">
        <v>20</v>
      </c>
      <c r="B200" s="101">
        <v>9</v>
      </c>
      <c r="D200" s="103">
        <v>40</v>
      </c>
      <c r="E200" s="103">
        <v>50</v>
      </c>
      <c r="F200" s="103">
        <v>70</v>
      </c>
      <c r="G200" s="103"/>
      <c r="H200" s="103"/>
    </row>
    <row r="201" spans="1:8" x14ac:dyDescent="0.25">
      <c r="A201" s="101">
        <v>20</v>
      </c>
      <c r="B201" s="101">
        <v>10</v>
      </c>
      <c r="D201" s="103">
        <v>5</v>
      </c>
      <c r="E201" s="103">
        <v>10</v>
      </c>
      <c r="F201" s="103">
        <v>15</v>
      </c>
      <c r="G201" s="103"/>
      <c r="H201" s="103"/>
    </row>
    <row r="202" spans="1:8" x14ac:dyDescent="0.25">
      <c r="A202" s="101">
        <v>21</v>
      </c>
      <c r="B202" s="101">
        <v>1</v>
      </c>
      <c r="D202" s="103">
        <v>45</v>
      </c>
      <c r="E202" s="103">
        <v>60</v>
      </c>
      <c r="F202" s="103">
        <v>61</v>
      </c>
      <c r="G202" s="103"/>
      <c r="H202" s="103"/>
    </row>
    <row r="203" spans="1:8" x14ac:dyDescent="0.25">
      <c r="A203" s="101">
        <v>21</v>
      </c>
      <c r="B203" s="101">
        <v>2</v>
      </c>
      <c r="D203" s="103">
        <v>20</v>
      </c>
      <c r="E203" s="103">
        <v>25</v>
      </c>
      <c r="F203" s="103">
        <v>30</v>
      </c>
      <c r="G203" s="103"/>
      <c r="H203" s="103"/>
    </row>
    <row r="204" spans="1:8" x14ac:dyDescent="0.25">
      <c r="A204" s="101">
        <v>21</v>
      </c>
      <c r="B204" s="101">
        <v>3</v>
      </c>
      <c r="D204" s="103">
        <v>2</v>
      </c>
      <c r="E204" s="103">
        <v>2.5</v>
      </c>
      <c r="F204" s="103">
        <v>2.6</v>
      </c>
      <c r="G204" s="103"/>
      <c r="H204" s="103"/>
    </row>
    <row r="205" spans="1:8" x14ac:dyDescent="0.25">
      <c r="A205" s="101">
        <v>21</v>
      </c>
      <c r="B205" s="101">
        <v>4</v>
      </c>
      <c r="D205" s="103">
        <v>190</v>
      </c>
      <c r="E205" s="103">
        <v>200</v>
      </c>
      <c r="F205" s="103">
        <v>220</v>
      </c>
      <c r="G205" s="103"/>
      <c r="H205" s="103"/>
    </row>
    <row r="206" spans="1:8" x14ac:dyDescent="0.25">
      <c r="A206" s="101">
        <v>21</v>
      </c>
      <c r="B206" s="101">
        <v>5</v>
      </c>
      <c r="D206" s="103">
        <v>10</v>
      </c>
      <c r="E206" s="103">
        <v>15</v>
      </c>
      <c r="F206" s="103">
        <v>25</v>
      </c>
      <c r="G206" s="103"/>
      <c r="H206" s="103"/>
    </row>
    <row r="207" spans="1:8" x14ac:dyDescent="0.25">
      <c r="A207" s="101">
        <v>21</v>
      </c>
      <c r="B207" s="101">
        <v>6</v>
      </c>
      <c r="D207" s="103">
        <v>4</v>
      </c>
      <c r="E207" s="103">
        <v>6</v>
      </c>
      <c r="F207" s="103">
        <v>10</v>
      </c>
      <c r="G207" s="103"/>
      <c r="H207" s="103"/>
    </row>
    <row r="208" spans="1:8" x14ac:dyDescent="0.25">
      <c r="A208" s="101">
        <v>21</v>
      </c>
      <c r="B208" s="101">
        <v>7</v>
      </c>
      <c r="D208" s="103">
        <v>15</v>
      </c>
      <c r="E208" s="103">
        <v>20</v>
      </c>
      <c r="F208" s="103">
        <v>25</v>
      </c>
      <c r="G208" s="103"/>
      <c r="H208" s="103"/>
    </row>
    <row r="209" spans="1:8" x14ac:dyDescent="0.25">
      <c r="A209" s="101">
        <v>21</v>
      </c>
      <c r="B209" s="101">
        <v>8</v>
      </c>
      <c r="D209" s="103">
        <v>8</v>
      </c>
      <c r="E209" s="103">
        <v>10</v>
      </c>
      <c r="F209" s="103">
        <v>15</v>
      </c>
      <c r="G209" s="103"/>
      <c r="H209" s="103"/>
    </row>
    <row r="210" spans="1:8" x14ac:dyDescent="0.25">
      <c r="A210" s="101">
        <v>21</v>
      </c>
      <c r="B210" s="101">
        <v>9</v>
      </c>
      <c r="D210" s="103">
        <v>60</v>
      </c>
      <c r="E210" s="103">
        <v>75</v>
      </c>
      <c r="F210" s="103">
        <v>85</v>
      </c>
      <c r="G210" s="103"/>
      <c r="H210" s="103"/>
    </row>
    <row r="211" spans="1:8" x14ac:dyDescent="0.25">
      <c r="A211" s="101">
        <v>21</v>
      </c>
      <c r="B211" s="101">
        <v>10</v>
      </c>
      <c r="D211" s="103">
        <v>5</v>
      </c>
      <c r="E211" s="103">
        <v>8</v>
      </c>
      <c r="F211" s="103">
        <v>10</v>
      </c>
      <c r="G211" s="103"/>
      <c r="H211" s="103"/>
    </row>
    <row r="212" spans="1:8" x14ac:dyDescent="0.25">
      <c r="A212" s="101">
        <v>22</v>
      </c>
      <c r="B212" s="101">
        <v>1</v>
      </c>
      <c r="D212" s="103">
        <v>45</v>
      </c>
      <c r="E212" s="103">
        <v>60</v>
      </c>
      <c r="F212" s="103">
        <v>65</v>
      </c>
      <c r="G212" s="103"/>
      <c r="H212" s="103"/>
    </row>
    <row r="213" spans="1:8" x14ac:dyDescent="0.25">
      <c r="A213" s="101">
        <v>22</v>
      </c>
      <c r="B213" s="101">
        <v>2</v>
      </c>
      <c r="D213" s="103">
        <v>24</v>
      </c>
      <c r="E213" s="103">
        <v>30</v>
      </c>
      <c r="F213" s="103">
        <v>36</v>
      </c>
      <c r="G213" s="103"/>
      <c r="H213" s="103"/>
    </row>
    <row r="214" spans="1:8" x14ac:dyDescent="0.25">
      <c r="A214" s="101">
        <v>22</v>
      </c>
      <c r="B214" s="101">
        <v>3</v>
      </c>
      <c r="D214" s="103">
        <v>2.2999999999999998</v>
      </c>
      <c r="E214" s="103">
        <v>2.6</v>
      </c>
      <c r="F214" s="103">
        <v>2.8</v>
      </c>
      <c r="G214" s="103"/>
      <c r="H214" s="103"/>
    </row>
    <row r="215" spans="1:8" x14ac:dyDescent="0.25">
      <c r="A215" s="101">
        <v>22</v>
      </c>
      <c r="B215" s="101">
        <v>4</v>
      </c>
      <c r="D215" s="103">
        <v>215</v>
      </c>
      <c r="E215" s="103">
        <v>220</v>
      </c>
      <c r="F215" s="103">
        <v>240</v>
      </c>
      <c r="G215" s="103"/>
      <c r="H215" s="103"/>
    </row>
    <row r="216" spans="1:8" x14ac:dyDescent="0.25">
      <c r="A216" s="101">
        <v>22</v>
      </c>
      <c r="B216" s="101">
        <v>5</v>
      </c>
      <c r="D216" s="103">
        <v>30</v>
      </c>
      <c r="E216" s="103">
        <v>60</v>
      </c>
      <c r="F216" s="103">
        <v>100</v>
      </c>
      <c r="G216" s="103"/>
      <c r="H216" s="103"/>
    </row>
    <row r="217" spans="1:8" x14ac:dyDescent="0.25">
      <c r="A217" s="101">
        <v>22</v>
      </c>
      <c r="B217" s="101">
        <v>6</v>
      </c>
      <c r="D217" s="103">
        <v>30</v>
      </c>
      <c r="E217" s="103">
        <v>80</v>
      </c>
      <c r="F217" s="103">
        <v>110</v>
      </c>
      <c r="G217" s="103"/>
      <c r="H217" s="103"/>
    </row>
    <row r="218" spans="1:8" x14ac:dyDescent="0.25">
      <c r="A218" s="101">
        <v>22</v>
      </c>
      <c r="B218" s="101">
        <v>7</v>
      </c>
      <c r="D218" s="103">
        <v>10</v>
      </c>
      <c r="E218" s="103">
        <v>22</v>
      </c>
      <c r="F218" s="103">
        <v>35</v>
      </c>
      <c r="G218" s="103"/>
      <c r="H218" s="103"/>
    </row>
    <row r="219" spans="1:8" x14ac:dyDescent="0.25">
      <c r="A219" s="101">
        <v>22</v>
      </c>
      <c r="B219" s="101">
        <v>8</v>
      </c>
      <c r="D219" s="103">
        <v>8</v>
      </c>
      <c r="E219" s="103">
        <v>15</v>
      </c>
      <c r="F219" s="103">
        <v>25</v>
      </c>
      <c r="G219" s="103"/>
      <c r="H219" s="103"/>
    </row>
    <row r="220" spans="1:8" x14ac:dyDescent="0.25">
      <c r="A220" s="101">
        <v>22</v>
      </c>
      <c r="B220" s="101">
        <v>9</v>
      </c>
      <c r="D220" s="103">
        <v>50</v>
      </c>
      <c r="E220" s="103">
        <v>75</v>
      </c>
      <c r="F220" s="103">
        <v>85</v>
      </c>
      <c r="G220" s="103"/>
      <c r="H220" s="103"/>
    </row>
    <row r="221" spans="1:8" x14ac:dyDescent="0.25">
      <c r="A221" s="101">
        <v>22</v>
      </c>
      <c r="B221" s="101">
        <v>10</v>
      </c>
      <c r="D221" s="103">
        <v>3</v>
      </c>
      <c r="E221" s="103">
        <v>8</v>
      </c>
      <c r="F221" s="103">
        <v>12</v>
      </c>
      <c r="G221" s="103"/>
      <c r="H221" s="103"/>
    </row>
    <row r="222" spans="1:8" x14ac:dyDescent="0.25">
      <c r="A222" s="101">
        <v>23</v>
      </c>
      <c r="B222" s="101">
        <v>1</v>
      </c>
      <c r="D222" s="103">
        <v>45</v>
      </c>
      <c r="E222" s="103">
        <v>50</v>
      </c>
      <c r="F222" s="103">
        <v>60</v>
      </c>
      <c r="G222" s="103"/>
      <c r="H222" s="103"/>
    </row>
    <row r="223" spans="1:8" x14ac:dyDescent="0.25">
      <c r="A223" s="101">
        <v>23</v>
      </c>
      <c r="B223" s="101">
        <v>2</v>
      </c>
      <c r="D223" s="103">
        <v>20</v>
      </c>
      <c r="E223" s="103">
        <v>25</v>
      </c>
      <c r="F223" s="103">
        <v>30</v>
      </c>
      <c r="G223" s="103"/>
      <c r="H223" s="103"/>
    </row>
    <row r="224" spans="1:8" x14ac:dyDescent="0.25">
      <c r="A224" s="101">
        <v>23</v>
      </c>
      <c r="B224" s="101">
        <v>3</v>
      </c>
      <c r="D224" s="103">
        <v>2.5</v>
      </c>
      <c r="E224" s="103">
        <v>2.8</v>
      </c>
      <c r="F224" s="103">
        <v>3</v>
      </c>
      <c r="G224" s="103"/>
      <c r="H224" s="103"/>
    </row>
    <row r="225" spans="1:8" x14ac:dyDescent="0.25">
      <c r="A225" s="101">
        <v>23</v>
      </c>
      <c r="B225" s="101">
        <v>4</v>
      </c>
      <c r="D225" s="103">
        <v>210</v>
      </c>
      <c r="E225" s="103">
        <v>220</v>
      </c>
      <c r="F225" s="103">
        <v>230</v>
      </c>
      <c r="G225" s="103"/>
      <c r="H225" s="103"/>
    </row>
    <row r="226" spans="1:8" x14ac:dyDescent="0.25">
      <c r="A226" s="101">
        <v>23</v>
      </c>
      <c r="B226" s="101">
        <v>5</v>
      </c>
      <c r="D226" s="103">
        <v>25</v>
      </c>
      <c r="E226" s="103">
        <v>50</v>
      </c>
      <c r="F226" s="103">
        <v>100</v>
      </c>
      <c r="G226" s="103"/>
      <c r="H226" s="103"/>
    </row>
    <row r="227" spans="1:8" x14ac:dyDescent="0.25">
      <c r="A227" s="101">
        <v>23</v>
      </c>
      <c r="B227" s="101">
        <v>6</v>
      </c>
      <c r="D227" s="103">
        <v>25</v>
      </c>
      <c r="E227" s="103">
        <v>50</v>
      </c>
      <c r="F227" s="103">
        <v>100</v>
      </c>
      <c r="G227" s="103"/>
      <c r="H227" s="103"/>
    </row>
    <row r="228" spans="1:8" x14ac:dyDescent="0.25">
      <c r="A228" s="101">
        <v>23</v>
      </c>
      <c r="B228" s="101">
        <v>7</v>
      </c>
      <c r="D228" s="103">
        <v>15</v>
      </c>
      <c r="E228" s="103">
        <v>30</v>
      </c>
      <c r="F228" s="103">
        <v>40</v>
      </c>
      <c r="G228" s="103"/>
      <c r="H228" s="103"/>
    </row>
    <row r="229" spans="1:8" x14ac:dyDescent="0.25">
      <c r="A229" s="101">
        <v>23</v>
      </c>
      <c r="B229" s="101">
        <v>8</v>
      </c>
      <c r="D229" s="103">
        <v>8</v>
      </c>
      <c r="E229" s="103">
        <v>10</v>
      </c>
      <c r="F229" s="103">
        <v>15</v>
      </c>
      <c r="G229" s="103"/>
      <c r="H229" s="103"/>
    </row>
    <row r="230" spans="1:8" x14ac:dyDescent="0.25">
      <c r="A230" s="101">
        <v>23</v>
      </c>
      <c r="B230" s="101">
        <v>9</v>
      </c>
      <c r="D230" s="103">
        <v>53</v>
      </c>
      <c r="E230" s="103">
        <v>74</v>
      </c>
      <c r="F230" s="103">
        <v>85</v>
      </c>
      <c r="G230" s="103"/>
      <c r="H230" s="103"/>
    </row>
    <row r="231" spans="1:8" x14ac:dyDescent="0.25">
      <c r="A231" s="101">
        <v>23</v>
      </c>
      <c r="B231" s="101">
        <v>10</v>
      </c>
      <c r="D231" s="103">
        <v>8</v>
      </c>
      <c r="E231" s="103">
        <v>10</v>
      </c>
      <c r="F231" s="103">
        <v>12</v>
      </c>
      <c r="G231" s="103"/>
      <c r="H231" s="103"/>
    </row>
    <row r="232" spans="1:8" x14ac:dyDescent="0.25">
      <c r="A232" s="101">
        <v>24</v>
      </c>
      <c r="B232" s="101">
        <v>1</v>
      </c>
      <c r="D232" s="103">
        <v>45</v>
      </c>
      <c r="E232" s="103">
        <v>50</v>
      </c>
      <c r="F232" s="103">
        <v>55</v>
      </c>
      <c r="G232" s="103"/>
      <c r="H232" s="103"/>
    </row>
    <row r="233" spans="1:8" x14ac:dyDescent="0.25">
      <c r="A233" s="101">
        <v>24</v>
      </c>
      <c r="B233" s="101">
        <v>2</v>
      </c>
      <c r="D233" s="103">
        <v>25</v>
      </c>
      <c r="E233" s="103">
        <v>30</v>
      </c>
      <c r="F233" s="103">
        <v>50</v>
      </c>
      <c r="G233" s="103"/>
      <c r="H233" s="103"/>
    </row>
    <row r="234" spans="1:8" x14ac:dyDescent="0.25">
      <c r="A234" s="101">
        <v>24</v>
      </c>
      <c r="B234" s="101">
        <v>3</v>
      </c>
      <c r="D234" s="103">
        <v>2.4</v>
      </c>
      <c r="E234" s="103">
        <v>2.5</v>
      </c>
      <c r="F234" s="103">
        <v>2.7</v>
      </c>
      <c r="G234" s="103"/>
      <c r="H234" s="103"/>
    </row>
    <row r="235" spans="1:8" x14ac:dyDescent="0.25">
      <c r="A235" s="101">
        <v>24</v>
      </c>
      <c r="B235" s="101">
        <v>4</v>
      </c>
      <c r="D235" s="103">
        <v>220</v>
      </c>
      <c r="E235" s="103">
        <v>240</v>
      </c>
      <c r="F235" s="103">
        <v>245</v>
      </c>
      <c r="G235" s="103"/>
      <c r="H235" s="103"/>
    </row>
    <row r="236" spans="1:8" x14ac:dyDescent="0.25">
      <c r="A236" s="101">
        <v>24</v>
      </c>
      <c r="B236" s="101">
        <v>5</v>
      </c>
      <c r="D236" s="103">
        <v>50</v>
      </c>
      <c r="E236" s="103">
        <v>75</v>
      </c>
      <c r="F236" s="103">
        <v>150</v>
      </c>
      <c r="G236" s="103"/>
      <c r="H236" s="103"/>
    </row>
    <row r="237" spans="1:8" x14ac:dyDescent="0.25">
      <c r="A237" s="101">
        <v>24</v>
      </c>
      <c r="B237" s="101">
        <v>6</v>
      </c>
      <c r="D237" s="103">
        <v>90</v>
      </c>
      <c r="E237" s="103">
        <v>100</v>
      </c>
      <c r="F237" s="103">
        <v>125</v>
      </c>
      <c r="G237" s="103"/>
      <c r="H237" s="103"/>
    </row>
    <row r="238" spans="1:8" x14ac:dyDescent="0.25">
      <c r="A238" s="101">
        <v>24</v>
      </c>
      <c r="B238" s="101">
        <v>7</v>
      </c>
      <c r="D238" s="103">
        <v>10</v>
      </c>
      <c r="E238" s="103">
        <v>13</v>
      </c>
      <c r="F238" s="103">
        <v>17</v>
      </c>
      <c r="G238" s="103"/>
      <c r="H238" s="103"/>
    </row>
    <row r="239" spans="1:8" x14ac:dyDescent="0.25">
      <c r="A239" s="101">
        <v>24</v>
      </c>
      <c r="B239" s="101">
        <v>8</v>
      </c>
      <c r="D239" s="103">
        <v>17</v>
      </c>
      <c r="E239" s="103">
        <v>25</v>
      </c>
      <c r="F239" s="103">
        <v>35</v>
      </c>
      <c r="G239" s="103"/>
      <c r="H239" s="103"/>
    </row>
    <row r="240" spans="1:8" x14ac:dyDescent="0.25">
      <c r="A240" s="101">
        <v>24</v>
      </c>
      <c r="B240" s="101">
        <v>9</v>
      </c>
      <c r="D240" s="103">
        <v>50</v>
      </c>
      <c r="E240" s="103">
        <v>65</v>
      </c>
      <c r="F240" s="103">
        <v>80</v>
      </c>
      <c r="G240" s="103"/>
      <c r="H240" s="103"/>
    </row>
    <row r="241" spans="1:8" x14ac:dyDescent="0.25">
      <c r="A241" s="101">
        <v>24</v>
      </c>
      <c r="B241" s="101">
        <v>10</v>
      </c>
      <c r="D241" s="103">
        <v>7</v>
      </c>
      <c r="E241" s="103">
        <v>9</v>
      </c>
      <c r="F241" s="103">
        <v>15</v>
      </c>
      <c r="G241" s="103"/>
      <c r="H241" s="103"/>
    </row>
    <row r="242" spans="1:8" x14ac:dyDescent="0.25">
      <c r="A242" s="101">
        <v>25</v>
      </c>
      <c r="B242" s="101">
        <v>1</v>
      </c>
      <c r="D242" s="103">
        <v>45</v>
      </c>
      <c r="E242" s="103">
        <v>50</v>
      </c>
      <c r="F242" s="103">
        <v>60</v>
      </c>
      <c r="G242" s="103"/>
      <c r="H242" s="103"/>
    </row>
    <row r="243" spans="1:8" x14ac:dyDescent="0.25">
      <c r="A243" s="101">
        <v>25</v>
      </c>
      <c r="B243" s="101">
        <v>2</v>
      </c>
      <c r="D243" s="103">
        <v>8</v>
      </c>
      <c r="E243" s="103">
        <v>10</v>
      </c>
      <c r="F243" s="103">
        <v>20</v>
      </c>
      <c r="G243" s="103"/>
      <c r="H243" s="103"/>
    </row>
    <row r="244" spans="1:8" x14ac:dyDescent="0.25">
      <c r="A244" s="101">
        <v>25</v>
      </c>
      <c r="B244" s="101">
        <v>3</v>
      </c>
      <c r="D244" s="103">
        <v>2.7</v>
      </c>
      <c r="E244" s="103">
        <v>3</v>
      </c>
      <c r="F244" s="103">
        <v>3.2</v>
      </c>
      <c r="G244" s="103"/>
      <c r="H244" s="103"/>
    </row>
    <row r="245" spans="1:8" x14ac:dyDescent="0.25">
      <c r="A245" s="101">
        <v>25</v>
      </c>
      <c r="B245" s="101">
        <v>4</v>
      </c>
      <c r="D245" s="103">
        <v>220</v>
      </c>
      <c r="E245" s="103">
        <v>225</v>
      </c>
      <c r="F245" s="103">
        <v>235</v>
      </c>
      <c r="G245" s="103"/>
      <c r="H245" s="103"/>
    </row>
    <row r="246" spans="1:8" x14ac:dyDescent="0.25">
      <c r="A246" s="101">
        <v>25</v>
      </c>
      <c r="B246" s="101">
        <v>5</v>
      </c>
      <c r="D246" s="103">
        <v>30</v>
      </c>
      <c r="E246" s="103">
        <v>40</v>
      </c>
      <c r="F246" s="103">
        <v>100</v>
      </c>
      <c r="G246" s="103"/>
      <c r="H246" s="103"/>
    </row>
    <row r="247" spans="1:8" x14ac:dyDescent="0.25">
      <c r="A247" s="101">
        <v>25</v>
      </c>
      <c r="B247" s="101">
        <v>6</v>
      </c>
      <c r="D247" s="103">
        <v>10</v>
      </c>
      <c r="E247" s="103">
        <v>15</v>
      </c>
      <c r="F247" s="103">
        <v>25</v>
      </c>
      <c r="G247" s="103"/>
      <c r="H247" s="103"/>
    </row>
    <row r="248" spans="1:8" x14ac:dyDescent="0.25">
      <c r="A248" s="101">
        <v>25</v>
      </c>
      <c r="B248" s="101">
        <v>7</v>
      </c>
      <c r="D248" s="103">
        <v>10</v>
      </c>
      <c r="E248" s="103">
        <v>15</v>
      </c>
      <c r="F248" s="103">
        <v>25</v>
      </c>
      <c r="G248" s="103"/>
      <c r="H248" s="103"/>
    </row>
    <row r="249" spans="1:8" x14ac:dyDescent="0.25">
      <c r="A249" s="101">
        <v>25</v>
      </c>
      <c r="B249" s="101">
        <v>8</v>
      </c>
      <c r="D249" s="103">
        <v>8</v>
      </c>
      <c r="E249" s="103">
        <v>15</v>
      </c>
      <c r="F249" s="103">
        <v>25</v>
      </c>
      <c r="G249" s="103"/>
      <c r="H249" s="103"/>
    </row>
    <row r="250" spans="1:8" x14ac:dyDescent="0.25">
      <c r="A250" s="101">
        <v>25</v>
      </c>
      <c r="B250" s="101">
        <v>9</v>
      </c>
      <c r="D250" s="103">
        <v>65</v>
      </c>
      <c r="E250" s="103">
        <v>75</v>
      </c>
      <c r="F250" s="103">
        <v>85</v>
      </c>
      <c r="G250" s="103"/>
      <c r="H250" s="103"/>
    </row>
    <row r="251" spans="1:8" x14ac:dyDescent="0.25">
      <c r="A251" s="101">
        <v>25</v>
      </c>
      <c r="B251" s="101">
        <v>10</v>
      </c>
      <c r="D251" s="103">
        <v>8</v>
      </c>
      <c r="E251" s="103">
        <v>12</v>
      </c>
      <c r="F251" s="103">
        <v>15</v>
      </c>
      <c r="G251" s="103"/>
      <c r="H251" s="103"/>
    </row>
    <row r="252" spans="1:8" x14ac:dyDescent="0.25">
      <c r="A252" s="101">
        <v>26</v>
      </c>
      <c r="B252" s="101">
        <v>1</v>
      </c>
      <c r="D252" s="103">
        <v>43</v>
      </c>
      <c r="E252" s="103">
        <v>50</v>
      </c>
      <c r="F252" s="103">
        <v>55</v>
      </c>
      <c r="G252" s="103"/>
      <c r="H252" s="103"/>
    </row>
    <row r="253" spans="1:8" x14ac:dyDescent="0.25">
      <c r="A253" s="101">
        <v>26</v>
      </c>
      <c r="B253" s="101">
        <v>2</v>
      </c>
      <c r="D253" s="103">
        <v>20</v>
      </c>
      <c r="E253" s="103">
        <v>25</v>
      </c>
      <c r="F253" s="103">
        <v>30</v>
      </c>
      <c r="G253" s="103"/>
      <c r="H253" s="103"/>
    </row>
    <row r="254" spans="1:8" x14ac:dyDescent="0.25">
      <c r="A254" s="101">
        <v>26</v>
      </c>
      <c r="B254" s="101">
        <v>3</v>
      </c>
      <c r="D254" s="103">
        <v>2.9</v>
      </c>
      <c r="E254" s="103">
        <v>2.95</v>
      </c>
      <c r="F254" s="103">
        <v>3.3</v>
      </c>
      <c r="G254" s="103"/>
      <c r="H254" s="103"/>
    </row>
    <row r="255" spans="1:8" x14ac:dyDescent="0.25">
      <c r="A255" s="101">
        <v>26</v>
      </c>
      <c r="B255" s="101">
        <v>4</v>
      </c>
      <c r="D255" s="103">
        <v>220</v>
      </c>
      <c r="E255" s="103">
        <v>238</v>
      </c>
      <c r="F255" s="103">
        <v>242</v>
      </c>
      <c r="G255" s="103"/>
      <c r="H255" s="103"/>
    </row>
    <row r="256" spans="1:8" x14ac:dyDescent="0.25">
      <c r="A256" s="101">
        <v>26</v>
      </c>
      <c r="B256" s="101">
        <v>5</v>
      </c>
      <c r="D256" s="103">
        <v>25</v>
      </c>
      <c r="E256" s="103">
        <v>30</v>
      </c>
      <c r="F256" s="103">
        <v>50</v>
      </c>
      <c r="G256" s="103"/>
      <c r="H256" s="103"/>
    </row>
    <row r="257" spans="1:8" x14ac:dyDescent="0.25">
      <c r="A257" s="101">
        <v>26</v>
      </c>
      <c r="B257" s="101">
        <v>6</v>
      </c>
      <c r="D257" s="103">
        <v>20</v>
      </c>
      <c r="E257" s="103">
        <v>25</v>
      </c>
      <c r="F257" s="103">
        <v>30</v>
      </c>
      <c r="G257" s="103"/>
      <c r="H257" s="103"/>
    </row>
    <row r="258" spans="1:8" x14ac:dyDescent="0.25">
      <c r="A258" s="101">
        <v>26</v>
      </c>
      <c r="B258" s="101">
        <v>7</v>
      </c>
      <c r="D258" s="103">
        <v>20</v>
      </c>
      <c r="E258" s="103">
        <v>25</v>
      </c>
      <c r="F258" s="103">
        <v>30</v>
      </c>
      <c r="G258" s="103"/>
      <c r="H258" s="103"/>
    </row>
    <row r="259" spans="1:8" x14ac:dyDescent="0.25">
      <c r="A259" s="101">
        <v>26</v>
      </c>
      <c r="B259" s="101">
        <v>8</v>
      </c>
      <c r="D259" s="103">
        <v>10</v>
      </c>
      <c r="E259" s="103">
        <v>15</v>
      </c>
      <c r="F259" s="103">
        <v>20</v>
      </c>
      <c r="G259" s="103"/>
      <c r="H259" s="103"/>
    </row>
    <row r="260" spans="1:8" x14ac:dyDescent="0.25">
      <c r="A260" s="101">
        <v>26</v>
      </c>
      <c r="B260" s="101">
        <v>9</v>
      </c>
      <c r="D260" s="103">
        <v>50</v>
      </c>
      <c r="E260" s="103">
        <v>60</v>
      </c>
      <c r="F260" s="103">
        <v>65</v>
      </c>
      <c r="G260" s="103"/>
      <c r="H260" s="103"/>
    </row>
    <row r="261" spans="1:8" x14ac:dyDescent="0.25">
      <c r="A261" s="101">
        <v>26</v>
      </c>
      <c r="B261" s="101">
        <v>10</v>
      </c>
      <c r="D261" s="103">
        <v>5</v>
      </c>
      <c r="E261" s="103">
        <v>8</v>
      </c>
      <c r="F261" s="103">
        <v>10</v>
      </c>
      <c r="G261" s="103"/>
      <c r="H261" s="103"/>
    </row>
    <row r="262" spans="1:8" x14ac:dyDescent="0.25">
      <c r="A262" s="101">
        <v>27</v>
      </c>
      <c r="B262" s="101">
        <v>1</v>
      </c>
      <c r="D262" s="103">
        <v>50</v>
      </c>
      <c r="E262" s="103">
        <v>60</v>
      </c>
      <c r="F262" s="103">
        <v>61</v>
      </c>
      <c r="G262" s="103"/>
      <c r="H262" s="103"/>
    </row>
    <row r="263" spans="1:8" x14ac:dyDescent="0.25">
      <c r="A263" s="101">
        <v>27</v>
      </c>
      <c r="B263" s="101">
        <v>2</v>
      </c>
      <c r="D263" s="103">
        <v>5</v>
      </c>
      <c r="E263" s="103">
        <v>10</v>
      </c>
      <c r="F263" s="103">
        <v>15</v>
      </c>
      <c r="G263" s="103"/>
      <c r="H263" s="103"/>
    </row>
    <row r="264" spans="1:8" x14ac:dyDescent="0.25">
      <c r="A264" s="101">
        <v>27</v>
      </c>
      <c r="B264" s="101">
        <v>3</v>
      </c>
      <c r="D264" s="103">
        <v>2.1</v>
      </c>
      <c r="E264" s="103">
        <v>2.4</v>
      </c>
      <c r="F264" s="103">
        <v>2.8</v>
      </c>
      <c r="G264" s="103"/>
      <c r="H264" s="103"/>
    </row>
    <row r="265" spans="1:8" x14ac:dyDescent="0.25">
      <c r="A265" s="101">
        <v>27</v>
      </c>
      <c r="B265" s="101">
        <v>4</v>
      </c>
      <c r="D265" s="103">
        <v>270</v>
      </c>
      <c r="E265" s="103">
        <v>280</v>
      </c>
      <c r="F265" s="103">
        <v>300</v>
      </c>
      <c r="G265" s="103"/>
      <c r="H265" s="103"/>
    </row>
    <row r="266" spans="1:8" x14ac:dyDescent="0.25">
      <c r="A266" s="101">
        <v>27</v>
      </c>
      <c r="B266" s="101">
        <v>5</v>
      </c>
      <c r="D266" s="103">
        <v>20</v>
      </c>
      <c r="E266" s="103">
        <v>50</v>
      </c>
      <c r="F266" s="103">
        <v>60</v>
      </c>
      <c r="G266" s="103"/>
      <c r="H266" s="103"/>
    </row>
    <row r="267" spans="1:8" x14ac:dyDescent="0.25">
      <c r="A267" s="101">
        <v>27</v>
      </c>
      <c r="B267" s="101">
        <v>6</v>
      </c>
      <c r="D267" s="103">
        <v>10</v>
      </c>
      <c r="E267" s="103">
        <v>20</v>
      </c>
      <c r="F267" s="103">
        <v>30</v>
      </c>
      <c r="G267" s="103"/>
      <c r="H267" s="103"/>
    </row>
    <row r="268" spans="1:8" x14ac:dyDescent="0.25">
      <c r="A268" s="101">
        <v>27</v>
      </c>
      <c r="B268" s="101">
        <v>7</v>
      </c>
      <c r="D268" s="103">
        <v>5</v>
      </c>
      <c r="E268" s="103">
        <v>15</v>
      </c>
      <c r="F268" s="103">
        <v>20</v>
      </c>
      <c r="G268" s="103"/>
      <c r="H268" s="103"/>
    </row>
    <row r="269" spans="1:8" x14ac:dyDescent="0.25">
      <c r="A269" s="101">
        <v>27</v>
      </c>
      <c r="B269" s="101">
        <v>8</v>
      </c>
      <c r="D269" s="103">
        <v>10</v>
      </c>
      <c r="E269" s="103">
        <v>20</v>
      </c>
      <c r="F269" s="103">
        <v>30</v>
      </c>
      <c r="G269" s="103"/>
      <c r="H269" s="103"/>
    </row>
    <row r="270" spans="1:8" x14ac:dyDescent="0.25">
      <c r="A270" s="101">
        <v>27</v>
      </c>
      <c r="B270" s="101">
        <v>9</v>
      </c>
      <c r="D270" s="103">
        <v>70</v>
      </c>
      <c r="E270" s="103">
        <v>80</v>
      </c>
      <c r="F270" s="103">
        <v>90</v>
      </c>
      <c r="G270" s="103"/>
      <c r="H270" s="103"/>
    </row>
    <row r="271" spans="1:8" x14ac:dyDescent="0.25">
      <c r="A271" s="101">
        <v>27</v>
      </c>
      <c r="B271" s="101">
        <v>10</v>
      </c>
      <c r="D271" s="103">
        <v>0.1</v>
      </c>
      <c r="E271" s="103">
        <v>15</v>
      </c>
      <c r="F271" s="103">
        <v>20</v>
      </c>
      <c r="G271" s="103"/>
      <c r="H271" s="103"/>
    </row>
    <row r="272" spans="1:8" x14ac:dyDescent="0.25">
      <c r="A272" s="101">
        <v>28</v>
      </c>
      <c r="B272" s="101">
        <v>1</v>
      </c>
      <c r="D272" s="103">
        <v>45</v>
      </c>
      <c r="E272" s="103">
        <v>50</v>
      </c>
      <c r="F272" s="103">
        <v>65</v>
      </c>
      <c r="G272" s="103"/>
      <c r="H272" s="103"/>
    </row>
    <row r="273" spans="1:8" x14ac:dyDescent="0.25">
      <c r="A273" s="101">
        <v>28</v>
      </c>
      <c r="B273" s="101">
        <v>2</v>
      </c>
      <c r="D273" s="103">
        <v>6</v>
      </c>
      <c r="E273" s="103">
        <v>20</v>
      </c>
      <c r="F273" s="103">
        <v>25</v>
      </c>
      <c r="G273" s="103"/>
      <c r="H273" s="103"/>
    </row>
    <row r="274" spans="1:8" x14ac:dyDescent="0.25">
      <c r="A274" s="101">
        <v>28</v>
      </c>
      <c r="B274" s="101">
        <v>3</v>
      </c>
      <c r="D274" s="103">
        <v>2</v>
      </c>
      <c r="E274" s="103">
        <v>2.5</v>
      </c>
      <c r="F274" s="103">
        <v>3.5</v>
      </c>
      <c r="G274" s="103"/>
      <c r="H274" s="103"/>
    </row>
    <row r="275" spans="1:8" x14ac:dyDescent="0.25">
      <c r="A275" s="101">
        <v>28</v>
      </c>
      <c r="B275" s="101">
        <v>4</v>
      </c>
      <c r="D275" s="103">
        <v>230</v>
      </c>
      <c r="E275" s="103">
        <v>250</v>
      </c>
      <c r="F275" s="103">
        <v>270</v>
      </c>
      <c r="G275" s="103"/>
      <c r="H275" s="103"/>
    </row>
    <row r="276" spans="1:8" x14ac:dyDescent="0.25">
      <c r="A276" s="101">
        <v>28</v>
      </c>
      <c r="B276" s="101">
        <v>5</v>
      </c>
      <c r="D276" s="103">
        <v>100</v>
      </c>
      <c r="E276" s="103">
        <v>150</v>
      </c>
      <c r="F276" s="103">
        <v>200</v>
      </c>
      <c r="G276" s="103"/>
      <c r="H276" s="103"/>
    </row>
    <row r="277" spans="1:8" x14ac:dyDescent="0.25">
      <c r="A277" s="101">
        <v>28</v>
      </c>
      <c r="B277" s="101">
        <v>6</v>
      </c>
      <c r="D277" s="103">
        <v>30</v>
      </c>
      <c r="E277" s="103">
        <v>50</v>
      </c>
      <c r="F277" s="103">
        <v>70</v>
      </c>
      <c r="G277" s="103"/>
      <c r="H277" s="103"/>
    </row>
    <row r="278" spans="1:8" x14ac:dyDescent="0.25">
      <c r="A278" s="101">
        <v>28</v>
      </c>
      <c r="B278" s="101">
        <v>7</v>
      </c>
      <c r="D278" s="103">
        <v>10</v>
      </c>
      <c r="E278" s="103">
        <v>30</v>
      </c>
      <c r="F278" s="103">
        <v>40</v>
      </c>
      <c r="G278" s="103"/>
      <c r="H278" s="103"/>
    </row>
    <row r="279" spans="1:8" x14ac:dyDescent="0.25">
      <c r="A279" s="101">
        <v>28</v>
      </c>
      <c r="B279" s="101">
        <v>8</v>
      </c>
      <c r="D279" s="103">
        <v>5</v>
      </c>
      <c r="E279" s="103">
        <v>10</v>
      </c>
      <c r="F279" s="103">
        <v>15</v>
      </c>
      <c r="G279" s="103"/>
      <c r="H279" s="103"/>
    </row>
    <row r="280" spans="1:8" x14ac:dyDescent="0.25">
      <c r="A280" s="101">
        <v>28</v>
      </c>
      <c r="B280" s="101">
        <v>9</v>
      </c>
      <c r="D280" s="103">
        <v>60</v>
      </c>
      <c r="E280" s="103">
        <v>80</v>
      </c>
      <c r="F280" s="103">
        <v>90</v>
      </c>
      <c r="G280" s="103"/>
      <c r="H280" s="103"/>
    </row>
    <row r="281" spans="1:8" x14ac:dyDescent="0.25">
      <c r="A281" s="101">
        <v>28</v>
      </c>
      <c r="B281" s="101">
        <v>10</v>
      </c>
      <c r="D281" s="103">
        <v>10</v>
      </c>
      <c r="E281" s="103">
        <v>15</v>
      </c>
      <c r="F281" s="103">
        <v>20</v>
      </c>
      <c r="G281" s="103"/>
      <c r="H281" s="103"/>
    </row>
    <row r="282" spans="1:8" x14ac:dyDescent="0.25">
      <c r="A282" s="101">
        <v>29</v>
      </c>
      <c r="B282" s="101">
        <v>1</v>
      </c>
      <c r="D282" s="103">
        <v>45</v>
      </c>
      <c r="E282" s="103">
        <v>48</v>
      </c>
      <c r="F282" s="103">
        <v>55</v>
      </c>
      <c r="G282" s="103"/>
      <c r="H282" s="103"/>
    </row>
    <row r="283" spans="1:8" x14ac:dyDescent="0.25">
      <c r="A283" s="101">
        <v>29</v>
      </c>
      <c r="B283" s="101">
        <v>2</v>
      </c>
      <c r="D283" s="103">
        <v>15</v>
      </c>
      <c r="E283" s="103">
        <v>30</v>
      </c>
      <c r="F283" s="103">
        <v>35</v>
      </c>
      <c r="G283" s="103"/>
      <c r="H283" s="103"/>
    </row>
    <row r="284" spans="1:8" x14ac:dyDescent="0.25">
      <c r="A284" s="101">
        <v>29</v>
      </c>
      <c r="B284" s="101">
        <v>3</v>
      </c>
      <c r="D284" s="103">
        <v>1.9</v>
      </c>
      <c r="E284" s="103">
        <v>2</v>
      </c>
      <c r="F284" s="103">
        <v>2.2000000000000002</v>
      </c>
      <c r="G284" s="103"/>
      <c r="H284" s="103"/>
    </row>
    <row r="285" spans="1:8" x14ac:dyDescent="0.25">
      <c r="A285" s="101">
        <v>29</v>
      </c>
      <c r="B285" s="101">
        <v>4</v>
      </c>
      <c r="D285" s="103">
        <v>220</v>
      </c>
      <c r="E285" s="103">
        <v>240</v>
      </c>
      <c r="F285" s="103">
        <v>245</v>
      </c>
      <c r="G285" s="103"/>
      <c r="H285" s="103"/>
    </row>
    <row r="286" spans="1:8" x14ac:dyDescent="0.25">
      <c r="A286" s="101">
        <v>29</v>
      </c>
      <c r="B286" s="101">
        <v>5</v>
      </c>
      <c r="D286" s="103">
        <v>20</v>
      </c>
      <c r="E286" s="103">
        <v>30</v>
      </c>
      <c r="F286" s="103">
        <v>50</v>
      </c>
      <c r="G286" s="103"/>
      <c r="H286" s="103"/>
    </row>
    <row r="287" spans="1:8" x14ac:dyDescent="0.25">
      <c r="A287" s="101">
        <v>29</v>
      </c>
      <c r="B287" s="101">
        <v>6</v>
      </c>
      <c r="D287" s="103">
        <v>5</v>
      </c>
      <c r="E287" s="103">
        <v>15</v>
      </c>
      <c r="F287" s="103">
        <v>25</v>
      </c>
      <c r="G287" s="103"/>
      <c r="H287" s="103"/>
    </row>
    <row r="288" spans="1:8" x14ac:dyDescent="0.25">
      <c r="A288" s="101">
        <v>29</v>
      </c>
      <c r="B288" s="101">
        <v>7</v>
      </c>
      <c r="D288" s="103">
        <v>10</v>
      </c>
      <c r="E288" s="103">
        <v>15</v>
      </c>
      <c r="F288" s="103">
        <v>30</v>
      </c>
      <c r="G288" s="103"/>
      <c r="H288" s="103"/>
    </row>
    <row r="289" spans="1:8" x14ac:dyDescent="0.25">
      <c r="A289" s="101">
        <v>29</v>
      </c>
      <c r="B289" s="101">
        <v>8</v>
      </c>
      <c r="D289" s="103">
        <v>12</v>
      </c>
      <c r="E289" s="103">
        <v>15</v>
      </c>
      <c r="F289" s="103">
        <v>20</v>
      </c>
      <c r="G289" s="103"/>
      <c r="H289" s="103"/>
    </row>
    <row r="290" spans="1:8" x14ac:dyDescent="0.25">
      <c r="A290" s="101">
        <v>29</v>
      </c>
      <c r="B290" s="101">
        <v>9</v>
      </c>
      <c r="D290" s="103">
        <v>60</v>
      </c>
      <c r="E290" s="103">
        <v>80</v>
      </c>
      <c r="F290" s="103">
        <v>90</v>
      </c>
      <c r="G290" s="103"/>
      <c r="H290" s="103"/>
    </row>
    <row r="291" spans="1:8" x14ac:dyDescent="0.25">
      <c r="A291" s="101">
        <v>29</v>
      </c>
      <c r="B291" s="101">
        <v>10</v>
      </c>
      <c r="D291" s="103">
        <v>0.1</v>
      </c>
      <c r="E291" s="103">
        <v>5</v>
      </c>
      <c r="F291" s="103">
        <v>8</v>
      </c>
      <c r="G291" s="103"/>
      <c r="H291" s="103"/>
    </row>
    <row r="292" spans="1:8" x14ac:dyDescent="0.25">
      <c r="A292" s="101">
        <v>30</v>
      </c>
      <c r="B292" s="101">
        <v>1</v>
      </c>
      <c r="D292" s="103">
        <v>45</v>
      </c>
      <c r="E292" s="103">
        <v>55</v>
      </c>
      <c r="F292" s="103">
        <v>60</v>
      </c>
      <c r="G292" s="103"/>
      <c r="H292" s="103"/>
    </row>
    <row r="293" spans="1:8" x14ac:dyDescent="0.25">
      <c r="A293" s="101">
        <v>30</v>
      </c>
      <c r="B293" s="101">
        <v>2</v>
      </c>
      <c r="D293" s="103">
        <v>30</v>
      </c>
      <c r="E293" s="103">
        <v>60</v>
      </c>
      <c r="F293" s="103">
        <v>70</v>
      </c>
      <c r="G293" s="103"/>
      <c r="H293" s="103"/>
    </row>
    <row r="294" spans="1:8" x14ac:dyDescent="0.25">
      <c r="A294" s="101">
        <v>30</v>
      </c>
      <c r="B294" s="101">
        <v>3</v>
      </c>
      <c r="D294" s="103">
        <v>2.4</v>
      </c>
      <c r="E294" s="103">
        <v>2.6</v>
      </c>
      <c r="F294" s="103">
        <v>2.7</v>
      </c>
      <c r="G294" s="103"/>
      <c r="H294" s="103"/>
    </row>
    <row r="295" spans="1:8" x14ac:dyDescent="0.25">
      <c r="A295" s="101">
        <v>30</v>
      </c>
      <c r="B295" s="101">
        <v>4</v>
      </c>
      <c r="D295" s="103">
        <v>210</v>
      </c>
      <c r="E295" s="103">
        <v>230</v>
      </c>
      <c r="F295" s="103">
        <v>250</v>
      </c>
      <c r="G295" s="103"/>
      <c r="H295" s="103"/>
    </row>
    <row r="296" spans="1:8" x14ac:dyDescent="0.25">
      <c r="A296" s="101">
        <v>30</v>
      </c>
      <c r="B296" s="101">
        <v>5</v>
      </c>
      <c r="D296" s="103">
        <v>50</v>
      </c>
      <c r="E296" s="103">
        <v>100</v>
      </c>
      <c r="F296" s="103">
        <v>150</v>
      </c>
      <c r="G296" s="103"/>
      <c r="H296" s="103"/>
    </row>
    <row r="297" spans="1:8" x14ac:dyDescent="0.25">
      <c r="A297" s="101">
        <v>30</v>
      </c>
      <c r="B297" s="101">
        <v>6</v>
      </c>
      <c r="D297" s="103">
        <v>15</v>
      </c>
      <c r="E297" s="103">
        <v>30</v>
      </c>
      <c r="F297" s="103">
        <v>50</v>
      </c>
      <c r="G297" s="103"/>
      <c r="H297" s="103"/>
    </row>
    <row r="298" spans="1:8" x14ac:dyDescent="0.25">
      <c r="A298" s="101">
        <v>30</v>
      </c>
      <c r="B298" s="101">
        <v>7</v>
      </c>
      <c r="D298" s="103">
        <v>10</v>
      </c>
      <c r="E298" s="103">
        <v>25</v>
      </c>
      <c r="F298" s="103">
        <v>35</v>
      </c>
      <c r="G298" s="103"/>
      <c r="H298" s="103"/>
    </row>
    <row r="299" spans="1:8" x14ac:dyDescent="0.25">
      <c r="A299" s="101">
        <v>30</v>
      </c>
      <c r="B299" s="101">
        <v>8</v>
      </c>
      <c r="D299" s="103">
        <v>10</v>
      </c>
      <c r="E299" s="103">
        <v>21</v>
      </c>
      <c r="F299" s="103">
        <v>25</v>
      </c>
      <c r="G299" s="103"/>
      <c r="H299" s="103"/>
    </row>
    <row r="300" spans="1:8" x14ac:dyDescent="0.25">
      <c r="A300" s="101">
        <v>30</v>
      </c>
      <c r="B300" s="101">
        <v>9</v>
      </c>
      <c r="D300" s="103">
        <v>40</v>
      </c>
      <c r="E300" s="103">
        <v>50</v>
      </c>
      <c r="F300" s="103">
        <v>55</v>
      </c>
      <c r="G300" s="103"/>
      <c r="H300" s="103"/>
    </row>
    <row r="301" spans="1:8" x14ac:dyDescent="0.25">
      <c r="A301" s="101">
        <v>30</v>
      </c>
      <c r="B301" s="101">
        <v>10</v>
      </c>
      <c r="D301" s="103">
        <v>4</v>
      </c>
      <c r="E301" s="103">
        <v>7</v>
      </c>
      <c r="F301" s="103">
        <v>11</v>
      </c>
      <c r="G301" s="103"/>
      <c r="H301" s="103"/>
    </row>
    <row r="302" spans="1:8" x14ac:dyDescent="0.25">
      <c r="A302" s="101">
        <v>31</v>
      </c>
      <c r="B302" s="101">
        <v>1</v>
      </c>
      <c r="D302" s="103">
        <v>40</v>
      </c>
      <c r="E302" s="103">
        <v>45</v>
      </c>
      <c r="F302" s="103">
        <v>65</v>
      </c>
      <c r="G302" s="103"/>
      <c r="H302" s="103"/>
    </row>
    <row r="303" spans="1:8" x14ac:dyDescent="0.25">
      <c r="A303" s="101">
        <v>31</v>
      </c>
      <c r="B303" s="101">
        <v>2</v>
      </c>
      <c r="D303" s="103">
        <v>7</v>
      </c>
      <c r="E303" s="103">
        <v>28</v>
      </c>
      <c r="F303" s="103">
        <v>64</v>
      </c>
      <c r="G303" s="103"/>
      <c r="H303" s="103"/>
    </row>
    <row r="304" spans="1:8" x14ac:dyDescent="0.25">
      <c r="A304" s="101">
        <v>31</v>
      </c>
      <c r="B304" s="101">
        <v>3</v>
      </c>
      <c r="D304" s="103">
        <v>1.4</v>
      </c>
      <c r="E304" s="103">
        <v>2.2000000000000002</v>
      </c>
      <c r="F304" s="103">
        <v>3.2</v>
      </c>
      <c r="G304" s="103"/>
      <c r="H304" s="103"/>
    </row>
    <row r="305" spans="1:8" x14ac:dyDescent="0.25">
      <c r="A305" s="101">
        <v>31</v>
      </c>
      <c r="B305" s="101">
        <v>4</v>
      </c>
      <c r="D305" s="103">
        <v>205</v>
      </c>
      <c r="E305" s="103">
        <v>220</v>
      </c>
      <c r="F305" s="103">
        <v>290</v>
      </c>
      <c r="G305" s="103"/>
      <c r="H305" s="103"/>
    </row>
    <row r="306" spans="1:8" x14ac:dyDescent="0.25">
      <c r="A306" s="101">
        <v>31</v>
      </c>
      <c r="B306" s="101">
        <v>5</v>
      </c>
      <c r="D306" s="103">
        <v>20</v>
      </c>
      <c r="E306" s="103">
        <v>500</v>
      </c>
      <c r="F306" s="103">
        <v>750</v>
      </c>
      <c r="G306" s="103"/>
      <c r="H306" s="103"/>
    </row>
    <row r="307" spans="1:8" x14ac:dyDescent="0.25">
      <c r="A307" s="101">
        <v>31</v>
      </c>
      <c r="B307" s="101">
        <v>6</v>
      </c>
      <c r="D307" s="103">
        <v>10</v>
      </c>
      <c r="E307" s="103">
        <v>80</v>
      </c>
      <c r="F307" s="103">
        <v>430</v>
      </c>
      <c r="G307" s="103"/>
      <c r="H307" s="103"/>
    </row>
    <row r="308" spans="1:8" x14ac:dyDescent="0.25">
      <c r="A308" s="101">
        <v>31</v>
      </c>
      <c r="B308" s="101">
        <v>7</v>
      </c>
      <c r="D308" s="103">
        <v>6</v>
      </c>
      <c r="E308" s="103">
        <v>15</v>
      </c>
      <c r="F308" s="103">
        <v>35</v>
      </c>
      <c r="G308" s="103"/>
      <c r="H308" s="103"/>
    </row>
    <row r="309" spans="1:8" x14ac:dyDescent="0.25">
      <c r="A309" s="101">
        <v>31</v>
      </c>
      <c r="B309" s="101">
        <v>8</v>
      </c>
      <c r="D309" s="103">
        <v>5</v>
      </c>
      <c r="E309" s="103">
        <v>40</v>
      </c>
      <c r="F309" s="103">
        <v>107</v>
      </c>
      <c r="G309" s="103"/>
      <c r="H309" s="103"/>
    </row>
    <row r="310" spans="1:8" x14ac:dyDescent="0.25">
      <c r="A310" s="101">
        <v>31</v>
      </c>
      <c r="B310" s="101">
        <v>9</v>
      </c>
      <c r="D310" s="103">
        <v>33</v>
      </c>
      <c r="E310" s="103">
        <v>65</v>
      </c>
      <c r="F310" s="103">
        <v>93</v>
      </c>
      <c r="G310" s="103"/>
      <c r="H310" s="103"/>
    </row>
    <row r="311" spans="1:8" x14ac:dyDescent="0.25">
      <c r="A311" s="101">
        <v>31</v>
      </c>
      <c r="B311" s="101">
        <v>10</v>
      </c>
      <c r="D311" s="103">
        <v>3</v>
      </c>
      <c r="E311" s="103">
        <v>5</v>
      </c>
      <c r="F311" s="103">
        <v>18</v>
      </c>
      <c r="G311" s="103"/>
      <c r="H311" s="10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CDB2F-1F5E-4116-8AE9-0C819F0A9010}">
  <sheetPr codeName="Sheet45"/>
  <dimension ref="A1:HK191"/>
  <sheetViews>
    <sheetView workbookViewId="0">
      <selection activeCell="G2" sqref="G2:H11"/>
    </sheetView>
  </sheetViews>
  <sheetFormatPr defaultRowHeight="15" x14ac:dyDescent="0.25"/>
  <cols>
    <col min="1" max="8" width="9.140625" style="105"/>
    <col min="100" max="109" width="21.7109375" style="5" customWidth="1"/>
    <col min="110" max="117" width="9.140625" style="5"/>
    <col min="119" max="132" width="12.85546875" customWidth="1"/>
  </cols>
  <sheetData>
    <row r="1" spans="1:219" ht="15.75" thickBot="1" x14ac:dyDescent="0.3">
      <c r="A1" s="104" t="s">
        <v>443</v>
      </c>
      <c r="B1" s="104"/>
      <c r="D1" s="106">
        <v>0.05</v>
      </c>
      <c r="E1" s="106">
        <v>0.5</v>
      </c>
      <c r="F1" s="106">
        <v>0.95</v>
      </c>
      <c r="G1" s="105" t="s">
        <v>355</v>
      </c>
      <c r="H1" s="105" t="s">
        <v>35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443</v>
      </c>
      <c r="AD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443</v>
      </c>
      <c r="DP1" t="s">
        <v>432</v>
      </c>
      <c r="DQ1">
        <f>COUNTIF($CV$2:$CV$20, "&gt;=0.01"   )</f>
        <v>9</v>
      </c>
      <c r="DR1" t="s">
        <v>50</v>
      </c>
      <c r="DS1">
        <v>19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</row>
    <row r="2" spans="1:219" x14ac:dyDescent="0.25">
      <c r="A2" s="105">
        <v>1</v>
      </c>
      <c r="B2" s="105">
        <v>1</v>
      </c>
      <c r="D2" s="107">
        <v>10</v>
      </c>
      <c r="E2" s="107">
        <v>20</v>
      </c>
      <c r="F2" s="107">
        <v>50</v>
      </c>
      <c r="G2" s="107">
        <v>2693.6842105263158</v>
      </c>
      <c r="H2" s="107">
        <v>44</v>
      </c>
      <c r="P2" t="s">
        <v>1</v>
      </c>
      <c r="Q2">
        <v>0.8600000000000001</v>
      </c>
      <c r="R2">
        <v>9.0909090909090912E-2</v>
      </c>
      <c r="S2">
        <v>0.95011291779584461</v>
      </c>
      <c r="T2">
        <v>0.05</v>
      </c>
      <c r="U2">
        <v>0.95002327502072403</v>
      </c>
      <c r="V2">
        <v>0.84987499999999994</v>
      </c>
      <c r="W2">
        <v>0.95030120980919863</v>
      </c>
      <c r="X2">
        <v>4.3265993265993272E-2</v>
      </c>
      <c r="Y2">
        <v>0.9455445544554455</v>
      </c>
      <c r="Z2">
        <v>0.95081596461977402</v>
      </c>
      <c r="AA2">
        <f>AVERAGE($Q$2:$Z$2)</f>
        <v>0.66408480058760699</v>
      </c>
      <c r="AB2" t="s">
        <v>52</v>
      </c>
      <c r="AC2">
        <f>VARP($Q$21:$Z$21)</f>
        <v>4.0964023508023216E-2</v>
      </c>
      <c r="AD2">
        <v>0.25591507897352178</v>
      </c>
      <c r="CV2" s="86">
        <v>19</v>
      </c>
      <c r="CW2" s="5">
        <f>SUM($Q$24:$Z$24)</f>
        <v>4</v>
      </c>
      <c r="CX2" s="5">
        <v>3.8000000000000003</v>
      </c>
      <c r="CY2" s="5">
        <f>SUM($Q$47:$Z$47)</f>
        <v>-2</v>
      </c>
      <c r="CZ2" s="5">
        <v>1.5200000000000005</v>
      </c>
      <c r="DA2" s="5">
        <v>-0.11545079693351508</v>
      </c>
      <c r="DB2" s="5">
        <v>0.58384446223487318</v>
      </c>
      <c r="DC2" s="5">
        <v>0.24410466798607533</v>
      </c>
      <c r="DD2" s="5">
        <f t="shared" ref="DD2:DD20" si="0">($CV$4*CZ2+CY2*$CV$8/$CV$4-$CV$4)/($CV$2*$CV$4)</f>
        <v>8.4210526315789513E-2</v>
      </c>
      <c r="DE2" s="5">
        <f t="shared" ref="DE2:DE20" si="1">($CV$4*CX2+CW2*$CV$6/$CV$4-$CV$4)/($CV$2*$CV$4)</f>
        <v>0.18947368421052632</v>
      </c>
      <c r="DF2" s="5">
        <v>7.9939410977300453E-4</v>
      </c>
      <c r="DG2" s="5">
        <v>5.8755963201102812</v>
      </c>
      <c r="DH2" s="5">
        <f t="shared" ref="DH2:DH20" si="2">COUNTIF($Q2:$Z2, "&lt;=.05"   )</f>
        <v>2</v>
      </c>
      <c r="DI2" s="5">
        <f t="shared" ref="DI2:DI20" si="3">COUNTIF($Q2:$Z2, "&gt;=.95"   )</f>
        <v>4</v>
      </c>
      <c r="DJ2" s="5">
        <v>6</v>
      </c>
      <c r="DK2" s="5">
        <f t="shared" ref="DK2:DK20" si="4">ABS(COUNTIF($Q2:$Z2, "&lt;=.5")/10 -0.5)</f>
        <v>0.2</v>
      </c>
      <c r="DL2" s="5">
        <f t="shared" ref="DL2:DL20" si="5">AVERAGE($Q2:$Z2)</f>
        <v>0.66408480058760699</v>
      </c>
      <c r="DM2" s="5">
        <f t="shared" ref="DM2:DM20" si="6">STDEV($Q2:$Z2)</f>
        <v>0.41778175761169228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VARP(SETE_CIDADES!$Q$47:$Z$47)</f>
        <v>0.96</v>
      </c>
      <c r="GT2">
        <v>0.24</v>
      </c>
      <c r="GU2">
        <v>0.31999999999999995</v>
      </c>
      <c r="GV2">
        <v>-0.16000000000000003</v>
      </c>
      <c r="GW2">
        <v>-0.23999999999999994</v>
      </c>
      <c r="GX2">
        <v>0.31999999999999995</v>
      </c>
      <c r="GY2">
        <v>0</v>
      </c>
      <c r="GZ2">
        <v>0.16000000000000006</v>
      </c>
      <c r="HA2">
        <v>0.08</v>
      </c>
      <c r="HB2">
        <v>-0.23999999999999994</v>
      </c>
      <c r="HC2">
        <v>-7.9999999999999988E-2</v>
      </c>
      <c r="HD2">
        <v>-0.23999999999999994</v>
      </c>
      <c r="HE2">
        <v>-0.32</v>
      </c>
      <c r="HF2">
        <v>0.16000000000000009</v>
      </c>
      <c r="HG2">
        <v>-0.16000000000000003</v>
      </c>
      <c r="HH2">
        <v>0.16000000000000006</v>
      </c>
      <c r="HI2">
        <v>0.4</v>
      </c>
      <c r="HJ2">
        <v>-0.16</v>
      </c>
      <c r="HK2">
        <v>0.32</v>
      </c>
    </row>
    <row r="3" spans="1:219" x14ac:dyDescent="0.25">
      <c r="A3" s="105">
        <v>1</v>
      </c>
      <c r="B3" s="105">
        <v>2</v>
      </c>
      <c r="D3" s="107">
        <v>39</v>
      </c>
      <c r="E3" s="107">
        <v>50</v>
      </c>
      <c r="F3" s="107">
        <v>60</v>
      </c>
      <c r="G3" s="107">
        <v>38.789473684210535</v>
      </c>
      <c r="H3" s="107">
        <v>40</v>
      </c>
      <c r="P3" t="s">
        <v>2</v>
      </c>
      <c r="Q3">
        <v>0.41000000000000003</v>
      </c>
      <c r="R3">
        <v>0.8</v>
      </c>
      <c r="S3">
        <v>4.4703389830508478E-2</v>
      </c>
      <c r="T3">
        <v>0.18421052631578949</v>
      </c>
      <c r="U3">
        <v>0.95002627667090767</v>
      </c>
      <c r="V3">
        <v>0.2555</v>
      </c>
      <c r="W3">
        <v>9.5000000000000001E-2</v>
      </c>
      <c r="X3">
        <v>9.5000000000000001E-2</v>
      </c>
      <c r="Y3">
        <v>0.95149593513625241</v>
      </c>
      <c r="Z3">
        <v>0.95103791644140867</v>
      </c>
      <c r="AA3">
        <f>AVERAGE($Q$3:$Z$3)</f>
        <v>0.47369740443948671</v>
      </c>
      <c r="AB3" t="s">
        <v>54</v>
      </c>
      <c r="AC3">
        <f>VARP($AA$2:$AA$20)</f>
        <v>1.6600196361804452E-2</v>
      </c>
      <c r="AD3">
        <v>0.1037066234979358</v>
      </c>
      <c r="CV3" s="86" t="s">
        <v>210</v>
      </c>
      <c r="CW3" s="5">
        <f>SUM($Q$25:$Z$25)</f>
        <v>-2</v>
      </c>
      <c r="CX3" s="5">
        <v>5.2</v>
      </c>
      <c r="CY3" s="5">
        <f>SUM($Q$48:$Z$48)</f>
        <v>2</v>
      </c>
      <c r="CZ3" s="5">
        <v>6.08</v>
      </c>
      <c r="DA3" s="5">
        <v>-8.8545736559375268E-2</v>
      </c>
      <c r="DB3" s="5">
        <v>1.1363245863725318</v>
      </c>
      <c r="DC3" s="5">
        <v>0.2897674137062915</v>
      </c>
      <c r="DD3" s="5">
        <f t="shared" si="0"/>
        <v>0.21052631578947367</v>
      </c>
      <c r="DE3" s="5">
        <f t="shared" si="1"/>
        <v>0.2</v>
      </c>
      <c r="DF3" s="5">
        <v>1.7078404963969375E-2</v>
      </c>
      <c r="DG3" s="5">
        <v>5.1385352625528515</v>
      </c>
      <c r="DH3" s="5">
        <f t="shared" si="2"/>
        <v>1</v>
      </c>
      <c r="DI3" s="5">
        <f t="shared" si="3"/>
        <v>3</v>
      </c>
      <c r="DJ3" s="5">
        <v>4</v>
      </c>
      <c r="DK3" s="5">
        <f t="shared" si="4"/>
        <v>9.9999999999999978E-2</v>
      </c>
      <c r="DL3" s="5">
        <f t="shared" si="5"/>
        <v>0.47369740443948671</v>
      </c>
      <c r="DM3" s="5">
        <f t="shared" si="6"/>
        <v>0.393818544058051</v>
      </c>
      <c r="DO3" s="9" t="s">
        <v>376</v>
      </c>
      <c r="DP3" s="9">
        <v>1</v>
      </c>
      <c r="DQ3" s="9">
        <v>0.14290823481622864</v>
      </c>
      <c r="DR3" s="9">
        <v>0.2291660530425691</v>
      </c>
      <c r="DS3" s="9">
        <v>0.55355925032509867</v>
      </c>
      <c r="DT3" s="9">
        <v>3.3624622972723631E-2</v>
      </c>
      <c r="DU3" s="9">
        <v>-0.22665331116474036</v>
      </c>
      <c r="DV3" s="9">
        <v>-0.44490169611271713</v>
      </c>
      <c r="DW3" s="9">
        <v>0.33701383487297404</v>
      </c>
      <c r="DX3" s="9">
        <v>-0.2198878588163968</v>
      </c>
      <c r="DY3" s="9">
        <v>0.10815331430996027</v>
      </c>
      <c r="DZ3" s="9">
        <v>1.5066435451561829E-2</v>
      </c>
      <c r="EA3" s="9">
        <v>-0.28993681962638107</v>
      </c>
      <c r="EB3" s="9">
        <v>-0.27044777874159209</v>
      </c>
      <c r="GR3" t="s">
        <v>2</v>
      </c>
      <c r="GS3">
        <v>0.24</v>
      </c>
      <c r="GT3">
        <f>VARP(SETE_CIDADES!$Q$48:$Z$48)</f>
        <v>0.96</v>
      </c>
      <c r="GU3">
        <v>7.9999999999999988E-2</v>
      </c>
      <c r="GV3">
        <v>-0.24000000000000013</v>
      </c>
      <c r="GW3">
        <v>0.6399999999999999</v>
      </c>
      <c r="GX3">
        <v>0.47999999999999987</v>
      </c>
      <c r="GY3">
        <v>0.8</v>
      </c>
      <c r="GZ3">
        <v>-0.16000000000000006</v>
      </c>
      <c r="HA3">
        <v>0.32</v>
      </c>
      <c r="HB3">
        <v>0.23999999999999994</v>
      </c>
      <c r="HC3">
        <v>0.47999999999999987</v>
      </c>
      <c r="HD3">
        <v>0.6399999999999999</v>
      </c>
      <c r="HE3">
        <v>0.32</v>
      </c>
      <c r="HF3">
        <v>0.6399999999999999</v>
      </c>
      <c r="HG3">
        <v>0.16000000000000003</v>
      </c>
      <c r="HH3">
        <v>-0.16000000000000006</v>
      </c>
      <c r="HI3">
        <v>4.4408920985006264E-17</v>
      </c>
      <c r="HJ3">
        <v>0.16</v>
      </c>
      <c r="HK3">
        <v>0.48000000000000009</v>
      </c>
    </row>
    <row r="4" spans="1:219" x14ac:dyDescent="0.25">
      <c r="A4" s="105">
        <v>1</v>
      </c>
      <c r="B4" s="105">
        <v>3</v>
      </c>
      <c r="D4" s="107">
        <v>10</v>
      </c>
      <c r="E4" s="107">
        <v>20</v>
      </c>
      <c r="F4" s="107">
        <v>30</v>
      </c>
      <c r="G4" s="107">
        <v>300.84210526315792</v>
      </c>
      <c r="H4" s="107">
        <v>55</v>
      </c>
      <c r="P4" t="s">
        <v>3</v>
      </c>
      <c r="Q4">
        <v>4.9950413223140491E-2</v>
      </c>
      <c r="R4">
        <v>0.2</v>
      </c>
      <c r="S4">
        <v>0.95022532672374938</v>
      </c>
      <c r="T4">
        <v>4.9999987333337555E-2</v>
      </c>
      <c r="U4">
        <v>0.95002665185182866</v>
      </c>
      <c r="V4">
        <v>3.5036556934750857E-2</v>
      </c>
      <c r="W4">
        <v>0.5</v>
      </c>
      <c r="X4">
        <v>2.152428810720268E-2</v>
      </c>
      <c r="Y4">
        <v>0.17073170731707316</v>
      </c>
      <c r="Z4">
        <v>0.95099368647746274</v>
      </c>
      <c r="AA4">
        <f>AVERAGE($Q$4:$Z$4)</f>
        <v>0.38784886179685463</v>
      </c>
      <c r="AB4" t="s">
        <v>57</v>
      </c>
      <c r="AC4">
        <f>VARP($Q$2:$Z$20)</f>
        <v>0.16006881529736494</v>
      </c>
      <c r="CV4" s="86">
        <v>10</v>
      </c>
      <c r="CW4" s="5">
        <f>SUM($Q$26:$Z$26)</f>
        <v>-4</v>
      </c>
      <c r="CX4" s="5">
        <v>5.8</v>
      </c>
      <c r="CY4" s="5">
        <f>SUM($Q$49:$Z$49)</f>
        <v>-4</v>
      </c>
      <c r="CZ4" s="5">
        <v>2.2399999999999989</v>
      </c>
      <c r="DA4" s="5">
        <v>0.15575741726553372</v>
      </c>
      <c r="DB4" s="5">
        <v>18.83254353219079</v>
      </c>
      <c r="DC4" s="5">
        <v>0.35998937776314138</v>
      </c>
      <c r="DD4" s="5">
        <f t="shared" si="0"/>
        <v>0.17894736842105255</v>
      </c>
      <c r="DE4" s="5">
        <f t="shared" si="1"/>
        <v>0.21052631578947367</v>
      </c>
      <c r="DF4" s="5">
        <v>1.5791578679120076E-5</v>
      </c>
      <c r="DG4" s="5">
        <v>4.6318892169976884</v>
      </c>
      <c r="DH4" s="5">
        <f t="shared" si="2"/>
        <v>4</v>
      </c>
      <c r="DI4" s="5">
        <f t="shared" si="3"/>
        <v>3</v>
      </c>
      <c r="DJ4" s="5">
        <v>7</v>
      </c>
      <c r="DK4" s="5">
        <f t="shared" si="4"/>
        <v>0.19999999999999996</v>
      </c>
      <c r="DL4" s="5">
        <f t="shared" si="5"/>
        <v>0.38784886179685463</v>
      </c>
      <c r="DM4" s="5">
        <f t="shared" si="6"/>
        <v>0.41250395556664449</v>
      </c>
      <c r="DO4" s="9" t="s">
        <v>218</v>
      </c>
      <c r="DP4" s="9">
        <v>0.14290823481622864</v>
      </c>
      <c r="DQ4" s="9">
        <v>1</v>
      </c>
      <c r="DR4" s="9">
        <v>0.25880469450039856</v>
      </c>
      <c r="DS4" s="9">
        <v>0.2901490435608618</v>
      </c>
      <c r="DT4" s="9">
        <v>0.31043154080099605</v>
      </c>
      <c r="DU4" s="9">
        <v>-9.0532292333042802E-2</v>
      </c>
      <c r="DV4" s="9">
        <v>-0.21418655394593553</v>
      </c>
      <c r="DW4" s="9">
        <v>-9.2406804113589008E-2</v>
      </c>
      <c r="DX4" s="9">
        <v>0.17371847074375094</v>
      </c>
      <c r="DY4" s="9">
        <v>0.10267337466228146</v>
      </c>
      <c r="DZ4" s="9">
        <v>-0.13592764932311077</v>
      </c>
      <c r="EA4" s="9">
        <v>0.11947975454842638</v>
      </c>
      <c r="EB4" s="9">
        <v>0.11051802071195174</v>
      </c>
      <c r="GR4" t="s">
        <v>3</v>
      </c>
      <c r="GS4">
        <v>0.31999999999999995</v>
      </c>
      <c r="GT4">
        <v>7.9999999999999988E-2</v>
      </c>
      <c r="GU4">
        <f>VARP(SETE_CIDADES!$Q$49:$Z$49)</f>
        <v>0.84</v>
      </c>
      <c r="GV4">
        <v>-0.12</v>
      </c>
      <c r="GW4">
        <v>0.32000000000000006</v>
      </c>
      <c r="GX4">
        <v>3.9999999999999994E-2</v>
      </c>
      <c r="GY4">
        <v>-0.2</v>
      </c>
      <c r="GZ4">
        <v>-0.08</v>
      </c>
      <c r="HA4">
        <v>-0.24000000000000005</v>
      </c>
      <c r="HB4">
        <v>-7.999999999999996E-2</v>
      </c>
      <c r="HC4">
        <v>0.43999999999999995</v>
      </c>
      <c r="HD4">
        <v>0.32000000000000006</v>
      </c>
      <c r="HE4">
        <v>0.15999999999999998</v>
      </c>
      <c r="HF4">
        <v>0.31999999999999995</v>
      </c>
      <c r="HG4">
        <v>0.28000000000000003</v>
      </c>
      <c r="HH4">
        <v>-0.08</v>
      </c>
      <c r="HI4">
        <v>-0.2</v>
      </c>
      <c r="HJ4">
        <v>-0.12</v>
      </c>
      <c r="HK4">
        <v>0.23999999999999994</v>
      </c>
    </row>
    <row r="5" spans="1:219" x14ac:dyDescent="0.25">
      <c r="A5" s="105">
        <v>1</v>
      </c>
      <c r="B5" s="105">
        <v>4</v>
      </c>
      <c r="D5" s="107">
        <v>12</v>
      </c>
      <c r="E5" s="107">
        <v>15</v>
      </c>
      <c r="F5" s="107">
        <v>20</v>
      </c>
      <c r="G5" s="107">
        <v>105263350.76368421</v>
      </c>
      <c r="H5" s="107">
        <v>12</v>
      </c>
      <c r="P5" t="s">
        <v>4</v>
      </c>
      <c r="Q5">
        <v>4.9950413223140491E-2</v>
      </c>
      <c r="R5">
        <v>0.05</v>
      </c>
      <c r="S5">
        <v>0.95022532672374938</v>
      </c>
      <c r="T5">
        <v>0.95000000035735732</v>
      </c>
      <c r="U5">
        <v>0.18</v>
      </c>
      <c r="V5">
        <v>0.95018530209232022</v>
      </c>
      <c r="W5">
        <v>0.95030120980919863</v>
      </c>
      <c r="X5">
        <v>4.3265993265993272E-2</v>
      </c>
      <c r="Y5">
        <v>0.95046296767837446</v>
      </c>
      <c r="Z5">
        <v>0.95081596461977402</v>
      </c>
      <c r="AA5">
        <f>AVERAGE($Q$5:$Z$5)</f>
        <v>0.60252071777699079</v>
      </c>
      <c r="AB5" t="s">
        <v>59</v>
      </c>
      <c r="AC5">
        <f>AVERAGE($Q$2:$Z$20)</f>
        <v>0.54833674780362751</v>
      </c>
      <c r="CV5" s="86" t="s">
        <v>203</v>
      </c>
      <c r="CW5" s="5">
        <f>SUM($Q$27:$Z$27)</f>
        <v>2</v>
      </c>
      <c r="CX5" s="5">
        <v>2.4000000000000008</v>
      </c>
      <c r="CY5" s="5">
        <f>SUM($Q$50:$Z$50)</f>
        <v>-8</v>
      </c>
      <c r="CZ5" s="5">
        <v>-1.1200000000000001</v>
      </c>
      <c r="DA5" s="5">
        <v>-0.10594598899205826</v>
      </c>
      <c r="DB5" s="5">
        <v>0.87380990432702765</v>
      </c>
      <c r="DC5" s="5">
        <v>0.14197441160890045</v>
      </c>
      <c r="DD5" s="5">
        <f t="shared" si="0"/>
        <v>0.11578947368421053</v>
      </c>
      <c r="DE5" s="5">
        <f t="shared" si="1"/>
        <v>9.4736842105263189E-2</v>
      </c>
      <c r="DF5" s="5">
        <v>3.5003697286178075E-8</v>
      </c>
      <c r="DG5" s="5">
        <v>6.159899616068115</v>
      </c>
      <c r="DH5" s="5">
        <f t="shared" si="2"/>
        <v>3</v>
      </c>
      <c r="DI5" s="5">
        <f t="shared" si="3"/>
        <v>6</v>
      </c>
      <c r="DJ5" s="5">
        <v>9</v>
      </c>
      <c r="DK5" s="5">
        <f t="shared" si="4"/>
        <v>9.9999999999999978E-2</v>
      </c>
      <c r="DL5" s="5">
        <f t="shared" si="5"/>
        <v>0.60252071777699079</v>
      </c>
      <c r="DM5" s="5">
        <f t="shared" si="6"/>
        <v>0.45064624680767607</v>
      </c>
      <c r="DO5" s="9" t="s">
        <v>377</v>
      </c>
      <c r="DP5" s="9">
        <v>0.2291660530425691</v>
      </c>
      <c r="DQ5" s="9">
        <v>0.25880469450039856</v>
      </c>
      <c r="DR5" s="9">
        <v>1</v>
      </c>
      <c r="DS5" s="9">
        <v>0.43386968157878442</v>
      </c>
      <c r="DT5" s="9">
        <v>0.96656437811790397</v>
      </c>
      <c r="DU5" s="9">
        <v>-0.52981000800337452</v>
      </c>
      <c r="DV5" s="9">
        <v>0.33487214644994845</v>
      </c>
      <c r="DW5" s="9">
        <v>-0.27326707375470272</v>
      </c>
      <c r="DX5" s="9">
        <v>0.50742013869478586</v>
      </c>
      <c r="DY5" s="9">
        <v>0.29766683948414696</v>
      </c>
      <c r="DZ5" s="9">
        <v>0.14628497621176606</v>
      </c>
      <c r="EA5" s="9">
        <v>0.46008226521828127</v>
      </c>
      <c r="EB5" s="9">
        <v>8.4663519782677846E-2</v>
      </c>
      <c r="GR5" t="s">
        <v>4</v>
      </c>
      <c r="GS5">
        <v>-0.16000000000000003</v>
      </c>
      <c r="GT5">
        <v>-0.24000000000000013</v>
      </c>
      <c r="GU5">
        <v>-0.12</v>
      </c>
      <c r="GV5">
        <f>VARP(SETE_CIDADES!$Q$50:$Z$50)</f>
        <v>0.36</v>
      </c>
      <c r="GW5">
        <v>-0.16000000000000003</v>
      </c>
      <c r="GX5">
        <v>-0.12000000000000002</v>
      </c>
      <c r="GY5">
        <v>-0.2</v>
      </c>
      <c r="GZ5">
        <v>0.24000000000000007</v>
      </c>
      <c r="HA5">
        <v>-8.0000000000000016E-2</v>
      </c>
      <c r="HB5">
        <v>-0.16000000000000003</v>
      </c>
      <c r="HC5">
        <v>-0.12000000000000002</v>
      </c>
      <c r="HD5">
        <v>-0.16000000000000003</v>
      </c>
      <c r="HE5">
        <v>-8.0000000000000016E-2</v>
      </c>
      <c r="HF5">
        <v>-0.16000000000000003</v>
      </c>
      <c r="HG5">
        <v>-4.0000000000000008E-2</v>
      </c>
      <c r="HH5">
        <v>0.24000000000000007</v>
      </c>
      <c r="HI5">
        <v>-0.2</v>
      </c>
      <c r="HJ5">
        <v>-0.04</v>
      </c>
      <c r="HK5">
        <v>8.0000000000000016E-2</v>
      </c>
    </row>
    <row r="6" spans="1:219" x14ac:dyDescent="0.25">
      <c r="A6" s="105">
        <v>1</v>
      </c>
      <c r="B6" s="105">
        <v>5</v>
      </c>
      <c r="D6" s="107">
        <v>10</v>
      </c>
      <c r="E6" s="107">
        <v>50</v>
      </c>
      <c r="F6" s="107">
        <v>500</v>
      </c>
      <c r="G6" s="107">
        <v>2185.8684210526317</v>
      </c>
      <c r="H6" s="107">
        <v>3600</v>
      </c>
      <c r="P6" t="s">
        <v>5</v>
      </c>
      <c r="Q6">
        <v>4.6492307692307694E-2</v>
      </c>
      <c r="R6">
        <v>0.5</v>
      </c>
      <c r="S6">
        <v>0.95022981254506123</v>
      </c>
      <c r="T6">
        <v>0.20750000000000002</v>
      </c>
      <c r="U6">
        <v>0.95002665185182866</v>
      </c>
      <c r="V6">
        <v>0.95000497737606104</v>
      </c>
      <c r="W6">
        <v>0.72499999999999998</v>
      </c>
      <c r="X6">
        <v>0.32</v>
      </c>
      <c r="Y6">
        <v>0.95153987041537547</v>
      </c>
      <c r="Z6">
        <v>0.95090498638447984</v>
      </c>
      <c r="AA6">
        <f>AVERAGE($Q$6:$Z$6)</f>
        <v>0.6551698606265115</v>
      </c>
      <c r="CV6" s="86">
        <v>20</v>
      </c>
      <c r="CW6" s="5">
        <f>SUM($Q$28:$Z$28)</f>
        <v>2</v>
      </c>
      <c r="CX6" s="5">
        <v>6.8000000000000016</v>
      </c>
      <c r="CY6" s="5">
        <f>SUM($Q$51:$Z$51)</f>
        <v>-2</v>
      </c>
      <c r="CZ6" s="5">
        <v>5.5200000000000022</v>
      </c>
      <c r="DA6" s="5">
        <v>0.14078399110063058</v>
      </c>
      <c r="DB6" s="5">
        <v>2.7916801676253726</v>
      </c>
      <c r="DC6" s="5">
        <v>0.46814910225554229</v>
      </c>
      <c r="DD6" s="5">
        <f t="shared" si="0"/>
        <v>0.2947368421052633</v>
      </c>
      <c r="DE6" s="5">
        <f t="shared" si="1"/>
        <v>0.32631578947368428</v>
      </c>
      <c r="DF6" s="5">
        <v>2.7717330293365155E-4</v>
      </c>
      <c r="DG6" s="5">
        <v>5.6921888259440321</v>
      </c>
      <c r="DH6" s="5">
        <f t="shared" si="2"/>
        <v>1</v>
      </c>
      <c r="DI6" s="5">
        <f t="shared" si="3"/>
        <v>5</v>
      </c>
      <c r="DJ6" s="5">
        <v>6</v>
      </c>
      <c r="DK6" s="5">
        <f t="shared" si="4"/>
        <v>9.9999999999999978E-2</v>
      </c>
      <c r="DL6" s="5">
        <f t="shared" si="5"/>
        <v>0.6551698606265115</v>
      </c>
      <c r="DM6" s="5">
        <f t="shared" si="6"/>
        <v>0.35721337118488233</v>
      </c>
      <c r="DO6" s="9" t="s">
        <v>351</v>
      </c>
      <c r="DP6" s="9">
        <v>0.55355925032509867</v>
      </c>
      <c r="DQ6" s="9">
        <v>0.2901490435608618</v>
      </c>
      <c r="DR6" s="9">
        <v>0.43386968157878442</v>
      </c>
      <c r="DS6" s="9">
        <v>1</v>
      </c>
      <c r="DT6" s="9">
        <v>0.39573617007540296</v>
      </c>
      <c r="DU6" s="9">
        <v>-0.33379900600883489</v>
      </c>
      <c r="DV6" s="9">
        <v>0.36727748853614206</v>
      </c>
      <c r="DW6" s="9">
        <v>3.034398061648293E-2</v>
      </c>
      <c r="DX6" s="9">
        <v>0.48677653057785214</v>
      </c>
      <c r="DY6" s="9">
        <v>0.4805524575953054</v>
      </c>
      <c r="DZ6" s="9">
        <v>0.22340172979458428</v>
      </c>
      <c r="EA6" s="9">
        <v>0.35814435329261757</v>
      </c>
      <c r="EB6" s="9">
        <v>0.13348109404388359</v>
      </c>
      <c r="GR6" t="s">
        <v>5</v>
      </c>
      <c r="GS6">
        <v>-0.23999999999999994</v>
      </c>
      <c r="GT6">
        <v>0.6399999999999999</v>
      </c>
      <c r="GU6">
        <v>0.32000000000000006</v>
      </c>
      <c r="GV6">
        <v>-0.16000000000000003</v>
      </c>
      <c r="GW6">
        <f>VARP(SETE_CIDADES!$Q$51:$Z$51)</f>
        <v>0.96</v>
      </c>
      <c r="GX6">
        <v>0.32000000000000012</v>
      </c>
      <c r="GY6">
        <v>0.4</v>
      </c>
      <c r="GZ6">
        <v>-0.23999999999999994</v>
      </c>
      <c r="HA6">
        <v>0.08</v>
      </c>
      <c r="HB6">
        <v>0.56000000000000016</v>
      </c>
      <c r="HC6">
        <v>0.72000000000000008</v>
      </c>
      <c r="HD6">
        <v>0.96000000000000019</v>
      </c>
      <c r="HE6">
        <v>0.48000000000000009</v>
      </c>
      <c r="HF6">
        <v>0.56000000000000016</v>
      </c>
      <c r="HG6">
        <v>0.24000000000000007</v>
      </c>
      <c r="HH6">
        <v>-0.23999999999999994</v>
      </c>
      <c r="HI6">
        <v>-0.4</v>
      </c>
      <c r="HJ6">
        <v>0.24000000000000005</v>
      </c>
      <c r="HK6">
        <v>0.32</v>
      </c>
    </row>
    <row r="7" spans="1:219" x14ac:dyDescent="0.25">
      <c r="A7" s="105">
        <v>1</v>
      </c>
      <c r="B7" s="105">
        <v>6</v>
      </c>
      <c r="D7" s="107">
        <v>200</v>
      </c>
      <c r="E7" s="107">
        <v>2000</v>
      </c>
      <c r="F7" s="107">
        <v>6000</v>
      </c>
      <c r="G7" s="107">
        <v>33094.947368421053</v>
      </c>
      <c r="H7" s="107">
        <v>5110</v>
      </c>
      <c r="P7" t="s">
        <v>6</v>
      </c>
      <c r="Q7">
        <v>4.7968253968253965E-2</v>
      </c>
      <c r="R7">
        <v>0.95</v>
      </c>
      <c r="S7">
        <v>3.7678571428571429E-2</v>
      </c>
      <c r="T7">
        <v>0.67999999999999994</v>
      </c>
      <c r="U7">
        <v>0.95002552629216508</v>
      </c>
      <c r="V7">
        <v>0.74975000000000003</v>
      </c>
      <c r="W7">
        <v>9.1541860012781685E-3</v>
      </c>
      <c r="X7">
        <v>4.3265993265993272E-2</v>
      </c>
      <c r="Y7">
        <v>0.95131939446163694</v>
      </c>
      <c r="Z7">
        <v>0.951060001497534</v>
      </c>
      <c r="AA7">
        <f>AVERAGE($Q$7:$Z$7)</f>
        <v>0.53702219269154328</v>
      </c>
      <c r="CV7" s="86" t="s">
        <v>55</v>
      </c>
      <c r="CW7" s="5">
        <f>SUM($Q$29:$Z$29)</f>
        <v>2</v>
      </c>
      <c r="CX7" s="5">
        <v>3.9999999999999996</v>
      </c>
      <c r="CY7" s="5">
        <f>SUM($Q$52:$Z$52)</f>
        <v>-4</v>
      </c>
      <c r="CZ7" s="5">
        <v>2.64</v>
      </c>
      <c r="DA7" s="5">
        <v>0.1259971958711365</v>
      </c>
      <c r="DB7" s="5">
        <v>10.785074205855027</v>
      </c>
      <c r="DC7" s="5">
        <v>0.28453449454448843</v>
      </c>
      <c r="DD7" s="5">
        <f t="shared" si="0"/>
        <v>0.2</v>
      </c>
      <c r="DE7" s="5">
        <f t="shared" si="1"/>
        <v>0.1789473684210526</v>
      </c>
      <c r="DF7" s="5">
        <v>1.5791578679120076E-5</v>
      </c>
      <c r="DG7" s="5">
        <v>5.257232636830599</v>
      </c>
      <c r="DH7" s="5">
        <f t="shared" si="2"/>
        <v>4</v>
      </c>
      <c r="DI7" s="5">
        <f t="shared" si="3"/>
        <v>4</v>
      </c>
      <c r="DJ7" s="5">
        <v>8</v>
      </c>
      <c r="DK7" s="5">
        <f t="shared" si="4"/>
        <v>9.9999999999999978E-2</v>
      </c>
      <c r="DL7" s="5">
        <f t="shared" si="5"/>
        <v>0.53702219269154328</v>
      </c>
      <c r="DM7" s="5">
        <f t="shared" si="6"/>
        <v>0.44232282062740091</v>
      </c>
      <c r="DO7" s="9" t="s">
        <v>357</v>
      </c>
      <c r="DP7" s="9">
        <v>3.3624622972723631E-2</v>
      </c>
      <c r="DQ7" s="9">
        <v>0.31043154080099605</v>
      </c>
      <c r="DR7" s="9">
        <v>0.96656437811790397</v>
      </c>
      <c r="DS7" s="9">
        <v>0.39573617007540296</v>
      </c>
      <c r="DT7" s="9">
        <v>1</v>
      </c>
      <c r="DU7" s="9">
        <v>-0.44754101466646473</v>
      </c>
      <c r="DV7" s="9">
        <v>0.36507306075194068</v>
      </c>
      <c r="DW7" s="9">
        <v>-0.33101153929952182</v>
      </c>
      <c r="DX7" s="9">
        <v>0.55593971876834802</v>
      </c>
      <c r="DY7" s="9">
        <v>0.30505336017651996</v>
      </c>
      <c r="DZ7" s="9">
        <v>4.5595410848714546E-2</v>
      </c>
      <c r="EA7" s="9">
        <v>0.51499384263708237</v>
      </c>
      <c r="EB7" s="9">
        <v>0.16374489233988518</v>
      </c>
      <c r="GR7" t="s">
        <v>6</v>
      </c>
      <c r="GS7">
        <v>0.31999999999999995</v>
      </c>
      <c r="GT7">
        <v>0.47999999999999987</v>
      </c>
      <c r="GU7">
        <v>3.9999999999999994E-2</v>
      </c>
      <c r="GV7">
        <v>-0.12000000000000002</v>
      </c>
      <c r="GW7">
        <v>0.32000000000000012</v>
      </c>
      <c r="GX7">
        <f>VARP(SETE_CIDADES!$Q$52:$Z$52)</f>
        <v>0.84</v>
      </c>
      <c r="GY7">
        <v>0.2</v>
      </c>
      <c r="GZ7">
        <v>-7.9999999999999988E-2</v>
      </c>
      <c r="HA7">
        <v>0.16</v>
      </c>
      <c r="HB7">
        <v>0.32</v>
      </c>
      <c r="HC7">
        <v>3.9999999999999994E-2</v>
      </c>
      <c r="HD7">
        <v>0.32000000000000012</v>
      </c>
      <c r="HE7">
        <v>-0.23999999999999994</v>
      </c>
      <c r="HF7">
        <v>-7.9999999999999988E-2</v>
      </c>
      <c r="HG7">
        <v>-0.12000000000000004</v>
      </c>
      <c r="HH7">
        <v>-7.9999999999999988E-2</v>
      </c>
      <c r="HI7">
        <v>0.2</v>
      </c>
      <c r="HJ7">
        <v>-0.12000000000000002</v>
      </c>
      <c r="HK7">
        <v>0.23999999999999994</v>
      </c>
    </row>
    <row r="8" spans="1:219" x14ac:dyDescent="0.25">
      <c r="A8" s="105">
        <v>1</v>
      </c>
      <c r="B8" s="105">
        <v>7</v>
      </c>
      <c r="D8" s="107">
        <v>5</v>
      </c>
      <c r="E8" s="107">
        <v>10</v>
      </c>
      <c r="F8" s="107">
        <v>20</v>
      </c>
      <c r="G8" s="107">
        <v>363.31578947368422</v>
      </c>
      <c r="H8" s="107">
        <v>60</v>
      </c>
      <c r="P8" t="s">
        <v>7</v>
      </c>
      <c r="Q8">
        <v>0.71</v>
      </c>
      <c r="R8">
        <v>0.96105333180580621</v>
      </c>
      <c r="S8">
        <v>4.7954545454545451E-2</v>
      </c>
      <c r="T8">
        <v>0.75714285714285712</v>
      </c>
      <c r="U8">
        <v>0.95002492597294597</v>
      </c>
      <c r="V8">
        <v>0.22493750000000001</v>
      </c>
      <c r="W8">
        <v>0.35</v>
      </c>
      <c r="X8">
        <v>7.2500000000000009E-2</v>
      </c>
      <c r="Y8">
        <v>2.691330947708646E-2</v>
      </c>
      <c r="Z8">
        <v>0.95101581144372538</v>
      </c>
      <c r="AA8">
        <f>AVERAGE($Q$8:$Z$8)</f>
        <v>0.50515422812969657</v>
      </c>
      <c r="CV8" s="86">
        <f>SUM(CY:CY)</f>
        <v>-54</v>
      </c>
      <c r="CW8" s="5">
        <f>SUM($Q$30:$Z$30)</f>
        <v>0</v>
      </c>
      <c r="CX8" s="5">
        <v>-0.6</v>
      </c>
      <c r="CY8" s="5">
        <f>SUM($Q$53:$Z$53)</f>
        <v>0</v>
      </c>
      <c r="CZ8" s="5">
        <v>4.8000000000000007</v>
      </c>
      <c r="DA8" s="5">
        <v>9.6690213595815352E-2</v>
      </c>
      <c r="DB8" s="5">
        <v>1.3500163612643064</v>
      </c>
      <c r="DC8" s="5">
        <v>1.7955519115525002E-4</v>
      </c>
      <c r="DD8" s="5">
        <f t="shared" si="0"/>
        <v>0.20000000000000004</v>
      </c>
      <c r="DE8" s="5">
        <f t="shared" si="1"/>
        <v>-8.4210526315789472E-2</v>
      </c>
      <c r="DF8" s="5">
        <v>1.3973571810707108E-2</v>
      </c>
      <c r="DG8" s="5">
        <v>5.0848409435263804</v>
      </c>
      <c r="DH8" s="5">
        <f t="shared" si="2"/>
        <v>2</v>
      </c>
      <c r="DI8" s="5">
        <f t="shared" si="3"/>
        <v>3</v>
      </c>
      <c r="DJ8" s="5">
        <v>5</v>
      </c>
      <c r="DK8" s="5">
        <f t="shared" si="4"/>
        <v>0</v>
      </c>
      <c r="DL8" s="5">
        <f t="shared" si="5"/>
        <v>0.50515422812969657</v>
      </c>
      <c r="DM8" s="5">
        <f t="shared" si="6"/>
        <v>0.39965768656484491</v>
      </c>
      <c r="DO8" s="9" t="s">
        <v>214</v>
      </c>
      <c r="DP8" s="9">
        <v>-0.22665331116474036</v>
      </c>
      <c r="DQ8" s="9">
        <v>-9.0532292333042802E-2</v>
      </c>
      <c r="DR8" s="9">
        <v>-0.52981000800337452</v>
      </c>
      <c r="DS8" s="9">
        <v>-0.33379900600883489</v>
      </c>
      <c r="DT8" s="9">
        <v>-0.44754101466646473</v>
      </c>
      <c r="DU8" s="9">
        <v>1</v>
      </c>
      <c r="DV8" s="9">
        <v>-0.40274973375470036</v>
      </c>
      <c r="DW8" s="9">
        <v>-8.4441257391444799E-2</v>
      </c>
      <c r="DX8" s="9">
        <v>-0.60991659630419404</v>
      </c>
      <c r="DY8" s="9">
        <v>-0.63306544834060674</v>
      </c>
      <c r="DZ8" s="9">
        <v>-0.11803210960452257</v>
      </c>
      <c r="EA8" s="9">
        <v>-0.45445913719604242</v>
      </c>
      <c r="EB8" s="9">
        <v>-0.57958482254749255</v>
      </c>
      <c r="GR8" t="s">
        <v>7</v>
      </c>
      <c r="GS8">
        <v>0</v>
      </c>
      <c r="GT8">
        <v>0.8</v>
      </c>
      <c r="GU8">
        <v>-0.2</v>
      </c>
      <c r="GV8">
        <v>-0.2</v>
      </c>
      <c r="GW8">
        <v>0.4</v>
      </c>
      <c r="GX8">
        <v>0.2</v>
      </c>
      <c r="GY8">
        <f>VARP(SETE_CIDADES!$Q$53:$Z$53)</f>
        <v>1</v>
      </c>
      <c r="GZ8">
        <v>0</v>
      </c>
      <c r="HA8">
        <v>0.4</v>
      </c>
      <c r="HB8">
        <v>2.2204460492503132E-17</v>
      </c>
      <c r="HC8">
        <v>0.2</v>
      </c>
      <c r="HD8">
        <v>0.4</v>
      </c>
      <c r="HE8">
        <v>0.4</v>
      </c>
      <c r="HF8">
        <v>0.4</v>
      </c>
      <c r="HG8">
        <v>0.2</v>
      </c>
      <c r="HH8">
        <v>0</v>
      </c>
      <c r="HI8">
        <v>0.2</v>
      </c>
      <c r="HJ8">
        <v>0.2</v>
      </c>
      <c r="HK8">
        <v>0.4</v>
      </c>
    </row>
    <row r="9" spans="1:219" x14ac:dyDescent="0.25">
      <c r="A9" s="105">
        <v>1</v>
      </c>
      <c r="B9" s="105">
        <v>8</v>
      </c>
      <c r="D9" s="107">
        <v>25</v>
      </c>
      <c r="E9" s="107">
        <v>30</v>
      </c>
      <c r="F9" s="107">
        <v>35</v>
      </c>
      <c r="G9" s="107">
        <v>27.000000000000004</v>
      </c>
      <c r="H9" s="107">
        <v>21</v>
      </c>
      <c r="P9" t="s">
        <v>8</v>
      </c>
      <c r="Q9">
        <v>4.6492307692307694E-2</v>
      </c>
      <c r="R9">
        <v>4.1525265725293185E-2</v>
      </c>
      <c r="S9">
        <v>4.057692307692308E-2</v>
      </c>
      <c r="T9">
        <v>4.9999970666686225E-2</v>
      </c>
      <c r="U9">
        <v>9.3333333333333338E-2</v>
      </c>
      <c r="V9">
        <v>5.1980000000000005E-2</v>
      </c>
      <c r="W9">
        <v>3.8809047002002592E-2</v>
      </c>
      <c r="X9">
        <v>0.38</v>
      </c>
      <c r="Y9">
        <v>0.72499999999999998</v>
      </c>
      <c r="Z9">
        <v>0.95086051582035691</v>
      </c>
      <c r="AA9">
        <f>AVERAGE($Q$9:$Z$9)</f>
        <v>0.24185773633169028</v>
      </c>
      <c r="CV9" s="86" t="s">
        <v>211</v>
      </c>
      <c r="CW9" s="5">
        <f>SUM($Q$31:$Z$31)</f>
        <v>-6</v>
      </c>
      <c r="CX9" s="5">
        <v>3.2</v>
      </c>
      <c r="CY9" s="5">
        <f>SUM($Q$54:$Z$54)</f>
        <v>-2</v>
      </c>
      <c r="CZ9" s="5">
        <v>1.9200000000000004</v>
      </c>
      <c r="DA9" s="5">
        <v>6.5815840841187356E-2</v>
      </c>
      <c r="DB9" s="5">
        <v>17.167151969795807</v>
      </c>
      <c r="DC9" s="5">
        <v>0.19136934697989164</v>
      </c>
      <c r="DD9" s="5">
        <f t="shared" si="0"/>
        <v>0.10526315789473686</v>
      </c>
      <c r="DE9" s="5">
        <f t="shared" si="1"/>
        <v>5.2631578947368418E-2</v>
      </c>
      <c r="DF9" s="5">
        <v>2.7717330293365155E-4</v>
      </c>
      <c r="DG9" s="5">
        <v>3.4304280904256621</v>
      </c>
      <c r="DH9" s="5">
        <f t="shared" si="2"/>
        <v>5</v>
      </c>
      <c r="DI9" s="5">
        <f t="shared" si="3"/>
        <v>1</v>
      </c>
      <c r="DJ9" s="5">
        <v>6</v>
      </c>
      <c r="DK9" s="5">
        <f t="shared" si="4"/>
        <v>0.30000000000000004</v>
      </c>
      <c r="DL9" s="5">
        <f t="shared" si="5"/>
        <v>0.24185773633169028</v>
      </c>
      <c r="DM9" s="5">
        <f t="shared" si="6"/>
        <v>0.33502248914111027</v>
      </c>
      <c r="DO9" s="9" t="s">
        <v>215</v>
      </c>
      <c r="DP9" s="9">
        <v>-0.44490169611271713</v>
      </c>
      <c r="DQ9" s="9">
        <v>-0.21418655394593553</v>
      </c>
      <c r="DR9" s="9">
        <v>0.33487214644994845</v>
      </c>
      <c r="DS9" s="9">
        <v>0.36727748853614206</v>
      </c>
      <c r="DT9" s="9">
        <v>0.36507306075194068</v>
      </c>
      <c r="DU9" s="9">
        <v>-0.40274973375470036</v>
      </c>
      <c r="DV9" s="9">
        <v>1</v>
      </c>
      <c r="DW9" s="9">
        <v>-0.3240504556953715</v>
      </c>
      <c r="DX9" s="9">
        <v>0.79506001632142087</v>
      </c>
      <c r="DY9" s="9">
        <v>0.53581962195853894</v>
      </c>
      <c r="DZ9" s="9">
        <v>0.15614846880332323</v>
      </c>
      <c r="EA9" s="9">
        <v>0.84075722596601643</v>
      </c>
      <c r="EB9" s="9">
        <v>0.32849988925269014</v>
      </c>
      <c r="GR9" t="s">
        <v>8</v>
      </c>
      <c r="GS9">
        <v>0.16000000000000006</v>
      </c>
      <c r="GT9">
        <v>-0.16000000000000006</v>
      </c>
      <c r="GU9">
        <v>-0.08</v>
      </c>
      <c r="GV9">
        <v>0.24000000000000007</v>
      </c>
      <c r="GW9">
        <v>-0.23999999999999994</v>
      </c>
      <c r="GX9">
        <v>-7.9999999999999988E-2</v>
      </c>
      <c r="GY9">
        <v>0</v>
      </c>
      <c r="GZ9">
        <f>VARP(SETE_CIDADES!$Q$54:$Z$54)</f>
        <v>0.96</v>
      </c>
      <c r="HA9">
        <v>0.48000000000000009</v>
      </c>
      <c r="HB9">
        <v>-0.24</v>
      </c>
      <c r="HC9">
        <v>-7.9999999999999988E-2</v>
      </c>
      <c r="HD9">
        <v>-0.23999999999999994</v>
      </c>
      <c r="HE9">
        <v>0.08</v>
      </c>
      <c r="HF9">
        <v>-0.23999999999999994</v>
      </c>
      <c r="HG9">
        <v>-0.16000000000000003</v>
      </c>
      <c r="HH9">
        <v>0.96</v>
      </c>
      <c r="HI9">
        <v>0</v>
      </c>
      <c r="HJ9">
        <v>0.24000000000000005</v>
      </c>
      <c r="HK9">
        <v>0.32</v>
      </c>
    </row>
    <row r="10" spans="1:219" x14ac:dyDescent="0.25">
      <c r="A10" s="105">
        <v>1</v>
      </c>
      <c r="B10" s="105">
        <v>9</v>
      </c>
      <c r="D10" s="107">
        <v>50</v>
      </c>
      <c r="E10" s="107">
        <v>100</v>
      </c>
      <c r="F10" s="107">
        <v>201</v>
      </c>
      <c r="G10" s="107">
        <v>335.26315789473676</v>
      </c>
      <c r="H10" s="107">
        <v>200</v>
      </c>
      <c r="P10" t="s">
        <v>9</v>
      </c>
      <c r="Q10">
        <v>4.9540983606557377E-2</v>
      </c>
      <c r="R10">
        <v>0.96472322284516498</v>
      </c>
      <c r="S10">
        <v>0.95011291779584461</v>
      </c>
      <c r="T10">
        <v>4.9999970666686225E-2</v>
      </c>
      <c r="U10">
        <v>0.95002665185182866</v>
      </c>
      <c r="V10">
        <v>0.50990000000000002</v>
      </c>
      <c r="W10">
        <v>0.95033860605668408</v>
      </c>
      <c r="X10">
        <v>0.53</v>
      </c>
      <c r="Y10">
        <v>1.7491060041511419E-2</v>
      </c>
      <c r="Z10">
        <v>0.95068182500006815</v>
      </c>
      <c r="AA10">
        <f>AVERAGE($Q$10:$Z$10)</f>
        <v>0.59228152378643451</v>
      </c>
      <c r="CV10" s="86">
        <f>AVERAGE(DF:DF)</f>
        <v>1.7774269457289136E-2</v>
      </c>
      <c r="CW10" s="5">
        <f>SUM($Q$32:$Z$32)</f>
        <v>4</v>
      </c>
      <c r="CX10" s="5">
        <v>3.8000000000000007</v>
      </c>
      <c r="CY10" s="5">
        <f>SUM($Q$55:$Z$55)</f>
        <v>-6</v>
      </c>
      <c r="CZ10" s="5">
        <v>3.3600000000000012</v>
      </c>
      <c r="DA10" s="5">
        <v>8.4357451136039555E-2</v>
      </c>
      <c r="DB10" s="5">
        <v>4.8497630314890596</v>
      </c>
      <c r="DC10" s="5">
        <v>0.26614762102082445</v>
      </c>
      <c r="DD10" s="5">
        <f t="shared" si="0"/>
        <v>0.29473684210526313</v>
      </c>
      <c r="DE10" s="5">
        <f t="shared" si="1"/>
        <v>0.18947368421052635</v>
      </c>
      <c r="DF10" s="5">
        <v>1.0661465213957701E-6</v>
      </c>
      <c r="DG10" s="5">
        <v>4.9538230425437053</v>
      </c>
      <c r="DH10" s="5">
        <f t="shared" si="2"/>
        <v>3</v>
      </c>
      <c r="DI10" s="5">
        <f t="shared" si="3"/>
        <v>5</v>
      </c>
      <c r="DJ10" s="5">
        <v>8</v>
      </c>
      <c r="DK10" s="5">
        <f t="shared" si="4"/>
        <v>0.2</v>
      </c>
      <c r="DL10" s="5">
        <f t="shared" si="5"/>
        <v>0.59228152378643451</v>
      </c>
      <c r="DM10" s="5">
        <f t="shared" si="6"/>
        <v>0.41913664042916909</v>
      </c>
      <c r="DO10" s="9" t="s">
        <v>45</v>
      </c>
      <c r="DP10" s="9">
        <v>0.33701383487297404</v>
      </c>
      <c r="DQ10" s="9">
        <v>-9.2406804113589008E-2</v>
      </c>
      <c r="DR10" s="9">
        <v>-0.27326707375470272</v>
      </c>
      <c r="DS10" s="9">
        <v>3.034398061648293E-2</v>
      </c>
      <c r="DT10" s="9">
        <v>-0.33101153929952182</v>
      </c>
      <c r="DU10" s="9">
        <v>-8.4441257391444799E-2</v>
      </c>
      <c r="DV10" s="9">
        <v>-0.3240504556953715</v>
      </c>
      <c r="DW10" s="9">
        <v>1</v>
      </c>
      <c r="DX10" s="9">
        <v>-0.26863073186345082</v>
      </c>
      <c r="DY10" s="9">
        <v>0.41263440860215045</v>
      </c>
      <c r="DZ10" s="9">
        <v>0.3279227708965276</v>
      </c>
      <c r="EA10" s="9">
        <v>-0.51500405103820113</v>
      </c>
      <c r="EB10" s="9">
        <v>0.22332763743994219</v>
      </c>
      <c r="GR10" t="s">
        <v>9</v>
      </c>
      <c r="GS10">
        <v>0.08</v>
      </c>
      <c r="GT10">
        <v>0.32</v>
      </c>
      <c r="GU10">
        <v>-0.24000000000000005</v>
      </c>
      <c r="GV10">
        <v>-8.0000000000000016E-2</v>
      </c>
      <c r="GW10">
        <v>0.08</v>
      </c>
      <c r="GX10">
        <v>0.16</v>
      </c>
      <c r="GY10">
        <v>0.4</v>
      </c>
      <c r="GZ10">
        <v>0.48000000000000009</v>
      </c>
      <c r="HA10">
        <f>VARP(SETE_CIDADES!$Q$55:$Z$55)</f>
        <v>0.64</v>
      </c>
      <c r="HB10">
        <v>0.08</v>
      </c>
      <c r="HC10">
        <v>0.15999999999999998</v>
      </c>
      <c r="HD10">
        <v>0.08</v>
      </c>
      <c r="HE10">
        <v>0.24000000000000007</v>
      </c>
      <c r="HF10">
        <v>0.08</v>
      </c>
      <c r="HG10">
        <v>-8.0000000000000016E-2</v>
      </c>
      <c r="HH10">
        <v>0.48000000000000009</v>
      </c>
      <c r="HI10">
        <v>-2.2204460492503132E-17</v>
      </c>
      <c r="HJ10">
        <v>0.32000000000000006</v>
      </c>
      <c r="HK10">
        <v>0.16</v>
      </c>
    </row>
    <row r="11" spans="1:219" x14ac:dyDescent="0.25">
      <c r="A11" s="105">
        <v>1</v>
      </c>
      <c r="B11" s="105">
        <v>10</v>
      </c>
      <c r="D11" s="107">
        <v>20</v>
      </c>
      <c r="E11" s="107">
        <v>50</v>
      </c>
      <c r="F11" s="107">
        <v>70</v>
      </c>
      <c r="G11" s="107">
        <v>314.57894736842104</v>
      </c>
      <c r="H11" s="107">
        <v>250</v>
      </c>
      <c r="P11" t="s">
        <v>10</v>
      </c>
      <c r="Q11">
        <v>2.747272727272727E-2</v>
      </c>
      <c r="R11">
        <v>0.32</v>
      </c>
      <c r="S11">
        <v>0.75</v>
      </c>
      <c r="T11">
        <v>0.36499999999999999</v>
      </c>
      <c r="U11">
        <v>0.95002687695767718</v>
      </c>
      <c r="V11">
        <v>0.9502256960310177</v>
      </c>
      <c r="W11">
        <v>0.9500756442240339</v>
      </c>
      <c r="X11">
        <v>6.8000000000000005E-2</v>
      </c>
      <c r="Y11">
        <v>0.95153987041537547</v>
      </c>
      <c r="Z11">
        <v>0.95072661943034853</v>
      </c>
      <c r="AA11">
        <f>AVERAGE($Q$11:$Z$11)</f>
        <v>0.62830674343311799</v>
      </c>
      <c r="CV11" s="86" t="s">
        <v>374</v>
      </c>
      <c r="CW11" s="5">
        <f>SUM($Q$33:$Z$33)</f>
        <v>2</v>
      </c>
      <c r="CX11" s="5">
        <v>6.8000000000000016</v>
      </c>
      <c r="CY11" s="5">
        <f>SUM($Q$56:$Z$56)</f>
        <v>-2</v>
      </c>
      <c r="CZ11" s="5">
        <v>1.9200000000000004</v>
      </c>
      <c r="DA11" s="5">
        <v>9.4779689976871827E-3</v>
      </c>
      <c r="DB11" s="5">
        <v>57.386638048785315</v>
      </c>
      <c r="DC11" s="5">
        <v>0.42217621353172358</v>
      </c>
      <c r="DD11" s="5">
        <f t="shared" si="0"/>
        <v>0.10526315789473686</v>
      </c>
      <c r="DE11" s="5">
        <f t="shared" si="1"/>
        <v>0.32631578947368428</v>
      </c>
      <c r="DF11" s="5">
        <v>2.7717330293365155E-4</v>
      </c>
      <c r="DG11" s="5">
        <v>5.472705491453798</v>
      </c>
      <c r="DH11" s="5">
        <f t="shared" si="2"/>
        <v>1</v>
      </c>
      <c r="DI11" s="5">
        <f t="shared" si="3"/>
        <v>5</v>
      </c>
      <c r="DJ11" s="5">
        <v>6</v>
      </c>
      <c r="DK11" s="5">
        <f t="shared" si="4"/>
        <v>9.9999999999999978E-2</v>
      </c>
      <c r="DL11" s="5">
        <f t="shared" si="5"/>
        <v>0.62830674343311799</v>
      </c>
      <c r="DM11" s="5">
        <f t="shared" si="6"/>
        <v>0.39061817279784905</v>
      </c>
      <c r="DO11" s="9" t="s">
        <v>46</v>
      </c>
      <c r="DP11" s="9">
        <v>-0.2198878588163968</v>
      </c>
      <c r="DQ11" s="9">
        <v>0.17371847074375094</v>
      </c>
      <c r="DR11" s="9">
        <v>0.50742013869478586</v>
      </c>
      <c r="DS11" s="9">
        <v>0.48677653057785214</v>
      </c>
      <c r="DT11" s="9">
        <v>0.55593971876834802</v>
      </c>
      <c r="DU11" s="9">
        <v>-0.60991659630419404</v>
      </c>
      <c r="DV11" s="9">
        <v>0.79506001632142087</v>
      </c>
      <c r="DW11" s="9">
        <v>-0.26863073186345082</v>
      </c>
      <c r="DX11" s="9">
        <v>1</v>
      </c>
      <c r="DY11" s="9">
        <v>0.76656882567030638</v>
      </c>
      <c r="DZ11" s="9">
        <v>9.8564408920891272E-2</v>
      </c>
      <c r="EA11" s="9">
        <v>0.90680792063306925</v>
      </c>
      <c r="EB11" s="9">
        <v>0.49424582812608925</v>
      </c>
      <c r="GR11" t="s">
        <v>10</v>
      </c>
      <c r="GS11">
        <v>-0.23999999999999994</v>
      </c>
      <c r="GT11">
        <v>0.23999999999999994</v>
      </c>
      <c r="GU11">
        <v>-7.999999999999996E-2</v>
      </c>
      <c r="GV11">
        <v>-0.16000000000000003</v>
      </c>
      <c r="GW11">
        <v>0.56000000000000016</v>
      </c>
      <c r="GX11">
        <v>0.32</v>
      </c>
      <c r="GY11">
        <v>2.2204460492503132E-17</v>
      </c>
      <c r="GZ11">
        <v>-0.24</v>
      </c>
      <c r="HA11">
        <v>0.08</v>
      </c>
      <c r="HB11">
        <f>VARP(SETE_CIDADES!$Q$56:$Z$56)</f>
        <v>0.96</v>
      </c>
      <c r="HC11">
        <v>0.32</v>
      </c>
      <c r="HD11">
        <v>0.56000000000000016</v>
      </c>
      <c r="HE11">
        <v>0.08</v>
      </c>
      <c r="HF11">
        <v>0.16000000000000006</v>
      </c>
      <c r="HG11">
        <v>-0.16000000000000003</v>
      </c>
      <c r="HH11">
        <v>-0.24</v>
      </c>
      <c r="HI11">
        <v>-0.4</v>
      </c>
      <c r="HJ11">
        <v>0.24000000000000005</v>
      </c>
      <c r="HK11">
        <v>-7.9999999999999988E-2</v>
      </c>
    </row>
    <row r="12" spans="1:219" x14ac:dyDescent="0.25">
      <c r="A12" s="105">
        <v>2</v>
      </c>
      <c r="B12" s="105">
        <v>1</v>
      </c>
      <c r="D12" s="107">
        <v>20</v>
      </c>
      <c r="E12" s="107">
        <v>50</v>
      </c>
      <c r="F12" s="107">
        <v>500</v>
      </c>
      <c r="G12" s="107"/>
      <c r="H12" s="107"/>
      <c r="P12" t="s">
        <v>11</v>
      </c>
      <c r="Q12">
        <v>4.6492307692307694E-2</v>
      </c>
      <c r="R12">
        <v>0.2</v>
      </c>
      <c r="S12">
        <v>0.95023429755789846</v>
      </c>
      <c r="T12">
        <v>4.9999937333416886E-2</v>
      </c>
      <c r="U12">
        <v>0.95001952245088295</v>
      </c>
      <c r="V12">
        <v>0.95000497737606104</v>
      </c>
      <c r="W12">
        <v>0.24285714285714288</v>
      </c>
      <c r="X12">
        <v>9.5000000000000001E-2</v>
      </c>
      <c r="Y12">
        <v>0.951767056831613</v>
      </c>
      <c r="Z12">
        <v>0.95094937653086964</v>
      </c>
      <c r="AA12">
        <f>AVERAGE($Q$12:$Z$12)</f>
        <v>0.53873246186301915</v>
      </c>
      <c r="CV12" s="86">
        <f>AVERAGE(DA:DA)</f>
        <v>3.6893755632308164E-2</v>
      </c>
      <c r="CW12" s="5">
        <f>SUM($Q$34:$Z$34)</f>
        <v>0</v>
      </c>
      <c r="CX12" s="5">
        <v>7.3999999999999995</v>
      </c>
      <c r="CY12" s="5">
        <f>SUM($Q$57:$Z$57)</f>
        <v>-4</v>
      </c>
      <c r="CZ12" s="5">
        <v>5.04</v>
      </c>
      <c r="DB12" s="5">
        <v>10.573750499120365</v>
      </c>
      <c r="DC12" s="5">
        <v>0.43613635760204122</v>
      </c>
      <c r="DD12" s="5">
        <f t="shared" si="0"/>
        <v>0.32631578947368423</v>
      </c>
      <c r="DE12" s="5">
        <f t="shared" si="1"/>
        <v>0.33684210526315789</v>
      </c>
      <c r="DF12" s="5">
        <v>8.9224534465515663E-6</v>
      </c>
      <c r="DG12" s="5">
        <v>5.0913606517556911</v>
      </c>
      <c r="DH12" s="5">
        <f t="shared" si="2"/>
        <v>2</v>
      </c>
      <c r="DI12" s="5">
        <f t="shared" si="3"/>
        <v>5</v>
      </c>
      <c r="DJ12" s="5">
        <v>7</v>
      </c>
      <c r="DK12" s="5">
        <f t="shared" si="4"/>
        <v>0</v>
      </c>
      <c r="DL12" s="5">
        <f t="shared" si="5"/>
        <v>0.53873246186301915</v>
      </c>
      <c r="DM12" s="5">
        <f t="shared" si="6"/>
        <v>0.43824098940113221</v>
      </c>
      <c r="DO12" s="9" t="s">
        <v>47</v>
      </c>
      <c r="DP12" s="9">
        <v>0.10815331430996027</v>
      </c>
      <c r="DQ12" s="9">
        <v>0.10267337466228146</v>
      </c>
      <c r="DR12" s="9">
        <v>0.29766683948414696</v>
      </c>
      <c r="DS12" s="9">
        <v>0.4805524575953054</v>
      </c>
      <c r="DT12" s="9">
        <v>0.30505336017651996</v>
      </c>
      <c r="DU12" s="9">
        <v>-0.63306544834060674</v>
      </c>
      <c r="DV12" s="9">
        <v>0.53581962195853894</v>
      </c>
      <c r="DW12" s="9">
        <v>0.41263440860215045</v>
      </c>
      <c r="DX12" s="9">
        <v>0.76656882567030638</v>
      </c>
      <c r="DY12" s="9">
        <v>1</v>
      </c>
      <c r="DZ12" s="9">
        <v>0.31182320333313229</v>
      </c>
      <c r="EA12" s="9">
        <v>0.51419229905558039</v>
      </c>
      <c r="EB12" s="9">
        <v>0.6162716147056716</v>
      </c>
      <c r="GR12" t="s">
        <v>11</v>
      </c>
      <c r="GS12">
        <v>-7.9999999999999988E-2</v>
      </c>
      <c r="GT12">
        <v>0.47999999999999987</v>
      </c>
      <c r="GU12">
        <v>0.43999999999999995</v>
      </c>
      <c r="GV12">
        <v>-0.12000000000000002</v>
      </c>
      <c r="GW12">
        <v>0.72000000000000008</v>
      </c>
      <c r="GX12">
        <v>3.9999999999999994E-2</v>
      </c>
      <c r="GY12">
        <v>0.2</v>
      </c>
      <c r="GZ12">
        <v>-7.9999999999999988E-2</v>
      </c>
      <c r="HA12">
        <v>0.15999999999999998</v>
      </c>
      <c r="HB12">
        <v>0.32</v>
      </c>
      <c r="HC12">
        <f>VARP(SETE_CIDADES!$Q$57:$Z$57)</f>
        <v>0.84</v>
      </c>
      <c r="HD12">
        <v>0.72000000000000008</v>
      </c>
      <c r="HE12">
        <v>0.55999999999999994</v>
      </c>
      <c r="HF12">
        <v>0.72</v>
      </c>
      <c r="HG12">
        <v>0.28000000000000003</v>
      </c>
      <c r="HH12">
        <v>-7.9999999999999988E-2</v>
      </c>
      <c r="HI12">
        <v>-0.59999999999999987</v>
      </c>
      <c r="HJ12">
        <v>0.28000000000000003</v>
      </c>
      <c r="HK12">
        <v>0.23999999999999994</v>
      </c>
    </row>
    <row r="13" spans="1:219" x14ac:dyDescent="0.25">
      <c r="A13" s="105">
        <v>2</v>
      </c>
      <c r="B13" s="105">
        <v>2</v>
      </c>
      <c r="D13" s="107">
        <v>1E-3</v>
      </c>
      <c r="E13" s="107">
        <v>20</v>
      </c>
      <c r="F13" s="107">
        <v>50</v>
      </c>
      <c r="G13" s="107"/>
      <c r="H13" s="107"/>
      <c r="P13" t="s">
        <v>12</v>
      </c>
      <c r="Q13">
        <v>1.439047619047619E-2</v>
      </c>
      <c r="R13">
        <v>0.32</v>
      </c>
      <c r="S13">
        <v>0.95018042399639147</v>
      </c>
      <c r="T13">
        <v>0.50310344827586206</v>
      </c>
      <c r="U13">
        <v>0.95000450653448987</v>
      </c>
      <c r="V13">
        <v>0.9502167252625392</v>
      </c>
      <c r="W13">
        <v>0.59</v>
      </c>
      <c r="X13">
        <v>0.54500000000000004</v>
      </c>
      <c r="Y13">
        <v>0.95174965660734367</v>
      </c>
      <c r="Z13">
        <v>0.95103791644140867</v>
      </c>
      <c r="AA13">
        <f>AVERAGE($Q$13:$Z$13)</f>
        <v>0.67256831533085104</v>
      </c>
      <c r="CV13" s="86" t="s">
        <v>375</v>
      </c>
      <c r="CW13" s="5">
        <f>SUM($Q$35:$Z$35)</f>
        <v>6</v>
      </c>
      <c r="CX13" s="5">
        <v>3.6</v>
      </c>
      <c r="CY13" s="5">
        <f>SUM($Q$58:$Z$58)</f>
        <v>-2</v>
      </c>
      <c r="CZ13" s="5">
        <v>5.5200000000000014</v>
      </c>
      <c r="DB13" s="5">
        <v>36.785795400185819</v>
      </c>
      <c r="DC13" s="5">
        <v>0.41735210448767202</v>
      </c>
      <c r="DD13" s="5">
        <f t="shared" si="0"/>
        <v>0.29473684210526324</v>
      </c>
      <c r="DE13" s="5">
        <f t="shared" si="1"/>
        <v>0.2</v>
      </c>
      <c r="DF13" s="5">
        <v>2.7717330293365155E-4</v>
      </c>
      <c r="DG13" s="5">
        <v>5.6166559527040416</v>
      </c>
      <c r="DH13" s="5">
        <f t="shared" si="2"/>
        <v>1</v>
      </c>
      <c r="DI13" s="5">
        <f t="shared" si="3"/>
        <v>5</v>
      </c>
      <c r="DJ13" s="5">
        <v>6</v>
      </c>
      <c r="DK13" s="5">
        <f t="shared" si="4"/>
        <v>0.3</v>
      </c>
      <c r="DL13" s="5">
        <f t="shared" si="5"/>
        <v>0.67256831533085104</v>
      </c>
      <c r="DM13" s="5">
        <f t="shared" si="6"/>
        <v>0.33265389596631967</v>
      </c>
      <c r="DO13" s="9" t="s">
        <v>48</v>
      </c>
      <c r="DP13" s="9">
        <v>1.5066435451561829E-2</v>
      </c>
      <c r="DQ13" s="9">
        <v>-0.13592764932311077</v>
      </c>
      <c r="DR13" s="9">
        <v>0.14628497621176606</v>
      </c>
      <c r="DS13" s="9">
        <v>0.22340172979458428</v>
      </c>
      <c r="DT13" s="9">
        <v>4.5595410848714546E-2</v>
      </c>
      <c r="DU13" s="9">
        <v>-0.11803210960452257</v>
      </c>
      <c r="DV13" s="9">
        <v>0.15614846880332323</v>
      </c>
      <c r="DW13" s="9">
        <v>0.3279227708965276</v>
      </c>
      <c r="DX13" s="9">
        <v>9.8564408920891272E-2</v>
      </c>
      <c r="DY13" s="9">
        <v>0.31182320333313229</v>
      </c>
      <c r="DZ13" s="9">
        <v>1</v>
      </c>
      <c r="EA13" s="9">
        <v>8.6083110526622417E-2</v>
      </c>
      <c r="EB13" s="9">
        <v>-0.38082481624791503</v>
      </c>
      <c r="GR13" t="s">
        <v>12</v>
      </c>
      <c r="GS13">
        <v>-0.23999999999999994</v>
      </c>
      <c r="GT13">
        <v>0.6399999999999999</v>
      </c>
      <c r="GU13">
        <v>0.32000000000000006</v>
      </c>
      <c r="GV13">
        <v>-0.16000000000000003</v>
      </c>
      <c r="GW13">
        <v>0.96000000000000019</v>
      </c>
      <c r="GX13">
        <v>0.32000000000000012</v>
      </c>
      <c r="GY13">
        <v>0.4</v>
      </c>
      <c r="GZ13">
        <v>-0.23999999999999994</v>
      </c>
      <c r="HA13">
        <v>0.08</v>
      </c>
      <c r="HB13">
        <v>0.56000000000000016</v>
      </c>
      <c r="HC13">
        <v>0.72000000000000008</v>
      </c>
      <c r="HD13">
        <f>VARP(SETE_CIDADES!$Q$58:$Z$58)</f>
        <v>0.96</v>
      </c>
      <c r="HE13">
        <v>0.48000000000000009</v>
      </c>
      <c r="HF13">
        <v>0.56000000000000016</v>
      </c>
      <c r="HG13">
        <v>0.24000000000000007</v>
      </c>
      <c r="HH13">
        <v>-0.23999999999999994</v>
      </c>
      <c r="HI13">
        <v>-0.4</v>
      </c>
      <c r="HJ13">
        <v>0.24000000000000005</v>
      </c>
      <c r="HK13">
        <v>0.32</v>
      </c>
    </row>
    <row r="14" spans="1:219" x14ac:dyDescent="0.25">
      <c r="A14" s="105">
        <v>2</v>
      </c>
      <c r="B14" s="105">
        <v>3</v>
      </c>
      <c r="D14" s="107">
        <v>180</v>
      </c>
      <c r="E14" s="107">
        <v>200</v>
      </c>
      <c r="F14" s="107">
        <v>350</v>
      </c>
      <c r="G14" s="107"/>
      <c r="H14" s="107"/>
      <c r="P14" t="s">
        <v>13</v>
      </c>
      <c r="Q14">
        <v>4.9744855967078186E-2</v>
      </c>
      <c r="R14">
        <v>4.1525265725293185E-2</v>
      </c>
      <c r="S14">
        <v>0.9501939033189033</v>
      </c>
      <c r="T14">
        <v>7.1428577142408174E-3</v>
      </c>
      <c r="U14">
        <v>0.95002327502072403</v>
      </c>
      <c r="V14">
        <v>0.9502167252625392</v>
      </c>
      <c r="W14">
        <v>0.31052631578947365</v>
      </c>
      <c r="X14">
        <v>0.59</v>
      </c>
      <c r="Y14">
        <v>0.95174965660734367</v>
      </c>
      <c r="Z14">
        <v>0.95077133256321067</v>
      </c>
      <c r="AA14">
        <f>AVERAGE($Q$14:$Z$14)</f>
        <v>0.57518941879688057</v>
      </c>
      <c r="CV14" s="86">
        <f>AVERAGE(DC:DC)</f>
        <v>0.2457248429992151</v>
      </c>
      <c r="CW14" s="5">
        <f>SUM($Q$36:$Z$36)</f>
        <v>2</v>
      </c>
      <c r="CX14" s="5">
        <v>6.0000000000000009</v>
      </c>
      <c r="CY14" s="5">
        <f>SUM($Q$59:$Z$59)</f>
        <v>-6</v>
      </c>
      <c r="CZ14" s="5">
        <v>3.7600000000000007</v>
      </c>
      <c r="DB14" s="5">
        <v>8333334.060722528</v>
      </c>
      <c r="DC14" s="5">
        <v>0.3780648578034364</v>
      </c>
      <c r="DD14" s="5">
        <f t="shared" si="0"/>
        <v>0.31578947368421051</v>
      </c>
      <c r="DE14" s="5">
        <f t="shared" si="1"/>
        <v>0.28421052631578947</v>
      </c>
      <c r="DF14" s="5">
        <v>4.0784692652709546E-6</v>
      </c>
      <c r="DG14" s="5">
        <v>4.5432440594220527</v>
      </c>
      <c r="DH14" s="5">
        <f t="shared" si="2"/>
        <v>3</v>
      </c>
      <c r="DI14" s="5">
        <f t="shared" si="3"/>
        <v>5</v>
      </c>
      <c r="DJ14" s="5">
        <v>8</v>
      </c>
      <c r="DK14" s="5">
        <f t="shared" si="4"/>
        <v>9.9999999999999978E-2</v>
      </c>
      <c r="DL14" s="5">
        <f t="shared" si="5"/>
        <v>0.57518941879688057</v>
      </c>
      <c r="DM14" s="5">
        <f t="shared" si="6"/>
        <v>0.42927145960391977</v>
      </c>
      <c r="DO14" s="9" t="s">
        <v>221</v>
      </c>
      <c r="DP14" s="9">
        <v>-0.28993681962638107</v>
      </c>
      <c r="DQ14" s="9">
        <v>0.11947975454842638</v>
      </c>
      <c r="DR14" s="9">
        <v>0.46008226521828127</v>
      </c>
      <c r="DS14" s="9">
        <v>0.35814435329261757</v>
      </c>
      <c r="DT14" s="9">
        <v>0.51499384263708237</v>
      </c>
      <c r="DU14" s="9">
        <v>-0.45445913719604242</v>
      </c>
      <c r="DV14" s="9">
        <v>0.84075722596601643</v>
      </c>
      <c r="DW14" s="9">
        <v>-0.51500405103820113</v>
      </c>
      <c r="DX14" s="9">
        <v>0.90680792063306925</v>
      </c>
      <c r="DY14" s="9">
        <v>0.51419229905558039</v>
      </c>
      <c r="DZ14" s="9">
        <v>8.6083110526622417E-2</v>
      </c>
      <c r="EA14" s="9">
        <v>1</v>
      </c>
      <c r="EB14" s="9">
        <v>0.3068168421449986</v>
      </c>
      <c r="GR14" t="s">
        <v>13</v>
      </c>
      <c r="GS14">
        <v>-0.32</v>
      </c>
      <c r="GT14">
        <v>0.32</v>
      </c>
      <c r="GU14">
        <v>0.15999999999999998</v>
      </c>
      <c r="GV14">
        <v>-8.0000000000000016E-2</v>
      </c>
      <c r="GW14">
        <v>0.48000000000000009</v>
      </c>
      <c r="GX14">
        <v>-0.23999999999999994</v>
      </c>
      <c r="GY14">
        <v>0.4</v>
      </c>
      <c r="GZ14">
        <v>0.08</v>
      </c>
      <c r="HA14">
        <v>0.24000000000000007</v>
      </c>
      <c r="HB14">
        <v>0.08</v>
      </c>
      <c r="HC14">
        <v>0.55999999999999994</v>
      </c>
      <c r="HD14">
        <v>0.48000000000000009</v>
      </c>
      <c r="HE14">
        <f>VARP(SETE_CIDADES!$Q$59:$Z$59)</f>
        <v>0.64</v>
      </c>
      <c r="HF14">
        <v>0.48000000000000009</v>
      </c>
      <c r="HG14">
        <v>0.32000000000000006</v>
      </c>
      <c r="HH14">
        <v>0.08</v>
      </c>
      <c r="HI14">
        <v>-0.4</v>
      </c>
      <c r="HJ14">
        <v>0.32</v>
      </c>
      <c r="HK14">
        <v>0.16</v>
      </c>
    </row>
    <row r="15" spans="1:219" ht="15.75" thickBot="1" x14ac:dyDescent="0.3">
      <c r="A15" s="105">
        <v>2</v>
      </c>
      <c r="B15" s="105">
        <v>4</v>
      </c>
      <c r="D15" s="107">
        <v>0.1</v>
      </c>
      <c r="E15" s="107">
        <v>40</v>
      </c>
      <c r="F15" s="107">
        <v>100</v>
      </c>
      <c r="G15" s="107"/>
      <c r="H15" s="107"/>
      <c r="P15" t="s">
        <v>14</v>
      </c>
      <c r="Q15">
        <v>0.19</v>
      </c>
      <c r="R15">
        <v>0.15000000000000002</v>
      </c>
      <c r="S15">
        <v>0.95020288548241649</v>
      </c>
      <c r="T15">
        <v>7.5000005999532509E-3</v>
      </c>
      <c r="U15">
        <v>0.95002507605410291</v>
      </c>
      <c r="V15">
        <v>0.9502167252625392</v>
      </c>
      <c r="W15">
        <v>0.39925373134328362</v>
      </c>
      <c r="X15">
        <v>0.61250000000000004</v>
      </c>
      <c r="Y15">
        <v>0.95176270795220219</v>
      </c>
      <c r="Z15">
        <v>0.95099368647746274</v>
      </c>
      <c r="AA15">
        <f>AVERAGE($Q$15:$Z$15)</f>
        <v>0.61124548131719603</v>
      </c>
      <c r="CV15" s="86" t="s">
        <v>212</v>
      </c>
      <c r="CW15" s="5">
        <f>SUM($Q$37:$Z$37)</f>
        <v>2</v>
      </c>
      <c r="CX15" s="5">
        <v>6.0000000000000009</v>
      </c>
      <c r="CY15" s="5">
        <f>SUM($Q$60:$Z$60)</f>
        <v>-2</v>
      </c>
      <c r="CZ15" s="5">
        <v>4.7200000000000006</v>
      </c>
      <c r="DB15" s="5">
        <v>8333333.9267997146</v>
      </c>
      <c r="DC15" s="5">
        <v>0.37731753011479247</v>
      </c>
      <c r="DD15" s="5">
        <f t="shared" si="0"/>
        <v>0.25263157894736843</v>
      </c>
      <c r="DE15" s="5">
        <f t="shared" si="1"/>
        <v>0.28421052631578947</v>
      </c>
      <c r="DF15" s="5">
        <v>2.7717330293365155E-4</v>
      </c>
      <c r="DG15" s="5">
        <v>4.6388059883527495</v>
      </c>
      <c r="DH15" s="5">
        <f t="shared" si="2"/>
        <v>1</v>
      </c>
      <c r="DI15" s="5">
        <f t="shared" si="3"/>
        <v>5</v>
      </c>
      <c r="DJ15" s="5">
        <v>6</v>
      </c>
      <c r="DK15" s="5">
        <f t="shared" si="4"/>
        <v>9.9999999999999978E-2</v>
      </c>
      <c r="DL15" s="5">
        <f t="shared" si="5"/>
        <v>0.61124548131719603</v>
      </c>
      <c r="DM15" s="5">
        <f t="shared" si="6"/>
        <v>0.39095209927411106</v>
      </c>
      <c r="DO15" s="51" t="s">
        <v>49</v>
      </c>
      <c r="DP15" s="51">
        <v>-0.27044777874159209</v>
      </c>
      <c r="DQ15" s="51">
        <v>0.11051802071195174</v>
      </c>
      <c r="DR15" s="51">
        <v>8.4663519782677846E-2</v>
      </c>
      <c r="DS15" s="51">
        <v>0.13348109404388359</v>
      </c>
      <c r="DT15" s="51">
        <v>0.16374489233988518</v>
      </c>
      <c r="DU15" s="51">
        <v>-0.57958482254749255</v>
      </c>
      <c r="DV15" s="51">
        <v>0.32849988925269014</v>
      </c>
      <c r="DW15" s="51">
        <v>0.22332763743994219</v>
      </c>
      <c r="DX15" s="51">
        <v>0.49424582812608925</v>
      </c>
      <c r="DY15" s="51">
        <v>0.6162716147056716</v>
      </c>
      <c r="DZ15" s="51">
        <v>-0.38082481624791503</v>
      </c>
      <c r="EA15" s="51">
        <v>0.3068168421449986</v>
      </c>
      <c r="EB15" s="51">
        <v>1</v>
      </c>
      <c r="GR15" t="s">
        <v>14</v>
      </c>
      <c r="GS15">
        <v>0.16000000000000009</v>
      </c>
      <c r="GT15">
        <v>0.6399999999999999</v>
      </c>
      <c r="GU15">
        <v>0.31999999999999995</v>
      </c>
      <c r="GV15">
        <v>-0.16000000000000003</v>
      </c>
      <c r="GW15">
        <v>0.56000000000000016</v>
      </c>
      <c r="GX15">
        <v>-7.9999999999999988E-2</v>
      </c>
      <c r="GY15">
        <v>0.4</v>
      </c>
      <c r="GZ15">
        <v>-0.23999999999999994</v>
      </c>
      <c r="HA15">
        <v>0.08</v>
      </c>
      <c r="HB15">
        <v>0.16000000000000006</v>
      </c>
      <c r="HC15">
        <v>0.72</v>
      </c>
      <c r="HD15">
        <v>0.56000000000000016</v>
      </c>
      <c r="HE15">
        <v>0.48000000000000009</v>
      </c>
      <c r="HF15">
        <f>VARP(SETE_CIDADES!$Q$60:$Z$60)</f>
        <v>0.96</v>
      </c>
      <c r="HG15">
        <v>0.24000000000000007</v>
      </c>
      <c r="HH15">
        <v>-0.23999999999999994</v>
      </c>
      <c r="HI15">
        <v>-0.4</v>
      </c>
      <c r="HJ15">
        <v>0.24000000000000005</v>
      </c>
      <c r="HK15">
        <v>0.32</v>
      </c>
    </row>
    <row r="16" spans="1:219" x14ac:dyDescent="0.25">
      <c r="A16" s="105">
        <v>2</v>
      </c>
      <c r="B16" s="105">
        <v>5</v>
      </c>
      <c r="D16" s="107">
        <v>1</v>
      </c>
      <c r="E16" s="107">
        <v>30</v>
      </c>
      <c r="F16" s="107">
        <v>100</v>
      </c>
      <c r="G16" s="107"/>
      <c r="H16" s="107"/>
      <c r="P16" t="s">
        <v>15</v>
      </c>
      <c r="Q16">
        <v>4.9950413223140491E-2</v>
      </c>
      <c r="R16">
        <v>0.95385208665222698</v>
      </c>
      <c r="S16">
        <v>0.95022532672374938</v>
      </c>
      <c r="T16">
        <v>4.9999979000010498E-2</v>
      </c>
      <c r="U16">
        <v>0.95002697450291507</v>
      </c>
      <c r="V16">
        <v>0.95021223866559679</v>
      </c>
      <c r="W16">
        <v>0.86</v>
      </c>
      <c r="X16">
        <v>0.95073024682342633</v>
      </c>
      <c r="Y16">
        <v>0.95161000154668685</v>
      </c>
      <c r="Z16">
        <v>0.95109529617619926</v>
      </c>
      <c r="AA16">
        <f>AVERAGE($Q$16:$Z$16)</f>
        <v>0.76177025633139528</v>
      </c>
      <c r="CV16" s="86">
        <f>AVERAGE(DD:DD)</f>
        <v>0.1850415512465374</v>
      </c>
      <c r="CW16" s="5">
        <f>SUM($Q$38:$Z$38)</f>
        <v>6</v>
      </c>
      <c r="CX16" s="5">
        <v>4.8000000000000007</v>
      </c>
      <c r="CY16" s="5">
        <f>SUM($Q$61:$Z$61)</f>
        <v>-8</v>
      </c>
      <c r="CZ16" s="5">
        <v>1.28</v>
      </c>
      <c r="DB16" s="5">
        <v>2.1172173002036017</v>
      </c>
      <c r="DC16" s="5">
        <v>0.36173564872312625</v>
      </c>
      <c r="DD16" s="5">
        <f t="shared" si="0"/>
        <v>0.24210526315789474</v>
      </c>
      <c r="DE16" s="5">
        <f t="shared" si="1"/>
        <v>0.26315789473684215</v>
      </c>
      <c r="DF16" s="5">
        <v>1.3707394545430991E-8</v>
      </c>
      <c r="DG16" s="5">
        <v>6.4081994440769758</v>
      </c>
      <c r="DH16" s="5">
        <f t="shared" si="2"/>
        <v>2</v>
      </c>
      <c r="DI16" s="5">
        <f t="shared" si="3"/>
        <v>7</v>
      </c>
      <c r="DJ16" s="5">
        <v>9</v>
      </c>
      <c r="DK16" s="5">
        <f t="shared" si="4"/>
        <v>0.3</v>
      </c>
      <c r="DL16" s="5">
        <f t="shared" si="5"/>
        <v>0.76177025633139528</v>
      </c>
      <c r="DM16" s="5">
        <f t="shared" si="6"/>
        <v>0.37622454769538743</v>
      </c>
      <c r="GR16" t="s">
        <v>15</v>
      </c>
      <c r="GS16">
        <v>-0.16000000000000003</v>
      </c>
      <c r="GT16">
        <v>0.16000000000000003</v>
      </c>
      <c r="GU16">
        <v>0.28000000000000003</v>
      </c>
      <c r="GV16">
        <v>-4.0000000000000008E-2</v>
      </c>
      <c r="GW16">
        <v>0.24000000000000007</v>
      </c>
      <c r="GX16">
        <v>-0.12000000000000004</v>
      </c>
      <c r="GY16">
        <v>0.2</v>
      </c>
      <c r="GZ16">
        <v>-0.16000000000000003</v>
      </c>
      <c r="HA16">
        <v>-8.0000000000000016E-2</v>
      </c>
      <c r="HB16">
        <v>-0.16000000000000003</v>
      </c>
      <c r="HC16">
        <v>0.28000000000000003</v>
      </c>
      <c r="HD16">
        <v>0.24000000000000007</v>
      </c>
      <c r="HE16">
        <v>0.32000000000000006</v>
      </c>
      <c r="HF16">
        <v>0.24000000000000007</v>
      </c>
      <c r="HG16">
        <f>VARP(SETE_CIDADES!$Q$61:$Z$61)</f>
        <v>0.36</v>
      </c>
      <c r="HH16">
        <v>-0.16000000000000003</v>
      </c>
      <c r="HI16">
        <v>-0.2</v>
      </c>
      <c r="HJ16">
        <v>-0.04</v>
      </c>
      <c r="HK16">
        <v>8.0000000000000016E-2</v>
      </c>
    </row>
    <row r="17" spans="1:219" x14ac:dyDescent="0.25">
      <c r="A17" s="105">
        <v>2</v>
      </c>
      <c r="B17" s="105">
        <v>6</v>
      </c>
      <c r="D17" s="107">
        <v>1000</v>
      </c>
      <c r="E17" s="107">
        <v>10000</v>
      </c>
      <c r="F17" s="107">
        <v>25000</v>
      </c>
      <c r="G17" s="107"/>
      <c r="H17" s="107"/>
      <c r="P17" t="s">
        <v>16</v>
      </c>
      <c r="Q17">
        <v>4.6492307692307694E-2</v>
      </c>
      <c r="R17">
        <v>0.9677610543995262</v>
      </c>
      <c r="S17">
        <v>2.6374999999999999E-2</v>
      </c>
      <c r="T17">
        <v>0.95000000006006002</v>
      </c>
      <c r="U17">
        <v>0.63</v>
      </c>
      <c r="V17">
        <v>5.33E-2</v>
      </c>
      <c r="W17">
        <v>0.9502637571986875</v>
      </c>
      <c r="X17">
        <v>9.5000000000000001E-2</v>
      </c>
      <c r="Y17">
        <v>0.5</v>
      </c>
      <c r="Z17">
        <v>4.4638644649367364E-2</v>
      </c>
      <c r="AA17">
        <f>AVERAGE($Q$17:$Z$17)</f>
        <v>0.4263830763999949</v>
      </c>
      <c r="CV17" s="86" t="s">
        <v>213</v>
      </c>
      <c r="CW17" s="5">
        <f>SUM($Q$39:$Z$39)</f>
        <v>-2</v>
      </c>
      <c r="CX17" s="5">
        <v>-0.40000000000000047</v>
      </c>
      <c r="CY17" s="5">
        <f>SUM($Q$62:$Z$62)</f>
        <v>-2</v>
      </c>
      <c r="CZ17" s="5">
        <v>1.9200000000000004</v>
      </c>
      <c r="DB17" s="5">
        <v>9.472605161201054</v>
      </c>
      <c r="DC17" s="5">
        <v>-6.18064337914387E-2</v>
      </c>
      <c r="DD17" s="5">
        <f t="shared" si="0"/>
        <v>0.10526315789473686</v>
      </c>
      <c r="DE17" s="5">
        <f t="shared" si="1"/>
        <v>-9.4736842105263175E-2</v>
      </c>
      <c r="DF17" s="5">
        <v>1.1022250104061786E-3</v>
      </c>
      <c r="DG17" s="5">
        <v>4.4356690586295198</v>
      </c>
      <c r="DH17" s="5">
        <f t="shared" si="2"/>
        <v>3</v>
      </c>
      <c r="DI17" s="5">
        <f t="shared" si="3"/>
        <v>3</v>
      </c>
      <c r="DJ17" s="5">
        <v>6</v>
      </c>
      <c r="DK17" s="5">
        <f t="shared" si="4"/>
        <v>9.9999999999999978E-2</v>
      </c>
      <c r="DL17" s="5">
        <f t="shared" si="5"/>
        <v>0.4263830763999949</v>
      </c>
      <c r="DM17" s="5">
        <f t="shared" si="6"/>
        <v>0.42000701875939755</v>
      </c>
      <c r="GR17" t="s">
        <v>16</v>
      </c>
      <c r="GS17">
        <v>0.16000000000000006</v>
      </c>
      <c r="GT17">
        <v>-0.16000000000000006</v>
      </c>
      <c r="GU17">
        <v>-0.08</v>
      </c>
      <c r="GV17">
        <v>0.24000000000000007</v>
      </c>
      <c r="GW17">
        <v>-0.23999999999999994</v>
      </c>
      <c r="GX17">
        <v>-7.9999999999999988E-2</v>
      </c>
      <c r="GY17">
        <v>0</v>
      </c>
      <c r="GZ17">
        <v>0.96</v>
      </c>
      <c r="HA17">
        <v>0.48000000000000009</v>
      </c>
      <c r="HB17">
        <v>-0.24</v>
      </c>
      <c r="HC17">
        <v>-7.9999999999999988E-2</v>
      </c>
      <c r="HD17">
        <v>-0.23999999999999994</v>
      </c>
      <c r="HE17">
        <v>0.08</v>
      </c>
      <c r="HF17">
        <v>-0.23999999999999994</v>
      </c>
      <c r="HG17">
        <v>-0.16000000000000003</v>
      </c>
      <c r="HH17">
        <f>VARP(SETE_CIDADES!$Q$62:$Z$62)</f>
        <v>0.96</v>
      </c>
      <c r="HI17">
        <v>0</v>
      </c>
      <c r="HJ17">
        <v>0.24000000000000005</v>
      </c>
      <c r="HK17">
        <v>0.32</v>
      </c>
    </row>
    <row r="18" spans="1:219" x14ac:dyDescent="0.25">
      <c r="A18" s="105">
        <v>2</v>
      </c>
      <c r="B18" s="105">
        <v>7</v>
      </c>
      <c r="D18" s="107">
        <v>50</v>
      </c>
      <c r="E18" s="107">
        <v>150</v>
      </c>
      <c r="F18" s="107">
        <v>500</v>
      </c>
      <c r="G18" s="107"/>
      <c r="H18" s="107"/>
      <c r="P18" t="s">
        <v>17</v>
      </c>
      <c r="Q18">
        <v>0.248</v>
      </c>
      <c r="R18">
        <v>0.96387215350949196</v>
      </c>
      <c r="S18">
        <v>0.95015794223826711</v>
      </c>
      <c r="T18">
        <v>5.3750000000000006E-2</v>
      </c>
      <c r="U18">
        <v>0.95002552629216508</v>
      </c>
      <c r="V18">
        <v>0.16329145728643216</v>
      </c>
      <c r="W18">
        <v>4.852702901752836E-2</v>
      </c>
      <c r="X18">
        <v>0.95408329930583913</v>
      </c>
      <c r="Y18">
        <v>0.5</v>
      </c>
      <c r="Z18">
        <v>0.94805194805194803</v>
      </c>
      <c r="AA18">
        <f>AVERAGE($Q$18:$Z$18)</f>
        <v>0.57797593557016713</v>
      </c>
      <c r="CV18" s="86">
        <f>AVERAGE(DE:DE)</f>
        <v>0.1584487534626039</v>
      </c>
      <c r="CW18" s="5">
        <f>SUM($Q$40:$Z$40)</f>
        <v>0</v>
      </c>
      <c r="CX18" s="5">
        <v>3.8</v>
      </c>
      <c r="CY18" s="5">
        <f>SUM($Q$63:$Z$63)</f>
        <v>0</v>
      </c>
      <c r="CZ18" s="5">
        <v>-1.5999999999999999</v>
      </c>
      <c r="DB18" s="5">
        <v>3.7261022751981656</v>
      </c>
      <c r="DC18" s="5">
        <v>0.21519177766815234</v>
      </c>
      <c r="DD18" s="5">
        <f t="shared" si="0"/>
        <v>-0.1368421052631579</v>
      </c>
      <c r="DE18" s="5">
        <f t="shared" si="1"/>
        <v>0.14736842105263157</v>
      </c>
      <c r="DF18" s="5">
        <v>2.8095485675159282E-3</v>
      </c>
      <c r="DG18" s="5">
        <v>4.3255956202388131</v>
      </c>
      <c r="DH18" s="5">
        <f t="shared" si="2"/>
        <v>1</v>
      </c>
      <c r="DI18" s="5">
        <f t="shared" si="3"/>
        <v>4</v>
      </c>
      <c r="DJ18" s="5">
        <v>5</v>
      </c>
      <c r="DK18" s="5">
        <f t="shared" si="4"/>
        <v>0</v>
      </c>
      <c r="DL18" s="5">
        <f t="shared" si="5"/>
        <v>0.57797593557016713</v>
      </c>
      <c r="DM18" s="5">
        <f t="shared" si="6"/>
        <v>0.41450449621224372</v>
      </c>
      <c r="GR18" t="s">
        <v>17</v>
      </c>
      <c r="GS18">
        <v>0.4</v>
      </c>
      <c r="GT18">
        <v>4.4408920985006264E-17</v>
      </c>
      <c r="GU18">
        <v>-0.2</v>
      </c>
      <c r="GV18">
        <v>-0.2</v>
      </c>
      <c r="GW18">
        <v>-0.4</v>
      </c>
      <c r="GX18">
        <v>0.2</v>
      </c>
      <c r="GY18">
        <v>0.2</v>
      </c>
      <c r="GZ18">
        <v>0</v>
      </c>
      <c r="HA18">
        <v>-2.2204460492503132E-17</v>
      </c>
      <c r="HB18">
        <v>-0.4</v>
      </c>
      <c r="HC18">
        <v>-0.59999999999999987</v>
      </c>
      <c r="HD18">
        <v>-0.4</v>
      </c>
      <c r="HE18">
        <v>-0.4</v>
      </c>
      <c r="HF18">
        <v>-0.4</v>
      </c>
      <c r="HG18">
        <v>-0.2</v>
      </c>
      <c r="HH18">
        <v>0</v>
      </c>
      <c r="HI18">
        <f>VARP(SETE_CIDADES!$Q$63:$Z$63)</f>
        <v>1</v>
      </c>
      <c r="HJ18">
        <v>-0.2</v>
      </c>
      <c r="HK18">
        <v>0</v>
      </c>
    </row>
    <row r="19" spans="1:219" x14ac:dyDescent="0.25">
      <c r="A19" s="105">
        <v>2</v>
      </c>
      <c r="B19" s="105">
        <v>8</v>
      </c>
      <c r="D19" s="107">
        <v>20</v>
      </c>
      <c r="E19" s="107">
        <v>30</v>
      </c>
      <c r="F19" s="107">
        <v>35</v>
      </c>
      <c r="G19" s="107"/>
      <c r="H19" s="107"/>
      <c r="P19" t="s">
        <v>18</v>
      </c>
      <c r="Q19">
        <v>4.7968253968253965E-2</v>
      </c>
      <c r="R19">
        <v>0.95715308707924995</v>
      </c>
      <c r="S19">
        <v>0.95015794223826711</v>
      </c>
      <c r="T19">
        <v>0.95000000033633625</v>
      </c>
      <c r="U19">
        <v>0.95002701952366575</v>
      </c>
      <c r="V19">
        <v>4.9116813350417621E-2</v>
      </c>
      <c r="W19">
        <v>0.9500756442240339</v>
      </c>
      <c r="X19">
        <v>0.74750000000000005</v>
      </c>
      <c r="Y19">
        <v>0.95153987041537547</v>
      </c>
      <c r="Z19">
        <v>4.1660551070785243E-2</v>
      </c>
      <c r="AA19">
        <f>AVERAGE($Q$19:$Z$19)</f>
        <v>0.65951991822063849</v>
      </c>
      <c r="CV19" s="86" t="s">
        <v>370</v>
      </c>
      <c r="CW19" s="5">
        <f>SUM($Q$41:$Z$41)</f>
        <v>4</v>
      </c>
      <c r="CX19" s="5">
        <v>0.2</v>
      </c>
      <c r="CY19" s="5">
        <f>SUM($Q$64:$Z$64)</f>
        <v>-8</v>
      </c>
      <c r="CZ19" s="5">
        <v>2.4800000000000004</v>
      </c>
      <c r="DB19" s="5">
        <v>5.5833777080985989</v>
      </c>
      <c r="DC19" s="5">
        <v>1.2346341954954506E-2</v>
      </c>
      <c r="DD19" s="5">
        <f t="shared" si="0"/>
        <v>0.30526315789473685</v>
      </c>
      <c r="DE19" s="5">
        <f t="shared" si="1"/>
        <v>0</v>
      </c>
      <c r="DF19" s="5">
        <v>3.5003697286178075E-8</v>
      </c>
      <c r="DG19" s="5">
        <v>5.6488781365473795</v>
      </c>
      <c r="DH19" s="5">
        <f t="shared" si="2"/>
        <v>3</v>
      </c>
      <c r="DI19" s="5">
        <f t="shared" si="3"/>
        <v>6</v>
      </c>
      <c r="DJ19" s="5">
        <v>9</v>
      </c>
      <c r="DK19" s="5">
        <f t="shared" si="4"/>
        <v>0.2</v>
      </c>
      <c r="DL19" s="5">
        <f t="shared" si="5"/>
        <v>0.65951991822063849</v>
      </c>
      <c r="DM19" s="5">
        <f t="shared" si="6"/>
        <v>0.42786360514461003</v>
      </c>
      <c r="GR19" t="s">
        <v>18</v>
      </c>
      <c r="GS19">
        <v>-0.16</v>
      </c>
      <c r="GT19">
        <v>0.16</v>
      </c>
      <c r="GU19">
        <v>-0.12</v>
      </c>
      <c r="GV19">
        <v>-0.04</v>
      </c>
      <c r="GW19">
        <v>0.24000000000000005</v>
      </c>
      <c r="GX19">
        <v>-0.12000000000000002</v>
      </c>
      <c r="GY19">
        <v>0.2</v>
      </c>
      <c r="GZ19">
        <v>0.24000000000000005</v>
      </c>
      <c r="HA19">
        <v>0.32000000000000006</v>
      </c>
      <c r="HB19">
        <v>0.24000000000000005</v>
      </c>
      <c r="HC19">
        <v>0.28000000000000003</v>
      </c>
      <c r="HD19">
        <v>0.24000000000000005</v>
      </c>
      <c r="HE19">
        <v>0.32</v>
      </c>
      <c r="HF19">
        <v>0.24000000000000005</v>
      </c>
      <c r="HG19">
        <v>-0.04</v>
      </c>
      <c r="HH19">
        <v>0.24000000000000005</v>
      </c>
      <c r="HI19">
        <v>-0.2</v>
      </c>
      <c r="HJ19">
        <f>VARP(SETE_CIDADES!$Q$64:$Z$64)</f>
        <v>0.36</v>
      </c>
      <c r="HK19">
        <v>0.08</v>
      </c>
    </row>
    <row r="20" spans="1:219" ht="15.75" thickBot="1" x14ac:dyDescent="0.3">
      <c r="A20" s="105">
        <v>2</v>
      </c>
      <c r="B20" s="105">
        <v>9</v>
      </c>
      <c r="D20" s="107">
        <v>5</v>
      </c>
      <c r="E20" s="107">
        <v>20</v>
      </c>
      <c r="F20" s="107">
        <v>35</v>
      </c>
      <c r="G20" s="107"/>
      <c r="H20" s="107"/>
      <c r="P20" t="s">
        <v>19</v>
      </c>
      <c r="Q20">
        <v>0.5154545454545455</v>
      </c>
      <c r="R20">
        <v>0.9285714285714286</v>
      </c>
      <c r="S20">
        <v>4.7954545454545451E-2</v>
      </c>
      <c r="T20">
        <v>0.27500000000000002</v>
      </c>
      <c r="U20">
        <v>0.51576576576576572</v>
      </c>
      <c r="V20">
        <v>0.50329999999999997</v>
      </c>
      <c r="W20">
        <v>0.12941176470588234</v>
      </c>
      <c r="X20">
        <v>7.2500000000000009E-2</v>
      </c>
      <c r="Y20">
        <v>5.1495016611295685E-2</v>
      </c>
      <c r="Z20">
        <v>3.1239681825003755E-2</v>
      </c>
      <c r="AA20">
        <f>AVERAGE($Q$20:$Z$20)</f>
        <v>0.30706927483884661</v>
      </c>
      <c r="CV20" s="86">
        <v>8.0775623268698055E-2</v>
      </c>
      <c r="CW20" s="5">
        <f>SUM($Q$42:$Z$42)</f>
        <v>-2</v>
      </c>
      <c r="CX20" s="5">
        <v>-0.40000000000000036</v>
      </c>
      <c r="CY20" s="5">
        <f>SUM($Q$65:$Z$65)</f>
        <v>6</v>
      </c>
      <c r="CZ20" s="5">
        <v>4.6399999999999997</v>
      </c>
      <c r="DB20" s="5">
        <v>3.5353056000316272</v>
      </c>
      <c r="DC20" s="5">
        <v>-0.13595837216568296</v>
      </c>
      <c r="DD20" s="5">
        <f t="shared" si="0"/>
        <v>2.1052631578947368E-2</v>
      </c>
      <c r="DE20" s="5">
        <f t="shared" si="1"/>
        <v>-9.4736842105263175E-2</v>
      </c>
      <c r="DF20" s="5">
        <v>0.3005163747700732</v>
      </c>
      <c r="DG20" s="5">
        <v>3.7803167754248976</v>
      </c>
      <c r="DH20" s="5">
        <f t="shared" si="2"/>
        <v>2</v>
      </c>
      <c r="DI20" s="5">
        <f t="shared" si="3"/>
        <v>0</v>
      </c>
      <c r="DJ20" s="5">
        <v>2</v>
      </c>
      <c r="DK20" s="5">
        <f t="shared" si="4"/>
        <v>9.9999999999999978E-2</v>
      </c>
      <c r="DL20" s="5">
        <f t="shared" si="5"/>
        <v>0.30706927483884661</v>
      </c>
      <c r="DM20" s="5">
        <f t="shared" si="6"/>
        <v>0.29961161039561773</v>
      </c>
      <c r="GR20" s="54" t="s">
        <v>19</v>
      </c>
      <c r="GS20" s="54">
        <v>0.32</v>
      </c>
      <c r="GT20" s="54">
        <v>0.48000000000000009</v>
      </c>
      <c r="GU20" s="54">
        <v>0.23999999999999994</v>
      </c>
      <c r="GV20" s="54">
        <v>8.0000000000000016E-2</v>
      </c>
      <c r="GW20" s="54">
        <v>0.32</v>
      </c>
      <c r="GX20" s="54">
        <v>0.23999999999999994</v>
      </c>
      <c r="GY20" s="54">
        <v>0.4</v>
      </c>
      <c r="GZ20" s="54">
        <v>0.32</v>
      </c>
      <c r="HA20" s="54">
        <v>0.16</v>
      </c>
      <c r="HB20" s="54">
        <v>-7.9999999999999988E-2</v>
      </c>
      <c r="HC20" s="54">
        <v>0.23999999999999994</v>
      </c>
      <c r="HD20" s="54">
        <v>0.32</v>
      </c>
      <c r="HE20" s="54">
        <v>0.16</v>
      </c>
      <c r="HF20" s="54">
        <v>0.32</v>
      </c>
      <c r="HG20" s="54">
        <v>8.0000000000000016E-2</v>
      </c>
      <c r="HH20" s="54">
        <v>0.32</v>
      </c>
      <c r="HI20" s="54">
        <v>0</v>
      </c>
      <c r="HJ20" s="54">
        <v>0.08</v>
      </c>
      <c r="HK20" s="54">
        <f>VARP(SETE_CIDADES!$Q$65:$Z$65)</f>
        <v>0.64</v>
      </c>
    </row>
    <row r="21" spans="1:219" x14ac:dyDescent="0.25">
      <c r="A21" s="105">
        <v>2</v>
      </c>
      <c r="B21" s="105">
        <v>10</v>
      </c>
      <c r="D21" s="107">
        <v>1</v>
      </c>
      <c r="E21" s="107">
        <v>5</v>
      </c>
      <c r="F21" s="107">
        <v>20</v>
      </c>
      <c r="G21" s="107"/>
      <c r="H21" s="107"/>
      <c r="P21" t="s">
        <v>79</v>
      </c>
      <c r="Q21">
        <f>AVERAGE($Q$2:$Q$20)</f>
        <v>0.18454529299297606</v>
      </c>
      <c r="R21">
        <f>AVERAGE($R$2:$R$20)</f>
        <v>0.545312946695925</v>
      </c>
      <c r="S21">
        <f>AVERAGE($S$2:$S$20)</f>
        <v>0.65250010517817036</v>
      </c>
      <c r="T21">
        <f>AVERAGE($T$2:$T$20)</f>
        <v>0.32580787030539965</v>
      </c>
      <c r="U21">
        <f>AVERAGE($U$2:$U$20)</f>
        <v>0.82470830715515542</v>
      </c>
      <c r="V21">
        <f>AVERAGE($V$2:$V$20)</f>
        <v>0.58143529973159336</v>
      </c>
      <c r="W21">
        <f>AVERAGE($W$2:$W$20)</f>
        <v>0.52631027831781207</v>
      </c>
      <c r="X21">
        <f>AVERAGE($X$2:$X$20)</f>
        <v>0.33048083231760256</v>
      </c>
      <c r="Y21">
        <f>AVERAGE($Y$2:$Y$20)</f>
        <v>0.7054585597878944</v>
      </c>
      <c r="Z21">
        <f>AVERAGE($Z$2:$Z$20)</f>
        <v>0.80680798555374666</v>
      </c>
      <c r="CV21" s="86" t="s">
        <v>371</v>
      </c>
      <c r="GR21" t="s">
        <v>200</v>
      </c>
      <c r="GS21">
        <f t="array" ref="GS21">SUM(GS$2:GS$20)</f>
        <v>1.5200000000000005</v>
      </c>
      <c r="GT21">
        <f t="array" ref="GT21">SUM(GT$2:GT$20)</f>
        <v>6.08</v>
      </c>
      <c r="GU21">
        <f t="array" ref="GU21">SUM(GU$2:GU$20)</f>
        <v>2.2399999999999989</v>
      </c>
      <c r="GV21">
        <f t="array" ref="GV21">SUM(GV$2:GV$20)</f>
        <v>-1.1200000000000001</v>
      </c>
      <c r="GW21">
        <f t="array" ref="GW21">SUM(GW$2:GW$20)</f>
        <v>5.5200000000000022</v>
      </c>
      <c r="GX21">
        <f t="array" ref="GX21">SUM(GX$2:GX$20)</f>
        <v>2.64</v>
      </c>
      <c r="GY21">
        <f t="array" ref="GY21">SUM(GY$2:GY$20)</f>
        <v>4.8000000000000007</v>
      </c>
      <c r="GZ21">
        <f t="array" ref="GZ21">SUM(GZ$2:GZ$20)</f>
        <v>1.9200000000000004</v>
      </c>
      <c r="HA21">
        <f t="array" ref="HA21">SUM(HA$2:HA$20)</f>
        <v>3.3600000000000012</v>
      </c>
      <c r="HB21">
        <f t="array" ref="HB21">SUM(HB$2:HB$20)</f>
        <v>1.9200000000000004</v>
      </c>
      <c r="HC21">
        <f t="array" ref="HC21">SUM(HC$2:HC$20)</f>
        <v>5.04</v>
      </c>
      <c r="HD21">
        <f t="array" ref="HD21">SUM(HD$2:HD$20)</f>
        <v>5.5200000000000014</v>
      </c>
      <c r="HE21">
        <f t="array" ref="HE21">SUM(HE$2:HE$20)</f>
        <v>3.7600000000000007</v>
      </c>
      <c r="HF21">
        <f t="array" ref="HF21">SUM(HF$2:HF$20)</f>
        <v>4.7200000000000006</v>
      </c>
      <c r="HG21">
        <f t="array" ref="HG21">SUM(HG$2:HG$20)</f>
        <v>1.28</v>
      </c>
      <c r="HH21">
        <f t="array" ref="HH21">SUM(HH$2:HH$20)</f>
        <v>1.9200000000000004</v>
      </c>
      <c r="HI21">
        <f t="array" ref="HI21">SUM(HI$2:HI$20)</f>
        <v>-1.5999999999999999</v>
      </c>
      <c r="HJ21">
        <f t="array" ref="HJ21">SUM(HJ$2:HJ$20)</f>
        <v>2.4800000000000004</v>
      </c>
      <c r="HK21">
        <f t="array" ref="HK21">SUM(HK$2:HK$20)</f>
        <v>4.6399999999999997</v>
      </c>
    </row>
    <row r="22" spans="1:219" x14ac:dyDescent="0.25">
      <c r="A22" s="105">
        <v>3</v>
      </c>
      <c r="B22" s="105">
        <v>1</v>
      </c>
      <c r="D22" s="107">
        <v>50</v>
      </c>
      <c r="E22" s="107">
        <v>150</v>
      </c>
      <c r="F22" s="107">
        <v>500</v>
      </c>
      <c r="G22" s="107"/>
      <c r="H22" s="107"/>
      <c r="CV22" s="86">
        <v>1.1080332409972275E-2</v>
      </c>
      <c r="GS22">
        <v>1.5200000000000005</v>
      </c>
      <c r="GT22">
        <v>6.08</v>
      </c>
      <c r="GU22">
        <v>2.2399999999999989</v>
      </c>
      <c r="GV22">
        <v>-1.1200000000000001</v>
      </c>
      <c r="GW22">
        <v>5.5200000000000022</v>
      </c>
      <c r="GX22">
        <v>2.64</v>
      </c>
      <c r="GY22">
        <v>4.8000000000000007</v>
      </c>
      <c r="GZ22">
        <v>1.9200000000000004</v>
      </c>
      <c r="HA22">
        <v>3.3600000000000012</v>
      </c>
      <c r="HB22">
        <v>1.9200000000000004</v>
      </c>
      <c r="HC22">
        <v>5.04</v>
      </c>
      <c r="HD22">
        <v>5.5200000000000014</v>
      </c>
      <c r="HE22">
        <v>3.7600000000000007</v>
      </c>
      <c r="HF22">
        <v>4.7200000000000006</v>
      </c>
      <c r="HG22">
        <v>1.28</v>
      </c>
      <c r="HH22">
        <v>1.9200000000000004</v>
      </c>
      <c r="HI22">
        <v>-1.5999999999999999</v>
      </c>
      <c r="HJ22">
        <v>2.4800000000000004</v>
      </c>
      <c r="HK22">
        <v>4.6399999999999997</v>
      </c>
    </row>
    <row r="23" spans="1:219" x14ac:dyDescent="0.25">
      <c r="A23" s="105">
        <v>3</v>
      </c>
      <c r="B23" s="105">
        <v>2</v>
      </c>
      <c r="D23" s="107">
        <v>30</v>
      </c>
      <c r="E23" s="107">
        <v>60</v>
      </c>
      <c r="F23" s="107">
        <v>75</v>
      </c>
      <c r="G23" s="107"/>
      <c r="H23" s="107"/>
      <c r="P23" t="s">
        <v>132</v>
      </c>
      <c r="Q23" t="s">
        <v>81</v>
      </c>
      <c r="R23" t="s">
        <v>82</v>
      </c>
      <c r="S23" t="s">
        <v>83</v>
      </c>
      <c r="T23" t="s">
        <v>84</v>
      </c>
      <c r="U23" t="s">
        <v>85</v>
      </c>
      <c r="V23" t="s">
        <v>86</v>
      </c>
      <c r="W23" t="s">
        <v>87</v>
      </c>
      <c r="X23" t="s">
        <v>88</v>
      </c>
      <c r="Y23" t="s">
        <v>89</v>
      </c>
      <c r="Z23" t="s">
        <v>90</v>
      </c>
      <c r="AA23" t="s">
        <v>80</v>
      </c>
      <c r="AB23" t="s">
        <v>443</v>
      </c>
      <c r="AD23" t="s">
        <v>42</v>
      </c>
      <c r="CV23" s="86" t="s">
        <v>218</v>
      </c>
    </row>
    <row r="24" spans="1:219" x14ac:dyDescent="0.25">
      <c r="A24" s="105">
        <v>3</v>
      </c>
      <c r="B24" s="105">
        <v>3</v>
      </c>
      <c r="D24" s="107">
        <v>2</v>
      </c>
      <c r="E24" s="107">
        <v>3</v>
      </c>
      <c r="F24" s="107">
        <v>5</v>
      </c>
      <c r="G24" s="107"/>
      <c r="H24" s="107"/>
      <c r="P24" t="s">
        <v>1</v>
      </c>
      <c r="Q24">
        <v>1</v>
      </c>
      <c r="R24">
        <v>-1</v>
      </c>
      <c r="S24">
        <v>1</v>
      </c>
      <c r="T24">
        <v>-1</v>
      </c>
      <c r="U24">
        <v>1</v>
      </c>
      <c r="V24">
        <v>1</v>
      </c>
      <c r="W24">
        <v>1</v>
      </c>
      <c r="X24">
        <v>-1</v>
      </c>
      <c r="Y24">
        <v>1</v>
      </c>
      <c r="Z24">
        <v>1</v>
      </c>
      <c r="AA24">
        <f>AVERAGE($Q$24:$Z$24)</f>
        <v>0.4</v>
      </c>
      <c r="AB24" t="s">
        <v>52</v>
      </c>
      <c r="AC24">
        <f>VARP($Q$43:$Z$43)</f>
        <v>0.20000000000000004</v>
      </c>
      <c r="AD24">
        <v>0.20224089635854345</v>
      </c>
      <c r="CV24" s="86">
        <f>AVERAGE(DB:DB)</f>
        <v>877202.92308012932</v>
      </c>
    </row>
    <row r="25" spans="1:219" x14ac:dyDescent="0.25">
      <c r="A25" s="105">
        <v>3</v>
      </c>
      <c r="B25" s="105">
        <v>4</v>
      </c>
      <c r="D25" s="107">
        <v>50</v>
      </c>
      <c r="E25" s="107">
        <v>1000</v>
      </c>
      <c r="F25" s="107">
        <v>10000</v>
      </c>
      <c r="G25" s="107"/>
      <c r="H25" s="107"/>
      <c r="P25" t="s">
        <v>2</v>
      </c>
      <c r="Q25">
        <v>-1</v>
      </c>
      <c r="R25">
        <v>1</v>
      </c>
      <c r="S25">
        <v>-1</v>
      </c>
      <c r="T25">
        <v>-1</v>
      </c>
      <c r="U25">
        <v>1</v>
      </c>
      <c r="V25">
        <v>-1</v>
      </c>
      <c r="W25">
        <v>-1</v>
      </c>
      <c r="X25">
        <v>-1</v>
      </c>
      <c r="Y25">
        <v>1</v>
      </c>
      <c r="Z25">
        <v>1</v>
      </c>
      <c r="AA25">
        <f>AVERAGE($Q$25:$Z$25)</f>
        <v>-0.2</v>
      </c>
      <c r="AB25" t="s">
        <v>54</v>
      </c>
      <c r="AC25">
        <f>VARP($AA$24:$AA$42)</f>
        <v>9.8393351800554044E-2</v>
      </c>
      <c r="AD25">
        <v>9.9495798319327755E-2</v>
      </c>
    </row>
    <row r="26" spans="1:219" x14ac:dyDescent="0.25">
      <c r="A26" s="105">
        <v>3</v>
      </c>
      <c r="B26" s="105">
        <v>5</v>
      </c>
      <c r="D26" s="107">
        <v>5</v>
      </c>
      <c r="E26" s="107">
        <v>25</v>
      </c>
      <c r="F26" s="107">
        <v>50</v>
      </c>
      <c r="G26" s="107"/>
      <c r="H26" s="107"/>
      <c r="P26" t="s">
        <v>3</v>
      </c>
      <c r="Q26">
        <v>-1</v>
      </c>
      <c r="R26">
        <v>-1</v>
      </c>
      <c r="S26">
        <v>1</v>
      </c>
      <c r="T26">
        <v>-1</v>
      </c>
      <c r="U26">
        <v>1</v>
      </c>
      <c r="V26">
        <v>-1</v>
      </c>
      <c r="W26">
        <v>-1</v>
      </c>
      <c r="X26">
        <v>-1</v>
      </c>
      <c r="Y26">
        <v>-1</v>
      </c>
      <c r="Z26">
        <v>1</v>
      </c>
      <c r="AA26">
        <f>AVERAGE($Q$26:$Z$26)</f>
        <v>-0.4</v>
      </c>
      <c r="AB26" t="s">
        <v>57</v>
      </c>
      <c r="AC26">
        <f>VARP($Q$24:$Z$42)</f>
        <v>0.9889196675900277</v>
      </c>
    </row>
    <row r="27" spans="1:219" x14ac:dyDescent="0.25">
      <c r="A27" s="105">
        <v>3</v>
      </c>
      <c r="B27" s="105">
        <v>6</v>
      </c>
      <c r="D27" s="107">
        <v>50000</v>
      </c>
      <c r="E27" s="107">
        <v>500000</v>
      </c>
      <c r="F27" s="107">
        <v>1000000</v>
      </c>
      <c r="G27" s="107"/>
      <c r="H27" s="107"/>
      <c r="P27" t="s">
        <v>4</v>
      </c>
      <c r="Q27">
        <v>-1</v>
      </c>
      <c r="R27">
        <v>-1</v>
      </c>
      <c r="S27">
        <v>1</v>
      </c>
      <c r="T27">
        <v>1</v>
      </c>
      <c r="U27">
        <v>-1</v>
      </c>
      <c r="V27">
        <v>1</v>
      </c>
      <c r="W27">
        <v>1</v>
      </c>
      <c r="X27">
        <v>-1</v>
      </c>
      <c r="Y27">
        <v>1</v>
      </c>
      <c r="Z27">
        <v>1</v>
      </c>
      <c r="AA27">
        <f>AVERAGE($Q$27:$Z$27)</f>
        <v>0.2</v>
      </c>
      <c r="AB27" t="s">
        <v>76</v>
      </c>
      <c r="AC27">
        <f>AVERAGE($Q$24:$Z$42)</f>
        <v>0.10526315789473684</v>
      </c>
    </row>
    <row r="28" spans="1:219" x14ac:dyDescent="0.25">
      <c r="A28" s="105">
        <v>3</v>
      </c>
      <c r="B28" s="105">
        <v>7</v>
      </c>
      <c r="D28" s="107">
        <v>40</v>
      </c>
      <c r="E28" s="107">
        <v>60</v>
      </c>
      <c r="F28" s="107">
        <v>80</v>
      </c>
      <c r="G28" s="107"/>
      <c r="H28" s="107"/>
      <c r="P28" t="s">
        <v>5</v>
      </c>
      <c r="Q28">
        <v>-1</v>
      </c>
      <c r="R28">
        <v>-1</v>
      </c>
      <c r="S28">
        <v>1</v>
      </c>
      <c r="T28">
        <v>-1</v>
      </c>
      <c r="U28">
        <v>1</v>
      </c>
      <c r="V28">
        <v>1</v>
      </c>
      <c r="W28">
        <v>1</v>
      </c>
      <c r="X28">
        <v>-1</v>
      </c>
      <c r="Y28">
        <v>1</v>
      </c>
      <c r="Z28">
        <v>1</v>
      </c>
      <c r="AA28">
        <f>AVERAGE($Q$28:$Z$28)</f>
        <v>0.2</v>
      </c>
      <c r="AB28" t="s">
        <v>216</v>
      </c>
      <c r="AC28">
        <f>AC27*190</f>
        <v>20</v>
      </c>
    </row>
    <row r="29" spans="1:219" x14ac:dyDescent="0.25">
      <c r="A29" s="105">
        <v>3</v>
      </c>
      <c r="B29" s="105">
        <v>8</v>
      </c>
      <c r="D29" s="107">
        <v>55</v>
      </c>
      <c r="E29" s="107">
        <v>60</v>
      </c>
      <c r="F29" s="107">
        <v>80</v>
      </c>
      <c r="G29" s="107"/>
      <c r="H29" s="107"/>
      <c r="P29" t="s">
        <v>6</v>
      </c>
      <c r="Q29">
        <v>-1</v>
      </c>
      <c r="R29">
        <v>1</v>
      </c>
      <c r="S29">
        <v>-1</v>
      </c>
      <c r="T29">
        <v>1</v>
      </c>
      <c r="U29">
        <v>1</v>
      </c>
      <c r="V29">
        <v>1</v>
      </c>
      <c r="W29">
        <v>-1</v>
      </c>
      <c r="X29">
        <v>-1</v>
      </c>
      <c r="Y29">
        <v>1</v>
      </c>
      <c r="Z29">
        <v>1</v>
      </c>
      <c r="AA29">
        <f>AVERAGE($Q$29:$Z$29)</f>
        <v>0.2</v>
      </c>
      <c r="AB29" t="s">
        <v>220</v>
      </c>
      <c r="AC29">
        <f>(AC27+1)/2</f>
        <v>0.55263157894736836</v>
      </c>
    </row>
    <row r="30" spans="1:219" x14ac:dyDescent="0.25">
      <c r="A30" s="105">
        <v>3</v>
      </c>
      <c r="B30" s="105">
        <v>9</v>
      </c>
      <c r="D30" s="107">
        <v>90</v>
      </c>
      <c r="E30" s="107">
        <v>500</v>
      </c>
      <c r="F30" s="107">
        <v>1000</v>
      </c>
      <c r="G30" s="107"/>
      <c r="H30" s="107"/>
      <c r="P30" t="s">
        <v>7</v>
      </c>
      <c r="Q30">
        <v>1</v>
      </c>
      <c r="R30">
        <v>1</v>
      </c>
      <c r="S30">
        <v>-1</v>
      </c>
      <c r="T30">
        <v>1</v>
      </c>
      <c r="U30">
        <v>1</v>
      </c>
      <c r="V30">
        <v>-1</v>
      </c>
      <c r="W30">
        <v>-1</v>
      </c>
      <c r="X30">
        <v>-1</v>
      </c>
      <c r="Y30">
        <v>-1</v>
      </c>
      <c r="Z30">
        <v>1</v>
      </c>
      <c r="AA30">
        <f>AVERAGE($Q$30:$Z$30)</f>
        <v>0</v>
      </c>
      <c r="AB30" t="s">
        <v>373</v>
      </c>
      <c r="AC30">
        <f>(AC29-(1-AC29))^2</f>
        <v>1.1080332409972275E-2</v>
      </c>
    </row>
    <row r="31" spans="1:219" x14ac:dyDescent="0.25">
      <c r="A31" s="105">
        <v>3</v>
      </c>
      <c r="B31" s="105">
        <v>10</v>
      </c>
      <c r="D31" s="107">
        <v>5</v>
      </c>
      <c r="E31" s="107">
        <v>15</v>
      </c>
      <c r="F31" s="107">
        <v>30</v>
      </c>
      <c r="G31" s="107"/>
      <c r="H31" s="107"/>
      <c r="P31" t="s">
        <v>8</v>
      </c>
      <c r="Q31">
        <v>-1</v>
      </c>
      <c r="R31">
        <v>-1</v>
      </c>
      <c r="S31">
        <v>-1</v>
      </c>
      <c r="T31">
        <v>-1</v>
      </c>
      <c r="U31">
        <v>-1</v>
      </c>
      <c r="V31">
        <v>-1</v>
      </c>
      <c r="W31">
        <v>-1</v>
      </c>
      <c r="X31">
        <v>-1</v>
      </c>
      <c r="Y31">
        <v>1</v>
      </c>
      <c r="Z31">
        <v>1</v>
      </c>
      <c r="AA31">
        <f>AVERAGE($Q$31:$Z$31)</f>
        <v>-0.6</v>
      </c>
    </row>
    <row r="32" spans="1:219" x14ac:dyDescent="0.25">
      <c r="A32" s="105">
        <v>4</v>
      </c>
      <c r="B32" s="105">
        <v>1</v>
      </c>
      <c r="D32" s="107">
        <v>50</v>
      </c>
      <c r="E32" s="107">
        <v>100</v>
      </c>
      <c r="F32" s="107">
        <v>300</v>
      </c>
      <c r="G32" s="107"/>
      <c r="H32" s="107"/>
      <c r="P32" t="s">
        <v>9</v>
      </c>
      <c r="Q32">
        <v>-1</v>
      </c>
      <c r="R32">
        <v>1</v>
      </c>
      <c r="S32">
        <v>1</v>
      </c>
      <c r="T32">
        <v>-1</v>
      </c>
      <c r="U32">
        <v>1</v>
      </c>
      <c r="V32">
        <v>1</v>
      </c>
      <c r="W32">
        <v>1</v>
      </c>
      <c r="X32">
        <v>1</v>
      </c>
      <c r="Y32">
        <v>-1</v>
      </c>
      <c r="Z32">
        <v>1</v>
      </c>
      <c r="AA32">
        <f>AVERAGE($Q$32:$Z$32)</f>
        <v>0.4</v>
      </c>
    </row>
    <row r="33" spans="1:30" x14ac:dyDescent="0.25">
      <c r="A33" s="105">
        <v>4</v>
      </c>
      <c r="B33" s="105">
        <v>2</v>
      </c>
      <c r="D33" s="107">
        <v>40</v>
      </c>
      <c r="E33" s="107">
        <v>60</v>
      </c>
      <c r="F33" s="107">
        <v>80</v>
      </c>
      <c r="G33" s="107"/>
      <c r="H33" s="107"/>
      <c r="P33" t="s">
        <v>10</v>
      </c>
      <c r="Q33">
        <v>-1</v>
      </c>
      <c r="R33">
        <v>-1</v>
      </c>
      <c r="S33">
        <v>1</v>
      </c>
      <c r="T33">
        <v>-1</v>
      </c>
      <c r="U33">
        <v>1</v>
      </c>
      <c r="V33">
        <v>1</v>
      </c>
      <c r="W33">
        <v>1</v>
      </c>
      <c r="X33">
        <v>-1</v>
      </c>
      <c r="Y33">
        <v>1</v>
      </c>
      <c r="Z33">
        <v>1</v>
      </c>
      <c r="AA33">
        <f>AVERAGE($Q$33:$Z$33)</f>
        <v>0.2</v>
      </c>
    </row>
    <row r="34" spans="1:30" x14ac:dyDescent="0.25">
      <c r="A34" s="105">
        <v>4</v>
      </c>
      <c r="B34" s="105">
        <v>3</v>
      </c>
      <c r="D34" s="107">
        <v>3</v>
      </c>
      <c r="E34" s="107">
        <v>4</v>
      </c>
      <c r="F34" s="107">
        <v>5</v>
      </c>
      <c r="G34" s="107"/>
      <c r="H34" s="107"/>
      <c r="P34" t="s">
        <v>11</v>
      </c>
      <c r="Q34">
        <v>-1</v>
      </c>
      <c r="R34">
        <v>-1</v>
      </c>
      <c r="S34">
        <v>1</v>
      </c>
      <c r="T34">
        <v>-1</v>
      </c>
      <c r="U34">
        <v>1</v>
      </c>
      <c r="V34">
        <v>1</v>
      </c>
      <c r="W34">
        <v>-1</v>
      </c>
      <c r="X34">
        <v>-1</v>
      </c>
      <c r="Y34">
        <v>1</v>
      </c>
      <c r="Z34">
        <v>1</v>
      </c>
      <c r="AA34">
        <f>AVERAGE($Q$34:$Z$34)</f>
        <v>0</v>
      </c>
    </row>
    <row r="35" spans="1:30" x14ac:dyDescent="0.25">
      <c r="A35" s="105">
        <v>4</v>
      </c>
      <c r="B35" s="105">
        <v>4</v>
      </c>
      <c r="D35" s="107">
        <v>1E-3</v>
      </c>
      <c r="E35" s="107">
        <v>0.01</v>
      </c>
      <c r="F35" s="107">
        <v>0.1</v>
      </c>
      <c r="G35" s="107"/>
      <c r="H35" s="107"/>
      <c r="P35" t="s">
        <v>12</v>
      </c>
      <c r="Q35">
        <v>-1</v>
      </c>
      <c r="R35">
        <v>-1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f>AVERAGE($Q$35:$Z$35)</f>
        <v>0.6</v>
      </c>
    </row>
    <row r="36" spans="1:30" x14ac:dyDescent="0.25">
      <c r="A36" s="105">
        <v>4</v>
      </c>
      <c r="B36" s="105">
        <v>5</v>
      </c>
      <c r="D36" s="107">
        <v>1000</v>
      </c>
      <c r="E36" s="107">
        <v>10000</v>
      </c>
      <c r="F36" s="107">
        <v>100000</v>
      </c>
      <c r="G36" s="107"/>
      <c r="H36" s="107"/>
      <c r="P36" t="s">
        <v>13</v>
      </c>
      <c r="Q36">
        <v>-1</v>
      </c>
      <c r="R36">
        <v>-1</v>
      </c>
      <c r="S36">
        <v>1</v>
      </c>
      <c r="T36">
        <v>-1</v>
      </c>
      <c r="U36">
        <v>1</v>
      </c>
      <c r="V36">
        <v>1</v>
      </c>
      <c r="W36">
        <v>-1</v>
      </c>
      <c r="X36">
        <v>1</v>
      </c>
      <c r="Y36">
        <v>1</v>
      </c>
      <c r="Z36">
        <v>1</v>
      </c>
      <c r="AA36">
        <f>AVERAGE($Q$36:$Z$36)</f>
        <v>0.2</v>
      </c>
    </row>
    <row r="37" spans="1:30" x14ac:dyDescent="0.25">
      <c r="A37" s="105">
        <v>4</v>
      </c>
      <c r="B37" s="105">
        <v>6</v>
      </c>
      <c r="D37" s="107">
        <v>400</v>
      </c>
      <c r="E37" s="107">
        <v>600</v>
      </c>
      <c r="F37" s="107">
        <v>1000</v>
      </c>
      <c r="G37" s="107"/>
      <c r="H37" s="107"/>
      <c r="P37" t="s">
        <v>14</v>
      </c>
      <c r="Q37">
        <v>-1</v>
      </c>
      <c r="R37">
        <v>-1</v>
      </c>
      <c r="S37">
        <v>1</v>
      </c>
      <c r="T37">
        <v>-1</v>
      </c>
      <c r="U37">
        <v>1</v>
      </c>
      <c r="V37">
        <v>1</v>
      </c>
      <c r="W37">
        <v>-1</v>
      </c>
      <c r="X37">
        <v>1</v>
      </c>
      <c r="Y37">
        <v>1</v>
      </c>
      <c r="Z37">
        <v>1</v>
      </c>
      <c r="AA37">
        <f>AVERAGE($Q$37:$Z$37)</f>
        <v>0.2</v>
      </c>
    </row>
    <row r="38" spans="1:30" x14ac:dyDescent="0.25">
      <c r="A38" s="105">
        <v>4</v>
      </c>
      <c r="B38" s="105">
        <v>7</v>
      </c>
      <c r="D38" s="107">
        <v>10</v>
      </c>
      <c r="E38" s="107">
        <v>15</v>
      </c>
      <c r="F38" s="107">
        <v>20</v>
      </c>
      <c r="G38" s="107"/>
      <c r="H38" s="107"/>
      <c r="P38" t="s">
        <v>15</v>
      </c>
      <c r="Q38">
        <v>-1</v>
      </c>
      <c r="R38">
        <v>1</v>
      </c>
      <c r="S38">
        <v>1</v>
      </c>
      <c r="T38">
        <v>-1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f>AVERAGE($Q$38:$Z$38)</f>
        <v>0.6</v>
      </c>
    </row>
    <row r="39" spans="1:30" x14ac:dyDescent="0.25">
      <c r="A39" s="105">
        <v>4</v>
      </c>
      <c r="B39" s="105">
        <v>8</v>
      </c>
      <c r="D39" s="107">
        <v>25</v>
      </c>
      <c r="E39" s="107">
        <v>30</v>
      </c>
      <c r="F39" s="107">
        <v>40</v>
      </c>
      <c r="G39" s="107"/>
      <c r="H39" s="107"/>
      <c r="P39" t="s">
        <v>16</v>
      </c>
      <c r="Q39">
        <v>-1</v>
      </c>
      <c r="R39">
        <v>1</v>
      </c>
      <c r="S39">
        <v>-1</v>
      </c>
      <c r="T39">
        <v>1</v>
      </c>
      <c r="U39">
        <v>1</v>
      </c>
      <c r="V39">
        <v>-1</v>
      </c>
      <c r="W39">
        <v>1</v>
      </c>
      <c r="X39">
        <v>-1</v>
      </c>
      <c r="Y39">
        <v>-1</v>
      </c>
      <c r="Z39">
        <v>-1</v>
      </c>
      <c r="AA39">
        <f>AVERAGE($Q$39:$Z$39)</f>
        <v>-0.2</v>
      </c>
    </row>
    <row r="40" spans="1:30" x14ac:dyDescent="0.25">
      <c r="A40" s="105">
        <v>4</v>
      </c>
      <c r="B40" s="105">
        <v>9</v>
      </c>
      <c r="D40" s="107">
        <v>90</v>
      </c>
      <c r="E40" s="107">
        <v>120</v>
      </c>
      <c r="F40" s="107">
        <v>150</v>
      </c>
      <c r="G40" s="107"/>
      <c r="H40" s="107"/>
      <c r="P40" t="s">
        <v>17</v>
      </c>
      <c r="Q40">
        <v>-1</v>
      </c>
      <c r="R40">
        <v>1</v>
      </c>
      <c r="S40">
        <v>1</v>
      </c>
      <c r="T40">
        <v>-1</v>
      </c>
      <c r="U40">
        <v>1</v>
      </c>
      <c r="V40">
        <v>-1</v>
      </c>
      <c r="W40">
        <v>-1</v>
      </c>
      <c r="X40">
        <v>1</v>
      </c>
      <c r="Y40">
        <v>-1</v>
      </c>
      <c r="Z40">
        <v>1</v>
      </c>
      <c r="AA40">
        <f>AVERAGE($Q$40:$Z$40)</f>
        <v>0</v>
      </c>
    </row>
    <row r="41" spans="1:30" x14ac:dyDescent="0.25">
      <c r="A41" s="105">
        <v>4</v>
      </c>
      <c r="B41" s="105">
        <v>10</v>
      </c>
      <c r="D41" s="107">
        <v>40</v>
      </c>
      <c r="E41" s="107">
        <v>50</v>
      </c>
      <c r="F41" s="107">
        <v>70</v>
      </c>
      <c r="G41" s="107"/>
      <c r="H41" s="107"/>
      <c r="P41" t="s">
        <v>18</v>
      </c>
      <c r="Q41">
        <v>-1</v>
      </c>
      <c r="R41">
        <v>1</v>
      </c>
      <c r="S41">
        <v>1</v>
      </c>
      <c r="T41">
        <v>1</v>
      </c>
      <c r="U41">
        <v>1</v>
      </c>
      <c r="V41">
        <v>-1</v>
      </c>
      <c r="W41">
        <v>1</v>
      </c>
      <c r="X41">
        <v>1</v>
      </c>
      <c r="Y41">
        <v>1</v>
      </c>
      <c r="Z41">
        <v>-1</v>
      </c>
      <c r="AA41">
        <f>AVERAGE($Q$41:$Z$41)</f>
        <v>0.4</v>
      </c>
    </row>
    <row r="42" spans="1:30" x14ac:dyDescent="0.25">
      <c r="A42" s="105">
        <v>5</v>
      </c>
      <c r="B42" s="105">
        <v>1</v>
      </c>
      <c r="D42" s="107">
        <v>500</v>
      </c>
      <c r="E42" s="107">
        <v>1000</v>
      </c>
      <c r="F42" s="107">
        <v>5000</v>
      </c>
      <c r="G42" s="107"/>
      <c r="H42" s="107"/>
      <c r="P42" t="s">
        <v>19</v>
      </c>
      <c r="Q42">
        <v>1</v>
      </c>
      <c r="R42">
        <v>1</v>
      </c>
      <c r="S42">
        <v>-1</v>
      </c>
      <c r="T42">
        <v>-1</v>
      </c>
      <c r="U42">
        <v>1</v>
      </c>
      <c r="V42">
        <v>1</v>
      </c>
      <c r="W42">
        <v>-1</v>
      </c>
      <c r="X42">
        <v>-1</v>
      </c>
      <c r="Y42">
        <v>-1</v>
      </c>
      <c r="Z42">
        <v>-1</v>
      </c>
      <c r="AA42">
        <f>AVERAGE($Q$42:$Z$42)</f>
        <v>-0.2</v>
      </c>
    </row>
    <row r="43" spans="1:30" x14ac:dyDescent="0.25">
      <c r="A43" s="105">
        <v>5</v>
      </c>
      <c r="B43" s="105">
        <v>2</v>
      </c>
      <c r="D43" s="107">
        <v>20</v>
      </c>
      <c r="E43" s="107">
        <v>40</v>
      </c>
      <c r="F43" s="107">
        <v>50</v>
      </c>
      <c r="G43" s="107"/>
      <c r="H43" s="107"/>
      <c r="P43" t="s">
        <v>79</v>
      </c>
      <c r="Q43">
        <f>AVERAGE($Q$24:$Q$42)</f>
        <v>-0.68421052631578949</v>
      </c>
      <c r="R43">
        <f>AVERAGE($R$24:$R$42)</f>
        <v>-5.2631578947368418E-2</v>
      </c>
      <c r="S43">
        <f>AVERAGE($S$24:$S$42)</f>
        <v>0.36842105263157893</v>
      </c>
      <c r="T43">
        <f>AVERAGE($T$24:$T$42)</f>
        <v>-0.36842105263157893</v>
      </c>
      <c r="U43">
        <f>AVERAGE($U$24:$U$42)</f>
        <v>0.78947368421052633</v>
      </c>
      <c r="V43">
        <f>AVERAGE($V$24:$V$42)</f>
        <v>0.26315789473684209</v>
      </c>
      <c r="W43">
        <f>AVERAGE($W$24:$W$42)</f>
        <v>-5.2631578947368418E-2</v>
      </c>
      <c r="X43">
        <f>AVERAGE($X$24:$X$42)</f>
        <v>-0.26315789473684209</v>
      </c>
      <c r="Y43">
        <f>AVERAGE($Y$24:$Y$42)</f>
        <v>0.36842105263157893</v>
      </c>
      <c r="Z43">
        <f>AVERAGE($Z$24:$Z$42)</f>
        <v>0.68421052631578949</v>
      </c>
    </row>
    <row r="44" spans="1:30" x14ac:dyDescent="0.25">
      <c r="A44" s="105">
        <v>5</v>
      </c>
      <c r="B44" s="105">
        <v>3</v>
      </c>
      <c r="D44" s="107">
        <v>1</v>
      </c>
      <c r="E44" s="107">
        <v>2</v>
      </c>
      <c r="F44" s="107">
        <v>4</v>
      </c>
      <c r="G44" s="107"/>
      <c r="H44" s="107"/>
    </row>
    <row r="45" spans="1:30" x14ac:dyDescent="0.25">
      <c r="A45" s="105">
        <v>5</v>
      </c>
      <c r="B45" s="105">
        <v>4</v>
      </c>
      <c r="D45" s="107">
        <v>5</v>
      </c>
      <c r="E45" s="107">
        <v>25</v>
      </c>
      <c r="F45" s="107">
        <v>50</v>
      </c>
      <c r="G45" s="107"/>
      <c r="H45" s="107"/>
    </row>
    <row r="46" spans="1:30" x14ac:dyDescent="0.25">
      <c r="A46" s="105">
        <v>5</v>
      </c>
      <c r="B46" s="105">
        <v>5</v>
      </c>
      <c r="D46" s="107">
        <v>10</v>
      </c>
      <c r="E46" s="107">
        <v>20</v>
      </c>
      <c r="F46" s="107">
        <v>50</v>
      </c>
      <c r="G46" s="107"/>
      <c r="H46" s="107"/>
      <c r="P46" t="s">
        <v>99</v>
      </c>
      <c r="Q46" t="s">
        <v>81</v>
      </c>
      <c r="R46" t="s">
        <v>82</v>
      </c>
      <c r="S46" t="s">
        <v>83</v>
      </c>
      <c r="T46" t="s">
        <v>84</v>
      </c>
      <c r="U46" t="s">
        <v>85</v>
      </c>
      <c r="V46" t="s">
        <v>86</v>
      </c>
      <c r="W46" t="s">
        <v>87</v>
      </c>
      <c r="X46" t="s">
        <v>88</v>
      </c>
      <c r="Y46" t="s">
        <v>89</v>
      </c>
      <c r="Z46" t="s">
        <v>90</v>
      </c>
      <c r="AA46" t="s">
        <v>80</v>
      </c>
      <c r="AB46" t="s">
        <v>443</v>
      </c>
      <c r="AD46" t="s">
        <v>42</v>
      </c>
    </row>
    <row r="47" spans="1:30" x14ac:dyDescent="0.25">
      <c r="A47" s="105">
        <v>5</v>
      </c>
      <c r="B47" s="105">
        <v>6</v>
      </c>
      <c r="D47" s="107">
        <v>100</v>
      </c>
      <c r="E47" s="107">
        <v>1000</v>
      </c>
      <c r="F47" s="107">
        <v>5000</v>
      </c>
      <c r="G47" s="107"/>
      <c r="H47" s="107"/>
      <c r="P47" t="s">
        <v>1</v>
      </c>
      <c r="Q47">
        <v>1</v>
      </c>
      <c r="R47">
        <v>1</v>
      </c>
      <c r="S47">
        <v>-1</v>
      </c>
      <c r="T47">
        <v>-1</v>
      </c>
      <c r="U47">
        <v>-1</v>
      </c>
      <c r="V47">
        <v>1</v>
      </c>
      <c r="W47">
        <v>-1</v>
      </c>
      <c r="X47">
        <v>-1</v>
      </c>
      <c r="Y47">
        <v>1</v>
      </c>
      <c r="Z47">
        <v>-1</v>
      </c>
      <c r="AA47">
        <f>AVERAGE($Q$47:$Z$47)</f>
        <v>-0.2</v>
      </c>
      <c r="AB47" t="s">
        <v>52</v>
      </c>
      <c r="AC47">
        <f>VARP($Q$66:$Z$66)</f>
        <v>0.15689750692520776</v>
      </c>
      <c r="AD47">
        <f>AC47/AC49</f>
        <v>0.17806841046277666</v>
      </c>
    </row>
    <row r="48" spans="1:30" x14ac:dyDescent="0.25">
      <c r="A48" s="105">
        <v>5</v>
      </c>
      <c r="B48" s="105">
        <v>7</v>
      </c>
      <c r="D48" s="107">
        <v>10</v>
      </c>
      <c r="E48" s="107">
        <v>40</v>
      </c>
      <c r="F48" s="107">
        <v>80</v>
      </c>
      <c r="G48" s="107"/>
      <c r="H48" s="107"/>
      <c r="P48" t="s">
        <v>2</v>
      </c>
      <c r="Q48">
        <v>1</v>
      </c>
      <c r="R48">
        <v>1</v>
      </c>
      <c r="S48">
        <v>-1</v>
      </c>
      <c r="T48">
        <v>1</v>
      </c>
      <c r="U48">
        <v>-1</v>
      </c>
      <c r="V48">
        <v>1</v>
      </c>
      <c r="W48">
        <v>1</v>
      </c>
      <c r="X48">
        <v>1</v>
      </c>
      <c r="Y48">
        <v>-1</v>
      </c>
      <c r="Z48">
        <v>-1</v>
      </c>
      <c r="AA48">
        <f>AVERAGE($Q$48:$Z$48)</f>
        <v>0.2</v>
      </c>
      <c r="AB48" t="s">
        <v>54</v>
      </c>
      <c r="AC48">
        <f>VARP($Z$47:$AA$66)</f>
        <v>0.24837399217966014</v>
      </c>
      <c r="AD48">
        <f>AC48/AC49</f>
        <v>0.28188823936386226</v>
      </c>
    </row>
    <row r="49" spans="1:29" x14ac:dyDescent="0.25">
      <c r="A49" s="105">
        <v>5</v>
      </c>
      <c r="B49" s="105">
        <v>8</v>
      </c>
      <c r="D49" s="107">
        <v>15</v>
      </c>
      <c r="E49" s="107">
        <v>25</v>
      </c>
      <c r="F49" s="107">
        <v>35</v>
      </c>
      <c r="G49" s="107"/>
      <c r="H49" s="107"/>
      <c r="P49" t="s">
        <v>3</v>
      </c>
      <c r="Q49">
        <v>-1</v>
      </c>
      <c r="R49">
        <v>1</v>
      </c>
      <c r="S49">
        <v>-1</v>
      </c>
      <c r="T49">
        <v>-1</v>
      </c>
      <c r="U49">
        <v>-1</v>
      </c>
      <c r="V49">
        <v>-1</v>
      </c>
      <c r="W49">
        <v>1</v>
      </c>
      <c r="X49">
        <v>-1</v>
      </c>
      <c r="Y49">
        <v>1</v>
      </c>
      <c r="Z49">
        <v>-1</v>
      </c>
      <c r="AA49">
        <f>AVERAGE($Q$49:$Z$49)</f>
        <v>-0.4</v>
      </c>
      <c r="AB49" t="s">
        <v>57</v>
      </c>
      <c r="AC49">
        <f>VARP($Q$47:$Z$66)</f>
        <v>0.88110803324099729</v>
      </c>
    </row>
    <row r="50" spans="1:29" x14ac:dyDescent="0.25">
      <c r="A50" s="105">
        <v>5</v>
      </c>
      <c r="B50" s="105">
        <v>9</v>
      </c>
      <c r="D50" s="107">
        <v>10</v>
      </c>
      <c r="E50" s="107">
        <v>20</v>
      </c>
      <c r="F50" s="107">
        <v>30</v>
      </c>
      <c r="G50" s="107"/>
      <c r="H50" s="107"/>
      <c r="P50" t="s">
        <v>4</v>
      </c>
      <c r="Q50">
        <v>-1</v>
      </c>
      <c r="R50">
        <v>-1</v>
      </c>
      <c r="S50">
        <v>-1</v>
      </c>
      <c r="T50">
        <v>-1</v>
      </c>
      <c r="U50">
        <v>1</v>
      </c>
      <c r="V50">
        <v>-1</v>
      </c>
      <c r="W50">
        <v>-1</v>
      </c>
      <c r="X50">
        <v>-1</v>
      </c>
      <c r="Y50">
        <v>-1</v>
      </c>
      <c r="Z50">
        <v>-1</v>
      </c>
      <c r="AA50">
        <f>AVERAGE($Q$50:$Z$50)</f>
        <v>-0.8</v>
      </c>
      <c r="AB50" t="s">
        <v>77</v>
      </c>
      <c r="AC50">
        <f>AVERAGE($Q$47:$Z$66)</f>
        <v>-0.28421052631578947</v>
      </c>
    </row>
    <row r="51" spans="1:29" x14ac:dyDescent="0.25">
      <c r="A51" s="105">
        <v>5</v>
      </c>
      <c r="B51" s="105">
        <v>10</v>
      </c>
      <c r="D51" s="107">
        <v>10</v>
      </c>
      <c r="E51" s="107">
        <v>20</v>
      </c>
      <c r="F51" s="107">
        <v>50</v>
      </c>
      <c r="G51" s="107"/>
      <c r="H51" s="107"/>
      <c r="P51" t="s">
        <v>5</v>
      </c>
      <c r="Q51">
        <v>-1</v>
      </c>
      <c r="R51">
        <v>1</v>
      </c>
      <c r="S51">
        <v>-1</v>
      </c>
      <c r="T51">
        <v>1</v>
      </c>
      <c r="U51">
        <v>-1</v>
      </c>
      <c r="V51">
        <v>-1</v>
      </c>
      <c r="W51">
        <v>1</v>
      </c>
      <c r="X51">
        <v>1</v>
      </c>
      <c r="Y51">
        <v>-1</v>
      </c>
      <c r="Z51">
        <v>-1</v>
      </c>
      <c r="AA51">
        <f>AVERAGE($Q$51:$Z$51)</f>
        <v>-0.2</v>
      </c>
      <c r="AB51" t="s">
        <v>217</v>
      </c>
      <c r="AC51">
        <f>AC50*190</f>
        <v>-54</v>
      </c>
    </row>
    <row r="52" spans="1:29" x14ac:dyDescent="0.25">
      <c r="A52" s="105">
        <v>6</v>
      </c>
      <c r="B52" s="105">
        <v>1</v>
      </c>
      <c r="D52" s="107">
        <v>300</v>
      </c>
      <c r="E52" s="107">
        <v>395</v>
      </c>
      <c r="F52" s="107">
        <v>500</v>
      </c>
      <c r="G52" s="107"/>
      <c r="H52" s="107"/>
      <c r="P52" t="s">
        <v>6</v>
      </c>
      <c r="Q52">
        <v>-1</v>
      </c>
      <c r="R52">
        <v>1</v>
      </c>
      <c r="S52">
        <v>-1</v>
      </c>
      <c r="T52">
        <v>1</v>
      </c>
      <c r="U52">
        <v>-1</v>
      </c>
      <c r="V52">
        <v>1</v>
      </c>
      <c r="W52">
        <v>-1</v>
      </c>
      <c r="X52">
        <v>-1</v>
      </c>
      <c r="Y52">
        <v>-1</v>
      </c>
      <c r="Z52">
        <v>-1</v>
      </c>
      <c r="AA52">
        <f>AVERAGE($Q$52:$Z$52)</f>
        <v>-0.4</v>
      </c>
      <c r="AB52" t="s">
        <v>220</v>
      </c>
      <c r="AC52">
        <f>(AC50+1)/2</f>
        <v>0.35789473684210527</v>
      </c>
    </row>
    <row r="53" spans="1:29" x14ac:dyDescent="0.25">
      <c r="A53" s="105">
        <v>6</v>
      </c>
      <c r="B53" s="105">
        <v>2</v>
      </c>
      <c r="D53" s="107">
        <v>10</v>
      </c>
      <c r="E53" s="107">
        <v>20</v>
      </c>
      <c r="F53" s="107">
        <v>40</v>
      </c>
      <c r="G53" s="107"/>
      <c r="H53" s="107"/>
      <c r="P53" t="s">
        <v>7</v>
      </c>
      <c r="Q53">
        <v>1</v>
      </c>
      <c r="R53">
        <v>-1</v>
      </c>
      <c r="S53">
        <v>-1</v>
      </c>
      <c r="T53">
        <v>1</v>
      </c>
      <c r="U53">
        <v>-1</v>
      </c>
      <c r="V53">
        <v>1</v>
      </c>
      <c r="W53">
        <v>1</v>
      </c>
      <c r="X53">
        <v>1</v>
      </c>
      <c r="Y53">
        <v>-1</v>
      </c>
      <c r="Z53">
        <v>-1</v>
      </c>
      <c r="AA53">
        <f>AVERAGE($Q$53:$Z$53)</f>
        <v>0</v>
      </c>
      <c r="AB53" t="s">
        <v>373</v>
      </c>
      <c r="AC53">
        <f>(AC52-(1-AC52))^2</f>
        <v>8.0775623268698055E-2</v>
      </c>
    </row>
    <row r="54" spans="1:29" x14ac:dyDescent="0.25">
      <c r="A54" s="105">
        <v>6</v>
      </c>
      <c r="B54" s="105">
        <v>3</v>
      </c>
      <c r="D54" s="107">
        <v>400</v>
      </c>
      <c r="E54" s="107">
        <v>800</v>
      </c>
      <c r="F54" s="107">
        <v>1200</v>
      </c>
      <c r="G54" s="107"/>
      <c r="H54" s="107"/>
      <c r="P54" t="s">
        <v>8</v>
      </c>
      <c r="Q54">
        <v>-1</v>
      </c>
      <c r="R54">
        <v>-1</v>
      </c>
      <c r="S54">
        <v>-1</v>
      </c>
      <c r="T54">
        <v>-1</v>
      </c>
      <c r="U54">
        <v>1</v>
      </c>
      <c r="V54">
        <v>1</v>
      </c>
      <c r="W54">
        <v>-1</v>
      </c>
      <c r="X54">
        <v>1</v>
      </c>
      <c r="Y54">
        <v>1</v>
      </c>
      <c r="Z54">
        <v>-1</v>
      </c>
      <c r="AA54">
        <f>AVERAGE($Q$54:$Z$54)</f>
        <v>-0.2</v>
      </c>
    </row>
    <row r="55" spans="1:29" x14ac:dyDescent="0.25">
      <c r="A55" s="105">
        <v>6</v>
      </c>
      <c r="B55" s="105">
        <v>4</v>
      </c>
      <c r="D55" s="107">
        <v>5</v>
      </c>
      <c r="E55" s="107">
        <v>10</v>
      </c>
      <c r="F55" s="107">
        <v>15</v>
      </c>
      <c r="G55" s="107"/>
      <c r="H55" s="107"/>
      <c r="P55" t="s">
        <v>9</v>
      </c>
      <c r="Q55">
        <v>-1</v>
      </c>
      <c r="R55">
        <v>-1</v>
      </c>
      <c r="S55">
        <v>-1</v>
      </c>
      <c r="T55">
        <v>-1</v>
      </c>
      <c r="U55">
        <v>-1</v>
      </c>
      <c r="V55">
        <v>1</v>
      </c>
      <c r="W55">
        <v>-1</v>
      </c>
      <c r="X55">
        <v>1</v>
      </c>
      <c r="Y55">
        <v>-1</v>
      </c>
      <c r="Z55">
        <v>-1</v>
      </c>
      <c r="AA55">
        <f>AVERAGE($Q$55:$Z$55)</f>
        <v>-0.6</v>
      </c>
    </row>
    <row r="56" spans="1:29" x14ac:dyDescent="0.25">
      <c r="A56" s="105">
        <v>6</v>
      </c>
      <c r="B56" s="105">
        <v>5</v>
      </c>
      <c r="D56" s="107">
        <v>50</v>
      </c>
      <c r="E56" s="107">
        <v>100</v>
      </c>
      <c r="F56" s="107">
        <v>200</v>
      </c>
      <c r="G56" s="107"/>
      <c r="H56" s="107"/>
      <c r="P56" t="s">
        <v>10</v>
      </c>
      <c r="Q56">
        <v>-1</v>
      </c>
      <c r="R56">
        <v>1</v>
      </c>
      <c r="S56">
        <v>1</v>
      </c>
      <c r="T56">
        <v>1</v>
      </c>
      <c r="U56">
        <v>-1</v>
      </c>
      <c r="V56">
        <v>-1</v>
      </c>
      <c r="W56">
        <v>-1</v>
      </c>
      <c r="X56">
        <v>1</v>
      </c>
      <c r="Y56">
        <v>-1</v>
      </c>
      <c r="Z56">
        <v>-1</v>
      </c>
      <c r="AA56">
        <f>AVERAGE($Q$56:$Z$56)</f>
        <v>-0.2</v>
      </c>
    </row>
    <row r="57" spans="1:29" x14ac:dyDescent="0.25">
      <c r="A57" s="105">
        <v>6</v>
      </c>
      <c r="B57" s="105">
        <v>6</v>
      </c>
      <c r="D57" s="107">
        <v>1500</v>
      </c>
      <c r="E57" s="107">
        <v>4000</v>
      </c>
      <c r="F57" s="107">
        <v>6000</v>
      </c>
      <c r="G57" s="107"/>
      <c r="H57" s="107"/>
      <c r="P57" t="s">
        <v>11</v>
      </c>
      <c r="Q57">
        <v>-1</v>
      </c>
      <c r="R57">
        <v>1</v>
      </c>
      <c r="S57">
        <v>-1</v>
      </c>
      <c r="T57">
        <v>-1</v>
      </c>
      <c r="U57">
        <v>-1</v>
      </c>
      <c r="V57">
        <v>-1</v>
      </c>
      <c r="W57">
        <v>1</v>
      </c>
      <c r="X57">
        <v>1</v>
      </c>
      <c r="Y57">
        <v>-1</v>
      </c>
      <c r="Z57">
        <v>-1</v>
      </c>
      <c r="AA57">
        <f>AVERAGE($Q$57:$Z$57)</f>
        <v>-0.4</v>
      </c>
    </row>
    <row r="58" spans="1:29" x14ac:dyDescent="0.25">
      <c r="A58" s="105">
        <v>6</v>
      </c>
      <c r="B58" s="105">
        <v>7</v>
      </c>
      <c r="D58" s="107">
        <v>3000</v>
      </c>
      <c r="E58" s="107">
        <v>5000</v>
      </c>
      <c r="F58" s="107">
        <v>6000</v>
      </c>
      <c r="G58" s="107"/>
      <c r="H58" s="107"/>
      <c r="P58" t="s">
        <v>12</v>
      </c>
      <c r="Q58">
        <v>-1</v>
      </c>
      <c r="R58">
        <v>1</v>
      </c>
      <c r="S58">
        <v>-1</v>
      </c>
      <c r="T58">
        <v>1</v>
      </c>
      <c r="U58">
        <v>-1</v>
      </c>
      <c r="V58">
        <v>-1</v>
      </c>
      <c r="W58">
        <v>1</v>
      </c>
      <c r="X58">
        <v>1</v>
      </c>
      <c r="Y58">
        <v>-1</v>
      </c>
      <c r="Z58">
        <v>-1</v>
      </c>
      <c r="AA58">
        <f>AVERAGE($Q$58:$Z$58)</f>
        <v>-0.2</v>
      </c>
    </row>
    <row r="59" spans="1:29" x14ac:dyDescent="0.25">
      <c r="A59" s="105">
        <v>6</v>
      </c>
      <c r="B59" s="105">
        <v>8</v>
      </c>
      <c r="D59" s="107">
        <v>25</v>
      </c>
      <c r="E59" s="107">
        <v>30</v>
      </c>
      <c r="F59" s="107">
        <v>40</v>
      </c>
      <c r="G59" s="107"/>
      <c r="H59" s="107"/>
      <c r="P59" t="s">
        <v>13</v>
      </c>
      <c r="Q59">
        <v>-1</v>
      </c>
      <c r="R59">
        <v>-1</v>
      </c>
      <c r="S59">
        <v>-1</v>
      </c>
      <c r="T59">
        <v>-1</v>
      </c>
      <c r="U59">
        <v>-1</v>
      </c>
      <c r="V59">
        <v>-1</v>
      </c>
      <c r="W59">
        <v>1</v>
      </c>
      <c r="X59">
        <v>1</v>
      </c>
      <c r="Y59">
        <v>-1</v>
      </c>
      <c r="Z59">
        <v>-1</v>
      </c>
      <c r="AA59">
        <f>AVERAGE($Q$59:$Z$59)</f>
        <v>-0.6</v>
      </c>
    </row>
    <row r="60" spans="1:29" x14ac:dyDescent="0.25">
      <c r="A60" s="105">
        <v>6</v>
      </c>
      <c r="B60" s="105">
        <v>9</v>
      </c>
      <c r="D60" s="107">
        <v>25</v>
      </c>
      <c r="E60" s="107">
        <v>50</v>
      </c>
      <c r="F60" s="107">
        <v>55</v>
      </c>
      <c r="G60" s="107"/>
      <c r="H60" s="107"/>
      <c r="P60" t="s">
        <v>14</v>
      </c>
      <c r="Q60">
        <v>1</v>
      </c>
      <c r="R60">
        <v>1</v>
      </c>
      <c r="S60">
        <v>-1</v>
      </c>
      <c r="T60">
        <v>-1</v>
      </c>
      <c r="U60">
        <v>-1</v>
      </c>
      <c r="V60">
        <v>-1</v>
      </c>
      <c r="W60">
        <v>1</v>
      </c>
      <c r="X60">
        <v>1</v>
      </c>
      <c r="Y60">
        <v>-1</v>
      </c>
      <c r="Z60">
        <v>-1</v>
      </c>
      <c r="AA60">
        <f>AVERAGE($Q$60:$Z$60)</f>
        <v>-0.2</v>
      </c>
    </row>
    <row r="61" spans="1:29" x14ac:dyDescent="0.25">
      <c r="A61" s="105">
        <v>6</v>
      </c>
      <c r="B61" s="105">
        <v>10</v>
      </c>
      <c r="D61" s="107">
        <v>8</v>
      </c>
      <c r="E61" s="107">
        <v>10</v>
      </c>
      <c r="F61" s="107">
        <v>15</v>
      </c>
      <c r="G61" s="107"/>
      <c r="H61" s="107"/>
      <c r="P61" t="s">
        <v>15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1</v>
      </c>
      <c r="X61">
        <v>-1</v>
      </c>
      <c r="Y61">
        <v>-1</v>
      </c>
      <c r="Z61">
        <v>-1</v>
      </c>
      <c r="AA61">
        <f>AVERAGE($Q$61:$Z$61)</f>
        <v>-0.8</v>
      </c>
    </row>
    <row r="62" spans="1:29" x14ac:dyDescent="0.25">
      <c r="A62" s="105">
        <v>7</v>
      </c>
      <c r="B62" s="105">
        <v>1</v>
      </c>
      <c r="D62" s="107">
        <v>15</v>
      </c>
      <c r="E62" s="107">
        <v>30</v>
      </c>
      <c r="F62" s="107">
        <v>60</v>
      </c>
      <c r="G62" s="107"/>
      <c r="H62" s="107"/>
      <c r="P62" t="s">
        <v>16</v>
      </c>
      <c r="Q62">
        <v>-1</v>
      </c>
      <c r="R62">
        <v>-1</v>
      </c>
      <c r="S62">
        <v>-1</v>
      </c>
      <c r="T62">
        <v>-1</v>
      </c>
      <c r="U62">
        <v>1</v>
      </c>
      <c r="V62">
        <v>1</v>
      </c>
      <c r="W62">
        <v>-1</v>
      </c>
      <c r="X62">
        <v>1</v>
      </c>
      <c r="Y62">
        <v>1</v>
      </c>
      <c r="Z62">
        <v>-1</v>
      </c>
      <c r="AA62">
        <f>AVERAGE($Q$62:$Z$62)</f>
        <v>-0.2</v>
      </c>
    </row>
    <row r="63" spans="1:29" x14ac:dyDescent="0.25">
      <c r="A63" s="105">
        <v>7</v>
      </c>
      <c r="B63" s="105">
        <v>2</v>
      </c>
      <c r="D63" s="107">
        <v>15</v>
      </c>
      <c r="E63" s="107">
        <v>20</v>
      </c>
      <c r="F63" s="107">
        <v>23</v>
      </c>
      <c r="G63" s="107"/>
      <c r="H63" s="107"/>
      <c r="P63" t="s">
        <v>17</v>
      </c>
      <c r="Q63">
        <v>1</v>
      </c>
      <c r="R63">
        <v>-1</v>
      </c>
      <c r="S63">
        <v>-1</v>
      </c>
      <c r="T63">
        <v>1</v>
      </c>
      <c r="U63">
        <v>-1</v>
      </c>
      <c r="V63">
        <v>1</v>
      </c>
      <c r="W63">
        <v>-1</v>
      </c>
      <c r="X63">
        <v>-1</v>
      </c>
      <c r="Y63">
        <v>1</v>
      </c>
      <c r="Z63">
        <v>1</v>
      </c>
      <c r="AA63">
        <f>AVERAGE($Q$63:$Z$63)</f>
        <v>0</v>
      </c>
    </row>
    <row r="64" spans="1:29" x14ac:dyDescent="0.25">
      <c r="A64" s="105">
        <v>7</v>
      </c>
      <c r="B64" s="105">
        <v>3</v>
      </c>
      <c r="D64" s="107">
        <v>100</v>
      </c>
      <c r="E64" s="107">
        <v>150</v>
      </c>
      <c r="F64" s="107">
        <v>500</v>
      </c>
      <c r="G64" s="107"/>
      <c r="H64" s="107"/>
      <c r="P64" t="s">
        <v>18</v>
      </c>
      <c r="Q64">
        <v>-1</v>
      </c>
      <c r="R64">
        <v>-1</v>
      </c>
      <c r="S64">
        <v>-1</v>
      </c>
      <c r="T64">
        <v>-1</v>
      </c>
      <c r="U64">
        <v>-1</v>
      </c>
      <c r="V64">
        <v>-1</v>
      </c>
      <c r="W64">
        <v>-1</v>
      </c>
      <c r="X64">
        <v>1</v>
      </c>
      <c r="Y64">
        <v>-1</v>
      </c>
      <c r="Z64">
        <v>-1</v>
      </c>
      <c r="AA64">
        <f>AVERAGE($Q$64:$Z$64)</f>
        <v>-0.8</v>
      </c>
    </row>
    <row r="65" spans="1:30" x14ac:dyDescent="0.25">
      <c r="A65" s="105">
        <v>7</v>
      </c>
      <c r="B65" s="105">
        <v>4</v>
      </c>
      <c r="D65" s="107">
        <v>3</v>
      </c>
      <c r="E65" s="107">
        <v>8</v>
      </c>
      <c r="F65" s="107">
        <v>15</v>
      </c>
      <c r="G65" s="107"/>
      <c r="H65" s="107"/>
      <c r="P65" t="s">
        <v>19</v>
      </c>
      <c r="Q65">
        <v>1</v>
      </c>
      <c r="R65">
        <v>1</v>
      </c>
      <c r="S65">
        <v>-1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-1</v>
      </c>
      <c r="AA65">
        <f>AVERAGE($Q$65:$Z$65)</f>
        <v>0.6</v>
      </c>
    </row>
    <row r="66" spans="1:30" x14ac:dyDescent="0.25">
      <c r="A66" s="105">
        <v>7</v>
      </c>
      <c r="B66" s="105">
        <v>5</v>
      </c>
      <c r="D66" s="107">
        <v>50</v>
      </c>
      <c r="E66" s="107">
        <v>150</v>
      </c>
      <c r="F66" s="107">
        <v>280</v>
      </c>
      <c r="G66" s="107"/>
      <c r="H66" s="107"/>
      <c r="P66" t="s">
        <v>79</v>
      </c>
      <c r="Q66">
        <f>AVERAGE($Q$47:$Q$65)</f>
        <v>-0.36842105263157893</v>
      </c>
      <c r="R66">
        <f>AVERAGE($R$47:$R$65)</f>
        <v>5.2631578947368418E-2</v>
      </c>
      <c r="S66">
        <f>AVERAGE($S$47:$S$65)</f>
        <v>-0.89473684210526316</v>
      </c>
      <c r="T66">
        <f>AVERAGE($T$47:$T$65)</f>
        <v>-0.15789473684210525</v>
      </c>
      <c r="U66">
        <f>AVERAGE($U$47:$U$65)</f>
        <v>-0.57894736842105265</v>
      </c>
      <c r="V66">
        <f>AVERAGE($V$47:$V$65)</f>
        <v>-5.2631578947368418E-2</v>
      </c>
      <c r="W66">
        <f>AVERAGE($W$47:$W$65)</f>
        <v>5.2631578947368418E-2</v>
      </c>
      <c r="X66">
        <f>AVERAGE($X$47:$X$65)</f>
        <v>0.36842105263157893</v>
      </c>
      <c r="Y66">
        <f>AVERAGE($Y$47:$Y$65)</f>
        <v>-0.36842105263157893</v>
      </c>
      <c r="Z66">
        <f>AVERAGE($Z$47:$Z$65)</f>
        <v>-0.89473684210526316</v>
      </c>
    </row>
    <row r="67" spans="1:30" x14ac:dyDescent="0.25">
      <c r="A67" s="105">
        <v>7</v>
      </c>
      <c r="B67" s="105">
        <v>6</v>
      </c>
      <c r="D67" s="107">
        <v>2000</v>
      </c>
      <c r="E67" s="107">
        <v>10000</v>
      </c>
      <c r="F67" s="107">
        <v>20000</v>
      </c>
      <c r="G67" s="107"/>
      <c r="H67" s="107"/>
    </row>
    <row r="68" spans="1:30" x14ac:dyDescent="0.25">
      <c r="A68" s="105">
        <v>7</v>
      </c>
      <c r="B68" s="105">
        <v>7</v>
      </c>
      <c r="D68" s="107">
        <v>20</v>
      </c>
      <c r="E68" s="107">
        <v>80</v>
      </c>
      <c r="F68" s="107">
        <v>200</v>
      </c>
      <c r="G68" s="107"/>
      <c r="H68" s="107"/>
    </row>
    <row r="69" spans="1:30" x14ac:dyDescent="0.25">
      <c r="A69" s="105">
        <v>7</v>
      </c>
      <c r="B69" s="105">
        <v>8</v>
      </c>
      <c r="D69" s="107">
        <v>20</v>
      </c>
      <c r="E69" s="107">
        <v>40</v>
      </c>
      <c r="F69" s="107">
        <v>50</v>
      </c>
      <c r="G69" s="107"/>
      <c r="H69" s="107"/>
      <c r="P69" t="s">
        <v>218</v>
      </c>
      <c r="Q69" t="s">
        <v>81</v>
      </c>
      <c r="R69" t="s">
        <v>82</v>
      </c>
      <c r="S69" t="s">
        <v>83</v>
      </c>
      <c r="T69" t="s">
        <v>84</v>
      </c>
      <c r="U69" t="s">
        <v>85</v>
      </c>
      <c r="V69" t="s">
        <v>86</v>
      </c>
      <c r="W69" t="s">
        <v>87</v>
      </c>
      <c r="X69" t="s">
        <v>88</v>
      </c>
      <c r="Y69" t="s">
        <v>89</v>
      </c>
      <c r="Z69" t="s">
        <v>90</v>
      </c>
      <c r="AA69" t="s">
        <v>80</v>
      </c>
      <c r="AB69" t="s">
        <v>443</v>
      </c>
      <c r="AD69" t="s">
        <v>42</v>
      </c>
    </row>
    <row r="70" spans="1:30" x14ac:dyDescent="0.25">
      <c r="A70" s="105">
        <v>7</v>
      </c>
      <c r="B70" s="105">
        <v>9</v>
      </c>
      <c r="D70" s="107">
        <v>800</v>
      </c>
      <c r="E70" s="107">
        <v>1500</v>
      </c>
      <c r="F70" s="107">
        <v>5000</v>
      </c>
      <c r="G70" s="107"/>
      <c r="H70" s="107"/>
      <c r="P70" t="s">
        <v>1</v>
      </c>
      <c r="Q70">
        <v>0.54545454545454541</v>
      </c>
      <c r="R70">
        <v>0.25</v>
      </c>
      <c r="S70">
        <v>0.63636363636363635</v>
      </c>
      <c r="T70">
        <v>0.25</v>
      </c>
      <c r="U70">
        <v>0.98611111111111116</v>
      </c>
      <c r="V70">
        <v>0.60861056751467713</v>
      </c>
      <c r="W70">
        <v>0.83333333333333337</v>
      </c>
      <c r="X70">
        <v>0.42857142857142855</v>
      </c>
      <c r="Y70">
        <v>0.5</v>
      </c>
      <c r="Z70">
        <v>0.8</v>
      </c>
      <c r="AA70">
        <f>AVERAGE($Q$70:$Z$70)</f>
        <v>0.58384446223487318</v>
      </c>
      <c r="AB70" t="s">
        <v>52</v>
      </c>
      <c r="AC70">
        <f>VARP($Q$89:$Z$89)</f>
        <v>6925217398175.207</v>
      </c>
      <c r="AD70">
        <f>AC70/AC72</f>
        <v>9.5744839560301637E-2</v>
      </c>
    </row>
    <row r="71" spans="1:30" x14ac:dyDescent="0.25">
      <c r="A71" s="105">
        <v>7</v>
      </c>
      <c r="B71" s="105">
        <v>10</v>
      </c>
      <c r="D71" s="107">
        <v>3</v>
      </c>
      <c r="E71" s="107">
        <v>8</v>
      </c>
      <c r="F71" s="107">
        <v>25</v>
      </c>
      <c r="G71" s="107"/>
      <c r="H71" s="107"/>
      <c r="P71" t="s">
        <v>2</v>
      </c>
      <c r="Q71">
        <v>0.13636363636363635</v>
      </c>
      <c r="R71">
        <v>0.5</v>
      </c>
      <c r="S71">
        <v>2.6363636363636362</v>
      </c>
      <c r="T71">
        <v>2.3333333333333335</v>
      </c>
      <c r="U71">
        <v>0.9916666666666667</v>
      </c>
      <c r="V71">
        <v>0.95694716242661448</v>
      </c>
      <c r="W71">
        <v>1.5</v>
      </c>
      <c r="X71">
        <v>0.42857142857142855</v>
      </c>
      <c r="Y71">
        <v>0.9</v>
      </c>
      <c r="Z71">
        <v>0.98</v>
      </c>
      <c r="AA71">
        <f>AVERAGE($Q$71:$Z$71)</f>
        <v>1.1363245863725318</v>
      </c>
      <c r="AB71" t="s">
        <v>54</v>
      </c>
      <c r="AC71">
        <f>VARP($AA$70:$AA$88)</f>
        <v>6540457711153.3936</v>
      </c>
      <c r="AD71">
        <f>AC71/AC72</f>
        <v>9.042533081637652E-2</v>
      </c>
    </row>
    <row r="72" spans="1:30" x14ac:dyDescent="0.25">
      <c r="A72" s="105">
        <v>8</v>
      </c>
      <c r="B72" s="105">
        <v>1</v>
      </c>
      <c r="D72" s="107">
        <v>500</v>
      </c>
      <c r="E72" s="107">
        <v>1000</v>
      </c>
      <c r="F72" s="107">
        <v>1500</v>
      </c>
      <c r="G72" s="107"/>
      <c r="H72" s="107"/>
      <c r="P72" t="s">
        <v>3</v>
      </c>
      <c r="Q72">
        <v>2.4090909090909092</v>
      </c>
      <c r="R72">
        <v>0.5</v>
      </c>
      <c r="S72">
        <v>0.94545454545454544</v>
      </c>
      <c r="T72">
        <v>82.333333333333329</v>
      </c>
      <c r="U72">
        <v>0.99305555555555558</v>
      </c>
      <c r="V72">
        <v>96.847358121330728</v>
      </c>
      <c r="W72">
        <v>0</v>
      </c>
      <c r="X72">
        <v>1.8571428571428572</v>
      </c>
      <c r="Y72">
        <v>1.5</v>
      </c>
      <c r="Z72">
        <v>0.94</v>
      </c>
      <c r="AA72">
        <f>AVERAGE($Q$72:$Z$72)</f>
        <v>18.83254353219079</v>
      </c>
      <c r="AB72" t="s">
        <v>57</v>
      </c>
      <c r="AC72">
        <f>VARP($Q$70:$Z$88)</f>
        <v>72329928484694.922</v>
      </c>
    </row>
    <row r="73" spans="1:30" x14ac:dyDescent="0.25">
      <c r="A73" s="105">
        <v>8</v>
      </c>
      <c r="B73" s="105">
        <v>2</v>
      </c>
      <c r="D73" s="107">
        <v>50</v>
      </c>
      <c r="E73" s="107">
        <v>70</v>
      </c>
      <c r="F73" s="107">
        <v>80</v>
      </c>
      <c r="G73" s="107"/>
      <c r="H73" s="107"/>
      <c r="P73" t="s">
        <v>4</v>
      </c>
      <c r="Q73">
        <v>1.2727272727272727</v>
      </c>
      <c r="R73">
        <v>0.5</v>
      </c>
      <c r="S73">
        <v>0.92727272727272725</v>
      </c>
      <c r="T73">
        <v>0.99916666666666665</v>
      </c>
      <c r="U73">
        <v>1.7777777777777777</v>
      </c>
      <c r="V73">
        <v>0.88258317025440314</v>
      </c>
      <c r="W73">
        <v>0.75</v>
      </c>
      <c r="X73">
        <v>0.42857142857142855</v>
      </c>
      <c r="Y73">
        <v>0.4</v>
      </c>
      <c r="Z73">
        <v>0.8</v>
      </c>
      <c r="AA73">
        <f>AVERAGE($Q$73:$Z$73)</f>
        <v>0.87380990432702765</v>
      </c>
      <c r="AB73" t="s">
        <v>384</v>
      </c>
      <c r="AC73">
        <f>AVERAGE($Q$70:$Z$88)</f>
        <v>877202.92308012932</v>
      </c>
    </row>
    <row r="74" spans="1:30" x14ac:dyDescent="0.25">
      <c r="A74" s="105">
        <v>8</v>
      </c>
      <c r="B74" s="105">
        <v>3</v>
      </c>
      <c r="D74" s="107">
        <v>300</v>
      </c>
      <c r="E74" s="107">
        <v>450</v>
      </c>
      <c r="F74" s="107">
        <v>800</v>
      </c>
      <c r="G74" s="107"/>
      <c r="H74" s="107"/>
      <c r="P74" t="s">
        <v>5</v>
      </c>
      <c r="Q74">
        <v>21.727272727272727</v>
      </c>
      <c r="R74">
        <v>0</v>
      </c>
      <c r="S74">
        <v>0.96363636363636362</v>
      </c>
      <c r="T74">
        <v>1.0833333333333333</v>
      </c>
      <c r="U74">
        <v>0.99444444444444446</v>
      </c>
      <c r="V74">
        <v>0.80430528375733856</v>
      </c>
      <c r="W74">
        <v>0.33333333333333331</v>
      </c>
      <c r="X74">
        <v>0.19047619047619047</v>
      </c>
      <c r="Y74">
        <v>0.9</v>
      </c>
      <c r="Z74">
        <v>0.92</v>
      </c>
      <c r="AA74">
        <f>AVERAGE($Q$74:$Z$74)</f>
        <v>2.7916801676253726</v>
      </c>
      <c r="AB74" t="s">
        <v>385</v>
      </c>
      <c r="AC74">
        <f>AC73*190</f>
        <v>166668555.38522458</v>
      </c>
    </row>
    <row r="75" spans="1:30" x14ac:dyDescent="0.25">
      <c r="A75" s="105">
        <v>8</v>
      </c>
      <c r="B75" s="105">
        <v>4</v>
      </c>
      <c r="D75" s="107">
        <v>100</v>
      </c>
      <c r="E75" s="107">
        <v>1500</v>
      </c>
      <c r="F75" s="107">
        <v>2000</v>
      </c>
      <c r="G75" s="107"/>
      <c r="H75" s="107"/>
      <c r="P75" t="s">
        <v>6</v>
      </c>
      <c r="Q75">
        <v>7.9772727272727275</v>
      </c>
      <c r="R75">
        <v>0.5</v>
      </c>
      <c r="S75">
        <v>13.545454545454545</v>
      </c>
      <c r="T75">
        <v>0.16666666666666666</v>
      </c>
      <c r="U75">
        <v>0.97222222222222221</v>
      </c>
      <c r="V75">
        <v>0.2172211350293542</v>
      </c>
      <c r="W75">
        <v>82.333333333333329</v>
      </c>
      <c r="X75">
        <v>0.42857142857142855</v>
      </c>
      <c r="Y75">
        <v>0.75</v>
      </c>
      <c r="Z75">
        <v>0.96</v>
      </c>
      <c r="AA75">
        <f>AVERAGE($Q$75:$Z$75)</f>
        <v>10.785074205855027</v>
      </c>
    </row>
    <row r="76" spans="1:30" x14ac:dyDescent="0.25">
      <c r="A76" s="105">
        <v>8</v>
      </c>
      <c r="B76" s="105">
        <v>5</v>
      </c>
      <c r="D76" s="107">
        <v>1000</v>
      </c>
      <c r="E76" s="107">
        <v>28000</v>
      </c>
      <c r="F76" s="107">
        <v>6000000</v>
      </c>
      <c r="G76" s="107"/>
      <c r="H76" s="107"/>
      <c r="P76" t="s">
        <v>7</v>
      </c>
      <c r="Q76">
        <v>0.31818181818181818</v>
      </c>
      <c r="R76">
        <v>0.5</v>
      </c>
      <c r="S76">
        <v>1.7272727272727273</v>
      </c>
      <c r="T76">
        <v>0.33333333333333331</v>
      </c>
      <c r="U76">
        <v>0.95833333333333337</v>
      </c>
      <c r="V76">
        <v>0.95694716242661448</v>
      </c>
      <c r="W76">
        <v>0.33333333333333331</v>
      </c>
      <c r="X76">
        <v>0.90476190476190477</v>
      </c>
      <c r="Y76">
        <v>6.5</v>
      </c>
      <c r="Z76">
        <v>0.96799999999999997</v>
      </c>
      <c r="AA76">
        <f>AVERAGE($Q$76:$Z$76)</f>
        <v>1.3500163612643064</v>
      </c>
    </row>
    <row r="77" spans="1:30" x14ac:dyDescent="0.25">
      <c r="A77" s="105">
        <v>8</v>
      </c>
      <c r="B77" s="105">
        <v>6</v>
      </c>
      <c r="D77" s="107">
        <v>5000</v>
      </c>
      <c r="E77" s="107">
        <v>30000</v>
      </c>
      <c r="F77" s="107">
        <v>80000</v>
      </c>
      <c r="G77" s="107"/>
      <c r="H77" s="107"/>
      <c r="P77" t="s">
        <v>8</v>
      </c>
      <c r="Q77">
        <v>21.727272727272727</v>
      </c>
      <c r="R77">
        <v>0.75</v>
      </c>
      <c r="S77">
        <v>7.1818181818181817</v>
      </c>
      <c r="T77">
        <v>124</v>
      </c>
      <c r="U77">
        <v>6.7777777777777777</v>
      </c>
      <c r="V77">
        <v>4.8708414872798436</v>
      </c>
      <c r="W77">
        <v>4.833333333333333</v>
      </c>
      <c r="X77">
        <v>0.19047619047619047</v>
      </c>
      <c r="Y77">
        <v>0.5</v>
      </c>
      <c r="Z77">
        <v>0.84</v>
      </c>
      <c r="AA77">
        <f>AVERAGE($Q$77:$Z$77)</f>
        <v>17.167151969795807</v>
      </c>
    </row>
    <row r="78" spans="1:30" x14ac:dyDescent="0.25">
      <c r="A78" s="105">
        <v>8</v>
      </c>
      <c r="B78" s="105">
        <v>7</v>
      </c>
      <c r="D78" s="107">
        <v>250</v>
      </c>
      <c r="E78" s="107">
        <v>350</v>
      </c>
      <c r="F78" s="107">
        <v>600</v>
      </c>
      <c r="G78" s="107"/>
      <c r="H78" s="107"/>
      <c r="P78" t="s">
        <v>9</v>
      </c>
      <c r="Q78">
        <v>10.363636363636363</v>
      </c>
      <c r="R78">
        <v>0.75</v>
      </c>
      <c r="S78">
        <v>0.81818181818181823</v>
      </c>
      <c r="T78">
        <v>19.833333333333332</v>
      </c>
      <c r="U78">
        <v>0.9966666666666667</v>
      </c>
      <c r="V78">
        <v>2.1526418786692758E-2</v>
      </c>
      <c r="W78">
        <v>0.8666666666666667</v>
      </c>
      <c r="X78">
        <v>4.7619047619047616E-2</v>
      </c>
      <c r="Y78">
        <v>14</v>
      </c>
      <c r="Z78">
        <v>0.8</v>
      </c>
      <c r="AA78">
        <f>AVERAGE($Q$78:$Z$78)</f>
        <v>4.8497630314890596</v>
      </c>
    </row>
    <row r="79" spans="1:30" x14ac:dyDescent="0.25">
      <c r="A79" s="105">
        <v>8</v>
      </c>
      <c r="B79" s="105">
        <v>8</v>
      </c>
      <c r="D79" s="107">
        <v>10</v>
      </c>
      <c r="E79" s="107">
        <v>25</v>
      </c>
      <c r="F79" s="107">
        <v>35</v>
      </c>
      <c r="G79" s="107"/>
      <c r="H79" s="107"/>
      <c r="P79" t="s">
        <v>10</v>
      </c>
      <c r="Q79">
        <v>567.18181818181813</v>
      </c>
      <c r="R79">
        <v>0.25</v>
      </c>
      <c r="S79">
        <v>0.45454545454545453</v>
      </c>
      <c r="T79">
        <v>0.25</v>
      </c>
      <c r="U79">
        <v>0.99861111111111112</v>
      </c>
      <c r="V79">
        <v>0.99021526418786687</v>
      </c>
      <c r="W79">
        <v>0.83333333333333337</v>
      </c>
      <c r="X79">
        <v>1.1428571428571428</v>
      </c>
      <c r="Y79">
        <v>0.92500000000000004</v>
      </c>
      <c r="Z79">
        <v>0.84</v>
      </c>
      <c r="AA79">
        <f>AVERAGE($Q$79:$Z$79)</f>
        <v>57.386638048785315</v>
      </c>
    </row>
    <row r="80" spans="1:30" x14ac:dyDescent="0.25">
      <c r="A80" s="105">
        <v>8</v>
      </c>
      <c r="B80" s="105">
        <v>9</v>
      </c>
      <c r="D80" s="107">
        <v>30</v>
      </c>
      <c r="E80" s="107">
        <v>100</v>
      </c>
      <c r="F80" s="107">
        <v>300</v>
      </c>
      <c r="G80" s="107"/>
      <c r="H80" s="107"/>
      <c r="P80" t="s">
        <v>11</v>
      </c>
      <c r="Q80">
        <v>67.181818181818187</v>
      </c>
      <c r="R80">
        <v>0.5</v>
      </c>
      <c r="S80">
        <v>0.96363636363636362</v>
      </c>
      <c r="T80">
        <v>32.333333333333336</v>
      </c>
      <c r="U80">
        <v>0.86111111111111116</v>
      </c>
      <c r="V80">
        <v>0.89236790606653615</v>
      </c>
      <c r="W80">
        <v>0.66666666666666663</v>
      </c>
      <c r="X80">
        <v>0.42857142857142855</v>
      </c>
      <c r="Y80">
        <v>0.99</v>
      </c>
      <c r="Z80">
        <v>0.92</v>
      </c>
      <c r="AA80">
        <f>AVERAGE($Q$80:$Z$80)</f>
        <v>10.573750499120365</v>
      </c>
    </row>
    <row r="81" spans="1:27" x14ac:dyDescent="0.25">
      <c r="A81" s="105">
        <v>8</v>
      </c>
      <c r="B81" s="105">
        <v>10</v>
      </c>
      <c r="D81" s="107">
        <v>5</v>
      </c>
      <c r="E81" s="107">
        <v>40</v>
      </c>
      <c r="F81" s="107">
        <v>60</v>
      </c>
      <c r="G81" s="107"/>
      <c r="H81" s="107"/>
      <c r="P81" t="s">
        <v>12</v>
      </c>
      <c r="Q81">
        <v>362.63636363636363</v>
      </c>
      <c r="R81">
        <v>0.25</v>
      </c>
      <c r="S81">
        <v>0.90909090909090906</v>
      </c>
      <c r="T81">
        <v>0.16666666666666666</v>
      </c>
      <c r="U81">
        <v>0.72222222222222221</v>
      </c>
      <c r="V81">
        <v>0.9943248532289628</v>
      </c>
      <c r="W81">
        <v>0.16666666666666666</v>
      </c>
      <c r="X81">
        <v>4.7619047619047616E-2</v>
      </c>
      <c r="Y81">
        <v>0.98499999999999999</v>
      </c>
      <c r="Z81">
        <v>0.98</v>
      </c>
      <c r="AA81">
        <f>AVERAGE($Q$81:$Z$81)</f>
        <v>36.785795400185819</v>
      </c>
    </row>
    <row r="82" spans="1:27" x14ac:dyDescent="0.25">
      <c r="A82" s="105">
        <v>9</v>
      </c>
      <c r="B82" s="105">
        <v>1</v>
      </c>
      <c r="D82" s="107">
        <v>100</v>
      </c>
      <c r="E82" s="107">
        <v>500</v>
      </c>
      <c r="F82" s="107">
        <v>10000</v>
      </c>
      <c r="G82" s="107"/>
      <c r="H82" s="107"/>
      <c r="P82" t="s">
        <v>13</v>
      </c>
      <c r="Q82">
        <v>1.8409090909090908</v>
      </c>
      <c r="R82">
        <v>0.875</v>
      </c>
      <c r="S82">
        <v>0.81818181818181823</v>
      </c>
      <c r="T82">
        <v>83333332.333333328</v>
      </c>
      <c r="U82">
        <v>0.91666666666666663</v>
      </c>
      <c r="V82">
        <v>0.96575342465753422</v>
      </c>
      <c r="W82">
        <v>0.66666666666666663</v>
      </c>
      <c r="X82">
        <v>0.2857142857142857</v>
      </c>
      <c r="Y82">
        <v>0.98499999999999999</v>
      </c>
      <c r="Z82">
        <v>0.92</v>
      </c>
      <c r="AA82">
        <f>AVERAGE($Q$82:$Z$82)</f>
        <v>8333334.060722528</v>
      </c>
    </row>
    <row r="83" spans="1:27" x14ac:dyDescent="0.25">
      <c r="A83" s="105">
        <v>9</v>
      </c>
      <c r="B83" s="105">
        <v>2</v>
      </c>
      <c r="D83" s="107">
        <v>5</v>
      </c>
      <c r="E83" s="107">
        <v>10</v>
      </c>
      <c r="F83" s="107">
        <v>15</v>
      </c>
      <c r="G83" s="107"/>
      <c r="H83" s="107"/>
      <c r="P83" t="s">
        <v>14</v>
      </c>
      <c r="Q83">
        <v>0.70454545454545459</v>
      </c>
      <c r="R83">
        <v>0.875</v>
      </c>
      <c r="S83">
        <v>0.89090909090909087</v>
      </c>
      <c r="T83">
        <v>83333332.333333328</v>
      </c>
      <c r="U83">
        <v>0.94861111111111107</v>
      </c>
      <c r="V83">
        <v>0.97064579256360073</v>
      </c>
      <c r="W83">
        <v>0.25</v>
      </c>
      <c r="X83">
        <v>0.38095238095238093</v>
      </c>
      <c r="Y83">
        <v>0.99</v>
      </c>
      <c r="Z83">
        <v>0.92400000000000004</v>
      </c>
      <c r="AA83">
        <f>AVERAGE($Q$83:$Z$83)</f>
        <v>8333333.9267997146</v>
      </c>
    </row>
    <row r="84" spans="1:27" x14ac:dyDescent="0.25">
      <c r="A84" s="105">
        <v>9</v>
      </c>
      <c r="B84" s="105">
        <v>3</v>
      </c>
      <c r="D84" s="107">
        <v>5</v>
      </c>
      <c r="E84" s="107">
        <v>10</v>
      </c>
      <c r="F84" s="107">
        <v>30</v>
      </c>
      <c r="G84" s="107"/>
      <c r="H84" s="107"/>
      <c r="P84" t="s">
        <v>15</v>
      </c>
      <c r="Q84">
        <v>5.8181818181818183</v>
      </c>
      <c r="R84">
        <v>0.375</v>
      </c>
      <c r="S84">
        <v>0.94545454545454544</v>
      </c>
      <c r="T84">
        <v>9.4166666666666661</v>
      </c>
      <c r="U84">
        <v>0.99888888888888894</v>
      </c>
      <c r="V84">
        <v>0.95107632093933459</v>
      </c>
      <c r="W84">
        <v>0.33333333333333331</v>
      </c>
      <c r="X84">
        <v>0.42857142857142855</v>
      </c>
      <c r="Y84">
        <v>0.92500000000000004</v>
      </c>
      <c r="Z84">
        <v>0.98</v>
      </c>
      <c r="AA84">
        <f>AVERAGE($Q$84:$Z$84)</f>
        <v>2.1172173002036017</v>
      </c>
    </row>
    <row r="85" spans="1:27" x14ac:dyDescent="0.25">
      <c r="A85" s="105">
        <v>9</v>
      </c>
      <c r="B85" s="105">
        <v>4</v>
      </c>
      <c r="D85" s="107">
        <v>100</v>
      </c>
      <c r="E85" s="107">
        <v>250</v>
      </c>
      <c r="F85" s="107">
        <v>500</v>
      </c>
      <c r="G85" s="107"/>
      <c r="H85" s="107"/>
      <c r="P85" t="s">
        <v>16</v>
      </c>
      <c r="Q85">
        <v>33.090909090909093</v>
      </c>
      <c r="R85">
        <v>0.875</v>
      </c>
      <c r="S85">
        <v>53.545454545454547</v>
      </c>
      <c r="T85">
        <v>0.83333333333333337</v>
      </c>
      <c r="U85">
        <v>0.72222222222222221</v>
      </c>
      <c r="V85">
        <v>2.9138943248532287</v>
      </c>
      <c r="W85">
        <v>0.91666666666666663</v>
      </c>
      <c r="X85">
        <v>0.42857142857142855</v>
      </c>
      <c r="Y85">
        <v>0</v>
      </c>
      <c r="Z85">
        <v>1.4</v>
      </c>
      <c r="AA85">
        <f>AVERAGE($Q$85:$Z$85)</f>
        <v>9.472605161201054</v>
      </c>
    </row>
    <row r="86" spans="1:27" x14ac:dyDescent="0.25">
      <c r="A86" s="105">
        <v>9</v>
      </c>
      <c r="B86" s="105">
        <v>5</v>
      </c>
      <c r="D86" s="107">
        <v>8</v>
      </c>
      <c r="E86" s="107">
        <v>12</v>
      </c>
      <c r="F86" s="107">
        <v>50</v>
      </c>
      <c r="G86" s="107"/>
      <c r="H86" s="107"/>
      <c r="P86" t="s">
        <v>17</v>
      </c>
      <c r="Q86">
        <v>1.2727272727272727</v>
      </c>
      <c r="R86">
        <v>0.82499999999999996</v>
      </c>
      <c r="S86">
        <v>0.89090909090909087</v>
      </c>
      <c r="T86">
        <v>19.833333333333332</v>
      </c>
      <c r="U86">
        <v>0.98611111111111116</v>
      </c>
      <c r="V86">
        <v>2.9138943248532287</v>
      </c>
      <c r="W86">
        <v>9</v>
      </c>
      <c r="X86">
        <v>0.61904761904761907</v>
      </c>
      <c r="Y86">
        <v>0</v>
      </c>
      <c r="Z86">
        <v>0.92</v>
      </c>
      <c r="AA86">
        <f>AVERAGE($Q$86:$Z$86)</f>
        <v>3.7261022751981656</v>
      </c>
    </row>
    <row r="87" spans="1:27" x14ac:dyDescent="0.25">
      <c r="A87" s="105">
        <v>9</v>
      </c>
      <c r="B87" s="105">
        <v>6</v>
      </c>
      <c r="D87" s="107">
        <v>2000</v>
      </c>
      <c r="E87" s="107">
        <v>5000</v>
      </c>
      <c r="F87" s="107">
        <v>10000</v>
      </c>
      <c r="G87" s="107"/>
      <c r="H87" s="107"/>
      <c r="P87" t="s">
        <v>18</v>
      </c>
      <c r="Q87">
        <v>40.477272727272727</v>
      </c>
      <c r="R87">
        <v>0.5</v>
      </c>
      <c r="S87">
        <v>0.72727272727272729</v>
      </c>
      <c r="T87">
        <v>0.95833333333333337</v>
      </c>
      <c r="U87">
        <v>0.99986111111111109</v>
      </c>
      <c r="V87">
        <v>2.9138943248532287</v>
      </c>
      <c r="W87">
        <v>0.83333333333333337</v>
      </c>
      <c r="X87">
        <v>0.52380952380952384</v>
      </c>
      <c r="Y87">
        <v>0.9</v>
      </c>
      <c r="Z87">
        <v>7</v>
      </c>
      <c r="AA87">
        <f>AVERAGE($Q$87:$Z$87)</f>
        <v>5.5833777080985989</v>
      </c>
    </row>
    <row r="88" spans="1:27" x14ac:dyDescent="0.25">
      <c r="A88" s="105">
        <v>9</v>
      </c>
      <c r="B88" s="105">
        <v>7</v>
      </c>
      <c r="D88" s="107">
        <v>2</v>
      </c>
      <c r="E88" s="107">
        <v>8</v>
      </c>
      <c r="F88" s="107">
        <v>15</v>
      </c>
      <c r="G88" s="107"/>
      <c r="H88" s="107"/>
      <c r="P88" t="s">
        <v>19</v>
      </c>
      <c r="Q88">
        <v>0.77272727272727271</v>
      </c>
      <c r="R88">
        <v>0.5</v>
      </c>
      <c r="S88">
        <v>17.181818181818183</v>
      </c>
      <c r="T88">
        <v>0.16666666666666666</v>
      </c>
      <c r="U88">
        <v>0.97222222222222221</v>
      </c>
      <c r="V88">
        <v>2.1526418786692758E-2</v>
      </c>
      <c r="W88">
        <v>2.3333333333333335</v>
      </c>
      <c r="X88">
        <v>0.90476190476190477</v>
      </c>
      <c r="Y88">
        <v>1.5</v>
      </c>
      <c r="Z88">
        <v>11</v>
      </c>
      <c r="AA88">
        <f>AVERAGE($Q$88:$Z$88)</f>
        <v>3.5353056000316272</v>
      </c>
    </row>
    <row r="89" spans="1:27" x14ac:dyDescent="0.25">
      <c r="A89" s="105">
        <v>9</v>
      </c>
      <c r="B89" s="105">
        <v>8</v>
      </c>
      <c r="D89" s="107">
        <v>10</v>
      </c>
      <c r="E89" s="107">
        <v>20</v>
      </c>
      <c r="F89" s="107">
        <v>35</v>
      </c>
      <c r="G89" s="107"/>
      <c r="H89" s="107"/>
      <c r="P89" t="s">
        <v>79</v>
      </c>
      <c r="Q89">
        <f>AVERAGE($Q$70:$Q$88)</f>
        <v>60.392344497607631</v>
      </c>
      <c r="R89">
        <f>AVERAGE($R$70:$R$88)</f>
        <v>0.53026315789473677</v>
      </c>
      <c r="S89">
        <f>AVERAGE($S$70:$S$88)</f>
        <v>5.6162679425837325</v>
      </c>
      <c r="T89">
        <f>AVERAGE($T$70:$T$88)</f>
        <v>8771945.2609210536</v>
      </c>
      <c r="U89">
        <f>AVERAGE($U$70:$U$88)</f>
        <v>1.2933991228070176</v>
      </c>
      <c r="V89">
        <f>AVERAGE($V$70:$V$88)</f>
        <v>6.3523122875682363</v>
      </c>
      <c r="W89">
        <f>AVERAGE($W$70:$W$88)</f>
        <v>5.6728070175438585</v>
      </c>
      <c r="X89">
        <f>AVERAGE($X$70:$X$88)</f>
        <v>0.53132832080200498</v>
      </c>
      <c r="Y89">
        <f>AVERAGE($Y$70:$Y$88)</f>
        <v>1.7973684210526315</v>
      </c>
      <c r="Z89">
        <f>AVERAGE($Z$70:$Z$88)</f>
        <v>1.7837894736842104</v>
      </c>
    </row>
    <row r="90" spans="1:27" x14ac:dyDescent="0.25">
      <c r="A90" s="105">
        <v>9</v>
      </c>
      <c r="B90" s="105">
        <v>9</v>
      </c>
      <c r="D90" s="107">
        <v>1500</v>
      </c>
      <c r="E90" s="107">
        <v>3000</v>
      </c>
      <c r="F90" s="107">
        <v>4500</v>
      </c>
      <c r="G90" s="107"/>
      <c r="H90" s="107"/>
    </row>
    <row r="91" spans="1:27" x14ac:dyDescent="0.25">
      <c r="A91" s="105">
        <v>9</v>
      </c>
      <c r="B91" s="105">
        <v>10</v>
      </c>
      <c r="D91" s="107">
        <v>10</v>
      </c>
      <c r="E91" s="107">
        <v>50</v>
      </c>
      <c r="F91" s="107">
        <v>100</v>
      </c>
      <c r="G91" s="107"/>
      <c r="H91" s="107"/>
    </row>
    <row r="92" spans="1:27" x14ac:dyDescent="0.25">
      <c r="A92" s="105">
        <v>10</v>
      </c>
      <c r="B92" s="105">
        <v>1</v>
      </c>
      <c r="D92" s="107">
        <v>5000</v>
      </c>
      <c r="E92" s="107">
        <v>25000</v>
      </c>
      <c r="F92" s="107">
        <v>60000</v>
      </c>
      <c r="G92" s="107"/>
      <c r="H92" s="107"/>
    </row>
    <row r="93" spans="1:27" x14ac:dyDescent="0.25">
      <c r="A93" s="105">
        <v>10</v>
      </c>
      <c r="B93" s="105">
        <v>2</v>
      </c>
      <c r="D93" s="107">
        <v>25</v>
      </c>
      <c r="E93" s="107">
        <v>50</v>
      </c>
      <c r="F93" s="107">
        <v>90</v>
      </c>
      <c r="G93" s="107"/>
      <c r="H93" s="107"/>
    </row>
    <row r="94" spans="1:27" x14ac:dyDescent="0.25">
      <c r="A94" s="105">
        <v>10</v>
      </c>
      <c r="B94" s="105">
        <v>3</v>
      </c>
      <c r="D94" s="107">
        <v>10</v>
      </c>
      <c r="E94" s="107">
        <v>30</v>
      </c>
      <c r="F94" s="107">
        <v>75</v>
      </c>
      <c r="G94" s="107"/>
      <c r="H94" s="107"/>
    </row>
    <row r="95" spans="1:27" x14ac:dyDescent="0.25">
      <c r="A95" s="105">
        <v>10</v>
      </c>
      <c r="B95" s="105">
        <v>4</v>
      </c>
      <c r="D95" s="107">
        <v>5</v>
      </c>
      <c r="E95" s="107">
        <v>15</v>
      </c>
      <c r="F95" s="107">
        <v>30</v>
      </c>
      <c r="G95" s="107"/>
      <c r="H95" s="107"/>
    </row>
    <row r="96" spans="1:27" x14ac:dyDescent="0.25">
      <c r="A96" s="105">
        <v>10</v>
      </c>
      <c r="B96" s="105">
        <v>5</v>
      </c>
      <c r="D96" s="107">
        <v>1</v>
      </c>
      <c r="E96" s="107">
        <v>5</v>
      </c>
      <c r="F96" s="107">
        <v>20</v>
      </c>
      <c r="G96" s="107"/>
      <c r="H96" s="107"/>
    </row>
    <row r="97" spans="1:8" x14ac:dyDescent="0.25">
      <c r="A97" s="105">
        <v>10</v>
      </c>
      <c r="B97" s="105">
        <v>6</v>
      </c>
      <c r="D97" s="107">
        <v>10</v>
      </c>
      <c r="E97" s="107">
        <v>50</v>
      </c>
      <c r="F97" s="107">
        <v>100</v>
      </c>
      <c r="G97" s="107"/>
      <c r="H97" s="107"/>
    </row>
    <row r="98" spans="1:8" x14ac:dyDescent="0.25">
      <c r="A98" s="105">
        <v>10</v>
      </c>
      <c r="B98" s="105">
        <v>7</v>
      </c>
      <c r="D98" s="107">
        <v>5</v>
      </c>
      <c r="E98" s="107">
        <v>10</v>
      </c>
      <c r="F98" s="107">
        <v>50</v>
      </c>
      <c r="G98" s="107"/>
      <c r="H98" s="107"/>
    </row>
    <row r="99" spans="1:8" x14ac:dyDescent="0.25">
      <c r="A99" s="105">
        <v>10</v>
      </c>
      <c r="B99" s="105">
        <v>8</v>
      </c>
      <c r="D99" s="107">
        <v>20</v>
      </c>
      <c r="E99" s="107">
        <v>45</v>
      </c>
      <c r="F99" s="107">
        <v>70</v>
      </c>
      <c r="G99" s="107"/>
      <c r="H99" s="107"/>
    </row>
    <row r="100" spans="1:8" x14ac:dyDescent="0.25">
      <c r="A100" s="105">
        <v>10</v>
      </c>
      <c r="B100" s="105">
        <v>9</v>
      </c>
      <c r="D100" s="107">
        <v>5</v>
      </c>
      <c r="E100" s="107">
        <v>15</v>
      </c>
      <c r="F100" s="107">
        <v>30</v>
      </c>
      <c r="G100" s="107"/>
      <c r="H100" s="107"/>
    </row>
    <row r="101" spans="1:8" x14ac:dyDescent="0.25">
      <c r="A101" s="105">
        <v>10</v>
      </c>
      <c r="B101" s="105">
        <v>10</v>
      </c>
      <c r="D101" s="107">
        <v>10</v>
      </c>
      <c r="E101" s="107">
        <v>40</v>
      </c>
      <c r="F101" s="107">
        <v>90</v>
      </c>
      <c r="G101" s="107"/>
      <c r="H101" s="107"/>
    </row>
    <row r="102" spans="1:8" x14ac:dyDescent="0.25">
      <c r="A102" s="105">
        <v>11</v>
      </c>
      <c r="B102" s="105">
        <v>1</v>
      </c>
      <c r="D102" s="107">
        <v>500</v>
      </c>
      <c r="E102" s="107">
        <v>3000</v>
      </c>
      <c r="F102" s="107">
        <v>5000</v>
      </c>
      <c r="G102" s="107"/>
      <c r="H102" s="107"/>
    </row>
    <row r="103" spans="1:8" x14ac:dyDescent="0.25">
      <c r="A103" s="105">
        <v>11</v>
      </c>
      <c r="B103" s="105">
        <v>2</v>
      </c>
      <c r="D103" s="107">
        <v>30</v>
      </c>
      <c r="E103" s="107">
        <v>60</v>
      </c>
      <c r="F103" s="107">
        <v>90</v>
      </c>
      <c r="G103" s="107"/>
      <c r="H103" s="107"/>
    </row>
    <row r="104" spans="1:8" x14ac:dyDescent="0.25">
      <c r="A104" s="105">
        <v>11</v>
      </c>
      <c r="B104" s="105">
        <v>3</v>
      </c>
      <c r="D104" s="107">
        <v>0</v>
      </c>
      <c r="E104" s="107">
        <v>2</v>
      </c>
      <c r="F104" s="107">
        <v>3</v>
      </c>
      <c r="G104" s="107"/>
      <c r="H104" s="107"/>
    </row>
    <row r="105" spans="1:8" x14ac:dyDescent="0.25">
      <c r="A105" s="105">
        <v>11</v>
      </c>
      <c r="B105" s="105">
        <v>4</v>
      </c>
      <c r="D105" s="107">
        <v>200</v>
      </c>
      <c r="E105" s="107">
        <v>400</v>
      </c>
      <c r="F105" s="107">
        <v>1500</v>
      </c>
      <c r="G105" s="107"/>
      <c r="H105" s="107"/>
    </row>
    <row r="106" spans="1:8" x14ac:dyDescent="0.25">
      <c r="A106" s="105">
        <v>11</v>
      </c>
      <c r="B106" s="105">
        <v>5</v>
      </c>
      <c r="D106" s="107">
        <v>100</v>
      </c>
      <c r="E106" s="107">
        <v>500</v>
      </c>
      <c r="F106" s="107">
        <v>1000</v>
      </c>
      <c r="G106" s="107"/>
      <c r="H106" s="107"/>
    </row>
    <row r="107" spans="1:8" x14ac:dyDescent="0.25">
      <c r="A107" s="105">
        <v>11</v>
      </c>
      <c r="B107" s="105">
        <v>6</v>
      </c>
      <c r="D107" s="107">
        <v>40</v>
      </c>
      <c r="E107" s="107">
        <v>550</v>
      </c>
      <c r="F107" s="107">
        <v>5000</v>
      </c>
      <c r="G107" s="107"/>
      <c r="H107" s="107"/>
    </row>
    <row r="108" spans="1:8" x14ac:dyDescent="0.25">
      <c r="A108" s="105">
        <v>11</v>
      </c>
      <c r="B108" s="105">
        <v>7</v>
      </c>
      <c r="D108" s="107">
        <v>30</v>
      </c>
      <c r="E108" s="107">
        <v>100</v>
      </c>
      <c r="F108" s="107">
        <v>300</v>
      </c>
      <c r="G108" s="107"/>
      <c r="H108" s="107"/>
    </row>
    <row r="109" spans="1:8" x14ac:dyDescent="0.25">
      <c r="A109" s="105">
        <v>11</v>
      </c>
      <c r="B109" s="105">
        <v>8</v>
      </c>
      <c r="D109" s="107">
        <v>20</v>
      </c>
      <c r="E109" s="107">
        <v>30</v>
      </c>
      <c r="F109" s="107">
        <v>45</v>
      </c>
      <c r="G109" s="107"/>
      <c r="H109" s="107"/>
    </row>
    <row r="110" spans="1:8" x14ac:dyDescent="0.25">
      <c r="A110" s="105">
        <v>11</v>
      </c>
      <c r="B110" s="105">
        <v>9</v>
      </c>
      <c r="D110" s="107">
        <v>0.5</v>
      </c>
      <c r="E110" s="107">
        <v>2</v>
      </c>
      <c r="F110" s="107">
        <v>4</v>
      </c>
      <c r="G110" s="107"/>
      <c r="H110" s="107"/>
    </row>
    <row r="111" spans="1:8" x14ac:dyDescent="0.25">
      <c r="A111" s="105">
        <v>11</v>
      </c>
      <c r="B111" s="105">
        <v>10</v>
      </c>
      <c r="D111" s="107">
        <v>10</v>
      </c>
      <c r="E111" s="107">
        <v>20</v>
      </c>
      <c r="F111" s="107">
        <v>40</v>
      </c>
      <c r="G111" s="107"/>
      <c r="H111" s="107"/>
    </row>
    <row r="112" spans="1:8" x14ac:dyDescent="0.25">
      <c r="A112" s="105">
        <v>12</v>
      </c>
      <c r="B112" s="105">
        <v>1</v>
      </c>
      <c r="D112" s="107">
        <v>15000</v>
      </c>
      <c r="E112" s="107">
        <v>16000</v>
      </c>
      <c r="F112" s="107">
        <v>17000</v>
      </c>
      <c r="G112" s="107"/>
      <c r="H112" s="107"/>
    </row>
    <row r="113" spans="1:8" x14ac:dyDescent="0.25">
      <c r="A113" s="105">
        <v>12</v>
      </c>
      <c r="B113" s="105">
        <v>2</v>
      </c>
      <c r="D113" s="107">
        <v>25</v>
      </c>
      <c r="E113" s="107">
        <v>50</v>
      </c>
      <c r="F113" s="107">
        <v>75</v>
      </c>
      <c r="G113" s="107"/>
      <c r="H113" s="107"/>
    </row>
    <row r="114" spans="1:8" x14ac:dyDescent="0.25">
      <c r="A114" s="105">
        <v>12</v>
      </c>
      <c r="B114" s="105">
        <v>3</v>
      </c>
      <c r="D114" s="107">
        <v>2</v>
      </c>
      <c r="E114" s="107">
        <v>5</v>
      </c>
      <c r="F114" s="107">
        <v>15</v>
      </c>
      <c r="G114" s="107"/>
      <c r="H114" s="107"/>
    </row>
    <row r="115" spans="1:8" x14ac:dyDescent="0.25">
      <c r="A115" s="105">
        <v>12</v>
      </c>
      <c r="B115" s="105">
        <v>4</v>
      </c>
      <c r="D115" s="107">
        <v>3</v>
      </c>
      <c r="E115" s="107">
        <v>10</v>
      </c>
      <c r="F115" s="107">
        <v>300</v>
      </c>
      <c r="G115" s="107"/>
      <c r="H115" s="107"/>
    </row>
    <row r="116" spans="1:8" x14ac:dyDescent="0.25">
      <c r="A116" s="105">
        <v>12</v>
      </c>
      <c r="B116" s="105">
        <v>5</v>
      </c>
      <c r="D116" s="107">
        <v>100</v>
      </c>
      <c r="E116" s="107">
        <v>1000</v>
      </c>
      <c r="F116" s="107">
        <v>3000</v>
      </c>
      <c r="G116" s="107"/>
      <c r="H116" s="107"/>
    </row>
    <row r="117" spans="1:8" x14ac:dyDescent="0.25">
      <c r="A117" s="105">
        <v>12</v>
      </c>
      <c r="B117" s="105">
        <v>6</v>
      </c>
      <c r="D117" s="107">
        <v>1</v>
      </c>
      <c r="E117" s="107">
        <v>29</v>
      </c>
      <c r="F117" s="107">
        <v>300</v>
      </c>
      <c r="G117" s="107"/>
      <c r="H117" s="107"/>
    </row>
    <row r="118" spans="1:8" x14ac:dyDescent="0.25">
      <c r="A118" s="105">
        <v>12</v>
      </c>
      <c r="B118" s="105">
        <v>7</v>
      </c>
      <c r="D118" s="107">
        <v>5</v>
      </c>
      <c r="E118" s="107">
        <v>50</v>
      </c>
      <c r="F118" s="107">
        <v>100</v>
      </c>
      <c r="G118" s="107"/>
      <c r="H118" s="107"/>
    </row>
    <row r="119" spans="1:8" x14ac:dyDescent="0.25">
      <c r="A119" s="105">
        <v>12</v>
      </c>
      <c r="B119" s="105">
        <v>8</v>
      </c>
      <c r="D119" s="107">
        <v>15</v>
      </c>
      <c r="E119" s="107">
        <v>20</v>
      </c>
      <c r="F119" s="107">
        <v>30</v>
      </c>
      <c r="G119" s="107"/>
      <c r="H119" s="107"/>
    </row>
    <row r="120" spans="1:8" x14ac:dyDescent="0.25">
      <c r="A120" s="105">
        <v>12</v>
      </c>
      <c r="B120" s="105">
        <v>9</v>
      </c>
      <c r="D120" s="107">
        <v>2</v>
      </c>
      <c r="E120" s="107">
        <v>3</v>
      </c>
      <c r="F120" s="107">
        <v>6</v>
      </c>
      <c r="G120" s="107"/>
      <c r="H120" s="107"/>
    </row>
    <row r="121" spans="1:8" x14ac:dyDescent="0.25">
      <c r="A121" s="105">
        <v>12</v>
      </c>
      <c r="B121" s="105">
        <v>10</v>
      </c>
      <c r="D121" s="107">
        <v>2</v>
      </c>
      <c r="E121" s="107">
        <v>5</v>
      </c>
      <c r="F121" s="107">
        <v>20</v>
      </c>
      <c r="G121" s="107"/>
      <c r="H121" s="107"/>
    </row>
    <row r="122" spans="1:8" x14ac:dyDescent="0.25">
      <c r="A122" s="105">
        <v>13</v>
      </c>
      <c r="B122" s="105">
        <v>1</v>
      </c>
      <c r="D122" s="107">
        <v>75</v>
      </c>
      <c r="E122" s="107">
        <v>125</v>
      </c>
      <c r="F122" s="107">
        <v>200</v>
      </c>
      <c r="G122" s="107"/>
      <c r="H122" s="107"/>
    </row>
    <row r="123" spans="1:8" x14ac:dyDescent="0.25">
      <c r="A123" s="105">
        <v>13</v>
      </c>
      <c r="B123" s="105">
        <v>2</v>
      </c>
      <c r="D123" s="107">
        <v>50</v>
      </c>
      <c r="E123" s="107">
        <v>75</v>
      </c>
      <c r="F123" s="107">
        <v>80</v>
      </c>
      <c r="G123" s="107"/>
      <c r="H123" s="107"/>
    </row>
    <row r="124" spans="1:8" x14ac:dyDescent="0.25">
      <c r="A124" s="105">
        <v>13</v>
      </c>
      <c r="B124" s="105">
        <v>3</v>
      </c>
      <c r="D124" s="107">
        <v>8</v>
      </c>
      <c r="E124" s="107">
        <v>10</v>
      </c>
      <c r="F124" s="107">
        <v>12</v>
      </c>
      <c r="G124" s="107"/>
      <c r="H124" s="107"/>
    </row>
    <row r="125" spans="1:8" x14ac:dyDescent="0.25">
      <c r="A125" s="105">
        <v>13</v>
      </c>
      <c r="B125" s="105">
        <v>4</v>
      </c>
      <c r="D125" s="107">
        <v>900000000</v>
      </c>
      <c r="E125" s="107">
        <v>1000000000</v>
      </c>
      <c r="F125" s="107">
        <v>1500000000</v>
      </c>
      <c r="G125" s="107"/>
      <c r="H125" s="107"/>
    </row>
    <row r="126" spans="1:8" x14ac:dyDescent="0.25">
      <c r="A126" s="105">
        <v>13</v>
      </c>
      <c r="B126" s="105">
        <v>5</v>
      </c>
      <c r="D126" s="107">
        <v>100</v>
      </c>
      <c r="E126" s="107">
        <v>300</v>
      </c>
      <c r="F126" s="107">
        <v>500</v>
      </c>
      <c r="G126" s="107"/>
      <c r="H126" s="107"/>
    </row>
    <row r="127" spans="1:8" x14ac:dyDescent="0.25">
      <c r="A127" s="105">
        <v>13</v>
      </c>
      <c r="B127" s="105">
        <v>6</v>
      </c>
      <c r="D127" s="107">
        <v>100</v>
      </c>
      <c r="E127" s="107">
        <v>175</v>
      </c>
      <c r="F127" s="107">
        <v>300</v>
      </c>
      <c r="G127" s="107"/>
      <c r="H127" s="107"/>
    </row>
    <row r="128" spans="1:8" x14ac:dyDescent="0.25">
      <c r="A128" s="105">
        <v>13</v>
      </c>
      <c r="B128" s="105">
        <v>7</v>
      </c>
      <c r="D128" s="107">
        <v>5</v>
      </c>
      <c r="E128" s="107">
        <v>100</v>
      </c>
      <c r="F128" s="107">
        <v>150</v>
      </c>
      <c r="G128" s="107"/>
      <c r="H128" s="107"/>
    </row>
    <row r="129" spans="1:8" x14ac:dyDescent="0.25">
      <c r="A129" s="105">
        <v>13</v>
      </c>
      <c r="B129" s="105">
        <v>8</v>
      </c>
      <c r="D129" s="107">
        <v>5</v>
      </c>
      <c r="E129" s="107">
        <v>15</v>
      </c>
      <c r="F129" s="107">
        <v>45</v>
      </c>
      <c r="G129" s="107"/>
      <c r="H129" s="107"/>
    </row>
    <row r="130" spans="1:8" x14ac:dyDescent="0.25">
      <c r="A130" s="105">
        <v>13</v>
      </c>
      <c r="B130" s="105">
        <v>9</v>
      </c>
      <c r="D130" s="107">
        <v>0.5</v>
      </c>
      <c r="E130" s="107">
        <v>3</v>
      </c>
      <c r="F130" s="107">
        <v>6</v>
      </c>
      <c r="G130" s="107"/>
      <c r="H130" s="107"/>
    </row>
    <row r="131" spans="1:8" x14ac:dyDescent="0.25">
      <c r="A131" s="105">
        <v>13</v>
      </c>
      <c r="B131" s="105">
        <v>10</v>
      </c>
      <c r="D131" s="107">
        <v>10</v>
      </c>
      <c r="E131" s="107">
        <v>20</v>
      </c>
      <c r="F131" s="107">
        <v>80</v>
      </c>
      <c r="G131" s="107"/>
      <c r="H131" s="107"/>
    </row>
    <row r="132" spans="1:8" x14ac:dyDescent="0.25">
      <c r="A132" s="105">
        <v>14</v>
      </c>
      <c r="B132" s="105">
        <v>1</v>
      </c>
      <c r="D132" s="107">
        <v>30</v>
      </c>
      <c r="E132" s="107">
        <v>75</v>
      </c>
      <c r="F132" s="107">
        <v>200</v>
      </c>
      <c r="G132" s="107"/>
      <c r="H132" s="107"/>
    </row>
    <row r="133" spans="1:8" x14ac:dyDescent="0.25">
      <c r="A133" s="105">
        <v>14</v>
      </c>
      <c r="B133" s="105">
        <v>2</v>
      </c>
      <c r="D133" s="107">
        <v>30</v>
      </c>
      <c r="E133" s="107">
        <v>75</v>
      </c>
      <c r="F133" s="107">
        <v>90</v>
      </c>
      <c r="G133" s="107"/>
      <c r="H133" s="107"/>
    </row>
    <row r="134" spans="1:8" x14ac:dyDescent="0.25">
      <c r="A134" s="105">
        <v>14</v>
      </c>
      <c r="B134" s="105">
        <v>3</v>
      </c>
      <c r="D134" s="107">
        <v>3</v>
      </c>
      <c r="E134" s="107">
        <v>6</v>
      </c>
      <c r="F134" s="107">
        <v>10</v>
      </c>
      <c r="G134" s="107"/>
      <c r="H134" s="107"/>
    </row>
    <row r="135" spans="1:8" x14ac:dyDescent="0.25">
      <c r="A135" s="105">
        <v>14</v>
      </c>
      <c r="B135" s="105">
        <v>4</v>
      </c>
      <c r="D135" s="107">
        <v>850000000</v>
      </c>
      <c r="E135" s="107">
        <v>1000000000</v>
      </c>
      <c r="F135" s="107">
        <v>1400000000</v>
      </c>
      <c r="G135" s="107"/>
      <c r="H135" s="107"/>
    </row>
    <row r="136" spans="1:8" x14ac:dyDescent="0.25">
      <c r="A136" s="105">
        <v>14</v>
      </c>
      <c r="B136" s="105">
        <v>5</v>
      </c>
      <c r="D136" s="107">
        <v>75</v>
      </c>
      <c r="E136" s="107">
        <v>185</v>
      </c>
      <c r="F136" s="107">
        <v>260</v>
      </c>
      <c r="G136" s="107"/>
      <c r="H136" s="107"/>
    </row>
    <row r="137" spans="1:8" x14ac:dyDescent="0.25">
      <c r="A137" s="105">
        <v>14</v>
      </c>
      <c r="B137" s="105">
        <v>6</v>
      </c>
      <c r="D137" s="107">
        <v>60</v>
      </c>
      <c r="E137" s="107">
        <v>150</v>
      </c>
      <c r="F137" s="107">
        <v>300</v>
      </c>
      <c r="G137" s="107"/>
      <c r="H137" s="107"/>
    </row>
    <row r="138" spans="1:8" x14ac:dyDescent="0.25">
      <c r="A138" s="105">
        <v>14</v>
      </c>
      <c r="B138" s="105">
        <v>7</v>
      </c>
      <c r="D138" s="107">
        <v>8</v>
      </c>
      <c r="E138" s="107">
        <v>75</v>
      </c>
      <c r="F138" s="107">
        <v>90</v>
      </c>
      <c r="G138" s="107"/>
      <c r="H138" s="107"/>
    </row>
    <row r="139" spans="1:8" x14ac:dyDescent="0.25">
      <c r="A139" s="105">
        <v>14</v>
      </c>
      <c r="B139" s="105">
        <v>8</v>
      </c>
      <c r="D139" s="107">
        <v>5</v>
      </c>
      <c r="E139" s="107">
        <v>13</v>
      </c>
      <c r="F139" s="107">
        <v>45</v>
      </c>
      <c r="G139" s="107"/>
      <c r="H139" s="107"/>
    </row>
    <row r="140" spans="1:8" x14ac:dyDescent="0.25">
      <c r="A140" s="105">
        <v>14</v>
      </c>
      <c r="B140" s="105">
        <v>9</v>
      </c>
      <c r="D140" s="107">
        <v>0.5</v>
      </c>
      <c r="E140" s="107">
        <v>2</v>
      </c>
      <c r="F140" s="107">
        <v>4.5</v>
      </c>
      <c r="G140" s="107"/>
      <c r="H140" s="107"/>
    </row>
    <row r="141" spans="1:8" x14ac:dyDescent="0.25">
      <c r="A141" s="105">
        <v>14</v>
      </c>
      <c r="B141" s="105">
        <v>10</v>
      </c>
      <c r="D141" s="107">
        <v>10</v>
      </c>
      <c r="E141" s="107">
        <v>19</v>
      </c>
      <c r="F141" s="107">
        <v>30</v>
      </c>
      <c r="G141" s="107"/>
      <c r="H141" s="107"/>
    </row>
    <row r="142" spans="1:8" x14ac:dyDescent="0.25">
      <c r="A142" s="105">
        <v>15</v>
      </c>
      <c r="B142" s="105">
        <v>1</v>
      </c>
      <c r="D142" s="107">
        <v>50</v>
      </c>
      <c r="E142" s="107">
        <v>300</v>
      </c>
      <c r="F142" s="107">
        <v>500</v>
      </c>
      <c r="G142" s="107"/>
      <c r="H142" s="107"/>
    </row>
    <row r="143" spans="1:8" x14ac:dyDescent="0.25">
      <c r="A143" s="105">
        <v>15</v>
      </c>
      <c r="B143" s="105">
        <v>2</v>
      </c>
      <c r="D143" s="107">
        <v>10</v>
      </c>
      <c r="E143" s="107">
        <v>25</v>
      </c>
      <c r="F143" s="107">
        <v>35</v>
      </c>
      <c r="G143" s="107"/>
      <c r="H143" s="107"/>
    </row>
    <row r="144" spans="1:8" x14ac:dyDescent="0.25">
      <c r="A144" s="105">
        <v>15</v>
      </c>
      <c r="B144" s="105">
        <v>3</v>
      </c>
      <c r="D144" s="107">
        <v>1</v>
      </c>
      <c r="E144" s="107">
        <v>3</v>
      </c>
      <c r="F144" s="107">
        <v>5</v>
      </c>
      <c r="G144" s="107"/>
      <c r="H144" s="107"/>
    </row>
    <row r="145" spans="1:8" x14ac:dyDescent="0.25">
      <c r="A145" s="105">
        <v>15</v>
      </c>
      <c r="B145" s="105">
        <v>4</v>
      </c>
      <c r="D145" s="107">
        <v>75</v>
      </c>
      <c r="E145" s="107">
        <v>125</v>
      </c>
      <c r="F145" s="107">
        <v>300</v>
      </c>
      <c r="G145" s="107"/>
      <c r="H145" s="107"/>
    </row>
    <row r="146" spans="1:8" x14ac:dyDescent="0.25">
      <c r="A146" s="105">
        <v>15</v>
      </c>
      <c r="B146" s="105">
        <v>5</v>
      </c>
      <c r="D146" s="107">
        <v>1.2</v>
      </c>
      <c r="E146" s="107">
        <v>4</v>
      </c>
      <c r="F146" s="107">
        <v>7</v>
      </c>
      <c r="G146" s="107"/>
      <c r="H146" s="107"/>
    </row>
    <row r="147" spans="1:8" x14ac:dyDescent="0.25">
      <c r="A147" s="105">
        <v>15</v>
      </c>
      <c r="B147" s="105">
        <v>6</v>
      </c>
      <c r="D147" s="107">
        <v>100</v>
      </c>
      <c r="E147" s="107">
        <v>250</v>
      </c>
      <c r="F147" s="107">
        <v>400</v>
      </c>
      <c r="G147" s="107"/>
      <c r="H147" s="107"/>
    </row>
    <row r="148" spans="1:8" x14ac:dyDescent="0.25">
      <c r="A148" s="105">
        <v>15</v>
      </c>
      <c r="B148" s="105">
        <v>7</v>
      </c>
      <c r="D148" s="107">
        <v>30</v>
      </c>
      <c r="E148" s="107">
        <v>40</v>
      </c>
      <c r="F148" s="107">
        <v>65</v>
      </c>
      <c r="G148" s="107"/>
      <c r="H148" s="107"/>
    </row>
    <row r="149" spans="1:8" x14ac:dyDescent="0.25">
      <c r="A149" s="105">
        <v>15</v>
      </c>
      <c r="B149" s="105">
        <v>8</v>
      </c>
      <c r="D149" s="107">
        <v>5</v>
      </c>
      <c r="E149" s="107">
        <v>12</v>
      </c>
      <c r="F149" s="107">
        <v>20</v>
      </c>
      <c r="G149" s="107"/>
      <c r="H149" s="107"/>
    </row>
    <row r="150" spans="1:8" x14ac:dyDescent="0.25">
      <c r="A150" s="105">
        <v>15</v>
      </c>
      <c r="B150" s="105">
        <v>9</v>
      </c>
      <c r="D150" s="107">
        <v>8</v>
      </c>
      <c r="E150" s="107">
        <v>15</v>
      </c>
      <c r="F150" s="107">
        <v>22</v>
      </c>
      <c r="G150" s="107"/>
      <c r="H150" s="107"/>
    </row>
    <row r="151" spans="1:8" x14ac:dyDescent="0.25">
      <c r="A151" s="105">
        <v>15</v>
      </c>
      <c r="B151" s="105">
        <v>10</v>
      </c>
      <c r="D151" s="107">
        <v>2</v>
      </c>
      <c r="E151" s="107">
        <v>5</v>
      </c>
      <c r="F151" s="107">
        <v>7</v>
      </c>
      <c r="G151" s="107"/>
      <c r="H151" s="107"/>
    </row>
    <row r="152" spans="1:8" x14ac:dyDescent="0.25">
      <c r="A152" s="105">
        <v>16</v>
      </c>
      <c r="B152" s="105">
        <v>1</v>
      </c>
      <c r="D152" s="107">
        <v>500</v>
      </c>
      <c r="E152" s="107">
        <v>1500</v>
      </c>
      <c r="F152" s="107">
        <v>2500</v>
      </c>
      <c r="G152" s="107"/>
      <c r="H152" s="107"/>
    </row>
    <row r="153" spans="1:8" x14ac:dyDescent="0.25">
      <c r="A153" s="105">
        <v>16</v>
      </c>
      <c r="B153" s="105">
        <v>2</v>
      </c>
      <c r="D153" s="107">
        <v>2</v>
      </c>
      <c r="E153" s="107">
        <v>5</v>
      </c>
      <c r="F153" s="107">
        <v>7</v>
      </c>
      <c r="G153" s="107"/>
      <c r="H153" s="107"/>
    </row>
    <row r="154" spans="1:8" x14ac:dyDescent="0.25">
      <c r="A154" s="105">
        <v>16</v>
      </c>
      <c r="B154" s="105">
        <v>3</v>
      </c>
      <c r="D154" s="107">
        <v>1000</v>
      </c>
      <c r="E154" s="107">
        <v>3000</v>
      </c>
      <c r="F154" s="107">
        <v>5000</v>
      </c>
      <c r="G154" s="107"/>
      <c r="H154" s="107"/>
    </row>
    <row r="155" spans="1:8" x14ac:dyDescent="0.25">
      <c r="A155" s="105">
        <v>16</v>
      </c>
      <c r="B155" s="105">
        <v>4</v>
      </c>
      <c r="D155" s="107">
        <v>0.2</v>
      </c>
      <c r="E155" s="107">
        <v>2</v>
      </c>
      <c r="F155" s="107">
        <v>10</v>
      </c>
      <c r="G155" s="107"/>
      <c r="H155" s="107"/>
    </row>
    <row r="156" spans="1:8" x14ac:dyDescent="0.25">
      <c r="A156" s="105">
        <v>16</v>
      </c>
      <c r="B156" s="105">
        <v>5</v>
      </c>
      <c r="D156" s="107">
        <v>100</v>
      </c>
      <c r="E156" s="107">
        <v>1000</v>
      </c>
      <c r="F156" s="107">
        <v>10000</v>
      </c>
      <c r="G156" s="107"/>
      <c r="H156" s="107"/>
    </row>
    <row r="157" spans="1:8" x14ac:dyDescent="0.25">
      <c r="A157" s="105">
        <v>16</v>
      </c>
      <c r="B157" s="105">
        <v>6</v>
      </c>
      <c r="D157" s="107">
        <v>5000</v>
      </c>
      <c r="E157" s="107">
        <v>20000</v>
      </c>
      <c r="F157" s="107">
        <v>30000</v>
      </c>
      <c r="G157" s="107"/>
      <c r="H157" s="107"/>
    </row>
    <row r="158" spans="1:8" x14ac:dyDescent="0.25">
      <c r="A158" s="105">
        <v>16</v>
      </c>
      <c r="B158" s="105">
        <v>7</v>
      </c>
      <c r="D158" s="107">
        <v>1</v>
      </c>
      <c r="E158" s="107">
        <v>5</v>
      </c>
      <c r="F158" s="107">
        <v>25</v>
      </c>
      <c r="G158" s="107"/>
      <c r="H158" s="107"/>
    </row>
    <row r="159" spans="1:8" x14ac:dyDescent="0.25">
      <c r="A159" s="105">
        <v>16</v>
      </c>
      <c r="B159" s="105">
        <v>8</v>
      </c>
      <c r="D159" s="107">
        <v>20</v>
      </c>
      <c r="E159" s="107">
        <v>30</v>
      </c>
      <c r="F159" s="107">
        <v>35</v>
      </c>
      <c r="G159" s="107"/>
      <c r="H159" s="107"/>
    </row>
    <row r="160" spans="1:8" x14ac:dyDescent="0.25">
      <c r="A160" s="105">
        <v>16</v>
      </c>
      <c r="B160" s="105">
        <v>9</v>
      </c>
      <c r="D160" s="107">
        <v>50</v>
      </c>
      <c r="E160" s="107">
        <v>200</v>
      </c>
      <c r="F160" s="107">
        <v>300</v>
      </c>
      <c r="G160" s="107"/>
      <c r="H160" s="107"/>
    </row>
    <row r="161" spans="1:8" x14ac:dyDescent="0.25">
      <c r="A161" s="105">
        <v>16</v>
      </c>
      <c r="B161" s="105">
        <v>10</v>
      </c>
      <c r="D161" s="107">
        <v>400</v>
      </c>
      <c r="E161" s="107">
        <v>600</v>
      </c>
      <c r="F161" s="107">
        <v>1000</v>
      </c>
      <c r="G161" s="107"/>
      <c r="H161" s="107"/>
    </row>
    <row r="162" spans="1:8" x14ac:dyDescent="0.25">
      <c r="A162" s="105">
        <v>17</v>
      </c>
      <c r="B162" s="105">
        <v>1</v>
      </c>
      <c r="D162" s="107">
        <v>0</v>
      </c>
      <c r="E162" s="107">
        <v>100</v>
      </c>
      <c r="F162" s="107">
        <v>5000</v>
      </c>
      <c r="G162" s="107"/>
      <c r="H162" s="107"/>
    </row>
    <row r="163" spans="1:8" x14ac:dyDescent="0.25">
      <c r="A163" s="105">
        <v>17</v>
      </c>
      <c r="B163" s="105">
        <v>2</v>
      </c>
      <c r="D163" s="107">
        <v>4</v>
      </c>
      <c r="E163" s="107">
        <v>7</v>
      </c>
      <c r="F163" s="107">
        <v>17</v>
      </c>
      <c r="G163" s="107"/>
      <c r="H163" s="107"/>
    </row>
    <row r="164" spans="1:8" x14ac:dyDescent="0.25">
      <c r="A164" s="105">
        <v>17</v>
      </c>
      <c r="B164" s="105">
        <v>3</v>
      </c>
      <c r="D164" s="107">
        <v>2</v>
      </c>
      <c r="E164" s="107">
        <v>6</v>
      </c>
      <c r="F164" s="107">
        <v>20</v>
      </c>
      <c r="G164" s="107"/>
      <c r="H164" s="107"/>
    </row>
    <row r="165" spans="1:8" x14ac:dyDescent="0.25">
      <c r="A165" s="105">
        <v>17</v>
      </c>
      <c r="B165" s="105">
        <v>4</v>
      </c>
      <c r="D165" s="107">
        <v>10</v>
      </c>
      <c r="E165" s="107">
        <v>250</v>
      </c>
      <c r="F165" s="107">
        <v>5000</v>
      </c>
      <c r="G165" s="107"/>
      <c r="H165" s="107"/>
    </row>
    <row r="166" spans="1:8" x14ac:dyDescent="0.25">
      <c r="A166" s="105">
        <v>17</v>
      </c>
      <c r="B166" s="105">
        <v>5</v>
      </c>
      <c r="D166" s="107">
        <v>10</v>
      </c>
      <c r="E166" s="107">
        <v>50</v>
      </c>
      <c r="F166" s="107">
        <v>200</v>
      </c>
      <c r="G166" s="107"/>
      <c r="H166" s="107"/>
    </row>
    <row r="167" spans="1:8" x14ac:dyDescent="0.25">
      <c r="A167" s="105">
        <v>17</v>
      </c>
      <c r="B167" s="105">
        <v>6</v>
      </c>
      <c r="D167" s="107">
        <v>100</v>
      </c>
      <c r="E167" s="107">
        <v>20000</v>
      </c>
      <c r="F167" s="107">
        <v>150000</v>
      </c>
      <c r="G167" s="107"/>
      <c r="H167" s="107"/>
    </row>
    <row r="168" spans="1:8" x14ac:dyDescent="0.25">
      <c r="A168" s="105">
        <v>17</v>
      </c>
      <c r="B168" s="105">
        <v>7</v>
      </c>
      <c r="D168" s="107">
        <v>80</v>
      </c>
      <c r="E168" s="107">
        <v>600</v>
      </c>
      <c r="F168" s="107">
        <v>1000</v>
      </c>
      <c r="G168" s="107"/>
      <c r="H168" s="107"/>
    </row>
    <row r="169" spans="1:8" x14ac:dyDescent="0.25">
      <c r="A169" s="105">
        <v>17</v>
      </c>
      <c r="B169" s="105">
        <v>8</v>
      </c>
      <c r="D169" s="107">
        <v>3</v>
      </c>
      <c r="E169" s="107">
        <v>8</v>
      </c>
      <c r="F169" s="107">
        <v>15</v>
      </c>
      <c r="G169" s="107"/>
      <c r="H169" s="107"/>
    </row>
    <row r="170" spans="1:8" x14ac:dyDescent="0.25">
      <c r="A170" s="105">
        <v>17</v>
      </c>
      <c r="B170" s="105">
        <v>9</v>
      </c>
      <c r="D170" s="107">
        <v>75</v>
      </c>
      <c r="E170" s="107">
        <v>200</v>
      </c>
      <c r="F170" s="107">
        <v>800</v>
      </c>
      <c r="G170" s="107"/>
      <c r="H170" s="107"/>
    </row>
    <row r="171" spans="1:8" x14ac:dyDescent="0.25">
      <c r="A171" s="105">
        <v>17</v>
      </c>
      <c r="B171" s="105">
        <v>10</v>
      </c>
      <c r="D171" s="107">
        <v>5</v>
      </c>
      <c r="E171" s="107">
        <v>20</v>
      </c>
      <c r="F171" s="107">
        <v>251</v>
      </c>
      <c r="G171" s="107"/>
      <c r="H171" s="107"/>
    </row>
    <row r="172" spans="1:8" x14ac:dyDescent="0.25">
      <c r="A172" s="105">
        <v>18</v>
      </c>
      <c r="B172" s="105">
        <v>1</v>
      </c>
      <c r="D172" s="107">
        <v>300</v>
      </c>
      <c r="E172" s="107">
        <v>1825</v>
      </c>
      <c r="F172" s="107">
        <v>9125</v>
      </c>
      <c r="G172" s="107"/>
      <c r="H172" s="107"/>
    </row>
    <row r="173" spans="1:8" x14ac:dyDescent="0.25">
      <c r="A173" s="105">
        <v>18</v>
      </c>
      <c r="B173" s="105">
        <v>2</v>
      </c>
      <c r="D173" s="107">
        <v>10</v>
      </c>
      <c r="E173" s="107">
        <v>20</v>
      </c>
      <c r="F173" s="107">
        <v>30</v>
      </c>
      <c r="G173" s="107"/>
      <c r="H173" s="107"/>
    </row>
    <row r="174" spans="1:8" x14ac:dyDescent="0.25">
      <c r="A174" s="105">
        <v>18</v>
      </c>
      <c r="B174" s="105">
        <v>3</v>
      </c>
      <c r="D174" s="107">
        <v>8</v>
      </c>
      <c r="E174" s="107">
        <v>15</v>
      </c>
      <c r="F174" s="107">
        <v>20</v>
      </c>
      <c r="G174" s="107"/>
      <c r="H174" s="107"/>
    </row>
    <row r="175" spans="1:8" x14ac:dyDescent="0.25">
      <c r="A175" s="105">
        <v>18</v>
      </c>
      <c r="B175" s="105">
        <v>4</v>
      </c>
      <c r="D175" s="107">
        <v>0.09</v>
      </c>
      <c r="E175" s="107">
        <v>0.5</v>
      </c>
      <c r="F175" s="107">
        <v>0.8</v>
      </c>
      <c r="G175" s="107"/>
      <c r="H175" s="107"/>
    </row>
    <row r="176" spans="1:8" x14ac:dyDescent="0.25">
      <c r="A176" s="105">
        <v>18</v>
      </c>
      <c r="B176" s="105">
        <v>5</v>
      </c>
      <c r="D176" s="107">
        <v>0.2</v>
      </c>
      <c r="E176" s="107">
        <v>0.5</v>
      </c>
      <c r="F176" s="107">
        <v>1</v>
      </c>
      <c r="G176" s="107"/>
      <c r="H176" s="107"/>
    </row>
    <row r="177" spans="1:8" x14ac:dyDescent="0.25">
      <c r="A177" s="105">
        <v>18</v>
      </c>
      <c r="B177" s="105">
        <v>6</v>
      </c>
      <c r="D177" s="107">
        <v>7000</v>
      </c>
      <c r="E177" s="107">
        <v>20000</v>
      </c>
      <c r="F177" s="107">
        <v>50000</v>
      </c>
      <c r="G177" s="107"/>
      <c r="H177" s="107"/>
    </row>
    <row r="178" spans="1:8" x14ac:dyDescent="0.25">
      <c r="A178" s="105">
        <v>18</v>
      </c>
      <c r="B178" s="105">
        <v>7</v>
      </c>
      <c r="D178" s="107">
        <v>1</v>
      </c>
      <c r="E178" s="107">
        <v>10</v>
      </c>
      <c r="F178" s="107">
        <v>50</v>
      </c>
      <c r="G178" s="107"/>
      <c r="H178" s="107"/>
    </row>
    <row r="179" spans="1:8" x14ac:dyDescent="0.25">
      <c r="A179" s="105">
        <v>18</v>
      </c>
      <c r="B179" s="105">
        <v>8</v>
      </c>
      <c r="D179" s="107">
        <v>5</v>
      </c>
      <c r="E179" s="107">
        <v>10</v>
      </c>
      <c r="F179" s="107">
        <v>30</v>
      </c>
      <c r="G179" s="107"/>
      <c r="H179" s="107"/>
    </row>
    <row r="180" spans="1:8" x14ac:dyDescent="0.25">
      <c r="A180" s="105">
        <v>18</v>
      </c>
      <c r="B180" s="105">
        <v>9</v>
      </c>
      <c r="D180" s="107">
        <v>10</v>
      </c>
      <c r="E180" s="107">
        <v>20</v>
      </c>
      <c r="F180" s="107">
        <v>30</v>
      </c>
      <c r="G180" s="107"/>
      <c r="H180" s="107"/>
    </row>
    <row r="181" spans="1:8" x14ac:dyDescent="0.25">
      <c r="A181" s="105">
        <v>18</v>
      </c>
      <c r="B181" s="105">
        <v>10</v>
      </c>
      <c r="D181" s="107">
        <v>500</v>
      </c>
      <c r="E181" s="107">
        <v>2000</v>
      </c>
      <c r="F181" s="107">
        <v>5000</v>
      </c>
      <c r="G181" s="107"/>
      <c r="H181" s="107"/>
    </row>
    <row r="182" spans="1:8" x14ac:dyDescent="0.25">
      <c r="A182" s="105">
        <v>19</v>
      </c>
      <c r="B182" s="105">
        <v>1</v>
      </c>
      <c r="D182" s="107">
        <v>0.1</v>
      </c>
      <c r="E182" s="107">
        <v>10</v>
      </c>
      <c r="F182" s="107">
        <v>1000</v>
      </c>
      <c r="G182" s="107"/>
      <c r="H182" s="107"/>
    </row>
    <row r="183" spans="1:8" x14ac:dyDescent="0.25">
      <c r="A183" s="105">
        <v>19</v>
      </c>
      <c r="B183" s="105">
        <v>2</v>
      </c>
      <c r="D183" s="107">
        <v>0.1</v>
      </c>
      <c r="E183" s="107">
        <v>20</v>
      </c>
      <c r="F183" s="107">
        <v>41</v>
      </c>
      <c r="G183" s="107"/>
      <c r="H183" s="107"/>
    </row>
    <row r="184" spans="1:8" x14ac:dyDescent="0.25">
      <c r="A184" s="105">
        <v>19</v>
      </c>
      <c r="B184" s="105">
        <v>3</v>
      </c>
      <c r="D184" s="107">
        <v>100</v>
      </c>
      <c r="E184" s="107">
        <v>1000</v>
      </c>
      <c r="F184" s="107">
        <v>10000</v>
      </c>
      <c r="G184" s="107"/>
      <c r="H184" s="107"/>
    </row>
    <row r="185" spans="1:8" x14ac:dyDescent="0.25">
      <c r="A185" s="105">
        <v>19</v>
      </c>
      <c r="B185" s="105">
        <v>4</v>
      </c>
      <c r="D185" s="107">
        <v>10</v>
      </c>
      <c r="E185" s="107">
        <v>14</v>
      </c>
      <c r="F185" s="107">
        <v>20</v>
      </c>
      <c r="G185" s="107"/>
      <c r="H185" s="107"/>
    </row>
    <row r="186" spans="1:8" x14ac:dyDescent="0.25">
      <c r="A186" s="105">
        <v>19</v>
      </c>
      <c r="B186" s="105">
        <v>5</v>
      </c>
      <c r="D186" s="107">
        <v>1</v>
      </c>
      <c r="E186" s="107">
        <v>100</v>
      </c>
      <c r="F186" s="107">
        <v>100000</v>
      </c>
      <c r="G186" s="107"/>
      <c r="H186" s="107"/>
    </row>
    <row r="187" spans="1:8" x14ac:dyDescent="0.25">
      <c r="A187" s="105">
        <v>19</v>
      </c>
      <c r="B187" s="105">
        <v>6</v>
      </c>
      <c r="D187" s="107">
        <v>50</v>
      </c>
      <c r="E187" s="107">
        <v>5000</v>
      </c>
      <c r="F187" s="107">
        <v>20000</v>
      </c>
      <c r="G187" s="107"/>
      <c r="H187" s="107"/>
    </row>
    <row r="188" spans="1:8" x14ac:dyDescent="0.25">
      <c r="A188" s="105">
        <v>19</v>
      </c>
      <c r="B188" s="105">
        <v>7</v>
      </c>
      <c r="D188" s="107">
        <v>30</v>
      </c>
      <c r="E188" s="107">
        <v>200</v>
      </c>
      <c r="F188" s="107">
        <v>500</v>
      </c>
      <c r="G188" s="107"/>
      <c r="H188" s="107"/>
    </row>
    <row r="189" spans="1:8" x14ac:dyDescent="0.25">
      <c r="A189" s="105">
        <v>19</v>
      </c>
      <c r="B189" s="105">
        <v>8</v>
      </c>
      <c r="D189" s="107">
        <v>20</v>
      </c>
      <c r="E189" s="107">
        <v>40</v>
      </c>
      <c r="F189" s="107">
        <v>50</v>
      </c>
      <c r="G189" s="107"/>
      <c r="H189" s="107"/>
    </row>
    <row r="190" spans="1:8" x14ac:dyDescent="0.25">
      <c r="A190" s="105">
        <v>19</v>
      </c>
      <c r="B190" s="105">
        <v>9</v>
      </c>
      <c r="D190" s="107">
        <v>199</v>
      </c>
      <c r="E190" s="107">
        <v>500</v>
      </c>
      <c r="F190" s="107">
        <v>800</v>
      </c>
      <c r="G190" s="107"/>
      <c r="H190" s="107"/>
    </row>
    <row r="191" spans="1:8" x14ac:dyDescent="0.25">
      <c r="A191" s="105">
        <v>19</v>
      </c>
      <c r="B191" s="105">
        <v>10</v>
      </c>
      <c r="D191" s="107">
        <v>1000</v>
      </c>
      <c r="E191" s="107">
        <v>3000</v>
      </c>
      <c r="F191" s="107">
        <v>10000</v>
      </c>
      <c r="G191" s="107"/>
      <c r="H191" s="10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CA027-37D1-4B09-B3E9-A8E044204DF2}">
  <sheetPr codeName="Sheet46"/>
  <dimension ref="A1:HI171"/>
  <sheetViews>
    <sheetView workbookViewId="0">
      <selection activeCell="G2" sqref="G2:H11"/>
    </sheetView>
  </sheetViews>
  <sheetFormatPr defaultRowHeight="15" x14ac:dyDescent="0.25"/>
  <cols>
    <col min="1" max="8" width="9.140625" style="101"/>
    <col min="100" max="109" width="21.7109375" style="5" customWidth="1"/>
    <col min="110" max="117" width="9.140625" style="5"/>
    <col min="119" max="132" width="12.85546875" customWidth="1"/>
  </cols>
  <sheetData>
    <row r="1" spans="1:217" ht="15.75" thickBot="1" x14ac:dyDescent="0.3">
      <c r="A1" s="101" t="s">
        <v>444</v>
      </c>
      <c r="D1" s="102">
        <v>0.05</v>
      </c>
      <c r="E1" s="102">
        <v>0.5</v>
      </c>
      <c r="F1" s="102">
        <v>0.95</v>
      </c>
      <c r="G1" s="101" t="s">
        <v>355</v>
      </c>
      <c r="H1" s="101" t="s">
        <v>35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444</v>
      </c>
      <c r="AD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444</v>
      </c>
      <c r="DP1" t="s">
        <v>432</v>
      </c>
      <c r="DQ1">
        <f>COUNTIF($CV$2:$CV$18, "&gt;=0.01"   )</f>
        <v>7</v>
      </c>
      <c r="DR1" t="s">
        <v>50</v>
      </c>
      <c r="DS1">
        <v>17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</row>
    <row r="2" spans="1:217" x14ac:dyDescent="0.25">
      <c r="A2" s="101">
        <v>1</v>
      </c>
      <c r="B2" s="101">
        <v>1</v>
      </c>
      <c r="D2" s="103">
        <v>10</v>
      </c>
      <c r="E2" s="103">
        <v>20</v>
      </c>
      <c r="F2" s="103">
        <v>50</v>
      </c>
      <c r="G2" s="103">
        <v>135.88235294117646</v>
      </c>
      <c r="H2" s="103">
        <v>44</v>
      </c>
      <c r="P2" t="s">
        <v>1</v>
      </c>
      <c r="Q2">
        <v>0.8600000000000001</v>
      </c>
      <c r="R2">
        <v>9.0909090909090912E-2</v>
      </c>
      <c r="S2">
        <v>0.95011291790804842</v>
      </c>
      <c r="T2">
        <v>0.05</v>
      </c>
      <c r="U2">
        <v>0.95000013963970253</v>
      </c>
      <c r="V2">
        <v>0.84987499999999994</v>
      </c>
      <c r="W2">
        <v>0.95373847148854718</v>
      </c>
      <c r="X2">
        <v>4.3630573248407648E-2</v>
      </c>
      <c r="Y2">
        <v>0.9455445544554455</v>
      </c>
      <c r="Z2">
        <v>0.95081595729605894</v>
      </c>
      <c r="AA2">
        <f>AVERAGE($Q$2:$Z$2)</f>
        <v>0.66446267049453001</v>
      </c>
      <c r="AB2" t="s">
        <v>52</v>
      </c>
      <c r="AC2">
        <f>VARP($Q$19:$Z$19)</f>
        <v>2.2339713940178571E-2</v>
      </c>
      <c r="AD2">
        <v>0.1642696513410295</v>
      </c>
      <c r="CV2" s="86">
        <v>17</v>
      </c>
      <c r="CW2" s="5">
        <f>SUM($Q$22:$Z$22)</f>
        <v>4</v>
      </c>
      <c r="CX2" s="5">
        <v>2.88</v>
      </c>
      <c r="CY2" s="5">
        <f>SUM($Q$43:$Z$43)</f>
        <v>-2</v>
      </c>
      <c r="CZ2" s="5">
        <v>0.87999999999999967</v>
      </c>
      <c r="DA2" s="5">
        <v>-8.215763356646312E-2</v>
      </c>
      <c r="DB2" s="5">
        <v>0.58384446223487318</v>
      </c>
      <c r="DC2" s="5">
        <v>0.15036531905199568</v>
      </c>
      <c r="DD2" s="5">
        <f t="shared" ref="DD2:DD18" si="0">($CV$4*CZ2+CY2*$CV$8/$CV$4-$CV$4)/($CV$2*$CV$4)</f>
        <v>3.5294117647058802E-2</v>
      </c>
      <c r="DE2" s="5">
        <f t="shared" ref="DE2:DE18" si="1">($CV$4*CX2+CW2*$CV$6/$CV$4-$CV$4)/($CV$2*$CV$4)</f>
        <v>0.24705882352941178</v>
      </c>
      <c r="DF2" s="5">
        <v>7.9939410977300453E-4</v>
      </c>
      <c r="DG2" s="5">
        <v>4.096652659942861</v>
      </c>
      <c r="DH2" s="5">
        <f t="shared" ref="DH2:DH18" si="2">COUNTIF($Q2:$Z2, "&lt;=.05"   )</f>
        <v>2</v>
      </c>
      <c r="DI2" s="5">
        <f t="shared" ref="DI2:DI18" si="3">COUNTIF($Q2:$Z2, "&gt;=.95"   )</f>
        <v>4</v>
      </c>
      <c r="DJ2" s="5">
        <v>6</v>
      </c>
      <c r="DK2" s="5">
        <f t="shared" ref="DK2:DK18" si="4">ABS(COUNTIF($Q2:$Z2, "&lt;=.5")/10 -0.5)</f>
        <v>0.2</v>
      </c>
      <c r="DL2" s="5">
        <f t="shared" ref="DL2:DL18" si="5">AVERAGE($Q2:$Z2)</f>
        <v>0.66446267049453001</v>
      </c>
      <c r="DM2" s="5">
        <f t="shared" ref="DM2:DM18" si="6">STDEV($Q2:$Z2)</f>
        <v>0.41798279918720699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VARP(TEIDEMAY_05!$Q$43:$Z$43)</f>
        <v>0.96</v>
      </c>
      <c r="GT2">
        <v>7.9999999999999932E-2</v>
      </c>
      <c r="GU2">
        <v>-0.48000000000000009</v>
      </c>
      <c r="GV2">
        <v>-0.16000000000000006</v>
      </c>
      <c r="GW2">
        <v>-0.56000000000000016</v>
      </c>
      <c r="GX2">
        <v>-7.9999999999999988E-2</v>
      </c>
      <c r="GY2">
        <v>-0.16000000000000006</v>
      </c>
      <c r="GZ2">
        <v>-0.32</v>
      </c>
      <c r="HA2">
        <v>-0.32</v>
      </c>
      <c r="HB2">
        <v>0.4</v>
      </c>
      <c r="HC2">
        <v>0.08</v>
      </c>
      <c r="HD2">
        <v>0.32000000000000006</v>
      </c>
      <c r="HE2">
        <v>0.56000000000000016</v>
      </c>
      <c r="HF2">
        <v>-0.32</v>
      </c>
      <c r="HG2">
        <v>0.31999999999999995</v>
      </c>
      <c r="HH2">
        <v>0</v>
      </c>
      <c r="HI2">
        <v>0.56000000000000005</v>
      </c>
    </row>
    <row r="3" spans="1:217" x14ac:dyDescent="0.25">
      <c r="A3" s="101">
        <v>1</v>
      </c>
      <c r="B3" s="101">
        <v>2</v>
      </c>
      <c r="D3" s="103">
        <v>39</v>
      </c>
      <c r="E3" s="103">
        <v>50</v>
      </c>
      <c r="F3" s="103">
        <v>60</v>
      </c>
      <c r="G3" s="103">
        <v>26.176470588235293</v>
      </c>
      <c r="H3" s="103">
        <v>40</v>
      </c>
      <c r="P3" t="s">
        <v>2</v>
      </c>
      <c r="Q3">
        <v>0.5154545454545455</v>
      </c>
      <c r="R3">
        <v>0.95</v>
      </c>
      <c r="S3">
        <v>4.7954340888634317E-2</v>
      </c>
      <c r="T3">
        <v>0.27500000000000002</v>
      </c>
      <c r="U3">
        <v>0.51576576576576572</v>
      </c>
      <c r="V3">
        <v>0.50329999999999997</v>
      </c>
      <c r="W3">
        <v>0.12941176470588234</v>
      </c>
      <c r="X3">
        <v>7.2500000000000009E-2</v>
      </c>
      <c r="Y3">
        <v>0.05</v>
      </c>
      <c r="Z3">
        <v>3.1248968693278131E-2</v>
      </c>
      <c r="AA3">
        <f>AVERAGE($Q$3:$Z$3)</f>
        <v>0.30906353855081053</v>
      </c>
      <c r="AB3" t="s">
        <v>54</v>
      </c>
      <c r="AC3">
        <f>VARP($AA$2:$AA$18)</f>
        <v>1.1381607472971806E-2</v>
      </c>
      <c r="AD3">
        <v>8.3691881475837268E-2</v>
      </c>
      <c r="CV3" s="86" t="s">
        <v>210</v>
      </c>
      <c r="CW3" s="5">
        <f>SUM($Q$23:$Z$23)</f>
        <v>-2</v>
      </c>
      <c r="CX3" s="5">
        <v>-1.0400000000000003</v>
      </c>
      <c r="CY3" s="5">
        <f>SUM($Q$44:$Z$44)</f>
        <v>4</v>
      </c>
      <c r="CZ3" s="5">
        <v>2.44</v>
      </c>
      <c r="DA3" s="5">
        <v>-0.15238837139883149</v>
      </c>
      <c r="DB3" s="5">
        <v>3.5353056000316272</v>
      </c>
      <c r="DC3" s="5">
        <v>-0.12870235491811927</v>
      </c>
      <c r="DD3" s="5">
        <f t="shared" si="0"/>
        <v>-1.0449157878825003E-17</v>
      </c>
      <c r="DE3" s="5">
        <f t="shared" si="1"/>
        <v>-0.18823529411764706</v>
      </c>
      <c r="DF3" s="5">
        <v>6.0845125519153165E-2</v>
      </c>
      <c r="DG3" s="5">
        <v>2.0203321146382418</v>
      </c>
      <c r="DH3" s="5">
        <f t="shared" si="2"/>
        <v>3</v>
      </c>
      <c r="DI3" s="5">
        <f t="shared" si="3"/>
        <v>1</v>
      </c>
      <c r="DJ3" s="5">
        <v>4</v>
      </c>
      <c r="DK3" s="5">
        <f t="shared" si="4"/>
        <v>9.9999999999999978E-2</v>
      </c>
      <c r="DL3" s="5">
        <f t="shared" si="5"/>
        <v>0.30906353855081053</v>
      </c>
      <c r="DM3" s="5">
        <f t="shared" si="6"/>
        <v>0.30472586344103558</v>
      </c>
      <c r="DO3" s="9" t="s">
        <v>376</v>
      </c>
      <c r="DP3" s="9">
        <v>1</v>
      </c>
      <c r="DQ3" s="9">
        <v>-0.3822094154270631</v>
      </c>
      <c r="DR3" s="9">
        <v>0.76832689164699686</v>
      </c>
      <c r="DS3" s="9">
        <v>0.31590801913446986</v>
      </c>
      <c r="DT3" s="9">
        <v>0.59896425692226629</v>
      </c>
      <c r="DU3" s="9">
        <v>-0.56733380814239298</v>
      </c>
      <c r="DV3" s="9">
        <v>0.54692152046439213</v>
      </c>
      <c r="DW3" s="9">
        <v>-0.5277433138588844</v>
      </c>
      <c r="DX3" s="9">
        <v>0.5764099333200623</v>
      </c>
      <c r="DY3" s="9">
        <v>0.29326559401615898</v>
      </c>
      <c r="DZ3" s="9">
        <v>-0.18857860801237405</v>
      </c>
      <c r="EA3" s="9">
        <v>0.5253805395974247</v>
      </c>
      <c r="EB3" s="9">
        <v>0.1164149936418265</v>
      </c>
      <c r="GR3" t="s">
        <v>2</v>
      </c>
      <c r="GS3">
        <v>7.9999999999999932E-2</v>
      </c>
      <c r="GT3">
        <f>VARP(TEIDEMAY_05!$Q$44:$Z$44)</f>
        <v>0.84</v>
      </c>
      <c r="GU3">
        <v>0.36</v>
      </c>
      <c r="GV3">
        <v>-0.08</v>
      </c>
      <c r="GW3">
        <v>-7.9999999999999988E-2</v>
      </c>
      <c r="GX3">
        <v>-3.999999999999998E-2</v>
      </c>
      <c r="GY3">
        <v>0.32</v>
      </c>
      <c r="GZ3">
        <v>0.24</v>
      </c>
      <c r="HA3">
        <v>0.24</v>
      </c>
      <c r="HB3">
        <v>-0.2</v>
      </c>
      <c r="HC3">
        <v>0.24</v>
      </c>
      <c r="HD3">
        <v>0.36</v>
      </c>
      <c r="HE3">
        <v>8.0000000000000029E-2</v>
      </c>
      <c r="HF3">
        <v>-0.15999999999999998</v>
      </c>
      <c r="HG3">
        <v>-3.999999999999998E-2</v>
      </c>
      <c r="HH3">
        <v>0.6</v>
      </c>
      <c r="HI3">
        <v>-0.32</v>
      </c>
    </row>
    <row r="4" spans="1:217" x14ac:dyDescent="0.25">
      <c r="A4" s="101">
        <v>1</v>
      </c>
      <c r="B4" s="101">
        <v>3</v>
      </c>
      <c r="D4" s="103">
        <v>10</v>
      </c>
      <c r="E4" s="103">
        <v>20</v>
      </c>
      <c r="F4" s="103">
        <v>30</v>
      </c>
      <c r="G4" s="103">
        <v>105.70588235294117</v>
      </c>
      <c r="H4" s="103">
        <v>55</v>
      </c>
      <c r="P4" t="s">
        <v>3</v>
      </c>
      <c r="Q4">
        <v>4.0663243189169369E-2</v>
      </c>
      <c r="R4">
        <v>0.97088579646492967</v>
      </c>
      <c r="S4">
        <v>0.95011291790804842</v>
      </c>
      <c r="T4">
        <v>0.14000000000000001</v>
      </c>
      <c r="U4">
        <v>0.95000011711722254</v>
      </c>
      <c r="V4">
        <v>0.95448080076245878</v>
      </c>
      <c r="W4">
        <v>0.14000000000000001</v>
      </c>
      <c r="X4">
        <v>0.32</v>
      </c>
      <c r="Y4">
        <v>0.95666806378479297</v>
      </c>
      <c r="Z4">
        <v>0.95094936803282526</v>
      </c>
      <c r="AA4">
        <f>AVERAGE($Q$4:$Z$4)</f>
        <v>0.63737603072594484</v>
      </c>
      <c r="AB4" t="s">
        <v>57</v>
      </c>
      <c r="AC4">
        <f>VARP($Q$2:$Z$18)</f>
        <v>0.13599416421600938</v>
      </c>
      <c r="CV4" s="86">
        <v>10</v>
      </c>
      <c r="CW4" s="5">
        <f>SUM($Q$24:$Z$24)</f>
        <v>2</v>
      </c>
      <c r="CX4" s="5">
        <v>4.24</v>
      </c>
      <c r="CY4" s="5">
        <f>SUM($Q$45:$Z$45)</f>
        <v>-4</v>
      </c>
      <c r="CZ4" s="5">
        <v>1.1599999999999999</v>
      </c>
      <c r="DA4" s="5">
        <v>0.10071921588757173</v>
      </c>
      <c r="DB4" s="5">
        <v>0.91058057087509137</v>
      </c>
      <c r="DC4" s="5">
        <v>0.27459061277894292</v>
      </c>
      <c r="DD4" s="5">
        <f t="shared" si="0"/>
        <v>9.4117647058823528E-2</v>
      </c>
      <c r="DE4" s="5">
        <f t="shared" si="1"/>
        <v>0.25882352941176473</v>
      </c>
      <c r="DF4" s="5">
        <v>2.5001163422837037E-6</v>
      </c>
      <c r="DG4" s="5">
        <v>4.2681422948469958</v>
      </c>
      <c r="DH4" s="5">
        <f t="shared" si="2"/>
        <v>1</v>
      </c>
      <c r="DI4" s="5">
        <f t="shared" si="3"/>
        <v>6</v>
      </c>
      <c r="DJ4" s="5">
        <v>7</v>
      </c>
      <c r="DK4" s="5">
        <f t="shared" si="4"/>
        <v>9.9999999999999978E-2</v>
      </c>
      <c r="DL4" s="5">
        <f t="shared" si="5"/>
        <v>0.63737603072594484</v>
      </c>
      <c r="DM4" s="5">
        <f t="shared" si="6"/>
        <v>0.41622076765352378</v>
      </c>
      <c r="DO4" s="9" t="s">
        <v>218</v>
      </c>
      <c r="DP4" s="9">
        <v>-0.3822094154270631</v>
      </c>
      <c r="DQ4" s="9">
        <v>1</v>
      </c>
      <c r="DR4" s="9">
        <v>-0.69540051979791628</v>
      </c>
      <c r="DS4" s="9">
        <v>-0.15075118749388852</v>
      </c>
      <c r="DT4" s="9">
        <v>-0.71672986076471246</v>
      </c>
      <c r="DU4" s="9">
        <v>0.32238603445510589</v>
      </c>
      <c r="DV4" s="9">
        <v>-0.69063786887228618</v>
      </c>
      <c r="DW4" s="9">
        <v>0.19042848579842714</v>
      </c>
      <c r="DX4" s="9">
        <v>-0.3837689375498235</v>
      </c>
      <c r="DY4" s="9">
        <v>-0.26983136571678967</v>
      </c>
      <c r="DZ4" s="9">
        <v>-2.5217347524666197E-2</v>
      </c>
      <c r="EA4" s="9">
        <v>-0.38869445425108695</v>
      </c>
      <c r="EB4" s="9">
        <v>-9.884522444785375E-2</v>
      </c>
      <c r="GR4" t="s">
        <v>3</v>
      </c>
      <c r="GS4">
        <v>-0.48000000000000009</v>
      </c>
      <c r="GT4">
        <v>0.36</v>
      </c>
      <c r="GU4">
        <f>VARP(TEIDEMAY_05!$Q$45:$Z$45)</f>
        <v>0.84</v>
      </c>
      <c r="GV4">
        <v>-0.31999999999999995</v>
      </c>
      <c r="GW4">
        <v>7.9999999999999988E-2</v>
      </c>
      <c r="GX4">
        <v>3.9999999999999994E-2</v>
      </c>
      <c r="GY4">
        <v>0.48</v>
      </c>
      <c r="GZ4">
        <v>0.56000000000000005</v>
      </c>
      <c r="HA4">
        <v>0.15999999999999998</v>
      </c>
      <c r="HB4">
        <v>-0.2</v>
      </c>
      <c r="HC4">
        <v>-0.23999999999999994</v>
      </c>
      <c r="HD4">
        <v>3.9999999999999994E-2</v>
      </c>
      <c r="HE4">
        <v>-7.9999999999999988E-2</v>
      </c>
      <c r="HF4">
        <v>0.15999999999999998</v>
      </c>
      <c r="HG4">
        <v>3.999999999999998E-2</v>
      </c>
      <c r="HH4">
        <v>0.2</v>
      </c>
      <c r="HI4">
        <v>-0.48</v>
      </c>
    </row>
    <row r="5" spans="1:217" x14ac:dyDescent="0.25">
      <c r="A5" s="101">
        <v>1</v>
      </c>
      <c r="B5" s="101">
        <v>4</v>
      </c>
      <c r="D5" s="103">
        <v>12</v>
      </c>
      <c r="E5" s="103">
        <v>15</v>
      </c>
      <c r="F5" s="103">
        <v>20</v>
      </c>
      <c r="G5" s="103">
        <v>23.944705882352945</v>
      </c>
      <c r="H5" s="103">
        <v>12</v>
      </c>
      <c r="P5" t="s">
        <v>4</v>
      </c>
      <c r="Q5">
        <v>0.53</v>
      </c>
      <c r="R5">
        <v>0.96903819061036434</v>
      </c>
      <c r="S5">
        <v>0.61250000000000004</v>
      </c>
      <c r="T5">
        <v>0.95009090909999994</v>
      </c>
      <c r="U5">
        <v>6.6195661956619564E-2</v>
      </c>
      <c r="V5">
        <v>0.74975000000000003</v>
      </c>
      <c r="W5">
        <v>3.6647082387501674E-2</v>
      </c>
      <c r="X5">
        <v>0.59</v>
      </c>
      <c r="Y5">
        <v>0.95260476359165636</v>
      </c>
      <c r="Z5">
        <v>0.8</v>
      </c>
      <c r="AA5">
        <f>AVERAGE($Q$5:$Z$5)</f>
        <v>0.62568266076461421</v>
      </c>
      <c r="AB5" t="s">
        <v>59</v>
      </c>
      <c r="AC5">
        <f>AVERAGE($Q$2:$Z$18)</f>
        <v>0.63755158062978745</v>
      </c>
      <c r="CV5" s="86" t="s">
        <v>203</v>
      </c>
      <c r="CW5" s="5">
        <f>SUM($Q$25:$Z$25)</f>
        <v>6</v>
      </c>
      <c r="CX5" s="5">
        <v>-1.2799999999999998</v>
      </c>
      <c r="CY5" s="5">
        <f>SUM($Q$46:$Z$46)</f>
        <v>2</v>
      </c>
      <c r="CZ5" s="5">
        <v>0.71999999999999986</v>
      </c>
      <c r="DA5" s="5">
        <v>-5.8974231903955579E-2</v>
      </c>
      <c r="DB5" s="5">
        <v>3.1107769475577696</v>
      </c>
      <c r="DC5" s="5">
        <v>-3.4199863872867768E-2</v>
      </c>
      <c r="DD5" s="5">
        <f t="shared" si="0"/>
        <v>-5.8823529411764719E-2</v>
      </c>
      <c r="DE5" s="5">
        <f t="shared" si="1"/>
        <v>7.0588235294117646E-2</v>
      </c>
      <c r="DF5" s="5">
        <v>1.7078404963969375E-2</v>
      </c>
      <c r="DG5" s="5">
        <v>2.732155014757546</v>
      </c>
      <c r="DH5" s="5">
        <f t="shared" si="2"/>
        <v>1</v>
      </c>
      <c r="DI5" s="5">
        <f t="shared" si="3"/>
        <v>3</v>
      </c>
      <c r="DJ5" s="5">
        <v>4</v>
      </c>
      <c r="DK5" s="5">
        <f t="shared" si="4"/>
        <v>0.3</v>
      </c>
      <c r="DL5" s="5">
        <f t="shared" si="5"/>
        <v>0.62568266076461421</v>
      </c>
      <c r="DM5" s="5">
        <f t="shared" si="6"/>
        <v>0.34097602604352412</v>
      </c>
      <c r="DO5" s="9" t="s">
        <v>377</v>
      </c>
      <c r="DP5" s="9">
        <v>0.76832689164699686</v>
      </c>
      <c r="DQ5" s="9">
        <v>-0.69540051979791628</v>
      </c>
      <c r="DR5" s="9">
        <v>1</v>
      </c>
      <c r="DS5" s="9">
        <v>0.20935698689438426</v>
      </c>
      <c r="DT5" s="9">
        <v>0.86554773536056384</v>
      </c>
      <c r="DU5" s="9">
        <v>-0.50082341880740266</v>
      </c>
      <c r="DV5" s="9">
        <v>0.66952407231775302</v>
      </c>
      <c r="DW5" s="9">
        <v>-0.40375739892659163</v>
      </c>
      <c r="DX5" s="9">
        <v>0.57213633819230325</v>
      </c>
      <c r="DY5" s="9">
        <v>0.3342169426368356</v>
      </c>
      <c r="DZ5" s="9">
        <v>-7.0162409917950863E-2</v>
      </c>
      <c r="EA5" s="9">
        <v>0.47564040003606756</v>
      </c>
      <c r="EB5" s="9">
        <v>0.12485009582938841</v>
      </c>
      <c r="GR5" t="s">
        <v>4</v>
      </c>
      <c r="GS5">
        <v>-0.16000000000000006</v>
      </c>
      <c r="GT5">
        <v>-0.08</v>
      </c>
      <c r="GU5">
        <v>-0.31999999999999995</v>
      </c>
      <c r="GV5">
        <f>VARP(TEIDEMAY_05!$Q$46:$Z$46)</f>
        <v>0.96</v>
      </c>
      <c r="GW5">
        <v>0.56000000000000016</v>
      </c>
      <c r="GX5">
        <v>7.999999999999996E-2</v>
      </c>
      <c r="GY5">
        <v>-0.23999999999999994</v>
      </c>
      <c r="GZ5">
        <v>-8.0000000000000043E-2</v>
      </c>
      <c r="HA5">
        <v>0.32</v>
      </c>
      <c r="HB5">
        <v>0</v>
      </c>
      <c r="HC5">
        <v>-8.0000000000000043E-2</v>
      </c>
      <c r="HD5">
        <v>7.9999999999999932E-2</v>
      </c>
      <c r="HE5">
        <v>-0.16000000000000006</v>
      </c>
      <c r="HF5">
        <v>-0.08</v>
      </c>
      <c r="HG5">
        <v>-0.31999999999999995</v>
      </c>
      <c r="HH5">
        <v>0.4</v>
      </c>
      <c r="HI5">
        <v>-0.16000000000000006</v>
      </c>
    </row>
    <row r="6" spans="1:217" x14ac:dyDescent="0.25">
      <c r="A6" s="101">
        <v>1</v>
      </c>
      <c r="B6" s="101">
        <v>5</v>
      </c>
      <c r="D6" s="103">
        <v>10</v>
      </c>
      <c r="E6" s="103">
        <v>50</v>
      </c>
      <c r="F6" s="103">
        <v>500</v>
      </c>
      <c r="G6" s="103">
        <v>13136.411764705879</v>
      </c>
      <c r="H6" s="103">
        <v>3600</v>
      </c>
      <c r="P6" t="s">
        <v>5</v>
      </c>
      <c r="Q6">
        <v>0.44</v>
      </c>
      <c r="R6">
        <v>0.96823177798903481</v>
      </c>
      <c r="S6">
        <v>0.86</v>
      </c>
      <c r="T6">
        <v>0.54500000000000004</v>
      </c>
      <c r="U6">
        <v>0.53857142857142859</v>
      </c>
      <c r="V6">
        <v>0.95107772745146579</v>
      </c>
      <c r="W6">
        <v>4.2294652488827252E-2</v>
      </c>
      <c r="X6">
        <v>0.14000000000000001</v>
      </c>
      <c r="Y6">
        <v>0.95260476359165636</v>
      </c>
      <c r="Z6">
        <v>0.57499999999999996</v>
      </c>
      <c r="AA6">
        <f>AVERAGE($Q$6:$Z$6)</f>
        <v>0.60127803500924126</v>
      </c>
      <c r="CV6" s="86">
        <v>58</v>
      </c>
      <c r="CW6" s="5">
        <f>SUM($Q$26:$Z$26)</f>
        <v>4</v>
      </c>
      <c r="CX6" s="5">
        <v>3.6799999999999997</v>
      </c>
      <c r="CY6" s="5">
        <f>SUM($Q$47:$Z$47)</f>
        <v>2</v>
      </c>
      <c r="CZ6" s="5">
        <v>1.1200000000000001</v>
      </c>
      <c r="DA6" s="5">
        <v>-3.4320157826431951E-3</v>
      </c>
      <c r="DB6" s="5">
        <v>0.41324200913242015</v>
      </c>
      <c r="DC6" s="5">
        <v>0.14302665585742685</v>
      </c>
      <c r="DD6" s="5">
        <f t="shared" si="0"/>
        <v>-3.5294117647058816E-2</v>
      </c>
      <c r="DE6" s="5">
        <f t="shared" si="1"/>
        <v>0.29411764705882354</v>
      </c>
      <c r="DF6" s="5">
        <v>4.7038146300717495E-2</v>
      </c>
      <c r="DG6" s="5">
        <v>3.3294048423972087</v>
      </c>
      <c r="DH6" s="5">
        <f t="shared" si="2"/>
        <v>1</v>
      </c>
      <c r="DI6" s="5">
        <f t="shared" si="3"/>
        <v>3</v>
      </c>
      <c r="DJ6" s="5">
        <v>4</v>
      </c>
      <c r="DK6" s="5">
        <f t="shared" si="4"/>
        <v>0.2</v>
      </c>
      <c r="DL6" s="5">
        <f t="shared" si="5"/>
        <v>0.60127803500924126</v>
      </c>
      <c r="DM6" s="5">
        <f t="shared" si="6"/>
        <v>0.3344020737968067</v>
      </c>
      <c r="DO6" s="9" t="s">
        <v>351</v>
      </c>
      <c r="DP6" s="9">
        <v>0.31590801913446986</v>
      </c>
      <c r="DQ6" s="9">
        <v>-0.15075118749388852</v>
      </c>
      <c r="DR6" s="9">
        <v>0.20935698689438426</v>
      </c>
      <c r="DS6" s="9">
        <v>1</v>
      </c>
      <c r="DT6" s="9">
        <v>8.443235135637045E-2</v>
      </c>
      <c r="DU6" s="9">
        <v>-0.46996482038805099</v>
      </c>
      <c r="DV6" s="9">
        <v>0.53309376760261629</v>
      </c>
      <c r="DW6" s="9">
        <v>0.17547158778259328</v>
      </c>
      <c r="DX6" s="9">
        <v>0.66627427536497996</v>
      </c>
      <c r="DY6" s="9">
        <v>0.75581950697389699</v>
      </c>
      <c r="DZ6" s="9">
        <v>5.2730472714919319E-2</v>
      </c>
      <c r="EA6" s="9">
        <v>0.33213264035252843</v>
      </c>
      <c r="EB6" s="9">
        <v>0.19723094795606722</v>
      </c>
      <c r="GR6" t="s">
        <v>5</v>
      </c>
      <c r="GS6">
        <v>-0.56000000000000016</v>
      </c>
      <c r="GT6">
        <v>-7.9999999999999988E-2</v>
      </c>
      <c r="GU6">
        <v>7.9999999999999988E-2</v>
      </c>
      <c r="GV6">
        <v>0.56000000000000016</v>
      </c>
      <c r="GW6">
        <f>VARP(TEIDEMAY_05!$Q$47:$Z$47)</f>
        <v>0.96</v>
      </c>
      <c r="GX6">
        <v>7.9999999999999988E-2</v>
      </c>
      <c r="GY6">
        <v>0.16000000000000006</v>
      </c>
      <c r="GZ6">
        <v>0.32</v>
      </c>
      <c r="HA6">
        <v>0.32</v>
      </c>
      <c r="HB6">
        <v>-0.4</v>
      </c>
      <c r="HC6">
        <v>-8.0000000000000071E-2</v>
      </c>
      <c r="HD6">
        <v>-0.32000000000000006</v>
      </c>
      <c r="HE6">
        <v>-0.16000000000000006</v>
      </c>
      <c r="HF6">
        <v>0.32</v>
      </c>
      <c r="HG6">
        <v>7.999999999999996E-2</v>
      </c>
      <c r="HH6">
        <v>0</v>
      </c>
      <c r="HI6">
        <v>-0.16000000000000006</v>
      </c>
    </row>
    <row r="7" spans="1:217" x14ac:dyDescent="0.25">
      <c r="A7" s="101">
        <v>1</v>
      </c>
      <c r="B7" s="101">
        <v>6</v>
      </c>
      <c r="D7" s="103">
        <v>200</v>
      </c>
      <c r="E7" s="103">
        <v>2000</v>
      </c>
      <c r="F7" s="103">
        <v>6000</v>
      </c>
      <c r="G7" s="103">
        <v>5076.4705882352946</v>
      </c>
      <c r="H7" s="103">
        <v>5110</v>
      </c>
      <c r="P7" t="s">
        <v>6</v>
      </c>
      <c r="Q7">
        <v>4.8799471767577735E-2</v>
      </c>
      <c r="R7">
        <v>0.5</v>
      </c>
      <c r="S7">
        <v>9.5000000000000001E-2</v>
      </c>
      <c r="T7">
        <v>0.95040650410543392</v>
      </c>
      <c r="U7">
        <v>0.95000011711722254</v>
      </c>
      <c r="V7">
        <v>0.95419111864684136</v>
      </c>
      <c r="W7">
        <v>0.95099014214480626</v>
      </c>
      <c r="X7">
        <v>0.23000000000000004</v>
      </c>
      <c r="Y7">
        <v>0.95787197392061341</v>
      </c>
      <c r="Z7">
        <v>0.95068181886363701</v>
      </c>
      <c r="AA7">
        <f>AVERAGE($Q$7:$Z$7)</f>
        <v>0.65879411465661319</v>
      </c>
      <c r="CV7" s="86" t="s">
        <v>55</v>
      </c>
      <c r="CW7" s="5">
        <f>SUM($Q$27:$Z$27)</f>
        <v>2</v>
      </c>
      <c r="CX7" s="5">
        <v>3.4400000000000004</v>
      </c>
      <c r="CY7" s="5">
        <f>SUM($Q$48:$Z$48)</f>
        <v>-4</v>
      </c>
      <c r="CZ7" s="5">
        <v>1.1599999999999995</v>
      </c>
      <c r="DA7" s="5">
        <v>-3.867440080275443E-2</v>
      </c>
      <c r="DB7" s="5">
        <v>1.0244860542805747</v>
      </c>
      <c r="DC7" s="5">
        <v>0.17761181347962535</v>
      </c>
      <c r="DD7" s="5">
        <f t="shared" si="0"/>
        <v>9.4117647058823486E-2</v>
      </c>
      <c r="DE7" s="5">
        <f t="shared" si="1"/>
        <v>0.21176470588235299</v>
      </c>
      <c r="DF7" s="5">
        <v>2.5001163422837037E-6</v>
      </c>
      <c r="DG7" s="5">
        <v>3.8500245041876995</v>
      </c>
      <c r="DH7" s="5">
        <f t="shared" si="2"/>
        <v>1</v>
      </c>
      <c r="DI7" s="5">
        <f t="shared" si="3"/>
        <v>6</v>
      </c>
      <c r="DJ7" s="5">
        <v>7</v>
      </c>
      <c r="DK7" s="5">
        <f t="shared" si="4"/>
        <v>9.9999999999999978E-2</v>
      </c>
      <c r="DL7" s="5">
        <f t="shared" si="5"/>
        <v>0.65879411465661319</v>
      </c>
      <c r="DM7" s="5">
        <f t="shared" si="6"/>
        <v>0.39667505025497585</v>
      </c>
      <c r="DO7" s="9" t="s">
        <v>357</v>
      </c>
      <c r="DP7" s="9">
        <v>0.59896425692226629</v>
      </c>
      <c r="DQ7" s="9">
        <v>-0.71672986076471246</v>
      </c>
      <c r="DR7" s="9">
        <v>0.86554773536056384</v>
      </c>
      <c r="DS7" s="9">
        <v>8.443235135637045E-2</v>
      </c>
      <c r="DT7" s="9">
        <v>1</v>
      </c>
      <c r="DU7" s="9">
        <v>-0.47873484622286006</v>
      </c>
      <c r="DV7" s="9">
        <v>0.68812513780249374</v>
      </c>
      <c r="DW7" s="9">
        <v>-0.48102977858120483</v>
      </c>
      <c r="DX7" s="9">
        <v>0.54377550514144002</v>
      </c>
      <c r="DY7" s="9">
        <v>0.26240977858500847</v>
      </c>
      <c r="DZ7" s="9">
        <v>0.29082312074885619</v>
      </c>
      <c r="EA7" s="9">
        <v>0.68867768437235521</v>
      </c>
      <c r="EB7" s="9">
        <v>-5.1812169637947748E-2</v>
      </c>
      <c r="GR7" t="s">
        <v>6</v>
      </c>
      <c r="GS7">
        <v>-7.9999999999999988E-2</v>
      </c>
      <c r="GT7">
        <v>-3.999999999999998E-2</v>
      </c>
      <c r="GU7">
        <v>3.9999999999999994E-2</v>
      </c>
      <c r="GV7">
        <v>7.999999999999996E-2</v>
      </c>
      <c r="GW7">
        <v>7.9999999999999988E-2</v>
      </c>
      <c r="GX7">
        <f>VARP(TEIDEMAY_05!$Q$48:$Z$48)</f>
        <v>0.84</v>
      </c>
      <c r="GY7">
        <v>-0.32</v>
      </c>
      <c r="GZ7">
        <v>0.15999999999999998</v>
      </c>
      <c r="HA7">
        <v>0.15999999999999998</v>
      </c>
      <c r="HB7">
        <v>0.6</v>
      </c>
      <c r="HC7">
        <v>0.15999999999999992</v>
      </c>
      <c r="HD7">
        <v>0.44000000000000006</v>
      </c>
      <c r="HE7">
        <v>-0.47999999999999987</v>
      </c>
      <c r="HF7">
        <v>0.16</v>
      </c>
      <c r="HG7">
        <v>-0.36</v>
      </c>
      <c r="HH7">
        <v>-0.19999999999999996</v>
      </c>
      <c r="HI7">
        <v>-7.9999999999999988E-2</v>
      </c>
    </row>
    <row r="8" spans="1:217" x14ac:dyDescent="0.25">
      <c r="A8" s="101">
        <v>1</v>
      </c>
      <c r="B8" s="101">
        <v>7</v>
      </c>
      <c r="D8" s="103">
        <v>5</v>
      </c>
      <c r="E8" s="103">
        <v>10</v>
      </c>
      <c r="F8" s="103">
        <v>20</v>
      </c>
      <c r="G8" s="103">
        <v>43.852941176470587</v>
      </c>
      <c r="H8" s="103">
        <v>60</v>
      </c>
      <c r="P8" t="s">
        <v>7</v>
      </c>
      <c r="Q8">
        <v>0.44489795918367347</v>
      </c>
      <c r="R8">
        <v>0.96903819061036434</v>
      </c>
      <c r="S8">
        <v>0.95018042417543214</v>
      </c>
      <c r="T8">
        <v>6.0000000000000005E-2</v>
      </c>
      <c r="U8">
        <v>0.34249999999999997</v>
      </c>
      <c r="V8">
        <v>0.95010891682220311</v>
      </c>
      <c r="W8">
        <v>0.59</v>
      </c>
      <c r="X8">
        <v>9.5000000000000001E-2</v>
      </c>
      <c r="Y8">
        <v>0.27500000000000002</v>
      </c>
      <c r="Z8">
        <v>0.95105999203066416</v>
      </c>
      <c r="AA8">
        <f>AVERAGE($Q$8:$Z$8)</f>
        <v>0.56277854828223384</v>
      </c>
      <c r="CV8" s="86">
        <f>SUM(CY:CY)</f>
        <v>-36</v>
      </c>
      <c r="CW8" s="5">
        <f>SUM($Q$28:$Z$28)</f>
        <v>0</v>
      </c>
      <c r="CX8" s="5">
        <v>3.9999999999999996</v>
      </c>
      <c r="CY8" s="5">
        <f>SUM($Q$49:$Z$49)</f>
        <v>2</v>
      </c>
      <c r="CZ8" s="5">
        <v>1.9199999999999995</v>
      </c>
      <c r="DA8" s="5">
        <v>9.0217013705743129E-2</v>
      </c>
      <c r="DB8" s="5">
        <v>1.243131105576311</v>
      </c>
      <c r="DC8" s="5">
        <v>0.21590331473155594</v>
      </c>
      <c r="DD8" s="5">
        <f t="shared" si="0"/>
        <v>1.176470588235292E-2</v>
      </c>
      <c r="DE8" s="5">
        <f t="shared" si="1"/>
        <v>0.17647058823529407</v>
      </c>
      <c r="DF8" s="5">
        <v>2.1105985746753724E-3</v>
      </c>
      <c r="DG8" s="5">
        <v>3.2597361486088174</v>
      </c>
      <c r="DH8" s="5">
        <f t="shared" si="2"/>
        <v>0</v>
      </c>
      <c r="DI8" s="5">
        <f t="shared" si="3"/>
        <v>4</v>
      </c>
      <c r="DJ8" s="5">
        <v>4</v>
      </c>
      <c r="DK8" s="5">
        <f t="shared" si="4"/>
        <v>0</v>
      </c>
      <c r="DL8" s="5">
        <f t="shared" si="5"/>
        <v>0.56277854828223384</v>
      </c>
      <c r="DM8" s="5">
        <f t="shared" si="6"/>
        <v>0.37020916244637997</v>
      </c>
      <c r="DO8" s="9" t="s">
        <v>214</v>
      </c>
      <c r="DP8" s="9">
        <v>-0.56733380814239298</v>
      </c>
      <c r="DQ8" s="9">
        <v>0.32238603445510589</v>
      </c>
      <c r="DR8" s="9">
        <v>-0.50082341880740266</v>
      </c>
      <c r="DS8" s="9">
        <v>-0.46996482038805099</v>
      </c>
      <c r="DT8" s="9">
        <v>-0.47873484622286006</v>
      </c>
      <c r="DU8" s="9">
        <v>1</v>
      </c>
      <c r="DV8" s="9">
        <v>-0.69918719714771982</v>
      </c>
      <c r="DW8" s="9">
        <v>0.26451847153549246</v>
      </c>
      <c r="DX8" s="9">
        <v>-0.80048645861172407</v>
      </c>
      <c r="DY8" s="9">
        <v>-0.63817018066565645</v>
      </c>
      <c r="DZ8" s="9">
        <v>-9.065503206212143E-2</v>
      </c>
      <c r="EA8" s="9">
        <v>-0.70415357036746262</v>
      </c>
      <c r="EB8" s="9">
        <v>-0.29717449233636489</v>
      </c>
      <c r="GR8" t="s">
        <v>7</v>
      </c>
      <c r="GS8">
        <v>-0.16000000000000006</v>
      </c>
      <c r="GT8">
        <v>0.32</v>
      </c>
      <c r="GU8">
        <v>0.48</v>
      </c>
      <c r="GV8">
        <v>-0.23999999999999994</v>
      </c>
      <c r="GW8">
        <v>0.16000000000000006</v>
      </c>
      <c r="GX8">
        <v>-0.32</v>
      </c>
      <c r="GY8">
        <f>VARP(TEIDEMAY_05!$Q$49:$Z$49)</f>
        <v>0.96</v>
      </c>
      <c r="GZ8">
        <v>0.31999999999999995</v>
      </c>
      <c r="HA8">
        <v>0.31999999999999995</v>
      </c>
      <c r="HB8">
        <v>-0.4</v>
      </c>
      <c r="HC8">
        <v>-0.08</v>
      </c>
      <c r="HD8">
        <v>-0.32</v>
      </c>
      <c r="HE8">
        <v>0.23999999999999994</v>
      </c>
      <c r="HF8">
        <v>-0.08</v>
      </c>
      <c r="HG8">
        <v>0.48</v>
      </c>
      <c r="HH8">
        <v>0.4</v>
      </c>
      <c r="HI8">
        <v>-0.16000000000000006</v>
      </c>
    </row>
    <row r="9" spans="1:217" x14ac:dyDescent="0.25">
      <c r="A9" s="101">
        <v>1</v>
      </c>
      <c r="B9" s="101">
        <v>8</v>
      </c>
      <c r="D9" s="103">
        <v>25</v>
      </c>
      <c r="E9" s="103">
        <v>30</v>
      </c>
      <c r="F9" s="103">
        <v>35</v>
      </c>
      <c r="G9" s="103">
        <v>25.29411764705883</v>
      </c>
      <c r="H9" s="103">
        <v>21</v>
      </c>
      <c r="P9" t="s">
        <v>8</v>
      </c>
      <c r="Q9">
        <v>4.8799471767577735E-2</v>
      </c>
      <c r="R9">
        <v>0.96694019433790945</v>
      </c>
      <c r="S9">
        <v>4.395777946311745E-2</v>
      </c>
      <c r="T9">
        <v>8.461538461538462E-2</v>
      </c>
      <c r="U9">
        <v>0.95000011711722254</v>
      </c>
      <c r="V9">
        <v>3.3670061779929872E-2</v>
      </c>
      <c r="W9">
        <v>0.95416683642666922</v>
      </c>
      <c r="X9">
        <v>0.95</v>
      </c>
      <c r="Y9">
        <v>0.95825854759676266</v>
      </c>
      <c r="Z9">
        <v>0.95103790716759729</v>
      </c>
      <c r="AA9">
        <f>AVERAGE($Q$9:$Z$9)</f>
        <v>0.59414463002721707</v>
      </c>
      <c r="CV9" s="86" t="s">
        <v>211</v>
      </c>
      <c r="CW9" s="5">
        <f>SUM($Q$29:$Z$29)</f>
        <v>2</v>
      </c>
      <c r="CX9" s="5">
        <v>1.0400000000000005</v>
      </c>
      <c r="CY9" s="5">
        <f>SUM($Q$50:$Z$50)</f>
        <v>-6</v>
      </c>
      <c r="CZ9" s="5">
        <v>2.2400000000000007</v>
      </c>
      <c r="DA9" s="5">
        <v>3.9796433267719374E-2</v>
      </c>
      <c r="DB9" s="5">
        <v>1.6054507600466508</v>
      </c>
      <c r="DC9" s="5">
        <v>8.9687331904838602E-2</v>
      </c>
      <c r="DD9" s="5">
        <f t="shared" si="0"/>
        <v>0.20000000000000004</v>
      </c>
      <c r="DE9" s="5">
        <f t="shared" si="1"/>
        <v>7.0588235294117688E-2</v>
      </c>
      <c r="DF9" s="5">
        <v>4.0784692652709546E-6</v>
      </c>
      <c r="DG9" s="5">
        <v>3.8412206720882502</v>
      </c>
      <c r="DH9" s="5">
        <f t="shared" si="2"/>
        <v>3</v>
      </c>
      <c r="DI9" s="5">
        <f t="shared" si="3"/>
        <v>6</v>
      </c>
      <c r="DJ9" s="5">
        <v>9</v>
      </c>
      <c r="DK9" s="5">
        <f t="shared" si="4"/>
        <v>9.9999999999999978E-2</v>
      </c>
      <c r="DL9" s="5">
        <f t="shared" si="5"/>
        <v>0.59414463002721707</v>
      </c>
      <c r="DM9" s="5">
        <f t="shared" si="6"/>
        <v>0.46615080486536392</v>
      </c>
      <c r="DO9" s="9" t="s">
        <v>215</v>
      </c>
      <c r="DP9" s="9">
        <v>0.54692152046439213</v>
      </c>
      <c r="DQ9" s="9">
        <v>-0.69063786887228618</v>
      </c>
      <c r="DR9" s="9">
        <v>0.66952407231775302</v>
      </c>
      <c r="DS9" s="9">
        <v>0.53309376760261629</v>
      </c>
      <c r="DT9" s="9">
        <v>0.68812513780249374</v>
      </c>
      <c r="DU9" s="9">
        <v>-0.69918719714771982</v>
      </c>
      <c r="DV9" s="9">
        <v>1</v>
      </c>
      <c r="DW9" s="9">
        <v>-7.624359642513269E-2</v>
      </c>
      <c r="DX9" s="9">
        <v>0.8345180925053548</v>
      </c>
      <c r="DY9" s="9">
        <v>0.77859023162182328</v>
      </c>
      <c r="DZ9" s="9">
        <v>0.26332187594023576</v>
      </c>
      <c r="EA9" s="9">
        <v>0.70438939030679215</v>
      </c>
      <c r="EB9" s="9">
        <v>0.17856483906457221</v>
      </c>
      <c r="GR9" t="s">
        <v>8</v>
      </c>
      <c r="GS9">
        <v>-0.32</v>
      </c>
      <c r="GT9">
        <v>0.24</v>
      </c>
      <c r="GU9">
        <v>0.56000000000000005</v>
      </c>
      <c r="GV9">
        <v>-8.0000000000000043E-2</v>
      </c>
      <c r="GW9">
        <v>0.32</v>
      </c>
      <c r="GX9">
        <v>0.15999999999999998</v>
      </c>
      <c r="GY9">
        <v>0.31999999999999995</v>
      </c>
      <c r="GZ9">
        <f>VARP(TEIDEMAY_05!$Q$50:$Z$50)</f>
        <v>0.64</v>
      </c>
      <c r="HA9">
        <v>0.24000000000000007</v>
      </c>
      <c r="HB9">
        <v>0</v>
      </c>
      <c r="HC9">
        <v>-0.16</v>
      </c>
      <c r="HD9">
        <v>0.15999999999999998</v>
      </c>
      <c r="HE9">
        <v>0.08</v>
      </c>
      <c r="HF9">
        <v>0.24000000000000007</v>
      </c>
      <c r="HG9">
        <v>0.15999999999999998</v>
      </c>
      <c r="HH9">
        <v>2.2204460492503132E-17</v>
      </c>
      <c r="HI9">
        <v>-0.32</v>
      </c>
    </row>
    <row r="10" spans="1:217" x14ac:dyDescent="0.25">
      <c r="A10" s="101">
        <v>1</v>
      </c>
      <c r="B10" s="101">
        <v>9</v>
      </c>
      <c r="D10" s="103">
        <v>50</v>
      </c>
      <c r="E10" s="103">
        <v>100</v>
      </c>
      <c r="F10" s="103">
        <v>201</v>
      </c>
      <c r="G10" s="103">
        <v>122.64705882352941</v>
      </c>
      <c r="H10" s="103">
        <v>200</v>
      </c>
      <c r="P10" t="s">
        <v>9</v>
      </c>
      <c r="Q10">
        <v>2.4394366760687354E-2</v>
      </c>
      <c r="R10">
        <v>0.96903819061036434</v>
      </c>
      <c r="S10">
        <v>0.95011291790804842</v>
      </c>
      <c r="T10">
        <v>0.95053608438505199</v>
      </c>
      <c r="U10">
        <v>0.63500000000000001</v>
      </c>
      <c r="V10">
        <v>0.95334276282588459</v>
      </c>
      <c r="W10">
        <v>0.95458734114037624</v>
      </c>
      <c r="X10">
        <v>0.3603448275862069</v>
      </c>
      <c r="Y10">
        <v>0.9549515736100932</v>
      </c>
      <c r="Z10">
        <v>0.9511085086692137</v>
      </c>
      <c r="AA10">
        <f>AVERAGE($Q$10:$Z$10)</f>
        <v>0.7703416573495927</v>
      </c>
      <c r="CV10" s="86">
        <f>AVERAGE(DF:DF)</f>
        <v>8.3169881848785959E-3</v>
      </c>
      <c r="CW10" s="5">
        <f>SUM($Q$30:$Z$30)</f>
        <v>6</v>
      </c>
      <c r="CX10" s="5">
        <v>4.32</v>
      </c>
      <c r="CY10" s="5">
        <f>SUM($Q$51:$Z$51)</f>
        <v>-6</v>
      </c>
      <c r="CZ10" s="5">
        <v>1.84</v>
      </c>
      <c r="DA10" s="5">
        <v>0.10698962785821002</v>
      </c>
      <c r="DB10" s="5">
        <v>1.793640701535907</v>
      </c>
      <c r="DC10" s="5">
        <v>0.30990265122892857</v>
      </c>
      <c r="DD10" s="5">
        <f t="shared" si="0"/>
        <v>0.17647058823529413</v>
      </c>
      <c r="DE10" s="5">
        <f t="shared" si="1"/>
        <v>0.4</v>
      </c>
      <c r="DF10" s="5">
        <v>4.4876295000871275E-7</v>
      </c>
      <c r="DG10" s="5">
        <v>4.7198609483466685</v>
      </c>
      <c r="DH10" s="5">
        <f t="shared" si="2"/>
        <v>1</v>
      </c>
      <c r="DI10" s="5">
        <f t="shared" si="3"/>
        <v>7</v>
      </c>
      <c r="DJ10" s="5">
        <v>8</v>
      </c>
      <c r="DK10" s="5">
        <f t="shared" si="4"/>
        <v>0.3</v>
      </c>
      <c r="DL10" s="5">
        <f t="shared" si="5"/>
        <v>0.7703416573495927</v>
      </c>
      <c r="DM10" s="5">
        <f t="shared" si="6"/>
        <v>0.33020423432125035</v>
      </c>
      <c r="DO10" s="9" t="s">
        <v>45</v>
      </c>
      <c r="DP10" s="9">
        <v>-0.5277433138588844</v>
      </c>
      <c r="DQ10" s="9">
        <v>0.19042848579842714</v>
      </c>
      <c r="DR10" s="9">
        <v>-0.40375739892659163</v>
      </c>
      <c r="DS10" s="9">
        <v>0.17547158778259328</v>
      </c>
      <c r="DT10" s="9">
        <v>-0.48102977858120483</v>
      </c>
      <c r="DU10" s="9">
        <v>0.26451847153549246</v>
      </c>
      <c r="DV10" s="9">
        <v>-7.624359642513269E-2</v>
      </c>
      <c r="DW10" s="9">
        <v>1</v>
      </c>
      <c r="DX10" s="9">
        <v>-0.26139579795648088</v>
      </c>
      <c r="DY10" s="9">
        <v>0.31036887947218228</v>
      </c>
      <c r="DZ10" s="9">
        <v>-0.29311204305478855</v>
      </c>
      <c r="EA10" s="9">
        <v>-0.54508796334023546</v>
      </c>
      <c r="EB10" s="9">
        <v>0.51822139465988593</v>
      </c>
      <c r="GR10" t="s">
        <v>9</v>
      </c>
      <c r="GS10">
        <v>-0.32</v>
      </c>
      <c r="GT10">
        <v>0.24</v>
      </c>
      <c r="GU10">
        <v>0.15999999999999998</v>
      </c>
      <c r="GV10">
        <v>0.32</v>
      </c>
      <c r="GW10">
        <v>0.32</v>
      </c>
      <c r="GX10">
        <v>0.15999999999999998</v>
      </c>
      <c r="GY10">
        <v>0.31999999999999995</v>
      </c>
      <c r="GZ10">
        <v>0.24000000000000007</v>
      </c>
      <c r="HA10">
        <f>VARP(TEIDEMAY_05!$Q$51:$Z$51)</f>
        <v>0.64</v>
      </c>
      <c r="HB10">
        <v>0</v>
      </c>
      <c r="HC10">
        <v>0.24000000000000007</v>
      </c>
      <c r="HD10">
        <v>0.15999999999999998</v>
      </c>
      <c r="HE10">
        <v>-0.32</v>
      </c>
      <c r="HF10">
        <v>-0.16</v>
      </c>
      <c r="HG10">
        <v>-0.24000000000000005</v>
      </c>
      <c r="HH10">
        <v>0.40000000000000008</v>
      </c>
      <c r="HI10">
        <v>-0.32</v>
      </c>
    </row>
    <row r="11" spans="1:217" x14ac:dyDescent="0.25">
      <c r="A11" s="101">
        <v>1</v>
      </c>
      <c r="B11" s="101">
        <v>10</v>
      </c>
      <c r="D11" s="103">
        <v>20</v>
      </c>
      <c r="E11" s="103">
        <v>50</v>
      </c>
      <c r="F11" s="103">
        <v>70</v>
      </c>
      <c r="G11" s="103">
        <v>231.1764705882353</v>
      </c>
      <c r="H11" s="103">
        <v>250</v>
      </c>
      <c r="P11" t="s">
        <v>10</v>
      </c>
      <c r="Q11">
        <v>4.0663243189169369E-2</v>
      </c>
      <c r="R11">
        <v>0.77</v>
      </c>
      <c r="S11">
        <v>0.54500000000000004</v>
      </c>
      <c r="T11">
        <v>0.95009090909999994</v>
      </c>
      <c r="U11">
        <v>0.95000016081081518</v>
      </c>
      <c r="V11">
        <v>0.2555</v>
      </c>
      <c r="W11">
        <v>0.95194183052479908</v>
      </c>
      <c r="X11">
        <v>0.32</v>
      </c>
      <c r="Y11">
        <v>0.5</v>
      </c>
      <c r="Z11">
        <v>0.95090497827644893</v>
      </c>
      <c r="AA11">
        <f>AVERAGE($Q$11:$Z$11)</f>
        <v>0.62341011219012332</v>
      </c>
      <c r="CV11" s="86" t="s">
        <v>374</v>
      </c>
      <c r="CW11" s="5">
        <f>SUM($Q$31:$Z$31)</f>
        <v>2</v>
      </c>
      <c r="CX11" s="5">
        <v>3.4400000000000004</v>
      </c>
      <c r="CY11" s="5">
        <f>SUM($Q$52:$Z$52)</f>
        <v>0</v>
      </c>
      <c r="CZ11" s="5">
        <v>1</v>
      </c>
      <c r="DA11" s="5">
        <v>0.17511769925868906</v>
      </c>
      <c r="DB11" s="5">
        <v>1.5498913251892703</v>
      </c>
      <c r="DC11" s="5">
        <v>0.19169269563530422</v>
      </c>
      <c r="DD11" s="5">
        <f t="shared" si="0"/>
        <v>0</v>
      </c>
      <c r="DE11" s="5">
        <f t="shared" si="1"/>
        <v>0.21176470588235299</v>
      </c>
      <c r="DF11" s="5">
        <v>6.2891877812291186E-3</v>
      </c>
      <c r="DG11" s="5">
        <v>3.4706198967694335</v>
      </c>
      <c r="DH11" s="5">
        <f t="shared" si="2"/>
        <v>1</v>
      </c>
      <c r="DI11" s="5">
        <f t="shared" si="3"/>
        <v>4</v>
      </c>
      <c r="DJ11" s="5">
        <v>5</v>
      </c>
      <c r="DK11" s="5">
        <f t="shared" si="4"/>
        <v>9.9999999999999978E-2</v>
      </c>
      <c r="DL11" s="5">
        <f t="shared" si="5"/>
        <v>0.62341011219012332</v>
      </c>
      <c r="DM11" s="5">
        <f t="shared" si="6"/>
        <v>0.33968018243415676</v>
      </c>
      <c r="DO11" s="9" t="s">
        <v>46</v>
      </c>
      <c r="DP11" s="9">
        <v>0.5764099333200623</v>
      </c>
      <c r="DQ11" s="9">
        <v>-0.3837689375498235</v>
      </c>
      <c r="DR11" s="9">
        <v>0.57213633819230325</v>
      </c>
      <c r="DS11" s="9">
        <v>0.66627427536497996</v>
      </c>
      <c r="DT11" s="9">
        <v>0.54377550514144002</v>
      </c>
      <c r="DU11" s="9">
        <v>-0.80048645861172407</v>
      </c>
      <c r="DV11" s="9">
        <v>0.8345180925053548</v>
      </c>
      <c r="DW11" s="9">
        <v>-0.26139579795648088</v>
      </c>
      <c r="DX11" s="9">
        <v>1</v>
      </c>
      <c r="DY11" s="9">
        <v>0.83643577037817829</v>
      </c>
      <c r="DZ11" s="9">
        <v>0.29573214847653079</v>
      </c>
      <c r="EA11" s="9">
        <v>0.79067739054646724</v>
      </c>
      <c r="EB11" s="9">
        <v>7.6936691088429016E-2</v>
      </c>
      <c r="GR11" t="s">
        <v>10</v>
      </c>
      <c r="GS11">
        <v>0.4</v>
      </c>
      <c r="GT11">
        <v>-0.2</v>
      </c>
      <c r="GU11">
        <v>-0.2</v>
      </c>
      <c r="GV11">
        <v>0</v>
      </c>
      <c r="GW11">
        <v>-0.4</v>
      </c>
      <c r="GX11">
        <v>0.6</v>
      </c>
      <c r="GY11">
        <v>-0.4</v>
      </c>
      <c r="GZ11">
        <v>0</v>
      </c>
      <c r="HA11">
        <v>0</v>
      </c>
      <c r="HB11">
        <f>VARP(TEIDEMAY_05!$Q$52:$Z$52)</f>
        <v>1</v>
      </c>
      <c r="HC11">
        <v>-1.1102230246251566E-17</v>
      </c>
      <c r="HD11">
        <v>0.6</v>
      </c>
      <c r="HE11">
        <v>0</v>
      </c>
      <c r="HF11">
        <v>0</v>
      </c>
      <c r="HG11">
        <v>-0.2</v>
      </c>
      <c r="HH11">
        <v>-0.2</v>
      </c>
      <c r="HI11">
        <v>0</v>
      </c>
    </row>
    <row r="12" spans="1:217" x14ac:dyDescent="0.25">
      <c r="A12" s="101">
        <v>2</v>
      </c>
      <c r="B12" s="101">
        <v>1</v>
      </c>
      <c r="D12" s="103">
        <v>0.1</v>
      </c>
      <c r="E12" s="103">
        <v>10</v>
      </c>
      <c r="F12" s="103">
        <v>1000</v>
      </c>
      <c r="G12" s="103"/>
      <c r="H12" s="103"/>
      <c r="P12" t="s">
        <v>11</v>
      </c>
      <c r="Q12">
        <v>4.8799471767577735E-2</v>
      </c>
      <c r="R12">
        <v>7.1428571428571425E-2</v>
      </c>
      <c r="S12">
        <v>0.95022532694714701</v>
      </c>
      <c r="T12">
        <v>0.95053608438505199</v>
      </c>
      <c r="U12">
        <v>0.18</v>
      </c>
      <c r="V12">
        <v>0.95377083247319816</v>
      </c>
      <c r="W12">
        <v>0.95373847148854718</v>
      </c>
      <c r="X12">
        <v>4.3630573248407648E-2</v>
      </c>
      <c r="Y12">
        <v>0.95260476359165636</v>
      </c>
      <c r="Z12">
        <v>0.95081595729605894</v>
      </c>
      <c r="AA12">
        <f>AVERAGE($Q$12:$Z$12)</f>
        <v>0.60555500526262163</v>
      </c>
      <c r="CV12" s="86">
        <f>AVERAGE(DA:DA)</f>
        <v>1.7721333652328551E-2</v>
      </c>
      <c r="CW12" s="5">
        <f>SUM($Q$32:$Z$32)</f>
        <v>2</v>
      </c>
      <c r="CX12" s="5">
        <v>3.8400000000000003</v>
      </c>
      <c r="CY12" s="5">
        <f>SUM($Q$53:$Z$53)</f>
        <v>-6</v>
      </c>
      <c r="CZ12" s="5">
        <v>0.24000000000000016</v>
      </c>
      <c r="DB12" s="5">
        <v>0.87380990432702765</v>
      </c>
      <c r="DC12" s="5">
        <v>0.20323845721394634</v>
      </c>
      <c r="DD12" s="5">
        <f t="shared" si="0"/>
        <v>8.2352941176470615E-2</v>
      </c>
      <c r="DE12" s="5">
        <f t="shared" si="1"/>
        <v>0.23529411764705888</v>
      </c>
      <c r="DF12" s="5">
        <v>4.9365910647077088E-7</v>
      </c>
      <c r="DG12" s="5">
        <v>4.3794333064466855</v>
      </c>
      <c r="DH12" s="5">
        <f t="shared" si="2"/>
        <v>2</v>
      </c>
      <c r="DI12" s="5">
        <f t="shared" si="3"/>
        <v>6</v>
      </c>
      <c r="DJ12" s="5">
        <v>8</v>
      </c>
      <c r="DK12" s="5">
        <f t="shared" si="4"/>
        <v>9.9999999999999978E-2</v>
      </c>
      <c r="DL12" s="5">
        <f t="shared" si="5"/>
        <v>0.60555500526262163</v>
      </c>
      <c r="DM12" s="5">
        <f t="shared" si="6"/>
        <v>0.44871026596322738</v>
      </c>
      <c r="DO12" s="9" t="s">
        <v>47</v>
      </c>
      <c r="DP12" s="9">
        <v>0.29326559401615898</v>
      </c>
      <c r="DQ12" s="9">
        <v>-0.26983136571678967</v>
      </c>
      <c r="DR12" s="9">
        <v>0.3342169426368356</v>
      </c>
      <c r="DS12" s="9">
        <v>0.75581950697389699</v>
      </c>
      <c r="DT12" s="9">
        <v>0.26240977858500847</v>
      </c>
      <c r="DU12" s="9">
        <v>-0.63817018066565645</v>
      </c>
      <c r="DV12" s="9">
        <v>0.77859023162182328</v>
      </c>
      <c r="DW12" s="9">
        <v>0.31036887947218228</v>
      </c>
      <c r="DX12" s="9">
        <v>0.83643577037817829</v>
      </c>
      <c r="DY12" s="9">
        <v>1</v>
      </c>
      <c r="DZ12" s="9">
        <v>0.1248232215209369</v>
      </c>
      <c r="EA12" s="9">
        <v>0.46920042289213992</v>
      </c>
      <c r="EB12" s="9">
        <v>0.37002126348490194</v>
      </c>
      <c r="GR12" t="s">
        <v>11</v>
      </c>
      <c r="GS12">
        <v>0.08</v>
      </c>
      <c r="GT12">
        <v>0.24</v>
      </c>
      <c r="GU12">
        <v>-0.23999999999999994</v>
      </c>
      <c r="GV12">
        <v>-8.0000000000000043E-2</v>
      </c>
      <c r="GW12">
        <v>-8.0000000000000071E-2</v>
      </c>
      <c r="GX12">
        <v>0.15999999999999992</v>
      </c>
      <c r="GY12">
        <v>-0.08</v>
      </c>
      <c r="GZ12">
        <v>-0.16</v>
      </c>
      <c r="HA12">
        <v>0.24000000000000007</v>
      </c>
      <c r="HB12">
        <v>-1.1102230246251566E-17</v>
      </c>
      <c r="HC12">
        <f>VARP(TEIDEMAY_05!$Q$53:$Z$53)</f>
        <v>0.64</v>
      </c>
      <c r="HD12">
        <v>0.16</v>
      </c>
      <c r="HE12">
        <v>-0.32</v>
      </c>
      <c r="HF12">
        <v>-0.15999999999999998</v>
      </c>
      <c r="HG12">
        <v>-0.23999999999999994</v>
      </c>
      <c r="HH12">
        <v>-1.1102230246251566E-17</v>
      </c>
      <c r="HI12">
        <v>0.08</v>
      </c>
    </row>
    <row r="13" spans="1:217" x14ac:dyDescent="0.25">
      <c r="A13" s="101">
        <v>2</v>
      </c>
      <c r="B13" s="101">
        <v>2</v>
      </c>
      <c r="D13" s="103">
        <v>0.1</v>
      </c>
      <c r="E13" s="103">
        <v>20</v>
      </c>
      <c r="F13" s="103">
        <v>40</v>
      </c>
      <c r="G13" s="103"/>
      <c r="H13" s="103"/>
      <c r="P13" t="s">
        <v>12</v>
      </c>
      <c r="Q13">
        <v>0.95031963630867544</v>
      </c>
      <c r="R13">
        <v>0.35</v>
      </c>
      <c r="S13">
        <v>0.95022532694714701</v>
      </c>
      <c r="T13">
        <v>3.2941066089251174E-2</v>
      </c>
      <c r="U13">
        <v>0.95000015945946803</v>
      </c>
      <c r="V13">
        <v>0.19271428571428573</v>
      </c>
      <c r="W13">
        <v>0.95285726259005132</v>
      </c>
      <c r="X13">
        <v>0.68</v>
      </c>
      <c r="Y13">
        <v>0.95863809125461452</v>
      </c>
      <c r="Z13">
        <v>0.9504566214632727</v>
      </c>
      <c r="AA13">
        <f>AVERAGE($Q$13:$Z$13)</f>
        <v>0.69681524498267655</v>
      </c>
      <c r="CV13" s="86" t="s">
        <v>375</v>
      </c>
      <c r="CW13" s="5">
        <f>SUM($Q$33:$Z$33)</f>
        <v>4</v>
      </c>
      <c r="CX13" s="5">
        <v>8.0000000000000182E-2</v>
      </c>
      <c r="CY13" s="5">
        <f>SUM($Q$54:$Z$54)</f>
        <v>-4</v>
      </c>
      <c r="CZ13" s="5">
        <v>1.9600000000000004</v>
      </c>
      <c r="DB13" s="5">
        <v>1.2304889303998892</v>
      </c>
      <c r="DC13" s="5">
        <v>2.5652041137455076E-2</v>
      </c>
      <c r="DD13" s="5">
        <f t="shared" si="0"/>
        <v>0.14117647058823535</v>
      </c>
      <c r="DE13" s="5">
        <f t="shared" si="1"/>
        <v>8.2352941176470587E-2</v>
      </c>
      <c r="DF13" s="5">
        <v>1.5791578679120076E-5</v>
      </c>
      <c r="DG13" s="5">
        <v>4.4093068066153611</v>
      </c>
      <c r="DH13" s="5">
        <f t="shared" si="2"/>
        <v>1</v>
      </c>
      <c r="DI13" s="5">
        <f t="shared" si="3"/>
        <v>6</v>
      </c>
      <c r="DJ13" s="5">
        <v>7</v>
      </c>
      <c r="DK13" s="5">
        <f t="shared" si="4"/>
        <v>0.2</v>
      </c>
      <c r="DL13" s="5">
        <f t="shared" si="5"/>
        <v>0.69681524498267655</v>
      </c>
      <c r="DM13" s="5">
        <f t="shared" si="6"/>
        <v>0.36612637186993002</v>
      </c>
      <c r="DO13" s="9" t="s">
        <v>48</v>
      </c>
      <c r="DP13" s="9">
        <v>-0.18857860801237405</v>
      </c>
      <c r="DQ13" s="9">
        <v>-2.5217347524666197E-2</v>
      </c>
      <c r="DR13" s="9">
        <v>-7.0162409917950863E-2</v>
      </c>
      <c r="DS13" s="9">
        <v>5.2730472714919319E-2</v>
      </c>
      <c r="DT13" s="9">
        <v>0.29082312074885619</v>
      </c>
      <c r="DU13" s="9">
        <v>-9.065503206212143E-2</v>
      </c>
      <c r="DV13" s="9">
        <v>0.26332187594023576</v>
      </c>
      <c r="DW13" s="9">
        <v>-0.29311204305478855</v>
      </c>
      <c r="DX13" s="9">
        <v>0.29573214847653079</v>
      </c>
      <c r="DY13" s="9">
        <v>0.1248232215209369</v>
      </c>
      <c r="DZ13" s="9">
        <v>1</v>
      </c>
      <c r="EA13" s="9">
        <v>0.66818058630519239</v>
      </c>
      <c r="EB13" s="9">
        <v>-0.68693089831088516</v>
      </c>
      <c r="GR13" t="s">
        <v>12</v>
      </c>
      <c r="GS13">
        <v>0.32000000000000006</v>
      </c>
      <c r="GT13">
        <v>0.36</v>
      </c>
      <c r="GU13">
        <v>3.9999999999999994E-2</v>
      </c>
      <c r="GV13">
        <v>7.9999999999999932E-2</v>
      </c>
      <c r="GW13">
        <v>-0.32000000000000006</v>
      </c>
      <c r="GX13">
        <v>0.44000000000000006</v>
      </c>
      <c r="GY13">
        <v>-0.32</v>
      </c>
      <c r="GZ13">
        <v>0.15999999999999998</v>
      </c>
      <c r="HA13">
        <v>0.15999999999999998</v>
      </c>
      <c r="HB13">
        <v>0.6</v>
      </c>
      <c r="HC13">
        <v>0.16</v>
      </c>
      <c r="HD13">
        <f>VARP(TEIDEMAY_05!$Q$54:$Z$54)</f>
        <v>0.84</v>
      </c>
      <c r="HE13">
        <v>-0.08</v>
      </c>
      <c r="HF13">
        <v>-0.23999999999999994</v>
      </c>
      <c r="HG13">
        <v>-0.36</v>
      </c>
      <c r="HH13">
        <v>0.2</v>
      </c>
      <c r="HI13">
        <v>-7.9999999999999988E-2</v>
      </c>
    </row>
    <row r="14" spans="1:217" x14ac:dyDescent="0.25">
      <c r="A14" s="101">
        <v>2</v>
      </c>
      <c r="B14" s="101">
        <v>3</v>
      </c>
      <c r="D14" s="103">
        <v>100</v>
      </c>
      <c r="E14" s="103">
        <v>1000</v>
      </c>
      <c r="F14" s="103">
        <v>10000</v>
      </c>
      <c r="G14" s="103"/>
      <c r="H14" s="103"/>
      <c r="P14" t="s">
        <v>13</v>
      </c>
      <c r="Q14">
        <v>0.88250000000000006</v>
      </c>
      <c r="R14">
        <v>0.96903819061036434</v>
      </c>
      <c r="S14">
        <v>0.95002262445691121</v>
      </c>
      <c r="T14">
        <v>6.0000000000000005E-2</v>
      </c>
      <c r="U14">
        <v>4.9996800319950407E-2</v>
      </c>
      <c r="V14">
        <v>0.50329999999999997</v>
      </c>
      <c r="W14">
        <v>0.95373847148854718</v>
      </c>
      <c r="X14">
        <v>0.95079189103579342</v>
      </c>
      <c r="Y14">
        <v>0.5</v>
      </c>
      <c r="Z14">
        <v>0.95068181886363701</v>
      </c>
      <c r="AA14">
        <f>AVERAGE($Q$14:$Z$14)</f>
        <v>0.67700697967752033</v>
      </c>
      <c r="CV14" s="86">
        <f>AVERAGE(DC:DC)</f>
        <v>0.12742006478903403</v>
      </c>
      <c r="CW14" s="5">
        <f>SUM($Q$34:$Z$34)</f>
        <v>4</v>
      </c>
      <c r="CX14" s="5">
        <v>-0.3200000000000004</v>
      </c>
      <c r="CY14" s="5">
        <f>SUM($Q$55:$Z$55)</f>
        <v>-2</v>
      </c>
      <c r="CZ14" s="5">
        <v>1.2800000000000005</v>
      </c>
      <c r="DB14" s="5">
        <v>3.8693871296131577</v>
      </c>
      <c r="DC14" s="5">
        <v>-4.3198445022174382E-2</v>
      </c>
      <c r="DD14" s="5">
        <f t="shared" si="0"/>
        <v>5.8823529411764726E-2</v>
      </c>
      <c r="DE14" s="5">
        <f t="shared" si="1"/>
        <v>5.8823529411764684E-2</v>
      </c>
      <c r="DF14" s="5">
        <v>4.5586047681932961E-4</v>
      </c>
      <c r="DG14" s="5">
        <v>2.8681262592837502</v>
      </c>
      <c r="DH14" s="5">
        <f t="shared" si="2"/>
        <v>1</v>
      </c>
      <c r="DI14" s="5">
        <f t="shared" si="3"/>
        <v>5</v>
      </c>
      <c r="DJ14" s="5">
        <v>6</v>
      </c>
      <c r="DK14" s="5">
        <f t="shared" si="4"/>
        <v>0.2</v>
      </c>
      <c r="DL14" s="5">
        <f t="shared" si="5"/>
        <v>0.67700697967752033</v>
      </c>
      <c r="DM14" s="5">
        <f t="shared" si="6"/>
        <v>0.3747337616876899</v>
      </c>
      <c r="DO14" s="9" t="s">
        <v>221</v>
      </c>
      <c r="DP14" s="9">
        <v>0.5253805395974247</v>
      </c>
      <c r="DQ14" s="9">
        <v>-0.38869445425108695</v>
      </c>
      <c r="DR14" s="9">
        <v>0.47564040003606756</v>
      </c>
      <c r="DS14" s="9">
        <v>0.33213264035252843</v>
      </c>
      <c r="DT14" s="9">
        <v>0.68867768437235521</v>
      </c>
      <c r="DU14" s="9">
        <v>-0.70415357036746262</v>
      </c>
      <c r="DV14" s="9">
        <v>0.70438939030679215</v>
      </c>
      <c r="DW14" s="9">
        <v>-0.54508796334023546</v>
      </c>
      <c r="DX14" s="9">
        <v>0.79067739054646724</v>
      </c>
      <c r="DY14" s="9">
        <v>0.46920042289213992</v>
      </c>
      <c r="DZ14" s="9">
        <v>0.66818058630519239</v>
      </c>
      <c r="EA14" s="9">
        <v>1</v>
      </c>
      <c r="EB14" s="9">
        <v>-0.26386876367795392</v>
      </c>
      <c r="GR14" t="s">
        <v>13</v>
      </c>
      <c r="GS14">
        <v>0.56000000000000016</v>
      </c>
      <c r="GT14">
        <v>8.0000000000000029E-2</v>
      </c>
      <c r="GU14">
        <v>-7.9999999999999988E-2</v>
      </c>
      <c r="GV14">
        <v>-0.16000000000000006</v>
      </c>
      <c r="GW14">
        <v>-0.16000000000000006</v>
      </c>
      <c r="GX14">
        <v>-0.47999999999999987</v>
      </c>
      <c r="GY14">
        <v>0.23999999999999994</v>
      </c>
      <c r="GZ14">
        <v>0.08</v>
      </c>
      <c r="HA14">
        <v>-0.32</v>
      </c>
      <c r="HB14">
        <v>0</v>
      </c>
      <c r="HC14">
        <v>-0.32</v>
      </c>
      <c r="HD14">
        <v>-0.08</v>
      </c>
      <c r="HE14">
        <f>VARP(TEIDEMAY_05!$Q$55:$Z$55)</f>
        <v>0.96</v>
      </c>
      <c r="HF14">
        <v>0.08</v>
      </c>
      <c r="HG14">
        <v>0.72000000000000008</v>
      </c>
      <c r="HH14">
        <v>-2.2204460492503132E-17</v>
      </c>
      <c r="HI14">
        <v>0.16000000000000006</v>
      </c>
    </row>
    <row r="15" spans="1:217" ht="15.75" thickBot="1" x14ac:dyDescent="0.3">
      <c r="A15" s="101">
        <v>2</v>
      </c>
      <c r="B15" s="101">
        <v>4</v>
      </c>
      <c r="D15" s="103">
        <v>10</v>
      </c>
      <c r="E15" s="103">
        <v>14</v>
      </c>
      <c r="F15" s="103">
        <v>20</v>
      </c>
      <c r="G15" s="103"/>
      <c r="H15" s="103"/>
      <c r="P15" t="s">
        <v>14</v>
      </c>
      <c r="Q15">
        <v>4.0663243189169369E-2</v>
      </c>
      <c r="R15">
        <v>3.5270290175283554E-2</v>
      </c>
      <c r="S15">
        <v>0.83750000000000002</v>
      </c>
      <c r="T15">
        <v>0.67999999999999994</v>
      </c>
      <c r="U15">
        <v>0.95000016103603968</v>
      </c>
      <c r="V15">
        <v>2.5240956314933033E-2</v>
      </c>
      <c r="W15">
        <v>0.95458734114037624</v>
      </c>
      <c r="X15">
        <v>0.95079189103579342</v>
      </c>
      <c r="Y15">
        <v>0.95806615166208808</v>
      </c>
      <c r="Z15">
        <v>0.95106882039839669</v>
      </c>
      <c r="AA15">
        <f>AVERAGE($Q$15:$Z$15)</f>
        <v>0.63831888549520799</v>
      </c>
      <c r="CV15" s="86" t="s">
        <v>212</v>
      </c>
      <c r="CW15" s="5">
        <f>SUM($Q$35:$Z$35)</f>
        <v>4</v>
      </c>
      <c r="CX15" s="5">
        <v>1.6800000000000002</v>
      </c>
      <c r="CY15" s="5">
        <f>SUM($Q$56:$Z$56)</f>
        <v>-6</v>
      </c>
      <c r="CZ15" s="5">
        <v>-0.15999999999999981</v>
      </c>
      <c r="DB15" s="5">
        <v>1.0569204570163475</v>
      </c>
      <c r="DC15" s="5">
        <v>7.0231145459313638E-2</v>
      </c>
      <c r="DD15" s="5">
        <f t="shared" si="0"/>
        <v>5.8823529411764726E-2</v>
      </c>
      <c r="DE15" s="5">
        <f t="shared" si="1"/>
        <v>0.17647058823529413</v>
      </c>
      <c r="DF15" s="5">
        <v>1.0661465213957701E-6</v>
      </c>
      <c r="DG15" s="5">
        <v>4.6082956515217717</v>
      </c>
      <c r="DH15" s="5">
        <f t="shared" si="2"/>
        <v>3</v>
      </c>
      <c r="DI15" s="5">
        <f t="shared" si="3"/>
        <v>5</v>
      </c>
      <c r="DJ15" s="5">
        <v>8</v>
      </c>
      <c r="DK15" s="5">
        <f t="shared" si="4"/>
        <v>0.2</v>
      </c>
      <c r="DL15" s="5">
        <f t="shared" si="5"/>
        <v>0.63831888549520799</v>
      </c>
      <c r="DM15" s="5">
        <f t="shared" si="6"/>
        <v>0.42596244262988137</v>
      </c>
      <c r="DO15" s="51" t="s">
        <v>49</v>
      </c>
      <c r="DP15" s="51">
        <v>0.1164149936418265</v>
      </c>
      <c r="DQ15" s="51">
        <v>-9.884522444785375E-2</v>
      </c>
      <c r="DR15" s="51">
        <v>0.12485009582938841</v>
      </c>
      <c r="DS15" s="51">
        <v>0.19723094795606722</v>
      </c>
      <c r="DT15" s="51">
        <v>-5.1812169637947748E-2</v>
      </c>
      <c r="DU15" s="51">
        <v>-0.29717449233636489</v>
      </c>
      <c r="DV15" s="51">
        <v>0.17856483906457221</v>
      </c>
      <c r="DW15" s="51">
        <v>0.51822139465988593</v>
      </c>
      <c r="DX15" s="51">
        <v>7.6936691088429016E-2</v>
      </c>
      <c r="DY15" s="51">
        <v>0.37002126348490194</v>
      </c>
      <c r="DZ15" s="51">
        <v>-0.68693089831088516</v>
      </c>
      <c r="EA15" s="51">
        <v>-0.26386876367795392</v>
      </c>
      <c r="EB15" s="51">
        <v>1</v>
      </c>
      <c r="GR15" t="s">
        <v>14</v>
      </c>
      <c r="GS15">
        <v>-0.32</v>
      </c>
      <c r="GT15">
        <v>-0.15999999999999998</v>
      </c>
      <c r="GU15">
        <v>0.15999999999999998</v>
      </c>
      <c r="GV15">
        <v>-0.08</v>
      </c>
      <c r="GW15">
        <v>0.32</v>
      </c>
      <c r="GX15">
        <v>0.16</v>
      </c>
      <c r="GY15">
        <v>-0.08</v>
      </c>
      <c r="GZ15">
        <v>0.24000000000000007</v>
      </c>
      <c r="HA15">
        <v>-0.16</v>
      </c>
      <c r="HB15">
        <v>0</v>
      </c>
      <c r="HC15">
        <v>-0.15999999999999998</v>
      </c>
      <c r="HD15">
        <v>-0.23999999999999994</v>
      </c>
      <c r="HE15">
        <v>0.08</v>
      </c>
      <c r="HF15">
        <f>VARP(TEIDEMAY_05!$Q$56:$Z$56)</f>
        <v>0.64</v>
      </c>
      <c r="HG15">
        <v>0.15999999999999998</v>
      </c>
      <c r="HH15">
        <v>-0.4</v>
      </c>
      <c r="HI15">
        <v>-0.31999999999999995</v>
      </c>
    </row>
    <row r="16" spans="1:217" x14ac:dyDescent="0.25">
      <c r="A16" s="101">
        <v>2</v>
      </c>
      <c r="B16" s="101">
        <v>5</v>
      </c>
      <c r="D16" s="103">
        <v>1</v>
      </c>
      <c r="E16" s="103">
        <v>100</v>
      </c>
      <c r="F16" s="103">
        <v>100000</v>
      </c>
      <c r="G16" s="103"/>
      <c r="H16" s="103"/>
      <c r="P16" t="s">
        <v>15</v>
      </c>
      <c r="Q16">
        <v>0.67</v>
      </c>
      <c r="R16">
        <v>0.96903819061036434</v>
      </c>
      <c r="S16">
        <v>0.95006781200234458</v>
      </c>
      <c r="T16">
        <v>0.51</v>
      </c>
      <c r="U16">
        <v>0.95000016193693759</v>
      </c>
      <c r="V16">
        <v>0.95010891682220311</v>
      </c>
      <c r="W16">
        <v>0.95373847148854718</v>
      </c>
      <c r="X16">
        <v>0.95440270032286467</v>
      </c>
      <c r="Y16">
        <v>0.72499999999999998</v>
      </c>
      <c r="Z16">
        <v>0.95103790716759729</v>
      </c>
      <c r="AA16">
        <f>AVERAGE($Q$16:$Z$16)</f>
        <v>0.85833941603508579</v>
      </c>
      <c r="CV16" s="86">
        <f>AVERAGE(DD:DD)</f>
        <v>5.536332179930796E-2</v>
      </c>
      <c r="CW16" s="5">
        <f>SUM($Q$36:$Z$36)</f>
        <v>10</v>
      </c>
      <c r="CX16" s="5">
        <v>0</v>
      </c>
      <c r="CY16" s="5">
        <f>SUM($Q$57:$Z$57)</f>
        <v>-4</v>
      </c>
      <c r="CZ16" s="5">
        <v>1.1600000000000001</v>
      </c>
      <c r="DB16" s="5">
        <v>0.71036501611022151</v>
      </c>
      <c r="DC16" s="5">
        <v>0.14414957827872443</v>
      </c>
      <c r="DD16" s="5">
        <f t="shared" si="0"/>
        <v>9.4117647058823528E-2</v>
      </c>
      <c r="DE16" s="5">
        <f t="shared" si="1"/>
        <v>0.28235294117647058</v>
      </c>
      <c r="DF16" s="5">
        <v>1.5430934397367336E-7</v>
      </c>
      <c r="DG16" s="5">
        <v>4.3759069828281865</v>
      </c>
      <c r="DH16" s="5">
        <f t="shared" si="2"/>
        <v>0</v>
      </c>
      <c r="DI16" s="5">
        <f t="shared" si="3"/>
        <v>7</v>
      </c>
      <c r="DJ16" s="5">
        <v>7</v>
      </c>
      <c r="DK16" s="5">
        <f t="shared" si="4"/>
        <v>0.5</v>
      </c>
      <c r="DL16" s="5">
        <f t="shared" si="5"/>
        <v>0.85833941603508579</v>
      </c>
      <c r="DM16" s="5">
        <f t="shared" si="6"/>
        <v>0.16296055413152621</v>
      </c>
      <c r="GR16" t="s">
        <v>15</v>
      </c>
      <c r="GS16">
        <v>0.31999999999999995</v>
      </c>
      <c r="GT16">
        <v>-3.999999999999998E-2</v>
      </c>
      <c r="GU16">
        <v>3.999999999999998E-2</v>
      </c>
      <c r="GV16">
        <v>-0.31999999999999995</v>
      </c>
      <c r="GW16">
        <v>7.999999999999996E-2</v>
      </c>
      <c r="GX16">
        <v>-0.36</v>
      </c>
      <c r="GY16">
        <v>0.48</v>
      </c>
      <c r="GZ16">
        <v>0.15999999999999998</v>
      </c>
      <c r="HA16">
        <v>-0.24000000000000005</v>
      </c>
      <c r="HB16">
        <v>-0.2</v>
      </c>
      <c r="HC16">
        <v>-0.23999999999999994</v>
      </c>
      <c r="HD16">
        <v>-0.36</v>
      </c>
      <c r="HE16">
        <v>0.72000000000000008</v>
      </c>
      <c r="HF16">
        <v>0.15999999999999998</v>
      </c>
      <c r="HG16">
        <f>VARP(TEIDEMAY_05!$Q$57:$Z$57)</f>
        <v>0.84</v>
      </c>
      <c r="HH16">
        <v>-0.19999999999999996</v>
      </c>
      <c r="HI16">
        <v>0.32</v>
      </c>
    </row>
    <row r="17" spans="1:217" x14ac:dyDescent="0.25">
      <c r="A17" s="101">
        <v>2</v>
      </c>
      <c r="B17" s="101">
        <v>6</v>
      </c>
      <c r="D17" s="103">
        <v>50</v>
      </c>
      <c r="E17" s="103">
        <v>5000</v>
      </c>
      <c r="F17" s="103">
        <v>20000</v>
      </c>
      <c r="G17" s="103"/>
      <c r="H17" s="103"/>
      <c r="P17" t="s">
        <v>16</v>
      </c>
      <c r="Q17">
        <v>0.4325</v>
      </c>
      <c r="R17">
        <v>3.5270290175283554E-2</v>
      </c>
      <c r="S17">
        <v>0.95020288568365574</v>
      </c>
      <c r="T17">
        <v>0.95009090909999994</v>
      </c>
      <c r="U17">
        <v>0.63</v>
      </c>
      <c r="V17">
        <v>0.50990000000000002</v>
      </c>
      <c r="W17">
        <v>0.75</v>
      </c>
      <c r="X17">
        <v>9.5000000000000001E-2</v>
      </c>
      <c r="Y17">
        <v>0.9549515736100932</v>
      </c>
      <c r="Z17">
        <v>0.9504566214632727</v>
      </c>
      <c r="AA17">
        <f>AVERAGE($Q$17:$Z$17)</f>
        <v>0.62583722800323049</v>
      </c>
      <c r="CV17" s="86" t="s">
        <v>213</v>
      </c>
      <c r="CW17" s="5">
        <f>SUM($Q$37:$Z$37)</f>
        <v>4</v>
      </c>
      <c r="CX17" s="5">
        <v>4.4800000000000004</v>
      </c>
      <c r="CY17" s="5">
        <f>SUM($Q$58:$Z$58)</f>
        <v>0</v>
      </c>
      <c r="CZ17" s="5">
        <v>1.8000000000000003</v>
      </c>
      <c r="DB17" s="5">
        <v>0.61308049180651925</v>
      </c>
      <c r="DC17" s="5">
        <v>0.15382194025487911</v>
      </c>
      <c r="DD17" s="5">
        <f t="shared" si="0"/>
        <v>4.7058823529411785E-2</v>
      </c>
      <c r="DE17" s="5">
        <f t="shared" si="1"/>
        <v>0.3411764705882353</v>
      </c>
      <c r="DF17" s="5">
        <v>6.2891877812291186E-3</v>
      </c>
      <c r="DG17" s="5">
        <v>3.6432256071784037</v>
      </c>
      <c r="DH17" s="5">
        <f t="shared" si="2"/>
        <v>1</v>
      </c>
      <c r="DI17" s="5">
        <f t="shared" si="3"/>
        <v>4</v>
      </c>
      <c r="DJ17" s="5">
        <v>5</v>
      </c>
      <c r="DK17" s="5">
        <f t="shared" si="4"/>
        <v>0.2</v>
      </c>
      <c r="DL17" s="5">
        <f t="shared" si="5"/>
        <v>0.62583722800323049</v>
      </c>
      <c r="DM17" s="5">
        <f t="shared" si="6"/>
        <v>0.35290216626033849</v>
      </c>
      <c r="GR17" t="s">
        <v>16</v>
      </c>
      <c r="GS17">
        <v>0</v>
      </c>
      <c r="GT17">
        <v>0.6</v>
      </c>
      <c r="GU17">
        <v>0.2</v>
      </c>
      <c r="GV17">
        <v>0.4</v>
      </c>
      <c r="GW17">
        <v>0</v>
      </c>
      <c r="GX17">
        <v>-0.19999999999999996</v>
      </c>
      <c r="GY17">
        <v>0.4</v>
      </c>
      <c r="GZ17">
        <v>2.2204460492503132E-17</v>
      </c>
      <c r="HA17">
        <v>0.40000000000000008</v>
      </c>
      <c r="HB17">
        <v>-0.2</v>
      </c>
      <c r="HC17">
        <v>-1.1102230246251566E-17</v>
      </c>
      <c r="HD17">
        <v>0.2</v>
      </c>
      <c r="HE17">
        <v>-2.2204460492503132E-17</v>
      </c>
      <c r="HF17">
        <v>-0.4</v>
      </c>
      <c r="HG17">
        <v>-0.19999999999999996</v>
      </c>
      <c r="HH17">
        <f>VARP(TEIDEMAY_05!$Q$58:$Z$58)</f>
        <v>1</v>
      </c>
      <c r="HI17">
        <v>-0.4</v>
      </c>
    </row>
    <row r="18" spans="1:217" ht="15.75" thickBot="1" x14ac:dyDescent="0.3">
      <c r="A18" s="101">
        <v>2</v>
      </c>
      <c r="B18" s="101">
        <v>7</v>
      </c>
      <c r="D18" s="103">
        <v>30</v>
      </c>
      <c r="E18" s="103">
        <v>200</v>
      </c>
      <c r="F18" s="103">
        <v>500</v>
      </c>
      <c r="G18" s="103"/>
      <c r="H18" s="103"/>
      <c r="P18" t="s">
        <v>17</v>
      </c>
      <c r="Q18">
        <v>7.3333333333333334E-2</v>
      </c>
      <c r="R18">
        <v>0.95</v>
      </c>
      <c r="S18">
        <v>0.95022532694714701</v>
      </c>
      <c r="T18">
        <v>0.95009090909999994</v>
      </c>
      <c r="U18">
        <v>0.95000016193693759</v>
      </c>
      <c r="V18">
        <v>0.95010891682220311</v>
      </c>
      <c r="W18">
        <v>0.95532512121419977</v>
      </c>
      <c r="X18">
        <v>3.7637362637362642E-2</v>
      </c>
      <c r="Y18">
        <v>0.5</v>
      </c>
      <c r="Z18">
        <v>0.57499999999999996</v>
      </c>
      <c r="AA18">
        <f>AVERAGE($Q$18:$Z$18)</f>
        <v>0.68917211319911842</v>
      </c>
      <c r="CV18" s="86">
        <f>AVERAGE(DE:DE)</f>
        <v>0.19100346020761247</v>
      </c>
      <c r="CW18" s="5">
        <f>SUM($Q$38:$Z$38)</f>
        <v>4</v>
      </c>
      <c r="CX18" s="5">
        <v>4.08</v>
      </c>
      <c r="CY18" s="5">
        <f>SUM($Q$59:$Z$59)</f>
        <v>-2</v>
      </c>
      <c r="CZ18" s="5">
        <v>-0.7200000000000002</v>
      </c>
      <c r="DB18" s="5">
        <v>1.2420825574729686</v>
      </c>
      <c r="DC18" s="5">
        <v>0.22236820821380343</v>
      </c>
      <c r="DD18" s="5">
        <f t="shared" si="0"/>
        <v>-5.8823529411764719E-2</v>
      </c>
      <c r="DE18" s="5">
        <f t="shared" si="1"/>
        <v>0.31764705882352939</v>
      </c>
      <c r="DF18" s="5">
        <v>4.5586047681932961E-4</v>
      </c>
      <c r="DG18" s="5">
        <v>4.2315231230362063</v>
      </c>
      <c r="DH18" s="5">
        <f t="shared" si="2"/>
        <v>1</v>
      </c>
      <c r="DI18" s="5">
        <f t="shared" si="3"/>
        <v>6</v>
      </c>
      <c r="DJ18" s="5">
        <v>7</v>
      </c>
      <c r="DK18" s="5">
        <f t="shared" si="4"/>
        <v>0.2</v>
      </c>
      <c r="DL18" s="5">
        <f t="shared" si="5"/>
        <v>0.68917211319911842</v>
      </c>
      <c r="DM18" s="5">
        <f t="shared" si="6"/>
        <v>0.37472828511471834</v>
      </c>
      <c r="GR18" s="54" t="s">
        <v>17</v>
      </c>
      <c r="GS18" s="54">
        <v>0.56000000000000005</v>
      </c>
      <c r="GT18" s="54">
        <v>-0.32</v>
      </c>
      <c r="GU18" s="54">
        <v>-0.48</v>
      </c>
      <c r="GV18" s="54">
        <v>-0.16000000000000006</v>
      </c>
      <c r="GW18" s="54">
        <v>-0.16000000000000006</v>
      </c>
      <c r="GX18" s="54">
        <v>-7.9999999999999988E-2</v>
      </c>
      <c r="GY18" s="54">
        <v>-0.16000000000000006</v>
      </c>
      <c r="GZ18" s="54">
        <v>-0.32</v>
      </c>
      <c r="HA18" s="54">
        <v>-0.32</v>
      </c>
      <c r="HB18" s="54">
        <v>0</v>
      </c>
      <c r="HC18" s="54">
        <v>0.08</v>
      </c>
      <c r="HD18" s="54">
        <v>-7.9999999999999988E-2</v>
      </c>
      <c r="HE18" s="54">
        <v>0.16000000000000006</v>
      </c>
      <c r="HF18" s="54">
        <v>-0.31999999999999995</v>
      </c>
      <c r="HG18" s="54">
        <v>0.32</v>
      </c>
      <c r="HH18" s="54">
        <v>-0.4</v>
      </c>
      <c r="HI18" s="54">
        <f>VARP(TEIDEMAY_05!$Q$59:$Z$59)</f>
        <v>0.96</v>
      </c>
    </row>
    <row r="19" spans="1:217" x14ac:dyDescent="0.25">
      <c r="A19" s="101">
        <v>2</v>
      </c>
      <c r="B19" s="101">
        <v>8</v>
      </c>
      <c r="D19" s="103">
        <v>20</v>
      </c>
      <c r="E19" s="103">
        <v>40</v>
      </c>
      <c r="F19" s="103">
        <v>50</v>
      </c>
      <c r="G19" s="103"/>
      <c r="H19" s="103"/>
      <c r="P19" t="s">
        <v>79</v>
      </c>
      <c r="Q19">
        <f>AVERAGE($Q$2:$Q$18)</f>
        <v>0.35834046975947981</v>
      </c>
      <c r="R19">
        <f>AVERAGE($R$2:$R$18)</f>
        <v>0.6767133508548191</v>
      </c>
      <c r="S19">
        <f>AVERAGE($S$2:$S$18)</f>
        <v>0.73784709419033423</v>
      </c>
      <c r="T19">
        <f>AVERAGE($T$2:$T$18)</f>
        <v>0.5346705152929514</v>
      </c>
      <c r="U19">
        <f>AVERAGE($U$2:$U$18)</f>
        <v>0.6769429972226666</v>
      </c>
      <c r="V19">
        <f>AVERAGE($V$2:$V$18)</f>
        <v>0.661202370378565</v>
      </c>
      <c r="W19">
        <f>AVERAGE($W$2:$W$18)</f>
        <v>0.71633901533633404</v>
      </c>
      <c r="X19">
        <f>AVERAGE($X$2:$X$18)</f>
        <v>0.40198410700675508</v>
      </c>
      <c r="Y19">
        <f>AVERAGE($Y$2:$Y$18)</f>
        <v>0.76780969533349841</v>
      </c>
      <c r="Z19">
        <f>AVERAGE($Z$2:$Z$18)</f>
        <v>0.84366619092246831</v>
      </c>
      <c r="CV19" s="86" t="s">
        <v>370</v>
      </c>
      <c r="GR19" t="s">
        <v>200</v>
      </c>
      <c r="GS19">
        <f t="array" ref="GS19">SUM(GS$2:GS$18)</f>
        <v>0.87999999999999967</v>
      </c>
      <c r="GT19">
        <f t="array" ref="GT19">SUM(GT$2:GT$18)</f>
        <v>2.44</v>
      </c>
      <c r="GU19">
        <f t="array" ref="GU19">SUM(GU$2:GU$18)</f>
        <v>1.1599999999999999</v>
      </c>
      <c r="GV19">
        <f t="array" ref="GV19">SUM(GV$2:GV$18)</f>
        <v>0.71999999999999986</v>
      </c>
      <c r="GW19">
        <f t="array" ref="GW19">SUM(GW$2:GW$18)</f>
        <v>1.1200000000000001</v>
      </c>
      <c r="GX19">
        <f t="array" ref="GX19">SUM(GX$2:GX$18)</f>
        <v>1.1599999999999995</v>
      </c>
      <c r="GY19">
        <f t="array" ref="GY19">SUM(GY$2:GY$18)</f>
        <v>1.9199999999999995</v>
      </c>
      <c r="GZ19">
        <f t="array" ref="GZ19">SUM(GZ$2:GZ$18)</f>
        <v>2.2400000000000007</v>
      </c>
      <c r="HA19">
        <f t="array" ref="HA19">SUM(HA$2:HA$18)</f>
        <v>1.84</v>
      </c>
      <c r="HB19">
        <f t="array" ref="HB19">SUM(HB$2:HB$18)</f>
        <v>1</v>
      </c>
      <c r="HC19">
        <f t="array" ref="HC19">SUM(HC$2:HC$18)</f>
        <v>0.24000000000000016</v>
      </c>
      <c r="HD19">
        <f t="array" ref="HD19">SUM(HD$2:HD$18)</f>
        <v>1.9600000000000004</v>
      </c>
      <c r="HE19">
        <f t="array" ref="HE19">SUM(HE$2:HE$18)</f>
        <v>1.2800000000000005</v>
      </c>
      <c r="HF19">
        <f t="array" ref="HF19">SUM(HF$2:HF$18)</f>
        <v>-0.15999999999999981</v>
      </c>
      <c r="HG19">
        <f t="array" ref="HG19">SUM(HG$2:HG$18)</f>
        <v>1.1600000000000001</v>
      </c>
      <c r="HH19">
        <f t="array" ref="HH19">SUM(HH$2:HH$18)</f>
        <v>1.8000000000000003</v>
      </c>
      <c r="HI19">
        <f t="array" ref="HI19">SUM(HI$2:HI$18)</f>
        <v>-0.7200000000000002</v>
      </c>
    </row>
    <row r="20" spans="1:217" x14ac:dyDescent="0.25">
      <c r="A20" s="101">
        <v>2</v>
      </c>
      <c r="B20" s="101">
        <v>9</v>
      </c>
      <c r="D20" s="103">
        <v>200</v>
      </c>
      <c r="E20" s="103">
        <v>500</v>
      </c>
      <c r="F20" s="103">
        <v>800</v>
      </c>
      <c r="G20" s="103"/>
      <c r="H20" s="103"/>
      <c r="CV20" s="86">
        <v>4.4844290657439501E-2</v>
      </c>
      <c r="GS20">
        <v>0.87999999999999967</v>
      </c>
      <c r="GT20">
        <v>2.44</v>
      </c>
      <c r="GU20">
        <v>1.1599999999999999</v>
      </c>
      <c r="GV20">
        <v>0.71999999999999986</v>
      </c>
      <c r="GW20">
        <v>1.1200000000000001</v>
      </c>
      <c r="GX20">
        <v>1.1599999999999995</v>
      </c>
      <c r="GY20">
        <v>1.9199999999999995</v>
      </c>
      <c r="GZ20">
        <v>2.2400000000000007</v>
      </c>
      <c r="HA20">
        <v>1.84</v>
      </c>
      <c r="HB20">
        <v>1</v>
      </c>
      <c r="HC20">
        <v>0.24000000000000016</v>
      </c>
      <c r="HD20">
        <v>1.9600000000000004</v>
      </c>
      <c r="HE20">
        <v>1.2800000000000005</v>
      </c>
      <c r="HF20">
        <v>-0.15999999999999981</v>
      </c>
      <c r="HG20">
        <v>1.1600000000000001</v>
      </c>
      <c r="HH20">
        <v>1.8000000000000003</v>
      </c>
      <c r="HI20">
        <v>-0.7200000000000002</v>
      </c>
    </row>
    <row r="21" spans="1:217" x14ac:dyDescent="0.25">
      <c r="A21" s="101">
        <v>2</v>
      </c>
      <c r="B21" s="101">
        <v>10</v>
      </c>
      <c r="D21" s="103">
        <v>1000</v>
      </c>
      <c r="E21" s="103">
        <v>3000</v>
      </c>
      <c r="F21" s="103">
        <v>10000</v>
      </c>
      <c r="G21" s="103"/>
      <c r="H21" s="103"/>
      <c r="P21" t="s">
        <v>132</v>
      </c>
      <c r="Q21" t="s">
        <v>81</v>
      </c>
      <c r="R21" t="s">
        <v>82</v>
      </c>
      <c r="S21" t="s">
        <v>83</v>
      </c>
      <c r="T21" t="s">
        <v>84</v>
      </c>
      <c r="U21" t="s">
        <v>85</v>
      </c>
      <c r="V21" t="s">
        <v>86</v>
      </c>
      <c r="W21" t="s">
        <v>87</v>
      </c>
      <c r="X21" t="s">
        <v>88</v>
      </c>
      <c r="Y21" t="s">
        <v>89</v>
      </c>
      <c r="Z21" t="s">
        <v>90</v>
      </c>
      <c r="AA21" t="s">
        <v>80</v>
      </c>
      <c r="AB21" t="s">
        <v>444</v>
      </c>
      <c r="AD21" t="s">
        <v>42</v>
      </c>
      <c r="CV21" s="86" t="s">
        <v>371</v>
      </c>
    </row>
    <row r="22" spans="1:217" x14ac:dyDescent="0.25">
      <c r="A22" s="101">
        <v>3</v>
      </c>
      <c r="B22" s="101">
        <v>1</v>
      </c>
      <c r="D22" s="103">
        <v>100</v>
      </c>
      <c r="E22" s="103">
        <v>150</v>
      </c>
      <c r="F22" s="103">
        <v>200</v>
      </c>
      <c r="G22" s="103"/>
      <c r="H22" s="103"/>
      <c r="P22" t="s">
        <v>1</v>
      </c>
      <c r="Q22">
        <v>1</v>
      </c>
      <c r="R22">
        <v>-1</v>
      </c>
      <c r="S22">
        <v>1</v>
      </c>
      <c r="T22">
        <v>-1</v>
      </c>
      <c r="U22">
        <v>1</v>
      </c>
      <c r="V22">
        <v>1</v>
      </c>
      <c r="W22">
        <v>1</v>
      </c>
      <c r="X22">
        <v>-1</v>
      </c>
      <c r="Y22">
        <v>1</v>
      </c>
      <c r="Z22">
        <v>1</v>
      </c>
      <c r="AA22">
        <f>AVERAGE($Q$22:$Z$22)</f>
        <v>0.4</v>
      </c>
      <c r="AB22" t="s">
        <v>52</v>
      </c>
      <c r="AC22">
        <f>VARP($Q$39:$Z$39)</f>
        <v>0.1334256055363322</v>
      </c>
      <c r="AD22">
        <v>0.15100250626566419</v>
      </c>
      <c r="CV22" s="86">
        <v>0.11640138408304507</v>
      </c>
    </row>
    <row r="23" spans="1:217" x14ac:dyDescent="0.25">
      <c r="A23" s="101">
        <v>3</v>
      </c>
      <c r="B23" s="101">
        <v>2</v>
      </c>
      <c r="D23" s="103">
        <v>1</v>
      </c>
      <c r="E23" s="103">
        <v>3</v>
      </c>
      <c r="F23" s="103">
        <v>5</v>
      </c>
      <c r="G23" s="103"/>
      <c r="H23" s="103"/>
      <c r="P23" t="s">
        <v>2</v>
      </c>
      <c r="Q23">
        <v>1</v>
      </c>
      <c r="R23">
        <v>1</v>
      </c>
      <c r="S23">
        <v>-1</v>
      </c>
      <c r="T23">
        <v>-1</v>
      </c>
      <c r="U23">
        <v>1</v>
      </c>
      <c r="V23">
        <v>1</v>
      </c>
      <c r="W23">
        <v>-1</v>
      </c>
      <c r="X23">
        <v>-1</v>
      </c>
      <c r="Y23">
        <v>-1</v>
      </c>
      <c r="Z23">
        <v>-1</v>
      </c>
      <c r="AA23">
        <f>AVERAGE($Q$23:$Z$23)</f>
        <v>-0.2</v>
      </c>
      <c r="AB23" t="s">
        <v>54</v>
      </c>
      <c r="AC23">
        <f>VARP($AA$22:$AA$38)</f>
        <v>6.477508650519033E-2</v>
      </c>
      <c r="AD23">
        <v>7.3308270676691753E-2</v>
      </c>
      <c r="CV23" s="86" t="s">
        <v>218</v>
      </c>
    </row>
    <row r="24" spans="1:217" x14ac:dyDescent="0.25">
      <c r="A24" s="101">
        <v>3</v>
      </c>
      <c r="B24" s="101">
        <v>3</v>
      </c>
      <c r="D24" s="103">
        <v>10</v>
      </c>
      <c r="E24" s="103">
        <v>20</v>
      </c>
      <c r="F24" s="103">
        <v>30</v>
      </c>
      <c r="G24" s="103"/>
      <c r="H24" s="103"/>
      <c r="P24" t="s">
        <v>3</v>
      </c>
      <c r="Q24">
        <v>-1</v>
      </c>
      <c r="R24">
        <v>1</v>
      </c>
      <c r="S24">
        <v>1</v>
      </c>
      <c r="T24">
        <v>-1</v>
      </c>
      <c r="U24">
        <v>1</v>
      </c>
      <c r="V24">
        <v>1</v>
      </c>
      <c r="W24">
        <v>-1</v>
      </c>
      <c r="X24">
        <v>-1</v>
      </c>
      <c r="Y24">
        <v>1</v>
      </c>
      <c r="Z24">
        <v>1</v>
      </c>
      <c r="AA24">
        <f>AVERAGE($Q$24:$Z$24)</f>
        <v>0.2</v>
      </c>
      <c r="AB24" t="s">
        <v>57</v>
      </c>
      <c r="AC24">
        <f>VARP($Q$22:$Z$38)</f>
        <v>0.88359861591695499</v>
      </c>
      <c r="CV24" s="86">
        <f>AVERAGE(DB:DB)</f>
        <v>1.4921461190121545</v>
      </c>
    </row>
    <row r="25" spans="1:217" x14ac:dyDescent="0.25">
      <c r="A25" s="101">
        <v>3</v>
      </c>
      <c r="B25" s="101">
        <v>4</v>
      </c>
      <c r="D25" s="103">
        <v>10</v>
      </c>
      <c r="E25" s="103">
        <v>20</v>
      </c>
      <c r="F25" s="103">
        <v>30</v>
      </c>
      <c r="G25" s="103"/>
      <c r="H25" s="103"/>
      <c r="P25" t="s">
        <v>4</v>
      </c>
      <c r="Q25">
        <v>1</v>
      </c>
      <c r="R25">
        <v>1</v>
      </c>
      <c r="S25">
        <v>1</v>
      </c>
      <c r="T25">
        <v>1</v>
      </c>
      <c r="U25">
        <v>-1</v>
      </c>
      <c r="V25">
        <v>1</v>
      </c>
      <c r="W25">
        <v>-1</v>
      </c>
      <c r="X25">
        <v>1</v>
      </c>
      <c r="Y25">
        <v>1</v>
      </c>
      <c r="Z25">
        <v>1</v>
      </c>
      <c r="AA25">
        <f>AVERAGE($Q$25:$Z$25)</f>
        <v>0.6</v>
      </c>
      <c r="AB25" t="s">
        <v>76</v>
      </c>
      <c r="AC25">
        <f>AVERAGE($Q$22:$Z$38)</f>
        <v>0.3411764705882353</v>
      </c>
    </row>
    <row r="26" spans="1:217" x14ac:dyDescent="0.25">
      <c r="A26" s="101">
        <v>3</v>
      </c>
      <c r="B26" s="101">
        <v>5</v>
      </c>
      <c r="D26" s="103">
        <v>200</v>
      </c>
      <c r="E26" s="103">
        <v>500</v>
      </c>
      <c r="F26" s="103">
        <v>1000</v>
      </c>
      <c r="G26" s="103"/>
      <c r="H26" s="103"/>
      <c r="P26" t="s">
        <v>5</v>
      </c>
      <c r="Q26">
        <v>-1</v>
      </c>
      <c r="R26">
        <v>1</v>
      </c>
      <c r="S26">
        <v>1</v>
      </c>
      <c r="T26">
        <v>1</v>
      </c>
      <c r="U26">
        <v>1</v>
      </c>
      <c r="V26">
        <v>1</v>
      </c>
      <c r="W26">
        <v>-1</v>
      </c>
      <c r="X26">
        <v>-1</v>
      </c>
      <c r="Y26">
        <v>1</v>
      </c>
      <c r="Z26">
        <v>1</v>
      </c>
      <c r="AA26">
        <f>AVERAGE($Q$26:$Z$26)</f>
        <v>0.4</v>
      </c>
      <c r="AB26" t="s">
        <v>216</v>
      </c>
      <c r="AC26">
        <f>AC25*170</f>
        <v>58</v>
      </c>
    </row>
    <row r="27" spans="1:217" x14ac:dyDescent="0.25">
      <c r="A27" s="101">
        <v>3</v>
      </c>
      <c r="B27" s="101">
        <v>6</v>
      </c>
      <c r="D27" s="103">
        <v>50</v>
      </c>
      <c r="E27" s="103">
        <v>100</v>
      </c>
      <c r="F27" s="103">
        <v>150</v>
      </c>
      <c r="G27" s="103"/>
      <c r="H27" s="103"/>
      <c r="P27" t="s">
        <v>6</v>
      </c>
      <c r="Q27">
        <v>-1</v>
      </c>
      <c r="R27">
        <v>-1</v>
      </c>
      <c r="S27">
        <v>-1</v>
      </c>
      <c r="T27">
        <v>1</v>
      </c>
      <c r="U27">
        <v>1</v>
      </c>
      <c r="V27">
        <v>1</v>
      </c>
      <c r="W27">
        <v>1</v>
      </c>
      <c r="X27">
        <v>-1</v>
      </c>
      <c r="Y27">
        <v>1</v>
      </c>
      <c r="Z27">
        <v>1</v>
      </c>
      <c r="AA27">
        <f>AVERAGE($Q$27:$Z$27)</f>
        <v>0.2</v>
      </c>
      <c r="AB27" t="s">
        <v>220</v>
      </c>
      <c r="AC27">
        <f>(AC25+1)/2</f>
        <v>0.67058823529411771</v>
      </c>
    </row>
    <row r="28" spans="1:217" x14ac:dyDescent="0.25">
      <c r="A28" s="101">
        <v>3</v>
      </c>
      <c r="B28" s="101">
        <v>7</v>
      </c>
      <c r="D28" s="103">
        <v>50</v>
      </c>
      <c r="E28" s="103">
        <v>100</v>
      </c>
      <c r="F28" s="103">
        <v>150</v>
      </c>
      <c r="G28" s="103"/>
      <c r="H28" s="103"/>
      <c r="P28" t="s">
        <v>7</v>
      </c>
      <c r="Q28">
        <v>-1</v>
      </c>
      <c r="R28">
        <v>1</v>
      </c>
      <c r="S28">
        <v>1</v>
      </c>
      <c r="T28">
        <v>-1</v>
      </c>
      <c r="U28">
        <v>-1</v>
      </c>
      <c r="V28">
        <v>1</v>
      </c>
      <c r="W28">
        <v>1</v>
      </c>
      <c r="X28">
        <v>-1</v>
      </c>
      <c r="Y28">
        <v>-1</v>
      </c>
      <c r="Z28">
        <v>1</v>
      </c>
      <c r="AA28">
        <f>AVERAGE($Q$28:$Z$28)</f>
        <v>0</v>
      </c>
      <c r="AB28" t="s">
        <v>373</v>
      </c>
      <c r="AC28">
        <f>(AC27-(1-AC27))^2</f>
        <v>0.11640138408304507</v>
      </c>
    </row>
    <row r="29" spans="1:217" x14ac:dyDescent="0.25">
      <c r="A29" s="101">
        <v>3</v>
      </c>
      <c r="B29" s="101">
        <v>8</v>
      </c>
      <c r="D29" s="103">
        <v>15</v>
      </c>
      <c r="E29" s="103">
        <v>25</v>
      </c>
      <c r="F29" s="103">
        <v>35</v>
      </c>
      <c r="G29" s="103"/>
      <c r="H29" s="103"/>
      <c r="P29" t="s">
        <v>8</v>
      </c>
      <c r="Q29">
        <v>-1</v>
      </c>
      <c r="R29">
        <v>1</v>
      </c>
      <c r="S29">
        <v>-1</v>
      </c>
      <c r="T29">
        <v>-1</v>
      </c>
      <c r="U29">
        <v>1</v>
      </c>
      <c r="V29">
        <v>-1</v>
      </c>
      <c r="W29">
        <v>1</v>
      </c>
      <c r="X29">
        <v>1</v>
      </c>
      <c r="Y29">
        <v>1</v>
      </c>
      <c r="Z29">
        <v>1</v>
      </c>
      <c r="AA29">
        <f>AVERAGE($Q$29:$Z$29)</f>
        <v>0.2</v>
      </c>
    </row>
    <row r="30" spans="1:217" x14ac:dyDescent="0.25">
      <c r="A30" s="101">
        <v>3</v>
      </c>
      <c r="B30" s="101">
        <v>9</v>
      </c>
      <c r="D30" s="103">
        <v>20</v>
      </c>
      <c r="E30" s="103">
        <v>30</v>
      </c>
      <c r="F30" s="103">
        <v>60</v>
      </c>
      <c r="G30" s="103"/>
      <c r="H30" s="103"/>
      <c r="P30" t="s">
        <v>9</v>
      </c>
      <c r="Q30">
        <v>-1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-1</v>
      </c>
      <c r="Y30">
        <v>1</v>
      </c>
      <c r="Z30">
        <v>1</v>
      </c>
      <c r="AA30">
        <f>AVERAGE($Q$30:$Z$30)</f>
        <v>0.6</v>
      </c>
    </row>
    <row r="31" spans="1:217" x14ac:dyDescent="0.25">
      <c r="A31" s="101">
        <v>3</v>
      </c>
      <c r="B31" s="101">
        <v>10</v>
      </c>
      <c r="D31" s="103">
        <v>10</v>
      </c>
      <c r="E31" s="103">
        <v>20</v>
      </c>
      <c r="F31" s="103">
        <v>40</v>
      </c>
      <c r="G31" s="103"/>
      <c r="H31" s="103"/>
      <c r="P31" t="s">
        <v>10</v>
      </c>
      <c r="Q31">
        <v>-1</v>
      </c>
      <c r="R31">
        <v>1</v>
      </c>
      <c r="S31">
        <v>1</v>
      </c>
      <c r="T31">
        <v>1</v>
      </c>
      <c r="U31">
        <v>1</v>
      </c>
      <c r="V31">
        <v>-1</v>
      </c>
      <c r="W31">
        <v>1</v>
      </c>
      <c r="X31">
        <v>-1</v>
      </c>
      <c r="Y31">
        <v>-1</v>
      </c>
      <c r="Z31">
        <v>1</v>
      </c>
      <c r="AA31">
        <f>AVERAGE($Q$31:$Z$31)</f>
        <v>0.2</v>
      </c>
    </row>
    <row r="32" spans="1:217" x14ac:dyDescent="0.25">
      <c r="A32" s="101">
        <v>4</v>
      </c>
      <c r="B32" s="101">
        <v>1</v>
      </c>
      <c r="D32" s="103">
        <v>20</v>
      </c>
      <c r="E32" s="103">
        <v>40</v>
      </c>
      <c r="F32" s="103">
        <v>100</v>
      </c>
      <c r="G32" s="103"/>
      <c r="H32" s="103"/>
      <c r="P32" t="s">
        <v>11</v>
      </c>
      <c r="Q32">
        <v>-1</v>
      </c>
      <c r="R32">
        <v>-1</v>
      </c>
      <c r="S32">
        <v>1</v>
      </c>
      <c r="T32">
        <v>1</v>
      </c>
      <c r="U32">
        <v>-1</v>
      </c>
      <c r="V32">
        <v>1</v>
      </c>
      <c r="W32">
        <v>1</v>
      </c>
      <c r="X32">
        <v>-1</v>
      </c>
      <c r="Y32">
        <v>1</v>
      </c>
      <c r="Z32">
        <v>1</v>
      </c>
      <c r="AA32">
        <f>AVERAGE($Q$32:$Z$32)</f>
        <v>0.2</v>
      </c>
    </row>
    <row r="33" spans="1:30" x14ac:dyDescent="0.25">
      <c r="A33" s="101">
        <v>4</v>
      </c>
      <c r="B33" s="101">
        <v>2</v>
      </c>
      <c r="D33" s="103">
        <v>2</v>
      </c>
      <c r="E33" s="103">
        <v>4</v>
      </c>
      <c r="F33" s="103">
        <v>10</v>
      </c>
      <c r="G33" s="103"/>
      <c r="H33" s="103"/>
      <c r="P33" t="s">
        <v>12</v>
      </c>
      <c r="Q33">
        <v>1</v>
      </c>
      <c r="R33">
        <v>-1</v>
      </c>
      <c r="S33">
        <v>1</v>
      </c>
      <c r="T33">
        <v>-1</v>
      </c>
      <c r="U33">
        <v>1</v>
      </c>
      <c r="V33">
        <v>-1</v>
      </c>
      <c r="W33">
        <v>1</v>
      </c>
      <c r="X33">
        <v>1</v>
      </c>
      <c r="Y33">
        <v>1</v>
      </c>
      <c r="Z33">
        <v>1</v>
      </c>
      <c r="AA33">
        <f>AVERAGE($Q$33:$Z$33)</f>
        <v>0.4</v>
      </c>
    </row>
    <row r="34" spans="1:30" x14ac:dyDescent="0.25">
      <c r="A34" s="101">
        <v>4</v>
      </c>
      <c r="B34" s="101">
        <v>3</v>
      </c>
      <c r="D34" s="103">
        <v>30</v>
      </c>
      <c r="E34" s="103">
        <v>50</v>
      </c>
      <c r="F34" s="103">
        <v>70</v>
      </c>
      <c r="G34" s="103"/>
      <c r="H34" s="103"/>
      <c r="P34" t="s">
        <v>13</v>
      </c>
      <c r="Q34">
        <v>1</v>
      </c>
      <c r="R34">
        <v>1</v>
      </c>
      <c r="S34">
        <v>1</v>
      </c>
      <c r="T34">
        <v>-1</v>
      </c>
      <c r="U34">
        <v>-1</v>
      </c>
      <c r="V34">
        <v>1</v>
      </c>
      <c r="W34">
        <v>1</v>
      </c>
      <c r="X34">
        <v>1</v>
      </c>
      <c r="Y34">
        <v>-1</v>
      </c>
      <c r="Z34">
        <v>1</v>
      </c>
      <c r="AA34">
        <f>AVERAGE($Q$34:$Z$34)</f>
        <v>0.4</v>
      </c>
    </row>
    <row r="35" spans="1:30" x14ac:dyDescent="0.25">
      <c r="A35" s="101">
        <v>4</v>
      </c>
      <c r="B35" s="101">
        <v>4</v>
      </c>
      <c r="D35" s="103">
        <v>2</v>
      </c>
      <c r="E35" s="103">
        <v>5</v>
      </c>
      <c r="F35" s="103">
        <v>10</v>
      </c>
      <c r="G35" s="103"/>
      <c r="H35" s="103"/>
      <c r="P35" t="s">
        <v>14</v>
      </c>
      <c r="Q35">
        <v>-1</v>
      </c>
      <c r="R35">
        <v>-1</v>
      </c>
      <c r="S35">
        <v>1</v>
      </c>
      <c r="T35">
        <v>1</v>
      </c>
      <c r="U35">
        <v>1</v>
      </c>
      <c r="V35">
        <v>-1</v>
      </c>
      <c r="W35">
        <v>1</v>
      </c>
      <c r="X35">
        <v>1</v>
      </c>
      <c r="Y35">
        <v>1</v>
      </c>
      <c r="Z35">
        <v>1</v>
      </c>
      <c r="AA35">
        <f>AVERAGE($Q$35:$Z$35)</f>
        <v>0.4</v>
      </c>
    </row>
    <row r="36" spans="1:30" x14ac:dyDescent="0.25">
      <c r="A36" s="101">
        <v>4</v>
      </c>
      <c r="B36" s="101">
        <v>5</v>
      </c>
      <c r="D36" s="103">
        <v>1</v>
      </c>
      <c r="E36" s="103">
        <v>100000</v>
      </c>
      <c r="F36" s="103">
        <v>1000000000</v>
      </c>
      <c r="G36" s="103"/>
      <c r="H36" s="103"/>
      <c r="P36" t="s">
        <v>15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f>AVERAGE($Q$36:$Z$36)</f>
        <v>1</v>
      </c>
    </row>
    <row r="37" spans="1:30" x14ac:dyDescent="0.25">
      <c r="A37" s="101">
        <v>4</v>
      </c>
      <c r="B37" s="101">
        <v>6</v>
      </c>
      <c r="D37" s="103">
        <v>2000</v>
      </c>
      <c r="E37" s="103">
        <v>4000</v>
      </c>
      <c r="F37" s="103">
        <v>6000</v>
      </c>
      <c r="G37" s="103"/>
      <c r="H37" s="103"/>
      <c r="P37" t="s">
        <v>16</v>
      </c>
      <c r="Q37">
        <v>-1</v>
      </c>
      <c r="R37">
        <v>-1</v>
      </c>
      <c r="S37">
        <v>1</v>
      </c>
      <c r="T37">
        <v>1</v>
      </c>
      <c r="U37">
        <v>1</v>
      </c>
      <c r="V37">
        <v>1</v>
      </c>
      <c r="W37">
        <v>1</v>
      </c>
      <c r="X37">
        <v>-1</v>
      </c>
      <c r="Y37">
        <v>1</v>
      </c>
      <c r="Z37">
        <v>1</v>
      </c>
      <c r="AA37">
        <f>AVERAGE($Q$37:$Z$37)</f>
        <v>0.4</v>
      </c>
    </row>
    <row r="38" spans="1:30" x14ac:dyDescent="0.25">
      <c r="A38" s="101">
        <v>4</v>
      </c>
      <c r="B38" s="101">
        <v>7</v>
      </c>
      <c r="D38" s="103">
        <v>100</v>
      </c>
      <c r="E38" s="103">
        <v>150</v>
      </c>
      <c r="F38" s="103">
        <v>300</v>
      </c>
      <c r="G38" s="103"/>
      <c r="H38" s="103"/>
      <c r="P38" t="s">
        <v>17</v>
      </c>
      <c r="Q38">
        <v>-1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-1</v>
      </c>
      <c r="Y38">
        <v>-1</v>
      </c>
      <c r="Z38">
        <v>1</v>
      </c>
      <c r="AA38">
        <f>AVERAGE($Q$38:$Z$38)</f>
        <v>0.4</v>
      </c>
    </row>
    <row r="39" spans="1:30" x14ac:dyDescent="0.25">
      <c r="A39" s="101">
        <v>4</v>
      </c>
      <c r="B39" s="101">
        <v>8</v>
      </c>
      <c r="D39" s="103">
        <v>10</v>
      </c>
      <c r="E39" s="103">
        <v>20</v>
      </c>
      <c r="F39" s="103">
        <v>25</v>
      </c>
      <c r="G39" s="103"/>
      <c r="H39" s="103"/>
      <c r="P39" t="s">
        <v>79</v>
      </c>
      <c r="Q39">
        <f>AVERAGE($Q$22:$Q$38)</f>
        <v>-0.29411764705882354</v>
      </c>
      <c r="R39">
        <f>AVERAGE($R$22:$R$38)</f>
        <v>0.29411764705882354</v>
      </c>
      <c r="S39">
        <f>AVERAGE($S$22:$S$38)</f>
        <v>0.6470588235294118</v>
      </c>
      <c r="T39">
        <f>AVERAGE($T$22:$T$38)</f>
        <v>0.17647058823529413</v>
      </c>
      <c r="U39">
        <f>AVERAGE($U$22:$U$38)</f>
        <v>0.52941176470588236</v>
      </c>
      <c r="V39">
        <f>AVERAGE($V$22:$V$38)</f>
        <v>0.52941176470588236</v>
      </c>
      <c r="W39">
        <f>AVERAGE($W$22:$W$38)</f>
        <v>0.52941176470588236</v>
      </c>
      <c r="X39">
        <f>AVERAGE($X$22:$X$38)</f>
        <v>-0.29411764705882354</v>
      </c>
      <c r="Y39">
        <f>AVERAGE($Y$22:$Y$38)</f>
        <v>0.41176470588235292</v>
      </c>
      <c r="Z39">
        <f>AVERAGE($Z$22:$Z$38)</f>
        <v>0.88235294117647056</v>
      </c>
    </row>
    <row r="40" spans="1:30" x14ac:dyDescent="0.25">
      <c r="A40" s="101">
        <v>4</v>
      </c>
      <c r="B40" s="101">
        <v>9</v>
      </c>
      <c r="D40" s="103">
        <v>50</v>
      </c>
      <c r="E40" s="103">
        <v>100</v>
      </c>
      <c r="F40" s="103">
        <v>150</v>
      </c>
      <c r="G40" s="103"/>
      <c r="H40" s="103"/>
    </row>
    <row r="41" spans="1:30" x14ac:dyDescent="0.25">
      <c r="A41" s="101">
        <v>4</v>
      </c>
      <c r="B41" s="101">
        <v>10</v>
      </c>
      <c r="D41" s="103">
        <v>50</v>
      </c>
      <c r="E41" s="103">
        <v>150</v>
      </c>
      <c r="F41" s="103">
        <v>300</v>
      </c>
      <c r="G41" s="103"/>
      <c r="H41" s="103"/>
    </row>
    <row r="42" spans="1:30" x14ac:dyDescent="0.25">
      <c r="A42" s="101">
        <v>5</v>
      </c>
      <c r="B42" s="101">
        <v>1</v>
      </c>
      <c r="D42" s="103">
        <v>5</v>
      </c>
      <c r="E42" s="103">
        <v>50</v>
      </c>
      <c r="F42" s="103">
        <v>200</v>
      </c>
      <c r="G42" s="103"/>
      <c r="H42" s="103"/>
      <c r="P42" t="s">
        <v>99</v>
      </c>
      <c r="Q42" t="s">
        <v>81</v>
      </c>
      <c r="R42" t="s">
        <v>82</v>
      </c>
      <c r="S42" t="s">
        <v>83</v>
      </c>
      <c r="T42" t="s">
        <v>84</v>
      </c>
      <c r="U42" t="s">
        <v>85</v>
      </c>
      <c r="V42" t="s">
        <v>86</v>
      </c>
      <c r="W42" t="s">
        <v>87</v>
      </c>
      <c r="X42" t="s">
        <v>88</v>
      </c>
      <c r="Y42" t="s">
        <v>89</v>
      </c>
      <c r="Z42" t="s">
        <v>90</v>
      </c>
      <c r="AA42" t="s">
        <v>80</v>
      </c>
      <c r="AB42" t="s">
        <v>444</v>
      </c>
      <c r="AD42" t="s">
        <v>42</v>
      </c>
    </row>
    <row r="43" spans="1:30" x14ac:dyDescent="0.25">
      <c r="A43" s="101">
        <v>5</v>
      </c>
      <c r="B43" s="101">
        <v>2</v>
      </c>
      <c r="D43" s="103">
        <v>4</v>
      </c>
      <c r="E43" s="103">
        <v>8</v>
      </c>
      <c r="F43" s="103">
        <v>12</v>
      </c>
      <c r="G43" s="103"/>
      <c r="H43" s="103"/>
      <c r="P43" t="s">
        <v>1</v>
      </c>
      <c r="Q43">
        <v>1</v>
      </c>
      <c r="R43">
        <v>1</v>
      </c>
      <c r="S43">
        <v>-1</v>
      </c>
      <c r="T43">
        <v>-1</v>
      </c>
      <c r="U43">
        <v>-1</v>
      </c>
      <c r="V43">
        <v>1</v>
      </c>
      <c r="W43">
        <v>-1</v>
      </c>
      <c r="X43">
        <v>-1</v>
      </c>
      <c r="Y43">
        <v>1</v>
      </c>
      <c r="Z43">
        <v>-1</v>
      </c>
      <c r="AA43">
        <f>AVERAGE($Q$43:$Z$43)</f>
        <v>-0.2</v>
      </c>
      <c r="AB43" t="s">
        <v>52</v>
      </c>
      <c r="AC43">
        <f>VARP($Q$60:$Z$60)</f>
        <v>6.934256055363322E-2</v>
      </c>
      <c r="AD43">
        <f>AC43/AC45</f>
        <v>7.6541784786704925E-2</v>
      </c>
    </row>
    <row r="44" spans="1:30" x14ac:dyDescent="0.25">
      <c r="A44" s="101">
        <v>5</v>
      </c>
      <c r="B44" s="101">
        <v>3</v>
      </c>
      <c r="D44" s="103">
        <v>15</v>
      </c>
      <c r="E44" s="103">
        <v>35</v>
      </c>
      <c r="F44" s="103">
        <v>60</v>
      </c>
      <c r="G44" s="103"/>
      <c r="H44" s="103"/>
      <c r="P44" t="s">
        <v>2</v>
      </c>
      <c r="Q44">
        <v>1</v>
      </c>
      <c r="R44">
        <v>1</v>
      </c>
      <c r="S44">
        <v>-1</v>
      </c>
      <c r="T44">
        <v>1</v>
      </c>
      <c r="U44">
        <v>1</v>
      </c>
      <c r="V44">
        <v>1</v>
      </c>
      <c r="W44">
        <v>1</v>
      </c>
      <c r="X44">
        <v>1</v>
      </c>
      <c r="Y44">
        <v>-1</v>
      </c>
      <c r="Z44">
        <v>-1</v>
      </c>
      <c r="AA44">
        <f>AVERAGE($Q$44:$Z$44)</f>
        <v>0.4</v>
      </c>
      <c r="AB44" t="s">
        <v>54</v>
      </c>
      <c r="AC44">
        <f>VARP($Z$43:$AA$60)</f>
        <v>0.37876014405762298</v>
      </c>
      <c r="AD44">
        <f>AC44/AC45</f>
        <v>0.41808345698190319</v>
      </c>
    </row>
    <row r="45" spans="1:30" x14ac:dyDescent="0.25">
      <c r="A45" s="101">
        <v>5</v>
      </c>
      <c r="B45" s="101">
        <v>4</v>
      </c>
      <c r="D45" s="103">
        <v>5</v>
      </c>
      <c r="E45" s="103">
        <v>10</v>
      </c>
      <c r="F45" s="103">
        <v>30</v>
      </c>
      <c r="G45" s="103"/>
      <c r="H45" s="103"/>
      <c r="P45" t="s">
        <v>3</v>
      </c>
      <c r="Q45">
        <v>-1</v>
      </c>
      <c r="R45">
        <v>-1</v>
      </c>
      <c r="S45">
        <v>-1</v>
      </c>
      <c r="T45">
        <v>1</v>
      </c>
      <c r="U45">
        <v>-1</v>
      </c>
      <c r="V45">
        <v>-1</v>
      </c>
      <c r="W45">
        <v>1</v>
      </c>
      <c r="X45">
        <v>1</v>
      </c>
      <c r="Y45">
        <v>-1</v>
      </c>
      <c r="Z45">
        <v>-1</v>
      </c>
      <c r="AA45">
        <f>AVERAGE($Q$45:$Z$45)</f>
        <v>-0.4</v>
      </c>
      <c r="AB45" t="s">
        <v>57</v>
      </c>
      <c r="AC45">
        <f>VARP($Q$43:$Z$60)</f>
        <v>0.9059438677431757</v>
      </c>
    </row>
    <row r="46" spans="1:30" x14ac:dyDescent="0.25">
      <c r="A46" s="101">
        <v>5</v>
      </c>
      <c r="B46" s="101">
        <v>5</v>
      </c>
      <c r="D46" s="103">
        <v>1000</v>
      </c>
      <c r="E46" s="103">
        <v>3000</v>
      </c>
      <c r="F46" s="103">
        <v>10000</v>
      </c>
      <c r="G46" s="103"/>
      <c r="H46" s="103"/>
      <c r="P46" t="s">
        <v>4</v>
      </c>
      <c r="Q46">
        <v>1</v>
      </c>
      <c r="R46">
        <v>-1</v>
      </c>
      <c r="S46">
        <v>1</v>
      </c>
      <c r="T46">
        <v>-1</v>
      </c>
      <c r="U46">
        <v>1</v>
      </c>
      <c r="V46">
        <v>1</v>
      </c>
      <c r="W46">
        <v>-1</v>
      </c>
      <c r="X46">
        <v>1</v>
      </c>
      <c r="Y46">
        <v>-1</v>
      </c>
      <c r="Z46">
        <v>1</v>
      </c>
      <c r="AA46">
        <f>AVERAGE($Q$46:$Z$46)</f>
        <v>0.2</v>
      </c>
      <c r="AB46" t="s">
        <v>77</v>
      </c>
      <c r="AC46">
        <f>AVERAGE($Q$43:$Z$60)</f>
        <v>-0.21176470588235302</v>
      </c>
    </row>
    <row r="47" spans="1:30" x14ac:dyDescent="0.25">
      <c r="A47" s="101">
        <v>5</v>
      </c>
      <c r="B47" s="101">
        <v>6</v>
      </c>
      <c r="D47" s="103">
        <v>500</v>
      </c>
      <c r="E47" s="103">
        <v>2000</v>
      </c>
      <c r="F47" s="103">
        <v>4000</v>
      </c>
      <c r="G47" s="103"/>
      <c r="H47" s="103"/>
      <c r="P47" t="s">
        <v>5</v>
      </c>
      <c r="Q47">
        <v>1</v>
      </c>
      <c r="R47">
        <v>-1</v>
      </c>
      <c r="S47">
        <v>1</v>
      </c>
      <c r="T47">
        <v>1</v>
      </c>
      <c r="U47">
        <v>1</v>
      </c>
      <c r="V47">
        <v>-1</v>
      </c>
      <c r="W47">
        <v>-1</v>
      </c>
      <c r="X47">
        <v>1</v>
      </c>
      <c r="Y47">
        <v>-1</v>
      </c>
      <c r="Z47">
        <v>1</v>
      </c>
      <c r="AA47">
        <f>AVERAGE($Q$47:$Z$47)</f>
        <v>0.2</v>
      </c>
      <c r="AB47" t="s">
        <v>217</v>
      </c>
      <c r="AC47">
        <f>AC46*170</f>
        <v>-36.000000000000014</v>
      </c>
    </row>
    <row r="48" spans="1:30" x14ac:dyDescent="0.25">
      <c r="A48" s="101">
        <v>5</v>
      </c>
      <c r="B48" s="101">
        <v>7</v>
      </c>
      <c r="D48" s="103">
        <v>80</v>
      </c>
      <c r="E48" s="103">
        <v>120</v>
      </c>
      <c r="F48" s="103">
        <v>150</v>
      </c>
      <c r="G48" s="103"/>
      <c r="H48" s="103"/>
      <c r="P48" t="s">
        <v>6</v>
      </c>
      <c r="Q48">
        <v>-1</v>
      </c>
      <c r="R48">
        <v>1</v>
      </c>
      <c r="S48">
        <v>1</v>
      </c>
      <c r="T48">
        <v>-1</v>
      </c>
      <c r="U48">
        <v>-1</v>
      </c>
      <c r="V48">
        <v>-1</v>
      </c>
      <c r="W48">
        <v>-1</v>
      </c>
      <c r="X48">
        <v>1</v>
      </c>
      <c r="Y48">
        <v>-1</v>
      </c>
      <c r="Z48">
        <v>-1</v>
      </c>
      <c r="AA48">
        <f>AVERAGE($Q$48:$Z$48)</f>
        <v>-0.4</v>
      </c>
      <c r="AB48" t="s">
        <v>220</v>
      </c>
      <c r="AC48">
        <f>(AC46+1)/2</f>
        <v>0.39411764705882346</v>
      </c>
    </row>
    <row r="49" spans="1:30" x14ac:dyDescent="0.25">
      <c r="A49" s="101">
        <v>5</v>
      </c>
      <c r="B49" s="101">
        <v>8</v>
      </c>
      <c r="D49" s="103">
        <v>20</v>
      </c>
      <c r="E49" s="103">
        <v>25</v>
      </c>
      <c r="F49" s="103">
        <v>30</v>
      </c>
      <c r="G49" s="103"/>
      <c r="H49" s="103"/>
      <c r="P49" t="s">
        <v>7</v>
      </c>
      <c r="Q49">
        <v>1</v>
      </c>
      <c r="R49">
        <v>-1</v>
      </c>
      <c r="S49">
        <v>-1</v>
      </c>
      <c r="T49">
        <v>1</v>
      </c>
      <c r="U49">
        <v>1</v>
      </c>
      <c r="V49">
        <v>-1</v>
      </c>
      <c r="W49">
        <v>1</v>
      </c>
      <c r="X49">
        <v>1</v>
      </c>
      <c r="Y49">
        <v>1</v>
      </c>
      <c r="Z49">
        <v>-1</v>
      </c>
      <c r="AA49">
        <f>AVERAGE($Q$49:$Z$49)</f>
        <v>0.2</v>
      </c>
      <c r="AB49" t="s">
        <v>373</v>
      </c>
      <c r="AC49">
        <f>(AC48-(1-AC48))^2</f>
        <v>4.4844290657439501E-2</v>
      </c>
    </row>
    <row r="50" spans="1:30" x14ac:dyDescent="0.25">
      <c r="A50" s="101">
        <v>5</v>
      </c>
      <c r="B50" s="101">
        <v>9</v>
      </c>
      <c r="D50" s="103">
        <v>40</v>
      </c>
      <c r="E50" s="103">
        <v>100</v>
      </c>
      <c r="F50" s="103">
        <v>150</v>
      </c>
      <c r="G50" s="103"/>
      <c r="H50" s="103"/>
      <c r="P50" t="s">
        <v>8</v>
      </c>
      <c r="Q50">
        <v>-1</v>
      </c>
      <c r="R50">
        <v>-1</v>
      </c>
      <c r="S50">
        <v>-1</v>
      </c>
      <c r="T50">
        <v>1</v>
      </c>
      <c r="U50">
        <v>-1</v>
      </c>
      <c r="V50">
        <v>-1</v>
      </c>
      <c r="W50">
        <v>-1</v>
      </c>
      <c r="X50">
        <v>1</v>
      </c>
      <c r="Y50">
        <v>-1</v>
      </c>
      <c r="Z50">
        <v>-1</v>
      </c>
      <c r="AA50">
        <f>AVERAGE($Q$50:$Z$50)</f>
        <v>-0.6</v>
      </c>
    </row>
    <row r="51" spans="1:30" x14ac:dyDescent="0.25">
      <c r="A51" s="101">
        <v>5</v>
      </c>
      <c r="B51" s="101">
        <v>10</v>
      </c>
      <c r="D51" s="103">
        <v>100</v>
      </c>
      <c r="E51" s="103">
        <v>200</v>
      </c>
      <c r="F51" s="103">
        <v>500</v>
      </c>
      <c r="G51" s="103"/>
      <c r="H51" s="103"/>
      <c r="P51" t="s">
        <v>9</v>
      </c>
      <c r="Q51">
        <v>-1</v>
      </c>
      <c r="R51">
        <v>-1</v>
      </c>
      <c r="S51">
        <v>-1</v>
      </c>
      <c r="T51">
        <v>-1</v>
      </c>
      <c r="U51">
        <v>1</v>
      </c>
      <c r="V51">
        <v>-1</v>
      </c>
      <c r="W51">
        <v>-1</v>
      </c>
      <c r="X51">
        <v>1</v>
      </c>
      <c r="Y51">
        <v>-1</v>
      </c>
      <c r="Z51">
        <v>-1</v>
      </c>
      <c r="AA51">
        <f>AVERAGE($Q$51:$Z$51)</f>
        <v>-0.6</v>
      </c>
    </row>
    <row r="52" spans="1:30" x14ac:dyDescent="0.25">
      <c r="A52" s="101">
        <v>6</v>
      </c>
      <c r="B52" s="101">
        <v>1</v>
      </c>
      <c r="D52" s="103">
        <v>50</v>
      </c>
      <c r="E52" s="103">
        <v>200</v>
      </c>
      <c r="F52" s="103">
        <v>1000</v>
      </c>
      <c r="G52" s="103"/>
      <c r="H52" s="103"/>
      <c r="P52" t="s">
        <v>10</v>
      </c>
      <c r="Q52">
        <v>-1</v>
      </c>
      <c r="R52">
        <v>1</v>
      </c>
      <c r="S52">
        <v>1</v>
      </c>
      <c r="T52">
        <v>-1</v>
      </c>
      <c r="U52">
        <v>-1</v>
      </c>
      <c r="V52">
        <v>1</v>
      </c>
      <c r="W52">
        <v>-1</v>
      </c>
      <c r="X52">
        <v>1</v>
      </c>
      <c r="Y52">
        <v>1</v>
      </c>
      <c r="Z52">
        <v>-1</v>
      </c>
      <c r="AA52">
        <f>AVERAGE($Q$52:$Z$52)</f>
        <v>0</v>
      </c>
    </row>
    <row r="53" spans="1:30" x14ac:dyDescent="0.25">
      <c r="A53" s="101">
        <v>6</v>
      </c>
      <c r="B53" s="101">
        <v>2</v>
      </c>
      <c r="D53" s="103">
        <v>20</v>
      </c>
      <c r="E53" s="103">
        <v>40</v>
      </c>
      <c r="F53" s="103">
        <v>60</v>
      </c>
      <c r="G53" s="103"/>
      <c r="H53" s="103"/>
      <c r="P53" t="s">
        <v>11</v>
      </c>
      <c r="Q53">
        <v>-1</v>
      </c>
      <c r="R53">
        <v>1</v>
      </c>
      <c r="S53">
        <v>-1</v>
      </c>
      <c r="T53">
        <v>-1</v>
      </c>
      <c r="U53">
        <v>1</v>
      </c>
      <c r="V53">
        <v>-1</v>
      </c>
      <c r="W53">
        <v>-1</v>
      </c>
      <c r="X53">
        <v>-1</v>
      </c>
      <c r="Y53">
        <v>-1</v>
      </c>
      <c r="Z53">
        <v>-1</v>
      </c>
      <c r="AA53">
        <f>AVERAGE($Q$53:$Z$53)</f>
        <v>-0.6</v>
      </c>
    </row>
    <row r="54" spans="1:30" x14ac:dyDescent="0.25">
      <c r="A54" s="101">
        <v>6</v>
      </c>
      <c r="B54" s="101">
        <v>3</v>
      </c>
      <c r="D54" s="103">
        <v>50</v>
      </c>
      <c r="E54" s="103">
        <v>100</v>
      </c>
      <c r="F54" s="103">
        <v>300</v>
      </c>
      <c r="G54" s="103"/>
      <c r="H54" s="103"/>
      <c r="P54" t="s">
        <v>12</v>
      </c>
      <c r="Q54">
        <v>-1</v>
      </c>
      <c r="R54">
        <v>1</v>
      </c>
      <c r="S54">
        <v>-1</v>
      </c>
      <c r="T54">
        <v>-1</v>
      </c>
      <c r="U54">
        <v>-1</v>
      </c>
      <c r="V54">
        <v>1</v>
      </c>
      <c r="W54">
        <v>-1</v>
      </c>
      <c r="X54">
        <v>1</v>
      </c>
      <c r="Y54">
        <v>-1</v>
      </c>
      <c r="Z54">
        <v>-1</v>
      </c>
      <c r="AA54">
        <f>AVERAGE($Q$54:$Z$54)</f>
        <v>-0.4</v>
      </c>
    </row>
    <row r="55" spans="1:30" x14ac:dyDescent="0.25">
      <c r="A55" s="101">
        <v>6</v>
      </c>
      <c r="B55" s="101">
        <v>4</v>
      </c>
      <c r="D55" s="103">
        <v>0.1</v>
      </c>
      <c r="E55" s="103">
        <v>1</v>
      </c>
      <c r="F55" s="103">
        <v>3</v>
      </c>
      <c r="G55" s="103"/>
      <c r="H55" s="103"/>
      <c r="P55" t="s">
        <v>13</v>
      </c>
      <c r="Q55">
        <v>1</v>
      </c>
      <c r="R55">
        <v>-1</v>
      </c>
      <c r="S55">
        <v>-1</v>
      </c>
      <c r="T55">
        <v>1</v>
      </c>
      <c r="U55">
        <v>-1</v>
      </c>
      <c r="V55">
        <v>1</v>
      </c>
      <c r="W55">
        <v>-1</v>
      </c>
      <c r="X55">
        <v>-1</v>
      </c>
      <c r="Y55">
        <v>1</v>
      </c>
      <c r="Z55">
        <v>-1</v>
      </c>
      <c r="AA55">
        <f>AVERAGE($Q$55:$Z$55)</f>
        <v>-0.2</v>
      </c>
    </row>
    <row r="56" spans="1:30" x14ac:dyDescent="0.25">
      <c r="A56" s="101">
        <v>6</v>
      </c>
      <c r="B56" s="101">
        <v>5</v>
      </c>
      <c r="D56" s="103">
        <v>10</v>
      </c>
      <c r="E56" s="103">
        <v>100</v>
      </c>
      <c r="F56" s="103">
        <v>1000</v>
      </c>
      <c r="G56" s="103"/>
      <c r="H56" s="103"/>
      <c r="P56" t="s">
        <v>14</v>
      </c>
      <c r="Q56">
        <v>-1</v>
      </c>
      <c r="R56">
        <v>-1</v>
      </c>
      <c r="S56">
        <v>1</v>
      </c>
      <c r="T56">
        <v>1</v>
      </c>
      <c r="U56">
        <v>-1</v>
      </c>
      <c r="V56">
        <v>-1</v>
      </c>
      <c r="W56">
        <v>-1</v>
      </c>
      <c r="X56">
        <v>-1</v>
      </c>
      <c r="Y56">
        <v>-1</v>
      </c>
      <c r="Z56">
        <v>-1</v>
      </c>
      <c r="AA56">
        <f>AVERAGE($Q$56:$Z$56)</f>
        <v>-0.6</v>
      </c>
    </row>
    <row r="57" spans="1:30" x14ac:dyDescent="0.25">
      <c r="A57" s="101">
        <v>6</v>
      </c>
      <c r="B57" s="101">
        <v>6</v>
      </c>
      <c r="D57" s="103">
        <v>30</v>
      </c>
      <c r="E57" s="103">
        <v>100</v>
      </c>
      <c r="F57" s="103">
        <v>500</v>
      </c>
      <c r="G57" s="103"/>
      <c r="H57" s="103"/>
      <c r="P57" t="s">
        <v>15</v>
      </c>
      <c r="Q57">
        <v>1</v>
      </c>
      <c r="R57">
        <v>-1</v>
      </c>
      <c r="S57">
        <v>-1</v>
      </c>
      <c r="T57">
        <v>1</v>
      </c>
      <c r="U57">
        <v>-1</v>
      </c>
      <c r="V57">
        <v>-1</v>
      </c>
      <c r="W57">
        <v>-1</v>
      </c>
      <c r="X57">
        <v>-1</v>
      </c>
      <c r="Y57">
        <v>1</v>
      </c>
      <c r="Z57">
        <v>-1</v>
      </c>
      <c r="AA57">
        <f>AVERAGE($Q$57:$Z$57)</f>
        <v>-0.4</v>
      </c>
    </row>
    <row r="58" spans="1:30" x14ac:dyDescent="0.25">
      <c r="A58" s="101">
        <v>6</v>
      </c>
      <c r="B58" s="101">
        <v>7</v>
      </c>
      <c r="D58" s="103">
        <v>5</v>
      </c>
      <c r="E58" s="103">
        <v>10</v>
      </c>
      <c r="F58" s="103">
        <v>50</v>
      </c>
      <c r="G58" s="103"/>
      <c r="H58" s="103"/>
      <c r="P58" t="s">
        <v>16</v>
      </c>
      <c r="Q58">
        <v>1</v>
      </c>
      <c r="R58">
        <v>-1</v>
      </c>
      <c r="S58">
        <v>-1</v>
      </c>
      <c r="T58">
        <v>-1</v>
      </c>
      <c r="U58">
        <v>1</v>
      </c>
      <c r="V58">
        <v>1</v>
      </c>
      <c r="W58">
        <v>1</v>
      </c>
      <c r="X58">
        <v>1</v>
      </c>
      <c r="Y58">
        <v>-1</v>
      </c>
      <c r="Z58">
        <v>-1</v>
      </c>
      <c r="AA58">
        <f>AVERAGE($Q$58:$Z$58)</f>
        <v>0</v>
      </c>
    </row>
    <row r="59" spans="1:30" x14ac:dyDescent="0.25">
      <c r="A59" s="101">
        <v>6</v>
      </c>
      <c r="B59" s="101">
        <v>8</v>
      </c>
      <c r="D59" s="103">
        <v>15</v>
      </c>
      <c r="E59" s="103">
        <v>30</v>
      </c>
      <c r="F59" s="103">
        <v>42</v>
      </c>
      <c r="G59" s="103"/>
      <c r="H59" s="103"/>
      <c r="P59" t="s">
        <v>17</v>
      </c>
      <c r="Q59">
        <v>1</v>
      </c>
      <c r="R59">
        <v>1</v>
      </c>
      <c r="S59">
        <v>-1</v>
      </c>
      <c r="T59">
        <v>-1</v>
      </c>
      <c r="U59">
        <v>-1</v>
      </c>
      <c r="V59">
        <v>-1</v>
      </c>
      <c r="W59">
        <v>-1</v>
      </c>
      <c r="X59">
        <v>-1</v>
      </c>
      <c r="Y59">
        <v>1</v>
      </c>
      <c r="Z59">
        <v>1</v>
      </c>
      <c r="AA59">
        <f>AVERAGE($Q$59:$Z$59)</f>
        <v>-0.2</v>
      </c>
    </row>
    <row r="60" spans="1:30" x14ac:dyDescent="0.25">
      <c r="A60" s="101">
        <v>6</v>
      </c>
      <c r="B60" s="101">
        <v>9</v>
      </c>
      <c r="D60" s="103">
        <v>5</v>
      </c>
      <c r="E60" s="103">
        <v>10</v>
      </c>
      <c r="F60" s="103">
        <v>30</v>
      </c>
      <c r="G60" s="103"/>
      <c r="H60" s="103"/>
      <c r="P60" t="s">
        <v>79</v>
      </c>
      <c r="Q60">
        <f>AVERAGE($Q$43:$Q$59)</f>
        <v>5.8823529411764705E-2</v>
      </c>
      <c r="R60">
        <f>AVERAGE($R$43:$R$59)</f>
        <v>-0.17647058823529413</v>
      </c>
      <c r="S60">
        <f>AVERAGE($S$43:$S$59)</f>
        <v>-0.41176470588235292</v>
      </c>
      <c r="T60">
        <f>AVERAGE($T$43:$T$59)</f>
        <v>-5.8823529411764705E-2</v>
      </c>
      <c r="U60">
        <f>AVERAGE($U$43:$U$59)</f>
        <v>-0.17647058823529413</v>
      </c>
      <c r="V60">
        <f>AVERAGE($V$43:$V$59)</f>
        <v>-0.17647058823529413</v>
      </c>
      <c r="W60">
        <f>AVERAGE($W$43:$W$59)</f>
        <v>-0.52941176470588236</v>
      </c>
      <c r="X60">
        <f>AVERAGE($X$43:$X$59)</f>
        <v>0.29411764705882354</v>
      </c>
      <c r="Y60">
        <f>AVERAGE($Y$43:$Y$59)</f>
        <v>-0.29411764705882354</v>
      </c>
      <c r="Z60">
        <f>AVERAGE($Z$43:$Z$59)</f>
        <v>-0.6470588235294118</v>
      </c>
    </row>
    <row r="61" spans="1:30" x14ac:dyDescent="0.25">
      <c r="A61" s="101">
        <v>6</v>
      </c>
      <c r="B61" s="101">
        <v>10</v>
      </c>
      <c r="D61" s="103">
        <v>30</v>
      </c>
      <c r="E61" s="103">
        <v>50</v>
      </c>
      <c r="F61" s="103">
        <v>100</v>
      </c>
      <c r="G61" s="103"/>
      <c r="H61" s="103"/>
    </row>
    <row r="62" spans="1:30" x14ac:dyDescent="0.25">
      <c r="A62" s="101">
        <v>7</v>
      </c>
      <c r="B62" s="101">
        <v>1</v>
      </c>
      <c r="D62" s="103">
        <v>1</v>
      </c>
      <c r="E62" s="103">
        <v>50</v>
      </c>
      <c r="F62" s="103">
        <v>200</v>
      </c>
      <c r="G62" s="103"/>
      <c r="H62" s="103"/>
    </row>
    <row r="63" spans="1:30" x14ac:dyDescent="0.25">
      <c r="A63" s="101">
        <v>7</v>
      </c>
      <c r="B63" s="101">
        <v>2</v>
      </c>
      <c r="D63" s="103">
        <v>0.1</v>
      </c>
      <c r="E63" s="103">
        <v>5</v>
      </c>
      <c r="F63" s="103">
        <v>10</v>
      </c>
      <c r="G63" s="103"/>
      <c r="H63" s="103"/>
      <c r="P63" t="s">
        <v>218</v>
      </c>
      <c r="Q63" t="s">
        <v>81</v>
      </c>
      <c r="R63" t="s">
        <v>82</v>
      </c>
      <c r="S63" t="s">
        <v>83</v>
      </c>
      <c r="T63" t="s">
        <v>84</v>
      </c>
      <c r="U63" t="s">
        <v>85</v>
      </c>
      <c r="V63" t="s">
        <v>86</v>
      </c>
      <c r="W63" t="s">
        <v>87</v>
      </c>
      <c r="X63" t="s">
        <v>88</v>
      </c>
      <c r="Y63" t="s">
        <v>89</v>
      </c>
      <c r="Z63" t="s">
        <v>90</v>
      </c>
      <c r="AA63" t="s">
        <v>80</v>
      </c>
      <c r="AB63" t="s">
        <v>444</v>
      </c>
      <c r="AD63" t="s">
        <v>42</v>
      </c>
    </row>
    <row r="64" spans="1:30" x14ac:dyDescent="0.25">
      <c r="A64" s="101">
        <v>7</v>
      </c>
      <c r="B64" s="101">
        <v>3</v>
      </c>
      <c r="D64" s="103">
        <v>5</v>
      </c>
      <c r="E64" s="103">
        <v>10</v>
      </c>
      <c r="F64" s="103">
        <v>15</v>
      </c>
      <c r="G64" s="103"/>
      <c r="H64" s="103"/>
      <c r="P64" t="s">
        <v>1</v>
      </c>
      <c r="Q64">
        <v>0.54545454545454541</v>
      </c>
      <c r="R64">
        <v>0.25</v>
      </c>
      <c r="S64">
        <v>0.63636363636363635</v>
      </c>
      <c r="T64">
        <v>0.25</v>
      </c>
      <c r="U64">
        <v>0.98611111111111116</v>
      </c>
      <c r="V64">
        <v>0.60861056751467713</v>
      </c>
      <c r="W64">
        <v>0.83333333333333337</v>
      </c>
      <c r="X64">
        <v>0.42857142857142855</v>
      </c>
      <c r="Y64">
        <v>0.5</v>
      </c>
      <c r="Z64">
        <v>0.8</v>
      </c>
      <c r="AA64">
        <f>AVERAGE($Q$64:$Z$64)</f>
        <v>0.58384446223487318</v>
      </c>
      <c r="AB64" t="s">
        <v>52</v>
      </c>
      <c r="AC64">
        <f>VARP($Q$81:$Z$81)</f>
        <v>1.0451160766607581</v>
      </c>
      <c r="AD64">
        <f>AC64/AC66</f>
        <v>8.6023363343277731E-2</v>
      </c>
    </row>
    <row r="65" spans="1:30" x14ac:dyDescent="0.25">
      <c r="A65" s="101">
        <v>7</v>
      </c>
      <c r="B65" s="101">
        <v>4</v>
      </c>
      <c r="D65" s="103">
        <v>10</v>
      </c>
      <c r="E65" s="103">
        <v>100</v>
      </c>
      <c r="F65" s="103">
        <v>1000</v>
      </c>
      <c r="G65" s="103"/>
      <c r="H65" s="103"/>
      <c r="P65" t="s">
        <v>2</v>
      </c>
      <c r="Q65">
        <v>0.77272727272727271</v>
      </c>
      <c r="R65">
        <v>0.5</v>
      </c>
      <c r="S65">
        <v>17.181818181818183</v>
      </c>
      <c r="T65">
        <v>0.16666666666666666</v>
      </c>
      <c r="U65">
        <v>0.97222222222222221</v>
      </c>
      <c r="V65">
        <v>2.1526418786692758E-2</v>
      </c>
      <c r="W65">
        <v>2.3333333333333335</v>
      </c>
      <c r="X65">
        <v>0.90476190476190477</v>
      </c>
      <c r="Y65">
        <v>1.5</v>
      </c>
      <c r="Z65">
        <v>11</v>
      </c>
      <c r="AA65">
        <f>AVERAGE($Q$65:$Z$65)</f>
        <v>3.5353056000316272</v>
      </c>
      <c r="AB65" t="s">
        <v>54</v>
      </c>
      <c r="AC65">
        <f>VARP($AA$64:$AA$80)</f>
        <v>1.0145580557853962</v>
      </c>
      <c r="AD65">
        <f>AC65/AC66</f>
        <v>8.3508136765564289E-2</v>
      </c>
    </row>
    <row r="66" spans="1:30" x14ac:dyDescent="0.25">
      <c r="A66" s="101">
        <v>7</v>
      </c>
      <c r="B66" s="101">
        <v>5</v>
      </c>
      <c r="D66" s="103">
        <v>1000</v>
      </c>
      <c r="E66" s="103">
        <v>5000</v>
      </c>
      <c r="F66" s="103">
        <v>10000</v>
      </c>
      <c r="G66" s="103"/>
      <c r="H66" s="103"/>
      <c r="P66" t="s">
        <v>3</v>
      </c>
      <c r="Q66">
        <v>2.4090909090909092</v>
      </c>
      <c r="R66">
        <v>0.92500000000000004</v>
      </c>
      <c r="S66">
        <v>0.63636363636363635</v>
      </c>
      <c r="T66">
        <v>0.66666666666666663</v>
      </c>
      <c r="U66">
        <v>0.86111111111111116</v>
      </c>
      <c r="V66">
        <v>0.98043052837573386</v>
      </c>
      <c r="W66">
        <v>0.66666666666666663</v>
      </c>
      <c r="X66">
        <v>0.19047619047619047</v>
      </c>
      <c r="Y66">
        <v>0.85</v>
      </c>
      <c r="Z66">
        <v>0.92</v>
      </c>
      <c r="AA66">
        <f>AVERAGE($Q$66:$Z$66)</f>
        <v>0.91058057087509137</v>
      </c>
      <c r="AB66" t="s">
        <v>57</v>
      </c>
      <c r="AC66">
        <f>VARP($Q$64:$Z$80)</f>
        <v>12.149211981984525</v>
      </c>
    </row>
    <row r="67" spans="1:30" x14ac:dyDescent="0.25">
      <c r="A67" s="101">
        <v>7</v>
      </c>
      <c r="B67" s="101">
        <v>6</v>
      </c>
      <c r="D67" s="103">
        <v>500</v>
      </c>
      <c r="E67" s="103">
        <v>1000</v>
      </c>
      <c r="F67" s="103">
        <v>5000</v>
      </c>
      <c r="G67" s="103"/>
      <c r="H67" s="103"/>
      <c r="P67" t="s">
        <v>4</v>
      </c>
      <c r="Q67">
        <v>9.0909090909090912E-2</v>
      </c>
      <c r="R67">
        <v>0.9</v>
      </c>
      <c r="S67">
        <v>9.0909090909090912E-2</v>
      </c>
      <c r="T67">
        <v>0.58333333333333337</v>
      </c>
      <c r="U67">
        <v>26.777777777777779</v>
      </c>
      <c r="V67">
        <v>0.2172211350293542</v>
      </c>
      <c r="W67">
        <v>1.5</v>
      </c>
      <c r="X67">
        <v>4.7619047619047616E-2</v>
      </c>
      <c r="Y67">
        <v>0.5</v>
      </c>
      <c r="Z67">
        <v>0.4</v>
      </c>
      <c r="AA67">
        <f>AVERAGE($Q$67:$Z$67)</f>
        <v>3.1107769475577696</v>
      </c>
      <c r="AB67" t="s">
        <v>384</v>
      </c>
      <c r="AC67">
        <f>AVERAGE($Q$64:$Z$80)</f>
        <v>1.4921461190121539</v>
      </c>
    </row>
    <row r="68" spans="1:30" x14ac:dyDescent="0.25">
      <c r="A68" s="101">
        <v>7</v>
      </c>
      <c r="B68" s="101">
        <v>7</v>
      </c>
      <c r="D68" s="103">
        <v>25</v>
      </c>
      <c r="E68" s="103">
        <v>50</v>
      </c>
      <c r="F68" s="103">
        <v>100</v>
      </c>
      <c r="G68" s="103"/>
      <c r="H68" s="103"/>
      <c r="P68" t="s">
        <v>5</v>
      </c>
      <c r="Q68">
        <v>0.13636363636363635</v>
      </c>
      <c r="R68">
        <v>0.8</v>
      </c>
      <c r="S68">
        <v>0.36363636363636365</v>
      </c>
      <c r="T68">
        <v>0.16666666666666666</v>
      </c>
      <c r="U68">
        <v>0.16666666666666666</v>
      </c>
      <c r="V68">
        <v>0.60861056751467713</v>
      </c>
      <c r="W68">
        <v>1</v>
      </c>
      <c r="X68">
        <v>0.19047619047619047</v>
      </c>
      <c r="Y68">
        <v>0.5</v>
      </c>
      <c r="Z68">
        <v>0.2</v>
      </c>
      <c r="AA68">
        <f>AVERAGE($Q$68:$Z$68)</f>
        <v>0.41324200913242015</v>
      </c>
      <c r="AB68" t="s">
        <v>385</v>
      </c>
      <c r="AC68">
        <f>AC67*170</f>
        <v>253.66484023206615</v>
      </c>
    </row>
    <row r="69" spans="1:30" x14ac:dyDescent="0.25">
      <c r="A69" s="101">
        <v>7</v>
      </c>
      <c r="B69" s="101">
        <v>8</v>
      </c>
      <c r="D69" s="103">
        <v>20</v>
      </c>
      <c r="E69" s="103">
        <v>30</v>
      </c>
      <c r="F69" s="103">
        <v>40</v>
      </c>
      <c r="G69" s="103"/>
      <c r="H69" s="103"/>
      <c r="P69" t="s">
        <v>6</v>
      </c>
      <c r="Q69">
        <v>3.5454545454545454</v>
      </c>
      <c r="R69">
        <v>0</v>
      </c>
      <c r="S69">
        <v>0.81818181818181823</v>
      </c>
      <c r="T69">
        <v>0.91666666666666663</v>
      </c>
      <c r="U69">
        <v>0.97222222222222221</v>
      </c>
      <c r="V69">
        <v>0.98043052837573386</v>
      </c>
      <c r="W69">
        <v>0.83333333333333337</v>
      </c>
      <c r="X69">
        <v>0.42857142857142855</v>
      </c>
      <c r="Y69">
        <v>0.95</v>
      </c>
      <c r="Z69">
        <v>0.8</v>
      </c>
      <c r="AA69">
        <f>AVERAGE($Q$69:$Z$69)</f>
        <v>1.0244860542805747</v>
      </c>
    </row>
    <row r="70" spans="1:30" x14ac:dyDescent="0.25">
      <c r="A70" s="101">
        <v>7</v>
      </c>
      <c r="B70" s="101">
        <v>9</v>
      </c>
      <c r="D70" s="103">
        <v>100</v>
      </c>
      <c r="E70" s="103">
        <v>300</v>
      </c>
      <c r="F70" s="103">
        <v>1000</v>
      </c>
      <c r="G70" s="103"/>
      <c r="H70" s="103"/>
      <c r="P70" t="s">
        <v>7</v>
      </c>
      <c r="Q70">
        <v>0.13636363636363635</v>
      </c>
      <c r="R70">
        <v>0.875</v>
      </c>
      <c r="S70">
        <v>0.81818181818181823</v>
      </c>
      <c r="T70">
        <v>7.333333333333333</v>
      </c>
      <c r="U70">
        <v>0.3888888888888889</v>
      </c>
      <c r="V70">
        <v>0.80430528375733856</v>
      </c>
      <c r="W70">
        <v>0.16666666666666666</v>
      </c>
      <c r="X70">
        <v>0.42857142857142855</v>
      </c>
      <c r="Y70">
        <v>0.5</v>
      </c>
      <c r="Z70">
        <v>0.98</v>
      </c>
      <c r="AA70">
        <f>AVERAGE($Q$70:$Z$70)</f>
        <v>1.243131105576311</v>
      </c>
    </row>
    <row r="71" spans="1:30" x14ac:dyDescent="0.25">
      <c r="A71" s="101">
        <v>7</v>
      </c>
      <c r="B71" s="101">
        <v>10</v>
      </c>
      <c r="D71" s="103">
        <v>3</v>
      </c>
      <c r="E71" s="103">
        <v>5</v>
      </c>
      <c r="F71" s="103">
        <v>15</v>
      </c>
      <c r="G71" s="103"/>
      <c r="H71" s="103"/>
      <c r="P71" t="s">
        <v>8</v>
      </c>
      <c r="Q71">
        <v>1.2727272727272727</v>
      </c>
      <c r="R71">
        <v>0.75</v>
      </c>
      <c r="S71">
        <v>6.2727272727272725</v>
      </c>
      <c r="T71">
        <v>1</v>
      </c>
      <c r="U71">
        <v>0.86111111111111116</v>
      </c>
      <c r="V71">
        <v>2.9138943248532287</v>
      </c>
      <c r="W71">
        <v>0.83333333333333337</v>
      </c>
      <c r="X71">
        <v>0.2857142857142857</v>
      </c>
      <c r="Y71">
        <v>0.92500000000000004</v>
      </c>
      <c r="Z71">
        <v>0.94</v>
      </c>
      <c r="AA71">
        <f>AVERAGE($Q$71:$Z$71)</f>
        <v>1.6054507600466508</v>
      </c>
    </row>
    <row r="72" spans="1:30" x14ac:dyDescent="0.25">
      <c r="A72" s="101">
        <v>8</v>
      </c>
      <c r="B72" s="101">
        <v>1</v>
      </c>
      <c r="D72" s="103">
        <v>50</v>
      </c>
      <c r="E72" s="103">
        <v>100</v>
      </c>
      <c r="F72" s="103">
        <v>200</v>
      </c>
      <c r="G72" s="103"/>
      <c r="H72" s="103"/>
      <c r="P72" t="s">
        <v>9</v>
      </c>
      <c r="Q72">
        <v>11.5</v>
      </c>
      <c r="R72">
        <v>0.875</v>
      </c>
      <c r="S72">
        <v>0.63636363636363635</v>
      </c>
      <c r="T72">
        <v>0.99583333333333324</v>
      </c>
      <c r="U72">
        <v>0.16666666666666666</v>
      </c>
      <c r="V72">
        <v>0.80430528375733856</v>
      </c>
      <c r="W72">
        <v>0.91666666666666663</v>
      </c>
      <c r="X72">
        <v>0.42857142857142855</v>
      </c>
      <c r="Y72">
        <v>0.625</v>
      </c>
      <c r="Z72">
        <v>0.98799999999999999</v>
      </c>
      <c r="AA72">
        <f>AVERAGE($Q$72:$Z$72)</f>
        <v>1.793640701535907</v>
      </c>
    </row>
    <row r="73" spans="1:30" x14ac:dyDescent="0.25">
      <c r="A73" s="101">
        <v>8</v>
      </c>
      <c r="B73" s="101">
        <v>2</v>
      </c>
      <c r="D73" s="103">
        <v>5</v>
      </c>
      <c r="E73" s="103">
        <v>10</v>
      </c>
      <c r="F73" s="103">
        <v>15</v>
      </c>
      <c r="G73" s="103"/>
      <c r="H73" s="103"/>
      <c r="P73" t="s">
        <v>10</v>
      </c>
      <c r="Q73">
        <v>10.363636363636363</v>
      </c>
      <c r="R73">
        <v>0.375</v>
      </c>
      <c r="S73">
        <v>9.0909090909090912E-2</v>
      </c>
      <c r="T73">
        <v>0.91666666666666663</v>
      </c>
      <c r="U73">
        <v>0.99861111111111112</v>
      </c>
      <c r="V73">
        <v>0.95694716242661448</v>
      </c>
      <c r="W73">
        <v>0.66666666666666663</v>
      </c>
      <c r="X73">
        <v>0.19047619047619047</v>
      </c>
      <c r="Y73">
        <v>0</v>
      </c>
      <c r="Z73">
        <v>0.94</v>
      </c>
      <c r="AA73">
        <f>AVERAGE($Q$73:$Z$73)</f>
        <v>1.5498913251892703</v>
      </c>
    </row>
    <row r="74" spans="1:30" x14ac:dyDescent="0.25">
      <c r="A74" s="101">
        <v>8</v>
      </c>
      <c r="B74" s="101">
        <v>3</v>
      </c>
      <c r="D74" s="103">
        <v>200</v>
      </c>
      <c r="E74" s="103">
        <v>400</v>
      </c>
      <c r="F74" s="103">
        <v>600</v>
      </c>
      <c r="G74" s="103"/>
      <c r="H74" s="103"/>
      <c r="P74" t="s">
        <v>11</v>
      </c>
      <c r="Q74">
        <v>1.2727272727272727</v>
      </c>
      <c r="R74">
        <v>0.5</v>
      </c>
      <c r="S74">
        <v>0.92727272727272725</v>
      </c>
      <c r="T74">
        <v>0.99916666666666665</v>
      </c>
      <c r="U74">
        <v>1.7777777777777777</v>
      </c>
      <c r="V74">
        <v>0.88258317025440314</v>
      </c>
      <c r="W74">
        <v>0.75</v>
      </c>
      <c r="X74">
        <v>0.42857142857142855</v>
      </c>
      <c r="Y74">
        <v>0.4</v>
      </c>
      <c r="Z74">
        <v>0.8</v>
      </c>
      <c r="AA74">
        <f>AVERAGE($Q$74:$Z$74)</f>
        <v>0.87380990432702765</v>
      </c>
    </row>
    <row r="75" spans="1:30" x14ac:dyDescent="0.25">
      <c r="A75" s="101">
        <v>8</v>
      </c>
      <c r="B75" s="101">
        <v>4</v>
      </c>
      <c r="D75" s="103">
        <v>11</v>
      </c>
      <c r="E75" s="103">
        <v>24</v>
      </c>
      <c r="F75" s="103">
        <v>36</v>
      </c>
      <c r="G75" s="103"/>
      <c r="H75" s="103"/>
      <c r="P75" t="s">
        <v>12</v>
      </c>
      <c r="Q75">
        <v>0.54545454545454541</v>
      </c>
      <c r="R75">
        <v>0.25</v>
      </c>
      <c r="S75">
        <v>0.94545454545454544</v>
      </c>
      <c r="T75">
        <v>6.5</v>
      </c>
      <c r="U75">
        <v>0.98888888888888893</v>
      </c>
      <c r="V75">
        <v>0.46771037181996084</v>
      </c>
      <c r="W75">
        <v>0.66666666666666663</v>
      </c>
      <c r="X75">
        <v>0.2857142857142857</v>
      </c>
      <c r="Y75">
        <v>0.97499999999999998</v>
      </c>
      <c r="Z75">
        <v>0.68</v>
      </c>
      <c r="AA75">
        <f>AVERAGE($Q$75:$Z$75)</f>
        <v>1.2304889303998892</v>
      </c>
    </row>
    <row r="76" spans="1:30" x14ac:dyDescent="0.25">
      <c r="A76" s="101">
        <v>8</v>
      </c>
      <c r="B76" s="101">
        <v>5</v>
      </c>
      <c r="D76" s="103">
        <v>100</v>
      </c>
      <c r="E76" s="103">
        <v>500</v>
      </c>
      <c r="F76" s="103">
        <v>1000</v>
      </c>
      <c r="G76" s="103"/>
      <c r="H76" s="103"/>
      <c r="P76" t="s">
        <v>13</v>
      </c>
      <c r="Q76">
        <v>0.77272727272727271</v>
      </c>
      <c r="R76">
        <v>0.875</v>
      </c>
      <c r="S76">
        <v>0.63636363636363635</v>
      </c>
      <c r="T76">
        <v>7.333333333333333</v>
      </c>
      <c r="U76">
        <v>26.777777777777779</v>
      </c>
      <c r="V76">
        <v>2.1526418786692758E-2</v>
      </c>
      <c r="W76">
        <v>0.83333333333333337</v>
      </c>
      <c r="X76">
        <v>0.52380952380952384</v>
      </c>
      <c r="Y76">
        <v>0</v>
      </c>
      <c r="Z76">
        <v>0.92</v>
      </c>
      <c r="AA76">
        <f>AVERAGE($Q$76:$Z$76)</f>
        <v>3.8693871296131577</v>
      </c>
    </row>
    <row r="77" spans="1:30" x14ac:dyDescent="0.25">
      <c r="A77" s="101">
        <v>8</v>
      </c>
      <c r="B77" s="101">
        <v>6</v>
      </c>
      <c r="D77" s="103">
        <v>10000</v>
      </c>
      <c r="E77" s="103">
        <v>20000</v>
      </c>
      <c r="F77" s="103">
        <v>30000</v>
      </c>
      <c r="G77" s="103"/>
      <c r="H77" s="103"/>
      <c r="P77" t="s">
        <v>14</v>
      </c>
      <c r="Q77">
        <v>2.4090909090909092</v>
      </c>
      <c r="R77">
        <v>0.75</v>
      </c>
      <c r="S77">
        <v>0.27272727272727271</v>
      </c>
      <c r="T77">
        <v>0.16666666666666666</v>
      </c>
      <c r="U77">
        <v>0.99444444444444446</v>
      </c>
      <c r="V77">
        <v>2.9138943248532287</v>
      </c>
      <c r="W77">
        <v>0.91666666666666663</v>
      </c>
      <c r="X77">
        <v>0.2857142857142857</v>
      </c>
      <c r="Y77">
        <v>0.9</v>
      </c>
      <c r="Z77">
        <v>0.96</v>
      </c>
      <c r="AA77">
        <f>AVERAGE($Q$77:$Z$77)</f>
        <v>1.0569204570163475</v>
      </c>
    </row>
    <row r="78" spans="1:30" x14ac:dyDescent="0.25">
      <c r="A78" s="101">
        <v>8</v>
      </c>
      <c r="B78" s="101">
        <v>7</v>
      </c>
      <c r="D78" s="103">
        <v>5</v>
      </c>
      <c r="E78" s="103">
        <v>10</v>
      </c>
      <c r="F78" s="103">
        <v>15</v>
      </c>
      <c r="G78" s="103"/>
      <c r="H78" s="103"/>
      <c r="P78" t="s">
        <v>15</v>
      </c>
      <c r="Q78">
        <v>0.77272727272727271</v>
      </c>
      <c r="R78">
        <v>0.875</v>
      </c>
      <c r="S78">
        <v>0.63636363636363635</v>
      </c>
      <c r="T78">
        <v>0.16666666666666666</v>
      </c>
      <c r="U78">
        <v>0.99944444444444447</v>
      </c>
      <c r="V78">
        <v>0.80430528375733856</v>
      </c>
      <c r="W78">
        <v>0.83333333333333337</v>
      </c>
      <c r="X78">
        <v>0.52380952380952384</v>
      </c>
      <c r="Y78">
        <v>0.5</v>
      </c>
      <c r="Z78">
        <v>0.99199999999999999</v>
      </c>
      <c r="AA78">
        <f>AVERAGE($Q$78:$Z$78)</f>
        <v>0.71036501611022151</v>
      </c>
    </row>
    <row r="79" spans="1:30" x14ac:dyDescent="0.25">
      <c r="A79" s="101">
        <v>8</v>
      </c>
      <c r="B79" s="101">
        <v>8</v>
      </c>
      <c r="D79" s="103">
        <v>10</v>
      </c>
      <c r="E79" s="103">
        <v>15</v>
      </c>
      <c r="F79" s="103">
        <v>21</v>
      </c>
      <c r="G79" s="103"/>
      <c r="H79" s="103"/>
      <c r="P79" t="s">
        <v>16</v>
      </c>
      <c r="Q79">
        <v>0.13636363636363635</v>
      </c>
      <c r="R79">
        <v>0.75</v>
      </c>
      <c r="S79">
        <v>0.94545454545454544</v>
      </c>
      <c r="T79">
        <v>0.58333333333333337</v>
      </c>
      <c r="U79">
        <v>0.72222222222222221</v>
      </c>
      <c r="V79">
        <v>2.1526418786692758E-2</v>
      </c>
      <c r="W79">
        <v>0.83333333333333337</v>
      </c>
      <c r="X79">
        <v>0.42857142857142855</v>
      </c>
      <c r="Y79">
        <v>0.95</v>
      </c>
      <c r="Z79">
        <v>0.76</v>
      </c>
      <c r="AA79">
        <f>AVERAGE($Q$79:$Z$79)</f>
        <v>0.61308049180651925</v>
      </c>
    </row>
    <row r="80" spans="1:30" x14ac:dyDescent="0.25">
      <c r="A80" s="101">
        <v>8</v>
      </c>
      <c r="B80" s="101">
        <v>9</v>
      </c>
      <c r="D80" s="103">
        <v>10</v>
      </c>
      <c r="E80" s="103">
        <v>15</v>
      </c>
      <c r="F80" s="103">
        <v>20</v>
      </c>
      <c r="G80" s="103"/>
      <c r="H80" s="103"/>
      <c r="P80" t="s">
        <v>17</v>
      </c>
      <c r="Q80">
        <v>5.8181818181818183</v>
      </c>
      <c r="R80">
        <v>0.625</v>
      </c>
      <c r="S80">
        <v>0.96363636363636362</v>
      </c>
      <c r="T80">
        <v>0.83333333333333337</v>
      </c>
      <c r="U80">
        <v>0.99944444444444447</v>
      </c>
      <c r="V80">
        <v>0.60861056751467713</v>
      </c>
      <c r="W80">
        <v>0.9916666666666667</v>
      </c>
      <c r="X80">
        <v>1.3809523809523809</v>
      </c>
      <c r="Y80">
        <v>0</v>
      </c>
      <c r="Z80">
        <v>0.2</v>
      </c>
      <c r="AA80">
        <f>AVERAGE($Q$80:$Z$80)</f>
        <v>1.2420825574729686</v>
      </c>
    </row>
    <row r="81" spans="1:26" x14ac:dyDescent="0.25">
      <c r="A81" s="101">
        <v>8</v>
      </c>
      <c r="B81" s="101">
        <v>10</v>
      </c>
      <c r="D81" s="103">
        <v>10</v>
      </c>
      <c r="E81" s="103">
        <v>15</v>
      </c>
      <c r="F81" s="103">
        <v>20</v>
      </c>
      <c r="G81" s="103"/>
      <c r="H81" s="103"/>
      <c r="P81" t="s">
        <v>79</v>
      </c>
      <c r="Q81">
        <f>AVERAGE($Q$64:$Q$80)</f>
        <v>2.5</v>
      </c>
      <c r="R81">
        <f>AVERAGE($R$64:$R$80)</f>
        <v>0.63970588235294112</v>
      </c>
      <c r="S81">
        <f>AVERAGE($S$64:$S$80)</f>
        <v>1.9336898395721922</v>
      </c>
      <c r="T81">
        <f>AVERAGE($T$64:$T$80)</f>
        <v>1.7399019607843136</v>
      </c>
      <c r="U81">
        <f>AVERAGE($U$64:$U$80)</f>
        <v>3.9065522875817003</v>
      </c>
      <c r="V81">
        <f>AVERAGE($V$64:$V$80)</f>
        <v>0.85979049153908127</v>
      </c>
      <c r="W81">
        <f>AVERAGE($W$64:$W$80)</f>
        <v>0.91617647058823537</v>
      </c>
      <c r="X81">
        <f>AVERAGE($X$64:$X$80)</f>
        <v>0.43417366946778702</v>
      </c>
      <c r="Y81">
        <f>AVERAGE($Y$64:$Y$80)</f>
        <v>0.62205882352941178</v>
      </c>
      <c r="Z81">
        <f>AVERAGE($Z$64:$Z$80)</f>
        <v>1.3694117647058828</v>
      </c>
    </row>
    <row r="82" spans="1:26" x14ac:dyDescent="0.25">
      <c r="A82" s="101">
        <v>9</v>
      </c>
      <c r="B82" s="101">
        <v>1</v>
      </c>
      <c r="D82" s="103">
        <v>300</v>
      </c>
      <c r="E82" s="103">
        <v>550</v>
      </c>
      <c r="F82" s="103">
        <v>1000</v>
      </c>
      <c r="G82" s="103"/>
      <c r="H82" s="103"/>
    </row>
    <row r="83" spans="1:26" x14ac:dyDescent="0.25">
      <c r="A83" s="101">
        <v>9</v>
      </c>
      <c r="B83" s="101">
        <v>2</v>
      </c>
      <c r="D83" s="103">
        <v>4.9000000000000004</v>
      </c>
      <c r="E83" s="103">
        <v>5</v>
      </c>
      <c r="F83" s="103">
        <v>10</v>
      </c>
      <c r="G83" s="103"/>
      <c r="H83" s="103"/>
    </row>
    <row r="84" spans="1:26" x14ac:dyDescent="0.25">
      <c r="A84" s="101">
        <v>9</v>
      </c>
      <c r="B84" s="101">
        <v>3</v>
      </c>
      <c r="D84" s="103">
        <v>10</v>
      </c>
      <c r="E84" s="103">
        <v>20</v>
      </c>
      <c r="F84" s="103">
        <v>30</v>
      </c>
      <c r="G84" s="103"/>
      <c r="H84" s="103"/>
    </row>
    <row r="85" spans="1:26" x14ac:dyDescent="0.25">
      <c r="A85" s="101">
        <v>9</v>
      </c>
      <c r="B85" s="101">
        <v>4</v>
      </c>
      <c r="D85" s="103">
        <v>0.04</v>
      </c>
      <c r="E85" s="103">
        <v>0.05</v>
      </c>
      <c r="F85" s="103">
        <v>0.1</v>
      </c>
      <c r="G85" s="103"/>
      <c r="H85" s="103"/>
    </row>
    <row r="86" spans="1:26" x14ac:dyDescent="0.25">
      <c r="A86" s="101">
        <v>9</v>
      </c>
      <c r="B86" s="101">
        <v>5</v>
      </c>
      <c r="D86" s="103">
        <v>1000</v>
      </c>
      <c r="E86" s="103">
        <v>3000</v>
      </c>
      <c r="F86" s="103">
        <v>5000</v>
      </c>
      <c r="G86" s="103"/>
      <c r="H86" s="103"/>
    </row>
    <row r="87" spans="1:26" x14ac:dyDescent="0.25">
      <c r="A87" s="101">
        <v>9</v>
      </c>
      <c r="B87" s="101">
        <v>6</v>
      </c>
      <c r="D87" s="103">
        <v>25</v>
      </c>
      <c r="E87" s="103">
        <v>1000</v>
      </c>
      <c r="F87" s="103">
        <v>1500</v>
      </c>
      <c r="G87" s="103"/>
      <c r="H87" s="103"/>
    </row>
    <row r="88" spans="1:26" x14ac:dyDescent="0.25">
      <c r="A88" s="101">
        <v>9</v>
      </c>
      <c r="B88" s="101">
        <v>7</v>
      </c>
      <c r="D88" s="103">
        <v>3</v>
      </c>
      <c r="E88" s="103">
        <v>5</v>
      </c>
      <c r="F88" s="103">
        <v>10</v>
      </c>
      <c r="G88" s="103"/>
      <c r="H88" s="103"/>
    </row>
    <row r="89" spans="1:26" x14ac:dyDescent="0.25">
      <c r="A89" s="101">
        <v>9</v>
      </c>
      <c r="B89" s="101">
        <v>8</v>
      </c>
      <c r="D89" s="103">
        <v>1</v>
      </c>
      <c r="E89" s="103">
        <v>30</v>
      </c>
      <c r="F89" s="103">
        <v>60</v>
      </c>
      <c r="G89" s="103"/>
      <c r="H89" s="103"/>
    </row>
    <row r="90" spans="1:26" x14ac:dyDescent="0.25">
      <c r="A90" s="101">
        <v>9</v>
      </c>
      <c r="B90" s="101">
        <v>9</v>
      </c>
      <c r="D90" s="103">
        <v>50</v>
      </c>
      <c r="E90" s="103">
        <v>75</v>
      </c>
      <c r="F90" s="103">
        <v>100</v>
      </c>
      <c r="G90" s="103"/>
      <c r="H90" s="103"/>
    </row>
    <row r="91" spans="1:26" x14ac:dyDescent="0.25">
      <c r="A91" s="101">
        <v>9</v>
      </c>
      <c r="B91" s="101">
        <v>10</v>
      </c>
      <c r="D91" s="103">
        <v>2</v>
      </c>
      <c r="E91" s="103">
        <v>3</v>
      </c>
      <c r="F91" s="103">
        <v>4</v>
      </c>
      <c r="G91" s="103"/>
      <c r="H91" s="103"/>
    </row>
    <row r="92" spans="1:26" x14ac:dyDescent="0.25">
      <c r="A92" s="101">
        <v>10</v>
      </c>
      <c r="B92" s="101">
        <v>1</v>
      </c>
      <c r="D92" s="103">
        <v>100</v>
      </c>
      <c r="E92" s="103">
        <v>500</v>
      </c>
      <c r="F92" s="103">
        <v>2000</v>
      </c>
      <c r="G92" s="103"/>
      <c r="H92" s="103"/>
    </row>
    <row r="93" spans="1:26" x14ac:dyDescent="0.25">
      <c r="A93" s="101">
        <v>10</v>
      </c>
      <c r="B93" s="101">
        <v>2</v>
      </c>
      <c r="D93" s="103">
        <v>5</v>
      </c>
      <c r="E93" s="103">
        <v>25</v>
      </c>
      <c r="F93" s="103">
        <v>50</v>
      </c>
      <c r="G93" s="103"/>
      <c r="H93" s="103"/>
    </row>
    <row r="94" spans="1:26" x14ac:dyDescent="0.25">
      <c r="A94" s="101">
        <v>10</v>
      </c>
      <c r="B94" s="101">
        <v>3</v>
      </c>
      <c r="D94" s="103">
        <v>5</v>
      </c>
      <c r="E94" s="103">
        <v>50</v>
      </c>
      <c r="F94" s="103">
        <v>100</v>
      </c>
      <c r="G94" s="103"/>
      <c r="H94" s="103"/>
    </row>
    <row r="95" spans="1:26" x14ac:dyDescent="0.25">
      <c r="A95" s="101">
        <v>10</v>
      </c>
      <c r="B95" s="101">
        <v>4</v>
      </c>
      <c r="D95" s="103">
        <v>0.5</v>
      </c>
      <c r="E95" s="103">
        <v>1</v>
      </c>
      <c r="F95" s="103">
        <v>10</v>
      </c>
      <c r="G95" s="103"/>
      <c r="H95" s="103"/>
    </row>
    <row r="96" spans="1:26" x14ac:dyDescent="0.25">
      <c r="A96" s="101">
        <v>10</v>
      </c>
      <c r="B96" s="101">
        <v>5</v>
      </c>
      <c r="D96" s="103">
        <v>1</v>
      </c>
      <c r="E96" s="103">
        <v>5</v>
      </c>
      <c r="F96" s="103">
        <v>30</v>
      </c>
      <c r="G96" s="103"/>
      <c r="H96" s="103"/>
    </row>
    <row r="97" spans="1:8" x14ac:dyDescent="0.25">
      <c r="A97" s="101">
        <v>10</v>
      </c>
      <c r="B97" s="101">
        <v>6</v>
      </c>
      <c r="D97" s="103">
        <v>1000</v>
      </c>
      <c r="E97" s="103">
        <v>10000</v>
      </c>
      <c r="F97" s="103">
        <v>50000</v>
      </c>
      <c r="G97" s="103"/>
      <c r="H97" s="103"/>
    </row>
    <row r="98" spans="1:8" x14ac:dyDescent="0.25">
      <c r="A98" s="101">
        <v>10</v>
      </c>
      <c r="B98" s="101">
        <v>7</v>
      </c>
      <c r="D98" s="103">
        <v>5</v>
      </c>
      <c r="E98" s="103">
        <v>20</v>
      </c>
      <c r="F98" s="103">
        <v>40</v>
      </c>
      <c r="G98" s="103"/>
      <c r="H98" s="103"/>
    </row>
    <row r="99" spans="1:8" x14ac:dyDescent="0.25">
      <c r="A99" s="101">
        <v>10</v>
      </c>
      <c r="B99" s="101">
        <v>8</v>
      </c>
      <c r="D99" s="103">
        <v>15</v>
      </c>
      <c r="E99" s="103">
        <v>25</v>
      </c>
      <c r="F99" s="103">
        <v>35</v>
      </c>
      <c r="G99" s="103"/>
      <c r="H99" s="103"/>
    </row>
    <row r="100" spans="1:8" x14ac:dyDescent="0.25">
      <c r="A100" s="101">
        <v>10</v>
      </c>
      <c r="B100" s="101">
        <v>9</v>
      </c>
      <c r="D100" s="103">
        <v>50</v>
      </c>
      <c r="E100" s="103">
        <v>200</v>
      </c>
      <c r="F100" s="103">
        <v>500</v>
      </c>
      <c r="G100" s="103"/>
      <c r="H100" s="103"/>
    </row>
    <row r="101" spans="1:8" x14ac:dyDescent="0.25">
      <c r="A101" s="101">
        <v>10</v>
      </c>
      <c r="B101" s="101">
        <v>10</v>
      </c>
      <c r="D101" s="103">
        <v>5</v>
      </c>
      <c r="E101" s="103">
        <v>15</v>
      </c>
      <c r="F101" s="103">
        <v>50</v>
      </c>
      <c r="G101" s="103"/>
      <c r="H101" s="103"/>
    </row>
    <row r="102" spans="1:8" x14ac:dyDescent="0.25">
      <c r="A102" s="101">
        <v>11</v>
      </c>
      <c r="B102" s="101">
        <v>1</v>
      </c>
      <c r="D102" s="103">
        <v>50</v>
      </c>
      <c r="E102" s="103">
        <v>100</v>
      </c>
      <c r="F102" s="103">
        <v>300</v>
      </c>
      <c r="G102" s="103"/>
      <c r="H102" s="103"/>
    </row>
    <row r="103" spans="1:8" x14ac:dyDescent="0.25">
      <c r="A103" s="101">
        <v>11</v>
      </c>
      <c r="B103" s="101">
        <v>2</v>
      </c>
      <c r="D103" s="103">
        <v>39</v>
      </c>
      <c r="E103" s="103">
        <v>60</v>
      </c>
      <c r="F103" s="103">
        <v>80</v>
      </c>
      <c r="G103" s="103"/>
      <c r="H103" s="103"/>
    </row>
    <row r="104" spans="1:8" x14ac:dyDescent="0.25">
      <c r="A104" s="101">
        <v>11</v>
      </c>
      <c r="B104" s="101">
        <v>3</v>
      </c>
      <c r="D104" s="103">
        <v>3</v>
      </c>
      <c r="E104" s="103">
        <v>4</v>
      </c>
      <c r="F104" s="103">
        <v>5</v>
      </c>
      <c r="G104" s="103"/>
      <c r="H104" s="103"/>
    </row>
    <row r="105" spans="1:8" x14ac:dyDescent="0.25">
      <c r="A105" s="101">
        <v>11</v>
      </c>
      <c r="B105" s="101">
        <v>4</v>
      </c>
      <c r="D105" s="103">
        <v>1E-3</v>
      </c>
      <c r="E105" s="103">
        <v>0.01</v>
      </c>
      <c r="F105" s="103">
        <v>0.1</v>
      </c>
      <c r="G105" s="103"/>
      <c r="H105" s="103"/>
    </row>
    <row r="106" spans="1:8" x14ac:dyDescent="0.25">
      <c r="A106" s="101">
        <v>11</v>
      </c>
      <c r="B106" s="101">
        <v>5</v>
      </c>
      <c r="D106" s="103">
        <v>1000</v>
      </c>
      <c r="E106" s="103">
        <v>10000</v>
      </c>
      <c r="F106" s="103">
        <v>100000</v>
      </c>
      <c r="G106" s="103"/>
      <c r="H106" s="103"/>
    </row>
    <row r="107" spans="1:8" x14ac:dyDescent="0.25">
      <c r="A107" s="101">
        <v>11</v>
      </c>
      <c r="B107" s="101">
        <v>6</v>
      </c>
      <c r="D107" s="103">
        <v>400</v>
      </c>
      <c r="E107" s="103">
        <v>600</v>
      </c>
      <c r="F107" s="103">
        <v>1000</v>
      </c>
      <c r="G107" s="103"/>
      <c r="H107" s="103"/>
    </row>
    <row r="108" spans="1:8" x14ac:dyDescent="0.25">
      <c r="A108" s="101">
        <v>11</v>
      </c>
      <c r="B108" s="101">
        <v>7</v>
      </c>
      <c r="D108" s="103">
        <v>10</v>
      </c>
      <c r="E108" s="103">
        <v>15</v>
      </c>
      <c r="F108" s="103">
        <v>20</v>
      </c>
      <c r="G108" s="103"/>
      <c r="H108" s="103"/>
    </row>
    <row r="109" spans="1:8" x14ac:dyDescent="0.25">
      <c r="A109" s="101">
        <v>11</v>
      </c>
      <c r="B109" s="101">
        <v>8</v>
      </c>
      <c r="D109" s="103">
        <v>25</v>
      </c>
      <c r="E109" s="103">
        <v>30</v>
      </c>
      <c r="F109" s="103">
        <v>40</v>
      </c>
      <c r="G109" s="103"/>
      <c r="H109" s="103"/>
    </row>
    <row r="110" spans="1:8" x14ac:dyDescent="0.25">
      <c r="A110" s="101">
        <v>11</v>
      </c>
      <c r="B110" s="101">
        <v>9</v>
      </c>
      <c r="D110" s="103">
        <v>90</v>
      </c>
      <c r="E110" s="103">
        <v>120</v>
      </c>
      <c r="F110" s="103">
        <v>150</v>
      </c>
      <c r="G110" s="103"/>
      <c r="H110" s="103"/>
    </row>
    <row r="111" spans="1:8" x14ac:dyDescent="0.25">
      <c r="A111" s="101">
        <v>11</v>
      </c>
      <c r="B111" s="101">
        <v>10</v>
      </c>
      <c r="D111" s="103">
        <v>40</v>
      </c>
      <c r="E111" s="103">
        <v>50</v>
      </c>
      <c r="F111" s="103">
        <v>70</v>
      </c>
      <c r="G111" s="103"/>
      <c r="H111" s="103"/>
    </row>
    <row r="112" spans="1:8" x14ac:dyDescent="0.25">
      <c r="A112" s="101">
        <v>12</v>
      </c>
      <c r="B112" s="101">
        <v>1</v>
      </c>
      <c r="D112" s="103">
        <v>10</v>
      </c>
      <c r="E112" s="103">
        <v>20</v>
      </c>
      <c r="F112" s="103">
        <v>30</v>
      </c>
      <c r="G112" s="103"/>
      <c r="H112" s="103"/>
    </row>
    <row r="113" spans="1:8" x14ac:dyDescent="0.25">
      <c r="A113" s="101">
        <v>12</v>
      </c>
      <c r="B113" s="101">
        <v>2</v>
      </c>
      <c r="D113" s="103">
        <v>20</v>
      </c>
      <c r="E113" s="103">
        <v>50</v>
      </c>
      <c r="F113" s="103">
        <v>65</v>
      </c>
      <c r="G113" s="103"/>
      <c r="H113" s="103"/>
    </row>
    <row r="114" spans="1:8" x14ac:dyDescent="0.25">
      <c r="A114" s="101">
        <v>12</v>
      </c>
      <c r="B114" s="101">
        <v>3</v>
      </c>
      <c r="D114" s="103">
        <v>2</v>
      </c>
      <c r="E114" s="103">
        <v>3</v>
      </c>
      <c r="F114" s="103">
        <v>5</v>
      </c>
      <c r="G114" s="103"/>
      <c r="H114" s="103"/>
    </row>
    <row r="115" spans="1:8" x14ac:dyDescent="0.25">
      <c r="A115" s="101">
        <v>12</v>
      </c>
      <c r="B115" s="101">
        <v>4</v>
      </c>
      <c r="D115" s="103">
        <v>70</v>
      </c>
      <c r="E115" s="103">
        <v>90</v>
      </c>
      <c r="F115" s="103">
        <v>120</v>
      </c>
      <c r="G115" s="103"/>
      <c r="H115" s="103"/>
    </row>
    <row r="116" spans="1:8" x14ac:dyDescent="0.25">
      <c r="A116" s="101">
        <v>12</v>
      </c>
      <c r="B116" s="101">
        <v>5</v>
      </c>
      <c r="D116" s="103">
        <v>20</v>
      </c>
      <c r="E116" s="103">
        <v>40</v>
      </c>
      <c r="F116" s="103">
        <v>60</v>
      </c>
      <c r="G116" s="103"/>
      <c r="H116" s="103"/>
    </row>
    <row r="117" spans="1:8" x14ac:dyDescent="0.25">
      <c r="A117" s="101">
        <v>12</v>
      </c>
      <c r="B117" s="101">
        <v>6</v>
      </c>
      <c r="D117" s="103">
        <v>4000</v>
      </c>
      <c r="E117" s="103">
        <v>7500</v>
      </c>
      <c r="F117" s="103">
        <v>9000</v>
      </c>
      <c r="G117" s="103"/>
      <c r="H117" s="103"/>
    </row>
    <row r="118" spans="1:8" x14ac:dyDescent="0.25">
      <c r="A118" s="101">
        <v>12</v>
      </c>
      <c r="B118" s="101">
        <v>7</v>
      </c>
      <c r="D118" s="103">
        <v>15</v>
      </c>
      <c r="E118" s="103">
        <v>20</v>
      </c>
      <c r="F118" s="103">
        <v>30</v>
      </c>
      <c r="G118" s="103"/>
      <c r="H118" s="103"/>
    </row>
    <row r="119" spans="1:8" x14ac:dyDescent="0.25">
      <c r="A119" s="101">
        <v>12</v>
      </c>
      <c r="B119" s="101">
        <v>8</v>
      </c>
      <c r="D119" s="103">
        <v>8</v>
      </c>
      <c r="E119" s="103">
        <v>15</v>
      </c>
      <c r="F119" s="103">
        <v>30</v>
      </c>
      <c r="G119" s="103"/>
      <c r="H119" s="103"/>
    </row>
    <row r="120" spans="1:8" x14ac:dyDescent="0.25">
      <c r="A120" s="101">
        <v>12</v>
      </c>
      <c r="B120" s="101">
        <v>9</v>
      </c>
      <c r="D120" s="103">
        <v>2</v>
      </c>
      <c r="E120" s="103">
        <v>5</v>
      </c>
      <c r="F120" s="103">
        <v>10</v>
      </c>
      <c r="G120" s="103"/>
      <c r="H120" s="103"/>
    </row>
    <row r="121" spans="1:8" x14ac:dyDescent="0.25">
      <c r="A121" s="101">
        <v>12</v>
      </c>
      <c r="B121" s="101">
        <v>10</v>
      </c>
      <c r="D121" s="103">
        <v>40</v>
      </c>
      <c r="E121" s="103">
        <v>80</v>
      </c>
      <c r="F121" s="103">
        <v>150</v>
      </c>
      <c r="G121" s="103"/>
      <c r="H121" s="103"/>
    </row>
    <row r="122" spans="1:8" x14ac:dyDescent="0.25">
      <c r="A122" s="101">
        <v>13</v>
      </c>
      <c r="B122" s="101">
        <v>1</v>
      </c>
      <c r="D122" s="103">
        <v>1</v>
      </c>
      <c r="E122" s="103">
        <v>10</v>
      </c>
      <c r="F122" s="103">
        <v>50</v>
      </c>
      <c r="G122" s="103"/>
      <c r="H122" s="103"/>
    </row>
    <row r="123" spans="1:8" x14ac:dyDescent="0.25">
      <c r="A123" s="101">
        <v>13</v>
      </c>
      <c r="B123" s="101">
        <v>2</v>
      </c>
      <c r="D123" s="103">
        <v>1</v>
      </c>
      <c r="E123" s="103">
        <v>5</v>
      </c>
      <c r="F123" s="103">
        <v>10</v>
      </c>
      <c r="G123" s="103"/>
      <c r="H123" s="103"/>
    </row>
    <row r="124" spans="1:8" x14ac:dyDescent="0.25">
      <c r="A124" s="101">
        <v>13</v>
      </c>
      <c r="B124" s="101">
        <v>3</v>
      </c>
      <c r="D124" s="103">
        <v>10</v>
      </c>
      <c r="E124" s="103">
        <v>20</v>
      </c>
      <c r="F124" s="103">
        <v>50</v>
      </c>
      <c r="G124" s="103"/>
      <c r="H124" s="103"/>
    </row>
    <row r="125" spans="1:8" x14ac:dyDescent="0.25">
      <c r="A125" s="101">
        <v>13</v>
      </c>
      <c r="B125" s="101">
        <v>4</v>
      </c>
      <c r="D125" s="103">
        <v>10</v>
      </c>
      <c r="E125" s="103">
        <v>100</v>
      </c>
      <c r="F125" s="103">
        <v>500</v>
      </c>
      <c r="G125" s="103"/>
      <c r="H125" s="103"/>
    </row>
    <row r="126" spans="1:8" x14ac:dyDescent="0.25">
      <c r="A126" s="101">
        <v>13</v>
      </c>
      <c r="B126" s="101">
        <v>5</v>
      </c>
      <c r="D126" s="103">
        <v>10000</v>
      </c>
      <c r="E126" s="103">
        <v>100000</v>
      </c>
      <c r="F126" s="103">
        <v>1000000</v>
      </c>
      <c r="G126" s="103"/>
      <c r="H126" s="103"/>
    </row>
    <row r="127" spans="1:8" x14ac:dyDescent="0.25">
      <c r="A127" s="101">
        <v>13</v>
      </c>
      <c r="B127" s="101">
        <v>6</v>
      </c>
      <c r="D127" s="103">
        <v>1000</v>
      </c>
      <c r="E127" s="103">
        <v>5000</v>
      </c>
      <c r="F127" s="103">
        <v>20000</v>
      </c>
      <c r="G127" s="103"/>
      <c r="H127" s="103"/>
    </row>
    <row r="128" spans="1:8" x14ac:dyDescent="0.25">
      <c r="A128" s="101">
        <v>13</v>
      </c>
      <c r="B128" s="101">
        <v>7</v>
      </c>
      <c r="D128" s="103">
        <v>5</v>
      </c>
      <c r="E128" s="103">
        <v>10</v>
      </c>
      <c r="F128" s="103">
        <v>20</v>
      </c>
      <c r="G128" s="103"/>
      <c r="H128" s="103"/>
    </row>
    <row r="129" spans="1:8" x14ac:dyDescent="0.25">
      <c r="A129" s="101">
        <v>13</v>
      </c>
      <c r="B129" s="101">
        <v>8</v>
      </c>
      <c r="D129" s="103">
        <v>5</v>
      </c>
      <c r="E129" s="103">
        <v>10</v>
      </c>
      <c r="F129" s="103">
        <v>20</v>
      </c>
      <c r="G129" s="103"/>
      <c r="H129" s="103"/>
    </row>
    <row r="130" spans="1:8" x14ac:dyDescent="0.25">
      <c r="A130" s="101">
        <v>13</v>
      </c>
      <c r="B130" s="101">
        <v>9</v>
      </c>
      <c r="D130" s="103">
        <v>100</v>
      </c>
      <c r="E130" s="103">
        <v>200</v>
      </c>
      <c r="F130" s="103">
        <v>500</v>
      </c>
      <c r="G130" s="103"/>
      <c r="H130" s="103"/>
    </row>
    <row r="131" spans="1:8" x14ac:dyDescent="0.25">
      <c r="A131" s="101">
        <v>13</v>
      </c>
      <c r="B131" s="101">
        <v>10</v>
      </c>
      <c r="D131" s="103">
        <v>10</v>
      </c>
      <c r="E131" s="103">
        <v>20</v>
      </c>
      <c r="F131" s="103">
        <v>100</v>
      </c>
      <c r="G131" s="103"/>
      <c r="H131" s="103"/>
    </row>
    <row r="132" spans="1:8" x14ac:dyDescent="0.25">
      <c r="A132" s="101">
        <v>14</v>
      </c>
      <c r="B132" s="101">
        <v>1</v>
      </c>
      <c r="D132" s="103">
        <v>100</v>
      </c>
      <c r="E132" s="103">
        <v>150</v>
      </c>
      <c r="F132" s="103">
        <v>200</v>
      </c>
      <c r="G132" s="103"/>
      <c r="H132" s="103"/>
    </row>
    <row r="133" spans="1:8" x14ac:dyDescent="0.25">
      <c r="A133" s="101">
        <v>14</v>
      </c>
      <c r="B133" s="101">
        <v>2</v>
      </c>
      <c r="D133" s="103">
        <v>60</v>
      </c>
      <c r="E133" s="103">
        <v>70</v>
      </c>
      <c r="F133" s="103">
        <v>80</v>
      </c>
      <c r="G133" s="103"/>
      <c r="H133" s="103"/>
    </row>
    <row r="134" spans="1:8" x14ac:dyDescent="0.25">
      <c r="A134" s="101">
        <v>14</v>
      </c>
      <c r="B134" s="101">
        <v>3</v>
      </c>
      <c r="D134" s="103">
        <v>20</v>
      </c>
      <c r="E134" s="103">
        <v>40</v>
      </c>
      <c r="F134" s="103">
        <v>60</v>
      </c>
      <c r="G134" s="103"/>
      <c r="H134" s="103"/>
    </row>
    <row r="135" spans="1:8" x14ac:dyDescent="0.25">
      <c r="A135" s="101">
        <v>14</v>
      </c>
      <c r="B135" s="101">
        <v>4</v>
      </c>
      <c r="D135" s="103">
        <v>5</v>
      </c>
      <c r="E135" s="103">
        <v>10</v>
      </c>
      <c r="F135" s="103">
        <v>15</v>
      </c>
      <c r="G135" s="103"/>
      <c r="H135" s="103"/>
    </row>
    <row r="136" spans="1:8" x14ac:dyDescent="0.25">
      <c r="A136" s="101">
        <v>14</v>
      </c>
      <c r="B136" s="101">
        <v>5</v>
      </c>
      <c r="D136" s="103">
        <v>15</v>
      </c>
      <c r="E136" s="103">
        <v>20</v>
      </c>
      <c r="F136" s="103">
        <v>25</v>
      </c>
      <c r="G136" s="103"/>
      <c r="H136" s="103"/>
    </row>
    <row r="137" spans="1:8" x14ac:dyDescent="0.25">
      <c r="A137" s="101">
        <v>14</v>
      </c>
      <c r="B137" s="101">
        <v>6</v>
      </c>
      <c r="D137" s="103">
        <v>15000</v>
      </c>
      <c r="E137" s="103">
        <v>20000</v>
      </c>
      <c r="F137" s="103">
        <v>30000</v>
      </c>
      <c r="G137" s="103"/>
      <c r="H137" s="103"/>
    </row>
    <row r="138" spans="1:8" x14ac:dyDescent="0.25">
      <c r="A138" s="101">
        <v>14</v>
      </c>
      <c r="B138" s="101">
        <v>7</v>
      </c>
      <c r="D138" s="103">
        <v>3</v>
      </c>
      <c r="E138" s="103">
        <v>5</v>
      </c>
      <c r="F138" s="103">
        <v>10</v>
      </c>
      <c r="G138" s="103"/>
      <c r="H138" s="103"/>
    </row>
    <row r="139" spans="1:8" x14ac:dyDescent="0.25">
      <c r="A139" s="101">
        <v>14</v>
      </c>
      <c r="B139" s="101">
        <v>8</v>
      </c>
      <c r="D139" s="103">
        <v>10</v>
      </c>
      <c r="E139" s="103">
        <v>15</v>
      </c>
      <c r="F139" s="103">
        <v>20</v>
      </c>
      <c r="G139" s="103"/>
      <c r="H139" s="103"/>
    </row>
    <row r="140" spans="1:8" x14ac:dyDescent="0.25">
      <c r="A140" s="101">
        <v>14</v>
      </c>
      <c r="B140" s="101">
        <v>9</v>
      </c>
      <c r="D140" s="103">
        <v>15</v>
      </c>
      <c r="E140" s="103">
        <v>20</v>
      </c>
      <c r="F140" s="103">
        <v>25</v>
      </c>
      <c r="G140" s="103"/>
      <c r="H140" s="103"/>
    </row>
    <row r="141" spans="1:8" x14ac:dyDescent="0.25">
      <c r="A141" s="101">
        <v>14</v>
      </c>
      <c r="B141" s="101">
        <v>10</v>
      </c>
      <c r="D141" s="103">
        <v>5</v>
      </c>
      <c r="E141" s="103">
        <v>10</v>
      </c>
      <c r="F141" s="103">
        <v>13</v>
      </c>
      <c r="G141" s="103"/>
      <c r="H141" s="103"/>
    </row>
    <row r="142" spans="1:8" x14ac:dyDescent="0.25">
      <c r="A142" s="101">
        <v>15</v>
      </c>
      <c r="B142" s="101">
        <v>1</v>
      </c>
      <c r="D142" s="103">
        <v>1</v>
      </c>
      <c r="E142" s="103">
        <v>10</v>
      </c>
      <c r="F142" s="103">
        <v>100</v>
      </c>
      <c r="G142" s="103"/>
      <c r="H142" s="103"/>
    </row>
    <row r="143" spans="1:8" x14ac:dyDescent="0.25">
      <c r="A143" s="101">
        <v>15</v>
      </c>
      <c r="B143" s="101">
        <v>2</v>
      </c>
      <c r="D143" s="103">
        <v>1</v>
      </c>
      <c r="E143" s="103">
        <v>5</v>
      </c>
      <c r="F143" s="103">
        <v>10</v>
      </c>
      <c r="G143" s="103"/>
      <c r="H143" s="103"/>
    </row>
    <row r="144" spans="1:8" x14ac:dyDescent="0.25">
      <c r="A144" s="101">
        <v>15</v>
      </c>
      <c r="B144" s="101">
        <v>3</v>
      </c>
      <c r="D144" s="103">
        <v>0.1</v>
      </c>
      <c r="E144" s="103">
        <v>20</v>
      </c>
      <c r="F144" s="103">
        <v>40</v>
      </c>
      <c r="G144" s="103"/>
      <c r="H144" s="103"/>
    </row>
    <row r="145" spans="1:8" x14ac:dyDescent="0.25">
      <c r="A145" s="101">
        <v>15</v>
      </c>
      <c r="B145" s="101">
        <v>4</v>
      </c>
      <c r="D145" s="103">
        <v>1</v>
      </c>
      <c r="E145" s="103">
        <v>10</v>
      </c>
      <c r="F145" s="103">
        <v>100</v>
      </c>
      <c r="G145" s="103"/>
      <c r="H145" s="103"/>
    </row>
    <row r="146" spans="1:8" x14ac:dyDescent="0.25">
      <c r="A146" s="101">
        <v>15</v>
      </c>
      <c r="B146" s="101">
        <v>5</v>
      </c>
      <c r="D146" s="103">
        <v>1</v>
      </c>
      <c r="E146" s="103">
        <v>2</v>
      </c>
      <c r="F146" s="103">
        <v>5</v>
      </c>
      <c r="G146" s="103"/>
      <c r="H146" s="103"/>
    </row>
    <row r="147" spans="1:8" x14ac:dyDescent="0.25">
      <c r="A147" s="101">
        <v>15</v>
      </c>
      <c r="B147" s="101">
        <v>6</v>
      </c>
      <c r="D147" s="103">
        <v>100</v>
      </c>
      <c r="E147" s="103">
        <v>1000</v>
      </c>
      <c r="F147" s="103">
        <v>5000</v>
      </c>
      <c r="G147" s="103"/>
      <c r="H147" s="103"/>
    </row>
    <row r="148" spans="1:8" x14ac:dyDescent="0.25">
      <c r="A148" s="101">
        <v>15</v>
      </c>
      <c r="B148" s="101">
        <v>7</v>
      </c>
      <c r="D148" s="103">
        <v>1</v>
      </c>
      <c r="E148" s="103">
        <v>10</v>
      </c>
      <c r="F148" s="103">
        <v>20</v>
      </c>
      <c r="G148" s="103"/>
      <c r="H148" s="103"/>
    </row>
    <row r="149" spans="1:8" x14ac:dyDescent="0.25">
      <c r="A149" s="101">
        <v>15</v>
      </c>
      <c r="B149" s="101">
        <v>8</v>
      </c>
      <c r="D149" s="103">
        <v>5</v>
      </c>
      <c r="E149" s="103">
        <v>10</v>
      </c>
      <c r="F149" s="103">
        <v>15</v>
      </c>
      <c r="G149" s="103"/>
      <c r="H149" s="103"/>
    </row>
    <row r="150" spans="1:8" x14ac:dyDescent="0.25">
      <c r="A150" s="101">
        <v>15</v>
      </c>
      <c r="B150" s="101">
        <v>9</v>
      </c>
      <c r="D150" s="103">
        <v>30</v>
      </c>
      <c r="E150" s="103">
        <v>100</v>
      </c>
      <c r="F150" s="103">
        <v>300</v>
      </c>
      <c r="G150" s="103"/>
      <c r="H150" s="103"/>
    </row>
    <row r="151" spans="1:8" x14ac:dyDescent="0.25">
      <c r="A151" s="101">
        <v>15</v>
      </c>
      <c r="B151" s="101">
        <v>10</v>
      </c>
      <c r="D151" s="103">
        <v>0.1</v>
      </c>
      <c r="E151" s="103">
        <v>2</v>
      </c>
      <c r="F151" s="103">
        <v>20</v>
      </c>
      <c r="G151" s="103"/>
      <c r="H151" s="103"/>
    </row>
    <row r="152" spans="1:8" x14ac:dyDescent="0.25">
      <c r="A152" s="101">
        <v>16</v>
      </c>
      <c r="B152" s="101">
        <v>1</v>
      </c>
      <c r="D152" s="103">
        <v>10</v>
      </c>
      <c r="E152" s="103">
        <v>50</v>
      </c>
      <c r="F152" s="103">
        <v>100</v>
      </c>
      <c r="G152" s="103"/>
      <c r="H152" s="103"/>
    </row>
    <row r="153" spans="1:8" x14ac:dyDescent="0.25">
      <c r="A153" s="101">
        <v>16</v>
      </c>
      <c r="B153" s="101">
        <v>2</v>
      </c>
      <c r="D153" s="103">
        <v>60</v>
      </c>
      <c r="E153" s="103">
        <v>70</v>
      </c>
      <c r="F153" s="103">
        <v>80</v>
      </c>
      <c r="G153" s="103"/>
      <c r="H153" s="103"/>
    </row>
    <row r="154" spans="1:8" x14ac:dyDescent="0.25">
      <c r="A154" s="101">
        <v>16</v>
      </c>
      <c r="B154" s="101">
        <v>3</v>
      </c>
      <c r="D154" s="103">
        <v>2</v>
      </c>
      <c r="E154" s="103">
        <v>3</v>
      </c>
      <c r="F154" s="103">
        <v>10</v>
      </c>
      <c r="G154" s="103"/>
      <c r="H154" s="103"/>
    </row>
    <row r="155" spans="1:8" x14ac:dyDescent="0.25">
      <c r="A155" s="101">
        <v>16</v>
      </c>
      <c r="B155" s="101">
        <v>4</v>
      </c>
      <c r="D155" s="103">
        <v>1</v>
      </c>
      <c r="E155" s="103">
        <v>5</v>
      </c>
      <c r="F155" s="103">
        <v>10</v>
      </c>
      <c r="G155" s="103"/>
      <c r="H155" s="103"/>
    </row>
    <row r="156" spans="1:8" x14ac:dyDescent="0.25">
      <c r="A156" s="101">
        <v>16</v>
      </c>
      <c r="B156" s="101">
        <v>5</v>
      </c>
      <c r="D156" s="103">
        <v>500</v>
      </c>
      <c r="E156" s="103">
        <v>1000</v>
      </c>
      <c r="F156" s="103">
        <v>10000</v>
      </c>
      <c r="G156" s="103"/>
      <c r="H156" s="103"/>
    </row>
    <row r="157" spans="1:8" x14ac:dyDescent="0.25">
      <c r="A157" s="101">
        <v>16</v>
      </c>
      <c r="B157" s="101">
        <v>6</v>
      </c>
      <c r="D157" s="103">
        <v>1000</v>
      </c>
      <c r="E157" s="103">
        <v>5000</v>
      </c>
      <c r="F157" s="103">
        <v>10000</v>
      </c>
      <c r="G157" s="103"/>
      <c r="H157" s="103"/>
    </row>
    <row r="158" spans="1:8" x14ac:dyDescent="0.25">
      <c r="A158" s="101">
        <v>16</v>
      </c>
      <c r="B158" s="101">
        <v>7</v>
      </c>
      <c r="D158" s="103">
        <v>1</v>
      </c>
      <c r="E158" s="103">
        <v>10</v>
      </c>
      <c r="F158" s="103">
        <v>100</v>
      </c>
      <c r="G158" s="103"/>
      <c r="H158" s="103"/>
    </row>
    <row r="159" spans="1:8" x14ac:dyDescent="0.25">
      <c r="A159" s="101">
        <v>16</v>
      </c>
      <c r="B159" s="101">
        <v>8</v>
      </c>
      <c r="D159" s="103">
        <v>20</v>
      </c>
      <c r="E159" s="103">
        <v>30</v>
      </c>
      <c r="F159" s="103">
        <v>60</v>
      </c>
      <c r="G159" s="103"/>
      <c r="H159" s="103"/>
    </row>
    <row r="160" spans="1:8" x14ac:dyDescent="0.25">
      <c r="A160" s="101">
        <v>16</v>
      </c>
      <c r="B160" s="101">
        <v>9</v>
      </c>
      <c r="D160" s="103">
        <v>5</v>
      </c>
      <c r="E160" s="103">
        <v>10</v>
      </c>
      <c r="F160" s="103">
        <v>100</v>
      </c>
      <c r="G160" s="103"/>
      <c r="H160" s="103"/>
    </row>
    <row r="161" spans="1:8" x14ac:dyDescent="0.25">
      <c r="A161" s="101">
        <v>16</v>
      </c>
      <c r="B161" s="101">
        <v>10</v>
      </c>
      <c r="D161" s="103">
        <v>30</v>
      </c>
      <c r="E161" s="103">
        <v>60</v>
      </c>
      <c r="F161" s="103">
        <v>150</v>
      </c>
      <c r="G161" s="103"/>
      <c r="H161" s="103"/>
    </row>
    <row r="162" spans="1:8" x14ac:dyDescent="0.25">
      <c r="A162" s="101">
        <v>17</v>
      </c>
      <c r="B162" s="101">
        <v>1</v>
      </c>
      <c r="D162" s="103">
        <v>30</v>
      </c>
      <c r="E162" s="103">
        <v>300</v>
      </c>
      <c r="F162" s="103">
        <v>1500</v>
      </c>
      <c r="G162" s="103"/>
      <c r="H162" s="103"/>
    </row>
    <row r="163" spans="1:8" x14ac:dyDescent="0.25">
      <c r="A163" s="101">
        <v>17</v>
      </c>
      <c r="B163" s="101">
        <v>2</v>
      </c>
      <c r="D163" s="103">
        <v>5</v>
      </c>
      <c r="E163" s="103">
        <v>15</v>
      </c>
      <c r="F163" s="103">
        <v>40</v>
      </c>
      <c r="G163" s="103"/>
      <c r="H163" s="103"/>
    </row>
    <row r="164" spans="1:8" x14ac:dyDescent="0.25">
      <c r="A164" s="101">
        <v>17</v>
      </c>
      <c r="B164" s="101">
        <v>3</v>
      </c>
      <c r="D164" s="103">
        <v>1</v>
      </c>
      <c r="E164" s="103">
        <v>2</v>
      </c>
      <c r="F164" s="103">
        <v>5</v>
      </c>
      <c r="G164" s="103"/>
      <c r="H164" s="103"/>
    </row>
    <row r="165" spans="1:8" x14ac:dyDescent="0.25">
      <c r="A165" s="101">
        <v>17</v>
      </c>
      <c r="B165" s="101">
        <v>4</v>
      </c>
      <c r="D165" s="103">
        <v>1</v>
      </c>
      <c r="E165" s="103">
        <v>2</v>
      </c>
      <c r="F165" s="103">
        <v>10</v>
      </c>
      <c r="G165" s="103"/>
      <c r="H165" s="103"/>
    </row>
    <row r="166" spans="1:8" x14ac:dyDescent="0.25">
      <c r="A166" s="101">
        <v>17</v>
      </c>
      <c r="B166" s="101">
        <v>5</v>
      </c>
      <c r="D166" s="103">
        <v>0.5</v>
      </c>
      <c r="E166" s="103">
        <v>2</v>
      </c>
      <c r="F166" s="103">
        <v>5</v>
      </c>
      <c r="G166" s="103"/>
      <c r="H166" s="103"/>
    </row>
    <row r="167" spans="1:8" x14ac:dyDescent="0.25">
      <c r="A167" s="101">
        <v>17</v>
      </c>
      <c r="B167" s="101">
        <v>6</v>
      </c>
      <c r="D167" s="103">
        <v>500</v>
      </c>
      <c r="E167" s="103">
        <v>2000</v>
      </c>
      <c r="F167" s="103">
        <v>5000</v>
      </c>
      <c r="G167" s="103"/>
      <c r="H167" s="103"/>
    </row>
    <row r="168" spans="1:8" x14ac:dyDescent="0.25">
      <c r="A168" s="101">
        <v>17</v>
      </c>
      <c r="B168" s="101">
        <v>7</v>
      </c>
      <c r="D168" s="103">
        <v>0.2</v>
      </c>
      <c r="E168" s="103">
        <v>0.5</v>
      </c>
      <c r="F168" s="103">
        <v>1</v>
      </c>
      <c r="G168" s="103"/>
      <c r="H168" s="103"/>
    </row>
    <row r="169" spans="1:8" x14ac:dyDescent="0.25">
      <c r="A169" s="101">
        <v>17</v>
      </c>
      <c r="B169" s="101">
        <v>8</v>
      </c>
      <c r="D169" s="103">
        <v>30</v>
      </c>
      <c r="E169" s="103">
        <v>50</v>
      </c>
      <c r="F169" s="103">
        <v>75</v>
      </c>
      <c r="G169" s="103"/>
      <c r="H169" s="103"/>
    </row>
    <row r="170" spans="1:8" x14ac:dyDescent="0.25">
      <c r="A170" s="101">
        <v>17</v>
      </c>
      <c r="B170" s="101">
        <v>9</v>
      </c>
      <c r="D170" s="103">
        <v>100</v>
      </c>
      <c r="E170" s="103">
        <v>200</v>
      </c>
      <c r="F170" s="103">
        <v>400</v>
      </c>
      <c r="G170" s="103"/>
      <c r="H170" s="103"/>
    </row>
    <row r="171" spans="1:8" x14ac:dyDescent="0.25">
      <c r="A171" s="101">
        <v>17</v>
      </c>
      <c r="B171" s="101">
        <v>10</v>
      </c>
      <c r="D171" s="103">
        <v>100</v>
      </c>
      <c r="E171" s="103">
        <v>200</v>
      </c>
      <c r="F171" s="103">
        <v>500</v>
      </c>
      <c r="G171" s="103"/>
      <c r="H171" s="10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76C5-275B-4997-A9FD-E128A6918E0A}">
  <sheetPr codeName="Sheet47"/>
  <dimension ref="A1:HF141"/>
  <sheetViews>
    <sheetView workbookViewId="0">
      <selection activeCell="G2" sqref="G2:H11"/>
    </sheetView>
  </sheetViews>
  <sheetFormatPr defaultRowHeight="15" x14ac:dyDescent="0.25"/>
  <cols>
    <col min="1" max="8" width="9.140625" style="105"/>
    <col min="100" max="109" width="21.7109375" style="5" customWidth="1"/>
    <col min="110" max="117" width="9.140625" style="5"/>
    <col min="119" max="132" width="12.85546875" customWidth="1"/>
  </cols>
  <sheetData>
    <row r="1" spans="1:214" ht="15.75" thickBot="1" x14ac:dyDescent="0.3">
      <c r="A1" s="104" t="s">
        <v>445</v>
      </c>
      <c r="B1" s="104"/>
      <c r="D1" s="106">
        <v>0.05</v>
      </c>
      <c r="E1" s="106">
        <v>0.5</v>
      </c>
      <c r="F1" s="106">
        <v>0.95</v>
      </c>
      <c r="G1" s="105" t="s">
        <v>355</v>
      </c>
      <c r="H1" s="105" t="s">
        <v>35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445</v>
      </c>
      <c r="AD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445</v>
      </c>
      <c r="DP1" t="s">
        <v>432</v>
      </c>
      <c r="DQ1">
        <f>COUNTIF($CV$2:$CV$15, "&gt;=0.01"   )</f>
        <v>5</v>
      </c>
      <c r="DR1" t="s">
        <v>50</v>
      </c>
      <c r="DS1">
        <v>14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</row>
    <row r="2" spans="1:214" x14ac:dyDescent="0.25">
      <c r="A2" s="105">
        <v>1</v>
      </c>
      <c r="B2" s="105">
        <v>1</v>
      </c>
      <c r="D2" s="107">
        <v>10</v>
      </c>
      <c r="E2" s="107">
        <v>20</v>
      </c>
      <c r="F2" s="107">
        <v>50</v>
      </c>
      <c r="G2" s="107">
        <v>293.71428571428572</v>
      </c>
      <c r="H2" s="107">
        <v>44</v>
      </c>
      <c r="P2" t="s">
        <v>1</v>
      </c>
      <c r="Q2">
        <v>0.8600000000000001</v>
      </c>
      <c r="R2">
        <v>9.0909090909090912E-2</v>
      </c>
      <c r="S2">
        <v>0.95011292116205803</v>
      </c>
      <c r="T2">
        <v>0.05</v>
      </c>
      <c r="U2">
        <v>0.95000013963970253</v>
      </c>
      <c r="V2">
        <v>0.84987499999999994</v>
      </c>
      <c r="W2">
        <v>0.95090918182727358</v>
      </c>
      <c r="X2">
        <v>4.2982456140350879E-2</v>
      </c>
      <c r="Y2">
        <v>0.9455445544554455</v>
      </c>
      <c r="Z2">
        <v>0.95081599717120979</v>
      </c>
      <c r="AA2">
        <f>AVERAGE($Q$2:$Z$2)</f>
        <v>0.66411493413051326</v>
      </c>
      <c r="AB2" t="s">
        <v>52</v>
      </c>
      <c r="AC2">
        <f>VARP($Q$16:$Z$16)</f>
        <v>3.8040455124198264E-2</v>
      </c>
      <c r="AD2">
        <v>0.26851798615561012</v>
      </c>
      <c r="CV2" s="86">
        <v>14</v>
      </c>
      <c r="CW2" s="5">
        <f>SUM($Q$19:$Z$19)</f>
        <v>4</v>
      </c>
      <c r="CX2" s="5">
        <v>1.04</v>
      </c>
      <c r="CY2" s="5">
        <f>SUM($Q$37:$Z$37)</f>
        <v>-2</v>
      </c>
      <c r="CZ2" s="5">
        <v>-0.72000000000000031</v>
      </c>
      <c r="DA2" s="5">
        <v>-1.5604064604303402E-2</v>
      </c>
      <c r="DB2" s="5">
        <v>0.58384446223487318</v>
      </c>
      <c r="DC2" s="5">
        <v>-2.526456983840247E-2</v>
      </c>
      <c r="DD2" s="5">
        <f t="shared" ref="DD2:DD15" si="0">($CV$4*CZ2+CY2*$CV$8/$CV$4-$CV$4)/($CV$2*$CV$4)</f>
        <v>-0.10000000000000002</v>
      </c>
      <c r="DE2" s="5">
        <f t="shared" ref="DE2:DE15" si="1">($CV$4*CX2+CW2*$CV$6/$CV$4-$CV$4)/($CV$2*$CV$4)</f>
        <v>7.1428571428571425E-2</v>
      </c>
      <c r="DF2" s="5">
        <v>7.9939410977300453E-4</v>
      </c>
      <c r="DG2" s="5">
        <v>5.3281777493474829</v>
      </c>
      <c r="DH2" s="5">
        <f t="shared" ref="DH2:DH15" si="2">COUNTIF($Q2:$Z2, "&lt;=.05"   )</f>
        <v>2</v>
      </c>
      <c r="DI2" s="5">
        <f t="shared" ref="DI2:DI15" si="3">COUNTIF($Q2:$Z2, "&gt;=.95"   )</f>
        <v>4</v>
      </c>
      <c r="DJ2" s="5">
        <v>6</v>
      </c>
      <c r="DK2" s="5">
        <f t="shared" ref="DK2:DK15" si="4">ABS(COUNTIF($Q2:$Z2, "&lt;=.5")/10 -0.5)</f>
        <v>0.2</v>
      </c>
      <c r="DL2" s="5">
        <f t="shared" ref="DL2:DL15" si="5">AVERAGE($Q2:$Z2)</f>
        <v>0.66411493413051326</v>
      </c>
      <c r="DM2" s="5">
        <f t="shared" ref="DM2:DM15" si="6">STDEV($Q2:$Z2)</f>
        <v>0.41787314368438205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VARP(VESUVIO!$Q$37:$Z$37)</f>
        <v>0.96</v>
      </c>
      <c r="GT2">
        <v>7.9999999999999932E-2</v>
      </c>
      <c r="GU2">
        <v>-0.08</v>
      </c>
      <c r="GV2">
        <v>0</v>
      </c>
      <c r="GW2">
        <v>0.08</v>
      </c>
      <c r="GX2">
        <v>-7.999999999999996E-2</v>
      </c>
      <c r="GY2">
        <v>0.4</v>
      </c>
      <c r="GZ2">
        <v>0</v>
      </c>
      <c r="HA2">
        <v>-0.16000000000000006</v>
      </c>
      <c r="HB2">
        <v>-0.56000000000000016</v>
      </c>
      <c r="HC2">
        <v>-0.4</v>
      </c>
      <c r="HD2">
        <v>-0.23999999999999994</v>
      </c>
      <c r="HE2">
        <v>-7.9999999999999988E-2</v>
      </c>
      <c r="HF2">
        <v>-0.6399999999999999</v>
      </c>
    </row>
    <row r="3" spans="1:214" x14ac:dyDescent="0.25">
      <c r="A3" s="105">
        <v>1</v>
      </c>
      <c r="B3" s="105">
        <v>2</v>
      </c>
      <c r="D3" s="107">
        <v>39</v>
      </c>
      <c r="E3" s="107">
        <v>50</v>
      </c>
      <c r="F3" s="107">
        <v>60</v>
      </c>
      <c r="G3" s="107">
        <v>25.714285714285719</v>
      </c>
      <c r="H3" s="107">
        <v>40</v>
      </c>
      <c r="P3" t="s">
        <v>2</v>
      </c>
      <c r="Q3">
        <v>0.5154545454545455</v>
      </c>
      <c r="R3">
        <v>0.95</v>
      </c>
      <c r="S3">
        <v>4.7948390626424732E-2</v>
      </c>
      <c r="T3">
        <v>0.27500000000000002</v>
      </c>
      <c r="U3">
        <v>0.51576576576576572</v>
      </c>
      <c r="V3">
        <v>0.50329999999999997</v>
      </c>
      <c r="W3">
        <v>0.12941176470588234</v>
      </c>
      <c r="X3">
        <v>7.2500000000000009E-2</v>
      </c>
      <c r="Y3">
        <v>0.05</v>
      </c>
      <c r="Z3">
        <v>3.1198295312108298E-2</v>
      </c>
      <c r="AA3">
        <f>AVERAGE($Q$3:$Z$3)</f>
        <v>0.30905787618647262</v>
      </c>
      <c r="AB3" t="s">
        <v>54</v>
      </c>
      <c r="AC3">
        <f>VARP($AA$2:$AA$15)</f>
        <v>8.1711903955563915E-3</v>
      </c>
      <c r="AD3">
        <v>5.7678373782472148E-2</v>
      </c>
      <c r="CV3" s="86" t="s">
        <v>210</v>
      </c>
      <c r="CW3" s="5">
        <f>SUM($Q$20:$Z$20)</f>
        <v>-2</v>
      </c>
      <c r="CX3" s="5">
        <v>2.0799999999999996</v>
      </c>
      <c r="CY3" s="5">
        <f>SUM($Q$38:$Z$38)</f>
        <v>4</v>
      </c>
      <c r="CZ3" s="5">
        <v>1.0399999999999996</v>
      </c>
      <c r="DA3" s="5">
        <v>-0.12717247211446028</v>
      </c>
      <c r="DB3" s="5">
        <v>3.5353056000316272</v>
      </c>
      <c r="DC3" s="5">
        <v>0.10425757424339753</v>
      </c>
      <c r="DD3" s="5">
        <f t="shared" si="0"/>
        <v>-4.2857142857142892E-2</v>
      </c>
      <c r="DE3" s="5">
        <f t="shared" si="1"/>
        <v>4.285714285714283E-2</v>
      </c>
      <c r="DF3" s="5">
        <v>6.0845125519153165E-2</v>
      </c>
      <c r="DG3" s="5">
        <v>3.2394252984558052</v>
      </c>
      <c r="DH3" s="5">
        <f t="shared" si="2"/>
        <v>3</v>
      </c>
      <c r="DI3" s="5">
        <f t="shared" si="3"/>
        <v>1</v>
      </c>
      <c r="DJ3" s="5">
        <v>4</v>
      </c>
      <c r="DK3" s="5">
        <f t="shared" si="4"/>
        <v>9.9999999999999978E-2</v>
      </c>
      <c r="DL3" s="5">
        <f t="shared" si="5"/>
        <v>0.30905787618647262</v>
      </c>
      <c r="DM3" s="5">
        <f t="shared" si="6"/>
        <v>0.30473156345200025</v>
      </c>
      <c r="DO3" s="9" t="s">
        <v>376</v>
      </c>
      <c r="DP3" s="9">
        <v>1</v>
      </c>
      <c r="DQ3" s="9">
        <v>-0.20924711829875542</v>
      </c>
      <c r="DR3" s="9">
        <v>0.26996728420091376</v>
      </c>
      <c r="DS3" s="9">
        <v>8.8395375030487264E-2</v>
      </c>
      <c r="DT3" s="9">
        <v>0.38726167951882795</v>
      </c>
      <c r="DU3" s="9">
        <v>-2.324845860125509E-2</v>
      </c>
      <c r="DV3" s="9">
        <v>0.43058315815038123</v>
      </c>
      <c r="DW3" s="9">
        <v>-0.60446546265012946</v>
      </c>
      <c r="DX3" s="9">
        <v>0.23166993667521774</v>
      </c>
      <c r="DY3" s="9">
        <v>-0.15380842132585207</v>
      </c>
      <c r="DZ3" s="9">
        <v>0.48967694201527195</v>
      </c>
      <c r="EA3" s="9">
        <v>0.65579852423083429</v>
      </c>
      <c r="EB3" s="9">
        <v>-8.9226460560986071E-2</v>
      </c>
      <c r="GR3" t="s">
        <v>2</v>
      </c>
      <c r="GS3">
        <v>7.9999999999999932E-2</v>
      </c>
      <c r="GT3">
        <f>VARP(VESUVIO!$Q$38:$Z$38)</f>
        <v>0.84</v>
      </c>
      <c r="GU3">
        <v>-3.999999999999998E-2</v>
      </c>
      <c r="GV3">
        <v>0.2</v>
      </c>
      <c r="GW3">
        <v>0.24</v>
      </c>
      <c r="GX3">
        <v>-3.999999999999998E-2</v>
      </c>
      <c r="GY3">
        <v>0.6</v>
      </c>
      <c r="GZ3">
        <v>-0.2</v>
      </c>
      <c r="HA3">
        <v>-0.08</v>
      </c>
      <c r="HB3">
        <v>-7.9999999999999988E-2</v>
      </c>
      <c r="HC3">
        <v>-0.6</v>
      </c>
      <c r="HD3">
        <v>7.9999999999999988E-2</v>
      </c>
      <c r="HE3">
        <v>-3.999999999999998E-2</v>
      </c>
      <c r="HF3">
        <v>7.999999999999996E-2</v>
      </c>
    </row>
    <row r="4" spans="1:214" x14ac:dyDescent="0.25">
      <c r="A4" s="105">
        <v>1</v>
      </c>
      <c r="B4" s="105">
        <v>3</v>
      </c>
      <c r="D4" s="107">
        <v>10</v>
      </c>
      <c r="E4" s="107">
        <v>20</v>
      </c>
      <c r="F4" s="107">
        <v>30</v>
      </c>
      <c r="G4" s="107">
        <v>283.21428571428567</v>
      </c>
      <c r="H4" s="107">
        <v>55</v>
      </c>
      <c r="P4" t="s">
        <v>3</v>
      </c>
      <c r="Q4">
        <v>4.7454545454545458E-2</v>
      </c>
      <c r="R4">
        <v>0.96098954235149825</v>
      </c>
      <c r="S4">
        <v>4.7948390626424732E-2</v>
      </c>
      <c r="T4">
        <v>0.95000005360360407</v>
      </c>
      <c r="U4">
        <v>0.59</v>
      </c>
      <c r="V4">
        <v>0.95636233743918231</v>
      </c>
      <c r="W4">
        <v>0.95113133434097508</v>
      </c>
      <c r="X4">
        <v>0.32</v>
      </c>
      <c r="Y4">
        <v>0.27500000000000002</v>
      </c>
      <c r="Z4">
        <v>0.9506818522744318</v>
      </c>
      <c r="AA4">
        <f>AVERAGE($Q$4:$Z$4)</f>
        <v>0.60495680560906617</v>
      </c>
      <c r="AB4" t="s">
        <v>57</v>
      </c>
      <c r="AC4">
        <f>VARP($Q$2:$Z$15)</f>
        <v>0.14166818271217504</v>
      </c>
      <c r="CV4" s="86">
        <v>10</v>
      </c>
      <c r="CW4" s="5">
        <f>SUM($Q$21:$Z$21)</f>
        <v>2</v>
      </c>
      <c r="CX4" s="5">
        <v>4.32</v>
      </c>
      <c r="CY4" s="5">
        <f>SUM($Q$39:$Z$39)</f>
        <v>-4</v>
      </c>
      <c r="CZ4" s="5">
        <v>0.96000000000000008</v>
      </c>
      <c r="DA4" s="5">
        <v>-3.8002822942384551E-4</v>
      </c>
      <c r="DB4" s="5">
        <v>3.5366032981478184</v>
      </c>
      <c r="DC4" s="5">
        <v>0.27862126471275539</v>
      </c>
      <c r="DD4" s="5">
        <f t="shared" si="0"/>
        <v>4.2857142857142858E-2</v>
      </c>
      <c r="DE4" s="5">
        <f t="shared" si="1"/>
        <v>0.27142857142857141</v>
      </c>
      <c r="DF4" s="5">
        <v>5.5979526079927607E-5</v>
      </c>
      <c r="DG4" s="5">
        <v>4.7077434722728233</v>
      </c>
      <c r="DH4" s="5">
        <f t="shared" si="2"/>
        <v>2</v>
      </c>
      <c r="DI4" s="5">
        <f t="shared" si="3"/>
        <v>5</v>
      </c>
      <c r="DJ4" s="5">
        <v>7</v>
      </c>
      <c r="DK4" s="5">
        <f t="shared" si="4"/>
        <v>9.9999999999999978E-2</v>
      </c>
      <c r="DL4" s="5">
        <f t="shared" si="5"/>
        <v>0.60495680560906617</v>
      </c>
      <c r="DM4" s="5">
        <f t="shared" si="6"/>
        <v>0.39721605340696231</v>
      </c>
      <c r="DO4" s="9" t="s">
        <v>218</v>
      </c>
      <c r="DP4" s="9">
        <v>-0.20924711829875542</v>
      </c>
      <c r="DQ4" s="9">
        <v>1</v>
      </c>
      <c r="DR4" s="9">
        <v>0.17213629587498619</v>
      </c>
      <c r="DS4" s="9">
        <v>-0.19765658282869633</v>
      </c>
      <c r="DT4" s="9">
        <v>-0.10898419024044241</v>
      </c>
      <c r="DU4" s="9">
        <v>2.8927623281346685E-2</v>
      </c>
      <c r="DV4" s="9">
        <v>-0.24050429120899988</v>
      </c>
      <c r="DW4" s="9">
        <v>3.0891255351402535E-2</v>
      </c>
      <c r="DX4" s="9">
        <v>-0.17263974118507683</v>
      </c>
      <c r="DY4" s="9">
        <v>-0.14511230576970838</v>
      </c>
      <c r="DZ4" s="9">
        <v>-5.0775236202204248E-2</v>
      </c>
      <c r="EA4" s="9">
        <v>-4.5287932831307692E-2</v>
      </c>
      <c r="EB4" s="9">
        <v>-0.22097285946461301</v>
      </c>
      <c r="GR4" t="s">
        <v>3</v>
      </c>
      <c r="GS4">
        <v>-0.08</v>
      </c>
      <c r="GT4">
        <v>-3.999999999999998E-2</v>
      </c>
      <c r="GU4">
        <f>VARP(VESUVIO!$Q$39:$Z$39)</f>
        <v>0.84</v>
      </c>
      <c r="GV4">
        <v>-0.19999999999999996</v>
      </c>
      <c r="GW4">
        <v>-0.23999999999999994</v>
      </c>
      <c r="GX4">
        <v>-0.36</v>
      </c>
      <c r="GY4">
        <v>0.2</v>
      </c>
      <c r="GZ4">
        <v>0.2</v>
      </c>
      <c r="HA4">
        <v>0.08</v>
      </c>
      <c r="HB4">
        <v>0.08</v>
      </c>
      <c r="HC4">
        <v>0.19999999999999996</v>
      </c>
      <c r="HD4">
        <v>0.31999999999999995</v>
      </c>
      <c r="HE4">
        <v>3.9999999999999966E-2</v>
      </c>
      <c r="HF4">
        <v>-7.9999999999999988E-2</v>
      </c>
    </row>
    <row r="5" spans="1:214" x14ac:dyDescent="0.25">
      <c r="A5" s="105">
        <v>1</v>
      </c>
      <c r="B5" s="105">
        <v>4</v>
      </c>
      <c r="D5" s="107">
        <v>12</v>
      </c>
      <c r="E5" s="107">
        <v>15</v>
      </c>
      <c r="F5" s="107">
        <v>20</v>
      </c>
      <c r="G5" s="107">
        <v>7156.0007142857139</v>
      </c>
      <c r="H5" s="107">
        <v>12</v>
      </c>
      <c r="P5" t="s">
        <v>4</v>
      </c>
      <c r="Q5">
        <v>0.23000000000000004</v>
      </c>
      <c r="R5">
        <v>0.5</v>
      </c>
      <c r="S5">
        <v>0.52249999999999996</v>
      </c>
      <c r="T5">
        <v>4.9950649350595122E-2</v>
      </c>
      <c r="U5">
        <v>0.63</v>
      </c>
      <c r="V5">
        <v>0.95702755686452057</v>
      </c>
      <c r="W5">
        <v>0.59</v>
      </c>
      <c r="X5">
        <v>3.656716417910448E-2</v>
      </c>
      <c r="Y5">
        <v>0.95162755118648479</v>
      </c>
      <c r="Z5">
        <v>0.95103795766035315</v>
      </c>
      <c r="AA5">
        <f>AVERAGE($Q$5:$Z$5)</f>
        <v>0.54187108792410577</v>
      </c>
      <c r="AB5" t="s">
        <v>59</v>
      </c>
      <c r="AC5">
        <f>AVERAGE($Q$2:$Z$15)</f>
        <v>0.55543084306352308</v>
      </c>
      <c r="CV5" s="86" t="s">
        <v>203</v>
      </c>
      <c r="CW5" s="5">
        <f>SUM($Q$22:$Z$22)</f>
        <v>2</v>
      </c>
      <c r="CX5" s="5">
        <v>2.3199999999999998</v>
      </c>
      <c r="CY5" s="5">
        <f>SUM($Q$40:$Z$40)</f>
        <v>0</v>
      </c>
      <c r="CZ5" s="5">
        <v>0.39999999999999974</v>
      </c>
      <c r="DA5" s="5">
        <v>-5.4099772918232328E-2</v>
      </c>
      <c r="DB5" s="5">
        <v>833.8164600802545</v>
      </c>
      <c r="DC5" s="5">
        <v>0.3090907310081229</v>
      </c>
      <c r="DD5" s="5">
        <f t="shared" si="0"/>
        <v>-4.2857142857142878E-2</v>
      </c>
      <c r="DE5" s="5">
        <f t="shared" si="1"/>
        <v>0.12857142857142856</v>
      </c>
      <c r="DF5" s="5">
        <v>1.3973571810707108E-2</v>
      </c>
      <c r="DG5" s="5">
        <v>3.8919480427298039</v>
      </c>
      <c r="DH5" s="5">
        <f t="shared" si="2"/>
        <v>2</v>
      </c>
      <c r="DI5" s="5">
        <f t="shared" si="3"/>
        <v>3</v>
      </c>
      <c r="DJ5" s="5">
        <v>5</v>
      </c>
      <c r="DK5" s="5">
        <f t="shared" si="4"/>
        <v>9.9999999999999978E-2</v>
      </c>
      <c r="DL5" s="5">
        <f t="shared" si="5"/>
        <v>0.54187108792410577</v>
      </c>
      <c r="DM5" s="5">
        <f t="shared" si="6"/>
        <v>0.3518941844223033</v>
      </c>
      <c r="DO5" s="9" t="s">
        <v>377</v>
      </c>
      <c r="DP5" s="9">
        <v>0.26996728420091376</v>
      </c>
      <c r="DQ5" s="9">
        <v>0.17213629587498619</v>
      </c>
      <c r="DR5" s="9">
        <v>1</v>
      </c>
      <c r="DS5" s="9">
        <v>0.47566316402380332</v>
      </c>
      <c r="DT5" s="9">
        <v>0.81957612480267383</v>
      </c>
      <c r="DU5" s="9">
        <v>-9.5797089215098441E-2</v>
      </c>
      <c r="DV5" s="9">
        <v>-8.2586102023806826E-2</v>
      </c>
      <c r="DW5" s="9">
        <v>-2.1487732186706129E-2</v>
      </c>
      <c r="DX5" s="9">
        <v>0.25027120025117161</v>
      </c>
      <c r="DY5" s="9">
        <v>0.22367795445448244</v>
      </c>
      <c r="DZ5" s="9">
        <v>-3.5912561446737649E-2</v>
      </c>
      <c r="EA5" s="9">
        <v>9.1531239897101671E-2</v>
      </c>
      <c r="EB5" s="9">
        <v>1.0719386099746151E-2</v>
      </c>
      <c r="GR5" t="s">
        <v>4</v>
      </c>
      <c r="GS5">
        <v>0</v>
      </c>
      <c r="GT5">
        <v>0.2</v>
      </c>
      <c r="GU5">
        <v>-0.19999999999999996</v>
      </c>
      <c r="GV5">
        <f>VARP(VESUVIO!$Q$40:$Z$40)</f>
        <v>1</v>
      </c>
      <c r="GW5">
        <v>-0.4</v>
      </c>
      <c r="GX5">
        <v>0.2</v>
      </c>
      <c r="GY5">
        <v>0.2</v>
      </c>
      <c r="GZ5">
        <v>0.2</v>
      </c>
      <c r="HA5">
        <v>2.2204460492503132E-17</v>
      </c>
      <c r="HB5">
        <v>0</v>
      </c>
      <c r="HC5">
        <v>-0.2</v>
      </c>
      <c r="HD5">
        <v>-0.40000000000000008</v>
      </c>
      <c r="HE5">
        <v>0.2</v>
      </c>
      <c r="HF5">
        <v>-0.40000000000000008</v>
      </c>
    </row>
    <row r="6" spans="1:214" x14ac:dyDescent="0.25">
      <c r="A6" s="105">
        <v>1</v>
      </c>
      <c r="B6" s="105">
        <v>5</v>
      </c>
      <c r="D6" s="107">
        <v>10</v>
      </c>
      <c r="E6" s="107">
        <v>50</v>
      </c>
      <c r="F6" s="107">
        <v>500</v>
      </c>
      <c r="G6" s="107">
        <v>36440.435714285726</v>
      </c>
      <c r="H6" s="107">
        <v>3600</v>
      </c>
      <c r="P6" t="s">
        <v>5</v>
      </c>
      <c r="Q6">
        <v>4.7454545454545458E-2</v>
      </c>
      <c r="R6">
        <v>0.956173174839127</v>
      </c>
      <c r="S6">
        <v>0.95018042936776648</v>
      </c>
      <c r="T6">
        <v>6.0000000000000005E-2</v>
      </c>
      <c r="U6">
        <v>0.95000015765767187</v>
      </c>
      <c r="V6">
        <v>0.70550000000000002</v>
      </c>
      <c r="W6">
        <v>4.3284083277367359E-2</v>
      </c>
      <c r="X6">
        <v>1.6666666666666666E-2</v>
      </c>
      <c r="Y6">
        <v>0.95091746822807521</v>
      </c>
      <c r="Z6">
        <v>0.95022936937184899</v>
      </c>
      <c r="AA6">
        <f>AVERAGE($Q$6:$Z$6)</f>
        <v>0.56304058948630686</v>
      </c>
      <c r="CV6" s="86">
        <v>24</v>
      </c>
      <c r="CW6" s="5">
        <f>SUM($Q$23:$Z$23)</f>
        <v>2</v>
      </c>
      <c r="CX6" s="5">
        <v>4.32</v>
      </c>
      <c r="CY6" s="5">
        <f>SUM($Q$41:$Z$41)</f>
        <v>-6</v>
      </c>
      <c r="CZ6" s="5">
        <v>-0.55999999999999994</v>
      </c>
      <c r="DA6" s="5">
        <v>-5.8982838217164199E-2</v>
      </c>
      <c r="DB6" s="5">
        <v>3.2509536163988217</v>
      </c>
      <c r="DC6" s="5">
        <v>0.29372587744396017</v>
      </c>
      <c r="DD6" s="5">
        <f t="shared" si="0"/>
        <v>-4.2857142857142858E-2</v>
      </c>
      <c r="DE6" s="5">
        <f t="shared" si="1"/>
        <v>0.27142857142857141</v>
      </c>
      <c r="DF6" s="5">
        <v>4.0784692652709546E-6</v>
      </c>
      <c r="DG6" s="5">
        <v>4.4182875909143702</v>
      </c>
      <c r="DH6" s="5">
        <f t="shared" si="2"/>
        <v>3</v>
      </c>
      <c r="DI6" s="5">
        <f t="shared" si="3"/>
        <v>5</v>
      </c>
      <c r="DJ6" s="5">
        <v>8</v>
      </c>
      <c r="DK6" s="5">
        <f t="shared" si="4"/>
        <v>9.9999999999999978E-2</v>
      </c>
      <c r="DL6" s="5">
        <f t="shared" si="5"/>
        <v>0.56304058948630686</v>
      </c>
      <c r="DM6" s="5">
        <f t="shared" si="6"/>
        <v>0.45489639765793838</v>
      </c>
      <c r="DO6" s="9" t="s">
        <v>351</v>
      </c>
      <c r="DP6" s="9">
        <v>8.8395375030487264E-2</v>
      </c>
      <c r="DQ6" s="9">
        <v>-0.19765658282869633</v>
      </c>
      <c r="DR6" s="9">
        <v>0.47566316402380332</v>
      </c>
      <c r="DS6" s="9">
        <v>1</v>
      </c>
      <c r="DT6" s="9">
        <v>0.32677760387056204</v>
      </c>
      <c r="DU6" s="9">
        <v>-0.34651098841967576</v>
      </c>
      <c r="DV6" s="9">
        <v>0.34732129941872081</v>
      </c>
      <c r="DW6" s="9">
        <v>-0.32413378303505502</v>
      </c>
      <c r="DX6" s="9">
        <v>0.55504303065196103</v>
      </c>
      <c r="DY6" s="9">
        <v>0.33806079563629987</v>
      </c>
      <c r="DZ6" s="9">
        <v>-2.7374154301398178E-2</v>
      </c>
      <c r="EA6" s="9">
        <v>0.24763488160987079</v>
      </c>
      <c r="EB6" s="9">
        <v>9.6666225929607219E-3</v>
      </c>
      <c r="GR6" t="s">
        <v>5</v>
      </c>
      <c r="GS6">
        <v>0.08</v>
      </c>
      <c r="GT6">
        <v>0.24</v>
      </c>
      <c r="GU6">
        <v>-0.23999999999999994</v>
      </c>
      <c r="GV6">
        <v>-0.4</v>
      </c>
      <c r="GW6">
        <f>VARP(VESUVIO!$Q$41:$Z$41)</f>
        <v>0.64</v>
      </c>
      <c r="GX6">
        <v>0.15999999999999998</v>
      </c>
      <c r="GY6">
        <v>2.2204460492503132E-17</v>
      </c>
      <c r="GZ6">
        <v>-0.4</v>
      </c>
      <c r="HA6">
        <v>-8.0000000000000029E-2</v>
      </c>
      <c r="HB6">
        <v>-0.08</v>
      </c>
      <c r="HC6">
        <v>-0.4</v>
      </c>
      <c r="HD6">
        <v>0.08</v>
      </c>
      <c r="HE6">
        <v>-0.23999999999999994</v>
      </c>
      <c r="HF6">
        <v>0.08</v>
      </c>
    </row>
    <row r="7" spans="1:214" x14ac:dyDescent="0.25">
      <c r="A7" s="105">
        <v>1</v>
      </c>
      <c r="B7" s="105">
        <v>6</v>
      </c>
      <c r="D7" s="107">
        <v>200</v>
      </c>
      <c r="E7" s="107">
        <v>2000</v>
      </c>
      <c r="F7" s="107">
        <v>6000</v>
      </c>
      <c r="G7" s="107">
        <v>2053.5714285714289</v>
      </c>
      <c r="H7" s="107">
        <v>5110</v>
      </c>
      <c r="P7" t="s">
        <v>6</v>
      </c>
      <c r="Q7">
        <v>3.4800000000000005E-2</v>
      </c>
      <c r="R7">
        <v>2.7766908266263508E-2</v>
      </c>
      <c r="S7">
        <v>0.27500000000000002</v>
      </c>
      <c r="T7">
        <v>0.95000000900901704</v>
      </c>
      <c r="U7">
        <v>0.95000002702710007</v>
      </c>
      <c r="V7">
        <v>0.67493749999999997</v>
      </c>
      <c r="W7">
        <v>0.27500000000000002</v>
      </c>
      <c r="X7">
        <v>4.0163934426229508E-2</v>
      </c>
      <c r="Y7">
        <v>0.95091746822807521</v>
      </c>
      <c r="Z7">
        <v>0.95103795766035315</v>
      </c>
      <c r="AA7">
        <f>AVERAGE($Q$7:$Z$7)</f>
        <v>0.51296238046170384</v>
      </c>
      <c r="CV7" s="86" t="s">
        <v>55</v>
      </c>
      <c r="CW7" s="5">
        <f>SUM($Q$24:$Z$24)</f>
        <v>0</v>
      </c>
      <c r="CX7" s="5">
        <v>4.8</v>
      </c>
      <c r="CY7" s="5">
        <f>SUM($Q$42:$Z$42)</f>
        <v>-4</v>
      </c>
      <c r="CZ7" s="5">
        <v>0.56000000000000005</v>
      </c>
      <c r="DA7" s="5">
        <v>2.6804120330019825E-2</v>
      </c>
      <c r="DB7" s="5">
        <v>2.7557571606475717</v>
      </c>
      <c r="DC7" s="5">
        <v>0.26703131343941827</v>
      </c>
      <c r="DD7" s="5">
        <f t="shared" si="0"/>
        <v>1.4285714285714285E-2</v>
      </c>
      <c r="DE7" s="5">
        <f t="shared" si="1"/>
        <v>0.27142857142857141</v>
      </c>
      <c r="DF7" s="5">
        <v>9.8731053718084221E-5</v>
      </c>
      <c r="DG7" s="5">
        <v>4.7047149031573845</v>
      </c>
      <c r="DH7" s="5">
        <f t="shared" si="2"/>
        <v>3</v>
      </c>
      <c r="DI7" s="5">
        <f t="shared" si="3"/>
        <v>4</v>
      </c>
      <c r="DJ7" s="5">
        <v>7</v>
      </c>
      <c r="DK7" s="5">
        <f t="shared" si="4"/>
        <v>0</v>
      </c>
      <c r="DL7" s="5">
        <f t="shared" si="5"/>
        <v>0.51296238046170384</v>
      </c>
      <c r="DM7" s="5">
        <f t="shared" si="6"/>
        <v>0.42068714567172716</v>
      </c>
      <c r="DO7" s="9" t="s">
        <v>357</v>
      </c>
      <c r="DP7" s="9">
        <v>0.38726167951882795</v>
      </c>
      <c r="DQ7" s="9">
        <v>-0.10898419024044241</v>
      </c>
      <c r="DR7" s="9">
        <v>0.81957612480267383</v>
      </c>
      <c r="DS7" s="9">
        <v>0.32677760387056204</v>
      </c>
      <c r="DT7" s="9">
        <v>1</v>
      </c>
      <c r="DU7" s="9">
        <v>-0.16552332012094884</v>
      </c>
      <c r="DV7" s="9">
        <v>0.2341475310935236</v>
      </c>
      <c r="DW7" s="9">
        <v>0.11618785515968726</v>
      </c>
      <c r="DX7" s="9">
        <v>0.43577253035238322</v>
      </c>
      <c r="DY7" s="9">
        <v>0.47725032721486771</v>
      </c>
      <c r="DZ7" s="9">
        <v>-0.11038998391256893</v>
      </c>
      <c r="EA7" s="9">
        <v>0.21821430646595921</v>
      </c>
      <c r="EB7" s="9">
        <v>0.28824425646272406</v>
      </c>
      <c r="GR7" t="s">
        <v>6</v>
      </c>
      <c r="GS7">
        <v>-7.999999999999996E-2</v>
      </c>
      <c r="GT7">
        <v>-3.999999999999998E-2</v>
      </c>
      <c r="GU7">
        <v>-0.36</v>
      </c>
      <c r="GV7">
        <v>0.2</v>
      </c>
      <c r="GW7">
        <v>0.15999999999999998</v>
      </c>
      <c r="GX7">
        <f>VARP(VESUVIO!$Q$42:$Z$42)</f>
        <v>0.84</v>
      </c>
      <c r="GY7">
        <v>-0.19999999999999996</v>
      </c>
      <c r="GZ7">
        <v>0.2</v>
      </c>
      <c r="HA7">
        <v>7.9999999999999988E-2</v>
      </c>
      <c r="HB7">
        <v>-0.31999999999999995</v>
      </c>
      <c r="HC7">
        <v>0.19999999999999996</v>
      </c>
      <c r="HD7">
        <v>-7.9999999999999988E-2</v>
      </c>
      <c r="HE7">
        <v>3.9999999999999994E-2</v>
      </c>
      <c r="HF7">
        <v>-7.9999999999999988E-2</v>
      </c>
    </row>
    <row r="8" spans="1:214" x14ac:dyDescent="0.25">
      <c r="A8" s="105">
        <v>1</v>
      </c>
      <c r="B8" s="105">
        <v>7</v>
      </c>
      <c r="D8" s="107">
        <v>5</v>
      </c>
      <c r="E8" s="107">
        <v>10</v>
      </c>
      <c r="F8" s="107">
        <v>20</v>
      </c>
      <c r="G8" s="107">
        <v>174.78571428571428</v>
      </c>
      <c r="H8" s="107">
        <v>60</v>
      </c>
      <c r="P8" t="s">
        <v>7</v>
      </c>
      <c r="Q8">
        <v>0.22000000000000003</v>
      </c>
      <c r="R8">
        <v>7.1428571428571425E-2</v>
      </c>
      <c r="S8">
        <v>4.7948390626424732E-2</v>
      </c>
      <c r="T8">
        <v>0.95000004054055143</v>
      </c>
      <c r="U8">
        <v>0.69799999999999995</v>
      </c>
      <c r="V8">
        <v>0.2555</v>
      </c>
      <c r="W8">
        <v>0.95102050998285537</v>
      </c>
      <c r="X8">
        <v>0.59</v>
      </c>
      <c r="Y8">
        <v>0.95136369091127282</v>
      </c>
      <c r="Z8">
        <v>0.9506818522744318</v>
      </c>
      <c r="AA8">
        <f>AVERAGE($Q$8:$Z$8)</f>
        <v>0.56859430557641077</v>
      </c>
      <c r="CV8" s="86">
        <f>SUM(CY:CY)</f>
        <v>-16</v>
      </c>
      <c r="CW8" s="5">
        <f>SUM($Q$25:$Z$25)</f>
        <v>2</v>
      </c>
      <c r="CX8" s="5">
        <v>-0.48000000000000009</v>
      </c>
      <c r="CY8" s="5">
        <f>SUM($Q$43:$Z$43)</f>
        <v>0</v>
      </c>
      <c r="CZ8" s="5">
        <v>1.1999999999999997</v>
      </c>
      <c r="DA8" s="5">
        <v>-3.546013913731752E-2</v>
      </c>
      <c r="DB8" s="5">
        <v>0.98949702504497039</v>
      </c>
      <c r="DC8" s="5">
        <v>-3.4186058783339905E-2</v>
      </c>
      <c r="DD8" s="5">
        <f t="shared" si="0"/>
        <v>1.4285714285714261E-2</v>
      </c>
      <c r="DE8" s="5">
        <f t="shared" si="1"/>
        <v>-7.1428571428571425E-2</v>
      </c>
      <c r="DF8" s="5">
        <v>6.2891877812291186E-3</v>
      </c>
      <c r="DG8" s="5">
        <v>4.7746419627140053</v>
      </c>
      <c r="DH8" s="5">
        <f t="shared" si="2"/>
        <v>1</v>
      </c>
      <c r="DI8" s="5">
        <f t="shared" si="3"/>
        <v>4</v>
      </c>
      <c r="DJ8" s="5">
        <v>5</v>
      </c>
      <c r="DK8" s="5">
        <f t="shared" si="4"/>
        <v>9.9999999999999978E-2</v>
      </c>
      <c r="DL8" s="5">
        <f t="shared" si="5"/>
        <v>0.56859430557641077</v>
      </c>
      <c r="DM8" s="5">
        <f t="shared" si="6"/>
        <v>0.38574883015652472</v>
      </c>
      <c r="DO8" s="9" t="s">
        <v>214</v>
      </c>
      <c r="DP8" s="9">
        <v>-2.324845860125509E-2</v>
      </c>
      <c r="DQ8" s="9">
        <v>2.8927623281346685E-2</v>
      </c>
      <c r="DR8" s="9">
        <v>-9.5797089215098441E-2</v>
      </c>
      <c r="DS8" s="9">
        <v>-0.34651098841967576</v>
      </c>
      <c r="DT8" s="9">
        <v>-0.16552332012094884</v>
      </c>
      <c r="DU8" s="9">
        <v>1</v>
      </c>
      <c r="DV8" s="9">
        <v>-0.55544273630547081</v>
      </c>
      <c r="DW8" s="9">
        <v>1.4303562513524935E-2</v>
      </c>
      <c r="DX8" s="9">
        <v>-0.78567077424086917</v>
      </c>
      <c r="DY8" s="9">
        <v>-0.73256318541031173</v>
      </c>
      <c r="DZ8" s="9">
        <v>0.20260178542514651</v>
      </c>
      <c r="EA8" s="9">
        <v>-0.55562994585882697</v>
      </c>
      <c r="EB8" s="9">
        <v>-0.81944546290917986</v>
      </c>
      <c r="GR8" t="s">
        <v>7</v>
      </c>
      <c r="GS8">
        <v>0.4</v>
      </c>
      <c r="GT8">
        <v>0.6</v>
      </c>
      <c r="GU8">
        <v>0.2</v>
      </c>
      <c r="GV8">
        <v>0.2</v>
      </c>
      <c r="GW8">
        <v>2.2204460492503132E-17</v>
      </c>
      <c r="GX8">
        <v>-0.19999999999999996</v>
      </c>
      <c r="GY8">
        <f>VARP(VESUVIO!$Q$43:$Z$43)</f>
        <v>1</v>
      </c>
      <c r="GZ8">
        <v>-0.2</v>
      </c>
      <c r="HA8">
        <v>0.4</v>
      </c>
      <c r="HB8">
        <v>0</v>
      </c>
      <c r="HC8">
        <v>-0.6</v>
      </c>
      <c r="HD8">
        <v>-0.4</v>
      </c>
      <c r="HE8">
        <v>0.2</v>
      </c>
      <c r="HF8">
        <v>-0.4</v>
      </c>
    </row>
    <row r="9" spans="1:214" x14ac:dyDescent="0.25">
      <c r="A9" s="105">
        <v>1</v>
      </c>
      <c r="B9" s="105">
        <v>8</v>
      </c>
      <c r="D9" s="107">
        <v>25</v>
      </c>
      <c r="E9" s="107">
        <v>30</v>
      </c>
      <c r="F9" s="107">
        <v>35</v>
      </c>
      <c r="G9" s="107">
        <v>34.785714285714278</v>
      </c>
      <c r="H9" s="107">
        <v>21</v>
      </c>
      <c r="P9" t="s">
        <v>8</v>
      </c>
      <c r="Q9">
        <v>4.3500000000000004E-2</v>
      </c>
      <c r="R9">
        <v>0.81764705882352939</v>
      </c>
      <c r="S9">
        <v>5.9000000000000004E-2</v>
      </c>
      <c r="T9">
        <v>0.95000000900901704</v>
      </c>
      <c r="U9">
        <v>4.999680031993281E-2</v>
      </c>
      <c r="V9">
        <v>0.95019435006687403</v>
      </c>
      <c r="W9">
        <v>0.27500000000000002</v>
      </c>
      <c r="X9">
        <v>0.23000000000000004</v>
      </c>
      <c r="Y9">
        <v>0.27500000000000002</v>
      </c>
      <c r="Z9">
        <v>0.95086055011798587</v>
      </c>
      <c r="AA9">
        <f>AVERAGE($Q$9:$Z$9)</f>
        <v>0.4601198768337339</v>
      </c>
      <c r="CV9" s="86" t="s">
        <v>211</v>
      </c>
      <c r="CW9" s="5">
        <f>SUM($Q$26:$Z$26)</f>
        <v>-2</v>
      </c>
      <c r="CX9" s="5">
        <v>4.8800000000000008</v>
      </c>
      <c r="CY9" s="5">
        <f>SUM($Q$44:$Z$44)</f>
        <v>0</v>
      </c>
      <c r="CZ9" s="5">
        <v>1.2</v>
      </c>
      <c r="DA9" s="5">
        <v>-5.0458199883308574E-2</v>
      </c>
      <c r="DB9" s="5">
        <v>5.7226777955682069</v>
      </c>
      <c r="DC9" s="5">
        <v>0.36809199719153551</v>
      </c>
      <c r="DD9" s="5">
        <f t="shared" si="0"/>
        <v>1.4285714285714285E-2</v>
      </c>
      <c r="DE9" s="5">
        <f t="shared" si="1"/>
        <v>0.24285714285714297</v>
      </c>
      <c r="DF9" s="5">
        <v>6.289187781229123E-3</v>
      </c>
      <c r="DG9" s="5">
        <v>3.5032044000102971</v>
      </c>
      <c r="DH9" s="5">
        <f t="shared" si="2"/>
        <v>2</v>
      </c>
      <c r="DI9" s="5">
        <f t="shared" si="3"/>
        <v>3</v>
      </c>
      <c r="DJ9" s="5">
        <v>5</v>
      </c>
      <c r="DK9" s="5">
        <f t="shared" si="4"/>
        <v>9.9999999999999978E-2</v>
      </c>
      <c r="DL9" s="5">
        <f t="shared" si="5"/>
        <v>0.4601198768337339</v>
      </c>
      <c r="DM9" s="5">
        <f t="shared" si="6"/>
        <v>0.40455349022195869</v>
      </c>
      <c r="DO9" s="9" t="s">
        <v>215</v>
      </c>
      <c r="DP9" s="9">
        <v>0.43058315815038123</v>
      </c>
      <c r="DQ9" s="9">
        <v>-0.24050429120899988</v>
      </c>
      <c r="DR9" s="9">
        <v>-8.2586102023806826E-2</v>
      </c>
      <c r="DS9" s="9">
        <v>0.34732129941872081</v>
      </c>
      <c r="DT9" s="9">
        <v>0.2341475310935236</v>
      </c>
      <c r="DU9" s="9">
        <v>-0.55544273630547081</v>
      </c>
      <c r="DV9" s="9">
        <v>1</v>
      </c>
      <c r="DW9" s="9">
        <v>-0.34755662393078657</v>
      </c>
      <c r="DX9" s="9">
        <v>0.82510920004180732</v>
      </c>
      <c r="DY9" s="9">
        <v>0.57929573322499794</v>
      </c>
      <c r="DZ9" s="9">
        <v>0.17224538285407931</v>
      </c>
      <c r="EA9" s="9">
        <v>0.81588093703961517</v>
      </c>
      <c r="EB9" s="9">
        <v>0.40896156907421061</v>
      </c>
      <c r="GR9" t="s">
        <v>8</v>
      </c>
      <c r="GS9">
        <v>0</v>
      </c>
      <c r="GT9">
        <v>-0.2</v>
      </c>
      <c r="GU9">
        <v>0.2</v>
      </c>
      <c r="GV9">
        <v>0.2</v>
      </c>
      <c r="GW9">
        <v>-0.4</v>
      </c>
      <c r="GX9">
        <v>0.2</v>
      </c>
      <c r="GY9">
        <v>-0.2</v>
      </c>
      <c r="GZ9">
        <f>VARP(VESUVIO!$Q$44:$Z$44)</f>
        <v>1</v>
      </c>
      <c r="HA9">
        <v>-0.4</v>
      </c>
      <c r="HB9">
        <v>-0.4</v>
      </c>
      <c r="HC9">
        <v>0.6</v>
      </c>
      <c r="HD9">
        <v>0.4</v>
      </c>
      <c r="HE9">
        <v>0.19999999999999996</v>
      </c>
      <c r="HF9">
        <v>0</v>
      </c>
    </row>
    <row r="10" spans="1:214" x14ac:dyDescent="0.25">
      <c r="A10" s="105">
        <v>1</v>
      </c>
      <c r="B10" s="105">
        <v>9</v>
      </c>
      <c r="D10" s="107">
        <v>50</v>
      </c>
      <c r="E10" s="107">
        <v>100</v>
      </c>
      <c r="F10" s="107">
        <v>201</v>
      </c>
      <c r="G10" s="107">
        <v>210.71428571428572</v>
      </c>
      <c r="H10" s="107">
        <v>200</v>
      </c>
      <c r="P10" t="s">
        <v>9</v>
      </c>
      <c r="Q10">
        <v>0.53</v>
      </c>
      <c r="R10">
        <v>0.96485213217209453</v>
      </c>
      <c r="S10">
        <v>0.61250000000000004</v>
      </c>
      <c r="T10">
        <v>0.95000000900901704</v>
      </c>
      <c r="U10">
        <v>6.6195661956619564E-2</v>
      </c>
      <c r="V10">
        <v>0.74975000000000003</v>
      </c>
      <c r="W10">
        <v>4.3284083277367359E-2</v>
      </c>
      <c r="X10">
        <v>0.59</v>
      </c>
      <c r="Y10">
        <v>0.9504629818251854</v>
      </c>
      <c r="Z10">
        <v>0.8</v>
      </c>
      <c r="AA10">
        <f>AVERAGE($Q$10:$Z$10)</f>
        <v>0.62570448682402835</v>
      </c>
      <c r="CV10" s="86">
        <f>AVERAGE(DF:DF)</f>
        <v>1.2040795324548669E-2</v>
      </c>
      <c r="CW10" s="5">
        <f>SUM($Q$27:$Z$27)</f>
        <v>6</v>
      </c>
      <c r="CX10" s="5">
        <v>0.56000000000000005</v>
      </c>
      <c r="CY10" s="5">
        <f>SUM($Q$45:$Z$45)</f>
        <v>2</v>
      </c>
      <c r="CZ10" s="5">
        <v>1.1199999999999997</v>
      </c>
      <c r="DA10" s="5">
        <v>7.1238906683722528E-2</v>
      </c>
      <c r="DB10" s="5">
        <v>3.1107769475577696</v>
      </c>
      <c r="DC10" s="5">
        <v>0.22961641784693104</v>
      </c>
      <c r="DD10" s="5">
        <f t="shared" si="0"/>
        <v>-1.4285714285714318E-2</v>
      </c>
      <c r="DE10" s="5">
        <f t="shared" si="1"/>
        <v>7.1428571428571425E-2</v>
      </c>
      <c r="DF10" s="5">
        <v>1.7078404963969375E-2</v>
      </c>
      <c r="DG10" s="5">
        <v>3.9645086617949614</v>
      </c>
      <c r="DH10" s="5">
        <f t="shared" si="2"/>
        <v>1</v>
      </c>
      <c r="DI10" s="5">
        <f t="shared" si="3"/>
        <v>3</v>
      </c>
      <c r="DJ10" s="5">
        <v>4</v>
      </c>
      <c r="DK10" s="5">
        <f t="shared" si="4"/>
        <v>0.3</v>
      </c>
      <c r="DL10" s="5">
        <f t="shared" si="5"/>
        <v>0.62570448682402835</v>
      </c>
      <c r="DM10" s="5">
        <f t="shared" si="6"/>
        <v>0.33900101206076771</v>
      </c>
      <c r="DO10" s="9" t="s">
        <v>45</v>
      </c>
      <c r="DP10" s="9">
        <v>-0.60446546265012946</v>
      </c>
      <c r="DQ10" s="9">
        <v>3.0891255351402535E-2</v>
      </c>
      <c r="DR10" s="9">
        <v>-2.1487732186706129E-2</v>
      </c>
      <c r="DS10" s="9">
        <v>-0.32413378303505502</v>
      </c>
      <c r="DT10" s="9">
        <v>0.11618785515968726</v>
      </c>
      <c r="DU10" s="9">
        <v>1.4303562513524935E-2</v>
      </c>
      <c r="DV10" s="9">
        <v>-0.34755662393078657</v>
      </c>
      <c r="DW10" s="9">
        <v>1</v>
      </c>
      <c r="DX10" s="9">
        <v>-0.19996875732231201</v>
      </c>
      <c r="DY10" s="9">
        <v>0.38295634088847902</v>
      </c>
      <c r="DZ10" s="9">
        <v>-0.59204346455097856</v>
      </c>
      <c r="EA10" s="9">
        <v>-0.61684313257490786</v>
      </c>
      <c r="EB10" s="9">
        <v>0.35600355047370846</v>
      </c>
      <c r="GR10" t="s">
        <v>9</v>
      </c>
      <c r="GS10">
        <v>-0.16000000000000006</v>
      </c>
      <c r="GT10">
        <v>-0.08</v>
      </c>
      <c r="GU10">
        <v>0.08</v>
      </c>
      <c r="GV10">
        <v>2.2204460492503132E-17</v>
      </c>
      <c r="GW10">
        <v>-8.0000000000000029E-2</v>
      </c>
      <c r="GX10">
        <v>7.9999999999999988E-2</v>
      </c>
      <c r="GY10">
        <v>0.4</v>
      </c>
      <c r="GZ10">
        <v>-0.4</v>
      </c>
      <c r="HA10">
        <f>VARP(VESUVIO!$Q$45:$Z$45)</f>
        <v>0.96</v>
      </c>
      <c r="HB10">
        <v>0.56000000000000016</v>
      </c>
      <c r="HC10">
        <v>0</v>
      </c>
      <c r="HD10">
        <v>-0.56000000000000016</v>
      </c>
      <c r="HE10">
        <v>0.47999999999999987</v>
      </c>
      <c r="HF10">
        <v>-0.16000000000000006</v>
      </c>
    </row>
    <row r="11" spans="1:214" x14ac:dyDescent="0.25">
      <c r="A11" s="105">
        <v>1</v>
      </c>
      <c r="B11" s="105">
        <v>10</v>
      </c>
      <c r="D11" s="107">
        <v>20</v>
      </c>
      <c r="E11" s="107">
        <v>50</v>
      </c>
      <c r="F11" s="107">
        <v>70</v>
      </c>
      <c r="G11" s="107">
        <v>287.14285714285722</v>
      </c>
      <c r="H11" s="107">
        <v>250</v>
      </c>
      <c r="P11" t="s">
        <v>10</v>
      </c>
      <c r="Q11">
        <v>0.44</v>
      </c>
      <c r="R11">
        <v>0.96414204267664416</v>
      </c>
      <c r="S11">
        <v>0.86</v>
      </c>
      <c r="T11">
        <v>0.54500000000000004</v>
      </c>
      <c r="U11">
        <v>0.53857142857142859</v>
      </c>
      <c r="V11">
        <v>0.95189423350950264</v>
      </c>
      <c r="W11">
        <v>4.6400287976961843E-2</v>
      </c>
      <c r="X11">
        <v>0.14000000000000001</v>
      </c>
      <c r="Y11">
        <v>0.9504629818251854</v>
      </c>
      <c r="Z11">
        <v>0.57499999999999996</v>
      </c>
      <c r="AA11">
        <f>AVERAGE($Q$11:$Z$11)</f>
        <v>0.60114709745597217</v>
      </c>
      <c r="CV11" s="86" t="s">
        <v>374</v>
      </c>
      <c r="CW11" s="5">
        <f>SUM($Q$28:$Z$28)</f>
        <v>4</v>
      </c>
      <c r="CX11" s="5">
        <v>4.6399999999999997</v>
      </c>
      <c r="CY11" s="5">
        <f>SUM($Q$46:$Z$46)</f>
        <v>2</v>
      </c>
      <c r="CZ11" s="5">
        <v>0.71999999999999975</v>
      </c>
      <c r="DA11" s="5">
        <v>0.1191343729300916</v>
      </c>
      <c r="DB11" s="5">
        <v>0.41324200913242015</v>
      </c>
      <c r="DC11" s="5">
        <v>0.33053241255930454</v>
      </c>
      <c r="DD11" s="5">
        <f t="shared" si="0"/>
        <v>-4.2857142857142878E-2</v>
      </c>
      <c r="DE11" s="5">
        <f t="shared" si="1"/>
        <v>0.32857142857142857</v>
      </c>
      <c r="DF11" s="5">
        <v>4.7038146300717495E-2</v>
      </c>
      <c r="DG11" s="5">
        <v>4.5626908843588634</v>
      </c>
      <c r="DH11" s="5">
        <f t="shared" si="2"/>
        <v>1</v>
      </c>
      <c r="DI11" s="5">
        <f t="shared" si="3"/>
        <v>3</v>
      </c>
      <c r="DJ11" s="5">
        <v>4</v>
      </c>
      <c r="DK11" s="5">
        <f t="shared" si="4"/>
        <v>0.2</v>
      </c>
      <c r="DL11" s="5">
        <f t="shared" si="5"/>
        <v>0.60114709745597217</v>
      </c>
      <c r="DM11" s="5">
        <f t="shared" si="6"/>
        <v>0.33298919446361924</v>
      </c>
      <c r="DO11" s="9" t="s">
        <v>46</v>
      </c>
      <c r="DP11" s="9">
        <v>0.23166993667521774</v>
      </c>
      <c r="DQ11" s="9">
        <v>-0.17263974118507683</v>
      </c>
      <c r="DR11" s="9">
        <v>0.25027120025117161</v>
      </c>
      <c r="DS11" s="9">
        <v>0.55504303065196103</v>
      </c>
      <c r="DT11" s="9">
        <v>0.43577253035238322</v>
      </c>
      <c r="DU11" s="9">
        <v>-0.78567077424086917</v>
      </c>
      <c r="DV11" s="9">
        <v>0.82510920004180732</v>
      </c>
      <c r="DW11" s="9">
        <v>-0.19996875732231201</v>
      </c>
      <c r="DX11" s="9">
        <v>1</v>
      </c>
      <c r="DY11" s="9">
        <v>0.82852915775393432</v>
      </c>
      <c r="DZ11" s="9">
        <v>4.2220033092074935E-2</v>
      </c>
      <c r="EA11" s="9">
        <v>0.7538094263720343</v>
      </c>
      <c r="EB11" s="9">
        <v>0.63198789946129086</v>
      </c>
      <c r="GR11" t="s">
        <v>10</v>
      </c>
      <c r="GS11">
        <v>-0.56000000000000016</v>
      </c>
      <c r="GT11">
        <v>-7.9999999999999988E-2</v>
      </c>
      <c r="GU11">
        <v>0.08</v>
      </c>
      <c r="GV11">
        <v>0</v>
      </c>
      <c r="GW11">
        <v>-0.08</v>
      </c>
      <c r="GX11">
        <v>-0.31999999999999995</v>
      </c>
      <c r="GY11">
        <v>0</v>
      </c>
      <c r="GZ11">
        <v>-0.4</v>
      </c>
      <c r="HA11">
        <v>0.56000000000000016</v>
      </c>
      <c r="HB11">
        <f>VARP(VESUVIO!$Q$46:$Z$46)</f>
        <v>0.96</v>
      </c>
      <c r="HC11">
        <v>0</v>
      </c>
      <c r="HD11">
        <v>-0.16000000000000006</v>
      </c>
      <c r="HE11">
        <v>0.47999999999999987</v>
      </c>
      <c r="HF11">
        <v>0.23999999999999994</v>
      </c>
    </row>
    <row r="12" spans="1:214" x14ac:dyDescent="0.25">
      <c r="A12" s="105">
        <v>2</v>
      </c>
      <c r="B12" s="105">
        <v>1</v>
      </c>
      <c r="D12" s="107">
        <v>0.1</v>
      </c>
      <c r="E12" s="107">
        <v>10</v>
      </c>
      <c r="F12" s="107">
        <v>1000</v>
      </c>
      <c r="G12" s="107"/>
      <c r="H12" s="107"/>
      <c r="P12" t="s">
        <v>11</v>
      </c>
      <c r="Q12">
        <v>4.9714285714285718E-2</v>
      </c>
      <c r="R12">
        <v>0.956173174839127</v>
      </c>
      <c r="S12">
        <v>0.24687500000000001</v>
      </c>
      <c r="T12">
        <v>0.95000000900901704</v>
      </c>
      <c r="U12">
        <v>4.9989302674213774E-2</v>
      </c>
      <c r="V12">
        <v>0.95702755686452057</v>
      </c>
      <c r="W12">
        <v>0.14000000000000001</v>
      </c>
      <c r="X12">
        <v>0.72499999999999998</v>
      </c>
      <c r="Y12">
        <v>0.5</v>
      </c>
      <c r="Z12">
        <v>0.57499999999999996</v>
      </c>
      <c r="AA12">
        <f>AVERAGE($Q$12:$Z$12)</f>
        <v>0.51497793291011651</v>
      </c>
      <c r="CV12" s="86">
        <f>AVERAGE(DA:DA)</f>
        <v>-1.2498011516037622E-2</v>
      </c>
      <c r="CW12" s="5">
        <f>SUM($Q$29:$Z$29)</f>
        <v>0</v>
      </c>
      <c r="CX12" s="5">
        <v>2.8000000000000003</v>
      </c>
      <c r="CY12" s="5">
        <f>SUM($Q$47:$Z$47)</f>
        <v>0</v>
      </c>
      <c r="CZ12" s="5">
        <v>0.80000000000000038</v>
      </c>
      <c r="DB12" s="5">
        <v>7.3638403111348323</v>
      </c>
      <c r="DC12" s="5">
        <v>0.23353757920300894</v>
      </c>
      <c r="DD12" s="5">
        <f t="shared" si="0"/>
        <v>-1.4285714285714261E-2</v>
      </c>
      <c r="DE12" s="5">
        <f t="shared" si="1"/>
        <v>0.12857142857142859</v>
      </c>
      <c r="DF12" s="5">
        <v>1.3973571810707108E-2</v>
      </c>
      <c r="DG12" s="5">
        <v>4.0332108065752461</v>
      </c>
      <c r="DH12" s="5">
        <f t="shared" si="2"/>
        <v>2</v>
      </c>
      <c r="DI12" s="5">
        <f t="shared" si="3"/>
        <v>3</v>
      </c>
      <c r="DJ12" s="5">
        <v>5</v>
      </c>
      <c r="DK12" s="5">
        <f t="shared" si="4"/>
        <v>0</v>
      </c>
      <c r="DL12" s="5">
        <f t="shared" si="5"/>
        <v>0.51497793291011651</v>
      </c>
      <c r="DM12" s="5">
        <f t="shared" si="6"/>
        <v>0.37600441699005982</v>
      </c>
      <c r="DO12" s="9" t="s">
        <v>47</v>
      </c>
      <c r="DP12" s="9">
        <v>-0.15380842132585207</v>
      </c>
      <c r="DQ12" s="9">
        <v>-0.14511230576970838</v>
      </c>
      <c r="DR12" s="9">
        <v>0.22367795445448244</v>
      </c>
      <c r="DS12" s="9">
        <v>0.33806079563629987</v>
      </c>
      <c r="DT12" s="9">
        <v>0.47725032721486771</v>
      </c>
      <c r="DU12" s="9">
        <v>-0.73256318541031173</v>
      </c>
      <c r="DV12" s="9">
        <v>0.57929573322499794</v>
      </c>
      <c r="DW12" s="9">
        <v>0.38295634088847902</v>
      </c>
      <c r="DX12" s="9">
        <v>0.82852915775393432</v>
      </c>
      <c r="DY12" s="9">
        <v>1</v>
      </c>
      <c r="DZ12" s="9">
        <v>-0.29854071701326601</v>
      </c>
      <c r="EA12" s="9">
        <v>0.35817946699106318</v>
      </c>
      <c r="EB12" s="9">
        <v>0.7992959096621558</v>
      </c>
      <c r="GR12" t="s">
        <v>11</v>
      </c>
      <c r="GS12">
        <v>-0.4</v>
      </c>
      <c r="GT12">
        <v>-0.6</v>
      </c>
      <c r="GU12">
        <v>0.19999999999999996</v>
      </c>
      <c r="GV12">
        <v>-0.2</v>
      </c>
      <c r="GW12">
        <v>-0.4</v>
      </c>
      <c r="GX12">
        <v>0.19999999999999996</v>
      </c>
      <c r="GY12">
        <v>-0.6</v>
      </c>
      <c r="GZ12">
        <v>0.6</v>
      </c>
      <c r="HA12">
        <v>0</v>
      </c>
      <c r="HB12">
        <v>0</v>
      </c>
      <c r="HC12">
        <f>VARP(VESUVIO!$Q$47:$Z$47)</f>
        <v>1</v>
      </c>
      <c r="HD12">
        <v>0.40000000000000008</v>
      </c>
      <c r="HE12">
        <v>0.19999999999999996</v>
      </c>
      <c r="HF12">
        <v>0.40000000000000008</v>
      </c>
    </row>
    <row r="13" spans="1:214" x14ac:dyDescent="0.25">
      <c r="A13" s="105">
        <v>2</v>
      </c>
      <c r="B13" s="105">
        <v>2</v>
      </c>
      <c r="D13" s="107">
        <v>0.1</v>
      </c>
      <c r="E13" s="107">
        <v>20</v>
      </c>
      <c r="F13" s="107">
        <v>40</v>
      </c>
      <c r="G13" s="107"/>
      <c r="H13" s="107"/>
      <c r="P13" t="s">
        <v>12</v>
      </c>
      <c r="Q13">
        <v>0.95017575484452454</v>
      </c>
      <c r="R13">
        <v>0.96619115467695782</v>
      </c>
      <c r="S13">
        <v>2.6335954324635653E-2</v>
      </c>
      <c r="T13">
        <v>0.59</v>
      </c>
      <c r="U13">
        <v>4.999680031993281E-2</v>
      </c>
      <c r="V13">
        <v>0.95636233743918231</v>
      </c>
      <c r="W13">
        <v>0.59</v>
      </c>
      <c r="X13">
        <v>9.5000000000000001E-2</v>
      </c>
      <c r="Y13">
        <v>0.5</v>
      </c>
      <c r="Z13">
        <v>0.95094941430179614</v>
      </c>
      <c r="AA13">
        <f>AVERAGE($Q$13:$Z$13)</f>
        <v>0.56750114159070297</v>
      </c>
      <c r="CV13" s="86" t="s">
        <v>375</v>
      </c>
      <c r="CW13" s="5">
        <f>SUM($Q$30:$Z$30)</f>
        <v>2</v>
      </c>
      <c r="CX13" s="5">
        <v>2.3200000000000003</v>
      </c>
      <c r="CY13" s="5">
        <f>SUM($Q$48:$Z$48)</f>
        <v>-2</v>
      </c>
      <c r="CZ13" s="5">
        <v>0.87999999999999967</v>
      </c>
      <c r="DB13" s="5">
        <v>4.3639357963193586</v>
      </c>
      <c r="DC13" s="5">
        <v>0.24654345875734379</v>
      </c>
      <c r="DD13" s="5">
        <f t="shared" si="0"/>
        <v>1.4285714285714261E-2</v>
      </c>
      <c r="DE13" s="5">
        <f t="shared" si="1"/>
        <v>0.12857142857142859</v>
      </c>
      <c r="DF13" s="5">
        <v>1.3105697286804458E-3</v>
      </c>
      <c r="DG13" s="5">
        <v>4.6335984712669029</v>
      </c>
      <c r="DH13" s="5">
        <f t="shared" si="2"/>
        <v>2</v>
      </c>
      <c r="DI13" s="5">
        <f t="shared" si="3"/>
        <v>4</v>
      </c>
      <c r="DJ13" s="5">
        <v>6</v>
      </c>
      <c r="DK13" s="5">
        <f t="shared" si="4"/>
        <v>9.9999999999999978E-2</v>
      </c>
      <c r="DL13" s="5">
        <f t="shared" si="5"/>
        <v>0.56750114159070297</v>
      </c>
      <c r="DM13" s="5">
        <f t="shared" si="6"/>
        <v>0.39343724996897256</v>
      </c>
      <c r="DO13" s="9" t="s">
        <v>48</v>
      </c>
      <c r="DP13" s="9">
        <v>0.48967694201527195</v>
      </c>
      <c r="DQ13" s="9">
        <v>-5.0775236202204248E-2</v>
      </c>
      <c r="DR13" s="9">
        <v>-3.5912561446737649E-2</v>
      </c>
      <c r="DS13" s="9">
        <v>-2.7374154301398178E-2</v>
      </c>
      <c r="DT13" s="9">
        <v>-0.11038998391256893</v>
      </c>
      <c r="DU13" s="9">
        <v>0.20260178542514651</v>
      </c>
      <c r="DV13" s="9">
        <v>0.17224538285407931</v>
      </c>
      <c r="DW13" s="9">
        <v>-0.59204346455097856</v>
      </c>
      <c r="DX13" s="9">
        <v>4.2220033092074935E-2</v>
      </c>
      <c r="DY13" s="9">
        <v>-0.29854071701326601</v>
      </c>
      <c r="DZ13" s="9">
        <v>1</v>
      </c>
      <c r="EA13" s="9">
        <v>0.49736436942626361</v>
      </c>
      <c r="EB13" s="9">
        <v>-0.39908200029124585</v>
      </c>
      <c r="GR13" t="s">
        <v>12</v>
      </c>
      <c r="GS13">
        <v>-0.23999999999999994</v>
      </c>
      <c r="GT13">
        <v>7.9999999999999988E-2</v>
      </c>
      <c r="GU13">
        <v>0.31999999999999995</v>
      </c>
      <c r="GV13">
        <v>-0.40000000000000008</v>
      </c>
      <c r="GW13">
        <v>0.08</v>
      </c>
      <c r="GX13">
        <v>-7.9999999999999988E-2</v>
      </c>
      <c r="GY13">
        <v>-0.4</v>
      </c>
      <c r="GZ13">
        <v>0.4</v>
      </c>
      <c r="HA13">
        <v>-0.56000000000000016</v>
      </c>
      <c r="HB13">
        <v>-0.16000000000000006</v>
      </c>
      <c r="HC13">
        <v>0.40000000000000008</v>
      </c>
      <c r="HD13">
        <f>VARP(VESUVIO!$Q$48:$Z$48)</f>
        <v>0.96</v>
      </c>
      <c r="HE13">
        <v>-7.9999999999999932E-2</v>
      </c>
      <c r="HF13">
        <v>0.55999999999999994</v>
      </c>
    </row>
    <row r="14" spans="1:214" x14ac:dyDescent="0.25">
      <c r="A14" s="105">
        <v>2</v>
      </c>
      <c r="B14" s="105">
        <v>3</v>
      </c>
      <c r="D14" s="107">
        <v>100</v>
      </c>
      <c r="E14" s="107">
        <v>1000</v>
      </c>
      <c r="F14" s="107">
        <v>10000</v>
      </c>
      <c r="G14" s="107"/>
      <c r="H14" s="107"/>
      <c r="P14" t="s">
        <v>13</v>
      </c>
      <c r="Q14">
        <v>0.67</v>
      </c>
      <c r="R14">
        <v>0.96485213217209453</v>
      </c>
      <c r="S14">
        <v>0.27500000000000002</v>
      </c>
      <c r="T14">
        <v>0.95000004054055143</v>
      </c>
      <c r="U14">
        <v>0.95000016171171309</v>
      </c>
      <c r="V14">
        <v>0.95728800025454963</v>
      </c>
      <c r="W14">
        <v>4.3284083277367359E-2</v>
      </c>
      <c r="X14">
        <v>0.22999999999999998</v>
      </c>
      <c r="Y14">
        <v>0.95091746822807521</v>
      </c>
      <c r="Z14">
        <v>0.95077136336205526</v>
      </c>
      <c r="AA14">
        <f>AVERAGE($Q$14:$Z$14)</f>
        <v>0.69421132495464066</v>
      </c>
      <c r="CV14" s="86">
        <f>AVERAGE(DC:DC)</f>
        <v>0.23213329348636047</v>
      </c>
      <c r="CW14" s="5">
        <f>SUM($Q$31:$Z$31)</f>
        <v>4</v>
      </c>
      <c r="CX14" s="5">
        <v>4.24</v>
      </c>
      <c r="CY14" s="5">
        <f>SUM($Q$49:$Z$49)</f>
        <v>-4</v>
      </c>
      <c r="CZ14" s="5">
        <v>2.1599999999999997</v>
      </c>
      <c r="DB14" s="5">
        <v>2.2936618479313688</v>
      </c>
      <c r="DC14" s="5">
        <v>0.39788373327949633</v>
      </c>
      <c r="DD14" s="5">
        <f t="shared" si="0"/>
        <v>0.12857142857142856</v>
      </c>
      <c r="DE14" s="5">
        <f t="shared" si="1"/>
        <v>0.30000000000000004</v>
      </c>
      <c r="DF14" s="5">
        <v>1.5791578679120076E-5</v>
      </c>
      <c r="DG14" s="5">
        <v>5.6610807497503837</v>
      </c>
      <c r="DH14" s="5">
        <f t="shared" si="2"/>
        <v>1</v>
      </c>
      <c r="DI14" s="5">
        <f t="shared" si="3"/>
        <v>6</v>
      </c>
      <c r="DJ14" s="5">
        <v>7</v>
      </c>
      <c r="DK14" s="5">
        <f t="shared" si="4"/>
        <v>0.2</v>
      </c>
      <c r="DL14" s="5">
        <f t="shared" si="5"/>
        <v>0.69421132495464066</v>
      </c>
      <c r="DM14" s="5">
        <f t="shared" si="6"/>
        <v>0.36826250123620918</v>
      </c>
      <c r="DO14" s="9" t="s">
        <v>221</v>
      </c>
      <c r="DP14" s="9">
        <v>0.65579852423083429</v>
      </c>
      <c r="DQ14" s="9">
        <v>-4.5287932831307692E-2</v>
      </c>
      <c r="DR14" s="9">
        <v>9.1531239897101671E-2</v>
      </c>
      <c r="DS14" s="9">
        <v>0.24763488160987079</v>
      </c>
      <c r="DT14" s="9">
        <v>0.21821430646595921</v>
      </c>
      <c r="DU14" s="9">
        <v>-0.55562994585882697</v>
      </c>
      <c r="DV14" s="9">
        <v>0.81588093703961517</v>
      </c>
      <c r="DW14" s="9">
        <v>-0.61684313257490786</v>
      </c>
      <c r="DX14" s="9">
        <v>0.7538094263720343</v>
      </c>
      <c r="DY14" s="9">
        <v>0.35817946699106318</v>
      </c>
      <c r="DZ14" s="9">
        <v>0.49736436942626361</v>
      </c>
      <c r="EA14" s="9">
        <v>1</v>
      </c>
      <c r="EB14" s="9">
        <v>0.2792902138828452</v>
      </c>
      <c r="GR14" t="s">
        <v>13</v>
      </c>
      <c r="GS14">
        <v>-7.9999999999999988E-2</v>
      </c>
      <c r="GT14">
        <v>-3.999999999999998E-2</v>
      </c>
      <c r="GU14">
        <v>3.9999999999999966E-2</v>
      </c>
      <c r="GV14">
        <v>0.2</v>
      </c>
      <c r="GW14">
        <v>-0.23999999999999994</v>
      </c>
      <c r="GX14">
        <v>3.9999999999999994E-2</v>
      </c>
      <c r="GY14">
        <v>0.2</v>
      </c>
      <c r="GZ14">
        <v>0.19999999999999996</v>
      </c>
      <c r="HA14">
        <v>0.47999999999999987</v>
      </c>
      <c r="HB14">
        <v>0.47999999999999987</v>
      </c>
      <c r="HC14">
        <v>0.19999999999999996</v>
      </c>
      <c r="HD14">
        <v>-7.9999999999999932E-2</v>
      </c>
      <c r="HE14">
        <f>VARP(VESUVIO!$Q$49:$Z$49)</f>
        <v>0.84</v>
      </c>
      <c r="HF14">
        <v>-7.9999999999999932E-2</v>
      </c>
    </row>
    <row r="15" spans="1:214" ht="15.75" thickBot="1" x14ac:dyDescent="0.3">
      <c r="A15" s="105">
        <v>2</v>
      </c>
      <c r="B15" s="105">
        <v>4</v>
      </c>
      <c r="D15" s="107">
        <v>10</v>
      </c>
      <c r="E15" s="107">
        <v>14</v>
      </c>
      <c r="F15" s="107">
        <v>20</v>
      </c>
      <c r="G15" s="107"/>
      <c r="H15" s="107"/>
      <c r="P15" t="s">
        <v>14</v>
      </c>
      <c r="Q15">
        <v>4.7454545454545458E-2</v>
      </c>
      <c r="R15">
        <v>0.95328966413845007</v>
      </c>
      <c r="S15">
        <v>0.95011292116205803</v>
      </c>
      <c r="T15">
        <v>0.36499999999999999</v>
      </c>
      <c r="U15">
        <v>0.95000016126126419</v>
      </c>
      <c r="V15">
        <v>0.95636233743918231</v>
      </c>
      <c r="W15">
        <v>0.3</v>
      </c>
      <c r="X15">
        <v>6.8000000000000005E-2</v>
      </c>
      <c r="Y15">
        <v>0.05</v>
      </c>
      <c r="Z15">
        <v>0.83750000000000002</v>
      </c>
      <c r="AA15">
        <f>AVERAGE($Q$15:$Z$15)</f>
        <v>0.54777196294554997</v>
      </c>
      <c r="CV15" s="86" t="s">
        <v>212</v>
      </c>
      <c r="CW15" s="5">
        <f>SUM($Q$32:$Z$32)</f>
        <v>0</v>
      </c>
      <c r="CX15" s="5">
        <v>4.4000000000000004</v>
      </c>
      <c r="CY15" s="5">
        <f>SUM($Q$50:$Z$50)</f>
        <v>-2</v>
      </c>
      <c r="CZ15" s="5">
        <v>0.48</v>
      </c>
      <c r="DB15" s="5">
        <v>1.3636986548459151</v>
      </c>
      <c r="DC15" s="5">
        <v>0.25038437774551442</v>
      </c>
      <c r="DD15" s="5">
        <f t="shared" si="0"/>
        <v>-1.4285714285714285E-2</v>
      </c>
      <c r="DE15" s="5">
        <f t="shared" si="1"/>
        <v>0.24285714285714285</v>
      </c>
      <c r="DF15" s="5">
        <v>7.9939410977300453E-4</v>
      </c>
      <c r="DG15" s="5">
        <v>4.6081957509751206</v>
      </c>
      <c r="DH15" s="5">
        <f t="shared" si="2"/>
        <v>2</v>
      </c>
      <c r="DI15" s="5">
        <f t="shared" si="3"/>
        <v>4</v>
      </c>
      <c r="DJ15" s="5">
        <v>6</v>
      </c>
      <c r="DK15" s="5">
        <f t="shared" si="4"/>
        <v>0</v>
      </c>
      <c r="DL15" s="5">
        <f t="shared" si="5"/>
        <v>0.54777196294554997</v>
      </c>
      <c r="DM15" s="5">
        <f t="shared" si="6"/>
        <v>0.41660945254824694</v>
      </c>
      <c r="DO15" s="51" t="s">
        <v>49</v>
      </c>
      <c r="DP15" s="51">
        <v>-8.9226460560986071E-2</v>
      </c>
      <c r="DQ15" s="51">
        <v>-0.22097285946461301</v>
      </c>
      <c r="DR15" s="51">
        <v>1.0719386099746151E-2</v>
      </c>
      <c r="DS15" s="51">
        <v>9.6666225929607219E-3</v>
      </c>
      <c r="DT15" s="51">
        <v>0.28824425646272406</v>
      </c>
      <c r="DU15" s="51">
        <v>-0.81944546290917986</v>
      </c>
      <c r="DV15" s="51">
        <v>0.40896156907421061</v>
      </c>
      <c r="DW15" s="51">
        <v>0.35600355047370846</v>
      </c>
      <c r="DX15" s="51">
        <v>0.63198789946129086</v>
      </c>
      <c r="DY15" s="51">
        <v>0.7992959096621558</v>
      </c>
      <c r="DZ15" s="51">
        <v>-0.39908200029124585</v>
      </c>
      <c r="EA15" s="51">
        <v>0.2792902138828452</v>
      </c>
      <c r="EB15" s="51">
        <v>1</v>
      </c>
      <c r="GR15" s="54" t="s">
        <v>14</v>
      </c>
      <c r="GS15" s="54">
        <v>-0.6399999999999999</v>
      </c>
      <c r="GT15" s="54">
        <v>7.999999999999996E-2</v>
      </c>
      <c r="GU15" s="54">
        <v>-7.9999999999999988E-2</v>
      </c>
      <c r="GV15" s="54">
        <v>-0.40000000000000008</v>
      </c>
      <c r="GW15" s="54">
        <v>0.08</v>
      </c>
      <c r="GX15" s="54">
        <v>-7.9999999999999988E-2</v>
      </c>
      <c r="GY15" s="54">
        <v>-0.4</v>
      </c>
      <c r="GZ15" s="54">
        <v>0</v>
      </c>
      <c r="HA15" s="54">
        <v>-0.16000000000000006</v>
      </c>
      <c r="HB15" s="54">
        <v>0.23999999999999994</v>
      </c>
      <c r="HC15" s="54">
        <v>0.40000000000000008</v>
      </c>
      <c r="HD15" s="54">
        <v>0.55999999999999994</v>
      </c>
      <c r="HE15" s="54">
        <v>-7.9999999999999932E-2</v>
      </c>
      <c r="HF15" s="54">
        <f>VARP(VESUVIO!$Q$50:$Z$50)</f>
        <v>0.96</v>
      </c>
    </row>
    <row r="16" spans="1:214" x14ac:dyDescent="0.25">
      <c r="A16" s="105">
        <v>2</v>
      </c>
      <c r="B16" s="105">
        <v>5</v>
      </c>
      <c r="D16" s="107">
        <v>1</v>
      </c>
      <c r="E16" s="107">
        <v>100</v>
      </c>
      <c r="F16" s="107">
        <v>100000</v>
      </c>
      <c r="G16" s="107"/>
      <c r="H16" s="107"/>
      <c r="P16" t="s">
        <v>79</v>
      </c>
      <c r="Q16">
        <f>AVERAGE($Q$2:$Q$15)</f>
        <v>0.33471487302692804</v>
      </c>
      <c r="R16">
        <f>AVERAGE($R$2:$R$15)</f>
        <v>0.72460104623524635</v>
      </c>
      <c r="S16">
        <f>AVERAGE($S$2:$S$15)</f>
        <v>0.419390171278271</v>
      </c>
      <c r="T16">
        <f>AVERAGE($T$2:$T$15)</f>
        <v>0.61321077286224068</v>
      </c>
      <c r="U16">
        <f>AVERAGE($U$2:$U$15)</f>
        <v>0.56703688620752457</v>
      </c>
      <c r="V16">
        <f>AVERAGE($V$2:$V$15)</f>
        <v>0.81295580070553686</v>
      </c>
      <c r="W16">
        <f>AVERAGE($W$2:$W$15)</f>
        <v>0.38062323776186063</v>
      </c>
      <c r="X16">
        <f>AVERAGE($X$2:$X$15)</f>
        <v>0.22834858724373941</v>
      </c>
      <c r="Y16">
        <f>AVERAGE($Y$2:$Y$15)</f>
        <v>0.66087244034912873</v>
      </c>
      <c r="Z16">
        <f>AVERAGE($Z$2:$Z$15)</f>
        <v>0.81255461496475523</v>
      </c>
      <c r="CV16" s="86">
        <f>AVERAGE(DD:DD)</f>
        <v>-6.1224489795918468E-3</v>
      </c>
      <c r="GR16" t="s">
        <v>200</v>
      </c>
      <c r="GS16">
        <f t="array" ref="GS16">SUM(GS$2:GS$15)</f>
        <v>-0.72000000000000031</v>
      </c>
      <c r="GT16">
        <f t="array" ref="GT16">SUM(GT$2:GT$15)</f>
        <v>1.0399999999999996</v>
      </c>
      <c r="GU16">
        <f t="array" ref="GU16">SUM(GU$2:GU$15)</f>
        <v>0.96000000000000008</v>
      </c>
      <c r="GV16">
        <f t="array" ref="GV16">SUM(GV$2:GV$15)</f>
        <v>0.39999999999999974</v>
      </c>
      <c r="GW16">
        <f t="array" ref="GW16">SUM(GW$2:GW$15)</f>
        <v>-0.55999999999999994</v>
      </c>
      <c r="GX16">
        <f t="array" ref="GX16">SUM(GX$2:GX$15)</f>
        <v>0.56000000000000005</v>
      </c>
      <c r="GY16">
        <f t="array" ref="GY16">SUM(GY$2:GY$15)</f>
        <v>1.1999999999999997</v>
      </c>
      <c r="GZ16">
        <f t="array" ref="GZ16">SUM(GZ$2:GZ$15)</f>
        <v>1.2</v>
      </c>
      <c r="HA16">
        <f t="array" ref="HA16">SUM(HA$2:HA$15)</f>
        <v>1.1199999999999997</v>
      </c>
      <c r="HB16">
        <f t="array" ref="HB16">SUM(HB$2:HB$15)</f>
        <v>0.71999999999999975</v>
      </c>
      <c r="HC16">
        <f t="array" ref="HC16">SUM(HC$2:HC$15)</f>
        <v>0.80000000000000038</v>
      </c>
      <c r="HD16">
        <f t="array" ref="HD16">SUM(HD$2:HD$15)</f>
        <v>0.87999999999999967</v>
      </c>
      <c r="HE16">
        <f t="array" ref="HE16">SUM(HE$2:HE$15)</f>
        <v>2.1599999999999997</v>
      </c>
      <c r="HF16">
        <f t="array" ref="HF16">SUM(HF$2:HF$15)</f>
        <v>0.48</v>
      </c>
    </row>
    <row r="17" spans="1:214" x14ac:dyDescent="0.25">
      <c r="A17" s="105">
        <v>2</v>
      </c>
      <c r="B17" s="105">
        <v>6</v>
      </c>
      <c r="D17" s="107">
        <v>50</v>
      </c>
      <c r="E17" s="107">
        <v>5000</v>
      </c>
      <c r="F17" s="107">
        <v>20000</v>
      </c>
      <c r="G17" s="107"/>
      <c r="H17" s="107"/>
      <c r="CV17" s="86" t="s">
        <v>213</v>
      </c>
      <c r="GS17">
        <v>-0.72000000000000031</v>
      </c>
      <c r="GT17">
        <v>1.0399999999999996</v>
      </c>
      <c r="GU17">
        <v>0.96000000000000008</v>
      </c>
      <c r="GV17">
        <v>0.39999999999999974</v>
      </c>
      <c r="GW17">
        <v>-0.55999999999999994</v>
      </c>
      <c r="GX17">
        <v>0.56000000000000005</v>
      </c>
      <c r="GY17">
        <v>1.1999999999999997</v>
      </c>
      <c r="GZ17">
        <v>1.2</v>
      </c>
      <c r="HA17">
        <v>1.1199999999999997</v>
      </c>
      <c r="HB17">
        <v>0.71999999999999975</v>
      </c>
      <c r="HC17">
        <v>0.80000000000000038</v>
      </c>
      <c r="HD17">
        <v>0.87999999999999967</v>
      </c>
      <c r="HE17">
        <v>2.1599999999999997</v>
      </c>
      <c r="HF17">
        <v>0.48</v>
      </c>
    </row>
    <row r="18" spans="1:214" x14ac:dyDescent="0.25">
      <c r="A18" s="105">
        <v>2</v>
      </c>
      <c r="B18" s="105">
        <v>7</v>
      </c>
      <c r="D18" s="107">
        <v>30</v>
      </c>
      <c r="E18" s="107">
        <v>200</v>
      </c>
      <c r="F18" s="107">
        <v>500</v>
      </c>
      <c r="G18" s="107"/>
      <c r="H18" s="107"/>
      <c r="P18" t="s">
        <v>132</v>
      </c>
      <c r="Q18" t="s">
        <v>81</v>
      </c>
      <c r="R18" t="s">
        <v>82</v>
      </c>
      <c r="S18" t="s">
        <v>83</v>
      </c>
      <c r="T18" t="s">
        <v>84</v>
      </c>
      <c r="U18" t="s">
        <v>85</v>
      </c>
      <c r="V18" t="s">
        <v>86</v>
      </c>
      <c r="W18" t="s">
        <v>87</v>
      </c>
      <c r="X18" t="s">
        <v>88</v>
      </c>
      <c r="Y18" t="s">
        <v>89</v>
      </c>
      <c r="Z18" t="s">
        <v>90</v>
      </c>
      <c r="AA18" t="s">
        <v>80</v>
      </c>
      <c r="AB18" t="s">
        <v>445</v>
      </c>
      <c r="AD18" t="s">
        <v>42</v>
      </c>
      <c r="CV18" s="86">
        <f>AVERAGE(DE:DE)</f>
        <v>0.17346938775510204</v>
      </c>
    </row>
    <row r="19" spans="1:214" x14ac:dyDescent="0.25">
      <c r="A19" s="105">
        <v>2</v>
      </c>
      <c r="B19" s="105">
        <v>8</v>
      </c>
      <c r="D19" s="107">
        <v>20</v>
      </c>
      <c r="E19" s="107">
        <v>40</v>
      </c>
      <c r="F19" s="107">
        <v>50</v>
      </c>
      <c r="G19" s="107"/>
      <c r="H19" s="107"/>
      <c r="P19" t="s">
        <v>1</v>
      </c>
      <c r="Q19">
        <v>1</v>
      </c>
      <c r="R19">
        <v>-1</v>
      </c>
      <c r="S19">
        <v>1</v>
      </c>
      <c r="T19">
        <v>-1</v>
      </c>
      <c r="U19">
        <v>1</v>
      </c>
      <c r="V19">
        <v>1</v>
      </c>
      <c r="W19">
        <v>1</v>
      </c>
      <c r="X19">
        <v>-1</v>
      </c>
      <c r="Y19">
        <v>1</v>
      </c>
      <c r="Z19">
        <v>1</v>
      </c>
      <c r="AA19">
        <f>AVERAGE($Q$19:$Z$19)</f>
        <v>0.4</v>
      </c>
      <c r="AB19" t="s">
        <v>52</v>
      </c>
      <c r="AC19">
        <f>VARP($Q$33:$Z$33)</f>
        <v>0.21551020408163268</v>
      </c>
      <c r="AD19">
        <v>0.22203532380151392</v>
      </c>
      <c r="CV19" s="86" t="s">
        <v>370</v>
      </c>
    </row>
    <row r="20" spans="1:214" x14ac:dyDescent="0.25">
      <c r="A20" s="105">
        <v>2</v>
      </c>
      <c r="B20" s="105">
        <v>9</v>
      </c>
      <c r="D20" s="107">
        <v>200</v>
      </c>
      <c r="E20" s="107">
        <v>500</v>
      </c>
      <c r="F20" s="107">
        <v>800</v>
      </c>
      <c r="G20" s="107"/>
      <c r="H20" s="107"/>
      <c r="P20" t="s">
        <v>2</v>
      </c>
      <c r="Q20">
        <v>1</v>
      </c>
      <c r="R20">
        <v>1</v>
      </c>
      <c r="S20">
        <v>-1</v>
      </c>
      <c r="T20">
        <v>-1</v>
      </c>
      <c r="U20">
        <v>1</v>
      </c>
      <c r="V20">
        <v>1</v>
      </c>
      <c r="W20">
        <v>-1</v>
      </c>
      <c r="X20">
        <v>-1</v>
      </c>
      <c r="Y20">
        <v>-1</v>
      </c>
      <c r="Z20">
        <v>-1</v>
      </c>
      <c r="AA20">
        <f>AVERAGE($Q$20:$Z$20)</f>
        <v>-0.2</v>
      </c>
      <c r="AB20" t="s">
        <v>54</v>
      </c>
      <c r="AC20">
        <f>VARP($AA$19:$AA$32)</f>
        <v>5.0612244897959194E-2</v>
      </c>
      <c r="AD20">
        <v>5.2144659377628272E-2</v>
      </c>
      <c r="CV20" s="86">
        <v>1.3061224489795914E-2</v>
      </c>
    </row>
    <row r="21" spans="1:214" x14ac:dyDescent="0.25">
      <c r="A21" s="105">
        <v>2</v>
      </c>
      <c r="B21" s="105">
        <v>10</v>
      </c>
      <c r="D21" s="107">
        <v>1000</v>
      </c>
      <c r="E21" s="107">
        <v>3000</v>
      </c>
      <c r="F21" s="107">
        <v>10000</v>
      </c>
      <c r="G21" s="107"/>
      <c r="H21" s="107"/>
      <c r="P21" t="s">
        <v>3</v>
      </c>
      <c r="Q21">
        <v>-1</v>
      </c>
      <c r="R21">
        <v>1</v>
      </c>
      <c r="S21">
        <v>-1</v>
      </c>
      <c r="T21">
        <v>1</v>
      </c>
      <c r="U21">
        <v>1</v>
      </c>
      <c r="V21">
        <v>1</v>
      </c>
      <c r="W21">
        <v>1</v>
      </c>
      <c r="X21">
        <v>-1</v>
      </c>
      <c r="Y21">
        <v>-1</v>
      </c>
      <c r="Z21">
        <v>1</v>
      </c>
      <c r="AA21">
        <f>AVERAGE($Q$21:$Z$21)</f>
        <v>0.2</v>
      </c>
      <c r="AB21" t="s">
        <v>57</v>
      </c>
      <c r="AC21">
        <f>VARP($Q$19:$Z$32)</f>
        <v>0.97061224489795916</v>
      </c>
      <c r="CV21" s="86" t="s">
        <v>371</v>
      </c>
    </row>
    <row r="22" spans="1:214" x14ac:dyDescent="0.25">
      <c r="A22" s="105">
        <v>3</v>
      </c>
      <c r="B22" s="105">
        <v>1</v>
      </c>
      <c r="D22" s="107">
        <v>100</v>
      </c>
      <c r="E22" s="107">
        <v>1000</v>
      </c>
      <c r="F22" s="107">
        <v>10000</v>
      </c>
      <c r="G22" s="107"/>
      <c r="H22" s="107"/>
      <c r="P22" t="s">
        <v>4</v>
      </c>
      <c r="Q22">
        <v>-1</v>
      </c>
      <c r="R22">
        <v>-1</v>
      </c>
      <c r="S22">
        <v>1</v>
      </c>
      <c r="T22">
        <v>-1</v>
      </c>
      <c r="U22">
        <v>1</v>
      </c>
      <c r="V22">
        <v>1</v>
      </c>
      <c r="W22">
        <v>1</v>
      </c>
      <c r="X22">
        <v>-1</v>
      </c>
      <c r="Y22">
        <v>1</v>
      </c>
      <c r="Z22">
        <v>1</v>
      </c>
      <c r="AA22">
        <f>AVERAGE($Q$22:$Z$22)</f>
        <v>0.2</v>
      </c>
      <c r="AB22" t="s">
        <v>76</v>
      </c>
      <c r="AC22">
        <f>AVERAGE($Q$19:$Z$32)</f>
        <v>0.17142857142857143</v>
      </c>
      <c r="CV22" s="86">
        <v>2.9387755102040836E-2</v>
      </c>
    </row>
    <row r="23" spans="1:214" x14ac:dyDescent="0.25">
      <c r="A23" s="105">
        <v>3</v>
      </c>
      <c r="B23" s="105">
        <v>2</v>
      </c>
      <c r="D23" s="107">
        <v>5</v>
      </c>
      <c r="E23" s="107">
        <v>10</v>
      </c>
      <c r="F23" s="107">
        <v>20</v>
      </c>
      <c r="G23" s="107"/>
      <c r="H23" s="107"/>
      <c r="P23" t="s">
        <v>5</v>
      </c>
      <c r="Q23">
        <v>-1</v>
      </c>
      <c r="R23">
        <v>1</v>
      </c>
      <c r="S23">
        <v>1</v>
      </c>
      <c r="T23">
        <v>-1</v>
      </c>
      <c r="U23">
        <v>1</v>
      </c>
      <c r="V23">
        <v>1</v>
      </c>
      <c r="W23">
        <v>-1</v>
      </c>
      <c r="X23">
        <v>-1</v>
      </c>
      <c r="Y23">
        <v>1</v>
      </c>
      <c r="Z23">
        <v>1</v>
      </c>
      <c r="AA23">
        <f>AVERAGE($Q$23:$Z$23)</f>
        <v>0.2</v>
      </c>
      <c r="AB23" t="s">
        <v>216</v>
      </c>
      <c r="AC23">
        <f>AC22*140</f>
        <v>24</v>
      </c>
      <c r="CV23" s="86" t="s">
        <v>218</v>
      </c>
    </row>
    <row r="24" spans="1:214" x14ac:dyDescent="0.25">
      <c r="A24" s="105">
        <v>3</v>
      </c>
      <c r="B24" s="105">
        <v>3</v>
      </c>
      <c r="D24" s="107">
        <v>100</v>
      </c>
      <c r="E24" s="107">
        <v>500</v>
      </c>
      <c r="F24" s="107">
        <v>1000</v>
      </c>
      <c r="G24" s="107"/>
      <c r="H24" s="107"/>
      <c r="P24" t="s">
        <v>6</v>
      </c>
      <c r="Q24">
        <v>-1</v>
      </c>
      <c r="R24">
        <v>-1</v>
      </c>
      <c r="S24">
        <v>-1</v>
      </c>
      <c r="T24">
        <v>1</v>
      </c>
      <c r="U24">
        <v>1</v>
      </c>
      <c r="V24">
        <v>1</v>
      </c>
      <c r="W24">
        <v>-1</v>
      </c>
      <c r="X24">
        <v>-1</v>
      </c>
      <c r="Y24">
        <v>1</v>
      </c>
      <c r="Z24">
        <v>1</v>
      </c>
      <c r="AA24">
        <f>AVERAGE($Q$24:$Z$24)</f>
        <v>0</v>
      </c>
      <c r="AB24" t="s">
        <v>220</v>
      </c>
      <c r="AC24">
        <f>(AC22+1)/2</f>
        <v>0.58571428571428574</v>
      </c>
      <c r="CV24" s="86">
        <f>AVERAGE(DB:DB)</f>
        <v>62.364303900375013</v>
      </c>
    </row>
    <row r="25" spans="1:214" x14ac:dyDescent="0.25">
      <c r="A25" s="105">
        <v>3</v>
      </c>
      <c r="B25" s="105">
        <v>4</v>
      </c>
      <c r="D25" s="107">
        <v>1E-3</v>
      </c>
      <c r="E25" s="107">
        <v>0.01</v>
      </c>
      <c r="F25" s="107">
        <v>0.1</v>
      </c>
      <c r="G25" s="107"/>
      <c r="H25" s="107"/>
      <c r="P25" t="s">
        <v>7</v>
      </c>
      <c r="Q25">
        <v>-1</v>
      </c>
      <c r="R25">
        <v>-1</v>
      </c>
      <c r="S25">
        <v>-1</v>
      </c>
      <c r="T25">
        <v>1</v>
      </c>
      <c r="U25">
        <v>1</v>
      </c>
      <c r="V25">
        <v>-1</v>
      </c>
      <c r="W25">
        <v>1</v>
      </c>
      <c r="X25">
        <v>1</v>
      </c>
      <c r="Y25">
        <v>1</v>
      </c>
      <c r="Z25">
        <v>1</v>
      </c>
      <c r="AA25">
        <f>AVERAGE($Q$25:$Z$25)</f>
        <v>0.2</v>
      </c>
      <c r="AB25" t="s">
        <v>373</v>
      </c>
      <c r="AC25">
        <f>(AC24-(1-AC24))^2</f>
        <v>2.9387755102040836E-2</v>
      </c>
    </row>
    <row r="26" spans="1:214" x14ac:dyDescent="0.25">
      <c r="A26" s="105">
        <v>3</v>
      </c>
      <c r="B26" s="105">
        <v>5</v>
      </c>
      <c r="D26" s="107">
        <v>100</v>
      </c>
      <c r="E26" s="107">
        <v>2000</v>
      </c>
      <c r="F26" s="107">
        <v>10000</v>
      </c>
      <c r="G26" s="107"/>
      <c r="H26" s="107"/>
      <c r="P26" t="s">
        <v>8</v>
      </c>
      <c r="Q26">
        <v>-1</v>
      </c>
      <c r="R26">
        <v>1</v>
      </c>
      <c r="S26">
        <v>-1</v>
      </c>
      <c r="T26">
        <v>1</v>
      </c>
      <c r="U26">
        <v>-1</v>
      </c>
      <c r="V26">
        <v>1</v>
      </c>
      <c r="W26">
        <v>-1</v>
      </c>
      <c r="X26">
        <v>-1</v>
      </c>
      <c r="Y26">
        <v>-1</v>
      </c>
      <c r="Z26">
        <v>1</v>
      </c>
      <c r="AA26">
        <f>AVERAGE($Q$26:$Z$26)</f>
        <v>-0.2</v>
      </c>
    </row>
    <row r="27" spans="1:214" x14ac:dyDescent="0.25">
      <c r="A27" s="105">
        <v>3</v>
      </c>
      <c r="B27" s="105">
        <v>6</v>
      </c>
      <c r="D27" s="107">
        <v>10</v>
      </c>
      <c r="E27" s="107">
        <v>100</v>
      </c>
      <c r="F27" s="107">
        <v>1000</v>
      </c>
      <c r="G27" s="107"/>
      <c r="H27" s="107"/>
      <c r="P27" t="s">
        <v>9</v>
      </c>
      <c r="Q27">
        <v>1</v>
      </c>
      <c r="R27">
        <v>1</v>
      </c>
      <c r="S27">
        <v>1</v>
      </c>
      <c r="T27">
        <v>1</v>
      </c>
      <c r="U27">
        <v>-1</v>
      </c>
      <c r="V27">
        <v>1</v>
      </c>
      <c r="W27">
        <v>-1</v>
      </c>
      <c r="X27">
        <v>1</v>
      </c>
      <c r="Y27">
        <v>1</v>
      </c>
      <c r="Z27">
        <v>1</v>
      </c>
      <c r="AA27">
        <f>AVERAGE($Q$27:$Z$27)</f>
        <v>0.6</v>
      </c>
    </row>
    <row r="28" spans="1:214" x14ac:dyDescent="0.25">
      <c r="A28" s="105">
        <v>3</v>
      </c>
      <c r="B28" s="105">
        <v>7</v>
      </c>
      <c r="D28" s="107">
        <v>2</v>
      </c>
      <c r="E28" s="107">
        <v>7</v>
      </c>
      <c r="F28" s="107">
        <v>10</v>
      </c>
      <c r="G28" s="107"/>
      <c r="H28" s="107"/>
      <c r="P28" t="s">
        <v>10</v>
      </c>
      <c r="Q28">
        <v>-1</v>
      </c>
      <c r="R28">
        <v>1</v>
      </c>
      <c r="S28">
        <v>1</v>
      </c>
      <c r="T28">
        <v>1</v>
      </c>
      <c r="U28">
        <v>1</v>
      </c>
      <c r="V28">
        <v>1</v>
      </c>
      <c r="W28">
        <v>-1</v>
      </c>
      <c r="X28">
        <v>-1</v>
      </c>
      <c r="Y28">
        <v>1</v>
      </c>
      <c r="Z28">
        <v>1</v>
      </c>
      <c r="AA28">
        <f>AVERAGE($Q$28:$Z$28)</f>
        <v>0.4</v>
      </c>
    </row>
    <row r="29" spans="1:214" x14ac:dyDescent="0.25">
      <c r="A29" s="105">
        <v>3</v>
      </c>
      <c r="B29" s="105">
        <v>8</v>
      </c>
      <c r="D29" s="107">
        <v>15</v>
      </c>
      <c r="E29" s="107">
        <v>25</v>
      </c>
      <c r="F29" s="107">
        <v>35</v>
      </c>
      <c r="G29" s="107"/>
      <c r="H29" s="107"/>
      <c r="P29" t="s">
        <v>11</v>
      </c>
      <c r="Q29">
        <v>-1</v>
      </c>
      <c r="R29">
        <v>1</v>
      </c>
      <c r="S29">
        <v>-1</v>
      </c>
      <c r="T29">
        <v>1</v>
      </c>
      <c r="U29">
        <v>-1</v>
      </c>
      <c r="V29">
        <v>1</v>
      </c>
      <c r="W29">
        <v>-1</v>
      </c>
      <c r="X29">
        <v>1</v>
      </c>
      <c r="Y29">
        <v>-1</v>
      </c>
      <c r="Z29">
        <v>1</v>
      </c>
      <c r="AA29">
        <f>AVERAGE($Q$29:$Z$29)</f>
        <v>0</v>
      </c>
    </row>
    <row r="30" spans="1:214" x14ac:dyDescent="0.25">
      <c r="A30" s="105">
        <v>3</v>
      </c>
      <c r="B30" s="105">
        <v>9</v>
      </c>
      <c r="D30" s="107">
        <v>100</v>
      </c>
      <c r="E30" s="107">
        <v>300</v>
      </c>
      <c r="F30" s="107">
        <v>1000</v>
      </c>
      <c r="G30" s="107"/>
      <c r="H30" s="107"/>
      <c r="P30" t="s">
        <v>12</v>
      </c>
      <c r="Q30">
        <v>1</v>
      </c>
      <c r="R30">
        <v>1</v>
      </c>
      <c r="S30">
        <v>-1</v>
      </c>
      <c r="T30">
        <v>1</v>
      </c>
      <c r="U30">
        <v>-1</v>
      </c>
      <c r="V30">
        <v>1</v>
      </c>
      <c r="W30">
        <v>1</v>
      </c>
      <c r="X30">
        <v>-1</v>
      </c>
      <c r="Y30">
        <v>-1</v>
      </c>
      <c r="Z30">
        <v>1</v>
      </c>
      <c r="AA30">
        <f>AVERAGE($Q$30:$Z$30)</f>
        <v>0.2</v>
      </c>
    </row>
    <row r="31" spans="1:214" x14ac:dyDescent="0.25">
      <c r="A31" s="105">
        <v>3</v>
      </c>
      <c r="B31" s="105">
        <v>10</v>
      </c>
      <c r="D31" s="107">
        <v>10</v>
      </c>
      <c r="E31" s="107">
        <v>50</v>
      </c>
      <c r="F31" s="107">
        <v>100</v>
      </c>
      <c r="G31" s="107"/>
      <c r="H31" s="107"/>
      <c r="P31" t="s">
        <v>13</v>
      </c>
      <c r="Q31">
        <v>1</v>
      </c>
      <c r="R31">
        <v>1</v>
      </c>
      <c r="S31">
        <v>-1</v>
      </c>
      <c r="T31">
        <v>1</v>
      </c>
      <c r="U31">
        <v>1</v>
      </c>
      <c r="V31">
        <v>1</v>
      </c>
      <c r="W31">
        <v>-1</v>
      </c>
      <c r="X31">
        <v>-1</v>
      </c>
      <c r="Y31">
        <v>1</v>
      </c>
      <c r="Z31">
        <v>1</v>
      </c>
      <c r="AA31">
        <f>AVERAGE($Q$31:$Z$31)</f>
        <v>0.4</v>
      </c>
    </row>
    <row r="32" spans="1:214" x14ac:dyDescent="0.25">
      <c r="A32" s="105">
        <v>4</v>
      </c>
      <c r="B32" s="105">
        <v>1</v>
      </c>
      <c r="D32" s="107">
        <v>20</v>
      </c>
      <c r="E32" s="107">
        <v>80</v>
      </c>
      <c r="F32" s="107">
        <v>150</v>
      </c>
      <c r="G32" s="107"/>
      <c r="H32" s="107"/>
      <c r="P32" t="s">
        <v>14</v>
      </c>
      <c r="Q32">
        <v>-1</v>
      </c>
      <c r="R32">
        <v>1</v>
      </c>
      <c r="S32">
        <v>1</v>
      </c>
      <c r="T32">
        <v>-1</v>
      </c>
      <c r="U32">
        <v>1</v>
      </c>
      <c r="V32">
        <v>1</v>
      </c>
      <c r="W32">
        <v>-1</v>
      </c>
      <c r="X32">
        <v>-1</v>
      </c>
      <c r="Y32">
        <v>-1</v>
      </c>
      <c r="Z32">
        <v>1</v>
      </c>
      <c r="AA32">
        <f>AVERAGE($Q$32:$Z$32)</f>
        <v>0</v>
      </c>
    </row>
    <row r="33" spans="1:30" x14ac:dyDescent="0.25">
      <c r="A33" s="105">
        <v>4</v>
      </c>
      <c r="B33" s="105">
        <v>2</v>
      </c>
      <c r="D33" s="107">
        <v>20</v>
      </c>
      <c r="E33" s="107">
        <v>40</v>
      </c>
      <c r="F33" s="107">
        <v>70</v>
      </c>
      <c r="G33" s="107"/>
      <c r="H33" s="107"/>
      <c r="P33" t="s">
        <v>79</v>
      </c>
      <c r="Q33">
        <f>AVERAGE($Q$19:$Q$32)</f>
        <v>-0.2857142857142857</v>
      </c>
      <c r="R33">
        <f>AVERAGE($R$19:$R$32)</f>
        <v>0.42857142857142855</v>
      </c>
      <c r="S33">
        <f>AVERAGE($S$19:$S$32)</f>
        <v>-0.14285714285714285</v>
      </c>
      <c r="T33">
        <f>AVERAGE($T$19:$T$32)</f>
        <v>0.2857142857142857</v>
      </c>
      <c r="U33">
        <f>AVERAGE($U$19:$U$32)</f>
        <v>0.42857142857142855</v>
      </c>
      <c r="V33">
        <f>AVERAGE($V$19:$V$32)</f>
        <v>0.8571428571428571</v>
      </c>
      <c r="W33">
        <f>AVERAGE($W$19:$W$32)</f>
        <v>-0.2857142857142857</v>
      </c>
      <c r="X33">
        <f>AVERAGE($X$19:$X$32)</f>
        <v>-0.5714285714285714</v>
      </c>
      <c r="Y33">
        <f>AVERAGE($Y$19:$Y$32)</f>
        <v>0.14285714285714285</v>
      </c>
      <c r="Z33">
        <f>AVERAGE($Z$19:$Z$32)</f>
        <v>0.8571428571428571</v>
      </c>
    </row>
    <row r="34" spans="1:30" x14ac:dyDescent="0.25">
      <c r="A34" s="105">
        <v>4</v>
      </c>
      <c r="B34" s="105">
        <v>3</v>
      </c>
      <c r="D34" s="107">
        <v>30</v>
      </c>
      <c r="E34" s="107">
        <v>50</v>
      </c>
      <c r="F34" s="107">
        <v>150</v>
      </c>
      <c r="G34" s="107"/>
      <c r="H34" s="107"/>
    </row>
    <row r="35" spans="1:30" x14ac:dyDescent="0.25">
      <c r="A35" s="105">
        <v>4</v>
      </c>
      <c r="B35" s="105">
        <v>4</v>
      </c>
      <c r="D35" s="107">
        <v>1000</v>
      </c>
      <c r="E35" s="107">
        <v>100000</v>
      </c>
      <c r="F35" s="107">
        <v>10000000</v>
      </c>
      <c r="G35" s="107"/>
      <c r="H35" s="107"/>
    </row>
    <row r="36" spans="1:30" x14ac:dyDescent="0.25">
      <c r="A36" s="105">
        <v>4</v>
      </c>
      <c r="B36" s="105">
        <v>5</v>
      </c>
      <c r="D36" s="107">
        <v>100</v>
      </c>
      <c r="E36" s="107">
        <v>1000</v>
      </c>
      <c r="F36" s="107">
        <v>10000</v>
      </c>
      <c r="G36" s="107"/>
      <c r="H36" s="107"/>
      <c r="P36" t="s">
        <v>99</v>
      </c>
      <c r="Q36" t="s">
        <v>81</v>
      </c>
      <c r="R36" t="s">
        <v>82</v>
      </c>
      <c r="S36" t="s">
        <v>83</v>
      </c>
      <c r="T36" t="s">
        <v>84</v>
      </c>
      <c r="U36" t="s">
        <v>85</v>
      </c>
      <c r="V36" t="s">
        <v>86</v>
      </c>
      <c r="W36" t="s">
        <v>87</v>
      </c>
      <c r="X36" t="s">
        <v>88</v>
      </c>
      <c r="Y36" t="s">
        <v>89</v>
      </c>
      <c r="Z36" t="s">
        <v>90</v>
      </c>
      <c r="AA36" t="s">
        <v>80</v>
      </c>
      <c r="AB36" t="s">
        <v>445</v>
      </c>
      <c r="AD36" t="s">
        <v>42</v>
      </c>
    </row>
    <row r="37" spans="1:30" x14ac:dyDescent="0.25">
      <c r="A37" s="105">
        <v>4</v>
      </c>
      <c r="B37" s="105">
        <v>6</v>
      </c>
      <c r="D37" s="107">
        <v>10</v>
      </c>
      <c r="E37" s="107">
        <v>100</v>
      </c>
      <c r="F37" s="107">
        <v>500</v>
      </c>
      <c r="G37" s="107"/>
      <c r="H37" s="107"/>
      <c r="P37" t="s">
        <v>1</v>
      </c>
      <c r="Q37">
        <v>1</v>
      </c>
      <c r="R37">
        <v>1</v>
      </c>
      <c r="S37">
        <v>-1</v>
      </c>
      <c r="T37">
        <v>-1</v>
      </c>
      <c r="U37">
        <v>-1</v>
      </c>
      <c r="V37">
        <v>1</v>
      </c>
      <c r="W37">
        <v>-1</v>
      </c>
      <c r="X37">
        <v>-1</v>
      </c>
      <c r="Y37">
        <v>1</v>
      </c>
      <c r="Z37">
        <v>-1</v>
      </c>
      <c r="AA37">
        <f>AVERAGE($Q$37:$Z$37)</f>
        <v>-0.2</v>
      </c>
      <c r="AB37" t="s">
        <v>52</v>
      </c>
      <c r="AC37">
        <f>VARP($Q$51:$Z$51)</f>
        <v>5.2244897959183668E-2</v>
      </c>
      <c r="AD37">
        <f>AC37/AC39</f>
        <v>5.6503825779870502E-2</v>
      </c>
    </row>
    <row r="38" spans="1:30" x14ac:dyDescent="0.25">
      <c r="A38" s="105">
        <v>4</v>
      </c>
      <c r="B38" s="105">
        <v>7</v>
      </c>
      <c r="D38" s="107">
        <v>5</v>
      </c>
      <c r="E38" s="107">
        <v>50</v>
      </c>
      <c r="F38" s="107">
        <v>100</v>
      </c>
      <c r="G38" s="107"/>
      <c r="H38" s="107"/>
      <c r="P38" t="s">
        <v>2</v>
      </c>
      <c r="Q38">
        <v>1</v>
      </c>
      <c r="R38">
        <v>1</v>
      </c>
      <c r="S38">
        <v>-1</v>
      </c>
      <c r="T38">
        <v>1</v>
      </c>
      <c r="U38">
        <v>1</v>
      </c>
      <c r="V38">
        <v>1</v>
      </c>
      <c r="W38">
        <v>1</v>
      </c>
      <c r="X38">
        <v>1</v>
      </c>
      <c r="Y38">
        <v>-1</v>
      </c>
      <c r="Z38">
        <v>-1</v>
      </c>
      <c r="AA38">
        <f>AVERAGE($Q$38:$Z$38)</f>
        <v>0.4</v>
      </c>
      <c r="AB38" t="s">
        <v>54</v>
      </c>
      <c r="AC38">
        <f>VARP($Z$37:$AA$51)</f>
        <v>0.45382707660947841</v>
      </c>
      <c r="AD38">
        <f>AC38/AC39</f>
        <v>0.49082239745139289</v>
      </c>
    </row>
    <row r="39" spans="1:30" x14ac:dyDescent="0.25">
      <c r="A39" s="105">
        <v>4</v>
      </c>
      <c r="B39" s="105">
        <v>8</v>
      </c>
      <c r="D39" s="107">
        <v>30</v>
      </c>
      <c r="E39" s="107">
        <v>45</v>
      </c>
      <c r="F39" s="107">
        <v>60</v>
      </c>
      <c r="G39" s="107"/>
      <c r="H39" s="107"/>
      <c r="P39" t="s">
        <v>3</v>
      </c>
      <c r="Q39">
        <v>-1</v>
      </c>
      <c r="R39">
        <v>-1</v>
      </c>
      <c r="S39">
        <v>-1</v>
      </c>
      <c r="T39">
        <v>-1</v>
      </c>
      <c r="U39">
        <v>1</v>
      </c>
      <c r="V39">
        <v>-1</v>
      </c>
      <c r="W39">
        <v>-1</v>
      </c>
      <c r="X39">
        <v>1</v>
      </c>
      <c r="Y39">
        <v>1</v>
      </c>
      <c r="Z39">
        <v>-1</v>
      </c>
      <c r="AA39">
        <f>AVERAGE($Q$39:$Z$39)</f>
        <v>-0.4</v>
      </c>
      <c r="AB39" t="s">
        <v>57</v>
      </c>
      <c r="AC39">
        <f>VARP($Q$37:$Z$51)</f>
        <v>0.92462585034013611</v>
      </c>
    </row>
    <row r="40" spans="1:30" x14ac:dyDescent="0.25">
      <c r="A40" s="105">
        <v>4</v>
      </c>
      <c r="B40" s="105">
        <v>9</v>
      </c>
      <c r="D40" s="107">
        <v>3</v>
      </c>
      <c r="E40" s="107">
        <v>10</v>
      </c>
      <c r="F40" s="107">
        <v>20</v>
      </c>
      <c r="G40" s="107"/>
      <c r="H40" s="107"/>
      <c r="P40" t="s">
        <v>4</v>
      </c>
      <c r="Q40">
        <v>1</v>
      </c>
      <c r="R40">
        <v>1</v>
      </c>
      <c r="S40">
        <v>1</v>
      </c>
      <c r="T40">
        <v>-1</v>
      </c>
      <c r="U40">
        <v>1</v>
      </c>
      <c r="V40">
        <v>-1</v>
      </c>
      <c r="W40">
        <v>1</v>
      </c>
      <c r="X40">
        <v>-1</v>
      </c>
      <c r="Y40">
        <v>-1</v>
      </c>
      <c r="Z40">
        <v>-1</v>
      </c>
      <c r="AA40">
        <f>AVERAGE($Q$40:$Z$40)</f>
        <v>0</v>
      </c>
      <c r="AB40" t="s">
        <v>77</v>
      </c>
      <c r="AC40">
        <f>AVERAGE($Q$37:$Z$51)</f>
        <v>-0.11428571428571425</v>
      </c>
    </row>
    <row r="41" spans="1:30" x14ac:dyDescent="0.25">
      <c r="A41" s="105">
        <v>4</v>
      </c>
      <c r="B41" s="105">
        <v>10</v>
      </c>
      <c r="D41" s="107">
        <v>5</v>
      </c>
      <c r="E41" s="107">
        <v>10</v>
      </c>
      <c r="F41" s="107">
        <v>20</v>
      </c>
      <c r="G41" s="107"/>
      <c r="H41" s="107"/>
      <c r="P41" t="s">
        <v>5</v>
      </c>
      <c r="Q41">
        <v>-1</v>
      </c>
      <c r="R41">
        <v>-1</v>
      </c>
      <c r="S41">
        <v>-1</v>
      </c>
      <c r="T41">
        <v>1</v>
      </c>
      <c r="U41">
        <v>-1</v>
      </c>
      <c r="V41">
        <v>1</v>
      </c>
      <c r="W41">
        <v>-1</v>
      </c>
      <c r="X41">
        <v>-1</v>
      </c>
      <c r="Y41">
        <v>-1</v>
      </c>
      <c r="Z41">
        <v>-1</v>
      </c>
      <c r="AA41">
        <f>AVERAGE($Q$41:$Z$41)</f>
        <v>-0.6</v>
      </c>
      <c r="AB41" t="s">
        <v>217</v>
      </c>
      <c r="AC41">
        <f>AC40*140</f>
        <v>-15.999999999999996</v>
      </c>
    </row>
    <row r="42" spans="1:30" x14ac:dyDescent="0.25">
      <c r="A42" s="105">
        <v>5</v>
      </c>
      <c r="B42" s="105">
        <v>1</v>
      </c>
      <c r="D42" s="107">
        <v>100</v>
      </c>
      <c r="E42" s="107">
        <v>500</v>
      </c>
      <c r="F42" s="107">
        <v>5000</v>
      </c>
      <c r="G42" s="107"/>
      <c r="H42" s="107"/>
      <c r="P42" t="s">
        <v>6</v>
      </c>
      <c r="Q42">
        <v>-1</v>
      </c>
      <c r="R42">
        <v>-1</v>
      </c>
      <c r="S42">
        <v>1</v>
      </c>
      <c r="T42">
        <v>-1</v>
      </c>
      <c r="U42">
        <v>-1</v>
      </c>
      <c r="V42">
        <v>1</v>
      </c>
      <c r="W42">
        <v>1</v>
      </c>
      <c r="X42">
        <v>-1</v>
      </c>
      <c r="Y42">
        <v>-1</v>
      </c>
      <c r="Z42">
        <v>-1</v>
      </c>
      <c r="AA42">
        <f>AVERAGE($Q$42:$Z$42)</f>
        <v>-0.4</v>
      </c>
      <c r="AB42" t="s">
        <v>220</v>
      </c>
      <c r="AC42">
        <f>(AC40+1)/2</f>
        <v>0.44285714285714289</v>
      </c>
    </row>
    <row r="43" spans="1:30" x14ac:dyDescent="0.25">
      <c r="A43" s="105">
        <v>5</v>
      </c>
      <c r="B43" s="105">
        <v>2</v>
      </c>
      <c r="D43" s="107">
        <v>10</v>
      </c>
      <c r="E43" s="107">
        <v>20</v>
      </c>
      <c r="F43" s="107">
        <v>30</v>
      </c>
      <c r="G43" s="107"/>
      <c r="H43" s="107"/>
      <c r="P43" t="s">
        <v>7</v>
      </c>
      <c r="Q43">
        <v>1</v>
      </c>
      <c r="R43">
        <v>1</v>
      </c>
      <c r="S43">
        <v>-1</v>
      </c>
      <c r="T43">
        <v>-1</v>
      </c>
      <c r="U43">
        <v>1</v>
      </c>
      <c r="V43">
        <v>1</v>
      </c>
      <c r="W43">
        <v>-1</v>
      </c>
      <c r="X43">
        <v>1</v>
      </c>
      <c r="Y43">
        <v>-1</v>
      </c>
      <c r="Z43">
        <v>-1</v>
      </c>
      <c r="AA43">
        <f>AVERAGE($Q$43:$Z$43)</f>
        <v>0</v>
      </c>
      <c r="AB43" t="s">
        <v>373</v>
      </c>
      <c r="AC43">
        <f>(AC42-(1-AC42))^2</f>
        <v>1.3061224489795914E-2</v>
      </c>
    </row>
    <row r="44" spans="1:30" x14ac:dyDescent="0.25">
      <c r="A44" s="105">
        <v>5</v>
      </c>
      <c r="B44" s="105">
        <v>3</v>
      </c>
      <c r="D44" s="107">
        <v>5</v>
      </c>
      <c r="E44" s="107">
        <v>10</v>
      </c>
      <c r="F44" s="107">
        <v>15</v>
      </c>
      <c r="G44" s="107"/>
      <c r="H44" s="107"/>
      <c r="P44" t="s">
        <v>8</v>
      </c>
      <c r="Q44">
        <v>-1</v>
      </c>
      <c r="R44">
        <v>1</v>
      </c>
      <c r="S44">
        <v>1</v>
      </c>
      <c r="T44">
        <v>-1</v>
      </c>
      <c r="U44">
        <v>-1</v>
      </c>
      <c r="V44">
        <v>-1</v>
      </c>
      <c r="W44">
        <v>1</v>
      </c>
      <c r="X44">
        <v>1</v>
      </c>
      <c r="Y44">
        <v>1</v>
      </c>
      <c r="Z44">
        <v>-1</v>
      </c>
      <c r="AA44">
        <f>AVERAGE($Q$44:$Z$44)</f>
        <v>0</v>
      </c>
    </row>
    <row r="45" spans="1:30" x14ac:dyDescent="0.25">
      <c r="A45" s="105">
        <v>5</v>
      </c>
      <c r="B45" s="105">
        <v>4</v>
      </c>
      <c r="D45" s="107">
        <v>10</v>
      </c>
      <c r="E45" s="107">
        <v>100</v>
      </c>
      <c r="F45" s="107">
        <v>200</v>
      </c>
      <c r="G45" s="107"/>
      <c r="H45" s="107"/>
      <c r="P45" t="s">
        <v>9</v>
      </c>
      <c r="Q45">
        <v>1</v>
      </c>
      <c r="R45">
        <v>-1</v>
      </c>
      <c r="S45">
        <v>1</v>
      </c>
      <c r="T45">
        <v>-1</v>
      </c>
      <c r="U45">
        <v>1</v>
      </c>
      <c r="V45">
        <v>1</v>
      </c>
      <c r="W45">
        <v>-1</v>
      </c>
      <c r="X45">
        <v>1</v>
      </c>
      <c r="Y45">
        <v>-1</v>
      </c>
      <c r="Z45">
        <v>1</v>
      </c>
      <c r="AA45">
        <f>AVERAGE($Q$45:$Z$45)</f>
        <v>0.2</v>
      </c>
    </row>
    <row r="46" spans="1:30" x14ac:dyDescent="0.25">
      <c r="A46" s="105">
        <v>5</v>
      </c>
      <c r="B46" s="105">
        <v>5</v>
      </c>
      <c r="D46" s="107">
        <v>1</v>
      </c>
      <c r="E46" s="107">
        <v>10</v>
      </c>
      <c r="F46" s="107">
        <v>100</v>
      </c>
      <c r="G46" s="107"/>
      <c r="H46" s="107"/>
      <c r="P46" t="s">
        <v>10</v>
      </c>
      <c r="Q46">
        <v>1</v>
      </c>
      <c r="R46">
        <v>-1</v>
      </c>
      <c r="S46">
        <v>1</v>
      </c>
      <c r="T46">
        <v>1</v>
      </c>
      <c r="U46">
        <v>1</v>
      </c>
      <c r="V46">
        <v>-1</v>
      </c>
      <c r="W46">
        <v>-1</v>
      </c>
      <c r="X46">
        <v>1</v>
      </c>
      <c r="Y46">
        <v>-1</v>
      </c>
      <c r="Z46">
        <v>1</v>
      </c>
      <c r="AA46">
        <f>AVERAGE($Q$46:$Z$46)</f>
        <v>0.2</v>
      </c>
    </row>
    <row r="47" spans="1:30" x14ac:dyDescent="0.25">
      <c r="A47" s="105">
        <v>5</v>
      </c>
      <c r="B47" s="105">
        <v>6</v>
      </c>
      <c r="D47" s="107">
        <v>100</v>
      </c>
      <c r="E47" s="107">
        <v>1000</v>
      </c>
      <c r="F47" s="107">
        <v>10000</v>
      </c>
      <c r="G47" s="107"/>
      <c r="H47" s="107"/>
      <c r="P47" t="s">
        <v>11</v>
      </c>
      <c r="Q47">
        <v>-1</v>
      </c>
      <c r="R47">
        <v>-1</v>
      </c>
      <c r="S47">
        <v>1</v>
      </c>
      <c r="T47">
        <v>-1</v>
      </c>
      <c r="U47">
        <v>-1</v>
      </c>
      <c r="V47">
        <v>-1</v>
      </c>
      <c r="W47">
        <v>1</v>
      </c>
      <c r="X47">
        <v>1</v>
      </c>
      <c r="Y47">
        <v>1</v>
      </c>
      <c r="Z47">
        <v>1</v>
      </c>
      <c r="AA47">
        <f>AVERAGE($Q$47:$Z$47)</f>
        <v>0</v>
      </c>
    </row>
    <row r="48" spans="1:30" x14ac:dyDescent="0.25">
      <c r="A48" s="105">
        <v>5</v>
      </c>
      <c r="B48" s="105">
        <v>7</v>
      </c>
      <c r="D48" s="107">
        <v>100</v>
      </c>
      <c r="E48" s="107">
        <v>500</v>
      </c>
      <c r="F48" s="107">
        <v>1000</v>
      </c>
      <c r="G48" s="107"/>
      <c r="H48" s="107"/>
      <c r="P48" t="s">
        <v>12</v>
      </c>
      <c r="Q48">
        <v>-1</v>
      </c>
      <c r="R48">
        <v>-1</v>
      </c>
      <c r="S48">
        <v>-1</v>
      </c>
      <c r="T48">
        <v>1</v>
      </c>
      <c r="U48">
        <v>-1</v>
      </c>
      <c r="V48">
        <v>-1</v>
      </c>
      <c r="W48">
        <v>1</v>
      </c>
      <c r="X48">
        <v>1</v>
      </c>
      <c r="Y48">
        <v>1</v>
      </c>
      <c r="Z48">
        <v>-1</v>
      </c>
      <c r="AA48">
        <f>AVERAGE($Q$48:$Z$48)</f>
        <v>-0.2</v>
      </c>
    </row>
    <row r="49" spans="1:30" x14ac:dyDescent="0.25">
      <c r="A49" s="105">
        <v>5</v>
      </c>
      <c r="B49" s="105">
        <v>8</v>
      </c>
      <c r="D49" s="107">
        <v>70</v>
      </c>
      <c r="E49" s="107">
        <v>80</v>
      </c>
      <c r="F49" s="107">
        <v>90</v>
      </c>
      <c r="G49" s="107"/>
      <c r="H49" s="107"/>
      <c r="P49" t="s">
        <v>13</v>
      </c>
      <c r="Q49">
        <v>1</v>
      </c>
      <c r="R49">
        <v>-1</v>
      </c>
      <c r="S49">
        <v>1</v>
      </c>
      <c r="T49">
        <v>-1</v>
      </c>
      <c r="U49">
        <v>-1</v>
      </c>
      <c r="V49">
        <v>-1</v>
      </c>
      <c r="W49">
        <v>-1</v>
      </c>
      <c r="X49">
        <v>1</v>
      </c>
      <c r="Y49">
        <v>-1</v>
      </c>
      <c r="Z49">
        <v>-1</v>
      </c>
      <c r="AA49">
        <f>AVERAGE($Q$49:$Z$49)</f>
        <v>-0.4</v>
      </c>
    </row>
    <row r="50" spans="1:30" x14ac:dyDescent="0.25">
      <c r="A50" s="105">
        <v>5</v>
      </c>
      <c r="B50" s="105">
        <v>9</v>
      </c>
      <c r="D50" s="107">
        <v>2</v>
      </c>
      <c r="E50" s="107">
        <v>10</v>
      </c>
      <c r="F50" s="107">
        <v>100</v>
      </c>
      <c r="G50" s="107"/>
      <c r="H50" s="107"/>
      <c r="P50" t="s">
        <v>14</v>
      </c>
      <c r="Q50">
        <v>-1</v>
      </c>
      <c r="R50">
        <v>-1</v>
      </c>
      <c r="S50">
        <v>-1</v>
      </c>
      <c r="T50">
        <v>1</v>
      </c>
      <c r="U50">
        <v>-1</v>
      </c>
      <c r="V50">
        <v>-1</v>
      </c>
      <c r="W50">
        <v>1</v>
      </c>
      <c r="X50">
        <v>1</v>
      </c>
      <c r="Y50">
        <v>-1</v>
      </c>
      <c r="Z50">
        <v>1</v>
      </c>
      <c r="AA50">
        <f>AVERAGE($Q$50:$Z$50)</f>
        <v>-0.2</v>
      </c>
    </row>
    <row r="51" spans="1:30" x14ac:dyDescent="0.25">
      <c r="A51" s="105">
        <v>5</v>
      </c>
      <c r="B51" s="105">
        <v>10</v>
      </c>
      <c r="D51" s="107">
        <v>50</v>
      </c>
      <c r="E51" s="107">
        <v>100</v>
      </c>
      <c r="F51" s="107">
        <v>200</v>
      </c>
      <c r="G51" s="107"/>
      <c r="H51" s="107"/>
      <c r="P51" t="s">
        <v>79</v>
      </c>
      <c r="Q51">
        <f>AVERAGE($Q$37:$Q$50)</f>
        <v>0</v>
      </c>
      <c r="R51">
        <f>AVERAGE($R$37:$R$50)</f>
        <v>-0.2857142857142857</v>
      </c>
      <c r="S51">
        <f>AVERAGE($S$37:$S$50)</f>
        <v>0</v>
      </c>
      <c r="T51">
        <f>AVERAGE($T$37:$T$50)</f>
        <v>-0.2857142857142857</v>
      </c>
      <c r="U51">
        <f>AVERAGE($U$37:$U$50)</f>
        <v>-0.14285714285714285</v>
      </c>
      <c r="V51">
        <f>AVERAGE($V$37:$V$50)</f>
        <v>-0.14285714285714285</v>
      </c>
      <c r="W51">
        <f>AVERAGE($W$37:$W$50)</f>
        <v>0</v>
      </c>
      <c r="X51">
        <f>AVERAGE($X$37:$X$50)</f>
        <v>0.42857142857142855</v>
      </c>
      <c r="Y51">
        <f>AVERAGE($Y$37:$Y$50)</f>
        <v>-0.2857142857142857</v>
      </c>
      <c r="Z51">
        <f>AVERAGE($Z$37:$Z$50)</f>
        <v>-0.42857142857142855</v>
      </c>
    </row>
    <row r="52" spans="1:30" x14ac:dyDescent="0.25">
      <c r="A52" s="105">
        <v>6</v>
      </c>
      <c r="B52" s="105">
        <v>1</v>
      </c>
      <c r="D52" s="107">
        <v>500</v>
      </c>
      <c r="E52" s="107">
        <v>1000</v>
      </c>
      <c r="F52" s="107">
        <v>3000</v>
      </c>
      <c r="G52" s="107"/>
      <c r="H52" s="107"/>
    </row>
    <row r="53" spans="1:30" x14ac:dyDescent="0.25">
      <c r="A53" s="105">
        <v>6</v>
      </c>
      <c r="B53" s="105">
        <v>2</v>
      </c>
      <c r="D53" s="107">
        <v>80</v>
      </c>
      <c r="E53" s="107">
        <v>90</v>
      </c>
      <c r="F53" s="107">
        <v>100</v>
      </c>
      <c r="G53" s="107"/>
      <c r="H53" s="107"/>
    </row>
    <row r="54" spans="1:30" x14ac:dyDescent="0.25">
      <c r="A54" s="105">
        <v>6</v>
      </c>
      <c r="B54" s="105">
        <v>3</v>
      </c>
      <c r="D54" s="107">
        <v>30</v>
      </c>
      <c r="E54" s="107">
        <v>80</v>
      </c>
      <c r="F54" s="107">
        <v>150</v>
      </c>
      <c r="G54" s="107"/>
      <c r="H54" s="107"/>
      <c r="P54" t="s">
        <v>218</v>
      </c>
      <c r="Q54" t="s">
        <v>81</v>
      </c>
      <c r="R54" t="s">
        <v>82</v>
      </c>
      <c r="S54" t="s">
        <v>83</v>
      </c>
      <c r="T54" t="s">
        <v>84</v>
      </c>
      <c r="U54" t="s">
        <v>85</v>
      </c>
      <c r="V54" t="s">
        <v>86</v>
      </c>
      <c r="W54" t="s">
        <v>87</v>
      </c>
      <c r="X54" t="s">
        <v>88</v>
      </c>
      <c r="Y54" t="s">
        <v>89</v>
      </c>
      <c r="Z54" t="s">
        <v>90</v>
      </c>
      <c r="AA54" t="s">
        <v>80</v>
      </c>
      <c r="AB54" t="s">
        <v>445</v>
      </c>
      <c r="AD54" t="s">
        <v>42</v>
      </c>
    </row>
    <row r="55" spans="1:30" x14ac:dyDescent="0.25">
      <c r="A55" s="105">
        <v>6</v>
      </c>
      <c r="B55" s="105">
        <v>4</v>
      </c>
      <c r="D55" s="107">
        <v>1</v>
      </c>
      <c r="E55" s="107">
        <v>5</v>
      </c>
      <c r="F55" s="107">
        <v>10</v>
      </c>
      <c r="G55" s="107"/>
      <c r="H55" s="107"/>
      <c r="P55" t="s">
        <v>1</v>
      </c>
      <c r="Q55">
        <v>0.54545454545454541</v>
      </c>
      <c r="R55">
        <v>0.25</v>
      </c>
      <c r="S55">
        <v>0.63636363636363635</v>
      </c>
      <c r="T55">
        <v>0.25</v>
      </c>
      <c r="U55">
        <v>0.98611111111111116</v>
      </c>
      <c r="V55">
        <v>0.60861056751467713</v>
      </c>
      <c r="W55">
        <v>0.83333333333333337</v>
      </c>
      <c r="X55">
        <v>0.42857142857142855</v>
      </c>
      <c r="Y55">
        <v>0.5</v>
      </c>
      <c r="Z55">
        <v>0.8</v>
      </c>
      <c r="AA55">
        <f>AVERAGE($Q$55:$Z$55)</f>
        <v>0.58384446223487318</v>
      </c>
      <c r="AB55" t="s">
        <v>52</v>
      </c>
      <c r="AC55">
        <f>VARP($Q$69:$Z$69)</f>
        <v>31666.396600387525</v>
      </c>
      <c r="AD55">
        <f>AC55/AC57</f>
        <v>6.4350687448590072E-2</v>
      </c>
    </row>
    <row r="56" spans="1:30" x14ac:dyDescent="0.25">
      <c r="A56" s="105">
        <v>6</v>
      </c>
      <c r="B56" s="105">
        <v>5</v>
      </c>
      <c r="D56" s="107">
        <v>300</v>
      </c>
      <c r="E56" s="107">
        <v>1500</v>
      </c>
      <c r="F56" s="107">
        <v>3000</v>
      </c>
      <c r="G56" s="107"/>
      <c r="H56" s="107"/>
      <c r="P56" t="s">
        <v>2</v>
      </c>
      <c r="Q56">
        <v>0.77272727272727271</v>
      </c>
      <c r="R56">
        <v>0.5</v>
      </c>
      <c r="S56">
        <v>17.181818181818183</v>
      </c>
      <c r="T56">
        <v>0.16666666666666666</v>
      </c>
      <c r="U56">
        <v>0.97222222222222221</v>
      </c>
      <c r="V56">
        <v>2.1526418786692758E-2</v>
      </c>
      <c r="W56">
        <v>2.3333333333333335</v>
      </c>
      <c r="X56">
        <v>0.90476190476190477</v>
      </c>
      <c r="Y56">
        <v>1.5</v>
      </c>
      <c r="Z56">
        <v>11</v>
      </c>
      <c r="AA56">
        <f>AVERAGE($Q$56:$Z$56)</f>
        <v>3.5353056000316272</v>
      </c>
      <c r="AB56" t="s">
        <v>54</v>
      </c>
      <c r="AC56">
        <f>VARP($AA$55:$AA$68)</f>
        <v>45783.362549506492</v>
      </c>
      <c r="AD56">
        <f>AC56/AC57</f>
        <v>9.3038399377993061E-2</v>
      </c>
    </row>
    <row r="57" spans="1:30" x14ac:dyDescent="0.25">
      <c r="A57" s="105">
        <v>6</v>
      </c>
      <c r="B57" s="105">
        <v>6</v>
      </c>
      <c r="D57" s="107">
        <v>500</v>
      </c>
      <c r="E57" s="107">
        <v>2000</v>
      </c>
      <c r="F57" s="107">
        <v>10000</v>
      </c>
      <c r="G57" s="107"/>
      <c r="H57" s="107"/>
      <c r="P57" t="s">
        <v>3</v>
      </c>
      <c r="Q57">
        <v>21.727272727272727</v>
      </c>
      <c r="R57">
        <v>0.75</v>
      </c>
      <c r="S57">
        <v>8.0909090909090917</v>
      </c>
      <c r="T57">
        <v>0.99916666666666665</v>
      </c>
      <c r="U57">
        <v>0.44444444444444442</v>
      </c>
      <c r="V57">
        <v>0.98043052837573386</v>
      </c>
      <c r="W57">
        <v>0.8833333333333333</v>
      </c>
      <c r="X57">
        <v>0.19047619047619047</v>
      </c>
      <c r="Y57">
        <v>0.5</v>
      </c>
      <c r="Z57">
        <v>0.8</v>
      </c>
      <c r="AA57">
        <f>AVERAGE($Q$57:$Z$57)</f>
        <v>3.5366032981478184</v>
      </c>
      <c r="AB57" t="s">
        <v>57</v>
      </c>
      <c r="AC57">
        <f>VARP($Q$55:$Z$68)</f>
        <v>492091.03827656677</v>
      </c>
    </row>
    <row r="58" spans="1:30" x14ac:dyDescent="0.25">
      <c r="A58" s="105">
        <v>6</v>
      </c>
      <c r="B58" s="105">
        <v>7</v>
      </c>
      <c r="D58" s="107">
        <v>50</v>
      </c>
      <c r="E58" s="107">
        <v>70</v>
      </c>
      <c r="F58" s="107">
        <v>100</v>
      </c>
      <c r="G58" s="107"/>
      <c r="H58" s="107"/>
      <c r="P58" t="s">
        <v>4</v>
      </c>
      <c r="Q58">
        <v>0.81818181818181823</v>
      </c>
      <c r="R58">
        <v>0</v>
      </c>
      <c r="S58">
        <v>9.0909090909090912E-2</v>
      </c>
      <c r="T58">
        <v>8332.3333333333339</v>
      </c>
      <c r="U58">
        <v>0.72222222222222221</v>
      </c>
      <c r="V58">
        <v>0.98043052837573386</v>
      </c>
      <c r="W58">
        <v>0.16666666666666666</v>
      </c>
      <c r="X58">
        <v>1.1428571428571428</v>
      </c>
      <c r="Y58">
        <v>0.95</v>
      </c>
      <c r="Z58">
        <v>0.96</v>
      </c>
      <c r="AA58">
        <f>AVERAGE($Q$58:$Z$58)</f>
        <v>833.8164600802545</v>
      </c>
      <c r="AB58" t="s">
        <v>384</v>
      </c>
      <c r="AC58">
        <f>AVERAGE($Q$55:$Z$68)</f>
        <v>62.364303900375006</v>
      </c>
    </row>
    <row r="59" spans="1:30" x14ac:dyDescent="0.25">
      <c r="A59" s="105">
        <v>6</v>
      </c>
      <c r="B59" s="105">
        <v>8</v>
      </c>
      <c r="D59" s="107">
        <v>27</v>
      </c>
      <c r="E59" s="107">
        <v>32</v>
      </c>
      <c r="F59" s="107">
        <v>33</v>
      </c>
      <c r="G59" s="107"/>
      <c r="H59" s="107"/>
      <c r="P59" t="s">
        <v>5</v>
      </c>
      <c r="Q59">
        <v>10.363636363636363</v>
      </c>
      <c r="R59">
        <v>0.5</v>
      </c>
      <c r="S59">
        <v>0.81818181818181823</v>
      </c>
      <c r="T59">
        <v>7.333333333333333</v>
      </c>
      <c r="U59">
        <v>0.99722222222222223</v>
      </c>
      <c r="V59">
        <v>0.80430528375733856</v>
      </c>
      <c r="W59">
        <v>7.333333333333333</v>
      </c>
      <c r="X59">
        <v>2.8095238095238093</v>
      </c>
      <c r="Y59">
        <v>0.95</v>
      </c>
      <c r="Z59">
        <v>0.6</v>
      </c>
      <c r="AA59">
        <f>AVERAGE($Q$59:$Z$59)</f>
        <v>3.2509536163988217</v>
      </c>
      <c r="AB59" t="s">
        <v>385</v>
      </c>
      <c r="AC59">
        <f>AC58*140</f>
        <v>8731.0025460525012</v>
      </c>
    </row>
    <row r="60" spans="1:30" x14ac:dyDescent="0.25">
      <c r="A60" s="105">
        <v>6</v>
      </c>
      <c r="B60" s="105">
        <v>9</v>
      </c>
      <c r="D60" s="107">
        <v>30</v>
      </c>
      <c r="E60" s="107">
        <v>60</v>
      </c>
      <c r="F60" s="107">
        <v>100</v>
      </c>
      <c r="G60" s="107"/>
      <c r="H60" s="107"/>
      <c r="P60" t="s">
        <v>6</v>
      </c>
      <c r="Q60">
        <v>21.727272727272727</v>
      </c>
      <c r="R60">
        <v>1.25</v>
      </c>
      <c r="S60">
        <v>0.45454545454545453</v>
      </c>
      <c r="T60">
        <v>0.58333333333333337</v>
      </c>
      <c r="U60">
        <v>0.58333333333333337</v>
      </c>
      <c r="V60">
        <v>0.60861056751467713</v>
      </c>
      <c r="W60">
        <v>0.16666666666666666</v>
      </c>
      <c r="X60">
        <v>0.52380952380952384</v>
      </c>
      <c r="Y60">
        <v>0.7</v>
      </c>
      <c r="Z60">
        <v>0.96</v>
      </c>
      <c r="AA60">
        <f>AVERAGE($Q$60:$Z$60)</f>
        <v>2.7557571606475717</v>
      </c>
    </row>
    <row r="61" spans="1:30" x14ac:dyDescent="0.25">
      <c r="A61" s="105">
        <v>6</v>
      </c>
      <c r="B61" s="105">
        <v>10</v>
      </c>
      <c r="D61" s="107">
        <v>5</v>
      </c>
      <c r="E61" s="107">
        <v>10</v>
      </c>
      <c r="F61" s="107">
        <v>20</v>
      </c>
      <c r="G61" s="107"/>
      <c r="H61" s="107"/>
      <c r="P61" t="s">
        <v>7</v>
      </c>
      <c r="Q61">
        <v>1.2727272727272727</v>
      </c>
      <c r="R61">
        <v>0.5</v>
      </c>
      <c r="S61">
        <v>3.5454545454545454</v>
      </c>
      <c r="T61">
        <v>0.83333333333333337</v>
      </c>
      <c r="U61">
        <v>0.30555555555555558</v>
      </c>
      <c r="V61">
        <v>0.95694716242661448</v>
      </c>
      <c r="W61">
        <v>0.83333333333333337</v>
      </c>
      <c r="X61">
        <v>4.7619047619047616E-2</v>
      </c>
      <c r="Y61">
        <v>0.8</v>
      </c>
      <c r="Z61">
        <v>0.8</v>
      </c>
      <c r="AA61">
        <f>AVERAGE($Q$61:$Z$61)</f>
        <v>0.98949702504497039</v>
      </c>
    </row>
    <row r="62" spans="1:30" x14ac:dyDescent="0.25">
      <c r="A62" s="105">
        <v>7</v>
      </c>
      <c r="B62" s="105">
        <v>1</v>
      </c>
      <c r="D62" s="107">
        <v>10</v>
      </c>
      <c r="E62" s="107">
        <v>100</v>
      </c>
      <c r="F62" s="107">
        <v>500</v>
      </c>
      <c r="G62" s="107"/>
      <c r="H62" s="107"/>
      <c r="P62" t="s">
        <v>8</v>
      </c>
      <c r="Q62">
        <v>21.727272727272727</v>
      </c>
      <c r="R62">
        <v>0.6</v>
      </c>
      <c r="S62">
        <v>4.4545454545454541</v>
      </c>
      <c r="T62">
        <v>0.91666666666666663</v>
      </c>
      <c r="U62">
        <v>26.777777777777779</v>
      </c>
      <c r="V62">
        <v>0.60861056751467713</v>
      </c>
      <c r="W62">
        <v>0.33333333333333331</v>
      </c>
      <c r="X62">
        <v>0.42857142857142855</v>
      </c>
      <c r="Y62">
        <v>0.5</v>
      </c>
      <c r="Z62">
        <v>0.88</v>
      </c>
      <c r="AA62">
        <f>AVERAGE($Q$62:$Z$62)</f>
        <v>5.7226777955682069</v>
      </c>
    </row>
    <row r="63" spans="1:30" x14ac:dyDescent="0.25">
      <c r="A63" s="105">
        <v>7</v>
      </c>
      <c r="B63" s="105">
        <v>2</v>
      </c>
      <c r="D63" s="107">
        <v>39</v>
      </c>
      <c r="E63" s="107">
        <v>60</v>
      </c>
      <c r="F63" s="107">
        <v>80</v>
      </c>
      <c r="G63" s="107"/>
      <c r="H63" s="107"/>
      <c r="P63" t="s">
        <v>9</v>
      </c>
      <c r="Q63">
        <v>9.0909090909090912E-2</v>
      </c>
      <c r="R63">
        <v>0.9</v>
      </c>
      <c r="S63">
        <v>9.0909090909090912E-2</v>
      </c>
      <c r="T63">
        <v>0.58333333333333337</v>
      </c>
      <c r="U63">
        <v>26.777777777777779</v>
      </c>
      <c r="V63">
        <v>0.2172211350293542</v>
      </c>
      <c r="W63">
        <v>1.5</v>
      </c>
      <c r="X63">
        <v>4.7619047619047616E-2</v>
      </c>
      <c r="Y63">
        <v>0.5</v>
      </c>
      <c r="Z63">
        <v>0.4</v>
      </c>
      <c r="AA63">
        <f>AVERAGE($Q$63:$Z$63)</f>
        <v>3.1107769475577696</v>
      </c>
    </row>
    <row r="64" spans="1:30" x14ac:dyDescent="0.25">
      <c r="A64" s="105">
        <v>7</v>
      </c>
      <c r="B64" s="105">
        <v>3</v>
      </c>
      <c r="D64" s="107">
        <v>100</v>
      </c>
      <c r="E64" s="107">
        <v>250</v>
      </c>
      <c r="F64" s="107">
        <v>300</v>
      </c>
      <c r="G64" s="107"/>
      <c r="H64" s="107"/>
      <c r="P64" t="s">
        <v>10</v>
      </c>
      <c r="Q64">
        <v>0.13636363636363635</v>
      </c>
      <c r="R64">
        <v>0.8</v>
      </c>
      <c r="S64">
        <v>0.36363636363636365</v>
      </c>
      <c r="T64">
        <v>0.16666666666666666</v>
      </c>
      <c r="U64">
        <v>0.16666666666666666</v>
      </c>
      <c r="V64">
        <v>0.60861056751467713</v>
      </c>
      <c r="W64">
        <v>1</v>
      </c>
      <c r="X64">
        <v>0.19047619047619047</v>
      </c>
      <c r="Y64">
        <v>0.5</v>
      </c>
      <c r="Z64">
        <v>0.2</v>
      </c>
      <c r="AA64">
        <f>AVERAGE($Q$64:$Z$64)</f>
        <v>0.41324200913242015</v>
      </c>
    </row>
    <row r="65" spans="1:27" x14ac:dyDescent="0.25">
      <c r="A65" s="105">
        <v>7</v>
      </c>
      <c r="B65" s="105">
        <v>4</v>
      </c>
      <c r="D65" s="107">
        <v>0.5</v>
      </c>
      <c r="E65" s="107">
        <v>2</v>
      </c>
      <c r="F65" s="107">
        <v>3</v>
      </c>
      <c r="G65" s="107"/>
      <c r="H65" s="107"/>
      <c r="P65" t="s">
        <v>11</v>
      </c>
      <c r="Q65">
        <v>1.2727272727272727</v>
      </c>
      <c r="R65">
        <v>0.625</v>
      </c>
      <c r="S65">
        <v>0.81818181818181823</v>
      </c>
      <c r="T65">
        <v>0.58333333333333337</v>
      </c>
      <c r="U65">
        <v>68.444444444444443</v>
      </c>
      <c r="V65">
        <v>0.98043052837573386</v>
      </c>
      <c r="W65">
        <v>0.66666666666666663</v>
      </c>
      <c r="X65">
        <v>4.7619047619047616E-2</v>
      </c>
      <c r="Y65">
        <v>0</v>
      </c>
      <c r="Z65">
        <v>0.2</v>
      </c>
      <c r="AA65">
        <f>AVERAGE($Q$65:$Z$65)</f>
        <v>7.3638403111348323</v>
      </c>
    </row>
    <row r="66" spans="1:27" x14ac:dyDescent="0.25">
      <c r="A66" s="105">
        <v>7</v>
      </c>
      <c r="B66" s="105">
        <v>5</v>
      </c>
      <c r="D66" s="107">
        <v>1000</v>
      </c>
      <c r="E66" s="107">
        <v>2500</v>
      </c>
      <c r="F66" s="107">
        <v>5000</v>
      </c>
      <c r="G66" s="107"/>
      <c r="H66" s="107"/>
      <c r="P66" t="s">
        <v>12</v>
      </c>
      <c r="Q66">
        <v>0.95454545454545459</v>
      </c>
      <c r="R66">
        <v>0.9</v>
      </c>
      <c r="S66">
        <v>26.272727272727273</v>
      </c>
      <c r="T66">
        <v>0.16666666666666666</v>
      </c>
      <c r="U66">
        <v>12.888888888888889</v>
      </c>
      <c r="V66">
        <v>0.94129158512720157</v>
      </c>
      <c r="W66">
        <v>0.16666666666666666</v>
      </c>
      <c r="X66">
        <v>0.42857142857142855</v>
      </c>
      <c r="Y66">
        <v>0</v>
      </c>
      <c r="Z66">
        <v>0.92</v>
      </c>
      <c r="AA66">
        <f>AVERAGE($Q$66:$Z$66)</f>
        <v>4.3639357963193586</v>
      </c>
    </row>
    <row r="67" spans="1:27" x14ac:dyDescent="0.25">
      <c r="A67" s="105">
        <v>7</v>
      </c>
      <c r="B67" s="105">
        <v>6</v>
      </c>
      <c r="D67" s="107">
        <v>1000</v>
      </c>
      <c r="E67" s="107">
        <v>10000</v>
      </c>
      <c r="F67" s="107">
        <v>30000</v>
      </c>
      <c r="G67" s="107"/>
      <c r="H67" s="107"/>
      <c r="P67" t="s">
        <v>13</v>
      </c>
      <c r="Q67">
        <v>0.77272727272727271</v>
      </c>
      <c r="R67">
        <v>0.8</v>
      </c>
      <c r="S67">
        <v>9.0909090909090912E-2</v>
      </c>
      <c r="T67">
        <v>0.83333333333333337</v>
      </c>
      <c r="U67">
        <v>0.99969444444444444</v>
      </c>
      <c r="V67">
        <v>0.98043052837573386</v>
      </c>
      <c r="W67">
        <v>15.666666666666666</v>
      </c>
      <c r="X67">
        <v>1.1428571428571428</v>
      </c>
      <c r="Y67">
        <v>0.85</v>
      </c>
      <c r="Z67">
        <v>0.8</v>
      </c>
      <c r="AA67">
        <f>AVERAGE($Q$67:$Z$67)</f>
        <v>2.2936618479313688</v>
      </c>
    </row>
    <row r="68" spans="1:27" x14ac:dyDescent="0.25">
      <c r="A68" s="105">
        <v>7</v>
      </c>
      <c r="B68" s="105">
        <v>7</v>
      </c>
      <c r="D68" s="107">
        <v>5</v>
      </c>
      <c r="E68" s="107">
        <v>10</v>
      </c>
      <c r="F68" s="107">
        <v>15</v>
      </c>
      <c r="G68" s="107"/>
      <c r="H68" s="107"/>
      <c r="P68" t="s">
        <v>14</v>
      </c>
      <c r="Q68">
        <v>3.5454545454545454</v>
      </c>
      <c r="R68">
        <v>0.625</v>
      </c>
      <c r="S68">
        <v>0.81818181818181823</v>
      </c>
      <c r="T68">
        <v>0.25</v>
      </c>
      <c r="U68">
        <v>0.99861111111111112</v>
      </c>
      <c r="V68">
        <v>0.99021526418786687</v>
      </c>
      <c r="W68">
        <v>0.66666666666666663</v>
      </c>
      <c r="X68">
        <v>1.1428571428571428</v>
      </c>
      <c r="Y68">
        <v>4</v>
      </c>
      <c r="Z68">
        <v>0.6</v>
      </c>
      <c r="AA68">
        <f>AVERAGE($Q$68:$Z$68)</f>
        <v>1.3636986548459151</v>
      </c>
    </row>
    <row r="69" spans="1:27" x14ac:dyDescent="0.25">
      <c r="A69" s="105">
        <v>7</v>
      </c>
      <c r="B69" s="105">
        <v>8</v>
      </c>
      <c r="D69" s="107">
        <v>15</v>
      </c>
      <c r="E69" s="107">
        <v>20</v>
      </c>
      <c r="F69" s="107">
        <v>25</v>
      </c>
      <c r="G69" s="107"/>
      <c r="H69" s="107"/>
      <c r="P69" t="s">
        <v>79</v>
      </c>
      <c r="Q69">
        <f>AVERAGE($Q$55:$Q$68)</f>
        <v>6.1233766233766218</v>
      </c>
      <c r="R69">
        <f>AVERAGE($R$55:$R$68)</f>
        <v>0.6428571428571429</v>
      </c>
      <c r="S69">
        <f>AVERAGE($S$55:$S$68)</f>
        <v>4.5519480519480533</v>
      </c>
      <c r="T69">
        <f>AVERAGE($T$55:$T$68)</f>
        <v>596.14279761904777</v>
      </c>
      <c r="U69">
        <f>AVERAGE($U$55:$U$68)</f>
        <v>10.147498015873015</v>
      </c>
      <c r="V69">
        <f>AVERAGE($V$55:$V$68)</f>
        <v>0.73483365949119384</v>
      </c>
      <c r="W69">
        <f>AVERAGE($W$55:$W$68)</f>
        <v>2.3249999999999997</v>
      </c>
      <c r="X69">
        <f>AVERAGE($X$55:$X$68)</f>
        <v>0.6768707482993197</v>
      </c>
      <c r="Y69">
        <f>AVERAGE($Y$55:$Y$68)</f>
        <v>0.875</v>
      </c>
      <c r="Z69">
        <f>AVERAGE($Z$55:$Z$68)</f>
        <v>1.422857142857143</v>
      </c>
    </row>
    <row r="70" spans="1:27" x14ac:dyDescent="0.25">
      <c r="A70" s="105">
        <v>7</v>
      </c>
      <c r="B70" s="105">
        <v>9</v>
      </c>
      <c r="D70" s="107">
        <v>30</v>
      </c>
      <c r="E70" s="107">
        <v>40</v>
      </c>
      <c r="F70" s="107">
        <v>50</v>
      </c>
      <c r="G70" s="107"/>
      <c r="H70" s="107"/>
    </row>
    <row r="71" spans="1:27" x14ac:dyDescent="0.25">
      <c r="A71" s="105">
        <v>7</v>
      </c>
      <c r="B71" s="105">
        <v>10</v>
      </c>
      <c r="D71" s="107">
        <v>30</v>
      </c>
      <c r="E71" s="107">
        <v>50</v>
      </c>
      <c r="F71" s="107">
        <v>100</v>
      </c>
      <c r="G71" s="107"/>
      <c r="H71" s="107"/>
    </row>
    <row r="72" spans="1:27" x14ac:dyDescent="0.25">
      <c r="A72" s="105">
        <v>8</v>
      </c>
      <c r="B72" s="105">
        <v>1</v>
      </c>
      <c r="D72" s="107">
        <v>200</v>
      </c>
      <c r="E72" s="107">
        <v>1000</v>
      </c>
      <c r="F72" s="107">
        <v>5000</v>
      </c>
      <c r="G72" s="107"/>
      <c r="H72" s="107"/>
    </row>
    <row r="73" spans="1:27" x14ac:dyDescent="0.25">
      <c r="A73" s="105">
        <v>8</v>
      </c>
      <c r="B73" s="105">
        <v>2</v>
      </c>
      <c r="D73" s="107">
        <v>0.04</v>
      </c>
      <c r="E73" s="107">
        <v>16</v>
      </c>
      <c r="F73" s="107">
        <v>50</v>
      </c>
      <c r="G73" s="107"/>
      <c r="H73" s="107"/>
    </row>
    <row r="74" spans="1:27" x14ac:dyDescent="0.25">
      <c r="A74" s="105">
        <v>8</v>
      </c>
      <c r="B74" s="105">
        <v>3</v>
      </c>
      <c r="D74" s="107">
        <v>50</v>
      </c>
      <c r="E74" s="107">
        <v>300</v>
      </c>
      <c r="F74" s="107">
        <v>600</v>
      </c>
      <c r="G74" s="107"/>
      <c r="H74" s="107"/>
    </row>
    <row r="75" spans="1:27" x14ac:dyDescent="0.25">
      <c r="A75" s="105">
        <v>8</v>
      </c>
      <c r="B75" s="105">
        <v>4</v>
      </c>
      <c r="D75" s="107">
        <v>0.1</v>
      </c>
      <c r="E75" s="107">
        <v>1</v>
      </c>
      <c r="F75" s="107">
        <v>10</v>
      </c>
      <c r="G75" s="107"/>
      <c r="H75" s="107"/>
    </row>
    <row r="76" spans="1:27" x14ac:dyDescent="0.25">
      <c r="A76" s="105">
        <v>8</v>
      </c>
      <c r="B76" s="105">
        <v>5</v>
      </c>
      <c r="D76" s="107">
        <v>10000</v>
      </c>
      <c r="E76" s="107">
        <v>100000</v>
      </c>
      <c r="F76" s="107">
        <v>1000000</v>
      </c>
      <c r="G76" s="107"/>
      <c r="H76" s="107"/>
    </row>
    <row r="77" spans="1:27" x14ac:dyDescent="0.25">
      <c r="A77" s="105">
        <v>8</v>
      </c>
      <c r="B77" s="105">
        <v>6</v>
      </c>
      <c r="D77" s="107">
        <v>50</v>
      </c>
      <c r="E77" s="107">
        <v>2000</v>
      </c>
      <c r="F77" s="107">
        <v>5000</v>
      </c>
      <c r="G77" s="107"/>
      <c r="H77" s="107"/>
    </row>
    <row r="78" spans="1:27" x14ac:dyDescent="0.25">
      <c r="A78" s="105">
        <v>8</v>
      </c>
      <c r="B78" s="105">
        <v>7</v>
      </c>
      <c r="D78" s="107">
        <v>40</v>
      </c>
      <c r="E78" s="107">
        <v>80</v>
      </c>
      <c r="F78" s="107">
        <v>160</v>
      </c>
      <c r="G78" s="107"/>
      <c r="H78" s="107"/>
    </row>
    <row r="79" spans="1:27" x14ac:dyDescent="0.25">
      <c r="A79" s="105">
        <v>8</v>
      </c>
      <c r="B79" s="105">
        <v>8</v>
      </c>
      <c r="D79" s="107">
        <v>15</v>
      </c>
      <c r="E79" s="107">
        <v>30</v>
      </c>
      <c r="F79" s="107">
        <v>45</v>
      </c>
      <c r="G79" s="107"/>
      <c r="H79" s="107"/>
    </row>
    <row r="80" spans="1:27" x14ac:dyDescent="0.25">
      <c r="A80" s="105">
        <v>8</v>
      </c>
      <c r="B80" s="105">
        <v>9</v>
      </c>
      <c r="D80" s="107">
        <v>100</v>
      </c>
      <c r="E80" s="107">
        <v>300</v>
      </c>
      <c r="F80" s="107">
        <v>600</v>
      </c>
      <c r="G80" s="107"/>
      <c r="H80" s="107"/>
    </row>
    <row r="81" spans="1:8" x14ac:dyDescent="0.25">
      <c r="A81" s="105">
        <v>8</v>
      </c>
      <c r="B81" s="105">
        <v>10</v>
      </c>
      <c r="D81" s="107">
        <v>10</v>
      </c>
      <c r="E81" s="107">
        <v>30</v>
      </c>
      <c r="F81" s="107">
        <v>60</v>
      </c>
      <c r="G81" s="107"/>
      <c r="H81" s="107"/>
    </row>
    <row r="82" spans="1:8" x14ac:dyDescent="0.25">
      <c r="A82" s="105">
        <v>9</v>
      </c>
      <c r="B82" s="105">
        <v>1</v>
      </c>
      <c r="D82" s="107">
        <v>20</v>
      </c>
      <c r="E82" s="107">
        <v>40</v>
      </c>
      <c r="F82" s="107">
        <v>100</v>
      </c>
      <c r="G82" s="107"/>
      <c r="H82" s="107"/>
    </row>
    <row r="83" spans="1:8" x14ac:dyDescent="0.25">
      <c r="A83" s="105">
        <v>9</v>
      </c>
      <c r="B83" s="105">
        <v>2</v>
      </c>
      <c r="D83" s="107">
        <v>2</v>
      </c>
      <c r="E83" s="107">
        <v>4</v>
      </c>
      <c r="F83" s="107">
        <v>10</v>
      </c>
      <c r="G83" s="107"/>
      <c r="H83" s="107"/>
    </row>
    <row r="84" spans="1:8" x14ac:dyDescent="0.25">
      <c r="A84" s="105">
        <v>9</v>
      </c>
      <c r="B84" s="105">
        <v>3</v>
      </c>
      <c r="D84" s="107">
        <v>30</v>
      </c>
      <c r="E84" s="107">
        <v>50</v>
      </c>
      <c r="F84" s="107">
        <v>70</v>
      </c>
      <c r="G84" s="107"/>
      <c r="H84" s="107"/>
    </row>
    <row r="85" spans="1:8" x14ac:dyDescent="0.25">
      <c r="A85" s="105">
        <v>9</v>
      </c>
      <c r="B85" s="105">
        <v>4</v>
      </c>
      <c r="D85" s="107">
        <v>2</v>
      </c>
      <c r="E85" s="107">
        <v>5</v>
      </c>
      <c r="F85" s="107">
        <v>10</v>
      </c>
      <c r="G85" s="107"/>
      <c r="H85" s="107"/>
    </row>
    <row r="86" spans="1:8" x14ac:dyDescent="0.25">
      <c r="A86" s="105">
        <v>9</v>
      </c>
      <c r="B86" s="105">
        <v>5</v>
      </c>
      <c r="D86" s="107">
        <v>1</v>
      </c>
      <c r="E86" s="107">
        <v>100000</v>
      </c>
      <c r="F86" s="107">
        <v>1000000000</v>
      </c>
      <c r="G86" s="107"/>
      <c r="H86" s="107"/>
    </row>
    <row r="87" spans="1:8" x14ac:dyDescent="0.25">
      <c r="A87" s="105">
        <v>9</v>
      </c>
      <c r="B87" s="105">
        <v>6</v>
      </c>
      <c r="D87" s="107">
        <v>2000</v>
      </c>
      <c r="E87" s="107">
        <v>4000</v>
      </c>
      <c r="F87" s="107">
        <v>6000</v>
      </c>
      <c r="G87" s="107"/>
      <c r="H87" s="107"/>
    </row>
    <row r="88" spans="1:8" x14ac:dyDescent="0.25">
      <c r="A88" s="105">
        <v>9</v>
      </c>
      <c r="B88" s="105">
        <v>7</v>
      </c>
      <c r="D88" s="107">
        <v>100</v>
      </c>
      <c r="E88" s="107">
        <v>150</v>
      </c>
      <c r="F88" s="107">
        <v>300</v>
      </c>
      <c r="G88" s="107"/>
      <c r="H88" s="107"/>
    </row>
    <row r="89" spans="1:8" x14ac:dyDescent="0.25">
      <c r="A89" s="105">
        <v>9</v>
      </c>
      <c r="B89" s="105">
        <v>8</v>
      </c>
      <c r="D89" s="107">
        <v>10</v>
      </c>
      <c r="E89" s="107">
        <v>20</v>
      </c>
      <c r="F89" s="107">
        <v>25</v>
      </c>
      <c r="G89" s="107"/>
      <c r="H89" s="107"/>
    </row>
    <row r="90" spans="1:8" x14ac:dyDescent="0.25">
      <c r="A90" s="105">
        <v>9</v>
      </c>
      <c r="B90" s="105">
        <v>9</v>
      </c>
      <c r="D90" s="107">
        <v>50</v>
      </c>
      <c r="E90" s="107">
        <v>100</v>
      </c>
      <c r="F90" s="107">
        <v>150</v>
      </c>
      <c r="G90" s="107"/>
      <c r="H90" s="107"/>
    </row>
    <row r="91" spans="1:8" x14ac:dyDescent="0.25">
      <c r="A91" s="105">
        <v>9</v>
      </c>
      <c r="B91" s="105">
        <v>10</v>
      </c>
      <c r="D91" s="107">
        <v>50</v>
      </c>
      <c r="E91" s="107">
        <v>150</v>
      </c>
      <c r="F91" s="107">
        <v>300</v>
      </c>
      <c r="G91" s="107"/>
      <c r="H91" s="107"/>
    </row>
    <row r="92" spans="1:8" x14ac:dyDescent="0.25">
      <c r="A92" s="105">
        <v>10</v>
      </c>
      <c r="B92" s="105">
        <v>1</v>
      </c>
      <c r="D92" s="107">
        <v>5</v>
      </c>
      <c r="E92" s="107">
        <v>50</v>
      </c>
      <c r="F92" s="107">
        <v>200</v>
      </c>
      <c r="G92" s="107"/>
      <c r="H92" s="107"/>
    </row>
    <row r="93" spans="1:8" x14ac:dyDescent="0.25">
      <c r="A93" s="105">
        <v>10</v>
      </c>
      <c r="B93" s="105">
        <v>2</v>
      </c>
      <c r="D93" s="107">
        <v>4</v>
      </c>
      <c r="E93" s="107">
        <v>8</v>
      </c>
      <c r="F93" s="107">
        <v>12</v>
      </c>
      <c r="G93" s="107"/>
      <c r="H93" s="107"/>
    </row>
    <row r="94" spans="1:8" x14ac:dyDescent="0.25">
      <c r="A94" s="105">
        <v>10</v>
      </c>
      <c r="B94" s="105">
        <v>3</v>
      </c>
      <c r="D94" s="107">
        <v>15</v>
      </c>
      <c r="E94" s="107">
        <v>35</v>
      </c>
      <c r="F94" s="107">
        <v>60</v>
      </c>
      <c r="G94" s="107"/>
      <c r="H94" s="107"/>
    </row>
    <row r="95" spans="1:8" x14ac:dyDescent="0.25">
      <c r="A95" s="105">
        <v>10</v>
      </c>
      <c r="B95" s="105">
        <v>4</v>
      </c>
      <c r="D95" s="107">
        <v>5</v>
      </c>
      <c r="E95" s="107">
        <v>10</v>
      </c>
      <c r="F95" s="107">
        <v>30</v>
      </c>
      <c r="G95" s="107"/>
      <c r="H95" s="107"/>
    </row>
    <row r="96" spans="1:8" x14ac:dyDescent="0.25">
      <c r="A96" s="105">
        <v>10</v>
      </c>
      <c r="B96" s="105">
        <v>5</v>
      </c>
      <c r="D96" s="107">
        <v>1000</v>
      </c>
      <c r="E96" s="107">
        <v>3000</v>
      </c>
      <c r="F96" s="107">
        <v>10000</v>
      </c>
      <c r="G96" s="107"/>
      <c r="H96" s="107"/>
    </row>
    <row r="97" spans="1:8" x14ac:dyDescent="0.25">
      <c r="A97" s="105">
        <v>10</v>
      </c>
      <c r="B97" s="105">
        <v>6</v>
      </c>
      <c r="D97" s="107">
        <v>500</v>
      </c>
      <c r="E97" s="107">
        <v>2000</v>
      </c>
      <c r="F97" s="107">
        <v>4000</v>
      </c>
      <c r="G97" s="107"/>
      <c r="H97" s="107"/>
    </row>
    <row r="98" spans="1:8" x14ac:dyDescent="0.25">
      <c r="A98" s="105">
        <v>10</v>
      </c>
      <c r="B98" s="105">
        <v>7</v>
      </c>
      <c r="D98" s="107">
        <v>80</v>
      </c>
      <c r="E98" s="107">
        <v>120</v>
      </c>
      <c r="F98" s="107">
        <v>150</v>
      </c>
      <c r="G98" s="107"/>
      <c r="H98" s="107"/>
    </row>
    <row r="99" spans="1:8" x14ac:dyDescent="0.25">
      <c r="A99" s="105">
        <v>10</v>
      </c>
      <c r="B99" s="105">
        <v>8</v>
      </c>
      <c r="D99" s="107">
        <v>20</v>
      </c>
      <c r="E99" s="107">
        <v>25</v>
      </c>
      <c r="F99" s="107">
        <v>30</v>
      </c>
      <c r="G99" s="107"/>
      <c r="H99" s="107"/>
    </row>
    <row r="100" spans="1:8" x14ac:dyDescent="0.25">
      <c r="A100" s="105">
        <v>10</v>
      </c>
      <c r="B100" s="105">
        <v>9</v>
      </c>
      <c r="D100" s="107">
        <v>40</v>
      </c>
      <c r="E100" s="107">
        <v>100</v>
      </c>
      <c r="F100" s="107">
        <v>150</v>
      </c>
      <c r="G100" s="107"/>
      <c r="H100" s="107"/>
    </row>
    <row r="101" spans="1:8" x14ac:dyDescent="0.25">
      <c r="A101" s="105">
        <v>10</v>
      </c>
      <c r="B101" s="105">
        <v>10</v>
      </c>
      <c r="D101" s="107">
        <v>100</v>
      </c>
      <c r="E101" s="107">
        <v>200</v>
      </c>
      <c r="F101" s="107">
        <v>500</v>
      </c>
      <c r="G101" s="107"/>
      <c r="H101" s="107"/>
    </row>
    <row r="102" spans="1:8" x14ac:dyDescent="0.25">
      <c r="A102" s="105">
        <v>11</v>
      </c>
      <c r="B102" s="105">
        <v>1</v>
      </c>
      <c r="D102" s="107">
        <v>50</v>
      </c>
      <c r="E102" s="107">
        <v>100</v>
      </c>
      <c r="F102" s="107">
        <v>500</v>
      </c>
      <c r="G102" s="107"/>
      <c r="H102" s="107"/>
    </row>
    <row r="103" spans="1:8" x14ac:dyDescent="0.25">
      <c r="A103" s="105">
        <v>11</v>
      </c>
      <c r="B103" s="105">
        <v>2</v>
      </c>
      <c r="D103" s="107">
        <v>10</v>
      </c>
      <c r="E103" s="107">
        <v>15</v>
      </c>
      <c r="F103" s="107">
        <v>30</v>
      </c>
      <c r="G103" s="107"/>
      <c r="H103" s="107"/>
    </row>
    <row r="104" spans="1:8" x14ac:dyDescent="0.25">
      <c r="A104" s="105">
        <v>11</v>
      </c>
      <c r="B104" s="105">
        <v>3</v>
      </c>
      <c r="D104" s="107">
        <v>20</v>
      </c>
      <c r="E104" s="107">
        <v>100</v>
      </c>
      <c r="F104" s="107">
        <v>200</v>
      </c>
      <c r="G104" s="107"/>
      <c r="H104" s="107"/>
    </row>
    <row r="105" spans="1:8" x14ac:dyDescent="0.25">
      <c r="A105" s="105">
        <v>11</v>
      </c>
      <c r="B105" s="105">
        <v>4</v>
      </c>
      <c r="D105" s="107">
        <v>1</v>
      </c>
      <c r="E105" s="107">
        <v>5</v>
      </c>
      <c r="F105" s="107">
        <v>10</v>
      </c>
      <c r="G105" s="107"/>
      <c r="H105" s="107"/>
    </row>
    <row r="106" spans="1:8" x14ac:dyDescent="0.25">
      <c r="A106" s="105">
        <v>11</v>
      </c>
      <c r="B106" s="105">
        <v>5</v>
      </c>
      <c r="D106" s="107">
        <v>25000</v>
      </c>
      <c r="E106" s="107">
        <v>250000</v>
      </c>
      <c r="F106" s="107">
        <v>2500000</v>
      </c>
      <c r="G106" s="107"/>
      <c r="H106" s="107"/>
    </row>
    <row r="107" spans="1:8" x14ac:dyDescent="0.25">
      <c r="A107" s="105">
        <v>11</v>
      </c>
      <c r="B107" s="105">
        <v>6</v>
      </c>
      <c r="D107" s="107">
        <v>10</v>
      </c>
      <c r="E107" s="107">
        <v>100</v>
      </c>
      <c r="F107" s="107">
        <v>500</v>
      </c>
      <c r="G107" s="107"/>
      <c r="H107" s="107"/>
    </row>
    <row r="108" spans="1:8" x14ac:dyDescent="0.25">
      <c r="A108" s="105">
        <v>11</v>
      </c>
      <c r="B108" s="105">
        <v>7</v>
      </c>
      <c r="D108" s="107">
        <v>50</v>
      </c>
      <c r="E108" s="107">
        <v>100</v>
      </c>
      <c r="F108" s="107">
        <v>200</v>
      </c>
      <c r="G108" s="107"/>
      <c r="H108" s="107"/>
    </row>
    <row r="109" spans="1:8" x14ac:dyDescent="0.25">
      <c r="A109" s="105">
        <v>11</v>
      </c>
      <c r="B109" s="105">
        <v>8</v>
      </c>
      <c r="D109" s="107">
        <v>18</v>
      </c>
      <c r="E109" s="107">
        <v>20</v>
      </c>
      <c r="F109" s="107">
        <v>22</v>
      </c>
      <c r="G109" s="107"/>
      <c r="H109" s="107"/>
    </row>
    <row r="110" spans="1:8" x14ac:dyDescent="0.25">
      <c r="A110" s="105">
        <v>11</v>
      </c>
      <c r="B110" s="105">
        <v>9</v>
      </c>
      <c r="D110" s="107">
        <v>100</v>
      </c>
      <c r="E110" s="107">
        <v>200</v>
      </c>
      <c r="F110" s="107">
        <v>400</v>
      </c>
      <c r="G110" s="107"/>
      <c r="H110" s="107"/>
    </row>
    <row r="111" spans="1:8" x14ac:dyDescent="0.25">
      <c r="A111" s="105">
        <v>11</v>
      </c>
      <c r="B111" s="105">
        <v>10</v>
      </c>
      <c r="D111" s="107">
        <v>50</v>
      </c>
      <c r="E111" s="107">
        <v>200</v>
      </c>
      <c r="F111" s="107">
        <v>500</v>
      </c>
      <c r="G111" s="107"/>
      <c r="H111" s="107"/>
    </row>
    <row r="112" spans="1:8" x14ac:dyDescent="0.25">
      <c r="A112" s="105">
        <v>12</v>
      </c>
      <c r="B112" s="105">
        <v>1</v>
      </c>
      <c r="D112" s="107">
        <v>0</v>
      </c>
      <c r="E112" s="107">
        <v>2</v>
      </c>
      <c r="F112" s="107">
        <v>5</v>
      </c>
      <c r="G112" s="107"/>
      <c r="H112" s="107"/>
    </row>
    <row r="113" spans="1:8" x14ac:dyDescent="0.25">
      <c r="A113" s="105">
        <v>12</v>
      </c>
      <c r="B113" s="105">
        <v>2</v>
      </c>
      <c r="D113" s="107">
        <v>2</v>
      </c>
      <c r="E113" s="107">
        <v>4</v>
      </c>
      <c r="F113" s="107">
        <v>6</v>
      </c>
      <c r="G113" s="107"/>
      <c r="H113" s="107"/>
    </row>
    <row r="114" spans="1:8" x14ac:dyDescent="0.25">
      <c r="A114" s="105">
        <v>12</v>
      </c>
      <c r="B114" s="105">
        <v>3</v>
      </c>
      <c r="D114" s="107">
        <v>1000</v>
      </c>
      <c r="E114" s="107">
        <v>1500</v>
      </c>
      <c r="F114" s="107">
        <v>2000</v>
      </c>
      <c r="G114" s="107"/>
      <c r="H114" s="107"/>
    </row>
    <row r="115" spans="1:8" x14ac:dyDescent="0.25">
      <c r="A115" s="105">
        <v>12</v>
      </c>
      <c r="B115" s="105">
        <v>4</v>
      </c>
      <c r="D115" s="107">
        <v>5</v>
      </c>
      <c r="E115" s="107">
        <v>10</v>
      </c>
      <c r="F115" s="107">
        <v>20</v>
      </c>
      <c r="G115" s="107"/>
      <c r="H115" s="107"/>
    </row>
    <row r="116" spans="1:8" x14ac:dyDescent="0.25">
      <c r="A116" s="105">
        <v>12</v>
      </c>
      <c r="B116" s="105">
        <v>5</v>
      </c>
      <c r="D116" s="107">
        <v>10000</v>
      </c>
      <c r="E116" s="107">
        <v>50000</v>
      </c>
      <c r="F116" s="107">
        <v>200000</v>
      </c>
      <c r="G116" s="107"/>
      <c r="H116" s="107"/>
    </row>
    <row r="117" spans="1:8" x14ac:dyDescent="0.25">
      <c r="A117" s="105">
        <v>12</v>
      </c>
      <c r="B117" s="105">
        <v>6</v>
      </c>
      <c r="D117" s="107">
        <v>50</v>
      </c>
      <c r="E117" s="107">
        <v>300</v>
      </c>
      <c r="F117" s="107">
        <v>1000</v>
      </c>
      <c r="G117" s="107"/>
      <c r="H117" s="107"/>
    </row>
    <row r="118" spans="1:8" x14ac:dyDescent="0.25">
      <c r="A118" s="105">
        <v>12</v>
      </c>
      <c r="B118" s="105">
        <v>7</v>
      </c>
      <c r="D118" s="107">
        <v>30</v>
      </c>
      <c r="E118" s="107">
        <v>50</v>
      </c>
      <c r="F118" s="107">
        <v>100</v>
      </c>
      <c r="G118" s="107"/>
      <c r="H118" s="107"/>
    </row>
    <row r="119" spans="1:8" x14ac:dyDescent="0.25">
      <c r="A119" s="105">
        <v>12</v>
      </c>
      <c r="B119" s="105">
        <v>8</v>
      </c>
      <c r="D119" s="107">
        <v>20</v>
      </c>
      <c r="E119" s="107">
        <v>30</v>
      </c>
      <c r="F119" s="107">
        <v>40</v>
      </c>
      <c r="G119" s="107"/>
      <c r="H119" s="107"/>
    </row>
    <row r="120" spans="1:8" x14ac:dyDescent="0.25">
      <c r="A120" s="105">
        <v>12</v>
      </c>
      <c r="B120" s="105">
        <v>9</v>
      </c>
      <c r="D120" s="107">
        <v>100</v>
      </c>
      <c r="E120" s="107">
        <v>200</v>
      </c>
      <c r="F120" s="107">
        <v>400</v>
      </c>
      <c r="G120" s="107"/>
      <c r="H120" s="107"/>
    </row>
    <row r="121" spans="1:8" x14ac:dyDescent="0.25">
      <c r="A121" s="105">
        <v>12</v>
      </c>
      <c r="B121" s="105">
        <v>10</v>
      </c>
      <c r="D121" s="107">
        <v>10</v>
      </c>
      <c r="E121" s="107">
        <v>20</v>
      </c>
      <c r="F121" s="107">
        <v>40</v>
      </c>
      <c r="G121" s="107"/>
      <c r="H121" s="107"/>
    </row>
    <row r="122" spans="1:8" x14ac:dyDescent="0.25">
      <c r="A122" s="105">
        <v>13</v>
      </c>
      <c r="B122" s="105">
        <v>1</v>
      </c>
      <c r="D122" s="107">
        <v>0.1</v>
      </c>
      <c r="E122" s="107">
        <v>10</v>
      </c>
      <c r="F122" s="107">
        <v>100</v>
      </c>
      <c r="G122" s="107"/>
      <c r="H122" s="107"/>
    </row>
    <row r="123" spans="1:8" x14ac:dyDescent="0.25">
      <c r="A123" s="105">
        <v>13</v>
      </c>
      <c r="B123" s="105">
        <v>2</v>
      </c>
      <c r="D123" s="107">
        <v>1</v>
      </c>
      <c r="E123" s="107">
        <v>8</v>
      </c>
      <c r="F123" s="107">
        <v>10</v>
      </c>
      <c r="G123" s="107"/>
      <c r="H123" s="107"/>
    </row>
    <row r="124" spans="1:8" x14ac:dyDescent="0.25">
      <c r="A124" s="105">
        <v>13</v>
      </c>
      <c r="B124" s="105">
        <v>3</v>
      </c>
      <c r="D124" s="107">
        <v>50</v>
      </c>
      <c r="E124" s="107">
        <v>60</v>
      </c>
      <c r="F124" s="107">
        <v>100</v>
      </c>
      <c r="G124" s="107"/>
      <c r="H124" s="107"/>
    </row>
    <row r="125" spans="1:8" x14ac:dyDescent="0.25">
      <c r="A125" s="105">
        <v>13</v>
      </c>
      <c r="B125" s="105">
        <v>4</v>
      </c>
      <c r="D125" s="107">
        <v>1</v>
      </c>
      <c r="E125" s="107">
        <v>2</v>
      </c>
      <c r="F125" s="107">
        <v>3</v>
      </c>
      <c r="G125" s="107"/>
      <c r="H125" s="107"/>
    </row>
    <row r="126" spans="1:8" x14ac:dyDescent="0.25">
      <c r="A126" s="105">
        <v>13</v>
      </c>
      <c r="B126" s="105">
        <v>5</v>
      </c>
      <c r="D126" s="107">
        <v>1</v>
      </c>
      <c r="E126" s="107">
        <v>1.1000000000000001</v>
      </c>
      <c r="F126" s="107">
        <v>10</v>
      </c>
      <c r="G126" s="107"/>
      <c r="H126" s="107"/>
    </row>
    <row r="127" spans="1:8" x14ac:dyDescent="0.25">
      <c r="A127" s="105">
        <v>13</v>
      </c>
      <c r="B127" s="105">
        <v>6</v>
      </c>
      <c r="D127" s="107">
        <v>50</v>
      </c>
      <c r="E127" s="107">
        <v>100</v>
      </c>
      <c r="F127" s="107">
        <v>300</v>
      </c>
      <c r="G127" s="107"/>
      <c r="H127" s="107"/>
    </row>
    <row r="128" spans="1:8" x14ac:dyDescent="0.25">
      <c r="A128" s="105">
        <v>13</v>
      </c>
      <c r="B128" s="105">
        <v>7</v>
      </c>
      <c r="D128" s="107">
        <v>100</v>
      </c>
      <c r="E128" s="107">
        <v>1000</v>
      </c>
      <c r="F128" s="107">
        <v>2000</v>
      </c>
      <c r="G128" s="107"/>
      <c r="H128" s="107"/>
    </row>
    <row r="129" spans="1:8" x14ac:dyDescent="0.25">
      <c r="A129" s="105">
        <v>13</v>
      </c>
      <c r="B129" s="105">
        <v>8</v>
      </c>
      <c r="D129" s="107">
        <v>5</v>
      </c>
      <c r="E129" s="107">
        <v>45</v>
      </c>
      <c r="F129" s="107">
        <v>85</v>
      </c>
      <c r="G129" s="107"/>
      <c r="H129" s="107"/>
    </row>
    <row r="130" spans="1:8" x14ac:dyDescent="0.25">
      <c r="A130" s="105">
        <v>13</v>
      </c>
      <c r="B130" s="105">
        <v>9</v>
      </c>
      <c r="D130" s="107">
        <v>20</v>
      </c>
      <c r="E130" s="107">
        <v>30</v>
      </c>
      <c r="F130" s="107">
        <v>100</v>
      </c>
      <c r="G130" s="107"/>
      <c r="H130" s="107"/>
    </row>
    <row r="131" spans="1:8" x14ac:dyDescent="0.25">
      <c r="A131" s="105">
        <v>13</v>
      </c>
      <c r="B131" s="105">
        <v>10</v>
      </c>
      <c r="D131" s="107">
        <v>30</v>
      </c>
      <c r="E131" s="107">
        <v>50</v>
      </c>
      <c r="F131" s="107">
        <v>80</v>
      </c>
      <c r="G131" s="107"/>
      <c r="H131" s="107"/>
    </row>
    <row r="132" spans="1:8" x14ac:dyDescent="0.25">
      <c r="A132" s="105">
        <v>14</v>
      </c>
      <c r="B132" s="105">
        <v>1</v>
      </c>
      <c r="D132" s="107">
        <v>100</v>
      </c>
      <c r="E132" s="107">
        <v>200</v>
      </c>
      <c r="F132" s="107">
        <v>500</v>
      </c>
      <c r="G132" s="107"/>
      <c r="H132" s="107"/>
    </row>
    <row r="133" spans="1:8" x14ac:dyDescent="0.25">
      <c r="A133" s="105">
        <v>14</v>
      </c>
      <c r="B133" s="105">
        <v>2</v>
      </c>
      <c r="D133" s="107">
        <v>5</v>
      </c>
      <c r="E133" s="107">
        <v>15</v>
      </c>
      <c r="F133" s="107">
        <v>35</v>
      </c>
      <c r="G133" s="107"/>
      <c r="H133" s="107"/>
    </row>
    <row r="134" spans="1:8" x14ac:dyDescent="0.25">
      <c r="A134" s="105">
        <v>14</v>
      </c>
      <c r="B134" s="105">
        <v>3</v>
      </c>
      <c r="D134" s="107">
        <v>3</v>
      </c>
      <c r="E134" s="107">
        <v>10</v>
      </c>
      <c r="F134" s="107">
        <v>30</v>
      </c>
      <c r="G134" s="107"/>
      <c r="H134" s="107"/>
    </row>
    <row r="135" spans="1:8" x14ac:dyDescent="0.25">
      <c r="A135" s="105">
        <v>14</v>
      </c>
      <c r="B135" s="105">
        <v>4</v>
      </c>
      <c r="D135" s="107">
        <v>5</v>
      </c>
      <c r="E135" s="107">
        <v>15</v>
      </c>
      <c r="F135" s="107">
        <v>100</v>
      </c>
      <c r="G135" s="107"/>
      <c r="H135" s="107"/>
    </row>
    <row r="136" spans="1:8" x14ac:dyDescent="0.25">
      <c r="A136" s="105">
        <v>14</v>
      </c>
      <c r="B136" s="105">
        <v>5</v>
      </c>
      <c r="D136" s="107">
        <v>1</v>
      </c>
      <c r="E136" s="107">
        <v>5</v>
      </c>
      <c r="F136" s="107">
        <v>20</v>
      </c>
      <c r="G136" s="107"/>
      <c r="H136" s="107"/>
    </row>
    <row r="137" spans="1:8" x14ac:dyDescent="0.25">
      <c r="A137" s="105">
        <v>14</v>
      </c>
      <c r="B137" s="105">
        <v>6</v>
      </c>
      <c r="D137" s="107">
        <v>5</v>
      </c>
      <c r="E137" s="107">
        <v>50</v>
      </c>
      <c r="F137" s="107">
        <v>1000</v>
      </c>
      <c r="G137" s="107"/>
      <c r="H137" s="107"/>
    </row>
    <row r="138" spans="1:8" x14ac:dyDescent="0.25">
      <c r="A138" s="105">
        <v>14</v>
      </c>
      <c r="B138" s="105">
        <v>7</v>
      </c>
      <c r="D138" s="107">
        <v>10</v>
      </c>
      <c r="E138" s="107">
        <v>100</v>
      </c>
      <c r="F138" s="107">
        <v>200</v>
      </c>
      <c r="G138" s="107"/>
      <c r="H138" s="107"/>
    </row>
    <row r="139" spans="1:8" x14ac:dyDescent="0.25">
      <c r="A139" s="105">
        <v>14</v>
      </c>
      <c r="B139" s="105">
        <v>8</v>
      </c>
      <c r="D139" s="107">
        <v>20</v>
      </c>
      <c r="E139" s="107">
        <v>45</v>
      </c>
      <c r="F139" s="107">
        <v>60</v>
      </c>
      <c r="G139" s="107"/>
      <c r="H139" s="107"/>
    </row>
    <row r="140" spans="1:8" x14ac:dyDescent="0.25">
      <c r="A140" s="105">
        <v>14</v>
      </c>
      <c r="B140" s="105">
        <v>9</v>
      </c>
      <c r="D140" s="107">
        <v>200</v>
      </c>
      <c r="E140" s="107">
        <v>1000</v>
      </c>
      <c r="F140" s="107">
        <v>5000</v>
      </c>
      <c r="G140" s="107"/>
      <c r="H140" s="107"/>
    </row>
    <row r="141" spans="1:8" x14ac:dyDescent="0.25">
      <c r="A141" s="105">
        <v>14</v>
      </c>
      <c r="B141" s="105">
        <v>10</v>
      </c>
      <c r="D141" s="107">
        <v>20</v>
      </c>
      <c r="E141" s="107">
        <v>100</v>
      </c>
      <c r="F141" s="107">
        <v>300</v>
      </c>
      <c r="G141" s="107"/>
      <c r="H141" s="107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ED88-8507-4A41-B2A1-7D582F17527B}">
  <sheetPr codeName="Sheet48"/>
  <dimension ref="A1:IK451"/>
  <sheetViews>
    <sheetView workbookViewId="0">
      <selection activeCell="G2" sqref="G2:H11"/>
    </sheetView>
  </sheetViews>
  <sheetFormatPr defaultRowHeight="15" x14ac:dyDescent="0.25"/>
  <cols>
    <col min="1" max="8" width="9.140625" style="101"/>
    <col min="100" max="109" width="21.7109375" style="5" customWidth="1"/>
    <col min="110" max="117" width="9.140625" style="5"/>
    <col min="119" max="132" width="12.85546875" customWidth="1"/>
  </cols>
  <sheetData>
    <row r="1" spans="1:245" ht="15.75" thickBot="1" x14ac:dyDescent="0.3">
      <c r="A1" s="101" t="s">
        <v>446</v>
      </c>
      <c r="D1" s="106">
        <v>0.05</v>
      </c>
      <c r="E1" s="106">
        <v>0.5</v>
      </c>
      <c r="F1" s="106">
        <v>0.95</v>
      </c>
      <c r="G1" s="101" t="s">
        <v>355</v>
      </c>
      <c r="H1" s="10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446</v>
      </c>
      <c r="AD1" t="s">
        <v>42</v>
      </c>
      <c r="CV1" s="86" t="s">
        <v>209</v>
      </c>
      <c r="CW1" s="5" t="s">
        <v>208</v>
      </c>
      <c r="CX1" s="5" t="s">
        <v>346</v>
      </c>
      <c r="CY1" s="5" t="s">
        <v>43</v>
      </c>
      <c r="CZ1" s="5" t="s">
        <v>44</v>
      </c>
      <c r="DA1" s="5" t="s">
        <v>376</v>
      </c>
      <c r="DB1" s="5" t="s">
        <v>218</v>
      </c>
      <c r="DC1" s="5" t="s">
        <v>377</v>
      </c>
      <c r="DD1" s="5" t="s">
        <v>351</v>
      </c>
      <c r="DE1" s="5" t="s">
        <v>357</v>
      </c>
      <c r="DF1" s="109" t="s">
        <v>214</v>
      </c>
      <c r="DG1" s="37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446</v>
      </c>
      <c r="DP1" t="s">
        <v>432</v>
      </c>
      <c r="DQ1">
        <f>COUNTIF($CV$2:$CV$46, "&gt;=0.01"   )</f>
        <v>10</v>
      </c>
      <c r="DR1" t="s">
        <v>50</v>
      </c>
      <c r="DS1">
        <v>45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  <c r="HM1" s="1" t="s">
        <v>21</v>
      </c>
      <c r="HN1" s="1" t="s">
        <v>22</v>
      </c>
      <c r="HO1" s="1" t="s">
        <v>23</v>
      </c>
      <c r="HP1" s="1" t="s">
        <v>24</v>
      </c>
      <c r="HQ1" s="1" t="s">
        <v>25</v>
      </c>
      <c r="HR1" s="1" t="s">
        <v>26</v>
      </c>
      <c r="HS1" s="1" t="s">
        <v>27</v>
      </c>
      <c r="HT1" s="1" t="s">
        <v>28</v>
      </c>
      <c r="HU1" s="1" t="s">
        <v>29</v>
      </c>
      <c r="HV1" s="1" t="s">
        <v>30</v>
      </c>
      <c r="HW1" s="1" t="s">
        <v>31</v>
      </c>
      <c r="HX1" s="1" t="s">
        <v>32</v>
      </c>
      <c r="HY1" s="1" t="s">
        <v>116</v>
      </c>
      <c r="HZ1" s="1" t="s">
        <v>117</v>
      </c>
      <c r="IA1" s="1" t="s">
        <v>118</v>
      </c>
      <c r="IB1" s="1" t="s">
        <v>119</v>
      </c>
      <c r="IC1" s="1" t="s">
        <v>120</v>
      </c>
      <c r="ID1" s="1" t="s">
        <v>121</v>
      </c>
      <c r="IE1" s="1" t="s">
        <v>122</v>
      </c>
      <c r="IF1" s="1" t="s">
        <v>123</v>
      </c>
      <c r="IG1" s="1" t="s">
        <v>124</v>
      </c>
      <c r="IH1" s="1" t="s">
        <v>125</v>
      </c>
      <c r="II1" s="1" t="s">
        <v>126</v>
      </c>
      <c r="IJ1" s="1" t="s">
        <v>127</v>
      </c>
      <c r="IK1" s="1" t="s">
        <v>128</v>
      </c>
    </row>
    <row r="2" spans="1:245" x14ac:dyDescent="0.25">
      <c r="A2" s="101">
        <v>1</v>
      </c>
      <c r="B2" s="101">
        <v>1</v>
      </c>
      <c r="D2" s="103">
        <v>1</v>
      </c>
      <c r="E2" s="103">
        <v>5</v>
      </c>
      <c r="F2" s="103">
        <v>10</v>
      </c>
      <c r="G2" s="103">
        <v>1604.9333333333325</v>
      </c>
      <c r="H2" s="103">
        <v>44</v>
      </c>
      <c r="P2" t="s">
        <v>1</v>
      </c>
      <c r="Q2">
        <v>0.95001531669671568</v>
      </c>
      <c r="R2">
        <v>0.40998199639927985</v>
      </c>
      <c r="S2">
        <v>0.95015794239506912</v>
      </c>
      <c r="T2">
        <v>7.2500000000000009E-2</v>
      </c>
      <c r="U2">
        <v>0.95000000117117112</v>
      </c>
      <c r="V2">
        <v>0.95018530209232022</v>
      </c>
      <c r="W2">
        <v>4.9999980000019997E-2</v>
      </c>
      <c r="X2">
        <v>0.95611791627331244</v>
      </c>
      <c r="Y2">
        <v>0.9455445544554455</v>
      </c>
      <c r="Z2">
        <v>0.21875</v>
      </c>
      <c r="AA2">
        <f>AVERAGE($Q$2:$Z$2)</f>
        <v>0.64532530094833329</v>
      </c>
      <c r="AB2" t="s">
        <v>52</v>
      </c>
      <c r="AC2">
        <f>VARP($Q$47:$Z$47)</f>
        <v>3.234713199714076E-2</v>
      </c>
      <c r="AD2">
        <v>0.22183427755375179</v>
      </c>
      <c r="CV2" s="86">
        <v>45</v>
      </c>
      <c r="CW2" s="5">
        <f>SUM($Q$50:$Z$50)</f>
        <v>2</v>
      </c>
      <c r="CX2" s="5">
        <v>-4.2399999999999993</v>
      </c>
      <c r="CY2" s="5">
        <f>SUM($Q$99:$Z$99)</f>
        <v>-2</v>
      </c>
      <c r="CZ2" s="5">
        <v>-0.15999999999999942</v>
      </c>
      <c r="DA2" s="5">
        <v>-4.3224052317839497E-2</v>
      </c>
      <c r="DB2" s="5">
        <v>1.6479713969439995</v>
      </c>
      <c r="DC2" s="5">
        <v>-0.11004846809234844</v>
      </c>
      <c r="DD2" s="5">
        <f t="shared" ref="DD2:DD46" si="0">($CV$4*CZ2+CY2*$CV$8/$CV$4-$CV$4)/($CV$2*$CV$4)</f>
        <v>1.333333333333335E-2</v>
      </c>
      <c r="DE2" s="5">
        <f t="shared" ref="DE2:DE46" si="1">($CV$4*CX2+CW2*$CV$6/$CV$4-$CV$4)/($CV$2*$CV$4)</f>
        <v>-7.9999999999999988E-2</v>
      </c>
      <c r="DF2" s="5">
        <v>2.7717330293365155E-4</v>
      </c>
      <c r="DG2" s="5">
        <v>8.8266503271988128</v>
      </c>
      <c r="DH2" s="5">
        <f t="shared" ref="DH2:DH46" si="2">COUNTIF($Q2:$Z2, "&lt;=.05"   )</f>
        <v>1</v>
      </c>
      <c r="DI2" s="5">
        <f t="shared" ref="DI2:DI46" si="3">COUNTIF($Q2:$Z2, "&gt;=.95"   )</f>
        <v>5</v>
      </c>
      <c r="DJ2" s="5">
        <v>6</v>
      </c>
      <c r="DK2" s="5">
        <f t="shared" ref="DK2:DK46" si="4">ABS(COUNTIF($Q2:$Z2, "&lt;=.5")/10 -0.5)</f>
        <v>9.9999999999999978E-2</v>
      </c>
      <c r="DL2" s="5">
        <f t="shared" ref="DL2:DL46" si="5">AVERAGE($Q2:$Z2)</f>
        <v>0.64532530094833329</v>
      </c>
      <c r="DM2" s="5">
        <f t="shared" ref="DM2:DM46" si="6">STDEV($Q2:$Z2)</f>
        <v>0.4052630023553197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VARP(Volcano_risk!$Q$99:$Z$99)</f>
        <v>0.96</v>
      </c>
      <c r="GT2">
        <v>0.16000000000000006</v>
      </c>
      <c r="GU2">
        <v>-0.08</v>
      </c>
      <c r="GV2">
        <v>-0.23999999999999994</v>
      </c>
      <c r="GW2">
        <v>-7.9999999999999988E-2</v>
      </c>
      <c r="GX2">
        <v>-2.2204460492503132E-17</v>
      </c>
      <c r="GY2">
        <v>-0.47999999999999987</v>
      </c>
      <c r="GZ2">
        <v>0.4</v>
      </c>
      <c r="HA2">
        <v>-7.999999999999996E-2</v>
      </c>
      <c r="HB2">
        <v>0.48000000000000009</v>
      </c>
      <c r="HC2">
        <v>0.32</v>
      </c>
      <c r="HD2">
        <v>-7.9999999999999988E-2</v>
      </c>
      <c r="HE2">
        <v>0.23999999999999994</v>
      </c>
      <c r="HF2">
        <v>8.0000000000000029E-2</v>
      </c>
      <c r="HG2">
        <v>-0.23999999999999994</v>
      </c>
      <c r="HH2">
        <v>-0.16000000000000006</v>
      </c>
      <c r="HI2">
        <v>-0.08</v>
      </c>
      <c r="HJ2">
        <v>0</v>
      </c>
      <c r="HK2">
        <v>-0.4</v>
      </c>
      <c r="HL2">
        <v>-0.16</v>
      </c>
      <c r="HM2">
        <v>-8.0000000000000029E-2</v>
      </c>
      <c r="HN2">
        <v>-0.64</v>
      </c>
      <c r="HO2">
        <v>-0.16000000000000006</v>
      </c>
      <c r="HP2">
        <v>0.32</v>
      </c>
      <c r="HQ2">
        <v>0</v>
      </c>
      <c r="HR2">
        <v>0</v>
      </c>
      <c r="HS2">
        <v>-0.56000000000000005</v>
      </c>
      <c r="HT2">
        <v>-0.16000000000000006</v>
      </c>
      <c r="HU2">
        <v>-0.32</v>
      </c>
      <c r="HV2">
        <v>-0.23999999999999994</v>
      </c>
      <c r="HW2">
        <v>-0.23999999999999994</v>
      </c>
      <c r="HX2">
        <v>0.48</v>
      </c>
      <c r="HY2">
        <v>0.08</v>
      </c>
      <c r="HZ2">
        <v>-7.999999999999996E-2</v>
      </c>
      <c r="IA2">
        <v>-0.16000000000000006</v>
      </c>
      <c r="IB2">
        <v>0</v>
      </c>
      <c r="IC2">
        <v>-0.32</v>
      </c>
      <c r="ID2">
        <v>0</v>
      </c>
      <c r="IE2">
        <v>0.32</v>
      </c>
      <c r="IF2">
        <v>0.08</v>
      </c>
      <c r="IG2">
        <v>0.32</v>
      </c>
      <c r="IH2">
        <v>-0.16000000000000003</v>
      </c>
      <c r="II2">
        <v>0.32000000000000012</v>
      </c>
      <c r="IJ2">
        <v>0.16000000000000014</v>
      </c>
      <c r="IK2">
        <v>0.32000000000000012</v>
      </c>
    </row>
    <row r="3" spans="1:245" x14ac:dyDescent="0.25">
      <c r="A3" s="101">
        <v>1</v>
      </c>
      <c r="B3" s="101">
        <v>2</v>
      </c>
      <c r="D3" s="103">
        <v>0.01</v>
      </c>
      <c r="E3" s="103">
        <v>50</v>
      </c>
      <c r="F3" s="103">
        <v>100</v>
      </c>
      <c r="G3" s="103">
        <v>26.355555555555554</v>
      </c>
      <c r="H3" s="103">
        <v>40</v>
      </c>
      <c r="P3" t="s">
        <v>2</v>
      </c>
      <c r="Q3">
        <v>0.8600000000000001</v>
      </c>
      <c r="R3">
        <v>9.0909090909090912E-2</v>
      </c>
      <c r="S3">
        <v>0.95011291790804842</v>
      </c>
      <c r="T3">
        <v>0.05</v>
      </c>
      <c r="U3">
        <v>0.9500000013963964</v>
      </c>
      <c r="V3">
        <v>0.84987499999999994</v>
      </c>
      <c r="W3">
        <v>0.95000000180180177</v>
      </c>
      <c r="X3">
        <v>4.4117456741247514E-2</v>
      </c>
      <c r="Y3">
        <v>0.9455445544554455</v>
      </c>
      <c r="Z3">
        <v>0.95081596461977402</v>
      </c>
      <c r="AA3">
        <f>AVERAGE($Q$3:$Z$3)</f>
        <v>0.6641374987831804</v>
      </c>
      <c r="AB3" t="s">
        <v>54</v>
      </c>
      <c r="AC3">
        <f>VARP($AA$2:$AA$46)</f>
        <v>1.0948178105500849E-2</v>
      </c>
      <c r="AD3">
        <v>7.5081808822440907E-2</v>
      </c>
      <c r="CV3" s="86" t="s">
        <v>210</v>
      </c>
      <c r="CW3" s="5">
        <f>SUM($Q$51:$Z$51)</f>
        <v>4</v>
      </c>
      <c r="CX3" s="5">
        <v>5.5199999999999987</v>
      </c>
      <c r="CY3" s="5">
        <f>SUM($Q$100:$Z$100)</f>
        <v>-2</v>
      </c>
      <c r="CZ3" s="5">
        <v>0.23999999999999974</v>
      </c>
      <c r="DA3" s="5">
        <v>-1.6787882882057743E-2</v>
      </c>
      <c r="DB3" s="5">
        <v>0.58384446223487318</v>
      </c>
      <c r="DC3" s="5">
        <v>0.13552863716643809</v>
      </c>
      <c r="DD3" s="5">
        <f t="shared" si="0"/>
        <v>2.2222222222222223E-2</v>
      </c>
      <c r="DE3" s="5">
        <f t="shared" si="1"/>
        <v>0.17333333333333331</v>
      </c>
      <c r="DF3" s="5">
        <v>7.9939410977300453E-4</v>
      </c>
      <c r="DG3" s="5">
        <v>9.5858584532651783</v>
      </c>
      <c r="DH3" s="5">
        <f t="shared" si="2"/>
        <v>2</v>
      </c>
      <c r="DI3" s="5">
        <f t="shared" si="3"/>
        <v>4</v>
      </c>
      <c r="DJ3" s="5">
        <v>6</v>
      </c>
      <c r="DK3" s="5">
        <f t="shared" si="4"/>
        <v>0.2</v>
      </c>
      <c r="DL3" s="5">
        <f t="shared" si="5"/>
        <v>0.6641374987831804</v>
      </c>
      <c r="DM3" s="5">
        <f t="shared" si="6"/>
        <v>0.41761654679501614</v>
      </c>
      <c r="DO3" s="9" t="s">
        <v>376</v>
      </c>
      <c r="DP3" s="9">
        <v>1</v>
      </c>
      <c r="DQ3" s="9">
        <v>0.39726233448415899</v>
      </c>
      <c r="DR3" s="9">
        <v>0.29260570128322283</v>
      </c>
      <c r="DS3" s="9">
        <v>-2.5646219632210025E-2</v>
      </c>
      <c r="DT3" s="9">
        <v>0.12929624045340321</v>
      </c>
      <c r="DU3" s="9">
        <v>0.25322315900580444</v>
      </c>
      <c r="DV3" s="9">
        <v>-0.67859641401736592</v>
      </c>
      <c r="DW3" s="9">
        <v>0.79117789787353388</v>
      </c>
      <c r="DX3" s="9">
        <v>-0.6458452988080482</v>
      </c>
      <c r="DY3" s="9">
        <v>-0.1104920035448284</v>
      </c>
      <c r="DZ3" s="9">
        <v>-0.41189039988770326</v>
      </c>
      <c r="EA3" s="9">
        <v>-0.65652215908602596</v>
      </c>
      <c r="EB3" s="9">
        <v>0.20627910260717744</v>
      </c>
      <c r="GR3" t="s">
        <v>2</v>
      </c>
      <c r="GS3">
        <v>0.16000000000000006</v>
      </c>
      <c r="GT3">
        <f>VARP(Volcano_risk!$Q$100:$Z$100)</f>
        <v>0.96</v>
      </c>
      <c r="GU3">
        <v>0.32</v>
      </c>
      <c r="GV3">
        <v>-0.64</v>
      </c>
      <c r="GW3">
        <v>-0.08</v>
      </c>
      <c r="GX3">
        <v>0</v>
      </c>
      <c r="GY3">
        <v>-7.9999999999999988E-2</v>
      </c>
      <c r="GZ3">
        <v>0</v>
      </c>
      <c r="HA3">
        <v>-7.9999999999999988E-2</v>
      </c>
      <c r="HB3">
        <v>0.08</v>
      </c>
      <c r="HC3">
        <v>0.32</v>
      </c>
      <c r="HD3">
        <v>-0.48000000000000009</v>
      </c>
      <c r="HE3">
        <v>0.23999999999999994</v>
      </c>
      <c r="HF3">
        <v>0.08</v>
      </c>
      <c r="HG3">
        <v>-0.23999999999999994</v>
      </c>
      <c r="HH3">
        <v>0.23999999999999994</v>
      </c>
      <c r="HI3">
        <v>-7.9999999999999918E-2</v>
      </c>
      <c r="HJ3">
        <v>0</v>
      </c>
      <c r="HK3">
        <v>0.4</v>
      </c>
      <c r="HL3">
        <v>-0.16</v>
      </c>
      <c r="HM3">
        <v>-7.999999999999996E-2</v>
      </c>
      <c r="HN3">
        <v>0.16000000000000006</v>
      </c>
      <c r="HO3">
        <v>0.24</v>
      </c>
      <c r="HP3">
        <v>0.31999999999999995</v>
      </c>
      <c r="HQ3">
        <v>0.4</v>
      </c>
      <c r="HR3">
        <v>0</v>
      </c>
      <c r="HS3">
        <v>-0.16000000000000006</v>
      </c>
      <c r="HT3">
        <v>-0.56000000000000016</v>
      </c>
      <c r="HU3">
        <v>-0.32</v>
      </c>
      <c r="HV3">
        <v>-0.6399999999999999</v>
      </c>
      <c r="HW3">
        <v>-0.23999999999999994</v>
      </c>
      <c r="HX3">
        <v>0.47999999999999987</v>
      </c>
      <c r="HY3">
        <v>0.08</v>
      </c>
      <c r="HZ3">
        <v>-7.9999999999999988E-2</v>
      </c>
      <c r="IA3">
        <v>-0.16000000000000006</v>
      </c>
      <c r="IB3">
        <v>0</v>
      </c>
      <c r="IC3">
        <v>-0.32</v>
      </c>
      <c r="ID3">
        <v>0.4</v>
      </c>
      <c r="IE3">
        <v>-7.9999999999999988E-2</v>
      </c>
      <c r="IF3">
        <v>-0.32</v>
      </c>
      <c r="IG3">
        <v>0.31999999999999995</v>
      </c>
      <c r="IH3">
        <v>-0.16000000000000003</v>
      </c>
      <c r="II3">
        <v>-7.9999999999999988E-2</v>
      </c>
      <c r="IJ3">
        <v>-0.23999999999999994</v>
      </c>
      <c r="IK3">
        <v>0.31999999999999995</v>
      </c>
    </row>
    <row r="4" spans="1:245" x14ac:dyDescent="0.25">
      <c r="A4" s="101">
        <v>1</v>
      </c>
      <c r="B4" s="101">
        <v>3</v>
      </c>
      <c r="D4" s="103">
        <v>5</v>
      </c>
      <c r="E4" s="103">
        <v>10</v>
      </c>
      <c r="F4" s="103">
        <v>20</v>
      </c>
      <c r="G4" s="103">
        <v>244.60000000000005</v>
      </c>
      <c r="H4" s="103">
        <v>55</v>
      </c>
      <c r="P4" t="s">
        <v>3</v>
      </c>
      <c r="Q4">
        <v>0.5154545454545455</v>
      </c>
      <c r="R4">
        <v>0.9285714285714286</v>
      </c>
      <c r="S4">
        <v>4.7954340888634317E-2</v>
      </c>
      <c r="T4">
        <v>0.27500000000000002</v>
      </c>
      <c r="U4">
        <v>0.51576576576576572</v>
      </c>
      <c r="V4">
        <v>0.50329999999999997</v>
      </c>
      <c r="W4">
        <v>0.12941176470588234</v>
      </c>
      <c r="X4">
        <v>7.2500000000000009E-2</v>
      </c>
      <c r="Y4">
        <v>5.1495016611295685E-2</v>
      </c>
      <c r="Z4">
        <v>3.1239681825003755E-2</v>
      </c>
      <c r="AA4">
        <f>AVERAGE($Q$4:$Z$4)</f>
        <v>0.30706925438225552</v>
      </c>
      <c r="AB4" t="s">
        <v>57</v>
      </c>
      <c r="AC4">
        <f>VARP($Q$2:$Z$46)</f>
        <v>0.14581665355708093</v>
      </c>
      <c r="CV4" s="86">
        <v>10</v>
      </c>
      <c r="CW4" s="5">
        <f>SUM($Q$52:$Z$52)</f>
        <v>-2</v>
      </c>
      <c r="CX4" s="5">
        <v>3.8399999999999976</v>
      </c>
      <c r="CY4" s="5">
        <f>SUM($Q$101:$Z$101)</f>
        <v>6</v>
      </c>
      <c r="CZ4" s="5">
        <v>4.0799999999999983</v>
      </c>
      <c r="DA4" s="5">
        <v>3.0039674242315635E-2</v>
      </c>
      <c r="DB4" s="5">
        <v>3.5353056000316272</v>
      </c>
      <c r="DC4" s="5">
        <v>5.1822205750411673E-2</v>
      </c>
      <c r="DD4" s="5">
        <f t="shared" si="0"/>
        <v>-4.8888888888888919E-2</v>
      </c>
      <c r="DE4" s="5">
        <f t="shared" si="1"/>
        <v>2.666666666666662E-2</v>
      </c>
      <c r="DF4" s="5">
        <v>0.3005163747700732</v>
      </c>
      <c r="DG4" s="5">
        <v>7.490392183956331</v>
      </c>
      <c r="DH4" s="5">
        <f t="shared" si="2"/>
        <v>2</v>
      </c>
      <c r="DI4" s="5">
        <f t="shared" si="3"/>
        <v>0</v>
      </c>
      <c r="DJ4" s="5">
        <v>2</v>
      </c>
      <c r="DK4" s="5">
        <f t="shared" si="4"/>
        <v>9.9999999999999978E-2</v>
      </c>
      <c r="DL4" s="5">
        <f t="shared" si="5"/>
        <v>0.30706925438225552</v>
      </c>
      <c r="DM4" s="5">
        <f t="shared" si="6"/>
        <v>0.29961163005294</v>
      </c>
      <c r="DO4" s="9" t="s">
        <v>218</v>
      </c>
      <c r="DP4" s="9">
        <v>0.39726233448415899</v>
      </c>
      <c r="DQ4" s="9">
        <v>1</v>
      </c>
      <c r="DR4" s="9">
        <v>-0.13030996743354015</v>
      </c>
      <c r="DS4" s="9">
        <v>-0.15158445676101182</v>
      </c>
      <c r="DT4" s="9">
        <v>-3.9234413429724356E-2</v>
      </c>
      <c r="DU4" s="9">
        <v>9.9600465769001702E-3</v>
      </c>
      <c r="DV4" s="9">
        <v>-0.26767562793133515</v>
      </c>
      <c r="DW4" s="9">
        <v>0.15913660216056708</v>
      </c>
      <c r="DX4" s="9">
        <v>-0.23384567517500421</v>
      </c>
      <c r="DY4" s="9">
        <v>-9.1944486347380491E-2</v>
      </c>
      <c r="DZ4" s="9">
        <v>1.4658057714575019E-2</v>
      </c>
      <c r="EA4" s="9">
        <v>-0.13362733500653051</v>
      </c>
      <c r="EB4" s="9">
        <v>-0.14839805251184091</v>
      </c>
      <c r="GR4" t="s">
        <v>3</v>
      </c>
      <c r="GS4">
        <v>-0.08</v>
      </c>
      <c r="GT4">
        <v>0.32</v>
      </c>
      <c r="GU4">
        <f>VARP(Volcano_risk!$Q$101:$Z$101)</f>
        <v>0.64</v>
      </c>
      <c r="GV4">
        <v>0.32</v>
      </c>
      <c r="GW4">
        <v>0.24</v>
      </c>
      <c r="GX4">
        <v>0.4</v>
      </c>
      <c r="GY4">
        <v>-0.16000000000000006</v>
      </c>
      <c r="GZ4">
        <v>0</v>
      </c>
      <c r="HA4">
        <v>-0.16000000000000006</v>
      </c>
      <c r="HB4">
        <v>0.15999999999999998</v>
      </c>
      <c r="HC4">
        <v>-0.16</v>
      </c>
      <c r="HD4">
        <v>0.24000000000000005</v>
      </c>
      <c r="HE4">
        <v>7.9999999999999988E-2</v>
      </c>
      <c r="HF4">
        <v>0.16</v>
      </c>
      <c r="HG4">
        <v>-7.9999999999999988E-2</v>
      </c>
      <c r="HH4">
        <v>0.08</v>
      </c>
      <c r="HI4">
        <v>-0.16000000000000006</v>
      </c>
      <c r="HJ4">
        <v>0</v>
      </c>
      <c r="HK4">
        <v>0.4</v>
      </c>
      <c r="HL4">
        <v>0.08</v>
      </c>
      <c r="HM4">
        <v>-0.16</v>
      </c>
      <c r="HN4">
        <v>0.32</v>
      </c>
      <c r="HO4">
        <v>0.48000000000000009</v>
      </c>
      <c r="HP4">
        <v>0.23999999999999994</v>
      </c>
      <c r="HQ4">
        <v>0.4</v>
      </c>
      <c r="HR4">
        <v>0</v>
      </c>
      <c r="HS4">
        <v>-0.32</v>
      </c>
      <c r="HT4">
        <v>-0.32</v>
      </c>
      <c r="HU4">
        <v>0.16</v>
      </c>
      <c r="HV4">
        <v>-0.08</v>
      </c>
      <c r="HW4">
        <v>-0.48</v>
      </c>
      <c r="HX4">
        <v>0.16000000000000006</v>
      </c>
      <c r="HY4">
        <v>0.16000000000000003</v>
      </c>
      <c r="HZ4">
        <v>-0.16000000000000006</v>
      </c>
      <c r="IA4">
        <v>0.48000000000000009</v>
      </c>
      <c r="IB4">
        <v>0</v>
      </c>
      <c r="IC4">
        <v>0.16</v>
      </c>
      <c r="ID4">
        <v>0</v>
      </c>
      <c r="IE4">
        <v>-0.15999999999999998</v>
      </c>
      <c r="IF4">
        <v>-0.24000000000000005</v>
      </c>
      <c r="IG4">
        <v>0.23999999999999994</v>
      </c>
      <c r="IH4">
        <v>8.0000000000000016E-2</v>
      </c>
      <c r="II4">
        <v>0.24</v>
      </c>
      <c r="IJ4">
        <v>0.32</v>
      </c>
      <c r="IK4">
        <v>0.23999999999999994</v>
      </c>
    </row>
    <row r="5" spans="1:245" x14ac:dyDescent="0.25">
      <c r="A5" s="101">
        <v>1</v>
      </c>
      <c r="B5" s="101">
        <v>4</v>
      </c>
      <c r="D5" s="103">
        <v>10</v>
      </c>
      <c r="E5" s="103">
        <v>50</v>
      </c>
      <c r="F5" s="103">
        <v>100</v>
      </c>
      <c r="G5" s="103">
        <v>22405.15288888889</v>
      </c>
      <c r="H5" s="103">
        <v>12</v>
      </c>
      <c r="P5" t="s">
        <v>4</v>
      </c>
      <c r="Q5">
        <v>4.9846152166425642E-2</v>
      </c>
      <c r="R5">
        <v>0.96098902427244692</v>
      </c>
      <c r="S5">
        <v>0.9501399423563891</v>
      </c>
      <c r="T5">
        <v>0.11000000000000001</v>
      </c>
      <c r="U5">
        <v>0.53857142857142859</v>
      </c>
      <c r="V5">
        <v>0.95009530262916286</v>
      </c>
      <c r="W5">
        <v>0.72499999999999998</v>
      </c>
      <c r="X5">
        <v>0.23000000000000004</v>
      </c>
      <c r="Y5">
        <v>0.95000000022522524</v>
      </c>
      <c r="Z5">
        <v>0.95108206663907391</v>
      </c>
      <c r="AA5">
        <f>AVERAGE($Q$5:$Z$5)</f>
        <v>0.64157239168601532</v>
      </c>
      <c r="AB5" t="s">
        <v>59</v>
      </c>
      <c r="AC5">
        <f>AVERAGE($Q$2:$Z$46)</f>
        <v>0.56502692423586309</v>
      </c>
      <c r="CV5" s="86" t="s">
        <v>203</v>
      </c>
      <c r="CW5" s="5">
        <f>SUM($Q$53:$Z$53)</f>
        <v>4</v>
      </c>
      <c r="CX5" s="5">
        <v>13.520000000000001</v>
      </c>
      <c r="CY5" s="5">
        <f>SUM($Q$102:$Z$102)</f>
        <v>-2</v>
      </c>
      <c r="CZ5" s="5">
        <v>3.84</v>
      </c>
      <c r="DA5" s="5">
        <v>-2.0237578105159002E-2</v>
      </c>
      <c r="DB5" s="5">
        <v>1.1598029354207435</v>
      </c>
      <c r="DC5" s="5">
        <v>0.37170202152792214</v>
      </c>
      <c r="DD5" s="5">
        <f t="shared" si="0"/>
        <v>0.10222222222222223</v>
      </c>
      <c r="DE5" s="5">
        <f t="shared" si="1"/>
        <v>0.3511111111111111</v>
      </c>
      <c r="DF5" s="5">
        <v>4.5586047681932961E-4</v>
      </c>
      <c r="DG5" s="5">
        <v>8.9285409027197016</v>
      </c>
      <c r="DH5" s="5">
        <f t="shared" si="2"/>
        <v>1</v>
      </c>
      <c r="DI5" s="5">
        <f t="shared" si="3"/>
        <v>5</v>
      </c>
      <c r="DJ5" s="5">
        <v>6</v>
      </c>
      <c r="DK5" s="5">
        <f t="shared" si="4"/>
        <v>0.2</v>
      </c>
      <c r="DL5" s="5">
        <f t="shared" si="5"/>
        <v>0.64157239168601532</v>
      </c>
      <c r="DM5" s="5">
        <f t="shared" si="6"/>
        <v>0.38049988781479177</v>
      </c>
      <c r="DO5" s="9" t="s">
        <v>377</v>
      </c>
      <c r="DP5" s="9">
        <v>0.29260570128322283</v>
      </c>
      <c r="DQ5" s="9">
        <v>-0.13030996743354015</v>
      </c>
      <c r="DR5" s="9">
        <v>1</v>
      </c>
      <c r="DS5" s="9">
        <v>0.36179661577485916</v>
      </c>
      <c r="DT5" s="9">
        <v>0.86639565897438275</v>
      </c>
      <c r="DU5" s="9">
        <v>-2.1046233380340323E-2</v>
      </c>
      <c r="DV5" s="9">
        <v>0.29376090309644931</v>
      </c>
      <c r="DW5" s="9">
        <v>4.3712149484927069E-2</v>
      </c>
      <c r="DX5" s="9">
        <v>0.29130275237158765</v>
      </c>
      <c r="DY5" s="9">
        <v>0.2684057457690372</v>
      </c>
      <c r="DZ5" s="9">
        <v>-0.29988101949234852</v>
      </c>
      <c r="EA5" s="9">
        <v>0.16863989456332004</v>
      </c>
      <c r="EB5" s="9">
        <v>0.27667793675247437</v>
      </c>
      <c r="GR5" t="s">
        <v>4</v>
      </c>
      <c r="GS5">
        <v>-0.23999999999999994</v>
      </c>
      <c r="GT5">
        <v>-0.64</v>
      </c>
      <c r="GU5">
        <v>0.32</v>
      </c>
      <c r="GV5">
        <f>VARP(Volcano_risk!$Q$102:$Z$102)</f>
        <v>0.96</v>
      </c>
      <c r="GW5">
        <v>0.31999999999999995</v>
      </c>
      <c r="GX5">
        <v>0.4</v>
      </c>
      <c r="GY5">
        <v>-7.999999999999996E-2</v>
      </c>
      <c r="GZ5">
        <v>0</v>
      </c>
      <c r="HA5">
        <v>-7.9999999999999932E-2</v>
      </c>
      <c r="HB5">
        <v>0.08</v>
      </c>
      <c r="HC5">
        <v>-0.48000000000000009</v>
      </c>
      <c r="HD5">
        <v>0.72000000000000008</v>
      </c>
      <c r="HE5">
        <v>-0.16000000000000006</v>
      </c>
      <c r="HF5">
        <v>7.9999999999999988E-2</v>
      </c>
      <c r="HG5">
        <v>0.16000000000000006</v>
      </c>
      <c r="HH5">
        <v>-0.16000000000000006</v>
      </c>
      <c r="HI5">
        <v>-7.9999999999999988E-2</v>
      </c>
      <c r="HJ5">
        <v>0</v>
      </c>
      <c r="HK5">
        <v>2.2204460492503132E-17</v>
      </c>
      <c r="HL5">
        <v>0.24000000000000005</v>
      </c>
      <c r="HM5">
        <v>-7.9999999999999988E-2</v>
      </c>
      <c r="HN5">
        <v>0.16000000000000006</v>
      </c>
      <c r="HO5">
        <v>0.23999999999999994</v>
      </c>
      <c r="HP5">
        <v>-7.9999999999999988E-2</v>
      </c>
      <c r="HQ5">
        <v>0</v>
      </c>
      <c r="HR5">
        <v>-4.4408920985006264E-17</v>
      </c>
      <c r="HS5">
        <v>-0.16000000000000006</v>
      </c>
      <c r="HT5">
        <v>0.23999999999999994</v>
      </c>
      <c r="HU5">
        <v>0.48000000000000009</v>
      </c>
      <c r="HV5">
        <v>0.56000000000000005</v>
      </c>
      <c r="HW5">
        <v>-0.23999999999999994</v>
      </c>
      <c r="HX5">
        <v>-0.32</v>
      </c>
      <c r="HY5">
        <v>0.08</v>
      </c>
      <c r="HZ5">
        <v>-7.999999999999996E-2</v>
      </c>
      <c r="IA5">
        <v>0.6399999999999999</v>
      </c>
      <c r="IB5">
        <v>0</v>
      </c>
      <c r="IC5">
        <v>0.48000000000000009</v>
      </c>
      <c r="ID5">
        <v>-0.4</v>
      </c>
      <c r="IE5">
        <v>-7.9999999999999988E-2</v>
      </c>
      <c r="IF5">
        <v>7.9999999999999988E-2</v>
      </c>
      <c r="IG5">
        <v>-7.9999999999999988E-2</v>
      </c>
      <c r="IH5">
        <v>0.24000000000000013</v>
      </c>
      <c r="II5">
        <v>0.32</v>
      </c>
      <c r="IJ5">
        <v>0.56000000000000016</v>
      </c>
      <c r="IK5">
        <v>-7.9999999999999988E-2</v>
      </c>
    </row>
    <row r="6" spans="1:245" x14ac:dyDescent="0.25">
      <c r="A6" s="101">
        <v>1</v>
      </c>
      <c r="B6" s="101">
        <v>5</v>
      </c>
      <c r="D6" s="103">
        <v>100</v>
      </c>
      <c r="E6" s="103">
        <v>500</v>
      </c>
      <c r="F6" s="103">
        <v>1000</v>
      </c>
      <c r="G6" s="103">
        <v>4477439.7799999956</v>
      </c>
      <c r="H6" s="103">
        <v>3600</v>
      </c>
      <c r="P6" t="s">
        <v>5</v>
      </c>
      <c r="Q6">
        <v>4.9722769257883007E-2</v>
      </c>
      <c r="R6">
        <v>0.96098902427244692</v>
      </c>
      <c r="S6">
        <v>4.7954340888634317E-2</v>
      </c>
      <c r="T6">
        <v>0.95000000000536033</v>
      </c>
      <c r="U6">
        <v>0.59</v>
      </c>
      <c r="V6">
        <v>0.95018530209232022</v>
      </c>
      <c r="W6">
        <v>0.95000000225225223</v>
      </c>
      <c r="X6">
        <v>0.32</v>
      </c>
      <c r="Y6">
        <v>0.27500000000000002</v>
      </c>
      <c r="Z6">
        <v>0.95068182500006815</v>
      </c>
      <c r="AA6">
        <f>AVERAGE($Q$6:$Z$6)</f>
        <v>0.60445332637689653</v>
      </c>
      <c r="CV6" s="86">
        <v>82</v>
      </c>
      <c r="CW6" s="5">
        <f>SUM($Q$54:$Z$54)</f>
        <v>2</v>
      </c>
      <c r="CX6" s="5">
        <v>11.760000000000005</v>
      </c>
      <c r="CY6" s="5">
        <f>SUM($Q$103:$Z$103)</f>
        <v>-4</v>
      </c>
      <c r="CZ6" s="5">
        <v>3.8800000000000003</v>
      </c>
      <c r="DA6" s="5">
        <v>-4.1679418758972027E-2</v>
      </c>
      <c r="DB6" s="5">
        <v>3.5366032981478184</v>
      </c>
      <c r="DC6" s="5">
        <v>0.2592412159928838</v>
      </c>
      <c r="DD6" s="5">
        <f t="shared" si="0"/>
        <v>0.14222222222222222</v>
      </c>
      <c r="DE6" s="5">
        <f t="shared" si="1"/>
        <v>0.27555555555555566</v>
      </c>
      <c r="DF6" s="5">
        <v>5.5979526079927607E-5</v>
      </c>
      <c r="DG6" s="5">
        <v>8.9544097308830182</v>
      </c>
      <c r="DH6" s="5">
        <f t="shared" si="2"/>
        <v>2</v>
      </c>
      <c r="DI6" s="5">
        <f t="shared" si="3"/>
        <v>5</v>
      </c>
      <c r="DJ6" s="5">
        <v>7</v>
      </c>
      <c r="DK6" s="5">
        <f t="shared" si="4"/>
        <v>9.9999999999999978E-2</v>
      </c>
      <c r="DL6" s="5">
        <f t="shared" si="5"/>
        <v>0.60445332637689653</v>
      </c>
      <c r="DM6" s="5">
        <f t="shared" si="6"/>
        <v>0.39614905789937949</v>
      </c>
      <c r="DO6" s="9" t="s">
        <v>351</v>
      </c>
      <c r="DP6" s="9">
        <v>-2.5646219632210025E-2</v>
      </c>
      <c r="DQ6" s="9">
        <v>-0.15158445676101182</v>
      </c>
      <c r="DR6" s="9">
        <v>0.36179661577485916</v>
      </c>
      <c r="DS6" s="9">
        <v>1</v>
      </c>
      <c r="DT6" s="9">
        <v>0.13922546189068671</v>
      </c>
      <c r="DU6" s="9">
        <v>-0.58184139592009776</v>
      </c>
      <c r="DV6" s="9">
        <v>0.57998568295963049</v>
      </c>
      <c r="DW6" s="9">
        <v>0.47408829318046325</v>
      </c>
      <c r="DX6" s="9">
        <v>0.65049990256549983</v>
      </c>
      <c r="DY6" s="9">
        <v>0.83879268182295053</v>
      </c>
      <c r="DZ6" s="9">
        <v>-0.11731593149445974</v>
      </c>
      <c r="EA6" s="9">
        <v>0.21287997872143227</v>
      </c>
      <c r="EB6" s="9">
        <v>0.69171327776445235</v>
      </c>
      <c r="GR6" t="s">
        <v>5</v>
      </c>
      <c r="GS6">
        <v>-7.9999999999999988E-2</v>
      </c>
      <c r="GT6">
        <v>-0.08</v>
      </c>
      <c r="GU6">
        <v>0.24</v>
      </c>
      <c r="GV6">
        <v>0.31999999999999995</v>
      </c>
      <c r="GW6">
        <f>VARP(Volcano_risk!$Q$103:$Z$103)</f>
        <v>0.84</v>
      </c>
      <c r="GX6">
        <v>0.59999999999999987</v>
      </c>
      <c r="GY6">
        <v>3.9999999999999966E-2</v>
      </c>
      <c r="GZ6">
        <v>0.20000000000000004</v>
      </c>
      <c r="HA6">
        <v>-0.36</v>
      </c>
      <c r="HB6">
        <v>-0.24000000000000005</v>
      </c>
      <c r="HC6">
        <v>-0.56000000000000005</v>
      </c>
      <c r="HD6">
        <v>3.9999999999999994E-2</v>
      </c>
      <c r="HE6">
        <v>7.9999999999999988E-2</v>
      </c>
      <c r="HF6">
        <v>-0.23999999999999994</v>
      </c>
      <c r="HG6">
        <v>-0.48000000000000009</v>
      </c>
      <c r="HH6">
        <v>7.9999999999999988E-2</v>
      </c>
      <c r="HI6">
        <v>0.43999999999999995</v>
      </c>
      <c r="HJ6">
        <v>0</v>
      </c>
      <c r="HK6">
        <v>0.2</v>
      </c>
      <c r="HL6">
        <v>0.28000000000000003</v>
      </c>
      <c r="HM6">
        <v>3.999999999999998E-2</v>
      </c>
      <c r="HN6">
        <v>0.31999999999999995</v>
      </c>
      <c r="HO6">
        <v>-0.32</v>
      </c>
      <c r="HP6">
        <v>3.999999999999998E-2</v>
      </c>
      <c r="HQ6">
        <v>-0.19999999999999996</v>
      </c>
      <c r="HR6">
        <v>0.2</v>
      </c>
      <c r="HS6">
        <v>0.08</v>
      </c>
      <c r="HT6">
        <v>0.08</v>
      </c>
      <c r="HU6">
        <v>0.15999999999999998</v>
      </c>
      <c r="HV6">
        <v>0.32</v>
      </c>
      <c r="HW6">
        <v>-7.9999999999999988E-2</v>
      </c>
      <c r="HX6">
        <v>-3.9999999999999966E-2</v>
      </c>
      <c r="HY6">
        <v>0.55999999999999994</v>
      </c>
      <c r="HZ6">
        <v>3.9999999999999966E-2</v>
      </c>
      <c r="IA6">
        <v>0.48</v>
      </c>
      <c r="IB6">
        <v>0</v>
      </c>
      <c r="IC6">
        <v>0.56000000000000005</v>
      </c>
      <c r="ID6">
        <v>0.2</v>
      </c>
      <c r="IE6">
        <v>0.43999999999999995</v>
      </c>
      <c r="IF6">
        <v>0.15999999999999998</v>
      </c>
      <c r="IG6">
        <v>3.999999999999998E-2</v>
      </c>
      <c r="IH6">
        <v>0.28000000000000008</v>
      </c>
      <c r="II6">
        <v>-0.36</v>
      </c>
      <c r="IJ6">
        <v>-7.9999999999999988E-2</v>
      </c>
      <c r="IK6">
        <v>-0.36</v>
      </c>
    </row>
    <row r="7" spans="1:245" x14ac:dyDescent="0.25">
      <c r="A7" s="101">
        <v>1</v>
      </c>
      <c r="B7" s="101">
        <v>6</v>
      </c>
      <c r="D7" s="103">
        <v>100</v>
      </c>
      <c r="E7" s="103">
        <v>500</v>
      </c>
      <c r="F7" s="103">
        <v>1000</v>
      </c>
      <c r="G7" s="103">
        <v>13633.666666666668</v>
      </c>
      <c r="H7" s="103">
        <v>5110</v>
      </c>
      <c r="P7" t="s">
        <v>6</v>
      </c>
      <c r="Q7">
        <v>4.9722769257883007E-2</v>
      </c>
      <c r="R7">
        <v>0.921875</v>
      </c>
      <c r="S7">
        <v>4.395777946311745E-2</v>
      </c>
      <c r="T7">
        <v>4.9999999560000008E-2</v>
      </c>
      <c r="U7">
        <v>5.1171171171171176E-2</v>
      </c>
      <c r="V7">
        <v>0.9502256960310177</v>
      </c>
      <c r="W7">
        <v>0.3</v>
      </c>
      <c r="X7">
        <v>0.53</v>
      </c>
      <c r="Y7">
        <v>0.5</v>
      </c>
      <c r="Z7">
        <v>0.95022936011280845</v>
      </c>
      <c r="AA7">
        <f>AVERAGE($Q$7:$Z$7)</f>
        <v>0.43471817755959974</v>
      </c>
      <c r="CV7" s="86" t="s">
        <v>55</v>
      </c>
      <c r="CW7" s="5">
        <f>SUM($Q$55:$Z$55)</f>
        <v>-2</v>
      </c>
      <c r="CX7" s="5">
        <v>6.6399999999999988</v>
      </c>
      <c r="CY7" s="5">
        <f>SUM($Q$104:$Z$104)</f>
        <v>0</v>
      </c>
      <c r="CZ7" s="5">
        <v>6.6000000000000014</v>
      </c>
      <c r="DA7" s="5">
        <v>3.8892824527958648E-2</v>
      </c>
      <c r="DB7" s="5">
        <v>37.640879390776647</v>
      </c>
      <c r="DC7" s="5">
        <v>0.29356384734475682</v>
      </c>
      <c r="DD7" s="5">
        <f t="shared" si="0"/>
        <v>0.12444444444444448</v>
      </c>
      <c r="DE7" s="5">
        <f t="shared" si="1"/>
        <v>8.8888888888888878E-2</v>
      </c>
      <c r="DF7" s="5">
        <v>1.3973571810707108E-2</v>
      </c>
      <c r="DG7" s="5">
        <v>7.2242532084528035</v>
      </c>
      <c r="DH7" s="5">
        <f t="shared" si="2"/>
        <v>3</v>
      </c>
      <c r="DI7" s="5">
        <f t="shared" si="3"/>
        <v>2</v>
      </c>
      <c r="DJ7" s="5">
        <v>5</v>
      </c>
      <c r="DK7" s="5">
        <f t="shared" si="4"/>
        <v>9.9999999999999978E-2</v>
      </c>
      <c r="DL7" s="5">
        <f t="shared" si="5"/>
        <v>0.43471817755959974</v>
      </c>
      <c r="DM7" s="5">
        <f t="shared" si="6"/>
        <v>0.39388977811179937</v>
      </c>
      <c r="DO7" s="9" t="s">
        <v>357</v>
      </c>
      <c r="DP7" s="9">
        <v>0.12929624045340321</v>
      </c>
      <c r="DQ7" s="9">
        <v>-3.9234413429724356E-2</v>
      </c>
      <c r="DR7" s="9">
        <v>0.86639565897438275</v>
      </c>
      <c r="DS7" s="9">
        <v>0.13922546189068671</v>
      </c>
      <c r="DT7" s="9">
        <v>1</v>
      </c>
      <c r="DU7" s="9">
        <v>1.9669135223974021E-2</v>
      </c>
      <c r="DV7" s="9">
        <v>0.27420643949834289</v>
      </c>
      <c r="DW7" s="9">
        <v>-0.17538568795736897</v>
      </c>
      <c r="DX7" s="9">
        <v>0.31895406691408479</v>
      </c>
      <c r="DY7" s="9">
        <v>0.15190748737185819</v>
      </c>
      <c r="DZ7" s="9">
        <v>-7.1413722869979115E-2</v>
      </c>
      <c r="EA7" s="9">
        <v>0.35640292614057745</v>
      </c>
      <c r="EB7" s="9">
        <v>7.1129129853433254E-2</v>
      </c>
      <c r="GR7" t="s">
        <v>6</v>
      </c>
      <c r="GS7">
        <v>-2.2204460492503132E-17</v>
      </c>
      <c r="GT7">
        <v>0</v>
      </c>
      <c r="GU7">
        <v>0.4</v>
      </c>
      <c r="GV7">
        <v>0.4</v>
      </c>
      <c r="GW7">
        <v>0.59999999999999987</v>
      </c>
      <c r="GX7">
        <f>VARP(Volcano_risk!$Q$104:$Z$104)</f>
        <v>1</v>
      </c>
      <c r="GY7">
        <v>-0.2</v>
      </c>
      <c r="GZ7">
        <v>0.2</v>
      </c>
      <c r="HA7">
        <v>0.2</v>
      </c>
      <c r="HB7">
        <v>-2.2204460492503132E-17</v>
      </c>
      <c r="HC7">
        <v>-0.4</v>
      </c>
      <c r="HD7">
        <v>0.2</v>
      </c>
      <c r="HE7">
        <v>0.4</v>
      </c>
      <c r="HF7">
        <v>-0.4</v>
      </c>
      <c r="HG7">
        <v>-0.4</v>
      </c>
      <c r="HH7">
        <v>0.4</v>
      </c>
      <c r="HI7">
        <v>0.2</v>
      </c>
      <c r="HJ7">
        <v>0</v>
      </c>
      <c r="HK7">
        <v>0.2</v>
      </c>
      <c r="HL7">
        <v>0.2</v>
      </c>
      <c r="HM7">
        <v>0.2</v>
      </c>
      <c r="HN7">
        <v>0</v>
      </c>
      <c r="HO7">
        <v>0</v>
      </c>
      <c r="HP7">
        <v>0.59999999999999987</v>
      </c>
      <c r="HQ7">
        <v>-0.2</v>
      </c>
      <c r="HR7">
        <v>0.6</v>
      </c>
      <c r="HS7">
        <v>-0.4</v>
      </c>
      <c r="HT7">
        <v>-0.4</v>
      </c>
      <c r="HU7">
        <v>0.4</v>
      </c>
      <c r="HV7">
        <v>0.4</v>
      </c>
      <c r="HW7">
        <v>-0.4</v>
      </c>
      <c r="HX7">
        <v>-0.2</v>
      </c>
      <c r="HY7">
        <v>0.4</v>
      </c>
      <c r="HZ7">
        <v>0.2</v>
      </c>
      <c r="IA7">
        <v>0.4</v>
      </c>
      <c r="IB7">
        <v>0</v>
      </c>
      <c r="IC7">
        <v>0.4</v>
      </c>
      <c r="ID7">
        <v>0.2</v>
      </c>
      <c r="IE7">
        <v>0.2</v>
      </c>
      <c r="IF7">
        <v>0</v>
      </c>
      <c r="IG7">
        <v>0.59999999999999987</v>
      </c>
      <c r="IH7">
        <v>0.2</v>
      </c>
      <c r="II7">
        <v>0.2</v>
      </c>
      <c r="IJ7">
        <v>0.4</v>
      </c>
      <c r="IK7">
        <v>-0.19999999999999996</v>
      </c>
    </row>
    <row r="8" spans="1:245" x14ac:dyDescent="0.25">
      <c r="A8" s="101">
        <v>1</v>
      </c>
      <c r="B8" s="101">
        <v>7</v>
      </c>
      <c r="D8" s="103">
        <v>100</v>
      </c>
      <c r="E8" s="103">
        <v>500</v>
      </c>
      <c r="F8" s="103">
        <v>1000</v>
      </c>
      <c r="G8" s="103">
        <v>261.97000000000008</v>
      </c>
      <c r="H8" s="103">
        <v>60</v>
      </c>
      <c r="P8" t="s">
        <v>7</v>
      </c>
      <c r="Q8">
        <v>0.67</v>
      </c>
      <c r="R8">
        <v>0.96485150132341724</v>
      </c>
      <c r="S8">
        <v>0.27500000000000002</v>
      </c>
      <c r="T8">
        <v>0.95000000000405405</v>
      </c>
      <c r="U8">
        <v>0.95000000161711706</v>
      </c>
      <c r="V8">
        <v>0.9502167252625392</v>
      </c>
      <c r="W8">
        <v>4.9999980000019997E-2</v>
      </c>
      <c r="X8">
        <v>0.22999999999999998</v>
      </c>
      <c r="Y8">
        <v>0.95000000045045041</v>
      </c>
      <c r="Z8">
        <v>0.95077133256321067</v>
      </c>
      <c r="AA8">
        <f>AVERAGE($Q$8:$Z$8)</f>
        <v>0.69408395412208079</v>
      </c>
      <c r="CV8" s="86">
        <f>SUM(CY:CY)</f>
        <v>-88</v>
      </c>
      <c r="CW8" s="5">
        <f>SUM($Q$56:$Z$56)</f>
        <v>4</v>
      </c>
      <c r="CX8" s="5">
        <v>8.7199999999999989</v>
      </c>
      <c r="CY8" s="5">
        <f>SUM($Q$105:$Z$105)</f>
        <v>-4</v>
      </c>
      <c r="CZ8" s="5">
        <v>1.4800000000000006</v>
      </c>
      <c r="DA8" s="5">
        <v>-3.4060940127824048E-2</v>
      </c>
      <c r="DB8" s="5">
        <v>2.2936618479313688</v>
      </c>
      <c r="DC8" s="5">
        <v>0.29034853672909211</v>
      </c>
      <c r="DD8" s="5">
        <f t="shared" si="0"/>
        <v>8.8888888888888906E-2</v>
      </c>
      <c r="DE8" s="5">
        <f t="shared" si="1"/>
        <v>0.24444444444444441</v>
      </c>
      <c r="DF8" s="5">
        <v>1.5791578679120076E-5</v>
      </c>
      <c r="DG8" s="5">
        <v>9.9078295333852342</v>
      </c>
      <c r="DH8" s="5">
        <f t="shared" si="2"/>
        <v>1</v>
      </c>
      <c r="DI8" s="5">
        <f t="shared" si="3"/>
        <v>6</v>
      </c>
      <c r="DJ8" s="5">
        <v>7</v>
      </c>
      <c r="DK8" s="5">
        <f t="shared" si="4"/>
        <v>0.2</v>
      </c>
      <c r="DL8" s="5">
        <f t="shared" si="5"/>
        <v>0.69408395412208079</v>
      </c>
      <c r="DM8" s="5">
        <f t="shared" si="6"/>
        <v>0.36632044557818405</v>
      </c>
      <c r="DO8" s="9" t="s">
        <v>214</v>
      </c>
      <c r="DP8" s="9">
        <v>0.25322315900580444</v>
      </c>
      <c r="DQ8" s="9">
        <v>9.9600465769001702E-3</v>
      </c>
      <c r="DR8" s="9">
        <v>-2.1046233380340323E-2</v>
      </c>
      <c r="DS8" s="9">
        <v>-0.58184139592009776</v>
      </c>
      <c r="DT8" s="9">
        <v>1.9669135223974021E-2</v>
      </c>
      <c r="DU8" s="9">
        <v>1</v>
      </c>
      <c r="DV8" s="9">
        <v>-0.53568996196598673</v>
      </c>
      <c r="DW8" s="9">
        <v>-0.19597399406633378</v>
      </c>
      <c r="DX8" s="9">
        <v>-0.54537928089771937</v>
      </c>
      <c r="DY8" s="9">
        <v>-0.57509704879879642</v>
      </c>
      <c r="DZ8" s="9">
        <v>-0.21292098115912877</v>
      </c>
      <c r="EA8" s="9">
        <v>-0.35093869466654415</v>
      </c>
      <c r="EB8" s="9">
        <v>-0.53470223264809491</v>
      </c>
      <c r="GR8" t="s">
        <v>7</v>
      </c>
      <c r="GS8">
        <v>-0.47999999999999987</v>
      </c>
      <c r="GT8">
        <v>-7.9999999999999988E-2</v>
      </c>
      <c r="GU8">
        <v>-0.16000000000000006</v>
      </c>
      <c r="GV8">
        <v>-7.999999999999996E-2</v>
      </c>
      <c r="GW8">
        <v>3.9999999999999966E-2</v>
      </c>
      <c r="GX8">
        <v>-0.2</v>
      </c>
      <c r="GY8">
        <f>VARP(Volcano_risk!$Q$105:$Z$105)</f>
        <v>0.84</v>
      </c>
      <c r="GZ8">
        <v>0.19999999999999996</v>
      </c>
      <c r="HA8">
        <v>3.9999999999999994E-2</v>
      </c>
      <c r="HB8">
        <v>-0.23999999999999994</v>
      </c>
      <c r="HC8">
        <v>-0.15999999999999998</v>
      </c>
      <c r="HD8">
        <v>3.9999999999999994E-2</v>
      </c>
      <c r="HE8">
        <v>-0.32</v>
      </c>
      <c r="HF8">
        <v>-0.23999999999999994</v>
      </c>
      <c r="HG8">
        <v>0.32</v>
      </c>
      <c r="HH8">
        <v>7.9999999999999988E-2</v>
      </c>
      <c r="HI8">
        <v>0.43999999999999995</v>
      </c>
      <c r="HJ8">
        <v>0</v>
      </c>
      <c r="HK8">
        <v>0.2</v>
      </c>
      <c r="HL8">
        <v>0.28000000000000003</v>
      </c>
      <c r="HM8">
        <v>3.999999999999998E-2</v>
      </c>
      <c r="HN8">
        <v>0.32</v>
      </c>
      <c r="HO8">
        <v>7.9999999999999988E-2</v>
      </c>
      <c r="HP8">
        <v>-0.36</v>
      </c>
      <c r="HQ8">
        <v>-0.19999999999999996</v>
      </c>
      <c r="HR8">
        <v>0.19999999999999996</v>
      </c>
      <c r="HS8">
        <v>0.47999999999999987</v>
      </c>
      <c r="HT8">
        <v>0.47999999999999987</v>
      </c>
      <c r="HU8">
        <v>0.15999999999999998</v>
      </c>
      <c r="HV8">
        <v>-7.9999999999999988E-2</v>
      </c>
      <c r="HW8">
        <v>0.32</v>
      </c>
      <c r="HX8">
        <v>-0.44000000000000006</v>
      </c>
      <c r="HY8">
        <v>0.15999999999999998</v>
      </c>
      <c r="HZ8">
        <v>0.44000000000000006</v>
      </c>
      <c r="IA8">
        <v>7.9999999999999988E-2</v>
      </c>
      <c r="IB8">
        <v>0</v>
      </c>
      <c r="IC8">
        <v>0.15999999999999998</v>
      </c>
      <c r="ID8">
        <v>0.2</v>
      </c>
      <c r="IE8">
        <v>4.0000000000000022E-2</v>
      </c>
      <c r="IF8">
        <v>0.15999999999999998</v>
      </c>
      <c r="IG8">
        <v>-0.36</v>
      </c>
      <c r="IH8">
        <v>-0.12000000000000002</v>
      </c>
      <c r="II8">
        <v>-0.36000000000000004</v>
      </c>
      <c r="IJ8">
        <v>-7.999999999999996E-2</v>
      </c>
      <c r="IK8">
        <v>-0.36000000000000004</v>
      </c>
    </row>
    <row r="9" spans="1:245" x14ac:dyDescent="0.25">
      <c r="A9" s="101">
        <v>1</v>
      </c>
      <c r="B9" s="101">
        <v>8</v>
      </c>
      <c r="D9" s="103">
        <v>1</v>
      </c>
      <c r="E9" s="103">
        <v>5</v>
      </c>
      <c r="F9" s="103">
        <v>10</v>
      </c>
      <c r="G9" s="103">
        <v>32.311111111111117</v>
      </c>
      <c r="H9" s="103">
        <v>21</v>
      </c>
      <c r="P9" t="s">
        <v>8</v>
      </c>
      <c r="Q9">
        <v>4.9722769257883007E-2</v>
      </c>
      <c r="R9">
        <v>0.35</v>
      </c>
      <c r="S9">
        <v>0.27500000000000002</v>
      </c>
      <c r="T9">
        <v>7.2500000000000009E-2</v>
      </c>
      <c r="U9">
        <v>0.95000000159909903</v>
      </c>
      <c r="V9">
        <v>0.95017631675630843</v>
      </c>
      <c r="W9">
        <v>0.95000000180180177</v>
      </c>
      <c r="X9">
        <v>0.52249999999999996</v>
      </c>
      <c r="Y9">
        <v>0.27500000000000002</v>
      </c>
      <c r="Z9">
        <v>0.95045662559167254</v>
      </c>
      <c r="AA9">
        <f>AVERAGE($Q$9:$Z$9)</f>
        <v>0.53453557150067654</v>
      </c>
      <c r="CV9" s="86" t="s">
        <v>211</v>
      </c>
      <c r="CW9" s="5">
        <f>SUM($Q$57:$Z$57)</f>
        <v>0</v>
      </c>
      <c r="CX9" s="5">
        <v>5.5999999999999979</v>
      </c>
      <c r="CY9" s="5">
        <f>SUM($Q$106:$Z$106)</f>
        <v>0</v>
      </c>
      <c r="CZ9" s="5">
        <v>5.0000000000000018</v>
      </c>
      <c r="DA9" s="5">
        <v>-4.1340935677882246E-2</v>
      </c>
      <c r="DB9" s="5">
        <v>1.3330029156536007</v>
      </c>
      <c r="DC9" s="5">
        <v>0.22637510260045121</v>
      </c>
      <c r="DD9" s="5">
        <f t="shared" si="0"/>
        <v>8.888888888888892E-2</v>
      </c>
      <c r="DE9" s="5">
        <f t="shared" si="1"/>
        <v>0.10222222222222217</v>
      </c>
      <c r="DF9" s="5">
        <v>2.8095485675159282E-3</v>
      </c>
      <c r="DG9" s="5">
        <v>8.8459519666896362</v>
      </c>
      <c r="DH9" s="5">
        <f t="shared" si="2"/>
        <v>1</v>
      </c>
      <c r="DI9" s="5">
        <f t="shared" si="3"/>
        <v>4</v>
      </c>
      <c r="DJ9" s="5">
        <v>5</v>
      </c>
      <c r="DK9" s="5">
        <f t="shared" si="4"/>
        <v>0</v>
      </c>
      <c r="DL9" s="5">
        <f t="shared" si="5"/>
        <v>0.53453557150067654</v>
      </c>
      <c r="DM9" s="5">
        <f t="shared" si="6"/>
        <v>0.3812850957696336</v>
      </c>
      <c r="DO9" s="9" t="s">
        <v>215</v>
      </c>
      <c r="DP9" s="9">
        <v>-0.67859641401736592</v>
      </c>
      <c r="DQ9" s="9">
        <v>-0.26767562793133515</v>
      </c>
      <c r="DR9" s="9">
        <v>0.29376090309644931</v>
      </c>
      <c r="DS9" s="9">
        <v>0.57998568295963049</v>
      </c>
      <c r="DT9" s="9">
        <v>0.27420643949834289</v>
      </c>
      <c r="DU9" s="9">
        <v>-0.53568996196598673</v>
      </c>
      <c r="DV9" s="9">
        <v>1</v>
      </c>
      <c r="DW9" s="9">
        <v>-2.5837798808522671E-2</v>
      </c>
      <c r="DX9" s="9">
        <v>0.848842998466385</v>
      </c>
      <c r="DY9" s="9">
        <v>0.68468489091410534</v>
      </c>
      <c r="DZ9" s="9">
        <v>0.17893671957109386</v>
      </c>
      <c r="EA9" s="9">
        <v>0.69326449945130819</v>
      </c>
      <c r="EB9" s="9">
        <v>0.42335403019449563</v>
      </c>
      <c r="GR9" t="s">
        <v>8</v>
      </c>
      <c r="GS9">
        <v>0.4</v>
      </c>
      <c r="GT9">
        <v>0</v>
      </c>
      <c r="GU9">
        <v>0</v>
      </c>
      <c r="GV9">
        <v>0</v>
      </c>
      <c r="GW9">
        <v>0.20000000000000004</v>
      </c>
      <c r="GX9">
        <v>0.2</v>
      </c>
      <c r="GY9">
        <v>0.19999999999999996</v>
      </c>
      <c r="GZ9">
        <f>VARP(Volcano_risk!$Q$106:$Z$106)</f>
        <v>1</v>
      </c>
      <c r="HA9">
        <v>0.2</v>
      </c>
      <c r="HB9">
        <v>0.4</v>
      </c>
      <c r="HC9">
        <v>4.4408920985006264E-17</v>
      </c>
      <c r="HD9">
        <v>0.2</v>
      </c>
      <c r="HE9">
        <v>-0.4</v>
      </c>
      <c r="HF9">
        <v>0</v>
      </c>
      <c r="HG9">
        <v>0</v>
      </c>
      <c r="HH9">
        <v>0</v>
      </c>
      <c r="HI9">
        <v>0.6</v>
      </c>
      <c r="HJ9">
        <v>0</v>
      </c>
      <c r="HK9">
        <v>-0.2</v>
      </c>
      <c r="HL9">
        <v>0.2</v>
      </c>
      <c r="HM9">
        <v>0.2</v>
      </c>
      <c r="HN9">
        <v>-0.4</v>
      </c>
      <c r="HO9">
        <v>0</v>
      </c>
      <c r="HP9">
        <v>0.2</v>
      </c>
      <c r="HQ9">
        <v>-0.2</v>
      </c>
      <c r="HR9">
        <v>0.6</v>
      </c>
      <c r="HS9">
        <v>-0.4</v>
      </c>
      <c r="HT9">
        <v>0</v>
      </c>
      <c r="HU9">
        <v>0</v>
      </c>
      <c r="HV9">
        <v>-0.4</v>
      </c>
      <c r="HW9">
        <v>0</v>
      </c>
      <c r="HX9">
        <v>-0.2</v>
      </c>
      <c r="HY9">
        <v>0.4</v>
      </c>
      <c r="HZ9">
        <v>0.6</v>
      </c>
      <c r="IA9">
        <v>2.2204460492503132E-17</v>
      </c>
      <c r="IB9">
        <v>0</v>
      </c>
      <c r="IC9">
        <v>-4.4408920985006264E-17</v>
      </c>
      <c r="ID9">
        <v>0.6</v>
      </c>
      <c r="IE9">
        <v>0.2</v>
      </c>
      <c r="IF9">
        <v>0</v>
      </c>
      <c r="IG9">
        <v>0.2</v>
      </c>
      <c r="IH9">
        <v>-0.2</v>
      </c>
      <c r="II9">
        <v>0.2</v>
      </c>
      <c r="IJ9">
        <v>0.4</v>
      </c>
      <c r="IK9">
        <v>0.2</v>
      </c>
    </row>
    <row r="10" spans="1:245" x14ac:dyDescent="0.25">
      <c r="A10" s="101">
        <v>1</v>
      </c>
      <c r="B10" s="101">
        <v>9</v>
      </c>
      <c r="D10" s="103">
        <v>50</v>
      </c>
      <c r="E10" s="103">
        <v>100</v>
      </c>
      <c r="F10" s="103">
        <v>201</v>
      </c>
      <c r="G10" s="103">
        <v>297.24444444444453</v>
      </c>
      <c r="H10" s="103">
        <v>200</v>
      </c>
      <c r="P10" t="s">
        <v>9</v>
      </c>
      <c r="Q10">
        <v>4.7828548680033792E-2</v>
      </c>
      <c r="R10">
        <v>0.9285714285714286</v>
      </c>
      <c r="S10">
        <v>9.5000000000000001E-2</v>
      </c>
      <c r="T10">
        <v>4.9999999810000001E-2</v>
      </c>
      <c r="U10">
        <v>0.95000000144144137</v>
      </c>
      <c r="V10">
        <v>0.95000497737606104</v>
      </c>
      <c r="W10">
        <v>0.65</v>
      </c>
      <c r="X10">
        <v>3.0611809652869762E-2</v>
      </c>
      <c r="Y10">
        <v>4.9999985000007505E-2</v>
      </c>
      <c r="Z10">
        <v>0.95086051582035691</v>
      </c>
      <c r="AA10">
        <f>AVERAGE($Q$10:$Z$10)</f>
        <v>0.47028772663521989</v>
      </c>
      <c r="CV10" s="86">
        <f>AVERAGE(DF:DF)</f>
        <v>3.9075120941893575E-2</v>
      </c>
      <c r="CW10" s="5">
        <f>SUM($Q$58:$Z$58)</f>
        <v>0</v>
      </c>
      <c r="CX10" s="5">
        <v>13.600000000000003</v>
      </c>
      <c r="CY10" s="5">
        <f>SUM($Q$107:$Z$107)</f>
        <v>-4</v>
      </c>
      <c r="CZ10" s="5">
        <v>1.4800000000000002</v>
      </c>
      <c r="DA10" s="5">
        <v>9.9804182095802066E-2</v>
      </c>
      <c r="DB10" s="5">
        <v>5.3055315384767443</v>
      </c>
      <c r="DC10" s="5">
        <v>0.33430592330098191</v>
      </c>
      <c r="DD10" s="5">
        <f t="shared" si="0"/>
        <v>8.8888888888888906E-2</v>
      </c>
      <c r="DE10" s="5">
        <f t="shared" si="1"/>
        <v>0.28000000000000008</v>
      </c>
      <c r="DF10" s="5">
        <v>9.8731053718084397E-5</v>
      </c>
      <c r="DG10" s="5">
        <v>8.0780183025167638</v>
      </c>
      <c r="DH10" s="5">
        <f t="shared" si="2"/>
        <v>4</v>
      </c>
      <c r="DI10" s="5">
        <f t="shared" si="3"/>
        <v>3</v>
      </c>
      <c r="DJ10" s="5">
        <v>7</v>
      </c>
      <c r="DK10" s="5">
        <f t="shared" si="4"/>
        <v>0</v>
      </c>
      <c r="DL10" s="5">
        <f t="shared" si="5"/>
        <v>0.47028772663521989</v>
      </c>
      <c r="DM10" s="5">
        <f t="shared" si="6"/>
        <v>0.44714331178744493</v>
      </c>
      <c r="DO10" s="9" t="s">
        <v>45</v>
      </c>
      <c r="DP10" s="9">
        <v>0.79117789787353388</v>
      </c>
      <c r="DQ10" s="9">
        <v>0.15913660216056708</v>
      </c>
      <c r="DR10" s="9">
        <v>4.3712149484927069E-2</v>
      </c>
      <c r="DS10" s="9">
        <v>0.47408829318046325</v>
      </c>
      <c r="DT10" s="9">
        <v>-0.17538568795736897</v>
      </c>
      <c r="DU10" s="9">
        <v>-0.19597399406633378</v>
      </c>
      <c r="DV10" s="9">
        <v>-2.5837798808522671E-2</v>
      </c>
      <c r="DW10" s="9">
        <v>1</v>
      </c>
      <c r="DX10" s="9">
        <v>-8.2495399423313923E-2</v>
      </c>
      <c r="DY10" s="9">
        <v>0.56782095322437243</v>
      </c>
      <c r="DZ10" s="9">
        <v>-0.19677476052892789</v>
      </c>
      <c r="EA10" s="9">
        <v>-0.46467653522668612</v>
      </c>
      <c r="EB10" s="9">
        <v>0.63140498955615487</v>
      </c>
      <c r="GR10" t="s">
        <v>9</v>
      </c>
      <c r="GS10">
        <v>-7.999999999999996E-2</v>
      </c>
      <c r="GT10">
        <v>-7.9999999999999988E-2</v>
      </c>
      <c r="GU10">
        <v>-0.16000000000000006</v>
      </c>
      <c r="GV10">
        <v>-7.9999999999999932E-2</v>
      </c>
      <c r="GW10">
        <v>-0.36</v>
      </c>
      <c r="GX10">
        <v>0.2</v>
      </c>
      <c r="GY10">
        <v>3.9999999999999994E-2</v>
      </c>
      <c r="GZ10">
        <v>0.2</v>
      </c>
      <c r="HA10">
        <f>VARP(Volcano_risk!$Q$107:$Z$107)</f>
        <v>0.84</v>
      </c>
      <c r="HB10">
        <v>0.15999999999999998</v>
      </c>
      <c r="HC10">
        <v>0.23999999999999994</v>
      </c>
      <c r="HD10">
        <v>3.999999999999998E-2</v>
      </c>
      <c r="HE10">
        <v>7.9999999999999988E-2</v>
      </c>
      <c r="HF10">
        <v>-0.23999999999999994</v>
      </c>
      <c r="HG10">
        <v>0.32</v>
      </c>
      <c r="HH10">
        <v>0.48</v>
      </c>
      <c r="HI10">
        <v>3.999999999999998E-2</v>
      </c>
      <c r="HJ10">
        <v>0</v>
      </c>
      <c r="HK10">
        <v>-0.19999999999999996</v>
      </c>
      <c r="HL10">
        <v>-0.12000000000000002</v>
      </c>
      <c r="HM10">
        <v>0.44000000000000006</v>
      </c>
      <c r="HN10">
        <v>-0.47999999999999987</v>
      </c>
      <c r="HO10">
        <v>7.9999999999999988E-2</v>
      </c>
      <c r="HP10">
        <v>0.44000000000000006</v>
      </c>
      <c r="HQ10">
        <v>-0.19999999999999996</v>
      </c>
      <c r="HR10">
        <v>0.6</v>
      </c>
      <c r="HS10">
        <v>-0.31999999999999995</v>
      </c>
      <c r="HT10">
        <v>-0.31999999999999995</v>
      </c>
      <c r="HU10">
        <v>0.16</v>
      </c>
      <c r="HV10">
        <v>-7.9999999999999988E-2</v>
      </c>
      <c r="HW10">
        <v>-7.9999999999999988E-2</v>
      </c>
      <c r="HX10">
        <v>-0.44000000000000006</v>
      </c>
      <c r="HY10">
        <v>-0.23999999999999994</v>
      </c>
      <c r="HZ10">
        <v>0.44000000000000011</v>
      </c>
      <c r="IA10">
        <v>-0.32000000000000012</v>
      </c>
      <c r="IB10">
        <v>0</v>
      </c>
      <c r="IC10">
        <v>-0.23999999999999994</v>
      </c>
      <c r="ID10">
        <v>0.19999999999999996</v>
      </c>
      <c r="IE10">
        <v>-0.36</v>
      </c>
      <c r="IF10">
        <v>-0.23999999999999994</v>
      </c>
      <c r="IG10">
        <v>0.44000000000000006</v>
      </c>
      <c r="IH10">
        <v>-0.12000000000000004</v>
      </c>
      <c r="II10">
        <v>0.43999999999999995</v>
      </c>
      <c r="IJ10">
        <v>0.32</v>
      </c>
      <c r="IK10">
        <v>0.04</v>
      </c>
    </row>
    <row r="11" spans="1:245" x14ac:dyDescent="0.25">
      <c r="A11" s="101">
        <v>1</v>
      </c>
      <c r="B11" s="101">
        <v>10</v>
      </c>
      <c r="D11" s="103">
        <v>100</v>
      </c>
      <c r="E11" s="103">
        <v>500</v>
      </c>
      <c r="F11" s="103">
        <v>1000</v>
      </c>
      <c r="G11" s="103">
        <v>152.20000000000007</v>
      </c>
      <c r="H11" s="103">
        <v>250</v>
      </c>
      <c r="P11" t="s">
        <v>10</v>
      </c>
      <c r="Q11">
        <v>4.9722769257883007E-2</v>
      </c>
      <c r="R11">
        <v>9.0909090909090912E-2</v>
      </c>
      <c r="S11">
        <v>3.7677603240254591E-2</v>
      </c>
      <c r="T11">
        <v>0.14000000000000001</v>
      </c>
      <c r="U11">
        <v>0.95000000027027021</v>
      </c>
      <c r="V11">
        <v>0.95019877402133335</v>
      </c>
      <c r="W11">
        <v>4.9999780001099996E-2</v>
      </c>
      <c r="X11">
        <v>2.1738679891998278E-2</v>
      </c>
      <c r="Y11">
        <v>0.95000000054054046</v>
      </c>
      <c r="Z11">
        <v>0.95045662559167254</v>
      </c>
      <c r="AA11">
        <f>AVERAGE($Q$11:$Z$11)</f>
        <v>0.41907033237241437</v>
      </c>
      <c r="CV11" s="86" t="s">
        <v>374</v>
      </c>
      <c r="CW11" s="5">
        <f>SUM($Q$59:$Z$59)</f>
        <v>-2</v>
      </c>
      <c r="CX11" s="5">
        <v>14.240000000000004</v>
      </c>
      <c r="CY11" s="5">
        <f>SUM($Q$108:$Z$108)</f>
        <v>-6</v>
      </c>
      <c r="CZ11" s="5">
        <v>1.9199999999999995</v>
      </c>
      <c r="DA11" s="5">
        <v>9.2084886748661846E-3</v>
      </c>
      <c r="DB11" s="5">
        <v>3.6734475874201906</v>
      </c>
      <c r="DC11" s="5">
        <v>0.35594844811995396</v>
      </c>
      <c r="DD11" s="5">
        <f t="shared" si="0"/>
        <v>0.13777777777777778</v>
      </c>
      <c r="DE11" s="5">
        <f t="shared" si="1"/>
        <v>0.25777777777777783</v>
      </c>
      <c r="DF11" s="5">
        <v>1.3618999665934729E-6</v>
      </c>
      <c r="DG11" s="5">
        <v>8.6201126093323612</v>
      </c>
      <c r="DH11" s="5">
        <f t="shared" si="2"/>
        <v>4</v>
      </c>
      <c r="DI11" s="5">
        <f t="shared" si="3"/>
        <v>4</v>
      </c>
      <c r="DJ11" s="5">
        <v>8</v>
      </c>
      <c r="DK11" s="5">
        <f t="shared" si="4"/>
        <v>9.9999999999999978E-2</v>
      </c>
      <c r="DL11" s="5">
        <f t="shared" si="5"/>
        <v>0.41907033237241437</v>
      </c>
      <c r="DM11" s="5">
        <f t="shared" si="6"/>
        <v>0.45823029637680379</v>
      </c>
      <c r="DO11" s="9" t="s">
        <v>46</v>
      </c>
      <c r="DP11" s="9">
        <v>-0.6458452988080482</v>
      </c>
      <c r="DQ11" s="9">
        <v>-0.23384567517500421</v>
      </c>
      <c r="DR11" s="9">
        <v>0.29130275237158765</v>
      </c>
      <c r="DS11" s="9">
        <v>0.65049990256549983</v>
      </c>
      <c r="DT11" s="9">
        <v>0.31895406691408479</v>
      </c>
      <c r="DU11" s="9">
        <v>-0.54537928089771937</v>
      </c>
      <c r="DV11" s="9">
        <v>0.848842998466385</v>
      </c>
      <c r="DW11" s="9">
        <v>-8.2495399423313923E-2</v>
      </c>
      <c r="DX11" s="9">
        <v>1</v>
      </c>
      <c r="DY11" s="9">
        <v>0.7735037159266257</v>
      </c>
      <c r="DZ11" s="9">
        <v>0.21934757143464895</v>
      </c>
      <c r="EA11" s="9">
        <v>0.81804373238892947</v>
      </c>
      <c r="EB11" s="9">
        <v>0.41609513040033141</v>
      </c>
      <c r="GR11" t="s">
        <v>10</v>
      </c>
      <c r="GS11">
        <v>0.48000000000000009</v>
      </c>
      <c r="GT11">
        <v>0.08</v>
      </c>
      <c r="GU11">
        <v>0.15999999999999998</v>
      </c>
      <c r="GV11">
        <v>0.08</v>
      </c>
      <c r="GW11">
        <v>-0.24000000000000005</v>
      </c>
      <c r="GX11">
        <v>-2.2204460492503132E-17</v>
      </c>
      <c r="GY11">
        <v>-0.23999999999999994</v>
      </c>
      <c r="GZ11">
        <v>0.4</v>
      </c>
      <c r="HA11">
        <v>0.15999999999999998</v>
      </c>
      <c r="HB11">
        <f>VARP(Volcano_risk!$Q$108:$Z$108)</f>
        <v>0.64</v>
      </c>
      <c r="HC11">
        <v>0.16</v>
      </c>
      <c r="HD11">
        <v>0.15999999999999998</v>
      </c>
      <c r="HE11">
        <v>-0.08</v>
      </c>
      <c r="HF11">
        <v>0.24000000000000007</v>
      </c>
      <c r="HG11">
        <v>0.08</v>
      </c>
      <c r="HH11">
        <v>-0.08</v>
      </c>
      <c r="HI11">
        <v>-0.23999999999999994</v>
      </c>
      <c r="HJ11">
        <v>0</v>
      </c>
      <c r="HK11">
        <v>0</v>
      </c>
      <c r="HL11">
        <v>-8.0000000000000016E-2</v>
      </c>
      <c r="HM11">
        <v>-0.24000000000000005</v>
      </c>
      <c r="HN11">
        <v>-0.32</v>
      </c>
      <c r="HO11">
        <v>0.32</v>
      </c>
      <c r="HP11">
        <v>0.15999999999999998</v>
      </c>
      <c r="HQ11">
        <v>0.4</v>
      </c>
      <c r="HR11">
        <v>0</v>
      </c>
      <c r="HS11">
        <v>-0.48000000000000009</v>
      </c>
      <c r="HT11">
        <v>-8.0000000000000043E-2</v>
      </c>
      <c r="HU11">
        <v>-0.16</v>
      </c>
      <c r="HV11">
        <v>-0.31999999999999995</v>
      </c>
      <c r="HW11">
        <v>-0.32000000000000006</v>
      </c>
      <c r="HX11">
        <v>0.23999999999999994</v>
      </c>
      <c r="HY11">
        <v>-0.16</v>
      </c>
      <c r="HZ11">
        <v>0.15999999999999998</v>
      </c>
      <c r="IA11">
        <v>-8.0000000000000029E-2</v>
      </c>
      <c r="IB11">
        <v>0</v>
      </c>
      <c r="IC11">
        <v>-0.16</v>
      </c>
      <c r="ID11">
        <v>0</v>
      </c>
      <c r="IE11">
        <v>-0.24</v>
      </c>
      <c r="IF11">
        <v>-0.16</v>
      </c>
      <c r="IG11">
        <v>0.15999999999999998</v>
      </c>
      <c r="IH11">
        <v>-7.9999999999999988E-2</v>
      </c>
      <c r="II11">
        <v>0.56000000000000005</v>
      </c>
      <c r="IJ11">
        <v>0.48000000000000009</v>
      </c>
      <c r="IK11">
        <v>0.56000000000000005</v>
      </c>
    </row>
    <row r="12" spans="1:245" x14ac:dyDescent="0.25">
      <c r="A12" s="101">
        <v>2</v>
      </c>
      <c r="B12" s="101">
        <v>1</v>
      </c>
      <c r="D12" s="103">
        <v>10</v>
      </c>
      <c r="E12" s="103">
        <v>20</v>
      </c>
      <c r="F12" s="103">
        <v>50</v>
      </c>
      <c r="G12" s="103"/>
      <c r="H12" s="103"/>
      <c r="P12" t="s">
        <v>11</v>
      </c>
      <c r="Q12">
        <v>0.24774774774774772</v>
      </c>
      <c r="R12">
        <v>0.56428571428571428</v>
      </c>
      <c r="S12">
        <v>0.29729729729729726</v>
      </c>
      <c r="T12">
        <v>0.15799931599863201</v>
      </c>
      <c r="U12">
        <v>0.95000000117117112</v>
      </c>
      <c r="V12">
        <v>0.70550000000000002</v>
      </c>
      <c r="W12">
        <v>0.50000002654999998</v>
      </c>
      <c r="X12">
        <v>3.846121300857204E-2</v>
      </c>
      <c r="Y12">
        <v>0.5</v>
      </c>
      <c r="Z12">
        <v>0.59473684210526312</v>
      </c>
      <c r="AA12">
        <f>AVERAGE($Q$12:$Z$12)</f>
        <v>0.45560281581643969</v>
      </c>
      <c r="CV12" s="86">
        <f>AVERAGE(DA:DA)</f>
        <v>-1.9385638328792039E-3</v>
      </c>
      <c r="CW12" s="5">
        <f>SUM($Q$60:$Z$60)</f>
        <v>0</v>
      </c>
      <c r="CX12" s="5">
        <v>13.600000000000003</v>
      </c>
      <c r="CY12" s="5">
        <f>SUM($Q$109:$Z$109)</f>
        <v>6</v>
      </c>
      <c r="CZ12" s="5">
        <v>-3.120000000000001</v>
      </c>
      <c r="DB12" s="5">
        <v>0.98888651683172246</v>
      </c>
      <c r="DC12" s="5">
        <v>0.35076871851014618</v>
      </c>
      <c r="DD12" s="5">
        <f t="shared" si="0"/>
        <v>-0.2088888888888889</v>
      </c>
      <c r="DE12" s="5">
        <f t="shared" si="1"/>
        <v>0.28000000000000008</v>
      </c>
      <c r="DF12" s="5">
        <v>0.82830817167965698</v>
      </c>
      <c r="DG12" s="5">
        <v>6.9132335471520348</v>
      </c>
      <c r="DH12" s="5">
        <f t="shared" si="2"/>
        <v>1</v>
      </c>
      <c r="DI12" s="5">
        <f t="shared" si="3"/>
        <v>1</v>
      </c>
      <c r="DJ12" s="5">
        <v>2</v>
      </c>
      <c r="DK12" s="5">
        <f t="shared" si="4"/>
        <v>0</v>
      </c>
      <c r="DL12" s="5">
        <f t="shared" si="5"/>
        <v>0.45560281581643969</v>
      </c>
      <c r="DM12" s="5">
        <f t="shared" si="6"/>
        <v>0.27342051006895435</v>
      </c>
      <c r="DO12" s="9" t="s">
        <v>47</v>
      </c>
      <c r="DP12" s="9">
        <v>-0.1104920035448284</v>
      </c>
      <c r="DQ12" s="9">
        <v>-9.1944486347380491E-2</v>
      </c>
      <c r="DR12" s="9">
        <v>0.2684057457690372</v>
      </c>
      <c r="DS12" s="9">
        <v>0.83879268182295053</v>
      </c>
      <c r="DT12" s="9">
        <v>0.15190748737185819</v>
      </c>
      <c r="DU12" s="9">
        <v>-0.57509704879879642</v>
      </c>
      <c r="DV12" s="9">
        <v>0.68468489091410534</v>
      </c>
      <c r="DW12" s="9">
        <v>0.56782095322437243</v>
      </c>
      <c r="DX12" s="9">
        <v>0.7735037159266257</v>
      </c>
      <c r="DY12" s="9">
        <v>1</v>
      </c>
      <c r="DZ12" s="9">
        <v>5.6033181468052529E-2</v>
      </c>
      <c r="EA12" s="9">
        <v>0.38016205058681879</v>
      </c>
      <c r="EB12" s="9">
        <v>0.74522901324835999</v>
      </c>
      <c r="GR12" t="s">
        <v>11</v>
      </c>
      <c r="GS12">
        <v>0.32</v>
      </c>
      <c r="GT12">
        <v>0.32</v>
      </c>
      <c r="GU12">
        <v>-0.16</v>
      </c>
      <c r="GV12">
        <v>-0.48000000000000009</v>
      </c>
      <c r="GW12">
        <v>-0.56000000000000005</v>
      </c>
      <c r="GX12">
        <v>-0.4</v>
      </c>
      <c r="GY12">
        <v>-0.15999999999999998</v>
      </c>
      <c r="GZ12">
        <v>4.4408920985006264E-17</v>
      </c>
      <c r="HA12">
        <v>0.23999999999999994</v>
      </c>
      <c r="HB12">
        <v>0.16</v>
      </c>
      <c r="HC12">
        <f>VARP(Volcano_risk!$Q$109:$Z$109)</f>
        <v>0.64</v>
      </c>
      <c r="HD12">
        <v>-0.15999999999999998</v>
      </c>
      <c r="HE12">
        <v>0.08</v>
      </c>
      <c r="HF12">
        <v>0.16</v>
      </c>
      <c r="HG12">
        <v>0.32</v>
      </c>
      <c r="HH12">
        <v>0.08</v>
      </c>
      <c r="HI12">
        <v>-0.15999999999999998</v>
      </c>
      <c r="HJ12">
        <v>0</v>
      </c>
      <c r="HK12">
        <v>-0.4</v>
      </c>
      <c r="HL12">
        <v>-0.32000000000000006</v>
      </c>
      <c r="HM12">
        <v>0.24000000000000005</v>
      </c>
      <c r="HN12">
        <v>-0.48000000000000009</v>
      </c>
      <c r="HO12">
        <v>8.0000000000000071E-2</v>
      </c>
      <c r="HP12">
        <v>0.24000000000000005</v>
      </c>
      <c r="HQ12">
        <v>0</v>
      </c>
      <c r="HR12">
        <v>0</v>
      </c>
      <c r="HS12">
        <v>-0.32</v>
      </c>
      <c r="HT12">
        <v>-0.32</v>
      </c>
      <c r="HU12">
        <v>-0.24000000000000007</v>
      </c>
      <c r="HV12">
        <v>-0.48000000000000009</v>
      </c>
      <c r="HW12">
        <v>-0.08</v>
      </c>
      <c r="HX12">
        <v>0.15999999999999998</v>
      </c>
      <c r="HY12">
        <v>-0.24000000000000007</v>
      </c>
      <c r="HZ12">
        <v>-0.15999999999999998</v>
      </c>
      <c r="IA12">
        <v>-0.31999999999999995</v>
      </c>
      <c r="IB12">
        <v>0</v>
      </c>
      <c r="IC12">
        <v>-0.64000000000000024</v>
      </c>
      <c r="ID12">
        <v>0</v>
      </c>
      <c r="IE12">
        <v>-0.15999999999999998</v>
      </c>
      <c r="IF12">
        <v>-0.24000000000000007</v>
      </c>
      <c r="IG12">
        <v>0.24000000000000005</v>
      </c>
      <c r="IH12">
        <v>-0.32000000000000006</v>
      </c>
      <c r="II12">
        <v>0.23999999999999994</v>
      </c>
      <c r="IJ12">
        <v>-0.08</v>
      </c>
      <c r="IK12">
        <v>0.23999999999999994</v>
      </c>
    </row>
    <row r="13" spans="1:245" x14ac:dyDescent="0.25">
      <c r="A13" s="101">
        <v>2</v>
      </c>
      <c r="B13" s="101">
        <v>2</v>
      </c>
      <c r="D13" s="103">
        <v>39</v>
      </c>
      <c r="E13" s="103">
        <v>50</v>
      </c>
      <c r="F13" s="103">
        <v>60</v>
      </c>
      <c r="G13" s="103"/>
      <c r="H13" s="103"/>
      <c r="P13" t="s">
        <v>12</v>
      </c>
      <c r="Q13">
        <v>4.9722769257883007E-2</v>
      </c>
      <c r="R13">
        <v>0.96650945109471331</v>
      </c>
      <c r="S13">
        <v>0.95011291790804842</v>
      </c>
      <c r="T13">
        <v>0.14000000000000001</v>
      </c>
      <c r="U13">
        <v>0.95000000117117112</v>
      </c>
      <c r="V13">
        <v>0.95022345364200556</v>
      </c>
      <c r="W13">
        <v>0.14000000000000001</v>
      </c>
      <c r="X13">
        <v>0.32</v>
      </c>
      <c r="Y13">
        <v>0.95000000063063061</v>
      </c>
      <c r="Z13">
        <v>0.95094937653086964</v>
      </c>
      <c r="AA13">
        <f>AVERAGE($Q$13:$Z$13)</f>
        <v>0.63675179702353213</v>
      </c>
      <c r="CV13" s="86" t="s">
        <v>375</v>
      </c>
      <c r="CW13" s="5">
        <f>SUM($Q$61:$Z$61)</f>
        <v>2</v>
      </c>
      <c r="CX13" s="5">
        <v>14.960000000000006</v>
      </c>
      <c r="CY13" s="5">
        <f>SUM($Q$110:$Z$110)</f>
        <v>-4</v>
      </c>
      <c r="CZ13" s="5">
        <v>4.28</v>
      </c>
      <c r="DB13" s="5">
        <v>0.91058057087509137</v>
      </c>
      <c r="DC13" s="5">
        <v>0.36718101399553832</v>
      </c>
      <c r="DD13" s="5">
        <f t="shared" si="0"/>
        <v>0.15111111111111111</v>
      </c>
      <c r="DE13" s="5">
        <f t="shared" si="1"/>
        <v>0.34666666666666679</v>
      </c>
      <c r="DF13" s="5">
        <v>2.5001163422837037E-6</v>
      </c>
      <c r="DG13" s="5">
        <v>9.7608491243701945</v>
      </c>
      <c r="DH13" s="5">
        <f t="shared" si="2"/>
        <v>1</v>
      </c>
      <c r="DI13" s="5">
        <f t="shared" si="3"/>
        <v>6</v>
      </c>
      <c r="DJ13" s="5">
        <v>7</v>
      </c>
      <c r="DK13" s="5">
        <f t="shared" si="4"/>
        <v>9.9999999999999978E-2</v>
      </c>
      <c r="DL13" s="5">
        <f t="shared" si="5"/>
        <v>0.63675179702353213</v>
      </c>
      <c r="DM13" s="5">
        <f t="shared" si="6"/>
        <v>0.41347151608008315</v>
      </c>
      <c r="DO13" s="9" t="s">
        <v>48</v>
      </c>
      <c r="DP13" s="9">
        <v>-0.41189039988770326</v>
      </c>
      <c r="DQ13" s="9">
        <v>1.4658057714575019E-2</v>
      </c>
      <c r="DR13" s="9">
        <v>-0.29988101949234852</v>
      </c>
      <c r="DS13" s="9">
        <v>-0.11731593149445974</v>
      </c>
      <c r="DT13" s="9">
        <v>-7.1413722869979115E-2</v>
      </c>
      <c r="DU13" s="9">
        <v>-0.21292098115912877</v>
      </c>
      <c r="DV13" s="9">
        <v>0.17893671957109386</v>
      </c>
      <c r="DW13" s="9">
        <v>-0.19677476052892789</v>
      </c>
      <c r="DX13" s="9">
        <v>0.21934757143464895</v>
      </c>
      <c r="DY13" s="9">
        <v>5.6033181468052529E-2</v>
      </c>
      <c r="DZ13" s="9">
        <v>1</v>
      </c>
      <c r="EA13" s="9">
        <v>0.43851159325927996</v>
      </c>
      <c r="EB13" s="9">
        <v>-0.38137537700040369</v>
      </c>
      <c r="GR13" t="s">
        <v>12</v>
      </c>
      <c r="GS13">
        <v>-7.9999999999999988E-2</v>
      </c>
      <c r="GT13">
        <v>-0.48000000000000009</v>
      </c>
      <c r="GU13">
        <v>0.24000000000000005</v>
      </c>
      <c r="GV13">
        <v>0.72000000000000008</v>
      </c>
      <c r="GW13">
        <v>3.9999999999999994E-2</v>
      </c>
      <c r="GX13">
        <v>0.2</v>
      </c>
      <c r="GY13">
        <v>3.9999999999999994E-2</v>
      </c>
      <c r="GZ13">
        <v>0.2</v>
      </c>
      <c r="HA13">
        <v>3.999999999999998E-2</v>
      </c>
      <c r="HB13">
        <v>0.15999999999999998</v>
      </c>
      <c r="HC13">
        <v>-0.15999999999999998</v>
      </c>
      <c r="HD13">
        <f>VARP(Volcano_risk!$Q$110:$Z$110)</f>
        <v>0.84</v>
      </c>
      <c r="HE13">
        <v>-0.32</v>
      </c>
      <c r="HF13">
        <v>0.16</v>
      </c>
      <c r="HG13">
        <v>0.32</v>
      </c>
      <c r="HH13">
        <v>-0.32</v>
      </c>
      <c r="HI13">
        <v>3.9999999999999966E-2</v>
      </c>
      <c r="HJ13">
        <v>0</v>
      </c>
      <c r="HK13">
        <v>-0.19999999999999996</v>
      </c>
      <c r="HL13">
        <v>0.28000000000000003</v>
      </c>
      <c r="HM13">
        <v>3.999999999999998E-2</v>
      </c>
      <c r="HN13">
        <v>-7.999999999999996E-2</v>
      </c>
      <c r="HO13">
        <v>0.47999999999999987</v>
      </c>
      <c r="HP13">
        <v>3.999999999999998E-2</v>
      </c>
      <c r="HQ13">
        <v>-0.19999999999999996</v>
      </c>
      <c r="HR13">
        <v>0.2</v>
      </c>
      <c r="HS13">
        <v>-0.31999999999999995</v>
      </c>
      <c r="HT13">
        <v>7.9999999999999988E-2</v>
      </c>
      <c r="HU13">
        <v>0.55999999999999994</v>
      </c>
      <c r="HV13">
        <v>0.32</v>
      </c>
      <c r="HW13">
        <v>-7.9999999999999988E-2</v>
      </c>
      <c r="HX13">
        <v>-0.44000000000000006</v>
      </c>
      <c r="HY13">
        <v>0.15999999999999998</v>
      </c>
      <c r="HZ13">
        <v>3.9999999999999994E-2</v>
      </c>
      <c r="IA13">
        <v>0.48</v>
      </c>
      <c r="IB13">
        <v>0</v>
      </c>
      <c r="IC13">
        <v>0.15999999999999998</v>
      </c>
      <c r="ID13">
        <v>-0.2</v>
      </c>
      <c r="IE13">
        <v>4.0000000000000022E-2</v>
      </c>
      <c r="IF13">
        <v>0.15999999999999998</v>
      </c>
      <c r="IG13">
        <v>3.999999999999998E-2</v>
      </c>
      <c r="IH13">
        <v>-0.12000000000000002</v>
      </c>
      <c r="II13">
        <v>0.44000000000000006</v>
      </c>
      <c r="IJ13">
        <v>0.72</v>
      </c>
      <c r="IK13">
        <v>3.9999999999999994E-2</v>
      </c>
    </row>
    <row r="14" spans="1:245" x14ac:dyDescent="0.25">
      <c r="A14" s="101">
        <v>2</v>
      </c>
      <c r="B14" s="101">
        <v>3</v>
      </c>
      <c r="D14" s="103">
        <v>10</v>
      </c>
      <c r="E14" s="103">
        <v>20</v>
      </c>
      <c r="F14" s="103">
        <v>30</v>
      </c>
      <c r="G14" s="103"/>
      <c r="H14" s="103"/>
      <c r="P14" t="s">
        <v>13</v>
      </c>
      <c r="Q14">
        <v>0.44589178356713427</v>
      </c>
      <c r="R14">
        <v>0.56428571428571428</v>
      </c>
      <c r="S14">
        <v>0.95002262445691121</v>
      </c>
      <c r="T14">
        <v>4.9999500064999355E-2</v>
      </c>
      <c r="U14">
        <v>0.51576576576576572</v>
      </c>
      <c r="V14">
        <v>0.95018530209232022</v>
      </c>
      <c r="W14">
        <v>0.43478260869565216</v>
      </c>
      <c r="X14">
        <v>3.846121300857204E-2</v>
      </c>
      <c r="Y14">
        <v>0.72499999999999998</v>
      </c>
      <c r="Z14">
        <v>0.57499999999999996</v>
      </c>
      <c r="AA14">
        <f>AVERAGE($Q$14:$Z$14)</f>
        <v>0.524939451193707</v>
      </c>
      <c r="CV14" s="86">
        <f>AVERAGE(DC:DC)</f>
        <v>0.21545180219603438</v>
      </c>
      <c r="CW14" s="5">
        <f>SUM($Q$62:$Z$62)</f>
        <v>2</v>
      </c>
      <c r="CX14" s="5">
        <v>14.960000000000006</v>
      </c>
      <c r="CY14" s="5">
        <f>SUM($Q$111:$Z$111)</f>
        <v>2</v>
      </c>
      <c r="CZ14" s="5">
        <v>-0.64000000000000012</v>
      </c>
      <c r="DB14" s="5">
        <v>8333.8442307616278</v>
      </c>
      <c r="DC14" s="5">
        <v>0.26446669223595104</v>
      </c>
      <c r="DD14" s="5">
        <f t="shared" si="0"/>
        <v>-7.5555555555555556E-2</v>
      </c>
      <c r="DE14" s="5">
        <f t="shared" si="1"/>
        <v>0.34666666666666679</v>
      </c>
      <c r="DF14" s="5">
        <v>7.5009108496406837E-2</v>
      </c>
      <c r="DG14" s="5">
        <v>7.3442970452135343</v>
      </c>
      <c r="DH14" s="5">
        <f t="shared" si="2"/>
        <v>2</v>
      </c>
      <c r="DI14" s="5">
        <f t="shared" si="3"/>
        <v>2</v>
      </c>
      <c r="DJ14" s="5">
        <v>4</v>
      </c>
      <c r="DK14" s="5">
        <f t="shared" si="4"/>
        <v>9.9999999999999978E-2</v>
      </c>
      <c r="DL14" s="5">
        <f t="shared" si="5"/>
        <v>0.524939451193707</v>
      </c>
      <c r="DM14" s="5">
        <f t="shared" si="6"/>
        <v>0.31310241987236387</v>
      </c>
      <c r="DO14" s="9" t="s">
        <v>221</v>
      </c>
      <c r="DP14" s="9">
        <v>-0.65652215908602596</v>
      </c>
      <c r="DQ14" s="9">
        <v>-0.13362733500653051</v>
      </c>
      <c r="DR14" s="9">
        <v>0.16863989456332004</v>
      </c>
      <c r="DS14" s="9">
        <v>0.21287997872143227</v>
      </c>
      <c r="DT14" s="9">
        <v>0.35640292614057745</v>
      </c>
      <c r="DU14" s="9">
        <v>-0.35093869466654415</v>
      </c>
      <c r="DV14" s="9">
        <v>0.69326449945130819</v>
      </c>
      <c r="DW14" s="9">
        <v>-0.46467653522668612</v>
      </c>
      <c r="DX14" s="9">
        <v>0.81804373238892947</v>
      </c>
      <c r="DY14" s="9">
        <v>0.38016205058681879</v>
      </c>
      <c r="DZ14" s="9">
        <v>0.43851159325927996</v>
      </c>
      <c r="EA14" s="9">
        <v>1</v>
      </c>
      <c r="EB14" s="9">
        <v>-1.9211109595112061E-2</v>
      </c>
      <c r="GR14" t="s">
        <v>13</v>
      </c>
      <c r="GS14">
        <v>0.23999999999999994</v>
      </c>
      <c r="GT14">
        <v>0.23999999999999994</v>
      </c>
      <c r="GU14">
        <v>7.9999999999999988E-2</v>
      </c>
      <c r="GV14">
        <v>-0.16000000000000006</v>
      </c>
      <c r="GW14">
        <v>7.9999999999999988E-2</v>
      </c>
      <c r="GX14">
        <v>0.4</v>
      </c>
      <c r="GY14">
        <v>-0.32</v>
      </c>
      <c r="GZ14">
        <v>-0.4</v>
      </c>
      <c r="HA14">
        <v>7.9999999999999988E-2</v>
      </c>
      <c r="HB14">
        <v>-0.08</v>
      </c>
      <c r="HC14">
        <v>0.08</v>
      </c>
      <c r="HD14">
        <v>-0.32</v>
      </c>
      <c r="HE14">
        <f>VARP(Volcano_risk!$Q$111:$Z$111)</f>
        <v>0.96</v>
      </c>
      <c r="HF14">
        <v>-0.48000000000000009</v>
      </c>
      <c r="HG14">
        <v>-0.16000000000000006</v>
      </c>
      <c r="HH14">
        <v>0.56000000000000005</v>
      </c>
      <c r="HI14">
        <v>-0.3199999999999999</v>
      </c>
      <c r="HJ14">
        <v>0</v>
      </c>
      <c r="HK14">
        <v>-2.2204460492503132E-17</v>
      </c>
      <c r="HL14">
        <v>-0.24000000000000005</v>
      </c>
      <c r="HM14">
        <v>8.0000000000000029E-2</v>
      </c>
      <c r="HN14">
        <v>-0.16000000000000006</v>
      </c>
      <c r="HO14">
        <v>-0.23999999999999994</v>
      </c>
      <c r="HP14">
        <v>0.48000000000000009</v>
      </c>
      <c r="HQ14">
        <v>-2.2204460492503132E-17</v>
      </c>
      <c r="HR14">
        <v>0</v>
      </c>
      <c r="HS14">
        <v>-0.23999999999999994</v>
      </c>
      <c r="HT14">
        <v>-0.23999999999999994</v>
      </c>
      <c r="HU14">
        <v>-0.08</v>
      </c>
      <c r="HV14">
        <v>0.23999999999999994</v>
      </c>
      <c r="HW14">
        <v>-0.56000000000000005</v>
      </c>
      <c r="HX14">
        <v>0.31999999999999995</v>
      </c>
      <c r="HY14">
        <v>-0.08</v>
      </c>
      <c r="HZ14">
        <v>-0.32</v>
      </c>
      <c r="IA14">
        <v>0.16000000000000006</v>
      </c>
      <c r="IB14">
        <v>0</v>
      </c>
      <c r="IC14">
        <v>-0.08</v>
      </c>
      <c r="ID14">
        <v>-0.4</v>
      </c>
      <c r="IE14">
        <v>7.9999999999999988E-2</v>
      </c>
      <c r="IF14">
        <v>-7.9999999999999988E-2</v>
      </c>
      <c r="IG14">
        <v>0.48000000000000009</v>
      </c>
      <c r="IH14">
        <v>0.16000000000000003</v>
      </c>
      <c r="II14">
        <v>7.9999999999999988E-2</v>
      </c>
      <c r="IJ14">
        <v>-0.16000000000000006</v>
      </c>
      <c r="IK14">
        <v>-0.32</v>
      </c>
    </row>
    <row r="15" spans="1:245" ht="15.75" thickBot="1" x14ac:dyDescent="0.3">
      <c r="A15" s="101">
        <v>2</v>
      </c>
      <c r="B15" s="101">
        <v>4</v>
      </c>
      <c r="D15" s="103">
        <v>12</v>
      </c>
      <c r="E15" s="103">
        <v>15</v>
      </c>
      <c r="F15" s="103">
        <v>20</v>
      </c>
      <c r="G15" s="103"/>
      <c r="H15" s="103"/>
      <c r="P15" t="s">
        <v>14</v>
      </c>
      <c r="Q15">
        <v>4.9722769257883007E-2</v>
      </c>
      <c r="R15">
        <v>0.95617284788905266</v>
      </c>
      <c r="S15">
        <v>0.95018042417543214</v>
      </c>
      <c r="T15">
        <v>6.0000000000000005E-2</v>
      </c>
      <c r="U15">
        <v>0.95000000157657649</v>
      </c>
      <c r="V15">
        <v>0.70550000000000002</v>
      </c>
      <c r="W15">
        <v>4.9999980000019997E-2</v>
      </c>
      <c r="X15">
        <v>1.8986909944315681E-2</v>
      </c>
      <c r="Y15">
        <v>0.95000000045045041</v>
      </c>
      <c r="Z15">
        <v>0.95022936011280845</v>
      </c>
      <c r="AA15">
        <f>AVERAGE($Q$15:$Z$15)</f>
        <v>0.5640792293406538</v>
      </c>
      <c r="CV15" s="86" t="s">
        <v>212</v>
      </c>
      <c r="CW15" s="5">
        <f>SUM($Q$63:$Z$63)</f>
        <v>2</v>
      </c>
      <c r="CX15" s="5">
        <v>14.960000000000006</v>
      </c>
      <c r="CY15" s="5">
        <f>SUM($Q$112:$Z$112)</f>
        <v>-6</v>
      </c>
      <c r="CZ15" s="5">
        <v>-1.6799999999999997</v>
      </c>
      <c r="DB15" s="5">
        <v>3.2509536163988217</v>
      </c>
      <c r="DC15" s="5">
        <v>0.36287648678463691</v>
      </c>
      <c r="DD15" s="5">
        <f t="shared" si="0"/>
        <v>5.7777777777777775E-2</v>
      </c>
      <c r="DE15" s="5">
        <f t="shared" si="1"/>
        <v>0.34666666666666679</v>
      </c>
      <c r="DF15" s="5">
        <v>4.0784692652709546E-6</v>
      </c>
      <c r="DG15" s="5">
        <v>8.6715598015418252</v>
      </c>
      <c r="DH15" s="5">
        <f t="shared" si="2"/>
        <v>3</v>
      </c>
      <c r="DI15" s="5">
        <f t="shared" si="3"/>
        <v>5</v>
      </c>
      <c r="DJ15" s="5">
        <v>8</v>
      </c>
      <c r="DK15" s="5">
        <f t="shared" si="4"/>
        <v>9.9999999999999978E-2</v>
      </c>
      <c r="DL15" s="5">
        <f t="shared" si="5"/>
        <v>0.5640792293406538</v>
      </c>
      <c r="DM15" s="5">
        <f t="shared" si="6"/>
        <v>0.45336452453904913</v>
      </c>
      <c r="DO15" s="51" t="s">
        <v>49</v>
      </c>
      <c r="DP15" s="51">
        <v>0.20627910260717744</v>
      </c>
      <c r="DQ15" s="51">
        <v>-0.14839805251184091</v>
      </c>
      <c r="DR15" s="51">
        <v>0.27667793675247437</v>
      </c>
      <c r="DS15" s="51">
        <v>0.69171327776445235</v>
      </c>
      <c r="DT15" s="51">
        <v>7.1129129853433254E-2</v>
      </c>
      <c r="DU15" s="51">
        <v>-0.53470223264809491</v>
      </c>
      <c r="DV15" s="51">
        <v>0.42335403019449563</v>
      </c>
      <c r="DW15" s="51">
        <v>0.63140498955615487</v>
      </c>
      <c r="DX15" s="51">
        <v>0.41609513040033141</v>
      </c>
      <c r="DY15" s="51">
        <v>0.74522901324835999</v>
      </c>
      <c r="DZ15" s="51">
        <v>-0.38137537700040369</v>
      </c>
      <c r="EA15" s="51">
        <v>-1.9211109595112061E-2</v>
      </c>
      <c r="EB15" s="51">
        <v>1</v>
      </c>
      <c r="GR15" t="s">
        <v>14</v>
      </c>
      <c r="GS15">
        <v>8.0000000000000029E-2</v>
      </c>
      <c r="GT15">
        <v>0.08</v>
      </c>
      <c r="GU15">
        <v>0.16</v>
      </c>
      <c r="GV15">
        <v>7.9999999999999988E-2</v>
      </c>
      <c r="GW15">
        <v>-0.23999999999999994</v>
      </c>
      <c r="GX15">
        <v>-0.4</v>
      </c>
      <c r="GY15">
        <v>-0.23999999999999994</v>
      </c>
      <c r="GZ15">
        <v>0</v>
      </c>
      <c r="HA15">
        <v>-0.23999999999999994</v>
      </c>
      <c r="HB15">
        <v>0.24000000000000007</v>
      </c>
      <c r="HC15">
        <v>0.16</v>
      </c>
      <c r="HD15">
        <v>0.16</v>
      </c>
      <c r="HE15">
        <v>-0.48000000000000009</v>
      </c>
      <c r="HF15">
        <f>VARP(Volcano_risk!$Q$112:$Z$112)</f>
        <v>0.64</v>
      </c>
      <c r="HG15">
        <v>0.08</v>
      </c>
      <c r="HH15">
        <v>-0.48000000000000009</v>
      </c>
      <c r="HI15">
        <v>-0.24000000000000005</v>
      </c>
      <c r="HJ15">
        <v>0</v>
      </c>
      <c r="HK15">
        <v>2.2204460492503132E-17</v>
      </c>
      <c r="HL15">
        <v>-8.0000000000000016E-2</v>
      </c>
      <c r="HM15">
        <v>-0.24000000000000005</v>
      </c>
      <c r="HN15">
        <v>0.08</v>
      </c>
      <c r="HO15">
        <v>0.32</v>
      </c>
      <c r="HP15">
        <v>-0.24000000000000005</v>
      </c>
      <c r="HQ15">
        <v>0.4</v>
      </c>
      <c r="HR15">
        <v>-0.4</v>
      </c>
      <c r="HS15">
        <v>-8.0000000000000029E-2</v>
      </c>
      <c r="HT15">
        <v>-0.08</v>
      </c>
      <c r="HU15">
        <v>-0.16</v>
      </c>
      <c r="HV15">
        <v>-0.31999999999999995</v>
      </c>
      <c r="HW15">
        <v>0.08</v>
      </c>
      <c r="HX15">
        <v>0.23999999999999994</v>
      </c>
      <c r="HY15">
        <v>-0.16</v>
      </c>
      <c r="HZ15">
        <v>-0.23999999999999994</v>
      </c>
      <c r="IA15">
        <v>-0.08</v>
      </c>
      <c r="IB15">
        <v>0</v>
      </c>
      <c r="IC15">
        <v>-0.16</v>
      </c>
      <c r="ID15">
        <v>0</v>
      </c>
      <c r="IE15">
        <v>-0.24</v>
      </c>
      <c r="IF15">
        <v>-0.16</v>
      </c>
      <c r="IG15">
        <v>-0.24000000000000005</v>
      </c>
      <c r="IH15">
        <v>-8.0000000000000016E-2</v>
      </c>
      <c r="II15">
        <v>0.15999999999999998</v>
      </c>
      <c r="IJ15">
        <v>8.0000000000000029E-2</v>
      </c>
      <c r="IK15">
        <v>0.55999999999999994</v>
      </c>
    </row>
    <row r="16" spans="1:245" x14ac:dyDescent="0.25">
      <c r="A16" s="101">
        <v>2</v>
      </c>
      <c r="B16" s="101">
        <v>5</v>
      </c>
      <c r="D16" s="103">
        <v>10</v>
      </c>
      <c r="E16" s="103">
        <v>50</v>
      </c>
      <c r="F16" s="103">
        <v>500</v>
      </c>
      <c r="G16" s="103"/>
      <c r="H16" s="103"/>
      <c r="P16" t="s">
        <v>15</v>
      </c>
      <c r="Q16">
        <v>0.63500000000000001</v>
      </c>
      <c r="R16">
        <v>0.95617284788905266</v>
      </c>
      <c r="S16">
        <v>0.3392857142857143</v>
      </c>
      <c r="T16">
        <v>0.26</v>
      </c>
      <c r="U16">
        <v>0.95000000117117112</v>
      </c>
      <c r="V16">
        <v>0.95014034297422179</v>
      </c>
      <c r="W16">
        <v>0.3</v>
      </c>
      <c r="X16">
        <v>4.4117456741247514E-2</v>
      </c>
      <c r="Y16">
        <v>0.95000000076576574</v>
      </c>
      <c r="Z16">
        <v>0.95022936011280845</v>
      </c>
      <c r="AA16">
        <f>AVERAGE($Q$16:$Z$16)</f>
        <v>0.63349457239399798</v>
      </c>
      <c r="CV16" s="86">
        <f>AVERAGE(DD:DD)</f>
        <v>5.4123456790123453E-2</v>
      </c>
      <c r="CW16" s="5">
        <f>SUM($Q$64:$Z$64)</f>
        <v>2</v>
      </c>
      <c r="CX16" s="5">
        <v>10.560000000000004</v>
      </c>
      <c r="CY16" s="5">
        <f>SUM($Q$113:$Z$113)</f>
        <v>-2</v>
      </c>
      <c r="CZ16" s="5">
        <v>-1.3599999999999994</v>
      </c>
      <c r="DB16" s="5">
        <v>0.77255653402913682</v>
      </c>
      <c r="DC16" s="5">
        <v>0.37130392821952451</v>
      </c>
      <c r="DD16" s="5">
        <f t="shared" si="0"/>
        <v>-1.3333333333333317E-2</v>
      </c>
      <c r="DE16" s="5">
        <f t="shared" si="1"/>
        <v>0.24888888888888897</v>
      </c>
      <c r="DF16" s="5">
        <v>2.7717330293365155E-4</v>
      </c>
      <c r="DG16" s="5">
        <v>8.7926870991453114</v>
      </c>
      <c r="DH16" s="5">
        <f t="shared" si="2"/>
        <v>1</v>
      </c>
      <c r="DI16" s="5">
        <f t="shared" si="3"/>
        <v>5</v>
      </c>
      <c r="DJ16" s="5">
        <v>6</v>
      </c>
      <c r="DK16" s="5">
        <f t="shared" si="4"/>
        <v>9.9999999999999978E-2</v>
      </c>
      <c r="DL16" s="5">
        <f t="shared" si="5"/>
        <v>0.63349457239399798</v>
      </c>
      <c r="DM16" s="5">
        <f t="shared" si="6"/>
        <v>0.36357811941698909</v>
      </c>
      <c r="GR16" t="s">
        <v>15</v>
      </c>
      <c r="GS16">
        <v>-0.23999999999999994</v>
      </c>
      <c r="GT16">
        <v>-0.23999999999999994</v>
      </c>
      <c r="GU16">
        <v>-7.9999999999999988E-2</v>
      </c>
      <c r="GV16">
        <v>0.16000000000000006</v>
      </c>
      <c r="GW16">
        <v>-0.48000000000000009</v>
      </c>
      <c r="GX16">
        <v>-0.4</v>
      </c>
      <c r="GY16">
        <v>0.32</v>
      </c>
      <c r="GZ16">
        <v>0</v>
      </c>
      <c r="HA16">
        <v>0.32</v>
      </c>
      <c r="HB16">
        <v>0.08</v>
      </c>
      <c r="HC16">
        <v>0.32</v>
      </c>
      <c r="HD16">
        <v>0.32</v>
      </c>
      <c r="HE16">
        <v>-0.16000000000000006</v>
      </c>
      <c r="HF16">
        <v>0.08</v>
      </c>
      <c r="HG16">
        <f>VARP(Volcano_risk!$Q$113:$Z$113)</f>
        <v>0.96</v>
      </c>
      <c r="HH16">
        <v>0.23999999999999994</v>
      </c>
      <c r="HI16">
        <v>-7.9999999999999988E-2</v>
      </c>
      <c r="HJ16">
        <v>0</v>
      </c>
      <c r="HK16">
        <v>-0.4</v>
      </c>
      <c r="HL16">
        <v>-0.16</v>
      </c>
      <c r="HM16">
        <v>0.31999999999999995</v>
      </c>
      <c r="HN16">
        <v>-0.23999999999999994</v>
      </c>
      <c r="HO16">
        <v>0.23999999999999994</v>
      </c>
      <c r="HP16">
        <v>-7.9999999999999932E-2</v>
      </c>
      <c r="HQ16">
        <v>-2.2204460492503132E-17</v>
      </c>
      <c r="HR16">
        <v>0</v>
      </c>
      <c r="HS16">
        <v>-0.16000000000000006</v>
      </c>
      <c r="HT16">
        <v>0.24</v>
      </c>
      <c r="HU16">
        <v>0.08</v>
      </c>
      <c r="HV16">
        <v>-0.23999999999999994</v>
      </c>
      <c r="HW16">
        <v>-0.23999999999999994</v>
      </c>
      <c r="HX16">
        <v>-0.32</v>
      </c>
      <c r="HY16">
        <v>-0.32</v>
      </c>
      <c r="HZ16">
        <v>-7.9999999999999988E-2</v>
      </c>
      <c r="IA16">
        <v>0.23999999999999994</v>
      </c>
      <c r="IB16">
        <v>0</v>
      </c>
      <c r="IC16">
        <v>-0.32</v>
      </c>
      <c r="ID16">
        <v>-0.4</v>
      </c>
      <c r="IE16">
        <v>-0.48</v>
      </c>
      <c r="IF16">
        <v>-0.32</v>
      </c>
      <c r="IG16">
        <v>-7.9999999999999932E-2</v>
      </c>
      <c r="IH16">
        <v>-0.16000000000000003</v>
      </c>
      <c r="II16">
        <v>0.32</v>
      </c>
      <c r="IJ16">
        <v>0.16000000000000006</v>
      </c>
      <c r="IK16">
        <v>-7.9999999999999932E-2</v>
      </c>
    </row>
    <row r="17" spans="1:245" x14ac:dyDescent="0.25">
      <c r="A17" s="101">
        <v>2</v>
      </c>
      <c r="B17" s="101">
        <v>6</v>
      </c>
      <c r="D17" s="103">
        <v>200</v>
      </c>
      <c r="E17" s="103">
        <v>2000</v>
      </c>
      <c r="F17" s="103">
        <v>6000</v>
      </c>
      <c r="G17" s="103"/>
      <c r="H17" s="103"/>
      <c r="P17" t="s">
        <v>16</v>
      </c>
      <c r="Q17">
        <v>0.88863636363636367</v>
      </c>
      <c r="R17">
        <v>0.65</v>
      </c>
      <c r="S17">
        <v>0.58750000000000002</v>
      </c>
      <c r="T17">
        <v>4.9999999560000008E-2</v>
      </c>
      <c r="U17">
        <v>0.50117117117117116</v>
      </c>
      <c r="V17">
        <v>0.95022121105093993</v>
      </c>
      <c r="W17">
        <v>0.16842105263157894</v>
      </c>
      <c r="X17">
        <v>4.4117456741247514E-2</v>
      </c>
      <c r="Y17">
        <v>7.575757575757576E-2</v>
      </c>
      <c r="Z17">
        <v>0.95068182500006815</v>
      </c>
      <c r="AA17">
        <f>AVERAGE($Q$17:$Z$17)</f>
        <v>0.48665066555489445</v>
      </c>
      <c r="CV17" s="86" t="s">
        <v>213</v>
      </c>
      <c r="CW17" s="5">
        <f>SUM($Q$65:$Z$65)</f>
        <v>2</v>
      </c>
      <c r="CX17" s="5">
        <v>7.7600000000000016</v>
      </c>
      <c r="CY17" s="5">
        <f>SUM($Q$114:$Z$114)</f>
        <v>2</v>
      </c>
      <c r="CZ17" s="5">
        <v>0.95999999999999974</v>
      </c>
      <c r="DB17" s="5">
        <v>10.475783213742117</v>
      </c>
      <c r="DC17" s="5">
        <v>0.16483381697326172</v>
      </c>
      <c r="DD17" s="5">
        <f t="shared" si="0"/>
        <v>-4.0000000000000008E-2</v>
      </c>
      <c r="DE17" s="5">
        <f t="shared" si="1"/>
        <v>0.18666666666666673</v>
      </c>
      <c r="DF17" s="5">
        <v>7.5009108496406837E-2</v>
      </c>
      <c r="DG17" s="5">
        <v>7.5595251672276778</v>
      </c>
      <c r="DH17" s="5">
        <f t="shared" si="2"/>
        <v>2</v>
      </c>
      <c r="DI17" s="5">
        <f t="shared" si="3"/>
        <v>2</v>
      </c>
      <c r="DJ17" s="5">
        <v>4</v>
      </c>
      <c r="DK17" s="5">
        <f t="shared" si="4"/>
        <v>9.9999999999999978E-2</v>
      </c>
      <c r="DL17" s="5">
        <f t="shared" si="5"/>
        <v>0.48665066555489445</v>
      </c>
      <c r="DM17" s="5">
        <f t="shared" si="6"/>
        <v>0.37793035370375527</v>
      </c>
      <c r="GR17" t="s">
        <v>16</v>
      </c>
      <c r="GS17">
        <v>-0.16000000000000006</v>
      </c>
      <c r="GT17">
        <v>0.23999999999999994</v>
      </c>
      <c r="GU17">
        <v>0.08</v>
      </c>
      <c r="GV17">
        <v>-0.16000000000000006</v>
      </c>
      <c r="GW17">
        <v>7.9999999999999988E-2</v>
      </c>
      <c r="GX17">
        <v>0.4</v>
      </c>
      <c r="GY17">
        <v>7.9999999999999988E-2</v>
      </c>
      <c r="GZ17">
        <v>0</v>
      </c>
      <c r="HA17">
        <v>0.48</v>
      </c>
      <c r="HB17">
        <v>-0.08</v>
      </c>
      <c r="HC17">
        <v>0.08</v>
      </c>
      <c r="HD17">
        <v>-0.32</v>
      </c>
      <c r="HE17">
        <v>0.56000000000000005</v>
      </c>
      <c r="HF17">
        <v>-0.48000000000000009</v>
      </c>
      <c r="HG17">
        <v>0.23999999999999994</v>
      </c>
      <c r="HH17">
        <f>VARP(Volcano_risk!$Q$114:$Z$114)</f>
        <v>0.96</v>
      </c>
      <c r="HI17">
        <v>7.9999999999999988E-2</v>
      </c>
      <c r="HJ17">
        <v>0</v>
      </c>
      <c r="HK17">
        <v>-2.2204460492503132E-17</v>
      </c>
      <c r="HL17">
        <v>-0.24000000000000005</v>
      </c>
      <c r="HM17">
        <v>0.48</v>
      </c>
      <c r="HN17">
        <v>-0.16000000000000006</v>
      </c>
      <c r="HO17">
        <v>-0.23999999999999994</v>
      </c>
      <c r="HP17">
        <v>0.48</v>
      </c>
      <c r="HQ17">
        <v>0</v>
      </c>
      <c r="HR17">
        <v>0.4</v>
      </c>
      <c r="HS17">
        <v>-0.23999999999999994</v>
      </c>
      <c r="HT17">
        <v>-0.23999999999999994</v>
      </c>
      <c r="HU17">
        <v>-0.08</v>
      </c>
      <c r="HV17">
        <v>-0.16000000000000006</v>
      </c>
      <c r="HW17">
        <v>-0.55999999999999994</v>
      </c>
      <c r="HX17">
        <v>-7.9999999999999988E-2</v>
      </c>
      <c r="HY17">
        <v>-8.0000000000000029E-2</v>
      </c>
      <c r="HZ17">
        <v>7.9999999999999988E-2</v>
      </c>
      <c r="IA17">
        <v>0.16000000000000006</v>
      </c>
      <c r="IB17">
        <v>0</v>
      </c>
      <c r="IC17">
        <v>-0.08</v>
      </c>
      <c r="ID17">
        <v>0</v>
      </c>
      <c r="IE17">
        <v>-0.31999999999999995</v>
      </c>
      <c r="IF17">
        <v>-0.48000000000000009</v>
      </c>
      <c r="IG17">
        <v>0.48</v>
      </c>
      <c r="IH17">
        <v>0.16000000000000003</v>
      </c>
      <c r="II17">
        <v>7.9999999999999988E-2</v>
      </c>
      <c r="IJ17">
        <v>-0.16000000000000006</v>
      </c>
      <c r="IK17">
        <v>-0.32</v>
      </c>
    </row>
    <row r="18" spans="1:245" x14ac:dyDescent="0.25">
      <c r="A18" s="101">
        <v>2</v>
      </c>
      <c r="B18" s="101">
        <v>7</v>
      </c>
      <c r="D18" s="103">
        <v>5</v>
      </c>
      <c r="E18" s="103">
        <v>10</v>
      </c>
      <c r="F18" s="103">
        <v>20</v>
      </c>
      <c r="G18" s="103"/>
      <c r="H18" s="103"/>
      <c r="P18" t="s">
        <v>17</v>
      </c>
      <c r="Q18">
        <v>4.2923010387277145E-2</v>
      </c>
      <c r="R18">
        <v>0.95872094138725061</v>
      </c>
      <c r="S18">
        <v>5.5E-2</v>
      </c>
      <c r="T18">
        <v>0.95000000000495488</v>
      </c>
      <c r="U18">
        <v>0.95000000117117112</v>
      </c>
      <c r="V18">
        <v>0.95022704136745062</v>
      </c>
      <c r="W18">
        <v>4.9999980000019997E-2</v>
      </c>
      <c r="X18">
        <v>6.8000000000000005E-2</v>
      </c>
      <c r="Y18">
        <v>0.65</v>
      </c>
      <c r="Z18">
        <v>0.95109529617619926</v>
      </c>
      <c r="AA18">
        <f>AVERAGE($Q$18:$Z$18)</f>
        <v>0.56259662704943236</v>
      </c>
      <c r="CV18" s="86">
        <f>AVERAGE(DE:DE)</f>
        <v>0.18646913580246918</v>
      </c>
      <c r="CW18" s="5">
        <f>SUM($Q$66:$Z$66)</f>
        <v>2</v>
      </c>
      <c r="CX18" s="5">
        <v>14.560000000000008</v>
      </c>
      <c r="CY18" s="5">
        <f>SUM($Q$115:$Z$115)</f>
        <v>-4</v>
      </c>
      <c r="CZ18" s="5">
        <v>3.08</v>
      </c>
      <c r="DB18" s="5">
        <v>7.3307611239597534</v>
      </c>
      <c r="DC18" s="5">
        <v>0.36133271907950454</v>
      </c>
      <c r="DD18" s="5">
        <f t="shared" si="0"/>
        <v>0.12444444444444444</v>
      </c>
      <c r="DE18" s="5">
        <f t="shared" si="1"/>
        <v>0.33777777777777795</v>
      </c>
      <c r="DF18" s="5">
        <v>5.5979526079927607E-5</v>
      </c>
      <c r="DG18" s="5">
        <v>9.284282618872691</v>
      </c>
      <c r="DH18" s="5">
        <f t="shared" si="2"/>
        <v>2</v>
      </c>
      <c r="DI18" s="5">
        <f t="shared" si="3"/>
        <v>5</v>
      </c>
      <c r="DJ18" s="5">
        <v>7</v>
      </c>
      <c r="DK18" s="5">
        <f t="shared" si="4"/>
        <v>9.9999999999999978E-2</v>
      </c>
      <c r="DL18" s="5">
        <f t="shared" si="5"/>
        <v>0.56259662704943236</v>
      </c>
      <c r="DM18" s="5">
        <f t="shared" si="6"/>
        <v>0.44733796239411322</v>
      </c>
      <c r="GR18" t="s">
        <v>17</v>
      </c>
      <c r="GS18">
        <v>-0.08</v>
      </c>
      <c r="GT18">
        <v>-7.9999999999999918E-2</v>
      </c>
      <c r="GU18">
        <v>-0.16000000000000006</v>
      </c>
      <c r="GV18">
        <v>-7.9999999999999988E-2</v>
      </c>
      <c r="GW18">
        <v>0.43999999999999995</v>
      </c>
      <c r="GX18">
        <v>0.2</v>
      </c>
      <c r="GY18">
        <v>0.43999999999999995</v>
      </c>
      <c r="GZ18">
        <v>0.6</v>
      </c>
      <c r="HA18">
        <v>3.999999999999998E-2</v>
      </c>
      <c r="HB18">
        <v>-0.23999999999999994</v>
      </c>
      <c r="HC18">
        <v>-0.15999999999999998</v>
      </c>
      <c r="HD18">
        <v>3.9999999999999966E-2</v>
      </c>
      <c r="HE18">
        <v>-0.3199999999999999</v>
      </c>
      <c r="HF18">
        <v>-0.24000000000000005</v>
      </c>
      <c r="HG18">
        <v>-7.9999999999999988E-2</v>
      </c>
      <c r="HH18">
        <v>7.9999999999999988E-2</v>
      </c>
      <c r="HI18">
        <f>VARP(Volcano_risk!$Q$115:$Z$115)</f>
        <v>0.84</v>
      </c>
      <c r="HJ18">
        <v>0</v>
      </c>
      <c r="HK18">
        <v>-0.19999999999999996</v>
      </c>
      <c r="HL18">
        <v>0.28000000000000003</v>
      </c>
      <c r="HM18">
        <v>0.43999999999999995</v>
      </c>
      <c r="HN18">
        <v>-7.9999999999999988E-2</v>
      </c>
      <c r="HO18">
        <v>-0.31999999999999995</v>
      </c>
      <c r="HP18">
        <v>3.999999999999998E-2</v>
      </c>
      <c r="HQ18">
        <v>-0.6</v>
      </c>
      <c r="HR18">
        <v>0.6</v>
      </c>
      <c r="HS18">
        <v>0.08</v>
      </c>
      <c r="HT18">
        <v>0.08</v>
      </c>
      <c r="HU18">
        <v>0.15999999999999998</v>
      </c>
      <c r="HV18">
        <v>-7.9999999999999988E-2</v>
      </c>
      <c r="HW18">
        <v>0.32</v>
      </c>
      <c r="HX18">
        <v>-0.43999999999999995</v>
      </c>
      <c r="HY18">
        <v>0.55999999999999994</v>
      </c>
      <c r="HZ18">
        <v>0.43999999999999995</v>
      </c>
      <c r="IA18">
        <v>7.999999999999996E-2</v>
      </c>
      <c r="IB18">
        <v>0</v>
      </c>
      <c r="IC18">
        <v>0.15999999999999998</v>
      </c>
      <c r="ID18">
        <v>0.6</v>
      </c>
      <c r="IE18">
        <v>0.43999999999999995</v>
      </c>
      <c r="IF18">
        <v>0.15999999999999998</v>
      </c>
      <c r="IG18">
        <v>3.999999999999998E-2</v>
      </c>
      <c r="IH18">
        <v>-0.12</v>
      </c>
      <c r="II18">
        <v>-0.36</v>
      </c>
      <c r="IJ18">
        <v>-0.08</v>
      </c>
      <c r="IK18">
        <v>-0.36</v>
      </c>
    </row>
    <row r="19" spans="1:245" x14ac:dyDescent="0.25">
      <c r="A19" s="101">
        <v>2</v>
      </c>
      <c r="B19" s="101">
        <v>8</v>
      </c>
      <c r="D19" s="103">
        <v>25</v>
      </c>
      <c r="E19" s="103">
        <v>30</v>
      </c>
      <c r="F19" s="103">
        <v>35</v>
      </c>
      <c r="G19" s="103"/>
      <c r="H19" s="103"/>
      <c r="P19" t="s">
        <v>18</v>
      </c>
      <c r="Q19">
        <v>0.52950819672131144</v>
      </c>
      <c r="R19">
        <v>0.5993506493506493</v>
      </c>
      <c r="S19">
        <v>0.3</v>
      </c>
      <c r="T19">
        <v>5.1799999999985066E-2</v>
      </c>
      <c r="U19">
        <v>0.50000001461600008</v>
      </c>
      <c r="V19">
        <v>0.50520312499999998</v>
      </c>
      <c r="W19">
        <v>0.5000000268425</v>
      </c>
      <c r="X19">
        <v>0.52465753424657535</v>
      </c>
      <c r="Y19">
        <v>7.9999998599999997E-2</v>
      </c>
      <c r="Z19">
        <v>0.51504434841937685</v>
      </c>
      <c r="AA19">
        <f>AVERAGE($Q$19:$Z$19)</f>
        <v>0.41055638937963979</v>
      </c>
      <c r="CV19" s="86" t="s">
        <v>370</v>
      </c>
      <c r="CW19" s="5">
        <f>SUM($Q$67:$Z$67)</f>
        <v>4</v>
      </c>
      <c r="CX19" s="5">
        <v>1.9199999999999977</v>
      </c>
      <c r="CY19" s="5">
        <f>SUM($Q$116:$Z$116)</f>
        <v>10</v>
      </c>
      <c r="CZ19" s="5">
        <v>0</v>
      </c>
      <c r="DB19" s="5">
        <v>26.755344985075812</v>
      </c>
      <c r="DC19" s="5">
        <v>-2.5836341088049886E-2</v>
      </c>
      <c r="DD19" s="5">
        <f t="shared" si="0"/>
        <v>-0.21777777777777776</v>
      </c>
      <c r="DE19" s="5">
        <f t="shared" si="1"/>
        <v>9.3333333333333268E-2</v>
      </c>
      <c r="DF19" s="5">
        <v>0.2894161898032091</v>
      </c>
      <c r="DG19" s="5">
        <v>4.3343915598505491</v>
      </c>
      <c r="DH19" s="5">
        <f t="shared" si="2"/>
        <v>0</v>
      </c>
      <c r="DI19" s="5">
        <f t="shared" si="3"/>
        <v>0</v>
      </c>
      <c r="DJ19" s="5">
        <v>0</v>
      </c>
      <c r="DK19" s="5">
        <f t="shared" si="4"/>
        <v>0.2</v>
      </c>
      <c r="DL19" s="5">
        <f t="shared" si="5"/>
        <v>0.41055638937963979</v>
      </c>
      <c r="DM19" s="5">
        <f t="shared" si="6"/>
        <v>0.19688810428834894</v>
      </c>
      <c r="GR19" t="s">
        <v>18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f>VARP(Volcano_risk!$Q$116:$Z$116)</f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</row>
    <row r="20" spans="1:245" x14ac:dyDescent="0.25">
      <c r="A20" s="101">
        <v>2</v>
      </c>
      <c r="B20" s="101">
        <v>9</v>
      </c>
      <c r="D20" s="103">
        <v>50</v>
      </c>
      <c r="E20" s="103">
        <v>100</v>
      </c>
      <c r="F20" s="103">
        <v>201</v>
      </c>
      <c r="G20" s="103"/>
      <c r="H20" s="103"/>
      <c r="P20" t="s">
        <v>19</v>
      </c>
      <c r="Q20">
        <v>0.22000000000000003</v>
      </c>
      <c r="R20">
        <v>7.1428571428571425E-2</v>
      </c>
      <c r="S20">
        <v>4.7954340888634317E-2</v>
      </c>
      <c r="T20">
        <v>0.95000000000405405</v>
      </c>
      <c r="U20">
        <v>0.69799999999999995</v>
      </c>
      <c r="V20">
        <v>0.2555</v>
      </c>
      <c r="W20">
        <v>0.95000000202702706</v>
      </c>
      <c r="X20">
        <v>0.59</v>
      </c>
      <c r="Y20">
        <v>0.95000000067567558</v>
      </c>
      <c r="Z20">
        <v>0.95068182500006815</v>
      </c>
      <c r="AA20">
        <f>AVERAGE($Q$20:$Z$20)</f>
        <v>0.56835647400240297</v>
      </c>
      <c r="CV20" s="86">
        <v>3.824197530864195E-2</v>
      </c>
      <c r="CW20" s="5">
        <f>SUM($Q$68:$Z$68)</f>
        <v>2</v>
      </c>
      <c r="CX20" s="5">
        <v>0.16000000000000023</v>
      </c>
      <c r="CY20" s="5">
        <f>SUM($Q$117:$Z$117)</f>
        <v>0</v>
      </c>
      <c r="CZ20" s="5">
        <v>2.6000000000000005</v>
      </c>
      <c r="DB20" s="5">
        <v>0.98949702504497039</v>
      </c>
      <c r="DC20" s="5">
        <v>4.8812944353860341E-2</v>
      </c>
      <c r="DD20" s="5">
        <f t="shared" si="0"/>
        <v>3.5555555555555569E-2</v>
      </c>
      <c r="DE20" s="5">
        <f t="shared" si="1"/>
        <v>1.7777777777777778E-2</v>
      </c>
      <c r="DF20" s="5">
        <v>6.2891877812291186E-3</v>
      </c>
      <c r="DG20" s="5">
        <v>9.0223095545740808</v>
      </c>
      <c r="DH20" s="5">
        <f t="shared" si="2"/>
        <v>1</v>
      </c>
      <c r="DI20" s="5">
        <f t="shared" si="3"/>
        <v>4</v>
      </c>
      <c r="DJ20" s="5">
        <v>5</v>
      </c>
      <c r="DK20" s="5">
        <f t="shared" si="4"/>
        <v>9.9999999999999978E-2</v>
      </c>
      <c r="DL20" s="5">
        <f t="shared" si="5"/>
        <v>0.56835647400240297</v>
      </c>
      <c r="DM20" s="5">
        <f t="shared" si="6"/>
        <v>0.3854854128599487</v>
      </c>
      <c r="GR20" t="s">
        <v>19</v>
      </c>
      <c r="GS20">
        <v>-0.4</v>
      </c>
      <c r="GT20">
        <v>0.4</v>
      </c>
      <c r="GU20">
        <v>0.4</v>
      </c>
      <c r="GV20">
        <v>2.2204460492503132E-17</v>
      </c>
      <c r="GW20">
        <v>0.2</v>
      </c>
      <c r="GX20">
        <v>0.2</v>
      </c>
      <c r="GY20">
        <v>0.2</v>
      </c>
      <c r="GZ20">
        <v>-0.2</v>
      </c>
      <c r="HA20">
        <v>-0.19999999999999996</v>
      </c>
      <c r="HB20">
        <v>0</v>
      </c>
      <c r="HC20">
        <v>-0.4</v>
      </c>
      <c r="HD20">
        <v>-0.19999999999999996</v>
      </c>
      <c r="HE20">
        <v>-2.2204460492503132E-17</v>
      </c>
      <c r="HF20">
        <v>2.2204460492503132E-17</v>
      </c>
      <c r="HG20">
        <v>-0.4</v>
      </c>
      <c r="HH20">
        <v>-2.2204460492503132E-17</v>
      </c>
      <c r="HI20">
        <v>-0.19999999999999996</v>
      </c>
      <c r="HJ20">
        <v>0</v>
      </c>
      <c r="HK20">
        <f>VARP(Volcano_risk!$Q$117:$Z$117)</f>
        <v>1</v>
      </c>
      <c r="HL20">
        <v>0.2</v>
      </c>
      <c r="HM20">
        <v>-0.6</v>
      </c>
      <c r="HN20">
        <v>0.8</v>
      </c>
      <c r="HO20">
        <v>0.4</v>
      </c>
      <c r="HP20">
        <v>-0.19999999999999996</v>
      </c>
      <c r="HQ20">
        <v>0.6</v>
      </c>
      <c r="HR20">
        <v>-0.2</v>
      </c>
      <c r="HS20">
        <v>0.4</v>
      </c>
      <c r="HT20">
        <v>0</v>
      </c>
      <c r="HU20">
        <v>-2.2204460492503132E-17</v>
      </c>
      <c r="HV20">
        <v>0</v>
      </c>
      <c r="HW20">
        <v>2.2204460492503132E-17</v>
      </c>
      <c r="HX20">
        <v>0.19999999999999996</v>
      </c>
      <c r="HY20">
        <v>1.1102230246251566E-17</v>
      </c>
      <c r="HZ20">
        <v>0.2</v>
      </c>
      <c r="IA20">
        <v>0</v>
      </c>
      <c r="IB20">
        <v>0</v>
      </c>
      <c r="IC20">
        <v>0.4</v>
      </c>
      <c r="ID20">
        <v>0.2</v>
      </c>
      <c r="IE20">
        <v>-0.2</v>
      </c>
      <c r="IF20">
        <v>0</v>
      </c>
      <c r="IG20">
        <v>-0.19999999999999996</v>
      </c>
      <c r="IH20">
        <v>0.2</v>
      </c>
      <c r="II20">
        <v>-0.19999999999999996</v>
      </c>
      <c r="IJ20">
        <v>2.2204460492503132E-17</v>
      </c>
      <c r="IK20">
        <v>0.2</v>
      </c>
    </row>
    <row r="21" spans="1:245" x14ac:dyDescent="0.25">
      <c r="A21" s="101">
        <v>2</v>
      </c>
      <c r="B21" s="101">
        <v>10</v>
      </c>
      <c r="D21" s="103">
        <v>20</v>
      </c>
      <c r="E21" s="103">
        <v>50</v>
      </c>
      <c r="F21" s="103">
        <v>70</v>
      </c>
      <c r="G21" s="103"/>
      <c r="H21" s="103"/>
      <c r="P21" t="s">
        <v>20</v>
      </c>
      <c r="Q21">
        <v>4.9970148927003182E-2</v>
      </c>
      <c r="R21">
        <v>0.96619049315194516</v>
      </c>
      <c r="S21">
        <v>0.95021635286936634</v>
      </c>
      <c r="T21">
        <v>4.9999999560000008E-2</v>
      </c>
      <c r="U21">
        <v>0.95000000155405406</v>
      </c>
      <c r="V21">
        <v>0.95022838663116016</v>
      </c>
      <c r="W21">
        <v>4.9999780001099996E-2</v>
      </c>
      <c r="X21">
        <v>0.23000000000000004</v>
      </c>
      <c r="Y21">
        <v>0.95000000067567558</v>
      </c>
      <c r="Z21">
        <v>0.95081596461977402</v>
      </c>
      <c r="AA21">
        <f>AVERAGE($Q$21:$Z$21)</f>
        <v>0.60974211279900792</v>
      </c>
      <c r="CV21" s="86" t="s">
        <v>371</v>
      </c>
      <c r="CW21" s="5">
        <f>SUM($Q$69:$Z$69)</f>
        <v>2</v>
      </c>
      <c r="CX21" s="5">
        <v>14.960000000000006</v>
      </c>
      <c r="CY21" s="5">
        <f>SUM($Q$118:$Z$118)</f>
        <v>-8</v>
      </c>
      <c r="CZ21" s="5">
        <v>3.5600000000000014</v>
      </c>
      <c r="DB21" s="5">
        <v>4.9102119531914052</v>
      </c>
      <c r="DC21" s="5">
        <v>0.36415937664096826</v>
      </c>
      <c r="DD21" s="5">
        <f t="shared" si="0"/>
        <v>0.2133333333333334</v>
      </c>
      <c r="DE21" s="5">
        <f t="shared" si="1"/>
        <v>0.34666666666666679</v>
      </c>
      <c r="DF21" s="5">
        <v>3.5003697286178075E-8</v>
      </c>
      <c r="DG21" s="5">
        <v>9.4678323310454129</v>
      </c>
      <c r="DH21" s="5">
        <f t="shared" si="2"/>
        <v>3</v>
      </c>
      <c r="DI21" s="5">
        <f t="shared" si="3"/>
        <v>6</v>
      </c>
      <c r="DJ21" s="5">
        <v>9</v>
      </c>
      <c r="DK21" s="5">
        <f t="shared" si="4"/>
        <v>9.9999999999999978E-2</v>
      </c>
      <c r="DL21" s="5">
        <f t="shared" si="5"/>
        <v>0.60974211279900792</v>
      </c>
      <c r="DM21" s="5">
        <f t="shared" si="6"/>
        <v>0.44608951872210834</v>
      </c>
      <c r="GR21" t="s">
        <v>20</v>
      </c>
      <c r="GS21">
        <v>-0.16</v>
      </c>
      <c r="GT21">
        <v>-0.16</v>
      </c>
      <c r="GU21">
        <v>0.08</v>
      </c>
      <c r="GV21">
        <v>0.24000000000000005</v>
      </c>
      <c r="GW21">
        <v>0.28000000000000003</v>
      </c>
      <c r="GX21">
        <v>0.2</v>
      </c>
      <c r="GY21">
        <v>0.28000000000000003</v>
      </c>
      <c r="GZ21">
        <v>0.2</v>
      </c>
      <c r="HA21">
        <v>-0.12000000000000002</v>
      </c>
      <c r="HB21">
        <v>-8.0000000000000016E-2</v>
      </c>
      <c r="HC21">
        <v>-0.32000000000000006</v>
      </c>
      <c r="HD21">
        <v>0.28000000000000003</v>
      </c>
      <c r="HE21">
        <v>-0.24000000000000005</v>
      </c>
      <c r="HF21">
        <v>-8.0000000000000016E-2</v>
      </c>
      <c r="HG21">
        <v>-0.16</v>
      </c>
      <c r="HH21">
        <v>-0.24000000000000005</v>
      </c>
      <c r="HI21">
        <v>0.28000000000000003</v>
      </c>
      <c r="HJ21">
        <v>0</v>
      </c>
      <c r="HK21">
        <v>0.2</v>
      </c>
      <c r="HL21">
        <f>VARP(Volcano_risk!$Q$118:$Z$118)</f>
        <v>0.36</v>
      </c>
      <c r="HM21">
        <v>-0.12</v>
      </c>
      <c r="HN21">
        <v>0.24000000000000005</v>
      </c>
      <c r="HO21">
        <v>0.16</v>
      </c>
      <c r="HP21">
        <v>-0.12</v>
      </c>
      <c r="HQ21">
        <v>-0.2</v>
      </c>
      <c r="HR21">
        <v>0.2</v>
      </c>
      <c r="HS21">
        <v>0.16</v>
      </c>
      <c r="HT21">
        <v>0.16</v>
      </c>
      <c r="HU21">
        <v>0.32</v>
      </c>
      <c r="HV21">
        <v>0.24000000000000005</v>
      </c>
      <c r="HW21">
        <v>0.24000000000000005</v>
      </c>
      <c r="HX21">
        <v>-0.28000000000000003</v>
      </c>
      <c r="HY21">
        <v>0.32000000000000006</v>
      </c>
      <c r="HZ21">
        <v>0.28000000000000003</v>
      </c>
      <c r="IA21">
        <v>0.16</v>
      </c>
      <c r="IB21">
        <v>0</v>
      </c>
      <c r="IC21">
        <v>0.32000000000000006</v>
      </c>
      <c r="ID21">
        <v>0.2</v>
      </c>
      <c r="IE21">
        <v>0.28000000000000003</v>
      </c>
      <c r="IF21">
        <v>0.32000000000000006</v>
      </c>
      <c r="IG21">
        <v>-0.12</v>
      </c>
      <c r="IH21">
        <v>-0.04</v>
      </c>
      <c r="II21">
        <v>-0.12000000000000002</v>
      </c>
      <c r="IJ21">
        <v>0.24000000000000005</v>
      </c>
      <c r="IK21">
        <v>-0.12000000000000002</v>
      </c>
    </row>
    <row r="22" spans="1:245" x14ac:dyDescent="0.25">
      <c r="A22" s="101">
        <v>3</v>
      </c>
      <c r="B22" s="101">
        <v>1</v>
      </c>
      <c r="D22" s="103">
        <v>0.1</v>
      </c>
      <c r="E22" s="103">
        <v>10</v>
      </c>
      <c r="F22" s="103">
        <v>1000</v>
      </c>
      <c r="G22" s="103"/>
      <c r="H22" s="103"/>
      <c r="P22" t="s">
        <v>21</v>
      </c>
      <c r="Q22">
        <v>4.5654501999565451E-2</v>
      </c>
      <c r="R22">
        <v>3.1249742183955032E-2</v>
      </c>
      <c r="S22">
        <v>0.54500000000000004</v>
      </c>
      <c r="T22">
        <v>0.95000000000495488</v>
      </c>
      <c r="U22">
        <v>4.999501849815019E-2</v>
      </c>
      <c r="V22">
        <v>0.95020775125989421</v>
      </c>
      <c r="W22">
        <v>0.75</v>
      </c>
      <c r="X22">
        <v>0.95062578308931334</v>
      </c>
      <c r="Y22">
        <v>0.9455445544554455</v>
      </c>
      <c r="Z22">
        <v>0.95090498638447984</v>
      </c>
      <c r="AA22">
        <f>AVERAGE($Q$22:$Z$22)</f>
        <v>0.61691823378757582</v>
      </c>
      <c r="CV22" s="86">
        <v>3.3204938271604964E-2</v>
      </c>
      <c r="CW22" s="5">
        <f>SUM($Q$70:$Z$70)</f>
        <v>4</v>
      </c>
      <c r="CX22" s="5">
        <v>1.1199999999999994</v>
      </c>
      <c r="CY22" s="5">
        <f>SUM($Q$119:$Z$119)</f>
        <v>-4</v>
      </c>
      <c r="CZ22" s="5">
        <v>0.28000000000000047</v>
      </c>
      <c r="DB22" s="5">
        <v>2891.7948229951171</v>
      </c>
      <c r="DC22" s="5">
        <v>5.5251337339052894E-2</v>
      </c>
      <c r="DD22" s="5">
        <f t="shared" si="0"/>
        <v>6.2222222222222241E-2</v>
      </c>
      <c r="DE22" s="5">
        <f t="shared" si="1"/>
        <v>7.5555555555555542E-2</v>
      </c>
      <c r="DF22" s="5">
        <v>1.5791578679120076E-5</v>
      </c>
      <c r="DG22" s="5">
        <v>7.7750612373223049</v>
      </c>
      <c r="DH22" s="5">
        <f t="shared" si="2"/>
        <v>3</v>
      </c>
      <c r="DI22" s="5">
        <f t="shared" si="3"/>
        <v>4</v>
      </c>
      <c r="DJ22" s="5">
        <v>7</v>
      </c>
      <c r="DK22" s="5">
        <f t="shared" si="4"/>
        <v>0.2</v>
      </c>
      <c r="DL22" s="5">
        <f t="shared" si="5"/>
        <v>0.61691823378757582</v>
      </c>
      <c r="DM22" s="5">
        <f t="shared" si="6"/>
        <v>0.4172080825955351</v>
      </c>
      <c r="GR22" t="s">
        <v>21</v>
      </c>
      <c r="GS22">
        <v>-8.0000000000000029E-2</v>
      </c>
      <c r="GT22">
        <v>-7.999999999999996E-2</v>
      </c>
      <c r="GU22">
        <v>-0.16</v>
      </c>
      <c r="GV22">
        <v>-7.9999999999999988E-2</v>
      </c>
      <c r="GW22">
        <v>3.999999999999998E-2</v>
      </c>
      <c r="GX22">
        <v>0.2</v>
      </c>
      <c r="GY22">
        <v>3.999999999999998E-2</v>
      </c>
      <c r="GZ22">
        <v>0.2</v>
      </c>
      <c r="HA22">
        <v>0.44000000000000006</v>
      </c>
      <c r="HB22">
        <v>-0.24000000000000005</v>
      </c>
      <c r="HC22">
        <v>0.24000000000000005</v>
      </c>
      <c r="HD22">
        <v>3.999999999999998E-2</v>
      </c>
      <c r="HE22">
        <v>8.0000000000000029E-2</v>
      </c>
      <c r="HF22">
        <v>-0.24000000000000005</v>
      </c>
      <c r="HG22">
        <v>0.31999999999999995</v>
      </c>
      <c r="HH22">
        <v>0.48</v>
      </c>
      <c r="HI22">
        <v>0.43999999999999995</v>
      </c>
      <c r="HJ22">
        <v>0</v>
      </c>
      <c r="HK22">
        <v>-0.6</v>
      </c>
      <c r="HL22">
        <v>-0.12</v>
      </c>
      <c r="HM22">
        <f>VARP(Volcano_risk!$Q$119:$Z$119)</f>
        <v>0.84</v>
      </c>
      <c r="HN22">
        <v>-0.47999999999999987</v>
      </c>
      <c r="HO22">
        <v>-0.31999999999999995</v>
      </c>
      <c r="HP22">
        <v>0.43999999999999995</v>
      </c>
      <c r="HQ22">
        <v>-0.6</v>
      </c>
      <c r="HR22">
        <v>0.59999999999999987</v>
      </c>
      <c r="HS22">
        <v>-0.31999999999999995</v>
      </c>
      <c r="HT22">
        <v>-0.31999999999999995</v>
      </c>
      <c r="HU22">
        <v>0.15999999999999998</v>
      </c>
      <c r="HV22">
        <v>-7.9999999999999988E-2</v>
      </c>
      <c r="HW22">
        <v>-7.9999999999999988E-2</v>
      </c>
      <c r="HX22">
        <v>-0.43999999999999995</v>
      </c>
      <c r="HY22">
        <v>0.15999999999999998</v>
      </c>
      <c r="HZ22">
        <v>3.999999999999998E-2</v>
      </c>
      <c r="IA22">
        <v>7.9999999999999988E-2</v>
      </c>
      <c r="IB22">
        <v>0</v>
      </c>
      <c r="IC22">
        <v>-0.24000000000000005</v>
      </c>
      <c r="ID22">
        <v>0.2</v>
      </c>
      <c r="IE22">
        <v>3.999999999999998E-2</v>
      </c>
      <c r="IF22">
        <v>-0.24</v>
      </c>
      <c r="IG22">
        <v>0.43999999999999995</v>
      </c>
      <c r="IH22">
        <v>-0.12</v>
      </c>
      <c r="II22">
        <v>3.999999999999998E-2</v>
      </c>
      <c r="IJ22">
        <v>-0.08</v>
      </c>
      <c r="IK22">
        <v>-0.36</v>
      </c>
    </row>
    <row r="23" spans="1:245" x14ac:dyDescent="0.25">
      <c r="A23" s="101">
        <v>3</v>
      </c>
      <c r="B23" s="101">
        <v>2</v>
      </c>
      <c r="D23" s="103">
        <v>0.1</v>
      </c>
      <c r="E23" s="103">
        <v>20</v>
      </c>
      <c r="F23" s="103">
        <v>41</v>
      </c>
      <c r="G23" s="103"/>
      <c r="H23" s="103"/>
      <c r="P23" t="s">
        <v>22</v>
      </c>
      <c r="Q23">
        <v>0.71</v>
      </c>
      <c r="R23">
        <v>4.1666513886087921E-2</v>
      </c>
      <c r="S23">
        <v>4.395777946311745E-2</v>
      </c>
      <c r="T23">
        <v>0.9500000000009009</v>
      </c>
      <c r="U23">
        <v>0.18</v>
      </c>
      <c r="V23">
        <v>0.65825</v>
      </c>
      <c r="W23">
        <v>4.9999905000237502E-2</v>
      </c>
      <c r="X23">
        <v>0.51800000000000002</v>
      </c>
      <c r="Y23">
        <v>0.95000000058558554</v>
      </c>
      <c r="Z23">
        <v>0.95068182500006815</v>
      </c>
      <c r="AA23">
        <f>AVERAGE($Q$23:$Z$23)</f>
        <v>0.50525560239359968</v>
      </c>
      <c r="CV23" s="86" t="s">
        <v>218</v>
      </c>
      <c r="CW23" s="5">
        <f>SUM($Q$71:$Z$71)</f>
        <v>2</v>
      </c>
      <c r="CX23" s="5">
        <v>-1.8399999999999992</v>
      </c>
      <c r="CY23" s="5">
        <f>SUM($Q$120:$Z$120)</f>
        <v>-2</v>
      </c>
      <c r="CZ23" s="5">
        <v>0.64000000000000012</v>
      </c>
      <c r="DB23" s="5">
        <v>1.2602024797880962</v>
      </c>
      <c r="DC23" s="5">
        <v>3.8293610096972498E-2</v>
      </c>
      <c r="DD23" s="5">
        <f t="shared" si="0"/>
        <v>3.1111111111111121E-2</v>
      </c>
      <c r="DE23" s="5">
        <f t="shared" si="1"/>
        <v>-2.6666666666666651E-2</v>
      </c>
      <c r="DF23" s="5">
        <v>1.1022250104061786E-3</v>
      </c>
      <c r="DG23" s="5">
        <v>9.0464790407599693</v>
      </c>
      <c r="DH23" s="5">
        <f t="shared" si="2"/>
        <v>3</v>
      </c>
      <c r="DI23" s="5">
        <f t="shared" si="3"/>
        <v>3</v>
      </c>
      <c r="DJ23" s="5">
        <v>6</v>
      </c>
      <c r="DK23" s="5">
        <f t="shared" si="4"/>
        <v>9.9999999999999978E-2</v>
      </c>
      <c r="DL23" s="5">
        <f t="shared" si="5"/>
        <v>0.50525560239359968</v>
      </c>
      <c r="DM23" s="5">
        <f t="shared" si="6"/>
        <v>0.39444041005417779</v>
      </c>
      <c r="GR23" t="s">
        <v>22</v>
      </c>
      <c r="GS23">
        <v>-0.64</v>
      </c>
      <c r="GT23">
        <v>0.16000000000000006</v>
      </c>
      <c r="GU23">
        <v>0.32</v>
      </c>
      <c r="GV23">
        <v>0.16000000000000006</v>
      </c>
      <c r="GW23">
        <v>0.31999999999999995</v>
      </c>
      <c r="GX23">
        <v>0</v>
      </c>
      <c r="GY23">
        <v>0.32</v>
      </c>
      <c r="GZ23">
        <v>-0.4</v>
      </c>
      <c r="HA23">
        <v>-0.47999999999999987</v>
      </c>
      <c r="HB23">
        <v>-0.32</v>
      </c>
      <c r="HC23">
        <v>-0.48000000000000009</v>
      </c>
      <c r="HD23">
        <v>-7.999999999999996E-2</v>
      </c>
      <c r="HE23">
        <v>-0.16000000000000006</v>
      </c>
      <c r="HF23">
        <v>0.08</v>
      </c>
      <c r="HG23">
        <v>-0.23999999999999994</v>
      </c>
      <c r="HH23">
        <v>-0.16000000000000006</v>
      </c>
      <c r="HI23">
        <v>-7.9999999999999988E-2</v>
      </c>
      <c r="HJ23">
        <v>0</v>
      </c>
      <c r="HK23">
        <v>0.8</v>
      </c>
      <c r="HL23">
        <v>0.24000000000000005</v>
      </c>
      <c r="HM23">
        <v>-0.47999999999999987</v>
      </c>
      <c r="HN23">
        <f>VARP(Volcano_risk!$Q$120:$Z$120)</f>
        <v>0.96</v>
      </c>
      <c r="HO23">
        <v>0.23999999999999994</v>
      </c>
      <c r="HP23">
        <v>-0.47999999999999987</v>
      </c>
      <c r="HQ23">
        <v>0.39999999999999991</v>
      </c>
      <c r="HR23">
        <v>-0.39999999999999991</v>
      </c>
      <c r="HS23">
        <v>0.64</v>
      </c>
      <c r="HT23">
        <v>0.23999999999999994</v>
      </c>
      <c r="HU23">
        <v>0.08</v>
      </c>
      <c r="HV23">
        <v>0.16000000000000006</v>
      </c>
      <c r="HW23">
        <v>0.16000000000000006</v>
      </c>
      <c r="HX23">
        <v>7.999999999999996E-2</v>
      </c>
      <c r="HY23">
        <v>0.08</v>
      </c>
      <c r="HZ23">
        <v>-0.08</v>
      </c>
      <c r="IA23">
        <v>0.23999999999999994</v>
      </c>
      <c r="IB23">
        <v>0</v>
      </c>
      <c r="IC23">
        <v>0.48000000000000009</v>
      </c>
      <c r="ID23">
        <v>2.2204460492503132E-17</v>
      </c>
      <c r="IE23">
        <v>-7.9999999999999988E-2</v>
      </c>
      <c r="IF23">
        <v>7.9999999999999988E-2</v>
      </c>
      <c r="IG23">
        <v>-0.47999999999999987</v>
      </c>
      <c r="IH23">
        <v>0.24000000000000013</v>
      </c>
      <c r="II23">
        <v>-0.47999999999999987</v>
      </c>
      <c r="IJ23">
        <v>-0.24</v>
      </c>
      <c r="IK23">
        <v>-7.9999999999999932E-2</v>
      </c>
    </row>
    <row r="24" spans="1:245" x14ac:dyDescent="0.25">
      <c r="A24" s="101">
        <v>3</v>
      </c>
      <c r="B24" s="101">
        <v>3</v>
      </c>
      <c r="D24" s="103">
        <v>100</v>
      </c>
      <c r="E24" s="103">
        <v>1000</v>
      </c>
      <c r="F24" s="103">
        <v>10000</v>
      </c>
      <c r="G24" s="103"/>
      <c r="H24" s="103"/>
      <c r="P24" t="s">
        <v>23</v>
      </c>
      <c r="Q24">
        <v>0.41000000000000003</v>
      </c>
      <c r="R24">
        <v>0.8</v>
      </c>
      <c r="S24">
        <v>4.4702896032681017E-2</v>
      </c>
      <c r="T24">
        <v>0.18421052631578949</v>
      </c>
      <c r="U24">
        <v>0.95000000157657649</v>
      </c>
      <c r="V24">
        <v>0.2555</v>
      </c>
      <c r="W24">
        <v>9.5000000000000001E-2</v>
      </c>
      <c r="X24">
        <v>9.5000000000000001E-2</v>
      </c>
      <c r="Y24">
        <v>0.9500000007432432</v>
      </c>
      <c r="Z24">
        <v>0.95103791644140867</v>
      </c>
      <c r="AA24">
        <f>AVERAGE($Q$24:$Z$24)</f>
        <v>0.47354513411096988</v>
      </c>
      <c r="CV24" s="86">
        <f>AVERAGE(DB:DB)</f>
        <v>316.14114082544302</v>
      </c>
      <c r="CW24" s="5">
        <f>SUM($Q$72:$Z$72)</f>
        <v>-2</v>
      </c>
      <c r="CX24" s="5">
        <v>11.440000000000001</v>
      </c>
      <c r="CY24" s="5">
        <f>SUM($Q$121:$Z$121)</f>
        <v>2</v>
      </c>
      <c r="CZ24" s="5">
        <v>3.7599999999999993</v>
      </c>
      <c r="DB24" s="5">
        <v>1.1363245863725318</v>
      </c>
      <c r="DC24" s="5">
        <v>0.28475480927450941</v>
      </c>
      <c r="DD24" s="5">
        <f t="shared" si="0"/>
        <v>2.2222222222222206E-2</v>
      </c>
      <c r="DE24" s="5">
        <f t="shared" si="1"/>
        <v>0.19555555555555557</v>
      </c>
      <c r="DF24" s="5">
        <v>1.7078404963969375E-2</v>
      </c>
      <c r="DG24" s="5">
        <v>8.8481698990338611</v>
      </c>
      <c r="DH24" s="5">
        <f t="shared" si="2"/>
        <v>1</v>
      </c>
      <c r="DI24" s="5">
        <f t="shared" si="3"/>
        <v>3</v>
      </c>
      <c r="DJ24" s="5">
        <v>4</v>
      </c>
      <c r="DK24" s="5">
        <f t="shared" si="4"/>
        <v>9.9999999999999978E-2</v>
      </c>
      <c r="DL24" s="5">
        <f t="shared" si="5"/>
        <v>0.47354513411096988</v>
      </c>
      <c r="DM24" s="5">
        <f t="shared" si="6"/>
        <v>0.39361364297639734</v>
      </c>
      <c r="GR24" t="s">
        <v>23</v>
      </c>
      <c r="GS24">
        <v>-0.16000000000000006</v>
      </c>
      <c r="GT24">
        <v>0.24</v>
      </c>
      <c r="GU24">
        <v>0.48000000000000009</v>
      </c>
      <c r="GV24">
        <v>0.23999999999999994</v>
      </c>
      <c r="GW24">
        <v>-0.32</v>
      </c>
      <c r="GX24">
        <v>0</v>
      </c>
      <c r="GY24">
        <v>7.9999999999999988E-2</v>
      </c>
      <c r="GZ24">
        <v>0</v>
      </c>
      <c r="HA24">
        <v>7.9999999999999988E-2</v>
      </c>
      <c r="HB24">
        <v>0.32</v>
      </c>
      <c r="HC24">
        <v>8.0000000000000071E-2</v>
      </c>
      <c r="HD24">
        <v>0.47999999999999987</v>
      </c>
      <c r="HE24">
        <v>-0.23999999999999994</v>
      </c>
      <c r="HF24">
        <v>0.32</v>
      </c>
      <c r="HG24">
        <v>0.23999999999999994</v>
      </c>
      <c r="HH24">
        <v>-0.23999999999999994</v>
      </c>
      <c r="HI24">
        <v>-0.31999999999999995</v>
      </c>
      <c r="HJ24">
        <v>0</v>
      </c>
      <c r="HK24">
        <v>0.4</v>
      </c>
      <c r="HL24">
        <v>0.16</v>
      </c>
      <c r="HM24">
        <v>-0.31999999999999995</v>
      </c>
      <c r="HN24">
        <v>0.23999999999999994</v>
      </c>
      <c r="HO24">
        <f>VARP(Volcano_risk!$Q$121:$Z$121)</f>
        <v>0.96</v>
      </c>
      <c r="HP24">
        <v>7.9999999999999988E-2</v>
      </c>
      <c r="HQ24">
        <v>0.39999999999999991</v>
      </c>
      <c r="HR24">
        <v>0</v>
      </c>
      <c r="HS24">
        <v>-0.23999999999999994</v>
      </c>
      <c r="HT24">
        <v>-0.23999999999999994</v>
      </c>
      <c r="HU24">
        <v>0.32</v>
      </c>
      <c r="HV24">
        <v>-0.16000000000000006</v>
      </c>
      <c r="HW24">
        <v>-0.16000000000000006</v>
      </c>
      <c r="HX24">
        <v>-8.0000000000000029E-2</v>
      </c>
      <c r="HY24">
        <v>-0.08</v>
      </c>
      <c r="HZ24">
        <v>7.9999999999999988E-2</v>
      </c>
      <c r="IA24">
        <v>0.16000000000000006</v>
      </c>
      <c r="IB24">
        <v>0</v>
      </c>
      <c r="IC24">
        <v>-8.0000000000000071E-2</v>
      </c>
      <c r="ID24">
        <v>0</v>
      </c>
      <c r="IE24">
        <v>-0.32</v>
      </c>
      <c r="IF24">
        <v>-0.08</v>
      </c>
      <c r="IG24">
        <v>7.9999999999999988E-2</v>
      </c>
      <c r="IH24">
        <v>-0.24000000000000013</v>
      </c>
      <c r="II24">
        <v>0.47999999999999987</v>
      </c>
      <c r="IJ24">
        <v>0.6399999999999999</v>
      </c>
      <c r="IK24">
        <v>0.47999999999999987</v>
      </c>
    </row>
    <row r="25" spans="1:245" x14ac:dyDescent="0.25">
      <c r="A25" s="101">
        <v>3</v>
      </c>
      <c r="B25" s="101">
        <v>4</v>
      </c>
      <c r="D25" s="103">
        <v>10</v>
      </c>
      <c r="E25" s="103">
        <v>14</v>
      </c>
      <c r="F25" s="103">
        <v>20</v>
      </c>
      <c r="G25" s="103"/>
      <c r="H25" s="103"/>
      <c r="P25" t="s">
        <v>24</v>
      </c>
      <c r="Q25">
        <v>4.8757268281505922E-2</v>
      </c>
      <c r="R25">
        <v>0.8774193548387097</v>
      </c>
      <c r="S25">
        <v>4.586917009453078E-2</v>
      </c>
      <c r="T25">
        <v>0.9500000000009009</v>
      </c>
      <c r="U25">
        <v>4.9999968000032001E-2</v>
      </c>
      <c r="V25">
        <v>0.95014034297422179</v>
      </c>
      <c r="W25">
        <v>0.14000000000000001</v>
      </c>
      <c r="X25">
        <v>3.846121300857204E-2</v>
      </c>
      <c r="Y25">
        <v>0.5</v>
      </c>
      <c r="Z25">
        <v>0.95090498638447984</v>
      </c>
      <c r="AA25">
        <f>AVERAGE($Q$25:$Z$25)</f>
        <v>0.45515523035829536</v>
      </c>
      <c r="CW25" s="5">
        <f>SUM($Q$73:$Z$73)</f>
        <v>-2</v>
      </c>
      <c r="CX25" s="5">
        <v>10.640000000000002</v>
      </c>
      <c r="CY25" s="5">
        <f>SUM($Q$122:$Z$122)</f>
        <v>-4</v>
      </c>
      <c r="CZ25" s="5">
        <v>3.4799999999999986</v>
      </c>
      <c r="DB25" s="5">
        <v>4.5556931546383606</v>
      </c>
      <c r="DC25" s="5">
        <v>0.31370332604413398</v>
      </c>
      <c r="DD25" s="5">
        <f t="shared" si="0"/>
        <v>0.1333333333333333</v>
      </c>
      <c r="DE25" s="5">
        <f t="shared" si="1"/>
        <v>0.17777777777777784</v>
      </c>
      <c r="DF25" s="5">
        <v>9.8731053718084221E-5</v>
      </c>
      <c r="DG25" s="5">
        <v>8.4157767622811352</v>
      </c>
      <c r="DH25" s="5">
        <f t="shared" si="2"/>
        <v>4</v>
      </c>
      <c r="DI25" s="5">
        <f t="shared" si="3"/>
        <v>3</v>
      </c>
      <c r="DJ25" s="5">
        <v>7</v>
      </c>
      <c r="DK25" s="5">
        <f t="shared" si="4"/>
        <v>9.9999999999999978E-2</v>
      </c>
      <c r="DL25" s="5">
        <f t="shared" si="5"/>
        <v>0.45515523035829536</v>
      </c>
      <c r="DM25" s="5">
        <f t="shared" si="6"/>
        <v>0.43278803705762509</v>
      </c>
      <c r="GR25" t="s">
        <v>24</v>
      </c>
      <c r="GS25">
        <v>0.32</v>
      </c>
      <c r="GT25">
        <v>0.31999999999999995</v>
      </c>
      <c r="GU25">
        <v>0.23999999999999994</v>
      </c>
      <c r="GV25">
        <v>-7.9999999999999988E-2</v>
      </c>
      <c r="GW25">
        <v>3.999999999999998E-2</v>
      </c>
      <c r="GX25">
        <v>0.59999999999999987</v>
      </c>
      <c r="GY25">
        <v>-0.36</v>
      </c>
      <c r="GZ25">
        <v>0.2</v>
      </c>
      <c r="HA25">
        <v>0.44000000000000006</v>
      </c>
      <c r="HB25">
        <v>0.15999999999999998</v>
      </c>
      <c r="HC25">
        <v>0.24000000000000005</v>
      </c>
      <c r="HD25">
        <v>3.999999999999998E-2</v>
      </c>
      <c r="HE25">
        <v>0.48000000000000009</v>
      </c>
      <c r="HF25">
        <v>-0.24000000000000005</v>
      </c>
      <c r="HG25">
        <v>-7.9999999999999932E-2</v>
      </c>
      <c r="HH25">
        <v>0.48</v>
      </c>
      <c r="HI25">
        <v>3.999999999999998E-2</v>
      </c>
      <c r="HJ25">
        <v>0</v>
      </c>
      <c r="HK25">
        <v>-0.19999999999999996</v>
      </c>
      <c r="HL25">
        <v>-0.12</v>
      </c>
      <c r="HM25">
        <v>0.43999999999999995</v>
      </c>
      <c r="HN25">
        <v>-0.47999999999999987</v>
      </c>
      <c r="HO25">
        <v>7.9999999999999988E-2</v>
      </c>
      <c r="HP25">
        <f>VARP(Volcano_risk!$Q$122:$Z$122)</f>
        <v>0.84</v>
      </c>
      <c r="HQ25">
        <v>-0.19999999999999996</v>
      </c>
      <c r="HR25">
        <v>0.59999999999999987</v>
      </c>
      <c r="HS25">
        <v>-0.72000000000000008</v>
      </c>
      <c r="HT25">
        <v>-0.72</v>
      </c>
      <c r="HU25">
        <v>0.15999999999999998</v>
      </c>
      <c r="HV25">
        <v>-7.9999999999999988E-2</v>
      </c>
      <c r="HW25">
        <v>-0.48</v>
      </c>
      <c r="HX25">
        <v>-3.999999999999998E-2</v>
      </c>
      <c r="HY25">
        <v>0.15999999999999998</v>
      </c>
      <c r="HZ25">
        <v>3.999999999999998E-2</v>
      </c>
      <c r="IA25">
        <v>7.9999999999999932E-2</v>
      </c>
      <c r="IB25">
        <v>0</v>
      </c>
      <c r="IC25">
        <v>-0.24000000000000005</v>
      </c>
      <c r="ID25">
        <v>0.2</v>
      </c>
      <c r="IE25">
        <v>3.999999999999998E-2</v>
      </c>
      <c r="IF25">
        <v>-0.24</v>
      </c>
      <c r="IG25">
        <v>0.83999999999999986</v>
      </c>
      <c r="IH25">
        <v>-0.12</v>
      </c>
      <c r="II25">
        <v>0.44000000000000006</v>
      </c>
      <c r="IJ25">
        <v>0.32000000000000006</v>
      </c>
      <c r="IK25">
        <v>3.9999999999999994E-2</v>
      </c>
    </row>
    <row r="26" spans="1:245" x14ac:dyDescent="0.25">
      <c r="A26" s="101">
        <v>3</v>
      </c>
      <c r="B26" s="101">
        <v>5</v>
      </c>
      <c r="D26" s="103">
        <v>1</v>
      </c>
      <c r="E26" s="103">
        <v>100</v>
      </c>
      <c r="F26" s="103">
        <v>100000</v>
      </c>
      <c r="G26" s="103"/>
      <c r="H26" s="103"/>
      <c r="P26" t="s">
        <v>25</v>
      </c>
      <c r="Q26">
        <v>0.63500000000000001</v>
      </c>
      <c r="R26">
        <v>0.32</v>
      </c>
      <c r="S26">
        <v>0.95022532694714701</v>
      </c>
      <c r="T26">
        <v>5.0909090909090911E-2</v>
      </c>
      <c r="U26">
        <v>0.51576576576576572</v>
      </c>
      <c r="V26">
        <v>0.50990000000000002</v>
      </c>
      <c r="W26">
        <v>0.95000000265765761</v>
      </c>
      <c r="X26">
        <v>3.846121300857204E-2</v>
      </c>
      <c r="Y26">
        <v>0.95000000022522524</v>
      </c>
      <c r="Z26">
        <v>0.95045662559167254</v>
      </c>
      <c r="AA26">
        <f>AVERAGE($Q$26:$Z$26)</f>
        <v>0.58707180251051305</v>
      </c>
      <c r="CW26" s="5">
        <f>SUM($Q$74:$Z$74)</f>
        <v>4</v>
      </c>
      <c r="CX26" s="5">
        <v>5.5199999999999987</v>
      </c>
      <c r="CY26" s="5">
        <f>SUM($Q$123:$Z$123)</f>
        <v>0</v>
      </c>
      <c r="CZ26" s="5">
        <v>-1</v>
      </c>
      <c r="DB26" s="5">
        <v>8.8087601454861719</v>
      </c>
      <c r="DC26" s="5">
        <v>0.15365845313661583</v>
      </c>
      <c r="DD26" s="5">
        <f t="shared" si="0"/>
        <v>-4.4444444444444446E-2</v>
      </c>
      <c r="DE26" s="5">
        <f t="shared" si="1"/>
        <v>0.17333333333333331</v>
      </c>
      <c r="DF26" s="5">
        <v>6.2891877812291186E-3</v>
      </c>
      <c r="DG26" s="5">
        <v>8.7786448020171832</v>
      </c>
      <c r="DH26" s="5">
        <f t="shared" si="2"/>
        <v>1</v>
      </c>
      <c r="DI26" s="5">
        <f t="shared" si="3"/>
        <v>4</v>
      </c>
      <c r="DJ26" s="5">
        <v>5</v>
      </c>
      <c r="DK26" s="5">
        <f t="shared" si="4"/>
        <v>0.2</v>
      </c>
      <c r="DL26" s="5">
        <f t="shared" si="5"/>
        <v>0.58707180251051305</v>
      </c>
      <c r="DM26" s="5">
        <f t="shared" si="6"/>
        <v>0.36522007020580488</v>
      </c>
      <c r="GR26" t="s">
        <v>25</v>
      </c>
      <c r="GS26">
        <v>0</v>
      </c>
      <c r="GT26">
        <v>0.4</v>
      </c>
      <c r="GU26">
        <v>0.4</v>
      </c>
      <c r="GV26">
        <v>0</v>
      </c>
      <c r="GW26">
        <v>-0.19999999999999996</v>
      </c>
      <c r="GX26">
        <v>-0.2</v>
      </c>
      <c r="GY26">
        <v>-0.19999999999999996</v>
      </c>
      <c r="GZ26">
        <v>-0.2</v>
      </c>
      <c r="HA26">
        <v>-0.19999999999999996</v>
      </c>
      <c r="HB26">
        <v>0.4</v>
      </c>
      <c r="HC26">
        <v>0</v>
      </c>
      <c r="HD26">
        <v>-0.19999999999999996</v>
      </c>
      <c r="HE26">
        <v>-2.2204460492503132E-17</v>
      </c>
      <c r="HF26">
        <v>0.4</v>
      </c>
      <c r="HG26">
        <v>-2.2204460492503132E-17</v>
      </c>
      <c r="HH26">
        <v>0</v>
      </c>
      <c r="HI26">
        <v>-0.6</v>
      </c>
      <c r="HJ26">
        <v>0</v>
      </c>
      <c r="HK26">
        <v>0.6</v>
      </c>
      <c r="HL26">
        <v>-0.2</v>
      </c>
      <c r="HM26">
        <v>-0.6</v>
      </c>
      <c r="HN26">
        <v>0.39999999999999991</v>
      </c>
      <c r="HO26">
        <v>0.39999999999999991</v>
      </c>
      <c r="HP26">
        <v>-0.19999999999999996</v>
      </c>
      <c r="HQ26">
        <f>VARP(Volcano_risk!$Q$123:$Z$123)</f>
        <v>1</v>
      </c>
      <c r="HR26">
        <v>-0.6</v>
      </c>
      <c r="HS26">
        <v>0</v>
      </c>
      <c r="HT26">
        <v>0</v>
      </c>
      <c r="HU26">
        <v>-0.4</v>
      </c>
      <c r="HV26">
        <v>-0.40000000000000008</v>
      </c>
      <c r="HW26">
        <v>-0.4</v>
      </c>
      <c r="HX26">
        <v>0.6</v>
      </c>
      <c r="HY26">
        <v>-0.4</v>
      </c>
      <c r="HZ26">
        <v>-0.19999999999999996</v>
      </c>
      <c r="IA26">
        <v>2.2204460492503132E-17</v>
      </c>
      <c r="IB26">
        <v>0</v>
      </c>
      <c r="IC26">
        <v>0</v>
      </c>
      <c r="ID26">
        <v>-0.2</v>
      </c>
      <c r="IE26">
        <v>-0.6</v>
      </c>
      <c r="IF26">
        <v>-0.4</v>
      </c>
      <c r="IG26">
        <v>-0.19999999999999996</v>
      </c>
      <c r="IH26">
        <v>0.2</v>
      </c>
      <c r="II26">
        <v>0.19999999999999996</v>
      </c>
      <c r="IJ26">
        <v>0</v>
      </c>
      <c r="IK26">
        <v>0.59999999999999987</v>
      </c>
    </row>
    <row r="27" spans="1:245" x14ac:dyDescent="0.25">
      <c r="A27" s="101">
        <v>3</v>
      </c>
      <c r="B27" s="101">
        <v>6</v>
      </c>
      <c r="D27" s="103">
        <v>50</v>
      </c>
      <c r="E27" s="103">
        <v>5000</v>
      </c>
      <c r="F27" s="103">
        <v>20000</v>
      </c>
      <c r="G27" s="103"/>
      <c r="H27" s="103"/>
      <c r="P27" t="s">
        <v>26</v>
      </c>
      <c r="Q27">
        <v>4.9235285870729985E-2</v>
      </c>
      <c r="R27">
        <v>0.81764705882352939</v>
      </c>
      <c r="S27">
        <v>5.9000000000000004E-2</v>
      </c>
      <c r="T27">
        <v>0.9500000000009009</v>
      </c>
      <c r="U27">
        <v>4.9999968000032001E-2</v>
      </c>
      <c r="V27">
        <v>0.95000497737606104</v>
      </c>
      <c r="W27">
        <v>0.27500000000000002</v>
      </c>
      <c r="X27">
        <v>0.23000000000000004</v>
      </c>
      <c r="Y27">
        <v>0.27500000000000002</v>
      </c>
      <c r="Z27">
        <v>0.95086051582035691</v>
      </c>
      <c r="AA27">
        <f>AVERAGE($Q$27:$Z$27)</f>
        <v>0.460674780589161</v>
      </c>
      <c r="CW27" s="5">
        <f>SUM($Q$75:$Z$75)</f>
        <v>-2</v>
      </c>
      <c r="CX27" s="5">
        <v>10.640000000000002</v>
      </c>
      <c r="CY27" s="5">
        <f>SUM($Q$124:$Z$124)</f>
        <v>0</v>
      </c>
      <c r="CZ27" s="5">
        <v>5.7999999999999989</v>
      </c>
      <c r="DB27" s="5">
        <v>5.7226777955682069</v>
      </c>
      <c r="DC27" s="5">
        <v>0.26374347682168275</v>
      </c>
      <c r="DD27" s="5">
        <f t="shared" si="0"/>
        <v>0.10666666666666663</v>
      </c>
      <c r="DE27" s="5">
        <f t="shared" si="1"/>
        <v>0.17777777777777784</v>
      </c>
      <c r="DF27" s="5">
        <v>6.289187781229123E-3</v>
      </c>
      <c r="DG27" s="5">
        <v>7.7589217134354183</v>
      </c>
      <c r="DH27" s="5">
        <f t="shared" si="2"/>
        <v>2</v>
      </c>
      <c r="DI27" s="5">
        <f t="shared" si="3"/>
        <v>3</v>
      </c>
      <c r="DJ27" s="5">
        <v>5</v>
      </c>
      <c r="DK27" s="5">
        <f t="shared" si="4"/>
        <v>9.9999999999999978E-2</v>
      </c>
      <c r="DL27" s="5">
        <f t="shared" si="5"/>
        <v>0.460674780589161</v>
      </c>
      <c r="DM27" s="5">
        <f t="shared" si="6"/>
        <v>0.40387490718125224</v>
      </c>
      <c r="GR27" t="s">
        <v>26</v>
      </c>
      <c r="GS27">
        <v>0</v>
      </c>
      <c r="GT27">
        <v>0</v>
      </c>
      <c r="GU27">
        <v>0</v>
      </c>
      <c r="GV27">
        <v>-4.4408920985006264E-17</v>
      </c>
      <c r="GW27">
        <v>0.2</v>
      </c>
      <c r="GX27">
        <v>0.6</v>
      </c>
      <c r="GY27">
        <v>0.19999999999999996</v>
      </c>
      <c r="GZ27">
        <v>0.6</v>
      </c>
      <c r="HA27">
        <v>0.6</v>
      </c>
      <c r="HB27">
        <v>0</v>
      </c>
      <c r="HC27">
        <v>0</v>
      </c>
      <c r="HD27">
        <v>0.2</v>
      </c>
      <c r="HE27">
        <v>0</v>
      </c>
      <c r="HF27">
        <v>-0.4</v>
      </c>
      <c r="HG27">
        <v>0</v>
      </c>
      <c r="HH27">
        <v>0.4</v>
      </c>
      <c r="HI27">
        <v>0.6</v>
      </c>
      <c r="HJ27">
        <v>0</v>
      </c>
      <c r="HK27">
        <v>-0.2</v>
      </c>
      <c r="HL27">
        <v>0.2</v>
      </c>
      <c r="HM27">
        <v>0.59999999999999987</v>
      </c>
      <c r="HN27">
        <v>-0.39999999999999991</v>
      </c>
      <c r="HO27">
        <v>0</v>
      </c>
      <c r="HP27">
        <v>0.59999999999999987</v>
      </c>
      <c r="HQ27">
        <v>-0.6</v>
      </c>
      <c r="HR27">
        <f>VARP(Volcano_risk!$Q$124:$Z$124)</f>
        <v>1</v>
      </c>
      <c r="HS27">
        <v>-0.4</v>
      </c>
      <c r="HT27">
        <v>-0.4</v>
      </c>
      <c r="HU27">
        <v>0.4</v>
      </c>
      <c r="HV27">
        <v>0</v>
      </c>
      <c r="HW27">
        <v>-2.2204460492503132E-17</v>
      </c>
      <c r="HX27">
        <v>-0.6</v>
      </c>
      <c r="HY27">
        <v>0.4</v>
      </c>
      <c r="HZ27">
        <v>0.6</v>
      </c>
      <c r="IA27">
        <v>2.2204460492503132E-17</v>
      </c>
      <c r="IB27">
        <v>0</v>
      </c>
      <c r="IC27">
        <v>0</v>
      </c>
      <c r="ID27">
        <v>0.6</v>
      </c>
      <c r="IE27">
        <v>0.2</v>
      </c>
      <c r="IF27">
        <v>0</v>
      </c>
      <c r="IG27">
        <v>0.59999999999999987</v>
      </c>
      <c r="IH27">
        <v>-0.2</v>
      </c>
      <c r="II27">
        <v>0.19999999999999996</v>
      </c>
      <c r="IJ27">
        <v>0.4</v>
      </c>
      <c r="IK27">
        <v>-0.2</v>
      </c>
    </row>
    <row r="28" spans="1:245" x14ac:dyDescent="0.25">
      <c r="A28" s="101">
        <v>3</v>
      </c>
      <c r="B28" s="101">
        <v>7</v>
      </c>
      <c r="D28" s="103">
        <v>30</v>
      </c>
      <c r="E28" s="103">
        <v>200</v>
      </c>
      <c r="F28" s="103">
        <v>500</v>
      </c>
      <c r="G28" s="103"/>
      <c r="H28" s="103"/>
      <c r="P28" t="s">
        <v>27</v>
      </c>
      <c r="Q28">
        <v>0.53</v>
      </c>
      <c r="R28">
        <v>0.96485150132341724</v>
      </c>
      <c r="S28">
        <v>0.61250000000000004</v>
      </c>
      <c r="T28">
        <v>0.9500000000009009</v>
      </c>
      <c r="U28">
        <v>6.6195661956619564E-2</v>
      </c>
      <c r="V28">
        <v>0.74975000000000003</v>
      </c>
      <c r="W28">
        <v>4.9999980000019997E-2</v>
      </c>
      <c r="X28">
        <v>0.59</v>
      </c>
      <c r="Y28">
        <v>0.95000000022522524</v>
      </c>
      <c r="Z28">
        <v>0.8</v>
      </c>
      <c r="AA28">
        <f>AVERAGE($Q$28:$Z$28)</f>
        <v>0.62632971435061824</v>
      </c>
      <c r="CW28" s="5">
        <f>SUM($Q$76:$Z$76)</f>
        <v>6</v>
      </c>
      <c r="CX28" s="5">
        <v>-1.1199999999999997</v>
      </c>
      <c r="CY28" s="5">
        <f>SUM($Q$125:$Z$125)</f>
        <v>2</v>
      </c>
      <c r="CZ28" s="5">
        <v>-3.4399999999999995</v>
      </c>
      <c r="DB28" s="5">
        <v>3.1107769475577696</v>
      </c>
      <c r="DC28" s="5">
        <v>0.12069968934912872</v>
      </c>
      <c r="DD28" s="5">
        <f t="shared" si="0"/>
        <v>-0.13777777777777775</v>
      </c>
      <c r="DE28" s="5">
        <f t="shared" si="1"/>
        <v>6.2222222222222241E-2</v>
      </c>
      <c r="DF28" s="5">
        <v>1.7078404963969375E-2</v>
      </c>
      <c r="DG28" s="5">
        <v>8.2133004403780667</v>
      </c>
      <c r="DH28" s="5">
        <f t="shared" si="2"/>
        <v>1</v>
      </c>
      <c r="DI28" s="5">
        <f t="shared" si="3"/>
        <v>3</v>
      </c>
      <c r="DJ28" s="5">
        <v>4</v>
      </c>
      <c r="DK28" s="5">
        <f t="shared" si="4"/>
        <v>0.3</v>
      </c>
      <c r="DL28" s="5">
        <f t="shared" si="5"/>
        <v>0.62632971435061824</v>
      </c>
      <c r="DM28" s="5">
        <f t="shared" si="6"/>
        <v>0.33767382115031591</v>
      </c>
      <c r="GR28" t="s">
        <v>27</v>
      </c>
      <c r="GS28">
        <v>-0.56000000000000005</v>
      </c>
      <c r="GT28">
        <v>-0.16000000000000006</v>
      </c>
      <c r="GU28">
        <v>-0.32</v>
      </c>
      <c r="GV28">
        <v>-0.16000000000000006</v>
      </c>
      <c r="GW28">
        <v>0.08</v>
      </c>
      <c r="GX28">
        <v>-0.4</v>
      </c>
      <c r="GY28">
        <v>0.47999999999999987</v>
      </c>
      <c r="GZ28">
        <v>-0.4</v>
      </c>
      <c r="HA28">
        <v>-0.31999999999999995</v>
      </c>
      <c r="HB28">
        <v>-0.48000000000000009</v>
      </c>
      <c r="HC28">
        <v>-0.32</v>
      </c>
      <c r="HD28">
        <v>-0.31999999999999995</v>
      </c>
      <c r="HE28">
        <v>-0.23999999999999994</v>
      </c>
      <c r="HF28">
        <v>-8.0000000000000029E-2</v>
      </c>
      <c r="HG28">
        <v>-0.16000000000000006</v>
      </c>
      <c r="HH28">
        <v>-0.23999999999999994</v>
      </c>
      <c r="HI28">
        <v>0.08</v>
      </c>
      <c r="HJ28">
        <v>0</v>
      </c>
      <c r="HK28">
        <v>0.4</v>
      </c>
      <c r="HL28">
        <v>0.16</v>
      </c>
      <c r="HM28">
        <v>-0.31999999999999995</v>
      </c>
      <c r="HN28">
        <v>0.64</v>
      </c>
      <c r="HO28">
        <v>-0.23999999999999994</v>
      </c>
      <c r="HP28">
        <v>-0.72000000000000008</v>
      </c>
      <c r="HQ28">
        <v>0</v>
      </c>
      <c r="HR28">
        <v>-0.4</v>
      </c>
      <c r="HS28">
        <f>VARP(Volcano_risk!$Q$125:$Z$125)</f>
        <v>0.96</v>
      </c>
      <c r="HT28">
        <v>0.56000000000000016</v>
      </c>
      <c r="HU28">
        <v>-0.08</v>
      </c>
      <c r="HV28">
        <v>0.23999999999999994</v>
      </c>
      <c r="HW28">
        <v>0.6399999999999999</v>
      </c>
      <c r="HX28">
        <v>-0.08</v>
      </c>
      <c r="HY28">
        <v>-0.08</v>
      </c>
      <c r="HZ28">
        <v>7.999999999999996E-2</v>
      </c>
      <c r="IA28">
        <v>-0.23999999999999994</v>
      </c>
      <c r="IB28">
        <v>0</v>
      </c>
      <c r="IC28">
        <v>0.32</v>
      </c>
      <c r="ID28">
        <v>0</v>
      </c>
      <c r="IE28">
        <v>7.9999999999999988E-2</v>
      </c>
      <c r="IF28">
        <v>0.32</v>
      </c>
      <c r="IG28">
        <v>-0.72000000000000008</v>
      </c>
      <c r="IH28">
        <v>0.16000000000000003</v>
      </c>
      <c r="II28">
        <v>-0.72000000000000008</v>
      </c>
      <c r="IJ28">
        <v>-0.56000000000000016</v>
      </c>
      <c r="IK28">
        <v>-0.32000000000000006</v>
      </c>
    </row>
    <row r="29" spans="1:245" x14ac:dyDescent="0.25">
      <c r="A29" s="101">
        <v>3</v>
      </c>
      <c r="B29" s="101">
        <v>8</v>
      </c>
      <c r="D29" s="103">
        <v>20</v>
      </c>
      <c r="E29" s="103">
        <v>40</v>
      </c>
      <c r="F29" s="103">
        <v>50</v>
      </c>
      <c r="G29" s="103"/>
      <c r="H29" s="103"/>
      <c r="P29" t="s">
        <v>28</v>
      </c>
      <c r="Q29">
        <v>0.44</v>
      </c>
      <c r="R29">
        <v>0.96414142985411388</v>
      </c>
      <c r="S29">
        <v>0.86</v>
      </c>
      <c r="T29">
        <v>0.54500000000000004</v>
      </c>
      <c r="U29">
        <v>0.53857142857142859</v>
      </c>
      <c r="V29">
        <v>0.95005018083681725</v>
      </c>
      <c r="W29">
        <v>4.9999990000008002E-2</v>
      </c>
      <c r="X29">
        <v>0.14000000000000001</v>
      </c>
      <c r="Y29">
        <v>0.95000000022522524</v>
      </c>
      <c r="Z29">
        <v>0.57499999999999996</v>
      </c>
      <c r="AA29">
        <f>AVERAGE($Q$29:$Z$29)</f>
        <v>0.60127630294875933</v>
      </c>
      <c r="CW29" s="5">
        <f>SUM($Q$77:$Z$77)</f>
        <v>4</v>
      </c>
      <c r="CX29" s="5">
        <v>13.12</v>
      </c>
      <c r="CY29" s="5">
        <f>SUM($Q$126:$Z$126)</f>
        <v>2</v>
      </c>
      <c r="CZ29" s="5">
        <v>-1.8400000000000003</v>
      </c>
      <c r="DB29" s="5">
        <v>0.41324200913242015</v>
      </c>
      <c r="DC29" s="5">
        <v>0.28880835164424173</v>
      </c>
      <c r="DD29" s="5">
        <f t="shared" si="0"/>
        <v>-0.10222222222222223</v>
      </c>
      <c r="DE29" s="5">
        <f t="shared" si="1"/>
        <v>0.34222222222222221</v>
      </c>
      <c r="DF29" s="5">
        <v>4.7038146300717495E-2</v>
      </c>
      <c r="DG29" s="5">
        <v>8.8221149099645153</v>
      </c>
      <c r="DH29" s="5">
        <f t="shared" si="2"/>
        <v>1</v>
      </c>
      <c r="DI29" s="5">
        <f t="shared" si="3"/>
        <v>3</v>
      </c>
      <c r="DJ29" s="5">
        <v>4</v>
      </c>
      <c r="DK29" s="5">
        <f t="shared" si="4"/>
        <v>0.2</v>
      </c>
      <c r="DL29" s="5">
        <f t="shared" si="5"/>
        <v>0.60127630294875933</v>
      </c>
      <c r="DM29" s="5">
        <f t="shared" si="6"/>
        <v>0.33205443012543051</v>
      </c>
      <c r="GR29" t="s">
        <v>28</v>
      </c>
      <c r="GS29">
        <v>-0.16000000000000006</v>
      </c>
      <c r="GT29">
        <v>-0.56000000000000016</v>
      </c>
      <c r="GU29">
        <v>-0.32</v>
      </c>
      <c r="GV29">
        <v>0.23999999999999994</v>
      </c>
      <c r="GW29">
        <v>0.08</v>
      </c>
      <c r="GX29">
        <v>-0.4</v>
      </c>
      <c r="GY29">
        <v>0.47999999999999987</v>
      </c>
      <c r="GZ29">
        <v>0</v>
      </c>
      <c r="HA29">
        <v>-0.31999999999999995</v>
      </c>
      <c r="HB29">
        <v>-8.0000000000000043E-2</v>
      </c>
      <c r="HC29">
        <v>-0.32</v>
      </c>
      <c r="HD29">
        <v>7.9999999999999988E-2</v>
      </c>
      <c r="HE29">
        <v>-0.23999999999999994</v>
      </c>
      <c r="HF29">
        <v>-0.08</v>
      </c>
      <c r="HG29">
        <v>0.24</v>
      </c>
      <c r="HH29">
        <v>-0.23999999999999994</v>
      </c>
      <c r="HI29">
        <v>0.08</v>
      </c>
      <c r="HJ29">
        <v>0</v>
      </c>
      <c r="HK29">
        <v>0</v>
      </c>
      <c r="HL29">
        <v>0.16</v>
      </c>
      <c r="HM29">
        <v>-0.31999999999999995</v>
      </c>
      <c r="HN29">
        <v>0.23999999999999994</v>
      </c>
      <c r="HO29">
        <v>-0.23999999999999994</v>
      </c>
      <c r="HP29">
        <v>-0.72</v>
      </c>
      <c r="HQ29">
        <v>0</v>
      </c>
      <c r="HR29">
        <v>-0.4</v>
      </c>
      <c r="HS29">
        <v>0.56000000000000016</v>
      </c>
      <c r="HT29">
        <f>VARP(Volcano_risk!$Q$126:$Z$126)</f>
        <v>0.96</v>
      </c>
      <c r="HU29">
        <v>-0.08</v>
      </c>
      <c r="HV29">
        <v>0.23999999999999994</v>
      </c>
      <c r="HW29">
        <v>0.23999999999999994</v>
      </c>
      <c r="HX29">
        <v>-7.9999999999999988E-2</v>
      </c>
      <c r="HY29">
        <v>-0.08</v>
      </c>
      <c r="HZ29">
        <v>7.9999999999999988E-2</v>
      </c>
      <c r="IA29">
        <v>0.16000000000000006</v>
      </c>
      <c r="IB29">
        <v>0</v>
      </c>
      <c r="IC29">
        <v>0.32</v>
      </c>
      <c r="ID29">
        <v>-0.4</v>
      </c>
      <c r="IE29">
        <v>7.9999999999999988E-2</v>
      </c>
      <c r="IF29">
        <v>0.32</v>
      </c>
      <c r="IG29">
        <v>-0.72</v>
      </c>
      <c r="IH29">
        <v>0.16000000000000003</v>
      </c>
      <c r="II29">
        <v>-0.31999999999999995</v>
      </c>
      <c r="IJ29">
        <v>-0.16000000000000006</v>
      </c>
      <c r="IK29">
        <v>-0.31999999999999995</v>
      </c>
    </row>
    <row r="30" spans="1:245" x14ac:dyDescent="0.25">
      <c r="A30" s="101">
        <v>3</v>
      </c>
      <c r="B30" s="101">
        <v>9</v>
      </c>
      <c r="D30" s="103">
        <v>199</v>
      </c>
      <c r="E30" s="103">
        <v>500</v>
      </c>
      <c r="F30" s="103">
        <v>800</v>
      </c>
      <c r="G30" s="103"/>
      <c r="H30" s="103"/>
      <c r="P30" t="s">
        <v>29</v>
      </c>
      <c r="Q30">
        <v>3.7199895702853876E-2</v>
      </c>
      <c r="R30">
        <v>0.96302084825305523</v>
      </c>
      <c r="S30">
        <v>0.95011291790804842</v>
      </c>
      <c r="T30">
        <v>0.9500000000031531</v>
      </c>
      <c r="U30">
        <v>4.9999943000085506E-2</v>
      </c>
      <c r="V30">
        <v>0.95000497737606104</v>
      </c>
      <c r="W30">
        <v>0.59</v>
      </c>
      <c r="X30">
        <v>0.29749999999999999</v>
      </c>
      <c r="Y30">
        <v>0.95000000085585579</v>
      </c>
      <c r="Z30">
        <v>0.95108206663907391</v>
      </c>
      <c r="AA30">
        <f>AVERAGE($Q$30:$Z$30)</f>
        <v>0.66889206497381881</v>
      </c>
      <c r="CW30" s="5">
        <f>SUM($Q$78:$Z$78)</f>
        <v>4</v>
      </c>
      <c r="CX30" s="5">
        <v>9.120000000000001</v>
      </c>
      <c r="CY30" s="5">
        <f>SUM($Q$127:$Z$127)</f>
        <v>-6</v>
      </c>
      <c r="CZ30" s="5">
        <v>4.32</v>
      </c>
      <c r="DB30" s="5">
        <v>17.062160736523747</v>
      </c>
      <c r="DC30" s="5">
        <v>0.27613058262360812</v>
      </c>
      <c r="DD30" s="5">
        <f t="shared" si="0"/>
        <v>0.19111111111111112</v>
      </c>
      <c r="DE30" s="5">
        <f t="shared" si="1"/>
        <v>0.25333333333333335</v>
      </c>
      <c r="DF30" s="5">
        <v>1.8925692444297774E-6</v>
      </c>
      <c r="DG30" s="5">
        <v>8.9968149039208019</v>
      </c>
      <c r="DH30" s="5">
        <f t="shared" si="2"/>
        <v>2</v>
      </c>
      <c r="DI30" s="5">
        <f t="shared" si="3"/>
        <v>6</v>
      </c>
      <c r="DJ30" s="5">
        <v>8</v>
      </c>
      <c r="DK30" s="5">
        <f t="shared" si="4"/>
        <v>0.2</v>
      </c>
      <c r="DL30" s="5">
        <f t="shared" si="5"/>
        <v>0.66889206497381881</v>
      </c>
      <c r="DM30" s="5">
        <f t="shared" si="6"/>
        <v>0.39560283082216002</v>
      </c>
      <c r="GR30" t="s">
        <v>29</v>
      </c>
      <c r="GS30">
        <v>-0.32</v>
      </c>
      <c r="GT30">
        <v>-0.32</v>
      </c>
      <c r="GU30">
        <v>0.16</v>
      </c>
      <c r="GV30">
        <v>0.48000000000000009</v>
      </c>
      <c r="GW30">
        <v>0.15999999999999998</v>
      </c>
      <c r="GX30">
        <v>0.4</v>
      </c>
      <c r="GY30">
        <v>0.15999999999999998</v>
      </c>
      <c r="GZ30">
        <v>0</v>
      </c>
      <c r="HA30">
        <v>0.16</v>
      </c>
      <c r="HB30">
        <v>-0.16</v>
      </c>
      <c r="HC30">
        <v>-0.24000000000000007</v>
      </c>
      <c r="HD30">
        <v>0.55999999999999994</v>
      </c>
      <c r="HE30">
        <v>-0.08</v>
      </c>
      <c r="HF30">
        <v>-0.16</v>
      </c>
      <c r="HG30">
        <v>0.08</v>
      </c>
      <c r="HH30">
        <v>-0.08</v>
      </c>
      <c r="HI30">
        <v>0.15999999999999998</v>
      </c>
      <c r="HJ30">
        <v>0</v>
      </c>
      <c r="HK30">
        <v>-2.2204460492503132E-17</v>
      </c>
      <c r="HL30">
        <v>0.32</v>
      </c>
      <c r="HM30">
        <v>0.15999999999999998</v>
      </c>
      <c r="HN30">
        <v>0.08</v>
      </c>
      <c r="HO30">
        <v>0.32</v>
      </c>
      <c r="HP30">
        <v>0.15999999999999998</v>
      </c>
      <c r="HQ30">
        <v>-0.4</v>
      </c>
      <c r="HR30">
        <v>0.4</v>
      </c>
      <c r="HS30">
        <v>-0.08</v>
      </c>
      <c r="HT30">
        <v>-0.08</v>
      </c>
      <c r="HU30">
        <f>VARP(Volcano_risk!$Q$127:$Z$127)</f>
        <v>0.64</v>
      </c>
      <c r="HV30">
        <v>0.48000000000000009</v>
      </c>
      <c r="HW30">
        <v>0.08</v>
      </c>
      <c r="HX30">
        <v>-0.55999999999999994</v>
      </c>
      <c r="HY30">
        <v>0.24000000000000007</v>
      </c>
      <c r="HZ30">
        <v>0.15999999999999998</v>
      </c>
      <c r="IA30">
        <v>0.31999999999999995</v>
      </c>
      <c r="IB30">
        <v>0</v>
      </c>
      <c r="IC30">
        <v>0.24000000000000007</v>
      </c>
      <c r="ID30">
        <v>0</v>
      </c>
      <c r="IE30">
        <v>0.15999999999999998</v>
      </c>
      <c r="IF30">
        <v>0.24000000000000007</v>
      </c>
      <c r="IG30">
        <v>0.15999999999999998</v>
      </c>
      <c r="IH30">
        <v>-8.0000000000000016E-2</v>
      </c>
      <c r="II30">
        <v>0.16</v>
      </c>
      <c r="IJ30">
        <v>0.48000000000000009</v>
      </c>
      <c r="IK30">
        <v>-0.23999999999999994</v>
      </c>
    </row>
    <row r="31" spans="1:245" x14ac:dyDescent="0.25">
      <c r="A31" s="101">
        <v>3</v>
      </c>
      <c r="B31" s="101">
        <v>10</v>
      </c>
      <c r="D31" s="103">
        <v>1000</v>
      </c>
      <c r="E31" s="103">
        <v>3000</v>
      </c>
      <c r="F31" s="103">
        <v>10000</v>
      </c>
      <c r="G31" s="103"/>
      <c r="H31" s="103"/>
      <c r="P31" t="s">
        <v>30</v>
      </c>
      <c r="Q31">
        <v>4.8757268281505922E-2</v>
      </c>
      <c r="R31">
        <v>0.96485150132341724</v>
      </c>
      <c r="S31">
        <v>0.95011291790804842</v>
      </c>
      <c r="T31">
        <v>0.95000000000004503</v>
      </c>
      <c r="U31">
        <v>0.14000000000000001</v>
      </c>
      <c r="V31">
        <v>0.95014034297422179</v>
      </c>
      <c r="W31">
        <v>0.65</v>
      </c>
      <c r="X31">
        <v>9.5000000000000001E-2</v>
      </c>
      <c r="Y31">
        <v>0.95000000072072066</v>
      </c>
      <c r="Z31">
        <v>0.10625000000000001</v>
      </c>
      <c r="AA31">
        <f>AVERAGE($Q$31:$Z$31)</f>
        <v>0.58051120312079596</v>
      </c>
      <c r="CW31" s="5">
        <f>SUM($Q$79:$Z$79)</f>
        <v>2</v>
      </c>
      <c r="CX31" s="5">
        <v>3.760000000000002</v>
      </c>
      <c r="CY31" s="5">
        <f>SUM($Q$128:$Z$128)</f>
        <v>-2</v>
      </c>
      <c r="CZ31" s="5">
        <v>1.0399999999999998</v>
      </c>
      <c r="DB31" s="5">
        <v>4.7201428670264276</v>
      </c>
      <c r="DC31" s="5">
        <v>0.15225503796325998</v>
      </c>
      <c r="DD31" s="5">
        <f t="shared" si="0"/>
        <v>0.04</v>
      </c>
      <c r="DE31" s="5">
        <f t="shared" si="1"/>
        <v>9.7777777777777825E-2</v>
      </c>
      <c r="DF31" s="5">
        <v>2.7717330293365155E-4</v>
      </c>
      <c r="DG31" s="5">
        <v>8.7196786949142115</v>
      </c>
      <c r="DH31" s="5">
        <f t="shared" si="2"/>
        <v>1</v>
      </c>
      <c r="DI31" s="5">
        <f t="shared" si="3"/>
        <v>5</v>
      </c>
      <c r="DJ31" s="5">
        <v>6</v>
      </c>
      <c r="DK31" s="5">
        <f t="shared" si="4"/>
        <v>9.9999999999999978E-2</v>
      </c>
      <c r="DL31" s="5">
        <f t="shared" si="5"/>
        <v>0.58051120312079596</v>
      </c>
      <c r="DM31" s="5">
        <f t="shared" si="6"/>
        <v>0.42639032891382528</v>
      </c>
      <c r="GR31" t="s">
        <v>30</v>
      </c>
      <c r="GS31">
        <v>-0.23999999999999994</v>
      </c>
      <c r="GT31">
        <v>-0.6399999999999999</v>
      </c>
      <c r="GU31">
        <v>-0.08</v>
      </c>
      <c r="GV31">
        <v>0.56000000000000005</v>
      </c>
      <c r="GW31">
        <v>0.32</v>
      </c>
      <c r="GX31">
        <v>0.4</v>
      </c>
      <c r="GY31">
        <v>-7.9999999999999988E-2</v>
      </c>
      <c r="GZ31">
        <v>-0.4</v>
      </c>
      <c r="HA31">
        <v>-7.9999999999999988E-2</v>
      </c>
      <c r="HB31">
        <v>-0.31999999999999995</v>
      </c>
      <c r="HC31">
        <v>-0.48000000000000009</v>
      </c>
      <c r="HD31">
        <v>0.32</v>
      </c>
      <c r="HE31">
        <v>0.23999999999999994</v>
      </c>
      <c r="HF31">
        <v>-0.31999999999999995</v>
      </c>
      <c r="HG31">
        <v>-0.23999999999999994</v>
      </c>
      <c r="HH31">
        <v>-0.16000000000000006</v>
      </c>
      <c r="HI31">
        <v>-7.9999999999999988E-2</v>
      </c>
      <c r="HJ31">
        <v>0</v>
      </c>
      <c r="HK31">
        <v>0</v>
      </c>
      <c r="HL31">
        <v>0.24000000000000005</v>
      </c>
      <c r="HM31">
        <v>-7.9999999999999988E-2</v>
      </c>
      <c r="HN31">
        <v>0.16000000000000006</v>
      </c>
      <c r="HO31">
        <v>-0.16000000000000006</v>
      </c>
      <c r="HP31">
        <v>-7.9999999999999988E-2</v>
      </c>
      <c r="HQ31">
        <v>-0.40000000000000008</v>
      </c>
      <c r="HR31">
        <v>0</v>
      </c>
      <c r="HS31">
        <v>0.23999999999999994</v>
      </c>
      <c r="HT31">
        <v>0.23999999999999994</v>
      </c>
      <c r="HU31">
        <v>0.48000000000000009</v>
      </c>
      <c r="HV31">
        <f>VARP(Volcano_risk!$Q$128:$Z$128)</f>
        <v>0.96</v>
      </c>
      <c r="HW31">
        <v>0.16000000000000006</v>
      </c>
      <c r="HX31">
        <v>-0.32</v>
      </c>
      <c r="HY31">
        <v>8.0000000000000029E-2</v>
      </c>
      <c r="HZ31">
        <v>-7.9999999999999988E-2</v>
      </c>
      <c r="IA31">
        <v>0.23999999999999994</v>
      </c>
      <c r="IB31">
        <v>0</v>
      </c>
      <c r="IC31">
        <v>0.48000000000000009</v>
      </c>
      <c r="ID31">
        <v>-0.4</v>
      </c>
      <c r="IE31">
        <v>0.31999999999999995</v>
      </c>
      <c r="IF31">
        <v>0.48000000000000009</v>
      </c>
      <c r="IG31">
        <v>-7.9999999999999988E-2</v>
      </c>
      <c r="IH31">
        <v>0.24000000000000007</v>
      </c>
      <c r="II31">
        <v>-7.9999999999999988E-2</v>
      </c>
      <c r="IJ31">
        <v>0.16000000000000006</v>
      </c>
      <c r="IK31">
        <v>-0.48</v>
      </c>
    </row>
    <row r="32" spans="1:245" x14ac:dyDescent="0.25">
      <c r="A32" s="101">
        <v>4</v>
      </c>
      <c r="B32" s="101">
        <v>1</v>
      </c>
      <c r="D32" s="103">
        <v>75</v>
      </c>
      <c r="E32" s="103">
        <v>300</v>
      </c>
      <c r="F32" s="103">
        <v>750</v>
      </c>
      <c r="G32" s="103"/>
      <c r="H32" s="103"/>
      <c r="P32" t="s">
        <v>31</v>
      </c>
      <c r="Q32">
        <v>0.95001531669671568</v>
      </c>
      <c r="R32">
        <v>0.95872094138725061</v>
      </c>
      <c r="S32">
        <v>0.57499999999999996</v>
      </c>
      <c r="T32">
        <v>0.95000000000495488</v>
      </c>
      <c r="U32">
        <v>0.95000000157657649</v>
      </c>
      <c r="V32">
        <v>0.70550000000000002</v>
      </c>
      <c r="W32">
        <v>0.95000000265765761</v>
      </c>
      <c r="X32">
        <v>0.23000000000000004</v>
      </c>
      <c r="Y32">
        <v>0.95000000085585579</v>
      </c>
      <c r="Z32">
        <v>0.66874999999999996</v>
      </c>
      <c r="AA32">
        <f>AVERAGE($Q$32:$Z$32)</f>
        <v>0.78879862631790121</v>
      </c>
      <c r="CW32" s="5">
        <f>SUM($Q$80:$Z$80)</f>
        <v>8</v>
      </c>
      <c r="CX32" s="5">
        <v>5.8400000000000034</v>
      </c>
      <c r="CY32" s="5">
        <f>SUM($Q$129:$Z$129)</f>
        <v>-2</v>
      </c>
      <c r="CZ32" s="5">
        <v>-2.16</v>
      </c>
      <c r="DB32" s="5">
        <v>0.73178262072782618</v>
      </c>
      <c r="DC32" s="5">
        <v>0.11459097748731338</v>
      </c>
      <c r="DD32" s="5">
        <f t="shared" si="0"/>
        <v>-3.111111111111111E-2</v>
      </c>
      <c r="DE32" s="5">
        <f t="shared" si="1"/>
        <v>0.25333333333333341</v>
      </c>
      <c r="DF32" s="5">
        <v>2.0828916980041193E-5</v>
      </c>
      <c r="DG32" s="5">
        <v>10.383463590345817</v>
      </c>
      <c r="DH32" s="5">
        <f t="shared" si="2"/>
        <v>0</v>
      </c>
      <c r="DI32" s="5">
        <f t="shared" si="3"/>
        <v>6</v>
      </c>
      <c r="DJ32" s="5">
        <v>6</v>
      </c>
      <c r="DK32" s="5">
        <f t="shared" si="4"/>
        <v>0.4</v>
      </c>
      <c r="DL32" s="5">
        <f t="shared" si="5"/>
        <v>0.78879862631790121</v>
      </c>
      <c r="DM32" s="5">
        <f t="shared" si="6"/>
        <v>0.24452312746407767</v>
      </c>
      <c r="GR32" t="s">
        <v>31</v>
      </c>
      <c r="GS32">
        <v>-0.23999999999999994</v>
      </c>
      <c r="GT32">
        <v>-0.23999999999999994</v>
      </c>
      <c r="GU32">
        <v>-0.48</v>
      </c>
      <c r="GV32">
        <v>-0.23999999999999994</v>
      </c>
      <c r="GW32">
        <v>-7.9999999999999988E-2</v>
      </c>
      <c r="GX32">
        <v>-0.4</v>
      </c>
      <c r="GY32">
        <v>0.32</v>
      </c>
      <c r="GZ32">
        <v>0</v>
      </c>
      <c r="HA32">
        <v>-7.9999999999999988E-2</v>
      </c>
      <c r="HB32">
        <v>-0.32000000000000006</v>
      </c>
      <c r="HC32">
        <v>-0.08</v>
      </c>
      <c r="HD32">
        <v>-7.9999999999999988E-2</v>
      </c>
      <c r="HE32">
        <v>-0.56000000000000005</v>
      </c>
      <c r="HF32">
        <v>0.08</v>
      </c>
      <c r="HG32">
        <v>-0.23999999999999994</v>
      </c>
      <c r="HH32">
        <v>-0.55999999999999994</v>
      </c>
      <c r="HI32">
        <v>0.32</v>
      </c>
      <c r="HJ32">
        <v>0</v>
      </c>
      <c r="HK32">
        <v>2.2204460492503132E-17</v>
      </c>
      <c r="HL32">
        <v>0.24000000000000005</v>
      </c>
      <c r="HM32">
        <v>-7.9999999999999988E-2</v>
      </c>
      <c r="HN32">
        <v>0.16000000000000006</v>
      </c>
      <c r="HO32">
        <v>-0.16000000000000006</v>
      </c>
      <c r="HP32">
        <v>-0.48</v>
      </c>
      <c r="HQ32">
        <v>-0.4</v>
      </c>
      <c r="HR32">
        <v>-2.2204460492503132E-17</v>
      </c>
      <c r="HS32">
        <v>0.6399999999999999</v>
      </c>
      <c r="HT32">
        <v>0.23999999999999994</v>
      </c>
      <c r="HU32">
        <v>0.08</v>
      </c>
      <c r="HV32">
        <v>0.16000000000000006</v>
      </c>
      <c r="HW32">
        <f>VARP(Volcano_risk!$Q$129:$Z$129)</f>
        <v>0.96</v>
      </c>
      <c r="HX32">
        <v>-0.32</v>
      </c>
      <c r="HY32">
        <v>8.0000000000000029E-2</v>
      </c>
      <c r="HZ32">
        <v>0.32</v>
      </c>
      <c r="IA32">
        <v>-0.55999999999999994</v>
      </c>
      <c r="IB32">
        <v>0</v>
      </c>
      <c r="IC32">
        <v>0.08</v>
      </c>
      <c r="ID32">
        <v>0.4</v>
      </c>
      <c r="IE32">
        <v>0.31999999999999995</v>
      </c>
      <c r="IF32">
        <v>0.48000000000000009</v>
      </c>
      <c r="IG32">
        <v>-0.48</v>
      </c>
      <c r="IH32">
        <v>-0.16000000000000003</v>
      </c>
      <c r="II32">
        <v>-0.48</v>
      </c>
      <c r="IJ32">
        <v>-0.23999999999999994</v>
      </c>
      <c r="IK32">
        <v>-7.999999999999996E-2</v>
      </c>
    </row>
    <row r="33" spans="1:245" x14ac:dyDescent="0.25">
      <c r="A33" s="101">
        <v>4</v>
      </c>
      <c r="B33" s="101">
        <v>2</v>
      </c>
      <c r="D33" s="103">
        <v>10</v>
      </c>
      <c r="E33" s="103">
        <v>15</v>
      </c>
      <c r="F33" s="103">
        <v>20</v>
      </c>
      <c r="G33" s="103"/>
      <c r="H33" s="103"/>
      <c r="P33" t="s">
        <v>32</v>
      </c>
      <c r="Q33">
        <v>0.11000000000000001</v>
      </c>
      <c r="R33">
        <v>0.62272727272727268</v>
      </c>
      <c r="S33">
        <v>0.95002262445691121</v>
      </c>
      <c r="T33">
        <v>6.0000000000000005E-2</v>
      </c>
      <c r="U33">
        <v>0.65909090909090906</v>
      </c>
      <c r="V33">
        <v>0.59126252505010024</v>
      </c>
      <c r="W33">
        <v>0.95000000045045041</v>
      </c>
      <c r="X33">
        <v>0.95062578308931334</v>
      </c>
      <c r="Y33">
        <v>0.2</v>
      </c>
      <c r="Z33">
        <v>0.7</v>
      </c>
      <c r="AA33">
        <f>AVERAGE($Q$33:$Z$33)</f>
        <v>0.57937291148649572</v>
      </c>
      <c r="CW33" s="5">
        <f>SUM($Q$81:$Z$81)</f>
        <v>4</v>
      </c>
      <c r="CX33" s="5">
        <v>6.3200000000000012</v>
      </c>
      <c r="CY33" s="5">
        <f>SUM($Q$130:$Z$130)</f>
        <v>4</v>
      </c>
      <c r="CZ33" s="5">
        <v>-3.080000000000001</v>
      </c>
      <c r="DB33" s="5">
        <v>1.7600640949613553</v>
      </c>
      <c r="DC33" s="5">
        <v>-1.527616488318876E-2</v>
      </c>
      <c r="DD33" s="5">
        <f t="shared" si="0"/>
        <v>-0.16888888888888892</v>
      </c>
      <c r="DE33" s="5">
        <f t="shared" si="1"/>
        <v>0.19111111111111112</v>
      </c>
      <c r="DF33" s="5">
        <v>6.08451255191532E-2</v>
      </c>
      <c r="DG33" s="5">
        <v>8.0054716839744522</v>
      </c>
      <c r="DH33" s="5">
        <f t="shared" si="2"/>
        <v>0</v>
      </c>
      <c r="DI33" s="5">
        <f t="shared" si="3"/>
        <v>3</v>
      </c>
      <c r="DJ33" s="5">
        <v>3</v>
      </c>
      <c r="DK33" s="5">
        <f t="shared" si="4"/>
        <v>0.2</v>
      </c>
      <c r="DL33" s="5">
        <f t="shared" si="5"/>
        <v>0.57937291148649572</v>
      </c>
      <c r="DM33" s="5">
        <f t="shared" si="6"/>
        <v>0.34471955072040211</v>
      </c>
      <c r="GR33" t="s">
        <v>32</v>
      </c>
      <c r="GS33">
        <v>0.48</v>
      </c>
      <c r="GT33">
        <v>0.47999999999999987</v>
      </c>
      <c r="GU33">
        <v>0.16000000000000006</v>
      </c>
      <c r="GV33">
        <v>-0.32</v>
      </c>
      <c r="GW33">
        <v>-3.9999999999999966E-2</v>
      </c>
      <c r="GX33">
        <v>-0.2</v>
      </c>
      <c r="GY33">
        <v>-0.44000000000000006</v>
      </c>
      <c r="GZ33">
        <v>-0.2</v>
      </c>
      <c r="HA33">
        <v>-0.44000000000000006</v>
      </c>
      <c r="HB33">
        <v>0.23999999999999994</v>
      </c>
      <c r="HC33">
        <v>0.15999999999999998</v>
      </c>
      <c r="HD33">
        <v>-0.44000000000000006</v>
      </c>
      <c r="HE33">
        <v>0.31999999999999995</v>
      </c>
      <c r="HF33">
        <v>0.23999999999999994</v>
      </c>
      <c r="HG33">
        <v>-0.32</v>
      </c>
      <c r="HH33">
        <v>-7.9999999999999988E-2</v>
      </c>
      <c r="HI33">
        <v>-0.43999999999999995</v>
      </c>
      <c r="HJ33">
        <v>0</v>
      </c>
      <c r="HK33">
        <v>0.19999999999999996</v>
      </c>
      <c r="HL33">
        <v>-0.28000000000000003</v>
      </c>
      <c r="HM33">
        <v>-0.43999999999999995</v>
      </c>
      <c r="HN33">
        <v>7.999999999999996E-2</v>
      </c>
      <c r="HO33">
        <v>-8.0000000000000029E-2</v>
      </c>
      <c r="HP33">
        <v>-3.999999999999998E-2</v>
      </c>
      <c r="HQ33">
        <v>0.6</v>
      </c>
      <c r="HR33">
        <v>-0.6</v>
      </c>
      <c r="HS33">
        <v>-0.08</v>
      </c>
      <c r="HT33">
        <v>-7.9999999999999988E-2</v>
      </c>
      <c r="HU33">
        <v>-0.55999999999999994</v>
      </c>
      <c r="HV33">
        <v>-0.32</v>
      </c>
      <c r="HW33">
        <v>-0.32</v>
      </c>
      <c r="HX33">
        <f>VARP(Volcano_risk!$Q$130:$Z$130)</f>
        <v>0.84</v>
      </c>
      <c r="HY33">
        <v>-0.15999999999999998</v>
      </c>
      <c r="HZ33">
        <v>-0.44000000000000006</v>
      </c>
      <c r="IA33">
        <v>-7.9999999999999988E-2</v>
      </c>
      <c r="IB33">
        <v>0</v>
      </c>
      <c r="IC33">
        <v>-0.15999999999999998</v>
      </c>
      <c r="ID33">
        <v>-0.2</v>
      </c>
      <c r="IE33">
        <v>-3.999999999999998E-2</v>
      </c>
      <c r="IF33">
        <v>-0.15999999999999998</v>
      </c>
      <c r="IG33">
        <v>-3.999999999999998E-2</v>
      </c>
      <c r="IH33">
        <v>0.12000000000000002</v>
      </c>
      <c r="II33">
        <v>-3.999999999999998E-2</v>
      </c>
      <c r="IJ33">
        <v>-0.31999999999999995</v>
      </c>
      <c r="IK33">
        <v>0.36</v>
      </c>
    </row>
    <row r="34" spans="1:245" x14ac:dyDescent="0.25">
      <c r="A34" s="101">
        <v>4</v>
      </c>
      <c r="B34" s="101">
        <v>3</v>
      </c>
      <c r="D34" s="103">
        <v>5</v>
      </c>
      <c r="E34" s="103">
        <v>12</v>
      </c>
      <c r="F34" s="103">
        <v>24</v>
      </c>
      <c r="G34" s="103"/>
      <c r="H34" s="103"/>
      <c r="P34" t="s">
        <v>116</v>
      </c>
      <c r="Q34">
        <v>4.9235285870729985E-2</v>
      </c>
      <c r="R34">
        <v>0.9550632981894025</v>
      </c>
      <c r="S34">
        <v>0.95018042417543214</v>
      </c>
      <c r="T34">
        <v>0.95000000000180174</v>
      </c>
      <c r="U34">
        <v>0.95000000157657649</v>
      </c>
      <c r="V34">
        <v>0.95000497737606104</v>
      </c>
      <c r="W34">
        <v>4.999988000036E-2</v>
      </c>
      <c r="X34">
        <v>0.27499999999999997</v>
      </c>
      <c r="Y34">
        <v>0.65</v>
      </c>
      <c r="Z34">
        <v>0.95097154151555052</v>
      </c>
      <c r="AA34">
        <f>AVERAGE($Q$34:$Z$34)</f>
        <v>0.67304554087059154</v>
      </c>
      <c r="CW34" s="5">
        <f>SUM($Q$82:$Z$82)</f>
        <v>4</v>
      </c>
      <c r="CX34" s="5">
        <v>13.12</v>
      </c>
      <c r="CY34" s="5">
        <f>SUM($Q$131:$Z$131)</f>
        <v>-6</v>
      </c>
      <c r="CZ34" s="5">
        <v>4.32</v>
      </c>
      <c r="DB34" s="5">
        <v>2.318949287394493</v>
      </c>
      <c r="DC34" s="5">
        <v>0.32017557939139701</v>
      </c>
      <c r="DD34" s="5">
        <f t="shared" si="0"/>
        <v>0.19111111111111112</v>
      </c>
      <c r="DE34" s="5">
        <f t="shared" si="1"/>
        <v>0.34222222222222221</v>
      </c>
      <c r="DF34" s="5">
        <v>1.8925692444297774E-6</v>
      </c>
      <c r="DG34" s="5">
        <v>9.2562306576947666</v>
      </c>
      <c r="DH34" s="5">
        <f t="shared" si="2"/>
        <v>2</v>
      </c>
      <c r="DI34" s="5">
        <f t="shared" si="3"/>
        <v>6</v>
      </c>
      <c r="DJ34" s="5">
        <v>8</v>
      </c>
      <c r="DK34" s="5">
        <f t="shared" si="4"/>
        <v>0.2</v>
      </c>
      <c r="DL34" s="5">
        <f t="shared" si="5"/>
        <v>0.67304554087059154</v>
      </c>
      <c r="DM34" s="5">
        <f t="shared" si="6"/>
        <v>0.39440407584132497</v>
      </c>
      <c r="GR34" t="s">
        <v>116</v>
      </c>
      <c r="GS34">
        <v>0.08</v>
      </c>
      <c r="GT34">
        <v>0.08</v>
      </c>
      <c r="GU34">
        <v>0.16000000000000003</v>
      </c>
      <c r="GV34">
        <v>0.08</v>
      </c>
      <c r="GW34">
        <v>0.55999999999999994</v>
      </c>
      <c r="GX34">
        <v>0.4</v>
      </c>
      <c r="GY34">
        <v>0.15999999999999998</v>
      </c>
      <c r="GZ34">
        <v>0.4</v>
      </c>
      <c r="HA34">
        <v>-0.23999999999999994</v>
      </c>
      <c r="HB34">
        <v>-0.16</v>
      </c>
      <c r="HC34">
        <v>-0.24000000000000007</v>
      </c>
      <c r="HD34">
        <v>0.15999999999999998</v>
      </c>
      <c r="HE34">
        <v>-0.08</v>
      </c>
      <c r="HF34">
        <v>-0.16</v>
      </c>
      <c r="HG34">
        <v>-0.32</v>
      </c>
      <c r="HH34">
        <v>-8.0000000000000029E-2</v>
      </c>
      <c r="HI34">
        <v>0.55999999999999994</v>
      </c>
      <c r="HJ34">
        <v>0</v>
      </c>
      <c r="HK34">
        <v>1.1102230246251566E-17</v>
      </c>
      <c r="HL34">
        <v>0.32000000000000006</v>
      </c>
      <c r="HM34">
        <v>0.15999999999999998</v>
      </c>
      <c r="HN34">
        <v>0.08</v>
      </c>
      <c r="HO34">
        <v>-0.08</v>
      </c>
      <c r="HP34">
        <v>0.15999999999999998</v>
      </c>
      <c r="HQ34">
        <v>-0.4</v>
      </c>
      <c r="HR34">
        <v>0.4</v>
      </c>
      <c r="HS34">
        <v>-0.08</v>
      </c>
      <c r="HT34">
        <v>-0.08</v>
      </c>
      <c r="HU34">
        <v>0.24000000000000007</v>
      </c>
      <c r="HV34">
        <v>8.0000000000000029E-2</v>
      </c>
      <c r="HW34">
        <v>8.0000000000000029E-2</v>
      </c>
      <c r="HX34">
        <v>-0.15999999999999998</v>
      </c>
      <c r="HY34">
        <f>VARP(Volcano_risk!$Q$131:$Z$131)</f>
        <v>0.64</v>
      </c>
      <c r="HZ34">
        <v>0.15999999999999998</v>
      </c>
      <c r="IA34">
        <v>0.32</v>
      </c>
      <c r="IB34">
        <v>0</v>
      </c>
      <c r="IC34">
        <v>0.24000000000000007</v>
      </c>
      <c r="ID34">
        <v>0.4</v>
      </c>
      <c r="IE34">
        <v>0.56000000000000005</v>
      </c>
      <c r="IF34">
        <v>0.24000000000000005</v>
      </c>
      <c r="IG34">
        <v>0.15999999999999998</v>
      </c>
      <c r="IH34">
        <v>-8.0000000000000016E-2</v>
      </c>
      <c r="II34">
        <v>-0.23999999999999994</v>
      </c>
      <c r="IJ34">
        <v>0.08</v>
      </c>
      <c r="IK34">
        <v>-0.23999999999999994</v>
      </c>
    </row>
    <row r="35" spans="1:245" x14ac:dyDescent="0.25">
      <c r="A35" s="101">
        <v>4</v>
      </c>
      <c r="B35" s="101">
        <v>4</v>
      </c>
      <c r="D35" s="103">
        <v>10</v>
      </c>
      <c r="E35" s="103">
        <v>25</v>
      </c>
      <c r="F35" s="103">
        <v>100</v>
      </c>
      <c r="G35" s="103"/>
      <c r="H35" s="103"/>
      <c r="P35" t="s">
        <v>117</v>
      </c>
      <c r="Q35">
        <v>4.9970148927003182E-2</v>
      </c>
      <c r="R35">
        <v>0.5</v>
      </c>
      <c r="S35">
        <v>9.5000000000000001E-2</v>
      </c>
      <c r="T35">
        <v>0.95000000000405405</v>
      </c>
      <c r="U35">
        <v>0.95000000117117112</v>
      </c>
      <c r="V35">
        <v>0.95020775125989421</v>
      </c>
      <c r="W35">
        <v>0.95000000045045041</v>
      </c>
      <c r="X35">
        <v>0.23000000000000004</v>
      </c>
      <c r="Y35">
        <v>0.95000000076576574</v>
      </c>
      <c r="Z35">
        <v>0.95068182500006815</v>
      </c>
      <c r="AA35">
        <f>AVERAGE($Q$35:$Z$35)</f>
        <v>0.65758597275784081</v>
      </c>
      <c r="CW35" s="5">
        <f>SUM($Q$83:$Z$83)</f>
        <v>2</v>
      </c>
      <c r="CX35" s="5">
        <v>10.960000000000006</v>
      </c>
      <c r="CY35" s="5">
        <f>SUM($Q$132:$Z$132)</f>
        <v>-4</v>
      </c>
      <c r="CZ35" s="5">
        <v>4.2800000000000011</v>
      </c>
      <c r="DB35" s="5">
        <v>1.0244860542805747</v>
      </c>
      <c r="DC35" s="5">
        <v>0.31602981735864732</v>
      </c>
      <c r="DD35" s="5">
        <f t="shared" si="0"/>
        <v>0.15111111111111114</v>
      </c>
      <c r="DE35" s="5">
        <f t="shared" si="1"/>
        <v>0.25777777777777788</v>
      </c>
      <c r="DF35" s="5">
        <v>2.5001163422837037E-6</v>
      </c>
      <c r="DG35" s="5">
        <v>9.3353283295583775</v>
      </c>
      <c r="DH35" s="5">
        <f t="shared" si="2"/>
        <v>1</v>
      </c>
      <c r="DI35" s="5">
        <f t="shared" si="3"/>
        <v>6</v>
      </c>
      <c r="DJ35" s="5">
        <v>7</v>
      </c>
      <c r="DK35" s="5">
        <f t="shared" si="4"/>
        <v>9.9999999999999978E-2</v>
      </c>
      <c r="DL35" s="5">
        <f t="shared" si="5"/>
        <v>0.65758597275784081</v>
      </c>
      <c r="DM35" s="5">
        <f t="shared" si="6"/>
        <v>0.39537880677039239</v>
      </c>
      <c r="GR35" t="s">
        <v>117</v>
      </c>
      <c r="GS35">
        <v>-7.999999999999996E-2</v>
      </c>
      <c r="GT35">
        <v>-7.9999999999999988E-2</v>
      </c>
      <c r="GU35">
        <v>-0.16000000000000006</v>
      </c>
      <c r="GV35">
        <v>-7.999999999999996E-2</v>
      </c>
      <c r="GW35">
        <v>3.9999999999999966E-2</v>
      </c>
      <c r="GX35">
        <v>0.2</v>
      </c>
      <c r="GY35">
        <v>0.44000000000000006</v>
      </c>
      <c r="GZ35">
        <v>0.6</v>
      </c>
      <c r="HA35">
        <v>0.44000000000000011</v>
      </c>
      <c r="HB35">
        <v>0.15999999999999998</v>
      </c>
      <c r="HC35">
        <v>-0.15999999999999998</v>
      </c>
      <c r="HD35">
        <v>3.9999999999999994E-2</v>
      </c>
      <c r="HE35">
        <v>-0.32</v>
      </c>
      <c r="HF35">
        <v>-0.23999999999999994</v>
      </c>
      <c r="HG35">
        <v>-7.9999999999999988E-2</v>
      </c>
      <c r="HH35">
        <v>7.9999999999999988E-2</v>
      </c>
      <c r="HI35">
        <v>0.43999999999999995</v>
      </c>
      <c r="HJ35">
        <v>0</v>
      </c>
      <c r="HK35">
        <v>0.2</v>
      </c>
      <c r="HL35">
        <v>0.28000000000000003</v>
      </c>
      <c r="HM35">
        <v>3.999999999999998E-2</v>
      </c>
      <c r="HN35">
        <v>-0.08</v>
      </c>
      <c r="HO35">
        <v>7.9999999999999988E-2</v>
      </c>
      <c r="HP35">
        <v>3.999999999999998E-2</v>
      </c>
      <c r="HQ35">
        <v>-0.19999999999999996</v>
      </c>
      <c r="HR35">
        <v>0.6</v>
      </c>
      <c r="HS35">
        <v>7.999999999999996E-2</v>
      </c>
      <c r="HT35">
        <v>7.9999999999999988E-2</v>
      </c>
      <c r="HU35">
        <v>0.15999999999999998</v>
      </c>
      <c r="HV35">
        <v>-7.9999999999999988E-2</v>
      </c>
      <c r="HW35">
        <v>0.32</v>
      </c>
      <c r="HX35">
        <v>-0.44000000000000006</v>
      </c>
      <c r="HY35">
        <v>0.15999999999999998</v>
      </c>
      <c r="HZ35">
        <f>VARP(Volcano_risk!$Q$132:$Z$132)</f>
        <v>0.84</v>
      </c>
      <c r="IA35">
        <v>-0.32</v>
      </c>
      <c r="IB35">
        <v>0</v>
      </c>
      <c r="IC35">
        <v>0.15999999999999998</v>
      </c>
      <c r="ID35">
        <v>0.6</v>
      </c>
      <c r="IE35">
        <v>4.0000000000000022E-2</v>
      </c>
      <c r="IF35">
        <v>0.15999999999999998</v>
      </c>
      <c r="IG35">
        <v>3.999999999999998E-2</v>
      </c>
      <c r="IH35">
        <v>-0.12000000000000002</v>
      </c>
      <c r="II35">
        <v>3.9999999999999994E-2</v>
      </c>
      <c r="IJ35">
        <v>0.32</v>
      </c>
      <c r="IK35">
        <v>0.04</v>
      </c>
    </row>
    <row r="36" spans="1:245" x14ac:dyDescent="0.25">
      <c r="A36" s="101">
        <v>4</v>
      </c>
      <c r="B36" s="101">
        <v>5</v>
      </c>
      <c r="D36" s="103">
        <v>1000</v>
      </c>
      <c r="E36" s="103">
        <v>3000</v>
      </c>
      <c r="F36" s="103">
        <v>10000</v>
      </c>
      <c r="G36" s="103"/>
      <c r="H36" s="103"/>
      <c r="P36" t="s">
        <v>118</v>
      </c>
      <c r="Q36">
        <v>0.44489795918367347</v>
      </c>
      <c r="R36">
        <v>0.96485150132341724</v>
      </c>
      <c r="S36">
        <v>0.95018042417543214</v>
      </c>
      <c r="T36">
        <v>6.0000000000000005E-2</v>
      </c>
      <c r="U36">
        <v>0.34249999999999997</v>
      </c>
      <c r="V36">
        <v>0.95000497737606104</v>
      </c>
      <c r="W36">
        <v>0.59</v>
      </c>
      <c r="X36">
        <v>9.5000000000000001E-2</v>
      </c>
      <c r="Y36">
        <v>0.27500000000000002</v>
      </c>
      <c r="Z36">
        <v>0.951060001497534</v>
      </c>
      <c r="AA36">
        <f>AVERAGE($Q$36:$Z$36)</f>
        <v>0.56234948635561177</v>
      </c>
      <c r="CW36" s="5">
        <f>SUM($Q$84:$Z$84)</f>
        <v>0</v>
      </c>
      <c r="CX36" s="5">
        <v>9.6000000000000032</v>
      </c>
      <c r="CY36" s="5">
        <f>SUM($Q$133:$Z$133)</f>
        <v>2</v>
      </c>
      <c r="CZ36" s="5">
        <v>3.7600000000000002</v>
      </c>
      <c r="DB36" s="5">
        <v>1.243131105576311</v>
      </c>
      <c r="DC36" s="5">
        <v>0.25687351724289148</v>
      </c>
      <c r="DD36" s="5">
        <f t="shared" si="0"/>
        <v>2.2222222222222223E-2</v>
      </c>
      <c r="DE36" s="5">
        <f t="shared" si="1"/>
        <v>0.19111111111111118</v>
      </c>
      <c r="DF36" s="5">
        <v>2.1105985746753724E-3</v>
      </c>
      <c r="DG36" s="5">
        <v>8.7292630671307432</v>
      </c>
      <c r="DH36" s="5">
        <f t="shared" si="2"/>
        <v>0</v>
      </c>
      <c r="DI36" s="5">
        <f t="shared" si="3"/>
        <v>4</v>
      </c>
      <c r="DJ36" s="5">
        <v>4</v>
      </c>
      <c r="DK36" s="5">
        <f t="shared" si="4"/>
        <v>0</v>
      </c>
      <c r="DL36" s="5">
        <f t="shared" si="5"/>
        <v>0.56234948635561177</v>
      </c>
      <c r="DM36" s="5">
        <f t="shared" si="6"/>
        <v>0.36968858330306281</v>
      </c>
      <c r="GR36" t="s">
        <v>118</v>
      </c>
      <c r="GS36">
        <v>-0.16000000000000006</v>
      </c>
      <c r="GT36">
        <v>-0.16000000000000006</v>
      </c>
      <c r="GU36">
        <v>0.48000000000000009</v>
      </c>
      <c r="GV36">
        <v>0.6399999999999999</v>
      </c>
      <c r="GW36">
        <v>0.48</v>
      </c>
      <c r="GX36">
        <v>0.4</v>
      </c>
      <c r="GY36">
        <v>7.9999999999999988E-2</v>
      </c>
      <c r="GZ36">
        <v>2.2204460492503132E-17</v>
      </c>
      <c r="HA36">
        <v>-0.32000000000000012</v>
      </c>
      <c r="HB36">
        <v>-8.0000000000000029E-2</v>
      </c>
      <c r="HC36">
        <v>-0.31999999999999995</v>
      </c>
      <c r="HD36">
        <v>0.48</v>
      </c>
      <c r="HE36">
        <v>0.16000000000000006</v>
      </c>
      <c r="HF36">
        <v>-0.08</v>
      </c>
      <c r="HG36">
        <v>0.23999999999999994</v>
      </c>
      <c r="HH36">
        <v>0.16000000000000006</v>
      </c>
      <c r="HI36">
        <v>7.999999999999996E-2</v>
      </c>
      <c r="HJ36">
        <v>0</v>
      </c>
      <c r="HK36">
        <v>0</v>
      </c>
      <c r="HL36">
        <v>0.16</v>
      </c>
      <c r="HM36">
        <v>7.9999999999999988E-2</v>
      </c>
      <c r="HN36">
        <v>0.23999999999999994</v>
      </c>
      <c r="HO36">
        <v>0.16000000000000006</v>
      </c>
      <c r="HP36">
        <v>7.9999999999999932E-2</v>
      </c>
      <c r="HQ36">
        <v>2.2204460492503132E-17</v>
      </c>
      <c r="HR36">
        <v>2.2204460492503132E-17</v>
      </c>
      <c r="HS36">
        <v>-0.23999999999999994</v>
      </c>
      <c r="HT36">
        <v>0.16000000000000006</v>
      </c>
      <c r="HU36">
        <v>0.31999999999999995</v>
      </c>
      <c r="HV36">
        <v>0.23999999999999994</v>
      </c>
      <c r="HW36">
        <v>-0.55999999999999994</v>
      </c>
      <c r="HX36">
        <v>-7.9999999999999988E-2</v>
      </c>
      <c r="HY36">
        <v>0.32</v>
      </c>
      <c r="HZ36">
        <v>-0.32</v>
      </c>
      <c r="IA36">
        <f>VARP(Volcano_risk!$Q$133:$Z$133)</f>
        <v>0.96</v>
      </c>
      <c r="IB36">
        <v>0</v>
      </c>
      <c r="IC36">
        <v>0.31999999999999995</v>
      </c>
      <c r="ID36">
        <v>-0.4</v>
      </c>
      <c r="IE36">
        <v>7.999999999999996E-2</v>
      </c>
      <c r="IF36">
        <v>-0.08</v>
      </c>
      <c r="IG36">
        <v>7.9999999999999932E-2</v>
      </c>
      <c r="IH36">
        <v>0.16000000000000003</v>
      </c>
      <c r="II36">
        <v>7.999999999999996E-2</v>
      </c>
      <c r="IJ36">
        <v>0.23999999999999994</v>
      </c>
      <c r="IK36">
        <v>-0.32</v>
      </c>
    </row>
    <row r="37" spans="1:245" x14ac:dyDescent="0.25">
      <c r="A37" s="101">
        <v>4</v>
      </c>
      <c r="B37" s="101">
        <v>6</v>
      </c>
      <c r="D37" s="103">
        <v>1000</v>
      </c>
      <c r="E37" s="103">
        <v>1500</v>
      </c>
      <c r="F37" s="103">
        <v>3000</v>
      </c>
      <c r="G37" s="103"/>
      <c r="H37" s="103"/>
      <c r="P37" t="s">
        <v>119</v>
      </c>
      <c r="Q37">
        <v>4.9970148927003182E-2</v>
      </c>
      <c r="R37">
        <v>0.96302084825305523</v>
      </c>
      <c r="S37">
        <v>4.395777946311745E-2</v>
      </c>
      <c r="T37">
        <v>0.05</v>
      </c>
      <c r="U37">
        <v>0.95000000117117112</v>
      </c>
      <c r="V37">
        <v>4.7777250499777726E-2</v>
      </c>
      <c r="W37">
        <v>0.95000000202702706</v>
      </c>
      <c r="X37">
        <v>0.95062578308931334</v>
      </c>
      <c r="Y37">
        <v>0.95000000081081082</v>
      </c>
      <c r="Z37">
        <v>0.95103791644140867</v>
      </c>
      <c r="AA37">
        <f>AVERAGE($Q$37:$Z$37)</f>
        <v>0.59063897306826851</v>
      </c>
      <c r="CW37" s="5">
        <f>SUM($Q$85:$Z$85)</f>
        <v>2</v>
      </c>
      <c r="CX37" s="5">
        <v>4.160000000000001</v>
      </c>
      <c r="CY37" s="5">
        <f>SUM($Q$134:$Z$134)</f>
        <v>-10</v>
      </c>
      <c r="CZ37" s="5">
        <v>0</v>
      </c>
      <c r="DB37" s="5">
        <v>1.6054507600466508</v>
      </c>
      <c r="DC37" s="5">
        <v>0.10374373594602324</v>
      </c>
      <c r="DD37" s="5">
        <f t="shared" si="0"/>
        <v>0.17333333333333334</v>
      </c>
      <c r="DE37" s="5">
        <f t="shared" si="1"/>
        <v>0.10666666666666669</v>
      </c>
      <c r="DF37" s="5">
        <v>4.5401503126868696E-10</v>
      </c>
      <c r="DG37" s="5">
        <v>9.3445372669781754</v>
      </c>
      <c r="DH37" s="5">
        <f t="shared" si="2"/>
        <v>4</v>
      </c>
      <c r="DI37" s="5">
        <f t="shared" si="3"/>
        <v>6</v>
      </c>
      <c r="DJ37" s="5">
        <v>10</v>
      </c>
      <c r="DK37" s="5">
        <f t="shared" si="4"/>
        <v>9.9999999999999978E-2</v>
      </c>
      <c r="DL37" s="5">
        <f t="shared" si="5"/>
        <v>0.59063897306826851</v>
      </c>
      <c r="DM37" s="5">
        <f t="shared" si="6"/>
        <v>0.46711165243007341</v>
      </c>
      <c r="GR37" t="s">
        <v>119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f>VARP(Volcano_risk!$Q$134:$Z$134)</f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</row>
    <row r="38" spans="1:245" x14ac:dyDescent="0.25">
      <c r="A38" s="101">
        <v>4</v>
      </c>
      <c r="B38" s="101">
        <v>7</v>
      </c>
      <c r="D38" s="103">
        <v>15</v>
      </c>
      <c r="E38" s="103">
        <v>30</v>
      </c>
      <c r="F38" s="103">
        <v>90</v>
      </c>
      <c r="G38" s="103"/>
      <c r="H38" s="103"/>
      <c r="P38" t="s">
        <v>120</v>
      </c>
      <c r="Q38">
        <v>4.8757268281505922E-2</v>
      </c>
      <c r="R38">
        <v>0.96485150132341724</v>
      </c>
      <c r="S38">
        <v>0.95011291790804842</v>
      </c>
      <c r="T38">
        <v>0.95000000000536033</v>
      </c>
      <c r="U38">
        <v>0.63500000000000001</v>
      </c>
      <c r="V38">
        <v>0.95016283267290169</v>
      </c>
      <c r="W38">
        <v>0.95000000225225223</v>
      </c>
      <c r="X38">
        <v>0.3603448275862069</v>
      </c>
      <c r="Y38">
        <v>0.95000000045045041</v>
      </c>
      <c r="Z38">
        <v>0.95110851855957468</v>
      </c>
      <c r="AA38">
        <f>AVERAGE($Q$38:$Z$38)</f>
        <v>0.77103378690397173</v>
      </c>
      <c r="CW38" s="5">
        <f>SUM($Q$86:$Z$86)</f>
        <v>6</v>
      </c>
      <c r="CX38" s="5">
        <v>11.680000000000005</v>
      </c>
      <c r="CY38" s="5">
        <f>SUM($Q$135:$Z$135)</f>
        <v>-6</v>
      </c>
      <c r="CZ38" s="5">
        <v>3.120000000000001</v>
      </c>
      <c r="DB38" s="5">
        <v>1.793640701535907</v>
      </c>
      <c r="DC38" s="5">
        <v>0.33905999746141607</v>
      </c>
      <c r="DD38" s="5">
        <f t="shared" si="0"/>
        <v>0.16444444444444445</v>
      </c>
      <c r="DE38" s="5">
        <f t="shared" si="1"/>
        <v>0.34666666666666679</v>
      </c>
      <c r="DF38" s="5">
        <v>4.4876295000871275E-7</v>
      </c>
      <c r="DG38" s="5">
        <v>10.209373939450931</v>
      </c>
      <c r="DH38" s="5">
        <f t="shared" si="2"/>
        <v>1</v>
      </c>
      <c r="DI38" s="5">
        <f t="shared" si="3"/>
        <v>7</v>
      </c>
      <c r="DJ38" s="5">
        <v>8</v>
      </c>
      <c r="DK38" s="5">
        <f t="shared" si="4"/>
        <v>0.3</v>
      </c>
      <c r="DL38" s="5">
        <f t="shared" si="5"/>
        <v>0.77103378690397173</v>
      </c>
      <c r="DM38" s="5">
        <f t="shared" si="6"/>
        <v>0.32302209499597756</v>
      </c>
      <c r="GR38" t="s">
        <v>120</v>
      </c>
      <c r="GS38">
        <v>-0.32</v>
      </c>
      <c r="GT38">
        <v>-0.32</v>
      </c>
      <c r="GU38">
        <v>0.16</v>
      </c>
      <c r="GV38">
        <v>0.48000000000000009</v>
      </c>
      <c r="GW38">
        <v>0.56000000000000005</v>
      </c>
      <c r="GX38">
        <v>0.4</v>
      </c>
      <c r="GY38">
        <v>0.15999999999999998</v>
      </c>
      <c r="GZ38">
        <v>-4.4408920985006264E-17</v>
      </c>
      <c r="HA38">
        <v>-0.23999999999999994</v>
      </c>
      <c r="HB38">
        <v>-0.16</v>
      </c>
      <c r="HC38">
        <v>-0.64000000000000024</v>
      </c>
      <c r="HD38">
        <v>0.15999999999999998</v>
      </c>
      <c r="HE38">
        <v>-0.08</v>
      </c>
      <c r="HF38">
        <v>-0.16</v>
      </c>
      <c r="HG38">
        <v>-0.32</v>
      </c>
      <c r="HH38">
        <v>-0.08</v>
      </c>
      <c r="HI38">
        <v>0.15999999999999998</v>
      </c>
      <c r="HJ38">
        <v>0</v>
      </c>
      <c r="HK38">
        <v>0.4</v>
      </c>
      <c r="HL38">
        <v>0.32000000000000006</v>
      </c>
      <c r="HM38">
        <v>-0.24000000000000005</v>
      </c>
      <c r="HN38">
        <v>0.48000000000000009</v>
      </c>
      <c r="HO38">
        <v>-8.0000000000000071E-2</v>
      </c>
      <c r="HP38">
        <v>-0.24000000000000005</v>
      </c>
      <c r="HQ38">
        <v>0</v>
      </c>
      <c r="HR38">
        <v>0</v>
      </c>
      <c r="HS38">
        <v>0.32</v>
      </c>
      <c r="HT38">
        <v>0.32</v>
      </c>
      <c r="HU38">
        <v>0.24000000000000007</v>
      </c>
      <c r="HV38">
        <v>0.48000000000000009</v>
      </c>
      <c r="HW38">
        <v>0.08</v>
      </c>
      <c r="HX38">
        <v>-0.15999999999999998</v>
      </c>
      <c r="HY38">
        <v>0.24000000000000007</v>
      </c>
      <c r="HZ38">
        <v>0.15999999999999998</v>
      </c>
      <c r="IA38">
        <v>0.31999999999999995</v>
      </c>
      <c r="IB38">
        <v>0</v>
      </c>
      <c r="IC38">
        <f>VARP(Volcano_risk!$Q$135:$Z$135)</f>
        <v>0.64</v>
      </c>
      <c r="ID38">
        <v>0</v>
      </c>
      <c r="IE38">
        <v>0.15999999999999998</v>
      </c>
      <c r="IF38">
        <v>0.24000000000000007</v>
      </c>
      <c r="IG38">
        <v>-0.24000000000000005</v>
      </c>
      <c r="IH38">
        <v>0.32000000000000006</v>
      </c>
      <c r="II38">
        <v>-0.23999999999999994</v>
      </c>
      <c r="IJ38">
        <v>0.08</v>
      </c>
      <c r="IK38">
        <v>-0.23999999999999994</v>
      </c>
    </row>
    <row r="39" spans="1:245" x14ac:dyDescent="0.25">
      <c r="A39" s="101">
        <v>4</v>
      </c>
      <c r="B39" s="101">
        <v>8</v>
      </c>
      <c r="D39" s="103">
        <v>15</v>
      </c>
      <c r="E39" s="103">
        <v>30</v>
      </c>
      <c r="F39" s="103">
        <v>90</v>
      </c>
      <c r="G39" s="103"/>
      <c r="H39" s="103"/>
      <c r="P39" t="s">
        <v>121</v>
      </c>
      <c r="Q39">
        <v>4.9722769257883007E-2</v>
      </c>
      <c r="R39">
        <v>0.77</v>
      </c>
      <c r="S39">
        <v>0.54500000000000004</v>
      </c>
      <c r="T39">
        <v>0.9500000000009009</v>
      </c>
      <c r="U39">
        <v>0.95000000160810805</v>
      </c>
      <c r="V39">
        <v>0.2555</v>
      </c>
      <c r="W39">
        <v>0.95000000090090087</v>
      </c>
      <c r="X39">
        <v>0.32</v>
      </c>
      <c r="Y39">
        <v>0.5</v>
      </c>
      <c r="Z39">
        <v>0.95090498638447984</v>
      </c>
      <c r="AA39">
        <f>AVERAGE($Q$39:$Z$39)</f>
        <v>0.62411277581522717</v>
      </c>
      <c r="CW39" s="5">
        <f>SUM($Q$87:$Z$87)</f>
        <v>2</v>
      </c>
      <c r="CX39" s="5">
        <v>5.3600000000000012</v>
      </c>
      <c r="CY39" s="5">
        <f>SUM($Q$136:$Z$136)</f>
        <v>0</v>
      </c>
      <c r="CZ39" s="5">
        <v>3.4000000000000004</v>
      </c>
      <c r="DB39" s="5">
        <v>1.5498913251892703</v>
      </c>
      <c r="DC39" s="5">
        <v>0.17828313774467255</v>
      </c>
      <c r="DD39" s="5">
        <f t="shared" si="0"/>
        <v>5.3333333333333337E-2</v>
      </c>
      <c r="DE39" s="5">
        <f t="shared" si="1"/>
        <v>0.13333333333333333</v>
      </c>
      <c r="DF39" s="5">
        <v>6.2891877812291186E-3</v>
      </c>
      <c r="DG39" s="5">
        <v>8.9373043764383162</v>
      </c>
      <c r="DH39" s="5">
        <f t="shared" si="2"/>
        <v>1</v>
      </c>
      <c r="DI39" s="5">
        <f t="shared" si="3"/>
        <v>4</v>
      </c>
      <c r="DJ39" s="5">
        <v>5</v>
      </c>
      <c r="DK39" s="5">
        <f t="shared" si="4"/>
        <v>9.9999999999999978E-2</v>
      </c>
      <c r="DL39" s="5">
        <f t="shared" si="5"/>
        <v>0.62411277581522717</v>
      </c>
      <c r="DM39" s="5">
        <f t="shared" si="6"/>
        <v>0.33774256013262971</v>
      </c>
      <c r="GR39" t="s">
        <v>121</v>
      </c>
      <c r="GS39">
        <v>0</v>
      </c>
      <c r="GT39">
        <v>0.4</v>
      </c>
      <c r="GU39">
        <v>0</v>
      </c>
      <c r="GV39">
        <v>-0.4</v>
      </c>
      <c r="GW39">
        <v>0.2</v>
      </c>
      <c r="GX39">
        <v>0.2</v>
      </c>
      <c r="GY39">
        <v>0.2</v>
      </c>
      <c r="GZ39">
        <v>0.6</v>
      </c>
      <c r="HA39">
        <v>0.19999999999999996</v>
      </c>
      <c r="HB39">
        <v>0</v>
      </c>
      <c r="HC39">
        <v>0</v>
      </c>
      <c r="HD39">
        <v>-0.2</v>
      </c>
      <c r="HE39">
        <v>-0.4</v>
      </c>
      <c r="HF39">
        <v>0</v>
      </c>
      <c r="HG39">
        <v>-0.4</v>
      </c>
      <c r="HH39">
        <v>0</v>
      </c>
      <c r="HI39">
        <v>0.6</v>
      </c>
      <c r="HJ39">
        <v>0</v>
      </c>
      <c r="HK39">
        <v>0.2</v>
      </c>
      <c r="HL39">
        <v>0.2</v>
      </c>
      <c r="HM39">
        <v>0.2</v>
      </c>
      <c r="HN39">
        <v>2.2204460492503132E-17</v>
      </c>
      <c r="HO39">
        <v>0</v>
      </c>
      <c r="HP39">
        <v>0.2</v>
      </c>
      <c r="HQ39">
        <v>-0.2</v>
      </c>
      <c r="HR39">
        <v>0.6</v>
      </c>
      <c r="HS39">
        <v>0</v>
      </c>
      <c r="HT39">
        <v>-0.4</v>
      </c>
      <c r="HU39">
        <v>0</v>
      </c>
      <c r="HV39">
        <v>-0.4</v>
      </c>
      <c r="HW39">
        <v>0.4</v>
      </c>
      <c r="HX39">
        <v>-0.2</v>
      </c>
      <c r="HY39">
        <v>0.4</v>
      </c>
      <c r="HZ39">
        <v>0.6</v>
      </c>
      <c r="IA39">
        <v>-0.4</v>
      </c>
      <c r="IB39">
        <v>0</v>
      </c>
      <c r="IC39">
        <v>0</v>
      </c>
      <c r="ID39">
        <f>VARP(Volcano_risk!$Q$136:$Z$136)</f>
        <v>1</v>
      </c>
      <c r="IE39">
        <v>0.2</v>
      </c>
      <c r="IF39">
        <v>0</v>
      </c>
      <c r="IG39">
        <v>0.2</v>
      </c>
      <c r="IH39">
        <v>-0.2</v>
      </c>
      <c r="II39">
        <v>-0.2</v>
      </c>
      <c r="IJ39">
        <v>0</v>
      </c>
      <c r="IK39">
        <v>0.2</v>
      </c>
    </row>
    <row r="40" spans="1:245" x14ac:dyDescent="0.25">
      <c r="A40" s="101">
        <v>4</v>
      </c>
      <c r="B40" s="101">
        <v>9</v>
      </c>
      <c r="D40" s="103">
        <v>50</v>
      </c>
      <c r="E40" s="103">
        <v>100</v>
      </c>
      <c r="F40" s="103">
        <v>150</v>
      </c>
      <c r="G40" s="103"/>
      <c r="H40" s="103"/>
      <c r="P40" t="s">
        <v>122</v>
      </c>
      <c r="Q40">
        <v>4.9970148927003182E-2</v>
      </c>
      <c r="R40">
        <v>5.000000000000001E-2</v>
      </c>
      <c r="S40">
        <v>4.7954340888634317E-2</v>
      </c>
      <c r="T40">
        <v>0.95000000000045037</v>
      </c>
      <c r="U40">
        <v>4.9950067932067937E-2</v>
      </c>
      <c r="V40">
        <v>4.7777250499777726E-2</v>
      </c>
      <c r="W40">
        <v>0.95000000135135132</v>
      </c>
      <c r="X40">
        <v>0.54500000000000004</v>
      </c>
      <c r="Y40">
        <v>0.5</v>
      </c>
      <c r="Z40">
        <v>0.125</v>
      </c>
      <c r="AA40">
        <f>AVERAGE($Q$40:$Z$40)</f>
        <v>0.33156518095992848</v>
      </c>
      <c r="CW40" s="5">
        <f>SUM($Q$88:$Z$88)</f>
        <v>-4</v>
      </c>
      <c r="CX40" s="5">
        <v>-9.1199999999999957</v>
      </c>
      <c r="CY40" s="5">
        <f>SUM($Q$137:$Z$137)</f>
        <v>-4</v>
      </c>
      <c r="CZ40" s="5">
        <v>1.48</v>
      </c>
      <c r="DB40" s="5">
        <v>2778.7025969084189</v>
      </c>
      <c r="DC40" s="5">
        <v>-0.17518442979743043</v>
      </c>
      <c r="DD40" s="5">
        <f t="shared" si="0"/>
        <v>8.8888888888888892E-2</v>
      </c>
      <c r="DE40" s="5">
        <f t="shared" si="1"/>
        <v>-0.29777777777777764</v>
      </c>
      <c r="DF40" s="5">
        <v>5.5979526079927695E-5</v>
      </c>
      <c r="DG40" s="5">
        <v>7.6743113622547101</v>
      </c>
      <c r="DH40" s="5">
        <f t="shared" si="2"/>
        <v>5</v>
      </c>
      <c r="DI40" s="5">
        <f t="shared" si="3"/>
        <v>2</v>
      </c>
      <c r="DJ40" s="5">
        <v>7</v>
      </c>
      <c r="DK40" s="5">
        <f t="shared" si="4"/>
        <v>0.19999999999999996</v>
      </c>
      <c r="DL40" s="5">
        <f t="shared" si="5"/>
        <v>0.33156518095992848</v>
      </c>
      <c r="DM40" s="5">
        <f t="shared" si="6"/>
        <v>0.37717806285097244</v>
      </c>
      <c r="GR40" t="s">
        <v>122</v>
      </c>
      <c r="GS40">
        <v>0.32</v>
      </c>
      <c r="GT40">
        <v>-7.9999999999999988E-2</v>
      </c>
      <c r="GU40">
        <v>-0.15999999999999998</v>
      </c>
      <c r="GV40">
        <v>-7.9999999999999988E-2</v>
      </c>
      <c r="GW40">
        <v>0.43999999999999995</v>
      </c>
      <c r="GX40">
        <v>0.2</v>
      </c>
      <c r="GY40">
        <v>4.0000000000000022E-2</v>
      </c>
      <c r="GZ40">
        <v>0.2</v>
      </c>
      <c r="HA40">
        <v>-0.36</v>
      </c>
      <c r="HB40">
        <v>-0.24</v>
      </c>
      <c r="HC40">
        <v>-0.15999999999999998</v>
      </c>
      <c r="HD40">
        <v>4.0000000000000022E-2</v>
      </c>
      <c r="HE40">
        <v>7.9999999999999988E-2</v>
      </c>
      <c r="HF40">
        <v>-0.24</v>
      </c>
      <c r="HG40">
        <v>-0.48</v>
      </c>
      <c r="HH40">
        <v>-0.31999999999999995</v>
      </c>
      <c r="HI40">
        <v>0.43999999999999995</v>
      </c>
      <c r="HJ40">
        <v>0</v>
      </c>
      <c r="HK40">
        <v>-0.2</v>
      </c>
      <c r="HL40">
        <v>0.28000000000000003</v>
      </c>
      <c r="HM40">
        <v>3.999999999999998E-2</v>
      </c>
      <c r="HN40">
        <v>-7.9999999999999988E-2</v>
      </c>
      <c r="HO40">
        <v>-0.32</v>
      </c>
      <c r="HP40">
        <v>3.999999999999998E-2</v>
      </c>
      <c r="HQ40">
        <v>-0.6</v>
      </c>
      <c r="HR40">
        <v>0.2</v>
      </c>
      <c r="HS40">
        <v>7.9999999999999988E-2</v>
      </c>
      <c r="HT40">
        <v>7.9999999999999988E-2</v>
      </c>
      <c r="HU40">
        <v>0.15999999999999998</v>
      </c>
      <c r="HV40">
        <v>0.31999999999999995</v>
      </c>
      <c r="HW40">
        <v>0.31999999999999995</v>
      </c>
      <c r="HX40">
        <v>-3.999999999999998E-2</v>
      </c>
      <c r="HY40">
        <v>0.56000000000000005</v>
      </c>
      <c r="HZ40">
        <v>4.0000000000000022E-2</v>
      </c>
      <c r="IA40">
        <v>7.999999999999996E-2</v>
      </c>
      <c r="IB40">
        <v>0</v>
      </c>
      <c r="IC40">
        <v>0.15999999999999998</v>
      </c>
      <c r="ID40">
        <v>0.2</v>
      </c>
      <c r="IE40">
        <f>VARP(Volcano_risk!$Q$137:$Z$137)</f>
        <v>0.84</v>
      </c>
      <c r="IF40">
        <v>0.55999999999999994</v>
      </c>
      <c r="IG40">
        <v>3.999999999999998E-2</v>
      </c>
      <c r="IH40">
        <v>-0.12</v>
      </c>
      <c r="II40">
        <v>-0.36</v>
      </c>
      <c r="IJ40">
        <v>-7.9999999999999988E-2</v>
      </c>
      <c r="IK40">
        <v>-0.36</v>
      </c>
    </row>
    <row r="41" spans="1:245" x14ac:dyDescent="0.25">
      <c r="A41" s="101">
        <v>4</v>
      </c>
      <c r="B41" s="101">
        <v>10</v>
      </c>
      <c r="D41" s="103">
        <v>1</v>
      </c>
      <c r="E41" s="103">
        <v>3</v>
      </c>
      <c r="F41" s="103">
        <v>10</v>
      </c>
      <c r="G41" s="103"/>
      <c r="H41" s="103"/>
      <c r="P41" t="s">
        <v>123</v>
      </c>
      <c r="Q41">
        <v>0.95001891926168136</v>
      </c>
      <c r="R41">
        <v>0.96098902427244692</v>
      </c>
      <c r="S41">
        <v>2.6373700553530444E-2</v>
      </c>
      <c r="T41">
        <v>0.95000000000495488</v>
      </c>
      <c r="U41">
        <v>4.9999968000032001E-2</v>
      </c>
      <c r="V41">
        <v>0.9502256960310177</v>
      </c>
      <c r="W41">
        <v>0.95000000135135132</v>
      </c>
      <c r="X41">
        <v>0.54500000000000004</v>
      </c>
      <c r="Y41">
        <v>0.95000000045045041</v>
      </c>
      <c r="Z41">
        <v>0.5</v>
      </c>
      <c r="AA41">
        <f>AVERAGE($Q$41:$Z$41)</f>
        <v>0.68326073099254647</v>
      </c>
      <c r="CW41" s="5">
        <f>SUM($Q$89:$Z$89)</f>
        <v>4</v>
      </c>
      <c r="CX41" s="5">
        <v>-6.48</v>
      </c>
      <c r="CY41" s="5">
        <f>SUM($Q$138:$Z$138)</f>
        <v>-6</v>
      </c>
      <c r="CZ41" s="5">
        <v>0.72000000000000042</v>
      </c>
      <c r="DB41" s="5">
        <v>6.758934896914349</v>
      </c>
      <c r="DC41" s="5">
        <v>-1.3435139458893391E-2</v>
      </c>
      <c r="DD41" s="5">
        <f t="shared" si="0"/>
        <v>0.1111111111111111</v>
      </c>
      <c r="DE41" s="5">
        <f t="shared" si="1"/>
        <v>-9.3333333333333365E-2</v>
      </c>
      <c r="DF41" s="5">
        <v>1.8925692444297774E-6</v>
      </c>
      <c r="DG41" s="5">
        <v>9.2477616675697263</v>
      </c>
      <c r="DH41" s="5">
        <f t="shared" si="2"/>
        <v>2</v>
      </c>
      <c r="DI41" s="5">
        <f t="shared" si="3"/>
        <v>6</v>
      </c>
      <c r="DJ41" s="5">
        <v>8</v>
      </c>
      <c r="DK41" s="5">
        <f t="shared" si="4"/>
        <v>0.2</v>
      </c>
      <c r="DL41" s="5">
        <f t="shared" si="5"/>
        <v>0.68326073099254647</v>
      </c>
      <c r="DM41" s="5">
        <f t="shared" si="6"/>
        <v>0.38271443259867222</v>
      </c>
      <c r="GR41" t="s">
        <v>123</v>
      </c>
      <c r="GS41">
        <v>0.08</v>
      </c>
      <c r="GT41">
        <v>-0.32</v>
      </c>
      <c r="GU41">
        <v>-0.24000000000000005</v>
      </c>
      <c r="GV41">
        <v>7.9999999999999988E-2</v>
      </c>
      <c r="GW41">
        <v>0.15999999999999998</v>
      </c>
      <c r="GX41">
        <v>0</v>
      </c>
      <c r="GY41">
        <v>0.15999999999999998</v>
      </c>
      <c r="GZ41">
        <v>0</v>
      </c>
      <c r="HA41">
        <v>-0.23999999999999994</v>
      </c>
      <c r="HB41">
        <v>-0.16</v>
      </c>
      <c r="HC41">
        <v>-0.24000000000000007</v>
      </c>
      <c r="HD41">
        <v>0.15999999999999998</v>
      </c>
      <c r="HE41">
        <v>-7.9999999999999988E-2</v>
      </c>
      <c r="HF41">
        <v>-0.16</v>
      </c>
      <c r="HG41">
        <v>-0.32</v>
      </c>
      <c r="HH41">
        <v>-0.48000000000000009</v>
      </c>
      <c r="HI41">
        <v>0.15999999999999998</v>
      </c>
      <c r="HJ41">
        <v>0</v>
      </c>
      <c r="HK41">
        <v>0</v>
      </c>
      <c r="HL41">
        <v>0.32000000000000006</v>
      </c>
      <c r="HM41">
        <v>-0.24</v>
      </c>
      <c r="HN41">
        <v>7.9999999999999988E-2</v>
      </c>
      <c r="HO41">
        <v>-0.08</v>
      </c>
      <c r="HP41">
        <v>-0.24</v>
      </c>
      <c r="HQ41">
        <v>-0.4</v>
      </c>
      <c r="HR41">
        <v>0</v>
      </c>
      <c r="HS41">
        <v>0.32</v>
      </c>
      <c r="HT41">
        <v>0.32</v>
      </c>
      <c r="HU41">
        <v>0.24000000000000007</v>
      </c>
      <c r="HV41">
        <v>0.48000000000000009</v>
      </c>
      <c r="HW41">
        <v>0.48000000000000009</v>
      </c>
      <c r="HX41">
        <v>-0.15999999999999998</v>
      </c>
      <c r="HY41">
        <v>0.24000000000000005</v>
      </c>
      <c r="HZ41">
        <v>0.15999999999999998</v>
      </c>
      <c r="IA41">
        <v>-0.08</v>
      </c>
      <c r="IB41">
        <v>0</v>
      </c>
      <c r="IC41">
        <v>0.24000000000000007</v>
      </c>
      <c r="ID41">
        <v>0</v>
      </c>
      <c r="IE41">
        <v>0.55999999999999994</v>
      </c>
      <c r="IF41">
        <f>VARP(Volcano_risk!$Q$138:$Z$138)</f>
        <v>0.64</v>
      </c>
      <c r="IG41">
        <v>-0.24</v>
      </c>
      <c r="IH41">
        <v>-8.0000000000000016E-2</v>
      </c>
      <c r="II41">
        <v>-0.23999999999999994</v>
      </c>
      <c r="IJ41">
        <v>7.9999999999999988E-2</v>
      </c>
      <c r="IK41">
        <v>-0.23999999999999994</v>
      </c>
    </row>
    <row r="42" spans="1:245" x14ac:dyDescent="0.25">
      <c r="A42" s="101">
        <v>5</v>
      </c>
      <c r="B42" s="101">
        <v>1</v>
      </c>
      <c r="D42" s="103">
        <v>100</v>
      </c>
      <c r="E42" s="103">
        <v>1000</v>
      </c>
      <c r="F42" s="103">
        <v>10000</v>
      </c>
      <c r="G42" s="103"/>
      <c r="H42" s="103"/>
      <c r="P42" t="s">
        <v>124</v>
      </c>
      <c r="Q42">
        <v>4.9970148927003182E-2</v>
      </c>
      <c r="R42">
        <v>0.2</v>
      </c>
      <c r="S42">
        <v>0.95022532694714701</v>
      </c>
      <c r="T42">
        <v>4.9999999810000001E-2</v>
      </c>
      <c r="U42">
        <v>0.95000000159909903</v>
      </c>
      <c r="V42">
        <v>3.5036556934750857E-2</v>
      </c>
      <c r="W42">
        <v>0.5</v>
      </c>
      <c r="X42">
        <v>2.3437043449184285E-2</v>
      </c>
      <c r="Y42">
        <v>0.17073170731707316</v>
      </c>
      <c r="Z42">
        <v>0.95099368647746274</v>
      </c>
      <c r="AA42">
        <f>AVERAGE($Q$42:$Z$42)</f>
        <v>0.38803944714617206</v>
      </c>
      <c r="CW42" s="5">
        <f>SUM($Q$90:$Z$90)</f>
        <v>-4</v>
      </c>
      <c r="CX42" s="5">
        <v>6.48</v>
      </c>
      <c r="CY42" s="5">
        <f>SUM($Q$139:$Z$139)</f>
        <v>-4</v>
      </c>
      <c r="CZ42" s="5">
        <v>3.4799999999999986</v>
      </c>
      <c r="DB42" s="5">
        <v>18.83254353219079</v>
      </c>
      <c r="DC42" s="5">
        <v>0.13919627440595617</v>
      </c>
      <c r="DD42" s="5">
        <f t="shared" si="0"/>
        <v>0.1333333333333333</v>
      </c>
      <c r="DE42" s="5">
        <f t="shared" si="1"/>
        <v>4.8888888888888919E-2</v>
      </c>
      <c r="DF42" s="5">
        <v>1.5791578679120076E-5</v>
      </c>
      <c r="DG42" s="5">
        <v>8.3383164312402798</v>
      </c>
      <c r="DH42" s="5">
        <f t="shared" si="2"/>
        <v>4</v>
      </c>
      <c r="DI42" s="5">
        <f t="shared" si="3"/>
        <v>3</v>
      </c>
      <c r="DJ42" s="5">
        <v>7</v>
      </c>
      <c r="DK42" s="5">
        <f t="shared" si="4"/>
        <v>0.19999999999999996</v>
      </c>
      <c r="DL42" s="5">
        <f t="shared" si="5"/>
        <v>0.38803944714617206</v>
      </c>
      <c r="DM42" s="5">
        <f t="shared" si="6"/>
        <v>0.41230978486929748</v>
      </c>
      <c r="GR42" t="s">
        <v>124</v>
      </c>
      <c r="GS42">
        <v>0.32</v>
      </c>
      <c r="GT42">
        <v>0.31999999999999995</v>
      </c>
      <c r="GU42">
        <v>0.23999999999999994</v>
      </c>
      <c r="GV42">
        <v>-7.9999999999999988E-2</v>
      </c>
      <c r="GW42">
        <v>3.999999999999998E-2</v>
      </c>
      <c r="GX42">
        <v>0.59999999999999987</v>
      </c>
      <c r="GY42">
        <v>-0.36</v>
      </c>
      <c r="GZ42">
        <v>0.2</v>
      </c>
      <c r="HA42">
        <v>0.44000000000000006</v>
      </c>
      <c r="HB42">
        <v>0.15999999999999998</v>
      </c>
      <c r="HC42">
        <v>0.24000000000000005</v>
      </c>
      <c r="HD42">
        <v>3.999999999999998E-2</v>
      </c>
      <c r="HE42">
        <v>0.48000000000000009</v>
      </c>
      <c r="HF42">
        <v>-0.24000000000000005</v>
      </c>
      <c r="HG42">
        <v>-7.9999999999999932E-2</v>
      </c>
      <c r="HH42">
        <v>0.48</v>
      </c>
      <c r="HI42">
        <v>3.999999999999998E-2</v>
      </c>
      <c r="HJ42">
        <v>0</v>
      </c>
      <c r="HK42">
        <v>-0.19999999999999996</v>
      </c>
      <c r="HL42">
        <v>-0.12</v>
      </c>
      <c r="HM42">
        <v>0.43999999999999995</v>
      </c>
      <c r="HN42">
        <v>-0.47999999999999987</v>
      </c>
      <c r="HO42">
        <v>7.9999999999999988E-2</v>
      </c>
      <c r="HP42">
        <v>0.83999999999999986</v>
      </c>
      <c r="HQ42">
        <v>-0.19999999999999996</v>
      </c>
      <c r="HR42">
        <v>0.59999999999999987</v>
      </c>
      <c r="HS42">
        <v>-0.72000000000000008</v>
      </c>
      <c r="HT42">
        <v>-0.72</v>
      </c>
      <c r="HU42">
        <v>0.15999999999999998</v>
      </c>
      <c r="HV42">
        <v>-7.9999999999999988E-2</v>
      </c>
      <c r="HW42">
        <v>-0.48</v>
      </c>
      <c r="HX42">
        <v>-3.999999999999998E-2</v>
      </c>
      <c r="HY42">
        <v>0.15999999999999998</v>
      </c>
      <c r="HZ42">
        <v>3.999999999999998E-2</v>
      </c>
      <c r="IA42">
        <v>7.9999999999999932E-2</v>
      </c>
      <c r="IB42">
        <v>0</v>
      </c>
      <c r="IC42">
        <v>-0.24000000000000005</v>
      </c>
      <c r="ID42">
        <v>0.2</v>
      </c>
      <c r="IE42">
        <v>3.999999999999998E-2</v>
      </c>
      <c r="IF42">
        <v>-0.24</v>
      </c>
      <c r="IG42">
        <f>VARP(Volcano_risk!$Q$139:$Z$139)</f>
        <v>0.84</v>
      </c>
      <c r="IH42">
        <v>-0.12</v>
      </c>
      <c r="II42">
        <v>0.44000000000000006</v>
      </c>
      <c r="IJ42">
        <v>0.32000000000000006</v>
      </c>
      <c r="IK42">
        <v>3.9999999999999994E-2</v>
      </c>
    </row>
    <row r="43" spans="1:245" x14ac:dyDescent="0.25">
      <c r="A43" s="101">
        <v>5</v>
      </c>
      <c r="B43" s="101">
        <v>2</v>
      </c>
      <c r="D43" s="103">
        <v>5</v>
      </c>
      <c r="E43" s="103">
        <v>10</v>
      </c>
      <c r="F43" s="103">
        <v>20</v>
      </c>
      <c r="G43" s="103"/>
      <c r="H43" s="103"/>
      <c r="P43" t="s">
        <v>125</v>
      </c>
      <c r="Q43">
        <v>4.9970148927003182E-2</v>
      </c>
      <c r="R43">
        <v>5.000000000000001E-2</v>
      </c>
      <c r="S43">
        <v>0.95022532694714701</v>
      </c>
      <c r="T43">
        <v>0.95000000000536033</v>
      </c>
      <c r="U43">
        <v>0.18</v>
      </c>
      <c r="V43">
        <v>0.95018530209232022</v>
      </c>
      <c r="W43">
        <v>0.95000000180180177</v>
      </c>
      <c r="X43">
        <v>4.4117456741247514E-2</v>
      </c>
      <c r="Y43">
        <v>0.95000000022522524</v>
      </c>
      <c r="Z43">
        <v>0.95081596461977402</v>
      </c>
      <c r="AA43">
        <f>AVERAGE($Q$43:$Z$43)</f>
        <v>0.60253142013598793</v>
      </c>
      <c r="CW43" s="5">
        <f>SUM($Q$91:$Z$91)</f>
        <v>2</v>
      </c>
      <c r="CX43" s="5">
        <v>6.9600000000000026</v>
      </c>
      <c r="CY43" s="5">
        <f>SUM($Q$140:$Z$140)</f>
        <v>-8</v>
      </c>
      <c r="CZ43" s="5">
        <v>-0.43999999999999995</v>
      </c>
      <c r="DB43" s="5">
        <v>0.87380990432702765</v>
      </c>
      <c r="DC43" s="5">
        <v>0.19821804430767723</v>
      </c>
      <c r="DD43" s="5">
        <f t="shared" si="0"/>
        <v>0.12444444444444444</v>
      </c>
      <c r="DE43" s="5">
        <f t="shared" si="1"/>
        <v>0.16888888888888895</v>
      </c>
      <c r="DF43" s="5">
        <v>3.5003697286178075E-8</v>
      </c>
      <c r="DG43" s="5">
        <v>9.8694634161923283</v>
      </c>
      <c r="DH43" s="5">
        <f t="shared" si="2"/>
        <v>3</v>
      </c>
      <c r="DI43" s="5">
        <f t="shared" si="3"/>
        <v>6</v>
      </c>
      <c r="DJ43" s="5">
        <v>9</v>
      </c>
      <c r="DK43" s="5">
        <f t="shared" si="4"/>
        <v>9.9999999999999978E-2</v>
      </c>
      <c r="DL43" s="5">
        <f t="shared" si="5"/>
        <v>0.60253142013598793</v>
      </c>
      <c r="DM43" s="5">
        <f t="shared" si="6"/>
        <v>0.45046069331341859</v>
      </c>
      <c r="GR43" t="s">
        <v>125</v>
      </c>
      <c r="GS43">
        <v>-0.16000000000000003</v>
      </c>
      <c r="GT43">
        <v>-0.16000000000000003</v>
      </c>
      <c r="GU43">
        <v>8.0000000000000016E-2</v>
      </c>
      <c r="GV43">
        <v>0.24000000000000013</v>
      </c>
      <c r="GW43">
        <v>0.28000000000000008</v>
      </c>
      <c r="GX43">
        <v>0.2</v>
      </c>
      <c r="GY43">
        <v>-0.12000000000000002</v>
      </c>
      <c r="GZ43">
        <v>-0.2</v>
      </c>
      <c r="HA43">
        <v>-0.12000000000000004</v>
      </c>
      <c r="HB43">
        <v>-7.9999999999999988E-2</v>
      </c>
      <c r="HC43">
        <v>-0.32000000000000006</v>
      </c>
      <c r="HD43">
        <v>-0.12000000000000002</v>
      </c>
      <c r="HE43">
        <v>0.16000000000000003</v>
      </c>
      <c r="HF43">
        <v>-8.0000000000000016E-2</v>
      </c>
      <c r="HG43">
        <v>-0.16000000000000003</v>
      </c>
      <c r="HH43">
        <v>0.16000000000000003</v>
      </c>
      <c r="HI43">
        <v>-0.12</v>
      </c>
      <c r="HJ43">
        <v>0</v>
      </c>
      <c r="HK43">
        <v>0.2</v>
      </c>
      <c r="HL43">
        <v>-0.04</v>
      </c>
      <c r="HM43">
        <v>-0.12</v>
      </c>
      <c r="HN43">
        <v>0.24000000000000013</v>
      </c>
      <c r="HO43">
        <v>-0.24000000000000013</v>
      </c>
      <c r="HP43">
        <v>-0.12</v>
      </c>
      <c r="HQ43">
        <v>0.2</v>
      </c>
      <c r="HR43">
        <v>-0.2</v>
      </c>
      <c r="HS43">
        <v>0.16000000000000003</v>
      </c>
      <c r="HT43">
        <v>0.16000000000000003</v>
      </c>
      <c r="HU43">
        <v>-8.0000000000000016E-2</v>
      </c>
      <c r="HV43">
        <v>0.24000000000000007</v>
      </c>
      <c r="HW43">
        <v>-0.16000000000000003</v>
      </c>
      <c r="HX43">
        <v>0.12000000000000002</v>
      </c>
      <c r="HY43">
        <v>-8.0000000000000016E-2</v>
      </c>
      <c r="HZ43">
        <v>-0.12000000000000002</v>
      </c>
      <c r="IA43">
        <v>0.16000000000000003</v>
      </c>
      <c r="IB43">
        <v>0</v>
      </c>
      <c r="IC43">
        <v>0.32000000000000006</v>
      </c>
      <c r="ID43">
        <v>-0.2</v>
      </c>
      <c r="IE43">
        <v>-0.12</v>
      </c>
      <c r="IF43">
        <v>-8.0000000000000016E-2</v>
      </c>
      <c r="IG43">
        <v>-0.12</v>
      </c>
      <c r="IH43">
        <f>VARP(Volcano_risk!$Q$140:$Z$140)</f>
        <v>0.36</v>
      </c>
      <c r="II43">
        <v>-0.12000000000000004</v>
      </c>
      <c r="IJ43">
        <v>-0.16000000000000003</v>
      </c>
      <c r="IK43">
        <v>-0.12000000000000002</v>
      </c>
    </row>
    <row r="44" spans="1:245" x14ac:dyDescent="0.25">
      <c r="A44" s="101">
        <v>5</v>
      </c>
      <c r="B44" s="101">
        <v>3</v>
      </c>
      <c r="D44" s="103">
        <v>100</v>
      </c>
      <c r="E44" s="103">
        <v>500</v>
      </c>
      <c r="F44" s="103">
        <v>1000</v>
      </c>
      <c r="G44" s="103"/>
      <c r="H44" s="103"/>
      <c r="P44" t="s">
        <v>126</v>
      </c>
      <c r="Q44">
        <v>4.9722769257883007E-2</v>
      </c>
      <c r="R44">
        <v>0.77</v>
      </c>
      <c r="S44">
        <v>1.7582144678638216E-2</v>
      </c>
      <c r="T44">
        <v>0.52249999999999996</v>
      </c>
      <c r="U44">
        <v>0.9500000013963964</v>
      </c>
      <c r="V44">
        <v>0.95018530209232022</v>
      </c>
      <c r="W44">
        <v>0.14000000000000001</v>
      </c>
      <c r="X44">
        <v>3.846121300857204E-2</v>
      </c>
      <c r="Y44">
        <v>0.95000000085585579</v>
      </c>
      <c r="Z44">
        <v>0.95094937653086964</v>
      </c>
      <c r="AA44">
        <f>AVERAGE($Q$44:$Z$44)</f>
        <v>0.53394008078205357</v>
      </c>
      <c r="CW44" s="5">
        <f>SUM($Q$92:$Z$92)</f>
        <v>2</v>
      </c>
      <c r="CX44" s="5">
        <v>14.560000000000006</v>
      </c>
      <c r="CY44" s="5">
        <f>SUM($Q$141:$Z$141)</f>
        <v>-4</v>
      </c>
      <c r="CZ44" s="5">
        <v>2.68</v>
      </c>
      <c r="DB44" s="5">
        <v>6.0556405888631897</v>
      </c>
      <c r="DC44" s="5">
        <v>0.41499513587577574</v>
      </c>
      <c r="DD44" s="5">
        <f t="shared" si="0"/>
        <v>0.11555555555555555</v>
      </c>
      <c r="DE44" s="5">
        <f t="shared" si="1"/>
        <v>0.3377777777777779</v>
      </c>
      <c r="DF44" s="5">
        <v>9.8731053718084221E-5</v>
      </c>
      <c r="DG44" s="5">
        <v>9.0793019693984878</v>
      </c>
      <c r="DH44" s="5">
        <f t="shared" si="2"/>
        <v>3</v>
      </c>
      <c r="DI44" s="5">
        <f t="shared" si="3"/>
        <v>4</v>
      </c>
      <c r="DJ44" s="5">
        <v>7</v>
      </c>
      <c r="DK44" s="5">
        <f t="shared" si="4"/>
        <v>9.9999999999999978E-2</v>
      </c>
      <c r="DL44" s="5">
        <f t="shared" si="5"/>
        <v>0.53394008078205357</v>
      </c>
      <c r="DM44" s="5">
        <f t="shared" si="6"/>
        <v>0.4283046334303045</v>
      </c>
      <c r="GR44" t="s">
        <v>126</v>
      </c>
      <c r="GS44">
        <v>0.32000000000000012</v>
      </c>
      <c r="GT44">
        <v>-7.9999999999999988E-2</v>
      </c>
      <c r="GU44">
        <v>0.24</v>
      </c>
      <c r="GV44">
        <v>0.32</v>
      </c>
      <c r="GW44">
        <v>-0.36</v>
      </c>
      <c r="GX44">
        <v>0.2</v>
      </c>
      <c r="GY44">
        <v>-0.36000000000000004</v>
      </c>
      <c r="GZ44">
        <v>0.2</v>
      </c>
      <c r="HA44">
        <v>0.43999999999999995</v>
      </c>
      <c r="HB44">
        <v>0.56000000000000005</v>
      </c>
      <c r="HC44">
        <v>0.23999999999999994</v>
      </c>
      <c r="HD44">
        <v>0.44000000000000006</v>
      </c>
      <c r="HE44">
        <v>7.9999999999999988E-2</v>
      </c>
      <c r="HF44">
        <v>0.15999999999999998</v>
      </c>
      <c r="HG44">
        <v>0.32</v>
      </c>
      <c r="HH44">
        <v>7.9999999999999988E-2</v>
      </c>
      <c r="HI44">
        <v>-0.36</v>
      </c>
      <c r="HJ44">
        <v>0</v>
      </c>
      <c r="HK44">
        <v>-0.19999999999999996</v>
      </c>
      <c r="HL44">
        <v>-0.12000000000000002</v>
      </c>
      <c r="HM44">
        <v>3.999999999999998E-2</v>
      </c>
      <c r="HN44">
        <v>-0.47999999999999987</v>
      </c>
      <c r="HO44">
        <v>0.47999999999999987</v>
      </c>
      <c r="HP44">
        <v>0.44000000000000006</v>
      </c>
      <c r="HQ44">
        <v>0.19999999999999996</v>
      </c>
      <c r="HR44">
        <v>0.19999999999999996</v>
      </c>
      <c r="HS44">
        <v>-0.72000000000000008</v>
      </c>
      <c r="HT44">
        <v>-0.31999999999999995</v>
      </c>
      <c r="HU44">
        <v>0.16</v>
      </c>
      <c r="HV44">
        <v>-7.9999999999999988E-2</v>
      </c>
      <c r="HW44">
        <v>-0.48</v>
      </c>
      <c r="HX44">
        <v>-3.999999999999998E-2</v>
      </c>
      <c r="HY44">
        <v>-0.23999999999999994</v>
      </c>
      <c r="HZ44">
        <v>3.9999999999999994E-2</v>
      </c>
      <c r="IA44">
        <v>7.999999999999996E-2</v>
      </c>
      <c r="IB44">
        <v>0</v>
      </c>
      <c r="IC44">
        <v>-0.23999999999999994</v>
      </c>
      <c r="ID44">
        <v>-0.2</v>
      </c>
      <c r="IE44">
        <v>-0.36</v>
      </c>
      <c r="IF44">
        <v>-0.23999999999999994</v>
      </c>
      <c r="IG44">
        <v>0.44000000000000006</v>
      </c>
      <c r="IH44">
        <v>-0.12000000000000004</v>
      </c>
      <c r="II44">
        <f>VARP(Volcano_risk!$Q$141:$Z$141)</f>
        <v>0.84</v>
      </c>
      <c r="IJ44">
        <v>0.72000000000000008</v>
      </c>
      <c r="IK44">
        <v>0.44000000000000006</v>
      </c>
    </row>
    <row r="45" spans="1:245" x14ac:dyDescent="0.25">
      <c r="A45" s="101">
        <v>5</v>
      </c>
      <c r="B45" s="101">
        <v>4</v>
      </c>
      <c r="D45" s="103">
        <v>1E-3</v>
      </c>
      <c r="E45" s="103">
        <v>0.01</v>
      </c>
      <c r="F45" s="103">
        <v>0.1</v>
      </c>
      <c r="G45" s="103"/>
      <c r="H45" s="103"/>
      <c r="P45" t="s">
        <v>127</v>
      </c>
      <c r="Q45">
        <v>4.7828548680033792E-2</v>
      </c>
      <c r="R45">
        <v>0.5</v>
      </c>
      <c r="S45">
        <v>0.95022981277288576</v>
      </c>
      <c r="T45">
        <v>0.20750000000000002</v>
      </c>
      <c r="U45">
        <v>0.95000000159909903</v>
      </c>
      <c r="V45">
        <v>0.95000497737606104</v>
      </c>
      <c r="W45">
        <v>0.72499999999999998</v>
      </c>
      <c r="X45">
        <v>0.32</v>
      </c>
      <c r="Y45">
        <v>0.95000000076576574</v>
      </c>
      <c r="Z45">
        <v>0.95090498638447984</v>
      </c>
      <c r="AA45">
        <f>AVERAGE($Q$45:$Z$45)</f>
        <v>0.65514683275783248</v>
      </c>
      <c r="CW45" s="5">
        <f>SUM($Q$93:$Z$93)</f>
        <v>2</v>
      </c>
      <c r="CX45" s="5">
        <v>11.360000000000003</v>
      </c>
      <c r="CY45" s="5">
        <f>SUM($Q$142:$Z$142)</f>
        <v>-2</v>
      </c>
      <c r="CZ45" s="5">
        <v>6.2400000000000011</v>
      </c>
      <c r="DB45" s="5">
        <v>2.7916801676253726</v>
      </c>
      <c r="DC45" s="5">
        <v>0.34427557802432657</v>
      </c>
      <c r="DD45" s="5">
        <f t="shared" si="0"/>
        <v>0.15555555555555559</v>
      </c>
      <c r="DE45" s="5">
        <f t="shared" si="1"/>
        <v>0.26666666666666672</v>
      </c>
      <c r="DF45" s="5">
        <v>2.7717330293365155E-4</v>
      </c>
      <c r="DG45" s="5">
        <v>9.4020667568071925</v>
      </c>
      <c r="DH45" s="5">
        <f t="shared" si="2"/>
        <v>1</v>
      </c>
      <c r="DI45" s="5">
        <f t="shared" si="3"/>
        <v>5</v>
      </c>
      <c r="DJ45" s="5">
        <v>6</v>
      </c>
      <c r="DK45" s="5">
        <f t="shared" si="4"/>
        <v>9.9999999999999978E-2</v>
      </c>
      <c r="DL45" s="5">
        <f t="shared" si="5"/>
        <v>0.65514683275783248</v>
      </c>
      <c r="DM45" s="5">
        <f t="shared" si="6"/>
        <v>0.35681640892270239</v>
      </c>
      <c r="GR45" t="s">
        <v>127</v>
      </c>
      <c r="GS45">
        <v>0.16000000000000014</v>
      </c>
      <c r="GT45">
        <v>-0.23999999999999994</v>
      </c>
      <c r="GU45">
        <v>0.32</v>
      </c>
      <c r="GV45">
        <v>0.56000000000000016</v>
      </c>
      <c r="GW45">
        <v>-7.9999999999999988E-2</v>
      </c>
      <c r="GX45">
        <v>0.4</v>
      </c>
      <c r="GY45">
        <v>-7.999999999999996E-2</v>
      </c>
      <c r="GZ45">
        <v>0.4</v>
      </c>
      <c r="HA45">
        <v>0.32</v>
      </c>
      <c r="HB45">
        <v>0.48000000000000009</v>
      </c>
      <c r="HC45">
        <v>-0.08</v>
      </c>
      <c r="HD45">
        <v>0.72</v>
      </c>
      <c r="HE45">
        <v>-0.16000000000000006</v>
      </c>
      <c r="HF45">
        <v>8.0000000000000029E-2</v>
      </c>
      <c r="HG45">
        <v>0.16000000000000006</v>
      </c>
      <c r="HH45">
        <v>-0.16000000000000006</v>
      </c>
      <c r="HI45">
        <v>-0.08</v>
      </c>
      <c r="HJ45">
        <v>0</v>
      </c>
      <c r="HK45">
        <v>2.2204460492503132E-17</v>
      </c>
      <c r="HL45">
        <v>0.24000000000000005</v>
      </c>
      <c r="HM45">
        <v>-0.08</v>
      </c>
      <c r="HN45">
        <v>-0.24</v>
      </c>
      <c r="HO45">
        <v>0.6399999999999999</v>
      </c>
      <c r="HP45">
        <v>0.32000000000000006</v>
      </c>
      <c r="HQ45">
        <v>0</v>
      </c>
      <c r="HR45">
        <v>0.4</v>
      </c>
      <c r="HS45">
        <v>-0.56000000000000016</v>
      </c>
      <c r="HT45">
        <v>-0.16000000000000006</v>
      </c>
      <c r="HU45">
        <v>0.48000000000000009</v>
      </c>
      <c r="HV45">
        <v>0.16000000000000006</v>
      </c>
      <c r="HW45">
        <v>-0.23999999999999994</v>
      </c>
      <c r="HX45">
        <v>-0.31999999999999995</v>
      </c>
      <c r="HY45">
        <v>0.08</v>
      </c>
      <c r="HZ45">
        <v>0.32</v>
      </c>
      <c r="IA45">
        <v>0.23999999999999994</v>
      </c>
      <c r="IB45">
        <v>0</v>
      </c>
      <c r="IC45">
        <v>0.08</v>
      </c>
      <c r="ID45">
        <v>0</v>
      </c>
      <c r="IE45">
        <v>-7.9999999999999988E-2</v>
      </c>
      <c r="IF45">
        <v>7.9999999999999988E-2</v>
      </c>
      <c r="IG45">
        <v>0.32000000000000006</v>
      </c>
      <c r="IH45">
        <v>-0.16000000000000003</v>
      </c>
      <c r="II45">
        <v>0.72000000000000008</v>
      </c>
      <c r="IJ45">
        <f>VARP(Volcano_risk!$Q$142:$Z$142)</f>
        <v>0.96</v>
      </c>
      <c r="IK45">
        <v>0.32000000000000012</v>
      </c>
    </row>
    <row r="46" spans="1:245" ht="15.75" thickBot="1" x14ac:dyDescent="0.3">
      <c r="A46" s="101">
        <v>5</v>
      </c>
      <c r="B46" s="101">
        <v>5</v>
      </c>
      <c r="D46" s="103">
        <v>100</v>
      </c>
      <c r="E46" s="103">
        <v>2000</v>
      </c>
      <c r="F46" s="103">
        <v>10000</v>
      </c>
      <c r="G46" s="103"/>
      <c r="H46" s="103"/>
      <c r="P46" t="s">
        <v>128</v>
      </c>
      <c r="Q46">
        <v>4.8757268281505922E-2</v>
      </c>
      <c r="R46">
        <v>0.95</v>
      </c>
      <c r="S46">
        <v>3.7677603240254591E-2</v>
      </c>
      <c r="T46">
        <v>0.67999999999999994</v>
      </c>
      <c r="U46">
        <v>0.95000000153153152</v>
      </c>
      <c r="V46">
        <v>0.74975000000000003</v>
      </c>
      <c r="W46">
        <v>4.9998530044098675E-2</v>
      </c>
      <c r="X46">
        <v>4.4117456741247514E-2</v>
      </c>
      <c r="Y46">
        <v>0.95000000065315315</v>
      </c>
      <c r="Z46">
        <v>0.951060001497534</v>
      </c>
      <c r="AA46">
        <f>AVERAGE($Q$46:$Z$46)</f>
        <v>0.5411360861989325</v>
      </c>
      <c r="CW46" s="5">
        <f>SUM($Q$94:$Z$94)</f>
        <v>2</v>
      </c>
      <c r="CX46" s="5">
        <v>14.560000000000006</v>
      </c>
      <c r="CY46" s="5">
        <f>SUM($Q$143:$Z$143)</f>
        <v>-4</v>
      </c>
      <c r="CZ46" s="5">
        <v>0.28000000000000058</v>
      </c>
      <c r="DB46" s="5">
        <v>10.785074205855027</v>
      </c>
      <c r="DC46" s="5">
        <v>0.38779953727587507</v>
      </c>
      <c r="DD46" s="5">
        <f t="shared" si="0"/>
        <v>6.2222222222222241E-2</v>
      </c>
      <c r="DE46" s="5">
        <f t="shared" si="1"/>
        <v>0.3377777777777779</v>
      </c>
      <c r="DF46" s="5">
        <v>1.5791578679120076E-5</v>
      </c>
      <c r="DG46" s="5">
        <v>8.9649908989654108</v>
      </c>
      <c r="DH46" s="5">
        <f t="shared" si="2"/>
        <v>4</v>
      </c>
      <c r="DI46" s="5">
        <f t="shared" si="3"/>
        <v>4</v>
      </c>
      <c r="DJ46" s="5">
        <v>8</v>
      </c>
      <c r="DK46" s="5">
        <f t="shared" si="4"/>
        <v>9.9999999999999978E-2</v>
      </c>
      <c r="DL46" s="5">
        <f t="shared" si="5"/>
        <v>0.5411360861989325</v>
      </c>
      <c r="DM46" s="5">
        <f t="shared" si="6"/>
        <v>0.43671763458587004</v>
      </c>
      <c r="GR46" s="54" t="s">
        <v>128</v>
      </c>
      <c r="GS46" s="54">
        <v>0.32000000000000012</v>
      </c>
      <c r="GT46" s="54">
        <v>0.31999999999999995</v>
      </c>
      <c r="GU46" s="54">
        <v>0.23999999999999994</v>
      </c>
      <c r="GV46" s="54">
        <v>-7.9999999999999988E-2</v>
      </c>
      <c r="GW46" s="54">
        <v>-0.36</v>
      </c>
      <c r="GX46" s="54">
        <v>-0.19999999999999996</v>
      </c>
      <c r="GY46" s="54">
        <v>-0.36000000000000004</v>
      </c>
      <c r="GZ46" s="54">
        <v>0.2</v>
      </c>
      <c r="HA46" s="54">
        <v>0.04</v>
      </c>
      <c r="HB46" s="54">
        <v>0.56000000000000005</v>
      </c>
      <c r="HC46" s="54">
        <v>0.23999999999999994</v>
      </c>
      <c r="HD46" s="54">
        <v>3.9999999999999994E-2</v>
      </c>
      <c r="HE46" s="54">
        <v>-0.32</v>
      </c>
      <c r="HF46" s="54">
        <v>0.55999999999999994</v>
      </c>
      <c r="HG46" s="54">
        <v>-7.9999999999999932E-2</v>
      </c>
      <c r="HH46" s="54">
        <v>-0.32</v>
      </c>
      <c r="HI46" s="54">
        <v>-0.36</v>
      </c>
      <c r="HJ46" s="54">
        <v>0</v>
      </c>
      <c r="HK46" s="54">
        <v>0.2</v>
      </c>
      <c r="HL46" s="54">
        <v>-0.12000000000000002</v>
      </c>
      <c r="HM46" s="54">
        <v>-0.36</v>
      </c>
      <c r="HN46" s="54">
        <v>-7.9999999999999932E-2</v>
      </c>
      <c r="HO46" s="54">
        <v>0.47999999999999987</v>
      </c>
      <c r="HP46" s="54">
        <v>3.9999999999999994E-2</v>
      </c>
      <c r="HQ46" s="54">
        <v>0.59999999999999987</v>
      </c>
      <c r="HR46" s="54">
        <v>-0.2</v>
      </c>
      <c r="HS46" s="54">
        <v>-0.32000000000000006</v>
      </c>
      <c r="HT46" s="54">
        <v>-0.31999999999999995</v>
      </c>
      <c r="HU46" s="54">
        <v>-0.23999999999999994</v>
      </c>
      <c r="HV46" s="54">
        <v>-0.48</v>
      </c>
      <c r="HW46" s="54">
        <v>-7.999999999999996E-2</v>
      </c>
      <c r="HX46" s="54">
        <v>0.36</v>
      </c>
      <c r="HY46" s="54">
        <v>-0.23999999999999994</v>
      </c>
      <c r="HZ46" s="54">
        <v>0.04</v>
      </c>
      <c r="IA46" s="54">
        <v>-0.32</v>
      </c>
      <c r="IB46" s="54">
        <v>0</v>
      </c>
      <c r="IC46" s="54">
        <v>-0.23999999999999994</v>
      </c>
      <c r="ID46" s="54">
        <v>0.2</v>
      </c>
      <c r="IE46" s="54">
        <v>-0.36</v>
      </c>
      <c r="IF46" s="54">
        <v>-0.23999999999999994</v>
      </c>
      <c r="IG46" s="54">
        <v>3.9999999999999994E-2</v>
      </c>
      <c r="IH46" s="54">
        <v>-0.12000000000000002</v>
      </c>
      <c r="II46" s="54">
        <v>0.44000000000000006</v>
      </c>
      <c r="IJ46" s="54">
        <v>0.32000000000000012</v>
      </c>
      <c r="IK46" s="54">
        <f>VARP(Volcano_risk!$Q$143:$Z$143)</f>
        <v>0.84</v>
      </c>
    </row>
    <row r="47" spans="1:245" x14ac:dyDescent="0.25">
      <c r="A47" s="101">
        <v>5</v>
      </c>
      <c r="B47" s="101">
        <v>6</v>
      </c>
      <c r="D47" s="103">
        <v>10</v>
      </c>
      <c r="E47" s="103">
        <v>100</v>
      </c>
      <c r="F47" s="103">
        <v>1000</v>
      </c>
      <c r="G47" s="103"/>
      <c r="H47" s="103"/>
      <c r="P47" t="s">
        <v>79</v>
      </c>
      <c r="Q47">
        <f>AVERAGE($Q$2:$Q$46)</f>
        <v>0.27565709997943638</v>
      </c>
      <c r="R47">
        <f>AVERAGE($R$2:$R$46)</f>
        <v>0.68412971453230742</v>
      </c>
      <c r="S47">
        <f>AVERAGE($S$2:$S$46)</f>
        <v>0.49337173274627344</v>
      </c>
      <c r="T47">
        <f>AVERAGE($T$2:$T$46)</f>
        <v>0.49110929848103374</v>
      </c>
      <c r="U47">
        <f>AVERAGE($U$2:$U$46)</f>
        <v>0.63038920102207907</v>
      </c>
      <c r="V47">
        <f>AVERAGE($V$2:$V$46)</f>
        <v>0.77188724957949972</v>
      </c>
      <c r="W47">
        <f>AVERAGE($W$2:$W$46)</f>
        <v>0.49228029485014235</v>
      </c>
      <c r="X47">
        <f>AVERAGE($X$2:$X$46)</f>
        <v>0.28531478709025565</v>
      </c>
      <c r="Y47">
        <f>AVERAGE($Y$2:$Y$46)</f>
        <v>0.70865817689957999</v>
      </c>
      <c r="Z47">
        <f>AVERAGE($Z$2:$Z$46)</f>
        <v>0.81747168717802532</v>
      </c>
      <c r="GR47" t="s">
        <v>200</v>
      </c>
      <c r="GS47">
        <f t="array" ref="GS47">SUM(GS$2:GS$46)</f>
        <v>-0.15999999999999942</v>
      </c>
      <c r="GT47">
        <f t="array" ref="GT47">SUM(GT$2:GT$46)</f>
        <v>0.23999999999999974</v>
      </c>
      <c r="GU47">
        <f t="array" ref="GU47">SUM(GU$2:GU$46)</f>
        <v>4.0799999999999983</v>
      </c>
      <c r="GV47">
        <f t="array" ref="GV47">SUM(GV$2:GV$46)</f>
        <v>3.84</v>
      </c>
      <c r="GW47">
        <f t="array" ref="GW47">SUM(GW$2:GW$46)</f>
        <v>3.8800000000000003</v>
      </c>
      <c r="GX47">
        <f t="array" ref="GX47">SUM(GX$2:GX$46)</f>
        <v>6.6000000000000014</v>
      </c>
      <c r="GY47">
        <f t="array" ref="GY47">SUM(GY$2:GY$46)</f>
        <v>1.4800000000000006</v>
      </c>
      <c r="GZ47">
        <f t="array" ref="GZ47">SUM(GZ$2:GZ$46)</f>
        <v>5.0000000000000018</v>
      </c>
      <c r="HA47">
        <f t="array" ref="HA47">SUM(HA$2:HA$46)</f>
        <v>1.4800000000000002</v>
      </c>
      <c r="HB47">
        <f t="array" ref="HB47">SUM(HB$2:HB$46)</f>
        <v>1.9199999999999995</v>
      </c>
      <c r="HC47">
        <f t="array" ref="HC47">SUM(HC$2:HC$46)</f>
        <v>-3.120000000000001</v>
      </c>
      <c r="HD47">
        <f t="array" ref="HD47">SUM(HD$2:HD$46)</f>
        <v>4.28</v>
      </c>
      <c r="HE47">
        <f t="array" ref="HE47">SUM(HE$2:HE$46)</f>
        <v>-0.64000000000000012</v>
      </c>
      <c r="HF47">
        <f t="array" ref="HF47">SUM(HF$2:HF$46)</f>
        <v>-1.6799999999999997</v>
      </c>
      <c r="HG47">
        <f t="array" ref="HG47">SUM(HG$2:HG$46)</f>
        <v>-1.3599999999999994</v>
      </c>
      <c r="HH47">
        <f t="array" ref="HH47">SUM(HH$2:HH$46)</f>
        <v>0.95999999999999974</v>
      </c>
      <c r="HI47">
        <f t="array" ref="HI47">SUM(HI$2:HI$46)</f>
        <v>3.08</v>
      </c>
      <c r="HJ47">
        <f t="array" ref="HJ47">SUM(HJ$2:HJ$46)</f>
        <v>0</v>
      </c>
      <c r="HK47">
        <f t="array" ref="HK47">SUM(HK$2:HK$46)</f>
        <v>2.6000000000000005</v>
      </c>
      <c r="HL47">
        <f t="array" ref="HL47">SUM(HL$2:HL$46)</f>
        <v>3.5600000000000014</v>
      </c>
      <c r="HM47">
        <f t="array" ref="HM47">SUM(HM$2:HM$46)</f>
        <v>0.28000000000000047</v>
      </c>
      <c r="HN47">
        <f t="array" ref="HN47">SUM(HN$2:HN$46)</f>
        <v>0.64000000000000012</v>
      </c>
      <c r="HO47">
        <f t="array" ref="HO47">SUM(HO$2:HO$46)</f>
        <v>3.7599999999999993</v>
      </c>
      <c r="HP47">
        <f t="array" ref="HP47">SUM(HP$2:HP$46)</f>
        <v>3.4799999999999986</v>
      </c>
      <c r="HQ47">
        <f t="array" ref="HQ47">SUM(HQ$2:HQ$46)</f>
        <v>-1</v>
      </c>
      <c r="HR47">
        <f t="array" ref="HR47">SUM(HR$2:HR$46)</f>
        <v>5.7999999999999989</v>
      </c>
      <c r="HS47">
        <f t="array" ref="HS47">SUM(HS$2:HS$46)</f>
        <v>-3.4399999999999995</v>
      </c>
      <c r="HT47">
        <f t="array" ref="HT47">SUM(HT$2:HT$46)</f>
        <v>-1.8400000000000003</v>
      </c>
      <c r="HU47">
        <f t="array" ref="HU47">SUM(HU$2:HU$46)</f>
        <v>4.32</v>
      </c>
      <c r="HV47">
        <f t="array" ref="HV47">SUM(HV$2:HV$46)</f>
        <v>1.0399999999999998</v>
      </c>
      <c r="HW47">
        <f t="array" ref="HW47">SUM(HW$2:HW$46)</f>
        <v>-2.16</v>
      </c>
      <c r="HX47">
        <f t="array" ref="HX47">SUM(HX$2:HX$46)</f>
        <v>-3.080000000000001</v>
      </c>
      <c r="HY47">
        <f t="array" ref="HY47">SUM(HY$2:HY$46)</f>
        <v>4.32</v>
      </c>
      <c r="HZ47">
        <f t="array" ref="HZ47">SUM(HZ$2:HZ$46)</f>
        <v>4.2800000000000011</v>
      </c>
      <c r="IA47">
        <f t="array" ref="IA47">SUM(IA$2:IA$46)</f>
        <v>3.7600000000000002</v>
      </c>
      <c r="IB47">
        <f t="array" ref="IB47">SUM(IB$2:IB$46)</f>
        <v>0</v>
      </c>
      <c r="IC47">
        <f t="array" ref="IC47">SUM(IC$2:IC$46)</f>
        <v>3.120000000000001</v>
      </c>
      <c r="ID47">
        <f t="array" ref="ID47">SUM(ID$2:ID$46)</f>
        <v>3.4000000000000004</v>
      </c>
      <c r="IE47">
        <f t="array" ref="IE47">SUM(IE$2:IE$46)</f>
        <v>1.48</v>
      </c>
      <c r="IF47">
        <f t="array" ref="IF47">SUM(IF$2:IF$46)</f>
        <v>0.72000000000000042</v>
      </c>
      <c r="IG47">
        <f t="array" ref="IG47">SUM(IG$2:IG$46)</f>
        <v>3.4799999999999986</v>
      </c>
      <c r="IH47">
        <f t="array" ref="IH47">SUM(IH$2:IH$46)</f>
        <v>-0.43999999999999995</v>
      </c>
      <c r="II47">
        <f t="array" ref="II47">SUM(II$2:II$46)</f>
        <v>2.68</v>
      </c>
      <c r="IJ47">
        <f t="array" ref="IJ47">SUM(IJ$2:IJ$46)</f>
        <v>6.2400000000000011</v>
      </c>
      <c r="IK47">
        <f t="array" ref="IK47">SUM(IK$2:IK$46)</f>
        <v>0.28000000000000058</v>
      </c>
    </row>
    <row r="48" spans="1:245" x14ac:dyDescent="0.25">
      <c r="A48" s="101">
        <v>5</v>
      </c>
      <c r="B48" s="101">
        <v>7</v>
      </c>
      <c r="D48" s="103">
        <v>2</v>
      </c>
      <c r="E48" s="103">
        <v>7</v>
      </c>
      <c r="F48" s="103">
        <v>10</v>
      </c>
      <c r="G48" s="103"/>
      <c r="H48" s="103"/>
      <c r="GS48">
        <v>-0.15999999999999942</v>
      </c>
      <c r="GT48">
        <v>0.23999999999999974</v>
      </c>
      <c r="GU48">
        <v>4.0799999999999983</v>
      </c>
      <c r="GV48">
        <v>3.84</v>
      </c>
      <c r="GW48">
        <v>3.8800000000000003</v>
      </c>
      <c r="GX48">
        <v>6.6000000000000014</v>
      </c>
      <c r="GY48">
        <v>1.4800000000000006</v>
      </c>
      <c r="GZ48">
        <v>5.0000000000000018</v>
      </c>
      <c r="HA48">
        <v>1.4800000000000002</v>
      </c>
      <c r="HB48">
        <v>1.9199999999999995</v>
      </c>
      <c r="HC48">
        <v>-3.120000000000001</v>
      </c>
      <c r="HD48">
        <v>4.28</v>
      </c>
      <c r="HE48">
        <v>-0.64000000000000012</v>
      </c>
      <c r="HF48">
        <v>-1.6799999999999997</v>
      </c>
      <c r="HG48">
        <v>-1.3599999999999994</v>
      </c>
      <c r="HH48">
        <v>0.95999999999999974</v>
      </c>
      <c r="HI48">
        <v>3.08</v>
      </c>
      <c r="HJ48">
        <v>0</v>
      </c>
      <c r="HK48">
        <v>2.6000000000000005</v>
      </c>
      <c r="HL48">
        <v>3.5600000000000014</v>
      </c>
      <c r="HM48">
        <v>0.28000000000000047</v>
      </c>
      <c r="HN48">
        <v>0.64000000000000012</v>
      </c>
      <c r="HO48">
        <v>3.7599999999999993</v>
      </c>
      <c r="HP48">
        <v>3.4799999999999986</v>
      </c>
      <c r="HQ48">
        <v>-1</v>
      </c>
      <c r="HR48">
        <v>5.7999999999999989</v>
      </c>
      <c r="HS48">
        <v>-3.4399999999999995</v>
      </c>
      <c r="HT48">
        <v>-1.8400000000000003</v>
      </c>
      <c r="HU48">
        <v>4.32</v>
      </c>
      <c r="HV48">
        <v>1.0399999999999998</v>
      </c>
      <c r="HW48">
        <v>-2.16</v>
      </c>
      <c r="HX48">
        <v>-3.080000000000001</v>
      </c>
      <c r="HY48">
        <v>4.32</v>
      </c>
      <c r="HZ48">
        <v>4.2800000000000011</v>
      </c>
      <c r="IA48">
        <v>3.7600000000000002</v>
      </c>
      <c r="IB48">
        <v>0</v>
      </c>
      <c r="IC48">
        <v>3.120000000000001</v>
      </c>
      <c r="ID48">
        <v>3.4000000000000004</v>
      </c>
      <c r="IE48">
        <v>1.48</v>
      </c>
      <c r="IF48">
        <v>0.72000000000000042</v>
      </c>
      <c r="IG48">
        <v>3.4799999999999986</v>
      </c>
      <c r="IH48">
        <v>-0.43999999999999995</v>
      </c>
      <c r="II48">
        <v>2.68</v>
      </c>
      <c r="IJ48">
        <v>6.2400000000000011</v>
      </c>
      <c r="IK48">
        <v>0.28000000000000058</v>
      </c>
    </row>
    <row r="49" spans="1:30" x14ac:dyDescent="0.25">
      <c r="A49" s="101">
        <v>5</v>
      </c>
      <c r="B49" s="101">
        <v>8</v>
      </c>
      <c r="D49" s="103">
        <v>15</v>
      </c>
      <c r="E49" s="103">
        <v>25</v>
      </c>
      <c r="F49" s="103">
        <v>35</v>
      </c>
      <c r="G49" s="103"/>
      <c r="H49" s="103"/>
      <c r="P49" t="s">
        <v>132</v>
      </c>
      <c r="Q49" t="s">
        <v>81</v>
      </c>
      <c r="R49" t="s">
        <v>82</v>
      </c>
      <c r="S49" t="s">
        <v>83</v>
      </c>
      <c r="T49" t="s">
        <v>84</v>
      </c>
      <c r="U49" t="s">
        <v>85</v>
      </c>
      <c r="V49" t="s">
        <v>86</v>
      </c>
      <c r="W49" t="s">
        <v>87</v>
      </c>
      <c r="X49" t="s">
        <v>88</v>
      </c>
      <c r="Y49" t="s">
        <v>89</v>
      </c>
      <c r="Z49" t="s">
        <v>90</v>
      </c>
      <c r="AA49" t="s">
        <v>80</v>
      </c>
      <c r="AB49" t="s">
        <v>446</v>
      </c>
      <c r="AD49" t="s">
        <v>42</v>
      </c>
    </row>
    <row r="50" spans="1:30" x14ac:dyDescent="0.25">
      <c r="A50" s="101">
        <v>5</v>
      </c>
      <c r="B50" s="101">
        <v>9</v>
      </c>
      <c r="D50" s="103">
        <v>100</v>
      </c>
      <c r="E50" s="103">
        <v>300</v>
      </c>
      <c r="F50" s="103">
        <v>1000</v>
      </c>
      <c r="G50" s="103"/>
      <c r="H50" s="103"/>
      <c r="P50" t="s">
        <v>1</v>
      </c>
      <c r="Q50">
        <v>1</v>
      </c>
      <c r="R50">
        <v>-1</v>
      </c>
      <c r="S50">
        <v>1</v>
      </c>
      <c r="T50">
        <v>-1</v>
      </c>
      <c r="U50">
        <v>1</v>
      </c>
      <c r="V50">
        <v>1</v>
      </c>
      <c r="W50">
        <v>-1</v>
      </c>
      <c r="X50">
        <v>1</v>
      </c>
      <c r="Y50">
        <v>1</v>
      </c>
      <c r="Z50">
        <v>-1</v>
      </c>
      <c r="AA50">
        <f>AVERAGE($Q$50:$Z$50)</f>
        <v>0.2</v>
      </c>
      <c r="AB50" t="s">
        <v>52</v>
      </c>
      <c r="AC50">
        <f>VARP($Q$95:$Z$95)</f>
        <v>0.17548641975308643</v>
      </c>
      <c r="AD50">
        <v>0.18151356652500819</v>
      </c>
    </row>
    <row r="51" spans="1:30" x14ac:dyDescent="0.25">
      <c r="A51" s="101">
        <v>5</v>
      </c>
      <c r="B51" s="101">
        <v>10</v>
      </c>
      <c r="D51" s="103">
        <v>10</v>
      </c>
      <c r="E51" s="103">
        <v>50</v>
      </c>
      <c r="F51" s="103">
        <v>100</v>
      </c>
      <c r="G51" s="103"/>
      <c r="H51" s="103"/>
      <c r="P51" t="s">
        <v>2</v>
      </c>
      <c r="Q51">
        <v>1</v>
      </c>
      <c r="R51">
        <v>-1</v>
      </c>
      <c r="S51">
        <v>1</v>
      </c>
      <c r="T51">
        <v>-1</v>
      </c>
      <c r="U51">
        <v>1</v>
      </c>
      <c r="V51">
        <v>1</v>
      </c>
      <c r="W51">
        <v>1</v>
      </c>
      <c r="X51">
        <v>-1</v>
      </c>
      <c r="Y51">
        <v>1</v>
      </c>
      <c r="Z51">
        <v>1</v>
      </c>
      <c r="AA51">
        <f>AVERAGE($Q$51:$Z$51)</f>
        <v>0.4</v>
      </c>
      <c r="AB51" t="s">
        <v>54</v>
      </c>
      <c r="AC51">
        <f>VARP($AA$50:$AA$94)</f>
        <v>6.5461728395061758E-2</v>
      </c>
      <c r="AD51">
        <v>6.7710035959463913E-2</v>
      </c>
    </row>
    <row r="52" spans="1:30" x14ac:dyDescent="0.25">
      <c r="A52" s="101">
        <v>6</v>
      </c>
      <c r="B52" s="101">
        <v>1</v>
      </c>
      <c r="D52" s="103">
        <v>100</v>
      </c>
      <c r="E52" s="103">
        <v>500</v>
      </c>
      <c r="F52" s="103">
        <v>900</v>
      </c>
      <c r="G52" s="103"/>
      <c r="H52" s="103"/>
      <c r="P52" t="s">
        <v>3</v>
      </c>
      <c r="Q52">
        <v>1</v>
      </c>
      <c r="R52">
        <v>1</v>
      </c>
      <c r="S52">
        <v>-1</v>
      </c>
      <c r="T52">
        <v>-1</v>
      </c>
      <c r="U52">
        <v>1</v>
      </c>
      <c r="V52">
        <v>1</v>
      </c>
      <c r="W52">
        <v>-1</v>
      </c>
      <c r="X52">
        <v>-1</v>
      </c>
      <c r="Y52">
        <v>-1</v>
      </c>
      <c r="Z52">
        <v>-1</v>
      </c>
      <c r="AA52">
        <f>AVERAGE($Q$52:$Z$52)</f>
        <v>-0.2</v>
      </c>
      <c r="AB52" t="s">
        <v>57</v>
      </c>
      <c r="AC52">
        <f>VARP($Q$50:$Z$94)</f>
        <v>0.96679506172839502</v>
      </c>
    </row>
    <row r="53" spans="1:30" x14ac:dyDescent="0.25">
      <c r="A53" s="101">
        <v>6</v>
      </c>
      <c r="B53" s="101">
        <v>2</v>
      </c>
      <c r="D53" s="103">
        <v>10</v>
      </c>
      <c r="E53" s="103">
        <v>25</v>
      </c>
      <c r="F53" s="103">
        <v>41</v>
      </c>
      <c r="G53" s="103"/>
      <c r="H53" s="103"/>
      <c r="P53" t="s">
        <v>4</v>
      </c>
      <c r="Q53">
        <v>-1</v>
      </c>
      <c r="R53">
        <v>1</v>
      </c>
      <c r="S53">
        <v>1</v>
      </c>
      <c r="T53">
        <v>-1</v>
      </c>
      <c r="U53">
        <v>1</v>
      </c>
      <c r="V53">
        <v>1</v>
      </c>
      <c r="W53">
        <v>1</v>
      </c>
      <c r="X53">
        <v>-1</v>
      </c>
      <c r="Y53">
        <v>1</v>
      </c>
      <c r="Z53">
        <v>1</v>
      </c>
      <c r="AA53">
        <f>AVERAGE($Q$53:$Z$53)</f>
        <v>0.4</v>
      </c>
      <c r="AB53" t="s">
        <v>76</v>
      </c>
      <c r="AC53">
        <f>AVERAGE($Q$50:$Z$94)</f>
        <v>0.18222222222222223</v>
      </c>
    </row>
    <row r="54" spans="1:30" x14ac:dyDescent="0.25">
      <c r="A54" s="101">
        <v>6</v>
      </c>
      <c r="B54" s="101">
        <v>3</v>
      </c>
      <c r="D54" s="103">
        <v>200</v>
      </c>
      <c r="E54" s="103">
        <v>300</v>
      </c>
      <c r="F54" s="103">
        <v>500</v>
      </c>
      <c r="G54" s="103"/>
      <c r="H54" s="103"/>
      <c r="P54" t="s">
        <v>5</v>
      </c>
      <c r="Q54">
        <v>-1</v>
      </c>
      <c r="R54">
        <v>1</v>
      </c>
      <c r="S54">
        <v>-1</v>
      </c>
      <c r="T54">
        <v>1</v>
      </c>
      <c r="U54">
        <v>1</v>
      </c>
      <c r="V54">
        <v>1</v>
      </c>
      <c r="W54">
        <v>1</v>
      </c>
      <c r="X54">
        <v>-1</v>
      </c>
      <c r="Y54">
        <v>-1</v>
      </c>
      <c r="Z54">
        <v>1</v>
      </c>
      <c r="AA54">
        <f>AVERAGE($Q$54:$Z$54)</f>
        <v>0.2</v>
      </c>
      <c r="AB54" t="s">
        <v>216</v>
      </c>
      <c r="AC54">
        <f>AC53*450</f>
        <v>82</v>
      </c>
    </row>
    <row r="55" spans="1:30" x14ac:dyDescent="0.25">
      <c r="A55" s="101">
        <v>6</v>
      </c>
      <c r="B55" s="101">
        <v>4</v>
      </c>
      <c r="D55" s="103">
        <v>100</v>
      </c>
      <c r="E55" s="103">
        <v>1000</v>
      </c>
      <c r="F55" s="103">
        <v>10000</v>
      </c>
      <c r="G55" s="103"/>
      <c r="H55" s="103"/>
      <c r="P55" t="s">
        <v>6</v>
      </c>
      <c r="Q55">
        <v>-1</v>
      </c>
      <c r="R55">
        <v>1</v>
      </c>
      <c r="S55">
        <v>-1</v>
      </c>
      <c r="T55">
        <v>-1</v>
      </c>
      <c r="U55">
        <v>-1</v>
      </c>
      <c r="V55">
        <v>1</v>
      </c>
      <c r="W55">
        <v>-1</v>
      </c>
      <c r="X55">
        <v>1</v>
      </c>
      <c r="Y55">
        <v>-1</v>
      </c>
      <c r="Z55">
        <v>1</v>
      </c>
      <c r="AA55">
        <f>AVERAGE($Q$55:$Z$55)</f>
        <v>-0.2</v>
      </c>
      <c r="AB55" t="s">
        <v>220</v>
      </c>
      <c r="AC55">
        <f>(AC53+1)/2</f>
        <v>0.59111111111111114</v>
      </c>
    </row>
    <row r="56" spans="1:30" x14ac:dyDescent="0.25">
      <c r="A56" s="101">
        <v>6</v>
      </c>
      <c r="B56" s="101">
        <v>5</v>
      </c>
      <c r="D56" s="103">
        <v>1000</v>
      </c>
      <c r="E56" s="103">
        <v>1000000</v>
      </c>
      <c r="F56" s="103">
        <v>1000000000</v>
      </c>
      <c r="G56" s="103"/>
      <c r="H56" s="103"/>
      <c r="P56" t="s">
        <v>7</v>
      </c>
      <c r="Q56">
        <v>1</v>
      </c>
      <c r="R56">
        <v>1</v>
      </c>
      <c r="S56">
        <v>-1</v>
      </c>
      <c r="T56">
        <v>1</v>
      </c>
      <c r="U56">
        <v>1</v>
      </c>
      <c r="V56">
        <v>1</v>
      </c>
      <c r="W56">
        <v>-1</v>
      </c>
      <c r="X56">
        <v>-1</v>
      </c>
      <c r="Y56">
        <v>1</v>
      </c>
      <c r="Z56">
        <v>1</v>
      </c>
      <c r="AA56">
        <f>AVERAGE($Q$56:$Z$56)</f>
        <v>0.4</v>
      </c>
      <c r="AB56" t="s">
        <v>373</v>
      </c>
      <c r="AC56">
        <f>(AC55-(1-AC55))^2</f>
        <v>3.3204938271604964E-2</v>
      </c>
    </row>
    <row r="57" spans="1:30" x14ac:dyDescent="0.25">
      <c r="A57" s="101">
        <v>6</v>
      </c>
      <c r="B57" s="101">
        <v>6</v>
      </c>
      <c r="D57" s="103">
        <v>10</v>
      </c>
      <c r="E57" s="103">
        <v>50</v>
      </c>
      <c r="F57" s="103">
        <v>100</v>
      </c>
      <c r="G57" s="103"/>
      <c r="H57" s="103"/>
      <c r="P57" t="s">
        <v>8</v>
      </c>
      <c r="Q57">
        <v>-1</v>
      </c>
      <c r="R57">
        <v>-1</v>
      </c>
      <c r="S57">
        <v>-1</v>
      </c>
      <c r="T57">
        <v>-1</v>
      </c>
      <c r="U57">
        <v>1</v>
      </c>
      <c r="V57">
        <v>1</v>
      </c>
      <c r="W57">
        <v>1</v>
      </c>
      <c r="X57">
        <v>1</v>
      </c>
      <c r="Y57">
        <v>-1</v>
      </c>
      <c r="Z57">
        <v>1</v>
      </c>
      <c r="AA57">
        <f>AVERAGE($Q$57:$Z$57)</f>
        <v>0</v>
      </c>
    </row>
    <row r="58" spans="1:30" x14ac:dyDescent="0.25">
      <c r="A58" s="101">
        <v>6</v>
      </c>
      <c r="B58" s="101">
        <v>7</v>
      </c>
      <c r="D58" s="103">
        <v>10</v>
      </c>
      <c r="E58" s="103">
        <v>100</v>
      </c>
      <c r="F58" s="103">
        <v>500</v>
      </c>
      <c r="G58" s="103"/>
      <c r="H58" s="103"/>
      <c r="P58" t="s">
        <v>9</v>
      </c>
      <c r="Q58">
        <v>-1</v>
      </c>
      <c r="R58">
        <v>1</v>
      </c>
      <c r="S58">
        <v>-1</v>
      </c>
      <c r="T58">
        <v>-1</v>
      </c>
      <c r="U58">
        <v>1</v>
      </c>
      <c r="V58">
        <v>1</v>
      </c>
      <c r="W58">
        <v>1</v>
      </c>
      <c r="X58">
        <v>-1</v>
      </c>
      <c r="Y58">
        <v>-1</v>
      </c>
      <c r="Z58">
        <v>1</v>
      </c>
      <c r="AA58">
        <f>AVERAGE($Q$58:$Z$58)</f>
        <v>0</v>
      </c>
    </row>
    <row r="59" spans="1:30" x14ac:dyDescent="0.25">
      <c r="A59" s="101">
        <v>6</v>
      </c>
      <c r="B59" s="101">
        <v>8</v>
      </c>
      <c r="D59" s="103">
        <v>10</v>
      </c>
      <c r="E59" s="103">
        <v>20</v>
      </c>
      <c r="F59" s="103">
        <v>35</v>
      </c>
      <c r="G59" s="103"/>
      <c r="H59" s="103"/>
      <c r="P59" t="s">
        <v>10</v>
      </c>
      <c r="Q59">
        <v>-1</v>
      </c>
      <c r="R59">
        <v>-1</v>
      </c>
      <c r="S59">
        <v>-1</v>
      </c>
      <c r="T59">
        <v>-1</v>
      </c>
      <c r="U59">
        <v>1</v>
      </c>
      <c r="V59">
        <v>1</v>
      </c>
      <c r="W59">
        <v>-1</v>
      </c>
      <c r="X59">
        <v>-1</v>
      </c>
      <c r="Y59">
        <v>1</v>
      </c>
      <c r="Z59">
        <v>1</v>
      </c>
      <c r="AA59">
        <f>AVERAGE($Q$59:$Z$59)</f>
        <v>-0.2</v>
      </c>
    </row>
    <row r="60" spans="1:30" x14ac:dyDescent="0.25">
      <c r="A60" s="101">
        <v>6</v>
      </c>
      <c r="B60" s="101">
        <v>9</v>
      </c>
      <c r="D60" s="103">
        <v>100</v>
      </c>
      <c r="E60" s="103">
        <v>200</v>
      </c>
      <c r="F60" s="103">
        <v>300</v>
      </c>
      <c r="G60" s="103"/>
      <c r="H60" s="103"/>
      <c r="P60" t="s">
        <v>11</v>
      </c>
      <c r="Q60">
        <v>-1</v>
      </c>
      <c r="R60">
        <v>1</v>
      </c>
      <c r="S60">
        <v>-1</v>
      </c>
      <c r="T60">
        <v>-1</v>
      </c>
      <c r="U60">
        <v>1</v>
      </c>
      <c r="V60">
        <v>1</v>
      </c>
      <c r="W60">
        <v>1</v>
      </c>
      <c r="X60">
        <v>-1</v>
      </c>
      <c r="Y60">
        <v>-1</v>
      </c>
      <c r="Z60">
        <v>1</v>
      </c>
      <c r="AA60">
        <f>AVERAGE($Q$60:$Z$60)</f>
        <v>0</v>
      </c>
    </row>
    <row r="61" spans="1:30" x14ac:dyDescent="0.25">
      <c r="A61" s="101">
        <v>6</v>
      </c>
      <c r="B61" s="101">
        <v>10</v>
      </c>
      <c r="D61" s="103">
        <v>100</v>
      </c>
      <c r="E61" s="103">
        <v>150</v>
      </c>
      <c r="F61" s="103">
        <v>200</v>
      </c>
      <c r="G61" s="103"/>
      <c r="H61" s="103"/>
      <c r="P61" t="s">
        <v>12</v>
      </c>
      <c r="Q61">
        <v>-1</v>
      </c>
      <c r="R61">
        <v>1</v>
      </c>
      <c r="S61">
        <v>1</v>
      </c>
      <c r="T61">
        <v>-1</v>
      </c>
      <c r="U61">
        <v>1</v>
      </c>
      <c r="V61">
        <v>1</v>
      </c>
      <c r="W61">
        <v>-1</v>
      </c>
      <c r="X61">
        <v>-1</v>
      </c>
      <c r="Y61">
        <v>1</v>
      </c>
      <c r="Z61">
        <v>1</v>
      </c>
      <c r="AA61">
        <f>AVERAGE($Q$61:$Z$61)</f>
        <v>0.2</v>
      </c>
    </row>
    <row r="62" spans="1:30" x14ac:dyDescent="0.25">
      <c r="A62" s="101">
        <v>7</v>
      </c>
      <c r="B62" s="101">
        <v>1</v>
      </c>
      <c r="D62" s="103">
        <v>0.1</v>
      </c>
      <c r="E62" s="103">
        <v>10</v>
      </c>
      <c r="F62" s="103">
        <v>100</v>
      </c>
      <c r="G62" s="103"/>
      <c r="H62" s="103"/>
      <c r="P62" t="s">
        <v>13</v>
      </c>
      <c r="Q62">
        <v>-1</v>
      </c>
      <c r="R62">
        <v>1</v>
      </c>
      <c r="S62">
        <v>1</v>
      </c>
      <c r="T62">
        <v>-1</v>
      </c>
      <c r="U62">
        <v>1</v>
      </c>
      <c r="V62">
        <v>1</v>
      </c>
      <c r="W62">
        <v>-1</v>
      </c>
      <c r="X62">
        <v>-1</v>
      </c>
      <c r="Y62">
        <v>1</v>
      </c>
      <c r="Z62">
        <v>1</v>
      </c>
      <c r="AA62">
        <f>AVERAGE($Q$62:$Z$62)</f>
        <v>0.2</v>
      </c>
    </row>
    <row r="63" spans="1:30" x14ac:dyDescent="0.25">
      <c r="A63" s="101">
        <v>7</v>
      </c>
      <c r="B63" s="101">
        <v>2</v>
      </c>
      <c r="D63" s="103">
        <v>1</v>
      </c>
      <c r="E63" s="103">
        <v>8</v>
      </c>
      <c r="F63" s="103">
        <v>10</v>
      </c>
      <c r="G63" s="103"/>
      <c r="H63" s="103"/>
      <c r="P63" t="s">
        <v>14</v>
      </c>
      <c r="Q63">
        <v>-1</v>
      </c>
      <c r="R63">
        <v>1</v>
      </c>
      <c r="S63">
        <v>1</v>
      </c>
      <c r="T63">
        <v>-1</v>
      </c>
      <c r="U63">
        <v>1</v>
      </c>
      <c r="V63">
        <v>1</v>
      </c>
      <c r="W63">
        <v>-1</v>
      </c>
      <c r="X63">
        <v>-1</v>
      </c>
      <c r="Y63">
        <v>1</v>
      </c>
      <c r="Z63">
        <v>1</v>
      </c>
      <c r="AA63">
        <f>AVERAGE($Q$63:$Z$63)</f>
        <v>0.2</v>
      </c>
    </row>
    <row r="64" spans="1:30" x14ac:dyDescent="0.25">
      <c r="A64" s="101">
        <v>7</v>
      </c>
      <c r="B64" s="101">
        <v>3</v>
      </c>
      <c r="D64" s="103">
        <v>50</v>
      </c>
      <c r="E64" s="103">
        <v>60</v>
      </c>
      <c r="F64" s="103">
        <v>100</v>
      </c>
      <c r="G64" s="103"/>
      <c r="H64" s="103"/>
      <c r="P64" t="s">
        <v>15</v>
      </c>
      <c r="Q64">
        <v>1</v>
      </c>
      <c r="R64">
        <v>1</v>
      </c>
      <c r="S64">
        <v>-1</v>
      </c>
      <c r="T64">
        <v>-1</v>
      </c>
      <c r="U64">
        <v>1</v>
      </c>
      <c r="V64">
        <v>1</v>
      </c>
      <c r="W64">
        <v>-1</v>
      </c>
      <c r="X64">
        <v>-1</v>
      </c>
      <c r="Y64">
        <v>1</v>
      </c>
      <c r="Z64">
        <v>1</v>
      </c>
      <c r="AA64">
        <f>AVERAGE($Q$64:$Z$64)</f>
        <v>0.2</v>
      </c>
    </row>
    <row r="65" spans="1:27" x14ac:dyDescent="0.25">
      <c r="A65" s="101">
        <v>7</v>
      </c>
      <c r="B65" s="101">
        <v>4</v>
      </c>
      <c r="D65" s="103">
        <v>1</v>
      </c>
      <c r="E65" s="103">
        <v>2</v>
      </c>
      <c r="F65" s="103">
        <v>3</v>
      </c>
      <c r="G65" s="103"/>
      <c r="H65" s="103"/>
      <c r="P65" t="s">
        <v>16</v>
      </c>
      <c r="Q65">
        <v>1</v>
      </c>
      <c r="R65">
        <v>1</v>
      </c>
      <c r="S65">
        <v>1</v>
      </c>
      <c r="T65">
        <v>-1</v>
      </c>
      <c r="U65">
        <v>1</v>
      </c>
      <c r="V65">
        <v>1</v>
      </c>
      <c r="W65">
        <v>-1</v>
      </c>
      <c r="X65">
        <v>-1</v>
      </c>
      <c r="Y65">
        <v>-1</v>
      </c>
      <c r="Z65">
        <v>1</v>
      </c>
      <c r="AA65">
        <f>AVERAGE($Q$65:$Z$65)</f>
        <v>0.2</v>
      </c>
    </row>
    <row r="66" spans="1:27" x14ac:dyDescent="0.25">
      <c r="A66" s="101">
        <v>7</v>
      </c>
      <c r="B66" s="101">
        <v>5</v>
      </c>
      <c r="D66" s="103">
        <v>1</v>
      </c>
      <c r="E66" s="103">
        <v>1.1000000000000001</v>
      </c>
      <c r="F66" s="103">
        <v>10</v>
      </c>
      <c r="G66" s="103"/>
      <c r="H66" s="103"/>
      <c r="P66" t="s">
        <v>17</v>
      </c>
      <c r="Q66">
        <v>-1</v>
      </c>
      <c r="R66">
        <v>1</v>
      </c>
      <c r="S66">
        <v>-1</v>
      </c>
      <c r="T66">
        <v>1</v>
      </c>
      <c r="U66">
        <v>1</v>
      </c>
      <c r="V66">
        <v>1</v>
      </c>
      <c r="W66">
        <v>-1</v>
      </c>
      <c r="X66">
        <v>-1</v>
      </c>
      <c r="Y66">
        <v>1</v>
      </c>
      <c r="Z66">
        <v>1</v>
      </c>
      <c r="AA66">
        <f>AVERAGE($Q$66:$Z$66)</f>
        <v>0.2</v>
      </c>
    </row>
    <row r="67" spans="1:27" x14ac:dyDescent="0.25">
      <c r="A67" s="101">
        <v>7</v>
      </c>
      <c r="B67" s="101">
        <v>6</v>
      </c>
      <c r="D67" s="103">
        <v>50</v>
      </c>
      <c r="E67" s="103">
        <v>100</v>
      </c>
      <c r="F67" s="103">
        <v>300</v>
      </c>
      <c r="G67" s="103"/>
      <c r="H67" s="103"/>
      <c r="P67" t="s">
        <v>18</v>
      </c>
      <c r="Q67">
        <v>1</v>
      </c>
      <c r="R67">
        <v>1</v>
      </c>
      <c r="S67">
        <v>-1</v>
      </c>
      <c r="T67">
        <v>-1</v>
      </c>
      <c r="U67">
        <v>1</v>
      </c>
      <c r="V67">
        <v>1</v>
      </c>
      <c r="W67">
        <v>1</v>
      </c>
      <c r="X67">
        <v>1</v>
      </c>
      <c r="Y67">
        <v>-1</v>
      </c>
      <c r="Z67">
        <v>1</v>
      </c>
      <c r="AA67">
        <f>AVERAGE($Q$67:$Z$67)</f>
        <v>0.4</v>
      </c>
    </row>
    <row r="68" spans="1:27" x14ac:dyDescent="0.25">
      <c r="A68" s="101">
        <v>7</v>
      </c>
      <c r="B68" s="101">
        <v>7</v>
      </c>
      <c r="D68" s="103">
        <v>100</v>
      </c>
      <c r="E68" s="103">
        <v>1000</v>
      </c>
      <c r="F68" s="103">
        <v>2000</v>
      </c>
      <c r="G68" s="103"/>
      <c r="H68" s="103"/>
      <c r="P68" t="s">
        <v>19</v>
      </c>
      <c r="Q68">
        <v>-1</v>
      </c>
      <c r="R68">
        <v>-1</v>
      </c>
      <c r="S68">
        <v>-1</v>
      </c>
      <c r="T68">
        <v>1</v>
      </c>
      <c r="U68">
        <v>1</v>
      </c>
      <c r="V68">
        <v>-1</v>
      </c>
      <c r="W68">
        <v>1</v>
      </c>
      <c r="X68">
        <v>1</v>
      </c>
      <c r="Y68">
        <v>1</v>
      </c>
      <c r="Z68">
        <v>1</v>
      </c>
      <c r="AA68">
        <f>AVERAGE($Q$68:$Z$68)</f>
        <v>0.2</v>
      </c>
    </row>
    <row r="69" spans="1:27" x14ac:dyDescent="0.25">
      <c r="A69" s="101">
        <v>7</v>
      </c>
      <c r="B69" s="101">
        <v>8</v>
      </c>
      <c r="D69" s="103">
        <v>5</v>
      </c>
      <c r="E69" s="103">
        <v>45</v>
      </c>
      <c r="F69" s="103">
        <v>85</v>
      </c>
      <c r="G69" s="103"/>
      <c r="H69" s="103"/>
      <c r="P69" t="s">
        <v>20</v>
      </c>
      <c r="Q69">
        <v>-1</v>
      </c>
      <c r="R69">
        <v>1</v>
      </c>
      <c r="S69">
        <v>1</v>
      </c>
      <c r="T69">
        <v>-1</v>
      </c>
      <c r="U69">
        <v>1</v>
      </c>
      <c r="V69">
        <v>1</v>
      </c>
      <c r="W69">
        <v>-1</v>
      </c>
      <c r="X69">
        <v>-1</v>
      </c>
      <c r="Y69">
        <v>1</v>
      </c>
      <c r="Z69">
        <v>1</v>
      </c>
      <c r="AA69">
        <f>AVERAGE($Q$69:$Z$69)</f>
        <v>0.2</v>
      </c>
    </row>
    <row r="70" spans="1:27" x14ac:dyDescent="0.25">
      <c r="A70" s="101">
        <v>7</v>
      </c>
      <c r="B70" s="101">
        <v>9</v>
      </c>
      <c r="D70" s="103">
        <v>20</v>
      </c>
      <c r="E70" s="103">
        <v>30</v>
      </c>
      <c r="F70" s="103">
        <v>100</v>
      </c>
      <c r="G70" s="103"/>
      <c r="H70" s="103"/>
      <c r="P70" t="s">
        <v>21</v>
      </c>
      <c r="Q70">
        <v>-1</v>
      </c>
      <c r="R70">
        <v>-1</v>
      </c>
      <c r="S70">
        <v>1</v>
      </c>
      <c r="T70">
        <v>1</v>
      </c>
      <c r="U70">
        <v>-1</v>
      </c>
      <c r="V70">
        <v>1</v>
      </c>
      <c r="W70">
        <v>1</v>
      </c>
      <c r="X70">
        <v>1</v>
      </c>
      <c r="Y70">
        <v>1</v>
      </c>
      <c r="Z70">
        <v>1</v>
      </c>
      <c r="AA70">
        <f>AVERAGE($Q$70:$Z$70)</f>
        <v>0.4</v>
      </c>
    </row>
    <row r="71" spans="1:27" x14ac:dyDescent="0.25">
      <c r="A71" s="101">
        <v>7</v>
      </c>
      <c r="B71" s="101">
        <v>10</v>
      </c>
      <c r="D71" s="103">
        <v>30</v>
      </c>
      <c r="E71" s="103">
        <v>50</v>
      </c>
      <c r="F71" s="103">
        <v>80</v>
      </c>
      <c r="G71" s="103"/>
      <c r="H71" s="103"/>
      <c r="P71" t="s">
        <v>22</v>
      </c>
      <c r="Q71">
        <v>1</v>
      </c>
      <c r="R71">
        <v>-1</v>
      </c>
      <c r="S71">
        <v>-1</v>
      </c>
      <c r="T71">
        <v>1</v>
      </c>
      <c r="U71">
        <v>-1</v>
      </c>
      <c r="V71">
        <v>1</v>
      </c>
      <c r="W71">
        <v>-1</v>
      </c>
      <c r="X71">
        <v>1</v>
      </c>
      <c r="Y71">
        <v>1</v>
      </c>
      <c r="Z71">
        <v>1</v>
      </c>
      <c r="AA71">
        <f>AVERAGE($Q$71:$Z$71)</f>
        <v>0.2</v>
      </c>
    </row>
    <row r="72" spans="1:27" x14ac:dyDescent="0.25">
      <c r="A72" s="101">
        <v>8</v>
      </c>
      <c r="B72" s="101">
        <v>1</v>
      </c>
      <c r="D72" s="103">
        <v>100</v>
      </c>
      <c r="E72" s="103">
        <v>300</v>
      </c>
      <c r="F72" s="103">
        <v>2000</v>
      </c>
      <c r="G72" s="103"/>
      <c r="H72" s="103"/>
      <c r="P72" t="s">
        <v>23</v>
      </c>
      <c r="Q72">
        <v>-1</v>
      </c>
      <c r="R72">
        <v>1</v>
      </c>
      <c r="S72">
        <v>-1</v>
      </c>
      <c r="T72">
        <v>-1</v>
      </c>
      <c r="U72">
        <v>1</v>
      </c>
      <c r="V72">
        <v>-1</v>
      </c>
      <c r="W72">
        <v>-1</v>
      </c>
      <c r="X72">
        <v>-1</v>
      </c>
      <c r="Y72">
        <v>1</v>
      </c>
      <c r="Z72">
        <v>1</v>
      </c>
      <c r="AA72">
        <f>AVERAGE($Q$72:$Z$72)</f>
        <v>-0.2</v>
      </c>
    </row>
    <row r="73" spans="1:27" x14ac:dyDescent="0.25">
      <c r="A73" s="101">
        <v>8</v>
      </c>
      <c r="B73" s="101">
        <v>2</v>
      </c>
      <c r="D73" s="103">
        <v>20</v>
      </c>
      <c r="E73" s="103">
        <v>50</v>
      </c>
      <c r="F73" s="103">
        <v>80</v>
      </c>
      <c r="G73" s="103"/>
      <c r="H73" s="103"/>
      <c r="P73" t="s">
        <v>24</v>
      </c>
      <c r="Q73">
        <v>-1</v>
      </c>
      <c r="R73">
        <v>1</v>
      </c>
      <c r="S73">
        <v>-1</v>
      </c>
      <c r="T73">
        <v>1</v>
      </c>
      <c r="U73">
        <v>-1</v>
      </c>
      <c r="V73">
        <v>1</v>
      </c>
      <c r="W73">
        <v>-1</v>
      </c>
      <c r="X73">
        <v>-1</v>
      </c>
      <c r="Y73">
        <v>-1</v>
      </c>
      <c r="Z73">
        <v>1</v>
      </c>
      <c r="AA73">
        <f>AVERAGE($Q$73:$Z$73)</f>
        <v>-0.2</v>
      </c>
    </row>
    <row r="74" spans="1:27" x14ac:dyDescent="0.25">
      <c r="A74" s="101">
        <v>8</v>
      </c>
      <c r="B74" s="101">
        <v>3</v>
      </c>
      <c r="D74" s="103">
        <v>50</v>
      </c>
      <c r="E74" s="103">
        <v>60</v>
      </c>
      <c r="F74" s="103">
        <v>100</v>
      </c>
      <c r="G74" s="103"/>
      <c r="H74" s="103"/>
      <c r="P74" t="s">
        <v>25</v>
      </c>
      <c r="Q74">
        <v>1</v>
      </c>
      <c r="R74">
        <v>-1</v>
      </c>
      <c r="S74">
        <v>1</v>
      </c>
      <c r="T74">
        <v>-1</v>
      </c>
      <c r="U74">
        <v>1</v>
      </c>
      <c r="V74">
        <v>1</v>
      </c>
      <c r="W74">
        <v>1</v>
      </c>
      <c r="X74">
        <v>-1</v>
      </c>
      <c r="Y74">
        <v>1</v>
      </c>
      <c r="Z74">
        <v>1</v>
      </c>
      <c r="AA74">
        <f>AVERAGE($Q$74:$Z$74)</f>
        <v>0.4</v>
      </c>
    </row>
    <row r="75" spans="1:27" x14ac:dyDescent="0.25">
      <c r="A75" s="101">
        <v>8</v>
      </c>
      <c r="B75" s="101">
        <v>4</v>
      </c>
      <c r="D75" s="103">
        <v>10</v>
      </c>
      <c r="E75" s="103">
        <v>50</v>
      </c>
      <c r="F75" s="103">
        <v>500</v>
      </c>
      <c r="G75" s="103"/>
      <c r="H75" s="103"/>
      <c r="P75" t="s">
        <v>26</v>
      </c>
      <c r="Q75">
        <v>-1</v>
      </c>
      <c r="R75">
        <v>1</v>
      </c>
      <c r="S75">
        <v>-1</v>
      </c>
      <c r="T75">
        <v>1</v>
      </c>
      <c r="U75">
        <v>-1</v>
      </c>
      <c r="V75">
        <v>1</v>
      </c>
      <c r="W75">
        <v>-1</v>
      </c>
      <c r="X75">
        <v>-1</v>
      </c>
      <c r="Y75">
        <v>-1</v>
      </c>
      <c r="Z75">
        <v>1</v>
      </c>
      <c r="AA75">
        <f>AVERAGE($Q$75:$Z$75)</f>
        <v>-0.2</v>
      </c>
    </row>
    <row r="76" spans="1:27" x14ac:dyDescent="0.25">
      <c r="A76" s="101">
        <v>8</v>
      </c>
      <c r="B76" s="101">
        <v>5</v>
      </c>
      <c r="D76" s="103">
        <v>1</v>
      </c>
      <c r="E76" s="103">
        <v>2</v>
      </c>
      <c r="F76" s="103">
        <v>50</v>
      </c>
      <c r="G76" s="103"/>
      <c r="H76" s="103"/>
      <c r="P76" t="s">
        <v>27</v>
      </c>
      <c r="Q76">
        <v>1</v>
      </c>
      <c r="R76">
        <v>1</v>
      </c>
      <c r="S76">
        <v>1</v>
      </c>
      <c r="T76">
        <v>1</v>
      </c>
      <c r="U76">
        <v>-1</v>
      </c>
      <c r="V76">
        <v>1</v>
      </c>
      <c r="W76">
        <v>-1</v>
      </c>
      <c r="X76">
        <v>1</v>
      </c>
      <c r="Y76">
        <v>1</v>
      </c>
      <c r="Z76">
        <v>1</v>
      </c>
      <c r="AA76">
        <f>AVERAGE($Q$76:$Z$76)</f>
        <v>0.6</v>
      </c>
    </row>
    <row r="77" spans="1:27" x14ac:dyDescent="0.25">
      <c r="A77" s="101">
        <v>8</v>
      </c>
      <c r="B77" s="101">
        <v>6</v>
      </c>
      <c r="D77" s="103">
        <v>1</v>
      </c>
      <c r="E77" s="103">
        <v>900</v>
      </c>
      <c r="F77" s="103">
        <v>1200</v>
      </c>
      <c r="G77" s="103"/>
      <c r="H77" s="103"/>
      <c r="P77" t="s">
        <v>28</v>
      </c>
      <c r="Q77">
        <v>-1</v>
      </c>
      <c r="R77">
        <v>1</v>
      </c>
      <c r="S77">
        <v>1</v>
      </c>
      <c r="T77">
        <v>1</v>
      </c>
      <c r="U77">
        <v>1</v>
      </c>
      <c r="V77">
        <v>1</v>
      </c>
      <c r="W77">
        <v>-1</v>
      </c>
      <c r="X77">
        <v>-1</v>
      </c>
      <c r="Y77">
        <v>1</v>
      </c>
      <c r="Z77">
        <v>1</v>
      </c>
      <c r="AA77">
        <f>AVERAGE($Q$77:$Z$77)</f>
        <v>0.4</v>
      </c>
    </row>
    <row r="78" spans="1:27" x14ac:dyDescent="0.25">
      <c r="A78" s="101">
        <v>8</v>
      </c>
      <c r="B78" s="101">
        <v>7</v>
      </c>
      <c r="D78" s="103">
        <v>1</v>
      </c>
      <c r="E78" s="103">
        <v>10</v>
      </c>
      <c r="F78" s="103">
        <v>20</v>
      </c>
      <c r="G78" s="103"/>
      <c r="H78" s="103"/>
      <c r="P78" t="s">
        <v>29</v>
      </c>
      <c r="Q78">
        <v>-1</v>
      </c>
      <c r="R78">
        <v>1</v>
      </c>
      <c r="S78">
        <v>1</v>
      </c>
      <c r="T78">
        <v>1</v>
      </c>
      <c r="U78">
        <v>-1</v>
      </c>
      <c r="V78">
        <v>1</v>
      </c>
      <c r="W78">
        <v>1</v>
      </c>
      <c r="X78">
        <v>-1</v>
      </c>
      <c r="Y78">
        <v>1</v>
      </c>
      <c r="Z78">
        <v>1</v>
      </c>
      <c r="AA78">
        <f>AVERAGE($Q$78:$Z$78)</f>
        <v>0.4</v>
      </c>
    </row>
    <row r="79" spans="1:27" x14ac:dyDescent="0.25">
      <c r="A79" s="101">
        <v>8</v>
      </c>
      <c r="B79" s="101">
        <v>8</v>
      </c>
      <c r="D79" s="103">
        <v>5</v>
      </c>
      <c r="E79" s="103">
        <v>20</v>
      </c>
      <c r="F79" s="103">
        <v>40</v>
      </c>
      <c r="G79" s="103"/>
      <c r="H79" s="103"/>
      <c r="P79" t="s">
        <v>30</v>
      </c>
      <c r="Q79">
        <v>-1</v>
      </c>
      <c r="R79">
        <v>1</v>
      </c>
      <c r="S79">
        <v>1</v>
      </c>
      <c r="T79">
        <v>1</v>
      </c>
      <c r="U79">
        <v>-1</v>
      </c>
      <c r="V79">
        <v>1</v>
      </c>
      <c r="W79">
        <v>1</v>
      </c>
      <c r="X79">
        <v>-1</v>
      </c>
      <c r="Y79">
        <v>1</v>
      </c>
      <c r="Z79">
        <v>-1</v>
      </c>
      <c r="AA79">
        <f>AVERAGE($Q$79:$Z$79)</f>
        <v>0.2</v>
      </c>
    </row>
    <row r="80" spans="1:27" x14ac:dyDescent="0.25">
      <c r="A80" s="101">
        <v>8</v>
      </c>
      <c r="B80" s="101">
        <v>9</v>
      </c>
      <c r="D80" s="103">
        <v>100</v>
      </c>
      <c r="E80" s="103">
        <v>300</v>
      </c>
      <c r="F80" s="103">
        <v>3000</v>
      </c>
      <c r="G80" s="103"/>
      <c r="H80" s="103"/>
      <c r="P80" t="s">
        <v>31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-1</v>
      </c>
      <c r="Y80">
        <v>1</v>
      </c>
      <c r="Z80">
        <v>1</v>
      </c>
      <c r="AA80">
        <f>AVERAGE($Q$80:$Z$80)</f>
        <v>0.8</v>
      </c>
    </row>
    <row r="81" spans="1:27" x14ac:dyDescent="0.25">
      <c r="A81" s="101">
        <v>8</v>
      </c>
      <c r="B81" s="101">
        <v>10</v>
      </c>
      <c r="D81" s="103">
        <v>40</v>
      </c>
      <c r="E81" s="103">
        <v>50</v>
      </c>
      <c r="F81" s="103">
        <v>150</v>
      </c>
      <c r="G81" s="103"/>
      <c r="H81" s="103"/>
      <c r="P81" t="s">
        <v>32</v>
      </c>
      <c r="Q81">
        <v>-1</v>
      </c>
      <c r="R81">
        <v>1</v>
      </c>
      <c r="S81">
        <v>1</v>
      </c>
      <c r="T81">
        <v>-1</v>
      </c>
      <c r="U81">
        <v>1</v>
      </c>
      <c r="V81">
        <v>1</v>
      </c>
      <c r="W81">
        <v>1</v>
      </c>
      <c r="X81">
        <v>1</v>
      </c>
      <c r="Y81">
        <v>-1</v>
      </c>
      <c r="Z81">
        <v>1</v>
      </c>
      <c r="AA81">
        <f>AVERAGE($Q$81:$Z$81)</f>
        <v>0.4</v>
      </c>
    </row>
    <row r="82" spans="1:27" x14ac:dyDescent="0.25">
      <c r="A82" s="101">
        <v>9</v>
      </c>
      <c r="B82" s="101">
        <v>1</v>
      </c>
      <c r="D82" s="103">
        <v>500</v>
      </c>
      <c r="E82" s="103">
        <v>1000</v>
      </c>
      <c r="F82" s="103">
        <v>3000</v>
      </c>
      <c r="G82" s="103"/>
      <c r="H82" s="103"/>
      <c r="P82" t="s">
        <v>116</v>
      </c>
      <c r="Q82">
        <v>-1</v>
      </c>
      <c r="R82">
        <v>1</v>
      </c>
      <c r="S82">
        <v>1</v>
      </c>
      <c r="T82">
        <v>1</v>
      </c>
      <c r="U82">
        <v>1</v>
      </c>
      <c r="V82">
        <v>1</v>
      </c>
      <c r="W82">
        <v>-1</v>
      </c>
      <c r="X82">
        <v>-1</v>
      </c>
      <c r="Y82">
        <v>1</v>
      </c>
      <c r="Z82">
        <v>1</v>
      </c>
      <c r="AA82">
        <f>AVERAGE($Q$82:$Z$82)</f>
        <v>0.4</v>
      </c>
    </row>
    <row r="83" spans="1:27" x14ac:dyDescent="0.25">
      <c r="A83" s="101">
        <v>9</v>
      </c>
      <c r="B83" s="101">
        <v>2</v>
      </c>
      <c r="D83" s="103">
        <v>5</v>
      </c>
      <c r="E83" s="103">
        <v>20</v>
      </c>
      <c r="F83" s="103">
        <v>41</v>
      </c>
      <c r="G83" s="103"/>
      <c r="H83" s="103"/>
      <c r="P83" t="s">
        <v>117</v>
      </c>
      <c r="Q83">
        <v>-1</v>
      </c>
      <c r="R83">
        <v>-1</v>
      </c>
      <c r="S83">
        <v>-1</v>
      </c>
      <c r="T83">
        <v>1</v>
      </c>
      <c r="U83">
        <v>1</v>
      </c>
      <c r="V83">
        <v>1</v>
      </c>
      <c r="W83">
        <v>1</v>
      </c>
      <c r="X83">
        <v>-1</v>
      </c>
      <c r="Y83">
        <v>1</v>
      </c>
      <c r="Z83">
        <v>1</v>
      </c>
      <c r="AA83">
        <f>AVERAGE($Q$83:$Z$83)</f>
        <v>0.2</v>
      </c>
    </row>
    <row r="84" spans="1:27" x14ac:dyDescent="0.25">
      <c r="A84" s="101">
        <v>9</v>
      </c>
      <c r="B84" s="101">
        <v>3</v>
      </c>
      <c r="D84" s="103">
        <v>50</v>
      </c>
      <c r="E84" s="103">
        <v>100</v>
      </c>
      <c r="F84" s="103">
        <v>300</v>
      </c>
      <c r="G84" s="103"/>
      <c r="H84" s="103"/>
      <c r="P84" t="s">
        <v>118</v>
      </c>
      <c r="Q84">
        <v>-1</v>
      </c>
      <c r="R84">
        <v>1</v>
      </c>
      <c r="S84">
        <v>1</v>
      </c>
      <c r="T84">
        <v>-1</v>
      </c>
      <c r="U84">
        <v>-1</v>
      </c>
      <c r="V84">
        <v>1</v>
      </c>
      <c r="W84">
        <v>1</v>
      </c>
      <c r="X84">
        <v>-1</v>
      </c>
      <c r="Y84">
        <v>-1</v>
      </c>
      <c r="Z84">
        <v>1</v>
      </c>
      <c r="AA84">
        <f>AVERAGE($Q$84:$Z$84)</f>
        <v>0</v>
      </c>
    </row>
    <row r="85" spans="1:27" x14ac:dyDescent="0.25">
      <c r="A85" s="101">
        <v>9</v>
      </c>
      <c r="B85" s="101">
        <v>4</v>
      </c>
      <c r="D85" s="103">
        <v>50</v>
      </c>
      <c r="E85" s="103">
        <v>200</v>
      </c>
      <c r="F85" s="103">
        <v>500</v>
      </c>
      <c r="G85" s="103"/>
      <c r="H85" s="103"/>
      <c r="P85" t="s">
        <v>119</v>
      </c>
      <c r="Q85">
        <v>-1</v>
      </c>
      <c r="R85">
        <v>1</v>
      </c>
      <c r="S85">
        <v>-1</v>
      </c>
      <c r="T85">
        <v>-1</v>
      </c>
      <c r="U85">
        <v>1</v>
      </c>
      <c r="V85">
        <v>-1</v>
      </c>
      <c r="W85">
        <v>1</v>
      </c>
      <c r="X85">
        <v>1</v>
      </c>
      <c r="Y85">
        <v>1</v>
      </c>
      <c r="Z85">
        <v>1</v>
      </c>
      <c r="AA85">
        <f>AVERAGE($Q$85:$Z$85)</f>
        <v>0.2</v>
      </c>
    </row>
    <row r="86" spans="1:27" x14ac:dyDescent="0.25">
      <c r="A86" s="101">
        <v>9</v>
      </c>
      <c r="B86" s="101">
        <v>5</v>
      </c>
      <c r="D86" s="103">
        <v>20</v>
      </c>
      <c r="E86" s="103">
        <v>100</v>
      </c>
      <c r="F86" s="103">
        <v>400</v>
      </c>
      <c r="G86" s="103"/>
      <c r="H86" s="103"/>
      <c r="P86" t="s">
        <v>120</v>
      </c>
      <c r="Q86">
        <v>-1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-1</v>
      </c>
      <c r="Y86">
        <v>1</v>
      </c>
      <c r="Z86">
        <v>1</v>
      </c>
      <c r="AA86">
        <f>AVERAGE($Q$86:$Z$86)</f>
        <v>0.6</v>
      </c>
    </row>
    <row r="87" spans="1:27" x14ac:dyDescent="0.25">
      <c r="A87" s="101">
        <v>9</v>
      </c>
      <c r="B87" s="101">
        <v>6</v>
      </c>
      <c r="D87" s="103">
        <v>100</v>
      </c>
      <c r="E87" s="103">
        <v>1000</v>
      </c>
      <c r="F87" s="103">
        <v>5000</v>
      </c>
      <c r="G87" s="103"/>
      <c r="H87" s="103"/>
      <c r="P87" t="s">
        <v>121</v>
      </c>
      <c r="Q87">
        <v>-1</v>
      </c>
      <c r="R87">
        <v>1</v>
      </c>
      <c r="S87">
        <v>1</v>
      </c>
      <c r="T87">
        <v>1</v>
      </c>
      <c r="U87">
        <v>1</v>
      </c>
      <c r="V87">
        <v>-1</v>
      </c>
      <c r="W87">
        <v>1</v>
      </c>
      <c r="X87">
        <v>-1</v>
      </c>
      <c r="Y87">
        <v>-1</v>
      </c>
      <c r="Z87">
        <v>1</v>
      </c>
      <c r="AA87">
        <f>AVERAGE($Q$87:$Z$87)</f>
        <v>0.2</v>
      </c>
    </row>
    <row r="88" spans="1:27" x14ac:dyDescent="0.25">
      <c r="A88" s="101">
        <v>9</v>
      </c>
      <c r="B88" s="101">
        <v>7</v>
      </c>
      <c r="D88" s="103">
        <v>10</v>
      </c>
      <c r="E88" s="103">
        <v>40</v>
      </c>
      <c r="F88" s="103">
        <v>100</v>
      </c>
      <c r="G88" s="103"/>
      <c r="H88" s="103"/>
      <c r="P88" t="s">
        <v>122</v>
      </c>
      <c r="Q88">
        <v>-1</v>
      </c>
      <c r="R88">
        <v>-1</v>
      </c>
      <c r="S88">
        <v>-1</v>
      </c>
      <c r="T88">
        <v>1</v>
      </c>
      <c r="U88">
        <v>-1</v>
      </c>
      <c r="V88">
        <v>-1</v>
      </c>
      <c r="W88">
        <v>1</v>
      </c>
      <c r="X88">
        <v>1</v>
      </c>
      <c r="Y88">
        <v>-1</v>
      </c>
      <c r="Z88">
        <v>-1</v>
      </c>
      <c r="AA88">
        <f>AVERAGE($Q$88:$Z$88)</f>
        <v>-0.4</v>
      </c>
    </row>
    <row r="89" spans="1:27" x14ac:dyDescent="0.25">
      <c r="A89" s="101">
        <v>9</v>
      </c>
      <c r="B89" s="101">
        <v>8</v>
      </c>
      <c r="D89" s="103">
        <v>40</v>
      </c>
      <c r="E89" s="103">
        <v>70</v>
      </c>
      <c r="F89" s="103">
        <v>80</v>
      </c>
      <c r="G89" s="103"/>
      <c r="H89" s="103"/>
      <c r="P89" t="s">
        <v>123</v>
      </c>
      <c r="Q89">
        <v>1</v>
      </c>
      <c r="R89">
        <v>1</v>
      </c>
      <c r="S89">
        <v>-1</v>
      </c>
      <c r="T89">
        <v>1</v>
      </c>
      <c r="U89">
        <v>-1</v>
      </c>
      <c r="V89">
        <v>1</v>
      </c>
      <c r="W89">
        <v>1</v>
      </c>
      <c r="X89">
        <v>1</v>
      </c>
      <c r="Y89">
        <v>1</v>
      </c>
      <c r="Z89">
        <v>-1</v>
      </c>
      <c r="AA89">
        <f>AVERAGE($Q$89:$Z$89)</f>
        <v>0.4</v>
      </c>
    </row>
    <row r="90" spans="1:27" x14ac:dyDescent="0.25">
      <c r="A90" s="101">
        <v>9</v>
      </c>
      <c r="B90" s="101">
        <v>9</v>
      </c>
      <c r="D90" s="103">
        <v>500</v>
      </c>
      <c r="E90" s="103">
        <v>2000</v>
      </c>
      <c r="F90" s="103">
        <v>4000</v>
      </c>
      <c r="G90" s="103"/>
      <c r="H90" s="103"/>
      <c r="P90" t="s">
        <v>124</v>
      </c>
      <c r="Q90">
        <v>-1</v>
      </c>
      <c r="R90">
        <v>-1</v>
      </c>
      <c r="S90">
        <v>1</v>
      </c>
      <c r="T90">
        <v>-1</v>
      </c>
      <c r="U90">
        <v>1</v>
      </c>
      <c r="V90">
        <v>-1</v>
      </c>
      <c r="W90">
        <v>-1</v>
      </c>
      <c r="X90">
        <v>-1</v>
      </c>
      <c r="Y90">
        <v>-1</v>
      </c>
      <c r="Z90">
        <v>1</v>
      </c>
      <c r="AA90">
        <f>AVERAGE($Q$90:$Z$90)</f>
        <v>-0.4</v>
      </c>
    </row>
    <row r="91" spans="1:27" x14ac:dyDescent="0.25">
      <c r="A91" s="101">
        <v>9</v>
      </c>
      <c r="B91" s="101">
        <v>10</v>
      </c>
      <c r="D91" s="103">
        <v>10</v>
      </c>
      <c r="E91" s="103">
        <v>25</v>
      </c>
      <c r="F91" s="103">
        <v>60</v>
      </c>
      <c r="G91" s="103"/>
      <c r="H91" s="103"/>
      <c r="P91" t="s">
        <v>125</v>
      </c>
      <c r="Q91">
        <v>-1</v>
      </c>
      <c r="R91">
        <v>-1</v>
      </c>
      <c r="S91">
        <v>1</v>
      </c>
      <c r="T91">
        <v>1</v>
      </c>
      <c r="U91">
        <v>-1</v>
      </c>
      <c r="V91">
        <v>1</v>
      </c>
      <c r="W91">
        <v>1</v>
      </c>
      <c r="X91">
        <v>-1</v>
      </c>
      <c r="Y91">
        <v>1</v>
      </c>
      <c r="Z91">
        <v>1</v>
      </c>
      <c r="AA91">
        <f>AVERAGE($Q$91:$Z$91)</f>
        <v>0.2</v>
      </c>
    </row>
    <row r="92" spans="1:27" x14ac:dyDescent="0.25">
      <c r="A92" s="101">
        <v>10</v>
      </c>
      <c r="B92" s="101">
        <v>1</v>
      </c>
      <c r="D92" s="103">
        <v>100</v>
      </c>
      <c r="E92" s="103">
        <v>500</v>
      </c>
      <c r="F92" s="103">
        <v>700</v>
      </c>
      <c r="G92" s="103"/>
      <c r="H92" s="103"/>
      <c r="P92" t="s">
        <v>126</v>
      </c>
      <c r="Q92">
        <v>-1</v>
      </c>
      <c r="R92">
        <v>1</v>
      </c>
      <c r="S92">
        <v>-1</v>
      </c>
      <c r="T92">
        <v>1</v>
      </c>
      <c r="U92">
        <v>1</v>
      </c>
      <c r="V92">
        <v>1</v>
      </c>
      <c r="W92">
        <v>-1</v>
      </c>
      <c r="X92">
        <v>-1</v>
      </c>
      <c r="Y92">
        <v>1</v>
      </c>
      <c r="Z92">
        <v>1</v>
      </c>
      <c r="AA92">
        <f>AVERAGE($Q$92:$Z$92)</f>
        <v>0.2</v>
      </c>
    </row>
    <row r="93" spans="1:27" x14ac:dyDescent="0.25">
      <c r="A93" s="101">
        <v>10</v>
      </c>
      <c r="B93" s="101">
        <v>2</v>
      </c>
      <c r="D93" s="103">
        <v>39</v>
      </c>
      <c r="E93" s="103">
        <v>50</v>
      </c>
      <c r="F93" s="103">
        <v>70</v>
      </c>
      <c r="G93" s="103"/>
      <c r="H93" s="103"/>
      <c r="P93" t="s">
        <v>127</v>
      </c>
      <c r="Q93">
        <v>-1</v>
      </c>
      <c r="R93">
        <v>-1</v>
      </c>
      <c r="S93">
        <v>1</v>
      </c>
      <c r="T93">
        <v>-1</v>
      </c>
      <c r="U93">
        <v>1</v>
      </c>
      <c r="V93">
        <v>1</v>
      </c>
      <c r="W93">
        <v>1</v>
      </c>
      <c r="X93">
        <v>-1</v>
      </c>
      <c r="Y93">
        <v>1</v>
      </c>
      <c r="Z93">
        <v>1</v>
      </c>
      <c r="AA93">
        <f>AVERAGE($Q$93:$Z$93)</f>
        <v>0.2</v>
      </c>
    </row>
    <row r="94" spans="1:27" x14ac:dyDescent="0.25">
      <c r="A94" s="101">
        <v>10</v>
      </c>
      <c r="B94" s="101">
        <v>3</v>
      </c>
      <c r="D94" s="103">
        <v>400</v>
      </c>
      <c r="E94" s="103">
        <v>500</v>
      </c>
      <c r="F94" s="103">
        <v>700</v>
      </c>
      <c r="G94" s="103"/>
      <c r="H94" s="103"/>
      <c r="P94" t="s">
        <v>128</v>
      </c>
      <c r="Q94">
        <v>-1</v>
      </c>
      <c r="R94">
        <v>1</v>
      </c>
      <c r="S94">
        <v>-1</v>
      </c>
      <c r="T94">
        <v>1</v>
      </c>
      <c r="U94">
        <v>1</v>
      </c>
      <c r="V94">
        <v>1</v>
      </c>
      <c r="W94">
        <v>-1</v>
      </c>
      <c r="X94">
        <v>-1</v>
      </c>
      <c r="Y94">
        <v>1</v>
      </c>
      <c r="Z94">
        <v>1</v>
      </c>
      <c r="AA94">
        <f>AVERAGE($Q$94:$Z$94)</f>
        <v>0.2</v>
      </c>
    </row>
    <row r="95" spans="1:27" x14ac:dyDescent="0.25">
      <c r="A95" s="101">
        <v>10</v>
      </c>
      <c r="B95" s="101">
        <v>4</v>
      </c>
      <c r="D95" s="103">
        <v>10</v>
      </c>
      <c r="E95" s="103">
        <v>20</v>
      </c>
      <c r="F95" s="103">
        <v>50</v>
      </c>
      <c r="G95" s="103"/>
      <c r="H95" s="103"/>
      <c r="P95" t="s">
        <v>79</v>
      </c>
      <c r="Q95">
        <f>AVERAGE($Q$50:$Q$94)</f>
        <v>-0.46666666666666667</v>
      </c>
      <c r="R95">
        <f>AVERAGE($R$50:$R$94)</f>
        <v>0.42222222222222222</v>
      </c>
      <c r="S95">
        <f>AVERAGE($S$50:$S$94)</f>
        <v>2.2222222222222223E-2</v>
      </c>
      <c r="T95">
        <f>AVERAGE($T$50:$T$94)</f>
        <v>-2.2222222222222223E-2</v>
      </c>
      <c r="U95">
        <f>AVERAGE($U$50:$U$94)</f>
        <v>0.46666666666666667</v>
      </c>
      <c r="V95">
        <f>AVERAGE($V$50:$V$94)</f>
        <v>0.73333333333333328</v>
      </c>
      <c r="W95">
        <f>AVERAGE($W$50:$W$94)</f>
        <v>2.2222222222222223E-2</v>
      </c>
      <c r="X95">
        <f>AVERAGE($X$50:$X$94)</f>
        <v>-0.46666666666666667</v>
      </c>
      <c r="Y95">
        <f>AVERAGE($Y$50:$Y$94)</f>
        <v>0.33333333333333331</v>
      </c>
      <c r="Z95">
        <f>AVERAGE($Z$50:$Z$94)</f>
        <v>0.77777777777777779</v>
      </c>
    </row>
    <row r="96" spans="1:27" x14ac:dyDescent="0.25">
      <c r="A96" s="101">
        <v>10</v>
      </c>
      <c r="B96" s="101">
        <v>5</v>
      </c>
      <c r="D96" s="103">
        <v>1000</v>
      </c>
      <c r="E96" s="103">
        <v>2000</v>
      </c>
      <c r="F96" s="103">
        <v>3000</v>
      </c>
      <c r="G96" s="103"/>
      <c r="H96" s="103"/>
    </row>
    <row r="97" spans="1:30" x14ac:dyDescent="0.25">
      <c r="A97" s="101">
        <v>10</v>
      </c>
      <c r="B97" s="101">
        <v>6</v>
      </c>
      <c r="D97" s="103">
        <v>300</v>
      </c>
      <c r="E97" s="103">
        <v>500</v>
      </c>
      <c r="F97" s="103">
        <v>700</v>
      </c>
      <c r="G97" s="103"/>
      <c r="H97" s="103"/>
    </row>
    <row r="98" spans="1:30" x14ac:dyDescent="0.25">
      <c r="A98" s="101">
        <v>10</v>
      </c>
      <c r="B98" s="101">
        <v>7</v>
      </c>
      <c r="D98" s="103">
        <v>500</v>
      </c>
      <c r="E98" s="103">
        <v>800</v>
      </c>
      <c r="F98" s="103">
        <v>1000</v>
      </c>
      <c r="G98" s="103"/>
      <c r="H98" s="103"/>
      <c r="P98" t="s">
        <v>99</v>
      </c>
      <c r="Q98" t="s">
        <v>81</v>
      </c>
      <c r="R98" t="s">
        <v>82</v>
      </c>
      <c r="S98" t="s">
        <v>83</v>
      </c>
      <c r="T98" t="s">
        <v>84</v>
      </c>
      <c r="U98" t="s">
        <v>85</v>
      </c>
      <c r="V98" t="s">
        <v>86</v>
      </c>
      <c r="W98" t="s">
        <v>87</v>
      </c>
      <c r="X98" t="s">
        <v>88</v>
      </c>
      <c r="Y98" t="s">
        <v>89</v>
      </c>
      <c r="Z98" t="s">
        <v>90</v>
      </c>
      <c r="AA98" t="s">
        <v>80</v>
      </c>
      <c r="AB98" t="s">
        <v>446</v>
      </c>
      <c r="AD98" t="s">
        <v>42</v>
      </c>
    </row>
    <row r="99" spans="1:30" x14ac:dyDescent="0.25">
      <c r="A99" s="101">
        <v>10</v>
      </c>
      <c r="B99" s="101">
        <v>8</v>
      </c>
      <c r="D99" s="103">
        <v>60</v>
      </c>
      <c r="E99" s="103">
        <v>70</v>
      </c>
      <c r="F99" s="103">
        <v>80</v>
      </c>
      <c r="G99" s="103"/>
      <c r="H99" s="103"/>
      <c r="P99" t="s">
        <v>1</v>
      </c>
      <c r="Q99">
        <v>-1</v>
      </c>
      <c r="R99">
        <v>1</v>
      </c>
      <c r="S99">
        <v>-1</v>
      </c>
      <c r="T99">
        <v>1</v>
      </c>
      <c r="U99">
        <v>-1</v>
      </c>
      <c r="V99">
        <v>-1</v>
      </c>
      <c r="W99">
        <v>-1</v>
      </c>
      <c r="X99">
        <v>-1</v>
      </c>
      <c r="Y99">
        <v>1</v>
      </c>
      <c r="Z99">
        <v>1</v>
      </c>
      <c r="AA99">
        <f>AVERAGE($Q$99:$Z$99)</f>
        <v>-0.2</v>
      </c>
      <c r="AB99" t="s">
        <v>52</v>
      </c>
      <c r="AC99">
        <f>VARP($Q$144:$Z$144)</f>
        <v>3.8103703703703674E-2</v>
      </c>
      <c r="AD99">
        <f>AC99/AC101</f>
        <v>4.0463598083663226E-2</v>
      </c>
    </row>
    <row r="100" spans="1:30" x14ac:dyDescent="0.25">
      <c r="A100" s="101">
        <v>10</v>
      </c>
      <c r="B100" s="101">
        <v>9</v>
      </c>
      <c r="D100" s="103">
        <v>30</v>
      </c>
      <c r="E100" s="103">
        <v>50</v>
      </c>
      <c r="F100" s="103">
        <v>80</v>
      </c>
      <c r="G100" s="103"/>
      <c r="H100" s="103"/>
      <c r="P100" t="s">
        <v>2</v>
      </c>
      <c r="Q100">
        <v>1</v>
      </c>
      <c r="R100">
        <v>1</v>
      </c>
      <c r="S100">
        <v>-1</v>
      </c>
      <c r="T100">
        <v>-1</v>
      </c>
      <c r="U100">
        <v>-1</v>
      </c>
      <c r="V100">
        <v>1</v>
      </c>
      <c r="W100">
        <v>-1</v>
      </c>
      <c r="X100">
        <v>-1</v>
      </c>
      <c r="Y100">
        <v>1</v>
      </c>
      <c r="Z100">
        <v>-1</v>
      </c>
      <c r="AA100">
        <f>AVERAGE($Q$100:$Z$100)</f>
        <v>-0.2</v>
      </c>
      <c r="AB100" t="s">
        <v>54</v>
      </c>
      <c r="AC100">
        <f>VARP($Z$99:$AA$144)</f>
        <v>0.46800681613868389</v>
      </c>
      <c r="AD100">
        <f>AC100/AC101</f>
        <v>0.49699209966326396</v>
      </c>
    </row>
    <row r="101" spans="1:30" x14ac:dyDescent="0.25">
      <c r="A101" s="101">
        <v>10</v>
      </c>
      <c r="B101" s="101">
        <v>10</v>
      </c>
      <c r="D101" s="103">
        <v>30</v>
      </c>
      <c r="E101" s="103">
        <v>100</v>
      </c>
      <c r="F101" s="103">
        <v>150</v>
      </c>
      <c r="G101" s="103"/>
      <c r="H101" s="103"/>
      <c r="P101" t="s">
        <v>3</v>
      </c>
      <c r="Q101">
        <v>1</v>
      </c>
      <c r="R101">
        <v>1</v>
      </c>
      <c r="S101">
        <v>-1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-1</v>
      </c>
      <c r="AA101">
        <f>AVERAGE($Q$101:$Z$101)</f>
        <v>0.6</v>
      </c>
      <c r="AB101" t="s">
        <v>57</v>
      </c>
      <c r="AC101">
        <f>VARP($Q$99:$Z$144)</f>
        <v>0.9416785829307569</v>
      </c>
    </row>
    <row r="102" spans="1:30" x14ac:dyDescent="0.25">
      <c r="A102" s="101">
        <v>11</v>
      </c>
      <c r="B102" s="101">
        <v>1</v>
      </c>
      <c r="D102" s="103">
        <v>0.1</v>
      </c>
      <c r="E102" s="103">
        <v>100</v>
      </c>
      <c r="F102" s="103">
        <v>10000</v>
      </c>
      <c r="G102" s="103"/>
      <c r="H102" s="103"/>
      <c r="P102" t="s">
        <v>4</v>
      </c>
      <c r="Q102">
        <v>-1</v>
      </c>
      <c r="R102">
        <v>-1</v>
      </c>
      <c r="S102">
        <v>-1</v>
      </c>
      <c r="T102">
        <v>1</v>
      </c>
      <c r="U102">
        <v>1</v>
      </c>
      <c r="V102">
        <v>-1</v>
      </c>
      <c r="W102">
        <v>1</v>
      </c>
      <c r="X102">
        <v>1</v>
      </c>
      <c r="Y102">
        <v>-1</v>
      </c>
      <c r="Z102">
        <v>-1</v>
      </c>
      <c r="AA102">
        <f>AVERAGE($Q$102:$Z$102)</f>
        <v>-0.2</v>
      </c>
      <c r="AB102" t="s">
        <v>77</v>
      </c>
      <c r="AC102">
        <f>AVERAGE($Q$99:$Z$144)</f>
        <v>-0.19555555555555554</v>
      </c>
    </row>
    <row r="103" spans="1:30" x14ac:dyDescent="0.25">
      <c r="A103" s="101">
        <v>11</v>
      </c>
      <c r="B103" s="101">
        <v>2</v>
      </c>
      <c r="D103" s="103">
        <v>0.01</v>
      </c>
      <c r="E103" s="103">
        <v>30</v>
      </c>
      <c r="F103" s="103">
        <v>100</v>
      </c>
      <c r="G103" s="103"/>
      <c r="H103" s="103"/>
      <c r="P103" t="s">
        <v>5</v>
      </c>
      <c r="Q103">
        <v>-1</v>
      </c>
      <c r="R103">
        <v>-1</v>
      </c>
      <c r="S103">
        <v>-1</v>
      </c>
      <c r="T103">
        <v>-1</v>
      </c>
      <c r="U103">
        <v>1</v>
      </c>
      <c r="V103">
        <v>-1</v>
      </c>
      <c r="W103">
        <v>-1</v>
      </c>
      <c r="X103">
        <v>1</v>
      </c>
      <c r="Y103">
        <v>1</v>
      </c>
      <c r="Z103">
        <v>-1</v>
      </c>
      <c r="AA103">
        <f>AVERAGE($Q$103:$Z$103)</f>
        <v>-0.4</v>
      </c>
      <c r="AB103" t="s">
        <v>217</v>
      </c>
      <c r="AC103">
        <f>AC102*450</f>
        <v>-87.999999999999986</v>
      </c>
    </row>
    <row r="104" spans="1:30" x14ac:dyDescent="0.25">
      <c r="A104" s="101">
        <v>11</v>
      </c>
      <c r="B104" s="101">
        <v>3</v>
      </c>
      <c r="D104" s="103">
        <v>0.1</v>
      </c>
      <c r="E104" s="103">
        <v>100</v>
      </c>
      <c r="F104" s="103">
        <v>10000</v>
      </c>
      <c r="G104" s="103"/>
      <c r="H104" s="103"/>
      <c r="P104" t="s">
        <v>6</v>
      </c>
      <c r="Q104">
        <v>-1</v>
      </c>
      <c r="R104">
        <v>1</v>
      </c>
      <c r="S104">
        <v>-1</v>
      </c>
      <c r="T104">
        <v>-1</v>
      </c>
      <c r="U104">
        <v>1</v>
      </c>
      <c r="V104">
        <v>-1</v>
      </c>
      <c r="W104">
        <v>1</v>
      </c>
      <c r="X104">
        <v>1</v>
      </c>
      <c r="Y104">
        <v>1</v>
      </c>
      <c r="Z104">
        <v>-1</v>
      </c>
      <c r="AA104">
        <f>AVERAGE($Q$104:$Z$104)</f>
        <v>0</v>
      </c>
      <c r="AB104" t="s">
        <v>220</v>
      </c>
      <c r="AC104">
        <f>(AC102+1)/2</f>
        <v>0.40222222222222226</v>
      </c>
    </row>
    <row r="105" spans="1:30" x14ac:dyDescent="0.25">
      <c r="A105" s="101">
        <v>11</v>
      </c>
      <c r="B105" s="101">
        <v>4</v>
      </c>
      <c r="D105" s="103">
        <v>1E-4</v>
      </c>
      <c r="E105" s="103">
        <v>50</v>
      </c>
      <c r="F105" s="103">
        <v>1000</v>
      </c>
      <c r="G105" s="103"/>
      <c r="H105" s="103"/>
      <c r="P105" t="s">
        <v>7</v>
      </c>
      <c r="Q105">
        <v>1</v>
      </c>
      <c r="R105">
        <v>-1</v>
      </c>
      <c r="S105">
        <v>1</v>
      </c>
      <c r="T105">
        <v>-1</v>
      </c>
      <c r="U105">
        <v>-1</v>
      </c>
      <c r="V105">
        <v>-1</v>
      </c>
      <c r="W105">
        <v>-1</v>
      </c>
      <c r="X105">
        <v>1</v>
      </c>
      <c r="Y105">
        <v>-1</v>
      </c>
      <c r="Z105">
        <v>-1</v>
      </c>
      <c r="AA105">
        <f>AVERAGE($Q$105:$Z$105)</f>
        <v>-0.4</v>
      </c>
      <c r="AB105" t="s">
        <v>373</v>
      </c>
      <c r="AC105">
        <f>(AC104-(1-AC104))^2</f>
        <v>3.824197530864195E-2</v>
      </c>
    </row>
    <row r="106" spans="1:30" x14ac:dyDescent="0.25">
      <c r="A106" s="101">
        <v>11</v>
      </c>
      <c r="B106" s="101">
        <v>5</v>
      </c>
      <c r="D106" s="103">
        <v>1E-3</v>
      </c>
      <c r="E106" s="103">
        <v>400</v>
      </c>
      <c r="F106" s="103">
        <v>1000</v>
      </c>
      <c r="G106" s="103"/>
      <c r="H106" s="103"/>
      <c r="P106" t="s">
        <v>8</v>
      </c>
      <c r="Q106">
        <v>-1</v>
      </c>
      <c r="R106">
        <v>1</v>
      </c>
      <c r="S106">
        <v>1</v>
      </c>
      <c r="T106">
        <v>1</v>
      </c>
      <c r="U106">
        <v>-1</v>
      </c>
      <c r="V106">
        <v>-1</v>
      </c>
      <c r="W106">
        <v>-1</v>
      </c>
      <c r="X106">
        <v>1</v>
      </c>
      <c r="Y106">
        <v>1</v>
      </c>
      <c r="Z106">
        <v>-1</v>
      </c>
      <c r="AA106">
        <f>AVERAGE($Q$106:$Z$106)</f>
        <v>0</v>
      </c>
    </row>
    <row r="107" spans="1:30" x14ac:dyDescent="0.25">
      <c r="A107" s="101">
        <v>11</v>
      </c>
      <c r="B107" s="101">
        <v>6</v>
      </c>
      <c r="D107" s="103">
        <v>1</v>
      </c>
      <c r="E107" s="103">
        <v>1000</v>
      </c>
      <c r="F107" s="103">
        <v>10000</v>
      </c>
      <c r="G107" s="103"/>
      <c r="H107" s="103"/>
      <c r="P107" t="s">
        <v>9</v>
      </c>
      <c r="Q107">
        <v>-1</v>
      </c>
      <c r="R107">
        <v>1</v>
      </c>
      <c r="S107">
        <v>1</v>
      </c>
      <c r="T107">
        <v>-1</v>
      </c>
      <c r="U107">
        <v>-1</v>
      </c>
      <c r="V107">
        <v>-1</v>
      </c>
      <c r="W107">
        <v>1</v>
      </c>
      <c r="X107">
        <v>-1</v>
      </c>
      <c r="Y107">
        <v>-1</v>
      </c>
      <c r="Z107">
        <v>-1</v>
      </c>
      <c r="AA107">
        <f>AVERAGE($Q$107:$Z$107)</f>
        <v>-0.4</v>
      </c>
    </row>
    <row r="108" spans="1:30" x14ac:dyDescent="0.25">
      <c r="A108" s="101">
        <v>11</v>
      </c>
      <c r="B108" s="101">
        <v>7</v>
      </c>
      <c r="D108" s="103">
        <v>0.01</v>
      </c>
      <c r="E108" s="103">
        <v>1</v>
      </c>
      <c r="F108" s="103">
        <v>1000000000</v>
      </c>
      <c r="G108" s="103"/>
      <c r="H108" s="103"/>
      <c r="P108" t="s">
        <v>10</v>
      </c>
      <c r="Q108">
        <v>-1</v>
      </c>
      <c r="R108">
        <v>1</v>
      </c>
      <c r="S108">
        <v>-1</v>
      </c>
      <c r="T108">
        <v>1</v>
      </c>
      <c r="U108">
        <v>-1</v>
      </c>
      <c r="V108">
        <v>-1</v>
      </c>
      <c r="W108">
        <v>-1</v>
      </c>
      <c r="X108">
        <v>-1</v>
      </c>
      <c r="Y108">
        <v>-1</v>
      </c>
      <c r="Z108">
        <v>-1</v>
      </c>
      <c r="AA108">
        <f>AVERAGE($Q$108:$Z$108)</f>
        <v>-0.6</v>
      </c>
    </row>
    <row r="109" spans="1:30" x14ac:dyDescent="0.25">
      <c r="A109" s="101">
        <v>11</v>
      </c>
      <c r="B109" s="101">
        <v>8</v>
      </c>
      <c r="D109" s="103">
        <v>30</v>
      </c>
      <c r="E109" s="103">
        <v>40</v>
      </c>
      <c r="F109" s="103">
        <v>60</v>
      </c>
      <c r="G109" s="103"/>
      <c r="H109" s="103"/>
      <c r="P109" t="s">
        <v>11</v>
      </c>
      <c r="Q109">
        <v>1</v>
      </c>
      <c r="R109">
        <v>1</v>
      </c>
      <c r="S109">
        <v>1</v>
      </c>
      <c r="T109">
        <v>1</v>
      </c>
      <c r="U109">
        <v>-1</v>
      </c>
      <c r="V109">
        <v>1</v>
      </c>
      <c r="W109">
        <v>1</v>
      </c>
      <c r="X109">
        <v>-1</v>
      </c>
      <c r="Y109">
        <v>1</v>
      </c>
      <c r="Z109">
        <v>1</v>
      </c>
      <c r="AA109">
        <f>AVERAGE($Q$109:$Z$109)</f>
        <v>0.6</v>
      </c>
    </row>
    <row r="110" spans="1:30" x14ac:dyDescent="0.25">
      <c r="A110" s="101">
        <v>11</v>
      </c>
      <c r="B110" s="101">
        <v>9</v>
      </c>
      <c r="D110" s="103">
        <v>0.01</v>
      </c>
      <c r="E110" s="103">
        <v>200</v>
      </c>
      <c r="F110" s="103">
        <v>10000</v>
      </c>
      <c r="G110" s="103"/>
      <c r="H110" s="103"/>
      <c r="P110" t="s">
        <v>12</v>
      </c>
      <c r="Q110">
        <v>-1</v>
      </c>
      <c r="R110">
        <v>-1</v>
      </c>
      <c r="S110">
        <v>-1</v>
      </c>
      <c r="T110">
        <v>1</v>
      </c>
      <c r="U110">
        <v>-1</v>
      </c>
      <c r="V110">
        <v>-1</v>
      </c>
      <c r="W110">
        <v>1</v>
      </c>
      <c r="X110">
        <v>1</v>
      </c>
      <c r="Y110">
        <v>-1</v>
      </c>
      <c r="Z110">
        <v>-1</v>
      </c>
      <c r="AA110">
        <f>AVERAGE($Q$110:$Z$110)</f>
        <v>-0.4</v>
      </c>
    </row>
    <row r="111" spans="1:30" x14ac:dyDescent="0.25">
      <c r="A111" s="101">
        <v>11</v>
      </c>
      <c r="B111" s="101">
        <v>10</v>
      </c>
      <c r="D111" s="103">
        <v>1</v>
      </c>
      <c r="E111" s="103">
        <v>50</v>
      </c>
      <c r="F111" s="103">
        <v>1000</v>
      </c>
      <c r="G111" s="103"/>
      <c r="H111" s="103"/>
      <c r="P111" t="s">
        <v>13</v>
      </c>
      <c r="Q111">
        <v>1</v>
      </c>
      <c r="R111">
        <v>1</v>
      </c>
      <c r="S111">
        <v>-1</v>
      </c>
      <c r="T111">
        <v>-1</v>
      </c>
      <c r="U111">
        <v>1</v>
      </c>
      <c r="V111">
        <v>-1</v>
      </c>
      <c r="W111">
        <v>1</v>
      </c>
      <c r="X111">
        <v>-1</v>
      </c>
      <c r="Y111">
        <v>1</v>
      </c>
      <c r="Z111">
        <v>1</v>
      </c>
      <c r="AA111">
        <f>AVERAGE($Q$111:$Z$111)</f>
        <v>0.2</v>
      </c>
    </row>
    <row r="112" spans="1:30" x14ac:dyDescent="0.25">
      <c r="A112" s="101">
        <v>12</v>
      </c>
      <c r="B112" s="101">
        <v>1</v>
      </c>
      <c r="D112" s="103">
        <v>100</v>
      </c>
      <c r="E112" s="103">
        <v>150</v>
      </c>
      <c r="F112" s="103">
        <v>200</v>
      </c>
      <c r="G112" s="103"/>
      <c r="H112" s="103"/>
      <c r="P112" t="s">
        <v>14</v>
      </c>
      <c r="Q112">
        <v>-1</v>
      </c>
      <c r="R112">
        <v>-1</v>
      </c>
      <c r="S112">
        <v>-1</v>
      </c>
      <c r="T112">
        <v>1</v>
      </c>
      <c r="U112">
        <v>-1</v>
      </c>
      <c r="V112">
        <v>1</v>
      </c>
      <c r="W112">
        <v>-1</v>
      </c>
      <c r="X112">
        <v>-1</v>
      </c>
      <c r="Y112">
        <v>-1</v>
      </c>
      <c r="Z112">
        <v>-1</v>
      </c>
      <c r="AA112">
        <f>AVERAGE($Q$112:$Z$112)</f>
        <v>-0.6</v>
      </c>
    </row>
    <row r="113" spans="1:27" x14ac:dyDescent="0.25">
      <c r="A113" s="101">
        <v>12</v>
      </c>
      <c r="B113" s="101">
        <v>2</v>
      </c>
      <c r="D113" s="103">
        <v>1</v>
      </c>
      <c r="E113" s="103">
        <v>3</v>
      </c>
      <c r="F113" s="103">
        <v>5</v>
      </c>
      <c r="G113" s="103"/>
      <c r="H113" s="103"/>
      <c r="P113" t="s">
        <v>15</v>
      </c>
      <c r="Q113">
        <v>1</v>
      </c>
      <c r="R113">
        <v>-1</v>
      </c>
      <c r="S113">
        <v>1</v>
      </c>
      <c r="T113">
        <v>1</v>
      </c>
      <c r="U113">
        <v>-1</v>
      </c>
      <c r="V113">
        <v>-1</v>
      </c>
      <c r="W113">
        <v>1</v>
      </c>
      <c r="X113">
        <v>-1</v>
      </c>
      <c r="Y113">
        <v>-1</v>
      </c>
      <c r="Z113">
        <v>-1</v>
      </c>
      <c r="AA113">
        <f>AVERAGE($Q$113:$Z$113)</f>
        <v>-0.2</v>
      </c>
    </row>
    <row r="114" spans="1:27" x14ac:dyDescent="0.25">
      <c r="A114" s="101">
        <v>12</v>
      </c>
      <c r="B114" s="101">
        <v>3</v>
      </c>
      <c r="D114" s="103">
        <v>10</v>
      </c>
      <c r="E114" s="103">
        <v>20</v>
      </c>
      <c r="F114" s="103">
        <v>30</v>
      </c>
      <c r="G114" s="103"/>
      <c r="H114" s="103"/>
      <c r="P114" t="s">
        <v>16</v>
      </c>
      <c r="Q114">
        <v>1</v>
      </c>
      <c r="R114">
        <v>1</v>
      </c>
      <c r="S114">
        <v>1</v>
      </c>
      <c r="T114">
        <v>-1</v>
      </c>
      <c r="U114">
        <v>1</v>
      </c>
      <c r="V114">
        <v>-1</v>
      </c>
      <c r="W114">
        <v>1</v>
      </c>
      <c r="X114">
        <v>-1</v>
      </c>
      <c r="Y114">
        <v>1</v>
      </c>
      <c r="Z114">
        <v>-1</v>
      </c>
      <c r="AA114">
        <f>AVERAGE($Q$114:$Z$114)</f>
        <v>0.2</v>
      </c>
    </row>
    <row r="115" spans="1:27" x14ac:dyDescent="0.25">
      <c r="A115" s="101">
        <v>12</v>
      </c>
      <c r="B115" s="101">
        <v>4</v>
      </c>
      <c r="D115" s="103">
        <v>10</v>
      </c>
      <c r="E115" s="103">
        <v>20</v>
      </c>
      <c r="F115" s="103">
        <v>30</v>
      </c>
      <c r="G115" s="103"/>
      <c r="H115" s="103"/>
      <c r="P115" t="s">
        <v>17</v>
      </c>
      <c r="Q115">
        <v>-1</v>
      </c>
      <c r="R115">
        <v>-1</v>
      </c>
      <c r="S115">
        <v>1</v>
      </c>
      <c r="T115">
        <v>-1</v>
      </c>
      <c r="U115">
        <v>-1</v>
      </c>
      <c r="V115">
        <v>-1</v>
      </c>
      <c r="W115">
        <v>-1</v>
      </c>
      <c r="X115">
        <v>1</v>
      </c>
      <c r="Y115">
        <v>1</v>
      </c>
      <c r="Z115">
        <v>-1</v>
      </c>
      <c r="AA115">
        <f>AVERAGE($Q$115:$Z$115)</f>
        <v>-0.4</v>
      </c>
    </row>
    <row r="116" spans="1:27" x14ac:dyDescent="0.25">
      <c r="A116" s="101">
        <v>12</v>
      </c>
      <c r="B116" s="101">
        <v>5</v>
      </c>
      <c r="D116" s="103">
        <v>200</v>
      </c>
      <c r="E116" s="103">
        <v>500</v>
      </c>
      <c r="F116" s="103">
        <v>1000</v>
      </c>
      <c r="G116" s="103"/>
      <c r="H116" s="103"/>
      <c r="P116" t="s">
        <v>18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f>AVERAGE($Q$116:$Z$116)</f>
        <v>1</v>
      </c>
    </row>
    <row r="117" spans="1:27" x14ac:dyDescent="0.25">
      <c r="A117" s="101">
        <v>12</v>
      </c>
      <c r="B117" s="101">
        <v>6</v>
      </c>
      <c r="D117" s="103">
        <v>50</v>
      </c>
      <c r="E117" s="103">
        <v>100</v>
      </c>
      <c r="F117" s="103">
        <v>150</v>
      </c>
      <c r="G117" s="103"/>
      <c r="H117" s="103"/>
      <c r="P117" t="s">
        <v>19</v>
      </c>
      <c r="Q117">
        <v>1</v>
      </c>
      <c r="R117">
        <v>1</v>
      </c>
      <c r="S117">
        <v>-1</v>
      </c>
      <c r="T117">
        <v>-1</v>
      </c>
      <c r="U117">
        <v>1</v>
      </c>
      <c r="V117">
        <v>1</v>
      </c>
      <c r="W117">
        <v>-1</v>
      </c>
      <c r="X117">
        <v>1</v>
      </c>
      <c r="Y117">
        <v>-1</v>
      </c>
      <c r="Z117">
        <v>-1</v>
      </c>
      <c r="AA117">
        <f>AVERAGE($Q$117:$Z$117)</f>
        <v>0</v>
      </c>
    </row>
    <row r="118" spans="1:27" x14ac:dyDescent="0.25">
      <c r="A118" s="101">
        <v>12</v>
      </c>
      <c r="B118" s="101">
        <v>7</v>
      </c>
      <c r="D118" s="103">
        <v>50</v>
      </c>
      <c r="E118" s="103">
        <v>100</v>
      </c>
      <c r="F118" s="103">
        <v>150</v>
      </c>
      <c r="G118" s="103"/>
      <c r="H118" s="103"/>
      <c r="P118" t="s">
        <v>20</v>
      </c>
      <c r="Q118">
        <v>-1</v>
      </c>
      <c r="R118">
        <v>-1</v>
      </c>
      <c r="S118">
        <v>-1</v>
      </c>
      <c r="T118">
        <v>-1</v>
      </c>
      <c r="U118">
        <v>-1</v>
      </c>
      <c r="V118">
        <v>-1</v>
      </c>
      <c r="W118">
        <v>-1</v>
      </c>
      <c r="X118">
        <v>1</v>
      </c>
      <c r="Y118">
        <v>-1</v>
      </c>
      <c r="Z118">
        <v>-1</v>
      </c>
      <c r="AA118">
        <f>AVERAGE($Q$118:$Z$118)</f>
        <v>-0.8</v>
      </c>
    </row>
    <row r="119" spans="1:27" x14ac:dyDescent="0.25">
      <c r="A119" s="101">
        <v>12</v>
      </c>
      <c r="B119" s="101">
        <v>8</v>
      </c>
      <c r="D119" s="103">
        <v>15</v>
      </c>
      <c r="E119" s="103">
        <v>25</v>
      </c>
      <c r="F119" s="103">
        <v>35</v>
      </c>
      <c r="G119" s="103"/>
      <c r="H119" s="103"/>
      <c r="P119" t="s">
        <v>21</v>
      </c>
      <c r="Q119">
        <v>-1</v>
      </c>
      <c r="R119">
        <v>-1</v>
      </c>
      <c r="S119">
        <v>1</v>
      </c>
      <c r="T119">
        <v>-1</v>
      </c>
      <c r="U119">
        <v>-1</v>
      </c>
      <c r="V119">
        <v>-1</v>
      </c>
      <c r="W119">
        <v>1</v>
      </c>
      <c r="X119">
        <v>-1</v>
      </c>
      <c r="Y119">
        <v>1</v>
      </c>
      <c r="Z119">
        <v>-1</v>
      </c>
      <c r="AA119">
        <f>AVERAGE($Q$119:$Z$119)</f>
        <v>-0.4</v>
      </c>
    </row>
    <row r="120" spans="1:27" x14ac:dyDescent="0.25">
      <c r="A120" s="101">
        <v>12</v>
      </c>
      <c r="B120" s="101">
        <v>9</v>
      </c>
      <c r="D120" s="103">
        <v>20</v>
      </c>
      <c r="E120" s="103">
        <v>30</v>
      </c>
      <c r="F120" s="103">
        <v>60</v>
      </c>
      <c r="G120" s="103"/>
      <c r="H120" s="103"/>
      <c r="P120" t="s">
        <v>22</v>
      </c>
      <c r="Q120">
        <v>1</v>
      </c>
      <c r="R120">
        <v>-1</v>
      </c>
      <c r="S120">
        <v>-1</v>
      </c>
      <c r="T120">
        <v>-1</v>
      </c>
      <c r="U120">
        <v>1</v>
      </c>
      <c r="V120">
        <v>1</v>
      </c>
      <c r="W120">
        <v>-1</v>
      </c>
      <c r="X120">
        <v>1</v>
      </c>
      <c r="Y120">
        <v>-1</v>
      </c>
      <c r="Z120">
        <v>-1</v>
      </c>
      <c r="AA120">
        <f>AVERAGE($Q$120:$Z$120)</f>
        <v>-0.2</v>
      </c>
    </row>
    <row r="121" spans="1:27" x14ac:dyDescent="0.25">
      <c r="A121" s="101">
        <v>12</v>
      </c>
      <c r="B121" s="101">
        <v>10</v>
      </c>
      <c r="D121" s="103">
        <v>10</v>
      </c>
      <c r="E121" s="103">
        <v>20</v>
      </c>
      <c r="F121" s="103">
        <v>40</v>
      </c>
      <c r="G121" s="103"/>
      <c r="H121" s="103"/>
      <c r="P121" t="s">
        <v>23</v>
      </c>
      <c r="Q121">
        <v>1</v>
      </c>
      <c r="R121">
        <v>1</v>
      </c>
      <c r="S121">
        <v>-1</v>
      </c>
      <c r="T121">
        <v>1</v>
      </c>
      <c r="U121">
        <v>-1</v>
      </c>
      <c r="V121">
        <v>1</v>
      </c>
      <c r="W121">
        <v>1</v>
      </c>
      <c r="X121">
        <v>1</v>
      </c>
      <c r="Y121">
        <v>-1</v>
      </c>
      <c r="Z121">
        <v>-1</v>
      </c>
      <c r="AA121">
        <f>AVERAGE($Q$121:$Z$121)</f>
        <v>0.2</v>
      </c>
    </row>
    <row r="122" spans="1:27" x14ac:dyDescent="0.25">
      <c r="A122" s="101">
        <v>13</v>
      </c>
      <c r="B122" s="101">
        <v>1</v>
      </c>
      <c r="D122" s="103">
        <v>0.1</v>
      </c>
      <c r="E122" s="103">
        <v>50</v>
      </c>
      <c r="F122" s="103">
        <v>500</v>
      </c>
      <c r="G122" s="103"/>
      <c r="H122" s="103"/>
      <c r="P122" t="s">
        <v>24</v>
      </c>
      <c r="Q122">
        <v>-1</v>
      </c>
      <c r="R122">
        <v>1</v>
      </c>
      <c r="S122">
        <v>-1</v>
      </c>
      <c r="T122">
        <v>-1</v>
      </c>
      <c r="U122">
        <v>-1</v>
      </c>
      <c r="V122">
        <v>-1</v>
      </c>
      <c r="W122">
        <v>1</v>
      </c>
      <c r="X122">
        <v>-1</v>
      </c>
      <c r="Y122">
        <v>1</v>
      </c>
      <c r="Z122">
        <v>-1</v>
      </c>
      <c r="AA122">
        <f>AVERAGE($Q$122:$Z$122)</f>
        <v>-0.4</v>
      </c>
    </row>
    <row r="123" spans="1:27" x14ac:dyDescent="0.25">
      <c r="A123" s="101">
        <v>13</v>
      </c>
      <c r="B123" s="101">
        <v>2</v>
      </c>
      <c r="D123" s="103">
        <v>1E-3</v>
      </c>
      <c r="E123" s="103">
        <v>30</v>
      </c>
      <c r="F123" s="103">
        <v>100</v>
      </c>
      <c r="G123" s="103"/>
      <c r="H123" s="103"/>
      <c r="P123" t="s">
        <v>25</v>
      </c>
      <c r="Q123">
        <v>1</v>
      </c>
      <c r="R123">
        <v>1</v>
      </c>
      <c r="S123">
        <v>-1</v>
      </c>
      <c r="T123">
        <v>1</v>
      </c>
      <c r="U123">
        <v>1</v>
      </c>
      <c r="V123">
        <v>1</v>
      </c>
      <c r="W123">
        <v>-1</v>
      </c>
      <c r="X123">
        <v>-1</v>
      </c>
      <c r="Y123">
        <v>-1</v>
      </c>
      <c r="Z123">
        <v>-1</v>
      </c>
      <c r="AA123">
        <f>AVERAGE($Q$123:$Z$123)</f>
        <v>0</v>
      </c>
    </row>
    <row r="124" spans="1:27" x14ac:dyDescent="0.25">
      <c r="A124" s="101">
        <v>13</v>
      </c>
      <c r="B124" s="101">
        <v>3</v>
      </c>
      <c r="D124" s="103">
        <v>4</v>
      </c>
      <c r="E124" s="103">
        <v>20</v>
      </c>
      <c r="F124" s="103">
        <v>50</v>
      </c>
      <c r="G124" s="103"/>
      <c r="H124" s="103"/>
      <c r="P124" t="s">
        <v>26</v>
      </c>
      <c r="Q124">
        <v>-1</v>
      </c>
      <c r="R124">
        <v>1</v>
      </c>
      <c r="S124">
        <v>1</v>
      </c>
      <c r="T124">
        <v>-1</v>
      </c>
      <c r="U124">
        <v>-1</v>
      </c>
      <c r="V124">
        <v>-1</v>
      </c>
      <c r="W124">
        <v>1</v>
      </c>
      <c r="X124">
        <v>1</v>
      </c>
      <c r="Y124">
        <v>1</v>
      </c>
      <c r="Z124">
        <v>-1</v>
      </c>
      <c r="AA124">
        <f>AVERAGE($Q$124:$Z$124)</f>
        <v>0</v>
      </c>
    </row>
    <row r="125" spans="1:27" x14ac:dyDescent="0.25">
      <c r="A125" s="101">
        <v>13</v>
      </c>
      <c r="B125" s="101">
        <v>4</v>
      </c>
      <c r="D125" s="103">
        <v>100000</v>
      </c>
      <c r="E125" s="103">
        <v>1000000</v>
      </c>
      <c r="F125" s="103">
        <v>10000000</v>
      </c>
      <c r="G125" s="103"/>
      <c r="H125" s="103"/>
      <c r="P125" t="s">
        <v>27</v>
      </c>
      <c r="Q125">
        <v>1</v>
      </c>
      <c r="R125">
        <v>-1</v>
      </c>
      <c r="S125">
        <v>1</v>
      </c>
      <c r="T125">
        <v>-1</v>
      </c>
      <c r="U125">
        <v>1</v>
      </c>
      <c r="V125">
        <v>1</v>
      </c>
      <c r="W125">
        <v>-1</v>
      </c>
      <c r="X125">
        <v>1</v>
      </c>
      <c r="Y125">
        <v>-1</v>
      </c>
      <c r="Z125">
        <v>1</v>
      </c>
      <c r="AA125">
        <f>AVERAGE($Q$125:$Z$125)</f>
        <v>0.2</v>
      </c>
    </row>
    <row r="126" spans="1:27" x14ac:dyDescent="0.25">
      <c r="A126" s="101">
        <v>13</v>
      </c>
      <c r="B126" s="101">
        <v>5</v>
      </c>
      <c r="D126" s="103">
        <v>1</v>
      </c>
      <c r="E126" s="103">
        <v>100</v>
      </c>
      <c r="F126" s="103">
        <v>100000</v>
      </c>
      <c r="G126" s="103"/>
      <c r="H126" s="103"/>
      <c r="P126" t="s">
        <v>28</v>
      </c>
      <c r="Q126">
        <v>1</v>
      </c>
      <c r="R126">
        <v>-1</v>
      </c>
      <c r="S126">
        <v>1</v>
      </c>
      <c r="T126">
        <v>1</v>
      </c>
      <c r="U126">
        <v>1</v>
      </c>
      <c r="V126">
        <v>-1</v>
      </c>
      <c r="W126">
        <v>-1</v>
      </c>
      <c r="X126">
        <v>1</v>
      </c>
      <c r="Y126">
        <v>-1</v>
      </c>
      <c r="Z126">
        <v>1</v>
      </c>
      <c r="AA126">
        <f>AVERAGE($Q$126:$Z$126)</f>
        <v>0.2</v>
      </c>
    </row>
    <row r="127" spans="1:27" x14ac:dyDescent="0.25">
      <c r="A127" s="101">
        <v>13</v>
      </c>
      <c r="B127" s="101">
        <v>6</v>
      </c>
      <c r="D127" s="103">
        <v>1</v>
      </c>
      <c r="E127" s="103">
        <v>50</v>
      </c>
      <c r="F127" s="103">
        <v>1000</v>
      </c>
      <c r="G127" s="103"/>
      <c r="H127" s="103"/>
      <c r="P127" t="s">
        <v>29</v>
      </c>
      <c r="Q127">
        <v>-1</v>
      </c>
      <c r="R127">
        <v>-1</v>
      </c>
      <c r="S127">
        <v>-1</v>
      </c>
      <c r="T127">
        <v>-1</v>
      </c>
      <c r="U127">
        <v>-1</v>
      </c>
      <c r="V127">
        <v>-1</v>
      </c>
      <c r="W127">
        <v>1</v>
      </c>
      <c r="X127">
        <v>1</v>
      </c>
      <c r="Y127">
        <v>-1</v>
      </c>
      <c r="Z127">
        <v>-1</v>
      </c>
      <c r="AA127">
        <f>AVERAGE($Q$127:$Z$127)</f>
        <v>-0.6</v>
      </c>
    </row>
    <row r="128" spans="1:27" x14ac:dyDescent="0.25">
      <c r="A128" s="101">
        <v>13</v>
      </c>
      <c r="B128" s="101">
        <v>7</v>
      </c>
      <c r="D128" s="103">
        <v>1</v>
      </c>
      <c r="E128" s="103">
        <v>70</v>
      </c>
      <c r="F128" s="103">
        <v>100</v>
      </c>
      <c r="G128" s="103"/>
      <c r="H128" s="103"/>
      <c r="P128" t="s">
        <v>30</v>
      </c>
      <c r="Q128">
        <v>-1</v>
      </c>
      <c r="R128">
        <v>-1</v>
      </c>
      <c r="S128">
        <v>-1</v>
      </c>
      <c r="T128">
        <v>-1</v>
      </c>
      <c r="U128">
        <v>1</v>
      </c>
      <c r="V128">
        <v>-1</v>
      </c>
      <c r="W128">
        <v>1</v>
      </c>
      <c r="X128">
        <v>1</v>
      </c>
      <c r="Y128">
        <v>-1</v>
      </c>
      <c r="Z128">
        <v>1</v>
      </c>
      <c r="AA128">
        <f>AVERAGE($Q$128:$Z$128)</f>
        <v>-0.2</v>
      </c>
    </row>
    <row r="129" spans="1:27" x14ac:dyDescent="0.25">
      <c r="A129" s="101">
        <v>13</v>
      </c>
      <c r="B129" s="101">
        <v>8</v>
      </c>
      <c r="D129" s="103">
        <v>30</v>
      </c>
      <c r="E129" s="103">
        <v>60</v>
      </c>
      <c r="F129" s="103">
        <v>80</v>
      </c>
      <c r="G129" s="103"/>
      <c r="H129" s="103"/>
      <c r="P129" t="s">
        <v>31</v>
      </c>
      <c r="Q129">
        <v>-1</v>
      </c>
      <c r="R129">
        <v>-1</v>
      </c>
      <c r="S129">
        <v>1</v>
      </c>
      <c r="T129">
        <v>-1</v>
      </c>
      <c r="U129">
        <v>-1</v>
      </c>
      <c r="V129">
        <v>1</v>
      </c>
      <c r="W129">
        <v>-1</v>
      </c>
      <c r="X129">
        <v>1</v>
      </c>
      <c r="Y129">
        <v>-1</v>
      </c>
      <c r="Z129">
        <v>1</v>
      </c>
      <c r="AA129">
        <f>AVERAGE($Q$129:$Z$129)</f>
        <v>-0.2</v>
      </c>
    </row>
    <row r="130" spans="1:27" x14ac:dyDescent="0.25">
      <c r="A130" s="101">
        <v>13</v>
      </c>
      <c r="B130" s="101">
        <v>9</v>
      </c>
      <c r="D130" s="103">
        <v>10</v>
      </c>
      <c r="E130" s="103">
        <v>100</v>
      </c>
      <c r="F130" s="103">
        <v>300</v>
      </c>
      <c r="G130" s="103"/>
      <c r="H130" s="103"/>
      <c r="P130" t="s">
        <v>32</v>
      </c>
      <c r="Q130">
        <v>1</v>
      </c>
      <c r="R130">
        <v>1</v>
      </c>
      <c r="S130">
        <v>-1</v>
      </c>
      <c r="T130">
        <v>1</v>
      </c>
      <c r="U130">
        <v>1</v>
      </c>
      <c r="V130">
        <v>1</v>
      </c>
      <c r="W130">
        <v>-1</v>
      </c>
      <c r="X130">
        <v>-1</v>
      </c>
      <c r="Y130">
        <v>1</v>
      </c>
      <c r="Z130">
        <v>1</v>
      </c>
      <c r="AA130">
        <f>AVERAGE($Q$130:$Z$130)</f>
        <v>0.4</v>
      </c>
    </row>
    <row r="131" spans="1:27" x14ac:dyDescent="0.25">
      <c r="A131" s="101">
        <v>13</v>
      </c>
      <c r="B131" s="101">
        <v>10</v>
      </c>
      <c r="D131" s="103">
        <v>1</v>
      </c>
      <c r="E131" s="103">
        <v>100</v>
      </c>
      <c r="F131" s="103">
        <v>1000</v>
      </c>
      <c r="G131" s="103"/>
      <c r="H131" s="103"/>
      <c r="P131" t="s">
        <v>116</v>
      </c>
      <c r="Q131">
        <v>-1</v>
      </c>
      <c r="R131">
        <v>-1</v>
      </c>
      <c r="S131">
        <v>-1</v>
      </c>
      <c r="T131">
        <v>-1</v>
      </c>
      <c r="U131">
        <v>-1</v>
      </c>
      <c r="V131">
        <v>-1</v>
      </c>
      <c r="W131">
        <v>-1</v>
      </c>
      <c r="X131">
        <v>1</v>
      </c>
      <c r="Y131">
        <v>1</v>
      </c>
      <c r="Z131">
        <v>-1</v>
      </c>
      <c r="AA131">
        <f>AVERAGE($Q$131:$Z$131)</f>
        <v>-0.6</v>
      </c>
    </row>
    <row r="132" spans="1:27" x14ac:dyDescent="0.25">
      <c r="A132" s="101">
        <v>14</v>
      </c>
      <c r="B132" s="101">
        <v>1</v>
      </c>
      <c r="D132" s="103">
        <v>100</v>
      </c>
      <c r="E132" s="103">
        <v>500</v>
      </c>
      <c r="F132" s="103">
        <v>5000</v>
      </c>
      <c r="G132" s="103"/>
      <c r="H132" s="103"/>
      <c r="P132" t="s">
        <v>117</v>
      </c>
      <c r="Q132">
        <v>-1</v>
      </c>
      <c r="R132">
        <v>1</v>
      </c>
      <c r="S132">
        <v>1</v>
      </c>
      <c r="T132">
        <v>-1</v>
      </c>
      <c r="U132">
        <v>-1</v>
      </c>
      <c r="V132">
        <v>-1</v>
      </c>
      <c r="W132">
        <v>-1</v>
      </c>
      <c r="X132">
        <v>1</v>
      </c>
      <c r="Y132">
        <v>-1</v>
      </c>
      <c r="Z132">
        <v>-1</v>
      </c>
      <c r="AA132">
        <f>AVERAGE($Q$132:$Z$132)</f>
        <v>-0.4</v>
      </c>
    </row>
    <row r="133" spans="1:27" x14ac:dyDescent="0.25">
      <c r="A133" s="101">
        <v>14</v>
      </c>
      <c r="B133" s="101">
        <v>2</v>
      </c>
      <c r="D133" s="103">
        <v>10</v>
      </c>
      <c r="E133" s="103">
        <v>20</v>
      </c>
      <c r="F133" s="103">
        <v>30</v>
      </c>
      <c r="G133" s="103"/>
      <c r="H133" s="103"/>
      <c r="P133" t="s">
        <v>118</v>
      </c>
      <c r="Q133">
        <v>1</v>
      </c>
      <c r="R133">
        <v>-1</v>
      </c>
      <c r="S133">
        <v>-1</v>
      </c>
      <c r="T133">
        <v>1</v>
      </c>
      <c r="U133">
        <v>1</v>
      </c>
      <c r="V133">
        <v>-1</v>
      </c>
      <c r="W133">
        <v>1</v>
      </c>
      <c r="X133">
        <v>1</v>
      </c>
      <c r="Y133">
        <v>1</v>
      </c>
      <c r="Z133">
        <v>-1</v>
      </c>
      <c r="AA133">
        <f>AVERAGE($Q$133:$Z$133)</f>
        <v>0.2</v>
      </c>
    </row>
    <row r="134" spans="1:27" x14ac:dyDescent="0.25">
      <c r="A134" s="101">
        <v>14</v>
      </c>
      <c r="B134" s="101">
        <v>3</v>
      </c>
      <c r="D134" s="103">
        <v>5</v>
      </c>
      <c r="E134" s="103">
        <v>10</v>
      </c>
      <c r="F134" s="103">
        <v>15</v>
      </c>
      <c r="G134" s="103"/>
      <c r="H134" s="103"/>
      <c r="P134" t="s">
        <v>119</v>
      </c>
      <c r="Q134">
        <v>-1</v>
      </c>
      <c r="R134">
        <v>-1</v>
      </c>
      <c r="S134">
        <v>-1</v>
      </c>
      <c r="T134">
        <v>-1</v>
      </c>
      <c r="U134">
        <v>-1</v>
      </c>
      <c r="V134">
        <v>-1</v>
      </c>
      <c r="W134">
        <v>-1</v>
      </c>
      <c r="X134">
        <v>-1</v>
      </c>
      <c r="Y134">
        <v>-1</v>
      </c>
      <c r="Z134">
        <v>-1</v>
      </c>
      <c r="AA134">
        <f>AVERAGE($Q$134:$Z$134)</f>
        <v>-1</v>
      </c>
    </row>
    <row r="135" spans="1:27" x14ac:dyDescent="0.25">
      <c r="A135" s="101">
        <v>14</v>
      </c>
      <c r="B135" s="101">
        <v>4</v>
      </c>
      <c r="D135" s="103">
        <v>10</v>
      </c>
      <c r="E135" s="103">
        <v>100</v>
      </c>
      <c r="F135" s="103">
        <v>200</v>
      </c>
      <c r="G135" s="103"/>
      <c r="H135" s="103"/>
      <c r="P135" t="s">
        <v>120</v>
      </c>
      <c r="Q135">
        <v>-1</v>
      </c>
      <c r="R135">
        <v>-1</v>
      </c>
      <c r="S135">
        <v>-1</v>
      </c>
      <c r="T135">
        <v>-1</v>
      </c>
      <c r="U135">
        <v>1</v>
      </c>
      <c r="V135">
        <v>-1</v>
      </c>
      <c r="W135">
        <v>-1</v>
      </c>
      <c r="X135">
        <v>1</v>
      </c>
      <c r="Y135">
        <v>-1</v>
      </c>
      <c r="Z135">
        <v>-1</v>
      </c>
      <c r="AA135">
        <f>AVERAGE($Q$135:$Z$135)</f>
        <v>-0.6</v>
      </c>
    </row>
    <row r="136" spans="1:27" x14ac:dyDescent="0.25">
      <c r="A136" s="101">
        <v>14</v>
      </c>
      <c r="B136" s="101">
        <v>5</v>
      </c>
      <c r="D136" s="103">
        <v>1</v>
      </c>
      <c r="E136" s="103">
        <v>10</v>
      </c>
      <c r="F136" s="103">
        <v>100</v>
      </c>
      <c r="G136" s="103"/>
      <c r="H136" s="103"/>
      <c r="P136" t="s">
        <v>121</v>
      </c>
      <c r="Q136">
        <v>-1</v>
      </c>
      <c r="R136">
        <v>1</v>
      </c>
      <c r="S136">
        <v>1</v>
      </c>
      <c r="T136">
        <v>-1</v>
      </c>
      <c r="U136">
        <v>-1</v>
      </c>
      <c r="V136">
        <v>1</v>
      </c>
      <c r="W136">
        <v>-1</v>
      </c>
      <c r="X136">
        <v>1</v>
      </c>
      <c r="Y136">
        <v>1</v>
      </c>
      <c r="Z136">
        <v>-1</v>
      </c>
      <c r="AA136">
        <f>AVERAGE($Q$136:$Z$136)</f>
        <v>0</v>
      </c>
    </row>
    <row r="137" spans="1:27" x14ac:dyDescent="0.25">
      <c r="A137" s="101">
        <v>14</v>
      </c>
      <c r="B137" s="101">
        <v>6</v>
      </c>
      <c r="D137" s="103">
        <v>100</v>
      </c>
      <c r="E137" s="103">
        <v>1000</v>
      </c>
      <c r="F137" s="103">
        <v>10000</v>
      </c>
      <c r="G137" s="103"/>
      <c r="H137" s="103"/>
      <c r="P137" t="s">
        <v>122</v>
      </c>
      <c r="Q137">
        <v>-1</v>
      </c>
      <c r="R137">
        <v>-1</v>
      </c>
      <c r="S137">
        <v>-1</v>
      </c>
      <c r="T137">
        <v>-1</v>
      </c>
      <c r="U137">
        <v>-1</v>
      </c>
      <c r="V137">
        <v>-1</v>
      </c>
      <c r="W137">
        <v>-1</v>
      </c>
      <c r="X137">
        <v>1</v>
      </c>
      <c r="Y137">
        <v>1</v>
      </c>
      <c r="Z137">
        <v>1</v>
      </c>
      <c r="AA137">
        <f>AVERAGE($Q$137:$Z$137)</f>
        <v>-0.4</v>
      </c>
    </row>
    <row r="138" spans="1:27" x14ac:dyDescent="0.25">
      <c r="A138" s="101">
        <v>14</v>
      </c>
      <c r="B138" s="101">
        <v>7</v>
      </c>
      <c r="D138" s="103">
        <v>100</v>
      </c>
      <c r="E138" s="103">
        <v>500</v>
      </c>
      <c r="F138" s="103">
        <v>1000</v>
      </c>
      <c r="G138" s="103"/>
      <c r="H138" s="103"/>
      <c r="P138" t="s">
        <v>123</v>
      </c>
      <c r="Q138">
        <v>-1</v>
      </c>
      <c r="R138">
        <v>-1</v>
      </c>
      <c r="S138">
        <v>-1</v>
      </c>
      <c r="T138">
        <v>-1</v>
      </c>
      <c r="U138">
        <v>-1</v>
      </c>
      <c r="V138">
        <v>-1</v>
      </c>
      <c r="W138">
        <v>-1</v>
      </c>
      <c r="X138">
        <v>1</v>
      </c>
      <c r="Y138">
        <v>-1</v>
      </c>
      <c r="Z138">
        <v>1</v>
      </c>
      <c r="AA138">
        <f>AVERAGE($Q$138:$Z$138)</f>
        <v>-0.6</v>
      </c>
    </row>
    <row r="139" spans="1:27" x14ac:dyDescent="0.25">
      <c r="A139" s="101">
        <v>14</v>
      </c>
      <c r="B139" s="101">
        <v>8</v>
      </c>
      <c r="D139" s="103">
        <v>70</v>
      </c>
      <c r="E139" s="103">
        <v>80</v>
      </c>
      <c r="F139" s="103">
        <v>90</v>
      </c>
      <c r="G139" s="103"/>
      <c r="H139" s="103"/>
      <c r="P139" t="s">
        <v>124</v>
      </c>
      <c r="Q139">
        <v>-1</v>
      </c>
      <c r="R139">
        <v>1</v>
      </c>
      <c r="S139">
        <v>-1</v>
      </c>
      <c r="T139">
        <v>-1</v>
      </c>
      <c r="U139">
        <v>-1</v>
      </c>
      <c r="V139">
        <v>-1</v>
      </c>
      <c r="W139">
        <v>1</v>
      </c>
      <c r="X139">
        <v>-1</v>
      </c>
      <c r="Y139">
        <v>1</v>
      </c>
      <c r="Z139">
        <v>-1</v>
      </c>
      <c r="AA139">
        <f>AVERAGE($Q$139:$Z$139)</f>
        <v>-0.4</v>
      </c>
    </row>
    <row r="140" spans="1:27" x14ac:dyDescent="0.25">
      <c r="A140" s="101">
        <v>14</v>
      </c>
      <c r="B140" s="101">
        <v>9</v>
      </c>
      <c r="D140" s="103">
        <v>2</v>
      </c>
      <c r="E140" s="103">
        <v>10</v>
      </c>
      <c r="F140" s="103">
        <v>100</v>
      </c>
      <c r="G140" s="103"/>
      <c r="H140" s="103"/>
      <c r="P140" t="s">
        <v>125</v>
      </c>
      <c r="Q140">
        <v>-1</v>
      </c>
      <c r="R140">
        <v>-1</v>
      </c>
      <c r="S140">
        <v>-1</v>
      </c>
      <c r="T140">
        <v>-1</v>
      </c>
      <c r="U140">
        <v>1</v>
      </c>
      <c r="V140">
        <v>-1</v>
      </c>
      <c r="W140">
        <v>-1</v>
      </c>
      <c r="X140">
        <v>-1</v>
      </c>
      <c r="Y140">
        <v>-1</v>
      </c>
      <c r="Z140">
        <v>-1</v>
      </c>
      <c r="AA140">
        <f>AVERAGE($Q$140:$Z$140)</f>
        <v>-0.8</v>
      </c>
    </row>
    <row r="141" spans="1:27" x14ac:dyDescent="0.25">
      <c r="A141" s="101">
        <v>14</v>
      </c>
      <c r="B141" s="101">
        <v>10</v>
      </c>
      <c r="D141" s="103">
        <v>50</v>
      </c>
      <c r="E141" s="103">
        <v>100</v>
      </c>
      <c r="F141" s="103">
        <v>200</v>
      </c>
      <c r="G141" s="103"/>
      <c r="H141" s="103"/>
      <c r="P141" t="s">
        <v>126</v>
      </c>
      <c r="Q141">
        <v>-1</v>
      </c>
      <c r="R141">
        <v>1</v>
      </c>
      <c r="S141">
        <v>-1</v>
      </c>
      <c r="T141">
        <v>1</v>
      </c>
      <c r="U141">
        <v>-1</v>
      </c>
      <c r="V141">
        <v>-1</v>
      </c>
      <c r="W141">
        <v>1</v>
      </c>
      <c r="X141">
        <v>-1</v>
      </c>
      <c r="Y141">
        <v>-1</v>
      </c>
      <c r="Z141">
        <v>-1</v>
      </c>
      <c r="AA141">
        <f>AVERAGE($Q$141:$Z$141)</f>
        <v>-0.4</v>
      </c>
    </row>
    <row r="142" spans="1:27" x14ac:dyDescent="0.25">
      <c r="A142" s="101">
        <v>15</v>
      </c>
      <c r="B142" s="101">
        <v>1</v>
      </c>
      <c r="D142" s="103">
        <v>5</v>
      </c>
      <c r="E142" s="103">
        <v>20</v>
      </c>
      <c r="F142" s="103">
        <v>100</v>
      </c>
      <c r="G142" s="103"/>
      <c r="H142" s="103"/>
      <c r="P142" t="s">
        <v>127</v>
      </c>
      <c r="Q142">
        <v>-1</v>
      </c>
      <c r="R142">
        <v>1</v>
      </c>
      <c r="S142">
        <v>-1</v>
      </c>
      <c r="T142">
        <v>1</v>
      </c>
      <c r="U142">
        <v>-1</v>
      </c>
      <c r="V142">
        <v>-1</v>
      </c>
      <c r="W142">
        <v>1</v>
      </c>
      <c r="X142">
        <v>1</v>
      </c>
      <c r="Y142">
        <v>-1</v>
      </c>
      <c r="Z142">
        <v>-1</v>
      </c>
      <c r="AA142">
        <f>AVERAGE($Q$142:$Z$142)</f>
        <v>-0.2</v>
      </c>
    </row>
    <row r="143" spans="1:27" x14ac:dyDescent="0.25">
      <c r="A143" s="101">
        <v>15</v>
      </c>
      <c r="B143" s="101">
        <v>2</v>
      </c>
      <c r="D143" s="103">
        <v>5</v>
      </c>
      <c r="E143" s="103">
        <v>15</v>
      </c>
      <c r="F143" s="103">
        <v>30</v>
      </c>
      <c r="G143" s="103"/>
      <c r="H143" s="103"/>
      <c r="P143" t="s">
        <v>128</v>
      </c>
      <c r="Q143">
        <v>-1</v>
      </c>
      <c r="R143">
        <v>1</v>
      </c>
      <c r="S143">
        <v>-1</v>
      </c>
      <c r="T143">
        <v>1</v>
      </c>
      <c r="U143">
        <v>-1</v>
      </c>
      <c r="V143">
        <v>1</v>
      </c>
      <c r="W143">
        <v>-1</v>
      </c>
      <c r="X143">
        <v>-1</v>
      </c>
      <c r="Y143">
        <v>-1</v>
      </c>
      <c r="Z143">
        <v>-1</v>
      </c>
      <c r="AA143">
        <f>AVERAGE($Q$143:$Z$143)</f>
        <v>-0.4</v>
      </c>
    </row>
    <row r="144" spans="1:27" x14ac:dyDescent="0.25">
      <c r="A144" s="101">
        <v>15</v>
      </c>
      <c r="B144" s="101">
        <v>3</v>
      </c>
      <c r="D144" s="103">
        <v>10</v>
      </c>
      <c r="E144" s="103">
        <v>80</v>
      </c>
      <c r="F144" s="103">
        <v>200</v>
      </c>
      <c r="G144" s="103"/>
      <c r="H144" s="103"/>
      <c r="P144" t="s">
        <v>79</v>
      </c>
      <c r="Q144">
        <f>AVERAGE($Q$99:$Q$143)</f>
        <v>-0.28888888888888886</v>
      </c>
      <c r="R144">
        <f>AVERAGE($R$99:$R$143)</f>
        <v>2.2222222222222223E-2</v>
      </c>
      <c r="S144">
        <f>AVERAGE($S$99:$S$143)</f>
        <v>-0.33333333333333331</v>
      </c>
      <c r="T144">
        <f>AVERAGE($T$99:$T$143)</f>
        <v>-0.2</v>
      </c>
      <c r="U144">
        <f>AVERAGE($U$99:$U$143)</f>
        <v>-0.24444444444444444</v>
      </c>
      <c r="V144">
        <f>AVERAGE($V$99:$V$143)</f>
        <v>-0.37777777777777777</v>
      </c>
      <c r="W144">
        <f>AVERAGE($W$99:$W$143)</f>
        <v>-0.1111111111111111</v>
      </c>
      <c r="X144">
        <f>AVERAGE($X$99:$X$143)</f>
        <v>0.2</v>
      </c>
      <c r="Y144">
        <f>AVERAGE($Y$99:$Y$143)</f>
        <v>-0.1111111111111111</v>
      </c>
      <c r="Z144">
        <f>AVERAGE($Z$99:$Z$143)</f>
        <v>-0.51111111111111107</v>
      </c>
    </row>
    <row r="145" spans="1:30" x14ac:dyDescent="0.25">
      <c r="A145" s="101">
        <v>15</v>
      </c>
      <c r="B145" s="101">
        <v>4</v>
      </c>
      <c r="D145" s="103">
        <v>5</v>
      </c>
      <c r="E145" s="103">
        <v>20</v>
      </c>
      <c r="F145" s="103">
        <v>50</v>
      </c>
      <c r="G145" s="103"/>
      <c r="H145" s="103"/>
    </row>
    <row r="146" spans="1:30" x14ac:dyDescent="0.25">
      <c r="A146" s="101">
        <v>15</v>
      </c>
      <c r="B146" s="101">
        <v>5</v>
      </c>
      <c r="D146" s="103">
        <v>10</v>
      </c>
      <c r="E146" s="103">
        <v>100</v>
      </c>
      <c r="F146" s="103">
        <v>1000</v>
      </c>
      <c r="G146" s="103"/>
      <c r="H146" s="103"/>
    </row>
    <row r="147" spans="1:30" x14ac:dyDescent="0.25">
      <c r="A147" s="101">
        <v>15</v>
      </c>
      <c r="B147" s="101">
        <v>6</v>
      </c>
      <c r="D147" s="103">
        <v>10</v>
      </c>
      <c r="E147" s="103">
        <v>500</v>
      </c>
      <c r="F147" s="103">
        <v>2000</v>
      </c>
      <c r="G147" s="103"/>
      <c r="H147" s="103"/>
      <c r="P147" t="s">
        <v>218</v>
      </c>
      <c r="Q147" t="s">
        <v>81</v>
      </c>
      <c r="R147" t="s">
        <v>82</v>
      </c>
      <c r="S147" t="s">
        <v>83</v>
      </c>
      <c r="T147" t="s">
        <v>84</v>
      </c>
      <c r="U147" t="s">
        <v>85</v>
      </c>
      <c r="V147" t="s">
        <v>86</v>
      </c>
      <c r="W147" t="s">
        <v>87</v>
      </c>
      <c r="X147" t="s">
        <v>88</v>
      </c>
      <c r="Y147" t="s">
        <v>89</v>
      </c>
      <c r="Z147" t="s">
        <v>90</v>
      </c>
      <c r="AA147" t="s">
        <v>80</v>
      </c>
      <c r="AB147" t="s">
        <v>446</v>
      </c>
      <c r="AD147" t="s">
        <v>42</v>
      </c>
    </row>
    <row r="148" spans="1:30" x14ac:dyDescent="0.25">
      <c r="A148" s="101">
        <v>15</v>
      </c>
      <c r="B148" s="101">
        <v>7</v>
      </c>
      <c r="D148" s="103">
        <v>10</v>
      </c>
      <c r="E148" s="103">
        <v>100</v>
      </c>
      <c r="F148" s="103">
        <v>1000</v>
      </c>
      <c r="G148" s="103"/>
      <c r="H148" s="103"/>
      <c r="P148" t="s">
        <v>1</v>
      </c>
      <c r="Q148">
        <v>0.88636363636363635</v>
      </c>
      <c r="R148">
        <v>0.25</v>
      </c>
      <c r="S148">
        <v>0.81818181818181823</v>
      </c>
      <c r="T148">
        <v>3.1666666666666665</v>
      </c>
      <c r="U148">
        <v>0.86111111111111116</v>
      </c>
      <c r="V148">
        <v>0.90215264187866928</v>
      </c>
      <c r="W148">
        <v>7.333333333333333</v>
      </c>
      <c r="X148">
        <v>0.76190476190476186</v>
      </c>
      <c r="Y148">
        <v>0.5</v>
      </c>
      <c r="Z148">
        <v>1</v>
      </c>
      <c r="AA148">
        <f>AVERAGE($Q$148:$Z$148)</f>
        <v>1.6479713969439995</v>
      </c>
      <c r="AB148" t="s">
        <v>52</v>
      </c>
      <c r="AC148">
        <f>VARP($Q$193:$Z$193)</f>
        <v>403417.74007801822</v>
      </c>
      <c r="AD148">
        <f>AC148/AC150</f>
        <v>2.1499268373350595E-2</v>
      </c>
    </row>
    <row r="149" spans="1:30" x14ac:dyDescent="0.25">
      <c r="A149" s="101">
        <v>15</v>
      </c>
      <c r="B149" s="101">
        <v>8</v>
      </c>
      <c r="D149" s="103">
        <v>25</v>
      </c>
      <c r="E149" s="103">
        <v>45</v>
      </c>
      <c r="F149" s="103">
        <v>75</v>
      </c>
      <c r="G149" s="103"/>
      <c r="H149" s="103"/>
      <c r="P149" t="s">
        <v>2</v>
      </c>
      <c r="Q149">
        <v>0.54545454545454541</v>
      </c>
      <c r="R149">
        <v>0.25</v>
      </c>
      <c r="S149">
        <v>0.63636363636363635</v>
      </c>
      <c r="T149">
        <v>0.25</v>
      </c>
      <c r="U149">
        <v>0.98611111111111116</v>
      </c>
      <c r="V149">
        <v>0.60861056751467713</v>
      </c>
      <c r="W149">
        <v>0.83333333333333337</v>
      </c>
      <c r="X149">
        <v>0.42857142857142855</v>
      </c>
      <c r="Y149">
        <v>0.5</v>
      </c>
      <c r="Z149">
        <v>0.8</v>
      </c>
      <c r="AA149">
        <f>AVERAGE($Q$149:$Z$149)</f>
        <v>0.58384446223487318</v>
      </c>
      <c r="AB149" t="s">
        <v>54</v>
      </c>
      <c r="AC149">
        <f>VARP($AA$148:$AA$192)</f>
        <v>1800945.3639118099</v>
      </c>
      <c r="AD149">
        <f>AC149/AC150</f>
        <v>9.5977454280998048E-2</v>
      </c>
    </row>
    <row r="150" spans="1:30" x14ac:dyDescent="0.25">
      <c r="A150" s="101">
        <v>15</v>
      </c>
      <c r="B150" s="101">
        <v>9</v>
      </c>
      <c r="D150" s="103">
        <v>5</v>
      </c>
      <c r="E150" s="103">
        <v>10</v>
      </c>
      <c r="F150" s="103">
        <v>30</v>
      </c>
      <c r="G150" s="103"/>
      <c r="H150" s="103"/>
      <c r="P150" t="s">
        <v>3</v>
      </c>
      <c r="Q150">
        <v>0.77272727272727271</v>
      </c>
      <c r="R150">
        <v>0.5</v>
      </c>
      <c r="S150">
        <v>17.181818181818183</v>
      </c>
      <c r="T150">
        <v>0.16666666666666666</v>
      </c>
      <c r="U150">
        <v>0.97222222222222221</v>
      </c>
      <c r="V150">
        <v>2.1526418786692758E-2</v>
      </c>
      <c r="W150">
        <v>2.3333333333333335</v>
      </c>
      <c r="X150">
        <v>0.90476190476190477</v>
      </c>
      <c r="Y150">
        <v>1.5</v>
      </c>
      <c r="Z150">
        <v>11</v>
      </c>
      <c r="AA150">
        <f>AVERAGE($Q$150:$Z$150)</f>
        <v>3.5353056000316272</v>
      </c>
      <c r="AB150" t="s">
        <v>57</v>
      </c>
      <c r="AC150">
        <f>VARP($Q$148:$Z$192)</f>
        <v>18764254.349142153</v>
      </c>
    </row>
    <row r="151" spans="1:30" x14ac:dyDescent="0.25">
      <c r="A151" s="101">
        <v>15</v>
      </c>
      <c r="B151" s="101">
        <v>10</v>
      </c>
      <c r="D151" s="103">
        <v>5</v>
      </c>
      <c r="E151" s="103">
        <v>50</v>
      </c>
      <c r="F151" s="103">
        <v>200</v>
      </c>
      <c r="G151" s="103"/>
      <c r="H151" s="103"/>
      <c r="P151" t="s">
        <v>4</v>
      </c>
      <c r="Q151">
        <v>5.8181818181818183</v>
      </c>
      <c r="R151">
        <v>0.625</v>
      </c>
      <c r="S151">
        <v>0.78181818181818186</v>
      </c>
      <c r="T151">
        <v>1.0833333333333333</v>
      </c>
      <c r="U151">
        <v>0.16666666666666666</v>
      </c>
      <c r="V151">
        <v>0.70645792563600784</v>
      </c>
      <c r="W151">
        <v>0.5</v>
      </c>
      <c r="X151">
        <v>0.42857142857142855</v>
      </c>
      <c r="Y151">
        <v>0.5</v>
      </c>
      <c r="Z151">
        <v>0.98799999999999999</v>
      </c>
      <c r="AA151">
        <f>AVERAGE($Q$151:$Z$151)</f>
        <v>1.1598029354207435</v>
      </c>
      <c r="AB151" t="s">
        <v>384</v>
      </c>
      <c r="AC151">
        <f>AVERAGE($Q$148:$Z$192)</f>
        <v>316.14114082544296</v>
      </c>
    </row>
    <row r="152" spans="1:30" x14ac:dyDescent="0.25">
      <c r="A152" s="101">
        <v>16</v>
      </c>
      <c r="B152" s="101">
        <v>1</v>
      </c>
      <c r="D152" s="103">
        <v>0.1</v>
      </c>
      <c r="E152" s="103">
        <v>6</v>
      </c>
      <c r="F152" s="103">
        <v>50</v>
      </c>
      <c r="G152" s="103"/>
      <c r="H152" s="103"/>
      <c r="P152" t="s">
        <v>5</v>
      </c>
      <c r="Q152">
        <v>21.727272727272727</v>
      </c>
      <c r="R152">
        <v>0.75</v>
      </c>
      <c r="S152">
        <v>8.0909090909090917</v>
      </c>
      <c r="T152">
        <v>0.99916666666666665</v>
      </c>
      <c r="U152">
        <v>0.44444444444444442</v>
      </c>
      <c r="V152">
        <v>0.98043052837573386</v>
      </c>
      <c r="W152">
        <v>0.8833333333333333</v>
      </c>
      <c r="X152">
        <v>0.19047619047619047</v>
      </c>
      <c r="Y152">
        <v>0.5</v>
      </c>
      <c r="Z152">
        <v>0.8</v>
      </c>
      <c r="AA152">
        <f>AVERAGE($Q$152:$Z$152)</f>
        <v>3.5366032981478184</v>
      </c>
      <c r="AB152" t="s">
        <v>385</v>
      </c>
      <c r="AC152">
        <f>AC151*450</f>
        <v>142263.51337144934</v>
      </c>
    </row>
    <row r="153" spans="1:30" x14ac:dyDescent="0.25">
      <c r="A153" s="101">
        <v>16</v>
      </c>
      <c r="B153" s="101">
        <v>2</v>
      </c>
      <c r="D153" s="103">
        <v>1E-3</v>
      </c>
      <c r="E153" s="103">
        <v>10</v>
      </c>
      <c r="F153" s="103">
        <v>100</v>
      </c>
      <c r="G153" s="103"/>
      <c r="H153" s="103"/>
      <c r="P153" t="s">
        <v>6</v>
      </c>
      <c r="Q153">
        <v>10.363636363636363</v>
      </c>
      <c r="R153">
        <v>0.375</v>
      </c>
      <c r="S153">
        <v>4.4545454545454541</v>
      </c>
      <c r="T153">
        <v>82.333333333333329</v>
      </c>
      <c r="U153">
        <v>276.77777777777777</v>
      </c>
      <c r="V153">
        <v>0.99021526418786687</v>
      </c>
      <c r="W153">
        <v>0.66666666666666663</v>
      </c>
      <c r="X153">
        <v>4.7619047619047616E-2</v>
      </c>
      <c r="Y153">
        <v>0</v>
      </c>
      <c r="Z153">
        <v>0.4</v>
      </c>
      <c r="AA153">
        <f>AVERAGE($Q$153:$Z$153)</f>
        <v>37.640879390776647</v>
      </c>
    </row>
    <row r="154" spans="1:30" x14ac:dyDescent="0.25">
      <c r="A154" s="101">
        <v>16</v>
      </c>
      <c r="B154" s="101">
        <v>3</v>
      </c>
      <c r="D154" s="103">
        <v>5</v>
      </c>
      <c r="E154" s="103">
        <v>20</v>
      </c>
      <c r="F154" s="103">
        <v>200</v>
      </c>
      <c r="G154" s="103"/>
      <c r="H154" s="103"/>
      <c r="P154" t="s">
        <v>7</v>
      </c>
      <c r="Q154">
        <v>0.77272727272727271</v>
      </c>
      <c r="R154">
        <v>0.8</v>
      </c>
      <c r="S154">
        <v>9.0909090909090912E-2</v>
      </c>
      <c r="T154">
        <v>0.83333333333333337</v>
      </c>
      <c r="U154">
        <v>0.99969444444444444</v>
      </c>
      <c r="V154">
        <v>0.98043052837573386</v>
      </c>
      <c r="W154">
        <v>15.666666666666666</v>
      </c>
      <c r="X154">
        <v>1.1428571428571428</v>
      </c>
      <c r="Y154">
        <v>0.85</v>
      </c>
      <c r="Z154">
        <v>0.8</v>
      </c>
      <c r="AA154">
        <f>AVERAGE($Q$154:$Z$154)</f>
        <v>2.2936618479313688</v>
      </c>
    </row>
    <row r="155" spans="1:30" x14ac:dyDescent="0.25">
      <c r="A155" s="101">
        <v>16</v>
      </c>
      <c r="B155" s="101">
        <v>4</v>
      </c>
      <c r="D155" s="103">
        <v>100</v>
      </c>
      <c r="E155" s="103">
        <v>1000</v>
      </c>
      <c r="F155" s="103">
        <v>1000000</v>
      </c>
      <c r="G155" s="103"/>
      <c r="H155" s="103"/>
      <c r="P155" t="s">
        <v>8</v>
      </c>
      <c r="Q155">
        <v>5.8181818181818183</v>
      </c>
      <c r="R155">
        <v>0.25</v>
      </c>
      <c r="S155">
        <v>9.0909090909090912E-2</v>
      </c>
      <c r="T155">
        <v>3.1666666666666665</v>
      </c>
      <c r="U155">
        <v>0.99944444444444447</v>
      </c>
      <c r="V155">
        <v>0.82387475538160471</v>
      </c>
      <c r="W155">
        <v>0.83333333333333337</v>
      </c>
      <c r="X155">
        <v>4.7619047619047616E-2</v>
      </c>
      <c r="Y155">
        <v>0.5</v>
      </c>
      <c r="Z155">
        <v>0.8</v>
      </c>
      <c r="AA155">
        <f>AVERAGE($Q$155:$Z$155)</f>
        <v>1.3330029156536007</v>
      </c>
    </row>
    <row r="156" spans="1:30" x14ac:dyDescent="0.25">
      <c r="A156" s="101">
        <v>16</v>
      </c>
      <c r="B156" s="101">
        <v>5</v>
      </c>
      <c r="D156" s="103">
        <v>10</v>
      </c>
      <c r="E156" s="103">
        <v>1000</v>
      </c>
      <c r="F156" s="103">
        <v>1000000</v>
      </c>
      <c r="G156" s="103"/>
      <c r="H156" s="103"/>
      <c r="P156" t="s">
        <v>9</v>
      </c>
      <c r="Q156">
        <v>21.727272727272727</v>
      </c>
      <c r="R156">
        <v>0.5</v>
      </c>
      <c r="S156">
        <v>0.81818181818181823</v>
      </c>
      <c r="T156">
        <v>15.666666666666666</v>
      </c>
      <c r="U156">
        <v>0.97222222222222221</v>
      </c>
      <c r="V156">
        <v>0.80430528375733856</v>
      </c>
      <c r="W156">
        <v>0.33333333333333331</v>
      </c>
      <c r="X156">
        <v>2.3333333333333335</v>
      </c>
      <c r="Y156">
        <v>9</v>
      </c>
      <c r="Z156">
        <v>0.9</v>
      </c>
      <c r="AA156">
        <f>AVERAGE($Q$156:$Z$156)</f>
        <v>5.3055315384767443</v>
      </c>
    </row>
    <row r="157" spans="1:30" x14ac:dyDescent="0.25">
      <c r="A157" s="101">
        <v>16</v>
      </c>
      <c r="B157" s="101">
        <v>6</v>
      </c>
      <c r="D157" s="103">
        <v>1</v>
      </c>
      <c r="E157" s="103">
        <v>20</v>
      </c>
      <c r="F157" s="103">
        <v>200</v>
      </c>
      <c r="G157" s="103"/>
      <c r="H157" s="103"/>
      <c r="P157" t="s">
        <v>10</v>
      </c>
      <c r="Q157">
        <v>10.363636363636363</v>
      </c>
      <c r="R157">
        <v>0.25</v>
      </c>
      <c r="S157">
        <v>8.0909090909090917</v>
      </c>
      <c r="T157">
        <v>0.66666666666666663</v>
      </c>
      <c r="U157">
        <v>0.44444444444444442</v>
      </c>
      <c r="V157">
        <v>0.90215264187866928</v>
      </c>
      <c r="W157">
        <v>12.333333333333334</v>
      </c>
      <c r="X157">
        <v>2.3333333333333335</v>
      </c>
      <c r="Y157">
        <v>0.75</v>
      </c>
      <c r="Z157">
        <v>0.6</v>
      </c>
      <c r="AA157">
        <f>AVERAGE($Q$157:$Z$157)</f>
        <v>3.6734475874201906</v>
      </c>
    </row>
    <row r="158" spans="1:30" x14ac:dyDescent="0.25">
      <c r="A158" s="101">
        <v>16</v>
      </c>
      <c r="B158" s="101">
        <v>7</v>
      </c>
      <c r="D158" s="103">
        <v>10</v>
      </c>
      <c r="E158" s="103">
        <v>200</v>
      </c>
      <c r="F158" s="103">
        <v>1000</v>
      </c>
      <c r="G158" s="103"/>
      <c r="H158" s="103"/>
      <c r="P158" t="s">
        <v>11</v>
      </c>
      <c r="Q158">
        <v>1.2727272727272727</v>
      </c>
      <c r="R158">
        <v>0.25</v>
      </c>
      <c r="S158">
        <v>0.81818181818181823</v>
      </c>
      <c r="T158">
        <v>3.1666666666666665</v>
      </c>
      <c r="U158">
        <v>0.88888888888888884</v>
      </c>
      <c r="V158">
        <v>0.80430528375733856</v>
      </c>
      <c r="W158">
        <v>0.98333333333333328</v>
      </c>
      <c r="X158">
        <v>0.90476190476190477</v>
      </c>
      <c r="Y158">
        <v>0</v>
      </c>
      <c r="Z158">
        <v>0.8</v>
      </c>
      <c r="AA158">
        <f>AVERAGE($Q$158:$Z$158)</f>
        <v>0.98888651683172246</v>
      </c>
    </row>
    <row r="159" spans="1:30" x14ac:dyDescent="0.25">
      <c r="A159" s="101">
        <v>16</v>
      </c>
      <c r="B159" s="101">
        <v>8</v>
      </c>
      <c r="D159" s="103">
        <v>25</v>
      </c>
      <c r="E159" s="103">
        <v>45</v>
      </c>
      <c r="F159" s="103">
        <v>75</v>
      </c>
      <c r="G159" s="103"/>
      <c r="H159" s="103"/>
      <c r="P159" t="s">
        <v>12</v>
      </c>
      <c r="Q159">
        <v>2.4090909090909092</v>
      </c>
      <c r="R159">
        <v>0.92500000000000004</v>
      </c>
      <c r="S159">
        <v>0.63636363636363635</v>
      </c>
      <c r="T159">
        <v>0.66666666666666663</v>
      </c>
      <c r="U159">
        <v>0.86111111111111116</v>
      </c>
      <c r="V159">
        <v>0.98043052837573386</v>
      </c>
      <c r="W159">
        <v>0.66666666666666663</v>
      </c>
      <c r="X159">
        <v>0.19047619047619047</v>
      </c>
      <c r="Y159">
        <v>0.85</v>
      </c>
      <c r="Z159">
        <v>0.92</v>
      </c>
      <c r="AA159">
        <f>AVERAGE($Q$159:$Z$159)</f>
        <v>0.91058057087509137</v>
      </c>
    </row>
    <row r="160" spans="1:30" x14ac:dyDescent="0.25">
      <c r="A160" s="101">
        <v>16</v>
      </c>
      <c r="B160" s="101">
        <v>9</v>
      </c>
      <c r="D160" s="103">
        <v>30</v>
      </c>
      <c r="E160" s="103">
        <v>3000</v>
      </c>
      <c r="F160" s="103">
        <v>10000</v>
      </c>
      <c r="G160" s="103"/>
      <c r="H160" s="103"/>
      <c r="P160" t="s">
        <v>13</v>
      </c>
      <c r="Q160">
        <v>0.13636363636363635</v>
      </c>
      <c r="R160">
        <v>0.25</v>
      </c>
      <c r="S160">
        <v>0.63636363636363635</v>
      </c>
      <c r="T160">
        <v>83332.333333333328</v>
      </c>
      <c r="U160">
        <v>0.97222222222222221</v>
      </c>
      <c r="V160">
        <v>0.99021526418786687</v>
      </c>
      <c r="W160">
        <v>0.16666666666666666</v>
      </c>
      <c r="X160">
        <v>1.8571428571428572</v>
      </c>
      <c r="Y160">
        <v>0.5</v>
      </c>
      <c r="Z160">
        <v>0.6</v>
      </c>
      <c r="AA160">
        <f>AVERAGE($Q$160:$Z$160)</f>
        <v>8333.8442307616278</v>
      </c>
    </row>
    <row r="161" spans="1:27" x14ac:dyDescent="0.25">
      <c r="A161" s="101">
        <v>16</v>
      </c>
      <c r="B161" s="101">
        <v>10</v>
      </c>
      <c r="D161" s="103">
        <v>1</v>
      </c>
      <c r="E161" s="103">
        <v>5</v>
      </c>
      <c r="F161" s="103">
        <v>100</v>
      </c>
      <c r="G161" s="103"/>
      <c r="H161" s="103"/>
      <c r="P161" t="s">
        <v>14</v>
      </c>
      <c r="Q161">
        <v>10.363636363636363</v>
      </c>
      <c r="R161">
        <v>0.5</v>
      </c>
      <c r="S161">
        <v>0.81818181818181823</v>
      </c>
      <c r="T161">
        <v>7.333333333333333</v>
      </c>
      <c r="U161">
        <v>0.99722222222222223</v>
      </c>
      <c r="V161">
        <v>0.80430528375733856</v>
      </c>
      <c r="W161">
        <v>7.333333333333333</v>
      </c>
      <c r="X161">
        <v>2.8095238095238093</v>
      </c>
      <c r="Y161">
        <v>0.95</v>
      </c>
      <c r="Z161">
        <v>0.6</v>
      </c>
      <c r="AA161">
        <f>AVERAGE($Q$161:$Z$161)</f>
        <v>3.2509536163988217</v>
      </c>
    </row>
    <row r="162" spans="1:27" x14ac:dyDescent="0.25">
      <c r="A162" s="101">
        <v>17</v>
      </c>
      <c r="B162" s="101">
        <v>1</v>
      </c>
      <c r="D162" s="103">
        <v>1700</v>
      </c>
      <c r="E162" s="103">
        <v>2500</v>
      </c>
      <c r="F162" s="103">
        <v>3500</v>
      </c>
      <c r="G162" s="103"/>
      <c r="H162" s="103"/>
      <c r="P162" t="s">
        <v>15</v>
      </c>
      <c r="Q162">
        <v>0.54545454545454541</v>
      </c>
      <c r="R162">
        <v>0.625</v>
      </c>
      <c r="S162">
        <v>0.45454545454545453</v>
      </c>
      <c r="T162">
        <v>0.66666666666666663</v>
      </c>
      <c r="U162">
        <v>0.97222222222222221</v>
      </c>
      <c r="V162">
        <v>0.90215264187866928</v>
      </c>
      <c r="W162">
        <v>0.66666666666666663</v>
      </c>
      <c r="X162">
        <v>1.1428571428571428</v>
      </c>
      <c r="Y162">
        <v>0.95</v>
      </c>
      <c r="Z162">
        <v>0.8</v>
      </c>
      <c r="AA162">
        <f>AVERAGE($Q$162:$Z$162)</f>
        <v>0.77255653402913682</v>
      </c>
    </row>
    <row r="163" spans="1:27" x14ac:dyDescent="0.25">
      <c r="A163" s="101">
        <v>17</v>
      </c>
      <c r="B163" s="101">
        <v>2</v>
      </c>
      <c r="D163" s="103">
        <v>2</v>
      </c>
      <c r="E163" s="103">
        <v>15</v>
      </c>
      <c r="F163" s="103">
        <v>25</v>
      </c>
      <c r="G163" s="103"/>
      <c r="H163" s="103"/>
      <c r="P163" t="s">
        <v>16</v>
      </c>
      <c r="Q163">
        <v>0.86363636363636365</v>
      </c>
      <c r="R163">
        <v>0.75</v>
      </c>
      <c r="S163">
        <v>0.63636363636363635</v>
      </c>
      <c r="T163">
        <v>82.333333333333329</v>
      </c>
      <c r="U163">
        <v>0.72222222222222221</v>
      </c>
      <c r="V163">
        <v>0.99608610567514677</v>
      </c>
      <c r="W163">
        <v>2.3333333333333335</v>
      </c>
      <c r="X163">
        <v>1.1428571428571428</v>
      </c>
      <c r="Y163">
        <v>14</v>
      </c>
      <c r="Z163">
        <v>0.98</v>
      </c>
      <c r="AA163">
        <f>AVERAGE($Q$163:$Z$163)</f>
        <v>10.475783213742117</v>
      </c>
    </row>
    <row r="164" spans="1:27" x14ac:dyDescent="0.25">
      <c r="A164" s="101">
        <v>17</v>
      </c>
      <c r="B164" s="101">
        <v>3</v>
      </c>
      <c r="D164" s="103">
        <v>50</v>
      </c>
      <c r="E164" s="103">
        <v>500</v>
      </c>
      <c r="F164" s="103">
        <v>1000</v>
      </c>
      <c r="G164" s="103"/>
      <c r="H164" s="103"/>
      <c r="P164" t="s">
        <v>17</v>
      </c>
      <c r="Q164">
        <v>55.81818181818182</v>
      </c>
      <c r="R164">
        <v>0.625</v>
      </c>
      <c r="S164">
        <v>8.0909090909090917</v>
      </c>
      <c r="T164">
        <v>0.9916666666666667</v>
      </c>
      <c r="U164">
        <v>0.99722222222222223</v>
      </c>
      <c r="V164">
        <v>0.99510763209393349</v>
      </c>
      <c r="W164">
        <v>3.1666666666666665</v>
      </c>
      <c r="X164">
        <v>1.1428571428571428</v>
      </c>
      <c r="Y164">
        <v>0.5</v>
      </c>
      <c r="Z164">
        <v>0.98</v>
      </c>
      <c r="AA164">
        <f>AVERAGE($Q$164:$Z$164)</f>
        <v>7.3307611239597534</v>
      </c>
    </row>
    <row r="165" spans="1:27" x14ac:dyDescent="0.25">
      <c r="A165" s="101">
        <v>17</v>
      </c>
      <c r="B165" s="101">
        <v>4</v>
      </c>
      <c r="D165" s="103">
        <v>1E-3</v>
      </c>
      <c r="E165" s="103">
        <v>0.1</v>
      </c>
      <c r="F165" s="103">
        <v>1</v>
      </c>
      <c r="G165" s="103"/>
      <c r="H165" s="103"/>
      <c r="P165" t="s">
        <v>18</v>
      </c>
      <c r="Q165">
        <v>0.72727272727272729</v>
      </c>
      <c r="R165">
        <v>0.42499999999999999</v>
      </c>
      <c r="S165">
        <v>0.50909090909090904</v>
      </c>
      <c r="T165">
        <v>249</v>
      </c>
      <c r="U165">
        <v>0.90222222222222226</v>
      </c>
      <c r="V165">
        <v>0.2172211350293542</v>
      </c>
      <c r="W165">
        <v>0.99416666666666664</v>
      </c>
      <c r="X165">
        <v>0.19047619047619047</v>
      </c>
      <c r="Y165">
        <v>14</v>
      </c>
      <c r="Z165">
        <v>0.58799999999999997</v>
      </c>
      <c r="AA165">
        <f>AVERAGE($Q$165:$Z$165)</f>
        <v>26.755344985075812</v>
      </c>
    </row>
    <row r="166" spans="1:27" x14ac:dyDescent="0.25">
      <c r="A166" s="101">
        <v>17</v>
      </c>
      <c r="B166" s="101">
        <v>5</v>
      </c>
      <c r="D166" s="103">
        <v>0.1</v>
      </c>
      <c r="E166" s="103">
        <v>10</v>
      </c>
      <c r="F166" s="103">
        <v>1000</v>
      </c>
      <c r="G166" s="103"/>
      <c r="H166" s="103"/>
      <c r="P166" t="s">
        <v>19</v>
      </c>
      <c r="Q166">
        <v>1.2727272727272727</v>
      </c>
      <c r="R166">
        <v>0.5</v>
      </c>
      <c r="S166">
        <v>3.5454545454545454</v>
      </c>
      <c r="T166">
        <v>0.83333333333333337</v>
      </c>
      <c r="U166">
        <v>0.30555555555555558</v>
      </c>
      <c r="V166">
        <v>0.95694716242661448</v>
      </c>
      <c r="W166">
        <v>0.83333333333333337</v>
      </c>
      <c r="X166">
        <v>4.7619047619047616E-2</v>
      </c>
      <c r="Y166">
        <v>0.8</v>
      </c>
      <c r="Z166">
        <v>0.8</v>
      </c>
      <c r="AA166">
        <f>AVERAGE($Q$166:$Z$166)</f>
        <v>0.98949702504497039</v>
      </c>
    </row>
    <row r="167" spans="1:27" x14ac:dyDescent="0.25">
      <c r="A167" s="101">
        <v>17</v>
      </c>
      <c r="B167" s="101">
        <v>6</v>
      </c>
      <c r="D167" s="103">
        <v>10</v>
      </c>
      <c r="E167" s="103">
        <v>25</v>
      </c>
      <c r="F167" s="103">
        <v>70</v>
      </c>
      <c r="G167" s="103"/>
      <c r="H167" s="103"/>
      <c r="P167" t="s">
        <v>20</v>
      </c>
      <c r="Q167">
        <v>3.5454545454545454</v>
      </c>
      <c r="R167">
        <v>0.9</v>
      </c>
      <c r="S167">
        <v>0.92727272727272725</v>
      </c>
      <c r="T167">
        <v>24</v>
      </c>
      <c r="U167">
        <v>0.98611111111111116</v>
      </c>
      <c r="V167">
        <v>0.99804305283757333</v>
      </c>
      <c r="W167">
        <v>15.666666666666666</v>
      </c>
      <c r="X167">
        <v>0.42857142857142855</v>
      </c>
      <c r="Y167">
        <v>0.85</v>
      </c>
      <c r="Z167">
        <v>0.8</v>
      </c>
      <c r="AA167">
        <f>AVERAGE($Q$167:$Z$167)</f>
        <v>4.9102119531914052</v>
      </c>
    </row>
    <row r="168" spans="1:27" x14ac:dyDescent="0.25">
      <c r="A168" s="101">
        <v>17</v>
      </c>
      <c r="B168" s="101">
        <v>7</v>
      </c>
      <c r="D168" s="103">
        <v>100</v>
      </c>
      <c r="E168" s="103">
        <v>250</v>
      </c>
      <c r="F168" s="103">
        <v>500</v>
      </c>
      <c r="G168" s="103"/>
      <c r="H168" s="103"/>
      <c r="P168" t="s">
        <v>21</v>
      </c>
      <c r="Q168">
        <v>1135.3636363636363</v>
      </c>
      <c r="R168">
        <v>1</v>
      </c>
      <c r="S168">
        <v>9.0909090909090912E-2</v>
      </c>
      <c r="T168">
        <v>0.95833333333333337</v>
      </c>
      <c r="U168">
        <v>27776.777777777777</v>
      </c>
      <c r="V168">
        <v>0.98043052837573386</v>
      </c>
      <c r="W168">
        <v>0.83333333333333337</v>
      </c>
      <c r="X168">
        <v>0.52380952380952384</v>
      </c>
      <c r="Y168">
        <v>0.5</v>
      </c>
      <c r="Z168">
        <v>0.92</v>
      </c>
      <c r="AA168">
        <f>AVERAGE($Q$168:$Z$168)</f>
        <v>2891.7948229951171</v>
      </c>
    </row>
    <row r="169" spans="1:27" x14ac:dyDescent="0.25">
      <c r="A169" s="101">
        <v>17</v>
      </c>
      <c r="B169" s="101">
        <v>8</v>
      </c>
      <c r="D169" s="103">
        <v>20</v>
      </c>
      <c r="E169" s="103">
        <v>45</v>
      </c>
      <c r="F169" s="103">
        <v>60</v>
      </c>
      <c r="G169" s="103"/>
      <c r="H169" s="103"/>
      <c r="P169" t="s">
        <v>22</v>
      </c>
      <c r="Q169">
        <v>0.31818181818181818</v>
      </c>
      <c r="R169">
        <v>0.5</v>
      </c>
      <c r="S169">
        <v>3.0363636363636362</v>
      </c>
      <c r="T169">
        <v>0.99916666666666665</v>
      </c>
      <c r="U169">
        <v>1.7777777777777777</v>
      </c>
      <c r="V169">
        <v>0.41291585127201563</v>
      </c>
      <c r="W169">
        <v>4</v>
      </c>
      <c r="X169">
        <v>4.7619047619047616E-2</v>
      </c>
      <c r="Y169">
        <v>0.75</v>
      </c>
      <c r="Z169">
        <v>0.76</v>
      </c>
      <c r="AA169">
        <f>AVERAGE($Q$169:$Z$169)</f>
        <v>1.2602024797880962</v>
      </c>
    </row>
    <row r="170" spans="1:27" x14ac:dyDescent="0.25">
      <c r="A170" s="101">
        <v>17</v>
      </c>
      <c r="B170" s="101">
        <v>9</v>
      </c>
      <c r="D170" s="103">
        <v>50</v>
      </c>
      <c r="E170" s="103">
        <v>100</v>
      </c>
      <c r="F170" s="103">
        <v>400</v>
      </c>
      <c r="G170" s="103"/>
      <c r="H170" s="103"/>
      <c r="P170" t="s">
        <v>23</v>
      </c>
      <c r="Q170">
        <v>0.13636363636363635</v>
      </c>
      <c r="R170">
        <v>0.5</v>
      </c>
      <c r="S170">
        <v>2.6363636363636362</v>
      </c>
      <c r="T170">
        <v>2.3333333333333335</v>
      </c>
      <c r="U170">
        <v>0.9916666666666667</v>
      </c>
      <c r="V170">
        <v>0.95694716242661448</v>
      </c>
      <c r="W170">
        <v>1.5</v>
      </c>
      <c r="X170">
        <v>0.42857142857142855</v>
      </c>
      <c r="Y170">
        <v>0.9</v>
      </c>
      <c r="Z170">
        <v>0.98</v>
      </c>
      <c r="AA170">
        <f>AVERAGE($Q$170:$Z$170)</f>
        <v>1.1363245863725318</v>
      </c>
    </row>
    <row r="171" spans="1:27" x14ac:dyDescent="0.25">
      <c r="A171" s="101">
        <v>17</v>
      </c>
      <c r="B171" s="101">
        <v>10</v>
      </c>
      <c r="D171" s="103">
        <v>1</v>
      </c>
      <c r="E171" s="103">
        <v>5</v>
      </c>
      <c r="F171" s="103">
        <v>7</v>
      </c>
      <c r="G171" s="103"/>
      <c r="H171" s="103"/>
      <c r="P171" t="s">
        <v>24</v>
      </c>
      <c r="Q171">
        <v>10.363636363636363</v>
      </c>
      <c r="R171">
        <v>0.65</v>
      </c>
      <c r="S171">
        <v>4.4545454545454541</v>
      </c>
      <c r="T171">
        <v>0.33333333333333331</v>
      </c>
      <c r="U171">
        <v>26.777777777777779</v>
      </c>
      <c r="V171">
        <v>0.80430528375733856</v>
      </c>
      <c r="W171">
        <v>0.66666666666666663</v>
      </c>
      <c r="X171">
        <v>0.66666666666666663</v>
      </c>
      <c r="Y171">
        <v>0</v>
      </c>
      <c r="Z171">
        <v>0.84</v>
      </c>
      <c r="AA171">
        <f>AVERAGE($Q$171:$Z$171)</f>
        <v>4.5556931546383606</v>
      </c>
    </row>
    <row r="172" spans="1:27" x14ac:dyDescent="0.25">
      <c r="A172" s="101">
        <v>18</v>
      </c>
      <c r="B172" s="101">
        <v>1</v>
      </c>
      <c r="D172" s="103">
        <v>0.1</v>
      </c>
      <c r="E172" s="103">
        <v>12</v>
      </c>
      <c r="F172" s="103">
        <v>500</v>
      </c>
      <c r="G172" s="103"/>
      <c r="H172" s="103"/>
      <c r="P172" t="s">
        <v>25</v>
      </c>
      <c r="Q172">
        <v>0.54545454545454541</v>
      </c>
      <c r="R172">
        <v>0.25</v>
      </c>
      <c r="S172">
        <v>0.96363636363636362</v>
      </c>
      <c r="T172">
        <v>82.333333333333329</v>
      </c>
      <c r="U172">
        <v>0.97222222222222221</v>
      </c>
      <c r="V172">
        <v>2.1526418786692758E-2</v>
      </c>
      <c r="W172">
        <v>0.99666666666666659</v>
      </c>
      <c r="X172">
        <v>0.90476190476190477</v>
      </c>
      <c r="Y172">
        <v>0.5</v>
      </c>
      <c r="Z172">
        <v>0.6</v>
      </c>
      <c r="AA172">
        <f>AVERAGE($Q$172:$Z$172)</f>
        <v>8.8087601454861719</v>
      </c>
    </row>
    <row r="173" spans="1:27" x14ac:dyDescent="0.25">
      <c r="A173" s="101">
        <v>18</v>
      </c>
      <c r="B173" s="101">
        <v>2</v>
      </c>
      <c r="D173" s="103">
        <v>1E-3</v>
      </c>
      <c r="E173" s="103">
        <v>23</v>
      </c>
      <c r="F173" s="103">
        <v>100</v>
      </c>
      <c r="G173" s="103"/>
      <c r="H173" s="103"/>
      <c r="P173" t="s">
        <v>26</v>
      </c>
      <c r="Q173">
        <v>21.727272727272727</v>
      </c>
      <c r="R173">
        <v>0.6</v>
      </c>
      <c r="S173">
        <v>4.4545454545454541</v>
      </c>
      <c r="T173">
        <v>0.91666666666666663</v>
      </c>
      <c r="U173">
        <v>26.777777777777779</v>
      </c>
      <c r="V173">
        <v>0.60861056751467713</v>
      </c>
      <c r="W173">
        <v>0.33333333333333331</v>
      </c>
      <c r="X173">
        <v>0.42857142857142855</v>
      </c>
      <c r="Y173">
        <v>0.5</v>
      </c>
      <c r="Z173">
        <v>0.88</v>
      </c>
      <c r="AA173">
        <f>AVERAGE($Q$173:$Z$173)</f>
        <v>5.7226777955682069</v>
      </c>
    </row>
    <row r="174" spans="1:27" x14ac:dyDescent="0.25">
      <c r="A174" s="101">
        <v>18</v>
      </c>
      <c r="B174" s="101">
        <v>3</v>
      </c>
      <c r="D174" s="103">
        <v>20</v>
      </c>
      <c r="E174" s="103">
        <v>83</v>
      </c>
      <c r="F174" s="103">
        <v>5000</v>
      </c>
      <c r="G174" s="103"/>
      <c r="H174" s="103"/>
      <c r="P174" t="s">
        <v>27</v>
      </c>
      <c r="Q174">
        <v>9.0909090909090912E-2</v>
      </c>
      <c r="R174">
        <v>0.9</v>
      </c>
      <c r="S174">
        <v>9.0909090909090912E-2</v>
      </c>
      <c r="T174">
        <v>0.58333333333333337</v>
      </c>
      <c r="U174">
        <v>26.777777777777779</v>
      </c>
      <c r="V174">
        <v>0.2172211350293542</v>
      </c>
      <c r="W174">
        <v>1.5</v>
      </c>
      <c r="X174">
        <v>4.7619047619047616E-2</v>
      </c>
      <c r="Y174">
        <v>0.5</v>
      </c>
      <c r="Z174">
        <v>0.4</v>
      </c>
      <c r="AA174">
        <f>AVERAGE($Q$174:$Z$174)</f>
        <v>3.1107769475577696</v>
      </c>
    </row>
    <row r="175" spans="1:27" x14ac:dyDescent="0.25">
      <c r="A175" s="101">
        <v>18</v>
      </c>
      <c r="B175" s="101">
        <v>4</v>
      </c>
      <c r="D175" s="103">
        <v>1E-10</v>
      </c>
      <c r="E175" s="103">
        <v>3000</v>
      </c>
      <c r="F175" s="103">
        <v>100000000000</v>
      </c>
      <c r="G175" s="103"/>
      <c r="H175" s="103"/>
      <c r="P175" t="s">
        <v>28</v>
      </c>
      <c r="Q175">
        <v>0.13636363636363635</v>
      </c>
      <c r="R175">
        <v>0.8</v>
      </c>
      <c r="S175">
        <v>0.36363636363636365</v>
      </c>
      <c r="T175">
        <v>0.16666666666666666</v>
      </c>
      <c r="U175">
        <v>0.16666666666666666</v>
      </c>
      <c r="V175">
        <v>0.60861056751467713</v>
      </c>
      <c r="W175">
        <v>1</v>
      </c>
      <c r="X175">
        <v>0.19047619047619047</v>
      </c>
      <c r="Y175">
        <v>0.5</v>
      </c>
      <c r="Z175">
        <v>0.2</v>
      </c>
      <c r="AA175">
        <f>AVERAGE($Q$175:$Z$175)</f>
        <v>0.41324200913242015</v>
      </c>
    </row>
    <row r="176" spans="1:27" x14ac:dyDescent="0.25">
      <c r="A176" s="101">
        <v>18</v>
      </c>
      <c r="B176" s="101">
        <v>5</v>
      </c>
      <c r="D176" s="103">
        <v>1.0000000000000001E-5</v>
      </c>
      <c r="E176" s="103">
        <v>352</v>
      </c>
      <c r="F176" s="103">
        <v>100000000000</v>
      </c>
      <c r="G176" s="103"/>
      <c r="H176" s="103"/>
      <c r="P176" t="s">
        <v>29</v>
      </c>
      <c r="Q176">
        <v>158.09090909090909</v>
      </c>
      <c r="R176">
        <v>0.75</v>
      </c>
      <c r="S176">
        <v>0.63636363636363635</v>
      </c>
      <c r="T176">
        <v>0.75</v>
      </c>
      <c r="U176">
        <v>7.333333333333333</v>
      </c>
      <c r="V176">
        <v>0.51076320939334641</v>
      </c>
      <c r="W176">
        <v>0.16666666666666666</v>
      </c>
      <c r="X176">
        <v>0.42857142857142855</v>
      </c>
      <c r="Y176">
        <v>0.97499999999999998</v>
      </c>
      <c r="Z176">
        <v>0.98</v>
      </c>
      <c r="AA176">
        <f>AVERAGE($Q$176:$Z$176)</f>
        <v>17.062160736523747</v>
      </c>
    </row>
    <row r="177" spans="1:27" x14ac:dyDescent="0.25">
      <c r="A177" s="101">
        <v>18</v>
      </c>
      <c r="B177" s="101">
        <v>6</v>
      </c>
      <c r="D177" s="103">
        <v>1</v>
      </c>
      <c r="E177" s="103">
        <v>4000</v>
      </c>
      <c r="F177" s="103">
        <v>100000</v>
      </c>
      <c r="G177" s="103"/>
      <c r="H177" s="103"/>
      <c r="P177" t="s">
        <v>30</v>
      </c>
      <c r="Q177">
        <v>39.909090909090907</v>
      </c>
      <c r="R177">
        <v>0.875</v>
      </c>
      <c r="S177">
        <v>0.63636363636363635</v>
      </c>
      <c r="T177">
        <v>0.16666666666666666</v>
      </c>
      <c r="U177">
        <v>1.7777777777777777</v>
      </c>
      <c r="V177">
        <v>0.94129158512720157</v>
      </c>
      <c r="W177">
        <v>0.16666666666666666</v>
      </c>
      <c r="X177">
        <v>0.42857142857142855</v>
      </c>
      <c r="Y177">
        <v>0.9</v>
      </c>
      <c r="Z177">
        <v>1.4</v>
      </c>
      <c r="AA177">
        <f>AVERAGE($Q$177:$Z$177)</f>
        <v>4.7201428670264276</v>
      </c>
    </row>
    <row r="178" spans="1:27" x14ac:dyDescent="0.25">
      <c r="A178" s="101">
        <v>18</v>
      </c>
      <c r="B178" s="101">
        <v>7</v>
      </c>
      <c r="D178" s="103">
        <v>1E-10</v>
      </c>
      <c r="E178" s="103">
        <v>0.35</v>
      </c>
      <c r="F178" s="103">
        <v>1000000000</v>
      </c>
      <c r="G178" s="103"/>
      <c r="H178" s="103"/>
      <c r="P178" t="s">
        <v>31</v>
      </c>
      <c r="Q178">
        <v>0.93181818181818177</v>
      </c>
      <c r="R178">
        <v>0.5</v>
      </c>
      <c r="S178">
        <v>9.0909090909090912E-2</v>
      </c>
      <c r="T178">
        <v>0.9916666666666667</v>
      </c>
      <c r="U178">
        <v>0.99722222222222223</v>
      </c>
      <c r="V178">
        <v>0.80430528375733856</v>
      </c>
      <c r="W178">
        <v>0.99833333333333329</v>
      </c>
      <c r="X178">
        <v>0.42857142857142855</v>
      </c>
      <c r="Y178">
        <v>0.97499999999999998</v>
      </c>
      <c r="Z178">
        <v>0.6</v>
      </c>
      <c r="AA178">
        <f>AVERAGE($Q$178:$Z$178)</f>
        <v>0.73178262072782618</v>
      </c>
    </row>
    <row r="179" spans="1:27" x14ac:dyDescent="0.25">
      <c r="A179" s="101">
        <v>18</v>
      </c>
      <c r="B179" s="101">
        <v>8</v>
      </c>
      <c r="D179" s="103">
        <v>1E-3</v>
      </c>
      <c r="E179" s="103">
        <v>17</v>
      </c>
      <c r="F179" s="103">
        <v>90</v>
      </c>
      <c r="G179" s="103"/>
      <c r="H179" s="103"/>
      <c r="P179" t="s">
        <v>32</v>
      </c>
      <c r="Q179">
        <v>3.5454545454545454</v>
      </c>
      <c r="R179">
        <v>0.375</v>
      </c>
      <c r="S179">
        <v>0.72727272727272729</v>
      </c>
      <c r="T179">
        <v>7.333333333333333</v>
      </c>
      <c r="U179">
        <v>0.97222222222222221</v>
      </c>
      <c r="V179">
        <v>0.99021526418786687</v>
      </c>
      <c r="W179">
        <v>0.83333333333333337</v>
      </c>
      <c r="X179">
        <v>0.52380952380952384</v>
      </c>
      <c r="Y179">
        <v>1.5</v>
      </c>
      <c r="Z179">
        <v>0.8</v>
      </c>
      <c r="AA179">
        <f>AVERAGE($Q$179:$Z$179)</f>
        <v>1.7600640949613553</v>
      </c>
    </row>
    <row r="180" spans="1:27" x14ac:dyDescent="0.25">
      <c r="A180" s="101">
        <v>18</v>
      </c>
      <c r="B180" s="101">
        <v>9</v>
      </c>
      <c r="D180" s="103">
        <v>1.0000000000000001E-5</v>
      </c>
      <c r="E180" s="103">
        <v>3000</v>
      </c>
      <c r="F180" s="103">
        <v>10000000000</v>
      </c>
      <c r="G180" s="103"/>
      <c r="H180" s="103"/>
      <c r="P180" t="s">
        <v>116</v>
      </c>
      <c r="Q180">
        <v>10.363636363636363</v>
      </c>
      <c r="R180">
        <v>0.6</v>
      </c>
      <c r="S180">
        <v>0.90909090909090906</v>
      </c>
      <c r="T180">
        <v>0.58333333333333337</v>
      </c>
      <c r="U180">
        <v>0.99722222222222223</v>
      </c>
      <c r="V180">
        <v>0.80430528375733856</v>
      </c>
      <c r="W180">
        <v>7.333333333333333</v>
      </c>
      <c r="X180">
        <v>0.42857142857142855</v>
      </c>
      <c r="Y180">
        <v>0.25</v>
      </c>
      <c r="Z180">
        <v>0.92</v>
      </c>
      <c r="AA180">
        <f>AVERAGE($Q$180:$Z$180)</f>
        <v>2.318949287394493</v>
      </c>
    </row>
    <row r="181" spans="1:27" x14ac:dyDescent="0.25">
      <c r="A181" s="101">
        <v>18</v>
      </c>
      <c r="B181" s="101">
        <v>10</v>
      </c>
      <c r="D181" s="103">
        <v>1</v>
      </c>
      <c r="E181" s="103">
        <v>103</v>
      </c>
      <c r="F181" s="103">
        <v>4500</v>
      </c>
      <c r="G181" s="103"/>
      <c r="H181" s="103"/>
      <c r="P181" t="s">
        <v>117</v>
      </c>
      <c r="Q181">
        <v>3.5454545454545454</v>
      </c>
      <c r="R181">
        <v>0</v>
      </c>
      <c r="S181">
        <v>0.81818181818181823</v>
      </c>
      <c r="T181">
        <v>0.91666666666666663</v>
      </c>
      <c r="U181">
        <v>0.97222222222222221</v>
      </c>
      <c r="V181">
        <v>0.98043052837573386</v>
      </c>
      <c r="W181">
        <v>0.83333333333333337</v>
      </c>
      <c r="X181">
        <v>0.42857142857142855</v>
      </c>
      <c r="Y181">
        <v>0.95</v>
      </c>
      <c r="Z181">
        <v>0.8</v>
      </c>
      <c r="AA181">
        <f>AVERAGE($Q$181:$Z$181)</f>
        <v>1.0244860542805747</v>
      </c>
    </row>
    <row r="182" spans="1:27" x14ac:dyDescent="0.25">
      <c r="A182" s="101">
        <v>19</v>
      </c>
      <c r="B182" s="101">
        <v>1</v>
      </c>
      <c r="D182" s="103">
        <v>10</v>
      </c>
      <c r="E182" s="103">
        <v>100</v>
      </c>
      <c r="F182" s="103">
        <v>500</v>
      </c>
      <c r="G182" s="103"/>
      <c r="H182" s="103"/>
      <c r="P182" t="s">
        <v>118</v>
      </c>
      <c r="Q182">
        <v>0.13636363636363635</v>
      </c>
      <c r="R182">
        <v>0.875</v>
      </c>
      <c r="S182">
        <v>0.81818181818181823</v>
      </c>
      <c r="T182">
        <v>7.333333333333333</v>
      </c>
      <c r="U182">
        <v>0.3888888888888889</v>
      </c>
      <c r="V182">
        <v>0.80430528375733856</v>
      </c>
      <c r="W182">
        <v>0.16666666666666666</v>
      </c>
      <c r="X182">
        <v>0.42857142857142855</v>
      </c>
      <c r="Y182">
        <v>0.5</v>
      </c>
      <c r="Z182">
        <v>0.98</v>
      </c>
      <c r="AA182">
        <f>AVERAGE($Q$182:$Z$182)</f>
        <v>1.243131105576311</v>
      </c>
    </row>
    <row r="183" spans="1:27" x14ac:dyDescent="0.25">
      <c r="A183" s="101">
        <v>19</v>
      </c>
      <c r="B183" s="101">
        <v>2</v>
      </c>
      <c r="D183" s="103">
        <v>39</v>
      </c>
      <c r="E183" s="103">
        <v>60</v>
      </c>
      <c r="F183" s="103">
        <v>80</v>
      </c>
      <c r="G183" s="103"/>
      <c r="H183" s="103"/>
      <c r="P183" t="s">
        <v>119</v>
      </c>
      <c r="Q183">
        <v>1.2727272727272727</v>
      </c>
      <c r="R183">
        <v>0.75</v>
      </c>
      <c r="S183">
        <v>6.2727272727272725</v>
      </c>
      <c r="T183">
        <v>1</v>
      </c>
      <c r="U183">
        <v>0.86111111111111116</v>
      </c>
      <c r="V183">
        <v>2.9138943248532287</v>
      </c>
      <c r="W183">
        <v>0.83333333333333337</v>
      </c>
      <c r="X183">
        <v>0.2857142857142857</v>
      </c>
      <c r="Y183">
        <v>0.92500000000000004</v>
      </c>
      <c r="Z183">
        <v>0.94</v>
      </c>
      <c r="AA183">
        <f>AVERAGE($Q$183:$Z$183)</f>
        <v>1.6054507600466508</v>
      </c>
    </row>
    <row r="184" spans="1:27" x14ac:dyDescent="0.25">
      <c r="A184" s="101">
        <v>19</v>
      </c>
      <c r="B184" s="101">
        <v>3</v>
      </c>
      <c r="D184" s="103">
        <v>100</v>
      </c>
      <c r="E184" s="103">
        <v>250</v>
      </c>
      <c r="F184" s="103">
        <v>300</v>
      </c>
      <c r="G184" s="103"/>
      <c r="H184" s="103"/>
      <c r="P184" t="s">
        <v>120</v>
      </c>
      <c r="Q184">
        <v>11.5</v>
      </c>
      <c r="R184">
        <v>0.875</v>
      </c>
      <c r="S184">
        <v>0.63636363636363635</v>
      </c>
      <c r="T184">
        <v>0.99583333333333324</v>
      </c>
      <c r="U184">
        <v>0.16666666666666666</v>
      </c>
      <c r="V184">
        <v>0.80430528375733856</v>
      </c>
      <c r="W184">
        <v>0.91666666666666663</v>
      </c>
      <c r="X184">
        <v>0.42857142857142855</v>
      </c>
      <c r="Y184">
        <v>0.625</v>
      </c>
      <c r="Z184">
        <v>0.98799999999999999</v>
      </c>
      <c r="AA184">
        <f>AVERAGE($Q$184:$Z$184)</f>
        <v>1.793640701535907</v>
      </c>
    </row>
    <row r="185" spans="1:27" x14ac:dyDescent="0.25">
      <c r="A185" s="101">
        <v>19</v>
      </c>
      <c r="B185" s="101">
        <v>4</v>
      </c>
      <c r="D185" s="103">
        <v>0.5</v>
      </c>
      <c r="E185" s="103">
        <v>2</v>
      </c>
      <c r="F185" s="103">
        <v>3</v>
      </c>
      <c r="G185" s="103"/>
      <c r="H185" s="103"/>
      <c r="P185" t="s">
        <v>121</v>
      </c>
      <c r="Q185">
        <v>10.363636363636363</v>
      </c>
      <c r="R185">
        <v>0.375</v>
      </c>
      <c r="S185">
        <v>9.0909090909090912E-2</v>
      </c>
      <c r="T185">
        <v>0.91666666666666663</v>
      </c>
      <c r="U185">
        <v>0.99861111111111112</v>
      </c>
      <c r="V185">
        <v>0.95694716242661448</v>
      </c>
      <c r="W185">
        <v>0.66666666666666663</v>
      </c>
      <c r="X185">
        <v>0.19047619047619047</v>
      </c>
      <c r="Y185">
        <v>0</v>
      </c>
      <c r="Z185">
        <v>0.94</v>
      </c>
      <c r="AA185">
        <f>AVERAGE($Q$185:$Z$185)</f>
        <v>1.5498913251892703</v>
      </c>
    </row>
    <row r="186" spans="1:27" x14ac:dyDescent="0.25">
      <c r="A186" s="101">
        <v>19</v>
      </c>
      <c r="B186" s="101">
        <v>5</v>
      </c>
      <c r="D186" s="103">
        <v>1000</v>
      </c>
      <c r="E186" s="103">
        <v>2500</v>
      </c>
      <c r="F186" s="103">
        <v>5000</v>
      </c>
      <c r="G186" s="103"/>
      <c r="H186" s="103"/>
      <c r="P186" t="s">
        <v>122</v>
      </c>
      <c r="Q186">
        <v>3.5454545454545454</v>
      </c>
      <c r="R186">
        <v>0.25</v>
      </c>
      <c r="S186">
        <v>2.6363636363636362</v>
      </c>
      <c r="T186">
        <v>0.16666666666666666</v>
      </c>
      <c r="U186">
        <v>27776.777777777777</v>
      </c>
      <c r="V186">
        <v>1.9354207436399218</v>
      </c>
      <c r="W186">
        <v>0.66666666666666663</v>
      </c>
      <c r="X186">
        <v>4.7619047619047616E-2</v>
      </c>
      <c r="Y186">
        <v>0</v>
      </c>
      <c r="Z186">
        <v>1</v>
      </c>
      <c r="AA186">
        <f>AVERAGE($Q$186:$Z$186)</f>
        <v>2778.7025969084189</v>
      </c>
    </row>
    <row r="187" spans="1:27" x14ac:dyDescent="0.25">
      <c r="A187" s="101">
        <v>19</v>
      </c>
      <c r="B187" s="101">
        <v>6</v>
      </c>
      <c r="D187" s="103">
        <v>1000</v>
      </c>
      <c r="E187" s="103">
        <v>10000</v>
      </c>
      <c r="F187" s="103">
        <v>30000</v>
      </c>
      <c r="G187" s="103"/>
      <c r="H187" s="103"/>
      <c r="P187" t="s">
        <v>123</v>
      </c>
      <c r="Q187">
        <v>0.97727272727272729</v>
      </c>
      <c r="R187">
        <v>0.75</v>
      </c>
      <c r="S187">
        <v>35.363636363636367</v>
      </c>
      <c r="T187">
        <v>0.9916666666666667</v>
      </c>
      <c r="U187">
        <v>26.777777777777779</v>
      </c>
      <c r="V187">
        <v>0.99804305283757333</v>
      </c>
      <c r="W187">
        <v>0.83333333333333337</v>
      </c>
      <c r="X187">
        <v>4.7619047619047616E-2</v>
      </c>
      <c r="Y187">
        <v>0.85</v>
      </c>
      <c r="Z187">
        <v>0</v>
      </c>
      <c r="AA187">
        <f>AVERAGE($Q$187:$Z$187)</f>
        <v>6.758934896914349</v>
      </c>
    </row>
    <row r="188" spans="1:27" x14ac:dyDescent="0.25">
      <c r="A188" s="101">
        <v>19</v>
      </c>
      <c r="B188" s="101">
        <v>7</v>
      </c>
      <c r="D188" s="103">
        <v>5</v>
      </c>
      <c r="E188" s="103">
        <v>10</v>
      </c>
      <c r="F188" s="103">
        <v>15</v>
      </c>
      <c r="G188" s="103"/>
      <c r="H188" s="103"/>
      <c r="P188" t="s">
        <v>124</v>
      </c>
      <c r="Q188">
        <v>2.4090909090909092</v>
      </c>
      <c r="R188">
        <v>0.5</v>
      </c>
      <c r="S188">
        <v>0.94545454545454544</v>
      </c>
      <c r="T188">
        <v>82.333333333333329</v>
      </c>
      <c r="U188">
        <v>0.99305555555555558</v>
      </c>
      <c r="V188">
        <v>96.847358121330728</v>
      </c>
      <c r="W188">
        <v>0</v>
      </c>
      <c r="X188">
        <v>1.8571428571428572</v>
      </c>
      <c r="Y188">
        <v>1.5</v>
      </c>
      <c r="Z188">
        <v>0.94</v>
      </c>
      <c r="AA188">
        <f>AVERAGE($Q$188:$Z$188)</f>
        <v>18.83254353219079</v>
      </c>
    </row>
    <row r="189" spans="1:27" x14ac:dyDescent="0.25">
      <c r="A189" s="101">
        <v>19</v>
      </c>
      <c r="B189" s="101">
        <v>8</v>
      </c>
      <c r="D189" s="103">
        <v>15</v>
      </c>
      <c r="E189" s="103">
        <v>20</v>
      </c>
      <c r="F189" s="103">
        <v>25</v>
      </c>
      <c r="G189" s="103"/>
      <c r="H189" s="103"/>
      <c r="P189" t="s">
        <v>125</v>
      </c>
      <c r="Q189">
        <v>1.2727272727272727</v>
      </c>
      <c r="R189">
        <v>0.5</v>
      </c>
      <c r="S189">
        <v>0.92727272727272725</v>
      </c>
      <c r="T189">
        <v>0.99916666666666665</v>
      </c>
      <c r="U189">
        <v>1.7777777777777777</v>
      </c>
      <c r="V189">
        <v>0.88258317025440314</v>
      </c>
      <c r="W189">
        <v>0.75</v>
      </c>
      <c r="X189">
        <v>0.42857142857142855</v>
      </c>
      <c r="Y189">
        <v>0.4</v>
      </c>
      <c r="Z189">
        <v>0.8</v>
      </c>
      <c r="AA189">
        <f>AVERAGE($Q$189:$Z$189)</f>
        <v>0.87380990432702765</v>
      </c>
    </row>
    <row r="190" spans="1:27" x14ac:dyDescent="0.25">
      <c r="A190" s="101">
        <v>19</v>
      </c>
      <c r="B190" s="101">
        <v>9</v>
      </c>
      <c r="D190" s="103">
        <v>30</v>
      </c>
      <c r="E190" s="103">
        <v>40</v>
      </c>
      <c r="F190" s="103">
        <v>50</v>
      </c>
      <c r="G190" s="103"/>
      <c r="H190" s="103"/>
      <c r="P190" t="s">
        <v>126</v>
      </c>
      <c r="Q190">
        <v>10.363636363636363</v>
      </c>
      <c r="R190">
        <v>0.375</v>
      </c>
      <c r="S190">
        <v>44.454545454545453</v>
      </c>
      <c r="T190">
        <v>0.16666666666666666</v>
      </c>
      <c r="U190">
        <v>0.99583333333333335</v>
      </c>
      <c r="V190">
        <v>0.90215264187866928</v>
      </c>
      <c r="W190">
        <v>0.66666666666666663</v>
      </c>
      <c r="X190">
        <v>0.76190476190476186</v>
      </c>
      <c r="Y190">
        <v>0.97</v>
      </c>
      <c r="Z190">
        <v>0.9</v>
      </c>
      <c r="AA190">
        <f>AVERAGE($Q$190:$Z$190)</f>
        <v>6.0556405888631897</v>
      </c>
    </row>
    <row r="191" spans="1:27" x14ac:dyDescent="0.25">
      <c r="A191" s="101">
        <v>19</v>
      </c>
      <c r="B191" s="101">
        <v>10</v>
      </c>
      <c r="D191" s="103">
        <v>30</v>
      </c>
      <c r="E191" s="103">
        <v>50</v>
      </c>
      <c r="F191" s="103">
        <v>100</v>
      </c>
      <c r="G191" s="103"/>
      <c r="H191" s="103"/>
      <c r="P191" t="s">
        <v>127</v>
      </c>
      <c r="Q191">
        <v>21.727272727272727</v>
      </c>
      <c r="R191">
        <v>0</v>
      </c>
      <c r="S191">
        <v>0.96363636363636362</v>
      </c>
      <c r="T191">
        <v>1.0833333333333333</v>
      </c>
      <c r="U191">
        <v>0.99444444444444446</v>
      </c>
      <c r="V191">
        <v>0.80430528375733856</v>
      </c>
      <c r="W191">
        <v>0.33333333333333331</v>
      </c>
      <c r="X191">
        <v>0.19047619047619047</v>
      </c>
      <c r="Y191">
        <v>0.9</v>
      </c>
      <c r="Z191">
        <v>0.92</v>
      </c>
      <c r="AA191">
        <f>AVERAGE($Q$191:$Z$191)</f>
        <v>2.7916801676253726</v>
      </c>
    </row>
    <row r="192" spans="1:27" x14ac:dyDescent="0.25">
      <c r="A192" s="101">
        <v>20</v>
      </c>
      <c r="B192" s="101">
        <v>1</v>
      </c>
      <c r="D192" s="103">
        <v>50</v>
      </c>
      <c r="E192" s="103">
        <v>200</v>
      </c>
      <c r="F192" s="103">
        <v>350</v>
      </c>
      <c r="G192" s="103"/>
      <c r="H192" s="103"/>
      <c r="P192" t="s">
        <v>128</v>
      </c>
      <c r="Q192">
        <v>7.9772727272727275</v>
      </c>
      <c r="R192">
        <v>0.5</v>
      </c>
      <c r="S192">
        <v>13.545454545454545</v>
      </c>
      <c r="T192">
        <v>0.16666666666666666</v>
      </c>
      <c r="U192">
        <v>0.97222222222222221</v>
      </c>
      <c r="V192">
        <v>0.2172211350293542</v>
      </c>
      <c r="W192">
        <v>82.333333333333329</v>
      </c>
      <c r="X192">
        <v>0.42857142857142855</v>
      </c>
      <c r="Y192">
        <v>0.75</v>
      </c>
      <c r="Z192">
        <v>0.96</v>
      </c>
      <c r="AA192">
        <f>AVERAGE($Q$192:$Z$192)</f>
        <v>10.785074205855027</v>
      </c>
    </row>
    <row r="193" spans="1:26" x14ac:dyDescent="0.25">
      <c r="A193" s="101">
        <v>20</v>
      </c>
      <c r="B193" s="101">
        <v>2</v>
      </c>
      <c r="D193" s="103">
        <v>1</v>
      </c>
      <c r="E193" s="103">
        <v>4</v>
      </c>
      <c r="F193" s="103">
        <v>6</v>
      </c>
      <c r="G193" s="103"/>
      <c r="H193" s="103"/>
      <c r="P193" t="s">
        <v>79</v>
      </c>
      <c r="Q193">
        <f>AVERAGE($Q$148:$Q$192)</f>
        <v>35.830303030303021</v>
      </c>
      <c r="R193">
        <f>AVERAGE($R$148:$R$192)</f>
        <v>0.5411111111111111</v>
      </c>
      <c r="S193">
        <f>AVERAGE($S$148:$S$192)</f>
        <v>4.1042424242424245</v>
      </c>
      <c r="T193">
        <f>AVERAGE($T$148:$T$192)</f>
        <v>1866.781703703703</v>
      </c>
      <c r="U193">
        <f>AVERAGE($U$148:$U$192)</f>
        <v>1243.9556166666664</v>
      </c>
      <c r="V193">
        <f>AVERAGE($V$148:$V$192)</f>
        <v>2.9794085670798003</v>
      </c>
      <c r="W193">
        <f>AVERAGE($W$148:$W$192)</f>
        <v>4.0856851851851852</v>
      </c>
      <c r="X193">
        <f>AVERAGE($X$148:$X$192)</f>
        <v>0.65502645502645462</v>
      </c>
      <c r="Y193">
        <f>AVERAGE($Y$148:$Y$192)</f>
        <v>1.4471111111111108</v>
      </c>
      <c r="Z193">
        <f>AVERAGE($Z$148:$Z$192)</f>
        <v>1.0311999999999999</v>
      </c>
    </row>
    <row r="194" spans="1:26" x14ac:dyDescent="0.25">
      <c r="A194" s="101">
        <v>20</v>
      </c>
      <c r="B194" s="101">
        <v>3</v>
      </c>
      <c r="D194" s="103">
        <v>2</v>
      </c>
      <c r="E194" s="103">
        <v>4</v>
      </c>
      <c r="F194" s="103">
        <v>7</v>
      </c>
      <c r="G194" s="103"/>
      <c r="H194" s="103"/>
    </row>
    <row r="195" spans="1:26" x14ac:dyDescent="0.25">
      <c r="A195" s="101">
        <v>20</v>
      </c>
      <c r="B195" s="101">
        <v>4</v>
      </c>
      <c r="D195" s="103">
        <v>100</v>
      </c>
      <c r="E195" s="103">
        <v>300</v>
      </c>
      <c r="F195" s="103">
        <v>500</v>
      </c>
      <c r="G195" s="103"/>
      <c r="H195" s="103"/>
    </row>
    <row r="196" spans="1:26" x14ac:dyDescent="0.25">
      <c r="A196" s="101">
        <v>20</v>
      </c>
      <c r="B196" s="101">
        <v>5</v>
      </c>
      <c r="D196" s="103">
        <v>1</v>
      </c>
      <c r="E196" s="103">
        <v>50</v>
      </c>
      <c r="F196" s="103">
        <v>150</v>
      </c>
      <c r="G196" s="103"/>
      <c r="H196" s="103"/>
    </row>
    <row r="197" spans="1:26" x14ac:dyDescent="0.25">
      <c r="A197" s="101">
        <v>20</v>
      </c>
      <c r="B197" s="101">
        <v>6</v>
      </c>
      <c r="D197" s="103">
        <v>1</v>
      </c>
      <c r="E197" s="103">
        <v>10</v>
      </c>
      <c r="F197" s="103">
        <v>40</v>
      </c>
      <c r="G197" s="103"/>
      <c r="H197" s="103"/>
    </row>
    <row r="198" spans="1:26" x14ac:dyDescent="0.25">
      <c r="A198" s="101">
        <v>20</v>
      </c>
      <c r="B198" s="101">
        <v>7</v>
      </c>
      <c r="D198" s="103">
        <v>500</v>
      </c>
      <c r="E198" s="103">
        <v>1000</v>
      </c>
      <c r="F198" s="103">
        <v>1500</v>
      </c>
      <c r="G198" s="103"/>
      <c r="H198" s="103"/>
    </row>
    <row r="199" spans="1:26" x14ac:dyDescent="0.25">
      <c r="A199" s="101">
        <v>20</v>
      </c>
      <c r="B199" s="101">
        <v>8</v>
      </c>
      <c r="D199" s="103">
        <v>15</v>
      </c>
      <c r="E199" s="103">
        <v>30</v>
      </c>
      <c r="F199" s="103">
        <v>45</v>
      </c>
      <c r="G199" s="103"/>
      <c r="H199" s="103"/>
    </row>
    <row r="200" spans="1:26" x14ac:dyDescent="0.25">
      <c r="A200" s="101">
        <v>20</v>
      </c>
      <c r="B200" s="101">
        <v>9</v>
      </c>
      <c r="D200" s="103">
        <v>10</v>
      </c>
      <c r="E200" s="103">
        <v>30</v>
      </c>
      <c r="F200" s="103">
        <v>50</v>
      </c>
      <c r="G200" s="103"/>
      <c r="H200" s="103"/>
    </row>
    <row r="201" spans="1:26" x14ac:dyDescent="0.25">
      <c r="A201" s="101">
        <v>20</v>
      </c>
      <c r="B201" s="101">
        <v>10</v>
      </c>
      <c r="D201" s="103">
        <v>30</v>
      </c>
      <c r="E201" s="103">
        <v>50</v>
      </c>
      <c r="F201" s="103">
        <v>70</v>
      </c>
      <c r="G201" s="103"/>
      <c r="H201" s="103"/>
    </row>
    <row r="202" spans="1:26" x14ac:dyDescent="0.25">
      <c r="A202" s="101">
        <v>21</v>
      </c>
      <c r="B202" s="101">
        <v>1</v>
      </c>
      <c r="D202" s="103">
        <v>1000</v>
      </c>
      <c r="E202" s="103">
        <v>50000</v>
      </c>
      <c r="F202" s="103">
        <v>100000</v>
      </c>
      <c r="G202" s="103"/>
      <c r="H202" s="103"/>
    </row>
    <row r="203" spans="1:26" x14ac:dyDescent="0.25">
      <c r="A203" s="101">
        <v>21</v>
      </c>
      <c r="B203" s="101">
        <v>2</v>
      </c>
      <c r="D203" s="103">
        <v>70</v>
      </c>
      <c r="E203" s="103">
        <v>80</v>
      </c>
      <c r="F203" s="103">
        <v>90</v>
      </c>
      <c r="G203" s="103"/>
      <c r="H203" s="103"/>
    </row>
    <row r="204" spans="1:26" x14ac:dyDescent="0.25">
      <c r="A204" s="101">
        <v>21</v>
      </c>
      <c r="B204" s="101">
        <v>3</v>
      </c>
      <c r="D204" s="103">
        <v>10</v>
      </c>
      <c r="E204" s="103">
        <v>50</v>
      </c>
      <c r="F204" s="103">
        <v>100</v>
      </c>
      <c r="G204" s="103"/>
      <c r="H204" s="103"/>
    </row>
    <row r="205" spans="1:26" x14ac:dyDescent="0.25">
      <c r="A205" s="101">
        <v>21</v>
      </c>
      <c r="B205" s="101">
        <v>4</v>
      </c>
      <c r="D205" s="103">
        <v>0.01</v>
      </c>
      <c r="E205" s="103">
        <v>0.5</v>
      </c>
      <c r="F205" s="103">
        <v>1</v>
      </c>
      <c r="G205" s="103"/>
      <c r="H205" s="103"/>
    </row>
    <row r="206" spans="1:26" x14ac:dyDescent="0.25">
      <c r="A206" s="101">
        <v>21</v>
      </c>
      <c r="B206" s="101">
        <v>5</v>
      </c>
      <c r="D206" s="103">
        <v>1000000</v>
      </c>
      <c r="E206" s="103">
        <v>100000000</v>
      </c>
      <c r="F206" s="103">
        <v>500000000</v>
      </c>
      <c r="G206" s="103"/>
      <c r="H206" s="103"/>
    </row>
    <row r="207" spans="1:26" x14ac:dyDescent="0.25">
      <c r="A207" s="101">
        <v>21</v>
      </c>
      <c r="B207" s="101">
        <v>6</v>
      </c>
      <c r="D207" s="103">
        <v>10</v>
      </c>
      <c r="E207" s="103">
        <v>100</v>
      </c>
      <c r="F207" s="103">
        <v>500</v>
      </c>
      <c r="G207" s="103"/>
      <c r="H207" s="103"/>
    </row>
    <row r="208" spans="1:26" x14ac:dyDescent="0.25">
      <c r="A208" s="101">
        <v>21</v>
      </c>
      <c r="B208" s="101">
        <v>7</v>
      </c>
      <c r="D208" s="103">
        <v>1</v>
      </c>
      <c r="E208" s="103">
        <v>10</v>
      </c>
      <c r="F208" s="103">
        <v>100</v>
      </c>
      <c r="G208" s="103"/>
      <c r="H208" s="103"/>
    </row>
    <row r="209" spans="1:8" x14ac:dyDescent="0.25">
      <c r="A209" s="101">
        <v>21</v>
      </c>
      <c r="B209" s="101">
        <v>8</v>
      </c>
      <c r="D209" s="103">
        <v>5</v>
      </c>
      <c r="E209" s="103">
        <v>10</v>
      </c>
      <c r="F209" s="103">
        <v>20</v>
      </c>
      <c r="G209" s="103"/>
      <c r="H209" s="103"/>
    </row>
    <row r="210" spans="1:8" x14ac:dyDescent="0.25">
      <c r="A210" s="101">
        <v>21</v>
      </c>
      <c r="B210" s="101">
        <v>9</v>
      </c>
      <c r="D210" s="103">
        <v>50</v>
      </c>
      <c r="E210" s="103">
        <v>100</v>
      </c>
      <c r="F210" s="103">
        <v>201</v>
      </c>
      <c r="G210" s="103"/>
      <c r="H210" s="103"/>
    </row>
    <row r="211" spans="1:8" x14ac:dyDescent="0.25">
      <c r="A211" s="101">
        <v>21</v>
      </c>
      <c r="B211" s="101">
        <v>10</v>
      </c>
      <c r="D211" s="103">
        <v>10</v>
      </c>
      <c r="E211" s="103">
        <v>20</v>
      </c>
      <c r="F211" s="103">
        <v>50</v>
      </c>
      <c r="G211" s="103"/>
      <c r="H211" s="103"/>
    </row>
    <row r="212" spans="1:8" x14ac:dyDescent="0.25">
      <c r="A212" s="101">
        <v>22</v>
      </c>
      <c r="B212" s="101">
        <v>1</v>
      </c>
      <c r="D212" s="103">
        <v>0.1</v>
      </c>
      <c r="E212" s="103">
        <v>30</v>
      </c>
      <c r="F212" s="103">
        <v>60</v>
      </c>
      <c r="G212" s="103"/>
      <c r="H212" s="103"/>
    </row>
    <row r="213" spans="1:8" x14ac:dyDescent="0.25">
      <c r="A213" s="101">
        <v>22</v>
      </c>
      <c r="B213" s="101">
        <v>2</v>
      </c>
      <c r="D213" s="103">
        <v>50</v>
      </c>
      <c r="E213" s="103">
        <v>60</v>
      </c>
      <c r="F213" s="103">
        <v>80</v>
      </c>
      <c r="G213" s="103"/>
      <c r="H213" s="103"/>
    </row>
    <row r="214" spans="1:8" x14ac:dyDescent="0.25">
      <c r="A214" s="101">
        <v>22</v>
      </c>
      <c r="B214" s="101">
        <v>3</v>
      </c>
      <c r="D214" s="103">
        <v>200</v>
      </c>
      <c r="E214" s="103">
        <v>222</v>
      </c>
      <c r="F214" s="103">
        <v>250</v>
      </c>
      <c r="G214" s="103"/>
      <c r="H214" s="103"/>
    </row>
    <row r="215" spans="1:8" x14ac:dyDescent="0.25">
      <c r="A215" s="101">
        <v>22</v>
      </c>
      <c r="B215" s="101">
        <v>4</v>
      </c>
      <c r="D215" s="103">
        <v>1E-3</v>
      </c>
      <c r="E215" s="103">
        <v>0.01</v>
      </c>
      <c r="F215" s="103">
        <v>10</v>
      </c>
      <c r="G215" s="103"/>
      <c r="H215" s="103"/>
    </row>
    <row r="216" spans="1:8" x14ac:dyDescent="0.25">
      <c r="A216" s="101">
        <v>22</v>
      </c>
      <c r="B216" s="101">
        <v>5</v>
      </c>
      <c r="D216" s="103">
        <v>1000</v>
      </c>
      <c r="E216" s="103">
        <v>10000</v>
      </c>
      <c r="F216" s="103">
        <v>20000</v>
      </c>
      <c r="G216" s="103"/>
      <c r="H216" s="103"/>
    </row>
    <row r="217" spans="1:8" x14ac:dyDescent="0.25">
      <c r="A217" s="101">
        <v>22</v>
      </c>
      <c r="B217" s="101">
        <v>6</v>
      </c>
      <c r="D217" s="103">
        <v>1000</v>
      </c>
      <c r="E217" s="103">
        <v>3000</v>
      </c>
      <c r="F217" s="103">
        <v>9000</v>
      </c>
      <c r="G217" s="103"/>
      <c r="H217" s="103"/>
    </row>
    <row r="218" spans="1:8" x14ac:dyDescent="0.25">
      <c r="A218" s="101">
        <v>22</v>
      </c>
      <c r="B218" s="101">
        <v>7</v>
      </c>
      <c r="D218" s="103">
        <v>250</v>
      </c>
      <c r="E218" s="103">
        <v>300</v>
      </c>
      <c r="F218" s="103">
        <v>500</v>
      </c>
      <c r="G218" s="103"/>
      <c r="H218" s="103"/>
    </row>
    <row r="219" spans="1:8" x14ac:dyDescent="0.25">
      <c r="A219" s="101">
        <v>22</v>
      </c>
      <c r="B219" s="101">
        <v>8</v>
      </c>
      <c r="D219" s="103">
        <v>10</v>
      </c>
      <c r="E219" s="103">
        <v>20</v>
      </c>
      <c r="F219" s="103">
        <v>45</v>
      </c>
      <c r="G219" s="103"/>
      <c r="H219" s="103"/>
    </row>
    <row r="220" spans="1:8" x14ac:dyDescent="0.25">
      <c r="A220" s="101">
        <v>22</v>
      </c>
      <c r="B220" s="101">
        <v>9</v>
      </c>
      <c r="D220" s="103">
        <v>30</v>
      </c>
      <c r="E220" s="103">
        <v>50</v>
      </c>
      <c r="F220" s="103">
        <v>70</v>
      </c>
      <c r="G220" s="103"/>
      <c r="H220" s="103"/>
    </row>
    <row r="221" spans="1:8" x14ac:dyDescent="0.25">
      <c r="A221" s="101">
        <v>22</v>
      </c>
      <c r="B221" s="101">
        <v>10</v>
      </c>
      <c r="D221" s="103">
        <v>50</v>
      </c>
      <c r="E221" s="103">
        <v>60</v>
      </c>
      <c r="F221" s="103">
        <v>100</v>
      </c>
      <c r="G221" s="103"/>
      <c r="H221" s="103"/>
    </row>
    <row r="222" spans="1:8" x14ac:dyDescent="0.25">
      <c r="A222" s="101">
        <v>23</v>
      </c>
      <c r="B222" s="101">
        <v>1</v>
      </c>
      <c r="D222" s="103">
        <v>20</v>
      </c>
      <c r="E222" s="103">
        <v>50</v>
      </c>
      <c r="F222" s="103">
        <v>500</v>
      </c>
      <c r="G222" s="103"/>
      <c r="H222" s="103"/>
    </row>
    <row r="223" spans="1:8" x14ac:dyDescent="0.25">
      <c r="A223" s="101">
        <v>23</v>
      </c>
      <c r="B223" s="101">
        <v>2</v>
      </c>
      <c r="D223" s="103">
        <v>1E-3</v>
      </c>
      <c r="E223" s="103">
        <v>20</v>
      </c>
      <c r="F223" s="103">
        <v>50</v>
      </c>
      <c r="G223" s="103"/>
      <c r="H223" s="103"/>
    </row>
    <row r="224" spans="1:8" x14ac:dyDescent="0.25">
      <c r="A224" s="101">
        <v>23</v>
      </c>
      <c r="B224" s="101">
        <v>3</v>
      </c>
      <c r="D224" s="103">
        <v>180</v>
      </c>
      <c r="E224" s="103">
        <v>200</v>
      </c>
      <c r="F224" s="103">
        <v>350</v>
      </c>
      <c r="G224" s="103"/>
      <c r="H224" s="103"/>
    </row>
    <row r="225" spans="1:8" x14ac:dyDescent="0.25">
      <c r="A225" s="101">
        <v>23</v>
      </c>
      <c r="B225" s="101">
        <v>4</v>
      </c>
      <c r="D225" s="103">
        <v>0.1</v>
      </c>
      <c r="E225" s="103">
        <v>40</v>
      </c>
      <c r="F225" s="103">
        <v>100</v>
      </c>
      <c r="G225" s="103"/>
      <c r="H225" s="103"/>
    </row>
    <row r="226" spans="1:8" x14ac:dyDescent="0.25">
      <c r="A226" s="101">
        <v>23</v>
      </c>
      <c r="B226" s="101">
        <v>5</v>
      </c>
      <c r="D226" s="103">
        <v>1</v>
      </c>
      <c r="E226" s="103">
        <v>30</v>
      </c>
      <c r="F226" s="103">
        <v>100</v>
      </c>
      <c r="G226" s="103"/>
      <c r="H226" s="103"/>
    </row>
    <row r="227" spans="1:8" x14ac:dyDescent="0.25">
      <c r="A227" s="101">
        <v>23</v>
      </c>
      <c r="B227" s="101">
        <v>6</v>
      </c>
      <c r="D227" s="103">
        <v>1000</v>
      </c>
      <c r="E227" s="103">
        <v>10000</v>
      </c>
      <c r="F227" s="103">
        <v>25000</v>
      </c>
      <c r="G227" s="103"/>
      <c r="H227" s="103"/>
    </row>
    <row r="228" spans="1:8" x14ac:dyDescent="0.25">
      <c r="A228" s="101">
        <v>23</v>
      </c>
      <c r="B228" s="101">
        <v>7</v>
      </c>
      <c r="D228" s="103">
        <v>50</v>
      </c>
      <c r="E228" s="103">
        <v>150</v>
      </c>
      <c r="F228" s="103">
        <v>500</v>
      </c>
      <c r="G228" s="103"/>
      <c r="H228" s="103"/>
    </row>
    <row r="229" spans="1:8" x14ac:dyDescent="0.25">
      <c r="A229" s="101">
        <v>23</v>
      </c>
      <c r="B229" s="101">
        <v>8</v>
      </c>
      <c r="D229" s="103">
        <v>20</v>
      </c>
      <c r="E229" s="103">
        <v>30</v>
      </c>
      <c r="F229" s="103">
        <v>35</v>
      </c>
      <c r="G229" s="103"/>
      <c r="H229" s="103"/>
    </row>
    <row r="230" spans="1:8" x14ac:dyDescent="0.25">
      <c r="A230" s="101">
        <v>23</v>
      </c>
      <c r="B230" s="101">
        <v>9</v>
      </c>
      <c r="D230" s="103">
        <v>5</v>
      </c>
      <c r="E230" s="103">
        <v>20</v>
      </c>
      <c r="F230" s="103">
        <v>35</v>
      </c>
      <c r="G230" s="103"/>
      <c r="H230" s="103"/>
    </row>
    <row r="231" spans="1:8" x14ac:dyDescent="0.25">
      <c r="A231" s="101">
        <v>23</v>
      </c>
      <c r="B231" s="101">
        <v>10</v>
      </c>
      <c r="D231" s="103">
        <v>1</v>
      </c>
      <c r="E231" s="103">
        <v>5</v>
      </c>
      <c r="F231" s="103">
        <v>20</v>
      </c>
      <c r="G231" s="103"/>
      <c r="H231" s="103"/>
    </row>
    <row r="232" spans="1:8" x14ac:dyDescent="0.25">
      <c r="A232" s="101">
        <v>24</v>
      </c>
      <c r="B232" s="101">
        <v>1</v>
      </c>
      <c r="D232" s="103">
        <v>300</v>
      </c>
      <c r="E232" s="103">
        <v>500</v>
      </c>
      <c r="F232" s="103">
        <v>700</v>
      </c>
      <c r="G232" s="103"/>
      <c r="H232" s="103"/>
    </row>
    <row r="233" spans="1:8" x14ac:dyDescent="0.25">
      <c r="A233" s="101">
        <v>24</v>
      </c>
      <c r="B233" s="101">
        <v>2</v>
      </c>
      <c r="D233" s="103">
        <v>3.5</v>
      </c>
      <c r="E233" s="103">
        <v>14</v>
      </c>
      <c r="F233" s="103">
        <v>45</v>
      </c>
      <c r="G233" s="103"/>
      <c r="H233" s="103"/>
    </row>
    <row r="234" spans="1:8" x14ac:dyDescent="0.25">
      <c r="A234" s="101">
        <v>24</v>
      </c>
      <c r="B234" s="101">
        <v>3</v>
      </c>
      <c r="D234" s="103">
        <v>150</v>
      </c>
      <c r="E234" s="103">
        <v>300</v>
      </c>
      <c r="F234" s="103">
        <v>500</v>
      </c>
      <c r="G234" s="103"/>
      <c r="H234" s="103"/>
    </row>
    <row r="235" spans="1:8" x14ac:dyDescent="0.25">
      <c r="A235" s="101">
        <v>24</v>
      </c>
      <c r="B235" s="101">
        <v>4</v>
      </c>
      <c r="D235" s="103">
        <v>5</v>
      </c>
      <c r="E235" s="103">
        <v>8</v>
      </c>
      <c r="F235" s="103">
        <v>10</v>
      </c>
      <c r="G235" s="103"/>
      <c r="H235" s="103"/>
    </row>
    <row r="236" spans="1:8" x14ac:dyDescent="0.25">
      <c r="A236" s="101">
        <v>24</v>
      </c>
      <c r="B236" s="101">
        <v>5</v>
      </c>
      <c r="D236" s="103">
        <v>10000</v>
      </c>
      <c r="E236" s="103">
        <v>100000</v>
      </c>
      <c r="F236" s="103">
        <v>1000000</v>
      </c>
      <c r="G236" s="103"/>
      <c r="H236" s="103"/>
    </row>
    <row r="237" spans="1:8" x14ac:dyDescent="0.25">
      <c r="A237" s="101">
        <v>24</v>
      </c>
      <c r="B237" s="101">
        <v>6</v>
      </c>
      <c r="D237" s="103">
        <v>500</v>
      </c>
      <c r="E237" s="103">
        <v>1000</v>
      </c>
      <c r="F237" s="103">
        <v>2000</v>
      </c>
      <c r="G237" s="103"/>
      <c r="H237" s="103"/>
    </row>
    <row r="238" spans="1:8" x14ac:dyDescent="0.25">
      <c r="A238" s="101">
        <v>24</v>
      </c>
      <c r="B238" s="101">
        <v>7</v>
      </c>
      <c r="D238" s="103">
        <v>50</v>
      </c>
      <c r="E238" s="103">
        <v>100</v>
      </c>
      <c r="F238" s="103">
        <v>130</v>
      </c>
      <c r="G238" s="103"/>
      <c r="H238" s="103"/>
    </row>
    <row r="239" spans="1:8" x14ac:dyDescent="0.25">
      <c r="A239" s="101">
        <v>24</v>
      </c>
      <c r="B239" s="101">
        <v>8</v>
      </c>
      <c r="D239" s="103">
        <v>30</v>
      </c>
      <c r="E239" s="103">
        <v>35</v>
      </c>
      <c r="F239" s="103">
        <v>50</v>
      </c>
      <c r="G239" s="103"/>
      <c r="H239" s="103"/>
    </row>
    <row r="240" spans="1:8" x14ac:dyDescent="0.25">
      <c r="A240" s="101">
        <v>24</v>
      </c>
      <c r="B240" s="101">
        <v>9</v>
      </c>
      <c r="D240" s="103">
        <v>150</v>
      </c>
      <c r="E240" s="103">
        <v>200</v>
      </c>
      <c r="F240" s="103">
        <v>400</v>
      </c>
      <c r="G240" s="103"/>
      <c r="H240" s="103"/>
    </row>
    <row r="241" spans="1:8" x14ac:dyDescent="0.25">
      <c r="A241" s="101">
        <v>24</v>
      </c>
      <c r="B241" s="101">
        <v>10</v>
      </c>
      <c r="D241" s="103">
        <v>35</v>
      </c>
      <c r="E241" s="103">
        <v>40</v>
      </c>
      <c r="F241" s="103">
        <v>50</v>
      </c>
      <c r="G241" s="103"/>
      <c r="H241" s="103"/>
    </row>
    <row r="242" spans="1:8" x14ac:dyDescent="0.25">
      <c r="A242" s="101">
        <v>25</v>
      </c>
      <c r="B242" s="101">
        <v>1</v>
      </c>
      <c r="D242" s="103">
        <v>5</v>
      </c>
      <c r="E242" s="103">
        <v>20</v>
      </c>
      <c r="F242" s="103">
        <v>100</v>
      </c>
      <c r="G242" s="103"/>
      <c r="H242" s="103"/>
    </row>
    <row r="243" spans="1:8" x14ac:dyDescent="0.25">
      <c r="A243" s="101">
        <v>25</v>
      </c>
      <c r="B243" s="101">
        <v>2</v>
      </c>
      <c r="D243" s="103">
        <v>25</v>
      </c>
      <c r="E243" s="103">
        <v>50</v>
      </c>
      <c r="F243" s="103">
        <v>75</v>
      </c>
      <c r="G243" s="103"/>
      <c r="H243" s="103"/>
    </row>
    <row r="244" spans="1:8" x14ac:dyDescent="0.25">
      <c r="A244" s="101">
        <v>25</v>
      </c>
      <c r="B244" s="101">
        <v>3</v>
      </c>
      <c r="D244" s="103">
        <v>1</v>
      </c>
      <c r="E244" s="103">
        <v>2</v>
      </c>
      <c r="F244" s="103">
        <v>5</v>
      </c>
      <c r="G244" s="103"/>
      <c r="H244" s="103"/>
    </row>
    <row r="245" spans="1:8" x14ac:dyDescent="0.25">
      <c r="A245" s="101">
        <v>25</v>
      </c>
      <c r="B245" s="101">
        <v>4</v>
      </c>
      <c r="D245" s="103">
        <v>10</v>
      </c>
      <c r="E245" s="103">
        <v>1000</v>
      </c>
      <c r="F245" s="103">
        <v>100000</v>
      </c>
      <c r="G245" s="103"/>
      <c r="H245" s="103"/>
    </row>
    <row r="246" spans="1:8" x14ac:dyDescent="0.25">
      <c r="A246" s="101">
        <v>25</v>
      </c>
      <c r="B246" s="101">
        <v>5</v>
      </c>
      <c r="D246" s="103">
        <v>1</v>
      </c>
      <c r="E246" s="103">
        <v>100</v>
      </c>
      <c r="F246" s="103">
        <v>100000</v>
      </c>
      <c r="G246" s="103"/>
      <c r="H246" s="103"/>
    </row>
    <row r="247" spans="1:8" x14ac:dyDescent="0.25">
      <c r="A247" s="101">
        <v>25</v>
      </c>
      <c r="B247" s="101">
        <v>6</v>
      </c>
      <c r="D247" s="103">
        <v>2000</v>
      </c>
      <c r="E247" s="103">
        <v>5000</v>
      </c>
      <c r="F247" s="103">
        <v>10000</v>
      </c>
      <c r="G247" s="103"/>
      <c r="H247" s="103"/>
    </row>
    <row r="248" spans="1:8" x14ac:dyDescent="0.25">
      <c r="A248" s="101">
        <v>25</v>
      </c>
      <c r="B248" s="101">
        <v>7</v>
      </c>
      <c r="D248" s="103">
        <v>0.1</v>
      </c>
      <c r="E248" s="103">
        <v>0.2</v>
      </c>
      <c r="F248" s="103">
        <v>1</v>
      </c>
      <c r="G248" s="103"/>
      <c r="H248" s="103"/>
    </row>
    <row r="249" spans="1:8" x14ac:dyDescent="0.25">
      <c r="A249" s="101">
        <v>25</v>
      </c>
      <c r="B249" s="101">
        <v>8</v>
      </c>
      <c r="D249" s="103">
        <v>30</v>
      </c>
      <c r="E249" s="103">
        <v>40</v>
      </c>
      <c r="F249" s="103">
        <v>50</v>
      </c>
      <c r="G249" s="103"/>
      <c r="H249" s="103"/>
    </row>
    <row r="250" spans="1:8" x14ac:dyDescent="0.25">
      <c r="A250" s="101">
        <v>25</v>
      </c>
      <c r="B250" s="101">
        <v>9</v>
      </c>
      <c r="D250" s="103">
        <v>50</v>
      </c>
      <c r="E250" s="103">
        <v>100</v>
      </c>
      <c r="F250" s="103">
        <v>150</v>
      </c>
      <c r="G250" s="103"/>
      <c r="H250" s="103"/>
    </row>
    <row r="251" spans="1:8" x14ac:dyDescent="0.25">
      <c r="A251" s="101">
        <v>25</v>
      </c>
      <c r="B251" s="101">
        <v>10</v>
      </c>
      <c r="D251" s="103">
        <v>50</v>
      </c>
      <c r="E251" s="103">
        <v>100</v>
      </c>
      <c r="F251" s="103">
        <v>150</v>
      </c>
      <c r="G251" s="103"/>
      <c r="H251" s="103"/>
    </row>
    <row r="252" spans="1:8" x14ac:dyDescent="0.25">
      <c r="A252" s="101">
        <v>26</v>
      </c>
      <c r="B252" s="101">
        <v>1</v>
      </c>
      <c r="D252" s="103">
        <v>200</v>
      </c>
      <c r="E252" s="103">
        <v>1000</v>
      </c>
      <c r="F252" s="103">
        <v>5000</v>
      </c>
      <c r="G252" s="103"/>
      <c r="H252" s="103"/>
    </row>
    <row r="253" spans="1:8" x14ac:dyDescent="0.25">
      <c r="A253" s="101">
        <v>26</v>
      </c>
      <c r="B253" s="101">
        <v>2</v>
      </c>
      <c r="D253" s="103">
        <v>0.04</v>
      </c>
      <c r="E253" s="103">
        <v>16</v>
      </c>
      <c r="F253" s="103">
        <v>50</v>
      </c>
      <c r="G253" s="103"/>
      <c r="H253" s="103"/>
    </row>
    <row r="254" spans="1:8" x14ac:dyDescent="0.25">
      <c r="A254" s="101">
        <v>26</v>
      </c>
      <c r="B254" s="101">
        <v>3</v>
      </c>
      <c r="D254" s="103">
        <v>50</v>
      </c>
      <c r="E254" s="103">
        <v>300</v>
      </c>
      <c r="F254" s="103">
        <v>600</v>
      </c>
      <c r="G254" s="103"/>
      <c r="H254" s="103"/>
    </row>
    <row r="255" spans="1:8" x14ac:dyDescent="0.25">
      <c r="A255" s="101">
        <v>26</v>
      </c>
      <c r="B255" s="101">
        <v>4</v>
      </c>
      <c r="D255" s="103">
        <v>0.1</v>
      </c>
      <c r="E255" s="103">
        <v>1</v>
      </c>
      <c r="F255" s="103">
        <v>10</v>
      </c>
      <c r="G255" s="103"/>
      <c r="H255" s="103"/>
    </row>
    <row r="256" spans="1:8" x14ac:dyDescent="0.25">
      <c r="A256" s="101">
        <v>26</v>
      </c>
      <c r="B256" s="101">
        <v>5</v>
      </c>
      <c r="D256" s="103">
        <v>10000</v>
      </c>
      <c r="E256" s="103">
        <v>100000</v>
      </c>
      <c r="F256" s="103">
        <v>1000000</v>
      </c>
      <c r="G256" s="103"/>
      <c r="H256" s="103"/>
    </row>
    <row r="257" spans="1:8" x14ac:dyDescent="0.25">
      <c r="A257" s="101">
        <v>26</v>
      </c>
      <c r="B257" s="101">
        <v>6</v>
      </c>
      <c r="D257" s="103">
        <v>50</v>
      </c>
      <c r="E257" s="103">
        <v>2000</v>
      </c>
      <c r="F257" s="103">
        <v>5000</v>
      </c>
      <c r="G257" s="103"/>
      <c r="H257" s="103"/>
    </row>
    <row r="258" spans="1:8" x14ac:dyDescent="0.25">
      <c r="A258" s="101">
        <v>26</v>
      </c>
      <c r="B258" s="101">
        <v>7</v>
      </c>
      <c r="D258" s="103">
        <v>40</v>
      </c>
      <c r="E258" s="103">
        <v>80</v>
      </c>
      <c r="F258" s="103">
        <v>160</v>
      </c>
      <c r="G258" s="103"/>
      <c r="H258" s="103"/>
    </row>
    <row r="259" spans="1:8" x14ac:dyDescent="0.25">
      <c r="A259" s="101">
        <v>26</v>
      </c>
      <c r="B259" s="101">
        <v>8</v>
      </c>
      <c r="D259" s="103">
        <v>15</v>
      </c>
      <c r="E259" s="103">
        <v>30</v>
      </c>
      <c r="F259" s="103">
        <v>45</v>
      </c>
      <c r="G259" s="103"/>
      <c r="H259" s="103"/>
    </row>
    <row r="260" spans="1:8" x14ac:dyDescent="0.25">
      <c r="A260" s="101">
        <v>26</v>
      </c>
      <c r="B260" s="101">
        <v>9</v>
      </c>
      <c r="D260" s="103">
        <v>100</v>
      </c>
      <c r="E260" s="103">
        <v>300</v>
      </c>
      <c r="F260" s="103">
        <v>600</v>
      </c>
      <c r="G260" s="103"/>
      <c r="H260" s="103"/>
    </row>
    <row r="261" spans="1:8" x14ac:dyDescent="0.25">
      <c r="A261" s="101">
        <v>26</v>
      </c>
      <c r="B261" s="101">
        <v>10</v>
      </c>
      <c r="D261" s="103">
        <v>10</v>
      </c>
      <c r="E261" s="103">
        <v>30</v>
      </c>
      <c r="F261" s="103">
        <v>60</v>
      </c>
      <c r="G261" s="103"/>
      <c r="H261" s="103"/>
    </row>
    <row r="262" spans="1:8" x14ac:dyDescent="0.25">
      <c r="A262" s="101">
        <v>27</v>
      </c>
      <c r="B262" s="101">
        <v>1</v>
      </c>
      <c r="D262" s="103">
        <v>20</v>
      </c>
      <c r="E262" s="103">
        <v>40</v>
      </c>
      <c r="F262" s="103">
        <v>100</v>
      </c>
      <c r="G262" s="103"/>
      <c r="H262" s="103"/>
    </row>
    <row r="263" spans="1:8" x14ac:dyDescent="0.25">
      <c r="A263" s="101">
        <v>27</v>
      </c>
      <c r="B263" s="101">
        <v>2</v>
      </c>
      <c r="D263" s="103">
        <v>2</v>
      </c>
      <c r="E263" s="103">
        <v>4</v>
      </c>
      <c r="F263" s="103">
        <v>10</v>
      </c>
      <c r="G263" s="103"/>
      <c r="H263" s="103"/>
    </row>
    <row r="264" spans="1:8" x14ac:dyDescent="0.25">
      <c r="A264" s="101">
        <v>27</v>
      </c>
      <c r="B264" s="101">
        <v>3</v>
      </c>
      <c r="D264" s="103">
        <v>30</v>
      </c>
      <c r="E264" s="103">
        <v>50</v>
      </c>
      <c r="F264" s="103">
        <v>70</v>
      </c>
      <c r="G264" s="103"/>
      <c r="H264" s="103"/>
    </row>
    <row r="265" spans="1:8" x14ac:dyDescent="0.25">
      <c r="A265" s="101">
        <v>27</v>
      </c>
      <c r="B265" s="101">
        <v>4</v>
      </c>
      <c r="D265" s="103">
        <v>2</v>
      </c>
      <c r="E265" s="103">
        <v>5</v>
      </c>
      <c r="F265" s="103">
        <v>10</v>
      </c>
      <c r="G265" s="103"/>
      <c r="H265" s="103"/>
    </row>
    <row r="266" spans="1:8" x14ac:dyDescent="0.25">
      <c r="A266" s="101">
        <v>27</v>
      </c>
      <c r="B266" s="101">
        <v>5</v>
      </c>
      <c r="D266" s="103">
        <v>1</v>
      </c>
      <c r="E266" s="103">
        <v>100000</v>
      </c>
      <c r="F266" s="103">
        <v>1000000000</v>
      </c>
      <c r="G266" s="103"/>
      <c r="H266" s="103"/>
    </row>
    <row r="267" spans="1:8" x14ac:dyDescent="0.25">
      <c r="A267" s="101">
        <v>27</v>
      </c>
      <c r="B267" s="101">
        <v>6</v>
      </c>
      <c r="D267" s="103">
        <v>2000</v>
      </c>
      <c r="E267" s="103">
        <v>4000</v>
      </c>
      <c r="F267" s="103">
        <v>6000</v>
      </c>
      <c r="G267" s="103"/>
      <c r="H267" s="103"/>
    </row>
    <row r="268" spans="1:8" x14ac:dyDescent="0.25">
      <c r="A268" s="101">
        <v>27</v>
      </c>
      <c r="B268" s="101">
        <v>7</v>
      </c>
      <c r="D268" s="103">
        <v>100</v>
      </c>
      <c r="E268" s="103">
        <v>150</v>
      </c>
      <c r="F268" s="103">
        <v>300</v>
      </c>
      <c r="G268" s="103"/>
      <c r="H268" s="103"/>
    </row>
    <row r="269" spans="1:8" x14ac:dyDescent="0.25">
      <c r="A269" s="101">
        <v>27</v>
      </c>
      <c r="B269" s="101">
        <v>8</v>
      </c>
      <c r="D269" s="103">
        <v>10</v>
      </c>
      <c r="E269" s="103">
        <v>20</v>
      </c>
      <c r="F269" s="103">
        <v>25</v>
      </c>
      <c r="G269" s="103"/>
      <c r="H269" s="103"/>
    </row>
    <row r="270" spans="1:8" x14ac:dyDescent="0.25">
      <c r="A270" s="101">
        <v>27</v>
      </c>
      <c r="B270" s="101">
        <v>9</v>
      </c>
      <c r="D270" s="103">
        <v>50</v>
      </c>
      <c r="E270" s="103">
        <v>100</v>
      </c>
      <c r="F270" s="103">
        <v>150</v>
      </c>
      <c r="G270" s="103"/>
      <c r="H270" s="103"/>
    </row>
    <row r="271" spans="1:8" x14ac:dyDescent="0.25">
      <c r="A271" s="101">
        <v>27</v>
      </c>
      <c r="B271" s="101">
        <v>10</v>
      </c>
      <c r="D271" s="103">
        <v>50</v>
      </c>
      <c r="E271" s="103">
        <v>150</v>
      </c>
      <c r="F271" s="103">
        <v>300</v>
      </c>
      <c r="G271" s="103"/>
      <c r="H271" s="103"/>
    </row>
    <row r="272" spans="1:8" x14ac:dyDescent="0.25">
      <c r="A272" s="101">
        <v>28</v>
      </c>
      <c r="B272" s="101">
        <v>1</v>
      </c>
      <c r="D272" s="103">
        <v>5</v>
      </c>
      <c r="E272" s="103">
        <v>50</v>
      </c>
      <c r="F272" s="103">
        <v>200</v>
      </c>
      <c r="G272" s="103"/>
      <c r="H272" s="103"/>
    </row>
    <row r="273" spans="1:8" x14ac:dyDescent="0.25">
      <c r="A273" s="101">
        <v>28</v>
      </c>
      <c r="B273" s="101">
        <v>2</v>
      </c>
      <c r="D273" s="103">
        <v>4</v>
      </c>
      <c r="E273" s="103">
        <v>8</v>
      </c>
      <c r="F273" s="103">
        <v>12</v>
      </c>
      <c r="G273" s="103"/>
      <c r="H273" s="103"/>
    </row>
    <row r="274" spans="1:8" x14ac:dyDescent="0.25">
      <c r="A274" s="101">
        <v>28</v>
      </c>
      <c r="B274" s="101">
        <v>3</v>
      </c>
      <c r="D274" s="103">
        <v>15</v>
      </c>
      <c r="E274" s="103">
        <v>35</v>
      </c>
      <c r="F274" s="103">
        <v>60</v>
      </c>
      <c r="G274" s="103"/>
      <c r="H274" s="103"/>
    </row>
    <row r="275" spans="1:8" x14ac:dyDescent="0.25">
      <c r="A275" s="101">
        <v>28</v>
      </c>
      <c r="B275" s="101">
        <v>4</v>
      </c>
      <c r="D275" s="103">
        <v>5</v>
      </c>
      <c r="E275" s="103">
        <v>10</v>
      </c>
      <c r="F275" s="103">
        <v>30</v>
      </c>
      <c r="G275" s="103"/>
      <c r="H275" s="103"/>
    </row>
    <row r="276" spans="1:8" x14ac:dyDescent="0.25">
      <c r="A276" s="101">
        <v>28</v>
      </c>
      <c r="B276" s="101">
        <v>5</v>
      </c>
      <c r="D276" s="103">
        <v>1000</v>
      </c>
      <c r="E276" s="103">
        <v>3000</v>
      </c>
      <c r="F276" s="103">
        <v>10000</v>
      </c>
      <c r="G276" s="103"/>
      <c r="H276" s="103"/>
    </row>
    <row r="277" spans="1:8" x14ac:dyDescent="0.25">
      <c r="A277" s="101">
        <v>28</v>
      </c>
      <c r="B277" s="101">
        <v>6</v>
      </c>
      <c r="D277" s="103">
        <v>500</v>
      </c>
      <c r="E277" s="103">
        <v>2000</v>
      </c>
      <c r="F277" s="103">
        <v>4000</v>
      </c>
      <c r="G277" s="103"/>
      <c r="H277" s="103"/>
    </row>
    <row r="278" spans="1:8" x14ac:dyDescent="0.25">
      <c r="A278" s="101">
        <v>28</v>
      </c>
      <c r="B278" s="101">
        <v>7</v>
      </c>
      <c r="D278" s="103">
        <v>80</v>
      </c>
      <c r="E278" s="103">
        <v>120</v>
      </c>
      <c r="F278" s="103">
        <v>150</v>
      </c>
      <c r="G278" s="103"/>
      <c r="H278" s="103"/>
    </row>
    <row r="279" spans="1:8" x14ac:dyDescent="0.25">
      <c r="A279" s="101">
        <v>28</v>
      </c>
      <c r="B279" s="101">
        <v>8</v>
      </c>
      <c r="D279" s="103">
        <v>20</v>
      </c>
      <c r="E279" s="103">
        <v>25</v>
      </c>
      <c r="F279" s="103">
        <v>30</v>
      </c>
      <c r="G279" s="103"/>
      <c r="H279" s="103"/>
    </row>
    <row r="280" spans="1:8" x14ac:dyDescent="0.25">
      <c r="A280" s="101">
        <v>28</v>
      </c>
      <c r="B280" s="101">
        <v>9</v>
      </c>
      <c r="D280" s="103">
        <v>40</v>
      </c>
      <c r="E280" s="103">
        <v>100</v>
      </c>
      <c r="F280" s="103">
        <v>150</v>
      </c>
      <c r="G280" s="103"/>
      <c r="H280" s="103"/>
    </row>
    <row r="281" spans="1:8" x14ac:dyDescent="0.25">
      <c r="A281" s="101">
        <v>28</v>
      </c>
      <c r="B281" s="101">
        <v>10</v>
      </c>
      <c r="D281" s="103">
        <v>100</v>
      </c>
      <c r="E281" s="103">
        <v>200</v>
      </c>
      <c r="F281" s="103">
        <v>500</v>
      </c>
      <c r="G281" s="103"/>
      <c r="H281" s="103"/>
    </row>
    <row r="282" spans="1:8" x14ac:dyDescent="0.25">
      <c r="A282" s="101">
        <v>29</v>
      </c>
      <c r="B282" s="101">
        <v>1</v>
      </c>
      <c r="D282" s="103">
        <v>3500</v>
      </c>
      <c r="E282" s="103">
        <v>7000</v>
      </c>
      <c r="F282" s="103">
        <v>10000</v>
      </c>
      <c r="G282" s="103"/>
      <c r="H282" s="103"/>
    </row>
    <row r="283" spans="1:8" x14ac:dyDescent="0.25">
      <c r="A283" s="101">
        <v>29</v>
      </c>
      <c r="B283" s="101">
        <v>2</v>
      </c>
      <c r="D283" s="103">
        <v>5</v>
      </c>
      <c r="E283" s="103">
        <v>10</v>
      </c>
      <c r="F283" s="103">
        <v>15</v>
      </c>
      <c r="G283" s="103"/>
      <c r="H283" s="103"/>
    </row>
    <row r="284" spans="1:8" x14ac:dyDescent="0.25">
      <c r="A284" s="101">
        <v>29</v>
      </c>
      <c r="B284" s="101">
        <v>3</v>
      </c>
      <c r="D284" s="103">
        <v>10</v>
      </c>
      <c r="E284" s="103">
        <v>20</v>
      </c>
      <c r="F284" s="103">
        <v>30</v>
      </c>
      <c r="G284" s="103"/>
      <c r="H284" s="103"/>
    </row>
    <row r="285" spans="1:8" x14ac:dyDescent="0.25">
      <c r="A285" s="101">
        <v>29</v>
      </c>
      <c r="B285" s="101">
        <v>4</v>
      </c>
      <c r="D285" s="103">
        <v>0.5</v>
      </c>
      <c r="E285" s="103">
        <v>3</v>
      </c>
      <c r="F285" s="103">
        <v>5</v>
      </c>
      <c r="G285" s="103"/>
      <c r="H285" s="103"/>
    </row>
    <row r="286" spans="1:8" x14ac:dyDescent="0.25">
      <c r="A286" s="101">
        <v>29</v>
      </c>
      <c r="B286" s="101">
        <v>5</v>
      </c>
      <c r="D286" s="103">
        <v>15000</v>
      </c>
      <c r="E286" s="103">
        <v>30000</v>
      </c>
      <c r="F286" s="103">
        <v>40000</v>
      </c>
      <c r="G286" s="103"/>
      <c r="H286" s="103"/>
    </row>
    <row r="287" spans="1:8" x14ac:dyDescent="0.25">
      <c r="A287" s="101">
        <v>29</v>
      </c>
      <c r="B287" s="101">
        <v>6</v>
      </c>
      <c r="D287" s="103">
        <v>1000</v>
      </c>
      <c r="E287" s="103">
        <v>2500</v>
      </c>
      <c r="F287" s="103">
        <v>5000</v>
      </c>
      <c r="G287" s="103"/>
      <c r="H287" s="103"/>
    </row>
    <row r="288" spans="1:8" x14ac:dyDescent="0.25">
      <c r="A288" s="101">
        <v>29</v>
      </c>
      <c r="B288" s="101">
        <v>7</v>
      </c>
      <c r="D288" s="103">
        <v>10</v>
      </c>
      <c r="E288" s="103">
        <v>50</v>
      </c>
      <c r="F288" s="103">
        <v>100</v>
      </c>
      <c r="G288" s="103"/>
      <c r="H288" s="103"/>
    </row>
    <row r="289" spans="1:8" x14ac:dyDescent="0.25">
      <c r="A289" s="101">
        <v>29</v>
      </c>
      <c r="B289" s="101">
        <v>8</v>
      </c>
      <c r="D289" s="103">
        <v>10</v>
      </c>
      <c r="E289" s="103">
        <v>30</v>
      </c>
      <c r="F289" s="103">
        <v>45</v>
      </c>
      <c r="G289" s="103"/>
      <c r="H289" s="103"/>
    </row>
    <row r="290" spans="1:8" x14ac:dyDescent="0.25">
      <c r="A290" s="101">
        <v>29</v>
      </c>
      <c r="B290" s="101">
        <v>9</v>
      </c>
      <c r="D290" s="103">
        <v>2</v>
      </c>
      <c r="E290" s="103">
        <v>5</v>
      </c>
      <c r="F290" s="103">
        <v>10</v>
      </c>
      <c r="G290" s="103"/>
      <c r="H290" s="103"/>
    </row>
    <row r="291" spans="1:8" x14ac:dyDescent="0.25">
      <c r="A291" s="101">
        <v>29</v>
      </c>
      <c r="B291" s="101">
        <v>10</v>
      </c>
      <c r="D291" s="103">
        <v>1</v>
      </c>
      <c r="E291" s="103">
        <v>5</v>
      </c>
      <c r="F291" s="103">
        <v>10</v>
      </c>
      <c r="G291" s="103"/>
      <c r="H291" s="103"/>
    </row>
    <row r="292" spans="1:8" x14ac:dyDescent="0.25">
      <c r="A292" s="101">
        <v>30</v>
      </c>
      <c r="B292" s="101">
        <v>1</v>
      </c>
      <c r="D292" s="103">
        <v>300</v>
      </c>
      <c r="E292" s="103">
        <v>1800</v>
      </c>
      <c r="F292" s="103">
        <v>4000</v>
      </c>
      <c r="G292" s="103"/>
      <c r="H292" s="103"/>
    </row>
    <row r="293" spans="1:8" x14ac:dyDescent="0.25">
      <c r="A293" s="101">
        <v>30</v>
      </c>
      <c r="B293" s="101">
        <v>2</v>
      </c>
      <c r="D293" s="103">
        <v>1E-3</v>
      </c>
      <c r="E293" s="103">
        <v>5</v>
      </c>
      <c r="F293" s="103">
        <v>10</v>
      </c>
      <c r="G293" s="103"/>
      <c r="H293" s="103"/>
    </row>
    <row r="294" spans="1:8" x14ac:dyDescent="0.25">
      <c r="A294" s="101">
        <v>30</v>
      </c>
      <c r="B294" s="101">
        <v>3</v>
      </c>
      <c r="D294" s="103">
        <v>8</v>
      </c>
      <c r="E294" s="103">
        <v>20</v>
      </c>
      <c r="F294" s="103">
        <v>30</v>
      </c>
      <c r="G294" s="103"/>
      <c r="H294" s="103"/>
    </row>
    <row r="295" spans="1:8" x14ac:dyDescent="0.25">
      <c r="A295" s="101">
        <v>30</v>
      </c>
      <c r="B295" s="101">
        <v>4</v>
      </c>
      <c r="D295" s="103">
        <v>7.5</v>
      </c>
      <c r="E295" s="103">
        <v>10</v>
      </c>
      <c r="F295" s="103">
        <v>11.9</v>
      </c>
      <c r="G295" s="103"/>
      <c r="H295" s="103"/>
    </row>
    <row r="296" spans="1:8" x14ac:dyDescent="0.25">
      <c r="A296" s="101">
        <v>30</v>
      </c>
      <c r="B296" s="101">
        <v>5</v>
      </c>
      <c r="D296" s="103">
        <v>2000</v>
      </c>
      <c r="E296" s="103">
        <v>10000</v>
      </c>
      <c r="F296" s="103">
        <v>15000</v>
      </c>
      <c r="G296" s="103"/>
      <c r="H296" s="103"/>
    </row>
    <row r="297" spans="1:8" x14ac:dyDescent="0.25">
      <c r="A297" s="101">
        <v>30</v>
      </c>
      <c r="B297" s="101">
        <v>6</v>
      </c>
      <c r="D297" s="103">
        <v>40</v>
      </c>
      <c r="E297" s="103">
        <v>300</v>
      </c>
      <c r="F297" s="103">
        <v>2000</v>
      </c>
      <c r="G297" s="103"/>
      <c r="H297" s="103"/>
    </row>
    <row r="298" spans="1:8" x14ac:dyDescent="0.25">
      <c r="A298" s="101">
        <v>30</v>
      </c>
      <c r="B298" s="101">
        <v>7</v>
      </c>
      <c r="D298" s="103">
        <v>20</v>
      </c>
      <c r="E298" s="103">
        <v>50</v>
      </c>
      <c r="F298" s="103">
        <v>80</v>
      </c>
      <c r="G298" s="103"/>
      <c r="H298" s="103"/>
    </row>
    <row r="299" spans="1:8" x14ac:dyDescent="0.25">
      <c r="A299" s="101">
        <v>30</v>
      </c>
      <c r="B299" s="101">
        <v>8</v>
      </c>
      <c r="D299" s="103">
        <v>20</v>
      </c>
      <c r="E299" s="103">
        <v>30</v>
      </c>
      <c r="F299" s="103">
        <v>35</v>
      </c>
      <c r="G299" s="103"/>
      <c r="H299" s="103"/>
    </row>
    <row r="300" spans="1:8" x14ac:dyDescent="0.25">
      <c r="A300" s="101">
        <v>30</v>
      </c>
      <c r="B300" s="101">
        <v>9</v>
      </c>
      <c r="D300" s="103">
        <v>5</v>
      </c>
      <c r="E300" s="103">
        <v>20</v>
      </c>
      <c r="F300" s="103">
        <v>40</v>
      </c>
      <c r="G300" s="103"/>
      <c r="H300" s="103"/>
    </row>
    <row r="301" spans="1:8" x14ac:dyDescent="0.25">
      <c r="A301" s="101">
        <v>30</v>
      </c>
      <c r="B301" s="101">
        <v>10</v>
      </c>
      <c r="D301" s="103">
        <v>200</v>
      </c>
      <c r="E301" s="103">
        <v>600</v>
      </c>
      <c r="F301" s="103">
        <v>2000</v>
      </c>
      <c r="G301" s="103"/>
      <c r="H301" s="103"/>
    </row>
    <row r="302" spans="1:8" x14ac:dyDescent="0.25">
      <c r="A302" s="101">
        <v>31</v>
      </c>
      <c r="B302" s="101">
        <v>1</v>
      </c>
      <c r="D302" s="103">
        <v>1</v>
      </c>
      <c r="E302" s="103">
        <v>3</v>
      </c>
      <c r="F302" s="103">
        <v>10</v>
      </c>
      <c r="G302" s="103"/>
      <c r="H302" s="103"/>
    </row>
    <row r="303" spans="1:8" x14ac:dyDescent="0.25">
      <c r="A303" s="101">
        <v>31</v>
      </c>
      <c r="B303" s="101">
        <v>2</v>
      </c>
      <c r="D303" s="103">
        <v>10</v>
      </c>
      <c r="E303" s="103">
        <v>20</v>
      </c>
      <c r="F303" s="103">
        <v>25</v>
      </c>
      <c r="G303" s="103"/>
      <c r="H303" s="103"/>
    </row>
    <row r="304" spans="1:8" x14ac:dyDescent="0.25">
      <c r="A304" s="101">
        <v>31</v>
      </c>
      <c r="B304" s="101">
        <v>3</v>
      </c>
      <c r="D304" s="103">
        <v>20</v>
      </c>
      <c r="E304" s="103">
        <v>50</v>
      </c>
      <c r="F304" s="103">
        <v>80</v>
      </c>
      <c r="G304" s="103"/>
      <c r="H304" s="103"/>
    </row>
    <row r="305" spans="1:8" x14ac:dyDescent="0.25">
      <c r="A305" s="101">
        <v>31</v>
      </c>
      <c r="B305" s="101">
        <v>4</v>
      </c>
      <c r="D305" s="103">
        <v>1E-3</v>
      </c>
      <c r="E305" s="103">
        <v>0.1</v>
      </c>
      <c r="F305" s="103">
        <v>1</v>
      </c>
      <c r="G305" s="103"/>
      <c r="H305" s="103"/>
    </row>
    <row r="306" spans="1:8" x14ac:dyDescent="0.25">
      <c r="A306" s="101">
        <v>31</v>
      </c>
      <c r="B306" s="101">
        <v>5</v>
      </c>
      <c r="D306" s="103">
        <v>1</v>
      </c>
      <c r="E306" s="103">
        <v>10</v>
      </c>
      <c r="F306" s="103">
        <v>100</v>
      </c>
      <c r="G306" s="103"/>
      <c r="H306" s="103"/>
    </row>
    <row r="307" spans="1:8" x14ac:dyDescent="0.25">
      <c r="A307" s="101">
        <v>31</v>
      </c>
      <c r="B307" s="101">
        <v>6</v>
      </c>
      <c r="D307" s="103">
        <v>100</v>
      </c>
      <c r="E307" s="103">
        <v>1000</v>
      </c>
      <c r="F307" s="103">
        <v>10000</v>
      </c>
      <c r="G307" s="103"/>
      <c r="H307" s="103"/>
    </row>
    <row r="308" spans="1:8" x14ac:dyDescent="0.25">
      <c r="A308" s="101">
        <v>31</v>
      </c>
      <c r="B308" s="101">
        <v>7</v>
      </c>
      <c r="D308" s="103">
        <v>0.01</v>
      </c>
      <c r="E308" s="103">
        <v>0.1</v>
      </c>
      <c r="F308" s="103">
        <v>1</v>
      </c>
      <c r="G308" s="103"/>
      <c r="H308" s="103"/>
    </row>
    <row r="309" spans="1:8" x14ac:dyDescent="0.25">
      <c r="A309" s="101">
        <v>31</v>
      </c>
      <c r="B309" s="101">
        <v>8</v>
      </c>
      <c r="D309" s="103">
        <v>15</v>
      </c>
      <c r="E309" s="103">
        <v>30</v>
      </c>
      <c r="F309" s="103">
        <v>45</v>
      </c>
      <c r="G309" s="103"/>
      <c r="H309" s="103"/>
    </row>
    <row r="310" spans="1:8" x14ac:dyDescent="0.25">
      <c r="A310" s="101">
        <v>31</v>
      </c>
      <c r="B310" s="101">
        <v>9</v>
      </c>
      <c r="D310" s="103">
        <v>3</v>
      </c>
      <c r="E310" s="103">
        <v>5</v>
      </c>
      <c r="F310" s="103">
        <v>10</v>
      </c>
      <c r="G310" s="103"/>
      <c r="H310" s="103"/>
    </row>
    <row r="311" spans="1:8" x14ac:dyDescent="0.25">
      <c r="A311" s="101">
        <v>31</v>
      </c>
      <c r="B311" s="101">
        <v>10</v>
      </c>
      <c r="D311" s="103">
        <v>80</v>
      </c>
      <c r="E311" s="103">
        <v>100</v>
      </c>
      <c r="F311" s="103">
        <v>500</v>
      </c>
      <c r="G311" s="103"/>
      <c r="H311" s="103"/>
    </row>
    <row r="312" spans="1:8" x14ac:dyDescent="0.25">
      <c r="A312" s="101">
        <v>32</v>
      </c>
      <c r="B312" s="101">
        <v>1</v>
      </c>
      <c r="D312" s="103">
        <v>20</v>
      </c>
      <c r="E312" s="103">
        <v>200</v>
      </c>
      <c r="F312" s="103">
        <v>20000</v>
      </c>
      <c r="G312" s="103"/>
      <c r="H312" s="103"/>
    </row>
    <row r="313" spans="1:8" x14ac:dyDescent="0.25">
      <c r="A313" s="101">
        <v>32</v>
      </c>
      <c r="B313" s="101">
        <v>2</v>
      </c>
      <c r="D313" s="103">
        <v>5</v>
      </c>
      <c r="E313" s="103">
        <v>25</v>
      </c>
      <c r="F313" s="103">
        <v>80</v>
      </c>
      <c r="G313" s="103"/>
      <c r="H313" s="103"/>
    </row>
    <row r="314" spans="1:8" x14ac:dyDescent="0.25">
      <c r="A314" s="101">
        <v>32</v>
      </c>
      <c r="B314" s="101">
        <v>3</v>
      </c>
      <c r="D314" s="103">
        <v>3</v>
      </c>
      <c r="E314" s="103">
        <v>15</v>
      </c>
      <c r="F314" s="103">
        <v>50</v>
      </c>
      <c r="G314" s="103"/>
      <c r="H314" s="103"/>
    </row>
    <row r="315" spans="1:8" x14ac:dyDescent="0.25">
      <c r="A315" s="101">
        <v>32</v>
      </c>
      <c r="B315" s="101">
        <v>4</v>
      </c>
      <c r="D315" s="103">
        <v>10</v>
      </c>
      <c r="E315" s="103">
        <v>100</v>
      </c>
      <c r="F315" s="103">
        <v>1000</v>
      </c>
      <c r="G315" s="103"/>
      <c r="H315" s="103"/>
    </row>
    <row r="316" spans="1:8" x14ac:dyDescent="0.25">
      <c r="A316" s="101">
        <v>32</v>
      </c>
      <c r="B316" s="101">
        <v>5</v>
      </c>
      <c r="D316" s="103">
        <v>1</v>
      </c>
      <c r="E316" s="103">
        <v>100</v>
      </c>
      <c r="F316" s="103">
        <v>10000</v>
      </c>
      <c r="G316" s="103"/>
      <c r="H316" s="103"/>
    </row>
    <row r="317" spans="1:8" x14ac:dyDescent="0.25">
      <c r="A317" s="101">
        <v>32</v>
      </c>
      <c r="B317" s="101">
        <v>6</v>
      </c>
      <c r="D317" s="103">
        <v>1</v>
      </c>
      <c r="E317" s="103">
        <v>50</v>
      </c>
      <c r="F317" s="103">
        <v>25000</v>
      </c>
      <c r="G317" s="103"/>
      <c r="H317" s="103"/>
    </row>
    <row r="318" spans="1:8" x14ac:dyDescent="0.25">
      <c r="A318" s="101">
        <v>32</v>
      </c>
      <c r="B318" s="101">
        <v>7</v>
      </c>
      <c r="D318" s="103">
        <v>2</v>
      </c>
      <c r="E318" s="103">
        <v>10</v>
      </c>
      <c r="F318" s="103">
        <v>50</v>
      </c>
      <c r="G318" s="103"/>
      <c r="H318" s="103"/>
    </row>
    <row r="319" spans="1:8" x14ac:dyDescent="0.25">
      <c r="A319" s="101">
        <v>32</v>
      </c>
      <c r="B319" s="101">
        <v>8</v>
      </c>
      <c r="D319" s="103">
        <v>5</v>
      </c>
      <c r="E319" s="103">
        <v>10</v>
      </c>
      <c r="F319" s="103">
        <v>20</v>
      </c>
      <c r="G319" s="103"/>
      <c r="H319" s="103"/>
    </row>
    <row r="320" spans="1:8" x14ac:dyDescent="0.25">
      <c r="A320" s="101">
        <v>32</v>
      </c>
      <c r="B320" s="101">
        <v>9</v>
      </c>
      <c r="D320" s="103">
        <v>50</v>
      </c>
      <c r="E320" s="103">
        <v>500</v>
      </c>
      <c r="F320" s="103">
        <v>3000</v>
      </c>
      <c r="G320" s="103"/>
      <c r="H320" s="103"/>
    </row>
    <row r="321" spans="1:8" x14ac:dyDescent="0.25">
      <c r="A321" s="101">
        <v>32</v>
      </c>
      <c r="B321" s="101">
        <v>10</v>
      </c>
      <c r="D321" s="103">
        <v>5</v>
      </c>
      <c r="E321" s="103">
        <v>50</v>
      </c>
      <c r="F321" s="103">
        <v>500</v>
      </c>
      <c r="G321" s="103"/>
      <c r="H321" s="103"/>
    </row>
    <row r="322" spans="1:8" x14ac:dyDescent="0.25">
      <c r="A322" s="101">
        <v>33</v>
      </c>
      <c r="B322" s="101">
        <v>1</v>
      </c>
      <c r="D322" s="103">
        <v>200</v>
      </c>
      <c r="E322" s="103">
        <v>500</v>
      </c>
      <c r="F322" s="103">
        <v>1000</v>
      </c>
      <c r="G322" s="103"/>
      <c r="H322" s="103"/>
    </row>
    <row r="323" spans="1:8" x14ac:dyDescent="0.25">
      <c r="A323" s="101">
        <v>33</v>
      </c>
      <c r="B323" s="101">
        <v>2</v>
      </c>
      <c r="D323" s="103">
        <v>4</v>
      </c>
      <c r="E323" s="103">
        <v>16</v>
      </c>
      <c r="F323" s="103">
        <v>32</v>
      </c>
      <c r="G323" s="103"/>
      <c r="H323" s="103"/>
    </row>
    <row r="324" spans="1:8" x14ac:dyDescent="0.25">
      <c r="A324" s="101">
        <v>33</v>
      </c>
      <c r="B324" s="101">
        <v>3</v>
      </c>
      <c r="D324" s="103">
        <v>2</v>
      </c>
      <c r="E324" s="103">
        <v>5</v>
      </c>
      <c r="F324" s="103">
        <v>15</v>
      </c>
      <c r="G324" s="103"/>
      <c r="H324" s="103"/>
    </row>
    <row r="325" spans="1:8" x14ac:dyDescent="0.25">
      <c r="A325" s="101">
        <v>33</v>
      </c>
      <c r="B325" s="101">
        <v>4</v>
      </c>
      <c r="D325" s="103">
        <v>4.9000000000000004</v>
      </c>
      <c r="E325" s="103">
        <v>5</v>
      </c>
      <c r="F325" s="103">
        <v>8</v>
      </c>
      <c r="G325" s="103"/>
      <c r="H325" s="103"/>
    </row>
    <row r="326" spans="1:8" x14ac:dyDescent="0.25">
      <c r="A326" s="101">
        <v>33</v>
      </c>
      <c r="B326" s="101">
        <v>5</v>
      </c>
      <c r="D326" s="103">
        <v>0.5</v>
      </c>
      <c r="E326" s="103">
        <v>10</v>
      </c>
      <c r="F326" s="103">
        <v>100</v>
      </c>
      <c r="G326" s="103"/>
      <c r="H326" s="103"/>
    </row>
    <row r="327" spans="1:8" x14ac:dyDescent="0.25">
      <c r="A327" s="101">
        <v>33</v>
      </c>
      <c r="B327" s="101">
        <v>6</v>
      </c>
      <c r="D327" s="103">
        <v>200</v>
      </c>
      <c r="E327" s="103">
        <v>1000</v>
      </c>
      <c r="F327" s="103">
        <v>5000</v>
      </c>
      <c r="G327" s="103"/>
      <c r="H327" s="103"/>
    </row>
    <row r="328" spans="1:8" x14ac:dyDescent="0.25">
      <c r="A328" s="101">
        <v>33</v>
      </c>
      <c r="B328" s="101">
        <v>7</v>
      </c>
      <c r="D328" s="103">
        <v>300</v>
      </c>
      <c r="E328" s="103">
        <v>500</v>
      </c>
      <c r="F328" s="103">
        <v>900</v>
      </c>
      <c r="G328" s="103"/>
      <c r="H328" s="103"/>
    </row>
    <row r="329" spans="1:8" x14ac:dyDescent="0.25">
      <c r="A329" s="101">
        <v>33</v>
      </c>
      <c r="B329" s="101">
        <v>8</v>
      </c>
      <c r="D329" s="103">
        <v>12</v>
      </c>
      <c r="E329" s="103">
        <v>30</v>
      </c>
      <c r="F329" s="103">
        <v>45</v>
      </c>
      <c r="G329" s="103"/>
      <c r="H329" s="103"/>
    </row>
    <row r="330" spans="1:8" x14ac:dyDescent="0.25">
      <c r="A330" s="101">
        <v>33</v>
      </c>
      <c r="B330" s="101">
        <v>9</v>
      </c>
      <c r="D330" s="103">
        <v>60</v>
      </c>
      <c r="E330" s="103">
        <v>150</v>
      </c>
      <c r="F330" s="103">
        <v>300</v>
      </c>
      <c r="G330" s="103"/>
      <c r="H330" s="103"/>
    </row>
    <row r="331" spans="1:8" x14ac:dyDescent="0.25">
      <c r="A331" s="101">
        <v>33</v>
      </c>
      <c r="B331" s="101">
        <v>10</v>
      </c>
      <c r="D331" s="103">
        <v>6</v>
      </c>
      <c r="E331" s="103">
        <v>20</v>
      </c>
      <c r="F331" s="103">
        <v>35</v>
      </c>
      <c r="G331" s="103"/>
      <c r="H331" s="103"/>
    </row>
    <row r="332" spans="1:8" x14ac:dyDescent="0.25">
      <c r="A332" s="101">
        <v>34</v>
      </c>
      <c r="B332" s="101">
        <v>1</v>
      </c>
      <c r="D332" s="103">
        <v>50</v>
      </c>
      <c r="E332" s="103">
        <v>200</v>
      </c>
      <c r="F332" s="103">
        <v>1000</v>
      </c>
      <c r="G332" s="103"/>
      <c r="H332" s="103"/>
    </row>
    <row r="333" spans="1:8" x14ac:dyDescent="0.25">
      <c r="A333" s="101">
        <v>34</v>
      </c>
      <c r="B333" s="101">
        <v>2</v>
      </c>
      <c r="D333" s="103">
        <v>20</v>
      </c>
      <c r="E333" s="103">
        <v>40</v>
      </c>
      <c r="F333" s="103">
        <v>60</v>
      </c>
      <c r="G333" s="103"/>
      <c r="H333" s="103"/>
    </row>
    <row r="334" spans="1:8" x14ac:dyDescent="0.25">
      <c r="A334" s="101">
        <v>34</v>
      </c>
      <c r="B334" s="101">
        <v>3</v>
      </c>
      <c r="D334" s="103">
        <v>50</v>
      </c>
      <c r="E334" s="103">
        <v>100</v>
      </c>
      <c r="F334" s="103">
        <v>300</v>
      </c>
      <c r="G334" s="103"/>
      <c r="H334" s="103"/>
    </row>
    <row r="335" spans="1:8" x14ac:dyDescent="0.25">
      <c r="A335" s="101">
        <v>34</v>
      </c>
      <c r="B335" s="101">
        <v>4</v>
      </c>
      <c r="D335" s="103">
        <v>0.1</v>
      </c>
      <c r="E335" s="103">
        <v>1</v>
      </c>
      <c r="F335" s="103">
        <v>3</v>
      </c>
      <c r="G335" s="103"/>
      <c r="H335" s="103"/>
    </row>
    <row r="336" spans="1:8" x14ac:dyDescent="0.25">
      <c r="A336" s="101">
        <v>34</v>
      </c>
      <c r="B336" s="101">
        <v>5</v>
      </c>
      <c r="D336" s="103">
        <v>10</v>
      </c>
      <c r="E336" s="103">
        <v>100</v>
      </c>
      <c r="F336" s="103">
        <v>1000</v>
      </c>
      <c r="G336" s="103"/>
      <c r="H336" s="103"/>
    </row>
    <row r="337" spans="1:8" x14ac:dyDescent="0.25">
      <c r="A337" s="101">
        <v>34</v>
      </c>
      <c r="B337" s="101">
        <v>6</v>
      </c>
      <c r="D337" s="103">
        <v>30</v>
      </c>
      <c r="E337" s="103">
        <v>100</v>
      </c>
      <c r="F337" s="103">
        <v>500</v>
      </c>
      <c r="G337" s="103"/>
      <c r="H337" s="103"/>
    </row>
    <row r="338" spans="1:8" x14ac:dyDescent="0.25">
      <c r="A338" s="101">
        <v>34</v>
      </c>
      <c r="B338" s="101">
        <v>7</v>
      </c>
      <c r="D338" s="103">
        <v>5</v>
      </c>
      <c r="E338" s="103">
        <v>10</v>
      </c>
      <c r="F338" s="103">
        <v>50</v>
      </c>
      <c r="G338" s="103"/>
      <c r="H338" s="103"/>
    </row>
    <row r="339" spans="1:8" x14ac:dyDescent="0.25">
      <c r="A339" s="101">
        <v>34</v>
      </c>
      <c r="B339" s="101">
        <v>8</v>
      </c>
      <c r="D339" s="103">
        <v>15</v>
      </c>
      <c r="E339" s="103">
        <v>30</v>
      </c>
      <c r="F339" s="103">
        <v>42</v>
      </c>
      <c r="G339" s="103"/>
      <c r="H339" s="103"/>
    </row>
    <row r="340" spans="1:8" x14ac:dyDescent="0.25">
      <c r="A340" s="101">
        <v>34</v>
      </c>
      <c r="B340" s="101">
        <v>9</v>
      </c>
      <c r="D340" s="103">
        <v>5</v>
      </c>
      <c r="E340" s="103">
        <v>10</v>
      </c>
      <c r="F340" s="103">
        <v>30</v>
      </c>
      <c r="G340" s="103"/>
      <c r="H340" s="103"/>
    </row>
    <row r="341" spans="1:8" x14ac:dyDescent="0.25">
      <c r="A341" s="101">
        <v>34</v>
      </c>
      <c r="B341" s="101">
        <v>10</v>
      </c>
      <c r="D341" s="103">
        <v>30</v>
      </c>
      <c r="E341" s="103">
        <v>50</v>
      </c>
      <c r="F341" s="103">
        <v>100</v>
      </c>
      <c r="G341" s="103"/>
      <c r="H341" s="103"/>
    </row>
    <row r="342" spans="1:8" x14ac:dyDescent="0.25">
      <c r="A342" s="101">
        <v>35</v>
      </c>
      <c r="B342" s="101">
        <v>1</v>
      </c>
      <c r="D342" s="103">
        <v>1</v>
      </c>
      <c r="E342" s="103">
        <v>50</v>
      </c>
      <c r="F342" s="103">
        <v>200</v>
      </c>
      <c r="G342" s="103"/>
      <c r="H342" s="103"/>
    </row>
    <row r="343" spans="1:8" x14ac:dyDescent="0.25">
      <c r="A343" s="101">
        <v>35</v>
      </c>
      <c r="B343" s="101">
        <v>2</v>
      </c>
      <c r="D343" s="103">
        <v>0.1</v>
      </c>
      <c r="E343" s="103">
        <v>5</v>
      </c>
      <c r="F343" s="103">
        <v>10</v>
      </c>
      <c r="G343" s="103"/>
      <c r="H343" s="103"/>
    </row>
    <row r="344" spans="1:8" x14ac:dyDescent="0.25">
      <c r="A344" s="101">
        <v>35</v>
      </c>
      <c r="B344" s="101">
        <v>3</v>
      </c>
      <c r="D344" s="103">
        <v>5</v>
      </c>
      <c r="E344" s="103">
        <v>10</v>
      </c>
      <c r="F344" s="103">
        <v>15</v>
      </c>
      <c r="G344" s="103"/>
      <c r="H344" s="103"/>
    </row>
    <row r="345" spans="1:8" x14ac:dyDescent="0.25">
      <c r="A345" s="101">
        <v>35</v>
      </c>
      <c r="B345" s="101">
        <v>4</v>
      </c>
      <c r="D345" s="103">
        <v>10</v>
      </c>
      <c r="E345" s="103">
        <v>100</v>
      </c>
      <c r="F345" s="103">
        <v>1000</v>
      </c>
      <c r="G345" s="103"/>
      <c r="H345" s="103"/>
    </row>
    <row r="346" spans="1:8" x14ac:dyDescent="0.25">
      <c r="A346" s="101">
        <v>35</v>
      </c>
      <c r="B346" s="101">
        <v>5</v>
      </c>
      <c r="D346" s="103">
        <v>1000</v>
      </c>
      <c r="E346" s="103">
        <v>5000</v>
      </c>
      <c r="F346" s="103">
        <v>10000</v>
      </c>
      <c r="G346" s="103"/>
      <c r="H346" s="103"/>
    </row>
    <row r="347" spans="1:8" x14ac:dyDescent="0.25">
      <c r="A347" s="101">
        <v>35</v>
      </c>
      <c r="B347" s="101">
        <v>6</v>
      </c>
      <c r="D347" s="103">
        <v>500</v>
      </c>
      <c r="E347" s="103">
        <v>1000</v>
      </c>
      <c r="F347" s="103">
        <v>5000</v>
      </c>
      <c r="G347" s="103"/>
      <c r="H347" s="103"/>
    </row>
    <row r="348" spans="1:8" x14ac:dyDescent="0.25">
      <c r="A348" s="101">
        <v>35</v>
      </c>
      <c r="B348" s="101">
        <v>7</v>
      </c>
      <c r="D348" s="103">
        <v>25</v>
      </c>
      <c r="E348" s="103">
        <v>50</v>
      </c>
      <c r="F348" s="103">
        <v>100</v>
      </c>
      <c r="G348" s="103"/>
      <c r="H348" s="103"/>
    </row>
    <row r="349" spans="1:8" x14ac:dyDescent="0.25">
      <c r="A349" s="101">
        <v>35</v>
      </c>
      <c r="B349" s="101">
        <v>8</v>
      </c>
      <c r="D349" s="103">
        <v>20</v>
      </c>
      <c r="E349" s="103">
        <v>30</v>
      </c>
      <c r="F349" s="103">
        <v>40</v>
      </c>
      <c r="G349" s="103"/>
      <c r="H349" s="103"/>
    </row>
    <row r="350" spans="1:8" x14ac:dyDescent="0.25">
      <c r="A350" s="101">
        <v>35</v>
      </c>
      <c r="B350" s="101">
        <v>9</v>
      </c>
      <c r="D350" s="103">
        <v>100</v>
      </c>
      <c r="E350" s="103">
        <v>300</v>
      </c>
      <c r="F350" s="103">
        <v>1000</v>
      </c>
      <c r="G350" s="103"/>
      <c r="H350" s="103"/>
    </row>
    <row r="351" spans="1:8" x14ac:dyDescent="0.25">
      <c r="A351" s="101">
        <v>35</v>
      </c>
      <c r="B351" s="101">
        <v>10</v>
      </c>
      <c r="D351" s="103">
        <v>3</v>
      </c>
      <c r="E351" s="103">
        <v>5</v>
      </c>
      <c r="F351" s="103">
        <v>15</v>
      </c>
      <c r="G351" s="103"/>
      <c r="H351" s="103"/>
    </row>
    <row r="352" spans="1:8" x14ac:dyDescent="0.25">
      <c r="A352" s="101">
        <v>36</v>
      </c>
      <c r="B352" s="101">
        <v>1</v>
      </c>
      <c r="D352" s="103">
        <v>50</v>
      </c>
      <c r="E352" s="103">
        <v>100</v>
      </c>
      <c r="F352" s="103">
        <v>200</v>
      </c>
      <c r="G352" s="103"/>
      <c r="H352" s="103"/>
    </row>
    <row r="353" spans="1:8" x14ac:dyDescent="0.25">
      <c r="A353" s="101">
        <v>36</v>
      </c>
      <c r="B353" s="101">
        <v>2</v>
      </c>
      <c r="D353" s="103">
        <v>5</v>
      </c>
      <c r="E353" s="103">
        <v>10</v>
      </c>
      <c r="F353" s="103">
        <v>15</v>
      </c>
      <c r="G353" s="103"/>
      <c r="H353" s="103"/>
    </row>
    <row r="354" spans="1:8" x14ac:dyDescent="0.25">
      <c r="A354" s="101">
        <v>36</v>
      </c>
      <c r="B354" s="101">
        <v>3</v>
      </c>
      <c r="D354" s="103">
        <v>200</v>
      </c>
      <c r="E354" s="103">
        <v>400</v>
      </c>
      <c r="F354" s="103">
        <v>600</v>
      </c>
      <c r="G354" s="103"/>
      <c r="H354" s="103"/>
    </row>
    <row r="355" spans="1:8" x14ac:dyDescent="0.25">
      <c r="A355" s="101">
        <v>36</v>
      </c>
      <c r="B355" s="101">
        <v>4</v>
      </c>
      <c r="D355" s="103">
        <v>12</v>
      </c>
      <c r="E355" s="103">
        <v>24</v>
      </c>
      <c r="F355" s="103">
        <v>36</v>
      </c>
      <c r="G355" s="103"/>
      <c r="H355" s="103"/>
    </row>
    <row r="356" spans="1:8" x14ac:dyDescent="0.25">
      <c r="A356" s="101">
        <v>36</v>
      </c>
      <c r="B356" s="101">
        <v>5</v>
      </c>
      <c r="D356" s="103">
        <v>100</v>
      </c>
      <c r="E356" s="103">
        <v>500</v>
      </c>
      <c r="F356" s="103">
        <v>1000</v>
      </c>
      <c r="G356" s="103"/>
      <c r="H356" s="103"/>
    </row>
    <row r="357" spans="1:8" x14ac:dyDescent="0.25">
      <c r="A357" s="101">
        <v>36</v>
      </c>
      <c r="B357" s="101">
        <v>6</v>
      </c>
      <c r="D357" s="103">
        <v>10000</v>
      </c>
      <c r="E357" s="103">
        <v>20000</v>
      </c>
      <c r="F357" s="103">
        <v>30000</v>
      </c>
      <c r="G357" s="103"/>
      <c r="H357" s="103"/>
    </row>
    <row r="358" spans="1:8" x14ac:dyDescent="0.25">
      <c r="A358" s="101">
        <v>36</v>
      </c>
      <c r="B358" s="101">
        <v>7</v>
      </c>
      <c r="D358" s="103">
        <v>5</v>
      </c>
      <c r="E358" s="103">
        <v>10</v>
      </c>
      <c r="F358" s="103">
        <v>15</v>
      </c>
      <c r="G358" s="103"/>
      <c r="H358" s="103"/>
    </row>
    <row r="359" spans="1:8" x14ac:dyDescent="0.25">
      <c r="A359" s="101">
        <v>36</v>
      </c>
      <c r="B359" s="101">
        <v>8</v>
      </c>
      <c r="D359" s="103">
        <v>10</v>
      </c>
      <c r="E359" s="103">
        <v>15</v>
      </c>
      <c r="F359" s="103">
        <v>20</v>
      </c>
      <c r="G359" s="103"/>
      <c r="H359" s="103"/>
    </row>
    <row r="360" spans="1:8" x14ac:dyDescent="0.25">
      <c r="A360" s="101">
        <v>36</v>
      </c>
      <c r="B360" s="101">
        <v>9</v>
      </c>
      <c r="D360" s="103">
        <v>10</v>
      </c>
      <c r="E360" s="103">
        <v>15</v>
      </c>
      <c r="F360" s="103">
        <v>20</v>
      </c>
      <c r="G360" s="103"/>
      <c r="H360" s="103"/>
    </row>
    <row r="361" spans="1:8" x14ac:dyDescent="0.25">
      <c r="A361" s="101">
        <v>36</v>
      </c>
      <c r="B361" s="101">
        <v>10</v>
      </c>
      <c r="D361" s="103">
        <v>10</v>
      </c>
      <c r="E361" s="103">
        <v>15</v>
      </c>
      <c r="F361" s="103">
        <v>20</v>
      </c>
      <c r="G361" s="103"/>
      <c r="H361" s="103"/>
    </row>
    <row r="362" spans="1:8" x14ac:dyDescent="0.25">
      <c r="A362" s="101">
        <v>37</v>
      </c>
      <c r="B362" s="101">
        <v>1</v>
      </c>
      <c r="D362" s="103">
        <v>300</v>
      </c>
      <c r="E362" s="103">
        <v>550</v>
      </c>
      <c r="F362" s="103">
        <v>1000</v>
      </c>
      <c r="G362" s="103"/>
      <c r="H362" s="103"/>
    </row>
    <row r="363" spans="1:8" x14ac:dyDescent="0.25">
      <c r="A363" s="101">
        <v>37</v>
      </c>
      <c r="B363" s="101">
        <v>2</v>
      </c>
      <c r="D363" s="103">
        <v>4.9000000000000004</v>
      </c>
      <c r="E363" s="103">
        <v>5</v>
      </c>
      <c r="F363" s="103">
        <v>10</v>
      </c>
      <c r="G363" s="103"/>
      <c r="H363" s="103"/>
    </row>
    <row r="364" spans="1:8" x14ac:dyDescent="0.25">
      <c r="A364" s="101">
        <v>37</v>
      </c>
      <c r="B364" s="101">
        <v>3</v>
      </c>
      <c r="D364" s="103">
        <v>10</v>
      </c>
      <c r="E364" s="103">
        <v>20</v>
      </c>
      <c r="F364" s="103">
        <v>30</v>
      </c>
      <c r="G364" s="103"/>
      <c r="H364" s="103"/>
    </row>
    <row r="365" spans="1:8" x14ac:dyDescent="0.25">
      <c r="A365" s="101">
        <v>37</v>
      </c>
      <c r="B365" s="101">
        <v>4</v>
      </c>
      <c r="D365" s="103">
        <v>0.04</v>
      </c>
      <c r="E365" s="103">
        <v>0.05</v>
      </c>
      <c r="F365" s="103">
        <v>0.1</v>
      </c>
      <c r="G365" s="103"/>
      <c r="H365" s="103"/>
    </row>
    <row r="366" spans="1:8" x14ac:dyDescent="0.25">
      <c r="A366" s="101">
        <v>37</v>
      </c>
      <c r="B366" s="101">
        <v>5</v>
      </c>
      <c r="D366" s="103">
        <v>1000</v>
      </c>
      <c r="E366" s="103">
        <v>3000</v>
      </c>
      <c r="F366" s="103">
        <v>5000</v>
      </c>
      <c r="G366" s="103"/>
      <c r="H366" s="103"/>
    </row>
    <row r="367" spans="1:8" x14ac:dyDescent="0.25">
      <c r="A367" s="101">
        <v>37</v>
      </c>
      <c r="B367" s="101">
        <v>6</v>
      </c>
      <c r="D367" s="103">
        <v>25</v>
      </c>
      <c r="E367" s="103">
        <v>1000</v>
      </c>
      <c r="F367" s="103">
        <v>1500</v>
      </c>
      <c r="G367" s="103"/>
      <c r="H367" s="103"/>
    </row>
    <row r="368" spans="1:8" x14ac:dyDescent="0.25">
      <c r="A368" s="101">
        <v>37</v>
      </c>
      <c r="B368" s="101">
        <v>7</v>
      </c>
      <c r="D368" s="103">
        <v>3</v>
      </c>
      <c r="E368" s="103">
        <v>5</v>
      </c>
      <c r="F368" s="103">
        <v>10</v>
      </c>
      <c r="G368" s="103"/>
      <c r="H368" s="103"/>
    </row>
    <row r="369" spans="1:8" x14ac:dyDescent="0.25">
      <c r="A369" s="101">
        <v>37</v>
      </c>
      <c r="B369" s="101">
        <v>8</v>
      </c>
      <c r="D369" s="103">
        <v>1</v>
      </c>
      <c r="E369" s="103">
        <v>30</v>
      </c>
      <c r="F369" s="103">
        <v>60</v>
      </c>
      <c r="G369" s="103"/>
      <c r="H369" s="103"/>
    </row>
    <row r="370" spans="1:8" x14ac:dyDescent="0.25">
      <c r="A370" s="101">
        <v>37</v>
      </c>
      <c r="B370" s="101">
        <v>9</v>
      </c>
      <c r="D370" s="103">
        <v>50</v>
      </c>
      <c r="E370" s="103">
        <v>75</v>
      </c>
      <c r="F370" s="103">
        <v>100</v>
      </c>
      <c r="G370" s="103"/>
      <c r="H370" s="103"/>
    </row>
    <row r="371" spans="1:8" x14ac:dyDescent="0.25">
      <c r="A371" s="101">
        <v>37</v>
      </c>
      <c r="B371" s="101">
        <v>10</v>
      </c>
      <c r="D371" s="103">
        <v>2</v>
      </c>
      <c r="E371" s="103">
        <v>3</v>
      </c>
      <c r="F371" s="103">
        <v>4</v>
      </c>
      <c r="G371" s="103"/>
      <c r="H371" s="103"/>
    </row>
    <row r="372" spans="1:8" x14ac:dyDescent="0.25">
      <c r="A372" s="101">
        <v>38</v>
      </c>
      <c r="B372" s="101">
        <v>1</v>
      </c>
      <c r="D372" s="103">
        <v>100</v>
      </c>
      <c r="E372" s="103">
        <v>500</v>
      </c>
      <c r="F372" s="103">
        <v>2000</v>
      </c>
      <c r="G372" s="103"/>
      <c r="H372" s="103"/>
    </row>
    <row r="373" spans="1:8" x14ac:dyDescent="0.25">
      <c r="A373" s="101">
        <v>38</v>
      </c>
      <c r="B373" s="101">
        <v>2</v>
      </c>
      <c r="D373" s="103">
        <v>5</v>
      </c>
      <c r="E373" s="103">
        <v>25</v>
      </c>
      <c r="F373" s="103">
        <v>50</v>
      </c>
      <c r="G373" s="103"/>
      <c r="H373" s="103"/>
    </row>
    <row r="374" spans="1:8" x14ac:dyDescent="0.25">
      <c r="A374" s="101">
        <v>38</v>
      </c>
      <c r="B374" s="101">
        <v>3</v>
      </c>
      <c r="D374" s="103">
        <v>5</v>
      </c>
      <c r="E374" s="103">
        <v>50</v>
      </c>
      <c r="F374" s="103">
        <v>100</v>
      </c>
      <c r="G374" s="103"/>
      <c r="H374" s="103"/>
    </row>
    <row r="375" spans="1:8" x14ac:dyDescent="0.25">
      <c r="A375" s="101">
        <v>38</v>
      </c>
      <c r="B375" s="101">
        <v>4</v>
      </c>
      <c r="D375" s="103">
        <v>0.5</v>
      </c>
      <c r="E375" s="103">
        <v>1</v>
      </c>
      <c r="F375" s="103">
        <v>10</v>
      </c>
      <c r="G375" s="103"/>
      <c r="H375" s="103"/>
    </row>
    <row r="376" spans="1:8" x14ac:dyDescent="0.25">
      <c r="A376" s="101">
        <v>38</v>
      </c>
      <c r="B376" s="101">
        <v>5</v>
      </c>
      <c r="D376" s="103">
        <v>1</v>
      </c>
      <c r="E376" s="103">
        <v>5</v>
      </c>
      <c r="F376" s="103">
        <v>30</v>
      </c>
      <c r="G376" s="103"/>
      <c r="H376" s="103"/>
    </row>
    <row r="377" spans="1:8" x14ac:dyDescent="0.25">
      <c r="A377" s="101">
        <v>38</v>
      </c>
      <c r="B377" s="101">
        <v>6</v>
      </c>
      <c r="D377" s="103">
        <v>1000</v>
      </c>
      <c r="E377" s="103">
        <v>10000</v>
      </c>
      <c r="F377" s="103">
        <v>50000</v>
      </c>
      <c r="G377" s="103"/>
      <c r="H377" s="103"/>
    </row>
    <row r="378" spans="1:8" x14ac:dyDescent="0.25">
      <c r="A378" s="101">
        <v>38</v>
      </c>
      <c r="B378" s="101">
        <v>7</v>
      </c>
      <c r="D378" s="103">
        <v>5</v>
      </c>
      <c r="E378" s="103">
        <v>20</v>
      </c>
      <c r="F378" s="103">
        <v>40</v>
      </c>
      <c r="G378" s="103"/>
      <c r="H378" s="103"/>
    </row>
    <row r="379" spans="1:8" x14ac:dyDescent="0.25">
      <c r="A379" s="101">
        <v>38</v>
      </c>
      <c r="B379" s="101">
        <v>8</v>
      </c>
      <c r="D379" s="103">
        <v>15</v>
      </c>
      <c r="E379" s="103">
        <v>25</v>
      </c>
      <c r="F379" s="103">
        <v>35</v>
      </c>
      <c r="G379" s="103"/>
      <c r="H379" s="103"/>
    </row>
    <row r="380" spans="1:8" x14ac:dyDescent="0.25">
      <c r="A380" s="101">
        <v>38</v>
      </c>
      <c r="B380" s="101">
        <v>9</v>
      </c>
      <c r="D380" s="103">
        <v>50</v>
      </c>
      <c r="E380" s="103">
        <v>200</v>
      </c>
      <c r="F380" s="103">
        <v>500</v>
      </c>
      <c r="G380" s="103"/>
      <c r="H380" s="103"/>
    </row>
    <row r="381" spans="1:8" x14ac:dyDescent="0.25">
      <c r="A381" s="101">
        <v>38</v>
      </c>
      <c r="B381" s="101">
        <v>10</v>
      </c>
      <c r="D381" s="103">
        <v>5</v>
      </c>
      <c r="E381" s="103">
        <v>15</v>
      </c>
      <c r="F381" s="103">
        <v>50</v>
      </c>
      <c r="G381" s="103"/>
      <c r="H381" s="103"/>
    </row>
    <row r="382" spans="1:8" x14ac:dyDescent="0.25">
      <c r="A382" s="101">
        <v>39</v>
      </c>
      <c r="B382" s="101">
        <v>1</v>
      </c>
      <c r="D382" s="103">
        <v>50</v>
      </c>
      <c r="E382" s="103">
        <v>200</v>
      </c>
      <c r="F382" s="103">
        <v>500</v>
      </c>
      <c r="G382" s="103"/>
      <c r="H382" s="103"/>
    </row>
    <row r="383" spans="1:8" x14ac:dyDescent="0.25">
      <c r="A383" s="101">
        <v>39</v>
      </c>
      <c r="B383" s="101">
        <v>2</v>
      </c>
      <c r="D383" s="103">
        <v>40</v>
      </c>
      <c r="E383" s="103">
        <v>50</v>
      </c>
      <c r="F383" s="103">
        <v>60</v>
      </c>
      <c r="G383" s="103"/>
      <c r="H383" s="103"/>
    </row>
    <row r="384" spans="1:8" x14ac:dyDescent="0.25">
      <c r="A384" s="101">
        <v>39</v>
      </c>
      <c r="B384" s="101">
        <v>3</v>
      </c>
      <c r="D384" s="103">
        <v>100</v>
      </c>
      <c r="E384" s="103">
        <v>200</v>
      </c>
      <c r="F384" s="103">
        <v>300</v>
      </c>
      <c r="G384" s="103"/>
      <c r="H384" s="103"/>
    </row>
    <row r="385" spans="1:8" x14ac:dyDescent="0.25">
      <c r="A385" s="101">
        <v>39</v>
      </c>
      <c r="B385" s="101">
        <v>4</v>
      </c>
      <c r="D385" s="103">
        <v>9</v>
      </c>
      <c r="E385" s="103">
        <v>10</v>
      </c>
      <c r="F385" s="103">
        <v>11</v>
      </c>
      <c r="G385" s="103"/>
      <c r="H385" s="103"/>
    </row>
    <row r="386" spans="1:8" x14ac:dyDescent="0.25">
      <c r="A386" s="101">
        <v>39</v>
      </c>
      <c r="B386" s="101">
        <v>5</v>
      </c>
      <c r="D386" s="103">
        <v>10000000</v>
      </c>
      <c r="E386" s="103">
        <v>100000000</v>
      </c>
      <c r="F386" s="103">
        <v>1000000000</v>
      </c>
      <c r="G386" s="103"/>
      <c r="H386" s="103"/>
    </row>
    <row r="387" spans="1:8" x14ac:dyDescent="0.25">
      <c r="A387" s="101">
        <v>39</v>
      </c>
      <c r="B387" s="101">
        <v>6</v>
      </c>
      <c r="D387" s="103">
        <v>10000</v>
      </c>
      <c r="E387" s="103">
        <v>15000</v>
      </c>
      <c r="F387" s="103">
        <v>20000</v>
      </c>
      <c r="G387" s="103"/>
      <c r="H387" s="103"/>
    </row>
    <row r="388" spans="1:8" x14ac:dyDescent="0.25">
      <c r="A388" s="101">
        <v>39</v>
      </c>
      <c r="B388" s="101">
        <v>7</v>
      </c>
      <c r="D388" s="103">
        <v>15</v>
      </c>
      <c r="E388" s="103">
        <v>20</v>
      </c>
      <c r="F388" s="103">
        <v>30</v>
      </c>
      <c r="G388" s="103"/>
      <c r="H388" s="103"/>
    </row>
    <row r="389" spans="1:8" x14ac:dyDescent="0.25">
      <c r="A389" s="101">
        <v>39</v>
      </c>
      <c r="B389" s="101">
        <v>8</v>
      </c>
      <c r="D389" s="103">
        <v>15</v>
      </c>
      <c r="E389" s="103">
        <v>20</v>
      </c>
      <c r="F389" s="103">
        <v>30</v>
      </c>
      <c r="G389" s="103"/>
      <c r="H389" s="103"/>
    </row>
    <row r="390" spans="1:8" x14ac:dyDescent="0.25">
      <c r="A390" s="101">
        <v>39</v>
      </c>
      <c r="B390" s="101">
        <v>9</v>
      </c>
      <c r="D390" s="103">
        <v>150</v>
      </c>
      <c r="E390" s="103">
        <v>200</v>
      </c>
      <c r="F390" s="103">
        <v>300</v>
      </c>
      <c r="G390" s="103"/>
      <c r="H390" s="103"/>
    </row>
    <row r="391" spans="1:8" x14ac:dyDescent="0.25">
      <c r="A391" s="101">
        <v>39</v>
      </c>
      <c r="B391" s="101">
        <v>10</v>
      </c>
      <c r="D391" s="103">
        <v>200</v>
      </c>
      <c r="E391" s="103">
        <v>500</v>
      </c>
      <c r="F391" s="103">
        <v>700</v>
      </c>
      <c r="G391" s="103"/>
      <c r="H391" s="103"/>
    </row>
    <row r="392" spans="1:8" x14ac:dyDescent="0.25">
      <c r="A392" s="101">
        <v>40</v>
      </c>
      <c r="B392" s="101">
        <v>1</v>
      </c>
      <c r="D392" s="103">
        <v>0.1</v>
      </c>
      <c r="E392" s="103">
        <v>1</v>
      </c>
      <c r="F392" s="103">
        <v>2</v>
      </c>
      <c r="G392" s="103"/>
      <c r="H392" s="103"/>
    </row>
    <row r="393" spans="1:8" x14ac:dyDescent="0.25">
      <c r="A393" s="101">
        <v>40</v>
      </c>
      <c r="B393" s="101">
        <v>2</v>
      </c>
      <c r="D393" s="103">
        <v>1</v>
      </c>
      <c r="E393" s="103">
        <v>10</v>
      </c>
      <c r="F393" s="103">
        <v>20</v>
      </c>
      <c r="G393" s="103"/>
      <c r="H393" s="103"/>
    </row>
    <row r="394" spans="1:8" x14ac:dyDescent="0.25">
      <c r="A394" s="101">
        <v>40</v>
      </c>
      <c r="B394" s="101">
        <v>3</v>
      </c>
      <c r="D394" s="103">
        <v>1000</v>
      </c>
      <c r="E394" s="103">
        <v>2000</v>
      </c>
      <c r="F394" s="103">
        <v>3000</v>
      </c>
      <c r="G394" s="103"/>
      <c r="H394" s="103"/>
    </row>
    <row r="395" spans="1:8" x14ac:dyDescent="0.25">
      <c r="A395" s="101">
        <v>40</v>
      </c>
      <c r="B395" s="101">
        <v>4</v>
      </c>
      <c r="D395" s="103">
        <v>1E-3</v>
      </c>
      <c r="E395" s="103">
        <v>0.1</v>
      </c>
      <c r="F395" s="103">
        <v>1</v>
      </c>
      <c r="G395" s="103"/>
      <c r="H395" s="103"/>
    </row>
    <row r="396" spans="1:8" x14ac:dyDescent="0.25">
      <c r="A396" s="101">
        <v>40</v>
      </c>
      <c r="B396" s="101">
        <v>5</v>
      </c>
      <c r="D396" s="103">
        <v>10000</v>
      </c>
      <c r="E396" s="103">
        <v>100000</v>
      </c>
      <c r="F396" s="103">
        <v>1000000</v>
      </c>
      <c r="G396" s="103"/>
      <c r="H396" s="103"/>
    </row>
    <row r="397" spans="1:8" x14ac:dyDescent="0.25">
      <c r="A397" s="101">
        <v>40</v>
      </c>
      <c r="B397" s="101">
        <v>6</v>
      </c>
      <c r="D397" s="103">
        <v>1</v>
      </c>
      <c r="E397" s="103">
        <v>10</v>
      </c>
      <c r="F397" s="103">
        <v>100</v>
      </c>
      <c r="G397" s="103"/>
      <c r="H397" s="103"/>
    </row>
    <row r="398" spans="1:8" x14ac:dyDescent="0.25">
      <c r="A398" s="101">
        <v>40</v>
      </c>
      <c r="B398" s="101">
        <v>7</v>
      </c>
      <c r="D398" s="103">
        <v>5</v>
      </c>
      <c r="E398" s="103">
        <v>10</v>
      </c>
      <c r="F398" s="103">
        <v>30</v>
      </c>
      <c r="G398" s="103"/>
      <c r="H398" s="103"/>
    </row>
    <row r="399" spans="1:8" x14ac:dyDescent="0.25">
      <c r="A399" s="101">
        <v>40</v>
      </c>
      <c r="B399" s="101">
        <v>8</v>
      </c>
      <c r="D399" s="103">
        <v>10</v>
      </c>
      <c r="E399" s="103">
        <v>20</v>
      </c>
      <c r="F399" s="103">
        <v>30</v>
      </c>
      <c r="G399" s="103"/>
      <c r="H399" s="103"/>
    </row>
    <row r="400" spans="1:8" x14ac:dyDescent="0.25">
      <c r="A400" s="101">
        <v>40</v>
      </c>
      <c r="B400" s="101">
        <v>9</v>
      </c>
      <c r="D400" s="103">
        <v>10</v>
      </c>
      <c r="E400" s="103">
        <v>30</v>
      </c>
      <c r="F400" s="103">
        <v>100</v>
      </c>
      <c r="G400" s="103"/>
      <c r="H400" s="103"/>
    </row>
    <row r="401" spans="1:8" x14ac:dyDescent="0.25">
      <c r="A401" s="101">
        <v>40</v>
      </c>
      <c r="B401" s="101">
        <v>10</v>
      </c>
      <c r="D401" s="103">
        <v>100</v>
      </c>
      <c r="E401" s="103">
        <v>250</v>
      </c>
      <c r="F401" s="103">
        <v>300</v>
      </c>
      <c r="G401" s="103"/>
      <c r="H401" s="103"/>
    </row>
    <row r="402" spans="1:8" x14ac:dyDescent="0.25">
      <c r="A402" s="101">
        <v>41</v>
      </c>
      <c r="B402" s="101">
        <v>1</v>
      </c>
      <c r="D402" s="103">
        <v>50</v>
      </c>
      <c r="E402" s="103">
        <v>150</v>
      </c>
      <c r="F402" s="103">
        <v>500</v>
      </c>
      <c r="G402" s="103"/>
      <c r="H402" s="103"/>
    </row>
    <row r="403" spans="1:8" x14ac:dyDescent="0.25">
      <c r="A403" s="101">
        <v>41</v>
      </c>
      <c r="B403" s="101">
        <v>2</v>
      </c>
      <c r="D403" s="103">
        <v>30</v>
      </c>
      <c r="E403" s="103">
        <v>60</v>
      </c>
      <c r="F403" s="103">
        <v>75</v>
      </c>
      <c r="G403" s="103"/>
      <c r="H403" s="103"/>
    </row>
    <row r="404" spans="1:8" x14ac:dyDescent="0.25">
      <c r="A404" s="101">
        <v>41</v>
      </c>
      <c r="B404" s="101">
        <v>3</v>
      </c>
      <c r="D404" s="103">
        <v>2</v>
      </c>
      <c r="E404" s="103">
        <v>3</v>
      </c>
      <c r="F404" s="103">
        <v>5</v>
      </c>
      <c r="G404" s="103"/>
      <c r="H404" s="103"/>
    </row>
    <row r="405" spans="1:8" x14ac:dyDescent="0.25">
      <c r="A405" s="101">
        <v>41</v>
      </c>
      <c r="B405" s="101">
        <v>4</v>
      </c>
      <c r="D405" s="103">
        <v>50</v>
      </c>
      <c r="E405" s="103">
        <v>1000</v>
      </c>
      <c r="F405" s="103">
        <v>10000</v>
      </c>
      <c r="G405" s="103"/>
      <c r="H405" s="103"/>
    </row>
    <row r="406" spans="1:8" x14ac:dyDescent="0.25">
      <c r="A406" s="101">
        <v>41</v>
      </c>
      <c r="B406" s="101">
        <v>5</v>
      </c>
      <c r="D406" s="103">
        <v>5</v>
      </c>
      <c r="E406" s="103">
        <v>25</v>
      </c>
      <c r="F406" s="103">
        <v>50</v>
      </c>
      <c r="G406" s="103"/>
      <c r="H406" s="103"/>
    </row>
    <row r="407" spans="1:8" x14ac:dyDescent="0.25">
      <c r="A407" s="101">
        <v>41</v>
      </c>
      <c r="B407" s="101">
        <v>6</v>
      </c>
      <c r="D407" s="103">
        <v>50000</v>
      </c>
      <c r="E407" s="103">
        <v>500000</v>
      </c>
      <c r="F407" s="103">
        <v>1000000</v>
      </c>
      <c r="G407" s="103"/>
      <c r="H407" s="103"/>
    </row>
    <row r="408" spans="1:8" x14ac:dyDescent="0.25">
      <c r="A408" s="101">
        <v>41</v>
      </c>
      <c r="B408" s="101">
        <v>7</v>
      </c>
      <c r="D408" s="103">
        <v>40</v>
      </c>
      <c r="E408" s="103">
        <v>60</v>
      </c>
      <c r="F408" s="103">
        <v>80</v>
      </c>
      <c r="G408" s="103"/>
      <c r="H408" s="103"/>
    </row>
    <row r="409" spans="1:8" x14ac:dyDescent="0.25">
      <c r="A409" s="101">
        <v>41</v>
      </c>
      <c r="B409" s="101">
        <v>8</v>
      </c>
      <c r="D409" s="103">
        <v>55</v>
      </c>
      <c r="E409" s="103">
        <v>60</v>
      </c>
      <c r="F409" s="103">
        <v>80</v>
      </c>
      <c r="G409" s="103"/>
      <c r="H409" s="103"/>
    </row>
    <row r="410" spans="1:8" x14ac:dyDescent="0.25">
      <c r="A410" s="101">
        <v>41</v>
      </c>
      <c r="B410" s="101">
        <v>9</v>
      </c>
      <c r="D410" s="103">
        <v>90</v>
      </c>
      <c r="E410" s="103">
        <v>500</v>
      </c>
      <c r="F410" s="103">
        <v>1000</v>
      </c>
      <c r="G410" s="103"/>
      <c r="H410" s="103"/>
    </row>
    <row r="411" spans="1:8" x14ac:dyDescent="0.25">
      <c r="A411" s="101">
        <v>41</v>
      </c>
      <c r="B411" s="101">
        <v>10</v>
      </c>
      <c r="D411" s="103">
        <v>5</v>
      </c>
      <c r="E411" s="103">
        <v>15</v>
      </c>
      <c r="F411" s="103">
        <v>30</v>
      </c>
      <c r="G411" s="103"/>
      <c r="H411" s="103"/>
    </row>
    <row r="412" spans="1:8" x14ac:dyDescent="0.25">
      <c r="A412" s="101">
        <v>42</v>
      </c>
      <c r="B412" s="101">
        <v>1</v>
      </c>
      <c r="D412" s="103">
        <v>50</v>
      </c>
      <c r="E412" s="103">
        <v>100</v>
      </c>
      <c r="F412" s="103">
        <v>300</v>
      </c>
      <c r="G412" s="103"/>
      <c r="H412" s="103"/>
    </row>
    <row r="413" spans="1:8" x14ac:dyDescent="0.25">
      <c r="A413" s="101">
        <v>42</v>
      </c>
      <c r="B413" s="101">
        <v>2</v>
      </c>
      <c r="D413" s="103">
        <v>40</v>
      </c>
      <c r="E413" s="103">
        <v>60</v>
      </c>
      <c r="F413" s="103">
        <v>80</v>
      </c>
      <c r="G413" s="103"/>
      <c r="H413" s="103"/>
    </row>
    <row r="414" spans="1:8" x14ac:dyDescent="0.25">
      <c r="A414" s="101">
        <v>42</v>
      </c>
      <c r="B414" s="101">
        <v>3</v>
      </c>
      <c r="D414" s="103">
        <v>3</v>
      </c>
      <c r="E414" s="103">
        <v>4</v>
      </c>
      <c r="F414" s="103">
        <v>5</v>
      </c>
      <c r="G414" s="103"/>
      <c r="H414" s="103"/>
    </row>
    <row r="415" spans="1:8" x14ac:dyDescent="0.25">
      <c r="A415" s="101">
        <v>42</v>
      </c>
      <c r="B415" s="101">
        <v>4</v>
      </c>
      <c r="D415" s="103">
        <v>1E-3</v>
      </c>
      <c r="E415" s="103">
        <v>0.01</v>
      </c>
      <c r="F415" s="103">
        <v>0.1</v>
      </c>
      <c r="G415" s="103"/>
      <c r="H415" s="103"/>
    </row>
    <row r="416" spans="1:8" x14ac:dyDescent="0.25">
      <c r="A416" s="101">
        <v>42</v>
      </c>
      <c r="B416" s="101">
        <v>5</v>
      </c>
      <c r="D416" s="103">
        <v>1000</v>
      </c>
      <c r="E416" s="103">
        <v>10000</v>
      </c>
      <c r="F416" s="103">
        <v>100000</v>
      </c>
      <c r="G416" s="103"/>
      <c r="H416" s="103"/>
    </row>
    <row r="417" spans="1:8" x14ac:dyDescent="0.25">
      <c r="A417" s="101">
        <v>42</v>
      </c>
      <c r="B417" s="101">
        <v>6</v>
      </c>
      <c r="D417" s="103">
        <v>400</v>
      </c>
      <c r="E417" s="103">
        <v>600</v>
      </c>
      <c r="F417" s="103">
        <v>1000</v>
      </c>
      <c r="G417" s="103"/>
      <c r="H417" s="103"/>
    </row>
    <row r="418" spans="1:8" x14ac:dyDescent="0.25">
      <c r="A418" s="101">
        <v>42</v>
      </c>
      <c r="B418" s="101">
        <v>7</v>
      </c>
      <c r="D418" s="103">
        <v>10</v>
      </c>
      <c r="E418" s="103">
        <v>15</v>
      </c>
      <c r="F418" s="103">
        <v>20</v>
      </c>
      <c r="G418" s="103"/>
      <c r="H418" s="103"/>
    </row>
    <row r="419" spans="1:8" x14ac:dyDescent="0.25">
      <c r="A419" s="101">
        <v>42</v>
      </c>
      <c r="B419" s="101">
        <v>8</v>
      </c>
      <c r="D419" s="103">
        <v>25</v>
      </c>
      <c r="E419" s="103">
        <v>30</v>
      </c>
      <c r="F419" s="103">
        <v>40</v>
      </c>
      <c r="G419" s="103"/>
      <c r="H419" s="103"/>
    </row>
    <row r="420" spans="1:8" x14ac:dyDescent="0.25">
      <c r="A420" s="101">
        <v>42</v>
      </c>
      <c r="B420" s="101">
        <v>9</v>
      </c>
      <c r="D420" s="103">
        <v>90</v>
      </c>
      <c r="E420" s="103">
        <v>120</v>
      </c>
      <c r="F420" s="103">
        <v>150</v>
      </c>
      <c r="G420" s="103"/>
      <c r="H420" s="103"/>
    </row>
    <row r="421" spans="1:8" x14ac:dyDescent="0.25">
      <c r="A421" s="101">
        <v>42</v>
      </c>
      <c r="B421" s="101">
        <v>10</v>
      </c>
      <c r="D421" s="103">
        <v>40</v>
      </c>
      <c r="E421" s="103">
        <v>50</v>
      </c>
      <c r="F421" s="103">
        <v>70</v>
      </c>
      <c r="G421" s="103"/>
      <c r="H421" s="103"/>
    </row>
    <row r="422" spans="1:8" x14ac:dyDescent="0.25">
      <c r="A422" s="101">
        <v>43</v>
      </c>
      <c r="B422" s="101">
        <v>1</v>
      </c>
      <c r="D422" s="103">
        <v>100</v>
      </c>
      <c r="E422" s="103">
        <v>500</v>
      </c>
      <c r="F422" s="103">
        <v>1000</v>
      </c>
      <c r="G422" s="103"/>
      <c r="H422" s="103"/>
    </row>
    <row r="423" spans="1:8" x14ac:dyDescent="0.25">
      <c r="A423" s="101">
        <v>43</v>
      </c>
      <c r="B423" s="101">
        <v>2</v>
      </c>
      <c r="D423" s="103">
        <v>15</v>
      </c>
      <c r="E423" s="103">
        <v>25</v>
      </c>
      <c r="F423" s="103">
        <v>50</v>
      </c>
      <c r="G423" s="103"/>
      <c r="H423" s="103"/>
    </row>
    <row r="424" spans="1:8" x14ac:dyDescent="0.25">
      <c r="A424" s="101">
        <v>43</v>
      </c>
      <c r="B424" s="101">
        <v>3</v>
      </c>
      <c r="D424" s="103">
        <v>2000</v>
      </c>
      <c r="E424" s="103">
        <v>2500</v>
      </c>
      <c r="F424" s="103">
        <v>3000</v>
      </c>
      <c r="G424" s="103"/>
      <c r="H424" s="103"/>
    </row>
    <row r="425" spans="1:8" x14ac:dyDescent="0.25">
      <c r="A425" s="101">
        <v>43</v>
      </c>
      <c r="B425" s="101">
        <v>4</v>
      </c>
      <c r="D425" s="103">
        <v>2</v>
      </c>
      <c r="E425" s="103">
        <v>10</v>
      </c>
      <c r="F425" s="103">
        <v>50</v>
      </c>
      <c r="G425" s="103"/>
      <c r="H425" s="103"/>
    </row>
    <row r="426" spans="1:8" x14ac:dyDescent="0.25">
      <c r="A426" s="101">
        <v>43</v>
      </c>
      <c r="B426" s="101">
        <v>5</v>
      </c>
      <c r="D426" s="103">
        <v>5</v>
      </c>
      <c r="E426" s="103">
        <v>15</v>
      </c>
      <c r="F426" s="103">
        <v>500</v>
      </c>
      <c r="G426" s="103"/>
      <c r="H426" s="103"/>
    </row>
    <row r="427" spans="1:8" x14ac:dyDescent="0.25">
      <c r="A427" s="101">
        <v>43</v>
      </c>
      <c r="B427" s="101">
        <v>6</v>
      </c>
      <c r="D427" s="103">
        <v>1</v>
      </c>
      <c r="E427" s="103">
        <v>500</v>
      </c>
      <c r="F427" s="103">
        <v>1000</v>
      </c>
      <c r="G427" s="103"/>
      <c r="H427" s="103"/>
    </row>
    <row r="428" spans="1:8" x14ac:dyDescent="0.25">
      <c r="A428" s="101">
        <v>43</v>
      </c>
      <c r="B428" s="101">
        <v>7</v>
      </c>
      <c r="D428" s="103">
        <v>50</v>
      </c>
      <c r="E428" s="103">
        <v>100</v>
      </c>
      <c r="F428" s="103">
        <v>150</v>
      </c>
      <c r="G428" s="103"/>
      <c r="H428" s="103"/>
    </row>
    <row r="429" spans="1:8" x14ac:dyDescent="0.25">
      <c r="A429" s="101">
        <v>43</v>
      </c>
      <c r="B429" s="101">
        <v>8</v>
      </c>
      <c r="D429" s="103">
        <v>30</v>
      </c>
      <c r="E429" s="103">
        <v>37</v>
      </c>
      <c r="F429" s="103">
        <v>45</v>
      </c>
      <c r="G429" s="103"/>
      <c r="H429" s="103"/>
    </row>
    <row r="430" spans="1:8" x14ac:dyDescent="0.25">
      <c r="A430" s="101">
        <v>43</v>
      </c>
      <c r="B430" s="101">
        <v>9</v>
      </c>
      <c r="D430" s="103">
        <v>3</v>
      </c>
      <c r="E430" s="103">
        <v>6</v>
      </c>
      <c r="F430" s="103">
        <v>10</v>
      </c>
      <c r="G430" s="103"/>
      <c r="H430" s="103"/>
    </row>
    <row r="431" spans="1:8" x14ac:dyDescent="0.25">
      <c r="A431" s="101">
        <v>43</v>
      </c>
      <c r="B431" s="101">
        <v>10</v>
      </c>
      <c r="D431" s="103">
        <v>10</v>
      </c>
      <c r="E431" s="103">
        <v>25</v>
      </c>
      <c r="F431" s="103">
        <v>40</v>
      </c>
      <c r="G431" s="103"/>
      <c r="H431" s="103"/>
    </row>
    <row r="432" spans="1:8" x14ac:dyDescent="0.25">
      <c r="A432" s="101">
        <v>44</v>
      </c>
      <c r="B432" s="101">
        <v>1</v>
      </c>
      <c r="D432" s="103">
        <v>500</v>
      </c>
      <c r="E432" s="103">
        <v>1000</v>
      </c>
      <c r="F432" s="103">
        <v>5000</v>
      </c>
      <c r="G432" s="103"/>
      <c r="H432" s="103"/>
    </row>
    <row r="433" spans="1:8" x14ac:dyDescent="0.25">
      <c r="A433" s="101">
        <v>44</v>
      </c>
      <c r="B433" s="101">
        <v>2</v>
      </c>
      <c r="D433" s="103">
        <v>20</v>
      </c>
      <c r="E433" s="103">
        <v>40</v>
      </c>
      <c r="F433" s="103">
        <v>50</v>
      </c>
      <c r="G433" s="103"/>
      <c r="H433" s="103"/>
    </row>
    <row r="434" spans="1:8" x14ac:dyDescent="0.25">
      <c r="A434" s="101">
        <v>44</v>
      </c>
      <c r="B434" s="101">
        <v>3</v>
      </c>
      <c r="D434" s="103">
        <v>1</v>
      </c>
      <c r="E434" s="103">
        <v>2</v>
      </c>
      <c r="F434" s="103">
        <v>4</v>
      </c>
      <c r="G434" s="103"/>
      <c r="H434" s="103"/>
    </row>
    <row r="435" spans="1:8" x14ac:dyDescent="0.25">
      <c r="A435" s="101">
        <v>44</v>
      </c>
      <c r="B435" s="101">
        <v>4</v>
      </c>
      <c r="D435" s="103">
        <v>5</v>
      </c>
      <c r="E435" s="103">
        <v>25</v>
      </c>
      <c r="F435" s="103">
        <v>50</v>
      </c>
      <c r="G435" s="103"/>
      <c r="H435" s="103"/>
    </row>
    <row r="436" spans="1:8" x14ac:dyDescent="0.25">
      <c r="A436" s="101">
        <v>44</v>
      </c>
      <c r="B436" s="101">
        <v>5</v>
      </c>
      <c r="D436" s="103">
        <v>10</v>
      </c>
      <c r="E436" s="103">
        <v>20</v>
      </c>
      <c r="F436" s="103">
        <v>50</v>
      </c>
      <c r="G436" s="103"/>
      <c r="H436" s="103"/>
    </row>
    <row r="437" spans="1:8" x14ac:dyDescent="0.25">
      <c r="A437" s="101">
        <v>44</v>
      </c>
      <c r="B437" s="101">
        <v>6</v>
      </c>
      <c r="D437" s="103">
        <v>100</v>
      </c>
      <c r="E437" s="103">
        <v>1000</v>
      </c>
      <c r="F437" s="103">
        <v>5000</v>
      </c>
      <c r="G437" s="103"/>
      <c r="H437" s="103"/>
    </row>
    <row r="438" spans="1:8" x14ac:dyDescent="0.25">
      <c r="A438" s="101">
        <v>44</v>
      </c>
      <c r="B438" s="101">
        <v>7</v>
      </c>
      <c r="D438" s="103">
        <v>10</v>
      </c>
      <c r="E438" s="103">
        <v>40</v>
      </c>
      <c r="F438" s="103">
        <v>80</v>
      </c>
      <c r="G438" s="103"/>
      <c r="H438" s="103"/>
    </row>
    <row r="439" spans="1:8" x14ac:dyDescent="0.25">
      <c r="A439" s="101">
        <v>44</v>
      </c>
      <c r="B439" s="101">
        <v>8</v>
      </c>
      <c r="D439" s="103">
        <v>15</v>
      </c>
      <c r="E439" s="103">
        <v>25</v>
      </c>
      <c r="F439" s="103">
        <v>35</v>
      </c>
      <c r="G439" s="103"/>
      <c r="H439" s="103"/>
    </row>
    <row r="440" spans="1:8" x14ac:dyDescent="0.25">
      <c r="A440" s="101">
        <v>44</v>
      </c>
      <c r="B440" s="101">
        <v>9</v>
      </c>
      <c r="D440" s="103">
        <v>10</v>
      </c>
      <c r="E440" s="103">
        <v>20</v>
      </c>
      <c r="F440" s="103">
        <v>30</v>
      </c>
      <c r="G440" s="103"/>
      <c r="H440" s="103"/>
    </row>
    <row r="441" spans="1:8" x14ac:dyDescent="0.25">
      <c r="A441" s="101">
        <v>44</v>
      </c>
      <c r="B441" s="101">
        <v>10</v>
      </c>
      <c r="D441" s="103">
        <v>10</v>
      </c>
      <c r="E441" s="103">
        <v>20</v>
      </c>
      <c r="F441" s="103">
        <v>50</v>
      </c>
      <c r="G441" s="103"/>
      <c r="H441" s="103"/>
    </row>
    <row r="442" spans="1:8" x14ac:dyDescent="0.25">
      <c r="A442" s="101">
        <v>45</v>
      </c>
      <c r="B442" s="101">
        <v>1</v>
      </c>
      <c r="D442" s="103">
        <v>300</v>
      </c>
      <c r="E442" s="103">
        <v>395</v>
      </c>
      <c r="F442" s="103">
        <v>500</v>
      </c>
      <c r="G442" s="103"/>
      <c r="H442" s="103"/>
    </row>
    <row r="443" spans="1:8" x14ac:dyDescent="0.25">
      <c r="A443" s="101">
        <v>45</v>
      </c>
      <c r="B443" s="101">
        <v>2</v>
      </c>
      <c r="D443" s="103">
        <v>10</v>
      </c>
      <c r="E443" s="103">
        <v>20</v>
      </c>
      <c r="F443" s="103">
        <v>40</v>
      </c>
      <c r="G443" s="103"/>
      <c r="H443" s="103"/>
    </row>
    <row r="444" spans="1:8" x14ac:dyDescent="0.25">
      <c r="A444" s="101">
        <v>45</v>
      </c>
      <c r="B444" s="101">
        <v>3</v>
      </c>
      <c r="D444" s="103">
        <v>400</v>
      </c>
      <c r="E444" s="103">
        <v>800</v>
      </c>
      <c r="F444" s="103">
        <v>1200</v>
      </c>
      <c r="G444" s="103"/>
      <c r="H444" s="103"/>
    </row>
    <row r="445" spans="1:8" x14ac:dyDescent="0.25">
      <c r="A445" s="101">
        <v>45</v>
      </c>
      <c r="B445" s="101">
        <v>4</v>
      </c>
      <c r="D445" s="103">
        <v>5</v>
      </c>
      <c r="E445" s="103">
        <v>10</v>
      </c>
      <c r="F445" s="103">
        <v>15</v>
      </c>
      <c r="G445" s="103"/>
      <c r="H445" s="103"/>
    </row>
    <row r="446" spans="1:8" x14ac:dyDescent="0.25">
      <c r="A446" s="101">
        <v>45</v>
      </c>
      <c r="B446" s="101">
        <v>5</v>
      </c>
      <c r="D446" s="103">
        <v>50</v>
      </c>
      <c r="E446" s="103">
        <v>100</v>
      </c>
      <c r="F446" s="103">
        <v>200</v>
      </c>
      <c r="G446" s="103"/>
      <c r="H446" s="103"/>
    </row>
    <row r="447" spans="1:8" x14ac:dyDescent="0.25">
      <c r="A447" s="101">
        <v>45</v>
      </c>
      <c r="B447" s="101">
        <v>6</v>
      </c>
      <c r="D447" s="103">
        <v>1500</v>
      </c>
      <c r="E447" s="103">
        <v>4000</v>
      </c>
      <c r="F447" s="103">
        <v>6000</v>
      </c>
      <c r="G447" s="103"/>
      <c r="H447" s="103"/>
    </row>
    <row r="448" spans="1:8" x14ac:dyDescent="0.25">
      <c r="A448" s="101">
        <v>45</v>
      </c>
      <c r="B448" s="101">
        <v>7</v>
      </c>
      <c r="D448" s="103">
        <v>3000</v>
      </c>
      <c r="E448" s="103">
        <v>5000</v>
      </c>
      <c r="F448" s="103">
        <v>6000</v>
      </c>
      <c r="G448" s="103"/>
      <c r="H448" s="103"/>
    </row>
    <row r="449" spans="1:8" x14ac:dyDescent="0.25">
      <c r="A449" s="101">
        <v>45</v>
      </c>
      <c r="B449" s="101">
        <v>8</v>
      </c>
      <c r="D449" s="103">
        <v>25</v>
      </c>
      <c r="E449" s="103">
        <v>30</v>
      </c>
      <c r="F449" s="103">
        <v>40</v>
      </c>
      <c r="G449" s="103"/>
      <c r="H449" s="103"/>
    </row>
    <row r="450" spans="1:8" x14ac:dyDescent="0.25">
      <c r="A450" s="101">
        <v>45</v>
      </c>
      <c r="B450" s="101">
        <v>9</v>
      </c>
      <c r="D450" s="103">
        <v>25</v>
      </c>
      <c r="E450" s="103">
        <v>50</v>
      </c>
      <c r="F450" s="103">
        <v>55</v>
      </c>
      <c r="G450" s="103"/>
      <c r="H450" s="103"/>
    </row>
    <row r="451" spans="1:8" x14ac:dyDescent="0.25">
      <c r="A451" s="101">
        <v>45</v>
      </c>
      <c r="B451" s="101">
        <v>10</v>
      </c>
      <c r="D451" s="103">
        <v>8</v>
      </c>
      <c r="E451" s="103">
        <v>10</v>
      </c>
      <c r="F451" s="103">
        <v>15</v>
      </c>
      <c r="G451" s="103"/>
      <c r="H451" s="10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078BB-2075-4BAB-BD1A-792EB4D349DC}">
  <sheetPr codeName="Sheet24"/>
  <dimension ref="A1:HD121"/>
  <sheetViews>
    <sheetView zoomScale="70" zoomScaleNormal="70" workbookViewId="0">
      <selection activeCell="G2" sqref="G2:H11"/>
    </sheetView>
  </sheetViews>
  <sheetFormatPr defaultRowHeight="15" x14ac:dyDescent="0.25"/>
  <cols>
    <col min="3" max="8" width="12.42578125" customWidth="1"/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2" width="12.85546875" style="5" customWidth="1"/>
    <col min="113" max="117" width="9.140625" style="5"/>
    <col min="119" max="132" width="12.85546875" customWidth="1"/>
  </cols>
  <sheetData>
    <row r="1" spans="1:212" ht="15.75" thickBot="1" x14ac:dyDescent="0.3">
      <c r="A1" t="s">
        <v>222</v>
      </c>
      <c r="G1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222</v>
      </c>
      <c r="AC1" t="s">
        <v>222</v>
      </c>
      <c r="AD1" t="s">
        <v>42</v>
      </c>
      <c r="CV1" s="85" t="s">
        <v>209</v>
      </c>
      <c r="CW1" s="85" t="s">
        <v>208</v>
      </c>
      <c r="CX1" s="85" t="s">
        <v>346</v>
      </c>
      <c r="CY1" s="85" t="s">
        <v>43</v>
      </c>
      <c r="CZ1" s="85" t="s">
        <v>44</v>
      </c>
      <c r="DA1" s="85" t="s">
        <v>376</v>
      </c>
      <c r="DB1" s="85" t="s">
        <v>218</v>
      </c>
      <c r="DC1" s="85" t="s">
        <v>377</v>
      </c>
      <c r="DD1" s="85" t="s">
        <v>351</v>
      </c>
      <c r="DE1" s="85" t="s">
        <v>357</v>
      </c>
      <c r="DF1" s="100" t="s">
        <v>214</v>
      </c>
      <c r="DG1" s="91" t="s">
        <v>215</v>
      </c>
      <c r="DH1" s="91" t="s">
        <v>45</v>
      </c>
      <c r="DI1" s="88" t="s">
        <v>46</v>
      </c>
      <c r="DJ1" s="88" t="s">
        <v>47</v>
      </c>
      <c r="DK1" s="88" t="s">
        <v>48</v>
      </c>
      <c r="DL1" s="88" t="s">
        <v>221</v>
      </c>
      <c r="DM1" s="88" t="s">
        <v>49</v>
      </c>
      <c r="DO1" t="s">
        <v>222</v>
      </c>
      <c r="DP1" t="s">
        <v>432</v>
      </c>
      <c r="DQ1">
        <f>COUNTIF($CV$2:$CV$13, "&gt;=0.01"   )</f>
        <v>3</v>
      </c>
      <c r="DR1" t="s">
        <v>50</v>
      </c>
      <c r="DS1">
        <v>12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</row>
    <row r="2" spans="1:212" x14ac:dyDescent="0.25">
      <c r="A2">
        <v>1</v>
      </c>
      <c r="B2">
        <v>1</v>
      </c>
      <c r="C2" t="s">
        <v>102</v>
      </c>
      <c r="D2" s="12">
        <v>28000</v>
      </c>
      <c r="E2" s="12">
        <v>30000</v>
      </c>
      <c r="F2" s="12">
        <v>60000</v>
      </c>
      <c r="G2">
        <v>216900</v>
      </c>
      <c r="H2" s="12">
        <v>28616</v>
      </c>
      <c r="P2" t="s">
        <v>1</v>
      </c>
      <c r="Q2">
        <v>0.18859999999999999</v>
      </c>
      <c r="R2">
        <v>8.1000000000000003E-2</v>
      </c>
      <c r="S2">
        <v>0.05</v>
      </c>
      <c r="T2">
        <v>0.95048001173387475</v>
      </c>
      <c r="U2">
        <v>0.95410120512335161</v>
      </c>
      <c r="V2">
        <v>4.9146341463414636E-2</v>
      </c>
      <c r="W2">
        <v>0.50186390532544378</v>
      </c>
      <c r="X2">
        <v>0.9501562363856515</v>
      </c>
      <c r="Y2">
        <v>3.2590688095517406E-2</v>
      </c>
      <c r="Z2">
        <v>4.8418631397354805E-2</v>
      </c>
      <c r="AA2">
        <f>AVERAGE($Q$2:$Z$2)</f>
        <v>0.38063570195246088</v>
      </c>
      <c r="AB2" t="s">
        <v>52</v>
      </c>
      <c r="AC2">
        <f>VARP($Q$14:$Z$14)</f>
        <v>5.5470479932478917E-2</v>
      </c>
      <c r="AD2">
        <v>0.33548885251169058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12</v>
      </c>
      <c r="CW2" s="5">
        <f>SUM($Q$17:$Z$17)</f>
        <v>-2</v>
      </c>
      <c r="CX2" s="5">
        <v>1.04</v>
      </c>
      <c r="CY2" s="5">
        <f>SUM($Q$33:$Z$33)</f>
        <v>-4</v>
      </c>
      <c r="CZ2" s="5">
        <v>0.16000000000000028</v>
      </c>
      <c r="DA2" s="5">
        <v>0.26968542745756918</v>
      </c>
      <c r="DB2" s="5">
        <v>157.52582329798045</v>
      </c>
      <c r="DC2" s="5">
        <v>3.5236925484667572E-2</v>
      </c>
      <c r="DD2" s="5">
        <f t="shared" ref="DD2:DD13" si="0">($CV$4*CZ2+CY2*$CV$8/$CV$4-$CV$4)/($CV$2*$CV$4)</f>
        <v>0.11666666666666667</v>
      </c>
      <c r="DE2" s="5">
        <f t="shared" ref="DE2:DE13" si="1">($CV$4*CX2+CW2*$CV$6/$CV$4-$CV$4)/($CV$2*$CV$4)</f>
        <v>0.05</v>
      </c>
      <c r="DF2" s="5">
        <v>9.8731053718084221E-5</v>
      </c>
      <c r="DG2" s="5">
        <v>4.2551948251901326</v>
      </c>
      <c r="DH2" s="5">
        <f t="shared" ref="DH2:DH13" si="2">COUNTIF($Q2:$Z2, "&lt;=.05"   )</f>
        <v>4</v>
      </c>
      <c r="DI2" s="5">
        <f t="shared" ref="DI2:DI13" si="3">COUNTIF($Q2:$Z2, "&gt;=.95"   )</f>
        <v>3</v>
      </c>
      <c r="DJ2" s="5">
        <v>7</v>
      </c>
      <c r="DK2" s="5">
        <f t="shared" ref="DK2:DK13" si="4">ABS(COUNTIF($Q2:$Z2, "&lt;=.5")/10 -0.5)</f>
        <v>9.9999999999999978E-2</v>
      </c>
      <c r="DL2" s="5">
        <f t="shared" ref="DL2:DL13" si="5">AVERAGE($Q2:$Z2)</f>
        <v>0.38063570195246088</v>
      </c>
      <c r="DM2" s="5">
        <f t="shared" ref="DM2:DM13" si="6">STDEV($Q2:$Z2)</f>
        <v>0.41766587909240122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VARP('burkina faso'!$Q$33:$Z$33)</f>
        <v>0.84</v>
      </c>
      <c r="GT2">
        <v>0.32000000000000012</v>
      </c>
      <c r="GU2">
        <v>0</v>
      </c>
      <c r="GV2">
        <v>-0.24</v>
      </c>
      <c r="GW2">
        <v>3.9999999999999938E-2</v>
      </c>
      <c r="GX2">
        <v>-0.23999999999999994</v>
      </c>
      <c r="GY2">
        <v>-0.23999999999999994</v>
      </c>
      <c r="GZ2">
        <v>-0.23999999999999994</v>
      </c>
      <c r="HA2">
        <v>-0.24</v>
      </c>
      <c r="HB2">
        <v>-0.36</v>
      </c>
      <c r="HC2">
        <v>0.43999999999999995</v>
      </c>
      <c r="HD2">
        <v>7.9999999999999988E-2</v>
      </c>
    </row>
    <row r="3" spans="1:212" x14ac:dyDescent="0.25">
      <c r="A3">
        <v>1</v>
      </c>
      <c r="B3">
        <v>2</v>
      </c>
      <c r="C3" t="s">
        <v>103</v>
      </c>
      <c r="D3" s="12">
        <v>11000</v>
      </c>
      <c r="E3" s="12">
        <v>15500</v>
      </c>
      <c r="F3" s="12">
        <v>20000</v>
      </c>
      <c r="G3">
        <v>121302.50000000001</v>
      </c>
      <c r="H3" s="12">
        <v>11310</v>
      </c>
      <c r="P3" t="s">
        <v>2</v>
      </c>
      <c r="Q3">
        <v>0.84620000000000006</v>
      </c>
      <c r="R3">
        <v>0.34475</v>
      </c>
      <c r="S3">
        <v>4.866406604857456E-2</v>
      </c>
      <c r="T3">
        <v>0.95131690265396995</v>
      </c>
      <c r="U3">
        <v>0.95656755627201617</v>
      </c>
      <c r="V3">
        <v>4.0748230535894846E-2</v>
      </c>
      <c r="W3">
        <v>4.8459503895918216E-2</v>
      </c>
      <c r="X3">
        <v>4.95221408091749E-2</v>
      </c>
      <c r="Y3">
        <v>0.95</v>
      </c>
      <c r="Z3">
        <v>0.40099999999999991</v>
      </c>
      <c r="AA3">
        <f>AVERAGE($Q$3:$Z$3)</f>
        <v>0.46372284002155489</v>
      </c>
      <c r="AB3" t="s">
        <v>54</v>
      </c>
      <c r="AC3">
        <f>VARP($AA$2:$AA$13)</f>
        <v>1.922662861846574E-2</v>
      </c>
      <c r="AD3">
        <v>0.11628382485114806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SUM($Q$18:$Z$18)</f>
        <v>-2</v>
      </c>
      <c r="CX3" s="5">
        <v>1.84</v>
      </c>
      <c r="CY3" s="5">
        <f>SUM($Q$34:$Z$34)</f>
        <v>-2</v>
      </c>
      <c r="CZ3" s="5">
        <v>0.88000000000000056</v>
      </c>
      <c r="DA3" s="5">
        <v>0.19708921640252472</v>
      </c>
      <c r="DB3" s="5">
        <v>4.655499273973108</v>
      </c>
      <c r="DC3" s="5">
        <v>0.20482923906555398</v>
      </c>
      <c r="DD3" s="5">
        <f t="shared" si="0"/>
        <v>8.3333333333333398E-2</v>
      </c>
      <c r="DE3" s="5">
        <f t="shared" si="1"/>
        <v>0.11666666666666667</v>
      </c>
      <c r="DF3" s="5">
        <v>1.3105697286804458E-3</v>
      </c>
      <c r="DG3" s="5">
        <v>4.3133664056956702</v>
      </c>
      <c r="DH3" s="5">
        <f t="shared" si="2"/>
        <v>4</v>
      </c>
      <c r="DI3" s="5">
        <f t="shared" si="3"/>
        <v>3</v>
      </c>
      <c r="DJ3" s="5">
        <v>7</v>
      </c>
      <c r="DK3" s="5">
        <f t="shared" si="4"/>
        <v>9.9999999999999978E-2</v>
      </c>
      <c r="DL3" s="5">
        <f t="shared" si="5"/>
        <v>0.46372284002155489</v>
      </c>
      <c r="DM3" s="5">
        <f t="shared" si="6"/>
        <v>0.41855226588207084</v>
      </c>
      <c r="DO3" s="9" t="s">
        <v>376</v>
      </c>
      <c r="DP3" s="9">
        <v>1</v>
      </c>
      <c r="DQ3" s="9">
        <v>-0.17303971641521465</v>
      </c>
      <c r="DR3" s="9">
        <v>-0.51110839237364658</v>
      </c>
      <c r="DS3" s="9">
        <v>-0.69794880710967633</v>
      </c>
      <c r="DT3" s="9">
        <v>-0.62956778162777871</v>
      </c>
      <c r="DU3" s="9">
        <v>0.40531580142707685</v>
      </c>
      <c r="DV3" s="9">
        <v>0.53372753981396548</v>
      </c>
      <c r="DW3" s="9">
        <v>-0.20568506146949378</v>
      </c>
      <c r="DX3" s="9">
        <v>-2.0505155871585464E-2</v>
      </c>
      <c r="DY3" s="9">
        <v>-0.35156645724596491</v>
      </c>
      <c r="DZ3" s="9">
        <v>-0.18470370585798868</v>
      </c>
      <c r="EA3" s="9">
        <v>-3.0157410556747102E-2</v>
      </c>
      <c r="EB3" s="9">
        <v>6.6211015457808567E-2</v>
      </c>
      <c r="GR3" t="s">
        <v>2</v>
      </c>
      <c r="GS3">
        <v>0.32000000000000012</v>
      </c>
      <c r="GT3">
        <f>VARP('burkina faso'!$Q$34:$Z$34)</f>
        <v>0.96</v>
      </c>
      <c r="GU3">
        <v>0</v>
      </c>
      <c r="GV3">
        <v>0.08</v>
      </c>
      <c r="GW3">
        <v>0.32</v>
      </c>
      <c r="GX3">
        <v>-0.31999999999999995</v>
      </c>
      <c r="GY3">
        <v>-0.31999999999999995</v>
      </c>
      <c r="GZ3">
        <v>-0.31999999999999995</v>
      </c>
      <c r="HA3">
        <v>0.08</v>
      </c>
      <c r="HB3">
        <v>-7.999999999999996E-2</v>
      </c>
      <c r="HC3">
        <v>-7.9999999999999988E-2</v>
      </c>
      <c r="HD3">
        <v>0.23999999999999994</v>
      </c>
    </row>
    <row r="4" spans="1:212" x14ac:dyDescent="0.25">
      <c r="A4">
        <v>1</v>
      </c>
      <c r="B4">
        <v>3</v>
      </c>
      <c r="C4" t="s">
        <v>104</v>
      </c>
      <c r="D4" s="12">
        <v>10000</v>
      </c>
      <c r="E4" s="12">
        <v>14500</v>
      </c>
      <c r="F4" s="12">
        <v>17000</v>
      </c>
      <c r="G4">
        <v>277174.58333333337</v>
      </c>
      <c r="H4" s="12">
        <v>10000</v>
      </c>
      <c r="P4" t="s">
        <v>3</v>
      </c>
      <c r="Q4">
        <v>0.95062176639009266</v>
      </c>
      <c r="R4">
        <v>0.9500236643208454</v>
      </c>
      <c r="S4">
        <v>0.95004508568064716</v>
      </c>
      <c r="T4">
        <v>0.9512234914880433</v>
      </c>
      <c r="U4">
        <v>0.95656755627201617</v>
      </c>
      <c r="V4">
        <v>4.5331833520809904E-2</v>
      </c>
      <c r="W4">
        <v>4.0700862569295733E-2</v>
      </c>
      <c r="X4">
        <v>4.8745688303543429E-2</v>
      </c>
      <c r="Y4">
        <v>4.5469548455145573E-2</v>
      </c>
      <c r="Z4">
        <v>0.9625429843846891</v>
      </c>
      <c r="AA4">
        <f>AVERAGE($Q$4:$Z$4)</f>
        <v>0.59012724813851292</v>
      </c>
      <c r="AB4" t="s">
        <v>57</v>
      </c>
      <c r="AC4">
        <f>VARP($Q$2:$Z$13)</f>
        <v>0.16534224465936903</v>
      </c>
      <c r="AD4">
        <f>VARP($Q$2:$AA$13)</f>
        <v>0.15205900683746881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10</v>
      </c>
      <c r="CW4" s="5">
        <f>SUM($Q$19:$Z$19)</f>
        <v>2</v>
      </c>
      <c r="CX4" s="5">
        <v>5.3600000000000012</v>
      </c>
      <c r="CY4" s="5">
        <f>SUM($Q$35:$Z$35)</f>
        <v>-10</v>
      </c>
      <c r="CZ4" s="5">
        <v>0</v>
      </c>
      <c r="DA4" s="5">
        <v>-4.2467480844049582E-2</v>
      </c>
      <c r="DB4" s="5">
        <v>46.301145986985262</v>
      </c>
      <c r="DC4" s="5">
        <v>0.50844735808148789</v>
      </c>
      <c r="DD4" s="5">
        <f t="shared" si="0"/>
        <v>0.38333333333333336</v>
      </c>
      <c r="DE4" s="5">
        <f t="shared" si="1"/>
        <v>0.31666666666666671</v>
      </c>
      <c r="DF4" s="5">
        <v>4.5401503126868696E-10</v>
      </c>
      <c r="DG4" s="5">
        <v>3.815813859343586</v>
      </c>
      <c r="DH4" s="5">
        <f t="shared" si="2"/>
        <v>4</v>
      </c>
      <c r="DI4" s="5">
        <f t="shared" si="3"/>
        <v>6</v>
      </c>
      <c r="DJ4" s="5">
        <v>10</v>
      </c>
      <c r="DK4" s="5">
        <f t="shared" si="4"/>
        <v>9.9999999999999978E-2</v>
      </c>
      <c r="DL4" s="5">
        <f t="shared" si="5"/>
        <v>0.59012724813851292</v>
      </c>
      <c r="DM4" s="5">
        <f t="shared" si="6"/>
        <v>0.46913661300344328</v>
      </c>
      <c r="DO4" s="9" t="s">
        <v>218</v>
      </c>
      <c r="DP4" s="9">
        <v>-0.17303971641521465</v>
      </c>
      <c r="DQ4" s="9">
        <v>1</v>
      </c>
      <c r="DR4" s="9">
        <v>-0.17852308768338732</v>
      </c>
      <c r="DS4" s="9">
        <v>0.32243764018073046</v>
      </c>
      <c r="DT4" s="9">
        <v>-7.1396831425958179E-2</v>
      </c>
      <c r="DU4" s="9">
        <v>-0.11540807175323395</v>
      </c>
      <c r="DV4" s="9">
        <v>-0.31124669816526673</v>
      </c>
      <c r="DW4" s="9">
        <v>0.56835753600612893</v>
      </c>
      <c r="DX4" s="9">
        <v>-0.4012571291692355</v>
      </c>
      <c r="DY4" s="9">
        <v>0.11776453243122795</v>
      </c>
      <c r="DZ4" s="9">
        <v>0.49821160451513441</v>
      </c>
      <c r="EA4" s="9">
        <v>-0.54573853591677235</v>
      </c>
      <c r="EB4" s="9">
        <v>-0.49604796834441872</v>
      </c>
      <c r="GR4" t="s">
        <v>3</v>
      </c>
      <c r="GS4">
        <v>0</v>
      </c>
      <c r="GT4">
        <v>0</v>
      </c>
      <c r="GU4">
        <f>VARP('burkina faso'!$Q$35:$Z$35)</f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</row>
    <row r="5" spans="1:212" x14ac:dyDescent="0.25">
      <c r="A5">
        <v>1</v>
      </c>
      <c r="B5">
        <v>4</v>
      </c>
      <c r="C5" t="s">
        <v>105</v>
      </c>
      <c r="D5" s="12">
        <v>1200</v>
      </c>
      <c r="E5" s="12">
        <v>3512</v>
      </c>
      <c r="F5" s="12">
        <v>7651</v>
      </c>
      <c r="G5">
        <v>48692.666666666672</v>
      </c>
      <c r="H5" s="12">
        <v>11840</v>
      </c>
      <c r="P5" t="s">
        <v>4</v>
      </c>
      <c r="Q5">
        <v>8.0096316217399457E-3</v>
      </c>
      <c r="R5">
        <v>1.1494781332171838E-2</v>
      </c>
      <c r="S5">
        <v>4.1128717470619927E-2</v>
      </c>
      <c r="T5">
        <v>0.95111313602318581</v>
      </c>
      <c r="U5">
        <v>2.7620730270906953E-2</v>
      </c>
      <c r="V5">
        <v>0.33124999999999999</v>
      </c>
      <c r="W5">
        <v>4.9642395098493899E-2</v>
      </c>
      <c r="X5">
        <v>4.5202093631869729E-2</v>
      </c>
      <c r="Y5">
        <v>4.7863186508164401E-2</v>
      </c>
      <c r="Z5">
        <v>0.72124999999999995</v>
      </c>
      <c r="AA5">
        <f>AVERAGE($Q$5:$Z$5)</f>
        <v>0.22345746719571524</v>
      </c>
      <c r="AB5" t="s">
        <v>59</v>
      </c>
      <c r="AC5">
        <f>AVERAGE($Q$2:$Z$13)</f>
        <v>0.39562166118815451</v>
      </c>
      <c r="AD5">
        <f>AVERAGE($Q$2:$AA$13)</f>
        <v>0.39562166118815445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SUM($Q$20:$Z$20)</f>
        <v>-6</v>
      </c>
      <c r="CX5" s="5">
        <v>3.52</v>
      </c>
      <c r="CY5" s="5">
        <f>SUM($Q$36:$Z$36)</f>
        <v>-6</v>
      </c>
      <c r="CZ5" s="5">
        <v>0.6399999999999999</v>
      </c>
      <c r="DA5" s="5">
        <v>8.5522769338106305E-2</v>
      </c>
      <c r="DB5" s="5">
        <v>27.585454415809703</v>
      </c>
      <c r="DC5" s="5">
        <v>0.32142260755572849</v>
      </c>
      <c r="DD5" s="5">
        <f t="shared" si="0"/>
        <v>0.25</v>
      </c>
      <c r="DE5" s="5">
        <f t="shared" si="1"/>
        <v>0.35</v>
      </c>
      <c r="DF5" s="5">
        <v>4.4876295000871127E-7</v>
      </c>
      <c r="DG5" s="5">
        <v>2.8259165914659672</v>
      </c>
      <c r="DH5" s="5">
        <f t="shared" si="2"/>
        <v>7</v>
      </c>
      <c r="DI5" s="5">
        <f t="shared" si="3"/>
        <v>1</v>
      </c>
      <c r="DJ5" s="5">
        <v>8</v>
      </c>
      <c r="DK5" s="5">
        <f t="shared" si="4"/>
        <v>0.30000000000000004</v>
      </c>
      <c r="DL5" s="5">
        <f t="shared" si="5"/>
        <v>0.22345746719571524</v>
      </c>
      <c r="DM5" s="5">
        <f t="shared" si="6"/>
        <v>0.34069555775749555</v>
      </c>
      <c r="DO5" s="9" t="s">
        <v>377</v>
      </c>
      <c r="DP5" s="9">
        <v>-0.51110839237364658</v>
      </c>
      <c r="DQ5" s="9">
        <v>-0.17852308768338732</v>
      </c>
      <c r="DR5" s="9">
        <v>1</v>
      </c>
      <c r="DS5" s="9">
        <v>0.25836404333612956</v>
      </c>
      <c r="DT5" s="9">
        <v>0.87499585209079311</v>
      </c>
      <c r="DU5" s="9">
        <v>0.5018777283551098</v>
      </c>
      <c r="DV5" s="9">
        <v>-0.20147788246975423</v>
      </c>
      <c r="DW5" s="9">
        <v>-0.23256090097079932</v>
      </c>
      <c r="DX5" s="9">
        <v>0.2234182375010749</v>
      </c>
      <c r="DY5" s="9">
        <v>2.1313966080217038E-2</v>
      </c>
      <c r="DZ5" s="9">
        <v>2.9950826197396713E-2</v>
      </c>
      <c r="EA5" s="9">
        <v>0.26364285375513341</v>
      </c>
      <c r="EB5" s="9">
        <v>3.4174894835125508E-2</v>
      </c>
      <c r="GR5" t="s">
        <v>4</v>
      </c>
      <c r="GS5">
        <v>-0.24</v>
      </c>
      <c r="GT5">
        <v>0.08</v>
      </c>
      <c r="GU5">
        <v>0</v>
      </c>
      <c r="GV5">
        <f>VARP('burkina faso'!$Q$36:$Z$36)</f>
        <v>0.64</v>
      </c>
      <c r="GW5">
        <v>0.15999999999999998</v>
      </c>
      <c r="GX5">
        <v>-0.16</v>
      </c>
      <c r="GY5">
        <v>-0.16</v>
      </c>
      <c r="GZ5">
        <v>-0.16</v>
      </c>
      <c r="HA5">
        <v>0.24000000000000005</v>
      </c>
      <c r="HB5">
        <v>0.55999999999999994</v>
      </c>
      <c r="HC5">
        <v>-0.24</v>
      </c>
      <c r="HD5">
        <v>-8.0000000000000029E-2</v>
      </c>
    </row>
    <row r="6" spans="1:212" x14ac:dyDescent="0.25">
      <c r="A6">
        <v>1</v>
      </c>
      <c r="B6">
        <v>5</v>
      </c>
      <c r="C6" t="s">
        <v>106</v>
      </c>
      <c r="D6" s="12">
        <v>3.4000000000000002E-2</v>
      </c>
      <c r="E6" s="12">
        <v>5.6000000000000001E-2</v>
      </c>
      <c r="F6" s="12">
        <v>9.5000000000000001E-2</v>
      </c>
      <c r="G6">
        <v>0.17883333333333337</v>
      </c>
      <c r="H6" s="12">
        <v>0.16</v>
      </c>
      <c r="P6" t="s">
        <v>5</v>
      </c>
      <c r="Q6">
        <v>0.27155428571428575</v>
      </c>
      <c r="R6">
        <v>0.95032701335140124</v>
      </c>
      <c r="S6">
        <v>4.7485930522293281E-2</v>
      </c>
      <c r="T6">
        <v>0.95094666335220979</v>
      </c>
      <c r="U6">
        <v>2.1145175834084762E-2</v>
      </c>
      <c r="V6">
        <v>7.2105922347468245E-3</v>
      </c>
      <c r="W6">
        <v>1.4529853465459715E-2</v>
      </c>
      <c r="X6">
        <v>0.61571428571428566</v>
      </c>
      <c r="Y6">
        <v>4.9036556904430366E-2</v>
      </c>
      <c r="Z6">
        <v>0.39019999999999999</v>
      </c>
      <c r="AA6">
        <f>AVERAGE($Q$6:$Z$6)</f>
        <v>0.33181503570931975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-28</v>
      </c>
      <c r="CW6" s="5">
        <f>SUM($Q$21:$Z$21)</f>
        <v>-4</v>
      </c>
      <c r="CX6" s="5">
        <v>0.87999999999999989</v>
      </c>
      <c r="CY6" s="5">
        <f>SUM($Q$37:$Z$37)</f>
        <v>-4</v>
      </c>
      <c r="CZ6" s="5">
        <v>0.95999999999999974</v>
      </c>
      <c r="DA6" s="5">
        <v>0.15437593657456197</v>
      </c>
      <c r="DB6" s="5">
        <v>86.407387991561535</v>
      </c>
      <c r="DC6" s="5">
        <v>0.22184835822985535</v>
      </c>
      <c r="DD6" s="5">
        <f t="shared" si="0"/>
        <v>0.18333333333333329</v>
      </c>
      <c r="DE6" s="5">
        <f t="shared" si="1"/>
        <v>8.3333333333333329E-2</v>
      </c>
      <c r="DF6" s="5">
        <v>5.5979526079927695E-5</v>
      </c>
      <c r="DG6" s="5">
        <v>2.9439289935483659</v>
      </c>
      <c r="DH6" s="5">
        <f t="shared" si="2"/>
        <v>5</v>
      </c>
      <c r="DI6" s="5">
        <f t="shared" si="3"/>
        <v>2</v>
      </c>
      <c r="DJ6" s="5">
        <v>7</v>
      </c>
      <c r="DK6" s="5">
        <f t="shared" si="4"/>
        <v>0.19999999999999996</v>
      </c>
      <c r="DL6" s="5">
        <f t="shared" si="5"/>
        <v>0.33181503570931975</v>
      </c>
      <c r="DM6" s="5">
        <f t="shared" si="6"/>
        <v>0.38251802958154651</v>
      </c>
      <c r="DO6" s="9" t="s">
        <v>351</v>
      </c>
      <c r="DP6" s="9">
        <v>-0.69794880710967633</v>
      </c>
      <c r="DQ6" s="9">
        <v>0.32243764018073046</v>
      </c>
      <c r="DR6" s="9">
        <v>0.25836404333612956</v>
      </c>
      <c r="DS6" s="9">
        <v>1</v>
      </c>
      <c r="DT6" s="9">
        <v>0.28477087404918722</v>
      </c>
      <c r="DU6" s="9">
        <v>-0.53888516082127136</v>
      </c>
      <c r="DV6" s="9">
        <v>-0.10666361737676847</v>
      </c>
      <c r="DW6" s="9">
        <v>0.44398001520405</v>
      </c>
      <c r="DX6" s="9">
        <v>0.33422317444145133</v>
      </c>
      <c r="DY6" s="9">
        <v>0.85195443614510058</v>
      </c>
      <c r="DZ6" s="9">
        <v>0.16878906254277698</v>
      </c>
      <c r="EA6" s="9">
        <v>6.8860146822169829E-2</v>
      </c>
      <c r="EB6" s="9">
        <v>0.17840527097260192</v>
      </c>
      <c r="GR6" t="s">
        <v>5</v>
      </c>
      <c r="GS6">
        <v>3.9999999999999938E-2</v>
      </c>
      <c r="GT6">
        <v>0.32</v>
      </c>
      <c r="GU6">
        <v>0</v>
      </c>
      <c r="GV6">
        <v>0.15999999999999998</v>
      </c>
      <c r="GW6">
        <f>VARP('burkina faso'!$Q$37:$Z$37)</f>
        <v>0.84</v>
      </c>
      <c r="GX6">
        <v>-0.23999999999999994</v>
      </c>
      <c r="GY6">
        <v>-0.23999999999999994</v>
      </c>
      <c r="GZ6">
        <v>-0.23999999999999994</v>
      </c>
      <c r="HA6">
        <v>0.15999999999999998</v>
      </c>
      <c r="HB6">
        <v>3.9999999999999966E-2</v>
      </c>
      <c r="HC6">
        <v>-0.36</v>
      </c>
      <c r="HD6">
        <v>0.48</v>
      </c>
    </row>
    <row r="7" spans="1:212" x14ac:dyDescent="0.25">
      <c r="A7">
        <v>1</v>
      </c>
      <c r="B7">
        <v>6</v>
      </c>
      <c r="C7" t="s">
        <v>107</v>
      </c>
      <c r="D7" s="12">
        <v>31</v>
      </c>
      <c r="E7" s="12">
        <v>43</v>
      </c>
      <c r="F7" s="12">
        <v>55</v>
      </c>
      <c r="G7">
        <v>1082.3333333333333</v>
      </c>
      <c r="H7" s="12">
        <v>17</v>
      </c>
      <c r="P7" t="s">
        <v>6</v>
      </c>
      <c r="Q7">
        <v>1.2820702773050356E-2</v>
      </c>
      <c r="R7">
        <v>1.3705783915828348E-2</v>
      </c>
      <c r="S7">
        <v>0.54461488413993298</v>
      </c>
      <c r="T7">
        <v>7.6166732853844002E-3</v>
      </c>
      <c r="U7">
        <v>0.14000000000000007</v>
      </c>
      <c r="V7">
        <v>4.6375143843498279E-2</v>
      </c>
      <c r="W7">
        <v>1.6952161844507239E-2</v>
      </c>
      <c r="X7">
        <v>3.115854880737623E-2</v>
      </c>
      <c r="Y7">
        <v>5.0007600167203681E-3</v>
      </c>
      <c r="Z7">
        <v>0.9625429843846891</v>
      </c>
      <c r="AA7">
        <f>AVERAGE($Q$7:$Z$7)</f>
        <v>0.17807876430109873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SUM($Q$22:$Z$22)</f>
        <v>-6</v>
      </c>
      <c r="CX7" s="5">
        <v>1.9200000000000002</v>
      </c>
      <c r="CY7" s="5">
        <f>SUM($Q$38:$Z$38)</f>
        <v>-6</v>
      </c>
      <c r="CZ7" s="5">
        <v>1.4400000000000008</v>
      </c>
      <c r="DA7" s="5">
        <v>8.357970241656373E-3</v>
      </c>
      <c r="DB7" s="5">
        <v>2737.5530266844366</v>
      </c>
      <c r="DC7" s="5">
        <v>0.25995355999273867</v>
      </c>
      <c r="DD7" s="5">
        <f t="shared" si="0"/>
        <v>0.31666666666666676</v>
      </c>
      <c r="DE7" s="5">
        <f t="shared" si="1"/>
        <v>0.21666666666666667</v>
      </c>
      <c r="DF7" s="5">
        <v>4.4876295000871127E-7</v>
      </c>
      <c r="DG7" s="5">
        <v>2.5951760980091541</v>
      </c>
      <c r="DH7" s="5">
        <f t="shared" si="2"/>
        <v>7</v>
      </c>
      <c r="DI7" s="5">
        <f t="shared" si="3"/>
        <v>1</v>
      </c>
      <c r="DJ7" s="5">
        <v>8</v>
      </c>
      <c r="DK7" s="5">
        <f t="shared" si="4"/>
        <v>0.30000000000000004</v>
      </c>
      <c r="DL7" s="5">
        <f t="shared" si="5"/>
        <v>0.17807876430109873</v>
      </c>
      <c r="DM7" s="5">
        <f t="shared" si="6"/>
        <v>0.32135443067522573</v>
      </c>
      <c r="DO7" s="9" t="s">
        <v>357</v>
      </c>
      <c r="DP7" s="9">
        <v>-0.62956778162777871</v>
      </c>
      <c r="DQ7" s="9">
        <v>-7.1396831425958179E-2</v>
      </c>
      <c r="DR7" s="9">
        <v>0.87499585209079311</v>
      </c>
      <c r="DS7" s="9">
        <v>0.28477087404918722</v>
      </c>
      <c r="DT7" s="9">
        <v>1</v>
      </c>
      <c r="DU7" s="9">
        <v>0.46361403276150082</v>
      </c>
      <c r="DV7" s="9">
        <v>-0.43964962405074914</v>
      </c>
      <c r="DW7" s="9">
        <v>7.6621860261162814E-2</v>
      </c>
      <c r="DX7" s="9">
        <v>-8.3230667828082652E-2</v>
      </c>
      <c r="DY7" s="9">
        <v>-1.8311415140396824E-2</v>
      </c>
      <c r="DZ7" s="9">
        <v>0.33162856696420945</v>
      </c>
      <c r="EA7" s="9">
        <v>-6.2536419000876295E-2</v>
      </c>
      <c r="EB7" s="9">
        <v>-0.23191319616667774</v>
      </c>
      <c r="GR7" t="s">
        <v>6</v>
      </c>
      <c r="GS7">
        <v>-0.23999999999999994</v>
      </c>
      <c r="GT7">
        <v>-0.31999999999999995</v>
      </c>
      <c r="GU7">
        <v>0</v>
      </c>
      <c r="GV7">
        <v>-0.16</v>
      </c>
      <c r="GW7">
        <v>-0.23999999999999994</v>
      </c>
      <c r="GX7">
        <f>VARP('burkina faso'!$Q$38:$Z$38)</f>
        <v>0.64</v>
      </c>
      <c r="GY7">
        <v>0.64000000000000024</v>
      </c>
      <c r="GZ7">
        <v>0.64000000000000024</v>
      </c>
      <c r="HA7">
        <v>-0.16</v>
      </c>
      <c r="HB7">
        <v>0.16</v>
      </c>
      <c r="HC7">
        <v>0.16</v>
      </c>
      <c r="HD7">
        <v>0.32</v>
      </c>
    </row>
    <row r="8" spans="1:212" x14ac:dyDescent="0.25">
      <c r="A8">
        <v>1</v>
      </c>
      <c r="B8">
        <v>7</v>
      </c>
      <c r="C8" t="s">
        <v>108</v>
      </c>
      <c r="D8" s="12">
        <v>12</v>
      </c>
      <c r="E8" s="12">
        <v>70</v>
      </c>
      <c r="F8" s="12">
        <v>239</v>
      </c>
      <c r="G8">
        <v>4522.083333333333</v>
      </c>
      <c r="H8" s="12">
        <v>70.7</v>
      </c>
      <c r="P8" t="s">
        <v>7</v>
      </c>
      <c r="Q8">
        <v>0.95039524930157027</v>
      </c>
      <c r="R8">
        <v>0.95032701335140124</v>
      </c>
      <c r="S8">
        <v>0.95</v>
      </c>
      <c r="T8">
        <v>0.95127848259674019</v>
      </c>
      <c r="U8">
        <v>0.60000000000000009</v>
      </c>
      <c r="V8">
        <v>4.5331833520809904E-2</v>
      </c>
      <c r="W8">
        <v>4.9885937155051879E-2</v>
      </c>
      <c r="X8">
        <v>4.8745688303543429E-2</v>
      </c>
      <c r="Y8">
        <v>4.9036556904430366E-2</v>
      </c>
      <c r="Z8">
        <v>0.9625429843846891</v>
      </c>
      <c r="AA8">
        <f>AVERAGE($Q$8:$Z$8)</f>
        <v>0.55575437455182364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-56</v>
      </c>
      <c r="CW8" s="5">
        <f>SUM($Q$23:$Z$23)</f>
        <v>2</v>
      </c>
      <c r="CX8" s="5">
        <v>5.3600000000000012</v>
      </c>
      <c r="CY8" s="5">
        <f>SUM($Q$39:$Z$39)</f>
        <v>-6</v>
      </c>
      <c r="CZ8" s="5">
        <v>1.4400000000000008</v>
      </c>
      <c r="DA8" s="5">
        <v>0.12133839703915851</v>
      </c>
      <c r="DB8" s="5">
        <v>9.7727576457049832</v>
      </c>
      <c r="DC8" s="5">
        <v>0.48990982150613577</v>
      </c>
      <c r="DD8" s="5">
        <f t="shared" si="0"/>
        <v>0.31666666666666676</v>
      </c>
      <c r="DE8" s="5">
        <f t="shared" si="1"/>
        <v>0.31666666666666671</v>
      </c>
      <c r="DF8" s="5">
        <v>1.3618999665934729E-6</v>
      </c>
      <c r="DG8" s="5">
        <v>4.3418864217397459</v>
      </c>
      <c r="DH8" s="5">
        <f t="shared" si="2"/>
        <v>4</v>
      </c>
      <c r="DI8" s="5">
        <f t="shared" si="3"/>
        <v>5</v>
      </c>
      <c r="DJ8" s="5">
        <v>9</v>
      </c>
      <c r="DK8" s="5">
        <f t="shared" si="4"/>
        <v>9.9999999999999978E-2</v>
      </c>
      <c r="DL8" s="5">
        <f t="shared" si="5"/>
        <v>0.55575437455182364</v>
      </c>
      <c r="DM8" s="5">
        <f t="shared" si="6"/>
        <v>0.44981321679147673</v>
      </c>
      <c r="DO8" s="9" t="s">
        <v>214</v>
      </c>
      <c r="DP8" s="9">
        <v>0.40531580142707685</v>
      </c>
      <c r="DQ8" s="9">
        <v>-0.11540807175323395</v>
      </c>
      <c r="DR8" s="9">
        <v>0.5018777283551098</v>
      </c>
      <c r="DS8" s="9">
        <v>-0.53888516082127136</v>
      </c>
      <c r="DT8" s="9">
        <v>0.46361403276150082</v>
      </c>
      <c r="DU8" s="9">
        <v>1</v>
      </c>
      <c r="DV8" s="9">
        <v>-0.24409496840672204</v>
      </c>
      <c r="DW8" s="9">
        <v>-0.35636554139780069</v>
      </c>
      <c r="DX8" s="9">
        <v>-0.33996115857283749</v>
      </c>
      <c r="DY8" s="9">
        <v>-0.76795385275349559</v>
      </c>
      <c r="DZ8" s="9">
        <v>0.10014476137687092</v>
      </c>
      <c r="EA8" s="9">
        <v>-5.7863144727867612E-2</v>
      </c>
      <c r="EB8" s="9">
        <v>-0.45251823455643886</v>
      </c>
      <c r="GR8" t="s">
        <v>7</v>
      </c>
      <c r="GS8">
        <v>-0.23999999999999994</v>
      </c>
      <c r="GT8">
        <v>-0.31999999999999995</v>
      </c>
      <c r="GU8">
        <v>0</v>
      </c>
      <c r="GV8">
        <v>-0.16</v>
      </c>
      <c r="GW8">
        <v>-0.23999999999999994</v>
      </c>
      <c r="GX8">
        <v>0.64000000000000024</v>
      </c>
      <c r="GY8">
        <f>VARP('burkina faso'!$Q$39:$Z$39)</f>
        <v>0.64</v>
      </c>
      <c r="GZ8">
        <v>0.64000000000000024</v>
      </c>
      <c r="HA8">
        <v>-0.16</v>
      </c>
      <c r="HB8">
        <v>0.16</v>
      </c>
      <c r="HC8">
        <v>0.16</v>
      </c>
      <c r="HD8">
        <v>0.32</v>
      </c>
    </row>
    <row r="9" spans="1:212" x14ac:dyDescent="0.25">
      <c r="A9">
        <v>1</v>
      </c>
      <c r="B9">
        <v>8</v>
      </c>
      <c r="C9" t="s">
        <v>109</v>
      </c>
      <c r="D9" s="12">
        <v>1.1000000000000001</v>
      </c>
      <c r="E9" s="12">
        <v>1.3</v>
      </c>
      <c r="F9" s="12">
        <v>1.6</v>
      </c>
      <c r="G9">
        <v>136.56666666666669</v>
      </c>
      <c r="H9" s="12">
        <v>12</v>
      </c>
      <c r="P9" t="s">
        <v>8</v>
      </c>
      <c r="Q9">
        <v>2.1383536483553182E-2</v>
      </c>
      <c r="R9">
        <v>1.6969920693514967E-2</v>
      </c>
      <c r="S9">
        <v>0.26315789473684209</v>
      </c>
      <c r="T9">
        <v>2.8787036522319197E-2</v>
      </c>
      <c r="U9">
        <v>0.77</v>
      </c>
      <c r="V9">
        <v>3.389402859545837E-2</v>
      </c>
      <c r="W9">
        <v>4.0700862569295733E-2</v>
      </c>
      <c r="X9">
        <v>4.8745688303543429E-2</v>
      </c>
      <c r="Y9">
        <v>4.809334666948778E-2</v>
      </c>
      <c r="Z9">
        <v>0.97077927789260732</v>
      </c>
      <c r="AA9">
        <f>AVERAGE($Q$9:$Z$9)</f>
        <v>0.2242511592466622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SUM($Q$24:$Z$24)</f>
        <v>-6</v>
      </c>
      <c r="CX9" s="5">
        <v>3.12</v>
      </c>
      <c r="CY9" s="5">
        <f>SUM($Q$40:$Z$40)</f>
        <v>-6</v>
      </c>
      <c r="CZ9" s="5">
        <v>1.4400000000000008</v>
      </c>
      <c r="DA9" s="5">
        <v>-0.15690856558631408</v>
      </c>
      <c r="DB9" s="5">
        <v>478.69040664913348</v>
      </c>
      <c r="DC9" s="5">
        <v>0.31480799208947779</v>
      </c>
      <c r="DD9" s="5">
        <f t="shared" si="0"/>
        <v>0.31666666666666676</v>
      </c>
      <c r="DE9" s="5">
        <f t="shared" si="1"/>
        <v>0.31666666666666665</v>
      </c>
      <c r="DF9" s="5">
        <v>4.4876295000871127E-7</v>
      </c>
      <c r="DG9" s="5">
        <v>1.36411410023178</v>
      </c>
      <c r="DH9" s="5">
        <f t="shared" si="2"/>
        <v>7</v>
      </c>
      <c r="DI9" s="5">
        <f t="shared" si="3"/>
        <v>1</v>
      </c>
      <c r="DJ9" s="5">
        <v>8</v>
      </c>
      <c r="DK9" s="5">
        <f t="shared" si="4"/>
        <v>0.30000000000000004</v>
      </c>
      <c r="DL9" s="5">
        <f t="shared" si="5"/>
        <v>0.2242511592466622</v>
      </c>
      <c r="DM9" s="5">
        <f t="shared" si="6"/>
        <v>0.35130661893000692</v>
      </c>
      <c r="DO9" s="9" t="s">
        <v>215</v>
      </c>
      <c r="DP9" s="9">
        <v>0.53372753981396548</v>
      </c>
      <c r="DQ9" s="9">
        <v>-0.31124669816526673</v>
      </c>
      <c r="DR9" s="9">
        <v>-0.20147788246975423</v>
      </c>
      <c r="DS9" s="9">
        <v>-0.10666361737676847</v>
      </c>
      <c r="DT9" s="9">
        <v>-0.43964962405074914</v>
      </c>
      <c r="DU9" s="9">
        <v>-0.24409496840672204</v>
      </c>
      <c r="DV9" s="9">
        <v>1</v>
      </c>
      <c r="DW9" s="9">
        <v>-0.59241937105930731</v>
      </c>
      <c r="DX9" s="9">
        <v>0.7011838049724729</v>
      </c>
      <c r="DY9" s="9">
        <v>0.20924388166743838</v>
      </c>
      <c r="DZ9" s="9">
        <v>-0.70859676753911038</v>
      </c>
      <c r="EA9" s="9">
        <v>0.73917527703535613</v>
      </c>
      <c r="EB9" s="9">
        <v>0.61973113158333448</v>
      </c>
      <c r="GR9" t="s">
        <v>8</v>
      </c>
      <c r="GS9">
        <v>-0.23999999999999994</v>
      </c>
      <c r="GT9">
        <v>-0.31999999999999995</v>
      </c>
      <c r="GU9">
        <v>0</v>
      </c>
      <c r="GV9">
        <v>-0.16</v>
      </c>
      <c r="GW9">
        <v>-0.23999999999999994</v>
      </c>
      <c r="GX9">
        <v>0.64000000000000024</v>
      </c>
      <c r="GY9">
        <v>0.64000000000000024</v>
      </c>
      <c r="GZ9">
        <f>VARP('burkina faso'!$Q$40:$Z$40)</f>
        <v>0.64</v>
      </c>
      <c r="HA9">
        <v>-0.16</v>
      </c>
      <c r="HB9">
        <v>0.16</v>
      </c>
      <c r="HC9">
        <v>0.16</v>
      </c>
      <c r="HD9">
        <v>0.32</v>
      </c>
    </row>
    <row r="10" spans="1:212" x14ac:dyDescent="0.25">
      <c r="A10">
        <v>1</v>
      </c>
      <c r="B10">
        <v>9</v>
      </c>
      <c r="C10" t="s">
        <v>110</v>
      </c>
      <c r="D10" s="12">
        <v>5346</v>
      </c>
      <c r="E10" s="12">
        <v>5500</v>
      </c>
      <c r="F10" s="12">
        <v>6000</v>
      </c>
      <c r="G10">
        <v>10201.916666666666</v>
      </c>
      <c r="H10" s="12">
        <v>3.5</v>
      </c>
      <c r="P10" t="s">
        <v>9</v>
      </c>
      <c r="Q10">
        <v>0.95115705839043485</v>
      </c>
      <c r="R10">
        <v>0.95077519438130687</v>
      </c>
      <c r="S10">
        <v>0.95002255300850091</v>
      </c>
      <c r="T10">
        <v>0.1052</v>
      </c>
      <c r="U10">
        <v>0.9506780120686148</v>
      </c>
      <c r="V10">
        <v>3.1264546159813812E-2</v>
      </c>
      <c r="W10">
        <v>4.0700862569295733E-2</v>
      </c>
      <c r="X10">
        <v>4.4554313556893092E-2</v>
      </c>
      <c r="Y10">
        <v>4.9967525330242409E-2</v>
      </c>
      <c r="Z10">
        <v>0.92524999999999991</v>
      </c>
      <c r="AA10">
        <f>AVERAGE($Q$10:$Z$10)</f>
        <v>0.49995700654651021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4.0521553237883598E-3</v>
      </c>
      <c r="CW10" s="5">
        <f>SUM($Q$25:$Z$25)</f>
        <v>0</v>
      </c>
      <c r="CX10" s="5">
        <v>3.6000000000000005</v>
      </c>
      <c r="CY10" s="5">
        <f>SUM($Q$41:$Z$41)</f>
        <v>-6</v>
      </c>
      <c r="CZ10" s="5">
        <v>0.24000000000000005</v>
      </c>
      <c r="DA10" s="5">
        <v>-2.950453969836115E-2</v>
      </c>
      <c r="DB10" s="5">
        <v>19.913478086974344</v>
      </c>
      <c r="DC10" s="5">
        <v>0.31645043271825823</v>
      </c>
      <c r="DD10" s="5">
        <f t="shared" si="0"/>
        <v>0.21666666666666667</v>
      </c>
      <c r="DE10" s="5">
        <f t="shared" si="1"/>
        <v>0.21666666666666673</v>
      </c>
      <c r="DF10" s="5">
        <v>5.2060010355316176E-6</v>
      </c>
      <c r="DG10" s="5">
        <v>3.023795032418346</v>
      </c>
      <c r="DH10" s="5">
        <f t="shared" si="2"/>
        <v>4</v>
      </c>
      <c r="DI10" s="5">
        <f t="shared" si="3"/>
        <v>4</v>
      </c>
      <c r="DJ10" s="5">
        <v>8</v>
      </c>
      <c r="DK10" s="5">
        <f t="shared" si="4"/>
        <v>0</v>
      </c>
      <c r="DL10" s="5">
        <f t="shared" si="5"/>
        <v>0.49995700654651021</v>
      </c>
      <c r="DM10" s="5">
        <f t="shared" si="6"/>
        <v>0.47018969515711012</v>
      </c>
      <c r="DO10" s="9" t="s">
        <v>45</v>
      </c>
      <c r="DP10" s="9">
        <v>-0.20568506146949378</v>
      </c>
      <c r="DQ10" s="9">
        <v>0.56835753600612893</v>
      </c>
      <c r="DR10" s="9">
        <v>-0.23256090097079932</v>
      </c>
      <c r="DS10" s="9">
        <v>0.44398001520405</v>
      </c>
      <c r="DT10" s="9">
        <v>7.6621860261162814E-2</v>
      </c>
      <c r="DU10" s="9">
        <v>-0.35636554139780069</v>
      </c>
      <c r="DV10" s="9">
        <v>-0.59241937105930731</v>
      </c>
      <c r="DW10" s="9">
        <v>1</v>
      </c>
      <c r="DX10" s="9">
        <v>-0.59633780416087012</v>
      </c>
      <c r="DY10" s="9">
        <v>0.33586970782514397</v>
      </c>
      <c r="DZ10" s="9">
        <v>0.78089518970044725</v>
      </c>
      <c r="EA10" s="9">
        <v>-0.80150130071697101</v>
      </c>
      <c r="EB10" s="9">
        <v>-0.57118071341818566</v>
      </c>
      <c r="GR10" t="s">
        <v>9</v>
      </c>
      <c r="GS10">
        <v>-0.24</v>
      </c>
      <c r="GT10">
        <v>0.08</v>
      </c>
      <c r="GU10">
        <v>0</v>
      </c>
      <c r="GV10">
        <v>0.24000000000000005</v>
      </c>
      <c r="GW10">
        <v>0.15999999999999998</v>
      </c>
      <c r="GX10">
        <v>-0.16</v>
      </c>
      <c r="GY10">
        <v>-0.16</v>
      </c>
      <c r="GZ10">
        <v>-0.16</v>
      </c>
      <c r="HA10">
        <f>VARP('burkina faso'!$Q$41:$Z$41)</f>
        <v>0.64</v>
      </c>
      <c r="HB10">
        <v>0.15999999999999998</v>
      </c>
      <c r="HC10">
        <v>-0.24</v>
      </c>
      <c r="HD10">
        <v>-8.0000000000000029E-2</v>
      </c>
    </row>
    <row r="11" spans="1:212" x14ac:dyDescent="0.25">
      <c r="A11">
        <v>1</v>
      </c>
      <c r="B11">
        <v>10</v>
      </c>
      <c r="C11" t="s">
        <v>111</v>
      </c>
      <c r="D11" s="12">
        <v>0.3</v>
      </c>
      <c r="E11" s="12">
        <v>0.34</v>
      </c>
      <c r="F11" s="12">
        <v>0.4</v>
      </c>
      <c r="G11">
        <v>0.18166666666666667</v>
      </c>
      <c r="H11" s="12">
        <v>0.28899999999999998</v>
      </c>
      <c r="P11" t="s">
        <v>10</v>
      </c>
      <c r="Q11">
        <v>0.95106865047581546</v>
      </c>
      <c r="R11">
        <v>0.95082695590845345</v>
      </c>
      <c r="S11">
        <v>1.699951599290123E-2</v>
      </c>
      <c r="T11">
        <v>0.9512234914880433</v>
      </c>
      <c r="U11">
        <v>0.77</v>
      </c>
      <c r="V11">
        <v>0.36499999999999999</v>
      </c>
      <c r="W11">
        <v>0.95006612196585216</v>
      </c>
      <c r="X11">
        <v>3.8969666583103538E-2</v>
      </c>
      <c r="Y11">
        <v>4.8560372118316535E-2</v>
      </c>
      <c r="Z11">
        <v>0.85099999999999998</v>
      </c>
      <c r="AA11">
        <f>AVERAGE($Q$11:$Z$11)</f>
        <v>0.58937147745324858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SUM($Q$26:$Z$26)</f>
        <v>2</v>
      </c>
      <c r="CX11" s="5">
        <v>4.16</v>
      </c>
      <c r="CY11" s="5">
        <f>SUM($Q$42:$Z$42)</f>
        <v>-4</v>
      </c>
      <c r="CZ11" s="5">
        <v>1.7600000000000002</v>
      </c>
      <c r="DA11" s="5">
        <v>-0.10214763184212849</v>
      </c>
      <c r="DB11" s="5">
        <v>41.398856675373295</v>
      </c>
      <c r="DC11" s="5">
        <v>0.28789460928709437</v>
      </c>
      <c r="DD11" s="5">
        <f t="shared" si="0"/>
        <v>0.25</v>
      </c>
      <c r="DE11" s="5">
        <f t="shared" si="1"/>
        <v>0.21666666666666667</v>
      </c>
      <c r="DF11" s="5">
        <v>9.8731053718084221E-5</v>
      </c>
      <c r="DG11" s="5">
        <v>4.1839187599684058</v>
      </c>
      <c r="DH11" s="5">
        <f t="shared" si="2"/>
        <v>3</v>
      </c>
      <c r="DI11" s="5">
        <f t="shared" si="3"/>
        <v>4</v>
      </c>
      <c r="DJ11" s="5">
        <v>7</v>
      </c>
      <c r="DK11" s="5">
        <f t="shared" si="4"/>
        <v>9.9999999999999978E-2</v>
      </c>
      <c r="DL11" s="5">
        <f t="shared" si="5"/>
        <v>0.58937147745324858</v>
      </c>
      <c r="DM11" s="5">
        <f t="shared" si="6"/>
        <v>0.42123622149699275</v>
      </c>
      <c r="DO11" s="9" t="s">
        <v>46</v>
      </c>
      <c r="DP11" s="9">
        <v>-2.0505155871585464E-2</v>
      </c>
      <c r="DQ11" s="9">
        <v>-0.4012571291692355</v>
      </c>
      <c r="DR11" s="9">
        <v>0.2234182375010749</v>
      </c>
      <c r="DS11" s="9">
        <v>0.33422317444145133</v>
      </c>
      <c r="DT11" s="9">
        <v>-8.3230667828082652E-2</v>
      </c>
      <c r="DU11" s="9">
        <v>-0.33996115857283749</v>
      </c>
      <c r="DV11" s="9">
        <v>0.7011838049724729</v>
      </c>
      <c r="DW11" s="9">
        <v>-0.59633780416087012</v>
      </c>
      <c r="DX11" s="9">
        <v>1</v>
      </c>
      <c r="DY11" s="9">
        <v>0.55580975623486317</v>
      </c>
      <c r="DZ11" s="9">
        <v>-0.79802387512101292</v>
      </c>
      <c r="EA11" s="9">
        <v>0.90466202502105586</v>
      </c>
      <c r="EB11" s="9">
        <v>0.92714872585233921</v>
      </c>
      <c r="GR11" t="s">
        <v>10</v>
      </c>
      <c r="GS11">
        <v>-0.36</v>
      </c>
      <c r="GT11">
        <v>-7.999999999999996E-2</v>
      </c>
      <c r="GU11">
        <v>0</v>
      </c>
      <c r="GV11">
        <v>0.55999999999999994</v>
      </c>
      <c r="GW11">
        <v>3.9999999999999966E-2</v>
      </c>
      <c r="GX11">
        <v>0.16</v>
      </c>
      <c r="GY11">
        <v>0.16</v>
      </c>
      <c r="GZ11">
        <v>0.16</v>
      </c>
      <c r="HA11">
        <v>0.15999999999999998</v>
      </c>
      <c r="HB11">
        <f>VARP('burkina faso'!$Q$42:$Z$42)</f>
        <v>0.84</v>
      </c>
      <c r="HC11">
        <v>3.999999999999998E-2</v>
      </c>
      <c r="HD11">
        <v>7.9999999999999988E-2</v>
      </c>
    </row>
    <row r="12" spans="1:212" x14ac:dyDescent="0.25">
      <c r="A12">
        <v>2</v>
      </c>
      <c r="B12">
        <v>1</v>
      </c>
      <c r="C12" t="s">
        <v>102</v>
      </c>
      <c r="D12" s="12">
        <v>20000</v>
      </c>
      <c r="E12" s="12">
        <v>24000</v>
      </c>
      <c r="F12" s="12">
        <v>30000</v>
      </c>
      <c r="P12" t="s">
        <v>11</v>
      </c>
      <c r="Q12">
        <v>1.068195846192343E-2</v>
      </c>
      <c r="R12">
        <v>5.2456250000000003E-2</v>
      </c>
      <c r="S12">
        <v>0.95008109572506949</v>
      </c>
      <c r="T12">
        <v>0.95131141778458272</v>
      </c>
      <c r="U12">
        <v>0.29749999999999999</v>
      </c>
      <c r="V12">
        <v>4.2917997870074553E-2</v>
      </c>
      <c r="W12">
        <v>7.0700000000000013E-2</v>
      </c>
      <c r="X12">
        <v>3.8969666583103538E-2</v>
      </c>
      <c r="Y12">
        <v>4.8560372118316535E-2</v>
      </c>
      <c r="Z12">
        <v>0.97077927789260732</v>
      </c>
      <c r="AA12">
        <f>AVERAGE($Q$12:$Z$12)</f>
        <v>0.34339580364356775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5.0534149908272374E-2</v>
      </c>
      <c r="CW12" s="5">
        <f>SUM($Q$27:$Z$27)</f>
        <v>-4</v>
      </c>
      <c r="CX12" s="5">
        <v>3.68</v>
      </c>
      <c r="CY12" s="5">
        <f>SUM($Q$43:$Z$43)</f>
        <v>-4</v>
      </c>
      <c r="CZ12" s="5">
        <v>0.96</v>
      </c>
      <c r="DB12" s="5">
        <v>74.627322480032987</v>
      </c>
      <c r="DC12" s="5">
        <v>0.40520863354266301</v>
      </c>
      <c r="DD12" s="5">
        <f t="shared" si="0"/>
        <v>0.18333333333333332</v>
      </c>
      <c r="DE12" s="5">
        <f t="shared" si="1"/>
        <v>0.31666666666666665</v>
      </c>
      <c r="DF12" s="5">
        <v>1.5791578679120076E-5</v>
      </c>
      <c r="DG12" s="5">
        <v>2.6532803127750446</v>
      </c>
      <c r="DH12" s="5">
        <f t="shared" si="2"/>
        <v>4</v>
      </c>
      <c r="DI12" s="5">
        <f t="shared" si="3"/>
        <v>3</v>
      </c>
      <c r="DJ12" s="5">
        <v>7</v>
      </c>
      <c r="DK12" s="5">
        <f t="shared" si="4"/>
        <v>0.19999999999999996</v>
      </c>
      <c r="DL12" s="5">
        <f t="shared" si="5"/>
        <v>0.34339580364356775</v>
      </c>
      <c r="DM12" s="5">
        <f t="shared" si="6"/>
        <v>0.43114090638711461</v>
      </c>
      <c r="DO12" s="9" t="s">
        <v>47</v>
      </c>
      <c r="DP12" s="9">
        <v>-0.35156645724596491</v>
      </c>
      <c r="DQ12" s="9">
        <v>0.11776453243122795</v>
      </c>
      <c r="DR12" s="9">
        <v>2.1313966080217038E-2</v>
      </c>
      <c r="DS12" s="9">
        <v>0.85195443614510058</v>
      </c>
      <c r="DT12" s="9">
        <v>-1.8311415140396824E-2</v>
      </c>
      <c r="DU12" s="9">
        <v>-0.76795385275349559</v>
      </c>
      <c r="DV12" s="9">
        <v>0.20924388166743838</v>
      </c>
      <c r="DW12" s="9">
        <v>0.33586970782514397</v>
      </c>
      <c r="DX12" s="9">
        <v>0.55580975623486317</v>
      </c>
      <c r="DY12" s="9">
        <v>1</v>
      </c>
      <c r="DZ12" s="9">
        <v>-0.12768847961381211</v>
      </c>
      <c r="EA12" s="9">
        <v>0.23147548877192806</v>
      </c>
      <c r="EB12" s="9">
        <v>0.49638044804899245</v>
      </c>
      <c r="GR12" t="s">
        <v>11</v>
      </c>
      <c r="GS12">
        <v>0.43999999999999995</v>
      </c>
      <c r="GT12">
        <v>-7.9999999999999988E-2</v>
      </c>
      <c r="GU12">
        <v>0</v>
      </c>
      <c r="GV12">
        <v>-0.24</v>
      </c>
      <c r="GW12">
        <v>-0.36</v>
      </c>
      <c r="GX12">
        <v>0.16</v>
      </c>
      <c r="GY12">
        <v>0.16</v>
      </c>
      <c r="GZ12">
        <v>0.16</v>
      </c>
      <c r="HA12">
        <v>-0.24</v>
      </c>
      <c r="HB12">
        <v>3.999999999999998E-2</v>
      </c>
      <c r="HC12">
        <f>VARP('burkina faso'!$Q$43:$Z$43)</f>
        <v>0.84</v>
      </c>
      <c r="HD12">
        <v>7.9999999999999988E-2</v>
      </c>
    </row>
    <row r="13" spans="1:212" ht="15.75" thickBot="1" x14ac:dyDescent="0.3">
      <c r="A13">
        <v>2</v>
      </c>
      <c r="B13">
        <v>2</v>
      </c>
      <c r="C13" t="s">
        <v>103</v>
      </c>
      <c r="D13" s="12">
        <v>10000</v>
      </c>
      <c r="E13" s="12">
        <v>12000</v>
      </c>
      <c r="F13" s="12">
        <v>15000</v>
      </c>
      <c r="P13" t="s">
        <v>12</v>
      </c>
      <c r="Q13">
        <v>0.41424477611940297</v>
      </c>
      <c r="R13">
        <v>0.47177272727272729</v>
      </c>
      <c r="S13">
        <v>0.29190751445086704</v>
      </c>
      <c r="T13">
        <v>0.9512234914880433</v>
      </c>
      <c r="U13">
        <v>0.53</v>
      </c>
      <c r="V13">
        <v>4.8033373063170445E-2</v>
      </c>
      <c r="W13">
        <v>4.5226499432917469E-2</v>
      </c>
      <c r="X13">
        <v>0.1</v>
      </c>
      <c r="Y13">
        <v>4.9522173146625999E-2</v>
      </c>
      <c r="Z13">
        <v>0.7669999999999999</v>
      </c>
      <c r="AA13">
        <f>AVERAGE($Q$13:$Z$13)</f>
        <v>0.36689305549737544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SUM($Q$28:$Z$28)</f>
        <v>-4</v>
      </c>
      <c r="CX13" s="5">
        <v>4.8800000000000008</v>
      </c>
      <c r="CY13" s="5">
        <f>SUM($Q$44:$Z$44)</f>
        <v>2</v>
      </c>
      <c r="CZ13" s="5">
        <v>2.72</v>
      </c>
      <c r="DB13" s="5">
        <v>36.429620698565195</v>
      </c>
      <c r="DC13" s="5">
        <v>0.56704306767233681</v>
      </c>
      <c r="DD13" s="5">
        <f t="shared" si="0"/>
        <v>5.0000000000000031E-2</v>
      </c>
      <c r="DE13" s="5">
        <f t="shared" si="1"/>
        <v>0.4166666666666668</v>
      </c>
      <c r="DF13" s="5">
        <v>4.7038146300717468E-2</v>
      </c>
      <c r="DG13" s="5">
        <v>2.4688147726261489</v>
      </c>
      <c r="DH13" s="5">
        <f t="shared" si="2"/>
        <v>3</v>
      </c>
      <c r="DI13" s="5">
        <f t="shared" si="3"/>
        <v>1</v>
      </c>
      <c r="DJ13" s="5">
        <v>4</v>
      </c>
      <c r="DK13" s="5">
        <f t="shared" si="4"/>
        <v>0.19999999999999996</v>
      </c>
      <c r="DL13" s="5">
        <f t="shared" si="5"/>
        <v>0.36689305549737544</v>
      </c>
      <c r="DM13" s="5">
        <f t="shared" si="6"/>
        <v>0.32043257456515656</v>
      </c>
      <c r="DO13" s="9" t="s">
        <v>48</v>
      </c>
      <c r="DP13" s="9">
        <v>-0.18470370585798868</v>
      </c>
      <c r="DQ13" s="9">
        <v>0.49821160451513441</v>
      </c>
      <c r="DR13" s="9">
        <v>2.9950826197396713E-2</v>
      </c>
      <c r="DS13" s="9">
        <v>0.16878906254277698</v>
      </c>
      <c r="DT13" s="9">
        <v>0.33162856696420945</v>
      </c>
      <c r="DU13" s="9">
        <v>0.10014476137687092</v>
      </c>
      <c r="DV13" s="9">
        <v>-0.70859676753911038</v>
      </c>
      <c r="DW13" s="9">
        <v>0.78089518970044725</v>
      </c>
      <c r="DX13" s="9">
        <v>-0.79802387512101292</v>
      </c>
      <c r="DY13" s="9">
        <v>-0.12768847961381211</v>
      </c>
      <c r="DZ13" s="9">
        <v>1</v>
      </c>
      <c r="EA13" s="9">
        <v>-0.87409895286396655</v>
      </c>
      <c r="EB13" s="9">
        <v>-0.85223957390097049</v>
      </c>
      <c r="GR13" s="54" t="s">
        <v>12</v>
      </c>
      <c r="GS13" s="54">
        <v>7.9999999999999988E-2</v>
      </c>
      <c r="GT13" s="54">
        <v>0.23999999999999994</v>
      </c>
      <c r="GU13" s="54">
        <v>0</v>
      </c>
      <c r="GV13" s="54">
        <v>-8.0000000000000029E-2</v>
      </c>
      <c r="GW13" s="54">
        <v>0.48</v>
      </c>
      <c r="GX13" s="54">
        <v>0.32</v>
      </c>
      <c r="GY13" s="54">
        <v>0.32</v>
      </c>
      <c r="GZ13" s="54">
        <v>0.32</v>
      </c>
      <c r="HA13" s="54">
        <v>-8.0000000000000029E-2</v>
      </c>
      <c r="HB13" s="54">
        <v>7.9999999999999988E-2</v>
      </c>
      <c r="HC13" s="54">
        <v>7.9999999999999988E-2</v>
      </c>
      <c r="HD13" s="54">
        <f>VARP('burkina faso'!$Q$44:$Z$44)</f>
        <v>0.96</v>
      </c>
    </row>
    <row r="14" spans="1:212" x14ac:dyDescent="0.25">
      <c r="A14">
        <v>2</v>
      </c>
      <c r="B14">
        <v>3</v>
      </c>
      <c r="C14" t="s">
        <v>104</v>
      </c>
      <c r="D14" s="12">
        <v>24000</v>
      </c>
      <c r="E14" s="12">
        <v>30000</v>
      </c>
      <c r="F14" s="12">
        <v>40000</v>
      </c>
      <c r="P14" t="s">
        <v>79</v>
      </c>
      <c r="Q14">
        <f>AVERAGE($Q$2:$Q$13)</f>
        <v>0.46472813464432239</v>
      </c>
      <c r="R14">
        <f>AVERAGE($R$2:$R$13)</f>
        <v>0.47870244204397089</v>
      </c>
      <c r="S14">
        <f>AVERAGE($S$2:$S$13)</f>
        <v>0.42534227148135401</v>
      </c>
      <c r="T14">
        <f>AVERAGE($T$2:$T$13)</f>
        <v>0.72514339986803311</v>
      </c>
      <c r="U14">
        <f>AVERAGE($U$2:$U$13)</f>
        <v>0.5811816863200826</v>
      </c>
      <c r="V14">
        <f>AVERAGE($V$2:$V$13)</f>
        <v>9.0541993400640952E-2</v>
      </c>
      <c r="W14">
        <f>AVERAGE($W$2:$W$13)</f>
        <v>0.15578574715762764</v>
      </c>
      <c r="X14">
        <f>AVERAGE($X$2:$X$13)</f>
        <v>0.17170700141517406</v>
      </c>
      <c r="Y14">
        <f>AVERAGE($Y$2:$Y$13)</f>
        <v>0.11864175718894981</v>
      </c>
      <c r="Z14">
        <f>AVERAGE($Z$2:$Z$13)</f>
        <v>0.74444217836138638</v>
      </c>
      <c r="AA14">
        <f>AVERAGE($AA$2:$AA$13)</f>
        <v>0.39562166118815423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0.3277543837688332</v>
      </c>
      <c r="DO14" s="9" t="s">
        <v>221</v>
      </c>
      <c r="DP14" s="9">
        <v>-3.0157410556747102E-2</v>
      </c>
      <c r="DQ14" s="9">
        <v>-0.54573853591677235</v>
      </c>
      <c r="DR14" s="9">
        <v>0.26364285375513341</v>
      </c>
      <c r="DS14" s="9">
        <v>6.8860146822169829E-2</v>
      </c>
      <c r="DT14" s="9">
        <v>-6.2536419000876295E-2</v>
      </c>
      <c r="DU14" s="9">
        <v>-5.7863144727867612E-2</v>
      </c>
      <c r="DV14" s="9">
        <v>0.73917527703535613</v>
      </c>
      <c r="DW14" s="9">
        <v>-0.80150130071697101</v>
      </c>
      <c r="DX14" s="9">
        <v>0.90466202502105586</v>
      </c>
      <c r="DY14" s="9">
        <v>0.23147548877192806</v>
      </c>
      <c r="DZ14" s="9">
        <v>-0.87409895286396655</v>
      </c>
      <c r="EA14" s="9">
        <v>1</v>
      </c>
      <c r="EB14" s="9">
        <v>0.81746962483778207</v>
      </c>
      <c r="GR14" t="s">
        <v>200</v>
      </c>
      <c r="GS14">
        <f t="array" ref="GS14">SUM(GS$2:GS$13)</f>
        <v>0.16000000000000028</v>
      </c>
      <c r="GT14">
        <f t="array" ref="GT14">SUM(GT$2:GT$13)</f>
        <v>0.88000000000000056</v>
      </c>
      <c r="GU14">
        <f t="array" ref="GU14">SUM(GU$2:GU$13)</f>
        <v>0</v>
      </c>
      <c r="GV14">
        <f t="array" ref="GV14">SUM(GV$2:GV$13)</f>
        <v>0.6399999999999999</v>
      </c>
      <c r="GW14">
        <f t="array" ref="GW14">SUM(GW$2:GW$13)</f>
        <v>0.95999999999999974</v>
      </c>
      <c r="GX14">
        <f t="array" ref="GX14">SUM(GX$2:GX$13)</f>
        <v>1.4400000000000008</v>
      </c>
      <c r="GY14">
        <f t="array" ref="GY14">SUM(GY$2:GY$13)</f>
        <v>1.4400000000000008</v>
      </c>
      <c r="GZ14">
        <f t="array" ref="GZ14">SUM(GZ$2:GZ$13)</f>
        <v>1.4400000000000008</v>
      </c>
      <c r="HA14">
        <f t="array" ref="HA14">SUM(HA$2:HA$13)</f>
        <v>0.24000000000000005</v>
      </c>
      <c r="HB14">
        <f t="array" ref="HB14">SUM(HB$2:HB$13)</f>
        <v>1.7600000000000002</v>
      </c>
      <c r="HC14">
        <f t="array" ref="HC14">SUM(HC$2:HC$13)</f>
        <v>0.96</v>
      </c>
      <c r="HD14">
        <f t="array" ref="HD14">SUM(HD$2:HD$13)</f>
        <v>2.72</v>
      </c>
    </row>
    <row r="15" spans="1:212" ht="15.75" thickBot="1" x14ac:dyDescent="0.3">
      <c r="A15">
        <v>2</v>
      </c>
      <c r="B15">
        <v>4</v>
      </c>
      <c r="C15" t="s">
        <v>105</v>
      </c>
      <c r="D15" s="12">
        <v>70</v>
      </c>
      <c r="E15" s="12">
        <v>100</v>
      </c>
      <c r="F15" s="12">
        <v>150</v>
      </c>
      <c r="AX15" s="9"/>
      <c r="CV15" s="86" t="s">
        <v>212</v>
      </c>
      <c r="DO15" s="51" t="s">
        <v>49</v>
      </c>
      <c r="DP15" s="51">
        <v>6.6211015457808567E-2</v>
      </c>
      <c r="DQ15" s="51">
        <v>-0.49604796834441872</v>
      </c>
      <c r="DR15" s="51">
        <v>3.4174894835125508E-2</v>
      </c>
      <c r="DS15" s="51">
        <v>0.17840527097260192</v>
      </c>
      <c r="DT15" s="51">
        <v>-0.23191319616667774</v>
      </c>
      <c r="DU15" s="51">
        <v>-0.45251823455643886</v>
      </c>
      <c r="DV15" s="51">
        <v>0.61973113158333448</v>
      </c>
      <c r="DW15" s="51">
        <v>-0.57118071341818566</v>
      </c>
      <c r="DX15" s="51">
        <v>0.92714872585233921</v>
      </c>
      <c r="DY15" s="51">
        <v>0.49638044804899245</v>
      </c>
      <c r="DZ15" s="51">
        <v>-0.85223957390097049</v>
      </c>
      <c r="EA15" s="51">
        <v>0.81746962483778207</v>
      </c>
      <c r="EB15" s="51">
        <v>1</v>
      </c>
      <c r="GS15">
        <v>0.16000000000000028</v>
      </c>
      <c r="GT15">
        <v>0.88000000000000056</v>
      </c>
      <c r="GU15">
        <v>0</v>
      </c>
      <c r="GV15">
        <v>0.6399999999999999</v>
      </c>
      <c r="GW15">
        <v>0.95999999999999974</v>
      </c>
      <c r="GX15">
        <v>1.4400000000000008</v>
      </c>
      <c r="GY15">
        <v>1.4400000000000008</v>
      </c>
      <c r="GZ15">
        <v>1.4400000000000008</v>
      </c>
      <c r="HA15">
        <v>0.24000000000000005</v>
      </c>
      <c r="HB15">
        <v>1.7600000000000002</v>
      </c>
      <c r="HC15">
        <v>0.96</v>
      </c>
      <c r="HD15">
        <v>2.72</v>
      </c>
    </row>
    <row r="16" spans="1:212" x14ac:dyDescent="0.25">
      <c r="A16">
        <v>2</v>
      </c>
      <c r="B16">
        <v>5</v>
      </c>
      <c r="C16" t="s">
        <v>106</v>
      </c>
      <c r="D16" s="12">
        <v>5.0000000000000001E-3</v>
      </c>
      <c r="E16" s="12">
        <v>0.01</v>
      </c>
      <c r="F16" s="12">
        <v>0.05</v>
      </c>
      <c r="P16" t="s">
        <v>132</v>
      </c>
      <c r="Q16" t="s">
        <v>81</v>
      </c>
      <c r="R16" t="s">
        <v>82</v>
      </c>
      <c r="S16" t="s">
        <v>83</v>
      </c>
      <c r="T16" t="s">
        <v>84</v>
      </c>
      <c r="U16" t="s">
        <v>85</v>
      </c>
      <c r="V16" t="s">
        <v>86</v>
      </c>
      <c r="W16" t="s">
        <v>87</v>
      </c>
      <c r="X16" t="s">
        <v>88</v>
      </c>
      <c r="Y16" t="s">
        <v>89</v>
      </c>
      <c r="Z16" t="s">
        <v>90</v>
      </c>
      <c r="AA16" t="s">
        <v>80</v>
      </c>
      <c r="AB16" t="s">
        <v>222</v>
      </c>
      <c r="AC16" t="s">
        <v>222</v>
      </c>
      <c r="AD16" t="s">
        <v>42</v>
      </c>
      <c r="AX16" s="9"/>
      <c r="CV16" s="86">
        <f>AVERAGE(DD:DD)</f>
        <v>0.22222222222222224</v>
      </c>
    </row>
    <row r="17" spans="1:100" x14ac:dyDescent="0.25">
      <c r="A17">
        <v>2</v>
      </c>
      <c r="B17">
        <v>6</v>
      </c>
      <c r="C17" t="s">
        <v>107</v>
      </c>
      <c r="D17" s="12">
        <v>200</v>
      </c>
      <c r="E17" s="12">
        <v>500</v>
      </c>
      <c r="F17" s="12">
        <v>2000</v>
      </c>
      <c r="P17" t="s">
        <v>1</v>
      </c>
      <c r="Q17">
        <v>-1</v>
      </c>
      <c r="R17">
        <v>-1</v>
      </c>
      <c r="S17">
        <v>-1</v>
      </c>
      <c r="T17">
        <v>1</v>
      </c>
      <c r="U17">
        <v>1</v>
      </c>
      <c r="V17">
        <v>-1</v>
      </c>
      <c r="W17">
        <v>1</v>
      </c>
      <c r="X17">
        <v>1</v>
      </c>
      <c r="Y17">
        <v>-1</v>
      </c>
      <c r="Z17">
        <v>-1</v>
      </c>
      <c r="AA17">
        <f>AVERAGE($Q$17:$Z$17)</f>
        <v>-0.2</v>
      </c>
      <c r="AB17" t="s">
        <v>52</v>
      </c>
      <c r="AC17">
        <f>VARP($Q$29:$Z$29)</f>
        <v>0.27333333333333332</v>
      </c>
      <c r="AD17">
        <v>0.28907168037602815</v>
      </c>
      <c r="AX17" s="9"/>
      <c r="CV17" s="86" t="s">
        <v>213</v>
      </c>
    </row>
    <row r="18" spans="1:100" x14ac:dyDescent="0.25">
      <c r="A18">
        <v>2</v>
      </c>
      <c r="B18">
        <v>7</v>
      </c>
      <c r="C18" t="s">
        <v>108</v>
      </c>
      <c r="D18" s="12">
        <v>200</v>
      </c>
      <c r="E18" s="12">
        <v>1000</v>
      </c>
      <c r="F18" s="12">
        <v>10000</v>
      </c>
      <c r="P18" t="s">
        <v>2</v>
      </c>
      <c r="Q18">
        <v>1</v>
      </c>
      <c r="R18">
        <v>-1</v>
      </c>
      <c r="S18">
        <v>-1</v>
      </c>
      <c r="T18">
        <v>1</v>
      </c>
      <c r="U18">
        <v>1</v>
      </c>
      <c r="V18">
        <v>-1</v>
      </c>
      <c r="W18">
        <v>-1</v>
      </c>
      <c r="X18">
        <v>-1</v>
      </c>
      <c r="Y18">
        <v>1</v>
      </c>
      <c r="Z18">
        <v>-1</v>
      </c>
      <c r="AA18">
        <f>AVERAGE($Q$18:$Z$18)</f>
        <v>-0.2</v>
      </c>
      <c r="AB18" t="s">
        <v>54</v>
      </c>
      <c r="AC18">
        <f>VARP($AA$17:$AA$28)</f>
        <v>9.2222222222222261E-2</v>
      </c>
      <c r="AD18">
        <v>9.7532314923619315E-2</v>
      </c>
      <c r="AX18" s="9"/>
      <c r="CV18" s="86">
        <f>AVERAGE(DE:DE)</f>
        <v>0.24444444444444446</v>
      </c>
    </row>
    <row r="19" spans="1:100" x14ac:dyDescent="0.25">
      <c r="A19">
        <v>2</v>
      </c>
      <c r="B19">
        <v>8</v>
      </c>
      <c r="C19" t="s">
        <v>109</v>
      </c>
      <c r="D19" s="12">
        <v>15</v>
      </c>
      <c r="E19" s="12">
        <v>20</v>
      </c>
      <c r="F19" s="12">
        <v>30</v>
      </c>
      <c r="P19" t="s">
        <v>3</v>
      </c>
      <c r="Q19">
        <v>1</v>
      </c>
      <c r="R19">
        <v>1</v>
      </c>
      <c r="S19">
        <v>1</v>
      </c>
      <c r="T19">
        <v>1</v>
      </c>
      <c r="U19">
        <v>1</v>
      </c>
      <c r="V19">
        <v>-1</v>
      </c>
      <c r="W19">
        <v>-1</v>
      </c>
      <c r="X19">
        <v>-1</v>
      </c>
      <c r="Y19">
        <v>-1</v>
      </c>
      <c r="Z19">
        <v>1</v>
      </c>
      <c r="AA19">
        <f>AVERAGE($Q$19:$Z$19)</f>
        <v>0.2</v>
      </c>
      <c r="AB19" t="s">
        <v>57</v>
      </c>
      <c r="AC19">
        <f>VARP($Q$17:$Z$28)</f>
        <v>0.94555555555555559</v>
      </c>
      <c r="AD19">
        <f>VARP($Q$17:$AA$28)</f>
        <v>0.86797979797979807</v>
      </c>
      <c r="AX19" s="9"/>
      <c r="CV19" s="86" t="s">
        <v>370</v>
      </c>
    </row>
    <row r="20" spans="1:100" x14ac:dyDescent="0.25">
      <c r="A20">
        <v>2</v>
      </c>
      <c r="B20">
        <v>9</v>
      </c>
      <c r="C20" t="s">
        <v>110</v>
      </c>
      <c r="D20" s="12">
        <v>2</v>
      </c>
      <c r="E20" s="12">
        <v>3</v>
      </c>
      <c r="F20" s="12">
        <v>3.5</v>
      </c>
      <c r="P20" t="s">
        <v>4</v>
      </c>
      <c r="Q20">
        <v>-1</v>
      </c>
      <c r="R20">
        <v>-1</v>
      </c>
      <c r="S20">
        <v>-1</v>
      </c>
      <c r="T20">
        <v>1</v>
      </c>
      <c r="U20">
        <v>-1</v>
      </c>
      <c r="V20">
        <v>-1</v>
      </c>
      <c r="W20">
        <v>-1</v>
      </c>
      <c r="X20">
        <v>-1</v>
      </c>
      <c r="Y20">
        <v>-1</v>
      </c>
      <c r="Z20">
        <v>1</v>
      </c>
      <c r="AA20">
        <f>AVERAGE($Q$20:$Z$20)</f>
        <v>-0.6</v>
      </c>
      <c r="AB20" t="s">
        <v>76</v>
      </c>
      <c r="AC20">
        <f>AVERAGE($Q$17:$Z$28)</f>
        <v>-0.23333333333333334</v>
      </c>
      <c r="AD20">
        <f>AVERAGE($Q$17:$AA$28)</f>
        <v>-0.23333333333333334</v>
      </c>
      <c r="AX20" s="9"/>
      <c r="CV20" s="86">
        <v>0.21777777777777788</v>
      </c>
    </row>
    <row r="21" spans="1:100" x14ac:dyDescent="0.25">
      <c r="A21">
        <v>2</v>
      </c>
      <c r="B21">
        <v>10</v>
      </c>
      <c r="C21" t="s">
        <v>111</v>
      </c>
      <c r="D21" s="12">
        <v>0.25</v>
      </c>
      <c r="E21" s="12">
        <v>0.3</v>
      </c>
      <c r="F21" s="12">
        <v>0.35</v>
      </c>
      <c r="P21" t="s">
        <v>5</v>
      </c>
      <c r="Q21">
        <v>-1</v>
      </c>
      <c r="R21">
        <v>1</v>
      </c>
      <c r="S21">
        <v>-1</v>
      </c>
      <c r="T21">
        <v>1</v>
      </c>
      <c r="U21">
        <v>-1</v>
      </c>
      <c r="V21">
        <v>-1</v>
      </c>
      <c r="W21">
        <v>-1</v>
      </c>
      <c r="X21">
        <v>1</v>
      </c>
      <c r="Y21">
        <v>-1</v>
      </c>
      <c r="Z21">
        <v>-1</v>
      </c>
      <c r="AA21">
        <f>AVERAGE($Q$21:$Z$21)</f>
        <v>-0.4</v>
      </c>
      <c r="AB21" t="s">
        <v>216</v>
      </c>
      <c r="AC21">
        <f>AC20*120</f>
        <v>-28</v>
      </c>
      <c r="AD21">
        <f>AD20*132</f>
        <v>-30.8</v>
      </c>
      <c r="AX21" s="9"/>
      <c r="CV21" s="86" t="s">
        <v>371</v>
      </c>
    </row>
    <row r="22" spans="1:100" x14ac:dyDescent="0.25">
      <c r="A22">
        <v>3</v>
      </c>
      <c r="B22">
        <v>1</v>
      </c>
      <c r="C22" t="s">
        <v>102</v>
      </c>
      <c r="D22" s="12">
        <v>7000</v>
      </c>
      <c r="E22" s="12">
        <v>11000</v>
      </c>
      <c r="F22" s="12">
        <v>15000</v>
      </c>
      <c r="P22" t="s">
        <v>6</v>
      </c>
      <c r="Q22">
        <v>-1</v>
      </c>
      <c r="R22">
        <v>-1</v>
      </c>
      <c r="S22">
        <v>1</v>
      </c>
      <c r="T22">
        <v>-1</v>
      </c>
      <c r="U22">
        <v>-1</v>
      </c>
      <c r="V22">
        <v>-1</v>
      </c>
      <c r="W22">
        <v>-1</v>
      </c>
      <c r="X22">
        <v>-1</v>
      </c>
      <c r="Y22">
        <v>-1</v>
      </c>
      <c r="Z22">
        <v>1</v>
      </c>
      <c r="AA22">
        <f>AVERAGE($Q$22:$Z$22)</f>
        <v>-0.6</v>
      </c>
      <c r="AB22" t="s">
        <v>220</v>
      </c>
      <c r="AC22">
        <f>(AC20+1)/2</f>
        <v>0.3833333333333333</v>
      </c>
      <c r="AD22">
        <f>(AD20+1)/2</f>
        <v>0.3833333333333333</v>
      </c>
      <c r="AX22" s="9"/>
      <c r="CV22" s="86">
        <v>5.4444444444444469E-2</v>
      </c>
    </row>
    <row r="23" spans="1:100" x14ac:dyDescent="0.25">
      <c r="A23">
        <v>3</v>
      </c>
      <c r="B23">
        <v>2</v>
      </c>
      <c r="C23" t="s">
        <v>103</v>
      </c>
      <c r="D23" s="12">
        <v>5000</v>
      </c>
      <c r="E23" s="12">
        <v>7000</v>
      </c>
      <c r="F23" s="12">
        <v>11000</v>
      </c>
      <c r="P23" t="s">
        <v>7</v>
      </c>
      <c r="Q23">
        <v>1</v>
      </c>
      <c r="R23">
        <v>1</v>
      </c>
      <c r="S23">
        <v>1</v>
      </c>
      <c r="T23">
        <v>1</v>
      </c>
      <c r="U23">
        <v>1</v>
      </c>
      <c r="V23">
        <v>-1</v>
      </c>
      <c r="W23">
        <v>-1</v>
      </c>
      <c r="X23">
        <v>-1</v>
      </c>
      <c r="Y23">
        <v>-1</v>
      </c>
      <c r="Z23">
        <v>1</v>
      </c>
      <c r="AA23">
        <f>AVERAGE($Q$23:$Z$23)</f>
        <v>0.2</v>
      </c>
      <c r="AB23" t="s">
        <v>373</v>
      </c>
      <c r="AC23">
        <f>(AC22-(1-AC22))^2</f>
        <v>5.4444444444444469E-2</v>
      </c>
      <c r="AD23">
        <f>(AD22-(1-AD22))^2</f>
        <v>5.4444444444444469E-2</v>
      </c>
      <c r="AX23" s="9"/>
      <c r="CV23" s="86" t="s">
        <v>218</v>
      </c>
    </row>
    <row r="24" spans="1:100" x14ac:dyDescent="0.25">
      <c r="A24">
        <v>3</v>
      </c>
      <c r="B24">
        <v>3</v>
      </c>
      <c r="C24" t="s">
        <v>104</v>
      </c>
      <c r="D24" s="12">
        <v>1000</v>
      </c>
      <c r="E24" s="12">
        <v>2500</v>
      </c>
      <c r="F24" s="12">
        <v>5000</v>
      </c>
      <c r="P24" t="s">
        <v>8</v>
      </c>
      <c r="Q24">
        <v>-1</v>
      </c>
      <c r="R24">
        <v>-1</v>
      </c>
      <c r="S24">
        <v>-1</v>
      </c>
      <c r="T24">
        <v>-1</v>
      </c>
      <c r="U24">
        <v>1</v>
      </c>
      <c r="V24">
        <v>-1</v>
      </c>
      <c r="W24">
        <v>-1</v>
      </c>
      <c r="X24">
        <v>-1</v>
      </c>
      <c r="Y24">
        <v>-1</v>
      </c>
      <c r="Z24">
        <v>1</v>
      </c>
      <c r="AA24">
        <f>AVERAGE($Q$24:$Z$24)</f>
        <v>-0.6</v>
      </c>
      <c r="AX24" s="9"/>
      <c r="CV24" s="86">
        <f>AVERAGE(DB:DB)</f>
        <v>310.07173165721093</v>
      </c>
    </row>
    <row r="25" spans="1:100" x14ac:dyDescent="0.25">
      <c r="A25">
        <v>3</v>
      </c>
      <c r="B25">
        <v>4</v>
      </c>
      <c r="C25" t="s">
        <v>105</v>
      </c>
      <c r="D25" s="12">
        <v>100</v>
      </c>
      <c r="E25" s="12">
        <v>500</v>
      </c>
      <c r="F25" s="12">
        <v>1000</v>
      </c>
      <c r="P25" t="s">
        <v>9</v>
      </c>
      <c r="Q25">
        <v>1</v>
      </c>
      <c r="R25">
        <v>1</v>
      </c>
      <c r="S25">
        <v>1</v>
      </c>
      <c r="T25">
        <v>-1</v>
      </c>
      <c r="U25">
        <v>1</v>
      </c>
      <c r="V25">
        <v>-1</v>
      </c>
      <c r="W25">
        <v>-1</v>
      </c>
      <c r="X25">
        <v>-1</v>
      </c>
      <c r="Y25">
        <v>-1</v>
      </c>
      <c r="Z25">
        <v>1</v>
      </c>
      <c r="AA25">
        <f>AVERAGE($Q$25:$Z$25)</f>
        <v>0</v>
      </c>
    </row>
    <row r="26" spans="1:100" x14ac:dyDescent="0.25">
      <c r="A26">
        <v>3</v>
      </c>
      <c r="B26">
        <v>5</v>
      </c>
      <c r="C26" t="s">
        <v>106</v>
      </c>
      <c r="D26" s="12">
        <v>0.01</v>
      </c>
      <c r="E26" s="12">
        <v>0.02</v>
      </c>
      <c r="F26" s="12">
        <v>0.05</v>
      </c>
      <c r="P26" t="s">
        <v>10</v>
      </c>
      <c r="Q26">
        <v>1</v>
      </c>
      <c r="R26">
        <v>1</v>
      </c>
      <c r="S26">
        <v>-1</v>
      </c>
      <c r="T26">
        <v>1</v>
      </c>
      <c r="U26">
        <v>1</v>
      </c>
      <c r="V26">
        <v>-1</v>
      </c>
      <c r="W26">
        <v>1</v>
      </c>
      <c r="X26">
        <v>-1</v>
      </c>
      <c r="Y26">
        <v>-1</v>
      </c>
      <c r="Z26">
        <v>1</v>
      </c>
      <c r="AA26">
        <f>AVERAGE($Q$26:$Z$26)</f>
        <v>0.2</v>
      </c>
    </row>
    <row r="27" spans="1:100" x14ac:dyDescent="0.25">
      <c r="A27">
        <v>3</v>
      </c>
      <c r="B27">
        <v>6</v>
      </c>
      <c r="C27" t="s">
        <v>107</v>
      </c>
      <c r="D27" s="12">
        <v>100</v>
      </c>
      <c r="E27" s="12">
        <v>150</v>
      </c>
      <c r="F27" s="12">
        <v>200</v>
      </c>
      <c r="P27" t="s">
        <v>11</v>
      </c>
      <c r="Q27">
        <v>-1</v>
      </c>
      <c r="R27">
        <v>-1</v>
      </c>
      <c r="S27">
        <v>1</v>
      </c>
      <c r="T27">
        <v>1</v>
      </c>
      <c r="U27">
        <v>-1</v>
      </c>
      <c r="V27">
        <v>-1</v>
      </c>
      <c r="W27">
        <v>-1</v>
      </c>
      <c r="X27">
        <v>-1</v>
      </c>
      <c r="Y27">
        <v>-1</v>
      </c>
      <c r="Z27">
        <v>1</v>
      </c>
      <c r="AA27">
        <f>AVERAGE($Q$27:$Z$27)</f>
        <v>-0.4</v>
      </c>
    </row>
    <row r="28" spans="1:100" x14ac:dyDescent="0.25">
      <c r="A28">
        <v>3</v>
      </c>
      <c r="B28">
        <v>7</v>
      </c>
      <c r="C28" t="s">
        <v>108</v>
      </c>
      <c r="D28" s="12">
        <v>1000</v>
      </c>
      <c r="E28" s="12">
        <v>1500</v>
      </c>
      <c r="F28" s="12">
        <v>2000</v>
      </c>
      <c r="P28" t="s">
        <v>12</v>
      </c>
      <c r="Q28">
        <v>-1</v>
      </c>
      <c r="R28">
        <v>-1</v>
      </c>
      <c r="S28">
        <v>-1</v>
      </c>
      <c r="T28">
        <v>1</v>
      </c>
      <c r="U28">
        <v>1</v>
      </c>
      <c r="V28">
        <v>-1</v>
      </c>
      <c r="W28">
        <v>-1</v>
      </c>
      <c r="X28">
        <v>-1</v>
      </c>
      <c r="Y28">
        <v>-1</v>
      </c>
      <c r="Z28">
        <v>1</v>
      </c>
      <c r="AA28">
        <f>AVERAGE($Q$28:$Z$28)</f>
        <v>-0.4</v>
      </c>
    </row>
    <row r="29" spans="1:100" x14ac:dyDescent="0.25">
      <c r="A29">
        <v>3</v>
      </c>
      <c r="B29">
        <v>8</v>
      </c>
      <c r="C29" t="s">
        <v>109</v>
      </c>
      <c r="D29" s="12">
        <v>20</v>
      </c>
      <c r="E29" s="12">
        <v>50</v>
      </c>
      <c r="F29" s="12">
        <v>100</v>
      </c>
      <c r="P29" t="s">
        <v>79</v>
      </c>
      <c r="Q29">
        <f>AVERAGE($Q$17:$Q$28)</f>
        <v>-0.16666666666666666</v>
      </c>
      <c r="R29">
        <f>AVERAGE($R$17:$R$28)</f>
        <v>-0.16666666666666666</v>
      </c>
      <c r="S29">
        <f>AVERAGE($S$17:$S$28)</f>
        <v>-0.16666666666666666</v>
      </c>
      <c r="T29">
        <f>AVERAGE($T$17:$T$28)</f>
        <v>0.5</v>
      </c>
      <c r="U29">
        <f>AVERAGE($U$17:$U$28)</f>
        <v>0.33333333333333331</v>
      </c>
      <c r="V29">
        <f>AVERAGE($V$17:$V$28)</f>
        <v>-1</v>
      </c>
      <c r="W29">
        <f>AVERAGE($W$17:$W$28)</f>
        <v>-0.66666666666666663</v>
      </c>
      <c r="X29">
        <f>AVERAGE($X$17:$X$28)</f>
        <v>-0.66666666666666663</v>
      </c>
      <c r="Y29">
        <f>AVERAGE($Y$17:$Y$28)</f>
        <v>-0.83333333333333337</v>
      </c>
      <c r="Z29">
        <f>AVERAGE($Z$17:$Z$28)</f>
        <v>0.5</v>
      </c>
      <c r="AA29">
        <f>AVERAGE($AA$17:$AA$28)</f>
        <v>-0.23333333333333331</v>
      </c>
    </row>
    <row r="30" spans="1:100" x14ac:dyDescent="0.25">
      <c r="A30">
        <v>3</v>
      </c>
      <c r="B30">
        <v>9</v>
      </c>
      <c r="C30" t="s">
        <v>110</v>
      </c>
      <c r="D30" s="12">
        <v>1000</v>
      </c>
      <c r="E30" s="12">
        <v>1500</v>
      </c>
      <c r="F30" s="12">
        <v>2000</v>
      </c>
    </row>
    <row r="31" spans="1:100" x14ac:dyDescent="0.25">
      <c r="A31">
        <v>3</v>
      </c>
      <c r="B31">
        <v>10</v>
      </c>
      <c r="C31" t="s">
        <v>111</v>
      </c>
      <c r="D31" s="12">
        <v>0.05</v>
      </c>
      <c r="E31" s="12">
        <v>0.1</v>
      </c>
      <c r="F31" s="12">
        <v>0.2</v>
      </c>
    </row>
    <row r="32" spans="1:100" x14ac:dyDescent="0.25">
      <c r="A32">
        <v>4</v>
      </c>
      <c r="B32">
        <v>1</v>
      </c>
      <c r="C32" t="s">
        <v>102</v>
      </c>
      <c r="D32" s="12">
        <v>700000</v>
      </c>
      <c r="E32" s="12">
        <v>850000</v>
      </c>
      <c r="F32" s="12">
        <v>1000000</v>
      </c>
      <c r="P32" t="s">
        <v>99</v>
      </c>
      <c r="Q32" t="s">
        <v>81</v>
      </c>
      <c r="R32" t="s">
        <v>82</v>
      </c>
      <c r="S32" t="s">
        <v>83</v>
      </c>
      <c r="T32" t="s">
        <v>84</v>
      </c>
      <c r="U32" t="s">
        <v>85</v>
      </c>
      <c r="V32" t="s">
        <v>86</v>
      </c>
      <c r="W32" t="s">
        <v>87</v>
      </c>
      <c r="X32" t="s">
        <v>88</v>
      </c>
      <c r="Y32" t="s">
        <v>89</v>
      </c>
      <c r="Z32" t="s">
        <v>90</v>
      </c>
      <c r="AA32" t="s">
        <v>80</v>
      </c>
      <c r="AB32" t="s">
        <v>222</v>
      </c>
      <c r="AC32" t="s">
        <v>222</v>
      </c>
      <c r="AD32" t="s">
        <v>42</v>
      </c>
    </row>
    <row r="33" spans="1:30" x14ac:dyDescent="0.25">
      <c r="A33">
        <v>4</v>
      </c>
      <c r="B33">
        <v>2</v>
      </c>
      <c r="C33" t="s">
        <v>103</v>
      </c>
      <c r="D33" s="12">
        <v>250000</v>
      </c>
      <c r="E33" s="12">
        <v>450000</v>
      </c>
      <c r="F33" s="12">
        <v>600000</v>
      </c>
      <c r="P33" t="s">
        <v>1</v>
      </c>
      <c r="Q33">
        <v>1</v>
      </c>
      <c r="R33">
        <v>1</v>
      </c>
      <c r="S33">
        <v>-1</v>
      </c>
      <c r="T33">
        <v>-1</v>
      </c>
      <c r="U33">
        <v>-1</v>
      </c>
      <c r="V33">
        <v>-1</v>
      </c>
      <c r="W33">
        <v>1</v>
      </c>
      <c r="X33">
        <v>-1</v>
      </c>
      <c r="Y33">
        <v>-1</v>
      </c>
      <c r="Z33">
        <v>-1</v>
      </c>
      <c r="AA33">
        <f>AVERAGE($Q$33:$Z$33)</f>
        <v>-0.4</v>
      </c>
      <c r="AB33" t="s">
        <v>52</v>
      </c>
      <c r="AC33">
        <f>VARP($Q$45:$Z$45)</f>
        <v>8.7777777777777857E-2</v>
      </c>
      <c r="AD33">
        <f>AC33/AC35</f>
        <v>0.12044095226926245</v>
      </c>
    </row>
    <row r="34" spans="1:30" x14ac:dyDescent="0.25">
      <c r="A34">
        <v>4</v>
      </c>
      <c r="B34">
        <v>3</v>
      </c>
      <c r="C34" t="s">
        <v>104</v>
      </c>
      <c r="D34" s="12">
        <v>120000</v>
      </c>
      <c r="E34" s="12">
        <v>180000</v>
      </c>
      <c r="F34" s="12">
        <v>250000</v>
      </c>
      <c r="P34" t="s">
        <v>2</v>
      </c>
      <c r="Q34">
        <v>1</v>
      </c>
      <c r="R34">
        <v>1</v>
      </c>
      <c r="S34">
        <v>-1</v>
      </c>
      <c r="T34">
        <v>-1</v>
      </c>
      <c r="U34">
        <v>-1</v>
      </c>
      <c r="V34">
        <v>-1</v>
      </c>
      <c r="W34">
        <v>-1</v>
      </c>
      <c r="X34">
        <v>-1</v>
      </c>
      <c r="Y34">
        <v>1</v>
      </c>
      <c r="Z34">
        <v>1</v>
      </c>
      <c r="AA34">
        <f>AVERAGE($Q$34:$Z$34)</f>
        <v>-0.2</v>
      </c>
      <c r="AB34" t="s">
        <v>54</v>
      </c>
      <c r="AC34">
        <f>VARP($Z$33:$AA$45)</f>
        <v>0.55085470085470079</v>
      </c>
      <c r="AD34">
        <f>AC34/AC35</f>
        <v>0.75583440834994708</v>
      </c>
    </row>
    <row r="35" spans="1:30" x14ac:dyDescent="0.25">
      <c r="A35">
        <v>4</v>
      </c>
      <c r="B35">
        <v>4</v>
      </c>
      <c r="C35" t="s">
        <v>105</v>
      </c>
      <c r="D35" s="12">
        <v>300</v>
      </c>
      <c r="E35" s="12">
        <v>1000</v>
      </c>
      <c r="F35" s="12">
        <v>2000</v>
      </c>
      <c r="P35" t="s">
        <v>3</v>
      </c>
      <c r="Q35">
        <v>-1</v>
      </c>
      <c r="R35">
        <v>-1</v>
      </c>
      <c r="S35">
        <v>-1</v>
      </c>
      <c r="T35">
        <v>-1</v>
      </c>
      <c r="U35">
        <v>-1</v>
      </c>
      <c r="V35">
        <v>-1</v>
      </c>
      <c r="W35">
        <v>-1</v>
      </c>
      <c r="X35">
        <v>-1</v>
      </c>
      <c r="Y35">
        <v>-1</v>
      </c>
      <c r="Z35">
        <v>-1</v>
      </c>
      <c r="AA35">
        <f>AVERAGE($Q$35:$Z$35)</f>
        <v>-1</v>
      </c>
      <c r="AB35" t="s">
        <v>57</v>
      </c>
      <c r="AC35">
        <f>VARP($Q$33:$Z$45)</f>
        <v>0.72880341880341881</v>
      </c>
      <c r="AD35">
        <f>VARP($Q$33:$AA$45)</f>
        <v>0.66888888888888887</v>
      </c>
    </row>
    <row r="36" spans="1:30" x14ac:dyDescent="0.25">
      <c r="A36">
        <v>4</v>
      </c>
      <c r="B36">
        <v>5</v>
      </c>
      <c r="C36" t="s">
        <v>106</v>
      </c>
      <c r="D36" s="12">
        <v>0.35</v>
      </c>
      <c r="E36" s="12">
        <v>0.55000000000000004</v>
      </c>
      <c r="F36" s="12">
        <v>0.6</v>
      </c>
      <c r="P36" t="s">
        <v>4</v>
      </c>
      <c r="Q36">
        <v>-1</v>
      </c>
      <c r="R36">
        <v>-1</v>
      </c>
      <c r="S36">
        <v>-1</v>
      </c>
      <c r="T36">
        <v>-1</v>
      </c>
      <c r="U36">
        <v>-1</v>
      </c>
      <c r="V36">
        <v>1</v>
      </c>
      <c r="W36">
        <v>-1</v>
      </c>
      <c r="X36">
        <v>-1</v>
      </c>
      <c r="Y36">
        <v>-1</v>
      </c>
      <c r="Z36">
        <v>1</v>
      </c>
      <c r="AA36">
        <f>AVERAGE($Q$36:$Z$36)</f>
        <v>-0.6</v>
      </c>
      <c r="AB36" t="s">
        <v>77</v>
      </c>
      <c r="AC36">
        <f>AVERAGE($Q$33:$Z$45)</f>
        <v>-0.46666666666666673</v>
      </c>
      <c r="AD36">
        <f>AVERAGE($Q$33:$AA$45)</f>
        <v>-0.46666666666666679</v>
      </c>
    </row>
    <row r="37" spans="1:30" x14ac:dyDescent="0.25">
      <c r="A37">
        <v>4</v>
      </c>
      <c r="B37">
        <v>6</v>
      </c>
      <c r="C37" t="s">
        <v>107</v>
      </c>
      <c r="D37" s="12">
        <v>12</v>
      </c>
      <c r="E37" s="12">
        <v>20</v>
      </c>
      <c r="F37" s="12">
        <v>30</v>
      </c>
      <c r="P37" t="s">
        <v>5</v>
      </c>
      <c r="Q37">
        <v>1</v>
      </c>
      <c r="R37">
        <v>-1</v>
      </c>
      <c r="S37">
        <v>-1</v>
      </c>
      <c r="T37">
        <v>-1</v>
      </c>
      <c r="U37">
        <v>-1</v>
      </c>
      <c r="V37">
        <v>-1</v>
      </c>
      <c r="W37">
        <v>-1</v>
      </c>
      <c r="X37">
        <v>1</v>
      </c>
      <c r="Y37">
        <v>-1</v>
      </c>
      <c r="Z37">
        <v>1</v>
      </c>
      <c r="AA37">
        <f>AVERAGE($Q$37:$Z$37)</f>
        <v>-0.4</v>
      </c>
      <c r="AB37" t="s">
        <v>217</v>
      </c>
      <c r="AC37">
        <f>AC36*120</f>
        <v>-56.000000000000007</v>
      </c>
      <c r="AD37">
        <f>AD36*132</f>
        <v>-61.600000000000016</v>
      </c>
    </row>
    <row r="38" spans="1:30" x14ac:dyDescent="0.25">
      <c r="A38">
        <v>4</v>
      </c>
      <c r="B38">
        <v>7</v>
      </c>
      <c r="C38" t="s">
        <v>108</v>
      </c>
      <c r="D38" s="12">
        <v>100</v>
      </c>
      <c r="E38" s="12">
        <v>600</v>
      </c>
      <c r="F38" s="12">
        <v>1200</v>
      </c>
      <c r="P38" t="s">
        <v>6</v>
      </c>
      <c r="Q38">
        <v>-1</v>
      </c>
      <c r="R38">
        <v>-1</v>
      </c>
      <c r="S38">
        <v>1</v>
      </c>
      <c r="T38">
        <v>-1</v>
      </c>
      <c r="U38">
        <v>1</v>
      </c>
      <c r="V38">
        <v>-1</v>
      </c>
      <c r="W38">
        <v>-1</v>
      </c>
      <c r="X38">
        <v>-1</v>
      </c>
      <c r="Y38">
        <v>-1</v>
      </c>
      <c r="Z38">
        <v>-1</v>
      </c>
      <c r="AA38">
        <f>AVERAGE($Q$38:$Z$38)</f>
        <v>-0.6</v>
      </c>
      <c r="AB38" t="s">
        <v>220</v>
      </c>
      <c r="AC38">
        <f>(AC36+1)/2</f>
        <v>0.26666666666666661</v>
      </c>
      <c r="AD38">
        <f>(AD36+1)/2</f>
        <v>0.26666666666666661</v>
      </c>
    </row>
    <row r="39" spans="1:30" x14ac:dyDescent="0.25">
      <c r="A39">
        <v>4</v>
      </c>
      <c r="B39">
        <v>8</v>
      </c>
      <c r="C39" t="s">
        <v>109</v>
      </c>
      <c r="D39" s="12">
        <v>45</v>
      </c>
      <c r="E39" s="12">
        <v>60</v>
      </c>
      <c r="F39" s="12">
        <v>120</v>
      </c>
      <c r="P39" t="s">
        <v>7</v>
      </c>
      <c r="Q39">
        <v>-1</v>
      </c>
      <c r="R39">
        <v>-1</v>
      </c>
      <c r="S39">
        <v>1</v>
      </c>
      <c r="T39">
        <v>-1</v>
      </c>
      <c r="U39">
        <v>1</v>
      </c>
      <c r="V39">
        <v>-1</v>
      </c>
      <c r="W39">
        <v>-1</v>
      </c>
      <c r="X39">
        <v>-1</v>
      </c>
      <c r="Y39">
        <v>-1</v>
      </c>
      <c r="Z39">
        <v>-1</v>
      </c>
      <c r="AA39">
        <f>AVERAGE($Q$39:$Z$39)</f>
        <v>-0.6</v>
      </c>
      <c r="AB39" t="s">
        <v>373</v>
      </c>
      <c r="AC39">
        <f>(AC38-(1-AC38))^2</f>
        <v>0.21777777777777788</v>
      </c>
      <c r="AD39">
        <f>(AD38-(1-AD38))^2</f>
        <v>0.21777777777777788</v>
      </c>
    </row>
    <row r="40" spans="1:30" x14ac:dyDescent="0.25">
      <c r="A40">
        <v>4</v>
      </c>
      <c r="B40">
        <v>9</v>
      </c>
      <c r="C40" t="s">
        <v>110</v>
      </c>
      <c r="D40" s="12">
        <v>450</v>
      </c>
      <c r="E40" s="12">
        <v>620</v>
      </c>
      <c r="F40" s="12">
        <v>800</v>
      </c>
      <c r="P40" t="s">
        <v>8</v>
      </c>
      <c r="Q40">
        <v>-1</v>
      </c>
      <c r="R40">
        <v>-1</v>
      </c>
      <c r="S40">
        <v>1</v>
      </c>
      <c r="T40">
        <v>-1</v>
      </c>
      <c r="U40">
        <v>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f>AVERAGE($Q$40:$Z$40)</f>
        <v>-0.6</v>
      </c>
    </row>
    <row r="41" spans="1:30" x14ac:dyDescent="0.25">
      <c r="A41">
        <v>4</v>
      </c>
      <c r="B41">
        <v>10</v>
      </c>
      <c r="C41" t="s">
        <v>111</v>
      </c>
      <c r="D41" s="12">
        <v>0.15</v>
      </c>
      <c r="E41" s="12">
        <v>0.23</v>
      </c>
      <c r="F41" s="12">
        <v>0.35</v>
      </c>
      <c r="P41" t="s">
        <v>9</v>
      </c>
      <c r="Q41">
        <v>-1</v>
      </c>
      <c r="R41">
        <v>-1</v>
      </c>
      <c r="S41">
        <v>-1</v>
      </c>
      <c r="T41">
        <v>1</v>
      </c>
      <c r="U41">
        <v>-1</v>
      </c>
      <c r="V41">
        <v>-1</v>
      </c>
      <c r="W41">
        <v>-1</v>
      </c>
      <c r="X41">
        <v>-1</v>
      </c>
      <c r="Y41">
        <v>-1</v>
      </c>
      <c r="Z41">
        <v>1</v>
      </c>
      <c r="AA41">
        <f>AVERAGE($Q$41:$Z$41)</f>
        <v>-0.6</v>
      </c>
    </row>
    <row r="42" spans="1:30" x14ac:dyDescent="0.25">
      <c r="A42">
        <v>5</v>
      </c>
      <c r="B42">
        <v>1</v>
      </c>
      <c r="C42" t="s">
        <v>102</v>
      </c>
      <c r="D42" s="12">
        <v>20000</v>
      </c>
      <c r="E42" s="12">
        <v>37500</v>
      </c>
      <c r="F42" s="12">
        <v>55000</v>
      </c>
      <c r="P42" t="s">
        <v>10</v>
      </c>
      <c r="Q42">
        <v>-1</v>
      </c>
      <c r="R42">
        <v>-1</v>
      </c>
      <c r="S42">
        <v>-1</v>
      </c>
      <c r="T42">
        <v>-1</v>
      </c>
      <c r="U42">
        <v>1</v>
      </c>
      <c r="V42">
        <v>1</v>
      </c>
      <c r="W42">
        <v>-1</v>
      </c>
      <c r="X42">
        <v>-1</v>
      </c>
      <c r="Y42">
        <v>-1</v>
      </c>
      <c r="Z42">
        <v>1</v>
      </c>
      <c r="AA42">
        <f>AVERAGE($Q$42:$Z$42)</f>
        <v>-0.4</v>
      </c>
    </row>
    <row r="43" spans="1:30" x14ac:dyDescent="0.25">
      <c r="A43">
        <v>5</v>
      </c>
      <c r="B43">
        <v>2</v>
      </c>
      <c r="C43" t="s">
        <v>103</v>
      </c>
      <c r="D43" s="12">
        <v>3500</v>
      </c>
      <c r="E43" s="12">
        <v>5250</v>
      </c>
      <c r="F43" s="12">
        <v>7000</v>
      </c>
      <c r="P43" t="s">
        <v>11</v>
      </c>
      <c r="Q43">
        <v>-1</v>
      </c>
      <c r="R43">
        <v>1</v>
      </c>
      <c r="S43">
        <v>-1</v>
      </c>
      <c r="T43">
        <v>-1</v>
      </c>
      <c r="U43">
        <v>1</v>
      </c>
      <c r="V43">
        <v>-1</v>
      </c>
      <c r="W43">
        <v>1</v>
      </c>
      <c r="X43">
        <v>-1</v>
      </c>
      <c r="Y43">
        <v>-1</v>
      </c>
      <c r="Z43">
        <v>-1</v>
      </c>
      <c r="AA43">
        <f>AVERAGE($Q$43:$Z$43)</f>
        <v>-0.4</v>
      </c>
    </row>
    <row r="44" spans="1:30" x14ac:dyDescent="0.25">
      <c r="A44">
        <v>5</v>
      </c>
      <c r="B44">
        <v>3</v>
      </c>
      <c r="C44" t="s">
        <v>104</v>
      </c>
      <c r="D44" s="12">
        <v>37000</v>
      </c>
      <c r="E44" s="12">
        <v>48500</v>
      </c>
      <c r="F44" s="12">
        <v>60000</v>
      </c>
      <c r="P44" t="s">
        <v>12</v>
      </c>
      <c r="Q44">
        <v>1</v>
      </c>
      <c r="R44">
        <v>1</v>
      </c>
      <c r="S44">
        <v>1</v>
      </c>
      <c r="T44">
        <v>-1</v>
      </c>
      <c r="U44">
        <v>1</v>
      </c>
      <c r="V44">
        <v>-1</v>
      </c>
      <c r="W44">
        <v>-1</v>
      </c>
      <c r="X44">
        <v>1</v>
      </c>
      <c r="Y44">
        <v>-1</v>
      </c>
      <c r="Z44">
        <v>1</v>
      </c>
      <c r="AA44">
        <f>AVERAGE($Q$44:$Z$44)</f>
        <v>0.2</v>
      </c>
    </row>
    <row r="45" spans="1:30" x14ac:dyDescent="0.25">
      <c r="A45">
        <v>5</v>
      </c>
      <c r="B45">
        <v>4</v>
      </c>
      <c r="C45" t="s">
        <v>105</v>
      </c>
      <c r="D45" s="12">
        <v>2000</v>
      </c>
      <c r="E45" s="12">
        <v>2750</v>
      </c>
      <c r="F45" s="12">
        <v>3500</v>
      </c>
      <c r="P45" t="s">
        <v>79</v>
      </c>
      <c r="Q45">
        <f>AVERAGE($Q$33:$Q$44)</f>
        <v>-0.33333333333333331</v>
      </c>
      <c r="R45">
        <f>AVERAGE($R$33:$R$44)</f>
        <v>-0.33333333333333331</v>
      </c>
      <c r="S45">
        <f>AVERAGE($S$33:$S$44)</f>
        <v>-0.33333333333333331</v>
      </c>
      <c r="T45">
        <f>AVERAGE($T$33:$T$44)</f>
        <v>-0.83333333333333337</v>
      </c>
      <c r="U45">
        <f>AVERAGE($U$33:$U$44)</f>
        <v>0</v>
      </c>
      <c r="V45">
        <f>AVERAGE($V$33:$V$44)</f>
        <v>-0.66666666666666663</v>
      </c>
      <c r="W45">
        <f>AVERAGE($W$33:$W$44)</f>
        <v>-0.66666666666666663</v>
      </c>
      <c r="X45">
        <f>AVERAGE($X$33:$X$44)</f>
        <v>-0.66666666666666663</v>
      </c>
      <c r="Y45">
        <f>AVERAGE($Y$33:$Y$44)</f>
        <v>-0.83333333333333337</v>
      </c>
      <c r="Z45">
        <f>AVERAGE($Z$33:$Z$44)</f>
        <v>0</v>
      </c>
      <c r="AA45">
        <f>AVERAGE($AA$33:$AA$44)</f>
        <v>-0.46666666666666673</v>
      </c>
    </row>
    <row r="46" spans="1:30" x14ac:dyDescent="0.25">
      <c r="A46">
        <v>5</v>
      </c>
      <c r="B46">
        <v>5</v>
      </c>
      <c r="C46" t="s">
        <v>106</v>
      </c>
      <c r="D46" s="12">
        <v>0.48</v>
      </c>
      <c r="E46" s="12">
        <v>0.54</v>
      </c>
      <c r="F46" s="12">
        <v>0.8</v>
      </c>
    </row>
    <row r="47" spans="1:30" x14ac:dyDescent="0.25">
      <c r="A47">
        <v>5</v>
      </c>
      <c r="B47">
        <v>6</v>
      </c>
      <c r="C47" t="s">
        <v>107</v>
      </c>
      <c r="D47" s="12">
        <v>4800</v>
      </c>
      <c r="E47" s="12">
        <v>6400</v>
      </c>
      <c r="F47" s="12">
        <v>8000</v>
      </c>
    </row>
    <row r="48" spans="1:30" x14ac:dyDescent="0.25">
      <c r="A48">
        <v>5</v>
      </c>
      <c r="B48">
        <v>7</v>
      </c>
      <c r="C48" t="s">
        <v>108</v>
      </c>
      <c r="D48" s="12">
        <v>10000</v>
      </c>
      <c r="E48" s="12">
        <v>25000</v>
      </c>
      <c r="F48" s="12">
        <v>40000</v>
      </c>
      <c r="P48" t="s">
        <v>218</v>
      </c>
      <c r="Q48" t="s">
        <v>81</v>
      </c>
      <c r="R48" t="s">
        <v>82</v>
      </c>
      <c r="S48" t="s">
        <v>83</v>
      </c>
      <c r="T48" t="s">
        <v>84</v>
      </c>
      <c r="U48" t="s">
        <v>85</v>
      </c>
      <c r="V48" t="s">
        <v>86</v>
      </c>
      <c r="W48" t="s">
        <v>87</v>
      </c>
      <c r="X48" t="s">
        <v>88</v>
      </c>
      <c r="Y48" t="s">
        <v>89</v>
      </c>
      <c r="Z48" t="s">
        <v>90</v>
      </c>
      <c r="AA48" t="s">
        <v>80</v>
      </c>
      <c r="AB48" t="s">
        <v>222</v>
      </c>
      <c r="AC48" t="s">
        <v>222</v>
      </c>
      <c r="AD48" t="s">
        <v>42</v>
      </c>
    </row>
    <row r="49" spans="1:30" x14ac:dyDescent="0.25">
      <c r="A49">
        <v>5</v>
      </c>
      <c r="B49">
        <v>8</v>
      </c>
      <c r="C49" t="s">
        <v>109</v>
      </c>
      <c r="D49" s="12">
        <v>5</v>
      </c>
      <c r="E49" s="12">
        <v>7.5</v>
      </c>
      <c r="F49" s="12">
        <v>25</v>
      </c>
      <c r="P49" t="s">
        <v>1</v>
      </c>
      <c r="Q49">
        <v>4.8364551299972046E-2</v>
      </c>
      <c r="R49">
        <v>0.37046861184792218</v>
      </c>
      <c r="S49">
        <v>0.45</v>
      </c>
      <c r="T49">
        <v>0.70337837837837835</v>
      </c>
      <c r="U49">
        <v>0.65</v>
      </c>
      <c r="V49">
        <v>1.5294117647058822</v>
      </c>
      <c r="W49">
        <v>9.900990099009941E-3</v>
      </c>
      <c r="X49">
        <v>0.89166666666666661</v>
      </c>
      <c r="Y49">
        <v>1570.4285714285713</v>
      </c>
      <c r="Z49">
        <v>0.1764705882352943</v>
      </c>
      <c r="AA49">
        <f>AVERAGE($Q$49:$Z$49)</f>
        <v>157.52582329798045</v>
      </c>
      <c r="AB49" t="s">
        <v>52</v>
      </c>
      <c r="AC49">
        <f>VARP($Q$61:$Z$61)</f>
        <v>753806.52647038037</v>
      </c>
      <c r="AD49">
        <f>AC49/AC51</f>
        <v>0.12068404419180295</v>
      </c>
    </row>
    <row r="50" spans="1:30" x14ac:dyDescent="0.25">
      <c r="A50">
        <v>5</v>
      </c>
      <c r="B50">
        <v>9</v>
      </c>
      <c r="C50" t="s">
        <v>110</v>
      </c>
      <c r="D50" s="12">
        <v>200</v>
      </c>
      <c r="E50" s="12">
        <v>450</v>
      </c>
      <c r="F50" s="12">
        <v>500</v>
      </c>
      <c r="P50" t="s">
        <v>2</v>
      </c>
      <c r="Q50">
        <v>0.16130835896002235</v>
      </c>
      <c r="R50">
        <v>6.1007957559681698E-2</v>
      </c>
      <c r="S50">
        <v>2</v>
      </c>
      <c r="T50">
        <v>0.99155405405405406</v>
      </c>
      <c r="U50">
        <v>0.9375</v>
      </c>
      <c r="V50">
        <v>28.411764705882351</v>
      </c>
      <c r="W50">
        <v>13.144271570014142</v>
      </c>
      <c r="X50">
        <v>0.66666666666666663</v>
      </c>
      <c r="Y50">
        <v>0.14285714285714285</v>
      </c>
      <c r="Z50">
        <v>3.8062283737024256E-2</v>
      </c>
      <c r="AA50">
        <f>AVERAGE($Q$50:$Z$50)</f>
        <v>4.655499273973108</v>
      </c>
      <c r="AB50" t="s">
        <v>54</v>
      </c>
      <c r="AC50">
        <f>VARP($AA$49:$AA$60)</f>
        <v>551159.72134219168</v>
      </c>
      <c r="AD50">
        <f>AC50/AC51</f>
        <v>8.8240393033817158E-2</v>
      </c>
    </row>
    <row r="51" spans="1:30" x14ac:dyDescent="0.25">
      <c r="A51">
        <v>5</v>
      </c>
      <c r="B51">
        <v>10</v>
      </c>
      <c r="C51" t="s">
        <v>111</v>
      </c>
      <c r="D51" s="12">
        <v>0.1</v>
      </c>
      <c r="E51" s="12">
        <v>0.35</v>
      </c>
      <c r="F51" s="12">
        <v>0.5</v>
      </c>
      <c r="P51" t="s">
        <v>3</v>
      </c>
      <c r="Q51">
        <v>0.61559966452334358</v>
      </c>
      <c r="R51">
        <v>0.38107869142351902</v>
      </c>
      <c r="S51">
        <v>0.75</v>
      </c>
      <c r="T51">
        <v>0.95777027027027029</v>
      </c>
      <c r="U51">
        <v>0.87500000000000011</v>
      </c>
      <c r="V51">
        <v>7.8235294117647056</v>
      </c>
      <c r="W51">
        <v>20.216407355021214</v>
      </c>
      <c r="X51">
        <v>3.1666666666666665</v>
      </c>
      <c r="Y51">
        <v>427.57142857142856</v>
      </c>
      <c r="Z51">
        <v>0.65397923875432518</v>
      </c>
      <c r="AA51">
        <f>AVERAGE($Q$51:$Z$51)</f>
        <v>46.301145986985262</v>
      </c>
      <c r="AB51" t="s">
        <v>57</v>
      </c>
      <c r="AC51">
        <f>VARP($Q$49:$Z$60)</f>
        <v>6246115.8931031255</v>
      </c>
      <c r="AD51">
        <f>VARP($Q$33:$AA$45)</f>
        <v>0.66888888888888887</v>
      </c>
    </row>
    <row r="52" spans="1:30" x14ac:dyDescent="0.25">
      <c r="A52">
        <v>6</v>
      </c>
      <c r="B52">
        <v>1</v>
      </c>
      <c r="C52" t="s">
        <v>102</v>
      </c>
      <c r="D52" s="12">
        <v>400000</v>
      </c>
      <c r="E52" s="12">
        <v>450000</v>
      </c>
      <c r="F52" s="12">
        <v>500000</v>
      </c>
      <c r="P52" t="s">
        <v>4</v>
      </c>
      <c r="Q52">
        <v>28.70366228683254</v>
      </c>
      <c r="R52">
        <v>38.787798408488065</v>
      </c>
      <c r="S52">
        <v>17</v>
      </c>
      <c r="T52">
        <v>0.91554054054054057</v>
      </c>
      <c r="U52">
        <v>2.4375</v>
      </c>
      <c r="V52">
        <v>0.17647058823529413</v>
      </c>
      <c r="W52">
        <v>7.4865629420084856</v>
      </c>
      <c r="X52">
        <v>4</v>
      </c>
      <c r="Y52">
        <v>176.14285714285714</v>
      </c>
      <c r="Z52">
        <v>0.20415224913494801</v>
      </c>
      <c r="AA52">
        <f>AVERAGE($Q$52:$Z$52)</f>
        <v>27.585454415809703</v>
      </c>
      <c r="AB52" t="s">
        <v>384</v>
      </c>
      <c r="AC52">
        <f>AVERAGE($Q$49:$Z$60)</f>
        <v>310.07173165721099</v>
      </c>
      <c r="AD52">
        <f>AVERAGE($Q$33:$AA$45)</f>
        <v>-0.46666666666666679</v>
      </c>
    </row>
    <row r="53" spans="1:30" x14ac:dyDescent="0.25">
      <c r="A53">
        <v>6</v>
      </c>
      <c r="B53">
        <v>2</v>
      </c>
      <c r="C53" t="s">
        <v>103</v>
      </c>
      <c r="D53" s="12">
        <v>200000</v>
      </c>
      <c r="E53" s="12">
        <v>400000</v>
      </c>
      <c r="F53" s="12">
        <v>450000</v>
      </c>
      <c r="P53" t="s">
        <v>5</v>
      </c>
      <c r="Q53">
        <v>0.31045568912496507</v>
      </c>
      <c r="R53">
        <v>0.53580901856763929</v>
      </c>
      <c r="S53">
        <v>3.85</v>
      </c>
      <c r="T53">
        <v>0.76773648648648651</v>
      </c>
      <c r="U53">
        <v>2.375</v>
      </c>
      <c r="V53">
        <v>375.47058823529414</v>
      </c>
      <c r="W53">
        <v>352.60678925035359</v>
      </c>
      <c r="X53">
        <v>0.375</v>
      </c>
      <c r="Y53">
        <v>127.57142857142857</v>
      </c>
      <c r="Z53">
        <v>0.21107266435986161</v>
      </c>
      <c r="AA53">
        <f>AVERAGE($Q$53:$Z$53)</f>
        <v>86.407387991561535</v>
      </c>
      <c r="AB53" t="s">
        <v>385</v>
      </c>
      <c r="AC53">
        <f>AC52*120</f>
        <v>37208.60779886532</v>
      </c>
      <c r="AD53">
        <f>AD52*132</f>
        <v>-61.600000000000016</v>
      </c>
    </row>
    <row r="54" spans="1:30" x14ac:dyDescent="0.25">
      <c r="A54">
        <v>6</v>
      </c>
      <c r="B54">
        <v>3</v>
      </c>
      <c r="C54" t="s">
        <v>104</v>
      </c>
      <c r="D54" s="12">
        <v>90</v>
      </c>
      <c r="E54" s="12">
        <v>95</v>
      </c>
      <c r="F54" s="12">
        <v>100000</v>
      </c>
      <c r="P54" t="s">
        <v>6</v>
      </c>
      <c r="Q54">
        <v>14.725468269499581</v>
      </c>
      <c r="R54">
        <v>34.366931918656057</v>
      </c>
      <c r="S54">
        <v>0.99050000000000005</v>
      </c>
      <c r="T54">
        <v>28.560810810810811</v>
      </c>
      <c r="U54">
        <v>0.25000000000000006</v>
      </c>
      <c r="V54">
        <v>4</v>
      </c>
      <c r="W54">
        <v>126.29844413012728</v>
      </c>
      <c r="X54">
        <v>24</v>
      </c>
      <c r="Y54">
        <v>27141.857142857141</v>
      </c>
      <c r="Z54">
        <v>0.48096885813148788</v>
      </c>
      <c r="AA54">
        <f>AVERAGE($Q$54:$Z$54)</f>
        <v>2737.5530266844366</v>
      </c>
      <c r="AD54">
        <f>(AD52+1)/2</f>
        <v>0.26666666666666661</v>
      </c>
    </row>
    <row r="55" spans="1:30" x14ac:dyDescent="0.25">
      <c r="A55">
        <v>6</v>
      </c>
      <c r="B55">
        <v>4</v>
      </c>
      <c r="C55" t="s">
        <v>105</v>
      </c>
      <c r="D55" s="12">
        <v>300000</v>
      </c>
      <c r="E55" s="12">
        <v>350000</v>
      </c>
      <c r="F55" s="12">
        <v>400000</v>
      </c>
      <c r="P55" t="s">
        <v>7</v>
      </c>
      <c r="Q55">
        <v>0.58065417948001119</v>
      </c>
      <c r="R55">
        <v>0.69053934571175946</v>
      </c>
      <c r="S55">
        <v>0.3</v>
      </c>
      <c r="T55">
        <v>0.97043918918918914</v>
      </c>
      <c r="U55">
        <v>0.25000000000000006</v>
      </c>
      <c r="V55">
        <v>6.0588235294117645</v>
      </c>
      <c r="W55">
        <v>0.27298444130127292</v>
      </c>
      <c r="X55">
        <v>3.1666666666666665</v>
      </c>
      <c r="Y55">
        <v>84.714285714285708</v>
      </c>
      <c r="Z55">
        <v>0.72318339100346019</v>
      </c>
      <c r="AA55">
        <f>AVERAGE($Q$55:$Z$55)</f>
        <v>9.7727576457049832</v>
      </c>
      <c r="AD55">
        <f>(AD54-(1-AD54))^2</f>
        <v>0.21777777777777788</v>
      </c>
    </row>
    <row r="56" spans="1:30" x14ac:dyDescent="0.25">
      <c r="A56">
        <v>6</v>
      </c>
      <c r="B56">
        <v>5</v>
      </c>
      <c r="C56" t="s">
        <v>106</v>
      </c>
      <c r="D56" s="12">
        <v>0.15</v>
      </c>
      <c r="E56" s="12">
        <v>0.2</v>
      </c>
      <c r="F56" s="12">
        <v>0.3</v>
      </c>
      <c r="P56" t="s">
        <v>8</v>
      </c>
      <c r="Q56">
        <v>12.97819401733296</v>
      </c>
      <c r="R56">
        <v>25.525198938992041</v>
      </c>
      <c r="S56">
        <v>1</v>
      </c>
      <c r="T56">
        <v>15.891891891891891</v>
      </c>
      <c r="U56">
        <v>0.375</v>
      </c>
      <c r="V56">
        <v>57.823529411764703</v>
      </c>
      <c r="W56">
        <v>69.721357850070717</v>
      </c>
      <c r="X56">
        <v>32.333333333333336</v>
      </c>
      <c r="Y56">
        <v>4570.4285714285716</v>
      </c>
      <c r="Z56">
        <v>0.82698961937716264</v>
      </c>
      <c r="AA56">
        <f>AVERAGE($Q$56:$Z$56)</f>
        <v>478.69040664913348</v>
      </c>
    </row>
    <row r="57" spans="1:30" x14ac:dyDescent="0.25">
      <c r="A57">
        <v>6</v>
      </c>
      <c r="B57">
        <v>6</v>
      </c>
      <c r="C57" t="s">
        <v>107</v>
      </c>
      <c r="D57" s="12">
        <v>80</v>
      </c>
      <c r="E57" s="12">
        <v>85</v>
      </c>
      <c r="F57" s="12">
        <v>100</v>
      </c>
      <c r="P57" t="s">
        <v>9</v>
      </c>
      <c r="Q57">
        <v>0.95631814369583446</v>
      </c>
      <c r="R57">
        <v>0.97966401414677273</v>
      </c>
      <c r="S57">
        <v>0.5</v>
      </c>
      <c r="T57">
        <v>1.1114864864864864</v>
      </c>
      <c r="U57">
        <v>0.6875</v>
      </c>
      <c r="V57">
        <v>116.64705882352941</v>
      </c>
      <c r="W57">
        <v>34.360678925035359</v>
      </c>
      <c r="X57">
        <v>15.666666666666666</v>
      </c>
      <c r="Y57">
        <v>27.571428571428573</v>
      </c>
      <c r="Z57">
        <v>0.65397923875432518</v>
      </c>
      <c r="AA57">
        <f>AVERAGE($Q$57:$Z$57)</f>
        <v>19.913478086974344</v>
      </c>
    </row>
    <row r="58" spans="1:30" x14ac:dyDescent="0.25">
      <c r="A58">
        <v>6</v>
      </c>
      <c r="B58">
        <v>7</v>
      </c>
      <c r="C58" t="s">
        <v>108</v>
      </c>
      <c r="D58" s="12">
        <v>8000</v>
      </c>
      <c r="E58" s="12">
        <v>9000</v>
      </c>
      <c r="F58" s="12">
        <v>10000</v>
      </c>
      <c r="P58" t="s">
        <v>10</v>
      </c>
      <c r="Q58">
        <v>0.92836175566116863</v>
      </c>
      <c r="R58">
        <v>0.98673740053050396</v>
      </c>
      <c r="S58">
        <v>299</v>
      </c>
      <c r="T58">
        <v>0.95777027027027029</v>
      </c>
      <c r="U58">
        <v>0.375</v>
      </c>
      <c r="V58">
        <v>0.17647058823529413</v>
      </c>
      <c r="W58">
        <v>0.92927864214992928</v>
      </c>
      <c r="X58">
        <v>11.5</v>
      </c>
      <c r="Y58">
        <v>99</v>
      </c>
      <c r="Z58">
        <v>0.13494809688581308</v>
      </c>
      <c r="AA58">
        <f>AVERAGE($Q$58:$Z$58)</f>
        <v>41.398856675373295</v>
      </c>
    </row>
    <row r="59" spans="1:30" x14ac:dyDescent="0.25">
      <c r="A59">
        <v>6</v>
      </c>
      <c r="B59">
        <v>8</v>
      </c>
      <c r="C59" t="s">
        <v>109</v>
      </c>
      <c r="D59" s="12">
        <v>200</v>
      </c>
      <c r="E59" s="12">
        <v>300</v>
      </c>
      <c r="F59" s="12">
        <v>500</v>
      </c>
      <c r="P59" t="s">
        <v>11</v>
      </c>
      <c r="Q59">
        <v>25.209113782499301</v>
      </c>
      <c r="R59">
        <v>21.104332449160037</v>
      </c>
      <c r="S59">
        <v>0.95</v>
      </c>
      <c r="T59">
        <v>0.99155405405405406</v>
      </c>
      <c r="U59">
        <v>0.5625</v>
      </c>
      <c r="V59">
        <v>96.058823529411768</v>
      </c>
      <c r="W59">
        <v>6.0721357850070721</v>
      </c>
      <c r="X59">
        <v>24</v>
      </c>
      <c r="Y59">
        <v>570.42857142857144</v>
      </c>
      <c r="Z59">
        <v>0.89619377162629765</v>
      </c>
      <c r="AA59">
        <f>AVERAGE($Q$59:$Z$59)</f>
        <v>74.627322480032987</v>
      </c>
    </row>
    <row r="60" spans="1:30" x14ac:dyDescent="0.25">
      <c r="A60">
        <v>6</v>
      </c>
      <c r="B60">
        <v>9</v>
      </c>
      <c r="C60" t="s">
        <v>110</v>
      </c>
      <c r="D60" s="12">
        <v>90000</v>
      </c>
      <c r="E60" s="12">
        <v>95000</v>
      </c>
      <c r="F60" s="12">
        <v>100000</v>
      </c>
      <c r="P60" t="s">
        <v>12</v>
      </c>
      <c r="Q60">
        <v>0.22309197651663404</v>
      </c>
      <c r="R60">
        <v>6.1007957559681698E-2</v>
      </c>
      <c r="S60">
        <v>0.8</v>
      </c>
      <c r="T60">
        <v>0.95777027027027029</v>
      </c>
      <c r="U60">
        <v>6.2500000000000056E-2</v>
      </c>
      <c r="V60">
        <v>57.823529411764703</v>
      </c>
      <c r="W60">
        <v>126.29844413012728</v>
      </c>
      <c r="X60">
        <v>7.333333333333333</v>
      </c>
      <c r="Y60">
        <v>170.42857142857142</v>
      </c>
      <c r="Z60">
        <v>0.30795847750865041</v>
      </c>
      <c r="AA60">
        <f>AVERAGE($Q$60:$Z$60)</f>
        <v>36.429620698565195</v>
      </c>
    </row>
    <row r="61" spans="1:30" x14ac:dyDescent="0.25">
      <c r="A61">
        <v>6</v>
      </c>
      <c r="B61">
        <v>10</v>
      </c>
      <c r="C61" t="s">
        <v>111</v>
      </c>
      <c r="D61" s="12">
        <v>0.1</v>
      </c>
      <c r="E61" s="12">
        <v>0.15</v>
      </c>
      <c r="F61" s="12">
        <v>0.2</v>
      </c>
      <c r="P61" t="s">
        <v>79</v>
      </c>
      <c r="Q61">
        <f>AVERAGE($Q$49:$Q$60)</f>
        <v>7.1200493896188606</v>
      </c>
      <c r="R61">
        <f>AVERAGE($R$49:$R$60)</f>
        <v>10.32088122605364</v>
      </c>
      <c r="S61">
        <f>AVERAGE($S$49:$S$60)</f>
        <v>27.299208333333336</v>
      </c>
      <c r="T61">
        <f>AVERAGE($T$49:$T$60)</f>
        <v>4.4814752252252257</v>
      </c>
      <c r="U61">
        <f>AVERAGE($U$49:$U$60)</f>
        <v>0.8197916666666667</v>
      </c>
      <c r="V61">
        <f>AVERAGE($V$49:$V$60)</f>
        <v>62.666666666666679</v>
      </c>
      <c r="W61">
        <f>AVERAGE($W$49:$W$60)</f>
        <v>63.1181046676096</v>
      </c>
      <c r="X61">
        <f>AVERAGE($X$49:$X$60)</f>
        <v>10.591666666666667</v>
      </c>
      <c r="Y61">
        <f>AVERAGE($Y$49:$Y$60)</f>
        <v>2913.8571428571427</v>
      </c>
      <c r="Z61">
        <f>AVERAGE($Z$49:$Z$60)</f>
        <v>0.44232987312572086</v>
      </c>
      <c r="AA61">
        <f>AVERAGE($AA$33:$AA$44)</f>
        <v>-0.46666666666666673</v>
      </c>
    </row>
    <row r="62" spans="1:30" x14ac:dyDescent="0.25">
      <c r="A62">
        <v>7</v>
      </c>
      <c r="B62">
        <v>1</v>
      </c>
      <c r="C62" t="s">
        <v>102</v>
      </c>
      <c r="D62" s="12">
        <v>7000</v>
      </c>
      <c r="E62" s="12">
        <v>12000</v>
      </c>
      <c r="F62" s="12">
        <v>20000</v>
      </c>
    </row>
    <row r="63" spans="1:30" x14ac:dyDescent="0.25">
      <c r="A63">
        <v>7</v>
      </c>
      <c r="B63">
        <v>2</v>
      </c>
      <c r="C63" t="s">
        <v>103</v>
      </c>
      <c r="D63" s="12">
        <v>2000</v>
      </c>
      <c r="E63" s="12">
        <v>3500</v>
      </c>
      <c r="F63" s="12">
        <v>7000</v>
      </c>
    </row>
    <row r="64" spans="1:30" x14ac:dyDescent="0.25">
      <c r="A64">
        <v>7</v>
      </c>
      <c r="B64">
        <v>3</v>
      </c>
      <c r="C64" t="s">
        <v>104</v>
      </c>
      <c r="D64" s="12">
        <v>6000</v>
      </c>
      <c r="E64" s="12">
        <v>7000</v>
      </c>
      <c r="F64" s="12">
        <v>10000</v>
      </c>
    </row>
    <row r="65" spans="1:6" x14ac:dyDescent="0.25">
      <c r="A65">
        <v>7</v>
      </c>
      <c r="B65">
        <v>4</v>
      </c>
      <c r="C65" t="s">
        <v>105</v>
      </c>
      <c r="D65" s="12">
        <v>300</v>
      </c>
      <c r="E65" s="12">
        <v>350</v>
      </c>
      <c r="F65" s="12">
        <v>500</v>
      </c>
    </row>
    <row r="66" spans="1:6" x14ac:dyDescent="0.25">
      <c r="A66">
        <v>7</v>
      </c>
      <c r="B66">
        <v>5</v>
      </c>
      <c r="C66" t="s">
        <v>106</v>
      </c>
      <c r="D66" s="12">
        <v>0.05</v>
      </c>
      <c r="E66" s="12">
        <v>0.12</v>
      </c>
      <c r="F66" s="12">
        <v>0.3</v>
      </c>
    </row>
    <row r="67" spans="1:6" x14ac:dyDescent="0.25">
      <c r="A67">
        <v>7</v>
      </c>
      <c r="B67">
        <v>6</v>
      </c>
      <c r="C67" t="s">
        <v>107</v>
      </c>
      <c r="D67" s="12">
        <v>100</v>
      </c>
      <c r="E67" s="12">
        <v>120</v>
      </c>
      <c r="F67" s="12">
        <v>150</v>
      </c>
    </row>
    <row r="68" spans="1:6" x14ac:dyDescent="0.25">
      <c r="A68">
        <v>7</v>
      </c>
      <c r="B68">
        <v>7</v>
      </c>
      <c r="C68" t="s">
        <v>108</v>
      </c>
      <c r="D68" s="12">
        <v>80</v>
      </c>
      <c r="E68" s="12">
        <v>90</v>
      </c>
      <c r="F68" s="12">
        <v>120</v>
      </c>
    </row>
    <row r="69" spans="1:6" x14ac:dyDescent="0.25">
      <c r="A69">
        <v>7</v>
      </c>
      <c r="B69">
        <v>8</v>
      </c>
      <c r="C69" t="s">
        <v>109</v>
      </c>
      <c r="D69" s="12">
        <v>20</v>
      </c>
      <c r="E69" s="12">
        <v>50</v>
      </c>
      <c r="F69" s="12">
        <v>100</v>
      </c>
    </row>
    <row r="70" spans="1:6" x14ac:dyDescent="0.25">
      <c r="A70">
        <v>7</v>
      </c>
      <c r="B70">
        <v>9</v>
      </c>
      <c r="C70" t="s">
        <v>110</v>
      </c>
      <c r="D70" s="12">
        <v>200</v>
      </c>
      <c r="E70" s="12">
        <v>300</v>
      </c>
      <c r="F70" s="12">
        <v>350</v>
      </c>
    </row>
    <row r="71" spans="1:6" x14ac:dyDescent="0.25">
      <c r="A71">
        <v>7</v>
      </c>
      <c r="B71">
        <v>10</v>
      </c>
      <c r="C71" t="s">
        <v>111</v>
      </c>
      <c r="D71" s="12">
        <v>0.05</v>
      </c>
      <c r="E71" s="12">
        <v>0.08</v>
      </c>
      <c r="F71" s="12">
        <v>0.2</v>
      </c>
    </row>
    <row r="72" spans="1:6" x14ac:dyDescent="0.25">
      <c r="A72">
        <v>8</v>
      </c>
      <c r="B72">
        <v>1</v>
      </c>
      <c r="C72" t="s">
        <v>102</v>
      </c>
      <c r="D72" s="12">
        <v>200000</v>
      </c>
      <c r="E72" s="12">
        <v>400000</v>
      </c>
      <c r="F72" s="12">
        <v>700000</v>
      </c>
    </row>
    <row r="73" spans="1:6" x14ac:dyDescent="0.25">
      <c r="A73">
        <v>8</v>
      </c>
      <c r="B73">
        <v>2</v>
      </c>
      <c r="C73" t="s">
        <v>103</v>
      </c>
      <c r="D73" s="12">
        <v>150000</v>
      </c>
      <c r="E73" s="12">
        <v>300000</v>
      </c>
      <c r="F73" s="12">
        <v>500000</v>
      </c>
    </row>
    <row r="74" spans="1:6" x14ac:dyDescent="0.25">
      <c r="A74">
        <v>8</v>
      </c>
      <c r="B74">
        <v>3</v>
      </c>
      <c r="C74" t="s">
        <v>104</v>
      </c>
      <c r="D74" s="12">
        <v>1000</v>
      </c>
      <c r="E74" s="12">
        <v>20000</v>
      </c>
      <c r="F74" s="12">
        <v>50000</v>
      </c>
    </row>
    <row r="75" spans="1:6" x14ac:dyDescent="0.25">
      <c r="A75">
        <v>8</v>
      </c>
      <c r="B75">
        <v>4</v>
      </c>
      <c r="C75" t="s">
        <v>105</v>
      </c>
      <c r="D75" s="12">
        <v>50000</v>
      </c>
      <c r="E75" s="12">
        <v>200000</v>
      </c>
      <c r="F75" s="12">
        <v>400000</v>
      </c>
    </row>
    <row r="76" spans="1:6" x14ac:dyDescent="0.25">
      <c r="A76">
        <v>8</v>
      </c>
      <c r="B76">
        <v>5</v>
      </c>
      <c r="C76" t="s">
        <v>106</v>
      </c>
      <c r="D76" s="12">
        <v>0.04</v>
      </c>
      <c r="E76" s="12">
        <v>0.1</v>
      </c>
      <c r="F76" s="12">
        <v>0.2</v>
      </c>
    </row>
    <row r="77" spans="1:6" x14ac:dyDescent="0.25">
      <c r="A77">
        <v>8</v>
      </c>
      <c r="B77">
        <v>6</v>
      </c>
      <c r="C77" t="s">
        <v>107</v>
      </c>
      <c r="D77" s="12">
        <v>400</v>
      </c>
      <c r="E77" s="12">
        <v>1000</v>
      </c>
      <c r="F77" s="12">
        <v>1200</v>
      </c>
    </row>
    <row r="78" spans="1:6" x14ac:dyDescent="0.25">
      <c r="A78">
        <v>8</v>
      </c>
      <c r="B78">
        <v>7</v>
      </c>
      <c r="C78" t="s">
        <v>108</v>
      </c>
      <c r="D78" s="12">
        <v>1000</v>
      </c>
      <c r="E78" s="12">
        <v>5000</v>
      </c>
      <c r="F78" s="12">
        <v>8000</v>
      </c>
    </row>
    <row r="79" spans="1:6" x14ac:dyDescent="0.25">
      <c r="A79">
        <v>8</v>
      </c>
      <c r="B79">
        <v>8</v>
      </c>
      <c r="C79" t="s">
        <v>109</v>
      </c>
      <c r="D79" s="12">
        <v>20</v>
      </c>
      <c r="E79" s="12">
        <v>400</v>
      </c>
      <c r="F79" s="12">
        <v>3000</v>
      </c>
    </row>
    <row r="80" spans="1:6" x14ac:dyDescent="0.25">
      <c r="A80">
        <v>8</v>
      </c>
      <c r="B80">
        <v>9</v>
      </c>
      <c r="C80" t="s">
        <v>110</v>
      </c>
      <c r="D80" s="12">
        <v>400</v>
      </c>
      <c r="E80" s="12">
        <v>16000</v>
      </c>
      <c r="F80" s="12">
        <v>20000</v>
      </c>
    </row>
    <row r="81" spans="1:6" x14ac:dyDescent="0.25">
      <c r="A81">
        <v>8</v>
      </c>
      <c r="B81">
        <v>10</v>
      </c>
      <c r="C81" t="s">
        <v>111</v>
      </c>
      <c r="D81" s="12">
        <v>0.02</v>
      </c>
      <c r="E81" s="12">
        <v>0.05</v>
      </c>
      <c r="F81" s="12">
        <v>0.1</v>
      </c>
    </row>
    <row r="82" spans="1:6" x14ac:dyDescent="0.25">
      <c r="A82">
        <v>9</v>
      </c>
      <c r="B82">
        <v>1</v>
      </c>
      <c r="D82" s="12">
        <v>500</v>
      </c>
      <c r="E82" s="12">
        <v>1250</v>
      </c>
      <c r="F82" s="12">
        <v>3000</v>
      </c>
    </row>
    <row r="83" spans="1:6" x14ac:dyDescent="0.25">
      <c r="A83">
        <v>9</v>
      </c>
      <c r="B83">
        <v>2</v>
      </c>
      <c r="D83" s="12">
        <v>100</v>
      </c>
      <c r="E83" s="12">
        <v>230</v>
      </c>
      <c r="F83" s="12">
        <v>1000</v>
      </c>
    </row>
    <row r="84" spans="1:6" x14ac:dyDescent="0.25">
      <c r="A84">
        <v>9</v>
      </c>
      <c r="B84">
        <v>3</v>
      </c>
      <c r="D84" s="12">
        <v>550</v>
      </c>
      <c r="E84" s="12">
        <v>5000</v>
      </c>
      <c r="F84" s="12">
        <v>7500</v>
      </c>
    </row>
    <row r="85" spans="1:6" x14ac:dyDescent="0.25">
      <c r="A85">
        <v>9</v>
      </c>
      <c r="B85">
        <v>4</v>
      </c>
      <c r="D85" s="12">
        <v>10000</v>
      </c>
      <c r="E85" s="12">
        <v>25000</v>
      </c>
      <c r="F85" s="12">
        <v>100000</v>
      </c>
    </row>
    <row r="86" spans="1:6" x14ac:dyDescent="0.25">
      <c r="A86">
        <v>9</v>
      </c>
      <c r="B86">
        <v>5</v>
      </c>
      <c r="D86" s="12">
        <v>5.0000000000000001E-3</v>
      </c>
      <c r="E86" s="12">
        <v>0.05</v>
      </c>
      <c r="F86" s="12">
        <v>0.15</v>
      </c>
    </row>
    <row r="87" spans="1:6" x14ac:dyDescent="0.25">
      <c r="A87">
        <v>9</v>
      </c>
      <c r="B87">
        <v>6</v>
      </c>
      <c r="D87" s="12">
        <v>500</v>
      </c>
      <c r="E87" s="12">
        <v>2000</v>
      </c>
      <c r="F87" s="12">
        <v>4000</v>
      </c>
    </row>
    <row r="88" spans="1:6" x14ac:dyDescent="0.25">
      <c r="A88">
        <v>9</v>
      </c>
      <c r="B88">
        <v>7</v>
      </c>
      <c r="D88" s="12">
        <v>1000</v>
      </c>
      <c r="E88" s="12">
        <v>2500</v>
      </c>
      <c r="F88" s="12">
        <v>3500</v>
      </c>
    </row>
    <row r="89" spans="1:6" x14ac:dyDescent="0.25">
      <c r="A89">
        <v>9</v>
      </c>
      <c r="B89">
        <v>8</v>
      </c>
      <c r="D89" s="12">
        <v>50</v>
      </c>
      <c r="E89" s="12">
        <v>200</v>
      </c>
      <c r="F89" s="12">
        <v>300</v>
      </c>
    </row>
    <row r="90" spans="1:6" x14ac:dyDescent="0.25">
      <c r="A90">
        <v>9</v>
      </c>
      <c r="B90">
        <v>9</v>
      </c>
      <c r="D90" s="12">
        <v>10</v>
      </c>
      <c r="E90" s="12">
        <v>100</v>
      </c>
      <c r="F90" s="12">
        <v>2500</v>
      </c>
    </row>
    <row r="91" spans="1:6" x14ac:dyDescent="0.25">
      <c r="A91">
        <v>9</v>
      </c>
      <c r="B91">
        <v>10</v>
      </c>
      <c r="D91" s="12">
        <v>0.02</v>
      </c>
      <c r="E91" s="12">
        <v>0.1</v>
      </c>
      <c r="F91" s="12">
        <v>0.3</v>
      </c>
    </row>
    <row r="92" spans="1:6" x14ac:dyDescent="0.25">
      <c r="A92">
        <v>10</v>
      </c>
      <c r="B92">
        <v>1</v>
      </c>
      <c r="D92" s="12">
        <v>1000</v>
      </c>
      <c r="E92" s="12">
        <v>2050</v>
      </c>
      <c r="F92" s="12">
        <v>5000</v>
      </c>
    </row>
    <row r="93" spans="1:6" x14ac:dyDescent="0.25">
      <c r="A93">
        <v>10</v>
      </c>
      <c r="B93">
        <v>2</v>
      </c>
      <c r="D93" s="12">
        <v>50</v>
      </c>
      <c r="E93" s="12">
        <v>150</v>
      </c>
      <c r="F93" s="12">
        <v>300</v>
      </c>
    </row>
    <row r="94" spans="1:6" x14ac:dyDescent="0.25">
      <c r="A94">
        <v>10</v>
      </c>
      <c r="B94">
        <v>3</v>
      </c>
      <c r="D94" s="12">
        <v>1000000</v>
      </c>
      <c r="E94" s="12">
        <v>3000000</v>
      </c>
      <c r="F94" s="12">
        <v>5000000</v>
      </c>
    </row>
    <row r="95" spans="1:6" x14ac:dyDescent="0.25">
      <c r="A95">
        <v>10</v>
      </c>
      <c r="B95">
        <v>4</v>
      </c>
      <c r="D95" s="12">
        <v>250</v>
      </c>
      <c r="E95" s="12">
        <v>500</v>
      </c>
      <c r="F95" s="12">
        <v>1000</v>
      </c>
    </row>
    <row r="96" spans="1:6" x14ac:dyDescent="0.25">
      <c r="A96">
        <v>10</v>
      </c>
      <c r="B96">
        <v>5</v>
      </c>
      <c r="D96" s="12">
        <v>0.03</v>
      </c>
      <c r="E96" s="12">
        <v>0.1</v>
      </c>
      <c r="F96" s="12">
        <v>0.2</v>
      </c>
    </row>
    <row r="97" spans="1:6" x14ac:dyDescent="0.25">
      <c r="A97">
        <v>10</v>
      </c>
      <c r="B97">
        <v>6</v>
      </c>
      <c r="D97" s="12">
        <v>10</v>
      </c>
      <c r="E97" s="12">
        <v>20</v>
      </c>
      <c r="F97" s="12">
        <v>25</v>
      </c>
    </row>
    <row r="98" spans="1:6" x14ac:dyDescent="0.25">
      <c r="A98">
        <v>10</v>
      </c>
      <c r="B98">
        <v>7</v>
      </c>
      <c r="D98" s="12">
        <v>3</v>
      </c>
      <c r="E98" s="12">
        <v>5</v>
      </c>
      <c r="F98" s="12">
        <v>12</v>
      </c>
    </row>
    <row r="99" spans="1:6" x14ac:dyDescent="0.25">
      <c r="A99">
        <v>10</v>
      </c>
      <c r="B99">
        <v>8</v>
      </c>
      <c r="D99" s="12">
        <v>100</v>
      </c>
      <c r="E99" s="12">
        <v>150</v>
      </c>
      <c r="F99" s="12">
        <v>300</v>
      </c>
    </row>
    <row r="100" spans="1:6" x14ac:dyDescent="0.25">
      <c r="A100">
        <v>10</v>
      </c>
      <c r="B100">
        <v>9</v>
      </c>
      <c r="D100" s="12">
        <v>300</v>
      </c>
      <c r="E100" s="12">
        <v>350</v>
      </c>
      <c r="F100" s="12">
        <v>400</v>
      </c>
    </row>
    <row r="101" spans="1:6" x14ac:dyDescent="0.25">
      <c r="A101">
        <v>10</v>
      </c>
      <c r="B101">
        <v>10</v>
      </c>
      <c r="D101" s="12">
        <v>0.15</v>
      </c>
      <c r="E101" s="12">
        <v>0.25</v>
      </c>
      <c r="F101" s="12">
        <v>0.3</v>
      </c>
    </row>
    <row r="102" spans="1:6" x14ac:dyDescent="0.25">
      <c r="A102">
        <v>11</v>
      </c>
      <c r="B102">
        <v>1</v>
      </c>
      <c r="D102" s="12">
        <v>500000</v>
      </c>
      <c r="E102" s="12">
        <v>750000</v>
      </c>
      <c r="F102" s="12">
        <v>1000000</v>
      </c>
    </row>
    <row r="103" spans="1:6" x14ac:dyDescent="0.25">
      <c r="A103">
        <v>11</v>
      </c>
      <c r="B103">
        <v>2</v>
      </c>
      <c r="D103" s="12">
        <v>10000</v>
      </c>
      <c r="E103" s="12">
        <v>250000</v>
      </c>
      <c r="F103" s="12">
        <v>400000</v>
      </c>
    </row>
    <row r="104" spans="1:6" x14ac:dyDescent="0.25">
      <c r="A104">
        <v>11</v>
      </c>
      <c r="B104">
        <v>3</v>
      </c>
      <c r="D104" s="12">
        <v>20</v>
      </c>
      <c r="E104" s="12">
        <v>500</v>
      </c>
      <c r="F104" s="12">
        <v>1000</v>
      </c>
    </row>
    <row r="105" spans="1:6" x14ac:dyDescent="0.25">
      <c r="A105">
        <v>11</v>
      </c>
      <c r="B105">
        <v>4</v>
      </c>
      <c r="D105" s="12">
        <v>50</v>
      </c>
      <c r="E105" s="12">
        <v>100</v>
      </c>
      <c r="F105" s="12">
        <v>200</v>
      </c>
    </row>
    <row r="106" spans="1:6" x14ac:dyDescent="0.25">
      <c r="A106">
        <v>11</v>
      </c>
      <c r="B106">
        <v>5</v>
      </c>
      <c r="D106" s="12">
        <v>0.05</v>
      </c>
      <c r="E106" s="12">
        <v>0.25</v>
      </c>
      <c r="F106" s="12">
        <v>0.4</v>
      </c>
    </row>
    <row r="107" spans="1:6" x14ac:dyDescent="0.25">
      <c r="A107">
        <v>11</v>
      </c>
      <c r="B107">
        <v>6</v>
      </c>
      <c r="D107" s="12">
        <v>150</v>
      </c>
      <c r="E107" s="12">
        <v>1650</v>
      </c>
      <c r="F107" s="12">
        <v>3000</v>
      </c>
    </row>
    <row r="108" spans="1:6" x14ac:dyDescent="0.25">
      <c r="A108">
        <v>11</v>
      </c>
      <c r="B108">
        <v>7</v>
      </c>
      <c r="D108" s="12">
        <v>50</v>
      </c>
      <c r="E108" s="12">
        <v>500</v>
      </c>
      <c r="F108" s="12">
        <v>1000</v>
      </c>
    </row>
    <row r="109" spans="1:6" x14ac:dyDescent="0.25">
      <c r="A109">
        <v>11</v>
      </c>
      <c r="B109">
        <v>8</v>
      </c>
      <c r="D109" s="12">
        <v>100</v>
      </c>
      <c r="E109" s="12">
        <v>300</v>
      </c>
      <c r="F109" s="12">
        <v>500</v>
      </c>
    </row>
    <row r="110" spans="1:6" x14ac:dyDescent="0.25">
      <c r="A110">
        <v>11</v>
      </c>
      <c r="B110">
        <v>9</v>
      </c>
      <c r="D110" s="12">
        <v>300</v>
      </c>
      <c r="E110" s="12">
        <v>2000</v>
      </c>
      <c r="F110" s="12">
        <v>3500</v>
      </c>
    </row>
    <row r="111" spans="1:6" x14ac:dyDescent="0.25">
      <c r="A111">
        <v>11</v>
      </c>
      <c r="B111">
        <v>10</v>
      </c>
      <c r="D111" s="12">
        <v>2E-3</v>
      </c>
      <c r="E111" s="12">
        <v>0.03</v>
      </c>
      <c r="F111" s="12">
        <v>0.1</v>
      </c>
    </row>
    <row r="112" spans="1:6" x14ac:dyDescent="0.25">
      <c r="A112">
        <v>12</v>
      </c>
      <c r="B112">
        <v>1</v>
      </c>
      <c r="D112" s="12">
        <v>1500</v>
      </c>
      <c r="E112" s="12">
        <v>35000</v>
      </c>
      <c r="F112" s="12">
        <v>60000</v>
      </c>
    </row>
    <row r="113" spans="1:6" x14ac:dyDescent="0.25">
      <c r="A113">
        <v>12</v>
      </c>
      <c r="B113">
        <v>2</v>
      </c>
      <c r="D113" s="12">
        <v>1000</v>
      </c>
      <c r="E113" s="12">
        <v>12000</v>
      </c>
      <c r="F113" s="12">
        <v>25000</v>
      </c>
    </row>
    <row r="114" spans="1:6" x14ac:dyDescent="0.25">
      <c r="A114">
        <v>12</v>
      </c>
      <c r="B114">
        <v>3</v>
      </c>
      <c r="D114" s="12">
        <v>700</v>
      </c>
      <c r="E114" s="12">
        <v>18000</v>
      </c>
      <c r="F114" s="12">
        <v>30000</v>
      </c>
    </row>
    <row r="115" spans="1:6" x14ac:dyDescent="0.25">
      <c r="A115">
        <v>12</v>
      </c>
      <c r="B115">
        <v>4</v>
      </c>
      <c r="D115" s="12">
        <v>50</v>
      </c>
      <c r="E115" s="12">
        <v>500</v>
      </c>
      <c r="F115" s="12">
        <v>1000</v>
      </c>
    </row>
    <row r="116" spans="1:6" x14ac:dyDescent="0.25">
      <c r="A116">
        <v>12</v>
      </c>
      <c r="B116">
        <v>5</v>
      </c>
      <c r="D116" s="12">
        <v>0.05</v>
      </c>
      <c r="E116" s="12">
        <v>0.15</v>
      </c>
      <c r="F116" s="12">
        <v>0.3</v>
      </c>
    </row>
    <row r="117" spans="1:6" x14ac:dyDescent="0.25">
      <c r="A117">
        <v>12</v>
      </c>
      <c r="B117">
        <v>6</v>
      </c>
      <c r="D117" s="12">
        <v>50</v>
      </c>
      <c r="E117" s="12">
        <v>1000</v>
      </c>
      <c r="F117" s="12">
        <v>2000</v>
      </c>
    </row>
    <row r="118" spans="1:6" x14ac:dyDescent="0.25">
      <c r="A118">
        <v>12</v>
      </c>
      <c r="B118">
        <v>7</v>
      </c>
      <c r="D118" s="12">
        <v>500</v>
      </c>
      <c r="E118" s="12">
        <v>9000</v>
      </c>
      <c r="F118" s="12">
        <v>15000</v>
      </c>
    </row>
    <row r="119" spans="1:6" x14ac:dyDescent="0.25">
      <c r="A119">
        <v>12</v>
      </c>
      <c r="B119">
        <v>8</v>
      </c>
      <c r="D119" s="12">
        <v>1</v>
      </c>
      <c r="E119" s="12">
        <v>100</v>
      </c>
      <c r="F119" s="12">
        <v>400</v>
      </c>
    </row>
    <row r="120" spans="1:6" x14ac:dyDescent="0.25">
      <c r="A120">
        <v>12</v>
      </c>
      <c r="B120">
        <v>9</v>
      </c>
      <c r="D120" s="12">
        <v>100</v>
      </c>
      <c r="E120" s="12">
        <v>600</v>
      </c>
      <c r="F120" s="12">
        <v>900</v>
      </c>
    </row>
    <row r="121" spans="1:6" x14ac:dyDescent="0.25">
      <c r="A121">
        <v>12</v>
      </c>
      <c r="B121">
        <v>10</v>
      </c>
      <c r="D121" s="12">
        <v>0.05</v>
      </c>
      <c r="E121" s="12">
        <v>0.2</v>
      </c>
      <c r="F121" s="12">
        <v>0.35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FB5C0-66FE-4FD2-A3D3-3F915D03C72C}">
  <sheetPr codeName="Sheet8"/>
  <dimension ref="A1:YX673"/>
  <sheetViews>
    <sheetView zoomScale="74" zoomScaleNormal="74" workbookViewId="0">
      <selection activeCell="G2" sqref="G2:H15"/>
    </sheetView>
  </sheetViews>
  <sheetFormatPr defaultColWidth="8.85546875" defaultRowHeight="15" x14ac:dyDescent="0.25"/>
  <cols>
    <col min="15" max="30" width="8.85546875" style="5"/>
    <col min="31" max="31" width="8.5703125" style="5" customWidth="1"/>
    <col min="32" max="35" width="10.140625" style="5" customWidth="1"/>
    <col min="36" max="45" width="4" style="5" customWidth="1"/>
    <col min="46" max="46" width="4" style="38" customWidth="1"/>
    <col min="47" max="47" width="4" style="5" customWidth="1"/>
    <col min="48" max="48" width="2.85546875" style="9" customWidth="1"/>
    <col min="49" max="49" width="2.85546875" style="97" customWidth="1"/>
    <col min="50" max="50" width="2.85546875" style="9" customWidth="1"/>
    <col min="51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71" width="2.85546875" style="9" customWidth="1"/>
    <col min="72" max="97" width="2.85546875" style="5" customWidth="1"/>
    <col min="98" max="99" width="8.85546875" style="5"/>
    <col min="100" max="109" width="18.5703125" style="5" customWidth="1"/>
    <col min="110" max="118" width="8.85546875" style="5"/>
    <col min="119" max="132" width="12.85546875" style="5" customWidth="1"/>
    <col min="133" max="16384" width="8.85546875" style="5"/>
  </cols>
  <sheetData>
    <row r="1" spans="1:674" ht="15.75" thickBot="1" x14ac:dyDescent="0.3">
      <c r="A1" t="s">
        <v>100</v>
      </c>
      <c r="G1" t="s">
        <v>355</v>
      </c>
      <c r="H1" t="s">
        <v>101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P1" s="5" t="s">
        <v>78</v>
      </c>
      <c r="Q1" s="5" t="s">
        <v>81</v>
      </c>
      <c r="R1" s="5" t="s">
        <v>82</v>
      </c>
      <c r="S1" s="5" t="s">
        <v>83</v>
      </c>
      <c r="T1" s="5" t="s">
        <v>84</v>
      </c>
      <c r="U1" s="5" t="s">
        <v>85</v>
      </c>
      <c r="V1" s="5" t="s">
        <v>86</v>
      </c>
      <c r="W1" s="5" t="s">
        <v>87</v>
      </c>
      <c r="X1" s="5" t="s">
        <v>88</v>
      </c>
      <c r="Y1" s="5" t="s">
        <v>89</v>
      </c>
      <c r="Z1" s="5" t="s">
        <v>90</v>
      </c>
      <c r="AA1" s="5" t="s">
        <v>91</v>
      </c>
      <c r="AB1" s="5" t="s">
        <v>92</v>
      </c>
      <c r="AC1" s="5" t="s">
        <v>93</v>
      </c>
      <c r="AD1" s="5" t="s">
        <v>94</v>
      </c>
      <c r="AE1" s="11" t="s">
        <v>80</v>
      </c>
      <c r="AF1" s="5" t="s">
        <v>100</v>
      </c>
      <c r="AG1" s="5" t="s">
        <v>100</v>
      </c>
      <c r="AH1" s="5" t="s">
        <v>42</v>
      </c>
      <c r="AK1" s="13"/>
      <c r="AN1" s="11"/>
      <c r="AO1" s="14"/>
      <c r="AP1" s="33"/>
      <c r="AQ1" s="14"/>
      <c r="AR1" s="33"/>
      <c r="AS1" s="33"/>
      <c r="AT1" s="33"/>
      <c r="AU1" s="33"/>
      <c r="AV1" s="14"/>
      <c r="AW1" s="14"/>
      <c r="AX1" s="14"/>
      <c r="AY1" s="14"/>
      <c r="AZ1" s="33"/>
      <c r="BA1" s="14"/>
      <c r="BB1" s="33"/>
      <c r="BC1" s="33"/>
      <c r="BD1" s="35"/>
      <c r="BE1" s="35"/>
      <c r="BF1" s="35"/>
      <c r="BG1" s="35"/>
      <c r="BH1" s="35"/>
      <c r="BI1" s="35"/>
      <c r="BJ1" s="11"/>
      <c r="BK1" s="11"/>
      <c r="BL1" s="35"/>
      <c r="BM1" s="35"/>
      <c r="BN1" s="35"/>
      <c r="BO1" s="35"/>
      <c r="CV1" s="93" t="s">
        <v>209</v>
      </c>
      <c r="CW1" s="91" t="s">
        <v>208</v>
      </c>
      <c r="CX1" s="91" t="s">
        <v>346</v>
      </c>
      <c r="CY1" s="91" t="s">
        <v>43</v>
      </c>
      <c r="CZ1" s="91" t="s">
        <v>44</v>
      </c>
      <c r="DA1" s="91" t="s">
        <v>376</v>
      </c>
      <c r="DB1" s="91" t="s">
        <v>218</v>
      </c>
      <c r="DC1" s="91" t="s">
        <v>377</v>
      </c>
      <c r="DD1" s="91" t="s">
        <v>351</v>
      </c>
      <c r="DE1" s="91" t="s">
        <v>357</v>
      </c>
      <c r="DF1" s="91" t="s">
        <v>214</v>
      </c>
      <c r="DG1" s="91" t="s">
        <v>215</v>
      </c>
      <c r="DH1" s="91" t="s">
        <v>45</v>
      </c>
      <c r="DI1" s="91" t="s">
        <v>46</v>
      </c>
      <c r="DJ1" s="91" t="s">
        <v>47</v>
      </c>
      <c r="DK1" s="91" t="s">
        <v>48</v>
      </c>
      <c r="DL1" s="91" t="s">
        <v>221</v>
      </c>
      <c r="DM1" s="91" t="s">
        <v>49</v>
      </c>
      <c r="DN1" s="1"/>
      <c r="DO1" s="1" t="s">
        <v>100</v>
      </c>
      <c r="DP1" s="1" t="s">
        <v>432</v>
      </c>
      <c r="DQ1" s="1">
        <f>COUNTIF($CV$2:$CV$49, "&gt;=0.01"   )</f>
        <v>11</v>
      </c>
      <c r="DR1" s="1" t="s">
        <v>50</v>
      </c>
      <c r="DS1" s="1">
        <v>48</v>
      </c>
      <c r="DT1" s="1" t="s">
        <v>219</v>
      </c>
      <c r="DU1" s="1">
        <v>14</v>
      </c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  <c r="HM1" s="1" t="s">
        <v>21</v>
      </c>
      <c r="HN1" s="1" t="s">
        <v>22</v>
      </c>
      <c r="HO1" s="1" t="s">
        <v>23</v>
      </c>
      <c r="HP1" s="1" t="s">
        <v>24</v>
      </c>
      <c r="HQ1" s="1" t="s">
        <v>25</v>
      </c>
      <c r="HR1" s="1" t="s">
        <v>26</v>
      </c>
      <c r="HS1" s="1" t="s">
        <v>27</v>
      </c>
      <c r="HT1" s="1" t="s">
        <v>28</v>
      </c>
      <c r="HU1" s="1" t="s">
        <v>29</v>
      </c>
      <c r="HV1" s="1" t="s">
        <v>30</v>
      </c>
      <c r="HW1" s="1" t="s">
        <v>31</v>
      </c>
      <c r="HX1" s="1" t="s">
        <v>32</v>
      </c>
      <c r="HY1" s="1" t="s">
        <v>116</v>
      </c>
      <c r="HZ1" s="1" t="s">
        <v>117</v>
      </c>
      <c r="IA1" s="1" t="s">
        <v>118</v>
      </c>
      <c r="IB1" s="1" t="s">
        <v>119</v>
      </c>
      <c r="IC1" s="1" t="s">
        <v>120</v>
      </c>
      <c r="ID1" s="1" t="s">
        <v>121</v>
      </c>
      <c r="IE1" s="1" t="s">
        <v>122</v>
      </c>
      <c r="IF1" s="1" t="s">
        <v>123</v>
      </c>
      <c r="IG1" s="1" t="s">
        <v>124</v>
      </c>
      <c r="IH1" s="1" t="s">
        <v>125</v>
      </c>
      <c r="II1" s="1" t="s">
        <v>126</v>
      </c>
      <c r="IJ1" s="1" t="s">
        <v>127</v>
      </c>
      <c r="IK1" s="1" t="s">
        <v>128</v>
      </c>
      <c r="IL1" s="1" t="s">
        <v>129</v>
      </c>
      <c r="IM1" s="1" t="s">
        <v>130</v>
      </c>
      <c r="IN1" s="1" t="s">
        <v>131</v>
      </c>
      <c r="YX1" s="5" t="s">
        <v>355</v>
      </c>
    </row>
    <row r="2" spans="1:674" x14ac:dyDescent="0.25">
      <c r="A2">
        <v>1</v>
      </c>
      <c r="B2">
        <v>1</v>
      </c>
      <c r="C2" t="s">
        <v>102</v>
      </c>
      <c r="D2" s="12">
        <v>0.15</v>
      </c>
      <c r="E2" s="12">
        <v>0.26</v>
      </c>
      <c r="F2" s="12">
        <v>0.6</v>
      </c>
      <c r="G2">
        <v>2.5363750000000005</v>
      </c>
      <c r="H2" s="12">
        <v>0.11</v>
      </c>
      <c r="I2">
        <v>0.15</v>
      </c>
      <c r="J2">
        <v>0.15</v>
      </c>
      <c r="K2">
        <v>0.13789999999999999</v>
      </c>
      <c r="L2">
        <v>0.1484</v>
      </c>
      <c r="M2">
        <v>0.13925259135372633</v>
      </c>
      <c r="N2">
        <v>2.5363750000000005</v>
      </c>
      <c r="P2" s="5" t="s">
        <v>1</v>
      </c>
      <c r="Q2" s="5">
        <v>4.973856205391089E-2</v>
      </c>
      <c r="R2" s="5">
        <v>4.998277041828502E-2</v>
      </c>
      <c r="S2" s="5">
        <v>0.66199999999999992</v>
      </c>
      <c r="T2" s="5">
        <v>8.2142857142857156E-2</v>
      </c>
      <c r="U2" s="5">
        <v>0.63800000000000001</v>
      </c>
      <c r="V2" s="5">
        <v>0.27799999999999997</v>
      </c>
      <c r="W2" s="5">
        <v>0.11941489361702128</v>
      </c>
      <c r="X2" s="5">
        <v>0.968522958015543</v>
      </c>
      <c r="Y2" s="5">
        <v>0.95059601867393251</v>
      </c>
      <c r="Z2" s="5">
        <v>8.7499999999999994E-2</v>
      </c>
      <c r="AA2" s="5">
        <v>3.0373831775700934E-2</v>
      </c>
      <c r="AB2" s="5">
        <v>0.30649999999999999</v>
      </c>
      <c r="AC2" s="5">
        <v>3.1335952848722988E-2</v>
      </c>
      <c r="AD2" s="5">
        <v>2.8388862475276354E-2</v>
      </c>
      <c r="AE2" s="5">
        <f>AVERAGE($Q$2:$AD$2)</f>
        <v>0.30589262193008931</v>
      </c>
      <c r="AF2" s="5" t="s">
        <v>52</v>
      </c>
      <c r="AG2" s="5">
        <f>VARP($Q$50:$AD$50)</f>
        <v>5.5307867572936716E-2</v>
      </c>
      <c r="AH2" s="5">
        <v>0.5141498024707174</v>
      </c>
      <c r="AS2"/>
      <c r="AT2"/>
      <c r="AV2" s="5"/>
      <c r="AW2" s="5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8">
        <v>48</v>
      </c>
      <c r="CW2" s="5">
        <f>SUM($Q$53:$AD$53)</f>
        <v>-6</v>
      </c>
      <c r="CX2" s="5">
        <v>21.632653061224488</v>
      </c>
      <c r="CY2" s="5">
        <f>SUM($Q$105:$AD$105)</f>
        <v>0</v>
      </c>
      <c r="CZ2" s="5">
        <v>0.1428571428571434</v>
      </c>
      <c r="DA2" s="5">
        <v>0.10010196539884166</v>
      </c>
      <c r="DB2" s="5">
        <v>1.8777382461425471</v>
      </c>
      <c r="DC2" s="5">
        <v>0.61948810164676238</v>
      </c>
      <c r="DD2" s="5">
        <f t="shared" ref="DD2:DD49" si="0">($CV$4*CZ2+CY2*$CV$8/$CV$4-$CV$4)/($CV$2*$CV$4)</f>
        <v>-1.7857142857142846E-2</v>
      </c>
      <c r="DE2" s="5">
        <f t="shared" ref="DE2:DE49" si="1">($CV$4*CX2+CW2*$CV$6/$CV$4-$CV$4)/($CV$2*$CV$4)</f>
        <v>0.48214285714285715</v>
      </c>
      <c r="DF2" s="5">
        <v>7.2036214584101624E-4</v>
      </c>
      <c r="DG2" s="5">
        <v>2.6328610054954007</v>
      </c>
      <c r="DH2" s="5">
        <f t="shared" ref="DH2:DH49" si="2">COUNTIF($Q2:$AD2, "&lt;=.05"   )</f>
        <v>5</v>
      </c>
      <c r="DI2" s="5">
        <f t="shared" ref="DI2:DI49" si="3">COUNTIF($Q2:$AD2, "&gt;=.95"   )</f>
        <v>2</v>
      </c>
      <c r="DJ2" s="5">
        <v>7</v>
      </c>
      <c r="DK2" s="5">
        <f t="shared" ref="DK2:DK49" si="4">ABS(COUNTIF($Q2:$AD2, "&lt;=.5")/14 -0.5)</f>
        <v>0.2142857142857143</v>
      </c>
      <c r="DL2" s="5">
        <f t="shared" ref="DL2:DL49" si="5">AVERAGE($Q2:$AD2)</f>
        <v>0.30589262193008931</v>
      </c>
      <c r="DM2" s="5">
        <f t="shared" ref="DM2:DM49" si="6">STDEV($Q2:$AD2)</f>
        <v>0.34912482577103865</v>
      </c>
      <c r="DN2"/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GR2" t="s">
        <v>1</v>
      </c>
      <c r="GS2">
        <f>VARP(CDCALL!$Q$105:$AD$105)</f>
        <v>1</v>
      </c>
      <c r="GT2">
        <v>6.3441315692866085E-17</v>
      </c>
      <c r="GU2">
        <v>0</v>
      </c>
      <c r="GV2">
        <v>-0.14285714285714285</v>
      </c>
      <c r="GW2">
        <v>0.28571428571428575</v>
      </c>
      <c r="GX2">
        <v>0.14285714285714288</v>
      </c>
      <c r="GY2">
        <v>-0.14285714285714288</v>
      </c>
      <c r="GZ2">
        <v>-7.9301644616082606E-18</v>
      </c>
      <c r="HA2">
        <v>-0.14285714285714285</v>
      </c>
      <c r="HB2">
        <v>1.5860328923216521E-17</v>
      </c>
      <c r="HC2">
        <v>1.5860328923216521E-17</v>
      </c>
      <c r="HD2">
        <v>-0.2857142857142857</v>
      </c>
      <c r="HE2">
        <v>0</v>
      </c>
      <c r="HF2">
        <v>0.2857142857142857</v>
      </c>
      <c r="HG2">
        <v>-0.2857142857142857</v>
      </c>
      <c r="HH2">
        <v>-0.42857142857142855</v>
      </c>
      <c r="HI2">
        <v>0.14285714285714285</v>
      </c>
      <c r="HJ2">
        <v>-0.14285714285714282</v>
      </c>
      <c r="HK2">
        <v>0.14285714285714285</v>
      </c>
      <c r="HL2">
        <v>-0.14285714285714285</v>
      </c>
      <c r="HM2">
        <v>1.5860328923216521E-17</v>
      </c>
      <c r="HN2">
        <v>0</v>
      </c>
      <c r="HO2">
        <v>0.5714285714285714</v>
      </c>
      <c r="HP2">
        <v>-0.14285714285714285</v>
      </c>
      <c r="HQ2">
        <v>0</v>
      </c>
      <c r="HR2">
        <v>0.14285714285714285</v>
      </c>
      <c r="HS2">
        <v>0</v>
      </c>
      <c r="HT2">
        <v>-0.2857142857142857</v>
      </c>
      <c r="HU2">
        <v>-3.1720657846433042E-17</v>
      </c>
      <c r="HV2">
        <v>0</v>
      </c>
      <c r="HW2">
        <v>0.14285714285714285</v>
      </c>
      <c r="HX2">
        <v>-0.2857142857142857</v>
      </c>
      <c r="HY2">
        <v>-7.9301644616082606E-18</v>
      </c>
      <c r="HZ2">
        <v>-0.2857142857142857</v>
      </c>
      <c r="IA2">
        <v>-0.42857142857142855</v>
      </c>
      <c r="IB2">
        <v>-0.2857142857142857</v>
      </c>
      <c r="IC2">
        <v>0</v>
      </c>
      <c r="ID2">
        <v>0.14285714285714285</v>
      </c>
      <c r="IE2">
        <v>0.42857142857142855</v>
      </c>
      <c r="IF2">
        <v>0</v>
      </c>
      <c r="IG2">
        <v>0.14285714285714285</v>
      </c>
      <c r="IH2">
        <v>0.42857142857142849</v>
      </c>
      <c r="II2">
        <v>3.1720657846433042E-17</v>
      </c>
      <c r="IJ2">
        <v>0.42857142857142855</v>
      </c>
      <c r="IK2">
        <v>3.1720657846433042E-17</v>
      </c>
      <c r="IL2">
        <v>-0.14285714285714285</v>
      </c>
      <c r="IM2">
        <v>-0.2857142857142857</v>
      </c>
      <c r="IN2">
        <v>-0.42857142857142855</v>
      </c>
    </row>
    <row r="3" spans="1:674" x14ac:dyDescent="0.25">
      <c r="A3">
        <v>1</v>
      </c>
      <c r="B3">
        <v>2</v>
      </c>
      <c r="C3" t="s">
        <v>103</v>
      </c>
      <c r="D3" s="12">
        <v>15.75</v>
      </c>
      <c r="E3" s="12">
        <v>17.3</v>
      </c>
      <c r="F3" s="12">
        <v>18.5</v>
      </c>
      <c r="G3">
        <v>343.92875000000004</v>
      </c>
      <c r="H3" s="12">
        <v>15.4</v>
      </c>
      <c r="I3">
        <v>15.74</v>
      </c>
      <c r="J3">
        <v>15.74</v>
      </c>
      <c r="K3">
        <v>15.65</v>
      </c>
      <c r="L3">
        <v>15.81</v>
      </c>
      <c r="M3">
        <v>15.359808969202875</v>
      </c>
      <c r="N3">
        <v>343.92875000000004</v>
      </c>
      <c r="P3" s="5" t="s">
        <v>2</v>
      </c>
      <c r="Q3" s="5">
        <v>0.30000000000000004</v>
      </c>
      <c r="R3" s="5">
        <v>0.41000000000000003</v>
      </c>
      <c r="S3" s="5">
        <v>0.95650813606494989</v>
      </c>
      <c r="T3" s="5">
        <v>4.9046711143483156E-2</v>
      </c>
      <c r="U3" s="5">
        <v>4.992452829875401E-2</v>
      </c>
      <c r="V3" s="5">
        <v>0.52925</v>
      </c>
      <c r="W3" s="5">
        <v>0.57499999999999996</v>
      </c>
      <c r="X3" s="5">
        <v>0.98596108465975163</v>
      </c>
      <c r="Y3" s="5">
        <v>0.95489716023363547</v>
      </c>
      <c r="Z3" s="5">
        <v>0.27499999999999997</v>
      </c>
      <c r="AA3" s="5">
        <v>3.0373831775700934E-2</v>
      </c>
      <c r="AB3" s="5">
        <v>0.46400000000000002</v>
      </c>
      <c r="AC3" s="5">
        <v>0.36153846153846153</v>
      </c>
      <c r="AD3" s="5">
        <v>0.59710526315789469</v>
      </c>
      <c r="AE3" s="5">
        <f>AVERAGE($Q$3:$AD$3)</f>
        <v>0.46704322691947364</v>
      </c>
      <c r="AF3" s="5" t="s">
        <v>54</v>
      </c>
      <c r="AG3" s="5">
        <f>VARP($AE$2:$AE$49)</f>
        <v>4.9286160960697106E-3</v>
      </c>
      <c r="AH3" s="5">
        <v>4.5817116143675042E-2</v>
      </c>
      <c r="AN3" s="11"/>
      <c r="AS3"/>
      <c r="AT3"/>
      <c r="AV3" s="5"/>
      <c r="AW3" s="5"/>
      <c r="BQ3"/>
      <c r="BT3" s="9"/>
      <c r="BU3" s="9"/>
      <c r="BV3" s="9"/>
      <c r="BW3" s="9"/>
      <c r="BX3" s="9"/>
      <c r="BY3" s="9"/>
      <c r="BZ3" s="9"/>
      <c r="CA3" s="9"/>
      <c r="CB3" s="9"/>
      <c r="CC3" s="9"/>
      <c r="CV3" s="88" t="s">
        <v>210</v>
      </c>
      <c r="CW3" s="5">
        <f>SUM($Q$54:$AD$54)</f>
        <v>-2</v>
      </c>
      <c r="CX3" s="5">
        <v>24.163265306122447</v>
      </c>
      <c r="CY3" s="5">
        <f>SUM($Q$106:$AD$106)</f>
        <v>2</v>
      </c>
      <c r="CZ3" s="5">
        <v>14.122448979591834</v>
      </c>
      <c r="DA3" s="5">
        <v>0.113158171463784</v>
      </c>
      <c r="DB3" s="5">
        <v>1.231932830390754</v>
      </c>
      <c r="DC3" s="5">
        <v>0.61983399721961308</v>
      </c>
      <c r="DD3" s="5">
        <f t="shared" si="0"/>
        <v>0.30952380952380942</v>
      </c>
      <c r="DE3" s="5">
        <f t="shared" si="1"/>
        <v>0.5</v>
      </c>
      <c r="DF3" s="5">
        <v>1.3459414468052325E-2</v>
      </c>
      <c r="DG3" s="5">
        <v>2.6458380617606481</v>
      </c>
      <c r="DH3" s="5">
        <f t="shared" si="2"/>
        <v>3</v>
      </c>
      <c r="DI3" s="5">
        <f t="shared" si="3"/>
        <v>3</v>
      </c>
      <c r="DJ3" s="5">
        <v>6</v>
      </c>
      <c r="DK3" s="5">
        <f t="shared" si="4"/>
        <v>7.1428571428571397E-2</v>
      </c>
      <c r="DL3" s="5">
        <f t="shared" si="5"/>
        <v>0.46704322691947364</v>
      </c>
      <c r="DM3" s="5">
        <f t="shared" si="6"/>
        <v>0.32791430929251242</v>
      </c>
      <c r="DN3"/>
      <c r="DO3" s="9" t="s">
        <v>376</v>
      </c>
      <c r="DP3" s="9">
        <v>1</v>
      </c>
      <c r="DQ3" s="9">
        <v>-0.24743027170735113</v>
      </c>
      <c r="DR3" s="9">
        <v>-0.19812123571588078</v>
      </c>
      <c r="DS3" s="9">
        <v>-0.25241581594171963</v>
      </c>
      <c r="DT3" s="9">
        <v>-0.252190982426716</v>
      </c>
      <c r="DU3" s="9">
        <v>-6.9466838180080745E-2</v>
      </c>
      <c r="DV3" s="9">
        <v>0.47117424382998069</v>
      </c>
      <c r="DW3" s="9">
        <v>-8.2258845422823038E-2</v>
      </c>
      <c r="DX3" s="9">
        <v>0.28289591541488329</v>
      </c>
      <c r="DY3" s="9">
        <v>0.11320031955585934</v>
      </c>
      <c r="DZ3" s="9">
        <v>-0.12314792917450555</v>
      </c>
      <c r="EA3" s="9">
        <v>0.22103048569890352</v>
      </c>
      <c r="EB3" s="9">
        <v>-6.6398265579780263E-2</v>
      </c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GR3" t="s">
        <v>2</v>
      </c>
      <c r="GS3">
        <v>6.3441315692866085E-17</v>
      </c>
      <c r="GT3">
        <f>VARP(CDCALL!$Q$106:$AD$106)</f>
        <v>0.97959183673469385</v>
      </c>
      <c r="GU3">
        <v>0.40816326530612246</v>
      </c>
      <c r="GV3">
        <v>4.0816326530612228E-2</v>
      </c>
      <c r="GW3">
        <v>0.36734693877551022</v>
      </c>
      <c r="GX3">
        <v>0.16326530612244899</v>
      </c>
      <c r="GY3">
        <v>0.20408163265306117</v>
      </c>
      <c r="GZ3">
        <v>0.32653061224489799</v>
      </c>
      <c r="HA3">
        <v>0.20408163265306117</v>
      </c>
      <c r="HB3">
        <v>8.1632653061224553E-2</v>
      </c>
      <c r="HC3">
        <v>0.48979591836734698</v>
      </c>
      <c r="HD3">
        <v>8.1632653061224553E-2</v>
      </c>
      <c r="HE3">
        <v>0.40816326530612246</v>
      </c>
      <c r="HF3">
        <v>0.12244897959183676</v>
      </c>
      <c r="HG3">
        <v>0.36734693877551017</v>
      </c>
      <c r="HH3">
        <v>0.5714285714285714</v>
      </c>
      <c r="HI3">
        <v>0.53061224489795922</v>
      </c>
      <c r="HJ3">
        <v>0.48979591836734698</v>
      </c>
      <c r="HK3">
        <v>0.48979591836734687</v>
      </c>
      <c r="HL3">
        <v>0.53061224489795922</v>
      </c>
      <c r="HM3">
        <v>-8.1632653061224539E-2</v>
      </c>
      <c r="HN3">
        <v>0.40816326530612235</v>
      </c>
      <c r="HO3">
        <v>8.1632653061224553E-2</v>
      </c>
      <c r="HP3">
        <v>-4.0816326530612256E-2</v>
      </c>
      <c r="HQ3">
        <v>8.1632653061224553E-2</v>
      </c>
      <c r="HR3">
        <v>0.53061224489795922</v>
      </c>
      <c r="HS3">
        <v>0.12244897959183676</v>
      </c>
      <c r="HT3">
        <v>0.4489795918367348</v>
      </c>
      <c r="HU3">
        <v>0.36734693877551017</v>
      </c>
      <c r="HV3">
        <v>0.40816326530612235</v>
      </c>
      <c r="HW3">
        <v>0.5714285714285714</v>
      </c>
      <c r="HX3">
        <v>0.36734693877551022</v>
      </c>
      <c r="HY3">
        <v>0.32653061224489799</v>
      </c>
      <c r="HZ3">
        <v>8.1632653061224553E-2</v>
      </c>
      <c r="IA3">
        <v>0.24489795918367349</v>
      </c>
      <c r="IB3">
        <v>8.1632653061224553E-2</v>
      </c>
      <c r="IC3">
        <v>0.4489795918367348</v>
      </c>
      <c r="ID3">
        <v>0.48979591836734687</v>
      </c>
      <c r="IE3">
        <v>0.32653061224489793</v>
      </c>
      <c r="IF3">
        <v>0.16326530612244897</v>
      </c>
      <c r="IG3">
        <v>4.0816326530612242E-2</v>
      </c>
      <c r="IH3">
        <v>0.24489795918367349</v>
      </c>
      <c r="II3">
        <v>0.36734693877551022</v>
      </c>
      <c r="IJ3">
        <v>4.0816326530612256E-2</v>
      </c>
      <c r="IK3">
        <v>8.1632653061224511E-2</v>
      </c>
      <c r="IL3">
        <v>0.53061224489795922</v>
      </c>
      <c r="IM3">
        <v>0.32653061224489793</v>
      </c>
      <c r="IN3">
        <v>0.20408163265306126</v>
      </c>
    </row>
    <row r="4" spans="1:674" x14ac:dyDescent="0.25">
      <c r="A4">
        <v>1</v>
      </c>
      <c r="B4">
        <v>3</v>
      </c>
      <c r="C4" t="s">
        <v>104</v>
      </c>
      <c r="D4" s="12">
        <v>0.1</v>
      </c>
      <c r="E4" s="12">
        <v>0.25</v>
      </c>
      <c r="F4" s="12">
        <v>0.4</v>
      </c>
      <c r="G4">
        <v>0.10791875000000004</v>
      </c>
      <c r="H4" s="12">
        <v>0.30399999999999999</v>
      </c>
      <c r="I4">
        <v>0.1</v>
      </c>
      <c r="J4">
        <v>0.1</v>
      </c>
      <c r="K4">
        <v>9.8960000000000006E-2</v>
      </c>
      <c r="L4">
        <v>8.8429999999999995E-2</v>
      </c>
      <c r="M4">
        <v>0.12131400824165234</v>
      </c>
      <c r="N4">
        <v>0.10791875000000004</v>
      </c>
      <c r="P4" s="5" t="s">
        <v>3</v>
      </c>
      <c r="Q4" s="5">
        <v>9.4999999999999973E-2</v>
      </c>
      <c r="R4" s="5">
        <v>0.47000000000000014</v>
      </c>
      <c r="S4" s="5">
        <v>0.95906949469687208</v>
      </c>
      <c r="T4" s="5">
        <v>8.461538461538462E-2</v>
      </c>
      <c r="U4" s="5">
        <v>0.9500289645184764</v>
      </c>
      <c r="V4" s="5">
        <v>0.95002350813743686</v>
      </c>
      <c r="W4" s="5">
        <v>0.65</v>
      </c>
      <c r="X4" s="5">
        <v>0.70999999999999985</v>
      </c>
      <c r="Y4" s="5">
        <v>0.95850936123338637</v>
      </c>
      <c r="Z4" s="5">
        <v>0.35</v>
      </c>
      <c r="AA4" s="5">
        <v>3.2608695652173912E-2</v>
      </c>
      <c r="AB4" s="5">
        <v>0.42260000000000003</v>
      </c>
      <c r="AC4" s="5">
        <v>0.54500000000000004</v>
      </c>
      <c r="AD4" s="5">
        <v>4.258331973608618E-2</v>
      </c>
      <c r="AE4" s="5">
        <f>AVERAGE($Q$4:$AD$4)</f>
        <v>0.51571705204212981</v>
      </c>
      <c r="AF4" s="5" t="s">
        <v>57</v>
      </c>
      <c r="AG4" s="5">
        <f>VARP($Q$2:$AD$49)</f>
        <v>0.10757150407752357</v>
      </c>
      <c r="AH4" s="5">
        <f>VARP($Q$2:$AE$49)</f>
        <v>0.10072864487876</v>
      </c>
      <c r="AS4"/>
      <c r="AT4"/>
      <c r="AV4" s="5"/>
      <c r="AW4" s="5"/>
      <c r="BQ4"/>
      <c r="BT4" s="9"/>
      <c r="BU4" s="9"/>
      <c r="BV4" s="9"/>
      <c r="BW4" s="9"/>
      <c r="BX4" s="9"/>
      <c r="BY4" s="9"/>
      <c r="BZ4" s="9"/>
      <c r="CA4" s="9"/>
      <c r="CB4" s="9"/>
      <c r="CC4" s="9"/>
      <c r="CV4" s="88">
        <v>14</v>
      </c>
      <c r="CW4" s="5">
        <f>SUM($Q$55:$AD$55)</f>
        <v>0</v>
      </c>
      <c r="CX4" s="5">
        <v>21.857142857142847</v>
      </c>
      <c r="CY4" s="5">
        <f>SUM($Q$107:$AD$107)</f>
        <v>2</v>
      </c>
      <c r="CZ4" s="5">
        <v>3.8367346938775513</v>
      </c>
      <c r="DA4" s="5">
        <v>4.2732919253995687E-2</v>
      </c>
      <c r="DB4" s="5">
        <v>0.9091748654769809</v>
      </c>
      <c r="DC4" s="5">
        <v>0.56007101683722749</v>
      </c>
      <c r="DD4" s="5">
        <f t="shared" si="0"/>
        <v>9.5238095238095233E-2</v>
      </c>
      <c r="DE4" s="5">
        <f t="shared" si="1"/>
        <v>0.43452380952380937</v>
      </c>
      <c r="DF4" s="5">
        <v>9.8375457661349641E-3</v>
      </c>
      <c r="DG4" s="5">
        <v>2.9024854934370907</v>
      </c>
      <c r="DH4" s="5">
        <f t="shared" si="2"/>
        <v>2</v>
      </c>
      <c r="DI4" s="5">
        <f t="shared" si="3"/>
        <v>4</v>
      </c>
      <c r="DJ4" s="5">
        <v>6</v>
      </c>
      <c r="DK4" s="5">
        <f t="shared" si="4"/>
        <v>0</v>
      </c>
      <c r="DL4" s="5">
        <f t="shared" si="5"/>
        <v>0.51571705204212981</v>
      </c>
      <c r="DM4" s="5">
        <f t="shared" si="6"/>
        <v>0.3600036635919463</v>
      </c>
      <c r="DN4"/>
      <c r="DO4" s="9" t="s">
        <v>218</v>
      </c>
      <c r="DP4" s="9">
        <v>-0.24743027170735113</v>
      </c>
      <c r="DQ4" s="9">
        <v>1</v>
      </c>
      <c r="DR4" s="9">
        <v>-6.5453135275924931E-2</v>
      </c>
      <c r="DS4" s="9">
        <v>-0.50467150313045384</v>
      </c>
      <c r="DT4" s="9">
        <v>0.20596310352690708</v>
      </c>
      <c r="DU4" s="9">
        <v>-0.19570699615130485</v>
      </c>
      <c r="DV4" s="9">
        <v>-0.17955752955784476</v>
      </c>
      <c r="DW4" s="9">
        <v>0.53752302779259264</v>
      </c>
      <c r="DX4" s="9">
        <v>7.1712123031587693E-2</v>
      </c>
      <c r="DY4" s="9">
        <v>0.44317784119866194</v>
      </c>
      <c r="DZ4" s="9">
        <v>0.21425451723065425</v>
      </c>
      <c r="EA4" s="9">
        <v>-0.3580854500624317</v>
      </c>
      <c r="EB4" s="9">
        <v>0.39271463920428717</v>
      </c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GR4" t="s">
        <v>3</v>
      </c>
      <c r="GS4">
        <v>0</v>
      </c>
      <c r="GT4">
        <v>0.40816326530612246</v>
      </c>
      <c r="GU4">
        <f>VARP(CDCALL!$Q$107:$AD$107)</f>
        <v>0.97959183673469385</v>
      </c>
      <c r="GV4">
        <v>-0.53061224489795922</v>
      </c>
      <c r="GW4">
        <v>8.163265306122458E-2</v>
      </c>
      <c r="GX4">
        <v>0.16326530612244899</v>
      </c>
      <c r="GY4">
        <v>-8.1632653061224497E-2</v>
      </c>
      <c r="GZ4">
        <v>4.0816326530612256E-2</v>
      </c>
      <c r="HA4">
        <v>-0.36734693877551017</v>
      </c>
      <c r="HB4">
        <v>8.1632653061224497E-2</v>
      </c>
      <c r="HC4">
        <v>0.48979591836734698</v>
      </c>
      <c r="HD4">
        <v>8.1632653061224511E-2</v>
      </c>
      <c r="HE4">
        <v>-0.16326530612244899</v>
      </c>
      <c r="HF4">
        <v>0.12244897959183677</v>
      </c>
      <c r="HG4">
        <v>-0.20408163265306117</v>
      </c>
      <c r="HH4">
        <v>0.57142857142857151</v>
      </c>
      <c r="HI4">
        <v>0.24489795918367349</v>
      </c>
      <c r="HJ4">
        <v>0.20408163265306123</v>
      </c>
      <c r="HK4">
        <v>-8.1632653061224539E-2</v>
      </c>
      <c r="HL4">
        <v>-4.0816326530612256E-2</v>
      </c>
      <c r="HM4">
        <v>-0.36734693877551017</v>
      </c>
      <c r="HN4">
        <v>-0.16326530612244891</v>
      </c>
      <c r="HO4">
        <v>8.1632653061224511E-2</v>
      </c>
      <c r="HP4">
        <v>-0.61224489795918369</v>
      </c>
      <c r="HQ4">
        <v>-0.2040816326530612</v>
      </c>
      <c r="HR4">
        <v>0.24489795918367346</v>
      </c>
      <c r="HS4">
        <v>-0.16326530612244902</v>
      </c>
      <c r="HT4">
        <v>-0.12244897959183676</v>
      </c>
      <c r="HU4">
        <v>0.36734693877551028</v>
      </c>
      <c r="HV4">
        <v>0.1224489795918368</v>
      </c>
      <c r="HW4">
        <v>0.2857142857142857</v>
      </c>
      <c r="HX4">
        <v>0.36734693877551022</v>
      </c>
      <c r="HY4">
        <v>0.32653061224489793</v>
      </c>
      <c r="HZ4">
        <v>-0.2040816326530612</v>
      </c>
      <c r="IA4">
        <v>0.24489795918367349</v>
      </c>
      <c r="IB4">
        <v>8.1632653061224511E-2</v>
      </c>
      <c r="IC4">
        <v>0.16326530612244894</v>
      </c>
      <c r="ID4">
        <v>0.20408163265306117</v>
      </c>
      <c r="IE4">
        <v>0.32653061224489793</v>
      </c>
      <c r="IF4">
        <v>0.16326530612244894</v>
      </c>
      <c r="IG4">
        <v>-0.53061224489795922</v>
      </c>
      <c r="IH4">
        <v>0.53061224489795922</v>
      </c>
      <c r="II4">
        <v>0.36734693877551022</v>
      </c>
      <c r="IJ4">
        <v>-0.24489795918367349</v>
      </c>
      <c r="IK4">
        <v>8.1632653061224539E-2</v>
      </c>
      <c r="IL4">
        <v>0.53061224489795911</v>
      </c>
      <c r="IM4">
        <v>4.0816326530612242E-2</v>
      </c>
      <c r="IN4">
        <v>-8.1632653061224469E-2</v>
      </c>
    </row>
    <row r="5" spans="1:674" x14ac:dyDescent="0.25">
      <c r="A5">
        <v>1</v>
      </c>
      <c r="B5">
        <v>4</v>
      </c>
      <c r="C5" t="s">
        <v>105</v>
      </c>
      <c r="D5" s="12">
        <v>2</v>
      </c>
      <c r="E5" s="12">
        <v>16</v>
      </c>
      <c r="F5" s="12">
        <v>52</v>
      </c>
      <c r="G5">
        <v>105.51041666666664</v>
      </c>
      <c r="H5" s="12">
        <v>3</v>
      </c>
      <c r="I5">
        <v>25</v>
      </c>
      <c r="J5">
        <v>25</v>
      </c>
      <c r="K5">
        <v>39.56</v>
      </c>
      <c r="L5">
        <v>55.81</v>
      </c>
      <c r="M5">
        <v>54.011222841935059</v>
      </c>
      <c r="N5">
        <v>105.51041666666664</v>
      </c>
      <c r="P5" s="5" t="s">
        <v>4</v>
      </c>
      <c r="Q5" s="5">
        <v>0.52249999999999996</v>
      </c>
      <c r="R5" s="5">
        <v>4.9983262527259931E-2</v>
      </c>
      <c r="S5" s="5">
        <v>0.96134594132152784</v>
      </c>
      <c r="T5" s="5">
        <v>3.4322881806238631E-2</v>
      </c>
      <c r="U5" s="5">
        <v>0.70699999999999996</v>
      </c>
      <c r="V5" s="5">
        <v>0.72799999999999998</v>
      </c>
      <c r="W5" s="5">
        <v>0.9508493771234533</v>
      </c>
      <c r="X5" s="5">
        <v>0.98697379374387828</v>
      </c>
      <c r="Y5" s="5">
        <v>0.65749999999999997</v>
      </c>
      <c r="Z5" s="5">
        <v>0.95048332532930468</v>
      </c>
      <c r="AA5" s="5">
        <v>4.8994974874371856E-2</v>
      </c>
      <c r="AB5" s="5">
        <v>4.9527616279069771E-2</v>
      </c>
      <c r="AC5" s="5">
        <v>0.95044212574056053</v>
      </c>
      <c r="AD5" s="5">
        <v>0.66649999999999998</v>
      </c>
      <c r="AE5" s="5">
        <f>AVERAGE($Q$5:$AD$5)</f>
        <v>0.5903159499104047</v>
      </c>
      <c r="AF5" s="5" t="s">
        <v>59</v>
      </c>
      <c r="AG5" s="5">
        <f>AVERAGE($Q$2:$AD$49)</f>
        <v>0.45267834227734649</v>
      </c>
      <c r="AH5" s="5">
        <f>AVERAGE($Q$2:$AE$49)</f>
        <v>0.45267834227734649</v>
      </c>
      <c r="AN5" s="14"/>
      <c r="AS5"/>
      <c r="AT5"/>
      <c r="AV5" s="5"/>
      <c r="AW5" s="5"/>
      <c r="BQ5"/>
      <c r="BT5" s="9"/>
      <c r="BU5" s="9"/>
      <c r="BV5" s="9"/>
      <c r="BW5" s="9"/>
      <c r="BX5" s="9"/>
      <c r="BY5" s="9"/>
      <c r="BZ5" s="9"/>
      <c r="CA5" s="9"/>
      <c r="CB5" s="9"/>
      <c r="CC5" s="9"/>
      <c r="CV5" s="88" t="s">
        <v>203</v>
      </c>
      <c r="CW5" s="5">
        <f>SUM($Q$56:$AD$56)</f>
        <v>6</v>
      </c>
      <c r="CX5" s="5">
        <v>14.081632653061224</v>
      </c>
      <c r="CY5" s="5">
        <f>SUM($Q$108:$AD$108)</f>
        <v>-4</v>
      </c>
      <c r="CZ5" s="5">
        <v>7.3265306122448965</v>
      </c>
      <c r="DA5" s="5">
        <v>8.5698716334904279E-2</v>
      </c>
      <c r="DB5" s="5">
        <v>2.760502161537572</v>
      </c>
      <c r="DC5" s="5">
        <v>0.34457483554187279</v>
      </c>
      <c r="DD5" s="5">
        <f t="shared" si="0"/>
        <v>5.95238095238095E-2</v>
      </c>
      <c r="DE5" s="5">
        <f t="shared" si="1"/>
        <v>0.22023809523809523</v>
      </c>
      <c r="DF5" s="5">
        <v>7.3719229484939777E-7</v>
      </c>
      <c r="DG5" s="5">
        <v>3.963612266311435</v>
      </c>
      <c r="DH5" s="5">
        <f t="shared" si="2"/>
        <v>4</v>
      </c>
      <c r="DI5" s="5">
        <f t="shared" si="3"/>
        <v>5</v>
      </c>
      <c r="DJ5" s="5">
        <v>9</v>
      </c>
      <c r="DK5" s="5">
        <f t="shared" si="4"/>
        <v>0.2142857142857143</v>
      </c>
      <c r="DL5" s="5">
        <f t="shared" si="5"/>
        <v>0.5903159499104047</v>
      </c>
      <c r="DM5" s="5">
        <f t="shared" si="6"/>
        <v>0.3841527492212079</v>
      </c>
      <c r="DN5"/>
      <c r="DO5" s="9" t="s">
        <v>377</v>
      </c>
      <c r="DP5" s="9">
        <v>-0.19812123571588078</v>
      </c>
      <c r="DQ5" s="9">
        <v>-6.5453135275924931E-2</v>
      </c>
      <c r="DR5" s="9">
        <v>1</v>
      </c>
      <c r="DS5" s="9">
        <v>0.24687539300802006</v>
      </c>
      <c r="DT5" s="9">
        <v>0.74082892721433513</v>
      </c>
      <c r="DU5" s="9">
        <v>9.9122316337532448E-2</v>
      </c>
      <c r="DV5" s="9">
        <v>-0.35411719881294779</v>
      </c>
      <c r="DW5" s="9">
        <v>1.6468024325242629E-2</v>
      </c>
      <c r="DX5" s="9">
        <v>-0.2145799592017596</v>
      </c>
      <c r="DY5" s="9">
        <v>-0.11583124580742085</v>
      </c>
      <c r="DZ5" s="9">
        <v>-0.1057245631786536</v>
      </c>
      <c r="EA5" s="9">
        <v>-0.30192482974218915</v>
      </c>
      <c r="EB5" s="9">
        <v>-0.1327009708827358</v>
      </c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GR5" t="s">
        <v>4</v>
      </c>
      <c r="GS5">
        <v>-0.14285714285714285</v>
      </c>
      <c r="GT5">
        <v>4.0816326530612228E-2</v>
      </c>
      <c r="GU5">
        <v>-0.53061224489795922</v>
      </c>
      <c r="GV5">
        <f>VARP(CDCALL!$Q$108:$AD$108)</f>
        <v>0.91836734693877553</v>
      </c>
      <c r="GW5">
        <v>0.12244897959183673</v>
      </c>
      <c r="GX5">
        <v>0.1020408163265306</v>
      </c>
      <c r="GY5">
        <v>2.0408163265306114E-2</v>
      </c>
      <c r="GZ5">
        <v>0.20408163265306126</v>
      </c>
      <c r="HA5">
        <v>0.3061224489795919</v>
      </c>
      <c r="HB5">
        <v>-0.16326530612244897</v>
      </c>
      <c r="HC5">
        <v>-0.12244897959183673</v>
      </c>
      <c r="HD5">
        <v>0.12244897959183675</v>
      </c>
      <c r="HE5">
        <v>0.32653061224489788</v>
      </c>
      <c r="HF5">
        <v>4.0816326530612256E-2</v>
      </c>
      <c r="HG5">
        <v>0.40816326530612251</v>
      </c>
      <c r="HH5">
        <v>-0.14285714285714285</v>
      </c>
      <c r="HI5">
        <v>0.22448979591836729</v>
      </c>
      <c r="HJ5">
        <v>0.30612244897959179</v>
      </c>
      <c r="HK5">
        <v>0.30612244897959179</v>
      </c>
      <c r="HL5">
        <v>0.51020408163265285</v>
      </c>
      <c r="HM5">
        <v>0.16326530612244894</v>
      </c>
      <c r="HN5">
        <v>0.61224489795918358</v>
      </c>
      <c r="HO5">
        <v>-0.44897959183673464</v>
      </c>
      <c r="HP5">
        <v>0.51020408163265296</v>
      </c>
      <c r="HQ5">
        <v>0.12244897959183675</v>
      </c>
      <c r="HR5">
        <v>0.22448979591836718</v>
      </c>
      <c r="HS5">
        <v>0.32653061224489788</v>
      </c>
      <c r="HT5">
        <v>0.53061224489795922</v>
      </c>
      <c r="HU5">
        <v>-0.16326530612244897</v>
      </c>
      <c r="HV5">
        <v>0.32653061224489788</v>
      </c>
      <c r="HW5">
        <v>0.14285714285714285</v>
      </c>
      <c r="HX5">
        <v>0.12244897959183673</v>
      </c>
      <c r="HY5">
        <v>-8.1632653061224483E-2</v>
      </c>
      <c r="HZ5">
        <v>0.40816326530612246</v>
      </c>
      <c r="IA5">
        <v>-6.1224489795918338E-2</v>
      </c>
      <c r="IB5">
        <v>0.12244897959183675</v>
      </c>
      <c r="IC5">
        <v>0.24489795918367349</v>
      </c>
      <c r="ID5">
        <v>0.30612244897959179</v>
      </c>
      <c r="IE5">
        <v>-0.51020408163265307</v>
      </c>
      <c r="IF5">
        <v>0.24489795918367349</v>
      </c>
      <c r="IG5">
        <v>0.63265306122448972</v>
      </c>
      <c r="IH5">
        <v>-6.1224489795918366E-2</v>
      </c>
      <c r="II5">
        <v>0.12244897959183669</v>
      </c>
      <c r="IJ5">
        <v>6.1224489795918373E-2</v>
      </c>
      <c r="IK5">
        <v>0.12244897959183668</v>
      </c>
      <c r="IL5">
        <v>-6.1224489795918338E-2</v>
      </c>
      <c r="IM5">
        <v>0.20408163265306131</v>
      </c>
      <c r="IN5">
        <v>0.30612244897959179</v>
      </c>
    </row>
    <row r="6" spans="1:674" x14ac:dyDescent="0.25">
      <c r="A6">
        <v>1</v>
      </c>
      <c r="B6">
        <v>5</v>
      </c>
      <c r="C6" t="s">
        <v>106</v>
      </c>
      <c r="D6" s="12">
        <v>0.4</v>
      </c>
      <c r="E6" s="12">
        <v>1</v>
      </c>
      <c r="F6" s="12">
        <v>2.5</v>
      </c>
      <c r="G6">
        <v>3.3883333333333341</v>
      </c>
      <c r="H6" s="12">
        <v>1.46</v>
      </c>
      <c r="I6">
        <v>1.25</v>
      </c>
      <c r="J6">
        <v>1.25</v>
      </c>
      <c r="K6">
        <v>1.3340000000000001</v>
      </c>
      <c r="L6">
        <v>1.2390000000000001</v>
      </c>
      <c r="M6">
        <v>1.3105231075494868</v>
      </c>
      <c r="N6">
        <v>3.3883333333333341</v>
      </c>
      <c r="P6" s="5" t="s">
        <v>5</v>
      </c>
      <c r="Q6" s="5">
        <v>0.41818181818181815</v>
      </c>
      <c r="R6" s="5">
        <v>0.47729970326409499</v>
      </c>
      <c r="S6" s="5">
        <v>0.95360480693795557</v>
      </c>
      <c r="T6" s="5">
        <v>0.27500000000000002</v>
      </c>
      <c r="U6" s="5">
        <v>0.74750000000000005</v>
      </c>
      <c r="V6" s="5">
        <v>0.81499999999999995</v>
      </c>
      <c r="W6" s="5">
        <v>0.185</v>
      </c>
      <c r="X6" s="5">
        <v>0.95323739854191258</v>
      </c>
      <c r="Y6" s="5">
        <v>0.95117799520506474</v>
      </c>
      <c r="Z6" s="5">
        <v>0.27499999999999997</v>
      </c>
      <c r="AA6" s="5">
        <v>6.6875000000000004E-2</v>
      </c>
      <c r="AB6" s="5">
        <v>0.47507692307692306</v>
      </c>
      <c r="AC6" s="5">
        <v>3.899755501222494E-2</v>
      </c>
      <c r="AD6" s="5">
        <v>0.8165</v>
      </c>
      <c r="AE6" s="5">
        <f>AVERAGE($Q$6:$AD$6)</f>
        <v>0.53203222858714239</v>
      </c>
      <c r="AS6"/>
      <c r="AT6"/>
      <c r="AV6" s="5"/>
      <c r="AW6" s="5"/>
      <c r="BQ6"/>
      <c r="BT6" s="9"/>
      <c r="BU6" s="9"/>
      <c r="BV6" s="9"/>
      <c r="BW6" s="9"/>
      <c r="BX6" s="9"/>
      <c r="BY6" s="9"/>
      <c r="BZ6" s="9"/>
      <c r="CA6" s="9"/>
      <c r="CB6" s="9"/>
      <c r="CC6" s="9"/>
      <c r="CV6" s="88">
        <v>-82</v>
      </c>
      <c r="CW6" s="5">
        <f>SUM($Q$57:$AD$57)</f>
        <v>-2</v>
      </c>
      <c r="CX6" s="5">
        <v>26.448979591836725</v>
      </c>
      <c r="CY6" s="5">
        <f>SUM($Q$109:$AD$109)</f>
        <v>6</v>
      </c>
      <c r="CZ6" s="5">
        <v>6.9387755102040822</v>
      </c>
      <c r="DA6" s="5">
        <v>5.0308510809486048E-2</v>
      </c>
      <c r="DB6" s="5">
        <v>0.86861648368287081</v>
      </c>
      <c r="DC6" s="5">
        <v>0.64962356193859383</v>
      </c>
      <c r="DD6" s="5">
        <f t="shared" si="0"/>
        <v>0.23214285714285715</v>
      </c>
      <c r="DE6" s="5">
        <f t="shared" si="1"/>
        <v>0.54761904761904745</v>
      </c>
      <c r="DF6" s="5">
        <v>9.0913240939639706E-2</v>
      </c>
      <c r="DG6" s="5">
        <v>2.2228056404499883</v>
      </c>
      <c r="DH6" s="5">
        <f t="shared" si="2"/>
        <v>1</v>
      </c>
      <c r="DI6" s="5">
        <f t="shared" si="3"/>
        <v>3</v>
      </c>
      <c r="DJ6" s="5">
        <v>4</v>
      </c>
      <c r="DK6" s="5">
        <f t="shared" si="4"/>
        <v>7.1428571428571397E-2</v>
      </c>
      <c r="DL6" s="5">
        <f t="shared" si="5"/>
        <v>0.53203222858714239</v>
      </c>
      <c r="DM6" s="5">
        <f t="shared" si="6"/>
        <v>0.33620710768316692</v>
      </c>
      <c r="DN6"/>
      <c r="DO6" s="9" t="s">
        <v>351</v>
      </c>
      <c r="DP6" s="9">
        <v>-0.25241581594171963</v>
      </c>
      <c r="DQ6" s="9">
        <v>-0.50467150313045384</v>
      </c>
      <c r="DR6" s="9">
        <v>0.24687539300802006</v>
      </c>
      <c r="DS6" s="9">
        <v>1</v>
      </c>
      <c r="DT6" s="9">
        <v>-1.6226255909050285E-2</v>
      </c>
      <c r="DU6" s="9">
        <v>0.45536706474496541</v>
      </c>
      <c r="DV6" s="9">
        <v>-0.33553477680447796</v>
      </c>
      <c r="DW6" s="9">
        <v>-0.57832164586754897</v>
      </c>
      <c r="DX6" s="9">
        <v>-0.43323408112231593</v>
      </c>
      <c r="DY6" s="9">
        <v>-0.68938311020447063</v>
      </c>
      <c r="DZ6" s="9">
        <v>-0.11479451142186962</v>
      </c>
      <c r="EA6" s="9">
        <v>7.5427473068309769E-2</v>
      </c>
      <c r="EB6" s="9">
        <v>-0.5969198090548703</v>
      </c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GR6" t="s">
        <v>5</v>
      </c>
      <c r="GS6">
        <v>0.28571428571428575</v>
      </c>
      <c r="GT6">
        <v>0.36734693877551022</v>
      </c>
      <c r="GU6">
        <v>8.163265306122458E-2</v>
      </c>
      <c r="GV6">
        <v>0.12244897959183673</v>
      </c>
      <c r="GW6">
        <f>VARP(CDCALL!$Q$109:$AD$109)</f>
        <v>0.81632653061224492</v>
      </c>
      <c r="GX6">
        <v>-8.1632653061224483E-2</v>
      </c>
      <c r="GY6">
        <v>4.0816326530612256E-2</v>
      </c>
      <c r="GZ6">
        <v>-0.16326530612244897</v>
      </c>
      <c r="HA6">
        <v>4.0816326530612256E-2</v>
      </c>
      <c r="HB6">
        <v>-4.0816326530612256E-2</v>
      </c>
      <c r="HC6">
        <v>0.32653061224489799</v>
      </c>
      <c r="HD6">
        <v>-4.0816326530612276E-2</v>
      </c>
      <c r="HE6">
        <v>8.1632653061224553E-2</v>
      </c>
      <c r="HF6">
        <v>8.1632653061224511E-2</v>
      </c>
      <c r="HG6">
        <v>0.24489795918367344</v>
      </c>
      <c r="HH6">
        <v>-1.5860328923216521E-17</v>
      </c>
      <c r="HI6">
        <v>0.16326530612244897</v>
      </c>
      <c r="HJ6">
        <v>4.0816326530612242E-2</v>
      </c>
      <c r="HK6">
        <v>4.0816326530612276E-2</v>
      </c>
      <c r="HL6">
        <v>0.16326530612244897</v>
      </c>
      <c r="HM6">
        <v>4.0816326530612276E-2</v>
      </c>
      <c r="HN6">
        <v>0.36734693877551022</v>
      </c>
      <c r="HO6">
        <v>0.24489795918367349</v>
      </c>
      <c r="HP6">
        <v>0.16326530612244897</v>
      </c>
      <c r="HQ6">
        <v>-4.0816326530612256E-2</v>
      </c>
      <c r="HR6">
        <v>0.16326530612244897</v>
      </c>
      <c r="HS6">
        <v>8.1632653061224553E-2</v>
      </c>
      <c r="HT6">
        <v>0.2040816326530612</v>
      </c>
      <c r="HU6">
        <v>0.24489795918367349</v>
      </c>
      <c r="HV6">
        <v>8.1632653061224553E-2</v>
      </c>
      <c r="HW6">
        <v>0.5714285714285714</v>
      </c>
      <c r="HX6">
        <v>-4.0816326530612276E-2</v>
      </c>
      <c r="HY6">
        <v>0.40816326530612251</v>
      </c>
      <c r="HZ6">
        <v>0.24489795918367346</v>
      </c>
      <c r="IA6">
        <v>0.16326530612244897</v>
      </c>
      <c r="IB6">
        <v>-4.0816326530612276E-2</v>
      </c>
      <c r="IC6">
        <v>0.20408163265306123</v>
      </c>
      <c r="ID6">
        <v>0.32653061224489788</v>
      </c>
      <c r="IE6">
        <v>-0.16326530612244897</v>
      </c>
      <c r="IF6">
        <v>0.20408163265306115</v>
      </c>
      <c r="IG6">
        <v>0.12244897959183673</v>
      </c>
      <c r="IH6">
        <v>0.16326530612244897</v>
      </c>
      <c r="II6">
        <v>0.24489795918367344</v>
      </c>
      <c r="IJ6">
        <v>0.4081632653061224</v>
      </c>
      <c r="IK6">
        <v>-0.32653061224489799</v>
      </c>
      <c r="IL6">
        <v>0.16326530612244897</v>
      </c>
      <c r="IM6">
        <v>0.12244897959183675</v>
      </c>
      <c r="IN6">
        <v>4.0816326530612242E-2</v>
      </c>
    </row>
    <row r="7" spans="1:674" x14ac:dyDescent="0.25">
      <c r="A7">
        <v>1</v>
      </c>
      <c r="B7">
        <v>6</v>
      </c>
      <c r="C7" t="s">
        <v>107</v>
      </c>
      <c r="D7" s="12">
        <v>1.5</v>
      </c>
      <c r="E7" s="12">
        <v>3</v>
      </c>
      <c r="F7" s="12">
        <v>5</v>
      </c>
      <c r="G7">
        <v>7.1510416666666652</v>
      </c>
      <c r="H7" s="12">
        <v>2.2599999999999998</v>
      </c>
      <c r="I7">
        <v>1</v>
      </c>
      <c r="J7">
        <v>1</v>
      </c>
      <c r="K7">
        <v>1.806</v>
      </c>
      <c r="L7">
        <v>1.8779999999999999</v>
      </c>
      <c r="M7">
        <v>1.7547975408818601</v>
      </c>
      <c r="N7">
        <v>7.1510416666666652</v>
      </c>
      <c r="P7" s="5" t="s">
        <v>6</v>
      </c>
      <c r="Q7" s="5">
        <v>0.38749999999999996</v>
      </c>
      <c r="R7" s="5">
        <v>0.47729970326409499</v>
      </c>
      <c r="S7" s="5">
        <v>0.45764705882352935</v>
      </c>
      <c r="T7" s="5">
        <v>0.2</v>
      </c>
      <c r="U7" s="5">
        <v>0.56499999999999995</v>
      </c>
      <c r="V7" s="5">
        <v>0.43828571428571422</v>
      </c>
      <c r="W7" s="5">
        <v>0.52074721780604138</v>
      </c>
      <c r="X7" s="5">
        <v>0.85999999999999988</v>
      </c>
      <c r="Y7" s="5">
        <v>0.78749999999999998</v>
      </c>
      <c r="Z7" s="5">
        <v>0.16250000000000001</v>
      </c>
      <c r="AA7" s="5">
        <v>4.2576419213973801E-2</v>
      </c>
      <c r="AB7" s="5">
        <v>0.49560546875</v>
      </c>
      <c r="AC7" s="5">
        <v>0.185</v>
      </c>
      <c r="AD7" s="5">
        <v>0.3244999999999999</v>
      </c>
      <c r="AE7" s="5">
        <f>AVERAGE($Q$7:$AD$7)</f>
        <v>0.42172582729595376</v>
      </c>
      <c r="AN7" s="11"/>
      <c r="AS7"/>
      <c r="AT7"/>
      <c r="AV7" s="5"/>
      <c r="AW7" s="5"/>
      <c r="BQ7"/>
      <c r="BT7" s="9"/>
      <c r="BU7" s="9"/>
      <c r="BV7" s="9"/>
      <c r="BW7" s="9"/>
      <c r="BX7" s="9"/>
      <c r="BY7" s="9"/>
      <c r="BZ7" s="9"/>
      <c r="CA7" s="9"/>
      <c r="CB7" s="9"/>
      <c r="CC7" s="9"/>
      <c r="CV7" s="88" t="s">
        <v>55</v>
      </c>
      <c r="CW7" s="5">
        <f>SUM($Q$58:$AD$58)</f>
        <v>-6</v>
      </c>
      <c r="CX7" s="5">
        <v>14.775510204081634</v>
      </c>
      <c r="CY7" s="5">
        <f>SUM($Q$110:$AD$110)</f>
        <v>12</v>
      </c>
      <c r="CZ7" s="5">
        <v>3.1632653061224492</v>
      </c>
      <c r="DA7" s="5">
        <v>5.2597031557552368E-2</v>
      </c>
      <c r="DB7" s="5">
        <v>0.74041539995385341</v>
      </c>
      <c r="DC7" s="5">
        <v>0.60426111597124621</v>
      </c>
      <c r="DD7" s="5">
        <f t="shared" si="0"/>
        <v>0.26190476190476192</v>
      </c>
      <c r="DE7" s="5">
        <f t="shared" si="1"/>
        <v>0.3392857142857143</v>
      </c>
      <c r="DF7" s="5">
        <v>0.32083259175805545</v>
      </c>
      <c r="DG7" s="5">
        <v>2.1922980437919044</v>
      </c>
      <c r="DH7" s="5">
        <f t="shared" si="2"/>
        <v>1</v>
      </c>
      <c r="DI7" s="5">
        <f t="shared" si="3"/>
        <v>0</v>
      </c>
      <c r="DJ7" s="5">
        <v>1</v>
      </c>
      <c r="DK7" s="5">
        <f t="shared" si="4"/>
        <v>0.2142857142857143</v>
      </c>
      <c r="DL7" s="5">
        <f t="shared" si="5"/>
        <v>0.42172582729595376</v>
      </c>
      <c r="DM7" s="5">
        <f t="shared" si="6"/>
        <v>0.2309007402118744</v>
      </c>
      <c r="DN7"/>
      <c r="DO7" s="9" t="s">
        <v>357</v>
      </c>
      <c r="DP7" s="9">
        <v>-0.252190982426716</v>
      </c>
      <c r="DQ7" s="9">
        <v>0.20596310352690708</v>
      </c>
      <c r="DR7" s="9">
        <v>0.74082892721433513</v>
      </c>
      <c r="DS7" s="9">
        <v>-1.6226255909050285E-2</v>
      </c>
      <c r="DT7" s="9">
        <v>1</v>
      </c>
      <c r="DU7" s="9">
        <v>-0.15728578180579969</v>
      </c>
      <c r="DV7" s="9">
        <v>-0.22846583641754167</v>
      </c>
      <c r="DW7" s="9">
        <v>0.29556994354035632</v>
      </c>
      <c r="DX7" s="9">
        <v>-8.3490249675151878E-3</v>
      </c>
      <c r="DY7" s="9">
        <v>0.21516787873075544</v>
      </c>
      <c r="DZ7" s="9">
        <v>-3.1132469280152047E-2</v>
      </c>
      <c r="EA7" s="9">
        <v>-0.38918042159976263</v>
      </c>
      <c r="EB7" s="9">
        <v>0.21915843659959502</v>
      </c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GR7" t="s">
        <v>6</v>
      </c>
      <c r="GS7">
        <v>0.14285714285714288</v>
      </c>
      <c r="GT7">
        <v>0.16326530612244899</v>
      </c>
      <c r="GU7">
        <v>0.16326530612244899</v>
      </c>
      <c r="GV7">
        <v>0.1020408163265306</v>
      </c>
      <c r="GW7">
        <v>-8.1632653061224483E-2</v>
      </c>
      <c r="GX7">
        <f>VARP(CDCALL!$Q$110:$AD$110)</f>
        <v>0.26530612244897961</v>
      </c>
      <c r="GY7">
        <v>-6.1224489795918359E-2</v>
      </c>
      <c r="GZ7">
        <v>0.24489795918367352</v>
      </c>
      <c r="HA7">
        <v>-6.1224489795918359E-2</v>
      </c>
      <c r="HB7">
        <v>-8.1632653061224497E-2</v>
      </c>
      <c r="HC7">
        <v>8.1632653061224483E-2</v>
      </c>
      <c r="HD7">
        <v>-8.1632653061224497E-2</v>
      </c>
      <c r="HE7">
        <v>0.16326530612244899</v>
      </c>
      <c r="HF7">
        <v>0.16326530612244899</v>
      </c>
      <c r="HG7">
        <v>-8.1632653061224483E-2</v>
      </c>
      <c r="HH7">
        <v>0.14285714285714285</v>
      </c>
      <c r="HI7">
        <v>0.18367346938775506</v>
      </c>
      <c r="HJ7">
        <v>0.22448979591836732</v>
      </c>
      <c r="HK7">
        <v>0.22448979591836732</v>
      </c>
      <c r="HL7">
        <v>0.18367346938775506</v>
      </c>
      <c r="HM7">
        <v>-0.20408163265306126</v>
      </c>
      <c r="HN7">
        <v>0.16326530612244899</v>
      </c>
      <c r="HO7">
        <v>-8.1632653061224497E-2</v>
      </c>
      <c r="HP7">
        <v>-0.1020408163265306</v>
      </c>
      <c r="HQ7">
        <v>-8.1632653061224497E-2</v>
      </c>
      <c r="HR7">
        <v>0.18367346938775508</v>
      </c>
      <c r="HS7">
        <v>-0.12244897959183673</v>
      </c>
      <c r="HT7">
        <v>0.12244897959183673</v>
      </c>
      <c r="HU7">
        <v>-8.1632653061224497E-2</v>
      </c>
      <c r="HV7">
        <v>0.16326530612244899</v>
      </c>
      <c r="HW7">
        <v>0.14285714285714285</v>
      </c>
      <c r="HX7">
        <v>0.20408163265306126</v>
      </c>
      <c r="HY7">
        <v>-4.0816326530612242E-2</v>
      </c>
      <c r="HZ7">
        <v>-8.1632653061224483E-2</v>
      </c>
      <c r="IA7">
        <v>-0.1020408163265306</v>
      </c>
      <c r="IB7">
        <v>-8.1632653061224497E-2</v>
      </c>
      <c r="IC7">
        <v>0.12244897959183673</v>
      </c>
      <c r="ID7">
        <v>0.22448979591836732</v>
      </c>
      <c r="IE7">
        <v>0.1020408163265306</v>
      </c>
      <c r="IF7">
        <v>0.12244897959183673</v>
      </c>
      <c r="IG7">
        <v>0.1020408163265306</v>
      </c>
      <c r="IH7">
        <v>0.18367346938775508</v>
      </c>
      <c r="II7">
        <v>0.20408163265306126</v>
      </c>
      <c r="IJ7">
        <v>-0.18367346938775508</v>
      </c>
      <c r="IK7">
        <v>0.20408163265306123</v>
      </c>
      <c r="IL7">
        <v>0.18367346938775506</v>
      </c>
      <c r="IM7">
        <v>-4.0816326530612249E-2</v>
      </c>
      <c r="IN7">
        <v>-6.1224489795918373E-2</v>
      </c>
    </row>
    <row r="8" spans="1:674" x14ac:dyDescent="0.25">
      <c r="A8">
        <v>1</v>
      </c>
      <c r="B8">
        <v>7</v>
      </c>
      <c r="C8" t="s">
        <v>108</v>
      </c>
      <c r="D8" s="12">
        <v>113</v>
      </c>
      <c r="E8" s="12">
        <v>677</v>
      </c>
      <c r="F8" s="12">
        <v>1015</v>
      </c>
      <c r="G8">
        <v>552.51041666666674</v>
      </c>
      <c r="H8" s="12">
        <v>200</v>
      </c>
      <c r="I8">
        <v>230</v>
      </c>
      <c r="J8">
        <v>230</v>
      </c>
      <c r="K8">
        <v>230.5</v>
      </c>
      <c r="L8">
        <v>286.89999999999998</v>
      </c>
      <c r="M8">
        <v>382.98917861815818</v>
      </c>
      <c r="N8">
        <v>552.51041666666674</v>
      </c>
      <c r="P8" s="5" t="s">
        <v>7</v>
      </c>
      <c r="Q8" s="5">
        <v>0.36500000000000005</v>
      </c>
      <c r="R8" s="5">
        <v>0.52249999999999996</v>
      </c>
      <c r="S8" s="5">
        <v>0.82657142857142851</v>
      </c>
      <c r="T8" s="5">
        <v>4.6815286592327712E-2</v>
      </c>
      <c r="U8" s="5">
        <v>0.55174999999999996</v>
      </c>
      <c r="V8" s="5">
        <v>0.59771428571428564</v>
      </c>
      <c r="W8" s="5">
        <v>4.7619047616553292E-2</v>
      </c>
      <c r="X8" s="5">
        <v>0.58999999999999964</v>
      </c>
      <c r="Y8" s="5">
        <v>0.95117799520506474</v>
      </c>
      <c r="Z8" s="5">
        <v>9.7368421052631576E-2</v>
      </c>
      <c r="AA8" s="5">
        <v>0.41</v>
      </c>
      <c r="AB8" s="5">
        <v>0.371</v>
      </c>
      <c r="AC8" s="5">
        <v>0.23281250000000003</v>
      </c>
      <c r="AD8" s="5">
        <v>0.28737499999999999</v>
      </c>
      <c r="AE8" s="5">
        <f>AVERAGE($Q$8:$AD$8)</f>
        <v>0.42126456891087793</v>
      </c>
      <c r="AS8"/>
      <c r="AT8"/>
      <c r="AV8" s="5"/>
      <c r="AW8" s="5"/>
      <c r="BQ8"/>
      <c r="BT8" s="9"/>
      <c r="BU8" s="9"/>
      <c r="BV8" s="9"/>
      <c r="BW8" s="9"/>
      <c r="BX8" s="9"/>
      <c r="BY8" s="9"/>
      <c r="BZ8" s="9"/>
      <c r="CA8" s="9"/>
      <c r="CB8" s="9"/>
      <c r="CC8" s="9"/>
      <c r="CV8" s="88">
        <f>SUM(CY:CY)</f>
        <v>170</v>
      </c>
      <c r="CW8" s="5">
        <f>SUM($Q$59:$AD$59)</f>
        <v>-2</v>
      </c>
      <c r="CX8" s="5">
        <v>23.020408163265301</v>
      </c>
      <c r="CY8" s="5">
        <f>SUM($Q$111:$AD$111)</f>
        <v>8</v>
      </c>
      <c r="CZ8" s="5">
        <v>5.7755102040816348</v>
      </c>
      <c r="DA8" s="5">
        <v>4.591894207725495E-2</v>
      </c>
      <c r="DB8" s="5">
        <v>3.0591502204982843</v>
      </c>
      <c r="DC8" s="5">
        <v>0.58654865255451172</v>
      </c>
      <c r="DD8" s="5">
        <f t="shared" si="0"/>
        <v>0.2440476190476191</v>
      </c>
      <c r="DE8" s="5">
        <f t="shared" si="1"/>
        <v>0.47619047619047611</v>
      </c>
      <c r="DF8" s="5">
        <v>0.56908439021128066</v>
      </c>
      <c r="DG8" s="5">
        <v>2.2785621391544471</v>
      </c>
      <c r="DH8" s="5">
        <f t="shared" si="2"/>
        <v>2</v>
      </c>
      <c r="DI8" s="5">
        <f t="shared" si="3"/>
        <v>1</v>
      </c>
      <c r="DJ8" s="5">
        <v>3</v>
      </c>
      <c r="DK8" s="5">
        <f t="shared" si="4"/>
        <v>7.1428571428571397E-2</v>
      </c>
      <c r="DL8" s="5">
        <f t="shared" si="5"/>
        <v>0.42126456891087793</v>
      </c>
      <c r="DM8" s="5">
        <f t="shared" si="6"/>
        <v>0.27399533567319784</v>
      </c>
      <c r="DN8"/>
      <c r="DO8" s="9" t="s">
        <v>214</v>
      </c>
      <c r="DP8" s="9">
        <v>-6.9466838180080745E-2</v>
      </c>
      <c r="DQ8" s="9">
        <v>-0.19570699615130485</v>
      </c>
      <c r="DR8" s="9">
        <v>9.9122316337532448E-2</v>
      </c>
      <c r="DS8" s="9">
        <v>0.45536706474496541</v>
      </c>
      <c r="DT8" s="9">
        <v>-0.15728578180579969</v>
      </c>
      <c r="DU8" s="9">
        <v>1</v>
      </c>
      <c r="DV8" s="9">
        <v>-0.31468748698589133</v>
      </c>
      <c r="DW8" s="9">
        <v>-0.47622038187119953</v>
      </c>
      <c r="DX8" s="9">
        <v>-0.48149184997353761</v>
      </c>
      <c r="DY8" s="9">
        <v>-0.64214244405067056</v>
      </c>
      <c r="DZ8" s="9">
        <v>-0.35301679666888353</v>
      </c>
      <c r="EA8" s="9">
        <v>1.7125324043325497E-2</v>
      </c>
      <c r="EB8" s="9">
        <v>-0.74128468441919904</v>
      </c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GR8" t="s">
        <v>7</v>
      </c>
      <c r="GS8">
        <v>-0.14285714285714288</v>
      </c>
      <c r="GT8">
        <v>0.20408163265306117</v>
      </c>
      <c r="GU8">
        <v>-8.1632653061224497E-2</v>
      </c>
      <c r="GV8">
        <v>2.0408163265306114E-2</v>
      </c>
      <c r="GW8">
        <v>4.0816326530612256E-2</v>
      </c>
      <c r="GX8">
        <v>-6.1224489795918359E-2</v>
      </c>
      <c r="GY8">
        <f>VARP(CDCALL!$Q$111:$AD$111)</f>
        <v>0.67346938775510201</v>
      </c>
      <c r="GZ8">
        <v>0.16326530612244902</v>
      </c>
      <c r="HA8">
        <v>0.38775510204081626</v>
      </c>
      <c r="HB8">
        <v>4.0816326530612214E-2</v>
      </c>
      <c r="HC8">
        <v>-4.0816326530612256E-2</v>
      </c>
      <c r="HD8">
        <v>0.32653061224489793</v>
      </c>
      <c r="HE8">
        <v>0.20408163265306117</v>
      </c>
      <c r="HF8">
        <v>0.20408163265306115</v>
      </c>
      <c r="HG8">
        <v>0.32653061224489788</v>
      </c>
      <c r="HH8">
        <v>0.42857142857142866</v>
      </c>
      <c r="HI8">
        <v>0.26530612244897961</v>
      </c>
      <c r="HJ8">
        <v>0.10204081632653057</v>
      </c>
      <c r="HK8">
        <v>0.10204081632653057</v>
      </c>
      <c r="HL8">
        <v>0.26530612244897966</v>
      </c>
      <c r="HM8">
        <v>-4.0816326530612249E-2</v>
      </c>
      <c r="HN8">
        <v>-8.1632653061224511E-2</v>
      </c>
      <c r="HO8">
        <v>4.0816326530612256E-2</v>
      </c>
      <c r="HP8">
        <v>0.26530612244897961</v>
      </c>
      <c r="HQ8">
        <v>4.0816326530612242E-2</v>
      </c>
      <c r="HR8">
        <v>-2.0408163265306072E-2</v>
      </c>
      <c r="HS8">
        <v>-8.1632653061224539E-2</v>
      </c>
      <c r="HT8">
        <v>8.1632653061224497E-2</v>
      </c>
      <c r="HU8">
        <v>0.32653061224489799</v>
      </c>
      <c r="HV8">
        <v>-8.1632653061224497E-2</v>
      </c>
      <c r="HW8">
        <v>0.14285714285714285</v>
      </c>
      <c r="HX8">
        <v>4.0816326530612228E-2</v>
      </c>
      <c r="HY8">
        <v>0.16326530612244899</v>
      </c>
      <c r="HZ8">
        <v>0.32653061224489793</v>
      </c>
      <c r="IA8">
        <v>-2.0408163265306107E-2</v>
      </c>
      <c r="IB8">
        <v>0.32653061224489793</v>
      </c>
      <c r="IC8">
        <v>8.1632653061224553E-2</v>
      </c>
      <c r="ID8">
        <v>-0.18367346938775511</v>
      </c>
      <c r="IE8">
        <v>2.0408163265306114E-2</v>
      </c>
      <c r="IF8">
        <v>-0.20408163265306117</v>
      </c>
      <c r="IG8">
        <v>-0.26530612244897961</v>
      </c>
      <c r="IH8">
        <v>-2.0408163265306072E-2</v>
      </c>
      <c r="II8">
        <v>0.32653061224489799</v>
      </c>
      <c r="IJ8">
        <v>0.30612244897959184</v>
      </c>
      <c r="IK8">
        <v>0.32653061224489793</v>
      </c>
      <c r="IL8">
        <v>0.26530612244897961</v>
      </c>
      <c r="IM8">
        <v>0.16326530612244902</v>
      </c>
      <c r="IN8">
        <v>0.10204081632653057</v>
      </c>
    </row>
    <row r="9" spans="1:674" x14ac:dyDescent="0.25">
      <c r="A9">
        <v>1</v>
      </c>
      <c r="B9">
        <v>8</v>
      </c>
      <c r="C9" t="s">
        <v>109</v>
      </c>
      <c r="D9" s="12">
        <v>0.25</v>
      </c>
      <c r="E9" s="12">
        <v>0.6</v>
      </c>
      <c r="F9" s="12">
        <v>0.65</v>
      </c>
      <c r="G9">
        <v>0.47500002083333337</v>
      </c>
      <c r="H9" s="12">
        <v>0.82</v>
      </c>
      <c r="I9">
        <v>0.8</v>
      </c>
      <c r="J9">
        <v>0.8</v>
      </c>
      <c r="K9">
        <v>0.68300000000000005</v>
      </c>
      <c r="L9">
        <v>0.51500000000000001</v>
      </c>
      <c r="M9">
        <v>0.58188318018239593</v>
      </c>
      <c r="N9">
        <v>0.47500002083333337</v>
      </c>
      <c r="P9" s="5" t="s">
        <v>8</v>
      </c>
      <c r="Q9" s="5">
        <v>0.36034482758620695</v>
      </c>
      <c r="R9" s="5">
        <v>0.34769230769230774</v>
      </c>
      <c r="S9" s="5">
        <v>0.86428571428571432</v>
      </c>
      <c r="T9" s="5">
        <v>4.6815286592327712E-2</v>
      </c>
      <c r="U9" s="5">
        <v>0.78800000000000003</v>
      </c>
      <c r="V9" s="5">
        <v>0.33349999999999996</v>
      </c>
      <c r="W9" s="5">
        <v>0.12964601737136816</v>
      </c>
      <c r="X9" s="5">
        <v>0.7894472361809044</v>
      </c>
      <c r="Y9" s="5">
        <v>0.69125000000000003</v>
      </c>
      <c r="Z9" s="5">
        <v>6.6071428571428573E-2</v>
      </c>
      <c r="AA9" s="5">
        <v>1.6781411359724614E-2</v>
      </c>
      <c r="AB9" s="5">
        <v>0.45500000000000002</v>
      </c>
      <c r="AC9" s="5">
        <v>0.4325</v>
      </c>
      <c r="AD9" s="5">
        <v>0.38557142857142862</v>
      </c>
      <c r="AE9" s="5">
        <f>AVERAGE($Q$9:$AD$9)</f>
        <v>0.40763611844367231</v>
      </c>
      <c r="AN9" s="35"/>
      <c r="AS9"/>
      <c r="AT9"/>
      <c r="AV9" s="5"/>
      <c r="AW9" s="5"/>
      <c r="BQ9"/>
      <c r="BT9" s="9"/>
      <c r="BU9" s="9"/>
      <c r="BV9" s="9"/>
      <c r="BW9" s="9"/>
      <c r="BX9" s="9"/>
      <c r="BY9" s="9"/>
      <c r="BZ9" s="9"/>
      <c r="CA9" s="9"/>
      <c r="CB9" s="9"/>
      <c r="CC9" s="9"/>
      <c r="CV9" s="88" t="s">
        <v>211</v>
      </c>
      <c r="CW9" s="5">
        <f>SUM($Q$60:$AD$60)</f>
        <v>-6</v>
      </c>
      <c r="CX9" s="5">
        <v>21.632653061224488</v>
      </c>
      <c r="CY9" s="5">
        <f>SUM($Q$112:$AD$112)</f>
        <v>10</v>
      </c>
      <c r="CZ9" s="5">
        <v>8.8979591836734695</v>
      </c>
      <c r="DA9" s="5">
        <v>-0.12923611690127873</v>
      </c>
      <c r="DB9" s="5">
        <v>2.9293557226994138</v>
      </c>
      <c r="DC9" s="5">
        <v>0.63658796758217029</v>
      </c>
      <c r="DD9" s="5">
        <f t="shared" si="0"/>
        <v>0.34523809523809523</v>
      </c>
      <c r="DE9" s="5">
        <f t="shared" si="1"/>
        <v>0.48214285714285715</v>
      </c>
      <c r="DF9" s="5">
        <v>0.22254565993453274</v>
      </c>
      <c r="DG9" s="5">
        <v>2.194255103305033</v>
      </c>
      <c r="DH9" s="5">
        <f t="shared" si="2"/>
        <v>2</v>
      </c>
      <c r="DI9" s="5">
        <f t="shared" si="3"/>
        <v>0</v>
      </c>
      <c r="DJ9" s="5">
        <v>2</v>
      </c>
      <c r="DK9" s="5">
        <f t="shared" si="4"/>
        <v>0.2142857142857143</v>
      </c>
      <c r="DL9" s="5">
        <f t="shared" si="5"/>
        <v>0.40763611844367231</v>
      </c>
      <c r="DM9" s="5">
        <f t="shared" si="6"/>
        <v>0.28702725664477419</v>
      </c>
      <c r="DN9"/>
      <c r="DO9" s="9" t="s">
        <v>215</v>
      </c>
      <c r="DP9" s="9">
        <v>0.47117424382998069</v>
      </c>
      <c r="DQ9" s="9">
        <v>-0.17955752955784476</v>
      </c>
      <c r="DR9" s="9">
        <v>-0.35411719881294779</v>
      </c>
      <c r="DS9" s="9">
        <v>-0.33553477680447796</v>
      </c>
      <c r="DT9" s="9">
        <v>-0.22846583641754167</v>
      </c>
      <c r="DU9" s="9">
        <v>-0.31468748698589133</v>
      </c>
      <c r="DV9" s="9">
        <v>1</v>
      </c>
      <c r="DW9" s="9">
        <v>6.9089206244574278E-2</v>
      </c>
      <c r="DX9" s="9">
        <v>0.44537684968461677</v>
      </c>
      <c r="DY9" s="9">
        <v>0.31733584626580702</v>
      </c>
      <c r="DZ9" s="9">
        <v>-0.11359482104029241</v>
      </c>
      <c r="EA9" s="9">
        <v>0.43553995415319058</v>
      </c>
      <c r="EB9" s="9">
        <v>0.33514745344483704</v>
      </c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GR9" t="s">
        <v>8</v>
      </c>
      <c r="GS9">
        <v>-7.9301644616082606E-18</v>
      </c>
      <c r="GT9">
        <v>0.32653061224489799</v>
      </c>
      <c r="GU9">
        <v>4.0816326530612256E-2</v>
      </c>
      <c r="GV9">
        <v>0.20408163265306126</v>
      </c>
      <c r="GW9">
        <v>-0.16326530612244897</v>
      </c>
      <c r="GX9">
        <v>0.24489795918367352</v>
      </c>
      <c r="GY9">
        <v>0.16326530612244902</v>
      </c>
      <c r="GZ9">
        <f>VARP(CDCALL!$Q$112:$AD$112)</f>
        <v>0.48979591836734693</v>
      </c>
      <c r="HA9">
        <v>0.16326530612244902</v>
      </c>
      <c r="HB9">
        <v>0.1224489795918368</v>
      </c>
      <c r="HC9">
        <v>0.16326530612244897</v>
      </c>
      <c r="HD9">
        <v>0.1224489795918368</v>
      </c>
      <c r="HE9">
        <v>0.32653061224489799</v>
      </c>
      <c r="HF9">
        <v>0.32653061224489788</v>
      </c>
      <c r="HG9">
        <v>0.12244897959183677</v>
      </c>
      <c r="HH9">
        <v>0.2857142857142857</v>
      </c>
      <c r="HI9">
        <v>0.36734693877551011</v>
      </c>
      <c r="HJ9">
        <v>0.44897959183673475</v>
      </c>
      <c r="HK9">
        <v>0.44897959183673469</v>
      </c>
      <c r="HL9">
        <v>0.36734693877551011</v>
      </c>
      <c r="HM9">
        <v>-0.12244897959183672</v>
      </c>
      <c r="HN9">
        <v>0.32653061224489793</v>
      </c>
      <c r="HO9">
        <v>-0.16326530612244897</v>
      </c>
      <c r="HP9">
        <v>8.1632653061224456E-2</v>
      </c>
      <c r="HQ9">
        <v>0.1224489795918368</v>
      </c>
      <c r="HR9">
        <v>0.36734693877551011</v>
      </c>
      <c r="HS9">
        <v>4.0816326530612228E-2</v>
      </c>
      <c r="HT9">
        <v>0.24489795918367349</v>
      </c>
      <c r="HU9">
        <v>0.1224489795918368</v>
      </c>
      <c r="HV9">
        <v>0.32653061224489793</v>
      </c>
      <c r="HW9">
        <v>0.2857142857142857</v>
      </c>
      <c r="HX9">
        <v>0.40816326530612251</v>
      </c>
      <c r="HY9">
        <v>-8.1632653061224483E-2</v>
      </c>
      <c r="HZ9">
        <v>0.12244897959183679</v>
      </c>
      <c r="IA9">
        <v>-0.20408163265306126</v>
      </c>
      <c r="IB9">
        <v>0.1224489795918368</v>
      </c>
      <c r="IC9">
        <v>0.24489795918367355</v>
      </c>
      <c r="ID9">
        <v>0.16326530612244902</v>
      </c>
      <c r="IE9">
        <v>0.2040816326530612</v>
      </c>
      <c r="IF9">
        <v>0.24489795918367355</v>
      </c>
      <c r="IG9">
        <v>0.20408163265306126</v>
      </c>
      <c r="IH9">
        <v>8.1632653061224483E-2</v>
      </c>
      <c r="II9">
        <v>0.12244897959183672</v>
      </c>
      <c r="IJ9">
        <v>-8.1632653061224483E-2</v>
      </c>
      <c r="IK9">
        <v>0.40816326530612251</v>
      </c>
      <c r="IL9">
        <v>0.36734693877551011</v>
      </c>
      <c r="IM9">
        <v>0.20408163265306131</v>
      </c>
      <c r="IN9">
        <v>0.16326530612244908</v>
      </c>
    </row>
    <row r="10" spans="1:674" x14ac:dyDescent="0.25">
      <c r="A10">
        <v>1</v>
      </c>
      <c r="B10">
        <v>9</v>
      </c>
      <c r="C10" t="s">
        <v>110</v>
      </c>
      <c r="D10" s="12">
        <v>0.17</v>
      </c>
      <c r="E10" s="12">
        <v>0.21</v>
      </c>
      <c r="F10" s="12">
        <v>0.26</v>
      </c>
      <c r="G10">
        <v>0.15937708333333331</v>
      </c>
      <c r="H10" s="12">
        <v>0.27</v>
      </c>
      <c r="I10">
        <v>0.25</v>
      </c>
      <c r="J10">
        <v>0.25</v>
      </c>
      <c r="K10">
        <v>0.2009</v>
      </c>
      <c r="L10">
        <v>0.15359999999999999</v>
      </c>
      <c r="M10">
        <v>0.17603605554390336</v>
      </c>
      <c r="N10">
        <v>0.15937708333333331</v>
      </c>
      <c r="P10" s="5" t="s">
        <v>9</v>
      </c>
      <c r="Q10" s="5">
        <v>0.43571428571428572</v>
      </c>
      <c r="R10" s="5">
        <v>0.46625</v>
      </c>
      <c r="S10" s="5">
        <v>0.72950000000000004</v>
      </c>
      <c r="T10" s="5">
        <v>4.7683039828094013E-2</v>
      </c>
      <c r="U10" s="5">
        <v>0.37849993924996961</v>
      </c>
      <c r="V10" s="5">
        <v>0.61339999999999995</v>
      </c>
      <c r="W10" s="5">
        <v>0.9505694760820117</v>
      </c>
      <c r="X10" s="5">
        <v>0.96467387356358092</v>
      </c>
      <c r="Y10" s="5">
        <v>0.51636363636363636</v>
      </c>
      <c r="Z10" s="5">
        <v>0.10625</v>
      </c>
      <c r="AA10" s="5">
        <v>0.26093749999999999</v>
      </c>
      <c r="AB10" s="5">
        <v>0.51575000000000004</v>
      </c>
      <c r="AC10" s="5">
        <v>0.15800000000000003</v>
      </c>
      <c r="AD10" s="5">
        <v>0.51649999999999996</v>
      </c>
      <c r="AE10" s="5">
        <f>AVERAGE($Q$10:$AD$10)</f>
        <v>0.47572083934296988</v>
      </c>
      <c r="AN10" s="9"/>
      <c r="AS10"/>
      <c r="AT10"/>
      <c r="AV10" s="5"/>
      <c r="AW10" s="5"/>
      <c r="BQ10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8">
        <f>AVERAGE(DF:DF)</f>
        <v>0.14324257978412486</v>
      </c>
      <c r="CW10" s="5">
        <f>SUM($Q$61:$AD$61)</f>
        <v>0</v>
      </c>
      <c r="CX10" s="5">
        <v>22.142857142857139</v>
      </c>
      <c r="CY10" s="5">
        <f>SUM($Q$113:$AD$113)</f>
        <v>8</v>
      </c>
      <c r="CZ10" s="5">
        <v>8.3469387755102016</v>
      </c>
      <c r="DA10" s="5">
        <v>1.9039885371110676E-2</v>
      </c>
      <c r="DB10" s="5">
        <v>1.6440775453207255</v>
      </c>
      <c r="DC10" s="5">
        <v>0.55770230337829552</v>
      </c>
      <c r="DD10" s="5">
        <f t="shared" si="0"/>
        <v>0.29761904761904756</v>
      </c>
      <c r="DE10" s="5">
        <f t="shared" si="1"/>
        <v>0.44047619047619041</v>
      </c>
      <c r="DF10" s="5">
        <v>0.56908439021128066</v>
      </c>
      <c r="DG10" s="5">
        <v>2.2628624856135229</v>
      </c>
      <c r="DH10" s="5">
        <f t="shared" si="2"/>
        <v>1</v>
      </c>
      <c r="DI10" s="5">
        <f t="shared" si="3"/>
        <v>2</v>
      </c>
      <c r="DJ10" s="5">
        <v>3</v>
      </c>
      <c r="DK10" s="5">
        <f t="shared" si="4"/>
        <v>0</v>
      </c>
      <c r="DL10" s="5">
        <f t="shared" si="5"/>
        <v>0.47572083934296988</v>
      </c>
      <c r="DM10" s="5">
        <f t="shared" si="6"/>
        <v>0.28158595078622811</v>
      </c>
      <c r="DN10"/>
      <c r="DO10" s="9" t="s">
        <v>45</v>
      </c>
      <c r="DP10" s="9">
        <v>-8.2258845422823038E-2</v>
      </c>
      <c r="DQ10" s="9">
        <v>0.53752302779259264</v>
      </c>
      <c r="DR10" s="9">
        <v>1.6468024325242629E-2</v>
      </c>
      <c r="DS10" s="9">
        <v>-0.57832164586754897</v>
      </c>
      <c r="DT10" s="9">
        <v>0.29556994354035632</v>
      </c>
      <c r="DU10" s="9">
        <v>-0.47622038187119953</v>
      </c>
      <c r="DV10" s="9">
        <v>6.9089206244574278E-2</v>
      </c>
      <c r="DW10" s="9">
        <v>1</v>
      </c>
      <c r="DX10" s="9">
        <v>9.9905463065017922E-2</v>
      </c>
      <c r="DY10" s="9">
        <v>0.80447916420833943</v>
      </c>
      <c r="DZ10" s="9">
        <v>0.27409864001882045</v>
      </c>
      <c r="EA10" s="9">
        <v>-0.52730852027367048</v>
      </c>
      <c r="EB10" s="9">
        <v>0.63420930541420328</v>
      </c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GR10" t="s">
        <v>9</v>
      </c>
      <c r="GS10">
        <v>-0.14285714285714285</v>
      </c>
      <c r="GT10">
        <v>0.20408163265306117</v>
      </c>
      <c r="GU10">
        <v>-0.36734693877551017</v>
      </c>
      <c r="GV10">
        <v>0.3061224489795919</v>
      </c>
      <c r="GW10">
        <v>4.0816326530612256E-2</v>
      </c>
      <c r="GX10">
        <v>-6.1224489795918359E-2</v>
      </c>
      <c r="GY10">
        <v>0.38775510204081626</v>
      </c>
      <c r="GZ10">
        <v>0.16326530612244902</v>
      </c>
      <c r="HA10">
        <f>VARP(CDCALL!$Q$113:$AD$113)</f>
        <v>0.67346938775510201</v>
      </c>
      <c r="HB10">
        <v>0.32653061224489799</v>
      </c>
      <c r="HC10">
        <v>-4.0816326530612249E-2</v>
      </c>
      <c r="HD10">
        <v>0.32653061224489793</v>
      </c>
      <c r="HE10">
        <v>0.48979591836734693</v>
      </c>
      <c r="HF10">
        <v>-8.1632653061224497E-2</v>
      </c>
      <c r="HG10">
        <v>0.61224489795918358</v>
      </c>
      <c r="HH10">
        <v>0.14285714285714285</v>
      </c>
      <c r="HI10">
        <v>-2.0408163265306072E-2</v>
      </c>
      <c r="HJ10">
        <v>0.10204081632653057</v>
      </c>
      <c r="HK10">
        <v>0.38775510204081626</v>
      </c>
      <c r="HL10">
        <v>0.55102040816326514</v>
      </c>
      <c r="HM10">
        <v>0.24489795918367349</v>
      </c>
      <c r="HN10">
        <v>0.20408163265306117</v>
      </c>
      <c r="HO10">
        <v>4.0816326530612256E-2</v>
      </c>
      <c r="HP10">
        <v>0.55102040816326514</v>
      </c>
      <c r="HQ10">
        <v>0.32653061224489793</v>
      </c>
      <c r="HR10">
        <v>0.26530612244897966</v>
      </c>
      <c r="HS10">
        <v>0.20408163265306117</v>
      </c>
      <c r="HT10">
        <v>0.36734693877551017</v>
      </c>
      <c r="HU10">
        <v>4.0816326530612214E-2</v>
      </c>
      <c r="HV10">
        <v>0.20408163265306117</v>
      </c>
      <c r="HW10">
        <v>0.14285714285714285</v>
      </c>
      <c r="HX10">
        <v>4.0816326530612228E-2</v>
      </c>
      <c r="HY10">
        <v>-0.12244897959183676</v>
      </c>
      <c r="HZ10">
        <v>0.32653061224489793</v>
      </c>
      <c r="IA10">
        <v>0.26530612244897961</v>
      </c>
      <c r="IB10">
        <v>0.32653061224489793</v>
      </c>
      <c r="IC10">
        <v>8.1632653061224553E-2</v>
      </c>
      <c r="ID10">
        <v>0.10204081632653059</v>
      </c>
      <c r="IE10">
        <v>2.0408163265306107E-2</v>
      </c>
      <c r="IF10">
        <v>8.1632653061224553E-2</v>
      </c>
      <c r="IG10">
        <v>2.0408163265306097E-2</v>
      </c>
      <c r="IH10">
        <v>-0.30612244897959179</v>
      </c>
      <c r="II10">
        <v>4.0816326530612256E-2</v>
      </c>
      <c r="IJ10">
        <v>0.30612244897959184</v>
      </c>
      <c r="IK10">
        <v>0.32653061224489793</v>
      </c>
      <c r="IL10">
        <v>-2.0408163265306072E-2</v>
      </c>
      <c r="IM10">
        <v>0.16326530612244899</v>
      </c>
      <c r="IN10">
        <v>0.10204081632653057</v>
      </c>
    </row>
    <row r="11" spans="1:674" x14ac:dyDescent="0.25">
      <c r="A11">
        <v>1</v>
      </c>
      <c r="B11">
        <v>10</v>
      </c>
      <c r="C11" t="s">
        <v>111</v>
      </c>
      <c r="D11" s="12">
        <v>0.01</v>
      </c>
      <c r="E11" s="12">
        <v>0.25</v>
      </c>
      <c r="F11" s="12">
        <v>0.4</v>
      </c>
      <c r="G11">
        <v>0.15812500000000004</v>
      </c>
      <c r="H11" s="12">
        <v>0.03</v>
      </c>
      <c r="I11">
        <v>0.05</v>
      </c>
      <c r="J11">
        <v>0.05</v>
      </c>
      <c r="K11">
        <v>0.1108</v>
      </c>
      <c r="L11">
        <v>0.1134</v>
      </c>
      <c r="M11">
        <v>0.15453230630440912</v>
      </c>
      <c r="N11">
        <v>0.15812500000000004</v>
      </c>
      <c r="P11" s="5" t="s">
        <v>10</v>
      </c>
      <c r="Q11" s="5">
        <v>0.46218487394957986</v>
      </c>
      <c r="R11" s="5">
        <v>0.60499999999999998</v>
      </c>
      <c r="S11" s="5">
        <v>0.65600000000000003</v>
      </c>
      <c r="T11" s="5">
        <v>4.6815286592327712E-2</v>
      </c>
      <c r="U11" s="5">
        <v>0.43160000000000004</v>
      </c>
      <c r="V11" s="5">
        <v>0.95000542691751189</v>
      </c>
      <c r="W11" s="5">
        <v>0.5868070953436807</v>
      </c>
      <c r="X11" s="5">
        <v>0.95323739854191258</v>
      </c>
      <c r="Y11" s="5">
        <v>0.44600000000000006</v>
      </c>
      <c r="Z11" s="5">
        <v>0.5</v>
      </c>
      <c r="AA11" s="5">
        <v>0.29000000000000004</v>
      </c>
      <c r="AB11" s="5">
        <v>0.5669642857142857</v>
      </c>
      <c r="AC11" s="5">
        <v>0.29749999999999999</v>
      </c>
      <c r="AD11" s="5">
        <v>4.258331973608618E-2</v>
      </c>
      <c r="AE11" s="5">
        <f>AVERAGE($Q$11:$AD$11)</f>
        <v>0.48819269191395609</v>
      </c>
      <c r="AN11" s="35"/>
      <c r="AS11"/>
      <c r="AT11"/>
      <c r="AV11" s="5"/>
      <c r="AW11" s="5"/>
      <c r="BQ11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8" t="s">
        <v>374</v>
      </c>
      <c r="CW11" s="5">
        <f>SUM($Q$62:$AD$62)</f>
        <v>-2</v>
      </c>
      <c r="CX11" s="5">
        <v>13.306122448979595</v>
      </c>
      <c r="CY11" s="5">
        <f>SUM($Q$114:$AD$114)</f>
        <v>6</v>
      </c>
      <c r="CZ11" s="5">
        <v>6.9387755102040813</v>
      </c>
      <c r="DA11" s="5">
        <v>0.10384784422056083</v>
      </c>
      <c r="DB11" s="5">
        <v>1.3962971045111316</v>
      </c>
      <c r="DC11" s="5">
        <v>0.46298298941339228</v>
      </c>
      <c r="DD11" s="5">
        <f t="shared" si="0"/>
        <v>0.23214285714285715</v>
      </c>
      <c r="DE11" s="5">
        <f t="shared" si="1"/>
        <v>0.27380952380952389</v>
      </c>
      <c r="DF11" s="5">
        <v>0.24276747779614527</v>
      </c>
      <c r="DG11" s="5">
        <v>2.396317344113001</v>
      </c>
      <c r="DH11" s="5">
        <f t="shared" si="2"/>
        <v>2</v>
      </c>
      <c r="DI11" s="5">
        <f t="shared" si="3"/>
        <v>2</v>
      </c>
      <c r="DJ11" s="5">
        <v>4</v>
      </c>
      <c r="DK11" s="5">
        <f t="shared" si="4"/>
        <v>7.1428571428571397E-2</v>
      </c>
      <c r="DL11" s="5">
        <f t="shared" si="5"/>
        <v>0.48819269191395609</v>
      </c>
      <c r="DM11" s="5">
        <f t="shared" si="6"/>
        <v>0.27204286049817789</v>
      </c>
      <c r="DN11"/>
      <c r="DO11" s="9" t="s">
        <v>46</v>
      </c>
      <c r="DP11" s="9">
        <v>0.28289591541488329</v>
      </c>
      <c r="DQ11" s="9">
        <v>7.1712123031587693E-2</v>
      </c>
      <c r="DR11" s="9">
        <v>-0.2145799592017596</v>
      </c>
      <c r="DS11" s="9">
        <v>-0.43323408112231593</v>
      </c>
      <c r="DT11" s="9">
        <v>-8.3490249675151878E-3</v>
      </c>
      <c r="DU11" s="9">
        <v>-0.48149184997353761</v>
      </c>
      <c r="DV11" s="9">
        <v>0.44537684968461677</v>
      </c>
      <c r="DW11" s="9">
        <v>9.9905463065017922E-2</v>
      </c>
      <c r="DX11" s="9">
        <v>1</v>
      </c>
      <c r="DY11" s="9">
        <v>0.67138100822454772</v>
      </c>
      <c r="DZ11" s="9">
        <v>-0.36033069665372924</v>
      </c>
      <c r="EA11" s="9">
        <v>0.57967105090090643</v>
      </c>
      <c r="EB11" s="9">
        <v>0.71481183386783242</v>
      </c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GR11" t="s">
        <v>10</v>
      </c>
      <c r="GS11">
        <v>1.5860328923216521E-17</v>
      </c>
      <c r="GT11">
        <v>8.1632653061224553E-2</v>
      </c>
      <c r="GU11">
        <v>8.1632653061224497E-2</v>
      </c>
      <c r="GV11">
        <v>-0.16326530612244897</v>
      </c>
      <c r="GW11">
        <v>-4.0816326530612256E-2</v>
      </c>
      <c r="GX11">
        <v>-8.1632653061224497E-2</v>
      </c>
      <c r="GY11">
        <v>4.0816326530612214E-2</v>
      </c>
      <c r="GZ11">
        <v>0.1224489795918368</v>
      </c>
      <c r="HA11">
        <v>0.32653061224489799</v>
      </c>
      <c r="HB11">
        <f>VARP(CDCALL!$Q$114:$AD$114)</f>
        <v>0.81632653061224492</v>
      </c>
      <c r="HC11">
        <v>0.32653061224489804</v>
      </c>
      <c r="HD11">
        <v>0.24489795918367344</v>
      </c>
      <c r="HE11">
        <v>8.1632653061224553E-2</v>
      </c>
      <c r="HF11">
        <v>8.1632653061224511E-2</v>
      </c>
      <c r="HG11">
        <v>0.24489795918367344</v>
      </c>
      <c r="HH11">
        <v>-1.5860328923216521E-17</v>
      </c>
      <c r="HI11">
        <v>-0.12244897959183673</v>
      </c>
      <c r="HJ11">
        <v>4.0816326530612242E-2</v>
      </c>
      <c r="HK11">
        <v>0.32653061224489793</v>
      </c>
      <c r="HL11">
        <v>0.16326530612244897</v>
      </c>
      <c r="HM11">
        <v>4.0816326530612256E-2</v>
      </c>
      <c r="HN11">
        <v>8.1632653061224553E-2</v>
      </c>
      <c r="HO11">
        <v>0.24489795918367346</v>
      </c>
      <c r="HP11">
        <v>0.16326530612244897</v>
      </c>
      <c r="HQ11">
        <v>0.53061224489795933</v>
      </c>
      <c r="HR11">
        <v>0.44897959183673464</v>
      </c>
      <c r="HS11">
        <v>0.36734693877551028</v>
      </c>
      <c r="HT11">
        <v>-8.1632653061224497E-2</v>
      </c>
      <c r="HU11">
        <v>0.24489795918367344</v>
      </c>
      <c r="HV11">
        <v>0.36734693877551028</v>
      </c>
      <c r="HW11">
        <v>0.2857142857142857</v>
      </c>
      <c r="HX11">
        <v>0.24489795918367349</v>
      </c>
      <c r="HY11">
        <v>-0.16326530612244897</v>
      </c>
      <c r="HZ11">
        <v>-4.0816326530612276E-2</v>
      </c>
      <c r="IA11">
        <v>0.16326530612244897</v>
      </c>
      <c r="IB11">
        <v>0.24489795918367344</v>
      </c>
      <c r="IC11">
        <v>0.2040816326530612</v>
      </c>
      <c r="ID11">
        <v>4.0816326530612276E-2</v>
      </c>
      <c r="IE11">
        <v>0.4081632653061224</v>
      </c>
      <c r="IF11">
        <v>0.48979591836734698</v>
      </c>
      <c r="IG11">
        <v>-0.16326530612244897</v>
      </c>
      <c r="IH11">
        <v>-0.12244897959183675</v>
      </c>
      <c r="II11">
        <v>-0.32653061224489793</v>
      </c>
      <c r="IJ11">
        <v>0.12244897959183673</v>
      </c>
      <c r="IK11">
        <v>0.24489795918367344</v>
      </c>
      <c r="IL11">
        <v>0.16326530612244897</v>
      </c>
      <c r="IM11">
        <v>0.12244897959183672</v>
      </c>
      <c r="IN11">
        <v>4.0816326530612242E-2</v>
      </c>
    </row>
    <row r="12" spans="1:674" x14ac:dyDescent="0.25">
      <c r="A12">
        <v>1</v>
      </c>
      <c r="B12">
        <v>11</v>
      </c>
      <c r="C12" t="s">
        <v>112</v>
      </c>
      <c r="D12" s="12">
        <v>86</v>
      </c>
      <c r="E12" s="12">
        <v>173</v>
      </c>
      <c r="F12" s="12">
        <v>254</v>
      </c>
      <c r="G12">
        <v>126</v>
      </c>
      <c r="H12" s="12">
        <v>23</v>
      </c>
      <c r="I12">
        <v>20</v>
      </c>
      <c r="J12">
        <v>20</v>
      </c>
      <c r="K12">
        <v>58.81</v>
      </c>
      <c r="L12">
        <v>86.82</v>
      </c>
      <c r="M12">
        <v>97.489737995384345</v>
      </c>
      <c r="N12">
        <v>126</v>
      </c>
      <c r="P12" s="5" t="s">
        <v>11</v>
      </c>
      <c r="Q12" s="5">
        <v>0.32</v>
      </c>
      <c r="R12" s="5">
        <v>0.53600000000000003</v>
      </c>
      <c r="S12" s="5">
        <v>0.96134594132152784</v>
      </c>
      <c r="T12" s="5">
        <v>4.6815286592327712E-2</v>
      </c>
      <c r="U12" s="5">
        <v>1.7639999525386661E-2</v>
      </c>
      <c r="V12" s="5">
        <v>2.6129999737429997E-2</v>
      </c>
      <c r="W12" s="5">
        <v>0.5</v>
      </c>
      <c r="X12" s="5">
        <v>0.97627732478616913</v>
      </c>
      <c r="Y12" s="5">
        <v>0.9538936482682181</v>
      </c>
      <c r="Z12" s="5">
        <v>4.3103395956796915E-2</v>
      </c>
      <c r="AA12" s="5">
        <v>3.9156626506024098E-2</v>
      </c>
      <c r="AB12" s="5">
        <v>0.42260000000000003</v>
      </c>
      <c r="AC12" s="5">
        <v>4.442896935933148E-2</v>
      </c>
      <c r="AD12" s="5">
        <v>0.9507746480073398</v>
      </c>
      <c r="AE12" s="5">
        <f>AVERAGE($Q$12:$AD$12)</f>
        <v>0.41701184571861077</v>
      </c>
      <c r="AN12" s="9"/>
      <c r="AS12"/>
      <c r="AT12"/>
      <c r="AV12" s="5"/>
      <c r="AW12" s="5"/>
      <c r="BQ12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8">
        <f>AVERAGE(DA:DA)</f>
        <v>3.4019208658705065E-2</v>
      </c>
      <c r="CW12" s="5">
        <f>SUM($Q$63:$AD$63)</f>
        <v>-4</v>
      </c>
      <c r="CX12" s="5">
        <v>18.183673469387749</v>
      </c>
      <c r="CY12" s="5">
        <f>SUM($Q$115:$AD$115)</f>
        <v>-6</v>
      </c>
      <c r="CZ12" s="5">
        <v>10.204081632653057</v>
      </c>
      <c r="DA12" s="5">
        <v>-4.2891955975625486E-2</v>
      </c>
      <c r="DB12" s="5">
        <v>16.245397346663381</v>
      </c>
      <c r="DC12" s="5">
        <v>0.52996639853693517</v>
      </c>
      <c r="DD12" s="5">
        <f t="shared" si="0"/>
        <v>8.3333333333333245E-2</v>
      </c>
      <c r="DE12" s="5">
        <f t="shared" si="1"/>
        <v>0.39285714285714279</v>
      </c>
      <c r="DF12" s="5">
        <v>6.3783495428082034E-7</v>
      </c>
      <c r="DG12" s="5">
        <v>1.8065715327452845</v>
      </c>
      <c r="DH12" s="5">
        <f t="shared" si="2"/>
        <v>6</v>
      </c>
      <c r="DI12" s="5">
        <f t="shared" si="3"/>
        <v>4</v>
      </c>
      <c r="DJ12" s="5">
        <v>10</v>
      </c>
      <c r="DK12" s="5">
        <f t="shared" si="4"/>
        <v>0.1428571428571429</v>
      </c>
      <c r="DL12" s="5">
        <f t="shared" si="5"/>
        <v>0.41701184571861077</v>
      </c>
      <c r="DM12" s="5">
        <f t="shared" si="6"/>
        <v>0.40033083431090805</v>
      </c>
      <c r="DN12"/>
      <c r="DO12" s="9" t="s">
        <v>47</v>
      </c>
      <c r="DP12" s="9">
        <v>0.11320031955585934</v>
      </c>
      <c r="DQ12" s="9">
        <v>0.44317784119866194</v>
      </c>
      <c r="DR12" s="9">
        <v>-0.11583124580742085</v>
      </c>
      <c r="DS12" s="9">
        <v>-0.68938311020447063</v>
      </c>
      <c r="DT12" s="9">
        <v>0.21516787873075544</v>
      </c>
      <c r="DU12" s="9">
        <v>-0.64214244405067056</v>
      </c>
      <c r="DV12" s="9">
        <v>0.31733584626580702</v>
      </c>
      <c r="DW12" s="9">
        <v>0.80447916420833943</v>
      </c>
      <c r="DX12" s="9">
        <v>0.67138100822454772</v>
      </c>
      <c r="DY12" s="9">
        <v>1</v>
      </c>
      <c r="DZ12" s="9">
        <v>-1.0946414319013036E-2</v>
      </c>
      <c r="EA12" s="9">
        <v>-4.6715069295810915E-2</v>
      </c>
      <c r="EB12" s="9">
        <v>0.899103187969024</v>
      </c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GR12" t="s">
        <v>11</v>
      </c>
      <c r="GS12">
        <v>1.5860328923216521E-17</v>
      </c>
      <c r="GT12">
        <v>0.48979591836734698</v>
      </c>
      <c r="GU12">
        <v>0.48979591836734698</v>
      </c>
      <c r="GV12">
        <v>-0.12244897959183673</v>
      </c>
      <c r="GW12">
        <v>0.32653061224489799</v>
      </c>
      <c r="GX12">
        <v>8.1632653061224483E-2</v>
      </c>
      <c r="GY12">
        <v>-4.0816326530612256E-2</v>
      </c>
      <c r="GZ12">
        <v>0.16326530612244897</v>
      </c>
      <c r="HA12">
        <v>-4.0816326530612249E-2</v>
      </c>
      <c r="HB12">
        <v>0.32653061224489804</v>
      </c>
      <c r="HC12">
        <f>VARP(CDCALL!$Q$115:$AD$115)</f>
        <v>0.81632653061224492</v>
      </c>
      <c r="HD12">
        <v>4.0816326530612276E-2</v>
      </c>
      <c r="HE12">
        <v>-8.1632653061224539E-2</v>
      </c>
      <c r="HF12">
        <v>0.48979591836734687</v>
      </c>
      <c r="HG12">
        <v>4.081632653061229E-2</v>
      </c>
      <c r="HH12">
        <v>0.2857142857142857</v>
      </c>
      <c r="HI12">
        <v>0.12244897959183675</v>
      </c>
      <c r="HJ12">
        <v>0.24489795918367355</v>
      </c>
      <c r="HK12">
        <v>0.24489795918367349</v>
      </c>
      <c r="HL12">
        <v>0.12244897959183675</v>
      </c>
      <c r="HM12">
        <v>-4.081632653061229E-2</v>
      </c>
      <c r="HN12">
        <v>0.48979591836734698</v>
      </c>
      <c r="HO12">
        <v>4.0816326530612276E-2</v>
      </c>
      <c r="HP12">
        <v>0.12244897959183672</v>
      </c>
      <c r="HQ12">
        <v>0.32653061224489804</v>
      </c>
      <c r="HR12">
        <v>0.4081632653061224</v>
      </c>
      <c r="HS12">
        <v>0.20408163265306117</v>
      </c>
      <c r="HT12">
        <v>0.36734693877551022</v>
      </c>
      <c r="HU12">
        <v>0.32653061224489804</v>
      </c>
      <c r="HV12">
        <v>0.48979591836734698</v>
      </c>
      <c r="HW12">
        <v>0.5714285714285714</v>
      </c>
      <c r="HX12">
        <v>0.32653061224489788</v>
      </c>
      <c r="HY12">
        <v>0.16326530612244894</v>
      </c>
      <c r="HZ12">
        <v>4.0816326530612276E-2</v>
      </c>
      <c r="IA12">
        <v>0.12244897959183675</v>
      </c>
      <c r="IB12">
        <v>4.0816326530612276E-2</v>
      </c>
      <c r="IC12">
        <v>0.36734693877551017</v>
      </c>
      <c r="ID12">
        <v>0.24489795918367349</v>
      </c>
      <c r="IE12">
        <v>0.16326530612244897</v>
      </c>
      <c r="IF12">
        <v>0.65306122448979587</v>
      </c>
      <c r="IG12">
        <v>-0.12244897959183673</v>
      </c>
      <c r="IH12">
        <v>0.12244897959183673</v>
      </c>
      <c r="II12">
        <v>4.081632653061229E-2</v>
      </c>
      <c r="IJ12">
        <v>-0.12244897959183675</v>
      </c>
      <c r="IK12">
        <v>4.081632653061229E-2</v>
      </c>
      <c r="IL12">
        <v>0.4081632653061224</v>
      </c>
      <c r="IM12">
        <v>0.16326530612244888</v>
      </c>
      <c r="IN12">
        <v>0.24489795918367355</v>
      </c>
    </row>
    <row r="13" spans="1:674" x14ac:dyDescent="0.25">
      <c r="A13">
        <v>1</v>
      </c>
      <c r="B13">
        <v>12</v>
      </c>
      <c r="C13" t="s">
        <v>113</v>
      </c>
      <c r="D13" s="12">
        <v>650</v>
      </c>
      <c r="E13" s="12">
        <v>750</v>
      </c>
      <c r="F13" s="12">
        <v>850</v>
      </c>
      <c r="G13">
        <v>735.29166666666663</v>
      </c>
      <c r="H13" s="12">
        <v>707</v>
      </c>
      <c r="I13">
        <v>700</v>
      </c>
      <c r="J13">
        <v>700</v>
      </c>
      <c r="K13">
        <v>720.7</v>
      </c>
      <c r="L13">
        <v>732.5</v>
      </c>
      <c r="M13">
        <v>723.62969427061284</v>
      </c>
      <c r="N13">
        <v>735.29166666666663</v>
      </c>
      <c r="P13" s="5" t="s">
        <v>12</v>
      </c>
      <c r="Q13" s="5">
        <v>0.5</v>
      </c>
      <c r="R13" s="5">
        <v>0.41000000000000009</v>
      </c>
      <c r="S13" s="5">
        <v>0.95650813606494989</v>
      </c>
      <c r="T13" s="5">
        <v>7.0780024113162796E-3</v>
      </c>
      <c r="U13" s="5">
        <v>0.63800000000000001</v>
      </c>
      <c r="V13" s="5">
        <v>7.3399999999999993E-2</v>
      </c>
      <c r="W13" s="5">
        <v>3.146633101297229E-2</v>
      </c>
      <c r="X13" s="5">
        <v>0.85250000000000004</v>
      </c>
      <c r="Y13" s="5">
        <v>0.24125000000000002</v>
      </c>
      <c r="Z13" s="5">
        <v>0.19999999999999996</v>
      </c>
      <c r="AA13" s="5">
        <v>0.11750000000000001</v>
      </c>
      <c r="AB13" s="5">
        <v>0.36049999999999999</v>
      </c>
      <c r="AC13" s="5">
        <v>0.32</v>
      </c>
      <c r="AD13" s="5">
        <v>4.6454538363622171E-2</v>
      </c>
      <c r="AE13" s="5">
        <f>AVERAGE($Q$13:$AD$13)</f>
        <v>0.33961835770377574</v>
      </c>
      <c r="AN13" s="35"/>
      <c r="AS13"/>
      <c r="AT13"/>
      <c r="AV13" s="5"/>
      <c r="AW13" s="5"/>
      <c r="BQ13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8" t="s">
        <v>375</v>
      </c>
      <c r="CW13" s="5">
        <f>SUM($Q$64:$AD$64)</f>
        <v>-8</v>
      </c>
      <c r="CX13" s="5">
        <v>16.224489795918366</v>
      </c>
      <c r="CY13" s="5">
        <f>SUM($Q$116:$AD$116)</f>
        <v>6</v>
      </c>
      <c r="CZ13" s="5">
        <v>10.938775510204081</v>
      </c>
      <c r="DA13" s="5">
        <v>6.4214965983877256E-2</v>
      </c>
      <c r="DB13" s="5">
        <v>20.82049268778454</v>
      </c>
      <c r="DC13" s="5">
        <v>0.48257751783733677</v>
      </c>
      <c r="DD13" s="5">
        <f t="shared" si="0"/>
        <v>0.31547619047619047</v>
      </c>
      <c r="DE13" s="5">
        <f t="shared" si="1"/>
        <v>0.38690476190476181</v>
      </c>
      <c r="DF13" s="5">
        <v>3.389710671737281E-2</v>
      </c>
      <c r="DG13" s="5">
        <v>2.4729368471574369</v>
      </c>
      <c r="DH13" s="5">
        <f t="shared" si="2"/>
        <v>3</v>
      </c>
      <c r="DI13" s="5">
        <f t="shared" si="3"/>
        <v>1</v>
      </c>
      <c r="DJ13" s="5">
        <v>4</v>
      </c>
      <c r="DK13" s="5">
        <f t="shared" si="4"/>
        <v>0.2857142857142857</v>
      </c>
      <c r="DL13" s="5">
        <f t="shared" si="5"/>
        <v>0.33961835770377574</v>
      </c>
      <c r="DM13" s="5">
        <f t="shared" si="6"/>
        <v>0.30445324696612819</v>
      </c>
      <c r="DN13"/>
      <c r="DO13" s="9" t="s">
        <v>48</v>
      </c>
      <c r="DP13" s="9">
        <v>-0.12314792917450555</v>
      </c>
      <c r="DQ13" s="9">
        <v>0.21425451723065425</v>
      </c>
      <c r="DR13" s="9">
        <v>-0.1057245631786536</v>
      </c>
      <c r="DS13" s="9">
        <v>-0.11479451142186962</v>
      </c>
      <c r="DT13" s="9">
        <v>-3.1132469280152047E-2</v>
      </c>
      <c r="DU13" s="9">
        <v>-0.35301679666888353</v>
      </c>
      <c r="DV13" s="9">
        <v>-0.11359482104029241</v>
      </c>
      <c r="DW13" s="9">
        <v>0.27409864001882045</v>
      </c>
      <c r="DX13" s="9">
        <v>-0.36033069665372924</v>
      </c>
      <c r="DY13" s="9">
        <v>-1.0946414319013036E-2</v>
      </c>
      <c r="DZ13" s="9">
        <v>1</v>
      </c>
      <c r="EA13" s="9">
        <v>-0.47201655059062164</v>
      </c>
      <c r="EB13" s="9">
        <v>-2.4334022467707446E-2</v>
      </c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GR13" t="s">
        <v>12</v>
      </c>
      <c r="GS13">
        <v>-0.2857142857142857</v>
      </c>
      <c r="GT13">
        <v>8.1632653061224553E-2</v>
      </c>
      <c r="GU13">
        <v>8.1632653061224511E-2</v>
      </c>
      <c r="GV13">
        <v>0.12244897959183675</v>
      </c>
      <c r="GW13">
        <v>-4.0816326530612276E-2</v>
      </c>
      <c r="GX13">
        <v>-8.1632653061224497E-2</v>
      </c>
      <c r="GY13">
        <v>0.32653061224489793</v>
      </c>
      <c r="GZ13">
        <v>0.1224489795918368</v>
      </c>
      <c r="HA13">
        <v>0.32653061224489793</v>
      </c>
      <c r="HB13">
        <v>0.24489795918367344</v>
      </c>
      <c r="HC13">
        <v>4.0816326530612276E-2</v>
      </c>
      <c r="HD13">
        <f>VARP(CDCALL!$Q$116:$AD$116)</f>
        <v>0.81632653061224492</v>
      </c>
      <c r="HE13">
        <v>0.36734693877551017</v>
      </c>
      <c r="HF13">
        <v>8.1632653061224511E-2</v>
      </c>
      <c r="HG13">
        <v>0.53061224489795922</v>
      </c>
      <c r="HH13">
        <v>0.2857142857142857</v>
      </c>
      <c r="HI13">
        <v>0.16326530612244902</v>
      </c>
      <c r="HJ13">
        <v>0.32653061224489799</v>
      </c>
      <c r="HK13">
        <v>4.0816326530612228E-2</v>
      </c>
      <c r="HL13">
        <v>0.44897959183673458</v>
      </c>
      <c r="HM13">
        <v>0.32653061224489793</v>
      </c>
      <c r="HN13">
        <v>8.1632653061224511E-2</v>
      </c>
      <c r="HO13">
        <v>-4.081632653061229E-2</v>
      </c>
      <c r="HP13">
        <v>0.16326530612244897</v>
      </c>
      <c r="HQ13">
        <v>0.24489795918367344</v>
      </c>
      <c r="HR13">
        <v>0.44897959183673464</v>
      </c>
      <c r="HS13">
        <v>0.36734693877551028</v>
      </c>
      <c r="HT13">
        <v>0.20408163265306126</v>
      </c>
      <c r="HU13">
        <v>0.53061224489795933</v>
      </c>
      <c r="HV13">
        <v>0.36734693877551022</v>
      </c>
      <c r="HW13">
        <v>-1.5860328923216521E-17</v>
      </c>
      <c r="HX13">
        <v>0.24489795918367349</v>
      </c>
      <c r="HY13">
        <v>0.12244897959183677</v>
      </c>
      <c r="HZ13">
        <v>0.53061224489795922</v>
      </c>
      <c r="IA13">
        <v>0.16326530612244897</v>
      </c>
      <c r="IB13">
        <v>0.81632653061224503</v>
      </c>
      <c r="IC13">
        <v>0.2040816326530612</v>
      </c>
      <c r="ID13">
        <v>4.0816326530612228E-2</v>
      </c>
      <c r="IE13">
        <v>-0.16326530612244886</v>
      </c>
      <c r="IF13">
        <v>0.2040816326530612</v>
      </c>
      <c r="IG13">
        <v>-0.16326530612244897</v>
      </c>
      <c r="IH13">
        <v>0.16326530612244897</v>
      </c>
      <c r="II13">
        <v>0.24489795918367349</v>
      </c>
      <c r="IJ13">
        <v>0.40816326530612246</v>
      </c>
      <c r="IK13">
        <v>0.53061224489795933</v>
      </c>
      <c r="IL13">
        <v>0.16326530612244902</v>
      </c>
      <c r="IM13">
        <v>0.40816326530612262</v>
      </c>
      <c r="IN13">
        <v>0.32653061224489799</v>
      </c>
    </row>
    <row r="14" spans="1:674" x14ac:dyDescent="0.25">
      <c r="A14">
        <v>1</v>
      </c>
      <c r="B14">
        <v>13</v>
      </c>
      <c r="C14" t="s">
        <v>114</v>
      </c>
      <c r="D14" s="12">
        <v>40</v>
      </c>
      <c r="E14" s="12">
        <v>56</v>
      </c>
      <c r="F14" s="12">
        <v>80</v>
      </c>
      <c r="G14">
        <v>38.302083333333329</v>
      </c>
      <c r="H14" s="12">
        <v>21</v>
      </c>
      <c r="I14">
        <v>30</v>
      </c>
      <c r="J14">
        <v>30</v>
      </c>
      <c r="K14">
        <v>34.22</v>
      </c>
      <c r="L14">
        <v>36</v>
      </c>
      <c r="M14">
        <v>34.343249406165789</v>
      </c>
      <c r="N14">
        <v>38.302083333333329</v>
      </c>
      <c r="P14" s="5" t="s">
        <v>13</v>
      </c>
      <c r="Q14" s="5">
        <v>4.9868938382153637E-2</v>
      </c>
      <c r="R14" s="5">
        <v>0.11000000000000006</v>
      </c>
      <c r="S14" s="5">
        <v>0.95028612307793059</v>
      </c>
      <c r="T14" s="5">
        <v>2.5737868800958762E-2</v>
      </c>
      <c r="U14" s="5">
        <v>0.79906832298136643</v>
      </c>
      <c r="V14" s="5">
        <v>0.63680000000000003</v>
      </c>
      <c r="W14" s="5">
        <v>0.05</v>
      </c>
      <c r="X14" s="5">
        <v>0.95323739854191258</v>
      </c>
      <c r="Y14" s="5">
        <v>0.20750000000000002</v>
      </c>
      <c r="Z14" s="5">
        <v>0.19999999999999996</v>
      </c>
      <c r="AA14" s="5">
        <v>2.7936962750716332E-2</v>
      </c>
      <c r="AB14" s="5">
        <v>0.29075000000000001</v>
      </c>
      <c r="AC14" s="5">
        <v>0.29749999999999999</v>
      </c>
      <c r="AD14" s="5">
        <v>0.53634615384615381</v>
      </c>
      <c r="AE14" s="5">
        <f>AVERAGE($Q$14:$AD$14)</f>
        <v>0.36678798345579944</v>
      </c>
      <c r="AN14" s="9"/>
      <c r="AS14"/>
      <c r="AT14"/>
      <c r="AV14" s="5"/>
      <c r="AW14" s="5"/>
      <c r="BQ14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8">
        <f>AVERAGE(DC:DC)</f>
        <v>0.54520719562488418</v>
      </c>
      <c r="CW14" s="5">
        <f>SUM($Q$65:$AD$65)</f>
        <v>-4</v>
      </c>
      <c r="CX14" s="5">
        <v>21.040816326530607</v>
      </c>
      <c r="CY14" s="5">
        <f>SUM($Q$117:$AD$117)</f>
        <v>2</v>
      </c>
      <c r="CZ14" s="5">
        <v>13.265306122448978</v>
      </c>
      <c r="DA14" s="5">
        <v>-7.8341720388150227E-3</v>
      </c>
      <c r="DB14" s="5">
        <v>12.859779976693359</v>
      </c>
      <c r="DC14" s="5">
        <v>0.57462302721827785</v>
      </c>
      <c r="DD14" s="5">
        <f t="shared" si="0"/>
        <v>0.29166666666666663</v>
      </c>
      <c r="DE14" s="5">
        <f t="shared" si="1"/>
        <v>0.45238095238095227</v>
      </c>
      <c r="DF14" s="5">
        <v>9.8375457661349641E-3</v>
      </c>
      <c r="DG14" s="5">
        <v>2.4756094687927588</v>
      </c>
      <c r="DH14" s="5">
        <f t="shared" si="2"/>
        <v>4</v>
      </c>
      <c r="DI14" s="5">
        <f t="shared" si="3"/>
        <v>2</v>
      </c>
      <c r="DJ14" s="5">
        <v>6</v>
      </c>
      <c r="DK14" s="5">
        <f t="shared" si="4"/>
        <v>0.1428571428571429</v>
      </c>
      <c r="DL14" s="5">
        <f t="shared" si="5"/>
        <v>0.36678798345579944</v>
      </c>
      <c r="DM14" s="5">
        <f t="shared" si="6"/>
        <v>0.34357361916488649</v>
      </c>
      <c r="DN14"/>
      <c r="DO14" s="9" t="s">
        <v>221</v>
      </c>
      <c r="DP14" s="9">
        <v>0.22103048569890352</v>
      </c>
      <c r="DQ14" s="9">
        <v>-0.3580854500624317</v>
      </c>
      <c r="DR14" s="9">
        <v>-0.30192482974218915</v>
      </c>
      <c r="DS14" s="9">
        <v>7.5427473068309769E-2</v>
      </c>
      <c r="DT14" s="9">
        <v>-0.38918042159976263</v>
      </c>
      <c r="DU14" s="9">
        <v>1.7125324043325497E-2</v>
      </c>
      <c r="DV14" s="9">
        <v>0.43553995415319058</v>
      </c>
      <c r="DW14" s="9">
        <v>-0.52730852027367048</v>
      </c>
      <c r="DX14" s="9">
        <v>0.57967105090090643</v>
      </c>
      <c r="DY14" s="9">
        <v>-4.6715069295810915E-2</v>
      </c>
      <c r="DZ14" s="9">
        <v>-0.47201655059062164</v>
      </c>
      <c r="EA14" s="9">
        <v>1</v>
      </c>
      <c r="EB14" s="9">
        <v>8.4309244654885332E-2</v>
      </c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GR14" t="s">
        <v>13</v>
      </c>
      <c r="GS14">
        <v>0</v>
      </c>
      <c r="GT14">
        <v>0.40816326530612246</v>
      </c>
      <c r="GU14">
        <v>-0.16326530612244899</v>
      </c>
      <c r="GV14">
        <v>0.32653061224489788</v>
      </c>
      <c r="GW14">
        <v>8.1632653061224553E-2</v>
      </c>
      <c r="GX14">
        <v>0.16326530612244899</v>
      </c>
      <c r="GY14">
        <v>0.20408163265306117</v>
      </c>
      <c r="GZ14">
        <v>0.32653061224489799</v>
      </c>
      <c r="HA14">
        <v>0.48979591836734693</v>
      </c>
      <c r="HB14">
        <v>8.1632653061224553E-2</v>
      </c>
      <c r="HC14">
        <v>-8.1632653061224539E-2</v>
      </c>
      <c r="HD14">
        <v>0.36734693877551017</v>
      </c>
      <c r="HE14">
        <f>VARP(CDCALL!$Q$117:$AD$117)</f>
        <v>0.97959183673469385</v>
      </c>
      <c r="HF14">
        <v>-0.16326530612244894</v>
      </c>
      <c r="HG14">
        <v>0.65306122448979598</v>
      </c>
      <c r="HH14">
        <v>0.2857142857142857</v>
      </c>
      <c r="HI14">
        <v>0.24489795918367349</v>
      </c>
      <c r="HJ14">
        <v>0.48979591836734687</v>
      </c>
      <c r="HK14">
        <v>0.48979591836734687</v>
      </c>
      <c r="HL14">
        <v>0.81632653061224481</v>
      </c>
      <c r="HM14">
        <v>0.20408163265306123</v>
      </c>
      <c r="HN14">
        <v>0.40816326530612235</v>
      </c>
      <c r="HO14">
        <v>8.1632653061224553E-2</v>
      </c>
      <c r="HP14">
        <v>0.24489795918367349</v>
      </c>
      <c r="HQ14">
        <v>8.1632653061224553E-2</v>
      </c>
      <c r="HR14">
        <v>0.53061224489795922</v>
      </c>
      <c r="HS14">
        <v>0.12244897959183676</v>
      </c>
      <c r="HT14">
        <v>0.44897959183673475</v>
      </c>
      <c r="HU14">
        <v>8.1632653061224553E-2</v>
      </c>
      <c r="HV14">
        <v>0.40816326530612235</v>
      </c>
      <c r="HW14">
        <v>0.2857142857142857</v>
      </c>
      <c r="HX14">
        <v>0.36734693877551017</v>
      </c>
      <c r="HY14">
        <v>4.0816326530612242E-2</v>
      </c>
      <c r="HZ14">
        <v>0.36734693877551011</v>
      </c>
      <c r="IA14">
        <v>0.24489795918367349</v>
      </c>
      <c r="IB14">
        <v>0.36734693877551017</v>
      </c>
      <c r="IC14">
        <v>0.16326530612244902</v>
      </c>
      <c r="ID14">
        <v>0.48979591836734687</v>
      </c>
      <c r="IE14">
        <v>4.0816326530612242E-2</v>
      </c>
      <c r="IF14">
        <v>0.16326530612244897</v>
      </c>
      <c r="IG14">
        <v>0.32653061224489788</v>
      </c>
      <c r="IH14">
        <v>-4.0816326530612256E-2</v>
      </c>
      <c r="II14">
        <v>0.36734693877551017</v>
      </c>
      <c r="IJ14">
        <v>0.32653061224489788</v>
      </c>
      <c r="IK14">
        <v>0.36734693877551017</v>
      </c>
      <c r="IL14">
        <v>0.24489795918367349</v>
      </c>
      <c r="IM14">
        <v>0.32653061224489799</v>
      </c>
      <c r="IN14">
        <v>0.20408163265306117</v>
      </c>
    </row>
    <row r="15" spans="1:674" ht="15.75" thickBot="1" x14ac:dyDescent="0.3">
      <c r="A15">
        <v>1</v>
      </c>
      <c r="B15">
        <v>14</v>
      </c>
      <c r="C15" t="s">
        <v>115</v>
      </c>
      <c r="D15" s="12">
        <v>0.8</v>
      </c>
      <c r="E15" s="12">
        <v>0.9</v>
      </c>
      <c r="F15" s="12">
        <v>0.95</v>
      </c>
      <c r="G15">
        <v>0.44312499999999999</v>
      </c>
      <c r="H15" s="12">
        <v>0.41099999999999998</v>
      </c>
      <c r="I15">
        <v>0.5</v>
      </c>
      <c r="J15">
        <v>0.5</v>
      </c>
      <c r="K15">
        <v>0.46129999999999999</v>
      </c>
      <c r="L15">
        <v>0.44359999999999999</v>
      </c>
      <c r="M15">
        <v>0.46762752020486703</v>
      </c>
      <c r="N15">
        <v>0.44312499999999999</v>
      </c>
      <c r="P15" s="5" t="s">
        <v>14</v>
      </c>
      <c r="Q15" s="5">
        <v>0.27500000000000002</v>
      </c>
      <c r="R15" s="5">
        <v>0.34590443686006828</v>
      </c>
      <c r="S15" s="5">
        <v>0.71656249999999999</v>
      </c>
      <c r="T15" s="5">
        <v>3.4322881806238631E-2</v>
      </c>
      <c r="U15" s="5">
        <v>0.2228</v>
      </c>
      <c r="V15" s="5">
        <v>0.5585</v>
      </c>
      <c r="W15" s="5">
        <v>0.1062926459438969</v>
      </c>
      <c r="X15" s="5">
        <v>0.90714285714285703</v>
      </c>
      <c r="Y15" s="5">
        <v>0.9533749582306732</v>
      </c>
      <c r="Z15" s="5">
        <v>2.5510094126953223E-2</v>
      </c>
      <c r="AA15" s="5">
        <v>4.4520547945205477E-2</v>
      </c>
      <c r="AB15" s="5">
        <v>0.39168734491315138</v>
      </c>
      <c r="AC15" s="5">
        <v>0.95044212574056053</v>
      </c>
      <c r="AD15" s="5">
        <v>4.7314809344981987E-2</v>
      </c>
      <c r="AE15" s="5">
        <f>AVERAGE($Q$15:$AD$15)</f>
        <v>0.39852680014675618</v>
      </c>
      <c r="AN15" s="35"/>
      <c r="AS15"/>
      <c r="AT15"/>
      <c r="AV15" s="5"/>
      <c r="AW15" s="5"/>
      <c r="CV15" s="88" t="s">
        <v>212</v>
      </c>
      <c r="CW15" s="5">
        <f>SUM($Q$66:$AD$66)</f>
        <v>-4</v>
      </c>
      <c r="CX15" s="5">
        <v>19.612244897959176</v>
      </c>
      <c r="CY15" s="5">
        <f>SUM($Q$118:$AD$118)</f>
        <v>2</v>
      </c>
      <c r="CZ15" s="5">
        <v>7.5510204081632626</v>
      </c>
      <c r="DA15" s="5">
        <v>-2.1387786333777505E-2</v>
      </c>
      <c r="DB15" s="5">
        <v>4.7967876829303906</v>
      </c>
      <c r="DC15" s="5">
        <v>0.46632396855076724</v>
      </c>
      <c r="DD15" s="5">
        <f t="shared" si="0"/>
        <v>0.17261904761904759</v>
      </c>
      <c r="DE15" s="5">
        <f t="shared" si="1"/>
        <v>0.42261904761904745</v>
      </c>
      <c r="DF15" s="5">
        <v>9.8375457661349641E-3</v>
      </c>
      <c r="DG15" s="5">
        <v>2.1478423053164755</v>
      </c>
      <c r="DH15" s="5">
        <f t="shared" si="2"/>
        <v>4</v>
      </c>
      <c r="DI15" s="5">
        <f t="shared" si="3"/>
        <v>2</v>
      </c>
      <c r="DJ15" s="5">
        <v>6</v>
      </c>
      <c r="DK15" s="5">
        <f t="shared" si="4"/>
        <v>0.1428571428571429</v>
      </c>
      <c r="DL15" s="5">
        <f t="shared" si="5"/>
        <v>0.39852680014675618</v>
      </c>
      <c r="DM15" s="5">
        <f t="shared" si="6"/>
        <v>0.35655479097986614</v>
      </c>
      <c r="DN15"/>
      <c r="DO15" s="51" t="s">
        <v>49</v>
      </c>
      <c r="DP15" s="51">
        <v>-6.6398265579780263E-2</v>
      </c>
      <c r="DQ15" s="51">
        <v>0.39271463920428717</v>
      </c>
      <c r="DR15" s="51">
        <v>-0.1327009708827358</v>
      </c>
      <c r="DS15" s="51">
        <v>-0.5969198090548703</v>
      </c>
      <c r="DT15" s="51">
        <v>0.21915843659959502</v>
      </c>
      <c r="DU15" s="51">
        <v>-0.74128468441919904</v>
      </c>
      <c r="DV15" s="51">
        <v>0.33514745344483704</v>
      </c>
      <c r="DW15" s="51">
        <v>0.63420930541420328</v>
      </c>
      <c r="DX15" s="51">
        <v>0.71481183386783242</v>
      </c>
      <c r="DY15" s="51">
        <v>0.899103187969024</v>
      </c>
      <c r="DZ15" s="51">
        <v>-2.4334022467707446E-2</v>
      </c>
      <c r="EA15" s="51">
        <v>8.4309244654885332E-2</v>
      </c>
      <c r="EB15" s="51">
        <v>1</v>
      </c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GR15" t="s">
        <v>14</v>
      </c>
      <c r="GS15">
        <v>0.2857142857142857</v>
      </c>
      <c r="GT15">
        <v>0.12244897959183676</v>
      </c>
      <c r="GU15">
        <v>0.12244897959183677</v>
      </c>
      <c r="GV15">
        <v>4.0816326530612256E-2</v>
      </c>
      <c r="GW15">
        <v>8.1632653061224511E-2</v>
      </c>
      <c r="GX15">
        <v>0.16326530612244899</v>
      </c>
      <c r="GY15">
        <v>0.20408163265306115</v>
      </c>
      <c r="GZ15">
        <v>0.32653061224489788</v>
      </c>
      <c r="HA15">
        <v>-8.1632653061224497E-2</v>
      </c>
      <c r="HB15">
        <v>8.1632653061224511E-2</v>
      </c>
      <c r="HC15">
        <v>0.48979591836734687</v>
      </c>
      <c r="HD15">
        <v>8.1632653061224511E-2</v>
      </c>
      <c r="HE15">
        <v>-0.16326530612244894</v>
      </c>
      <c r="HF15">
        <f>VARP(CDCALL!$Q$118:$AD$118)</f>
        <v>0.97959183673469385</v>
      </c>
      <c r="HG15">
        <v>-0.2040816326530612</v>
      </c>
      <c r="HH15">
        <v>0</v>
      </c>
      <c r="HI15">
        <v>0.24489795918367349</v>
      </c>
      <c r="HJ15">
        <v>0.20408163265306117</v>
      </c>
      <c r="HK15">
        <v>0.20408163265306117</v>
      </c>
      <c r="HL15">
        <v>-4.0816326530612242E-2</v>
      </c>
      <c r="HM15">
        <v>-8.1632653061224511E-2</v>
      </c>
      <c r="HN15">
        <v>0.40816326530612235</v>
      </c>
      <c r="HO15">
        <v>8.1632653061224497E-2</v>
      </c>
      <c r="HP15">
        <v>0.24489795918367349</v>
      </c>
      <c r="HQ15">
        <v>0.36734693877551022</v>
      </c>
      <c r="HR15">
        <v>0.24489795918367349</v>
      </c>
      <c r="HS15">
        <v>0.12244897959183679</v>
      </c>
      <c r="HT15">
        <v>0.16326530612244897</v>
      </c>
      <c r="HU15">
        <v>0.36734693877551022</v>
      </c>
      <c r="HV15">
        <v>0.40816326530612235</v>
      </c>
      <c r="HW15">
        <v>0.2857142857142857</v>
      </c>
      <c r="HX15">
        <v>8.1632653061224511E-2</v>
      </c>
      <c r="HY15">
        <v>4.0816326530612256E-2</v>
      </c>
      <c r="HZ15">
        <v>8.1632653061224511E-2</v>
      </c>
      <c r="IA15">
        <v>-0.61224489795918369</v>
      </c>
      <c r="IB15">
        <v>8.1632653061224511E-2</v>
      </c>
      <c r="IC15">
        <v>0.4489795918367348</v>
      </c>
      <c r="ID15">
        <v>-8.1632653061224483E-2</v>
      </c>
      <c r="IE15">
        <v>4.0816326530612242E-2</v>
      </c>
      <c r="IF15">
        <v>0.44897959183673475</v>
      </c>
      <c r="IG15">
        <v>4.0816326530612256E-2</v>
      </c>
      <c r="IH15">
        <v>0.24489795918367349</v>
      </c>
      <c r="II15">
        <v>8.1632653061224511E-2</v>
      </c>
      <c r="IJ15">
        <v>4.0816326530612228E-2</v>
      </c>
      <c r="IK15">
        <v>0.36734693877551022</v>
      </c>
      <c r="IL15">
        <v>0.24489795918367344</v>
      </c>
      <c r="IM15">
        <v>4.0816326530612256E-2</v>
      </c>
      <c r="IN15">
        <v>0.20408163265306117</v>
      </c>
    </row>
    <row r="16" spans="1:674" x14ac:dyDescent="0.25">
      <c r="A16">
        <v>2</v>
      </c>
      <c r="B16">
        <v>1</v>
      </c>
      <c r="C16" t="s">
        <v>102</v>
      </c>
      <c r="D16" s="12">
        <v>0.06</v>
      </c>
      <c r="E16" s="12">
        <v>0.15</v>
      </c>
      <c r="F16" s="12">
        <v>0.4</v>
      </c>
      <c r="P16" s="5" t="s">
        <v>15</v>
      </c>
      <c r="Q16" s="5">
        <v>0.27500000000000002</v>
      </c>
      <c r="R16" s="5">
        <v>0.42799999999999999</v>
      </c>
      <c r="S16" s="5">
        <v>0.95650813606494989</v>
      </c>
      <c r="T16" s="5">
        <v>3.4322881806238631E-2</v>
      </c>
      <c r="U16" s="5">
        <v>0.2228</v>
      </c>
      <c r="V16" s="5">
        <v>0.33349999999999996</v>
      </c>
      <c r="W16" s="5">
        <v>3.8461538451775149E-2</v>
      </c>
      <c r="X16" s="5">
        <v>0.97962377847883531</v>
      </c>
      <c r="Y16" s="5">
        <v>0.65749999999999997</v>
      </c>
      <c r="Z16" s="5">
        <v>9.7368421052631576E-2</v>
      </c>
      <c r="AA16" s="5">
        <v>0.45499999999999996</v>
      </c>
      <c r="AB16" s="5">
        <v>0.46129999999999999</v>
      </c>
      <c r="AC16" s="5">
        <v>7.2500000000000009E-2</v>
      </c>
      <c r="AD16" s="5">
        <v>0.66649999999999998</v>
      </c>
      <c r="AE16" s="5">
        <f>AVERAGE($Q$16:$AD$16)</f>
        <v>0.40559891113245927</v>
      </c>
      <c r="AN16" s="9"/>
      <c r="AT16" s="5"/>
      <c r="AV16" s="5"/>
      <c r="AW16" s="5"/>
      <c r="CV16" s="88">
        <f>AVERAGE(DD:DD)</f>
        <v>0.23400297619047619</v>
      </c>
      <c r="CW16" s="5">
        <f>SUM($Q$67:$AD$67)</f>
        <v>-6</v>
      </c>
      <c r="CX16" s="5">
        <v>20.489795918367349</v>
      </c>
      <c r="CY16" s="5">
        <f>SUM($Q$119:$AD$119)</f>
        <v>6</v>
      </c>
      <c r="CZ16" s="5">
        <v>13.224489795918366</v>
      </c>
      <c r="DB16" s="5">
        <v>4.0613415610832613</v>
      </c>
      <c r="DC16" s="5">
        <v>0.57759942204138459</v>
      </c>
      <c r="DD16" s="5">
        <f t="shared" si="0"/>
        <v>0.36309523809523808</v>
      </c>
      <c r="DE16" s="5">
        <f t="shared" si="1"/>
        <v>0.45833333333333343</v>
      </c>
      <c r="DF16" s="5">
        <v>5.4280567395431495E-2</v>
      </c>
      <c r="DG16" s="5">
        <v>2.0849418259495556</v>
      </c>
      <c r="DH16" s="5">
        <f t="shared" si="2"/>
        <v>2</v>
      </c>
      <c r="DI16" s="5">
        <f t="shared" si="3"/>
        <v>2</v>
      </c>
      <c r="DJ16" s="5">
        <v>4</v>
      </c>
      <c r="DK16" s="5">
        <f t="shared" si="4"/>
        <v>0.2142857142857143</v>
      </c>
      <c r="DL16" s="5">
        <f t="shared" si="5"/>
        <v>0.40559891113245927</v>
      </c>
      <c r="DM16" s="5">
        <f t="shared" si="6"/>
        <v>0.3168159350751118</v>
      </c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GR16" t="s">
        <v>15</v>
      </c>
      <c r="GS16">
        <v>-0.2857142857142857</v>
      </c>
      <c r="GT16">
        <v>0.36734693877551017</v>
      </c>
      <c r="GU16">
        <v>-0.20408163265306117</v>
      </c>
      <c r="GV16">
        <v>0.40816326530612251</v>
      </c>
      <c r="GW16">
        <v>0.24489795918367344</v>
      </c>
      <c r="GX16">
        <v>-8.1632653061224483E-2</v>
      </c>
      <c r="GY16">
        <v>0.32653061224489788</v>
      </c>
      <c r="GZ16">
        <v>0.12244897959183677</v>
      </c>
      <c r="HA16">
        <v>0.61224489795918358</v>
      </c>
      <c r="HB16">
        <v>0.24489795918367344</v>
      </c>
      <c r="HC16">
        <v>4.081632653061229E-2</v>
      </c>
      <c r="HD16">
        <v>0.53061224489795922</v>
      </c>
      <c r="HE16">
        <v>0.65306122448979598</v>
      </c>
      <c r="HF16">
        <v>-0.2040816326530612</v>
      </c>
      <c r="HG16">
        <f>VARP(CDCALL!$Q$119:$AD$119)</f>
        <v>0.81632653061224492</v>
      </c>
      <c r="HH16">
        <v>0.2857142857142857</v>
      </c>
      <c r="HI16">
        <v>0.16326530612244902</v>
      </c>
      <c r="HJ16">
        <v>0.32653061224489799</v>
      </c>
      <c r="HK16">
        <v>0.32653061224489799</v>
      </c>
      <c r="HL16">
        <v>0.73469387755102022</v>
      </c>
      <c r="HM16">
        <v>0.32653061224489788</v>
      </c>
      <c r="HN16">
        <v>0.36734693877551017</v>
      </c>
      <c r="HO16">
        <v>-4.0816326530612276E-2</v>
      </c>
      <c r="HP16">
        <v>0.44897959183673447</v>
      </c>
      <c r="HQ16">
        <v>0.24489795918367349</v>
      </c>
      <c r="HR16">
        <v>0.44897959183673464</v>
      </c>
      <c r="HS16">
        <v>0.36734693877551017</v>
      </c>
      <c r="HT16">
        <v>0.48979591836734698</v>
      </c>
      <c r="HU16">
        <v>0.24489795918367349</v>
      </c>
      <c r="HV16">
        <v>0.36734693877551017</v>
      </c>
      <c r="HW16">
        <v>0.2857142857142857</v>
      </c>
      <c r="HX16">
        <v>0.24489795918367346</v>
      </c>
      <c r="HY16">
        <v>0.12244897959183675</v>
      </c>
      <c r="HZ16">
        <v>0.53061224489795933</v>
      </c>
      <c r="IA16">
        <v>0.44897959183673447</v>
      </c>
      <c r="IB16">
        <v>0.53061224489795922</v>
      </c>
      <c r="IC16">
        <v>0.20408163265306126</v>
      </c>
      <c r="ID16">
        <v>0.32653061224489799</v>
      </c>
      <c r="IE16">
        <v>-0.16326530612244894</v>
      </c>
      <c r="IF16">
        <v>0.2040816326530612</v>
      </c>
      <c r="IG16">
        <v>0.12244897959183675</v>
      </c>
      <c r="IH16">
        <v>-0.12244897959183673</v>
      </c>
      <c r="II16">
        <v>0.24489795918367344</v>
      </c>
      <c r="IJ16">
        <v>0.40816326530612251</v>
      </c>
      <c r="IK16">
        <v>0.24489795918367349</v>
      </c>
      <c r="IL16">
        <v>0.16326530612244902</v>
      </c>
      <c r="IM16">
        <v>0.40816326530612262</v>
      </c>
      <c r="IN16">
        <v>0.32653061224489793</v>
      </c>
    </row>
    <row r="17" spans="1:248" x14ac:dyDescent="0.25">
      <c r="A17">
        <v>2</v>
      </c>
      <c r="B17">
        <v>2</v>
      </c>
      <c r="C17" t="s">
        <v>103</v>
      </c>
      <c r="D17" s="12">
        <v>11</v>
      </c>
      <c r="E17" s="12">
        <v>16.5</v>
      </c>
      <c r="F17" s="12">
        <v>20.399999999999999</v>
      </c>
      <c r="P17" s="5" t="s">
        <v>16</v>
      </c>
      <c r="Q17" s="5">
        <v>0.22999999999999998</v>
      </c>
      <c r="R17" s="5">
        <v>0.51800000000000002</v>
      </c>
      <c r="S17" s="5">
        <v>0.95650813606494989</v>
      </c>
      <c r="T17" s="5">
        <v>4.9046711143483156E-2</v>
      </c>
      <c r="U17" s="5">
        <v>0.95003800904978886</v>
      </c>
      <c r="V17" s="5">
        <v>0.95006865401988716</v>
      </c>
      <c r="W17" s="5">
        <v>0.05</v>
      </c>
      <c r="X17" s="5">
        <v>0.76999999999999991</v>
      </c>
      <c r="Y17" s="5">
        <v>0.95850936123338637</v>
      </c>
      <c r="Z17" s="5">
        <v>0.14999999999999997</v>
      </c>
      <c r="AA17" s="5">
        <v>3.9156626506024098E-2</v>
      </c>
      <c r="AB17" s="5">
        <v>0.49156250000000001</v>
      </c>
      <c r="AC17" s="5">
        <v>0.52249999999999996</v>
      </c>
      <c r="AD17" s="5">
        <v>0.66649999999999998</v>
      </c>
      <c r="AE17" s="5">
        <f>AVERAGE($Q$17:$AD$17)</f>
        <v>0.52156357128696562</v>
      </c>
      <c r="AN17" s="35"/>
      <c r="AT17" s="5"/>
      <c r="AV17" s="5"/>
      <c r="AW17" s="5"/>
      <c r="CV17" s="88" t="s">
        <v>213</v>
      </c>
      <c r="CW17" s="5">
        <f>SUM($Q$68:$AD$68)</f>
        <v>2</v>
      </c>
      <c r="CX17" s="5">
        <v>20.693877551020403</v>
      </c>
      <c r="CY17" s="5">
        <f>SUM($Q$120:$AD$120)</f>
        <v>0</v>
      </c>
      <c r="CZ17" s="5">
        <v>8.7142857142857153</v>
      </c>
      <c r="DB17" s="5">
        <v>1.2807711595973552</v>
      </c>
      <c r="DC17" s="5">
        <v>0.60956109852587004</v>
      </c>
      <c r="DD17" s="5">
        <f t="shared" si="0"/>
        <v>0.16071428571428573</v>
      </c>
      <c r="DE17" s="5">
        <f t="shared" si="1"/>
        <v>0.39285714285714279</v>
      </c>
      <c r="DF17" s="5">
        <v>2.2029547051010223E-3</v>
      </c>
      <c r="DG17" s="5">
        <v>2.6085029400637896</v>
      </c>
      <c r="DH17" s="5">
        <f t="shared" si="2"/>
        <v>3</v>
      </c>
      <c r="DI17" s="5">
        <f t="shared" si="3"/>
        <v>4</v>
      </c>
      <c r="DJ17" s="5">
        <v>7</v>
      </c>
      <c r="DK17" s="5">
        <f t="shared" si="4"/>
        <v>7.1428571428571452E-2</v>
      </c>
      <c r="DL17" s="5">
        <f t="shared" si="5"/>
        <v>0.52156357128696562</v>
      </c>
      <c r="DM17" s="5">
        <f t="shared" si="6"/>
        <v>0.36504750629619398</v>
      </c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GR17" t="s">
        <v>16</v>
      </c>
      <c r="GS17">
        <v>-0.42857142857142855</v>
      </c>
      <c r="GT17">
        <v>0.5714285714285714</v>
      </c>
      <c r="GU17">
        <v>0.57142857142857151</v>
      </c>
      <c r="GV17">
        <v>-0.14285714285714285</v>
      </c>
      <c r="GW17">
        <v>-1.5860328923216521E-17</v>
      </c>
      <c r="GX17">
        <v>0.14285714285714285</v>
      </c>
      <c r="GY17">
        <v>0.42857142857142866</v>
      </c>
      <c r="GZ17">
        <v>0.2857142857142857</v>
      </c>
      <c r="HA17">
        <v>0.14285714285714285</v>
      </c>
      <c r="HB17">
        <v>-1.5860328923216521E-17</v>
      </c>
      <c r="HC17">
        <v>0.2857142857142857</v>
      </c>
      <c r="HD17">
        <v>0.2857142857142857</v>
      </c>
      <c r="HE17">
        <v>0.2857142857142857</v>
      </c>
      <c r="HF17">
        <v>0</v>
      </c>
      <c r="HG17">
        <v>0.2857142857142857</v>
      </c>
      <c r="HH17">
        <f>VARP(CDCALL!$Q$120:$AD$120)</f>
        <v>1</v>
      </c>
      <c r="HI17">
        <v>0.42857142857142855</v>
      </c>
      <c r="HJ17">
        <v>0.42857142857142855</v>
      </c>
      <c r="HK17">
        <v>0.14285714285714285</v>
      </c>
      <c r="HL17">
        <v>0.42857142857142855</v>
      </c>
      <c r="HM17">
        <v>-0.28571428571428564</v>
      </c>
      <c r="HN17">
        <v>0</v>
      </c>
      <c r="HO17">
        <v>-0.2857142857142857</v>
      </c>
      <c r="HP17">
        <v>-0.14285714285714285</v>
      </c>
      <c r="HQ17">
        <v>-0.28571428571428575</v>
      </c>
      <c r="HR17">
        <v>0.14285714285714285</v>
      </c>
      <c r="HS17">
        <v>-0.2857142857142857</v>
      </c>
      <c r="HT17">
        <v>0.2857142857142857</v>
      </c>
      <c r="HU17">
        <v>0.2857142857142857</v>
      </c>
      <c r="HV17">
        <v>0</v>
      </c>
      <c r="HW17">
        <v>0.42857142857142855</v>
      </c>
      <c r="HX17">
        <v>0.5714285714285714</v>
      </c>
      <c r="HY17">
        <v>0.2857142857142857</v>
      </c>
      <c r="HZ17">
        <v>0.2857142857142857</v>
      </c>
      <c r="IA17">
        <v>0.42857142857142855</v>
      </c>
      <c r="IB17">
        <v>0.2857142857142857</v>
      </c>
      <c r="IC17">
        <v>0</v>
      </c>
      <c r="ID17">
        <v>0.14285714285714285</v>
      </c>
      <c r="IE17">
        <v>0.14285714285714285</v>
      </c>
      <c r="IF17">
        <v>0</v>
      </c>
      <c r="IG17">
        <v>-0.42857142857142855</v>
      </c>
      <c r="IH17">
        <v>0.14285714285714288</v>
      </c>
      <c r="II17">
        <v>0.5714285714285714</v>
      </c>
      <c r="IJ17">
        <v>-0.14285714285714285</v>
      </c>
      <c r="IK17">
        <v>0.28571428571428564</v>
      </c>
      <c r="IL17">
        <v>0.71428571428571419</v>
      </c>
      <c r="IM17">
        <v>0.2857142857142857</v>
      </c>
      <c r="IN17">
        <v>0.14285714285714282</v>
      </c>
    </row>
    <row r="18" spans="1:248" x14ac:dyDescent="0.25">
      <c r="A18">
        <v>2</v>
      </c>
      <c r="B18">
        <v>3</v>
      </c>
      <c r="C18" t="s">
        <v>104</v>
      </c>
      <c r="D18" s="12">
        <v>0.02</v>
      </c>
      <c r="E18" s="12">
        <v>0.09</v>
      </c>
      <c r="F18" s="12">
        <v>0.2</v>
      </c>
      <c r="P18" s="5" t="s">
        <v>17</v>
      </c>
      <c r="Q18" s="5">
        <v>0.5</v>
      </c>
      <c r="R18" s="5">
        <v>0.95006757003600439</v>
      </c>
      <c r="S18" s="5">
        <v>0.95360480693795557</v>
      </c>
      <c r="T18" s="5">
        <v>4.6815286592327712E-2</v>
      </c>
      <c r="U18" s="5">
        <v>0.81499999999999995</v>
      </c>
      <c r="V18" s="5">
        <v>0.76795454545454533</v>
      </c>
      <c r="W18" s="5">
        <v>0.60909090909090913</v>
      </c>
      <c r="X18" s="5">
        <v>0.55294117647058805</v>
      </c>
      <c r="Y18" s="5">
        <v>0.95230176113844367</v>
      </c>
      <c r="Z18" s="5">
        <v>0.19999999999999996</v>
      </c>
      <c r="AA18" s="5">
        <v>2.7936962750716332E-2</v>
      </c>
      <c r="AB18" s="5">
        <v>0.37113636363636365</v>
      </c>
      <c r="AC18" s="5">
        <v>7.2500000000000009E-2</v>
      </c>
      <c r="AD18" s="5">
        <v>0.64378048780487807</v>
      </c>
      <c r="AE18" s="5">
        <f>AVERAGE($Q$18:$AD$18)</f>
        <v>0.53308070499376659</v>
      </c>
      <c r="AN18" s="9"/>
      <c r="AT18" s="5"/>
      <c r="AV18" s="5"/>
      <c r="AW18" s="5"/>
      <c r="CV18" s="88">
        <f>AVERAGE(DE:DE)</f>
        <v>0.38281249999999983</v>
      </c>
      <c r="CW18" s="5">
        <f>SUM($Q$69:$AD$69)</f>
        <v>2</v>
      </c>
      <c r="CX18" s="5">
        <v>24.122448979591841</v>
      </c>
      <c r="CY18" s="5">
        <f>SUM($Q$121:$AD$121)</f>
        <v>4</v>
      </c>
      <c r="CZ18" s="5">
        <v>11.530612244897963</v>
      </c>
      <c r="DB18" s="5">
        <v>3.7106069417057754</v>
      </c>
      <c r="DC18" s="5">
        <v>0.5773491151953577</v>
      </c>
      <c r="DD18" s="5">
        <f t="shared" si="0"/>
        <v>0.29166666666666674</v>
      </c>
      <c r="DE18" s="5">
        <f t="shared" si="1"/>
        <v>0.46428571428571436</v>
      </c>
      <c r="DF18" s="5">
        <v>7.2350070896069874E-2</v>
      </c>
      <c r="DG18" s="5">
        <v>2.5609819861021008</v>
      </c>
      <c r="DH18" s="5">
        <f t="shared" si="2"/>
        <v>2</v>
      </c>
      <c r="DI18" s="5">
        <f t="shared" si="3"/>
        <v>3</v>
      </c>
      <c r="DJ18" s="5">
        <v>5</v>
      </c>
      <c r="DK18" s="5">
        <f t="shared" si="4"/>
        <v>7.1428571428571452E-2</v>
      </c>
      <c r="DL18" s="5">
        <f t="shared" si="5"/>
        <v>0.53308070499376659</v>
      </c>
      <c r="DM18" s="5">
        <f t="shared" si="6"/>
        <v>0.34211529805244717</v>
      </c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GR18" t="s">
        <v>17</v>
      </c>
      <c r="GS18">
        <v>0.14285714285714285</v>
      </c>
      <c r="GT18">
        <v>0.53061224489795922</v>
      </c>
      <c r="GU18">
        <v>0.24489795918367349</v>
      </c>
      <c r="GV18">
        <v>0.22448979591836729</v>
      </c>
      <c r="GW18">
        <v>0.16326530612244897</v>
      </c>
      <c r="GX18">
        <v>0.18367346938775506</v>
      </c>
      <c r="GY18">
        <v>0.26530612244897961</v>
      </c>
      <c r="GZ18">
        <v>0.36734693877551011</v>
      </c>
      <c r="HA18">
        <v>-2.0408163265306072E-2</v>
      </c>
      <c r="HB18">
        <v>-0.12244897959183673</v>
      </c>
      <c r="HC18">
        <v>0.12244897959183675</v>
      </c>
      <c r="HD18">
        <v>0.16326530612244902</v>
      </c>
      <c r="HE18">
        <v>0.24489795918367349</v>
      </c>
      <c r="HF18">
        <v>0.24489795918367349</v>
      </c>
      <c r="HG18">
        <v>0.16326530612244902</v>
      </c>
      <c r="HH18">
        <v>0.42857142857142855</v>
      </c>
      <c r="HI18">
        <f>VARP(CDCALL!$Q$121:$AD$121)</f>
        <v>0.91836734693877553</v>
      </c>
      <c r="HJ18">
        <v>0.55102040816326514</v>
      </c>
      <c r="HK18">
        <v>0.26530612244897961</v>
      </c>
      <c r="HL18">
        <v>0.34693877551020397</v>
      </c>
      <c r="HM18">
        <v>-0.16326530612244897</v>
      </c>
      <c r="HN18">
        <v>0.24489795918367355</v>
      </c>
      <c r="HO18">
        <v>-0.12244897959183673</v>
      </c>
      <c r="HP18">
        <v>-0.22448979591836735</v>
      </c>
      <c r="HQ18">
        <v>-0.12244897959183673</v>
      </c>
      <c r="HR18">
        <v>0.34693877551020408</v>
      </c>
      <c r="HS18">
        <v>0.24489795918367355</v>
      </c>
      <c r="HT18">
        <v>4.0816326530612242E-2</v>
      </c>
      <c r="HU18">
        <v>0.44897959183673458</v>
      </c>
      <c r="HV18">
        <v>0.24489795918367355</v>
      </c>
      <c r="HW18">
        <v>0.42857142857142855</v>
      </c>
      <c r="HX18">
        <v>0.44897959183673464</v>
      </c>
      <c r="HY18">
        <v>0.36734693877551011</v>
      </c>
      <c r="HZ18">
        <v>0.16326530612244902</v>
      </c>
      <c r="IA18">
        <v>-0.22448979591836732</v>
      </c>
      <c r="IB18">
        <v>0.16326530612244902</v>
      </c>
      <c r="IC18">
        <v>0.32653061224489788</v>
      </c>
      <c r="ID18">
        <v>0.26530612244897961</v>
      </c>
      <c r="IE18">
        <v>0.22448979591836732</v>
      </c>
      <c r="IF18">
        <v>4.0816326530612228E-2</v>
      </c>
      <c r="IG18">
        <v>0.22448979591836729</v>
      </c>
      <c r="IH18">
        <v>0.63265306122448961</v>
      </c>
      <c r="II18">
        <v>0.44897959183673464</v>
      </c>
      <c r="IJ18">
        <v>0.22448979591836732</v>
      </c>
      <c r="IK18">
        <v>0.16326530612244897</v>
      </c>
      <c r="IL18">
        <v>0.63265306122448972</v>
      </c>
      <c r="IM18">
        <v>0.36734693877551006</v>
      </c>
      <c r="IN18">
        <v>0.26530612244897955</v>
      </c>
    </row>
    <row r="19" spans="1:248" x14ac:dyDescent="0.25">
      <c r="A19">
        <v>2</v>
      </c>
      <c r="B19">
        <v>4</v>
      </c>
      <c r="C19" t="s">
        <v>105</v>
      </c>
      <c r="D19" s="12">
        <v>5</v>
      </c>
      <c r="E19" s="12">
        <v>20</v>
      </c>
      <c r="F19" s="12">
        <v>50</v>
      </c>
      <c r="P19" s="5" t="s">
        <v>18</v>
      </c>
      <c r="Q19" s="5">
        <v>0.44375000000000014</v>
      </c>
      <c r="R19" s="5">
        <v>0.51800000000000002</v>
      </c>
      <c r="S19" s="5">
        <v>0.95360480693795557</v>
      </c>
      <c r="T19" s="5">
        <v>4.6815286592327712E-2</v>
      </c>
      <c r="U19" s="5">
        <v>0.56899999999999995</v>
      </c>
      <c r="V19" s="5">
        <v>0.63680000000000003</v>
      </c>
      <c r="W19" s="5">
        <v>0.8</v>
      </c>
      <c r="X19" s="5">
        <v>0.76999999999999991</v>
      </c>
      <c r="Y19" s="5">
        <v>0.60499999999999998</v>
      </c>
      <c r="Z19" s="5">
        <v>0.3199963999279985</v>
      </c>
      <c r="AA19" s="5">
        <v>4.8994974874371856E-2</v>
      </c>
      <c r="AB19" s="5">
        <v>0.42260000000000003</v>
      </c>
      <c r="AC19" s="5">
        <v>0.15800000000000003</v>
      </c>
      <c r="AD19" s="5">
        <v>0.33979999999999994</v>
      </c>
      <c r="AE19" s="5">
        <f>AVERAGE($Q$19:$AD$19)</f>
        <v>0.4737401048809039</v>
      </c>
      <c r="AT19" s="5"/>
      <c r="AV19" s="5"/>
      <c r="AW19" s="5"/>
      <c r="CV19" s="88" t="s">
        <v>370</v>
      </c>
      <c r="CW19" s="5">
        <f>SUM($Q$70:$AD$70)</f>
        <v>0</v>
      </c>
      <c r="CX19" s="5">
        <v>22.999999999999993</v>
      </c>
      <c r="CY19" s="5">
        <f>SUM($Q$122:$AD$122)</f>
        <v>8</v>
      </c>
      <c r="CZ19" s="5">
        <v>13.775510204081632</v>
      </c>
      <c r="DB19" s="5">
        <v>2.7634203571445108</v>
      </c>
      <c r="DC19" s="5">
        <v>0.641253933422952</v>
      </c>
      <c r="DD19" s="5">
        <f t="shared" si="0"/>
        <v>0.4107142857142857</v>
      </c>
      <c r="DE19" s="5">
        <f t="shared" si="1"/>
        <v>0.45833333333333315</v>
      </c>
      <c r="DF19" s="5">
        <v>0.56908439021128066</v>
      </c>
      <c r="DG19" s="5">
        <v>2.2837916808154515</v>
      </c>
      <c r="DH19" s="5">
        <f t="shared" si="2"/>
        <v>2</v>
      </c>
      <c r="DI19" s="5">
        <f t="shared" si="3"/>
        <v>1</v>
      </c>
      <c r="DJ19" s="5">
        <v>3</v>
      </c>
      <c r="DK19" s="5">
        <f t="shared" si="4"/>
        <v>0</v>
      </c>
      <c r="DL19" s="5">
        <f t="shared" si="5"/>
        <v>0.4737401048809039</v>
      </c>
      <c r="DM19" s="5">
        <f t="shared" si="6"/>
        <v>0.2755125974067722</v>
      </c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GR19" t="s">
        <v>18</v>
      </c>
      <c r="GS19">
        <v>-0.14285714285714282</v>
      </c>
      <c r="GT19">
        <v>0.48979591836734698</v>
      </c>
      <c r="GU19">
        <v>0.20408163265306123</v>
      </c>
      <c r="GV19">
        <v>0.30612244897959179</v>
      </c>
      <c r="GW19">
        <v>4.0816326530612242E-2</v>
      </c>
      <c r="GX19">
        <v>0.22448979591836732</v>
      </c>
      <c r="GY19">
        <v>0.10204081632653057</v>
      </c>
      <c r="GZ19">
        <v>0.44897959183673475</v>
      </c>
      <c r="HA19">
        <v>0.10204081632653057</v>
      </c>
      <c r="HB19">
        <v>4.0816326530612242E-2</v>
      </c>
      <c r="HC19">
        <v>0.24489795918367355</v>
      </c>
      <c r="HD19">
        <v>0.32653061224489799</v>
      </c>
      <c r="HE19">
        <v>0.48979591836734687</v>
      </c>
      <c r="HF19">
        <v>0.20408163265306117</v>
      </c>
      <c r="HG19">
        <v>0.32653061224489799</v>
      </c>
      <c r="HH19">
        <v>0.42857142857142855</v>
      </c>
      <c r="HI19">
        <v>0.55102040816326514</v>
      </c>
      <c r="HJ19">
        <f>VARP(CDCALL!$Q$122:$AD$122)</f>
        <v>0.67346938775510201</v>
      </c>
      <c r="HK19">
        <v>0.38775510204081626</v>
      </c>
      <c r="HL19">
        <v>0.55102040816326514</v>
      </c>
      <c r="HM19">
        <v>-4.0816326530612269E-2</v>
      </c>
      <c r="HN19">
        <v>0.48979591836734704</v>
      </c>
      <c r="HO19">
        <v>-0.24489795918367349</v>
      </c>
      <c r="HP19">
        <v>-2.0408163265306083E-2</v>
      </c>
      <c r="HQ19">
        <v>4.0816326530612214E-2</v>
      </c>
      <c r="HR19">
        <v>0.55102040816326514</v>
      </c>
      <c r="HS19">
        <v>0.2040816326530612</v>
      </c>
      <c r="HT19">
        <v>0.36734693877551022</v>
      </c>
      <c r="HU19">
        <v>0.32653061224489799</v>
      </c>
      <c r="HV19">
        <v>0.48979591836734704</v>
      </c>
      <c r="HW19">
        <v>0.42857142857142855</v>
      </c>
      <c r="HX19">
        <v>0.61224489795918358</v>
      </c>
      <c r="HY19">
        <v>0.16326530612244902</v>
      </c>
      <c r="HZ19">
        <v>0.32653061224489799</v>
      </c>
      <c r="IA19">
        <v>-2.040816326530609E-2</v>
      </c>
      <c r="IB19">
        <v>0.32653061224489799</v>
      </c>
      <c r="IC19">
        <v>0.36734693877551017</v>
      </c>
      <c r="ID19">
        <v>0.38775510204081626</v>
      </c>
      <c r="IE19">
        <v>2.0408163265306072E-2</v>
      </c>
      <c r="IF19">
        <v>0.36734693877551017</v>
      </c>
      <c r="IG19">
        <v>0.30612244897959179</v>
      </c>
      <c r="IH19">
        <v>0.26530612244897961</v>
      </c>
      <c r="II19">
        <v>0.32653061224489799</v>
      </c>
      <c r="IJ19">
        <v>2.0408163265306097E-2</v>
      </c>
      <c r="IK19">
        <v>0.32653061224489788</v>
      </c>
      <c r="IL19">
        <v>0.55102040816326514</v>
      </c>
      <c r="IM19">
        <v>0.44897959183673447</v>
      </c>
      <c r="IN19">
        <v>0.38775510204081626</v>
      </c>
    </row>
    <row r="20" spans="1:248" x14ac:dyDescent="0.25">
      <c r="A20">
        <v>2</v>
      </c>
      <c r="B20">
        <v>5</v>
      </c>
      <c r="C20" t="s">
        <v>106</v>
      </c>
      <c r="D20" s="12">
        <v>1.5</v>
      </c>
      <c r="E20" s="12">
        <v>2.5</v>
      </c>
      <c r="F20" s="12">
        <v>5</v>
      </c>
      <c r="P20" s="5" t="s">
        <v>19</v>
      </c>
      <c r="Q20" s="5">
        <v>0.505</v>
      </c>
      <c r="R20" s="5">
        <v>0.47545454545454552</v>
      </c>
      <c r="S20" s="5">
        <v>0.30399999999999999</v>
      </c>
      <c r="T20" s="5">
        <v>4.9046711143483156E-2</v>
      </c>
      <c r="U20" s="5">
        <v>0.37849993924996961</v>
      </c>
      <c r="V20" s="5">
        <v>0.51949999999999996</v>
      </c>
      <c r="W20" s="5">
        <v>0.1</v>
      </c>
      <c r="X20" s="5">
        <v>0.95975229208747859</v>
      </c>
      <c r="Y20" s="5">
        <v>0.6164705882352941</v>
      </c>
      <c r="Z20" s="5">
        <v>7.3076923076923081E-2</v>
      </c>
      <c r="AA20" s="5">
        <v>3.9156626506024098E-2</v>
      </c>
      <c r="AB20" s="5">
        <v>0.50242307692307697</v>
      </c>
      <c r="AC20" s="5">
        <v>0.25571428571428573</v>
      </c>
      <c r="AD20" s="5">
        <v>0.70699999999999996</v>
      </c>
      <c r="AE20" s="5">
        <f>AVERAGE($Q$20:$AD$20)</f>
        <v>0.39179249917079145</v>
      </c>
      <c r="AT20" s="5"/>
      <c r="AV20" s="5"/>
      <c r="AW20" s="5"/>
      <c r="CV20" s="88">
        <v>6.3996952947845798E-2</v>
      </c>
      <c r="CW20" s="5">
        <f>SUM($Q$71:$AD$71)</f>
        <v>-2</v>
      </c>
      <c r="CX20" s="5">
        <v>11.020408163265305</v>
      </c>
      <c r="CY20" s="5">
        <f>SUM($Q$123:$AD$123)</f>
        <v>8</v>
      </c>
      <c r="CZ20" s="5">
        <v>11.775510204081629</v>
      </c>
      <c r="DB20" s="5">
        <v>3.2120652246484767</v>
      </c>
      <c r="DC20" s="5">
        <v>0.49094085801362797</v>
      </c>
      <c r="DD20" s="5">
        <f t="shared" si="0"/>
        <v>0.36904761904761896</v>
      </c>
      <c r="DE20" s="5">
        <f t="shared" si="1"/>
        <v>0.22619047619047619</v>
      </c>
      <c r="DF20" s="5">
        <v>0.56908439021128066</v>
      </c>
      <c r="DG20" s="5">
        <v>1.5993960536696592</v>
      </c>
      <c r="DH20" s="5">
        <f t="shared" si="2"/>
        <v>2</v>
      </c>
      <c r="DI20" s="5">
        <f t="shared" si="3"/>
        <v>1</v>
      </c>
      <c r="DJ20" s="5">
        <v>3</v>
      </c>
      <c r="DK20" s="5">
        <f t="shared" si="4"/>
        <v>7.1428571428571397E-2</v>
      </c>
      <c r="DL20" s="5">
        <f t="shared" si="5"/>
        <v>0.39179249917079145</v>
      </c>
      <c r="DM20" s="5">
        <f t="shared" si="6"/>
        <v>0.27396359325001379</v>
      </c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GR20" t="s">
        <v>19</v>
      </c>
      <c r="GS20">
        <v>0.14285714285714285</v>
      </c>
      <c r="GT20">
        <v>0.48979591836734687</v>
      </c>
      <c r="GU20">
        <v>-8.1632653061224539E-2</v>
      </c>
      <c r="GV20">
        <v>0.30612244897959179</v>
      </c>
      <c r="GW20">
        <v>4.0816326530612276E-2</v>
      </c>
      <c r="GX20">
        <v>0.22448979591836732</v>
      </c>
      <c r="GY20">
        <v>0.10204081632653057</v>
      </c>
      <c r="GZ20">
        <v>0.44897959183673469</v>
      </c>
      <c r="HA20">
        <v>0.38775510204081626</v>
      </c>
      <c r="HB20">
        <v>0.32653061224489793</v>
      </c>
      <c r="HC20">
        <v>0.24489795918367349</v>
      </c>
      <c r="HD20">
        <v>4.0816326530612228E-2</v>
      </c>
      <c r="HE20">
        <v>0.48979591836734687</v>
      </c>
      <c r="HF20">
        <v>0.20408163265306117</v>
      </c>
      <c r="HG20">
        <v>0.32653061224489799</v>
      </c>
      <c r="HH20">
        <v>0.14285714285714285</v>
      </c>
      <c r="HI20">
        <v>0.26530612244897961</v>
      </c>
      <c r="HJ20">
        <v>0.38775510204081626</v>
      </c>
      <c r="HK20">
        <f>VARP(CDCALL!$Q$123:$AD$123)</f>
        <v>0.67346938775510201</v>
      </c>
      <c r="HL20">
        <v>0.55102040816326514</v>
      </c>
      <c r="HM20">
        <v>-4.0816326530612249E-2</v>
      </c>
      <c r="HN20">
        <v>0.48979591836734693</v>
      </c>
      <c r="HO20">
        <v>4.0816326530612276E-2</v>
      </c>
      <c r="HP20">
        <v>0.26530612244897961</v>
      </c>
      <c r="HQ20">
        <v>0.32653061224489788</v>
      </c>
      <c r="HR20">
        <v>0.55102040816326536</v>
      </c>
      <c r="HS20">
        <v>0.20408163265306115</v>
      </c>
      <c r="HT20">
        <v>0.36734693877551017</v>
      </c>
      <c r="HU20">
        <v>4.0816326530612214E-2</v>
      </c>
      <c r="HV20">
        <v>0.48979591836734693</v>
      </c>
      <c r="HW20">
        <v>0.42857142857142855</v>
      </c>
      <c r="HX20">
        <v>0.32653061224489799</v>
      </c>
      <c r="HY20">
        <v>-0.12244897959183676</v>
      </c>
      <c r="HZ20">
        <v>4.0816326530612228E-2</v>
      </c>
      <c r="IA20">
        <v>-2.0408163265306107E-2</v>
      </c>
      <c r="IB20">
        <v>4.0816326530612228E-2</v>
      </c>
      <c r="IC20">
        <v>0.36734693877551022</v>
      </c>
      <c r="ID20">
        <v>0.38775510204081626</v>
      </c>
      <c r="IE20">
        <v>0.30612244897959184</v>
      </c>
      <c r="IF20">
        <v>0.36734693877551022</v>
      </c>
      <c r="IG20">
        <v>0.30612244897959179</v>
      </c>
      <c r="IH20">
        <v>-2.0408163265306097E-2</v>
      </c>
      <c r="II20">
        <v>4.0816326530612228E-2</v>
      </c>
      <c r="IJ20">
        <v>2.0408163265306097E-2</v>
      </c>
      <c r="IK20">
        <v>0.32653061224489793</v>
      </c>
      <c r="IL20">
        <v>0.26530612244897961</v>
      </c>
      <c r="IM20">
        <v>0.16326530612244908</v>
      </c>
      <c r="IN20">
        <v>0.10204081632653057</v>
      </c>
    </row>
    <row r="21" spans="1:248" x14ac:dyDescent="0.25">
      <c r="A21">
        <v>2</v>
      </c>
      <c r="B21">
        <v>6</v>
      </c>
      <c r="C21" t="s">
        <v>107</v>
      </c>
      <c r="D21" s="12">
        <v>1</v>
      </c>
      <c r="E21" s="12">
        <v>2</v>
      </c>
      <c r="F21" s="12">
        <v>6</v>
      </c>
      <c r="P21" s="5" t="s">
        <v>20</v>
      </c>
      <c r="Q21" s="5">
        <v>0.42499999999999999</v>
      </c>
      <c r="R21" s="5">
        <v>0.45500000000000002</v>
      </c>
      <c r="S21" s="5">
        <v>0.96338250945424231</v>
      </c>
      <c r="T21" s="5">
        <v>4.6815286592327712E-2</v>
      </c>
      <c r="U21" s="5">
        <v>0.55584615384615388</v>
      </c>
      <c r="V21" s="5">
        <v>0.54023529411764704</v>
      </c>
      <c r="W21" s="5">
        <v>0.95070982396366588</v>
      </c>
      <c r="X21" s="5">
        <v>0.96467387356358092</v>
      </c>
      <c r="Y21" s="5">
        <v>0.62750000000000006</v>
      </c>
      <c r="Z21" s="5">
        <v>0.3199963999279985</v>
      </c>
      <c r="AA21" s="5">
        <v>4.8994974874371856E-2</v>
      </c>
      <c r="AB21" s="5">
        <v>0.50149999999999995</v>
      </c>
      <c r="AC21" s="5">
        <v>0.35</v>
      </c>
      <c r="AD21" s="5">
        <v>6.4142857142857085E-2</v>
      </c>
      <c r="AE21" s="5">
        <f>AVERAGE($Q$21:$AD$21)</f>
        <v>0.48669979810591757</v>
      </c>
      <c r="AT21" s="5"/>
      <c r="AV21" s="5"/>
      <c r="AW21" s="5"/>
      <c r="CV21" s="88" t="s">
        <v>371</v>
      </c>
      <c r="CW21" s="5">
        <f>SUM($Q$72:$AD$72)</f>
        <v>0</v>
      </c>
      <c r="CX21" s="5">
        <v>23.285714285714281</v>
      </c>
      <c r="CY21" s="5">
        <f>SUM($Q$124:$AD$124)</f>
        <v>4</v>
      </c>
      <c r="CZ21" s="5">
        <v>16.38775510204081</v>
      </c>
      <c r="DB21" s="5">
        <v>1.7923446343637432</v>
      </c>
      <c r="DC21" s="5">
        <v>0.57442755202637474</v>
      </c>
      <c r="DD21" s="5">
        <f t="shared" si="0"/>
        <v>0.39285714285714268</v>
      </c>
      <c r="DE21" s="5">
        <f t="shared" si="1"/>
        <v>0.46428571428571419</v>
      </c>
      <c r="DF21" s="5">
        <v>7.2350070896069874E-2</v>
      </c>
      <c r="DG21" s="5">
        <v>2.2209164854096994</v>
      </c>
      <c r="DH21" s="5">
        <f t="shared" si="2"/>
        <v>2</v>
      </c>
      <c r="DI21" s="5">
        <f t="shared" si="3"/>
        <v>3</v>
      </c>
      <c r="DJ21" s="5">
        <v>5</v>
      </c>
      <c r="DK21" s="5">
        <f t="shared" si="4"/>
        <v>0</v>
      </c>
      <c r="DL21" s="5">
        <f t="shared" si="5"/>
        <v>0.48669979810591757</v>
      </c>
      <c r="DM21" s="5">
        <f t="shared" si="6"/>
        <v>0.31787864194201554</v>
      </c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GR21" t="s">
        <v>20</v>
      </c>
      <c r="GS21">
        <v>-0.14285714285714285</v>
      </c>
      <c r="GT21">
        <v>0.53061224489795922</v>
      </c>
      <c r="GU21">
        <v>-4.0816326530612256E-2</v>
      </c>
      <c r="GV21">
        <v>0.51020408163265285</v>
      </c>
      <c r="GW21">
        <v>0.16326530612244897</v>
      </c>
      <c r="GX21">
        <v>0.18367346938775506</v>
      </c>
      <c r="GY21">
        <v>0.26530612244897966</v>
      </c>
      <c r="GZ21">
        <v>0.36734693877551011</v>
      </c>
      <c r="HA21">
        <v>0.55102040816326514</v>
      </c>
      <c r="HB21">
        <v>0.16326530612244897</v>
      </c>
      <c r="HC21">
        <v>0.12244897959183675</v>
      </c>
      <c r="HD21">
        <v>0.44897959183673458</v>
      </c>
      <c r="HE21">
        <v>0.81632653061224481</v>
      </c>
      <c r="HF21">
        <v>-4.0816326530612242E-2</v>
      </c>
      <c r="HG21">
        <v>0.73469387755102022</v>
      </c>
      <c r="HH21">
        <v>0.42857142857142855</v>
      </c>
      <c r="HI21">
        <v>0.34693877551020397</v>
      </c>
      <c r="HJ21">
        <v>0.55102040816326514</v>
      </c>
      <c r="HK21">
        <v>0.55102040816326514</v>
      </c>
      <c r="HL21">
        <f>VARP(CDCALL!$Q$124:$AD$124)</f>
        <v>0.91836734693877553</v>
      </c>
      <c r="HM21">
        <v>0.12244897959183675</v>
      </c>
      <c r="HN21">
        <v>0.53061224489795922</v>
      </c>
      <c r="HO21">
        <v>-0.12244897959183675</v>
      </c>
      <c r="HP21">
        <v>0.34693877551020413</v>
      </c>
      <c r="HQ21">
        <v>0.16326530612244897</v>
      </c>
      <c r="HR21">
        <v>0.63265306122448983</v>
      </c>
      <c r="HS21">
        <v>0.24489795918367355</v>
      </c>
      <c r="HT21">
        <v>0.61224489795918358</v>
      </c>
      <c r="HU21">
        <v>0.16326530612244897</v>
      </c>
      <c r="HV21">
        <v>0.53061224489795922</v>
      </c>
      <c r="HW21">
        <v>0.42857142857142855</v>
      </c>
      <c r="HX21">
        <v>0.44897959183673464</v>
      </c>
      <c r="HY21">
        <v>8.1632653061224483E-2</v>
      </c>
      <c r="HZ21">
        <v>0.44897959183673464</v>
      </c>
      <c r="IA21">
        <v>0.34693877551020408</v>
      </c>
      <c r="IB21">
        <v>0.44897959183673458</v>
      </c>
      <c r="IC21">
        <v>0.32653061224489788</v>
      </c>
      <c r="ID21">
        <v>0.55102040816326514</v>
      </c>
      <c r="IE21">
        <v>-6.122448979591838E-2</v>
      </c>
      <c r="IF21">
        <v>0.32653061224489788</v>
      </c>
      <c r="IG21">
        <v>0.22448979591836735</v>
      </c>
      <c r="IH21">
        <v>6.1224489795918373E-2</v>
      </c>
      <c r="II21">
        <v>0.44897959183673464</v>
      </c>
      <c r="IJ21">
        <v>0.22448979591836737</v>
      </c>
      <c r="IK21">
        <v>0.44897959183673458</v>
      </c>
      <c r="IL21">
        <v>0.34693877551020408</v>
      </c>
      <c r="IM21">
        <v>0.36734693877551006</v>
      </c>
      <c r="IN21">
        <v>0.26530612244897955</v>
      </c>
    </row>
    <row r="22" spans="1:248" x14ac:dyDescent="0.25">
      <c r="A22">
        <v>2</v>
      </c>
      <c r="B22">
        <v>7</v>
      </c>
      <c r="C22" t="s">
        <v>108</v>
      </c>
      <c r="D22" s="12">
        <v>30</v>
      </c>
      <c r="E22" s="12">
        <v>120</v>
      </c>
      <c r="F22" s="12">
        <v>600</v>
      </c>
      <c r="P22" s="5" t="s">
        <v>21</v>
      </c>
      <c r="Q22" s="5">
        <v>8.0105253434016414E-3</v>
      </c>
      <c r="R22" s="5">
        <v>6.7690163061195803E-3</v>
      </c>
      <c r="S22" s="5">
        <v>0.96134594132152784</v>
      </c>
      <c r="T22" s="5">
        <v>3.4322881806238631E-2</v>
      </c>
      <c r="U22" s="5">
        <v>0.95008318264017766</v>
      </c>
      <c r="V22" s="5">
        <v>0.84199999999999986</v>
      </c>
      <c r="W22" s="5">
        <v>1.7857142844515308E-2</v>
      </c>
      <c r="X22" s="5">
        <v>0.98318236370781587</v>
      </c>
      <c r="Y22" s="5">
        <v>0.56000000000000005</v>
      </c>
      <c r="Z22" s="5">
        <v>1.5822689632806572E-2</v>
      </c>
      <c r="AA22" s="5">
        <v>0.32</v>
      </c>
      <c r="AB22" s="5">
        <v>0.22100000000000003</v>
      </c>
      <c r="AC22" s="5">
        <v>4.442896935933148E-2</v>
      </c>
      <c r="AD22" s="5">
        <v>3.1937475164028346E-2</v>
      </c>
      <c r="AE22" s="5">
        <f>AVERAGE($Q$22:$AD$22)</f>
        <v>0.35691144200899733</v>
      </c>
      <c r="AT22" s="5"/>
      <c r="AV22" s="5"/>
      <c r="AW22" s="5"/>
      <c r="CV22" s="88">
        <v>1.488981009070295E-2</v>
      </c>
      <c r="CW22" s="5">
        <f>SUM($Q$73:$AD$73)</f>
        <v>-4</v>
      </c>
      <c r="CX22" s="5">
        <v>25.326530612244884</v>
      </c>
      <c r="CY22" s="5">
        <f>SUM($Q$125:$AD$125)</f>
        <v>-6</v>
      </c>
      <c r="CZ22" s="5">
        <v>3.0612244897959182</v>
      </c>
      <c r="DB22" s="5">
        <v>77.512023675546075</v>
      </c>
      <c r="DC22" s="5">
        <v>0.57892591808625804</v>
      </c>
      <c r="DD22" s="5">
        <f t="shared" si="0"/>
        <v>-6.5476190476190493E-2</v>
      </c>
      <c r="DE22" s="5">
        <f t="shared" si="1"/>
        <v>0.54166666666666641</v>
      </c>
      <c r="DF22" s="5">
        <v>5.7985284273629216E-7</v>
      </c>
      <c r="DG22" s="5">
        <v>2.0725649754376434</v>
      </c>
      <c r="DH22" s="5">
        <f t="shared" si="2"/>
        <v>7</v>
      </c>
      <c r="DI22" s="5">
        <f t="shared" si="3"/>
        <v>3</v>
      </c>
      <c r="DJ22" s="5">
        <v>10</v>
      </c>
      <c r="DK22" s="5">
        <f t="shared" si="4"/>
        <v>0.1428571428571429</v>
      </c>
      <c r="DL22" s="5">
        <f t="shared" si="5"/>
        <v>0.35691144200899733</v>
      </c>
      <c r="DM22" s="5">
        <f t="shared" si="6"/>
        <v>0.41032322793973142</v>
      </c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GR22" t="s">
        <v>21</v>
      </c>
      <c r="GS22">
        <v>1.5860328923216521E-17</v>
      </c>
      <c r="GT22">
        <v>-8.1632653061224539E-2</v>
      </c>
      <c r="GU22">
        <v>-0.36734693877551017</v>
      </c>
      <c r="GV22">
        <v>0.16326530612244894</v>
      </c>
      <c r="GW22">
        <v>4.0816326530612276E-2</v>
      </c>
      <c r="GX22">
        <v>-0.20408163265306126</v>
      </c>
      <c r="GY22">
        <v>-4.0816326530612249E-2</v>
      </c>
      <c r="GZ22">
        <v>-0.12244897959183672</v>
      </c>
      <c r="HA22">
        <v>0.24489795918367349</v>
      </c>
      <c r="HB22">
        <v>4.0816326530612256E-2</v>
      </c>
      <c r="HC22">
        <v>-4.081632653061229E-2</v>
      </c>
      <c r="HD22">
        <v>0.32653061224489793</v>
      </c>
      <c r="HE22">
        <v>0.20408163265306123</v>
      </c>
      <c r="HF22">
        <v>-8.1632653061224511E-2</v>
      </c>
      <c r="HG22">
        <v>0.32653061224489788</v>
      </c>
      <c r="HH22">
        <v>-0.28571428571428564</v>
      </c>
      <c r="HI22">
        <v>-0.16326530612244897</v>
      </c>
      <c r="HJ22">
        <v>-4.0816326530612269E-2</v>
      </c>
      <c r="HK22">
        <v>-4.0816326530612249E-2</v>
      </c>
      <c r="HL22">
        <v>0.12244897959183675</v>
      </c>
      <c r="HM22">
        <f>VARP(CDCALL!$Q$125:$AD$125)</f>
        <v>0.81632653061224492</v>
      </c>
      <c r="HN22">
        <v>0.2040816326530612</v>
      </c>
      <c r="HO22">
        <v>4.0816326530612276E-2</v>
      </c>
      <c r="HP22">
        <v>0.4081632653061224</v>
      </c>
      <c r="HQ22">
        <v>0.32653061224489793</v>
      </c>
      <c r="HR22">
        <v>0.12244897959183673</v>
      </c>
      <c r="HS22">
        <v>0.48979591836734698</v>
      </c>
      <c r="HT22">
        <v>0.36734693877551017</v>
      </c>
      <c r="HU22">
        <v>4.0816326530612276E-2</v>
      </c>
      <c r="HV22">
        <v>0.2040816326530612</v>
      </c>
      <c r="HW22">
        <v>-0.2857142857142857</v>
      </c>
      <c r="HX22">
        <v>-0.24489795918367346</v>
      </c>
      <c r="HY22">
        <v>-0.12244897959183672</v>
      </c>
      <c r="HZ22">
        <v>0.32653061224489793</v>
      </c>
      <c r="IA22">
        <v>0.12244897959183675</v>
      </c>
      <c r="IB22">
        <v>0.32653061224489793</v>
      </c>
      <c r="IC22">
        <v>-0.2040816326530612</v>
      </c>
      <c r="ID22">
        <v>-4.0816326530612249E-2</v>
      </c>
      <c r="IE22">
        <v>-0.12244897959183672</v>
      </c>
      <c r="IF22">
        <v>8.1632653061224539E-2</v>
      </c>
      <c r="IG22">
        <v>0.16326530612244894</v>
      </c>
      <c r="IH22">
        <v>-0.16326530612244899</v>
      </c>
      <c r="II22">
        <v>-0.24489795918367344</v>
      </c>
      <c r="IJ22">
        <v>0.44897959183673464</v>
      </c>
      <c r="IK22">
        <v>4.0816326530612276E-2</v>
      </c>
      <c r="IL22">
        <v>-0.44897959183673464</v>
      </c>
      <c r="IM22">
        <v>0.16326530612244897</v>
      </c>
      <c r="IN22">
        <v>0.24489795918367349</v>
      </c>
    </row>
    <row r="23" spans="1:248" x14ac:dyDescent="0.25">
      <c r="A23">
        <v>2</v>
      </c>
      <c r="B23">
        <v>8</v>
      </c>
      <c r="C23" t="s">
        <v>109</v>
      </c>
      <c r="D23" s="12">
        <v>9.9999999999999995E-7</v>
      </c>
      <c r="E23" s="12">
        <v>0.02</v>
      </c>
      <c r="F23" s="12">
        <v>0.08</v>
      </c>
      <c r="P23" s="5" t="s">
        <v>22</v>
      </c>
      <c r="Q23" s="5">
        <v>0.54499999999999993</v>
      </c>
      <c r="R23" s="5">
        <v>0.36153846153846153</v>
      </c>
      <c r="S23" s="5">
        <v>0.95954598492439847</v>
      </c>
      <c r="T23" s="5">
        <v>3.4322881806238631E-2</v>
      </c>
      <c r="U23" s="5">
        <v>0.25700000000000001</v>
      </c>
      <c r="V23" s="5">
        <v>0.42799999999999994</v>
      </c>
      <c r="W23" s="5">
        <v>0.5875838926174497</v>
      </c>
      <c r="X23" s="5">
        <v>0.97962377847883531</v>
      </c>
      <c r="Y23" s="5">
        <v>0.88250000000000006</v>
      </c>
      <c r="Z23" s="5">
        <v>3.2051180801532728E-2</v>
      </c>
      <c r="AA23" s="5">
        <v>2.1714922048997772E-2</v>
      </c>
      <c r="AB23" s="5">
        <v>0.48611111111111116</v>
      </c>
      <c r="AC23" s="5">
        <v>2.6190476190476191E-2</v>
      </c>
      <c r="AD23" s="5">
        <v>9.9499999999999811E-2</v>
      </c>
      <c r="AE23" s="5">
        <f>AVERAGE($Q$23:$AD$23)</f>
        <v>0.40719162067982151</v>
      </c>
      <c r="AT23" s="5"/>
      <c r="AV23" s="5"/>
      <c r="AW23" s="5"/>
      <c r="CV23" s="88" t="s">
        <v>218</v>
      </c>
      <c r="CW23" s="5">
        <f>SUM($Q$74:$AD$74)</f>
        <v>-4</v>
      </c>
      <c r="CX23" s="5">
        <v>15.040816326530608</v>
      </c>
      <c r="CY23" s="5">
        <f>SUM($Q$126:$AD$126)</f>
        <v>2</v>
      </c>
      <c r="CZ23" s="5">
        <v>14.408163265306118</v>
      </c>
      <c r="DB23" s="5">
        <v>4.2724590272874785</v>
      </c>
      <c r="DC23" s="5">
        <v>0.63663562999954049</v>
      </c>
      <c r="DD23" s="5">
        <f t="shared" si="0"/>
        <v>0.31547619047619041</v>
      </c>
      <c r="DE23" s="5">
        <f t="shared" si="1"/>
        <v>0.32738095238095227</v>
      </c>
      <c r="DF23" s="5">
        <v>9.8375457661349641E-3</v>
      </c>
      <c r="DG23" s="5">
        <v>2.5968415255158552</v>
      </c>
      <c r="DH23" s="5">
        <f t="shared" si="2"/>
        <v>4</v>
      </c>
      <c r="DI23" s="5">
        <f t="shared" si="3"/>
        <v>2</v>
      </c>
      <c r="DJ23" s="5">
        <v>6</v>
      </c>
      <c r="DK23" s="5">
        <f t="shared" si="4"/>
        <v>0.1428571428571429</v>
      </c>
      <c r="DL23" s="5">
        <f t="shared" si="5"/>
        <v>0.40719162067982151</v>
      </c>
      <c r="DM23" s="5">
        <f t="shared" si="6"/>
        <v>0.35188691812190676</v>
      </c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GR23" t="s">
        <v>22</v>
      </c>
      <c r="GS23">
        <v>0</v>
      </c>
      <c r="GT23">
        <v>0.40816326530612235</v>
      </c>
      <c r="GU23">
        <v>-0.16326530612244891</v>
      </c>
      <c r="GV23">
        <v>0.61224489795918358</v>
      </c>
      <c r="GW23">
        <v>0.36734693877551022</v>
      </c>
      <c r="GX23">
        <v>0.16326530612244899</v>
      </c>
      <c r="GY23">
        <v>-8.1632653061224511E-2</v>
      </c>
      <c r="GZ23">
        <v>0.32653061224489793</v>
      </c>
      <c r="HA23">
        <v>0.20408163265306117</v>
      </c>
      <c r="HB23">
        <v>8.1632653061224553E-2</v>
      </c>
      <c r="HC23">
        <v>0.48979591836734698</v>
      </c>
      <c r="HD23">
        <v>8.1632653061224511E-2</v>
      </c>
      <c r="HE23">
        <v>0.40816326530612235</v>
      </c>
      <c r="HF23">
        <v>0.40816326530612235</v>
      </c>
      <c r="HG23">
        <v>0.36734693877551017</v>
      </c>
      <c r="HH23">
        <v>0</v>
      </c>
      <c r="HI23">
        <v>0.24489795918367355</v>
      </c>
      <c r="HJ23">
        <v>0.48979591836734704</v>
      </c>
      <c r="HK23">
        <v>0.48979591836734693</v>
      </c>
      <c r="HL23">
        <v>0.53061224489795922</v>
      </c>
      <c r="HM23">
        <v>0.2040816326530612</v>
      </c>
      <c r="HN23">
        <f>VARP(CDCALL!$Q$126:$AD$126)</f>
        <v>0.97959183673469385</v>
      </c>
      <c r="HO23">
        <v>-0.2040816326530612</v>
      </c>
      <c r="HP23">
        <v>0.53061224489795922</v>
      </c>
      <c r="HQ23">
        <v>0.36734693877551017</v>
      </c>
      <c r="HR23">
        <v>0.53061224489795922</v>
      </c>
      <c r="HS23">
        <v>0.40816326530612235</v>
      </c>
      <c r="HT23">
        <v>0.73469387755102034</v>
      </c>
      <c r="HU23">
        <v>8.1632653061224483E-2</v>
      </c>
      <c r="HV23">
        <v>0.69387755102040827</v>
      </c>
      <c r="HW23">
        <v>0.5714285714285714</v>
      </c>
      <c r="HX23">
        <v>0.36734693877551022</v>
      </c>
      <c r="HY23">
        <v>4.0816326530612214E-2</v>
      </c>
      <c r="HZ23">
        <v>0.36734693877551022</v>
      </c>
      <c r="IA23">
        <v>-4.0816326530612242E-2</v>
      </c>
      <c r="IB23">
        <v>8.1632653061224511E-2</v>
      </c>
      <c r="IC23">
        <v>0.44897959183673475</v>
      </c>
      <c r="ID23">
        <v>0.48979591836734693</v>
      </c>
      <c r="IE23">
        <v>-0.24489795918367349</v>
      </c>
      <c r="IF23">
        <v>0.73469387755102034</v>
      </c>
      <c r="IG23">
        <v>0.61224489795918369</v>
      </c>
      <c r="IH23">
        <v>-4.0816326530612242E-2</v>
      </c>
      <c r="II23">
        <v>8.1632653061224553E-2</v>
      </c>
      <c r="IJ23">
        <v>4.0816326530612242E-2</v>
      </c>
      <c r="IK23">
        <v>8.1632653061224553E-2</v>
      </c>
      <c r="IL23">
        <v>0.24489795918367355</v>
      </c>
      <c r="IM23">
        <v>0.32653061224489793</v>
      </c>
      <c r="IN23">
        <v>0.48979591836734698</v>
      </c>
    </row>
    <row r="24" spans="1:248" x14ac:dyDescent="0.25">
      <c r="A24">
        <v>2</v>
      </c>
      <c r="B24">
        <v>9</v>
      </c>
      <c r="C24" t="s">
        <v>110</v>
      </c>
      <c r="D24" s="12">
        <v>0.01</v>
      </c>
      <c r="E24" s="12">
        <v>0.06</v>
      </c>
      <c r="F24" s="12">
        <v>0.18</v>
      </c>
      <c r="P24" s="5" t="s">
        <v>23</v>
      </c>
      <c r="Q24" s="5">
        <v>4.9868938382153637E-2</v>
      </c>
      <c r="R24" s="5">
        <v>0.2900000000000002</v>
      </c>
      <c r="S24" s="5">
        <v>0.72950000000000004</v>
      </c>
      <c r="T24" s="5">
        <v>7.6999991539999826E-2</v>
      </c>
      <c r="U24" s="5">
        <v>0.33799999999999997</v>
      </c>
      <c r="V24" s="5">
        <v>0.33349999999999996</v>
      </c>
      <c r="W24" s="5">
        <v>0.5</v>
      </c>
      <c r="X24" s="5">
        <v>0.97161567379546143</v>
      </c>
      <c r="Y24" s="5">
        <v>0.95117799520506474</v>
      </c>
      <c r="Z24" s="5">
        <v>0.27499999999999997</v>
      </c>
      <c r="AA24" s="5">
        <v>0.55625000000000002</v>
      </c>
      <c r="AB24" s="5">
        <v>0.42260000000000003</v>
      </c>
      <c r="AC24" s="5">
        <v>0.52249999999999996</v>
      </c>
      <c r="AD24" s="5">
        <v>0.96159340799480753</v>
      </c>
      <c r="AE24" s="5">
        <f>AVERAGE($Q$24:$AD$24)</f>
        <v>0.49847185763696344</v>
      </c>
      <c r="AT24" s="5"/>
      <c r="AV24" s="5"/>
      <c r="AW24" s="5"/>
      <c r="CV24" s="88">
        <f>AVERAGE(DB:DB)</f>
        <v>6.8912727363067932</v>
      </c>
      <c r="CW24" s="5">
        <f>SUM($Q$75:$AD$75)</f>
        <v>-2</v>
      </c>
      <c r="CX24" s="5">
        <v>12.734693877551024</v>
      </c>
      <c r="CY24" s="5">
        <f>SUM($Q$127:$AD$127)</f>
        <v>6</v>
      </c>
      <c r="CZ24" s="5">
        <v>0.65306122448979598</v>
      </c>
      <c r="DB24" s="5">
        <v>1.474443250687717</v>
      </c>
      <c r="DC24" s="5">
        <v>0.46313264322788517</v>
      </c>
      <c r="DD24" s="5">
        <f t="shared" si="0"/>
        <v>0.10119047619047619</v>
      </c>
      <c r="DE24" s="5">
        <f t="shared" si="1"/>
        <v>0.26190476190476197</v>
      </c>
      <c r="DF24" s="5">
        <v>9.0913240939639706E-2</v>
      </c>
      <c r="DG24" s="5">
        <v>2.6951101148625152</v>
      </c>
      <c r="DH24" s="5">
        <f t="shared" si="2"/>
        <v>1</v>
      </c>
      <c r="DI24" s="5">
        <f t="shared" si="3"/>
        <v>3</v>
      </c>
      <c r="DJ24" s="5">
        <v>4</v>
      </c>
      <c r="DK24" s="5">
        <f t="shared" si="4"/>
        <v>7.1428571428571397E-2</v>
      </c>
      <c r="DL24" s="5">
        <f t="shared" si="5"/>
        <v>0.49847185763696344</v>
      </c>
      <c r="DM24" s="5">
        <f t="shared" si="6"/>
        <v>0.3077946694013215</v>
      </c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GR24" t="s">
        <v>23</v>
      </c>
      <c r="GS24">
        <v>0.5714285714285714</v>
      </c>
      <c r="GT24">
        <v>8.1632653061224553E-2</v>
      </c>
      <c r="GU24">
        <v>8.1632653061224511E-2</v>
      </c>
      <c r="GV24">
        <v>-0.44897959183673464</v>
      </c>
      <c r="GW24">
        <v>0.24489795918367349</v>
      </c>
      <c r="GX24">
        <v>-8.1632653061224497E-2</v>
      </c>
      <c r="GY24">
        <v>4.0816326530612256E-2</v>
      </c>
      <c r="GZ24">
        <v>-0.16326530612244897</v>
      </c>
      <c r="HA24">
        <v>4.0816326530612256E-2</v>
      </c>
      <c r="HB24">
        <v>0.24489795918367346</v>
      </c>
      <c r="HC24">
        <v>4.0816326530612276E-2</v>
      </c>
      <c r="HD24">
        <v>-4.081632653061229E-2</v>
      </c>
      <c r="HE24">
        <v>8.1632653061224553E-2</v>
      </c>
      <c r="HF24">
        <v>8.1632653061224497E-2</v>
      </c>
      <c r="HG24">
        <v>-4.0816326530612276E-2</v>
      </c>
      <c r="HH24">
        <v>-0.2857142857142857</v>
      </c>
      <c r="HI24">
        <v>-0.12244897959183673</v>
      </c>
      <c r="HJ24">
        <v>-0.24489795918367349</v>
      </c>
      <c r="HK24">
        <v>4.0816326530612276E-2</v>
      </c>
      <c r="HL24">
        <v>-0.12244897959183675</v>
      </c>
      <c r="HM24">
        <v>4.0816326530612276E-2</v>
      </c>
      <c r="HN24">
        <v>-0.2040816326530612</v>
      </c>
      <c r="HO24">
        <f>VARP(CDCALL!$Q$127:$AD$127)</f>
        <v>0.81632653061224492</v>
      </c>
      <c r="HP24">
        <v>-0.12244897959183673</v>
      </c>
      <c r="HQ24">
        <v>0.24489795918367346</v>
      </c>
      <c r="HR24">
        <v>0.16326530612244897</v>
      </c>
      <c r="HS24">
        <v>8.1632653061224567E-2</v>
      </c>
      <c r="HT24">
        <v>-0.36734693877551028</v>
      </c>
      <c r="HU24">
        <v>0.24489795918367344</v>
      </c>
      <c r="HV24">
        <v>8.1632653061224511E-2</v>
      </c>
      <c r="HW24">
        <v>0</v>
      </c>
      <c r="HX24">
        <v>-0.32653061224489793</v>
      </c>
      <c r="HY24">
        <v>0.12244897959183672</v>
      </c>
      <c r="HZ24">
        <v>-0.32653061224489799</v>
      </c>
      <c r="IA24">
        <v>-0.12244897959183669</v>
      </c>
      <c r="IB24">
        <v>-4.081632653061229E-2</v>
      </c>
      <c r="IC24">
        <v>0.2040816326530612</v>
      </c>
      <c r="ID24">
        <v>4.0816326530612276E-2</v>
      </c>
      <c r="IE24">
        <v>0.40816326530612246</v>
      </c>
      <c r="IF24">
        <v>-8.1632653061224553E-2</v>
      </c>
      <c r="IG24">
        <v>-0.16326530612244897</v>
      </c>
      <c r="IH24">
        <v>0.16326530612244897</v>
      </c>
      <c r="II24">
        <v>-4.0816326530612276E-2</v>
      </c>
      <c r="IJ24">
        <v>0.40816326530612246</v>
      </c>
      <c r="IK24">
        <v>-4.081632653061229E-2</v>
      </c>
      <c r="IL24">
        <v>-0.12244897959183673</v>
      </c>
      <c r="IM24">
        <v>-0.16326530612244891</v>
      </c>
      <c r="IN24">
        <v>-0.24489795918367349</v>
      </c>
    </row>
    <row r="25" spans="1:248" x14ac:dyDescent="0.25">
      <c r="A25">
        <v>2</v>
      </c>
      <c r="B25">
        <v>10</v>
      </c>
      <c r="C25" t="s">
        <v>111</v>
      </c>
      <c r="D25" s="12">
        <v>0.01</v>
      </c>
      <c r="E25" s="12">
        <v>0.05</v>
      </c>
      <c r="F25" s="12">
        <v>0.15</v>
      </c>
      <c r="P25" s="5" t="s">
        <v>24</v>
      </c>
      <c r="Q25" s="5">
        <v>0.14473684210526316</v>
      </c>
      <c r="R25" s="5">
        <v>0.46625</v>
      </c>
      <c r="S25" s="5">
        <v>0.8600000000000001</v>
      </c>
      <c r="T25" s="5">
        <v>2.5737868800958762E-2</v>
      </c>
      <c r="U25" s="5">
        <v>0.2228</v>
      </c>
      <c r="V25" s="5">
        <v>0.59771428571428564</v>
      </c>
      <c r="W25" s="5">
        <v>0.05</v>
      </c>
      <c r="X25" s="5">
        <v>0.95975229208747859</v>
      </c>
      <c r="Y25" s="5">
        <v>0.35600000000000009</v>
      </c>
      <c r="Z25" s="5">
        <v>3.2051180801532728E-2</v>
      </c>
      <c r="AA25" s="5">
        <v>0.63500000000000001</v>
      </c>
      <c r="AB25" s="5">
        <v>0.42260000000000003</v>
      </c>
      <c r="AC25" s="5">
        <v>3.1335952848722988E-2</v>
      </c>
      <c r="AD25" s="5">
        <v>0.51649999999999996</v>
      </c>
      <c r="AE25" s="5">
        <f>AVERAGE($Q$25:$AD$25)</f>
        <v>0.38003417302558867</v>
      </c>
      <c r="AT25" s="5"/>
      <c r="AV25" s="5"/>
      <c r="AW25" s="5"/>
      <c r="CW25" s="5">
        <f>SUM($Q$76:$AD$76)</f>
        <v>-4</v>
      </c>
      <c r="CX25" s="5">
        <v>14.469387755102042</v>
      </c>
      <c r="CY25" s="5">
        <f>SUM($Q$128:$AD$128)</f>
        <v>4</v>
      </c>
      <c r="CZ25" s="5">
        <v>6.1020408163265323</v>
      </c>
      <c r="DB25" s="5">
        <v>14.451950509289503</v>
      </c>
      <c r="DC25" s="5">
        <v>0.50725024188160206</v>
      </c>
      <c r="DD25" s="5">
        <f t="shared" si="0"/>
        <v>0.17857142857142858</v>
      </c>
      <c r="DE25" s="5">
        <f t="shared" si="1"/>
        <v>0.31547619047619047</v>
      </c>
      <c r="DF25" s="5">
        <v>3.3376332579299436E-2</v>
      </c>
      <c r="DG25" s="5">
        <v>2.1316503250961776</v>
      </c>
      <c r="DH25" s="5">
        <f t="shared" si="2"/>
        <v>4</v>
      </c>
      <c r="DI25" s="5">
        <f t="shared" si="3"/>
        <v>1</v>
      </c>
      <c r="DJ25" s="5">
        <v>5</v>
      </c>
      <c r="DK25" s="5">
        <f t="shared" si="4"/>
        <v>0.1428571428571429</v>
      </c>
      <c r="DL25" s="5">
        <f t="shared" si="5"/>
        <v>0.38003417302558867</v>
      </c>
      <c r="DM25" s="5">
        <f t="shared" si="6"/>
        <v>0.31187972733058916</v>
      </c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GR25" t="s">
        <v>24</v>
      </c>
      <c r="GS25">
        <v>-0.14285714285714285</v>
      </c>
      <c r="GT25">
        <v>-4.0816326530612256E-2</v>
      </c>
      <c r="GU25">
        <v>-0.61224489795918369</v>
      </c>
      <c r="GV25">
        <v>0.51020408163265296</v>
      </c>
      <c r="GW25">
        <v>0.16326530612244897</v>
      </c>
      <c r="GX25">
        <v>-0.1020408163265306</v>
      </c>
      <c r="GY25">
        <v>0.26530612244897961</v>
      </c>
      <c r="GZ25">
        <v>8.1632653061224456E-2</v>
      </c>
      <c r="HA25">
        <v>0.55102040816326514</v>
      </c>
      <c r="HB25">
        <v>0.16326530612244897</v>
      </c>
      <c r="HC25">
        <v>0.12244897959183672</v>
      </c>
      <c r="HD25">
        <v>0.16326530612244897</v>
      </c>
      <c r="HE25">
        <v>0.24489795918367349</v>
      </c>
      <c r="HF25">
        <v>0.24489795918367349</v>
      </c>
      <c r="HG25">
        <v>0.44897959183673447</v>
      </c>
      <c r="HH25">
        <v>-0.14285714285714285</v>
      </c>
      <c r="HI25">
        <v>-0.22448979591836735</v>
      </c>
      <c r="HJ25">
        <v>-2.0408163265306083E-2</v>
      </c>
      <c r="HK25">
        <v>0.26530612244897961</v>
      </c>
      <c r="HL25">
        <v>0.34693877551020413</v>
      </c>
      <c r="HM25">
        <v>0.4081632653061224</v>
      </c>
      <c r="HN25">
        <v>0.53061224489795922</v>
      </c>
      <c r="HO25">
        <v>-0.12244897959183673</v>
      </c>
      <c r="HP25">
        <f>VARP(CDCALL!$Q$128:$AD$128)</f>
        <v>0.91836734693877553</v>
      </c>
      <c r="HQ25">
        <v>0.44897959183673458</v>
      </c>
      <c r="HR25">
        <v>6.1224489795918373E-2</v>
      </c>
      <c r="HS25">
        <v>0.24489795918367349</v>
      </c>
      <c r="HT25">
        <v>0.61224489795918358</v>
      </c>
      <c r="HU25">
        <v>-0.12244897959183675</v>
      </c>
      <c r="HV25">
        <v>0.24489795918367349</v>
      </c>
      <c r="HW25">
        <v>0.14285714285714285</v>
      </c>
      <c r="HX25">
        <v>-0.12244897959183675</v>
      </c>
      <c r="HY25">
        <v>-0.20408163265306126</v>
      </c>
      <c r="HZ25">
        <v>0.44897959183673464</v>
      </c>
      <c r="IA25">
        <v>6.1224489795918331E-2</v>
      </c>
      <c r="IB25">
        <v>0.16326530612244897</v>
      </c>
      <c r="IC25">
        <v>4.0816326530612179E-2</v>
      </c>
      <c r="ID25">
        <v>-2.0408163265306114E-2</v>
      </c>
      <c r="IE25">
        <v>-0.34693877551020408</v>
      </c>
      <c r="IF25">
        <v>0.32653061224489788</v>
      </c>
      <c r="IG25">
        <v>0.22448979591836732</v>
      </c>
      <c r="IH25">
        <v>-0.51020408163265307</v>
      </c>
      <c r="II25">
        <v>-0.12244897959183672</v>
      </c>
      <c r="IJ25">
        <v>0.22448979591836735</v>
      </c>
      <c r="IK25">
        <v>0.16326530612244897</v>
      </c>
      <c r="IL25">
        <v>-0.22448979591836735</v>
      </c>
      <c r="IM25">
        <v>8.1632653061224483E-2</v>
      </c>
      <c r="IN25">
        <v>0.26530612244897961</v>
      </c>
    </row>
    <row r="26" spans="1:248" x14ac:dyDescent="0.25">
      <c r="A26">
        <v>2</v>
      </c>
      <c r="B26">
        <v>11</v>
      </c>
      <c r="C26" t="s">
        <v>112</v>
      </c>
      <c r="D26" s="12">
        <v>86</v>
      </c>
      <c r="E26" s="12">
        <v>172</v>
      </c>
      <c r="F26" s="12">
        <v>345</v>
      </c>
      <c r="P26" s="5" t="s">
        <v>25</v>
      </c>
      <c r="Q26" s="5">
        <v>0.16842105263157897</v>
      </c>
      <c r="R26" s="5">
        <v>0.45500000000000002</v>
      </c>
      <c r="S26" s="5">
        <v>0.35599999999999993</v>
      </c>
      <c r="T26" s="5">
        <v>4.1192954285926744E-2</v>
      </c>
      <c r="U26" s="5">
        <v>0.79647058823529415</v>
      </c>
      <c r="V26" s="5">
        <v>0.5585</v>
      </c>
      <c r="W26" s="5">
        <v>0.61250000000000004</v>
      </c>
      <c r="X26" s="5">
        <v>0.95975229208747859</v>
      </c>
      <c r="Y26" s="5">
        <v>0.20750000000000002</v>
      </c>
      <c r="Z26" s="5">
        <v>4.3103395956796915E-2</v>
      </c>
      <c r="AA26" s="5">
        <v>0.11000000000000001</v>
      </c>
      <c r="AB26" s="5">
        <v>0.38267857142857142</v>
      </c>
      <c r="AC26" s="5">
        <v>0.68</v>
      </c>
      <c r="AD26" s="5">
        <v>0.95519230842455627</v>
      </c>
      <c r="AE26" s="5">
        <f>AVERAGE($Q$26:$AD$26)</f>
        <v>0.45187936878930018</v>
      </c>
      <c r="AT26" s="5"/>
      <c r="AV26" s="5"/>
      <c r="AW26" s="5"/>
      <c r="CW26" s="5">
        <f>SUM($Q$77:$AD$77)</f>
        <v>-2</v>
      </c>
      <c r="CX26" s="5">
        <v>10.734693877551022</v>
      </c>
      <c r="CY26" s="5">
        <f>SUM($Q$129:$AD$129)</f>
        <v>6</v>
      </c>
      <c r="CZ26" s="5">
        <v>8.0816326530612237</v>
      </c>
      <c r="DB26" s="5">
        <v>3.6923539270039152</v>
      </c>
      <c r="DC26" s="5">
        <v>0.33525805692464439</v>
      </c>
      <c r="DD26" s="5">
        <f t="shared" si="0"/>
        <v>0.25595238095238093</v>
      </c>
      <c r="DE26" s="5">
        <f t="shared" si="1"/>
        <v>0.22023809523809529</v>
      </c>
      <c r="DF26" s="5">
        <v>0.24276747779614527</v>
      </c>
      <c r="DG26" s="5">
        <v>2.2043595967765319</v>
      </c>
      <c r="DH26" s="5">
        <f t="shared" si="2"/>
        <v>2</v>
      </c>
      <c r="DI26" s="5">
        <f t="shared" si="3"/>
        <v>2</v>
      </c>
      <c r="DJ26" s="5">
        <v>4</v>
      </c>
      <c r="DK26" s="5">
        <f t="shared" si="4"/>
        <v>7.1428571428571397E-2</v>
      </c>
      <c r="DL26" s="5">
        <f t="shared" si="5"/>
        <v>0.45187936878930018</v>
      </c>
      <c r="DM26" s="5">
        <f t="shared" si="6"/>
        <v>0.31936376212552564</v>
      </c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GR26" t="s">
        <v>25</v>
      </c>
      <c r="GS26">
        <v>0</v>
      </c>
      <c r="GT26">
        <v>8.1632653061224553E-2</v>
      </c>
      <c r="GU26">
        <v>-0.2040816326530612</v>
      </c>
      <c r="GV26">
        <v>0.12244897959183675</v>
      </c>
      <c r="GW26">
        <v>-4.0816326530612256E-2</v>
      </c>
      <c r="GX26">
        <v>-8.1632653061224497E-2</v>
      </c>
      <c r="GY26">
        <v>4.0816326530612242E-2</v>
      </c>
      <c r="GZ26">
        <v>0.1224489795918368</v>
      </c>
      <c r="HA26">
        <v>0.32653061224489793</v>
      </c>
      <c r="HB26">
        <v>0.53061224489795933</v>
      </c>
      <c r="HC26">
        <v>0.32653061224489804</v>
      </c>
      <c r="HD26">
        <v>0.24489795918367344</v>
      </c>
      <c r="HE26">
        <v>8.1632653061224553E-2</v>
      </c>
      <c r="HF26">
        <v>0.36734693877551022</v>
      </c>
      <c r="HG26">
        <v>0.24489795918367349</v>
      </c>
      <c r="HH26">
        <v>-0.28571428571428575</v>
      </c>
      <c r="HI26">
        <v>-0.12244897959183673</v>
      </c>
      <c r="HJ26">
        <v>4.0816326530612214E-2</v>
      </c>
      <c r="HK26">
        <v>0.32653061224489788</v>
      </c>
      <c r="HL26">
        <v>0.16326530612244897</v>
      </c>
      <c r="HM26">
        <v>0.32653061224489793</v>
      </c>
      <c r="HN26">
        <v>0.36734693877551017</v>
      </c>
      <c r="HO26">
        <v>0.24489795918367346</v>
      </c>
      <c r="HP26">
        <v>0.44897959183673458</v>
      </c>
      <c r="HQ26">
        <f>VARP(CDCALL!$Q$129:$AD$129)</f>
        <v>0.81632653061224492</v>
      </c>
      <c r="HR26">
        <v>0.44897959183673464</v>
      </c>
      <c r="HS26">
        <v>0.65306122448979587</v>
      </c>
      <c r="HT26">
        <v>0.2040816326530612</v>
      </c>
      <c r="HU26">
        <v>0.24489795918367344</v>
      </c>
      <c r="HV26">
        <v>0.65306122448979587</v>
      </c>
      <c r="HW26">
        <v>0</v>
      </c>
      <c r="HX26">
        <v>-4.0816326530612283E-2</v>
      </c>
      <c r="HY26">
        <v>-0.16326530612244897</v>
      </c>
      <c r="HZ26">
        <v>-4.081632653061229E-2</v>
      </c>
      <c r="IA26">
        <v>-0.12244897959183672</v>
      </c>
      <c r="IB26">
        <v>0.24489795918367344</v>
      </c>
      <c r="IC26">
        <v>0.48979591836734698</v>
      </c>
      <c r="ID26">
        <v>4.0816326530612276E-2</v>
      </c>
      <c r="IE26">
        <v>0.12244897959183673</v>
      </c>
      <c r="IF26">
        <v>0.48979591836734687</v>
      </c>
      <c r="IG26">
        <v>0.12244897959183675</v>
      </c>
      <c r="IH26">
        <v>-0.12244897959183675</v>
      </c>
      <c r="II26">
        <v>-0.32653061224489793</v>
      </c>
      <c r="IJ26">
        <v>0.12244897959183673</v>
      </c>
      <c r="IK26">
        <v>0.24489795918367344</v>
      </c>
      <c r="IL26">
        <v>-0.12244897959183673</v>
      </c>
      <c r="IM26">
        <v>0.12244897959183677</v>
      </c>
      <c r="IN26">
        <v>0.32653061224489793</v>
      </c>
    </row>
    <row r="27" spans="1:248" x14ac:dyDescent="0.25">
      <c r="A27">
        <v>2</v>
      </c>
      <c r="B27">
        <v>12</v>
      </c>
      <c r="C27" t="s">
        <v>113</v>
      </c>
      <c r="D27" s="12">
        <v>500</v>
      </c>
      <c r="E27" s="12">
        <v>725</v>
      </c>
      <c r="F27" s="12">
        <v>900</v>
      </c>
      <c r="P27" s="5" t="s">
        <v>26</v>
      </c>
      <c r="Q27" s="5">
        <v>0.32</v>
      </c>
      <c r="R27" s="5">
        <v>0.23000000000000015</v>
      </c>
      <c r="S27" s="5">
        <v>0.96134594132152784</v>
      </c>
      <c r="T27" s="5">
        <v>3.4322881806238631E-2</v>
      </c>
      <c r="U27" s="5">
        <v>0.60350000000000004</v>
      </c>
      <c r="V27" s="5">
        <v>0.63680000000000003</v>
      </c>
      <c r="W27" s="5">
        <v>0.16250000000000001</v>
      </c>
      <c r="X27" s="5">
        <v>0.95323739854191258</v>
      </c>
      <c r="Y27" s="5">
        <v>0.71600000000000008</v>
      </c>
      <c r="Z27" s="5">
        <v>0.11749808749043744</v>
      </c>
      <c r="AA27" s="5">
        <v>4.2576419213973801E-2</v>
      </c>
      <c r="AB27" s="5">
        <v>0.29075000000000001</v>
      </c>
      <c r="AC27" s="5">
        <v>0.33800000000000002</v>
      </c>
      <c r="AD27" s="5">
        <v>0.9507746480073398</v>
      </c>
      <c r="AE27" s="5">
        <f>AVERAGE($Q$27:$AD$27)</f>
        <v>0.45409324117010225</v>
      </c>
      <c r="AT27" s="5"/>
      <c r="AV27" s="5"/>
      <c r="AW27" s="5"/>
      <c r="CW27" s="5">
        <f>SUM($Q$78:$AD$78)</f>
        <v>-2</v>
      </c>
      <c r="CX27" s="5">
        <v>26.448979591836725</v>
      </c>
      <c r="CY27" s="5">
        <f>SUM($Q$130:$AD$130)</f>
        <v>4</v>
      </c>
      <c r="CZ27" s="5">
        <v>17.244897959183671</v>
      </c>
      <c r="DB27" s="5">
        <v>3.3920596986810732</v>
      </c>
      <c r="DC27" s="5">
        <v>0.63412931820279861</v>
      </c>
      <c r="DD27" s="5">
        <f t="shared" si="0"/>
        <v>0.41071428571428564</v>
      </c>
      <c r="DE27" s="5">
        <f t="shared" si="1"/>
        <v>0.54761904761904745</v>
      </c>
      <c r="DF27" s="5">
        <v>4.8256002015978197E-2</v>
      </c>
      <c r="DG27" s="5">
        <v>2.4174563685568549</v>
      </c>
      <c r="DH27" s="5">
        <f t="shared" si="2"/>
        <v>2</v>
      </c>
      <c r="DI27" s="5">
        <f t="shared" si="3"/>
        <v>3</v>
      </c>
      <c r="DJ27" s="5">
        <v>5</v>
      </c>
      <c r="DK27" s="5">
        <f t="shared" si="4"/>
        <v>7.1428571428571397E-2</v>
      </c>
      <c r="DL27" s="5">
        <f t="shared" si="5"/>
        <v>0.45409324117010225</v>
      </c>
      <c r="DM27" s="5">
        <f t="shared" si="6"/>
        <v>0.3430267425604383</v>
      </c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GR27" t="s">
        <v>26</v>
      </c>
      <c r="GS27">
        <v>0.14285714285714285</v>
      </c>
      <c r="GT27">
        <v>0.53061224489795922</v>
      </c>
      <c r="GU27">
        <v>0.24489795918367346</v>
      </c>
      <c r="GV27">
        <v>0.22448979591836718</v>
      </c>
      <c r="GW27">
        <v>0.16326530612244897</v>
      </c>
      <c r="GX27">
        <v>0.18367346938775508</v>
      </c>
      <c r="GY27">
        <v>-2.0408163265306072E-2</v>
      </c>
      <c r="GZ27">
        <v>0.36734693877551011</v>
      </c>
      <c r="HA27">
        <v>0.26530612244897966</v>
      </c>
      <c r="HB27">
        <v>0.44897959183673464</v>
      </c>
      <c r="HC27">
        <v>0.4081632653061224</v>
      </c>
      <c r="HD27">
        <v>0.44897959183673464</v>
      </c>
      <c r="HE27">
        <v>0.53061224489795922</v>
      </c>
      <c r="HF27">
        <v>0.24489795918367349</v>
      </c>
      <c r="HG27">
        <v>0.44897959183673464</v>
      </c>
      <c r="HH27">
        <v>0.14285714285714285</v>
      </c>
      <c r="HI27">
        <v>0.34693877551020408</v>
      </c>
      <c r="HJ27">
        <v>0.55102040816326514</v>
      </c>
      <c r="HK27">
        <v>0.55102040816326536</v>
      </c>
      <c r="HL27">
        <v>0.63265306122448983</v>
      </c>
      <c r="HM27">
        <v>0.12244897959183673</v>
      </c>
      <c r="HN27">
        <v>0.53061224489795922</v>
      </c>
      <c r="HO27">
        <v>0.16326530612244897</v>
      </c>
      <c r="HP27">
        <v>6.1224489795918373E-2</v>
      </c>
      <c r="HQ27">
        <v>0.44897959183673464</v>
      </c>
      <c r="HR27">
        <f>VARP(CDCALL!$Q$130:$AD$130)</f>
        <v>0.91836734693877553</v>
      </c>
      <c r="HS27">
        <v>0.53061224489795922</v>
      </c>
      <c r="HT27">
        <v>0.32653061224489788</v>
      </c>
      <c r="HU27">
        <v>0.44897959183673464</v>
      </c>
      <c r="HV27">
        <v>0.81632653061224481</v>
      </c>
      <c r="HW27">
        <v>0.42857142857142855</v>
      </c>
      <c r="HX27">
        <v>0.44897959183673475</v>
      </c>
      <c r="HY27">
        <v>8.1632653061224469E-2</v>
      </c>
      <c r="HZ27">
        <v>0.16326530612244897</v>
      </c>
      <c r="IA27">
        <v>6.1224489795918338E-2</v>
      </c>
      <c r="IB27">
        <v>0.44897959183673464</v>
      </c>
      <c r="IC27">
        <v>0.61224489795918358</v>
      </c>
      <c r="ID27">
        <v>0.55102040816326536</v>
      </c>
      <c r="IE27">
        <v>0.22448979591836735</v>
      </c>
      <c r="IF27">
        <v>0.61224489795918358</v>
      </c>
      <c r="IG27">
        <v>0.22448979591836724</v>
      </c>
      <c r="IH27">
        <v>0.34693877551020408</v>
      </c>
      <c r="II27">
        <v>0.16326530612244897</v>
      </c>
      <c r="IJ27">
        <v>0.22448979591836735</v>
      </c>
      <c r="IK27">
        <v>0.44897959183673464</v>
      </c>
      <c r="IL27">
        <v>0.34693877551020413</v>
      </c>
      <c r="IM27">
        <v>0.36734693877551006</v>
      </c>
      <c r="IN27">
        <v>0.26530612244897955</v>
      </c>
    </row>
    <row r="28" spans="1:248" x14ac:dyDescent="0.25">
      <c r="A28">
        <v>2</v>
      </c>
      <c r="B28">
        <v>13</v>
      </c>
      <c r="C28" t="s">
        <v>114</v>
      </c>
      <c r="D28" s="12">
        <v>12</v>
      </c>
      <c r="E28" s="12">
        <v>25</v>
      </c>
      <c r="F28" s="12">
        <v>40</v>
      </c>
      <c r="P28" s="5" t="s">
        <v>27</v>
      </c>
      <c r="Q28" s="5">
        <v>0.30714285714285711</v>
      </c>
      <c r="R28" s="5">
        <v>4.9990153070518788E-2</v>
      </c>
      <c r="S28" s="5">
        <v>0.95028612307793059</v>
      </c>
      <c r="T28" s="5">
        <v>4.9046711143483156E-2</v>
      </c>
      <c r="U28" s="5">
        <v>0.93199999999999994</v>
      </c>
      <c r="V28" s="5">
        <v>0.68359999999999999</v>
      </c>
      <c r="W28" s="5">
        <v>0.22399999999999998</v>
      </c>
      <c r="X28" s="5">
        <v>0.98410753817863861</v>
      </c>
      <c r="Y28" s="5">
        <v>0.88250000000000006</v>
      </c>
      <c r="Z28" s="5">
        <v>4.3103395956796915E-2</v>
      </c>
      <c r="AA28" s="5">
        <v>0.64400000000000002</v>
      </c>
      <c r="AB28" s="5">
        <v>0.51575000000000004</v>
      </c>
      <c r="AC28" s="5">
        <v>7.2500000000000009E-2</v>
      </c>
      <c r="AD28" s="5">
        <v>4.258331973608618E-2</v>
      </c>
      <c r="AE28" s="5">
        <f>AVERAGE($Q$28:$AD$28)</f>
        <v>0.45575786416473646</v>
      </c>
      <c r="AT28" s="5"/>
      <c r="AV28" s="5"/>
      <c r="AW28" s="5"/>
      <c r="CW28" s="5">
        <f>SUM($Q$79:$AD$79)</f>
        <v>0</v>
      </c>
      <c r="CX28" s="5">
        <v>19</v>
      </c>
      <c r="CY28" s="5">
        <f>SUM($Q$131:$AD$131)</f>
        <v>2</v>
      </c>
      <c r="CZ28" s="5">
        <v>10.408163265306124</v>
      </c>
      <c r="DB28" s="5">
        <v>0.80218161313751379</v>
      </c>
      <c r="DC28" s="5">
        <v>0.55437894286585221</v>
      </c>
      <c r="DD28" s="5">
        <f t="shared" si="0"/>
        <v>0.23214285714285715</v>
      </c>
      <c r="DE28" s="5">
        <f t="shared" si="1"/>
        <v>0.375</v>
      </c>
      <c r="DF28" s="5">
        <v>9.8375457661349641E-3</v>
      </c>
      <c r="DG28" s="5">
        <v>2.9240339388660814</v>
      </c>
      <c r="DH28" s="5">
        <f t="shared" si="2"/>
        <v>4</v>
      </c>
      <c r="DI28" s="5">
        <f t="shared" si="3"/>
        <v>2</v>
      </c>
      <c r="DJ28" s="5">
        <v>6</v>
      </c>
      <c r="DK28" s="5">
        <f t="shared" si="4"/>
        <v>0</v>
      </c>
      <c r="DL28" s="5">
        <f t="shared" si="5"/>
        <v>0.45575786416473646</v>
      </c>
      <c r="DM28" s="5">
        <f t="shared" si="6"/>
        <v>0.38403888287486942</v>
      </c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GR28" t="s">
        <v>27</v>
      </c>
      <c r="GS28">
        <v>0</v>
      </c>
      <c r="GT28">
        <v>0.12244897959183676</v>
      </c>
      <c r="GU28">
        <v>-0.16326530612244902</v>
      </c>
      <c r="GV28">
        <v>0.32653061224489788</v>
      </c>
      <c r="GW28">
        <v>8.1632653061224553E-2</v>
      </c>
      <c r="GX28">
        <v>-0.12244897959183673</v>
      </c>
      <c r="GY28">
        <v>-8.1632653061224539E-2</v>
      </c>
      <c r="GZ28">
        <v>4.0816326530612228E-2</v>
      </c>
      <c r="HA28">
        <v>0.20408163265306117</v>
      </c>
      <c r="HB28">
        <v>0.36734693877551028</v>
      </c>
      <c r="HC28">
        <v>0.20408163265306117</v>
      </c>
      <c r="HD28">
        <v>0.36734693877551028</v>
      </c>
      <c r="HE28">
        <v>0.12244897959183676</v>
      </c>
      <c r="HF28">
        <v>0.12244897959183679</v>
      </c>
      <c r="HG28">
        <v>0.36734693877551017</v>
      </c>
      <c r="HH28">
        <v>-0.2857142857142857</v>
      </c>
      <c r="HI28">
        <v>0.24489795918367355</v>
      </c>
      <c r="HJ28">
        <v>0.2040816326530612</v>
      </c>
      <c r="HK28">
        <v>0.20408163265306115</v>
      </c>
      <c r="HL28">
        <v>0.24489795918367355</v>
      </c>
      <c r="HM28">
        <v>0.48979591836734698</v>
      </c>
      <c r="HN28">
        <v>0.40816326530612235</v>
      </c>
      <c r="HO28">
        <v>8.1632653061224567E-2</v>
      </c>
      <c r="HP28">
        <v>0.24489795918367349</v>
      </c>
      <c r="HQ28">
        <v>0.65306122448979587</v>
      </c>
      <c r="HR28">
        <v>0.53061224489795922</v>
      </c>
      <c r="HS28">
        <f>VARP(CDCALL!$Q$131:$AD$131)</f>
        <v>0.97959183673469385</v>
      </c>
      <c r="HT28">
        <v>0.16326530612244902</v>
      </c>
      <c r="HU28">
        <v>0.36734693877551022</v>
      </c>
      <c r="HV28">
        <v>0.69387755102040816</v>
      </c>
      <c r="HW28">
        <v>0</v>
      </c>
      <c r="HX28">
        <v>8.1632653061224553E-2</v>
      </c>
      <c r="HY28">
        <v>4.0816326530612228E-2</v>
      </c>
      <c r="HZ28">
        <v>8.1632653061224553E-2</v>
      </c>
      <c r="IA28">
        <v>-4.0816326530612228E-2</v>
      </c>
      <c r="IB28">
        <v>0.36734693877551028</v>
      </c>
      <c r="IC28">
        <v>0.4489795918367348</v>
      </c>
      <c r="ID28">
        <v>0.20408163265306115</v>
      </c>
      <c r="IE28">
        <v>4.0816326530612228E-2</v>
      </c>
      <c r="IF28">
        <v>0.44897959183673475</v>
      </c>
      <c r="IG28">
        <v>0.32653061224489788</v>
      </c>
      <c r="IH28">
        <v>0.24489795918367352</v>
      </c>
      <c r="II28">
        <v>-0.20408163265306117</v>
      </c>
      <c r="IJ28">
        <v>0.32653061224489788</v>
      </c>
      <c r="IK28">
        <v>8.1632653061224497E-2</v>
      </c>
      <c r="IL28">
        <v>-4.0816326530612193E-2</v>
      </c>
      <c r="IM28">
        <v>0.32653061224489799</v>
      </c>
      <c r="IN28">
        <v>0.48979591836734693</v>
      </c>
    </row>
    <row r="29" spans="1:248" x14ac:dyDescent="0.25">
      <c r="A29">
        <v>2</v>
      </c>
      <c r="B29">
        <v>14</v>
      </c>
      <c r="C29" t="s">
        <v>115</v>
      </c>
      <c r="D29" s="12">
        <v>0.25</v>
      </c>
      <c r="E29" s="12">
        <v>0.37</v>
      </c>
      <c r="F29" s="12">
        <v>0.56000000000000005</v>
      </c>
      <c r="P29" s="5" t="s">
        <v>28</v>
      </c>
      <c r="Q29" s="5">
        <v>0.27500000000000002</v>
      </c>
      <c r="R29" s="5">
        <v>0.51800000000000002</v>
      </c>
      <c r="S29" s="5">
        <v>0.95906949469687208</v>
      </c>
      <c r="T29" s="5">
        <v>3.6776268659427423E-2</v>
      </c>
      <c r="U29" s="5">
        <v>4.8999999959259265E-2</v>
      </c>
      <c r="V29" s="5">
        <v>0.44599999999999995</v>
      </c>
      <c r="W29" s="5">
        <v>3.1249999987109377E-2</v>
      </c>
      <c r="X29" s="5">
        <v>0.95323739854191258</v>
      </c>
      <c r="Y29" s="5">
        <v>0.71600000000000008</v>
      </c>
      <c r="Z29" s="5">
        <v>4.3103395956796915E-2</v>
      </c>
      <c r="AA29" s="5">
        <v>3.9156626506024098E-2</v>
      </c>
      <c r="AB29" s="5">
        <v>0.22100000000000003</v>
      </c>
      <c r="AC29" s="5">
        <v>3.1335952848722988E-2</v>
      </c>
      <c r="AD29" s="5">
        <v>0.59150000000000003</v>
      </c>
      <c r="AE29" s="5">
        <f>AVERAGE($Q$29:$AD$29)</f>
        <v>0.35074493836829462</v>
      </c>
      <c r="AT29" s="5"/>
      <c r="AV29" s="5"/>
      <c r="AW29" s="5"/>
      <c r="CW29" s="5">
        <f>SUM($Q$80:$AD$80)</f>
        <v>-4</v>
      </c>
      <c r="CX29" s="5">
        <v>18.183673469387749</v>
      </c>
      <c r="CY29" s="5">
        <f>SUM($Q$132:$AD$132)</f>
        <v>-2</v>
      </c>
      <c r="CZ29" s="5">
        <v>11.306122448979593</v>
      </c>
      <c r="DB29" s="5">
        <v>3.5488951610511039</v>
      </c>
      <c r="DC29" s="5">
        <v>0.62599118851817759</v>
      </c>
      <c r="DD29" s="5">
        <f t="shared" si="0"/>
        <v>0.1785714285714286</v>
      </c>
      <c r="DE29" s="5">
        <f t="shared" si="1"/>
        <v>0.39285714285714279</v>
      </c>
      <c r="DF29" s="5">
        <v>1.0145778946698738E-4</v>
      </c>
      <c r="DG29" s="5">
        <v>2.2508851289959662</v>
      </c>
      <c r="DH29" s="5">
        <f t="shared" si="2"/>
        <v>6</v>
      </c>
      <c r="DI29" s="5">
        <f t="shared" si="3"/>
        <v>2</v>
      </c>
      <c r="DJ29" s="5">
        <v>8</v>
      </c>
      <c r="DK29" s="5">
        <f t="shared" si="4"/>
        <v>0.1428571428571429</v>
      </c>
      <c r="DL29" s="5">
        <f t="shared" si="5"/>
        <v>0.35074493836829462</v>
      </c>
      <c r="DM29" s="5">
        <f t="shared" si="6"/>
        <v>0.34746389531070543</v>
      </c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GR29" t="s">
        <v>28</v>
      </c>
      <c r="GS29">
        <v>-0.2857142857142857</v>
      </c>
      <c r="GT29">
        <v>0.4489795918367348</v>
      </c>
      <c r="GU29">
        <v>-0.12244897959183676</v>
      </c>
      <c r="GV29">
        <v>0.53061224489795922</v>
      </c>
      <c r="GW29">
        <v>0.2040816326530612</v>
      </c>
      <c r="GX29">
        <v>0.12244897959183673</v>
      </c>
      <c r="GY29">
        <v>8.1632653061224497E-2</v>
      </c>
      <c r="GZ29">
        <v>0.24489795918367349</v>
      </c>
      <c r="HA29">
        <v>0.36734693877551017</v>
      </c>
      <c r="HB29">
        <v>-8.1632653061224497E-2</v>
      </c>
      <c r="HC29">
        <v>0.36734693877551022</v>
      </c>
      <c r="HD29">
        <v>0.20408163265306126</v>
      </c>
      <c r="HE29">
        <v>0.44897959183673475</v>
      </c>
      <c r="HF29">
        <v>0.16326530612244897</v>
      </c>
      <c r="HG29">
        <v>0.48979591836734698</v>
      </c>
      <c r="HH29">
        <v>0.2857142857142857</v>
      </c>
      <c r="HI29">
        <v>4.0816326530612242E-2</v>
      </c>
      <c r="HJ29">
        <v>0.36734693877551022</v>
      </c>
      <c r="HK29">
        <v>0.36734693877551017</v>
      </c>
      <c r="HL29">
        <v>0.61224489795918358</v>
      </c>
      <c r="HM29">
        <v>0.36734693877551017</v>
      </c>
      <c r="HN29">
        <v>0.73469387755102034</v>
      </c>
      <c r="HO29">
        <v>-0.36734693877551028</v>
      </c>
      <c r="HP29">
        <v>0.61224489795918358</v>
      </c>
      <c r="HQ29">
        <v>0.2040816326530612</v>
      </c>
      <c r="HR29">
        <v>0.32653061224489788</v>
      </c>
      <c r="HS29">
        <v>0.16326530612244902</v>
      </c>
      <c r="HT29">
        <f>VARP(CDCALL!$Q$132:$AD$132)</f>
        <v>0.97959183673469385</v>
      </c>
      <c r="HU29">
        <v>-8.1632653061224511E-2</v>
      </c>
      <c r="HV29">
        <v>0.44897959183673475</v>
      </c>
      <c r="HW29">
        <v>0.2857142857142857</v>
      </c>
      <c r="HX29">
        <v>0.2040816326530612</v>
      </c>
      <c r="HY29">
        <v>-4.0816326530612276E-2</v>
      </c>
      <c r="HZ29">
        <v>0.48979591836734693</v>
      </c>
      <c r="IA29">
        <v>0.32653061224489788</v>
      </c>
      <c r="IB29">
        <v>0.20408163265306126</v>
      </c>
      <c r="IC29">
        <v>0.12244897959183663</v>
      </c>
      <c r="ID29">
        <v>0.36734693877551022</v>
      </c>
      <c r="IE29">
        <v>-0.32653061224489788</v>
      </c>
      <c r="IF29">
        <v>0.4081632653061224</v>
      </c>
      <c r="IG29">
        <v>0.24489795918367349</v>
      </c>
      <c r="IH29">
        <v>-0.24489795918367349</v>
      </c>
      <c r="II29">
        <v>0.20408163265306117</v>
      </c>
      <c r="IJ29">
        <v>-4.0816326530612242E-2</v>
      </c>
      <c r="IK29">
        <v>0.2040816326530612</v>
      </c>
      <c r="IL29">
        <v>4.0816326530612228E-2</v>
      </c>
      <c r="IM29">
        <v>0.24489795918367355</v>
      </c>
      <c r="IN29">
        <v>0.36734693877551022</v>
      </c>
    </row>
    <row r="30" spans="1:248" x14ac:dyDescent="0.25">
      <c r="A30">
        <v>3</v>
      </c>
      <c r="B30">
        <v>1</v>
      </c>
      <c r="C30" t="s">
        <v>102</v>
      </c>
      <c r="D30" s="12">
        <v>0.1</v>
      </c>
      <c r="E30" s="12">
        <v>0.2</v>
      </c>
      <c r="F30" s="12">
        <v>1</v>
      </c>
      <c r="P30" s="5" t="s">
        <v>29</v>
      </c>
      <c r="Q30" s="5">
        <v>0.40000000000000008</v>
      </c>
      <c r="R30" s="5">
        <v>0.45781250000000012</v>
      </c>
      <c r="S30" s="5">
        <v>0.95650813606494989</v>
      </c>
      <c r="T30" s="5">
        <v>4.2910758900765934E-2</v>
      </c>
      <c r="U30" s="5">
        <v>0.48559999999999998</v>
      </c>
      <c r="V30" s="5">
        <v>0.36679999999999996</v>
      </c>
      <c r="W30" s="5">
        <v>0.95000000000000007</v>
      </c>
      <c r="X30" s="5">
        <v>0.65749999999999997</v>
      </c>
      <c r="Y30" s="5">
        <v>0.95632311170359596</v>
      </c>
      <c r="Z30" s="5">
        <v>0.1142857142857143</v>
      </c>
      <c r="AA30" s="5">
        <v>0.1785714285714286</v>
      </c>
      <c r="AB30" s="5">
        <v>0.48735955056179781</v>
      </c>
      <c r="AC30" s="5">
        <v>0.68281250000000004</v>
      </c>
      <c r="AD30" s="5">
        <v>3.1937475164028346E-2</v>
      </c>
      <c r="AE30" s="5">
        <f>AVERAGE($Q$30:$AD$30)</f>
        <v>0.48345865537516286</v>
      </c>
      <c r="AT30" s="5"/>
      <c r="AV30" s="5"/>
      <c r="AW30" s="5"/>
      <c r="CW30" s="5">
        <f>SUM($Q$81:$AD$81)</f>
        <v>-4</v>
      </c>
      <c r="CX30" s="5">
        <v>15.897959183673464</v>
      </c>
      <c r="CY30" s="5">
        <f>SUM($Q$133:$AD$133)</f>
        <v>6</v>
      </c>
      <c r="CZ30" s="5">
        <v>11.510204081632653</v>
      </c>
      <c r="DB30" s="5">
        <v>1.8106018460597897</v>
      </c>
      <c r="DC30" s="5">
        <v>0.47309172949343981</v>
      </c>
      <c r="DD30" s="5">
        <f t="shared" si="0"/>
        <v>0.32738095238095238</v>
      </c>
      <c r="DE30" s="5">
        <f t="shared" si="1"/>
        <v>0.34523809523809512</v>
      </c>
      <c r="DF30" s="5">
        <v>0.14337902146583037</v>
      </c>
      <c r="DG30" s="5">
        <v>2.6557806013445679</v>
      </c>
      <c r="DH30" s="5">
        <f t="shared" si="2"/>
        <v>2</v>
      </c>
      <c r="DI30" s="5">
        <f t="shared" si="3"/>
        <v>3</v>
      </c>
      <c r="DJ30" s="5">
        <v>5</v>
      </c>
      <c r="DK30" s="5">
        <f t="shared" si="4"/>
        <v>0.1428571428571429</v>
      </c>
      <c r="DL30" s="5">
        <f t="shared" si="5"/>
        <v>0.48345865537516286</v>
      </c>
      <c r="DM30" s="5">
        <f t="shared" si="6"/>
        <v>0.32622792880415952</v>
      </c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GR30" t="s">
        <v>29</v>
      </c>
      <c r="GS30">
        <v>-3.1720657846433042E-17</v>
      </c>
      <c r="GT30">
        <v>0.36734693877551017</v>
      </c>
      <c r="GU30">
        <v>0.36734693877551028</v>
      </c>
      <c r="GV30">
        <v>-0.16326530612244897</v>
      </c>
      <c r="GW30">
        <v>0.24489795918367349</v>
      </c>
      <c r="GX30">
        <v>-8.1632653061224497E-2</v>
      </c>
      <c r="GY30">
        <v>0.32653061224489799</v>
      </c>
      <c r="GZ30">
        <v>0.1224489795918368</v>
      </c>
      <c r="HA30">
        <v>4.0816326530612214E-2</v>
      </c>
      <c r="HB30">
        <v>0.24489795918367344</v>
      </c>
      <c r="HC30">
        <v>0.32653061224489804</v>
      </c>
      <c r="HD30">
        <v>0.53061224489795933</v>
      </c>
      <c r="HE30">
        <v>8.1632653061224553E-2</v>
      </c>
      <c r="HF30">
        <v>0.36734693877551022</v>
      </c>
      <c r="HG30">
        <v>0.24489795918367349</v>
      </c>
      <c r="HH30">
        <v>0.2857142857142857</v>
      </c>
      <c r="HI30">
        <v>0.44897959183673458</v>
      </c>
      <c r="HJ30">
        <v>0.32653061224489799</v>
      </c>
      <c r="HK30">
        <v>4.0816326530612214E-2</v>
      </c>
      <c r="HL30">
        <v>0.16326530612244897</v>
      </c>
      <c r="HM30">
        <v>4.0816326530612276E-2</v>
      </c>
      <c r="HN30">
        <v>8.1632653061224483E-2</v>
      </c>
      <c r="HO30">
        <v>0.24489795918367344</v>
      </c>
      <c r="HP30">
        <v>-0.12244897959183675</v>
      </c>
      <c r="HQ30">
        <v>0.24489795918367344</v>
      </c>
      <c r="HR30">
        <v>0.44897959183673464</v>
      </c>
      <c r="HS30">
        <v>0.36734693877551022</v>
      </c>
      <c r="HT30">
        <v>-8.1632653061224511E-2</v>
      </c>
      <c r="HU30">
        <f>VARP(CDCALL!$Q$133:$AD$133)</f>
        <v>0.81632653061224492</v>
      </c>
      <c r="HV30">
        <v>0.36734693877551017</v>
      </c>
      <c r="HW30">
        <v>0.2857142857142857</v>
      </c>
      <c r="HX30">
        <v>0.24489795918367355</v>
      </c>
      <c r="HY30">
        <v>0.40816326530612251</v>
      </c>
      <c r="HZ30">
        <v>0.2448979591836736</v>
      </c>
      <c r="IA30">
        <v>-0.12244897959183673</v>
      </c>
      <c r="IB30">
        <v>0.53061224489795933</v>
      </c>
      <c r="IC30">
        <v>0.48979591836734709</v>
      </c>
      <c r="ID30">
        <v>4.0816326530612214E-2</v>
      </c>
      <c r="IE30">
        <v>0.12244897959183675</v>
      </c>
      <c r="IF30">
        <v>0.20408163265306126</v>
      </c>
      <c r="IG30">
        <v>-0.16326530612244897</v>
      </c>
      <c r="IH30">
        <v>0.44897959183673464</v>
      </c>
      <c r="II30">
        <v>0.24489795918367344</v>
      </c>
      <c r="IJ30">
        <v>0.40816326530612246</v>
      </c>
      <c r="IK30">
        <v>0.24489795918367344</v>
      </c>
      <c r="IL30">
        <v>0.44897959183673458</v>
      </c>
      <c r="IM30">
        <v>0.40816326530612262</v>
      </c>
      <c r="IN30">
        <v>0.32653061224489799</v>
      </c>
    </row>
    <row r="31" spans="1:248" x14ac:dyDescent="0.25">
      <c r="A31">
        <v>3</v>
      </c>
      <c r="B31">
        <v>2</v>
      </c>
      <c r="C31" t="s">
        <v>103</v>
      </c>
      <c r="D31" s="12">
        <v>14</v>
      </c>
      <c r="E31" s="12">
        <v>15.5</v>
      </c>
      <c r="F31" s="12">
        <v>17</v>
      </c>
      <c r="P31" s="5" t="s">
        <v>30</v>
      </c>
      <c r="Q31" s="5">
        <v>0.13999999999999999</v>
      </c>
      <c r="R31" s="5">
        <v>0.27500000000000002</v>
      </c>
      <c r="S31" s="5">
        <v>0.95028612307793059</v>
      </c>
      <c r="T31" s="5">
        <v>2.5737868800958762E-2</v>
      </c>
      <c r="U31" s="5">
        <v>0.56899999999999995</v>
      </c>
      <c r="V31" s="5">
        <v>0.33349999999999996</v>
      </c>
      <c r="W31" s="5">
        <v>0.95</v>
      </c>
      <c r="X31" s="5">
        <v>0.97627732478616913</v>
      </c>
      <c r="Y31" s="5">
        <v>0.56000000000000005</v>
      </c>
      <c r="Z31" s="5">
        <v>4.3103395956796915E-2</v>
      </c>
      <c r="AA31" s="5">
        <v>3.0564263322884012E-2</v>
      </c>
      <c r="AB31" s="5">
        <v>0.52100000000000002</v>
      </c>
      <c r="AC31" s="5">
        <v>0.29749999999999999</v>
      </c>
      <c r="AD31" s="5">
        <v>4.258331973608618E-2</v>
      </c>
      <c r="AE31" s="5">
        <f>AVERAGE($Q$31:$AD$31)</f>
        <v>0.40818230683434475</v>
      </c>
      <c r="AT31" s="5"/>
      <c r="AV31" s="5"/>
      <c r="AW31" s="5"/>
      <c r="CW31" s="5">
        <f>SUM($Q$82:$AD$82)</f>
        <v>-2</v>
      </c>
      <c r="CX31" s="5">
        <v>19.591836734693871</v>
      </c>
      <c r="CY31" s="5">
        <f>SUM($Q$134:$AD$134)</f>
        <v>2</v>
      </c>
      <c r="CZ31" s="5">
        <v>16.122448979591834</v>
      </c>
      <c r="DB31" s="5">
        <v>7.859614618645387</v>
      </c>
      <c r="DC31" s="5">
        <v>0.5710613189813738</v>
      </c>
      <c r="DD31" s="5">
        <f t="shared" si="0"/>
        <v>0.35119047619047611</v>
      </c>
      <c r="DE31" s="5">
        <f t="shared" si="1"/>
        <v>0.40476190476190466</v>
      </c>
      <c r="DF31" s="5">
        <v>1.2421598532570377E-2</v>
      </c>
      <c r="DG31" s="5">
        <v>2.7415721841785503</v>
      </c>
      <c r="DH31" s="5">
        <f t="shared" si="2"/>
        <v>4</v>
      </c>
      <c r="DI31" s="5">
        <f t="shared" si="3"/>
        <v>3</v>
      </c>
      <c r="DJ31" s="5">
        <v>7</v>
      </c>
      <c r="DK31" s="5">
        <f t="shared" si="4"/>
        <v>7.1428571428571397E-2</v>
      </c>
      <c r="DL31" s="5">
        <f t="shared" si="5"/>
        <v>0.40818230683434475</v>
      </c>
      <c r="DM31" s="5">
        <f t="shared" si="6"/>
        <v>0.35465100353134404</v>
      </c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GR31" t="s">
        <v>30</v>
      </c>
      <c r="GS31">
        <v>0</v>
      </c>
      <c r="GT31">
        <v>0.40816326530612235</v>
      </c>
      <c r="GU31">
        <v>0.1224489795918368</v>
      </c>
      <c r="GV31">
        <v>0.32653061224489788</v>
      </c>
      <c r="GW31">
        <v>8.1632653061224553E-2</v>
      </c>
      <c r="GX31">
        <v>0.16326530612244899</v>
      </c>
      <c r="GY31">
        <v>-8.1632653061224497E-2</v>
      </c>
      <c r="GZ31">
        <v>0.32653061224489793</v>
      </c>
      <c r="HA31">
        <v>0.20408163265306117</v>
      </c>
      <c r="HB31">
        <v>0.36734693877551028</v>
      </c>
      <c r="HC31">
        <v>0.48979591836734698</v>
      </c>
      <c r="HD31">
        <v>0.36734693877551022</v>
      </c>
      <c r="HE31">
        <v>0.40816326530612235</v>
      </c>
      <c r="HF31">
        <v>0.40816326530612235</v>
      </c>
      <c r="HG31">
        <v>0.36734693877551017</v>
      </c>
      <c r="HH31">
        <v>0</v>
      </c>
      <c r="HI31">
        <v>0.24489795918367355</v>
      </c>
      <c r="HJ31">
        <v>0.48979591836734704</v>
      </c>
      <c r="HK31">
        <v>0.48979591836734693</v>
      </c>
      <c r="HL31">
        <v>0.53061224489795922</v>
      </c>
      <c r="HM31">
        <v>0.2040816326530612</v>
      </c>
      <c r="HN31">
        <v>0.69387755102040827</v>
      </c>
      <c r="HO31">
        <v>8.1632653061224511E-2</v>
      </c>
      <c r="HP31">
        <v>0.24489795918367349</v>
      </c>
      <c r="HQ31">
        <v>0.65306122448979587</v>
      </c>
      <c r="HR31">
        <v>0.81632653061224481</v>
      </c>
      <c r="HS31">
        <v>0.69387755102040816</v>
      </c>
      <c r="HT31">
        <v>0.44897959183673475</v>
      </c>
      <c r="HU31">
        <v>0.36734693877551017</v>
      </c>
      <c r="HV31">
        <f>VARP(CDCALL!$Q$134:$AD$134)</f>
        <v>0.97959183673469385</v>
      </c>
      <c r="HW31">
        <v>0.2857142857142857</v>
      </c>
      <c r="HX31">
        <v>0.36734693877551022</v>
      </c>
      <c r="HY31">
        <v>4.0816326530612214E-2</v>
      </c>
      <c r="HZ31">
        <v>8.1632653061224511E-2</v>
      </c>
      <c r="IA31">
        <v>-4.0816326530612242E-2</v>
      </c>
      <c r="IB31">
        <v>0.36734693877551022</v>
      </c>
      <c r="IC31">
        <v>0.73469387755102034</v>
      </c>
      <c r="ID31">
        <v>0.48979591836734693</v>
      </c>
      <c r="IE31">
        <v>4.0816326530612228E-2</v>
      </c>
      <c r="IF31">
        <v>0.73469387755102034</v>
      </c>
      <c r="IG31">
        <v>0.32653061224489793</v>
      </c>
      <c r="IH31">
        <v>0.24489795918367346</v>
      </c>
      <c r="II31">
        <v>8.1632653061224553E-2</v>
      </c>
      <c r="IJ31">
        <v>4.0816326530612242E-2</v>
      </c>
      <c r="IK31">
        <v>0.36734693877551028</v>
      </c>
      <c r="IL31">
        <v>0.24489795918367355</v>
      </c>
      <c r="IM31">
        <v>0.32653061224489793</v>
      </c>
      <c r="IN31">
        <v>0.48979591836734698</v>
      </c>
    </row>
    <row r="32" spans="1:248" x14ac:dyDescent="0.25">
      <c r="A32">
        <v>3</v>
      </c>
      <c r="B32">
        <v>3</v>
      </c>
      <c r="C32" t="s">
        <v>104</v>
      </c>
      <c r="D32" s="12">
        <v>0.02</v>
      </c>
      <c r="E32" s="12">
        <v>0.08</v>
      </c>
      <c r="F32" s="12">
        <v>0.15</v>
      </c>
      <c r="P32" s="5" t="s">
        <v>31</v>
      </c>
      <c r="Q32" s="5">
        <v>0.32</v>
      </c>
      <c r="R32" s="5">
        <v>0.3650000000000001</v>
      </c>
      <c r="S32" s="5">
        <v>0.96338250945424231</v>
      </c>
      <c r="T32" s="5">
        <v>4.9046711143483156E-2</v>
      </c>
      <c r="U32" s="5">
        <v>0.70699999999999996</v>
      </c>
      <c r="V32" s="5">
        <v>0.95002350813743686</v>
      </c>
      <c r="W32" s="5">
        <v>0.16250000000000001</v>
      </c>
      <c r="X32" s="5">
        <v>0.95323739854191258</v>
      </c>
      <c r="Y32" s="5">
        <v>0.95632311170359596</v>
      </c>
      <c r="Z32" s="5">
        <v>0.14999999999999997</v>
      </c>
      <c r="AA32" s="5">
        <v>4.079497907949791E-2</v>
      </c>
      <c r="AB32" s="5">
        <v>0.29075000000000001</v>
      </c>
      <c r="AC32" s="5">
        <v>3.899755501222494E-2</v>
      </c>
      <c r="AD32" s="5">
        <v>0.52789999999999992</v>
      </c>
      <c r="AE32" s="5">
        <f>AVERAGE($Q$32:$AD$32)</f>
        <v>0.46249684093374238</v>
      </c>
      <c r="AT32" s="5"/>
      <c r="AV32" s="5"/>
      <c r="AW32" s="5"/>
      <c r="CW32" s="5">
        <f>SUM($Q$83:$AD$83)</f>
        <v>-2</v>
      </c>
      <c r="CX32" s="5">
        <v>26.448979591836725</v>
      </c>
      <c r="CY32" s="5">
        <f>SUM($Q$135:$AD$135)</f>
        <v>0</v>
      </c>
      <c r="CZ32" s="5">
        <v>13.571428571428573</v>
      </c>
      <c r="DB32" s="5">
        <v>2.0939608346224423</v>
      </c>
      <c r="DC32" s="5">
        <v>0.68589457364932316</v>
      </c>
      <c r="DD32" s="5">
        <f t="shared" si="0"/>
        <v>0.26190476190476197</v>
      </c>
      <c r="DE32" s="5">
        <f t="shared" si="1"/>
        <v>0.54761904761904745</v>
      </c>
      <c r="DF32" s="5">
        <v>1.2611585861354825E-3</v>
      </c>
      <c r="DG32" s="5">
        <v>2.6622327875593226</v>
      </c>
      <c r="DH32" s="5">
        <f t="shared" si="2"/>
        <v>3</v>
      </c>
      <c r="DI32" s="5">
        <f t="shared" si="3"/>
        <v>4</v>
      </c>
      <c r="DJ32" s="5">
        <v>7</v>
      </c>
      <c r="DK32" s="5">
        <f t="shared" si="4"/>
        <v>7.1428571428571397E-2</v>
      </c>
      <c r="DL32" s="5">
        <f t="shared" si="5"/>
        <v>0.46249684093374238</v>
      </c>
      <c r="DM32" s="5">
        <f t="shared" si="6"/>
        <v>0.37338412982331254</v>
      </c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GR32" t="s">
        <v>31</v>
      </c>
      <c r="GS32">
        <v>0.14285714285714285</v>
      </c>
      <c r="GT32">
        <v>0.5714285714285714</v>
      </c>
      <c r="GU32">
        <v>0.2857142857142857</v>
      </c>
      <c r="GV32">
        <v>0.14285714285714285</v>
      </c>
      <c r="GW32">
        <v>0.5714285714285714</v>
      </c>
      <c r="GX32">
        <v>0.14285714285714285</v>
      </c>
      <c r="GY32">
        <v>0.14285714285714285</v>
      </c>
      <c r="GZ32">
        <v>0.2857142857142857</v>
      </c>
      <c r="HA32">
        <v>0.14285714285714285</v>
      </c>
      <c r="HB32">
        <v>0.2857142857142857</v>
      </c>
      <c r="HC32">
        <v>0.5714285714285714</v>
      </c>
      <c r="HD32">
        <v>-1.5860328923216521E-17</v>
      </c>
      <c r="HE32">
        <v>0.2857142857142857</v>
      </c>
      <c r="HF32">
        <v>0.2857142857142857</v>
      </c>
      <c r="HG32">
        <v>0.2857142857142857</v>
      </c>
      <c r="HH32">
        <v>0.42857142857142855</v>
      </c>
      <c r="HI32">
        <v>0.42857142857142855</v>
      </c>
      <c r="HJ32">
        <v>0.42857142857142855</v>
      </c>
      <c r="HK32">
        <v>0.42857142857142855</v>
      </c>
      <c r="HL32">
        <v>0.42857142857142855</v>
      </c>
      <c r="HM32">
        <v>-0.2857142857142857</v>
      </c>
      <c r="HN32">
        <v>0.5714285714285714</v>
      </c>
      <c r="HO32">
        <v>0</v>
      </c>
      <c r="HP32">
        <v>0.14285714285714285</v>
      </c>
      <c r="HQ32">
        <v>0</v>
      </c>
      <c r="HR32">
        <v>0.42857142857142855</v>
      </c>
      <c r="HS32">
        <v>0</v>
      </c>
      <c r="HT32">
        <v>0.2857142857142857</v>
      </c>
      <c r="HU32">
        <v>0.2857142857142857</v>
      </c>
      <c r="HV32">
        <v>0.2857142857142857</v>
      </c>
      <c r="HW32">
        <f>VARP(CDCALL!$Q$135:$AD$135)</f>
        <v>1</v>
      </c>
      <c r="HX32">
        <v>0.5714285714285714</v>
      </c>
      <c r="HY32">
        <v>0.2857142857142857</v>
      </c>
      <c r="HZ32">
        <v>0.2857142857142857</v>
      </c>
      <c r="IA32">
        <v>0.14285714285714285</v>
      </c>
      <c r="IB32">
        <v>-1.5860328923216521E-17</v>
      </c>
      <c r="IC32">
        <v>0.2857142857142857</v>
      </c>
      <c r="ID32">
        <v>0.42857142857142855</v>
      </c>
      <c r="IE32">
        <v>0.14285714285714282</v>
      </c>
      <c r="IF32">
        <v>0.5714285714285714</v>
      </c>
      <c r="IG32">
        <v>0.14285714285714285</v>
      </c>
      <c r="IH32">
        <v>0.14285714285714285</v>
      </c>
      <c r="II32">
        <v>0.2857142857142857</v>
      </c>
      <c r="IJ32">
        <v>0.14285714285714285</v>
      </c>
      <c r="IK32">
        <v>-1.5860328923216521E-17</v>
      </c>
      <c r="IL32">
        <v>0.71428571428571419</v>
      </c>
      <c r="IM32">
        <v>0.2857142857142857</v>
      </c>
      <c r="IN32">
        <v>0.14285714285714285</v>
      </c>
    </row>
    <row r="33" spans="1:248" x14ac:dyDescent="0.25">
      <c r="A33">
        <v>3</v>
      </c>
      <c r="B33">
        <v>4</v>
      </c>
      <c r="C33" t="s">
        <v>105</v>
      </c>
      <c r="D33" s="12">
        <v>2</v>
      </c>
      <c r="E33" s="12">
        <v>15</v>
      </c>
      <c r="F33" s="12">
        <v>50</v>
      </c>
      <c r="P33" s="5" t="s">
        <v>32</v>
      </c>
      <c r="Q33" s="5">
        <v>0.63500000000000001</v>
      </c>
      <c r="R33" s="5">
        <v>0.59000000000000008</v>
      </c>
      <c r="S33" s="5">
        <v>0.95028612307793059</v>
      </c>
      <c r="T33" s="5">
        <v>2.5737868800958762E-2</v>
      </c>
      <c r="U33" s="5">
        <v>0.56899999999999995</v>
      </c>
      <c r="V33" s="5">
        <v>0.95002350813743686</v>
      </c>
      <c r="W33" s="5">
        <v>0.13315217391304349</v>
      </c>
      <c r="X33" s="5">
        <v>0.76999999999999991</v>
      </c>
      <c r="Y33" s="5">
        <v>0.57874999999999999</v>
      </c>
      <c r="Z33" s="5">
        <v>0.27499999999999997</v>
      </c>
      <c r="AA33" s="5">
        <v>2.7936962750716332E-2</v>
      </c>
      <c r="AB33" s="5">
        <v>0.51049999999999995</v>
      </c>
      <c r="AC33" s="5">
        <v>7.2500000000000009E-2</v>
      </c>
      <c r="AD33" s="5">
        <v>0.78979999999999995</v>
      </c>
      <c r="AE33" s="5">
        <f>AVERAGE($Q$33:$AD$33)</f>
        <v>0.49126333119143467</v>
      </c>
      <c r="AT33" s="5"/>
      <c r="AV33" s="5"/>
      <c r="AW33" s="5"/>
      <c r="CW33" s="5">
        <f>SUM($Q$84:$AD$84)</f>
        <v>4</v>
      </c>
      <c r="CX33" s="5">
        <v>17.816326530612244</v>
      </c>
      <c r="CY33" s="5">
        <f>SUM($Q$136:$AD$136)</f>
        <v>6</v>
      </c>
      <c r="CZ33" s="5">
        <v>11.510204081632653</v>
      </c>
      <c r="DB33" s="5">
        <v>6.6990429360715043</v>
      </c>
      <c r="DC33" s="5">
        <v>0.58431961935599686</v>
      </c>
      <c r="DD33" s="5">
        <f t="shared" si="0"/>
        <v>0.32738095238095238</v>
      </c>
      <c r="DE33" s="5">
        <f t="shared" si="1"/>
        <v>0.31547619047619047</v>
      </c>
      <c r="DF33" s="5">
        <v>0.14337902146583037</v>
      </c>
      <c r="DG33" s="5">
        <v>2.3515752811729316</v>
      </c>
      <c r="DH33" s="5">
        <f t="shared" si="2"/>
        <v>2</v>
      </c>
      <c r="DI33" s="5">
        <f t="shared" si="3"/>
        <v>2</v>
      </c>
      <c r="DJ33" s="5">
        <v>4</v>
      </c>
      <c r="DK33" s="5">
        <f t="shared" si="4"/>
        <v>0.14285714285714285</v>
      </c>
      <c r="DL33" s="5">
        <f t="shared" si="5"/>
        <v>0.49126333119143467</v>
      </c>
      <c r="DM33" s="5">
        <f t="shared" si="6"/>
        <v>0.32982730322652815</v>
      </c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GR33" t="s">
        <v>32</v>
      </c>
      <c r="GS33">
        <v>-0.2857142857142857</v>
      </c>
      <c r="GT33">
        <v>0.36734693877551022</v>
      </c>
      <c r="GU33">
        <v>0.36734693877551022</v>
      </c>
      <c r="GV33">
        <v>0.12244897959183673</v>
      </c>
      <c r="GW33">
        <v>-4.0816326530612276E-2</v>
      </c>
      <c r="GX33">
        <v>0.20408163265306126</v>
      </c>
      <c r="GY33">
        <v>4.0816326530612228E-2</v>
      </c>
      <c r="GZ33">
        <v>0.40816326530612251</v>
      </c>
      <c r="HA33">
        <v>4.0816326530612228E-2</v>
      </c>
      <c r="HB33">
        <v>0.24489795918367349</v>
      </c>
      <c r="HC33">
        <v>0.32653061224489788</v>
      </c>
      <c r="HD33">
        <v>0.24489795918367349</v>
      </c>
      <c r="HE33">
        <v>0.36734693877551017</v>
      </c>
      <c r="HF33">
        <v>8.1632653061224511E-2</v>
      </c>
      <c r="HG33">
        <v>0.24489795918367346</v>
      </c>
      <c r="HH33">
        <v>0.5714285714285714</v>
      </c>
      <c r="HI33">
        <v>0.44897959183673464</v>
      </c>
      <c r="HJ33">
        <v>0.61224489795918358</v>
      </c>
      <c r="HK33">
        <v>0.32653061224489799</v>
      </c>
      <c r="HL33">
        <v>0.44897959183673464</v>
      </c>
      <c r="HM33">
        <v>-0.24489795918367346</v>
      </c>
      <c r="HN33">
        <v>0.36734693877551022</v>
      </c>
      <c r="HO33">
        <v>-0.32653061224489793</v>
      </c>
      <c r="HP33">
        <v>-0.12244897959183675</v>
      </c>
      <c r="HQ33">
        <v>-4.0816326530612283E-2</v>
      </c>
      <c r="HR33">
        <v>0.44897959183673475</v>
      </c>
      <c r="HS33">
        <v>8.1632653061224553E-2</v>
      </c>
      <c r="HT33">
        <v>0.2040816326530612</v>
      </c>
      <c r="HU33">
        <v>0.24489795918367355</v>
      </c>
      <c r="HV33">
        <v>0.36734693877551022</v>
      </c>
      <c r="HW33">
        <v>0.5714285714285714</v>
      </c>
      <c r="HX33">
        <f>VARP(CDCALL!$Q$136:$AD$136)</f>
        <v>0.81632653061224492</v>
      </c>
      <c r="HY33">
        <v>0.12244897959183676</v>
      </c>
      <c r="HZ33">
        <v>0.24489795918367349</v>
      </c>
      <c r="IA33">
        <v>0.16326530612244897</v>
      </c>
      <c r="IB33">
        <v>0.24489795918367349</v>
      </c>
      <c r="IC33">
        <v>0.2040816326530612</v>
      </c>
      <c r="ID33">
        <v>0.32653061224489799</v>
      </c>
      <c r="IE33">
        <v>0.12244897959183675</v>
      </c>
      <c r="IF33">
        <v>0.48979591836734704</v>
      </c>
      <c r="IG33">
        <v>0.12244897959183673</v>
      </c>
      <c r="IH33">
        <v>0.16326530612244897</v>
      </c>
      <c r="II33">
        <v>0.24489795918367344</v>
      </c>
      <c r="IJ33">
        <v>-0.16326530612244897</v>
      </c>
      <c r="IK33">
        <v>0.24489795918367344</v>
      </c>
      <c r="IL33">
        <v>0.73469387755102022</v>
      </c>
      <c r="IM33">
        <v>0.40816326530612262</v>
      </c>
      <c r="IN33">
        <v>0.32653061224489799</v>
      </c>
    </row>
    <row r="34" spans="1:248" x14ac:dyDescent="0.25">
      <c r="A34">
        <v>3</v>
      </c>
      <c r="B34">
        <v>5</v>
      </c>
      <c r="C34" t="s">
        <v>106</v>
      </c>
      <c r="D34" s="12">
        <v>0.2</v>
      </c>
      <c r="E34" s="12">
        <v>0.7</v>
      </c>
      <c r="F34" s="12">
        <v>1.3</v>
      </c>
      <c r="P34" s="5" t="s">
        <v>116</v>
      </c>
      <c r="Q34" s="5">
        <v>0.59</v>
      </c>
      <c r="R34" s="5">
        <v>0.45500000000000018</v>
      </c>
      <c r="S34" s="5">
        <v>0.96134594132152784</v>
      </c>
      <c r="T34" s="5">
        <v>0.27500000000000002</v>
      </c>
      <c r="U34" s="5">
        <v>0.48199999999999998</v>
      </c>
      <c r="V34" s="5">
        <v>0.53899999999999992</v>
      </c>
      <c r="W34" s="5">
        <v>0.38750000000000001</v>
      </c>
      <c r="X34" s="5">
        <v>0.71599999999999997</v>
      </c>
      <c r="Y34" s="5">
        <v>0.95632311170359596</v>
      </c>
      <c r="Z34" s="5">
        <v>0.5</v>
      </c>
      <c r="AA34" s="5">
        <v>0.11750000000000001</v>
      </c>
      <c r="AB34" s="5">
        <v>0.51049999999999995</v>
      </c>
      <c r="AC34" s="5">
        <v>7.2500000000000009E-2</v>
      </c>
      <c r="AD34" s="5">
        <v>0.29974999999999996</v>
      </c>
      <c r="AE34" s="5">
        <f>AVERAGE($Q$34:$AD$34)</f>
        <v>0.49017278950179449</v>
      </c>
      <c r="AT34" s="5"/>
      <c r="AV34" s="5"/>
      <c r="AW34" s="5"/>
      <c r="CW34" s="5">
        <f>SUM($Q$85:$AD$85)</f>
        <v>-2</v>
      </c>
      <c r="CX34" s="5">
        <v>16.73469387755102</v>
      </c>
      <c r="CY34" s="5">
        <f>SUM($Q$137:$AD$137)</f>
        <v>10</v>
      </c>
      <c r="CZ34" s="5">
        <v>5.183673469387756</v>
      </c>
      <c r="DB34" s="5">
        <v>0.3445379791399103</v>
      </c>
      <c r="DC34" s="5">
        <v>0.59747816966187417</v>
      </c>
      <c r="DD34" s="5">
        <f t="shared" si="0"/>
        <v>0.26785714285714285</v>
      </c>
      <c r="DE34" s="5">
        <f t="shared" si="1"/>
        <v>0.34523809523809523</v>
      </c>
      <c r="DF34" s="5">
        <v>0.22254565993453285</v>
      </c>
      <c r="DG34" s="5">
        <v>2.8529916383578713</v>
      </c>
      <c r="DH34" s="5">
        <f t="shared" si="2"/>
        <v>0</v>
      </c>
      <c r="DI34" s="5">
        <f t="shared" si="3"/>
        <v>2</v>
      </c>
      <c r="DJ34" s="5">
        <v>2</v>
      </c>
      <c r="DK34" s="5">
        <f t="shared" si="4"/>
        <v>7.1428571428571397E-2</v>
      </c>
      <c r="DL34" s="5">
        <f t="shared" si="5"/>
        <v>0.49017278950179449</v>
      </c>
      <c r="DM34" s="5">
        <f t="shared" si="6"/>
        <v>0.26470577068224205</v>
      </c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GR34" t="s">
        <v>116</v>
      </c>
      <c r="GS34">
        <v>-7.9301644616082606E-18</v>
      </c>
      <c r="GT34">
        <v>0.32653061224489799</v>
      </c>
      <c r="GU34">
        <v>0.32653061224489793</v>
      </c>
      <c r="GV34">
        <v>-8.1632653061224483E-2</v>
      </c>
      <c r="GW34">
        <v>0.40816326530612251</v>
      </c>
      <c r="GX34">
        <v>-4.0816326530612242E-2</v>
      </c>
      <c r="GY34">
        <v>0.16326530612244899</v>
      </c>
      <c r="GZ34">
        <v>-8.1632653061224483E-2</v>
      </c>
      <c r="HA34">
        <v>-0.12244897959183676</v>
      </c>
      <c r="HB34">
        <v>-0.16326530612244897</v>
      </c>
      <c r="HC34">
        <v>0.16326530612244894</v>
      </c>
      <c r="HD34">
        <v>0.12244897959183677</v>
      </c>
      <c r="HE34">
        <v>4.0816326530612242E-2</v>
      </c>
      <c r="HF34">
        <v>4.0816326530612256E-2</v>
      </c>
      <c r="HG34">
        <v>0.12244897959183675</v>
      </c>
      <c r="HH34">
        <v>0.2857142857142857</v>
      </c>
      <c r="HI34">
        <v>0.36734693877551011</v>
      </c>
      <c r="HJ34">
        <v>0.16326530612244902</v>
      </c>
      <c r="HK34">
        <v>-0.12244897959183676</v>
      </c>
      <c r="HL34">
        <v>8.1632653061224483E-2</v>
      </c>
      <c r="HM34">
        <v>-0.12244897959183672</v>
      </c>
      <c r="HN34">
        <v>4.0816326530612214E-2</v>
      </c>
      <c r="HO34">
        <v>0.12244897959183672</v>
      </c>
      <c r="HP34">
        <v>-0.20408163265306126</v>
      </c>
      <c r="HQ34">
        <v>-0.16326530612244897</v>
      </c>
      <c r="HR34">
        <v>8.1632653061224469E-2</v>
      </c>
      <c r="HS34">
        <v>4.0816326530612228E-2</v>
      </c>
      <c r="HT34">
        <v>-4.0816326530612276E-2</v>
      </c>
      <c r="HU34">
        <v>0.40816326530612251</v>
      </c>
      <c r="HV34">
        <v>4.0816326530612214E-2</v>
      </c>
      <c r="HW34">
        <v>0.2857142857142857</v>
      </c>
      <c r="HX34">
        <v>0.12244897959183676</v>
      </c>
      <c r="HY34">
        <f>VARP(CDCALL!$Q$137:$AD$137)</f>
        <v>0.48979591836734693</v>
      </c>
      <c r="HZ34">
        <v>0.12244897959183676</v>
      </c>
      <c r="IA34">
        <v>8.1632653061224497E-2</v>
      </c>
      <c r="IB34">
        <v>0.12244897959183677</v>
      </c>
      <c r="IC34">
        <v>0.24489795918367357</v>
      </c>
      <c r="ID34">
        <v>0.16326530612244902</v>
      </c>
      <c r="IE34">
        <v>-8.1632653061224456E-2</v>
      </c>
      <c r="IF34">
        <v>-4.0816326530612214E-2</v>
      </c>
      <c r="IG34">
        <v>-8.1632653061224483E-2</v>
      </c>
      <c r="IH34">
        <v>0.36734693877551006</v>
      </c>
      <c r="II34">
        <v>0.40816326530612251</v>
      </c>
      <c r="IJ34">
        <v>0.20408163265306126</v>
      </c>
      <c r="IK34">
        <v>-0.16326530612244897</v>
      </c>
      <c r="IL34">
        <v>0.36734693877551011</v>
      </c>
      <c r="IM34">
        <v>0.20408163265306131</v>
      </c>
      <c r="IN34">
        <v>0.16326530612244899</v>
      </c>
    </row>
    <row r="35" spans="1:248" x14ac:dyDescent="0.25">
      <c r="A35">
        <v>3</v>
      </c>
      <c r="B35">
        <v>6</v>
      </c>
      <c r="C35" t="s">
        <v>107</v>
      </c>
      <c r="D35" s="12">
        <v>0.7</v>
      </c>
      <c r="E35" s="12">
        <v>1.4</v>
      </c>
      <c r="F35" s="12">
        <v>2</v>
      </c>
      <c r="P35" s="5" t="s">
        <v>117</v>
      </c>
      <c r="Q35" s="5">
        <v>0.16249999999999992</v>
      </c>
      <c r="R35" s="5">
        <v>0.3650000000000001</v>
      </c>
      <c r="S35" s="5">
        <v>0.95650813606494989</v>
      </c>
      <c r="T35" s="5">
        <v>0.05</v>
      </c>
      <c r="U35" s="5">
        <v>0.48199999999999998</v>
      </c>
      <c r="V35" s="5">
        <v>0.5585</v>
      </c>
      <c r="W35" s="5">
        <v>4.8780487803569306E-2</v>
      </c>
      <c r="X35" s="5">
        <v>0.58999999999999964</v>
      </c>
      <c r="Y35" s="5">
        <v>0.68000000000000016</v>
      </c>
      <c r="Z35" s="5">
        <v>0.27499999999999997</v>
      </c>
      <c r="AA35" s="5">
        <v>0.38750000000000001</v>
      </c>
      <c r="AB35" s="5">
        <v>0.53149999999999997</v>
      </c>
      <c r="AC35" s="5">
        <v>3.4749455337690631E-2</v>
      </c>
      <c r="AD35" s="5">
        <v>0.62078947368421045</v>
      </c>
      <c r="AE35" s="5">
        <f>AVERAGE($Q$35:$AD$35)</f>
        <v>0.41020196806360149</v>
      </c>
      <c r="AT35" s="5"/>
      <c r="AV35" s="5"/>
      <c r="AW35" s="5"/>
      <c r="CW35" s="5">
        <f>SUM($Q$86:$AD$86)</f>
        <v>-2</v>
      </c>
      <c r="CX35" s="5">
        <v>22.163265306122447</v>
      </c>
      <c r="CY35" s="5">
        <f>SUM($Q$138:$AD$138)</f>
        <v>6</v>
      </c>
      <c r="CZ35" s="5">
        <v>9.2244897959183678</v>
      </c>
      <c r="DB35" s="5">
        <v>0.53289780828524258</v>
      </c>
      <c r="DC35" s="5">
        <v>0.59033153145529293</v>
      </c>
      <c r="DD35" s="5">
        <f t="shared" si="0"/>
        <v>0.27976190476190477</v>
      </c>
      <c r="DE35" s="5">
        <f t="shared" si="1"/>
        <v>0.45833333333333331</v>
      </c>
      <c r="DF35" s="5">
        <v>0.18523899684663422</v>
      </c>
      <c r="DG35" s="5">
        <v>2.9186203507371724</v>
      </c>
      <c r="DH35" s="5">
        <f t="shared" si="2"/>
        <v>3</v>
      </c>
      <c r="DI35" s="5">
        <f t="shared" si="3"/>
        <v>1</v>
      </c>
      <c r="DJ35" s="5">
        <v>4</v>
      </c>
      <c r="DK35" s="5">
        <f t="shared" si="4"/>
        <v>7.1428571428571397E-2</v>
      </c>
      <c r="DL35" s="5">
        <f t="shared" si="5"/>
        <v>0.41020196806360149</v>
      </c>
      <c r="DM35" s="5">
        <f t="shared" si="6"/>
        <v>0.27362330664151246</v>
      </c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GR35" t="s">
        <v>117</v>
      </c>
      <c r="GS35">
        <v>-0.2857142857142857</v>
      </c>
      <c r="GT35">
        <v>8.1632653061224553E-2</v>
      </c>
      <c r="GU35">
        <v>-0.2040816326530612</v>
      </c>
      <c r="GV35">
        <v>0.40816326530612246</v>
      </c>
      <c r="GW35">
        <v>0.24489795918367346</v>
      </c>
      <c r="GX35">
        <v>-8.1632653061224483E-2</v>
      </c>
      <c r="GY35">
        <v>0.32653061224489793</v>
      </c>
      <c r="GZ35">
        <v>0.12244897959183679</v>
      </c>
      <c r="HA35">
        <v>0.32653061224489793</v>
      </c>
      <c r="HB35">
        <v>-4.0816326530612276E-2</v>
      </c>
      <c r="HC35">
        <v>4.0816326530612276E-2</v>
      </c>
      <c r="HD35">
        <v>0.53061224489795922</v>
      </c>
      <c r="HE35">
        <v>0.36734693877551011</v>
      </c>
      <c r="HF35">
        <v>8.1632653061224511E-2</v>
      </c>
      <c r="HG35">
        <v>0.53061224489795933</v>
      </c>
      <c r="HH35">
        <v>0.2857142857142857</v>
      </c>
      <c r="HI35">
        <v>0.16326530612244902</v>
      </c>
      <c r="HJ35">
        <v>0.32653061224489799</v>
      </c>
      <c r="HK35">
        <v>4.0816326530612228E-2</v>
      </c>
      <c r="HL35">
        <v>0.44897959183673464</v>
      </c>
      <c r="HM35">
        <v>0.32653061224489793</v>
      </c>
      <c r="HN35">
        <v>0.36734693877551022</v>
      </c>
      <c r="HO35">
        <v>-0.32653061224489799</v>
      </c>
      <c r="HP35">
        <v>0.44897959183673464</v>
      </c>
      <c r="HQ35">
        <v>-4.081632653061229E-2</v>
      </c>
      <c r="HR35">
        <v>0.16326530612244897</v>
      </c>
      <c r="HS35">
        <v>8.1632653061224553E-2</v>
      </c>
      <c r="HT35">
        <v>0.48979591836734693</v>
      </c>
      <c r="HU35">
        <v>0.2448979591836736</v>
      </c>
      <c r="HV35">
        <v>8.1632653061224511E-2</v>
      </c>
      <c r="HW35">
        <v>0.2857142857142857</v>
      </c>
      <c r="HX35">
        <v>0.24489795918367349</v>
      </c>
      <c r="HY35">
        <v>0.12244897959183676</v>
      </c>
      <c r="HZ35">
        <f>VARP(CDCALL!$Q$138:$AD$138)</f>
        <v>0.81632653061224492</v>
      </c>
      <c r="IA35">
        <v>0.16326530612244897</v>
      </c>
      <c r="IB35">
        <v>0.53061224489795922</v>
      </c>
      <c r="IC35">
        <v>-8.1632653061224497E-2</v>
      </c>
      <c r="ID35">
        <v>4.0816326530612228E-2</v>
      </c>
      <c r="IE35">
        <v>-0.44897959183673447</v>
      </c>
      <c r="IF35">
        <v>0.2040816326530612</v>
      </c>
      <c r="IG35">
        <v>0.12244897959183673</v>
      </c>
      <c r="IH35">
        <v>-0.12244897959183673</v>
      </c>
      <c r="II35">
        <v>0.24489795918367349</v>
      </c>
      <c r="IJ35">
        <v>0.4081632653061224</v>
      </c>
      <c r="IK35">
        <v>0.24489795918367355</v>
      </c>
      <c r="IL35">
        <v>0.16326530612244902</v>
      </c>
      <c r="IM35">
        <v>0.40816326530612262</v>
      </c>
      <c r="IN35">
        <v>0.32653061224489799</v>
      </c>
    </row>
    <row r="36" spans="1:248" x14ac:dyDescent="0.25">
      <c r="A36">
        <v>3</v>
      </c>
      <c r="B36">
        <v>7</v>
      </c>
      <c r="C36" t="s">
        <v>108</v>
      </c>
      <c r="D36" s="12">
        <v>10</v>
      </c>
      <c r="E36" s="12">
        <v>100</v>
      </c>
      <c r="F36" s="12">
        <v>400</v>
      </c>
      <c r="P36" s="5" t="s">
        <v>118</v>
      </c>
      <c r="Q36" s="5">
        <v>0.61250000000000004</v>
      </c>
      <c r="R36" s="5">
        <v>0.7135593220338986</v>
      </c>
      <c r="S36" s="5">
        <v>0.95650813606494989</v>
      </c>
      <c r="T36" s="5">
        <v>0.60384615384615381</v>
      </c>
      <c r="U36" s="5">
        <v>0.95004705030765535</v>
      </c>
      <c r="V36" s="5">
        <v>0.95001898905868898</v>
      </c>
      <c r="W36" s="5">
        <v>0.95109859154930931</v>
      </c>
      <c r="X36" s="5">
        <v>0.97627732478616913</v>
      </c>
      <c r="Y36" s="5">
        <v>0.38750000000000001</v>
      </c>
      <c r="Z36" s="5">
        <v>0.5</v>
      </c>
      <c r="AA36" s="5">
        <v>7.5000000000000011E-2</v>
      </c>
      <c r="AB36" s="5">
        <v>0.41642857142857143</v>
      </c>
      <c r="AC36" s="5">
        <v>6.8000000000000005E-2</v>
      </c>
      <c r="AD36" s="5">
        <v>0.35696428571428562</v>
      </c>
      <c r="AE36" s="5">
        <f>AVERAGE($Q$36:$AD$36)</f>
        <v>0.60841060177069151</v>
      </c>
      <c r="AT36" s="5"/>
      <c r="AV36" s="5"/>
      <c r="AW36" s="5"/>
      <c r="CW36" s="5">
        <f>SUM($Q$87:$AD$87)</f>
        <v>2</v>
      </c>
      <c r="CX36" s="5">
        <v>7.8367346938775517</v>
      </c>
      <c r="CY36" s="5">
        <f>SUM($Q$139:$AD$139)</f>
        <v>4</v>
      </c>
      <c r="CZ36" s="5">
        <v>2.387755102040817</v>
      </c>
      <c r="DB36" s="5">
        <v>0.46422808350351835</v>
      </c>
      <c r="DC36" s="5">
        <v>0.41870532531661608</v>
      </c>
      <c r="DD36" s="5">
        <f t="shared" si="0"/>
        <v>0.10119047619047619</v>
      </c>
      <c r="DE36" s="5">
        <f t="shared" si="1"/>
        <v>0.12500000000000003</v>
      </c>
      <c r="DF36" s="5">
        <v>2.1678385378694179E-3</v>
      </c>
      <c r="DG36" s="5">
        <v>3.4594463202537744</v>
      </c>
      <c r="DH36" s="5">
        <f t="shared" si="2"/>
        <v>0</v>
      </c>
      <c r="DI36" s="5">
        <f t="shared" si="3"/>
        <v>5</v>
      </c>
      <c r="DJ36" s="5">
        <v>5</v>
      </c>
      <c r="DK36" s="5">
        <f t="shared" si="4"/>
        <v>7.1428571428571452E-2</v>
      </c>
      <c r="DL36" s="5">
        <f t="shared" si="5"/>
        <v>0.60841060177069151</v>
      </c>
      <c r="DM36" s="5">
        <f t="shared" si="6"/>
        <v>0.32292481055832667</v>
      </c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GR36" t="s">
        <v>118</v>
      </c>
      <c r="GS36">
        <v>-0.42857142857142855</v>
      </c>
      <c r="GT36">
        <v>0.24489795918367349</v>
      </c>
      <c r="GU36">
        <v>0.24489795918367349</v>
      </c>
      <c r="GV36">
        <v>-6.1224489795918338E-2</v>
      </c>
      <c r="GW36">
        <v>0.16326530612244897</v>
      </c>
      <c r="GX36">
        <v>-0.1020408163265306</v>
      </c>
      <c r="GY36">
        <v>-2.0408163265306107E-2</v>
      </c>
      <c r="GZ36">
        <v>-0.20408163265306126</v>
      </c>
      <c r="HA36">
        <v>0.26530612244897961</v>
      </c>
      <c r="HB36">
        <v>0.16326530612244897</v>
      </c>
      <c r="HC36">
        <v>0.12244897959183675</v>
      </c>
      <c r="HD36">
        <v>0.16326530612244897</v>
      </c>
      <c r="HE36">
        <v>0.24489795918367349</v>
      </c>
      <c r="HF36">
        <v>-0.61224489795918369</v>
      </c>
      <c r="HG36">
        <v>0.44897959183673447</v>
      </c>
      <c r="HH36">
        <v>0.42857142857142855</v>
      </c>
      <c r="HI36">
        <v>-0.22448979591836732</v>
      </c>
      <c r="HJ36">
        <v>-2.040816326530609E-2</v>
      </c>
      <c r="HK36">
        <v>-2.0408163265306107E-2</v>
      </c>
      <c r="HL36">
        <v>0.34693877551020408</v>
      </c>
      <c r="HM36">
        <v>0.12244897959183675</v>
      </c>
      <c r="HN36">
        <v>-4.0816326530612242E-2</v>
      </c>
      <c r="HO36">
        <v>-0.12244897959183669</v>
      </c>
      <c r="HP36">
        <v>6.1224489795918331E-2</v>
      </c>
      <c r="HQ36">
        <v>-0.12244897959183672</v>
      </c>
      <c r="HR36">
        <v>6.1224489795918338E-2</v>
      </c>
      <c r="HS36">
        <v>-4.0816326530612228E-2</v>
      </c>
      <c r="HT36">
        <v>0.32653061224489788</v>
      </c>
      <c r="HU36">
        <v>-0.12244897959183673</v>
      </c>
      <c r="HV36">
        <v>-4.0816326530612242E-2</v>
      </c>
      <c r="HW36">
        <v>0.14285714285714285</v>
      </c>
      <c r="HX36">
        <v>0.16326530612244897</v>
      </c>
      <c r="HY36">
        <v>8.1632653061224497E-2</v>
      </c>
      <c r="HZ36">
        <v>0.16326530612244897</v>
      </c>
      <c r="IA36">
        <f>VARP(CDCALL!$Q$139:$AD$139)</f>
        <v>0.91836734693877553</v>
      </c>
      <c r="IB36">
        <v>0.16326530612244897</v>
      </c>
      <c r="IC36">
        <v>-0.24489795918367349</v>
      </c>
      <c r="ID36">
        <v>0.26530612244897961</v>
      </c>
      <c r="IE36">
        <v>-6.1224489795918317E-2</v>
      </c>
      <c r="IF36">
        <v>4.0816326530612228E-2</v>
      </c>
      <c r="IG36">
        <v>-0.34693877551020413</v>
      </c>
      <c r="IH36">
        <v>-0.22448979591836735</v>
      </c>
      <c r="II36">
        <v>0.16326530612244897</v>
      </c>
      <c r="IJ36">
        <v>-6.1224489795918324E-2</v>
      </c>
      <c r="IK36">
        <v>-0.12244897959183672</v>
      </c>
      <c r="IL36">
        <v>6.1224489795918373E-2</v>
      </c>
      <c r="IM36">
        <v>8.1632653061224483E-2</v>
      </c>
      <c r="IN36">
        <v>-2.0408163265306072E-2</v>
      </c>
    </row>
    <row r="37" spans="1:248" x14ac:dyDescent="0.25">
      <c r="A37">
        <v>3</v>
      </c>
      <c r="B37">
        <v>8</v>
      </c>
      <c r="C37" t="s">
        <v>109</v>
      </c>
      <c r="D37" s="12">
        <v>0.5</v>
      </c>
      <c r="E37" s="12">
        <v>0.75</v>
      </c>
      <c r="F37" s="12">
        <v>0.9</v>
      </c>
      <c r="P37" s="5" t="s">
        <v>119</v>
      </c>
      <c r="Q37" s="5">
        <v>0.27500000000000002</v>
      </c>
      <c r="R37" s="5">
        <v>0.8600000000000001</v>
      </c>
      <c r="S37" s="5">
        <v>0.95028612307793059</v>
      </c>
      <c r="T37" s="5">
        <v>4.9046711143483156E-2</v>
      </c>
      <c r="U37" s="5">
        <v>0.70699999999999996</v>
      </c>
      <c r="V37" s="5">
        <v>0.61699999999999988</v>
      </c>
      <c r="W37" s="5">
        <v>3.8461538451775149E-2</v>
      </c>
      <c r="X37" s="5">
        <v>0.82999999999999985</v>
      </c>
      <c r="Y37" s="5">
        <v>0.88250000000000006</v>
      </c>
      <c r="Z37" s="5">
        <v>0.72499999999999998</v>
      </c>
      <c r="AA37" s="5">
        <v>0.74</v>
      </c>
      <c r="AB37" s="5">
        <v>0.51575000000000004</v>
      </c>
      <c r="AC37" s="5">
        <v>0.68</v>
      </c>
      <c r="AD37" s="5">
        <v>3.6499978785680946E-2</v>
      </c>
      <c r="AE37" s="5">
        <f>AVERAGE($Q$37:$AD$37)</f>
        <v>0.56475316796134778</v>
      </c>
      <c r="AT37" s="5"/>
      <c r="AV37" s="5"/>
      <c r="AW37" s="5"/>
      <c r="CW37" s="5">
        <f>SUM($Q$88:$AD$88)</f>
        <v>6</v>
      </c>
      <c r="CX37" s="5">
        <v>8.6530612244897931</v>
      </c>
      <c r="CY37" s="5">
        <f>SUM($Q$140:$AD$140)</f>
        <v>6</v>
      </c>
      <c r="CZ37" s="5">
        <v>10.938775510204081</v>
      </c>
      <c r="DB37" s="5">
        <v>0.76934423208045843</v>
      </c>
      <c r="DC37" s="5">
        <v>0.34393711463535914</v>
      </c>
      <c r="DD37" s="5">
        <f t="shared" si="0"/>
        <v>0.31547619047619047</v>
      </c>
      <c r="DE37" s="5">
        <f t="shared" si="1"/>
        <v>0.1071428571428571</v>
      </c>
      <c r="DF37" s="5">
        <v>6.7783247606515856E-3</v>
      </c>
      <c r="DG37" s="5">
        <v>2.9374446575740061</v>
      </c>
      <c r="DH37" s="5">
        <f t="shared" si="2"/>
        <v>3</v>
      </c>
      <c r="DI37" s="5">
        <f t="shared" si="3"/>
        <v>1</v>
      </c>
      <c r="DJ37" s="5">
        <v>4</v>
      </c>
      <c r="DK37" s="5">
        <f t="shared" si="4"/>
        <v>0.2142857142857143</v>
      </c>
      <c r="DL37" s="5">
        <f t="shared" si="5"/>
        <v>0.56475316796134778</v>
      </c>
      <c r="DM37" s="5">
        <f t="shared" si="6"/>
        <v>0.32911386577229695</v>
      </c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GR37" t="s">
        <v>119</v>
      </c>
      <c r="GS37">
        <v>-0.2857142857142857</v>
      </c>
      <c r="GT37">
        <v>8.1632653061224553E-2</v>
      </c>
      <c r="GU37">
        <v>8.1632653061224511E-2</v>
      </c>
      <c r="GV37">
        <v>0.12244897959183675</v>
      </c>
      <c r="GW37">
        <v>-4.0816326530612276E-2</v>
      </c>
      <c r="GX37">
        <v>-8.1632653061224497E-2</v>
      </c>
      <c r="GY37">
        <v>0.32653061224489793</v>
      </c>
      <c r="GZ37">
        <v>0.1224489795918368</v>
      </c>
      <c r="HA37">
        <v>0.32653061224489793</v>
      </c>
      <c r="HB37">
        <v>0.24489795918367344</v>
      </c>
      <c r="HC37">
        <v>4.0816326530612276E-2</v>
      </c>
      <c r="HD37">
        <v>0.81632653061224503</v>
      </c>
      <c r="HE37">
        <v>0.36734693877551017</v>
      </c>
      <c r="HF37">
        <v>8.1632653061224511E-2</v>
      </c>
      <c r="HG37">
        <v>0.53061224489795922</v>
      </c>
      <c r="HH37">
        <v>0.2857142857142857</v>
      </c>
      <c r="HI37">
        <v>0.16326530612244902</v>
      </c>
      <c r="HJ37">
        <v>0.32653061224489799</v>
      </c>
      <c r="HK37">
        <v>4.0816326530612228E-2</v>
      </c>
      <c r="HL37">
        <v>0.44897959183673458</v>
      </c>
      <c r="HM37">
        <v>0.32653061224489793</v>
      </c>
      <c r="HN37">
        <v>8.1632653061224511E-2</v>
      </c>
      <c r="HO37">
        <v>-4.081632653061229E-2</v>
      </c>
      <c r="HP37">
        <v>0.16326530612244897</v>
      </c>
      <c r="HQ37">
        <v>0.24489795918367344</v>
      </c>
      <c r="HR37">
        <v>0.44897959183673464</v>
      </c>
      <c r="HS37">
        <v>0.36734693877551028</v>
      </c>
      <c r="HT37">
        <v>0.20408163265306126</v>
      </c>
      <c r="HU37">
        <v>0.53061224489795933</v>
      </c>
      <c r="HV37">
        <v>0.36734693877551022</v>
      </c>
      <c r="HW37">
        <v>-1.5860328923216521E-17</v>
      </c>
      <c r="HX37">
        <v>0.24489795918367349</v>
      </c>
      <c r="HY37">
        <v>0.12244897959183677</v>
      </c>
      <c r="HZ37">
        <v>0.53061224489795922</v>
      </c>
      <c r="IA37">
        <v>0.16326530612244897</v>
      </c>
      <c r="IB37">
        <f>VARP(CDCALL!$Q$140:$AD$140)</f>
        <v>0.81632653061224492</v>
      </c>
      <c r="IC37">
        <v>0.2040816326530612</v>
      </c>
      <c r="ID37">
        <v>4.0816326530612228E-2</v>
      </c>
      <c r="IE37">
        <v>-0.16326530612244886</v>
      </c>
      <c r="IF37">
        <v>0.2040816326530612</v>
      </c>
      <c r="IG37">
        <v>-0.16326530612244897</v>
      </c>
      <c r="IH37">
        <v>0.16326530612244897</v>
      </c>
      <c r="II37">
        <v>0.24489795918367349</v>
      </c>
      <c r="IJ37">
        <v>0.40816326530612246</v>
      </c>
      <c r="IK37">
        <v>0.53061224489795933</v>
      </c>
      <c r="IL37">
        <v>0.16326530612244902</v>
      </c>
      <c r="IM37">
        <v>0.40816326530612262</v>
      </c>
      <c r="IN37">
        <v>0.32653061224489799</v>
      </c>
    </row>
    <row r="38" spans="1:248" x14ac:dyDescent="0.25">
      <c r="A38">
        <v>3</v>
      </c>
      <c r="B38">
        <v>9</v>
      </c>
      <c r="C38" t="s">
        <v>110</v>
      </c>
      <c r="D38" s="12">
        <v>0.01</v>
      </c>
      <c r="E38" s="12">
        <v>0.04</v>
      </c>
      <c r="F38" s="12">
        <v>0.1</v>
      </c>
      <c r="P38" s="5" t="s">
        <v>120</v>
      </c>
      <c r="Q38" s="5">
        <v>0.43023255813953487</v>
      </c>
      <c r="R38" s="5">
        <v>0.48575418994413411</v>
      </c>
      <c r="S38" s="5">
        <v>0.95650813606494989</v>
      </c>
      <c r="T38" s="5">
        <v>4.9046711143483156E-2</v>
      </c>
      <c r="U38" s="5">
        <v>0.70699999999999996</v>
      </c>
      <c r="V38" s="5">
        <v>0.16699999999999993</v>
      </c>
      <c r="W38" s="5">
        <v>0.95</v>
      </c>
      <c r="X38" s="5">
        <v>0.97627732478616913</v>
      </c>
      <c r="Y38" s="5">
        <v>0.9538936482682181</v>
      </c>
      <c r="Z38" s="5">
        <v>3.2051180801532728E-2</v>
      </c>
      <c r="AA38" s="5">
        <v>4.6650717703349283E-2</v>
      </c>
      <c r="AB38" s="5">
        <v>0.95004953577898543</v>
      </c>
      <c r="AC38" s="5">
        <v>7.2500000000000009E-2</v>
      </c>
      <c r="AD38" s="5">
        <v>0.9568518527823503</v>
      </c>
      <c r="AE38" s="5">
        <f>AVERAGE($Q$38:$AD$38)</f>
        <v>0.55241541824376472</v>
      </c>
      <c r="AT38" s="5"/>
      <c r="AV38" s="5"/>
      <c r="AW38" s="5"/>
      <c r="CW38" s="5">
        <f>SUM($Q$89:$AD$89)</f>
        <v>0</v>
      </c>
      <c r="CX38" s="5">
        <v>20.714285714285712</v>
      </c>
      <c r="CY38" s="5">
        <f>SUM($Q$141:$AD$141)</f>
        <v>-2</v>
      </c>
      <c r="CZ38" s="5">
        <v>12.163265306122447</v>
      </c>
      <c r="DB38" s="5">
        <v>1.8646065340023328</v>
      </c>
      <c r="DC38" s="5">
        <v>0.54202983316538444</v>
      </c>
      <c r="DD38" s="5">
        <f t="shared" si="0"/>
        <v>0.19642857142857142</v>
      </c>
      <c r="DE38" s="5">
        <f t="shared" si="1"/>
        <v>0.41071428571428564</v>
      </c>
      <c r="DF38" s="5">
        <v>1.5657374001855963E-4</v>
      </c>
      <c r="DG38" s="5">
        <v>2.5512946500858011</v>
      </c>
      <c r="DH38" s="5">
        <f t="shared" si="2"/>
        <v>3</v>
      </c>
      <c r="DI38" s="5">
        <f t="shared" si="3"/>
        <v>6</v>
      </c>
      <c r="DJ38" s="5">
        <v>9</v>
      </c>
      <c r="DK38" s="5">
        <f t="shared" si="4"/>
        <v>0</v>
      </c>
      <c r="DL38" s="5">
        <f t="shared" si="5"/>
        <v>0.55241541824376472</v>
      </c>
      <c r="DM38" s="5">
        <f t="shared" si="6"/>
        <v>0.41006372622331244</v>
      </c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GR38" t="s">
        <v>120</v>
      </c>
      <c r="GS38">
        <v>0</v>
      </c>
      <c r="GT38">
        <v>0.4489795918367348</v>
      </c>
      <c r="GU38">
        <v>0.16326530612244894</v>
      </c>
      <c r="GV38">
        <v>0.24489795918367349</v>
      </c>
      <c r="GW38">
        <v>0.20408163265306123</v>
      </c>
      <c r="GX38">
        <v>0.12244897959183673</v>
      </c>
      <c r="GY38">
        <v>8.1632653061224553E-2</v>
      </c>
      <c r="GZ38">
        <v>0.24489795918367355</v>
      </c>
      <c r="HA38">
        <v>8.1632653061224553E-2</v>
      </c>
      <c r="HB38">
        <v>0.2040816326530612</v>
      </c>
      <c r="HC38">
        <v>0.36734693877551017</v>
      </c>
      <c r="HD38">
        <v>0.2040816326530612</v>
      </c>
      <c r="HE38">
        <v>0.16326530612244902</v>
      </c>
      <c r="HF38">
        <v>0.4489795918367348</v>
      </c>
      <c r="HG38">
        <v>0.20408163265306126</v>
      </c>
      <c r="HH38">
        <v>0</v>
      </c>
      <c r="HI38">
        <v>0.32653061224489788</v>
      </c>
      <c r="HJ38">
        <v>0.36734693877551017</v>
      </c>
      <c r="HK38">
        <v>0.36734693877551022</v>
      </c>
      <c r="HL38">
        <v>0.32653061224489788</v>
      </c>
      <c r="HM38">
        <v>-0.2040816326530612</v>
      </c>
      <c r="HN38">
        <v>0.44897959183673475</v>
      </c>
      <c r="HO38">
        <v>0.2040816326530612</v>
      </c>
      <c r="HP38">
        <v>4.0816326530612179E-2</v>
      </c>
      <c r="HQ38">
        <v>0.48979591836734698</v>
      </c>
      <c r="HR38">
        <v>0.61224489795918358</v>
      </c>
      <c r="HS38">
        <v>0.4489795918367348</v>
      </c>
      <c r="HT38">
        <v>0.12244897959183663</v>
      </c>
      <c r="HU38">
        <v>0.48979591836734709</v>
      </c>
      <c r="HV38">
        <v>0.73469387755102034</v>
      </c>
      <c r="HW38">
        <v>0.2857142857142857</v>
      </c>
      <c r="HX38">
        <v>0.2040816326530612</v>
      </c>
      <c r="HY38">
        <v>0.24489795918367357</v>
      </c>
      <c r="HZ38">
        <v>-8.1632653061224497E-2</v>
      </c>
      <c r="IA38">
        <v>-0.24489795918367349</v>
      </c>
      <c r="IB38">
        <v>0.2040816326530612</v>
      </c>
      <c r="IC38">
        <f>VARP(CDCALL!$Q$141:$AD$141)</f>
        <v>0.97959183673469385</v>
      </c>
      <c r="ID38">
        <v>0.36734693877551028</v>
      </c>
      <c r="IE38">
        <v>-4.0816326530612242E-2</v>
      </c>
      <c r="IF38">
        <v>0.40816326530612235</v>
      </c>
      <c r="IG38">
        <v>0.24489795918367349</v>
      </c>
      <c r="IH38">
        <v>0.32653061224489788</v>
      </c>
      <c r="II38">
        <v>0.20408163265306117</v>
      </c>
      <c r="IJ38">
        <v>-4.0816326530612242E-2</v>
      </c>
      <c r="IK38">
        <v>0.2040816326530612</v>
      </c>
      <c r="IL38">
        <v>0.32653061224489788</v>
      </c>
      <c r="IM38">
        <v>0.24489795918367352</v>
      </c>
      <c r="IN38">
        <v>0.36734693877551017</v>
      </c>
    </row>
    <row r="39" spans="1:248" x14ac:dyDescent="0.25">
      <c r="A39">
        <v>3</v>
      </c>
      <c r="B39">
        <v>10</v>
      </c>
      <c r="C39" t="s">
        <v>111</v>
      </c>
      <c r="D39" s="12">
        <v>0.01</v>
      </c>
      <c r="E39" s="12">
        <v>0.04</v>
      </c>
      <c r="F39" s="12">
        <v>0.08</v>
      </c>
      <c r="P39" s="5" t="s">
        <v>121</v>
      </c>
      <c r="Q39" s="5">
        <v>0.32</v>
      </c>
      <c r="R39" s="5">
        <v>0.50567567567567573</v>
      </c>
      <c r="S39" s="5">
        <v>0.95650813606494989</v>
      </c>
      <c r="T39" s="5">
        <v>0.52500000000000002</v>
      </c>
      <c r="U39" s="5">
        <v>0.41452513966480442</v>
      </c>
      <c r="V39" s="5">
        <v>0.36739811912225701</v>
      </c>
      <c r="W39" s="5">
        <v>0.51626506024096386</v>
      </c>
      <c r="X39" s="5">
        <v>0.97627732478616913</v>
      </c>
      <c r="Y39" s="5">
        <v>0.61769230769230776</v>
      </c>
      <c r="Z39" s="5">
        <v>0.13758389261744966</v>
      </c>
      <c r="AA39" s="5">
        <v>4.6650717703349283E-2</v>
      </c>
      <c r="AB39" s="5">
        <v>0.44493421052631582</v>
      </c>
      <c r="AC39" s="5">
        <v>0.19400000000000001</v>
      </c>
      <c r="AD39" s="5">
        <v>0.67263636363636359</v>
      </c>
      <c r="AE39" s="5">
        <f>AVERAGE($Q$39:$AD$39)</f>
        <v>0.47822478198075757</v>
      </c>
      <c r="AT39" s="5"/>
      <c r="AV39" s="5"/>
      <c r="AW39" s="5"/>
      <c r="CW39" s="5">
        <f>SUM($Q$90:$AD$90)</f>
        <v>0</v>
      </c>
      <c r="CX39" s="5">
        <v>12.714285714285715</v>
      </c>
      <c r="CY39" s="5">
        <f>SUM($Q$142:$AD$142)</f>
        <v>8</v>
      </c>
      <c r="CZ39" s="5">
        <v>10.918367346938775</v>
      </c>
      <c r="DB39" s="5">
        <v>1.6338590363160874</v>
      </c>
      <c r="DC39" s="5">
        <v>0.57679726226892458</v>
      </c>
      <c r="DD39" s="5">
        <f t="shared" si="0"/>
        <v>0.35119047619047616</v>
      </c>
      <c r="DE39" s="5">
        <f t="shared" si="1"/>
        <v>0.24404761904761904</v>
      </c>
      <c r="DF39" s="5">
        <v>0.56908439021128066</v>
      </c>
      <c r="DG39" s="5">
        <v>1.7301415656231238</v>
      </c>
      <c r="DH39" s="5">
        <f t="shared" si="2"/>
        <v>1</v>
      </c>
      <c r="DI39" s="5">
        <f t="shared" si="3"/>
        <v>2</v>
      </c>
      <c r="DJ39" s="5">
        <v>3</v>
      </c>
      <c r="DK39" s="5">
        <f t="shared" si="4"/>
        <v>0</v>
      </c>
      <c r="DL39" s="5">
        <f t="shared" si="5"/>
        <v>0.47822478198075757</v>
      </c>
      <c r="DM39" s="5">
        <f t="shared" si="6"/>
        <v>0.27231296247597125</v>
      </c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GR39" t="s">
        <v>121</v>
      </c>
      <c r="GS39">
        <v>0.14285714285714285</v>
      </c>
      <c r="GT39">
        <v>0.48979591836734687</v>
      </c>
      <c r="GU39">
        <v>0.20408163265306117</v>
      </c>
      <c r="GV39">
        <v>0.30612244897959179</v>
      </c>
      <c r="GW39">
        <v>0.32653061224489788</v>
      </c>
      <c r="GX39">
        <v>0.22448979591836732</v>
      </c>
      <c r="GY39">
        <v>-0.18367346938775511</v>
      </c>
      <c r="GZ39">
        <v>0.16326530612244902</v>
      </c>
      <c r="HA39">
        <v>0.10204081632653059</v>
      </c>
      <c r="HB39">
        <v>4.0816326530612276E-2</v>
      </c>
      <c r="HC39">
        <v>0.24489795918367349</v>
      </c>
      <c r="HD39">
        <v>4.0816326530612228E-2</v>
      </c>
      <c r="HE39">
        <v>0.48979591836734687</v>
      </c>
      <c r="HF39">
        <v>-8.1632653061224483E-2</v>
      </c>
      <c r="HG39">
        <v>0.32653061224489799</v>
      </c>
      <c r="HH39">
        <v>0.14285714285714285</v>
      </c>
      <c r="HI39">
        <v>0.26530612244897961</v>
      </c>
      <c r="HJ39">
        <v>0.38775510204081626</v>
      </c>
      <c r="HK39">
        <v>0.38775510204081626</v>
      </c>
      <c r="HL39">
        <v>0.55102040816326514</v>
      </c>
      <c r="HM39">
        <v>-4.0816326530612249E-2</v>
      </c>
      <c r="HN39">
        <v>0.48979591836734693</v>
      </c>
      <c r="HO39">
        <v>4.0816326530612276E-2</v>
      </c>
      <c r="HP39">
        <v>-2.0408163265306114E-2</v>
      </c>
      <c r="HQ39">
        <v>4.0816326530612276E-2</v>
      </c>
      <c r="HR39">
        <v>0.55102040816326536</v>
      </c>
      <c r="HS39">
        <v>0.20408163265306115</v>
      </c>
      <c r="HT39">
        <v>0.36734693877551022</v>
      </c>
      <c r="HU39">
        <v>4.0816326530612214E-2</v>
      </c>
      <c r="HV39">
        <v>0.48979591836734693</v>
      </c>
      <c r="HW39">
        <v>0.42857142857142855</v>
      </c>
      <c r="HX39">
        <v>0.32653061224489799</v>
      </c>
      <c r="HY39">
        <v>0.16326530612244902</v>
      </c>
      <c r="HZ39">
        <v>4.0816326530612228E-2</v>
      </c>
      <c r="IA39">
        <v>0.26530612244897961</v>
      </c>
      <c r="IB39">
        <v>4.0816326530612228E-2</v>
      </c>
      <c r="IC39">
        <v>0.36734693877551028</v>
      </c>
      <c r="ID39">
        <f>VARP(CDCALL!$Q$142:$AD$142)</f>
        <v>0.67346938775510201</v>
      </c>
      <c r="IE39">
        <v>2.0408163265306072E-2</v>
      </c>
      <c r="IF39">
        <v>0.36734693877551022</v>
      </c>
      <c r="IG39">
        <v>0.30612244897959179</v>
      </c>
      <c r="IH39">
        <v>0.26530612244897961</v>
      </c>
      <c r="II39">
        <v>0.32653061224489799</v>
      </c>
      <c r="IJ39">
        <v>2.0408163265306097E-2</v>
      </c>
      <c r="IK39">
        <v>4.0816326530612276E-2</v>
      </c>
      <c r="IL39">
        <v>0.26530612244897961</v>
      </c>
      <c r="IM39">
        <v>0.16326530612244902</v>
      </c>
      <c r="IN39">
        <v>0.10204081632653057</v>
      </c>
    </row>
    <row r="40" spans="1:248" x14ac:dyDescent="0.25">
      <c r="A40">
        <v>3</v>
      </c>
      <c r="B40">
        <v>11</v>
      </c>
      <c r="C40" t="s">
        <v>112</v>
      </c>
      <c r="D40" s="12">
        <v>75</v>
      </c>
      <c r="E40" s="12">
        <v>115</v>
      </c>
      <c r="F40" s="12">
        <v>200</v>
      </c>
      <c r="P40" s="5" t="s">
        <v>122</v>
      </c>
      <c r="Q40" s="5">
        <v>3.3086954903969602E-2</v>
      </c>
      <c r="R40" s="5">
        <v>7.4658324442330067E-3</v>
      </c>
      <c r="S40" s="5">
        <v>0.85307692307692307</v>
      </c>
      <c r="T40" s="5">
        <v>2.5737868800958762E-2</v>
      </c>
      <c r="U40" s="5">
        <v>4.8999999959259265E-2</v>
      </c>
      <c r="V40" s="5">
        <v>4.9301886777963683E-2</v>
      </c>
      <c r="W40" s="5">
        <v>0.6607142857142857</v>
      </c>
      <c r="X40" s="5">
        <v>0.98493622874813425</v>
      </c>
      <c r="Y40" s="5">
        <v>0.9538936482682181</v>
      </c>
      <c r="Z40" s="5">
        <v>0.19999999999999996</v>
      </c>
      <c r="AA40" s="5">
        <v>1.5023112480739599E-2</v>
      </c>
      <c r="AB40" s="5">
        <v>0.34423076923076923</v>
      </c>
      <c r="AC40" s="5">
        <v>0.08</v>
      </c>
      <c r="AD40" s="5">
        <v>0.96159340799480753</v>
      </c>
      <c r="AE40" s="5">
        <f>AVERAGE($Q$40:$AD$40)</f>
        <v>0.37271863702859015</v>
      </c>
      <c r="AT40" s="5"/>
      <c r="AV40" s="5"/>
      <c r="AW40" s="5"/>
      <c r="CW40" s="5">
        <f>SUM($Q$91:$AD$91)</f>
        <v>-4</v>
      </c>
      <c r="CX40" s="5">
        <v>20.469387755102034</v>
      </c>
      <c r="CY40" s="5">
        <f>SUM($Q$143:$AD$143)</f>
        <v>-4</v>
      </c>
      <c r="CZ40" s="5">
        <v>1.8979591836734699</v>
      </c>
      <c r="DB40" s="5">
        <v>80.092314492355399</v>
      </c>
      <c r="DC40" s="5">
        <v>0.50648453622841638</v>
      </c>
      <c r="DD40" s="5">
        <f t="shared" si="0"/>
        <v>-5.3571428571428548E-2</v>
      </c>
      <c r="DE40" s="5">
        <f t="shared" si="1"/>
        <v>0.4404761904761903</v>
      </c>
      <c r="DF40" s="5">
        <v>1.2302761178774354E-5</v>
      </c>
      <c r="DG40" s="5">
        <v>2.3059504675575724</v>
      </c>
      <c r="DH40" s="5">
        <f t="shared" si="2"/>
        <v>6</v>
      </c>
      <c r="DI40" s="5">
        <f t="shared" si="3"/>
        <v>3</v>
      </c>
      <c r="DJ40" s="5">
        <v>9</v>
      </c>
      <c r="DK40" s="5">
        <f t="shared" si="4"/>
        <v>0.1428571428571429</v>
      </c>
      <c r="DL40" s="5">
        <f t="shared" si="5"/>
        <v>0.37271863702859015</v>
      </c>
      <c r="DM40" s="5">
        <f t="shared" si="6"/>
        <v>0.41098891201215515</v>
      </c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GR40" t="s">
        <v>122</v>
      </c>
      <c r="GS40">
        <v>0.42857142857142855</v>
      </c>
      <c r="GT40">
        <v>0.32653061224489793</v>
      </c>
      <c r="GU40">
        <v>0.32653061224489793</v>
      </c>
      <c r="GV40">
        <v>-0.51020408163265307</v>
      </c>
      <c r="GW40">
        <v>-0.16326530612244897</v>
      </c>
      <c r="GX40">
        <v>0.1020408163265306</v>
      </c>
      <c r="GY40">
        <v>2.0408163265306114E-2</v>
      </c>
      <c r="GZ40">
        <v>0.2040816326530612</v>
      </c>
      <c r="HA40">
        <v>2.0408163265306107E-2</v>
      </c>
      <c r="HB40">
        <v>0.4081632653061224</v>
      </c>
      <c r="HC40">
        <v>0.16326530612244897</v>
      </c>
      <c r="HD40">
        <v>-0.16326530612244886</v>
      </c>
      <c r="HE40">
        <v>4.0816326530612242E-2</v>
      </c>
      <c r="HF40">
        <v>4.0816326530612242E-2</v>
      </c>
      <c r="HG40">
        <v>-0.16326530612244894</v>
      </c>
      <c r="HH40">
        <v>0.14285714285714285</v>
      </c>
      <c r="HI40">
        <v>0.22448979591836732</v>
      </c>
      <c r="HJ40">
        <v>2.0408163265306072E-2</v>
      </c>
      <c r="HK40">
        <v>0.30612244897959184</v>
      </c>
      <c r="HL40">
        <v>-6.122448979591838E-2</v>
      </c>
      <c r="HM40">
        <v>-0.12244897959183672</v>
      </c>
      <c r="HN40">
        <v>-0.24489795918367349</v>
      </c>
      <c r="HO40">
        <v>0.40816326530612246</v>
      </c>
      <c r="HP40">
        <v>-0.34693877551020408</v>
      </c>
      <c r="HQ40">
        <v>0.12244897959183673</v>
      </c>
      <c r="HR40">
        <v>0.22448979591836735</v>
      </c>
      <c r="HS40">
        <v>4.0816326530612228E-2</v>
      </c>
      <c r="HT40">
        <v>-0.32653061224489788</v>
      </c>
      <c r="HU40">
        <v>0.12244897959183675</v>
      </c>
      <c r="HV40">
        <v>4.0816326530612228E-2</v>
      </c>
      <c r="HW40">
        <v>0.14285714285714282</v>
      </c>
      <c r="HX40">
        <v>0.12244897959183675</v>
      </c>
      <c r="HY40">
        <v>-8.1632653061224456E-2</v>
      </c>
      <c r="HZ40">
        <v>-0.44897959183673447</v>
      </c>
      <c r="IA40">
        <v>-6.1224489795918317E-2</v>
      </c>
      <c r="IB40">
        <v>-0.16326530612244886</v>
      </c>
      <c r="IC40">
        <v>-4.0816326530612242E-2</v>
      </c>
      <c r="ID40">
        <v>2.0408163265306072E-2</v>
      </c>
      <c r="IE40">
        <f>VARP(CDCALL!$Q$143:$AD$143)</f>
        <v>0.91836734693877553</v>
      </c>
      <c r="IF40">
        <v>-4.0816326530612193E-2</v>
      </c>
      <c r="IG40">
        <v>-0.22448979591836732</v>
      </c>
      <c r="IH40">
        <v>0.22448979591836735</v>
      </c>
      <c r="II40">
        <v>-0.16326530612244894</v>
      </c>
      <c r="IJ40">
        <v>6.1224489795918345E-2</v>
      </c>
      <c r="IK40">
        <v>0.12244897959183675</v>
      </c>
      <c r="IL40">
        <v>0.22448979591836735</v>
      </c>
      <c r="IM40">
        <v>-8.1632653061224483E-2</v>
      </c>
      <c r="IN40">
        <v>-0.26530612244897955</v>
      </c>
    </row>
    <row r="41" spans="1:248" x14ac:dyDescent="0.25">
      <c r="A41">
        <v>3</v>
      </c>
      <c r="B41">
        <v>12</v>
      </c>
      <c r="C41" t="s">
        <v>113</v>
      </c>
      <c r="D41" s="12">
        <v>500</v>
      </c>
      <c r="E41" s="12">
        <v>750</v>
      </c>
      <c r="F41" s="12">
        <v>1000</v>
      </c>
      <c r="P41" s="5" t="s">
        <v>123</v>
      </c>
      <c r="Q41" s="5">
        <v>0.42499999999999999</v>
      </c>
      <c r="R41" s="5">
        <v>0.53937500000000005</v>
      </c>
      <c r="S41" s="5">
        <v>0.96338250945424231</v>
      </c>
      <c r="T41" s="5">
        <v>4.6815286592327712E-2</v>
      </c>
      <c r="U41" s="5">
        <v>0.70699999999999996</v>
      </c>
      <c r="V41" s="5">
        <v>0.95002350813743686</v>
      </c>
      <c r="W41" s="5">
        <v>0.5</v>
      </c>
      <c r="X41" s="5">
        <v>0.98214281342774779</v>
      </c>
      <c r="Y41" s="5">
        <v>0.88250000000000006</v>
      </c>
      <c r="Z41" s="5">
        <v>2.1186333237174781E-2</v>
      </c>
      <c r="AA41" s="5">
        <v>3.9156626506024098E-2</v>
      </c>
      <c r="AB41" s="5">
        <v>0.36049999999999999</v>
      </c>
      <c r="AC41" s="5">
        <v>2.6190476190476191E-2</v>
      </c>
      <c r="AD41" s="5">
        <v>0.9568518527823503</v>
      </c>
      <c r="AE41" s="5">
        <f>AVERAGE($Q$41:$AD$41)</f>
        <v>0.52858031473769862</v>
      </c>
      <c r="AT41" s="5"/>
      <c r="AV41" s="5"/>
      <c r="AW41" s="5"/>
      <c r="CW41" s="5">
        <f>SUM($Q$92:$AD$92)</f>
        <v>0</v>
      </c>
      <c r="CX41" s="5">
        <v>24.142857142857139</v>
      </c>
      <c r="CY41" s="5">
        <f>SUM($Q$144:$AD$144)</f>
        <v>-2</v>
      </c>
      <c r="CZ41" s="5">
        <v>12.734693877551017</v>
      </c>
      <c r="DB41" s="5">
        <v>2.9276103997345091</v>
      </c>
      <c r="DC41" s="5">
        <v>0.65953046690618289</v>
      </c>
      <c r="DD41" s="5">
        <f t="shared" si="0"/>
        <v>0.20833333333333326</v>
      </c>
      <c r="DE41" s="5">
        <f t="shared" si="1"/>
        <v>0.48214285714285704</v>
      </c>
      <c r="DF41" s="5">
        <v>2.7545522023382708E-4</v>
      </c>
      <c r="DG41" s="5">
        <v>2.535290405939993</v>
      </c>
      <c r="DH41" s="5">
        <f t="shared" si="2"/>
        <v>4</v>
      </c>
      <c r="DI41" s="5">
        <f t="shared" si="3"/>
        <v>4</v>
      </c>
      <c r="DJ41" s="5">
        <v>8</v>
      </c>
      <c r="DK41" s="5">
        <f t="shared" si="4"/>
        <v>0</v>
      </c>
      <c r="DL41" s="5">
        <f t="shared" si="5"/>
        <v>0.52858031473769862</v>
      </c>
      <c r="DM41" s="5">
        <f t="shared" si="6"/>
        <v>0.38573466535393064</v>
      </c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GR41" t="s">
        <v>123</v>
      </c>
      <c r="GS41">
        <v>0</v>
      </c>
      <c r="GT41">
        <v>0.16326530612244897</v>
      </c>
      <c r="GU41">
        <v>0.16326530612244894</v>
      </c>
      <c r="GV41">
        <v>0.24489795918367349</v>
      </c>
      <c r="GW41">
        <v>0.20408163265306115</v>
      </c>
      <c r="GX41">
        <v>0.12244897959183673</v>
      </c>
      <c r="GY41">
        <v>-0.20408163265306117</v>
      </c>
      <c r="GZ41">
        <v>0.24489795918367355</v>
      </c>
      <c r="HA41">
        <v>8.1632653061224553E-2</v>
      </c>
      <c r="HB41">
        <v>0.48979591836734698</v>
      </c>
      <c r="HC41">
        <v>0.65306122448979587</v>
      </c>
      <c r="HD41">
        <v>0.2040816326530612</v>
      </c>
      <c r="HE41">
        <v>0.16326530612244897</v>
      </c>
      <c r="HF41">
        <v>0.44897959183673475</v>
      </c>
      <c r="HG41">
        <v>0.2040816326530612</v>
      </c>
      <c r="HH41">
        <v>0</v>
      </c>
      <c r="HI41">
        <v>4.0816326530612228E-2</v>
      </c>
      <c r="HJ41">
        <v>0.36734693877551017</v>
      </c>
      <c r="HK41">
        <v>0.36734693877551022</v>
      </c>
      <c r="HL41">
        <v>0.32653061224489788</v>
      </c>
      <c r="HM41">
        <v>8.1632653061224539E-2</v>
      </c>
      <c r="HN41">
        <v>0.73469387755102034</v>
      </c>
      <c r="HO41">
        <v>-8.1632653061224553E-2</v>
      </c>
      <c r="HP41">
        <v>0.32653061224489788</v>
      </c>
      <c r="HQ41">
        <v>0.48979591836734687</v>
      </c>
      <c r="HR41">
        <v>0.61224489795918358</v>
      </c>
      <c r="HS41">
        <v>0.44897959183673475</v>
      </c>
      <c r="HT41">
        <v>0.4081632653061224</v>
      </c>
      <c r="HU41">
        <v>0.20408163265306126</v>
      </c>
      <c r="HV41">
        <v>0.73469387755102034</v>
      </c>
      <c r="HW41">
        <v>0.5714285714285714</v>
      </c>
      <c r="HX41">
        <v>0.48979591836734704</v>
      </c>
      <c r="HY41">
        <v>-4.0816326530612214E-2</v>
      </c>
      <c r="HZ41">
        <v>0.2040816326530612</v>
      </c>
      <c r="IA41">
        <v>4.0816326530612228E-2</v>
      </c>
      <c r="IB41">
        <v>0.2040816326530612</v>
      </c>
      <c r="IC41">
        <v>0.40816326530612235</v>
      </c>
      <c r="ID41">
        <v>0.36734693877551022</v>
      </c>
      <c r="IE41">
        <v>-4.0816326530612193E-2</v>
      </c>
      <c r="IF41">
        <f>VARP(CDCALL!$Q$144:$AD$144)</f>
        <v>0.97959183673469385</v>
      </c>
      <c r="IG41">
        <v>0.24489795918367349</v>
      </c>
      <c r="IH41">
        <v>4.0816326530612242E-2</v>
      </c>
      <c r="II41">
        <v>-8.1632653061224511E-2</v>
      </c>
      <c r="IJ41">
        <v>-4.0816326530612256E-2</v>
      </c>
      <c r="IK41">
        <v>0.2040816326530612</v>
      </c>
      <c r="IL41">
        <v>0.32653061224489788</v>
      </c>
      <c r="IM41">
        <v>0.24489795918367357</v>
      </c>
      <c r="IN41">
        <v>0.36734693877551017</v>
      </c>
    </row>
    <row r="42" spans="1:248" x14ac:dyDescent="0.25">
      <c r="A42">
        <v>3</v>
      </c>
      <c r="B42">
        <v>13</v>
      </c>
      <c r="C42" t="s">
        <v>114</v>
      </c>
      <c r="D42" s="12">
        <v>10</v>
      </c>
      <c r="E42" s="12">
        <v>20</v>
      </c>
      <c r="F42" s="12">
        <v>30</v>
      </c>
      <c r="P42" s="5" t="s">
        <v>124</v>
      </c>
      <c r="Q42" s="5">
        <v>4.9934383192627496E-2</v>
      </c>
      <c r="R42" s="5">
        <v>4.9921333012109805E-2</v>
      </c>
      <c r="S42" s="5">
        <v>0.96338250945424231</v>
      </c>
      <c r="T42" s="5">
        <v>4.9518768041103417E-2</v>
      </c>
      <c r="U42" s="5">
        <v>0.25700000000000001</v>
      </c>
      <c r="V42" s="5">
        <v>0.72799999999999998</v>
      </c>
      <c r="W42" s="5">
        <v>0.74545454545454548</v>
      </c>
      <c r="X42" s="5">
        <v>0.96467387356358092</v>
      </c>
      <c r="Y42" s="5">
        <v>0.68000000000000016</v>
      </c>
      <c r="Z42" s="5">
        <v>2.5510094126953223E-2</v>
      </c>
      <c r="AA42" s="5">
        <v>1.1484098939929329E-2</v>
      </c>
      <c r="AB42" s="5">
        <v>4.9527616279069771E-2</v>
      </c>
      <c r="AC42" s="5">
        <v>1.6986155484558039E-2</v>
      </c>
      <c r="AD42" s="5">
        <v>0.52474999999999994</v>
      </c>
      <c r="AE42" s="5">
        <f>AVERAGE($Q$42:$AD$42)</f>
        <v>0.36543881268205142</v>
      </c>
      <c r="AT42" s="5"/>
      <c r="AV42" s="5"/>
      <c r="AW42" s="5"/>
      <c r="CW42" s="5">
        <f>SUM($Q$93:$AD$93)</f>
        <v>-2</v>
      </c>
      <c r="CX42" s="5">
        <v>24.163265306122447</v>
      </c>
      <c r="CY42" s="5">
        <f>SUM($Q$145:$AD$145)</f>
        <v>-4</v>
      </c>
      <c r="CZ42" s="5">
        <v>4.4693877551020398</v>
      </c>
      <c r="DB42" s="5">
        <v>2.6581755243428491</v>
      </c>
      <c r="DC42" s="5">
        <v>0.62383140898816936</v>
      </c>
      <c r="DD42" s="5">
        <f t="shared" si="0"/>
        <v>-2.1147105230955362E-17</v>
      </c>
      <c r="DE42" s="5">
        <f t="shared" si="1"/>
        <v>0.5</v>
      </c>
      <c r="DF42" s="5">
        <v>2.1127546854682934E-6</v>
      </c>
      <c r="DG42" s="5">
        <v>3.383023649796395</v>
      </c>
      <c r="DH42" s="5">
        <f t="shared" si="2"/>
        <v>7</v>
      </c>
      <c r="DI42" s="5">
        <f t="shared" si="3"/>
        <v>2</v>
      </c>
      <c r="DJ42" s="5">
        <v>9</v>
      </c>
      <c r="DK42" s="5">
        <f t="shared" si="4"/>
        <v>7.1428571428571397E-2</v>
      </c>
      <c r="DL42" s="5">
        <f t="shared" si="5"/>
        <v>0.36543881268205142</v>
      </c>
      <c r="DM42" s="5">
        <f t="shared" si="6"/>
        <v>0.38124533555592205</v>
      </c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GR42" t="s">
        <v>124</v>
      </c>
      <c r="GS42">
        <v>0.14285714285714285</v>
      </c>
      <c r="GT42">
        <v>4.0816326530612242E-2</v>
      </c>
      <c r="GU42">
        <v>-0.53061224489795922</v>
      </c>
      <c r="GV42">
        <v>0.63265306122448972</v>
      </c>
      <c r="GW42">
        <v>0.12244897959183673</v>
      </c>
      <c r="GX42">
        <v>0.1020408163265306</v>
      </c>
      <c r="GY42">
        <v>-0.26530612244897961</v>
      </c>
      <c r="GZ42">
        <v>0.20408163265306126</v>
      </c>
      <c r="HA42">
        <v>2.0408163265306097E-2</v>
      </c>
      <c r="HB42">
        <v>-0.16326530612244897</v>
      </c>
      <c r="HC42">
        <v>-0.12244897959183673</v>
      </c>
      <c r="HD42">
        <v>-0.16326530612244897</v>
      </c>
      <c r="HE42">
        <v>0.32653061224489788</v>
      </c>
      <c r="HF42">
        <v>4.0816326530612256E-2</v>
      </c>
      <c r="HG42">
        <v>0.12244897959183675</v>
      </c>
      <c r="HH42">
        <v>-0.42857142857142855</v>
      </c>
      <c r="HI42">
        <v>0.22448979591836729</v>
      </c>
      <c r="HJ42">
        <v>0.30612244897959179</v>
      </c>
      <c r="HK42">
        <v>0.30612244897959179</v>
      </c>
      <c r="HL42">
        <v>0.22448979591836735</v>
      </c>
      <c r="HM42">
        <v>0.16326530612244894</v>
      </c>
      <c r="HN42">
        <v>0.61224489795918369</v>
      </c>
      <c r="HO42">
        <v>-0.16326530612244897</v>
      </c>
      <c r="HP42">
        <v>0.22448979591836732</v>
      </c>
      <c r="HQ42">
        <v>0.12244897959183675</v>
      </c>
      <c r="HR42">
        <v>0.22448979591836724</v>
      </c>
      <c r="HS42">
        <v>0.32653061224489788</v>
      </c>
      <c r="HT42">
        <v>0.24489795918367349</v>
      </c>
      <c r="HU42">
        <v>-0.16326530612244897</v>
      </c>
      <c r="HV42">
        <v>0.32653061224489793</v>
      </c>
      <c r="HW42">
        <v>0.14285714285714285</v>
      </c>
      <c r="HX42">
        <v>0.12244897959183673</v>
      </c>
      <c r="HY42">
        <v>-8.1632653061224483E-2</v>
      </c>
      <c r="HZ42">
        <v>0.12244897959183673</v>
      </c>
      <c r="IA42">
        <v>-0.34693877551020413</v>
      </c>
      <c r="IB42">
        <v>-0.16326530612244897</v>
      </c>
      <c r="IC42">
        <v>0.24489795918367349</v>
      </c>
      <c r="ID42">
        <v>0.30612244897959179</v>
      </c>
      <c r="IE42">
        <v>-0.22448979591836732</v>
      </c>
      <c r="IF42">
        <v>0.24489795918367349</v>
      </c>
      <c r="IG42">
        <f>VARP(CDCALL!$Q$145:$AD$145)</f>
        <v>0.91836734693877553</v>
      </c>
      <c r="IH42">
        <v>-6.1224489795918331E-2</v>
      </c>
      <c r="II42">
        <v>-0.16326530612244897</v>
      </c>
      <c r="IJ42">
        <v>6.1224489795918373E-2</v>
      </c>
      <c r="IK42">
        <v>-0.16326530612244897</v>
      </c>
      <c r="IL42">
        <v>-6.1224489795918338E-2</v>
      </c>
      <c r="IM42">
        <v>0.20408163265306126</v>
      </c>
      <c r="IN42">
        <v>0.3061224489795919</v>
      </c>
    </row>
    <row r="43" spans="1:248" x14ac:dyDescent="0.25">
      <c r="A43">
        <v>3</v>
      </c>
      <c r="B43">
        <v>14</v>
      </c>
      <c r="C43" t="s">
        <v>115</v>
      </c>
      <c r="D43" s="12">
        <v>0.5</v>
      </c>
      <c r="E43" s="12">
        <v>0.56999999999999995</v>
      </c>
      <c r="F43" s="12">
        <v>0.69</v>
      </c>
      <c r="P43" s="5" t="s">
        <v>125</v>
      </c>
      <c r="Q43" s="5">
        <v>0.43571428571428572</v>
      </c>
      <c r="R43" s="5">
        <v>0.95000173207372474</v>
      </c>
      <c r="S43" s="5">
        <v>0.95650813606494989</v>
      </c>
      <c r="T43" s="5">
        <v>0.18499996849999684</v>
      </c>
      <c r="U43" s="5">
        <v>0.48615384615384616</v>
      </c>
      <c r="V43" s="5">
        <v>0.60124999999999995</v>
      </c>
      <c r="W43" s="5">
        <v>0.17755905511811021</v>
      </c>
      <c r="X43" s="5">
        <v>0.54999999999999982</v>
      </c>
      <c r="Y43" s="5">
        <v>0.95850936123338637</v>
      </c>
      <c r="Z43" s="5">
        <v>0.6</v>
      </c>
      <c r="AA43" s="5">
        <v>4.2576419213973801E-2</v>
      </c>
      <c r="AB43" s="5">
        <v>0.54211229946524064</v>
      </c>
      <c r="AC43" s="5">
        <v>0.2</v>
      </c>
      <c r="AD43" s="5">
        <v>0.95519230842455627</v>
      </c>
      <c r="AE43" s="5">
        <f>AVERAGE($Q$43:$AD$43)</f>
        <v>0.54575552942586225</v>
      </c>
      <c r="AT43" s="5"/>
      <c r="AV43" s="5"/>
      <c r="AW43" s="5"/>
      <c r="CW43" s="5">
        <f>SUM($Q$94:$AD$94)</f>
        <v>2</v>
      </c>
      <c r="CX43" s="5">
        <v>15.26530612244898</v>
      </c>
      <c r="CY43" s="5">
        <f>SUM($Q$146:$AD$146)</f>
        <v>4</v>
      </c>
      <c r="CZ43" s="5">
        <v>6.3877551020408161</v>
      </c>
      <c r="DB43" s="5">
        <v>1.0565014928540772</v>
      </c>
      <c r="DC43" s="5">
        <v>0.4621728205012805</v>
      </c>
      <c r="DD43" s="5">
        <f t="shared" si="0"/>
        <v>0.18452380952380953</v>
      </c>
      <c r="DE43" s="5">
        <f t="shared" si="1"/>
        <v>0.27976190476190477</v>
      </c>
      <c r="DF43" s="5">
        <v>3.3376332579299436E-2</v>
      </c>
      <c r="DG43" s="5">
        <v>2.4639804800629861</v>
      </c>
      <c r="DH43" s="5">
        <f t="shared" si="2"/>
        <v>1</v>
      </c>
      <c r="DI43" s="5">
        <f t="shared" si="3"/>
        <v>4</v>
      </c>
      <c r="DJ43" s="5">
        <v>5</v>
      </c>
      <c r="DK43" s="5">
        <f t="shared" si="4"/>
        <v>7.1428571428571452E-2</v>
      </c>
      <c r="DL43" s="5">
        <f t="shared" si="5"/>
        <v>0.54575552942586225</v>
      </c>
      <c r="DM43" s="5">
        <f t="shared" si="6"/>
        <v>0.31989193402099969</v>
      </c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GR43" t="s">
        <v>125</v>
      </c>
      <c r="GS43">
        <v>0.42857142857142849</v>
      </c>
      <c r="GT43">
        <v>0.24489795918367349</v>
      </c>
      <c r="GU43">
        <v>0.53061224489795922</v>
      </c>
      <c r="GV43">
        <v>-6.1224489795918366E-2</v>
      </c>
      <c r="GW43">
        <v>0.16326530612244897</v>
      </c>
      <c r="GX43">
        <v>0.18367346938775508</v>
      </c>
      <c r="GY43">
        <v>-2.0408163265306072E-2</v>
      </c>
      <c r="GZ43">
        <v>8.1632653061224483E-2</v>
      </c>
      <c r="HA43">
        <v>-0.30612244897959179</v>
      </c>
      <c r="HB43">
        <v>-0.12244897959183675</v>
      </c>
      <c r="HC43">
        <v>0.12244897959183673</v>
      </c>
      <c r="HD43">
        <v>0.16326530612244897</v>
      </c>
      <c r="HE43">
        <v>-4.0816326530612256E-2</v>
      </c>
      <c r="HF43">
        <v>0.24489795918367349</v>
      </c>
      <c r="HG43">
        <v>-0.12244897959183673</v>
      </c>
      <c r="HH43">
        <v>0.14285714285714288</v>
      </c>
      <c r="HI43">
        <v>0.63265306122448961</v>
      </c>
      <c r="HJ43">
        <v>0.26530612244897961</v>
      </c>
      <c r="HK43">
        <v>-2.0408163265306097E-2</v>
      </c>
      <c r="HL43">
        <v>6.1224489795918373E-2</v>
      </c>
      <c r="HM43">
        <v>-0.16326530612244899</v>
      </c>
      <c r="HN43">
        <v>-4.0816326530612242E-2</v>
      </c>
      <c r="HO43">
        <v>0.16326530612244897</v>
      </c>
      <c r="HP43">
        <v>-0.51020408163265307</v>
      </c>
      <c r="HQ43">
        <v>-0.12244897959183675</v>
      </c>
      <c r="HR43">
        <v>0.34693877551020408</v>
      </c>
      <c r="HS43">
        <v>0.24489795918367352</v>
      </c>
      <c r="HT43">
        <v>-0.24489795918367349</v>
      </c>
      <c r="HU43">
        <v>0.44897959183673464</v>
      </c>
      <c r="HV43">
        <v>0.24489795918367346</v>
      </c>
      <c r="HW43">
        <v>0.14285714285714285</v>
      </c>
      <c r="HX43">
        <v>0.16326530612244897</v>
      </c>
      <c r="HY43">
        <v>0.36734693877551006</v>
      </c>
      <c r="HZ43">
        <v>-0.12244897959183673</v>
      </c>
      <c r="IA43">
        <v>-0.22448979591836735</v>
      </c>
      <c r="IB43">
        <v>0.16326530612244897</v>
      </c>
      <c r="IC43">
        <v>0.32653061224489788</v>
      </c>
      <c r="ID43">
        <v>0.26530612244897961</v>
      </c>
      <c r="IE43">
        <v>0.22448979591836735</v>
      </c>
      <c r="IF43">
        <v>4.0816326530612242E-2</v>
      </c>
      <c r="IG43">
        <v>-6.1224489795918331E-2</v>
      </c>
      <c r="IH43">
        <f>VARP(CDCALL!$Q$146:$AD$146)</f>
        <v>0.91836734693877553</v>
      </c>
      <c r="II43">
        <v>0.44897959183673464</v>
      </c>
      <c r="IJ43">
        <v>0.22448979591836735</v>
      </c>
      <c r="IK43">
        <v>0.16326530612244897</v>
      </c>
      <c r="IL43">
        <v>0.34693877551020408</v>
      </c>
      <c r="IM43">
        <v>8.1632653061224469E-2</v>
      </c>
      <c r="IN43">
        <v>-2.0408163265306083E-2</v>
      </c>
    </row>
    <row r="44" spans="1:248" x14ac:dyDescent="0.25">
      <c r="A44">
        <v>4</v>
      </c>
      <c r="B44">
        <v>1</v>
      </c>
      <c r="C44" t="s">
        <v>102</v>
      </c>
      <c r="D44" s="12">
        <v>0.09</v>
      </c>
      <c r="E44" s="12">
        <v>0.1</v>
      </c>
      <c r="F44" s="12">
        <v>0.3</v>
      </c>
      <c r="P44" s="5" t="s">
        <v>126</v>
      </c>
      <c r="Q44" s="5">
        <v>0.19999999999999996</v>
      </c>
      <c r="R44" s="5">
        <v>0.37661290322580654</v>
      </c>
      <c r="S44" s="5">
        <v>0.95028612307793059</v>
      </c>
      <c r="T44" s="5">
        <v>0.18499996849999684</v>
      </c>
      <c r="U44" s="5">
        <v>0.93199999999999994</v>
      </c>
      <c r="V44" s="5">
        <v>0.53899999999999992</v>
      </c>
      <c r="W44" s="5">
        <v>0.95073779795687641</v>
      </c>
      <c r="X44" s="5">
        <v>0.5</v>
      </c>
      <c r="Y44" s="5">
        <v>0.96122649568239726</v>
      </c>
      <c r="Z44" s="5">
        <v>0.10399841599366397</v>
      </c>
      <c r="AA44" s="5">
        <v>3.62453531598513E-2</v>
      </c>
      <c r="AB44" s="5">
        <v>0.60928571428571432</v>
      </c>
      <c r="AC44" s="5">
        <v>6.5000000000000002E-2</v>
      </c>
      <c r="AD44" s="5">
        <v>6.2374999999999951E-2</v>
      </c>
      <c r="AE44" s="5">
        <f>AVERAGE($Q$44:$AD$44)</f>
        <v>0.462269126563017</v>
      </c>
      <c r="AT44" s="5"/>
      <c r="AV44" s="5"/>
      <c r="AW44" s="5"/>
      <c r="CW44" s="5">
        <f>SUM($Q$95:$AD$95)</f>
        <v>-2</v>
      </c>
      <c r="CX44" s="5">
        <v>16.163265306122444</v>
      </c>
      <c r="CY44" s="5">
        <f>SUM($Q$147:$AD$147)</f>
        <v>6</v>
      </c>
      <c r="CZ44" s="5">
        <v>8.0816326530612255</v>
      </c>
      <c r="DB44" s="5">
        <v>1.3267615858959767</v>
      </c>
      <c r="DC44" s="5">
        <v>0.51738738293555775</v>
      </c>
      <c r="DD44" s="5">
        <f t="shared" si="0"/>
        <v>0.25595238095238093</v>
      </c>
      <c r="DE44" s="5">
        <f t="shared" si="1"/>
        <v>0.33333333333333326</v>
      </c>
      <c r="DF44" s="5">
        <v>9.0913240939639706E-2</v>
      </c>
      <c r="DG44" s="5">
        <v>2.9118218762432586</v>
      </c>
      <c r="DH44" s="5">
        <f t="shared" si="2"/>
        <v>1</v>
      </c>
      <c r="DI44" s="5">
        <f t="shared" si="3"/>
        <v>3</v>
      </c>
      <c r="DJ44" s="5">
        <v>4</v>
      </c>
      <c r="DK44" s="5">
        <f t="shared" si="4"/>
        <v>7.1428571428571397E-2</v>
      </c>
      <c r="DL44" s="5">
        <f t="shared" si="5"/>
        <v>0.462269126563017</v>
      </c>
      <c r="DM44" s="5">
        <f t="shared" si="6"/>
        <v>0.36751613283137219</v>
      </c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GR44" t="s">
        <v>126</v>
      </c>
      <c r="GS44">
        <v>3.1720657846433042E-17</v>
      </c>
      <c r="GT44">
        <v>0.36734693877551022</v>
      </c>
      <c r="GU44">
        <v>0.36734693877551022</v>
      </c>
      <c r="GV44">
        <v>0.12244897959183669</v>
      </c>
      <c r="GW44">
        <v>0.24489795918367344</v>
      </c>
      <c r="GX44">
        <v>0.20408163265306126</v>
      </c>
      <c r="GY44">
        <v>0.32653061224489799</v>
      </c>
      <c r="GZ44">
        <v>0.12244897959183672</v>
      </c>
      <c r="HA44">
        <v>4.0816326530612256E-2</v>
      </c>
      <c r="HB44">
        <v>-0.32653061224489793</v>
      </c>
      <c r="HC44">
        <v>4.081632653061229E-2</v>
      </c>
      <c r="HD44">
        <v>0.24489795918367349</v>
      </c>
      <c r="HE44">
        <v>0.36734693877551017</v>
      </c>
      <c r="HF44">
        <v>8.1632653061224511E-2</v>
      </c>
      <c r="HG44">
        <v>0.24489795918367344</v>
      </c>
      <c r="HH44">
        <v>0.5714285714285714</v>
      </c>
      <c r="HI44">
        <v>0.44897959183673464</v>
      </c>
      <c r="HJ44">
        <v>0.32653061224489799</v>
      </c>
      <c r="HK44">
        <v>4.0816326530612228E-2</v>
      </c>
      <c r="HL44">
        <v>0.44897959183673464</v>
      </c>
      <c r="HM44">
        <v>-0.24489795918367344</v>
      </c>
      <c r="HN44">
        <v>8.1632653061224553E-2</v>
      </c>
      <c r="HO44">
        <v>-4.0816326530612276E-2</v>
      </c>
      <c r="HP44">
        <v>-0.12244897959183672</v>
      </c>
      <c r="HQ44">
        <v>-0.32653061224489793</v>
      </c>
      <c r="HR44">
        <v>0.16326530612244897</v>
      </c>
      <c r="HS44">
        <v>-0.20408163265306117</v>
      </c>
      <c r="HT44">
        <v>0.20408163265306117</v>
      </c>
      <c r="HU44">
        <v>0.24489795918367344</v>
      </c>
      <c r="HV44">
        <v>8.1632653061224553E-2</v>
      </c>
      <c r="HW44">
        <v>0.2857142857142857</v>
      </c>
      <c r="HX44">
        <v>0.24489795918367344</v>
      </c>
      <c r="HY44">
        <v>0.40816326530612251</v>
      </c>
      <c r="HZ44">
        <v>0.24489795918367349</v>
      </c>
      <c r="IA44">
        <v>0.16326530612244897</v>
      </c>
      <c r="IB44">
        <v>0.24489795918367349</v>
      </c>
      <c r="IC44">
        <v>0.20408163265306117</v>
      </c>
      <c r="ID44">
        <v>0.32653061224489799</v>
      </c>
      <c r="IE44">
        <v>-0.16326530612244894</v>
      </c>
      <c r="IF44">
        <v>-8.1632653061224511E-2</v>
      </c>
      <c r="IG44">
        <v>-0.16326530612244897</v>
      </c>
      <c r="IH44">
        <v>0.44897959183673464</v>
      </c>
      <c r="II44">
        <f>VARP(CDCALL!$Q$147:$AD$147)</f>
        <v>0.81632653061224492</v>
      </c>
      <c r="IJ44">
        <v>0.12244897959183675</v>
      </c>
      <c r="IK44">
        <v>0.24489795918367349</v>
      </c>
      <c r="IL44">
        <v>0.44897959183673464</v>
      </c>
      <c r="IM44">
        <v>0.12244897959183673</v>
      </c>
      <c r="IN44">
        <v>4.0816326530612242E-2</v>
      </c>
    </row>
    <row r="45" spans="1:248" x14ac:dyDescent="0.25">
      <c r="A45">
        <v>4</v>
      </c>
      <c r="B45">
        <v>2</v>
      </c>
      <c r="C45" t="s">
        <v>103</v>
      </c>
      <c r="D45" s="12">
        <v>15.74</v>
      </c>
      <c r="E45" s="12">
        <v>16.100000000000001</v>
      </c>
      <c r="F45" s="12">
        <v>17</v>
      </c>
      <c r="P45" s="5" t="s">
        <v>127</v>
      </c>
      <c r="Q45" s="5">
        <v>0.05</v>
      </c>
      <c r="R45" s="5">
        <v>4.999507605040155E-2</v>
      </c>
      <c r="S45" s="5">
        <v>0.95028612307793059</v>
      </c>
      <c r="T45" s="5">
        <v>1.1486938954310412E-2</v>
      </c>
      <c r="U45" s="5">
        <v>0.93199999999999994</v>
      </c>
      <c r="V45" s="5">
        <v>0.5585</v>
      </c>
      <c r="W45" s="5">
        <v>0.95028636884307349</v>
      </c>
      <c r="X45" s="5">
        <v>4.3808933535558321E-2</v>
      </c>
      <c r="Y45" s="5">
        <v>0.96225066157898964</v>
      </c>
      <c r="Z45" s="5">
        <v>0.95</v>
      </c>
      <c r="AA45" s="5">
        <v>0.11750000000000001</v>
      </c>
      <c r="AB45" s="5">
        <v>0.46370967741935487</v>
      </c>
      <c r="AC45" s="5">
        <v>2.8533094812164581E-2</v>
      </c>
      <c r="AD45" s="5">
        <v>0.96159340799480753</v>
      </c>
      <c r="AE45" s="5">
        <f>AVERAGE($Q$45:$AD$45)</f>
        <v>0.50213930587618505</v>
      </c>
      <c r="AT45" s="5"/>
      <c r="AV45" s="5"/>
      <c r="AW45" s="5"/>
      <c r="CW45" s="5">
        <f>SUM($Q$96:$AD$96)</f>
        <v>0</v>
      </c>
      <c r="CX45" s="5">
        <v>14.714285714285714</v>
      </c>
      <c r="CY45" s="5">
        <f>SUM($Q$148:$AD$148)</f>
        <v>-4</v>
      </c>
      <c r="CZ45" s="5">
        <v>7.3265306122448965</v>
      </c>
      <c r="DB45" s="5">
        <v>12.900030829591065</v>
      </c>
      <c r="DC45" s="5">
        <v>0.27467976905740038</v>
      </c>
      <c r="DD45" s="5">
        <f t="shared" si="0"/>
        <v>5.95238095238095E-2</v>
      </c>
      <c r="DE45" s="5">
        <f t="shared" si="1"/>
        <v>0.2857142857142857</v>
      </c>
      <c r="DF45" s="5">
        <v>1.9048758711803847E-5</v>
      </c>
      <c r="DG45" s="5">
        <v>3.6707212729680996</v>
      </c>
      <c r="DH45" s="5">
        <f t="shared" si="2"/>
        <v>5</v>
      </c>
      <c r="DI45" s="5">
        <f t="shared" si="3"/>
        <v>5</v>
      </c>
      <c r="DJ45" s="5">
        <v>10</v>
      </c>
      <c r="DK45" s="5">
        <f t="shared" si="4"/>
        <v>0</v>
      </c>
      <c r="DL45" s="5">
        <f t="shared" si="5"/>
        <v>0.50213930587618505</v>
      </c>
      <c r="DM45" s="5">
        <f t="shared" si="6"/>
        <v>0.43380301661677162</v>
      </c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GR45" t="s">
        <v>127</v>
      </c>
      <c r="GS45">
        <v>0.42857142857142855</v>
      </c>
      <c r="GT45">
        <v>4.0816326530612256E-2</v>
      </c>
      <c r="GU45">
        <v>-0.24489795918367349</v>
      </c>
      <c r="GV45">
        <v>6.1224489795918373E-2</v>
      </c>
      <c r="GW45">
        <v>0.4081632653061224</v>
      </c>
      <c r="GX45">
        <v>-0.18367346938775508</v>
      </c>
      <c r="GY45">
        <v>0.30612244897959184</v>
      </c>
      <c r="GZ45">
        <v>-8.1632653061224483E-2</v>
      </c>
      <c r="HA45">
        <v>0.30612244897959184</v>
      </c>
      <c r="HB45">
        <v>0.12244897959183673</v>
      </c>
      <c r="HC45">
        <v>-0.12244897959183675</v>
      </c>
      <c r="HD45">
        <v>0.40816326530612246</v>
      </c>
      <c r="HE45">
        <v>0.32653061224489788</v>
      </c>
      <c r="HF45">
        <v>4.0816326530612228E-2</v>
      </c>
      <c r="HG45">
        <v>0.40816326530612251</v>
      </c>
      <c r="HH45">
        <v>-0.14285714285714285</v>
      </c>
      <c r="HI45">
        <v>0.22448979591836732</v>
      </c>
      <c r="HJ45">
        <v>2.0408163265306097E-2</v>
      </c>
      <c r="HK45">
        <v>2.0408163265306097E-2</v>
      </c>
      <c r="HL45">
        <v>0.22448979591836737</v>
      </c>
      <c r="HM45">
        <v>0.44897959183673464</v>
      </c>
      <c r="HN45">
        <v>4.0816326530612242E-2</v>
      </c>
      <c r="HO45">
        <v>0.40816326530612246</v>
      </c>
      <c r="HP45">
        <v>0.22448979591836735</v>
      </c>
      <c r="HQ45">
        <v>0.12244897959183673</v>
      </c>
      <c r="HR45">
        <v>0.22448979591836735</v>
      </c>
      <c r="HS45">
        <v>0.32653061224489788</v>
      </c>
      <c r="HT45">
        <v>-4.0816326530612242E-2</v>
      </c>
      <c r="HU45">
        <v>0.40816326530612246</v>
      </c>
      <c r="HV45">
        <v>4.0816326530612242E-2</v>
      </c>
      <c r="HW45">
        <v>0.14285714285714285</v>
      </c>
      <c r="HX45">
        <v>-0.16326530612244897</v>
      </c>
      <c r="HY45">
        <v>0.20408163265306126</v>
      </c>
      <c r="HZ45">
        <v>0.4081632653061224</v>
      </c>
      <c r="IA45">
        <v>-6.1224489795918324E-2</v>
      </c>
      <c r="IB45">
        <v>0.40816326530612246</v>
      </c>
      <c r="IC45">
        <v>-4.0816326530612242E-2</v>
      </c>
      <c r="ID45">
        <v>2.0408163265306097E-2</v>
      </c>
      <c r="IE45">
        <v>6.1224489795918345E-2</v>
      </c>
      <c r="IF45">
        <v>-4.0816326530612256E-2</v>
      </c>
      <c r="IG45">
        <v>6.1224489795918373E-2</v>
      </c>
      <c r="IH45">
        <v>0.22448979591836735</v>
      </c>
      <c r="II45">
        <v>0.12244897959183675</v>
      </c>
      <c r="IJ45">
        <f>VARP(CDCALL!$Q$148:$AD$148)</f>
        <v>0.91836734693877553</v>
      </c>
      <c r="IK45">
        <v>0.12244897959183673</v>
      </c>
      <c r="IL45">
        <v>-6.1224489795918359E-2</v>
      </c>
      <c r="IM45">
        <v>0.20408163265306126</v>
      </c>
      <c r="IN45">
        <v>2.0408163265306097E-2</v>
      </c>
    </row>
    <row r="46" spans="1:248" x14ac:dyDescent="0.25">
      <c r="A46">
        <v>4</v>
      </c>
      <c r="B46">
        <v>3</v>
      </c>
      <c r="C46" t="s">
        <v>104</v>
      </c>
      <c r="D46" s="12">
        <v>2.5000000000000001E-2</v>
      </c>
      <c r="E46" s="12">
        <v>0.05</v>
      </c>
      <c r="F46" s="12">
        <v>0.1</v>
      </c>
      <c r="P46" s="5" t="s">
        <v>128</v>
      </c>
      <c r="Q46" s="5">
        <v>0.35000000000000003</v>
      </c>
      <c r="R46" s="5">
        <v>0.44600000000000001</v>
      </c>
      <c r="S46" s="5">
        <v>0.50719999999999998</v>
      </c>
      <c r="T46" s="5">
        <v>4.2910758900765934E-2</v>
      </c>
      <c r="U46" s="5">
        <v>0.48199999999999998</v>
      </c>
      <c r="V46" s="5">
        <v>0.72799999999999998</v>
      </c>
      <c r="W46" s="5">
        <v>4.5454545450000002E-2</v>
      </c>
      <c r="X46" s="5">
        <v>0.80599999999999983</v>
      </c>
      <c r="Y46" s="5">
        <v>0.28877551020408165</v>
      </c>
      <c r="Z46" s="5">
        <v>7.6470588235294124E-2</v>
      </c>
      <c r="AA46" s="5">
        <v>4.6650717703349283E-2</v>
      </c>
      <c r="AB46" s="5">
        <v>0.36049999999999999</v>
      </c>
      <c r="AC46" s="5">
        <v>6.5000000000000002E-2</v>
      </c>
      <c r="AD46" s="5">
        <v>4.258331973608618E-2</v>
      </c>
      <c r="AE46" s="5">
        <f>AVERAGE($Q$46:$AD$46)</f>
        <v>0.30625324573068413</v>
      </c>
      <c r="AT46" s="5"/>
      <c r="AV46" s="5"/>
      <c r="AW46" s="5"/>
      <c r="CW46" s="5">
        <f>SUM($Q$97:$AD$97)</f>
        <v>-8</v>
      </c>
      <c r="CX46" s="5">
        <v>17.653061224489793</v>
      </c>
      <c r="CY46" s="5">
        <f>SUM($Q$149:$AD$149)</f>
        <v>6</v>
      </c>
      <c r="CZ46" s="5">
        <v>9.2244897959183696</v>
      </c>
      <c r="DB46" s="5">
        <v>3.5784100037804438</v>
      </c>
      <c r="DC46" s="5">
        <v>0.5451363473382751</v>
      </c>
      <c r="DD46" s="5">
        <f t="shared" si="0"/>
        <v>0.27976190476190482</v>
      </c>
      <c r="DE46" s="5">
        <f t="shared" si="1"/>
        <v>0.41666666666666657</v>
      </c>
      <c r="DF46" s="5">
        <v>1.1904689196423075E-2</v>
      </c>
      <c r="DG46" s="5">
        <v>2.0501391798283319</v>
      </c>
      <c r="DH46" s="5">
        <f t="shared" si="2"/>
        <v>4</v>
      </c>
      <c r="DI46" s="5">
        <f t="shared" si="3"/>
        <v>0</v>
      </c>
      <c r="DJ46" s="5">
        <v>4</v>
      </c>
      <c r="DK46" s="5">
        <f t="shared" si="4"/>
        <v>0.2857142857142857</v>
      </c>
      <c r="DL46" s="5">
        <f t="shared" si="5"/>
        <v>0.30625324573068413</v>
      </c>
      <c r="DM46" s="5">
        <f t="shared" si="6"/>
        <v>0.26440913902279223</v>
      </c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GR46" t="s">
        <v>128</v>
      </c>
      <c r="GS46">
        <v>3.1720657846433042E-17</v>
      </c>
      <c r="GT46">
        <v>8.1632653061224511E-2</v>
      </c>
      <c r="GU46">
        <v>8.1632653061224539E-2</v>
      </c>
      <c r="GV46">
        <v>0.12244897959183668</v>
      </c>
      <c r="GW46">
        <v>-0.32653061224489799</v>
      </c>
      <c r="GX46">
        <v>0.20408163265306123</v>
      </c>
      <c r="GY46">
        <v>0.32653061224489793</v>
      </c>
      <c r="GZ46">
        <v>0.40816326530612251</v>
      </c>
      <c r="HA46">
        <v>0.32653061224489793</v>
      </c>
      <c r="HB46">
        <v>0.24489795918367344</v>
      </c>
      <c r="HC46">
        <v>4.081632653061229E-2</v>
      </c>
      <c r="HD46">
        <v>0.53061224489795933</v>
      </c>
      <c r="HE46">
        <v>0.36734693877551017</v>
      </c>
      <c r="HF46">
        <v>0.36734693877551022</v>
      </c>
      <c r="HG46">
        <v>0.24489795918367349</v>
      </c>
      <c r="HH46">
        <v>0.28571428571428564</v>
      </c>
      <c r="HI46">
        <v>0.16326530612244897</v>
      </c>
      <c r="HJ46">
        <v>0.32653061224489788</v>
      </c>
      <c r="HK46">
        <v>0.32653061224489793</v>
      </c>
      <c r="HL46">
        <v>0.44897959183673458</v>
      </c>
      <c r="HM46">
        <v>4.0816326530612276E-2</v>
      </c>
      <c r="HN46">
        <v>8.1632653061224553E-2</v>
      </c>
      <c r="HO46">
        <v>-4.081632653061229E-2</v>
      </c>
      <c r="HP46">
        <v>0.16326530612244897</v>
      </c>
      <c r="HQ46">
        <v>0.24489795918367344</v>
      </c>
      <c r="HR46">
        <v>0.44897959183673464</v>
      </c>
      <c r="HS46">
        <v>8.1632653061224497E-2</v>
      </c>
      <c r="HT46">
        <v>0.2040816326530612</v>
      </c>
      <c r="HU46">
        <v>0.24489795918367344</v>
      </c>
      <c r="HV46">
        <v>0.36734693877551028</v>
      </c>
      <c r="HW46">
        <v>-1.5860328923216521E-17</v>
      </c>
      <c r="HX46">
        <v>0.24489795918367344</v>
      </c>
      <c r="HY46">
        <v>-0.16326530612244897</v>
      </c>
      <c r="HZ46">
        <v>0.24489795918367355</v>
      </c>
      <c r="IA46">
        <v>-0.12244897959183672</v>
      </c>
      <c r="IB46">
        <v>0.53061224489795933</v>
      </c>
      <c r="IC46">
        <v>0.2040816326530612</v>
      </c>
      <c r="ID46">
        <v>4.0816326530612276E-2</v>
      </c>
      <c r="IE46">
        <v>0.12244897959183675</v>
      </c>
      <c r="IF46">
        <v>0.2040816326530612</v>
      </c>
      <c r="IG46">
        <v>-0.16326530612244897</v>
      </c>
      <c r="IH46">
        <v>0.16326530612244897</v>
      </c>
      <c r="II46">
        <v>0.24489795918367349</v>
      </c>
      <c r="IJ46">
        <v>0.12244897959183673</v>
      </c>
      <c r="IK46">
        <f>VARP(CDCALL!$Q$149:$AD$149)</f>
        <v>0.81632653061224492</v>
      </c>
      <c r="IL46">
        <v>0.16326530612244897</v>
      </c>
      <c r="IM46">
        <v>0.12244897959183675</v>
      </c>
      <c r="IN46">
        <v>4.0816326530612214E-2</v>
      </c>
    </row>
    <row r="47" spans="1:248" x14ac:dyDescent="0.25">
      <c r="A47">
        <v>4</v>
      </c>
      <c r="B47">
        <v>4</v>
      </c>
      <c r="C47" t="s">
        <v>105</v>
      </c>
      <c r="D47" s="12">
        <v>50</v>
      </c>
      <c r="E47" s="12">
        <v>100</v>
      </c>
      <c r="F47" s="12">
        <v>250</v>
      </c>
      <c r="P47" s="5" t="s">
        <v>129</v>
      </c>
      <c r="Q47" s="5">
        <v>0.22999999999999998</v>
      </c>
      <c r="R47" s="5">
        <v>0.41000000000000009</v>
      </c>
      <c r="S47" s="5">
        <v>0.95360480693795557</v>
      </c>
      <c r="T47" s="5">
        <v>4.9046711143483156E-2</v>
      </c>
      <c r="U47" s="5">
        <v>0.67280000000000006</v>
      </c>
      <c r="V47" s="5">
        <v>0.95002350813743686</v>
      </c>
      <c r="W47" s="5">
        <v>0.16250000000000001</v>
      </c>
      <c r="X47" s="5">
        <v>0.55999999999999972</v>
      </c>
      <c r="Y47" s="5">
        <v>0.95850936123338637</v>
      </c>
      <c r="Z47" s="5">
        <v>0.55625000000000002</v>
      </c>
      <c r="AA47" s="5">
        <v>2.7936962750716332E-2</v>
      </c>
      <c r="AB47" s="5">
        <v>0.42260000000000003</v>
      </c>
      <c r="AC47" s="5">
        <v>9.5000000000000001E-2</v>
      </c>
      <c r="AD47" s="5">
        <v>0.36649999999999999</v>
      </c>
      <c r="AE47" s="5">
        <f>AVERAGE($Q$47:$AD$47)</f>
        <v>0.45819795358592696</v>
      </c>
      <c r="AT47" s="5"/>
      <c r="AV47" s="5"/>
      <c r="AW47" s="5"/>
      <c r="CW47" s="5">
        <f>SUM($Q$98:$AD$98)</f>
        <v>-2</v>
      </c>
      <c r="CX47" s="5">
        <v>20.73469387755102</v>
      </c>
      <c r="CY47" s="5">
        <f>SUM($Q$150:$AD$150)</f>
        <v>4</v>
      </c>
      <c r="CZ47" s="5">
        <v>11.816326530612248</v>
      </c>
      <c r="DB47" s="5">
        <v>1.7193156961107363</v>
      </c>
      <c r="DC47" s="5">
        <v>0.58816917232154664</v>
      </c>
      <c r="DD47" s="5">
        <f t="shared" si="0"/>
        <v>0.29761904761904773</v>
      </c>
      <c r="DE47" s="5">
        <f t="shared" si="1"/>
        <v>0.42857142857142855</v>
      </c>
      <c r="DF47" s="5">
        <v>4.8256002015978197E-2</v>
      </c>
      <c r="DG47" s="5">
        <v>2.442204160985928</v>
      </c>
      <c r="DH47" s="5">
        <f t="shared" si="2"/>
        <v>2</v>
      </c>
      <c r="DI47" s="5">
        <f t="shared" si="3"/>
        <v>3</v>
      </c>
      <c r="DJ47" s="5">
        <v>5</v>
      </c>
      <c r="DK47" s="5">
        <f t="shared" si="4"/>
        <v>7.1428571428571397E-2</v>
      </c>
      <c r="DL47" s="5">
        <f t="shared" si="5"/>
        <v>0.45819795358592696</v>
      </c>
      <c r="DM47" s="5">
        <f t="shared" si="6"/>
        <v>0.33277575035057672</v>
      </c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GR47" t="s">
        <v>129</v>
      </c>
      <c r="GS47">
        <v>-0.14285714285714285</v>
      </c>
      <c r="GT47">
        <v>0.53061224489795922</v>
      </c>
      <c r="GU47">
        <v>0.53061224489795911</v>
      </c>
      <c r="GV47">
        <v>-6.1224489795918338E-2</v>
      </c>
      <c r="GW47">
        <v>0.16326530612244897</v>
      </c>
      <c r="GX47">
        <v>0.18367346938775506</v>
      </c>
      <c r="GY47">
        <v>0.26530612244897961</v>
      </c>
      <c r="GZ47">
        <v>0.36734693877551011</v>
      </c>
      <c r="HA47">
        <v>-2.0408163265306072E-2</v>
      </c>
      <c r="HB47">
        <v>0.16326530612244897</v>
      </c>
      <c r="HC47">
        <v>0.4081632653061224</v>
      </c>
      <c r="HD47">
        <v>0.16326530612244902</v>
      </c>
      <c r="HE47">
        <v>0.24489795918367349</v>
      </c>
      <c r="HF47">
        <v>0.24489795918367344</v>
      </c>
      <c r="HG47">
        <v>0.16326530612244902</v>
      </c>
      <c r="HH47">
        <v>0.71428571428571419</v>
      </c>
      <c r="HI47">
        <v>0.63265306122448972</v>
      </c>
      <c r="HJ47">
        <v>0.55102040816326514</v>
      </c>
      <c r="HK47">
        <v>0.26530612244897961</v>
      </c>
      <c r="HL47">
        <v>0.34693877551020408</v>
      </c>
      <c r="HM47">
        <v>-0.44897959183673464</v>
      </c>
      <c r="HN47">
        <v>0.24489795918367355</v>
      </c>
      <c r="HO47">
        <v>-0.12244897959183673</v>
      </c>
      <c r="HP47">
        <v>-0.22448979591836735</v>
      </c>
      <c r="HQ47">
        <v>-0.12244897959183673</v>
      </c>
      <c r="HR47">
        <v>0.34693877551020413</v>
      </c>
      <c r="HS47">
        <v>-4.0816326530612193E-2</v>
      </c>
      <c r="HT47">
        <v>4.0816326530612228E-2</v>
      </c>
      <c r="HU47">
        <v>0.44897959183673458</v>
      </c>
      <c r="HV47">
        <v>0.24489795918367355</v>
      </c>
      <c r="HW47">
        <v>0.71428571428571419</v>
      </c>
      <c r="HX47">
        <v>0.73469387755102022</v>
      </c>
      <c r="HY47">
        <v>0.36734693877551011</v>
      </c>
      <c r="HZ47">
        <v>0.16326530612244902</v>
      </c>
      <c r="IA47">
        <v>6.1224489795918373E-2</v>
      </c>
      <c r="IB47">
        <v>0.16326530612244902</v>
      </c>
      <c r="IC47">
        <v>0.32653061224489788</v>
      </c>
      <c r="ID47">
        <v>0.26530612244897961</v>
      </c>
      <c r="IE47">
        <v>0.22448979591836735</v>
      </c>
      <c r="IF47">
        <v>0.32653061224489788</v>
      </c>
      <c r="IG47">
        <v>-6.1224489795918338E-2</v>
      </c>
      <c r="IH47">
        <v>0.34693877551020408</v>
      </c>
      <c r="II47">
        <v>0.44897959183673464</v>
      </c>
      <c r="IJ47">
        <v>-6.1224489795918359E-2</v>
      </c>
      <c r="IK47">
        <v>0.16326530612244897</v>
      </c>
      <c r="IL47">
        <f>VARP(CDCALL!$Q$150:$AD$150)</f>
        <v>0.91836734693877553</v>
      </c>
      <c r="IM47">
        <v>0.36734693877551006</v>
      </c>
      <c r="IN47">
        <v>0.26530612244897955</v>
      </c>
    </row>
    <row r="48" spans="1:248" x14ac:dyDescent="0.25">
      <c r="A48">
        <v>4</v>
      </c>
      <c r="B48">
        <v>5</v>
      </c>
      <c r="C48" t="s">
        <v>106</v>
      </c>
      <c r="D48" s="12">
        <v>0.5</v>
      </c>
      <c r="E48" s="12">
        <v>1</v>
      </c>
      <c r="F48" s="12">
        <v>2</v>
      </c>
      <c r="P48" s="5" t="s">
        <v>130</v>
      </c>
      <c r="Q48" s="5">
        <v>0.27500000000000002</v>
      </c>
      <c r="R48" s="5">
        <v>0.43516949152542372</v>
      </c>
      <c r="S48" s="5">
        <v>0.95360480693795557</v>
      </c>
      <c r="T48" s="5">
        <v>4.9046711143483156E-2</v>
      </c>
      <c r="U48" s="5">
        <v>0.53436363636363637</v>
      </c>
      <c r="V48" s="5">
        <v>0.68899999999999995</v>
      </c>
      <c r="W48" s="5">
        <v>0.42058823529411765</v>
      </c>
      <c r="X48" s="5">
        <v>0.58999999999999964</v>
      </c>
      <c r="Y48" s="5">
        <v>0.54500000000000004</v>
      </c>
      <c r="Z48" s="5">
        <v>0.27499999999999997</v>
      </c>
      <c r="AA48" s="5">
        <v>0.51349999999999996</v>
      </c>
      <c r="AB48" s="5">
        <v>0.51049999999999995</v>
      </c>
      <c r="AC48" s="5">
        <v>0.31590909090909092</v>
      </c>
      <c r="AD48" s="5">
        <v>0.36649999999999999</v>
      </c>
      <c r="AE48" s="5">
        <f>AVERAGE($Q$48:$AD$48)</f>
        <v>0.46237014086955053</v>
      </c>
      <c r="AT48" s="5"/>
      <c r="AV48" s="5"/>
      <c r="AW48" s="5"/>
      <c r="CW48" s="5">
        <f>SUM($Q$99:$AD$99)</f>
        <v>0</v>
      </c>
      <c r="CX48" s="5">
        <v>19</v>
      </c>
      <c r="CY48" s="5">
        <f>SUM($Q$151:$AD$151)</f>
        <v>10</v>
      </c>
      <c r="CZ48" s="5">
        <v>10.612244897959185</v>
      </c>
      <c r="DB48" s="5">
        <v>0.77086008493189229</v>
      </c>
      <c r="DC48" s="5">
        <v>0.60106262827919676</v>
      </c>
      <c r="DD48" s="5">
        <f t="shared" si="0"/>
        <v>0.38095238095238093</v>
      </c>
      <c r="DE48" s="5">
        <f t="shared" si="1"/>
        <v>0.375</v>
      </c>
      <c r="DF48" s="5">
        <v>0.96812639779047627</v>
      </c>
      <c r="DG48" s="5">
        <v>2.5485776238643112</v>
      </c>
      <c r="DH48" s="5">
        <f t="shared" si="2"/>
        <v>1</v>
      </c>
      <c r="DI48" s="5">
        <f t="shared" si="3"/>
        <v>1</v>
      </c>
      <c r="DJ48" s="5">
        <v>2</v>
      </c>
      <c r="DK48" s="5">
        <f t="shared" si="4"/>
        <v>0</v>
      </c>
      <c r="DL48" s="5">
        <f t="shared" si="5"/>
        <v>0.46237014086955053</v>
      </c>
      <c r="DM48" s="5">
        <f t="shared" si="6"/>
        <v>0.2148492131257978</v>
      </c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GR48" t="s">
        <v>130</v>
      </c>
      <c r="GS48">
        <v>-0.2857142857142857</v>
      </c>
      <c r="GT48">
        <v>0.32653061224489793</v>
      </c>
      <c r="GU48">
        <v>4.0816326530612242E-2</v>
      </c>
      <c r="GV48">
        <v>0.20408163265306131</v>
      </c>
      <c r="GW48">
        <v>0.12244897959183675</v>
      </c>
      <c r="GX48">
        <v>-4.0816326530612249E-2</v>
      </c>
      <c r="GY48">
        <v>0.16326530612244902</v>
      </c>
      <c r="GZ48">
        <v>0.20408163265306131</v>
      </c>
      <c r="HA48">
        <v>0.16326530612244899</v>
      </c>
      <c r="HB48">
        <v>0.12244897959183672</v>
      </c>
      <c r="HC48">
        <v>0.16326530612244888</v>
      </c>
      <c r="HD48">
        <v>0.40816326530612262</v>
      </c>
      <c r="HE48">
        <v>0.32653061224489799</v>
      </c>
      <c r="HF48">
        <v>4.0816326530612256E-2</v>
      </c>
      <c r="HG48">
        <v>0.40816326530612262</v>
      </c>
      <c r="HH48">
        <v>0.2857142857142857</v>
      </c>
      <c r="HI48">
        <v>0.36734693877551006</v>
      </c>
      <c r="HJ48">
        <v>0.44897959183673447</v>
      </c>
      <c r="HK48">
        <v>0.16326530612244908</v>
      </c>
      <c r="HL48">
        <v>0.36734693877551006</v>
      </c>
      <c r="HM48">
        <v>0.16326530612244897</v>
      </c>
      <c r="HN48">
        <v>0.32653061224489793</v>
      </c>
      <c r="HO48">
        <v>-0.16326530612244891</v>
      </c>
      <c r="HP48">
        <v>8.1632653061224483E-2</v>
      </c>
      <c r="HQ48">
        <v>0.12244897959183677</v>
      </c>
      <c r="HR48">
        <v>0.36734693877551006</v>
      </c>
      <c r="HS48">
        <v>0.32653061224489799</v>
      </c>
      <c r="HT48">
        <v>0.24489795918367355</v>
      </c>
      <c r="HU48">
        <v>0.40816326530612262</v>
      </c>
      <c r="HV48">
        <v>0.32653061224489793</v>
      </c>
      <c r="HW48">
        <v>0.2857142857142857</v>
      </c>
      <c r="HX48">
        <v>0.40816326530612262</v>
      </c>
      <c r="HY48">
        <v>0.20408163265306131</v>
      </c>
      <c r="HZ48">
        <v>0.40816326530612262</v>
      </c>
      <c r="IA48">
        <v>8.1632653061224483E-2</v>
      </c>
      <c r="IB48">
        <v>0.40816326530612262</v>
      </c>
      <c r="IC48">
        <v>0.24489795918367352</v>
      </c>
      <c r="ID48">
        <v>0.16326530612244902</v>
      </c>
      <c r="IE48">
        <v>-8.1632653061224483E-2</v>
      </c>
      <c r="IF48">
        <v>0.24489795918367357</v>
      </c>
      <c r="IG48">
        <v>0.20408163265306126</v>
      </c>
      <c r="IH48">
        <v>8.1632653061224469E-2</v>
      </c>
      <c r="II48">
        <v>0.12244897959183673</v>
      </c>
      <c r="IJ48">
        <v>0.20408163265306126</v>
      </c>
      <c r="IK48">
        <v>0.12244897959183675</v>
      </c>
      <c r="IL48">
        <v>0.36734693877551006</v>
      </c>
      <c r="IM48">
        <f>VARP(CDCALL!$Q$151:$AD$151)</f>
        <v>0.48979591836734693</v>
      </c>
      <c r="IN48">
        <v>0.44897959183673447</v>
      </c>
    </row>
    <row r="49" spans="1:248" ht="15.75" thickBot="1" x14ac:dyDescent="0.3">
      <c r="A49">
        <v>4</v>
      </c>
      <c r="B49">
        <v>6</v>
      </c>
      <c r="C49" t="s">
        <v>107</v>
      </c>
      <c r="D49" s="12">
        <v>0.5</v>
      </c>
      <c r="E49" s="12">
        <v>1.5</v>
      </c>
      <c r="F49" s="12">
        <v>3</v>
      </c>
      <c r="P49" s="5" t="s">
        <v>131</v>
      </c>
      <c r="Q49" s="5">
        <v>0.37142857142857144</v>
      </c>
      <c r="R49" s="5">
        <v>0.38157894736842107</v>
      </c>
      <c r="S49" s="5">
        <v>0.95650813606494989</v>
      </c>
      <c r="T49" s="5">
        <v>4.6815286592327712E-2</v>
      </c>
      <c r="U49" s="5">
        <v>0.55174999999999996</v>
      </c>
      <c r="V49" s="5">
        <v>0.59771428571428564</v>
      </c>
      <c r="W49" s="5">
        <v>0.53074534161490683</v>
      </c>
      <c r="X49" s="5">
        <v>0.56923076923076887</v>
      </c>
      <c r="Y49" s="5">
        <v>0.50000000000000011</v>
      </c>
      <c r="Z49" s="5">
        <v>4.3103395956796915E-2</v>
      </c>
      <c r="AA49" s="5">
        <v>0.53857142857142859</v>
      </c>
      <c r="AB49" s="5">
        <v>0.49141221374045801</v>
      </c>
      <c r="AC49" s="5">
        <v>0.5675</v>
      </c>
      <c r="AD49" s="5">
        <v>0.29659972879963842</v>
      </c>
      <c r="AE49" s="5">
        <f>AVERAGE($Q$49:$AD$49)</f>
        <v>0.46021129322018223</v>
      </c>
      <c r="AT49" s="5"/>
      <c r="AV49" s="5"/>
      <c r="AW49" s="5"/>
      <c r="CV49" s="39"/>
      <c r="CW49" s="39">
        <f>SUM($Q$100:$AD$100)</f>
        <v>0</v>
      </c>
      <c r="CX49" s="5">
        <v>12.142857142857146</v>
      </c>
      <c r="CY49" s="39">
        <f>SUM($Q$152:$AD$152)</f>
        <v>8</v>
      </c>
      <c r="CZ49" s="5">
        <v>9.4897959183673457</v>
      </c>
      <c r="DB49" s="39">
        <v>1.5717823088891421</v>
      </c>
      <c r="DC49" s="5">
        <v>0.50584500629550067</v>
      </c>
      <c r="DD49" s="39">
        <f t="shared" si="0"/>
        <v>0.3214285714285714</v>
      </c>
      <c r="DE49" s="39">
        <f t="shared" si="1"/>
        <v>0.23214285714285723</v>
      </c>
      <c r="DF49" s="39">
        <v>0.56908439021128066</v>
      </c>
      <c r="DG49" s="39">
        <v>2.581606957916295</v>
      </c>
      <c r="DH49" s="39">
        <f t="shared" si="2"/>
        <v>2</v>
      </c>
      <c r="DI49" s="39">
        <f t="shared" si="3"/>
        <v>1</v>
      </c>
      <c r="DJ49" s="39">
        <v>3</v>
      </c>
      <c r="DK49" s="39">
        <f t="shared" si="4"/>
        <v>0</v>
      </c>
      <c r="DL49" s="39">
        <f t="shared" si="5"/>
        <v>0.46021129322018223</v>
      </c>
      <c r="DM49" s="39">
        <f t="shared" si="6"/>
        <v>0.23144603889254503</v>
      </c>
      <c r="DN49" s="54"/>
      <c r="DO49" s="54"/>
      <c r="DP49" s="54"/>
      <c r="DQ49" s="54"/>
      <c r="DR49" s="54"/>
      <c r="DS49" s="54"/>
      <c r="DT49" s="54"/>
      <c r="DU49" s="54"/>
      <c r="DV49" s="54"/>
      <c r="DW49" s="54"/>
      <c r="DX49" s="54"/>
      <c r="DY49" s="54"/>
      <c r="DZ49" s="54"/>
      <c r="EA49" s="54"/>
      <c r="EB49" s="54"/>
      <c r="EC49" s="54"/>
      <c r="ED49" s="54"/>
      <c r="EE49" s="54"/>
      <c r="EF49" s="54"/>
      <c r="EG49" s="54"/>
      <c r="EH49" s="54"/>
      <c r="EI49" s="54"/>
      <c r="EJ49" s="54"/>
      <c r="EK49" s="54"/>
      <c r="EL49" s="54"/>
      <c r="EM49" s="54"/>
      <c r="EN49" s="54"/>
      <c r="EO49" s="54"/>
      <c r="EP49" s="54"/>
      <c r="EQ49" s="54"/>
      <c r="ER49" s="54"/>
      <c r="GR49" s="54" t="s">
        <v>131</v>
      </c>
      <c r="GS49" s="54">
        <v>-0.42857142857142855</v>
      </c>
      <c r="GT49" s="54">
        <v>0.20408163265306126</v>
      </c>
      <c r="GU49" s="54">
        <v>-8.1632653061224469E-2</v>
      </c>
      <c r="GV49" s="54">
        <v>0.30612244897959179</v>
      </c>
      <c r="GW49" s="54">
        <v>4.0816326530612242E-2</v>
      </c>
      <c r="GX49" s="54">
        <v>-6.1224489795918373E-2</v>
      </c>
      <c r="GY49" s="54">
        <v>0.10204081632653057</v>
      </c>
      <c r="GZ49" s="54">
        <v>0.16326530612244908</v>
      </c>
      <c r="HA49" s="54">
        <v>0.10204081632653057</v>
      </c>
      <c r="HB49" s="54">
        <v>4.0816326530612242E-2</v>
      </c>
      <c r="HC49" s="54">
        <v>0.24489795918367355</v>
      </c>
      <c r="HD49" s="54">
        <v>0.32653061224489799</v>
      </c>
      <c r="HE49" s="54">
        <v>0.20408163265306117</v>
      </c>
      <c r="HF49" s="54">
        <v>0.20408163265306117</v>
      </c>
      <c r="HG49" s="54">
        <v>0.32653061224489793</v>
      </c>
      <c r="HH49" s="54">
        <v>0.14285714285714282</v>
      </c>
      <c r="HI49" s="54">
        <v>0.26530612244897955</v>
      </c>
      <c r="HJ49" s="54">
        <v>0.38775510204081626</v>
      </c>
      <c r="HK49" s="54">
        <v>0.10204081632653057</v>
      </c>
      <c r="HL49" s="54">
        <v>0.26530612244897955</v>
      </c>
      <c r="HM49" s="54">
        <v>0.24489795918367349</v>
      </c>
      <c r="HN49" s="54">
        <v>0.48979591836734698</v>
      </c>
      <c r="HO49" s="54">
        <v>-0.24489795918367349</v>
      </c>
      <c r="HP49" s="54">
        <v>0.26530612244897961</v>
      </c>
      <c r="HQ49" s="54">
        <v>0.32653061224489793</v>
      </c>
      <c r="HR49" s="54">
        <v>0.26530612244897955</v>
      </c>
      <c r="HS49" s="54">
        <v>0.48979591836734693</v>
      </c>
      <c r="HT49" s="54">
        <v>0.36734693877551022</v>
      </c>
      <c r="HU49" s="54">
        <v>0.32653061224489799</v>
      </c>
      <c r="HV49" s="54">
        <v>0.48979591836734698</v>
      </c>
      <c r="HW49" s="54">
        <v>0.14285714285714285</v>
      </c>
      <c r="HX49" s="54">
        <v>0.32653061224489799</v>
      </c>
      <c r="HY49" s="54">
        <v>0.16326530612244899</v>
      </c>
      <c r="HZ49" s="54">
        <v>0.32653061224489799</v>
      </c>
      <c r="IA49" s="54">
        <v>-2.0408163265306072E-2</v>
      </c>
      <c r="IB49" s="54">
        <v>0.32653061224489799</v>
      </c>
      <c r="IC49" s="54">
        <v>0.36734693877551017</v>
      </c>
      <c r="ID49" s="54">
        <v>0.10204081632653057</v>
      </c>
      <c r="IE49" s="54">
        <v>-0.26530612244897955</v>
      </c>
      <c r="IF49" s="54">
        <v>0.36734693877551017</v>
      </c>
      <c r="IG49" s="54">
        <v>0.3061224489795919</v>
      </c>
      <c r="IH49" s="54">
        <v>-2.0408163265306083E-2</v>
      </c>
      <c r="II49" s="54">
        <v>4.0816326530612242E-2</v>
      </c>
      <c r="IJ49" s="54">
        <v>2.0408163265306097E-2</v>
      </c>
      <c r="IK49" s="54">
        <v>4.0816326530612214E-2</v>
      </c>
      <c r="IL49" s="54">
        <v>0.26530612244897955</v>
      </c>
      <c r="IM49" s="54">
        <v>0.44897959183673447</v>
      </c>
      <c r="IN49" s="54">
        <f>VARP(CDCALL!$Q$152:$AD$152)</f>
        <v>0.67346938775510201</v>
      </c>
    </row>
    <row r="50" spans="1:248" x14ac:dyDescent="0.25">
      <c r="A50">
        <v>4</v>
      </c>
      <c r="B50">
        <v>7</v>
      </c>
      <c r="C50" t="s">
        <v>108</v>
      </c>
      <c r="D50" s="12">
        <v>10</v>
      </c>
      <c r="E50" s="12">
        <v>25</v>
      </c>
      <c r="F50" s="12">
        <v>50</v>
      </c>
      <c r="P50" s="11" t="s">
        <v>79</v>
      </c>
      <c r="Q50" s="5">
        <f>AVERAGE($Q$2:$Q$49)</f>
        <v>0.31340333905942086</v>
      </c>
      <c r="R50" s="5">
        <f>AVERAGE($R$2:$R$49)</f>
        <v>0.41081049862053326</v>
      </c>
      <c r="S50" s="5">
        <f>AVERAGE($S$2:$S$49)</f>
        <v>0.87503968200937654</v>
      </c>
      <c r="T50" s="5">
        <f>AVERAGE($T$2:$T$49)</f>
        <v>8.3740550595638008E-2</v>
      </c>
      <c r="U50" s="5">
        <f>AVERAGE($U$2:$U$49)</f>
        <v>0.55837686041674572</v>
      </c>
      <c r="V50" s="5">
        <f>AVERAGE($V$2:$V$49)</f>
        <v>0.583172063069202</v>
      </c>
      <c r="W50" s="5">
        <f>AVERAGE($W$2:$W$49)</f>
        <v>0.42435757158910414</v>
      </c>
      <c r="X50" s="5">
        <f>AVERAGE($X$2:$X$49)</f>
        <v>0.83677813533189183</v>
      </c>
      <c r="Y50" s="5">
        <f>AVERAGE($Y$2:$Y$49)</f>
        <v>0.73187335017703292</v>
      </c>
      <c r="Z50" s="5">
        <f>AVERAGE($Z$2:$Z$49)</f>
        <v>0.22301044055897382</v>
      </c>
      <c r="AA50" s="5">
        <f>AVERAGE($AA$2:$AA$49)</f>
        <v>0.15763307757481948</v>
      </c>
      <c r="AB50" s="5">
        <f>AVERAGE($AB$2:$AB$49)</f>
        <v>0.42986923792810056</v>
      </c>
      <c r="AC50" s="5">
        <f>AVERAGE($AC$2:$AC$49)</f>
        <v>0.24368086781140844</v>
      </c>
      <c r="AD50" s="5">
        <f>AVERAGE($AD$2:$AD$49)</f>
        <v>0.46575111714059741</v>
      </c>
      <c r="AE50" s="5">
        <f>AVERAGE($AE$2:$AE$49)</f>
        <v>0.45267834227734594</v>
      </c>
      <c r="GR50" s="5" t="s">
        <v>200</v>
      </c>
      <c r="GS50" s="5">
        <f t="array" ref="GS50">SUM(GS$2:GS$49)</f>
        <v>0.1428571428571434</v>
      </c>
      <c r="GT50" s="5">
        <f t="array" ref="GT50">SUM(GT$2:GT$49)</f>
        <v>14.122448979591834</v>
      </c>
      <c r="GU50" s="5">
        <f t="array" ref="GU50">SUM(GU$2:GU$49)</f>
        <v>3.8367346938775513</v>
      </c>
      <c r="GV50" s="5">
        <f t="array" ref="GV50">SUM(GV$2:GV$49)</f>
        <v>7.3265306122448965</v>
      </c>
      <c r="GW50" s="5">
        <f t="array" ref="GW50">SUM(GW$2:GW$49)</f>
        <v>6.9387755102040822</v>
      </c>
      <c r="GX50" s="5">
        <f t="array" ref="GX50">SUM(GX$2:GX$49)</f>
        <v>3.1632653061224492</v>
      </c>
      <c r="GY50" s="5">
        <f t="array" ref="GY50">SUM(GY$2:GY$49)</f>
        <v>5.7755102040816348</v>
      </c>
      <c r="GZ50" s="5">
        <f t="array" ref="GZ50">SUM(GZ$2:GZ$49)</f>
        <v>8.8979591836734695</v>
      </c>
      <c r="HA50" s="5">
        <f t="array" ref="HA50">SUM(HA$2:HA$49)</f>
        <v>8.3469387755102016</v>
      </c>
      <c r="HB50" s="5">
        <f t="array" ref="HB50">SUM(HB$2:HB$49)</f>
        <v>6.9387755102040813</v>
      </c>
      <c r="HC50" s="5">
        <f t="array" ref="HC50">SUM(HC$2:HC$49)</f>
        <v>10.204081632653057</v>
      </c>
      <c r="HD50" s="5">
        <f t="array" ref="HD50">SUM(HD$2:HD$49)</f>
        <v>10.938775510204081</v>
      </c>
      <c r="HE50" s="5">
        <f t="array" ref="HE50">SUM(HE$2:HE$49)</f>
        <v>13.265306122448978</v>
      </c>
      <c r="HF50" s="5">
        <f t="array" ref="HF50">SUM(HF$2:HF$49)</f>
        <v>7.5510204081632626</v>
      </c>
      <c r="HG50" s="5">
        <f t="array" ref="HG50">SUM(HG$2:HG$49)</f>
        <v>13.224489795918366</v>
      </c>
      <c r="HH50" s="5">
        <f t="array" ref="HH50">SUM(HH$2:HH$49)</f>
        <v>8.7142857142857153</v>
      </c>
      <c r="HI50" s="5">
        <f t="array" ref="HI50">SUM(HI$2:HI$49)</f>
        <v>11.530612244897963</v>
      </c>
      <c r="HJ50" s="5">
        <f t="array" ref="HJ50">SUM(HJ$2:HJ$49)</f>
        <v>13.775510204081632</v>
      </c>
      <c r="HK50" s="5">
        <f t="array" ref="HK50">SUM(HK$2:HK$49)</f>
        <v>11.775510204081629</v>
      </c>
      <c r="HL50" s="5">
        <f t="array" ref="HL50">SUM(HL$2:HL$49)</f>
        <v>16.38775510204081</v>
      </c>
      <c r="HM50" s="5">
        <f t="array" ref="HM50">SUM(HM$2:HM$49)</f>
        <v>3.0612244897959182</v>
      </c>
      <c r="HN50" s="5">
        <f t="array" ref="HN50">SUM(HN$2:HN$49)</f>
        <v>14.408163265306118</v>
      </c>
      <c r="HO50" s="5">
        <f t="array" ref="HO50">SUM(HO$2:HO$49)</f>
        <v>0.65306122448979598</v>
      </c>
      <c r="HP50" s="5">
        <f t="array" ref="HP50">SUM(HP$2:HP$49)</f>
        <v>6.1020408163265323</v>
      </c>
      <c r="HQ50" s="5">
        <f t="array" ref="HQ50">SUM(HQ$2:HQ$49)</f>
        <v>8.0816326530612237</v>
      </c>
      <c r="HR50" s="5">
        <f t="array" ref="HR50">SUM(HR$2:HR$49)</f>
        <v>17.244897959183671</v>
      </c>
      <c r="HS50" s="5">
        <f t="array" ref="HS50">SUM(HS$2:HS$49)</f>
        <v>10.408163265306124</v>
      </c>
      <c r="HT50" s="5">
        <f t="array" ref="HT50">SUM(HT$2:HT$49)</f>
        <v>11.306122448979593</v>
      </c>
      <c r="HU50" s="5">
        <f t="array" ref="HU50">SUM(HU$2:HU$49)</f>
        <v>11.510204081632653</v>
      </c>
      <c r="HV50" s="5">
        <f t="array" ref="HV50">SUM(HV$2:HV$49)</f>
        <v>16.122448979591834</v>
      </c>
      <c r="HW50" s="5">
        <f t="array" ref="HW50">SUM(HW$2:HW$49)</f>
        <v>13.571428571428573</v>
      </c>
      <c r="HX50" s="5">
        <f t="array" ref="HX50">SUM(HX$2:HX$49)</f>
        <v>11.510204081632653</v>
      </c>
      <c r="HY50" s="5">
        <f t="array" ref="HY50">SUM(HY$2:HY$49)</f>
        <v>5.183673469387756</v>
      </c>
      <c r="HZ50" s="5">
        <f t="array" ref="HZ50">SUM(HZ$2:HZ$49)</f>
        <v>9.2244897959183678</v>
      </c>
      <c r="IA50" s="5">
        <f t="array" ref="IA50">SUM(IA$2:IA$49)</f>
        <v>2.387755102040817</v>
      </c>
      <c r="IB50" s="5">
        <f t="array" ref="IB50">SUM(IB$2:IB$49)</f>
        <v>10.938775510204081</v>
      </c>
      <c r="IC50" s="5">
        <f t="array" ref="IC50">SUM(IC$2:IC$49)</f>
        <v>12.163265306122447</v>
      </c>
      <c r="ID50" s="5">
        <f t="array" ref="ID50">SUM(ID$2:ID$49)</f>
        <v>10.918367346938775</v>
      </c>
      <c r="IE50" s="5">
        <f t="array" ref="IE50">SUM(IE$2:IE$49)</f>
        <v>1.8979591836734699</v>
      </c>
      <c r="IF50" s="5">
        <f t="array" ref="IF50">SUM(IF$2:IF$49)</f>
        <v>12.734693877551017</v>
      </c>
      <c r="IG50" s="5">
        <f t="array" ref="IG50">SUM(IG$2:IG$49)</f>
        <v>4.4693877551020398</v>
      </c>
      <c r="IH50" s="5">
        <f t="array" ref="IH50">SUM(IH$2:IH$49)</f>
        <v>6.3877551020408161</v>
      </c>
      <c r="II50" s="5">
        <f t="array" ref="II50">SUM(II$2:II$49)</f>
        <v>8.0816326530612255</v>
      </c>
      <c r="IJ50" s="5">
        <f t="array" ref="IJ50">SUM(IJ$2:IJ$49)</f>
        <v>7.3265306122448965</v>
      </c>
      <c r="IK50" s="5">
        <f t="array" ref="IK50">SUM(IK$2:IK$49)</f>
        <v>9.2244897959183696</v>
      </c>
      <c r="IL50" s="5">
        <f t="array" ref="IL50">SUM(IL$2:IL$49)</f>
        <v>11.816326530612248</v>
      </c>
      <c r="IM50" s="5">
        <f t="array" ref="IM50">SUM(IM$2:IM$49)</f>
        <v>10.612244897959185</v>
      </c>
      <c r="IN50" s="5">
        <f t="array" ref="IN50">SUM(IN$2:IN$49)</f>
        <v>9.4897959183673457</v>
      </c>
    </row>
    <row r="51" spans="1:248" x14ac:dyDescent="0.25">
      <c r="A51">
        <v>4</v>
      </c>
      <c r="B51">
        <v>8</v>
      </c>
      <c r="C51" t="s">
        <v>109</v>
      </c>
      <c r="D51" s="12">
        <v>9.9999999999999995E-8</v>
      </c>
      <c r="E51" s="12">
        <v>9.9999999999999995E-7</v>
      </c>
      <c r="F51" s="12">
        <v>1.0000000000000001E-5</v>
      </c>
      <c r="GS51" s="5">
        <v>0.1428571428571434</v>
      </c>
      <c r="GT51" s="5">
        <v>14.122448979591834</v>
      </c>
      <c r="GU51" s="5">
        <v>3.8367346938775513</v>
      </c>
      <c r="GV51" s="5">
        <v>7.3265306122448965</v>
      </c>
      <c r="GW51" s="5">
        <v>6.9387755102040822</v>
      </c>
      <c r="GX51" s="5">
        <v>3.1632653061224492</v>
      </c>
      <c r="GY51" s="5">
        <v>5.7755102040816348</v>
      </c>
      <c r="GZ51" s="5">
        <v>8.8979591836734695</v>
      </c>
      <c r="HA51" s="5">
        <v>8.3469387755102016</v>
      </c>
      <c r="HB51" s="5">
        <v>6.9387755102040813</v>
      </c>
      <c r="HC51" s="5">
        <v>10.204081632653057</v>
      </c>
      <c r="HD51" s="5">
        <v>10.938775510204081</v>
      </c>
      <c r="HE51" s="5">
        <v>13.265306122448978</v>
      </c>
      <c r="HF51" s="5">
        <v>7.5510204081632626</v>
      </c>
      <c r="HG51" s="5">
        <v>13.224489795918366</v>
      </c>
      <c r="HH51" s="5">
        <v>8.7142857142857153</v>
      </c>
      <c r="HI51" s="5">
        <v>11.530612244897963</v>
      </c>
      <c r="HJ51" s="5">
        <v>13.775510204081632</v>
      </c>
      <c r="HK51" s="5">
        <v>11.775510204081629</v>
      </c>
      <c r="HL51" s="5">
        <v>16.38775510204081</v>
      </c>
      <c r="HM51" s="5">
        <v>3.0612244897959182</v>
      </c>
      <c r="HN51" s="5">
        <v>14.408163265306118</v>
      </c>
      <c r="HO51" s="5">
        <v>0.65306122448979598</v>
      </c>
      <c r="HP51" s="5">
        <v>6.1020408163265323</v>
      </c>
      <c r="HQ51" s="5">
        <v>8.0816326530612237</v>
      </c>
      <c r="HR51" s="5">
        <v>17.244897959183671</v>
      </c>
      <c r="HS51" s="5">
        <v>10.408163265306124</v>
      </c>
      <c r="HT51" s="5">
        <v>11.306122448979593</v>
      </c>
      <c r="HU51" s="5">
        <v>11.510204081632653</v>
      </c>
      <c r="HV51" s="5">
        <v>16.122448979591834</v>
      </c>
      <c r="HW51" s="5">
        <v>13.571428571428573</v>
      </c>
      <c r="HX51" s="5">
        <v>11.510204081632653</v>
      </c>
      <c r="HY51" s="5">
        <v>5.183673469387756</v>
      </c>
      <c r="HZ51" s="5">
        <v>9.2244897959183678</v>
      </c>
      <c r="IA51" s="5">
        <v>2.387755102040817</v>
      </c>
      <c r="IB51" s="5">
        <v>10.938775510204081</v>
      </c>
      <c r="IC51" s="5">
        <v>12.163265306122447</v>
      </c>
      <c r="ID51" s="5">
        <v>10.918367346938775</v>
      </c>
      <c r="IE51" s="5">
        <v>1.8979591836734699</v>
      </c>
      <c r="IF51" s="5">
        <v>12.734693877551017</v>
      </c>
      <c r="IG51" s="5">
        <v>4.4693877551020398</v>
      </c>
      <c r="IH51" s="5">
        <v>6.3877551020408161</v>
      </c>
      <c r="II51" s="5">
        <v>8.0816326530612255</v>
      </c>
      <c r="IJ51" s="5">
        <v>7.3265306122448965</v>
      </c>
      <c r="IK51" s="5">
        <v>9.2244897959183696</v>
      </c>
      <c r="IL51" s="5">
        <v>11.816326530612248</v>
      </c>
      <c r="IM51" s="5">
        <v>10.612244897959185</v>
      </c>
      <c r="IN51" s="5">
        <v>9.4897959183673457</v>
      </c>
    </row>
    <row r="52" spans="1:248" x14ac:dyDescent="0.25">
      <c r="A52">
        <v>4</v>
      </c>
      <c r="B52">
        <v>9</v>
      </c>
      <c r="C52" t="s">
        <v>110</v>
      </c>
      <c r="D52" s="12">
        <v>0.1</v>
      </c>
      <c r="E52" s="12">
        <v>0.2</v>
      </c>
      <c r="F52" s="12">
        <v>0.4</v>
      </c>
      <c r="P52" s="5" t="s">
        <v>132</v>
      </c>
      <c r="Q52" s="5" t="s">
        <v>81</v>
      </c>
      <c r="R52" s="5" t="s">
        <v>82</v>
      </c>
      <c r="S52" s="5" t="s">
        <v>83</v>
      </c>
      <c r="T52" s="5" t="s">
        <v>84</v>
      </c>
      <c r="U52" s="5" t="s">
        <v>85</v>
      </c>
      <c r="V52" s="5" t="s">
        <v>86</v>
      </c>
      <c r="W52" s="5" t="s">
        <v>87</v>
      </c>
      <c r="X52" s="5" t="s">
        <v>88</v>
      </c>
      <c r="Y52" s="5" t="s">
        <v>89</v>
      </c>
      <c r="Z52" s="5" t="s">
        <v>90</v>
      </c>
      <c r="AA52" s="5" t="s">
        <v>91</v>
      </c>
      <c r="AB52" s="5" t="s">
        <v>92</v>
      </c>
      <c r="AC52" s="5" t="s">
        <v>93</v>
      </c>
      <c r="AD52" s="5" t="s">
        <v>94</v>
      </c>
      <c r="AE52" s="5" t="s">
        <v>80</v>
      </c>
      <c r="AF52" s="5" t="s">
        <v>100</v>
      </c>
      <c r="AG52" s="5" t="s">
        <v>100</v>
      </c>
      <c r="AH52" s="5" t="s">
        <v>42</v>
      </c>
    </row>
    <row r="53" spans="1:248" x14ac:dyDescent="0.25">
      <c r="A53">
        <v>4</v>
      </c>
      <c r="B53">
        <v>10</v>
      </c>
      <c r="C53" t="s">
        <v>111</v>
      </c>
      <c r="D53" s="12">
        <v>5.0000000000000001E-3</v>
      </c>
      <c r="E53" s="12">
        <v>0.01</v>
      </c>
      <c r="F53" s="12">
        <v>0.02</v>
      </c>
      <c r="P53" s="5" t="s">
        <v>1</v>
      </c>
      <c r="Q53" s="5">
        <v>-1</v>
      </c>
      <c r="R53" s="5">
        <v>-1</v>
      </c>
      <c r="S53" s="5">
        <v>1</v>
      </c>
      <c r="T53" s="5">
        <v>-1</v>
      </c>
      <c r="U53" s="5">
        <v>1</v>
      </c>
      <c r="V53" s="5">
        <v>-1</v>
      </c>
      <c r="W53" s="5">
        <v>-1</v>
      </c>
      <c r="X53" s="5">
        <v>1</v>
      </c>
      <c r="Y53" s="5">
        <v>1</v>
      </c>
      <c r="Z53" s="5">
        <v>-1</v>
      </c>
      <c r="AA53" s="5">
        <v>-1</v>
      </c>
      <c r="AB53" s="5">
        <v>-1</v>
      </c>
      <c r="AC53" s="5">
        <v>-1</v>
      </c>
      <c r="AD53" s="5">
        <v>-1</v>
      </c>
      <c r="AE53" s="5">
        <f>AVERAGE($Q$53:$AD$53)</f>
        <v>-0.42857142857142855</v>
      </c>
      <c r="AF53" s="5" t="s">
        <v>52</v>
      </c>
      <c r="AG53" s="5">
        <f>VARP($Q$101:$AD$101)</f>
        <v>0.38875602324263031</v>
      </c>
      <c r="AH53" s="5">
        <v>0.39463201906217676</v>
      </c>
    </row>
    <row r="54" spans="1:248" x14ac:dyDescent="0.25">
      <c r="A54">
        <v>4</v>
      </c>
      <c r="B54">
        <v>11</v>
      </c>
      <c r="C54" t="s">
        <v>112</v>
      </c>
      <c r="D54" s="12">
        <v>25</v>
      </c>
      <c r="E54" s="12">
        <v>50</v>
      </c>
      <c r="F54" s="12">
        <v>80</v>
      </c>
      <c r="P54" s="5" t="s">
        <v>2</v>
      </c>
      <c r="Q54" s="5">
        <v>-1</v>
      </c>
      <c r="R54" s="5">
        <v>-1</v>
      </c>
      <c r="S54" s="5">
        <v>1</v>
      </c>
      <c r="T54" s="5">
        <v>-1</v>
      </c>
      <c r="U54" s="5">
        <v>-1</v>
      </c>
      <c r="V54" s="5">
        <v>1</v>
      </c>
      <c r="W54" s="5">
        <v>1</v>
      </c>
      <c r="X54" s="5">
        <v>1</v>
      </c>
      <c r="Y54" s="5">
        <v>1</v>
      </c>
      <c r="Z54" s="5">
        <v>-1</v>
      </c>
      <c r="AA54" s="5">
        <v>-1</v>
      </c>
      <c r="AB54" s="5">
        <v>-1</v>
      </c>
      <c r="AC54" s="5">
        <v>-1</v>
      </c>
      <c r="AD54" s="5">
        <v>1</v>
      </c>
      <c r="AE54" s="5">
        <f>AVERAGE($Q$54:$AD$54)</f>
        <v>-0.14285714285714285</v>
      </c>
      <c r="AF54" s="5" t="s">
        <v>54</v>
      </c>
      <c r="AG54" s="5">
        <f>VARP($AE$53:$AE$100)</f>
        <v>4.6759849773242608E-2</v>
      </c>
      <c r="AH54" s="5">
        <v>4.7466618711504718E-2</v>
      </c>
    </row>
    <row r="55" spans="1:248" x14ac:dyDescent="0.25">
      <c r="A55">
        <v>4</v>
      </c>
      <c r="B55">
        <v>12</v>
      </c>
      <c r="C55" t="s">
        <v>113</v>
      </c>
      <c r="D55" s="12">
        <v>720</v>
      </c>
      <c r="E55" s="12">
        <v>820</v>
      </c>
      <c r="F55" s="12">
        <v>920</v>
      </c>
      <c r="P55" s="5" t="s">
        <v>3</v>
      </c>
      <c r="Q55" s="5">
        <v>-1</v>
      </c>
      <c r="R55" s="5">
        <v>-1</v>
      </c>
      <c r="S55" s="5">
        <v>1</v>
      </c>
      <c r="T55" s="5">
        <v>-1</v>
      </c>
      <c r="U55" s="5">
        <v>1</v>
      </c>
      <c r="V55" s="5">
        <v>1</v>
      </c>
      <c r="W55" s="5">
        <v>1</v>
      </c>
      <c r="X55" s="5">
        <v>1</v>
      </c>
      <c r="Y55" s="5">
        <v>1</v>
      </c>
      <c r="Z55" s="5">
        <v>-1</v>
      </c>
      <c r="AA55" s="5">
        <v>-1</v>
      </c>
      <c r="AB55" s="5">
        <v>-1</v>
      </c>
      <c r="AC55" s="5">
        <v>1</v>
      </c>
      <c r="AD55" s="5">
        <v>-1</v>
      </c>
      <c r="AE55" s="5">
        <f>AVERAGE($Q$55:$AD$55)</f>
        <v>0</v>
      </c>
      <c r="AF55" s="5" t="s">
        <v>57</v>
      </c>
      <c r="AG55" s="5">
        <f>VARP($Q$53:$AD$100)</f>
        <v>0.98511018990929711</v>
      </c>
      <c r="AH55" s="5">
        <f>VARP($Q$53:$AE$100)</f>
        <v>0.92255350056689323</v>
      </c>
    </row>
    <row r="56" spans="1:248" x14ac:dyDescent="0.25">
      <c r="A56">
        <v>4</v>
      </c>
      <c r="B56">
        <v>13</v>
      </c>
      <c r="C56" t="s">
        <v>114</v>
      </c>
      <c r="D56" s="12">
        <v>10</v>
      </c>
      <c r="E56" s="12">
        <v>15</v>
      </c>
      <c r="F56" s="12">
        <v>20</v>
      </c>
      <c r="P56" s="5" t="s">
        <v>4</v>
      </c>
      <c r="Q56" s="5">
        <v>1</v>
      </c>
      <c r="R56" s="5">
        <v>-1</v>
      </c>
      <c r="S56" s="5">
        <v>1</v>
      </c>
      <c r="T56" s="5">
        <v>-1</v>
      </c>
      <c r="U56" s="5">
        <v>1</v>
      </c>
      <c r="V56" s="5">
        <v>1</v>
      </c>
      <c r="W56" s="5">
        <v>1</v>
      </c>
      <c r="X56" s="5">
        <v>1</v>
      </c>
      <c r="Y56" s="5">
        <v>1</v>
      </c>
      <c r="Z56" s="5">
        <v>1</v>
      </c>
      <c r="AA56" s="5">
        <v>-1</v>
      </c>
      <c r="AB56" s="5">
        <v>-1</v>
      </c>
      <c r="AC56" s="5">
        <v>1</v>
      </c>
      <c r="AD56" s="5">
        <v>1</v>
      </c>
      <c r="AE56" s="5">
        <f>AVERAGE($Q$56:$AD$56)</f>
        <v>0.42857142857142855</v>
      </c>
      <c r="AF56" s="5" t="s">
        <v>76</v>
      </c>
      <c r="AG56" s="5">
        <f>AVERAGE($Q$53:$AD$100)</f>
        <v>-0.12202380952380952</v>
      </c>
      <c r="AH56" s="5">
        <f>AVERAGE($Q$53:$AE$100)</f>
        <v>-0.12202380952380949</v>
      </c>
    </row>
    <row r="57" spans="1:248" x14ac:dyDescent="0.25">
      <c r="A57">
        <v>4</v>
      </c>
      <c r="B57">
        <v>14</v>
      </c>
      <c r="C57" t="s">
        <v>115</v>
      </c>
      <c r="D57" s="12">
        <v>0.2</v>
      </c>
      <c r="E57" s="12">
        <v>0.3</v>
      </c>
      <c r="F57" s="12">
        <v>0.6</v>
      </c>
      <c r="P57" s="5" t="s">
        <v>5</v>
      </c>
      <c r="Q57" s="5">
        <v>-1</v>
      </c>
      <c r="R57" s="5">
        <v>-1</v>
      </c>
      <c r="S57" s="5">
        <v>1</v>
      </c>
      <c r="T57" s="5">
        <v>-1</v>
      </c>
      <c r="U57" s="5">
        <v>1</v>
      </c>
      <c r="V57" s="5">
        <v>1</v>
      </c>
      <c r="W57" s="5">
        <v>-1</v>
      </c>
      <c r="X57" s="5">
        <v>1</v>
      </c>
      <c r="Y57" s="5">
        <v>1</v>
      </c>
      <c r="Z57" s="5">
        <v>-1</v>
      </c>
      <c r="AA57" s="5">
        <v>-1</v>
      </c>
      <c r="AB57" s="5">
        <v>-1</v>
      </c>
      <c r="AC57" s="5">
        <v>-1</v>
      </c>
      <c r="AD57" s="5">
        <v>1</v>
      </c>
      <c r="AE57" s="5">
        <f>AVERAGE($Q$57:$AD$57)</f>
        <v>-0.14285714285714285</v>
      </c>
      <c r="AF57" s="5" t="s">
        <v>216</v>
      </c>
      <c r="AG57" s="5">
        <f>AG56*672</f>
        <v>-82</v>
      </c>
      <c r="AH57" s="5">
        <f>AH56*720</f>
        <v>-87.857142857142833</v>
      </c>
    </row>
    <row r="58" spans="1:248" x14ac:dyDescent="0.25">
      <c r="A58">
        <v>5</v>
      </c>
      <c r="B58">
        <v>1</v>
      </c>
      <c r="C58" t="s">
        <v>102</v>
      </c>
      <c r="D58" s="12">
        <v>0.02</v>
      </c>
      <c r="E58" s="12">
        <v>0.13</v>
      </c>
      <c r="F58" s="12">
        <v>2</v>
      </c>
      <c r="P58" s="5" t="s">
        <v>6</v>
      </c>
      <c r="Q58" s="5">
        <v>-1</v>
      </c>
      <c r="R58" s="5">
        <v>-1</v>
      </c>
      <c r="S58" s="5">
        <v>-1</v>
      </c>
      <c r="T58" s="5">
        <v>-1</v>
      </c>
      <c r="U58" s="5">
        <v>1</v>
      </c>
      <c r="V58" s="5">
        <v>-1</v>
      </c>
      <c r="W58" s="5">
        <v>1</v>
      </c>
      <c r="X58" s="5">
        <v>1</v>
      </c>
      <c r="Y58" s="5">
        <v>1</v>
      </c>
      <c r="Z58" s="5">
        <v>-1</v>
      </c>
      <c r="AA58" s="5">
        <v>-1</v>
      </c>
      <c r="AB58" s="5">
        <v>-1</v>
      </c>
      <c r="AC58" s="5">
        <v>-1</v>
      </c>
      <c r="AD58" s="5">
        <v>-1</v>
      </c>
      <c r="AE58" s="5">
        <f>AVERAGE($Q$58:$AD$58)</f>
        <v>-0.42857142857142855</v>
      </c>
      <c r="AF58" s="5" t="s">
        <v>220</v>
      </c>
      <c r="AG58" s="5">
        <f>(AG56+1)/2</f>
        <v>0.43898809523809523</v>
      </c>
      <c r="AH58" s="5">
        <f>(AH56+1)/2</f>
        <v>0.43898809523809523</v>
      </c>
    </row>
    <row r="59" spans="1:248" x14ac:dyDescent="0.25">
      <c r="A59">
        <v>5</v>
      </c>
      <c r="B59">
        <v>2</v>
      </c>
      <c r="C59" t="s">
        <v>103</v>
      </c>
      <c r="D59" s="12">
        <v>9</v>
      </c>
      <c r="E59" s="12">
        <v>15.74</v>
      </c>
      <c r="F59" s="12">
        <v>25</v>
      </c>
      <c r="P59" s="5" t="s">
        <v>7</v>
      </c>
      <c r="Q59" s="5">
        <v>-1</v>
      </c>
      <c r="R59" s="5">
        <v>1</v>
      </c>
      <c r="S59" s="5">
        <v>1</v>
      </c>
      <c r="T59" s="5">
        <v>-1</v>
      </c>
      <c r="U59" s="5">
        <v>1</v>
      </c>
      <c r="V59" s="5">
        <v>1</v>
      </c>
      <c r="W59" s="5">
        <v>-1</v>
      </c>
      <c r="X59" s="5">
        <v>1</v>
      </c>
      <c r="Y59" s="5">
        <v>1</v>
      </c>
      <c r="Z59" s="5">
        <v>-1</v>
      </c>
      <c r="AA59" s="5">
        <v>-1</v>
      </c>
      <c r="AB59" s="5">
        <v>-1</v>
      </c>
      <c r="AC59" s="5">
        <v>-1</v>
      </c>
      <c r="AD59" s="5">
        <v>-1</v>
      </c>
      <c r="AE59" s="5">
        <f>AVERAGE($Q$59:$AD$59)</f>
        <v>-0.14285714285714285</v>
      </c>
      <c r="AF59" s="5" t="s">
        <v>373</v>
      </c>
      <c r="AG59" s="5">
        <f>(AG58-(1-AG58))^2</f>
        <v>1.488981009070295E-2</v>
      </c>
      <c r="AH59" s="5">
        <f>(AH58-(1-AH58))^2</f>
        <v>1.488981009070295E-2</v>
      </c>
    </row>
    <row r="60" spans="1:248" x14ac:dyDescent="0.25">
      <c r="A60">
        <v>5</v>
      </c>
      <c r="B60">
        <v>3</v>
      </c>
      <c r="C60" t="s">
        <v>104</v>
      </c>
      <c r="D60" s="12">
        <v>9.9999999999999995E-7</v>
      </c>
      <c r="E60" s="12">
        <v>0.1</v>
      </c>
      <c r="F60" s="12">
        <v>0.25</v>
      </c>
      <c r="P60" s="5" t="s">
        <v>8</v>
      </c>
      <c r="Q60" s="5">
        <v>-1</v>
      </c>
      <c r="R60" s="5">
        <v>-1</v>
      </c>
      <c r="S60" s="5">
        <v>1</v>
      </c>
      <c r="T60" s="5">
        <v>-1</v>
      </c>
      <c r="U60" s="5">
        <v>1</v>
      </c>
      <c r="V60" s="5">
        <v>-1</v>
      </c>
      <c r="W60" s="5">
        <v>-1</v>
      </c>
      <c r="X60" s="5">
        <v>1</v>
      </c>
      <c r="Y60" s="5">
        <v>1</v>
      </c>
      <c r="Z60" s="5">
        <v>-1</v>
      </c>
      <c r="AA60" s="5">
        <v>-1</v>
      </c>
      <c r="AB60" s="5">
        <v>-1</v>
      </c>
      <c r="AC60" s="5">
        <v>-1</v>
      </c>
      <c r="AD60" s="5">
        <v>-1</v>
      </c>
      <c r="AE60" s="5">
        <f>AVERAGE($Q$60:$AD$60)</f>
        <v>-0.42857142857142855</v>
      </c>
    </row>
    <row r="61" spans="1:248" x14ac:dyDescent="0.25">
      <c r="A61">
        <v>5</v>
      </c>
      <c r="B61">
        <v>4</v>
      </c>
      <c r="C61" t="s">
        <v>105</v>
      </c>
      <c r="D61" s="12">
        <v>1</v>
      </c>
      <c r="E61" s="12">
        <v>5</v>
      </c>
      <c r="F61" s="12">
        <v>100</v>
      </c>
      <c r="P61" s="5" t="s">
        <v>9</v>
      </c>
      <c r="Q61" s="5">
        <v>-1</v>
      </c>
      <c r="R61" s="5">
        <v>-1</v>
      </c>
      <c r="S61" s="5">
        <v>1</v>
      </c>
      <c r="T61" s="5">
        <v>-1</v>
      </c>
      <c r="U61" s="5">
        <v>-1</v>
      </c>
      <c r="V61" s="5">
        <v>1</v>
      </c>
      <c r="W61" s="5">
        <v>1</v>
      </c>
      <c r="X61" s="5">
        <v>1</v>
      </c>
      <c r="Y61" s="5">
        <v>1</v>
      </c>
      <c r="Z61" s="5">
        <v>-1</v>
      </c>
      <c r="AA61" s="5">
        <v>-1</v>
      </c>
      <c r="AB61" s="5">
        <v>1</v>
      </c>
      <c r="AC61" s="5">
        <v>-1</v>
      </c>
      <c r="AD61" s="5">
        <v>1</v>
      </c>
      <c r="AE61" s="5">
        <f>AVERAGE($Q$61:$AD$61)</f>
        <v>0</v>
      </c>
    </row>
    <row r="62" spans="1:248" x14ac:dyDescent="0.25">
      <c r="A62">
        <v>5</v>
      </c>
      <c r="B62">
        <v>5</v>
      </c>
      <c r="C62" t="s">
        <v>106</v>
      </c>
      <c r="D62" s="12">
        <v>0.25</v>
      </c>
      <c r="E62" s="12">
        <v>0.8</v>
      </c>
      <c r="F62" s="12">
        <v>2</v>
      </c>
      <c r="P62" s="5" t="s">
        <v>10</v>
      </c>
      <c r="Q62" s="5">
        <v>-1</v>
      </c>
      <c r="R62" s="5">
        <v>1</v>
      </c>
      <c r="S62" s="5">
        <v>1</v>
      </c>
      <c r="T62" s="5">
        <v>-1</v>
      </c>
      <c r="U62" s="5">
        <v>-1</v>
      </c>
      <c r="V62" s="5">
        <v>1</v>
      </c>
      <c r="W62" s="5">
        <v>1</v>
      </c>
      <c r="X62" s="5">
        <v>1</v>
      </c>
      <c r="Y62" s="5">
        <v>-1</v>
      </c>
      <c r="Z62" s="5">
        <v>-1</v>
      </c>
      <c r="AA62" s="5">
        <v>-1</v>
      </c>
      <c r="AB62" s="5">
        <v>1</v>
      </c>
      <c r="AC62" s="5">
        <v>-1</v>
      </c>
      <c r="AD62" s="5">
        <v>-1</v>
      </c>
      <c r="AE62" s="5">
        <f>AVERAGE($Q$62:$AD$62)</f>
        <v>-0.14285714285714285</v>
      </c>
    </row>
    <row r="63" spans="1:248" x14ac:dyDescent="0.25">
      <c r="A63">
        <v>5</v>
      </c>
      <c r="B63">
        <v>6</v>
      </c>
      <c r="C63" t="s">
        <v>107</v>
      </c>
      <c r="D63" s="12">
        <v>0.2</v>
      </c>
      <c r="E63" s="12">
        <v>1</v>
      </c>
      <c r="F63" s="12">
        <v>2.8</v>
      </c>
      <c r="P63" s="5" t="s">
        <v>11</v>
      </c>
      <c r="Q63" s="5">
        <v>-1</v>
      </c>
      <c r="R63" s="5">
        <v>1</v>
      </c>
      <c r="S63" s="5">
        <v>1</v>
      </c>
      <c r="T63" s="5">
        <v>-1</v>
      </c>
      <c r="U63" s="5">
        <v>-1</v>
      </c>
      <c r="V63" s="5">
        <v>-1</v>
      </c>
      <c r="W63" s="5">
        <v>-1</v>
      </c>
      <c r="X63" s="5">
        <v>1</v>
      </c>
      <c r="Y63" s="5">
        <v>1</v>
      </c>
      <c r="Z63" s="5">
        <v>-1</v>
      </c>
      <c r="AA63" s="5">
        <v>-1</v>
      </c>
      <c r="AB63" s="5">
        <v>-1</v>
      </c>
      <c r="AC63" s="5">
        <v>-1</v>
      </c>
      <c r="AD63" s="5">
        <v>1</v>
      </c>
      <c r="AE63" s="5">
        <f>AVERAGE($Q$63:$AD$63)</f>
        <v>-0.2857142857142857</v>
      </c>
    </row>
    <row r="64" spans="1:248" x14ac:dyDescent="0.25">
      <c r="A64">
        <v>5</v>
      </c>
      <c r="B64">
        <v>7</v>
      </c>
      <c r="C64" t="s">
        <v>108</v>
      </c>
      <c r="D64" s="12">
        <v>50</v>
      </c>
      <c r="E64" s="12">
        <v>550</v>
      </c>
      <c r="F64" s="12">
        <v>4000</v>
      </c>
      <c r="P64" s="5" t="s">
        <v>12</v>
      </c>
      <c r="Q64" s="5">
        <v>-1</v>
      </c>
      <c r="R64" s="5">
        <v>-1</v>
      </c>
      <c r="S64" s="5">
        <v>1</v>
      </c>
      <c r="T64" s="5">
        <v>-1</v>
      </c>
      <c r="U64" s="5">
        <v>1</v>
      </c>
      <c r="V64" s="5">
        <v>-1</v>
      </c>
      <c r="W64" s="5">
        <v>-1</v>
      </c>
      <c r="X64" s="5">
        <v>1</v>
      </c>
      <c r="Y64" s="5">
        <v>-1</v>
      </c>
      <c r="Z64" s="5">
        <v>-1</v>
      </c>
      <c r="AA64" s="5">
        <v>-1</v>
      </c>
      <c r="AB64" s="5">
        <v>-1</v>
      </c>
      <c r="AC64" s="5">
        <v>-1</v>
      </c>
      <c r="AD64" s="5">
        <v>-1</v>
      </c>
      <c r="AE64" s="5">
        <f>AVERAGE($Q$64:$AD$64)</f>
        <v>-0.5714285714285714</v>
      </c>
    </row>
    <row r="65" spans="1:31" x14ac:dyDescent="0.25">
      <c r="A65">
        <v>5</v>
      </c>
      <c r="B65">
        <v>8</v>
      </c>
      <c r="C65" t="s">
        <v>109</v>
      </c>
      <c r="D65" s="12">
        <v>0.1</v>
      </c>
      <c r="E65" s="12">
        <v>0.3</v>
      </c>
      <c r="F65" s="12">
        <v>0.8</v>
      </c>
      <c r="P65" s="5" t="s">
        <v>13</v>
      </c>
      <c r="Q65" s="5">
        <v>-1</v>
      </c>
      <c r="R65" s="5">
        <v>-1</v>
      </c>
      <c r="S65" s="5">
        <v>1</v>
      </c>
      <c r="T65" s="5">
        <v>-1</v>
      </c>
      <c r="U65" s="5">
        <v>1</v>
      </c>
      <c r="V65" s="5">
        <v>1</v>
      </c>
      <c r="W65" s="5">
        <v>-1</v>
      </c>
      <c r="X65" s="5">
        <v>1</v>
      </c>
      <c r="Y65" s="5">
        <v>-1</v>
      </c>
      <c r="Z65" s="5">
        <v>-1</v>
      </c>
      <c r="AA65" s="5">
        <v>-1</v>
      </c>
      <c r="AB65" s="5">
        <v>-1</v>
      </c>
      <c r="AC65" s="5">
        <v>-1</v>
      </c>
      <c r="AD65" s="5">
        <v>1</v>
      </c>
      <c r="AE65" s="5">
        <f>AVERAGE($Q$65:$AD$65)</f>
        <v>-0.2857142857142857</v>
      </c>
    </row>
    <row r="66" spans="1:31" x14ac:dyDescent="0.25">
      <c r="A66">
        <v>5</v>
      </c>
      <c r="B66">
        <v>9</v>
      </c>
      <c r="C66" t="s">
        <v>110</v>
      </c>
      <c r="D66" s="12">
        <v>0.01</v>
      </c>
      <c r="E66" s="12">
        <v>0.05</v>
      </c>
      <c r="F66" s="12">
        <v>0.25</v>
      </c>
      <c r="P66" s="5" t="s">
        <v>14</v>
      </c>
      <c r="Q66" s="5">
        <v>-1</v>
      </c>
      <c r="R66" s="5">
        <v>-1</v>
      </c>
      <c r="S66" s="5">
        <v>1</v>
      </c>
      <c r="T66" s="5">
        <v>-1</v>
      </c>
      <c r="U66" s="5">
        <v>-1</v>
      </c>
      <c r="V66" s="5">
        <v>1</v>
      </c>
      <c r="W66" s="5">
        <v>-1</v>
      </c>
      <c r="X66" s="5">
        <v>1</v>
      </c>
      <c r="Y66" s="5">
        <v>1</v>
      </c>
      <c r="Z66" s="5">
        <v>-1</v>
      </c>
      <c r="AA66" s="5">
        <v>-1</v>
      </c>
      <c r="AB66" s="5">
        <v>-1</v>
      </c>
      <c r="AC66" s="5">
        <v>1</v>
      </c>
      <c r="AD66" s="5">
        <v>-1</v>
      </c>
      <c r="AE66" s="5">
        <f>AVERAGE($Q$66:$AD$66)</f>
        <v>-0.2857142857142857</v>
      </c>
    </row>
    <row r="67" spans="1:31" x14ac:dyDescent="0.25">
      <c r="A67">
        <v>5</v>
      </c>
      <c r="B67">
        <v>10</v>
      </c>
      <c r="C67" t="s">
        <v>111</v>
      </c>
      <c r="D67" s="12">
        <v>0.01</v>
      </c>
      <c r="E67" s="12">
        <v>0.05</v>
      </c>
      <c r="F67" s="12">
        <v>0.5</v>
      </c>
      <c r="P67" s="5" t="s">
        <v>15</v>
      </c>
      <c r="Q67" s="5">
        <v>-1</v>
      </c>
      <c r="R67" s="5">
        <v>-1</v>
      </c>
      <c r="S67" s="5">
        <v>1</v>
      </c>
      <c r="T67" s="5">
        <v>-1</v>
      </c>
      <c r="U67" s="5">
        <v>-1</v>
      </c>
      <c r="V67" s="5">
        <v>-1</v>
      </c>
      <c r="W67" s="5">
        <v>-1</v>
      </c>
      <c r="X67" s="5">
        <v>1</v>
      </c>
      <c r="Y67" s="5">
        <v>1</v>
      </c>
      <c r="Z67" s="5">
        <v>-1</v>
      </c>
      <c r="AA67" s="5">
        <v>-1</v>
      </c>
      <c r="AB67" s="5">
        <v>-1</v>
      </c>
      <c r="AC67" s="5">
        <v>-1</v>
      </c>
      <c r="AD67" s="5">
        <v>1</v>
      </c>
      <c r="AE67" s="5">
        <f>AVERAGE($Q$67:$AD$67)</f>
        <v>-0.42857142857142855</v>
      </c>
    </row>
    <row r="68" spans="1:31" x14ac:dyDescent="0.25">
      <c r="A68">
        <v>5</v>
      </c>
      <c r="B68">
        <v>11</v>
      </c>
      <c r="C68" t="s">
        <v>112</v>
      </c>
      <c r="D68" s="12">
        <v>20</v>
      </c>
      <c r="E68" s="12">
        <v>100</v>
      </c>
      <c r="F68" s="12">
        <v>220</v>
      </c>
      <c r="P68" s="5" t="s">
        <v>16</v>
      </c>
      <c r="Q68" s="5">
        <v>-1</v>
      </c>
      <c r="R68" s="5">
        <v>1</v>
      </c>
      <c r="S68" s="5">
        <v>1</v>
      </c>
      <c r="T68" s="5">
        <v>-1</v>
      </c>
      <c r="U68" s="5">
        <v>1</v>
      </c>
      <c r="V68" s="5">
        <v>1</v>
      </c>
      <c r="W68" s="5">
        <v>-1</v>
      </c>
      <c r="X68" s="5">
        <v>1</v>
      </c>
      <c r="Y68" s="5">
        <v>1</v>
      </c>
      <c r="Z68" s="5">
        <v>-1</v>
      </c>
      <c r="AA68" s="5">
        <v>-1</v>
      </c>
      <c r="AB68" s="5">
        <v>-1</v>
      </c>
      <c r="AC68" s="5">
        <v>1</v>
      </c>
      <c r="AD68" s="5">
        <v>1</v>
      </c>
      <c r="AE68" s="5">
        <f>AVERAGE($Q$68:$AD$68)</f>
        <v>0.14285714285714285</v>
      </c>
    </row>
    <row r="69" spans="1:31" x14ac:dyDescent="0.25">
      <c r="A69">
        <v>5</v>
      </c>
      <c r="B69">
        <v>12</v>
      </c>
      <c r="C69" t="s">
        <v>113</v>
      </c>
      <c r="D69" s="12">
        <v>400</v>
      </c>
      <c r="E69" s="12">
        <v>725</v>
      </c>
      <c r="F69" s="12">
        <v>1000</v>
      </c>
      <c r="P69" s="5" t="s">
        <v>17</v>
      </c>
      <c r="Q69" s="5">
        <v>-1</v>
      </c>
      <c r="R69" s="5">
        <v>1</v>
      </c>
      <c r="S69" s="5">
        <v>1</v>
      </c>
      <c r="T69" s="5">
        <v>-1</v>
      </c>
      <c r="U69" s="5">
        <v>1</v>
      </c>
      <c r="V69" s="5">
        <v>1</v>
      </c>
      <c r="W69" s="5">
        <v>1</v>
      </c>
      <c r="X69" s="5">
        <v>1</v>
      </c>
      <c r="Y69" s="5">
        <v>1</v>
      </c>
      <c r="Z69" s="5">
        <v>-1</v>
      </c>
      <c r="AA69" s="5">
        <v>-1</v>
      </c>
      <c r="AB69" s="5">
        <v>-1</v>
      </c>
      <c r="AC69" s="5">
        <v>-1</v>
      </c>
      <c r="AD69" s="5">
        <v>1</v>
      </c>
      <c r="AE69" s="5">
        <f>AVERAGE($Q$69:$AD$69)</f>
        <v>0.14285714285714285</v>
      </c>
    </row>
    <row r="70" spans="1:31" x14ac:dyDescent="0.25">
      <c r="A70">
        <v>5</v>
      </c>
      <c r="B70">
        <v>13</v>
      </c>
      <c r="C70" t="s">
        <v>114</v>
      </c>
      <c r="D70" s="12">
        <v>30</v>
      </c>
      <c r="E70" s="12">
        <v>60</v>
      </c>
      <c r="F70" s="12">
        <v>80</v>
      </c>
      <c r="P70" s="5" t="s">
        <v>18</v>
      </c>
      <c r="Q70" s="5">
        <v>-1</v>
      </c>
      <c r="R70" s="5">
        <v>1</v>
      </c>
      <c r="S70" s="5">
        <v>1</v>
      </c>
      <c r="T70" s="5">
        <v>-1</v>
      </c>
      <c r="U70" s="5">
        <v>1</v>
      </c>
      <c r="V70" s="5">
        <v>1</v>
      </c>
      <c r="W70" s="5">
        <v>1</v>
      </c>
      <c r="X70" s="5">
        <v>1</v>
      </c>
      <c r="Y70" s="5">
        <v>1</v>
      </c>
      <c r="Z70" s="5">
        <v>-1</v>
      </c>
      <c r="AA70" s="5">
        <v>-1</v>
      </c>
      <c r="AB70" s="5">
        <v>-1</v>
      </c>
      <c r="AC70" s="5">
        <v>-1</v>
      </c>
      <c r="AD70" s="5">
        <v>-1</v>
      </c>
      <c r="AE70" s="5">
        <f>AVERAGE($Q$70:$AD$70)</f>
        <v>0</v>
      </c>
    </row>
    <row r="71" spans="1:31" x14ac:dyDescent="0.25">
      <c r="A71">
        <v>5</v>
      </c>
      <c r="B71">
        <v>14</v>
      </c>
      <c r="C71" t="s">
        <v>115</v>
      </c>
      <c r="D71" s="12">
        <v>0.05</v>
      </c>
      <c r="E71" s="12">
        <v>0.2</v>
      </c>
      <c r="F71" s="12">
        <v>0.5</v>
      </c>
      <c r="P71" s="5" t="s">
        <v>19</v>
      </c>
      <c r="Q71" s="5">
        <v>1</v>
      </c>
      <c r="R71" s="5">
        <v>-1</v>
      </c>
      <c r="S71" s="5">
        <v>-1</v>
      </c>
      <c r="T71" s="5">
        <v>-1</v>
      </c>
      <c r="U71" s="5">
        <v>-1</v>
      </c>
      <c r="V71" s="5">
        <v>1</v>
      </c>
      <c r="W71" s="5">
        <v>-1</v>
      </c>
      <c r="X71" s="5">
        <v>1</v>
      </c>
      <c r="Y71" s="5">
        <v>1</v>
      </c>
      <c r="Z71" s="5">
        <v>-1</v>
      </c>
      <c r="AA71" s="5">
        <v>-1</v>
      </c>
      <c r="AB71" s="5">
        <v>1</v>
      </c>
      <c r="AC71" s="5">
        <v>-1</v>
      </c>
      <c r="AD71" s="5">
        <v>1</v>
      </c>
      <c r="AE71" s="5">
        <f>AVERAGE($Q$71:$AD$71)</f>
        <v>-0.14285714285714285</v>
      </c>
    </row>
    <row r="72" spans="1:31" x14ac:dyDescent="0.25">
      <c r="A72">
        <v>6</v>
      </c>
      <c r="B72">
        <v>1</v>
      </c>
      <c r="C72" t="s">
        <v>102</v>
      </c>
      <c r="D72" s="12">
        <v>0.05</v>
      </c>
      <c r="E72" s="12">
        <v>0.13</v>
      </c>
      <c r="F72" s="12">
        <v>3</v>
      </c>
      <c r="P72" s="5" t="s">
        <v>20</v>
      </c>
      <c r="Q72" s="5">
        <v>-1</v>
      </c>
      <c r="R72" s="5">
        <v>-1</v>
      </c>
      <c r="S72" s="5">
        <v>1</v>
      </c>
      <c r="T72" s="5">
        <v>-1</v>
      </c>
      <c r="U72" s="5">
        <v>1</v>
      </c>
      <c r="V72" s="5">
        <v>1</v>
      </c>
      <c r="W72" s="5">
        <v>1</v>
      </c>
      <c r="X72" s="5">
        <v>1</v>
      </c>
      <c r="Y72" s="5">
        <v>1</v>
      </c>
      <c r="Z72" s="5">
        <v>-1</v>
      </c>
      <c r="AA72" s="5">
        <v>-1</v>
      </c>
      <c r="AB72" s="5">
        <v>1</v>
      </c>
      <c r="AC72" s="5">
        <v>-1</v>
      </c>
      <c r="AD72" s="5">
        <v>-1</v>
      </c>
      <c r="AE72" s="5">
        <f>AVERAGE($Q$72:$AD$72)</f>
        <v>0</v>
      </c>
    </row>
    <row r="73" spans="1:31" x14ac:dyDescent="0.25">
      <c r="A73">
        <v>6</v>
      </c>
      <c r="B73">
        <v>2</v>
      </c>
      <c r="C73" t="s">
        <v>103</v>
      </c>
      <c r="D73" s="12">
        <v>9</v>
      </c>
      <c r="E73" s="12">
        <v>15.74</v>
      </c>
      <c r="F73" s="12">
        <v>125</v>
      </c>
      <c r="P73" s="5" t="s">
        <v>21</v>
      </c>
      <c r="Q73" s="5">
        <v>-1</v>
      </c>
      <c r="R73" s="5">
        <v>-1</v>
      </c>
      <c r="S73" s="5">
        <v>1</v>
      </c>
      <c r="T73" s="5">
        <v>-1</v>
      </c>
      <c r="U73" s="5">
        <v>1</v>
      </c>
      <c r="V73" s="5">
        <v>1</v>
      </c>
      <c r="W73" s="5">
        <v>-1</v>
      </c>
      <c r="X73" s="5">
        <v>1</v>
      </c>
      <c r="Y73" s="5">
        <v>1</v>
      </c>
      <c r="Z73" s="5">
        <v>-1</v>
      </c>
      <c r="AA73" s="5">
        <v>-1</v>
      </c>
      <c r="AB73" s="5">
        <v>-1</v>
      </c>
      <c r="AC73" s="5">
        <v>-1</v>
      </c>
      <c r="AD73" s="5">
        <v>-1</v>
      </c>
      <c r="AE73" s="5">
        <f>AVERAGE($Q$73:$AD$73)</f>
        <v>-0.2857142857142857</v>
      </c>
    </row>
    <row r="74" spans="1:31" x14ac:dyDescent="0.25">
      <c r="A74">
        <v>6</v>
      </c>
      <c r="B74">
        <v>3</v>
      </c>
      <c r="C74" t="s">
        <v>104</v>
      </c>
      <c r="D74" s="12">
        <v>0.15</v>
      </c>
      <c r="E74" s="12">
        <v>0.32</v>
      </c>
      <c r="F74" s="12">
        <v>0.75</v>
      </c>
      <c r="P74" s="5" t="s">
        <v>22</v>
      </c>
      <c r="Q74" s="5">
        <v>1</v>
      </c>
      <c r="R74" s="5">
        <v>-1</v>
      </c>
      <c r="S74" s="5">
        <v>1</v>
      </c>
      <c r="T74" s="5">
        <v>-1</v>
      </c>
      <c r="U74" s="5">
        <v>-1</v>
      </c>
      <c r="V74" s="5">
        <v>-1</v>
      </c>
      <c r="W74" s="5">
        <v>1</v>
      </c>
      <c r="X74" s="5">
        <v>1</v>
      </c>
      <c r="Y74" s="5">
        <v>1</v>
      </c>
      <c r="Z74" s="5">
        <v>-1</v>
      </c>
      <c r="AA74" s="5">
        <v>-1</v>
      </c>
      <c r="AB74" s="5">
        <v>-1</v>
      </c>
      <c r="AC74" s="5">
        <v>-1</v>
      </c>
      <c r="AD74" s="5">
        <v>-1</v>
      </c>
      <c r="AE74" s="5">
        <f>AVERAGE($Q$74:$AD$74)</f>
        <v>-0.2857142857142857</v>
      </c>
    </row>
    <row r="75" spans="1:31" x14ac:dyDescent="0.25">
      <c r="A75">
        <v>6</v>
      </c>
      <c r="B75">
        <v>4</v>
      </c>
      <c r="C75" t="s">
        <v>105</v>
      </c>
      <c r="D75" s="12">
        <v>2</v>
      </c>
      <c r="E75" s="12">
        <v>5</v>
      </c>
      <c r="F75" s="12">
        <v>20</v>
      </c>
      <c r="P75" s="5" t="s">
        <v>23</v>
      </c>
      <c r="Q75" s="5">
        <v>-1</v>
      </c>
      <c r="R75" s="5">
        <v>-1</v>
      </c>
      <c r="S75" s="5">
        <v>1</v>
      </c>
      <c r="T75" s="5">
        <v>-1</v>
      </c>
      <c r="U75" s="5">
        <v>-1</v>
      </c>
      <c r="V75" s="5">
        <v>-1</v>
      </c>
      <c r="W75" s="5">
        <v>-1</v>
      </c>
      <c r="X75" s="5">
        <v>1</v>
      </c>
      <c r="Y75" s="5">
        <v>1</v>
      </c>
      <c r="Z75" s="5">
        <v>-1</v>
      </c>
      <c r="AA75" s="5">
        <v>1</v>
      </c>
      <c r="AB75" s="5">
        <v>-1</v>
      </c>
      <c r="AC75" s="5">
        <v>1</v>
      </c>
      <c r="AD75" s="5">
        <v>1</v>
      </c>
      <c r="AE75" s="5">
        <f>AVERAGE($Q$75:$AD$75)</f>
        <v>-0.14285714285714285</v>
      </c>
    </row>
    <row r="76" spans="1:31" x14ac:dyDescent="0.25">
      <c r="A76">
        <v>6</v>
      </c>
      <c r="B76">
        <v>5</v>
      </c>
      <c r="C76" t="s">
        <v>106</v>
      </c>
      <c r="D76" s="12">
        <v>0.2</v>
      </c>
      <c r="E76" s="12">
        <v>1.2</v>
      </c>
      <c r="F76" s="12">
        <v>3</v>
      </c>
      <c r="P76" s="5" t="s">
        <v>24</v>
      </c>
      <c r="Q76" s="5">
        <v>-1</v>
      </c>
      <c r="R76" s="5">
        <v>-1</v>
      </c>
      <c r="S76" s="5">
        <v>1</v>
      </c>
      <c r="T76" s="5">
        <v>-1</v>
      </c>
      <c r="U76" s="5">
        <v>-1</v>
      </c>
      <c r="V76" s="5">
        <v>1</v>
      </c>
      <c r="W76" s="5">
        <v>-1</v>
      </c>
      <c r="X76" s="5">
        <v>1</v>
      </c>
      <c r="Y76" s="5">
        <v>-1</v>
      </c>
      <c r="Z76" s="5">
        <v>-1</v>
      </c>
      <c r="AA76" s="5">
        <v>1</v>
      </c>
      <c r="AB76" s="5">
        <v>-1</v>
      </c>
      <c r="AC76" s="5">
        <v>-1</v>
      </c>
      <c r="AD76" s="5">
        <v>1</v>
      </c>
      <c r="AE76" s="5">
        <f>AVERAGE($Q$76:$AD$76)</f>
        <v>-0.2857142857142857</v>
      </c>
    </row>
    <row r="77" spans="1:31" x14ac:dyDescent="0.25">
      <c r="A77">
        <v>6</v>
      </c>
      <c r="B77">
        <v>6</v>
      </c>
      <c r="C77" t="s">
        <v>107</v>
      </c>
      <c r="D77" s="12">
        <v>0.75</v>
      </c>
      <c r="E77" s="12">
        <v>2.5</v>
      </c>
      <c r="F77" s="12">
        <v>5</v>
      </c>
      <c r="P77" s="5" t="s">
        <v>25</v>
      </c>
      <c r="Q77" s="5">
        <v>-1</v>
      </c>
      <c r="R77" s="5">
        <v>-1</v>
      </c>
      <c r="S77" s="5">
        <v>-1</v>
      </c>
      <c r="T77" s="5">
        <v>-1</v>
      </c>
      <c r="U77" s="5">
        <v>1</v>
      </c>
      <c r="V77" s="5">
        <v>1</v>
      </c>
      <c r="W77" s="5">
        <v>1</v>
      </c>
      <c r="X77" s="5">
        <v>1</v>
      </c>
      <c r="Y77" s="5">
        <v>-1</v>
      </c>
      <c r="Z77" s="5">
        <v>-1</v>
      </c>
      <c r="AA77" s="5">
        <v>-1</v>
      </c>
      <c r="AB77" s="5">
        <v>-1</v>
      </c>
      <c r="AC77" s="5">
        <v>1</v>
      </c>
      <c r="AD77" s="5">
        <v>1</v>
      </c>
      <c r="AE77" s="5">
        <f>AVERAGE($Q$77:$AD$77)</f>
        <v>-0.14285714285714285</v>
      </c>
    </row>
    <row r="78" spans="1:31" x14ac:dyDescent="0.25">
      <c r="A78">
        <v>6</v>
      </c>
      <c r="B78">
        <v>7</v>
      </c>
      <c r="C78" t="s">
        <v>108</v>
      </c>
      <c r="D78" s="12">
        <v>20</v>
      </c>
      <c r="E78" s="12">
        <v>113</v>
      </c>
      <c r="F78" s="12">
        <v>2000</v>
      </c>
      <c r="P78" s="5" t="s">
        <v>26</v>
      </c>
      <c r="Q78" s="5">
        <v>-1</v>
      </c>
      <c r="R78" s="5">
        <v>-1</v>
      </c>
      <c r="S78" s="5">
        <v>1</v>
      </c>
      <c r="T78" s="5">
        <v>-1</v>
      </c>
      <c r="U78" s="5">
        <v>1</v>
      </c>
      <c r="V78" s="5">
        <v>1</v>
      </c>
      <c r="W78" s="5">
        <v>-1</v>
      </c>
      <c r="X78" s="5">
        <v>1</v>
      </c>
      <c r="Y78" s="5">
        <v>1</v>
      </c>
      <c r="Z78" s="5">
        <v>-1</v>
      </c>
      <c r="AA78" s="5">
        <v>-1</v>
      </c>
      <c r="AB78" s="5">
        <v>-1</v>
      </c>
      <c r="AC78" s="5">
        <v>-1</v>
      </c>
      <c r="AD78" s="5">
        <v>1</v>
      </c>
      <c r="AE78" s="5">
        <f>AVERAGE($Q$78:$AD$78)</f>
        <v>-0.14285714285714285</v>
      </c>
    </row>
    <row r="79" spans="1:31" x14ac:dyDescent="0.25">
      <c r="A79">
        <v>6</v>
      </c>
      <c r="B79">
        <v>8</v>
      </c>
      <c r="C79" t="s">
        <v>109</v>
      </c>
      <c r="D79" s="12">
        <v>0.25</v>
      </c>
      <c r="E79" s="12">
        <v>0.7</v>
      </c>
      <c r="F79" s="12">
        <v>0.85</v>
      </c>
      <c r="P79" s="5" t="s">
        <v>27</v>
      </c>
      <c r="Q79" s="5">
        <v>-1</v>
      </c>
      <c r="R79" s="5">
        <v>-1</v>
      </c>
      <c r="S79" s="5">
        <v>1</v>
      </c>
      <c r="T79" s="5">
        <v>-1</v>
      </c>
      <c r="U79" s="5">
        <v>1</v>
      </c>
      <c r="V79" s="5">
        <v>1</v>
      </c>
      <c r="W79" s="5">
        <v>-1</v>
      </c>
      <c r="X79" s="5">
        <v>1</v>
      </c>
      <c r="Y79" s="5">
        <v>1</v>
      </c>
      <c r="Z79" s="5">
        <v>-1</v>
      </c>
      <c r="AA79" s="5">
        <v>1</v>
      </c>
      <c r="AB79" s="5">
        <v>1</v>
      </c>
      <c r="AC79" s="5">
        <v>-1</v>
      </c>
      <c r="AD79" s="5">
        <v>-1</v>
      </c>
      <c r="AE79" s="5">
        <f>AVERAGE($Q$79:$AD$79)</f>
        <v>0</v>
      </c>
    </row>
    <row r="80" spans="1:31" x14ac:dyDescent="0.25">
      <c r="A80">
        <v>6</v>
      </c>
      <c r="B80">
        <v>9</v>
      </c>
      <c r="C80" t="s">
        <v>110</v>
      </c>
      <c r="D80" s="12">
        <v>0.01</v>
      </c>
      <c r="E80" s="12">
        <v>0.04</v>
      </c>
      <c r="F80" s="12">
        <v>0.4</v>
      </c>
      <c r="P80" s="5" t="s">
        <v>28</v>
      </c>
      <c r="Q80" s="5">
        <v>-1</v>
      </c>
      <c r="R80" s="5">
        <v>1</v>
      </c>
      <c r="S80" s="5">
        <v>1</v>
      </c>
      <c r="T80" s="5">
        <v>-1</v>
      </c>
      <c r="U80" s="5">
        <v>-1</v>
      </c>
      <c r="V80" s="5">
        <v>-1</v>
      </c>
      <c r="W80" s="5">
        <v>-1</v>
      </c>
      <c r="X80" s="5">
        <v>1</v>
      </c>
      <c r="Y80" s="5">
        <v>1</v>
      </c>
      <c r="Z80" s="5">
        <v>-1</v>
      </c>
      <c r="AA80" s="5">
        <v>-1</v>
      </c>
      <c r="AB80" s="5">
        <v>-1</v>
      </c>
      <c r="AC80" s="5">
        <v>-1</v>
      </c>
      <c r="AD80" s="5">
        <v>1</v>
      </c>
      <c r="AE80" s="5">
        <f>AVERAGE($Q$80:$AD$80)</f>
        <v>-0.2857142857142857</v>
      </c>
    </row>
    <row r="81" spans="1:31" x14ac:dyDescent="0.25">
      <c r="A81">
        <v>6</v>
      </c>
      <c r="B81">
        <v>10</v>
      </c>
      <c r="C81" t="s">
        <v>111</v>
      </c>
      <c r="D81" s="12">
        <v>0.02</v>
      </c>
      <c r="E81" s="12">
        <v>0.06</v>
      </c>
      <c r="F81" s="12">
        <v>0.34</v>
      </c>
      <c r="P81" s="5" t="s">
        <v>29</v>
      </c>
      <c r="Q81" s="5">
        <v>-1</v>
      </c>
      <c r="R81" s="5">
        <v>-1</v>
      </c>
      <c r="S81" s="5">
        <v>1</v>
      </c>
      <c r="T81" s="5">
        <v>-1</v>
      </c>
      <c r="U81" s="5">
        <v>-1</v>
      </c>
      <c r="V81" s="5">
        <v>-1</v>
      </c>
      <c r="W81" s="5">
        <v>1</v>
      </c>
      <c r="X81" s="5">
        <v>1</v>
      </c>
      <c r="Y81" s="5">
        <v>1</v>
      </c>
      <c r="Z81" s="5">
        <v>-1</v>
      </c>
      <c r="AA81" s="5">
        <v>-1</v>
      </c>
      <c r="AB81" s="5">
        <v>-1</v>
      </c>
      <c r="AC81" s="5">
        <v>1</v>
      </c>
      <c r="AD81" s="5">
        <v>-1</v>
      </c>
      <c r="AE81" s="5">
        <f>AVERAGE($Q$81:$AD$81)</f>
        <v>-0.2857142857142857</v>
      </c>
    </row>
    <row r="82" spans="1:31" x14ac:dyDescent="0.25">
      <c r="A82">
        <v>6</v>
      </c>
      <c r="B82">
        <v>11</v>
      </c>
      <c r="C82" t="s">
        <v>112</v>
      </c>
      <c r="D82" s="12">
        <v>40</v>
      </c>
      <c r="E82" s="12">
        <v>160</v>
      </c>
      <c r="F82" s="12">
        <v>302</v>
      </c>
      <c r="P82" s="5" t="s">
        <v>30</v>
      </c>
      <c r="Q82" s="5">
        <v>-1</v>
      </c>
      <c r="R82" s="5">
        <v>-1</v>
      </c>
      <c r="S82" s="5">
        <v>1</v>
      </c>
      <c r="T82" s="5">
        <v>-1</v>
      </c>
      <c r="U82" s="5">
        <v>1</v>
      </c>
      <c r="V82" s="5">
        <v>-1</v>
      </c>
      <c r="W82" s="5">
        <v>1</v>
      </c>
      <c r="X82" s="5">
        <v>1</v>
      </c>
      <c r="Y82" s="5">
        <v>1</v>
      </c>
      <c r="Z82" s="5">
        <v>-1</v>
      </c>
      <c r="AA82" s="5">
        <v>-1</v>
      </c>
      <c r="AB82" s="5">
        <v>1</v>
      </c>
      <c r="AC82" s="5">
        <v>-1</v>
      </c>
      <c r="AD82" s="5">
        <v>-1</v>
      </c>
      <c r="AE82" s="5">
        <f>AVERAGE($Q$82:$AD$82)</f>
        <v>-0.14285714285714285</v>
      </c>
    </row>
    <row r="83" spans="1:31" x14ac:dyDescent="0.25">
      <c r="A83">
        <v>6</v>
      </c>
      <c r="B83">
        <v>12</v>
      </c>
      <c r="C83" t="s">
        <v>113</v>
      </c>
      <c r="D83" s="12">
        <v>200</v>
      </c>
      <c r="E83" s="12">
        <v>712</v>
      </c>
      <c r="F83" s="12">
        <v>1500</v>
      </c>
      <c r="P83" s="5" t="s">
        <v>31</v>
      </c>
      <c r="Q83" s="5">
        <v>-1</v>
      </c>
      <c r="R83" s="5">
        <v>-1</v>
      </c>
      <c r="S83" s="5">
        <v>1</v>
      </c>
      <c r="T83" s="5">
        <v>-1</v>
      </c>
      <c r="U83" s="5">
        <v>1</v>
      </c>
      <c r="V83" s="5">
        <v>1</v>
      </c>
      <c r="W83" s="5">
        <v>-1</v>
      </c>
      <c r="X83" s="5">
        <v>1</v>
      </c>
      <c r="Y83" s="5">
        <v>1</v>
      </c>
      <c r="Z83" s="5">
        <v>-1</v>
      </c>
      <c r="AA83" s="5">
        <v>-1</v>
      </c>
      <c r="AB83" s="5">
        <v>-1</v>
      </c>
      <c r="AC83" s="5">
        <v>-1</v>
      </c>
      <c r="AD83" s="5">
        <v>1</v>
      </c>
      <c r="AE83" s="5">
        <f>AVERAGE($Q$83:$AD$83)</f>
        <v>-0.14285714285714285</v>
      </c>
    </row>
    <row r="84" spans="1:31" x14ac:dyDescent="0.25">
      <c r="A84">
        <v>6</v>
      </c>
      <c r="B84">
        <v>13</v>
      </c>
      <c r="C84" t="s">
        <v>114</v>
      </c>
      <c r="D84" s="12">
        <v>15</v>
      </c>
      <c r="E84" s="12">
        <v>35</v>
      </c>
      <c r="F84" s="12">
        <v>45</v>
      </c>
      <c r="P84" s="5" t="s">
        <v>32</v>
      </c>
      <c r="Q84" s="5">
        <v>1</v>
      </c>
      <c r="R84" s="5">
        <v>1</v>
      </c>
      <c r="S84" s="5">
        <v>1</v>
      </c>
      <c r="T84" s="5">
        <v>-1</v>
      </c>
      <c r="U84" s="5">
        <v>1</v>
      </c>
      <c r="V84" s="5">
        <v>1</v>
      </c>
      <c r="W84" s="5">
        <v>-1</v>
      </c>
      <c r="X84" s="5">
        <v>1</v>
      </c>
      <c r="Y84" s="5">
        <v>1</v>
      </c>
      <c r="Z84" s="5">
        <v>-1</v>
      </c>
      <c r="AA84" s="5">
        <v>-1</v>
      </c>
      <c r="AB84" s="5">
        <v>1</v>
      </c>
      <c r="AC84" s="5">
        <v>-1</v>
      </c>
      <c r="AD84" s="5">
        <v>1</v>
      </c>
      <c r="AE84" s="5">
        <f>AVERAGE($Q$84:$AD$84)</f>
        <v>0.2857142857142857</v>
      </c>
    </row>
    <row r="85" spans="1:31" x14ac:dyDescent="0.25">
      <c r="A85">
        <v>6</v>
      </c>
      <c r="B85">
        <v>14</v>
      </c>
      <c r="C85" t="s">
        <v>115</v>
      </c>
      <c r="D85" s="12">
        <v>0.35</v>
      </c>
      <c r="E85" s="12">
        <v>0.45</v>
      </c>
      <c r="F85" s="12">
        <v>0.55000000000000004</v>
      </c>
      <c r="P85" s="5" t="s">
        <v>116</v>
      </c>
      <c r="Q85" s="5">
        <v>1</v>
      </c>
      <c r="R85" s="5">
        <v>-1</v>
      </c>
      <c r="S85" s="5">
        <v>1</v>
      </c>
      <c r="T85" s="5">
        <v>-1</v>
      </c>
      <c r="U85" s="5">
        <v>-1</v>
      </c>
      <c r="V85" s="5">
        <v>1</v>
      </c>
      <c r="W85" s="5">
        <v>-1</v>
      </c>
      <c r="X85" s="5">
        <v>1</v>
      </c>
      <c r="Y85" s="5">
        <v>1</v>
      </c>
      <c r="Z85" s="5">
        <v>-1</v>
      </c>
      <c r="AA85" s="5">
        <v>-1</v>
      </c>
      <c r="AB85" s="5">
        <v>1</v>
      </c>
      <c r="AC85" s="5">
        <v>-1</v>
      </c>
      <c r="AD85" s="5">
        <v>-1</v>
      </c>
      <c r="AE85" s="5">
        <f>AVERAGE($Q$85:$AD$85)</f>
        <v>-0.14285714285714285</v>
      </c>
    </row>
    <row r="86" spans="1:31" x14ac:dyDescent="0.25">
      <c r="A86">
        <v>7</v>
      </c>
      <c r="B86">
        <v>1</v>
      </c>
      <c r="C86" t="s">
        <v>102</v>
      </c>
      <c r="D86" s="12">
        <v>0.04</v>
      </c>
      <c r="E86" s="12">
        <v>0.14000000000000001</v>
      </c>
      <c r="F86" s="12">
        <v>0.25</v>
      </c>
      <c r="P86" s="5" t="s">
        <v>117</v>
      </c>
      <c r="Q86" s="5">
        <v>-1</v>
      </c>
      <c r="R86" s="5">
        <v>-1</v>
      </c>
      <c r="S86" s="5">
        <v>1</v>
      </c>
      <c r="T86" s="5">
        <v>-1</v>
      </c>
      <c r="U86" s="5">
        <v>-1</v>
      </c>
      <c r="V86" s="5">
        <v>1</v>
      </c>
      <c r="W86" s="5">
        <v>-1</v>
      </c>
      <c r="X86" s="5">
        <v>1</v>
      </c>
      <c r="Y86" s="5">
        <v>1</v>
      </c>
      <c r="Z86" s="5">
        <v>-1</v>
      </c>
      <c r="AA86" s="5">
        <v>-1</v>
      </c>
      <c r="AB86" s="5">
        <v>1</v>
      </c>
      <c r="AC86" s="5">
        <v>-1</v>
      </c>
      <c r="AD86" s="5">
        <v>1</v>
      </c>
      <c r="AE86" s="5">
        <f>AVERAGE($Q$86:$AD$86)</f>
        <v>-0.14285714285714285</v>
      </c>
    </row>
    <row r="87" spans="1:31" x14ac:dyDescent="0.25">
      <c r="A87">
        <v>7</v>
      </c>
      <c r="B87">
        <v>2</v>
      </c>
      <c r="C87" t="s">
        <v>103</v>
      </c>
      <c r="D87" s="12">
        <v>12</v>
      </c>
      <c r="E87" s="12">
        <v>15</v>
      </c>
      <c r="F87" s="12">
        <v>23</v>
      </c>
      <c r="P87" s="5" t="s">
        <v>118</v>
      </c>
      <c r="Q87" s="5">
        <v>1</v>
      </c>
      <c r="R87" s="5">
        <v>1</v>
      </c>
      <c r="S87" s="5">
        <v>1</v>
      </c>
      <c r="T87" s="5">
        <v>1</v>
      </c>
      <c r="U87" s="5">
        <v>1</v>
      </c>
      <c r="V87" s="5">
        <v>1</v>
      </c>
      <c r="W87" s="5">
        <v>1</v>
      </c>
      <c r="X87" s="5">
        <v>1</v>
      </c>
      <c r="Y87" s="5">
        <v>-1</v>
      </c>
      <c r="Z87" s="5">
        <v>-1</v>
      </c>
      <c r="AA87" s="5">
        <v>-1</v>
      </c>
      <c r="AB87" s="5">
        <v>-1</v>
      </c>
      <c r="AC87" s="5">
        <v>-1</v>
      </c>
      <c r="AD87" s="5">
        <v>-1</v>
      </c>
      <c r="AE87" s="5">
        <f>AVERAGE($Q$87:$AD$87)</f>
        <v>0.14285714285714285</v>
      </c>
    </row>
    <row r="88" spans="1:31" x14ac:dyDescent="0.25">
      <c r="A88">
        <v>7</v>
      </c>
      <c r="B88">
        <v>3</v>
      </c>
      <c r="C88" t="s">
        <v>104</v>
      </c>
      <c r="D88" s="12">
        <v>0.02</v>
      </c>
      <c r="E88" s="12">
        <v>0.05</v>
      </c>
      <c r="F88" s="12">
        <v>0.4</v>
      </c>
      <c r="P88" s="5" t="s">
        <v>119</v>
      </c>
      <c r="Q88" s="5">
        <v>-1</v>
      </c>
      <c r="R88" s="5">
        <v>1</v>
      </c>
      <c r="S88" s="5">
        <v>1</v>
      </c>
      <c r="T88" s="5">
        <v>-1</v>
      </c>
      <c r="U88" s="5">
        <v>1</v>
      </c>
      <c r="V88" s="5">
        <v>1</v>
      </c>
      <c r="W88" s="5">
        <v>-1</v>
      </c>
      <c r="X88" s="5">
        <v>1</v>
      </c>
      <c r="Y88" s="5">
        <v>1</v>
      </c>
      <c r="Z88" s="5">
        <v>1</v>
      </c>
      <c r="AA88" s="5">
        <v>1</v>
      </c>
      <c r="AB88" s="5">
        <v>1</v>
      </c>
      <c r="AC88" s="5">
        <v>1</v>
      </c>
      <c r="AD88" s="5">
        <v>-1</v>
      </c>
      <c r="AE88" s="5">
        <f>AVERAGE($Q$88:$AD$88)</f>
        <v>0.42857142857142855</v>
      </c>
    </row>
    <row r="89" spans="1:31" x14ac:dyDescent="0.25">
      <c r="A89">
        <v>7</v>
      </c>
      <c r="B89">
        <v>4</v>
      </c>
      <c r="C89" t="s">
        <v>105</v>
      </c>
      <c r="D89" s="12">
        <v>10</v>
      </c>
      <c r="E89" s="12">
        <v>85</v>
      </c>
      <c r="F89" s="12">
        <v>261</v>
      </c>
      <c r="P89" s="5" t="s">
        <v>120</v>
      </c>
      <c r="Q89" s="5">
        <v>-1</v>
      </c>
      <c r="R89" s="5">
        <v>-1</v>
      </c>
      <c r="S89" s="5">
        <v>1</v>
      </c>
      <c r="T89" s="5">
        <v>-1</v>
      </c>
      <c r="U89" s="5">
        <v>1</v>
      </c>
      <c r="V89" s="5">
        <v>-1</v>
      </c>
      <c r="W89" s="5">
        <v>1</v>
      </c>
      <c r="X89" s="5">
        <v>1</v>
      </c>
      <c r="Y89" s="5">
        <v>1</v>
      </c>
      <c r="Z89" s="5">
        <v>-1</v>
      </c>
      <c r="AA89" s="5">
        <v>-1</v>
      </c>
      <c r="AB89" s="5">
        <v>1</v>
      </c>
      <c r="AC89" s="5">
        <v>-1</v>
      </c>
      <c r="AD89" s="5">
        <v>1</v>
      </c>
      <c r="AE89" s="5">
        <f>AVERAGE($Q$89:$AD$89)</f>
        <v>0</v>
      </c>
    </row>
    <row r="90" spans="1:31" x14ac:dyDescent="0.25">
      <c r="A90">
        <v>7</v>
      </c>
      <c r="B90">
        <v>5</v>
      </c>
      <c r="C90" t="s">
        <v>106</v>
      </c>
      <c r="D90" s="12">
        <v>0.25</v>
      </c>
      <c r="E90" s="12">
        <v>1</v>
      </c>
      <c r="F90" s="12">
        <v>5</v>
      </c>
      <c r="P90" s="5" t="s">
        <v>121</v>
      </c>
      <c r="Q90" s="5">
        <v>-1</v>
      </c>
      <c r="R90" s="5">
        <v>1</v>
      </c>
      <c r="S90" s="5">
        <v>1</v>
      </c>
      <c r="T90" s="5">
        <v>1</v>
      </c>
      <c r="U90" s="5">
        <v>-1</v>
      </c>
      <c r="V90" s="5">
        <v>-1</v>
      </c>
      <c r="W90" s="5">
        <v>1</v>
      </c>
      <c r="X90" s="5">
        <v>1</v>
      </c>
      <c r="Y90" s="5">
        <v>1</v>
      </c>
      <c r="Z90" s="5">
        <v>-1</v>
      </c>
      <c r="AA90" s="5">
        <v>-1</v>
      </c>
      <c r="AB90" s="5">
        <v>-1</v>
      </c>
      <c r="AC90" s="5">
        <v>-1</v>
      </c>
      <c r="AD90" s="5">
        <v>1</v>
      </c>
      <c r="AE90" s="5">
        <f>AVERAGE($Q$90:$AD$90)</f>
        <v>0</v>
      </c>
    </row>
    <row r="91" spans="1:31" x14ac:dyDescent="0.25">
      <c r="A91">
        <v>7</v>
      </c>
      <c r="B91">
        <v>6</v>
      </c>
      <c r="C91" t="s">
        <v>107</v>
      </c>
      <c r="D91" s="12">
        <v>0.01</v>
      </c>
      <c r="E91" s="12">
        <v>1.5</v>
      </c>
      <c r="F91" s="12">
        <v>5</v>
      </c>
      <c r="P91" s="5" t="s">
        <v>122</v>
      </c>
      <c r="Q91" s="5">
        <v>-1</v>
      </c>
      <c r="R91" s="5">
        <v>-1</v>
      </c>
      <c r="S91" s="5">
        <v>1</v>
      </c>
      <c r="T91" s="5">
        <v>-1</v>
      </c>
      <c r="U91" s="5">
        <v>-1</v>
      </c>
      <c r="V91" s="5">
        <v>-1</v>
      </c>
      <c r="W91" s="5">
        <v>1</v>
      </c>
      <c r="X91" s="5">
        <v>1</v>
      </c>
      <c r="Y91" s="5">
        <v>1</v>
      </c>
      <c r="Z91" s="5">
        <v>-1</v>
      </c>
      <c r="AA91" s="5">
        <v>-1</v>
      </c>
      <c r="AB91" s="5">
        <v>-1</v>
      </c>
      <c r="AC91" s="5">
        <v>-1</v>
      </c>
      <c r="AD91" s="5">
        <v>1</v>
      </c>
      <c r="AE91" s="5">
        <f>AVERAGE($Q$91:$AD$91)</f>
        <v>-0.2857142857142857</v>
      </c>
    </row>
    <row r="92" spans="1:31" x14ac:dyDescent="0.25">
      <c r="A92">
        <v>7</v>
      </c>
      <c r="B92">
        <v>7</v>
      </c>
      <c r="C92" t="s">
        <v>108</v>
      </c>
      <c r="D92" s="12">
        <v>250</v>
      </c>
      <c r="E92" s="12">
        <v>1353</v>
      </c>
      <c r="F92" s="12">
        <v>3300</v>
      </c>
      <c r="P92" s="5" t="s">
        <v>123</v>
      </c>
      <c r="Q92" s="5">
        <v>-1</v>
      </c>
      <c r="R92" s="5">
        <v>1</v>
      </c>
      <c r="S92" s="5">
        <v>1</v>
      </c>
      <c r="T92" s="5">
        <v>-1</v>
      </c>
      <c r="U92" s="5">
        <v>1</v>
      </c>
      <c r="V92" s="5">
        <v>1</v>
      </c>
      <c r="W92" s="5">
        <v>-1</v>
      </c>
      <c r="X92" s="5">
        <v>1</v>
      </c>
      <c r="Y92" s="5">
        <v>1</v>
      </c>
      <c r="Z92" s="5">
        <v>-1</v>
      </c>
      <c r="AA92" s="5">
        <v>-1</v>
      </c>
      <c r="AB92" s="5">
        <v>-1</v>
      </c>
      <c r="AC92" s="5">
        <v>-1</v>
      </c>
      <c r="AD92" s="5">
        <v>1</v>
      </c>
      <c r="AE92" s="5">
        <f>AVERAGE($Q$92:$AD$92)</f>
        <v>0</v>
      </c>
    </row>
    <row r="93" spans="1:31" x14ac:dyDescent="0.25">
      <c r="A93">
        <v>7</v>
      </c>
      <c r="B93">
        <v>8</v>
      </c>
      <c r="C93" t="s">
        <v>109</v>
      </c>
      <c r="D93" s="12">
        <v>0.65</v>
      </c>
      <c r="E93" s="12">
        <v>0.8</v>
      </c>
      <c r="F93" s="12">
        <v>0.9</v>
      </c>
      <c r="P93" s="5" t="s">
        <v>124</v>
      </c>
      <c r="Q93" s="5">
        <v>-1</v>
      </c>
      <c r="R93" s="5">
        <v>-1</v>
      </c>
      <c r="S93" s="5">
        <v>1</v>
      </c>
      <c r="T93" s="5">
        <v>-1</v>
      </c>
      <c r="U93" s="5">
        <v>-1</v>
      </c>
      <c r="V93" s="5">
        <v>1</v>
      </c>
      <c r="W93" s="5">
        <v>1</v>
      </c>
      <c r="X93" s="5">
        <v>1</v>
      </c>
      <c r="Y93" s="5">
        <v>1</v>
      </c>
      <c r="Z93" s="5">
        <v>-1</v>
      </c>
      <c r="AA93" s="5">
        <v>-1</v>
      </c>
      <c r="AB93" s="5">
        <v>-1</v>
      </c>
      <c r="AC93" s="5">
        <v>-1</v>
      </c>
      <c r="AD93" s="5">
        <v>1</v>
      </c>
      <c r="AE93" s="5">
        <f>AVERAGE($Q$93:$AD$93)</f>
        <v>-0.14285714285714285</v>
      </c>
    </row>
    <row r="94" spans="1:31" x14ac:dyDescent="0.25">
      <c r="A94">
        <v>7</v>
      </c>
      <c r="B94">
        <v>9</v>
      </c>
      <c r="C94" t="s">
        <v>110</v>
      </c>
      <c r="D94" s="12">
        <v>0.02</v>
      </c>
      <c r="E94" s="12">
        <v>7.0000000000000007E-2</v>
      </c>
      <c r="F94" s="12">
        <v>0.25</v>
      </c>
      <c r="P94" s="5" t="s">
        <v>125</v>
      </c>
      <c r="Q94" s="5">
        <v>-1</v>
      </c>
      <c r="R94" s="5">
        <v>1</v>
      </c>
      <c r="S94" s="5">
        <v>1</v>
      </c>
      <c r="T94" s="5">
        <v>-1</v>
      </c>
      <c r="U94" s="5">
        <v>-1</v>
      </c>
      <c r="V94" s="5">
        <v>1</v>
      </c>
      <c r="W94" s="5">
        <v>-1</v>
      </c>
      <c r="X94" s="5">
        <v>1</v>
      </c>
      <c r="Y94" s="5">
        <v>1</v>
      </c>
      <c r="Z94" s="5">
        <v>1</v>
      </c>
      <c r="AA94" s="5">
        <v>-1</v>
      </c>
      <c r="AB94" s="5">
        <v>1</v>
      </c>
      <c r="AC94" s="5">
        <v>-1</v>
      </c>
      <c r="AD94" s="5">
        <v>1</v>
      </c>
      <c r="AE94" s="5">
        <f>AVERAGE($Q$94:$AD$94)</f>
        <v>0.14285714285714285</v>
      </c>
    </row>
    <row r="95" spans="1:31" x14ac:dyDescent="0.25">
      <c r="A95">
        <v>7</v>
      </c>
      <c r="B95">
        <v>10</v>
      </c>
      <c r="C95" t="s">
        <v>111</v>
      </c>
      <c r="D95" s="12">
        <v>0.01</v>
      </c>
      <c r="E95" s="12">
        <v>0.2</v>
      </c>
      <c r="F95" s="12">
        <v>0.5</v>
      </c>
      <c r="P95" s="5" t="s">
        <v>126</v>
      </c>
      <c r="Q95" s="5">
        <v>-1</v>
      </c>
      <c r="R95" s="5">
        <v>-1</v>
      </c>
      <c r="S95" s="5">
        <v>1</v>
      </c>
      <c r="T95" s="5">
        <v>-1</v>
      </c>
      <c r="U95" s="5">
        <v>1</v>
      </c>
      <c r="V95" s="5">
        <v>1</v>
      </c>
      <c r="W95" s="5">
        <v>1</v>
      </c>
      <c r="X95" s="5">
        <v>-1</v>
      </c>
      <c r="Y95" s="5">
        <v>1</v>
      </c>
      <c r="Z95" s="5">
        <v>-1</v>
      </c>
      <c r="AA95" s="5">
        <v>-1</v>
      </c>
      <c r="AB95" s="5">
        <v>1</v>
      </c>
      <c r="AC95" s="5">
        <v>-1</v>
      </c>
      <c r="AD95" s="5">
        <v>-1</v>
      </c>
      <c r="AE95" s="5">
        <f>AVERAGE($Q$95:$AD$95)</f>
        <v>-0.14285714285714285</v>
      </c>
    </row>
    <row r="96" spans="1:31" x14ac:dyDescent="0.25">
      <c r="A96">
        <v>7</v>
      </c>
      <c r="B96">
        <v>11</v>
      </c>
      <c r="C96" t="s">
        <v>112</v>
      </c>
      <c r="D96" s="12">
        <v>15</v>
      </c>
      <c r="E96" s="12">
        <v>25</v>
      </c>
      <c r="F96" s="12">
        <v>100</v>
      </c>
      <c r="P96" s="5" t="s">
        <v>127</v>
      </c>
      <c r="Q96" s="5">
        <v>-1</v>
      </c>
      <c r="R96" s="5">
        <v>-1</v>
      </c>
      <c r="S96" s="5">
        <v>1</v>
      </c>
      <c r="T96" s="5">
        <v>-1</v>
      </c>
      <c r="U96" s="5">
        <v>1</v>
      </c>
      <c r="V96" s="5">
        <v>1</v>
      </c>
      <c r="W96" s="5">
        <v>1</v>
      </c>
      <c r="X96" s="5">
        <v>-1</v>
      </c>
      <c r="Y96" s="5">
        <v>1</v>
      </c>
      <c r="Z96" s="5">
        <v>1</v>
      </c>
      <c r="AA96" s="5">
        <v>-1</v>
      </c>
      <c r="AB96" s="5">
        <v>-1</v>
      </c>
      <c r="AC96" s="5">
        <v>-1</v>
      </c>
      <c r="AD96" s="5">
        <v>1</v>
      </c>
      <c r="AE96" s="5">
        <f>AVERAGE($Q$96:$AD$96)</f>
        <v>0</v>
      </c>
    </row>
    <row r="97" spans="1:34" x14ac:dyDescent="0.25">
      <c r="A97">
        <v>7</v>
      </c>
      <c r="B97">
        <v>12</v>
      </c>
      <c r="C97" t="s">
        <v>113</v>
      </c>
      <c r="D97" s="12">
        <v>600</v>
      </c>
      <c r="E97" s="12">
        <v>750</v>
      </c>
      <c r="F97" s="12">
        <v>900</v>
      </c>
      <c r="P97" s="5" t="s">
        <v>128</v>
      </c>
      <c r="Q97" s="5">
        <v>-1</v>
      </c>
      <c r="R97" s="5">
        <v>-1</v>
      </c>
      <c r="S97" s="5">
        <v>1</v>
      </c>
      <c r="T97" s="5">
        <v>-1</v>
      </c>
      <c r="U97" s="5">
        <v>-1</v>
      </c>
      <c r="V97" s="5">
        <v>1</v>
      </c>
      <c r="W97" s="5">
        <v>-1</v>
      </c>
      <c r="X97" s="5">
        <v>1</v>
      </c>
      <c r="Y97" s="5">
        <v>-1</v>
      </c>
      <c r="Z97" s="5">
        <v>-1</v>
      </c>
      <c r="AA97" s="5">
        <v>-1</v>
      </c>
      <c r="AB97" s="5">
        <v>-1</v>
      </c>
      <c r="AC97" s="5">
        <v>-1</v>
      </c>
      <c r="AD97" s="5">
        <v>-1</v>
      </c>
      <c r="AE97" s="5">
        <f>AVERAGE($Q$97:$AD$97)</f>
        <v>-0.5714285714285714</v>
      </c>
    </row>
    <row r="98" spans="1:34" x14ac:dyDescent="0.25">
      <c r="A98">
        <v>7</v>
      </c>
      <c r="B98">
        <v>13</v>
      </c>
      <c r="C98" t="s">
        <v>114</v>
      </c>
      <c r="D98" s="12">
        <v>8</v>
      </c>
      <c r="E98" s="12">
        <v>40</v>
      </c>
      <c r="F98" s="12">
        <v>60</v>
      </c>
      <c r="P98" s="5" t="s">
        <v>129</v>
      </c>
      <c r="Q98" s="5">
        <v>-1</v>
      </c>
      <c r="R98" s="5">
        <v>-1</v>
      </c>
      <c r="S98" s="5">
        <v>1</v>
      </c>
      <c r="T98" s="5">
        <v>-1</v>
      </c>
      <c r="U98" s="5">
        <v>1</v>
      </c>
      <c r="V98" s="5">
        <v>1</v>
      </c>
      <c r="W98" s="5">
        <v>-1</v>
      </c>
      <c r="X98" s="5">
        <v>1</v>
      </c>
      <c r="Y98" s="5">
        <v>1</v>
      </c>
      <c r="Z98" s="5">
        <v>1</v>
      </c>
      <c r="AA98" s="5">
        <v>-1</v>
      </c>
      <c r="AB98" s="5">
        <v>-1</v>
      </c>
      <c r="AC98" s="5">
        <v>-1</v>
      </c>
      <c r="AD98" s="5">
        <v>-1</v>
      </c>
      <c r="AE98" s="5">
        <f>AVERAGE($Q$98:$AD$98)</f>
        <v>-0.14285714285714285</v>
      </c>
    </row>
    <row r="99" spans="1:34" x14ac:dyDescent="0.25">
      <c r="A99">
        <v>7</v>
      </c>
      <c r="B99">
        <v>14</v>
      </c>
      <c r="C99" t="s">
        <v>115</v>
      </c>
      <c r="D99" s="12">
        <v>0.2</v>
      </c>
      <c r="E99" s="12">
        <v>0.6</v>
      </c>
      <c r="F99" s="12">
        <v>0.75</v>
      </c>
      <c r="P99" s="5" t="s">
        <v>130</v>
      </c>
      <c r="Q99" s="5">
        <v>-1</v>
      </c>
      <c r="R99" s="5">
        <v>-1</v>
      </c>
      <c r="S99" s="5">
        <v>1</v>
      </c>
      <c r="T99" s="5">
        <v>-1</v>
      </c>
      <c r="U99" s="5">
        <v>1</v>
      </c>
      <c r="V99" s="5">
        <v>1</v>
      </c>
      <c r="W99" s="5">
        <v>-1</v>
      </c>
      <c r="X99" s="5">
        <v>1</v>
      </c>
      <c r="Y99" s="5">
        <v>1</v>
      </c>
      <c r="Z99" s="5">
        <v>-1</v>
      </c>
      <c r="AA99" s="5">
        <v>1</v>
      </c>
      <c r="AB99" s="5">
        <v>1</v>
      </c>
      <c r="AC99" s="5">
        <v>-1</v>
      </c>
      <c r="AD99" s="5">
        <v>-1</v>
      </c>
      <c r="AE99" s="5">
        <f>AVERAGE($Q$99:$AD$99)</f>
        <v>0</v>
      </c>
    </row>
    <row r="100" spans="1:34" x14ac:dyDescent="0.25">
      <c r="A100">
        <v>8</v>
      </c>
      <c r="B100">
        <v>1</v>
      </c>
      <c r="C100" t="s">
        <v>102</v>
      </c>
      <c r="D100" s="12">
        <v>0.03</v>
      </c>
      <c r="E100" s="12">
        <v>0.14599999999999999</v>
      </c>
      <c r="F100" s="12">
        <v>0.21</v>
      </c>
      <c r="P100" s="5" t="s">
        <v>131</v>
      </c>
      <c r="Q100" s="5">
        <v>-1</v>
      </c>
      <c r="R100" s="5">
        <v>-1</v>
      </c>
      <c r="S100" s="5">
        <v>1</v>
      </c>
      <c r="T100" s="5">
        <v>-1</v>
      </c>
      <c r="U100" s="5">
        <v>1</v>
      </c>
      <c r="V100" s="5">
        <v>1</v>
      </c>
      <c r="W100" s="5">
        <v>1</v>
      </c>
      <c r="X100" s="5">
        <v>1</v>
      </c>
      <c r="Y100" s="5">
        <v>-1</v>
      </c>
      <c r="Z100" s="5">
        <v>-1</v>
      </c>
      <c r="AA100" s="5">
        <v>1</v>
      </c>
      <c r="AB100" s="5">
        <v>-1</v>
      </c>
      <c r="AC100" s="5">
        <v>1</v>
      </c>
      <c r="AD100" s="5">
        <v>-1</v>
      </c>
      <c r="AE100" s="5">
        <f>AVERAGE($Q$100:$AD$100)</f>
        <v>0</v>
      </c>
    </row>
    <row r="101" spans="1:34" x14ac:dyDescent="0.25">
      <c r="A101">
        <v>8</v>
      </c>
      <c r="B101">
        <v>2</v>
      </c>
      <c r="C101" t="s">
        <v>103</v>
      </c>
      <c r="D101" s="12">
        <v>13.25</v>
      </c>
      <c r="E101" s="12">
        <v>16.5</v>
      </c>
      <c r="F101" s="12">
        <v>18.149999999999999</v>
      </c>
      <c r="P101" s="5" t="s">
        <v>79</v>
      </c>
      <c r="Q101" s="5">
        <f>AVERAGE($Q$53:$Q$100)</f>
        <v>-0.75</v>
      </c>
      <c r="R101" s="5">
        <f>AVERAGE($R$53:$R$100)</f>
        <v>-0.45833333333333331</v>
      </c>
      <c r="S101" s="5">
        <f>AVERAGE($S$53:$S$100)</f>
        <v>0.875</v>
      </c>
      <c r="T101" s="5">
        <f>AVERAGE($T$53:$T$100)</f>
        <v>-0.91666666666666663</v>
      </c>
      <c r="U101" s="5">
        <f>AVERAGE($U$53:$U$100)</f>
        <v>0.20833333333333334</v>
      </c>
      <c r="V101" s="5">
        <f>AVERAGE($V$53:$V$100)</f>
        <v>0.41666666666666669</v>
      </c>
      <c r="W101" s="5">
        <f>AVERAGE($W$53:$W$100)</f>
        <v>-0.125</v>
      </c>
      <c r="X101" s="5">
        <f>AVERAGE($X$53:$X$100)</f>
        <v>0.91666666666666663</v>
      </c>
      <c r="Y101" s="5">
        <f>AVERAGE($Y$53:$Y$100)</f>
        <v>0.66666666666666663</v>
      </c>
      <c r="Z101" s="5">
        <f>AVERAGE($Z$53:$Z$100)</f>
        <v>-0.79166666666666663</v>
      </c>
      <c r="AA101" s="5">
        <f>AVERAGE($AA$53:$AA$100)</f>
        <v>-0.75</v>
      </c>
      <c r="AB101" s="5">
        <f>AVERAGE($AB$53:$AB$100)</f>
        <v>-0.41666666666666669</v>
      </c>
      <c r="AC101" s="5">
        <f>AVERAGE($AC$53:$AC$100)</f>
        <v>-0.625</v>
      </c>
      <c r="AD101" s="5">
        <f>AVERAGE($AD$53:$AD$100)</f>
        <v>4.1666666666666664E-2</v>
      </c>
      <c r="AE101" s="5">
        <f>AVERAGE($AE$53:$AE$100)</f>
        <v>-0.12202380952380955</v>
      </c>
    </row>
    <row r="102" spans="1:34" x14ac:dyDescent="0.25">
      <c r="A102">
        <v>8</v>
      </c>
      <c r="B102">
        <v>3</v>
      </c>
      <c r="C102" t="s">
        <v>104</v>
      </c>
      <c r="D102" s="12">
        <v>9.9999999999999995E-7</v>
      </c>
      <c r="E102" s="12">
        <v>6.6000000000000003E-2</v>
      </c>
      <c r="F102" s="12">
        <v>0.36</v>
      </c>
    </row>
    <row r="103" spans="1:34" x14ac:dyDescent="0.25">
      <c r="A103">
        <v>8</v>
      </c>
      <c r="B103">
        <v>4</v>
      </c>
      <c r="C103" t="s">
        <v>105</v>
      </c>
      <c r="D103" s="12">
        <v>10</v>
      </c>
      <c r="E103" s="12">
        <v>21</v>
      </c>
      <c r="F103" s="12">
        <v>65</v>
      </c>
    </row>
    <row r="104" spans="1:34" x14ac:dyDescent="0.25">
      <c r="A104">
        <v>8</v>
      </c>
      <c r="B104">
        <v>5</v>
      </c>
      <c r="C104" t="s">
        <v>106</v>
      </c>
      <c r="D104" s="12">
        <v>0.25</v>
      </c>
      <c r="E104" s="12">
        <v>0.5</v>
      </c>
      <c r="F104" s="12">
        <v>2</v>
      </c>
      <c r="P104" s="5" t="s">
        <v>99</v>
      </c>
      <c r="Q104" s="5" t="s">
        <v>81</v>
      </c>
      <c r="R104" s="5" t="s">
        <v>82</v>
      </c>
      <c r="S104" s="5" t="s">
        <v>83</v>
      </c>
      <c r="T104" s="5" t="s">
        <v>84</v>
      </c>
      <c r="U104" s="5" t="s">
        <v>85</v>
      </c>
      <c r="V104" s="5" t="s">
        <v>86</v>
      </c>
      <c r="W104" s="5" t="s">
        <v>87</v>
      </c>
      <c r="X104" s="5" t="s">
        <v>88</v>
      </c>
      <c r="Y104" s="5" t="s">
        <v>89</v>
      </c>
      <c r="Z104" s="5" t="s">
        <v>90</v>
      </c>
      <c r="AA104" s="5" t="s">
        <v>91</v>
      </c>
      <c r="AB104" s="5" t="s">
        <v>92</v>
      </c>
      <c r="AC104" s="5" t="s">
        <v>93</v>
      </c>
      <c r="AD104" s="5" t="s">
        <v>94</v>
      </c>
      <c r="AE104" s="5" t="s">
        <v>80</v>
      </c>
      <c r="AF104" s="5" t="s">
        <v>100</v>
      </c>
      <c r="AG104" s="5" t="s">
        <v>100</v>
      </c>
      <c r="AH104" s="5" t="s">
        <v>42</v>
      </c>
    </row>
    <row r="105" spans="1:34" x14ac:dyDescent="0.25">
      <c r="A105">
        <v>8</v>
      </c>
      <c r="B105">
        <v>6</v>
      </c>
      <c r="C105" t="s">
        <v>107</v>
      </c>
      <c r="D105" s="12">
        <v>1</v>
      </c>
      <c r="E105" s="12">
        <v>3</v>
      </c>
      <c r="F105" s="12">
        <v>5</v>
      </c>
      <c r="P105" s="5" t="s">
        <v>1</v>
      </c>
      <c r="Q105" s="5">
        <v>-1</v>
      </c>
      <c r="R105" s="5">
        <v>-1</v>
      </c>
      <c r="S105" s="5">
        <v>1</v>
      </c>
      <c r="T105" s="5">
        <v>1</v>
      </c>
      <c r="U105" s="5">
        <v>1</v>
      </c>
      <c r="V105" s="5">
        <v>1</v>
      </c>
      <c r="W105" s="5">
        <v>1</v>
      </c>
      <c r="X105" s="5">
        <v>-1</v>
      </c>
      <c r="Y105" s="5">
        <v>-1</v>
      </c>
      <c r="Z105" s="5">
        <v>1</v>
      </c>
      <c r="AA105" s="5">
        <v>-1</v>
      </c>
      <c r="AB105" s="5">
        <v>1</v>
      </c>
      <c r="AC105" s="5">
        <v>-1</v>
      </c>
      <c r="AD105" s="5">
        <v>-1</v>
      </c>
      <c r="AE105" s="5">
        <f>AVERAGE($Q$105:$AD$105)</f>
        <v>0</v>
      </c>
      <c r="AF105" s="5" t="s">
        <v>52</v>
      </c>
      <c r="AG105" s="5">
        <f>VARP($Q$153:$AD$153)</f>
        <v>0.19083935657596374</v>
      </c>
      <c r="AH105" s="5">
        <f>AG105/AG107</f>
        <v>0.20725484726094878</v>
      </c>
    </row>
    <row r="106" spans="1:34" x14ac:dyDescent="0.25">
      <c r="A106">
        <v>8</v>
      </c>
      <c r="B106">
        <v>7</v>
      </c>
      <c r="C106" t="s">
        <v>108</v>
      </c>
      <c r="D106" s="12">
        <v>9.9999999999999995E-7</v>
      </c>
      <c r="E106" s="12">
        <v>1130</v>
      </c>
      <c r="F106" s="12">
        <v>4511</v>
      </c>
      <c r="P106" s="5" t="s">
        <v>2</v>
      </c>
      <c r="Q106" s="5">
        <v>1</v>
      </c>
      <c r="R106" s="5">
        <v>1</v>
      </c>
      <c r="S106" s="5">
        <v>-1</v>
      </c>
      <c r="T106" s="5">
        <v>-1</v>
      </c>
      <c r="U106" s="5">
        <v>-1</v>
      </c>
      <c r="V106" s="5">
        <v>1</v>
      </c>
      <c r="W106" s="5">
        <v>1</v>
      </c>
      <c r="X106" s="5">
        <v>-1</v>
      </c>
      <c r="Y106" s="5">
        <v>-1</v>
      </c>
      <c r="Z106" s="5">
        <v>1</v>
      </c>
      <c r="AA106" s="5">
        <v>-1</v>
      </c>
      <c r="AB106" s="5">
        <v>1</v>
      </c>
      <c r="AC106" s="5">
        <v>1</v>
      </c>
      <c r="AD106" s="5">
        <v>1</v>
      </c>
      <c r="AE106" s="5">
        <f>AVERAGE($Q$106:$AD$106)</f>
        <v>0.14285714285714285</v>
      </c>
      <c r="AF106" s="5" t="s">
        <v>54</v>
      </c>
      <c r="AG106" s="5">
        <f>VARP($AD$105:$AE$153)</f>
        <v>0.52729878356529702</v>
      </c>
      <c r="AH106" s="5">
        <f>AG106/AG107</f>
        <v>0.57265561365068141</v>
      </c>
    </row>
    <row r="107" spans="1:34" x14ac:dyDescent="0.25">
      <c r="A107">
        <v>8</v>
      </c>
      <c r="B107">
        <v>8</v>
      </c>
      <c r="C107" t="s">
        <v>109</v>
      </c>
      <c r="D107" s="12">
        <v>2.5000000000000001E-3</v>
      </c>
      <c r="E107" s="12">
        <v>0.5</v>
      </c>
      <c r="F107" s="12">
        <v>0.99750000000000005</v>
      </c>
      <c r="P107" s="5" t="s">
        <v>3</v>
      </c>
      <c r="Q107" s="5">
        <v>1</v>
      </c>
      <c r="R107" s="5">
        <v>1</v>
      </c>
      <c r="S107" s="5">
        <v>-1</v>
      </c>
      <c r="T107" s="5">
        <v>1</v>
      </c>
      <c r="U107" s="5">
        <v>-1</v>
      </c>
      <c r="V107" s="5">
        <v>-1</v>
      </c>
      <c r="W107" s="5">
        <v>1</v>
      </c>
      <c r="X107" s="5">
        <v>1</v>
      </c>
      <c r="Y107" s="5">
        <v>-1</v>
      </c>
      <c r="Z107" s="5">
        <v>1</v>
      </c>
      <c r="AA107" s="5">
        <v>-1</v>
      </c>
      <c r="AB107" s="5">
        <v>1</v>
      </c>
      <c r="AC107" s="5">
        <v>1</v>
      </c>
      <c r="AD107" s="5">
        <v>-1</v>
      </c>
      <c r="AE107" s="5">
        <f>AVERAGE($Q$107:$AD$107)</f>
        <v>0.14285714285714285</v>
      </c>
      <c r="AF107" s="5" t="s">
        <v>57</v>
      </c>
      <c r="AG107" s="5">
        <f>VARP($Q$105:$AD$153)</f>
        <v>0.92079562479753851</v>
      </c>
      <c r="AH107" s="5">
        <f>VARP($Q$105:$AE$153)</f>
        <v>0.86597537966433769</v>
      </c>
    </row>
    <row r="108" spans="1:34" x14ac:dyDescent="0.25">
      <c r="A108">
        <v>8</v>
      </c>
      <c r="B108">
        <v>9</v>
      </c>
      <c r="C108" t="s">
        <v>110</v>
      </c>
      <c r="D108" s="12">
        <v>0.02</v>
      </c>
      <c r="E108" s="12">
        <v>0.1</v>
      </c>
      <c r="F108" s="12">
        <v>0.5</v>
      </c>
      <c r="P108" s="5" t="s">
        <v>4</v>
      </c>
      <c r="Q108" s="5">
        <v>1</v>
      </c>
      <c r="R108" s="5">
        <v>-1</v>
      </c>
      <c r="S108" s="5">
        <v>-1</v>
      </c>
      <c r="T108" s="5">
        <v>-1</v>
      </c>
      <c r="U108" s="5">
        <v>1</v>
      </c>
      <c r="V108" s="5">
        <v>1</v>
      </c>
      <c r="W108" s="5">
        <v>-1</v>
      </c>
      <c r="X108" s="5">
        <v>-1</v>
      </c>
      <c r="Y108" s="5">
        <v>1</v>
      </c>
      <c r="Z108" s="5">
        <v>-1</v>
      </c>
      <c r="AA108" s="5">
        <v>-1</v>
      </c>
      <c r="AB108" s="5">
        <v>-1</v>
      </c>
      <c r="AC108" s="5">
        <v>-1</v>
      </c>
      <c r="AD108" s="5">
        <v>1</v>
      </c>
      <c r="AE108" s="5">
        <f>AVERAGE($Q$108:$AD$108)</f>
        <v>-0.2857142857142857</v>
      </c>
      <c r="AF108" s="5" t="s">
        <v>77</v>
      </c>
      <c r="AG108" s="5">
        <f>AVERAGE($Q$105:$AD$153)</f>
        <v>0.25297619047619041</v>
      </c>
      <c r="AH108" s="5">
        <f>AVERAGE($Q$105:$AE$153)</f>
        <v>0.25297619047619047</v>
      </c>
    </row>
    <row r="109" spans="1:34" x14ac:dyDescent="0.25">
      <c r="A109">
        <v>8</v>
      </c>
      <c r="B109">
        <v>10</v>
      </c>
      <c r="C109" t="s">
        <v>111</v>
      </c>
      <c r="D109" s="12">
        <v>0.02</v>
      </c>
      <c r="E109" s="12">
        <v>0.3</v>
      </c>
      <c r="F109" s="12">
        <v>0.95</v>
      </c>
      <c r="P109" s="5" t="s">
        <v>5</v>
      </c>
      <c r="Q109" s="5">
        <v>1</v>
      </c>
      <c r="R109" s="5">
        <v>1</v>
      </c>
      <c r="S109" s="5">
        <v>-1</v>
      </c>
      <c r="T109" s="5">
        <v>1</v>
      </c>
      <c r="U109" s="5">
        <v>1</v>
      </c>
      <c r="V109" s="5">
        <v>1</v>
      </c>
      <c r="W109" s="5">
        <v>1</v>
      </c>
      <c r="X109" s="5">
        <v>-1</v>
      </c>
      <c r="Y109" s="5">
        <v>-1</v>
      </c>
      <c r="Z109" s="5">
        <v>1</v>
      </c>
      <c r="AA109" s="5">
        <v>1</v>
      </c>
      <c r="AB109" s="5">
        <v>1</v>
      </c>
      <c r="AC109" s="5">
        <v>-1</v>
      </c>
      <c r="AD109" s="5">
        <v>1</v>
      </c>
      <c r="AE109" s="5">
        <f>AVERAGE($Q$109:$AD$109)</f>
        <v>0.42857142857142855</v>
      </c>
      <c r="AF109" s="5" t="s">
        <v>217</v>
      </c>
      <c r="AG109" s="5">
        <f>AG108*672</f>
        <v>169.99999999999994</v>
      </c>
      <c r="AH109" s="5">
        <f>AH108*720</f>
        <v>182.14285714285714</v>
      </c>
    </row>
    <row r="110" spans="1:34" x14ac:dyDescent="0.25">
      <c r="A110">
        <v>8</v>
      </c>
      <c r="B110">
        <v>11</v>
      </c>
      <c r="C110" t="s">
        <v>112</v>
      </c>
      <c r="D110" s="12">
        <v>216</v>
      </c>
      <c r="E110" s="12">
        <v>432</v>
      </c>
      <c r="F110" s="12">
        <v>735</v>
      </c>
      <c r="P110" s="5" t="s">
        <v>6</v>
      </c>
      <c r="Q110" s="5">
        <v>1</v>
      </c>
      <c r="R110" s="5">
        <v>1</v>
      </c>
      <c r="S110" s="5">
        <v>1</v>
      </c>
      <c r="T110" s="5">
        <v>1</v>
      </c>
      <c r="U110" s="5">
        <v>1</v>
      </c>
      <c r="V110" s="5">
        <v>1</v>
      </c>
      <c r="W110" s="5">
        <v>1</v>
      </c>
      <c r="X110" s="5">
        <v>1</v>
      </c>
      <c r="Y110" s="5">
        <v>1</v>
      </c>
      <c r="Z110" s="5">
        <v>1</v>
      </c>
      <c r="AA110" s="5">
        <v>-1</v>
      </c>
      <c r="AB110" s="5">
        <v>1</v>
      </c>
      <c r="AC110" s="5">
        <v>1</v>
      </c>
      <c r="AD110" s="5">
        <v>1</v>
      </c>
      <c r="AE110" s="5">
        <f>AVERAGE($Q$110:$AD$110)</f>
        <v>0.8571428571428571</v>
      </c>
      <c r="AF110" s="5" t="s">
        <v>220</v>
      </c>
      <c r="AG110" s="5">
        <f>(AG108+1)/2</f>
        <v>0.62648809523809523</v>
      </c>
      <c r="AH110" s="5">
        <f>(AH108+1)/2</f>
        <v>0.62648809523809523</v>
      </c>
    </row>
    <row r="111" spans="1:34" x14ac:dyDescent="0.25">
      <c r="A111">
        <v>8</v>
      </c>
      <c r="B111">
        <v>12</v>
      </c>
      <c r="C111" t="s">
        <v>113</v>
      </c>
      <c r="D111" s="12">
        <v>500</v>
      </c>
      <c r="E111" s="12">
        <v>730</v>
      </c>
      <c r="F111" s="12">
        <v>920</v>
      </c>
      <c r="P111" s="5" t="s">
        <v>7</v>
      </c>
      <c r="Q111" s="5">
        <v>1</v>
      </c>
      <c r="R111" s="5">
        <v>1</v>
      </c>
      <c r="S111" s="5">
        <v>1</v>
      </c>
      <c r="T111" s="5">
        <v>-1</v>
      </c>
      <c r="U111" s="5">
        <v>1</v>
      </c>
      <c r="V111" s="5">
        <v>1</v>
      </c>
      <c r="W111" s="5">
        <v>-1</v>
      </c>
      <c r="X111" s="5">
        <v>1</v>
      </c>
      <c r="Y111" s="5">
        <v>-1</v>
      </c>
      <c r="Z111" s="5">
        <v>1</v>
      </c>
      <c r="AA111" s="5">
        <v>1</v>
      </c>
      <c r="AB111" s="5">
        <v>1</v>
      </c>
      <c r="AC111" s="5">
        <v>1</v>
      </c>
      <c r="AD111" s="5">
        <v>1</v>
      </c>
      <c r="AE111" s="5">
        <f>AVERAGE($Q$111:$AD$111)</f>
        <v>0.5714285714285714</v>
      </c>
      <c r="AF111" s="5" t="s">
        <v>373</v>
      </c>
      <c r="AG111" s="5">
        <f>(AG110-(1-AG110))^2</f>
        <v>6.3996952947845798E-2</v>
      </c>
      <c r="AH111" s="5">
        <f>(AH110-(1-AH110))^2</f>
        <v>6.3996952947845798E-2</v>
      </c>
    </row>
    <row r="112" spans="1:34" x14ac:dyDescent="0.25">
      <c r="A112">
        <v>8</v>
      </c>
      <c r="B112">
        <v>13</v>
      </c>
      <c r="C112" t="s">
        <v>114</v>
      </c>
      <c r="D112" s="12">
        <v>4</v>
      </c>
      <c r="E112" s="12">
        <v>24</v>
      </c>
      <c r="F112" s="12">
        <v>49</v>
      </c>
      <c r="P112" s="5" t="s">
        <v>8</v>
      </c>
      <c r="Q112" s="5">
        <v>1</v>
      </c>
      <c r="R112" s="5">
        <v>1</v>
      </c>
      <c r="S112" s="5">
        <v>1</v>
      </c>
      <c r="T112" s="5">
        <v>-1</v>
      </c>
      <c r="U112" s="5">
        <v>1</v>
      </c>
      <c r="V112" s="5">
        <v>1</v>
      </c>
      <c r="W112" s="5">
        <v>1</v>
      </c>
      <c r="X112" s="5">
        <v>1</v>
      </c>
      <c r="Y112" s="5">
        <v>1</v>
      </c>
      <c r="Z112" s="5">
        <v>1</v>
      </c>
      <c r="AA112" s="5">
        <v>-1</v>
      </c>
      <c r="AB112" s="5">
        <v>1</v>
      </c>
      <c r="AC112" s="5">
        <v>1</v>
      </c>
      <c r="AD112" s="5">
        <v>1</v>
      </c>
      <c r="AE112" s="5">
        <f>AVERAGE($Q$112:$AD$112)</f>
        <v>0.7142857142857143</v>
      </c>
    </row>
    <row r="113" spans="1:31" x14ac:dyDescent="0.25">
      <c r="A113">
        <v>8</v>
      </c>
      <c r="B113">
        <v>14</v>
      </c>
      <c r="C113" t="s">
        <v>115</v>
      </c>
      <c r="D113" s="12">
        <v>0.15</v>
      </c>
      <c r="E113" s="12">
        <v>0.5</v>
      </c>
      <c r="F113" s="12">
        <v>0.6</v>
      </c>
      <c r="P113" s="5" t="s">
        <v>9</v>
      </c>
      <c r="Q113" s="5">
        <v>1</v>
      </c>
      <c r="R113" s="5">
        <v>1</v>
      </c>
      <c r="S113" s="5">
        <v>1</v>
      </c>
      <c r="T113" s="5">
        <v>-1</v>
      </c>
      <c r="U113" s="5">
        <v>1</v>
      </c>
      <c r="V113" s="5">
        <v>1</v>
      </c>
      <c r="W113" s="5">
        <v>-1</v>
      </c>
      <c r="X113" s="5">
        <v>-1</v>
      </c>
      <c r="Y113" s="5">
        <v>1</v>
      </c>
      <c r="Z113" s="5">
        <v>1</v>
      </c>
      <c r="AA113" s="5">
        <v>1</v>
      </c>
      <c r="AB113" s="5">
        <v>1</v>
      </c>
      <c r="AC113" s="5">
        <v>1</v>
      </c>
      <c r="AD113" s="5">
        <v>1</v>
      </c>
      <c r="AE113" s="5">
        <f>AVERAGE($Q$113:$AD$113)</f>
        <v>0.5714285714285714</v>
      </c>
    </row>
    <row r="114" spans="1:31" x14ac:dyDescent="0.25">
      <c r="A114">
        <v>9</v>
      </c>
      <c r="B114">
        <v>1</v>
      </c>
      <c r="C114" t="s">
        <v>102</v>
      </c>
      <c r="D114" s="12">
        <v>0.05</v>
      </c>
      <c r="E114" s="12">
        <v>0.12</v>
      </c>
      <c r="F114" s="12">
        <v>0.25</v>
      </c>
      <c r="P114" s="5" t="s">
        <v>10</v>
      </c>
      <c r="Q114" s="5">
        <v>1</v>
      </c>
      <c r="R114" s="5">
        <v>1</v>
      </c>
      <c r="S114" s="5">
        <v>1</v>
      </c>
      <c r="T114" s="5">
        <v>-1</v>
      </c>
      <c r="U114" s="5">
        <v>1</v>
      </c>
      <c r="V114" s="5">
        <v>-1</v>
      </c>
      <c r="W114" s="5">
        <v>1</v>
      </c>
      <c r="X114" s="5">
        <v>-1</v>
      </c>
      <c r="Y114" s="5">
        <v>1</v>
      </c>
      <c r="Z114" s="5">
        <v>1</v>
      </c>
      <c r="AA114" s="5">
        <v>1</v>
      </c>
      <c r="AB114" s="5">
        <v>1</v>
      </c>
      <c r="AC114" s="5">
        <v>1</v>
      </c>
      <c r="AD114" s="5">
        <v>-1</v>
      </c>
      <c r="AE114" s="5">
        <f>AVERAGE($Q$114:$AD$114)</f>
        <v>0.42857142857142855</v>
      </c>
    </row>
    <row r="115" spans="1:31" x14ac:dyDescent="0.25">
      <c r="A115">
        <v>9</v>
      </c>
      <c r="B115">
        <v>2</v>
      </c>
      <c r="C115" t="s">
        <v>103</v>
      </c>
      <c r="D115" s="12">
        <v>8</v>
      </c>
      <c r="E115" s="12">
        <v>16</v>
      </c>
      <c r="F115" s="12">
        <v>25</v>
      </c>
      <c r="P115" s="5" t="s">
        <v>11</v>
      </c>
      <c r="Q115" s="5">
        <v>1</v>
      </c>
      <c r="R115" s="5">
        <v>1</v>
      </c>
      <c r="S115" s="5">
        <v>-1</v>
      </c>
      <c r="T115" s="5">
        <v>-1</v>
      </c>
      <c r="U115" s="5">
        <v>-1</v>
      </c>
      <c r="V115" s="5">
        <v>-1</v>
      </c>
      <c r="W115" s="5">
        <v>1</v>
      </c>
      <c r="X115" s="5">
        <v>-1</v>
      </c>
      <c r="Y115" s="5">
        <v>-1</v>
      </c>
      <c r="Z115" s="5">
        <v>-1</v>
      </c>
      <c r="AA115" s="5">
        <v>-1</v>
      </c>
      <c r="AB115" s="5">
        <v>1</v>
      </c>
      <c r="AC115" s="5">
        <v>-1</v>
      </c>
      <c r="AD115" s="5">
        <v>-1</v>
      </c>
      <c r="AE115" s="5">
        <f>AVERAGE($Q$115:$AD$115)</f>
        <v>-0.42857142857142855</v>
      </c>
    </row>
    <row r="116" spans="1:31" x14ac:dyDescent="0.25">
      <c r="A116">
        <v>9</v>
      </c>
      <c r="B116">
        <v>3</v>
      </c>
      <c r="C116" t="s">
        <v>104</v>
      </c>
      <c r="D116" s="12">
        <v>0.03</v>
      </c>
      <c r="E116" s="12">
        <v>0.1</v>
      </c>
      <c r="F116" s="12">
        <v>0.5</v>
      </c>
      <c r="P116" s="5" t="s">
        <v>12</v>
      </c>
      <c r="Q116" s="5">
        <v>1</v>
      </c>
      <c r="R116" s="5">
        <v>1</v>
      </c>
      <c r="S116" s="5">
        <v>-1</v>
      </c>
      <c r="T116" s="5">
        <v>-1</v>
      </c>
      <c r="U116" s="5">
        <v>1</v>
      </c>
      <c r="V116" s="5">
        <v>1</v>
      </c>
      <c r="W116" s="5">
        <v>-1</v>
      </c>
      <c r="X116" s="5">
        <v>1</v>
      </c>
      <c r="Y116" s="5">
        <v>1</v>
      </c>
      <c r="Z116" s="5">
        <v>1</v>
      </c>
      <c r="AA116" s="5">
        <v>1</v>
      </c>
      <c r="AB116" s="5">
        <v>1</v>
      </c>
      <c r="AC116" s="5">
        <v>1</v>
      </c>
      <c r="AD116" s="5">
        <v>-1</v>
      </c>
      <c r="AE116" s="5">
        <f>AVERAGE($Q$116:$AD$116)</f>
        <v>0.42857142857142855</v>
      </c>
    </row>
    <row r="117" spans="1:31" x14ac:dyDescent="0.25">
      <c r="A117">
        <v>9</v>
      </c>
      <c r="B117">
        <v>4</v>
      </c>
      <c r="C117" t="s">
        <v>105</v>
      </c>
      <c r="D117" s="12">
        <v>8</v>
      </c>
      <c r="E117" s="12">
        <v>50</v>
      </c>
      <c r="F117" s="12">
        <v>350</v>
      </c>
      <c r="P117" s="5" t="s">
        <v>13</v>
      </c>
      <c r="Q117" s="5">
        <v>-1</v>
      </c>
      <c r="R117" s="5">
        <v>1</v>
      </c>
      <c r="S117" s="5">
        <v>-1</v>
      </c>
      <c r="T117" s="5">
        <v>-1</v>
      </c>
      <c r="U117" s="5">
        <v>1</v>
      </c>
      <c r="V117" s="5">
        <v>1</v>
      </c>
      <c r="W117" s="5">
        <v>-1</v>
      </c>
      <c r="X117" s="5">
        <v>-1</v>
      </c>
      <c r="Y117" s="5">
        <v>1</v>
      </c>
      <c r="Z117" s="5">
        <v>1</v>
      </c>
      <c r="AA117" s="5">
        <v>-1</v>
      </c>
      <c r="AB117" s="5">
        <v>1</v>
      </c>
      <c r="AC117" s="5">
        <v>1</v>
      </c>
      <c r="AD117" s="5">
        <v>1</v>
      </c>
      <c r="AE117" s="5">
        <f>AVERAGE($Q$117:$AD$117)</f>
        <v>0.14285714285714285</v>
      </c>
    </row>
    <row r="118" spans="1:31" x14ac:dyDescent="0.25">
      <c r="A118">
        <v>9</v>
      </c>
      <c r="B118">
        <v>5</v>
      </c>
      <c r="C118" t="s">
        <v>106</v>
      </c>
      <c r="D118" s="12">
        <v>9.9999999999999995E-7</v>
      </c>
      <c r="E118" s="12">
        <v>2</v>
      </c>
      <c r="F118" s="12">
        <v>10</v>
      </c>
      <c r="P118" s="5" t="s">
        <v>14</v>
      </c>
      <c r="Q118" s="5">
        <v>1</v>
      </c>
      <c r="R118" s="5">
        <v>1</v>
      </c>
      <c r="S118" s="5">
        <v>1</v>
      </c>
      <c r="T118" s="5">
        <v>-1</v>
      </c>
      <c r="U118" s="5">
        <v>1</v>
      </c>
      <c r="V118" s="5">
        <v>1</v>
      </c>
      <c r="W118" s="5">
        <v>1</v>
      </c>
      <c r="X118" s="5">
        <v>1</v>
      </c>
      <c r="Y118" s="5">
        <v>-1</v>
      </c>
      <c r="Z118" s="5">
        <v>-1</v>
      </c>
      <c r="AA118" s="5">
        <v>-1</v>
      </c>
      <c r="AB118" s="5">
        <v>1</v>
      </c>
      <c r="AC118" s="5">
        <v>-1</v>
      </c>
      <c r="AD118" s="5">
        <v>-1</v>
      </c>
      <c r="AE118" s="5">
        <f>AVERAGE($Q$118:$AD$118)</f>
        <v>0.14285714285714285</v>
      </c>
    </row>
    <row r="119" spans="1:31" x14ac:dyDescent="0.25">
      <c r="A119">
        <v>9</v>
      </c>
      <c r="B119">
        <v>6</v>
      </c>
      <c r="C119" t="s">
        <v>107</v>
      </c>
      <c r="D119" s="12">
        <v>9.9999999999999995E-7</v>
      </c>
      <c r="E119" s="12">
        <v>1</v>
      </c>
      <c r="F119" s="12">
        <v>6</v>
      </c>
      <c r="P119" s="5" t="s">
        <v>15</v>
      </c>
      <c r="Q119" s="5">
        <v>1</v>
      </c>
      <c r="R119" s="5">
        <v>1</v>
      </c>
      <c r="S119" s="5">
        <v>-1</v>
      </c>
      <c r="T119" s="5">
        <v>-1</v>
      </c>
      <c r="U119" s="5">
        <v>1</v>
      </c>
      <c r="V119" s="5">
        <v>1</v>
      </c>
      <c r="W119" s="5">
        <v>-1</v>
      </c>
      <c r="X119" s="5">
        <v>-1</v>
      </c>
      <c r="Y119" s="5">
        <v>1</v>
      </c>
      <c r="Z119" s="5">
        <v>1</v>
      </c>
      <c r="AA119" s="5">
        <v>1</v>
      </c>
      <c r="AB119" s="5">
        <v>1</v>
      </c>
      <c r="AC119" s="5">
        <v>1</v>
      </c>
      <c r="AD119" s="5">
        <v>1</v>
      </c>
      <c r="AE119" s="5">
        <f>AVERAGE($Q$119:$AD$119)</f>
        <v>0.42857142857142855</v>
      </c>
    </row>
    <row r="120" spans="1:31" x14ac:dyDescent="0.25">
      <c r="A120">
        <v>9</v>
      </c>
      <c r="B120">
        <v>7</v>
      </c>
      <c r="C120" t="s">
        <v>108</v>
      </c>
      <c r="D120" s="12">
        <v>5</v>
      </c>
      <c r="E120" s="12">
        <v>20</v>
      </c>
      <c r="F120" s="12">
        <v>100</v>
      </c>
      <c r="P120" s="5" t="s">
        <v>16</v>
      </c>
      <c r="Q120" s="5">
        <v>1</v>
      </c>
      <c r="R120" s="5">
        <v>1</v>
      </c>
      <c r="S120" s="5">
        <v>-1</v>
      </c>
      <c r="T120" s="5">
        <v>-1</v>
      </c>
      <c r="U120" s="5">
        <v>-1</v>
      </c>
      <c r="V120" s="5">
        <v>-1</v>
      </c>
      <c r="W120" s="5">
        <v>-1</v>
      </c>
      <c r="X120" s="5">
        <v>1</v>
      </c>
      <c r="Y120" s="5">
        <v>-1</v>
      </c>
      <c r="Z120" s="5">
        <v>1</v>
      </c>
      <c r="AA120" s="5">
        <v>-1</v>
      </c>
      <c r="AB120" s="5">
        <v>1</v>
      </c>
      <c r="AC120" s="5">
        <v>1</v>
      </c>
      <c r="AD120" s="5">
        <v>1</v>
      </c>
      <c r="AE120" s="5">
        <f>AVERAGE($Q$120:$AD$120)</f>
        <v>0</v>
      </c>
    </row>
    <row r="121" spans="1:31" x14ac:dyDescent="0.25">
      <c r="A121">
        <v>9</v>
      </c>
      <c r="B121">
        <v>8</v>
      </c>
      <c r="C121" t="s">
        <v>109</v>
      </c>
      <c r="D121" s="12">
        <v>0.05</v>
      </c>
      <c r="E121" s="12">
        <v>0.3</v>
      </c>
      <c r="F121" s="12">
        <v>0.7</v>
      </c>
      <c r="P121" s="5" t="s">
        <v>17</v>
      </c>
      <c r="Q121" s="5">
        <v>1</v>
      </c>
      <c r="R121" s="5">
        <v>-1</v>
      </c>
      <c r="S121" s="5">
        <v>-1</v>
      </c>
      <c r="T121" s="5">
        <v>-1</v>
      </c>
      <c r="U121" s="5">
        <v>1</v>
      </c>
      <c r="V121" s="5">
        <v>1</v>
      </c>
      <c r="W121" s="5">
        <v>1</v>
      </c>
      <c r="X121" s="5">
        <v>1</v>
      </c>
      <c r="Y121" s="5">
        <v>-1</v>
      </c>
      <c r="Z121" s="5">
        <v>1</v>
      </c>
      <c r="AA121" s="5">
        <v>-1</v>
      </c>
      <c r="AB121" s="5">
        <v>1</v>
      </c>
      <c r="AC121" s="5">
        <v>1</v>
      </c>
      <c r="AD121" s="5">
        <v>1</v>
      </c>
      <c r="AE121" s="5">
        <f>AVERAGE($Q$121:$AD$121)</f>
        <v>0.2857142857142857</v>
      </c>
    </row>
    <row r="122" spans="1:31" x14ac:dyDescent="0.25">
      <c r="A122">
        <v>9</v>
      </c>
      <c r="B122">
        <v>9</v>
      </c>
      <c r="C122" t="s">
        <v>110</v>
      </c>
      <c r="D122" s="12">
        <v>0.1</v>
      </c>
      <c r="E122" s="12">
        <v>0.25</v>
      </c>
      <c r="F122" s="12">
        <v>0.8</v>
      </c>
      <c r="P122" s="5" t="s">
        <v>18</v>
      </c>
      <c r="Q122" s="5">
        <v>1</v>
      </c>
      <c r="R122" s="5">
        <v>1</v>
      </c>
      <c r="S122" s="5">
        <v>-1</v>
      </c>
      <c r="T122" s="5">
        <v>-1</v>
      </c>
      <c r="U122" s="5">
        <v>1</v>
      </c>
      <c r="V122" s="5">
        <v>1</v>
      </c>
      <c r="W122" s="5">
        <v>1</v>
      </c>
      <c r="X122" s="5">
        <v>1</v>
      </c>
      <c r="Y122" s="5">
        <v>1</v>
      </c>
      <c r="Z122" s="5">
        <v>1</v>
      </c>
      <c r="AA122" s="5">
        <v>-1</v>
      </c>
      <c r="AB122" s="5">
        <v>1</v>
      </c>
      <c r="AC122" s="5">
        <v>1</v>
      </c>
      <c r="AD122" s="5">
        <v>1</v>
      </c>
      <c r="AE122" s="5">
        <f>AVERAGE($Q$122:$AD$122)</f>
        <v>0.5714285714285714</v>
      </c>
    </row>
    <row r="123" spans="1:31" x14ac:dyDescent="0.25">
      <c r="A123">
        <v>9</v>
      </c>
      <c r="B123">
        <v>10</v>
      </c>
      <c r="C123" t="s">
        <v>111</v>
      </c>
      <c r="D123" s="12">
        <v>0.02</v>
      </c>
      <c r="E123" s="12">
        <v>0.1</v>
      </c>
      <c r="F123" s="12">
        <v>0.3</v>
      </c>
      <c r="P123" s="5" t="s">
        <v>19</v>
      </c>
      <c r="Q123" s="5">
        <v>1</v>
      </c>
      <c r="R123" s="5">
        <v>1</v>
      </c>
      <c r="S123" s="5">
        <v>1</v>
      </c>
      <c r="T123" s="5">
        <v>-1</v>
      </c>
      <c r="U123" s="5">
        <v>1</v>
      </c>
      <c r="V123" s="5">
        <v>1</v>
      </c>
      <c r="W123" s="5">
        <v>1</v>
      </c>
      <c r="X123" s="5">
        <v>-1</v>
      </c>
      <c r="Y123" s="5">
        <v>1</v>
      </c>
      <c r="Z123" s="5">
        <v>1</v>
      </c>
      <c r="AA123" s="5">
        <v>-1</v>
      </c>
      <c r="AB123" s="5">
        <v>1</v>
      </c>
      <c r="AC123" s="5">
        <v>1</v>
      </c>
      <c r="AD123" s="5">
        <v>1</v>
      </c>
      <c r="AE123" s="5">
        <f>AVERAGE($Q$123:$AD$123)</f>
        <v>0.5714285714285714</v>
      </c>
    </row>
    <row r="124" spans="1:31" x14ac:dyDescent="0.25">
      <c r="A124">
        <v>9</v>
      </c>
      <c r="B124">
        <v>11</v>
      </c>
      <c r="C124" t="s">
        <v>112</v>
      </c>
      <c r="D124" s="12">
        <v>8</v>
      </c>
      <c r="E124" s="12">
        <v>40</v>
      </c>
      <c r="F124" s="12">
        <v>120</v>
      </c>
      <c r="P124" s="5" t="s">
        <v>20</v>
      </c>
      <c r="Q124" s="5">
        <v>1</v>
      </c>
      <c r="R124" s="5">
        <v>1</v>
      </c>
      <c r="S124" s="5">
        <v>-1</v>
      </c>
      <c r="T124" s="5">
        <v>-1</v>
      </c>
      <c r="U124" s="5">
        <v>1</v>
      </c>
      <c r="V124" s="5">
        <v>1</v>
      </c>
      <c r="W124" s="5">
        <v>-1</v>
      </c>
      <c r="X124" s="5">
        <v>-1</v>
      </c>
      <c r="Y124" s="5">
        <v>1</v>
      </c>
      <c r="Z124" s="5">
        <v>1</v>
      </c>
      <c r="AA124" s="5">
        <v>-1</v>
      </c>
      <c r="AB124" s="5">
        <v>1</v>
      </c>
      <c r="AC124" s="5">
        <v>1</v>
      </c>
      <c r="AD124" s="5">
        <v>1</v>
      </c>
      <c r="AE124" s="5">
        <f>AVERAGE($Q$124:$AD$124)</f>
        <v>0.2857142857142857</v>
      </c>
    </row>
    <row r="125" spans="1:31" x14ac:dyDescent="0.25">
      <c r="A125">
        <v>9</v>
      </c>
      <c r="B125">
        <v>12</v>
      </c>
      <c r="C125" t="s">
        <v>113</v>
      </c>
      <c r="D125" s="12">
        <v>500</v>
      </c>
      <c r="E125" s="12">
        <v>700</v>
      </c>
      <c r="F125" s="12">
        <v>900</v>
      </c>
      <c r="P125" s="5" t="s">
        <v>21</v>
      </c>
      <c r="Q125" s="5">
        <v>-1</v>
      </c>
      <c r="R125" s="5">
        <v>-1</v>
      </c>
      <c r="S125" s="5">
        <v>-1</v>
      </c>
      <c r="T125" s="5">
        <v>-1</v>
      </c>
      <c r="U125" s="5">
        <v>-1</v>
      </c>
      <c r="V125" s="5">
        <v>1</v>
      </c>
      <c r="W125" s="5">
        <v>-1</v>
      </c>
      <c r="X125" s="5">
        <v>-1</v>
      </c>
      <c r="Y125" s="5">
        <v>1</v>
      </c>
      <c r="Z125" s="5">
        <v>-1</v>
      </c>
      <c r="AA125" s="5">
        <v>1</v>
      </c>
      <c r="AB125" s="5">
        <v>1</v>
      </c>
      <c r="AC125" s="5">
        <v>-1</v>
      </c>
      <c r="AD125" s="5">
        <v>-1</v>
      </c>
      <c r="AE125" s="5">
        <f>AVERAGE($Q$125:$AD$125)</f>
        <v>-0.42857142857142855</v>
      </c>
    </row>
    <row r="126" spans="1:31" x14ac:dyDescent="0.25">
      <c r="A126">
        <v>9</v>
      </c>
      <c r="B126">
        <v>13</v>
      </c>
      <c r="C126" t="s">
        <v>114</v>
      </c>
      <c r="D126" s="12">
        <v>15</v>
      </c>
      <c r="E126" s="12">
        <v>40</v>
      </c>
      <c r="F126" s="12">
        <v>60</v>
      </c>
      <c r="P126" s="5" t="s">
        <v>22</v>
      </c>
      <c r="Q126" s="5">
        <v>1</v>
      </c>
      <c r="R126" s="5">
        <v>1</v>
      </c>
      <c r="S126" s="5">
        <v>-1</v>
      </c>
      <c r="T126" s="5">
        <v>-1</v>
      </c>
      <c r="U126" s="5">
        <v>1</v>
      </c>
      <c r="V126" s="5">
        <v>1</v>
      </c>
      <c r="W126" s="5">
        <v>1</v>
      </c>
      <c r="X126" s="5">
        <v>-1</v>
      </c>
      <c r="Y126" s="5">
        <v>1</v>
      </c>
      <c r="Z126" s="5">
        <v>-1</v>
      </c>
      <c r="AA126" s="5">
        <v>-1</v>
      </c>
      <c r="AB126" s="5">
        <v>1</v>
      </c>
      <c r="AC126" s="5">
        <v>-1</v>
      </c>
      <c r="AD126" s="5">
        <v>1</v>
      </c>
      <c r="AE126" s="5">
        <f>AVERAGE($Q$126:$AD$126)</f>
        <v>0.14285714285714285</v>
      </c>
    </row>
    <row r="127" spans="1:31" x14ac:dyDescent="0.25">
      <c r="A127">
        <v>9</v>
      </c>
      <c r="B127">
        <v>14</v>
      </c>
      <c r="C127" t="s">
        <v>115</v>
      </c>
      <c r="D127" s="12">
        <v>0.15</v>
      </c>
      <c r="E127" s="12">
        <v>0.4</v>
      </c>
      <c r="F127" s="12">
        <v>0.7</v>
      </c>
      <c r="P127" s="5" t="s">
        <v>23</v>
      </c>
      <c r="Q127" s="5">
        <v>-1</v>
      </c>
      <c r="R127" s="5">
        <v>1</v>
      </c>
      <c r="S127" s="5">
        <v>1</v>
      </c>
      <c r="T127" s="5">
        <v>1</v>
      </c>
      <c r="U127" s="5">
        <v>1</v>
      </c>
      <c r="V127" s="5">
        <v>1</v>
      </c>
      <c r="W127" s="5">
        <v>1</v>
      </c>
      <c r="X127" s="5">
        <v>-1</v>
      </c>
      <c r="Y127" s="5">
        <v>-1</v>
      </c>
      <c r="Z127" s="5">
        <v>1</v>
      </c>
      <c r="AA127" s="5">
        <v>1</v>
      </c>
      <c r="AB127" s="5">
        <v>1</v>
      </c>
      <c r="AC127" s="5">
        <v>1</v>
      </c>
      <c r="AD127" s="5">
        <v>-1</v>
      </c>
      <c r="AE127" s="5">
        <f>AVERAGE($Q$127:$AD$127)</f>
        <v>0.42857142857142855</v>
      </c>
    </row>
    <row r="128" spans="1:31" x14ac:dyDescent="0.25">
      <c r="A128">
        <v>10</v>
      </c>
      <c r="B128">
        <v>1</v>
      </c>
      <c r="C128" t="s">
        <v>102</v>
      </c>
      <c r="D128" s="12">
        <v>1E-3</v>
      </c>
      <c r="E128" s="12">
        <v>0.12</v>
      </c>
      <c r="F128" s="12">
        <v>1</v>
      </c>
      <c r="P128" s="5" t="s">
        <v>24</v>
      </c>
      <c r="Q128" s="5">
        <v>1</v>
      </c>
      <c r="R128" s="5">
        <v>1</v>
      </c>
      <c r="S128" s="5">
        <v>1</v>
      </c>
      <c r="T128" s="5">
        <v>-1</v>
      </c>
      <c r="U128" s="5">
        <v>1</v>
      </c>
      <c r="V128" s="5">
        <v>1</v>
      </c>
      <c r="W128" s="5">
        <v>-1</v>
      </c>
      <c r="X128" s="5">
        <v>-1</v>
      </c>
      <c r="Y128" s="5">
        <v>1</v>
      </c>
      <c r="Z128" s="5">
        <v>-1</v>
      </c>
      <c r="AA128" s="5">
        <v>1</v>
      </c>
      <c r="AB128" s="5">
        <v>1</v>
      </c>
      <c r="AC128" s="5">
        <v>-1</v>
      </c>
      <c r="AD128" s="5">
        <v>1</v>
      </c>
      <c r="AE128" s="5">
        <f>AVERAGE($Q$128:$AD$128)</f>
        <v>0.2857142857142857</v>
      </c>
    </row>
    <row r="129" spans="1:31" x14ac:dyDescent="0.25">
      <c r="A129">
        <v>10</v>
      </c>
      <c r="B129">
        <v>2</v>
      </c>
      <c r="C129" t="s">
        <v>103</v>
      </c>
      <c r="D129" s="12">
        <v>0.1</v>
      </c>
      <c r="E129" s="12">
        <v>14</v>
      </c>
      <c r="F129" s="12">
        <v>20</v>
      </c>
      <c r="P129" s="5" t="s">
        <v>25</v>
      </c>
      <c r="Q129" s="5">
        <v>1</v>
      </c>
      <c r="R129" s="5">
        <v>1</v>
      </c>
      <c r="S129" s="5">
        <v>1</v>
      </c>
      <c r="T129" s="5">
        <v>-1</v>
      </c>
      <c r="U129" s="5">
        <v>1</v>
      </c>
      <c r="V129" s="5">
        <v>1</v>
      </c>
      <c r="W129" s="5">
        <v>1</v>
      </c>
      <c r="X129" s="5">
        <v>-1</v>
      </c>
      <c r="Y129" s="5">
        <v>1</v>
      </c>
      <c r="Z129" s="5">
        <v>-1</v>
      </c>
      <c r="AA129" s="5">
        <v>1</v>
      </c>
      <c r="AB129" s="5">
        <v>1</v>
      </c>
      <c r="AC129" s="5">
        <v>1</v>
      </c>
      <c r="AD129" s="5">
        <v>-1</v>
      </c>
      <c r="AE129" s="5">
        <f>AVERAGE($Q$129:$AD$129)</f>
        <v>0.42857142857142855</v>
      </c>
    </row>
    <row r="130" spans="1:31" x14ac:dyDescent="0.25">
      <c r="A130">
        <v>10</v>
      </c>
      <c r="B130">
        <v>3</v>
      </c>
      <c r="C130" t="s">
        <v>104</v>
      </c>
      <c r="D130" s="12">
        <v>0.01</v>
      </c>
      <c r="E130" s="12">
        <v>0.2</v>
      </c>
      <c r="F130" s="12">
        <v>0.5</v>
      </c>
      <c r="P130" s="5" t="s">
        <v>26</v>
      </c>
      <c r="Q130" s="5">
        <v>1</v>
      </c>
      <c r="R130" s="5">
        <v>1</v>
      </c>
      <c r="S130" s="5">
        <v>-1</v>
      </c>
      <c r="T130" s="5">
        <v>-1</v>
      </c>
      <c r="U130" s="5">
        <v>1</v>
      </c>
      <c r="V130" s="5">
        <v>1</v>
      </c>
      <c r="W130" s="5">
        <v>1</v>
      </c>
      <c r="X130" s="5">
        <v>-1</v>
      </c>
      <c r="Y130" s="5">
        <v>1</v>
      </c>
      <c r="Z130" s="5">
        <v>1</v>
      </c>
      <c r="AA130" s="5">
        <v>-1</v>
      </c>
      <c r="AB130" s="5">
        <v>1</v>
      </c>
      <c r="AC130" s="5">
        <v>1</v>
      </c>
      <c r="AD130" s="5">
        <v>-1</v>
      </c>
      <c r="AE130" s="5">
        <f>AVERAGE($Q$130:$AD$130)</f>
        <v>0.2857142857142857</v>
      </c>
    </row>
    <row r="131" spans="1:31" x14ac:dyDescent="0.25">
      <c r="A131">
        <v>10</v>
      </c>
      <c r="B131">
        <v>4</v>
      </c>
      <c r="C131" t="s">
        <v>105</v>
      </c>
      <c r="D131" s="12">
        <v>10</v>
      </c>
      <c r="E131" s="12">
        <v>52</v>
      </c>
      <c r="F131" s="12">
        <v>104</v>
      </c>
      <c r="P131" s="5" t="s">
        <v>27</v>
      </c>
      <c r="Q131" s="5">
        <v>1</v>
      </c>
      <c r="R131" s="5">
        <v>-1</v>
      </c>
      <c r="S131" s="5">
        <v>-1</v>
      </c>
      <c r="T131" s="5">
        <v>-1</v>
      </c>
      <c r="U131" s="5">
        <v>1</v>
      </c>
      <c r="V131" s="5">
        <v>1</v>
      </c>
      <c r="W131" s="5">
        <v>1</v>
      </c>
      <c r="X131" s="5">
        <v>-1</v>
      </c>
      <c r="Y131" s="5">
        <v>1</v>
      </c>
      <c r="Z131" s="5">
        <v>-1</v>
      </c>
      <c r="AA131" s="5">
        <v>1</v>
      </c>
      <c r="AB131" s="5">
        <v>1</v>
      </c>
      <c r="AC131" s="5">
        <v>1</v>
      </c>
      <c r="AD131" s="5">
        <v>-1</v>
      </c>
      <c r="AE131" s="5">
        <f>AVERAGE($Q$131:$AD$131)</f>
        <v>0.14285714285714285</v>
      </c>
    </row>
    <row r="132" spans="1:31" x14ac:dyDescent="0.25">
      <c r="A132">
        <v>10</v>
      </c>
      <c r="B132">
        <v>5</v>
      </c>
      <c r="C132" t="s">
        <v>106</v>
      </c>
      <c r="D132" s="12">
        <v>0.4</v>
      </c>
      <c r="E132" s="12">
        <v>1.65</v>
      </c>
      <c r="F132" s="12">
        <v>5</v>
      </c>
      <c r="P132" s="5" t="s">
        <v>28</v>
      </c>
      <c r="Q132" s="5">
        <v>1</v>
      </c>
      <c r="R132" s="5">
        <v>1</v>
      </c>
      <c r="S132" s="5">
        <v>-1</v>
      </c>
      <c r="T132" s="5">
        <v>-1</v>
      </c>
      <c r="U132" s="5">
        <v>-1</v>
      </c>
      <c r="V132" s="5">
        <v>1</v>
      </c>
      <c r="W132" s="5">
        <v>-1</v>
      </c>
      <c r="X132" s="5">
        <v>-1</v>
      </c>
      <c r="Y132" s="5">
        <v>1</v>
      </c>
      <c r="Z132" s="5">
        <v>-1</v>
      </c>
      <c r="AA132" s="5">
        <v>-1</v>
      </c>
      <c r="AB132" s="5">
        <v>1</v>
      </c>
      <c r="AC132" s="5">
        <v>-1</v>
      </c>
      <c r="AD132" s="5">
        <v>1</v>
      </c>
      <c r="AE132" s="5">
        <f>AVERAGE($Q$132:$AD$132)</f>
        <v>-0.14285714285714285</v>
      </c>
    </row>
    <row r="133" spans="1:31" x14ac:dyDescent="0.25">
      <c r="A133">
        <v>10</v>
      </c>
      <c r="B133">
        <v>6</v>
      </c>
      <c r="C133" t="s">
        <v>107</v>
      </c>
      <c r="D133" s="12">
        <v>0.5</v>
      </c>
      <c r="E133" s="12">
        <v>1.75</v>
      </c>
      <c r="F133" s="12">
        <v>2.2000000000000002</v>
      </c>
      <c r="P133" s="5" t="s">
        <v>29</v>
      </c>
      <c r="Q133" s="5">
        <v>1</v>
      </c>
      <c r="R133" s="5">
        <v>1</v>
      </c>
      <c r="S133" s="5">
        <v>-1</v>
      </c>
      <c r="T133" s="5">
        <v>-1</v>
      </c>
      <c r="U133" s="5">
        <v>1</v>
      </c>
      <c r="V133" s="5">
        <v>1</v>
      </c>
      <c r="W133" s="5">
        <v>1</v>
      </c>
      <c r="X133" s="5">
        <v>1</v>
      </c>
      <c r="Y133" s="5">
        <v>-1</v>
      </c>
      <c r="Z133" s="5">
        <v>1</v>
      </c>
      <c r="AA133" s="5">
        <v>1</v>
      </c>
      <c r="AB133" s="5">
        <v>1</v>
      </c>
      <c r="AC133" s="5">
        <v>1</v>
      </c>
      <c r="AD133" s="5">
        <v>-1</v>
      </c>
      <c r="AE133" s="5">
        <f>AVERAGE($Q$133:$AD$133)</f>
        <v>0.42857142857142855</v>
      </c>
    </row>
    <row r="134" spans="1:31" x14ac:dyDescent="0.25">
      <c r="A134">
        <v>10</v>
      </c>
      <c r="B134">
        <v>7</v>
      </c>
      <c r="C134" t="s">
        <v>108</v>
      </c>
      <c r="D134" s="12">
        <v>12</v>
      </c>
      <c r="E134" s="12">
        <v>113</v>
      </c>
      <c r="F134" s="12">
        <v>564</v>
      </c>
      <c r="P134" s="5" t="s">
        <v>30</v>
      </c>
      <c r="Q134" s="5">
        <v>1</v>
      </c>
      <c r="R134" s="5">
        <v>1</v>
      </c>
      <c r="S134" s="5">
        <v>-1</v>
      </c>
      <c r="T134" s="5">
        <v>-1</v>
      </c>
      <c r="U134" s="5">
        <v>1</v>
      </c>
      <c r="V134" s="5">
        <v>1</v>
      </c>
      <c r="W134" s="5">
        <v>1</v>
      </c>
      <c r="X134" s="5">
        <v>-1</v>
      </c>
      <c r="Y134" s="5">
        <v>1</v>
      </c>
      <c r="Z134" s="5">
        <v>-1</v>
      </c>
      <c r="AA134" s="5">
        <v>-1</v>
      </c>
      <c r="AB134" s="5">
        <v>1</v>
      </c>
      <c r="AC134" s="5">
        <v>1</v>
      </c>
      <c r="AD134" s="5">
        <v>-1</v>
      </c>
      <c r="AE134" s="5">
        <f>AVERAGE($Q$134:$AD$134)</f>
        <v>0.14285714285714285</v>
      </c>
    </row>
    <row r="135" spans="1:31" x14ac:dyDescent="0.25">
      <c r="A135">
        <v>10</v>
      </c>
      <c r="B135">
        <v>8</v>
      </c>
      <c r="C135" t="s">
        <v>109</v>
      </c>
      <c r="D135" s="12">
        <v>0.1</v>
      </c>
      <c r="E135" s="12">
        <v>0.4</v>
      </c>
      <c r="F135" s="12">
        <v>0.8</v>
      </c>
      <c r="P135" s="5" t="s">
        <v>31</v>
      </c>
      <c r="Q135" s="5">
        <v>1</v>
      </c>
      <c r="R135" s="5">
        <v>1</v>
      </c>
      <c r="S135" s="5">
        <v>-1</v>
      </c>
      <c r="T135" s="5">
        <v>-1</v>
      </c>
      <c r="U135" s="5">
        <v>1</v>
      </c>
      <c r="V135" s="5">
        <v>-1</v>
      </c>
      <c r="W135" s="5">
        <v>1</v>
      </c>
      <c r="X135" s="5">
        <v>-1</v>
      </c>
      <c r="Y135" s="5">
        <v>-1</v>
      </c>
      <c r="Z135" s="5">
        <v>1</v>
      </c>
      <c r="AA135" s="5">
        <v>-1</v>
      </c>
      <c r="AB135" s="5">
        <v>1</v>
      </c>
      <c r="AC135" s="5">
        <v>-1</v>
      </c>
      <c r="AD135" s="5">
        <v>1</v>
      </c>
      <c r="AE135" s="5">
        <f>AVERAGE($Q$135:$AD$135)</f>
        <v>0</v>
      </c>
    </row>
    <row r="136" spans="1:31" x14ac:dyDescent="0.25">
      <c r="A136">
        <v>10</v>
      </c>
      <c r="B136">
        <v>9</v>
      </c>
      <c r="C136" t="s">
        <v>110</v>
      </c>
      <c r="D136" s="12">
        <v>0.05</v>
      </c>
      <c r="E136" s="12">
        <v>0.3</v>
      </c>
      <c r="F136" s="12">
        <v>0.8</v>
      </c>
      <c r="P136" s="5" t="s">
        <v>32</v>
      </c>
      <c r="Q136" s="5">
        <v>1</v>
      </c>
      <c r="R136" s="5">
        <v>1</v>
      </c>
      <c r="S136" s="5">
        <v>-1</v>
      </c>
      <c r="T136" s="5">
        <v>-1</v>
      </c>
      <c r="U136" s="5">
        <v>1</v>
      </c>
      <c r="V136" s="5">
        <v>-1</v>
      </c>
      <c r="W136" s="5">
        <v>1</v>
      </c>
      <c r="X136" s="5">
        <v>1</v>
      </c>
      <c r="Y136" s="5">
        <v>1</v>
      </c>
      <c r="Z136" s="5">
        <v>1</v>
      </c>
      <c r="AA136" s="5">
        <v>-1</v>
      </c>
      <c r="AB136" s="5">
        <v>1</v>
      </c>
      <c r="AC136" s="5">
        <v>1</v>
      </c>
      <c r="AD136" s="5">
        <v>1</v>
      </c>
      <c r="AE136" s="5">
        <f>AVERAGE($Q$136:$AD$136)</f>
        <v>0.42857142857142855</v>
      </c>
    </row>
    <row r="137" spans="1:31" x14ac:dyDescent="0.25">
      <c r="A137">
        <v>10</v>
      </c>
      <c r="B137">
        <v>10</v>
      </c>
      <c r="C137" t="s">
        <v>111</v>
      </c>
      <c r="D137" s="12">
        <v>5.0000000000000001E-3</v>
      </c>
      <c r="E137" s="12">
        <v>0.03</v>
      </c>
      <c r="F137" s="12">
        <v>0.08</v>
      </c>
      <c r="P137" s="5" t="s">
        <v>116</v>
      </c>
      <c r="Q137" s="5">
        <v>1</v>
      </c>
      <c r="R137" s="5">
        <v>1</v>
      </c>
      <c r="S137" s="5">
        <v>-1</v>
      </c>
      <c r="T137" s="5">
        <v>1</v>
      </c>
      <c r="U137" s="5">
        <v>1</v>
      </c>
      <c r="V137" s="5">
        <v>1</v>
      </c>
      <c r="W137" s="5">
        <v>1</v>
      </c>
      <c r="X137" s="5">
        <v>1</v>
      </c>
      <c r="Y137" s="5">
        <v>-1</v>
      </c>
      <c r="Z137" s="5">
        <v>1</v>
      </c>
      <c r="AA137" s="5">
        <v>1</v>
      </c>
      <c r="AB137" s="5">
        <v>1</v>
      </c>
      <c r="AC137" s="5">
        <v>1</v>
      </c>
      <c r="AD137" s="5">
        <v>1</v>
      </c>
      <c r="AE137" s="5">
        <f>AVERAGE($Q$137:$AD$137)</f>
        <v>0.7142857142857143</v>
      </c>
    </row>
    <row r="138" spans="1:31" x14ac:dyDescent="0.25">
      <c r="A138">
        <v>10</v>
      </c>
      <c r="B138">
        <v>11</v>
      </c>
      <c r="C138" t="s">
        <v>112</v>
      </c>
      <c r="D138" s="12">
        <v>15</v>
      </c>
      <c r="E138" s="12">
        <v>30</v>
      </c>
      <c r="F138" s="12">
        <v>80</v>
      </c>
      <c r="P138" s="5" t="s">
        <v>117</v>
      </c>
      <c r="Q138" s="5">
        <v>1</v>
      </c>
      <c r="R138" s="5">
        <v>1</v>
      </c>
      <c r="S138" s="5">
        <v>-1</v>
      </c>
      <c r="T138" s="5">
        <v>-1</v>
      </c>
      <c r="U138" s="5">
        <v>1</v>
      </c>
      <c r="V138" s="5">
        <v>1</v>
      </c>
      <c r="W138" s="5">
        <v>-1</v>
      </c>
      <c r="X138" s="5">
        <v>1</v>
      </c>
      <c r="Y138" s="5">
        <v>1</v>
      </c>
      <c r="Z138" s="5">
        <v>1</v>
      </c>
      <c r="AA138" s="5">
        <v>1</v>
      </c>
      <c r="AB138" s="5">
        <v>1</v>
      </c>
      <c r="AC138" s="5">
        <v>-1</v>
      </c>
      <c r="AD138" s="5">
        <v>1</v>
      </c>
      <c r="AE138" s="5">
        <f>AVERAGE($Q$138:$AD$138)</f>
        <v>0.42857142857142855</v>
      </c>
    </row>
    <row r="139" spans="1:31" x14ac:dyDescent="0.25">
      <c r="A139">
        <v>10</v>
      </c>
      <c r="B139">
        <v>12</v>
      </c>
      <c r="C139" t="s">
        <v>113</v>
      </c>
      <c r="D139" s="12">
        <v>545</v>
      </c>
      <c r="E139" s="12">
        <v>682</v>
      </c>
      <c r="F139" s="12">
        <v>850</v>
      </c>
      <c r="P139" s="5" t="s">
        <v>118</v>
      </c>
      <c r="Q139" s="5">
        <v>1</v>
      </c>
      <c r="R139" s="5">
        <v>1</v>
      </c>
      <c r="S139" s="5">
        <v>-1</v>
      </c>
      <c r="T139" s="5">
        <v>1</v>
      </c>
      <c r="U139" s="5">
        <v>-1</v>
      </c>
      <c r="V139" s="5">
        <v>-1</v>
      </c>
      <c r="W139" s="5">
        <v>-1</v>
      </c>
      <c r="X139" s="5">
        <v>-1</v>
      </c>
      <c r="Y139" s="5">
        <v>1</v>
      </c>
      <c r="Z139" s="5">
        <v>1</v>
      </c>
      <c r="AA139" s="5">
        <v>1</v>
      </c>
      <c r="AB139" s="5">
        <v>1</v>
      </c>
      <c r="AC139" s="5">
        <v>1</v>
      </c>
      <c r="AD139" s="5">
        <v>1</v>
      </c>
      <c r="AE139" s="5">
        <f>AVERAGE($Q$139:$AD$139)</f>
        <v>0.2857142857142857</v>
      </c>
    </row>
    <row r="140" spans="1:31" x14ac:dyDescent="0.25">
      <c r="A140">
        <v>10</v>
      </c>
      <c r="B140">
        <v>13</v>
      </c>
      <c r="C140" t="s">
        <v>114</v>
      </c>
      <c r="D140" s="12">
        <v>10</v>
      </c>
      <c r="E140" s="12">
        <v>30</v>
      </c>
      <c r="F140" s="12">
        <v>40</v>
      </c>
      <c r="P140" s="5" t="s">
        <v>119</v>
      </c>
      <c r="Q140" s="5">
        <v>1</v>
      </c>
      <c r="R140" s="5">
        <v>1</v>
      </c>
      <c r="S140" s="5">
        <v>-1</v>
      </c>
      <c r="T140" s="5">
        <v>-1</v>
      </c>
      <c r="U140" s="5">
        <v>1</v>
      </c>
      <c r="V140" s="5">
        <v>1</v>
      </c>
      <c r="W140" s="5">
        <v>-1</v>
      </c>
      <c r="X140" s="5">
        <v>1</v>
      </c>
      <c r="Y140" s="5">
        <v>1</v>
      </c>
      <c r="Z140" s="5">
        <v>1</v>
      </c>
      <c r="AA140" s="5">
        <v>1</v>
      </c>
      <c r="AB140" s="5">
        <v>1</v>
      </c>
      <c r="AC140" s="5">
        <v>1</v>
      </c>
      <c r="AD140" s="5">
        <v>-1</v>
      </c>
      <c r="AE140" s="5">
        <f>AVERAGE($Q$140:$AD$140)</f>
        <v>0.42857142857142855</v>
      </c>
    </row>
    <row r="141" spans="1:31" x14ac:dyDescent="0.25">
      <c r="A141">
        <v>10</v>
      </c>
      <c r="B141">
        <v>14</v>
      </c>
      <c r="C141" t="s">
        <v>115</v>
      </c>
      <c r="D141" s="12">
        <v>0.5</v>
      </c>
      <c r="E141" s="12">
        <v>0.62</v>
      </c>
      <c r="F141" s="12">
        <v>0.8</v>
      </c>
      <c r="P141" s="5" t="s">
        <v>120</v>
      </c>
      <c r="Q141" s="5">
        <v>1</v>
      </c>
      <c r="R141" s="5">
        <v>1</v>
      </c>
      <c r="S141" s="5">
        <v>-1</v>
      </c>
      <c r="T141" s="5">
        <v>-1</v>
      </c>
      <c r="U141" s="5">
        <v>1</v>
      </c>
      <c r="V141" s="5">
        <v>1</v>
      </c>
      <c r="W141" s="5">
        <v>1</v>
      </c>
      <c r="X141" s="5">
        <v>-1</v>
      </c>
      <c r="Y141" s="5">
        <v>-1</v>
      </c>
      <c r="Z141" s="5">
        <v>-1</v>
      </c>
      <c r="AA141" s="5">
        <v>-1</v>
      </c>
      <c r="AB141" s="5">
        <v>-1</v>
      </c>
      <c r="AC141" s="5">
        <v>1</v>
      </c>
      <c r="AD141" s="5">
        <v>-1</v>
      </c>
      <c r="AE141" s="5">
        <f>AVERAGE($Q$141:$AD$141)</f>
        <v>-0.14285714285714285</v>
      </c>
    </row>
    <row r="142" spans="1:31" x14ac:dyDescent="0.25">
      <c r="A142">
        <v>11</v>
      </c>
      <c r="B142">
        <v>1</v>
      </c>
      <c r="C142" t="s">
        <v>102</v>
      </c>
      <c r="D142" s="12">
        <v>0.05</v>
      </c>
      <c r="E142" s="12">
        <v>0.15</v>
      </c>
      <c r="F142" s="12">
        <v>0.25</v>
      </c>
      <c r="P142" s="5" t="s">
        <v>121</v>
      </c>
      <c r="Q142" s="5">
        <v>1</v>
      </c>
      <c r="R142" s="5">
        <v>1</v>
      </c>
      <c r="S142" s="5">
        <v>-1</v>
      </c>
      <c r="T142" s="5">
        <v>1</v>
      </c>
      <c r="U142" s="5">
        <v>1</v>
      </c>
      <c r="V142" s="5">
        <v>1</v>
      </c>
      <c r="W142" s="5">
        <v>1</v>
      </c>
      <c r="X142" s="5">
        <v>-1</v>
      </c>
      <c r="Y142" s="5">
        <v>1</v>
      </c>
      <c r="Z142" s="5">
        <v>1</v>
      </c>
      <c r="AA142" s="5">
        <v>-1</v>
      </c>
      <c r="AB142" s="5">
        <v>1</v>
      </c>
      <c r="AC142" s="5">
        <v>1</v>
      </c>
      <c r="AD142" s="5">
        <v>1</v>
      </c>
      <c r="AE142" s="5">
        <f>AVERAGE($Q$142:$AD$142)</f>
        <v>0.5714285714285714</v>
      </c>
    </row>
    <row r="143" spans="1:31" x14ac:dyDescent="0.25">
      <c r="A143">
        <v>11</v>
      </c>
      <c r="B143">
        <v>2</v>
      </c>
      <c r="C143" t="s">
        <v>103</v>
      </c>
      <c r="D143" s="12">
        <v>12</v>
      </c>
      <c r="E143" s="12">
        <v>15</v>
      </c>
      <c r="F143" s="12">
        <v>20</v>
      </c>
      <c r="P143" s="5" t="s">
        <v>122</v>
      </c>
      <c r="Q143" s="5">
        <v>-1</v>
      </c>
      <c r="R143" s="5">
        <v>-1</v>
      </c>
      <c r="S143" s="5">
        <v>1</v>
      </c>
      <c r="T143" s="5">
        <v>-1</v>
      </c>
      <c r="U143" s="5">
        <v>-1</v>
      </c>
      <c r="V143" s="5">
        <v>-1</v>
      </c>
      <c r="W143" s="5">
        <v>1</v>
      </c>
      <c r="X143" s="5">
        <v>-1</v>
      </c>
      <c r="Y143" s="5">
        <v>-1</v>
      </c>
      <c r="Z143" s="5">
        <v>1</v>
      </c>
      <c r="AA143" s="5">
        <v>-1</v>
      </c>
      <c r="AB143" s="5">
        <v>1</v>
      </c>
      <c r="AC143" s="5">
        <v>1</v>
      </c>
      <c r="AD143" s="5">
        <v>-1</v>
      </c>
      <c r="AE143" s="5">
        <f>AVERAGE($Q$143:$AD$143)</f>
        <v>-0.2857142857142857</v>
      </c>
    </row>
    <row r="144" spans="1:31" x14ac:dyDescent="0.25">
      <c r="A144">
        <v>11</v>
      </c>
      <c r="B144">
        <v>3</v>
      </c>
      <c r="C144" t="s">
        <v>104</v>
      </c>
      <c r="D144" s="12">
        <v>0.02</v>
      </c>
      <c r="E144" s="12">
        <v>0.05</v>
      </c>
      <c r="F144" s="12">
        <v>0.1</v>
      </c>
      <c r="P144" s="5" t="s">
        <v>123</v>
      </c>
      <c r="Q144" s="5">
        <v>1</v>
      </c>
      <c r="R144" s="5">
        <v>1</v>
      </c>
      <c r="S144" s="5">
        <v>-1</v>
      </c>
      <c r="T144" s="5">
        <v>-1</v>
      </c>
      <c r="U144" s="5">
        <v>1</v>
      </c>
      <c r="V144" s="5">
        <v>-1</v>
      </c>
      <c r="W144" s="5">
        <v>1</v>
      </c>
      <c r="X144" s="5">
        <v>-1</v>
      </c>
      <c r="Y144" s="5">
        <v>1</v>
      </c>
      <c r="Z144" s="5">
        <v>-1</v>
      </c>
      <c r="AA144" s="5">
        <v>-1</v>
      </c>
      <c r="AB144" s="5">
        <v>1</v>
      </c>
      <c r="AC144" s="5">
        <v>-1</v>
      </c>
      <c r="AD144" s="5">
        <v>-1</v>
      </c>
      <c r="AE144" s="5">
        <f>AVERAGE($Q$144:$AD$144)</f>
        <v>-0.14285714285714285</v>
      </c>
    </row>
    <row r="145" spans="1:34" x14ac:dyDescent="0.25">
      <c r="A145">
        <v>11</v>
      </c>
      <c r="B145">
        <v>4</v>
      </c>
      <c r="C145" t="s">
        <v>105</v>
      </c>
      <c r="D145" s="12">
        <v>10</v>
      </c>
      <c r="E145" s="12">
        <v>100</v>
      </c>
      <c r="F145" s="12">
        <v>250</v>
      </c>
      <c r="P145" s="5" t="s">
        <v>124</v>
      </c>
      <c r="Q145" s="5">
        <v>-1</v>
      </c>
      <c r="R145" s="5">
        <v>-1</v>
      </c>
      <c r="S145" s="5">
        <v>-1</v>
      </c>
      <c r="T145" s="5">
        <v>-1</v>
      </c>
      <c r="U145" s="5">
        <v>1</v>
      </c>
      <c r="V145" s="5">
        <v>1</v>
      </c>
      <c r="W145" s="5">
        <v>1</v>
      </c>
      <c r="X145" s="5">
        <v>-1</v>
      </c>
      <c r="Y145" s="5">
        <v>1</v>
      </c>
      <c r="Z145" s="5">
        <v>-1</v>
      </c>
      <c r="AA145" s="5">
        <v>-1</v>
      </c>
      <c r="AB145" s="5">
        <v>-1</v>
      </c>
      <c r="AC145" s="5">
        <v>-1</v>
      </c>
      <c r="AD145" s="5">
        <v>1</v>
      </c>
      <c r="AE145" s="5">
        <f>AVERAGE($Q$145:$AD$145)</f>
        <v>-0.2857142857142857</v>
      </c>
    </row>
    <row r="146" spans="1:34" x14ac:dyDescent="0.25">
      <c r="A146">
        <v>11</v>
      </c>
      <c r="B146">
        <v>5</v>
      </c>
      <c r="C146" t="s">
        <v>106</v>
      </c>
      <c r="D146" s="12">
        <v>50</v>
      </c>
      <c r="E146" s="12">
        <v>100</v>
      </c>
      <c r="F146" s="12">
        <v>250</v>
      </c>
      <c r="P146" s="5" t="s">
        <v>125</v>
      </c>
      <c r="Q146" s="5">
        <v>1</v>
      </c>
      <c r="R146" s="5">
        <v>-1</v>
      </c>
      <c r="S146" s="5">
        <v>-1</v>
      </c>
      <c r="T146" s="5">
        <v>1</v>
      </c>
      <c r="U146" s="5">
        <v>1</v>
      </c>
      <c r="V146" s="5">
        <v>1</v>
      </c>
      <c r="W146" s="5">
        <v>1</v>
      </c>
      <c r="X146" s="5">
        <v>1</v>
      </c>
      <c r="Y146" s="5">
        <v>-1</v>
      </c>
      <c r="Z146" s="5">
        <v>1</v>
      </c>
      <c r="AA146" s="5">
        <v>-1</v>
      </c>
      <c r="AB146" s="5">
        <v>1</v>
      </c>
      <c r="AC146" s="5">
        <v>1</v>
      </c>
      <c r="AD146" s="5">
        <v>-1</v>
      </c>
      <c r="AE146" s="5">
        <f>AVERAGE($Q$146:$AD$146)</f>
        <v>0.2857142857142857</v>
      </c>
    </row>
    <row r="147" spans="1:34" x14ac:dyDescent="0.25">
      <c r="A147">
        <v>11</v>
      </c>
      <c r="B147">
        <v>6</v>
      </c>
      <c r="C147" t="s">
        <v>107</v>
      </c>
      <c r="D147" s="12">
        <v>50</v>
      </c>
      <c r="E147" s="12">
        <v>250</v>
      </c>
      <c r="F147" s="12">
        <v>500</v>
      </c>
      <c r="P147" s="5" t="s">
        <v>126</v>
      </c>
      <c r="Q147" s="5">
        <v>1</v>
      </c>
      <c r="R147" s="5">
        <v>1</v>
      </c>
      <c r="S147" s="5">
        <v>-1</v>
      </c>
      <c r="T147" s="5">
        <v>1</v>
      </c>
      <c r="U147" s="5">
        <v>1</v>
      </c>
      <c r="V147" s="5">
        <v>1</v>
      </c>
      <c r="W147" s="5">
        <v>-1</v>
      </c>
      <c r="X147" s="5">
        <v>1</v>
      </c>
      <c r="Y147" s="5">
        <v>-1</v>
      </c>
      <c r="Z147" s="5">
        <v>1</v>
      </c>
      <c r="AA147" s="5">
        <v>-1</v>
      </c>
      <c r="AB147" s="5">
        <v>1</v>
      </c>
      <c r="AC147" s="5">
        <v>1</v>
      </c>
      <c r="AD147" s="5">
        <v>1</v>
      </c>
      <c r="AE147" s="5">
        <f>AVERAGE($Q$147:$AD$147)</f>
        <v>0.42857142857142855</v>
      </c>
    </row>
    <row r="148" spans="1:34" x14ac:dyDescent="0.25">
      <c r="A148">
        <v>11</v>
      </c>
      <c r="B148">
        <v>7</v>
      </c>
      <c r="C148" t="s">
        <v>108</v>
      </c>
      <c r="D148" s="12">
        <v>100</v>
      </c>
      <c r="E148" s="12">
        <v>200</v>
      </c>
      <c r="F148" s="12">
        <v>1000</v>
      </c>
      <c r="P148" s="5" t="s">
        <v>127</v>
      </c>
      <c r="Q148" s="5">
        <v>-1</v>
      </c>
      <c r="R148" s="5">
        <v>-1</v>
      </c>
      <c r="S148" s="5">
        <v>-1</v>
      </c>
      <c r="T148" s="5">
        <v>-1</v>
      </c>
      <c r="U148" s="5">
        <v>1</v>
      </c>
      <c r="V148" s="5">
        <v>1</v>
      </c>
      <c r="W148" s="5">
        <v>-1</v>
      </c>
      <c r="X148" s="5">
        <v>-1</v>
      </c>
      <c r="Y148" s="5">
        <v>-1</v>
      </c>
      <c r="Z148" s="5">
        <v>1</v>
      </c>
      <c r="AA148" s="5">
        <v>1</v>
      </c>
      <c r="AB148" s="5">
        <v>1</v>
      </c>
      <c r="AC148" s="5">
        <v>-1</v>
      </c>
      <c r="AD148" s="5">
        <v>-1</v>
      </c>
      <c r="AE148" s="5">
        <f>AVERAGE($Q$148:$AD$148)</f>
        <v>-0.2857142857142857</v>
      </c>
    </row>
    <row r="149" spans="1:34" x14ac:dyDescent="0.25">
      <c r="A149">
        <v>11</v>
      </c>
      <c r="B149">
        <v>8</v>
      </c>
      <c r="C149" t="s">
        <v>109</v>
      </c>
      <c r="D149" s="12">
        <v>0.01</v>
      </c>
      <c r="E149" s="12">
        <v>0.05</v>
      </c>
      <c r="F149" s="12">
        <v>0.5</v>
      </c>
      <c r="P149" s="5" t="s">
        <v>128</v>
      </c>
      <c r="Q149" s="5">
        <v>1</v>
      </c>
      <c r="R149" s="5">
        <v>1</v>
      </c>
      <c r="S149" s="5">
        <v>1</v>
      </c>
      <c r="T149" s="5">
        <v>-1</v>
      </c>
      <c r="U149" s="5">
        <v>1</v>
      </c>
      <c r="V149" s="5">
        <v>1</v>
      </c>
      <c r="W149" s="5">
        <v>-1</v>
      </c>
      <c r="X149" s="5">
        <v>1</v>
      </c>
      <c r="Y149" s="5">
        <v>1</v>
      </c>
      <c r="Z149" s="5">
        <v>1</v>
      </c>
      <c r="AA149" s="5">
        <v>-1</v>
      </c>
      <c r="AB149" s="5">
        <v>1</v>
      </c>
      <c r="AC149" s="5">
        <v>1</v>
      </c>
      <c r="AD149" s="5">
        <v>-1</v>
      </c>
      <c r="AE149" s="5">
        <f>AVERAGE($Q$149:$AD$149)</f>
        <v>0.42857142857142855</v>
      </c>
    </row>
    <row r="150" spans="1:34" x14ac:dyDescent="0.25">
      <c r="A150">
        <v>11</v>
      </c>
      <c r="B150">
        <v>9</v>
      </c>
      <c r="C150" t="s">
        <v>110</v>
      </c>
      <c r="D150" s="12">
        <v>0.05</v>
      </c>
      <c r="E150" s="12">
        <v>0.1</v>
      </c>
      <c r="F150" s="12">
        <v>0.2</v>
      </c>
      <c r="P150" s="5" t="s">
        <v>129</v>
      </c>
      <c r="Q150" s="5">
        <v>1</v>
      </c>
      <c r="R150" s="5">
        <v>1</v>
      </c>
      <c r="S150" s="5">
        <v>-1</v>
      </c>
      <c r="T150" s="5">
        <v>-1</v>
      </c>
      <c r="U150" s="5">
        <v>1</v>
      </c>
      <c r="V150" s="5">
        <v>-1</v>
      </c>
      <c r="W150" s="5">
        <v>1</v>
      </c>
      <c r="X150" s="5">
        <v>1</v>
      </c>
      <c r="Y150" s="5">
        <v>-1</v>
      </c>
      <c r="Z150" s="5">
        <v>1</v>
      </c>
      <c r="AA150" s="5">
        <v>-1</v>
      </c>
      <c r="AB150" s="5">
        <v>1</v>
      </c>
      <c r="AC150" s="5">
        <v>1</v>
      </c>
      <c r="AD150" s="5">
        <v>1</v>
      </c>
      <c r="AE150" s="5">
        <f>AVERAGE($Q$150:$AD$150)</f>
        <v>0.2857142857142857</v>
      </c>
    </row>
    <row r="151" spans="1:34" x14ac:dyDescent="0.25">
      <c r="A151">
        <v>11</v>
      </c>
      <c r="B151">
        <v>10</v>
      </c>
      <c r="C151" t="s">
        <v>111</v>
      </c>
      <c r="D151" s="12">
        <v>0.05</v>
      </c>
      <c r="E151" s="12">
        <v>0.2</v>
      </c>
      <c r="F151" s="12">
        <v>0.5</v>
      </c>
      <c r="P151" s="5" t="s">
        <v>130</v>
      </c>
      <c r="Q151" s="5">
        <v>1</v>
      </c>
      <c r="R151" s="5">
        <v>1</v>
      </c>
      <c r="S151" s="5">
        <v>-1</v>
      </c>
      <c r="T151" s="5">
        <v>-1</v>
      </c>
      <c r="U151" s="5">
        <v>1</v>
      </c>
      <c r="V151" s="5">
        <v>1</v>
      </c>
      <c r="W151" s="5">
        <v>1</v>
      </c>
      <c r="X151" s="5">
        <v>1</v>
      </c>
      <c r="Y151" s="5">
        <v>1</v>
      </c>
      <c r="Z151" s="5">
        <v>1</v>
      </c>
      <c r="AA151" s="5">
        <v>1</v>
      </c>
      <c r="AB151" s="5">
        <v>1</v>
      </c>
      <c r="AC151" s="5">
        <v>1</v>
      </c>
      <c r="AD151" s="5">
        <v>1</v>
      </c>
      <c r="AE151" s="5">
        <f>AVERAGE($Q$151:$AD$151)</f>
        <v>0.7142857142857143</v>
      </c>
    </row>
    <row r="152" spans="1:34" x14ac:dyDescent="0.25">
      <c r="A152">
        <v>11</v>
      </c>
      <c r="B152">
        <v>11</v>
      </c>
      <c r="C152" t="s">
        <v>112</v>
      </c>
      <c r="D152" s="12">
        <v>50</v>
      </c>
      <c r="E152" s="12">
        <v>200</v>
      </c>
      <c r="F152" s="12">
        <v>500</v>
      </c>
      <c r="P152" s="5" t="s">
        <v>131</v>
      </c>
      <c r="Q152" s="5">
        <v>1</v>
      </c>
      <c r="R152" s="5">
        <v>1</v>
      </c>
      <c r="S152" s="5">
        <v>-1</v>
      </c>
      <c r="T152" s="5">
        <v>-1</v>
      </c>
      <c r="U152" s="5">
        <v>1</v>
      </c>
      <c r="V152" s="5">
        <v>1</v>
      </c>
      <c r="W152" s="5">
        <v>1</v>
      </c>
      <c r="X152" s="5">
        <v>1</v>
      </c>
      <c r="Y152" s="5">
        <v>1</v>
      </c>
      <c r="Z152" s="5">
        <v>-1</v>
      </c>
      <c r="AA152" s="5">
        <v>1</v>
      </c>
      <c r="AB152" s="5">
        <v>1</v>
      </c>
      <c r="AC152" s="5">
        <v>1</v>
      </c>
      <c r="AD152" s="5">
        <v>1</v>
      </c>
      <c r="AE152" s="5">
        <f>AVERAGE($Q$152:$AD$152)</f>
        <v>0.5714285714285714</v>
      </c>
    </row>
    <row r="153" spans="1:34" x14ac:dyDescent="0.25">
      <c r="A153">
        <v>11</v>
      </c>
      <c r="B153">
        <v>12</v>
      </c>
      <c r="C153" t="s">
        <v>113</v>
      </c>
      <c r="D153" s="12">
        <v>500</v>
      </c>
      <c r="E153" s="12">
        <v>750</v>
      </c>
      <c r="F153" s="12">
        <v>1000</v>
      </c>
      <c r="P153" s="5" t="s">
        <v>79</v>
      </c>
      <c r="Q153" s="5">
        <f>AVERAGE($Q$105:$Q$152)</f>
        <v>0.70833333333333337</v>
      </c>
      <c r="R153" s="5">
        <f>AVERAGE($R$105:$R$152)</f>
        <v>0.625</v>
      </c>
      <c r="S153" s="5">
        <f>AVERAGE($S$105:$S$152)</f>
        <v>-0.45833333333333331</v>
      </c>
      <c r="T153" s="5">
        <f>AVERAGE($T$105:$T$152)</f>
        <v>-0.58333333333333337</v>
      </c>
      <c r="U153" s="5">
        <f>AVERAGE($U$105:$U$152)</f>
        <v>0.66666666666666663</v>
      </c>
      <c r="V153" s="5">
        <f>AVERAGE($V$105:$V$152)</f>
        <v>0.58333333333333337</v>
      </c>
      <c r="W153" s="5">
        <f>AVERAGE($W$105:$W$152)</f>
        <v>0.29166666666666669</v>
      </c>
      <c r="X153" s="5">
        <f>AVERAGE($X$105:$X$152)</f>
        <v>-0.16666666666666666</v>
      </c>
      <c r="Y153" s="5">
        <f>AVERAGE($Y$105:$Y$152)</f>
        <v>0.20833333333333334</v>
      </c>
      <c r="Z153" s="5">
        <f>AVERAGE($Z$105:$Z$152)</f>
        <v>0.41666666666666669</v>
      </c>
      <c r="AA153" s="5">
        <f>AVERAGE($AA$105:$AA$152)</f>
        <v>-0.20833333333333334</v>
      </c>
      <c r="AB153" s="5">
        <f>AVERAGE($AB$105:$AB$152)</f>
        <v>0.875</v>
      </c>
      <c r="AC153" s="5">
        <f>AVERAGE($AC$105:$AC$152)</f>
        <v>0.41666666666666669</v>
      </c>
      <c r="AD153" s="5">
        <f>AVERAGE($AD$105:$AD$152)</f>
        <v>0.16666666666666666</v>
      </c>
      <c r="AE153" s="5">
        <f>AVERAGE($AE$105:$AE$152)</f>
        <v>0.25297619047619047</v>
      </c>
    </row>
    <row r="154" spans="1:34" x14ac:dyDescent="0.25">
      <c r="A154">
        <v>11</v>
      </c>
      <c r="B154">
        <v>13</v>
      </c>
      <c r="C154" t="s">
        <v>114</v>
      </c>
      <c r="D154" s="12">
        <v>25</v>
      </c>
      <c r="E154" s="12">
        <v>50</v>
      </c>
      <c r="F154" s="12">
        <v>100</v>
      </c>
    </row>
    <row r="155" spans="1:34" x14ac:dyDescent="0.25">
      <c r="A155">
        <v>11</v>
      </c>
      <c r="B155">
        <v>14</v>
      </c>
      <c r="C155" t="s">
        <v>115</v>
      </c>
      <c r="D155" s="12">
        <v>0.15</v>
      </c>
      <c r="E155" s="12">
        <v>0.25</v>
      </c>
      <c r="F155" s="12">
        <v>0.4</v>
      </c>
    </row>
    <row r="156" spans="1:34" x14ac:dyDescent="0.25">
      <c r="A156">
        <v>12</v>
      </c>
      <c r="B156">
        <v>1</v>
      </c>
      <c r="C156" t="s">
        <v>102</v>
      </c>
      <c r="D156" s="12">
        <v>0.1</v>
      </c>
      <c r="E156" s="12">
        <v>0.11</v>
      </c>
      <c r="F156" s="12">
        <v>0.16</v>
      </c>
      <c r="P156" s="5" t="s">
        <v>218</v>
      </c>
      <c r="Q156" s="5" t="s">
        <v>81</v>
      </c>
      <c r="R156" s="5" t="s">
        <v>82</v>
      </c>
      <c r="S156" s="5" t="s">
        <v>83</v>
      </c>
      <c r="T156" s="5" t="s">
        <v>84</v>
      </c>
      <c r="U156" s="5" t="s">
        <v>85</v>
      </c>
      <c r="V156" s="5" t="s">
        <v>86</v>
      </c>
      <c r="W156" s="5" t="s">
        <v>87</v>
      </c>
      <c r="X156" s="5" t="s">
        <v>88</v>
      </c>
      <c r="Y156" s="5" t="s">
        <v>89</v>
      </c>
      <c r="Z156" s="5" t="s">
        <v>90</v>
      </c>
      <c r="AA156" s="5" t="s">
        <v>91</v>
      </c>
      <c r="AB156" s="5" t="s">
        <v>92</v>
      </c>
      <c r="AC156" s="5" t="s">
        <v>93</v>
      </c>
      <c r="AD156" s="5" t="s">
        <v>94</v>
      </c>
      <c r="AE156" s="5" t="s">
        <v>80</v>
      </c>
      <c r="AF156" s="5" t="s">
        <v>100</v>
      </c>
      <c r="AG156" s="5" t="s">
        <v>100</v>
      </c>
      <c r="AH156" s="5" t="s">
        <v>42</v>
      </c>
    </row>
    <row r="157" spans="1:34" x14ac:dyDescent="0.25">
      <c r="A157">
        <v>12</v>
      </c>
      <c r="B157">
        <v>2</v>
      </c>
      <c r="C157" t="s">
        <v>103</v>
      </c>
      <c r="D157" s="12">
        <v>13</v>
      </c>
      <c r="E157" s="12">
        <v>16</v>
      </c>
      <c r="F157" s="12">
        <v>20</v>
      </c>
      <c r="P157" s="5" t="s">
        <v>1</v>
      </c>
      <c r="Q157" s="5">
        <v>1.3636363636363638</v>
      </c>
      <c r="R157" s="5">
        <v>0.12337662337662339</v>
      </c>
      <c r="S157" s="5">
        <v>0.17763157894736839</v>
      </c>
      <c r="T157" s="5">
        <v>4.333333333333333</v>
      </c>
      <c r="U157" s="5">
        <v>0.31506849315068491</v>
      </c>
      <c r="V157" s="5">
        <v>0.32743362831858419</v>
      </c>
      <c r="W157" s="5">
        <v>2.3849999999999998</v>
      </c>
      <c r="X157" s="5">
        <v>0.26829268292682923</v>
      </c>
      <c r="Y157" s="5">
        <v>0.22222222222222229</v>
      </c>
      <c r="Z157" s="5">
        <v>7.3333333333333339</v>
      </c>
      <c r="AA157" s="5">
        <v>6.5217391304347823</v>
      </c>
      <c r="AB157" s="5">
        <v>6.0820367751060818E-2</v>
      </c>
      <c r="AC157" s="5">
        <v>1.6666666666666667</v>
      </c>
      <c r="AD157" s="5">
        <v>1.1897810218978104</v>
      </c>
      <c r="AE157" s="5">
        <f>AVERAGE($Q$157:$AD$157)</f>
        <v>1.8777382461425471</v>
      </c>
      <c r="AF157" s="5" t="s">
        <v>52</v>
      </c>
      <c r="AG157" s="5">
        <f>VARP($Q$205:$AD$205)</f>
        <v>107.75375760208051</v>
      </c>
      <c r="AH157" s="5">
        <f>AG157/AG159</f>
        <v>5.7366453676628501E-2</v>
      </c>
    </row>
    <row r="158" spans="1:34" x14ac:dyDescent="0.25">
      <c r="A158">
        <v>12</v>
      </c>
      <c r="B158">
        <v>3</v>
      </c>
      <c r="C158" t="s">
        <v>104</v>
      </c>
      <c r="D158" s="12">
        <v>0.05</v>
      </c>
      <c r="E158" s="12">
        <v>0.14000000000000001</v>
      </c>
      <c r="F158" s="12">
        <v>0.2</v>
      </c>
      <c r="P158" s="5" t="s">
        <v>2</v>
      </c>
      <c r="Q158" s="5">
        <v>0.36363636363636359</v>
      </c>
      <c r="R158" s="5">
        <v>7.1428571428571411E-2</v>
      </c>
      <c r="S158" s="5">
        <v>0.70394736842105265</v>
      </c>
      <c r="T158" s="5">
        <v>5.666666666666667</v>
      </c>
      <c r="U158" s="5">
        <v>0.71232876712328774</v>
      </c>
      <c r="V158" s="5">
        <v>0.11504424778761053</v>
      </c>
      <c r="W158" s="5">
        <v>0.4</v>
      </c>
      <c r="X158" s="5">
        <v>0.97560975609756095</v>
      </c>
      <c r="Y158" s="5">
        <v>0.77777777777777779</v>
      </c>
      <c r="Z158" s="5">
        <v>0.66666666666666685</v>
      </c>
      <c r="AA158" s="5">
        <v>6.4782608695652177</v>
      </c>
      <c r="AB158" s="5">
        <v>2.5459688826025461E-2</v>
      </c>
      <c r="AC158" s="5">
        <v>0.19047619047619047</v>
      </c>
      <c r="AD158" s="5">
        <v>9.9756690997566871E-2</v>
      </c>
      <c r="AE158" s="5">
        <f>AVERAGE($Q$158:$AD$158)</f>
        <v>1.231932830390754</v>
      </c>
      <c r="AF158" s="5" t="s">
        <v>54</v>
      </c>
      <c r="AG158" s="5">
        <f>VARP($AE$157:$AE$204)</f>
        <v>244.01496826955494</v>
      </c>
      <c r="AH158" s="5">
        <f>AG158/AG159</f>
        <v>0.12990983966733721</v>
      </c>
    </row>
    <row r="159" spans="1:34" x14ac:dyDescent="0.25">
      <c r="A159">
        <v>12</v>
      </c>
      <c r="B159">
        <v>4</v>
      </c>
      <c r="C159" t="s">
        <v>105</v>
      </c>
      <c r="D159" s="12">
        <v>627</v>
      </c>
      <c r="E159" s="12">
        <v>836</v>
      </c>
      <c r="F159" s="12">
        <v>889</v>
      </c>
      <c r="P159" s="5" t="s">
        <v>3</v>
      </c>
      <c r="Q159" s="5">
        <v>0.81818181818181823</v>
      </c>
      <c r="R159" s="5">
        <v>6.4935064935064705E-3</v>
      </c>
      <c r="S159" s="5">
        <v>0.73684210526315785</v>
      </c>
      <c r="T159" s="5">
        <v>4</v>
      </c>
      <c r="U159" s="5">
        <v>0.52054794520547942</v>
      </c>
      <c r="V159" s="5">
        <v>0.38053097345132741</v>
      </c>
      <c r="W159" s="5">
        <v>0.5</v>
      </c>
      <c r="X159" s="5">
        <v>8.5365853658536536E-2</v>
      </c>
      <c r="Y159" s="5">
        <v>0.85185185185185186</v>
      </c>
      <c r="Z159" s="5">
        <v>0.33333333333333343</v>
      </c>
      <c r="AA159" s="5">
        <v>4</v>
      </c>
      <c r="AB159" s="5">
        <v>6.0820367751060818E-2</v>
      </c>
      <c r="AC159" s="5">
        <v>4.7619047619047616E-2</v>
      </c>
      <c r="AD159" s="5">
        <v>0.38686131386861311</v>
      </c>
      <c r="AE159" s="5">
        <f>AVERAGE($Q$159:$AD$159)</f>
        <v>0.9091748654769809</v>
      </c>
      <c r="AF159" s="5" t="s">
        <v>57</v>
      </c>
      <c r="AG159" s="5">
        <f>VARP($Q$157:$AD$204)</f>
        <v>1878.3409239393188</v>
      </c>
      <c r="AH159" s="5">
        <f>VARP($Q$105:$AE$153)</f>
        <v>0.86597537966433769</v>
      </c>
    </row>
    <row r="160" spans="1:34" x14ac:dyDescent="0.25">
      <c r="A160">
        <v>12</v>
      </c>
      <c r="B160">
        <v>5</v>
      </c>
      <c r="C160" t="s">
        <v>106</v>
      </c>
      <c r="D160" s="12">
        <v>9.9999999999999995E-7</v>
      </c>
      <c r="E160" s="12">
        <v>1</v>
      </c>
      <c r="F160" s="12">
        <v>2.5</v>
      </c>
      <c r="P160" s="5" t="s">
        <v>4</v>
      </c>
      <c r="Q160" s="5">
        <v>9.090909090909087E-2</v>
      </c>
      <c r="R160" s="5">
        <v>4.5454545454545525E-2</v>
      </c>
      <c r="S160" s="5">
        <v>0.83552631578947367</v>
      </c>
      <c r="T160" s="5">
        <v>32.333333333333336</v>
      </c>
      <c r="U160" s="5">
        <v>0.31506849315068491</v>
      </c>
      <c r="V160" s="5">
        <v>0.33628318584070788</v>
      </c>
      <c r="W160" s="5">
        <v>0.875</v>
      </c>
      <c r="X160" s="5">
        <v>0.99999878048780488</v>
      </c>
      <c r="Y160" s="5">
        <v>0.25925925925925924</v>
      </c>
      <c r="Z160" s="5">
        <v>0.66666666666666663</v>
      </c>
      <c r="AA160" s="5">
        <v>1.173913043478261</v>
      </c>
      <c r="AB160" s="5">
        <v>0.15983026874115983</v>
      </c>
      <c r="AC160" s="5">
        <v>0.2857142857142857</v>
      </c>
      <c r="AD160" s="5">
        <v>0.27007299270072993</v>
      </c>
      <c r="AE160" s="5">
        <f>AVERAGE($Q$160:$AD$160)</f>
        <v>2.760502161537572</v>
      </c>
      <c r="AF160" s="5" t="s">
        <v>384</v>
      </c>
      <c r="AG160" s="5">
        <f>AVERAGE($Q$157:$AD$204)</f>
        <v>6.8912727363067958</v>
      </c>
      <c r="AH160" s="5">
        <f>AVERAGE($Q$105:$AE$153)</f>
        <v>0.25297619047619047</v>
      </c>
    </row>
    <row r="161" spans="1:34" x14ac:dyDescent="0.25">
      <c r="A161">
        <v>12</v>
      </c>
      <c r="B161">
        <v>6</v>
      </c>
      <c r="C161" t="s">
        <v>107</v>
      </c>
      <c r="D161" s="12">
        <v>2</v>
      </c>
      <c r="E161" s="12">
        <v>7</v>
      </c>
      <c r="F161" s="12">
        <v>10</v>
      </c>
      <c r="P161" s="5" t="s">
        <v>5</v>
      </c>
      <c r="Q161" s="5">
        <v>0.18181818181818185</v>
      </c>
      <c r="R161" s="5">
        <v>2.2077922077922068E-2</v>
      </c>
      <c r="S161" s="5">
        <v>0.67105263157894735</v>
      </c>
      <c r="T161" s="5">
        <v>0.66666666666666663</v>
      </c>
      <c r="U161" s="5">
        <v>0.45205479452054792</v>
      </c>
      <c r="V161" s="5">
        <v>0.55752212389380529</v>
      </c>
      <c r="W161" s="5">
        <v>1.75</v>
      </c>
      <c r="X161" s="5">
        <v>0.63414634146341464</v>
      </c>
      <c r="Y161" s="5">
        <v>0.81481481481481488</v>
      </c>
      <c r="Z161" s="5">
        <v>0.66666666666666685</v>
      </c>
      <c r="AA161" s="5">
        <v>3.347826086956522</v>
      </c>
      <c r="AB161" s="5">
        <v>2.5459688826025461E-2</v>
      </c>
      <c r="AC161" s="5">
        <v>1.8571428571428572</v>
      </c>
      <c r="AD161" s="5">
        <v>0.51338199513381988</v>
      </c>
      <c r="AE161" s="5">
        <f>AVERAGE($Q$161:$AD$161)</f>
        <v>0.86861648368287081</v>
      </c>
      <c r="AF161" s="5" t="s">
        <v>385</v>
      </c>
      <c r="AG161" s="5">
        <f>AG160*672</f>
        <v>4630.935278798167</v>
      </c>
      <c r="AH161" s="5">
        <f>AH160*720</f>
        <v>182.14285714285714</v>
      </c>
    </row>
    <row r="162" spans="1:34" x14ac:dyDescent="0.25">
      <c r="A162">
        <v>12</v>
      </c>
      <c r="B162">
        <v>7</v>
      </c>
      <c r="C162" t="s">
        <v>108</v>
      </c>
      <c r="D162" s="12">
        <v>789</v>
      </c>
      <c r="E162" s="12">
        <v>1692</v>
      </c>
      <c r="F162" s="12">
        <v>4511</v>
      </c>
      <c r="P162" s="5" t="s">
        <v>6</v>
      </c>
      <c r="Q162" s="5">
        <v>0.18181818181818185</v>
      </c>
      <c r="R162" s="5">
        <v>2.2077922077922068E-2</v>
      </c>
      <c r="S162" s="5">
        <v>5.2631578947368467E-2</v>
      </c>
      <c r="T162" s="5">
        <v>0.66666666666666663</v>
      </c>
      <c r="U162" s="5">
        <v>0.17808219178082194</v>
      </c>
      <c r="V162" s="5">
        <v>0.10619469026548684</v>
      </c>
      <c r="W162" s="5">
        <v>0.435</v>
      </c>
      <c r="X162" s="5">
        <v>0.14634146341463414</v>
      </c>
      <c r="Y162" s="5">
        <v>0.85185185185185186</v>
      </c>
      <c r="Z162" s="5">
        <v>1</v>
      </c>
      <c r="AA162" s="5">
        <v>5.9565217391304346</v>
      </c>
      <c r="AB162" s="5">
        <v>7.0721357850070717E-3</v>
      </c>
      <c r="AC162" s="5">
        <v>0.66666666666666663</v>
      </c>
      <c r="AD162" s="5">
        <v>9.4890510948905202E-2</v>
      </c>
      <c r="AE162" s="5">
        <f>AVERAGE($Q$162:$AD$162)</f>
        <v>0.74041539995385341</v>
      </c>
      <c r="AH162" s="5">
        <f>(AH160+1)/2</f>
        <v>0.62648809523809523</v>
      </c>
    </row>
    <row r="163" spans="1:34" x14ac:dyDescent="0.25">
      <c r="A163">
        <v>12</v>
      </c>
      <c r="B163">
        <v>8</v>
      </c>
      <c r="C163" t="s">
        <v>109</v>
      </c>
      <c r="D163" s="12">
        <v>0.2</v>
      </c>
      <c r="E163" s="12">
        <v>0.35</v>
      </c>
      <c r="F163" s="12">
        <v>0.95</v>
      </c>
      <c r="P163" s="5" t="s">
        <v>7</v>
      </c>
      <c r="Q163" s="5">
        <v>0.27272727272727282</v>
      </c>
      <c r="R163" s="5">
        <v>2.5974025974025997E-2</v>
      </c>
      <c r="S163" s="5">
        <v>0.83552631578947367</v>
      </c>
      <c r="T163" s="5">
        <v>27.333333333333332</v>
      </c>
      <c r="U163" s="5">
        <v>0.31506849315068491</v>
      </c>
      <c r="V163" s="5">
        <v>0.33628318584070788</v>
      </c>
      <c r="W163" s="5">
        <v>5.7649999999999997</v>
      </c>
      <c r="X163" s="5">
        <v>2.4390243902438911E-2</v>
      </c>
      <c r="Y163" s="5">
        <v>0.7407407407407407</v>
      </c>
      <c r="Z163" s="5">
        <v>5.666666666666667</v>
      </c>
      <c r="AA163" s="5">
        <v>8.6956521739130432E-2</v>
      </c>
      <c r="AB163" s="5">
        <v>6.0820367751060818E-2</v>
      </c>
      <c r="AC163" s="5">
        <v>0.90476190476190477</v>
      </c>
      <c r="AD163" s="5">
        <v>0.4598540145985402</v>
      </c>
      <c r="AE163" s="5">
        <f>AVERAGE($Q$163:$AD$163)</f>
        <v>3.0591502204982843</v>
      </c>
      <c r="AH163" s="5">
        <f>(AH162-(1-AH162))^2</f>
        <v>6.3996952947845798E-2</v>
      </c>
    </row>
    <row r="164" spans="1:34" x14ac:dyDescent="0.25">
      <c r="A164">
        <v>12</v>
      </c>
      <c r="B164">
        <v>9</v>
      </c>
      <c r="C164" t="s">
        <v>110</v>
      </c>
      <c r="D164" s="12">
        <v>0.1</v>
      </c>
      <c r="E164" s="12">
        <v>0.5</v>
      </c>
      <c r="F164" s="12">
        <v>0.8</v>
      </c>
      <c r="P164" s="5" t="s">
        <v>8</v>
      </c>
      <c r="Q164" s="5">
        <v>0.32727272727272716</v>
      </c>
      <c r="R164" s="5">
        <v>7.1428571428571411E-2</v>
      </c>
      <c r="S164" s="5">
        <v>0.7828947368421052</v>
      </c>
      <c r="T164" s="5">
        <v>6</v>
      </c>
      <c r="U164" s="5">
        <v>0.65753424657534243</v>
      </c>
      <c r="V164" s="5">
        <v>0.32743362831858419</v>
      </c>
      <c r="W164" s="5">
        <v>4.6500000000000004</v>
      </c>
      <c r="X164" s="5">
        <v>0.39024390243902435</v>
      </c>
      <c r="Y164" s="5">
        <v>0.62962962962962965</v>
      </c>
      <c r="Z164" s="5">
        <v>9.0000000000000018</v>
      </c>
      <c r="AA164" s="5">
        <v>17.782608695652176</v>
      </c>
      <c r="AB164" s="5">
        <v>3.2531824611032531E-2</v>
      </c>
      <c r="AC164" s="5">
        <v>0.14285714285714285</v>
      </c>
      <c r="AD164" s="5">
        <v>0.21654501216545019</v>
      </c>
      <c r="AE164" s="5">
        <f>AVERAGE($Q$164:$AD$164)</f>
        <v>2.9293557226994138</v>
      </c>
    </row>
    <row r="165" spans="1:34" x14ac:dyDescent="0.25">
      <c r="A165">
        <v>12</v>
      </c>
      <c r="B165">
        <v>10</v>
      </c>
      <c r="C165" t="s">
        <v>111</v>
      </c>
      <c r="D165" s="12">
        <v>0.02</v>
      </c>
      <c r="E165" s="12">
        <v>0.05</v>
      </c>
      <c r="F165" s="12">
        <v>0.15</v>
      </c>
      <c r="P165" s="5" t="s">
        <v>9</v>
      </c>
      <c r="Q165" s="5">
        <v>9.090909090909087E-2</v>
      </c>
      <c r="R165" s="5">
        <v>3.8961038961038939E-2</v>
      </c>
      <c r="S165" s="5">
        <v>0.67105263157894735</v>
      </c>
      <c r="T165" s="5">
        <v>15.666666666666666</v>
      </c>
      <c r="U165" s="5">
        <v>0.36986301369863017</v>
      </c>
      <c r="V165" s="5">
        <v>0.55752212389380529</v>
      </c>
      <c r="W165" s="5">
        <v>0.9</v>
      </c>
      <c r="X165" s="5">
        <v>0.63414634146341464</v>
      </c>
      <c r="Y165" s="5">
        <v>7.4074074074074139E-2</v>
      </c>
      <c r="Z165" s="5">
        <v>2.3333333333333335</v>
      </c>
      <c r="AA165" s="5">
        <v>0.73913043478260865</v>
      </c>
      <c r="AB165" s="5">
        <v>9.9009900990099011E-3</v>
      </c>
      <c r="AC165" s="5">
        <v>0.90476190476190477</v>
      </c>
      <c r="AD165" s="5">
        <v>2.6763990267639794E-2</v>
      </c>
      <c r="AE165" s="5">
        <f>AVERAGE($Q$165:$AD$165)</f>
        <v>1.6440775453207255</v>
      </c>
    </row>
    <row r="166" spans="1:34" x14ac:dyDescent="0.25">
      <c r="A166">
        <v>12</v>
      </c>
      <c r="B166">
        <v>11</v>
      </c>
      <c r="C166" t="s">
        <v>112</v>
      </c>
      <c r="D166" s="12">
        <v>20</v>
      </c>
      <c r="E166" s="12">
        <v>40</v>
      </c>
      <c r="F166" s="12">
        <v>100</v>
      </c>
      <c r="P166" s="5" t="s">
        <v>10</v>
      </c>
      <c r="Q166" s="5">
        <v>9.090909090909087E-2</v>
      </c>
      <c r="R166" s="5">
        <v>9.0909090909090925E-2</v>
      </c>
      <c r="S166" s="5">
        <v>0.34210526315789469</v>
      </c>
      <c r="T166" s="5">
        <v>16.333333333333332</v>
      </c>
      <c r="U166" s="5">
        <v>0.13013698630136983</v>
      </c>
      <c r="V166" s="5">
        <v>0.22566371681415923</v>
      </c>
      <c r="W166" s="5">
        <v>0.435</v>
      </c>
      <c r="X166" s="5">
        <v>0.51219512195121941</v>
      </c>
      <c r="Y166" s="5">
        <v>0.11111111111111099</v>
      </c>
      <c r="Z166" s="5">
        <v>0</v>
      </c>
      <c r="AA166" s="5">
        <v>0.30434782608695654</v>
      </c>
      <c r="AB166" s="5">
        <v>3.536067892503536E-2</v>
      </c>
      <c r="AC166" s="5">
        <v>0.42857142857142855</v>
      </c>
      <c r="AD166" s="5">
        <v>0.5085158150851582</v>
      </c>
      <c r="AE166" s="5">
        <f>AVERAGE($Q$166:$AD$166)</f>
        <v>1.3962971045111316</v>
      </c>
    </row>
    <row r="167" spans="1:34" x14ac:dyDescent="0.25">
      <c r="A167">
        <v>12</v>
      </c>
      <c r="B167">
        <v>12</v>
      </c>
      <c r="C167" t="s">
        <v>113</v>
      </c>
      <c r="D167" s="12">
        <v>500</v>
      </c>
      <c r="E167" s="12">
        <v>800</v>
      </c>
      <c r="F167" s="12">
        <v>1000</v>
      </c>
      <c r="P167" s="5" t="s">
        <v>11</v>
      </c>
      <c r="Q167" s="5">
        <v>0.36363636363636359</v>
      </c>
      <c r="R167" s="5">
        <v>2.5974025974025997E-2</v>
      </c>
      <c r="S167" s="5">
        <v>0.83552631578947367</v>
      </c>
      <c r="T167" s="5">
        <v>32.333333333333336</v>
      </c>
      <c r="U167" s="5">
        <v>67.493150684931507</v>
      </c>
      <c r="V167" s="5">
        <v>109.61946902654869</v>
      </c>
      <c r="W167" s="5">
        <v>0</v>
      </c>
      <c r="X167" s="5">
        <v>0.93902439024390238</v>
      </c>
      <c r="Y167" s="5">
        <v>0.62962962962962965</v>
      </c>
      <c r="Z167" s="5">
        <v>5.666666666666667</v>
      </c>
      <c r="AA167" s="5">
        <v>7.6956521739130439</v>
      </c>
      <c r="AB167" s="5">
        <v>6.0820367751060818E-2</v>
      </c>
      <c r="AC167" s="5">
        <v>1.3809523809523809</v>
      </c>
      <c r="AD167" s="5">
        <v>0.3917274939172749</v>
      </c>
      <c r="AE167" s="5">
        <f>AVERAGE($Q$167:$AD$167)</f>
        <v>16.245397346663381</v>
      </c>
    </row>
    <row r="168" spans="1:34" x14ac:dyDescent="0.25">
      <c r="A168">
        <v>12</v>
      </c>
      <c r="B168">
        <v>13</v>
      </c>
      <c r="C168" t="s">
        <v>114</v>
      </c>
      <c r="D168" s="12">
        <v>15</v>
      </c>
      <c r="E168" s="12">
        <v>25</v>
      </c>
      <c r="F168" s="12">
        <v>30</v>
      </c>
      <c r="P168" s="5" t="s">
        <v>12</v>
      </c>
      <c r="Q168" s="5">
        <v>0</v>
      </c>
      <c r="R168" s="5">
        <v>3.8961038961038939E-2</v>
      </c>
      <c r="S168" s="5">
        <v>0.53947368421052622</v>
      </c>
      <c r="T168" s="5">
        <v>277.66666666666669</v>
      </c>
      <c r="U168" s="5">
        <v>0.31506849315068491</v>
      </c>
      <c r="V168" s="5">
        <v>2.0973451327433632</v>
      </c>
      <c r="W168" s="5">
        <v>7.46</v>
      </c>
      <c r="X168" s="5">
        <v>0.57317073170731703</v>
      </c>
      <c r="Y168" s="5">
        <v>0.85185185185185175</v>
      </c>
      <c r="Z168" s="5">
        <v>0.66666666666666685</v>
      </c>
      <c r="AA168" s="5">
        <v>0.73913043478260865</v>
      </c>
      <c r="AB168" s="5">
        <v>0.13154172560113153</v>
      </c>
      <c r="AC168" s="5">
        <v>0.19047619047619047</v>
      </c>
      <c r="AD168" s="5">
        <v>0.21654501216545019</v>
      </c>
      <c r="AE168" s="5">
        <f>AVERAGE($Q$168:$AD$168)</f>
        <v>20.82049268778454</v>
      </c>
    </row>
    <row r="169" spans="1:34" x14ac:dyDescent="0.25">
      <c r="A169">
        <v>12</v>
      </c>
      <c r="B169">
        <v>14</v>
      </c>
      <c r="C169" t="s">
        <v>115</v>
      </c>
      <c r="D169" s="12">
        <v>0.45</v>
      </c>
      <c r="E169" s="12">
        <v>0.5</v>
      </c>
      <c r="F169" s="12">
        <v>0.6</v>
      </c>
      <c r="P169" s="5" t="s">
        <v>13</v>
      </c>
      <c r="Q169" s="5">
        <v>0.63636363636363624</v>
      </c>
      <c r="R169" s="5">
        <v>0.1688311688311688</v>
      </c>
      <c r="S169" s="5">
        <v>9.8684210526315694E-2</v>
      </c>
      <c r="T169" s="5">
        <v>165.66666666666666</v>
      </c>
      <c r="U169" s="5">
        <v>0.73287671232876705</v>
      </c>
      <c r="V169" s="5">
        <v>0.33628318584070788</v>
      </c>
      <c r="W169" s="5">
        <v>0.5</v>
      </c>
      <c r="X169" s="5">
        <v>0.26829268292682923</v>
      </c>
      <c r="Y169" s="5">
        <v>0.48148148148148145</v>
      </c>
      <c r="Z169" s="5">
        <v>0.66666666666666685</v>
      </c>
      <c r="AA169" s="5">
        <v>9.8695652173913047</v>
      </c>
      <c r="AB169" s="5">
        <v>0.13154172560113153</v>
      </c>
      <c r="AC169" s="5">
        <v>0.42857142857142855</v>
      </c>
      <c r="AD169" s="5">
        <v>5.1094890510948815E-2</v>
      </c>
      <c r="AE169" s="5">
        <f>AVERAGE($Q$169:$AD$169)</f>
        <v>12.859779976693359</v>
      </c>
    </row>
    <row r="170" spans="1:34" x14ac:dyDescent="0.25">
      <c r="A170">
        <v>13</v>
      </c>
      <c r="B170">
        <v>1</v>
      </c>
      <c r="C170" t="s">
        <v>102</v>
      </c>
      <c r="D170" s="12">
        <v>0.13</v>
      </c>
      <c r="E170" s="12">
        <v>0.18</v>
      </c>
      <c r="F170" s="12">
        <v>0.3</v>
      </c>
      <c r="P170" s="5" t="s">
        <v>14</v>
      </c>
      <c r="Q170" s="5">
        <v>0.36363636363636359</v>
      </c>
      <c r="R170" s="5">
        <v>0.19545454545454544</v>
      </c>
      <c r="S170" s="5">
        <v>0.50657894736842102</v>
      </c>
      <c r="T170" s="5">
        <v>40</v>
      </c>
      <c r="U170" s="5">
        <v>1.0547945205479452</v>
      </c>
      <c r="V170" s="5">
        <v>0.11504424778761053</v>
      </c>
      <c r="W170" s="5">
        <v>5.77</v>
      </c>
      <c r="X170" s="5">
        <v>0.23170731707317069</v>
      </c>
      <c r="Y170" s="5">
        <v>0.85185185185185186</v>
      </c>
      <c r="Z170" s="5">
        <v>14.666666666666666</v>
      </c>
      <c r="AA170" s="5">
        <v>2.5217391304347827</v>
      </c>
      <c r="AB170" s="5">
        <v>0.13719943422913719</v>
      </c>
      <c r="AC170" s="5">
        <v>0.52380952380952384</v>
      </c>
      <c r="AD170" s="5">
        <v>0.21654501216545019</v>
      </c>
      <c r="AE170" s="5">
        <f>AVERAGE($Q$170:$AD$170)</f>
        <v>4.7967876829303906</v>
      </c>
    </row>
    <row r="171" spans="1:34" x14ac:dyDescent="0.25">
      <c r="A171">
        <v>13</v>
      </c>
      <c r="B171">
        <v>2</v>
      </c>
      <c r="C171" t="s">
        <v>103</v>
      </c>
      <c r="D171" s="12">
        <v>15</v>
      </c>
      <c r="E171" s="12">
        <v>18</v>
      </c>
      <c r="F171" s="12">
        <v>19</v>
      </c>
      <c r="P171" s="5" t="s">
        <v>15</v>
      </c>
      <c r="Q171" s="5">
        <v>0.36363636363636359</v>
      </c>
      <c r="R171" s="5">
        <v>0.10389610389610388</v>
      </c>
      <c r="S171" s="5">
        <v>0.67105263157894735</v>
      </c>
      <c r="T171" s="5">
        <v>32.333333333333336</v>
      </c>
      <c r="U171" s="5">
        <v>1.0547945205479452</v>
      </c>
      <c r="V171" s="5">
        <v>0.32743362831858419</v>
      </c>
      <c r="W171" s="5">
        <v>14</v>
      </c>
      <c r="X171" s="5">
        <v>0.75609756097560965</v>
      </c>
      <c r="Y171" s="5">
        <v>0.25925925925925924</v>
      </c>
      <c r="Z171" s="5">
        <v>5.666666666666667</v>
      </c>
      <c r="AA171" s="5">
        <v>8.6956521739130432E-2</v>
      </c>
      <c r="AB171" s="5">
        <v>6.0820367751060818E-2</v>
      </c>
      <c r="AC171" s="5">
        <v>0.90476190476190477</v>
      </c>
      <c r="AD171" s="5">
        <v>0.27007299270072993</v>
      </c>
      <c r="AE171" s="5">
        <f>AVERAGE($Q$171:$AD$171)</f>
        <v>4.0613415610832613</v>
      </c>
    </row>
    <row r="172" spans="1:34" x14ac:dyDescent="0.25">
      <c r="A172">
        <v>13</v>
      </c>
      <c r="B172">
        <v>3</v>
      </c>
      <c r="C172" t="s">
        <v>104</v>
      </c>
      <c r="D172" s="12">
        <v>0.2</v>
      </c>
      <c r="E172" s="12">
        <v>0.27400000000000002</v>
      </c>
      <c r="F172" s="12">
        <v>0.3</v>
      </c>
      <c r="P172" s="5" t="s">
        <v>16</v>
      </c>
      <c r="Q172" s="5">
        <v>0.81818181818181823</v>
      </c>
      <c r="R172" s="5">
        <v>2.5974025974025997E-2</v>
      </c>
      <c r="S172" s="5">
        <v>0.83552631578947367</v>
      </c>
      <c r="T172" s="5">
        <v>5.666666666666667</v>
      </c>
      <c r="U172" s="5">
        <v>0.45205479452054792</v>
      </c>
      <c r="V172" s="5">
        <v>0.66814159292035391</v>
      </c>
      <c r="W172" s="5">
        <v>2.5</v>
      </c>
      <c r="X172" s="5">
        <v>0.14634146341463414</v>
      </c>
      <c r="Y172" s="5">
        <v>0.81481481481481488</v>
      </c>
      <c r="Z172" s="5">
        <v>2.3333333333333335</v>
      </c>
      <c r="AA172" s="5">
        <v>3.347826086956522</v>
      </c>
      <c r="AB172" s="5">
        <v>4.2432814710042432E-3</v>
      </c>
      <c r="AC172" s="5">
        <v>4.7619047619047616E-2</v>
      </c>
      <c r="AD172" s="5">
        <v>0.27007299270072993</v>
      </c>
      <c r="AE172" s="5">
        <f>AVERAGE($Q$172:$AD$172)</f>
        <v>1.2807711595973552</v>
      </c>
    </row>
    <row r="173" spans="1:34" x14ac:dyDescent="0.25">
      <c r="A173">
        <v>13</v>
      </c>
      <c r="B173">
        <v>4</v>
      </c>
      <c r="C173" t="s">
        <v>105</v>
      </c>
      <c r="D173" s="12">
        <v>100</v>
      </c>
      <c r="E173" s="12">
        <v>500</v>
      </c>
      <c r="F173" s="12">
        <v>999</v>
      </c>
      <c r="P173" s="5" t="s">
        <v>17</v>
      </c>
      <c r="Q173" s="5">
        <v>0</v>
      </c>
      <c r="R173" s="5">
        <v>0.98831168831168836</v>
      </c>
      <c r="S173" s="5">
        <v>0.73684210526315785</v>
      </c>
      <c r="T173" s="5">
        <v>32.333333333333336</v>
      </c>
      <c r="U173" s="5">
        <v>0.62328767123287665</v>
      </c>
      <c r="V173" s="5">
        <v>0.57964601769911506</v>
      </c>
      <c r="W173" s="5">
        <v>0.4</v>
      </c>
      <c r="X173" s="5">
        <v>2.4390243902438911E-2</v>
      </c>
      <c r="Y173" s="5">
        <v>0.70370370370370372</v>
      </c>
      <c r="Z173" s="5">
        <v>1.3333333333333337</v>
      </c>
      <c r="AA173" s="5">
        <v>12.913043478260869</v>
      </c>
      <c r="AB173" s="5">
        <v>8.9108910891089105E-2</v>
      </c>
      <c r="AC173" s="5">
        <v>0.90476190476190477</v>
      </c>
      <c r="AD173" s="5">
        <v>0.31873479318734782</v>
      </c>
      <c r="AE173" s="5">
        <f>AVERAGE($Q$173:$AD$173)</f>
        <v>3.7106069417057754</v>
      </c>
    </row>
    <row r="174" spans="1:34" x14ac:dyDescent="0.25">
      <c r="A174">
        <v>13</v>
      </c>
      <c r="B174">
        <v>5</v>
      </c>
      <c r="C174" t="s">
        <v>106</v>
      </c>
      <c r="D174" s="12">
        <v>0.1</v>
      </c>
      <c r="E174" s="12">
        <v>0.39</v>
      </c>
      <c r="F174" s="12">
        <v>2</v>
      </c>
      <c r="P174" s="5" t="s">
        <v>18</v>
      </c>
      <c r="Q174" s="5">
        <v>9.090909090909087E-2</v>
      </c>
      <c r="R174" s="5">
        <v>2.5974025974025997E-2</v>
      </c>
      <c r="S174" s="5">
        <v>0.67105263157894735</v>
      </c>
      <c r="T174" s="5">
        <v>32.333333333333336</v>
      </c>
      <c r="U174" s="5">
        <v>0.31506849315068491</v>
      </c>
      <c r="V174" s="5">
        <v>0.33628318584070788</v>
      </c>
      <c r="W174" s="5">
        <v>0.4</v>
      </c>
      <c r="X174" s="5">
        <v>0.14634146341463414</v>
      </c>
      <c r="Y174" s="5">
        <v>0.25925925925925924</v>
      </c>
      <c r="Z174" s="5">
        <v>0.66666666666666685</v>
      </c>
      <c r="AA174" s="5">
        <v>2.2608695652173911</v>
      </c>
      <c r="AB174" s="5">
        <v>6.0820367751060818E-2</v>
      </c>
      <c r="AC174" s="5">
        <v>0.90476190476190477</v>
      </c>
      <c r="AD174" s="5">
        <v>0.21654501216545019</v>
      </c>
      <c r="AE174" s="5">
        <f>AVERAGE($Q$174:$AD$174)</f>
        <v>2.7634203571445108</v>
      </c>
    </row>
    <row r="175" spans="1:34" x14ac:dyDescent="0.25">
      <c r="A175">
        <v>13</v>
      </c>
      <c r="B175">
        <v>6</v>
      </c>
      <c r="C175" t="s">
        <v>107</v>
      </c>
      <c r="D175" s="12">
        <v>0.1</v>
      </c>
      <c r="E175" s="12">
        <v>1.5</v>
      </c>
      <c r="F175" s="12">
        <v>4</v>
      </c>
      <c r="P175" s="5" t="s">
        <v>19</v>
      </c>
      <c r="Q175" s="5">
        <v>9.090909090909087E-2</v>
      </c>
      <c r="R175" s="5">
        <v>3.8961038961038939E-2</v>
      </c>
      <c r="S175" s="5">
        <v>0.64473684210526316</v>
      </c>
      <c r="T175" s="5">
        <v>12.333333333333334</v>
      </c>
      <c r="U175" s="5">
        <v>0.36986301369863017</v>
      </c>
      <c r="V175" s="5">
        <v>0.11504424778761053</v>
      </c>
      <c r="W175" s="5">
        <v>4</v>
      </c>
      <c r="X175" s="5">
        <v>0.87804878048780488</v>
      </c>
      <c r="Y175" s="5">
        <v>0.81481481481481488</v>
      </c>
      <c r="Z175" s="5">
        <v>12.333333333333334</v>
      </c>
      <c r="AA175" s="5">
        <v>12.043478260869565</v>
      </c>
      <c r="AB175" s="5">
        <v>9.9009900990099011E-3</v>
      </c>
      <c r="AC175" s="5">
        <v>0.90476190476190477</v>
      </c>
      <c r="AD175" s="5">
        <v>0.3917274939172749</v>
      </c>
      <c r="AE175" s="5">
        <f>AVERAGE($Q$175:$AD$175)</f>
        <v>3.2120652246484767</v>
      </c>
    </row>
    <row r="176" spans="1:34" x14ac:dyDescent="0.25">
      <c r="A176">
        <v>13</v>
      </c>
      <c r="B176">
        <v>7</v>
      </c>
      <c r="C176" t="s">
        <v>108</v>
      </c>
      <c r="D176" s="12">
        <v>200</v>
      </c>
      <c r="E176" s="12">
        <v>300</v>
      </c>
      <c r="F176" s="12">
        <v>650</v>
      </c>
      <c r="P176" s="5" t="s">
        <v>20</v>
      </c>
      <c r="Q176" s="5">
        <v>0.18181818181818185</v>
      </c>
      <c r="R176" s="5">
        <v>3.8961038961038939E-2</v>
      </c>
      <c r="S176" s="5">
        <v>0.98355263157894735</v>
      </c>
      <c r="T176" s="5">
        <v>15.666666666666666</v>
      </c>
      <c r="U176" s="5">
        <v>0.82876712328767121</v>
      </c>
      <c r="V176" s="5">
        <v>0.33628318584070788</v>
      </c>
      <c r="W176" s="5">
        <v>0.95</v>
      </c>
      <c r="X176" s="5">
        <v>0.63414634146341464</v>
      </c>
      <c r="Y176" s="5">
        <v>0.62962962962962965</v>
      </c>
      <c r="Z176" s="5">
        <v>0.66666666666666685</v>
      </c>
      <c r="AA176" s="5">
        <v>2.9130434782608696</v>
      </c>
      <c r="AB176" s="5">
        <v>9.9009900990099011E-3</v>
      </c>
      <c r="AC176" s="5">
        <v>0.42857142857142855</v>
      </c>
      <c r="AD176" s="5">
        <v>0.82481751824817529</v>
      </c>
      <c r="AE176" s="5">
        <f>AVERAGE($Q$176:$AD$176)</f>
        <v>1.7923446343637432</v>
      </c>
    </row>
    <row r="177" spans="1:31" x14ac:dyDescent="0.25">
      <c r="A177">
        <v>13</v>
      </c>
      <c r="B177">
        <v>8</v>
      </c>
      <c r="C177" t="s">
        <v>109</v>
      </c>
      <c r="D177" s="12">
        <v>0.4</v>
      </c>
      <c r="E177" s="12">
        <v>0.6</v>
      </c>
      <c r="F177" s="12">
        <v>0.8</v>
      </c>
      <c r="P177" s="5" t="s">
        <v>21</v>
      </c>
      <c r="Q177" s="5">
        <v>499</v>
      </c>
      <c r="R177" s="5">
        <v>518.48051948051955</v>
      </c>
      <c r="S177" s="5">
        <v>0.83552631578947367</v>
      </c>
      <c r="T177" s="5">
        <v>32.333333333333336</v>
      </c>
      <c r="U177" s="5">
        <v>0.4863013698630137</v>
      </c>
      <c r="V177" s="5">
        <v>0.33628318584070788</v>
      </c>
      <c r="W177" s="5">
        <v>19</v>
      </c>
      <c r="X177" s="5">
        <v>0.81707317073170727</v>
      </c>
      <c r="Y177" s="5">
        <v>7.4074074074074139E-2</v>
      </c>
      <c r="Z177" s="5">
        <v>12.333333333333334</v>
      </c>
      <c r="AA177" s="5">
        <v>8.6956521739130432E-2</v>
      </c>
      <c r="AB177" s="5">
        <v>0.13154172560113153</v>
      </c>
      <c r="AC177" s="5">
        <v>0.42857142857142855</v>
      </c>
      <c r="AD177" s="5">
        <v>0.82481751824817529</v>
      </c>
      <c r="AE177" s="5">
        <f>AVERAGE($Q$177:$AD$177)</f>
        <v>77.512023675546075</v>
      </c>
    </row>
    <row r="178" spans="1:31" x14ac:dyDescent="0.25">
      <c r="A178">
        <v>13</v>
      </c>
      <c r="B178">
        <v>9</v>
      </c>
      <c r="C178" t="s">
        <v>110</v>
      </c>
      <c r="D178" s="12">
        <v>0.2</v>
      </c>
      <c r="E178" s="12">
        <v>0.4</v>
      </c>
      <c r="F178" s="12">
        <v>0.5</v>
      </c>
      <c r="P178" s="5" t="s">
        <v>22</v>
      </c>
      <c r="Q178" s="5">
        <v>9.090909090909087E-2</v>
      </c>
      <c r="R178" s="5">
        <v>2.5974025974025997E-2</v>
      </c>
      <c r="S178" s="5">
        <v>0.83552631578947367</v>
      </c>
      <c r="T178" s="5">
        <v>34</v>
      </c>
      <c r="U178" s="5">
        <v>0.36986301369863017</v>
      </c>
      <c r="V178" s="5">
        <v>0.10619469026548684</v>
      </c>
      <c r="W178" s="5">
        <v>0.435</v>
      </c>
      <c r="X178" s="5">
        <v>0.75609756097560965</v>
      </c>
      <c r="Y178" s="5">
        <v>0.62962962962962965</v>
      </c>
      <c r="Z178" s="5">
        <v>7.3333333333333339</v>
      </c>
      <c r="AA178" s="5">
        <v>12.913043478260869</v>
      </c>
      <c r="AB178" s="5">
        <v>7.0721357850070717E-3</v>
      </c>
      <c r="AC178" s="5">
        <v>2.0952380952380953</v>
      </c>
      <c r="AD178" s="5">
        <v>0.21654501216545019</v>
      </c>
      <c r="AE178" s="5">
        <f>AVERAGE($Q$178:$AD$178)</f>
        <v>4.2724590272874785</v>
      </c>
    </row>
    <row r="179" spans="1:31" x14ac:dyDescent="0.25">
      <c r="A179">
        <v>13</v>
      </c>
      <c r="B179">
        <v>10</v>
      </c>
      <c r="C179" t="s">
        <v>111</v>
      </c>
      <c r="D179" s="12">
        <v>0.02</v>
      </c>
      <c r="E179" s="12">
        <v>0.05</v>
      </c>
      <c r="F179" s="12">
        <v>0.25</v>
      </c>
      <c r="P179" s="5" t="s">
        <v>23</v>
      </c>
      <c r="Q179" s="5">
        <v>1.2727272727272729</v>
      </c>
      <c r="R179" s="5">
        <v>2.2727272727272704E-2</v>
      </c>
      <c r="S179" s="5">
        <v>0.67105263157894735</v>
      </c>
      <c r="T179" s="5">
        <v>15.666666666666666</v>
      </c>
      <c r="U179" s="5">
        <v>0.36986301369863017</v>
      </c>
      <c r="V179" s="5">
        <v>0.32743362831858419</v>
      </c>
      <c r="W179" s="5">
        <v>0</v>
      </c>
      <c r="X179" s="5">
        <v>0.39024390243902435</v>
      </c>
      <c r="Y179" s="5">
        <v>0.25925925925925924</v>
      </c>
      <c r="Z179" s="5">
        <v>0.66666666666666685</v>
      </c>
      <c r="AA179" s="5">
        <v>0.13043478260869565</v>
      </c>
      <c r="AB179" s="5">
        <v>6.0820367751060818E-2</v>
      </c>
      <c r="AC179" s="5">
        <v>4.7619047619047616E-2</v>
      </c>
      <c r="AD179" s="5">
        <v>0.75669099756690983</v>
      </c>
      <c r="AE179" s="5">
        <f>AVERAGE($Q$179:$AD$179)</f>
        <v>1.474443250687717</v>
      </c>
    </row>
    <row r="180" spans="1:31" x14ac:dyDescent="0.25">
      <c r="A180">
        <v>13</v>
      </c>
      <c r="B180">
        <v>11</v>
      </c>
      <c r="C180" t="s">
        <v>112</v>
      </c>
      <c r="D180" s="12">
        <v>100</v>
      </c>
      <c r="E180" s="12">
        <v>250</v>
      </c>
      <c r="F180" s="12">
        <v>380</v>
      </c>
      <c r="P180" s="5" t="s">
        <v>24</v>
      </c>
      <c r="Q180" s="5">
        <v>1.3636363636363638</v>
      </c>
      <c r="R180" s="5">
        <v>3.8961038961038939E-2</v>
      </c>
      <c r="S180" s="5">
        <v>0.60526315789473684</v>
      </c>
      <c r="T180" s="5">
        <v>182.33333333333334</v>
      </c>
      <c r="U180" s="5">
        <v>1.0547945205479452</v>
      </c>
      <c r="V180" s="5">
        <v>0.33628318584070788</v>
      </c>
      <c r="W180" s="5">
        <v>1.5</v>
      </c>
      <c r="X180" s="5">
        <v>0.39024390243902435</v>
      </c>
      <c r="Y180" s="5">
        <v>0.29629629629629611</v>
      </c>
      <c r="Z180" s="5">
        <v>12.333333333333334</v>
      </c>
      <c r="AA180" s="5">
        <v>0.13043478260869565</v>
      </c>
      <c r="AB180" s="5">
        <v>6.0820367751060818E-2</v>
      </c>
      <c r="AC180" s="5">
        <v>1.8571428571428572</v>
      </c>
      <c r="AD180" s="5">
        <v>2.6763990267639794E-2</v>
      </c>
      <c r="AE180" s="5">
        <f>AVERAGE($Q$180:$AD$180)</f>
        <v>14.451950509289503</v>
      </c>
    </row>
    <row r="181" spans="1:31" x14ac:dyDescent="0.25">
      <c r="A181">
        <v>13</v>
      </c>
      <c r="B181">
        <v>12</v>
      </c>
      <c r="C181" t="s">
        <v>113</v>
      </c>
      <c r="D181" s="12">
        <v>600</v>
      </c>
      <c r="E181" s="12">
        <v>800</v>
      </c>
      <c r="F181" s="12">
        <v>900</v>
      </c>
      <c r="P181" s="5" t="s">
        <v>25</v>
      </c>
      <c r="Q181" s="5">
        <v>1.2727272727272729</v>
      </c>
      <c r="R181" s="5">
        <v>3.8961038961038939E-2</v>
      </c>
      <c r="S181" s="5">
        <v>0.31578947368421062</v>
      </c>
      <c r="T181" s="5">
        <v>32.333333333333336</v>
      </c>
      <c r="U181" s="5">
        <v>0.38356164383561642</v>
      </c>
      <c r="V181" s="5">
        <v>0.11504424778761053</v>
      </c>
      <c r="W181" s="5">
        <v>0.5</v>
      </c>
      <c r="X181" s="5">
        <v>0.51219512195121941</v>
      </c>
      <c r="Y181" s="5">
        <v>0.48148148148148145</v>
      </c>
      <c r="Z181" s="5">
        <v>12.333333333333334</v>
      </c>
      <c r="AA181" s="5">
        <v>2.2608695652173911</v>
      </c>
      <c r="AB181" s="5">
        <v>0.10325318246110325</v>
      </c>
      <c r="AC181" s="5">
        <v>0.2857142857142857</v>
      </c>
      <c r="AD181" s="5">
        <v>0.75669099756690983</v>
      </c>
      <c r="AE181" s="5">
        <f>AVERAGE($Q$181:$AD$181)</f>
        <v>3.6923539270039152</v>
      </c>
    </row>
    <row r="182" spans="1:31" x14ac:dyDescent="0.25">
      <c r="A182">
        <v>13</v>
      </c>
      <c r="B182">
        <v>13</v>
      </c>
      <c r="C182" t="s">
        <v>114</v>
      </c>
      <c r="D182" s="12">
        <v>10</v>
      </c>
      <c r="E182" s="12">
        <v>30</v>
      </c>
      <c r="F182" s="12">
        <v>50</v>
      </c>
      <c r="P182" s="5" t="s">
        <v>26</v>
      </c>
      <c r="Q182" s="5">
        <v>0.36363636363636359</v>
      </c>
      <c r="R182" s="5">
        <v>3.8961038961038939E-2</v>
      </c>
      <c r="S182" s="5">
        <v>0.83552631578947367</v>
      </c>
      <c r="T182" s="5">
        <v>32.333333333333336</v>
      </c>
      <c r="U182" s="5">
        <v>0.31506849315068491</v>
      </c>
      <c r="V182" s="5">
        <v>0.33628318584070788</v>
      </c>
      <c r="W182" s="5">
        <v>1.5</v>
      </c>
      <c r="X182" s="5">
        <v>0.26829268292682923</v>
      </c>
      <c r="Y182" s="5">
        <v>0.44444444444444448</v>
      </c>
      <c r="Z182" s="5">
        <v>5.666666666666667</v>
      </c>
      <c r="AA182" s="5">
        <v>4.4347826086956523</v>
      </c>
      <c r="AB182" s="5">
        <v>0.13154172560113153</v>
      </c>
      <c r="AC182" s="5">
        <v>0.42857142857142855</v>
      </c>
      <c r="AD182" s="5">
        <v>0.3917274939172749</v>
      </c>
      <c r="AE182" s="5">
        <f>AVERAGE($Q$182:$AD$182)</f>
        <v>3.3920596986810732</v>
      </c>
    </row>
    <row r="183" spans="1:31" x14ac:dyDescent="0.25">
      <c r="A183">
        <v>13</v>
      </c>
      <c r="B183">
        <v>14</v>
      </c>
      <c r="C183" t="s">
        <v>115</v>
      </c>
      <c r="D183" s="12">
        <v>0.25</v>
      </c>
      <c r="E183" s="12">
        <v>0.39</v>
      </c>
      <c r="F183" s="12">
        <v>0.65</v>
      </c>
      <c r="P183" s="5" t="s">
        <v>27</v>
      </c>
      <c r="Q183" s="5">
        <v>0.27272727272727282</v>
      </c>
      <c r="R183" s="5">
        <v>2.5974025974025997E-2</v>
      </c>
      <c r="S183" s="5">
        <v>0.67105263157894735</v>
      </c>
      <c r="T183" s="5">
        <v>2.3333333333333335</v>
      </c>
      <c r="U183" s="5">
        <v>0.65753424657534243</v>
      </c>
      <c r="V183" s="5">
        <v>0.22566371681415923</v>
      </c>
      <c r="W183" s="5">
        <v>0.69</v>
      </c>
      <c r="X183" s="5">
        <v>0.93902439024390238</v>
      </c>
      <c r="Y183" s="5">
        <v>0.62962962962962965</v>
      </c>
      <c r="Z183" s="5">
        <v>2.3333333333333335</v>
      </c>
      <c r="AA183" s="5">
        <v>0.34782608695652173</v>
      </c>
      <c r="AB183" s="5">
        <v>9.9009900990099011E-3</v>
      </c>
      <c r="AC183" s="5">
        <v>0.90476190476190477</v>
      </c>
      <c r="AD183" s="5">
        <v>1.1897810218978104</v>
      </c>
      <c r="AE183" s="5">
        <f>AVERAGE($Q$183:$AD$183)</f>
        <v>0.80218161313751379</v>
      </c>
    </row>
    <row r="184" spans="1:31" x14ac:dyDescent="0.25">
      <c r="A184">
        <v>14</v>
      </c>
      <c r="B184">
        <v>1</v>
      </c>
      <c r="C184" t="s">
        <v>102</v>
      </c>
      <c r="D184" s="12">
        <v>7.0000000000000007E-2</v>
      </c>
      <c r="E184" s="12">
        <v>0.15</v>
      </c>
      <c r="F184" s="12">
        <v>0.22</v>
      </c>
      <c r="P184" s="5" t="s">
        <v>28</v>
      </c>
      <c r="Q184" s="5">
        <v>0.36363636363636359</v>
      </c>
      <c r="R184" s="5">
        <v>2.5974025974025997E-2</v>
      </c>
      <c r="S184" s="5">
        <v>0.73684210526315785</v>
      </c>
      <c r="T184" s="5">
        <v>32.333333333333336</v>
      </c>
      <c r="U184" s="5">
        <v>1.7397260273972603</v>
      </c>
      <c r="V184" s="5">
        <v>0.10619469026548684</v>
      </c>
      <c r="W184" s="5">
        <v>6.5</v>
      </c>
      <c r="X184" s="5">
        <v>0.26829268292682923</v>
      </c>
      <c r="Y184" s="5">
        <v>0.44444444444444448</v>
      </c>
      <c r="Z184" s="5">
        <v>2.3333333333333335</v>
      </c>
      <c r="AA184" s="5">
        <v>2.6956521739130435</v>
      </c>
      <c r="AB184" s="5">
        <v>0.13154172560113153</v>
      </c>
      <c r="AC184" s="5">
        <v>1.8571428571428572</v>
      </c>
      <c r="AD184" s="5">
        <v>0.14841849148418493</v>
      </c>
      <c r="AE184" s="5">
        <f>AVERAGE($Q$184:$AD$184)</f>
        <v>3.5488951610511039</v>
      </c>
    </row>
    <row r="185" spans="1:31" x14ac:dyDescent="0.25">
      <c r="A185">
        <v>14</v>
      </c>
      <c r="B185">
        <v>2</v>
      </c>
      <c r="C185" t="s">
        <v>103</v>
      </c>
      <c r="D185" s="12">
        <v>9.6199999999999992</v>
      </c>
      <c r="E185" s="12">
        <v>18.41</v>
      </c>
      <c r="F185" s="12">
        <v>23.3</v>
      </c>
      <c r="P185" s="5" t="s">
        <v>29</v>
      </c>
      <c r="Q185" s="5">
        <v>0.18181818181818185</v>
      </c>
      <c r="R185" s="5">
        <v>1.9480519480519411E-2</v>
      </c>
      <c r="S185" s="5">
        <v>0.83552631578947367</v>
      </c>
      <c r="T185" s="5">
        <v>15.666666666666666</v>
      </c>
      <c r="U185" s="5">
        <v>2.7397260273972629E-2</v>
      </c>
      <c r="V185" s="5">
        <v>0.32743362831858419</v>
      </c>
      <c r="W185" s="5">
        <v>0.71499999999999997</v>
      </c>
      <c r="X185" s="5">
        <v>8.5365853658536536E-2</v>
      </c>
      <c r="Y185" s="5">
        <v>0.92592592592592582</v>
      </c>
      <c r="Z185" s="5">
        <v>4</v>
      </c>
      <c r="AA185" s="5">
        <v>0.86956521739130432</v>
      </c>
      <c r="AB185" s="5">
        <v>7.0721357850070717E-3</v>
      </c>
      <c r="AC185" s="5">
        <v>0.61904761904761907</v>
      </c>
      <c r="AD185" s="5">
        <v>1.0681265206812653</v>
      </c>
      <c r="AE185" s="5">
        <f>AVERAGE($Q$185:$AD$185)</f>
        <v>1.8106018460597897</v>
      </c>
    </row>
    <row r="186" spans="1:31" x14ac:dyDescent="0.25">
      <c r="A186">
        <v>14</v>
      </c>
      <c r="B186">
        <v>3</v>
      </c>
      <c r="C186" t="s">
        <v>104</v>
      </c>
      <c r="D186" s="12">
        <v>0.05</v>
      </c>
      <c r="E186" s="12">
        <v>0.15</v>
      </c>
      <c r="F186" s="12">
        <v>0.47</v>
      </c>
      <c r="P186" s="5" t="s">
        <v>30</v>
      </c>
      <c r="Q186" s="5">
        <v>0.36363636363636359</v>
      </c>
      <c r="R186" s="5">
        <v>6.4935064935064705E-3</v>
      </c>
      <c r="S186" s="5">
        <v>0.67105263157894735</v>
      </c>
      <c r="T186" s="5">
        <v>99</v>
      </c>
      <c r="U186" s="5">
        <v>0.31506849315068491</v>
      </c>
      <c r="V186" s="5">
        <v>0.32743362831858419</v>
      </c>
      <c r="W186" s="5">
        <v>0.15</v>
      </c>
      <c r="X186" s="5">
        <v>0.87804878048780488</v>
      </c>
      <c r="Y186" s="5">
        <v>7.4074074074074139E-2</v>
      </c>
      <c r="Z186" s="5">
        <v>2.3333333333333335</v>
      </c>
      <c r="AA186" s="5">
        <v>4.6521739130434785</v>
      </c>
      <c r="AB186" s="5">
        <v>9.9009900990099011E-3</v>
      </c>
      <c r="AC186" s="5">
        <v>0.42857142857142855</v>
      </c>
      <c r="AD186" s="5">
        <v>0.82481751824817529</v>
      </c>
      <c r="AE186" s="5">
        <f>AVERAGE($Q$186:$AD$186)</f>
        <v>7.859614618645387</v>
      </c>
    </row>
    <row r="187" spans="1:31" x14ac:dyDescent="0.25">
      <c r="A187">
        <v>14</v>
      </c>
      <c r="B187">
        <v>4</v>
      </c>
      <c r="C187" t="s">
        <v>105</v>
      </c>
      <c r="D187" s="12">
        <v>50</v>
      </c>
      <c r="E187" s="12">
        <v>123</v>
      </c>
      <c r="F187" s="12">
        <v>673</v>
      </c>
      <c r="P187" s="5" t="s">
        <v>31</v>
      </c>
      <c r="Q187" s="5">
        <v>0.36363636363636359</v>
      </c>
      <c r="R187" s="5">
        <v>3.8961038961038939E-2</v>
      </c>
      <c r="S187" s="5">
        <v>0.99967105263157896</v>
      </c>
      <c r="T187" s="5">
        <v>15.666666666666666</v>
      </c>
      <c r="U187" s="5">
        <v>0.31506849315068491</v>
      </c>
      <c r="V187" s="5">
        <v>0.55752212389380529</v>
      </c>
      <c r="W187" s="5">
        <v>1.5</v>
      </c>
      <c r="X187" s="5">
        <v>0.26829268292682923</v>
      </c>
      <c r="Y187" s="5">
        <v>0.81481481481481488</v>
      </c>
      <c r="Z187" s="5">
        <v>2.3333333333333335</v>
      </c>
      <c r="AA187" s="5">
        <v>4.8695652173913047</v>
      </c>
      <c r="AB187" s="5">
        <v>0.13154172560113153</v>
      </c>
      <c r="AC187" s="5">
        <v>1.3809523809523809</v>
      </c>
      <c r="AD187" s="5">
        <v>7.5425790754257843E-2</v>
      </c>
      <c r="AE187" s="5">
        <f>AVERAGE($Q$187:$AD$187)</f>
        <v>2.0939608346224423</v>
      </c>
    </row>
    <row r="188" spans="1:31" x14ac:dyDescent="0.25">
      <c r="A188">
        <v>14</v>
      </c>
      <c r="B188">
        <v>5</v>
      </c>
      <c r="C188" t="s">
        <v>106</v>
      </c>
      <c r="D188" s="12">
        <v>0.5</v>
      </c>
      <c r="E188" s="12">
        <v>3</v>
      </c>
      <c r="F188" s="12">
        <v>5</v>
      </c>
      <c r="P188" s="5" t="s">
        <v>32</v>
      </c>
      <c r="Q188" s="5">
        <v>0.27272727272727271</v>
      </c>
      <c r="R188" s="5">
        <v>2.5974025974025997E-2</v>
      </c>
      <c r="S188" s="5">
        <v>0.50657894736842102</v>
      </c>
      <c r="T188" s="5">
        <v>82.333333333333329</v>
      </c>
      <c r="U188" s="5">
        <v>0.31506849315068491</v>
      </c>
      <c r="V188" s="5">
        <v>0.55752212389380529</v>
      </c>
      <c r="W188" s="5">
        <v>1.875</v>
      </c>
      <c r="X188" s="5">
        <v>0.14634146341463414</v>
      </c>
      <c r="Y188" s="5">
        <v>0.25925925925925924</v>
      </c>
      <c r="Z188" s="5">
        <v>0.66666666666666685</v>
      </c>
      <c r="AA188" s="5">
        <v>5.5217391304347823</v>
      </c>
      <c r="AB188" s="5">
        <v>9.9009900990099011E-3</v>
      </c>
      <c r="AC188" s="5">
        <v>0.90476190476190477</v>
      </c>
      <c r="AD188" s="5">
        <v>0.3917274939172749</v>
      </c>
      <c r="AE188" s="5">
        <f>AVERAGE($Q$188:$AD$188)</f>
        <v>6.6990429360715043</v>
      </c>
    </row>
    <row r="189" spans="1:31" x14ac:dyDescent="0.25">
      <c r="A189">
        <v>14</v>
      </c>
      <c r="B189">
        <v>6</v>
      </c>
      <c r="C189" t="s">
        <v>107</v>
      </c>
      <c r="D189" s="12">
        <v>0.5</v>
      </c>
      <c r="E189" s="12">
        <v>2</v>
      </c>
      <c r="F189" s="12">
        <v>4</v>
      </c>
      <c r="P189" s="5" t="s">
        <v>116</v>
      </c>
      <c r="Q189" s="5">
        <v>9.090909090909087E-2</v>
      </c>
      <c r="R189" s="5">
        <v>6.4935064935064705E-3</v>
      </c>
      <c r="S189" s="5">
        <v>0.83552631578947367</v>
      </c>
      <c r="T189" s="5">
        <v>0.66666666666666663</v>
      </c>
      <c r="U189" s="5">
        <v>2.7397260273972629E-2</v>
      </c>
      <c r="V189" s="5">
        <v>0.11504424778761053</v>
      </c>
      <c r="W189" s="5">
        <v>0.25</v>
      </c>
      <c r="X189" s="5">
        <v>0.14634146341463414</v>
      </c>
      <c r="Y189" s="5">
        <v>0.81481481481481488</v>
      </c>
      <c r="Z189" s="5">
        <v>0</v>
      </c>
      <c r="AA189" s="5">
        <v>0.73913043478260865</v>
      </c>
      <c r="AB189" s="5">
        <v>9.9009900990099011E-3</v>
      </c>
      <c r="AC189" s="5">
        <v>0.90476190476190477</v>
      </c>
      <c r="AD189" s="5">
        <v>0.21654501216545019</v>
      </c>
      <c r="AE189" s="5">
        <f>AVERAGE($Q$189:$AD$189)</f>
        <v>0.3445379791399103</v>
      </c>
    </row>
    <row r="190" spans="1:31" x14ac:dyDescent="0.25">
      <c r="A190">
        <v>14</v>
      </c>
      <c r="B190">
        <v>7</v>
      </c>
      <c r="C190" t="s">
        <v>108</v>
      </c>
      <c r="D190" s="12">
        <v>35</v>
      </c>
      <c r="E190" s="12">
        <v>1354</v>
      </c>
      <c r="F190" s="12">
        <v>6124</v>
      </c>
      <c r="P190" s="5" t="s">
        <v>117</v>
      </c>
      <c r="Q190" s="5">
        <v>0.27272727272727282</v>
      </c>
      <c r="R190" s="5">
        <v>3.8961038961038939E-2</v>
      </c>
      <c r="S190" s="5">
        <v>0.90131578947368429</v>
      </c>
      <c r="T190" s="5">
        <v>2.3333333333333335</v>
      </c>
      <c r="U190" s="5">
        <v>2.7397260273972629E-2</v>
      </c>
      <c r="V190" s="5">
        <v>0.11504424778761053</v>
      </c>
      <c r="W190" s="5">
        <v>1.5</v>
      </c>
      <c r="X190" s="5">
        <v>2.4390243902438911E-2</v>
      </c>
      <c r="Y190" s="5">
        <v>7.4074074074074139E-2</v>
      </c>
      <c r="Z190" s="5">
        <v>0.66666666666666685</v>
      </c>
      <c r="AA190" s="5">
        <v>8.6956521739130432E-2</v>
      </c>
      <c r="AB190" s="5">
        <v>9.9009900990099011E-3</v>
      </c>
      <c r="AC190" s="5">
        <v>1.2857142857142858</v>
      </c>
      <c r="AD190" s="5">
        <v>0.1240875912408759</v>
      </c>
      <c r="AE190" s="5">
        <f>AVERAGE($Q$190:$AD$190)</f>
        <v>0.53289780828524258</v>
      </c>
    </row>
    <row r="191" spans="1:31" x14ac:dyDescent="0.25">
      <c r="A191">
        <v>14</v>
      </c>
      <c r="B191">
        <v>8</v>
      </c>
      <c r="C191" t="s">
        <v>109</v>
      </c>
      <c r="D191" s="12">
        <v>7.0000000000000007E-2</v>
      </c>
      <c r="E191" s="12">
        <v>0.63</v>
      </c>
      <c r="F191" s="12">
        <v>0.84</v>
      </c>
      <c r="P191" s="5" t="s">
        <v>118</v>
      </c>
      <c r="Q191" s="5">
        <v>0.18181818181818185</v>
      </c>
      <c r="R191" s="5">
        <v>1.8181818181818254E-2</v>
      </c>
      <c r="S191" s="5">
        <v>0.86842105263157898</v>
      </c>
      <c r="T191" s="5">
        <v>0.5</v>
      </c>
      <c r="U191" s="5">
        <v>0.58904109589041098</v>
      </c>
      <c r="V191" s="5">
        <v>0.57964601769911506</v>
      </c>
      <c r="W191" s="5">
        <v>0.99250000000000005</v>
      </c>
      <c r="X191" s="5">
        <v>0.63414634146341464</v>
      </c>
      <c r="Y191" s="5">
        <v>1.8518518518518535E-2</v>
      </c>
      <c r="Z191" s="5">
        <v>0</v>
      </c>
      <c r="AA191" s="5">
        <v>0.73913043478260865</v>
      </c>
      <c r="AB191" s="5">
        <v>1.8387553041018388E-2</v>
      </c>
      <c r="AC191" s="5">
        <v>1.1428571428571428</v>
      </c>
      <c r="AD191" s="5">
        <v>0.21654501216545019</v>
      </c>
      <c r="AE191" s="5">
        <f>AVERAGE($Q$191:$AD$191)</f>
        <v>0.46422808350351835</v>
      </c>
    </row>
    <row r="192" spans="1:31" x14ac:dyDescent="0.25">
      <c r="A192">
        <v>14</v>
      </c>
      <c r="B192">
        <v>9</v>
      </c>
      <c r="C192" t="s">
        <v>110</v>
      </c>
      <c r="D192" s="12">
        <v>3.0000000000000001E-3</v>
      </c>
      <c r="E192" s="12">
        <v>0.04</v>
      </c>
      <c r="F192" s="12">
        <v>0.21</v>
      </c>
      <c r="P192" s="5" t="s">
        <v>119</v>
      </c>
      <c r="Q192" s="5">
        <v>9.090909090909087E-2</v>
      </c>
      <c r="R192" s="5">
        <v>9.0909090909090925E-2</v>
      </c>
      <c r="S192" s="5">
        <v>0.67105263157894735</v>
      </c>
      <c r="T192" s="5">
        <v>2.3333333333333335</v>
      </c>
      <c r="U192" s="5">
        <v>0.31506849315068491</v>
      </c>
      <c r="V192" s="5">
        <v>0.11504424778761053</v>
      </c>
      <c r="W192" s="5">
        <v>4</v>
      </c>
      <c r="X192" s="5">
        <v>0.26829268292682923</v>
      </c>
      <c r="Y192" s="5">
        <v>0.62962962962962965</v>
      </c>
      <c r="Z192" s="5">
        <v>0.66666666666666663</v>
      </c>
      <c r="AA192" s="5">
        <v>0.34782608695652173</v>
      </c>
      <c r="AB192" s="5">
        <v>9.9009900990099011E-3</v>
      </c>
      <c r="AC192" s="5">
        <v>0.2857142857142857</v>
      </c>
      <c r="AD192" s="5">
        <v>0.94647201946472037</v>
      </c>
      <c r="AE192" s="5">
        <f>AVERAGE($Q$192:$AD$192)</f>
        <v>0.76934423208045843</v>
      </c>
    </row>
    <row r="193" spans="1:31" x14ac:dyDescent="0.25">
      <c r="A193">
        <v>14</v>
      </c>
      <c r="B193">
        <v>10</v>
      </c>
      <c r="C193" t="s">
        <v>111</v>
      </c>
      <c r="D193" s="12">
        <v>0.15</v>
      </c>
      <c r="E193" s="12">
        <v>0.47</v>
      </c>
      <c r="F193" s="12">
        <v>0.9</v>
      </c>
      <c r="P193" s="5" t="s">
        <v>120</v>
      </c>
      <c r="Q193" s="5">
        <v>0.18181818181818185</v>
      </c>
      <c r="R193" s="5">
        <v>2.2077922077922068E-2</v>
      </c>
      <c r="S193" s="5">
        <v>0.50657894736842102</v>
      </c>
      <c r="T193" s="5">
        <v>9</v>
      </c>
      <c r="U193" s="5">
        <v>0.31506849315068491</v>
      </c>
      <c r="V193" s="5">
        <v>0.32743362831858419</v>
      </c>
      <c r="W193" s="5">
        <v>0.5</v>
      </c>
      <c r="X193" s="5">
        <v>0.51219512195121941</v>
      </c>
      <c r="Y193" s="5">
        <v>0.62962962962962965</v>
      </c>
      <c r="Z193" s="5">
        <v>9.0000000000000018</v>
      </c>
      <c r="AA193" s="5">
        <v>3.347826086956522</v>
      </c>
      <c r="AB193" s="5">
        <v>0.22206506364922207</v>
      </c>
      <c r="AC193" s="5">
        <v>0.90476190476190477</v>
      </c>
      <c r="AD193" s="5">
        <v>0.63503649635036508</v>
      </c>
      <c r="AE193" s="5">
        <f>AVERAGE($Q$193:$AD$193)</f>
        <v>1.8646065340023328</v>
      </c>
    </row>
    <row r="194" spans="1:31" x14ac:dyDescent="0.25">
      <c r="A194">
        <v>14</v>
      </c>
      <c r="B194">
        <v>11</v>
      </c>
      <c r="C194" t="s">
        <v>112</v>
      </c>
      <c r="D194" s="12">
        <v>35</v>
      </c>
      <c r="E194" s="12">
        <v>81</v>
      </c>
      <c r="F194" s="12">
        <v>174</v>
      </c>
      <c r="P194" s="5" t="s">
        <v>121</v>
      </c>
      <c r="Q194" s="5">
        <v>0.63636363636363624</v>
      </c>
      <c r="R194" s="5">
        <v>9.0909090909090925E-2</v>
      </c>
      <c r="S194" s="5">
        <v>0.90131578947368429</v>
      </c>
      <c r="T194" s="5">
        <v>0.33333333333333331</v>
      </c>
      <c r="U194" s="5">
        <v>0.23287671232876719</v>
      </c>
      <c r="V194" s="5">
        <v>0.41592920353982321</v>
      </c>
      <c r="W194" s="5">
        <v>0.375</v>
      </c>
      <c r="X194" s="5">
        <v>0.95121951219512191</v>
      </c>
      <c r="Y194" s="5">
        <v>0.62962962962962965</v>
      </c>
      <c r="Z194" s="5">
        <v>4</v>
      </c>
      <c r="AA194" s="5">
        <v>12.043478260869565</v>
      </c>
      <c r="AB194" s="5">
        <v>0.13154172560113153</v>
      </c>
      <c r="AC194" s="5">
        <v>1.6190476190476191</v>
      </c>
      <c r="AD194" s="5">
        <v>0.51338199513381988</v>
      </c>
      <c r="AE194" s="5">
        <f>AVERAGE($Q$194:$AD$194)</f>
        <v>1.6338590363160874</v>
      </c>
    </row>
    <row r="195" spans="1:31" x14ac:dyDescent="0.25">
      <c r="A195">
        <v>14</v>
      </c>
      <c r="B195">
        <v>12</v>
      </c>
      <c r="C195" t="s">
        <v>113</v>
      </c>
      <c r="D195" s="12">
        <v>401</v>
      </c>
      <c r="E195" s="12">
        <v>804</v>
      </c>
      <c r="F195" s="12">
        <v>965</v>
      </c>
      <c r="P195" s="5" t="s">
        <v>122</v>
      </c>
      <c r="Q195" s="5">
        <v>544.4545454545455</v>
      </c>
      <c r="R195" s="5">
        <v>505.49350649350652</v>
      </c>
      <c r="S195" s="5">
        <v>0.67105263157894735</v>
      </c>
      <c r="T195" s="5">
        <v>49</v>
      </c>
      <c r="U195" s="5">
        <v>0.71232876712328774</v>
      </c>
      <c r="V195" s="5">
        <v>0.76991150442477896</v>
      </c>
      <c r="W195" s="5">
        <v>0.25</v>
      </c>
      <c r="X195" s="5">
        <v>0.93902439024390238</v>
      </c>
      <c r="Y195" s="5">
        <v>0.62962962962962965</v>
      </c>
      <c r="Z195" s="5">
        <v>0.66666666666666685</v>
      </c>
      <c r="AA195" s="5">
        <v>16.391304347826086</v>
      </c>
      <c r="AB195" s="5">
        <v>1.272984441301273E-2</v>
      </c>
      <c r="AC195" s="5">
        <v>0.66666666666666663</v>
      </c>
      <c r="AD195" s="5">
        <v>0.63503649635036508</v>
      </c>
      <c r="AE195" s="5">
        <f>AVERAGE($Q$195:$AD$195)</f>
        <v>80.092314492355399</v>
      </c>
    </row>
    <row r="196" spans="1:31" x14ac:dyDescent="0.25">
      <c r="A196">
        <v>14</v>
      </c>
      <c r="B196">
        <v>13</v>
      </c>
      <c r="C196" t="s">
        <v>114</v>
      </c>
      <c r="D196" s="12">
        <v>4</v>
      </c>
      <c r="E196" s="12">
        <v>10</v>
      </c>
      <c r="F196" s="12">
        <v>20</v>
      </c>
      <c r="P196" s="5" t="s">
        <v>123</v>
      </c>
      <c r="Q196" s="5">
        <v>0.18181818181818185</v>
      </c>
      <c r="R196" s="5">
        <v>9.0909090909090925E-2</v>
      </c>
      <c r="S196" s="5">
        <v>0.93421052631578938</v>
      </c>
      <c r="T196" s="5">
        <v>15.666666666666666</v>
      </c>
      <c r="U196" s="5">
        <v>0.31506849315068491</v>
      </c>
      <c r="V196" s="5">
        <v>0.33628318584070788</v>
      </c>
      <c r="W196" s="5">
        <v>0</v>
      </c>
      <c r="X196" s="5">
        <v>0.87804878048780488</v>
      </c>
      <c r="Y196" s="5">
        <v>0.62962962962962965</v>
      </c>
      <c r="Z196" s="5">
        <v>15.666666666666666</v>
      </c>
      <c r="AA196" s="5">
        <v>2.4782608695652173</v>
      </c>
      <c r="AB196" s="5">
        <v>0.13154172560113153</v>
      </c>
      <c r="AC196" s="5">
        <v>3.2857142857142856</v>
      </c>
      <c r="AD196" s="5">
        <v>0.3917274939172749</v>
      </c>
      <c r="AE196" s="5">
        <f>AVERAGE($Q$196:$AD$196)</f>
        <v>2.9276103997345091</v>
      </c>
    </row>
    <row r="197" spans="1:31" x14ac:dyDescent="0.25">
      <c r="A197">
        <v>14</v>
      </c>
      <c r="B197">
        <v>14</v>
      </c>
      <c r="C197" t="s">
        <v>115</v>
      </c>
      <c r="D197" s="12">
        <v>0.44</v>
      </c>
      <c r="E197" s="12">
        <v>0.5</v>
      </c>
      <c r="F197" s="12">
        <v>0.65</v>
      </c>
      <c r="P197" s="5" t="s">
        <v>124</v>
      </c>
      <c r="Q197" s="5">
        <v>0.18181818181818185</v>
      </c>
      <c r="R197" s="5">
        <v>0.13636363636363633</v>
      </c>
      <c r="S197" s="5">
        <v>0.90131578947368429</v>
      </c>
      <c r="T197" s="5">
        <v>2.3333333333333335</v>
      </c>
      <c r="U197" s="5">
        <v>0.36986301369863017</v>
      </c>
      <c r="V197" s="5">
        <v>0.33628318584070788</v>
      </c>
      <c r="W197" s="5">
        <v>0.6</v>
      </c>
      <c r="X197" s="5">
        <v>0.75609756097560965</v>
      </c>
      <c r="Y197" s="5">
        <v>7.4074074074074139E-2</v>
      </c>
      <c r="Z197" s="5">
        <v>10.666666666666666</v>
      </c>
      <c r="AA197" s="5">
        <v>17.782608695652176</v>
      </c>
      <c r="AB197" s="5">
        <v>2.5459688826025461E-2</v>
      </c>
      <c r="AC197" s="5">
        <v>3.0238095238095237</v>
      </c>
      <c r="AD197" s="5">
        <v>2.6763990267639794E-2</v>
      </c>
      <c r="AE197" s="5">
        <f>AVERAGE($Q$197:$AD$197)</f>
        <v>2.6581755243428491</v>
      </c>
    </row>
    <row r="198" spans="1:31" x14ac:dyDescent="0.25">
      <c r="A198">
        <v>15</v>
      </c>
      <c r="B198">
        <v>1</v>
      </c>
      <c r="C198" t="s">
        <v>102</v>
      </c>
      <c r="D198" s="12">
        <v>7.0000000000000007E-2</v>
      </c>
      <c r="E198" s="12">
        <v>0.15</v>
      </c>
      <c r="F198" s="12">
        <v>0.3</v>
      </c>
      <c r="P198" s="5" t="s">
        <v>125</v>
      </c>
      <c r="Q198" s="5">
        <v>9.090909090909087E-2</v>
      </c>
      <c r="R198" s="5">
        <v>8.5714285714285729E-2</v>
      </c>
      <c r="S198" s="5">
        <v>0.93421052631578938</v>
      </c>
      <c r="T198" s="5">
        <v>2.3333333333333335</v>
      </c>
      <c r="U198" s="5">
        <v>2.7397260273972629E-2</v>
      </c>
      <c r="V198" s="5">
        <v>0.55752212389380529</v>
      </c>
      <c r="W198" s="5">
        <v>1.82</v>
      </c>
      <c r="X198" s="5">
        <v>2.4390243902438911E-2</v>
      </c>
      <c r="Y198" s="5">
        <v>0.96296296296296291</v>
      </c>
      <c r="Z198" s="5">
        <v>0.66666666666666663</v>
      </c>
      <c r="AA198" s="5">
        <v>5.7391304347826084</v>
      </c>
      <c r="AB198" s="5">
        <v>9.9009900990099015E-2</v>
      </c>
      <c r="AC198" s="5">
        <v>0.5714285714285714</v>
      </c>
      <c r="AD198" s="5">
        <v>0.87834549878345503</v>
      </c>
      <c r="AE198" s="5">
        <f>AVERAGE($Q$198:$AD$198)</f>
        <v>1.0565014928540772</v>
      </c>
    </row>
    <row r="199" spans="1:31" x14ac:dyDescent="0.25">
      <c r="A199">
        <v>15</v>
      </c>
      <c r="B199">
        <v>2</v>
      </c>
      <c r="C199" t="s">
        <v>103</v>
      </c>
      <c r="D199" s="12">
        <v>7</v>
      </c>
      <c r="E199" s="12">
        <v>17</v>
      </c>
      <c r="F199" s="12">
        <v>27</v>
      </c>
      <c r="P199" s="5" t="s">
        <v>126</v>
      </c>
      <c r="Q199" s="5">
        <v>0.18181818181818185</v>
      </c>
      <c r="R199" s="5">
        <v>2.2077922077922068E-2</v>
      </c>
      <c r="S199" s="5">
        <v>0.83552631578947367</v>
      </c>
      <c r="T199" s="5">
        <v>2.3333333333333335</v>
      </c>
      <c r="U199" s="5">
        <v>0.65753424657534243</v>
      </c>
      <c r="V199" s="5">
        <v>0.11504424778761053</v>
      </c>
      <c r="W199" s="5">
        <v>0.85</v>
      </c>
      <c r="X199" s="5">
        <v>0</v>
      </c>
      <c r="Y199" s="5">
        <v>0.98148148148148151</v>
      </c>
      <c r="Z199" s="5">
        <v>7.3333333333333339</v>
      </c>
      <c r="AA199" s="5">
        <v>2.9130434782608696</v>
      </c>
      <c r="AB199" s="5">
        <v>2.4045261669024046E-2</v>
      </c>
      <c r="AC199" s="5">
        <v>1.3809523809523809</v>
      </c>
      <c r="AD199" s="5">
        <v>0.94647201946472037</v>
      </c>
      <c r="AE199" s="5">
        <f>AVERAGE($Q$199:$AD$199)</f>
        <v>1.3267615858959767</v>
      </c>
    </row>
    <row r="200" spans="1:31" x14ac:dyDescent="0.25">
      <c r="A200">
        <v>15</v>
      </c>
      <c r="B200">
        <v>3</v>
      </c>
      <c r="C200" t="s">
        <v>104</v>
      </c>
      <c r="D200" s="12">
        <v>0.02</v>
      </c>
      <c r="E200" s="12">
        <v>0.1</v>
      </c>
      <c r="F200" s="12">
        <v>0.2</v>
      </c>
      <c r="P200" s="5" t="s">
        <v>127</v>
      </c>
      <c r="Q200" s="5">
        <v>0.27272727272727282</v>
      </c>
      <c r="R200" s="5">
        <v>2.2077922077922068E-2</v>
      </c>
      <c r="S200" s="5">
        <v>0.67105263157894735</v>
      </c>
      <c r="T200" s="5">
        <v>173</v>
      </c>
      <c r="U200" s="5">
        <v>0.65753424657534243</v>
      </c>
      <c r="V200" s="5">
        <v>0.11504424778761053</v>
      </c>
      <c r="W200" s="5">
        <v>0.75</v>
      </c>
      <c r="X200" s="5">
        <v>0.20731707317073178</v>
      </c>
      <c r="Y200" s="5">
        <v>0.99962962962962965</v>
      </c>
      <c r="Z200" s="5">
        <v>0.66666666666666663</v>
      </c>
      <c r="AA200" s="5">
        <v>0.73913043478260865</v>
      </c>
      <c r="AB200" s="5">
        <v>7.0721357850070717E-3</v>
      </c>
      <c r="AC200" s="5">
        <v>1.8571428571428572</v>
      </c>
      <c r="AD200" s="5">
        <v>0.63503649635036508</v>
      </c>
      <c r="AE200" s="5">
        <f>AVERAGE($Q$200:$AD$200)</f>
        <v>12.900030829591065</v>
      </c>
    </row>
    <row r="201" spans="1:31" x14ac:dyDescent="0.25">
      <c r="A201">
        <v>15</v>
      </c>
      <c r="B201">
        <v>4</v>
      </c>
      <c r="C201" t="s">
        <v>105</v>
      </c>
      <c r="D201" s="12">
        <v>50</v>
      </c>
      <c r="E201" s="12">
        <v>100</v>
      </c>
      <c r="F201" s="12">
        <v>200</v>
      </c>
      <c r="P201" s="5" t="s">
        <v>128</v>
      </c>
      <c r="Q201" s="5">
        <v>0.36363636363636359</v>
      </c>
      <c r="R201" s="5">
        <v>3.8961038961038939E-2</v>
      </c>
      <c r="S201" s="5">
        <v>1.3157894736842117E-2</v>
      </c>
      <c r="T201" s="5">
        <v>27.333333333333332</v>
      </c>
      <c r="U201" s="5">
        <v>2.7397260273972629E-2</v>
      </c>
      <c r="V201" s="5">
        <v>0.33628318584070788</v>
      </c>
      <c r="W201" s="5">
        <v>6</v>
      </c>
      <c r="X201" s="5">
        <v>0.20731707317073164</v>
      </c>
      <c r="Y201" s="5">
        <v>0.85185185185185175</v>
      </c>
      <c r="Z201" s="5">
        <v>10.666666666666666</v>
      </c>
      <c r="AA201" s="5">
        <v>2.0434782608695654</v>
      </c>
      <c r="AB201" s="5">
        <v>0.13154172560113153</v>
      </c>
      <c r="AC201" s="5">
        <v>1.3809523809523809</v>
      </c>
      <c r="AD201" s="5">
        <v>0.7031630170316302</v>
      </c>
      <c r="AE201" s="5">
        <f>AVERAGE($Q$201:$AD$201)</f>
        <v>3.5784100037804438</v>
      </c>
    </row>
    <row r="202" spans="1:31" x14ac:dyDescent="0.25">
      <c r="A202">
        <v>15</v>
      </c>
      <c r="B202">
        <v>5</v>
      </c>
      <c r="C202" t="s">
        <v>106</v>
      </c>
      <c r="D202" s="12">
        <v>0.5</v>
      </c>
      <c r="E202" s="12">
        <v>3</v>
      </c>
      <c r="F202" s="12">
        <v>9</v>
      </c>
      <c r="P202" s="5" t="s">
        <v>129</v>
      </c>
      <c r="Q202" s="5">
        <v>0.81818181818181823</v>
      </c>
      <c r="R202" s="5">
        <v>3.8961038961038939E-2</v>
      </c>
      <c r="S202" s="5">
        <v>0.83552631578947367</v>
      </c>
      <c r="T202" s="5">
        <v>5.666666666666667</v>
      </c>
      <c r="U202" s="5">
        <v>0.65753424657534243</v>
      </c>
      <c r="V202" s="5">
        <v>0.55752212389380529</v>
      </c>
      <c r="W202" s="5">
        <v>1.5</v>
      </c>
      <c r="X202" s="5">
        <v>2.4390243902438911E-2</v>
      </c>
      <c r="Y202" s="5">
        <v>0.88888888888888895</v>
      </c>
      <c r="Z202" s="5">
        <v>0.33333333333333331</v>
      </c>
      <c r="AA202" s="5">
        <v>12.043478260869565</v>
      </c>
      <c r="AB202" s="5">
        <v>6.0820367751060818E-2</v>
      </c>
      <c r="AC202" s="5">
        <v>0.42857142857142855</v>
      </c>
      <c r="AD202" s="5">
        <v>0.21654501216545019</v>
      </c>
      <c r="AE202" s="5">
        <f>AVERAGE($Q$202:$AD$202)</f>
        <v>1.7193156961107363</v>
      </c>
    </row>
    <row r="203" spans="1:31" x14ac:dyDescent="0.25">
      <c r="A203">
        <v>15</v>
      </c>
      <c r="B203">
        <v>6</v>
      </c>
      <c r="C203" t="s">
        <v>107</v>
      </c>
      <c r="D203" s="12">
        <v>1</v>
      </c>
      <c r="E203" s="12">
        <v>3</v>
      </c>
      <c r="F203" s="12">
        <v>6</v>
      </c>
      <c r="P203" s="5" t="s">
        <v>130</v>
      </c>
      <c r="Q203" s="5">
        <v>0.36363636363636359</v>
      </c>
      <c r="R203" s="5">
        <v>2.2077922077922068E-2</v>
      </c>
      <c r="S203" s="5">
        <v>0.67105263157894735</v>
      </c>
      <c r="T203" s="5">
        <v>7.333333333333333</v>
      </c>
      <c r="U203" s="5">
        <v>0.14383561643835616</v>
      </c>
      <c r="V203" s="5">
        <v>0.55752212389380529</v>
      </c>
      <c r="W203" s="5">
        <v>0.15</v>
      </c>
      <c r="X203" s="5">
        <v>2.4390243902438911E-2</v>
      </c>
      <c r="Y203" s="5">
        <v>7.4074074074074139E-2</v>
      </c>
      <c r="Z203" s="5">
        <v>0.66666666666666685</v>
      </c>
      <c r="AA203" s="5">
        <v>0.13043478260869565</v>
      </c>
      <c r="AB203" s="5">
        <v>9.9009900990099011E-3</v>
      </c>
      <c r="AC203" s="5">
        <v>0.42857142857142855</v>
      </c>
      <c r="AD203" s="5">
        <v>0.21654501216545019</v>
      </c>
      <c r="AE203" s="5">
        <f>AVERAGE($Q$203:$AD$203)</f>
        <v>0.77086008493189229</v>
      </c>
    </row>
    <row r="204" spans="1:31" x14ac:dyDescent="0.25">
      <c r="A204">
        <v>15</v>
      </c>
      <c r="B204">
        <v>7</v>
      </c>
      <c r="C204" t="s">
        <v>108</v>
      </c>
      <c r="D204" s="12">
        <v>500</v>
      </c>
      <c r="E204" s="12">
        <v>3000</v>
      </c>
      <c r="F204" s="12">
        <v>6000</v>
      </c>
      <c r="P204" s="5" t="s">
        <v>131</v>
      </c>
      <c r="Q204" s="5">
        <v>0.18181818181818185</v>
      </c>
      <c r="R204" s="5">
        <v>3.2467532467532464E-2</v>
      </c>
      <c r="S204" s="5">
        <v>0.98355263157894735</v>
      </c>
      <c r="T204" s="5">
        <v>6</v>
      </c>
      <c r="U204" s="5">
        <v>0.31506849315068491</v>
      </c>
      <c r="V204" s="5">
        <v>0.33628318584070788</v>
      </c>
      <c r="W204" s="5">
        <v>0.55000000000000004</v>
      </c>
      <c r="X204" s="5">
        <v>2.4390243902438911E-2</v>
      </c>
      <c r="Y204" s="5">
        <v>0</v>
      </c>
      <c r="Z204" s="5">
        <v>12.333333333333334</v>
      </c>
      <c r="AA204" s="5">
        <v>0.13043478260869565</v>
      </c>
      <c r="AB204" s="5">
        <v>7.0721357850070717E-3</v>
      </c>
      <c r="AC204" s="5">
        <v>0.2857142857142857</v>
      </c>
      <c r="AD204" s="5">
        <v>0.82481751824817529</v>
      </c>
      <c r="AE204" s="5">
        <f>AVERAGE($Q$204:$AD$204)</f>
        <v>1.5717823088891421</v>
      </c>
    </row>
    <row r="205" spans="1:31" x14ac:dyDescent="0.25">
      <c r="A205">
        <v>15</v>
      </c>
      <c r="B205">
        <v>8</v>
      </c>
      <c r="C205" t="s">
        <v>109</v>
      </c>
      <c r="D205" s="12">
        <v>0.05</v>
      </c>
      <c r="E205" s="12">
        <v>0.2</v>
      </c>
      <c r="F205" s="12">
        <v>0.4</v>
      </c>
      <c r="P205" s="5" t="s">
        <v>79</v>
      </c>
      <c r="Q205" s="5">
        <f>AVERAGE($Q$157:$Q$204)</f>
        <v>22.092045454545445</v>
      </c>
      <c r="R205" s="5">
        <f>AVERAGE($R$157:$R$204)</f>
        <v>21.400189393939396</v>
      </c>
      <c r="S205" s="5">
        <f>AVERAGE($S$157:$S$204)</f>
        <v>0.68721902412280711</v>
      </c>
      <c r="T205" s="5">
        <f>AVERAGE($T$157:$T$204)</f>
        <v>34.2048611111111</v>
      </c>
      <c r="U205" s="5">
        <f>AVERAGE($U$157:$U$204)</f>
        <v>1.8530251141552514</v>
      </c>
      <c r="V205" s="5">
        <f>AVERAGE($V$157:$V$204)</f>
        <v>2.6488753687315643</v>
      </c>
      <c r="W205" s="5">
        <f>AVERAGE($W$157:$W$204)</f>
        <v>2.2609895833333331</v>
      </c>
      <c r="X205" s="5">
        <f>AVERAGE($X$157:$X$204)</f>
        <v>0.42936989329268288</v>
      </c>
      <c r="Y205" s="5">
        <f>AVERAGE($Y$157:$Y$204)</f>
        <v>0.53857253086419743</v>
      </c>
      <c r="Z205" s="5">
        <f>AVERAGE($Z$157:$Z$204)</f>
        <v>4.3958333333333313</v>
      </c>
      <c r="AA205" s="5">
        <f>AVERAGE($AA$157:$AA$204)</f>
        <v>4.5289855072463761</v>
      </c>
      <c r="AB205" s="5">
        <f>AVERAGE($AB$157:$AB$204)</f>
        <v>5.9995285242809997E-2</v>
      </c>
      <c r="AC205" s="5">
        <f>AVERAGE($AC$157:$AC$204)</f>
        <v>0.92509920634920639</v>
      </c>
      <c r="AD205" s="5">
        <f>AVERAGE($AD$157:$AD$204)</f>
        <v>0.45275750202757514</v>
      </c>
      <c r="AE205" s="5">
        <f>AVERAGE($AE$105:$AE$152)</f>
        <v>0.25297619047619047</v>
      </c>
    </row>
    <row r="206" spans="1:31" x14ac:dyDescent="0.25">
      <c r="A206">
        <v>15</v>
      </c>
      <c r="B206">
        <v>9</v>
      </c>
      <c r="C206" t="s">
        <v>110</v>
      </c>
      <c r="D206" s="12">
        <v>0.05</v>
      </c>
      <c r="E206" s="12">
        <v>0.2</v>
      </c>
      <c r="F206" s="12">
        <v>0.4</v>
      </c>
    </row>
    <row r="207" spans="1:31" x14ac:dyDescent="0.25">
      <c r="A207">
        <v>15</v>
      </c>
      <c r="B207">
        <v>10</v>
      </c>
      <c r="C207" t="s">
        <v>111</v>
      </c>
      <c r="D207" s="12">
        <v>0.01</v>
      </c>
      <c r="E207" s="12">
        <v>0.2</v>
      </c>
      <c r="F207" s="12">
        <v>0.3</v>
      </c>
    </row>
    <row r="208" spans="1:31" x14ac:dyDescent="0.25">
      <c r="A208">
        <v>15</v>
      </c>
      <c r="B208">
        <v>11</v>
      </c>
      <c r="C208" t="s">
        <v>112</v>
      </c>
      <c r="D208" s="12">
        <v>5</v>
      </c>
      <c r="E208" s="12">
        <v>25</v>
      </c>
      <c r="F208" s="12">
        <v>50</v>
      </c>
    </row>
    <row r="209" spans="1:6" x14ac:dyDescent="0.25">
      <c r="A209">
        <v>15</v>
      </c>
      <c r="B209">
        <v>12</v>
      </c>
      <c r="C209" t="s">
        <v>113</v>
      </c>
      <c r="D209" s="12">
        <v>250</v>
      </c>
      <c r="E209" s="12">
        <v>750</v>
      </c>
      <c r="F209" s="12">
        <v>1500</v>
      </c>
    </row>
    <row r="210" spans="1:6" x14ac:dyDescent="0.25">
      <c r="A210">
        <v>15</v>
      </c>
      <c r="B210">
        <v>13</v>
      </c>
      <c r="C210" t="s">
        <v>114</v>
      </c>
      <c r="D210" s="12">
        <v>20</v>
      </c>
      <c r="E210" s="12">
        <v>40</v>
      </c>
      <c r="F210" s="12">
        <v>60</v>
      </c>
    </row>
    <row r="211" spans="1:6" x14ac:dyDescent="0.25">
      <c r="A211">
        <v>15</v>
      </c>
      <c r="B211">
        <v>14</v>
      </c>
      <c r="C211" t="s">
        <v>115</v>
      </c>
      <c r="D211" s="12">
        <v>0.1</v>
      </c>
      <c r="E211" s="12">
        <v>0.3</v>
      </c>
      <c r="F211" s="12">
        <v>0.6</v>
      </c>
    </row>
    <row r="212" spans="1:6" x14ac:dyDescent="0.25">
      <c r="A212">
        <v>16</v>
      </c>
      <c r="B212">
        <v>1</v>
      </c>
      <c r="C212" t="s">
        <v>102</v>
      </c>
      <c r="D212" s="12">
        <v>0.05</v>
      </c>
      <c r="E212" s="12">
        <v>0.2</v>
      </c>
      <c r="F212" s="12">
        <v>0.3</v>
      </c>
    </row>
    <row r="213" spans="1:6" x14ac:dyDescent="0.25">
      <c r="A213">
        <v>16</v>
      </c>
      <c r="B213">
        <v>2</v>
      </c>
      <c r="C213" t="s">
        <v>103</v>
      </c>
      <c r="D213" s="12">
        <v>11</v>
      </c>
      <c r="E213" s="12">
        <v>15</v>
      </c>
      <c r="F213" s="12">
        <v>25</v>
      </c>
    </row>
    <row r="214" spans="1:6" x14ac:dyDescent="0.25">
      <c r="A214">
        <v>16</v>
      </c>
      <c r="B214">
        <v>3</v>
      </c>
      <c r="C214" t="s">
        <v>104</v>
      </c>
      <c r="D214" s="12">
        <v>9.9999999999999995E-7</v>
      </c>
      <c r="E214" s="12">
        <v>0.05</v>
      </c>
      <c r="F214" s="12">
        <v>0.2</v>
      </c>
    </row>
    <row r="215" spans="1:6" x14ac:dyDescent="0.25">
      <c r="A215">
        <v>16</v>
      </c>
      <c r="B215">
        <v>4</v>
      </c>
      <c r="C215" t="s">
        <v>105</v>
      </c>
      <c r="D215" s="12">
        <v>5</v>
      </c>
      <c r="E215" s="12">
        <v>20</v>
      </c>
      <c r="F215" s="12">
        <v>25</v>
      </c>
    </row>
    <row r="216" spans="1:6" x14ac:dyDescent="0.25">
      <c r="A216">
        <v>16</v>
      </c>
      <c r="B216">
        <v>5</v>
      </c>
      <c r="C216" t="s">
        <v>106</v>
      </c>
      <c r="D216" s="12">
        <v>0.4</v>
      </c>
      <c r="E216" s="12">
        <v>0.8</v>
      </c>
      <c r="F216" s="12">
        <v>1.25</v>
      </c>
    </row>
    <row r="217" spans="1:6" x14ac:dyDescent="0.25">
      <c r="A217">
        <v>16</v>
      </c>
      <c r="B217">
        <v>6</v>
      </c>
      <c r="C217" t="s">
        <v>107</v>
      </c>
      <c r="D217" s="12">
        <v>0.25</v>
      </c>
      <c r="E217" s="12">
        <v>0.75</v>
      </c>
      <c r="F217" s="12">
        <v>1.5</v>
      </c>
    </row>
    <row r="218" spans="1:6" x14ac:dyDescent="0.25">
      <c r="A218">
        <v>16</v>
      </c>
      <c r="B218">
        <v>7</v>
      </c>
      <c r="C218" t="s">
        <v>108</v>
      </c>
      <c r="D218" s="12">
        <v>200</v>
      </c>
      <c r="E218" s="12">
        <v>700</v>
      </c>
      <c r="F218" s="12">
        <v>3000</v>
      </c>
    </row>
    <row r="219" spans="1:6" x14ac:dyDescent="0.25">
      <c r="A219">
        <v>16</v>
      </c>
      <c r="B219">
        <v>8</v>
      </c>
      <c r="C219" t="s">
        <v>109</v>
      </c>
      <c r="D219" s="12">
        <v>0.2</v>
      </c>
      <c r="E219" s="12">
        <v>0.7</v>
      </c>
      <c r="F219" s="12">
        <v>0.9</v>
      </c>
    </row>
    <row r="220" spans="1:6" x14ac:dyDescent="0.25">
      <c r="A220">
        <v>16</v>
      </c>
      <c r="B220">
        <v>9</v>
      </c>
      <c r="C220" t="s">
        <v>110</v>
      </c>
      <c r="D220" s="12">
        <v>0.01</v>
      </c>
      <c r="E220" s="12">
        <v>0.05</v>
      </c>
      <c r="F220" s="12">
        <v>0.1</v>
      </c>
    </row>
    <row r="221" spans="1:6" x14ac:dyDescent="0.25">
      <c r="A221">
        <v>16</v>
      </c>
      <c r="B221">
        <v>10</v>
      </c>
      <c r="C221" t="s">
        <v>111</v>
      </c>
      <c r="D221" s="12">
        <v>0.01</v>
      </c>
      <c r="E221" s="12">
        <v>0.1</v>
      </c>
      <c r="F221" s="12">
        <v>0.3</v>
      </c>
    </row>
    <row r="222" spans="1:6" x14ac:dyDescent="0.25">
      <c r="A222">
        <v>16</v>
      </c>
      <c r="B222">
        <v>11</v>
      </c>
      <c r="C222" t="s">
        <v>112</v>
      </c>
      <c r="D222" s="12">
        <v>50</v>
      </c>
      <c r="E222" s="12">
        <v>100</v>
      </c>
      <c r="F222" s="12">
        <v>200</v>
      </c>
    </row>
    <row r="223" spans="1:6" x14ac:dyDescent="0.25">
      <c r="A223">
        <v>16</v>
      </c>
      <c r="B223">
        <v>12</v>
      </c>
      <c r="C223" t="s">
        <v>113</v>
      </c>
      <c r="D223" s="12">
        <v>550</v>
      </c>
      <c r="E223" s="12">
        <v>710</v>
      </c>
      <c r="F223" s="12">
        <v>900</v>
      </c>
    </row>
    <row r="224" spans="1:6" x14ac:dyDescent="0.25">
      <c r="A224">
        <v>16</v>
      </c>
      <c r="B224">
        <v>13</v>
      </c>
      <c r="C224" t="s">
        <v>114</v>
      </c>
      <c r="D224" s="12">
        <v>10</v>
      </c>
      <c r="E224" s="12">
        <v>20</v>
      </c>
      <c r="F224" s="12">
        <v>40</v>
      </c>
    </row>
    <row r="225" spans="1:6" x14ac:dyDescent="0.25">
      <c r="A225">
        <v>16</v>
      </c>
      <c r="B225">
        <v>14</v>
      </c>
      <c r="C225" t="s">
        <v>115</v>
      </c>
      <c r="D225" s="12">
        <v>0.05</v>
      </c>
      <c r="E225" s="12">
        <v>0.3</v>
      </c>
      <c r="F225" s="12">
        <v>0.6</v>
      </c>
    </row>
    <row r="226" spans="1:6" x14ac:dyDescent="0.25">
      <c r="A226">
        <v>17</v>
      </c>
      <c r="B226">
        <v>1</v>
      </c>
      <c r="C226" t="s">
        <v>102</v>
      </c>
      <c r="D226" s="12">
        <v>0.02</v>
      </c>
      <c r="E226" s="12">
        <v>0.11</v>
      </c>
      <c r="F226" s="12">
        <v>0.3</v>
      </c>
    </row>
    <row r="227" spans="1:6" x14ac:dyDescent="0.25">
      <c r="A227">
        <v>17</v>
      </c>
      <c r="B227">
        <v>2</v>
      </c>
      <c r="C227" t="s">
        <v>103</v>
      </c>
      <c r="D227" s="12">
        <v>0.05</v>
      </c>
      <c r="E227" s="12">
        <v>0.18</v>
      </c>
      <c r="F227" s="12">
        <v>0.4</v>
      </c>
    </row>
    <row r="228" spans="1:6" x14ac:dyDescent="0.25">
      <c r="A228">
        <v>17</v>
      </c>
      <c r="B228">
        <v>3</v>
      </c>
      <c r="C228" t="s">
        <v>104</v>
      </c>
      <c r="D228" s="12">
        <v>0.01</v>
      </c>
      <c r="E228" s="12">
        <v>0.08</v>
      </c>
      <c r="F228" s="12">
        <v>0.25</v>
      </c>
    </row>
    <row r="229" spans="1:6" x14ac:dyDescent="0.25">
      <c r="A229">
        <v>17</v>
      </c>
      <c r="B229">
        <v>4</v>
      </c>
      <c r="C229" t="s">
        <v>105</v>
      </c>
      <c r="D229" s="12">
        <v>10</v>
      </c>
      <c r="E229" s="12">
        <v>100</v>
      </c>
      <c r="F229" s="12">
        <v>300</v>
      </c>
    </row>
    <row r="230" spans="1:6" x14ac:dyDescent="0.25">
      <c r="A230">
        <v>17</v>
      </c>
      <c r="B230">
        <v>5</v>
      </c>
      <c r="C230" t="s">
        <v>106</v>
      </c>
      <c r="D230" s="12">
        <v>0.15</v>
      </c>
      <c r="E230" s="12">
        <v>0.55000000000000004</v>
      </c>
      <c r="F230" s="12">
        <v>1.85</v>
      </c>
    </row>
    <row r="231" spans="1:6" x14ac:dyDescent="0.25">
      <c r="A231">
        <v>17</v>
      </c>
      <c r="B231">
        <v>6</v>
      </c>
      <c r="C231" t="s">
        <v>107</v>
      </c>
      <c r="D231" s="12">
        <v>0.25</v>
      </c>
      <c r="E231" s="12">
        <v>0.95</v>
      </c>
      <c r="F231" s="12">
        <v>3.15</v>
      </c>
    </row>
    <row r="232" spans="1:6" x14ac:dyDescent="0.25">
      <c r="A232">
        <v>17</v>
      </c>
      <c r="B232">
        <v>7</v>
      </c>
      <c r="C232" t="s">
        <v>108</v>
      </c>
      <c r="D232" s="12">
        <v>18</v>
      </c>
      <c r="E232" s="12">
        <v>120</v>
      </c>
      <c r="F232" s="12">
        <v>450</v>
      </c>
    </row>
    <row r="233" spans="1:6" x14ac:dyDescent="0.25">
      <c r="A233">
        <v>17</v>
      </c>
      <c r="B233">
        <v>8</v>
      </c>
      <c r="C233" t="s">
        <v>109</v>
      </c>
      <c r="D233" s="12">
        <v>0.4</v>
      </c>
      <c r="E233" s="12">
        <v>0.8</v>
      </c>
      <c r="F233" s="12">
        <v>0.97</v>
      </c>
    </row>
    <row r="234" spans="1:6" x14ac:dyDescent="0.25">
      <c r="A234">
        <v>17</v>
      </c>
      <c r="B234">
        <v>9</v>
      </c>
      <c r="C234" t="s">
        <v>110</v>
      </c>
      <c r="D234" s="12">
        <v>0.02</v>
      </c>
      <c r="E234" s="12">
        <v>0.08</v>
      </c>
      <c r="F234" s="12">
        <v>0.23</v>
      </c>
    </row>
    <row r="235" spans="1:6" x14ac:dyDescent="0.25">
      <c r="A235">
        <v>17</v>
      </c>
      <c r="B235">
        <v>10</v>
      </c>
      <c r="C235" t="s">
        <v>111</v>
      </c>
      <c r="D235" s="12">
        <v>0.01</v>
      </c>
      <c r="E235" s="12">
        <v>7.0000000000000007E-2</v>
      </c>
      <c r="F235" s="12">
        <v>0.18</v>
      </c>
    </row>
    <row r="236" spans="1:6" x14ac:dyDescent="0.25">
      <c r="A236">
        <v>17</v>
      </c>
      <c r="B236">
        <v>11</v>
      </c>
      <c r="C236" t="s">
        <v>112</v>
      </c>
      <c r="D236" s="12">
        <v>100</v>
      </c>
      <c r="E236" s="12">
        <v>320</v>
      </c>
      <c r="F236" s="12">
        <v>550</v>
      </c>
    </row>
    <row r="237" spans="1:6" x14ac:dyDescent="0.25">
      <c r="A237">
        <v>17</v>
      </c>
      <c r="B237">
        <v>12</v>
      </c>
      <c r="C237" t="s">
        <v>113</v>
      </c>
      <c r="D237" s="12">
        <v>550</v>
      </c>
      <c r="E237" s="12">
        <v>770</v>
      </c>
      <c r="F237" s="12">
        <v>1000</v>
      </c>
    </row>
    <row r="238" spans="1:6" x14ac:dyDescent="0.25">
      <c r="A238">
        <v>17</v>
      </c>
      <c r="B238">
        <v>13</v>
      </c>
      <c r="C238" t="s">
        <v>114</v>
      </c>
      <c r="D238" s="12">
        <v>20</v>
      </c>
      <c r="E238" s="12">
        <v>40</v>
      </c>
      <c r="F238" s="12">
        <v>62</v>
      </c>
    </row>
    <row r="239" spans="1:6" x14ac:dyDescent="0.25">
      <c r="A239">
        <v>17</v>
      </c>
      <c r="B239">
        <v>14</v>
      </c>
      <c r="C239" t="s">
        <v>115</v>
      </c>
      <c r="D239" s="12">
        <v>0.1</v>
      </c>
      <c r="E239" s="12">
        <v>0.28000000000000003</v>
      </c>
      <c r="F239" s="12">
        <v>0.69</v>
      </c>
    </row>
    <row r="240" spans="1:6" x14ac:dyDescent="0.25">
      <c r="A240">
        <v>18</v>
      </c>
      <c r="B240">
        <v>1</v>
      </c>
      <c r="C240" t="s">
        <v>102</v>
      </c>
      <c r="D240" s="12">
        <v>0.04</v>
      </c>
      <c r="E240" s="12">
        <v>0.12</v>
      </c>
      <c r="F240" s="12">
        <v>0.2</v>
      </c>
    </row>
    <row r="241" spans="1:6" x14ac:dyDescent="0.25">
      <c r="A241">
        <v>18</v>
      </c>
      <c r="B241">
        <v>2</v>
      </c>
      <c r="C241" t="s">
        <v>103</v>
      </c>
      <c r="D241" s="12">
        <v>5</v>
      </c>
      <c r="E241" s="12">
        <v>15</v>
      </c>
      <c r="F241" s="12">
        <v>25</v>
      </c>
    </row>
    <row r="242" spans="1:6" x14ac:dyDescent="0.25">
      <c r="A242">
        <v>18</v>
      </c>
      <c r="B242">
        <v>3</v>
      </c>
      <c r="C242" t="s">
        <v>104</v>
      </c>
      <c r="D242" s="12">
        <v>9.9999999999999995E-7</v>
      </c>
      <c r="E242" s="12">
        <v>0.1</v>
      </c>
      <c r="F242" s="12">
        <v>0.25</v>
      </c>
    </row>
    <row r="243" spans="1:6" x14ac:dyDescent="0.25">
      <c r="A243">
        <v>18</v>
      </c>
      <c r="B243">
        <v>4</v>
      </c>
      <c r="C243" t="s">
        <v>105</v>
      </c>
      <c r="D243" s="12">
        <v>10</v>
      </c>
      <c r="E243" s="12">
        <v>100</v>
      </c>
      <c r="F243" s="12">
        <v>500</v>
      </c>
    </row>
    <row r="244" spans="1:6" x14ac:dyDescent="0.25">
      <c r="A244">
        <v>18</v>
      </c>
      <c r="B244">
        <v>5</v>
      </c>
      <c r="C244" t="s">
        <v>106</v>
      </c>
      <c r="D244" s="12">
        <v>9.9999999999999995E-7</v>
      </c>
      <c r="E244" s="12">
        <v>1</v>
      </c>
      <c r="F244" s="12">
        <v>4</v>
      </c>
    </row>
    <row r="245" spans="1:6" x14ac:dyDescent="0.25">
      <c r="A245">
        <v>18</v>
      </c>
      <c r="B245">
        <v>6</v>
      </c>
      <c r="C245" t="s">
        <v>107</v>
      </c>
      <c r="D245" s="12">
        <v>0.5</v>
      </c>
      <c r="E245" s="12">
        <v>1.5</v>
      </c>
      <c r="F245" s="12">
        <v>4</v>
      </c>
    </row>
    <row r="246" spans="1:6" x14ac:dyDescent="0.25">
      <c r="A246">
        <v>18</v>
      </c>
      <c r="B246">
        <v>7</v>
      </c>
      <c r="C246" t="s">
        <v>108</v>
      </c>
      <c r="D246" s="12">
        <v>20</v>
      </c>
      <c r="E246" s="12">
        <v>120</v>
      </c>
      <c r="F246" s="12">
        <v>240</v>
      </c>
    </row>
    <row r="247" spans="1:6" x14ac:dyDescent="0.25">
      <c r="A247">
        <v>18</v>
      </c>
      <c r="B247">
        <v>8</v>
      </c>
      <c r="C247" t="s">
        <v>109</v>
      </c>
      <c r="D247" s="12">
        <v>0.5</v>
      </c>
      <c r="E247" s="12">
        <v>0.7</v>
      </c>
      <c r="F247" s="12">
        <v>0.9</v>
      </c>
    </row>
    <row r="248" spans="1:6" x14ac:dyDescent="0.25">
      <c r="A248">
        <v>18</v>
      </c>
      <c r="B248">
        <v>9</v>
      </c>
      <c r="C248" t="s">
        <v>110</v>
      </c>
      <c r="D248" s="12">
        <v>0.05</v>
      </c>
      <c r="E248" s="12">
        <v>0.2</v>
      </c>
      <c r="F248" s="12">
        <v>0.5</v>
      </c>
    </row>
    <row r="249" spans="1:6" x14ac:dyDescent="0.25">
      <c r="A249">
        <v>18</v>
      </c>
      <c r="B249">
        <v>10</v>
      </c>
      <c r="C249" t="s">
        <v>111</v>
      </c>
      <c r="D249" s="12">
        <v>9.9999999999999995E-7</v>
      </c>
      <c r="E249" s="12">
        <v>0.05</v>
      </c>
      <c r="F249" s="12">
        <v>0.25</v>
      </c>
    </row>
    <row r="250" spans="1:6" x14ac:dyDescent="0.25">
      <c r="A250">
        <v>18</v>
      </c>
      <c r="B250">
        <v>11</v>
      </c>
      <c r="C250" t="s">
        <v>112</v>
      </c>
      <c r="D250" s="12">
        <v>25</v>
      </c>
      <c r="E250" s="12">
        <v>75</v>
      </c>
      <c r="F250" s="12">
        <v>150</v>
      </c>
    </row>
    <row r="251" spans="1:6" x14ac:dyDescent="0.25">
      <c r="A251">
        <v>18</v>
      </c>
      <c r="B251">
        <v>12</v>
      </c>
      <c r="C251" t="s">
        <v>113</v>
      </c>
      <c r="D251" s="12">
        <v>500</v>
      </c>
      <c r="E251" s="12">
        <v>750</v>
      </c>
      <c r="F251" s="12">
        <v>1000</v>
      </c>
    </row>
    <row r="252" spans="1:6" x14ac:dyDescent="0.25">
      <c r="A252">
        <v>18</v>
      </c>
      <c r="B252">
        <v>13</v>
      </c>
      <c r="C252" t="s">
        <v>114</v>
      </c>
      <c r="D252" s="12">
        <v>15</v>
      </c>
      <c r="E252" s="12">
        <v>40</v>
      </c>
      <c r="F252" s="12">
        <v>65</v>
      </c>
    </row>
    <row r="253" spans="1:6" x14ac:dyDescent="0.25">
      <c r="A253">
        <v>18</v>
      </c>
      <c r="B253">
        <v>14</v>
      </c>
      <c r="C253" t="s">
        <v>115</v>
      </c>
      <c r="D253" s="12">
        <v>0.25</v>
      </c>
      <c r="E253" s="12">
        <v>0.5</v>
      </c>
      <c r="F253" s="12">
        <v>0.75</v>
      </c>
    </row>
    <row r="254" spans="1:6" x14ac:dyDescent="0.25">
      <c r="A254">
        <v>19</v>
      </c>
      <c r="B254">
        <v>1</v>
      </c>
      <c r="C254" t="s">
        <v>102</v>
      </c>
      <c r="D254" s="12">
        <v>9.9999999999999995E-7</v>
      </c>
      <c r="E254" s="12">
        <v>0.1</v>
      </c>
      <c r="F254" s="12">
        <v>1</v>
      </c>
    </row>
    <row r="255" spans="1:6" x14ac:dyDescent="0.25">
      <c r="A255">
        <v>19</v>
      </c>
      <c r="B255">
        <v>2</v>
      </c>
      <c r="C255" t="s">
        <v>103</v>
      </c>
      <c r="D255" s="12">
        <v>5</v>
      </c>
      <c r="E255" s="12">
        <v>16</v>
      </c>
      <c r="F255" s="12">
        <v>50</v>
      </c>
    </row>
    <row r="256" spans="1:6" x14ac:dyDescent="0.25">
      <c r="A256">
        <v>19</v>
      </c>
      <c r="B256">
        <v>3</v>
      </c>
      <c r="C256" t="s">
        <v>104</v>
      </c>
      <c r="D256" s="12">
        <v>0.05</v>
      </c>
      <c r="E256" s="12">
        <v>0.5</v>
      </c>
      <c r="F256" s="12">
        <v>0.9</v>
      </c>
    </row>
    <row r="257" spans="1:6" x14ac:dyDescent="0.25">
      <c r="A257">
        <v>19</v>
      </c>
      <c r="B257">
        <v>4</v>
      </c>
      <c r="C257" t="s">
        <v>105</v>
      </c>
      <c r="D257" s="12">
        <v>5</v>
      </c>
      <c r="E257" s="12">
        <v>40</v>
      </c>
      <c r="F257" s="12">
        <v>200</v>
      </c>
    </row>
    <row r="258" spans="1:6" x14ac:dyDescent="0.25">
      <c r="A258">
        <v>19</v>
      </c>
      <c r="B258">
        <v>5</v>
      </c>
      <c r="C258" t="s">
        <v>106</v>
      </c>
      <c r="D258" s="12">
        <v>9.9999999999999995E-7</v>
      </c>
      <c r="E258" s="12">
        <v>2</v>
      </c>
      <c r="F258" s="12">
        <v>5</v>
      </c>
    </row>
    <row r="259" spans="1:6" x14ac:dyDescent="0.25">
      <c r="A259">
        <v>19</v>
      </c>
      <c r="B259">
        <v>6</v>
      </c>
      <c r="C259" t="s">
        <v>107</v>
      </c>
      <c r="D259" s="12">
        <v>9.9999999999999995E-7</v>
      </c>
      <c r="E259" s="12">
        <v>2</v>
      </c>
      <c r="F259" s="12">
        <v>8</v>
      </c>
    </row>
    <row r="260" spans="1:6" x14ac:dyDescent="0.25">
      <c r="A260">
        <v>19</v>
      </c>
      <c r="B260">
        <v>7</v>
      </c>
      <c r="C260" t="s">
        <v>108</v>
      </c>
      <c r="D260" s="12">
        <v>100</v>
      </c>
      <c r="E260" s="12">
        <v>1000</v>
      </c>
      <c r="F260" s="12">
        <v>6000</v>
      </c>
    </row>
    <row r="261" spans="1:6" x14ac:dyDescent="0.25">
      <c r="A261">
        <v>19</v>
      </c>
      <c r="B261">
        <v>8</v>
      </c>
      <c r="C261" t="s">
        <v>109</v>
      </c>
      <c r="D261" s="12">
        <v>0.01</v>
      </c>
      <c r="E261" s="12">
        <v>0.1</v>
      </c>
      <c r="F261" s="12">
        <v>0.75</v>
      </c>
    </row>
    <row r="262" spans="1:6" x14ac:dyDescent="0.25">
      <c r="A262">
        <v>19</v>
      </c>
      <c r="B262">
        <v>9</v>
      </c>
      <c r="C262" t="s">
        <v>110</v>
      </c>
      <c r="D262" s="12">
        <v>0.01</v>
      </c>
      <c r="E262" s="12">
        <v>0.05</v>
      </c>
      <c r="F262" s="12">
        <v>0.9</v>
      </c>
    </row>
    <row r="263" spans="1:6" x14ac:dyDescent="0.25">
      <c r="A263">
        <v>19</v>
      </c>
      <c r="B263">
        <v>10</v>
      </c>
      <c r="C263" t="s">
        <v>111</v>
      </c>
      <c r="D263" s="12">
        <v>0.01</v>
      </c>
      <c r="E263" s="12">
        <v>0.4</v>
      </c>
      <c r="F263" s="12">
        <v>0.9</v>
      </c>
    </row>
    <row r="264" spans="1:6" x14ac:dyDescent="0.25">
      <c r="A264">
        <v>19</v>
      </c>
      <c r="B264">
        <v>11</v>
      </c>
      <c r="C264" t="s">
        <v>112</v>
      </c>
      <c r="D264" s="12">
        <v>50</v>
      </c>
      <c r="E264" s="12">
        <v>300</v>
      </c>
      <c r="F264" s="12">
        <v>800</v>
      </c>
    </row>
    <row r="265" spans="1:6" x14ac:dyDescent="0.25">
      <c r="A265">
        <v>19</v>
      </c>
      <c r="B265">
        <v>12</v>
      </c>
      <c r="C265" t="s">
        <v>113</v>
      </c>
      <c r="D265" s="12">
        <v>300</v>
      </c>
      <c r="E265" s="12">
        <v>700</v>
      </c>
      <c r="F265" s="12">
        <v>2000</v>
      </c>
    </row>
    <row r="266" spans="1:6" x14ac:dyDescent="0.25">
      <c r="A266">
        <v>19</v>
      </c>
      <c r="B266">
        <v>13</v>
      </c>
      <c r="C266" t="s">
        <v>114</v>
      </c>
      <c r="D266" s="12">
        <v>5</v>
      </c>
      <c r="E266" s="12">
        <v>40</v>
      </c>
      <c r="F266" s="12">
        <v>80</v>
      </c>
    </row>
    <row r="267" spans="1:6" x14ac:dyDescent="0.25">
      <c r="A267">
        <v>19</v>
      </c>
      <c r="B267">
        <v>14</v>
      </c>
      <c r="C267" t="s">
        <v>115</v>
      </c>
      <c r="D267" s="12">
        <v>0.05</v>
      </c>
      <c r="E267" s="12">
        <v>0.25</v>
      </c>
      <c r="F267" s="12">
        <v>0.6</v>
      </c>
    </row>
    <row r="268" spans="1:6" x14ac:dyDescent="0.25">
      <c r="A268">
        <v>20</v>
      </c>
      <c r="B268">
        <v>1</v>
      </c>
      <c r="C268" t="s">
        <v>102</v>
      </c>
      <c r="D268" s="12">
        <v>0.01</v>
      </c>
      <c r="E268" s="12">
        <v>0.13</v>
      </c>
      <c r="F268" s="12">
        <v>0.65</v>
      </c>
    </row>
    <row r="269" spans="1:6" x14ac:dyDescent="0.25">
      <c r="A269">
        <v>20</v>
      </c>
      <c r="B269">
        <v>2</v>
      </c>
      <c r="C269" t="s">
        <v>103</v>
      </c>
      <c r="D269" s="12">
        <v>10</v>
      </c>
      <c r="E269" s="12">
        <v>16</v>
      </c>
      <c r="F269" s="12">
        <v>48</v>
      </c>
    </row>
    <row r="270" spans="1:6" x14ac:dyDescent="0.25">
      <c r="A270">
        <v>20</v>
      </c>
      <c r="B270">
        <v>3</v>
      </c>
      <c r="C270" t="s">
        <v>104</v>
      </c>
      <c r="D270" s="12">
        <v>1E-4</v>
      </c>
      <c r="E270" s="12">
        <v>5.0000000000000001E-3</v>
      </c>
      <c r="F270" s="12">
        <v>0.05</v>
      </c>
    </row>
    <row r="271" spans="1:6" x14ac:dyDescent="0.25">
      <c r="A271">
        <v>20</v>
      </c>
      <c r="B271">
        <v>4</v>
      </c>
      <c r="C271" t="s">
        <v>105</v>
      </c>
      <c r="D271" s="12">
        <v>10</v>
      </c>
      <c r="E271" s="12">
        <v>50</v>
      </c>
      <c r="F271" s="12">
        <v>200</v>
      </c>
    </row>
    <row r="272" spans="1:6" x14ac:dyDescent="0.25">
      <c r="A272">
        <v>20</v>
      </c>
      <c r="B272">
        <v>5</v>
      </c>
      <c r="C272" t="s">
        <v>106</v>
      </c>
      <c r="D272" s="12">
        <v>9.9999999999999995E-7</v>
      </c>
      <c r="E272" s="12">
        <v>0.25</v>
      </c>
      <c r="F272" s="12">
        <v>10</v>
      </c>
    </row>
    <row r="273" spans="1:6" x14ac:dyDescent="0.25">
      <c r="A273">
        <v>20</v>
      </c>
      <c r="B273">
        <v>6</v>
      </c>
      <c r="C273" t="s">
        <v>107</v>
      </c>
      <c r="D273" s="12">
        <v>9.9999999999999995E-7</v>
      </c>
      <c r="E273" s="12">
        <v>1.5</v>
      </c>
      <c r="F273" s="12">
        <v>10</v>
      </c>
    </row>
    <row r="274" spans="1:6" x14ac:dyDescent="0.25">
      <c r="A274">
        <v>20</v>
      </c>
      <c r="B274">
        <v>7</v>
      </c>
      <c r="C274" t="s">
        <v>108</v>
      </c>
      <c r="D274" s="12">
        <v>9.9999999999999995E-7</v>
      </c>
      <c r="E274" s="12">
        <v>10</v>
      </c>
      <c r="F274" s="12">
        <v>75</v>
      </c>
    </row>
    <row r="275" spans="1:6" x14ac:dyDescent="0.25">
      <c r="A275">
        <v>20</v>
      </c>
      <c r="B275">
        <v>8</v>
      </c>
      <c r="C275" t="s">
        <v>109</v>
      </c>
      <c r="D275" s="12">
        <v>9.9999999999999995E-7</v>
      </c>
      <c r="E275" s="12">
        <v>0.3</v>
      </c>
      <c r="F275" s="12">
        <v>0.7</v>
      </c>
    </row>
    <row r="276" spans="1:6" x14ac:dyDescent="0.25">
      <c r="A276">
        <v>20</v>
      </c>
      <c r="B276">
        <v>9</v>
      </c>
      <c r="C276" t="s">
        <v>110</v>
      </c>
      <c r="D276" s="12">
        <v>0.02</v>
      </c>
      <c r="E276" s="12">
        <v>0.1</v>
      </c>
      <c r="F276" s="12">
        <v>0.7</v>
      </c>
    </row>
    <row r="277" spans="1:6" x14ac:dyDescent="0.25">
      <c r="A277">
        <v>20</v>
      </c>
      <c r="B277">
        <v>10</v>
      </c>
      <c r="C277" t="s">
        <v>111</v>
      </c>
      <c r="D277" s="12">
        <v>9.9999999999999995E-7</v>
      </c>
      <c r="E277" s="12">
        <v>0.05</v>
      </c>
      <c r="F277" s="12">
        <v>0.6</v>
      </c>
    </row>
    <row r="278" spans="1:6" x14ac:dyDescent="0.25">
      <c r="A278">
        <v>20</v>
      </c>
      <c r="B278">
        <v>11</v>
      </c>
      <c r="C278" t="s">
        <v>112</v>
      </c>
      <c r="D278" s="12">
        <v>25</v>
      </c>
      <c r="E278" s="12">
        <v>90</v>
      </c>
      <c r="F278" s="12">
        <v>400</v>
      </c>
    </row>
    <row r="279" spans="1:6" x14ac:dyDescent="0.25">
      <c r="A279">
        <v>20</v>
      </c>
      <c r="B279">
        <v>12</v>
      </c>
      <c r="C279" t="s">
        <v>113</v>
      </c>
      <c r="D279" s="12">
        <v>250</v>
      </c>
      <c r="E279" s="12">
        <v>700</v>
      </c>
      <c r="F279" s="12">
        <v>2800</v>
      </c>
    </row>
    <row r="280" spans="1:6" x14ac:dyDescent="0.25">
      <c r="A280">
        <v>20</v>
      </c>
      <c r="B280">
        <v>13</v>
      </c>
      <c r="C280" t="s">
        <v>114</v>
      </c>
      <c r="D280" s="12">
        <v>3</v>
      </c>
      <c r="E280" s="12">
        <v>30</v>
      </c>
      <c r="F280" s="12">
        <v>60</v>
      </c>
    </row>
    <row r="281" spans="1:6" x14ac:dyDescent="0.25">
      <c r="A281">
        <v>20</v>
      </c>
      <c r="B281">
        <v>14</v>
      </c>
      <c r="C281" t="s">
        <v>115</v>
      </c>
      <c r="D281" s="12">
        <v>0.4</v>
      </c>
      <c r="E281" s="12">
        <v>0.75</v>
      </c>
      <c r="F281" s="12">
        <v>0.95</v>
      </c>
    </row>
    <row r="282" spans="1:6" x14ac:dyDescent="0.25">
      <c r="A282">
        <v>21</v>
      </c>
      <c r="B282">
        <v>1</v>
      </c>
      <c r="C282" t="s">
        <v>102</v>
      </c>
      <c r="D282" s="12">
        <v>40</v>
      </c>
      <c r="E282" s="12">
        <v>55</v>
      </c>
      <c r="F282" s="12">
        <v>75</v>
      </c>
    </row>
    <row r="283" spans="1:6" x14ac:dyDescent="0.25">
      <c r="A283">
        <v>21</v>
      </c>
      <c r="B283">
        <v>2</v>
      </c>
      <c r="C283" t="s">
        <v>103</v>
      </c>
      <c r="D283" s="12">
        <v>6500</v>
      </c>
      <c r="E283" s="12">
        <v>8000</v>
      </c>
      <c r="F283" s="12">
        <v>10000</v>
      </c>
    </row>
    <row r="284" spans="1:6" x14ac:dyDescent="0.25">
      <c r="A284">
        <v>21</v>
      </c>
      <c r="B284">
        <v>3</v>
      </c>
      <c r="C284" t="s">
        <v>104</v>
      </c>
      <c r="D284" s="12">
        <v>0.02</v>
      </c>
      <c r="E284" s="12">
        <v>0.05</v>
      </c>
      <c r="F284" s="12">
        <v>0.1</v>
      </c>
    </row>
    <row r="285" spans="1:6" x14ac:dyDescent="0.25">
      <c r="A285">
        <v>21</v>
      </c>
      <c r="B285">
        <v>4</v>
      </c>
      <c r="C285" t="s">
        <v>105</v>
      </c>
      <c r="D285" s="12">
        <v>50</v>
      </c>
      <c r="E285" s="12">
        <v>100</v>
      </c>
      <c r="F285" s="12">
        <v>250</v>
      </c>
    </row>
    <row r="286" spans="1:6" x14ac:dyDescent="0.25">
      <c r="A286">
        <v>21</v>
      </c>
      <c r="B286">
        <v>5</v>
      </c>
      <c r="C286" t="s">
        <v>106</v>
      </c>
      <c r="D286" s="12">
        <v>0.3</v>
      </c>
      <c r="E286" s="12">
        <v>0.75</v>
      </c>
      <c r="F286" s="12">
        <v>1</v>
      </c>
    </row>
    <row r="287" spans="1:6" x14ac:dyDescent="0.25">
      <c r="A287">
        <v>21</v>
      </c>
      <c r="B287">
        <v>6</v>
      </c>
      <c r="C287" t="s">
        <v>107</v>
      </c>
      <c r="D287" s="12">
        <v>1</v>
      </c>
      <c r="E287" s="12">
        <v>1.5</v>
      </c>
      <c r="F287" s="12">
        <v>2.5</v>
      </c>
    </row>
    <row r="288" spans="1:6" x14ac:dyDescent="0.25">
      <c r="A288">
        <v>21</v>
      </c>
      <c r="B288">
        <v>7</v>
      </c>
      <c r="C288" t="s">
        <v>108</v>
      </c>
      <c r="D288" s="12">
        <v>2000</v>
      </c>
      <c r="E288" s="12">
        <v>4000</v>
      </c>
      <c r="F288" s="12">
        <v>8000</v>
      </c>
    </row>
    <row r="289" spans="1:6" x14ac:dyDescent="0.25">
      <c r="A289">
        <v>21</v>
      </c>
      <c r="B289">
        <v>8</v>
      </c>
      <c r="C289" t="s">
        <v>109</v>
      </c>
      <c r="D289" s="12">
        <v>0.05</v>
      </c>
      <c r="E289" s="12">
        <v>0.15</v>
      </c>
      <c r="F289" s="12">
        <v>0.25</v>
      </c>
    </row>
    <row r="290" spans="1:6" x14ac:dyDescent="0.25">
      <c r="A290">
        <v>21</v>
      </c>
      <c r="B290">
        <v>9</v>
      </c>
      <c r="C290" t="s">
        <v>110</v>
      </c>
      <c r="D290" s="12">
        <v>0.1</v>
      </c>
      <c r="E290" s="12">
        <v>0.25</v>
      </c>
      <c r="F290" s="12">
        <v>0.4</v>
      </c>
    </row>
    <row r="291" spans="1:6" x14ac:dyDescent="0.25">
      <c r="A291">
        <v>21</v>
      </c>
      <c r="B291">
        <v>10</v>
      </c>
      <c r="C291" t="s">
        <v>111</v>
      </c>
      <c r="D291" s="12">
        <v>0.3</v>
      </c>
      <c r="E291" s="12">
        <v>0.4</v>
      </c>
      <c r="F291" s="12">
        <v>0.6</v>
      </c>
    </row>
    <row r="292" spans="1:6" x14ac:dyDescent="0.25">
      <c r="A292">
        <v>21</v>
      </c>
      <c r="B292">
        <v>11</v>
      </c>
      <c r="C292" t="s">
        <v>112</v>
      </c>
      <c r="D292" s="12">
        <v>20</v>
      </c>
      <c r="E292" s="12">
        <v>25</v>
      </c>
      <c r="F292" s="12">
        <v>40</v>
      </c>
    </row>
    <row r="293" spans="1:6" x14ac:dyDescent="0.25">
      <c r="A293">
        <v>21</v>
      </c>
      <c r="B293">
        <v>12</v>
      </c>
      <c r="C293" t="s">
        <v>113</v>
      </c>
      <c r="D293" s="12">
        <v>650</v>
      </c>
      <c r="E293" s="12">
        <v>800</v>
      </c>
      <c r="F293" s="12">
        <v>1000</v>
      </c>
    </row>
    <row r="294" spans="1:6" x14ac:dyDescent="0.25">
      <c r="A294">
        <v>21</v>
      </c>
      <c r="B294">
        <v>13</v>
      </c>
      <c r="C294" t="s">
        <v>114</v>
      </c>
      <c r="D294" s="12">
        <v>25</v>
      </c>
      <c r="E294" s="12">
        <v>30</v>
      </c>
      <c r="F294" s="12">
        <v>35</v>
      </c>
    </row>
    <row r="295" spans="1:6" x14ac:dyDescent="0.25">
      <c r="A295">
        <v>21</v>
      </c>
      <c r="B295">
        <v>14</v>
      </c>
      <c r="C295" t="s">
        <v>115</v>
      </c>
      <c r="D295" s="12">
        <v>0.7</v>
      </c>
      <c r="E295" s="12">
        <v>0.75</v>
      </c>
      <c r="F295" s="12">
        <v>0.8</v>
      </c>
    </row>
    <row r="296" spans="1:6" x14ac:dyDescent="0.25">
      <c r="A296">
        <v>22</v>
      </c>
      <c r="B296">
        <v>1</v>
      </c>
      <c r="C296" t="s">
        <v>102</v>
      </c>
      <c r="D296" s="12">
        <v>0.05</v>
      </c>
      <c r="E296" s="12">
        <v>0.1</v>
      </c>
      <c r="F296" s="12">
        <v>0.2</v>
      </c>
    </row>
    <row r="297" spans="1:6" x14ac:dyDescent="0.25">
      <c r="A297">
        <v>22</v>
      </c>
      <c r="B297">
        <v>2</v>
      </c>
      <c r="C297" t="s">
        <v>103</v>
      </c>
      <c r="D297" s="12">
        <v>14.5</v>
      </c>
      <c r="E297" s="12">
        <v>15.8</v>
      </c>
      <c r="F297" s="12">
        <v>16.2</v>
      </c>
    </row>
    <row r="298" spans="1:6" x14ac:dyDescent="0.25">
      <c r="A298">
        <v>22</v>
      </c>
      <c r="B298">
        <v>3</v>
      </c>
      <c r="C298" t="s">
        <v>104</v>
      </c>
      <c r="D298" s="12">
        <v>5.0000000000000001E-3</v>
      </c>
      <c r="E298" s="12">
        <v>0.05</v>
      </c>
      <c r="F298" s="12">
        <v>0.14000000000000001</v>
      </c>
    </row>
    <row r="299" spans="1:6" x14ac:dyDescent="0.25">
      <c r="A299">
        <v>22</v>
      </c>
      <c r="B299">
        <v>4</v>
      </c>
      <c r="C299" t="s">
        <v>105</v>
      </c>
      <c r="D299" s="12">
        <v>50</v>
      </c>
      <c r="E299" s="12">
        <v>105</v>
      </c>
      <c r="F299" s="12">
        <v>320</v>
      </c>
    </row>
    <row r="300" spans="1:6" x14ac:dyDescent="0.25">
      <c r="A300">
        <v>22</v>
      </c>
      <c r="B300">
        <v>5</v>
      </c>
      <c r="C300" t="s">
        <v>106</v>
      </c>
      <c r="D300" s="12">
        <v>1</v>
      </c>
      <c r="E300" s="12">
        <v>2</v>
      </c>
      <c r="F300" s="12">
        <v>4</v>
      </c>
    </row>
    <row r="301" spans="1:6" x14ac:dyDescent="0.25">
      <c r="A301">
        <v>22</v>
      </c>
      <c r="B301">
        <v>6</v>
      </c>
      <c r="C301" t="s">
        <v>107</v>
      </c>
      <c r="D301" s="12">
        <v>1</v>
      </c>
      <c r="E301" s="12">
        <v>2.5</v>
      </c>
      <c r="F301" s="12">
        <v>4</v>
      </c>
    </row>
    <row r="302" spans="1:6" x14ac:dyDescent="0.25">
      <c r="A302">
        <v>22</v>
      </c>
      <c r="B302">
        <v>7</v>
      </c>
      <c r="C302" t="s">
        <v>108</v>
      </c>
      <c r="D302" s="12">
        <v>56</v>
      </c>
      <c r="E302" s="12">
        <v>113</v>
      </c>
      <c r="F302" s="12">
        <v>560</v>
      </c>
    </row>
    <row r="303" spans="1:6" x14ac:dyDescent="0.25">
      <c r="A303">
        <v>22</v>
      </c>
      <c r="B303">
        <v>8</v>
      </c>
      <c r="C303" t="s">
        <v>109</v>
      </c>
      <c r="D303" s="12">
        <v>0.1</v>
      </c>
      <c r="E303" s="12">
        <v>0.2</v>
      </c>
      <c r="F303" s="12">
        <v>0.4</v>
      </c>
    </row>
    <row r="304" spans="1:6" x14ac:dyDescent="0.25">
      <c r="A304">
        <v>22</v>
      </c>
      <c r="B304">
        <v>9</v>
      </c>
      <c r="C304" t="s">
        <v>110</v>
      </c>
      <c r="D304" s="12">
        <v>0.05</v>
      </c>
      <c r="E304" s="12">
        <v>0.1</v>
      </c>
      <c r="F304" s="12">
        <v>0.3</v>
      </c>
    </row>
    <row r="305" spans="1:6" x14ac:dyDescent="0.25">
      <c r="A305">
        <v>22</v>
      </c>
      <c r="B305">
        <v>10</v>
      </c>
      <c r="C305" t="s">
        <v>111</v>
      </c>
      <c r="D305" s="12">
        <v>0.1</v>
      </c>
      <c r="E305" s="12">
        <v>0.25</v>
      </c>
      <c r="F305" s="12">
        <v>0.5</v>
      </c>
    </row>
    <row r="306" spans="1:6" x14ac:dyDescent="0.25">
      <c r="A306">
        <v>22</v>
      </c>
      <c r="B306">
        <v>11</v>
      </c>
      <c r="C306" t="s">
        <v>112</v>
      </c>
      <c r="D306" s="12">
        <v>150</v>
      </c>
      <c r="E306" s="12">
        <v>320</v>
      </c>
      <c r="F306" s="12">
        <v>400</v>
      </c>
    </row>
    <row r="307" spans="1:6" x14ac:dyDescent="0.25">
      <c r="A307">
        <v>22</v>
      </c>
      <c r="B307">
        <v>12</v>
      </c>
      <c r="C307" t="s">
        <v>113</v>
      </c>
      <c r="D307" s="12">
        <v>550</v>
      </c>
      <c r="E307" s="12">
        <v>712</v>
      </c>
      <c r="F307" s="12">
        <v>850</v>
      </c>
    </row>
    <row r="308" spans="1:6" x14ac:dyDescent="0.25">
      <c r="A308">
        <v>22</v>
      </c>
      <c r="B308">
        <v>13</v>
      </c>
      <c r="C308" t="s">
        <v>114</v>
      </c>
      <c r="D308" s="12">
        <v>50</v>
      </c>
      <c r="E308" s="12">
        <v>65</v>
      </c>
      <c r="F308" s="12">
        <v>80</v>
      </c>
    </row>
    <row r="309" spans="1:6" x14ac:dyDescent="0.25">
      <c r="A309">
        <v>22</v>
      </c>
      <c r="B309">
        <v>14</v>
      </c>
      <c r="C309" t="s">
        <v>115</v>
      </c>
      <c r="D309" s="12">
        <v>0.4</v>
      </c>
      <c r="E309" s="12">
        <v>0.5</v>
      </c>
      <c r="F309" s="12">
        <v>0.8</v>
      </c>
    </row>
    <row r="310" spans="1:6" x14ac:dyDescent="0.25">
      <c r="A310">
        <v>23</v>
      </c>
      <c r="B310">
        <v>1</v>
      </c>
      <c r="C310" t="s">
        <v>102</v>
      </c>
      <c r="D310" s="12">
        <v>0.13</v>
      </c>
      <c r="E310" s="12">
        <v>0.25</v>
      </c>
      <c r="F310" s="12">
        <v>1.3</v>
      </c>
    </row>
    <row r="311" spans="1:6" x14ac:dyDescent="0.25">
      <c r="A311">
        <v>23</v>
      </c>
      <c r="B311">
        <v>2</v>
      </c>
      <c r="C311" t="s">
        <v>103</v>
      </c>
      <c r="D311" s="12">
        <v>15</v>
      </c>
      <c r="E311" s="12">
        <v>15.75</v>
      </c>
      <c r="F311" s="12">
        <v>16</v>
      </c>
    </row>
    <row r="312" spans="1:6" x14ac:dyDescent="0.25">
      <c r="A312">
        <v>23</v>
      </c>
      <c r="B312">
        <v>3</v>
      </c>
      <c r="C312" t="s">
        <v>104</v>
      </c>
      <c r="D312" s="12">
        <v>0.05</v>
      </c>
      <c r="E312" s="12">
        <v>0.1</v>
      </c>
      <c r="F312" s="12">
        <v>0.5</v>
      </c>
    </row>
    <row r="313" spans="1:6" x14ac:dyDescent="0.25">
      <c r="A313">
        <v>23</v>
      </c>
      <c r="B313">
        <v>4</v>
      </c>
      <c r="C313" t="s">
        <v>105</v>
      </c>
      <c r="D313" s="12">
        <v>9.9999999999999995E-7</v>
      </c>
      <c r="E313" s="12">
        <v>50</v>
      </c>
      <c r="F313" s="12">
        <v>200</v>
      </c>
    </row>
    <row r="314" spans="1:6" x14ac:dyDescent="0.25">
      <c r="A314">
        <v>23</v>
      </c>
      <c r="B314">
        <v>5</v>
      </c>
      <c r="C314" t="s">
        <v>106</v>
      </c>
      <c r="D314" s="12">
        <v>0.5</v>
      </c>
      <c r="E314" s="12">
        <v>2</v>
      </c>
      <c r="F314" s="12">
        <v>4</v>
      </c>
    </row>
    <row r="315" spans="1:6" x14ac:dyDescent="0.25">
      <c r="A315">
        <v>23</v>
      </c>
      <c r="B315">
        <v>6</v>
      </c>
      <c r="C315" t="s">
        <v>107</v>
      </c>
      <c r="D315" s="12">
        <v>1</v>
      </c>
      <c r="E315" s="12">
        <v>3</v>
      </c>
      <c r="F315" s="12">
        <v>6</v>
      </c>
    </row>
    <row r="316" spans="1:6" x14ac:dyDescent="0.25">
      <c r="A316">
        <v>23</v>
      </c>
      <c r="B316">
        <v>7</v>
      </c>
      <c r="C316" t="s">
        <v>108</v>
      </c>
      <c r="D316" s="12">
        <v>20</v>
      </c>
      <c r="E316" s="12">
        <v>200</v>
      </c>
      <c r="F316" s="12">
        <v>400</v>
      </c>
    </row>
    <row r="317" spans="1:6" x14ac:dyDescent="0.25">
      <c r="A317">
        <v>23</v>
      </c>
      <c r="B317">
        <v>8</v>
      </c>
      <c r="C317" t="s">
        <v>109</v>
      </c>
      <c r="D317" s="12">
        <v>0.3</v>
      </c>
      <c r="E317" s="12">
        <v>0.5</v>
      </c>
      <c r="F317" s="12">
        <v>0.6</v>
      </c>
    </row>
    <row r="318" spans="1:6" x14ac:dyDescent="0.25">
      <c r="A318">
        <v>23</v>
      </c>
      <c r="B318">
        <v>9</v>
      </c>
      <c r="C318" t="s">
        <v>110</v>
      </c>
      <c r="D318" s="12">
        <v>0.15</v>
      </c>
      <c r="E318" s="12">
        <v>0.2</v>
      </c>
      <c r="F318" s="12">
        <v>0.25</v>
      </c>
    </row>
    <row r="319" spans="1:6" x14ac:dyDescent="0.25">
      <c r="A319">
        <v>23</v>
      </c>
      <c r="B319">
        <v>10</v>
      </c>
      <c r="C319" t="s">
        <v>111</v>
      </c>
      <c r="D319" s="12">
        <v>0.01</v>
      </c>
      <c r="E319" s="12">
        <v>0.05</v>
      </c>
      <c r="F319" s="12">
        <v>0.2</v>
      </c>
    </row>
    <row r="320" spans="1:6" x14ac:dyDescent="0.25">
      <c r="A320">
        <v>23</v>
      </c>
      <c r="B320">
        <v>11</v>
      </c>
      <c r="C320" t="s">
        <v>112</v>
      </c>
      <c r="D320" s="12">
        <v>9</v>
      </c>
      <c r="E320" s="12">
        <v>20</v>
      </c>
      <c r="F320" s="12">
        <v>44</v>
      </c>
    </row>
    <row r="321" spans="1:6" x14ac:dyDescent="0.25">
      <c r="A321">
        <v>23</v>
      </c>
      <c r="B321">
        <v>12</v>
      </c>
      <c r="C321" t="s">
        <v>113</v>
      </c>
      <c r="D321" s="12">
        <v>500</v>
      </c>
      <c r="E321" s="12">
        <v>750</v>
      </c>
      <c r="F321" s="12">
        <v>1000</v>
      </c>
    </row>
    <row r="322" spans="1:6" x14ac:dyDescent="0.25">
      <c r="A322">
        <v>23</v>
      </c>
      <c r="B322">
        <v>13</v>
      </c>
      <c r="C322" t="s">
        <v>114</v>
      </c>
      <c r="D322" s="12">
        <v>10</v>
      </c>
      <c r="E322" s="12">
        <v>20</v>
      </c>
      <c r="F322" s="12">
        <v>40</v>
      </c>
    </row>
    <row r="323" spans="1:6" x14ac:dyDescent="0.25">
      <c r="A323">
        <v>23</v>
      </c>
      <c r="B323">
        <v>14</v>
      </c>
      <c r="C323" t="s">
        <v>115</v>
      </c>
      <c r="D323" s="12">
        <v>0.05</v>
      </c>
      <c r="E323" s="12">
        <v>0.1</v>
      </c>
      <c r="F323" s="12">
        <v>0.2</v>
      </c>
    </row>
    <row r="324" spans="1:6" x14ac:dyDescent="0.25">
      <c r="A324">
        <v>24</v>
      </c>
      <c r="B324">
        <v>1</v>
      </c>
      <c r="C324" t="s">
        <v>102</v>
      </c>
      <c r="D324" s="12">
        <v>7.0000000000000007E-2</v>
      </c>
      <c r="E324" s="12">
        <v>0.26</v>
      </c>
      <c r="F324" s="12">
        <v>0.45</v>
      </c>
    </row>
    <row r="325" spans="1:6" x14ac:dyDescent="0.25">
      <c r="A325">
        <v>24</v>
      </c>
      <c r="B325">
        <v>2</v>
      </c>
      <c r="C325" t="s">
        <v>103</v>
      </c>
      <c r="D325" s="12">
        <v>8</v>
      </c>
      <c r="E325" s="12">
        <v>16</v>
      </c>
      <c r="F325" s="12">
        <v>25</v>
      </c>
    </row>
    <row r="326" spans="1:6" x14ac:dyDescent="0.25">
      <c r="A326">
        <v>24</v>
      </c>
      <c r="B326">
        <v>3</v>
      </c>
      <c r="C326" t="s">
        <v>104</v>
      </c>
      <c r="D326" s="12">
        <v>0.05</v>
      </c>
      <c r="E326" s="12">
        <v>0.12</v>
      </c>
      <c r="F326" s="12">
        <v>0.35</v>
      </c>
    </row>
    <row r="327" spans="1:6" x14ac:dyDescent="0.25">
      <c r="A327">
        <v>24</v>
      </c>
      <c r="B327">
        <v>4</v>
      </c>
      <c r="C327" t="s">
        <v>105</v>
      </c>
      <c r="D327" s="12">
        <v>100</v>
      </c>
      <c r="E327" s="12">
        <v>550</v>
      </c>
      <c r="F327" s="12">
        <v>800</v>
      </c>
    </row>
    <row r="328" spans="1:6" x14ac:dyDescent="0.25">
      <c r="A328">
        <v>24</v>
      </c>
      <c r="B328">
        <v>5</v>
      </c>
      <c r="C328" t="s">
        <v>106</v>
      </c>
      <c r="D328" s="12">
        <v>0.5</v>
      </c>
      <c r="E328" s="12">
        <v>3</v>
      </c>
      <c r="F328" s="12">
        <v>5</v>
      </c>
    </row>
    <row r="329" spans="1:6" x14ac:dyDescent="0.25">
      <c r="A329">
        <v>24</v>
      </c>
      <c r="B329">
        <v>6</v>
      </c>
      <c r="C329" t="s">
        <v>107</v>
      </c>
      <c r="D329" s="12">
        <v>1</v>
      </c>
      <c r="E329" s="12">
        <v>1.5</v>
      </c>
      <c r="F329" s="12">
        <v>5</v>
      </c>
    </row>
    <row r="330" spans="1:6" x14ac:dyDescent="0.25">
      <c r="A330">
        <v>24</v>
      </c>
      <c r="B330">
        <v>7</v>
      </c>
      <c r="C330" t="s">
        <v>108</v>
      </c>
      <c r="D330" s="12">
        <v>200</v>
      </c>
      <c r="E330" s="12">
        <v>500</v>
      </c>
      <c r="F330" s="12">
        <v>1000</v>
      </c>
    </row>
    <row r="331" spans="1:6" x14ac:dyDescent="0.25">
      <c r="A331">
        <v>24</v>
      </c>
      <c r="B331">
        <v>8</v>
      </c>
      <c r="C331" t="s">
        <v>109</v>
      </c>
      <c r="D331" s="12">
        <v>0.25</v>
      </c>
      <c r="E331" s="12">
        <v>0.5</v>
      </c>
      <c r="F331" s="12">
        <v>0.75</v>
      </c>
    </row>
    <row r="332" spans="1:6" x14ac:dyDescent="0.25">
      <c r="A332">
        <v>24</v>
      </c>
      <c r="B332">
        <v>9</v>
      </c>
      <c r="C332" t="s">
        <v>110</v>
      </c>
      <c r="D332" s="12">
        <v>0.1</v>
      </c>
      <c r="E332" s="12">
        <v>0.35</v>
      </c>
      <c r="F332" s="12">
        <v>0.6</v>
      </c>
    </row>
    <row r="333" spans="1:6" x14ac:dyDescent="0.25">
      <c r="A333">
        <v>24</v>
      </c>
      <c r="B333">
        <v>10</v>
      </c>
      <c r="C333" t="s">
        <v>111</v>
      </c>
      <c r="D333" s="12">
        <v>0.1</v>
      </c>
      <c r="E333" s="12">
        <v>0.4</v>
      </c>
      <c r="F333" s="12">
        <v>0.75</v>
      </c>
    </row>
    <row r="334" spans="1:6" x14ac:dyDescent="0.25">
      <c r="A334">
        <v>24</v>
      </c>
      <c r="B334">
        <v>11</v>
      </c>
      <c r="C334" t="s">
        <v>112</v>
      </c>
      <c r="D334" s="12">
        <v>10</v>
      </c>
      <c r="E334" s="12">
        <v>20</v>
      </c>
      <c r="F334" s="12">
        <v>30</v>
      </c>
    </row>
    <row r="335" spans="1:6" x14ac:dyDescent="0.25">
      <c r="A335">
        <v>24</v>
      </c>
      <c r="B335">
        <v>12</v>
      </c>
      <c r="C335" t="s">
        <v>113</v>
      </c>
      <c r="D335" s="12">
        <v>500</v>
      </c>
      <c r="E335" s="12">
        <v>750</v>
      </c>
      <c r="F335" s="12">
        <v>1000</v>
      </c>
    </row>
    <row r="336" spans="1:6" x14ac:dyDescent="0.25">
      <c r="A336">
        <v>24</v>
      </c>
      <c r="B336">
        <v>13</v>
      </c>
      <c r="C336" t="s">
        <v>114</v>
      </c>
      <c r="D336" s="12">
        <v>40</v>
      </c>
      <c r="E336" s="12">
        <v>60</v>
      </c>
      <c r="F336" s="12">
        <v>80</v>
      </c>
    </row>
    <row r="337" spans="1:6" x14ac:dyDescent="0.25">
      <c r="A337">
        <v>24</v>
      </c>
      <c r="B337">
        <v>14</v>
      </c>
      <c r="C337" t="s">
        <v>115</v>
      </c>
      <c r="D337" s="12">
        <v>0.1</v>
      </c>
      <c r="E337" s="12">
        <v>0.4</v>
      </c>
      <c r="F337" s="12">
        <v>0.7</v>
      </c>
    </row>
    <row r="338" spans="1:6" x14ac:dyDescent="0.25">
      <c r="A338">
        <v>25</v>
      </c>
      <c r="B338">
        <v>1</v>
      </c>
      <c r="C338" t="s">
        <v>102</v>
      </c>
      <c r="D338" s="12">
        <v>0.06</v>
      </c>
      <c r="E338" s="12">
        <v>0.25</v>
      </c>
      <c r="F338" s="12">
        <v>0.42</v>
      </c>
    </row>
    <row r="339" spans="1:6" x14ac:dyDescent="0.25">
      <c r="A339">
        <v>25</v>
      </c>
      <c r="B339">
        <v>2</v>
      </c>
      <c r="C339" t="s">
        <v>103</v>
      </c>
      <c r="D339" s="12">
        <v>10</v>
      </c>
      <c r="E339" s="12">
        <v>16</v>
      </c>
      <c r="F339" s="12">
        <v>24</v>
      </c>
    </row>
    <row r="340" spans="1:6" x14ac:dyDescent="0.25">
      <c r="A340">
        <v>25</v>
      </c>
      <c r="B340">
        <v>3</v>
      </c>
      <c r="C340" t="s">
        <v>104</v>
      </c>
      <c r="D340" s="12">
        <v>0.1</v>
      </c>
      <c r="E340" s="12">
        <v>0.4</v>
      </c>
      <c r="F340" s="12">
        <v>0.75</v>
      </c>
    </row>
    <row r="341" spans="1:6" x14ac:dyDescent="0.25">
      <c r="A341">
        <v>25</v>
      </c>
      <c r="B341">
        <v>4</v>
      </c>
      <c r="C341" t="s">
        <v>105</v>
      </c>
      <c r="D341" s="12">
        <v>25</v>
      </c>
      <c r="E341" s="12">
        <v>100</v>
      </c>
      <c r="F341" s="12">
        <v>250</v>
      </c>
    </row>
    <row r="342" spans="1:6" x14ac:dyDescent="0.25">
      <c r="A342">
        <v>25</v>
      </c>
      <c r="B342">
        <v>5</v>
      </c>
      <c r="C342" t="s">
        <v>106</v>
      </c>
      <c r="D342" s="12">
        <v>0.25</v>
      </c>
      <c r="E342" s="12">
        <v>0.9</v>
      </c>
      <c r="F342" s="12">
        <v>1.75</v>
      </c>
    </row>
    <row r="343" spans="1:6" x14ac:dyDescent="0.25">
      <c r="A343">
        <v>25</v>
      </c>
      <c r="B343">
        <v>6</v>
      </c>
      <c r="C343" t="s">
        <v>107</v>
      </c>
      <c r="D343" s="12">
        <v>0.25</v>
      </c>
      <c r="E343" s="12">
        <v>2</v>
      </c>
      <c r="F343" s="12">
        <v>4</v>
      </c>
    </row>
    <row r="344" spans="1:6" x14ac:dyDescent="0.25">
      <c r="A344">
        <v>25</v>
      </c>
      <c r="B344">
        <v>7</v>
      </c>
      <c r="C344" t="s">
        <v>108</v>
      </c>
      <c r="D344" s="12">
        <v>10</v>
      </c>
      <c r="E344" s="12">
        <v>100</v>
      </c>
      <c r="F344" s="12">
        <v>500</v>
      </c>
    </row>
    <row r="345" spans="1:6" x14ac:dyDescent="0.25">
      <c r="A345">
        <v>25</v>
      </c>
      <c r="B345">
        <v>8</v>
      </c>
      <c r="C345" t="s">
        <v>109</v>
      </c>
      <c r="D345" s="12">
        <v>0.3</v>
      </c>
      <c r="E345" s="12">
        <v>0.4</v>
      </c>
      <c r="F345" s="12">
        <v>0.75</v>
      </c>
    </row>
    <row r="346" spans="1:6" x14ac:dyDescent="0.25">
      <c r="A346">
        <v>25</v>
      </c>
      <c r="B346">
        <v>9</v>
      </c>
      <c r="C346" t="s">
        <v>110</v>
      </c>
      <c r="D346" s="12">
        <v>0.2</v>
      </c>
      <c r="E346" s="12">
        <v>0.4</v>
      </c>
      <c r="F346" s="12">
        <v>0.7</v>
      </c>
    </row>
    <row r="347" spans="1:6" x14ac:dyDescent="0.25">
      <c r="A347">
        <v>25</v>
      </c>
      <c r="B347">
        <v>10</v>
      </c>
      <c r="C347" t="s">
        <v>111</v>
      </c>
      <c r="D347" s="12">
        <v>0.05</v>
      </c>
      <c r="E347" s="12">
        <v>0.4</v>
      </c>
      <c r="F347" s="12">
        <v>0.7</v>
      </c>
    </row>
    <row r="348" spans="1:6" x14ac:dyDescent="0.25">
      <c r="A348">
        <v>25</v>
      </c>
      <c r="B348">
        <v>11</v>
      </c>
      <c r="C348" t="s">
        <v>112</v>
      </c>
      <c r="D348" s="12">
        <v>15</v>
      </c>
      <c r="E348" s="12">
        <v>75</v>
      </c>
      <c r="F348" s="12">
        <v>200</v>
      </c>
    </row>
    <row r="349" spans="1:6" x14ac:dyDescent="0.25">
      <c r="A349">
        <v>25</v>
      </c>
      <c r="B349">
        <v>12</v>
      </c>
      <c r="C349" t="s">
        <v>113</v>
      </c>
      <c r="D349" s="12">
        <v>500</v>
      </c>
      <c r="E349" s="12">
        <v>780</v>
      </c>
      <c r="F349" s="12">
        <v>1050</v>
      </c>
    </row>
    <row r="350" spans="1:6" x14ac:dyDescent="0.25">
      <c r="A350">
        <v>25</v>
      </c>
      <c r="B350">
        <v>13</v>
      </c>
      <c r="C350" t="s">
        <v>114</v>
      </c>
      <c r="D350" s="12">
        <v>3</v>
      </c>
      <c r="E350" s="12">
        <v>15</v>
      </c>
      <c r="F350" s="12">
        <v>30</v>
      </c>
    </row>
    <row r="351" spans="1:6" x14ac:dyDescent="0.25">
      <c r="A351">
        <v>25</v>
      </c>
      <c r="B351">
        <v>14</v>
      </c>
      <c r="C351" t="s">
        <v>115</v>
      </c>
      <c r="D351" s="12">
        <v>1E-4</v>
      </c>
      <c r="E351" s="12">
        <v>0.1</v>
      </c>
      <c r="F351" s="12">
        <v>0.33</v>
      </c>
    </row>
    <row r="352" spans="1:6" x14ac:dyDescent="0.25">
      <c r="A352">
        <v>26</v>
      </c>
      <c r="B352">
        <v>1</v>
      </c>
      <c r="C352" t="s">
        <v>102</v>
      </c>
      <c r="D352" s="12">
        <v>0.05</v>
      </c>
      <c r="E352" s="12">
        <v>0.15</v>
      </c>
      <c r="F352" s="12">
        <v>0.25</v>
      </c>
    </row>
    <row r="353" spans="1:6" x14ac:dyDescent="0.25">
      <c r="A353">
        <v>26</v>
      </c>
      <c r="B353">
        <v>2</v>
      </c>
      <c r="C353" t="s">
        <v>103</v>
      </c>
      <c r="D353" s="12">
        <v>15</v>
      </c>
      <c r="E353" s="12">
        <v>16</v>
      </c>
      <c r="F353" s="12">
        <v>17</v>
      </c>
    </row>
    <row r="354" spans="1:6" x14ac:dyDescent="0.25">
      <c r="A354">
        <v>26</v>
      </c>
      <c r="B354">
        <v>3</v>
      </c>
      <c r="C354" t="s">
        <v>104</v>
      </c>
      <c r="D354" s="12">
        <v>9.9999999999999995E-7</v>
      </c>
      <c r="E354" s="12">
        <v>0.05</v>
      </c>
      <c r="F354" s="12">
        <v>0.1</v>
      </c>
    </row>
    <row r="355" spans="1:6" x14ac:dyDescent="0.25">
      <c r="A355">
        <v>26</v>
      </c>
      <c r="B355">
        <v>4</v>
      </c>
      <c r="C355" t="s">
        <v>105</v>
      </c>
      <c r="D355" s="12">
        <v>50</v>
      </c>
      <c r="E355" s="12">
        <v>100</v>
      </c>
      <c r="F355" s="12">
        <v>300</v>
      </c>
    </row>
    <row r="356" spans="1:6" x14ac:dyDescent="0.25">
      <c r="A356">
        <v>26</v>
      </c>
      <c r="B356">
        <v>5</v>
      </c>
      <c r="C356" t="s">
        <v>106</v>
      </c>
      <c r="D356" s="12">
        <v>0.5</v>
      </c>
      <c r="E356" s="12">
        <v>1</v>
      </c>
      <c r="F356" s="12">
        <v>3</v>
      </c>
    </row>
    <row r="357" spans="1:6" x14ac:dyDescent="0.25">
      <c r="A357">
        <v>26</v>
      </c>
      <c r="B357">
        <v>6</v>
      </c>
      <c r="C357" t="s">
        <v>107</v>
      </c>
      <c r="D357" s="12">
        <v>0.5</v>
      </c>
      <c r="E357" s="12">
        <v>1.5</v>
      </c>
      <c r="F357" s="12">
        <v>4</v>
      </c>
    </row>
    <row r="358" spans="1:6" x14ac:dyDescent="0.25">
      <c r="A358">
        <v>26</v>
      </c>
      <c r="B358">
        <v>7</v>
      </c>
      <c r="C358" t="s">
        <v>108</v>
      </c>
      <c r="D358" s="12">
        <v>100</v>
      </c>
      <c r="E358" s="12">
        <v>500</v>
      </c>
      <c r="F358" s="12">
        <v>1200</v>
      </c>
    </row>
    <row r="359" spans="1:6" x14ac:dyDescent="0.25">
      <c r="A359">
        <v>26</v>
      </c>
      <c r="B359">
        <v>8</v>
      </c>
      <c r="C359" t="s">
        <v>109</v>
      </c>
      <c r="D359" s="12">
        <v>0.4</v>
      </c>
      <c r="E359" s="12">
        <v>0.6</v>
      </c>
      <c r="F359" s="12">
        <v>0.8</v>
      </c>
    </row>
    <row r="360" spans="1:6" x14ac:dyDescent="0.25">
      <c r="A360">
        <v>26</v>
      </c>
      <c r="B360">
        <v>9</v>
      </c>
      <c r="C360" t="s">
        <v>110</v>
      </c>
      <c r="D360" s="12">
        <v>0.05</v>
      </c>
      <c r="E360" s="12">
        <v>0.15</v>
      </c>
      <c r="F360" s="12">
        <v>0.4</v>
      </c>
    </row>
    <row r="361" spans="1:6" x14ac:dyDescent="0.25">
      <c r="A361">
        <v>26</v>
      </c>
      <c r="B361">
        <v>10</v>
      </c>
      <c r="C361" t="s">
        <v>111</v>
      </c>
      <c r="D361" s="12">
        <v>9.9999999999999995E-7</v>
      </c>
      <c r="E361" s="12">
        <v>0.2</v>
      </c>
      <c r="F361" s="12">
        <v>0.5</v>
      </c>
    </row>
    <row r="362" spans="1:6" x14ac:dyDescent="0.25">
      <c r="A362">
        <v>26</v>
      </c>
      <c r="B362">
        <v>11</v>
      </c>
      <c r="C362" t="s">
        <v>112</v>
      </c>
      <c r="D362" s="12">
        <v>40</v>
      </c>
      <c r="E362" s="12">
        <v>125</v>
      </c>
      <c r="F362" s="12">
        <v>250</v>
      </c>
    </row>
    <row r="363" spans="1:6" x14ac:dyDescent="0.25">
      <c r="A363">
        <v>26</v>
      </c>
      <c r="B363">
        <v>12</v>
      </c>
      <c r="C363" t="s">
        <v>113</v>
      </c>
      <c r="D363" s="12">
        <v>600</v>
      </c>
      <c r="E363" s="12">
        <v>800</v>
      </c>
      <c r="F363" s="12">
        <v>1000</v>
      </c>
    </row>
    <row r="364" spans="1:6" x14ac:dyDescent="0.25">
      <c r="A364">
        <v>26</v>
      </c>
      <c r="B364">
        <v>13</v>
      </c>
      <c r="C364" t="s">
        <v>114</v>
      </c>
      <c r="D364" s="12">
        <v>5</v>
      </c>
      <c r="E364" s="12">
        <v>30</v>
      </c>
      <c r="F364" s="12">
        <v>60</v>
      </c>
    </row>
    <row r="365" spans="1:6" x14ac:dyDescent="0.25">
      <c r="A365">
        <v>26</v>
      </c>
      <c r="B365">
        <v>14</v>
      </c>
      <c r="C365" t="s">
        <v>115</v>
      </c>
      <c r="D365" s="12">
        <v>0.1</v>
      </c>
      <c r="E365" s="12">
        <v>0.25</v>
      </c>
      <c r="F365" s="12">
        <v>0.4</v>
      </c>
    </row>
    <row r="366" spans="1:6" x14ac:dyDescent="0.25">
      <c r="A366">
        <v>27</v>
      </c>
      <c r="B366">
        <v>1</v>
      </c>
      <c r="C366" t="s">
        <v>102</v>
      </c>
      <c r="D366" s="12">
        <v>7.0000000000000007E-2</v>
      </c>
      <c r="E366" s="12">
        <v>0.14000000000000001</v>
      </c>
      <c r="F366" s="12">
        <v>0.28000000000000003</v>
      </c>
    </row>
    <row r="367" spans="1:6" x14ac:dyDescent="0.25">
      <c r="A367">
        <v>27</v>
      </c>
      <c r="B367">
        <v>2</v>
      </c>
      <c r="C367" t="s">
        <v>103</v>
      </c>
      <c r="D367" s="12">
        <v>15.6</v>
      </c>
      <c r="E367" s="12">
        <v>15.8</v>
      </c>
      <c r="F367" s="12">
        <v>16</v>
      </c>
    </row>
    <row r="368" spans="1:6" x14ac:dyDescent="0.25">
      <c r="A368">
        <v>27</v>
      </c>
      <c r="B368">
        <v>3</v>
      </c>
      <c r="C368" t="s">
        <v>104</v>
      </c>
      <c r="D368" s="12">
        <v>0.05</v>
      </c>
      <c r="E368" s="12">
        <v>0.1</v>
      </c>
      <c r="F368" s="12">
        <v>0.3</v>
      </c>
    </row>
    <row r="369" spans="1:6" x14ac:dyDescent="0.25">
      <c r="A369">
        <v>27</v>
      </c>
      <c r="B369">
        <v>4</v>
      </c>
      <c r="C369" t="s">
        <v>105</v>
      </c>
      <c r="D369" s="12">
        <v>5</v>
      </c>
      <c r="E369" s="12">
        <v>10</v>
      </c>
      <c r="F369" s="12">
        <v>50</v>
      </c>
    </row>
    <row r="370" spans="1:6" x14ac:dyDescent="0.25">
      <c r="A370">
        <v>27</v>
      </c>
      <c r="B370">
        <v>5</v>
      </c>
      <c r="C370" t="s">
        <v>106</v>
      </c>
      <c r="D370" s="12">
        <v>0.1</v>
      </c>
      <c r="E370" s="12">
        <v>0.5</v>
      </c>
      <c r="F370" s="12">
        <v>1.5</v>
      </c>
    </row>
    <row r="371" spans="1:6" x14ac:dyDescent="0.25">
      <c r="A371">
        <v>27</v>
      </c>
      <c r="B371">
        <v>6</v>
      </c>
      <c r="C371" t="s">
        <v>107</v>
      </c>
      <c r="D371" s="12">
        <v>0.5</v>
      </c>
      <c r="E371" s="12">
        <v>1.75</v>
      </c>
      <c r="F371" s="12">
        <v>3</v>
      </c>
    </row>
    <row r="372" spans="1:6" x14ac:dyDescent="0.25">
      <c r="A372">
        <v>27</v>
      </c>
      <c r="B372">
        <v>7</v>
      </c>
      <c r="C372" t="s">
        <v>108</v>
      </c>
      <c r="D372" s="12">
        <v>113</v>
      </c>
      <c r="E372" s="12">
        <v>338</v>
      </c>
      <c r="F372" s="12">
        <v>1128</v>
      </c>
    </row>
    <row r="373" spans="1:6" x14ac:dyDescent="0.25">
      <c r="A373">
        <v>27</v>
      </c>
      <c r="B373">
        <v>8</v>
      </c>
      <c r="C373" t="s">
        <v>109</v>
      </c>
      <c r="D373" s="12">
        <v>9.9999999999999995E-7</v>
      </c>
      <c r="E373" s="12">
        <v>0.05</v>
      </c>
      <c r="F373" s="12">
        <v>0.2</v>
      </c>
    </row>
    <row r="374" spans="1:6" x14ac:dyDescent="0.25">
      <c r="A374">
        <v>27</v>
      </c>
      <c r="B374">
        <v>9</v>
      </c>
      <c r="C374" t="s">
        <v>110</v>
      </c>
      <c r="D374" s="12">
        <v>0.05</v>
      </c>
      <c r="E374" s="12">
        <v>0.1</v>
      </c>
      <c r="F374" s="12">
        <v>0.3</v>
      </c>
    </row>
    <row r="375" spans="1:6" x14ac:dyDescent="0.25">
      <c r="A375">
        <v>27</v>
      </c>
      <c r="B375">
        <v>10</v>
      </c>
      <c r="C375" t="s">
        <v>111</v>
      </c>
      <c r="D375" s="12">
        <v>0.05</v>
      </c>
      <c r="E375" s="12">
        <v>0.1</v>
      </c>
      <c r="F375" s="12">
        <v>0.5</v>
      </c>
    </row>
    <row r="376" spans="1:6" x14ac:dyDescent="0.25">
      <c r="A376">
        <v>27</v>
      </c>
      <c r="B376">
        <v>11</v>
      </c>
      <c r="C376" t="s">
        <v>112</v>
      </c>
      <c r="D376" s="12">
        <v>5</v>
      </c>
      <c r="E376" s="12">
        <v>15</v>
      </c>
      <c r="F376" s="12">
        <v>40</v>
      </c>
    </row>
    <row r="377" spans="1:6" x14ac:dyDescent="0.25">
      <c r="A377">
        <v>27</v>
      </c>
      <c r="B377">
        <v>12</v>
      </c>
      <c r="C377" t="s">
        <v>113</v>
      </c>
      <c r="D377" s="12">
        <v>500</v>
      </c>
      <c r="E377" s="12">
        <v>700</v>
      </c>
      <c r="F377" s="12">
        <v>900</v>
      </c>
    </row>
    <row r="378" spans="1:6" x14ac:dyDescent="0.25">
      <c r="A378">
        <v>27</v>
      </c>
      <c r="B378">
        <v>13</v>
      </c>
      <c r="C378" t="s">
        <v>114</v>
      </c>
      <c r="D378" s="12">
        <v>20</v>
      </c>
      <c r="E378" s="12">
        <v>40</v>
      </c>
      <c r="F378" s="12">
        <v>60</v>
      </c>
    </row>
    <row r="379" spans="1:6" x14ac:dyDescent="0.25">
      <c r="A379">
        <v>27</v>
      </c>
      <c r="B379">
        <v>14</v>
      </c>
      <c r="C379" t="s">
        <v>115</v>
      </c>
      <c r="D379" s="12">
        <v>0.5</v>
      </c>
      <c r="E379" s="12">
        <v>0.9</v>
      </c>
      <c r="F379" s="12">
        <v>0.95</v>
      </c>
    </row>
    <row r="380" spans="1:6" x14ac:dyDescent="0.25">
      <c r="A380">
        <v>28</v>
      </c>
      <c r="B380">
        <v>1</v>
      </c>
      <c r="C380" t="s">
        <v>102</v>
      </c>
      <c r="D380" s="12">
        <v>7.0000000000000007E-2</v>
      </c>
      <c r="E380" s="12">
        <v>0.15</v>
      </c>
      <c r="F380" s="12">
        <v>0.25</v>
      </c>
    </row>
    <row r="381" spans="1:6" x14ac:dyDescent="0.25">
      <c r="A381">
        <v>28</v>
      </c>
      <c r="B381">
        <v>2</v>
      </c>
      <c r="C381" t="s">
        <v>103</v>
      </c>
      <c r="D381" s="12">
        <v>10</v>
      </c>
      <c r="E381" s="12">
        <v>15</v>
      </c>
      <c r="F381" s="12">
        <v>25</v>
      </c>
    </row>
    <row r="382" spans="1:6" x14ac:dyDescent="0.25">
      <c r="A382">
        <v>28</v>
      </c>
      <c r="B382">
        <v>3</v>
      </c>
      <c r="C382" t="s">
        <v>104</v>
      </c>
      <c r="D382" s="12">
        <v>0.03</v>
      </c>
      <c r="E382" s="12">
        <v>0.08</v>
      </c>
      <c r="F382" s="12">
        <v>0.15</v>
      </c>
    </row>
    <row r="383" spans="1:6" x14ac:dyDescent="0.25">
      <c r="A383">
        <v>28</v>
      </c>
      <c r="B383">
        <v>4</v>
      </c>
      <c r="C383" t="s">
        <v>105</v>
      </c>
      <c r="D383" s="12">
        <v>40</v>
      </c>
      <c r="E383" s="12">
        <v>100</v>
      </c>
      <c r="F383" s="12">
        <v>250</v>
      </c>
    </row>
    <row r="384" spans="1:6" x14ac:dyDescent="0.25">
      <c r="A384">
        <v>28</v>
      </c>
      <c r="B384">
        <v>5</v>
      </c>
      <c r="C384" t="s">
        <v>106</v>
      </c>
      <c r="D384" s="12">
        <v>2</v>
      </c>
      <c r="E384" s="12">
        <v>4</v>
      </c>
      <c r="F384" s="12">
        <v>7</v>
      </c>
    </row>
    <row r="385" spans="1:6" x14ac:dyDescent="0.25">
      <c r="A385">
        <v>28</v>
      </c>
      <c r="B385">
        <v>6</v>
      </c>
      <c r="C385" t="s">
        <v>107</v>
      </c>
      <c r="D385" s="12">
        <v>0.5</v>
      </c>
      <c r="E385" s="12">
        <v>2.5</v>
      </c>
      <c r="F385" s="12">
        <v>5</v>
      </c>
    </row>
    <row r="386" spans="1:6" x14ac:dyDescent="0.25">
      <c r="A386">
        <v>28</v>
      </c>
      <c r="B386">
        <v>7</v>
      </c>
      <c r="C386" t="s">
        <v>108</v>
      </c>
      <c r="D386" s="12">
        <v>800</v>
      </c>
      <c r="E386" s="12">
        <v>1500</v>
      </c>
      <c r="F386" s="12">
        <v>5500</v>
      </c>
    </row>
    <row r="387" spans="1:6" x14ac:dyDescent="0.25">
      <c r="A387">
        <v>28</v>
      </c>
      <c r="B387">
        <v>8</v>
      </c>
      <c r="C387" t="s">
        <v>109</v>
      </c>
      <c r="D387" s="12">
        <v>0.5</v>
      </c>
      <c r="E387" s="12">
        <v>0.6</v>
      </c>
      <c r="F387" s="12">
        <v>0.8</v>
      </c>
    </row>
    <row r="388" spans="1:6" x14ac:dyDescent="0.25">
      <c r="A388">
        <v>28</v>
      </c>
      <c r="B388">
        <v>9</v>
      </c>
      <c r="C388" t="s">
        <v>110</v>
      </c>
      <c r="D388" s="12">
        <v>0.05</v>
      </c>
      <c r="E388" s="12">
        <v>0.15</v>
      </c>
      <c r="F388" s="12">
        <v>0.4</v>
      </c>
    </row>
    <row r="389" spans="1:6" x14ac:dyDescent="0.25">
      <c r="A389">
        <v>28</v>
      </c>
      <c r="B389">
        <v>10</v>
      </c>
      <c r="C389" t="s">
        <v>111</v>
      </c>
      <c r="D389" s="12">
        <v>0.05</v>
      </c>
      <c r="E389" s="12">
        <v>0.1</v>
      </c>
      <c r="F389" s="12">
        <v>0.35</v>
      </c>
    </row>
    <row r="390" spans="1:6" x14ac:dyDescent="0.25">
      <c r="A390">
        <v>28</v>
      </c>
      <c r="B390">
        <v>11</v>
      </c>
      <c r="C390" t="s">
        <v>112</v>
      </c>
      <c r="D390" s="12">
        <v>50</v>
      </c>
      <c r="E390" s="12">
        <v>85</v>
      </c>
      <c r="F390" s="12">
        <v>200</v>
      </c>
    </row>
    <row r="391" spans="1:6" x14ac:dyDescent="0.25">
      <c r="A391">
        <v>28</v>
      </c>
      <c r="B391">
        <v>12</v>
      </c>
      <c r="C391" t="s">
        <v>113</v>
      </c>
      <c r="D391" s="12">
        <v>650</v>
      </c>
      <c r="E391" s="12">
        <v>800</v>
      </c>
      <c r="F391" s="12">
        <v>1000</v>
      </c>
    </row>
    <row r="392" spans="1:6" x14ac:dyDescent="0.25">
      <c r="A392">
        <v>28</v>
      </c>
      <c r="B392">
        <v>13</v>
      </c>
      <c r="C392" t="s">
        <v>114</v>
      </c>
      <c r="D392" s="12">
        <v>40</v>
      </c>
      <c r="E392" s="12">
        <v>60</v>
      </c>
      <c r="F392" s="12">
        <v>75</v>
      </c>
    </row>
    <row r="393" spans="1:6" x14ac:dyDescent="0.25">
      <c r="A393">
        <v>28</v>
      </c>
      <c r="B393">
        <v>14</v>
      </c>
      <c r="C393" t="s">
        <v>115</v>
      </c>
      <c r="D393" s="12">
        <v>0.2</v>
      </c>
      <c r="E393" s="12">
        <v>0.35</v>
      </c>
      <c r="F393" s="12">
        <v>0.65</v>
      </c>
    </row>
    <row r="394" spans="1:6" x14ac:dyDescent="0.25">
      <c r="A394">
        <v>29</v>
      </c>
      <c r="B394">
        <v>1</v>
      </c>
      <c r="C394" t="s">
        <v>102</v>
      </c>
      <c r="D394" s="12">
        <v>0.04</v>
      </c>
      <c r="E394" s="12">
        <v>0.13</v>
      </c>
      <c r="F394" s="12">
        <v>0.25</v>
      </c>
    </row>
    <row r="395" spans="1:6" x14ac:dyDescent="0.25">
      <c r="A395">
        <v>29</v>
      </c>
      <c r="B395">
        <v>2</v>
      </c>
      <c r="C395" t="s">
        <v>103</v>
      </c>
      <c r="D395" s="12">
        <v>12.5</v>
      </c>
      <c r="E395" s="12">
        <v>15.7</v>
      </c>
      <c r="F395" s="12">
        <v>17.5</v>
      </c>
    </row>
    <row r="396" spans="1:6" x14ac:dyDescent="0.25">
      <c r="A396">
        <v>29</v>
      </c>
      <c r="B396">
        <v>3</v>
      </c>
      <c r="C396" t="s">
        <v>104</v>
      </c>
      <c r="D396" s="12">
        <v>9.9999999999999995E-7</v>
      </c>
      <c r="E396" s="12">
        <v>0.05</v>
      </c>
      <c r="F396" s="12">
        <v>0.2</v>
      </c>
    </row>
    <row r="397" spans="1:6" x14ac:dyDescent="0.25">
      <c r="A397">
        <v>29</v>
      </c>
      <c r="B397">
        <v>4</v>
      </c>
      <c r="C397" t="s">
        <v>105</v>
      </c>
      <c r="D397" s="12">
        <v>20</v>
      </c>
      <c r="E397" s="12">
        <v>50</v>
      </c>
      <c r="F397" s="12">
        <v>250</v>
      </c>
    </row>
    <row r="398" spans="1:6" x14ac:dyDescent="0.25">
      <c r="A398">
        <v>29</v>
      </c>
      <c r="B398">
        <v>5</v>
      </c>
      <c r="C398" t="s">
        <v>106</v>
      </c>
      <c r="D398" s="12">
        <v>0.25</v>
      </c>
      <c r="E398" s="12">
        <v>1.5</v>
      </c>
      <c r="F398" s="12">
        <v>4</v>
      </c>
    </row>
    <row r="399" spans="1:6" x14ac:dyDescent="0.25">
      <c r="A399">
        <v>29</v>
      </c>
      <c r="B399">
        <v>6</v>
      </c>
      <c r="C399" t="s">
        <v>107</v>
      </c>
      <c r="D399" s="12">
        <v>0.5</v>
      </c>
      <c r="E399" s="12">
        <v>3</v>
      </c>
      <c r="F399" s="12">
        <v>5</v>
      </c>
    </row>
    <row r="400" spans="1:6" x14ac:dyDescent="0.25">
      <c r="A400">
        <v>29</v>
      </c>
      <c r="B400">
        <v>7</v>
      </c>
      <c r="C400" t="s">
        <v>108</v>
      </c>
      <c r="D400" s="12">
        <v>25</v>
      </c>
      <c r="E400" s="12">
        <v>57</v>
      </c>
      <c r="F400" s="12">
        <v>200</v>
      </c>
    </row>
    <row r="401" spans="1:6" x14ac:dyDescent="0.25">
      <c r="A401">
        <v>29</v>
      </c>
      <c r="B401">
        <v>8</v>
      </c>
      <c r="C401" t="s">
        <v>109</v>
      </c>
      <c r="D401" s="12">
        <v>0.6</v>
      </c>
      <c r="E401" s="12">
        <v>0.75</v>
      </c>
      <c r="F401" s="12">
        <v>0.95</v>
      </c>
    </row>
    <row r="402" spans="1:6" x14ac:dyDescent="0.25">
      <c r="A402">
        <v>29</v>
      </c>
      <c r="B402">
        <v>9</v>
      </c>
      <c r="C402" t="s">
        <v>110</v>
      </c>
      <c r="D402" s="12">
        <v>5.0000000000000001E-3</v>
      </c>
      <c r="E402" s="12">
        <v>0.02</v>
      </c>
      <c r="F402" s="12">
        <v>0.15</v>
      </c>
    </row>
    <row r="403" spans="1:6" x14ac:dyDescent="0.25">
      <c r="A403">
        <v>29</v>
      </c>
      <c r="B403">
        <v>10</v>
      </c>
      <c r="C403" t="s">
        <v>111</v>
      </c>
      <c r="D403" s="12">
        <v>0.01</v>
      </c>
      <c r="E403" s="12">
        <v>0.15</v>
      </c>
      <c r="F403" s="12">
        <v>0.45</v>
      </c>
    </row>
    <row r="404" spans="1:6" x14ac:dyDescent="0.25">
      <c r="A404">
        <v>29</v>
      </c>
      <c r="B404">
        <v>11</v>
      </c>
      <c r="C404" t="s">
        <v>112</v>
      </c>
      <c r="D404" s="12">
        <v>15</v>
      </c>
      <c r="E404" s="12">
        <v>43</v>
      </c>
      <c r="F404" s="12">
        <v>100</v>
      </c>
    </row>
    <row r="405" spans="1:6" x14ac:dyDescent="0.25">
      <c r="A405">
        <v>29</v>
      </c>
      <c r="B405">
        <v>12</v>
      </c>
      <c r="C405" t="s">
        <v>113</v>
      </c>
      <c r="D405" s="12">
        <v>534</v>
      </c>
      <c r="E405" s="12">
        <v>712</v>
      </c>
      <c r="F405" s="12">
        <v>890</v>
      </c>
    </row>
    <row r="406" spans="1:6" x14ac:dyDescent="0.25">
      <c r="A406">
        <v>29</v>
      </c>
      <c r="B406">
        <v>13</v>
      </c>
      <c r="C406" t="s">
        <v>114</v>
      </c>
      <c r="D406" s="12">
        <v>4</v>
      </c>
      <c r="E406" s="12">
        <v>8</v>
      </c>
      <c r="F406" s="12">
        <v>40</v>
      </c>
    </row>
    <row r="407" spans="1:6" x14ac:dyDescent="0.25">
      <c r="A407">
        <v>29</v>
      </c>
      <c r="B407">
        <v>14</v>
      </c>
      <c r="C407" t="s">
        <v>115</v>
      </c>
      <c r="D407" s="12">
        <v>0.7</v>
      </c>
      <c r="E407" s="12">
        <v>0.85</v>
      </c>
      <c r="F407" s="12">
        <v>0.95</v>
      </c>
    </row>
    <row r="408" spans="1:6" x14ac:dyDescent="0.25">
      <c r="A408">
        <v>30</v>
      </c>
      <c r="B408">
        <v>1</v>
      </c>
      <c r="C408" t="s">
        <v>102</v>
      </c>
      <c r="D408" s="12">
        <v>0.1</v>
      </c>
      <c r="E408" s="12">
        <v>0.15</v>
      </c>
      <c r="F408" s="12">
        <v>0.2</v>
      </c>
    </row>
    <row r="409" spans="1:6" x14ac:dyDescent="0.25">
      <c r="A409">
        <v>30</v>
      </c>
      <c r="B409">
        <v>2</v>
      </c>
      <c r="C409" t="s">
        <v>103</v>
      </c>
      <c r="D409" s="12">
        <v>15.3</v>
      </c>
      <c r="E409" s="12">
        <v>15.5</v>
      </c>
      <c r="F409" s="12">
        <v>16</v>
      </c>
    </row>
    <row r="410" spans="1:6" x14ac:dyDescent="0.25">
      <c r="A410">
        <v>30</v>
      </c>
      <c r="B410">
        <v>3</v>
      </c>
      <c r="C410" t="s">
        <v>104</v>
      </c>
      <c r="D410" s="12">
        <v>0.05</v>
      </c>
      <c r="E410" s="12">
        <v>0.1</v>
      </c>
      <c r="F410" s="12">
        <v>0.3</v>
      </c>
    </row>
    <row r="411" spans="1:6" x14ac:dyDescent="0.25">
      <c r="A411">
        <v>30</v>
      </c>
      <c r="B411">
        <v>4</v>
      </c>
      <c r="C411" t="s">
        <v>105</v>
      </c>
      <c r="D411" s="12">
        <v>100</v>
      </c>
      <c r="E411" s="12">
        <v>300</v>
      </c>
      <c r="F411" s="12">
        <v>600</v>
      </c>
    </row>
    <row r="412" spans="1:6" x14ac:dyDescent="0.25">
      <c r="A412">
        <v>30</v>
      </c>
      <c r="B412">
        <v>5</v>
      </c>
      <c r="C412" t="s">
        <v>106</v>
      </c>
      <c r="D412" s="12">
        <v>9.9999999999999995E-7</v>
      </c>
      <c r="E412" s="12">
        <v>1</v>
      </c>
      <c r="F412" s="12">
        <v>4</v>
      </c>
    </row>
    <row r="413" spans="1:6" x14ac:dyDescent="0.25">
      <c r="A413">
        <v>30</v>
      </c>
      <c r="B413">
        <v>6</v>
      </c>
      <c r="C413" t="s">
        <v>107</v>
      </c>
      <c r="D413" s="12">
        <v>1</v>
      </c>
      <c r="E413" s="12">
        <v>3</v>
      </c>
      <c r="F413" s="12">
        <v>6</v>
      </c>
    </row>
    <row r="414" spans="1:6" x14ac:dyDescent="0.25">
      <c r="A414">
        <v>30</v>
      </c>
      <c r="B414">
        <v>7</v>
      </c>
      <c r="C414" t="s">
        <v>108</v>
      </c>
      <c r="D414" s="12">
        <v>145</v>
      </c>
      <c r="E414" s="12">
        <v>170</v>
      </c>
      <c r="F414" s="12">
        <v>200</v>
      </c>
    </row>
    <row r="415" spans="1:6" x14ac:dyDescent="0.25">
      <c r="A415">
        <v>30</v>
      </c>
      <c r="B415">
        <v>8</v>
      </c>
      <c r="C415" t="s">
        <v>109</v>
      </c>
      <c r="D415" s="12">
        <v>0.05</v>
      </c>
      <c r="E415" s="12">
        <v>0.1</v>
      </c>
      <c r="F415" s="12">
        <v>0.5</v>
      </c>
    </row>
    <row r="416" spans="1:6" x14ac:dyDescent="0.25">
      <c r="A416">
        <v>30</v>
      </c>
      <c r="B416">
        <v>9</v>
      </c>
      <c r="C416" t="s">
        <v>110</v>
      </c>
      <c r="D416" s="12">
        <v>0.2</v>
      </c>
      <c r="E416" s="12">
        <v>0.25</v>
      </c>
      <c r="F416" s="12">
        <v>0.4</v>
      </c>
    </row>
    <row r="417" spans="1:6" x14ac:dyDescent="0.25">
      <c r="A417">
        <v>30</v>
      </c>
      <c r="B417">
        <v>10</v>
      </c>
      <c r="C417" t="s">
        <v>111</v>
      </c>
      <c r="D417" s="12">
        <v>0.05</v>
      </c>
      <c r="E417" s="12">
        <v>0.1</v>
      </c>
      <c r="F417" s="12">
        <v>0.75</v>
      </c>
    </row>
    <row r="418" spans="1:6" x14ac:dyDescent="0.25">
      <c r="A418">
        <v>30</v>
      </c>
      <c r="B418">
        <v>11</v>
      </c>
      <c r="C418" t="s">
        <v>112</v>
      </c>
      <c r="D418" s="12">
        <v>85</v>
      </c>
      <c r="E418" s="12">
        <v>130</v>
      </c>
      <c r="F418" s="12">
        <v>175</v>
      </c>
    </row>
    <row r="419" spans="1:6" x14ac:dyDescent="0.25">
      <c r="A419">
        <v>30</v>
      </c>
      <c r="B419">
        <v>12</v>
      </c>
      <c r="C419" t="s">
        <v>113</v>
      </c>
      <c r="D419" s="12">
        <v>675</v>
      </c>
      <c r="E419" s="12">
        <v>700</v>
      </c>
      <c r="F419" s="12">
        <v>850</v>
      </c>
    </row>
    <row r="420" spans="1:6" x14ac:dyDescent="0.25">
      <c r="A420">
        <v>30</v>
      </c>
      <c r="B420">
        <v>13</v>
      </c>
      <c r="C420" t="s">
        <v>114</v>
      </c>
      <c r="D420" s="12">
        <v>10</v>
      </c>
      <c r="E420" s="12">
        <v>30</v>
      </c>
      <c r="F420" s="12">
        <v>70</v>
      </c>
    </row>
    <row r="421" spans="1:6" x14ac:dyDescent="0.25">
      <c r="A421">
        <v>30</v>
      </c>
      <c r="B421">
        <v>14</v>
      </c>
      <c r="C421" t="s">
        <v>115</v>
      </c>
      <c r="D421" s="12">
        <v>0.5</v>
      </c>
      <c r="E421" s="12">
        <v>0.75</v>
      </c>
      <c r="F421" s="12">
        <v>0.95</v>
      </c>
    </row>
    <row r="422" spans="1:6" x14ac:dyDescent="0.25">
      <c r="A422">
        <v>31</v>
      </c>
      <c r="B422">
        <v>1</v>
      </c>
      <c r="C422" t="s">
        <v>102</v>
      </c>
      <c r="D422" s="12">
        <v>0.05</v>
      </c>
      <c r="E422" s="12">
        <v>0.15</v>
      </c>
      <c r="F422" s="12">
        <v>0.3</v>
      </c>
    </row>
    <row r="423" spans="1:6" x14ac:dyDescent="0.25">
      <c r="A423">
        <v>31</v>
      </c>
      <c r="B423">
        <v>2</v>
      </c>
      <c r="C423" t="s">
        <v>103</v>
      </c>
      <c r="D423" s="12">
        <v>14</v>
      </c>
      <c r="E423" s="12">
        <v>16</v>
      </c>
      <c r="F423" s="12">
        <v>18</v>
      </c>
    </row>
    <row r="424" spans="1:6" x14ac:dyDescent="0.25">
      <c r="A424">
        <v>31</v>
      </c>
      <c r="B424">
        <v>3</v>
      </c>
      <c r="C424" t="s">
        <v>104</v>
      </c>
      <c r="D424" s="12">
        <v>9.9999999999999995E-7</v>
      </c>
      <c r="E424" s="12">
        <v>1E-4</v>
      </c>
      <c r="F424" s="12">
        <v>0.05</v>
      </c>
    </row>
    <row r="425" spans="1:6" x14ac:dyDescent="0.25">
      <c r="A425">
        <v>31</v>
      </c>
      <c r="B425">
        <v>4</v>
      </c>
      <c r="C425" t="s">
        <v>105</v>
      </c>
      <c r="D425" s="12">
        <v>5</v>
      </c>
      <c r="E425" s="12">
        <v>50</v>
      </c>
      <c r="F425" s="12">
        <v>250</v>
      </c>
    </row>
    <row r="426" spans="1:6" x14ac:dyDescent="0.25">
      <c r="A426">
        <v>31</v>
      </c>
      <c r="B426">
        <v>5</v>
      </c>
      <c r="C426" t="s">
        <v>106</v>
      </c>
      <c r="D426" s="12">
        <v>0.5</v>
      </c>
      <c r="E426" s="12">
        <v>1</v>
      </c>
      <c r="F426" s="12">
        <v>2</v>
      </c>
    </row>
    <row r="427" spans="1:6" x14ac:dyDescent="0.25">
      <c r="A427">
        <v>31</v>
      </c>
      <c r="B427">
        <v>6</v>
      </c>
      <c r="C427" t="s">
        <v>107</v>
      </c>
      <c r="D427" s="12">
        <v>0.5</v>
      </c>
      <c r="E427" s="12">
        <v>1</v>
      </c>
      <c r="F427" s="12">
        <v>2</v>
      </c>
    </row>
    <row r="428" spans="1:6" x14ac:dyDescent="0.25">
      <c r="A428">
        <v>31</v>
      </c>
      <c r="B428">
        <v>7</v>
      </c>
      <c r="C428" t="s">
        <v>108</v>
      </c>
      <c r="D428" s="12">
        <v>100</v>
      </c>
      <c r="E428" s="12">
        <v>500</v>
      </c>
      <c r="F428" s="12">
        <v>1500</v>
      </c>
    </row>
    <row r="429" spans="1:6" x14ac:dyDescent="0.25">
      <c r="A429">
        <v>31</v>
      </c>
      <c r="B429">
        <v>8</v>
      </c>
      <c r="C429" t="s">
        <v>109</v>
      </c>
      <c r="D429" s="12">
        <v>0.4</v>
      </c>
      <c r="E429" s="12">
        <v>0.6</v>
      </c>
      <c r="F429" s="12">
        <v>0.8</v>
      </c>
    </row>
    <row r="430" spans="1:6" x14ac:dyDescent="0.25">
      <c r="A430">
        <v>31</v>
      </c>
      <c r="B430">
        <v>9</v>
      </c>
      <c r="C430" t="s">
        <v>110</v>
      </c>
      <c r="D430" s="12">
        <v>0.01</v>
      </c>
      <c r="E430" s="12">
        <v>0.05</v>
      </c>
      <c r="F430" s="12">
        <v>0.15</v>
      </c>
    </row>
    <row r="431" spans="1:6" x14ac:dyDescent="0.25">
      <c r="A431">
        <v>31</v>
      </c>
      <c r="B431">
        <v>10</v>
      </c>
      <c r="C431" t="s">
        <v>111</v>
      </c>
      <c r="D431" s="12">
        <v>0.01</v>
      </c>
      <c r="E431" s="12">
        <v>0.1</v>
      </c>
      <c r="F431" s="12">
        <v>0.5</v>
      </c>
    </row>
    <row r="432" spans="1:6" x14ac:dyDescent="0.25">
      <c r="A432">
        <v>31</v>
      </c>
      <c r="B432">
        <v>11</v>
      </c>
      <c r="C432" t="s">
        <v>112</v>
      </c>
      <c r="D432" s="12">
        <v>45</v>
      </c>
      <c r="E432" s="12">
        <v>135</v>
      </c>
      <c r="F432" s="12">
        <v>270</v>
      </c>
    </row>
    <row r="433" spans="1:6" x14ac:dyDescent="0.25">
      <c r="A433">
        <v>31</v>
      </c>
      <c r="B433">
        <v>12</v>
      </c>
      <c r="C433" t="s">
        <v>113</v>
      </c>
      <c r="D433" s="12">
        <v>600</v>
      </c>
      <c r="E433" s="12">
        <v>800</v>
      </c>
      <c r="F433" s="12">
        <v>1000</v>
      </c>
    </row>
    <row r="434" spans="1:6" x14ac:dyDescent="0.25">
      <c r="A434">
        <v>31</v>
      </c>
      <c r="B434">
        <v>13</v>
      </c>
      <c r="C434" t="s">
        <v>114</v>
      </c>
      <c r="D434" s="12">
        <v>30</v>
      </c>
      <c r="E434" s="12">
        <v>50</v>
      </c>
      <c r="F434" s="12">
        <v>70</v>
      </c>
    </row>
    <row r="435" spans="1:6" x14ac:dyDescent="0.25">
      <c r="A435">
        <v>31</v>
      </c>
      <c r="B435">
        <v>14</v>
      </c>
      <c r="C435" t="s">
        <v>115</v>
      </c>
      <c r="D435" s="12">
        <v>0.12</v>
      </c>
      <c r="E435" s="12">
        <v>0.38</v>
      </c>
      <c r="F435" s="12">
        <v>0.88</v>
      </c>
    </row>
    <row r="436" spans="1:6" x14ac:dyDescent="0.25">
      <c r="A436">
        <v>32</v>
      </c>
      <c r="B436">
        <v>1</v>
      </c>
      <c r="C436" t="s">
        <v>102</v>
      </c>
      <c r="D436" s="12">
        <v>0.02</v>
      </c>
      <c r="E436" s="12">
        <v>0.08</v>
      </c>
      <c r="F436" s="12">
        <v>0.18</v>
      </c>
    </row>
    <row r="437" spans="1:6" x14ac:dyDescent="0.25">
      <c r="A437">
        <v>32</v>
      </c>
      <c r="B437">
        <v>2</v>
      </c>
      <c r="C437" t="s">
        <v>103</v>
      </c>
      <c r="D437" s="12">
        <v>13</v>
      </c>
      <c r="E437" s="12">
        <v>15</v>
      </c>
      <c r="F437" s="12">
        <v>17</v>
      </c>
    </row>
    <row r="438" spans="1:6" x14ac:dyDescent="0.25">
      <c r="A438">
        <v>32</v>
      </c>
      <c r="B438">
        <v>3</v>
      </c>
      <c r="C438" t="s">
        <v>104</v>
      </c>
      <c r="D438" s="12">
        <v>0.05</v>
      </c>
      <c r="E438" s="12">
        <v>0.15</v>
      </c>
      <c r="F438" s="12">
        <v>0.3</v>
      </c>
    </row>
    <row r="439" spans="1:6" x14ac:dyDescent="0.25">
      <c r="A439">
        <v>32</v>
      </c>
      <c r="B439">
        <v>4</v>
      </c>
      <c r="C439" t="s">
        <v>105</v>
      </c>
      <c r="D439" s="12">
        <v>100</v>
      </c>
      <c r="E439" s="12">
        <v>250</v>
      </c>
      <c r="F439" s="12">
        <v>500</v>
      </c>
    </row>
    <row r="440" spans="1:6" x14ac:dyDescent="0.25">
      <c r="A440">
        <v>32</v>
      </c>
      <c r="B440">
        <v>5</v>
      </c>
      <c r="C440" t="s">
        <v>106</v>
      </c>
      <c r="D440" s="12">
        <v>0.01</v>
      </c>
      <c r="E440" s="12">
        <v>1</v>
      </c>
      <c r="F440" s="12">
        <v>4</v>
      </c>
    </row>
    <row r="441" spans="1:6" x14ac:dyDescent="0.25">
      <c r="A441">
        <v>32</v>
      </c>
      <c r="B441">
        <v>6</v>
      </c>
      <c r="C441" t="s">
        <v>107</v>
      </c>
      <c r="D441" s="12">
        <v>0.5</v>
      </c>
      <c r="E441" s="12">
        <v>1</v>
      </c>
      <c r="F441" s="12">
        <v>2</v>
      </c>
    </row>
    <row r="442" spans="1:6" x14ac:dyDescent="0.25">
      <c r="A442">
        <v>32</v>
      </c>
      <c r="B442">
        <v>7</v>
      </c>
      <c r="C442" t="s">
        <v>108</v>
      </c>
      <c r="D442" s="12">
        <v>115</v>
      </c>
      <c r="E442" s="12">
        <v>575</v>
      </c>
      <c r="F442" s="12">
        <v>1150</v>
      </c>
    </row>
    <row r="443" spans="1:6" x14ac:dyDescent="0.25">
      <c r="A443">
        <v>32</v>
      </c>
      <c r="B443">
        <v>8</v>
      </c>
      <c r="C443" t="s">
        <v>109</v>
      </c>
      <c r="D443" s="12">
        <v>0.5</v>
      </c>
      <c r="E443" s="12">
        <v>0.7</v>
      </c>
      <c r="F443" s="12">
        <v>0.9</v>
      </c>
    </row>
    <row r="444" spans="1:6" x14ac:dyDescent="0.25">
      <c r="A444">
        <v>32</v>
      </c>
      <c r="B444">
        <v>9</v>
      </c>
      <c r="C444" t="s">
        <v>110</v>
      </c>
      <c r="D444" s="12">
        <v>0.1</v>
      </c>
      <c r="E444" s="12">
        <v>0.2</v>
      </c>
      <c r="F444" s="12">
        <v>0.6</v>
      </c>
    </row>
    <row r="445" spans="1:6" x14ac:dyDescent="0.25">
      <c r="A445">
        <v>32</v>
      </c>
      <c r="B445">
        <v>10</v>
      </c>
      <c r="C445" t="s">
        <v>111</v>
      </c>
      <c r="D445" s="12">
        <v>0.01</v>
      </c>
      <c r="E445" s="12">
        <v>0.05</v>
      </c>
      <c r="F445" s="12">
        <v>0.3</v>
      </c>
    </row>
    <row r="446" spans="1:6" x14ac:dyDescent="0.25">
      <c r="A446">
        <v>32</v>
      </c>
      <c r="B446">
        <v>11</v>
      </c>
      <c r="C446" t="s">
        <v>112</v>
      </c>
      <c r="D446" s="12">
        <v>100</v>
      </c>
      <c r="E446" s="12">
        <v>150</v>
      </c>
      <c r="F446" s="12">
        <v>350</v>
      </c>
    </row>
    <row r="447" spans="1:6" x14ac:dyDescent="0.25">
      <c r="A447">
        <v>32</v>
      </c>
      <c r="B447">
        <v>12</v>
      </c>
      <c r="C447" t="s">
        <v>113</v>
      </c>
      <c r="D447" s="12">
        <v>500</v>
      </c>
      <c r="E447" s="12">
        <v>700</v>
      </c>
      <c r="F447" s="12">
        <v>1000</v>
      </c>
    </row>
    <row r="448" spans="1:6" x14ac:dyDescent="0.25">
      <c r="A448">
        <v>32</v>
      </c>
      <c r="B448">
        <v>13</v>
      </c>
      <c r="C448" t="s">
        <v>114</v>
      </c>
      <c r="D448" s="12">
        <v>20</v>
      </c>
      <c r="E448" s="12">
        <v>40</v>
      </c>
      <c r="F448" s="12">
        <v>60</v>
      </c>
    </row>
    <row r="449" spans="1:6" x14ac:dyDescent="0.25">
      <c r="A449">
        <v>32</v>
      </c>
      <c r="B449">
        <v>14</v>
      </c>
      <c r="C449" t="s">
        <v>115</v>
      </c>
      <c r="D449" s="12">
        <v>0.15</v>
      </c>
      <c r="E449" s="12">
        <v>0.25</v>
      </c>
      <c r="F449" s="12">
        <v>0.5</v>
      </c>
    </row>
    <row r="450" spans="1:6" x14ac:dyDescent="0.25">
      <c r="A450">
        <v>33</v>
      </c>
      <c r="B450">
        <v>1</v>
      </c>
      <c r="C450" t="s">
        <v>102</v>
      </c>
      <c r="D450" s="12">
        <v>0.05</v>
      </c>
      <c r="E450" s="12">
        <v>0.1</v>
      </c>
      <c r="F450" s="12">
        <v>0.15</v>
      </c>
    </row>
    <row r="451" spans="1:6" x14ac:dyDescent="0.25">
      <c r="A451">
        <v>33</v>
      </c>
      <c r="B451">
        <v>2</v>
      </c>
      <c r="C451" t="s">
        <v>103</v>
      </c>
      <c r="D451" s="12">
        <v>14.5</v>
      </c>
      <c r="E451" s="12">
        <v>15.5</v>
      </c>
      <c r="F451" s="12">
        <v>17</v>
      </c>
    </row>
    <row r="452" spans="1:6" x14ac:dyDescent="0.25">
      <c r="A452">
        <v>33</v>
      </c>
      <c r="B452">
        <v>3</v>
      </c>
      <c r="C452" t="s">
        <v>104</v>
      </c>
      <c r="D452" s="12">
        <v>9.9999999999999995E-7</v>
      </c>
      <c r="E452" s="12">
        <v>0.05</v>
      </c>
      <c r="F452" s="12">
        <v>0.1</v>
      </c>
    </row>
    <row r="453" spans="1:6" x14ac:dyDescent="0.25">
      <c r="A453">
        <v>33</v>
      </c>
      <c r="B453">
        <v>4</v>
      </c>
      <c r="C453" t="s">
        <v>105</v>
      </c>
      <c r="D453" s="12">
        <v>1</v>
      </c>
      <c r="E453" s="12">
        <v>5</v>
      </c>
      <c r="F453" s="12">
        <v>15</v>
      </c>
    </row>
    <row r="454" spans="1:6" x14ac:dyDescent="0.25">
      <c r="A454">
        <v>33</v>
      </c>
      <c r="B454">
        <v>5</v>
      </c>
      <c r="C454" t="s">
        <v>106</v>
      </c>
      <c r="D454" s="12">
        <v>0.5</v>
      </c>
      <c r="E454" s="12">
        <v>1.5</v>
      </c>
      <c r="F454" s="12">
        <v>3</v>
      </c>
    </row>
    <row r="455" spans="1:6" x14ac:dyDescent="0.25">
      <c r="A455">
        <v>33</v>
      </c>
      <c r="B455">
        <v>6</v>
      </c>
      <c r="C455" t="s">
        <v>107</v>
      </c>
      <c r="D455" s="12">
        <v>1</v>
      </c>
      <c r="E455" s="12">
        <v>2</v>
      </c>
      <c r="F455" s="12">
        <v>5</v>
      </c>
    </row>
    <row r="456" spans="1:6" x14ac:dyDescent="0.25">
      <c r="A456">
        <v>33</v>
      </c>
      <c r="B456">
        <v>7</v>
      </c>
      <c r="C456" t="s">
        <v>108</v>
      </c>
      <c r="D456" s="12">
        <v>50</v>
      </c>
      <c r="E456" s="12">
        <v>250</v>
      </c>
      <c r="F456" s="12">
        <v>750</v>
      </c>
    </row>
    <row r="457" spans="1:6" x14ac:dyDescent="0.25">
      <c r="A457">
        <v>33</v>
      </c>
      <c r="B457">
        <v>8</v>
      </c>
      <c r="C457" t="s">
        <v>109</v>
      </c>
      <c r="D457" s="12">
        <v>0.4</v>
      </c>
      <c r="E457" s="12">
        <v>0.7</v>
      </c>
      <c r="F457" s="12">
        <v>0.95</v>
      </c>
    </row>
    <row r="458" spans="1:6" x14ac:dyDescent="0.25">
      <c r="A458">
        <v>33</v>
      </c>
      <c r="B458">
        <v>9</v>
      </c>
      <c r="C458" t="s">
        <v>110</v>
      </c>
      <c r="D458" s="12">
        <v>0.01</v>
      </c>
      <c r="E458" s="12">
        <v>0.05</v>
      </c>
      <c r="F458" s="12">
        <v>0.15</v>
      </c>
    </row>
    <row r="459" spans="1:6" x14ac:dyDescent="0.25">
      <c r="A459">
        <v>33</v>
      </c>
      <c r="B459">
        <v>10</v>
      </c>
      <c r="C459" t="s">
        <v>111</v>
      </c>
      <c r="D459" s="12">
        <v>9.9999999999999995E-7</v>
      </c>
      <c r="E459" s="12">
        <v>0.03</v>
      </c>
      <c r="F459" s="12">
        <v>0.1</v>
      </c>
    </row>
    <row r="460" spans="1:6" x14ac:dyDescent="0.25">
      <c r="A460">
        <v>33</v>
      </c>
      <c r="B460">
        <v>11</v>
      </c>
      <c r="C460" t="s">
        <v>112</v>
      </c>
      <c r="D460" s="12">
        <v>20</v>
      </c>
      <c r="E460" s="12">
        <v>40</v>
      </c>
      <c r="F460" s="12">
        <v>100</v>
      </c>
    </row>
    <row r="461" spans="1:6" x14ac:dyDescent="0.25">
      <c r="A461">
        <v>33</v>
      </c>
      <c r="B461">
        <v>12</v>
      </c>
      <c r="C461" t="s">
        <v>113</v>
      </c>
      <c r="D461" s="12">
        <v>500</v>
      </c>
      <c r="E461" s="12">
        <v>700</v>
      </c>
      <c r="F461" s="12">
        <v>1000</v>
      </c>
    </row>
    <row r="462" spans="1:6" x14ac:dyDescent="0.25">
      <c r="A462">
        <v>33</v>
      </c>
      <c r="B462">
        <v>13</v>
      </c>
      <c r="C462" t="s">
        <v>114</v>
      </c>
      <c r="D462" s="12">
        <v>20</v>
      </c>
      <c r="E462" s="12">
        <v>40</v>
      </c>
      <c r="F462" s="12">
        <v>70</v>
      </c>
    </row>
    <row r="463" spans="1:6" x14ac:dyDescent="0.25">
      <c r="A463">
        <v>33</v>
      </c>
      <c r="B463">
        <v>14</v>
      </c>
      <c r="C463" t="s">
        <v>115</v>
      </c>
      <c r="D463" s="12">
        <v>0.3</v>
      </c>
      <c r="E463" s="12">
        <v>0.5</v>
      </c>
      <c r="F463" s="12">
        <v>0.6</v>
      </c>
    </row>
    <row r="464" spans="1:6" x14ac:dyDescent="0.25">
      <c r="A464">
        <v>34</v>
      </c>
      <c r="B464">
        <v>1</v>
      </c>
      <c r="C464" t="s">
        <v>102</v>
      </c>
      <c r="D464" s="12">
        <v>0.1</v>
      </c>
      <c r="E464" s="12">
        <v>0.14000000000000001</v>
      </c>
      <c r="F464" s="12">
        <v>0.18</v>
      </c>
    </row>
    <row r="465" spans="1:6" x14ac:dyDescent="0.25">
      <c r="A465">
        <v>34</v>
      </c>
      <c r="B465">
        <v>2</v>
      </c>
      <c r="C465" t="s">
        <v>103</v>
      </c>
      <c r="D465" s="12">
        <v>14</v>
      </c>
      <c r="E465" s="12">
        <v>16</v>
      </c>
      <c r="F465" s="12">
        <v>18</v>
      </c>
    </row>
    <row r="466" spans="1:6" x14ac:dyDescent="0.25">
      <c r="A466">
        <v>34</v>
      </c>
      <c r="B466">
        <v>3</v>
      </c>
      <c r="C466" t="s">
        <v>104</v>
      </c>
      <c r="D466" s="12">
        <v>5.0000000000000001E-3</v>
      </c>
      <c r="E466" s="12">
        <v>0.03</v>
      </c>
      <c r="F466" s="12">
        <v>0.2</v>
      </c>
    </row>
    <row r="467" spans="1:6" x14ac:dyDescent="0.25">
      <c r="A467">
        <v>34</v>
      </c>
      <c r="B467">
        <v>4</v>
      </c>
      <c r="C467" t="s">
        <v>105</v>
      </c>
      <c r="D467" s="12">
        <v>3</v>
      </c>
      <c r="E467" s="12">
        <v>10</v>
      </c>
      <c r="F467" s="12">
        <v>100</v>
      </c>
    </row>
    <row r="468" spans="1:6" x14ac:dyDescent="0.25">
      <c r="A468">
        <v>34</v>
      </c>
      <c r="B468">
        <v>5</v>
      </c>
      <c r="C468" t="s">
        <v>106</v>
      </c>
      <c r="D468" s="12">
        <v>0.5</v>
      </c>
      <c r="E468" s="12">
        <v>1.5</v>
      </c>
      <c r="F468" s="12">
        <v>2</v>
      </c>
    </row>
    <row r="469" spans="1:6" x14ac:dyDescent="0.25">
      <c r="A469">
        <v>34</v>
      </c>
      <c r="B469">
        <v>6</v>
      </c>
      <c r="C469" t="s">
        <v>107</v>
      </c>
      <c r="D469" s="12">
        <v>1</v>
      </c>
      <c r="E469" s="12">
        <v>2</v>
      </c>
      <c r="F469" s="12">
        <v>4</v>
      </c>
    </row>
    <row r="470" spans="1:6" x14ac:dyDescent="0.25">
      <c r="A470">
        <v>34</v>
      </c>
      <c r="B470">
        <v>7</v>
      </c>
      <c r="C470" t="s">
        <v>108</v>
      </c>
      <c r="D470" s="12">
        <v>225</v>
      </c>
      <c r="E470" s="12">
        <v>500</v>
      </c>
      <c r="F470" s="12">
        <v>700</v>
      </c>
    </row>
    <row r="471" spans="1:6" x14ac:dyDescent="0.25">
      <c r="A471">
        <v>34</v>
      </c>
      <c r="B471">
        <v>8</v>
      </c>
      <c r="C471" t="s">
        <v>109</v>
      </c>
      <c r="D471" s="12">
        <v>0.7</v>
      </c>
      <c r="E471" s="12">
        <v>0.8</v>
      </c>
      <c r="F471" s="12">
        <v>0.9</v>
      </c>
    </row>
    <row r="472" spans="1:6" x14ac:dyDescent="0.25">
      <c r="A472">
        <v>34</v>
      </c>
      <c r="B472">
        <v>9</v>
      </c>
      <c r="C472" t="s">
        <v>110</v>
      </c>
      <c r="D472" s="12">
        <v>0.18</v>
      </c>
      <c r="E472" s="12">
        <v>0.25</v>
      </c>
      <c r="F472" s="12">
        <v>0.3</v>
      </c>
    </row>
    <row r="473" spans="1:6" x14ac:dyDescent="0.25">
      <c r="A473">
        <v>34</v>
      </c>
      <c r="B473">
        <v>10</v>
      </c>
      <c r="C473" t="s">
        <v>111</v>
      </c>
      <c r="D473" s="12">
        <v>0.01</v>
      </c>
      <c r="E473" s="12">
        <v>0.05</v>
      </c>
      <c r="F473" s="12">
        <v>0.5</v>
      </c>
    </row>
    <row r="474" spans="1:6" x14ac:dyDescent="0.25">
      <c r="A474">
        <v>34</v>
      </c>
      <c r="B474">
        <v>11</v>
      </c>
      <c r="C474" t="s">
        <v>112</v>
      </c>
      <c r="D474" s="12">
        <v>17</v>
      </c>
      <c r="E474" s="12">
        <v>25</v>
      </c>
      <c r="F474" s="12">
        <v>70</v>
      </c>
    </row>
    <row r="475" spans="1:6" x14ac:dyDescent="0.25">
      <c r="A475">
        <v>34</v>
      </c>
      <c r="B475">
        <v>12</v>
      </c>
      <c r="C475" t="s">
        <v>113</v>
      </c>
      <c r="D475" s="12">
        <v>600</v>
      </c>
      <c r="E475" s="12">
        <v>700</v>
      </c>
      <c r="F475" s="12">
        <v>800</v>
      </c>
    </row>
    <row r="476" spans="1:6" x14ac:dyDescent="0.25">
      <c r="A476">
        <v>34</v>
      </c>
      <c r="B476">
        <v>13</v>
      </c>
      <c r="C476" t="s">
        <v>114</v>
      </c>
      <c r="D476" s="12">
        <v>35</v>
      </c>
      <c r="E476" s="12">
        <v>48</v>
      </c>
      <c r="F476" s="12">
        <v>65</v>
      </c>
    </row>
    <row r="477" spans="1:6" x14ac:dyDescent="0.25">
      <c r="A477">
        <v>34</v>
      </c>
      <c r="B477">
        <v>14</v>
      </c>
      <c r="C477" t="s">
        <v>115</v>
      </c>
      <c r="D477" s="12">
        <v>0.25</v>
      </c>
      <c r="E477" s="12">
        <v>0.36</v>
      </c>
      <c r="F477" s="12">
        <v>0.55000000000000004</v>
      </c>
    </row>
    <row r="478" spans="1:6" x14ac:dyDescent="0.25">
      <c r="A478">
        <v>35</v>
      </c>
      <c r="B478">
        <v>1</v>
      </c>
      <c r="C478" t="s">
        <v>102</v>
      </c>
      <c r="D478" s="12">
        <v>0.05</v>
      </c>
      <c r="E478" s="12">
        <v>0.09</v>
      </c>
      <c r="F478" s="12">
        <v>0.17</v>
      </c>
    </row>
    <row r="479" spans="1:6" x14ac:dyDescent="0.25">
      <c r="A479">
        <v>35</v>
      </c>
      <c r="B479">
        <v>2</v>
      </c>
      <c r="C479" t="s">
        <v>103</v>
      </c>
      <c r="D479" s="12">
        <v>13.88</v>
      </c>
      <c r="E479" s="12">
        <v>15.12</v>
      </c>
      <c r="F479" s="12">
        <v>15.71</v>
      </c>
    </row>
    <row r="480" spans="1:6" x14ac:dyDescent="0.25">
      <c r="A480">
        <v>35</v>
      </c>
      <c r="B480">
        <v>3</v>
      </c>
      <c r="C480" t="s">
        <v>104</v>
      </c>
      <c r="D480" s="12">
        <v>1E-4</v>
      </c>
      <c r="E480" s="12">
        <v>0.04</v>
      </c>
      <c r="F480" s="12">
        <v>0.2</v>
      </c>
    </row>
    <row r="481" spans="1:6" x14ac:dyDescent="0.25">
      <c r="A481">
        <v>35</v>
      </c>
      <c r="B481">
        <v>4</v>
      </c>
      <c r="C481" t="s">
        <v>105</v>
      </c>
      <c r="D481" s="12">
        <v>0.1</v>
      </c>
      <c r="E481" s="12">
        <v>1.5</v>
      </c>
      <c r="F481" s="12">
        <v>8</v>
      </c>
    </row>
    <row r="482" spans="1:6" x14ac:dyDescent="0.25">
      <c r="A482">
        <v>35</v>
      </c>
      <c r="B482">
        <v>5</v>
      </c>
      <c r="C482" t="s">
        <v>106</v>
      </c>
      <c r="D482" s="12">
        <v>0.15</v>
      </c>
      <c r="E482" s="12">
        <v>0.6</v>
      </c>
      <c r="F482" s="12">
        <v>1.2</v>
      </c>
    </row>
    <row r="483" spans="1:6" x14ac:dyDescent="0.25">
      <c r="A483">
        <v>35</v>
      </c>
      <c r="B483">
        <v>6</v>
      </c>
      <c r="C483" t="s">
        <v>107</v>
      </c>
      <c r="D483" s="12">
        <v>0.2</v>
      </c>
      <c r="E483" s="12">
        <v>0.95</v>
      </c>
      <c r="F483" s="12">
        <v>2.0499999999999998</v>
      </c>
    </row>
    <row r="484" spans="1:6" x14ac:dyDescent="0.25">
      <c r="A484">
        <v>35</v>
      </c>
      <c r="B484">
        <v>7</v>
      </c>
      <c r="C484" t="s">
        <v>108</v>
      </c>
      <c r="D484" s="12">
        <v>0.4</v>
      </c>
      <c r="E484" s="12">
        <v>1.5</v>
      </c>
      <c r="F484" s="12">
        <v>5</v>
      </c>
    </row>
    <row r="485" spans="1:6" x14ac:dyDescent="0.25">
      <c r="A485">
        <v>35</v>
      </c>
      <c r="B485">
        <v>8</v>
      </c>
      <c r="C485" t="s">
        <v>109</v>
      </c>
      <c r="D485" s="12">
        <v>0.15</v>
      </c>
      <c r="E485" s="12">
        <v>0.3</v>
      </c>
      <c r="F485" s="12">
        <v>0.5</v>
      </c>
    </row>
    <row r="486" spans="1:6" x14ac:dyDescent="0.25">
      <c r="A486">
        <v>35</v>
      </c>
      <c r="B486">
        <v>9</v>
      </c>
      <c r="C486" t="s">
        <v>110</v>
      </c>
      <c r="D486" s="12">
        <v>0.255</v>
      </c>
      <c r="E486" s="12">
        <v>0.27500000000000002</v>
      </c>
      <c r="F486" s="12">
        <v>0.28999999999999998</v>
      </c>
    </row>
    <row r="487" spans="1:6" x14ac:dyDescent="0.25">
      <c r="A487">
        <v>35</v>
      </c>
      <c r="B487">
        <v>10</v>
      </c>
      <c r="C487" t="s">
        <v>111</v>
      </c>
      <c r="D487" s="12">
        <v>2.0000000000000001E-4</v>
      </c>
      <c r="E487" s="12">
        <v>0.03</v>
      </c>
      <c r="F487" s="12">
        <v>0.15</v>
      </c>
    </row>
    <row r="488" spans="1:6" x14ac:dyDescent="0.25">
      <c r="A488">
        <v>35</v>
      </c>
      <c r="B488">
        <v>11</v>
      </c>
      <c r="C488" t="s">
        <v>112</v>
      </c>
      <c r="D488" s="12">
        <v>22</v>
      </c>
      <c r="E488" s="12">
        <v>40</v>
      </c>
      <c r="F488" s="12">
        <v>65</v>
      </c>
    </row>
    <row r="489" spans="1:6" x14ac:dyDescent="0.25">
      <c r="A489">
        <v>35</v>
      </c>
      <c r="B489">
        <v>12</v>
      </c>
      <c r="C489" t="s">
        <v>113</v>
      </c>
      <c r="D489" s="12">
        <v>650</v>
      </c>
      <c r="E489" s="12">
        <v>720</v>
      </c>
      <c r="F489" s="12">
        <v>825</v>
      </c>
    </row>
    <row r="490" spans="1:6" x14ac:dyDescent="0.25">
      <c r="A490">
        <v>35</v>
      </c>
      <c r="B490">
        <v>13</v>
      </c>
      <c r="C490" t="s">
        <v>114</v>
      </c>
      <c r="D490" s="12">
        <v>20</v>
      </c>
      <c r="E490" s="12">
        <v>45</v>
      </c>
      <c r="F490" s="12">
        <v>65</v>
      </c>
    </row>
    <row r="491" spans="1:6" x14ac:dyDescent="0.25">
      <c r="A491">
        <v>35</v>
      </c>
      <c r="B491">
        <v>14</v>
      </c>
      <c r="C491" t="s">
        <v>115</v>
      </c>
      <c r="D491" s="12">
        <v>0.22</v>
      </c>
      <c r="E491" s="12">
        <v>0.5</v>
      </c>
      <c r="F491" s="12">
        <v>0.8</v>
      </c>
    </row>
    <row r="492" spans="1:6" x14ac:dyDescent="0.25">
      <c r="A492">
        <v>36</v>
      </c>
      <c r="B492">
        <v>1</v>
      </c>
      <c r="C492" t="s">
        <v>102</v>
      </c>
      <c r="D492" s="12">
        <v>0.1</v>
      </c>
      <c r="E492" s="12">
        <v>0.12</v>
      </c>
      <c r="F492" s="12">
        <v>0.15</v>
      </c>
    </row>
    <row r="493" spans="1:6" x14ac:dyDescent="0.25">
      <c r="A493">
        <v>36</v>
      </c>
      <c r="B493">
        <v>2</v>
      </c>
      <c r="C493" t="s">
        <v>103</v>
      </c>
      <c r="D493" s="12">
        <v>13</v>
      </c>
      <c r="E493" s="12">
        <v>14</v>
      </c>
      <c r="F493" s="12">
        <v>15.75</v>
      </c>
    </row>
    <row r="494" spans="1:6" x14ac:dyDescent="0.25">
      <c r="A494">
        <v>36</v>
      </c>
      <c r="B494">
        <v>3</v>
      </c>
      <c r="C494" t="s">
        <v>104</v>
      </c>
      <c r="D494" s="12">
        <v>7.0000000000000007E-2</v>
      </c>
      <c r="E494" s="12">
        <v>0.1</v>
      </c>
      <c r="F494" s="12">
        <v>0.3</v>
      </c>
    </row>
    <row r="495" spans="1:6" x14ac:dyDescent="0.25">
      <c r="A495">
        <v>36</v>
      </c>
      <c r="B495">
        <v>4</v>
      </c>
      <c r="C495" t="s">
        <v>105</v>
      </c>
      <c r="D495" s="12">
        <v>5</v>
      </c>
      <c r="E495" s="12">
        <v>10</v>
      </c>
      <c r="F495" s="12">
        <v>40</v>
      </c>
    </row>
    <row r="496" spans="1:6" x14ac:dyDescent="0.25">
      <c r="A496">
        <v>36</v>
      </c>
      <c r="B496">
        <v>5</v>
      </c>
      <c r="C496" t="s">
        <v>106</v>
      </c>
      <c r="D496" s="12">
        <v>0.25</v>
      </c>
      <c r="E496" s="12">
        <v>1</v>
      </c>
      <c r="F496" s="12">
        <v>2</v>
      </c>
    </row>
    <row r="497" spans="1:6" x14ac:dyDescent="0.25">
      <c r="A497">
        <v>36</v>
      </c>
      <c r="B497">
        <v>6</v>
      </c>
      <c r="C497" t="s">
        <v>107</v>
      </c>
      <c r="D497" s="12">
        <v>0.5</v>
      </c>
      <c r="E497" s="12">
        <v>2</v>
      </c>
      <c r="F497" s="12">
        <v>3</v>
      </c>
    </row>
    <row r="498" spans="1:6" x14ac:dyDescent="0.25">
      <c r="A498">
        <v>36</v>
      </c>
      <c r="B498">
        <v>7</v>
      </c>
      <c r="C498" t="s">
        <v>108</v>
      </c>
      <c r="D498" s="12">
        <v>500</v>
      </c>
      <c r="E498" s="12">
        <v>1000</v>
      </c>
      <c r="F498" s="12">
        <v>3000</v>
      </c>
    </row>
    <row r="499" spans="1:6" x14ac:dyDescent="0.25">
      <c r="A499">
        <v>36</v>
      </c>
      <c r="B499">
        <v>8</v>
      </c>
      <c r="C499" t="s">
        <v>109</v>
      </c>
      <c r="D499" s="12">
        <v>0.4</v>
      </c>
      <c r="E499" s="12">
        <v>0.6</v>
      </c>
      <c r="F499" s="12">
        <v>0.9</v>
      </c>
    </row>
    <row r="500" spans="1:6" x14ac:dyDescent="0.25">
      <c r="A500">
        <v>36</v>
      </c>
      <c r="B500">
        <v>9</v>
      </c>
      <c r="C500" t="s">
        <v>110</v>
      </c>
      <c r="D500" s="12">
        <v>0.01</v>
      </c>
      <c r="E500" s="12">
        <v>0.1</v>
      </c>
      <c r="F500" s="12">
        <v>0.3</v>
      </c>
    </row>
    <row r="501" spans="1:6" x14ac:dyDescent="0.25">
      <c r="A501">
        <v>36</v>
      </c>
      <c r="B501">
        <v>10</v>
      </c>
      <c r="C501" t="s">
        <v>111</v>
      </c>
      <c r="D501" s="12">
        <v>2E-3</v>
      </c>
      <c r="E501" s="12">
        <v>0.01</v>
      </c>
      <c r="F501" s="12">
        <v>0.05</v>
      </c>
    </row>
    <row r="502" spans="1:6" x14ac:dyDescent="0.25">
      <c r="A502">
        <v>36</v>
      </c>
      <c r="B502">
        <v>11</v>
      </c>
      <c r="C502" t="s">
        <v>112</v>
      </c>
      <c r="D502" s="12">
        <v>5</v>
      </c>
      <c r="E502" s="12">
        <v>15</v>
      </c>
      <c r="F502" s="12">
        <v>30</v>
      </c>
    </row>
    <row r="503" spans="1:6" x14ac:dyDescent="0.25">
      <c r="A503">
        <v>36</v>
      </c>
      <c r="B503">
        <v>12</v>
      </c>
      <c r="C503" t="s">
        <v>113</v>
      </c>
      <c r="D503" s="12">
        <v>500</v>
      </c>
      <c r="E503" s="12">
        <v>700</v>
      </c>
      <c r="F503" s="12">
        <v>900</v>
      </c>
    </row>
    <row r="504" spans="1:6" x14ac:dyDescent="0.25">
      <c r="A504">
        <v>36</v>
      </c>
      <c r="B504">
        <v>13</v>
      </c>
      <c r="C504" t="s">
        <v>114</v>
      </c>
      <c r="D504" s="12">
        <v>5</v>
      </c>
      <c r="E504" s="12">
        <v>15</v>
      </c>
      <c r="F504" s="12">
        <v>30</v>
      </c>
    </row>
    <row r="505" spans="1:6" x14ac:dyDescent="0.25">
      <c r="A505">
        <v>36</v>
      </c>
      <c r="B505">
        <v>14</v>
      </c>
      <c r="C505" t="s">
        <v>115</v>
      </c>
      <c r="D505" s="12">
        <v>0.6</v>
      </c>
      <c r="E505" s="12">
        <v>0.8</v>
      </c>
      <c r="F505" s="12">
        <v>0.9</v>
      </c>
    </row>
    <row r="506" spans="1:6" x14ac:dyDescent="0.25">
      <c r="A506">
        <v>37</v>
      </c>
      <c r="B506">
        <v>1</v>
      </c>
      <c r="C506" t="s">
        <v>102</v>
      </c>
      <c r="D506" s="12">
        <v>1E-3</v>
      </c>
      <c r="E506" s="12">
        <v>0.13</v>
      </c>
      <c r="F506" s="12">
        <v>1.3</v>
      </c>
    </row>
    <row r="507" spans="1:6" x14ac:dyDescent="0.25">
      <c r="A507">
        <v>37</v>
      </c>
      <c r="B507">
        <v>2</v>
      </c>
      <c r="C507" t="s">
        <v>103</v>
      </c>
      <c r="D507" s="12">
        <v>5</v>
      </c>
      <c r="E507" s="12">
        <v>15.74</v>
      </c>
      <c r="F507" s="12">
        <v>30</v>
      </c>
    </row>
    <row r="508" spans="1:6" x14ac:dyDescent="0.25">
      <c r="A508">
        <v>37</v>
      </c>
      <c r="B508">
        <v>3</v>
      </c>
      <c r="C508" t="s">
        <v>104</v>
      </c>
      <c r="D508" s="12">
        <v>0.05</v>
      </c>
      <c r="E508" s="12">
        <v>0.15</v>
      </c>
      <c r="F508" s="12">
        <v>0.2</v>
      </c>
    </row>
    <row r="509" spans="1:6" x14ac:dyDescent="0.25">
      <c r="A509">
        <v>37</v>
      </c>
      <c r="B509">
        <v>4</v>
      </c>
      <c r="C509" t="s">
        <v>105</v>
      </c>
      <c r="D509" s="12">
        <v>5</v>
      </c>
      <c r="E509" s="12">
        <v>30</v>
      </c>
      <c r="F509" s="12">
        <v>100</v>
      </c>
    </row>
    <row r="510" spans="1:6" x14ac:dyDescent="0.25">
      <c r="A510">
        <v>37</v>
      </c>
      <c r="B510">
        <v>5</v>
      </c>
      <c r="C510" t="s">
        <v>106</v>
      </c>
      <c r="D510" s="12">
        <v>0.5</v>
      </c>
      <c r="E510" s="12">
        <v>1</v>
      </c>
      <c r="F510" s="12">
        <v>2</v>
      </c>
    </row>
    <row r="511" spans="1:6" x14ac:dyDescent="0.25">
      <c r="A511">
        <v>37</v>
      </c>
      <c r="B511">
        <v>6</v>
      </c>
      <c r="C511" t="s">
        <v>107</v>
      </c>
      <c r="D511" s="12">
        <v>2</v>
      </c>
      <c r="E511" s="12">
        <v>3</v>
      </c>
      <c r="F511" s="12">
        <v>4</v>
      </c>
    </row>
    <row r="512" spans="1:6" x14ac:dyDescent="0.25">
      <c r="A512">
        <v>37</v>
      </c>
      <c r="B512">
        <v>7</v>
      </c>
      <c r="C512" t="s">
        <v>108</v>
      </c>
      <c r="D512" s="12">
        <v>50</v>
      </c>
      <c r="E512" s="12">
        <v>100</v>
      </c>
      <c r="F512" s="12">
        <v>200</v>
      </c>
    </row>
    <row r="513" spans="1:6" x14ac:dyDescent="0.25">
      <c r="A513">
        <v>37</v>
      </c>
      <c r="B513">
        <v>8</v>
      </c>
      <c r="C513" t="s">
        <v>109</v>
      </c>
      <c r="D513" s="12">
        <v>0.2</v>
      </c>
      <c r="E513" s="12">
        <v>0.4</v>
      </c>
      <c r="F513" s="12">
        <v>0.5</v>
      </c>
    </row>
    <row r="514" spans="1:6" x14ac:dyDescent="0.25">
      <c r="A514">
        <v>37</v>
      </c>
      <c r="B514">
        <v>9</v>
      </c>
      <c r="C514" t="s">
        <v>110</v>
      </c>
      <c r="D514" s="12">
        <v>0.05</v>
      </c>
      <c r="E514" s="12">
        <v>0.1</v>
      </c>
      <c r="F514" s="12">
        <v>0.2</v>
      </c>
    </row>
    <row r="515" spans="1:6" x14ac:dyDescent="0.25">
      <c r="A515">
        <v>37</v>
      </c>
      <c r="B515">
        <v>10</v>
      </c>
      <c r="C515" t="s">
        <v>111</v>
      </c>
      <c r="D515" s="12">
        <v>0.1</v>
      </c>
      <c r="E515" s="12">
        <v>0.3</v>
      </c>
      <c r="F515" s="12">
        <v>0.5</v>
      </c>
    </row>
    <row r="516" spans="1:6" x14ac:dyDescent="0.25">
      <c r="A516">
        <v>37</v>
      </c>
      <c r="B516">
        <v>11</v>
      </c>
      <c r="C516" t="s">
        <v>112</v>
      </c>
      <c r="D516" s="12">
        <v>30</v>
      </c>
      <c r="E516" s="12">
        <v>100</v>
      </c>
      <c r="F516" s="12">
        <v>150</v>
      </c>
    </row>
    <row r="517" spans="1:6" x14ac:dyDescent="0.25">
      <c r="A517">
        <v>37</v>
      </c>
      <c r="B517">
        <v>12</v>
      </c>
      <c r="C517" t="s">
        <v>113</v>
      </c>
      <c r="D517" s="12">
        <v>400</v>
      </c>
      <c r="E517" s="12">
        <v>550</v>
      </c>
      <c r="F517" s="12">
        <v>700</v>
      </c>
    </row>
    <row r="518" spans="1:6" x14ac:dyDescent="0.25">
      <c r="A518">
        <v>37</v>
      </c>
      <c r="B518">
        <v>13</v>
      </c>
      <c r="C518" t="s">
        <v>114</v>
      </c>
      <c r="D518" s="12">
        <v>20</v>
      </c>
      <c r="E518" s="12">
        <v>40</v>
      </c>
      <c r="F518" s="12">
        <v>60</v>
      </c>
    </row>
    <row r="519" spans="1:6" x14ac:dyDescent="0.25">
      <c r="A519">
        <v>37</v>
      </c>
      <c r="B519">
        <v>14</v>
      </c>
      <c r="C519" t="s">
        <v>115</v>
      </c>
      <c r="D519" s="12">
        <v>0.05</v>
      </c>
      <c r="E519" s="12">
        <v>0.15</v>
      </c>
      <c r="F519" s="12">
        <v>0.3</v>
      </c>
    </row>
    <row r="520" spans="1:6" x14ac:dyDescent="0.25">
      <c r="A520">
        <v>38</v>
      </c>
      <c r="B520">
        <v>1</v>
      </c>
      <c r="C520" t="s">
        <v>102</v>
      </c>
      <c r="D520" s="12">
        <v>5.0000000000000001E-3</v>
      </c>
      <c r="E520" s="12">
        <v>0.18</v>
      </c>
      <c r="F520" s="12">
        <v>14</v>
      </c>
    </row>
    <row r="521" spans="1:6" x14ac:dyDescent="0.25">
      <c r="A521">
        <v>38</v>
      </c>
      <c r="B521">
        <v>2</v>
      </c>
      <c r="C521" t="s">
        <v>103</v>
      </c>
      <c r="D521" s="12">
        <v>1</v>
      </c>
      <c r="E521" s="12">
        <v>14</v>
      </c>
      <c r="F521" s="12">
        <v>125</v>
      </c>
    </row>
    <row r="522" spans="1:6" x14ac:dyDescent="0.25">
      <c r="A522">
        <v>38</v>
      </c>
      <c r="B522">
        <v>3</v>
      </c>
      <c r="C522" t="s">
        <v>104</v>
      </c>
      <c r="D522" s="12">
        <v>1.0000000000000001E-5</v>
      </c>
      <c r="E522" s="12">
        <v>0.03</v>
      </c>
      <c r="F522" s="12">
        <v>0.2</v>
      </c>
    </row>
    <row r="523" spans="1:6" x14ac:dyDescent="0.25">
      <c r="A523">
        <v>38</v>
      </c>
      <c r="B523">
        <v>4</v>
      </c>
      <c r="C523" t="s">
        <v>105</v>
      </c>
      <c r="D523" s="12">
        <v>0.01</v>
      </c>
      <c r="E523" s="12">
        <v>2</v>
      </c>
      <c r="F523" s="12">
        <v>20</v>
      </c>
    </row>
    <row r="524" spans="1:6" x14ac:dyDescent="0.25">
      <c r="A524">
        <v>38</v>
      </c>
      <c r="B524">
        <v>5</v>
      </c>
      <c r="C524" t="s">
        <v>106</v>
      </c>
      <c r="D524" s="12">
        <v>0.01</v>
      </c>
      <c r="E524" s="12">
        <v>1.8</v>
      </c>
      <c r="F524" s="12">
        <v>12</v>
      </c>
    </row>
    <row r="525" spans="1:6" x14ac:dyDescent="0.25">
      <c r="A525">
        <v>38</v>
      </c>
      <c r="B525">
        <v>6</v>
      </c>
      <c r="C525" t="s">
        <v>107</v>
      </c>
      <c r="D525" s="12">
        <v>0.01</v>
      </c>
      <c r="E525" s="12">
        <v>3.2</v>
      </c>
      <c r="F525" s="12">
        <v>15</v>
      </c>
    </row>
    <row r="526" spans="1:6" x14ac:dyDescent="0.25">
      <c r="A526">
        <v>38</v>
      </c>
      <c r="B526">
        <v>7</v>
      </c>
      <c r="C526" t="s">
        <v>108</v>
      </c>
      <c r="D526" s="12">
        <v>25</v>
      </c>
      <c r="E526" s="12">
        <v>125</v>
      </c>
      <c r="F526" s="12">
        <v>2200</v>
      </c>
    </row>
    <row r="527" spans="1:6" x14ac:dyDescent="0.25">
      <c r="A527">
        <v>38</v>
      </c>
      <c r="B527">
        <v>8</v>
      </c>
      <c r="C527" t="s">
        <v>109</v>
      </c>
      <c r="D527" s="12">
        <v>1E-3</v>
      </c>
      <c r="E527" s="12">
        <v>0.04</v>
      </c>
      <c r="F527" s="12">
        <v>0.5</v>
      </c>
    </row>
    <row r="528" spans="1:6" x14ac:dyDescent="0.25">
      <c r="A528">
        <v>38</v>
      </c>
      <c r="B528">
        <v>9</v>
      </c>
      <c r="C528" t="s">
        <v>110</v>
      </c>
      <c r="D528" s="12">
        <v>0.01</v>
      </c>
      <c r="E528" s="12">
        <v>0.1</v>
      </c>
      <c r="F528" s="12">
        <v>0.75</v>
      </c>
    </row>
    <row r="529" spans="1:6" x14ac:dyDescent="0.25">
      <c r="A529">
        <v>38</v>
      </c>
      <c r="B529">
        <v>10</v>
      </c>
      <c r="C529" t="s">
        <v>111</v>
      </c>
      <c r="D529" s="12">
        <v>1E-3</v>
      </c>
      <c r="E529" s="12">
        <v>0.15</v>
      </c>
      <c r="F529" s="12">
        <v>0.75</v>
      </c>
    </row>
    <row r="530" spans="1:6" x14ac:dyDescent="0.25">
      <c r="A530">
        <v>38</v>
      </c>
      <c r="B530">
        <v>11</v>
      </c>
      <c r="C530" t="s">
        <v>112</v>
      </c>
      <c r="D530" s="12">
        <v>30</v>
      </c>
      <c r="E530" s="12">
        <v>300</v>
      </c>
      <c r="F530" s="12">
        <v>650</v>
      </c>
    </row>
    <row r="531" spans="1:6" x14ac:dyDescent="0.25">
      <c r="A531">
        <v>38</v>
      </c>
      <c r="B531">
        <v>12</v>
      </c>
      <c r="C531" t="s">
        <v>113</v>
      </c>
      <c r="D531" s="12">
        <v>40</v>
      </c>
      <c r="E531" s="12">
        <v>800</v>
      </c>
      <c r="F531" s="12">
        <v>7000</v>
      </c>
    </row>
    <row r="532" spans="1:6" x14ac:dyDescent="0.25">
      <c r="A532">
        <v>38</v>
      </c>
      <c r="B532">
        <v>13</v>
      </c>
      <c r="C532" t="s">
        <v>114</v>
      </c>
      <c r="D532" s="12">
        <v>5</v>
      </c>
      <c r="E532" s="12">
        <v>55</v>
      </c>
      <c r="F532" s="12">
        <v>75</v>
      </c>
    </row>
    <row r="533" spans="1:6" x14ac:dyDescent="0.25">
      <c r="A533">
        <v>38</v>
      </c>
      <c r="B533">
        <v>14</v>
      </c>
      <c r="C533" t="s">
        <v>115</v>
      </c>
      <c r="D533" s="12">
        <v>0.02</v>
      </c>
      <c r="E533" s="12">
        <v>0.2</v>
      </c>
      <c r="F533" s="12">
        <v>0.75</v>
      </c>
    </row>
    <row r="534" spans="1:6" x14ac:dyDescent="0.25">
      <c r="A534">
        <v>39</v>
      </c>
      <c r="B534">
        <v>1</v>
      </c>
      <c r="C534" t="s">
        <v>102</v>
      </c>
      <c r="D534" s="12">
        <v>4</v>
      </c>
      <c r="E534" s="12">
        <v>60</v>
      </c>
      <c r="F534" s="12">
        <v>65</v>
      </c>
    </row>
    <row r="535" spans="1:6" x14ac:dyDescent="0.25">
      <c r="A535">
        <v>39</v>
      </c>
      <c r="B535">
        <v>2</v>
      </c>
      <c r="C535" t="s">
        <v>103</v>
      </c>
      <c r="D535" s="12">
        <v>5800</v>
      </c>
      <c r="E535" s="12">
        <v>7800</v>
      </c>
      <c r="F535" s="12">
        <v>8000</v>
      </c>
    </row>
    <row r="536" spans="1:6" x14ac:dyDescent="0.25">
      <c r="A536">
        <v>39</v>
      </c>
      <c r="B536">
        <v>3</v>
      </c>
      <c r="C536" t="s">
        <v>104</v>
      </c>
      <c r="D536" s="12">
        <v>0.05</v>
      </c>
      <c r="E536" s="12">
        <v>0.1</v>
      </c>
      <c r="F536" s="12">
        <v>0.36</v>
      </c>
    </row>
    <row r="537" spans="1:6" x14ac:dyDescent="0.25">
      <c r="A537">
        <v>39</v>
      </c>
      <c r="B537">
        <v>4</v>
      </c>
      <c r="C537" t="s">
        <v>105</v>
      </c>
      <c r="D537" s="12">
        <v>100</v>
      </c>
      <c r="E537" s="12">
        <v>150</v>
      </c>
      <c r="F537" s="12">
        <v>300</v>
      </c>
    </row>
    <row r="538" spans="1:6" x14ac:dyDescent="0.25">
      <c r="A538">
        <v>39</v>
      </c>
      <c r="B538">
        <v>5</v>
      </c>
      <c r="C538" t="s">
        <v>106</v>
      </c>
      <c r="D538" s="12">
        <v>2</v>
      </c>
      <c r="E538" s="12">
        <v>2.5</v>
      </c>
      <c r="F538" s="12">
        <v>3</v>
      </c>
    </row>
    <row r="539" spans="1:6" x14ac:dyDescent="0.25">
      <c r="A539">
        <v>39</v>
      </c>
      <c r="B539">
        <v>6</v>
      </c>
      <c r="C539" t="s">
        <v>107</v>
      </c>
      <c r="D539" s="12">
        <v>3</v>
      </c>
      <c r="E539" s="12">
        <v>4</v>
      </c>
      <c r="F539" s="12">
        <v>5</v>
      </c>
    </row>
    <row r="540" spans="1:6" x14ac:dyDescent="0.25">
      <c r="A540">
        <v>39</v>
      </c>
      <c r="B540">
        <v>7</v>
      </c>
      <c r="C540" t="s">
        <v>108</v>
      </c>
      <c r="D540" s="12">
        <v>100</v>
      </c>
      <c r="E540" s="12">
        <v>150</v>
      </c>
      <c r="F540" s="12">
        <v>290</v>
      </c>
    </row>
    <row r="541" spans="1:6" x14ac:dyDescent="0.25">
      <c r="A541">
        <v>39</v>
      </c>
      <c r="B541">
        <v>8</v>
      </c>
      <c r="C541" t="s">
        <v>109</v>
      </c>
      <c r="D541" s="12">
        <v>0.01</v>
      </c>
      <c r="E541" s="12">
        <v>0.05</v>
      </c>
      <c r="F541" s="12">
        <v>0.15</v>
      </c>
    </row>
    <row r="542" spans="1:6" x14ac:dyDescent="0.25">
      <c r="A542">
        <v>39</v>
      </c>
      <c r="B542">
        <v>9</v>
      </c>
      <c r="C542" t="s">
        <v>110</v>
      </c>
      <c r="D542" s="12">
        <v>0.06</v>
      </c>
      <c r="E542" s="12">
        <v>0.1</v>
      </c>
      <c r="F542" s="12">
        <v>0.2</v>
      </c>
    </row>
    <row r="543" spans="1:6" x14ac:dyDescent="0.25">
      <c r="A543">
        <v>39</v>
      </c>
      <c r="B543">
        <v>10</v>
      </c>
      <c r="C543" t="s">
        <v>111</v>
      </c>
      <c r="D543" s="12">
        <v>0.02</v>
      </c>
      <c r="E543" s="12">
        <v>0.05</v>
      </c>
      <c r="F543" s="12">
        <v>0.1</v>
      </c>
    </row>
    <row r="544" spans="1:6" x14ac:dyDescent="0.25">
      <c r="A544">
        <v>39</v>
      </c>
      <c r="B544">
        <v>11</v>
      </c>
      <c r="C544" t="s">
        <v>112</v>
      </c>
      <c r="D544" s="12">
        <v>250</v>
      </c>
      <c r="E544" s="12">
        <v>400</v>
      </c>
      <c r="F544" s="12">
        <v>440</v>
      </c>
    </row>
    <row r="545" spans="1:6" x14ac:dyDescent="0.25">
      <c r="A545">
        <v>39</v>
      </c>
      <c r="B545">
        <v>12</v>
      </c>
      <c r="C545" t="s">
        <v>113</v>
      </c>
      <c r="D545" s="12">
        <v>690</v>
      </c>
      <c r="E545" s="12">
        <v>716</v>
      </c>
      <c r="F545" s="12">
        <v>812</v>
      </c>
    </row>
    <row r="546" spans="1:6" x14ac:dyDescent="0.25">
      <c r="A546">
        <v>39</v>
      </c>
      <c r="B546">
        <v>13</v>
      </c>
      <c r="C546" t="s">
        <v>114</v>
      </c>
      <c r="D546" s="12">
        <v>20</v>
      </c>
      <c r="E546" s="12">
        <v>35</v>
      </c>
      <c r="F546" s="12">
        <v>40</v>
      </c>
    </row>
    <row r="547" spans="1:6" x14ac:dyDescent="0.25">
      <c r="A547">
        <v>39</v>
      </c>
      <c r="B547">
        <v>14</v>
      </c>
      <c r="C547" t="s">
        <v>115</v>
      </c>
      <c r="D547" s="12">
        <v>0.08</v>
      </c>
      <c r="E547" s="12">
        <v>0.15</v>
      </c>
      <c r="F547" s="12">
        <v>0.2</v>
      </c>
    </row>
    <row r="548" spans="1:6" x14ac:dyDescent="0.25">
      <c r="A548">
        <v>40</v>
      </c>
      <c r="B548">
        <v>1</v>
      </c>
      <c r="C548" t="s">
        <v>102</v>
      </c>
      <c r="D548" s="12">
        <v>0.01</v>
      </c>
      <c r="E548" s="12">
        <v>0.13</v>
      </c>
      <c r="F548" s="12">
        <v>0.2</v>
      </c>
    </row>
    <row r="549" spans="1:6" x14ac:dyDescent="0.25">
      <c r="A549">
        <v>40</v>
      </c>
      <c r="B549">
        <v>2</v>
      </c>
      <c r="C549" t="s">
        <v>103</v>
      </c>
      <c r="D549" s="12">
        <v>10</v>
      </c>
      <c r="E549" s="12">
        <v>14</v>
      </c>
      <c r="F549" s="12">
        <v>30</v>
      </c>
    </row>
    <row r="550" spans="1:6" x14ac:dyDescent="0.25">
      <c r="A550">
        <v>40</v>
      </c>
      <c r="B550">
        <v>3</v>
      </c>
      <c r="C550" t="s">
        <v>104</v>
      </c>
      <c r="D550" s="12">
        <v>0.01</v>
      </c>
      <c r="E550" s="12">
        <v>0.02</v>
      </c>
      <c r="F550" s="12">
        <v>0.05</v>
      </c>
    </row>
    <row r="551" spans="1:6" x14ac:dyDescent="0.25">
      <c r="A551">
        <v>40</v>
      </c>
      <c r="B551">
        <v>4</v>
      </c>
      <c r="C551" t="s">
        <v>105</v>
      </c>
      <c r="D551" s="12">
        <v>10</v>
      </c>
      <c r="E551" s="12">
        <v>50</v>
      </c>
      <c r="F551" s="12">
        <v>100</v>
      </c>
    </row>
    <row r="552" spans="1:6" x14ac:dyDescent="0.25">
      <c r="A552">
        <v>40</v>
      </c>
      <c r="B552">
        <v>5</v>
      </c>
      <c r="C552" t="s">
        <v>106</v>
      </c>
      <c r="D552" s="12">
        <v>0.05</v>
      </c>
      <c r="E552" s="12">
        <v>1</v>
      </c>
      <c r="F552" s="12">
        <v>2</v>
      </c>
    </row>
    <row r="553" spans="1:6" x14ac:dyDescent="0.25">
      <c r="A553">
        <v>40</v>
      </c>
      <c r="B553">
        <v>6</v>
      </c>
      <c r="C553" t="s">
        <v>107</v>
      </c>
      <c r="D553" s="12">
        <v>0.5</v>
      </c>
      <c r="E553" s="12">
        <v>1.5</v>
      </c>
      <c r="F553" s="12">
        <v>2</v>
      </c>
    </row>
    <row r="554" spans="1:6" x14ac:dyDescent="0.25">
      <c r="A554">
        <v>40</v>
      </c>
      <c r="B554">
        <v>7</v>
      </c>
      <c r="C554" t="s">
        <v>108</v>
      </c>
      <c r="D554" s="12">
        <v>50</v>
      </c>
      <c r="E554" s="12">
        <v>200</v>
      </c>
      <c r="F554" s="12">
        <v>1000</v>
      </c>
    </row>
    <row r="555" spans="1:6" x14ac:dyDescent="0.25">
      <c r="A555">
        <v>40</v>
      </c>
      <c r="B555">
        <v>8</v>
      </c>
      <c r="C555" t="s">
        <v>109</v>
      </c>
      <c r="D555" s="12">
        <v>0.01</v>
      </c>
      <c r="E555" s="12">
        <v>0.1</v>
      </c>
      <c r="F555" s="12">
        <v>0.3</v>
      </c>
    </row>
    <row r="556" spans="1:6" x14ac:dyDescent="0.25">
      <c r="A556">
        <v>40</v>
      </c>
      <c r="B556">
        <v>9</v>
      </c>
      <c r="C556" t="s">
        <v>110</v>
      </c>
      <c r="D556" s="12">
        <v>0.02</v>
      </c>
      <c r="E556" s="12">
        <v>0.1</v>
      </c>
      <c r="F556" s="12">
        <v>0.3</v>
      </c>
    </row>
    <row r="557" spans="1:6" x14ac:dyDescent="0.25">
      <c r="A557">
        <v>40</v>
      </c>
      <c r="B557">
        <v>10</v>
      </c>
      <c r="C557" t="s">
        <v>111</v>
      </c>
      <c r="D557" s="12">
        <v>0.2</v>
      </c>
      <c r="E557" s="12">
        <v>0.5</v>
      </c>
      <c r="F557" s="12">
        <v>0.75</v>
      </c>
    </row>
    <row r="558" spans="1:6" x14ac:dyDescent="0.25">
      <c r="A558">
        <v>40</v>
      </c>
      <c r="B558">
        <v>11</v>
      </c>
      <c r="C558" t="s">
        <v>112</v>
      </c>
      <c r="D558" s="12">
        <v>50</v>
      </c>
      <c r="E558" s="12">
        <v>80</v>
      </c>
      <c r="F558" s="12">
        <v>120</v>
      </c>
    </row>
    <row r="559" spans="1:6" x14ac:dyDescent="0.25">
      <c r="A559">
        <v>40</v>
      </c>
      <c r="B559">
        <v>12</v>
      </c>
      <c r="C559" t="s">
        <v>113</v>
      </c>
      <c r="D559" s="12">
        <v>500</v>
      </c>
      <c r="E559" s="12">
        <v>800</v>
      </c>
      <c r="F559" s="12">
        <v>2000</v>
      </c>
    </row>
    <row r="560" spans="1:6" x14ac:dyDescent="0.25">
      <c r="A560">
        <v>40</v>
      </c>
      <c r="B560">
        <v>13</v>
      </c>
      <c r="C560" t="s">
        <v>114</v>
      </c>
      <c r="D560" s="12">
        <v>50</v>
      </c>
      <c r="E560" s="12">
        <v>90</v>
      </c>
      <c r="F560" s="12">
        <v>120</v>
      </c>
    </row>
    <row r="561" spans="1:6" x14ac:dyDescent="0.25">
      <c r="A561">
        <v>40</v>
      </c>
      <c r="B561">
        <v>14</v>
      </c>
      <c r="C561" t="s">
        <v>115</v>
      </c>
      <c r="D561" s="12">
        <v>0.05</v>
      </c>
      <c r="E561" s="12">
        <v>0.25</v>
      </c>
      <c r="F561" s="12">
        <v>0.3</v>
      </c>
    </row>
    <row r="562" spans="1:6" x14ac:dyDescent="0.25">
      <c r="A562">
        <v>41</v>
      </c>
      <c r="B562">
        <v>1</v>
      </c>
      <c r="C562" t="s">
        <v>102</v>
      </c>
      <c r="D562" s="12">
        <v>0.12</v>
      </c>
      <c r="E562" s="12">
        <v>0.13</v>
      </c>
      <c r="F562" s="12">
        <v>0.26</v>
      </c>
    </row>
    <row r="563" spans="1:6" x14ac:dyDescent="0.25">
      <c r="A563">
        <v>41</v>
      </c>
      <c r="B563">
        <v>2</v>
      </c>
      <c r="C563" t="s">
        <v>103</v>
      </c>
      <c r="D563" s="12">
        <v>17</v>
      </c>
      <c r="E563" s="12">
        <v>17.5</v>
      </c>
      <c r="F563" s="12">
        <v>18</v>
      </c>
    </row>
    <row r="564" spans="1:6" x14ac:dyDescent="0.25">
      <c r="A564">
        <v>41</v>
      </c>
      <c r="B564">
        <v>3</v>
      </c>
      <c r="C564" t="s">
        <v>104</v>
      </c>
      <c r="D564" s="12">
        <v>0.02</v>
      </c>
      <c r="E564" s="12">
        <v>0.03</v>
      </c>
      <c r="F564" s="12">
        <v>0.05</v>
      </c>
    </row>
    <row r="565" spans="1:6" x14ac:dyDescent="0.25">
      <c r="A565">
        <v>41</v>
      </c>
      <c r="B565">
        <v>4</v>
      </c>
      <c r="C565" t="s">
        <v>105</v>
      </c>
      <c r="D565" s="12">
        <v>4</v>
      </c>
      <c r="E565" s="12">
        <v>10</v>
      </c>
      <c r="F565" s="12">
        <v>15</v>
      </c>
    </row>
    <row r="566" spans="1:6" x14ac:dyDescent="0.25">
      <c r="A566">
        <v>41</v>
      </c>
      <c r="B566">
        <v>5</v>
      </c>
      <c r="C566" t="s">
        <v>106</v>
      </c>
      <c r="D566" s="12">
        <v>1</v>
      </c>
      <c r="E566" s="12">
        <v>2</v>
      </c>
      <c r="F566" s="12">
        <v>3</v>
      </c>
    </row>
    <row r="567" spans="1:6" x14ac:dyDescent="0.25">
      <c r="A567">
        <v>41</v>
      </c>
      <c r="B567">
        <v>6</v>
      </c>
      <c r="C567" t="s">
        <v>107</v>
      </c>
      <c r="D567" s="12">
        <v>1</v>
      </c>
      <c r="E567" s="12">
        <v>1.5</v>
      </c>
      <c r="F567" s="12">
        <v>3</v>
      </c>
    </row>
    <row r="568" spans="1:6" x14ac:dyDescent="0.25">
      <c r="A568">
        <v>41</v>
      </c>
      <c r="B568">
        <v>7</v>
      </c>
      <c r="C568" t="s">
        <v>108</v>
      </c>
      <c r="D568" s="12">
        <v>50</v>
      </c>
      <c r="E568" s="12">
        <v>80</v>
      </c>
      <c r="F568" s="12">
        <v>300</v>
      </c>
    </row>
    <row r="569" spans="1:6" x14ac:dyDescent="0.25">
      <c r="A569">
        <v>41</v>
      </c>
      <c r="B569">
        <v>8</v>
      </c>
      <c r="C569" t="s">
        <v>109</v>
      </c>
      <c r="D569" s="12">
        <v>0.1</v>
      </c>
      <c r="E569" s="12">
        <v>0.2</v>
      </c>
      <c r="F569" s="12">
        <v>0.7</v>
      </c>
    </row>
    <row r="570" spans="1:6" x14ac:dyDescent="0.25">
      <c r="A570">
        <v>41</v>
      </c>
      <c r="B570">
        <v>9</v>
      </c>
      <c r="C570" t="s">
        <v>110</v>
      </c>
      <c r="D570" s="12">
        <v>0.15</v>
      </c>
      <c r="E570" s="12">
        <v>0.25</v>
      </c>
      <c r="F570" s="12">
        <v>0.3</v>
      </c>
    </row>
    <row r="571" spans="1:6" x14ac:dyDescent="0.25">
      <c r="A571">
        <v>41</v>
      </c>
      <c r="B571">
        <v>10</v>
      </c>
      <c r="C571" t="s">
        <v>111</v>
      </c>
      <c r="D571" s="12">
        <v>0.15</v>
      </c>
      <c r="E571" s="12">
        <v>0.35</v>
      </c>
      <c r="F571" s="12">
        <v>0.5</v>
      </c>
    </row>
    <row r="572" spans="1:6" x14ac:dyDescent="0.25">
      <c r="A572">
        <v>41</v>
      </c>
      <c r="B572">
        <v>11</v>
      </c>
      <c r="C572" t="s">
        <v>112</v>
      </c>
      <c r="D572" s="12">
        <v>350</v>
      </c>
      <c r="E572" s="12">
        <v>432</v>
      </c>
      <c r="F572" s="12">
        <v>500</v>
      </c>
    </row>
    <row r="573" spans="1:6" x14ac:dyDescent="0.25">
      <c r="A573">
        <v>41</v>
      </c>
      <c r="B573">
        <v>12</v>
      </c>
      <c r="C573" t="s">
        <v>113</v>
      </c>
      <c r="D573" s="12">
        <v>720</v>
      </c>
      <c r="E573" s="12">
        <v>725</v>
      </c>
      <c r="F573" s="12">
        <v>750</v>
      </c>
    </row>
    <row r="574" spans="1:6" x14ac:dyDescent="0.25">
      <c r="A574">
        <v>41</v>
      </c>
      <c r="B574">
        <v>13</v>
      </c>
      <c r="C574" t="s">
        <v>114</v>
      </c>
      <c r="D574" s="12">
        <v>83</v>
      </c>
      <c r="E574" s="12">
        <v>84.5</v>
      </c>
      <c r="F574" s="12">
        <v>86</v>
      </c>
    </row>
    <row r="575" spans="1:6" x14ac:dyDescent="0.25">
      <c r="A575">
        <v>41</v>
      </c>
      <c r="B575">
        <v>14</v>
      </c>
      <c r="C575" t="s">
        <v>115</v>
      </c>
      <c r="D575" s="12">
        <v>0.2</v>
      </c>
      <c r="E575" s="12">
        <v>0.4</v>
      </c>
      <c r="F575" s="12">
        <v>0.6</v>
      </c>
    </row>
    <row r="576" spans="1:6" x14ac:dyDescent="0.25">
      <c r="A576">
        <v>42</v>
      </c>
      <c r="B576">
        <v>1</v>
      </c>
      <c r="C576" t="s">
        <v>102</v>
      </c>
      <c r="D576" s="12">
        <v>0.05</v>
      </c>
      <c r="E576" s="12">
        <v>0.12</v>
      </c>
      <c r="F576" s="12">
        <v>0.26</v>
      </c>
    </row>
    <row r="577" spans="1:6" x14ac:dyDescent="0.25">
      <c r="A577">
        <v>42</v>
      </c>
      <c r="B577">
        <v>2</v>
      </c>
      <c r="C577" t="s">
        <v>103</v>
      </c>
      <c r="D577" s="12">
        <v>6.47</v>
      </c>
      <c r="E577" s="12">
        <v>14.08</v>
      </c>
      <c r="F577" s="12">
        <v>15.016</v>
      </c>
    </row>
    <row r="578" spans="1:6" x14ac:dyDescent="0.25">
      <c r="A578">
        <v>42</v>
      </c>
      <c r="B578">
        <v>3</v>
      </c>
      <c r="C578" t="s">
        <v>104</v>
      </c>
      <c r="D578" s="12">
        <v>9.9999999999999995E-7</v>
      </c>
      <c r="E578" s="12">
        <v>0.02</v>
      </c>
      <c r="F578" s="12">
        <v>0.2</v>
      </c>
    </row>
    <row r="579" spans="1:6" x14ac:dyDescent="0.25">
      <c r="A579">
        <v>42</v>
      </c>
      <c r="B579">
        <v>4</v>
      </c>
      <c r="C579" t="s">
        <v>105</v>
      </c>
      <c r="D579" s="12">
        <v>9.9999999999999995E-7</v>
      </c>
      <c r="E579" s="12">
        <v>10</v>
      </c>
      <c r="F579" s="12">
        <v>105</v>
      </c>
    </row>
    <row r="580" spans="1:6" x14ac:dyDescent="0.25">
      <c r="A580">
        <v>42</v>
      </c>
      <c r="B580">
        <v>5</v>
      </c>
      <c r="C580" t="s">
        <v>106</v>
      </c>
      <c r="D580" s="12">
        <v>0.2</v>
      </c>
      <c r="E580" s="12">
        <v>1.5</v>
      </c>
      <c r="F580" s="12">
        <v>10.3</v>
      </c>
    </row>
    <row r="581" spans="1:6" x14ac:dyDescent="0.25">
      <c r="A581">
        <v>42</v>
      </c>
      <c r="B581">
        <v>6</v>
      </c>
      <c r="C581" t="s">
        <v>107</v>
      </c>
      <c r="D581" s="12">
        <v>0.2</v>
      </c>
      <c r="E581" s="12">
        <v>1</v>
      </c>
      <c r="F581" s="12">
        <v>6.6</v>
      </c>
    </row>
    <row r="582" spans="1:6" x14ac:dyDescent="0.25">
      <c r="A582">
        <v>42</v>
      </c>
      <c r="B582">
        <v>7</v>
      </c>
      <c r="C582" t="s">
        <v>108</v>
      </c>
      <c r="D582" s="12">
        <v>56</v>
      </c>
      <c r="E582" s="12">
        <v>564</v>
      </c>
      <c r="F582" s="12">
        <v>5638</v>
      </c>
    </row>
    <row r="583" spans="1:6" x14ac:dyDescent="0.25">
      <c r="A583">
        <v>42</v>
      </c>
      <c r="B583">
        <v>8</v>
      </c>
      <c r="C583" t="s">
        <v>109</v>
      </c>
      <c r="D583" s="12">
        <v>0.6</v>
      </c>
      <c r="E583" s="12">
        <v>0.8</v>
      </c>
      <c r="F583" s="12">
        <v>0.98</v>
      </c>
    </row>
    <row r="584" spans="1:6" x14ac:dyDescent="0.25">
      <c r="A584">
        <v>42</v>
      </c>
      <c r="B584">
        <v>9</v>
      </c>
      <c r="C584" t="s">
        <v>110</v>
      </c>
      <c r="D584" s="12">
        <v>9.9999999999999995E-7</v>
      </c>
      <c r="E584" s="12">
        <v>0.01</v>
      </c>
      <c r="F584" s="12">
        <v>0.1</v>
      </c>
    </row>
    <row r="585" spans="1:6" x14ac:dyDescent="0.25">
      <c r="A585">
        <v>42</v>
      </c>
      <c r="B585">
        <v>10</v>
      </c>
      <c r="C585" t="s">
        <v>111</v>
      </c>
      <c r="D585" s="12">
        <v>9.9999999999999995E-7</v>
      </c>
      <c r="E585" s="12">
        <v>0.01</v>
      </c>
      <c r="F585" s="12">
        <v>0.1</v>
      </c>
    </row>
    <row r="586" spans="1:6" x14ac:dyDescent="0.25">
      <c r="A586">
        <v>42</v>
      </c>
      <c r="B586">
        <v>11</v>
      </c>
      <c r="C586" t="s">
        <v>112</v>
      </c>
      <c r="D586" s="12">
        <v>40</v>
      </c>
      <c r="E586" s="12">
        <v>155</v>
      </c>
      <c r="F586" s="12">
        <v>305</v>
      </c>
    </row>
    <row r="587" spans="1:6" x14ac:dyDescent="0.25">
      <c r="A587">
        <v>42</v>
      </c>
      <c r="B587">
        <v>12</v>
      </c>
      <c r="C587" t="s">
        <v>113</v>
      </c>
      <c r="D587" s="12">
        <v>293</v>
      </c>
      <c r="E587" s="12">
        <v>637</v>
      </c>
      <c r="F587" s="12">
        <v>1385</v>
      </c>
    </row>
    <row r="588" spans="1:6" x14ac:dyDescent="0.25">
      <c r="A588">
        <v>42</v>
      </c>
      <c r="B588">
        <v>13</v>
      </c>
      <c r="C588" t="s">
        <v>114</v>
      </c>
      <c r="D588" s="12">
        <v>15</v>
      </c>
      <c r="E588" s="12">
        <v>33</v>
      </c>
      <c r="F588" s="12">
        <v>54</v>
      </c>
    </row>
    <row r="589" spans="1:6" x14ac:dyDescent="0.25">
      <c r="A589">
        <v>42</v>
      </c>
      <c r="B589">
        <v>14</v>
      </c>
      <c r="C589" t="s">
        <v>115</v>
      </c>
      <c r="D589" s="12">
        <v>9.9999999999999995E-7</v>
      </c>
      <c r="E589" s="12">
        <v>0.05</v>
      </c>
      <c r="F589" s="12">
        <v>0.33</v>
      </c>
    </row>
    <row r="590" spans="1:6" x14ac:dyDescent="0.25">
      <c r="A590">
        <v>43</v>
      </c>
      <c r="B590">
        <v>1</v>
      </c>
      <c r="C590" t="s">
        <v>102</v>
      </c>
      <c r="D590" s="12">
        <v>0.1</v>
      </c>
      <c r="E590" s="12">
        <v>0.13</v>
      </c>
      <c r="F590" s="12">
        <v>0.5</v>
      </c>
    </row>
    <row r="591" spans="1:6" x14ac:dyDescent="0.25">
      <c r="A591">
        <v>43</v>
      </c>
      <c r="B591">
        <v>2</v>
      </c>
      <c r="C591" t="s">
        <v>103</v>
      </c>
      <c r="D591" s="12">
        <v>14.5</v>
      </c>
      <c r="E591" s="12">
        <v>15.74</v>
      </c>
      <c r="F591" s="12">
        <v>18</v>
      </c>
    </row>
    <row r="592" spans="1:6" x14ac:dyDescent="0.25">
      <c r="A592">
        <v>43</v>
      </c>
      <c r="B592">
        <v>3</v>
      </c>
      <c r="C592" t="s">
        <v>104</v>
      </c>
      <c r="D592" s="12">
        <v>9.9999999999999995E-7</v>
      </c>
      <c r="E592" s="12">
        <v>0.05</v>
      </c>
      <c r="F592" s="12">
        <v>0.3</v>
      </c>
    </row>
    <row r="593" spans="1:6" x14ac:dyDescent="0.25">
      <c r="A593">
        <v>43</v>
      </c>
      <c r="B593">
        <v>4</v>
      </c>
      <c r="C593" t="s">
        <v>105</v>
      </c>
      <c r="D593" s="12">
        <v>9.9999999999999995E-7</v>
      </c>
      <c r="E593" s="12">
        <v>10</v>
      </c>
      <c r="F593" s="12">
        <v>30</v>
      </c>
    </row>
    <row r="594" spans="1:6" x14ac:dyDescent="0.25">
      <c r="A594">
        <v>43</v>
      </c>
      <c r="B594">
        <v>5</v>
      </c>
      <c r="C594" t="s">
        <v>106</v>
      </c>
      <c r="D594" s="12">
        <v>0.25</v>
      </c>
      <c r="E594" s="12">
        <v>0.5</v>
      </c>
      <c r="F594" s="12">
        <v>1.5</v>
      </c>
    </row>
    <row r="595" spans="1:6" x14ac:dyDescent="0.25">
      <c r="A595">
        <v>43</v>
      </c>
      <c r="B595">
        <v>6</v>
      </c>
      <c r="C595" t="s">
        <v>107</v>
      </c>
      <c r="D595" s="12">
        <v>1</v>
      </c>
      <c r="E595" s="12">
        <v>2</v>
      </c>
      <c r="F595" s="12">
        <v>5</v>
      </c>
    </row>
    <row r="596" spans="1:6" x14ac:dyDescent="0.25">
      <c r="A596">
        <v>43</v>
      </c>
      <c r="B596">
        <v>7</v>
      </c>
      <c r="C596" t="s">
        <v>108</v>
      </c>
      <c r="D596" s="12">
        <v>5</v>
      </c>
      <c r="E596" s="12">
        <v>30</v>
      </c>
      <c r="F596" s="12">
        <v>70</v>
      </c>
    </row>
    <row r="597" spans="1:6" x14ac:dyDescent="0.25">
      <c r="A597">
        <v>43</v>
      </c>
      <c r="B597">
        <v>8</v>
      </c>
      <c r="C597" t="s">
        <v>109</v>
      </c>
      <c r="D597" s="12">
        <v>0.35</v>
      </c>
      <c r="E597" s="12">
        <v>0.82</v>
      </c>
      <c r="F597" s="12">
        <v>0.9</v>
      </c>
    </row>
    <row r="598" spans="1:6" x14ac:dyDescent="0.25">
      <c r="A598">
        <v>43</v>
      </c>
      <c r="B598">
        <v>9</v>
      </c>
      <c r="C598" t="s">
        <v>110</v>
      </c>
      <c r="D598" s="12">
        <v>9.9999999999999995E-7</v>
      </c>
      <c r="E598" s="12">
        <v>5.0000000000000001E-3</v>
      </c>
      <c r="F598" s="12">
        <v>0.03</v>
      </c>
    </row>
    <row r="599" spans="1:6" x14ac:dyDescent="0.25">
      <c r="A599">
        <v>43</v>
      </c>
      <c r="B599">
        <v>10</v>
      </c>
      <c r="C599" t="s">
        <v>111</v>
      </c>
      <c r="D599" s="12">
        <v>9.9999999999999995E-7</v>
      </c>
      <c r="E599" s="12">
        <v>0.25</v>
      </c>
      <c r="F599" s="12">
        <v>0.9</v>
      </c>
    </row>
    <row r="600" spans="1:6" x14ac:dyDescent="0.25">
      <c r="A600">
        <v>43</v>
      </c>
      <c r="B600">
        <v>11</v>
      </c>
      <c r="C600" t="s">
        <v>112</v>
      </c>
      <c r="D600" s="12">
        <v>60</v>
      </c>
      <c r="E600" s="12">
        <v>90</v>
      </c>
      <c r="F600" s="12">
        <v>130</v>
      </c>
    </row>
    <row r="601" spans="1:6" x14ac:dyDescent="0.25">
      <c r="A601">
        <v>43</v>
      </c>
      <c r="B601">
        <v>12</v>
      </c>
      <c r="C601" t="s">
        <v>113</v>
      </c>
      <c r="D601" s="12">
        <v>600</v>
      </c>
      <c r="E601" s="12">
        <v>690</v>
      </c>
      <c r="F601" s="12">
        <v>760</v>
      </c>
    </row>
    <row r="602" spans="1:6" x14ac:dyDescent="0.25">
      <c r="A602">
        <v>43</v>
      </c>
      <c r="B602">
        <v>13</v>
      </c>
      <c r="C602" t="s">
        <v>114</v>
      </c>
      <c r="D602" s="12">
        <v>20</v>
      </c>
      <c r="E602" s="12">
        <v>50</v>
      </c>
      <c r="F602" s="12">
        <v>75</v>
      </c>
    </row>
    <row r="603" spans="1:6" x14ac:dyDescent="0.25">
      <c r="A603">
        <v>43</v>
      </c>
      <c r="B603">
        <v>14</v>
      </c>
      <c r="C603" t="s">
        <v>115</v>
      </c>
      <c r="D603" s="12">
        <v>0.4</v>
      </c>
      <c r="E603" s="12">
        <v>0.8</v>
      </c>
      <c r="F603" s="12">
        <v>1</v>
      </c>
    </row>
    <row r="604" spans="1:6" x14ac:dyDescent="0.25">
      <c r="A604">
        <v>44</v>
      </c>
      <c r="B604">
        <v>1</v>
      </c>
      <c r="C604" t="s">
        <v>102</v>
      </c>
      <c r="D604" s="12">
        <v>0.11</v>
      </c>
      <c r="E604" s="12">
        <v>0.14000000000000001</v>
      </c>
      <c r="F604" s="12">
        <v>0.18</v>
      </c>
    </row>
    <row r="605" spans="1:6" x14ac:dyDescent="0.25">
      <c r="A605">
        <v>44</v>
      </c>
      <c r="B605">
        <v>2</v>
      </c>
      <c r="C605" t="s">
        <v>103</v>
      </c>
      <c r="D605" s="12">
        <v>15.5</v>
      </c>
      <c r="E605" s="12">
        <v>15.74</v>
      </c>
      <c r="F605" s="12">
        <v>15.9</v>
      </c>
    </row>
    <row r="606" spans="1:6" x14ac:dyDescent="0.25">
      <c r="A606">
        <v>44</v>
      </c>
      <c r="B606">
        <v>3</v>
      </c>
      <c r="C606" t="s">
        <v>104</v>
      </c>
      <c r="D606" s="12">
        <v>0.01</v>
      </c>
      <c r="E606" s="12">
        <v>0.1</v>
      </c>
      <c r="F606" s="12">
        <v>0.3</v>
      </c>
    </row>
    <row r="607" spans="1:6" x14ac:dyDescent="0.25">
      <c r="A607">
        <v>44</v>
      </c>
      <c r="B607">
        <v>4</v>
      </c>
      <c r="C607" t="s">
        <v>105</v>
      </c>
      <c r="D607" s="12">
        <v>348</v>
      </c>
      <c r="E607" s="12">
        <v>522</v>
      </c>
      <c r="F607" s="12">
        <v>716</v>
      </c>
    </row>
    <row r="608" spans="1:6" x14ac:dyDescent="0.25">
      <c r="A608">
        <v>44</v>
      </c>
      <c r="B608">
        <v>5</v>
      </c>
      <c r="C608" t="s">
        <v>106</v>
      </c>
      <c r="D608" s="12">
        <v>0.25</v>
      </c>
      <c r="E608" s="12">
        <v>0.5</v>
      </c>
      <c r="F608" s="12">
        <v>1.5</v>
      </c>
    </row>
    <row r="609" spans="1:6" x14ac:dyDescent="0.25">
      <c r="A609">
        <v>44</v>
      </c>
      <c r="B609">
        <v>6</v>
      </c>
      <c r="C609" t="s">
        <v>107</v>
      </c>
      <c r="D609" s="12">
        <v>1</v>
      </c>
      <c r="E609" s="12">
        <v>2</v>
      </c>
      <c r="F609" s="12">
        <v>4</v>
      </c>
    </row>
    <row r="610" spans="1:6" x14ac:dyDescent="0.25">
      <c r="A610">
        <v>44</v>
      </c>
      <c r="B610">
        <v>7</v>
      </c>
      <c r="C610" t="s">
        <v>108</v>
      </c>
      <c r="D610" s="12">
        <v>10</v>
      </c>
      <c r="E610" s="12">
        <v>50</v>
      </c>
      <c r="F610" s="12">
        <v>150</v>
      </c>
    </row>
    <row r="611" spans="1:6" x14ac:dyDescent="0.25">
      <c r="A611">
        <v>44</v>
      </c>
      <c r="B611">
        <v>8</v>
      </c>
      <c r="C611" t="s">
        <v>109</v>
      </c>
      <c r="D611" s="12">
        <v>0.95</v>
      </c>
      <c r="E611" s="12">
        <v>0.99</v>
      </c>
      <c r="F611" s="12">
        <v>0.999</v>
      </c>
    </row>
    <row r="612" spans="1:6" x14ac:dyDescent="0.25">
      <c r="A612">
        <v>44</v>
      </c>
      <c r="B612">
        <v>9</v>
      </c>
      <c r="C612" t="s">
        <v>110</v>
      </c>
      <c r="D612" s="12">
        <v>1.0000000000000001E-5</v>
      </c>
      <c r="E612" s="12">
        <v>1E-4</v>
      </c>
      <c r="F612" s="12">
        <v>1E-3</v>
      </c>
    </row>
    <row r="613" spans="1:6" x14ac:dyDescent="0.25">
      <c r="A613">
        <v>44</v>
      </c>
      <c r="B613">
        <v>10</v>
      </c>
      <c r="C613" t="s">
        <v>111</v>
      </c>
      <c r="D613" s="12">
        <v>1E-3</v>
      </c>
      <c r="E613" s="12">
        <v>0.01</v>
      </c>
      <c r="F613" s="12">
        <v>0.03</v>
      </c>
    </row>
    <row r="614" spans="1:6" x14ac:dyDescent="0.25">
      <c r="A614">
        <v>44</v>
      </c>
      <c r="B614">
        <v>11</v>
      </c>
      <c r="C614" t="s">
        <v>112</v>
      </c>
      <c r="D614" s="12">
        <v>20</v>
      </c>
      <c r="E614" s="12">
        <v>40</v>
      </c>
      <c r="F614" s="12">
        <v>60</v>
      </c>
    </row>
    <row r="615" spans="1:6" x14ac:dyDescent="0.25">
      <c r="A615">
        <v>44</v>
      </c>
      <c r="B615">
        <v>12</v>
      </c>
      <c r="C615" t="s">
        <v>113</v>
      </c>
      <c r="D615" s="12">
        <v>650</v>
      </c>
      <c r="E615" s="12">
        <v>712</v>
      </c>
      <c r="F615" s="12">
        <v>800</v>
      </c>
    </row>
    <row r="616" spans="1:6" x14ac:dyDescent="0.25">
      <c r="A616">
        <v>44</v>
      </c>
      <c r="B616">
        <v>13</v>
      </c>
      <c r="C616" t="s">
        <v>114</v>
      </c>
      <c r="D616" s="12">
        <v>45</v>
      </c>
      <c r="E616" s="12">
        <v>60</v>
      </c>
      <c r="F616" s="12">
        <v>75</v>
      </c>
    </row>
    <row r="617" spans="1:6" x14ac:dyDescent="0.25">
      <c r="A617">
        <v>44</v>
      </c>
      <c r="B617">
        <v>14</v>
      </c>
      <c r="C617" t="s">
        <v>115</v>
      </c>
      <c r="D617" s="12">
        <v>0.05</v>
      </c>
      <c r="E617" s="12">
        <v>0.15</v>
      </c>
      <c r="F617" s="12">
        <v>0.2</v>
      </c>
    </row>
    <row r="618" spans="1:6" x14ac:dyDescent="0.25">
      <c r="A618">
        <v>45</v>
      </c>
      <c r="B618">
        <v>1</v>
      </c>
      <c r="C618" t="s">
        <v>102</v>
      </c>
      <c r="D618" s="12">
        <v>0.03</v>
      </c>
      <c r="E618" s="12">
        <v>0.15</v>
      </c>
      <c r="F618" s="12">
        <v>0.4</v>
      </c>
    </row>
    <row r="619" spans="1:6" x14ac:dyDescent="0.25">
      <c r="A619">
        <v>45</v>
      </c>
      <c r="B619">
        <v>2</v>
      </c>
      <c r="C619" t="s">
        <v>103</v>
      </c>
      <c r="D619" s="12">
        <v>11</v>
      </c>
      <c r="E619" s="12">
        <v>16</v>
      </c>
      <c r="F619" s="12">
        <v>22</v>
      </c>
    </row>
    <row r="620" spans="1:6" x14ac:dyDescent="0.25">
      <c r="A620">
        <v>45</v>
      </c>
      <c r="B620">
        <v>3</v>
      </c>
      <c r="C620" t="s">
        <v>104</v>
      </c>
      <c r="D620" s="12">
        <v>0.01</v>
      </c>
      <c r="E620" s="12">
        <v>0.3</v>
      </c>
      <c r="F620" s="12">
        <v>0.55000000000000004</v>
      </c>
    </row>
    <row r="621" spans="1:6" x14ac:dyDescent="0.25">
      <c r="A621">
        <v>45</v>
      </c>
      <c r="B621">
        <v>4</v>
      </c>
      <c r="C621" t="s">
        <v>105</v>
      </c>
      <c r="D621" s="12">
        <v>20</v>
      </c>
      <c r="E621" s="12">
        <v>85</v>
      </c>
      <c r="F621" s="12">
        <v>150</v>
      </c>
    </row>
    <row r="622" spans="1:6" x14ac:dyDescent="0.25">
      <c r="A622">
        <v>45</v>
      </c>
      <c r="B622">
        <v>5</v>
      </c>
      <c r="C622" t="s">
        <v>106</v>
      </c>
      <c r="D622" s="12">
        <v>0.5</v>
      </c>
      <c r="E622" s="12">
        <v>1.5</v>
      </c>
      <c r="F622" s="12">
        <v>2.5</v>
      </c>
    </row>
    <row r="623" spans="1:6" x14ac:dyDescent="0.25">
      <c r="A623">
        <v>45</v>
      </c>
      <c r="B623">
        <v>6</v>
      </c>
      <c r="C623" t="s">
        <v>107</v>
      </c>
      <c r="D623" s="12">
        <v>0.5</v>
      </c>
      <c r="E623" s="12">
        <v>1.5</v>
      </c>
      <c r="F623" s="12">
        <v>3</v>
      </c>
    </row>
    <row r="624" spans="1:6" x14ac:dyDescent="0.25">
      <c r="A624">
        <v>45</v>
      </c>
      <c r="B624">
        <v>7</v>
      </c>
      <c r="C624" t="s">
        <v>108</v>
      </c>
      <c r="D624" s="12">
        <v>300</v>
      </c>
      <c r="E624" s="12">
        <v>1400</v>
      </c>
      <c r="F624" s="12">
        <v>3000</v>
      </c>
    </row>
    <row r="625" spans="1:6" x14ac:dyDescent="0.25">
      <c r="A625">
        <v>45</v>
      </c>
      <c r="B625">
        <v>8</v>
      </c>
      <c r="C625" t="s">
        <v>109</v>
      </c>
      <c r="D625" s="12">
        <v>0.4</v>
      </c>
      <c r="E625" s="12">
        <v>0.65</v>
      </c>
      <c r="F625" s="12">
        <v>0.9</v>
      </c>
    </row>
    <row r="626" spans="1:6" x14ac:dyDescent="0.25">
      <c r="A626">
        <v>45</v>
      </c>
      <c r="B626">
        <v>9</v>
      </c>
      <c r="C626" t="s">
        <v>110</v>
      </c>
      <c r="D626" s="12">
        <v>0.01</v>
      </c>
      <c r="E626" s="12">
        <v>0.5</v>
      </c>
      <c r="F626" s="12">
        <v>0.99</v>
      </c>
    </row>
    <row r="627" spans="1:6" x14ac:dyDescent="0.25">
      <c r="A627">
        <v>45</v>
      </c>
      <c r="B627">
        <v>10</v>
      </c>
      <c r="C627" t="s">
        <v>111</v>
      </c>
      <c r="D627" s="12">
        <v>0.01</v>
      </c>
      <c r="E627" s="12">
        <v>0.35</v>
      </c>
      <c r="F627" s="12">
        <v>0.7</v>
      </c>
    </row>
    <row r="628" spans="1:6" x14ac:dyDescent="0.25">
      <c r="A628">
        <v>45</v>
      </c>
      <c r="B628">
        <v>11</v>
      </c>
      <c r="C628" t="s">
        <v>112</v>
      </c>
      <c r="D628" s="12">
        <v>30</v>
      </c>
      <c r="E628" s="12">
        <v>70</v>
      </c>
      <c r="F628" s="12">
        <v>130</v>
      </c>
    </row>
    <row r="629" spans="1:6" x14ac:dyDescent="0.25">
      <c r="A629">
        <v>45</v>
      </c>
      <c r="B629">
        <v>12</v>
      </c>
      <c r="C629" t="s">
        <v>113</v>
      </c>
      <c r="D629" s="12">
        <v>500</v>
      </c>
      <c r="E629" s="12">
        <v>800</v>
      </c>
      <c r="F629" s="12">
        <v>1100</v>
      </c>
    </row>
    <row r="630" spans="1:6" x14ac:dyDescent="0.25">
      <c r="A630">
        <v>45</v>
      </c>
      <c r="B630">
        <v>13</v>
      </c>
      <c r="C630" t="s">
        <v>114</v>
      </c>
      <c r="D630" s="12">
        <v>20</v>
      </c>
      <c r="E630" s="12">
        <v>50</v>
      </c>
      <c r="F630" s="12">
        <v>80</v>
      </c>
    </row>
    <row r="631" spans="1:6" x14ac:dyDescent="0.25">
      <c r="A631">
        <v>45</v>
      </c>
      <c r="B631">
        <v>14</v>
      </c>
      <c r="C631" t="s">
        <v>115</v>
      </c>
      <c r="D631" s="12">
        <v>0.5</v>
      </c>
      <c r="E631" s="12">
        <v>0.7</v>
      </c>
      <c r="F631" s="12">
        <v>0.9</v>
      </c>
    </row>
    <row r="632" spans="1:6" x14ac:dyDescent="0.25">
      <c r="A632">
        <v>46</v>
      </c>
      <c r="B632">
        <v>1</v>
      </c>
      <c r="C632" t="s">
        <v>102</v>
      </c>
      <c r="D632" s="12">
        <v>0.05</v>
      </c>
      <c r="E632" s="12">
        <v>0.2</v>
      </c>
      <c r="F632" s="12">
        <v>1</v>
      </c>
    </row>
    <row r="633" spans="1:6" x14ac:dyDescent="0.25">
      <c r="A633">
        <v>46</v>
      </c>
      <c r="B633">
        <v>2</v>
      </c>
      <c r="C633" t="s">
        <v>103</v>
      </c>
      <c r="D633" s="12">
        <v>13</v>
      </c>
      <c r="E633" s="12">
        <v>16</v>
      </c>
      <c r="F633" s="12">
        <v>20</v>
      </c>
    </row>
    <row r="634" spans="1:6" x14ac:dyDescent="0.25">
      <c r="A634">
        <v>46</v>
      </c>
      <c r="B634">
        <v>3</v>
      </c>
      <c r="C634" t="s">
        <v>104</v>
      </c>
      <c r="D634" s="12">
        <v>0.01</v>
      </c>
      <c r="E634" s="12">
        <v>0.05</v>
      </c>
      <c r="F634" s="12">
        <v>0.25</v>
      </c>
    </row>
    <row r="635" spans="1:6" x14ac:dyDescent="0.25">
      <c r="A635">
        <v>46</v>
      </c>
      <c r="B635">
        <v>4</v>
      </c>
      <c r="C635" t="s">
        <v>105</v>
      </c>
      <c r="D635" s="12">
        <v>5</v>
      </c>
      <c r="E635" s="12">
        <v>20</v>
      </c>
      <c r="F635" s="12">
        <v>100</v>
      </c>
    </row>
    <row r="636" spans="1:6" x14ac:dyDescent="0.25">
      <c r="A636">
        <v>46</v>
      </c>
      <c r="B636">
        <v>5</v>
      </c>
      <c r="C636" t="s">
        <v>106</v>
      </c>
      <c r="D636" s="12">
        <v>0.1</v>
      </c>
      <c r="E636" s="12">
        <v>0.5</v>
      </c>
      <c r="F636" s="12">
        <v>3</v>
      </c>
    </row>
    <row r="637" spans="1:6" x14ac:dyDescent="0.25">
      <c r="A637">
        <v>46</v>
      </c>
      <c r="B637">
        <v>6</v>
      </c>
      <c r="C637" t="s">
        <v>107</v>
      </c>
      <c r="D637" s="12">
        <v>0.2</v>
      </c>
      <c r="E637" s="12">
        <v>1</v>
      </c>
      <c r="F637" s="12">
        <v>2</v>
      </c>
    </row>
    <row r="638" spans="1:6" x14ac:dyDescent="0.25">
      <c r="A638">
        <v>46</v>
      </c>
      <c r="B638">
        <v>7</v>
      </c>
      <c r="C638" t="s">
        <v>108</v>
      </c>
      <c r="D638" s="12">
        <v>100</v>
      </c>
      <c r="E638" s="12">
        <v>500</v>
      </c>
      <c r="F638" s="12">
        <v>2000</v>
      </c>
    </row>
    <row r="639" spans="1:6" x14ac:dyDescent="0.25">
      <c r="A639">
        <v>46</v>
      </c>
      <c r="B639">
        <v>8</v>
      </c>
      <c r="C639" t="s">
        <v>109</v>
      </c>
      <c r="D639" s="12">
        <v>0.5</v>
      </c>
      <c r="E639" s="12">
        <v>0.8</v>
      </c>
      <c r="F639" s="12">
        <v>0.95</v>
      </c>
    </row>
    <row r="640" spans="1:6" x14ac:dyDescent="0.25">
      <c r="A640">
        <v>46</v>
      </c>
      <c r="B640">
        <v>9</v>
      </c>
      <c r="C640" t="s">
        <v>110</v>
      </c>
      <c r="D640" s="12">
        <v>0.01</v>
      </c>
      <c r="E640" s="12">
        <v>0.03</v>
      </c>
      <c r="F640" s="12">
        <v>0.1</v>
      </c>
    </row>
    <row r="641" spans="1:6" x14ac:dyDescent="0.25">
      <c r="A641">
        <v>46</v>
      </c>
      <c r="B641">
        <v>10</v>
      </c>
      <c r="C641" t="s">
        <v>111</v>
      </c>
      <c r="D641" s="12">
        <v>2E-3</v>
      </c>
      <c r="E641" s="12">
        <v>0.02</v>
      </c>
      <c r="F641" s="12">
        <v>0.1</v>
      </c>
    </row>
    <row r="642" spans="1:6" x14ac:dyDescent="0.25">
      <c r="A642">
        <v>46</v>
      </c>
      <c r="B642">
        <v>11</v>
      </c>
      <c r="C642" t="s">
        <v>112</v>
      </c>
      <c r="D642" s="12">
        <v>100</v>
      </c>
      <c r="E642" s="12">
        <v>300</v>
      </c>
      <c r="F642" s="12">
        <v>600</v>
      </c>
    </row>
    <row r="643" spans="1:6" x14ac:dyDescent="0.25">
      <c r="A643">
        <v>46</v>
      </c>
      <c r="B643">
        <v>12</v>
      </c>
      <c r="C643" t="s">
        <v>113</v>
      </c>
      <c r="D643" s="12">
        <v>500</v>
      </c>
      <c r="E643" s="12">
        <v>750</v>
      </c>
      <c r="F643" s="12">
        <v>900</v>
      </c>
    </row>
    <row r="644" spans="1:6" x14ac:dyDescent="0.25">
      <c r="A644">
        <v>46</v>
      </c>
      <c r="B644">
        <v>13</v>
      </c>
      <c r="C644" t="s">
        <v>114</v>
      </c>
      <c r="D644" s="12">
        <v>20</v>
      </c>
      <c r="E644" s="12">
        <v>30</v>
      </c>
      <c r="F644" s="12">
        <v>60</v>
      </c>
    </row>
    <row r="645" spans="1:6" x14ac:dyDescent="0.25">
      <c r="A645">
        <v>46</v>
      </c>
      <c r="B645">
        <v>14</v>
      </c>
      <c r="C645" t="s">
        <v>115</v>
      </c>
      <c r="D645" s="12">
        <v>0.2</v>
      </c>
      <c r="E645" s="12">
        <v>0.5</v>
      </c>
      <c r="F645" s="12">
        <v>0.8</v>
      </c>
    </row>
    <row r="646" spans="1:6" x14ac:dyDescent="0.25">
      <c r="A646">
        <v>47</v>
      </c>
      <c r="B646">
        <v>1</v>
      </c>
      <c r="C646" t="s">
        <v>102</v>
      </c>
      <c r="D646" s="12">
        <v>7.0000000000000007E-2</v>
      </c>
      <c r="E646" s="12">
        <v>0.15</v>
      </c>
      <c r="F646" s="12">
        <v>0.26</v>
      </c>
    </row>
    <row r="647" spans="1:6" x14ac:dyDescent="0.25">
      <c r="A647">
        <v>47</v>
      </c>
      <c r="B647">
        <v>2</v>
      </c>
      <c r="C647" t="s">
        <v>103</v>
      </c>
      <c r="D647" s="12">
        <v>13.38</v>
      </c>
      <c r="E647" s="12">
        <v>15.74</v>
      </c>
      <c r="F647" s="12">
        <v>18.010000000000002</v>
      </c>
    </row>
    <row r="648" spans="1:6" x14ac:dyDescent="0.25">
      <c r="A648">
        <v>47</v>
      </c>
      <c r="B648">
        <v>3</v>
      </c>
      <c r="C648" t="s">
        <v>104</v>
      </c>
      <c r="D648" s="12">
        <v>0.05</v>
      </c>
      <c r="E648" s="12">
        <v>0.1</v>
      </c>
      <c r="F648" s="12">
        <v>0.25</v>
      </c>
    </row>
    <row r="649" spans="1:6" x14ac:dyDescent="0.25">
      <c r="A649">
        <v>47</v>
      </c>
      <c r="B649">
        <v>4</v>
      </c>
      <c r="C649" t="s">
        <v>105</v>
      </c>
      <c r="D649" s="12">
        <v>5</v>
      </c>
      <c r="E649" s="12">
        <v>25</v>
      </c>
      <c r="F649" s="12">
        <v>150</v>
      </c>
    </row>
    <row r="650" spans="1:6" x14ac:dyDescent="0.25">
      <c r="A650">
        <v>47</v>
      </c>
      <c r="B650">
        <v>5</v>
      </c>
      <c r="C650" t="s">
        <v>106</v>
      </c>
      <c r="D650" s="12">
        <v>9.9999999999999995E-7</v>
      </c>
      <c r="E650" s="12">
        <v>1.25</v>
      </c>
      <c r="F650" s="12">
        <v>4</v>
      </c>
    </row>
    <row r="651" spans="1:6" x14ac:dyDescent="0.25">
      <c r="A651">
        <v>47</v>
      </c>
      <c r="B651">
        <v>6</v>
      </c>
      <c r="C651" t="s">
        <v>107</v>
      </c>
      <c r="D651" s="12">
        <v>0.25</v>
      </c>
      <c r="E651" s="12">
        <v>1</v>
      </c>
      <c r="F651" s="12">
        <v>4</v>
      </c>
    </row>
    <row r="652" spans="1:6" x14ac:dyDescent="0.25">
      <c r="A652">
        <v>47</v>
      </c>
      <c r="B652">
        <v>7</v>
      </c>
      <c r="C652" t="s">
        <v>108</v>
      </c>
      <c r="D652" s="12">
        <v>60</v>
      </c>
      <c r="E652" s="12">
        <v>230</v>
      </c>
      <c r="F652" s="12">
        <v>350</v>
      </c>
    </row>
    <row r="653" spans="1:6" x14ac:dyDescent="0.25">
      <c r="A653">
        <v>47</v>
      </c>
      <c r="B653">
        <v>8</v>
      </c>
      <c r="C653" t="s">
        <v>109</v>
      </c>
      <c r="D653" s="12">
        <v>0.6</v>
      </c>
      <c r="E653" s="12">
        <v>0.8</v>
      </c>
      <c r="F653" s="12">
        <v>0.9</v>
      </c>
    </row>
    <row r="654" spans="1:6" x14ac:dyDescent="0.25">
      <c r="A654">
        <v>47</v>
      </c>
      <c r="B654">
        <v>9</v>
      </c>
      <c r="C654" t="s">
        <v>110</v>
      </c>
      <c r="D654" s="12">
        <v>0.1</v>
      </c>
      <c r="E654" s="12">
        <v>0.25</v>
      </c>
      <c r="F654" s="12">
        <v>0.45</v>
      </c>
    </row>
    <row r="655" spans="1:6" x14ac:dyDescent="0.25">
      <c r="A655">
        <v>47</v>
      </c>
      <c r="B655">
        <v>10</v>
      </c>
      <c r="C655" t="s">
        <v>111</v>
      </c>
      <c r="D655" s="12">
        <v>0.01</v>
      </c>
      <c r="E655" s="12">
        <v>0.05</v>
      </c>
      <c r="F655" s="12">
        <v>0.15</v>
      </c>
    </row>
    <row r="656" spans="1:6" x14ac:dyDescent="0.25">
      <c r="A656">
        <v>47</v>
      </c>
      <c r="B656">
        <v>11</v>
      </c>
      <c r="C656" t="s">
        <v>112</v>
      </c>
      <c r="D656" s="12">
        <v>10</v>
      </c>
      <c r="E656" s="12">
        <v>20</v>
      </c>
      <c r="F656" s="12">
        <v>120</v>
      </c>
    </row>
    <row r="657" spans="1:6" x14ac:dyDescent="0.25">
      <c r="A657">
        <v>47</v>
      </c>
      <c r="B657">
        <v>12</v>
      </c>
      <c r="C657" t="s">
        <v>113</v>
      </c>
      <c r="D657" s="12">
        <v>400</v>
      </c>
      <c r="E657" s="12">
        <v>700</v>
      </c>
      <c r="F657" s="12">
        <v>1000</v>
      </c>
    </row>
    <row r="658" spans="1:6" x14ac:dyDescent="0.25">
      <c r="A658">
        <v>47</v>
      </c>
      <c r="B658">
        <v>13</v>
      </c>
      <c r="C658" t="s">
        <v>114</v>
      </c>
      <c r="D658" s="12">
        <v>8</v>
      </c>
      <c r="E658" s="12">
        <v>30</v>
      </c>
      <c r="F658" s="12">
        <v>60</v>
      </c>
    </row>
    <row r="659" spans="1:6" x14ac:dyDescent="0.25">
      <c r="A659">
        <v>47</v>
      </c>
      <c r="B659">
        <v>14</v>
      </c>
      <c r="C659" t="s">
        <v>115</v>
      </c>
      <c r="D659" s="12">
        <v>0.2</v>
      </c>
      <c r="E659" s="12">
        <v>0.5</v>
      </c>
      <c r="F659" s="12">
        <v>0.7</v>
      </c>
    </row>
    <row r="660" spans="1:6" x14ac:dyDescent="0.25">
      <c r="A660">
        <v>48</v>
      </c>
      <c r="B660">
        <v>1</v>
      </c>
      <c r="C660" t="s">
        <v>102</v>
      </c>
      <c r="D660" s="12">
        <v>0.06</v>
      </c>
      <c r="E660" s="12">
        <v>0.13</v>
      </c>
      <c r="F660" s="12">
        <v>0.26</v>
      </c>
    </row>
    <row r="661" spans="1:6" x14ac:dyDescent="0.25">
      <c r="A661">
        <v>48</v>
      </c>
      <c r="B661">
        <v>2</v>
      </c>
      <c r="C661" t="s">
        <v>103</v>
      </c>
      <c r="D661" s="12">
        <v>14</v>
      </c>
      <c r="E661" s="12">
        <v>15.9</v>
      </c>
      <c r="F661" s="12">
        <v>17</v>
      </c>
    </row>
    <row r="662" spans="1:6" x14ac:dyDescent="0.25">
      <c r="A662">
        <v>48</v>
      </c>
      <c r="B662">
        <v>3</v>
      </c>
      <c r="C662" t="s">
        <v>104</v>
      </c>
      <c r="D662" s="12">
        <v>9.9999999999999995E-7</v>
      </c>
      <c r="E662" s="12">
        <v>5.0000000000000001E-3</v>
      </c>
      <c r="F662" s="12">
        <v>0.2</v>
      </c>
    </row>
    <row r="663" spans="1:6" x14ac:dyDescent="0.25">
      <c r="A663">
        <v>48</v>
      </c>
      <c r="B663">
        <v>4</v>
      </c>
      <c r="C663" t="s">
        <v>105</v>
      </c>
      <c r="D663" s="12">
        <v>10</v>
      </c>
      <c r="E663" s="12">
        <v>21</v>
      </c>
      <c r="F663" s="12">
        <v>105</v>
      </c>
    </row>
    <row r="664" spans="1:6" x14ac:dyDescent="0.25">
      <c r="A664">
        <v>48</v>
      </c>
      <c r="B664">
        <v>5</v>
      </c>
      <c r="C664" t="s">
        <v>106</v>
      </c>
      <c r="D664" s="12">
        <v>0.2</v>
      </c>
      <c r="E664" s="12">
        <v>1</v>
      </c>
      <c r="F664" s="12">
        <v>5</v>
      </c>
    </row>
    <row r="665" spans="1:6" x14ac:dyDescent="0.25">
      <c r="A665">
        <v>48</v>
      </c>
      <c r="B665">
        <v>6</v>
      </c>
      <c r="C665" t="s">
        <v>107</v>
      </c>
      <c r="D665" s="12">
        <v>0.25</v>
      </c>
      <c r="E665" s="12">
        <v>1.5</v>
      </c>
      <c r="F665" s="12">
        <v>5</v>
      </c>
    </row>
    <row r="666" spans="1:6" x14ac:dyDescent="0.25">
      <c r="A666">
        <v>48</v>
      </c>
      <c r="B666">
        <v>7</v>
      </c>
      <c r="C666" t="s">
        <v>108</v>
      </c>
      <c r="D666" s="12">
        <v>11</v>
      </c>
      <c r="E666" s="12">
        <v>90</v>
      </c>
      <c r="F666" s="12">
        <v>1700</v>
      </c>
    </row>
    <row r="667" spans="1:6" x14ac:dyDescent="0.25">
      <c r="A667">
        <v>48</v>
      </c>
      <c r="B667">
        <v>8</v>
      </c>
      <c r="C667" t="s">
        <v>109</v>
      </c>
      <c r="D667" s="12">
        <v>0.72</v>
      </c>
      <c r="E667" s="12">
        <v>0.8</v>
      </c>
      <c r="F667" s="12">
        <v>0.93</v>
      </c>
    </row>
    <row r="668" spans="1:6" x14ac:dyDescent="0.25">
      <c r="A668">
        <v>48</v>
      </c>
      <c r="B668">
        <v>9</v>
      </c>
      <c r="C668" t="s">
        <v>110</v>
      </c>
      <c r="D668" s="12">
        <v>0.18</v>
      </c>
      <c r="E668" s="12">
        <v>0.27</v>
      </c>
      <c r="F668" s="12">
        <v>0.33</v>
      </c>
    </row>
    <row r="669" spans="1:6" x14ac:dyDescent="0.25">
      <c r="A669">
        <v>48</v>
      </c>
      <c r="B669">
        <v>10</v>
      </c>
      <c r="C669" t="s">
        <v>111</v>
      </c>
      <c r="D669" s="12">
        <v>0.05</v>
      </c>
      <c r="E669" s="12">
        <v>0.4</v>
      </c>
      <c r="F669" s="12">
        <v>0.95</v>
      </c>
    </row>
    <row r="670" spans="1:6" x14ac:dyDescent="0.25">
      <c r="A670">
        <v>48</v>
      </c>
      <c r="B670">
        <v>11</v>
      </c>
      <c r="C670" t="s">
        <v>112</v>
      </c>
      <c r="D670" s="12">
        <v>8</v>
      </c>
      <c r="E670" s="12">
        <v>20</v>
      </c>
      <c r="F670" s="12">
        <v>55</v>
      </c>
    </row>
    <row r="671" spans="1:6" x14ac:dyDescent="0.25">
      <c r="A671">
        <v>48</v>
      </c>
      <c r="B671">
        <v>12</v>
      </c>
      <c r="C671" t="s">
        <v>113</v>
      </c>
      <c r="D671" s="12">
        <v>450</v>
      </c>
      <c r="E671" s="12">
        <v>712</v>
      </c>
      <c r="F671" s="12">
        <v>1000</v>
      </c>
    </row>
    <row r="672" spans="1:6" x14ac:dyDescent="0.25">
      <c r="A672">
        <v>48</v>
      </c>
      <c r="B672">
        <v>13</v>
      </c>
      <c r="C672" t="s">
        <v>114</v>
      </c>
      <c r="D672" s="12">
        <v>1</v>
      </c>
      <c r="E672" s="12">
        <v>15</v>
      </c>
      <c r="F672" s="12">
        <v>55</v>
      </c>
    </row>
    <row r="673" spans="1:6" x14ac:dyDescent="0.25">
      <c r="A673">
        <v>48</v>
      </c>
      <c r="B673">
        <v>14</v>
      </c>
      <c r="C673" t="s">
        <v>115</v>
      </c>
      <c r="D673" s="12">
        <v>9.9999999999999995E-7</v>
      </c>
      <c r="E673" s="12">
        <v>0.75</v>
      </c>
      <c r="F673" s="12">
        <v>0.9</v>
      </c>
    </row>
  </sheetData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83343-7912-403B-A1BD-E1354CD9D771}">
  <sheetPr codeName="Sheet13"/>
  <dimension ref="A1:HL201"/>
  <sheetViews>
    <sheetView zoomScale="82" zoomScaleNormal="82" workbookViewId="0">
      <selection activeCell="P24" sqref="P24:AA45"/>
    </sheetView>
  </sheetViews>
  <sheetFormatPr defaultColWidth="8.85546875" defaultRowHeight="15" x14ac:dyDescent="0.25"/>
  <cols>
    <col min="1" max="14" width="8.85546875" style="4"/>
    <col min="15" max="15" width="11.140625" style="4" customWidth="1"/>
    <col min="16" max="27" width="8.85546875" style="4"/>
    <col min="28" max="28" width="14.85546875" style="4" customWidth="1"/>
    <col min="29" max="30" width="8.85546875" style="4"/>
    <col min="31" max="31" width="11.42578125" style="4" customWidth="1"/>
    <col min="32" max="32" width="13.5703125" style="4" customWidth="1"/>
    <col min="33" max="34" width="4.85546875" style="4" customWidth="1"/>
    <col min="35" max="39" width="4.42578125" style="4" customWidth="1"/>
    <col min="40" max="40" width="4.42578125" style="5" customWidth="1"/>
    <col min="41" max="45" width="4.42578125" style="4" customWidth="1"/>
    <col min="46" max="46" width="4.42578125" style="18" customWidth="1"/>
    <col min="47" max="47" width="4.42578125" style="4" customWidth="1"/>
    <col min="48" max="48" width="3.85546875" style="18" customWidth="1"/>
    <col min="49" max="49" width="3.85546875" style="4" customWidth="1"/>
    <col min="50" max="51" width="4" style="4" customWidth="1"/>
    <col min="52" max="52" width="4" style="18" customWidth="1"/>
    <col min="53" max="53" width="4" style="4" customWidth="1"/>
    <col min="54" max="61" width="4" style="18" customWidth="1"/>
    <col min="62" max="63" width="4" style="4" customWidth="1"/>
    <col min="64" max="67" width="4" style="18" customWidth="1"/>
    <col min="68" max="68" width="4" style="4" customWidth="1"/>
    <col min="69" max="95" width="3" style="4" customWidth="1"/>
    <col min="96" max="99" width="8.85546875" style="4"/>
    <col min="100" max="100" width="22.140625" style="4" customWidth="1"/>
    <col min="101" max="117" width="15.28515625" style="4" customWidth="1"/>
    <col min="118" max="118" width="8.85546875" style="4"/>
    <col min="119" max="132" width="12.85546875" style="4" customWidth="1"/>
    <col min="133" max="16384" width="8.85546875" style="4"/>
  </cols>
  <sheetData>
    <row r="1" spans="1:220" ht="15.75" thickBot="1" x14ac:dyDescent="0.3">
      <c r="A1" s="4" t="s">
        <v>185</v>
      </c>
      <c r="D1" s="15">
        <v>0.05</v>
      </c>
      <c r="E1" s="15">
        <v>0.5</v>
      </c>
      <c r="F1" s="15">
        <v>0.95</v>
      </c>
      <c r="G1" s="4" t="s">
        <v>355</v>
      </c>
      <c r="H1" s="4" t="s">
        <v>101</v>
      </c>
      <c r="I1" s="4" t="s">
        <v>36</v>
      </c>
      <c r="J1" s="4" t="s">
        <v>37</v>
      </c>
      <c r="K1" s="4" t="s">
        <v>38</v>
      </c>
      <c r="L1" s="4" t="s">
        <v>39</v>
      </c>
      <c r="M1" s="4" t="s">
        <v>40</v>
      </c>
      <c r="N1" s="4" t="s">
        <v>41</v>
      </c>
      <c r="P1" s="4" t="s">
        <v>78</v>
      </c>
      <c r="Q1" s="4" t="s">
        <v>81</v>
      </c>
      <c r="R1" s="4" t="s">
        <v>82</v>
      </c>
      <c r="S1" s="4" t="s">
        <v>83</v>
      </c>
      <c r="T1" s="4" t="s">
        <v>84</v>
      </c>
      <c r="U1" s="4" t="s">
        <v>85</v>
      </c>
      <c r="V1" s="4" t="s">
        <v>86</v>
      </c>
      <c r="W1" s="4" t="s">
        <v>87</v>
      </c>
      <c r="X1" s="4" t="s">
        <v>88</v>
      </c>
      <c r="Y1" s="4" t="s">
        <v>89</v>
      </c>
      <c r="Z1" s="4" t="s">
        <v>90</v>
      </c>
      <c r="AA1" s="14" t="s">
        <v>80</v>
      </c>
      <c r="AB1" s="4" t="s">
        <v>185</v>
      </c>
      <c r="AC1" s="4" t="s">
        <v>185</v>
      </c>
      <c r="AD1" s="4" t="s">
        <v>42</v>
      </c>
      <c r="AK1" s="15"/>
      <c r="AN1" s="11"/>
      <c r="AO1" s="14"/>
      <c r="AP1" s="33"/>
      <c r="AQ1" s="14"/>
      <c r="AR1" s="33"/>
      <c r="AS1" s="33"/>
      <c r="AT1" s="33"/>
      <c r="AU1" s="14"/>
      <c r="AV1" s="14"/>
      <c r="AW1" s="14"/>
      <c r="AX1" s="95"/>
      <c r="AY1" s="14"/>
      <c r="AZ1" s="33"/>
      <c r="BA1" s="14"/>
      <c r="BB1" s="35"/>
      <c r="BC1" s="35"/>
      <c r="BD1" s="35"/>
      <c r="BE1" s="33"/>
      <c r="BF1" s="33"/>
      <c r="BG1" s="33"/>
      <c r="BH1" s="33"/>
      <c r="BI1" s="33"/>
      <c r="BJ1" s="14"/>
      <c r="BK1" s="14"/>
      <c r="BL1" s="33"/>
      <c r="BM1" s="33"/>
      <c r="BN1" s="33"/>
      <c r="BO1" s="33"/>
      <c r="CT1" s="1"/>
      <c r="CU1" s="1"/>
      <c r="CV1" s="93" t="s">
        <v>209</v>
      </c>
      <c r="CW1" s="91" t="s">
        <v>208</v>
      </c>
      <c r="CX1" s="91" t="s">
        <v>346</v>
      </c>
      <c r="CY1" s="91" t="s">
        <v>43</v>
      </c>
      <c r="CZ1" s="91" t="s">
        <v>44</v>
      </c>
      <c r="DA1" s="91" t="s">
        <v>376</v>
      </c>
      <c r="DB1" s="91" t="s">
        <v>218</v>
      </c>
      <c r="DC1" s="91" t="s">
        <v>377</v>
      </c>
      <c r="DD1" s="91" t="s">
        <v>351</v>
      </c>
      <c r="DE1" s="91" t="s">
        <v>357</v>
      </c>
      <c r="DF1" s="91" t="s">
        <v>214</v>
      </c>
      <c r="DG1" s="91" t="s">
        <v>215</v>
      </c>
      <c r="DH1" s="91" t="s">
        <v>45</v>
      </c>
      <c r="DI1" s="91" t="s">
        <v>46</v>
      </c>
      <c r="DJ1" s="91" t="s">
        <v>47</v>
      </c>
      <c r="DK1" s="91" t="s">
        <v>48</v>
      </c>
      <c r="DL1" s="91" t="s">
        <v>221</v>
      </c>
      <c r="DM1" s="91" t="s">
        <v>49</v>
      </c>
      <c r="DN1" s="1"/>
      <c r="DO1" s="1" t="s">
        <v>185</v>
      </c>
      <c r="DP1" s="1" t="s">
        <v>432</v>
      </c>
      <c r="DQ1" s="4">
        <f>COUNTIF($CV$2:$CV$21, "&gt;=0.01"   )</f>
        <v>9</v>
      </c>
      <c r="DR1" s="4" t="s">
        <v>50</v>
      </c>
      <c r="DS1" s="4">
        <v>20</v>
      </c>
      <c r="DT1" s="4" t="s">
        <v>219</v>
      </c>
      <c r="DU1" s="4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</row>
    <row r="2" spans="1:220" x14ac:dyDescent="0.25">
      <c r="A2" s="4">
        <v>1</v>
      </c>
      <c r="B2" s="4">
        <v>1</v>
      </c>
      <c r="C2" s="4" t="s">
        <v>186</v>
      </c>
      <c r="D2" s="10">
        <v>6</v>
      </c>
      <c r="E2" s="10">
        <v>8</v>
      </c>
      <c r="F2" s="10">
        <v>9.5</v>
      </c>
      <c r="G2" s="4">
        <v>7.9849999999999994</v>
      </c>
      <c r="H2" s="10">
        <v>6.1</v>
      </c>
      <c r="I2" s="4">
        <v>8</v>
      </c>
      <c r="J2" s="4">
        <v>8</v>
      </c>
      <c r="K2" s="4">
        <v>6.6719999999999997</v>
      </c>
      <c r="L2" s="4">
        <v>5.34</v>
      </c>
      <c r="M2" s="4">
        <v>6.287756921899156</v>
      </c>
      <c r="N2" s="4">
        <v>7.9849999999999994</v>
      </c>
      <c r="P2" s="4" t="s">
        <v>1</v>
      </c>
      <c r="Q2" s="4">
        <v>7.2499999999999926E-2</v>
      </c>
      <c r="R2" s="4">
        <v>0.67474999999999996</v>
      </c>
      <c r="S2" s="4">
        <v>0.68348750000000003</v>
      </c>
      <c r="T2" s="4">
        <v>0.83720000000000006</v>
      </c>
      <c r="U2" s="4">
        <v>0.61924999999999997</v>
      </c>
      <c r="V2" s="4">
        <v>0.46249999999999997</v>
      </c>
      <c r="W2" s="4">
        <v>4.8715167182138516E-2</v>
      </c>
      <c r="X2" s="4">
        <v>0.39058999999999999</v>
      </c>
      <c r="Y2" s="4">
        <v>0.87050000000000005</v>
      </c>
      <c r="Z2" s="4">
        <v>0.54500000000000004</v>
      </c>
      <c r="AA2" s="14">
        <f>AVERAGE($Q$2:$Z$2)</f>
        <v>0.52044926671821379</v>
      </c>
      <c r="AB2" s="4" t="s">
        <v>52</v>
      </c>
      <c r="AC2" s="4">
        <f>VARP($Q$22:$Z$22)</f>
        <v>4.3228299285142706E-2</v>
      </c>
      <c r="AD2" s="4">
        <v>0.32984750057879925</v>
      </c>
      <c r="AS2" s="5"/>
      <c r="AT2" s="4"/>
      <c r="AV2" s="4"/>
      <c r="AX2" s="18"/>
      <c r="BA2" s="5"/>
      <c r="BC2" s="9"/>
      <c r="BF2" s="9"/>
      <c r="BG2" s="9"/>
      <c r="BH2" s="9"/>
      <c r="BI2" s="9"/>
      <c r="BJ2" s="5"/>
      <c r="BK2" s="5"/>
      <c r="BL2" s="9"/>
      <c r="BM2" s="9"/>
      <c r="BN2" s="9"/>
      <c r="BO2" s="9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T2" s="5"/>
      <c r="CU2" s="5"/>
      <c r="CV2" s="88">
        <v>20</v>
      </c>
      <c r="CW2" s="5">
        <f>SUM($Q$25:$Z$25)</f>
        <v>2</v>
      </c>
      <c r="CX2" s="4">
        <v>4.0000000000000009</v>
      </c>
      <c r="CY2" s="5">
        <f>SUM($Q$49:$Z$49)</f>
        <v>8</v>
      </c>
      <c r="CZ2" s="4">
        <v>3.2800000000000011</v>
      </c>
      <c r="DA2" s="5">
        <v>0.12502163921024134</v>
      </c>
      <c r="DB2" s="5">
        <v>0.74236289194826655</v>
      </c>
      <c r="DC2" s="4">
        <v>0.36057287689209733</v>
      </c>
      <c r="DD2" s="5">
        <f t="shared" ref="DD2:DD21" si="0">($CV$4*CZ2+CY2*$CV$8/$CV$4-$CV$4)/($CV$2*$CV$4)</f>
        <v>0.13000000000000006</v>
      </c>
      <c r="DE2" s="5">
        <f t="shared" ref="DE2:DE21" si="1">($CV$4*CX2+CW2*$CV$6/$CV$4-$CV$4)/($CV$2*$CV$4)</f>
        <v>0.18000000000000005</v>
      </c>
      <c r="DF2" s="5">
        <v>0.49257657345701999</v>
      </c>
      <c r="DG2" s="5">
        <v>2.2268448340851532</v>
      </c>
      <c r="DH2" s="5">
        <f t="shared" ref="DH2:DH21" si="2">COUNTIF($Q2:$Z2, "&lt;=.05"   )</f>
        <v>1</v>
      </c>
      <c r="DI2" s="5">
        <f t="shared" ref="DI2:DI21" si="3">COUNTIF($Q2:$Z2, "&gt;=.95"   )</f>
        <v>0</v>
      </c>
      <c r="DJ2" s="5">
        <v>1</v>
      </c>
      <c r="DK2" s="5">
        <f t="shared" ref="DK2:DK21" si="4">ABS(COUNTIF($Q2:$Z2, "&lt;=.5")/10 -0.5)</f>
        <v>9.9999999999999978E-2</v>
      </c>
      <c r="DL2" s="5">
        <f t="shared" ref="DL2:DL21" si="5">AVERAGE($Q2:$Z2)</f>
        <v>0.52044926671821379</v>
      </c>
      <c r="DM2" s="5">
        <f t="shared" ref="DM2:DM21" si="6">STDEV($Q2:$Z2)</f>
        <v>0.28422100184237875</v>
      </c>
      <c r="DN2"/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VARP(CDC_ROI!$Q$49:$Z$49)</f>
        <v>0.36</v>
      </c>
      <c r="GT2">
        <v>0.12000000000000002</v>
      </c>
      <c r="GU2">
        <v>8.0000000000000016E-2</v>
      </c>
      <c r="GV2">
        <v>8.0000000000000016E-2</v>
      </c>
      <c r="GW2">
        <v>0.32000000000000006</v>
      </c>
      <c r="GX2">
        <v>0.28000000000000003</v>
      </c>
      <c r="GY2">
        <v>0.04</v>
      </c>
      <c r="GZ2">
        <v>0.28000000000000003</v>
      </c>
      <c r="HA2">
        <v>0.28000000000000003</v>
      </c>
      <c r="HB2">
        <v>8.0000000000000016E-2</v>
      </c>
      <c r="HC2">
        <v>0.28000000000000003</v>
      </c>
      <c r="HD2">
        <v>-0.19999999999999993</v>
      </c>
      <c r="HE2">
        <v>0.24000000000000007</v>
      </c>
      <c r="HF2">
        <v>0.12000000000000002</v>
      </c>
      <c r="HG2">
        <v>-0.12</v>
      </c>
      <c r="HH2">
        <v>0.16000000000000003</v>
      </c>
      <c r="HI2">
        <v>0.28000000000000003</v>
      </c>
      <c r="HJ2">
        <v>8.0000000000000016E-2</v>
      </c>
      <c r="HK2">
        <v>0.32000000000000006</v>
      </c>
      <c r="HL2">
        <v>0.2</v>
      </c>
    </row>
    <row r="3" spans="1:220" x14ac:dyDescent="0.25">
      <c r="A3" s="4">
        <v>1</v>
      </c>
      <c r="B3" s="4">
        <v>2</v>
      </c>
      <c r="C3" s="4" t="s">
        <v>187</v>
      </c>
      <c r="D3" s="10">
        <v>5</v>
      </c>
      <c r="E3" s="10">
        <v>20</v>
      </c>
      <c r="F3" s="10">
        <v>50</v>
      </c>
      <c r="G3" s="4">
        <v>21.85</v>
      </c>
      <c r="H3" s="10">
        <v>31.65</v>
      </c>
      <c r="I3" s="4">
        <v>20</v>
      </c>
      <c r="J3" s="4">
        <v>20</v>
      </c>
      <c r="K3" s="4">
        <v>28.94</v>
      </c>
      <c r="L3" s="4">
        <v>12.39</v>
      </c>
      <c r="M3" s="4">
        <v>30.361380591057543</v>
      </c>
      <c r="N3" s="4">
        <v>21.85</v>
      </c>
      <c r="P3" s="4" t="s">
        <v>2</v>
      </c>
      <c r="Q3" s="4">
        <v>4.0244634549001949E-2</v>
      </c>
      <c r="R3" s="4">
        <v>0.69950000000000001</v>
      </c>
      <c r="S3" s="4">
        <v>0.95074136586046121</v>
      </c>
      <c r="T3" s="4">
        <v>7.7900000000000053E-2</v>
      </c>
      <c r="U3" s="4">
        <v>2.8691963008866433E-2</v>
      </c>
      <c r="V3" s="4">
        <v>3.9984591679506937E-2</v>
      </c>
      <c r="W3" s="4">
        <v>1.0213104335960309E-2</v>
      </c>
      <c r="X3" s="4">
        <v>0.78588499999999994</v>
      </c>
      <c r="Y3" s="4">
        <v>4.7693719242639085E-2</v>
      </c>
      <c r="Z3" s="4">
        <v>4.1147540983606561E-2</v>
      </c>
      <c r="AA3" s="14">
        <f>AVERAGE($Q$3:$Z$3)</f>
        <v>0.2722001919660042</v>
      </c>
      <c r="AB3" s="4" t="s">
        <v>54</v>
      </c>
      <c r="AC3" s="4">
        <f>VARP($AA$2:$AA$21)</f>
        <v>1.5275890150245032E-2</v>
      </c>
      <c r="AD3" s="4">
        <v>0.11656054641285406</v>
      </c>
      <c r="AN3" s="11"/>
      <c r="AS3" s="5"/>
      <c r="AT3" s="4"/>
      <c r="AX3" s="18"/>
      <c r="BA3" s="5"/>
      <c r="BC3" s="9"/>
      <c r="BF3" s="9"/>
      <c r="BG3" s="9"/>
      <c r="BH3" s="9"/>
      <c r="BI3" s="9"/>
      <c r="BJ3" s="5"/>
      <c r="BK3" s="5"/>
      <c r="BL3" s="9"/>
      <c r="BM3" s="9"/>
      <c r="BN3" s="9"/>
      <c r="BO3" s="9"/>
      <c r="BP3" s="9"/>
      <c r="BQ3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T3" s="5"/>
      <c r="CU3" s="5"/>
      <c r="CV3" s="88" t="s">
        <v>210</v>
      </c>
      <c r="CW3" s="5">
        <f>SUM($Q$26:$Z$26)</f>
        <v>-4</v>
      </c>
      <c r="CX3" s="4">
        <v>4.9999999999999991</v>
      </c>
      <c r="CY3" s="5">
        <f>SUM($Q$50:$Z$50)</f>
        <v>-4</v>
      </c>
      <c r="CZ3" s="4">
        <v>0.56000000000000005</v>
      </c>
      <c r="DA3" s="5">
        <v>0.19951576290657272</v>
      </c>
      <c r="DB3" s="5">
        <v>13.795985092436913</v>
      </c>
      <c r="DC3" s="4">
        <v>0.25469581594877561</v>
      </c>
      <c r="DD3" s="5">
        <f t="shared" si="0"/>
        <v>-0.03</v>
      </c>
      <c r="DE3" s="5">
        <f t="shared" si="1"/>
        <v>0.13999999999999996</v>
      </c>
      <c r="DF3" s="5">
        <v>1.5791578679120076E-5</v>
      </c>
      <c r="DG3" s="5">
        <v>1.639706092285262</v>
      </c>
      <c r="DH3" s="5">
        <f t="shared" si="2"/>
        <v>6</v>
      </c>
      <c r="DI3" s="5">
        <f t="shared" si="3"/>
        <v>1</v>
      </c>
      <c r="DJ3" s="5">
        <v>7</v>
      </c>
      <c r="DK3" s="5">
        <f t="shared" si="4"/>
        <v>0.19999999999999996</v>
      </c>
      <c r="DL3" s="5">
        <f t="shared" si="5"/>
        <v>0.2722001919660042</v>
      </c>
      <c r="DM3" s="5">
        <f t="shared" si="6"/>
        <v>0.37772378772609777</v>
      </c>
      <c r="DN3"/>
      <c r="DO3" s="9" t="s">
        <v>376</v>
      </c>
      <c r="DP3" s="9">
        <v>1</v>
      </c>
      <c r="DQ3" s="9">
        <v>0.5109252218534367</v>
      </c>
      <c r="DR3" s="9">
        <v>-0.36420233658730405</v>
      </c>
      <c r="DS3" s="9">
        <v>0.17482173213661251</v>
      </c>
      <c r="DT3" s="9">
        <v>-0.17790481173718733</v>
      </c>
      <c r="DU3" s="9">
        <v>0.12662712805578985</v>
      </c>
      <c r="DV3" s="9">
        <v>-0.36199424366903826</v>
      </c>
      <c r="DW3" s="9">
        <v>0.27111023048362198</v>
      </c>
      <c r="DX3" s="9">
        <v>-0.30558058544983013</v>
      </c>
      <c r="DY3" s="9">
        <v>-0.13609835000430318</v>
      </c>
      <c r="DZ3" s="9">
        <v>6.5235930847366338E-3</v>
      </c>
      <c r="EA3" s="9">
        <v>-0.3729933414518235</v>
      </c>
      <c r="EB3" s="9">
        <v>-0.13111454076987786</v>
      </c>
      <c r="GR3" t="s">
        <v>2</v>
      </c>
      <c r="GS3">
        <v>0.12000000000000002</v>
      </c>
      <c r="GT3">
        <f>VARP(CDC_ROI!$Q$50:$Z$50)</f>
        <v>0.84</v>
      </c>
      <c r="GU3">
        <v>-0.23999999999999994</v>
      </c>
      <c r="GV3">
        <v>-0.23999999999999994</v>
      </c>
      <c r="GW3">
        <v>-0.15999999999999998</v>
      </c>
      <c r="GX3">
        <v>-3.9999999999999994E-2</v>
      </c>
      <c r="GY3">
        <v>-0.12</v>
      </c>
      <c r="GZ3">
        <v>0.36</v>
      </c>
      <c r="HA3">
        <v>-3.9999999999999994E-2</v>
      </c>
      <c r="HB3">
        <v>-0.23999999999999994</v>
      </c>
      <c r="HC3">
        <v>0.36</v>
      </c>
      <c r="HD3">
        <v>-0.2</v>
      </c>
      <c r="HE3">
        <v>-0.32</v>
      </c>
      <c r="HF3">
        <v>-0.36000000000000004</v>
      </c>
      <c r="HG3">
        <v>-3.999999999999998E-2</v>
      </c>
      <c r="HH3">
        <v>0.32</v>
      </c>
      <c r="HI3">
        <v>-3.9999999999999994E-2</v>
      </c>
      <c r="HJ3">
        <v>0.15999999999999998</v>
      </c>
      <c r="HK3">
        <v>0.23999999999999994</v>
      </c>
      <c r="HL3">
        <v>0.2</v>
      </c>
    </row>
    <row r="4" spans="1:220" x14ac:dyDescent="0.25">
      <c r="A4" s="4">
        <v>1</v>
      </c>
      <c r="B4" s="4">
        <v>3</v>
      </c>
      <c r="C4" s="4" t="s">
        <v>188</v>
      </c>
      <c r="D4" s="10">
        <v>100</v>
      </c>
      <c r="E4" s="10">
        <v>1000</v>
      </c>
      <c r="F4" s="10">
        <v>5000</v>
      </c>
      <c r="G4" s="4">
        <v>1408.5</v>
      </c>
      <c r="H4" s="10">
        <v>2631</v>
      </c>
      <c r="I4" s="4">
        <v>1000</v>
      </c>
      <c r="J4" s="4">
        <v>1000</v>
      </c>
      <c r="K4" s="4">
        <v>1117</v>
      </c>
      <c r="L4" s="4">
        <v>689.8</v>
      </c>
      <c r="M4" s="4">
        <v>1826.9700465538131</v>
      </c>
      <c r="N4" s="4">
        <v>1408.5</v>
      </c>
      <c r="P4" s="4" t="s">
        <v>3</v>
      </c>
      <c r="Q4" s="4">
        <v>0.9505188733090626</v>
      </c>
      <c r="R4" s="4">
        <v>0.9530502949394597</v>
      </c>
      <c r="S4" s="4">
        <v>0.95111908316912441</v>
      </c>
      <c r="T4" s="4">
        <v>0.96964880064271775</v>
      </c>
      <c r="U4" s="4">
        <v>0.16925000000000001</v>
      </c>
      <c r="V4" s="4">
        <v>0.24125000000000002</v>
      </c>
      <c r="W4" s="4">
        <v>3.9579817224868419E-2</v>
      </c>
      <c r="X4" s="4">
        <v>0.95072908140518486</v>
      </c>
      <c r="Y4" s="4">
        <v>0.9504733320132478</v>
      </c>
      <c r="Z4" s="4">
        <v>4.4035087719298253E-2</v>
      </c>
      <c r="AA4" s="14">
        <f>AVERAGE($Q$4:$Z$4)</f>
        <v>0.62196543704229634</v>
      </c>
      <c r="AB4" s="4" t="s">
        <v>57</v>
      </c>
      <c r="AC4" s="4">
        <f>VARP($Q$2:$Z$21)</f>
        <v>0.13105540957347844</v>
      </c>
      <c r="AD4" s="4">
        <f>VARP($Q$2:$AA$21)</f>
        <v>0.12052999871682069</v>
      </c>
      <c r="AS4" s="5"/>
      <c r="AT4" s="4"/>
      <c r="AX4" s="18"/>
      <c r="BA4" s="5"/>
      <c r="BC4" s="9"/>
      <c r="BF4" s="9"/>
      <c r="BG4" s="9"/>
      <c r="BH4" s="9"/>
      <c r="BI4" s="9"/>
      <c r="BJ4" s="5"/>
      <c r="BK4" s="5"/>
      <c r="BL4" s="9"/>
      <c r="BM4" s="9"/>
      <c r="BN4" s="9"/>
      <c r="BO4" s="9"/>
      <c r="BP4" s="9"/>
      <c r="BQ4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T4" s="5"/>
      <c r="CU4" s="5"/>
      <c r="CV4" s="88">
        <v>10</v>
      </c>
      <c r="CW4" s="5">
        <f>SUM($Q$27:$Z$27)</f>
        <v>2</v>
      </c>
      <c r="CX4" s="4">
        <v>7.200000000000002</v>
      </c>
      <c r="CY4" s="5">
        <f>SUM($Q$51:$Z$51)</f>
        <v>-6</v>
      </c>
      <c r="CZ4" s="4">
        <v>1.0400000000000003</v>
      </c>
      <c r="DA4" s="5">
        <v>-5.3643171672272838E-2</v>
      </c>
      <c r="DB4" s="5">
        <v>2.1032328488429792</v>
      </c>
      <c r="DC4" s="4">
        <v>0.40924688833624034</v>
      </c>
      <c r="DD4" s="5">
        <f t="shared" si="0"/>
        <v>-9.9999999999999915E-3</v>
      </c>
      <c r="DE4" s="5">
        <f t="shared" si="1"/>
        <v>0.34000000000000008</v>
      </c>
      <c r="DF4" s="5">
        <v>4.9365910647077088E-7</v>
      </c>
      <c r="DG4" s="5">
        <v>3.4631418382054129</v>
      </c>
      <c r="DH4" s="5">
        <f t="shared" si="2"/>
        <v>2</v>
      </c>
      <c r="DI4" s="5">
        <f t="shared" si="3"/>
        <v>6</v>
      </c>
      <c r="DJ4" s="5">
        <v>8</v>
      </c>
      <c r="DK4" s="5">
        <f t="shared" si="4"/>
        <v>9.9999999999999978E-2</v>
      </c>
      <c r="DL4" s="5">
        <f t="shared" si="5"/>
        <v>0.62196543704229634</v>
      </c>
      <c r="DM4" s="5">
        <f t="shared" si="6"/>
        <v>0.43280292774541462</v>
      </c>
      <c r="DN4"/>
      <c r="DO4" s="9" t="s">
        <v>218</v>
      </c>
      <c r="DP4" s="9">
        <v>0.5109252218534367</v>
      </c>
      <c r="DQ4" s="9">
        <v>1</v>
      </c>
      <c r="DR4" s="9">
        <v>-0.12904446796786834</v>
      </c>
      <c r="DS4" s="9">
        <v>-0.13025898185166596</v>
      </c>
      <c r="DT4" s="9">
        <v>-0.12292372230966343</v>
      </c>
      <c r="DU4" s="9">
        <v>-0.24678745728862925</v>
      </c>
      <c r="DV4" s="9">
        <v>-0.21018223457371468</v>
      </c>
      <c r="DW4" s="9">
        <v>0.62871962948070148</v>
      </c>
      <c r="DX4" s="9">
        <v>-4.7405999299204589E-2</v>
      </c>
      <c r="DY4" s="9">
        <v>0.29124107913748237</v>
      </c>
      <c r="DZ4" s="9">
        <v>0.12017849303055836</v>
      </c>
      <c r="EA4" s="9">
        <v>-0.36362639148825165</v>
      </c>
      <c r="EB4" s="9">
        <v>0.10830479761324346</v>
      </c>
      <c r="GR4" t="s">
        <v>3</v>
      </c>
      <c r="GS4">
        <v>8.0000000000000016E-2</v>
      </c>
      <c r="GT4">
        <v>-0.23999999999999994</v>
      </c>
      <c r="GU4">
        <f>VARP(CDC_ROI!$Q$51:$Z$51)</f>
        <v>0.64</v>
      </c>
      <c r="GV4">
        <v>0.24000000000000007</v>
      </c>
      <c r="GW4">
        <v>0.16</v>
      </c>
      <c r="GX4">
        <v>-0.16</v>
      </c>
      <c r="GY4">
        <v>-0.08</v>
      </c>
      <c r="GZ4">
        <v>-0.16</v>
      </c>
      <c r="HA4">
        <v>-0.16</v>
      </c>
      <c r="HB4">
        <v>0.24000000000000007</v>
      </c>
      <c r="HC4">
        <v>0.24000000000000005</v>
      </c>
      <c r="HD4">
        <v>-0.4</v>
      </c>
      <c r="HE4">
        <v>0.32</v>
      </c>
      <c r="HF4">
        <v>0.15999999999999998</v>
      </c>
      <c r="HG4">
        <v>0.23999999999999994</v>
      </c>
      <c r="HH4">
        <v>0.08</v>
      </c>
      <c r="HI4">
        <v>-0.15999999999999998</v>
      </c>
      <c r="HJ4">
        <v>-0.15999999999999998</v>
      </c>
      <c r="HK4">
        <v>-0.24000000000000007</v>
      </c>
      <c r="HL4">
        <v>0.4</v>
      </c>
    </row>
    <row r="5" spans="1:220" x14ac:dyDescent="0.25">
      <c r="A5" s="4">
        <v>1</v>
      </c>
      <c r="B5" s="4">
        <v>4</v>
      </c>
      <c r="C5" s="4" t="s">
        <v>189</v>
      </c>
      <c r="D5" s="10">
        <v>15</v>
      </c>
      <c r="E5" s="10">
        <v>30</v>
      </c>
      <c r="F5" s="10">
        <v>45</v>
      </c>
      <c r="G5" s="4">
        <v>34.1</v>
      </c>
      <c r="H5" s="10">
        <v>41.24</v>
      </c>
      <c r="I5" s="4">
        <v>30</v>
      </c>
      <c r="J5" s="4" t="s">
        <v>50</v>
      </c>
      <c r="K5" s="4">
        <v>34.46</v>
      </c>
      <c r="L5" s="4">
        <v>30.21</v>
      </c>
      <c r="M5" s="4">
        <v>37.14180913954948</v>
      </c>
      <c r="N5" s="4">
        <v>34.1</v>
      </c>
      <c r="P5" s="4" t="s">
        <v>4</v>
      </c>
      <c r="Q5" s="4">
        <v>0.9505188733090626</v>
      </c>
      <c r="R5" s="4">
        <v>0.95404892130051655</v>
      </c>
      <c r="S5" s="4">
        <v>0.95114112152001895</v>
      </c>
      <c r="T5" s="4">
        <v>0.96174598582381021</v>
      </c>
      <c r="U5" s="4">
        <v>0.109625</v>
      </c>
      <c r="V5" s="4">
        <v>0.95237304224015185</v>
      </c>
      <c r="W5" s="4">
        <v>4.5234965494577721E-2</v>
      </c>
      <c r="X5" s="4">
        <v>2.3261187938154231E-2</v>
      </c>
      <c r="Y5" s="4">
        <v>0.9505627312184507</v>
      </c>
      <c r="Z5" s="4">
        <v>0.48199999999999998</v>
      </c>
      <c r="AA5" s="14">
        <f>AVERAGE($Q$5:$Z$5)</f>
        <v>0.63805118288447427</v>
      </c>
      <c r="AB5" s="4" t="s">
        <v>59</v>
      </c>
      <c r="AC5" s="4">
        <f>AVERAGE($Q$2:$Z$21)</f>
        <v>0.52809601334156431</v>
      </c>
      <c r="AD5" s="4">
        <f>AVERAGE($Q$2:$AA$21)</f>
        <v>0.52809601334156431</v>
      </c>
      <c r="AN5" s="14"/>
      <c r="AS5" s="5"/>
      <c r="AT5" s="4"/>
      <c r="AX5" s="18"/>
      <c r="BA5" s="5"/>
      <c r="BC5" s="9"/>
      <c r="BF5" s="9"/>
      <c r="BG5" s="9"/>
      <c r="BH5" s="9"/>
      <c r="BI5" s="9"/>
      <c r="BJ5" s="5"/>
      <c r="BK5" s="5"/>
      <c r="BL5" s="9"/>
      <c r="BM5" s="9"/>
      <c r="BN5" s="9"/>
      <c r="BO5" s="9"/>
      <c r="BP5" s="9"/>
      <c r="BQ5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T5" s="5"/>
      <c r="CU5" s="5"/>
      <c r="CV5" s="88" t="s">
        <v>203</v>
      </c>
      <c r="CW5" s="5">
        <f>SUM($Q$28:$Z$28)</f>
        <v>2</v>
      </c>
      <c r="CX5" s="4">
        <v>7.6</v>
      </c>
      <c r="CY5" s="5">
        <f>SUM($Q$52:$Z$52)</f>
        <v>-6</v>
      </c>
      <c r="CZ5" s="4">
        <v>2.6399999999999997</v>
      </c>
      <c r="DA5" s="5">
        <v>6.3717898197597878E-2</v>
      </c>
      <c r="DB5" s="5">
        <v>3.5260538787040483</v>
      </c>
      <c r="DC5" s="4">
        <v>0.48357734317869228</v>
      </c>
      <c r="DD5" s="5">
        <f t="shared" si="0"/>
        <v>7.0000000000000007E-2</v>
      </c>
      <c r="DE5" s="5">
        <f t="shared" si="1"/>
        <v>0.36</v>
      </c>
      <c r="DF5" s="5">
        <v>4.9365910647077088E-7</v>
      </c>
      <c r="DG5" s="5">
        <v>2.6455241843605881</v>
      </c>
      <c r="DH5" s="5">
        <f t="shared" si="2"/>
        <v>2</v>
      </c>
      <c r="DI5" s="5">
        <f t="shared" si="3"/>
        <v>6</v>
      </c>
      <c r="DJ5" s="5">
        <v>8</v>
      </c>
      <c r="DK5" s="5">
        <f t="shared" si="4"/>
        <v>9.9999999999999978E-2</v>
      </c>
      <c r="DL5" s="5">
        <f t="shared" si="5"/>
        <v>0.63805118288447427</v>
      </c>
      <c r="DM5" s="5">
        <f t="shared" si="6"/>
        <v>0.425537564656367</v>
      </c>
      <c r="DN5"/>
      <c r="DO5" s="9" t="s">
        <v>377</v>
      </c>
      <c r="DP5" s="9">
        <v>-0.36420233658730405</v>
      </c>
      <c r="DQ5" s="9">
        <v>-0.12904446796786834</v>
      </c>
      <c r="DR5" s="9">
        <v>1</v>
      </c>
      <c r="DS5" s="9">
        <v>-0.1601286640220177</v>
      </c>
      <c r="DT5" s="9">
        <v>0.80698888306773275</v>
      </c>
      <c r="DU5" s="9">
        <v>-0.17804909253916246</v>
      </c>
      <c r="DV5" s="9">
        <v>0.40240826140918207</v>
      </c>
      <c r="DW5" s="9">
        <v>-0.36044658200704099</v>
      </c>
      <c r="DX5" s="9">
        <v>0.37009705729837172</v>
      </c>
      <c r="DY5" s="9">
        <v>0.14913993160800712</v>
      </c>
      <c r="DZ5" s="9">
        <v>4.7095217421130153E-2</v>
      </c>
      <c r="EA5" s="9">
        <v>0.56133805054029595</v>
      </c>
      <c r="EB5" s="9">
        <v>-4.5871846535903003E-2</v>
      </c>
      <c r="GR5" t="s">
        <v>4</v>
      </c>
      <c r="GS5">
        <v>8.0000000000000016E-2</v>
      </c>
      <c r="GT5">
        <v>-0.23999999999999994</v>
      </c>
      <c r="GU5">
        <v>0.24000000000000007</v>
      </c>
      <c r="GV5">
        <f>VARP(CDC_ROI!$Q$52:$Z$52)</f>
        <v>0.64</v>
      </c>
      <c r="GW5">
        <v>0.16</v>
      </c>
      <c r="GX5">
        <v>0.24</v>
      </c>
      <c r="GY5">
        <v>0.32</v>
      </c>
      <c r="GZ5">
        <v>-0.15999999999999998</v>
      </c>
      <c r="HA5">
        <v>0.24</v>
      </c>
      <c r="HB5">
        <v>0.64000000000000024</v>
      </c>
      <c r="HC5">
        <v>0.24</v>
      </c>
      <c r="HD5">
        <v>0</v>
      </c>
      <c r="HE5">
        <v>0.32</v>
      </c>
      <c r="HF5">
        <v>0.16000000000000006</v>
      </c>
      <c r="HG5">
        <v>0.24</v>
      </c>
      <c r="HH5">
        <v>7.9999999999999988E-2</v>
      </c>
      <c r="HI5">
        <v>-0.15999999999999998</v>
      </c>
      <c r="HJ5">
        <v>-0.16</v>
      </c>
      <c r="HK5">
        <v>-0.24000000000000007</v>
      </c>
      <c r="HL5">
        <v>0</v>
      </c>
    </row>
    <row r="6" spans="1:220" x14ac:dyDescent="0.25">
      <c r="A6" s="4">
        <v>1</v>
      </c>
      <c r="B6" s="4">
        <v>5</v>
      </c>
      <c r="C6" s="4" t="s">
        <v>190</v>
      </c>
      <c r="D6" s="10">
        <v>0.5</v>
      </c>
      <c r="E6" s="10">
        <v>1</v>
      </c>
      <c r="F6" s="10">
        <v>3</v>
      </c>
      <c r="G6" s="4">
        <v>3.8250000000000002</v>
      </c>
      <c r="H6" s="10">
        <v>1.53</v>
      </c>
      <c r="I6" s="4">
        <v>1</v>
      </c>
      <c r="J6" s="4">
        <v>1</v>
      </c>
      <c r="K6" s="4">
        <v>3.3879999999999999</v>
      </c>
      <c r="L6" s="4">
        <v>2.9350000000000001</v>
      </c>
      <c r="M6" s="4">
        <v>3.0147709849314945</v>
      </c>
      <c r="N6" s="4">
        <v>3.8250000000000002</v>
      </c>
      <c r="P6" s="4" t="s">
        <v>5</v>
      </c>
      <c r="Q6" s="4">
        <v>0.50236842105263158</v>
      </c>
      <c r="R6" s="4">
        <v>3.991758241758242E-2</v>
      </c>
      <c r="S6" s="4">
        <v>0.58903571428571433</v>
      </c>
      <c r="T6" s="4">
        <v>0.86540000000000006</v>
      </c>
      <c r="U6" s="4">
        <v>0.109625</v>
      </c>
      <c r="V6" s="4">
        <v>0.755</v>
      </c>
      <c r="W6" s="4">
        <v>3.5181522186044964E-2</v>
      </c>
      <c r="X6" s="4">
        <v>0.51739571428571429</v>
      </c>
      <c r="Y6" s="4">
        <v>0.33410000000000006</v>
      </c>
      <c r="Z6" s="4">
        <v>0.43699999999999994</v>
      </c>
      <c r="AA6" s="14">
        <f>AVERAGE($Q$6:$Z$6)</f>
        <v>0.41850239542276874</v>
      </c>
      <c r="AS6" s="5"/>
      <c r="AT6" s="4"/>
      <c r="AX6" s="18"/>
      <c r="BA6" s="5"/>
      <c r="BC6" s="9"/>
      <c r="BF6" s="9"/>
      <c r="BG6" s="9"/>
      <c r="BH6" s="9"/>
      <c r="BI6" s="9"/>
      <c r="BJ6" s="5"/>
      <c r="BK6" s="5"/>
      <c r="BL6" s="9"/>
      <c r="BM6" s="9"/>
      <c r="BN6" s="9"/>
      <c r="BO6" s="9"/>
      <c r="BP6" s="9"/>
      <c r="BQ6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T6" s="5"/>
      <c r="CU6" s="5"/>
      <c r="CV6" s="88">
        <v>30</v>
      </c>
      <c r="CW6" s="5">
        <f>SUM($Q$29:$Z$29)</f>
        <v>0</v>
      </c>
      <c r="CX6" s="4">
        <v>4.6000000000000014</v>
      </c>
      <c r="CY6" s="5">
        <f>SUM($Q$53:$Z$53)</f>
        <v>6</v>
      </c>
      <c r="CZ6" s="4">
        <v>4.160000000000001</v>
      </c>
      <c r="DA6" s="5">
        <v>7.9642486528893858E-2</v>
      </c>
      <c r="DB6" s="5">
        <v>3.5796785592524047</v>
      </c>
      <c r="DC6" s="4">
        <v>0.30291823287457165</v>
      </c>
      <c r="DD6" s="5">
        <f t="shared" si="0"/>
        <v>0.17000000000000004</v>
      </c>
      <c r="DE6" s="5">
        <f t="shared" si="1"/>
        <v>0.18000000000000008</v>
      </c>
      <c r="DF6" s="5">
        <v>0.24408886769828309</v>
      </c>
      <c r="DG6" s="5">
        <v>1.3381647635239144</v>
      </c>
      <c r="DH6" s="5">
        <f t="shared" si="2"/>
        <v>2</v>
      </c>
      <c r="DI6" s="5">
        <f t="shared" si="3"/>
        <v>0</v>
      </c>
      <c r="DJ6" s="5">
        <v>2</v>
      </c>
      <c r="DK6" s="5">
        <f t="shared" si="4"/>
        <v>0</v>
      </c>
      <c r="DL6" s="5">
        <f t="shared" si="5"/>
        <v>0.41850239542276874</v>
      </c>
      <c r="DM6" s="5">
        <f t="shared" si="6"/>
        <v>0.28905509703642951</v>
      </c>
      <c r="DN6"/>
      <c r="DO6" s="9" t="s">
        <v>351</v>
      </c>
      <c r="DP6" s="9">
        <v>0.17482173213661251</v>
      </c>
      <c r="DQ6" s="9">
        <v>-0.13025898185166596</v>
      </c>
      <c r="DR6" s="9">
        <v>-0.1601286640220177</v>
      </c>
      <c r="DS6" s="9">
        <v>1</v>
      </c>
      <c r="DT6" s="9">
        <v>-0.33870686093282226</v>
      </c>
      <c r="DU6" s="9">
        <v>0.55722303068461265</v>
      </c>
      <c r="DV6" s="9">
        <v>-0.36432835330231444</v>
      </c>
      <c r="DW6" s="9">
        <v>-0.29288959306450307</v>
      </c>
      <c r="DX6" s="9">
        <v>-0.35545841897863384</v>
      </c>
      <c r="DY6" s="9">
        <v>-0.483700664437057</v>
      </c>
      <c r="DZ6" s="9">
        <v>-0.39288215759671441</v>
      </c>
      <c r="EA6" s="9">
        <v>-0.14301932539286558</v>
      </c>
      <c r="EB6" s="9">
        <v>-0.27433684567646416</v>
      </c>
      <c r="GR6" t="s">
        <v>5</v>
      </c>
      <c r="GS6">
        <v>0.32000000000000006</v>
      </c>
      <c r="GT6">
        <v>-0.15999999999999998</v>
      </c>
      <c r="GU6">
        <v>0.16</v>
      </c>
      <c r="GV6">
        <v>0.16</v>
      </c>
      <c r="GW6">
        <f>VARP(CDC_ROI!$Q$53:$Z$53)</f>
        <v>0.64</v>
      </c>
      <c r="GX6">
        <v>0.15999999999999998</v>
      </c>
      <c r="GY6">
        <v>0.08</v>
      </c>
      <c r="GZ6">
        <v>0.16</v>
      </c>
      <c r="HA6">
        <v>0.56000000000000005</v>
      </c>
      <c r="HB6">
        <v>0.16</v>
      </c>
      <c r="HC6">
        <v>0.15999999999999998</v>
      </c>
      <c r="HD6">
        <v>1.1102230246251566E-17</v>
      </c>
      <c r="HE6">
        <v>0.48000000000000009</v>
      </c>
      <c r="HF6">
        <v>0.23999999999999994</v>
      </c>
      <c r="HG6">
        <v>0.15999999999999998</v>
      </c>
      <c r="HH6">
        <v>-0.08</v>
      </c>
      <c r="HI6">
        <v>0.15999999999999998</v>
      </c>
      <c r="HJ6">
        <v>0.15999999999999998</v>
      </c>
      <c r="HK6">
        <v>0.24000000000000007</v>
      </c>
      <c r="HL6">
        <v>0.4</v>
      </c>
    </row>
    <row r="7" spans="1:220" x14ac:dyDescent="0.25">
      <c r="A7" s="4">
        <v>1</v>
      </c>
      <c r="B7" s="4">
        <v>6</v>
      </c>
      <c r="C7" s="4" t="s">
        <v>191</v>
      </c>
      <c r="D7" s="10">
        <v>20</v>
      </c>
      <c r="E7" s="10">
        <v>200</v>
      </c>
      <c r="F7" s="10">
        <v>500</v>
      </c>
      <c r="G7" s="4">
        <v>169.75</v>
      </c>
      <c r="H7" s="10">
        <v>185</v>
      </c>
      <c r="I7" s="4">
        <v>200</v>
      </c>
      <c r="J7" s="4">
        <v>200</v>
      </c>
      <c r="K7" s="4">
        <v>133.69999999999999</v>
      </c>
      <c r="L7" s="4">
        <v>132.6</v>
      </c>
      <c r="M7" s="4">
        <v>131.00714688873541</v>
      </c>
      <c r="N7" s="4">
        <v>169.75</v>
      </c>
      <c r="P7" s="4" t="s">
        <v>6</v>
      </c>
      <c r="Q7" s="4">
        <v>0.5468367346938775</v>
      </c>
      <c r="R7" s="4">
        <v>0.67474999999999996</v>
      </c>
      <c r="S7" s="4">
        <v>0.13155</v>
      </c>
      <c r="T7" s="4">
        <v>0.95114539072602988</v>
      </c>
      <c r="U7" s="4">
        <v>0.52649999999999997</v>
      </c>
      <c r="V7" s="4">
        <v>0.95237304224015185</v>
      </c>
      <c r="W7" s="4">
        <v>4.5234965494577721E-2</v>
      </c>
      <c r="X7" s="4">
        <v>0.11978636363636365</v>
      </c>
      <c r="Y7" s="4">
        <v>0.5448578947368421</v>
      </c>
      <c r="Z7" s="4">
        <v>0.50750000000000006</v>
      </c>
      <c r="AA7" s="14">
        <f>AVERAGE($Q$7:$Z$7)</f>
        <v>0.50005343915278433</v>
      </c>
      <c r="AN7" s="11"/>
      <c r="AS7" s="5"/>
      <c r="AT7" s="4"/>
      <c r="AX7" s="18"/>
      <c r="BA7" s="5"/>
      <c r="BC7" s="9"/>
      <c r="BF7" s="9"/>
      <c r="BG7" s="9"/>
      <c r="BH7" s="9"/>
      <c r="BI7" s="9"/>
      <c r="BJ7" s="5"/>
      <c r="BK7" s="5"/>
      <c r="BL7" s="9"/>
      <c r="BM7" s="9"/>
      <c r="BN7" s="9"/>
      <c r="BO7" s="9"/>
      <c r="BP7" s="9"/>
      <c r="BQ7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T7" s="5"/>
      <c r="CU7" s="5"/>
      <c r="CV7" s="88" t="s">
        <v>55</v>
      </c>
      <c r="CW7" s="5">
        <f>SUM($Q$30:$Z$30)</f>
        <v>4</v>
      </c>
      <c r="CX7" s="4">
        <v>1.8</v>
      </c>
      <c r="CY7" s="5">
        <f>SUM($Q$54:$Z$54)</f>
        <v>4</v>
      </c>
      <c r="CZ7" s="4">
        <v>2.64</v>
      </c>
      <c r="DA7" s="5">
        <v>9.7249915578067309E-2</v>
      </c>
      <c r="DB7" s="5">
        <v>4.0406989415632975</v>
      </c>
      <c r="DC7" s="4">
        <v>0.24094964038224315</v>
      </c>
      <c r="DD7" s="5">
        <f t="shared" si="0"/>
        <v>9.0000000000000024E-2</v>
      </c>
      <c r="DE7" s="5">
        <f t="shared" si="1"/>
        <v>0.1</v>
      </c>
      <c r="DF7" s="5">
        <v>0.19174601371721717</v>
      </c>
      <c r="DG7" s="5">
        <v>1.2860197913588285</v>
      </c>
      <c r="DH7" s="5">
        <f t="shared" si="2"/>
        <v>1</v>
      </c>
      <c r="DI7" s="5">
        <f t="shared" si="3"/>
        <v>2</v>
      </c>
      <c r="DJ7" s="5">
        <v>3</v>
      </c>
      <c r="DK7" s="5">
        <f t="shared" si="4"/>
        <v>0.2</v>
      </c>
      <c r="DL7" s="5">
        <f t="shared" si="5"/>
        <v>0.50005343915278433</v>
      </c>
      <c r="DM7" s="5">
        <f t="shared" si="6"/>
        <v>0.32159403768728612</v>
      </c>
      <c r="DN7"/>
      <c r="DO7" s="9" t="s">
        <v>357</v>
      </c>
      <c r="DP7" s="9">
        <v>-0.17790481173718733</v>
      </c>
      <c r="DQ7" s="9">
        <v>-0.12292372230966343</v>
      </c>
      <c r="DR7" s="9">
        <v>0.80698888306773275</v>
      </c>
      <c r="DS7" s="9">
        <v>-0.33870686093282226</v>
      </c>
      <c r="DT7" s="9">
        <v>1</v>
      </c>
      <c r="DU7" s="9">
        <v>-0.48219883755997123</v>
      </c>
      <c r="DV7" s="9">
        <v>0.63634449399040571</v>
      </c>
      <c r="DW7" s="9">
        <v>-0.30014616226266255</v>
      </c>
      <c r="DX7" s="9">
        <v>0.68868153054379833</v>
      </c>
      <c r="DY7" s="9">
        <v>0.47494116432512529</v>
      </c>
      <c r="DZ7" s="9">
        <v>9.2343830775278912E-2</v>
      </c>
      <c r="EA7" s="9">
        <v>0.70934170101746941</v>
      </c>
      <c r="EB7" s="9">
        <v>0.29185668255579472</v>
      </c>
      <c r="GR7" t="s">
        <v>6</v>
      </c>
      <c r="GS7">
        <v>0.28000000000000003</v>
      </c>
      <c r="GT7">
        <v>-3.9999999999999994E-2</v>
      </c>
      <c r="GU7">
        <v>-0.16</v>
      </c>
      <c r="GV7">
        <v>0.24</v>
      </c>
      <c r="GW7">
        <v>0.15999999999999998</v>
      </c>
      <c r="GX7">
        <f>VARP(CDC_ROI!$Q$54:$Z$54)</f>
        <v>0.84</v>
      </c>
      <c r="GY7">
        <v>0.12</v>
      </c>
      <c r="GZ7">
        <v>0.04</v>
      </c>
      <c r="HA7">
        <v>0.43999999999999995</v>
      </c>
      <c r="HB7">
        <v>0.24</v>
      </c>
      <c r="HC7">
        <v>3.999999999999998E-2</v>
      </c>
      <c r="HD7">
        <v>0.2</v>
      </c>
      <c r="HE7">
        <v>-7.9999999999999988E-2</v>
      </c>
      <c r="HF7">
        <v>0.36</v>
      </c>
      <c r="HG7">
        <v>-0.36</v>
      </c>
      <c r="HH7">
        <v>0.47999999999999987</v>
      </c>
      <c r="HI7">
        <v>3.999999999999998E-2</v>
      </c>
      <c r="HJ7">
        <v>-0.16</v>
      </c>
      <c r="HK7">
        <v>0.15999999999999998</v>
      </c>
      <c r="HL7">
        <v>-0.2</v>
      </c>
    </row>
    <row r="8" spans="1:220" x14ac:dyDescent="0.25">
      <c r="A8" s="4">
        <v>1</v>
      </c>
      <c r="B8" s="4">
        <v>7</v>
      </c>
      <c r="C8" s="4" t="s">
        <v>192</v>
      </c>
      <c r="D8" s="10">
        <v>0.5</v>
      </c>
      <c r="E8" s="10">
        <v>2</v>
      </c>
      <c r="F8" s="10">
        <v>5</v>
      </c>
      <c r="G8" s="4">
        <v>8.754999999999999</v>
      </c>
      <c r="H8" s="10">
        <v>0.33300000000000002</v>
      </c>
      <c r="I8" s="4">
        <v>2</v>
      </c>
      <c r="J8" s="4">
        <v>2</v>
      </c>
      <c r="K8" s="4">
        <v>4.6680000000000001</v>
      </c>
      <c r="L8" s="4">
        <v>5.7640000000000002</v>
      </c>
      <c r="M8" s="4">
        <v>5.7969071156663885</v>
      </c>
      <c r="N8" s="4">
        <v>8.754999999999999</v>
      </c>
      <c r="P8" s="4" t="s">
        <v>7</v>
      </c>
      <c r="Q8" s="4">
        <v>4.8787070167990783E-2</v>
      </c>
      <c r="R8" s="4">
        <v>0.9539790018259281</v>
      </c>
      <c r="S8" s="4">
        <v>0.95091983970604255</v>
      </c>
      <c r="T8" s="4">
        <v>0.95288615713522173</v>
      </c>
      <c r="U8" s="4">
        <v>4.6378486669748809E-2</v>
      </c>
      <c r="V8" s="4">
        <v>0.95855507699569287</v>
      </c>
      <c r="W8" s="4">
        <v>2.8784242060569697E-2</v>
      </c>
      <c r="X8" s="4">
        <v>0.95060312132562563</v>
      </c>
      <c r="Y8" s="4">
        <v>0.95054041168806191</v>
      </c>
      <c r="Z8" s="4">
        <v>9.5000000000000029E-2</v>
      </c>
      <c r="AA8" s="14">
        <f>AVERAGE($Q$8:$Z$8)</f>
        <v>0.59364334075748815</v>
      </c>
      <c r="AS8" s="5"/>
      <c r="AT8" s="4"/>
      <c r="AX8" s="18"/>
      <c r="BA8" s="5"/>
      <c r="BC8" s="9"/>
      <c r="BF8" s="9"/>
      <c r="BG8" s="9"/>
      <c r="BH8" s="9"/>
      <c r="BI8" s="9"/>
      <c r="BJ8" s="5"/>
      <c r="BK8" s="5"/>
      <c r="BL8" s="9"/>
      <c r="BM8" s="9"/>
      <c r="BN8" s="9"/>
      <c r="BO8" s="9"/>
      <c r="BP8" s="9"/>
      <c r="BQ8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T8" s="5"/>
      <c r="CU8" s="5"/>
      <c r="CV8" s="88">
        <f>SUM(CY:CY)</f>
        <v>4</v>
      </c>
      <c r="CW8" s="5">
        <f>SUM($Q$31:$Z$31)</f>
        <v>2</v>
      </c>
      <c r="CX8" s="4">
        <v>6.8000000000000007</v>
      </c>
      <c r="CY8" s="5">
        <f>SUM($Q$55:$Z$55)</f>
        <v>-8</v>
      </c>
      <c r="CZ8" s="4">
        <v>1.5199999999999998</v>
      </c>
      <c r="DA8" s="5">
        <v>0.12667094186793421</v>
      </c>
      <c r="DB8" s="5">
        <v>5.1181922427931417</v>
      </c>
      <c r="DC8" s="4">
        <v>0.43457053692170622</v>
      </c>
      <c r="DD8" s="5">
        <f t="shared" si="0"/>
        <v>9.9999999999999829E-3</v>
      </c>
      <c r="DE8" s="5">
        <f t="shared" si="1"/>
        <v>0.32</v>
      </c>
      <c r="DF8" s="5">
        <v>3.5003697286178075E-8</v>
      </c>
      <c r="DG8" s="5">
        <v>3.3202713424696881</v>
      </c>
      <c r="DH8" s="5">
        <f t="shared" si="2"/>
        <v>3</v>
      </c>
      <c r="DI8" s="5">
        <f t="shared" si="3"/>
        <v>6</v>
      </c>
      <c r="DJ8" s="5">
        <v>9</v>
      </c>
      <c r="DK8" s="5">
        <f t="shared" si="4"/>
        <v>9.9999999999999978E-2</v>
      </c>
      <c r="DL8" s="5">
        <f t="shared" si="5"/>
        <v>0.59364334075748815</v>
      </c>
      <c r="DM8" s="5">
        <f t="shared" si="6"/>
        <v>0.46410944885720923</v>
      </c>
      <c r="DN8"/>
      <c r="DO8" s="9" t="s">
        <v>214</v>
      </c>
      <c r="DP8" s="9">
        <v>0.12662712805578985</v>
      </c>
      <c r="DQ8" s="9">
        <v>-0.24678745728862925</v>
      </c>
      <c r="DR8" s="9">
        <v>-0.17804909253916246</v>
      </c>
      <c r="DS8" s="9">
        <v>0.55722303068461265</v>
      </c>
      <c r="DT8" s="9">
        <v>-0.48219883755997123</v>
      </c>
      <c r="DU8" s="9">
        <v>1</v>
      </c>
      <c r="DV8" s="9">
        <v>-0.52803936716671362</v>
      </c>
      <c r="DW8" s="9">
        <v>-0.33654921252251141</v>
      </c>
      <c r="DX8" s="9">
        <v>-0.65687422463546086</v>
      </c>
      <c r="DY8" s="9">
        <v>-0.7848103665060937</v>
      </c>
      <c r="DZ8" s="9">
        <v>-0.36697551328164002</v>
      </c>
      <c r="EA8" s="9">
        <v>-0.20060969064055204</v>
      </c>
      <c r="EB8" s="9">
        <v>-0.5586286509865197</v>
      </c>
      <c r="GR8" t="s">
        <v>7</v>
      </c>
      <c r="GS8">
        <v>0.04</v>
      </c>
      <c r="GT8">
        <v>-0.12</v>
      </c>
      <c r="GU8">
        <v>-0.08</v>
      </c>
      <c r="GV8">
        <v>0.32</v>
      </c>
      <c r="GW8">
        <v>0.08</v>
      </c>
      <c r="GX8">
        <v>0.12</v>
      </c>
      <c r="GY8">
        <f>VARP(CDC_ROI!$Q$55:$Z$55)</f>
        <v>0.36</v>
      </c>
      <c r="GZ8">
        <v>0.12</v>
      </c>
      <c r="HA8">
        <v>0.12</v>
      </c>
      <c r="HB8">
        <v>0.32</v>
      </c>
      <c r="HC8">
        <v>0.12</v>
      </c>
      <c r="HD8">
        <v>0.2</v>
      </c>
      <c r="HE8">
        <v>0.16</v>
      </c>
      <c r="HF8">
        <v>-0.12</v>
      </c>
      <c r="HG8">
        <v>0.12</v>
      </c>
      <c r="HH8">
        <v>-0.16</v>
      </c>
      <c r="HI8">
        <v>0.12</v>
      </c>
      <c r="HJ8">
        <v>-0.08</v>
      </c>
      <c r="HK8">
        <v>0.08</v>
      </c>
      <c r="HL8">
        <v>-0.2</v>
      </c>
    </row>
    <row r="9" spans="1:220" x14ac:dyDescent="0.25">
      <c r="A9" s="4">
        <v>1</v>
      </c>
      <c r="B9" s="4">
        <v>8</v>
      </c>
      <c r="C9" s="4" t="s">
        <v>193</v>
      </c>
      <c r="D9" s="10">
        <v>5000</v>
      </c>
      <c r="E9" s="10">
        <v>20000</v>
      </c>
      <c r="F9" s="10">
        <v>35000</v>
      </c>
      <c r="G9" s="4">
        <v>36257.5</v>
      </c>
      <c r="H9" s="10">
        <v>16353</v>
      </c>
      <c r="I9" s="4">
        <v>20000</v>
      </c>
      <c r="J9" s="4">
        <v>20000</v>
      </c>
      <c r="K9" s="4">
        <v>17410</v>
      </c>
      <c r="L9" s="4">
        <v>15010</v>
      </c>
      <c r="M9" s="4">
        <v>26131.257089605075</v>
      </c>
      <c r="N9" s="4">
        <v>36257.5</v>
      </c>
      <c r="P9" s="4" t="s">
        <v>8</v>
      </c>
      <c r="Q9" s="4">
        <v>0.39874999999999994</v>
      </c>
      <c r="R9" s="4">
        <v>8.712499999999998E-2</v>
      </c>
      <c r="S9" s="4">
        <v>0.95028945041760216</v>
      </c>
      <c r="T9" s="4">
        <v>0.41540000000000005</v>
      </c>
      <c r="U9" s="4">
        <v>4.0185605554813729E-2</v>
      </c>
      <c r="V9" s="4">
        <v>0.88250000000000006</v>
      </c>
      <c r="W9" s="4">
        <v>4.5234965494577721E-2</v>
      </c>
      <c r="X9" s="4">
        <v>0.39058999999999999</v>
      </c>
      <c r="Y9" s="4">
        <v>0.52234999999999998</v>
      </c>
      <c r="Z9" s="4">
        <v>0.73</v>
      </c>
      <c r="AA9" s="14">
        <f>AVERAGE($Q$9:$Z$9)</f>
        <v>0.4462425021466993</v>
      </c>
      <c r="AN9" s="35"/>
      <c r="AS9" s="5"/>
      <c r="AT9" s="4"/>
      <c r="AX9" s="18"/>
      <c r="BA9" s="5"/>
      <c r="BC9" s="9"/>
      <c r="BF9" s="9"/>
      <c r="BG9" s="9"/>
      <c r="BH9" s="9"/>
      <c r="BI9" s="9"/>
      <c r="BJ9" s="5"/>
      <c r="BK9" s="5"/>
      <c r="BL9" s="9"/>
      <c r="BM9" s="9"/>
      <c r="BN9" s="9"/>
      <c r="BO9" s="9"/>
      <c r="BP9" s="9"/>
      <c r="BQ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T9" s="5"/>
      <c r="CU9" s="5"/>
      <c r="CV9" s="88" t="s">
        <v>211</v>
      </c>
      <c r="CW9" s="5">
        <f>SUM($Q$32:$Z$32)</f>
        <v>-2</v>
      </c>
      <c r="CX9" s="4">
        <v>2.7999999999999994</v>
      </c>
      <c r="CY9" s="5">
        <f>SUM($Q$56:$Z$56)</f>
        <v>4</v>
      </c>
      <c r="CZ9" s="4">
        <v>2.64</v>
      </c>
      <c r="DA9" s="5">
        <v>-3.4322395760287026E-2</v>
      </c>
      <c r="DB9" s="5">
        <v>1.9667402051319898</v>
      </c>
      <c r="DC9" s="4">
        <v>0.31791030218262839</v>
      </c>
      <c r="DD9" s="5">
        <f t="shared" si="0"/>
        <v>9.0000000000000024E-2</v>
      </c>
      <c r="DE9" s="5">
        <f t="shared" si="1"/>
        <v>5.9999999999999963E-2</v>
      </c>
      <c r="DF9" s="5">
        <v>0.31351841945850567</v>
      </c>
      <c r="DG9" s="5">
        <v>1.6985938997210019</v>
      </c>
      <c r="DH9" s="5">
        <f t="shared" si="2"/>
        <v>2</v>
      </c>
      <c r="DI9" s="5">
        <f t="shared" si="3"/>
        <v>1</v>
      </c>
      <c r="DJ9" s="5">
        <v>3</v>
      </c>
      <c r="DK9" s="5">
        <f t="shared" si="4"/>
        <v>9.9999999999999978E-2</v>
      </c>
      <c r="DL9" s="5">
        <f t="shared" si="5"/>
        <v>0.4462425021466993</v>
      </c>
      <c r="DM9" s="5">
        <f t="shared" si="6"/>
        <v>0.3319392893078193</v>
      </c>
      <c r="DN9"/>
      <c r="DO9" s="9" t="s">
        <v>215</v>
      </c>
      <c r="DP9" s="9">
        <v>-0.36199424366903826</v>
      </c>
      <c r="DQ9" s="9">
        <v>-0.21018223457371468</v>
      </c>
      <c r="DR9" s="9">
        <v>0.40240826140918207</v>
      </c>
      <c r="DS9" s="9">
        <v>-0.36432835330231444</v>
      </c>
      <c r="DT9" s="9">
        <v>0.63634449399040571</v>
      </c>
      <c r="DU9" s="9">
        <v>-0.52803936716671362</v>
      </c>
      <c r="DV9" s="9">
        <v>1</v>
      </c>
      <c r="DW9" s="9">
        <v>-3.8951346624024823E-2</v>
      </c>
      <c r="DX9" s="9">
        <v>0.83221444722730165</v>
      </c>
      <c r="DY9" s="9">
        <v>0.74640004280947114</v>
      </c>
      <c r="DZ9" s="9">
        <v>0.20882914468980629</v>
      </c>
      <c r="EA9" s="9">
        <v>0.63343645165229523</v>
      </c>
      <c r="EB9" s="9">
        <v>0.58718270213661139</v>
      </c>
      <c r="GR9" t="s">
        <v>8</v>
      </c>
      <c r="GS9">
        <v>0.28000000000000003</v>
      </c>
      <c r="GT9">
        <v>0.36</v>
      </c>
      <c r="GU9">
        <v>-0.16</v>
      </c>
      <c r="GV9">
        <v>-0.15999999999999998</v>
      </c>
      <c r="GW9">
        <v>0.16</v>
      </c>
      <c r="GX9">
        <v>0.04</v>
      </c>
      <c r="GY9">
        <v>0.12</v>
      </c>
      <c r="GZ9">
        <f>VARP(CDC_ROI!$Q$56:$Z$56)</f>
        <v>0.84</v>
      </c>
      <c r="HA9">
        <v>0.04</v>
      </c>
      <c r="HB9">
        <v>-0.15999999999999998</v>
      </c>
      <c r="HC9">
        <v>3.999999999999998E-2</v>
      </c>
      <c r="HD9">
        <v>-0.19999999999999996</v>
      </c>
      <c r="HE9">
        <v>0.32</v>
      </c>
      <c r="HF9">
        <v>-0.44000000000000006</v>
      </c>
      <c r="HG9">
        <v>3.9999999999999994E-2</v>
      </c>
      <c r="HH9">
        <v>7.999999999999996E-2</v>
      </c>
      <c r="HI9">
        <v>0.44000000000000006</v>
      </c>
      <c r="HJ9">
        <v>0.23999999999999994</v>
      </c>
      <c r="HK9">
        <v>0.55999999999999994</v>
      </c>
      <c r="HL9">
        <v>0.2</v>
      </c>
    </row>
    <row r="10" spans="1:220" x14ac:dyDescent="0.25">
      <c r="A10" s="4">
        <v>1</v>
      </c>
      <c r="B10" s="4">
        <v>9</v>
      </c>
      <c r="C10" s="4" t="s">
        <v>194</v>
      </c>
      <c r="D10" s="10">
        <v>9</v>
      </c>
      <c r="E10" s="10">
        <v>12</v>
      </c>
      <c r="F10" s="10">
        <v>15</v>
      </c>
      <c r="G10" s="4">
        <v>30.3</v>
      </c>
      <c r="H10" s="10">
        <v>14.47</v>
      </c>
      <c r="I10" s="4">
        <v>12</v>
      </c>
      <c r="J10" s="4">
        <v>12</v>
      </c>
      <c r="K10" s="4">
        <v>12.51</v>
      </c>
      <c r="L10" s="4">
        <v>8.2629999999999999</v>
      </c>
      <c r="M10" s="4">
        <v>37.712798323808812</v>
      </c>
      <c r="N10" s="4">
        <v>30.3</v>
      </c>
      <c r="P10" s="4" t="s">
        <v>9</v>
      </c>
      <c r="Q10" s="4">
        <v>0.30499999999999999</v>
      </c>
      <c r="R10" s="4">
        <v>0.95185450493473411</v>
      </c>
      <c r="S10" s="4">
        <v>0.78394999999999992</v>
      </c>
      <c r="T10" s="4">
        <v>0.79232000000000002</v>
      </c>
      <c r="U10" s="4">
        <v>0.73850000000000005</v>
      </c>
      <c r="V10" s="4">
        <v>0.95539716807416342</v>
      </c>
      <c r="W10" s="4">
        <v>4.5234965494577721E-2</v>
      </c>
      <c r="X10" s="4">
        <v>0.19294250000000002</v>
      </c>
      <c r="Y10" s="4">
        <v>6.0586842105263161E-2</v>
      </c>
      <c r="Z10" s="4">
        <v>0.46062500000000001</v>
      </c>
      <c r="AA10" s="14">
        <f>AVERAGE($Q$10:$Z$10)</f>
        <v>0.52864109806087389</v>
      </c>
      <c r="AN10" s="9"/>
      <c r="AS10" s="5"/>
      <c r="AT10" s="4"/>
      <c r="AX10" s="18"/>
      <c r="BA10" s="5"/>
      <c r="BC10" s="9"/>
      <c r="BF10" s="9"/>
      <c r="BG10" s="9"/>
      <c r="BH10" s="9"/>
      <c r="BI10" s="9"/>
      <c r="BJ10" s="5"/>
      <c r="BK10" s="5"/>
      <c r="BL10" s="9"/>
      <c r="BM10" s="9"/>
      <c r="BN10" s="9"/>
      <c r="BO10" s="9"/>
      <c r="BP10" s="9"/>
      <c r="BQ10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T10" s="5"/>
      <c r="CU10" s="5"/>
      <c r="CV10" s="88">
        <f>AVERAGE(DF:DF)</f>
        <v>0.10780441792024349</v>
      </c>
      <c r="CW10" s="5">
        <f>SUM($Q$33:$Z$33)</f>
        <v>0</v>
      </c>
      <c r="CX10" s="4">
        <v>4.6000000000000014</v>
      </c>
      <c r="CY10" s="5">
        <f>SUM($Q$57:$Z$57)</f>
        <v>4</v>
      </c>
      <c r="CZ10" s="4">
        <v>4.2399999999999993</v>
      </c>
      <c r="DA10" s="5">
        <v>0.2137413992773102</v>
      </c>
      <c r="DB10" s="5">
        <v>3.0973332017794499</v>
      </c>
      <c r="DC10" s="4">
        <v>0.29763694557351356</v>
      </c>
      <c r="DD10" s="5">
        <f t="shared" si="0"/>
        <v>0.16999999999999996</v>
      </c>
      <c r="DE10" s="5">
        <f t="shared" si="1"/>
        <v>0.18000000000000008</v>
      </c>
      <c r="DF10" s="5">
        <v>0.31351841945850567</v>
      </c>
      <c r="DG10" s="5">
        <v>1.6338117974504243</v>
      </c>
      <c r="DH10" s="5">
        <f t="shared" si="2"/>
        <v>1</v>
      </c>
      <c r="DI10" s="5">
        <f t="shared" si="3"/>
        <v>2</v>
      </c>
      <c r="DJ10" s="5">
        <v>3</v>
      </c>
      <c r="DK10" s="5">
        <f t="shared" si="4"/>
        <v>0</v>
      </c>
      <c r="DL10" s="5">
        <f t="shared" si="5"/>
        <v>0.52864109806087389</v>
      </c>
      <c r="DM10" s="5">
        <f t="shared" si="6"/>
        <v>0.35902207346399062</v>
      </c>
      <c r="DN10"/>
      <c r="DO10" s="9" t="s">
        <v>45</v>
      </c>
      <c r="DP10" s="9">
        <v>0.27111023048362198</v>
      </c>
      <c r="DQ10" s="9">
        <v>0.62871962948070148</v>
      </c>
      <c r="DR10" s="9">
        <v>-0.36044658200704099</v>
      </c>
      <c r="DS10" s="9">
        <v>-0.29288959306450307</v>
      </c>
      <c r="DT10" s="9">
        <v>-0.30014616226266255</v>
      </c>
      <c r="DU10" s="9">
        <v>-0.33654921252251141</v>
      </c>
      <c r="DV10" s="9">
        <v>-3.8951346624024823E-2</v>
      </c>
      <c r="DW10" s="9">
        <v>1</v>
      </c>
      <c r="DX10" s="9">
        <v>-0.1359805017939639</v>
      </c>
      <c r="DY10" s="9">
        <v>0.40738541862547262</v>
      </c>
      <c r="DZ10" s="9">
        <v>-0.15132637184982678</v>
      </c>
      <c r="EA10" s="9">
        <v>-0.70449014023010992</v>
      </c>
      <c r="EB10" s="9">
        <v>0.40781313245525957</v>
      </c>
      <c r="GR10" t="s">
        <v>9</v>
      </c>
      <c r="GS10">
        <v>0.28000000000000003</v>
      </c>
      <c r="GT10">
        <v>-3.9999999999999994E-2</v>
      </c>
      <c r="GU10">
        <v>-0.16</v>
      </c>
      <c r="GV10">
        <v>0.24</v>
      </c>
      <c r="GW10">
        <v>0.56000000000000005</v>
      </c>
      <c r="GX10">
        <v>0.43999999999999995</v>
      </c>
      <c r="GY10">
        <v>0.12</v>
      </c>
      <c r="GZ10">
        <v>0.04</v>
      </c>
      <c r="HA10">
        <f>VARP(CDC_ROI!$Q$57:$Z$57)</f>
        <v>0.84</v>
      </c>
      <c r="HB10">
        <v>0.24</v>
      </c>
      <c r="HC10">
        <v>3.999999999999998E-2</v>
      </c>
      <c r="HD10">
        <v>0.2</v>
      </c>
      <c r="HE10">
        <v>0.32</v>
      </c>
      <c r="HF10">
        <v>0.36</v>
      </c>
      <c r="HG10">
        <v>3.9999999999999994E-2</v>
      </c>
      <c r="HH10">
        <v>7.9999999999999988E-2</v>
      </c>
      <c r="HI10">
        <v>3.999999999999998E-2</v>
      </c>
      <c r="HJ10">
        <v>0.23999999999999994</v>
      </c>
      <c r="HK10">
        <v>0.15999999999999998</v>
      </c>
      <c r="HL10">
        <v>0.2</v>
      </c>
    </row>
    <row r="11" spans="1:220" x14ac:dyDescent="0.25">
      <c r="A11" s="4">
        <v>1</v>
      </c>
      <c r="B11" s="4">
        <v>10</v>
      </c>
      <c r="C11" s="4" t="s">
        <v>195</v>
      </c>
      <c r="D11" s="10">
        <v>0.7</v>
      </c>
      <c r="E11" s="10">
        <v>1.2</v>
      </c>
      <c r="F11" s="10">
        <v>1.5</v>
      </c>
      <c r="G11" s="4">
        <v>1.3450000000000002</v>
      </c>
      <c r="H11" s="10">
        <v>1.23</v>
      </c>
      <c r="I11" s="4">
        <v>1.2</v>
      </c>
      <c r="J11" s="4">
        <v>1.2</v>
      </c>
      <c r="K11" s="4">
        <v>1.121</v>
      </c>
      <c r="L11" s="4">
        <v>1.282</v>
      </c>
      <c r="M11" s="4">
        <v>1.1788204569856142</v>
      </c>
      <c r="N11" s="4">
        <v>1.3450000000000002</v>
      </c>
      <c r="P11" s="4" t="s">
        <v>10</v>
      </c>
      <c r="Q11" s="4">
        <v>0.95165900299450035</v>
      </c>
      <c r="R11" s="4">
        <v>0.95107570365577476</v>
      </c>
      <c r="S11" s="4">
        <v>0.95087534260075302</v>
      </c>
      <c r="T11" s="4">
        <v>0.9587634492437237</v>
      </c>
      <c r="U11" s="4">
        <v>6.3500000000000015E-2</v>
      </c>
      <c r="V11" s="4">
        <v>4.7267759562841537E-2</v>
      </c>
      <c r="W11" s="4">
        <v>4.5234965494577721E-2</v>
      </c>
      <c r="X11" s="4">
        <v>0.95001613358498671</v>
      </c>
      <c r="Y11" s="4">
        <v>0.95038360889465379</v>
      </c>
      <c r="Z11" s="4">
        <v>0.25700000000000001</v>
      </c>
      <c r="AA11" s="14">
        <f>AVERAGE($Q$11:$Z$11)</f>
        <v>0.61257759660318123</v>
      </c>
      <c r="AN11" s="35"/>
      <c r="AS11" s="5"/>
      <c r="AT11" s="4"/>
      <c r="AX11" s="18"/>
      <c r="BA11" s="5"/>
      <c r="BC11" s="9"/>
      <c r="BF11" s="9"/>
      <c r="BG11" s="9"/>
      <c r="BH11" s="9"/>
      <c r="BI11" s="9"/>
      <c r="BJ11" s="5"/>
      <c r="BK11" s="5"/>
      <c r="BL11" s="9"/>
      <c r="BM11" s="9"/>
      <c r="BN11" s="9"/>
      <c r="BO11" s="9"/>
      <c r="BP11" s="9"/>
      <c r="BQ11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T11" s="5"/>
      <c r="CU11" s="5"/>
      <c r="CV11" s="88" t="s">
        <v>374</v>
      </c>
      <c r="CW11" s="5">
        <f>SUM($Q$34:$Z$34)</f>
        <v>2</v>
      </c>
      <c r="CX11" s="4">
        <v>7.200000000000002</v>
      </c>
      <c r="CY11" s="5">
        <f>SUM($Q$58:$Z$58)</f>
        <v>-6</v>
      </c>
      <c r="CZ11" s="4">
        <v>2.6399999999999997</v>
      </c>
      <c r="DA11" s="5">
        <v>7.0496211623437624E-2</v>
      </c>
      <c r="DB11" s="5">
        <v>0.81573477748512757</v>
      </c>
      <c r="DC11" s="4">
        <v>0.3913691214652838</v>
      </c>
      <c r="DD11" s="5">
        <f t="shared" si="0"/>
        <v>7.0000000000000007E-2</v>
      </c>
      <c r="DE11" s="5">
        <f t="shared" si="1"/>
        <v>0.34000000000000008</v>
      </c>
      <c r="DF11" s="5">
        <v>4.9365910647077088E-7</v>
      </c>
      <c r="DG11" s="5">
        <v>3.0494588039217074</v>
      </c>
      <c r="DH11" s="5">
        <f t="shared" si="2"/>
        <v>2</v>
      </c>
      <c r="DI11" s="5">
        <f t="shared" si="3"/>
        <v>6</v>
      </c>
      <c r="DJ11" s="5">
        <v>8</v>
      </c>
      <c r="DK11" s="5">
        <f t="shared" si="4"/>
        <v>9.9999999999999978E-2</v>
      </c>
      <c r="DL11" s="5">
        <f t="shared" si="5"/>
        <v>0.61257759660318123</v>
      </c>
      <c r="DM11" s="5">
        <f t="shared" si="6"/>
        <v>0.44236728751370752</v>
      </c>
      <c r="DN11"/>
      <c r="DO11" s="9" t="s">
        <v>46</v>
      </c>
      <c r="DP11" s="9">
        <v>-0.30558058544983013</v>
      </c>
      <c r="DQ11" s="9">
        <v>-4.7405999299204589E-2</v>
      </c>
      <c r="DR11" s="9">
        <v>0.37009705729837172</v>
      </c>
      <c r="DS11" s="9">
        <v>-0.35545841897863384</v>
      </c>
      <c r="DT11" s="9">
        <v>0.68868153054379833</v>
      </c>
      <c r="DU11" s="9">
        <v>-0.65687422463546086</v>
      </c>
      <c r="DV11" s="9">
        <v>0.83221444722730165</v>
      </c>
      <c r="DW11" s="9">
        <v>-0.1359805017939639</v>
      </c>
      <c r="DX11" s="9">
        <v>1</v>
      </c>
      <c r="DY11" s="9">
        <v>0.84937708537958523</v>
      </c>
      <c r="DZ11" s="9">
        <v>0.34325735392134743</v>
      </c>
      <c r="EA11" s="9">
        <v>0.73944175000717105</v>
      </c>
      <c r="EB11" s="9">
        <v>0.65298221113527433</v>
      </c>
      <c r="GR11" t="s">
        <v>10</v>
      </c>
      <c r="GS11">
        <v>8.0000000000000016E-2</v>
      </c>
      <c r="GT11">
        <v>-0.23999999999999994</v>
      </c>
      <c r="GU11">
        <v>0.24000000000000007</v>
      </c>
      <c r="GV11">
        <v>0.64000000000000024</v>
      </c>
      <c r="GW11">
        <v>0.16</v>
      </c>
      <c r="GX11">
        <v>0.24</v>
      </c>
      <c r="GY11">
        <v>0.32</v>
      </c>
      <c r="GZ11">
        <v>-0.15999999999999998</v>
      </c>
      <c r="HA11">
        <v>0.24</v>
      </c>
      <c r="HB11">
        <f>VARP(CDC_ROI!$Q$58:$Z$58)</f>
        <v>0.64</v>
      </c>
      <c r="HC11">
        <v>0.24</v>
      </c>
      <c r="HD11">
        <v>0</v>
      </c>
      <c r="HE11">
        <v>0.32</v>
      </c>
      <c r="HF11">
        <v>0.16000000000000006</v>
      </c>
      <c r="HG11">
        <v>0.24</v>
      </c>
      <c r="HH11">
        <v>7.9999999999999988E-2</v>
      </c>
      <c r="HI11">
        <v>-0.15999999999999998</v>
      </c>
      <c r="HJ11">
        <v>-0.16</v>
      </c>
      <c r="HK11">
        <v>-0.24000000000000007</v>
      </c>
      <c r="HL11">
        <v>0</v>
      </c>
    </row>
    <row r="12" spans="1:220" x14ac:dyDescent="0.25">
      <c r="A12" s="4">
        <v>2</v>
      </c>
      <c r="B12" s="4">
        <v>1</v>
      </c>
      <c r="C12" s="4" t="s">
        <v>186</v>
      </c>
      <c r="D12" s="10">
        <v>10</v>
      </c>
      <c r="E12" s="10">
        <v>50</v>
      </c>
      <c r="F12" s="10">
        <v>100</v>
      </c>
      <c r="P12" s="4" t="s">
        <v>11</v>
      </c>
      <c r="Q12" s="4">
        <v>0.9505188733090626</v>
      </c>
      <c r="R12" s="4">
        <v>0.67474999999999996</v>
      </c>
      <c r="S12" s="4">
        <v>0.53549374999999999</v>
      </c>
      <c r="T12" s="4">
        <v>0.43232000000000004</v>
      </c>
      <c r="U12" s="4">
        <v>0.37914285714285717</v>
      </c>
      <c r="V12" s="4">
        <v>0.755</v>
      </c>
      <c r="W12" s="4">
        <v>3.9579817224868419E-2</v>
      </c>
      <c r="X12" s="4">
        <v>0.53176500000000004</v>
      </c>
      <c r="Y12" s="4">
        <v>0.95011247835816204</v>
      </c>
      <c r="Z12" s="4">
        <v>0.51687499999999997</v>
      </c>
      <c r="AA12" s="14">
        <f>AVERAGE($Q$12:$Z$12)</f>
        <v>0.57655577760349497</v>
      </c>
      <c r="AN12" s="9"/>
      <c r="AT12" s="4"/>
      <c r="AX12" s="18"/>
      <c r="BC12" s="9"/>
      <c r="BF12" s="9"/>
      <c r="BG12" s="9"/>
      <c r="BH12" s="9"/>
      <c r="BI12" s="9"/>
      <c r="BJ12" s="5"/>
      <c r="BK12" s="5"/>
      <c r="BL12" s="9"/>
      <c r="BM12" s="9"/>
      <c r="BN12" s="9"/>
      <c r="BO12" s="9"/>
      <c r="BP12" s="9"/>
      <c r="BQ12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T12" s="5"/>
      <c r="CU12" s="5"/>
      <c r="CV12" s="88">
        <f>AVERAGE(DA:DA)</f>
        <v>8.8809068775749511E-2</v>
      </c>
      <c r="CW12" s="5">
        <f>SUM($Q$35:$Z$35)</f>
        <v>4</v>
      </c>
      <c r="CX12" s="4">
        <v>5.3999999999999995</v>
      </c>
      <c r="CY12" s="5">
        <f>SUM($Q$59:$Z$59)</f>
        <v>4</v>
      </c>
      <c r="CZ12" s="4">
        <v>2.6400000000000006</v>
      </c>
      <c r="DA12" s="5"/>
      <c r="DB12" s="5">
        <v>2.6021912671619702</v>
      </c>
      <c r="DC12" s="4">
        <v>0.37820236658548656</v>
      </c>
      <c r="DD12" s="5">
        <f t="shared" si="0"/>
        <v>9.0000000000000038E-2</v>
      </c>
      <c r="DE12" s="5">
        <f t="shared" si="1"/>
        <v>0.28000000000000003</v>
      </c>
      <c r="DF12" s="5">
        <v>0.19174601371721717</v>
      </c>
      <c r="DG12" s="5">
        <v>1.7890405267454805</v>
      </c>
      <c r="DH12" s="5">
        <f t="shared" si="2"/>
        <v>1</v>
      </c>
      <c r="DI12" s="5">
        <f t="shared" si="3"/>
        <v>2</v>
      </c>
      <c r="DJ12" s="5">
        <v>3</v>
      </c>
      <c r="DK12" s="5">
        <f t="shared" si="4"/>
        <v>0.2</v>
      </c>
      <c r="DL12" s="5">
        <f t="shared" si="5"/>
        <v>0.57655577760349497</v>
      </c>
      <c r="DM12" s="5">
        <f t="shared" si="6"/>
        <v>0.27411484885434761</v>
      </c>
      <c r="DN12"/>
      <c r="DO12" s="9" t="s">
        <v>47</v>
      </c>
      <c r="DP12" s="9">
        <v>-0.13609835000430318</v>
      </c>
      <c r="DQ12" s="9">
        <v>0.29124107913748237</v>
      </c>
      <c r="DR12" s="9">
        <v>0.14913993160800712</v>
      </c>
      <c r="DS12" s="9">
        <v>-0.483700664437057</v>
      </c>
      <c r="DT12" s="9">
        <v>0.47494116432512529</v>
      </c>
      <c r="DU12" s="9">
        <v>-0.7848103665060937</v>
      </c>
      <c r="DV12" s="9">
        <v>0.74640004280947114</v>
      </c>
      <c r="DW12" s="9">
        <v>0.40738541862547262</v>
      </c>
      <c r="DX12" s="9">
        <v>0.84937708537958523</v>
      </c>
      <c r="DY12" s="9">
        <v>1</v>
      </c>
      <c r="DZ12" s="9">
        <v>0.23580420184506709</v>
      </c>
      <c r="EA12" s="9">
        <v>0.30632478075982278</v>
      </c>
      <c r="EB12" s="9">
        <v>0.81918740454102268</v>
      </c>
      <c r="GR12" t="s">
        <v>11</v>
      </c>
      <c r="GS12">
        <v>0.28000000000000003</v>
      </c>
      <c r="GT12">
        <v>0.36</v>
      </c>
      <c r="GU12">
        <v>0.24000000000000005</v>
      </c>
      <c r="GV12">
        <v>0.24</v>
      </c>
      <c r="GW12">
        <v>0.15999999999999998</v>
      </c>
      <c r="GX12">
        <v>3.999999999999998E-2</v>
      </c>
      <c r="GY12">
        <v>0.12</v>
      </c>
      <c r="GZ12">
        <v>3.999999999999998E-2</v>
      </c>
      <c r="HA12">
        <v>3.999999999999998E-2</v>
      </c>
      <c r="HB12">
        <v>0.24</v>
      </c>
      <c r="HC12">
        <f>VARP(CDC_ROI!$Q$59:$Z$59)</f>
        <v>0.84</v>
      </c>
      <c r="HD12">
        <v>-0.19999999999999996</v>
      </c>
      <c r="HE12">
        <v>-7.999999999999996E-2</v>
      </c>
      <c r="HF12">
        <v>-3.9999999999999994E-2</v>
      </c>
      <c r="HG12">
        <v>3.9999999999999938E-2</v>
      </c>
      <c r="HH12">
        <v>7.9999999999999988E-2</v>
      </c>
      <c r="HI12">
        <v>3.999999999999998E-2</v>
      </c>
      <c r="HJ12">
        <v>-0.15999999999999998</v>
      </c>
      <c r="HK12">
        <v>0.15999999999999998</v>
      </c>
      <c r="HL12">
        <v>0.19999999999999996</v>
      </c>
    </row>
    <row r="13" spans="1:220" x14ac:dyDescent="0.25">
      <c r="A13" s="4">
        <v>2</v>
      </c>
      <c r="B13" s="4">
        <v>2</v>
      </c>
      <c r="C13" s="4" t="s">
        <v>187</v>
      </c>
      <c r="D13" s="10">
        <v>10</v>
      </c>
      <c r="E13" s="10">
        <v>25</v>
      </c>
      <c r="F13" s="10">
        <v>40</v>
      </c>
      <c r="P13" s="4" t="s">
        <v>12</v>
      </c>
      <c r="Q13" s="4">
        <v>0.95120931469996428</v>
      </c>
      <c r="R13" s="4">
        <v>0.95369718309859153</v>
      </c>
      <c r="S13" s="4">
        <v>0.53769999999999996</v>
      </c>
      <c r="T13" s="4">
        <v>0.95114539072602988</v>
      </c>
      <c r="U13" s="4">
        <v>4.6378486669748809E-2</v>
      </c>
      <c r="V13" s="4">
        <v>0.95676964736291459</v>
      </c>
      <c r="W13" s="4">
        <v>0.19954954954954957</v>
      </c>
      <c r="X13" s="4">
        <v>0.1959671428571429</v>
      </c>
      <c r="Y13" s="4">
        <v>0.71307500000000001</v>
      </c>
      <c r="Z13" s="4">
        <v>0.84499999999999997</v>
      </c>
      <c r="AA13" s="14">
        <f>AVERAGE($Q$13:$Z$13)</f>
        <v>0.63504917149639406</v>
      </c>
      <c r="AN13" s="35"/>
      <c r="AT13" s="4"/>
      <c r="AX13" s="18"/>
      <c r="BC13" s="9"/>
      <c r="BF13" s="9"/>
      <c r="BG13" s="9"/>
      <c r="BH13" s="9"/>
      <c r="BI13" s="9"/>
      <c r="BJ13" s="5"/>
      <c r="BK13" s="5"/>
      <c r="BL13" s="9"/>
      <c r="BM13" s="9"/>
      <c r="BN13" s="9"/>
      <c r="BO13" s="9"/>
      <c r="BP13" s="9"/>
      <c r="BQ13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T13" s="5"/>
      <c r="CU13" s="5"/>
      <c r="CV13" s="88" t="s">
        <v>375</v>
      </c>
      <c r="CW13" s="5">
        <f>SUM($Q$36:$Z$36)</f>
        <v>4</v>
      </c>
      <c r="CX13" s="4">
        <v>6.6</v>
      </c>
      <c r="CY13" s="5">
        <f>SUM($Q$60:$Z$60)</f>
        <v>0</v>
      </c>
      <c r="CZ13" s="4">
        <v>-2</v>
      </c>
      <c r="DA13" s="5"/>
      <c r="DB13" s="5">
        <v>1.2921011478532032</v>
      </c>
      <c r="DC13" s="4">
        <v>0.37689151165797369</v>
      </c>
      <c r="DD13" s="5">
        <f t="shared" si="0"/>
        <v>-0.15</v>
      </c>
      <c r="DE13" s="5">
        <f t="shared" si="1"/>
        <v>0.34</v>
      </c>
      <c r="DF13" s="5">
        <v>6.2891877812291186E-3</v>
      </c>
      <c r="DG13" s="5">
        <v>2.1795997487899474</v>
      </c>
      <c r="DH13" s="5">
        <f t="shared" si="2"/>
        <v>1</v>
      </c>
      <c r="DI13" s="5">
        <f t="shared" si="3"/>
        <v>4</v>
      </c>
      <c r="DJ13" s="5">
        <v>5</v>
      </c>
      <c r="DK13" s="5">
        <f t="shared" si="4"/>
        <v>0.2</v>
      </c>
      <c r="DL13" s="5">
        <f t="shared" si="5"/>
        <v>0.63504917149639406</v>
      </c>
      <c r="DM13" s="5">
        <f t="shared" si="6"/>
        <v>0.36416495668701859</v>
      </c>
      <c r="DN13"/>
      <c r="DO13" s="9" t="s">
        <v>48</v>
      </c>
      <c r="DP13" s="9">
        <v>6.5235930847366338E-3</v>
      </c>
      <c r="DQ13" s="9">
        <v>0.12017849303055836</v>
      </c>
      <c r="DR13" s="9">
        <v>4.7095217421130153E-2</v>
      </c>
      <c r="DS13" s="9">
        <v>-0.39288215759671441</v>
      </c>
      <c r="DT13" s="9">
        <v>9.2343830775278912E-2</v>
      </c>
      <c r="DU13" s="9">
        <v>-0.36697551328164002</v>
      </c>
      <c r="DV13" s="9">
        <v>0.20882914468980629</v>
      </c>
      <c r="DW13" s="9">
        <v>-0.15132637184982678</v>
      </c>
      <c r="DX13" s="9">
        <v>0.34325735392134743</v>
      </c>
      <c r="DY13" s="9">
        <v>0.23580420184506709</v>
      </c>
      <c r="DZ13" s="9">
        <v>1</v>
      </c>
      <c r="EA13" s="9">
        <v>0.40382719182495841</v>
      </c>
      <c r="EB13" s="9">
        <v>-0.2137693673504765</v>
      </c>
      <c r="GR13" t="s">
        <v>12</v>
      </c>
      <c r="GS13">
        <v>-0.19999999999999993</v>
      </c>
      <c r="GT13">
        <v>-0.2</v>
      </c>
      <c r="GU13">
        <v>-0.4</v>
      </c>
      <c r="GV13">
        <v>0</v>
      </c>
      <c r="GW13">
        <v>1.1102230246251566E-17</v>
      </c>
      <c r="GX13">
        <v>0.2</v>
      </c>
      <c r="GY13">
        <v>0.2</v>
      </c>
      <c r="GZ13">
        <v>-0.19999999999999996</v>
      </c>
      <c r="HA13">
        <v>0.2</v>
      </c>
      <c r="HB13">
        <v>0</v>
      </c>
      <c r="HC13">
        <v>-0.19999999999999996</v>
      </c>
      <c r="HD13">
        <f>VARP(CDC_ROI!$Q$60:$Z$60)</f>
        <v>1</v>
      </c>
      <c r="HE13">
        <v>-0.40000000000000008</v>
      </c>
      <c r="HF13">
        <v>-0.2</v>
      </c>
      <c r="HG13">
        <v>-0.19999999999999996</v>
      </c>
      <c r="HH13">
        <v>-0.4</v>
      </c>
      <c r="HI13">
        <v>-0.19999999999999996</v>
      </c>
      <c r="HJ13">
        <v>-0.4</v>
      </c>
      <c r="HK13">
        <v>-1.1102230246251566E-17</v>
      </c>
      <c r="HL13">
        <v>-0.6</v>
      </c>
    </row>
    <row r="14" spans="1:220" x14ac:dyDescent="0.25">
      <c r="A14" s="4">
        <v>2</v>
      </c>
      <c r="B14" s="4">
        <v>3</v>
      </c>
      <c r="C14" s="4" t="s">
        <v>188</v>
      </c>
      <c r="D14" s="10">
        <v>100</v>
      </c>
      <c r="E14" s="10">
        <v>500</v>
      </c>
      <c r="F14" s="10">
        <v>1000</v>
      </c>
      <c r="P14" s="4" t="s">
        <v>13</v>
      </c>
      <c r="Q14" s="4">
        <v>0.57697368421052631</v>
      </c>
      <c r="R14" s="4">
        <v>0.95027129233804664</v>
      </c>
      <c r="S14" s="4">
        <v>0.95074136586046121</v>
      </c>
      <c r="T14" s="4">
        <v>7.2320000000000037E-2</v>
      </c>
      <c r="U14" s="4">
        <v>0.61423076923076925</v>
      </c>
      <c r="V14" s="4">
        <v>0.60499999999999998</v>
      </c>
      <c r="W14" s="4">
        <v>3.9579817224868419E-2</v>
      </c>
      <c r="X14" s="4">
        <v>0.9503789957669353</v>
      </c>
      <c r="Y14" s="4">
        <v>0.17175714285714289</v>
      </c>
      <c r="Z14" s="4">
        <v>0.60350000000000004</v>
      </c>
      <c r="AA14" s="14">
        <f>AVERAGE($Q$14:$Z$14)</f>
        <v>0.55347530674887502</v>
      </c>
      <c r="AN14" s="9"/>
      <c r="AT14" s="4"/>
      <c r="AX14" s="18"/>
      <c r="BC14" s="9"/>
      <c r="BF14" s="9"/>
      <c r="BG14" s="9"/>
      <c r="BH14" s="9"/>
      <c r="BI14" s="9"/>
      <c r="BJ14" s="5"/>
      <c r="BK14" s="5"/>
      <c r="BL14" s="9"/>
      <c r="BM14" s="9"/>
      <c r="BN14" s="9"/>
      <c r="BO14" s="9"/>
      <c r="BP14" s="9"/>
      <c r="BQ14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T14" s="5"/>
      <c r="CU14" s="5"/>
      <c r="CV14" s="88">
        <f>AVERAGE(DC:DC)</f>
        <v>0.35244704928634385</v>
      </c>
      <c r="CW14" s="5">
        <f>SUM($Q$37:$Z$37)</f>
        <v>4</v>
      </c>
      <c r="CX14" s="4">
        <v>2.9999999999999991</v>
      </c>
      <c r="CY14" s="5">
        <f>SUM($Q$61:$Z$61)</f>
        <v>2</v>
      </c>
      <c r="CZ14" s="4">
        <v>3.9199999999999995</v>
      </c>
      <c r="DA14" s="5"/>
      <c r="DB14" s="5">
        <v>2.5941270509918715</v>
      </c>
      <c r="DC14" s="4">
        <v>0.21970036694629036</v>
      </c>
      <c r="DD14" s="5">
        <f t="shared" si="0"/>
        <v>0.14999999999999997</v>
      </c>
      <c r="DE14" s="5">
        <f t="shared" si="1"/>
        <v>0.15999999999999998</v>
      </c>
      <c r="DF14" s="5">
        <v>4.7038146300717495E-2</v>
      </c>
      <c r="DG14" s="5">
        <v>2.0236633197260714</v>
      </c>
      <c r="DH14" s="5">
        <f t="shared" si="2"/>
        <v>1</v>
      </c>
      <c r="DI14" s="5">
        <f t="shared" si="3"/>
        <v>3</v>
      </c>
      <c r="DJ14" s="5">
        <v>4</v>
      </c>
      <c r="DK14" s="5">
        <f t="shared" si="4"/>
        <v>0.2</v>
      </c>
      <c r="DL14" s="5">
        <f t="shared" si="5"/>
        <v>0.55347530674887502</v>
      </c>
      <c r="DM14" s="5">
        <f t="shared" si="6"/>
        <v>0.35331892080396177</v>
      </c>
      <c r="DN14"/>
      <c r="DO14" s="9" t="s">
        <v>221</v>
      </c>
      <c r="DP14" s="9">
        <v>-0.3729933414518235</v>
      </c>
      <c r="DQ14" s="9">
        <v>-0.36362639148825165</v>
      </c>
      <c r="DR14" s="9">
        <v>0.56133805054029595</v>
      </c>
      <c r="DS14" s="9">
        <v>-0.14301932539286558</v>
      </c>
      <c r="DT14" s="9">
        <v>0.70934170101746941</v>
      </c>
      <c r="DU14" s="9">
        <v>-0.20060969064055204</v>
      </c>
      <c r="DV14" s="9">
        <v>0.63343645165229523</v>
      </c>
      <c r="DW14" s="9">
        <v>-0.70449014023010992</v>
      </c>
      <c r="DX14" s="9">
        <v>0.73944175000717105</v>
      </c>
      <c r="DY14" s="9">
        <v>0.30632478075982278</v>
      </c>
      <c r="DZ14" s="9">
        <v>0.40382719182495841</v>
      </c>
      <c r="EA14" s="9">
        <v>1</v>
      </c>
      <c r="EB14" s="9">
        <v>7.1902120616709669E-2</v>
      </c>
      <c r="GR14" t="s">
        <v>13</v>
      </c>
      <c r="GS14">
        <v>0.24000000000000007</v>
      </c>
      <c r="GT14">
        <v>-0.32</v>
      </c>
      <c r="GU14">
        <v>0.32</v>
      </c>
      <c r="GV14">
        <v>0.32</v>
      </c>
      <c r="GW14">
        <v>0.48000000000000009</v>
      </c>
      <c r="GX14">
        <v>-7.9999999999999988E-2</v>
      </c>
      <c r="GY14">
        <v>0.16</v>
      </c>
      <c r="GZ14">
        <v>0.32</v>
      </c>
      <c r="HA14">
        <v>0.32</v>
      </c>
      <c r="HB14">
        <v>0.32</v>
      </c>
      <c r="HC14">
        <v>-7.999999999999996E-2</v>
      </c>
      <c r="HD14">
        <v>-0.40000000000000008</v>
      </c>
      <c r="HE14">
        <f>VARP(CDC_ROI!$Q$61:$Z$61)</f>
        <v>0.96</v>
      </c>
      <c r="HF14">
        <v>7.9999999999999988E-2</v>
      </c>
      <c r="HG14">
        <v>0.32000000000000017</v>
      </c>
      <c r="HH14">
        <v>-0.16000000000000006</v>
      </c>
      <c r="HI14">
        <v>0.32</v>
      </c>
      <c r="HJ14">
        <v>0.31999999999999995</v>
      </c>
      <c r="HK14">
        <v>0.08</v>
      </c>
      <c r="HL14">
        <v>0.4</v>
      </c>
    </row>
    <row r="15" spans="1:220" ht="15.75" thickBot="1" x14ac:dyDescent="0.3">
      <c r="A15" s="4">
        <v>2</v>
      </c>
      <c r="B15" s="4">
        <v>4</v>
      </c>
      <c r="C15" s="4" t="s">
        <v>189</v>
      </c>
      <c r="D15" s="10">
        <v>40</v>
      </c>
      <c r="E15" s="10">
        <v>60</v>
      </c>
      <c r="F15" s="10">
        <v>80</v>
      </c>
      <c r="P15" s="4" t="s">
        <v>14</v>
      </c>
      <c r="Q15" s="4">
        <v>7.2499999999999926E-2</v>
      </c>
      <c r="R15" s="4">
        <v>0.95432648746602233</v>
      </c>
      <c r="S15" s="4">
        <v>0.55895000000000006</v>
      </c>
      <c r="T15" s="4">
        <v>0.96001058521094806</v>
      </c>
      <c r="U15" s="4">
        <v>0.68540000000000001</v>
      </c>
      <c r="V15" s="4">
        <v>3.6600846262341329E-2</v>
      </c>
      <c r="W15" s="4">
        <v>4.9476472518714155E-2</v>
      </c>
      <c r="X15" s="4">
        <v>4.8479301487757691E-2</v>
      </c>
      <c r="Y15" s="4">
        <v>0.95042851105305115</v>
      </c>
      <c r="Z15" s="4">
        <v>0.95252004581901484</v>
      </c>
      <c r="AA15" s="14">
        <f>AVERAGE($Q$15:$Z$15)</f>
        <v>0.52686922498178501</v>
      </c>
      <c r="AN15" s="35"/>
      <c r="AT15" s="4"/>
      <c r="AX15" s="18"/>
      <c r="BC15" s="9"/>
      <c r="BP15" s="18"/>
      <c r="BQ15" s="18"/>
      <c r="CT15" s="5"/>
      <c r="CU15" s="5"/>
      <c r="CV15" s="88" t="s">
        <v>212</v>
      </c>
      <c r="CW15" s="5">
        <f>SUM($Q$38:$Z$38)</f>
        <v>2</v>
      </c>
      <c r="CX15" s="4">
        <v>4.0000000000000009</v>
      </c>
      <c r="CY15" s="5">
        <f>SUM($Q$62:$Z$62)</f>
        <v>-4</v>
      </c>
      <c r="CZ15" s="4">
        <v>1.7599999999999998</v>
      </c>
      <c r="DA15" s="5"/>
      <c r="DB15" s="5">
        <v>0.54398045754449043</v>
      </c>
      <c r="DC15" s="4">
        <v>0.21062598233829299</v>
      </c>
      <c r="DD15" s="5">
        <f t="shared" si="0"/>
        <v>2.9999999999999992E-2</v>
      </c>
      <c r="DE15" s="5">
        <f t="shared" si="1"/>
        <v>0.18000000000000005</v>
      </c>
      <c r="DF15" s="5">
        <v>9.8731053718084221E-5</v>
      </c>
      <c r="DG15" s="5">
        <v>3.2707826426951359</v>
      </c>
      <c r="DH15" s="5">
        <f t="shared" si="2"/>
        <v>3</v>
      </c>
      <c r="DI15" s="5">
        <f t="shared" si="3"/>
        <v>4</v>
      </c>
      <c r="DJ15" s="5">
        <v>7</v>
      </c>
      <c r="DK15" s="5">
        <f t="shared" si="4"/>
        <v>9.9999999999999978E-2</v>
      </c>
      <c r="DL15" s="5">
        <f t="shared" si="5"/>
        <v>0.52686922498178501</v>
      </c>
      <c r="DM15" s="5">
        <f t="shared" si="6"/>
        <v>0.42955385858528555</v>
      </c>
      <c r="DN15"/>
      <c r="DO15" s="51" t="s">
        <v>49</v>
      </c>
      <c r="DP15" s="51">
        <v>-0.13111454076987786</v>
      </c>
      <c r="DQ15" s="51">
        <v>0.10830479761324346</v>
      </c>
      <c r="DR15" s="51">
        <v>-4.5871846535903003E-2</v>
      </c>
      <c r="DS15" s="51">
        <v>-0.27433684567646416</v>
      </c>
      <c r="DT15" s="51">
        <v>0.29185668255579472</v>
      </c>
      <c r="DU15" s="51">
        <v>-0.5586286509865197</v>
      </c>
      <c r="DV15" s="51">
        <v>0.58718270213661139</v>
      </c>
      <c r="DW15" s="51">
        <v>0.40781313245525957</v>
      </c>
      <c r="DX15" s="51">
        <v>0.65298221113527433</v>
      </c>
      <c r="DY15" s="51">
        <v>0.81918740454102268</v>
      </c>
      <c r="DZ15" s="51">
        <v>-0.2137693673504765</v>
      </c>
      <c r="EA15" s="51">
        <v>7.1902120616709669E-2</v>
      </c>
      <c r="EB15" s="51">
        <v>1</v>
      </c>
      <c r="GR15" t="s">
        <v>14</v>
      </c>
      <c r="GS15">
        <v>0.12000000000000002</v>
      </c>
      <c r="GT15">
        <v>-0.36000000000000004</v>
      </c>
      <c r="GU15">
        <v>0.15999999999999998</v>
      </c>
      <c r="GV15">
        <v>0.16000000000000006</v>
      </c>
      <c r="GW15">
        <v>0.23999999999999994</v>
      </c>
      <c r="GX15">
        <v>0.36</v>
      </c>
      <c r="GY15">
        <v>-0.12</v>
      </c>
      <c r="GZ15">
        <v>-0.44000000000000006</v>
      </c>
      <c r="HA15">
        <v>0.36</v>
      </c>
      <c r="HB15">
        <v>0.16000000000000006</v>
      </c>
      <c r="HC15">
        <v>-3.9999999999999994E-2</v>
      </c>
      <c r="HD15">
        <v>-0.2</v>
      </c>
      <c r="HE15">
        <v>7.9999999999999988E-2</v>
      </c>
      <c r="HF15">
        <f>VARP(CDC_ROI!$Q$62:$Z$62)</f>
        <v>0.84</v>
      </c>
      <c r="HG15">
        <v>-3.999999999999998E-2</v>
      </c>
      <c r="HH15">
        <v>0.32</v>
      </c>
      <c r="HI15">
        <v>-3.9999999999999994E-2</v>
      </c>
      <c r="HJ15">
        <v>0.15999999999999998</v>
      </c>
      <c r="HK15">
        <v>-0.15999999999999998</v>
      </c>
      <c r="HL15">
        <v>0.2</v>
      </c>
    </row>
    <row r="16" spans="1:220" x14ac:dyDescent="0.25">
      <c r="A16" s="4">
        <v>2</v>
      </c>
      <c r="B16" s="4">
        <v>5</v>
      </c>
      <c r="C16" s="4" t="s">
        <v>190</v>
      </c>
      <c r="D16" s="10">
        <v>6</v>
      </c>
      <c r="E16" s="10">
        <v>10</v>
      </c>
      <c r="F16" s="10">
        <v>14</v>
      </c>
      <c r="P16" s="4" t="s">
        <v>15</v>
      </c>
      <c r="Q16" s="4">
        <v>0.74749999999999994</v>
      </c>
      <c r="R16" s="4">
        <v>0.95185450493473411</v>
      </c>
      <c r="S16" s="4">
        <v>0.95060665633725239</v>
      </c>
      <c r="T16" s="4">
        <v>0.68600000000000028</v>
      </c>
      <c r="U16" s="4">
        <v>0.50245454545454549</v>
      </c>
      <c r="V16" s="4">
        <v>0.86562499999999998</v>
      </c>
      <c r="W16" s="4">
        <v>0.16650000000000001</v>
      </c>
      <c r="X16" s="4">
        <v>0.58697857142857146</v>
      </c>
      <c r="Y16" s="4">
        <v>0.95011247835816204</v>
      </c>
      <c r="Z16" s="4">
        <v>0.39499999999999991</v>
      </c>
      <c r="AA16" s="14">
        <f>AVERAGE($Q$16:$Z$16)</f>
        <v>0.68026317565132643</v>
      </c>
      <c r="AN16" s="9"/>
      <c r="AT16" s="4"/>
      <c r="AX16" s="18"/>
      <c r="BC16" s="9"/>
      <c r="CT16" s="5"/>
      <c r="CU16" s="5"/>
      <c r="CV16" s="88">
        <f>AVERAGE(DD:DD)</f>
        <v>6.2000000000000034E-2</v>
      </c>
      <c r="CW16" s="5">
        <f>SUM($Q$39:$Z$39)</f>
        <v>6</v>
      </c>
      <c r="CX16" s="4">
        <v>5.6000000000000014</v>
      </c>
      <c r="CY16" s="5">
        <f>SUM($Q$63:$Z$63)</f>
        <v>4</v>
      </c>
      <c r="CZ16" s="4">
        <v>1.8400000000000003</v>
      </c>
      <c r="DA16" s="5"/>
      <c r="DB16" s="5">
        <v>0.4600462597419871</v>
      </c>
      <c r="DC16" s="4">
        <v>0.5348489355677809</v>
      </c>
      <c r="DD16" s="5">
        <f t="shared" si="0"/>
        <v>5.0000000000000017E-2</v>
      </c>
      <c r="DE16" s="5">
        <f t="shared" si="1"/>
        <v>0.32000000000000006</v>
      </c>
      <c r="DF16" s="5">
        <v>3.5743602423329128E-2</v>
      </c>
      <c r="DG16" s="5">
        <v>2.6359662675105495</v>
      </c>
      <c r="DH16" s="5">
        <f t="shared" si="2"/>
        <v>0</v>
      </c>
      <c r="DI16" s="5">
        <f t="shared" si="3"/>
        <v>3</v>
      </c>
      <c r="DJ16" s="5">
        <v>3</v>
      </c>
      <c r="DK16" s="5">
        <f t="shared" si="4"/>
        <v>0.3</v>
      </c>
      <c r="DL16" s="5">
        <f t="shared" si="5"/>
        <v>0.68026317565132643</v>
      </c>
      <c r="DM16" s="5">
        <f t="shared" si="6"/>
        <v>0.26754530413581146</v>
      </c>
      <c r="DN16"/>
      <c r="DO16"/>
      <c r="DP16"/>
      <c r="GR16" t="s">
        <v>15</v>
      </c>
      <c r="GS16">
        <v>-0.12</v>
      </c>
      <c r="GT16">
        <v>-3.999999999999998E-2</v>
      </c>
      <c r="GU16">
        <v>0.23999999999999994</v>
      </c>
      <c r="GV16">
        <v>0.24</v>
      </c>
      <c r="GW16">
        <v>0.15999999999999998</v>
      </c>
      <c r="GX16">
        <v>-0.36</v>
      </c>
      <c r="GY16">
        <v>0.12</v>
      </c>
      <c r="GZ16">
        <v>3.9999999999999994E-2</v>
      </c>
      <c r="HA16">
        <v>3.9999999999999994E-2</v>
      </c>
      <c r="HB16">
        <v>0.24</v>
      </c>
      <c r="HC16">
        <v>3.9999999999999938E-2</v>
      </c>
      <c r="HD16">
        <v>-0.19999999999999996</v>
      </c>
      <c r="HE16">
        <v>0.32000000000000017</v>
      </c>
      <c r="HF16">
        <v>-3.999999999999998E-2</v>
      </c>
      <c r="HG16">
        <f>VARP(CDC_ROI!$Q$63:$Z$63)</f>
        <v>0.84</v>
      </c>
      <c r="HH16">
        <v>7.9999999999999988E-2</v>
      </c>
      <c r="HI16">
        <v>-0.36</v>
      </c>
      <c r="HJ16">
        <v>0.23999999999999994</v>
      </c>
      <c r="HK16">
        <v>-0.24000000000000005</v>
      </c>
      <c r="HL16">
        <v>0.6</v>
      </c>
    </row>
    <row r="17" spans="1:220" x14ac:dyDescent="0.25">
      <c r="A17" s="4">
        <v>2</v>
      </c>
      <c r="B17" s="4">
        <v>6</v>
      </c>
      <c r="C17" s="4" t="s">
        <v>191</v>
      </c>
      <c r="D17" s="10">
        <v>250</v>
      </c>
      <c r="E17" s="10">
        <v>400</v>
      </c>
      <c r="F17" s="10">
        <v>700</v>
      </c>
      <c r="P17" s="4" t="s">
        <v>16</v>
      </c>
      <c r="Q17" s="4">
        <v>7.4749999999999997E-2</v>
      </c>
      <c r="R17" s="4">
        <v>8.712499999999998E-2</v>
      </c>
      <c r="S17" s="4">
        <v>0.9508307647382247</v>
      </c>
      <c r="T17" s="4">
        <v>0.96174598582381021</v>
      </c>
      <c r="U17" s="4">
        <v>0.20900000000000002</v>
      </c>
      <c r="V17" s="4">
        <v>3.4646194926568764E-2</v>
      </c>
      <c r="W17" s="4">
        <v>3.9579817224868419E-2</v>
      </c>
      <c r="X17" s="4">
        <v>0.64294249999999997</v>
      </c>
      <c r="Y17" s="4">
        <v>2.8605733153234281E-2</v>
      </c>
      <c r="Z17" s="4">
        <v>4.1147540983606561E-2</v>
      </c>
      <c r="AA17" s="14">
        <f>AVERAGE($Q$17:$Z$17)</f>
        <v>0.30703735368503127</v>
      </c>
      <c r="AN17" s="35"/>
      <c r="AT17" s="4"/>
      <c r="AX17" s="18"/>
      <c r="BC17" s="9"/>
      <c r="CT17" s="5"/>
      <c r="CU17" s="5"/>
      <c r="CV17" s="88" t="s">
        <v>213</v>
      </c>
      <c r="CW17" s="5">
        <f>SUM($Q$40:$Z$40)</f>
        <v>-4</v>
      </c>
      <c r="CX17" s="4">
        <v>3.7999999999999994</v>
      </c>
      <c r="CY17" s="5">
        <f>SUM($Q$64:$Z$64)</f>
        <v>-2</v>
      </c>
      <c r="CZ17" s="4">
        <v>2.08</v>
      </c>
      <c r="DA17" s="5"/>
      <c r="DB17" s="5">
        <v>3.1879762373411813</v>
      </c>
      <c r="DC17" s="4">
        <v>0.21573794780786815</v>
      </c>
      <c r="DD17" s="5">
        <f t="shared" si="0"/>
        <v>0.05</v>
      </c>
      <c r="DE17" s="5">
        <f t="shared" si="1"/>
        <v>7.999999999999996E-2</v>
      </c>
      <c r="DF17" s="5">
        <v>7.9939410977300453E-4</v>
      </c>
      <c r="DG17" s="5">
        <v>2.002053926375134</v>
      </c>
      <c r="DH17" s="5">
        <f t="shared" si="2"/>
        <v>4</v>
      </c>
      <c r="DI17" s="5">
        <f t="shared" si="3"/>
        <v>2</v>
      </c>
      <c r="DJ17" s="5">
        <v>6</v>
      </c>
      <c r="DK17" s="5">
        <f t="shared" si="4"/>
        <v>0.19999999999999996</v>
      </c>
      <c r="DL17" s="5">
        <f t="shared" si="5"/>
        <v>0.30703735368503127</v>
      </c>
      <c r="DM17" s="5">
        <f t="shared" si="6"/>
        <v>0.38899126441573134</v>
      </c>
      <c r="DN17"/>
      <c r="DO17"/>
      <c r="DP17"/>
      <c r="GR17" t="s">
        <v>16</v>
      </c>
      <c r="GS17">
        <v>0.16000000000000003</v>
      </c>
      <c r="GT17">
        <v>0.32</v>
      </c>
      <c r="GU17">
        <v>0.08</v>
      </c>
      <c r="GV17">
        <v>7.9999999999999988E-2</v>
      </c>
      <c r="GW17">
        <v>-0.08</v>
      </c>
      <c r="GX17">
        <v>0.47999999999999987</v>
      </c>
      <c r="GY17">
        <v>-0.16</v>
      </c>
      <c r="GZ17">
        <v>7.999999999999996E-2</v>
      </c>
      <c r="HA17">
        <v>7.9999999999999988E-2</v>
      </c>
      <c r="HB17">
        <v>7.9999999999999988E-2</v>
      </c>
      <c r="HC17">
        <v>7.9999999999999988E-2</v>
      </c>
      <c r="HD17">
        <v>-0.4</v>
      </c>
      <c r="HE17">
        <v>-0.16000000000000006</v>
      </c>
      <c r="HF17">
        <v>0.32</v>
      </c>
      <c r="HG17">
        <v>7.9999999999999988E-2</v>
      </c>
      <c r="HH17">
        <f>VARP(CDC_ROI!$Q$64:$Z$64)</f>
        <v>0.96</v>
      </c>
      <c r="HI17">
        <v>-0.32</v>
      </c>
      <c r="HJ17">
        <v>0.08</v>
      </c>
      <c r="HK17">
        <v>-0.08</v>
      </c>
      <c r="HL17">
        <v>0.4</v>
      </c>
    </row>
    <row r="18" spans="1:220" x14ac:dyDescent="0.25">
      <c r="A18" s="4">
        <v>2</v>
      </c>
      <c r="B18" s="4">
        <v>7</v>
      </c>
      <c r="C18" s="4" t="s">
        <v>192</v>
      </c>
      <c r="D18" s="10">
        <v>25</v>
      </c>
      <c r="E18" s="10">
        <v>40</v>
      </c>
      <c r="F18" s="10">
        <v>60</v>
      </c>
      <c r="P18" s="4" t="s">
        <v>17</v>
      </c>
      <c r="Q18" s="4">
        <v>0.74749999999999994</v>
      </c>
      <c r="R18" s="4">
        <v>0.53712499999999996</v>
      </c>
      <c r="S18" s="4">
        <v>0.68348750000000003</v>
      </c>
      <c r="T18" s="4">
        <v>0.34232000000000001</v>
      </c>
      <c r="U18" s="4">
        <v>4.6378486669748809E-2</v>
      </c>
      <c r="V18" s="4">
        <v>0.69125000000000003</v>
      </c>
      <c r="W18" s="4">
        <v>4.5234965494577721E-2</v>
      </c>
      <c r="X18" s="4">
        <v>3.8777749613106358E-2</v>
      </c>
      <c r="Y18" s="4">
        <v>0.33410000000000006</v>
      </c>
      <c r="Z18" s="4">
        <v>0.3424999999999998</v>
      </c>
      <c r="AA18" s="14">
        <f>AVERAGE($Q$18:$Z$18)</f>
        <v>0.3808673701777433</v>
      </c>
      <c r="AN18" s="9"/>
      <c r="AT18" s="4"/>
      <c r="AX18" s="18"/>
      <c r="BC18" s="9"/>
      <c r="CT18" s="5"/>
      <c r="CU18" s="5"/>
      <c r="CV18" s="88">
        <f>AVERAGE(DE:DE)</f>
        <v>0.22900000000000004</v>
      </c>
      <c r="CW18" s="5">
        <f>SUM($Q$41:$Z$41)</f>
        <v>-2</v>
      </c>
      <c r="CX18" s="4">
        <v>6</v>
      </c>
      <c r="CY18" s="5">
        <f>SUM($Q$65:$Z$65)</f>
        <v>4</v>
      </c>
      <c r="CZ18" s="4">
        <v>1.4400000000000004</v>
      </c>
      <c r="DA18" s="5"/>
      <c r="DB18" s="5">
        <v>2.6629380762685502</v>
      </c>
      <c r="DC18" s="4">
        <v>0.40173784079311664</v>
      </c>
      <c r="DD18" s="5">
        <f t="shared" si="0"/>
        <v>3.0000000000000016E-2</v>
      </c>
      <c r="DE18" s="5">
        <f t="shared" si="1"/>
        <v>0.22</v>
      </c>
      <c r="DF18" s="5">
        <v>6.0845125519153165E-2</v>
      </c>
      <c r="DG18" s="5">
        <v>1.7101928446460313</v>
      </c>
      <c r="DH18" s="5">
        <f t="shared" si="2"/>
        <v>3</v>
      </c>
      <c r="DI18" s="5">
        <f t="shared" si="3"/>
        <v>0</v>
      </c>
      <c r="DJ18" s="5">
        <v>3</v>
      </c>
      <c r="DK18" s="5">
        <f t="shared" si="4"/>
        <v>9.9999999999999978E-2</v>
      </c>
      <c r="DL18" s="5">
        <f t="shared" si="5"/>
        <v>0.3808673701777433</v>
      </c>
      <c r="DM18" s="5">
        <f t="shared" si="6"/>
        <v>0.2775797436001804</v>
      </c>
      <c r="DN18"/>
      <c r="DO18"/>
      <c r="DP18"/>
      <c r="GR18" t="s">
        <v>17</v>
      </c>
      <c r="GS18">
        <v>0.28000000000000003</v>
      </c>
      <c r="GT18">
        <v>-3.9999999999999994E-2</v>
      </c>
      <c r="GU18">
        <v>-0.15999999999999998</v>
      </c>
      <c r="GV18">
        <v>-0.15999999999999998</v>
      </c>
      <c r="GW18">
        <v>0.15999999999999998</v>
      </c>
      <c r="GX18">
        <v>3.999999999999998E-2</v>
      </c>
      <c r="GY18">
        <v>0.12</v>
      </c>
      <c r="GZ18">
        <v>0.44000000000000006</v>
      </c>
      <c r="HA18">
        <v>3.999999999999998E-2</v>
      </c>
      <c r="HB18">
        <v>-0.15999999999999998</v>
      </c>
      <c r="HC18">
        <v>3.999999999999998E-2</v>
      </c>
      <c r="HD18">
        <v>-0.19999999999999996</v>
      </c>
      <c r="HE18">
        <v>0.32</v>
      </c>
      <c r="HF18">
        <v>-3.9999999999999994E-2</v>
      </c>
      <c r="HG18">
        <v>-0.36</v>
      </c>
      <c r="HH18">
        <v>-0.32</v>
      </c>
      <c r="HI18">
        <f>VARP(CDC_ROI!$Q$65:$Z$65)</f>
        <v>0.84</v>
      </c>
      <c r="HJ18">
        <v>0.23999999999999994</v>
      </c>
      <c r="HK18">
        <v>0.56000000000000005</v>
      </c>
      <c r="HL18">
        <v>-0.2</v>
      </c>
    </row>
    <row r="19" spans="1:220" x14ac:dyDescent="0.25">
      <c r="A19" s="4">
        <v>2</v>
      </c>
      <c r="B19" s="4">
        <v>8</v>
      </c>
      <c r="C19" s="4" t="s">
        <v>193</v>
      </c>
      <c r="D19" s="10">
        <v>6000</v>
      </c>
      <c r="E19" s="10">
        <v>10000</v>
      </c>
      <c r="F19" s="10">
        <v>20000</v>
      </c>
      <c r="P19" s="4" t="s">
        <v>18</v>
      </c>
      <c r="Q19" s="4">
        <v>0.57071428571428573</v>
      </c>
      <c r="R19" s="4">
        <v>0.95260890003133813</v>
      </c>
      <c r="S19" s="4">
        <v>0.95078610589840995</v>
      </c>
      <c r="T19" s="4">
        <v>0.73850000000000016</v>
      </c>
      <c r="U19" s="4">
        <v>0.95084265841470561</v>
      </c>
      <c r="V19" s="4">
        <v>0.95676964736291459</v>
      </c>
      <c r="W19" s="4">
        <v>1.9788547962672435E-2</v>
      </c>
      <c r="X19" s="4">
        <v>0.95060312132562563</v>
      </c>
      <c r="Y19" s="4">
        <v>0.9506162159920446</v>
      </c>
      <c r="Z19" s="4">
        <v>0.9594025465230166</v>
      </c>
      <c r="AA19" s="14">
        <f>AVERAGE($Q$19:$Z$19)</f>
        <v>0.80006320292250144</v>
      </c>
      <c r="AT19" s="4"/>
      <c r="AX19" s="18"/>
      <c r="BC19" s="9"/>
      <c r="CT19" s="5"/>
      <c r="CU19" s="5"/>
      <c r="CV19" s="88" t="s">
        <v>370</v>
      </c>
      <c r="CW19" s="5">
        <f>SUM($Q$42:$Z$42)</f>
        <v>8</v>
      </c>
      <c r="CX19" s="4">
        <v>4.6000000000000023</v>
      </c>
      <c r="CY19" s="5">
        <f>SUM($Q$66:$Z$66)</f>
        <v>-6</v>
      </c>
      <c r="CZ19" s="4">
        <v>1.8399999999999999</v>
      </c>
      <c r="DA19" s="5"/>
      <c r="DB19" s="5">
        <v>6.4902281151287982</v>
      </c>
      <c r="DC19" s="4">
        <v>0.40398607063024344</v>
      </c>
      <c r="DD19" s="5">
        <f t="shared" si="0"/>
        <v>2.9999999999999992E-2</v>
      </c>
      <c r="DE19" s="5">
        <f t="shared" si="1"/>
        <v>0.30000000000000016</v>
      </c>
      <c r="DF19" s="5">
        <v>1.16641514653996E-7</v>
      </c>
      <c r="DG19" s="5">
        <v>3.1345002561127702</v>
      </c>
      <c r="DH19" s="5">
        <f t="shared" si="2"/>
        <v>1</v>
      </c>
      <c r="DI19" s="5">
        <f t="shared" si="3"/>
        <v>7</v>
      </c>
      <c r="DJ19" s="5">
        <v>8</v>
      </c>
      <c r="DK19" s="5">
        <f t="shared" si="4"/>
        <v>0.4</v>
      </c>
      <c r="DL19" s="5">
        <f t="shared" si="5"/>
        <v>0.80006320292250144</v>
      </c>
      <c r="DM19" s="5">
        <f t="shared" si="6"/>
        <v>0.3035376475392767</v>
      </c>
      <c r="DN19"/>
      <c r="DO19"/>
      <c r="DP19"/>
      <c r="GR19" t="s">
        <v>18</v>
      </c>
      <c r="GS19">
        <v>8.0000000000000016E-2</v>
      </c>
      <c r="GT19">
        <v>0.15999999999999998</v>
      </c>
      <c r="GU19">
        <v>-0.15999999999999998</v>
      </c>
      <c r="GV19">
        <v>-0.16</v>
      </c>
      <c r="GW19">
        <v>0.15999999999999998</v>
      </c>
      <c r="GX19">
        <v>-0.16</v>
      </c>
      <c r="GY19">
        <v>-0.08</v>
      </c>
      <c r="GZ19">
        <v>0.23999999999999994</v>
      </c>
      <c r="HA19">
        <v>0.23999999999999994</v>
      </c>
      <c r="HB19">
        <v>-0.16</v>
      </c>
      <c r="HC19">
        <v>-0.15999999999999998</v>
      </c>
      <c r="HD19">
        <v>-0.4</v>
      </c>
      <c r="HE19">
        <v>0.31999999999999995</v>
      </c>
      <c r="HF19">
        <v>0.15999999999999998</v>
      </c>
      <c r="HG19">
        <v>0.23999999999999994</v>
      </c>
      <c r="HH19">
        <v>0.08</v>
      </c>
      <c r="HI19">
        <v>0.23999999999999994</v>
      </c>
      <c r="HJ19">
        <f>VARP(CDC_ROI!$Q$66:$Z$66)</f>
        <v>0.64</v>
      </c>
      <c r="HK19">
        <v>0.16</v>
      </c>
      <c r="HL19">
        <v>0.4</v>
      </c>
    </row>
    <row r="20" spans="1:220" x14ac:dyDescent="0.25">
      <c r="A20" s="4">
        <v>2</v>
      </c>
      <c r="B20" s="4">
        <v>9</v>
      </c>
      <c r="C20" s="4" t="s">
        <v>194</v>
      </c>
      <c r="D20" s="10">
        <v>20</v>
      </c>
      <c r="E20" s="10">
        <v>50</v>
      </c>
      <c r="F20" s="10">
        <v>70</v>
      </c>
      <c r="P20" s="4" t="s">
        <v>19</v>
      </c>
      <c r="Q20" s="4">
        <v>0.59899999999999998</v>
      </c>
      <c r="R20" s="4">
        <v>0.67474999999999996</v>
      </c>
      <c r="S20" s="4">
        <v>0.72998214285714291</v>
      </c>
      <c r="T20" s="4">
        <v>0.21860000000000002</v>
      </c>
      <c r="U20" s="4">
        <v>3.5451761102603369E-2</v>
      </c>
      <c r="V20" s="4">
        <v>0.44807692307692304</v>
      </c>
      <c r="W20" s="4">
        <v>2.8784242060569697E-2</v>
      </c>
      <c r="X20" s="4">
        <v>0.5699589285714286</v>
      </c>
      <c r="Y20" s="4">
        <v>0.46592857142857147</v>
      </c>
      <c r="Z20" s="4">
        <v>0.84499999999999997</v>
      </c>
      <c r="AA20" s="14">
        <f>AVERAGE($Q$20:$Z$20)</f>
        <v>0.46155325690972387</v>
      </c>
      <c r="AT20" s="4"/>
      <c r="AX20" s="18"/>
      <c r="BC20" s="9"/>
      <c r="CT20" s="5"/>
      <c r="CU20" s="5"/>
      <c r="CV20" s="88">
        <v>4.0000000000000072E-4</v>
      </c>
      <c r="CW20" s="5">
        <f>SUM($Q$43:$Z$43)</f>
        <v>0</v>
      </c>
      <c r="CX20" s="4">
        <v>4.6000000000000005</v>
      </c>
      <c r="CY20" s="5">
        <f>SUM($Q$67:$Z$67)</f>
        <v>6</v>
      </c>
      <c r="CZ20" s="4">
        <v>2.1599999999999997</v>
      </c>
      <c r="DA20" s="5"/>
      <c r="DB20" s="5">
        <v>3.4069702955149808</v>
      </c>
      <c r="DC20" s="4">
        <v>0.36008489906246305</v>
      </c>
      <c r="DD20" s="5">
        <f t="shared" si="0"/>
        <v>6.9999999999999979E-2</v>
      </c>
      <c r="DE20" s="5">
        <f t="shared" si="1"/>
        <v>0.18000000000000005</v>
      </c>
      <c r="DF20" s="5">
        <v>0.24408886769828309</v>
      </c>
      <c r="DG20" s="5">
        <v>1.8437966225586255</v>
      </c>
      <c r="DH20" s="5">
        <f t="shared" si="2"/>
        <v>2</v>
      </c>
      <c r="DI20" s="5">
        <f t="shared" si="3"/>
        <v>0</v>
      </c>
      <c r="DJ20" s="5">
        <v>2</v>
      </c>
      <c r="DK20" s="5">
        <f t="shared" si="4"/>
        <v>0</v>
      </c>
      <c r="DL20" s="5">
        <f t="shared" si="5"/>
        <v>0.46155325690972387</v>
      </c>
      <c r="DM20" s="5">
        <f t="shared" si="6"/>
        <v>0.28348236563471557</v>
      </c>
      <c r="DN20"/>
      <c r="DO20"/>
      <c r="DP20"/>
      <c r="GR20" t="s">
        <v>19</v>
      </c>
      <c r="GS20">
        <v>0.32000000000000006</v>
      </c>
      <c r="GT20">
        <v>0.23999999999999994</v>
      </c>
      <c r="GU20">
        <v>-0.24000000000000007</v>
      </c>
      <c r="GV20">
        <v>-0.24000000000000007</v>
      </c>
      <c r="GW20">
        <v>0.24000000000000007</v>
      </c>
      <c r="GX20">
        <v>0.15999999999999998</v>
      </c>
      <c r="GY20">
        <v>0.08</v>
      </c>
      <c r="GZ20">
        <v>0.55999999999999994</v>
      </c>
      <c r="HA20">
        <v>0.15999999999999998</v>
      </c>
      <c r="HB20">
        <v>-0.24000000000000007</v>
      </c>
      <c r="HC20">
        <v>0.15999999999999998</v>
      </c>
      <c r="HD20">
        <v>-1.1102230246251566E-17</v>
      </c>
      <c r="HE20">
        <v>0.08</v>
      </c>
      <c r="HF20">
        <v>-0.15999999999999998</v>
      </c>
      <c r="HG20">
        <v>-0.24000000000000005</v>
      </c>
      <c r="HH20">
        <v>-0.08</v>
      </c>
      <c r="HI20">
        <v>0.56000000000000005</v>
      </c>
      <c r="HJ20">
        <v>0.16</v>
      </c>
      <c r="HK20">
        <f>VARP(CDC_ROI!$Q$67:$Z$67)</f>
        <v>0.64</v>
      </c>
      <c r="HL20">
        <v>-1.1102230246251566E-17</v>
      </c>
    </row>
    <row r="21" spans="1:220" ht="15.75" thickBot="1" x14ac:dyDescent="0.3">
      <c r="A21" s="4">
        <v>2</v>
      </c>
      <c r="B21" s="4">
        <v>10</v>
      </c>
      <c r="C21" s="4" t="s">
        <v>195</v>
      </c>
      <c r="D21" s="10">
        <v>1.5</v>
      </c>
      <c r="E21" s="10">
        <v>2</v>
      </c>
      <c r="F21" s="10">
        <v>2.5</v>
      </c>
      <c r="P21" s="4" t="s">
        <v>20</v>
      </c>
      <c r="Q21" s="4">
        <v>0.59899999999999998</v>
      </c>
      <c r="R21" s="4">
        <v>0.95432648746602233</v>
      </c>
      <c r="S21" s="4">
        <v>0.95074136586046121</v>
      </c>
      <c r="T21" s="4">
        <v>0.75290000000000001</v>
      </c>
      <c r="U21" s="4">
        <v>0.16925000000000001</v>
      </c>
      <c r="V21" s="4">
        <v>0.24125000000000002</v>
      </c>
      <c r="W21" s="4">
        <v>2.8784242060569697E-2</v>
      </c>
      <c r="X21" s="4">
        <v>0.19099693877551022</v>
      </c>
      <c r="Y21" s="4">
        <v>0.95020318385002023</v>
      </c>
      <c r="Z21" s="4">
        <v>4.1147540983606561E-2</v>
      </c>
      <c r="AA21" s="14">
        <f>AVERAGE($Q$21:$Z$21)</f>
        <v>0.48785997589961905</v>
      </c>
      <c r="AT21" s="4"/>
      <c r="AX21" s="18"/>
      <c r="BC21" s="9"/>
      <c r="CT21" s="39"/>
      <c r="CU21" s="39"/>
      <c r="CV21" s="88" t="s">
        <v>371</v>
      </c>
      <c r="CW21" s="39">
        <f>SUM($Q$44:$Z$44)</f>
        <v>0</v>
      </c>
      <c r="CX21" s="4">
        <v>7.4000000000000021</v>
      </c>
      <c r="CY21" s="39">
        <f>SUM($Q$68:$Z$68)</f>
        <v>0</v>
      </c>
      <c r="CZ21" s="4">
        <v>3.5999999999999996</v>
      </c>
      <c r="DA21" s="5"/>
      <c r="DB21" s="39">
        <v>6.6383380572692348</v>
      </c>
      <c r="DC21" s="4">
        <v>0.45367736058160885</v>
      </c>
      <c r="DD21" s="39">
        <f t="shared" si="0"/>
        <v>0.13</v>
      </c>
      <c r="DE21" s="39">
        <f t="shared" si="1"/>
        <v>0.32000000000000012</v>
      </c>
      <c r="DF21" s="39">
        <v>1.3973571810707108E-2</v>
      </c>
      <c r="DG21" s="39">
        <v>2.1691972331121625</v>
      </c>
      <c r="DH21" s="39">
        <f t="shared" si="2"/>
        <v>2</v>
      </c>
      <c r="DI21" s="39">
        <f t="shared" si="3"/>
        <v>3</v>
      </c>
      <c r="DJ21" s="39">
        <v>5</v>
      </c>
      <c r="DK21" s="39">
        <f t="shared" si="4"/>
        <v>0</v>
      </c>
      <c r="DL21" s="39">
        <f t="shared" si="5"/>
        <v>0.48785997589961905</v>
      </c>
      <c r="DM21" s="39">
        <f t="shared" si="6"/>
        <v>0.39284839280001754</v>
      </c>
      <c r="DN21" s="54"/>
      <c r="DO21" s="54"/>
      <c r="DP21" s="54"/>
      <c r="GR21" s="54" t="s">
        <v>20</v>
      </c>
      <c r="GS21" s="54">
        <v>0.2</v>
      </c>
      <c r="GT21" s="54">
        <v>0.2</v>
      </c>
      <c r="GU21" s="54">
        <v>0.4</v>
      </c>
      <c r="GV21" s="54">
        <v>0</v>
      </c>
      <c r="GW21" s="54">
        <v>0.4</v>
      </c>
      <c r="GX21" s="54">
        <v>-0.2</v>
      </c>
      <c r="GY21" s="54">
        <v>-0.2</v>
      </c>
      <c r="GZ21" s="54">
        <v>0.2</v>
      </c>
      <c r="HA21" s="54">
        <v>0.2</v>
      </c>
      <c r="HB21" s="54">
        <v>0</v>
      </c>
      <c r="HC21" s="54">
        <v>0.19999999999999996</v>
      </c>
      <c r="HD21" s="54">
        <v>-0.6</v>
      </c>
      <c r="HE21" s="54">
        <v>0.4</v>
      </c>
      <c r="HF21" s="54">
        <v>0.2</v>
      </c>
      <c r="HG21" s="54">
        <v>0.6</v>
      </c>
      <c r="HH21" s="54">
        <v>0.4</v>
      </c>
      <c r="HI21" s="54">
        <v>-0.2</v>
      </c>
      <c r="HJ21" s="54">
        <v>0.4</v>
      </c>
      <c r="HK21" s="54">
        <v>-1.1102230246251566E-17</v>
      </c>
      <c r="HL21" s="54">
        <f>VARP(CDC_ROI!$Q$68:$Z$68)</f>
        <v>1</v>
      </c>
    </row>
    <row r="22" spans="1:220" x14ac:dyDescent="0.25">
      <c r="A22" s="4">
        <v>3</v>
      </c>
      <c r="B22" s="4">
        <v>1</v>
      </c>
      <c r="C22" s="4" t="s">
        <v>186</v>
      </c>
      <c r="D22" s="10">
        <v>1</v>
      </c>
      <c r="E22" s="10">
        <v>3</v>
      </c>
      <c r="F22" s="10">
        <v>5</v>
      </c>
      <c r="P22" s="14" t="s">
        <v>79</v>
      </c>
      <c r="Q22" s="14">
        <f>AVERAGE($Q$2:$Q$21)</f>
        <v>0.5328424884004983</v>
      </c>
      <c r="R22" s="14">
        <f>AVERAGE($R$2:$R$21)</f>
        <v>0.73154429322043768</v>
      </c>
      <c r="S22" s="14">
        <f>AVERAGE($S$2:$S$21)</f>
        <v>0.78462145345558332</v>
      </c>
      <c r="T22" s="14">
        <f>AVERAGE($T$2:$T$21)</f>
        <v>0.69491358726661467</v>
      </c>
      <c r="U22" s="14">
        <f>AVERAGE($U$2:$U$21)</f>
        <v>0.30450178099592035</v>
      </c>
      <c r="V22" s="14">
        <f>AVERAGE($V$2:$V$21)</f>
        <v>0.59190944698920867</v>
      </c>
      <c r="W22" s="14">
        <f>AVERAGE($W$2:$W$21)</f>
        <v>5.2275307589186457E-2</v>
      </c>
      <c r="X22" s="14">
        <f>AVERAGE($X$2:$X$21)</f>
        <v>0.4989323676001054</v>
      </c>
      <c r="Y22" s="14">
        <f>AVERAGE($Y$2:$Y$21)</f>
        <v>0.63234939274747748</v>
      </c>
      <c r="Z22" s="14">
        <f>AVERAGE($Z$2:$Z$21)</f>
        <v>0.45707001515060747</v>
      </c>
      <c r="AA22" s="4">
        <f>AVERAGE($AA$2:$AA$21)</f>
        <v>0.52809601334156397</v>
      </c>
      <c r="AX22" s="18"/>
      <c r="CV22" s="94">
        <v>2.2499999999999975E-2</v>
      </c>
      <c r="GR22" s="4" t="s">
        <v>200</v>
      </c>
      <c r="GS22" s="4">
        <f t="array" ref="GS22">SUM(GS$2:GS$21)</f>
        <v>3.2800000000000011</v>
      </c>
      <c r="GT22" s="4">
        <f t="array" ref="GT22">SUM(GT$2:GT$21)</f>
        <v>0.56000000000000005</v>
      </c>
      <c r="GU22" s="4">
        <f t="array" ref="GU22">SUM(GU$2:GU$21)</f>
        <v>1.0400000000000003</v>
      </c>
      <c r="GV22" s="4">
        <f t="array" ref="GV22">SUM(GV$2:GV$21)</f>
        <v>2.6399999999999997</v>
      </c>
      <c r="GW22" s="4">
        <f t="array" ref="GW22">SUM(GW$2:GW$21)</f>
        <v>4.160000000000001</v>
      </c>
      <c r="GX22" s="4">
        <f t="array" ref="GX22">SUM(GX$2:GX$21)</f>
        <v>2.64</v>
      </c>
      <c r="GY22" s="4">
        <f t="array" ref="GY22">SUM(GY$2:GY$21)</f>
        <v>1.5199999999999998</v>
      </c>
      <c r="GZ22" s="4">
        <f t="array" ref="GZ22">SUM(GZ$2:GZ$21)</f>
        <v>2.64</v>
      </c>
      <c r="HA22" s="4">
        <f t="array" ref="HA22">SUM(HA$2:HA$21)</f>
        <v>4.2399999999999993</v>
      </c>
      <c r="HB22" s="4">
        <f t="array" ref="HB22">SUM(HB$2:HB$21)</f>
        <v>2.6399999999999997</v>
      </c>
      <c r="HC22" s="4">
        <f t="array" ref="HC22">SUM(HC$2:HC$21)</f>
        <v>2.6400000000000006</v>
      </c>
      <c r="HD22" s="4">
        <f t="array" ref="HD22">SUM(HD$2:HD$21)</f>
        <v>-2</v>
      </c>
      <c r="HE22" s="4">
        <f t="array" ref="HE22">SUM(HE$2:HE$21)</f>
        <v>3.9199999999999995</v>
      </c>
      <c r="HF22" s="4">
        <f t="array" ref="HF22">SUM(HF$2:HF$21)</f>
        <v>1.7599999999999998</v>
      </c>
      <c r="HG22" s="4">
        <f t="array" ref="HG22">SUM(HG$2:HG$21)</f>
        <v>1.8400000000000003</v>
      </c>
      <c r="HH22" s="4">
        <f t="array" ref="HH22">SUM(HH$2:HH$21)</f>
        <v>2.08</v>
      </c>
      <c r="HI22" s="4">
        <f t="array" ref="HI22">SUM(HI$2:HI$21)</f>
        <v>1.4400000000000004</v>
      </c>
      <c r="HJ22" s="4">
        <f t="array" ref="HJ22">SUM(HJ$2:HJ$21)</f>
        <v>1.8399999999999999</v>
      </c>
      <c r="HK22" s="4">
        <f t="array" ref="HK22">SUM(HK$2:HK$21)</f>
        <v>2.1599999999999997</v>
      </c>
      <c r="HL22" s="4">
        <f t="array" ref="HL22">SUM(HL$2:HL$21)</f>
        <v>3.5999999999999996</v>
      </c>
    </row>
    <row r="23" spans="1:220" x14ac:dyDescent="0.25">
      <c r="A23" s="4">
        <v>3</v>
      </c>
      <c r="B23" s="4">
        <v>2</v>
      </c>
      <c r="C23" s="4" t="s">
        <v>187</v>
      </c>
      <c r="D23" s="10">
        <v>8</v>
      </c>
      <c r="E23" s="10">
        <v>10</v>
      </c>
      <c r="F23" s="10">
        <v>12</v>
      </c>
      <c r="AX23" s="9"/>
      <c r="CV23" s="94" t="s">
        <v>218</v>
      </c>
      <c r="GS23" s="4">
        <v>3.2800000000000011</v>
      </c>
      <c r="GT23" s="4">
        <v>0.56000000000000005</v>
      </c>
      <c r="GU23" s="4">
        <v>1.0400000000000003</v>
      </c>
      <c r="GV23" s="4">
        <v>2.6399999999999997</v>
      </c>
      <c r="GW23" s="4">
        <v>4.160000000000001</v>
      </c>
      <c r="GX23" s="4">
        <v>2.64</v>
      </c>
      <c r="GY23" s="4">
        <v>1.5199999999999998</v>
      </c>
      <c r="GZ23" s="4">
        <v>2.64</v>
      </c>
      <c r="HA23" s="4">
        <v>4.2399999999999993</v>
      </c>
      <c r="HB23" s="4">
        <v>2.6399999999999997</v>
      </c>
      <c r="HC23" s="4">
        <v>2.6400000000000006</v>
      </c>
      <c r="HD23" s="4">
        <v>-2</v>
      </c>
      <c r="HE23" s="4">
        <v>3.9199999999999995</v>
      </c>
      <c r="HF23" s="4">
        <v>1.7599999999999998</v>
      </c>
      <c r="HG23" s="4">
        <v>1.8400000000000003</v>
      </c>
      <c r="HH23" s="4">
        <v>2.08</v>
      </c>
      <c r="HI23" s="4">
        <v>1.4400000000000004</v>
      </c>
      <c r="HJ23" s="4">
        <v>1.8399999999999999</v>
      </c>
      <c r="HK23" s="4">
        <v>2.1599999999999997</v>
      </c>
      <c r="HL23" s="4">
        <v>3.5999999999999996</v>
      </c>
    </row>
    <row r="24" spans="1:220" x14ac:dyDescent="0.25">
      <c r="A24" s="4">
        <v>3</v>
      </c>
      <c r="B24" s="4">
        <v>3</v>
      </c>
      <c r="C24" s="4" t="s">
        <v>188</v>
      </c>
      <c r="D24" s="10">
        <v>80</v>
      </c>
      <c r="E24" s="10">
        <v>120</v>
      </c>
      <c r="F24" s="10">
        <v>150</v>
      </c>
      <c r="O24" s="4" t="s">
        <v>196</v>
      </c>
      <c r="P24" s="14" t="s">
        <v>132</v>
      </c>
      <c r="Q24" s="4" t="s">
        <v>81</v>
      </c>
      <c r="R24" s="4" t="s">
        <v>82</v>
      </c>
      <c r="S24" s="4" t="s">
        <v>83</v>
      </c>
      <c r="T24" s="4" t="s">
        <v>84</v>
      </c>
      <c r="U24" s="4" t="s">
        <v>85</v>
      </c>
      <c r="V24" s="4" t="s">
        <v>86</v>
      </c>
      <c r="W24" s="4" t="s">
        <v>87</v>
      </c>
      <c r="X24" s="4" t="s">
        <v>88</v>
      </c>
      <c r="Y24" s="4" t="s">
        <v>89</v>
      </c>
      <c r="Z24" s="4" t="s">
        <v>90</v>
      </c>
      <c r="AA24" s="14" t="s">
        <v>80</v>
      </c>
      <c r="AB24" s="4" t="s">
        <v>185</v>
      </c>
      <c r="AC24" s="4" t="s">
        <v>185</v>
      </c>
      <c r="AD24" s="4" t="s">
        <v>42</v>
      </c>
      <c r="AO24" s="14"/>
      <c r="AP24" s="14"/>
      <c r="AQ24" s="14"/>
      <c r="AR24" s="14"/>
      <c r="AS24" s="14"/>
      <c r="AT24" s="33"/>
      <c r="AU24" s="14"/>
      <c r="AX24" s="9"/>
      <c r="CV24" s="94">
        <f>AVERAGE(DB:DB)</f>
        <v>3.4332454802376944</v>
      </c>
    </row>
    <row r="25" spans="1:220" x14ac:dyDescent="0.25">
      <c r="A25" s="4">
        <v>3</v>
      </c>
      <c r="B25" s="4">
        <v>4</v>
      </c>
      <c r="C25" s="4" t="s">
        <v>189</v>
      </c>
      <c r="D25" s="10">
        <v>2</v>
      </c>
      <c r="E25" s="10">
        <v>5</v>
      </c>
      <c r="F25" s="10">
        <v>7</v>
      </c>
      <c r="P25" s="4" t="s">
        <v>1</v>
      </c>
      <c r="Q25" s="4">
        <v>-1</v>
      </c>
      <c r="R25" s="4">
        <v>1</v>
      </c>
      <c r="S25" s="4">
        <v>1</v>
      </c>
      <c r="T25" s="4">
        <v>1</v>
      </c>
      <c r="U25" s="4">
        <v>1</v>
      </c>
      <c r="V25" s="4">
        <v>-1</v>
      </c>
      <c r="W25" s="4">
        <v>-1</v>
      </c>
      <c r="X25" s="4">
        <v>-1</v>
      </c>
      <c r="Y25" s="4">
        <v>1</v>
      </c>
      <c r="Z25" s="4">
        <v>1</v>
      </c>
      <c r="AA25" s="14">
        <f>AVERAGE($Q$25:$Z$25)</f>
        <v>0.2</v>
      </c>
      <c r="AB25" s="4" t="s">
        <v>52</v>
      </c>
      <c r="AC25" s="4">
        <f>VARP($Q$45:$Z$45)</f>
        <v>0.25650000000000001</v>
      </c>
      <c r="AD25" s="4">
        <v>0.26240409207161125</v>
      </c>
    </row>
    <row r="26" spans="1:220" x14ac:dyDescent="0.25">
      <c r="A26" s="4">
        <v>3</v>
      </c>
      <c r="B26" s="4">
        <v>5</v>
      </c>
      <c r="C26" s="4" t="s">
        <v>190</v>
      </c>
      <c r="D26" s="10">
        <v>1</v>
      </c>
      <c r="E26" s="10">
        <v>3</v>
      </c>
      <c r="F26" s="10">
        <v>5</v>
      </c>
      <c r="P26" s="4" t="s">
        <v>2</v>
      </c>
      <c r="Q26" s="4">
        <v>-1</v>
      </c>
      <c r="R26" s="4">
        <v>1</v>
      </c>
      <c r="S26" s="4">
        <v>1</v>
      </c>
      <c r="T26" s="4">
        <v>-1</v>
      </c>
      <c r="U26" s="4">
        <v>-1</v>
      </c>
      <c r="V26" s="4">
        <v>-1</v>
      </c>
      <c r="W26" s="4">
        <v>-1</v>
      </c>
      <c r="X26" s="4">
        <v>1</v>
      </c>
      <c r="Y26" s="4">
        <v>-1</v>
      </c>
      <c r="Z26" s="4">
        <v>-1</v>
      </c>
      <c r="AA26" s="14">
        <f>AVERAGE($Q$26:$Z$26)</f>
        <v>-0.4</v>
      </c>
      <c r="AB26" s="4" t="s">
        <v>54</v>
      </c>
      <c r="AC26" s="4">
        <f>VARP($AA$25:$AA$44)</f>
        <v>9.150000000000004E-2</v>
      </c>
      <c r="AD26" s="4">
        <v>9.3606138107416914E-2</v>
      </c>
    </row>
    <row r="27" spans="1:220" x14ac:dyDescent="0.25">
      <c r="A27" s="4">
        <v>3</v>
      </c>
      <c r="B27" s="4">
        <v>6</v>
      </c>
      <c r="C27" s="4" t="s">
        <v>191</v>
      </c>
      <c r="D27" s="10">
        <v>100</v>
      </c>
      <c r="E27" s="10">
        <v>300</v>
      </c>
      <c r="F27" s="10">
        <v>500</v>
      </c>
      <c r="P27" s="4" t="s">
        <v>3</v>
      </c>
      <c r="Q27" s="4">
        <v>1</v>
      </c>
      <c r="R27" s="4">
        <v>1</v>
      </c>
      <c r="S27" s="4">
        <v>1</v>
      </c>
      <c r="T27" s="4">
        <v>1</v>
      </c>
      <c r="U27" s="4">
        <v>-1</v>
      </c>
      <c r="V27" s="4">
        <v>-1</v>
      </c>
      <c r="W27" s="4">
        <v>-1</v>
      </c>
      <c r="X27" s="4">
        <v>1</v>
      </c>
      <c r="Y27" s="4">
        <v>1</v>
      </c>
      <c r="Z27" s="4">
        <v>-1</v>
      </c>
      <c r="AA27" s="14">
        <f>AVERAGE($Q$27:$Z$27)</f>
        <v>0.2</v>
      </c>
      <c r="AB27" s="4" t="s">
        <v>57</v>
      </c>
      <c r="AC27" s="4">
        <f>VARP($Q$25:$Z$44)</f>
        <v>0.97750000000000004</v>
      </c>
      <c r="AD27" s="4">
        <f>VARP($Q$25:$AA$44)</f>
        <v>0.89695454545454523</v>
      </c>
      <c r="BA27" s="14"/>
      <c r="BD27" s="33"/>
    </row>
    <row r="28" spans="1:220" x14ac:dyDescent="0.25">
      <c r="A28" s="4">
        <v>3</v>
      </c>
      <c r="B28" s="4">
        <v>7</v>
      </c>
      <c r="C28" s="4" t="s">
        <v>192</v>
      </c>
      <c r="D28" s="10">
        <v>2</v>
      </c>
      <c r="E28" s="10">
        <v>5</v>
      </c>
      <c r="F28" s="10">
        <v>7</v>
      </c>
      <c r="P28" s="4" t="s">
        <v>4</v>
      </c>
      <c r="Q28" s="4">
        <v>1</v>
      </c>
      <c r="R28" s="4">
        <v>1</v>
      </c>
      <c r="S28" s="4">
        <v>1</v>
      </c>
      <c r="T28" s="4">
        <v>1</v>
      </c>
      <c r="U28" s="4">
        <v>-1</v>
      </c>
      <c r="V28" s="4">
        <v>1</v>
      </c>
      <c r="W28" s="4">
        <v>-1</v>
      </c>
      <c r="X28" s="4">
        <v>-1</v>
      </c>
      <c r="Y28" s="4">
        <v>1</v>
      </c>
      <c r="Z28" s="4">
        <v>-1</v>
      </c>
      <c r="AA28" s="14">
        <f>AVERAGE($Q$28:$Z$28)</f>
        <v>0.2</v>
      </c>
      <c r="AB28" s="4" t="s">
        <v>76</v>
      </c>
      <c r="AC28" s="4">
        <f>AVERAGE($Q$25:$Z$44)</f>
        <v>0.15</v>
      </c>
      <c r="AD28" s="4">
        <f>AVERAGE($Q$25:$AA$44)</f>
        <v>0.15</v>
      </c>
    </row>
    <row r="29" spans="1:220" x14ac:dyDescent="0.25">
      <c r="A29" s="4">
        <v>3</v>
      </c>
      <c r="B29" s="4">
        <v>8</v>
      </c>
      <c r="C29" s="4" t="s">
        <v>193</v>
      </c>
      <c r="D29" s="10">
        <v>80</v>
      </c>
      <c r="E29" s="10">
        <v>150</v>
      </c>
      <c r="F29" s="10">
        <v>170</v>
      </c>
      <c r="P29" s="4" t="s">
        <v>5</v>
      </c>
      <c r="Q29" s="4">
        <v>1</v>
      </c>
      <c r="R29" s="4">
        <v>-1</v>
      </c>
      <c r="S29" s="4">
        <v>1</v>
      </c>
      <c r="T29" s="4">
        <v>1</v>
      </c>
      <c r="U29" s="4">
        <v>-1</v>
      </c>
      <c r="V29" s="4">
        <v>1</v>
      </c>
      <c r="W29" s="4">
        <v>-1</v>
      </c>
      <c r="X29" s="4">
        <v>1</v>
      </c>
      <c r="Y29" s="4">
        <v>-1</v>
      </c>
      <c r="Z29" s="4">
        <v>-1</v>
      </c>
      <c r="AA29" s="14">
        <f>AVERAGE($Q$29:$Z$29)</f>
        <v>0</v>
      </c>
      <c r="AB29" s="4" t="s">
        <v>216</v>
      </c>
      <c r="AC29" s="4">
        <f>AC28*200</f>
        <v>30</v>
      </c>
      <c r="AD29" s="4">
        <f>AD28*220</f>
        <v>33</v>
      </c>
    </row>
    <row r="30" spans="1:220" x14ac:dyDescent="0.25">
      <c r="A30" s="4">
        <v>3</v>
      </c>
      <c r="B30" s="4">
        <v>9</v>
      </c>
      <c r="C30" s="4" t="s">
        <v>194</v>
      </c>
      <c r="D30" s="10">
        <v>1</v>
      </c>
      <c r="E30" s="10">
        <v>3</v>
      </c>
      <c r="F30" s="10">
        <v>4</v>
      </c>
      <c r="P30" s="4" t="s">
        <v>6</v>
      </c>
      <c r="Q30" s="4">
        <v>1</v>
      </c>
      <c r="R30" s="4">
        <v>1</v>
      </c>
      <c r="S30" s="4">
        <v>-1</v>
      </c>
      <c r="T30" s="4">
        <v>1</v>
      </c>
      <c r="U30" s="4">
        <v>1</v>
      </c>
      <c r="V30" s="4">
        <v>1</v>
      </c>
      <c r="W30" s="4">
        <v>-1</v>
      </c>
      <c r="X30" s="4">
        <v>-1</v>
      </c>
      <c r="Y30" s="4">
        <v>1</v>
      </c>
      <c r="Z30" s="4">
        <v>1</v>
      </c>
      <c r="AA30" s="14">
        <f>AVERAGE($Q$30:$Z$30)</f>
        <v>0.4</v>
      </c>
      <c r="AB30" s="4" t="s">
        <v>220</v>
      </c>
      <c r="AC30" s="4">
        <f>(AC28+1)/2</f>
        <v>0.57499999999999996</v>
      </c>
      <c r="AD30" s="4">
        <f>(AD28+1)/2</f>
        <v>0.57499999999999996</v>
      </c>
    </row>
    <row r="31" spans="1:220" x14ac:dyDescent="0.25">
      <c r="A31" s="4">
        <v>3</v>
      </c>
      <c r="B31" s="4">
        <v>10</v>
      </c>
      <c r="C31" s="4" t="s">
        <v>195</v>
      </c>
      <c r="D31" s="10">
        <v>1.4</v>
      </c>
      <c r="E31" s="10">
        <v>2</v>
      </c>
      <c r="F31" s="10">
        <v>2.5</v>
      </c>
      <c r="P31" s="4" t="s">
        <v>7</v>
      </c>
      <c r="Q31" s="4">
        <v>-1</v>
      </c>
      <c r="R31" s="4">
        <v>1</v>
      </c>
      <c r="S31" s="4">
        <v>1</v>
      </c>
      <c r="T31" s="4">
        <v>1</v>
      </c>
      <c r="U31" s="4">
        <v>-1</v>
      </c>
      <c r="V31" s="4">
        <v>1</v>
      </c>
      <c r="W31" s="4">
        <v>-1</v>
      </c>
      <c r="X31" s="4">
        <v>1</v>
      </c>
      <c r="Y31" s="4">
        <v>1</v>
      </c>
      <c r="Z31" s="4">
        <v>-1</v>
      </c>
      <c r="AA31" s="14">
        <f>AVERAGE($Q$31:$Z$31)</f>
        <v>0.2</v>
      </c>
      <c r="AB31" s="4" t="s">
        <v>373</v>
      </c>
      <c r="AC31" s="4">
        <f>(AC30-(1-AC30))^2</f>
        <v>2.2499999999999975E-2</v>
      </c>
      <c r="AD31" s="4">
        <f>(AD30-(1-AD30))^2</f>
        <v>2.2499999999999975E-2</v>
      </c>
    </row>
    <row r="32" spans="1:220" x14ac:dyDescent="0.25">
      <c r="A32" s="4">
        <v>4</v>
      </c>
      <c r="B32" s="4">
        <v>1</v>
      </c>
      <c r="C32" s="4" t="s">
        <v>186</v>
      </c>
      <c r="D32" s="10">
        <v>1</v>
      </c>
      <c r="E32" s="10">
        <v>2</v>
      </c>
      <c r="F32" s="10">
        <v>5</v>
      </c>
      <c r="P32" s="4" t="s">
        <v>8</v>
      </c>
      <c r="Q32" s="4">
        <v>-1</v>
      </c>
      <c r="R32" s="4">
        <v>-1</v>
      </c>
      <c r="S32" s="4">
        <v>1</v>
      </c>
      <c r="T32" s="4">
        <v>-1</v>
      </c>
      <c r="U32" s="4">
        <v>-1</v>
      </c>
      <c r="V32" s="4">
        <v>1</v>
      </c>
      <c r="W32" s="4">
        <v>-1</v>
      </c>
      <c r="X32" s="4">
        <v>-1</v>
      </c>
      <c r="Y32" s="4">
        <v>1</v>
      </c>
      <c r="Z32" s="4">
        <v>1</v>
      </c>
      <c r="AA32" s="14">
        <f>AVERAGE($Q$32:$Z$32)</f>
        <v>-0.2</v>
      </c>
      <c r="BA32" s="14"/>
      <c r="BD32" s="33"/>
    </row>
    <row r="33" spans="1:30" x14ac:dyDescent="0.25">
      <c r="A33" s="4">
        <v>4</v>
      </c>
      <c r="B33" s="4">
        <v>2</v>
      </c>
      <c r="C33" s="4" t="s">
        <v>187</v>
      </c>
      <c r="D33" s="10">
        <v>1</v>
      </c>
      <c r="E33" s="10">
        <v>3</v>
      </c>
      <c r="F33" s="10">
        <v>5</v>
      </c>
      <c r="P33" s="4" t="s">
        <v>9</v>
      </c>
      <c r="Q33" s="4">
        <v>-1</v>
      </c>
      <c r="R33" s="4">
        <v>1</v>
      </c>
      <c r="S33" s="4">
        <v>1</v>
      </c>
      <c r="T33" s="4">
        <v>1</v>
      </c>
      <c r="U33" s="4">
        <v>1</v>
      </c>
      <c r="V33" s="4">
        <v>1</v>
      </c>
      <c r="W33" s="4">
        <v>-1</v>
      </c>
      <c r="X33" s="4">
        <v>-1</v>
      </c>
      <c r="Y33" s="4">
        <v>-1</v>
      </c>
      <c r="Z33" s="4">
        <v>-1</v>
      </c>
      <c r="AA33" s="14">
        <f>AVERAGE($Q$33:$Z$33)</f>
        <v>0</v>
      </c>
    </row>
    <row r="34" spans="1:30" x14ac:dyDescent="0.25">
      <c r="A34" s="4">
        <v>4</v>
      </c>
      <c r="B34" s="4">
        <v>3</v>
      </c>
      <c r="C34" s="4" t="s">
        <v>188</v>
      </c>
      <c r="D34" s="10">
        <v>20</v>
      </c>
      <c r="E34" s="10">
        <v>50</v>
      </c>
      <c r="F34" s="10">
        <v>100</v>
      </c>
      <c r="P34" s="4" t="s">
        <v>10</v>
      </c>
      <c r="Q34" s="4">
        <v>1</v>
      </c>
      <c r="R34" s="4">
        <v>1</v>
      </c>
      <c r="S34" s="4">
        <v>1</v>
      </c>
      <c r="T34" s="4">
        <v>1</v>
      </c>
      <c r="U34" s="4">
        <v>-1</v>
      </c>
      <c r="V34" s="4">
        <v>-1</v>
      </c>
      <c r="W34" s="4">
        <v>-1</v>
      </c>
      <c r="X34" s="4">
        <v>1</v>
      </c>
      <c r="Y34" s="4">
        <v>1</v>
      </c>
      <c r="Z34" s="4">
        <v>-1</v>
      </c>
      <c r="AA34" s="14">
        <f>AVERAGE($Q$34:$Z$34)</f>
        <v>0.2</v>
      </c>
    </row>
    <row r="35" spans="1:30" x14ac:dyDescent="0.25">
      <c r="A35" s="4">
        <v>4</v>
      </c>
      <c r="B35" s="4">
        <v>4</v>
      </c>
      <c r="C35" s="4" t="s">
        <v>189</v>
      </c>
      <c r="D35" s="10">
        <v>10</v>
      </c>
      <c r="E35" s="10">
        <v>15</v>
      </c>
      <c r="F35" s="10">
        <v>25</v>
      </c>
      <c r="P35" s="4" t="s">
        <v>11</v>
      </c>
      <c r="Q35" s="4">
        <v>1</v>
      </c>
      <c r="R35" s="4">
        <v>1</v>
      </c>
      <c r="S35" s="4">
        <v>1</v>
      </c>
      <c r="T35" s="4">
        <v>-1</v>
      </c>
      <c r="U35" s="4">
        <v>-1</v>
      </c>
      <c r="V35" s="4">
        <v>1</v>
      </c>
      <c r="W35" s="4">
        <v>-1</v>
      </c>
      <c r="X35" s="4">
        <v>1</v>
      </c>
      <c r="Y35" s="4">
        <v>1</v>
      </c>
      <c r="Z35" s="4">
        <v>1</v>
      </c>
      <c r="AA35" s="14">
        <f>AVERAGE($Q$35:$Z$35)</f>
        <v>0.4</v>
      </c>
    </row>
    <row r="36" spans="1:30" x14ac:dyDescent="0.25">
      <c r="A36" s="4">
        <v>4</v>
      </c>
      <c r="B36" s="4">
        <v>5</v>
      </c>
      <c r="C36" s="4" t="s">
        <v>190</v>
      </c>
      <c r="D36" s="10">
        <v>1</v>
      </c>
      <c r="E36" s="10">
        <v>5</v>
      </c>
      <c r="F36" s="10">
        <v>10</v>
      </c>
      <c r="P36" s="4" t="s">
        <v>12</v>
      </c>
      <c r="Q36" s="4">
        <v>1</v>
      </c>
      <c r="R36" s="4">
        <v>1</v>
      </c>
      <c r="S36" s="4">
        <v>1</v>
      </c>
      <c r="T36" s="4">
        <v>1</v>
      </c>
      <c r="U36" s="4">
        <v>-1</v>
      </c>
      <c r="V36" s="4">
        <v>1</v>
      </c>
      <c r="W36" s="4">
        <v>-1</v>
      </c>
      <c r="X36" s="4">
        <v>-1</v>
      </c>
      <c r="Y36" s="4">
        <v>1</v>
      </c>
      <c r="Z36" s="4">
        <v>1</v>
      </c>
      <c r="AA36" s="14">
        <f>AVERAGE($Q$36:$Z$36)</f>
        <v>0.4</v>
      </c>
    </row>
    <row r="37" spans="1:30" x14ac:dyDescent="0.25">
      <c r="A37" s="4">
        <v>4</v>
      </c>
      <c r="B37" s="4">
        <v>6</v>
      </c>
      <c r="C37" s="4" t="s">
        <v>191</v>
      </c>
      <c r="D37" s="10">
        <v>60</v>
      </c>
      <c r="E37" s="10">
        <v>90</v>
      </c>
      <c r="F37" s="10">
        <v>150</v>
      </c>
      <c r="P37" s="4" t="s">
        <v>13</v>
      </c>
      <c r="Q37" s="4">
        <v>1</v>
      </c>
      <c r="R37" s="4">
        <v>1</v>
      </c>
      <c r="S37" s="4">
        <v>1</v>
      </c>
      <c r="T37" s="4">
        <v>-1</v>
      </c>
      <c r="U37" s="4">
        <v>1</v>
      </c>
      <c r="V37" s="4">
        <v>1</v>
      </c>
      <c r="W37" s="4">
        <v>-1</v>
      </c>
      <c r="X37" s="4">
        <v>1</v>
      </c>
      <c r="Y37" s="4">
        <v>-1</v>
      </c>
      <c r="Z37" s="4">
        <v>1</v>
      </c>
      <c r="AA37" s="14">
        <f>AVERAGE($Q$37:$Z$37)</f>
        <v>0.4</v>
      </c>
    </row>
    <row r="38" spans="1:30" x14ac:dyDescent="0.25">
      <c r="A38" s="4">
        <v>4</v>
      </c>
      <c r="B38" s="4">
        <v>7</v>
      </c>
      <c r="C38" s="4" t="s">
        <v>192</v>
      </c>
      <c r="D38" s="10">
        <v>1</v>
      </c>
      <c r="E38" s="10">
        <v>5</v>
      </c>
      <c r="F38" s="10">
        <v>10</v>
      </c>
      <c r="P38" s="4" t="s">
        <v>14</v>
      </c>
      <c r="Q38" s="4">
        <v>-1</v>
      </c>
      <c r="R38" s="4">
        <v>1</v>
      </c>
      <c r="S38" s="4">
        <v>1</v>
      </c>
      <c r="T38" s="4">
        <v>1</v>
      </c>
      <c r="U38" s="4">
        <v>1</v>
      </c>
      <c r="V38" s="4">
        <v>-1</v>
      </c>
      <c r="W38" s="4">
        <v>-1</v>
      </c>
      <c r="X38" s="4">
        <v>-1</v>
      </c>
      <c r="Y38" s="4">
        <v>1</v>
      </c>
      <c r="Z38" s="4">
        <v>1</v>
      </c>
      <c r="AA38" s="14">
        <f>AVERAGE($Q$38:$Z$38)</f>
        <v>0.2</v>
      </c>
    </row>
    <row r="39" spans="1:30" x14ac:dyDescent="0.25">
      <c r="A39" s="4">
        <v>4</v>
      </c>
      <c r="B39" s="4">
        <v>8</v>
      </c>
      <c r="C39" s="4" t="s">
        <v>193</v>
      </c>
      <c r="D39" s="10">
        <v>150000</v>
      </c>
      <c r="E39" s="10">
        <v>250000</v>
      </c>
      <c r="F39" s="10">
        <v>1000000</v>
      </c>
      <c r="P39" s="4" t="s">
        <v>15</v>
      </c>
      <c r="Q39" s="4">
        <v>1</v>
      </c>
      <c r="R39" s="4">
        <v>1</v>
      </c>
      <c r="S39" s="4">
        <v>1</v>
      </c>
      <c r="T39" s="4">
        <v>1</v>
      </c>
      <c r="U39" s="4">
        <v>1</v>
      </c>
      <c r="V39" s="4">
        <v>1</v>
      </c>
      <c r="W39" s="4">
        <v>-1</v>
      </c>
      <c r="X39" s="4">
        <v>1</v>
      </c>
      <c r="Y39" s="4">
        <v>1</v>
      </c>
      <c r="Z39" s="4">
        <v>-1</v>
      </c>
      <c r="AA39" s="14">
        <f>AVERAGE($Q$39:$Z$39)</f>
        <v>0.6</v>
      </c>
    </row>
    <row r="40" spans="1:30" x14ac:dyDescent="0.25">
      <c r="A40" s="4">
        <v>4</v>
      </c>
      <c r="B40" s="4">
        <v>9</v>
      </c>
      <c r="C40" s="4" t="s">
        <v>194</v>
      </c>
      <c r="D40" s="10">
        <v>0.2</v>
      </c>
      <c r="E40" s="10">
        <v>0.5</v>
      </c>
      <c r="F40" s="10">
        <v>2</v>
      </c>
      <c r="P40" s="4" t="s">
        <v>16</v>
      </c>
      <c r="Q40" s="4">
        <v>-1</v>
      </c>
      <c r="R40" s="4">
        <v>-1</v>
      </c>
      <c r="S40" s="4">
        <v>1</v>
      </c>
      <c r="T40" s="4">
        <v>1</v>
      </c>
      <c r="U40" s="4">
        <v>-1</v>
      </c>
      <c r="V40" s="4">
        <v>-1</v>
      </c>
      <c r="W40" s="4">
        <v>-1</v>
      </c>
      <c r="X40" s="4">
        <v>1</v>
      </c>
      <c r="Y40" s="4">
        <v>-1</v>
      </c>
      <c r="Z40" s="4">
        <v>-1</v>
      </c>
      <c r="AA40" s="14">
        <f>AVERAGE($Q$40:$Z$40)</f>
        <v>-0.4</v>
      </c>
    </row>
    <row r="41" spans="1:30" x14ac:dyDescent="0.25">
      <c r="A41" s="4">
        <v>4</v>
      </c>
      <c r="B41" s="4">
        <v>10</v>
      </c>
      <c r="C41" s="4" t="s">
        <v>195</v>
      </c>
      <c r="D41" s="10">
        <v>0.75</v>
      </c>
      <c r="E41" s="10">
        <v>1.25</v>
      </c>
      <c r="F41" s="10">
        <v>2</v>
      </c>
      <c r="P41" s="4" t="s">
        <v>17</v>
      </c>
      <c r="Q41" s="4">
        <v>1</v>
      </c>
      <c r="R41" s="4">
        <v>1</v>
      </c>
      <c r="S41" s="4">
        <v>1</v>
      </c>
      <c r="T41" s="4">
        <v>-1</v>
      </c>
      <c r="U41" s="4">
        <v>-1</v>
      </c>
      <c r="V41" s="4">
        <v>1</v>
      </c>
      <c r="W41" s="4">
        <v>-1</v>
      </c>
      <c r="X41" s="4">
        <v>-1</v>
      </c>
      <c r="Y41" s="4">
        <v>-1</v>
      </c>
      <c r="Z41" s="4">
        <v>-1</v>
      </c>
      <c r="AA41" s="14">
        <f>AVERAGE($Q$41:$Z$41)</f>
        <v>-0.2</v>
      </c>
    </row>
    <row r="42" spans="1:30" x14ac:dyDescent="0.25">
      <c r="A42" s="4">
        <v>5</v>
      </c>
      <c r="B42" s="4">
        <v>1</v>
      </c>
      <c r="C42" s="4" t="s">
        <v>186</v>
      </c>
      <c r="D42" s="10">
        <v>1</v>
      </c>
      <c r="E42" s="10">
        <v>6</v>
      </c>
      <c r="F42" s="10">
        <v>25</v>
      </c>
      <c r="P42" s="4" t="s">
        <v>18</v>
      </c>
      <c r="Q42" s="4">
        <v>1</v>
      </c>
      <c r="R42" s="4">
        <v>1</v>
      </c>
      <c r="S42" s="4">
        <v>1</v>
      </c>
      <c r="T42" s="4">
        <v>1</v>
      </c>
      <c r="U42" s="4">
        <v>1</v>
      </c>
      <c r="V42" s="4">
        <v>1</v>
      </c>
      <c r="W42" s="4">
        <v>-1</v>
      </c>
      <c r="X42" s="4">
        <v>1</v>
      </c>
      <c r="Y42" s="4">
        <v>1</v>
      </c>
      <c r="Z42" s="4">
        <v>1</v>
      </c>
      <c r="AA42" s="14">
        <f>AVERAGE($Q$42:$Z$42)</f>
        <v>0.8</v>
      </c>
    </row>
    <row r="43" spans="1:30" x14ac:dyDescent="0.25">
      <c r="A43" s="4">
        <v>5</v>
      </c>
      <c r="B43" s="4">
        <v>2</v>
      </c>
      <c r="C43" s="4" t="s">
        <v>187</v>
      </c>
      <c r="D43" s="10">
        <v>50</v>
      </c>
      <c r="E43" s="10">
        <v>120</v>
      </c>
      <c r="F43" s="10">
        <v>300</v>
      </c>
      <c r="P43" s="4" t="s">
        <v>19</v>
      </c>
      <c r="Q43" s="4">
        <v>1</v>
      </c>
      <c r="R43" s="4">
        <v>1</v>
      </c>
      <c r="S43" s="4">
        <v>1</v>
      </c>
      <c r="T43" s="4">
        <v>-1</v>
      </c>
      <c r="U43" s="4">
        <v>-1</v>
      </c>
      <c r="V43" s="4">
        <v>-1</v>
      </c>
      <c r="W43" s="4">
        <v>-1</v>
      </c>
      <c r="X43" s="4">
        <v>1</v>
      </c>
      <c r="Y43" s="4">
        <v>-1</v>
      </c>
      <c r="Z43" s="4">
        <v>1</v>
      </c>
      <c r="AA43" s="14">
        <f>AVERAGE($Q$43:$Z$43)</f>
        <v>0</v>
      </c>
    </row>
    <row r="44" spans="1:30" x14ac:dyDescent="0.25">
      <c r="A44" s="4">
        <v>5</v>
      </c>
      <c r="B44" s="4">
        <v>3</v>
      </c>
      <c r="C44" s="4" t="s">
        <v>188</v>
      </c>
      <c r="D44" s="10">
        <v>500</v>
      </c>
      <c r="E44" s="10">
        <v>1800</v>
      </c>
      <c r="F44" s="10">
        <v>6000</v>
      </c>
      <c r="P44" s="4" t="s">
        <v>20</v>
      </c>
      <c r="Q44" s="4">
        <v>1</v>
      </c>
      <c r="R44" s="4">
        <v>1</v>
      </c>
      <c r="S44" s="4">
        <v>1</v>
      </c>
      <c r="T44" s="4">
        <v>1</v>
      </c>
      <c r="U44" s="4">
        <v>-1</v>
      </c>
      <c r="V44" s="4">
        <v>-1</v>
      </c>
      <c r="W44" s="4">
        <v>-1</v>
      </c>
      <c r="X44" s="4">
        <v>-1</v>
      </c>
      <c r="Y44" s="4">
        <v>1</v>
      </c>
      <c r="Z44" s="4">
        <v>-1</v>
      </c>
      <c r="AA44" s="14">
        <f>AVERAGE($Q$44:$Z$44)</f>
        <v>0</v>
      </c>
    </row>
    <row r="45" spans="1:30" x14ac:dyDescent="0.25">
      <c r="A45" s="4">
        <v>5</v>
      </c>
      <c r="B45" s="4">
        <v>4</v>
      </c>
      <c r="C45" s="4" t="s">
        <v>189</v>
      </c>
      <c r="D45" s="10">
        <v>10</v>
      </c>
      <c r="E45" s="10">
        <v>25</v>
      </c>
      <c r="F45" s="10">
        <v>45</v>
      </c>
      <c r="O45" s="4" t="s">
        <v>197</v>
      </c>
      <c r="P45" s="14" t="s">
        <v>79</v>
      </c>
      <c r="Q45" s="14">
        <f>AVERAGE($Q$25:$Q$44)</f>
        <v>0.3</v>
      </c>
      <c r="R45" s="14">
        <f>AVERAGE($R$25:$R$44)</f>
        <v>0.7</v>
      </c>
      <c r="S45" s="14">
        <f>AVERAGE($S$25:$S$44)</f>
        <v>0.9</v>
      </c>
      <c r="T45" s="14">
        <f>AVERAGE($T$25:$T$44)</f>
        <v>0.4</v>
      </c>
      <c r="U45" s="14">
        <f>AVERAGE($U$25:$U$44)</f>
        <v>-0.3</v>
      </c>
      <c r="V45" s="14">
        <f>AVERAGE($V$25:$V$44)</f>
        <v>0.2</v>
      </c>
      <c r="W45" s="14">
        <f>AVERAGE($W$25:$W$44)</f>
        <v>-1</v>
      </c>
      <c r="X45" s="14">
        <f>AVERAGE($X$25:$X$44)</f>
        <v>0.1</v>
      </c>
      <c r="Y45" s="14">
        <f>AVERAGE($Y$25:$Y$44)</f>
        <v>0.3</v>
      </c>
      <c r="Z45" s="14">
        <f>AVERAGE($Z$25:$Z$44)</f>
        <v>-0.1</v>
      </c>
      <c r="AA45" s="4">
        <f>AVERAGE($AA$25:$AA$44)</f>
        <v>0.15</v>
      </c>
    </row>
    <row r="46" spans="1:30" x14ac:dyDescent="0.25">
      <c r="A46" s="4">
        <v>5</v>
      </c>
      <c r="B46" s="4">
        <v>5</v>
      </c>
      <c r="C46" s="4" t="s">
        <v>190</v>
      </c>
      <c r="D46" s="10">
        <v>1</v>
      </c>
      <c r="E46" s="10">
        <v>5</v>
      </c>
      <c r="F46" s="10">
        <v>45</v>
      </c>
    </row>
    <row r="47" spans="1:30" x14ac:dyDescent="0.25">
      <c r="A47" s="4">
        <v>5</v>
      </c>
      <c r="B47" s="4">
        <v>6</v>
      </c>
      <c r="C47" s="4" t="s">
        <v>191</v>
      </c>
      <c r="D47" s="10">
        <v>20</v>
      </c>
      <c r="E47" s="10">
        <v>100</v>
      </c>
      <c r="F47" s="10">
        <v>250</v>
      </c>
    </row>
    <row r="48" spans="1:30" x14ac:dyDescent="0.25">
      <c r="A48" s="4">
        <v>5</v>
      </c>
      <c r="B48" s="4">
        <v>7</v>
      </c>
      <c r="C48" s="4" t="s">
        <v>192</v>
      </c>
      <c r="D48" s="10">
        <v>3</v>
      </c>
      <c r="E48" s="10">
        <v>10</v>
      </c>
      <c r="F48" s="10">
        <v>20</v>
      </c>
      <c r="O48" s="4" t="s">
        <v>198</v>
      </c>
      <c r="P48" s="4" t="s">
        <v>99</v>
      </c>
      <c r="Q48" s="4" t="s">
        <v>81</v>
      </c>
      <c r="R48" s="4" t="s">
        <v>82</v>
      </c>
      <c r="S48" s="4" t="s">
        <v>83</v>
      </c>
      <c r="T48" s="4" t="s">
        <v>84</v>
      </c>
      <c r="U48" s="4" t="s">
        <v>85</v>
      </c>
      <c r="V48" s="4" t="s">
        <v>86</v>
      </c>
      <c r="W48" s="4" t="s">
        <v>87</v>
      </c>
      <c r="X48" s="4" t="s">
        <v>88</v>
      </c>
      <c r="Y48" s="4" t="s">
        <v>89</v>
      </c>
      <c r="Z48" s="4" t="s">
        <v>90</v>
      </c>
      <c r="AA48" s="14" t="s">
        <v>80</v>
      </c>
      <c r="AB48" s="4" t="s">
        <v>185</v>
      </c>
      <c r="AC48" s="4" t="s">
        <v>185</v>
      </c>
      <c r="AD48" s="4" t="s">
        <v>42</v>
      </c>
    </row>
    <row r="49" spans="1:30" x14ac:dyDescent="0.25">
      <c r="A49" s="4">
        <v>5</v>
      </c>
      <c r="B49" s="4">
        <v>8</v>
      </c>
      <c r="C49" s="4" t="s">
        <v>193</v>
      </c>
      <c r="D49" s="10">
        <v>5000</v>
      </c>
      <c r="E49" s="10">
        <v>15000</v>
      </c>
      <c r="F49" s="10">
        <v>50000</v>
      </c>
      <c r="P49" s="4" t="s">
        <v>1</v>
      </c>
      <c r="Q49" s="4">
        <v>1</v>
      </c>
      <c r="R49" s="4">
        <v>1</v>
      </c>
      <c r="S49" s="4">
        <v>1</v>
      </c>
      <c r="T49" s="4">
        <v>1</v>
      </c>
      <c r="U49" s="4">
        <v>1</v>
      </c>
      <c r="V49" s="4">
        <v>1</v>
      </c>
      <c r="W49" s="4">
        <v>-1</v>
      </c>
      <c r="X49" s="4">
        <v>1</v>
      </c>
      <c r="Y49" s="4">
        <v>1</v>
      </c>
      <c r="Z49" s="4">
        <v>1</v>
      </c>
      <c r="AA49" s="14">
        <f>AVERAGE($Q$49:$Z$49)</f>
        <v>0.8</v>
      </c>
      <c r="AB49" s="4" t="s">
        <v>52</v>
      </c>
      <c r="AC49" s="4">
        <f>VARP($Q$69:$Z$69)</f>
        <v>0.11160000000000002</v>
      </c>
      <c r="AD49" s="4">
        <f>AC49/AC51</f>
        <v>0.11657613561750139</v>
      </c>
    </row>
    <row r="50" spans="1:30" x14ac:dyDescent="0.25">
      <c r="A50" s="4">
        <v>5</v>
      </c>
      <c r="B50" s="4">
        <v>9</v>
      </c>
      <c r="C50" s="4" t="s">
        <v>194</v>
      </c>
      <c r="D50" s="10">
        <v>5</v>
      </c>
      <c r="E50" s="10">
        <v>20</v>
      </c>
      <c r="F50" s="10">
        <v>120</v>
      </c>
      <c r="P50" s="4" t="s">
        <v>2</v>
      </c>
      <c r="Q50" s="4">
        <v>-1</v>
      </c>
      <c r="R50" s="4">
        <v>1</v>
      </c>
      <c r="S50" s="4">
        <v>-1</v>
      </c>
      <c r="T50" s="4">
        <v>1</v>
      </c>
      <c r="U50" s="4">
        <v>-1</v>
      </c>
      <c r="V50" s="4">
        <v>-1</v>
      </c>
      <c r="W50" s="4">
        <v>-1</v>
      </c>
      <c r="X50" s="4">
        <v>1</v>
      </c>
      <c r="Y50" s="4">
        <v>-1</v>
      </c>
      <c r="Z50" s="4">
        <v>-1</v>
      </c>
      <c r="AA50" s="14">
        <f>AVERAGE($Q$50:$Z$50)</f>
        <v>-0.4</v>
      </c>
      <c r="AB50" s="4" t="s">
        <v>54</v>
      </c>
      <c r="AC50" s="4">
        <f>VARP($Z$49:$AA$69)</f>
        <v>0.55019523809523807</v>
      </c>
      <c r="AD50" s="4">
        <f>AC50/AC51</f>
        <v>0.57472790942915708</v>
      </c>
    </row>
    <row r="51" spans="1:30" x14ac:dyDescent="0.25">
      <c r="A51" s="4">
        <v>5</v>
      </c>
      <c r="B51" s="4">
        <v>10</v>
      </c>
      <c r="C51" s="4" t="s">
        <v>195</v>
      </c>
      <c r="D51" s="10">
        <v>0.8</v>
      </c>
      <c r="E51" s="10">
        <v>1.3</v>
      </c>
      <c r="F51" s="10">
        <v>2</v>
      </c>
      <c r="P51" s="4" t="s">
        <v>3</v>
      </c>
      <c r="Q51" s="4">
        <v>-1</v>
      </c>
      <c r="R51" s="4">
        <v>-1</v>
      </c>
      <c r="S51" s="4">
        <v>-1</v>
      </c>
      <c r="T51" s="4">
        <v>-1</v>
      </c>
      <c r="U51" s="4">
        <v>1</v>
      </c>
      <c r="V51" s="4">
        <v>1</v>
      </c>
      <c r="W51" s="4">
        <v>-1</v>
      </c>
      <c r="X51" s="4">
        <v>-1</v>
      </c>
      <c r="Y51" s="4">
        <v>-1</v>
      </c>
      <c r="Z51" s="4">
        <v>-1</v>
      </c>
      <c r="AA51" s="14">
        <f>AVERAGE($Q$51:$Z$51)</f>
        <v>-0.6</v>
      </c>
      <c r="AB51" s="4" t="s">
        <v>57</v>
      </c>
      <c r="AC51" s="4">
        <f>VARP($Q$49:$Z$69)</f>
        <v>0.95731428571428545</v>
      </c>
      <c r="AD51" s="4">
        <f>VARP($Q$49:$AA$69)</f>
        <v>0.89103030303030273</v>
      </c>
    </row>
    <row r="52" spans="1:30" x14ac:dyDescent="0.25">
      <c r="A52" s="4">
        <v>6</v>
      </c>
      <c r="B52" s="4">
        <v>1</v>
      </c>
      <c r="C52" s="4" t="s">
        <v>186</v>
      </c>
      <c r="D52" s="10">
        <v>0.01</v>
      </c>
      <c r="E52" s="10">
        <v>1</v>
      </c>
      <c r="F52" s="10">
        <v>50</v>
      </c>
      <c r="P52" s="4" t="s">
        <v>4</v>
      </c>
      <c r="Q52" s="4">
        <v>-1</v>
      </c>
      <c r="R52" s="4">
        <v>-1</v>
      </c>
      <c r="S52" s="4">
        <v>-1</v>
      </c>
      <c r="T52" s="4">
        <v>-1</v>
      </c>
      <c r="U52" s="4">
        <v>1</v>
      </c>
      <c r="V52" s="4">
        <v>-1</v>
      </c>
      <c r="W52" s="4">
        <v>-1</v>
      </c>
      <c r="X52" s="4">
        <v>-1</v>
      </c>
      <c r="Y52" s="4">
        <v>-1</v>
      </c>
      <c r="Z52" s="4">
        <v>1</v>
      </c>
      <c r="AA52" s="14">
        <f>AVERAGE($Q$52:$Z$52)</f>
        <v>-0.6</v>
      </c>
      <c r="AB52" s="4" t="s">
        <v>77</v>
      </c>
      <c r="AC52" s="4">
        <f>AVERAGE($Q$49:$Z$69)</f>
        <v>1.9999999999999997E-2</v>
      </c>
      <c r="AD52" s="4">
        <f>AVERAGE($Q$49:$AA$69)</f>
        <v>2.0000000000000007E-2</v>
      </c>
    </row>
    <row r="53" spans="1:30" x14ac:dyDescent="0.25">
      <c r="A53" s="4">
        <v>6</v>
      </c>
      <c r="B53" s="4">
        <v>2</v>
      </c>
      <c r="C53" s="4" t="s">
        <v>187</v>
      </c>
      <c r="D53" s="10">
        <v>1</v>
      </c>
      <c r="E53" s="10">
        <v>20</v>
      </c>
      <c r="F53" s="10">
        <v>50</v>
      </c>
      <c r="P53" s="4" t="s">
        <v>5</v>
      </c>
      <c r="Q53" s="4">
        <v>1</v>
      </c>
      <c r="R53" s="4">
        <v>-1</v>
      </c>
      <c r="S53" s="4">
        <v>1</v>
      </c>
      <c r="T53" s="4">
        <v>1</v>
      </c>
      <c r="U53" s="4">
        <v>1</v>
      </c>
      <c r="V53" s="4">
        <v>1</v>
      </c>
      <c r="W53" s="4">
        <v>-1</v>
      </c>
      <c r="X53" s="4">
        <v>1</v>
      </c>
      <c r="Y53" s="4">
        <v>1</v>
      </c>
      <c r="Z53" s="4">
        <v>1</v>
      </c>
      <c r="AA53" s="14">
        <f>AVERAGE($Q$53:$Z$53)</f>
        <v>0.6</v>
      </c>
      <c r="AB53" s="4" t="s">
        <v>217</v>
      </c>
      <c r="AC53" s="4">
        <f>AC52*200</f>
        <v>3.9999999999999996</v>
      </c>
      <c r="AD53" s="4">
        <f>AD52*220</f>
        <v>4.4000000000000012</v>
      </c>
    </row>
    <row r="54" spans="1:30" x14ac:dyDescent="0.25">
      <c r="A54" s="4">
        <v>6</v>
      </c>
      <c r="B54" s="4">
        <v>3</v>
      </c>
      <c r="C54" s="4" t="s">
        <v>188</v>
      </c>
      <c r="D54" s="10">
        <v>1000</v>
      </c>
      <c r="E54" s="10">
        <v>10000</v>
      </c>
      <c r="F54" s="10">
        <v>100000</v>
      </c>
      <c r="P54" s="4" t="s">
        <v>6</v>
      </c>
      <c r="Q54" s="4">
        <v>1</v>
      </c>
      <c r="R54" s="4">
        <v>1</v>
      </c>
      <c r="S54" s="4">
        <v>1</v>
      </c>
      <c r="T54" s="4">
        <v>-1</v>
      </c>
      <c r="U54" s="4">
        <v>1</v>
      </c>
      <c r="V54" s="4">
        <v>-1</v>
      </c>
      <c r="W54" s="4">
        <v>-1</v>
      </c>
      <c r="X54" s="4">
        <v>1</v>
      </c>
      <c r="Y54" s="4">
        <v>1</v>
      </c>
      <c r="Z54" s="4">
        <v>1</v>
      </c>
      <c r="AA54" s="14">
        <f>AVERAGE($Q$54:$Z$54)</f>
        <v>0.4</v>
      </c>
      <c r="AB54" s="4" t="s">
        <v>220</v>
      </c>
      <c r="AC54" s="4">
        <f>(AC52+1)/2</f>
        <v>0.51</v>
      </c>
      <c r="AD54" s="4">
        <f>(AD52+1)/2</f>
        <v>0.51</v>
      </c>
    </row>
    <row r="55" spans="1:30" x14ac:dyDescent="0.25">
      <c r="A55" s="4">
        <v>6</v>
      </c>
      <c r="B55" s="4">
        <v>4</v>
      </c>
      <c r="C55" s="4" t="s">
        <v>189</v>
      </c>
      <c r="D55" s="10">
        <v>10</v>
      </c>
      <c r="E55" s="10">
        <v>25</v>
      </c>
      <c r="F55" s="10">
        <v>40</v>
      </c>
      <c r="P55" s="4" t="s">
        <v>7</v>
      </c>
      <c r="Q55" s="4">
        <v>-1</v>
      </c>
      <c r="R55" s="4">
        <v>-1</v>
      </c>
      <c r="S55" s="4">
        <v>-1</v>
      </c>
      <c r="T55" s="4">
        <v>-1</v>
      </c>
      <c r="U55" s="4">
        <v>-1</v>
      </c>
      <c r="V55" s="4">
        <v>-1</v>
      </c>
      <c r="W55" s="4">
        <v>-1</v>
      </c>
      <c r="X55" s="4">
        <v>-1</v>
      </c>
      <c r="Y55" s="4">
        <v>-1</v>
      </c>
      <c r="Z55" s="4">
        <v>1</v>
      </c>
      <c r="AA55" s="14">
        <f>AVERAGE($Q$55:$Z$55)</f>
        <v>-0.8</v>
      </c>
      <c r="AB55" s="4" t="s">
        <v>373</v>
      </c>
      <c r="AC55" s="4">
        <f>(AC54-(1-AC54))^2</f>
        <v>4.0000000000000072E-4</v>
      </c>
      <c r="AD55" s="4">
        <f>(AD54-(1-AD54))^2</f>
        <v>4.0000000000000072E-4</v>
      </c>
    </row>
    <row r="56" spans="1:30" x14ac:dyDescent="0.25">
      <c r="A56" s="4">
        <v>6</v>
      </c>
      <c r="B56" s="4">
        <v>5</v>
      </c>
      <c r="C56" s="4" t="s">
        <v>190</v>
      </c>
      <c r="D56" s="10">
        <v>0.01</v>
      </c>
      <c r="E56" s="10">
        <v>1</v>
      </c>
      <c r="F56" s="10">
        <v>10</v>
      </c>
      <c r="P56" s="4" t="s">
        <v>8</v>
      </c>
      <c r="Q56" s="4">
        <v>1</v>
      </c>
      <c r="R56" s="4">
        <v>1</v>
      </c>
      <c r="S56" s="4">
        <v>-1</v>
      </c>
      <c r="T56" s="4">
        <v>1</v>
      </c>
      <c r="U56" s="4">
        <v>-1</v>
      </c>
      <c r="V56" s="4">
        <v>1</v>
      </c>
      <c r="W56" s="4">
        <v>-1</v>
      </c>
      <c r="X56" s="4">
        <v>1</v>
      </c>
      <c r="Y56" s="4">
        <v>1</v>
      </c>
      <c r="Z56" s="4">
        <v>1</v>
      </c>
      <c r="AA56" s="14">
        <f>AVERAGE($Q$56:$Z$56)</f>
        <v>0.4</v>
      </c>
    </row>
    <row r="57" spans="1:30" x14ac:dyDescent="0.25">
      <c r="A57" s="4">
        <v>6</v>
      </c>
      <c r="B57" s="4">
        <v>6</v>
      </c>
      <c r="C57" s="4" t="s">
        <v>191</v>
      </c>
      <c r="D57" s="10">
        <v>5</v>
      </c>
      <c r="E57" s="10">
        <v>30</v>
      </c>
      <c r="F57" s="10">
        <v>150</v>
      </c>
      <c r="P57" s="4" t="s">
        <v>9</v>
      </c>
      <c r="Q57" s="4">
        <v>1</v>
      </c>
      <c r="R57" s="4">
        <v>-1</v>
      </c>
      <c r="S57" s="4">
        <v>1</v>
      </c>
      <c r="T57" s="4">
        <v>1</v>
      </c>
      <c r="U57" s="4">
        <v>1</v>
      </c>
      <c r="V57" s="4">
        <v>-1</v>
      </c>
      <c r="W57" s="4">
        <v>-1</v>
      </c>
      <c r="X57" s="4">
        <v>1</v>
      </c>
      <c r="Y57" s="4">
        <v>1</v>
      </c>
      <c r="Z57" s="4">
        <v>1</v>
      </c>
      <c r="AA57" s="14">
        <f>AVERAGE($Q$57:$Z$57)</f>
        <v>0.4</v>
      </c>
    </row>
    <row r="58" spans="1:30" x14ac:dyDescent="0.25">
      <c r="A58" s="4">
        <v>6</v>
      </c>
      <c r="B58" s="4">
        <v>7</v>
      </c>
      <c r="C58" s="4" t="s">
        <v>192</v>
      </c>
      <c r="D58" s="10">
        <v>1</v>
      </c>
      <c r="E58" s="10">
        <v>10</v>
      </c>
      <c r="F58" s="10">
        <v>20</v>
      </c>
      <c r="P58" s="4" t="s">
        <v>10</v>
      </c>
      <c r="Q58" s="4">
        <v>-1</v>
      </c>
      <c r="R58" s="4">
        <v>-1</v>
      </c>
      <c r="S58" s="4">
        <v>-1</v>
      </c>
      <c r="T58" s="4">
        <v>-1</v>
      </c>
      <c r="U58" s="4">
        <v>1</v>
      </c>
      <c r="V58" s="4">
        <v>-1</v>
      </c>
      <c r="W58" s="4">
        <v>-1</v>
      </c>
      <c r="X58" s="4">
        <v>-1</v>
      </c>
      <c r="Y58" s="4">
        <v>-1</v>
      </c>
      <c r="Z58" s="4">
        <v>1</v>
      </c>
      <c r="AA58" s="14">
        <f>AVERAGE($Q$58:$Z$58)</f>
        <v>-0.6</v>
      </c>
    </row>
    <row r="59" spans="1:30" x14ac:dyDescent="0.25">
      <c r="A59" s="4">
        <v>6</v>
      </c>
      <c r="B59" s="4">
        <v>8</v>
      </c>
      <c r="C59" s="4" t="s">
        <v>193</v>
      </c>
      <c r="D59" s="10">
        <v>1000</v>
      </c>
      <c r="E59" s="10">
        <v>100000</v>
      </c>
      <c r="F59" s="10">
        <v>1000000</v>
      </c>
      <c r="P59" s="4" t="s">
        <v>11</v>
      </c>
      <c r="Q59" s="4">
        <v>-1</v>
      </c>
      <c r="R59" s="4">
        <v>1</v>
      </c>
      <c r="S59" s="4">
        <v>1</v>
      </c>
      <c r="T59" s="4">
        <v>1</v>
      </c>
      <c r="U59" s="4">
        <v>1</v>
      </c>
      <c r="V59" s="4">
        <v>1</v>
      </c>
      <c r="W59" s="4">
        <v>-1</v>
      </c>
      <c r="X59" s="4">
        <v>1</v>
      </c>
      <c r="Y59" s="4">
        <v>-1</v>
      </c>
      <c r="Z59" s="4">
        <v>1</v>
      </c>
      <c r="AA59" s="14">
        <f>AVERAGE($Q$59:$Z$59)</f>
        <v>0.4</v>
      </c>
    </row>
    <row r="60" spans="1:30" x14ac:dyDescent="0.25">
      <c r="A60" s="4">
        <v>6</v>
      </c>
      <c r="B60" s="4">
        <v>9</v>
      </c>
      <c r="C60" s="4" t="s">
        <v>194</v>
      </c>
      <c r="D60" s="10">
        <v>1</v>
      </c>
      <c r="E60" s="10">
        <v>5</v>
      </c>
      <c r="F60" s="10">
        <v>100</v>
      </c>
      <c r="P60" s="4" t="s">
        <v>12</v>
      </c>
      <c r="Q60" s="4">
        <v>-1</v>
      </c>
      <c r="R60" s="4">
        <v>-1</v>
      </c>
      <c r="S60" s="4">
        <v>1</v>
      </c>
      <c r="T60" s="4">
        <v>-1</v>
      </c>
      <c r="U60" s="4">
        <v>-1</v>
      </c>
      <c r="V60" s="4">
        <v>-1</v>
      </c>
      <c r="W60" s="4">
        <v>1</v>
      </c>
      <c r="X60" s="4">
        <v>1</v>
      </c>
      <c r="Y60" s="4">
        <v>1</v>
      </c>
      <c r="Z60" s="4">
        <v>1</v>
      </c>
      <c r="AA60" s="14">
        <f>AVERAGE($Q$60:$Z$60)</f>
        <v>0</v>
      </c>
    </row>
    <row r="61" spans="1:30" x14ac:dyDescent="0.25">
      <c r="A61" s="4">
        <v>6</v>
      </c>
      <c r="B61" s="4">
        <v>10</v>
      </c>
      <c r="C61" s="4" t="s">
        <v>195</v>
      </c>
      <c r="D61" s="10">
        <v>0.9</v>
      </c>
      <c r="E61" s="10">
        <v>1.2</v>
      </c>
      <c r="F61" s="10">
        <v>3</v>
      </c>
      <c r="P61" s="4" t="s">
        <v>13</v>
      </c>
      <c r="Q61" s="4">
        <v>1</v>
      </c>
      <c r="R61" s="4">
        <v>-1</v>
      </c>
      <c r="S61" s="4">
        <v>-1</v>
      </c>
      <c r="T61" s="4">
        <v>1</v>
      </c>
      <c r="U61" s="4">
        <v>1</v>
      </c>
      <c r="V61" s="4">
        <v>1</v>
      </c>
      <c r="W61" s="4">
        <v>-1</v>
      </c>
      <c r="X61" s="4">
        <v>-1</v>
      </c>
      <c r="Y61" s="4">
        <v>1</v>
      </c>
      <c r="Z61" s="4">
        <v>1</v>
      </c>
      <c r="AA61" s="14">
        <f>AVERAGE($Q$61:$Z$61)</f>
        <v>0.2</v>
      </c>
    </row>
    <row r="62" spans="1:30" x14ac:dyDescent="0.25">
      <c r="A62" s="4">
        <v>7</v>
      </c>
      <c r="B62" s="4">
        <v>1</v>
      </c>
      <c r="C62" s="4" t="s">
        <v>186</v>
      </c>
      <c r="D62" s="10">
        <v>6.5</v>
      </c>
      <c r="E62" s="10">
        <v>7</v>
      </c>
      <c r="F62" s="10">
        <v>8</v>
      </c>
      <c r="P62" s="4" t="s">
        <v>14</v>
      </c>
      <c r="Q62" s="4">
        <v>1</v>
      </c>
      <c r="R62" s="4">
        <v>-1</v>
      </c>
      <c r="S62" s="4">
        <v>1</v>
      </c>
      <c r="T62" s="4">
        <v>-1</v>
      </c>
      <c r="U62" s="4">
        <v>1</v>
      </c>
      <c r="V62" s="4">
        <v>-1</v>
      </c>
      <c r="W62" s="4">
        <v>-1</v>
      </c>
      <c r="X62" s="4">
        <v>-1</v>
      </c>
      <c r="Y62" s="4">
        <v>-1</v>
      </c>
      <c r="Z62" s="4">
        <v>-1</v>
      </c>
      <c r="AA62" s="14">
        <f>AVERAGE($Q$62:$Z$62)</f>
        <v>-0.4</v>
      </c>
    </row>
    <row r="63" spans="1:30" x14ac:dyDescent="0.25">
      <c r="A63" s="4">
        <v>7</v>
      </c>
      <c r="B63" s="4">
        <v>2</v>
      </c>
      <c r="C63" s="4" t="s">
        <v>187</v>
      </c>
      <c r="D63" s="10">
        <v>2</v>
      </c>
      <c r="E63" s="10">
        <v>5</v>
      </c>
      <c r="F63" s="10">
        <v>5.5</v>
      </c>
      <c r="P63" s="4" t="s">
        <v>15</v>
      </c>
      <c r="Q63" s="4">
        <v>1</v>
      </c>
      <c r="R63" s="4">
        <v>-1</v>
      </c>
      <c r="S63" s="4">
        <v>-1</v>
      </c>
      <c r="T63" s="4">
        <v>1</v>
      </c>
      <c r="U63" s="4">
        <v>1</v>
      </c>
      <c r="V63" s="4">
        <v>1</v>
      </c>
      <c r="W63" s="4">
        <v>1</v>
      </c>
      <c r="X63" s="4">
        <v>1</v>
      </c>
      <c r="Y63" s="4">
        <v>-1</v>
      </c>
      <c r="Z63" s="4">
        <v>1</v>
      </c>
      <c r="AA63" s="14">
        <f>AVERAGE($Q$63:$Z$63)</f>
        <v>0.4</v>
      </c>
    </row>
    <row r="64" spans="1:30" x14ac:dyDescent="0.25">
      <c r="A64" s="4">
        <v>7</v>
      </c>
      <c r="B64" s="4">
        <v>3</v>
      </c>
      <c r="C64" s="4" t="s">
        <v>188</v>
      </c>
      <c r="D64" s="10">
        <v>200</v>
      </c>
      <c r="E64" s="10">
        <v>500</v>
      </c>
      <c r="F64" s="10">
        <v>600</v>
      </c>
      <c r="P64" s="4" t="s">
        <v>16</v>
      </c>
      <c r="Q64" s="4">
        <v>1</v>
      </c>
      <c r="R64" s="4">
        <v>1</v>
      </c>
      <c r="S64" s="4">
        <v>-1</v>
      </c>
      <c r="T64" s="4">
        <v>-1</v>
      </c>
      <c r="U64" s="4">
        <v>1</v>
      </c>
      <c r="V64" s="4">
        <v>-1</v>
      </c>
      <c r="W64" s="4">
        <v>-1</v>
      </c>
      <c r="X64" s="4">
        <v>1</v>
      </c>
      <c r="Y64" s="4">
        <v>-1</v>
      </c>
      <c r="Z64" s="4">
        <v>-1</v>
      </c>
      <c r="AA64" s="14">
        <f>AVERAGE($Q$64:$Z$64)</f>
        <v>-0.2</v>
      </c>
    </row>
    <row r="65" spans="1:30" x14ac:dyDescent="0.25">
      <c r="A65" s="4">
        <v>7</v>
      </c>
      <c r="B65" s="4">
        <v>4</v>
      </c>
      <c r="C65" s="4" t="s">
        <v>189</v>
      </c>
      <c r="D65" s="10">
        <v>20</v>
      </c>
      <c r="E65" s="10">
        <v>30</v>
      </c>
      <c r="F65" s="10">
        <v>38</v>
      </c>
      <c r="P65" s="4" t="s">
        <v>17</v>
      </c>
      <c r="Q65" s="4">
        <v>1</v>
      </c>
      <c r="R65" s="4">
        <v>1</v>
      </c>
      <c r="S65" s="4">
        <v>1</v>
      </c>
      <c r="T65" s="4">
        <v>1</v>
      </c>
      <c r="U65" s="4">
        <v>-1</v>
      </c>
      <c r="V65" s="4">
        <v>1</v>
      </c>
      <c r="W65" s="4">
        <v>-1</v>
      </c>
      <c r="X65" s="4">
        <v>-1</v>
      </c>
      <c r="Y65" s="4">
        <v>1</v>
      </c>
      <c r="Z65" s="4">
        <v>1</v>
      </c>
      <c r="AA65" s="14">
        <f>AVERAGE($Q$65:$Z$65)</f>
        <v>0.4</v>
      </c>
    </row>
    <row r="66" spans="1:30" x14ac:dyDescent="0.25">
      <c r="A66" s="4">
        <v>7</v>
      </c>
      <c r="B66" s="4">
        <v>5</v>
      </c>
      <c r="C66" s="4" t="s">
        <v>190</v>
      </c>
      <c r="D66" s="10">
        <v>2</v>
      </c>
      <c r="E66" s="10">
        <v>5</v>
      </c>
      <c r="F66" s="10">
        <v>7</v>
      </c>
      <c r="P66" s="4" t="s">
        <v>18</v>
      </c>
      <c r="Q66" s="4">
        <v>1</v>
      </c>
      <c r="R66" s="4">
        <v>-1</v>
      </c>
      <c r="S66" s="4">
        <v>-1</v>
      </c>
      <c r="T66" s="4">
        <v>1</v>
      </c>
      <c r="U66" s="4">
        <v>-1</v>
      </c>
      <c r="V66" s="4">
        <v>-1</v>
      </c>
      <c r="W66" s="4">
        <v>-1</v>
      </c>
      <c r="X66" s="4">
        <v>-1</v>
      </c>
      <c r="Y66" s="4">
        <v>-1</v>
      </c>
      <c r="Z66" s="4">
        <v>-1</v>
      </c>
      <c r="AA66" s="14">
        <f>AVERAGE($Q$66:$Z$66)</f>
        <v>-0.6</v>
      </c>
    </row>
    <row r="67" spans="1:30" x14ac:dyDescent="0.25">
      <c r="A67" s="4">
        <v>7</v>
      </c>
      <c r="B67" s="4">
        <v>6</v>
      </c>
      <c r="C67" s="4" t="s">
        <v>191</v>
      </c>
      <c r="D67" s="10">
        <v>15</v>
      </c>
      <c r="E67" s="10">
        <v>30</v>
      </c>
      <c r="F67" s="10">
        <v>40</v>
      </c>
      <c r="P67" s="4" t="s">
        <v>19</v>
      </c>
      <c r="Q67" s="4">
        <v>1</v>
      </c>
      <c r="R67" s="4">
        <v>1</v>
      </c>
      <c r="S67" s="4">
        <v>1</v>
      </c>
      <c r="T67" s="4">
        <v>1</v>
      </c>
      <c r="U67" s="4">
        <v>-1</v>
      </c>
      <c r="V67" s="4">
        <v>1</v>
      </c>
      <c r="W67" s="4">
        <v>-1</v>
      </c>
      <c r="X67" s="4">
        <v>1</v>
      </c>
      <c r="Y67" s="4">
        <v>1</v>
      </c>
      <c r="Z67" s="4">
        <v>1</v>
      </c>
      <c r="AA67" s="14">
        <f>AVERAGE($Q$67:$Z$67)</f>
        <v>0.6</v>
      </c>
    </row>
    <row r="68" spans="1:30" x14ac:dyDescent="0.25">
      <c r="A68" s="4">
        <v>7</v>
      </c>
      <c r="B68" s="4">
        <v>7</v>
      </c>
      <c r="C68" s="4" t="s">
        <v>192</v>
      </c>
      <c r="D68" s="10">
        <v>5</v>
      </c>
      <c r="E68" s="10">
        <v>15</v>
      </c>
      <c r="F68" s="10">
        <v>20</v>
      </c>
      <c r="P68" s="4" t="s">
        <v>20</v>
      </c>
      <c r="Q68" s="4">
        <v>1</v>
      </c>
      <c r="R68" s="4">
        <v>-1</v>
      </c>
      <c r="S68" s="4">
        <v>-1</v>
      </c>
      <c r="T68" s="4">
        <v>1</v>
      </c>
      <c r="U68" s="4">
        <v>1</v>
      </c>
      <c r="V68" s="4">
        <v>1</v>
      </c>
      <c r="W68" s="4">
        <v>-1</v>
      </c>
      <c r="X68" s="4">
        <v>1</v>
      </c>
      <c r="Y68" s="4">
        <v>-1</v>
      </c>
      <c r="Z68" s="4">
        <v>-1</v>
      </c>
      <c r="AA68" s="14">
        <f>AVERAGE($Q$68:$Z$68)</f>
        <v>0</v>
      </c>
    </row>
    <row r="69" spans="1:30" x14ac:dyDescent="0.25">
      <c r="A69" s="4">
        <v>7</v>
      </c>
      <c r="B69" s="4">
        <v>8</v>
      </c>
      <c r="C69" s="4" t="s">
        <v>193</v>
      </c>
      <c r="D69" s="10">
        <v>1500</v>
      </c>
      <c r="E69" s="10">
        <v>2000</v>
      </c>
      <c r="F69" s="10">
        <v>3000</v>
      </c>
      <c r="O69" s="4" t="s">
        <v>199</v>
      </c>
      <c r="P69" s="14" t="s">
        <v>79</v>
      </c>
      <c r="Q69" s="14">
        <f>AVERAGE($Q$49:$Q$68)</f>
        <v>0.3</v>
      </c>
      <c r="R69" s="14">
        <f>AVERAGE($R$49:$R$68)</f>
        <v>-0.2</v>
      </c>
      <c r="S69" s="14">
        <f>AVERAGE($S$49:$S$68)</f>
        <v>-0.1</v>
      </c>
      <c r="T69" s="14">
        <f>AVERAGE($T$49:$T$68)</f>
        <v>0.2</v>
      </c>
      <c r="U69" s="14">
        <f>AVERAGE($U$49:$U$68)</f>
        <v>0.3</v>
      </c>
      <c r="V69" s="14">
        <f>AVERAGE($V$49:$V$68)</f>
        <v>0</v>
      </c>
      <c r="W69" s="14">
        <f>AVERAGE($W$49:$W$68)</f>
        <v>-0.8</v>
      </c>
      <c r="X69" s="14">
        <f>AVERAGE($X$49:$X$68)</f>
        <v>0.2</v>
      </c>
      <c r="Y69" s="14">
        <f>AVERAGE($Y$49:$Y$68)</f>
        <v>-0.1</v>
      </c>
      <c r="Z69" s="14">
        <f>AVERAGE($Z$49:$Z$68)</f>
        <v>0.4</v>
      </c>
      <c r="AA69" s="14">
        <f>AVERAGE($AA$49:$AA$68)</f>
        <v>2.0000000000000007E-2</v>
      </c>
      <c r="AB69" s="14"/>
    </row>
    <row r="70" spans="1:30" x14ac:dyDescent="0.25">
      <c r="A70" s="4">
        <v>7</v>
      </c>
      <c r="B70" s="4">
        <v>9</v>
      </c>
      <c r="C70" s="4" t="s">
        <v>194</v>
      </c>
      <c r="D70" s="10">
        <v>1</v>
      </c>
      <c r="E70" s="10">
        <v>2</v>
      </c>
      <c r="F70" s="10">
        <v>2.5</v>
      </c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</row>
    <row r="71" spans="1:30" x14ac:dyDescent="0.25">
      <c r="A71" s="4">
        <v>7</v>
      </c>
      <c r="B71" s="4">
        <v>10</v>
      </c>
      <c r="C71" s="4" t="s">
        <v>195</v>
      </c>
      <c r="D71" s="10">
        <v>1.2</v>
      </c>
      <c r="E71" s="10">
        <v>1.5</v>
      </c>
      <c r="F71" s="10">
        <v>1.8</v>
      </c>
    </row>
    <row r="72" spans="1:30" x14ac:dyDescent="0.25">
      <c r="A72" s="4">
        <v>8</v>
      </c>
      <c r="B72" s="4">
        <v>1</v>
      </c>
      <c r="C72" s="4" t="s">
        <v>186</v>
      </c>
      <c r="D72" s="10">
        <v>3</v>
      </c>
      <c r="E72" s="10">
        <v>7</v>
      </c>
      <c r="F72" s="10">
        <v>15</v>
      </c>
      <c r="P72" s="4" t="s">
        <v>218</v>
      </c>
      <c r="Q72" s="4" t="s">
        <v>81</v>
      </c>
      <c r="R72" s="4" t="s">
        <v>82</v>
      </c>
      <c r="S72" s="4" t="s">
        <v>83</v>
      </c>
      <c r="T72" s="4" t="s">
        <v>84</v>
      </c>
      <c r="U72" s="4" t="s">
        <v>85</v>
      </c>
      <c r="V72" s="4" t="s">
        <v>86</v>
      </c>
      <c r="W72" s="4" t="s">
        <v>87</v>
      </c>
      <c r="X72" s="4" t="s">
        <v>88</v>
      </c>
      <c r="Y72" s="4" t="s">
        <v>89</v>
      </c>
      <c r="Z72" s="4" t="s">
        <v>90</v>
      </c>
      <c r="AA72" s="14" t="s">
        <v>80</v>
      </c>
      <c r="AB72" s="4" t="s">
        <v>185</v>
      </c>
      <c r="AC72" s="4" t="s">
        <v>185</v>
      </c>
      <c r="AD72" s="4" t="s">
        <v>42</v>
      </c>
    </row>
    <row r="73" spans="1:30" x14ac:dyDescent="0.25">
      <c r="A73" s="4">
        <v>8</v>
      </c>
      <c r="B73" s="4">
        <v>2</v>
      </c>
      <c r="C73" s="4" t="s">
        <v>187</v>
      </c>
      <c r="D73" s="10">
        <v>30</v>
      </c>
      <c r="E73" s="10">
        <v>50</v>
      </c>
      <c r="F73" s="10">
        <v>85</v>
      </c>
      <c r="P73" s="4" t="s">
        <v>1</v>
      </c>
      <c r="Q73" s="4">
        <v>0.31147540983606564</v>
      </c>
      <c r="R73" s="4">
        <v>0.36808846761453395</v>
      </c>
      <c r="S73" s="4">
        <v>0.6199163816039529</v>
      </c>
      <c r="T73" s="4">
        <v>0.27255092143549953</v>
      </c>
      <c r="U73" s="4">
        <v>0.34640522875816993</v>
      </c>
      <c r="V73" s="4">
        <v>8.1081081081081086E-2</v>
      </c>
      <c r="W73" s="4">
        <v>5.0060060060060056</v>
      </c>
      <c r="X73" s="4">
        <v>0.22301718339142665</v>
      </c>
      <c r="Y73" s="4">
        <v>0.17069799585349002</v>
      </c>
      <c r="Z73" s="4">
        <v>2.4390243902439046E-2</v>
      </c>
      <c r="AA73" s="14">
        <f>AVERAGE($Q$73:$Z$73)</f>
        <v>0.74236289194826655</v>
      </c>
      <c r="AB73" s="4" t="s">
        <v>52</v>
      </c>
      <c r="AC73" s="4">
        <f>VARP($Q$93:$Z$93)</f>
        <v>53.428763137366751</v>
      </c>
      <c r="AD73" s="4">
        <f>AC73/AC75</f>
        <v>0.40767597810118406</v>
      </c>
    </row>
    <row r="74" spans="1:30" x14ac:dyDescent="0.25">
      <c r="A74" s="4">
        <v>8</v>
      </c>
      <c r="B74" s="4">
        <v>3</v>
      </c>
      <c r="C74" s="4" t="s">
        <v>188</v>
      </c>
      <c r="D74" s="10">
        <v>200</v>
      </c>
      <c r="E74" s="10">
        <v>700</v>
      </c>
      <c r="F74" s="10">
        <v>2000</v>
      </c>
      <c r="P74" s="4" t="s">
        <v>2</v>
      </c>
      <c r="Q74" s="4">
        <v>7.1967213114754101</v>
      </c>
      <c r="R74" s="4">
        <v>0.21011058451816741</v>
      </c>
      <c r="S74" s="4">
        <v>0.8099581908019764</v>
      </c>
      <c r="T74" s="4">
        <v>0.45489815712900089</v>
      </c>
      <c r="U74" s="4">
        <v>5.5359477124183014</v>
      </c>
      <c r="V74" s="4">
        <v>1.1621621621621621</v>
      </c>
      <c r="W74" s="4">
        <v>119.12012012012012</v>
      </c>
      <c r="X74" s="4">
        <v>0.38849140830428669</v>
      </c>
      <c r="Y74" s="4">
        <v>2.455425017277125</v>
      </c>
      <c r="Z74" s="4">
        <v>0.6260162601626017</v>
      </c>
      <c r="AA74" s="14">
        <f>AVERAGE($Q$74:$Z$74)</f>
        <v>13.795985092436913</v>
      </c>
      <c r="AB74" s="4" t="s">
        <v>54</v>
      </c>
      <c r="AC74" s="4">
        <f>VARP($AA$73:$AA$92)</f>
        <v>8.609405569590745</v>
      </c>
      <c r="AD74" s="4">
        <f>AC74/AC75</f>
        <v>6.5692103472969748E-2</v>
      </c>
    </row>
    <row r="75" spans="1:30" x14ac:dyDescent="0.25">
      <c r="A75" s="4">
        <v>8</v>
      </c>
      <c r="B75" s="4">
        <v>4</v>
      </c>
      <c r="C75" s="4" t="s">
        <v>189</v>
      </c>
      <c r="D75" s="10">
        <v>25</v>
      </c>
      <c r="E75" s="10">
        <v>45</v>
      </c>
      <c r="F75" s="10">
        <v>75</v>
      </c>
      <c r="P75" s="4" t="s">
        <v>3</v>
      </c>
      <c r="Q75" s="4">
        <v>0.50819672131147542</v>
      </c>
      <c r="R75" s="4">
        <v>0.68404423380726698</v>
      </c>
      <c r="S75" s="4">
        <v>0.95438996579247437</v>
      </c>
      <c r="T75" s="4">
        <v>0.87875848690591662</v>
      </c>
      <c r="U75" s="4">
        <v>0.96078431372549011</v>
      </c>
      <c r="V75" s="4">
        <v>0.6216216216216216</v>
      </c>
      <c r="W75" s="4">
        <v>14.015015015015013</v>
      </c>
      <c r="X75" s="4">
        <v>0.99082737112456432</v>
      </c>
      <c r="Y75" s="4">
        <v>0.7926744989633725</v>
      </c>
      <c r="Z75" s="4">
        <v>0.6260162601626017</v>
      </c>
      <c r="AA75" s="14">
        <f>AVERAGE($Q$75:$Z$75)</f>
        <v>2.1032328488429792</v>
      </c>
      <c r="AB75" s="4" t="s">
        <v>57</v>
      </c>
      <c r="AC75" s="4">
        <f>VARP($Q$73:$Z$92)</f>
        <v>131.0569324840275</v>
      </c>
      <c r="AD75" s="4">
        <f>VARP($Q$49:$AA$69)</f>
        <v>0.89103030303030273</v>
      </c>
    </row>
    <row r="76" spans="1:30" x14ac:dyDescent="0.25">
      <c r="A76" s="4">
        <v>8</v>
      </c>
      <c r="B76" s="4">
        <v>5</v>
      </c>
      <c r="C76" s="4" t="s">
        <v>190</v>
      </c>
      <c r="D76" s="10">
        <v>3</v>
      </c>
      <c r="E76" s="10">
        <v>6</v>
      </c>
      <c r="F76" s="10">
        <v>14</v>
      </c>
      <c r="P76" s="4" t="s">
        <v>4</v>
      </c>
      <c r="Q76" s="4">
        <v>0.67213114754098358</v>
      </c>
      <c r="R76" s="4">
        <v>0.90521327014218012</v>
      </c>
      <c r="S76" s="4">
        <v>0.98099581908019762</v>
      </c>
      <c r="T76" s="4">
        <v>0.63627546071774976</v>
      </c>
      <c r="U76" s="4">
        <v>2.2679738562091503</v>
      </c>
      <c r="V76" s="4">
        <v>0.51351351351351349</v>
      </c>
      <c r="W76" s="4">
        <v>14.015015015015013</v>
      </c>
      <c r="X76" s="4">
        <v>14.287714792392833</v>
      </c>
      <c r="Y76" s="4">
        <v>0.96544574982722875</v>
      </c>
      <c r="Z76" s="4">
        <v>1.6260162601626032E-2</v>
      </c>
      <c r="AA76" s="14">
        <f>AVERAGE($Q$76:$Z$76)</f>
        <v>3.5260538787040483</v>
      </c>
      <c r="AB76" s="4" t="s">
        <v>384</v>
      </c>
      <c r="AC76" s="4">
        <f>AVERAGE($Q$73:$Z$92)</f>
        <v>3.4332454802376957</v>
      </c>
      <c r="AD76" s="4">
        <f>AVERAGE($Q$49:$AA$69)</f>
        <v>2.0000000000000007E-2</v>
      </c>
    </row>
    <row r="77" spans="1:30" x14ac:dyDescent="0.25">
      <c r="A77" s="4">
        <v>8</v>
      </c>
      <c r="B77" s="4">
        <v>6</v>
      </c>
      <c r="C77" s="4" t="s">
        <v>191</v>
      </c>
      <c r="D77" s="10">
        <v>20</v>
      </c>
      <c r="E77" s="10">
        <v>100</v>
      </c>
      <c r="F77" s="10">
        <v>200</v>
      </c>
      <c r="P77" s="4" t="s">
        <v>5</v>
      </c>
      <c r="Q77" s="4">
        <v>1.6393442622950762E-2</v>
      </c>
      <c r="R77" s="4">
        <v>2.7914691943127963</v>
      </c>
      <c r="S77" s="4">
        <v>0.31584948688711517</v>
      </c>
      <c r="T77" s="4">
        <v>0.39379243452958296</v>
      </c>
      <c r="U77" s="4">
        <v>2.2679738562091503</v>
      </c>
      <c r="V77" s="4">
        <v>0.45945945945945948</v>
      </c>
      <c r="W77" s="4">
        <v>29.030030030030026</v>
      </c>
      <c r="X77" s="4">
        <v>8.2737112456430006E-2</v>
      </c>
      <c r="Y77" s="4">
        <v>0.38217000691084996</v>
      </c>
      <c r="Z77" s="4">
        <v>5.691056910569111E-2</v>
      </c>
      <c r="AA77" s="14">
        <f>AVERAGE($Q$77:$Z$77)</f>
        <v>3.5796785592524047</v>
      </c>
      <c r="AB77" s="4" t="s">
        <v>385</v>
      </c>
      <c r="AC77" s="4">
        <f>AC76*200</f>
        <v>686.64909604753916</v>
      </c>
      <c r="AD77" s="4">
        <f>AD76*220</f>
        <v>4.4000000000000012</v>
      </c>
    </row>
    <row r="78" spans="1:30" x14ac:dyDescent="0.25">
      <c r="A78" s="4">
        <v>8</v>
      </c>
      <c r="B78" s="4">
        <v>7</v>
      </c>
      <c r="C78" s="4" t="s">
        <v>192</v>
      </c>
      <c r="D78" s="10">
        <v>1</v>
      </c>
      <c r="E78" s="10">
        <v>5</v>
      </c>
      <c r="F78" s="10">
        <v>15</v>
      </c>
      <c r="P78" s="4" t="s">
        <v>6</v>
      </c>
      <c r="Q78" s="4">
        <v>0.83606557377049184</v>
      </c>
      <c r="R78" s="4">
        <v>0.36808846761453395</v>
      </c>
      <c r="S78" s="4">
        <v>2.8008361839604712</v>
      </c>
      <c r="T78" s="4">
        <v>0.39379243452958296</v>
      </c>
      <c r="U78" s="4">
        <v>0.34640522875816993</v>
      </c>
      <c r="V78" s="4">
        <v>0.83783783783783783</v>
      </c>
      <c r="W78" s="4">
        <v>29.030030030030026</v>
      </c>
      <c r="X78" s="4">
        <v>5.115085916957133</v>
      </c>
      <c r="Y78" s="4">
        <v>0.6544574982722875</v>
      </c>
      <c r="Z78" s="4">
        <v>2.4390243902439046E-2</v>
      </c>
      <c r="AA78" s="14">
        <f>AVERAGE($Q$78:$Z$78)</f>
        <v>4.0406989415632975</v>
      </c>
      <c r="AD78" s="4">
        <f>(AD76+1)/2</f>
        <v>0.51</v>
      </c>
    </row>
    <row r="79" spans="1:30" x14ac:dyDescent="0.25">
      <c r="A79" s="4">
        <v>8</v>
      </c>
      <c r="B79" s="4">
        <v>8</v>
      </c>
      <c r="C79" s="4" t="s">
        <v>193</v>
      </c>
      <c r="D79" s="10">
        <v>5000</v>
      </c>
      <c r="E79" s="10">
        <v>20000</v>
      </c>
      <c r="F79" s="10">
        <v>100000</v>
      </c>
      <c r="P79" s="4" t="s">
        <v>7</v>
      </c>
      <c r="Q79" s="4">
        <v>0.14754098360655746</v>
      </c>
      <c r="R79" s="4">
        <v>0.84202211690363349</v>
      </c>
      <c r="S79" s="4">
        <v>0.8099581908019764</v>
      </c>
      <c r="T79" s="4">
        <v>0.27255092143549953</v>
      </c>
      <c r="U79" s="4">
        <v>2.2679738562091503</v>
      </c>
      <c r="V79" s="4">
        <v>0.83783783783783783</v>
      </c>
      <c r="W79" s="4">
        <v>44.045045045045043</v>
      </c>
      <c r="X79" s="4">
        <v>0.87769828166085728</v>
      </c>
      <c r="Y79" s="4">
        <v>0.861782999308915</v>
      </c>
      <c r="Z79" s="4">
        <v>0.21951219512195125</v>
      </c>
      <c r="AA79" s="14">
        <f>AVERAGE($Q$79:$Z$79)</f>
        <v>5.1181922427931417</v>
      </c>
      <c r="AD79" s="4">
        <f>(AD78-(1-AD78))^2</f>
        <v>4.0000000000000072E-4</v>
      </c>
    </row>
    <row r="80" spans="1:30" x14ac:dyDescent="0.25">
      <c r="A80" s="4">
        <v>8</v>
      </c>
      <c r="B80" s="4">
        <v>9</v>
      </c>
      <c r="C80" s="4" t="s">
        <v>194</v>
      </c>
      <c r="D80" s="10">
        <v>1</v>
      </c>
      <c r="E80" s="10">
        <v>10</v>
      </c>
      <c r="F80" s="10">
        <v>100</v>
      </c>
      <c r="P80" s="4" t="s">
        <v>8</v>
      </c>
      <c r="Q80" s="4">
        <v>0.14754098360655746</v>
      </c>
      <c r="R80" s="4">
        <v>0.57977883096366511</v>
      </c>
      <c r="S80" s="4">
        <v>0.73394146712276698</v>
      </c>
      <c r="T80" s="4">
        <v>9.1173617846750668E-2</v>
      </c>
      <c r="U80" s="4">
        <v>2.9215686274509802</v>
      </c>
      <c r="V80" s="4">
        <v>0.45945945945945948</v>
      </c>
      <c r="W80" s="4">
        <v>14.015015015015013</v>
      </c>
      <c r="X80" s="4">
        <v>0.22301718339142665</v>
      </c>
      <c r="Y80" s="4">
        <v>0.30891499654457499</v>
      </c>
      <c r="Z80" s="4">
        <v>0.18699186991869918</v>
      </c>
      <c r="AA80" s="14">
        <f>AVERAGE($Q$80:$Z$80)</f>
        <v>1.9667402051319898</v>
      </c>
    </row>
    <row r="81" spans="1:28" x14ac:dyDescent="0.25">
      <c r="A81" s="4">
        <v>8</v>
      </c>
      <c r="B81" s="4">
        <v>10</v>
      </c>
      <c r="C81" s="4" t="s">
        <v>195</v>
      </c>
      <c r="D81" s="10">
        <v>0.65</v>
      </c>
      <c r="E81" s="10">
        <v>1</v>
      </c>
      <c r="F81" s="10">
        <v>1.45</v>
      </c>
      <c r="P81" s="4" t="s">
        <v>9</v>
      </c>
      <c r="Q81" s="4">
        <v>0.63934426229508201</v>
      </c>
      <c r="R81" s="4">
        <v>0.84202211690363349</v>
      </c>
      <c r="S81" s="4">
        <v>0.23983276320790575</v>
      </c>
      <c r="T81" s="4">
        <v>0.39379243452958296</v>
      </c>
      <c r="U81" s="4">
        <v>0.34640522875816993</v>
      </c>
      <c r="V81" s="4">
        <v>0.78378378378378377</v>
      </c>
      <c r="W81" s="4">
        <v>14.015015015015013</v>
      </c>
      <c r="X81" s="4">
        <v>0.83452577508713999</v>
      </c>
      <c r="Y81" s="4">
        <v>12.8217000691085</v>
      </c>
      <c r="Z81" s="4">
        <v>5.691056910569111E-2</v>
      </c>
      <c r="AA81" s="14">
        <f>AVERAGE($Q$81:$Z$81)</f>
        <v>3.0973332017794499</v>
      </c>
    </row>
    <row r="82" spans="1:28" x14ac:dyDescent="0.25">
      <c r="A82" s="4">
        <v>9</v>
      </c>
      <c r="B82" s="4">
        <v>1</v>
      </c>
      <c r="C82" s="4" t="s">
        <v>186</v>
      </c>
      <c r="D82" s="10">
        <v>1</v>
      </c>
      <c r="E82" s="10">
        <v>10</v>
      </c>
      <c r="F82" s="10">
        <v>50</v>
      </c>
      <c r="P82" s="4" t="s">
        <v>10</v>
      </c>
      <c r="Q82" s="4">
        <v>0.75409836065573765</v>
      </c>
      <c r="R82" s="4">
        <v>0.43127962085308053</v>
      </c>
      <c r="S82" s="4">
        <v>0.8099581908019764</v>
      </c>
      <c r="T82" s="4">
        <v>0.39379243452958296</v>
      </c>
      <c r="U82" s="4">
        <v>0.63398692810457513</v>
      </c>
      <c r="V82" s="4">
        <v>0.35135135135135137</v>
      </c>
      <c r="W82" s="4">
        <v>3.5045045045045042</v>
      </c>
      <c r="X82" s="4">
        <v>0.26618968996514403</v>
      </c>
      <c r="Y82" s="4">
        <v>0.7926744989633725</v>
      </c>
      <c r="Z82" s="4">
        <v>0.21951219512195125</v>
      </c>
      <c r="AA82" s="14">
        <f>AVERAGE($Q$82:$Z$82)</f>
        <v>0.81573477748512757</v>
      </c>
    </row>
    <row r="83" spans="1:28" x14ac:dyDescent="0.25">
      <c r="A83" s="4">
        <v>9</v>
      </c>
      <c r="B83" s="4">
        <v>2</v>
      </c>
      <c r="C83" s="4" t="s">
        <v>187</v>
      </c>
      <c r="D83" s="10">
        <v>0.2</v>
      </c>
      <c r="E83" s="10">
        <v>5</v>
      </c>
      <c r="F83" s="10">
        <v>20</v>
      </c>
      <c r="P83" s="4" t="s">
        <v>11</v>
      </c>
      <c r="Q83" s="4">
        <v>0.67213114754098358</v>
      </c>
      <c r="R83" s="4">
        <v>0.36808846761453395</v>
      </c>
      <c r="S83" s="4">
        <v>0.23983276320790575</v>
      </c>
      <c r="T83" s="4">
        <v>9.1173617846750668E-2</v>
      </c>
      <c r="U83" s="4">
        <v>0.30718954248366009</v>
      </c>
      <c r="V83" s="4">
        <v>0.45945945945945948</v>
      </c>
      <c r="W83" s="4">
        <v>23.024024024024023</v>
      </c>
      <c r="X83" s="4">
        <v>0.38849140830428669</v>
      </c>
      <c r="Y83" s="4">
        <v>0.44713199723565999</v>
      </c>
      <c r="Z83" s="4">
        <v>2.4390243902439046E-2</v>
      </c>
      <c r="AA83" s="14">
        <f>AVERAGE($Q$83:$Z$83)</f>
        <v>2.6021912671619702</v>
      </c>
    </row>
    <row r="84" spans="1:28" x14ac:dyDescent="0.25">
      <c r="A84" s="4">
        <v>9</v>
      </c>
      <c r="B84" s="4">
        <v>3</v>
      </c>
      <c r="C84" s="4" t="s">
        <v>188</v>
      </c>
      <c r="D84" s="10">
        <v>1000</v>
      </c>
      <c r="E84" s="10">
        <v>2000</v>
      </c>
      <c r="F84" s="10">
        <v>3000</v>
      </c>
      <c r="P84" s="4" t="s">
        <v>12</v>
      </c>
      <c r="Q84" s="4">
        <v>0.67213114754098358</v>
      </c>
      <c r="R84" s="4">
        <v>0.84202211690363349</v>
      </c>
      <c r="S84" s="4">
        <v>0.4298745724059293</v>
      </c>
      <c r="T84" s="4">
        <v>0.39379243452958296</v>
      </c>
      <c r="U84" s="4">
        <v>5.5359477124183014</v>
      </c>
      <c r="V84" s="4">
        <v>0.7567567567567568</v>
      </c>
      <c r="W84" s="4">
        <v>2.0030030030030028</v>
      </c>
      <c r="X84" s="4">
        <v>1.4460343667828532</v>
      </c>
      <c r="Y84" s="4">
        <v>0.6544574982722875</v>
      </c>
      <c r="Z84" s="4">
        <v>0.18699186991869918</v>
      </c>
      <c r="AA84" s="14">
        <f>AVERAGE($Q$84:$Z$84)</f>
        <v>1.2921011478532032</v>
      </c>
    </row>
    <row r="85" spans="1:28" x14ac:dyDescent="0.25">
      <c r="A85" s="4">
        <v>9</v>
      </c>
      <c r="B85" s="4">
        <v>4</v>
      </c>
      <c r="C85" s="4" t="s">
        <v>189</v>
      </c>
      <c r="D85" s="10">
        <v>10</v>
      </c>
      <c r="E85" s="10">
        <v>25</v>
      </c>
      <c r="F85" s="10">
        <v>50</v>
      </c>
      <c r="P85" s="4" t="s">
        <v>13</v>
      </c>
      <c r="Q85" s="4">
        <v>0.6393442622950819</v>
      </c>
      <c r="R85" s="4">
        <v>0.68404423380726698</v>
      </c>
      <c r="S85" s="4">
        <v>0.84796655264158116</v>
      </c>
      <c r="T85" s="4">
        <v>0.57613967022308432</v>
      </c>
      <c r="U85" s="4">
        <v>0.21568627450980396</v>
      </c>
      <c r="V85" s="4">
        <v>0.1891891891891892</v>
      </c>
      <c r="W85" s="4">
        <v>20.021021021021021</v>
      </c>
      <c r="X85" s="4">
        <v>0.81654742249128598</v>
      </c>
      <c r="Y85" s="4">
        <v>1.7643400138217</v>
      </c>
      <c r="Z85" s="4">
        <v>0.18699186991869918</v>
      </c>
      <c r="AA85" s="14">
        <f>AVERAGE($Q$85:$Z$85)</f>
        <v>2.5941270509918715</v>
      </c>
    </row>
    <row r="86" spans="1:28" x14ac:dyDescent="0.25">
      <c r="A86" s="4">
        <v>9</v>
      </c>
      <c r="B86" s="4">
        <v>5</v>
      </c>
      <c r="C86" s="4" t="s">
        <v>190</v>
      </c>
      <c r="D86" s="10">
        <v>0.5</v>
      </c>
      <c r="E86" s="10">
        <v>1</v>
      </c>
      <c r="F86" s="10">
        <v>2</v>
      </c>
      <c r="P86" s="4" t="s">
        <v>14</v>
      </c>
      <c r="Q86" s="4">
        <v>0.31147540983606564</v>
      </c>
      <c r="R86" s="4">
        <v>0.93680884676145337</v>
      </c>
      <c r="S86" s="4">
        <v>4.9790954009882177E-2</v>
      </c>
      <c r="T86" s="4">
        <v>0.39379243452958296</v>
      </c>
      <c r="U86" s="4">
        <v>0.67320261437908502</v>
      </c>
      <c r="V86" s="4">
        <v>0.83783783783783783</v>
      </c>
      <c r="W86" s="4">
        <v>0.80180180180180161</v>
      </c>
      <c r="X86" s="4">
        <v>0.467620620069712</v>
      </c>
      <c r="Y86" s="4">
        <v>0.861782999308915</v>
      </c>
      <c r="Z86" s="4">
        <v>0.10569105691056901</v>
      </c>
      <c r="AA86" s="14">
        <f>AVERAGE($Q$86:$Z$86)</f>
        <v>0.54398045754449043</v>
      </c>
    </row>
    <row r="87" spans="1:28" x14ac:dyDescent="0.25">
      <c r="A87" s="4">
        <v>9</v>
      </c>
      <c r="B87" s="4">
        <v>6</v>
      </c>
      <c r="C87" s="4" t="s">
        <v>191</v>
      </c>
      <c r="D87" s="10">
        <v>5</v>
      </c>
      <c r="E87" s="10">
        <v>40</v>
      </c>
      <c r="F87" s="10">
        <v>100</v>
      </c>
      <c r="P87" s="4" t="s">
        <v>15</v>
      </c>
      <c r="Q87" s="4">
        <v>0.18032786885245897</v>
      </c>
      <c r="R87" s="4">
        <v>0.52606635071090047</v>
      </c>
      <c r="S87" s="4">
        <v>0.69593310528316232</v>
      </c>
      <c r="T87" s="4">
        <v>3.0067895247332735E-2</v>
      </c>
      <c r="U87" s="4">
        <v>1.9607843137254919E-2</v>
      </c>
      <c r="V87" s="4">
        <v>0.35135135135135137</v>
      </c>
      <c r="W87" s="4">
        <v>2.0030030030030028</v>
      </c>
      <c r="X87" s="4">
        <v>8.2737112456430006E-2</v>
      </c>
      <c r="Y87" s="4">
        <v>0.6544574982722875</v>
      </c>
      <c r="Z87" s="4">
        <v>5.691056910569111E-2</v>
      </c>
      <c r="AA87" s="14">
        <f>AVERAGE($Q$87:$Z$87)</f>
        <v>0.4600462597419871</v>
      </c>
    </row>
    <row r="88" spans="1:28" x14ac:dyDescent="0.25">
      <c r="A88" s="4">
        <v>9</v>
      </c>
      <c r="B88" s="4">
        <v>7</v>
      </c>
      <c r="C88" s="4" t="s">
        <v>192</v>
      </c>
      <c r="D88" s="10">
        <v>1</v>
      </c>
      <c r="E88" s="10">
        <v>5</v>
      </c>
      <c r="F88" s="10">
        <v>20</v>
      </c>
      <c r="P88" s="4" t="s">
        <v>16</v>
      </c>
      <c r="Q88" s="4">
        <v>3.098360655737705</v>
      </c>
      <c r="R88" s="4">
        <v>0.57977883096366511</v>
      </c>
      <c r="S88" s="4">
        <v>0.77194982896237174</v>
      </c>
      <c r="T88" s="4">
        <v>0.51503394762366639</v>
      </c>
      <c r="U88" s="4">
        <v>0.63398692810457513</v>
      </c>
      <c r="V88" s="4">
        <v>1.4324324324324325</v>
      </c>
      <c r="W88" s="4">
        <v>11.012012012012011</v>
      </c>
      <c r="X88" s="4">
        <v>0.38849140830428669</v>
      </c>
      <c r="Y88" s="4">
        <v>12.8217000691085</v>
      </c>
      <c r="Z88" s="4">
        <v>0.6260162601626017</v>
      </c>
      <c r="AA88" s="14">
        <f>AVERAGE($Q$88:$Z$88)</f>
        <v>3.1879762373411813</v>
      </c>
    </row>
    <row r="89" spans="1:28" x14ac:dyDescent="0.25">
      <c r="A89" s="4">
        <v>9</v>
      </c>
      <c r="B89" s="4">
        <v>8</v>
      </c>
      <c r="C89" s="4" t="s">
        <v>193</v>
      </c>
      <c r="D89" s="10">
        <v>10000</v>
      </c>
      <c r="E89" s="10">
        <v>30000</v>
      </c>
      <c r="F89" s="10">
        <v>60000</v>
      </c>
      <c r="P89" s="4" t="s">
        <v>17</v>
      </c>
      <c r="Q89" s="4">
        <v>0.18032786885245897</v>
      </c>
      <c r="R89" s="4">
        <v>5.2132701421800903E-2</v>
      </c>
      <c r="S89" s="4">
        <v>0.6199163816039529</v>
      </c>
      <c r="T89" s="4">
        <v>0.21241513094083408</v>
      </c>
      <c r="U89" s="4">
        <v>5.5359477124183014</v>
      </c>
      <c r="V89" s="4">
        <v>0.45945945945945948</v>
      </c>
      <c r="W89" s="4">
        <v>14.015015015015013</v>
      </c>
      <c r="X89" s="4">
        <v>5.115085916957133</v>
      </c>
      <c r="Y89" s="4">
        <v>0.38217000691084996</v>
      </c>
      <c r="Z89" s="4">
        <v>5.691056910569111E-2</v>
      </c>
      <c r="AA89" s="14">
        <f>AVERAGE($Q$89:$Z$89)</f>
        <v>2.6629380762685502</v>
      </c>
    </row>
    <row r="90" spans="1:28" x14ac:dyDescent="0.25">
      <c r="A90" s="4">
        <v>9</v>
      </c>
      <c r="B90" s="4">
        <v>9</v>
      </c>
      <c r="C90" s="4" t="s">
        <v>194</v>
      </c>
      <c r="D90" s="10">
        <v>10</v>
      </c>
      <c r="E90" s="10">
        <v>200</v>
      </c>
      <c r="F90" s="10">
        <v>1000</v>
      </c>
      <c r="P90" s="4" t="s">
        <v>18</v>
      </c>
      <c r="Q90" s="4">
        <v>0.18032786885245897</v>
      </c>
      <c r="R90" s="4">
        <v>0.77883096366508686</v>
      </c>
      <c r="S90" s="4">
        <v>0.8099581908019764</v>
      </c>
      <c r="T90" s="4">
        <v>0.10281280310378278</v>
      </c>
      <c r="U90" s="4">
        <v>0.8039215686274509</v>
      </c>
      <c r="V90" s="4">
        <v>0.72972972972972971</v>
      </c>
      <c r="W90" s="4">
        <v>59.06006006006006</v>
      </c>
      <c r="X90" s="4">
        <v>0.87769828166085728</v>
      </c>
      <c r="Y90" s="4">
        <v>0.96544574982722875</v>
      </c>
      <c r="Z90" s="4">
        <v>0.5934959349593496</v>
      </c>
      <c r="AA90" s="14">
        <f>AVERAGE($Q$90:$Z$90)</f>
        <v>6.4902281151287982</v>
      </c>
    </row>
    <row r="91" spans="1:28" x14ac:dyDescent="0.25">
      <c r="A91" s="4">
        <v>9</v>
      </c>
      <c r="B91" s="4">
        <v>10</v>
      </c>
      <c r="C91" s="4" t="s">
        <v>195</v>
      </c>
      <c r="D91" s="10">
        <v>0.5</v>
      </c>
      <c r="E91" s="10">
        <v>1.3</v>
      </c>
      <c r="F91" s="10">
        <v>3</v>
      </c>
      <c r="P91" s="4" t="s">
        <v>19</v>
      </c>
      <c r="Q91" s="4">
        <v>0.18032786885245897</v>
      </c>
      <c r="R91" s="4">
        <v>0.36808846761453395</v>
      </c>
      <c r="S91" s="4">
        <v>0.54389965792474348</v>
      </c>
      <c r="T91" s="4">
        <v>0.45489815712900089</v>
      </c>
      <c r="U91" s="4">
        <v>2.9215686274509802</v>
      </c>
      <c r="V91" s="4">
        <v>8.1081081081081086E-2</v>
      </c>
      <c r="W91" s="4">
        <v>29.030030030030026</v>
      </c>
      <c r="X91" s="4">
        <v>0.26618968996514403</v>
      </c>
      <c r="Y91" s="4">
        <v>3.6627505183137482E-2</v>
      </c>
      <c r="Z91" s="4">
        <v>0.18699186991869918</v>
      </c>
      <c r="AA91" s="14">
        <f>AVERAGE($Q$91:$Z$91)</f>
        <v>3.4069702955149808</v>
      </c>
    </row>
    <row r="92" spans="1:28" x14ac:dyDescent="0.25">
      <c r="A92" s="4">
        <v>10</v>
      </c>
      <c r="B92" s="4">
        <v>1</v>
      </c>
      <c r="C92" s="4" t="s">
        <v>186</v>
      </c>
      <c r="D92" s="10">
        <v>1</v>
      </c>
      <c r="E92" s="10">
        <v>1.5</v>
      </c>
      <c r="F92" s="10">
        <v>2.5</v>
      </c>
      <c r="P92" s="4" t="s">
        <v>20</v>
      </c>
      <c r="Q92" s="4">
        <v>0.18032786885245897</v>
      </c>
      <c r="R92" s="4">
        <v>0.93680884676145337</v>
      </c>
      <c r="S92" s="4">
        <v>0.8099581908019764</v>
      </c>
      <c r="T92" s="4">
        <v>0.27255092143549953</v>
      </c>
      <c r="U92" s="4">
        <v>0.96078431372549011</v>
      </c>
      <c r="V92" s="4">
        <v>0.6216216216216216</v>
      </c>
      <c r="W92" s="4">
        <v>59.06006006006006</v>
      </c>
      <c r="X92" s="4">
        <v>2.0575429584785665</v>
      </c>
      <c r="Y92" s="4">
        <v>0.6544574982722875</v>
      </c>
      <c r="Z92" s="4">
        <v>0.8292682926829269</v>
      </c>
      <c r="AA92" s="14">
        <f>AVERAGE($Q$92:$Z$92)</f>
        <v>6.6383380572692348</v>
      </c>
    </row>
    <row r="93" spans="1:28" x14ac:dyDescent="0.25">
      <c r="A93" s="4">
        <v>10</v>
      </c>
      <c r="B93" s="4">
        <v>2</v>
      </c>
      <c r="C93" s="4" t="s">
        <v>187</v>
      </c>
      <c r="D93" s="10">
        <v>10</v>
      </c>
      <c r="E93" s="10">
        <v>18</v>
      </c>
      <c r="F93" s="10">
        <v>25</v>
      </c>
      <c r="P93" s="14" t="s">
        <v>79</v>
      </c>
      <c r="Q93" s="14">
        <f>AVERAGE($Q$73:$Q$92)</f>
        <v>0.87622950819672119</v>
      </c>
      <c r="R93" s="14">
        <f>AVERAGE($R$73:$R$92)</f>
        <v>0.704739336492891</v>
      </c>
      <c r="S93" s="14">
        <f>AVERAGE($S$73:$S$92)</f>
        <v>0.7447358418852148</v>
      </c>
      <c r="T93" s="14">
        <f>AVERAGE($T$73:$T$92)</f>
        <v>0.36120271580989338</v>
      </c>
      <c r="U93" s="14">
        <f>AVERAGE($U$73:$U$92)</f>
        <v>1.7751633986928106</v>
      </c>
      <c r="V93" s="14">
        <f>AVERAGE($V$73:$V$92)</f>
        <v>0.60135135135135143</v>
      </c>
      <c r="W93" s="14">
        <f>AVERAGE($W$73:$W$92)</f>
        <v>25.291291291291287</v>
      </c>
      <c r="X93" s="14">
        <f>AVERAGE($X$73:$X$92)</f>
        <v>1.7597871950100898</v>
      </c>
      <c r="Y93" s="14">
        <f>AVERAGE($Y$73:$Y$92)</f>
        <v>1.9724257083621286</v>
      </c>
      <c r="Z93" s="14">
        <f>AVERAGE($Z$73:$Z$92)</f>
        <v>0.24552845528455283</v>
      </c>
      <c r="AA93" s="14">
        <f>AVERAGE($AA$49:$AA$68)</f>
        <v>2.0000000000000007E-2</v>
      </c>
      <c r="AB93" s="14"/>
    </row>
    <row r="94" spans="1:28" x14ac:dyDescent="0.25">
      <c r="A94" s="4">
        <v>10</v>
      </c>
      <c r="B94" s="4">
        <v>3</v>
      </c>
      <c r="C94" s="4" t="s">
        <v>188</v>
      </c>
      <c r="D94" s="10">
        <v>150</v>
      </c>
      <c r="E94" s="10">
        <v>500</v>
      </c>
      <c r="F94" s="10">
        <v>700</v>
      </c>
    </row>
    <row r="95" spans="1:28" x14ac:dyDescent="0.25">
      <c r="A95" s="4">
        <v>10</v>
      </c>
      <c r="B95" s="4">
        <v>4</v>
      </c>
      <c r="C95" s="4" t="s">
        <v>189</v>
      </c>
      <c r="D95" s="10">
        <v>20</v>
      </c>
      <c r="E95" s="10">
        <v>25</v>
      </c>
      <c r="F95" s="10">
        <v>30</v>
      </c>
    </row>
    <row r="96" spans="1:28" x14ac:dyDescent="0.25">
      <c r="A96" s="4">
        <v>10</v>
      </c>
      <c r="B96" s="4">
        <v>5</v>
      </c>
      <c r="C96" s="4" t="s">
        <v>190</v>
      </c>
      <c r="D96" s="10">
        <v>1.5</v>
      </c>
      <c r="E96" s="10">
        <v>2.5</v>
      </c>
      <c r="F96" s="10">
        <v>3.5</v>
      </c>
    </row>
    <row r="97" spans="1:6" x14ac:dyDescent="0.25">
      <c r="A97" s="4">
        <v>10</v>
      </c>
      <c r="B97" s="4">
        <v>6</v>
      </c>
      <c r="C97" s="4" t="s">
        <v>191</v>
      </c>
      <c r="D97" s="10">
        <v>200</v>
      </c>
      <c r="E97" s="10">
        <v>250</v>
      </c>
      <c r="F97" s="10">
        <v>350</v>
      </c>
    </row>
    <row r="98" spans="1:6" x14ac:dyDescent="0.25">
      <c r="A98" s="4">
        <v>10</v>
      </c>
      <c r="B98" s="4">
        <v>7</v>
      </c>
      <c r="C98" s="4" t="s">
        <v>192</v>
      </c>
      <c r="D98" s="10">
        <v>1</v>
      </c>
      <c r="E98" s="10">
        <v>1.5</v>
      </c>
      <c r="F98" s="10">
        <v>2</v>
      </c>
    </row>
    <row r="99" spans="1:6" x14ac:dyDescent="0.25">
      <c r="A99" s="4">
        <v>10</v>
      </c>
      <c r="B99" s="4">
        <v>8</v>
      </c>
      <c r="C99" s="4" t="s">
        <v>193</v>
      </c>
      <c r="D99" s="10">
        <v>10000</v>
      </c>
      <c r="E99" s="10">
        <v>12000</v>
      </c>
      <c r="F99" s="10">
        <v>16000</v>
      </c>
    </row>
    <row r="100" spans="1:6" x14ac:dyDescent="0.25">
      <c r="A100" s="4">
        <v>10</v>
      </c>
      <c r="B100" s="4">
        <v>9</v>
      </c>
      <c r="C100" s="4" t="s">
        <v>194</v>
      </c>
      <c r="D100" s="10">
        <v>1</v>
      </c>
      <c r="E100" s="10">
        <v>3</v>
      </c>
      <c r="F100" s="10">
        <v>6</v>
      </c>
    </row>
    <row r="101" spans="1:6" x14ac:dyDescent="0.25">
      <c r="A101" s="4">
        <v>10</v>
      </c>
      <c r="B101" s="4">
        <v>10</v>
      </c>
      <c r="C101" s="4" t="s">
        <v>195</v>
      </c>
      <c r="D101" s="10">
        <v>1</v>
      </c>
      <c r="E101" s="10">
        <v>1.5</v>
      </c>
      <c r="F101" s="10">
        <v>2</v>
      </c>
    </row>
    <row r="102" spans="1:6" x14ac:dyDescent="0.25">
      <c r="A102" s="4">
        <v>11</v>
      </c>
      <c r="B102" s="4">
        <v>1</v>
      </c>
      <c r="C102" s="4" t="s">
        <v>186</v>
      </c>
      <c r="D102" s="10">
        <v>0.1</v>
      </c>
      <c r="E102" s="10">
        <v>2</v>
      </c>
      <c r="F102" s="10">
        <v>5</v>
      </c>
    </row>
    <row r="103" spans="1:6" x14ac:dyDescent="0.25">
      <c r="A103" s="4">
        <v>11</v>
      </c>
      <c r="B103" s="4">
        <v>2</v>
      </c>
      <c r="C103" s="4" t="s">
        <v>187</v>
      </c>
      <c r="D103" s="10">
        <v>5</v>
      </c>
      <c r="E103" s="10">
        <v>20</v>
      </c>
      <c r="F103" s="10">
        <v>50</v>
      </c>
    </row>
    <row r="104" spans="1:6" x14ac:dyDescent="0.25">
      <c r="A104" s="4">
        <v>11</v>
      </c>
      <c r="B104" s="4">
        <v>3</v>
      </c>
      <c r="C104" s="4" t="s">
        <v>188</v>
      </c>
      <c r="D104" s="10">
        <v>250</v>
      </c>
      <c r="E104" s="10">
        <v>2000</v>
      </c>
      <c r="F104" s="10">
        <v>10000</v>
      </c>
    </row>
    <row r="105" spans="1:6" x14ac:dyDescent="0.25">
      <c r="A105" s="4">
        <v>11</v>
      </c>
      <c r="B105" s="4">
        <v>4</v>
      </c>
      <c r="C105" s="4" t="s">
        <v>189</v>
      </c>
      <c r="D105" s="10">
        <v>20</v>
      </c>
      <c r="E105" s="10">
        <v>45</v>
      </c>
      <c r="F105" s="10">
        <v>60</v>
      </c>
    </row>
    <row r="106" spans="1:6" x14ac:dyDescent="0.25">
      <c r="A106" s="4">
        <v>11</v>
      </c>
      <c r="B106" s="4">
        <v>5</v>
      </c>
      <c r="C106" s="4" t="s">
        <v>190</v>
      </c>
      <c r="D106" s="10">
        <v>0.25</v>
      </c>
      <c r="E106" s="10">
        <v>2</v>
      </c>
      <c r="F106" s="10">
        <v>10</v>
      </c>
    </row>
    <row r="107" spans="1:6" x14ac:dyDescent="0.25">
      <c r="A107" s="4">
        <v>11</v>
      </c>
      <c r="B107" s="4">
        <v>6</v>
      </c>
      <c r="C107" s="4" t="s">
        <v>191</v>
      </c>
      <c r="D107" s="10">
        <v>20</v>
      </c>
      <c r="E107" s="10">
        <v>100</v>
      </c>
      <c r="F107" s="10">
        <v>250</v>
      </c>
    </row>
    <row r="108" spans="1:6" x14ac:dyDescent="0.25">
      <c r="A108" s="4">
        <v>11</v>
      </c>
      <c r="B108" s="4">
        <v>7</v>
      </c>
      <c r="C108" s="4" t="s">
        <v>192</v>
      </c>
      <c r="D108" s="10">
        <v>2</v>
      </c>
      <c r="E108" s="10">
        <v>8</v>
      </c>
      <c r="F108" s="10">
        <v>20</v>
      </c>
    </row>
    <row r="109" spans="1:6" x14ac:dyDescent="0.25">
      <c r="A109" s="4">
        <v>11</v>
      </c>
      <c r="B109" s="4">
        <v>8</v>
      </c>
      <c r="C109" s="4" t="s">
        <v>193</v>
      </c>
      <c r="D109" s="10">
        <v>1000</v>
      </c>
      <c r="E109" s="10">
        <v>10000</v>
      </c>
      <c r="F109" s="10">
        <v>100000</v>
      </c>
    </row>
    <row r="110" spans="1:6" x14ac:dyDescent="0.25">
      <c r="A110" s="4">
        <v>11</v>
      </c>
      <c r="B110" s="4">
        <v>9</v>
      </c>
      <c r="C110" s="4" t="s">
        <v>194</v>
      </c>
      <c r="D110" s="10">
        <v>2</v>
      </c>
      <c r="E110" s="10">
        <v>8</v>
      </c>
      <c r="F110" s="10">
        <v>12</v>
      </c>
    </row>
    <row r="111" spans="1:6" x14ac:dyDescent="0.25">
      <c r="A111" s="4">
        <v>11</v>
      </c>
      <c r="B111" s="4">
        <v>10</v>
      </c>
      <c r="C111" s="4" t="s">
        <v>195</v>
      </c>
      <c r="D111" s="10">
        <v>0.6</v>
      </c>
      <c r="E111" s="10">
        <v>1.2</v>
      </c>
      <c r="F111" s="10">
        <v>2</v>
      </c>
    </row>
    <row r="112" spans="1:6" x14ac:dyDescent="0.25">
      <c r="A112" s="4">
        <v>12</v>
      </c>
      <c r="B112" s="4">
        <v>1</v>
      </c>
      <c r="C112" s="4" t="s">
        <v>186</v>
      </c>
      <c r="D112" s="10">
        <v>0.05</v>
      </c>
      <c r="E112" s="10">
        <v>2</v>
      </c>
      <c r="F112" s="10">
        <v>3.5</v>
      </c>
    </row>
    <row r="113" spans="1:6" x14ac:dyDescent="0.25">
      <c r="A113" s="4">
        <v>12</v>
      </c>
      <c r="B113" s="4">
        <v>2</v>
      </c>
      <c r="C113" s="4" t="s">
        <v>187</v>
      </c>
      <c r="D113" s="10">
        <v>-10</v>
      </c>
      <c r="E113" s="10">
        <v>5</v>
      </c>
      <c r="F113" s="10">
        <v>7.5</v>
      </c>
    </row>
    <row r="114" spans="1:6" x14ac:dyDescent="0.25">
      <c r="A114" s="4">
        <v>12</v>
      </c>
      <c r="B114" s="4">
        <v>3</v>
      </c>
      <c r="C114" s="4" t="s">
        <v>188</v>
      </c>
      <c r="D114" s="10">
        <v>250</v>
      </c>
      <c r="E114" s="10">
        <v>1500</v>
      </c>
      <c r="F114" s="10">
        <v>15000</v>
      </c>
    </row>
    <row r="115" spans="1:6" x14ac:dyDescent="0.25">
      <c r="A115" s="4">
        <v>12</v>
      </c>
      <c r="B115" s="4">
        <v>4</v>
      </c>
      <c r="C115" s="4" t="s">
        <v>189</v>
      </c>
      <c r="D115" s="10">
        <v>15</v>
      </c>
      <c r="E115" s="10">
        <v>25</v>
      </c>
      <c r="F115" s="10">
        <v>40</v>
      </c>
    </row>
    <row r="116" spans="1:6" x14ac:dyDescent="0.25">
      <c r="A116" s="4">
        <v>12</v>
      </c>
      <c r="B116" s="4">
        <v>5</v>
      </c>
      <c r="C116" s="4" t="s">
        <v>190</v>
      </c>
      <c r="D116" s="10">
        <v>2</v>
      </c>
      <c r="E116" s="10">
        <v>10</v>
      </c>
      <c r="F116" s="10">
        <v>15</v>
      </c>
    </row>
    <row r="117" spans="1:6" x14ac:dyDescent="0.25">
      <c r="A117" s="4">
        <v>12</v>
      </c>
      <c r="B117" s="4">
        <v>6</v>
      </c>
      <c r="C117" s="4" t="s">
        <v>191</v>
      </c>
      <c r="D117" s="10">
        <v>15</v>
      </c>
      <c r="E117" s="10">
        <v>45</v>
      </c>
      <c r="F117" s="10">
        <v>75</v>
      </c>
    </row>
    <row r="118" spans="1:6" x14ac:dyDescent="0.25">
      <c r="A118" s="4">
        <v>12</v>
      </c>
      <c r="B118" s="4">
        <v>7</v>
      </c>
      <c r="C118" s="4" t="s">
        <v>192</v>
      </c>
      <c r="D118" s="10">
        <v>1E-3</v>
      </c>
      <c r="E118" s="10">
        <v>1</v>
      </c>
      <c r="F118" s="10">
        <v>2.5</v>
      </c>
    </row>
    <row r="119" spans="1:6" x14ac:dyDescent="0.25">
      <c r="A119" s="4">
        <v>12</v>
      </c>
      <c r="B119" s="4">
        <v>8</v>
      </c>
      <c r="C119" s="4" t="s">
        <v>193</v>
      </c>
      <c r="D119" s="10">
        <v>5000</v>
      </c>
      <c r="E119" s="10">
        <v>40000</v>
      </c>
      <c r="F119" s="10">
        <v>100000</v>
      </c>
    </row>
    <row r="120" spans="1:6" x14ac:dyDescent="0.25">
      <c r="A120" s="4">
        <v>12</v>
      </c>
      <c r="B120" s="4">
        <v>9</v>
      </c>
      <c r="C120" s="4" t="s">
        <v>194</v>
      </c>
      <c r="D120" s="10">
        <v>0.1</v>
      </c>
      <c r="E120" s="10">
        <v>5</v>
      </c>
      <c r="F120" s="10">
        <v>25</v>
      </c>
    </row>
    <row r="121" spans="1:6" x14ac:dyDescent="0.25">
      <c r="A121" s="4">
        <v>12</v>
      </c>
      <c r="B121" s="4">
        <v>10</v>
      </c>
      <c r="C121" s="4" t="s">
        <v>195</v>
      </c>
      <c r="D121" s="10">
        <v>0.75</v>
      </c>
      <c r="E121" s="10">
        <v>1</v>
      </c>
      <c r="F121" s="10">
        <v>1.3</v>
      </c>
    </row>
    <row r="122" spans="1:6" x14ac:dyDescent="0.25">
      <c r="A122" s="4">
        <v>13</v>
      </c>
      <c r="B122" s="4">
        <v>1</v>
      </c>
      <c r="C122" s="4" t="s">
        <v>186</v>
      </c>
      <c r="D122" s="10">
        <v>0.5</v>
      </c>
      <c r="E122" s="10">
        <v>2.2000000000000002</v>
      </c>
      <c r="F122" s="10">
        <v>25</v>
      </c>
    </row>
    <row r="123" spans="1:6" x14ac:dyDescent="0.25">
      <c r="A123" s="4">
        <v>13</v>
      </c>
      <c r="B123" s="4">
        <v>2</v>
      </c>
      <c r="C123" s="4" t="s">
        <v>187</v>
      </c>
      <c r="D123" s="10">
        <v>2</v>
      </c>
      <c r="E123" s="10">
        <v>10</v>
      </c>
      <c r="F123" s="10">
        <v>30</v>
      </c>
    </row>
    <row r="124" spans="1:6" x14ac:dyDescent="0.25">
      <c r="A124" s="4">
        <v>13</v>
      </c>
      <c r="B124" s="4">
        <v>3</v>
      </c>
      <c r="C124" s="4" t="s">
        <v>188</v>
      </c>
      <c r="D124" s="10">
        <v>50</v>
      </c>
      <c r="E124" s="10">
        <v>400</v>
      </c>
      <c r="F124" s="10">
        <v>1000</v>
      </c>
    </row>
    <row r="125" spans="1:6" x14ac:dyDescent="0.25">
      <c r="A125" s="4">
        <v>13</v>
      </c>
      <c r="B125" s="4">
        <v>4</v>
      </c>
      <c r="C125" s="4" t="s">
        <v>189</v>
      </c>
      <c r="D125" s="10">
        <v>40</v>
      </c>
      <c r="E125" s="10">
        <v>65</v>
      </c>
      <c r="F125" s="10">
        <v>85</v>
      </c>
    </row>
    <row r="126" spans="1:6" x14ac:dyDescent="0.25">
      <c r="A126" s="4">
        <v>13</v>
      </c>
      <c r="B126" s="4">
        <v>5</v>
      </c>
      <c r="C126" s="4" t="s">
        <v>190</v>
      </c>
      <c r="D126" s="10">
        <v>0.75</v>
      </c>
      <c r="E126" s="10">
        <v>1.2</v>
      </c>
      <c r="F126" s="10">
        <v>2.5</v>
      </c>
    </row>
    <row r="127" spans="1:6" x14ac:dyDescent="0.25">
      <c r="A127" s="4">
        <v>13</v>
      </c>
      <c r="B127" s="4">
        <v>6</v>
      </c>
      <c r="C127" s="4" t="s">
        <v>191</v>
      </c>
      <c r="D127" s="10">
        <v>25</v>
      </c>
      <c r="E127" s="10">
        <v>150</v>
      </c>
      <c r="F127" s="10">
        <v>300</v>
      </c>
    </row>
    <row r="128" spans="1:6" x14ac:dyDescent="0.25">
      <c r="A128" s="4">
        <v>13</v>
      </c>
      <c r="B128" s="4">
        <v>7</v>
      </c>
      <c r="C128" s="4" t="s">
        <v>192</v>
      </c>
      <c r="D128" s="10">
        <v>2</v>
      </c>
      <c r="E128" s="10">
        <v>7</v>
      </c>
      <c r="F128" s="10">
        <v>15</v>
      </c>
    </row>
    <row r="129" spans="1:6" x14ac:dyDescent="0.25">
      <c r="A129" s="4">
        <v>13</v>
      </c>
      <c r="B129" s="4">
        <v>8</v>
      </c>
      <c r="C129" s="4" t="s">
        <v>193</v>
      </c>
      <c r="D129" s="10">
        <v>750</v>
      </c>
      <c r="E129" s="10">
        <v>3000</v>
      </c>
      <c r="F129" s="10">
        <v>8000</v>
      </c>
    </row>
    <row r="130" spans="1:6" x14ac:dyDescent="0.25">
      <c r="A130" s="4">
        <v>13</v>
      </c>
      <c r="B130" s="4">
        <v>9</v>
      </c>
      <c r="C130" s="4" t="s">
        <v>194</v>
      </c>
      <c r="D130" s="10">
        <v>5</v>
      </c>
      <c r="E130" s="10">
        <v>40</v>
      </c>
      <c r="F130" s="10">
        <v>200</v>
      </c>
    </row>
    <row r="131" spans="1:6" x14ac:dyDescent="0.25">
      <c r="A131" s="4">
        <v>13</v>
      </c>
      <c r="B131" s="4">
        <v>10</v>
      </c>
      <c r="C131" s="4" t="s">
        <v>195</v>
      </c>
      <c r="D131" s="10">
        <v>0.5</v>
      </c>
      <c r="E131" s="10">
        <v>1</v>
      </c>
      <c r="F131" s="10">
        <v>2</v>
      </c>
    </row>
    <row r="132" spans="1:6" x14ac:dyDescent="0.25">
      <c r="A132" s="4">
        <v>14</v>
      </c>
      <c r="B132" s="4">
        <v>1</v>
      </c>
      <c r="C132" s="4" t="s">
        <v>186</v>
      </c>
      <c r="D132" s="10">
        <v>6</v>
      </c>
      <c r="E132" s="10">
        <v>8</v>
      </c>
      <c r="F132" s="10">
        <v>10</v>
      </c>
    </row>
    <row r="133" spans="1:6" x14ac:dyDescent="0.25">
      <c r="A133" s="4">
        <v>14</v>
      </c>
      <c r="B133" s="4">
        <v>2</v>
      </c>
      <c r="C133" s="4" t="s">
        <v>187</v>
      </c>
      <c r="D133" s="10">
        <v>0</v>
      </c>
      <c r="E133" s="10">
        <v>2</v>
      </c>
      <c r="F133" s="10">
        <v>3</v>
      </c>
    </row>
    <row r="134" spans="1:6" x14ac:dyDescent="0.25">
      <c r="A134" s="4">
        <v>14</v>
      </c>
      <c r="B134" s="4">
        <v>3</v>
      </c>
      <c r="C134" s="4" t="s">
        <v>188</v>
      </c>
      <c r="D134" s="10">
        <v>1500</v>
      </c>
      <c r="E134" s="10">
        <v>2500</v>
      </c>
      <c r="F134" s="10">
        <v>3500</v>
      </c>
    </row>
    <row r="135" spans="1:6" x14ac:dyDescent="0.25">
      <c r="A135" s="4">
        <v>14</v>
      </c>
      <c r="B135" s="4">
        <v>4</v>
      </c>
      <c r="C135" s="4" t="s">
        <v>189</v>
      </c>
      <c r="D135" s="10">
        <v>22</v>
      </c>
      <c r="E135" s="10">
        <v>25</v>
      </c>
      <c r="F135" s="10">
        <v>28</v>
      </c>
    </row>
    <row r="136" spans="1:6" x14ac:dyDescent="0.25">
      <c r="A136" s="4">
        <v>14</v>
      </c>
      <c r="B136" s="4">
        <v>5</v>
      </c>
      <c r="C136" s="4" t="s">
        <v>190</v>
      </c>
      <c r="D136" s="10">
        <v>0.1</v>
      </c>
      <c r="E136" s="10">
        <v>0.5</v>
      </c>
      <c r="F136" s="10">
        <v>3</v>
      </c>
    </row>
    <row r="137" spans="1:6" x14ac:dyDescent="0.25">
      <c r="A137" s="4">
        <v>14</v>
      </c>
      <c r="B137" s="4">
        <v>6</v>
      </c>
      <c r="C137" s="4" t="s">
        <v>191</v>
      </c>
      <c r="D137" s="10">
        <v>280</v>
      </c>
      <c r="E137" s="10">
        <v>340</v>
      </c>
      <c r="F137" s="10">
        <v>400</v>
      </c>
    </row>
    <row r="138" spans="1:6" x14ac:dyDescent="0.25">
      <c r="A138" s="4">
        <v>14</v>
      </c>
      <c r="B138" s="4">
        <v>7</v>
      </c>
      <c r="C138" s="4" t="s">
        <v>192</v>
      </c>
      <c r="D138" s="10">
        <v>0.4</v>
      </c>
      <c r="E138" s="10">
        <v>0.6</v>
      </c>
      <c r="F138" s="10">
        <v>1</v>
      </c>
    </row>
    <row r="139" spans="1:6" x14ac:dyDescent="0.25">
      <c r="A139" s="4">
        <v>14</v>
      </c>
      <c r="B139" s="4">
        <v>8</v>
      </c>
      <c r="C139" s="4" t="s">
        <v>193</v>
      </c>
      <c r="D139" s="10">
        <v>20000</v>
      </c>
      <c r="E139" s="10">
        <v>24000</v>
      </c>
      <c r="F139" s="10">
        <v>35000</v>
      </c>
    </row>
    <row r="140" spans="1:6" x14ac:dyDescent="0.25">
      <c r="A140" s="4">
        <v>14</v>
      </c>
      <c r="B140" s="4">
        <v>9</v>
      </c>
      <c r="C140" s="4" t="s">
        <v>194</v>
      </c>
      <c r="D140" s="10">
        <v>1</v>
      </c>
      <c r="E140" s="10">
        <v>2</v>
      </c>
      <c r="F140" s="10">
        <v>5</v>
      </c>
    </row>
    <row r="141" spans="1:6" x14ac:dyDescent="0.25">
      <c r="A141" s="4">
        <v>14</v>
      </c>
      <c r="B141" s="4">
        <v>10</v>
      </c>
      <c r="C141" s="4" t="s">
        <v>195</v>
      </c>
      <c r="D141" s="10">
        <v>1.01</v>
      </c>
      <c r="E141" s="10">
        <v>1.1000000000000001</v>
      </c>
      <c r="F141" s="10">
        <v>1.1200000000000001</v>
      </c>
    </row>
    <row r="142" spans="1:6" x14ac:dyDescent="0.25">
      <c r="A142" s="4">
        <v>15</v>
      </c>
      <c r="B142" s="4">
        <v>1</v>
      </c>
      <c r="C142" s="4" t="s">
        <v>186</v>
      </c>
      <c r="D142" s="10">
        <v>3.5</v>
      </c>
      <c r="E142" s="10">
        <v>5</v>
      </c>
      <c r="F142" s="10">
        <v>7</v>
      </c>
    </row>
    <row r="143" spans="1:6" x14ac:dyDescent="0.25">
      <c r="A143" s="4">
        <v>15</v>
      </c>
      <c r="B143" s="4">
        <v>2</v>
      </c>
      <c r="C143" s="4" t="s">
        <v>187</v>
      </c>
      <c r="D143" s="10">
        <v>2</v>
      </c>
      <c r="E143" s="10">
        <v>15</v>
      </c>
      <c r="F143" s="10">
        <v>20</v>
      </c>
    </row>
    <row r="144" spans="1:6" x14ac:dyDescent="0.25">
      <c r="A144" s="4">
        <v>15</v>
      </c>
      <c r="B144" s="4">
        <v>3</v>
      </c>
      <c r="C144" s="4" t="s">
        <v>188</v>
      </c>
      <c r="D144" s="10">
        <v>3</v>
      </c>
      <c r="E144" s="10">
        <v>800</v>
      </c>
      <c r="F144" s="10">
        <v>1300</v>
      </c>
    </row>
    <row r="145" spans="1:6" x14ac:dyDescent="0.25">
      <c r="A145" s="4">
        <v>15</v>
      </c>
      <c r="B145" s="4">
        <v>4</v>
      </c>
      <c r="C145" s="4" t="s">
        <v>189</v>
      </c>
      <c r="D145" s="10">
        <v>30</v>
      </c>
      <c r="E145" s="10">
        <v>40</v>
      </c>
      <c r="F145" s="10">
        <v>43</v>
      </c>
    </row>
    <row r="146" spans="1:6" x14ac:dyDescent="0.25">
      <c r="A146" s="4">
        <v>15</v>
      </c>
      <c r="B146" s="4">
        <v>5</v>
      </c>
      <c r="C146" s="4" t="s">
        <v>190</v>
      </c>
      <c r="D146" s="10">
        <v>1</v>
      </c>
      <c r="E146" s="10">
        <v>1.5</v>
      </c>
      <c r="F146" s="10">
        <v>7</v>
      </c>
    </row>
    <row r="147" spans="1:6" x14ac:dyDescent="0.25">
      <c r="A147" s="4">
        <v>15</v>
      </c>
      <c r="B147" s="4">
        <v>6</v>
      </c>
      <c r="C147" s="4" t="s">
        <v>191</v>
      </c>
      <c r="D147" s="10">
        <v>75</v>
      </c>
      <c r="E147" s="10">
        <v>120</v>
      </c>
      <c r="F147" s="10">
        <v>200</v>
      </c>
    </row>
    <row r="148" spans="1:6" x14ac:dyDescent="0.25">
      <c r="A148" s="4">
        <v>15</v>
      </c>
      <c r="B148" s="4">
        <v>7</v>
      </c>
      <c r="C148" s="4" t="s">
        <v>192</v>
      </c>
      <c r="D148" s="10">
        <v>0.1</v>
      </c>
      <c r="E148" s="10">
        <v>1</v>
      </c>
      <c r="F148" s="10">
        <v>3</v>
      </c>
    </row>
    <row r="149" spans="1:6" x14ac:dyDescent="0.25">
      <c r="A149" s="4">
        <v>15</v>
      </c>
      <c r="B149" s="4">
        <v>8</v>
      </c>
      <c r="C149" s="4" t="s">
        <v>193</v>
      </c>
      <c r="D149" s="10">
        <v>9000</v>
      </c>
      <c r="E149" s="10">
        <v>15000</v>
      </c>
      <c r="F149" s="10">
        <v>22000</v>
      </c>
    </row>
    <row r="150" spans="1:6" x14ac:dyDescent="0.25">
      <c r="A150" s="4">
        <v>15</v>
      </c>
      <c r="B150" s="4">
        <v>9</v>
      </c>
      <c r="C150" s="4" t="s">
        <v>194</v>
      </c>
      <c r="D150" s="10">
        <v>2</v>
      </c>
      <c r="E150" s="10">
        <v>5</v>
      </c>
      <c r="F150" s="10">
        <v>12</v>
      </c>
    </row>
    <row r="151" spans="1:6" x14ac:dyDescent="0.25">
      <c r="A151" s="4">
        <v>15</v>
      </c>
      <c r="B151" s="4">
        <v>10</v>
      </c>
      <c r="C151" s="4" t="s">
        <v>195</v>
      </c>
      <c r="D151" s="10">
        <v>1</v>
      </c>
      <c r="E151" s="10">
        <v>1.3</v>
      </c>
      <c r="F151" s="10">
        <v>2</v>
      </c>
    </row>
    <row r="152" spans="1:6" x14ac:dyDescent="0.25">
      <c r="A152" s="4">
        <v>16</v>
      </c>
      <c r="B152" s="4">
        <v>1</v>
      </c>
      <c r="C152" s="4" t="s">
        <v>186</v>
      </c>
      <c r="D152" s="10">
        <v>5</v>
      </c>
      <c r="E152" s="10">
        <v>25</v>
      </c>
      <c r="F152" s="10">
        <v>50</v>
      </c>
    </row>
    <row r="153" spans="1:6" x14ac:dyDescent="0.25">
      <c r="A153" s="4">
        <v>16</v>
      </c>
      <c r="B153" s="4">
        <v>2</v>
      </c>
      <c r="C153" s="4" t="s">
        <v>187</v>
      </c>
      <c r="D153" s="10">
        <v>30</v>
      </c>
      <c r="E153" s="10">
        <v>50</v>
      </c>
      <c r="F153" s="10">
        <v>60</v>
      </c>
    </row>
    <row r="154" spans="1:6" x14ac:dyDescent="0.25">
      <c r="A154" s="4">
        <v>16</v>
      </c>
      <c r="B154" s="4">
        <v>3</v>
      </c>
      <c r="C154" s="4" t="s">
        <v>188</v>
      </c>
      <c r="D154" s="10">
        <v>500</v>
      </c>
      <c r="E154" s="10">
        <v>600</v>
      </c>
      <c r="F154" s="10">
        <v>800</v>
      </c>
    </row>
    <row r="155" spans="1:6" x14ac:dyDescent="0.25">
      <c r="A155" s="4">
        <v>16</v>
      </c>
      <c r="B155" s="4">
        <v>4</v>
      </c>
      <c r="C155" s="4" t="s">
        <v>189</v>
      </c>
      <c r="D155" s="10">
        <v>15</v>
      </c>
      <c r="E155" s="10">
        <v>20</v>
      </c>
      <c r="F155" s="10">
        <v>25</v>
      </c>
    </row>
    <row r="156" spans="1:6" x14ac:dyDescent="0.25">
      <c r="A156" s="4">
        <v>16</v>
      </c>
      <c r="B156" s="4">
        <v>5</v>
      </c>
      <c r="C156" s="4" t="s">
        <v>190</v>
      </c>
      <c r="D156" s="10">
        <v>1</v>
      </c>
      <c r="E156" s="10">
        <v>2.5</v>
      </c>
      <c r="F156" s="10">
        <v>3.5</v>
      </c>
    </row>
    <row r="157" spans="1:6" x14ac:dyDescent="0.25">
      <c r="A157" s="4">
        <v>16</v>
      </c>
      <c r="B157" s="4">
        <v>6</v>
      </c>
      <c r="C157" s="4" t="s">
        <v>191</v>
      </c>
      <c r="D157" s="10">
        <v>300</v>
      </c>
      <c r="E157" s="10">
        <v>450</v>
      </c>
      <c r="F157" s="10">
        <v>800</v>
      </c>
    </row>
    <row r="158" spans="1:6" x14ac:dyDescent="0.25">
      <c r="A158" s="4">
        <v>16</v>
      </c>
      <c r="B158" s="4">
        <v>7</v>
      </c>
      <c r="C158" s="4" t="s">
        <v>192</v>
      </c>
      <c r="D158" s="10">
        <v>2</v>
      </c>
      <c r="E158" s="10">
        <v>4</v>
      </c>
      <c r="F158" s="10">
        <v>6</v>
      </c>
    </row>
    <row r="159" spans="1:6" x14ac:dyDescent="0.25">
      <c r="A159" s="4">
        <v>16</v>
      </c>
      <c r="B159" s="4">
        <v>8</v>
      </c>
      <c r="C159" s="4" t="s">
        <v>193</v>
      </c>
      <c r="D159" s="10">
        <v>500</v>
      </c>
      <c r="E159" s="10">
        <v>10000</v>
      </c>
      <c r="F159" s="10">
        <v>30000</v>
      </c>
    </row>
    <row r="160" spans="1:6" x14ac:dyDescent="0.25">
      <c r="A160" s="4">
        <v>16</v>
      </c>
      <c r="B160" s="4">
        <v>9</v>
      </c>
      <c r="C160" s="4" t="s">
        <v>194</v>
      </c>
      <c r="D160" s="10">
        <v>100</v>
      </c>
      <c r="E160" s="10">
        <v>200</v>
      </c>
      <c r="F160" s="10">
        <v>350</v>
      </c>
    </row>
    <row r="161" spans="1:6" x14ac:dyDescent="0.25">
      <c r="A161" s="4">
        <v>16</v>
      </c>
      <c r="B161" s="4">
        <v>10</v>
      </c>
      <c r="C161" s="4" t="s">
        <v>195</v>
      </c>
      <c r="D161" s="10">
        <v>1.5</v>
      </c>
      <c r="E161" s="10">
        <v>2</v>
      </c>
      <c r="F161" s="10">
        <v>2.5</v>
      </c>
    </row>
    <row r="162" spans="1:6" x14ac:dyDescent="0.25">
      <c r="A162" s="4">
        <v>17</v>
      </c>
      <c r="B162" s="4">
        <v>1</v>
      </c>
      <c r="C162" s="4" t="s">
        <v>186</v>
      </c>
      <c r="D162" s="10">
        <v>1</v>
      </c>
      <c r="E162" s="10">
        <v>5</v>
      </c>
      <c r="F162" s="10">
        <v>7</v>
      </c>
    </row>
    <row r="163" spans="1:6" x14ac:dyDescent="0.25">
      <c r="A163" s="4">
        <v>17</v>
      </c>
      <c r="B163" s="4">
        <v>2</v>
      </c>
      <c r="C163" s="4" t="s">
        <v>187</v>
      </c>
      <c r="D163" s="10">
        <v>10</v>
      </c>
      <c r="E163" s="10">
        <v>30</v>
      </c>
      <c r="F163" s="10">
        <v>50</v>
      </c>
    </row>
    <row r="164" spans="1:6" x14ac:dyDescent="0.25">
      <c r="A164" s="4">
        <v>17</v>
      </c>
      <c r="B164" s="4">
        <v>3</v>
      </c>
      <c r="C164" s="4" t="s">
        <v>188</v>
      </c>
      <c r="D164" s="10">
        <v>200</v>
      </c>
      <c r="E164" s="10">
        <v>1000</v>
      </c>
      <c r="F164" s="10">
        <v>5000</v>
      </c>
    </row>
    <row r="165" spans="1:6" x14ac:dyDescent="0.25">
      <c r="A165" s="4">
        <v>17</v>
      </c>
      <c r="B165" s="4">
        <v>4</v>
      </c>
      <c r="C165" s="4" t="s">
        <v>189</v>
      </c>
      <c r="D165" s="10">
        <v>25</v>
      </c>
      <c r="E165" s="10">
        <v>50</v>
      </c>
      <c r="F165" s="10">
        <v>70</v>
      </c>
    </row>
    <row r="166" spans="1:6" x14ac:dyDescent="0.25">
      <c r="A166" s="4">
        <v>17</v>
      </c>
      <c r="B166" s="4">
        <v>5</v>
      </c>
      <c r="C166" s="4" t="s">
        <v>190</v>
      </c>
      <c r="D166" s="10">
        <v>2</v>
      </c>
      <c r="E166" s="10">
        <v>10</v>
      </c>
      <c r="F166" s="10">
        <v>15</v>
      </c>
    </row>
    <row r="167" spans="1:6" x14ac:dyDescent="0.25">
      <c r="A167" s="4">
        <v>17</v>
      </c>
      <c r="B167" s="4">
        <v>6</v>
      </c>
      <c r="C167" s="4" t="s">
        <v>191</v>
      </c>
      <c r="D167" s="10">
        <v>50</v>
      </c>
      <c r="E167" s="10">
        <v>100</v>
      </c>
      <c r="F167" s="10">
        <v>300</v>
      </c>
    </row>
    <row r="168" spans="1:6" x14ac:dyDescent="0.25">
      <c r="A168" s="4">
        <v>17</v>
      </c>
      <c r="B168" s="4">
        <v>7</v>
      </c>
      <c r="C168" s="4" t="s">
        <v>192</v>
      </c>
      <c r="D168" s="10">
        <v>1</v>
      </c>
      <c r="E168" s="10">
        <v>5</v>
      </c>
      <c r="F168" s="10">
        <v>10</v>
      </c>
    </row>
    <row r="169" spans="1:6" x14ac:dyDescent="0.25">
      <c r="A169" s="4">
        <v>17</v>
      </c>
      <c r="B169" s="4">
        <v>8</v>
      </c>
      <c r="C169" s="4" t="s">
        <v>193</v>
      </c>
      <c r="D169" s="10">
        <v>50000</v>
      </c>
      <c r="E169" s="10">
        <v>100000</v>
      </c>
      <c r="F169" s="10">
        <v>300000</v>
      </c>
    </row>
    <row r="170" spans="1:6" x14ac:dyDescent="0.25">
      <c r="A170" s="4">
        <v>17</v>
      </c>
      <c r="B170" s="4">
        <v>9</v>
      </c>
      <c r="C170" s="4" t="s">
        <v>194</v>
      </c>
      <c r="D170" s="10">
        <v>5</v>
      </c>
      <c r="E170" s="10">
        <v>20</v>
      </c>
      <c r="F170" s="10">
        <v>50</v>
      </c>
    </row>
    <row r="171" spans="1:6" x14ac:dyDescent="0.25">
      <c r="A171" s="4">
        <v>17</v>
      </c>
      <c r="B171" s="4">
        <v>10</v>
      </c>
      <c r="C171" s="4" t="s">
        <v>195</v>
      </c>
      <c r="D171" s="10">
        <v>1.1000000000000001</v>
      </c>
      <c r="E171" s="10">
        <v>1.3</v>
      </c>
      <c r="F171" s="10">
        <v>1.5</v>
      </c>
    </row>
    <row r="172" spans="1:6" x14ac:dyDescent="0.25">
      <c r="A172" s="4">
        <v>18</v>
      </c>
      <c r="B172" s="4">
        <v>1</v>
      </c>
      <c r="C172" s="4" t="s">
        <v>186</v>
      </c>
      <c r="D172" s="10">
        <v>1</v>
      </c>
      <c r="E172" s="10">
        <v>5</v>
      </c>
      <c r="F172" s="10">
        <v>12</v>
      </c>
    </row>
    <row r="173" spans="1:6" x14ac:dyDescent="0.25">
      <c r="A173" s="4">
        <v>18</v>
      </c>
      <c r="B173" s="4">
        <v>2</v>
      </c>
      <c r="C173" s="4" t="s">
        <v>187</v>
      </c>
      <c r="D173" s="10">
        <v>3</v>
      </c>
      <c r="E173" s="10">
        <v>7</v>
      </c>
      <c r="F173" s="10">
        <v>15</v>
      </c>
    </row>
    <row r="174" spans="1:6" x14ac:dyDescent="0.25">
      <c r="A174" s="4">
        <v>18</v>
      </c>
      <c r="B174" s="4">
        <v>3</v>
      </c>
      <c r="C174" s="4" t="s">
        <v>188</v>
      </c>
      <c r="D174" s="10">
        <v>100</v>
      </c>
      <c r="E174" s="10">
        <v>500</v>
      </c>
      <c r="F174" s="10">
        <v>900</v>
      </c>
    </row>
    <row r="175" spans="1:6" x14ac:dyDescent="0.25">
      <c r="A175" s="4">
        <v>18</v>
      </c>
      <c r="B175" s="4">
        <v>4</v>
      </c>
      <c r="C175" s="4" t="s">
        <v>189</v>
      </c>
      <c r="D175" s="10">
        <v>33</v>
      </c>
      <c r="E175" s="10">
        <v>37</v>
      </c>
      <c r="F175" s="10">
        <v>45</v>
      </c>
    </row>
    <row r="176" spans="1:6" x14ac:dyDescent="0.25">
      <c r="A176" s="4">
        <v>18</v>
      </c>
      <c r="B176" s="4">
        <v>5</v>
      </c>
      <c r="C176" s="4" t="s">
        <v>190</v>
      </c>
      <c r="D176" s="10">
        <v>0.1</v>
      </c>
      <c r="E176" s="10">
        <v>0.3</v>
      </c>
      <c r="F176" s="10">
        <v>0.7</v>
      </c>
    </row>
    <row r="177" spans="1:6" x14ac:dyDescent="0.25">
      <c r="A177" s="4">
        <v>18</v>
      </c>
      <c r="B177" s="4">
        <v>6</v>
      </c>
      <c r="C177" s="4" t="s">
        <v>191</v>
      </c>
      <c r="D177" s="10">
        <v>25</v>
      </c>
      <c r="E177" s="10">
        <v>50</v>
      </c>
      <c r="F177" s="10">
        <v>75</v>
      </c>
    </row>
    <row r="178" spans="1:6" x14ac:dyDescent="0.25">
      <c r="A178" s="4">
        <v>18</v>
      </c>
      <c r="B178" s="4">
        <v>7</v>
      </c>
      <c r="C178" s="4" t="s">
        <v>192</v>
      </c>
      <c r="D178" s="10">
        <v>10</v>
      </c>
      <c r="E178" s="10">
        <v>20</v>
      </c>
      <c r="F178" s="10">
        <v>30</v>
      </c>
    </row>
    <row r="179" spans="1:6" x14ac:dyDescent="0.25">
      <c r="A179" s="4">
        <v>18</v>
      </c>
      <c r="B179" s="4">
        <v>8</v>
      </c>
      <c r="C179" s="4" t="s">
        <v>193</v>
      </c>
      <c r="D179" s="10">
        <v>1000</v>
      </c>
      <c r="E179" s="10">
        <v>2000</v>
      </c>
      <c r="F179" s="10">
        <v>3000</v>
      </c>
    </row>
    <row r="180" spans="1:6" x14ac:dyDescent="0.25">
      <c r="A180" s="4">
        <v>18</v>
      </c>
      <c r="B180" s="4">
        <v>9</v>
      </c>
      <c r="C180" s="4" t="s">
        <v>194</v>
      </c>
      <c r="D180" s="10">
        <v>0.2</v>
      </c>
      <c r="E180" s="10">
        <v>0.5</v>
      </c>
      <c r="F180" s="10">
        <v>0.8</v>
      </c>
    </row>
    <row r="181" spans="1:6" x14ac:dyDescent="0.25">
      <c r="A181" s="4">
        <v>18</v>
      </c>
      <c r="B181" s="4">
        <v>10</v>
      </c>
      <c r="C181" s="4" t="s">
        <v>195</v>
      </c>
      <c r="D181" s="10">
        <v>0.25</v>
      </c>
      <c r="E181" s="10">
        <v>0.5</v>
      </c>
      <c r="F181" s="10">
        <v>0.75</v>
      </c>
    </row>
    <row r="182" spans="1:6" x14ac:dyDescent="0.25">
      <c r="A182" s="4">
        <v>19</v>
      </c>
      <c r="B182" s="4">
        <v>1</v>
      </c>
      <c r="C182" s="4" t="s">
        <v>186</v>
      </c>
      <c r="D182" s="10">
        <v>0.4</v>
      </c>
      <c r="E182" s="10">
        <v>5</v>
      </c>
      <c r="F182" s="10">
        <v>10</v>
      </c>
    </row>
    <row r="183" spans="1:6" x14ac:dyDescent="0.25">
      <c r="A183" s="4">
        <v>19</v>
      </c>
      <c r="B183" s="4">
        <v>2</v>
      </c>
      <c r="C183" s="4" t="s">
        <v>187</v>
      </c>
      <c r="D183" s="10">
        <v>10</v>
      </c>
      <c r="E183" s="10">
        <v>20</v>
      </c>
      <c r="F183" s="10">
        <v>50</v>
      </c>
    </row>
    <row r="184" spans="1:6" x14ac:dyDescent="0.25">
      <c r="A184" s="4">
        <v>19</v>
      </c>
      <c r="B184" s="4">
        <v>3</v>
      </c>
      <c r="C184" s="4" t="s">
        <v>188</v>
      </c>
      <c r="D184" s="10">
        <v>500</v>
      </c>
      <c r="E184" s="10">
        <v>1200</v>
      </c>
      <c r="F184" s="10">
        <v>4000</v>
      </c>
    </row>
    <row r="185" spans="1:6" x14ac:dyDescent="0.25">
      <c r="A185" s="4">
        <v>19</v>
      </c>
      <c r="B185" s="4">
        <v>4</v>
      </c>
      <c r="C185" s="4" t="s">
        <v>189</v>
      </c>
      <c r="D185" s="10">
        <v>30</v>
      </c>
      <c r="E185" s="10">
        <v>60</v>
      </c>
      <c r="F185" s="10">
        <v>80</v>
      </c>
    </row>
    <row r="186" spans="1:6" x14ac:dyDescent="0.25">
      <c r="A186" s="4">
        <v>19</v>
      </c>
      <c r="B186" s="4">
        <v>5</v>
      </c>
      <c r="C186" s="4" t="s">
        <v>190</v>
      </c>
      <c r="D186" s="10">
        <v>4</v>
      </c>
      <c r="E186" s="10">
        <v>6</v>
      </c>
      <c r="F186" s="10">
        <v>12</v>
      </c>
    </row>
    <row r="187" spans="1:6" x14ac:dyDescent="0.25">
      <c r="A187" s="4">
        <v>19</v>
      </c>
      <c r="B187" s="4">
        <v>6</v>
      </c>
      <c r="C187" s="4" t="s">
        <v>191</v>
      </c>
      <c r="D187" s="10">
        <v>70</v>
      </c>
      <c r="E187" s="10">
        <v>200</v>
      </c>
      <c r="F187" s="10">
        <v>600</v>
      </c>
    </row>
    <row r="188" spans="1:6" x14ac:dyDescent="0.25">
      <c r="A188" s="4">
        <v>19</v>
      </c>
      <c r="B188" s="4">
        <v>7</v>
      </c>
      <c r="C188" s="4" t="s">
        <v>192</v>
      </c>
      <c r="D188" s="10">
        <v>5</v>
      </c>
      <c r="E188" s="10">
        <v>10</v>
      </c>
      <c r="F188" s="10">
        <v>30</v>
      </c>
    </row>
    <row r="189" spans="1:6" x14ac:dyDescent="0.25">
      <c r="A189" s="4">
        <v>19</v>
      </c>
      <c r="B189" s="4">
        <v>8</v>
      </c>
      <c r="C189" s="4" t="s">
        <v>193</v>
      </c>
      <c r="D189" s="10">
        <v>5000</v>
      </c>
      <c r="E189" s="10">
        <v>12000</v>
      </c>
      <c r="F189" s="10">
        <v>40000</v>
      </c>
    </row>
    <row r="190" spans="1:6" x14ac:dyDescent="0.25">
      <c r="A190" s="4">
        <v>19</v>
      </c>
      <c r="B190" s="4">
        <v>9</v>
      </c>
      <c r="C190" s="4" t="s">
        <v>194</v>
      </c>
      <c r="D190" s="10">
        <v>8</v>
      </c>
      <c r="E190" s="10">
        <v>15</v>
      </c>
      <c r="F190" s="10">
        <v>25</v>
      </c>
    </row>
    <row r="191" spans="1:6" x14ac:dyDescent="0.25">
      <c r="A191" s="4">
        <v>19</v>
      </c>
      <c r="B191" s="4">
        <v>10</v>
      </c>
      <c r="C191" s="4" t="s">
        <v>195</v>
      </c>
      <c r="D191" s="10">
        <v>0.8</v>
      </c>
      <c r="E191" s="10">
        <v>1</v>
      </c>
      <c r="F191" s="10">
        <v>1.3</v>
      </c>
    </row>
    <row r="192" spans="1:6" x14ac:dyDescent="0.25">
      <c r="A192" s="4">
        <v>20</v>
      </c>
      <c r="B192" s="4">
        <v>1</v>
      </c>
      <c r="C192" s="4" t="s">
        <v>186</v>
      </c>
      <c r="D192" s="10">
        <v>1</v>
      </c>
      <c r="E192" s="10">
        <v>5</v>
      </c>
      <c r="F192" s="10">
        <v>10</v>
      </c>
    </row>
    <row r="193" spans="1:6" x14ac:dyDescent="0.25">
      <c r="A193" s="4">
        <v>20</v>
      </c>
      <c r="B193" s="4">
        <v>2</v>
      </c>
      <c r="C193" s="4" t="s">
        <v>187</v>
      </c>
      <c r="D193" s="10">
        <v>1</v>
      </c>
      <c r="E193" s="10">
        <v>2</v>
      </c>
      <c r="F193" s="10">
        <v>3</v>
      </c>
    </row>
    <row r="194" spans="1:6" x14ac:dyDescent="0.25">
      <c r="A194" s="4">
        <v>20</v>
      </c>
      <c r="B194" s="4">
        <v>3</v>
      </c>
      <c r="C194" s="4" t="s">
        <v>188</v>
      </c>
      <c r="D194" s="10">
        <v>250</v>
      </c>
      <c r="E194" s="10">
        <v>500</v>
      </c>
      <c r="F194" s="10">
        <v>1000</v>
      </c>
    </row>
    <row r="195" spans="1:6" x14ac:dyDescent="0.25">
      <c r="A195" s="4">
        <v>20</v>
      </c>
      <c r="B195" s="4">
        <v>4</v>
      </c>
      <c r="C195" s="4" t="s">
        <v>189</v>
      </c>
      <c r="D195" s="10">
        <v>10</v>
      </c>
      <c r="E195" s="10">
        <v>30</v>
      </c>
      <c r="F195" s="10">
        <v>50</v>
      </c>
    </row>
    <row r="196" spans="1:6" x14ac:dyDescent="0.25">
      <c r="A196" s="4">
        <v>20</v>
      </c>
      <c r="B196" s="4">
        <v>5</v>
      </c>
      <c r="C196" s="4" t="s">
        <v>190</v>
      </c>
      <c r="D196" s="10">
        <v>1</v>
      </c>
      <c r="E196" s="10">
        <v>3</v>
      </c>
      <c r="F196" s="10">
        <v>5</v>
      </c>
    </row>
    <row r="197" spans="1:6" x14ac:dyDescent="0.25">
      <c r="A197" s="4">
        <v>20</v>
      </c>
      <c r="B197" s="4">
        <v>6</v>
      </c>
      <c r="C197" s="4" t="s">
        <v>191</v>
      </c>
      <c r="D197" s="10">
        <v>100</v>
      </c>
      <c r="E197" s="10">
        <v>300</v>
      </c>
      <c r="F197" s="10">
        <v>500</v>
      </c>
    </row>
    <row r="198" spans="1:6" x14ac:dyDescent="0.25">
      <c r="A198" s="4">
        <v>20</v>
      </c>
      <c r="B198" s="4">
        <v>7</v>
      </c>
      <c r="C198" s="4" t="s">
        <v>192</v>
      </c>
      <c r="D198" s="10">
        <v>5</v>
      </c>
      <c r="E198" s="10">
        <v>20</v>
      </c>
      <c r="F198" s="10">
        <v>30</v>
      </c>
    </row>
    <row r="199" spans="1:6" x14ac:dyDescent="0.25">
      <c r="A199" s="4">
        <v>20</v>
      </c>
      <c r="B199" s="4">
        <v>8</v>
      </c>
      <c r="C199" s="4" t="s">
        <v>193</v>
      </c>
      <c r="D199" s="10">
        <v>1000</v>
      </c>
      <c r="E199" s="10">
        <v>50000</v>
      </c>
      <c r="F199" s="10">
        <v>100000</v>
      </c>
    </row>
    <row r="200" spans="1:6" x14ac:dyDescent="0.25">
      <c r="A200" s="4">
        <v>20</v>
      </c>
      <c r="B200" s="4">
        <v>9</v>
      </c>
      <c r="C200" s="4" t="s">
        <v>194</v>
      </c>
      <c r="D200" s="10">
        <v>3</v>
      </c>
      <c r="E200" s="10">
        <v>5</v>
      </c>
      <c r="F200" s="10">
        <v>10</v>
      </c>
    </row>
    <row r="201" spans="1:6" x14ac:dyDescent="0.25">
      <c r="A201" s="4">
        <v>20</v>
      </c>
      <c r="B201" s="4">
        <v>10</v>
      </c>
      <c r="C201" s="4" t="s">
        <v>195</v>
      </c>
      <c r="D201" s="10">
        <v>1.5</v>
      </c>
      <c r="E201" s="10">
        <v>2.25</v>
      </c>
      <c r="F201" s="10">
        <v>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C4A9-B2E2-4DA7-A276-06E5C39ABC16}">
  <sheetPr codeName="Sheet20"/>
  <dimension ref="A1:HL1041"/>
  <sheetViews>
    <sheetView workbookViewId="0">
      <selection activeCell="G2" sqref="G2:H15"/>
    </sheetView>
  </sheetViews>
  <sheetFormatPr defaultRowHeight="15" x14ac:dyDescent="0.25"/>
  <cols>
    <col min="8" max="8" width="13.5703125" customWidth="1"/>
    <col min="36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6" width="2.85546875" customWidth="1"/>
    <col min="100" max="117" width="9.140625" style="5"/>
    <col min="119" max="132" width="12.85546875" customWidth="1"/>
  </cols>
  <sheetData>
    <row r="1" spans="1:220" ht="15.75" thickBot="1" x14ac:dyDescent="0.3">
      <c r="A1" t="s">
        <v>248</v>
      </c>
      <c r="G1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80</v>
      </c>
      <c r="AF1" t="s">
        <v>248</v>
      </c>
      <c r="AH1" t="s">
        <v>42</v>
      </c>
      <c r="CV1" s="93" t="s">
        <v>209</v>
      </c>
      <c r="CW1" s="84" t="s">
        <v>208</v>
      </c>
      <c r="CX1" s="84" t="s">
        <v>346</v>
      </c>
      <c r="CY1" s="84" t="s">
        <v>43</v>
      </c>
      <c r="CZ1" s="84" t="s">
        <v>44</v>
      </c>
      <c r="DA1" s="84" t="s">
        <v>376</v>
      </c>
      <c r="DB1" s="84" t="s">
        <v>218</v>
      </c>
      <c r="DC1" s="84" t="s">
        <v>377</v>
      </c>
      <c r="DD1" s="84" t="s">
        <v>351</v>
      </c>
      <c r="DE1" s="84" t="s">
        <v>357</v>
      </c>
      <c r="DF1" s="84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N1" s="1"/>
      <c r="DO1" s="1" t="s">
        <v>248</v>
      </c>
      <c r="DP1" s="1" t="s">
        <v>432</v>
      </c>
      <c r="DQ1">
        <f>COUNTIF($CV$2:$CV$21, "&gt;=0.01"   )</f>
        <v>8</v>
      </c>
      <c r="DR1" t="s">
        <v>50</v>
      </c>
      <c r="DS1">
        <v>20</v>
      </c>
      <c r="DT1" t="s">
        <v>219</v>
      </c>
      <c r="DU1">
        <v>14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</row>
    <row r="2" spans="1:220" x14ac:dyDescent="0.25">
      <c r="A2">
        <v>1</v>
      </c>
      <c r="B2">
        <v>1</v>
      </c>
      <c r="C2" t="s">
        <v>249</v>
      </c>
      <c r="D2" s="12">
        <v>5500</v>
      </c>
      <c r="E2" s="12">
        <v>5800</v>
      </c>
      <c r="F2" s="12">
        <v>6500</v>
      </c>
      <c r="G2" s="12">
        <v>5375.05</v>
      </c>
      <c r="H2" s="12">
        <v>5911</v>
      </c>
      <c r="P2" t="s">
        <v>1</v>
      </c>
      <c r="Q2">
        <v>0.5713571428571429</v>
      </c>
      <c r="R2">
        <v>0.52915100000000004</v>
      </c>
      <c r="S2">
        <v>0.21875</v>
      </c>
      <c r="T2">
        <v>0.35150000000000003</v>
      </c>
      <c r="U2">
        <v>0.61265000000000003</v>
      </c>
      <c r="V2">
        <v>6.0000000000000005E-2</v>
      </c>
      <c r="W2">
        <v>0.97466617210682482</v>
      </c>
      <c r="X2">
        <v>0.35</v>
      </c>
      <c r="Y2">
        <v>0.41854999999999987</v>
      </c>
      <c r="Z2">
        <v>0.95157799821222533</v>
      </c>
      <c r="AA2">
        <v>0.24012500000000003</v>
      </c>
      <c r="AB2">
        <v>0.27274999999999999</v>
      </c>
      <c r="AC2">
        <v>0.28625</v>
      </c>
      <c r="AD2">
        <v>0.91999999999999993</v>
      </c>
      <c r="AE2">
        <f>AVERAGE($Q$2:$AD$2)</f>
        <v>0.48266623665544239</v>
      </c>
      <c r="AF2" t="s">
        <v>52</v>
      </c>
      <c r="AG2">
        <f>VARP($Q$22:$AD$22)</f>
        <v>2.657164038057765E-2</v>
      </c>
      <c r="AH2">
        <v>0.25110659145373848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8">
        <v>20</v>
      </c>
      <c r="CW2" s="5">
        <f>SUM($Q$25:$AD$25)</f>
        <v>-2</v>
      </c>
      <c r="CX2" s="5">
        <v>0.57142857142857151</v>
      </c>
      <c r="CY2" s="5">
        <f>SUM($Q$49:$AD$49)</f>
        <v>10</v>
      </c>
      <c r="CZ2" s="5">
        <v>0.57142857142857162</v>
      </c>
      <c r="DA2" s="5">
        <v>-6.429399310703908E-2</v>
      </c>
      <c r="DB2" s="5">
        <v>0.93374182178132437</v>
      </c>
      <c r="DC2" s="5">
        <v>0.11368984628425317</v>
      </c>
      <c r="DD2" s="5">
        <f t="shared" ref="DD2:DD21" si="0">($CV$4*CZ2+CY2*$CV$8/$CV$4-$CV$4)/($CV$2*$CV$4)</f>
        <v>0.22857142857142856</v>
      </c>
      <c r="DE2" s="5">
        <f t="shared" ref="DE2:DE21" si="1">($CV$4*CX2+CW2*$CV$6/$CV$4-$CV$4)/($CV$2*$CV$4)</f>
        <v>-7.1428571428571366E-3</v>
      </c>
      <c r="DF2" s="5">
        <v>0.22254565993453285</v>
      </c>
      <c r="DG2" s="5">
        <v>1.7366205855303851</v>
      </c>
      <c r="DH2" s="5">
        <f t="shared" ref="DH2:DH21" si="2">COUNTIF($Q2:$AD2, "&lt;=.05"   )</f>
        <v>0</v>
      </c>
      <c r="DI2" s="5">
        <f t="shared" ref="DI2:DI21" si="3">COUNTIF($Q2:$AD2, "&gt;=.95"   )</f>
        <v>2</v>
      </c>
      <c r="DJ2" s="5">
        <v>2</v>
      </c>
      <c r="DK2" s="5">
        <f t="shared" ref="DK2:DK21" si="4">ABS(COUNTIF($Q2:$AD2, "&lt;=.5")/14 -0.5)</f>
        <v>7.1428571428571397E-2</v>
      </c>
      <c r="DL2" s="5">
        <f t="shared" ref="DL2:DL21" si="5">AVERAGE($Q2:$AD2)</f>
        <v>0.48266623665544239</v>
      </c>
      <c r="DM2" s="5">
        <f t="shared" ref="DM2:DM21" si="6">STDEV($Q2:$AD2)</f>
        <v>0.29204984206481033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VARP(cotopaxi!$Q$49:$AD$49)</f>
        <v>0.48979591836734693</v>
      </c>
      <c r="GT2">
        <v>0</v>
      </c>
      <c r="GU2">
        <v>0.16326530612244902</v>
      </c>
      <c r="GV2">
        <v>0</v>
      </c>
      <c r="GW2">
        <v>-0.20408163265306126</v>
      </c>
      <c r="GX2">
        <v>0.12244897959183673</v>
      </c>
      <c r="GY2">
        <v>0.32653061224489799</v>
      </c>
      <c r="GZ2">
        <v>4.0816326530612242E-2</v>
      </c>
      <c r="HA2">
        <v>-0.12244897959183676</v>
      </c>
      <c r="HB2">
        <v>-4.0816326530612249E-2</v>
      </c>
      <c r="HC2">
        <v>-8.1632653061224456E-2</v>
      </c>
      <c r="HD2">
        <v>4.0816326530612242E-2</v>
      </c>
      <c r="HE2">
        <v>0.12244897959183673</v>
      </c>
      <c r="HF2">
        <v>-8.1632653061224483E-2</v>
      </c>
      <c r="HG2">
        <v>-0.20408163265306126</v>
      </c>
      <c r="HH2">
        <v>0.16326530612244899</v>
      </c>
      <c r="HI2">
        <v>8.1632653061224456E-2</v>
      </c>
      <c r="HJ2">
        <v>0.32653061224489793</v>
      </c>
      <c r="HK2">
        <v>-0.36734693877551011</v>
      </c>
      <c r="HL2">
        <v>-0.20408163265306126</v>
      </c>
    </row>
    <row r="3" spans="1:220" x14ac:dyDescent="0.25">
      <c r="A3">
        <v>1</v>
      </c>
      <c r="B3">
        <v>2</v>
      </c>
      <c r="C3" t="s">
        <v>250</v>
      </c>
      <c r="D3" s="12">
        <v>1000000</v>
      </c>
      <c r="E3" s="12">
        <v>2000000</v>
      </c>
      <c r="F3" s="12">
        <v>3000000</v>
      </c>
      <c r="G3" s="12">
        <v>2731300</v>
      </c>
      <c r="H3" s="12">
        <v>2064780</v>
      </c>
      <c r="P3" t="s">
        <v>2</v>
      </c>
      <c r="Q3">
        <v>0.87268181818181811</v>
      </c>
      <c r="R3">
        <v>0.316195</v>
      </c>
      <c r="S3">
        <v>0.35</v>
      </c>
      <c r="T3">
        <v>0.16740000000000002</v>
      </c>
      <c r="U3">
        <v>0.31265000000000004</v>
      </c>
      <c r="V3">
        <v>0.54500000000000004</v>
      </c>
      <c r="W3">
        <v>0.48875000000000002</v>
      </c>
      <c r="X3">
        <v>0.61250000000000004</v>
      </c>
      <c r="Y3">
        <v>0.23427499999999996</v>
      </c>
      <c r="Z3">
        <v>0.52387755102040812</v>
      </c>
      <c r="AA3">
        <v>0.25756250000000003</v>
      </c>
      <c r="AB3">
        <v>0.76639999999999997</v>
      </c>
      <c r="AC3">
        <v>0.84875</v>
      </c>
      <c r="AD3">
        <v>0.2525</v>
      </c>
      <c r="AE3">
        <f>AVERAGE($Q$3:$AD$3)</f>
        <v>0.46775299065730186</v>
      </c>
      <c r="AF3" t="s">
        <v>54</v>
      </c>
      <c r="AG3">
        <f>VARP($AE$2:$AE$21)</f>
        <v>4.7228664973602008E-3</v>
      </c>
      <c r="AH3">
        <v>4.4631904205283214E-2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8" t="s">
        <v>210</v>
      </c>
      <c r="CW3" s="5">
        <f>SUM($Q$26:$AD$26)</f>
        <v>-2</v>
      </c>
      <c r="CX3" s="5">
        <v>6.2857142857142856</v>
      </c>
      <c r="CY3" s="5">
        <f>SUM($Q$50:$AD$50)</f>
        <v>14</v>
      </c>
      <c r="CZ3" s="5">
        <v>0</v>
      </c>
      <c r="DA3" s="5">
        <v>0.10576485538819161</v>
      </c>
      <c r="DB3" s="5">
        <v>0.4782620058225156</v>
      </c>
      <c r="DC3" s="5">
        <v>0.25048568984811254</v>
      </c>
      <c r="DD3" s="5">
        <f t="shared" si="0"/>
        <v>0.3</v>
      </c>
      <c r="DE3" s="5">
        <f t="shared" si="1"/>
        <v>0.27857142857142858</v>
      </c>
      <c r="DF3" s="5">
        <v>0.3565378397846698</v>
      </c>
      <c r="DG3" s="5">
        <v>1.4031526501501763</v>
      </c>
      <c r="DH3" s="5">
        <f t="shared" si="2"/>
        <v>0</v>
      </c>
      <c r="DI3" s="5">
        <f t="shared" si="3"/>
        <v>0</v>
      </c>
      <c r="DJ3" s="5">
        <v>0</v>
      </c>
      <c r="DK3" s="5">
        <f t="shared" si="4"/>
        <v>7.1428571428571397E-2</v>
      </c>
      <c r="DL3" s="5">
        <f t="shared" si="5"/>
        <v>0.46775299065730186</v>
      </c>
      <c r="DM3" s="5">
        <f t="shared" si="6"/>
        <v>0.23614794304233164</v>
      </c>
      <c r="DO3" s="9" t="s">
        <v>376</v>
      </c>
      <c r="DP3" s="9">
        <v>1</v>
      </c>
      <c r="DQ3" s="9">
        <v>9.243924332023154E-2</v>
      </c>
      <c r="DR3" s="9">
        <v>0.45958061637536241</v>
      </c>
      <c r="DS3" s="9">
        <v>-0.32577720097643731</v>
      </c>
      <c r="DT3" s="9">
        <v>0.42689342192951513</v>
      </c>
      <c r="DU3" s="9">
        <v>-0.46528732681817248</v>
      </c>
      <c r="DV3" s="9">
        <v>-0.16946596992679311</v>
      </c>
      <c r="DW3" s="9">
        <v>8.9023647035255754E-2</v>
      </c>
      <c r="DX3" s="9">
        <v>-1.2692378325551211E-3</v>
      </c>
      <c r="DY3" s="9">
        <v>5.6055332578585526E-2</v>
      </c>
      <c r="DZ3" s="9">
        <v>0.44774408155599377</v>
      </c>
      <c r="EA3" s="9">
        <v>-0.4976493454329825</v>
      </c>
      <c r="EB3" s="9">
        <v>0.11180843587698268</v>
      </c>
      <c r="GR3" t="s">
        <v>2</v>
      </c>
      <c r="GS3">
        <v>0</v>
      </c>
      <c r="GT3">
        <f>VARP(cotopaxi!$Q$50:$AD$50)</f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</row>
    <row r="4" spans="1:220" x14ac:dyDescent="0.25">
      <c r="A4">
        <v>1</v>
      </c>
      <c r="B4">
        <v>3</v>
      </c>
      <c r="C4" t="s">
        <v>251</v>
      </c>
      <c r="D4" s="12">
        <v>10</v>
      </c>
      <c r="E4" s="12">
        <v>50</v>
      </c>
      <c r="F4" s="12">
        <v>70</v>
      </c>
      <c r="G4" s="12">
        <v>31.65</v>
      </c>
      <c r="H4" s="12">
        <v>25</v>
      </c>
      <c r="P4" t="s">
        <v>3</v>
      </c>
      <c r="Q4">
        <v>0.59899999999999998</v>
      </c>
      <c r="R4">
        <v>0.304151</v>
      </c>
      <c r="S4">
        <v>4.3224932249322494E-2</v>
      </c>
      <c r="T4">
        <v>0.3533</v>
      </c>
      <c r="U4">
        <v>0.51737692307692307</v>
      </c>
      <c r="V4">
        <v>0.5</v>
      </c>
      <c r="W4">
        <v>0.45499999999999996</v>
      </c>
      <c r="X4">
        <v>0.77</v>
      </c>
      <c r="Y4">
        <v>0.45927499999999993</v>
      </c>
      <c r="Z4">
        <v>1.1333326244443144E-2</v>
      </c>
      <c r="AA4">
        <v>0.43025000000000008</v>
      </c>
      <c r="AB4">
        <v>0.64700000000000002</v>
      </c>
      <c r="AC4">
        <v>0.9728031145717464</v>
      </c>
      <c r="AD4">
        <v>0.92749999999999999</v>
      </c>
      <c r="AE4">
        <f>AVERAGE($Q$4:$AD$4)</f>
        <v>0.49930102115303121</v>
      </c>
      <c r="AF4" t="s">
        <v>57</v>
      </c>
      <c r="AG4">
        <f>VARP($Q$2:$AD$21)</f>
        <v>0.1058181715850058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8">
        <v>14</v>
      </c>
      <c r="CW4" s="5">
        <f>SUM($Q$27:$AD$27)</f>
        <v>-2</v>
      </c>
      <c r="CX4" s="5">
        <v>4.8571428571428559</v>
      </c>
      <c r="CY4" s="5">
        <f>SUM($Q$51:$AD$51)</f>
        <v>8</v>
      </c>
      <c r="CZ4" s="5">
        <v>2.9999999999999996</v>
      </c>
      <c r="DA4" s="5">
        <v>-9.6698030943720967E-2</v>
      </c>
      <c r="DB4" s="5">
        <v>1.6730353887331011</v>
      </c>
      <c r="DC4" s="5">
        <v>6.8875815828741874E-2</v>
      </c>
      <c r="DD4" s="5">
        <f t="shared" si="0"/>
        <v>0.3</v>
      </c>
      <c r="DE4" s="5">
        <f t="shared" si="1"/>
        <v>0.2071428571428571</v>
      </c>
      <c r="DF4" s="5">
        <v>0.56908439021128066</v>
      </c>
      <c r="DG4" s="5">
        <v>2.0580161759532953</v>
      </c>
      <c r="DH4" s="5">
        <f t="shared" si="2"/>
        <v>2</v>
      </c>
      <c r="DI4" s="5">
        <f t="shared" si="3"/>
        <v>1</v>
      </c>
      <c r="DJ4" s="5">
        <v>3</v>
      </c>
      <c r="DK4" s="5">
        <f t="shared" si="4"/>
        <v>7.1428571428571397E-2</v>
      </c>
      <c r="DL4" s="5">
        <f t="shared" si="5"/>
        <v>0.49930102115303121</v>
      </c>
      <c r="DM4" s="5">
        <f t="shared" si="6"/>
        <v>0.28103778039045552</v>
      </c>
      <c r="DO4" s="9" t="s">
        <v>218</v>
      </c>
      <c r="DP4" s="9">
        <v>9.243924332023154E-2</v>
      </c>
      <c r="DQ4" s="9">
        <v>1</v>
      </c>
      <c r="DR4" s="9">
        <v>0.35916301493580816</v>
      </c>
      <c r="DS4" s="9">
        <v>-0.13707654022165427</v>
      </c>
      <c r="DT4" s="9">
        <v>0.37226788454977894</v>
      </c>
      <c r="DU4" s="9">
        <v>-0.29028372322505797</v>
      </c>
      <c r="DV4" s="9">
        <v>-0.31145416707722617</v>
      </c>
      <c r="DW4" s="9">
        <v>6.0314225403185606E-3</v>
      </c>
      <c r="DX4" s="9">
        <v>0.16362234247692867</v>
      </c>
      <c r="DY4" s="9">
        <v>9.1441586256112831E-2</v>
      </c>
      <c r="DZ4" s="9">
        <v>0.3789023181321366</v>
      </c>
      <c r="EA4" s="9">
        <v>-0.23151464652580811</v>
      </c>
      <c r="EB4" s="9">
        <v>0.21724839599966372</v>
      </c>
      <c r="GR4" t="s">
        <v>3</v>
      </c>
      <c r="GS4">
        <v>0.16326530612244902</v>
      </c>
      <c r="GT4">
        <v>0</v>
      </c>
      <c r="GU4">
        <f>VARP(cotopaxi!$Q$51:$AD$51)</f>
        <v>0.67346938775510201</v>
      </c>
      <c r="GV4">
        <v>0.42857142857142855</v>
      </c>
      <c r="GW4">
        <v>-2.0408163265306027E-2</v>
      </c>
      <c r="GX4">
        <v>4.0816326530612256E-2</v>
      </c>
      <c r="GY4">
        <v>0.20408163265306117</v>
      </c>
      <c r="GZ4">
        <v>-8.1632653061224511E-2</v>
      </c>
      <c r="HA4">
        <v>0.10204081632653057</v>
      </c>
      <c r="HB4">
        <v>-6.1224489795918338E-2</v>
      </c>
      <c r="HC4">
        <v>-0.12244897959183676</v>
      </c>
      <c r="HD4">
        <v>-8.1632653061224553E-2</v>
      </c>
      <c r="HE4">
        <v>0.32653061224489788</v>
      </c>
      <c r="HF4">
        <v>0.4489795918367348</v>
      </c>
      <c r="HG4">
        <v>-2.040816326530609E-2</v>
      </c>
      <c r="HH4">
        <v>0.38775510204081626</v>
      </c>
      <c r="HI4">
        <v>0.12244897959183676</v>
      </c>
      <c r="HJ4">
        <v>0.20408163265306117</v>
      </c>
      <c r="HK4">
        <v>2.0408163265306097E-2</v>
      </c>
      <c r="HL4">
        <v>0.26530612244897961</v>
      </c>
    </row>
    <row r="5" spans="1:220" x14ac:dyDescent="0.25">
      <c r="A5">
        <v>1</v>
      </c>
      <c r="B5">
        <v>4</v>
      </c>
      <c r="C5" t="s">
        <v>252</v>
      </c>
      <c r="D5" s="12">
        <v>100</v>
      </c>
      <c r="E5" s="12">
        <v>1200</v>
      </c>
      <c r="F5" s="12">
        <v>4000</v>
      </c>
      <c r="G5" s="12">
        <v>2236.8000000000002</v>
      </c>
      <c r="H5" s="12">
        <v>837</v>
      </c>
      <c r="P5" t="s">
        <v>4</v>
      </c>
      <c r="Q5">
        <v>4.9685990338164253E-2</v>
      </c>
      <c r="R5">
        <v>4.4553759135048554E-2</v>
      </c>
      <c r="S5">
        <v>3.400852878464819E-2</v>
      </c>
      <c r="T5">
        <v>0.90274999999999994</v>
      </c>
      <c r="U5">
        <v>0.83795000000000008</v>
      </c>
      <c r="V5">
        <v>0.5</v>
      </c>
      <c r="W5">
        <v>0.45499999999999996</v>
      </c>
      <c r="X5">
        <v>0.95</v>
      </c>
      <c r="Y5">
        <v>4.2468112244897958E-2</v>
      </c>
      <c r="Z5">
        <v>0.95149051491995995</v>
      </c>
      <c r="AA5">
        <v>0.85700000000000021</v>
      </c>
      <c r="AB5">
        <v>0.95466988401234543</v>
      </c>
      <c r="AC5">
        <v>0.95918196994991645</v>
      </c>
      <c r="AD5">
        <v>0.47272727272727277</v>
      </c>
      <c r="AE5">
        <f>AVERAGE($Q$5:$AD$5)</f>
        <v>0.57224900229373243</v>
      </c>
      <c r="AF5" t="s">
        <v>59</v>
      </c>
      <c r="AG5">
        <f>AVERAGE($Q$2:$AD$21)</f>
        <v>0.48662849640621386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8" t="s">
        <v>203</v>
      </c>
      <c r="CW5" s="5">
        <f>SUM($Q$28:$AD$28)</f>
        <v>0</v>
      </c>
      <c r="CX5" s="5">
        <v>2.8571428571428563</v>
      </c>
      <c r="CY5" s="5">
        <f>SUM($Q$52:$AD$52)</f>
        <v>0</v>
      </c>
      <c r="CZ5" s="5">
        <v>2.9999999999999996</v>
      </c>
      <c r="DA5" s="5">
        <v>-2.922882398163516E-2</v>
      </c>
      <c r="DB5" s="5">
        <v>0.45079676953037889</v>
      </c>
      <c r="DC5" s="5">
        <v>2.5403562479749731E-2</v>
      </c>
      <c r="DD5" s="5">
        <f t="shared" si="0"/>
        <v>9.9999999999999978E-2</v>
      </c>
      <c r="DE5" s="5">
        <f t="shared" si="1"/>
        <v>9.2857142857142805E-2</v>
      </c>
      <c r="DF5" s="5">
        <v>2.2029547051010223E-3</v>
      </c>
      <c r="DG5" s="5">
        <v>2.7305994200720156</v>
      </c>
      <c r="DH5" s="5">
        <f t="shared" si="2"/>
        <v>4</v>
      </c>
      <c r="DI5" s="5">
        <f t="shared" si="3"/>
        <v>4</v>
      </c>
      <c r="DJ5" s="5">
        <v>8</v>
      </c>
      <c r="DK5" s="5">
        <f t="shared" si="4"/>
        <v>0</v>
      </c>
      <c r="DL5" s="5">
        <f t="shared" si="5"/>
        <v>0.57224900229373243</v>
      </c>
      <c r="DM5" s="5">
        <f t="shared" si="6"/>
        <v>0.39166023788190574</v>
      </c>
      <c r="DO5" s="9" t="s">
        <v>377</v>
      </c>
      <c r="DP5" s="9">
        <v>0.45958061637536241</v>
      </c>
      <c r="DQ5" s="9">
        <v>0.35916301493580816</v>
      </c>
      <c r="DR5" s="9">
        <v>1</v>
      </c>
      <c r="DS5" s="9">
        <v>-0.2263469031510352</v>
      </c>
      <c r="DT5" s="9">
        <v>0.73882444663653335</v>
      </c>
      <c r="DU5" s="9">
        <v>-0.14788672076516185</v>
      </c>
      <c r="DV5" s="9">
        <v>-0.54034214713867856</v>
      </c>
      <c r="DW5" s="9">
        <v>-1.129509177060724E-2</v>
      </c>
      <c r="DX5" s="9">
        <v>6.7277214002845628E-2</v>
      </c>
      <c r="DY5" s="9">
        <v>2.9222532645705398E-2</v>
      </c>
      <c r="DZ5" s="9">
        <v>0.16037502960827965</v>
      </c>
      <c r="EA5" s="9">
        <v>-0.19624995825669372</v>
      </c>
      <c r="EB5" s="9">
        <v>0.1478927253116448</v>
      </c>
      <c r="GR5" t="s">
        <v>4</v>
      </c>
      <c r="GS5">
        <v>0</v>
      </c>
      <c r="GT5">
        <v>0</v>
      </c>
      <c r="GU5">
        <v>0.42857142857142855</v>
      </c>
      <c r="GV5">
        <f>VARP(cotopaxi!$Q$52:$AD$52)</f>
        <v>1</v>
      </c>
      <c r="GW5">
        <v>0.14285714285714285</v>
      </c>
      <c r="GX5">
        <v>0.2857142857142857</v>
      </c>
      <c r="GY5">
        <v>0.2857142857142857</v>
      </c>
      <c r="GZ5">
        <v>0</v>
      </c>
      <c r="HA5">
        <v>-0.14285714285714285</v>
      </c>
      <c r="HB5">
        <v>-0.14285714285714288</v>
      </c>
      <c r="HC5">
        <v>-0.28571428571428575</v>
      </c>
      <c r="HD5">
        <v>0.2857142857142857</v>
      </c>
      <c r="HE5">
        <v>0.2857142857142857</v>
      </c>
      <c r="HF5">
        <v>0.2857142857142857</v>
      </c>
      <c r="HG5">
        <v>-0.14285714285714285</v>
      </c>
      <c r="HH5">
        <v>0.14285714285714285</v>
      </c>
      <c r="HI5">
        <v>0.2857142857142857</v>
      </c>
      <c r="HJ5">
        <v>0</v>
      </c>
      <c r="HK5">
        <v>-0.14285714285714285</v>
      </c>
      <c r="HL5">
        <v>0.42857142857142855</v>
      </c>
    </row>
    <row r="6" spans="1:220" x14ac:dyDescent="0.25">
      <c r="A6">
        <v>1</v>
      </c>
      <c r="B6">
        <v>5</v>
      </c>
      <c r="C6" t="s">
        <v>253</v>
      </c>
      <c r="D6" s="12">
        <v>5</v>
      </c>
      <c r="E6" s="12">
        <v>20</v>
      </c>
      <c r="F6" s="12">
        <v>50</v>
      </c>
      <c r="G6" s="12">
        <v>34.975000000000001</v>
      </c>
      <c r="H6" s="12">
        <v>27.51</v>
      </c>
      <c r="P6" t="s">
        <v>5</v>
      </c>
      <c r="Q6">
        <v>0.95030120481927705</v>
      </c>
      <c r="R6">
        <v>4.8170527113323952E-2</v>
      </c>
      <c r="S6">
        <v>0.5</v>
      </c>
      <c r="T6">
        <v>9.1625000000000012E-2</v>
      </c>
      <c r="U6">
        <v>0.16265000000000002</v>
      </c>
      <c r="V6">
        <v>4.9607800841267202E-2</v>
      </c>
      <c r="W6">
        <v>0.21200000000000002</v>
      </c>
      <c r="X6">
        <v>3.4251968503937011E-2</v>
      </c>
      <c r="Y6">
        <v>0.45927499999999993</v>
      </c>
      <c r="Z6">
        <v>0.14000000000000001</v>
      </c>
      <c r="AA6">
        <v>0.76775000000000015</v>
      </c>
      <c r="AB6">
        <v>0.72050000000000003</v>
      </c>
      <c r="AC6">
        <v>0.9554644808743169</v>
      </c>
      <c r="AD6">
        <v>0.25700000000000001</v>
      </c>
      <c r="AE6">
        <f>AVERAGE($Q$6:$AD$6)</f>
        <v>0.38204257015372306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8">
        <v>-28</v>
      </c>
      <c r="CW6" s="5">
        <f>SUM($Q$29:$AD$29)</f>
        <v>-6</v>
      </c>
      <c r="CX6" s="5">
        <v>3.4285714285714284</v>
      </c>
      <c r="CY6" s="5">
        <f>SUM($Q$53:$AD$53)</f>
        <v>4</v>
      </c>
      <c r="CZ6" s="5">
        <v>0.99999999999999967</v>
      </c>
      <c r="DA6" s="5">
        <v>3.9993787263089692E-2</v>
      </c>
      <c r="DB6" s="5">
        <v>0.49324068794434567</v>
      </c>
      <c r="DC6" s="5">
        <v>0.21291540989021579</v>
      </c>
      <c r="DD6" s="5">
        <f t="shared" si="0"/>
        <v>9.9999999999999978E-2</v>
      </c>
      <c r="DE6" s="5">
        <f t="shared" si="1"/>
        <v>0.16428571428571428</v>
      </c>
      <c r="DF6" s="5">
        <v>2.019258454748046E-2</v>
      </c>
      <c r="DG6" s="5">
        <v>2.1999489729034556</v>
      </c>
      <c r="DH6" s="5">
        <f t="shared" si="2"/>
        <v>3</v>
      </c>
      <c r="DI6" s="5">
        <f t="shared" si="3"/>
        <v>2</v>
      </c>
      <c r="DJ6" s="5">
        <v>5</v>
      </c>
      <c r="DK6" s="5">
        <f t="shared" si="4"/>
        <v>0.2142857142857143</v>
      </c>
      <c r="DL6" s="5">
        <f t="shared" si="5"/>
        <v>0.38204257015372306</v>
      </c>
      <c r="DM6" s="5">
        <f t="shared" si="6"/>
        <v>0.34120656168066077</v>
      </c>
      <c r="DO6" s="9" t="s">
        <v>351</v>
      </c>
      <c r="DP6" s="9">
        <v>-0.32577720097643731</v>
      </c>
      <c r="DQ6" s="9">
        <v>-0.13707654022165427</v>
      </c>
      <c r="DR6" s="9">
        <v>-0.2263469031510352</v>
      </c>
      <c r="DS6" s="9">
        <v>1</v>
      </c>
      <c r="DT6" s="9">
        <v>-0.20131692549743599</v>
      </c>
      <c r="DU6" s="9">
        <v>0.6171173090544132</v>
      </c>
      <c r="DV6" s="9">
        <v>-0.51911390473503138</v>
      </c>
      <c r="DW6" s="9">
        <v>-0.86993399480826505</v>
      </c>
      <c r="DX6" s="9">
        <v>-0.74754498715870255</v>
      </c>
      <c r="DY6" s="9">
        <v>-0.9299746897255482</v>
      </c>
      <c r="DZ6" s="9">
        <v>-6.6321805593609036E-3</v>
      </c>
      <c r="EA6" s="9">
        <v>0.15684943944209984</v>
      </c>
      <c r="EB6" s="9">
        <v>-0.87802204405700213</v>
      </c>
      <c r="GR6" t="s">
        <v>5</v>
      </c>
      <c r="GS6">
        <v>-0.20408163265306126</v>
      </c>
      <c r="GT6">
        <v>0</v>
      </c>
      <c r="GU6">
        <v>-2.0408163265306027E-2</v>
      </c>
      <c r="GV6">
        <v>0.14285714285714285</v>
      </c>
      <c r="GW6">
        <f>VARP(cotopaxi!$Q$53:$AD$53)</f>
        <v>0.91836734693877553</v>
      </c>
      <c r="GX6">
        <v>-0.12244897959183672</v>
      </c>
      <c r="GY6">
        <v>-4.0816326530612242E-2</v>
      </c>
      <c r="GZ6">
        <v>-4.0816326530612256E-2</v>
      </c>
      <c r="HA6">
        <v>-2.0408163265306058E-2</v>
      </c>
      <c r="HB6">
        <v>-0.10204081632653057</v>
      </c>
      <c r="HC6">
        <v>8.1632653061224483E-2</v>
      </c>
      <c r="HD6">
        <v>0.24489795918367355</v>
      </c>
      <c r="HE6">
        <v>-0.12244897959183672</v>
      </c>
      <c r="HF6">
        <v>8.1632653061224469E-2</v>
      </c>
      <c r="HG6">
        <v>0.63265306122448972</v>
      </c>
      <c r="HH6">
        <v>-0.30612244897959184</v>
      </c>
      <c r="HI6">
        <v>-8.1632653061224483E-2</v>
      </c>
      <c r="HJ6">
        <v>-0.32653061224489788</v>
      </c>
      <c r="HK6">
        <v>0.22448979591836732</v>
      </c>
      <c r="HL6">
        <v>6.1224489795918345E-2</v>
      </c>
    </row>
    <row r="7" spans="1:220" x14ac:dyDescent="0.25">
      <c r="A7">
        <v>1</v>
      </c>
      <c r="B7">
        <v>6</v>
      </c>
      <c r="C7" t="s">
        <v>254</v>
      </c>
      <c r="D7" s="12">
        <v>10</v>
      </c>
      <c r="E7" s="12">
        <v>100</v>
      </c>
      <c r="F7" s="12">
        <v>1000</v>
      </c>
      <c r="G7" s="12">
        <v>176</v>
      </c>
      <c r="H7" s="12">
        <v>12</v>
      </c>
      <c r="P7" t="s">
        <v>6</v>
      </c>
      <c r="Q7">
        <v>0.47997499999999998</v>
      </c>
      <c r="R7">
        <v>6.4575500000000008E-2</v>
      </c>
      <c r="S7">
        <v>0.16250000000000001</v>
      </c>
      <c r="T7">
        <v>0.12154545454545455</v>
      </c>
      <c r="U7">
        <v>0.31265000000000004</v>
      </c>
      <c r="V7">
        <v>4.5999599959996008E-2</v>
      </c>
      <c r="W7">
        <v>0.14000000000000001</v>
      </c>
      <c r="X7">
        <v>0.38750000000000001</v>
      </c>
      <c r="Y7">
        <v>0.95739971087820741</v>
      </c>
      <c r="Z7">
        <v>0.95161726283249826</v>
      </c>
      <c r="AA7">
        <v>0.30409090909090908</v>
      </c>
      <c r="AB7">
        <v>0.95466988401234543</v>
      </c>
      <c r="AC7">
        <v>0.73625000000000007</v>
      </c>
      <c r="AD7">
        <v>0.47750000000000004</v>
      </c>
      <c r="AE7">
        <f>AVERAGE($Q$7:$AD$7)</f>
        <v>0.43544809437995785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8" t="s">
        <v>55</v>
      </c>
      <c r="CW7" s="5">
        <f>SUM($Q$30:$AD$30)</f>
        <v>-6</v>
      </c>
      <c r="CX7" s="5">
        <v>6.2857142857142838</v>
      </c>
      <c r="CY7" s="5">
        <f>SUM($Q$54:$AD$54)</f>
        <v>6</v>
      </c>
      <c r="CZ7" s="5">
        <v>1.4285714285714288</v>
      </c>
      <c r="DA7" s="5">
        <v>3.1961648089619413E-3</v>
      </c>
      <c r="DB7" s="5">
        <v>6.6772481233354801</v>
      </c>
      <c r="DC7" s="5">
        <v>0.38784892962498468</v>
      </c>
      <c r="DD7" s="5">
        <f t="shared" si="0"/>
        <v>0.17142857142857143</v>
      </c>
      <c r="DE7" s="5">
        <f t="shared" si="1"/>
        <v>0.30714285714285705</v>
      </c>
      <c r="DF7" s="5">
        <v>6.7783247606515856E-3</v>
      </c>
      <c r="DG7" s="5">
        <v>1.4466045896740316</v>
      </c>
      <c r="DH7" s="5">
        <f t="shared" si="2"/>
        <v>1</v>
      </c>
      <c r="DI7" s="5">
        <f t="shared" si="3"/>
        <v>3</v>
      </c>
      <c r="DJ7" s="5">
        <v>4</v>
      </c>
      <c r="DK7" s="5">
        <f t="shared" si="4"/>
        <v>0.2142857142857143</v>
      </c>
      <c r="DL7" s="5">
        <f t="shared" si="5"/>
        <v>0.43544809437995785</v>
      </c>
      <c r="DM7" s="5">
        <f t="shared" si="6"/>
        <v>0.33819236454748525</v>
      </c>
      <c r="DO7" s="9" t="s">
        <v>357</v>
      </c>
      <c r="DP7" s="9">
        <v>0.42689342192951513</v>
      </c>
      <c r="DQ7" s="9">
        <v>0.37226788454977894</v>
      </c>
      <c r="DR7" s="9">
        <v>0.73882444663653335</v>
      </c>
      <c r="DS7" s="9">
        <v>-0.20131692549743599</v>
      </c>
      <c r="DT7" s="9">
        <v>1</v>
      </c>
      <c r="DU7" s="9">
        <v>4.0941170043739386E-2</v>
      </c>
      <c r="DV7" s="9">
        <v>-0.48814037116100906</v>
      </c>
      <c r="DW7" s="9">
        <v>0.20130172950952402</v>
      </c>
      <c r="DX7" s="9">
        <v>-0.1707429870856477</v>
      </c>
      <c r="DY7" s="9">
        <v>3.0806403352842564E-2</v>
      </c>
      <c r="DZ7" s="9">
        <v>-3.3078942089260648E-2</v>
      </c>
      <c r="EA7" s="9">
        <v>-0.42672120627535437</v>
      </c>
      <c r="EB7" s="9">
        <v>4.3015924013743725E-2</v>
      </c>
      <c r="GR7" t="s">
        <v>6</v>
      </c>
      <c r="GS7">
        <v>0.12244897959183673</v>
      </c>
      <c r="GT7">
        <v>0</v>
      </c>
      <c r="GU7">
        <v>4.0816326530612256E-2</v>
      </c>
      <c r="GV7">
        <v>0.2857142857142857</v>
      </c>
      <c r="GW7">
        <v>-0.12244897959183672</v>
      </c>
      <c r="GX7">
        <f>VARP(cotopaxi!$Q$54:$AD$54)</f>
        <v>0.81632653061224492</v>
      </c>
      <c r="GY7">
        <v>0.36734693877551017</v>
      </c>
      <c r="GZ7">
        <v>0.36734693877551017</v>
      </c>
      <c r="HA7">
        <v>-0.24489795918367346</v>
      </c>
      <c r="HB7">
        <v>-8.1632653061224483E-2</v>
      </c>
      <c r="HC7">
        <v>-0.16326530612244894</v>
      </c>
      <c r="HD7">
        <v>8.1632653061224539E-2</v>
      </c>
      <c r="HE7">
        <v>0.24489795918367344</v>
      </c>
      <c r="HF7">
        <v>-0.16326530612244897</v>
      </c>
      <c r="HG7">
        <v>-0.12244897959183672</v>
      </c>
      <c r="HH7">
        <v>4.0816326530612269E-2</v>
      </c>
      <c r="HI7">
        <v>0.16326530612244894</v>
      </c>
      <c r="HJ7">
        <v>8.1632653061224497E-2</v>
      </c>
      <c r="HK7">
        <v>-0.16326530612244897</v>
      </c>
      <c r="HL7">
        <v>-0.12244897959183668</v>
      </c>
    </row>
    <row r="8" spans="1:220" x14ac:dyDescent="0.25">
      <c r="A8">
        <v>1</v>
      </c>
      <c r="B8">
        <v>7</v>
      </c>
      <c r="C8" t="s">
        <v>255</v>
      </c>
      <c r="D8" s="12">
        <v>45</v>
      </c>
      <c r="E8" s="12">
        <v>90</v>
      </c>
      <c r="F8" s="12">
        <v>135</v>
      </c>
      <c r="G8" s="12">
        <v>256.25</v>
      </c>
      <c r="H8" s="12">
        <v>268</v>
      </c>
      <c r="P8" t="s">
        <v>7</v>
      </c>
      <c r="Q8">
        <v>0.98542402826855124</v>
      </c>
      <c r="R8">
        <v>0.23428884615384615</v>
      </c>
      <c r="S8">
        <v>0.95363953996214879</v>
      </c>
      <c r="T8">
        <v>0.20165</v>
      </c>
      <c r="U8">
        <v>0.45517999999999997</v>
      </c>
      <c r="V8">
        <v>2.8109773375039591E-2</v>
      </c>
      <c r="W8">
        <v>4.8070739549839231E-2</v>
      </c>
      <c r="X8">
        <v>0.5</v>
      </c>
      <c r="Y8">
        <v>0.32284999999999997</v>
      </c>
      <c r="Z8">
        <v>0.95157799821222533</v>
      </c>
      <c r="AA8">
        <v>8.1050000000000011E-2</v>
      </c>
      <c r="AB8">
        <v>2.4891714265707684E-2</v>
      </c>
      <c r="AC8">
        <v>0.66500000000000004</v>
      </c>
      <c r="AD8">
        <v>0.47</v>
      </c>
      <c r="AE8">
        <f>AVERAGE($Q$8:$AD$8)</f>
        <v>0.42298090284195411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8">
        <f>SUM(CY:CY)</f>
        <v>98</v>
      </c>
      <c r="CW8" s="5">
        <f>SUM($Q$31:$AD$31)</f>
        <v>-6</v>
      </c>
      <c r="CX8" s="5">
        <v>6</v>
      </c>
      <c r="CY8" s="5">
        <f>SUM($Q$55:$AD$55)</f>
        <v>2</v>
      </c>
      <c r="CZ8" s="5">
        <v>1.4285714285714286</v>
      </c>
      <c r="DA8" s="5">
        <v>2.1505300669852047E-2</v>
      </c>
      <c r="DB8" s="5">
        <v>9.4594019519062442</v>
      </c>
      <c r="DC8" s="5">
        <v>0.27075682285308955</v>
      </c>
      <c r="DD8" s="5">
        <f t="shared" si="0"/>
        <v>7.1428571428571425E-2</v>
      </c>
      <c r="DE8" s="5">
        <f t="shared" si="1"/>
        <v>0.29285714285714287</v>
      </c>
      <c r="DF8" s="5">
        <v>1.6093895045939219E-3</v>
      </c>
      <c r="DG8" s="5">
        <v>1.7060650700007833</v>
      </c>
      <c r="DH8" s="5">
        <f t="shared" si="2"/>
        <v>3</v>
      </c>
      <c r="DI8" s="5">
        <f t="shared" si="3"/>
        <v>3</v>
      </c>
      <c r="DJ8" s="5">
        <v>6</v>
      </c>
      <c r="DK8" s="5">
        <f t="shared" si="4"/>
        <v>0.2142857142857143</v>
      </c>
      <c r="DL8" s="5">
        <f t="shared" si="5"/>
        <v>0.42298090284195411</v>
      </c>
      <c r="DM8" s="5">
        <f t="shared" si="6"/>
        <v>0.35209257437772606</v>
      </c>
      <c r="DO8" s="9" t="s">
        <v>214</v>
      </c>
      <c r="DP8" s="9">
        <v>-0.46528732681817248</v>
      </c>
      <c r="DQ8" s="9">
        <v>-0.29028372322505797</v>
      </c>
      <c r="DR8" s="9">
        <v>-0.14788672076516185</v>
      </c>
      <c r="DS8" s="9">
        <v>0.6171173090544132</v>
      </c>
      <c r="DT8" s="9">
        <v>4.0941170043739386E-2</v>
      </c>
      <c r="DU8" s="9">
        <v>1</v>
      </c>
      <c r="DV8" s="9">
        <v>-0.3594139274602477</v>
      </c>
      <c r="DW8" s="9">
        <v>-0.47918880936919067</v>
      </c>
      <c r="DX8" s="9">
        <v>-0.68473031213358315</v>
      </c>
      <c r="DY8" s="9">
        <v>-0.65868761492091443</v>
      </c>
      <c r="DZ8" s="9">
        <v>-0.41342686988254823</v>
      </c>
      <c r="EA8" s="9">
        <v>0.16766513374270248</v>
      </c>
      <c r="EB8" s="9">
        <v>-0.75320529886362031</v>
      </c>
      <c r="GR8" t="s">
        <v>7</v>
      </c>
      <c r="GS8">
        <v>0.32653061224489799</v>
      </c>
      <c r="GT8">
        <v>0</v>
      </c>
      <c r="GU8">
        <v>0.20408163265306117</v>
      </c>
      <c r="GV8">
        <v>0.2857142857142857</v>
      </c>
      <c r="GW8">
        <v>-4.0816326530612242E-2</v>
      </c>
      <c r="GX8">
        <v>0.36734693877551017</v>
      </c>
      <c r="GY8">
        <f>VARP(cotopaxi!$Q$55:$AD$55)</f>
        <v>0.97959183673469385</v>
      </c>
      <c r="GZ8">
        <v>-0.16326530612244894</v>
      </c>
      <c r="HA8">
        <v>-0.36734693877551017</v>
      </c>
      <c r="HB8">
        <v>-0.12244897959183668</v>
      </c>
      <c r="HC8">
        <v>-0.24489795918367355</v>
      </c>
      <c r="HD8">
        <v>-0.16326530612244902</v>
      </c>
      <c r="HE8">
        <v>8.1632653061224483E-2</v>
      </c>
      <c r="HF8">
        <v>4.0816326530612214E-2</v>
      </c>
      <c r="HG8">
        <v>-0.32653061224489788</v>
      </c>
      <c r="HH8">
        <v>0.2040816326530612</v>
      </c>
      <c r="HI8">
        <v>0.24489795918367355</v>
      </c>
      <c r="HJ8">
        <v>0.4081632653061224</v>
      </c>
      <c r="HK8">
        <v>-0.24489795918367349</v>
      </c>
      <c r="HL8">
        <v>-4.0816326530612228E-2</v>
      </c>
    </row>
    <row r="9" spans="1:220" x14ac:dyDescent="0.25">
      <c r="A9">
        <v>1</v>
      </c>
      <c r="B9">
        <v>8</v>
      </c>
      <c r="C9" t="s">
        <v>256</v>
      </c>
      <c r="D9" s="12">
        <v>20</v>
      </c>
      <c r="E9" s="12">
        <v>50</v>
      </c>
      <c r="F9" s="12">
        <v>80</v>
      </c>
      <c r="G9" s="12">
        <v>46.5</v>
      </c>
      <c r="H9" s="12">
        <v>40</v>
      </c>
      <c r="P9" t="s">
        <v>8</v>
      </c>
      <c r="Q9">
        <v>0.4199</v>
      </c>
      <c r="R9">
        <v>4.2429926589760698E-2</v>
      </c>
      <c r="S9">
        <v>0.5</v>
      </c>
      <c r="T9">
        <v>4.9752989134552728E-2</v>
      </c>
      <c r="U9">
        <v>0.44397500000000006</v>
      </c>
      <c r="V9">
        <v>4.8190286601453497E-2</v>
      </c>
      <c r="W9">
        <v>0.47750000000000004</v>
      </c>
      <c r="X9">
        <v>0.27500000000000002</v>
      </c>
      <c r="Y9">
        <v>0.95739971087820741</v>
      </c>
      <c r="Z9">
        <v>0.95157799821222533</v>
      </c>
      <c r="AA9">
        <v>0.11210000000000003</v>
      </c>
      <c r="AB9">
        <v>0.27050000000000002</v>
      </c>
      <c r="AC9">
        <v>0.52249999999999996</v>
      </c>
      <c r="AD9">
        <v>4.8461538461538466E-2</v>
      </c>
      <c r="AE9">
        <f>AVERAGE($Q$9:$AD$9)</f>
        <v>0.36566338927698128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8" t="s">
        <v>211</v>
      </c>
      <c r="CW9" s="5">
        <f>SUM($Q$32:$AD$32)</f>
        <v>-8</v>
      </c>
      <c r="CX9" s="5">
        <v>5.7142857142857135</v>
      </c>
      <c r="CY9" s="5">
        <f>SUM($Q$56:$AD$56)</f>
        <v>2</v>
      </c>
      <c r="CZ9" s="5">
        <v>1.1428571428571428</v>
      </c>
      <c r="DA9" s="5">
        <v>4.1384436395534449E-2</v>
      </c>
      <c r="DB9" s="5">
        <v>1.2289481786157184</v>
      </c>
      <c r="DC9" s="5">
        <v>0.32952225567471422</v>
      </c>
      <c r="DD9" s="5">
        <f t="shared" si="0"/>
        <v>5.7142857142857141E-2</v>
      </c>
      <c r="DE9" s="5">
        <f t="shared" si="1"/>
        <v>0.29285714285714282</v>
      </c>
      <c r="DF9" s="5">
        <v>1.1682173967271373E-3</v>
      </c>
      <c r="DG9" s="5">
        <v>1.8497135809232097</v>
      </c>
      <c r="DH9" s="5">
        <f t="shared" si="2"/>
        <v>4</v>
      </c>
      <c r="DI9" s="5">
        <f t="shared" si="3"/>
        <v>2</v>
      </c>
      <c r="DJ9" s="5">
        <v>6</v>
      </c>
      <c r="DK9" s="5">
        <f t="shared" si="4"/>
        <v>0.2857142857142857</v>
      </c>
      <c r="DL9" s="5">
        <f t="shared" si="5"/>
        <v>0.36566338927698128</v>
      </c>
      <c r="DM9" s="5">
        <f t="shared" si="6"/>
        <v>0.30945726026779879</v>
      </c>
      <c r="DO9" s="9" t="s">
        <v>215</v>
      </c>
      <c r="DP9" s="9">
        <v>-0.16946596992679311</v>
      </c>
      <c r="DQ9" s="9">
        <v>-0.31145416707722617</v>
      </c>
      <c r="DR9" s="9">
        <v>-0.54034214713867856</v>
      </c>
      <c r="DS9" s="9">
        <v>-0.51911390473503138</v>
      </c>
      <c r="DT9" s="9">
        <v>-0.48814037116100906</v>
      </c>
      <c r="DU9" s="9">
        <v>-0.3594139274602477</v>
      </c>
      <c r="DV9" s="9">
        <v>1</v>
      </c>
      <c r="DW9" s="9">
        <v>0.67806698222324968</v>
      </c>
      <c r="DX9" s="9">
        <v>0.53241023690225364</v>
      </c>
      <c r="DY9" s="9">
        <v>0.69790324677483795</v>
      </c>
      <c r="DZ9" s="9">
        <v>6.0845000205552426E-2</v>
      </c>
      <c r="EA9" s="9">
        <v>0.15071494306763036</v>
      </c>
      <c r="EB9" s="9">
        <v>0.50629479862276283</v>
      </c>
      <c r="GR9" t="s">
        <v>8</v>
      </c>
      <c r="GS9">
        <v>4.0816326530612242E-2</v>
      </c>
      <c r="GT9">
        <v>0</v>
      </c>
      <c r="GU9">
        <v>-8.1632653061224511E-2</v>
      </c>
      <c r="GV9">
        <v>0</v>
      </c>
      <c r="GW9">
        <v>-4.0816326530612256E-2</v>
      </c>
      <c r="GX9">
        <v>0.36734693877551017</v>
      </c>
      <c r="GY9">
        <v>-0.16326530612244894</v>
      </c>
      <c r="GZ9">
        <f>VARP(cotopaxi!$Q$56:$AD$56)</f>
        <v>0.97959183673469385</v>
      </c>
      <c r="HA9">
        <v>-8.1632653061224483E-2</v>
      </c>
      <c r="HB9">
        <v>0.16326530612244899</v>
      </c>
      <c r="HC9">
        <v>4.0816326530612228E-2</v>
      </c>
      <c r="HD9">
        <v>0.4081632653061224</v>
      </c>
      <c r="HE9">
        <v>-0.2040816326530612</v>
      </c>
      <c r="HF9">
        <v>-0.24489795918367349</v>
      </c>
      <c r="HG9">
        <v>0.24489795918367355</v>
      </c>
      <c r="HH9">
        <v>0.2040816326530612</v>
      </c>
      <c r="HI9">
        <v>0.24489795918367352</v>
      </c>
      <c r="HJ9">
        <v>-0.44897959183673475</v>
      </c>
      <c r="HK9">
        <v>-0.24489795918367349</v>
      </c>
      <c r="HL9">
        <v>-4.0816326530612165E-2</v>
      </c>
    </row>
    <row r="10" spans="1:220" x14ac:dyDescent="0.25">
      <c r="A10">
        <v>1</v>
      </c>
      <c r="B10">
        <v>9</v>
      </c>
      <c r="C10" t="s">
        <v>257</v>
      </c>
      <c r="D10" s="12">
        <v>50</v>
      </c>
      <c r="E10" s="12">
        <v>60</v>
      </c>
      <c r="F10" s="12">
        <v>80</v>
      </c>
      <c r="G10" s="12">
        <v>47.85</v>
      </c>
      <c r="H10" s="12">
        <v>58.19</v>
      </c>
      <c r="P10" t="s">
        <v>9</v>
      </c>
      <c r="Q10">
        <v>0.52475000000000005</v>
      </c>
      <c r="R10">
        <v>0.30870500000000001</v>
      </c>
      <c r="S10">
        <v>0.95</v>
      </c>
      <c r="T10">
        <v>4.5606273180624816E-2</v>
      </c>
      <c r="U10">
        <v>3.3808495320374374E-2</v>
      </c>
      <c r="V10">
        <v>0.85357142857142865</v>
      </c>
      <c r="W10">
        <v>0.26</v>
      </c>
      <c r="X10">
        <v>0.59</v>
      </c>
      <c r="Y10">
        <v>0.77285000000000004</v>
      </c>
      <c r="Z10">
        <v>0.65909090909090906</v>
      </c>
      <c r="AA10">
        <v>0.40175</v>
      </c>
      <c r="AB10">
        <v>0.4955</v>
      </c>
      <c r="AC10">
        <v>0.95918196994991645</v>
      </c>
      <c r="AD10">
        <v>0.25700000000000001</v>
      </c>
      <c r="AE10">
        <f>AVERAGE($Q$10:$AD$10)</f>
        <v>0.50798671972237519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8">
        <f>AVERAGE(DF:DF)</f>
        <v>0.23016696130900813</v>
      </c>
      <c r="CW10" s="5">
        <f>SUM($Q$33:$AD$33)</f>
        <v>0</v>
      </c>
      <c r="CX10" s="5">
        <v>5.4285714285714288</v>
      </c>
      <c r="CY10" s="5">
        <f>SUM($Q$57:$AD$57)</f>
        <v>8</v>
      </c>
      <c r="CZ10" s="5">
        <v>0.71428571428571419</v>
      </c>
      <c r="DA10" s="5">
        <v>-3.4319921859765214E-2</v>
      </c>
      <c r="DB10" s="5">
        <v>1.1570712751160614</v>
      </c>
      <c r="DC10" s="5">
        <v>0.16433058219240407</v>
      </c>
      <c r="DD10" s="5">
        <f t="shared" si="0"/>
        <v>0.18571428571428572</v>
      </c>
      <c r="DE10" s="5">
        <f t="shared" si="1"/>
        <v>0.22142857142857142</v>
      </c>
      <c r="DF10" s="5">
        <v>0.56908439021128066</v>
      </c>
      <c r="DG10" s="5">
        <v>1.6683226198811376</v>
      </c>
      <c r="DH10" s="5">
        <f t="shared" si="2"/>
        <v>2</v>
      </c>
      <c r="DI10" s="5">
        <f t="shared" si="3"/>
        <v>2</v>
      </c>
      <c r="DJ10" s="5">
        <v>4</v>
      </c>
      <c r="DK10" s="5">
        <f t="shared" si="4"/>
        <v>0</v>
      </c>
      <c r="DL10" s="5">
        <f t="shared" si="5"/>
        <v>0.50798671972237519</v>
      </c>
      <c r="DM10" s="5">
        <f t="shared" si="6"/>
        <v>0.30792877283688896</v>
      </c>
      <c r="DO10" s="9" t="s">
        <v>45</v>
      </c>
      <c r="DP10" s="9">
        <v>8.9023647035255754E-2</v>
      </c>
      <c r="DQ10" s="9">
        <v>6.0314225403185606E-3</v>
      </c>
      <c r="DR10" s="9">
        <v>-1.129509177060724E-2</v>
      </c>
      <c r="DS10" s="9">
        <v>-0.86993399480826505</v>
      </c>
      <c r="DT10" s="9">
        <v>0.20130172950952402</v>
      </c>
      <c r="DU10" s="9">
        <v>-0.47918880936919067</v>
      </c>
      <c r="DV10" s="9">
        <v>0.67806698222324968</v>
      </c>
      <c r="DW10" s="9">
        <v>1</v>
      </c>
      <c r="DX10" s="9">
        <v>0.52502857892853427</v>
      </c>
      <c r="DY10" s="9">
        <v>0.88969305386411934</v>
      </c>
      <c r="DZ10" s="9">
        <v>1.2662286273293239E-2</v>
      </c>
      <c r="EA10" s="9">
        <v>-0.28675835012066797</v>
      </c>
      <c r="EB10" s="9">
        <v>0.72563321767060984</v>
      </c>
      <c r="GR10" t="s">
        <v>9</v>
      </c>
      <c r="GS10">
        <v>-0.12244897959183676</v>
      </c>
      <c r="GT10">
        <v>0</v>
      </c>
      <c r="GU10">
        <v>0.10204081632653057</v>
      </c>
      <c r="GV10">
        <v>-0.14285714285714285</v>
      </c>
      <c r="GW10">
        <v>-2.0408163265306058E-2</v>
      </c>
      <c r="GX10">
        <v>-0.24489795918367346</v>
      </c>
      <c r="GY10">
        <v>-0.36734693877551017</v>
      </c>
      <c r="GZ10">
        <v>-8.1632653061224483E-2</v>
      </c>
      <c r="HA10">
        <f>VARP(cotopaxi!$Q$57:$AD$57)</f>
        <v>0.67346938775510201</v>
      </c>
      <c r="HB10">
        <v>0.22448979591836724</v>
      </c>
      <c r="HC10">
        <v>0.16326530612244908</v>
      </c>
      <c r="HD10">
        <v>-8.1632653061224483E-2</v>
      </c>
      <c r="HE10">
        <v>4.0816326530612256E-2</v>
      </c>
      <c r="HF10">
        <v>0.16326530612244899</v>
      </c>
      <c r="HG10">
        <v>0.26530612244897961</v>
      </c>
      <c r="HH10">
        <v>0.10204081632653057</v>
      </c>
      <c r="HI10">
        <v>-0.16326530612244908</v>
      </c>
      <c r="HJ10">
        <v>-0.36734693877551022</v>
      </c>
      <c r="HK10">
        <v>0.30612244897959179</v>
      </c>
      <c r="HL10">
        <v>0.26530612244897961</v>
      </c>
    </row>
    <row r="11" spans="1:220" x14ac:dyDescent="0.25">
      <c r="A11">
        <v>1</v>
      </c>
      <c r="B11">
        <v>10</v>
      </c>
      <c r="C11" t="s">
        <v>258</v>
      </c>
      <c r="D11" s="12">
        <v>10000</v>
      </c>
      <c r="E11" s="12">
        <v>100000</v>
      </c>
      <c r="F11" s="12">
        <v>1000000</v>
      </c>
      <c r="G11" s="12">
        <v>52065025</v>
      </c>
      <c r="H11" s="12">
        <v>36000000</v>
      </c>
      <c r="P11" t="s">
        <v>10</v>
      </c>
      <c r="Q11">
        <v>0.74611538461538462</v>
      </c>
      <c r="R11">
        <v>0.20971699999999999</v>
      </c>
      <c r="S11">
        <v>0.38750000000000001</v>
      </c>
      <c r="T11">
        <v>4.9752989134552728E-2</v>
      </c>
      <c r="U11">
        <v>0.45517999999999997</v>
      </c>
      <c r="V11">
        <v>0.22068965517241379</v>
      </c>
      <c r="W11">
        <v>0.49</v>
      </c>
      <c r="X11">
        <v>0.65</v>
      </c>
      <c r="Y11">
        <v>0.6228499999999999</v>
      </c>
      <c r="Z11">
        <v>0.63</v>
      </c>
      <c r="AA11">
        <v>7.0700000000000013E-2</v>
      </c>
      <c r="AB11">
        <v>0.64700000000000002</v>
      </c>
      <c r="AC11">
        <v>0.51124999999999998</v>
      </c>
      <c r="AD11">
        <v>0.66200000000000003</v>
      </c>
      <c r="AE11">
        <f>AVERAGE($Q$11:$AD$11)</f>
        <v>0.45376821635159653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8" t="s">
        <v>374</v>
      </c>
      <c r="CW11" s="5">
        <f>SUM($Q$34:$AD$34)</f>
        <v>0</v>
      </c>
      <c r="CX11" s="5">
        <v>7.9999999999999991</v>
      </c>
      <c r="CY11" s="5">
        <f>SUM($Q$58:$AD$58)</f>
        <v>12</v>
      </c>
      <c r="CZ11" s="5">
        <v>1</v>
      </c>
      <c r="DA11" s="5">
        <v>-2.6130936504872578E-2</v>
      </c>
      <c r="DB11" s="5">
        <v>0.65669593648441282</v>
      </c>
      <c r="DC11" s="5">
        <v>0.35514086528922162</v>
      </c>
      <c r="DD11" s="5">
        <f t="shared" si="0"/>
        <v>0.3</v>
      </c>
      <c r="DE11" s="5">
        <f t="shared" si="1"/>
        <v>0.34999999999999992</v>
      </c>
      <c r="DF11" s="5">
        <v>0.65872901269712014</v>
      </c>
      <c r="DG11" s="5">
        <v>1.0818551739256654</v>
      </c>
      <c r="DH11" s="5">
        <f t="shared" si="2"/>
        <v>1</v>
      </c>
      <c r="DI11" s="5">
        <f t="shared" si="3"/>
        <v>0</v>
      </c>
      <c r="DJ11" s="5">
        <v>1</v>
      </c>
      <c r="DK11" s="5">
        <f t="shared" si="4"/>
        <v>0</v>
      </c>
      <c r="DL11" s="5">
        <f t="shared" si="5"/>
        <v>0.45376821635159653</v>
      </c>
      <c r="DM11" s="5">
        <f t="shared" si="6"/>
        <v>0.23158079003698009</v>
      </c>
      <c r="DO11" s="9" t="s">
        <v>46</v>
      </c>
      <c r="DP11" s="9">
        <v>-1.2692378325551211E-3</v>
      </c>
      <c r="DQ11" s="9">
        <v>0.16362234247692867</v>
      </c>
      <c r="DR11" s="9">
        <v>6.7277214002845628E-2</v>
      </c>
      <c r="DS11" s="9">
        <v>-0.74754498715870255</v>
      </c>
      <c r="DT11" s="9">
        <v>-0.1707429870856477</v>
      </c>
      <c r="DU11" s="9">
        <v>-0.68473031213358315</v>
      </c>
      <c r="DV11" s="9">
        <v>0.53241023690225364</v>
      </c>
      <c r="DW11" s="9">
        <v>0.52502857892853427</v>
      </c>
      <c r="DX11" s="9">
        <v>1</v>
      </c>
      <c r="DY11" s="9">
        <v>0.85568475156365675</v>
      </c>
      <c r="DZ11" s="9">
        <v>4.3057075537018617E-2</v>
      </c>
      <c r="EA11" s="9">
        <v>0.34366502690355771</v>
      </c>
      <c r="EB11" s="9">
        <v>0.88793186191184215</v>
      </c>
      <c r="GR11" t="s">
        <v>10</v>
      </c>
      <c r="GS11">
        <v>-4.0816326530612249E-2</v>
      </c>
      <c r="GT11">
        <v>0</v>
      </c>
      <c r="GU11">
        <v>-6.1224489795918338E-2</v>
      </c>
      <c r="GV11">
        <v>-0.14285714285714288</v>
      </c>
      <c r="GW11">
        <v>-0.10204081632653057</v>
      </c>
      <c r="GX11">
        <v>-8.1632653061224483E-2</v>
      </c>
      <c r="GY11">
        <v>-0.12244897959183668</v>
      </c>
      <c r="GZ11">
        <v>0.16326530612244899</v>
      </c>
      <c r="HA11">
        <v>0.22448979591836724</v>
      </c>
      <c r="HB11">
        <f>VARP(cotopaxi!$Q$58:$AD$58)</f>
        <v>0.26530612244897961</v>
      </c>
      <c r="HC11">
        <v>0.24489795918367352</v>
      </c>
      <c r="HD11">
        <v>0.16326530612244902</v>
      </c>
      <c r="HE11">
        <v>-8.1632653061224483E-2</v>
      </c>
      <c r="HF11">
        <v>-4.0816326530612242E-2</v>
      </c>
      <c r="HG11">
        <v>0.18367346938775503</v>
      </c>
      <c r="HH11">
        <v>0.22448979591836724</v>
      </c>
      <c r="HI11">
        <v>4.0816326530612228E-2</v>
      </c>
      <c r="HJ11">
        <v>-0.12244897959183668</v>
      </c>
      <c r="HK11">
        <v>0.10204081632653057</v>
      </c>
      <c r="HL11">
        <v>0.18367346938775503</v>
      </c>
    </row>
    <row r="12" spans="1:220" x14ac:dyDescent="0.25">
      <c r="A12">
        <v>1</v>
      </c>
      <c r="B12">
        <v>11</v>
      </c>
      <c r="C12" t="s">
        <v>259</v>
      </c>
      <c r="D12" s="12">
        <v>4</v>
      </c>
      <c r="E12" s="12">
        <v>8</v>
      </c>
      <c r="F12" s="12">
        <v>12</v>
      </c>
      <c r="G12" s="12">
        <v>13.8</v>
      </c>
      <c r="H12" s="12">
        <v>5.69</v>
      </c>
      <c r="P12" t="s">
        <v>11</v>
      </c>
      <c r="Q12">
        <v>0.33687499999999998</v>
      </c>
      <c r="R12">
        <v>0.21943400000000002</v>
      </c>
      <c r="S12">
        <v>0.5</v>
      </c>
      <c r="T12">
        <v>0.95006862065025033</v>
      </c>
      <c r="U12">
        <v>0.42530000000000007</v>
      </c>
      <c r="V12">
        <v>0.51</v>
      </c>
      <c r="W12">
        <v>0.47750000000000004</v>
      </c>
      <c r="X12">
        <v>4.0654205607476637E-2</v>
      </c>
      <c r="Y12">
        <v>0.68427499999999997</v>
      </c>
      <c r="Z12">
        <v>0.81</v>
      </c>
      <c r="AA12">
        <v>0.30350000000000005</v>
      </c>
      <c r="AB12">
        <v>0.4955</v>
      </c>
      <c r="AC12">
        <v>0.52249999999999996</v>
      </c>
      <c r="AD12">
        <v>0.70250000000000001</v>
      </c>
      <c r="AE12">
        <f>AVERAGE($Q$12:$AD$12)</f>
        <v>0.49843620187555199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8">
        <f>AVERAGE(DA:DA)</f>
        <v>-4.1398899187936556E-3</v>
      </c>
      <c r="CW12" s="5">
        <f>SUM($Q$35:$AD$35)</f>
        <v>-2</v>
      </c>
      <c r="CX12" s="5">
        <v>3.714285714285714</v>
      </c>
      <c r="CY12" s="5">
        <f>SUM($Q$59:$AD$59)</f>
        <v>10</v>
      </c>
      <c r="CZ12" s="5">
        <v>0.8571428571428571</v>
      </c>
      <c r="DA12" s="5">
        <v>-4.0378695336425748E-2</v>
      </c>
      <c r="DB12" s="5">
        <v>0.28047717823651758</v>
      </c>
      <c r="DC12" s="5">
        <v>0.12738845482689182</v>
      </c>
      <c r="DD12" s="5">
        <f t="shared" si="0"/>
        <v>0.24285714285714285</v>
      </c>
      <c r="DE12" s="5">
        <f t="shared" si="1"/>
        <v>0.14999999999999997</v>
      </c>
      <c r="DF12" s="5">
        <v>0.89857407974715864</v>
      </c>
      <c r="DG12" s="5">
        <v>1.9695963719182217</v>
      </c>
      <c r="DH12" s="5">
        <f t="shared" si="2"/>
        <v>1</v>
      </c>
      <c r="DI12" s="5">
        <f t="shared" si="3"/>
        <v>1</v>
      </c>
      <c r="DJ12" s="5">
        <v>2</v>
      </c>
      <c r="DK12" s="5">
        <f t="shared" si="4"/>
        <v>7.1428571428571397E-2</v>
      </c>
      <c r="DL12" s="5">
        <f t="shared" si="5"/>
        <v>0.49843620187555199</v>
      </c>
      <c r="DM12" s="5">
        <f t="shared" si="6"/>
        <v>0.23781727750233281</v>
      </c>
      <c r="DO12" s="9" t="s">
        <v>47</v>
      </c>
      <c r="DP12" s="9">
        <v>5.6055332578585526E-2</v>
      </c>
      <c r="DQ12" s="9">
        <v>9.1441586256112831E-2</v>
      </c>
      <c r="DR12" s="9">
        <v>2.9222532645705398E-2</v>
      </c>
      <c r="DS12" s="9">
        <v>-0.9299746897255482</v>
      </c>
      <c r="DT12" s="9">
        <v>3.0806403352842564E-2</v>
      </c>
      <c r="DU12" s="9">
        <v>-0.65868761492091443</v>
      </c>
      <c r="DV12" s="9">
        <v>0.69790324677483795</v>
      </c>
      <c r="DW12" s="9">
        <v>0.88969305386411934</v>
      </c>
      <c r="DX12" s="9">
        <v>0.85568475156365675</v>
      </c>
      <c r="DY12" s="9">
        <v>1</v>
      </c>
      <c r="DZ12" s="9">
        <v>3.0796942261806026E-2</v>
      </c>
      <c r="EA12" s="9">
        <v>9.9951328767218673E-3</v>
      </c>
      <c r="EB12" s="9">
        <v>0.91754305902323319</v>
      </c>
      <c r="GR12" t="s">
        <v>11</v>
      </c>
      <c r="GS12">
        <v>-8.1632653061224456E-2</v>
      </c>
      <c r="GT12">
        <v>0</v>
      </c>
      <c r="GU12">
        <v>-0.12244897959183676</v>
      </c>
      <c r="GV12">
        <v>-0.28571428571428575</v>
      </c>
      <c r="GW12">
        <v>8.1632653061224483E-2</v>
      </c>
      <c r="GX12">
        <v>-0.16326530612244894</v>
      </c>
      <c r="GY12">
        <v>-0.24489795918367355</v>
      </c>
      <c r="GZ12">
        <v>4.0816326530612228E-2</v>
      </c>
      <c r="HA12">
        <v>0.16326530612244908</v>
      </c>
      <c r="HB12">
        <v>0.24489795918367352</v>
      </c>
      <c r="HC12">
        <f>VARP(cotopaxi!$Q$59:$AD$59)</f>
        <v>0.48979591836734693</v>
      </c>
      <c r="HD12">
        <v>0.32653061224489793</v>
      </c>
      <c r="HE12">
        <v>-0.16326530612244897</v>
      </c>
      <c r="HF12">
        <v>-8.1632653061224483E-2</v>
      </c>
      <c r="HG12">
        <v>0.36734693877551011</v>
      </c>
      <c r="HH12">
        <v>0.16326530612244902</v>
      </c>
      <c r="HI12">
        <v>-0.20408163265306131</v>
      </c>
      <c r="HJ12">
        <v>4.0816326530612242E-2</v>
      </c>
      <c r="HK12">
        <v>0.20408163265306126</v>
      </c>
      <c r="HL12">
        <v>8.1632653061224483E-2</v>
      </c>
    </row>
    <row r="13" spans="1:220" x14ac:dyDescent="0.25">
      <c r="A13">
        <v>1</v>
      </c>
      <c r="B13">
        <v>12</v>
      </c>
      <c r="C13" t="s">
        <v>260</v>
      </c>
      <c r="D13" s="12">
        <v>1000</v>
      </c>
      <c r="E13" s="12">
        <v>5000</v>
      </c>
      <c r="F13" s="12">
        <v>10000</v>
      </c>
      <c r="G13" s="12">
        <v>2988</v>
      </c>
      <c r="H13" s="12">
        <v>2980</v>
      </c>
      <c r="P13" t="s">
        <v>12</v>
      </c>
      <c r="Q13">
        <v>4.9407526020816654E-2</v>
      </c>
      <c r="R13">
        <v>4.4553759135048554E-2</v>
      </c>
      <c r="S13">
        <v>0.5</v>
      </c>
      <c r="T13">
        <v>0.95009534151768205</v>
      </c>
      <c r="U13">
        <v>0.13448750000000004</v>
      </c>
      <c r="V13">
        <v>0.59</v>
      </c>
      <c r="W13">
        <v>0.47750000000000004</v>
      </c>
      <c r="X13">
        <v>4.0654205607476637E-2</v>
      </c>
      <c r="Y13">
        <v>4.8676900584795325E-2</v>
      </c>
      <c r="Z13">
        <v>0.95027777778060696</v>
      </c>
      <c r="AA13">
        <v>0.36050000000000015</v>
      </c>
      <c r="AB13">
        <v>0.49099999999999999</v>
      </c>
      <c r="AC13">
        <v>0.52249999999999996</v>
      </c>
      <c r="AD13">
        <v>0.77</v>
      </c>
      <c r="AE13">
        <f>AVERAGE($Q$13:$AD$13)</f>
        <v>0.42354664361760186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8" t="s">
        <v>375</v>
      </c>
      <c r="CW13" s="5">
        <f>SUM($Q$36:$AD$36)</f>
        <v>-4</v>
      </c>
      <c r="CX13" s="5">
        <v>3.1428571428571428</v>
      </c>
      <c r="CY13" s="5">
        <f>SUM($Q$60:$AD$60)</f>
        <v>2</v>
      </c>
      <c r="CZ13" s="5">
        <v>1.9999999999999996</v>
      </c>
      <c r="DA13" s="5">
        <v>1.5131188691801932E-2</v>
      </c>
      <c r="DB13" s="5">
        <v>0.35239719969948002</v>
      </c>
      <c r="DC13" s="5">
        <v>3.994485176541495E-2</v>
      </c>
      <c r="DD13" s="5">
        <f t="shared" si="0"/>
        <v>9.9999999999999978E-2</v>
      </c>
      <c r="DE13" s="5">
        <f t="shared" si="1"/>
        <v>0.1357142857142857</v>
      </c>
      <c r="DF13" s="5">
        <v>9.8375457661349641E-3</v>
      </c>
      <c r="DG13" s="5">
        <v>2.6725716984531482</v>
      </c>
      <c r="DH13" s="5">
        <f t="shared" si="2"/>
        <v>4</v>
      </c>
      <c r="DI13" s="5">
        <f t="shared" si="3"/>
        <v>2</v>
      </c>
      <c r="DJ13" s="5">
        <v>6</v>
      </c>
      <c r="DK13" s="5">
        <f t="shared" si="4"/>
        <v>0.1428571428571429</v>
      </c>
      <c r="DL13" s="5">
        <f t="shared" si="5"/>
        <v>0.42354664361760186</v>
      </c>
      <c r="DM13" s="5">
        <f t="shared" si="6"/>
        <v>0.32626244347173078</v>
      </c>
      <c r="DO13" s="9" t="s">
        <v>48</v>
      </c>
      <c r="DP13" s="9">
        <v>0.44774408155599377</v>
      </c>
      <c r="DQ13" s="9">
        <v>0.3789023181321366</v>
      </c>
      <c r="DR13" s="9">
        <v>0.16037502960827965</v>
      </c>
      <c r="DS13" s="9">
        <v>-6.6321805593609036E-3</v>
      </c>
      <c r="DT13" s="9">
        <v>-3.3078942089260648E-2</v>
      </c>
      <c r="DU13" s="9">
        <v>-0.41342686988254823</v>
      </c>
      <c r="DV13" s="9">
        <v>6.0845000205552426E-2</v>
      </c>
      <c r="DW13" s="9">
        <v>1.2662286273293239E-2</v>
      </c>
      <c r="DX13" s="9">
        <v>4.3057075537018617E-2</v>
      </c>
      <c r="DY13" s="9">
        <v>3.0796942261806026E-2</v>
      </c>
      <c r="DZ13" s="9">
        <v>1</v>
      </c>
      <c r="EA13" s="9">
        <v>-0.40807760834209056</v>
      </c>
      <c r="EB13" s="9">
        <v>-3.9523605000728164E-2</v>
      </c>
      <c r="GR13" t="s">
        <v>12</v>
      </c>
      <c r="GS13">
        <v>4.0816326530612242E-2</v>
      </c>
      <c r="GT13">
        <v>0</v>
      </c>
      <c r="GU13">
        <v>-8.1632653061224553E-2</v>
      </c>
      <c r="GV13">
        <v>0.2857142857142857</v>
      </c>
      <c r="GW13">
        <v>0.24489795918367355</v>
      </c>
      <c r="GX13">
        <v>8.1632653061224539E-2</v>
      </c>
      <c r="GY13">
        <v>-0.16326530612244902</v>
      </c>
      <c r="GZ13">
        <v>0.4081632653061224</v>
      </c>
      <c r="HA13">
        <v>-8.1632653061224483E-2</v>
      </c>
      <c r="HB13">
        <v>0.16326530612244902</v>
      </c>
      <c r="HC13">
        <v>0.32653061224489793</v>
      </c>
      <c r="HD13">
        <f>VARP(cotopaxi!$Q$60:$AD$60)</f>
        <v>0.97959183673469385</v>
      </c>
      <c r="HE13">
        <v>-0.2040816326530612</v>
      </c>
      <c r="HF13">
        <v>-0.24489795918367352</v>
      </c>
      <c r="HG13">
        <v>0.24489795918367355</v>
      </c>
      <c r="HH13">
        <v>0.20408163265306117</v>
      </c>
      <c r="HI13">
        <v>-4.0816326530612235E-2</v>
      </c>
      <c r="HJ13">
        <v>-0.16326530612244902</v>
      </c>
      <c r="HK13">
        <v>4.0816326530612242E-2</v>
      </c>
      <c r="HL13">
        <v>-4.0816326530612256E-2</v>
      </c>
    </row>
    <row r="14" spans="1:220" x14ac:dyDescent="0.25">
      <c r="A14">
        <v>1</v>
      </c>
      <c r="B14">
        <v>13</v>
      </c>
      <c r="C14" t="s">
        <v>261</v>
      </c>
      <c r="D14" s="12">
        <v>30</v>
      </c>
      <c r="E14" s="12">
        <v>70</v>
      </c>
      <c r="F14" s="12">
        <v>90</v>
      </c>
      <c r="G14" s="12">
        <v>29.450000000000003</v>
      </c>
      <c r="H14" s="12">
        <v>51</v>
      </c>
      <c r="P14" t="s">
        <v>13</v>
      </c>
      <c r="Q14">
        <v>0.86990000000000001</v>
      </c>
      <c r="R14">
        <v>0.50971699999999998</v>
      </c>
      <c r="S14">
        <v>0.2</v>
      </c>
      <c r="T14">
        <v>0.40831250000000002</v>
      </c>
      <c r="U14">
        <v>9.5180000000000042E-2</v>
      </c>
      <c r="V14">
        <v>6.0000000000000005E-2</v>
      </c>
      <c r="W14">
        <v>0.49</v>
      </c>
      <c r="X14">
        <v>0.8</v>
      </c>
      <c r="Y14">
        <v>0.46741999999999995</v>
      </c>
      <c r="Z14">
        <v>0.95118181819363634</v>
      </c>
      <c r="AA14">
        <v>4.5448227936066718E-2</v>
      </c>
      <c r="AB14">
        <v>0.95312200147612125</v>
      </c>
      <c r="AC14">
        <v>0.9554644808743169</v>
      </c>
      <c r="AD14">
        <v>0.22999999999999998</v>
      </c>
      <c r="AE14">
        <f>AVERAGE($Q$14:$AD$14)</f>
        <v>0.50255328774858143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8">
        <f>AVERAGE(DC:DC)</f>
        <v>0.22672335597607757</v>
      </c>
      <c r="CW14" s="5">
        <f>SUM($Q$37:$AD$37)</f>
        <v>-2</v>
      </c>
      <c r="CX14" s="5">
        <v>6</v>
      </c>
      <c r="CY14" s="5">
        <f>SUM($Q$61:$AD$61)</f>
        <v>6</v>
      </c>
      <c r="CZ14" s="5">
        <v>1.7142857142857142</v>
      </c>
      <c r="DA14" s="5">
        <v>3.467331833475381E-2</v>
      </c>
      <c r="DB14" s="5">
        <v>0.95140646870857692</v>
      </c>
      <c r="DC14" s="5">
        <v>0.33896345210140039</v>
      </c>
      <c r="DD14" s="5">
        <f t="shared" si="0"/>
        <v>0.18571428571428572</v>
      </c>
      <c r="DE14" s="5">
        <f t="shared" si="1"/>
        <v>0.26428571428571429</v>
      </c>
      <c r="DF14" s="5">
        <v>9.0913240939639706E-2</v>
      </c>
      <c r="DG14" s="5">
        <v>1.5048144204928817</v>
      </c>
      <c r="DH14" s="5">
        <f t="shared" si="2"/>
        <v>1</v>
      </c>
      <c r="DI14" s="5">
        <f t="shared" si="3"/>
        <v>3</v>
      </c>
      <c r="DJ14" s="5">
        <v>4</v>
      </c>
      <c r="DK14" s="5">
        <f t="shared" si="4"/>
        <v>7.1428571428571397E-2</v>
      </c>
      <c r="DL14" s="5">
        <f t="shared" si="5"/>
        <v>0.50255328774858143</v>
      </c>
      <c r="DM14" s="5">
        <f t="shared" si="6"/>
        <v>0.34859346332671581</v>
      </c>
      <c r="DO14" s="9" t="s">
        <v>221</v>
      </c>
      <c r="DP14" s="9">
        <v>-0.4976493454329825</v>
      </c>
      <c r="DQ14" s="9">
        <v>-0.23151464652580811</v>
      </c>
      <c r="DR14" s="9">
        <v>-0.19624995825669372</v>
      </c>
      <c r="DS14" s="9">
        <v>0.15684943944209984</v>
      </c>
      <c r="DT14" s="9">
        <v>-0.42672120627535437</v>
      </c>
      <c r="DU14" s="9">
        <v>0.16766513374270248</v>
      </c>
      <c r="DV14" s="9">
        <v>0.15071494306763036</v>
      </c>
      <c r="DW14" s="9">
        <v>-0.28675835012066797</v>
      </c>
      <c r="DX14" s="9">
        <v>0.34366502690355771</v>
      </c>
      <c r="DY14" s="9">
        <v>9.9951328767218673E-3</v>
      </c>
      <c r="DZ14" s="9">
        <v>-0.40807760834209056</v>
      </c>
      <c r="EA14" s="9">
        <v>1</v>
      </c>
      <c r="EB14" s="9">
        <v>5.8754615597725331E-2</v>
      </c>
      <c r="GR14" t="s">
        <v>13</v>
      </c>
      <c r="GS14">
        <v>0.12244897959183673</v>
      </c>
      <c r="GT14">
        <v>0</v>
      </c>
      <c r="GU14">
        <v>0.32653061224489788</v>
      </c>
      <c r="GV14">
        <v>0.2857142857142857</v>
      </c>
      <c r="GW14">
        <v>-0.12244897959183672</v>
      </c>
      <c r="GX14">
        <v>0.24489795918367344</v>
      </c>
      <c r="GY14">
        <v>8.1632653061224483E-2</v>
      </c>
      <c r="GZ14">
        <v>-0.2040816326530612</v>
      </c>
      <c r="HA14">
        <v>4.0816326530612256E-2</v>
      </c>
      <c r="HB14">
        <v>-8.1632653061224483E-2</v>
      </c>
      <c r="HC14">
        <v>-0.16326530612244897</v>
      </c>
      <c r="HD14">
        <v>-0.2040816326530612</v>
      </c>
      <c r="HE14">
        <f>VARP(cotopaxi!$Q$61:$AD$61)</f>
        <v>0.81632653061224492</v>
      </c>
      <c r="HF14">
        <v>0.12244897959183673</v>
      </c>
      <c r="HG14">
        <v>-0.12244897959183672</v>
      </c>
      <c r="HH14">
        <v>4.0816326530612256E-2</v>
      </c>
      <c r="HI14">
        <v>0.16326530612244897</v>
      </c>
      <c r="HJ14">
        <v>0.36734693877551022</v>
      </c>
      <c r="HK14">
        <v>-0.16326530612244897</v>
      </c>
      <c r="HL14">
        <v>0.16326530612244897</v>
      </c>
    </row>
    <row r="15" spans="1:220" ht="15.75" thickBot="1" x14ac:dyDescent="0.3">
      <c r="A15">
        <v>1</v>
      </c>
      <c r="B15">
        <v>14</v>
      </c>
      <c r="C15" t="s">
        <v>262</v>
      </c>
      <c r="D15" s="12">
        <v>5</v>
      </c>
      <c r="E15" s="12">
        <v>20</v>
      </c>
      <c r="F15" s="12">
        <v>50</v>
      </c>
      <c r="G15" s="12">
        <v>45.099999999999994</v>
      </c>
      <c r="H15" s="12">
        <v>48</v>
      </c>
      <c r="P15" t="s">
        <v>14</v>
      </c>
      <c r="Q15">
        <v>0.61886792452830186</v>
      </c>
      <c r="R15">
        <v>0.28957549999999999</v>
      </c>
      <c r="S15">
        <v>4.3224932249322494E-2</v>
      </c>
      <c r="T15">
        <v>9.7390625000000008E-2</v>
      </c>
      <c r="U15">
        <v>0.66084285714285718</v>
      </c>
      <c r="V15">
        <v>0.5</v>
      </c>
      <c r="W15">
        <v>0.49500000000000005</v>
      </c>
      <c r="X15">
        <v>0.65</v>
      </c>
      <c r="Y15">
        <v>0.81713749999999996</v>
      </c>
      <c r="Z15">
        <v>0.74</v>
      </c>
      <c r="AA15">
        <v>0.56210000000000004</v>
      </c>
      <c r="AB15">
        <v>0.49678571428571427</v>
      </c>
      <c r="AC15">
        <v>0.95100200400801593</v>
      </c>
      <c r="AD15">
        <v>0.71</v>
      </c>
      <c r="AE15">
        <f>AVERAGE($Q$15:$AD$15)</f>
        <v>0.54513764694387234</v>
      </c>
      <c r="AX15" s="9"/>
      <c r="CV15" s="88" t="s">
        <v>212</v>
      </c>
      <c r="CW15" s="5">
        <f>SUM($Q$38:$AD$38)</f>
        <v>2</v>
      </c>
      <c r="CX15" s="5">
        <v>5.428571428571427</v>
      </c>
      <c r="CY15" s="5">
        <f>SUM($Q$62:$AD$62)</f>
        <v>10</v>
      </c>
      <c r="CZ15" s="5">
        <v>1.7142857142857144</v>
      </c>
      <c r="DA15" s="5">
        <v>-2.855710868183791E-2</v>
      </c>
      <c r="DB15" s="5">
        <v>0.56028229277418851</v>
      </c>
      <c r="DC15" s="5">
        <v>0.27229225232564885</v>
      </c>
      <c r="DD15" s="5">
        <f t="shared" si="0"/>
        <v>0.2857142857142857</v>
      </c>
      <c r="DE15" s="5">
        <f t="shared" si="1"/>
        <v>0.20714285714285705</v>
      </c>
      <c r="DF15" s="5">
        <v>0.89857407974715864</v>
      </c>
      <c r="DG15" s="5">
        <v>1.7804988135882656</v>
      </c>
      <c r="DH15" s="5">
        <f t="shared" si="2"/>
        <v>1</v>
      </c>
      <c r="DI15" s="5">
        <f t="shared" si="3"/>
        <v>1</v>
      </c>
      <c r="DJ15" s="5">
        <v>2</v>
      </c>
      <c r="DK15" s="5">
        <f t="shared" si="4"/>
        <v>7.1428571428571452E-2</v>
      </c>
      <c r="DL15" s="5">
        <f t="shared" si="5"/>
        <v>0.54513764694387234</v>
      </c>
      <c r="DM15" s="5">
        <f t="shared" si="6"/>
        <v>0.2569889690071504</v>
      </c>
      <c r="DO15" s="51" t="s">
        <v>49</v>
      </c>
      <c r="DP15" s="51">
        <v>0.11180843587698268</v>
      </c>
      <c r="DQ15" s="51">
        <v>0.21724839599966372</v>
      </c>
      <c r="DR15" s="51">
        <v>0.1478927253116448</v>
      </c>
      <c r="DS15" s="51">
        <v>-0.87802204405700213</v>
      </c>
      <c r="DT15" s="51">
        <v>4.3015924013743725E-2</v>
      </c>
      <c r="DU15" s="51">
        <v>-0.75320529886362031</v>
      </c>
      <c r="DV15" s="51">
        <v>0.50629479862276283</v>
      </c>
      <c r="DW15" s="51">
        <v>0.72563321767060984</v>
      </c>
      <c r="DX15" s="51">
        <v>0.88793186191184215</v>
      </c>
      <c r="DY15" s="51">
        <v>0.91754305902323319</v>
      </c>
      <c r="DZ15" s="51">
        <v>-3.9523605000728164E-2</v>
      </c>
      <c r="EA15" s="51">
        <v>5.8754615597725331E-2</v>
      </c>
      <c r="EB15" s="51">
        <v>1</v>
      </c>
      <c r="GR15" t="s">
        <v>14</v>
      </c>
      <c r="GS15">
        <v>-8.1632653061224483E-2</v>
      </c>
      <c r="GT15">
        <v>0</v>
      </c>
      <c r="GU15">
        <v>0.4489795918367348</v>
      </c>
      <c r="GV15">
        <v>0.2857142857142857</v>
      </c>
      <c r="GW15">
        <v>8.1632653061224469E-2</v>
      </c>
      <c r="GX15">
        <v>-0.16326530612244897</v>
      </c>
      <c r="GY15">
        <v>4.0816326530612214E-2</v>
      </c>
      <c r="GZ15">
        <v>-0.24489795918367349</v>
      </c>
      <c r="HA15">
        <v>0.16326530612244899</v>
      </c>
      <c r="HB15">
        <v>-4.0816326530612242E-2</v>
      </c>
      <c r="HC15">
        <v>-8.1632653061224483E-2</v>
      </c>
      <c r="HD15">
        <v>-0.24489795918367352</v>
      </c>
      <c r="HE15">
        <v>0.12244897959183673</v>
      </c>
      <c r="HF15">
        <f>VARP(cotopaxi!$Q$62:$AD$62)</f>
        <v>0.48979591836734693</v>
      </c>
      <c r="HG15">
        <v>8.1632653061224469E-2</v>
      </c>
      <c r="HH15">
        <v>0.16326530612244908</v>
      </c>
      <c r="HI15">
        <v>8.1632653061224483E-2</v>
      </c>
      <c r="HJ15">
        <v>4.0816326530612214E-2</v>
      </c>
      <c r="HK15">
        <v>0.2040816326530612</v>
      </c>
      <c r="HL15">
        <v>0.36734693877551011</v>
      </c>
    </row>
    <row r="16" spans="1:220" x14ac:dyDescent="0.25">
      <c r="A16">
        <v>2</v>
      </c>
      <c r="B16">
        <v>1</v>
      </c>
      <c r="C16" t="s">
        <v>249</v>
      </c>
      <c r="D16" s="12">
        <v>3900</v>
      </c>
      <c r="E16" s="12">
        <v>5000</v>
      </c>
      <c r="F16" s="12">
        <v>6100</v>
      </c>
      <c r="G16" s="12"/>
      <c r="H16" s="12"/>
      <c r="P16" t="s">
        <v>15</v>
      </c>
      <c r="Q16">
        <v>0.65749999999999997</v>
      </c>
      <c r="R16">
        <v>4.8170527113323952E-2</v>
      </c>
      <c r="S16">
        <v>0.95</v>
      </c>
      <c r="T16">
        <v>0.95011360774413445</v>
      </c>
      <c r="U16">
        <v>8.0120000000000025E-2</v>
      </c>
      <c r="V16">
        <v>0.05</v>
      </c>
      <c r="W16">
        <v>0.44272727272727275</v>
      </c>
      <c r="X16">
        <v>0.05</v>
      </c>
      <c r="Y16">
        <v>0.37741999999999998</v>
      </c>
      <c r="Z16">
        <v>0.14000000000000001</v>
      </c>
      <c r="AA16">
        <v>0.15350000000000005</v>
      </c>
      <c r="AB16">
        <v>0.54600000000000004</v>
      </c>
      <c r="AC16">
        <v>0.95918196994991645</v>
      </c>
      <c r="AD16">
        <v>0.47750000000000004</v>
      </c>
      <c r="AE16">
        <f>AVERAGE($Q$16:$AD$16)</f>
        <v>0.42015952696676051</v>
      </c>
      <c r="AX16" s="9"/>
      <c r="CV16" s="88">
        <f>AVERAGE(DD:DD)</f>
        <v>0.14785714285714283</v>
      </c>
      <c r="CW16" s="5">
        <f>SUM($Q$39:$AD$39)</f>
        <v>-4</v>
      </c>
      <c r="CX16" s="5">
        <v>3.4285714285714279</v>
      </c>
      <c r="CY16" s="5">
        <f>SUM($Q$63:$AD$63)</f>
        <v>4</v>
      </c>
      <c r="CZ16" s="5">
        <v>2.1428571428571428</v>
      </c>
      <c r="DB16" s="5">
        <v>0.48705385024435577</v>
      </c>
      <c r="DC16" s="5">
        <v>0.17318394841715143</v>
      </c>
      <c r="DD16" s="5">
        <f t="shared" si="0"/>
        <v>0.15714285714285714</v>
      </c>
      <c r="DE16" s="5">
        <f t="shared" si="1"/>
        <v>0.14999999999999997</v>
      </c>
      <c r="DF16" s="5">
        <v>4.8256002015978197E-2</v>
      </c>
      <c r="DG16" s="5">
        <v>2.3462881596979832</v>
      </c>
      <c r="DH16" s="5">
        <f t="shared" si="2"/>
        <v>3</v>
      </c>
      <c r="DI16" s="5">
        <f t="shared" si="3"/>
        <v>3</v>
      </c>
      <c r="DJ16" s="5">
        <v>6</v>
      </c>
      <c r="DK16" s="5">
        <f t="shared" si="4"/>
        <v>0.1428571428571429</v>
      </c>
      <c r="DL16" s="5">
        <f t="shared" si="5"/>
        <v>0.42015952696676051</v>
      </c>
      <c r="DM16" s="5">
        <f t="shared" si="6"/>
        <v>0.35165030533881192</v>
      </c>
      <c r="GR16" t="s">
        <v>15</v>
      </c>
      <c r="GS16">
        <v>-0.20408163265306126</v>
      </c>
      <c r="GT16">
        <v>0</v>
      </c>
      <c r="GU16">
        <v>-2.040816326530609E-2</v>
      </c>
      <c r="GV16">
        <v>-0.14285714285714285</v>
      </c>
      <c r="GW16">
        <v>0.63265306122448972</v>
      </c>
      <c r="GX16">
        <v>-0.12244897959183672</v>
      </c>
      <c r="GY16">
        <v>-0.32653061224489788</v>
      </c>
      <c r="GZ16">
        <v>0.24489795918367355</v>
      </c>
      <c r="HA16">
        <v>0.26530612244897961</v>
      </c>
      <c r="HB16">
        <v>0.18367346938775503</v>
      </c>
      <c r="HC16">
        <v>0.36734693877551011</v>
      </c>
      <c r="HD16">
        <v>0.24489795918367355</v>
      </c>
      <c r="HE16">
        <v>-0.12244897959183672</v>
      </c>
      <c r="HF16">
        <v>8.1632653061224469E-2</v>
      </c>
      <c r="HG16">
        <f>VARP(cotopaxi!$Q$63:$AD$63)</f>
        <v>0.91836734693877553</v>
      </c>
      <c r="HH16">
        <v>-2.0408163265306114E-2</v>
      </c>
      <c r="HI16">
        <v>-8.1632653061224483E-2</v>
      </c>
      <c r="HJ16">
        <v>-0.32653061224489788</v>
      </c>
      <c r="HK16">
        <v>0.22448979591836732</v>
      </c>
      <c r="HL16">
        <v>0.34693877551020397</v>
      </c>
    </row>
    <row r="17" spans="1:220" x14ac:dyDescent="0.25">
      <c r="A17">
        <v>2</v>
      </c>
      <c r="B17">
        <v>2</v>
      </c>
      <c r="C17" t="s">
        <v>250</v>
      </c>
      <c r="D17" s="12">
        <v>1000000</v>
      </c>
      <c r="E17" s="12">
        <v>2800000</v>
      </c>
      <c r="F17" s="12">
        <v>4000000</v>
      </c>
      <c r="G17" s="12"/>
      <c r="H17" s="12"/>
      <c r="P17" t="s">
        <v>16</v>
      </c>
      <c r="Q17">
        <v>0.56116504854368932</v>
      </c>
      <c r="R17">
        <v>0.52915100000000004</v>
      </c>
      <c r="S17">
        <v>0.95678518116433708</v>
      </c>
      <c r="T17">
        <v>4.9752989134552728E-2</v>
      </c>
      <c r="U17">
        <v>0.56759000000000004</v>
      </c>
      <c r="V17">
        <v>0.52249999999999996</v>
      </c>
      <c r="W17">
        <v>0.36909090909090908</v>
      </c>
      <c r="X17">
        <v>0.72499999999999998</v>
      </c>
      <c r="Y17">
        <v>0.83189999999999997</v>
      </c>
      <c r="Z17">
        <v>0.95162149088496306</v>
      </c>
      <c r="AA17">
        <v>0.28450000000000003</v>
      </c>
      <c r="AB17">
        <v>0.32</v>
      </c>
      <c r="AC17">
        <v>0.74923076923076926</v>
      </c>
      <c r="AD17">
        <v>0.68818181818181823</v>
      </c>
      <c r="AE17">
        <f>AVERAGE($Q$17:$AD$17)</f>
        <v>0.57903351473078857</v>
      </c>
      <c r="AX17" s="9"/>
      <c r="CV17" s="88" t="s">
        <v>213</v>
      </c>
      <c r="CW17" s="5">
        <f>SUM($Q$40:$AD$40)</f>
        <v>6</v>
      </c>
      <c r="CX17" s="5">
        <v>3.7142857142857135</v>
      </c>
      <c r="CY17" s="5">
        <f>SUM($Q$64:$AD$64)</f>
        <v>8</v>
      </c>
      <c r="CZ17" s="5">
        <v>2.9999999999999996</v>
      </c>
      <c r="DB17" s="5">
        <v>0.51700858079698031</v>
      </c>
      <c r="DC17" s="5">
        <v>0.22096607277263658</v>
      </c>
      <c r="DD17" s="5">
        <f t="shared" si="0"/>
        <v>0.3</v>
      </c>
      <c r="DE17" s="5">
        <f t="shared" si="1"/>
        <v>9.2857142857142805E-2</v>
      </c>
      <c r="DF17" s="5">
        <v>0.23245464791965703</v>
      </c>
      <c r="DG17" s="5">
        <v>2.3753863465827103</v>
      </c>
      <c r="DH17" s="5">
        <f t="shared" si="2"/>
        <v>1</v>
      </c>
      <c r="DI17" s="5">
        <f t="shared" si="3"/>
        <v>2</v>
      </c>
      <c r="DJ17" s="5">
        <v>3</v>
      </c>
      <c r="DK17" s="5">
        <f t="shared" si="4"/>
        <v>0.2142857142857143</v>
      </c>
      <c r="DL17" s="5">
        <f t="shared" si="5"/>
        <v>0.57903351473078857</v>
      </c>
      <c r="DM17" s="5">
        <f t="shared" si="6"/>
        <v>0.26192231943203043</v>
      </c>
      <c r="GR17" t="s">
        <v>16</v>
      </c>
      <c r="GS17">
        <v>0.16326530612244899</v>
      </c>
      <c r="GT17">
        <v>0</v>
      </c>
      <c r="GU17">
        <v>0.38775510204081626</v>
      </c>
      <c r="GV17">
        <v>0.14285714285714285</v>
      </c>
      <c r="GW17">
        <v>-0.30612244897959184</v>
      </c>
      <c r="GX17">
        <v>4.0816326530612269E-2</v>
      </c>
      <c r="GY17">
        <v>0.2040816326530612</v>
      </c>
      <c r="GZ17">
        <v>0.2040816326530612</v>
      </c>
      <c r="HA17">
        <v>0.10204081632653057</v>
      </c>
      <c r="HB17">
        <v>0.22448979591836724</v>
      </c>
      <c r="HC17">
        <v>0.16326530612244902</v>
      </c>
      <c r="HD17">
        <v>0.20408163265306117</v>
      </c>
      <c r="HE17">
        <v>4.0816326530612256E-2</v>
      </c>
      <c r="HF17">
        <v>0.16326530612244908</v>
      </c>
      <c r="HG17">
        <v>-2.0408163265306114E-2</v>
      </c>
      <c r="HH17">
        <f>VARP(cotopaxi!$Q$64:$AD$64)</f>
        <v>0.67346938775510201</v>
      </c>
      <c r="HI17">
        <v>0.12244897959183676</v>
      </c>
      <c r="HJ17">
        <v>0.2040816326530612</v>
      </c>
      <c r="HK17">
        <v>2.0408163265306065E-2</v>
      </c>
      <c r="HL17">
        <v>0.2653061224489795</v>
      </c>
    </row>
    <row r="18" spans="1:220" x14ac:dyDescent="0.25">
      <c r="A18">
        <v>2</v>
      </c>
      <c r="B18">
        <v>3</v>
      </c>
      <c r="C18" t="s">
        <v>251</v>
      </c>
      <c r="D18" s="12">
        <v>15</v>
      </c>
      <c r="E18" s="12">
        <v>30</v>
      </c>
      <c r="F18" s="12">
        <v>45</v>
      </c>
      <c r="G18" s="12"/>
      <c r="H18" s="12"/>
      <c r="P18" t="s">
        <v>17</v>
      </c>
      <c r="Q18">
        <v>0.95035557986870889</v>
      </c>
      <c r="R18">
        <v>4.69014121614501E-2</v>
      </c>
      <c r="S18">
        <v>0.9549511953600226</v>
      </c>
      <c r="T18">
        <v>0.95000522009839461</v>
      </c>
      <c r="U18">
        <v>0.54518</v>
      </c>
      <c r="V18">
        <v>4.9173866982865036E-2</v>
      </c>
      <c r="W18">
        <v>4.9667774086378742E-2</v>
      </c>
      <c r="X18">
        <v>0.72499999999999998</v>
      </c>
      <c r="Y18">
        <v>0.96391949801040711</v>
      </c>
      <c r="Z18">
        <v>0.95004651162838283</v>
      </c>
      <c r="AA18">
        <v>3.7607820586543994E-2</v>
      </c>
      <c r="AB18">
        <v>2.4891714265707684E-2</v>
      </c>
      <c r="AC18">
        <v>0.97450469238790405</v>
      </c>
      <c r="AD18">
        <v>4.2000000000000003E-2</v>
      </c>
      <c r="AE18">
        <f>AVERAGE($Q$18:$AD$18)</f>
        <v>0.51887180610262607</v>
      </c>
      <c r="AX18" s="9"/>
      <c r="CV18" s="88">
        <f>AVERAGE(DE:DE)</f>
        <v>0.20285714285714285</v>
      </c>
      <c r="CW18" s="5">
        <f>SUM($Q$41:$AD$41)</f>
        <v>2</v>
      </c>
      <c r="CX18" s="5">
        <v>5.4285714285714288</v>
      </c>
      <c r="CY18" s="5">
        <f>SUM($Q$65:$AD$65)</f>
        <v>-10</v>
      </c>
      <c r="CZ18" s="5">
        <v>1.4285714285714284</v>
      </c>
      <c r="DB18" s="5">
        <v>0.62773985323895864</v>
      </c>
      <c r="DC18" s="5">
        <v>0.25374411964861365</v>
      </c>
      <c r="DD18" s="5">
        <f t="shared" si="0"/>
        <v>-0.22857142857142856</v>
      </c>
      <c r="DE18" s="5">
        <f t="shared" si="1"/>
        <v>0.20714285714285716</v>
      </c>
      <c r="DF18" s="5">
        <v>3.5221914413124831E-10</v>
      </c>
      <c r="DG18" s="5">
        <v>2.9274995809529973</v>
      </c>
      <c r="DH18" s="5">
        <f t="shared" si="2"/>
        <v>6</v>
      </c>
      <c r="DI18" s="5">
        <f t="shared" si="3"/>
        <v>6</v>
      </c>
      <c r="DJ18" s="5">
        <v>12</v>
      </c>
      <c r="DK18" s="5">
        <f t="shared" si="4"/>
        <v>7.1428571428571452E-2</v>
      </c>
      <c r="DL18" s="5">
        <f t="shared" si="5"/>
        <v>0.51887180610262607</v>
      </c>
      <c r="DM18" s="5">
        <f t="shared" si="6"/>
        <v>0.44406717799158091</v>
      </c>
      <c r="GR18" t="s">
        <v>17</v>
      </c>
      <c r="GS18">
        <v>8.1632653061224456E-2</v>
      </c>
      <c r="GT18">
        <v>0</v>
      </c>
      <c r="GU18">
        <v>0.12244897959183676</v>
      </c>
      <c r="GV18">
        <v>0.2857142857142857</v>
      </c>
      <c r="GW18">
        <v>-8.1632653061224483E-2</v>
      </c>
      <c r="GX18">
        <v>0.16326530612244894</v>
      </c>
      <c r="GY18">
        <v>0.24489795918367355</v>
      </c>
      <c r="GZ18">
        <v>0.24489795918367352</v>
      </c>
      <c r="HA18">
        <v>-0.16326530612244908</v>
      </c>
      <c r="HB18">
        <v>4.0816326530612228E-2</v>
      </c>
      <c r="HC18">
        <v>-0.20408163265306131</v>
      </c>
      <c r="HD18">
        <v>-4.0816326530612235E-2</v>
      </c>
      <c r="HE18">
        <v>0.16326530612244897</v>
      </c>
      <c r="HF18">
        <v>8.1632653061224483E-2</v>
      </c>
      <c r="HG18">
        <v>-8.1632653061224483E-2</v>
      </c>
      <c r="HH18">
        <v>0.12244897959183676</v>
      </c>
      <c r="HI18">
        <f>VARP(cotopaxi!$Q$65:$AD$65)</f>
        <v>0.48979591836734693</v>
      </c>
      <c r="HJ18">
        <v>-4.0816326530612242E-2</v>
      </c>
      <c r="HK18">
        <v>-0.20408163265306126</v>
      </c>
      <c r="HL18">
        <v>0.20408163265306126</v>
      </c>
    </row>
    <row r="19" spans="1:220" x14ac:dyDescent="0.25">
      <c r="A19">
        <v>2</v>
      </c>
      <c r="B19">
        <v>4</v>
      </c>
      <c r="C19" t="s">
        <v>252</v>
      </c>
      <c r="D19" s="12">
        <v>250</v>
      </c>
      <c r="E19" s="12">
        <v>2500</v>
      </c>
      <c r="F19" s="12">
        <v>10000</v>
      </c>
      <c r="G19" s="12"/>
      <c r="H19" s="12"/>
      <c r="P19" t="s">
        <v>18</v>
      </c>
      <c r="Q19">
        <v>0.71150000000000002</v>
      </c>
      <c r="R19">
        <v>7.9150999999999999E-2</v>
      </c>
      <c r="S19">
        <v>0.05</v>
      </c>
      <c r="T19">
        <v>0.15110000000000001</v>
      </c>
      <c r="U19">
        <v>0.67414150943396223</v>
      </c>
      <c r="V19">
        <v>6.1306532663316586E-2</v>
      </c>
      <c r="W19">
        <v>0.96490236382322714</v>
      </c>
      <c r="X19">
        <v>4.0654205607476637E-2</v>
      </c>
      <c r="Y19">
        <v>0.93303124999999998</v>
      </c>
      <c r="Z19">
        <v>0.95050691244753549</v>
      </c>
      <c r="AA19">
        <v>1.0482449110434366E-2</v>
      </c>
      <c r="AB19">
        <v>0.95651593440083038</v>
      </c>
      <c r="AC19">
        <v>0.73399999999999999</v>
      </c>
      <c r="AD19">
        <v>0.67608695652173911</v>
      </c>
      <c r="AE19">
        <f>AVERAGE($Q$19:$AD$19)</f>
        <v>0.49952707957203729</v>
      </c>
      <c r="AX19" s="9"/>
      <c r="CV19" s="88" t="s">
        <v>370</v>
      </c>
      <c r="CW19" s="5">
        <f>SUM($Q$42:$AD$42)</f>
        <v>2</v>
      </c>
      <c r="CX19" s="5">
        <v>6.0000000000000009</v>
      </c>
      <c r="CY19" s="5">
        <f>SUM($Q$66:$AD$66)</f>
        <v>2</v>
      </c>
      <c r="CZ19" s="5">
        <v>0.57142857142857117</v>
      </c>
      <c r="DB19" s="5">
        <v>3.728952585458841</v>
      </c>
      <c r="DC19" s="5">
        <v>0.35644332231179776</v>
      </c>
      <c r="DD19" s="5">
        <f t="shared" si="0"/>
        <v>2.857142857142856E-2</v>
      </c>
      <c r="DE19" s="5">
        <f t="shared" si="1"/>
        <v>0.23571428571428577</v>
      </c>
      <c r="DF19" s="5">
        <v>1.3459414468052325E-2</v>
      </c>
      <c r="DG19" s="5">
        <v>1.794093191159392</v>
      </c>
      <c r="DH19" s="5">
        <f t="shared" si="2"/>
        <v>3</v>
      </c>
      <c r="DI19" s="5">
        <f t="shared" si="3"/>
        <v>3</v>
      </c>
      <c r="DJ19" s="5">
        <v>6</v>
      </c>
      <c r="DK19" s="5">
        <f t="shared" si="4"/>
        <v>7.1428571428571452E-2</v>
      </c>
      <c r="DL19" s="5">
        <f t="shared" si="5"/>
        <v>0.49952707957203729</v>
      </c>
      <c r="DM19" s="5">
        <f t="shared" si="6"/>
        <v>0.40385199010400524</v>
      </c>
      <c r="GR19" t="s">
        <v>18</v>
      </c>
      <c r="GS19">
        <v>0.32653061224489793</v>
      </c>
      <c r="GT19">
        <v>0</v>
      </c>
      <c r="GU19">
        <v>0.20408163265306117</v>
      </c>
      <c r="GV19">
        <v>0</v>
      </c>
      <c r="GW19">
        <v>-0.32653061224489788</v>
      </c>
      <c r="GX19">
        <v>8.1632653061224497E-2</v>
      </c>
      <c r="GY19">
        <v>0.4081632653061224</v>
      </c>
      <c r="GZ19">
        <v>-0.44897959183673475</v>
      </c>
      <c r="HA19">
        <v>-0.36734693877551022</v>
      </c>
      <c r="HB19">
        <v>-0.12244897959183668</v>
      </c>
      <c r="HC19">
        <v>4.0816326530612242E-2</v>
      </c>
      <c r="HD19">
        <v>-0.16326530612244902</v>
      </c>
      <c r="HE19">
        <v>0.36734693877551022</v>
      </c>
      <c r="HF19">
        <v>4.0816326530612214E-2</v>
      </c>
      <c r="HG19">
        <v>-0.32653061224489788</v>
      </c>
      <c r="HH19">
        <v>0.2040816326530612</v>
      </c>
      <c r="HI19">
        <v>-4.0816326530612242E-2</v>
      </c>
      <c r="HJ19">
        <f>VARP(cotopaxi!$Q$66:$AD$66)</f>
        <v>0.97959183673469385</v>
      </c>
      <c r="HK19">
        <v>-0.24489795918367349</v>
      </c>
      <c r="HL19">
        <v>-4.0816326530612242E-2</v>
      </c>
    </row>
    <row r="20" spans="1:220" x14ac:dyDescent="0.25">
      <c r="A20">
        <v>2</v>
      </c>
      <c r="B20">
        <v>5</v>
      </c>
      <c r="C20" t="s">
        <v>253</v>
      </c>
      <c r="D20" s="12">
        <v>10</v>
      </c>
      <c r="E20" s="12">
        <v>40</v>
      </c>
      <c r="F20" s="12">
        <v>70</v>
      </c>
      <c r="G20" s="12"/>
      <c r="H20" s="12"/>
      <c r="P20" t="s">
        <v>19</v>
      </c>
      <c r="Q20">
        <v>0.95030120481927705</v>
      </c>
      <c r="R20">
        <v>7.9150999999999999E-2</v>
      </c>
      <c r="S20">
        <v>0.05</v>
      </c>
      <c r="T20">
        <v>4.5606273180624816E-2</v>
      </c>
      <c r="U20">
        <v>0.95185941716804079</v>
      </c>
      <c r="V20">
        <v>4.9852200731113724E-2</v>
      </c>
      <c r="W20">
        <v>0.40181818181818185</v>
      </c>
      <c r="X20">
        <v>4.0654205607476637E-2</v>
      </c>
      <c r="Y20">
        <v>0.96092973152137884</v>
      </c>
      <c r="Z20">
        <v>0.77</v>
      </c>
      <c r="AA20">
        <v>2.9209468512728903E-2</v>
      </c>
      <c r="AB20">
        <v>0.72050000000000003</v>
      </c>
      <c r="AC20">
        <v>0.95100200400801593</v>
      </c>
      <c r="AD20">
        <v>0.90500000000000003</v>
      </c>
      <c r="AE20">
        <f>AVERAGE($Q$20:$AD$20)</f>
        <v>0.49327740624048849</v>
      </c>
      <c r="AX20" s="9"/>
      <c r="CV20" s="88">
        <v>0.12250000000000007</v>
      </c>
      <c r="CW20" s="5">
        <f>SUM($Q$43:$AD$43)</f>
        <v>0</v>
      </c>
      <c r="CX20" s="5">
        <v>7.7142857142857135</v>
      </c>
      <c r="CY20" s="5">
        <f>SUM($Q$67:$AD$67)</f>
        <v>-4</v>
      </c>
      <c r="CZ20" s="5">
        <v>0.42857142857142844</v>
      </c>
      <c r="DB20" s="5">
        <v>1.0794625275728429</v>
      </c>
      <c r="DC20" s="5">
        <v>0.36994924933096673</v>
      </c>
      <c r="DD20" s="5">
        <f t="shared" si="0"/>
        <v>-0.12857142857142856</v>
      </c>
      <c r="DE20" s="5">
        <f t="shared" si="1"/>
        <v>0.33571428571428569</v>
      </c>
      <c r="DF20" s="5">
        <v>1.9048758711803847E-5</v>
      </c>
      <c r="DG20" s="5">
        <v>2.1308332582268776</v>
      </c>
      <c r="DH20" s="5">
        <f t="shared" si="2"/>
        <v>5</v>
      </c>
      <c r="DI20" s="5">
        <f t="shared" si="3"/>
        <v>4</v>
      </c>
      <c r="DJ20" s="5">
        <v>9</v>
      </c>
      <c r="DK20" s="5">
        <f t="shared" si="4"/>
        <v>0</v>
      </c>
      <c r="DL20" s="5">
        <f t="shared" si="5"/>
        <v>0.49327740624048849</v>
      </c>
      <c r="DM20" s="5">
        <f t="shared" si="6"/>
        <v>0.42414821529334173</v>
      </c>
      <c r="GR20" t="s">
        <v>19</v>
      </c>
      <c r="GS20">
        <v>-0.36734693877551011</v>
      </c>
      <c r="GT20">
        <v>0</v>
      </c>
      <c r="GU20">
        <v>2.0408163265306097E-2</v>
      </c>
      <c r="GV20">
        <v>-0.14285714285714285</v>
      </c>
      <c r="GW20">
        <v>0.22448979591836732</v>
      </c>
      <c r="GX20">
        <v>-0.16326530612244897</v>
      </c>
      <c r="GY20">
        <v>-0.24489795918367349</v>
      </c>
      <c r="GZ20">
        <v>-0.24489795918367349</v>
      </c>
      <c r="HA20">
        <v>0.30612244897959179</v>
      </c>
      <c r="HB20">
        <v>0.10204081632653057</v>
      </c>
      <c r="HC20">
        <v>0.20408163265306126</v>
      </c>
      <c r="HD20">
        <v>4.0816326530612242E-2</v>
      </c>
      <c r="HE20">
        <v>-0.16326530612244897</v>
      </c>
      <c r="HF20">
        <v>0.2040816326530612</v>
      </c>
      <c r="HG20">
        <v>0.22448979591836732</v>
      </c>
      <c r="HH20">
        <v>2.0408163265306065E-2</v>
      </c>
      <c r="HI20">
        <v>-0.20408163265306126</v>
      </c>
      <c r="HJ20">
        <v>-0.24489795918367349</v>
      </c>
      <c r="HK20">
        <f>VARP(cotopaxi!$Q$67:$AD$67)</f>
        <v>0.91836734693877553</v>
      </c>
      <c r="HL20">
        <v>-6.1224489795918338E-2</v>
      </c>
    </row>
    <row r="21" spans="1:220" ht="15.75" thickBot="1" x14ac:dyDescent="0.3">
      <c r="A21">
        <v>2</v>
      </c>
      <c r="B21">
        <v>6</v>
      </c>
      <c r="C21" t="s">
        <v>254</v>
      </c>
      <c r="D21" s="12">
        <v>2</v>
      </c>
      <c r="E21" s="12">
        <v>10</v>
      </c>
      <c r="F21" s="12">
        <v>30</v>
      </c>
      <c r="G21" s="12"/>
      <c r="H21" s="12"/>
      <c r="P21" t="s">
        <v>20</v>
      </c>
      <c r="Q21">
        <v>0.93946052631578947</v>
      </c>
      <c r="R21">
        <v>0.95593604905508056</v>
      </c>
      <c r="S21">
        <v>0.95363953996214879</v>
      </c>
      <c r="T21">
        <v>0.95008268783061922</v>
      </c>
      <c r="U21">
        <v>0.38764999999999999</v>
      </c>
      <c r="V21">
        <v>6.0000000000000005E-2</v>
      </c>
      <c r="W21">
        <v>0.81017857142857141</v>
      </c>
      <c r="X21">
        <v>0.29230769230769232</v>
      </c>
      <c r="Y21">
        <v>0.78190000000000004</v>
      </c>
      <c r="Z21">
        <v>0.8238738738738739</v>
      </c>
      <c r="AA21">
        <v>0.12219565217391307</v>
      </c>
      <c r="AB21">
        <v>0.95466988401234543</v>
      </c>
      <c r="AC21">
        <v>0.96345291479820627</v>
      </c>
      <c r="AD21">
        <v>0.27499999999999997</v>
      </c>
      <c r="AE21">
        <f>AVERAGE($Q$21:$AD$21)</f>
        <v>0.66216767083987438</v>
      </c>
      <c r="AX21" s="9"/>
      <c r="CV21" s="88" t="s">
        <v>371</v>
      </c>
      <c r="CW21" s="39">
        <f>SUM($Q$44:$AD$44)</f>
        <v>4</v>
      </c>
      <c r="CX21" s="5">
        <v>3.1428571428571423</v>
      </c>
      <c r="CY21" s="39">
        <f>SUM($Q$68:$AD$68)</f>
        <v>4</v>
      </c>
      <c r="CZ21" s="5">
        <v>2.9999999999999996</v>
      </c>
      <c r="DB21" s="39">
        <v>1.3755658613170725</v>
      </c>
      <c r="DC21" s="5">
        <v>0.20262161605554113</v>
      </c>
      <c r="DD21" s="39">
        <f t="shared" si="0"/>
        <v>0.2</v>
      </c>
      <c r="DE21" s="39">
        <f t="shared" si="1"/>
        <v>7.8571428571428542E-2</v>
      </c>
      <c r="DF21" s="39">
        <v>3.3184027120138652E-3</v>
      </c>
      <c r="DG21" s="39">
        <v>1.8670155527670713</v>
      </c>
      <c r="DH21" s="39">
        <f t="shared" si="2"/>
        <v>0</v>
      </c>
      <c r="DI21" s="39">
        <f t="shared" si="3"/>
        <v>5</v>
      </c>
      <c r="DJ21" s="39">
        <v>5</v>
      </c>
      <c r="DK21" s="39">
        <f t="shared" si="4"/>
        <v>0.14285714285714285</v>
      </c>
      <c r="DL21" s="39">
        <f t="shared" si="5"/>
        <v>0.66216767083987438</v>
      </c>
      <c r="DM21" s="39">
        <f t="shared" si="6"/>
        <v>0.34928445945587078</v>
      </c>
      <c r="DN21" s="54"/>
      <c r="DO21" s="54"/>
      <c r="DP21" s="54"/>
      <c r="GR21" s="54" t="s">
        <v>20</v>
      </c>
      <c r="GS21" s="54">
        <v>-0.20408163265306126</v>
      </c>
      <c r="GT21" s="54">
        <v>0</v>
      </c>
      <c r="GU21" s="54">
        <v>0.26530612244897961</v>
      </c>
      <c r="GV21" s="54">
        <v>0.42857142857142855</v>
      </c>
      <c r="GW21" s="54">
        <v>6.1224489795918345E-2</v>
      </c>
      <c r="GX21" s="54">
        <v>-0.12244897959183668</v>
      </c>
      <c r="GY21" s="54">
        <v>-4.0816326530612228E-2</v>
      </c>
      <c r="GZ21" s="54">
        <v>-4.0816326530612165E-2</v>
      </c>
      <c r="HA21" s="54">
        <v>0.26530612244897961</v>
      </c>
      <c r="HB21" s="54">
        <v>0.18367346938775503</v>
      </c>
      <c r="HC21" s="54">
        <v>8.1632653061224483E-2</v>
      </c>
      <c r="HD21" s="54">
        <v>-4.0816326530612256E-2</v>
      </c>
      <c r="HE21" s="54">
        <v>0.16326530612244897</v>
      </c>
      <c r="HF21" s="54">
        <v>0.36734693877551011</v>
      </c>
      <c r="HG21" s="54">
        <v>0.34693877551020397</v>
      </c>
      <c r="HH21" s="54">
        <v>0.2653061224489795</v>
      </c>
      <c r="HI21" s="54">
        <v>0.20408163265306126</v>
      </c>
      <c r="HJ21" s="54">
        <v>-4.0816326530612242E-2</v>
      </c>
      <c r="HK21" s="54">
        <v>-6.1224489795918338E-2</v>
      </c>
      <c r="HL21" s="54">
        <f>VARP(cotopaxi!$Q$68:$AD$68)</f>
        <v>0.91836734693877553</v>
      </c>
    </row>
    <row r="22" spans="1:220" x14ac:dyDescent="0.25">
      <c r="A22">
        <v>2</v>
      </c>
      <c r="B22">
        <v>7</v>
      </c>
      <c r="C22" t="s">
        <v>255</v>
      </c>
      <c r="D22" s="12">
        <v>190</v>
      </c>
      <c r="E22" s="12">
        <v>270</v>
      </c>
      <c r="F22" s="12">
        <v>350</v>
      </c>
      <c r="G22" s="12"/>
      <c r="H22" s="12"/>
      <c r="P22" t="s">
        <v>79</v>
      </c>
      <c r="Q22">
        <f>AVERAGE($Q$2:$Q$21)</f>
        <v>0.64222616895884621</v>
      </c>
      <c r="R22">
        <f>AVERAGE($R$2:$R$21)</f>
        <v>0.2451839403228441</v>
      </c>
      <c r="S22">
        <f>AVERAGE($S$2:$S$21)</f>
        <v>0.46291119248659757</v>
      </c>
      <c r="T22">
        <f>AVERAGE($T$2:$T$21)</f>
        <v>0.39187052855757221</v>
      </c>
      <c r="U22">
        <f>AVERAGE($U$2:$U$21)</f>
        <v>0.43332108510710798</v>
      </c>
      <c r="V22">
        <f>AVERAGE($V$2:$V$21)</f>
        <v>0.26520005724494461</v>
      </c>
      <c r="W22">
        <f>AVERAGE($W$2:$W$21)</f>
        <v>0.44896859923156029</v>
      </c>
      <c r="X22">
        <f>AVERAGE($X$2:$X$21)</f>
        <v>0.42620882416207684</v>
      </c>
      <c r="Y22">
        <f>AVERAGE($Y$2:$Y$21)</f>
        <v>0.60569012070589456</v>
      </c>
      <c r="Z22">
        <f>AVERAGE($Z$2:$Z$21)</f>
        <v>0.73798259717769454</v>
      </c>
      <c r="AA22">
        <f>AVERAGE($AA$2:$AA$21)</f>
        <v>0.27157110137052987</v>
      </c>
      <c r="AB22">
        <f>AVERAGE($AB$2:$AB$21)</f>
        <v>0.58564333653655587</v>
      </c>
      <c r="AC22">
        <f>AVERAGE($AC$2:$AC$21)</f>
        <v>0.78497351853015207</v>
      </c>
      <c r="AD22">
        <f>AVERAGE($AD$2:$AD$21)</f>
        <v>0.51104787929461837</v>
      </c>
      <c r="AE22">
        <f>AVERAGE($AE$2:$AE$21)</f>
        <v>0.48662849640621386</v>
      </c>
      <c r="AX22" s="9"/>
      <c r="CV22" s="88">
        <v>1.0000000000000007E-2</v>
      </c>
      <c r="GR22" t="s">
        <v>200</v>
      </c>
      <c r="GS22">
        <f t="array" ref="GS22">SUM(GS$2:GS$21)</f>
        <v>0.57142857142857162</v>
      </c>
      <c r="GT22">
        <f t="array" ref="GT22">SUM(GT$2:GT$21)</f>
        <v>0</v>
      </c>
      <c r="GU22">
        <f t="array" ref="GU22">SUM(GU$2:GU$21)</f>
        <v>2.9999999999999996</v>
      </c>
      <c r="GV22">
        <f t="array" ref="GV22">SUM(GV$2:GV$21)</f>
        <v>2.9999999999999996</v>
      </c>
      <c r="GW22">
        <f t="array" ref="GW22">SUM(GW$2:GW$21)</f>
        <v>0.99999999999999967</v>
      </c>
      <c r="GX22">
        <f t="array" ref="GX22">SUM(GX$2:GX$21)</f>
        <v>1.4285714285714288</v>
      </c>
      <c r="GY22">
        <f t="array" ref="GY22">SUM(GY$2:GY$21)</f>
        <v>1.4285714285714286</v>
      </c>
      <c r="GZ22">
        <f t="array" ref="GZ22">SUM(GZ$2:GZ$21)</f>
        <v>1.1428571428571428</v>
      </c>
      <c r="HA22">
        <f t="array" ref="HA22">SUM(HA$2:HA$21)</f>
        <v>0.71428571428571419</v>
      </c>
      <c r="HB22">
        <f t="array" ref="HB22">SUM(HB$2:HB$21)</f>
        <v>1</v>
      </c>
      <c r="HC22">
        <f t="array" ref="HC22">SUM(HC$2:HC$21)</f>
        <v>0.8571428571428571</v>
      </c>
      <c r="HD22">
        <f t="array" ref="HD22">SUM(HD$2:HD$21)</f>
        <v>1.9999999999999996</v>
      </c>
      <c r="HE22">
        <f t="array" ref="HE22">SUM(HE$2:HE$21)</f>
        <v>1.7142857142857142</v>
      </c>
      <c r="HF22">
        <f t="array" ref="HF22">SUM(HF$2:HF$21)</f>
        <v>1.7142857142857144</v>
      </c>
      <c r="HG22">
        <f t="array" ref="HG22">SUM(HG$2:HG$21)</f>
        <v>2.1428571428571428</v>
      </c>
      <c r="HH22">
        <f t="array" ref="HH22">SUM(HH$2:HH$21)</f>
        <v>2.9999999999999996</v>
      </c>
      <c r="HI22">
        <f t="array" ref="HI22">SUM(HI$2:HI$21)</f>
        <v>1.4285714285714284</v>
      </c>
      <c r="HJ22">
        <f t="array" ref="HJ22">SUM(HJ$2:HJ$21)</f>
        <v>0.57142857142857117</v>
      </c>
      <c r="HK22">
        <f t="array" ref="HK22">SUM(HK$2:HK$21)</f>
        <v>0.42857142857142844</v>
      </c>
      <c r="HL22">
        <f t="array" ref="HL22">SUM(HL$2:HL$21)</f>
        <v>2.9999999999999996</v>
      </c>
    </row>
    <row r="23" spans="1:220" x14ac:dyDescent="0.25">
      <c r="A23">
        <v>2</v>
      </c>
      <c r="B23">
        <v>8</v>
      </c>
      <c r="C23" t="s">
        <v>256</v>
      </c>
      <c r="D23" s="12">
        <v>5</v>
      </c>
      <c r="E23" s="12">
        <v>35</v>
      </c>
      <c r="F23" s="12">
        <v>55</v>
      </c>
      <c r="G23" s="12"/>
      <c r="H23" s="12"/>
      <c r="AX23" s="9"/>
      <c r="CV23" s="88" t="s">
        <v>218</v>
      </c>
      <c r="GS23">
        <v>0.57142857142857162</v>
      </c>
      <c r="GT23">
        <v>0</v>
      </c>
      <c r="GU23">
        <v>2.9999999999999996</v>
      </c>
      <c r="GV23">
        <v>2.9999999999999996</v>
      </c>
      <c r="GW23">
        <v>0.99999999999999967</v>
      </c>
      <c r="GX23">
        <v>1.4285714285714288</v>
      </c>
      <c r="GY23">
        <v>1.4285714285714286</v>
      </c>
      <c r="GZ23">
        <v>1.1428571428571428</v>
      </c>
      <c r="HA23">
        <v>0.71428571428571419</v>
      </c>
      <c r="HB23">
        <v>1</v>
      </c>
      <c r="HC23">
        <v>0.8571428571428571</v>
      </c>
      <c r="HD23">
        <v>1.9999999999999996</v>
      </c>
      <c r="HE23">
        <v>1.7142857142857142</v>
      </c>
      <c r="HF23">
        <v>1.7142857142857144</v>
      </c>
      <c r="HG23">
        <v>2.1428571428571428</v>
      </c>
      <c r="HH23">
        <v>2.9999999999999996</v>
      </c>
      <c r="HI23">
        <v>1.4285714285714284</v>
      </c>
      <c r="HJ23">
        <v>0.57142857142857117</v>
      </c>
      <c r="HK23">
        <v>0.42857142857142844</v>
      </c>
      <c r="HL23">
        <v>2.9999999999999996</v>
      </c>
    </row>
    <row r="24" spans="1:220" x14ac:dyDescent="0.25">
      <c r="A24">
        <v>2</v>
      </c>
      <c r="B24">
        <v>9</v>
      </c>
      <c r="C24" t="s">
        <v>257</v>
      </c>
      <c r="D24" s="12">
        <v>50</v>
      </c>
      <c r="E24" s="12">
        <v>70</v>
      </c>
      <c r="F24" s="12">
        <v>95</v>
      </c>
      <c r="G24" s="12"/>
      <c r="H24" s="12"/>
      <c r="P24" t="s">
        <v>132</v>
      </c>
      <c r="Q24" t="s">
        <v>81</v>
      </c>
      <c r="R24" t="s">
        <v>82</v>
      </c>
      <c r="S24" t="s">
        <v>83</v>
      </c>
      <c r="T24" t="s">
        <v>84</v>
      </c>
      <c r="U24" t="s">
        <v>85</v>
      </c>
      <c r="V24" t="s">
        <v>86</v>
      </c>
      <c r="W24" t="s">
        <v>87</v>
      </c>
      <c r="X24" t="s">
        <v>88</v>
      </c>
      <c r="Y24" t="s">
        <v>89</v>
      </c>
      <c r="Z24" t="s">
        <v>90</v>
      </c>
      <c r="AA24" t="s">
        <v>91</v>
      </c>
      <c r="AB24" t="s">
        <v>92</v>
      </c>
      <c r="AC24" t="s">
        <v>93</v>
      </c>
      <c r="AD24" t="s">
        <v>94</v>
      </c>
      <c r="AE24" t="s">
        <v>80</v>
      </c>
      <c r="AF24" t="s">
        <v>248</v>
      </c>
      <c r="AH24" t="s">
        <v>42</v>
      </c>
      <c r="AX24" s="9"/>
      <c r="CV24" s="88">
        <f>AVERAGE(DB:DB)</f>
        <v>1.6584394268658698</v>
      </c>
    </row>
    <row r="25" spans="1:220" x14ac:dyDescent="0.25">
      <c r="A25">
        <v>2</v>
      </c>
      <c r="B25">
        <v>10</v>
      </c>
      <c r="C25" t="s">
        <v>258</v>
      </c>
      <c r="D25" s="12">
        <v>500000</v>
      </c>
      <c r="E25" s="12">
        <v>10000000</v>
      </c>
      <c r="F25" s="12">
        <v>500000000</v>
      </c>
      <c r="G25" s="12"/>
      <c r="H25" s="12"/>
      <c r="P25" t="s">
        <v>1</v>
      </c>
      <c r="Q25">
        <v>1</v>
      </c>
      <c r="R25">
        <v>1</v>
      </c>
      <c r="S25">
        <v>-1</v>
      </c>
      <c r="T25">
        <v>-1</v>
      </c>
      <c r="U25">
        <v>1</v>
      </c>
      <c r="V25">
        <v>-1</v>
      </c>
      <c r="W25">
        <v>1</v>
      </c>
      <c r="X25">
        <v>-1</v>
      </c>
      <c r="Y25">
        <v>-1</v>
      </c>
      <c r="Z25">
        <v>1</v>
      </c>
      <c r="AA25">
        <v>-1</v>
      </c>
      <c r="AB25">
        <v>-1</v>
      </c>
      <c r="AC25">
        <v>-1</v>
      </c>
      <c r="AD25">
        <v>1</v>
      </c>
      <c r="AE25">
        <f>AVERAGE($Q$25:$AD$25)</f>
        <v>-0.14285714285714285</v>
      </c>
      <c r="AF25" t="s">
        <v>52</v>
      </c>
      <c r="AG25">
        <f>VARP($Q$45:$AD$45)</f>
        <v>0.24285714285714283</v>
      </c>
      <c r="AH25">
        <v>0.24531024531024528</v>
      </c>
    </row>
    <row r="26" spans="1:220" x14ac:dyDescent="0.25">
      <c r="A26">
        <v>2</v>
      </c>
      <c r="B26">
        <v>11</v>
      </c>
      <c r="C26" t="s">
        <v>259</v>
      </c>
      <c r="D26" s="12">
        <v>2</v>
      </c>
      <c r="E26" s="12">
        <v>10</v>
      </c>
      <c r="F26" s="12">
        <v>20</v>
      </c>
      <c r="G26" s="12"/>
      <c r="H26" s="12"/>
      <c r="P26" t="s">
        <v>2</v>
      </c>
      <c r="Q26">
        <v>1</v>
      </c>
      <c r="R26">
        <v>-1</v>
      </c>
      <c r="S26">
        <v>-1</v>
      </c>
      <c r="T26">
        <v>-1</v>
      </c>
      <c r="U26">
        <v>-1</v>
      </c>
      <c r="V26">
        <v>1</v>
      </c>
      <c r="W26">
        <v>-1</v>
      </c>
      <c r="X26">
        <v>1</v>
      </c>
      <c r="Y26">
        <v>-1</v>
      </c>
      <c r="Z26">
        <v>1</v>
      </c>
      <c r="AA26">
        <v>-1</v>
      </c>
      <c r="AB26">
        <v>1</v>
      </c>
      <c r="AC26">
        <v>1</v>
      </c>
      <c r="AD26">
        <v>-1</v>
      </c>
      <c r="AE26">
        <f>AVERAGE($Q$26:$AD$26)</f>
        <v>-0.14285714285714285</v>
      </c>
      <c r="AF26" t="s">
        <v>54</v>
      </c>
      <c r="AG26">
        <f>VARP($AE$25:$AE$44)</f>
        <v>6.3469387755102052E-2</v>
      </c>
      <c r="AH26">
        <v>6.4110492681921261E-2</v>
      </c>
    </row>
    <row r="27" spans="1:220" x14ac:dyDescent="0.25">
      <c r="A27">
        <v>2</v>
      </c>
      <c r="B27">
        <v>12</v>
      </c>
      <c r="C27" t="s">
        <v>260</v>
      </c>
      <c r="D27" s="12">
        <v>300</v>
      </c>
      <c r="E27" s="12">
        <v>1500</v>
      </c>
      <c r="F27" s="12">
        <v>4000</v>
      </c>
      <c r="G27" s="12"/>
      <c r="H27" s="12"/>
      <c r="P27" t="s">
        <v>3</v>
      </c>
      <c r="Q27">
        <v>1</v>
      </c>
      <c r="R27">
        <v>-1</v>
      </c>
      <c r="S27">
        <v>-1</v>
      </c>
      <c r="T27">
        <v>-1</v>
      </c>
      <c r="U27">
        <v>1</v>
      </c>
      <c r="V27">
        <v>-1</v>
      </c>
      <c r="W27">
        <v>-1</v>
      </c>
      <c r="X27">
        <v>1</v>
      </c>
      <c r="Y27">
        <v>-1</v>
      </c>
      <c r="Z27">
        <v>-1</v>
      </c>
      <c r="AA27">
        <v>-1</v>
      </c>
      <c r="AB27">
        <v>1</v>
      </c>
      <c r="AC27">
        <v>1</v>
      </c>
      <c r="AD27">
        <v>1</v>
      </c>
      <c r="AE27">
        <f>AVERAGE($Q$27:$AD$27)</f>
        <v>-0.14285714285714285</v>
      </c>
      <c r="AF27" t="s">
        <v>57</v>
      </c>
      <c r="AG27">
        <f>VARP($Q$25:$AD$44)</f>
        <v>0.99</v>
      </c>
    </row>
    <row r="28" spans="1:220" x14ac:dyDescent="0.25">
      <c r="A28">
        <v>2</v>
      </c>
      <c r="B28">
        <v>13</v>
      </c>
      <c r="C28" t="s">
        <v>261</v>
      </c>
      <c r="D28" s="12">
        <v>5</v>
      </c>
      <c r="E28" s="12">
        <v>20</v>
      </c>
      <c r="F28" s="12">
        <v>60</v>
      </c>
      <c r="G28" s="12"/>
      <c r="H28" s="12"/>
      <c r="P28" t="s">
        <v>4</v>
      </c>
      <c r="Q28">
        <v>-1</v>
      </c>
      <c r="R28">
        <v>-1</v>
      </c>
      <c r="S28">
        <v>-1</v>
      </c>
      <c r="T28">
        <v>1</v>
      </c>
      <c r="U28">
        <v>1</v>
      </c>
      <c r="V28">
        <v>-1</v>
      </c>
      <c r="W28">
        <v>-1</v>
      </c>
      <c r="X28">
        <v>1</v>
      </c>
      <c r="Y28">
        <v>-1</v>
      </c>
      <c r="Z28">
        <v>1</v>
      </c>
      <c r="AA28">
        <v>1</v>
      </c>
      <c r="AB28">
        <v>1</v>
      </c>
      <c r="AC28">
        <v>1</v>
      </c>
      <c r="AD28">
        <v>-1</v>
      </c>
      <c r="AE28">
        <f>AVERAGE($Q$28:$AD$28)</f>
        <v>0</v>
      </c>
      <c r="AF28" t="s">
        <v>76</v>
      </c>
      <c r="AG28">
        <f>AVERAGE($Q$25:$AD$44)</f>
        <v>-0.1</v>
      </c>
    </row>
    <row r="29" spans="1:220" x14ac:dyDescent="0.25">
      <c r="A29">
        <v>2</v>
      </c>
      <c r="B29">
        <v>14</v>
      </c>
      <c r="C29" t="s">
        <v>262</v>
      </c>
      <c r="D29" s="12">
        <v>30</v>
      </c>
      <c r="E29" s="12">
        <v>70</v>
      </c>
      <c r="F29" s="12">
        <v>100</v>
      </c>
      <c r="G29" s="12"/>
      <c r="H29" s="12"/>
      <c r="P29" t="s">
        <v>5</v>
      </c>
      <c r="Q29">
        <v>1</v>
      </c>
      <c r="R29">
        <v>-1</v>
      </c>
      <c r="S29">
        <v>-1</v>
      </c>
      <c r="T29">
        <v>-1</v>
      </c>
      <c r="U29">
        <v>-1</v>
      </c>
      <c r="V29">
        <v>-1</v>
      </c>
      <c r="W29">
        <v>-1</v>
      </c>
      <c r="X29">
        <v>-1</v>
      </c>
      <c r="Y29">
        <v>-1</v>
      </c>
      <c r="Z29">
        <v>-1</v>
      </c>
      <c r="AA29">
        <v>1</v>
      </c>
      <c r="AB29">
        <v>1</v>
      </c>
      <c r="AC29">
        <v>1</v>
      </c>
      <c r="AD29">
        <v>-1</v>
      </c>
      <c r="AE29">
        <f>AVERAGE($Q$29:$AD$29)</f>
        <v>-0.42857142857142855</v>
      </c>
      <c r="AF29" t="s">
        <v>216</v>
      </c>
      <c r="AG29">
        <f>AG28*280</f>
        <v>-28</v>
      </c>
    </row>
    <row r="30" spans="1:220" x14ac:dyDescent="0.25">
      <c r="A30">
        <v>3</v>
      </c>
      <c r="B30">
        <v>1</v>
      </c>
      <c r="C30" t="s">
        <v>249</v>
      </c>
      <c r="D30" s="12">
        <v>5850</v>
      </c>
      <c r="E30" s="12">
        <v>5900</v>
      </c>
      <c r="F30" s="12">
        <v>5950</v>
      </c>
      <c r="G30" s="12"/>
      <c r="H30" s="12"/>
      <c r="P30" t="s">
        <v>6</v>
      </c>
      <c r="Q30">
        <v>-1</v>
      </c>
      <c r="R30">
        <v>-1</v>
      </c>
      <c r="S30">
        <v>-1</v>
      </c>
      <c r="T30">
        <v>-1</v>
      </c>
      <c r="U30">
        <v>-1</v>
      </c>
      <c r="V30">
        <v>-1</v>
      </c>
      <c r="W30">
        <v>-1</v>
      </c>
      <c r="X30">
        <v>-1</v>
      </c>
      <c r="Y30">
        <v>1</v>
      </c>
      <c r="Z30">
        <v>1</v>
      </c>
      <c r="AA30">
        <v>-1</v>
      </c>
      <c r="AB30">
        <v>1</v>
      </c>
      <c r="AC30">
        <v>1</v>
      </c>
      <c r="AD30">
        <v>-1</v>
      </c>
      <c r="AE30">
        <f>AVERAGE($Q$30:$AD$30)</f>
        <v>-0.42857142857142855</v>
      </c>
      <c r="AF30" t="s">
        <v>220</v>
      </c>
      <c r="AG30">
        <f>(AG28+1)/2</f>
        <v>0.45</v>
      </c>
    </row>
    <row r="31" spans="1:220" x14ac:dyDescent="0.25">
      <c r="A31">
        <v>3</v>
      </c>
      <c r="B31">
        <v>2</v>
      </c>
      <c r="C31" t="s">
        <v>250</v>
      </c>
      <c r="D31" s="12">
        <v>1500000</v>
      </c>
      <c r="E31" s="12">
        <v>2500000</v>
      </c>
      <c r="F31" s="12">
        <v>3500000</v>
      </c>
      <c r="G31" s="12"/>
      <c r="H31" s="12"/>
      <c r="P31" t="s">
        <v>7</v>
      </c>
      <c r="Q31">
        <v>1</v>
      </c>
      <c r="R31">
        <v>-1</v>
      </c>
      <c r="S31">
        <v>1</v>
      </c>
      <c r="T31">
        <v>-1</v>
      </c>
      <c r="U31">
        <v>-1</v>
      </c>
      <c r="V31">
        <v>-1</v>
      </c>
      <c r="W31">
        <v>-1</v>
      </c>
      <c r="X31">
        <v>-1</v>
      </c>
      <c r="Y31">
        <v>-1</v>
      </c>
      <c r="Z31">
        <v>1</v>
      </c>
      <c r="AA31">
        <v>-1</v>
      </c>
      <c r="AB31">
        <v>-1</v>
      </c>
      <c r="AC31">
        <v>1</v>
      </c>
      <c r="AD31">
        <v>-1</v>
      </c>
      <c r="AE31">
        <f>AVERAGE($Q$31:$AD$31)</f>
        <v>-0.42857142857142855</v>
      </c>
      <c r="AF31" t="s">
        <v>373</v>
      </c>
      <c r="AG31">
        <f>(AG30-(1-AG30))^2</f>
        <v>1.0000000000000007E-2</v>
      </c>
    </row>
    <row r="32" spans="1:220" x14ac:dyDescent="0.25">
      <c r="A32">
        <v>3</v>
      </c>
      <c r="B32">
        <v>3</v>
      </c>
      <c r="C32" t="s">
        <v>251</v>
      </c>
      <c r="D32" s="12">
        <v>30</v>
      </c>
      <c r="E32" s="12">
        <v>40</v>
      </c>
      <c r="F32" s="12">
        <v>50</v>
      </c>
      <c r="G32" s="12"/>
      <c r="H32" s="12"/>
      <c r="P32" t="s">
        <v>8</v>
      </c>
      <c r="Q32">
        <v>-1</v>
      </c>
      <c r="R32">
        <v>-1</v>
      </c>
      <c r="S32">
        <v>-1</v>
      </c>
      <c r="T32">
        <v>-1</v>
      </c>
      <c r="U32">
        <v>-1</v>
      </c>
      <c r="V32">
        <v>-1</v>
      </c>
      <c r="W32">
        <v>-1</v>
      </c>
      <c r="X32">
        <v>-1</v>
      </c>
      <c r="Y32">
        <v>1</v>
      </c>
      <c r="Z32">
        <v>1</v>
      </c>
      <c r="AA32">
        <v>-1</v>
      </c>
      <c r="AB32">
        <v>-1</v>
      </c>
      <c r="AC32">
        <v>1</v>
      </c>
      <c r="AD32">
        <v>-1</v>
      </c>
      <c r="AE32">
        <f>AVERAGE($Q$32:$AD$32)</f>
        <v>-0.5714285714285714</v>
      </c>
    </row>
    <row r="33" spans="1:34" x14ac:dyDescent="0.25">
      <c r="A33">
        <v>3</v>
      </c>
      <c r="B33">
        <v>4</v>
      </c>
      <c r="C33" t="s">
        <v>252</v>
      </c>
      <c r="D33" s="12">
        <v>500</v>
      </c>
      <c r="E33" s="12">
        <v>1000</v>
      </c>
      <c r="F33" s="12">
        <v>2000</v>
      </c>
      <c r="G33" s="12"/>
      <c r="H33" s="12"/>
      <c r="P33" t="s">
        <v>9</v>
      </c>
      <c r="Q33">
        <v>1</v>
      </c>
      <c r="R33">
        <v>-1</v>
      </c>
      <c r="S33">
        <v>1</v>
      </c>
      <c r="T33">
        <v>-1</v>
      </c>
      <c r="U33">
        <v>-1</v>
      </c>
      <c r="V33">
        <v>1</v>
      </c>
      <c r="W33">
        <v>-1</v>
      </c>
      <c r="X33">
        <v>1</v>
      </c>
      <c r="Y33">
        <v>1</v>
      </c>
      <c r="Z33">
        <v>1</v>
      </c>
      <c r="AA33">
        <v>-1</v>
      </c>
      <c r="AB33">
        <v>-1</v>
      </c>
      <c r="AC33">
        <v>1</v>
      </c>
      <c r="AD33">
        <v>-1</v>
      </c>
      <c r="AE33">
        <f>AVERAGE($Q$33:$AD$33)</f>
        <v>0</v>
      </c>
    </row>
    <row r="34" spans="1:34" x14ac:dyDescent="0.25">
      <c r="A34">
        <v>3</v>
      </c>
      <c r="B34">
        <v>5</v>
      </c>
      <c r="C34" t="s">
        <v>253</v>
      </c>
      <c r="D34" s="12">
        <v>5</v>
      </c>
      <c r="E34" s="12">
        <v>25</v>
      </c>
      <c r="F34" s="12">
        <v>90</v>
      </c>
      <c r="G34" s="12"/>
      <c r="H34" s="12"/>
      <c r="P34" t="s">
        <v>10</v>
      </c>
      <c r="Q34">
        <v>1</v>
      </c>
      <c r="R34">
        <v>-1</v>
      </c>
      <c r="S34">
        <v>-1</v>
      </c>
      <c r="T34">
        <v>-1</v>
      </c>
      <c r="U34">
        <v>-1</v>
      </c>
      <c r="V34">
        <v>-1</v>
      </c>
      <c r="W34">
        <v>-1</v>
      </c>
      <c r="X34">
        <v>1</v>
      </c>
      <c r="Y34">
        <v>1</v>
      </c>
      <c r="Z34">
        <v>1</v>
      </c>
      <c r="AA34">
        <v>-1</v>
      </c>
      <c r="AB34">
        <v>1</v>
      </c>
      <c r="AC34">
        <v>1</v>
      </c>
      <c r="AD34">
        <v>1</v>
      </c>
      <c r="AE34">
        <f>AVERAGE($Q$34:$AD$34)</f>
        <v>0</v>
      </c>
    </row>
    <row r="35" spans="1:34" x14ac:dyDescent="0.25">
      <c r="A35">
        <v>3</v>
      </c>
      <c r="B35">
        <v>6</v>
      </c>
      <c r="C35" t="s">
        <v>254</v>
      </c>
      <c r="D35" s="12">
        <v>10</v>
      </c>
      <c r="E35" s="12">
        <v>12</v>
      </c>
      <c r="F35" s="12">
        <v>30</v>
      </c>
      <c r="G35" s="12"/>
      <c r="H35" s="12"/>
      <c r="P35" t="s">
        <v>11</v>
      </c>
      <c r="Q35">
        <v>-1</v>
      </c>
      <c r="R35">
        <v>-1</v>
      </c>
      <c r="S35">
        <v>-1</v>
      </c>
      <c r="T35">
        <v>1</v>
      </c>
      <c r="U35">
        <v>-1</v>
      </c>
      <c r="V35">
        <v>1</v>
      </c>
      <c r="W35">
        <v>-1</v>
      </c>
      <c r="X35">
        <v>-1</v>
      </c>
      <c r="Y35">
        <v>1</v>
      </c>
      <c r="Z35">
        <v>1</v>
      </c>
      <c r="AA35">
        <v>-1</v>
      </c>
      <c r="AB35">
        <v>-1</v>
      </c>
      <c r="AC35">
        <v>1</v>
      </c>
      <c r="AD35">
        <v>1</v>
      </c>
      <c r="AE35">
        <f>AVERAGE($Q$35:$AD$35)</f>
        <v>-0.14285714285714285</v>
      </c>
    </row>
    <row r="36" spans="1:34" x14ac:dyDescent="0.25">
      <c r="A36">
        <v>3</v>
      </c>
      <c r="B36">
        <v>7</v>
      </c>
      <c r="C36" t="s">
        <v>255</v>
      </c>
      <c r="D36" s="12">
        <v>250</v>
      </c>
      <c r="E36" s="12">
        <v>270</v>
      </c>
      <c r="F36" s="12">
        <v>300</v>
      </c>
      <c r="G36" s="12"/>
      <c r="H36" s="12"/>
      <c r="P36" t="s">
        <v>12</v>
      </c>
      <c r="Q36">
        <v>-1</v>
      </c>
      <c r="R36">
        <v>-1</v>
      </c>
      <c r="S36">
        <v>-1</v>
      </c>
      <c r="T36">
        <v>1</v>
      </c>
      <c r="U36">
        <v>-1</v>
      </c>
      <c r="V36">
        <v>1</v>
      </c>
      <c r="W36">
        <v>-1</v>
      </c>
      <c r="X36">
        <v>-1</v>
      </c>
      <c r="Y36">
        <v>-1</v>
      </c>
      <c r="Z36">
        <v>1</v>
      </c>
      <c r="AA36">
        <v>-1</v>
      </c>
      <c r="AB36">
        <v>-1</v>
      </c>
      <c r="AC36">
        <v>1</v>
      </c>
      <c r="AD36">
        <v>1</v>
      </c>
      <c r="AE36">
        <f>AVERAGE($Q$36:$AD$36)</f>
        <v>-0.2857142857142857</v>
      </c>
    </row>
    <row r="37" spans="1:34" x14ac:dyDescent="0.25">
      <c r="A37">
        <v>3</v>
      </c>
      <c r="B37">
        <v>8</v>
      </c>
      <c r="C37" t="s">
        <v>256</v>
      </c>
      <c r="D37" s="12">
        <v>10</v>
      </c>
      <c r="E37" s="12">
        <v>25</v>
      </c>
      <c r="F37" s="12">
        <v>50</v>
      </c>
      <c r="G37" s="12"/>
      <c r="H37" s="12"/>
      <c r="P37" t="s">
        <v>13</v>
      </c>
      <c r="Q37">
        <v>1</v>
      </c>
      <c r="R37">
        <v>1</v>
      </c>
      <c r="S37">
        <v>-1</v>
      </c>
      <c r="T37">
        <v>-1</v>
      </c>
      <c r="U37">
        <v>-1</v>
      </c>
      <c r="V37">
        <v>-1</v>
      </c>
      <c r="W37">
        <v>-1</v>
      </c>
      <c r="X37">
        <v>1</v>
      </c>
      <c r="Y37">
        <v>-1</v>
      </c>
      <c r="Z37">
        <v>1</v>
      </c>
      <c r="AA37">
        <v>-1</v>
      </c>
      <c r="AB37">
        <v>1</v>
      </c>
      <c r="AC37">
        <v>1</v>
      </c>
      <c r="AD37">
        <v>-1</v>
      </c>
      <c r="AE37">
        <f>AVERAGE($Q$37:$AD$37)</f>
        <v>-0.14285714285714285</v>
      </c>
    </row>
    <row r="38" spans="1:34" x14ac:dyDescent="0.25">
      <c r="A38">
        <v>3</v>
      </c>
      <c r="B38">
        <v>9</v>
      </c>
      <c r="C38" t="s">
        <v>257</v>
      </c>
      <c r="D38" s="12">
        <v>40</v>
      </c>
      <c r="E38" s="12">
        <v>60</v>
      </c>
      <c r="F38" s="12">
        <v>80</v>
      </c>
      <c r="G38" s="12"/>
      <c r="H38" s="12"/>
      <c r="P38" t="s">
        <v>14</v>
      </c>
      <c r="Q38">
        <v>1</v>
      </c>
      <c r="R38">
        <v>-1</v>
      </c>
      <c r="S38">
        <v>-1</v>
      </c>
      <c r="T38">
        <v>-1</v>
      </c>
      <c r="U38">
        <v>1</v>
      </c>
      <c r="V38">
        <v>-1</v>
      </c>
      <c r="W38">
        <v>-1</v>
      </c>
      <c r="X38">
        <v>1</v>
      </c>
      <c r="Y38">
        <v>1</v>
      </c>
      <c r="Z38">
        <v>1</v>
      </c>
      <c r="AA38">
        <v>1</v>
      </c>
      <c r="AB38">
        <v>-1</v>
      </c>
      <c r="AC38">
        <v>1</v>
      </c>
      <c r="AD38">
        <v>1</v>
      </c>
      <c r="AE38">
        <f>AVERAGE($Q$38:$AD$38)</f>
        <v>0.14285714285714285</v>
      </c>
    </row>
    <row r="39" spans="1:34" x14ac:dyDescent="0.25">
      <c r="A39">
        <v>3</v>
      </c>
      <c r="B39">
        <v>10</v>
      </c>
      <c r="C39" t="s">
        <v>258</v>
      </c>
      <c r="D39" s="12">
        <v>500000000</v>
      </c>
      <c r="E39" s="12">
        <v>750000000</v>
      </c>
      <c r="F39" s="12">
        <v>1000000000</v>
      </c>
      <c r="G39" s="12"/>
      <c r="H39" s="12"/>
      <c r="P39" t="s">
        <v>15</v>
      </c>
      <c r="Q39">
        <v>1</v>
      </c>
      <c r="R39">
        <v>-1</v>
      </c>
      <c r="S39">
        <v>1</v>
      </c>
      <c r="T39">
        <v>1</v>
      </c>
      <c r="U39">
        <v>-1</v>
      </c>
      <c r="V39">
        <v>-1</v>
      </c>
      <c r="W39">
        <v>-1</v>
      </c>
      <c r="X39">
        <v>-1</v>
      </c>
      <c r="Y39">
        <v>-1</v>
      </c>
      <c r="Z39">
        <v>-1</v>
      </c>
      <c r="AA39">
        <v>-1</v>
      </c>
      <c r="AB39">
        <v>1</v>
      </c>
      <c r="AC39">
        <v>1</v>
      </c>
      <c r="AD39">
        <v>-1</v>
      </c>
      <c r="AE39">
        <f>AVERAGE($Q$39:$AD$39)</f>
        <v>-0.2857142857142857</v>
      </c>
    </row>
    <row r="40" spans="1:34" x14ac:dyDescent="0.25">
      <c r="A40">
        <v>3</v>
      </c>
      <c r="B40">
        <v>11</v>
      </c>
      <c r="C40" t="s">
        <v>259</v>
      </c>
      <c r="D40" s="12">
        <v>4</v>
      </c>
      <c r="E40" s="12">
        <v>6</v>
      </c>
      <c r="F40" s="12">
        <v>7</v>
      </c>
      <c r="G40" s="12"/>
      <c r="H40" s="12"/>
      <c r="P40" t="s">
        <v>16</v>
      </c>
      <c r="Q40">
        <v>1</v>
      </c>
      <c r="R40">
        <v>1</v>
      </c>
      <c r="S40">
        <v>1</v>
      </c>
      <c r="T40">
        <v>-1</v>
      </c>
      <c r="U40">
        <v>1</v>
      </c>
      <c r="V40">
        <v>1</v>
      </c>
      <c r="W40">
        <v>-1</v>
      </c>
      <c r="X40">
        <v>1</v>
      </c>
      <c r="Y40">
        <v>1</v>
      </c>
      <c r="Z40">
        <v>1</v>
      </c>
      <c r="AA40">
        <v>-1</v>
      </c>
      <c r="AB40">
        <v>-1</v>
      </c>
      <c r="AC40">
        <v>1</v>
      </c>
      <c r="AD40">
        <v>1</v>
      </c>
      <c r="AE40">
        <f>AVERAGE($Q$40:$AD$40)</f>
        <v>0.42857142857142855</v>
      </c>
    </row>
    <row r="41" spans="1:34" x14ac:dyDescent="0.25">
      <c r="A41">
        <v>3</v>
      </c>
      <c r="B41">
        <v>12</v>
      </c>
      <c r="C41" t="s">
        <v>260</v>
      </c>
      <c r="D41" s="12">
        <v>500</v>
      </c>
      <c r="E41" s="12">
        <v>2000</v>
      </c>
      <c r="F41" s="12">
        <v>5000</v>
      </c>
      <c r="G41" s="12"/>
      <c r="H41" s="12"/>
      <c r="P41" t="s">
        <v>17</v>
      </c>
      <c r="Q41">
        <v>1</v>
      </c>
      <c r="R41">
        <v>-1</v>
      </c>
      <c r="S41">
        <v>1</v>
      </c>
      <c r="T41">
        <v>1</v>
      </c>
      <c r="U41">
        <v>1</v>
      </c>
      <c r="V41">
        <v>-1</v>
      </c>
      <c r="W41">
        <v>-1</v>
      </c>
      <c r="X41">
        <v>1</v>
      </c>
      <c r="Y41">
        <v>1</v>
      </c>
      <c r="Z41">
        <v>1</v>
      </c>
      <c r="AA41">
        <v>-1</v>
      </c>
      <c r="AB41">
        <v>-1</v>
      </c>
      <c r="AC41">
        <v>1</v>
      </c>
      <c r="AD41">
        <v>-1</v>
      </c>
      <c r="AE41">
        <f>AVERAGE($Q$41:$AD$41)</f>
        <v>0.14285714285714285</v>
      </c>
    </row>
    <row r="42" spans="1:34" x14ac:dyDescent="0.25">
      <c r="A42">
        <v>3</v>
      </c>
      <c r="B42">
        <v>13</v>
      </c>
      <c r="C42" t="s">
        <v>261</v>
      </c>
      <c r="D42" s="12">
        <v>1</v>
      </c>
      <c r="E42" s="12">
        <v>5</v>
      </c>
      <c r="F42" s="12">
        <v>10</v>
      </c>
      <c r="G42" s="12"/>
      <c r="H42" s="12"/>
      <c r="P42" t="s">
        <v>18</v>
      </c>
      <c r="Q42">
        <v>1</v>
      </c>
      <c r="R42">
        <v>-1</v>
      </c>
      <c r="S42">
        <v>-1</v>
      </c>
      <c r="T42">
        <v>-1</v>
      </c>
      <c r="U42">
        <v>1</v>
      </c>
      <c r="V42">
        <v>-1</v>
      </c>
      <c r="W42">
        <v>1</v>
      </c>
      <c r="X42">
        <v>-1</v>
      </c>
      <c r="Y42">
        <v>1</v>
      </c>
      <c r="Z42">
        <v>1</v>
      </c>
      <c r="AA42">
        <v>-1</v>
      </c>
      <c r="AB42">
        <v>1</v>
      </c>
      <c r="AC42">
        <v>1</v>
      </c>
      <c r="AD42">
        <v>1</v>
      </c>
      <c r="AE42">
        <f>AVERAGE($Q$42:$AD$42)</f>
        <v>0.14285714285714285</v>
      </c>
    </row>
    <row r="43" spans="1:34" x14ac:dyDescent="0.25">
      <c r="A43">
        <v>3</v>
      </c>
      <c r="B43">
        <v>14</v>
      </c>
      <c r="C43" t="s">
        <v>262</v>
      </c>
      <c r="D43" s="12">
        <v>1</v>
      </c>
      <c r="E43" s="12">
        <v>10</v>
      </c>
      <c r="F43" s="12">
        <v>50</v>
      </c>
      <c r="G43" s="12"/>
      <c r="H43" s="12"/>
      <c r="P43" t="s">
        <v>19</v>
      </c>
      <c r="Q43">
        <v>1</v>
      </c>
      <c r="R43">
        <v>-1</v>
      </c>
      <c r="S43">
        <v>-1</v>
      </c>
      <c r="T43">
        <v>-1</v>
      </c>
      <c r="U43">
        <v>1</v>
      </c>
      <c r="V43">
        <v>-1</v>
      </c>
      <c r="W43">
        <v>-1</v>
      </c>
      <c r="X43">
        <v>-1</v>
      </c>
      <c r="Y43">
        <v>1</v>
      </c>
      <c r="Z43">
        <v>1</v>
      </c>
      <c r="AA43">
        <v>-1</v>
      </c>
      <c r="AB43">
        <v>1</v>
      </c>
      <c r="AC43">
        <v>1</v>
      </c>
      <c r="AD43">
        <v>1</v>
      </c>
      <c r="AE43">
        <f>AVERAGE($Q$43:$AD$43)</f>
        <v>0</v>
      </c>
    </row>
    <row r="44" spans="1:34" x14ac:dyDescent="0.25">
      <c r="A44">
        <v>4</v>
      </c>
      <c r="B44">
        <v>1</v>
      </c>
      <c r="C44" t="s">
        <v>249</v>
      </c>
      <c r="D44" s="12">
        <v>5950</v>
      </c>
      <c r="E44" s="12">
        <v>5983</v>
      </c>
      <c r="F44" s="12">
        <v>6000</v>
      </c>
      <c r="G44" s="12"/>
      <c r="H44" s="12"/>
      <c r="P44" t="s">
        <v>20</v>
      </c>
      <c r="Q44">
        <v>1</v>
      </c>
      <c r="R44">
        <v>1</v>
      </c>
      <c r="S44">
        <v>1</v>
      </c>
      <c r="T44">
        <v>1</v>
      </c>
      <c r="U44">
        <v>-1</v>
      </c>
      <c r="V44">
        <v>-1</v>
      </c>
      <c r="W44">
        <v>1</v>
      </c>
      <c r="X44">
        <v>-1</v>
      </c>
      <c r="Y44">
        <v>1</v>
      </c>
      <c r="Z44">
        <v>1</v>
      </c>
      <c r="AA44">
        <v>-1</v>
      </c>
      <c r="AB44">
        <v>1</v>
      </c>
      <c r="AC44">
        <v>1</v>
      </c>
      <c r="AD44">
        <v>-1</v>
      </c>
      <c r="AE44">
        <f>AVERAGE($Q$44:$AD$44)</f>
        <v>0.2857142857142857</v>
      </c>
    </row>
    <row r="45" spans="1:34" x14ac:dyDescent="0.25">
      <c r="A45">
        <v>4</v>
      </c>
      <c r="B45">
        <v>2</v>
      </c>
      <c r="C45" t="s">
        <v>250</v>
      </c>
      <c r="D45" s="12">
        <v>2500000</v>
      </c>
      <c r="E45" s="12">
        <v>3000000</v>
      </c>
      <c r="F45" s="12">
        <v>3500000</v>
      </c>
      <c r="G45" s="12"/>
      <c r="H45" s="12"/>
      <c r="P45" t="s">
        <v>79</v>
      </c>
      <c r="Q45">
        <f>AVERAGE($Q$25:$Q$44)</f>
        <v>0.5</v>
      </c>
      <c r="R45">
        <f>AVERAGE($R$25:$R$44)</f>
        <v>-0.6</v>
      </c>
      <c r="S45">
        <f>AVERAGE($S$25:$S$44)</f>
        <v>-0.4</v>
      </c>
      <c r="T45">
        <f>AVERAGE($T$25:$T$44)</f>
        <v>-0.4</v>
      </c>
      <c r="U45">
        <f>AVERAGE($U$25:$U$44)</f>
        <v>-0.2</v>
      </c>
      <c r="V45">
        <f>AVERAGE($V$25:$V$44)</f>
        <v>-0.5</v>
      </c>
      <c r="W45">
        <f>AVERAGE($W$25:$W$44)</f>
        <v>-0.7</v>
      </c>
      <c r="X45">
        <f>AVERAGE($X$25:$X$44)</f>
        <v>-0.1</v>
      </c>
      <c r="Y45">
        <f>AVERAGE($Y$25:$Y$44)</f>
        <v>0.1</v>
      </c>
      <c r="Z45">
        <f>AVERAGE($Z$25:$Z$44)</f>
        <v>0.7</v>
      </c>
      <c r="AA45">
        <f>AVERAGE($AA$25:$AA$44)</f>
        <v>-0.7</v>
      </c>
      <c r="AB45">
        <f>AVERAGE($AB$25:$AB$44)</f>
        <v>0.1</v>
      </c>
      <c r="AC45">
        <f>AVERAGE($AC$25:$AC$44)</f>
        <v>0.9</v>
      </c>
      <c r="AD45">
        <f>AVERAGE($AD$25:$AD$44)</f>
        <v>-0.1</v>
      </c>
      <c r="AE45">
        <f>AVERAGE($AE$25:$AE$44)</f>
        <v>-0.1</v>
      </c>
    </row>
    <row r="46" spans="1:34" x14ac:dyDescent="0.25">
      <c r="A46">
        <v>4</v>
      </c>
      <c r="B46">
        <v>3</v>
      </c>
      <c r="C46" t="s">
        <v>251</v>
      </c>
      <c r="D46" s="12">
        <v>40</v>
      </c>
      <c r="E46" s="12">
        <v>60</v>
      </c>
      <c r="F46" s="12">
        <v>80</v>
      </c>
      <c r="G46" s="12"/>
      <c r="H46" s="12"/>
    </row>
    <row r="47" spans="1:34" x14ac:dyDescent="0.25">
      <c r="A47">
        <v>4</v>
      </c>
      <c r="B47">
        <v>4</v>
      </c>
      <c r="C47" t="s">
        <v>252</v>
      </c>
      <c r="D47" s="12">
        <v>100</v>
      </c>
      <c r="E47" s="12">
        <v>300</v>
      </c>
      <c r="F47" s="12">
        <v>900</v>
      </c>
      <c r="G47" s="12"/>
      <c r="H47" s="12"/>
    </row>
    <row r="48" spans="1:34" x14ac:dyDescent="0.25">
      <c r="A48">
        <v>4</v>
      </c>
      <c r="B48">
        <v>5</v>
      </c>
      <c r="C48" t="s">
        <v>253</v>
      </c>
      <c r="D48" s="12">
        <v>5</v>
      </c>
      <c r="E48" s="12">
        <v>20</v>
      </c>
      <c r="F48" s="12">
        <v>30</v>
      </c>
      <c r="G48" s="12"/>
      <c r="H48" s="12"/>
      <c r="P48" t="s">
        <v>99</v>
      </c>
      <c r="Q48" t="s">
        <v>81</v>
      </c>
      <c r="R48" t="s">
        <v>82</v>
      </c>
      <c r="S48" t="s">
        <v>83</v>
      </c>
      <c r="T48" t="s">
        <v>84</v>
      </c>
      <c r="U48" t="s">
        <v>85</v>
      </c>
      <c r="V48" t="s">
        <v>86</v>
      </c>
      <c r="W48" t="s">
        <v>87</v>
      </c>
      <c r="X48" t="s">
        <v>88</v>
      </c>
      <c r="Y48" t="s">
        <v>89</v>
      </c>
      <c r="Z48" t="s">
        <v>90</v>
      </c>
      <c r="AA48" t="s">
        <v>91</v>
      </c>
      <c r="AB48" t="s">
        <v>92</v>
      </c>
      <c r="AC48" t="s">
        <v>93</v>
      </c>
      <c r="AD48" t="s">
        <v>94</v>
      </c>
      <c r="AE48" t="s">
        <v>80</v>
      </c>
      <c r="AF48" t="s">
        <v>248</v>
      </c>
      <c r="AH48" t="s">
        <v>42</v>
      </c>
    </row>
    <row r="49" spans="1:34" x14ac:dyDescent="0.25">
      <c r="A49">
        <v>4</v>
      </c>
      <c r="B49">
        <v>6</v>
      </c>
      <c r="C49" t="s">
        <v>254</v>
      </c>
      <c r="D49" s="12">
        <v>10</v>
      </c>
      <c r="E49" s="12">
        <v>12</v>
      </c>
      <c r="F49" s="12">
        <v>15</v>
      </c>
      <c r="G49" s="12"/>
      <c r="H49" s="12"/>
      <c r="P49" t="s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-1</v>
      </c>
      <c r="X49">
        <v>1</v>
      </c>
      <c r="Y49">
        <v>1</v>
      </c>
      <c r="Z49">
        <v>-1</v>
      </c>
      <c r="AA49">
        <v>1</v>
      </c>
      <c r="AB49">
        <v>1</v>
      </c>
      <c r="AC49">
        <v>1</v>
      </c>
      <c r="AD49">
        <v>1</v>
      </c>
      <c r="AE49">
        <f>AVERAGE($Q$49:$AD$49)</f>
        <v>0.7142857142857143</v>
      </c>
      <c r="AF49" t="s">
        <v>52</v>
      </c>
      <c r="AG49">
        <f>VARP($Q$69:$AD$69)</f>
        <v>7.5357142857142928E-2</v>
      </c>
      <c r="AH49">
        <f>AG49/AG51</f>
        <v>8.9785414682579986E-2</v>
      </c>
    </row>
    <row r="50" spans="1:34" x14ac:dyDescent="0.25">
      <c r="A50">
        <v>4</v>
      </c>
      <c r="B50">
        <v>7</v>
      </c>
      <c r="C50" t="s">
        <v>255</v>
      </c>
      <c r="D50" s="12">
        <v>250</v>
      </c>
      <c r="E50" s="12">
        <v>270</v>
      </c>
      <c r="F50" s="12">
        <v>290</v>
      </c>
      <c r="G50" s="12"/>
      <c r="H50" s="12"/>
      <c r="P50" t="s">
        <v>2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f>AVERAGE($Q$50:$AD$50)</f>
        <v>1</v>
      </c>
      <c r="AF50" t="s">
        <v>54</v>
      </c>
      <c r="AG50">
        <f>VARP($AD$49:$AE$69)</f>
        <v>0.29540148202138</v>
      </c>
      <c r="AH50">
        <f>AG50/AG51</f>
        <v>0.35196059133264063</v>
      </c>
    </row>
    <row r="51" spans="1:34" x14ac:dyDescent="0.25">
      <c r="A51">
        <v>4</v>
      </c>
      <c r="B51">
        <v>8</v>
      </c>
      <c r="C51" t="s">
        <v>256</v>
      </c>
      <c r="D51" s="12">
        <v>10</v>
      </c>
      <c r="E51" s="12">
        <v>20</v>
      </c>
      <c r="F51" s="12">
        <v>40</v>
      </c>
      <c r="G51" s="12"/>
      <c r="H51" s="12"/>
      <c r="P51" t="s">
        <v>3</v>
      </c>
      <c r="Q51">
        <v>1</v>
      </c>
      <c r="R51">
        <v>1</v>
      </c>
      <c r="S51">
        <v>-1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-1</v>
      </c>
      <c r="AA51">
        <v>1</v>
      </c>
      <c r="AB51">
        <v>1</v>
      </c>
      <c r="AC51">
        <v>-1</v>
      </c>
      <c r="AD51">
        <v>1</v>
      </c>
      <c r="AE51">
        <f>AVERAGE($Q$51:$AD$51)</f>
        <v>0.5714285714285714</v>
      </c>
      <c r="AF51" t="s">
        <v>57</v>
      </c>
      <c r="AG51">
        <f>VARP($Q$49:$AD$69)</f>
        <v>0.83930272108843518</v>
      </c>
    </row>
    <row r="52" spans="1:34" x14ac:dyDescent="0.25">
      <c r="A52">
        <v>4</v>
      </c>
      <c r="B52">
        <v>9</v>
      </c>
      <c r="C52" t="s">
        <v>257</v>
      </c>
      <c r="D52" s="12">
        <v>70</v>
      </c>
      <c r="E52" s="12">
        <v>80</v>
      </c>
      <c r="F52" s="12">
        <v>90</v>
      </c>
      <c r="G52" s="12"/>
      <c r="H52" s="12"/>
      <c r="P52" t="s">
        <v>4</v>
      </c>
      <c r="Q52">
        <v>-1</v>
      </c>
      <c r="R52">
        <v>-1</v>
      </c>
      <c r="S52">
        <v>-1</v>
      </c>
      <c r="T52">
        <v>1</v>
      </c>
      <c r="U52">
        <v>1</v>
      </c>
      <c r="V52">
        <v>1</v>
      </c>
      <c r="W52">
        <v>1</v>
      </c>
      <c r="X52">
        <v>1</v>
      </c>
      <c r="Y52">
        <v>-1</v>
      </c>
      <c r="Z52">
        <v>-1</v>
      </c>
      <c r="AA52">
        <v>1</v>
      </c>
      <c r="AB52">
        <v>-1</v>
      </c>
      <c r="AC52">
        <v>-1</v>
      </c>
      <c r="AD52">
        <v>1</v>
      </c>
      <c r="AE52">
        <f>AVERAGE($Q$52:$AD$52)</f>
        <v>0</v>
      </c>
      <c r="AF52" t="s">
        <v>77</v>
      </c>
      <c r="AG52">
        <f>AVERAGE($Q$49:$AD$69)</f>
        <v>0.35</v>
      </c>
    </row>
    <row r="53" spans="1:34" x14ac:dyDescent="0.25">
      <c r="A53">
        <v>4</v>
      </c>
      <c r="B53">
        <v>10</v>
      </c>
      <c r="C53" t="s">
        <v>258</v>
      </c>
      <c r="D53" s="12">
        <v>1000000</v>
      </c>
      <c r="E53" s="12">
        <v>1500000</v>
      </c>
      <c r="F53" s="12">
        <v>3000000</v>
      </c>
      <c r="G53" s="12"/>
      <c r="H53" s="12"/>
      <c r="P53" t="s">
        <v>5</v>
      </c>
      <c r="Q53">
        <v>-1</v>
      </c>
      <c r="R53">
        <v>-1</v>
      </c>
      <c r="S53">
        <v>1</v>
      </c>
      <c r="T53">
        <v>1</v>
      </c>
      <c r="U53">
        <v>1</v>
      </c>
      <c r="V53">
        <v>-1</v>
      </c>
      <c r="W53">
        <v>1</v>
      </c>
      <c r="X53">
        <v>-1</v>
      </c>
      <c r="Y53">
        <v>1</v>
      </c>
      <c r="Z53">
        <v>1</v>
      </c>
      <c r="AA53">
        <v>1</v>
      </c>
      <c r="AB53">
        <v>1</v>
      </c>
      <c r="AC53">
        <v>-1</v>
      </c>
      <c r="AD53">
        <v>1</v>
      </c>
      <c r="AE53">
        <f>AVERAGE($Q$53:$AD$53)</f>
        <v>0.2857142857142857</v>
      </c>
      <c r="AF53" t="s">
        <v>217</v>
      </c>
      <c r="AG53">
        <f>AG52*280</f>
        <v>98</v>
      </c>
    </row>
    <row r="54" spans="1:34" x14ac:dyDescent="0.25">
      <c r="A54">
        <v>4</v>
      </c>
      <c r="B54">
        <v>11</v>
      </c>
      <c r="C54" t="s">
        <v>259</v>
      </c>
      <c r="D54" s="12">
        <v>3</v>
      </c>
      <c r="E54" s="12">
        <v>4.5</v>
      </c>
      <c r="F54" s="12">
        <v>6</v>
      </c>
      <c r="G54" s="12"/>
      <c r="H54" s="12"/>
      <c r="P54" t="s">
        <v>6</v>
      </c>
      <c r="Q54">
        <v>1</v>
      </c>
      <c r="R54">
        <v>1</v>
      </c>
      <c r="S54">
        <v>1</v>
      </c>
      <c r="T54">
        <v>1</v>
      </c>
      <c r="U54">
        <v>1</v>
      </c>
      <c r="V54">
        <v>-1</v>
      </c>
      <c r="W54">
        <v>1</v>
      </c>
      <c r="X54">
        <v>1</v>
      </c>
      <c r="Y54">
        <v>-1</v>
      </c>
      <c r="Z54">
        <v>-1</v>
      </c>
      <c r="AA54">
        <v>1</v>
      </c>
      <c r="AB54">
        <v>-1</v>
      </c>
      <c r="AC54">
        <v>1</v>
      </c>
      <c r="AD54">
        <v>1</v>
      </c>
      <c r="AE54">
        <f>AVERAGE($Q$54:$AD$54)</f>
        <v>0.42857142857142855</v>
      </c>
      <c r="AF54" t="s">
        <v>220</v>
      </c>
      <c r="AG54">
        <f>(AG52+1)/2</f>
        <v>0.67500000000000004</v>
      </c>
    </row>
    <row r="55" spans="1:34" x14ac:dyDescent="0.25">
      <c r="A55">
        <v>4</v>
      </c>
      <c r="B55">
        <v>12</v>
      </c>
      <c r="C55" t="s">
        <v>260</v>
      </c>
      <c r="D55" s="12">
        <v>100</v>
      </c>
      <c r="E55" s="12">
        <v>500</v>
      </c>
      <c r="F55" s="12">
        <v>1000</v>
      </c>
      <c r="G55" s="12"/>
      <c r="H55" s="12"/>
      <c r="P55" t="s">
        <v>7</v>
      </c>
      <c r="Q55">
        <v>-1</v>
      </c>
      <c r="R55">
        <v>1</v>
      </c>
      <c r="S55">
        <v>-1</v>
      </c>
      <c r="T55">
        <v>1</v>
      </c>
      <c r="U55">
        <v>1</v>
      </c>
      <c r="V55">
        <v>-1</v>
      </c>
      <c r="W55">
        <v>-1</v>
      </c>
      <c r="X55">
        <v>1</v>
      </c>
      <c r="Y55">
        <v>1</v>
      </c>
      <c r="Z55">
        <v>-1</v>
      </c>
      <c r="AA55">
        <v>1</v>
      </c>
      <c r="AB55">
        <v>-1</v>
      </c>
      <c r="AC55">
        <v>1</v>
      </c>
      <c r="AD55">
        <v>1</v>
      </c>
      <c r="AE55">
        <f>AVERAGE($Q$55:$AD$55)</f>
        <v>0.14285714285714285</v>
      </c>
      <c r="AF55" t="s">
        <v>373</v>
      </c>
      <c r="AG55">
        <f>(AG54-(1-AG54))^2</f>
        <v>0.12250000000000007</v>
      </c>
    </row>
    <row r="56" spans="1:34" x14ac:dyDescent="0.25">
      <c r="A56">
        <v>4</v>
      </c>
      <c r="B56">
        <v>13</v>
      </c>
      <c r="C56" t="s">
        <v>261</v>
      </c>
      <c r="D56" s="12">
        <v>5</v>
      </c>
      <c r="E56" s="12">
        <v>20</v>
      </c>
      <c r="F56" s="12">
        <v>40</v>
      </c>
      <c r="G56" s="12"/>
      <c r="H56" s="12"/>
      <c r="P56" t="s">
        <v>8</v>
      </c>
      <c r="Q56">
        <v>1</v>
      </c>
      <c r="R56">
        <v>-1</v>
      </c>
      <c r="S56">
        <v>1</v>
      </c>
      <c r="T56">
        <v>-1</v>
      </c>
      <c r="U56">
        <v>1</v>
      </c>
      <c r="V56">
        <v>-1</v>
      </c>
      <c r="W56">
        <v>1</v>
      </c>
      <c r="X56">
        <v>1</v>
      </c>
      <c r="Y56">
        <v>-1</v>
      </c>
      <c r="Z56">
        <v>-1</v>
      </c>
      <c r="AA56">
        <v>1</v>
      </c>
      <c r="AB56">
        <v>1</v>
      </c>
      <c r="AC56">
        <v>1</v>
      </c>
      <c r="AD56">
        <v>-1</v>
      </c>
      <c r="AE56">
        <f>AVERAGE($Q$56:$AD$56)</f>
        <v>0.14285714285714285</v>
      </c>
    </row>
    <row r="57" spans="1:34" x14ac:dyDescent="0.25">
      <c r="A57">
        <v>4</v>
      </c>
      <c r="B57">
        <v>14</v>
      </c>
      <c r="C57" t="s">
        <v>262</v>
      </c>
      <c r="D57" s="12">
        <v>17</v>
      </c>
      <c r="E57" s="12">
        <v>50</v>
      </c>
      <c r="F57" s="12">
        <v>60</v>
      </c>
      <c r="G57" s="12"/>
      <c r="H57" s="12"/>
      <c r="P57" t="s">
        <v>9</v>
      </c>
      <c r="Q57">
        <v>1</v>
      </c>
      <c r="R57">
        <v>1</v>
      </c>
      <c r="S57">
        <v>1</v>
      </c>
      <c r="T57">
        <v>-1</v>
      </c>
      <c r="U57">
        <v>-1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-1</v>
      </c>
      <c r="AD57">
        <v>1</v>
      </c>
      <c r="AE57">
        <f>AVERAGE($Q$57:$AD$57)</f>
        <v>0.5714285714285714</v>
      </c>
    </row>
    <row r="58" spans="1:34" x14ac:dyDescent="0.25">
      <c r="A58">
        <v>5</v>
      </c>
      <c r="B58">
        <v>1</v>
      </c>
      <c r="C58" t="s">
        <v>249</v>
      </c>
      <c r="D58" s="12">
        <v>5895</v>
      </c>
      <c r="E58" s="12">
        <v>5897</v>
      </c>
      <c r="F58" s="12">
        <v>5900</v>
      </c>
      <c r="G58" s="12"/>
      <c r="H58" s="12"/>
      <c r="P58" t="s">
        <v>10</v>
      </c>
      <c r="Q58">
        <v>1</v>
      </c>
      <c r="R58">
        <v>1</v>
      </c>
      <c r="S58">
        <v>1</v>
      </c>
      <c r="T58">
        <v>-1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f>AVERAGE($Q$58:$AD$58)</f>
        <v>0.8571428571428571</v>
      </c>
    </row>
    <row r="59" spans="1:34" x14ac:dyDescent="0.25">
      <c r="A59">
        <v>5</v>
      </c>
      <c r="B59">
        <v>2</v>
      </c>
      <c r="C59" t="s">
        <v>250</v>
      </c>
      <c r="D59" s="12">
        <v>2200000</v>
      </c>
      <c r="E59" s="12">
        <v>2700000</v>
      </c>
      <c r="F59" s="12">
        <v>3500000</v>
      </c>
      <c r="G59" s="12"/>
      <c r="H59" s="12"/>
      <c r="P59" t="s">
        <v>11</v>
      </c>
      <c r="Q59">
        <v>1</v>
      </c>
      <c r="R59">
        <v>1</v>
      </c>
      <c r="S59">
        <v>1</v>
      </c>
      <c r="T59">
        <v>-1</v>
      </c>
      <c r="U59">
        <v>1</v>
      </c>
      <c r="V59">
        <v>1</v>
      </c>
      <c r="W59">
        <v>1</v>
      </c>
      <c r="X59">
        <v>-1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f>AVERAGE($Q$59:$AD$59)</f>
        <v>0.7142857142857143</v>
      </c>
    </row>
    <row r="60" spans="1:34" x14ac:dyDescent="0.25">
      <c r="A60">
        <v>5</v>
      </c>
      <c r="B60">
        <v>3</v>
      </c>
      <c r="C60" t="s">
        <v>251</v>
      </c>
      <c r="D60" s="12">
        <v>15</v>
      </c>
      <c r="E60" s="12">
        <v>25</v>
      </c>
      <c r="F60" s="12">
        <v>40</v>
      </c>
      <c r="G60" s="12"/>
      <c r="H60" s="12"/>
      <c r="P60" t="s">
        <v>12</v>
      </c>
      <c r="Q60">
        <v>-1</v>
      </c>
      <c r="R60">
        <v>-1</v>
      </c>
      <c r="S60">
        <v>1</v>
      </c>
      <c r="T60">
        <v>-1</v>
      </c>
      <c r="U60">
        <v>1</v>
      </c>
      <c r="V60">
        <v>1</v>
      </c>
      <c r="W60">
        <v>1</v>
      </c>
      <c r="X60">
        <v>-1</v>
      </c>
      <c r="Y60">
        <v>-1</v>
      </c>
      <c r="Z60">
        <v>-1</v>
      </c>
      <c r="AA60">
        <v>1</v>
      </c>
      <c r="AB60">
        <v>1</v>
      </c>
      <c r="AC60">
        <v>1</v>
      </c>
      <c r="AD60">
        <v>1</v>
      </c>
      <c r="AE60">
        <f>AVERAGE($Q$60:$AD$60)</f>
        <v>0.14285714285714285</v>
      </c>
    </row>
    <row r="61" spans="1:34" x14ac:dyDescent="0.25">
      <c r="A61">
        <v>5</v>
      </c>
      <c r="B61">
        <v>4</v>
      </c>
      <c r="C61" t="s">
        <v>252</v>
      </c>
      <c r="D61" s="12">
        <v>800</v>
      </c>
      <c r="E61" s="12">
        <v>1200</v>
      </c>
      <c r="F61" s="12">
        <v>2500</v>
      </c>
      <c r="G61" s="12"/>
      <c r="H61" s="12"/>
      <c r="P61" t="s">
        <v>13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-1</v>
      </c>
      <c r="AA61">
        <v>-1</v>
      </c>
      <c r="AB61">
        <v>-1</v>
      </c>
      <c r="AC61">
        <v>-1</v>
      </c>
      <c r="AD61">
        <v>1</v>
      </c>
      <c r="AE61">
        <f>AVERAGE($Q$61:$AD$61)</f>
        <v>0.42857142857142855</v>
      </c>
    </row>
    <row r="62" spans="1:34" x14ac:dyDescent="0.25">
      <c r="A62">
        <v>5</v>
      </c>
      <c r="B62">
        <v>5</v>
      </c>
      <c r="C62" t="s">
        <v>253</v>
      </c>
      <c r="D62" s="12">
        <v>20</v>
      </c>
      <c r="E62" s="12">
        <v>50</v>
      </c>
      <c r="F62" s="12">
        <v>100</v>
      </c>
      <c r="G62" s="12"/>
      <c r="H62" s="12"/>
      <c r="P62" t="s">
        <v>14</v>
      </c>
      <c r="Q62">
        <v>1</v>
      </c>
      <c r="R62">
        <v>1</v>
      </c>
      <c r="S62">
        <v>-1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-1</v>
      </c>
      <c r="AD62">
        <v>1</v>
      </c>
      <c r="AE62">
        <f>AVERAGE($Q$62:$AD$62)</f>
        <v>0.7142857142857143</v>
      </c>
    </row>
    <row r="63" spans="1:34" x14ac:dyDescent="0.25">
      <c r="A63">
        <v>5</v>
      </c>
      <c r="B63">
        <v>6</v>
      </c>
      <c r="C63" t="s">
        <v>254</v>
      </c>
      <c r="D63" s="12">
        <v>20</v>
      </c>
      <c r="E63" s="12">
        <v>35</v>
      </c>
      <c r="F63" s="12">
        <v>50</v>
      </c>
      <c r="G63" s="12"/>
      <c r="H63" s="12"/>
      <c r="P63" t="s">
        <v>15</v>
      </c>
      <c r="Q63">
        <v>1</v>
      </c>
      <c r="R63">
        <v>-1</v>
      </c>
      <c r="S63">
        <v>1</v>
      </c>
      <c r="T63">
        <v>-1</v>
      </c>
      <c r="U63">
        <v>1</v>
      </c>
      <c r="V63">
        <v>-1</v>
      </c>
      <c r="W63">
        <v>1</v>
      </c>
      <c r="X63">
        <v>-1</v>
      </c>
      <c r="Y63">
        <v>1</v>
      </c>
      <c r="Z63">
        <v>1</v>
      </c>
      <c r="AA63">
        <v>1</v>
      </c>
      <c r="AB63">
        <v>1</v>
      </c>
      <c r="AC63">
        <v>-1</v>
      </c>
      <c r="AD63">
        <v>1</v>
      </c>
      <c r="AE63">
        <f>AVERAGE($Q$63:$AD$63)</f>
        <v>0.2857142857142857</v>
      </c>
    </row>
    <row r="64" spans="1:34" x14ac:dyDescent="0.25">
      <c r="A64">
        <v>5</v>
      </c>
      <c r="B64">
        <v>7</v>
      </c>
      <c r="C64" t="s">
        <v>255</v>
      </c>
      <c r="D64" s="12">
        <v>250</v>
      </c>
      <c r="E64" s="12">
        <v>300</v>
      </c>
      <c r="F64" s="12">
        <v>315</v>
      </c>
      <c r="G64" s="12"/>
      <c r="H64" s="12"/>
      <c r="P64" t="s">
        <v>16</v>
      </c>
      <c r="Q64">
        <v>1</v>
      </c>
      <c r="R64">
        <v>1</v>
      </c>
      <c r="S64">
        <v>-1</v>
      </c>
      <c r="T64">
        <v>-1</v>
      </c>
      <c r="U64">
        <v>1</v>
      </c>
      <c r="V64">
        <v>1</v>
      </c>
      <c r="W64">
        <v>1</v>
      </c>
      <c r="X64">
        <v>1</v>
      </c>
      <c r="Y64">
        <v>1</v>
      </c>
      <c r="Z64">
        <v>-1</v>
      </c>
      <c r="AA64">
        <v>1</v>
      </c>
      <c r="AB64">
        <v>1</v>
      </c>
      <c r="AC64">
        <v>1</v>
      </c>
      <c r="AD64">
        <v>1</v>
      </c>
      <c r="AE64">
        <f>AVERAGE($Q$64:$AD$64)</f>
        <v>0.5714285714285714</v>
      </c>
    </row>
    <row r="65" spans="1:34" x14ac:dyDescent="0.25">
      <c r="A65">
        <v>5</v>
      </c>
      <c r="B65">
        <v>8</v>
      </c>
      <c r="C65" t="s">
        <v>256</v>
      </c>
      <c r="D65" s="12">
        <v>60</v>
      </c>
      <c r="E65" s="12">
        <v>80</v>
      </c>
      <c r="F65" s="12">
        <v>90</v>
      </c>
      <c r="G65" s="12"/>
      <c r="H65" s="12"/>
      <c r="P65" t="s">
        <v>17</v>
      </c>
      <c r="Q65">
        <v>-1</v>
      </c>
      <c r="R65">
        <v>-1</v>
      </c>
      <c r="S65">
        <v>-1</v>
      </c>
      <c r="T65">
        <v>-1</v>
      </c>
      <c r="U65">
        <v>1</v>
      </c>
      <c r="V65">
        <v>-1</v>
      </c>
      <c r="W65">
        <v>-1</v>
      </c>
      <c r="X65">
        <v>1</v>
      </c>
      <c r="Y65">
        <v>-1</v>
      </c>
      <c r="Z65">
        <v>-1</v>
      </c>
      <c r="AA65">
        <v>-1</v>
      </c>
      <c r="AB65">
        <v>-1</v>
      </c>
      <c r="AC65">
        <v>-1</v>
      </c>
      <c r="AD65">
        <v>-1</v>
      </c>
      <c r="AE65">
        <f>AVERAGE($Q$65:$AD$65)</f>
        <v>-0.7142857142857143</v>
      </c>
    </row>
    <row r="66" spans="1:34" x14ac:dyDescent="0.25">
      <c r="A66">
        <v>5</v>
      </c>
      <c r="B66">
        <v>9</v>
      </c>
      <c r="C66" t="s">
        <v>257</v>
      </c>
      <c r="D66" s="12">
        <v>40</v>
      </c>
      <c r="E66" s="12">
        <v>60</v>
      </c>
      <c r="F66" s="12">
        <v>85</v>
      </c>
      <c r="G66" s="12"/>
      <c r="H66" s="12"/>
      <c r="P66" t="s">
        <v>18</v>
      </c>
      <c r="Q66">
        <v>1</v>
      </c>
      <c r="R66">
        <v>1</v>
      </c>
      <c r="S66">
        <v>-1</v>
      </c>
      <c r="T66">
        <v>1</v>
      </c>
      <c r="U66">
        <v>1</v>
      </c>
      <c r="V66">
        <v>1</v>
      </c>
      <c r="W66">
        <v>-1</v>
      </c>
      <c r="X66">
        <v>-1</v>
      </c>
      <c r="Y66">
        <v>1</v>
      </c>
      <c r="Z66">
        <v>-1</v>
      </c>
      <c r="AA66">
        <v>-1</v>
      </c>
      <c r="AB66">
        <v>-1</v>
      </c>
      <c r="AC66">
        <v>1</v>
      </c>
      <c r="AD66">
        <v>1</v>
      </c>
      <c r="AE66">
        <f>AVERAGE($Q$66:$AD$66)</f>
        <v>0.14285714285714285</v>
      </c>
    </row>
    <row r="67" spans="1:34" x14ac:dyDescent="0.25">
      <c r="A67">
        <v>5</v>
      </c>
      <c r="B67">
        <v>10</v>
      </c>
      <c r="C67" t="s">
        <v>258</v>
      </c>
      <c r="D67" s="12">
        <v>30000000</v>
      </c>
      <c r="E67" s="12">
        <v>60000000</v>
      </c>
      <c r="F67" s="12">
        <v>100000000</v>
      </c>
      <c r="G67" s="12"/>
      <c r="H67" s="12"/>
      <c r="P67" t="s">
        <v>19</v>
      </c>
      <c r="Q67">
        <v>-1</v>
      </c>
      <c r="R67">
        <v>1</v>
      </c>
      <c r="S67">
        <v>-1</v>
      </c>
      <c r="T67">
        <v>-1</v>
      </c>
      <c r="U67">
        <v>-1</v>
      </c>
      <c r="V67">
        <v>-1</v>
      </c>
      <c r="W67">
        <v>1</v>
      </c>
      <c r="X67">
        <v>-1</v>
      </c>
      <c r="Y67">
        <v>-1</v>
      </c>
      <c r="Z67">
        <v>1</v>
      </c>
      <c r="AA67">
        <v>-1</v>
      </c>
      <c r="AB67">
        <v>1</v>
      </c>
      <c r="AC67">
        <v>-1</v>
      </c>
      <c r="AD67">
        <v>1</v>
      </c>
      <c r="AE67">
        <f>AVERAGE($Q$67:$AD$67)</f>
        <v>-0.2857142857142857</v>
      </c>
    </row>
    <row r="68" spans="1:34" x14ac:dyDescent="0.25">
      <c r="A68">
        <v>5</v>
      </c>
      <c r="B68">
        <v>11</v>
      </c>
      <c r="C68" t="s">
        <v>259</v>
      </c>
      <c r="D68" s="12">
        <v>3</v>
      </c>
      <c r="E68" s="12">
        <v>4.5</v>
      </c>
      <c r="F68" s="12">
        <v>6.5</v>
      </c>
      <c r="G68" s="12"/>
      <c r="H68" s="12"/>
      <c r="P68" t="s">
        <v>20</v>
      </c>
      <c r="Q68">
        <v>1</v>
      </c>
      <c r="R68">
        <v>-1</v>
      </c>
      <c r="S68">
        <v>-1</v>
      </c>
      <c r="T68">
        <v>-1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-1</v>
      </c>
      <c r="AC68">
        <v>-1</v>
      </c>
      <c r="AD68">
        <v>1</v>
      </c>
      <c r="AE68">
        <f>AVERAGE($Q$68:$AD$68)</f>
        <v>0.2857142857142857</v>
      </c>
    </row>
    <row r="69" spans="1:34" x14ac:dyDescent="0.25">
      <c r="A69">
        <v>5</v>
      </c>
      <c r="B69">
        <v>12</v>
      </c>
      <c r="C69" t="s">
        <v>260</v>
      </c>
      <c r="D69" s="12">
        <v>1000</v>
      </c>
      <c r="E69" s="12">
        <v>2000</v>
      </c>
      <c r="F69" s="12">
        <v>4000</v>
      </c>
      <c r="G69" s="12"/>
      <c r="H69" s="12"/>
      <c r="P69" t="s">
        <v>79</v>
      </c>
      <c r="Q69">
        <f>AVERAGE($Q$49:$Q$68)</f>
        <v>0.4</v>
      </c>
      <c r="R69">
        <f>AVERAGE($R$49:$R$68)</f>
        <v>0.3</v>
      </c>
      <c r="S69">
        <f>AVERAGE($S$49:$S$68)</f>
        <v>0.1</v>
      </c>
      <c r="T69">
        <f>AVERAGE($T$49:$T$68)</f>
        <v>0</v>
      </c>
      <c r="U69">
        <f>AVERAGE($U$49:$U$68)</f>
        <v>0.8</v>
      </c>
      <c r="V69">
        <f>AVERAGE($V$49:$V$68)</f>
        <v>0.3</v>
      </c>
      <c r="W69">
        <f>AVERAGE($W$49:$W$68)</f>
        <v>0.6</v>
      </c>
      <c r="X69">
        <f>AVERAGE($X$49:$X$68)</f>
        <v>0.4</v>
      </c>
      <c r="Y69">
        <f>AVERAGE($Y$49:$Y$68)</f>
        <v>0.4</v>
      </c>
      <c r="Z69">
        <f>AVERAGE($Z$49:$Z$68)</f>
        <v>-0.1</v>
      </c>
      <c r="AA69">
        <f>AVERAGE($AA$49:$AA$68)</f>
        <v>0.6</v>
      </c>
      <c r="AB69">
        <f>AVERAGE($AB$49:$AB$68)</f>
        <v>0.3</v>
      </c>
      <c r="AC69">
        <f>AVERAGE($AC$49:$AC$68)</f>
        <v>0</v>
      </c>
      <c r="AD69">
        <f>AVERAGE($AD$49:$AD$68)</f>
        <v>0.8</v>
      </c>
      <c r="AE69">
        <f>AVERAGE($AE$49:$AE$68)</f>
        <v>0.35</v>
      </c>
    </row>
    <row r="70" spans="1:34" x14ac:dyDescent="0.25">
      <c r="A70">
        <v>5</v>
      </c>
      <c r="B70">
        <v>13</v>
      </c>
      <c r="C70" t="s">
        <v>261</v>
      </c>
      <c r="D70" s="12">
        <v>15</v>
      </c>
      <c r="E70" s="12">
        <v>25</v>
      </c>
      <c r="F70" s="12">
        <v>45</v>
      </c>
      <c r="G70" s="12"/>
      <c r="H70" s="12"/>
    </row>
    <row r="71" spans="1:34" x14ac:dyDescent="0.25">
      <c r="A71">
        <v>5</v>
      </c>
      <c r="B71">
        <v>14</v>
      </c>
      <c r="C71" t="s">
        <v>262</v>
      </c>
      <c r="D71" s="12">
        <v>25</v>
      </c>
      <c r="E71" s="12">
        <v>75</v>
      </c>
      <c r="F71" s="12">
        <v>150</v>
      </c>
      <c r="G71" s="12"/>
      <c r="H71" s="12"/>
    </row>
    <row r="72" spans="1:34" x14ac:dyDescent="0.25">
      <c r="A72">
        <v>6</v>
      </c>
      <c r="B72">
        <v>1</v>
      </c>
      <c r="C72" t="s">
        <v>249</v>
      </c>
      <c r="D72" s="12">
        <v>4000</v>
      </c>
      <c r="E72" s="12">
        <v>6000</v>
      </c>
      <c r="F72" s="12">
        <v>7000</v>
      </c>
      <c r="G72" s="12"/>
      <c r="H72" s="12"/>
      <c r="P72" t="s">
        <v>218</v>
      </c>
      <c r="Q72" t="s">
        <v>81</v>
      </c>
      <c r="R72" t="s">
        <v>82</v>
      </c>
      <c r="S72" t="s">
        <v>83</v>
      </c>
      <c r="T72" t="s">
        <v>84</v>
      </c>
      <c r="U72" t="s">
        <v>85</v>
      </c>
      <c r="V72" t="s">
        <v>86</v>
      </c>
      <c r="W72" t="s">
        <v>87</v>
      </c>
      <c r="X72" t="s">
        <v>88</v>
      </c>
      <c r="Y72" t="s">
        <v>89</v>
      </c>
      <c r="Z72" t="s">
        <v>90</v>
      </c>
      <c r="AA72" t="s">
        <v>91</v>
      </c>
      <c r="AB72" t="s">
        <v>92</v>
      </c>
      <c r="AC72" t="s">
        <v>93</v>
      </c>
      <c r="AD72" t="s">
        <v>94</v>
      </c>
      <c r="AE72" t="s">
        <v>80</v>
      </c>
      <c r="AF72" t="s">
        <v>248</v>
      </c>
      <c r="AH72" t="s">
        <v>42</v>
      </c>
    </row>
    <row r="73" spans="1:34" x14ac:dyDescent="0.25">
      <c r="A73">
        <v>6</v>
      </c>
      <c r="B73">
        <v>2</v>
      </c>
      <c r="C73" t="s">
        <v>250</v>
      </c>
      <c r="D73" s="12">
        <v>2000000</v>
      </c>
      <c r="E73" s="12">
        <v>4000000</v>
      </c>
      <c r="F73" s="12">
        <v>9000000</v>
      </c>
      <c r="G73" s="12"/>
      <c r="H73" s="12"/>
      <c r="P73" t="s">
        <v>1</v>
      </c>
      <c r="Q73">
        <v>1.8778548468956182E-2</v>
      </c>
      <c r="R73">
        <v>3.1373802535863388E-2</v>
      </c>
      <c r="S73">
        <v>1</v>
      </c>
      <c r="T73">
        <v>0.43369175627240142</v>
      </c>
      <c r="U73">
        <v>0.27299163940385318</v>
      </c>
      <c r="V73">
        <v>7.333333333333333</v>
      </c>
      <c r="W73">
        <v>0.66417910447761197</v>
      </c>
      <c r="X73">
        <v>0.25</v>
      </c>
      <c r="Y73">
        <v>3.1105000859254207E-2</v>
      </c>
      <c r="Z73">
        <v>0.99722222222222223</v>
      </c>
      <c r="AA73">
        <v>0.40597539543057987</v>
      </c>
      <c r="AB73">
        <v>0.67785234899328861</v>
      </c>
      <c r="AC73">
        <v>0.37254901960784315</v>
      </c>
      <c r="AD73">
        <v>0.58333333333333337</v>
      </c>
      <c r="AE73">
        <f>AVERAGE($Q$73:$AD$73)</f>
        <v>0.93374182178132437</v>
      </c>
      <c r="AF73" t="s">
        <v>52</v>
      </c>
      <c r="AG73">
        <f>VARP($Q$93:$AD$93)</f>
        <v>11.74548944434274</v>
      </c>
      <c r="AH73">
        <f>AG73/AG75</f>
        <v>0.14002162980900468</v>
      </c>
    </row>
    <row r="74" spans="1:34" x14ac:dyDescent="0.25">
      <c r="A74">
        <v>6</v>
      </c>
      <c r="B74">
        <v>3</v>
      </c>
      <c r="C74" t="s">
        <v>251</v>
      </c>
      <c r="D74" s="12">
        <v>20</v>
      </c>
      <c r="E74" s="12">
        <v>40</v>
      </c>
      <c r="F74" s="12">
        <v>70</v>
      </c>
      <c r="G74" s="12"/>
      <c r="H74" s="12"/>
      <c r="P74" t="s">
        <v>2</v>
      </c>
      <c r="Q74">
        <v>0.15411943833530706</v>
      </c>
      <c r="R74">
        <v>0.35607667644979124</v>
      </c>
      <c r="S74">
        <v>0.2</v>
      </c>
      <c r="T74">
        <v>1.9868578255675029</v>
      </c>
      <c r="U74">
        <v>0.45401672119229364</v>
      </c>
      <c r="V74">
        <v>0.16666666666666666</v>
      </c>
      <c r="W74">
        <v>7.462686567164179E-3</v>
      </c>
      <c r="X74">
        <v>0.125</v>
      </c>
      <c r="Y74">
        <v>0.20295583433579659</v>
      </c>
      <c r="Z74">
        <v>0.72222222222222221</v>
      </c>
      <c r="AA74">
        <v>0.75746924428822482</v>
      </c>
      <c r="AB74">
        <v>0.49664429530201343</v>
      </c>
      <c r="AC74">
        <v>0.60784313725490191</v>
      </c>
      <c r="AD74">
        <v>0.45833333333333331</v>
      </c>
      <c r="AE74">
        <f>AVERAGE($Q$74:$AD$74)</f>
        <v>0.4782620058225156</v>
      </c>
      <c r="AF74" t="s">
        <v>54</v>
      </c>
      <c r="AG74">
        <f>VARP($AE$73:$AE$92)</f>
        <v>5.2983532336830113</v>
      </c>
      <c r="AH74">
        <f>AG74/AG75</f>
        <v>6.3163315466724698E-2</v>
      </c>
    </row>
    <row r="75" spans="1:34" x14ac:dyDescent="0.25">
      <c r="A75">
        <v>6</v>
      </c>
      <c r="B75">
        <v>4</v>
      </c>
      <c r="C75" t="s">
        <v>252</v>
      </c>
      <c r="D75" s="12">
        <v>50</v>
      </c>
      <c r="E75" s="12">
        <v>5000</v>
      </c>
      <c r="F75" s="12">
        <v>15000</v>
      </c>
      <c r="G75" s="12"/>
      <c r="H75" s="12"/>
      <c r="P75" t="s">
        <v>3</v>
      </c>
      <c r="Q75">
        <v>1.8609372356623245E-3</v>
      </c>
      <c r="R75">
        <v>0.21078274683017076</v>
      </c>
      <c r="S75">
        <v>0.6</v>
      </c>
      <c r="T75">
        <v>0.19474313022700118</v>
      </c>
      <c r="U75">
        <v>9.1239549254816477E-2</v>
      </c>
      <c r="V75">
        <v>0</v>
      </c>
      <c r="W75">
        <v>7.462686567164179E-3</v>
      </c>
      <c r="X75">
        <v>0.375</v>
      </c>
      <c r="Y75">
        <v>3.1105000859254207E-2</v>
      </c>
      <c r="Z75">
        <v>19.833333333333332</v>
      </c>
      <c r="AA75">
        <v>5.44815465729349E-2</v>
      </c>
      <c r="AB75">
        <v>0.32885906040268459</v>
      </c>
      <c r="AC75">
        <v>0.90196078431372551</v>
      </c>
      <c r="AD75">
        <v>0.79166666666666663</v>
      </c>
      <c r="AE75">
        <f>AVERAGE($Q$75:$AD$75)</f>
        <v>1.6730353887331011</v>
      </c>
      <c r="AF75" t="s">
        <v>57</v>
      </c>
      <c r="AG75">
        <f>VARP($Q$73:$AD$92)</f>
        <v>83.883393304049349</v>
      </c>
    </row>
    <row r="76" spans="1:34" x14ac:dyDescent="0.25">
      <c r="A76">
        <v>6</v>
      </c>
      <c r="B76">
        <v>5</v>
      </c>
      <c r="C76" t="s">
        <v>253</v>
      </c>
      <c r="D76" s="12">
        <v>10</v>
      </c>
      <c r="E76" s="12">
        <v>40</v>
      </c>
      <c r="F76" s="12">
        <v>90</v>
      </c>
      <c r="G76" s="12"/>
      <c r="H76" s="12"/>
      <c r="P76" t="s">
        <v>4</v>
      </c>
      <c r="Q76">
        <v>1.2180680087971579E-2</v>
      </c>
      <c r="R76">
        <v>0.45293929619620493</v>
      </c>
      <c r="S76">
        <v>1.4</v>
      </c>
      <c r="T76">
        <v>0.64157706093189959</v>
      </c>
      <c r="U76">
        <v>0.27299163940385318</v>
      </c>
      <c r="V76">
        <v>0</v>
      </c>
      <c r="W76">
        <v>7.462686567164179E-3</v>
      </c>
      <c r="X76">
        <v>0.5</v>
      </c>
      <c r="Y76">
        <v>0.37480666781233896</v>
      </c>
      <c r="Z76">
        <v>0.95833333333333337</v>
      </c>
      <c r="AA76">
        <v>0.20913884007029881</v>
      </c>
      <c r="AB76">
        <v>0.83221476510067116</v>
      </c>
      <c r="AC76">
        <v>0.60784313725490191</v>
      </c>
      <c r="AD76">
        <v>4.1666666666666664E-2</v>
      </c>
      <c r="AE76">
        <f>AVERAGE($Q$76:$AD$76)</f>
        <v>0.45079676953037889</v>
      </c>
      <c r="AF76" t="s">
        <v>384</v>
      </c>
      <c r="AG76">
        <f>AVERAGE($Q$73:$AD$92)</f>
        <v>1.6584394268658678</v>
      </c>
    </row>
    <row r="77" spans="1:34" x14ac:dyDescent="0.25">
      <c r="A77">
        <v>6</v>
      </c>
      <c r="B77">
        <v>6</v>
      </c>
      <c r="C77" t="s">
        <v>254</v>
      </c>
      <c r="D77" s="12">
        <v>100</v>
      </c>
      <c r="E77" s="12">
        <v>1000</v>
      </c>
      <c r="F77" s="12">
        <v>10000</v>
      </c>
      <c r="G77" s="12"/>
      <c r="H77" s="12"/>
      <c r="P77" t="s">
        <v>5</v>
      </c>
      <c r="Q77">
        <v>2.3684655726611404E-3</v>
      </c>
      <c r="R77">
        <v>0.30764536657658442</v>
      </c>
      <c r="S77">
        <v>0</v>
      </c>
      <c r="T77">
        <v>0.43369175627240142</v>
      </c>
      <c r="U77">
        <v>0.81752090149036705</v>
      </c>
      <c r="V77">
        <v>1.9166666666666667</v>
      </c>
      <c r="W77">
        <v>0.11940298507462686</v>
      </c>
      <c r="X77">
        <v>1</v>
      </c>
      <c r="Y77">
        <v>3.1105000859254207E-2</v>
      </c>
      <c r="Z77">
        <v>0.66666666666666663</v>
      </c>
      <c r="AA77">
        <v>0.20913884007029881</v>
      </c>
      <c r="AB77">
        <v>0.32885906040268459</v>
      </c>
      <c r="AC77">
        <v>0.50980392156862742</v>
      </c>
      <c r="AD77">
        <v>0.5625</v>
      </c>
      <c r="AE77">
        <f>AVERAGE($Q$77:$AD$77)</f>
        <v>0.49324068794434567</v>
      </c>
      <c r="AF77" t="s">
        <v>385</v>
      </c>
      <c r="AG77">
        <f>AG76*280</f>
        <v>464.36303952244299</v>
      </c>
    </row>
    <row r="78" spans="1:34" x14ac:dyDescent="0.25">
      <c r="A78">
        <v>6</v>
      </c>
      <c r="B78">
        <v>7</v>
      </c>
      <c r="C78" t="s">
        <v>255</v>
      </c>
      <c r="D78" s="12">
        <v>260</v>
      </c>
      <c r="E78" s="12">
        <v>300</v>
      </c>
      <c r="F78" s="12">
        <v>340</v>
      </c>
      <c r="G78" s="12"/>
      <c r="H78" s="12"/>
      <c r="P78" t="s">
        <v>6</v>
      </c>
      <c r="Q78">
        <v>1.5056673997631534E-2</v>
      </c>
      <c r="R78">
        <v>0.93725239492827328</v>
      </c>
      <c r="S78">
        <v>0.6</v>
      </c>
      <c r="T78">
        <v>4.9737156511350058</v>
      </c>
      <c r="U78">
        <v>0.45401672119229364</v>
      </c>
      <c r="V78">
        <v>82.333333333333329</v>
      </c>
      <c r="W78">
        <v>0.11940298507462686</v>
      </c>
      <c r="X78">
        <v>0.25</v>
      </c>
      <c r="Y78">
        <v>0.65629833304691532</v>
      </c>
      <c r="Z78">
        <v>0.99861111111111112</v>
      </c>
      <c r="AA78">
        <v>0.75746924428822482</v>
      </c>
      <c r="AB78">
        <v>0.93288590604026844</v>
      </c>
      <c r="AC78">
        <v>0.41176470588235292</v>
      </c>
      <c r="AD78">
        <v>4.1666666666666664E-2</v>
      </c>
      <c r="AE78">
        <f>AVERAGE($Q$78:$AD$78)</f>
        <v>6.6772481233354801</v>
      </c>
    </row>
    <row r="79" spans="1:34" x14ac:dyDescent="0.25">
      <c r="A79">
        <v>6</v>
      </c>
      <c r="B79">
        <v>8</v>
      </c>
      <c r="C79" t="s">
        <v>256</v>
      </c>
      <c r="D79" s="12">
        <v>10</v>
      </c>
      <c r="E79" s="12">
        <v>50</v>
      </c>
      <c r="F79" s="12">
        <v>90</v>
      </c>
      <c r="G79" s="12"/>
      <c r="H79" s="12"/>
      <c r="P79" t="s">
        <v>7</v>
      </c>
      <c r="Q79">
        <v>0.84774149890035522</v>
      </c>
      <c r="R79">
        <v>0.7435271554354459</v>
      </c>
      <c r="S79">
        <v>0.4</v>
      </c>
      <c r="T79">
        <v>0.79211469534050183</v>
      </c>
      <c r="U79">
        <v>9.0512540894220228E-2</v>
      </c>
      <c r="V79">
        <v>124</v>
      </c>
      <c r="W79">
        <v>0.11940298507462686</v>
      </c>
      <c r="X79">
        <v>0</v>
      </c>
      <c r="Y79">
        <v>0.20295583433579659</v>
      </c>
      <c r="Z79">
        <v>0.98611111111111116</v>
      </c>
      <c r="AA79">
        <v>1.6362038664323371</v>
      </c>
      <c r="AB79">
        <v>2.3557046979865772</v>
      </c>
      <c r="AC79">
        <v>0.21568627450980393</v>
      </c>
      <c r="AD79">
        <v>4.1666666666666664E-2</v>
      </c>
      <c r="AE79">
        <f>AVERAGE($Q$79:$AD$79)</f>
        <v>9.4594019519062442</v>
      </c>
    </row>
    <row r="80" spans="1:34" x14ac:dyDescent="0.25">
      <c r="A80">
        <v>6</v>
      </c>
      <c r="B80">
        <v>9</v>
      </c>
      <c r="C80" t="s">
        <v>257</v>
      </c>
      <c r="D80" s="12">
        <v>1</v>
      </c>
      <c r="E80" s="12">
        <v>20</v>
      </c>
      <c r="F80" s="12">
        <v>50</v>
      </c>
      <c r="G80" s="12"/>
      <c r="H80" s="12"/>
      <c r="P80" t="s">
        <v>8</v>
      </c>
      <c r="Q80">
        <v>1.5056673997631534E-2</v>
      </c>
      <c r="R80">
        <v>0.45293929619620493</v>
      </c>
      <c r="S80">
        <v>0</v>
      </c>
      <c r="T80">
        <v>6.1684587813620073</v>
      </c>
      <c r="U80">
        <v>9.0512540894220228E-2</v>
      </c>
      <c r="V80">
        <v>7.333333333333333</v>
      </c>
      <c r="W80">
        <v>7.462686567164179E-3</v>
      </c>
      <c r="X80">
        <v>0.25</v>
      </c>
      <c r="Y80">
        <v>0.31259666609383052</v>
      </c>
      <c r="Z80">
        <v>0.99722222222222223</v>
      </c>
      <c r="AA80">
        <v>0.75746924428822482</v>
      </c>
      <c r="AB80">
        <v>0.34228187919463088</v>
      </c>
      <c r="AC80">
        <v>1.9607843137254902E-2</v>
      </c>
      <c r="AD80">
        <v>0.45833333333333331</v>
      </c>
      <c r="AE80">
        <f>AVERAGE($Q$80:$AD$80)</f>
        <v>1.2289481786157184</v>
      </c>
    </row>
    <row r="81" spans="1:31" x14ac:dyDescent="0.25">
      <c r="A81">
        <v>6</v>
      </c>
      <c r="B81">
        <v>10</v>
      </c>
      <c r="C81" t="s">
        <v>258</v>
      </c>
      <c r="D81" s="12">
        <v>1000</v>
      </c>
      <c r="E81" s="12">
        <v>50000</v>
      </c>
      <c r="F81" s="12">
        <v>100000</v>
      </c>
      <c r="G81" s="12"/>
      <c r="H81" s="12"/>
      <c r="P81" t="s">
        <v>9</v>
      </c>
      <c r="Q81">
        <v>1.8609372356623245E-3</v>
      </c>
      <c r="R81">
        <v>0.45293929619620493</v>
      </c>
      <c r="S81">
        <v>0.6</v>
      </c>
      <c r="T81">
        <v>8.5579450418160103</v>
      </c>
      <c r="U81">
        <v>2.6350418029807341</v>
      </c>
      <c r="V81">
        <v>0.91666666666666663</v>
      </c>
      <c r="W81">
        <v>0.11940298507462686</v>
      </c>
      <c r="X81">
        <v>0.125</v>
      </c>
      <c r="Y81">
        <v>0.31259666609383052</v>
      </c>
      <c r="Z81">
        <v>0.97222222222222221</v>
      </c>
      <c r="AA81">
        <v>0.23022847100175739</v>
      </c>
      <c r="AB81">
        <v>6.7114093959731542E-3</v>
      </c>
      <c r="AC81">
        <v>0.70588235294117652</v>
      </c>
      <c r="AD81">
        <v>0.5625</v>
      </c>
      <c r="AE81">
        <f>AVERAGE($Q$81:$AD$81)</f>
        <v>1.1570712751160614</v>
      </c>
    </row>
    <row r="82" spans="1:31" x14ac:dyDescent="0.25">
      <c r="A82">
        <v>6</v>
      </c>
      <c r="B82">
        <v>11</v>
      </c>
      <c r="C82" t="s">
        <v>259</v>
      </c>
      <c r="D82" s="12">
        <v>0.1</v>
      </c>
      <c r="E82" s="12">
        <v>10</v>
      </c>
      <c r="F82" s="12">
        <v>30</v>
      </c>
      <c r="G82" s="12"/>
      <c r="H82" s="12"/>
      <c r="P82" t="s">
        <v>10</v>
      </c>
      <c r="Q82">
        <v>0.12028421586871933</v>
      </c>
      <c r="R82">
        <v>0.93725239492827328</v>
      </c>
      <c r="S82">
        <v>0.2</v>
      </c>
      <c r="T82">
        <v>1.9868578255675029</v>
      </c>
      <c r="U82">
        <v>9.0512540894220228E-2</v>
      </c>
      <c r="V82">
        <v>1.5</v>
      </c>
      <c r="W82">
        <v>7.462686567164179E-3</v>
      </c>
      <c r="X82">
        <v>0.25</v>
      </c>
      <c r="Y82">
        <v>0.14074583261728815</v>
      </c>
      <c r="Z82">
        <v>0.72222222222222221</v>
      </c>
      <c r="AA82">
        <v>2.5149384885764494</v>
      </c>
      <c r="AB82">
        <v>0.32885906040268459</v>
      </c>
      <c r="AC82">
        <v>1.9607843137254902E-2</v>
      </c>
      <c r="AD82">
        <v>0.375</v>
      </c>
      <c r="AE82">
        <f>AVERAGE($Q$82:$AD$82)</f>
        <v>0.65669593648441282</v>
      </c>
    </row>
    <row r="83" spans="1:31" x14ac:dyDescent="0.25">
      <c r="A83">
        <v>6</v>
      </c>
      <c r="B83">
        <v>12</v>
      </c>
      <c r="C83" t="s">
        <v>260</v>
      </c>
      <c r="D83" s="12">
        <v>10</v>
      </c>
      <c r="E83" s="12">
        <v>200</v>
      </c>
      <c r="F83" s="12">
        <v>1000</v>
      </c>
      <c r="G83" s="12"/>
      <c r="H83" s="12"/>
      <c r="P83" t="s">
        <v>11</v>
      </c>
      <c r="Q83">
        <v>4.906107257655219E-3</v>
      </c>
      <c r="R83">
        <v>0.45293929619620493</v>
      </c>
      <c r="S83">
        <v>0</v>
      </c>
      <c r="T83">
        <v>0.82078853046594979</v>
      </c>
      <c r="U83">
        <v>9.0512540894220228E-2</v>
      </c>
      <c r="V83">
        <v>0.16666666666666666</v>
      </c>
      <c r="W83">
        <v>7.462686567164179E-3</v>
      </c>
      <c r="X83">
        <v>0.75</v>
      </c>
      <c r="Y83">
        <v>0.14074583261728815</v>
      </c>
      <c r="Z83">
        <v>0.86111111111111116</v>
      </c>
      <c r="AA83">
        <v>0.23022847100175739</v>
      </c>
      <c r="AB83">
        <v>6.7114093959731542E-3</v>
      </c>
      <c r="AC83">
        <v>1.9607843137254902E-2</v>
      </c>
      <c r="AD83">
        <v>0.375</v>
      </c>
      <c r="AE83">
        <f>AVERAGE($Q$83:$AD$83)</f>
        <v>0.28047717823651758</v>
      </c>
    </row>
    <row r="84" spans="1:31" x14ac:dyDescent="0.25">
      <c r="A84">
        <v>6</v>
      </c>
      <c r="B84">
        <v>13</v>
      </c>
      <c r="C84" t="s">
        <v>261</v>
      </c>
      <c r="D84" s="12">
        <v>10</v>
      </c>
      <c r="E84" s="12">
        <v>30</v>
      </c>
      <c r="F84" s="12">
        <v>70</v>
      </c>
      <c r="G84" s="12"/>
      <c r="H84" s="12"/>
      <c r="P84" t="s">
        <v>12</v>
      </c>
      <c r="Q84">
        <v>1.2857384537303333E-2</v>
      </c>
      <c r="R84">
        <v>0.45293929619620493</v>
      </c>
      <c r="S84">
        <v>0</v>
      </c>
      <c r="T84">
        <v>0.85663082437275984</v>
      </c>
      <c r="U84">
        <v>1.1810250817884402</v>
      </c>
      <c r="V84">
        <v>0.16666666666666666</v>
      </c>
      <c r="W84">
        <v>7.462686567164179E-3</v>
      </c>
      <c r="X84">
        <v>0.875</v>
      </c>
      <c r="Y84">
        <v>0.20295583433579659</v>
      </c>
      <c r="Z84">
        <v>0.72222222222222221</v>
      </c>
      <c r="AA84">
        <v>5.44815465729349E-2</v>
      </c>
      <c r="AB84">
        <v>6.7114093959731542E-3</v>
      </c>
      <c r="AC84">
        <v>1.9607843137254902E-2</v>
      </c>
      <c r="AD84">
        <v>0.375</v>
      </c>
      <c r="AE84">
        <f>AVERAGE($Q$84:$AD$84)</f>
        <v>0.35239719969948002</v>
      </c>
    </row>
    <row r="85" spans="1:31" x14ac:dyDescent="0.25">
      <c r="A85">
        <v>6</v>
      </c>
      <c r="B85">
        <v>14</v>
      </c>
      <c r="C85" t="s">
        <v>262</v>
      </c>
      <c r="D85" s="12">
        <v>10</v>
      </c>
      <c r="E85" s="12">
        <v>50</v>
      </c>
      <c r="F85" s="12">
        <v>90</v>
      </c>
      <c r="G85" s="12"/>
      <c r="H85" s="12"/>
      <c r="P85" t="s">
        <v>13</v>
      </c>
      <c r="Q85">
        <v>6.9531382168837766E-2</v>
      </c>
      <c r="R85">
        <v>3.1373802535863388E-2</v>
      </c>
      <c r="S85">
        <v>0.4</v>
      </c>
      <c r="T85">
        <v>0.19474313022700118</v>
      </c>
      <c r="U85">
        <v>0.81752090149036705</v>
      </c>
      <c r="V85">
        <v>7.333333333333333</v>
      </c>
      <c r="W85">
        <v>7.462686567164179E-3</v>
      </c>
      <c r="X85">
        <v>0.5</v>
      </c>
      <c r="Y85">
        <v>3.1105000859254207E-2</v>
      </c>
      <c r="Z85">
        <v>0.97222222222222221</v>
      </c>
      <c r="AA85">
        <v>1.6362038664323371</v>
      </c>
      <c r="AB85">
        <v>0.66442953020134232</v>
      </c>
      <c r="AC85">
        <v>0.41176470588235292</v>
      </c>
      <c r="AD85">
        <v>0.25</v>
      </c>
      <c r="AE85">
        <f>AVERAGE($Q$85:$AD$85)</f>
        <v>0.95140646870857692</v>
      </c>
    </row>
    <row r="86" spans="1:31" x14ac:dyDescent="0.25">
      <c r="A86">
        <v>7</v>
      </c>
      <c r="B86">
        <v>1</v>
      </c>
      <c r="C86" t="s">
        <v>249</v>
      </c>
      <c r="D86" s="12">
        <v>600</v>
      </c>
      <c r="E86" s="12">
        <v>900</v>
      </c>
      <c r="F86" s="12">
        <v>1500</v>
      </c>
      <c r="G86" s="12"/>
      <c r="H86" s="12"/>
      <c r="P86" t="s">
        <v>14</v>
      </c>
      <c r="Q86">
        <v>2.3684655726611404E-3</v>
      </c>
      <c r="R86">
        <v>0.45293929619620493</v>
      </c>
      <c r="S86">
        <v>1.4</v>
      </c>
      <c r="T86">
        <v>3.4205495818399045</v>
      </c>
      <c r="U86">
        <v>0.45474372955288989</v>
      </c>
      <c r="V86">
        <v>0</v>
      </c>
      <c r="W86">
        <v>7.462686567164179E-3</v>
      </c>
      <c r="X86">
        <v>0.25</v>
      </c>
      <c r="Y86">
        <v>0.48444749957037292</v>
      </c>
      <c r="Z86">
        <v>0.44444444444444442</v>
      </c>
      <c r="AA86">
        <v>0.12126537785588758</v>
      </c>
      <c r="AB86">
        <v>6.7114093959731542E-3</v>
      </c>
      <c r="AC86">
        <v>0.21568627450980393</v>
      </c>
      <c r="AD86">
        <v>0.58333333333333337</v>
      </c>
      <c r="AE86">
        <f>AVERAGE($Q$86:$AD$86)</f>
        <v>0.56028229277418851</v>
      </c>
    </row>
    <row r="87" spans="1:31" x14ac:dyDescent="0.25">
      <c r="A87">
        <v>7</v>
      </c>
      <c r="B87">
        <v>2</v>
      </c>
      <c r="C87" t="s">
        <v>250</v>
      </c>
      <c r="D87" s="12">
        <v>1000000</v>
      </c>
      <c r="E87" s="12">
        <v>3600000</v>
      </c>
      <c r="F87" s="12">
        <v>4600000</v>
      </c>
      <c r="G87" s="12"/>
      <c r="H87" s="12"/>
      <c r="P87" t="s">
        <v>15</v>
      </c>
      <c r="Q87">
        <v>3.5526983589917105E-3</v>
      </c>
      <c r="R87">
        <v>0.21078274683017076</v>
      </c>
      <c r="S87">
        <v>0.2</v>
      </c>
      <c r="T87">
        <v>0.98088410991636799</v>
      </c>
      <c r="U87">
        <v>1.2719011268629588</v>
      </c>
      <c r="V87">
        <v>0.5</v>
      </c>
      <c r="W87">
        <v>2.6119402985074626E-2</v>
      </c>
      <c r="X87">
        <v>0.5</v>
      </c>
      <c r="Y87">
        <v>0.11703041759752539</v>
      </c>
      <c r="Z87">
        <v>1.7777777777777777</v>
      </c>
      <c r="AA87">
        <v>0.40597539543057987</v>
      </c>
      <c r="AB87">
        <v>7.7181208053691275E-2</v>
      </c>
      <c r="AC87">
        <v>0.70588235294117652</v>
      </c>
      <c r="AD87">
        <v>4.1666666666666664E-2</v>
      </c>
      <c r="AE87">
        <f>AVERAGE($Q$87:$AD$87)</f>
        <v>0.48705385024435577</v>
      </c>
    </row>
    <row r="88" spans="1:31" x14ac:dyDescent="0.25">
      <c r="A88">
        <v>7</v>
      </c>
      <c r="B88">
        <v>3</v>
      </c>
      <c r="C88" t="s">
        <v>251</v>
      </c>
      <c r="D88" s="12">
        <v>5</v>
      </c>
      <c r="E88" s="12">
        <v>15</v>
      </c>
      <c r="F88" s="12">
        <v>20</v>
      </c>
      <c r="G88" s="12"/>
      <c r="H88" s="12"/>
      <c r="P88" t="s">
        <v>16</v>
      </c>
      <c r="Q88">
        <v>2.3684655726611404E-3</v>
      </c>
      <c r="R88">
        <v>3.1373802535863388E-2</v>
      </c>
      <c r="S88">
        <v>0.8</v>
      </c>
      <c r="T88">
        <v>1.3894862604540024</v>
      </c>
      <c r="U88">
        <v>0.27299163940385318</v>
      </c>
      <c r="V88">
        <v>0.16666666666666666</v>
      </c>
      <c r="W88">
        <v>0.11940298507462686</v>
      </c>
      <c r="X88">
        <v>0.5</v>
      </c>
      <c r="Y88">
        <v>0.57037291630864406</v>
      </c>
      <c r="Z88">
        <v>0.99998611111111113</v>
      </c>
      <c r="AA88">
        <v>0.75746924428822482</v>
      </c>
      <c r="AB88">
        <v>0.44295302013422821</v>
      </c>
      <c r="AC88">
        <v>0.70588235294117652</v>
      </c>
      <c r="AD88">
        <v>0.47916666666666669</v>
      </c>
      <c r="AE88">
        <f>AVERAGE($Q$88:$AD$88)</f>
        <v>0.51700858079698031</v>
      </c>
    </row>
    <row r="89" spans="1:31" x14ac:dyDescent="0.25">
      <c r="A89">
        <v>7</v>
      </c>
      <c r="B89">
        <v>4</v>
      </c>
      <c r="C89" t="s">
        <v>252</v>
      </c>
      <c r="D89" s="12">
        <v>500</v>
      </c>
      <c r="E89" s="12">
        <v>1500</v>
      </c>
      <c r="F89" s="12">
        <v>3000</v>
      </c>
      <c r="G89" s="12"/>
      <c r="H89" s="12"/>
      <c r="P89" t="s">
        <v>17</v>
      </c>
      <c r="Q89">
        <v>2.537641684994079E-3</v>
      </c>
      <c r="R89">
        <v>0.21078274683017076</v>
      </c>
      <c r="S89">
        <v>0.4</v>
      </c>
      <c r="T89">
        <v>0.40262843488649941</v>
      </c>
      <c r="U89">
        <v>9.1239549254816477E-2</v>
      </c>
      <c r="V89">
        <v>1.5</v>
      </c>
      <c r="W89">
        <v>4.4776119402985072E-2</v>
      </c>
      <c r="X89">
        <v>0.25</v>
      </c>
      <c r="Y89">
        <v>0.48444749957037292</v>
      </c>
      <c r="Z89">
        <v>0.16666666666666666</v>
      </c>
      <c r="AA89">
        <v>1.4604569420035147</v>
      </c>
      <c r="AB89">
        <v>2.3557046979865772</v>
      </c>
      <c r="AC89">
        <v>0.96078431372549022</v>
      </c>
      <c r="AD89">
        <v>0.45833333333333331</v>
      </c>
      <c r="AE89">
        <f>AVERAGE($Q$89:$AD$89)</f>
        <v>0.62773985323895864</v>
      </c>
    </row>
    <row r="90" spans="1:31" x14ac:dyDescent="0.25">
      <c r="A90">
        <v>7</v>
      </c>
      <c r="B90">
        <v>5</v>
      </c>
      <c r="C90" t="s">
        <v>253</v>
      </c>
      <c r="D90" s="12">
        <v>5</v>
      </c>
      <c r="E90" s="12">
        <v>30</v>
      </c>
      <c r="F90" s="12">
        <v>50</v>
      </c>
      <c r="G90" s="12"/>
      <c r="H90" s="12"/>
      <c r="P90" t="s">
        <v>18</v>
      </c>
      <c r="Q90">
        <v>7.9512772796481133E-3</v>
      </c>
      <c r="R90">
        <v>0.45293929619620493</v>
      </c>
      <c r="S90">
        <v>2</v>
      </c>
      <c r="T90">
        <v>1.3894862604540024</v>
      </c>
      <c r="U90">
        <v>0.74554707379134866</v>
      </c>
      <c r="V90">
        <v>32.333333333333336</v>
      </c>
      <c r="W90">
        <v>0.27238805970149255</v>
      </c>
      <c r="X90">
        <v>0.875</v>
      </c>
      <c r="Y90">
        <v>0.79377899982814915</v>
      </c>
      <c r="Z90">
        <v>0.66666666666666663</v>
      </c>
      <c r="AA90">
        <v>10.599297012302284</v>
      </c>
      <c r="AB90">
        <v>0.99664429530201337</v>
      </c>
      <c r="AC90">
        <v>0.50980392156862742</v>
      </c>
      <c r="AD90">
        <v>0.5625</v>
      </c>
      <c r="AE90">
        <f>AVERAGE($Q$90:$AD$90)</f>
        <v>3.728952585458841</v>
      </c>
    </row>
    <row r="91" spans="1:31" x14ac:dyDescent="0.25">
      <c r="A91">
        <v>7</v>
      </c>
      <c r="B91">
        <v>6</v>
      </c>
      <c r="C91" t="s">
        <v>254</v>
      </c>
      <c r="D91" s="12">
        <v>800</v>
      </c>
      <c r="E91" s="12">
        <v>1500</v>
      </c>
      <c r="F91" s="12">
        <v>2500</v>
      </c>
      <c r="G91" s="12"/>
      <c r="H91" s="12"/>
      <c r="P91" t="s">
        <v>19</v>
      </c>
      <c r="Q91">
        <v>1.0319742852309254E-2</v>
      </c>
      <c r="R91">
        <v>0.45293929619620493</v>
      </c>
      <c r="S91">
        <v>0.6</v>
      </c>
      <c r="T91">
        <v>6.1684587813620073</v>
      </c>
      <c r="U91">
        <v>0.63649581970192659</v>
      </c>
      <c r="V91">
        <v>1.5</v>
      </c>
      <c r="W91">
        <v>4.4776119402985072E-2</v>
      </c>
      <c r="X91">
        <v>0.625</v>
      </c>
      <c r="Y91">
        <v>0.39852208283210172</v>
      </c>
      <c r="Z91">
        <v>0.16666666666666666</v>
      </c>
      <c r="AA91">
        <v>3.3936731107205618</v>
      </c>
      <c r="AB91">
        <v>0.32885906040268459</v>
      </c>
      <c r="AC91">
        <v>0.41176470588235292</v>
      </c>
      <c r="AD91">
        <v>0.375</v>
      </c>
      <c r="AE91">
        <f>AVERAGE($Q$91:$AD$91)</f>
        <v>1.0794625275728429</v>
      </c>
    </row>
    <row r="92" spans="1:31" x14ac:dyDescent="0.25">
      <c r="A92">
        <v>7</v>
      </c>
      <c r="B92">
        <v>7</v>
      </c>
      <c r="C92" t="s">
        <v>255</v>
      </c>
      <c r="D92" s="12">
        <v>280</v>
      </c>
      <c r="E92" s="12">
        <v>300</v>
      </c>
      <c r="F92" s="12">
        <v>320</v>
      </c>
      <c r="G92" s="12"/>
      <c r="H92" s="12"/>
      <c r="P92" t="s">
        <v>20</v>
      </c>
      <c r="Q92">
        <v>0.62781255286753512</v>
      </c>
      <c r="R92">
        <v>0.98740785943296627</v>
      </c>
      <c r="S92">
        <v>0.68</v>
      </c>
      <c r="T92">
        <v>0.94026284348864997</v>
      </c>
      <c r="U92">
        <v>0.27226463104325693</v>
      </c>
      <c r="V92">
        <v>7.333333333333333</v>
      </c>
      <c r="W92">
        <v>0.72014925373134331</v>
      </c>
      <c r="X92">
        <v>0.75</v>
      </c>
      <c r="Y92">
        <v>0.48444749957037292</v>
      </c>
      <c r="Z92">
        <v>0.99861111111111112</v>
      </c>
      <c r="AA92">
        <v>3.3936731107205618</v>
      </c>
      <c r="AB92">
        <v>0.83221476510067116</v>
      </c>
      <c r="AC92">
        <v>0.86274509803921573</v>
      </c>
      <c r="AD92">
        <v>0.375</v>
      </c>
      <c r="AE92">
        <f>AVERAGE($Q$92:$AD$92)</f>
        <v>1.3755658613170725</v>
      </c>
    </row>
    <row r="93" spans="1:31" x14ac:dyDescent="0.25">
      <c r="A93">
        <v>7</v>
      </c>
      <c r="B93">
        <v>8</v>
      </c>
      <c r="C93" t="s">
        <v>256</v>
      </c>
      <c r="D93" s="12">
        <v>20</v>
      </c>
      <c r="E93" s="12">
        <v>40</v>
      </c>
      <c r="F93" s="12">
        <v>60</v>
      </c>
      <c r="G93" s="12"/>
      <c r="H93" s="12"/>
      <c r="P93" t="s">
        <v>79</v>
      </c>
      <c r="Q93">
        <f>AVERAGE($Q$73:$Q$92)</f>
        <v>9.6675689392657763E-2</v>
      </c>
      <c r="R93">
        <f>AVERAGE($R$73:$R$92)</f>
        <v>0.43095729327095383</v>
      </c>
      <c r="S93">
        <f>AVERAGE($S$73:$S$92)</f>
        <v>0.57400000000000007</v>
      </c>
      <c r="T93">
        <f>AVERAGE($T$73:$T$92)</f>
        <v>2.1366786140979683</v>
      </c>
      <c r="U93">
        <f>AVERAGE($U$73:$U$92)</f>
        <v>0.55517993456924741</v>
      </c>
      <c r="V93">
        <f>AVERAGE($V$73:$V$92)</f>
        <v>13.824999999999998</v>
      </c>
      <c r="W93">
        <f>AVERAGE($W$73:$W$92)</f>
        <v>0.12182835820895518</v>
      </c>
      <c r="X93">
        <f>AVERAGE($X$73:$X$92)</f>
        <v>0.45</v>
      </c>
      <c r="Y93">
        <f>AVERAGE($Y$73:$Y$92)</f>
        <v>0.3002062210001718</v>
      </c>
      <c r="Z93">
        <f>AVERAGE($Z$73:$Z$92)</f>
        <v>1.7815270833333325</v>
      </c>
      <c r="AA93">
        <f>AVERAGE($AA$73:$AA$92)</f>
        <v>1.4792618629173988</v>
      </c>
      <c r="AB93">
        <f>AVERAGE($AB$73:$AB$92)</f>
        <v>0.61744966442953031</v>
      </c>
      <c r="AC93">
        <f>AVERAGE($AC$73:$AC$92)</f>
        <v>0.45980392156862748</v>
      </c>
      <c r="AD93">
        <f>AVERAGE($AD$73:$AD$92)</f>
        <v>0.38958333333333328</v>
      </c>
      <c r="AE93">
        <f>AVERAGE($AE$49:$AE$68)</f>
        <v>0.35</v>
      </c>
    </row>
    <row r="94" spans="1:31" x14ac:dyDescent="0.25">
      <c r="A94">
        <v>7</v>
      </c>
      <c r="B94">
        <v>9</v>
      </c>
      <c r="C94" t="s">
        <v>257</v>
      </c>
      <c r="D94" s="12">
        <v>40</v>
      </c>
      <c r="E94" s="12">
        <v>70</v>
      </c>
      <c r="F94" s="12">
        <v>80</v>
      </c>
      <c r="G94" s="12"/>
      <c r="H94" s="12"/>
    </row>
    <row r="95" spans="1:31" x14ac:dyDescent="0.25">
      <c r="A95">
        <v>7</v>
      </c>
      <c r="B95">
        <v>10</v>
      </c>
      <c r="C95" t="s">
        <v>258</v>
      </c>
      <c r="D95" s="12">
        <v>1000</v>
      </c>
      <c r="E95" s="12">
        <v>500000</v>
      </c>
      <c r="F95" s="12">
        <v>1000000</v>
      </c>
      <c r="G95" s="12"/>
      <c r="H95" s="12"/>
    </row>
    <row r="96" spans="1:31" x14ac:dyDescent="0.25">
      <c r="A96">
        <v>7</v>
      </c>
      <c r="B96">
        <v>11</v>
      </c>
      <c r="C96" t="s">
        <v>259</v>
      </c>
      <c r="D96" s="12">
        <v>5</v>
      </c>
      <c r="E96" s="12">
        <v>15</v>
      </c>
      <c r="F96" s="12">
        <v>30</v>
      </c>
      <c r="G96" s="12"/>
      <c r="H96" s="12"/>
    </row>
    <row r="97" spans="1:8" x14ac:dyDescent="0.25">
      <c r="A97">
        <v>7</v>
      </c>
      <c r="B97">
        <v>12</v>
      </c>
      <c r="C97" t="s">
        <v>260</v>
      </c>
      <c r="D97" s="12">
        <v>8000</v>
      </c>
      <c r="E97" s="12">
        <v>10000</v>
      </c>
      <c r="F97" s="12">
        <v>15000</v>
      </c>
      <c r="G97" s="12"/>
      <c r="H97" s="12"/>
    </row>
    <row r="98" spans="1:8" x14ac:dyDescent="0.25">
      <c r="A98">
        <v>7</v>
      </c>
      <c r="B98">
        <v>13</v>
      </c>
      <c r="C98" t="s">
        <v>261</v>
      </c>
      <c r="D98" s="12">
        <v>10</v>
      </c>
      <c r="E98" s="12">
        <v>40</v>
      </c>
      <c r="F98" s="12">
        <v>70</v>
      </c>
      <c r="G98" s="12"/>
      <c r="H98" s="12"/>
    </row>
    <row r="99" spans="1:8" x14ac:dyDescent="0.25">
      <c r="A99">
        <v>7</v>
      </c>
      <c r="B99">
        <v>14</v>
      </c>
      <c r="C99" t="s">
        <v>262</v>
      </c>
      <c r="D99" s="12">
        <v>20</v>
      </c>
      <c r="E99" s="12">
        <v>50</v>
      </c>
      <c r="F99" s="12">
        <v>70</v>
      </c>
      <c r="G99" s="12"/>
      <c r="H99" s="12"/>
    </row>
    <row r="100" spans="1:8" x14ac:dyDescent="0.25">
      <c r="A100">
        <v>8</v>
      </c>
      <c r="B100">
        <v>1</v>
      </c>
      <c r="C100" t="s">
        <v>249</v>
      </c>
      <c r="D100" s="12">
        <v>5500</v>
      </c>
      <c r="E100" s="12">
        <v>6000</v>
      </c>
      <c r="F100" s="12">
        <v>6700</v>
      </c>
      <c r="G100" s="12"/>
      <c r="H100" s="12"/>
    </row>
    <row r="101" spans="1:8" x14ac:dyDescent="0.25">
      <c r="A101">
        <v>8</v>
      </c>
      <c r="B101">
        <v>2</v>
      </c>
      <c r="C101" t="s">
        <v>250</v>
      </c>
      <c r="D101" s="12">
        <v>2700000</v>
      </c>
      <c r="E101" s="12">
        <v>3000000</v>
      </c>
      <c r="F101" s="12">
        <v>3500000</v>
      </c>
      <c r="G101" s="12"/>
      <c r="H101" s="12"/>
    </row>
    <row r="102" spans="1:8" x14ac:dyDescent="0.25">
      <c r="A102">
        <v>8</v>
      </c>
      <c r="B102">
        <v>3</v>
      </c>
      <c r="C102" t="s">
        <v>251</v>
      </c>
      <c r="D102" s="12">
        <v>15</v>
      </c>
      <c r="E102" s="12">
        <v>25</v>
      </c>
      <c r="F102" s="12">
        <v>40</v>
      </c>
      <c r="G102" s="12"/>
      <c r="H102" s="12"/>
    </row>
    <row r="103" spans="1:8" x14ac:dyDescent="0.25">
      <c r="A103">
        <v>8</v>
      </c>
      <c r="B103">
        <v>4</v>
      </c>
      <c r="C103" t="s">
        <v>252</v>
      </c>
      <c r="D103" s="12">
        <v>1000</v>
      </c>
      <c r="E103" s="12">
        <v>6000</v>
      </c>
      <c r="F103" s="12">
        <v>10000</v>
      </c>
      <c r="G103" s="12"/>
      <c r="H103" s="12"/>
    </row>
    <row r="104" spans="1:8" x14ac:dyDescent="0.25">
      <c r="A104">
        <v>8</v>
      </c>
      <c r="B104">
        <v>5</v>
      </c>
      <c r="C104" t="s">
        <v>253</v>
      </c>
      <c r="D104" s="12">
        <v>10</v>
      </c>
      <c r="E104" s="12">
        <v>30</v>
      </c>
      <c r="F104" s="12">
        <v>60</v>
      </c>
      <c r="G104" s="12"/>
      <c r="H104" s="12"/>
    </row>
    <row r="105" spans="1:8" x14ac:dyDescent="0.25">
      <c r="A105">
        <v>8</v>
      </c>
      <c r="B105">
        <v>6</v>
      </c>
      <c r="C105" t="s">
        <v>254</v>
      </c>
      <c r="D105" s="12">
        <v>50</v>
      </c>
      <c r="E105" s="12">
        <v>100</v>
      </c>
      <c r="F105" s="12">
        <v>1000</v>
      </c>
      <c r="G105" s="12"/>
      <c r="H105" s="12"/>
    </row>
    <row r="106" spans="1:8" x14ac:dyDescent="0.25">
      <c r="A106">
        <v>8</v>
      </c>
      <c r="B106">
        <v>7</v>
      </c>
      <c r="C106" t="s">
        <v>255</v>
      </c>
      <c r="D106" s="12">
        <v>230</v>
      </c>
      <c r="E106" s="12">
        <v>270</v>
      </c>
      <c r="F106" s="12">
        <v>310</v>
      </c>
      <c r="G106" s="12"/>
      <c r="H106" s="12"/>
    </row>
    <row r="107" spans="1:8" x14ac:dyDescent="0.25">
      <c r="A107">
        <v>8</v>
      </c>
      <c r="B107">
        <v>8</v>
      </c>
      <c r="C107" t="s">
        <v>256</v>
      </c>
      <c r="D107" s="12">
        <v>30</v>
      </c>
      <c r="E107" s="12">
        <v>50</v>
      </c>
      <c r="F107" s="12">
        <v>70</v>
      </c>
      <c r="G107" s="12"/>
      <c r="H107" s="12"/>
    </row>
    <row r="108" spans="1:8" x14ac:dyDescent="0.25">
      <c r="A108">
        <v>8</v>
      </c>
      <c r="B108">
        <v>9</v>
      </c>
      <c r="C108" t="s">
        <v>257</v>
      </c>
      <c r="D108" s="12">
        <v>25</v>
      </c>
      <c r="E108" s="12">
        <v>40</v>
      </c>
      <c r="F108" s="12">
        <v>50</v>
      </c>
      <c r="G108" s="12"/>
      <c r="H108" s="12"/>
    </row>
    <row r="109" spans="1:8" x14ac:dyDescent="0.25">
      <c r="A109">
        <v>8</v>
      </c>
      <c r="B109">
        <v>10</v>
      </c>
      <c r="C109" t="s">
        <v>258</v>
      </c>
      <c r="D109" s="12">
        <v>10000</v>
      </c>
      <c r="E109" s="12">
        <v>100000</v>
      </c>
      <c r="F109" s="12">
        <v>1000000</v>
      </c>
      <c r="G109" s="12"/>
      <c r="H109" s="12"/>
    </row>
    <row r="110" spans="1:8" x14ac:dyDescent="0.25">
      <c r="A110">
        <v>8</v>
      </c>
      <c r="B110">
        <v>11</v>
      </c>
      <c r="C110" t="s">
        <v>259</v>
      </c>
      <c r="D110" s="12">
        <v>5</v>
      </c>
      <c r="E110" s="12">
        <v>10</v>
      </c>
      <c r="F110" s="12">
        <v>20</v>
      </c>
      <c r="G110" s="12"/>
      <c r="H110" s="12"/>
    </row>
    <row r="111" spans="1:8" x14ac:dyDescent="0.25">
      <c r="A111">
        <v>8</v>
      </c>
      <c r="B111">
        <v>12</v>
      </c>
      <c r="C111" t="s">
        <v>260</v>
      </c>
      <c r="D111" s="12">
        <v>2000</v>
      </c>
      <c r="E111" s="12">
        <v>4000</v>
      </c>
      <c r="F111" s="12">
        <v>6000</v>
      </c>
      <c r="G111" s="12"/>
      <c r="H111" s="12"/>
    </row>
    <row r="112" spans="1:8" x14ac:dyDescent="0.25">
      <c r="A112">
        <v>8</v>
      </c>
      <c r="B112">
        <v>13</v>
      </c>
      <c r="C112" t="s">
        <v>261</v>
      </c>
      <c r="D112" s="12">
        <v>30</v>
      </c>
      <c r="E112" s="12">
        <v>50</v>
      </c>
      <c r="F112" s="12">
        <v>70</v>
      </c>
      <c r="G112" s="12"/>
      <c r="H112" s="12"/>
    </row>
    <row r="113" spans="1:8" x14ac:dyDescent="0.25">
      <c r="A113">
        <v>8</v>
      </c>
      <c r="B113">
        <v>14</v>
      </c>
      <c r="C113" t="s">
        <v>262</v>
      </c>
      <c r="D113" s="12">
        <v>50</v>
      </c>
      <c r="E113" s="12">
        <v>70</v>
      </c>
      <c r="F113" s="12">
        <v>90</v>
      </c>
      <c r="G113" s="12"/>
      <c r="H113" s="12"/>
    </row>
    <row r="114" spans="1:8" x14ac:dyDescent="0.25">
      <c r="A114">
        <v>9</v>
      </c>
      <c r="B114">
        <v>1</v>
      </c>
      <c r="C114" t="s">
        <v>249</v>
      </c>
      <c r="D114" s="12">
        <v>5400</v>
      </c>
      <c r="E114" s="12">
        <v>5900</v>
      </c>
      <c r="F114" s="12">
        <v>6100</v>
      </c>
      <c r="G114" s="12"/>
      <c r="H114" s="12"/>
    </row>
    <row r="115" spans="1:8" x14ac:dyDescent="0.25">
      <c r="A115">
        <v>9</v>
      </c>
      <c r="B115">
        <v>2</v>
      </c>
      <c r="C115" t="s">
        <v>250</v>
      </c>
      <c r="D115" s="12">
        <v>800000</v>
      </c>
      <c r="E115" s="12">
        <v>3000000</v>
      </c>
      <c r="F115" s="12">
        <v>4000000</v>
      </c>
      <c r="G115" s="12"/>
      <c r="H115" s="12"/>
    </row>
    <row r="116" spans="1:8" x14ac:dyDescent="0.25">
      <c r="A116">
        <v>9</v>
      </c>
      <c r="B116">
        <v>3</v>
      </c>
      <c r="C116" t="s">
        <v>251</v>
      </c>
      <c r="D116" s="12">
        <v>5</v>
      </c>
      <c r="E116" s="12">
        <v>10</v>
      </c>
      <c r="F116" s="12">
        <v>25</v>
      </c>
      <c r="G116" s="12"/>
      <c r="H116" s="12"/>
    </row>
    <row r="117" spans="1:8" x14ac:dyDescent="0.25">
      <c r="A117">
        <v>9</v>
      </c>
      <c r="B117">
        <v>4</v>
      </c>
      <c r="C117" t="s">
        <v>252</v>
      </c>
      <c r="D117" s="12">
        <v>4000</v>
      </c>
      <c r="E117" s="12">
        <v>8000</v>
      </c>
      <c r="F117" s="12">
        <v>320000</v>
      </c>
      <c r="G117" s="12"/>
      <c r="H117" s="12"/>
    </row>
    <row r="118" spans="1:8" x14ac:dyDescent="0.25">
      <c r="A118">
        <v>9</v>
      </c>
      <c r="B118">
        <v>5</v>
      </c>
      <c r="C118" t="s">
        <v>253</v>
      </c>
      <c r="D118" s="12">
        <v>50</v>
      </c>
      <c r="E118" s="12">
        <v>100</v>
      </c>
      <c r="F118" s="12">
        <v>200</v>
      </c>
      <c r="G118" s="12"/>
      <c r="H118" s="12"/>
    </row>
    <row r="119" spans="1:8" x14ac:dyDescent="0.25">
      <c r="A119">
        <v>9</v>
      </c>
      <c r="B119">
        <v>6</v>
      </c>
      <c r="C119" t="s">
        <v>254</v>
      </c>
      <c r="D119" s="12">
        <v>0.1</v>
      </c>
      <c r="E119" s="12">
        <v>1</v>
      </c>
      <c r="F119" s="12">
        <v>15</v>
      </c>
      <c r="G119" s="12"/>
      <c r="H119" s="12"/>
    </row>
    <row r="120" spans="1:8" x14ac:dyDescent="0.25">
      <c r="A120">
        <v>9</v>
      </c>
      <c r="B120">
        <v>7</v>
      </c>
      <c r="C120" t="s">
        <v>255</v>
      </c>
      <c r="D120" s="12">
        <v>240</v>
      </c>
      <c r="E120" s="12">
        <v>300</v>
      </c>
      <c r="F120" s="12">
        <v>360</v>
      </c>
      <c r="G120" s="12"/>
      <c r="H120" s="12"/>
    </row>
    <row r="121" spans="1:8" x14ac:dyDescent="0.25">
      <c r="A121">
        <v>9</v>
      </c>
      <c r="B121">
        <v>8</v>
      </c>
      <c r="C121" t="s">
        <v>256</v>
      </c>
      <c r="D121" s="12">
        <v>20</v>
      </c>
      <c r="E121" s="12">
        <v>35</v>
      </c>
      <c r="F121" s="12">
        <v>60</v>
      </c>
      <c r="G121" s="12"/>
      <c r="H121" s="12"/>
    </row>
    <row r="122" spans="1:8" x14ac:dyDescent="0.25">
      <c r="A122">
        <v>9</v>
      </c>
      <c r="B122">
        <v>9</v>
      </c>
      <c r="C122" t="s">
        <v>257</v>
      </c>
      <c r="D122" s="12">
        <v>20</v>
      </c>
      <c r="E122" s="12">
        <v>40</v>
      </c>
      <c r="F122" s="12">
        <v>70</v>
      </c>
      <c r="G122" s="12"/>
      <c r="H122" s="12"/>
    </row>
    <row r="123" spans="1:8" x14ac:dyDescent="0.25">
      <c r="A123">
        <v>9</v>
      </c>
      <c r="B123">
        <v>10</v>
      </c>
      <c r="C123" t="s">
        <v>258</v>
      </c>
      <c r="D123" s="12">
        <v>100000</v>
      </c>
      <c r="E123" s="12">
        <v>1000000</v>
      </c>
      <c r="F123" s="12">
        <v>100000000</v>
      </c>
      <c r="G123" s="12"/>
      <c r="H123" s="12"/>
    </row>
    <row r="124" spans="1:8" x14ac:dyDescent="0.25">
      <c r="A124">
        <v>9</v>
      </c>
      <c r="B124">
        <v>11</v>
      </c>
      <c r="C124" t="s">
        <v>259</v>
      </c>
      <c r="D124" s="12">
        <v>1</v>
      </c>
      <c r="E124" s="12">
        <v>7</v>
      </c>
      <c r="F124" s="12">
        <v>12</v>
      </c>
      <c r="G124" s="12"/>
      <c r="H124" s="12"/>
    </row>
    <row r="125" spans="1:8" x14ac:dyDescent="0.25">
      <c r="A125">
        <v>9</v>
      </c>
      <c r="B125">
        <v>12</v>
      </c>
      <c r="C125" t="s">
        <v>260</v>
      </c>
      <c r="D125" s="12">
        <v>1000</v>
      </c>
      <c r="E125" s="12">
        <v>3000</v>
      </c>
      <c r="F125" s="12">
        <v>3500</v>
      </c>
      <c r="G125" s="12"/>
      <c r="H125" s="12"/>
    </row>
    <row r="126" spans="1:8" x14ac:dyDescent="0.25">
      <c r="A126">
        <v>9</v>
      </c>
      <c r="B126">
        <v>13</v>
      </c>
      <c r="C126" t="s">
        <v>261</v>
      </c>
      <c r="D126" s="12">
        <v>8</v>
      </c>
      <c r="E126" s="12">
        <v>15</v>
      </c>
      <c r="F126" s="12">
        <v>40</v>
      </c>
      <c r="G126" s="12"/>
      <c r="H126" s="12"/>
    </row>
    <row r="127" spans="1:8" x14ac:dyDescent="0.25">
      <c r="A127">
        <v>9</v>
      </c>
      <c r="B127">
        <v>14</v>
      </c>
      <c r="C127" t="s">
        <v>262</v>
      </c>
      <c r="D127" s="12">
        <v>25</v>
      </c>
      <c r="E127" s="12">
        <v>75</v>
      </c>
      <c r="F127" s="12">
        <v>100</v>
      </c>
      <c r="G127" s="12"/>
      <c r="H127" s="12"/>
    </row>
    <row r="128" spans="1:8" x14ac:dyDescent="0.25">
      <c r="A128">
        <v>10</v>
      </c>
      <c r="B128">
        <v>1</v>
      </c>
      <c r="C128" t="s">
        <v>249</v>
      </c>
      <c r="D128" s="12">
        <v>4500</v>
      </c>
      <c r="E128" s="12">
        <v>5200</v>
      </c>
      <c r="F128" s="12">
        <v>6500</v>
      </c>
      <c r="G128" s="12"/>
      <c r="H128" s="12"/>
    </row>
    <row r="129" spans="1:8" x14ac:dyDescent="0.25">
      <c r="A129">
        <v>10</v>
      </c>
      <c r="B129">
        <v>2</v>
      </c>
      <c r="C129" t="s">
        <v>250</v>
      </c>
      <c r="D129" s="12">
        <v>1000000</v>
      </c>
      <c r="E129" s="12">
        <v>4000000</v>
      </c>
      <c r="F129" s="12">
        <v>15000000</v>
      </c>
      <c r="G129" s="12"/>
      <c r="H129" s="12"/>
    </row>
    <row r="130" spans="1:8" x14ac:dyDescent="0.25">
      <c r="A130">
        <v>10</v>
      </c>
      <c r="B130">
        <v>3</v>
      </c>
      <c r="C130" t="s">
        <v>251</v>
      </c>
      <c r="D130" s="12">
        <v>10</v>
      </c>
      <c r="E130" s="12">
        <v>30</v>
      </c>
      <c r="F130" s="12">
        <v>80</v>
      </c>
      <c r="G130" s="12"/>
      <c r="H130" s="12"/>
    </row>
    <row r="131" spans="1:8" x14ac:dyDescent="0.25">
      <c r="A131">
        <v>10</v>
      </c>
      <c r="B131">
        <v>4</v>
      </c>
      <c r="C131" t="s">
        <v>252</v>
      </c>
      <c r="D131" s="12">
        <v>1000</v>
      </c>
      <c r="E131" s="12">
        <v>2500</v>
      </c>
      <c r="F131" s="12">
        <v>12000</v>
      </c>
      <c r="G131" s="12"/>
      <c r="H131" s="12"/>
    </row>
    <row r="132" spans="1:8" x14ac:dyDescent="0.25">
      <c r="A132">
        <v>10</v>
      </c>
      <c r="B132">
        <v>5</v>
      </c>
      <c r="C132" t="s">
        <v>253</v>
      </c>
      <c r="D132" s="12">
        <v>5</v>
      </c>
      <c r="E132" s="12">
        <v>30</v>
      </c>
      <c r="F132" s="12">
        <v>80</v>
      </c>
      <c r="G132" s="12"/>
      <c r="H132" s="12"/>
    </row>
    <row r="133" spans="1:8" x14ac:dyDescent="0.25">
      <c r="A133">
        <v>10</v>
      </c>
      <c r="B133">
        <v>6</v>
      </c>
      <c r="C133" t="s">
        <v>254</v>
      </c>
      <c r="D133" s="12">
        <v>1</v>
      </c>
      <c r="E133" s="12">
        <v>30</v>
      </c>
      <c r="F133" s="12">
        <v>1000</v>
      </c>
      <c r="G133" s="12"/>
      <c r="H133" s="12"/>
    </row>
    <row r="134" spans="1:8" x14ac:dyDescent="0.25">
      <c r="A134">
        <v>10</v>
      </c>
      <c r="B134">
        <v>7</v>
      </c>
      <c r="C134" t="s">
        <v>255</v>
      </c>
      <c r="D134" s="12">
        <v>180</v>
      </c>
      <c r="E134" s="12">
        <v>270</v>
      </c>
      <c r="F134" s="12">
        <v>360</v>
      </c>
      <c r="G134" s="12"/>
      <c r="H134" s="12"/>
    </row>
    <row r="135" spans="1:8" x14ac:dyDescent="0.25">
      <c r="A135">
        <v>10</v>
      </c>
      <c r="B135">
        <v>8</v>
      </c>
      <c r="C135" t="s">
        <v>256</v>
      </c>
      <c r="D135" s="12">
        <v>5</v>
      </c>
      <c r="E135" s="12">
        <v>30</v>
      </c>
      <c r="F135" s="12">
        <v>60</v>
      </c>
      <c r="G135" s="12"/>
      <c r="H135" s="12"/>
    </row>
    <row r="136" spans="1:8" x14ac:dyDescent="0.25">
      <c r="A136">
        <v>10</v>
      </c>
      <c r="B136">
        <v>9</v>
      </c>
      <c r="C136" t="s">
        <v>257</v>
      </c>
      <c r="D136" s="12">
        <v>20</v>
      </c>
      <c r="E136" s="12">
        <v>50</v>
      </c>
      <c r="F136" s="12">
        <v>80</v>
      </c>
      <c r="G136" s="12"/>
      <c r="H136" s="12"/>
    </row>
    <row r="137" spans="1:8" x14ac:dyDescent="0.25">
      <c r="A137">
        <v>10</v>
      </c>
      <c r="B137">
        <v>10</v>
      </c>
      <c r="C137" t="s">
        <v>258</v>
      </c>
      <c r="D137" s="12">
        <v>1000000</v>
      </c>
      <c r="E137" s="12">
        <v>10000000</v>
      </c>
      <c r="F137" s="12">
        <v>100000000</v>
      </c>
      <c r="G137" s="12"/>
      <c r="H137" s="12"/>
    </row>
    <row r="138" spans="1:8" x14ac:dyDescent="0.25">
      <c r="A138">
        <v>10</v>
      </c>
      <c r="B138">
        <v>11</v>
      </c>
      <c r="C138" t="s">
        <v>259</v>
      </c>
      <c r="D138" s="12">
        <v>5</v>
      </c>
      <c r="E138" s="12">
        <v>20</v>
      </c>
      <c r="F138" s="12">
        <v>30</v>
      </c>
      <c r="G138" s="12"/>
      <c r="H138" s="12"/>
    </row>
    <row r="139" spans="1:8" x14ac:dyDescent="0.25">
      <c r="A139">
        <v>10</v>
      </c>
      <c r="B139">
        <v>12</v>
      </c>
      <c r="C139" t="s">
        <v>260</v>
      </c>
      <c r="D139" s="12">
        <v>500</v>
      </c>
      <c r="E139" s="12">
        <v>2000</v>
      </c>
      <c r="F139" s="12">
        <v>5000</v>
      </c>
      <c r="G139" s="12"/>
      <c r="H139" s="12"/>
    </row>
    <row r="140" spans="1:8" x14ac:dyDescent="0.25">
      <c r="A140">
        <v>10</v>
      </c>
      <c r="B140">
        <v>13</v>
      </c>
      <c r="C140" t="s">
        <v>261</v>
      </c>
      <c r="D140" s="12">
        <v>10</v>
      </c>
      <c r="E140" s="12">
        <v>50</v>
      </c>
      <c r="F140" s="12">
        <v>90</v>
      </c>
      <c r="G140" s="12"/>
      <c r="H140" s="12"/>
    </row>
    <row r="141" spans="1:8" x14ac:dyDescent="0.25">
      <c r="A141">
        <v>10</v>
      </c>
      <c r="B141">
        <v>14</v>
      </c>
      <c r="C141" t="s">
        <v>262</v>
      </c>
      <c r="D141" s="12">
        <v>5</v>
      </c>
      <c r="E141" s="12">
        <v>30</v>
      </c>
      <c r="F141" s="12">
        <v>80</v>
      </c>
      <c r="G141" s="12"/>
      <c r="H141" s="12"/>
    </row>
    <row r="142" spans="1:8" x14ac:dyDescent="0.25">
      <c r="A142">
        <v>11</v>
      </c>
      <c r="B142">
        <v>1</v>
      </c>
      <c r="C142" t="s">
        <v>249</v>
      </c>
      <c r="D142" s="12">
        <v>5860</v>
      </c>
      <c r="E142" s="12">
        <v>5940</v>
      </c>
      <c r="F142" s="12">
        <v>5990</v>
      </c>
      <c r="G142" s="12"/>
      <c r="H142" s="12"/>
    </row>
    <row r="143" spans="1:8" x14ac:dyDescent="0.25">
      <c r="A143">
        <v>11</v>
      </c>
      <c r="B143">
        <v>2</v>
      </c>
      <c r="C143" t="s">
        <v>250</v>
      </c>
      <c r="D143" s="12">
        <v>1500000</v>
      </c>
      <c r="E143" s="12">
        <v>3000000</v>
      </c>
      <c r="F143" s="12">
        <v>7000000</v>
      </c>
      <c r="G143" s="12"/>
      <c r="H143" s="12"/>
    </row>
    <row r="144" spans="1:8" x14ac:dyDescent="0.25">
      <c r="A144">
        <v>11</v>
      </c>
      <c r="B144">
        <v>3</v>
      </c>
      <c r="C144" t="s">
        <v>251</v>
      </c>
      <c r="D144" s="12">
        <v>10</v>
      </c>
      <c r="E144" s="12">
        <v>25</v>
      </c>
      <c r="F144" s="12">
        <v>50</v>
      </c>
      <c r="G144" s="12"/>
      <c r="H144" s="12"/>
    </row>
    <row r="145" spans="1:8" x14ac:dyDescent="0.25">
      <c r="A145">
        <v>11</v>
      </c>
      <c r="B145">
        <v>4</v>
      </c>
      <c r="C145" t="s">
        <v>252</v>
      </c>
      <c r="D145" s="12">
        <v>15</v>
      </c>
      <c r="E145" s="12">
        <v>150</v>
      </c>
      <c r="F145" s="12">
        <v>350</v>
      </c>
      <c r="G145" s="12"/>
      <c r="H145" s="12"/>
    </row>
    <row r="146" spans="1:8" x14ac:dyDescent="0.25">
      <c r="A146">
        <v>11</v>
      </c>
      <c r="B146">
        <v>5</v>
      </c>
      <c r="C146" t="s">
        <v>253</v>
      </c>
      <c r="D146" s="12">
        <v>15</v>
      </c>
      <c r="E146" s="12">
        <v>30</v>
      </c>
      <c r="F146" s="12">
        <v>60</v>
      </c>
      <c r="G146" s="12"/>
      <c r="H146" s="12"/>
    </row>
    <row r="147" spans="1:8" x14ac:dyDescent="0.25">
      <c r="A147">
        <v>11</v>
      </c>
      <c r="B147">
        <v>6</v>
      </c>
      <c r="C147" t="s">
        <v>254</v>
      </c>
      <c r="D147" s="12">
        <v>1</v>
      </c>
      <c r="E147" s="12">
        <v>10</v>
      </c>
      <c r="F147" s="12">
        <v>100</v>
      </c>
      <c r="G147" s="12"/>
      <c r="H147" s="12"/>
    </row>
    <row r="148" spans="1:8" x14ac:dyDescent="0.25">
      <c r="A148">
        <v>11</v>
      </c>
      <c r="B148">
        <v>7</v>
      </c>
      <c r="C148" t="s">
        <v>255</v>
      </c>
      <c r="D148" s="12">
        <v>230</v>
      </c>
      <c r="E148" s="12">
        <v>270</v>
      </c>
      <c r="F148" s="12">
        <v>300</v>
      </c>
      <c r="G148" s="12"/>
      <c r="H148" s="12"/>
    </row>
    <row r="149" spans="1:8" x14ac:dyDescent="0.25">
      <c r="A149">
        <v>11</v>
      </c>
      <c r="B149">
        <v>8</v>
      </c>
      <c r="C149" t="s">
        <v>256</v>
      </c>
      <c r="D149" s="12">
        <v>50</v>
      </c>
      <c r="E149" s="12">
        <v>70</v>
      </c>
      <c r="F149" s="12">
        <v>85</v>
      </c>
      <c r="G149" s="12"/>
      <c r="H149" s="12"/>
    </row>
    <row r="150" spans="1:8" x14ac:dyDescent="0.25">
      <c r="A150">
        <v>11</v>
      </c>
      <c r="B150">
        <v>9</v>
      </c>
      <c r="C150" t="s">
        <v>257</v>
      </c>
      <c r="D150" s="12">
        <v>10</v>
      </c>
      <c r="E150" s="12">
        <v>50</v>
      </c>
      <c r="F150" s="12">
        <v>70</v>
      </c>
      <c r="G150" s="12"/>
      <c r="H150" s="12"/>
    </row>
    <row r="151" spans="1:8" x14ac:dyDescent="0.25">
      <c r="A151">
        <v>11</v>
      </c>
      <c r="B151">
        <v>10</v>
      </c>
      <c r="C151" t="s">
        <v>258</v>
      </c>
      <c r="D151" s="12">
        <v>100000</v>
      </c>
      <c r="E151" s="12">
        <v>5000000</v>
      </c>
      <c r="F151" s="12">
        <v>50000000</v>
      </c>
      <c r="G151" s="12"/>
      <c r="H151" s="12"/>
    </row>
    <row r="152" spans="1:8" x14ac:dyDescent="0.25">
      <c r="A152">
        <v>11</v>
      </c>
      <c r="B152">
        <v>11</v>
      </c>
      <c r="C152" t="s">
        <v>259</v>
      </c>
      <c r="D152" s="12">
        <v>4</v>
      </c>
      <c r="E152" s="12">
        <v>7</v>
      </c>
      <c r="F152" s="12">
        <v>9</v>
      </c>
      <c r="G152" s="12"/>
      <c r="H152" s="12"/>
    </row>
    <row r="153" spans="1:8" x14ac:dyDescent="0.25">
      <c r="A153">
        <v>11</v>
      </c>
      <c r="B153">
        <v>12</v>
      </c>
      <c r="C153" t="s">
        <v>260</v>
      </c>
      <c r="D153" s="12">
        <v>1000</v>
      </c>
      <c r="E153" s="12">
        <v>3000</v>
      </c>
      <c r="F153" s="12">
        <v>6000</v>
      </c>
      <c r="G153" s="12"/>
      <c r="H153" s="12"/>
    </row>
    <row r="154" spans="1:8" x14ac:dyDescent="0.25">
      <c r="A154">
        <v>11</v>
      </c>
      <c r="B154">
        <v>13</v>
      </c>
      <c r="C154" t="s">
        <v>261</v>
      </c>
      <c r="D154" s="12">
        <v>30</v>
      </c>
      <c r="E154" s="12">
        <v>50</v>
      </c>
      <c r="F154" s="12">
        <v>70</v>
      </c>
      <c r="G154" s="12"/>
      <c r="H154" s="12"/>
    </row>
    <row r="155" spans="1:8" x14ac:dyDescent="0.25">
      <c r="A155">
        <v>11</v>
      </c>
      <c r="B155">
        <v>14</v>
      </c>
      <c r="C155" t="s">
        <v>262</v>
      </c>
      <c r="D155" s="12">
        <v>20</v>
      </c>
      <c r="E155" s="12">
        <v>30</v>
      </c>
      <c r="F155" s="12">
        <v>70</v>
      </c>
      <c r="G155" s="12"/>
      <c r="H155" s="12"/>
    </row>
    <row r="156" spans="1:8" x14ac:dyDescent="0.25">
      <c r="A156">
        <v>12</v>
      </c>
      <c r="B156">
        <v>1</v>
      </c>
      <c r="C156" t="s">
        <v>249</v>
      </c>
      <c r="D156" s="12">
        <v>5985</v>
      </c>
      <c r="E156" s="12">
        <v>5987</v>
      </c>
      <c r="F156" s="12">
        <v>5990</v>
      </c>
      <c r="G156" s="12"/>
      <c r="H156" s="12"/>
    </row>
    <row r="157" spans="1:8" x14ac:dyDescent="0.25">
      <c r="A157">
        <v>12</v>
      </c>
      <c r="B157">
        <v>2</v>
      </c>
      <c r="C157" t="s">
        <v>250</v>
      </c>
      <c r="D157" s="12">
        <v>2500000</v>
      </c>
      <c r="E157" s="12">
        <v>3000000</v>
      </c>
      <c r="F157" s="12">
        <v>4000000</v>
      </c>
      <c r="G157" s="12"/>
      <c r="H157" s="12"/>
    </row>
    <row r="158" spans="1:8" x14ac:dyDescent="0.25">
      <c r="A158">
        <v>12</v>
      </c>
      <c r="B158">
        <v>3</v>
      </c>
      <c r="C158" t="s">
        <v>251</v>
      </c>
      <c r="D158" s="12">
        <v>22</v>
      </c>
      <c r="E158" s="12">
        <v>25</v>
      </c>
      <c r="F158" s="12">
        <v>35</v>
      </c>
      <c r="G158" s="12"/>
      <c r="H158" s="12"/>
    </row>
    <row r="159" spans="1:8" x14ac:dyDescent="0.25">
      <c r="A159">
        <v>12</v>
      </c>
      <c r="B159">
        <v>4</v>
      </c>
      <c r="C159" t="s">
        <v>252</v>
      </c>
      <c r="D159" s="12">
        <v>80</v>
      </c>
      <c r="E159" s="12">
        <v>120</v>
      </c>
      <c r="F159" s="12">
        <v>160</v>
      </c>
      <c r="G159" s="12"/>
      <c r="H159" s="12"/>
    </row>
    <row r="160" spans="1:8" x14ac:dyDescent="0.25">
      <c r="A160">
        <v>12</v>
      </c>
      <c r="B160">
        <v>5</v>
      </c>
      <c r="C160" t="s">
        <v>253</v>
      </c>
      <c r="D160" s="12">
        <v>20</v>
      </c>
      <c r="E160" s="12">
        <v>60</v>
      </c>
      <c r="F160" s="12">
        <v>80</v>
      </c>
      <c r="G160" s="12"/>
      <c r="H160" s="12"/>
    </row>
    <row r="161" spans="1:8" x14ac:dyDescent="0.25">
      <c r="A161">
        <v>12</v>
      </c>
      <c r="B161">
        <v>6</v>
      </c>
      <c r="C161" t="s">
        <v>254</v>
      </c>
      <c r="D161" s="12">
        <v>1</v>
      </c>
      <c r="E161" s="12">
        <v>10</v>
      </c>
      <c r="F161" s="12">
        <v>20</v>
      </c>
      <c r="G161" s="12"/>
      <c r="H161" s="12"/>
    </row>
    <row r="162" spans="1:8" x14ac:dyDescent="0.25">
      <c r="A162">
        <v>12</v>
      </c>
      <c r="B162">
        <v>7</v>
      </c>
      <c r="C162" t="s">
        <v>255</v>
      </c>
      <c r="D162" s="12">
        <v>230</v>
      </c>
      <c r="E162" s="12">
        <v>270</v>
      </c>
      <c r="F162" s="12">
        <v>310</v>
      </c>
      <c r="G162" s="12"/>
      <c r="H162" s="12"/>
    </row>
    <row r="163" spans="1:8" x14ac:dyDescent="0.25">
      <c r="A163">
        <v>12</v>
      </c>
      <c r="B163">
        <v>8</v>
      </c>
      <c r="C163" t="s">
        <v>256</v>
      </c>
      <c r="D163" s="12">
        <v>50</v>
      </c>
      <c r="E163" s="12">
        <v>75</v>
      </c>
      <c r="F163" s="12">
        <v>85</v>
      </c>
      <c r="G163" s="12"/>
      <c r="H163" s="12"/>
    </row>
    <row r="164" spans="1:8" x14ac:dyDescent="0.25">
      <c r="A164">
        <v>12</v>
      </c>
      <c r="B164">
        <v>9</v>
      </c>
      <c r="C164" t="s">
        <v>257</v>
      </c>
      <c r="D164" s="12">
        <v>60</v>
      </c>
      <c r="E164" s="12">
        <v>70</v>
      </c>
      <c r="F164" s="12">
        <v>75</v>
      </c>
      <c r="G164" s="12"/>
      <c r="H164" s="12"/>
    </row>
    <row r="165" spans="1:8" x14ac:dyDescent="0.25">
      <c r="A165">
        <v>12</v>
      </c>
      <c r="B165">
        <v>10</v>
      </c>
      <c r="C165" t="s">
        <v>258</v>
      </c>
      <c r="D165" s="12">
        <v>5000000</v>
      </c>
      <c r="E165" s="12">
        <v>10000000</v>
      </c>
      <c r="F165" s="12">
        <v>30000000</v>
      </c>
      <c r="G165" s="12"/>
      <c r="H165" s="12"/>
    </row>
    <row r="166" spans="1:8" x14ac:dyDescent="0.25">
      <c r="A166">
        <v>12</v>
      </c>
      <c r="B166">
        <v>11</v>
      </c>
      <c r="C166" t="s">
        <v>259</v>
      </c>
      <c r="D166" s="12">
        <v>5</v>
      </c>
      <c r="E166" s="12">
        <v>6</v>
      </c>
      <c r="F166" s="12">
        <v>8</v>
      </c>
      <c r="G166" s="12"/>
      <c r="H166" s="12"/>
    </row>
    <row r="167" spans="1:8" x14ac:dyDescent="0.25">
      <c r="A167">
        <v>12</v>
      </c>
      <c r="B167">
        <v>12</v>
      </c>
      <c r="C167" t="s">
        <v>260</v>
      </c>
      <c r="D167" s="12">
        <v>2000</v>
      </c>
      <c r="E167" s="12">
        <v>3000</v>
      </c>
      <c r="F167" s="12">
        <v>4000</v>
      </c>
      <c r="G167" s="12"/>
      <c r="H167" s="12"/>
    </row>
    <row r="168" spans="1:8" x14ac:dyDescent="0.25">
      <c r="A168">
        <v>12</v>
      </c>
      <c r="B168">
        <v>13</v>
      </c>
      <c r="C168" t="s">
        <v>261</v>
      </c>
      <c r="D168" s="12">
        <v>20</v>
      </c>
      <c r="E168" s="12">
        <v>50</v>
      </c>
      <c r="F168" s="12">
        <v>70</v>
      </c>
      <c r="G168" s="12"/>
      <c r="H168" s="12"/>
    </row>
    <row r="169" spans="1:8" x14ac:dyDescent="0.25">
      <c r="A169">
        <v>12</v>
      </c>
      <c r="B169">
        <v>14</v>
      </c>
      <c r="C169" t="s">
        <v>262</v>
      </c>
      <c r="D169" s="12">
        <v>20</v>
      </c>
      <c r="E169" s="12">
        <v>30</v>
      </c>
      <c r="F169" s="12">
        <v>60</v>
      </c>
      <c r="G169" s="12"/>
      <c r="H169" s="12"/>
    </row>
    <row r="170" spans="1:8" x14ac:dyDescent="0.25">
      <c r="A170">
        <v>13</v>
      </c>
      <c r="B170">
        <v>1</v>
      </c>
      <c r="C170" t="s">
        <v>249</v>
      </c>
      <c r="D170" s="12">
        <v>5000</v>
      </c>
      <c r="E170" s="12">
        <v>5500</v>
      </c>
      <c r="F170" s="12">
        <v>6000</v>
      </c>
      <c r="G170" s="12"/>
      <c r="H170" s="12"/>
    </row>
    <row r="171" spans="1:8" x14ac:dyDescent="0.25">
      <c r="A171">
        <v>13</v>
      </c>
      <c r="B171">
        <v>2</v>
      </c>
      <c r="C171" t="s">
        <v>250</v>
      </c>
      <c r="D171" s="12">
        <v>500000</v>
      </c>
      <c r="E171" s="12">
        <v>2000000</v>
      </c>
      <c r="F171" s="12">
        <v>5000000</v>
      </c>
      <c r="G171" s="12"/>
      <c r="H171" s="12"/>
    </row>
    <row r="172" spans="1:8" x14ac:dyDescent="0.25">
      <c r="A172">
        <v>13</v>
      </c>
      <c r="B172">
        <v>3</v>
      </c>
      <c r="C172" t="s">
        <v>251</v>
      </c>
      <c r="D172" s="12">
        <v>20</v>
      </c>
      <c r="E172" s="12">
        <v>35</v>
      </c>
      <c r="F172" s="12">
        <v>60</v>
      </c>
      <c r="G172" s="12"/>
      <c r="H172" s="12"/>
    </row>
    <row r="173" spans="1:8" x14ac:dyDescent="0.25">
      <c r="A173">
        <v>13</v>
      </c>
      <c r="B173">
        <v>4</v>
      </c>
      <c r="C173" t="s">
        <v>252</v>
      </c>
      <c r="D173" s="12">
        <v>200</v>
      </c>
      <c r="E173" s="12">
        <v>1000</v>
      </c>
      <c r="F173" s="12">
        <v>5000</v>
      </c>
      <c r="G173" s="12"/>
      <c r="H173" s="12"/>
    </row>
    <row r="174" spans="1:8" x14ac:dyDescent="0.25">
      <c r="A174">
        <v>13</v>
      </c>
      <c r="B174">
        <v>5</v>
      </c>
      <c r="C174" t="s">
        <v>253</v>
      </c>
      <c r="D174" s="12">
        <v>25</v>
      </c>
      <c r="E174" s="12">
        <v>50</v>
      </c>
      <c r="F174" s="12">
        <v>150</v>
      </c>
      <c r="G174" s="12"/>
      <c r="H174" s="12"/>
    </row>
    <row r="175" spans="1:8" x14ac:dyDescent="0.25">
      <c r="A175">
        <v>13</v>
      </c>
      <c r="B175">
        <v>6</v>
      </c>
      <c r="C175" t="s">
        <v>254</v>
      </c>
      <c r="D175" s="12">
        <v>10</v>
      </c>
      <c r="E175" s="12">
        <v>100</v>
      </c>
      <c r="F175" s="12">
        <v>10000</v>
      </c>
      <c r="G175" s="12"/>
      <c r="H175" s="12"/>
    </row>
    <row r="176" spans="1:8" x14ac:dyDescent="0.25">
      <c r="A176">
        <v>13</v>
      </c>
      <c r="B176">
        <v>7</v>
      </c>
      <c r="C176" t="s">
        <v>255</v>
      </c>
      <c r="D176" s="12">
        <v>180</v>
      </c>
      <c r="E176" s="12">
        <v>270</v>
      </c>
      <c r="F176" s="12">
        <v>360</v>
      </c>
      <c r="G176" s="12"/>
      <c r="H176" s="12"/>
    </row>
    <row r="177" spans="1:8" x14ac:dyDescent="0.25">
      <c r="A177">
        <v>13</v>
      </c>
      <c r="B177">
        <v>8</v>
      </c>
      <c r="C177" t="s">
        <v>256</v>
      </c>
      <c r="D177" s="12">
        <v>10</v>
      </c>
      <c r="E177" s="12">
        <v>20</v>
      </c>
      <c r="F177" s="12">
        <v>50</v>
      </c>
      <c r="G177" s="12"/>
      <c r="H177" s="12"/>
    </row>
    <row r="178" spans="1:8" x14ac:dyDescent="0.25">
      <c r="A178">
        <v>13</v>
      </c>
      <c r="B178">
        <v>9</v>
      </c>
      <c r="C178" t="s">
        <v>257</v>
      </c>
      <c r="D178" s="12">
        <v>35</v>
      </c>
      <c r="E178" s="12">
        <v>60</v>
      </c>
      <c r="F178" s="12">
        <v>75</v>
      </c>
      <c r="G178" s="12"/>
      <c r="H178" s="12"/>
    </row>
    <row r="179" spans="1:8" x14ac:dyDescent="0.25">
      <c r="A179">
        <v>13</v>
      </c>
      <c r="B179">
        <v>10</v>
      </c>
      <c r="C179" t="s">
        <v>258</v>
      </c>
      <c r="D179" s="12">
        <v>100000</v>
      </c>
      <c r="E179" s="12">
        <v>1000000</v>
      </c>
      <c r="F179" s="12">
        <v>10000000</v>
      </c>
      <c r="G179" s="12"/>
      <c r="H179" s="12"/>
    </row>
    <row r="180" spans="1:8" x14ac:dyDescent="0.25">
      <c r="A180">
        <v>13</v>
      </c>
      <c r="B180">
        <v>11</v>
      </c>
      <c r="C180" t="s">
        <v>259</v>
      </c>
      <c r="D180" s="12">
        <v>7</v>
      </c>
      <c r="E180" s="12">
        <v>15</v>
      </c>
      <c r="F180" s="12">
        <v>23</v>
      </c>
      <c r="G180" s="12"/>
      <c r="H180" s="12"/>
    </row>
    <row r="181" spans="1:8" x14ac:dyDescent="0.25">
      <c r="A181">
        <v>13</v>
      </c>
      <c r="B181">
        <v>12</v>
      </c>
      <c r="C181" t="s">
        <v>260</v>
      </c>
      <c r="D181" s="12">
        <v>500</v>
      </c>
      <c r="E181" s="12">
        <v>1000</v>
      </c>
      <c r="F181" s="12">
        <v>1700</v>
      </c>
      <c r="G181" s="12"/>
      <c r="H181" s="12"/>
    </row>
    <row r="182" spans="1:8" x14ac:dyDescent="0.25">
      <c r="A182">
        <v>13</v>
      </c>
      <c r="B182">
        <v>13</v>
      </c>
      <c r="C182" t="s">
        <v>261</v>
      </c>
      <c r="D182" s="12">
        <v>10</v>
      </c>
      <c r="E182" s="12">
        <v>30</v>
      </c>
      <c r="F182" s="12">
        <v>45</v>
      </c>
      <c r="G182" s="12"/>
      <c r="H182" s="12"/>
    </row>
    <row r="183" spans="1:8" x14ac:dyDescent="0.25">
      <c r="A183">
        <v>13</v>
      </c>
      <c r="B183">
        <v>14</v>
      </c>
      <c r="C183" t="s">
        <v>262</v>
      </c>
      <c r="D183" s="12">
        <v>40</v>
      </c>
      <c r="E183" s="12">
        <v>60</v>
      </c>
      <c r="F183" s="12">
        <v>90</v>
      </c>
      <c r="G183" s="12"/>
      <c r="H183" s="12"/>
    </row>
    <row r="184" spans="1:8" x14ac:dyDescent="0.25">
      <c r="A184">
        <v>14</v>
      </c>
      <c r="B184">
        <v>1</v>
      </c>
      <c r="C184" t="s">
        <v>249</v>
      </c>
      <c r="D184" s="12">
        <v>5840</v>
      </c>
      <c r="E184" s="12">
        <v>5897</v>
      </c>
      <c r="F184" s="12">
        <v>5950</v>
      </c>
      <c r="G184" s="12"/>
      <c r="H184" s="12"/>
    </row>
    <row r="185" spans="1:8" x14ac:dyDescent="0.25">
      <c r="A185">
        <v>14</v>
      </c>
      <c r="B185">
        <v>2</v>
      </c>
      <c r="C185" t="s">
        <v>250</v>
      </c>
      <c r="D185" s="12">
        <v>1000000</v>
      </c>
      <c r="E185" s="12">
        <v>3000000</v>
      </c>
      <c r="F185" s="12">
        <v>6000000</v>
      </c>
      <c r="G185" s="12"/>
      <c r="H185" s="12"/>
    </row>
    <row r="186" spans="1:8" x14ac:dyDescent="0.25">
      <c r="A186">
        <v>14</v>
      </c>
      <c r="B186">
        <v>3</v>
      </c>
      <c r="C186" t="s">
        <v>251</v>
      </c>
      <c r="D186" s="12">
        <v>30</v>
      </c>
      <c r="E186" s="12">
        <v>60</v>
      </c>
      <c r="F186" s="12">
        <v>70</v>
      </c>
      <c r="G186" s="12"/>
      <c r="H186" s="12"/>
    </row>
    <row r="187" spans="1:8" x14ac:dyDescent="0.25">
      <c r="A187">
        <v>14</v>
      </c>
      <c r="B187">
        <v>4</v>
      </c>
      <c r="C187" t="s">
        <v>252</v>
      </c>
      <c r="D187" s="12">
        <v>500</v>
      </c>
      <c r="E187" s="12">
        <v>3700</v>
      </c>
      <c r="F187" s="12">
        <v>8000</v>
      </c>
      <c r="G187" s="12"/>
      <c r="H187" s="12"/>
    </row>
    <row r="188" spans="1:8" x14ac:dyDescent="0.25">
      <c r="A188">
        <v>14</v>
      </c>
      <c r="B188">
        <v>5</v>
      </c>
      <c r="C188" t="s">
        <v>253</v>
      </c>
      <c r="D188" s="12">
        <v>5</v>
      </c>
      <c r="E188" s="12">
        <v>15</v>
      </c>
      <c r="F188" s="12">
        <v>50</v>
      </c>
      <c r="G188" s="12"/>
      <c r="H188" s="12"/>
    </row>
    <row r="189" spans="1:8" x14ac:dyDescent="0.25">
      <c r="A189">
        <v>14</v>
      </c>
      <c r="B189">
        <v>6</v>
      </c>
      <c r="C189" t="s">
        <v>254</v>
      </c>
      <c r="D189" s="12">
        <v>10</v>
      </c>
      <c r="E189" s="12">
        <v>12</v>
      </c>
      <c r="F189" s="12">
        <v>14</v>
      </c>
      <c r="G189" s="12"/>
      <c r="H189" s="12"/>
    </row>
    <row r="190" spans="1:8" x14ac:dyDescent="0.25">
      <c r="A190">
        <v>14</v>
      </c>
      <c r="B190">
        <v>7</v>
      </c>
      <c r="C190" t="s">
        <v>255</v>
      </c>
      <c r="D190" s="12">
        <v>90</v>
      </c>
      <c r="E190" s="12">
        <v>270</v>
      </c>
      <c r="F190" s="12">
        <v>360</v>
      </c>
      <c r="G190" s="12"/>
      <c r="H190" s="12"/>
    </row>
    <row r="191" spans="1:8" x14ac:dyDescent="0.25">
      <c r="A191">
        <v>14</v>
      </c>
      <c r="B191">
        <v>8</v>
      </c>
      <c r="C191" t="s">
        <v>256</v>
      </c>
      <c r="D191" s="12">
        <v>20</v>
      </c>
      <c r="E191" s="12">
        <v>30</v>
      </c>
      <c r="F191" s="12">
        <v>60</v>
      </c>
      <c r="G191" s="12"/>
      <c r="H191" s="12"/>
    </row>
    <row r="192" spans="1:8" x14ac:dyDescent="0.25">
      <c r="A192">
        <v>14</v>
      </c>
      <c r="B192">
        <v>9</v>
      </c>
      <c r="C192" t="s">
        <v>257</v>
      </c>
      <c r="D192" s="12">
        <v>5</v>
      </c>
      <c r="E192" s="12">
        <v>30</v>
      </c>
      <c r="F192" s="12">
        <v>70</v>
      </c>
      <c r="G192" s="12"/>
      <c r="H192" s="12"/>
    </row>
    <row r="193" spans="1:8" x14ac:dyDescent="0.25">
      <c r="A193">
        <v>14</v>
      </c>
      <c r="B193">
        <v>10</v>
      </c>
      <c r="C193" t="s">
        <v>258</v>
      </c>
      <c r="D193" s="12">
        <v>10000</v>
      </c>
      <c r="E193" s="12">
        <v>20000000</v>
      </c>
      <c r="F193" s="12">
        <v>50000000</v>
      </c>
      <c r="G193" s="12"/>
      <c r="H193" s="12"/>
    </row>
    <row r="194" spans="1:8" x14ac:dyDescent="0.25">
      <c r="A194">
        <v>14</v>
      </c>
      <c r="B194">
        <v>11</v>
      </c>
      <c r="C194" t="s">
        <v>259</v>
      </c>
      <c r="D194" s="12">
        <v>2</v>
      </c>
      <c r="E194" s="12">
        <v>5</v>
      </c>
      <c r="F194" s="12">
        <v>10</v>
      </c>
      <c r="G194" s="12"/>
      <c r="H194" s="12"/>
    </row>
    <row r="195" spans="1:8" x14ac:dyDescent="0.25">
      <c r="A195">
        <v>14</v>
      </c>
      <c r="B195">
        <v>12</v>
      </c>
      <c r="C195" t="s">
        <v>260</v>
      </c>
      <c r="D195" s="12">
        <v>200</v>
      </c>
      <c r="E195" s="12">
        <v>3000</v>
      </c>
      <c r="F195" s="12">
        <v>20000</v>
      </c>
      <c r="G195" s="12"/>
      <c r="H195" s="12"/>
    </row>
    <row r="196" spans="1:8" x14ac:dyDescent="0.25">
      <c r="A196">
        <v>14</v>
      </c>
      <c r="B196">
        <v>13</v>
      </c>
      <c r="C196" t="s">
        <v>261</v>
      </c>
      <c r="D196" s="12">
        <v>30</v>
      </c>
      <c r="E196" s="12">
        <v>40</v>
      </c>
      <c r="F196" s="12">
        <v>50</v>
      </c>
      <c r="G196" s="12"/>
      <c r="H196" s="12"/>
    </row>
    <row r="197" spans="1:8" x14ac:dyDescent="0.25">
      <c r="A197">
        <v>14</v>
      </c>
      <c r="B197">
        <v>14</v>
      </c>
      <c r="C197" t="s">
        <v>262</v>
      </c>
      <c r="D197" s="12">
        <v>5</v>
      </c>
      <c r="E197" s="12">
        <v>20</v>
      </c>
      <c r="F197" s="12">
        <v>80</v>
      </c>
      <c r="G197" s="12"/>
      <c r="H197" s="12"/>
    </row>
    <row r="198" spans="1:8" x14ac:dyDescent="0.25">
      <c r="A198">
        <v>15</v>
      </c>
      <c r="B198">
        <v>1</v>
      </c>
      <c r="C198" t="s">
        <v>249</v>
      </c>
      <c r="D198" s="12">
        <v>5850</v>
      </c>
      <c r="E198" s="12">
        <v>5890</v>
      </c>
      <c r="F198" s="12">
        <v>5950</v>
      </c>
      <c r="G198" s="12"/>
      <c r="H198" s="12"/>
    </row>
    <row r="199" spans="1:8" x14ac:dyDescent="0.25">
      <c r="A199">
        <v>15</v>
      </c>
      <c r="B199">
        <v>2</v>
      </c>
      <c r="C199" t="s">
        <v>250</v>
      </c>
      <c r="D199" s="12">
        <v>2200000</v>
      </c>
      <c r="E199" s="12">
        <v>2500000</v>
      </c>
      <c r="F199" s="12">
        <v>2800000</v>
      </c>
      <c r="G199" s="12"/>
      <c r="H199" s="12"/>
    </row>
    <row r="200" spans="1:8" x14ac:dyDescent="0.25">
      <c r="A200">
        <v>15</v>
      </c>
      <c r="B200">
        <v>3</v>
      </c>
      <c r="C200" t="s">
        <v>251</v>
      </c>
      <c r="D200" s="12">
        <v>15</v>
      </c>
      <c r="E200" s="12">
        <v>20</v>
      </c>
      <c r="F200" s="12">
        <v>25</v>
      </c>
      <c r="G200" s="12"/>
      <c r="H200" s="12"/>
    </row>
    <row r="201" spans="1:8" x14ac:dyDescent="0.25">
      <c r="A201">
        <v>15</v>
      </c>
      <c r="B201">
        <v>4</v>
      </c>
      <c r="C201" t="s">
        <v>252</v>
      </c>
      <c r="D201" s="12">
        <v>10</v>
      </c>
      <c r="E201" s="12">
        <v>16</v>
      </c>
      <c r="F201" s="12">
        <v>30</v>
      </c>
      <c r="G201" s="12"/>
      <c r="H201" s="12"/>
    </row>
    <row r="202" spans="1:8" x14ac:dyDescent="0.25">
      <c r="A202">
        <v>15</v>
      </c>
      <c r="B202">
        <v>5</v>
      </c>
      <c r="C202" t="s">
        <v>253</v>
      </c>
      <c r="D202" s="12">
        <v>25</v>
      </c>
      <c r="E202" s="12">
        <v>62.5</v>
      </c>
      <c r="F202" s="12">
        <v>90</v>
      </c>
      <c r="G202" s="12"/>
      <c r="H202" s="12"/>
    </row>
    <row r="203" spans="1:8" x14ac:dyDescent="0.25">
      <c r="A203">
        <v>15</v>
      </c>
      <c r="B203">
        <v>6</v>
      </c>
      <c r="C203" t="s">
        <v>254</v>
      </c>
      <c r="D203" s="12">
        <v>12</v>
      </c>
      <c r="E203" s="12">
        <v>18</v>
      </c>
      <c r="F203" s="12">
        <v>23</v>
      </c>
      <c r="G203" s="12"/>
      <c r="H203" s="12"/>
    </row>
    <row r="204" spans="1:8" x14ac:dyDescent="0.25">
      <c r="A204">
        <v>15</v>
      </c>
      <c r="B204">
        <v>7</v>
      </c>
      <c r="C204" t="s">
        <v>255</v>
      </c>
      <c r="D204" s="12">
        <v>220</v>
      </c>
      <c r="E204" s="12">
        <v>275</v>
      </c>
      <c r="F204" s="12">
        <v>300</v>
      </c>
      <c r="G204" s="12"/>
      <c r="H204" s="12"/>
    </row>
    <row r="205" spans="1:8" x14ac:dyDescent="0.25">
      <c r="A205">
        <v>15</v>
      </c>
      <c r="B205">
        <v>8</v>
      </c>
      <c r="C205" t="s">
        <v>256</v>
      </c>
      <c r="D205" s="12">
        <v>40</v>
      </c>
      <c r="E205" s="12">
        <v>60</v>
      </c>
      <c r="F205" s="12">
        <v>80</v>
      </c>
      <c r="G205" s="12"/>
      <c r="H205" s="12"/>
    </row>
    <row r="206" spans="1:8" x14ac:dyDescent="0.25">
      <c r="A206">
        <v>15</v>
      </c>
      <c r="B206">
        <v>9</v>
      </c>
      <c r="C206" t="s">
        <v>257</v>
      </c>
      <c r="D206" s="12">
        <v>40</v>
      </c>
      <c r="E206" s="12">
        <v>65</v>
      </c>
      <c r="F206" s="12">
        <v>90</v>
      </c>
      <c r="G206" s="12"/>
      <c r="H206" s="12"/>
    </row>
    <row r="207" spans="1:8" x14ac:dyDescent="0.25">
      <c r="A207">
        <v>15</v>
      </c>
      <c r="B207">
        <v>10</v>
      </c>
      <c r="C207" t="s">
        <v>258</v>
      </c>
      <c r="D207" s="12">
        <v>20000000</v>
      </c>
      <c r="E207" s="12">
        <v>100000000</v>
      </c>
      <c r="F207" s="12">
        <v>150000000</v>
      </c>
      <c r="G207" s="12"/>
      <c r="H207" s="12"/>
    </row>
    <row r="208" spans="1:8" x14ac:dyDescent="0.25">
      <c r="A208">
        <v>15</v>
      </c>
      <c r="B208">
        <v>11</v>
      </c>
      <c r="C208" t="s">
        <v>259</v>
      </c>
      <c r="D208" s="12">
        <v>5</v>
      </c>
      <c r="E208" s="12">
        <v>8</v>
      </c>
      <c r="F208" s="12">
        <v>15</v>
      </c>
      <c r="G208" s="12"/>
      <c r="H208" s="12"/>
    </row>
    <row r="209" spans="1:8" x14ac:dyDescent="0.25">
      <c r="A209">
        <v>15</v>
      </c>
      <c r="B209">
        <v>12</v>
      </c>
      <c r="C209" t="s">
        <v>260</v>
      </c>
      <c r="D209" s="12">
        <v>1500</v>
      </c>
      <c r="E209" s="12">
        <v>2750</v>
      </c>
      <c r="F209" s="12">
        <v>5000</v>
      </c>
      <c r="G209" s="12"/>
      <c r="H209" s="12"/>
    </row>
    <row r="210" spans="1:8" x14ac:dyDescent="0.25">
      <c r="A210">
        <v>15</v>
      </c>
      <c r="B210">
        <v>13</v>
      </c>
      <c r="C210" t="s">
        <v>261</v>
      </c>
      <c r="D210" s="12">
        <v>10</v>
      </c>
      <c r="E210" s="12">
        <v>15</v>
      </c>
      <c r="F210" s="12">
        <v>40</v>
      </c>
      <c r="G210" s="12"/>
      <c r="H210" s="12"/>
    </row>
    <row r="211" spans="1:8" x14ac:dyDescent="0.25">
      <c r="A211">
        <v>15</v>
      </c>
      <c r="B211">
        <v>14</v>
      </c>
      <c r="C211" t="s">
        <v>262</v>
      </c>
      <c r="D211" s="12">
        <v>10</v>
      </c>
      <c r="E211" s="12">
        <v>50</v>
      </c>
      <c r="F211" s="12">
        <v>90</v>
      </c>
      <c r="G211" s="12"/>
      <c r="H211" s="12"/>
    </row>
    <row r="212" spans="1:8" x14ac:dyDescent="0.25">
      <c r="A212">
        <v>16</v>
      </c>
      <c r="B212">
        <v>1</v>
      </c>
      <c r="C212" t="s">
        <v>249</v>
      </c>
      <c r="D212" s="12">
        <v>5895</v>
      </c>
      <c r="E212" s="12">
        <v>5897</v>
      </c>
      <c r="F212" s="12">
        <v>6000</v>
      </c>
      <c r="G212" s="12"/>
      <c r="H212" s="12"/>
    </row>
    <row r="213" spans="1:8" x14ac:dyDescent="0.25">
      <c r="A213">
        <v>16</v>
      </c>
      <c r="B213">
        <v>2</v>
      </c>
      <c r="C213" t="s">
        <v>250</v>
      </c>
      <c r="D213" s="12">
        <v>1000000</v>
      </c>
      <c r="E213" s="12">
        <v>2000000</v>
      </c>
      <c r="F213" s="12">
        <v>3000000</v>
      </c>
      <c r="G213" s="12"/>
      <c r="H213" s="12"/>
    </row>
    <row r="214" spans="1:8" x14ac:dyDescent="0.25">
      <c r="A214">
        <v>16</v>
      </c>
      <c r="B214">
        <v>3</v>
      </c>
      <c r="C214" t="s">
        <v>251</v>
      </c>
      <c r="D214" s="12">
        <v>1</v>
      </c>
      <c r="E214" s="12">
        <v>5</v>
      </c>
      <c r="F214" s="12">
        <v>15</v>
      </c>
      <c r="G214" s="12"/>
      <c r="H214" s="12"/>
    </row>
    <row r="215" spans="1:8" x14ac:dyDescent="0.25">
      <c r="A215">
        <v>16</v>
      </c>
      <c r="B215">
        <v>4</v>
      </c>
      <c r="C215" t="s">
        <v>252</v>
      </c>
      <c r="D215" s="12">
        <v>1000</v>
      </c>
      <c r="E215" s="12">
        <v>2000</v>
      </c>
      <c r="F215" s="12">
        <v>5000</v>
      </c>
      <c r="G215" s="12"/>
      <c r="H215" s="12"/>
    </row>
    <row r="216" spans="1:8" x14ac:dyDescent="0.25">
      <c r="A216">
        <v>16</v>
      </c>
      <c r="B216">
        <v>5</v>
      </c>
      <c r="C216" t="s">
        <v>253</v>
      </c>
      <c r="D216" s="12">
        <v>1</v>
      </c>
      <c r="E216" s="12">
        <v>20</v>
      </c>
      <c r="F216" s="12">
        <v>70</v>
      </c>
      <c r="G216" s="12"/>
      <c r="H216" s="12"/>
    </row>
    <row r="217" spans="1:8" x14ac:dyDescent="0.25">
      <c r="A217">
        <v>16</v>
      </c>
      <c r="B217">
        <v>6</v>
      </c>
      <c r="C217" t="s">
        <v>254</v>
      </c>
      <c r="D217" s="12">
        <v>3</v>
      </c>
      <c r="E217" s="12">
        <v>10</v>
      </c>
      <c r="F217" s="12">
        <v>50</v>
      </c>
      <c r="G217" s="12"/>
      <c r="H217" s="12"/>
    </row>
    <row r="218" spans="1:8" x14ac:dyDescent="0.25">
      <c r="A218">
        <v>16</v>
      </c>
      <c r="B218">
        <v>7</v>
      </c>
      <c r="C218" t="s">
        <v>255</v>
      </c>
      <c r="D218" s="12">
        <v>190</v>
      </c>
      <c r="E218" s="12">
        <v>300</v>
      </c>
      <c r="F218" s="12">
        <v>365</v>
      </c>
      <c r="G218" s="12"/>
      <c r="H218" s="12"/>
    </row>
    <row r="219" spans="1:8" x14ac:dyDescent="0.25">
      <c r="A219">
        <v>16</v>
      </c>
      <c r="B219">
        <v>8</v>
      </c>
      <c r="C219" t="s">
        <v>256</v>
      </c>
      <c r="D219" s="12">
        <v>10</v>
      </c>
      <c r="E219" s="12">
        <v>20</v>
      </c>
      <c r="F219" s="12">
        <v>60</v>
      </c>
      <c r="G219" s="12"/>
      <c r="H219" s="12"/>
    </row>
    <row r="220" spans="1:8" x14ac:dyDescent="0.25">
      <c r="A220">
        <v>16</v>
      </c>
      <c r="B220">
        <v>9</v>
      </c>
      <c r="C220" t="s">
        <v>257</v>
      </c>
      <c r="D220" s="12">
        <v>3</v>
      </c>
      <c r="E220" s="12">
        <v>25</v>
      </c>
      <c r="F220" s="12">
        <v>70</v>
      </c>
      <c r="G220" s="12"/>
      <c r="H220" s="12"/>
    </row>
    <row r="221" spans="1:8" x14ac:dyDescent="0.25">
      <c r="A221">
        <v>16</v>
      </c>
      <c r="B221">
        <v>10</v>
      </c>
      <c r="C221" t="s">
        <v>258</v>
      </c>
      <c r="D221" s="12">
        <v>100</v>
      </c>
      <c r="E221" s="12">
        <v>500</v>
      </c>
      <c r="F221" s="12">
        <v>3000</v>
      </c>
      <c r="G221" s="12"/>
      <c r="H221" s="12"/>
    </row>
    <row r="222" spans="1:8" x14ac:dyDescent="0.25">
      <c r="A222">
        <v>16</v>
      </c>
      <c r="B222">
        <v>11</v>
      </c>
      <c r="C222" t="s">
        <v>259</v>
      </c>
      <c r="D222" s="12">
        <v>1</v>
      </c>
      <c r="E222" s="12">
        <v>10</v>
      </c>
      <c r="F222" s="12">
        <v>50</v>
      </c>
      <c r="G222" s="12"/>
      <c r="H222" s="12"/>
    </row>
    <row r="223" spans="1:8" x14ac:dyDescent="0.25">
      <c r="A223">
        <v>16</v>
      </c>
      <c r="B223">
        <v>12</v>
      </c>
      <c r="C223" t="s">
        <v>260</v>
      </c>
      <c r="D223" s="12">
        <v>1000</v>
      </c>
      <c r="E223" s="12">
        <v>4300</v>
      </c>
      <c r="F223" s="12">
        <v>12000</v>
      </c>
      <c r="G223" s="12"/>
      <c r="H223" s="12"/>
    </row>
    <row r="224" spans="1:8" x14ac:dyDescent="0.25">
      <c r="A224">
        <v>16</v>
      </c>
      <c r="B224">
        <v>13</v>
      </c>
      <c r="C224" t="s">
        <v>261</v>
      </c>
      <c r="D224" s="12">
        <v>0</v>
      </c>
      <c r="E224" s="12">
        <v>15</v>
      </c>
      <c r="F224" s="12">
        <v>80</v>
      </c>
      <c r="G224" s="12"/>
      <c r="H224" s="12"/>
    </row>
    <row r="225" spans="1:8" x14ac:dyDescent="0.25">
      <c r="A225">
        <v>16</v>
      </c>
      <c r="B225">
        <v>14</v>
      </c>
      <c r="C225" t="s">
        <v>262</v>
      </c>
      <c r="D225" s="12">
        <v>0</v>
      </c>
      <c r="E225" s="12">
        <v>25</v>
      </c>
      <c r="F225" s="12">
        <v>80</v>
      </c>
      <c r="G225" s="12"/>
      <c r="H225" s="12"/>
    </row>
    <row r="226" spans="1:8" x14ac:dyDescent="0.25">
      <c r="A226">
        <v>17</v>
      </c>
      <c r="B226">
        <v>1</v>
      </c>
      <c r="C226" t="s">
        <v>249</v>
      </c>
      <c r="D226" s="12">
        <v>5894</v>
      </c>
      <c r="E226" s="12">
        <v>5896</v>
      </c>
      <c r="F226" s="12">
        <v>5898</v>
      </c>
      <c r="G226" s="12"/>
      <c r="H226" s="12"/>
    </row>
    <row r="227" spans="1:8" x14ac:dyDescent="0.25">
      <c r="A227">
        <v>17</v>
      </c>
      <c r="B227">
        <v>2</v>
      </c>
      <c r="C227" t="s">
        <v>250</v>
      </c>
      <c r="D227" s="12">
        <v>2300000</v>
      </c>
      <c r="E227" s="12">
        <v>2500000</v>
      </c>
      <c r="F227" s="12">
        <v>3000000</v>
      </c>
      <c r="G227" s="12"/>
      <c r="H227" s="12"/>
    </row>
    <row r="228" spans="1:8" x14ac:dyDescent="0.25">
      <c r="A228">
        <v>17</v>
      </c>
      <c r="B228">
        <v>3</v>
      </c>
      <c r="C228" t="s">
        <v>251</v>
      </c>
      <c r="D228" s="12">
        <v>10</v>
      </c>
      <c r="E228" s="12">
        <v>15</v>
      </c>
      <c r="F228" s="12">
        <v>18</v>
      </c>
      <c r="G228" s="12"/>
      <c r="H228" s="12"/>
    </row>
    <row r="229" spans="1:8" x14ac:dyDescent="0.25">
      <c r="A229">
        <v>17</v>
      </c>
      <c r="B229">
        <v>4</v>
      </c>
      <c r="C229" t="s">
        <v>252</v>
      </c>
      <c r="D229" s="12">
        <v>200</v>
      </c>
      <c r="E229" s="12">
        <v>500</v>
      </c>
      <c r="F229" s="12">
        <v>800</v>
      </c>
      <c r="G229" s="12"/>
      <c r="H229" s="12"/>
    </row>
    <row r="230" spans="1:8" x14ac:dyDescent="0.25">
      <c r="A230">
        <v>17</v>
      </c>
      <c r="B230">
        <v>5</v>
      </c>
      <c r="C230" t="s">
        <v>253</v>
      </c>
      <c r="D230" s="12">
        <v>5</v>
      </c>
      <c r="E230" s="12">
        <v>25</v>
      </c>
      <c r="F230" s="12">
        <v>50</v>
      </c>
      <c r="G230" s="12"/>
      <c r="H230" s="12"/>
    </row>
    <row r="231" spans="1:8" x14ac:dyDescent="0.25">
      <c r="A231">
        <v>17</v>
      </c>
      <c r="B231">
        <v>6</v>
      </c>
      <c r="C231" t="s">
        <v>254</v>
      </c>
      <c r="D231" s="12">
        <v>29</v>
      </c>
      <c r="E231" s="12">
        <v>30</v>
      </c>
      <c r="F231" s="12">
        <v>33</v>
      </c>
      <c r="G231" s="12"/>
      <c r="H231" s="12"/>
    </row>
    <row r="232" spans="1:8" x14ac:dyDescent="0.25">
      <c r="A232">
        <v>17</v>
      </c>
      <c r="B232">
        <v>7</v>
      </c>
      <c r="C232" t="s">
        <v>255</v>
      </c>
      <c r="D232" s="12">
        <v>270</v>
      </c>
      <c r="E232" s="12">
        <v>280</v>
      </c>
      <c r="F232" s="12">
        <v>290</v>
      </c>
      <c r="G232" s="12"/>
      <c r="H232" s="12"/>
    </row>
    <row r="233" spans="1:8" x14ac:dyDescent="0.25">
      <c r="A233">
        <v>17</v>
      </c>
      <c r="B233">
        <v>8</v>
      </c>
      <c r="C233" t="s">
        <v>256</v>
      </c>
      <c r="D233" s="12">
        <v>20</v>
      </c>
      <c r="E233" s="12">
        <v>30</v>
      </c>
      <c r="F233" s="12">
        <v>50</v>
      </c>
      <c r="G233" s="12"/>
      <c r="H233" s="12"/>
    </row>
    <row r="234" spans="1:8" x14ac:dyDescent="0.25">
      <c r="A234">
        <v>17</v>
      </c>
      <c r="B234">
        <v>9</v>
      </c>
      <c r="C234" t="s">
        <v>257</v>
      </c>
      <c r="D234" s="12">
        <v>20</v>
      </c>
      <c r="E234" s="12">
        <v>30</v>
      </c>
      <c r="F234" s="12">
        <v>40</v>
      </c>
      <c r="G234" s="12"/>
      <c r="H234" s="12"/>
    </row>
    <row r="235" spans="1:8" x14ac:dyDescent="0.25">
      <c r="A235">
        <v>17</v>
      </c>
      <c r="B235">
        <v>10</v>
      </c>
      <c r="C235" t="s">
        <v>258</v>
      </c>
      <c r="D235" s="12">
        <v>25000000</v>
      </c>
      <c r="E235" s="12">
        <v>30000000</v>
      </c>
      <c r="F235" s="12">
        <v>35000000</v>
      </c>
      <c r="G235" s="12"/>
      <c r="H235" s="12"/>
    </row>
    <row r="236" spans="1:8" x14ac:dyDescent="0.25">
      <c r="A236">
        <v>17</v>
      </c>
      <c r="B236">
        <v>11</v>
      </c>
      <c r="C236" t="s">
        <v>259</v>
      </c>
      <c r="D236" s="12">
        <v>10</v>
      </c>
      <c r="E236" s="12">
        <v>14</v>
      </c>
      <c r="F236" s="12">
        <v>18</v>
      </c>
      <c r="G236" s="12"/>
      <c r="H236" s="12"/>
    </row>
    <row r="237" spans="1:8" x14ac:dyDescent="0.25">
      <c r="A237">
        <v>17</v>
      </c>
      <c r="B237">
        <v>12</v>
      </c>
      <c r="C237" t="s">
        <v>260</v>
      </c>
      <c r="D237" s="12">
        <v>8000</v>
      </c>
      <c r="E237" s="12">
        <v>10000</v>
      </c>
      <c r="F237" s="12">
        <v>13000</v>
      </c>
      <c r="G237" s="12"/>
      <c r="H237" s="12"/>
    </row>
    <row r="238" spans="1:8" x14ac:dyDescent="0.25">
      <c r="A238">
        <v>17</v>
      </c>
      <c r="B238">
        <v>13</v>
      </c>
      <c r="C238" t="s">
        <v>261</v>
      </c>
      <c r="D238" s="12">
        <v>0.5</v>
      </c>
      <c r="E238" s="12">
        <v>2</v>
      </c>
      <c r="F238" s="12">
        <v>4</v>
      </c>
      <c r="G238" s="12"/>
      <c r="H238" s="12"/>
    </row>
    <row r="239" spans="1:8" x14ac:dyDescent="0.25">
      <c r="A239">
        <v>17</v>
      </c>
      <c r="B239">
        <v>14</v>
      </c>
      <c r="C239" t="s">
        <v>262</v>
      </c>
      <c r="D239" s="12">
        <v>60</v>
      </c>
      <c r="E239" s="12">
        <v>70</v>
      </c>
      <c r="F239" s="12">
        <v>90</v>
      </c>
      <c r="G239" s="12"/>
      <c r="H239" s="12"/>
    </row>
    <row r="240" spans="1:8" x14ac:dyDescent="0.25">
      <c r="A240">
        <v>18</v>
      </c>
      <c r="B240">
        <v>1</v>
      </c>
      <c r="C240" t="s">
        <v>249</v>
      </c>
      <c r="D240" s="12">
        <v>5664</v>
      </c>
      <c r="E240" s="12">
        <v>5864</v>
      </c>
      <c r="F240" s="12">
        <v>5964</v>
      </c>
      <c r="G240" s="12"/>
      <c r="H240" s="12"/>
    </row>
    <row r="241" spans="1:8" x14ac:dyDescent="0.25">
      <c r="A241">
        <v>18</v>
      </c>
      <c r="B241">
        <v>2</v>
      </c>
      <c r="C241" t="s">
        <v>250</v>
      </c>
      <c r="D241" s="12">
        <v>2000000</v>
      </c>
      <c r="E241" s="12">
        <v>3000000</v>
      </c>
      <c r="F241" s="12">
        <v>4000000</v>
      </c>
      <c r="G241" s="12"/>
      <c r="H241" s="12"/>
    </row>
    <row r="242" spans="1:8" x14ac:dyDescent="0.25">
      <c r="A242">
        <v>18</v>
      </c>
      <c r="B242">
        <v>3</v>
      </c>
      <c r="C242" t="s">
        <v>251</v>
      </c>
      <c r="D242" s="12">
        <v>25</v>
      </c>
      <c r="E242" s="12">
        <v>75</v>
      </c>
      <c r="F242" s="12">
        <v>80</v>
      </c>
      <c r="G242" s="12"/>
      <c r="H242" s="12"/>
    </row>
    <row r="243" spans="1:8" x14ac:dyDescent="0.25">
      <c r="A243">
        <v>18</v>
      </c>
      <c r="B243">
        <v>4</v>
      </c>
      <c r="C243" t="s">
        <v>252</v>
      </c>
      <c r="D243" s="12">
        <v>500</v>
      </c>
      <c r="E243" s="12">
        <v>2000</v>
      </c>
      <c r="F243" s="12">
        <v>9000</v>
      </c>
      <c r="G243" s="12"/>
      <c r="H243" s="12"/>
    </row>
    <row r="244" spans="1:8" x14ac:dyDescent="0.25">
      <c r="A244">
        <v>18</v>
      </c>
      <c r="B244">
        <v>5</v>
      </c>
      <c r="C244" t="s">
        <v>253</v>
      </c>
      <c r="D244" s="12">
        <v>0.5</v>
      </c>
      <c r="E244" s="12">
        <v>7</v>
      </c>
      <c r="F244" s="12">
        <v>60</v>
      </c>
      <c r="G244" s="12"/>
      <c r="H244" s="12"/>
    </row>
    <row r="245" spans="1:8" x14ac:dyDescent="0.25">
      <c r="A245">
        <v>18</v>
      </c>
      <c r="B245">
        <v>6</v>
      </c>
      <c r="C245" t="s">
        <v>254</v>
      </c>
      <c r="D245" s="12">
        <v>2</v>
      </c>
      <c r="E245" s="12">
        <v>400</v>
      </c>
      <c r="F245" s="12">
        <v>4000</v>
      </c>
      <c r="G245" s="12"/>
      <c r="H245" s="12"/>
    </row>
    <row r="246" spans="1:8" x14ac:dyDescent="0.25">
      <c r="A246">
        <v>18</v>
      </c>
      <c r="B246">
        <v>7</v>
      </c>
      <c r="C246" t="s">
        <v>255</v>
      </c>
      <c r="D246" s="12">
        <v>110</v>
      </c>
      <c r="E246" s="12">
        <v>195</v>
      </c>
      <c r="F246" s="12">
        <v>210</v>
      </c>
      <c r="G246" s="12"/>
      <c r="H246" s="12"/>
    </row>
    <row r="247" spans="1:8" x14ac:dyDescent="0.25">
      <c r="A247">
        <v>18</v>
      </c>
      <c r="B247">
        <v>8</v>
      </c>
      <c r="C247" t="s">
        <v>256</v>
      </c>
      <c r="D247" s="12">
        <v>50</v>
      </c>
      <c r="E247" s="12">
        <v>75</v>
      </c>
      <c r="F247" s="12">
        <v>90</v>
      </c>
      <c r="G247" s="12"/>
      <c r="H247" s="12"/>
    </row>
    <row r="248" spans="1:8" x14ac:dyDescent="0.25">
      <c r="A248">
        <v>18</v>
      </c>
      <c r="B248">
        <v>9</v>
      </c>
      <c r="C248" t="s">
        <v>257</v>
      </c>
      <c r="D248" s="12">
        <v>7</v>
      </c>
      <c r="E248" s="12">
        <v>12</v>
      </c>
      <c r="F248" s="12">
        <v>60</v>
      </c>
      <c r="G248" s="12"/>
      <c r="H248" s="12"/>
    </row>
    <row r="249" spans="1:8" x14ac:dyDescent="0.25">
      <c r="A249">
        <v>18</v>
      </c>
      <c r="B249">
        <v>10</v>
      </c>
      <c r="C249" t="s">
        <v>258</v>
      </c>
      <c r="D249" s="12">
        <v>5000000</v>
      </c>
      <c r="E249" s="12">
        <v>12000000</v>
      </c>
      <c r="F249" s="12">
        <v>25000000</v>
      </c>
      <c r="G249" s="12"/>
      <c r="H249" s="12"/>
    </row>
    <row r="250" spans="1:8" x14ac:dyDescent="0.25">
      <c r="A250">
        <v>18</v>
      </c>
      <c r="B250">
        <v>11</v>
      </c>
      <c r="C250" t="s">
        <v>259</v>
      </c>
      <c r="D250" s="12">
        <v>55</v>
      </c>
      <c r="E250" s="12">
        <v>66</v>
      </c>
      <c r="F250" s="12">
        <v>70</v>
      </c>
      <c r="G250" s="12"/>
      <c r="H250" s="12"/>
    </row>
    <row r="251" spans="1:8" x14ac:dyDescent="0.25">
      <c r="A251">
        <v>18</v>
      </c>
      <c r="B251">
        <v>12</v>
      </c>
      <c r="C251" t="s">
        <v>260</v>
      </c>
      <c r="D251" s="12">
        <v>3</v>
      </c>
      <c r="E251" s="12">
        <v>10</v>
      </c>
      <c r="F251" s="12">
        <v>100</v>
      </c>
      <c r="G251" s="12"/>
      <c r="H251" s="12"/>
    </row>
    <row r="252" spans="1:8" x14ac:dyDescent="0.25">
      <c r="A252">
        <v>18</v>
      </c>
      <c r="B252">
        <v>13</v>
      </c>
      <c r="C252" t="s">
        <v>261</v>
      </c>
      <c r="D252" s="12">
        <v>1</v>
      </c>
      <c r="E252" s="12">
        <v>25</v>
      </c>
      <c r="F252" s="12">
        <v>75</v>
      </c>
      <c r="G252" s="12"/>
      <c r="H252" s="12"/>
    </row>
    <row r="253" spans="1:8" x14ac:dyDescent="0.25">
      <c r="A253">
        <v>18</v>
      </c>
      <c r="B253">
        <v>14</v>
      </c>
      <c r="C253" t="s">
        <v>262</v>
      </c>
      <c r="D253" s="12">
        <v>1</v>
      </c>
      <c r="E253" s="12">
        <v>21</v>
      </c>
      <c r="F253" s="12">
        <v>90</v>
      </c>
      <c r="G253" s="12"/>
      <c r="H253" s="12"/>
    </row>
    <row r="254" spans="1:8" x14ac:dyDescent="0.25">
      <c r="A254">
        <v>19</v>
      </c>
      <c r="B254">
        <v>1</v>
      </c>
      <c r="C254" t="s">
        <v>249</v>
      </c>
      <c r="D254" s="12">
        <v>5750</v>
      </c>
      <c r="E254" s="12">
        <v>5850</v>
      </c>
      <c r="F254" s="12">
        <v>5900</v>
      </c>
      <c r="G254" s="12"/>
      <c r="H254" s="12"/>
    </row>
    <row r="255" spans="1:8" x14ac:dyDescent="0.25">
      <c r="A255">
        <v>19</v>
      </c>
      <c r="B255">
        <v>2</v>
      </c>
      <c r="C255" t="s">
        <v>250</v>
      </c>
      <c r="D255" s="12">
        <v>2000000</v>
      </c>
      <c r="E255" s="12">
        <v>3000000</v>
      </c>
      <c r="F255" s="12">
        <v>3500000</v>
      </c>
      <c r="G255" s="12"/>
      <c r="H255" s="12"/>
    </row>
    <row r="256" spans="1:8" x14ac:dyDescent="0.25">
      <c r="A256">
        <v>19</v>
      </c>
      <c r="B256">
        <v>3</v>
      </c>
      <c r="C256" t="s">
        <v>251</v>
      </c>
      <c r="D256" s="12">
        <v>25</v>
      </c>
      <c r="E256" s="12">
        <v>40</v>
      </c>
      <c r="F256" s="12">
        <v>50</v>
      </c>
      <c r="G256" s="12"/>
      <c r="H256" s="12"/>
    </row>
    <row r="257" spans="1:8" x14ac:dyDescent="0.25">
      <c r="A257">
        <v>19</v>
      </c>
      <c r="B257">
        <v>4</v>
      </c>
      <c r="C257" t="s">
        <v>252</v>
      </c>
      <c r="D257" s="12">
        <v>4000</v>
      </c>
      <c r="E257" s="12">
        <v>6000</v>
      </c>
      <c r="F257" s="12">
        <v>7000</v>
      </c>
      <c r="G257" s="12"/>
      <c r="H257" s="12"/>
    </row>
    <row r="258" spans="1:8" x14ac:dyDescent="0.25">
      <c r="A258">
        <v>19</v>
      </c>
      <c r="B258">
        <v>5</v>
      </c>
      <c r="C258" t="s">
        <v>253</v>
      </c>
      <c r="D258" s="12">
        <v>5</v>
      </c>
      <c r="E258" s="12">
        <v>10</v>
      </c>
      <c r="F258" s="12">
        <v>20</v>
      </c>
      <c r="G258" s="12"/>
      <c r="H258" s="12"/>
    </row>
    <row r="259" spans="1:8" x14ac:dyDescent="0.25">
      <c r="A259">
        <v>19</v>
      </c>
      <c r="B259">
        <v>6</v>
      </c>
      <c r="C259" t="s">
        <v>254</v>
      </c>
      <c r="D259" s="12">
        <v>15</v>
      </c>
      <c r="E259" s="12">
        <v>30</v>
      </c>
      <c r="F259" s="12">
        <v>40</v>
      </c>
      <c r="G259" s="12"/>
      <c r="H259" s="12"/>
    </row>
    <row r="260" spans="1:8" x14ac:dyDescent="0.25">
      <c r="A260">
        <v>19</v>
      </c>
      <c r="B260">
        <v>7</v>
      </c>
      <c r="C260" t="s">
        <v>255</v>
      </c>
      <c r="D260" s="12">
        <v>225</v>
      </c>
      <c r="E260" s="12">
        <v>280</v>
      </c>
      <c r="F260" s="12">
        <v>315</v>
      </c>
      <c r="G260" s="12"/>
      <c r="H260" s="12"/>
    </row>
    <row r="261" spans="1:8" x14ac:dyDescent="0.25">
      <c r="A261">
        <v>19</v>
      </c>
      <c r="B261">
        <v>8</v>
      </c>
      <c r="C261" t="s">
        <v>256</v>
      </c>
      <c r="D261" s="12">
        <v>50</v>
      </c>
      <c r="E261" s="12">
        <v>65</v>
      </c>
      <c r="F261" s="12">
        <v>75</v>
      </c>
      <c r="G261" s="12"/>
      <c r="H261" s="12"/>
    </row>
    <row r="262" spans="1:8" x14ac:dyDescent="0.25">
      <c r="A262">
        <v>19</v>
      </c>
      <c r="B262">
        <v>9</v>
      </c>
      <c r="C262" t="s">
        <v>257</v>
      </c>
      <c r="D262" s="12">
        <v>20</v>
      </c>
      <c r="E262" s="12">
        <v>35</v>
      </c>
      <c r="F262" s="12">
        <v>45</v>
      </c>
      <c r="G262" s="12"/>
      <c r="H262" s="12"/>
    </row>
    <row r="263" spans="1:8" x14ac:dyDescent="0.25">
      <c r="A263">
        <v>19</v>
      </c>
      <c r="B263">
        <v>10</v>
      </c>
      <c r="C263" t="s">
        <v>258</v>
      </c>
      <c r="D263" s="12">
        <v>15000000</v>
      </c>
      <c r="E263" s="12">
        <v>30000000</v>
      </c>
      <c r="F263" s="12">
        <v>40000000</v>
      </c>
      <c r="G263" s="12"/>
      <c r="H263" s="12"/>
    </row>
    <row r="264" spans="1:8" x14ac:dyDescent="0.25">
      <c r="A264">
        <v>19</v>
      </c>
      <c r="B264">
        <v>11</v>
      </c>
      <c r="C264" t="s">
        <v>259</v>
      </c>
      <c r="D264" s="12">
        <v>15</v>
      </c>
      <c r="E264" s="12">
        <v>25</v>
      </c>
      <c r="F264" s="12">
        <v>30</v>
      </c>
      <c r="G264" s="12"/>
      <c r="H264" s="12"/>
    </row>
    <row r="265" spans="1:8" x14ac:dyDescent="0.25">
      <c r="A265">
        <v>19</v>
      </c>
      <c r="B265">
        <v>12</v>
      </c>
      <c r="C265" t="s">
        <v>260</v>
      </c>
      <c r="D265" s="12">
        <v>1000</v>
      </c>
      <c r="E265" s="12">
        <v>2000</v>
      </c>
      <c r="F265" s="12">
        <v>4000</v>
      </c>
      <c r="G265" s="12"/>
      <c r="H265" s="12"/>
    </row>
    <row r="266" spans="1:8" x14ac:dyDescent="0.25">
      <c r="A266">
        <v>19</v>
      </c>
      <c r="B266">
        <v>13</v>
      </c>
      <c r="C266" t="s">
        <v>261</v>
      </c>
      <c r="D266" s="12">
        <v>20</v>
      </c>
      <c r="E266" s="12">
        <v>30</v>
      </c>
      <c r="F266" s="12">
        <v>50</v>
      </c>
      <c r="G266" s="12"/>
      <c r="H266" s="12"/>
    </row>
    <row r="267" spans="1:8" x14ac:dyDescent="0.25">
      <c r="A267">
        <v>19</v>
      </c>
      <c r="B267">
        <v>14</v>
      </c>
      <c r="C267" t="s">
        <v>262</v>
      </c>
      <c r="D267" s="12">
        <v>20</v>
      </c>
      <c r="E267" s="12">
        <v>30</v>
      </c>
      <c r="F267" s="12">
        <v>50</v>
      </c>
      <c r="G267" s="12"/>
      <c r="H267" s="12"/>
    </row>
    <row r="268" spans="1:8" x14ac:dyDescent="0.25">
      <c r="A268">
        <v>20</v>
      </c>
      <c r="B268">
        <v>1</v>
      </c>
      <c r="C268" t="s">
        <v>249</v>
      </c>
      <c r="D268" s="12">
        <v>400</v>
      </c>
      <c r="E268" s="12">
        <v>2200</v>
      </c>
      <c r="F268" s="12">
        <v>6000</v>
      </c>
      <c r="G268" s="12"/>
      <c r="H268" s="12"/>
    </row>
    <row r="269" spans="1:8" x14ac:dyDescent="0.25">
      <c r="A269">
        <v>20</v>
      </c>
      <c r="B269">
        <v>2</v>
      </c>
      <c r="C269" t="s">
        <v>250</v>
      </c>
      <c r="D269" s="12">
        <v>4000</v>
      </c>
      <c r="E269" s="12">
        <v>26000</v>
      </c>
      <c r="F269" s="12">
        <v>100000</v>
      </c>
      <c r="G269" s="12"/>
      <c r="H269" s="12"/>
    </row>
    <row r="270" spans="1:8" x14ac:dyDescent="0.25">
      <c r="A270">
        <v>20</v>
      </c>
      <c r="B270">
        <v>3</v>
      </c>
      <c r="C270" t="s">
        <v>251</v>
      </c>
      <c r="D270" s="12">
        <v>2</v>
      </c>
      <c r="E270" s="12">
        <v>8</v>
      </c>
      <c r="F270" s="12">
        <v>20</v>
      </c>
      <c r="G270" s="12"/>
      <c r="H270" s="12"/>
    </row>
    <row r="271" spans="1:8" x14ac:dyDescent="0.25">
      <c r="A271">
        <v>20</v>
      </c>
      <c r="B271">
        <v>4</v>
      </c>
      <c r="C271" t="s">
        <v>252</v>
      </c>
      <c r="D271" s="12">
        <v>5</v>
      </c>
      <c r="E271" s="12">
        <v>50</v>
      </c>
      <c r="F271" s="12">
        <v>250</v>
      </c>
      <c r="G271" s="12"/>
      <c r="H271" s="12"/>
    </row>
    <row r="272" spans="1:8" x14ac:dyDescent="0.25">
      <c r="A272">
        <v>20</v>
      </c>
      <c r="B272">
        <v>5</v>
      </c>
      <c r="C272" t="s">
        <v>253</v>
      </c>
      <c r="D272" s="12">
        <v>5</v>
      </c>
      <c r="E272" s="12">
        <v>35</v>
      </c>
      <c r="F272" s="12">
        <v>85</v>
      </c>
      <c r="G272" s="12"/>
      <c r="H272" s="12"/>
    </row>
    <row r="273" spans="1:8" x14ac:dyDescent="0.25">
      <c r="A273">
        <v>20</v>
      </c>
      <c r="B273">
        <v>6</v>
      </c>
      <c r="C273" t="s">
        <v>254</v>
      </c>
      <c r="D273" s="12">
        <v>10</v>
      </c>
      <c r="E273" s="12">
        <v>100</v>
      </c>
      <c r="F273" s="12">
        <v>1000</v>
      </c>
      <c r="G273" s="12"/>
      <c r="H273" s="12"/>
    </row>
    <row r="274" spans="1:8" x14ac:dyDescent="0.25">
      <c r="A274">
        <v>20</v>
      </c>
      <c r="B274">
        <v>7</v>
      </c>
      <c r="C274" t="s">
        <v>255</v>
      </c>
      <c r="D274" s="12">
        <v>5</v>
      </c>
      <c r="E274" s="12">
        <v>75</v>
      </c>
      <c r="F274" s="12">
        <v>355</v>
      </c>
      <c r="G274" s="12"/>
      <c r="H274" s="12"/>
    </row>
    <row r="275" spans="1:8" x14ac:dyDescent="0.25">
      <c r="A275">
        <v>20</v>
      </c>
      <c r="B275">
        <v>8</v>
      </c>
      <c r="C275" t="s">
        <v>256</v>
      </c>
      <c r="D275" s="12">
        <v>5</v>
      </c>
      <c r="E275" s="12">
        <v>70</v>
      </c>
      <c r="F275" s="12">
        <v>90</v>
      </c>
      <c r="G275" s="12"/>
      <c r="H275" s="12"/>
    </row>
    <row r="276" spans="1:8" x14ac:dyDescent="0.25">
      <c r="A276">
        <v>20</v>
      </c>
      <c r="B276">
        <v>9</v>
      </c>
      <c r="C276" t="s">
        <v>257</v>
      </c>
      <c r="D276" s="12">
        <v>3</v>
      </c>
      <c r="E276" s="12">
        <v>30</v>
      </c>
      <c r="F276" s="12">
        <v>75</v>
      </c>
      <c r="G276" s="12"/>
      <c r="H276" s="12"/>
    </row>
    <row r="277" spans="1:8" x14ac:dyDescent="0.25">
      <c r="A277">
        <v>20</v>
      </c>
      <c r="B277">
        <v>10</v>
      </c>
      <c r="C277" t="s">
        <v>258</v>
      </c>
      <c r="D277" s="12">
        <v>500</v>
      </c>
      <c r="E277" s="12">
        <v>50000</v>
      </c>
      <c r="F277" s="12">
        <v>50000000</v>
      </c>
      <c r="G277" s="12"/>
      <c r="H277" s="12"/>
    </row>
    <row r="278" spans="1:8" x14ac:dyDescent="0.25">
      <c r="A278">
        <v>20</v>
      </c>
      <c r="B278">
        <v>11</v>
      </c>
      <c r="C278" t="s">
        <v>259</v>
      </c>
      <c r="D278" s="12">
        <v>2</v>
      </c>
      <c r="E278" s="12">
        <v>25</v>
      </c>
      <c r="F278" s="12">
        <v>75</v>
      </c>
      <c r="G278" s="12"/>
      <c r="H278" s="12"/>
    </row>
    <row r="279" spans="1:8" x14ac:dyDescent="0.25">
      <c r="A279">
        <v>20</v>
      </c>
      <c r="B279">
        <v>12</v>
      </c>
      <c r="C279" t="s">
        <v>260</v>
      </c>
      <c r="D279" s="12">
        <v>10</v>
      </c>
      <c r="E279" s="12">
        <v>500</v>
      </c>
      <c r="F279" s="12">
        <v>1000</v>
      </c>
      <c r="G279" s="12"/>
      <c r="H279" s="12"/>
    </row>
    <row r="280" spans="1:8" x14ac:dyDescent="0.25">
      <c r="A280">
        <v>20</v>
      </c>
      <c r="B280">
        <v>13</v>
      </c>
      <c r="C280" t="s">
        <v>261</v>
      </c>
      <c r="D280" s="12">
        <v>0.1</v>
      </c>
      <c r="E280" s="12">
        <v>7</v>
      </c>
      <c r="F280" s="12">
        <v>33</v>
      </c>
      <c r="G280" s="12"/>
      <c r="H280" s="12"/>
    </row>
    <row r="281" spans="1:8" x14ac:dyDescent="0.25">
      <c r="A281">
        <v>20</v>
      </c>
      <c r="B281">
        <v>14</v>
      </c>
      <c r="C281" t="s">
        <v>262</v>
      </c>
      <c r="D281" s="12">
        <v>30</v>
      </c>
      <c r="E281" s="12">
        <v>66</v>
      </c>
      <c r="F281" s="12">
        <v>90</v>
      </c>
      <c r="G281" s="12"/>
      <c r="H281" s="12"/>
    </row>
    <row r="282" spans="1:8" x14ac:dyDescent="0.25">
      <c r="G282" s="12"/>
      <c r="H282" s="12"/>
    </row>
    <row r="283" spans="1:8" x14ac:dyDescent="0.25">
      <c r="G283" s="12"/>
      <c r="H283" s="12"/>
    </row>
    <row r="284" spans="1:8" x14ac:dyDescent="0.25">
      <c r="G284" s="12"/>
      <c r="H284" s="12"/>
    </row>
    <row r="285" spans="1:8" x14ac:dyDescent="0.25">
      <c r="G285" s="12"/>
      <c r="H285" s="12"/>
    </row>
    <row r="286" spans="1:8" x14ac:dyDescent="0.25">
      <c r="G286" s="12"/>
      <c r="H286" s="12"/>
    </row>
    <row r="287" spans="1:8" x14ac:dyDescent="0.25">
      <c r="G287" s="12"/>
      <c r="H287" s="12"/>
    </row>
    <row r="288" spans="1:8" x14ac:dyDescent="0.25">
      <c r="G288" s="12"/>
      <c r="H288" s="12"/>
    </row>
    <row r="289" spans="7:8" x14ac:dyDescent="0.25">
      <c r="G289" s="12"/>
      <c r="H289" s="12"/>
    </row>
    <row r="290" spans="7:8" x14ac:dyDescent="0.25">
      <c r="G290" s="12"/>
      <c r="H290" s="12"/>
    </row>
    <row r="291" spans="7:8" x14ac:dyDescent="0.25">
      <c r="G291" s="12"/>
      <c r="H291" s="12"/>
    </row>
    <row r="292" spans="7:8" x14ac:dyDescent="0.25">
      <c r="G292" s="12"/>
      <c r="H292" s="12"/>
    </row>
    <row r="293" spans="7:8" x14ac:dyDescent="0.25">
      <c r="G293" s="12"/>
      <c r="H293" s="12"/>
    </row>
    <row r="294" spans="7:8" x14ac:dyDescent="0.25">
      <c r="G294" s="12"/>
      <c r="H294" s="12"/>
    </row>
    <row r="295" spans="7:8" x14ac:dyDescent="0.25">
      <c r="G295" s="12"/>
      <c r="H295" s="12"/>
    </row>
    <row r="296" spans="7:8" x14ac:dyDescent="0.25">
      <c r="G296" s="12"/>
      <c r="H296" s="12"/>
    </row>
    <row r="297" spans="7:8" x14ac:dyDescent="0.25">
      <c r="G297" s="12"/>
      <c r="H297" s="12"/>
    </row>
    <row r="298" spans="7:8" x14ac:dyDescent="0.25">
      <c r="G298" s="12"/>
      <c r="H298" s="12"/>
    </row>
    <row r="299" spans="7:8" x14ac:dyDescent="0.25">
      <c r="G299" s="12"/>
      <c r="H299" s="12"/>
    </row>
    <row r="300" spans="7:8" x14ac:dyDescent="0.25">
      <c r="G300" s="12"/>
      <c r="H300" s="12"/>
    </row>
    <row r="301" spans="7:8" x14ac:dyDescent="0.25">
      <c r="G301" s="12"/>
      <c r="H301" s="12"/>
    </row>
    <row r="302" spans="7:8" x14ac:dyDescent="0.25">
      <c r="G302" s="12"/>
      <c r="H302" s="12"/>
    </row>
    <row r="303" spans="7:8" x14ac:dyDescent="0.25">
      <c r="G303" s="12"/>
      <c r="H303" s="12"/>
    </row>
    <row r="304" spans="7:8" x14ac:dyDescent="0.25">
      <c r="G304" s="12"/>
      <c r="H304" s="12"/>
    </row>
    <row r="305" spans="7:8" x14ac:dyDescent="0.25">
      <c r="G305" s="12"/>
      <c r="H305" s="12"/>
    </row>
    <row r="306" spans="7:8" x14ac:dyDescent="0.25">
      <c r="G306" s="12"/>
      <c r="H306" s="12"/>
    </row>
    <row r="307" spans="7:8" x14ac:dyDescent="0.25">
      <c r="G307" s="12"/>
      <c r="H307" s="12"/>
    </row>
    <row r="308" spans="7:8" x14ac:dyDescent="0.25">
      <c r="G308" s="12"/>
      <c r="H308" s="12"/>
    </row>
    <row r="309" spans="7:8" x14ac:dyDescent="0.25">
      <c r="G309" s="12"/>
      <c r="H309" s="12"/>
    </row>
    <row r="310" spans="7:8" x14ac:dyDescent="0.25">
      <c r="G310" s="12"/>
      <c r="H310" s="12"/>
    </row>
    <row r="311" spans="7:8" x14ac:dyDescent="0.25">
      <c r="G311" s="12"/>
      <c r="H311" s="12"/>
    </row>
    <row r="312" spans="7:8" x14ac:dyDescent="0.25">
      <c r="G312" s="12"/>
      <c r="H312" s="12"/>
    </row>
    <row r="313" spans="7:8" x14ac:dyDescent="0.25">
      <c r="G313" s="12"/>
      <c r="H313" s="12"/>
    </row>
    <row r="314" spans="7:8" x14ac:dyDescent="0.25">
      <c r="G314" s="12"/>
      <c r="H314" s="12"/>
    </row>
    <row r="315" spans="7:8" x14ac:dyDescent="0.25">
      <c r="G315" s="12"/>
      <c r="H315" s="12"/>
    </row>
    <row r="316" spans="7:8" x14ac:dyDescent="0.25">
      <c r="G316" s="12"/>
      <c r="H316" s="12"/>
    </row>
    <row r="317" spans="7:8" x14ac:dyDescent="0.25">
      <c r="G317" s="12"/>
      <c r="H317" s="12"/>
    </row>
    <row r="318" spans="7:8" x14ac:dyDescent="0.25">
      <c r="G318" s="12"/>
      <c r="H318" s="12"/>
    </row>
    <row r="319" spans="7:8" x14ac:dyDescent="0.25">
      <c r="G319" s="12"/>
      <c r="H319" s="12"/>
    </row>
    <row r="320" spans="7:8" x14ac:dyDescent="0.25">
      <c r="G320" s="12"/>
      <c r="H320" s="12"/>
    </row>
    <row r="321" spans="7:8" x14ac:dyDescent="0.25">
      <c r="G321" s="12"/>
      <c r="H321" s="12"/>
    </row>
    <row r="322" spans="7:8" x14ac:dyDescent="0.25">
      <c r="G322" s="12"/>
      <c r="H322" s="12"/>
    </row>
    <row r="323" spans="7:8" x14ac:dyDescent="0.25">
      <c r="G323" s="12"/>
      <c r="H323" s="12"/>
    </row>
    <row r="324" spans="7:8" x14ac:dyDescent="0.25">
      <c r="G324" s="12"/>
      <c r="H324" s="12"/>
    </row>
    <row r="325" spans="7:8" x14ac:dyDescent="0.25">
      <c r="G325" s="12"/>
      <c r="H325" s="12"/>
    </row>
    <row r="326" spans="7:8" x14ac:dyDescent="0.25">
      <c r="G326" s="12"/>
      <c r="H326" s="12"/>
    </row>
    <row r="327" spans="7:8" x14ac:dyDescent="0.25">
      <c r="G327" s="12"/>
      <c r="H327" s="12"/>
    </row>
    <row r="328" spans="7:8" x14ac:dyDescent="0.25">
      <c r="G328" s="12"/>
      <c r="H328" s="12"/>
    </row>
    <row r="329" spans="7:8" x14ac:dyDescent="0.25">
      <c r="G329" s="12"/>
      <c r="H329" s="12"/>
    </row>
    <row r="330" spans="7:8" x14ac:dyDescent="0.25">
      <c r="G330" s="12"/>
      <c r="H330" s="12"/>
    </row>
    <row r="331" spans="7:8" x14ac:dyDescent="0.25">
      <c r="G331" s="12"/>
      <c r="H331" s="12"/>
    </row>
    <row r="332" spans="7:8" x14ac:dyDescent="0.25">
      <c r="G332" s="12"/>
      <c r="H332" s="12"/>
    </row>
    <row r="333" spans="7:8" x14ac:dyDescent="0.25">
      <c r="G333" s="12"/>
      <c r="H333" s="12"/>
    </row>
    <row r="334" spans="7:8" x14ac:dyDescent="0.25">
      <c r="G334" s="12"/>
      <c r="H334" s="12"/>
    </row>
    <row r="335" spans="7:8" x14ac:dyDescent="0.25">
      <c r="G335" s="12"/>
      <c r="H335" s="12"/>
    </row>
    <row r="336" spans="7:8" x14ac:dyDescent="0.25">
      <c r="G336" s="12"/>
      <c r="H336" s="12"/>
    </row>
    <row r="337" spans="7:8" x14ac:dyDescent="0.25">
      <c r="G337" s="12"/>
      <c r="H337" s="12"/>
    </row>
    <row r="338" spans="7:8" x14ac:dyDescent="0.25">
      <c r="G338" s="12"/>
      <c r="H338" s="12"/>
    </row>
    <row r="339" spans="7:8" x14ac:dyDescent="0.25">
      <c r="G339" s="12"/>
      <c r="H339" s="12"/>
    </row>
    <row r="340" spans="7:8" x14ac:dyDescent="0.25">
      <c r="G340" s="12"/>
      <c r="H340" s="12"/>
    </row>
    <row r="341" spans="7:8" x14ac:dyDescent="0.25">
      <c r="G341" s="12"/>
      <c r="H341" s="12"/>
    </row>
    <row r="342" spans="7:8" x14ac:dyDescent="0.25">
      <c r="G342" s="12"/>
      <c r="H342" s="12"/>
    </row>
    <row r="343" spans="7:8" x14ac:dyDescent="0.25">
      <c r="G343" s="12"/>
      <c r="H343" s="12"/>
    </row>
    <row r="344" spans="7:8" x14ac:dyDescent="0.25">
      <c r="G344" s="12"/>
      <c r="H344" s="12"/>
    </row>
    <row r="345" spans="7:8" x14ac:dyDescent="0.25">
      <c r="G345" s="12"/>
      <c r="H345" s="12"/>
    </row>
    <row r="346" spans="7:8" x14ac:dyDescent="0.25">
      <c r="G346" s="12"/>
      <c r="H346" s="12"/>
    </row>
    <row r="347" spans="7:8" x14ac:dyDescent="0.25">
      <c r="G347" s="12"/>
      <c r="H347" s="12"/>
    </row>
    <row r="348" spans="7:8" x14ac:dyDescent="0.25">
      <c r="G348" s="12"/>
      <c r="H348" s="12"/>
    </row>
    <row r="349" spans="7:8" x14ac:dyDescent="0.25">
      <c r="G349" s="12"/>
      <c r="H349" s="12"/>
    </row>
    <row r="350" spans="7:8" x14ac:dyDescent="0.25">
      <c r="G350" s="12"/>
      <c r="H350" s="12"/>
    </row>
    <row r="351" spans="7:8" x14ac:dyDescent="0.25">
      <c r="G351" s="12"/>
      <c r="H351" s="12"/>
    </row>
    <row r="352" spans="7:8" x14ac:dyDescent="0.25">
      <c r="G352" s="12"/>
      <c r="H352" s="12"/>
    </row>
    <row r="353" spans="7:8" x14ac:dyDescent="0.25">
      <c r="G353" s="12"/>
      <c r="H353" s="12"/>
    </row>
    <row r="354" spans="7:8" x14ac:dyDescent="0.25">
      <c r="G354" s="12"/>
      <c r="H354" s="12"/>
    </row>
    <row r="355" spans="7:8" x14ac:dyDescent="0.25">
      <c r="G355" s="12"/>
      <c r="H355" s="12"/>
    </row>
    <row r="356" spans="7:8" x14ac:dyDescent="0.25">
      <c r="G356" s="12"/>
      <c r="H356" s="12"/>
    </row>
    <row r="357" spans="7:8" x14ac:dyDescent="0.25">
      <c r="G357" s="12"/>
      <c r="H357" s="12"/>
    </row>
    <row r="358" spans="7:8" x14ac:dyDescent="0.25">
      <c r="G358" s="12"/>
      <c r="H358" s="12"/>
    </row>
    <row r="359" spans="7:8" x14ac:dyDescent="0.25">
      <c r="G359" s="12"/>
      <c r="H359" s="12"/>
    </row>
    <row r="360" spans="7:8" x14ac:dyDescent="0.25">
      <c r="G360" s="12"/>
      <c r="H360" s="12"/>
    </row>
    <row r="361" spans="7:8" x14ac:dyDescent="0.25">
      <c r="G361" s="12"/>
      <c r="H361" s="12"/>
    </row>
    <row r="362" spans="7:8" x14ac:dyDescent="0.25">
      <c r="G362" s="12"/>
      <c r="H362" s="12"/>
    </row>
    <row r="363" spans="7:8" x14ac:dyDescent="0.25">
      <c r="G363" s="12"/>
      <c r="H363" s="12"/>
    </row>
    <row r="364" spans="7:8" x14ac:dyDescent="0.25">
      <c r="G364" s="12"/>
      <c r="H364" s="12"/>
    </row>
    <row r="365" spans="7:8" x14ac:dyDescent="0.25">
      <c r="G365" s="12"/>
      <c r="H365" s="12"/>
    </row>
    <row r="366" spans="7:8" x14ac:dyDescent="0.25">
      <c r="G366" s="12"/>
      <c r="H366" s="12"/>
    </row>
    <row r="367" spans="7:8" x14ac:dyDescent="0.25">
      <c r="G367" s="12"/>
      <c r="H367" s="12"/>
    </row>
    <row r="368" spans="7:8" x14ac:dyDescent="0.25">
      <c r="G368" s="12"/>
      <c r="H368" s="12"/>
    </row>
    <row r="369" spans="7:8" x14ac:dyDescent="0.25">
      <c r="G369" s="12"/>
      <c r="H369" s="12"/>
    </row>
    <row r="370" spans="7:8" x14ac:dyDescent="0.25">
      <c r="G370" s="12"/>
      <c r="H370" s="12"/>
    </row>
    <row r="371" spans="7:8" x14ac:dyDescent="0.25">
      <c r="G371" s="12"/>
      <c r="H371" s="12"/>
    </row>
    <row r="372" spans="7:8" x14ac:dyDescent="0.25">
      <c r="G372" s="12"/>
      <c r="H372" s="12"/>
    </row>
    <row r="373" spans="7:8" x14ac:dyDescent="0.25">
      <c r="G373" s="12"/>
      <c r="H373" s="12"/>
    </row>
    <row r="374" spans="7:8" x14ac:dyDescent="0.25">
      <c r="G374" s="12"/>
      <c r="H374" s="12"/>
    </row>
    <row r="375" spans="7:8" x14ac:dyDescent="0.25">
      <c r="G375" s="12"/>
      <c r="H375" s="12"/>
    </row>
    <row r="376" spans="7:8" x14ac:dyDescent="0.25">
      <c r="G376" s="12"/>
      <c r="H376" s="12"/>
    </row>
    <row r="377" spans="7:8" x14ac:dyDescent="0.25">
      <c r="G377" s="12"/>
      <c r="H377" s="12"/>
    </row>
    <row r="378" spans="7:8" x14ac:dyDescent="0.25">
      <c r="G378" s="12"/>
      <c r="H378" s="12"/>
    </row>
    <row r="379" spans="7:8" x14ac:dyDescent="0.25">
      <c r="G379" s="12"/>
      <c r="H379" s="12"/>
    </row>
    <row r="380" spans="7:8" x14ac:dyDescent="0.25">
      <c r="G380" s="12"/>
      <c r="H380" s="12"/>
    </row>
    <row r="381" spans="7:8" x14ac:dyDescent="0.25">
      <c r="G381" s="12"/>
      <c r="H381" s="12"/>
    </row>
    <row r="382" spans="7:8" x14ac:dyDescent="0.25">
      <c r="H382" s="12"/>
    </row>
    <row r="383" spans="7:8" x14ac:dyDescent="0.25">
      <c r="G383" s="12"/>
      <c r="H383" s="12"/>
    </row>
    <row r="384" spans="7:8" x14ac:dyDescent="0.25">
      <c r="G384" s="12"/>
      <c r="H384" s="12"/>
    </row>
    <row r="385" spans="7:8" x14ac:dyDescent="0.25">
      <c r="G385" s="12"/>
      <c r="H385" s="12"/>
    </row>
    <row r="386" spans="7:8" x14ac:dyDescent="0.25">
      <c r="G386" s="12"/>
      <c r="H386" s="12"/>
    </row>
    <row r="387" spans="7:8" x14ac:dyDescent="0.25">
      <c r="G387" s="12"/>
      <c r="H387" s="12"/>
    </row>
    <row r="388" spans="7:8" x14ac:dyDescent="0.25">
      <c r="G388" s="12"/>
      <c r="H388" s="12"/>
    </row>
    <row r="389" spans="7:8" x14ac:dyDescent="0.25">
      <c r="G389" s="12"/>
      <c r="H389" s="12"/>
    </row>
    <row r="390" spans="7:8" x14ac:dyDescent="0.25">
      <c r="G390" s="12"/>
      <c r="H390" s="12"/>
    </row>
    <row r="391" spans="7:8" x14ac:dyDescent="0.25">
      <c r="G391" s="12"/>
      <c r="H391" s="12"/>
    </row>
    <row r="392" spans="7:8" x14ac:dyDescent="0.25">
      <c r="G392" s="12"/>
      <c r="H392" s="12"/>
    </row>
    <row r="393" spans="7:8" x14ac:dyDescent="0.25">
      <c r="G393" s="12"/>
      <c r="H393" s="12"/>
    </row>
    <row r="394" spans="7:8" x14ac:dyDescent="0.25">
      <c r="G394" s="12"/>
      <c r="H394" s="12"/>
    </row>
    <row r="395" spans="7:8" x14ac:dyDescent="0.25">
      <c r="G395" s="12"/>
      <c r="H395" s="12"/>
    </row>
    <row r="396" spans="7:8" x14ac:dyDescent="0.25">
      <c r="G396" s="12"/>
      <c r="H396" s="12"/>
    </row>
    <row r="397" spans="7:8" x14ac:dyDescent="0.25">
      <c r="G397" s="12"/>
      <c r="H397" s="12"/>
    </row>
    <row r="398" spans="7:8" x14ac:dyDescent="0.25">
      <c r="G398" s="12"/>
      <c r="H398" s="12"/>
    </row>
    <row r="399" spans="7:8" x14ac:dyDescent="0.25">
      <c r="G399" s="12"/>
      <c r="H399" s="12"/>
    </row>
    <row r="400" spans="7:8" x14ac:dyDescent="0.25">
      <c r="G400" s="12"/>
      <c r="H400" s="12"/>
    </row>
    <row r="401" spans="7:8" x14ac:dyDescent="0.25">
      <c r="G401" s="12"/>
      <c r="H401" s="12"/>
    </row>
    <row r="402" spans="7:8" x14ac:dyDescent="0.25">
      <c r="G402" s="12"/>
      <c r="H402" s="12"/>
    </row>
    <row r="403" spans="7:8" x14ac:dyDescent="0.25">
      <c r="G403" s="12"/>
      <c r="H403" s="12"/>
    </row>
    <row r="404" spans="7:8" x14ac:dyDescent="0.25">
      <c r="G404" s="12"/>
      <c r="H404" s="12"/>
    </row>
    <row r="405" spans="7:8" x14ac:dyDescent="0.25">
      <c r="G405" s="12"/>
      <c r="H405" s="12"/>
    </row>
    <row r="406" spans="7:8" x14ac:dyDescent="0.25">
      <c r="G406" s="12"/>
      <c r="H406" s="12"/>
    </row>
    <row r="407" spans="7:8" x14ac:dyDescent="0.25">
      <c r="G407" s="12"/>
      <c r="H407" s="12"/>
    </row>
    <row r="408" spans="7:8" x14ac:dyDescent="0.25">
      <c r="G408" s="12"/>
      <c r="H408" s="12"/>
    </row>
    <row r="409" spans="7:8" x14ac:dyDescent="0.25">
      <c r="G409" s="12"/>
      <c r="H409" s="12"/>
    </row>
    <row r="410" spans="7:8" x14ac:dyDescent="0.25">
      <c r="G410" s="12"/>
      <c r="H410" s="12"/>
    </row>
    <row r="411" spans="7:8" x14ac:dyDescent="0.25">
      <c r="G411" s="12"/>
      <c r="H411" s="12"/>
    </row>
    <row r="412" spans="7:8" x14ac:dyDescent="0.25">
      <c r="G412" s="12"/>
      <c r="H412" s="12"/>
    </row>
    <row r="413" spans="7:8" x14ac:dyDescent="0.25">
      <c r="G413" s="12"/>
      <c r="H413" s="12"/>
    </row>
    <row r="414" spans="7:8" x14ac:dyDescent="0.25">
      <c r="G414" s="12"/>
      <c r="H414" s="12"/>
    </row>
    <row r="415" spans="7:8" x14ac:dyDescent="0.25">
      <c r="G415" s="12"/>
      <c r="H415" s="12"/>
    </row>
    <row r="416" spans="7:8" x14ac:dyDescent="0.25">
      <c r="G416" s="12"/>
      <c r="H416" s="12"/>
    </row>
    <row r="417" spans="7:8" x14ac:dyDescent="0.25">
      <c r="G417" s="12"/>
      <c r="H417" s="12"/>
    </row>
    <row r="418" spans="7:8" x14ac:dyDescent="0.25">
      <c r="G418" s="12"/>
      <c r="H418" s="12"/>
    </row>
    <row r="419" spans="7:8" x14ac:dyDescent="0.25">
      <c r="G419" s="12"/>
      <c r="H419" s="12"/>
    </row>
    <row r="420" spans="7:8" x14ac:dyDescent="0.25">
      <c r="G420" s="12"/>
      <c r="H420" s="12"/>
    </row>
    <row r="421" spans="7:8" x14ac:dyDescent="0.25">
      <c r="G421" s="12"/>
      <c r="H421" s="12"/>
    </row>
    <row r="422" spans="7:8" x14ac:dyDescent="0.25">
      <c r="G422" s="12"/>
      <c r="H422" s="12"/>
    </row>
    <row r="423" spans="7:8" x14ac:dyDescent="0.25">
      <c r="G423" s="12"/>
      <c r="H423" s="12"/>
    </row>
    <row r="424" spans="7:8" x14ac:dyDescent="0.25">
      <c r="G424" s="12"/>
      <c r="H424" s="12"/>
    </row>
    <row r="425" spans="7:8" x14ac:dyDescent="0.25">
      <c r="G425" s="12"/>
      <c r="H425" s="12"/>
    </row>
    <row r="426" spans="7:8" x14ac:dyDescent="0.25">
      <c r="G426" s="12"/>
      <c r="H426" s="12"/>
    </row>
    <row r="427" spans="7:8" x14ac:dyDescent="0.25">
      <c r="G427" s="12"/>
      <c r="H427" s="12"/>
    </row>
    <row r="428" spans="7:8" x14ac:dyDescent="0.25">
      <c r="G428" s="12"/>
      <c r="H428" s="12"/>
    </row>
    <row r="429" spans="7:8" x14ac:dyDescent="0.25">
      <c r="G429" s="12"/>
      <c r="H429" s="12"/>
    </row>
    <row r="430" spans="7:8" x14ac:dyDescent="0.25">
      <c r="G430" s="12"/>
      <c r="H430" s="12"/>
    </row>
    <row r="431" spans="7:8" x14ac:dyDescent="0.25">
      <c r="G431" s="12"/>
      <c r="H431" s="12"/>
    </row>
    <row r="432" spans="7:8" x14ac:dyDescent="0.25">
      <c r="G432" s="12"/>
      <c r="H432" s="12"/>
    </row>
    <row r="433" spans="7:8" x14ac:dyDescent="0.25">
      <c r="G433" s="12"/>
      <c r="H433" s="12"/>
    </row>
    <row r="434" spans="7:8" x14ac:dyDescent="0.25">
      <c r="H434" s="12"/>
    </row>
    <row r="435" spans="7:8" x14ac:dyDescent="0.25">
      <c r="G435" s="12"/>
      <c r="H435" s="12"/>
    </row>
    <row r="436" spans="7:8" x14ac:dyDescent="0.25">
      <c r="G436" s="12"/>
      <c r="H436" s="12"/>
    </row>
    <row r="437" spans="7:8" x14ac:dyDescent="0.25">
      <c r="G437" s="12"/>
      <c r="H437" s="12"/>
    </row>
    <row r="438" spans="7:8" x14ac:dyDescent="0.25">
      <c r="G438" s="12"/>
      <c r="H438" s="12"/>
    </row>
    <row r="439" spans="7:8" x14ac:dyDescent="0.25">
      <c r="G439" s="12"/>
      <c r="H439" s="12"/>
    </row>
    <row r="440" spans="7:8" x14ac:dyDescent="0.25">
      <c r="G440" s="12"/>
      <c r="H440" s="12"/>
    </row>
    <row r="441" spans="7:8" x14ac:dyDescent="0.25">
      <c r="G441" s="12"/>
      <c r="H441" s="12"/>
    </row>
    <row r="442" spans="7:8" x14ac:dyDescent="0.25">
      <c r="G442" s="12"/>
      <c r="H442" s="12"/>
    </row>
    <row r="443" spans="7:8" x14ac:dyDescent="0.25">
      <c r="G443" s="12"/>
      <c r="H443" s="12"/>
    </row>
    <row r="444" spans="7:8" x14ac:dyDescent="0.25">
      <c r="G444" s="12"/>
      <c r="H444" s="12"/>
    </row>
    <row r="445" spans="7:8" x14ac:dyDescent="0.25">
      <c r="G445" s="12"/>
      <c r="H445" s="12"/>
    </row>
    <row r="446" spans="7:8" x14ac:dyDescent="0.25">
      <c r="G446" s="12"/>
      <c r="H446" s="12"/>
    </row>
    <row r="447" spans="7:8" x14ac:dyDescent="0.25">
      <c r="G447" s="12"/>
      <c r="H447" s="12"/>
    </row>
    <row r="448" spans="7:8" x14ac:dyDescent="0.25">
      <c r="G448" s="12"/>
      <c r="H448" s="12"/>
    </row>
    <row r="449" spans="7:8" x14ac:dyDescent="0.25">
      <c r="G449" s="12"/>
      <c r="H449" s="12"/>
    </row>
    <row r="450" spans="7:8" x14ac:dyDescent="0.25">
      <c r="G450" s="12"/>
      <c r="H450" s="12"/>
    </row>
    <row r="451" spans="7:8" x14ac:dyDescent="0.25">
      <c r="G451" s="12"/>
      <c r="H451" s="12"/>
    </row>
    <row r="452" spans="7:8" x14ac:dyDescent="0.25">
      <c r="G452" s="12"/>
      <c r="H452" s="12"/>
    </row>
    <row r="453" spans="7:8" x14ac:dyDescent="0.25">
      <c r="G453" s="12"/>
      <c r="H453" s="12"/>
    </row>
    <row r="454" spans="7:8" x14ac:dyDescent="0.25">
      <c r="G454" s="12"/>
      <c r="H454" s="12"/>
    </row>
    <row r="455" spans="7:8" x14ac:dyDescent="0.25">
      <c r="G455" s="12"/>
      <c r="H455" s="12"/>
    </row>
    <row r="456" spans="7:8" x14ac:dyDescent="0.25">
      <c r="G456" s="12"/>
      <c r="H456" s="12"/>
    </row>
    <row r="457" spans="7:8" x14ac:dyDescent="0.25">
      <c r="G457" s="12"/>
      <c r="H457" s="12"/>
    </row>
    <row r="458" spans="7:8" x14ac:dyDescent="0.25">
      <c r="G458" s="12"/>
      <c r="H458" s="12"/>
    </row>
    <row r="459" spans="7:8" x14ac:dyDescent="0.25">
      <c r="G459" s="12"/>
      <c r="H459" s="12"/>
    </row>
    <row r="460" spans="7:8" x14ac:dyDescent="0.25">
      <c r="G460" s="12"/>
      <c r="H460" s="12"/>
    </row>
    <row r="461" spans="7:8" x14ac:dyDescent="0.25">
      <c r="G461" s="12"/>
      <c r="H461" s="12"/>
    </row>
    <row r="462" spans="7:8" x14ac:dyDescent="0.25">
      <c r="G462" s="12"/>
      <c r="H462" s="12"/>
    </row>
    <row r="463" spans="7:8" x14ac:dyDescent="0.25">
      <c r="G463" s="12"/>
      <c r="H463" s="12"/>
    </row>
    <row r="464" spans="7:8" x14ac:dyDescent="0.25">
      <c r="G464" s="12"/>
      <c r="H464" s="12"/>
    </row>
    <row r="465" spans="7:8" x14ac:dyDescent="0.25">
      <c r="G465" s="12"/>
      <c r="H465" s="12"/>
    </row>
    <row r="466" spans="7:8" x14ac:dyDescent="0.25">
      <c r="G466" s="12"/>
      <c r="H466" s="12"/>
    </row>
    <row r="467" spans="7:8" x14ac:dyDescent="0.25">
      <c r="G467" s="12"/>
      <c r="H467" s="12"/>
    </row>
    <row r="468" spans="7:8" x14ac:dyDescent="0.25">
      <c r="G468" s="12"/>
      <c r="H468" s="12"/>
    </row>
    <row r="469" spans="7:8" x14ac:dyDescent="0.25">
      <c r="G469" s="12"/>
      <c r="H469" s="12"/>
    </row>
    <row r="470" spans="7:8" x14ac:dyDescent="0.25">
      <c r="G470" s="12"/>
      <c r="H470" s="12"/>
    </row>
    <row r="471" spans="7:8" x14ac:dyDescent="0.25">
      <c r="G471" s="12"/>
      <c r="H471" s="12"/>
    </row>
    <row r="472" spans="7:8" x14ac:dyDescent="0.25">
      <c r="G472" s="12"/>
      <c r="H472" s="12"/>
    </row>
    <row r="473" spans="7:8" x14ac:dyDescent="0.25">
      <c r="G473" s="12"/>
      <c r="H473" s="12"/>
    </row>
    <row r="474" spans="7:8" x14ac:dyDescent="0.25">
      <c r="G474" s="12"/>
      <c r="H474" s="12"/>
    </row>
    <row r="475" spans="7:8" x14ac:dyDescent="0.25">
      <c r="G475" s="12"/>
      <c r="H475" s="12"/>
    </row>
    <row r="476" spans="7:8" x14ac:dyDescent="0.25">
      <c r="G476" s="12"/>
      <c r="H476" s="12"/>
    </row>
    <row r="477" spans="7:8" x14ac:dyDescent="0.25">
      <c r="G477" s="12"/>
      <c r="H477" s="12"/>
    </row>
    <row r="478" spans="7:8" x14ac:dyDescent="0.25">
      <c r="G478" s="12"/>
      <c r="H478" s="12"/>
    </row>
    <row r="479" spans="7:8" x14ac:dyDescent="0.25">
      <c r="G479" s="12"/>
      <c r="H479" s="12"/>
    </row>
    <row r="480" spans="7:8" x14ac:dyDescent="0.25">
      <c r="G480" s="12"/>
      <c r="H480" s="12"/>
    </row>
    <row r="481" spans="7:8" x14ac:dyDescent="0.25">
      <c r="G481" s="12"/>
      <c r="H481" s="12"/>
    </row>
    <row r="482" spans="7:8" x14ac:dyDescent="0.25">
      <c r="G482" s="12"/>
      <c r="H482" s="12"/>
    </row>
    <row r="483" spans="7:8" x14ac:dyDescent="0.25">
      <c r="G483" s="12"/>
      <c r="H483" s="12"/>
    </row>
    <row r="484" spans="7:8" x14ac:dyDescent="0.25">
      <c r="G484" s="12"/>
      <c r="H484" s="12"/>
    </row>
    <row r="485" spans="7:8" x14ac:dyDescent="0.25">
      <c r="G485" s="12"/>
      <c r="H485" s="12"/>
    </row>
    <row r="486" spans="7:8" x14ac:dyDescent="0.25">
      <c r="H486" s="12"/>
    </row>
    <row r="487" spans="7:8" x14ac:dyDescent="0.25">
      <c r="G487" s="12"/>
      <c r="H487" s="12"/>
    </row>
    <row r="488" spans="7:8" x14ac:dyDescent="0.25">
      <c r="G488" s="12"/>
      <c r="H488" s="12"/>
    </row>
    <row r="489" spans="7:8" x14ac:dyDescent="0.25">
      <c r="G489" s="12"/>
      <c r="H489" s="12"/>
    </row>
    <row r="490" spans="7:8" x14ac:dyDescent="0.25">
      <c r="G490" s="12"/>
      <c r="H490" s="12"/>
    </row>
    <row r="491" spans="7:8" x14ac:dyDescent="0.25">
      <c r="G491" s="12"/>
      <c r="H491" s="12"/>
    </row>
    <row r="492" spans="7:8" x14ac:dyDescent="0.25">
      <c r="G492" s="12"/>
      <c r="H492" s="12"/>
    </row>
    <row r="493" spans="7:8" x14ac:dyDescent="0.25">
      <c r="G493" s="12"/>
      <c r="H493" s="12"/>
    </row>
    <row r="494" spans="7:8" x14ac:dyDescent="0.25">
      <c r="G494" s="12"/>
      <c r="H494" s="12"/>
    </row>
    <row r="495" spans="7:8" x14ac:dyDescent="0.25">
      <c r="G495" s="12"/>
      <c r="H495" s="12"/>
    </row>
    <row r="496" spans="7:8" x14ac:dyDescent="0.25">
      <c r="G496" s="12"/>
      <c r="H496" s="12"/>
    </row>
    <row r="497" spans="7:8" x14ac:dyDescent="0.25">
      <c r="G497" s="12"/>
      <c r="H497" s="12"/>
    </row>
    <row r="498" spans="7:8" x14ac:dyDescent="0.25">
      <c r="G498" s="12"/>
      <c r="H498" s="12"/>
    </row>
    <row r="499" spans="7:8" x14ac:dyDescent="0.25">
      <c r="G499" s="12"/>
      <c r="H499" s="12"/>
    </row>
    <row r="500" spans="7:8" x14ac:dyDescent="0.25">
      <c r="G500" s="12"/>
      <c r="H500" s="12"/>
    </row>
    <row r="501" spans="7:8" x14ac:dyDescent="0.25">
      <c r="G501" s="12"/>
      <c r="H501" s="12"/>
    </row>
    <row r="502" spans="7:8" x14ac:dyDescent="0.25">
      <c r="G502" s="12"/>
      <c r="H502" s="12"/>
    </row>
    <row r="503" spans="7:8" x14ac:dyDescent="0.25">
      <c r="G503" s="12"/>
      <c r="H503" s="12"/>
    </row>
    <row r="504" spans="7:8" x14ac:dyDescent="0.25">
      <c r="G504" s="12"/>
      <c r="H504" s="12"/>
    </row>
    <row r="505" spans="7:8" x14ac:dyDescent="0.25">
      <c r="G505" s="12"/>
      <c r="H505" s="12"/>
    </row>
    <row r="506" spans="7:8" x14ac:dyDescent="0.25">
      <c r="G506" s="12"/>
      <c r="H506" s="12"/>
    </row>
    <row r="507" spans="7:8" x14ac:dyDescent="0.25">
      <c r="G507" s="12"/>
      <c r="H507" s="12"/>
    </row>
    <row r="508" spans="7:8" x14ac:dyDescent="0.25">
      <c r="G508" s="12"/>
      <c r="H508" s="12"/>
    </row>
    <row r="509" spans="7:8" x14ac:dyDescent="0.25">
      <c r="G509" s="12"/>
      <c r="H509" s="12"/>
    </row>
    <row r="510" spans="7:8" x14ac:dyDescent="0.25">
      <c r="G510" s="12"/>
      <c r="H510" s="12"/>
    </row>
    <row r="511" spans="7:8" x14ac:dyDescent="0.25">
      <c r="G511" s="12"/>
      <c r="H511" s="12"/>
    </row>
    <row r="512" spans="7:8" x14ac:dyDescent="0.25">
      <c r="G512" s="12"/>
      <c r="H512" s="12"/>
    </row>
    <row r="513" spans="7:8" x14ac:dyDescent="0.25">
      <c r="G513" s="12"/>
      <c r="H513" s="12"/>
    </row>
    <row r="514" spans="7:8" x14ac:dyDescent="0.25">
      <c r="G514" s="12"/>
      <c r="H514" s="12"/>
    </row>
    <row r="515" spans="7:8" x14ac:dyDescent="0.25">
      <c r="G515" s="12"/>
      <c r="H515" s="12"/>
    </row>
    <row r="516" spans="7:8" x14ac:dyDescent="0.25">
      <c r="G516" s="12"/>
      <c r="H516" s="12"/>
    </row>
    <row r="517" spans="7:8" x14ac:dyDescent="0.25">
      <c r="G517" s="12"/>
      <c r="H517" s="12"/>
    </row>
    <row r="518" spans="7:8" x14ac:dyDescent="0.25">
      <c r="G518" s="12"/>
      <c r="H518" s="12"/>
    </row>
    <row r="519" spans="7:8" x14ac:dyDescent="0.25">
      <c r="G519" s="12"/>
      <c r="H519" s="12"/>
    </row>
    <row r="520" spans="7:8" x14ac:dyDescent="0.25">
      <c r="G520" s="12"/>
      <c r="H520" s="12"/>
    </row>
    <row r="521" spans="7:8" x14ac:dyDescent="0.25">
      <c r="G521" s="12"/>
      <c r="H521" s="12"/>
    </row>
    <row r="522" spans="7:8" x14ac:dyDescent="0.25">
      <c r="G522" s="12"/>
      <c r="H522" s="12"/>
    </row>
    <row r="523" spans="7:8" x14ac:dyDescent="0.25">
      <c r="G523" s="12"/>
      <c r="H523" s="12"/>
    </row>
    <row r="524" spans="7:8" x14ac:dyDescent="0.25">
      <c r="G524" s="12"/>
      <c r="H524" s="12"/>
    </row>
    <row r="525" spans="7:8" x14ac:dyDescent="0.25">
      <c r="G525" s="12"/>
      <c r="H525" s="12"/>
    </row>
    <row r="526" spans="7:8" x14ac:dyDescent="0.25">
      <c r="G526" s="12"/>
      <c r="H526" s="12"/>
    </row>
    <row r="527" spans="7:8" x14ac:dyDescent="0.25">
      <c r="G527" s="12"/>
      <c r="H527" s="12"/>
    </row>
    <row r="528" spans="7:8" x14ac:dyDescent="0.25">
      <c r="G528" s="12"/>
      <c r="H528" s="12"/>
    </row>
    <row r="529" spans="7:8" x14ac:dyDescent="0.25">
      <c r="G529" s="12"/>
      <c r="H529" s="12"/>
    </row>
    <row r="530" spans="7:8" x14ac:dyDescent="0.25">
      <c r="G530" s="12"/>
      <c r="H530" s="12"/>
    </row>
    <row r="531" spans="7:8" x14ac:dyDescent="0.25">
      <c r="G531" s="12"/>
      <c r="H531" s="12"/>
    </row>
    <row r="532" spans="7:8" x14ac:dyDescent="0.25">
      <c r="G532" s="12"/>
      <c r="H532" s="12"/>
    </row>
    <row r="533" spans="7:8" x14ac:dyDescent="0.25">
      <c r="G533" s="12"/>
      <c r="H533" s="12"/>
    </row>
    <row r="534" spans="7:8" x14ac:dyDescent="0.25">
      <c r="G534" s="12"/>
      <c r="H534" s="12"/>
    </row>
    <row r="535" spans="7:8" x14ac:dyDescent="0.25">
      <c r="G535" s="12"/>
      <c r="H535" s="12"/>
    </row>
    <row r="536" spans="7:8" x14ac:dyDescent="0.25">
      <c r="G536" s="12"/>
      <c r="H536" s="12"/>
    </row>
    <row r="537" spans="7:8" x14ac:dyDescent="0.25">
      <c r="G537" s="12"/>
      <c r="H537" s="12"/>
    </row>
    <row r="538" spans="7:8" x14ac:dyDescent="0.25">
      <c r="H538" s="12"/>
    </row>
    <row r="539" spans="7:8" x14ac:dyDescent="0.25">
      <c r="G539" s="12"/>
      <c r="H539" s="12"/>
    </row>
    <row r="540" spans="7:8" x14ac:dyDescent="0.25">
      <c r="G540" s="12"/>
      <c r="H540" s="12"/>
    </row>
    <row r="541" spans="7:8" x14ac:dyDescent="0.25">
      <c r="G541" s="12"/>
      <c r="H541" s="12"/>
    </row>
    <row r="542" spans="7:8" x14ac:dyDescent="0.25">
      <c r="G542" s="12"/>
      <c r="H542" s="12"/>
    </row>
    <row r="543" spans="7:8" x14ac:dyDescent="0.25">
      <c r="G543" s="12"/>
      <c r="H543" s="12"/>
    </row>
    <row r="544" spans="7:8" x14ac:dyDescent="0.25">
      <c r="G544" s="12"/>
      <c r="H544" s="12"/>
    </row>
    <row r="545" spans="7:8" x14ac:dyDescent="0.25">
      <c r="G545" s="12"/>
      <c r="H545" s="12"/>
    </row>
    <row r="546" spans="7:8" x14ac:dyDescent="0.25">
      <c r="G546" s="12"/>
      <c r="H546" s="12"/>
    </row>
    <row r="547" spans="7:8" x14ac:dyDescent="0.25">
      <c r="G547" s="12"/>
      <c r="H547" s="12"/>
    </row>
    <row r="548" spans="7:8" x14ac:dyDescent="0.25">
      <c r="G548" s="12"/>
      <c r="H548" s="12"/>
    </row>
    <row r="549" spans="7:8" x14ac:dyDescent="0.25">
      <c r="G549" s="12"/>
      <c r="H549" s="12"/>
    </row>
    <row r="550" spans="7:8" x14ac:dyDescent="0.25">
      <c r="G550" s="12"/>
      <c r="H550" s="12"/>
    </row>
    <row r="551" spans="7:8" x14ac:dyDescent="0.25">
      <c r="G551" s="12"/>
      <c r="H551" s="12"/>
    </row>
    <row r="552" spans="7:8" x14ac:dyDescent="0.25">
      <c r="G552" s="12"/>
      <c r="H552" s="12"/>
    </row>
    <row r="553" spans="7:8" x14ac:dyDescent="0.25">
      <c r="G553" s="12"/>
      <c r="H553" s="12"/>
    </row>
    <row r="554" spans="7:8" x14ac:dyDescent="0.25">
      <c r="G554" s="12"/>
      <c r="H554" s="12"/>
    </row>
    <row r="555" spans="7:8" x14ac:dyDescent="0.25">
      <c r="G555" s="12"/>
      <c r="H555" s="12"/>
    </row>
    <row r="556" spans="7:8" x14ac:dyDescent="0.25">
      <c r="G556" s="12"/>
      <c r="H556" s="12"/>
    </row>
    <row r="557" spans="7:8" x14ac:dyDescent="0.25">
      <c r="G557" s="12"/>
      <c r="H557" s="12"/>
    </row>
    <row r="558" spans="7:8" x14ac:dyDescent="0.25">
      <c r="G558" s="12"/>
      <c r="H558" s="12"/>
    </row>
    <row r="559" spans="7:8" x14ac:dyDescent="0.25">
      <c r="G559" s="12"/>
      <c r="H559" s="12"/>
    </row>
    <row r="560" spans="7:8" x14ac:dyDescent="0.25">
      <c r="G560" s="12"/>
      <c r="H560" s="12"/>
    </row>
    <row r="561" spans="7:8" x14ac:dyDescent="0.25">
      <c r="G561" s="12"/>
      <c r="H561" s="12"/>
    </row>
    <row r="562" spans="7:8" x14ac:dyDescent="0.25">
      <c r="G562" s="12"/>
      <c r="H562" s="12"/>
    </row>
    <row r="563" spans="7:8" x14ac:dyDescent="0.25">
      <c r="G563" s="12"/>
      <c r="H563" s="12"/>
    </row>
    <row r="564" spans="7:8" x14ac:dyDescent="0.25">
      <c r="G564" s="12"/>
      <c r="H564" s="12"/>
    </row>
    <row r="565" spans="7:8" x14ac:dyDescent="0.25">
      <c r="G565" s="12"/>
      <c r="H565" s="12"/>
    </row>
    <row r="566" spans="7:8" x14ac:dyDescent="0.25">
      <c r="G566" s="12"/>
      <c r="H566" s="12"/>
    </row>
    <row r="567" spans="7:8" x14ac:dyDescent="0.25">
      <c r="G567" s="12"/>
      <c r="H567" s="12"/>
    </row>
    <row r="568" spans="7:8" x14ac:dyDescent="0.25">
      <c r="G568" s="12"/>
      <c r="H568" s="12"/>
    </row>
    <row r="569" spans="7:8" x14ac:dyDescent="0.25">
      <c r="G569" s="12"/>
      <c r="H569" s="12"/>
    </row>
    <row r="570" spans="7:8" x14ac:dyDescent="0.25">
      <c r="G570" s="12"/>
      <c r="H570" s="12"/>
    </row>
    <row r="571" spans="7:8" x14ac:dyDescent="0.25">
      <c r="G571" s="12"/>
      <c r="H571" s="12"/>
    </row>
    <row r="572" spans="7:8" x14ac:dyDescent="0.25">
      <c r="G572" s="12"/>
      <c r="H572" s="12"/>
    </row>
    <row r="573" spans="7:8" x14ac:dyDescent="0.25">
      <c r="G573" s="12"/>
      <c r="H573" s="12"/>
    </row>
    <row r="574" spans="7:8" x14ac:dyDescent="0.25">
      <c r="G574" s="12"/>
      <c r="H574" s="12"/>
    </row>
    <row r="575" spans="7:8" x14ac:dyDescent="0.25">
      <c r="G575" s="12"/>
      <c r="H575" s="12"/>
    </row>
    <row r="576" spans="7:8" x14ac:dyDescent="0.25">
      <c r="G576" s="12"/>
      <c r="H576" s="12"/>
    </row>
    <row r="577" spans="7:8" x14ac:dyDescent="0.25">
      <c r="G577" s="12"/>
      <c r="H577" s="12"/>
    </row>
    <row r="578" spans="7:8" x14ac:dyDescent="0.25">
      <c r="G578" s="12"/>
      <c r="H578" s="12"/>
    </row>
    <row r="579" spans="7:8" x14ac:dyDescent="0.25">
      <c r="G579" s="12"/>
      <c r="H579" s="12"/>
    </row>
    <row r="580" spans="7:8" x14ac:dyDescent="0.25">
      <c r="G580" s="12"/>
      <c r="H580" s="12"/>
    </row>
    <row r="581" spans="7:8" x14ac:dyDescent="0.25">
      <c r="G581" s="12"/>
      <c r="H581" s="12"/>
    </row>
    <row r="582" spans="7:8" x14ac:dyDescent="0.25">
      <c r="G582" s="12"/>
      <c r="H582" s="12"/>
    </row>
    <row r="583" spans="7:8" x14ac:dyDescent="0.25">
      <c r="G583" s="12"/>
      <c r="H583" s="12"/>
    </row>
    <row r="584" spans="7:8" x14ac:dyDescent="0.25">
      <c r="G584" s="12"/>
      <c r="H584" s="12"/>
    </row>
    <row r="585" spans="7:8" x14ac:dyDescent="0.25">
      <c r="G585" s="12"/>
      <c r="H585" s="12"/>
    </row>
    <row r="586" spans="7:8" x14ac:dyDescent="0.25">
      <c r="G586" s="12"/>
      <c r="H586" s="12"/>
    </row>
    <row r="587" spans="7:8" x14ac:dyDescent="0.25">
      <c r="G587" s="12"/>
      <c r="H587" s="12"/>
    </row>
    <row r="588" spans="7:8" x14ac:dyDescent="0.25">
      <c r="G588" s="12"/>
      <c r="H588" s="12"/>
    </row>
    <row r="589" spans="7:8" x14ac:dyDescent="0.25">
      <c r="G589" s="12"/>
      <c r="H589" s="12"/>
    </row>
    <row r="590" spans="7:8" x14ac:dyDescent="0.25">
      <c r="H590" s="12"/>
    </row>
    <row r="591" spans="7:8" x14ac:dyDescent="0.25">
      <c r="G591" s="12"/>
      <c r="H591" s="12"/>
    </row>
    <row r="592" spans="7:8" x14ac:dyDescent="0.25">
      <c r="G592" s="12"/>
      <c r="H592" s="12"/>
    </row>
    <row r="593" spans="7:8" x14ac:dyDescent="0.25">
      <c r="G593" s="12"/>
      <c r="H593" s="12"/>
    </row>
    <row r="594" spans="7:8" x14ac:dyDescent="0.25">
      <c r="G594" s="12"/>
      <c r="H594" s="12"/>
    </row>
    <row r="595" spans="7:8" x14ac:dyDescent="0.25">
      <c r="G595" s="12"/>
      <c r="H595" s="12"/>
    </row>
    <row r="596" spans="7:8" x14ac:dyDescent="0.25">
      <c r="G596" s="12"/>
      <c r="H596" s="12"/>
    </row>
    <row r="597" spans="7:8" x14ac:dyDescent="0.25">
      <c r="G597" s="12"/>
      <c r="H597" s="12"/>
    </row>
    <row r="598" spans="7:8" x14ac:dyDescent="0.25">
      <c r="G598" s="12"/>
      <c r="H598" s="12"/>
    </row>
    <row r="599" spans="7:8" x14ac:dyDescent="0.25">
      <c r="G599" s="12"/>
      <c r="H599" s="12"/>
    </row>
    <row r="600" spans="7:8" x14ac:dyDescent="0.25">
      <c r="G600" s="12"/>
      <c r="H600" s="12"/>
    </row>
    <row r="601" spans="7:8" x14ac:dyDescent="0.25">
      <c r="G601" s="12"/>
      <c r="H601" s="12"/>
    </row>
    <row r="602" spans="7:8" x14ac:dyDescent="0.25">
      <c r="G602" s="12"/>
      <c r="H602" s="12"/>
    </row>
    <row r="603" spans="7:8" x14ac:dyDescent="0.25">
      <c r="G603" s="12"/>
      <c r="H603" s="12"/>
    </row>
    <row r="604" spans="7:8" x14ac:dyDescent="0.25">
      <c r="G604" s="12"/>
      <c r="H604" s="12"/>
    </row>
    <row r="605" spans="7:8" x14ac:dyDescent="0.25">
      <c r="G605" s="12"/>
      <c r="H605" s="12"/>
    </row>
    <row r="606" spans="7:8" x14ac:dyDescent="0.25">
      <c r="G606" s="12"/>
      <c r="H606" s="12"/>
    </row>
    <row r="607" spans="7:8" x14ac:dyDescent="0.25">
      <c r="G607" s="12"/>
      <c r="H607" s="12"/>
    </row>
    <row r="608" spans="7:8" x14ac:dyDescent="0.25">
      <c r="G608" s="12"/>
      <c r="H608" s="12"/>
    </row>
    <row r="609" spans="7:8" x14ac:dyDescent="0.25">
      <c r="G609" s="12"/>
      <c r="H609" s="12"/>
    </row>
    <row r="610" spans="7:8" x14ac:dyDescent="0.25">
      <c r="G610" s="12"/>
      <c r="H610" s="12"/>
    </row>
    <row r="611" spans="7:8" x14ac:dyDescent="0.25">
      <c r="G611" s="12"/>
      <c r="H611" s="12"/>
    </row>
    <row r="612" spans="7:8" x14ac:dyDescent="0.25">
      <c r="G612" s="12"/>
      <c r="H612" s="12"/>
    </row>
    <row r="613" spans="7:8" x14ac:dyDescent="0.25">
      <c r="G613" s="12"/>
      <c r="H613" s="12"/>
    </row>
    <row r="614" spans="7:8" x14ac:dyDescent="0.25">
      <c r="G614" s="12"/>
      <c r="H614" s="12"/>
    </row>
    <row r="615" spans="7:8" x14ac:dyDescent="0.25">
      <c r="G615" s="12"/>
      <c r="H615" s="12"/>
    </row>
    <row r="616" spans="7:8" x14ac:dyDescent="0.25">
      <c r="G616" s="12"/>
      <c r="H616" s="12"/>
    </row>
    <row r="617" spans="7:8" x14ac:dyDescent="0.25">
      <c r="G617" s="12"/>
      <c r="H617" s="12"/>
    </row>
    <row r="618" spans="7:8" x14ac:dyDescent="0.25">
      <c r="G618" s="12"/>
      <c r="H618" s="12"/>
    </row>
    <row r="619" spans="7:8" x14ac:dyDescent="0.25">
      <c r="G619" s="12"/>
      <c r="H619" s="12"/>
    </row>
    <row r="620" spans="7:8" x14ac:dyDescent="0.25">
      <c r="G620" s="12"/>
      <c r="H620" s="12"/>
    </row>
    <row r="621" spans="7:8" x14ac:dyDescent="0.25">
      <c r="G621" s="12"/>
      <c r="H621" s="12"/>
    </row>
    <row r="622" spans="7:8" x14ac:dyDescent="0.25">
      <c r="G622" s="12"/>
      <c r="H622" s="12"/>
    </row>
    <row r="623" spans="7:8" x14ac:dyDescent="0.25">
      <c r="G623" s="12"/>
      <c r="H623" s="12"/>
    </row>
    <row r="624" spans="7:8" x14ac:dyDescent="0.25">
      <c r="G624" s="12"/>
      <c r="H624" s="12"/>
    </row>
    <row r="625" spans="7:8" x14ac:dyDescent="0.25">
      <c r="G625" s="12"/>
      <c r="H625" s="12"/>
    </row>
    <row r="626" spans="7:8" x14ac:dyDescent="0.25">
      <c r="G626" s="12"/>
      <c r="H626" s="12"/>
    </row>
    <row r="627" spans="7:8" x14ac:dyDescent="0.25">
      <c r="G627" s="12"/>
      <c r="H627" s="12"/>
    </row>
    <row r="628" spans="7:8" x14ac:dyDescent="0.25">
      <c r="G628" s="12"/>
      <c r="H628" s="12"/>
    </row>
    <row r="629" spans="7:8" x14ac:dyDescent="0.25">
      <c r="G629" s="12"/>
      <c r="H629" s="12"/>
    </row>
    <row r="630" spans="7:8" x14ac:dyDescent="0.25">
      <c r="G630" s="12"/>
      <c r="H630" s="12"/>
    </row>
    <row r="631" spans="7:8" x14ac:dyDescent="0.25">
      <c r="G631" s="12"/>
      <c r="H631" s="12"/>
    </row>
    <row r="632" spans="7:8" x14ac:dyDescent="0.25">
      <c r="G632" s="12"/>
      <c r="H632" s="12"/>
    </row>
    <row r="633" spans="7:8" x14ac:dyDescent="0.25">
      <c r="G633" s="12"/>
      <c r="H633" s="12"/>
    </row>
    <row r="634" spans="7:8" x14ac:dyDescent="0.25">
      <c r="G634" s="12"/>
      <c r="H634" s="12"/>
    </row>
    <row r="635" spans="7:8" x14ac:dyDescent="0.25">
      <c r="G635" s="12"/>
      <c r="H635" s="12"/>
    </row>
    <row r="636" spans="7:8" x14ac:dyDescent="0.25">
      <c r="G636" s="12"/>
      <c r="H636" s="12"/>
    </row>
    <row r="637" spans="7:8" x14ac:dyDescent="0.25">
      <c r="G637" s="12"/>
      <c r="H637" s="12"/>
    </row>
    <row r="638" spans="7:8" x14ac:dyDescent="0.25">
      <c r="G638" s="12"/>
      <c r="H638" s="12"/>
    </row>
    <row r="639" spans="7:8" x14ac:dyDescent="0.25">
      <c r="G639" s="12"/>
      <c r="H639" s="12"/>
    </row>
    <row r="640" spans="7:8" x14ac:dyDescent="0.25">
      <c r="G640" s="12"/>
      <c r="H640" s="12"/>
    </row>
    <row r="641" spans="7:8" x14ac:dyDescent="0.25">
      <c r="G641" s="12"/>
      <c r="H641" s="12"/>
    </row>
    <row r="642" spans="7:8" x14ac:dyDescent="0.25">
      <c r="H642" s="12"/>
    </row>
    <row r="643" spans="7:8" x14ac:dyDescent="0.25">
      <c r="G643" s="12"/>
      <c r="H643" s="12"/>
    </row>
    <row r="644" spans="7:8" x14ac:dyDescent="0.25">
      <c r="G644" s="12"/>
      <c r="H644" s="12"/>
    </row>
    <row r="645" spans="7:8" x14ac:dyDescent="0.25">
      <c r="G645" s="12"/>
      <c r="H645" s="12"/>
    </row>
    <row r="646" spans="7:8" x14ac:dyDescent="0.25">
      <c r="G646" s="12"/>
      <c r="H646" s="12"/>
    </row>
    <row r="647" spans="7:8" x14ac:dyDescent="0.25">
      <c r="G647" s="12"/>
      <c r="H647" s="12"/>
    </row>
    <row r="648" spans="7:8" x14ac:dyDescent="0.25">
      <c r="G648" s="12"/>
      <c r="H648" s="12"/>
    </row>
    <row r="649" spans="7:8" x14ac:dyDescent="0.25">
      <c r="G649" s="12"/>
      <c r="H649" s="12"/>
    </row>
    <row r="650" spans="7:8" x14ac:dyDescent="0.25">
      <c r="G650" s="12"/>
      <c r="H650" s="12"/>
    </row>
    <row r="651" spans="7:8" x14ac:dyDescent="0.25">
      <c r="G651" s="12"/>
      <c r="H651" s="12"/>
    </row>
    <row r="652" spans="7:8" x14ac:dyDescent="0.25">
      <c r="G652" s="12"/>
      <c r="H652" s="12"/>
    </row>
    <row r="653" spans="7:8" x14ac:dyDescent="0.25">
      <c r="G653" s="12"/>
      <c r="H653" s="12"/>
    </row>
    <row r="654" spans="7:8" x14ac:dyDescent="0.25">
      <c r="G654" s="12"/>
      <c r="H654" s="12"/>
    </row>
    <row r="655" spans="7:8" x14ac:dyDescent="0.25">
      <c r="G655" s="12"/>
      <c r="H655" s="12"/>
    </row>
    <row r="656" spans="7:8" x14ac:dyDescent="0.25">
      <c r="G656" s="12"/>
      <c r="H656" s="12"/>
    </row>
    <row r="657" spans="7:8" x14ac:dyDescent="0.25">
      <c r="G657" s="12"/>
      <c r="H657" s="12"/>
    </row>
    <row r="658" spans="7:8" x14ac:dyDescent="0.25">
      <c r="G658" s="12"/>
      <c r="H658" s="12"/>
    </row>
    <row r="659" spans="7:8" x14ac:dyDescent="0.25">
      <c r="G659" s="12"/>
      <c r="H659" s="12"/>
    </row>
    <row r="660" spans="7:8" x14ac:dyDescent="0.25">
      <c r="G660" s="12"/>
      <c r="H660" s="12"/>
    </row>
    <row r="661" spans="7:8" x14ac:dyDescent="0.25">
      <c r="G661" s="12"/>
      <c r="H661" s="12"/>
    </row>
    <row r="662" spans="7:8" x14ac:dyDescent="0.25">
      <c r="G662" s="12"/>
      <c r="H662" s="12"/>
    </row>
    <row r="663" spans="7:8" x14ac:dyDescent="0.25">
      <c r="G663" s="12"/>
      <c r="H663" s="12"/>
    </row>
    <row r="664" spans="7:8" x14ac:dyDescent="0.25">
      <c r="G664" s="12"/>
      <c r="H664" s="12"/>
    </row>
    <row r="665" spans="7:8" x14ac:dyDescent="0.25">
      <c r="G665" s="12"/>
      <c r="H665" s="12"/>
    </row>
    <row r="666" spans="7:8" x14ac:dyDescent="0.25">
      <c r="G666" s="12"/>
      <c r="H666" s="12"/>
    </row>
    <row r="667" spans="7:8" x14ac:dyDescent="0.25">
      <c r="G667" s="12"/>
      <c r="H667" s="12"/>
    </row>
    <row r="668" spans="7:8" x14ac:dyDescent="0.25">
      <c r="G668" s="12"/>
      <c r="H668" s="12"/>
    </row>
    <row r="669" spans="7:8" x14ac:dyDescent="0.25">
      <c r="G669" s="12"/>
      <c r="H669" s="12"/>
    </row>
    <row r="670" spans="7:8" x14ac:dyDescent="0.25">
      <c r="G670" s="12"/>
      <c r="H670" s="12"/>
    </row>
    <row r="671" spans="7:8" x14ac:dyDescent="0.25">
      <c r="G671" s="12"/>
      <c r="H671" s="12"/>
    </row>
    <row r="672" spans="7:8" x14ac:dyDescent="0.25">
      <c r="G672" s="12"/>
      <c r="H672" s="12"/>
    </row>
    <row r="673" spans="7:8" x14ac:dyDescent="0.25">
      <c r="G673" s="12"/>
      <c r="H673" s="12"/>
    </row>
    <row r="674" spans="7:8" x14ac:dyDescent="0.25">
      <c r="G674" s="12"/>
      <c r="H674" s="12"/>
    </row>
    <row r="675" spans="7:8" x14ac:dyDescent="0.25">
      <c r="G675" s="12"/>
      <c r="H675" s="12"/>
    </row>
    <row r="676" spans="7:8" x14ac:dyDescent="0.25">
      <c r="G676" s="12"/>
      <c r="H676" s="12"/>
    </row>
    <row r="677" spans="7:8" x14ac:dyDescent="0.25">
      <c r="G677" s="12"/>
      <c r="H677" s="12"/>
    </row>
    <row r="678" spans="7:8" x14ac:dyDescent="0.25">
      <c r="G678" s="12"/>
      <c r="H678" s="12"/>
    </row>
    <row r="679" spans="7:8" x14ac:dyDescent="0.25">
      <c r="G679" s="12"/>
      <c r="H679" s="12"/>
    </row>
    <row r="680" spans="7:8" x14ac:dyDescent="0.25">
      <c r="G680" s="12"/>
      <c r="H680" s="12"/>
    </row>
    <row r="681" spans="7:8" x14ac:dyDescent="0.25">
      <c r="G681" s="12"/>
      <c r="H681" s="12"/>
    </row>
    <row r="682" spans="7:8" x14ac:dyDescent="0.25">
      <c r="G682" s="12"/>
      <c r="H682" s="12"/>
    </row>
    <row r="683" spans="7:8" x14ac:dyDescent="0.25">
      <c r="G683" s="12"/>
      <c r="H683" s="12"/>
    </row>
    <row r="684" spans="7:8" x14ac:dyDescent="0.25">
      <c r="G684" s="12"/>
      <c r="H684" s="12"/>
    </row>
    <row r="685" spans="7:8" x14ac:dyDescent="0.25">
      <c r="G685" s="12"/>
      <c r="H685" s="12"/>
    </row>
    <row r="686" spans="7:8" x14ac:dyDescent="0.25">
      <c r="G686" s="12"/>
      <c r="H686" s="12"/>
    </row>
    <row r="687" spans="7:8" x14ac:dyDescent="0.25">
      <c r="G687" s="12"/>
      <c r="H687" s="12"/>
    </row>
    <row r="688" spans="7:8" x14ac:dyDescent="0.25">
      <c r="G688" s="12"/>
      <c r="H688" s="12"/>
    </row>
    <row r="689" spans="7:8" x14ac:dyDescent="0.25">
      <c r="G689" s="12"/>
      <c r="H689" s="12"/>
    </row>
    <row r="690" spans="7:8" x14ac:dyDescent="0.25">
      <c r="G690" s="12"/>
      <c r="H690" s="12"/>
    </row>
    <row r="691" spans="7:8" x14ac:dyDescent="0.25">
      <c r="G691" s="12"/>
      <c r="H691" s="12"/>
    </row>
    <row r="692" spans="7:8" x14ac:dyDescent="0.25">
      <c r="G692" s="12"/>
      <c r="H692" s="12"/>
    </row>
    <row r="693" spans="7:8" x14ac:dyDescent="0.25">
      <c r="G693" s="12"/>
      <c r="H693" s="12"/>
    </row>
    <row r="694" spans="7:8" x14ac:dyDescent="0.25">
      <c r="H694" s="12"/>
    </row>
    <row r="695" spans="7:8" x14ac:dyDescent="0.25">
      <c r="G695" s="12"/>
      <c r="H695" s="12"/>
    </row>
    <row r="696" spans="7:8" x14ac:dyDescent="0.25">
      <c r="G696" s="12"/>
      <c r="H696" s="12"/>
    </row>
    <row r="697" spans="7:8" x14ac:dyDescent="0.25">
      <c r="G697" s="12"/>
      <c r="H697" s="12"/>
    </row>
    <row r="698" spans="7:8" x14ac:dyDescent="0.25">
      <c r="G698" s="12"/>
      <c r="H698" s="12"/>
    </row>
    <row r="699" spans="7:8" x14ac:dyDescent="0.25">
      <c r="G699" s="12"/>
      <c r="H699" s="12"/>
    </row>
    <row r="700" spans="7:8" x14ac:dyDescent="0.25">
      <c r="G700" s="12"/>
      <c r="H700" s="12"/>
    </row>
    <row r="701" spans="7:8" x14ac:dyDescent="0.25">
      <c r="G701" s="12"/>
      <c r="H701" s="12"/>
    </row>
    <row r="702" spans="7:8" x14ac:dyDescent="0.25">
      <c r="G702" s="12"/>
      <c r="H702" s="12"/>
    </row>
    <row r="703" spans="7:8" x14ac:dyDescent="0.25">
      <c r="G703" s="12"/>
      <c r="H703" s="12"/>
    </row>
    <row r="704" spans="7:8" x14ac:dyDescent="0.25">
      <c r="G704" s="12"/>
      <c r="H704" s="12"/>
    </row>
    <row r="705" spans="7:8" x14ac:dyDescent="0.25">
      <c r="G705" s="12"/>
      <c r="H705" s="12"/>
    </row>
    <row r="706" spans="7:8" x14ac:dyDescent="0.25">
      <c r="G706" s="12"/>
      <c r="H706" s="12"/>
    </row>
    <row r="707" spans="7:8" x14ac:dyDescent="0.25">
      <c r="G707" s="12"/>
      <c r="H707" s="12"/>
    </row>
    <row r="708" spans="7:8" x14ac:dyDescent="0.25">
      <c r="G708" s="12"/>
      <c r="H708" s="12"/>
    </row>
    <row r="709" spans="7:8" x14ac:dyDescent="0.25">
      <c r="G709" s="12"/>
      <c r="H709" s="12"/>
    </row>
    <row r="710" spans="7:8" x14ac:dyDescent="0.25">
      <c r="G710" s="12"/>
      <c r="H710" s="12"/>
    </row>
    <row r="711" spans="7:8" x14ac:dyDescent="0.25">
      <c r="G711" s="12"/>
      <c r="H711" s="12"/>
    </row>
    <row r="712" spans="7:8" x14ac:dyDescent="0.25">
      <c r="G712" s="12"/>
      <c r="H712" s="12"/>
    </row>
    <row r="713" spans="7:8" x14ac:dyDescent="0.25">
      <c r="G713" s="12"/>
      <c r="H713" s="12"/>
    </row>
    <row r="714" spans="7:8" x14ac:dyDescent="0.25">
      <c r="G714" s="12"/>
      <c r="H714" s="12"/>
    </row>
    <row r="715" spans="7:8" x14ac:dyDescent="0.25">
      <c r="G715" s="12"/>
      <c r="H715" s="12"/>
    </row>
    <row r="716" spans="7:8" x14ac:dyDescent="0.25">
      <c r="G716" s="12"/>
      <c r="H716" s="12"/>
    </row>
    <row r="717" spans="7:8" x14ac:dyDescent="0.25">
      <c r="G717" s="12"/>
      <c r="H717" s="12"/>
    </row>
    <row r="718" spans="7:8" x14ac:dyDescent="0.25">
      <c r="G718" s="12"/>
      <c r="H718" s="12"/>
    </row>
    <row r="719" spans="7:8" x14ac:dyDescent="0.25">
      <c r="G719" s="12"/>
      <c r="H719" s="12"/>
    </row>
    <row r="720" spans="7:8" x14ac:dyDescent="0.25">
      <c r="G720" s="12"/>
      <c r="H720" s="12"/>
    </row>
    <row r="721" spans="7:8" x14ac:dyDescent="0.25">
      <c r="G721" s="12"/>
      <c r="H721" s="12"/>
    </row>
    <row r="722" spans="7:8" x14ac:dyDescent="0.25">
      <c r="G722" s="12"/>
      <c r="H722" s="12"/>
    </row>
    <row r="723" spans="7:8" x14ac:dyDescent="0.25">
      <c r="G723" s="12"/>
      <c r="H723" s="12"/>
    </row>
    <row r="724" spans="7:8" x14ac:dyDescent="0.25">
      <c r="G724" s="12"/>
      <c r="H724" s="12"/>
    </row>
    <row r="725" spans="7:8" x14ac:dyDescent="0.25">
      <c r="G725" s="12"/>
      <c r="H725" s="12"/>
    </row>
    <row r="726" spans="7:8" x14ac:dyDescent="0.25">
      <c r="G726" s="12"/>
      <c r="H726" s="12"/>
    </row>
    <row r="727" spans="7:8" x14ac:dyDescent="0.25">
      <c r="G727" s="12"/>
      <c r="H727" s="12"/>
    </row>
    <row r="728" spans="7:8" x14ac:dyDescent="0.25">
      <c r="G728" s="12"/>
      <c r="H728" s="12"/>
    </row>
    <row r="729" spans="7:8" x14ac:dyDescent="0.25">
      <c r="G729" s="12"/>
      <c r="H729" s="12"/>
    </row>
    <row r="730" spans="7:8" x14ac:dyDescent="0.25">
      <c r="G730" s="12"/>
      <c r="H730" s="12"/>
    </row>
    <row r="731" spans="7:8" x14ac:dyDescent="0.25">
      <c r="G731" s="12"/>
      <c r="H731" s="12"/>
    </row>
    <row r="732" spans="7:8" x14ac:dyDescent="0.25">
      <c r="G732" s="12"/>
      <c r="H732" s="12"/>
    </row>
    <row r="733" spans="7:8" x14ac:dyDescent="0.25">
      <c r="G733" s="12"/>
      <c r="H733" s="12"/>
    </row>
    <row r="734" spans="7:8" x14ac:dyDescent="0.25">
      <c r="G734" s="12"/>
      <c r="H734" s="12"/>
    </row>
    <row r="735" spans="7:8" x14ac:dyDescent="0.25">
      <c r="G735" s="12"/>
      <c r="H735" s="12"/>
    </row>
    <row r="736" spans="7:8" x14ac:dyDescent="0.25">
      <c r="G736" s="12"/>
      <c r="H736" s="12"/>
    </row>
    <row r="737" spans="7:8" x14ac:dyDescent="0.25">
      <c r="G737" s="12"/>
      <c r="H737" s="12"/>
    </row>
    <row r="738" spans="7:8" x14ac:dyDescent="0.25">
      <c r="G738" s="12"/>
      <c r="H738" s="12"/>
    </row>
    <row r="739" spans="7:8" x14ac:dyDescent="0.25">
      <c r="G739" s="12"/>
      <c r="H739" s="12"/>
    </row>
    <row r="740" spans="7:8" x14ac:dyDescent="0.25">
      <c r="G740" s="12"/>
      <c r="H740" s="12"/>
    </row>
    <row r="741" spans="7:8" x14ac:dyDescent="0.25">
      <c r="G741" s="12"/>
      <c r="H741" s="12"/>
    </row>
    <row r="742" spans="7:8" x14ac:dyDescent="0.25">
      <c r="G742" s="12"/>
      <c r="H742" s="12"/>
    </row>
    <row r="743" spans="7:8" x14ac:dyDescent="0.25">
      <c r="G743" s="12"/>
      <c r="H743" s="12"/>
    </row>
    <row r="744" spans="7:8" x14ac:dyDescent="0.25">
      <c r="G744" s="12"/>
      <c r="H744" s="12"/>
    </row>
    <row r="745" spans="7:8" x14ac:dyDescent="0.25">
      <c r="G745" s="12"/>
      <c r="H745" s="12"/>
    </row>
    <row r="746" spans="7:8" x14ac:dyDescent="0.25">
      <c r="H746" s="12"/>
    </row>
    <row r="747" spans="7:8" x14ac:dyDescent="0.25">
      <c r="G747" s="12"/>
      <c r="H747" s="12"/>
    </row>
    <row r="748" spans="7:8" x14ac:dyDescent="0.25">
      <c r="G748" s="12"/>
      <c r="H748" s="12"/>
    </row>
    <row r="749" spans="7:8" x14ac:dyDescent="0.25">
      <c r="G749" s="12"/>
      <c r="H749" s="12"/>
    </row>
    <row r="750" spans="7:8" x14ac:dyDescent="0.25">
      <c r="G750" s="12"/>
      <c r="H750" s="12"/>
    </row>
    <row r="751" spans="7:8" x14ac:dyDescent="0.25">
      <c r="G751" s="12"/>
      <c r="H751" s="12"/>
    </row>
    <row r="752" spans="7:8" x14ac:dyDescent="0.25">
      <c r="G752" s="12"/>
      <c r="H752" s="12"/>
    </row>
    <row r="753" spans="7:8" x14ac:dyDescent="0.25">
      <c r="G753" s="12"/>
      <c r="H753" s="12"/>
    </row>
    <row r="754" spans="7:8" x14ac:dyDescent="0.25">
      <c r="G754" s="12"/>
      <c r="H754" s="12"/>
    </row>
    <row r="755" spans="7:8" x14ac:dyDescent="0.25">
      <c r="G755" s="12"/>
      <c r="H755" s="12"/>
    </row>
    <row r="756" spans="7:8" x14ac:dyDescent="0.25">
      <c r="G756" s="12"/>
      <c r="H756" s="12"/>
    </row>
    <row r="757" spans="7:8" x14ac:dyDescent="0.25">
      <c r="G757" s="12"/>
      <c r="H757" s="12"/>
    </row>
    <row r="758" spans="7:8" x14ac:dyDescent="0.25">
      <c r="G758" s="12"/>
      <c r="H758" s="12"/>
    </row>
    <row r="759" spans="7:8" x14ac:dyDescent="0.25">
      <c r="G759" s="12"/>
      <c r="H759" s="12"/>
    </row>
    <row r="760" spans="7:8" x14ac:dyDescent="0.25">
      <c r="G760" s="12"/>
      <c r="H760" s="12"/>
    </row>
    <row r="761" spans="7:8" x14ac:dyDescent="0.25">
      <c r="G761" s="12"/>
      <c r="H761" s="12"/>
    </row>
    <row r="762" spans="7:8" x14ac:dyDescent="0.25">
      <c r="G762" s="12"/>
      <c r="H762" s="12"/>
    </row>
    <row r="763" spans="7:8" x14ac:dyDescent="0.25">
      <c r="G763" s="12"/>
      <c r="H763" s="12"/>
    </row>
    <row r="764" spans="7:8" x14ac:dyDescent="0.25">
      <c r="G764" s="12"/>
      <c r="H764" s="12"/>
    </row>
    <row r="765" spans="7:8" x14ac:dyDescent="0.25">
      <c r="G765" s="12"/>
      <c r="H765" s="12"/>
    </row>
    <row r="766" spans="7:8" x14ac:dyDescent="0.25">
      <c r="G766" s="12"/>
      <c r="H766" s="12"/>
    </row>
    <row r="767" spans="7:8" x14ac:dyDescent="0.25">
      <c r="G767" s="12"/>
      <c r="H767" s="12"/>
    </row>
    <row r="768" spans="7:8" x14ac:dyDescent="0.25">
      <c r="G768" s="12"/>
      <c r="H768" s="12"/>
    </row>
    <row r="769" spans="7:8" x14ac:dyDescent="0.25">
      <c r="G769" s="12"/>
      <c r="H769" s="12"/>
    </row>
    <row r="770" spans="7:8" x14ac:dyDescent="0.25">
      <c r="G770" s="12"/>
      <c r="H770" s="12"/>
    </row>
    <row r="771" spans="7:8" x14ac:dyDescent="0.25">
      <c r="G771" s="12"/>
      <c r="H771" s="12"/>
    </row>
    <row r="772" spans="7:8" x14ac:dyDescent="0.25">
      <c r="G772" s="12"/>
      <c r="H772" s="12"/>
    </row>
    <row r="773" spans="7:8" x14ac:dyDescent="0.25">
      <c r="G773" s="12"/>
      <c r="H773" s="12"/>
    </row>
    <row r="774" spans="7:8" x14ac:dyDescent="0.25">
      <c r="G774" s="12"/>
      <c r="H774" s="12"/>
    </row>
    <row r="775" spans="7:8" x14ac:dyDescent="0.25">
      <c r="G775" s="12"/>
      <c r="H775" s="12"/>
    </row>
    <row r="776" spans="7:8" x14ac:dyDescent="0.25">
      <c r="G776" s="12"/>
      <c r="H776" s="12"/>
    </row>
    <row r="777" spans="7:8" x14ac:dyDescent="0.25">
      <c r="G777" s="12"/>
      <c r="H777" s="12"/>
    </row>
    <row r="778" spans="7:8" x14ac:dyDescent="0.25">
      <c r="G778" s="12"/>
      <c r="H778" s="12"/>
    </row>
    <row r="779" spans="7:8" x14ac:dyDescent="0.25">
      <c r="G779" s="12"/>
      <c r="H779" s="12"/>
    </row>
    <row r="780" spans="7:8" x14ac:dyDescent="0.25">
      <c r="G780" s="12"/>
      <c r="H780" s="12"/>
    </row>
    <row r="781" spans="7:8" x14ac:dyDescent="0.25">
      <c r="G781" s="12"/>
      <c r="H781" s="12"/>
    </row>
    <row r="782" spans="7:8" x14ac:dyDescent="0.25">
      <c r="G782" s="12"/>
      <c r="H782" s="12"/>
    </row>
    <row r="783" spans="7:8" x14ac:dyDescent="0.25">
      <c r="G783" s="12"/>
      <c r="H783" s="12"/>
    </row>
    <row r="784" spans="7:8" x14ac:dyDescent="0.25">
      <c r="G784" s="12"/>
      <c r="H784" s="12"/>
    </row>
    <row r="785" spans="7:8" x14ac:dyDescent="0.25">
      <c r="G785" s="12"/>
      <c r="H785" s="12"/>
    </row>
    <row r="786" spans="7:8" x14ac:dyDescent="0.25">
      <c r="G786" s="12"/>
      <c r="H786" s="12"/>
    </row>
    <row r="787" spans="7:8" x14ac:dyDescent="0.25">
      <c r="G787" s="12"/>
      <c r="H787" s="12"/>
    </row>
    <row r="788" spans="7:8" x14ac:dyDescent="0.25">
      <c r="G788" s="12"/>
      <c r="H788" s="12"/>
    </row>
    <row r="789" spans="7:8" x14ac:dyDescent="0.25">
      <c r="G789" s="12"/>
      <c r="H789" s="12"/>
    </row>
    <row r="790" spans="7:8" x14ac:dyDescent="0.25">
      <c r="G790" s="12"/>
      <c r="H790" s="12"/>
    </row>
    <row r="791" spans="7:8" x14ac:dyDescent="0.25">
      <c r="G791" s="12"/>
      <c r="H791" s="12"/>
    </row>
    <row r="792" spans="7:8" x14ac:dyDescent="0.25">
      <c r="G792" s="12"/>
      <c r="H792" s="12"/>
    </row>
    <row r="793" spans="7:8" x14ac:dyDescent="0.25">
      <c r="G793" s="12"/>
      <c r="H793" s="12"/>
    </row>
    <row r="794" spans="7:8" x14ac:dyDescent="0.25">
      <c r="G794" s="12"/>
      <c r="H794" s="12"/>
    </row>
    <row r="795" spans="7:8" x14ac:dyDescent="0.25">
      <c r="G795" s="12"/>
      <c r="H795" s="12"/>
    </row>
    <row r="796" spans="7:8" x14ac:dyDescent="0.25">
      <c r="G796" s="12"/>
      <c r="H796" s="12"/>
    </row>
    <row r="797" spans="7:8" x14ac:dyDescent="0.25">
      <c r="G797" s="12"/>
      <c r="H797" s="12"/>
    </row>
    <row r="798" spans="7:8" x14ac:dyDescent="0.25">
      <c r="H798" s="12"/>
    </row>
    <row r="799" spans="7:8" x14ac:dyDescent="0.25">
      <c r="G799" s="12"/>
      <c r="H799" s="12"/>
    </row>
    <row r="800" spans="7:8" x14ac:dyDescent="0.25">
      <c r="G800" s="12"/>
      <c r="H800" s="12"/>
    </row>
    <row r="801" spans="7:8" x14ac:dyDescent="0.25">
      <c r="G801" s="12"/>
      <c r="H801" s="12"/>
    </row>
    <row r="802" spans="7:8" x14ac:dyDescent="0.25">
      <c r="G802" s="12"/>
      <c r="H802" s="12"/>
    </row>
    <row r="803" spans="7:8" x14ac:dyDescent="0.25">
      <c r="G803" s="12"/>
      <c r="H803" s="12"/>
    </row>
    <row r="804" spans="7:8" x14ac:dyDescent="0.25">
      <c r="G804" s="12"/>
      <c r="H804" s="12"/>
    </row>
    <row r="805" spans="7:8" x14ac:dyDescent="0.25">
      <c r="G805" s="12"/>
      <c r="H805" s="12"/>
    </row>
    <row r="806" spans="7:8" x14ac:dyDescent="0.25">
      <c r="G806" s="12"/>
      <c r="H806" s="12"/>
    </row>
    <row r="807" spans="7:8" x14ac:dyDescent="0.25">
      <c r="G807" s="12"/>
      <c r="H807" s="12"/>
    </row>
    <row r="808" spans="7:8" x14ac:dyDescent="0.25">
      <c r="G808" s="12"/>
      <c r="H808" s="12"/>
    </row>
    <row r="809" spans="7:8" x14ac:dyDescent="0.25">
      <c r="G809" s="12"/>
      <c r="H809" s="12"/>
    </row>
    <row r="810" spans="7:8" x14ac:dyDescent="0.25">
      <c r="G810" s="12"/>
      <c r="H810" s="12"/>
    </row>
    <row r="811" spans="7:8" x14ac:dyDescent="0.25">
      <c r="G811" s="12"/>
      <c r="H811" s="12"/>
    </row>
    <row r="812" spans="7:8" x14ac:dyDescent="0.25">
      <c r="G812" s="12"/>
      <c r="H812" s="12"/>
    </row>
    <row r="813" spans="7:8" x14ac:dyDescent="0.25">
      <c r="G813" s="12"/>
      <c r="H813" s="12"/>
    </row>
    <row r="814" spans="7:8" x14ac:dyDescent="0.25">
      <c r="G814" s="12"/>
      <c r="H814" s="12"/>
    </row>
    <row r="815" spans="7:8" x14ac:dyDescent="0.25">
      <c r="G815" s="12"/>
      <c r="H815" s="12"/>
    </row>
    <row r="816" spans="7:8" x14ac:dyDescent="0.25">
      <c r="G816" s="12"/>
      <c r="H816" s="12"/>
    </row>
    <row r="817" spans="7:8" x14ac:dyDescent="0.25">
      <c r="G817" s="12"/>
      <c r="H817" s="12"/>
    </row>
    <row r="818" spans="7:8" x14ac:dyDescent="0.25">
      <c r="G818" s="12"/>
      <c r="H818" s="12"/>
    </row>
    <row r="819" spans="7:8" x14ac:dyDescent="0.25">
      <c r="G819" s="12"/>
      <c r="H819" s="12"/>
    </row>
    <row r="820" spans="7:8" x14ac:dyDescent="0.25">
      <c r="G820" s="12"/>
      <c r="H820" s="12"/>
    </row>
    <row r="821" spans="7:8" x14ac:dyDescent="0.25">
      <c r="G821" s="12"/>
      <c r="H821" s="12"/>
    </row>
    <row r="822" spans="7:8" x14ac:dyDescent="0.25">
      <c r="G822" s="12"/>
      <c r="H822" s="12"/>
    </row>
    <row r="823" spans="7:8" x14ac:dyDescent="0.25">
      <c r="G823" s="12"/>
      <c r="H823" s="12"/>
    </row>
    <row r="824" spans="7:8" x14ac:dyDescent="0.25">
      <c r="G824" s="12"/>
      <c r="H824" s="12"/>
    </row>
    <row r="825" spans="7:8" x14ac:dyDescent="0.25">
      <c r="G825" s="12"/>
      <c r="H825" s="12"/>
    </row>
    <row r="826" spans="7:8" x14ac:dyDescent="0.25">
      <c r="G826" s="12"/>
      <c r="H826" s="12"/>
    </row>
    <row r="827" spans="7:8" x14ac:dyDescent="0.25">
      <c r="G827" s="12"/>
      <c r="H827" s="12"/>
    </row>
    <row r="828" spans="7:8" x14ac:dyDescent="0.25">
      <c r="G828" s="12"/>
      <c r="H828" s="12"/>
    </row>
    <row r="829" spans="7:8" x14ac:dyDescent="0.25">
      <c r="G829" s="12"/>
      <c r="H829" s="12"/>
    </row>
    <row r="830" spans="7:8" x14ac:dyDescent="0.25">
      <c r="G830" s="12"/>
      <c r="H830" s="12"/>
    </row>
    <row r="831" spans="7:8" x14ac:dyDescent="0.25">
      <c r="G831" s="12"/>
      <c r="H831" s="12"/>
    </row>
    <row r="832" spans="7:8" x14ac:dyDescent="0.25">
      <c r="G832" s="12"/>
      <c r="H832" s="12"/>
    </row>
    <row r="833" spans="7:8" x14ac:dyDescent="0.25">
      <c r="G833" s="12"/>
      <c r="H833" s="12"/>
    </row>
    <row r="834" spans="7:8" x14ac:dyDescent="0.25">
      <c r="G834" s="12"/>
      <c r="H834" s="12"/>
    </row>
    <row r="835" spans="7:8" x14ac:dyDescent="0.25">
      <c r="G835" s="12"/>
      <c r="H835" s="12"/>
    </row>
    <row r="836" spans="7:8" x14ac:dyDescent="0.25">
      <c r="G836" s="12"/>
      <c r="H836" s="12"/>
    </row>
    <row r="837" spans="7:8" x14ac:dyDescent="0.25">
      <c r="G837" s="12"/>
      <c r="H837" s="12"/>
    </row>
    <row r="838" spans="7:8" x14ac:dyDescent="0.25">
      <c r="G838" s="12"/>
      <c r="H838" s="12"/>
    </row>
    <row r="839" spans="7:8" x14ac:dyDescent="0.25">
      <c r="G839" s="12"/>
      <c r="H839" s="12"/>
    </row>
    <row r="840" spans="7:8" x14ac:dyDescent="0.25">
      <c r="G840" s="12"/>
      <c r="H840" s="12"/>
    </row>
    <row r="841" spans="7:8" x14ac:dyDescent="0.25">
      <c r="G841" s="12"/>
      <c r="H841" s="12"/>
    </row>
    <row r="842" spans="7:8" x14ac:dyDescent="0.25">
      <c r="G842" s="12"/>
      <c r="H842" s="12"/>
    </row>
    <row r="843" spans="7:8" x14ac:dyDescent="0.25">
      <c r="G843" s="12"/>
      <c r="H843" s="12"/>
    </row>
    <row r="844" spans="7:8" x14ac:dyDescent="0.25">
      <c r="G844" s="12"/>
      <c r="H844" s="12"/>
    </row>
    <row r="845" spans="7:8" x14ac:dyDescent="0.25">
      <c r="G845" s="12"/>
      <c r="H845" s="12"/>
    </row>
    <row r="846" spans="7:8" x14ac:dyDescent="0.25">
      <c r="G846" s="12"/>
      <c r="H846" s="12"/>
    </row>
    <row r="847" spans="7:8" x14ac:dyDescent="0.25">
      <c r="G847" s="12"/>
      <c r="H847" s="12"/>
    </row>
    <row r="848" spans="7:8" x14ac:dyDescent="0.25">
      <c r="G848" s="12"/>
      <c r="H848" s="12"/>
    </row>
    <row r="849" spans="7:8" x14ac:dyDescent="0.25">
      <c r="G849" s="12"/>
      <c r="H849" s="12"/>
    </row>
    <row r="850" spans="7:8" x14ac:dyDescent="0.25">
      <c r="H850" s="12"/>
    </row>
    <row r="851" spans="7:8" x14ac:dyDescent="0.25">
      <c r="G851" s="12"/>
      <c r="H851" s="12"/>
    </row>
    <row r="852" spans="7:8" x14ac:dyDescent="0.25">
      <c r="G852" s="12"/>
      <c r="H852" s="12"/>
    </row>
    <row r="853" spans="7:8" x14ac:dyDescent="0.25">
      <c r="G853" s="12"/>
      <c r="H853" s="12"/>
    </row>
    <row r="854" spans="7:8" x14ac:dyDescent="0.25">
      <c r="G854" s="12"/>
      <c r="H854" s="12"/>
    </row>
    <row r="855" spans="7:8" x14ac:dyDescent="0.25">
      <c r="G855" s="12"/>
      <c r="H855" s="12"/>
    </row>
    <row r="856" spans="7:8" x14ac:dyDescent="0.25">
      <c r="G856" s="12"/>
      <c r="H856" s="12"/>
    </row>
    <row r="857" spans="7:8" x14ac:dyDescent="0.25">
      <c r="G857" s="12"/>
      <c r="H857" s="12"/>
    </row>
    <row r="858" spans="7:8" x14ac:dyDescent="0.25">
      <c r="G858" s="12"/>
      <c r="H858" s="12"/>
    </row>
    <row r="859" spans="7:8" x14ac:dyDescent="0.25">
      <c r="G859" s="12"/>
      <c r="H859" s="12"/>
    </row>
    <row r="860" spans="7:8" x14ac:dyDescent="0.25">
      <c r="G860" s="12"/>
      <c r="H860" s="12"/>
    </row>
    <row r="861" spans="7:8" x14ac:dyDescent="0.25">
      <c r="G861" s="12"/>
      <c r="H861" s="12"/>
    </row>
    <row r="862" spans="7:8" x14ac:dyDescent="0.25">
      <c r="G862" s="12"/>
      <c r="H862" s="12"/>
    </row>
    <row r="863" spans="7:8" x14ac:dyDescent="0.25">
      <c r="G863" s="12"/>
      <c r="H863" s="12"/>
    </row>
    <row r="864" spans="7:8" x14ac:dyDescent="0.25">
      <c r="G864" s="12"/>
      <c r="H864" s="12"/>
    </row>
    <row r="865" spans="7:8" x14ac:dyDescent="0.25">
      <c r="G865" s="12"/>
      <c r="H865" s="12"/>
    </row>
    <row r="866" spans="7:8" x14ac:dyDescent="0.25">
      <c r="G866" s="12"/>
      <c r="H866" s="12"/>
    </row>
    <row r="867" spans="7:8" x14ac:dyDescent="0.25">
      <c r="G867" s="12"/>
      <c r="H867" s="12"/>
    </row>
    <row r="868" spans="7:8" x14ac:dyDescent="0.25">
      <c r="G868" s="12"/>
      <c r="H868" s="12"/>
    </row>
    <row r="869" spans="7:8" x14ac:dyDescent="0.25">
      <c r="G869" s="12"/>
      <c r="H869" s="12"/>
    </row>
    <row r="870" spans="7:8" x14ac:dyDescent="0.25">
      <c r="G870" s="12"/>
      <c r="H870" s="12"/>
    </row>
    <row r="871" spans="7:8" x14ac:dyDescent="0.25">
      <c r="G871" s="12"/>
      <c r="H871" s="12"/>
    </row>
    <row r="872" spans="7:8" x14ac:dyDescent="0.25">
      <c r="G872" s="12"/>
      <c r="H872" s="12"/>
    </row>
    <row r="873" spans="7:8" x14ac:dyDescent="0.25">
      <c r="G873" s="12"/>
      <c r="H873" s="12"/>
    </row>
    <row r="874" spans="7:8" x14ac:dyDescent="0.25">
      <c r="G874" s="12"/>
      <c r="H874" s="12"/>
    </row>
    <row r="875" spans="7:8" x14ac:dyDescent="0.25">
      <c r="G875" s="12"/>
      <c r="H875" s="12"/>
    </row>
    <row r="876" spans="7:8" x14ac:dyDescent="0.25">
      <c r="G876" s="12"/>
      <c r="H876" s="12"/>
    </row>
    <row r="877" spans="7:8" x14ac:dyDescent="0.25">
      <c r="G877" s="12"/>
      <c r="H877" s="12"/>
    </row>
    <row r="878" spans="7:8" x14ac:dyDescent="0.25">
      <c r="G878" s="12"/>
      <c r="H878" s="12"/>
    </row>
    <row r="879" spans="7:8" x14ac:dyDescent="0.25">
      <c r="G879" s="12"/>
      <c r="H879" s="12"/>
    </row>
    <row r="880" spans="7:8" x14ac:dyDescent="0.25">
      <c r="G880" s="12"/>
      <c r="H880" s="12"/>
    </row>
    <row r="881" spans="7:8" x14ac:dyDescent="0.25">
      <c r="G881" s="12"/>
      <c r="H881" s="12"/>
    </row>
    <row r="882" spans="7:8" x14ac:dyDescent="0.25">
      <c r="G882" s="12"/>
      <c r="H882" s="12"/>
    </row>
    <row r="883" spans="7:8" x14ac:dyDescent="0.25">
      <c r="G883" s="12"/>
      <c r="H883" s="12"/>
    </row>
    <row r="884" spans="7:8" x14ac:dyDescent="0.25">
      <c r="G884" s="12"/>
      <c r="H884" s="12"/>
    </row>
    <row r="885" spans="7:8" x14ac:dyDescent="0.25">
      <c r="G885" s="12"/>
      <c r="H885" s="12"/>
    </row>
    <row r="886" spans="7:8" x14ac:dyDescent="0.25">
      <c r="G886" s="12"/>
      <c r="H886" s="12"/>
    </row>
    <row r="887" spans="7:8" x14ac:dyDescent="0.25">
      <c r="G887" s="12"/>
      <c r="H887" s="12"/>
    </row>
    <row r="888" spans="7:8" x14ac:dyDescent="0.25">
      <c r="G888" s="12"/>
      <c r="H888" s="12"/>
    </row>
    <row r="889" spans="7:8" x14ac:dyDescent="0.25">
      <c r="G889" s="12"/>
      <c r="H889" s="12"/>
    </row>
    <row r="890" spans="7:8" x14ac:dyDescent="0.25">
      <c r="G890" s="12"/>
      <c r="H890" s="12"/>
    </row>
    <row r="891" spans="7:8" x14ac:dyDescent="0.25">
      <c r="G891" s="12"/>
      <c r="H891" s="12"/>
    </row>
    <row r="892" spans="7:8" x14ac:dyDescent="0.25">
      <c r="G892" s="12"/>
      <c r="H892" s="12"/>
    </row>
    <row r="893" spans="7:8" x14ac:dyDescent="0.25">
      <c r="G893" s="12"/>
      <c r="H893" s="12"/>
    </row>
    <row r="894" spans="7:8" x14ac:dyDescent="0.25">
      <c r="G894" s="12"/>
      <c r="H894" s="12"/>
    </row>
    <row r="895" spans="7:8" x14ac:dyDescent="0.25">
      <c r="G895" s="12"/>
      <c r="H895" s="12"/>
    </row>
    <row r="896" spans="7:8" x14ac:dyDescent="0.25">
      <c r="G896" s="12"/>
      <c r="H896" s="12"/>
    </row>
    <row r="897" spans="7:8" x14ac:dyDescent="0.25">
      <c r="G897" s="12"/>
      <c r="H897" s="12"/>
    </row>
    <row r="898" spans="7:8" x14ac:dyDescent="0.25">
      <c r="G898" s="12"/>
      <c r="H898" s="12"/>
    </row>
    <row r="899" spans="7:8" x14ac:dyDescent="0.25">
      <c r="G899" s="12"/>
      <c r="H899" s="12"/>
    </row>
    <row r="900" spans="7:8" x14ac:dyDescent="0.25">
      <c r="G900" s="12"/>
      <c r="H900" s="12"/>
    </row>
    <row r="901" spans="7:8" x14ac:dyDescent="0.25">
      <c r="G901" s="12"/>
      <c r="H901" s="12"/>
    </row>
    <row r="902" spans="7:8" x14ac:dyDescent="0.25">
      <c r="H902" s="12"/>
    </row>
    <row r="903" spans="7:8" x14ac:dyDescent="0.25">
      <c r="G903" s="12"/>
      <c r="H903" s="12"/>
    </row>
    <row r="904" spans="7:8" x14ac:dyDescent="0.25">
      <c r="G904" s="12"/>
      <c r="H904" s="12"/>
    </row>
    <row r="905" spans="7:8" x14ac:dyDescent="0.25">
      <c r="G905" s="12"/>
      <c r="H905" s="12"/>
    </row>
    <row r="906" spans="7:8" x14ac:dyDescent="0.25">
      <c r="G906" s="12"/>
      <c r="H906" s="12"/>
    </row>
    <row r="907" spans="7:8" x14ac:dyDescent="0.25">
      <c r="G907" s="12"/>
      <c r="H907" s="12"/>
    </row>
    <row r="908" spans="7:8" x14ac:dyDescent="0.25">
      <c r="G908" s="12"/>
      <c r="H908" s="12"/>
    </row>
    <row r="909" spans="7:8" x14ac:dyDescent="0.25">
      <c r="G909" s="12"/>
      <c r="H909" s="12"/>
    </row>
    <row r="910" spans="7:8" x14ac:dyDescent="0.25">
      <c r="G910" s="12"/>
      <c r="H910" s="12"/>
    </row>
    <row r="911" spans="7:8" x14ac:dyDescent="0.25">
      <c r="G911" s="12"/>
      <c r="H911" s="12"/>
    </row>
    <row r="912" spans="7:8" x14ac:dyDescent="0.25">
      <c r="G912" s="12"/>
      <c r="H912" s="12"/>
    </row>
    <row r="913" spans="7:8" x14ac:dyDescent="0.25">
      <c r="G913" s="12"/>
      <c r="H913" s="12"/>
    </row>
    <row r="914" spans="7:8" x14ac:dyDescent="0.25">
      <c r="G914" s="12"/>
      <c r="H914" s="12"/>
    </row>
    <row r="915" spans="7:8" x14ac:dyDescent="0.25">
      <c r="G915" s="12"/>
      <c r="H915" s="12"/>
    </row>
    <row r="916" spans="7:8" x14ac:dyDescent="0.25">
      <c r="G916" s="12"/>
      <c r="H916" s="12"/>
    </row>
    <row r="917" spans="7:8" x14ac:dyDescent="0.25">
      <c r="G917" s="12"/>
      <c r="H917" s="12"/>
    </row>
    <row r="918" spans="7:8" x14ac:dyDescent="0.25">
      <c r="G918" s="12"/>
      <c r="H918" s="12"/>
    </row>
    <row r="919" spans="7:8" x14ac:dyDescent="0.25">
      <c r="G919" s="12"/>
      <c r="H919" s="12"/>
    </row>
    <row r="920" spans="7:8" x14ac:dyDescent="0.25">
      <c r="G920" s="12"/>
      <c r="H920" s="12"/>
    </row>
    <row r="921" spans="7:8" x14ac:dyDescent="0.25">
      <c r="G921" s="12"/>
      <c r="H921" s="12"/>
    </row>
    <row r="922" spans="7:8" x14ac:dyDescent="0.25">
      <c r="G922" s="12"/>
      <c r="H922" s="12"/>
    </row>
    <row r="923" spans="7:8" x14ac:dyDescent="0.25">
      <c r="G923" s="12"/>
      <c r="H923" s="12"/>
    </row>
    <row r="924" spans="7:8" x14ac:dyDescent="0.25">
      <c r="G924" s="12"/>
      <c r="H924" s="12"/>
    </row>
    <row r="925" spans="7:8" x14ac:dyDescent="0.25">
      <c r="G925" s="12"/>
      <c r="H925" s="12"/>
    </row>
    <row r="926" spans="7:8" x14ac:dyDescent="0.25">
      <c r="G926" s="12"/>
      <c r="H926" s="12"/>
    </row>
    <row r="927" spans="7:8" x14ac:dyDescent="0.25">
      <c r="G927" s="12"/>
      <c r="H927" s="12"/>
    </row>
    <row r="928" spans="7:8" x14ac:dyDescent="0.25">
      <c r="G928" s="12"/>
      <c r="H928" s="12"/>
    </row>
    <row r="929" spans="7:8" x14ac:dyDescent="0.25">
      <c r="G929" s="12"/>
      <c r="H929" s="12"/>
    </row>
    <row r="930" spans="7:8" x14ac:dyDescent="0.25">
      <c r="G930" s="12"/>
      <c r="H930" s="12"/>
    </row>
    <row r="931" spans="7:8" x14ac:dyDescent="0.25">
      <c r="G931" s="12"/>
      <c r="H931" s="12"/>
    </row>
    <row r="932" spans="7:8" x14ac:dyDescent="0.25">
      <c r="G932" s="12"/>
      <c r="H932" s="12"/>
    </row>
    <row r="933" spans="7:8" x14ac:dyDescent="0.25">
      <c r="G933" s="12"/>
      <c r="H933" s="12"/>
    </row>
    <row r="934" spans="7:8" x14ac:dyDescent="0.25">
      <c r="G934" s="12"/>
      <c r="H934" s="12"/>
    </row>
    <row r="935" spans="7:8" x14ac:dyDescent="0.25">
      <c r="G935" s="12"/>
      <c r="H935" s="12"/>
    </row>
    <row r="936" spans="7:8" x14ac:dyDescent="0.25">
      <c r="G936" s="12"/>
      <c r="H936" s="12"/>
    </row>
    <row r="937" spans="7:8" x14ac:dyDescent="0.25">
      <c r="G937" s="12"/>
      <c r="H937" s="12"/>
    </row>
    <row r="938" spans="7:8" x14ac:dyDescent="0.25">
      <c r="G938" s="12"/>
      <c r="H938" s="12"/>
    </row>
    <row r="939" spans="7:8" x14ac:dyDescent="0.25">
      <c r="G939" s="12"/>
      <c r="H939" s="12"/>
    </row>
    <row r="940" spans="7:8" x14ac:dyDescent="0.25">
      <c r="G940" s="12"/>
      <c r="H940" s="12"/>
    </row>
    <row r="941" spans="7:8" x14ac:dyDescent="0.25">
      <c r="G941" s="12"/>
      <c r="H941" s="12"/>
    </row>
    <row r="942" spans="7:8" x14ac:dyDescent="0.25">
      <c r="G942" s="12"/>
      <c r="H942" s="12"/>
    </row>
    <row r="943" spans="7:8" x14ac:dyDescent="0.25">
      <c r="G943" s="12"/>
      <c r="H943" s="12"/>
    </row>
    <row r="944" spans="7:8" x14ac:dyDescent="0.25">
      <c r="G944" s="12"/>
      <c r="H944" s="12"/>
    </row>
    <row r="945" spans="7:8" x14ac:dyDescent="0.25">
      <c r="G945" s="12"/>
      <c r="H945" s="12"/>
    </row>
    <row r="946" spans="7:8" x14ac:dyDescent="0.25">
      <c r="G946" s="12"/>
      <c r="H946" s="12"/>
    </row>
    <row r="947" spans="7:8" x14ac:dyDescent="0.25">
      <c r="G947" s="12"/>
      <c r="H947" s="12"/>
    </row>
    <row r="948" spans="7:8" x14ac:dyDescent="0.25">
      <c r="G948" s="12"/>
      <c r="H948" s="12"/>
    </row>
    <row r="949" spans="7:8" x14ac:dyDescent="0.25">
      <c r="G949" s="12"/>
      <c r="H949" s="12"/>
    </row>
    <row r="950" spans="7:8" x14ac:dyDescent="0.25">
      <c r="G950" s="12"/>
      <c r="H950" s="12"/>
    </row>
    <row r="951" spans="7:8" x14ac:dyDescent="0.25">
      <c r="G951" s="12"/>
      <c r="H951" s="12"/>
    </row>
    <row r="952" spans="7:8" x14ac:dyDescent="0.25">
      <c r="G952" s="12"/>
      <c r="H952" s="12"/>
    </row>
    <row r="953" spans="7:8" x14ac:dyDescent="0.25">
      <c r="G953" s="12"/>
      <c r="H953" s="12"/>
    </row>
    <row r="954" spans="7:8" x14ac:dyDescent="0.25">
      <c r="H954" s="12"/>
    </row>
    <row r="955" spans="7:8" x14ac:dyDescent="0.25">
      <c r="G955" s="12"/>
      <c r="H955" s="12"/>
    </row>
    <row r="956" spans="7:8" x14ac:dyDescent="0.25">
      <c r="G956" s="12"/>
      <c r="H956" s="12"/>
    </row>
    <row r="957" spans="7:8" x14ac:dyDescent="0.25">
      <c r="G957" s="12"/>
      <c r="H957" s="12"/>
    </row>
    <row r="958" spans="7:8" x14ac:dyDescent="0.25">
      <c r="G958" s="12"/>
      <c r="H958" s="12"/>
    </row>
    <row r="959" spans="7:8" x14ac:dyDescent="0.25">
      <c r="G959" s="12"/>
      <c r="H959" s="12"/>
    </row>
    <row r="960" spans="7:8" x14ac:dyDescent="0.25">
      <c r="G960" s="12"/>
      <c r="H960" s="12"/>
    </row>
    <row r="961" spans="7:8" x14ac:dyDescent="0.25">
      <c r="G961" s="12"/>
      <c r="H961" s="12"/>
    </row>
    <row r="962" spans="7:8" x14ac:dyDescent="0.25">
      <c r="G962" s="12"/>
      <c r="H962" s="12"/>
    </row>
    <row r="963" spans="7:8" x14ac:dyDescent="0.25">
      <c r="G963" s="12"/>
      <c r="H963" s="12"/>
    </row>
    <row r="964" spans="7:8" x14ac:dyDescent="0.25">
      <c r="G964" s="12"/>
      <c r="H964" s="12"/>
    </row>
    <row r="965" spans="7:8" x14ac:dyDescent="0.25">
      <c r="G965" s="12"/>
      <c r="H965" s="12"/>
    </row>
    <row r="966" spans="7:8" x14ac:dyDescent="0.25">
      <c r="G966" s="12"/>
      <c r="H966" s="12"/>
    </row>
    <row r="967" spans="7:8" x14ac:dyDescent="0.25">
      <c r="G967" s="12"/>
      <c r="H967" s="12"/>
    </row>
    <row r="968" spans="7:8" x14ac:dyDescent="0.25">
      <c r="G968" s="12"/>
      <c r="H968" s="12"/>
    </row>
    <row r="969" spans="7:8" x14ac:dyDescent="0.25">
      <c r="G969" s="12"/>
      <c r="H969" s="12"/>
    </row>
    <row r="970" spans="7:8" x14ac:dyDescent="0.25">
      <c r="G970" s="12"/>
      <c r="H970" s="12"/>
    </row>
    <row r="971" spans="7:8" x14ac:dyDescent="0.25">
      <c r="G971" s="12"/>
      <c r="H971" s="12"/>
    </row>
    <row r="972" spans="7:8" x14ac:dyDescent="0.25">
      <c r="G972" s="12"/>
      <c r="H972" s="12"/>
    </row>
    <row r="973" spans="7:8" x14ac:dyDescent="0.25">
      <c r="G973" s="12"/>
      <c r="H973" s="12"/>
    </row>
    <row r="974" spans="7:8" x14ac:dyDescent="0.25">
      <c r="G974" s="12"/>
      <c r="H974" s="12"/>
    </row>
    <row r="975" spans="7:8" x14ac:dyDescent="0.25">
      <c r="G975" s="12"/>
      <c r="H975" s="12"/>
    </row>
    <row r="976" spans="7:8" x14ac:dyDescent="0.25">
      <c r="G976" s="12"/>
      <c r="H976" s="12"/>
    </row>
    <row r="977" spans="7:8" x14ac:dyDescent="0.25">
      <c r="G977" s="12"/>
      <c r="H977" s="12"/>
    </row>
    <row r="978" spans="7:8" x14ac:dyDescent="0.25">
      <c r="G978" s="12"/>
      <c r="H978" s="12"/>
    </row>
    <row r="979" spans="7:8" x14ac:dyDescent="0.25">
      <c r="G979" s="12"/>
      <c r="H979" s="12"/>
    </row>
    <row r="980" spans="7:8" x14ac:dyDescent="0.25">
      <c r="G980" s="12"/>
      <c r="H980" s="12"/>
    </row>
    <row r="981" spans="7:8" x14ac:dyDescent="0.25">
      <c r="G981" s="12"/>
      <c r="H981" s="12"/>
    </row>
    <row r="982" spans="7:8" x14ac:dyDescent="0.25">
      <c r="G982" s="12"/>
      <c r="H982" s="12"/>
    </row>
    <row r="983" spans="7:8" x14ac:dyDescent="0.25">
      <c r="G983" s="12"/>
      <c r="H983" s="12"/>
    </row>
    <row r="984" spans="7:8" x14ac:dyDescent="0.25">
      <c r="G984" s="12"/>
      <c r="H984" s="12"/>
    </row>
    <row r="985" spans="7:8" x14ac:dyDescent="0.25">
      <c r="G985" s="12"/>
      <c r="H985" s="12"/>
    </row>
    <row r="986" spans="7:8" x14ac:dyDescent="0.25">
      <c r="G986" s="12"/>
      <c r="H986" s="12"/>
    </row>
    <row r="987" spans="7:8" x14ac:dyDescent="0.25">
      <c r="G987" s="12"/>
      <c r="H987" s="12"/>
    </row>
    <row r="988" spans="7:8" x14ac:dyDescent="0.25">
      <c r="G988" s="12"/>
      <c r="H988" s="12"/>
    </row>
    <row r="989" spans="7:8" x14ac:dyDescent="0.25">
      <c r="G989" s="12"/>
      <c r="H989" s="12"/>
    </row>
    <row r="990" spans="7:8" x14ac:dyDescent="0.25">
      <c r="G990" s="12"/>
      <c r="H990" s="12"/>
    </row>
    <row r="991" spans="7:8" x14ac:dyDescent="0.25">
      <c r="G991" s="12"/>
      <c r="H991" s="12"/>
    </row>
    <row r="992" spans="7:8" x14ac:dyDescent="0.25">
      <c r="G992" s="12"/>
      <c r="H992" s="12"/>
    </row>
    <row r="993" spans="7:8" x14ac:dyDescent="0.25">
      <c r="G993" s="12"/>
      <c r="H993" s="12"/>
    </row>
    <row r="994" spans="7:8" x14ac:dyDescent="0.25">
      <c r="G994" s="12"/>
      <c r="H994" s="12"/>
    </row>
    <row r="995" spans="7:8" x14ac:dyDescent="0.25">
      <c r="G995" s="12"/>
      <c r="H995" s="12"/>
    </row>
    <row r="996" spans="7:8" x14ac:dyDescent="0.25">
      <c r="G996" s="12"/>
      <c r="H996" s="12"/>
    </row>
    <row r="997" spans="7:8" x14ac:dyDescent="0.25">
      <c r="G997" s="12"/>
      <c r="H997" s="12"/>
    </row>
    <row r="998" spans="7:8" x14ac:dyDescent="0.25">
      <c r="G998" s="12"/>
      <c r="H998" s="12"/>
    </row>
    <row r="999" spans="7:8" x14ac:dyDescent="0.25">
      <c r="G999" s="12"/>
      <c r="H999" s="12"/>
    </row>
    <row r="1000" spans="7:8" x14ac:dyDescent="0.25">
      <c r="G1000" s="12"/>
      <c r="H1000" s="12"/>
    </row>
    <row r="1001" spans="7:8" x14ac:dyDescent="0.25">
      <c r="G1001" s="12"/>
      <c r="H1001" s="12"/>
    </row>
    <row r="1002" spans="7:8" x14ac:dyDescent="0.25">
      <c r="G1002" s="12"/>
      <c r="H1002" s="12"/>
    </row>
    <row r="1003" spans="7:8" x14ac:dyDescent="0.25">
      <c r="G1003" s="12"/>
      <c r="H1003" s="12"/>
    </row>
    <row r="1004" spans="7:8" x14ac:dyDescent="0.25">
      <c r="G1004" s="12"/>
      <c r="H1004" s="12"/>
    </row>
    <row r="1005" spans="7:8" x14ac:dyDescent="0.25">
      <c r="G1005" s="12"/>
      <c r="H1005" s="12"/>
    </row>
    <row r="1006" spans="7:8" x14ac:dyDescent="0.25">
      <c r="H1006" s="12"/>
    </row>
    <row r="1007" spans="7:8" x14ac:dyDescent="0.25">
      <c r="G1007" s="12"/>
      <c r="H1007" s="12"/>
    </row>
    <row r="1008" spans="7:8" x14ac:dyDescent="0.25">
      <c r="G1008" s="12"/>
      <c r="H1008" s="12"/>
    </row>
    <row r="1009" spans="7:8" x14ac:dyDescent="0.25">
      <c r="G1009" s="12"/>
      <c r="H1009" s="12"/>
    </row>
    <row r="1010" spans="7:8" x14ac:dyDescent="0.25">
      <c r="G1010" s="12"/>
      <c r="H1010" s="12"/>
    </row>
    <row r="1011" spans="7:8" x14ac:dyDescent="0.25">
      <c r="G1011" s="12"/>
      <c r="H1011" s="12"/>
    </row>
    <row r="1012" spans="7:8" x14ac:dyDescent="0.25">
      <c r="G1012" s="12"/>
      <c r="H1012" s="12"/>
    </row>
    <row r="1013" spans="7:8" x14ac:dyDescent="0.25">
      <c r="G1013" s="12"/>
      <c r="H1013" s="12"/>
    </row>
    <row r="1014" spans="7:8" x14ac:dyDescent="0.25">
      <c r="G1014" s="12"/>
      <c r="H1014" s="12"/>
    </row>
    <row r="1015" spans="7:8" x14ac:dyDescent="0.25">
      <c r="G1015" s="12"/>
      <c r="H1015" s="12"/>
    </row>
    <row r="1016" spans="7:8" x14ac:dyDescent="0.25">
      <c r="G1016" s="12"/>
      <c r="H1016" s="12"/>
    </row>
    <row r="1017" spans="7:8" x14ac:dyDescent="0.25">
      <c r="G1017" s="12"/>
      <c r="H1017" s="12"/>
    </row>
    <row r="1018" spans="7:8" x14ac:dyDescent="0.25">
      <c r="G1018" s="12"/>
      <c r="H1018" s="12"/>
    </row>
    <row r="1019" spans="7:8" x14ac:dyDescent="0.25">
      <c r="G1019" s="12"/>
      <c r="H1019" s="12"/>
    </row>
    <row r="1020" spans="7:8" x14ac:dyDescent="0.25">
      <c r="G1020" s="12"/>
      <c r="H1020" s="12"/>
    </row>
    <row r="1021" spans="7:8" x14ac:dyDescent="0.25">
      <c r="G1021" s="12"/>
      <c r="H1021" s="12"/>
    </row>
    <row r="1022" spans="7:8" x14ac:dyDescent="0.25">
      <c r="G1022" s="12"/>
      <c r="H1022" s="12"/>
    </row>
    <row r="1023" spans="7:8" x14ac:dyDescent="0.25">
      <c r="G1023" s="12"/>
      <c r="H1023" s="12"/>
    </row>
    <row r="1024" spans="7:8" x14ac:dyDescent="0.25">
      <c r="G1024" s="12"/>
      <c r="H1024" s="12"/>
    </row>
    <row r="1025" spans="7:8" x14ac:dyDescent="0.25">
      <c r="G1025" s="12"/>
      <c r="H1025" s="12"/>
    </row>
    <row r="1026" spans="7:8" x14ac:dyDescent="0.25">
      <c r="G1026" s="12"/>
      <c r="H1026" s="12"/>
    </row>
    <row r="1027" spans="7:8" x14ac:dyDescent="0.25">
      <c r="G1027" s="12"/>
      <c r="H1027" s="12"/>
    </row>
    <row r="1028" spans="7:8" x14ac:dyDescent="0.25">
      <c r="G1028" s="12"/>
      <c r="H1028" s="12"/>
    </row>
    <row r="1029" spans="7:8" x14ac:dyDescent="0.25">
      <c r="G1029" s="12"/>
      <c r="H1029" s="12"/>
    </row>
    <row r="1030" spans="7:8" x14ac:dyDescent="0.25">
      <c r="G1030" s="12"/>
      <c r="H1030" s="12"/>
    </row>
    <row r="1031" spans="7:8" x14ac:dyDescent="0.25">
      <c r="G1031" s="12"/>
      <c r="H1031" s="12"/>
    </row>
    <row r="1032" spans="7:8" x14ac:dyDescent="0.25">
      <c r="G1032" s="12"/>
      <c r="H1032" s="12"/>
    </row>
    <row r="1033" spans="7:8" x14ac:dyDescent="0.25">
      <c r="G1033" s="12"/>
      <c r="H1033" s="12"/>
    </row>
    <row r="1034" spans="7:8" x14ac:dyDescent="0.25">
      <c r="G1034" s="12"/>
      <c r="H1034" s="12"/>
    </row>
    <row r="1035" spans="7:8" x14ac:dyDescent="0.25">
      <c r="G1035" s="12"/>
      <c r="H1035" s="12"/>
    </row>
    <row r="1036" spans="7:8" x14ac:dyDescent="0.25">
      <c r="G1036" s="12"/>
      <c r="H1036" s="12"/>
    </row>
    <row r="1037" spans="7:8" x14ac:dyDescent="0.25">
      <c r="G1037" s="12"/>
      <c r="H1037" s="12"/>
    </row>
    <row r="1038" spans="7:8" x14ac:dyDescent="0.25">
      <c r="G1038" s="12"/>
      <c r="H1038" s="12"/>
    </row>
    <row r="1039" spans="7:8" x14ac:dyDescent="0.25">
      <c r="G1039" s="12"/>
      <c r="H1039" s="12"/>
    </row>
    <row r="1040" spans="7:8" x14ac:dyDescent="0.25">
      <c r="G1040" s="12"/>
      <c r="H1040" s="12"/>
    </row>
    <row r="1041" spans="7:8" x14ac:dyDescent="0.25">
      <c r="G1041" s="12"/>
      <c r="H1041" s="12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B06F8-C79F-47D4-9DC0-7CCFA7E46C49}">
  <sheetPr codeName="Sheet3"/>
  <dimension ref="A1:HG211"/>
  <sheetViews>
    <sheetView workbookViewId="0"/>
  </sheetViews>
  <sheetFormatPr defaultRowHeight="15" x14ac:dyDescent="0.25"/>
  <cols>
    <col min="37" max="49" width="3" customWidth="1"/>
    <col min="50" max="51" width="3" style="5" customWidth="1"/>
    <col min="52" max="52" width="3" style="9" customWidth="1"/>
    <col min="53" max="53" width="3" style="5" customWidth="1"/>
    <col min="54" max="61" width="3" style="9" customWidth="1"/>
    <col min="62" max="63" width="3" style="5" customWidth="1"/>
    <col min="64" max="67" width="3" style="9" customWidth="1"/>
    <col min="68" max="96" width="3" customWidth="1"/>
    <col min="100" max="109" width="21.7109375" style="5" customWidth="1"/>
    <col min="110" max="117" width="9.140625" style="5"/>
    <col min="119" max="132" width="12.85546875" customWidth="1"/>
  </cols>
  <sheetData>
    <row r="1" spans="1:215" ht="15.75" thickBot="1" x14ac:dyDescent="0.3">
      <c r="A1" s="2" t="s">
        <v>339</v>
      </c>
      <c r="G1" t="s">
        <v>355</v>
      </c>
      <c r="H1" s="2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80</v>
      </c>
      <c r="AG1" t="s">
        <v>339</v>
      </c>
      <c r="AI1" t="s">
        <v>42</v>
      </c>
      <c r="CV1" s="85"/>
      <c r="CW1" s="6"/>
      <c r="CX1" s="6"/>
      <c r="CY1" s="6"/>
      <c r="CZ1" s="6"/>
      <c r="DA1" s="6"/>
      <c r="DB1" s="6"/>
      <c r="DC1" s="6"/>
      <c r="DD1" s="6"/>
      <c r="DE1" s="6"/>
      <c r="DF1" s="87"/>
      <c r="DG1" s="84"/>
      <c r="DH1" s="84"/>
      <c r="DI1" s="84"/>
      <c r="DJ1" s="84"/>
      <c r="DK1" s="84"/>
      <c r="DL1" s="84"/>
      <c r="DM1" s="37"/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/>
    </row>
    <row r="2" spans="1:215" x14ac:dyDescent="0.25">
      <c r="A2" s="2">
        <v>1</v>
      </c>
      <c r="B2" s="2">
        <v>1</v>
      </c>
      <c r="D2" s="7">
        <v>5</v>
      </c>
      <c r="E2" s="7">
        <v>20</v>
      </c>
      <c r="F2" s="7">
        <v>35</v>
      </c>
      <c r="G2">
        <v>13.357142857142856</v>
      </c>
      <c r="H2" s="7">
        <v>8</v>
      </c>
      <c r="P2" t="s">
        <v>1</v>
      </c>
      <c r="Q2">
        <v>0.14000000000000001</v>
      </c>
      <c r="R2">
        <v>2.0869555929423633E-2</v>
      </c>
      <c r="S2">
        <v>0.97075489025622186</v>
      </c>
      <c r="T2">
        <v>0.61250000000000016</v>
      </c>
      <c r="U2">
        <v>0.96196744853997118</v>
      </c>
      <c r="V2">
        <v>0.95578034682080926</v>
      </c>
      <c r="W2">
        <v>0.75200000000000011</v>
      </c>
      <c r="X2">
        <v>0.95</v>
      </c>
      <c r="Y2">
        <v>0.23562499999999997</v>
      </c>
      <c r="Z2">
        <v>3.1111111111111107E-2</v>
      </c>
      <c r="AA2">
        <v>9.5000000000000043E-2</v>
      </c>
      <c r="AB2">
        <v>0.49099999999999999</v>
      </c>
      <c r="AC2">
        <v>0.45499999999999996</v>
      </c>
      <c r="AD2">
        <v>0.91062500000000002</v>
      </c>
      <c r="AE2">
        <v>0.921875</v>
      </c>
      <c r="AF2">
        <f>AVERAGE($Q$2:$AE$2)</f>
        <v>0.56694055684383582</v>
      </c>
      <c r="AG2" t="s">
        <v>52</v>
      </c>
      <c r="AH2">
        <f>VARP($Q$16:$AE$16)</f>
        <v>3.4911561702875939E-2</v>
      </c>
      <c r="AI2">
        <v>0.32030218886880768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GS2">
        <f>VARP(eBBP!$Q$37:$AE$37)</f>
        <v>0.88888888888888884</v>
      </c>
      <c r="GT2">
        <v>-8.8888888888888892E-2</v>
      </c>
      <c r="GU2">
        <v>0</v>
      </c>
      <c r="GV2">
        <v>-8.8888888888888878E-2</v>
      </c>
      <c r="GW2">
        <v>1.4802973661668754E-17</v>
      </c>
      <c r="GX2">
        <v>8.8888888888888892E-2</v>
      </c>
      <c r="GY2">
        <v>-0.26666666666666666</v>
      </c>
      <c r="GZ2">
        <v>0.71111111111111136</v>
      </c>
      <c r="HA2">
        <v>-8.8888888888888948E-2</v>
      </c>
      <c r="HB2">
        <v>0.17777777777777778</v>
      </c>
      <c r="HC2">
        <v>0.35555555555555551</v>
      </c>
      <c r="HD2">
        <v>0</v>
      </c>
      <c r="HE2">
        <v>0.26666666666666666</v>
      </c>
      <c r="HF2">
        <v>0.26666666666666661</v>
      </c>
    </row>
    <row r="3" spans="1:215" x14ac:dyDescent="0.25">
      <c r="A3" s="2">
        <v>1</v>
      </c>
      <c r="B3" s="2">
        <v>2</v>
      </c>
      <c r="D3" s="7">
        <v>30</v>
      </c>
      <c r="E3" s="7">
        <v>40</v>
      </c>
      <c r="F3" s="7">
        <v>45</v>
      </c>
      <c r="G3">
        <v>14.571435714285714</v>
      </c>
      <c r="H3" s="7">
        <v>9.9</v>
      </c>
      <c r="P3" t="s">
        <v>2</v>
      </c>
      <c r="Q3">
        <v>4.2753623188405802E-2</v>
      </c>
      <c r="R3">
        <v>0.49099999999999999</v>
      </c>
      <c r="S3">
        <v>0.46850000000000003</v>
      </c>
      <c r="T3">
        <v>0.43250000000000005</v>
      </c>
      <c r="U3">
        <v>0.97427970216898663</v>
      </c>
      <c r="V3">
        <v>0.54500000000000004</v>
      </c>
      <c r="W3">
        <v>0.50675000000000003</v>
      </c>
      <c r="X3">
        <v>0.67999999999999994</v>
      </c>
      <c r="Y3">
        <v>0.52700000000000002</v>
      </c>
      <c r="Z3">
        <v>0.33800000000000002</v>
      </c>
      <c r="AA3">
        <v>0.53</v>
      </c>
      <c r="AB3">
        <v>0.58550000000000002</v>
      </c>
      <c r="AC3">
        <v>0.96399540950568208</v>
      </c>
      <c r="AD3">
        <v>0.96086956521739131</v>
      </c>
      <c r="AE3">
        <v>0.83750000000000002</v>
      </c>
      <c r="AF3">
        <f>AVERAGE($Q$3:$AE$3)</f>
        <v>0.59224322000536445</v>
      </c>
      <c r="AG3" t="s">
        <v>54</v>
      </c>
      <c r="AH3">
        <f>VARP($AF$2:$AF$15)</f>
        <v>9.954712633532186E-3</v>
      </c>
      <c r="AI3">
        <v>9.1331240728130161E-2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GS3">
        <v>-8.8888888888888892E-2</v>
      </c>
      <c r="GT3">
        <f>VARP(eBBP!$Q$38:$AE$38)</f>
        <v>0.78222222222222226</v>
      </c>
      <c r="GU3">
        <v>0.42666666666666675</v>
      </c>
      <c r="GV3">
        <v>-1.7777777777777736E-2</v>
      </c>
      <c r="GW3">
        <v>0.37333333333333335</v>
      </c>
      <c r="GX3">
        <v>-0.14222222222222225</v>
      </c>
      <c r="GY3">
        <v>0.37333333333333335</v>
      </c>
      <c r="GZ3">
        <v>-1.7777777777777747E-2</v>
      </c>
      <c r="HA3">
        <v>-7.1111111111111097E-2</v>
      </c>
      <c r="HB3">
        <v>-1.7777777777777747E-2</v>
      </c>
      <c r="HC3">
        <v>0.2311111111111111</v>
      </c>
      <c r="HD3">
        <v>5.333333333333333E-2</v>
      </c>
      <c r="HE3">
        <v>-0.10666666666666663</v>
      </c>
      <c r="HF3">
        <v>0.16000000000000003</v>
      </c>
    </row>
    <row r="4" spans="1:215" x14ac:dyDescent="0.25">
      <c r="A4" s="2">
        <v>1</v>
      </c>
      <c r="B4" s="2">
        <v>3</v>
      </c>
      <c r="D4" s="7">
        <v>1</v>
      </c>
      <c r="E4" s="7">
        <v>1.5</v>
      </c>
      <c r="F4" s="7">
        <v>2</v>
      </c>
      <c r="G4">
        <v>37.035000000000004</v>
      </c>
      <c r="H4" s="7">
        <v>47.2</v>
      </c>
      <c r="P4" t="s">
        <v>3</v>
      </c>
      <c r="Q4">
        <v>3.7341772151898739E-2</v>
      </c>
      <c r="R4">
        <v>4.965517215219957E-2</v>
      </c>
      <c r="S4">
        <v>0.95507829030892932</v>
      </c>
      <c r="T4">
        <v>0.43250000000000005</v>
      </c>
      <c r="U4">
        <v>0.96196744853997118</v>
      </c>
      <c r="V4">
        <v>0.86</v>
      </c>
      <c r="W4">
        <v>1.9124957546816632E-2</v>
      </c>
      <c r="X4">
        <v>0.95634517766497462</v>
      </c>
      <c r="Y4">
        <v>9.4999999999999973E-2</v>
      </c>
      <c r="Z4">
        <v>9.5000000000000043E-2</v>
      </c>
      <c r="AA4">
        <v>0.14000000000000007</v>
      </c>
      <c r="AB4">
        <v>0.71375000000000011</v>
      </c>
      <c r="AC4">
        <v>0.96815511066365179</v>
      </c>
      <c r="AD4">
        <v>0.97655310621242486</v>
      </c>
      <c r="AE4">
        <v>0.97192982456140342</v>
      </c>
      <c r="AF4">
        <f>AVERAGE($Q$4:$AE$4)</f>
        <v>0.54882672398681787</v>
      </c>
      <c r="AG4" t="s">
        <v>57</v>
      </c>
      <c r="AH4">
        <f>VARP($Q$2:$AE$15)</f>
        <v>0.10899570129748734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GS4">
        <v>0</v>
      </c>
      <c r="GT4">
        <v>0.42666666666666675</v>
      </c>
      <c r="GU4">
        <f>VARP(eBBP!$Q$39:$AE$39)</f>
        <v>0.96</v>
      </c>
      <c r="GV4">
        <v>0.42666666666666675</v>
      </c>
      <c r="GW4">
        <v>0.37333333333333324</v>
      </c>
      <c r="GX4">
        <v>0.21333333333333337</v>
      </c>
      <c r="GY4">
        <v>0.37333333333333329</v>
      </c>
      <c r="GZ4">
        <v>0.16000000000000003</v>
      </c>
      <c r="HA4">
        <v>0.10666666666666665</v>
      </c>
      <c r="HB4">
        <v>0.42666666666666664</v>
      </c>
      <c r="HC4">
        <v>0.58666666666666656</v>
      </c>
      <c r="HD4">
        <v>5.3333333333333337E-2</v>
      </c>
      <c r="HE4">
        <v>0.16000000000000009</v>
      </c>
      <c r="HF4">
        <v>0.42666666666666669</v>
      </c>
    </row>
    <row r="5" spans="1:215" x14ac:dyDescent="0.25">
      <c r="A5" s="2">
        <v>1</v>
      </c>
      <c r="B5" s="2">
        <v>4</v>
      </c>
      <c r="D5" s="7">
        <v>3</v>
      </c>
      <c r="E5" s="7">
        <v>3.6</v>
      </c>
      <c r="F5" s="7">
        <v>4</v>
      </c>
      <c r="G5">
        <v>4.0435714285714282</v>
      </c>
      <c r="H5" s="7">
        <v>3.7</v>
      </c>
      <c r="P5" t="s">
        <v>4</v>
      </c>
      <c r="Q5">
        <v>0.5</v>
      </c>
      <c r="R5">
        <v>4.965517215219957E-2</v>
      </c>
      <c r="S5">
        <v>0.50692307692307703</v>
      </c>
      <c r="T5">
        <v>0.65750000000000008</v>
      </c>
      <c r="U5">
        <v>0.875</v>
      </c>
      <c r="V5">
        <v>0.27500000000000002</v>
      </c>
      <c r="W5">
        <v>1.6999959666617374E-2</v>
      </c>
      <c r="X5">
        <v>0.5</v>
      </c>
      <c r="Y5">
        <v>0.1295</v>
      </c>
      <c r="Z5">
        <v>0.61</v>
      </c>
      <c r="AA5">
        <v>0.78796759351870382</v>
      </c>
      <c r="AB5">
        <v>0.49099999999999999</v>
      </c>
      <c r="AC5">
        <v>0.62</v>
      </c>
      <c r="AD5">
        <v>0.97067669172932325</v>
      </c>
      <c r="AE5">
        <v>0.97505567928730508</v>
      </c>
      <c r="AF5">
        <f>AVERAGE($Q$5:$AE$5)</f>
        <v>0.53101854488514832</v>
      </c>
      <c r="AG5" t="s">
        <v>59</v>
      </c>
      <c r="AH5">
        <f>AVERAGE($Q$2:$AE$15)</f>
        <v>0.53764995282266137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GS5">
        <v>-8.8888888888888878E-2</v>
      </c>
      <c r="GT5">
        <v>-1.7777777777777736E-2</v>
      </c>
      <c r="GU5">
        <v>0.42666666666666675</v>
      </c>
      <c r="GV5">
        <f>VARP(eBBP!$Q$40:$AE$40)</f>
        <v>0.78222222222222226</v>
      </c>
      <c r="GW5">
        <v>0.10666666666666667</v>
      </c>
      <c r="GX5">
        <v>0.12444444444444443</v>
      </c>
      <c r="GY5">
        <v>0.37333333333333335</v>
      </c>
      <c r="GZ5">
        <v>-1.777777777777776E-2</v>
      </c>
      <c r="HA5">
        <v>0.19555555555555559</v>
      </c>
      <c r="HB5">
        <v>-1.7777777777777729E-2</v>
      </c>
      <c r="HC5">
        <v>0.49777777777777782</v>
      </c>
      <c r="HD5">
        <v>5.3333333333333358E-2</v>
      </c>
      <c r="HE5">
        <v>0.16</v>
      </c>
      <c r="HF5">
        <v>-0.10666666666666665</v>
      </c>
    </row>
    <row r="6" spans="1:215" x14ac:dyDescent="0.25">
      <c r="A6" s="2">
        <v>1</v>
      </c>
      <c r="B6" s="2">
        <v>5</v>
      </c>
      <c r="D6" s="7">
        <v>10</v>
      </c>
      <c r="E6" s="7">
        <v>60</v>
      </c>
      <c r="F6" s="7">
        <v>90</v>
      </c>
      <c r="G6">
        <v>60.357142857142854</v>
      </c>
      <c r="H6" s="7">
        <v>95</v>
      </c>
      <c r="P6" t="s">
        <v>5</v>
      </c>
      <c r="Q6">
        <v>0.5</v>
      </c>
      <c r="R6">
        <v>0.49099999999999999</v>
      </c>
      <c r="S6">
        <v>0.96679007195745126</v>
      </c>
      <c r="T6">
        <v>0.72500000000000053</v>
      </c>
      <c r="U6">
        <v>0.97427970216898663</v>
      </c>
      <c r="V6">
        <v>0.5346153846153846</v>
      </c>
      <c r="W6">
        <v>6.3500000000000029E-2</v>
      </c>
      <c r="X6">
        <v>0.8</v>
      </c>
      <c r="Y6">
        <v>0.87124999999999997</v>
      </c>
      <c r="Z6">
        <v>0.77</v>
      </c>
      <c r="AA6">
        <v>0.95141509433962257</v>
      </c>
      <c r="AB6">
        <v>0.49099999999999999</v>
      </c>
      <c r="AC6">
        <v>0.95858571765867473</v>
      </c>
      <c r="AD6">
        <v>0.97655310621242486</v>
      </c>
      <c r="AE6">
        <v>0.98130217028380629</v>
      </c>
      <c r="AF6">
        <f>AVERAGE($Q$6:$AE$6)</f>
        <v>0.73701941648242342</v>
      </c>
      <c r="AG6">
        <f>AVERAGE($Q$6:$AF$6)</f>
        <v>0.73701941648242342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GS6">
        <v>1.4802973661668754E-17</v>
      </c>
      <c r="GT6">
        <v>0.37333333333333335</v>
      </c>
      <c r="GU6">
        <v>0.37333333333333324</v>
      </c>
      <c r="GV6">
        <v>0.10666666666666667</v>
      </c>
      <c r="GW6">
        <f>VARP(eBBP!$Q$41:$AE$41)</f>
        <v>0.96</v>
      </c>
      <c r="GX6">
        <v>5.3333333333333351E-2</v>
      </c>
      <c r="GY6">
        <v>-0.10666666666666667</v>
      </c>
      <c r="GZ6">
        <v>0.10666666666666665</v>
      </c>
      <c r="HA6">
        <v>-0.10666666666666665</v>
      </c>
      <c r="HB6">
        <v>0.10666666666666659</v>
      </c>
      <c r="HC6">
        <v>0.21333333333333329</v>
      </c>
      <c r="HD6">
        <v>-5.3333333333333309E-2</v>
      </c>
      <c r="HE6">
        <v>0.37333333333333335</v>
      </c>
      <c r="HF6">
        <v>-0.16000000000000006</v>
      </c>
    </row>
    <row r="7" spans="1:215" x14ac:dyDescent="0.25">
      <c r="A7" s="2">
        <v>1</v>
      </c>
      <c r="B7" s="2">
        <v>6</v>
      </c>
      <c r="D7" s="7">
        <v>1994</v>
      </c>
      <c r="E7" s="7">
        <v>1995</v>
      </c>
      <c r="F7" s="7">
        <v>1996</v>
      </c>
      <c r="G7">
        <v>1997.9999999999998</v>
      </c>
      <c r="H7" s="7">
        <v>1998</v>
      </c>
      <c r="P7" t="s">
        <v>6</v>
      </c>
      <c r="Q7">
        <v>0.5</v>
      </c>
      <c r="R7">
        <v>0.72050000000000003</v>
      </c>
      <c r="S7">
        <v>0.95166944908180295</v>
      </c>
      <c r="T7">
        <v>0.50000000000000011</v>
      </c>
      <c r="U7">
        <v>0.72499999999999998</v>
      </c>
      <c r="V7">
        <v>0.65</v>
      </c>
      <c r="W7">
        <v>4.371426595912159E-2</v>
      </c>
      <c r="X7">
        <v>0.56428571428571428</v>
      </c>
      <c r="Y7">
        <v>0.50900000000000001</v>
      </c>
      <c r="Z7">
        <v>0.53</v>
      </c>
      <c r="AA7">
        <v>0.53</v>
      </c>
      <c r="AB7">
        <v>0.47750000000000009</v>
      </c>
      <c r="AC7">
        <v>0.53857142857142859</v>
      </c>
      <c r="AD7">
        <v>0.44807692307692304</v>
      </c>
      <c r="AE7">
        <v>0.5</v>
      </c>
      <c r="AF7">
        <f>AVERAGE($Q$7:$AE$7)</f>
        <v>0.54588785206499935</v>
      </c>
      <c r="AG7">
        <f>AVERAGE($Q$7:$AF$7)</f>
        <v>0.54588785206499935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GS7">
        <v>8.8888888888888892E-2</v>
      </c>
      <c r="GT7">
        <v>-0.14222222222222225</v>
      </c>
      <c r="GU7">
        <v>0.21333333333333337</v>
      </c>
      <c r="GV7">
        <v>0.12444444444444443</v>
      </c>
      <c r="GW7">
        <v>5.3333333333333351E-2</v>
      </c>
      <c r="GX7">
        <f>VARP(eBBP!$Q$42:$AE$42)</f>
        <v>0.4622222222222222</v>
      </c>
      <c r="GY7">
        <v>5.3333333333333351E-2</v>
      </c>
      <c r="GZ7">
        <v>0.12444444444444443</v>
      </c>
      <c r="HA7">
        <v>0.23111111111111099</v>
      </c>
      <c r="HB7">
        <v>0.39111111111111113</v>
      </c>
      <c r="HC7">
        <v>0.24888888888888897</v>
      </c>
      <c r="HD7">
        <v>0.15999999999999998</v>
      </c>
      <c r="HE7">
        <v>0.21333333333333337</v>
      </c>
      <c r="HF7">
        <v>0.21333333333333335</v>
      </c>
    </row>
    <row r="8" spans="1:215" x14ac:dyDescent="0.25">
      <c r="A8" s="2">
        <v>1</v>
      </c>
      <c r="B8" s="2">
        <v>7</v>
      </c>
      <c r="D8" s="7">
        <v>5</v>
      </c>
      <c r="E8" s="7">
        <v>15</v>
      </c>
      <c r="F8" s="7">
        <v>25</v>
      </c>
      <c r="G8">
        <v>52.35</v>
      </c>
      <c r="H8" s="7">
        <v>20.6</v>
      </c>
      <c r="P8" t="s">
        <v>7</v>
      </c>
      <c r="Q8">
        <v>0.05</v>
      </c>
      <c r="R8">
        <v>4.363635939393657E-2</v>
      </c>
      <c r="S8">
        <v>0.59900000000000009</v>
      </c>
      <c r="T8">
        <v>2.9824561403508778E-2</v>
      </c>
      <c r="U8">
        <v>0.83750000000000002</v>
      </c>
      <c r="V8">
        <v>0.54090909090909089</v>
      </c>
      <c r="W8">
        <v>1.6105223911311899E-2</v>
      </c>
      <c r="X8">
        <v>0.65</v>
      </c>
      <c r="Y8">
        <v>6.3500000000000001E-2</v>
      </c>
      <c r="Z8">
        <v>0.12199810999054995</v>
      </c>
      <c r="AA8">
        <v>0.12199810999054995</v>
      </c>
      <c r="AB8">
        <v>0.27274886374431873</v>
      </c>
      <c r="AC8">
        <v>0.95858571765867473</v>
      </c>
      <c r="AD8">
        <v>0.97655310621242486</v>
      </c>
      <c r="AE8">
        <v>0.66874999999999996</v>
      </c>
      <c r="AF8">
        <f>AVERAGE($Q$8:$AE$8)</f>
        <v>0.39674060954762441</v>
      </c>
      <c r="AG8">
        <f>AVERAGE($Q$8:$AF$8)</f>
        <v>0.39674060954762441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GS8">
        <v>-0.26666666666666666</v>
      </c>
      <c r="GT8">
        <v>0.37333333333333335</v>
      </c>
      <c r="GU8">
        <v>0.37333333333333329</v>
      </c>
      <c r="GV8">
        <v>0.37333333333333335</v>
      </c>
      <c r="GW8">
        <v>-0.10666666666666667</v>
      </c>
      <c r="GX8">
        <v>5.3333333333333351E-2</v>
      </c>
      <c r="GY8">
        <f>VARP(eBBP!$Q$43:$AE$43)</f>
        <v>0.96</v>
      </c>
      <c r="GZ8">
        <v>-0.16000000000000003</v>
      </c>
      <c r="HA8">
        <v>0.15999999999999989</v>
      </c>
      <c r="HB8">
        <v>-0.16000000000000009</v>
      </c>
      <c r="HC8">
        <v>0.21333333333333332</v>
      </c>
      <c r="HD8">
        <v>-5.3333333333333337E-2</v>
      </c>
      <c r="HE8">
        <v>-0.16000000000000006</v>
      </c>
      <c r="HF8">
        <v>0.37333333333333324</v>
      </c>
    </row>
    <row r="9" spans="1:215" x14ac:dyDescent="0.25">
      <c r="A9" s="2">
        <v>1</v>
      </c>
      <c r="B9" s="2">
        <v>8</v>
      </c>
      <c r="D9" s="7">
        <v>5</v>
      </c>
      <c r="E9" s="7">
        <v>15</v>
      </c>
      <c r="F9" s="7">
        <v>20</v>
      </c>
      <c r="G9">
        <v>17.571428571428569</v>
      </c>
      <c r="H9" s="7">
        <v>20</v>
      </c>
      <c r="P9" t="s">
        <v>8</v>
      </c>
      <c r="Q9">
        <v>0.38750000000000001</v>
      </c>
      <c r="R9">
        <v>0.95990910750765812</v>
      </c>
      <c r="S9">
        <v>2.5781249999999999E-2</v>
      </c>
      <c r="T9">
        <v>0.60499999999999998</v>
      </c>
      <c r="U9">
        <v>0.99125866431950704</v>
      </c>
      <c r="V9">
        <v>0.71176470588235297</v>
      </c>
      <c r="W9">
        <v>0.14360000000000001</v>
      </c>
      <c r="X9">
        <v>0.2</v>
      </c>
      <c r="Y9">
        <v>0.28849788497884982</v>
      </c>
      <c r="Z9">
        <v>4.3076923076923075E-2</v>
      </c>
      <c r="AA9">
        <v>0.54500000000000004</v>
      </c>
      <c r="AB9">
        <v>0.12125000000000002</v>
      </c>
      <c r="AC9">
        <v>0.85999999999999988</v>
      </c>
      <c r="AD9">
        <v>0.64624999999999999</v>
      </c>
      <c r="AE9">
        <v>0.66874999999999996</v>
      </c>
      <c r="AF9">
        <f>AVERAGE($Q$9:$AE$9)</f>
        <v>0.47984256905101946</v>
      </c>
      <c r="AG9">
        <f>AVERAGE($Q$9:$AF$9)</f>
        <v>0.47984256905101946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GS9">
        <v>0.71111111111111136</v>
      </c>
      <c r="GT9">
        <v>-1.7777777777777747E-2</v>
      </c>
      <c r="GU9">
        <v>0.16000000000000003</v>
      </c>
      <c r="GV9">
        <v>-1.777777777777776E-2</v>
      </c>
      <c r="GW9">
        <v>0.10666666666666665</v>
      </c>
      <c r="GX9">
        <v>0.12444444444444443</v>
      </c>
      <c r="GY9">
        <v>-0.16000000000000003</v>
      </c>
      <c r="GZ9">
        <f>VARP(eBBP!$Q$44:$AE$44)</f>
        <v>0.78222222222222226</v>
      </c>
      <c r="HA9">
        <v>-7.1111111111111097E-2</v>
      </c>
      <c r="HB9">
        <v>0.24888888888888899</v>
      </c>
      <c r="HC9">
        <v>0.23111111111111113</v>
      </c>
      <c r="HD9">
        <v>5.3333333333333344E-2</v>
      </c>
      <c r="HE9">
        <v>0.42666666666666664</v>
      </c>
      <c r="HF9">
        <v>0.16000000000000003</v>
      </c>
    </row>
    <row r="10" spans="1:215" x14ac:dyDescent="0.25">
      <c r="A10" s="2">
        <v>1</v>
      </c>
      <c r="B10" s="2">
        <v>9</v>
      </c>
      <c r="D10" s="7">
        <v>2</v>
      </c>
      <c r="E10" s="7">
        <v>10</v>
      </c>
      <c r="F10" s="7">
        <v>15</v>
      </c>
      <c r="G10">
        <v>10.428571428571429</v>
      </c>
      <c r="H10" s="7">
        <v>5.3</v>
      </c>
      <c r="P10" t="s">
        <v>9</v>
      </c>
      <c r="Q10">
        <v>0.65</v>
      </c>
      <c r="R10">
        <v>0.27050000000000002</v>
      </c>
      <c r="S10">
        <v>0.43700000000000006</v>
      </c>
      <c r="T10">
        <v>0.43250000000000005</v>
      </c>
      <c r="U10">
        <v>0.72499999999999998</v>
      </c>
      <c r="V10">
        <v>0.32</v>
      </c>
      <c r="W10">
        <v>1.7999958588181705E-2</v>
      </c>
      <c r="X10">
        <v>0.38750000000000001</v>
      </c>
      <c r="Y10">
        <v>0.18821428571428572</v>
      </c>
      <c r="Z10">
        <v>0.11750000000000002</v>
      </c>
      <c r="AA10">
        <v>0.68</v>
      </c>
      <c r="AB10">
        <v>0.2475</v>
      </c>
      <c r="AC10">
        <v>0.90500000000000003</v>
      </c>
      <c r="AD10">
        <v>0.79249999999999998</v>
      </c>
      <c r="AE10">
        <v>0.5</v>
      </c>
      <c r="AF10">
        <f>AVERAGE($Q$10:$AE$10)</f>
        <v>0.44474761628683113</v>
      </c>
      <c r="AG10">
        <f>AVERAGE($Q$10:$AF$10)</f>
        <v>0.44474761628683113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GS10">
        <v>-8.8888888888888948E-2</v>
      </c>
      <c r="GT10">
        <v>-7.1111111111111097E-2</v>
      </c>
      <c r="GU10">
        <v>0.10666666666666665</v>
      </c>
      <c r="GV10">
        <v>0.19555555555555559</v>
      </c>
      <c r="GW10">
        <v>-0.10666666666666665</v>
      </c>
      <c r="GX10">
        <v>0.23111111111111099</v>
      </c>
      <c r="GY10">
        <v>0.15999999999999989</v>
      </c>
      <c r="GZ10">
        <v>-7.1111111111111097E-2</v>
      </c>
      <c r="HA10">
        <f>VARP(eBBP!$Q$45:$AE$45)</f>
        <v>0.24888888888888888</v>
      </c>
      <c r="HB10">
        <v>0.19555555555555557</v>
      </c>
      <c r="HC10">
        <v>0.12444444444444448</v>
      </c>
      <c r="HD10">
        <v>0.21333333333333329</v>
      </c>
      <c r="HE10">
        <v>0.10666666666666665</v>
      </c>
      <c r="HF10">
        <v>0.10666666666666665</v>
      </c>
    </row>
    <row r="11" spans="1:215" x14ac:dyDescent="0.25">
      <c r="A11" s="2">
        <v>1</v>
      </c>
      <c r="B11" s="2">
        <v>10</v>
      </c>
      <c r="D11" s="7">
        <v>10</v>
      </c>
      <c r="E11" s="7">
        <v>40</v>
      </c>
      <c r="F11" s="7">
        <v>80</v>
      </c>
      <c r="G11">
        <v>9.6428571428571423</v>
      </c>
      <c r="H11" s="7">
        <v>3.2</v>
      </c>
      <c r="P11" t="s">
        <v>10</v>
      </c>
      <c r="Q11">
        <v>0.5</v>
      </c>
      <c r="R11">
        <v>0.66961538461538461</v>
      </c>
      <c r="S11">
        <v>0.96292350681103733</v>
      </c>
      <c r="T11">
        <v>0.15500000000000003</v>
      </c>
      <c r="U11">
        <v>0.98056982147224259</v>
      </c>
      <c r="V11">
        <v>0.3</v>
      </c>
      <c r="W11">
        <v>0.95735849132965467</v>
      </c>
      <c r="X11">
        <v>0.9533875338753387</v>
      </c>
      <c r="Y11">
        <v>0.71499999999999997</v>
      </c>
      <c r="Z11">
        <v>5.6000000000000008E-2</v>
      </c>
      <c r="AA11">
        <v>0.74750000000000005</v>
      </c>
      <c r="AB11">
        <v>0.19113636363636366</v>
      </c>
      <c r="AC11">
        <v>0.70250000000000001</v>
      </c>
      <c r="AD11">
        <v>0.55625000000000002</v>
      </c>
      <c r="AE11">
        <v>0.42499999999999999</v>
      </c>
      <c r="AF11">
        <f>AVERAGE($Q$11:$AE$11)</f>
        <v>0.59148274011600144</v>
      </c>
      <c r="AG11">
        <f>AVERAGE($Q$11:$AF$11)</f>
        <v>0.59148274011600144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GS11">
        <v>0.17777777777777778</v>
      </c>
      <c r="GT11">
        <v>-1.7777777777777747E-2</v>
      </c>
      <c r="GU11">
        <v>0.42666666666666664</v>
      </c>
      <c r="GV11">
        <v>-1.7777777777777729E-2</v>
      </c>
      <c r="GW11">
        <v>0.10666666666666659</v>
      </c>
      <c r="GX11">
        <v>0.39111111111111113</v>
      </c>
      <c r="GY11">
        <v>-0.16000000000000009</v>
      </c>
      <c r="GZ11">
        <v>0.24888888888888899</v>
      </c>
      <c r="HA11">
        <v>0.19555555555555557</v>
      </c>
      <c r="HB11">
        <f>VARP(eBBP!$Q$46:$AE$46)</f>
        <v>0.78222222222222226</v>
      </c>
      <c r="HC11">
        <v>0.23111111111111113</v>
      </c>
      <c r="HD11">
        <v>0.31999999999999995</v>
      </c>
      <c r="HE11">
        <v>0.16000000000000003</v>
      </c>
      <c r="HF11">
        <v>0.42666666666666664</v>
      </c>
    </row>
    <row r="12" spans="1:215" x14ac:dyDescent="0.25">
      <c r="A12" s="2">
        <v>1</v>
      </c>
      <c r="B12" s="2">
        <v>11</v>
      </c>
      <c r="D12" s="7">
        <v>3</v>
      </c>
      <c r="E12" s="7">
        <v>5</v>
      </c>
      <c r="F12" s="7">
        <v>10</v>
      </c>
      <c r="G12">
        <v>3.7286428571428578</v>
      </c>
      <c r="H12" s="7">
        <v>3.2</v>
      </c>
      <c r="P12" t="s">
        <v>11</v>
      </c>
      <c r="Q12">
        <v>2.4789915966386557E-2</v>
      </c>
      <c r="R12">
        <v>4.965517215219957E-2</v>
      </c>
      <c r="S12">
        <v>0.96679007195745126</v>
      </c>
      <c r="T12">
        <v>0.59000000000000008</v>
      </c>
      <c r="U12">
        <v>0.98438789546079775</v>
      </c>
      <c r="V12">
        <v>4.5652173913043478E-2</v>
      </c>
      <c r="W12">
        <v>1.5299961829958015E-2</v>
      </c>
      <c r="X12">
        <v>0.14000000000000001</v>
      </c>
      <c r="Y12">
        <v>6.3500000000000001E-2</v>
      </c>
      <c r="Z12">
        <v>0.29750000000000004</v>
      </c>
      <c r="AA12">
        <v>0.54500000000000004</v>
      </c>
      <c r="AB12">
        <v>0.49099999999999999</v>
      </c>
      <c r="AC12">
        <v>0.45909090909090899</v>
      </c>
      <c r="AD12">
        <v>0.98046744574290479</v>
      </c>
      <c r="AE12">
        <v>0.96790830945558737</v>
      </c>
      <c r="AF12">
        <f>AVERAGE($Q$12:$AE$12)</f>
        <v>0.44140279037128255</v>
      </c>
      <c r="AG12">
        <f>AVERAGE($Q$12:$AF$12)</f>
        <v>0.44140279037128255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GS12">
        <v>0.35555555555555551</v>
      </c>
      <c r="GT12">
        <v>0.2311111111111111</v>
      </c>
      <c r="GU12">
        <v>0.58666666666666656</v>
      </c>
      <c r="GV12">
        <v>0.49777777777777782</v>
      </c>
      <c r="GW12">
        <v>0.21333333333333329</v>
      </c>
      <c r="GX12">
        <v>0.24888888888888897</v>
      </c>
      <c r="GY12">
        <v>0.21333333333333332</v>
      </c>
      <c r="GZ12">
        <v>0.23111111111111113</v>
      </c>
      <c r="HA12">
        <v>0.12444444444444448</v>
      </c>
      <c r="HB12">
        <v>0.23111111111111113</v>
      </c>
      <c r="HC12">
        <f>VARP(eBBP!$Q$47:$AE$47)</f>
        <v>0.99555555555555553</v>
      </c>
      <c r="HD12">
        <v>0.10666666666666667</v>
      </c>
      <c r="HE12">
        <v>5.3333333333333371E-2</v>
      </c>
      <c r="HF12">
        <v>0.32</v>
      </c>
    </row>
    <row r="13" spans="1:215" x14ac:dyDescent="0.25">
      <c r="A13" s="2">
        <v>1</v>
      </c>
      <c r="B13" s="2">
        <v>12</v>
      </c>
      <c r="D13" s="7">
        <v>5</v>
      </c>
      <c r="E13" s="7">
        <v>10</v>
      </c>
      <c r="F13" s="7">
        <v>20</v>
      </c>
      <c r="G13">
        <v>12.564285714285715</v>
      </c>
      <c r="H13" s="7">
        <v>9.9</v>
      </c>
      <c r="P13" t="s">
        <v>12</v>
      </c>
      <c r="Q13">
        <v>0.5</v>
      </c>
      <c r="R13">
        <v>0.47750000000000009</v>
      </c>
      <c r="S13">
        <v>0.56600000000000006</v>
      </c>
      <c r="T13">
        <v>0.3650000000000001</v>
      </c>
      <c r="U13">
        <v>0.96196744853997118</v>
      </c>
      <c r="V13">
        <v>0.54090909090909089</v>
      </c>
      <c r="W13">
        <v>2.5499955083250987E-2</v>
      </c>
      <c r="X13">
        <v>0.5</v>
      </c>
      <c r="Y13">
        <v>3.4333333333333334E-2</v>
      </c>
      <c r="Z13">
        <v>0.54500000000000004</v>
      </c>
      <c r="AA13">
        <v>0.54500000000000004</v>
      </c>
      <c r="AB13">
        <v>0.5</v>
      </c>
      <c r="AC13">
        <v>0.62</v>
      </c>
      <c r="AD13">
        <v>0.79249999999999998</v>
      </c>
      <c r="AE13">
        <v>0.83750000000000002</v>
      </c>
      <c r="AF13">
        <f>AVERAGE($Q$13:$AE$13)</f>
        <v>0.52074732185770989</v>
      </c>
      <c r="AG13">
        <f>AVERAGE($Q$13:$AF$13)</f>
        <v>0.52074732185770989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GS13">
        <v>0</v>
      </c>
      <c r="GT13">
        <v>5.333333333333333E-2</v>
      </c>
      <c r="GU13">
        <v>5.3333333333333337E-2</v>
      </c>
      <c r="GV13">
        <v>5.3333333333333358E-2</v>
      </c>
      <c r="GW13">
        <v>-5.3333333333333309E-2</v>
      </c>
      <c r="GX13">
        <v>0.15999999999999998</v>
      </c>
      <c r="GY13">
        <v>-5.3333333333333337E-2</v>
      </c>
      <c r="GZ13">
        <v>5.3333333333333344E-2</v>
      </c>
      <c r="HA13">
        <v>0.21333333333333329</v>
      </c>
      <c r="HB13">
        <v>0.31999999999999995</v>
      </c>
      <c r="HC13">
        <v>0.10666666666666667</v>
      </c>
      <c r="HD13">
        <f>VARP(eBBP!$Q$48:$AE$48)</f>
        <v>0.64</v>
      </c>
      <c r="HE13">
        <v>5.3333333333333337E-2</v>
      </c>
      <c r="HF13">
        <v>5.3333333333333337E-2</v>
      </c>
    </row>
    <row r="14" spans="1:215" x14ac:dyDescent="0.25">
      <c r="A14" s="2">
        <v>1</v>
      </c>
      <c r="B14" s="2">
        <v>13</v>
      </c>
      <c r="D14" s="7">
        <v>1</v>
      </c>
      <c r="E14" s="7">
        <v>3</v>
      </c>
      <c r="F14" s="7">
        <v>5</v>
      </c>
      <c r="G14">
        <v>1.6721428571428572</v>
      </c>
      <c r="H14" s="7">
        <v>2.8</v>
      </c>
      <c r="P14" t="s">
        <v>13</v>
      </c>
      <c r="Q14">
        <v>0.95</v>
      </c>
      <c r="R14">
        <v>2.9387745847559366E-2</v>
      </c>
      <c r="S14">
        <v>0.96063172209172942</v>
      </c>
      <c r="T14">
        <v>0.80000000000000049</v>
      </c>
      <c r="U14">
        <v>0.98056982147224259</v>
      </c>
      <c r="V14">
        <v>0.35</v>
      </c>
      <c r="W14">
        <v>0.95887170243483821</v>
      </c>
      <c r="X14">
        <v>0.90909090909090917</v>
      </c>
      <c r="Y14">
        <v>0.52700000000000002</v>
      </c>
      <c r="Z14">
        <v>4.3076923076923075E-2</v>
      </c>
      <c r="AA14">
        <v>0.95024154589371979</v>
      </c>
      <c r="AB14">
        <v>0.95243288635506285</v>
      </c>
      <c r="AC14">
        <v>0.96867216548409618</v>
      </c>
      <c r="AD14">
        <v>0.5</v>
      </c>
      <c r="AE14">
        <v>0.96254180602006689</v>
      </c>
      <c r="AF14">
        <f>AVERAGE($Q$14:$AE$14)</f>
        <v>0.72283448185114318</v>
      </c>
      <c r="AG14">
        <f>AVERAGE($Q$14:$AF$14)</f>
        <v>0.72283448185114318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GS14">
        <v>0.26666666666666666</v>
      </c>
      <c r="GT14">
        <v>-0.10666666666666663</v>
      </c>
      <c r="GU14">
        <v>0.16000000000000009</v>
      </c>
      <c r="GV14">
        <v>0.16</v>
      </c>
      <c r="GW14">
        <v>0.37333333333333335</v>
      </c>
      <c r="GX14">
        <v>0.21333333333333337</v>
      </c>
      <c r="GY14">
        <v>-0.16000000000000006</v>
      </c>
      <c r="GZ14">
        <v>0.42666666666666664</v>
      </c>
      <c r="HA14">
        <v>0.10666666666666665</v>
      </c>
      <c r="HB14">
        <v>0.16000000000000003</v>
      </c>
      <c r="HC14">
        <v>5.3333333333333371E-2</v>
      </c>
      <c r="HD14">
        <v>5.3333333333333337E-2</v>
      </c>
      <c r="HE14">
        <f>VARP(eBBP!$Q$49:$AE$49)</f>
        <v>0.96</v>
      </c>
      <c r="HF14">
        <v>-0.10666666666666662</v>
      </c>
    </row>
    <row r="15" spans="1:215" ht="15.75" thickBot="1" x14ac:dyDescent="0.3">
      <c r="A15" s="2">
        <v>1</v>
      </c>
      <c r="B15" s="2">
        <v>14</v>
      </c>
      <c r="D15" s="7">
        <v>10</v>
      </c>
      <c r="E15" s="7">
        <v>50</v>
      </c>
      <c r="F15" s="7">
        <v>90</v>
      </c>
      <c r="G15">
        <v>64.964285714285722</v>
      </c>
      <c r="H15" s="7">
        <v>86.5</v>
      </c>
      <c r="P15" t="s">
        <v>14</v>
      </c>
      <c r="Q15">
        <v>3.5119047619047619E-2</v>
      </c>
      <c r="R15">
        <v>4.965517215219957E-2</v>
      </c>
      <c r="S15">
        <v>3.7956698240866033E-2</v>
      </c>
      <c r="T15">
        <v>5.000000000000001E-2</v>
      </c>
      <c r="U15">
        <v>0.05</v>
      </c>
      <c r="V15">
        <v>4.3750000000000004E-2</v>
      </c>
      <c r="W15">
        <v>0.95524752532398782</v>
      </c>
      <c r="X15">
        <v>0.95742574257425739</v>
      </c>
      <c r="Y15">
        <v>0.6349999999999999</v>
      </c>
      <c r="Z15">
        <v>0.92857142857142905</v>
      </c>
      <c r="AA15">
        <v>0.5</v>
      </c>
      <c r="AB15">
        <v>0.45500000000000018</v>
      </c>
      <c r="AC15">
        <v>3.7747828024058808E-2</v>
      </c>
      <c r="AD15">
        <v>0.875</v>
      </c>
      <c r="AE15">
        <v>0.5</v>
      </c>
      <c r="AF15">
        <f>AVERAGE($Q$15:$AE$15)</f>
        <v>0.4073648961670564</v>
      </c>
      <c r="AG15">
        <f>AVERAGE($Q$15:$AF$15)</f>
        <v>0.4073648961670564</v>
      </c>
      <c r="AX15" s="9"/>
      <c r="CV15" s="86"/>
      <c r="DF15" s="39"/>
      <c r="DG15" s="39"/>
      <c r="DH15" s="39"/>
      <c r="DI15" s="39"/>
      <c r="DJ15" s="39"/>
      <c r="DO15" s="51"/>
      <c r="DP15" s="51"/>
      <c r="DQ15" s="51"/>
      <c r="DR15" s="51"/>
      <c r="DS15" s="51"/>
      <c r="DT15" s="51"/>
      <c r="DU15" s="51"/>
      <c r="DV15" s="51"/>
      <c r="DW15" s="51"/>
      <c r="DX15" s="51"/>
      <c r="DY15" s="51"/>
      <c r="DZ15" s="51"/>
      <c r="EA15" s="51"/>
      <c r="EB15" s="51"/>
      <c r="GR15" s="54"/>
      <c r="GS15" s="54">
        <v>0.26666666666666661</v>
      </c>
      <c r="GT15" s="54">
        <v>0.16000000000000003</v>
      </c>
      <c r="GU15" s="54">
        <v>0.42666666666666669</v>
      </c>
      <c r="GV15" s="54">
        <v>-0.10666666666666665</v>
      </c>
      <c r="GW15" s="54">
        <v>-0.16000000000000006</v>
      </c>
      <c r="GX15" s="54">
        <v>0.21333333333333335</v>
      </c>
      <c r="GY15" s="54">
        <v>0.37333333333333324</v>
      </c>
      <c r="GZ15" s="54">
        <v>0.16000000000000003</v>
      </c>
      <c r="HA15" s="54">
        <v>0.10666666666666665</v>
      </c>
      <c r="HB15" s="54">
        <v>0.42666666666666664</v>
      </c>
      <c r="HC15" s="54">
        <v>0.32</v>
      </c>
      <c r="HD15" s="54">
        <v>5.3333333333333337E-2</v>
      </c>
      <c r="HE15" s="54">
        <v>-0.10666666666666662</v>
      </c>
      <c r="HF15" s="54">
        <f>VARP(eBBP!$Q$50:$AE$50)</f>
        <v>0.96</v>
      </c>
    </row>
    <row r="16" spans="1:215" ht="15.75" thickBot="1" x14ac:dyDescent="0.3">
      <c r="A16" s="2">
        <v>1</v>
      </c>
      <c r="B16" s="2">
        <v>15</v>
      </c>
      <c r="D16" s="7">
        <v>10</v>
      </c>
      <c r="E16" s="7">
        <v>50</v>
      </c>
      <c r="F16" s="7">
        <v>90</v>
      </c>
      <c r="G16">
        <v>63.785714285714285</v>
      </c>
      <c r="H16" s="7">
        <v>87.5</v>
      </c>
      <c r="P16" t="s">
        <v>79</v>
      </c>
      <c r="Q16">
        <f>AVERAGE($Q$2:$Q$15)</f>
        <v>0.34410745420898131</v>
      </c>
      <c r="R16">
        <f>AVERAGE($R$2:$R$15)</f>
        <v>0.31232420299305436</v>
      </c>
      <c r="S16">
        <f>AVERAGE($S$2:$S$15)</f>
        <v>0.66969993054489763</v>
      </c>
      <c r="T16">
        <f>AVERAGE($T$2:$T$15)</f>
        <v>0.4562374686716793</v>
      </c>
      <c r="U16">
        <f>AVERAGE($U$2:$U$15)</f>
        <v>0.85598199662019125</v>
      </c>
      <c r="V16">
        <f>AVERAGE($V$2:$V$15)</f>
        <v>0.47667005664641227</v>
      </c>
      <c r="W16">
        <f>AVERAGE($W$2:$W$15)</f>
        <v>0.32086228583383847</v>
      </c>
      <c r="X16">
        <f>AVERAGE($X$2:$X$15)</f>
        <v>0.65343107696365677</v>
      </c>
      <c r="Y16">
        <f>AVERAGE($Y$2:$Y$15)</f>
        <v>0.34874432171617631</v>
      </c>
      <c r="Z16">
        <f>AVERAGE($Z$2:$Z$15)</f>
        <v>0.32334532113049547</v>
      </c>
      <c r="AA16">
        <f>AVERAGE($AA$2:$AA$15)</f>
        <v>0.54779445312447117</v>
      </c>
      <c r="AB16">
        <f>AVERAGE($AB$2:$AB$15)</f>
        <v>0.46291557955255325</v>
      </c>
      <c r="AC16">
        <f>AVERAGE($AC$2:$AC$15)</f>
        <v>0.71542173476122684</v>
      </c>
      <c r="AD16">
        <f>AVERAGE($AD$2:$AD$15)</f>
        <v>0.81163392460027262</v>
      </c>
      <c r="AE16">
        <f>AVERAGE($AE$2:$AE$15)</f>
        <v>0.765579484972012</v>
      </c>
      <c r="AF16">
        <f>AVERAGE($AF$2:$AF$15)</f>
        <v>0.53764995282266115</v>
      </c>
      <c r="AX16" s="9"/>
      <c r="CV16" s="86"/>
      <c r="DF16" s="39"/>
      <c r="DG16" s="39"/>
      <c r="DH16" s="39"/>
      <c r="DI16" s="39"/>
      <c r="DJ16" s="39"/>
      <c r="DK16" s="39"/>
      <c r="GR16" s="54"/>
      <c r="GS16" s="54">
        <f t="array" ref="GS16">SUM(GS$2:GS$15)</f>
        <v>2.2222222222222219</v>
      </c>
      <c r="GT16" s="54">
        <f t="array" ref="GT16">SUM(GT$2:GT$15)</f>
        <v>1.9377777777777778</v>
      </c>
      <c r="GU16" s="54">
        <f t="array" ref="GU16">SUM(GU$2:GU$15)</f>
        <v>4.6933333333333342</v>
      </c>
      <c r="GV16" s="54">
        <f t="array" ref="GV16">SUM(GV$2:GV$15)</f>
        <v>2.4711111111111115</v>
      </c>
      <c r="GW16" s="54">
        <f t="array" ref="GW16">SUM(GW$2:GW$15)</f>
        <v>2.2400000000000002</v>
      </c>
      <c r="GX16" s="54">
        <f t="array" ref="GX16">SUM(GX$2:GX$15)</f>
        <v>2.4355555555555557</v>
      </c>
      <c r="GY16" s="54">
        <f t="array" ref="GY16">SUM(GY$2:GY$15)</f>
        <v>1.9733333333333327</v>
      </c>
      <c r="GZ16" s="54">
        <f t="array" ref="GZ16">SUM(GZ$2:GZ$15)</f>
        <v>2.7377777777777781</v>
      </c>
      <c r="HA16" s="54">
        <f t="array" ref="HA16">SUM(HA$2:HA$15)</f>
        <v>1.3511111111111109</v>
      </c>
      <c r="HB16" s="54">
        <f t="array" ref="HB16">SUM(HB$2:HB$15)</f>
        <v>3.2711111111111113</v>
      </c>
      <c r="HC16" s="54">
        <f t="array" ref="HC16">SUM(HC$2:HC$15)</f>
        <v>4.4088888888888897</v>
      </c>
      <c r="HD16" s="54">
        <f t="array" ref="HD16">SUM(HD$2:HD$15)</f>
        <v>1.6533333333333331</v>
      </c>
      <c r="HE16" s="54">
        <f t="array" ref="HE16">SUM(HE$2:HE$15)</f>
        <v>2.5600000000000005</v>
      </c>
      <c r="HF16" s="54">
        <f t="array" ref="HF16">SUM(HF$2:HF$15)</f>
        <v>3.0933333333333328</v>
      </c>
      <c r="HG16" s="54"/>
    </row>
    <row r="17" spans="1:214" ht="15.75" thickBot="1" x14ac:dyDescent="0.3">
      <c r="A17" s="2">
        <v>2</v>
      </c>
      <c r="B17" s="2">
        <v>1</v>
      </c>
      <c r="D17" s="7">
        <v>10</v>
      </c>
      <c r="E17" s="7">
        <v>15</v>
      </c>
      <c r="F17" s="7">
        <v>18</v>
      </c>
      <c r="AX17" s="9"/>
      <c r="CV17" s="86"/>
      <c r="DF17" s="39"/>
      <c r="DG17" s="39"/>
      <c r="DH17" s="39"/>
      <c r="DI17" s="39"/>
      <c r="DJ17" s="39"/>
      <c r="DK17" s="39"/>
      <c r="DL17" s="39"/>
      <c r="GS17">
        <v>2.2222222222222219</v>
      </c>
      <c r="GT17">
        <v>1.9377777777777778</v>
      </c>
      <c r="GU17">
        <v>4.6933333333333342</v>
      </c>
      <c r="GV17">
        <v>2.4711111111111115</v>
      </c>
      <c r="GW17">
        <v>2.2400000000000002</v>
      </c>
      <c r="GX17">
        <v>2.4355555555555557</v>
      </c>
      <c r="GY17">
        <v>1.9733333333333327</v>
      </c>
      <c r="GZ17">
        <v>2.7377777777777781</v>
      </c>
      <c r="HA17">
        <v>1.3511111111111109</v>
      </c>
      <c r="HB17">
        <v>3.2711111111111113</v>
      </c>
      <c r="HC17">
        <v>4.4088888888888897</v>
      </c>
      <c r="HD17">
        <v>1.6533333333333331</v>
      </c>
      <c r="HE17">
        <v>2.5600000000000005</v>
      </c>
      <c r="HF17">
        <v>3.0933333333333328</v>
      </c>
    </row>
    <row r="18" spans="1:214" x14ac:dyDescent="0.25">
      <c r="A18" s="2">
        <v>2</v>
      </c>
      <c r="B18" s="2">
        <v>2</v>
      </c>
      <c r="D18" s="7">
        <v>5</v>
      </c>
      <c r="E18" s="7">
        <v>10</v>
      </c>
      <c r="F18" s="7">
        <v>30</v>
      </c>
      <c r="P18" t="s">
        <v>132</v>
      </c>
      <c r="Q18" t="s">
        <v>81</v>
      </c>
      <c r="R18" t="s">
        <v>82</v>
      </c>
      <c r="S18" t="s">
        <v>83</v>
      </c>
      <c r="T18" t="s">
        <v>84</v>
      </c>
      <c r="U18" t="s">
        <v>85</v>
      </c>
      <c r="V18" t="s">
        <v>86</v>
      </c>
      <c r="W18" t="s">
        <v>87</v>
      </c>
      <c r="X18" t="s">
        <v>88</v>
      </c>
      <c r="Y18" t="s">
        <v>89</v>
      </c>
      <c r="Z18" t="s">
        <v>90</v>
      </c>
      <c r="AA18" t="s">
        <v>91</v>
      </c>
      <c r="AB18" t="s">
        <v>92</v>
      </c>
      <c r="AC18" t="s">
        <v>93</v>
      </c>
      <c r="AD18" t="s">
        <v>94</v>
      </c>
      <c r="AE18" t="s">
        <v>95</v>
      </c>
      <c r="AF18" t="s">
        <v>80</v>
      </c>
      <c r="AG18" t="s">
        <v>339</v>
      </c>
      <c r="AI18" t="s">
        <v>42</v>
      </c>
      <c r="AX18" s="9"/>
      <c r="CV18" s="86"/>
    </row>
    <row r="19" spans="1:214" x14ac:dyDescent="0.25">
      <c r="A19" s="2">
        <v>2</v>
      </c>
      <c r="B19" s="2">
        <v>3</v>
      </c>
      <c r="D19" s="7">
        <v>10</v>
      </c>
      <c r="E19" s="7">
        <v>50</v>
      </c>
      <c r="F19" s="7">
        <v>90</v>
      </c>
      <c r="P19" t="s">
        <v>1</v>
      </c>
      <c r="Q19">
        <v>-1</v>
      </c>
      <c r="R19">
        <v>-1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-1</v>
      </c>
      <c r="Z19">
        <v>-1</v>
      </c>
      <c r="AA19">
        <v>-1</v>
      </c>
      <c r="AB19">
        <v>-1</v>
      </c>
      <c r="AC19">
        <v>-1</v>
      </c>
      <c r="AD19">
        <v>1</v>
      </c>
      <c r="AE19">
        <v>1</v>
      </c>
      <c r="AF19">
        <f>AVERAGE($Q$19:$AE$19)</f>
        <v>6.6666666666666666E-2</v>
      </c>
      <c r="AG19" t="s">
        <v>52</v>
      </c>
      <c r="AH19">
        <f>VARP($Q$33:$AE$33)</f>
        <v>0.23365079365079364</v>
      </c>
      <c r="AI19">
        <v>0.23501505337104278</v>
      </c>
      <c r="AX19" s="9"/>
      <c r="CV19" s="86"/>
    </row>
    <row r="20" spans="1:214" x14ac:dyDescent="0.25">
      <c r="A20" s="2">
        <v>2</v>
      </c>
      <c r="B20" s="2">
        <v>4</v>
      </c>
      <c r="D20" s="7">
        <v>2</v>
      </c>
      <c r="E20" s="7">
        <v>4</v>
      </c>
      <c r="F20" s="7">
        <v>6</v>
      </c>
      <c r="P20" t="s">
        <v>2</v>
      </c>
      <c r="Q20">
        <v>-1</v>
      </c>
      <c r="R20">
        <v>-1</v>
      </c>
      <c r="S20">
        <v>-1</v>
      </c>
      <c r="T20">
        <v>-1</v>
      </c>
      <c r="U20">
        <v>1</v>
      </c>
      <c r="V20">
        <v>1</v>
      </c>
      <c r="W20">
        <v>1</v>
      </c>
      <c r="X20">
        <v>1</v>
      </c>
      <c r="Y20">
        <v>1</v>
      </c>
      <c r="Z20">
        <v>-1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f>AVERAGE($Q$20:$AE$20)</f>
        <v>0.33333333333333331</v>
      </c>
      <c r="AG20" t="s">
        <v>54</v>
      </c>
      <c r="AH20">
        <f>VARP($AF$19:$AF$32)</f>
        <v>5.9591836734693884E-2</v>
      </c>
      <c r="AI20">
        <v>5.9939786515828854E-2</v>
      </c>
      <c r="AX20" s="9"/>
      <c r="CV20" s="86"/>
    </row>
    <row r="21" spans="1:214" x14ac:dyDescent="0.25">
      <c r="A21" s="2">
        <v>2</v>
      </c>
      <c r="B21" s="2">
        <v>5</v>
      </c>
      <c r="D21" s="7">
        <v>20</v>
      </c>
      <c r="E21" s="7">
        <v>50</v>
      </c>
      <c r="F21" s="7">
        <v>80</v>
      </c>
      <c r="P21" t="s">
        <v>3</v>
      </c>
      <c r="Q21">
        <v>-1</v>
      </c>
      <c r="R21">
        <v>-1</v>
      </c>
      <c r="S21">
        <v>1</v>
      </c>
      <c r="T21">
        <v>-1</v>
      </c>
      <c r="U21">
        <v>1</v>
      </c>
      <c r="V21">
        <v>1</v>
      </c>
      <c r="W21">
        <v>-1</v>
      </c>
      <c r="X21">
        <v>1</v>
      </c>
      <c r="Y21">
        <v>-1</v>
      </c>
      <c r="Z21">
        <v>-1</v>
      </c>
      <c r="AA21">
        <v>-1</v>
      </c>
      <c r="AB21">
        <v>1</v>
      </c>
      <c r="AC21">
        <v>1</v>
      </c>
      <c r="AD21">
        <v>1</v>
      </c>
      <c r="AE21">
        <v>1</v>
      </c>
      <c r="AF21">
        <f>AVERAGE($Q$21:$AE$21)</f>
        <v>6.6666666666666666E-2</v>
      </c>
      <c r="AG21" t="s">
        <v>57</v>
      </c>
      <c r="AH21">
        <f>VARP($Q$19:$AE$32)</f>
        <v>0.99419501133786847</v>
      </c>
      <c r="AX21" s="9"/>
      <c r="CV21" s="86"/>
    </row>
    <row r="22" spans="1:214" x14ac:dyDescent="0.25">
      <c r="A22" s="2">
        <v>2</v>
      </c>
      <c r="B22" s="2">
        <v>6</v>
      </c>
      <c r="D22" s="7">
        <v>1990</v>
      </c>
      <c r="E22" s="7">
        <v>1997</v>
      </c>
      <c r="F22" s="7">
        <v>2007</v>
      </c>
      <c r="P22" t="s">
        <v>4</v>
      </c>
      <c r="Q22">
        <v>-1</v>
      </c>
      <c r="R22">
        <v>-1</v>
      </c>
      <c r="S22">
        <v>1</v>
      </c>
      <c r="T22">
        <v>1</v>
      </c>
      <c r="U22">
        <v>1</v>
      </c>
      <c r="V22">
        <v>-1</v>
      </c>
      <c r="W22">
        <v>-1</v>
      </c>
      <c r="X22">
        <v>-1</v>
      </c>
      <c r="Y22">
        <v>-1</v>
      </c>
      <c r="Z22">
        <v>1</v>
      </c>
      <c r="AA22">
        <v>1</v>
      </c>
      <c r="AB22">
        <v>-1</v>
      </c>
      <c r="AC22">
        <v>1</v>
      </c>
      <c r="AD22">
        <v>1</v>
      </c>
      <c r="AE22">
        <v>1</v>
      </c>
      <c r="AF22">
        <f>AVERAGE($Q$22:$AE$22)</f>
        <v>6.6666666666666666E-2</v>
      </c>
      <c r="AG22" t="s">
        <v>76</v>
      </c>
      <c r="AH22">
        <f>AVERAGE($Q$19:$AE$32)</f>
        <v>7.6190476190476197E-2</v>
      </c>
      <c r="AX22" s="9"/>
      <c r="CV22" s="86"/>
    </row>
    <row r="23" spans="1:214" x14ac:dyDescent="0.25">
      <c r="A23" s="2">
        <v>2</v>
      </c>
      <c r="B23" s="2">
        <v>7</v>
      </c>
      <c r="D23" s="7">
        <v>10</v>
      </c>
      <c r="E23" s="7">
        <v>20</v>
      </c>
      <c r="F23" s="7">
        <v>60</v>
      </c>
      <c r="P23" t="s">
        <v>5</v>
      </c>
      <c r="Q23">
        <v>-1</v>
      </c>
      <c r="R23">
        <v>-1</v>
      </c>
      <c r="S23">
        <v>1</v>
      </c>
      <c r="T23">
        <v>1</v>
      </c>
      <c r="U23">
        <v>1</v>
      </c>
      <c r="V23">
        <v>1</v>
      </c>
      <c r="W23">
        <v>-1</v>
      </c>
      <c r="X23">
        <v>1</v>
      </c>
      <c r="Y23">
        <v>1</v>
      </c>
      <c r="Z23">
        <v>1</v>
      </c>
      <c r="AA23">
        <v>1</v>
      </c>
      <c r="AB23">
        <v>-1</v>
      </c>
      <c r="AC23">
        <v>1</v>
      </c>
      <c r="AD23">
        <v>1</v>
      </c>
      <c r="AE23">
        <v>1</v>
      </c>
      <c r="AF23">
        <f>AVERAGE($Q$23:$AE$23)</f>
        <v>0.46666666666666667</v>
      </c>
      <c r="AG23" t="s">
        <v>216</v>
      </c>
      <c r="AH23">
        <f>AH22*210</f>
        <v>16</v>
      </c>
      <c r="AX23" s="9"/>
      <c r="CV23" s="86"/>
    </row>
    <row r="24" spans="1:214" x14ac:dyDescent="0.25">
      <c r="A24" s="2">
        <v>2</v>
      </c>
      <c r="B24" s="2">
        <v>8</v>
      </c>
      <c r="D24" s="7">
        <v>5</v>
      </c>
      <c r="E24" s="7">
        <v>10</v>
      </c>
      <c r="F24" s="7">
        <v>35</v>
      </c>
      <c r="P24" t="s">
        <v>6</v>
      </c>
      <c r="Q24">
        <v>-1</v>
      </c>
      <c r="R24">
        <v>1</v>
      </c>
      <c r="S24">
        <v>1</v>
      </c>
      <c r="T24">
        <v>-1</v>
      </c>
      <c r="U24">
        <v>1</v>
      </c>
      <c r="V24">
        <v>1</v>
      </c>
      <c r="W24">
        <v>-1</v>
      </c>
      <c r="X24">
        <v>1</v>
      </c>
      <c r="Y24">
        <v>1</v>
      </c>
      <c r="Z24">
        <v>1</v>
      </c>
      <c r="AA24">
        <v>1</v>
      </c>
      <c r="AB24">
        <v>-1</v>
      </c>
      <c r="AC24">
        <v>1</v>
      </c>
      <c r="AD24">
        <v>-1</v>
      </c>
      <c r="AE24">
        <v>-1</v>
      </c>
      <c r="AF24">
        <f>AVERAGE($Q$24:$AE$24)</f>
        <v>0.2</v>
      </c>
      <c r="AG24" t="s">
        <v>220</v>
      </c>
      <c r="AH24">
        <f>(AH22+1)/2</f>
        <v>0.53809523809523807</v>
      </c>
      <c r="AX24" s="9"/>
      <c r="CV24" s="86"/>
    </row>
    <row r="25" spans="1:214" x14ac:dyDescent="0.25">
      <c r="A25" s="2">
        <v>2</v>
      </c>
      <c r="B25" s="2">
        <v>9</v>
      </c>
      <c r="D25" s="7">
        <v>0</v>
      </c>
      <c r="E25" s="7">
        <v>5</v>
      </c>
      <c r="F25" s="7">
        <v>10</v>
      </c>
      <c r="P25" t="s">
        <v>7</v>
      </c>
      <c r="Q25">
        <v>-1</v>
      </c>
      <c r="R25">
        <v>-1</v>
      </c>
      <c r="S25">
        <v>1</v>
      </c>
      <c r="T25">
        <v>-1</v>
      </c>
      <c r="U25">
        <v>1</v>
      </c>
      <c r="V25">
        <v>1</v>
      </c>
      <c r="W25">
        <v>-1</v>
      </c>
      <c r="X25">
        <v>1</v>
      </c>
      <c r="Y25">
        <v>-1</v>
      </c>
      <c r="Z25">
        <v>-1</v>
      </c>
      <c r="AA25">
        <v>-1</v>
      </c>
      <c r="AB25">
        <v>-1</v>
      </c>
      <c r="AC25">
        <v>1</v>
      </c>
      <c r="AD25">
        <v>1</v>
      </c>
      <c r="AE25">
        <v>1</v>
      </c>
      <c r="AF25">
        <f>AVERAGE($Q$25:$AE$25)</f>
        <v>-6.6666666666666666E-2</v>
      </c>
      <c r="AG25" t="s">
        <v>373</v>
      </c>
      <c r="AH25">
        <f>(AH24-(1-AH24))^2</f>
        <v>5.8049886621315116E-3</v>
      </c>
    </row>
    <row r="26" spans="1:214" x14ac:dyDescent="0.25">
      <c r="A26" s="2">
        <v>2</v>
      </c>
      <c r="B26" s="2">
        <v>10</v>
      </c>
      <c r="D26" s="7">
        <v>0</v>
      </c>
      <c r="E26" s="7">
        <v>5</v>
      </c>
      <c r="F26" s="7">
        <v>12</v>
      </c>
      <c r="P26" t="s">
        <v>8</v>
      </c>
      <c r="Q26">
        <v>-1</v>
      </c>
      <c r="R26">
        <v>1</v>
      </c>
      <c r="S26">
        <v>-1</v>
      </c>
      <c r="T26">
        <v>1</v>
      </c>
      <c r="U26">
        <v>1</v>
      </c>
      <c r="V26">
        <v>1</v>
      </c>
      <c r="W26">
        <v>-1</v>
      </c>
      <c r="X26">
        <v>-1</v>
      </c>
      <c r="Y26">
        <v>-1</v>
      </c>
      <c r="Z26">
        <v>-1</v>
      </c>
      <c r="AA26">
        <v>1</v>
      </c>
      <c r="AB26">
        <v>-1</v>
      </c>
      <c r="AC26">
        <v>1</v>
      </c>
      <c r="AD26">
        <v>1</v>
      </c>
      <c r="AE26">
        <v>1</v>
      </c>
      <c r="AF26">
        <f>AVERAGE($Q$26:$AE$26)</f>
        <v>6.6666666666666666E-2</v>
      </c>
      <c r="AG26">
        <f>AVERAGE($Q$26:$AF$26)</f>
        <v>6.6666666666666666E-2</v>
      </c>
    </row>
    <row r="27" spans="1:214" x14ac:dyDescent="0.25">
      <c r="A27" s="2">
        <v>2</v>
      </c>
      <c r="B27" s="2">
        <v>11</v>
      </c>
      <c r="D27" s="7">
        <v>0</v>
      </c>
      <c r="E27" s="7">
        <v>3</v>
      </c>
      <c r="F27" s="7">
        <v>6</v>
      </c>
      <c r="P27" t="s">
        <v>9</v>
      </c>
      <c r="Q27">
        <v>1</v>
      </c>
      <c r="R27">
        <v>-1</v>
      </c>
      <c r="S27">
        <v>-1</v>
      </c>
      <c r="T27">
        <v>-1</v>
      </c>
      <c r="U27">
        <v>1</v>
      </c>
      <c r="V27">
        <v>-1</v>
      </c>
      <c r="W27">
        <v>-1</v>
      </c>
      <c r="X27">
        <v>-1</v>
      </c>
      <c r="Y27">
        <v>-1</v>
      </c>
      <c r="Z27">
        <v>-1</v>
      </c>
      <c r="AA27">
        <v>1</v>
      </c>
      <c r="AB27">
        <v>-1</v>
      </c>
      <c r="AC27">
        <v>1</v>
      </c>
      <c r="AD27">
        <v>1</v>
      </c>
      <c r="AE27">
        <v>-1</v>
      </c>
      <c r="AF27">
        <f>AVERAGE($Q$27:$AE$27)</f>
        <v>-0.33333333333333331</v>
      </c>
      <c r="AG27">
        <f>AVERAGE($Q$27:$AF$27)</f>
        <v>-0.33333333333333331</v>
      </c>
    </row>
    <row r="28" spans="1:214" x14ac:dyDescent="0.25">
      <c r="A28" s="2">
        <v>2</v>
      </c>
      <c r="B28" s="2">
        <v>12</v>
      </c>
      <c r="D28" s="7">
        <v>4</v>
      </c>
      <c r="E28" s="7">
        <v>8</v>
      </c>
      <c r="F28" s="7">
        <v>18</v>
      </c>
      <c r="P28" t="s">
        <v>10</v>
      </c>
      <c r="Q28">
        <v>-1</v>
      </c>
      <c r="R28">
        <v>1</v>
      </c>
      <c r="S28">
        <v>1</v>
      </c>
      <c r="T28">
        <v>-1</v>
      </c>
      <c r="U28">
        <v>1</v>
      </c>
      <c r="V28">
        <v>-1</v>
      </c>
      <c r="W28">
        <v>1</v>
      </c>
      <c r="X28">
        <v>1</v>
      </c>
      <c r="Y28">
        <v>1</v>
      </c>
      <c r="Z28">
        <v>-1</v>
      </c>
      <c r="AA28">
        <v>1</v>
      </c>
      <c r="AB28">
        <v>-1</v>
      </c>
      <c r="AC28">
        <v>1</v>
      </c>
      <c r="AD28">
        <v>1</v>
      </c>
      <c r="AE28">
        <v>-1</v>
      </c>
      <c r="AF28">
        <f>AVERAGE($Q$28:$AE$28)</f>
        <v>0.2</v>
      </c>
      <c r="AG28">
        <f>AVERAGE($Q$28:$AF$28)</f>
        <v>0.2</v>
      </c>
    </row>
    <row r="29" spans="1:214" x14ac:dyDescent="0.25">
      <c r="A29" s="2">
        <v>2</v>
      </c>
      <c r="B29" s="2">
        <v>13</v>
      </c>
      <c r="D29" s="7">
        <v>0.1</v>
      </c>
      <c r="E29" s="7">
        <v>0.8</v>
      </c>
      <c r="F29" s="7">
        <v>1.3</v>
      </c>
      <c r="P29" t="s">
        <v>11</v>
      </c>
      <c r="Q29">
        <v>-1</v>
      </c>
      <c r="R29">
        <v>-1</v>
      </c>
      <c r="S29">
        <v>1</v>
      </c>
      <c r="T29">
        <v>1</v>
      </c>
      <c r="U29">
        <v>1</v>
      </c>
      <c r="V29">
        <v>-1</v>
      </c>
      <c r="W29">
        <v>-1</v>
      </c>
      <c r="X29">
        <v>-1</v>
      </c>
      <c r="Y29">
        <v>-1</v>
      </c>
      <c r="Z29">
        <v>-1</v>
      </c>
      <c r="AA29">
        <v>1</v>
      </c>
      <c r="AB29">
        <v>-1</v>
      </c>
      <c r="AC29">
        <v>-1</v>
      </c>
      <c r="AD29">
        <v>1</v>
      </c>
      <c r="AE29">
        <v>1</v>
      </c>
      <c r="AF29">
        <f>AVERAGE($Q$29:$AE$29)</f>
        <v>-0.2</v>
      </c>
      <c r="AG29">
        <f>AVERAGE($Q$29:$AF$29)</f>
        <v>-0.2</v>
      </c>
    </row>
    <row r="30" spans="1:214" x14ac:dyDescent="0.25">
      <c r="A30" s="2">
        <v>2</v>
      </c>
      <c r="B30" s="2">
        <v>14</v>
      </c>
      <c r="D30" s="7">
        <v>60</v>
      </c>
      <c r="E30" s="7">
        <v>65</v>
      </c>
      <c r="F30" s="7">
        <v>80</v>
      </c>
      <c r="P30" t="s">
        <v>12</v>
      </c>
      <c r="Q30">
        <v>-1</v>
      </c>
      <c r="R30">
        <v>-1</v>
      </c>
      <c r="S30">
        <v>1</v>
      </c>
      <c r="T30">
        <v>-1</v>
      </c>
      <c r="U30">
        <v>1</v>
      </c>
      <c r="V30">
        <v>1</v>
      </c>
      <c r="W30">
        <v>-1</v>
      </c>
      <c r="X30">
        <v>-1</v>
      </c>
      <c r="Y30">
        <v>-1</v>
      </c>
      <c r="Z30">
        <v>1</v>
      </c>
      <c r="AA30">
        <v>1</v>
      </c>
      <c r="AB30">
        <v>-1</v>
      </c>
      <c r="AC30">
        <v>1</v>
      </c>
      <c r="AD30">
        <v>1</v>
      </c>
      <c r="AE30">
        <v>1</v>
      </c>
      <c r="AF30">
        <f>AVERAGE($Q$30:$AE$30)</f>
        <v>6.6666666666666666E-2</v>
      </c>
      <c r="AG30">
        <f>AVERAGE($Q$30:$AF$30)</f>
        <v>6.6666666666666666E-2</v>
      </c>
    </row>
    <row r="31" spans="1:214" x14ac:dyDescent="0.25">
      <c r="A31" s="2">
        <v>2</v>
      </c>
      <c r="B31" s="2">
        <v>15</v>
      </c>
      <c r="D31" s="7">
        <v>60</v>
      </c>
      <c r="E31" s="7">
        <v>80</v>
      </c>
      <c r="F31" s="7">
        <v>90</v>
      </c>
      <c r="P31" t="s">
        <v>13</v>
      </c>
      <c r="Q31">
        <v>1</v>
      </c>
      <c r="R31">
        <v>-1</v>
      </c>
      <c r="S31">
        <v>1</v>
      </c>
      <c r="T31">
        <v>1</v>
      </c>
      <c r="U31">
        <v>1</v>
      </c>
      <c r="V31">
        <v>-1</v>
      </c>
      <c r="W31">
        <v>1</v>
      </c>
      <c r="X31">
        <v>1</v>
      </c>
      <c r="Y31">
        <v>1</v>
      </c>
      <c r="Z31">
        <v>-1</v>
      </c>
      <c r="AA31">
        <v>1</v>
      </c>
      <c r="AB31">
        <v>1</v>
      </c>
      <c r="AC31">
        <v>1</v>
      </c>
      <c r="AD31">
        <v>-1</v>
      </c>
      <c r="AE31">
        <v>1</v>
      </c>
      <c r="AF31">
        <f>AVERAGE($Q$31:$AE$31)</f>
        <v>0.46666666666666667</v>
      </c>
      <c r="AG31">
        <f>AVERAGE($Q$31:$AF$31)</f>
        <v>0.46666666666666667</v>
      </c>
    </row>
    <row r="32" spans="1:214" x14ac:dyDescent="0.25">
      <c r="A32" s="2">
        <v>3</v>
      </c>
      <c r="B32" s="2">
        <v>1</v>
      </c>
      <c r="D32" s="7">
        <v>12</v>
      </c>
      <c r="E32" s="7">
        <v>15</v>
      </c>
      <c r="F32" s="7">
        <v>18</v>
      </c>
      <c r="P32" t="s">
        <v>14</v>
      </c>
      <c r="Q32">
        <v>-1</v>
      </c>
      <c r="R32">
        <v>-1</v>
      </c>
      <c r="S32">
        <v>-1</v>
      </c>
      <c r="T32">
        <v>-1</v>
      </c>
      <c r="U32">
        <v>-1</v>
      </c>
      <c r="V32">
        <v>-1</v>
      </c>
      <c r="W32">
        <v>1</v>
      </c>
      <c r="X32">
        <v>1</v>
      </c>
      <c r="Y32">
        <v>1</v>
      </c>
      <c r="Z32">
        <v>1</v>
      </c>
      <c r="AA32">
        <v>-1</v>
      </c>
      <c r="AB32">
        <v>-1</v>
      </c>
      <c r="AC32">
        <v>-1</v>
      </c>
      <c r="AD32">
        <v>1</v>
      </c>
      <c r="AE32">
        <v>-1</v>
      </c>
      <c r="AF32">
        <f>AVERAGE($Q$32:$AE$32)</f>
        <v>-0.33333333333333331</v>
      </c>
      <c r="AG32">
        <f>AVERAGE($Q$32:$AF$32)</f>
        <v>-0.33333333333333331</v>
      </c>
    </row>
    <row r="33" spans="1:35" x14ac:dyDescent="0.25">
      <c r="A33" s="2">
        <v>3</v>
      </c>
      <c r="B33" s="2">
        <v>2</v>
      </c>
      <c r="D33" s="7">
        <v>10</v>
      </c>
      <c r="E33" s="7">
        <v>12</v>
      </c>
      <c r="F33" s="7">
        <v>20</v>
      </c>
      <c r="P33" t="s">
        <v>79</v>
      </c>
      <c r="Q33">
        <f>AVERAGE($Q$19:$Q$32)</f>
        <v>-0.7142857142857143</v>
      </c>
      <c r="R33">
        <f>AVERAGE($R$19:$R$32)</f>
        <v>-0.5714285714285714</v>
      </c>
      <c r="S33">
        <f>AVERAGE($S$19:$S$32)</f>
        <v>0.42857142857142855</v>
      </c>
      <c r="T33">
        <f>AVERAGE($T$19:$T$32)</f>
        <v>-0.14285714285714285</v>
      </c>
      <c r="U33">
        <f>AVERAGE($U$19:$U$32)</f>
        <v>0.8571428571428571</v>
      </c>
      <c r="V33">
        <f>AVERAGE($V$19:$V$32)</f>
        <v>0.14285714285714285</v>
      </c>
      <c r="W33">
        <f>AVERAGE($W$19:$W$32)</f>
        <v>-0.2857142857142857</v>
      </c>
      <c r="X33">
        <f>AVERAGE($X$19:$X$32)</f>
        <v>0.2857142857142857</v>
      </c>
      <c r="Y33">
        <f>AVERAGE($Y$19:$Y$32)</f>
        <v>-0.14285714285714285</v>
      </c>
      <c r="Z33">
        <f>AVERAGE($Z$19:$Z$32)</f>
        <v>-0.2857142857142857</v>
      </c>
      <c r="AA33">
        <f>AVERAGE($AA$19:$AA$32)</f>
        <v>0.42857142857142855</v>
      </c>
      <c r="AB33">
        <f>AVERAGE($AB$19:$AB$32)</f>
        <v>-0.5714285714285714</v>
      </c>
      <c r="AC33">
        <f>AVERAGE($AC$19:$AC$32)</f>
        <v>0.5714285714285714</v>
      </c>
      <c r="AD33">
        <f>AVERAGE($AD$19:$AD$32)</f>
        <v>0.7142857142857143</v>
      </c>
      <c r="AE33">
        <f>AVERAGE($AE$19:$AE$32)</f>
        <v>0.42857142857142855</v>
      </c>
      <c r="AF33">
        <f>AVERAGE($AF$19:$AF$32)</f>
        <v>7.6190476190476183E-2</v>
      </c>
    </row>
    <row r="34" spans="1:35" x14ac:dyDescent="0.25">
      <c r="A34" s="2">
        <v>3</v>
      </c>
      <c r="B34" s="2">
        <v>3</v>
      </c>
      <c r="D34" s="7">
        <v>25</v>
      </c>
      <c r="E34" s="7">
        <v>30</v>
      </c>
      <c r="F34" s="7">
        <v>40</v>
      </c>
    </row>
    <row r="35" spans="1:35" x14ac:dyDescent="0.25">
      <c r="A35" s="2">
        <v>3</v>
      </c>
      <c r="B35" s="2">
        <v>4</v>
      </c>
      <c r="D35" s="7">
        <v>2</v>
      </c>
      <c r="E35" s="7">
        <v>4</v>
      </c>
      <c r="F35" s="7">
        <v>6</v>
      </c>
    </row>
    <row r="36" spans="1:35" x14ac:dyDescent="0.25">
      <c r="A36" s="2">
        <v>3</v>
      </c>
      <c r="B36" s="2">
        <v>5</v>
      </c>
      <c r="D36" s="7">
        <v>70</v>
      </c>
      <c r="E36" s="7">
        <v>80</v>
      </c>
      <c r="F36" s="7">
        <v>90</v>
      </c>
      <c r="P36" t="s">
        <v>99</v>
      </c>
      <c r="Q36" t="s">
        <v>81</v>
      </c>
      <c r="R36" t="s">
        <v>82</v>
      </c>
      <c r="S36" t="s">
        <v>83</v>
      </c>
      <c r="T36" t="s">
        <v>84</v>
      </c>
      <c r="U36" t="s">
        <v>85</v>
      </c>
      <c r="V36" t="s">
        <v>86</v>
      </c>
      <c r="W36" t="s">
        <v>87</v>
      </c>
      <c r="X36" t="s">
        <v>88</v>
      </c>
      <c r="Y36" t="s">
        <v>89</v>
      </c>
      <c r="Z36" t="s">
        <v>90</v>
      </c>
      <c r="AA36" t="s">
        <v>91</v>
      </c>
      <c r="AB36" t="s">
        <v>92</v>
      </c>
      <c r="AC36" t="s">
        <v>93</v>
      </c>
      <c r="AD36" t="s">
        <v>94</v>
      </c>
      <c r="AE36" t="s">
        <v>95</v>
      </c>
      <c r="AF36" t="s">
        <v>80</v>
      </c>
      <c r="AG36" t="s">
        <v>339</v>
      </c>
      <c r="AI36" t="s">
        <v>42</v>
      </c>
    </row>
    <row r="37" spans="1:35" x14ac:dyDescent="0.25">
      <c r="A37" s="2">
        <v>3</v>
      </c>
      <c r="B37" s="2">
        <v>6</v>
      </c>
      <c r="D37" s="7">
        <v>1980</v>
      </c>
      <c r="E37" s="7">
        <v>1990</v>
      </c>
      <c r="F37" s="7">
        <v>2000</v>
      </c>
      <c r="P37" t="s">
        <v>1</v>
      </c>
      <c r="Q37">
        <v>1</v>
      </c>
      <c r="R37">
        <v>-1</v>
      </c>
      <c r="S37">
        <v>-1</v>
      </c>
      <c r="T37">
        <v>1</v>
      </c>
      <c r="U37">
        <v>-1</v>
      </c>
      <c r="V37">
        <v>-1</v>
      </c>
      <c r="W37">
        <v>1</v>
      </c>
      <c r="X37">
        <v>1</v>
      </c>
      <c r="Y37">
        <v>1</v>
      </c>
      <c r="Z37">
        <v>-1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f>AVERAGE($Q$37:$AE$37)</f>
        <v>0.33333333333333331</v>
      </c>
      <c r="AG37" t="s">
        <v>52</v>
      </c>
      <c r="AH37">
        <f>VARP($Q$51:$AE$51)</f>
        <v>0.18902494331065756</v>
      </c>
      <c r="AI37">
        <f>AH37/AH39</f>
        <v>0.21863197650020971</v>
      </c>
    </row>
    <row r="38" spans="1:35" x14ac:dyDescent="0.25">
      <c r="A38" s="2">
        <v>3</v>
      </c>
      <c r="B38" s="2">
        <v>7</v>
      </c>
      <c r="D38" s="7">
        <v>70</v>
      </c>
      <c r="E38" s="7">
        <v>80</v>
      </c>
      <c r="F38" s="7">
        <v>90</v>
      </c>
      <c r="P38" t="s">
        <v>2</v>
      </c>
      <c r="Q38">
        <v>-1</v>
      </c>
      <c r="R38">
        <v>1</v>
      </c>
      <c r="S38">
        <v>1</v>
      </c>
      <c r="T38">
        <v>1</v>
      </c>
      <c r="U38">
        <v>-1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-1</v>
      </c>
      <c r="AD38">
        <v>-1</v>
      </c>
      <c r="AE38">
        <v>1</v>
      </c>
      <c r="AF38">
        <f>AVERAGE($Q$38:$AE$38)</f>
        <v>0.46666666666666667</v>
      </c>
      <c r="AG38" t="s">
        <v>54</v>
      </c>
      <c r="AH38">
        <f>VARP($AE$37:$AF$51)</f>
        <v>0.48243537414965981</v>
      </c>
      <c r="AI38">
        <f>AH38/AH39</f>
        <v>0.55799937054133431</v>
      </c>
    </row>
    <row r="39" spans="1:35" x14ac:dyDescent="0.25">
      <c r="A39" s="2">
        <v>3</v>
      </c>
      <c r="B39" s="2">
        <v>8</v>
      </c>
      <c r="D39" s="7">
        <v>5</v>
      </c>
      <c r="E39" s="7">
        <v>8</v>
      </c>
      <c r="F39" s="7">
        <v>10</v>
      </c>
      <c r="P39" t="s">
        <v>3</v>
      </c>
      <c r="Q39">
        <v>-1</v>
      </c>
      <c r="R39">
        <v>-1</v>
      </c>
      <c r="S39">
        <v>-1</v>
      </c>
      <c r="T39">
        <v>1</v>
      </c>
      <c r="U39">
        <v>-1</v>
      </c>
      <c r="V39">
        <v>1</v>
      </c>
      <c r="W39">
        <v>-1</v>
      </c>
      <c r="X39">
        <v>-1</v>
      </c>
      <c r="Y39">
        <v>1</v>
      </c>
      <c r="Z39">
        <v>1</v>
      </c>
      <c r="AA39">
        <v>1</v>
      </c>
      <c r="AB39">
        <v>1</v>
      </c>
      <c r="AC39">
        <v>-1</v>
      </c>
      <c r="AD39">
        <v>-1</v>
      </c>
      <c r="AE39">
        <v>-1</v>
      </c>
      <c r="AF39">
        <f>AVERAGE($Q$39:$AE$39)</f>
        <v>-0.2</v>
      </c>
      <c r="AG39" t="s">
        <v>57</v>
      </c>
      <c r="AH39">
        <f>VARP($Q$37:$AE$51)</f>
        <v>0.86458049886621335</v>
      </c>
    </row>
    <row r="40" spans="1:35" x14ac:dyDescent="0.25">
      <c r="A40" s="2">
        <v>3</v>
      </c>
      <c r="B40" s="2">
        <v>9</v>
      </c>
      <c r="D40" s="7">
        <v>5</v>
      </c>
      <c r="E40" s="7">
        <v>8</v>
      </c>
      <c r="F40" s="7">
        <v>10</v>
      </c>
      <c r="P40" t="s">
        <v>4</v>
      </c>
      <c r="Q40">
        <v>1</v>
      </c>
      <c r="R40">
        <v>-1</v>
      </c>
      <c r="S40">
        <v>1</v>
      </c>
      <c r="T40">
        <v>1</v>
      </c>
      <c r="U40">
        <v>1</v>
      </c>
      <c r="V40">
        <v>1</v>
      </c>
      <c r="W40">
        <v>-1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-1</v>
      </c>
      <c r="AE40">
        <v>-1</v>
      </c>
      <c r="AF40">
        <f>AVERAGE($Q$40:$AE$40)</f>
        <v>0.46666666666666667</v>
      </c>
      <c r="AG40" t="s">
        <v>77</v>
      </c>
      <c r="AH40">
        <f>AVERAGE($Q$37:$AE$51)</f>
        <v>0.29523809523809519</v>
      </c>
    </row>
    <row r="41" spans="1:35" x14ac:dyDescent="0.25">
      <c r="A41" s="2">
        <v>3</v>
      </c>
      <c r="B41" s="2">
        <v>10</v>
      </c>
      <c r="D41" s="7">
        <v>3</v>
      </c>
      <c r="E41" s="7">
        <v>5</v>
      </c>
      <c r="F41" s="7">
        <v>7</v>
      </c>
      <c r="P41" t="s">
        <v>5</v>
      </c>
      <c r="Q41">
        <v>1</v>
      </c>
      <c r="R41">
        <v>1</v>
      </c>
      <c r="S41">
        <v>-1</v>
      </c>
      <c r="T41">
        <v>1</v>
      </c>
      <c r="U41">
        <v>-1</v>
      </c>
      <c r="V41">
        <v>1</v>
      </c>
      <c r="W41">
        <v>1</v>
      </c>
      <c r="X41">
        <v>1</v>
      </c>
      <c r="Y41">
        <v>1</v>
      </c>
      <c r="Z41">
        <v>1</v>
      </c>
      <c r="AA41">
        <v>-1</v>
      </c>
      <c r="AB41">
        <v>1</v>
      </c>
      <c r="AC41">
        <v>-1</v>
      </c>
      <c r="AD41">
        <v>-1</v>
      </c>
      <c r="AE41">
        <v>-1</v>
      </c>
      <c r="AF41">
        <f>AVERAGE($Q$41:$AE$41)</f>
        <v>0.2</v>
      </c>
      <c r="AG41" t="s">
        <v>217</v>
      </c>
      <c r="AH41">
        <f>AH40*210</f>
        <v>61.999999999999993</v>
      </c>
    </row>
    <row r="42" spans="1:35" x14ac:dyDescent="0.25">
      <c r="A42" s="2">
        <v>3</v>
      </c>
      <c r="B42" s="2">
        <v>11</v>
      </c>
      <c r="D42" s="7">
        <v>3</v>
      </c>
      <c r="E42" s="7">
        <v>4</v>
      </c>
      <c r="F42" s="7">
        <v>6</v>
      </c>
      <c r="P42" t="s">
        <v>6</v>
      </c>
      <c r="Q42">
        <v>1</v>
      </c>
      <c r="R42">
        <v>1</v>
      </c>
      <c r="S42">
        <v>-1</v>
      </c>
      <c r="T42">
        <v>1</v>
      </c>
      <c r="U42">
        <v>1</v>
      </c>
      <c r="V42">
        <v>1</v>
      </c>
      <c r="W42">
        <v>-1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f>AVERAGE($Q$42:$AE$42)</f>
        <v>0.73333333333333328</v>
      </c>
      <c r="AG42" t="s">
        <v>220</v>
      </c>
      <c r="AH42">
        <f>(AH40+1)/2</f>
        <v>0.64761904761904754</v>
      </c>
    </row>
    <row r="43" spans="1:35" x14ac:dyDescent="0.25">
      <c r="A43" s="2">
        <v>3</v>
      </c>
      <c r="B43" s="2">
        <v>12</v>
      </c>
      <c r="D43" s="7">
        <v>5</v>
      </c>
      <c r="E43" s="7">
        <v>8</v>
      </c>
      <c r="F43" s="7">
        <v>12</v>
      </c>
      <c r="P43" t="s">
        <v>7</v>
      </c>
      <c r="Q43">
        <v>-1</v>
      </c>
      <c r="R43">
        <v>-1</v>
      </c>
      <c r="S43">
        <v>1</v>
      </c>
      <c r="T43">
        <v>-1</v>
      </c>
      <c r="U43">
        <v>1</v>
      </c>
      <c r="V43">
        <v>1</v>
      </c>
      <c r="W43">
        <v>-1</v>
      </c>
      <c r="X43">
        <v>1</v>
      </c>
      <c r="Y43">
        <v>1</v>
      </c>
      <c r="Z43">
        <v>1</v>
      </c>
      <c r="AA43">
        <v>1</v>
      </c>
      <c r="AB43">
        <v>1</v>
      </c>
      <c r="AC43">
        <v>-1</v>
      </c>
      <c r="AD43">
        <v>-1</v>
      </c>
      <c r="AE43">
        <v>1</v>
      </c>
      <c r="AF43">
        <f>AVERAGE($Q$43:$AE$43)</f>
        <v>0.2</v>
      </c>
      <c r="AG43" t="s">
        <v>373</v>
      </c>
      <c r="AH43">
        <f>(AH42-(1-AH42))^2</f>
        <v>8.71655328798185E-2</v>
      </c>
    </row>
    <row r="44" spans="1:35" x14ac:dyDescent="0.25">
      <c r="A44" s="2">
        <v>3</v>
      </c>
      <c r="B44" s="2">
        <v>13</v>
      </c>
      <c r="D44" s="7">
        <v>0.1</v>
      </c>
      <c r="E44" s="7">
        <v>0.3</v>
      </c>
      <c r="F44" s="7">
        <v>0.6</v>
      </c>
      <c r="P44" t="s">
        <v>8</v>
      </c>
      <c r="Q44">
        <v>1</v>
      </c>
      <c r="R44">
        <v>-1</v>
      </c>
      <c r="S44">
        <v>-1</v>
      </c>
      <c r="T44">
        <v>1</v>
      </c>
      <c r="U44">
        <v>-1</v>
      </c>
      <c r="V44">
        <v>1</v>
      </c>
      <c r="W44">
        <v>1</v>
      </c>
      <c r="X44">
        <v>1</v>
      </c>
      <c r="Y44">
        <v>1</v>
      </c>
      <c r="Z44">
        <v>-1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f>AVERAGE($Q$44:$AE$44)</f>
        <v>0.46666666666666667</v>
      </c>
      <c r="AG44">
        <f>AVERAGE($Q$44:$AF$44)</f>
        <v>0.46666666666666667</v>
      </c>
    </row>
    <row r="45" spans="1:35" x14ac:dyDescent="0.25">
      <c r="A45" s="2">
        <v>3</v>
      </c>
      <c r="B45" s="2">
        <v>14</v>
      </c>
      <c r="D45" s="7">
        <v>20</v>
      </c>
      <c r="E45" s="7">
        <v>40</v>
      </c>
      <c r="F45" s="7">
        <v>60</v>
      </c>
      <c r="P45" t="s">
        <v>9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-1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f>AVERAGE($Q$45:$AE$45)</f>
        <v>0.8666666666666667</v>
      </c>
      <c r="AG45">
        <f>AVERAGE($Q$45:$AF$45)</f>
        <v>0.8666666666666667</v>
      </c>
    </row>
    <row r="46" spans="1:35" x14ac:dyDescent="0.25">
      <c r="A46" s="2">
        <v>3</v>
      </c>
      <c r="B46" s="2">
        <v>15</v>
      </c>
      <c r="D46" s="7">
        <v>40</v>
      </c>
      <c r="E46" s="7">
        <v>50</v>
      </c>
      <c r="F46" s="7">
        <v>70</v>
      </c>
      <c r="P46" t="s">
        <v>10</v>
      </c>
      <c r="Q46">
        <v>1</v>
      </c>
      <c r="R46">
        <v>1</v>
      </c>
      <c r="S46">
        <v>-1</v>
      </c>
      <c r="T46">
        <v>1</v>
      </c>
      <c r="U46">
        <v>-1</v>
      </c>
      <c r="V46">
        <v>1</v>
      </c>
      <c r="W46">
        <v>-1</v>
      </c>
      <c r="X46">
        <v>-1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f>AVERAGE($Q$46:$AE$46)</f>
        <v>0.46666666666666667</v>
      </c>
      <c r="AG46">
        <f>AVERAGE($Q$46:$AF$46)</f>
        <v>0.46666666666666667</v>
      </c>
    </row>
    <row r="47" spans="1:35" x14ac:dyDescent="0.25">
      <c r="A47" s="2">
        <v>4</v>
      </c>
      <c r="B47" s="2">
        <v>1</v>
      </c>
      <c r="D47" s="7">
        <v>7</v>
      </c>
      <c r="E47" s="7">
        <v>8</v>
      </c>
      <c r="F47" s="7">
        <v>10</v>
      </c>
      <c r="P47" t="s">
        <v>11</v>
      </c>
      <c r="Q47">
        <v>-1</v>
      </c>
      <c r="R47">
        <v>-1</v>
      </c>
      <c r="S47">
        <v>-1</v>
      </c>
      <c r="T47">
        <v>1</v>
      </c>
      <c r="U47">
        <v>-1</v>
      </c>
      <c r="V47">
        <v>-1</v>
      </c>
      <c r="W47">
        <v>-1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-1</v>
      </c>
      <c r="AE47">
        <v>-1</v>
      </c>
      <c r="AF47">
        <f>AVERAGE($Q$47:$AE$47)</f>
        <v>-6.6666666666666666E-2</v>
      </c>
      <c r="AG47">
        <f>AVERAGE($Q$47:$AF$47)</f>
        <v>-6.6666666666666666E-2</v>
      </c>
    </row>
    <row r="48" spans="1:35" x14ac:dyDescent="0.25">
      <c r="A48" s="2">
        <v>4</v>
      </c>
      <c r="B48" s="2">
        <v>2</v>
      </c>
      <c r="D48" s="7">
        <v>10</v>
      </c>
      <c r="E48" s="7">
        <v>20</v>
      </c>
      <c r="F48" s="7">
        <v>30</v>
      </c>
      <c r="P48" t="s">
        <v>12</v>
      </c>
      <c r="Q48">
        <v>1</v>
      </c>
      <c r="R48">
        <v>1</v>
      </c>
      <c r="S48">
        <v>1</v>
      </c>
      <c r="T48">
        <v>1</v>
      </c>
      <c r="U48">
        <v>-1</v>
      </c>
      <c r="V48">
        <v>1</v>
      </c>
      <c r="W48">
        <v>-1</v>
      </c>
      <c r="X48">
        <v>1</v>
      </c>
      <c r="Y48">
        <v>-1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f>AVERAGE($Q$48:$AE$48)</f>
        <v>0.6</v>
      </c>
      <c r="AG48">
        <f>AVERAGE($Q$48:$AF$48)</f>
        <v>0.6</v>
      </c>
    </row>
    <row r="49" spans="1:35" x14ac:dyDescent="0.25">
      <c r="A49" s="2">
        <v>4</v>
      </c>
      <c r="B49" s="2">
        <v>3</v>
      </c>
      <c r="D49" s="7">
        <v>30</v>
      </c>
      <c r="E49" s="7">
        <v>47</v>
      </c>
      <c r="F49" s="7">
        <v>60</v>
      </c>
      <c r="P49" t="s">
        <v>13</v>
      </c>
      <c r="Q49">
        <v>1</v>
      </c>
      <c r="R49">
        <v>-1</v>
      </c>
      <c r="S49">
        <v>-1</v>
      </c>
      <c r="T49">
        <v>1</v>
      </c>
      <c r="U49">
        <v>-1</v>
      </c>
      <c r="V49">
        <v>1</v>
      </c>
      <c r="W49">
        <v>-1</v>
      </c>
      <c r="X49">
        <v>1</v>
      </c>
      <c r="Y49">
        <v>1</v>
      </c>
      <c r="Z49">
        <v>-1</v>
      </c>
      <c r="AA49">
        <v>-1</v>
      </c>
      <c r="AB49">
        <v>-1</v>
      </c>
      <c r="AC49">
        <v>-1</v>
      </c>
      <c r="AD49">
        <v>1</v>
      </c>
      <c r="AE49">
        <v>-1</v>
      </c>
      <c r="AF49">
        <f>AVERAGE($Q$49:$AE$49)</f>
        <v>-0.2</v>
      </c>
      <c r="AG49">
        <f>AVERAGE($Q$49:$AF$49)</f>
        <v>-0.2</v>
      </c>
    </row>
    <row r="50" spans="1:35" x14ac:dyDescent="0.25">
      <c r="A50" s="2">
        <v>4</v>
      </c>
      <c r="B50" s="2">
        <v>4</v>
      </c>
      <c r="D50" s="7">
        <v>1</v>
      </c>
      <c r="E50" s="7">
        <v>3</v>
      </c>
      <c r="F50" s="7">
        <v>5</v>
      </c>
      <c r="P50" t="s">
        <v>14</v>
      </c>
      <c r="Q50">
        <v>-1</v>
      </c>
      <c r="R50">
        <v>-1</v>
      </c>
      <c r="S50">
        <v>-1</v>
      </c>
      <c r="T50">
        <v>-1</v>
      </c>
      <c r="U50">
        <v>-1</v>
      </c>
      <c r="V50">
        <v>-1</v>
      </c>
      <c r="W50">
        <v>-1</v>
      </c>
      <c r="X50">
        <v>-1</v>
      </c>
      <c r="Y50">
        <v>1</v>
      </c>
      <c r="Z50">
        <v>1</v>
      </c>
      <c r="AA50">
        <v>1</v>
      </c>
      <c r="AB50">
        <v>1</v>
      </c>
      <c r="AC50">
        <v>-1</v>
      </c>
      <c r="AD50">
        <v>1</v>
      </c>
      <c r="AE50">
        <v>1</v>
      </c>
      <c r="AF50">
        <f>AVERAGE($Q$50:$AE$50)</f>
        <v>-0.2</v>
      </c>
      <c r="AG50">
        <f>AVERAGE($Q$50:$AF$50)</f>
        <v>-0.2</v>
      </c>
    </row>
    <row r="51" spans="1:35" x14ac:dyDescent="0.25">
      <c r="A51" s="2">
        <v>4</v>
      </c>
      <c r="B51" s="2">
        <v>5</v>
      </c>
      <c r="D51" s="7">
        <v>30</v>
      </c>
      <c r="E51" s="7">
        <v>70</v>
      </c>
      <c r="F51" s="7">
        <v>100</v>
      </c>
      <c r="P51" t="s">
        <v>79</v>
      </c>
      <c r="Q51">
        <f>AVERAGE($Q$37:$Q$50)</f>
        <v>0.2857142857142857</v>
      </c>
      <c r="R51">
        <f>AVERAGE($R$37:$R$50)</f>
        <v>-0.14285714285714285</v>
      </c>
      <c r="S51">
        <f>AVERAGE($S$37:$S$50)</f>
        <v>-0.2857142857142857</v>
      </c>
      <c r="T51">
        <f>AVERAGE($T$37:$T$50)</f>
        <v>0.7142857142857143</v>
      </c>
      <c r="U51">
        <f>AVERAGE($U$37:$U$50)</f>
        <v>-0.42857142857142855</v>
      </c>
      <c r="V51">
        <f>AVERAGE($V$37:$V$50)</f>
        <v>0.5714285714285714</v>
      </c>
      <c r="W51">
        <f>AVERAGE($W$37:$W$50)</f>
        <v>-0.42857142857142855</v>
      </c>
      <c r="X51">
        <f>AVERAGE($X$37:$X$50)</f>
        <v>0.5714285714285714</v>
      </c>
      <c r="Y51">
        <f>AVERAGE($Y$37:$Y$50)</f>
        <v>0.8571428571428571</v>
      </c>
      <c r="Z51">
        <f>AVERAGE($Z$37:$Z$50)</f>
        <v>0.5714285714285714</v>
      </c>
      <c r="AA51">
        <f>AVERAGE($AA$37:$AA$50)</f>
        <v>0.7142857142857143</v>
      </c>
      <c r="AB51">
        <f>AVERAGE($AB$37:$AB$50)</f>
        <v>0.8571428571428571</v>
      </c>
      <c r="AC51">
        <f>AVERAGE($AC$37:$AC$50)</f>
        <v>0.14285714285714285</v>
      </c>
      <c r="AD51">
        <f>AVERAGE($AD$37:$AD$50)</f>
        <v>0.14285714285714285</v>
      </c>
      <c r="AE51">
        <f>AVERAGE($AE$37:$AE$50)</f>
        <v>0.2857142857142857</v>
      </c>
      <c r="AF51">
        <f>AVERAGE($AF$37:$AF$50)</f>
        <v>0.29523809523809519</v>
      </c>
    </row>
    <row r="52" spans="1:35" x14ac:dyDescent="0.25">
      <c r="A52" s="2">
        <v>4</v>
      </c>
      <c r="B52" s="2">
        <v>6</v>
      </c>
      <c r="D52" s="7">
        <v>1990</v>
      </c>
      <c r="E52" s="7">
        <v>2006</v>
      </c>
      <c r="F52" s="7">
        <v>2010</v>
      </c>
    </row>
    <row r="53" spans="1:35" x14ac:dyDescent="0.25">
      <c r="A53" s="2">
        <v>4</v>
      </c>
      <c r="B53" s="2">
        <v>7</v>
      </c>
      <c r="D53" s="7">
        <v>80</v>
      </c>
      <c r="E53" s="7">
        <v>99.9</v>
      </c>
      <c r="F53" s="7">
        <v>100</v>
      </c>
    </row>
    <row r="54" spans="1:35" x14ac:dyDescent="0.25">
      <c r="A54" s="2">
        <v>4</v>
      </c>
      <c r="B54" s="2">
        <v>8</v>
      </c>
      <c r="D54" s="7">
        <v>0</v>
      </c>
      <c r="E54" s="7">
        <v>20</v>
      </c>
      <c r="F54" s="7">
        <v>50</v>
      </c>
      <c r="P54" t="s">
        <v>218</v>
      </c>
      <c r="Q54" t="s">
        <v>81</v>
      </c>
      <c r="R54" t="s">
        <v>82</v>
      </c>
      <c r="S54" t="s">
        <v>83</v>
      </c>
      <c r="T54" t="s">
        <v>84</v>
      </c>
      <c r="U54" t="s">
        <v>85</v>
      </c>
      <c r="V54" t="s">
        <v>86</v>
      </c>
      <c r="W54" t="s">
        <v>87</v>
      </c>
      <c r="X54" t="s">
        <v>88</v>
      </c>
      <c r="Y54" t="s">
        <v>89</v>
      </c>
      <c r="Z54" t="s">
        <v>90</v>
      </c>
      <c r="AA54" t="s">
        <v>91</v>
      </c>
      <c r="AB54" t="s">
        <v>92</v>
      </c>
      <c r="AC54" t="s">
        <v>93</v>
      </c>
      <c r="AD54" t="s">
        <v>94</v>
      </c>
      <c r="AE54" t="s">
        <v>95</v>
      </c>
      <c r="AF54" t="s">
        <v>80</v>
      </c>
      <c r="AG54" t="s">
        <v>339</v>
      </c>
      <c r="AI54" t="s">
        <v>42</v>
      </c>
    </row>
    <row r="55" spans="1:35" x14ac:dyDescent="0.25">
      <c r="A55" s="2">
        <v>4</v>
      </c>
      <c r="B55" s="2">
        <v>9</v>
      </c>
      <c r="D55" s="7">
        <v>0</v>
      </c>
      <c r="E55" s="7">
        <v>30</v>
      </c>
      <c r="F55" s="7">
        <v>50</v>
      </c>
      <c r="P55" t="s">
        <v>1</v>
      </c>
      <c r="Q55">
        <v>1.5</v>
      </c>
      <c r="R55">
        <v>3.0404040404040402</v>
      </c>
      <c r="S55">
        <v>0.96822033898305082</v>
      </c>
      <c r="T55">
        <v>2.7027027027027049E-2</v>
      </c>
      <c r="U55">
        <v>0.36842105263157893</v>
      </c>
      <c r="V55">
        <v>1.5015015015015015E-3</v>
      </c>
      <c r="W55">
        <v>0.2718446601941748</v>
      </c>
      <c r="X55">
        <v>0.25</v>
      </c>
      <c r="Y55">
        <v>0.8867924528301887</v>
      </c>
      <c r="Z55">
        <v>11.499999999999998</v>
      </c>
      <c r="AA55">
        <v>0.56249999999999989</v>
      </c>
      <c r="AB55">
        <v>1.0101010101010065E-2</v>
      </c>
      <c r="AC55">
        <v>7.1428571428571494E-2</v>
      </c>
      <c r="AD55">
        <v>0.42196531791907516</v>
      </c>
      <c r="AE55">
        <v>0.42857142857142855</v>
      </c>
      <c r="AF55">
        <f>AVERAGE($Q$55:$AE$55)</f>
        <v>1.353918493439443</v>
      </c>
      <c r="AG55" t="s">
        <v>52</v>
      </c>
      <c r="AH55">
        <f>VARP($Q$69:$AE$69)</f>
        <v>0.37046291103478834</v>
      </c>
      <c r="AI55">
        <f>AH55/AH57</f>
        <v>0.24318709628113902</v>
      </c>
    </row>
    <row r="56" spans="1:35" x14ac:dyDescent="0.25">
      <c r="A56" s="2">
        <v>4</v>
      </c>
      <c r="B56" s="2">
        <v>10</v>
      </c>
      <c r="D56" s="7">
        <v>0</v>
      </c>
      <c r="E56" s="7">
        <v>1</v>
      </c>
      <c r="F56" s="7">
        <v>10</v>
      </c>
      <c r="P56" t="s">
        <v>2</v>
      </c>
      <c r="Q56">
        <v>0.875</v>
      </c>
      <c r="R56">
        <v>1.0101010101010065E-2</v>
      </c>
      <c r="S56">
        <v>5.9322033898305024E-2</v>
      </c>
      <c r="T56">
        <v>8.108108108108103E-2</v>
      </c>
      <c r="U56">
        <v>0.47368421052631576</v>
      </c>
      <c r="V56">
        <v>5.005005005005005E-4</v>
      </c>
      <c r="W56">
        <v>2.9126213592233077E-2</v>
      </c>
      <c r="X56">
        <v>0.5</v>
      </c>
      <c r="Y56">
        <v>5.6603773584905627E-2</v>
      </c>
      <c r="Z56">
        <v>0.56249999999999989</v>
      </c>
      <c r="AA56">
        <v>6.2500000000000056E-2</v>
      </c>
      <c r="AB56">
        <v>0.19191919191919196</v>
      </c>
      <c r="AC56">
        <v>0.7142857142857143</v>
      </c>
      <c r="AD56">
        <v>0.24855491329479767</v>
      </c>
      <c r="AE56">
        <v>8.5714285714285715E-2</v>
      </c>
      <c r="AF56">
        <f>AVERAGE($Q$56:$AE$56)</f>
        <v>0.26339286189988936</v>
      </c>
      <c r="AG56" t="s">
        <v>54</v>
      </c>
      <c r="AH56">
        <f>VARP($AF$55:$AF$68)</f>
        <v>0.13966103413311745</v>
      </c>
      <c r="AI56">
        <f>AH56/AH57</f>
        <v>9.1679248698838048E-2</v>
      </c>
    </row>
    <row r="57" spans="1:35" x14ac:dyDescent="0.25">
      <c r="A57" s="2">
        <v>4</v>
      </c>
      <c r="B57" s="2">
        <v>11</v>
      </c>
      <c r="D57" s="7">
        <v>0</v>
      </c>
      <c r="E57" s="7">
        <v>1E-3</v>
      </c>
      <c r="F57" s="7">
        <v>5</v>
      </c>
      <c r="P57" t="s">
        <v>3</v>
      </c>
      <c r="Q57">
        <v>0.875</v>
      </c>
      <c r="R57">
        <v>0.21212121212121207</v>
      </c>
      <c r="S57">
        <v>0.36440677966101698</v>
      </c>
      <c r="T57">
        <v>8.108108108108103E-2</v>
      </c>
      <c r="U57">
        <v>0.15789473684210525</v>
      </c>
      <c r="V57">
        <v>4.004004004004004E-3</v>
      </c>
      <c r="W57">
        <v>2.8834951456310676</v>
      </c>
      <c r="X57">
        <v>0.6</v>
      </c>
      <c r="Y57">
        <v>0.50943396226415094</v>
      </c>
      <c r="Z57">
        <v>0.56249999999999989</v>
      </c>
      <c r="AA57">
        <v>0.24999999999999994</v>
      </c>
      <c r="AB57">
        <v>0.19191919191919196</v>
      </c>
      <c r="AC57">
        <v>0.8928571428571429</v>
      </c>
      <c r="AD57">
        <v>0.53757225433526012</v>
      </c>
      <c r="AE57">
        <v>0.42857142857142855</v>
      </c>
      <c r="AF57">
        <f>AVERAGE($Q$57:$AE$57)</f>
        <v>0.57005712928584418</v>
      </c>
      <c r="AG57" t="s">
        <v>57</v>
      </c>
      <c r="AH57">
        <f>VARP($Q$55:$AE$68)</f>
        <v>1.523365822858096</v>
      </c>
    </row>
    <row r="58" spans="1:35" x14ac:dyDescent="0.25">
      <c r="A58" s="2">
        <v>4</v>
      </c>
      <c r="B58" s="2">
        <v>12</v>
      </c>
      <c r="D58" s="7">
        <v>5</v>
      </c>
      <c r="E58" s="7">
        <v>10</v>
      </c>
      <c r="F58" s="7">
        <v>20</v>
      </c>
      <c r="P58" t="s">
        <v>4</v>
      </c>
      <c r="Q58">
        <v>0</v>
      </c>
      <c r="R58">
        <v>1.0202020202020201</v>
      </c>
      <c r="S58">
        <v>4.2372881355932802E-3</v>
      </c>
      <c r="T58">
        <v>0.18918918918918923</v>
      </c>
      <c r="U58">
        <v>0.26315789473684209</v>
      </c>
      <c r="V58">
        <v>4.004004004004004E-3</v>
      </c>
      <c r="W58">
        <v>3.8495145631067964</v>
      </c>
      <c r="X58">
        <v>0</v>
      </c>
      <c r="Y58">
        <v>4.6603773584905657</v>
      </c>
      <c r="Z58">
        <v>0.6875</v>
      </c>
      <c r="AA58">
        <v>0.99968750000000006</v>
      </c>
      <c r="AB58">
        <v>1.0101010101010065E-2</v>
      </c>
      <c r="AC58">
        <v>0.28571428571428564</v>
      </c>
      <c r="AD58">
        <v>0.22543352601156069</v>
      </c>
      <c r="AE58">
        <v>0.7142857142857143</v>
      </c>
      <c r="AF58">
        <f>AVERAGE($Q$58:$AE$58)</f>
        <v>0.86089362359850541</v>
      </c>
      <c r="AG58" t="s">
        <v>384</v>
      </c>
      <c r="AH58">
        <f>AVERAGE($Q$55:$AE$68)</f>
        <v>0.69580282580943442</v>
      </c>
    </row>
    <row r="59" spans="1:35" x14ac:dyDescent="0.25">
      <c r="A59" s="2">
        <v>4</v>
      </c>
      <c r="B59" s="2">
        <v>13</v>
      </c>
      <c r="D59" s="7">
        <v>1</v>
      </c>
      <c r="E59" s="7">
        <v>2</v>
      </c>
      <c r="F59" s="7">
        <v>5</v>
      </c>
      <c r="P59" t="s">
        <v>5</v>
      </c>
      <c r="Q59">
        <v>0</v>
      </c>
      <c r="R59">
        <v>1.0101010101010065E-2</v>
      </c>
      <c r="S59">
        <v>0.83050847457627119</v>
      </c>
      <c r="T59">
        <v>2.7027027027027049E-2</v>
      </c>
      <c r="U59">
        <v>0.36842105263157893</v>
      </c>
      <c r="V59">
        <v>5.005005005005005E-4</v>
      </c>
      <c r="W59">
        <v>0.9417475728155339</v>
      </c>
      <c r="X59">
        <v>0.5</v>
      </c>
      <c r="Y59">
        <v>0.62264150943396224</v>
      </c>
      <c r="Z59">
        <v>0.37500000000000006</v>
      </c>
      <c r="AA59">
        <v>0.6875</v>
      </c>
      <c r="AB59">
        <v>1.0101010101010065E-2</v>
      </c>
      <c r="AC59">
        <v>0.64285714285714279</v>
      </c>
      <c r="AD59">
        <v>0.65317919075144504</v>
      </c>
      <c r="AE59">
        <v>0.77142857142857146</v>
      </c>
      <c r="AF59">
        <f>AVERAGE($Q$59:$AE$59)</f>
        <v>0.42940087081493683</v>
      </c>
      <c r="AG59" t="s">
        <v>385</v>
      </c>
      <c r="AH59">
        <f>AH58*210</f>
        <v>146.11859341998124</v>
      </c>
    </row>
    <row r="60" spans="1:35" x14ac:dyDescent="0.25">
      <c r="A60" s="2">
        <v>4</v>
      </c>
      <c r="B60" s="2">
        <v>14</v>
      </c>
      <c r="D60" s="7">
        <v>65</v>
      </c>
      <c r="E60" s="7">
        <v>67</v>
      </c>
      <c r="F60" s="7">
        <v>70</v>
      </c>
      <c r="P60" t="s">
        <v>6</v>
      </c>
      <c r="Q60">
        <v>0</v>
      </c>
      <c r="R60">
        <v>0.49494949494949497</v>
      </c>
      <c r="S60">
        <v>0.27966101694915257</v>
      </c>
      <c r="T60">
        <v>0</v>
      </c>
      <c r="U60">
        <v>5.2631578947368418E-2</v>
      </c>
      <c r="V60">
        <v>2.5025025025025025E-3</v>
      </c>
      <c r="W60">
        <v>0.69902912621359214</v>
      </c>
      <c r="X60">
        <v>0.25</v>
      </c>
      <c r="Y60">
        <v>5.6603773584905627E-2</v>
      </c>
      <c r="Z60">
        <v>6.2500000000000056E-2</v>
      </c>
      <c r="AA60">
        <v>6.2500000000000056E-2</v>
      </c>
      <c r="AB60">
        <v>1.0101010101010065E-2</v>
      </c>
      <c r="AC60">
        <v>0.10714285714285708</v>
      </c>
      <c r="AD60">
        <v>1.7341040462427744E-2</v>
      </c>
      <c r="AE60">
        <v>0</v>
      </c>
      <c r="AF60">
        <f>AVERAGE($Q$60:$AE$60)</f>
        <v>0.13966416005688742</v>
      </c>
    </row>
    <row r="61" spans="1:35" x14ac:dyDescent="0.25">
      <c r="A61" s="2">
        <v>4</v>
      </c>
      <c r="B61" s="2">
        <v>15</v>
      </c>
      <c r="D61" s="7">
        <v>12.5</v>
      </c>
      <c r="E61" s="7">
        <v>25</v>
      </c>
      <c r="F61" s="7">
        <v>65</v>
      </c>
      <c r="P61" t="s">
        <v>7</v>
      </c>
      <c r="Q61">
        <v>0.625</v>
      </c>
      <c r="R61">
        <v>1.0202020202020201</v>
      </c>
      <c r="S61">
        <v>4.661016949152548E-2</v>
      </c>
      <c r="T61">
        <v>0.89189189189189177</v>
      </c>
      <c r="U61">
        <v>0.15789473684210525</v>
      </c>
      <c r="V61">
        <v>5.005005005005005E-4</v>
      </c>
      <c r="W61">
        <v>3.3689320388349513</v>
      </c>
      <c r="X61">
        <v>0.25</v>
      </c>
      <c r="Y61">
        <v>1.8301886792452831</v>
      </c>
      <c r="Z61">
        <v>5.25</v>
      </c>
      <c r="AA61">
        <v>5.25</v>
      </c>
      <c r="AB61">
        <v>1.0202020202020201</v>
      </c>
      <c r="AC61">
        <v>0.8214285714285714</v>
      </c>
      <c r="AD61">
        <v>0.56069364161849711</v>
      </c>
      <c r="AE61">
        <v>8.5714285714285715E-2</v>
      </c>
      <c r="AF61">
        <f>AVERAGE($Q$61:$AE$61)</f>
        <v>1.4119505703981103</v>
      </c>
    </row>
    <row r="62" spans="1:35" x14ac:dyDescent="0.25">
      <c r="A62" s="2">
        <v>5</v>
      </c>
      <c r="B62" s="2">
        <v>1</v>
      </c>
      <c r="D62" s="7">
        <v>4</v>
      </c>
      <c r="E62" s="7">
        <v>8</v>
      </c>
      <c r="F62" s="7">
        <v>12</v>
      </c>
      <c r="P62" t="s">
        <v>8</v>
      </c>
      <c r="Q62">
        <v>0.25</v>
      </c>
      <c r="R62">
        <v>0.99998989898989898</v>
      </c>
      <c r="S62">
        <v>1.1184322033898302</v>
      </c>
      <c r="T62">
        <v>0.18918918918918923</v>
      </c>
      <c r="U62">
        <v>0.93684210526315792</v>
      </c>
      <c r="V62">
        <v>4.004004004004004E-3</v>
      </c>
      <c r="W62">
        <v>2.8834951456310676</v>
      </c>
      <c r="X62">
        <v>1.5</v>
      </c>
      <c r="Y62">
        <v>0.8867924528301887</v>
      </c>
      <c r="Z62">
        <v>2.125</v>
      </c>
      <c r="AA62">
        <v>6.2500000000000056E-2</v>
      </c>
      <c r="AB62">
        <v>1.0202020202020201</v>
      </c>
      <c r="AC62">
        <v>0.28571428571428564</v>
      </c>
      <c r="AD62">
        <v>7.5144508670520235E-2</v>
      </c>
      <c r="AE62">
        <v>8.5714285714285715E-2</v>
      </c>
      <c r="AF62">
        <f>AVERAGE($Q$62:$AE$62)</f>
        <v>0.82820133997322998</v>
      </c>
      <c r="AG62">
        <f>AVERAGE($Q$44:$AF$44)</f>
        <v>0.46666666666666667</v>
      </c>
    </row>
    <row r="63" spans="1:35" x14ac:dyDescent="0.25">
      <c r="A63" s="2">
        <v>5</v>
      </c>
      <c r="B63" s="2">
        <v>2</v>
      </c>
      <c r="D63" s="7">
        <v>5</v>
      </c>
      <c r="E63" s="7">
        <v>10</v>
      </c>
      <c r="F63" s="7">
        <v>15</v>
      </c>
      <c r="P63" t="s">
        <v>9</v>
      </c>
      <c r="Q63">
        <v>0.125</v>
      </c>
      <c r="R63">
        <v>0.51515151515151514</v>
      </c>
      <c r="S63">
        <v>5.9322033898305024E-2</v>
      </c>
      <c r="T63">
        <v>8.108108108108103E-2</v>
      </c>
      <c r="U63">
        <v>5.2631578947368418E-2</v>
      </c>
      <c r="V63">
        <v>1.001001001001001E-3</v>
      </c>
      <c r="W63">
        <v>3.3689320388349513</v>
      </c>
      <c r="X63">
        <v>0.25</v>
      </c>
      <c r="Y63">
        <v>1.8301886792452831</v>
      </c>
      <c r="Z63">
        <v>2.125</v>
      </c>
      <c r="AA63">
        <v>0.37500000000000006</v>
      </c>
      <c r="AB63">
        <v>1.0202020202020201</v>
      </c>
      <c r="AC63">
        <v>0.64285714285714279</v>
      </c>
      <c r="AD63">
        <v>7.5144508670520235E-2</v>
      </c>
      <c r="AE63">
        <v>0</v>
      </c>
      <c r="AF63">
        <f>AVERAGE($Q$63:$AE$63)</f>
        <v>0.7014341066592793</v>
      </c>
      <c r="AG63">
        <f>AVERAGE($Q$45:$AF$45)</f>
        <v>0.8666666666666667</v>
      </c>
    </row>
    <row r="64" spans="1:35" x14ac:dyDescent="0.25">
      <c r="A64" s="2">
        <v>5</v>
      </c>
      <c r="B64" s="2">
        <v>3</v>
      </c>
      <c r="D64" s="7">
        <v>5</v>
      </c>
      <c r="E64" s="7">
        <v>8</v>
      </c>
      <c r="F64" s="7">
        <v>15</v>
      </c>
      <c r="P64" t="s">
        <v>10</v>
      </c>
      <c r="Q64">
        <v>0</v>
      </c>
      <c r="R64">
        <v>0.49494949494949497</v>
      </c>
      <c r="S64">
        <v>0.83050847457627119</v>
      </c>
      <c r="T64">
        <v>0.62162162162162149</v>
      </c>
      <c r="U64">
        <v>0.78947368421052633</v>
      </c>
      <c r="V64">
        <v>2.002002002002002E-3</v>
      </c>
      <c r="W64">
        <v>0.90291262135922334</v>
      </c>
      <c r="X64">
        <v>0.9</v>
      </c>
      <c r="Y64">
        <v>0.81132075471698117</v>
      </c>
      <c r="Z64">
        <v>4.625</v>
      </c>
      <c r="AA64">
        <v>0.6875</v>
      </c>
      <c r="AB64">
        <v>1.5252525252525251</v>
      </c>
      <c r="AC64">
        <v>0.64285714285714279</v>
      </c>
      <c r="AD64">
        <v>5.7803468208092483E-3</v>
      </c>
      <c r="AE64">
        <v>5.7142857142857143E-3</v>
      </c>
      <c r="AF64">
        <f>AVERAGE($Q$64:$AE$64)</f>
        <v>0.85632619693872569</v>
      </c>
      <c r="AG64">
        <f>AVERAGE($Q$46:$AF$46)</f>
        <v>0.46666666666666667</v>
      </c>
    </row>
    <row r="65" spans="1:33" x14ac:dyDescent="0.25">
      <c r="A65" s="2">
        <v>5</v>
      </c>
      <c r="B65" s="2">
        <v>4</v>
      </c>
      <c r="D65" s="7">
        <v>3.5</v>
      </c>
      <c r="E65" s="7">
        <v>3.6</v>
      </c>
      <c r="F65" s="7">
        <v>3.8</v>
      </c>
      <c r="P65" t="s">
        <v>11</v>
      </c>
      <c r="Q65">
        <v>4.625</v>
      </c>
      <c r="R65">
        <v>0.51515151515151514</v>
      </c>
      <c r="S65">
        <v>0.78813559322033899</v>
      </c>
      <c r="T65">
        <v>5.4054054054054099E-2</v>
      </c>
      <c r="U65">
        <v>0.57894736842105265</v>
      </c>
      <c r="V65">
        <v>3.003003003003003E-3</v>
      </c>
      <c r="W65">
        <v>3.6116504854368934</v>
      </c>
      <c r="X65">
        <v>1</v>
      </c>
      <c r="Y65">
        <v>1.8301886792452831</v>
      </c>
      <c r="Z65">
        <v>0.56249999999999989</v>
      </c>
      <c r="AA65">
        <v>6.2500000000000056E-2</v>
      </c>
      <c r="AB65">
        <v>1.0101010101010065E-2</v>
      </c>
      <c r="AC65">
        <v>7.1428571428571494E-2</v>
      </c>
      <c r="AD65">
        <v>0.59537572254335258</v>
      </c>
      <c r="AE65">
        <v>0.5714285714285714</v>
      </c>
      <c r="AF65">
        <f>AVERAGE($Q$65:$AE$65)</f>
        <v>0.99196430493557641</v>
      </c>
      <c r="AG65">
        <f>AVERAGE($Q$47:$AF$47)</f>
        <v>-6.6666666666666666E-2</v>
      </c>
    </row>
    <row r="66" spans="1:33" x14ac:dyDescent="0.25">
      <c r="A66" s="2">
        <v>5</v>
      </c>
      <c r="B66" s="2">
        <v>5</v>
      </c>
      <c r="D66" s="7">
        <v>20</v>
      </c>
      <c r="E66" s="7">
        <v>60</v>
      </c>
      <c r="F66" s="7">
        <v>80</v>
      </c>
      <c r="P66" t="s">
        <v>12</v>
      </c>
      <c r="Q66">
        <v>0</v>
      </c>
      <c r="R66">
        <v>1.0101010101010065E-2</v>
      </c>
      <c r="S66">
        <v>4.661016949152548E-2</v>
      </c>
      <c r="T66">
        <v>8.108108108108103E-2</v>
      </c>
      <c r="U66">
        <v>0.36842105263157893</v>
      </c>
      <c r="V66">
        <v>5.005005005005005E-4</v>
      </c>
      <c r="W66">
        <v>2.8834951456310676</v>
      </c>
      <c r="X66">
        <v>0</v>
      </c>
      <c r="Y66">
        <v>2.7735849056603774</v>
      </c>
      <c r="Z66">
        <v>6.2500000000000056E-2</v>
      </c>
      <c r="AA66">
        <v>6.2500000000000056E-2</v>
      </c>
      <c r="AB66">
        <v>0</v>
      </c>
      <c r="AC66">
        <v>0.28571428571428564</v>
      </c>
      <c r="AD66">
        <v>7.5144508670520235E-2</v>
      </c>
      <c r="AE66">
        <v>8.5714285714285715E-2</v>
      </c>
      <c r="AF66">
        <f>AVERAGE($Q$66:$AE$66)</f>
        <v>0.44902446301308208</v>
      </c>
      <c r="AG66">
        <f>AVERAGE($Q$48:$AF$48)</f>
        <v>0.6</v>
      </c>
    </row>
    <row r="67" spans="1:33" x14ac:dyDescent="0.25">
      <c r="A67" s="2">
        <v>5</v>
      </c>
      <c r="B67" s="2">
        <v>6</v>
      </c>
      <c r="D67" s="7">
        <v>1990</v>
      </c>
      <c r="E67" s="7">
        <v>1997</v>
      </c>
      <c r="F67" s="7">
        <v>2010</v>
      </c>
      <c r="P67" t="s">
        <v>13</v>
      </c>
      <c r="Q67">
        <v>0.125</v>
      </c>
      <c r="R67">
        <v>2.0303030303030303</v>
      </c>
      <c r="S67">
        <v>0.57627118644067798</v>
      </c>
      <c r="T67">
        <v>5.4054054054054099E-2</v>
      </c>
      <c r="U67">
        <v>0.57894736842105265</v>
      </c>
      <c r="V67">
        <v>1.001001001001001E-3</v>
      </c>
      <c r="W67">
        <v>0.95145631067961167</v>
      </c>
      <c r="X67">
        <v>0.5</v>
      </c>
      <c r="Y67">
        <v>5.6603773584905627E-2</v>
      </c>
      <c r="Z67">
        <v>2.125</v>
      </c>
      <c r="AA67">
        <v>0.6875</v>
      </c>
      <c r="AB67">
        <v>0.49494949494949497</v>
      </c>
      <c r="AC67">
        <v>0.88928571428571423</v>
      </c>
      <c r="AD67">
        <v>0</v>
      </c>
      <c r="AE67">
        <v>0.54285714285714282</v>
      </c>
      <c r="AF67">
        <f>AVERAGE($Q$67:$AE$67)</f>
        <v>0.64088193843844565</v>
      </c>
      <c r="AG67">
        <f>AVERAGE($Q$49:$AF$49)</f>
        <v>-0.2</v>
      </c>
    </row>
    <row r="68" spans="1:33" x14ac:dyDescent="0.25">
      <c r="A68" s="2">
        <v>5</v>
      </c>
      <c r="B68" s="2">
        <v>7</v>
      </c>
      <c r="D68" s="7">
        <v>20</v>
      </c>
      <c r="E68" s="7">
        <v>40</v>
      </c>
      <c r="F68" s="7">
        <v>80</v>
      </c>
      <c r="P68" t="s">
        <v>14</v>
      </c>
      <c r="Q68">
        <v>0.875</v>
      </c>
      <c r="R68">
        <v>0.21212121212121207</v>
      </c>
      <c r="S68">
        <v>0.48305084745762705</v>
      </c>
      <c r="T68">
        <v>2.7027027027026452E-3</v>
      </c>
      <c r="U68">
        <v>4.2105263157894736E-2</v>
      </c>
      <c r="V68">
        <v>3.003003003003003E-3</v>
      </c>
      <c r="W68">
        <v>0.75728155339805825</v>
      </c>
      <c r="X68">
        <v>0.7</v>
      </c>
      <c r="Y68">
        <v>5.6603773584905627E-2</v>
      </c>
      <c r="Z68">
        <v>6.2500000000000056E-2</v>
      </c>
      <c r="AA68">
        <v>0</v>
      </c>
      <c r="AB68">
        <v>1.0101010101010065E-2</v>
      </c>
      <c r="AC68">
        <v>0.42857142857142866</v>
      </c>
      <c r="AD68">
        <v>2.8901734104046242E-2</v>
      </c>
      <c r="AE68">
        <v>0</v>
      </c>
      <c r="AF68">
        <f>AVERAGE($Q$68:$AE$68)</f>
        <v>0.24412950188012586</v>
      </c>
      <c r="AG68">
        <f>AVERAGE($Q$50:$AF$50)</f>
        <v>-0.2</v>
      </c>
    </row>
    <row r="69" spans="1:33" x14ac:dyDescent="0.25">
      <c r="A69" s="2">
        <v>5</v>
      </c>
      <c r="B69" s="2">
        <v>8</v>
      </c>
      <c r="D69" s="7">
        <v>5</v>
      </c>
      <c r="E69" s="7">
        <v>10</v>
      </c>
      <c r="F69" s="7">
        <v>25</v>
      </c>
      <c r="P69" t="s">
        <v>79</v>
      </c>
      <c r="Q69">
        <f>AVERAGE($Q$55:$Q$68)</f>
        <v>0.7053571428571429</v>
      </c>
      <c r="R69">
        <f>AVERAGE($R$55:$R$68)</f>
        <v>0.75613203463203471</v>
      </c>
      <c r="S69">
        <f>AVERAGE($S$55:$S$68)</f>
        <v>0.46109261501210647</v>
      </c>
      <c r="T69">
        <f>AVERAGE($T$55:$T$68)</f>
        <v>0.17007722007722004</v>
      </c>
      <c r="U69">
        <f>AVERAGE($U$55:$U$68)</f>
        <v>0.37067669172932327</v>
      </c>
      <c r="V69">
        <f>AVERAGE($V$55:$V$68)</f>
        <v>2.002002002002002E-3</v>
      </c>
      <c r="W69">
        <f>AVERAGE($W$55:$W$68)</f>
        <v>1.9573509015256587</v>
      </c>
      <c r="X69">
        <f>AVERAGE($X$55:$X$68)</f>
        <v>0.51428571428571435</v>
      </c>
      <c r="Y69">
        <f>AVERAGE($Y$55:$Y$68)</f>
        <v>1.2048517520215636</v>
      </c>
      <c r="Z69">
        <f>AVERAGE($Z$55:$Z$68)</f>
        <v>2.1919642857142856</v>
      </c>
      <c r="AA69">
        <f>AVERAGE($AA$55:$AA$68)</f>
        <v>0.7008705357142857</v>
      </c>
      <c r="AB69">
        <f>AVERAGE($AB$55:$AB$68)</f>
        <v>0.39466089466089466</v>
      </c>
      <c r="AC69">
        <f>AVERAGE($AC$55:$AC$68)</f>
        <v>0.48443877551020398</v>
      </c>
      <c r="AD69">
        <f>AVERAGE($AD$55:$AD$68)</f>
        <v>0.25144508670520233</v>
      </c>
      <c r="AE69">
        <f>AVERAGE($AE$55:$AE$68)</f>
        <v>0.27183673469387754</v>
      </c>
      <c r="AF69">
        <f>AVERAGE($AF$37:$AF$50)</f>
        <v>0.29523809523809519</v>
      </c>
    </row>
    <row r="70" spans="1:33" x14ac:dyDescent="0.25">
      <c r="A70" s="2">
        <v>5</v>
      </c>
      <c r="B70" s="2">
        <v>9</v>
      </c>
      <c r="D70" s="7">
        <v>1</v>
      </c>
      <c r="E70" s="7">
        <v>2</v>
      </c>
      <c r="F70" s="7">
        <v>6</v>
      </c>
    </row>
    <row r="71" spans="1:33" x14ac:dyDescent="0.25">
      <c r="A71" s="2">
        <v>5</v>
      </c>
      <c r="B71" s="2">
        <v>10</v>
      </c>
      <c r="D71" s="7">
        <v>1</v>
      </c>
      <c r="E71" s="7">
        <v>2</v>
      </c>
      <c r="F71" s="7">
        <v>4</v>
      </c>
    </row>
    <row r="72" spans="1:33" x14ac:dyDescent="0.25">
      <c r="A72" s="2">
        <v>5</v>
      </c>
      <c r="B72" s="2">
        <v>11</v>
      </c>
      <c r="D72" s="7">
        <v>0</v>
      </c>
      <c r="E72" s="7">
        <v>1</v>
      </c>
      <c r="F72" s="7">
        <v>2</v>
      </c>
    </row>
    <row r="73" spans="1:33" x14ac:dyDescent="0.25">
      <c r="A73" s="2">
        <v>5</v>
      </c>
      <c r="B73" s="2">
        <v>12</v>
      </c>
      <c r="D73" s="7">
        <v>5</v>
      </c>
      <c r="E73" s="7">
        <v>10</v>
      </c>
      <c r="F73" s="7">
        <v>20</v>
      </c>
    </row>
    <row r="74" spans="1:33" x14ac:dyDescent="0.25">
      <c r="A74" s="2">
        <v>5</v>
      </c>
      <c r="B74" s="2">
        <v>13</v>
      </c>
      <c r="D74" s="7">
        <v>0.5</v>
      </c>
      <c r="E74" s="7">
        <v>1</v>
      </c>
      <c r="F74" s="7">
        <v>2</v>
      </c>
    </row>
    <row r="75" spans="1:33" x14ac:dyDescent="0.25">
      <c r="A75" s="2">
        <v>5</v>
      </c>
      <c r="B75" s="2">
        <v>14</v>
      </c>
      <c r="D75" s="7">
        <v>20</v>
      </c>
      <c r="E75" s="7">
        <v>30</v>
      </c>
      <c r="F75" s="7">
        <v>60</v>
      </c>
    </row>
    <row r="76" spans="1:33" x14ac:dyDescent="0.25">
      <c r="A76" s="2">
        <v>5</v>
      </c>
      <c r="B76" s="2">
        <v>15</v>
      </c>
      <c r="D76" s="7">
        <v>15</v>
      </c>
      <c r="E76" s="7">
        <v>20</v>
      </c>
      <c r="F76" s="7">
        <v>50</v>
      </c>
    </row>
    <row r="77" spans="1:33" x14ac:dyDescent="0.25">
      <c r="A77" s="2">
        <v>6</v>
      </c>
      <c r="B77" s="2">
        <v>1</v>
      </c>
      <c r="D77" s="7">
        <v>7.9</v>
      </c>
      <c r="E77" s="7">
        <v>8</v>
      </c>
      <c r="F77" s="7">
        <v>8.1</v>
      </c>
    </row>
    <row r="78" spans="1:33" x14ac:dyDescent="0.25">
      <c r="A78" s="2">
        <v>6</v>
      </c>
      <c r="B78" s="2">
        <v>2</v>
      </c>
      <c r="D78" s="7">
        <v>2</v>
      </c>
      <c r="E78" s="7">
        <v>5</v>
      </c>
      <c r="F78" s="7">
        <v>15</v>
      </c>
    </row>
    <row r="79" spans="1:33" x14ac:dyDescent="0.25">
      <c r="A79" s="2">
        <v>6</v>
      </c>
      <c r="B79" s="2">
        <v>3</v>
      </c>
      <c r="D79" s="7">
        <v>25</v>
      </c>
      <c r="E79" s="7">
        <v>34</v>
      </c>
      <c r="F79" s="7">
        <v>45</v>
      </c>
    </row>
    <row r="80" spans="1:33" x14ac:dyDescent="0.25">
      <c r="A80" s="2">
        <v>6</v>
      </c>
      <c r="B80" s="2">
        <v>4</v>
      </c>
      <c r="D80" s="7">
        <v>3</v>
      </c>
      <c r="E80" s="7">
        <v>3.7</v>
      </c>
      <c r="F80" s="7">
        <v>5</v>
      </c>
    </row>
    <row r="81" spans="1:6" x14ac:dyDescent="0.25">
      <c r="A81" s="2">
        <v>6</v>
      </c>
      <c r="B81" s="2">
        <v>5</v>
      </c>
      <c r="D81" s="7">
        <v>60</v>
      </c>
      <c r="E81" s="7">
        <v>90</v>
      </c>
      <c r="F81" s="7">
        <v>100</v>
      </c>
    </row>
    <row r="82" spans="1:6" x14ac:dyDescent="0.25">
      <c r="A82" s="2">
        <v>6</v>
      </c>
      <c r="B82" s="2">
        <v>6</v>
      </c>
      <c r="D82" s="7">
        <v>1990</v>
      </c>
      <c r="E82" s="7">
        <v>1993</v>
      </c>
      <c r="F82" s="7">
        <v>2008</v>
      </c>
    </row>
    <row r="83" spans="1:6" x14ac:dyDescent="0.25">
      <c r="A83" s="2">
        <v>6</v>
      </c>
      <c r="B83" s="2">
        <v>7</v>
      </c>
      <c r="D83" s="7">
        <v>25</v>
      </c>
      <c r="E83" s="7">
        <v>35</v>
      </c>
      <c r="F83" s="7">
        <v>70</v>
      </c>
    </row>
    <row r="84" spans="1:6" x14ac:dyDescent="0.25">
      <c r="A84" s="2">
        <v>6</v>
      </c>
      <c r="B84" s="2">
        <v>8</v>
      </c>
      <c r="D84" s="7">
        <v>1</v>
      </c>
      <c r="E84" s="7">
        <v>15</v>
      </c>
      <c r="F84" s="7">
        <v>50</v>
      </c>
    </row>
    <row r="85" spans="1:6" x14ac:dyDescent="0.25">
      <c r="A85" s="2">
        <v>6</v>
      </c>
      <c r="B85" s="2">
        <v>9</v>
      </c>
      <c r="D85" s="7">
        <v>1E-4</v>
      </c>
      <c r="E85" s="7">
        <v>5</v>
      </c>
      <c r="F85" s="7">
        <v>20</v>
      </c>
    </row>
    <row r="86" spans="1:6" x14ac:dyDescent="0.25">
      <c r="A86" s="2">
        <v>6</v>
      </c>
      <c r="B86" s="2">
        <v>10</v>
      </c>
      <c r="D86" s="7">
        <v>0.1</v>
      </c>
      <c r="E86" s="7">
        <v>3</v>
      </c>
      <c r="F86" s="7">
        <v>6</v>
      </c>
    </row>
    <row r="87" spans="1:6" x14ac:dyDescent="0.25">
      <c r="A87" s="2">
        <v>6</v>
      </c>
      <c r="B87" s="2">
        <v>11</v>
      </c>
      <c r="D87" s="7">
        <v>0.1</v>
      </c>
      <c r="E87" s="7">
        <v>3</v>
      </c>
      <c r="F87" s="7">
        <v>6</v>
      </c>
    </row>
    <row r="88" spans="1:6" x14ac:dyDescent="0.25">
      <c r="A88" s="2">
        <v>6</v>
      </c>
      <c r="B88" s="2">
        <v>12</v>
      </c>
      <c r="D88" s="7">
        <v>8</v>
      </c>
      <c r="E88" s="7">
        <v>10</v>
      </c>
      <c r="F88" s="7">
        <v>14</v>
      </c>
    </row>
    <row r="89" spans="1:6" x14ac:dyDescent="0.25">
      <c r="A89" s="2">
        <v>6</v>
      </c>
      <c r="B89" s="2">
        <v>13</v>
      </c>
      <c r="D89" s="7">
        <v>1</v>
      </c>
      <c r="E89" s="7">
        <v>2.5</v>
      </c>
      <c r="F89" s="7">
        <v>6</v>
      </c>
    </row>
    <row r="90" spans="1:6" x14ac:dyDescent="0.25">
      <c r="A90" s="2">
        <v>6</v>
      </c>
      <c r="B90" s="2">
        <v>14</v>
      </c>
      <c r="D90" s="7">
        <v>75</v>
      </c>
      <c r="E90" s="7">
        <v>88</v>
      </c>
      <c r="F90" s="7">
        <v>90</v>
      </c>
    </row>
    <row r="91" spans="1:6" x14ac:dyDescent="0.25">
      <c r="A91" s="2">
        <v>6</v>
      </c>
      <c r="B91" s="2">
        <v>15</v>
      </c>
      <c r="D91" s="7">
        <v>75</v>
      </c>
      <c r="E91" s="7">
        <v>87.5</v>
      </c>
      <c r="F91" s="7">
        <v>100</v>
      </c>
    </row>
    <row r="92" spans="1:6" x14ac:dyDescent="0.25">
      <c r="A92" s="2">
        <v>7</v>
      </c>
      <c r="B92" s="2">
        <v>1</v>
      </c>
      <c r="D92" s="7">
        <v>8</v>
      </c>
      <c r="E92" s="7">
        <v>13</v>
      </c>
      <c r="F92" s="7">
        <v>18</v>
      </c>
    </row>
    <row r="93" spans="1:6" x14ac:dyDescent="0.25">
      <c r="A93" s="2">
        <v>7</v>
      </c>
      <c r="B93" s="2">
        <v>2</v>
      </c>
      <c r="D93" s="7">
        <v>12</v>
      </c>
      <c r="E93" s="7">
        <v>20</v>
      </c>
      <c r="F93" s="7">
        <v>28</v>
      </c>
    </row>
    <row r="94" spans="1:6" x14ac:dyDescent="0.25">
      <c r="A94" s="2">
        <v>7</v>
      </c>
      <c r="B94" s="2">
        <v>3</v>
      </c>
      <c r="D94" s="7">
        <v>35</v>
      </c>
      <c r="E94" s="7">
        <v>45</v>
      </c>
      <c r="F94" s="7">
        <v>55</v>
      </c>
    </row>
    <row r="95" spans="1:6" x14ac:dyDescent="0.25">
      <c r="A95" s="2">
        <v>7</v>
      </c>
      <c r="B95" s="2">
        <v>4</v>
      </c>
      <c r="D95" s="7">
        <v>6</v>
      </c>
      <c r="E95" s="7">
        <v>7</v>
      </c>
      <c r="F95" s="7">
        <v>8</v>
      </c>
    </row>
    <row r="96" spans="1:6" x14ac:dyDescent="0.25">
      <c r="A96" s="2">
        <v>7</v>
      </c>
      <c r="B96" s="2">
        <v>5</v>
      </c>
      <c r="D96" s="7">
        <v>60</v>
      </c>
      <c r="E96" s="7">
        <v>80</v>
      </c>
      <c r="F96" s="7">
        <v>100</v>
      </c>
    </row>
    <row r="97" spans="1:6" x14ac:dyDescent="0.25">
      <c r="A97" s="2">
        <v>7</v>
      </c>
      <c r="B97" s="2">
        <v>6</v>
      </c>
      <c r="D97" s="7">
        <v>1995</v>
      </c>
      <c r="E97" s="7">
        <v>1997</v>
      </c>
      <c r="F97" s="7">
        <v>2008</v>
      </c>
    </row>
    <row r="98" spans="1:6" x14ac:dyDescent="0.25">
      <c r="A98" s="2">
        <v>7</v>
      </c>
      <c r="B98" s="2">
        <v>7</v>
      </c>
      <c r="D98" s="7">
        <v>85</v>
      </c>
      <c r="E98" s="7">
        <v>90</v>
      </c>
      <c r="F98" s="7">
        <v>100</v>
      </c>
    </row>
    <row r="99" spans="1:6" x14ac:dyDescent="0.25">
      <c r="A99" s="2">
        <v>7</v>
      </c>
      <c r="B99" s="2">
        <v>8</v>
      </c>
      <c r="D99" s="7">
        <v>5</v>
      </c>
      <c r="E99" s="7">
        <v>15</v>
      </c>
      <c r="F99" s="7">
        <v>30</v>
      </c>
    </row>
    <row r="100" spans="1:6" x14ac:dyDescent="0.25">
      <c r="A100" s="2">
        <v>7</v>
      </c>
      <c r="B100" s="2">
        <v>9</v>
      </c>
      <c r="D100" s="7">
        <v>5</v>
      </c>
      <c r="E100" s="7">
        <v>15</v>
      </c>
      <c r="F100" s="7">
        <v>30</v>
      </c>
    </row>
    <row r="101" spans="1:6" x14ac:dyDescent="0.25">
      <c r="A101" s="2">
        <v>7</v>
      </c>
      <c r="B101" s="2">
        <v>10</v>
      </c>
      <c r="D101" s="7">
        <v>1E-4</v>
      </c>
      <c r="E101" s="7">
        <v>20</v>
      </c>
      <c r="F101" s="7">
        <v>40</v>
      </c>
    </row>
    <row r="102" spans="1:6" x14ac:dyDescent="0.25">
      <c r="A102" s="2">
        <v>7</v>
      </c>
      <c r="B102" s="2">
        <v>11</v>
      </c>
      <c r="D102" s="7">
        <v>1E-4</v>
      </c>
      <c r="E102" s="7">
        <v>20</v>
      </c>
      <c r="F102" s="7">
        <v>40</v>
      </c>
    </row>
    <row r="103" spans="1:6" x14ac:dyDescent="0.25">
      <c r="A103" s="2">
        <v>7</v>
      </c>
      <c r="B103" s="2">
        <v>12</v>
      </c>
      <c r="D103" s="7">
        <v>1E-4</v>
      </c>
      <c r="E103" s="7">
        <v>20</v>
      </c>
      <c r="F103" s="7">
        <v>40</v>
      </c>
    </row>
    <row r="104" spans="1:6" x14ac:dyDescent="0.25">
      <c r="A104" s="2">
        <v>7</v>
      </c>
      <c r="B104" s="2">
        <v>13</v>
      </c>
      <c r="D104" s="7">
        <v>0.01</v>
      </c>
      <c r="E104" s="7">
        <v>0.5</v>
      </c>
      <c r="F104" s="7">
        <v>2</v>
      </c>
    </row>
    <row r="105" spans="1:6" x14ac:dyDescent="0.25">
      <c r="A105" s="2">
        <v>7</v>
      </c>
      <c r="B105" s="2">
        <v>14</v>
      </c>
      <c r="D105" s="7">
        <v>20</v>
      </c>
      <c r="E105" s="7">
        <v>38</v>
      </c>
      <c r="F105" s="7">
        <v>60</v>
      </c>
    </row>
    <row r="106" spans="1:6" x14ac:dyDescent="0.25">
      <c r="A106" s="2">
        <v>7</v>
      </c>
      <c r="B106" s="2">
        <v>15</v>
      </c>
      <c r="D106" s="7">
        <v>60</v>
      </c>
      <c r="E106" s="7">
        <v>80</v>
      </c>
      <c r="F106" s="7">
        <v>100</v>
      </c>
    </row>
    <row r="107" spans="1:6" x14ac:dyDescent="0.25">
      <c r="A107" s="2">
        <v>8</v>
      </c>
      <c r="B107" s="2">
        <v>1</v>
      </c>
      <c r="D107" s="7">
        <v>2</v>
      </c>
      <c r="E107" s="7">
        <v>10</v>
      </c>
      <c r="F107" s="7">
        <v>20</v>
      </c>
    </row>
    <row r="108" spans="1:6" x14ac:dyDescent="0.25">
      <c r="A108" s="2">
        <v>8</v>
      </c>
      <c r="B108" s="2">
        <v>2</v>
      </c>
      <c r="D108" s="7">
        <v>1.0000000000000001E-5</v>
      </c>
      <c r="E108" s="7">
        <v>1E-4</v>
      </c>
      <c r="F108" s="7">
        <v>1E-3</v>
      </c>
    </row>
    <row r="109" spans="1:6" x14ac:dyDescent="0.25">
      <c r="A109" s="2">
        <v>8</v>
      </c>
      <c r="B109" s="2">
        <v>3</v>
      </c>
      <c r="D109" s="7">
        <v>99.9</v>
      </c>
      <c r="E109" s="7">
        <v>99.99</v>
      </c>
      <c r="F109" s="7">
        <v>100</v>
      </c>
    </row>
    <row r="110" spans="1:6" x14ac:dyDescent="0.25">
      <c r="A110" s="2">
        <v>8</v>
      </c>
      <c r="B110" s="2">
        <v>4</v>
      </c>
      <c r="D110" s="7">
        <v>2.9</v>
      </c>
      <c r="E110" s="7">
        <v>3</v>
      </c>
      <c r="F110" s="7">
        <v>6</v>
      </c>
    </row>
    <row r="111" spans="1:6" x14ac:dyDescent="0.25">
      <c r="A111" s="2">
        <v>8</v>
      </c>
      <c r="B111" s="2">
        <v>5</v>
      </c>
      <c r="D111" s="7">
        <v>1</v>
      </c>
      <c r="E111" s="7">
        <v>6</v>
      </c>
      <c r="F111" s="7">
        <v>20</v>
      </c>
    </row>
    <row r="112" spans="1:6" x14ac:dyDescent="0.25">
      <c r="A112" s="2">
        <v>8</v>
      </c>
      <c r="B112" s="2">
        <v>6</v>
      </c>
      <c r="D112" s="7">
        <v>1980</v>
      </c>
      <c r="E112" s="7">
        <v>1990</v>
      </c>
      <c r="F112" s="7">
        <v>2007</v>
      </c>
    </row>
    <row r="113" spans="1:6" x14ac:dyDescent="0.25">
      <c r="A113" s="2">
        <v>8</v>
      </c>
      <c r="B113" s="2">
        <v>7</v>
      </c>
      <c r="D113" s="7">
        <v>5</v>
      </c>
      <c r="E113" s="7">
        <v>80</v>
      </c>
      <c r="F113" s="7">
        <v>100</v>
      </c>
    </row>
    <row r="114" spans="1:6" x14ac:dyDescent="0.25">
      <c r="A114" s="2">
        <v>8</v>
      </c>
      <c r="B114" s="2">
        <v>8</v>
      </c>
      <c r="D114" s="7">
        <v>5</v>
      </c>
      <c r="E114" s="7">
        <v>50</v>
      </c>
      <c r="F114" s="7">
        <v>80</v>
      </c>
    </row>
    <row r="115" spans="1:6" x14ac:dyDescent="0.25">
      <c r="A115" s="2">
        <v>8</v>
      </c>
      <c r="B115" s="2">
        <v>9</v>
      </c>
      <c r="D115" s="7">
        <v>1E-4</v>
      </c>
      <c r="E115" s="7">
        <v>10</v>
      </c>
      <c r="F115" s="7">
        <v>50</v>
      </c>
    </row>
    <row r="116" spans="1:6" x14ac:dyDescent="0.25">
      <c r="A116" s="2">
        <v>8</v>
      </c>
      <c r="B116" s="2">
        <v>10</v>
      </c>
      <c r="D116" s="7">
        <v>5</v>
      </c>
      <c r="E116" s="7">
        <v>10</v>
      </c>
      <c r="F116" s="7">
        <v>20</v>
      </c>
    </row>
    <row r="117" spans="1:6" x14ac:dyDescent="0.25">
      <c r="A117" s="2">
        <v>8</v>
      </c>
      <c r="B117" s="2">
        <v>11</v>
      </c>
      <c r="D117" s="7">
        <v>2.9</v>
      </c>
      <c r="E117" s="7">
        <v>3</v>
      </c>
      <c r="F117" s="7">
        <v>5</v>
      </c>
    </row>
    <row r="118" spans="1:6" x14ac:dyDescent="0.25">
      <c r="A118" s="2">
        <v>8</v>
      </c>
      <c r="B118" s="2">
        <v>12</v>
      </c>
      <c r="D118" s="7">
        <v>8</v>
      </c>
      <c r="E118" s="7">
        <v>20</v>
      </c>
      <c r="F118" s="7">
        <v>21</v>
      </c>
    </row>
    <row r="119" spans="1:6" x14ac:dyDescent="0.25">
      <c r="A119" s="2">
        <v>8</v>
      </c>
      <c r="B119" s="2">
        <v>13</v>
      </c>
      <c r="D119" s="7">
        <v>1.3</v>
      </c>
      <c r="E119" s="7">
        <v>2</v>
      </c>
      <c r="F119" s="7">
        <v>3</v>
      </c>
    </row>
    <row r="120" spans="1:6" x14ac:dyDescent="0.25">
      <c r="A120" s="2">
        <v>8</v>
      </c>
      <c r="B120" s="2">
        <v>14</v>
      </c>
      <c r="D120" s="7">
        <v>50</v>
      </c>
      <c r="E120" s="7">
        <v>80</v>
      </c>
      <c r="F120" s="7">
        <v>100</v>
      </c>
    </row>
    <row r="121" spans="1:6" x14ac:dyDescent="0.25">
      <c r="A121" s="2">
        <v>8</v>
      </c>
      <c r="B121" s="2">
        <v>15</v>
      </c>
      <c r="D121" s="7">
        <v>50</v>
      </c>
      <c r="E121" s="7">
        <v>80</v>
      </c>
      <c r="F121" s="7">
        <v>100</v>
      </c>
    </row>
    <row r="122" spans="1:6" x14ac:dyDescent="0.25">
      <c r="A122" s="2">
        <v>9</v>
      </c>
      <c r="B122" s="2">
        <v>1</v>
      </c>
      <c r="D122" s="7">
        <v>3</v>
      </c>
      <c r="E122" s="7">
        <v>7</v>
      </c>
      <c r="F122" s="7">
        <v>10</v>
      </c>
    </row>
    <row r="123" spans="1:6" x14ac:dyDescent="0.25">
      <c r="A123" s="2">
        <v>9</v>
      </c>
      <c r="B123" s="2">
        <v>2</v>
      </c>
      <c r="D123" s="7">
        <v>5</v>
      </c>
      <c r="E123" s="7">
        <v>15</v>
      </c>
      <c r="F123" s="7">
        <v>25</v>
      </c>
    </row>
    <row r="124" spans="1:6" x14ac:dyDescent="0.25">
      <c r="A124" s="2">
        <v>9</v>
      </c>
      <c r="B124" s="2">
        <v>3</v>
      </c>
      <c r="D124" s="7">
        <v>30</v>
      </c>
      <c r="E124" s="7">
        <v>50</v>
      </c>
      <c r="F124" s="7">
        <v>70</v>
      </c>
    </row>
    <row r="125" spans="1:6" x14ac:dyDescent="0.25">
      <c r="A125" s="2">
        <v>9</v>
      </c>
      <c r="B125" s="2">
        <v>4</v>
      </c>
      <c r="D125" s="7">
        <v>2</v>
      </c>
      <c r="E125" s="7">
        <v>4</v>
      </c>
      <c r="F125" s="7">
        <v>6</v>
      </c>
    </row>
    <row r="126" spans="1:6" x14ac:dyDescent="0.25">
      <c r="A126" s="2">
        <v>9</v>
      </c>
      <c r="B126" s="2">
        <v>5</v>
      </c>
      <c r="D126" s="7">
        <v>80</v>
      </c>
      <c r="E126" s="7">
        <v>90</v>
      </c>
      <c r="F126" s="7">
        <v>100</v>
      </c>
    </row>
    <row r="127" spans="1:6" x14ac:dyDescent="0.25">
      <c r="A127" s="2">
        <v>9</v>
      </c>
      <c r="B127" s="2">
        <v>6</v>
      </c>
      <c r="D127" s="7">
        <v>1995</v>
      </c>
      <c r="E127" s="7">
        <v>2000</v>
      </c>
      <c r="F127" s="7">
        <v>2005</v>
      </c>
    </row>
    <row r="128" spans="1:6" x14ac:dyDescent="0.25">
      <c r="A128" s="2">
        <v>9</v>
      </c>
      <c r="B128" s="2">
        <v>7</v>
      </c>
      <c r="D128" s="7">
        <v>75</v>
      </c>
      <c r="E128" s="7">
        <v>90</v>
      </c>
      <c r="F128" s="7">
        <v>100</v>
      </c>
    </row>
    <row r="129" spans="1:6" x14ac:dyDescent="0.25">
      <c r="A129" s="2">
        <v>9</v>
      </c>
      <c r="B129" s="2">
        <v>8</v>
      </c>
      <c r="D129" s="7">
        <v>5</v>
      </c>
      <c r="E129" s="7">
        <v>25</v>
      </c>
      <c r="F129" s="7">
        <v>50</v>
      </c>
    </row>
    <row r="130" spans="1:6" x14ac:dyDescent="0.25">
      <c r="A130" s="2">
        <v>9</v>
      </c>
      <c r="B130" s="2">
        <v>9</v>
      </c>
      <c r="D130" s="7">
        <v>1</v>
      </c>
      <c r="E130" s="7">
        <v>15</v>
      </c>
      <c r="F130" s="7">
        <v>30</v>
      </c>
    </row>
    <row r="131" spans="1:6" x14ac:dyDescent="0.25">
      <c r="A131" s="2">
        <v>9</v>
      </c>
      <c r="B131" s="2">
        <v>10</v>
      </c>
      <c r="D131" s="7">
        <v>2</v>
      </c>
      <c r="E131" s="7">
        <v>10</v>
      </c>
      <c r="F131" s="7">
        <v>25</v>
      </c>
    </row>
    <row r="132" spans="1:6" x14ac:dyDescent="0.25">
      <c r="A132" s="2">
        <v>9</v>
      </c>
      <c r="B132" s="2">
        <v>11</v>
      </c>
      <c r="D132" s="7">
        <v>1E-4</v>
      </c>
      <c r="E132" s="7">
        <v>2</v>
      </c>
      <c r="F132" s="7">
        <v>5</v>
      </c>
    </row>
    <row r="133" spans="1:6" x14ac:dyDescent="0.25">
      <c r="A133" s="2">
        <v>9</v>
      </c>
      <c r="B133" s="2">
        <v>12</v>
      </c>
      <c r="D133" s="7">
        <v>2</v>
      </c>
      <c r="E133" s="7">
        <v>20</v>
      </c>
      <c r="F133" s="7">
        <v>45</v>
      </c>
    </row>
    <row r="134" spans="1:6" x14ac:dyDescent="0.25">
      <c r="A134" s="2">
        <v>9</v>
      </c>
      <c r="B134" s="2">
        <v>13</v>
      </c>
      <c r="D134" s="7">
        <v>0.5</v>
      </c>
      <c r="E134" s="7">
        <v>1</v>
      </c>
      <c r="F134" s="7">
        <v>3</v>
      </c>
    </row>
    <row r="135" spans="1:6" x14ac:dyDescent="0.25">
      <c r="A135" s="2">
        <v>9</v>
      </c>
      <c r="B135" s="2">
        <v>14</v>
      </c>
      <c r="D135" s="7">
        <v>70</v>
      </c>
      <c r="E135" s="7">
        <v>80</v>
      </c>
      <c r="F135" s="7">
        <v>90</v>
      </c>
    </row>
    <row r="136" spans="1:6" x14ac:dyDescent="0.25">
      <c r="A136" s="2">
        <v>9</v>
      </c>
      <c r="B136" s="2">
        <v>15</v>
      </c>
      <c r="D136" s="7">
        <v>62.5</v>
      </c>
      <c r="E136" s="7">
        <v>87.5</v>
      </c>
      <c r="F136" s="7">
        <v>100</v>
      </c>
    </row>
    <row r="137" spans="1:6" x14ac:dyDescent="0.25">
      <c r="A137" s="2">
        <v>10</v>
      </c>
      <c r="B137" s="2">
        <v>1</v>
      </c>
      <c r="D137" s="7">
        <v>3</v>
      </c>
      <c r="E137" s="7">
        <v>8</v>
      </c>
      <c r="F137" s="7">
        <v>15</v>
      </c>
    </row>
    <row r="138" spans="1:6" x14ac:dyDescent="0.25">
      <c r="A138" s="2">
        <v>10</v>
      </c>
      <c r="B138" s="2">
        <v>2</v>
      </c>
      <c r="D138" s="7">
        <v>1</v>
      </c>
      <c r="E138" s="7">
        <v>5</v>
      </c>
      <c r="F138" s="7">
        <v>18</v>
      </c>
    </row>
    <row r="139" spans="1:6" x14ac:dyDescent="0.25">
      <c r="A139" s="2">
        <v>10</v>
      </c>
      <c r="B139" s="2">
        <v>3</v>
      </c>
      <c r="D139" s="7">
        <v>5</v>
      </c>
      <c r="E139" s="7">
        <v>8</v>
      </c>
      <c r="F139" s="7">
        <v>25</v>
      </c>
    </row>
    <row r="140" spans="1:6" x14ac:dyDescent="0.25">
      <c r="A140" s="2">
        <v>10</v>
      </c>
      <c r="B140" s="2">
        <v>4</v>
      </c>
      <c r="D140" s="7">
        <v>3</v>
      </c>
      <c r="E140" s="7">
        <v>6</v>
      </c>
      <c r="F140" s="7">
        <v>7</v>
      </c>
    </row>
    <row r="141" spans="1:6" x14ac:dyDescent="0.25">
      <c r="A141" s="2">
        <v>10</v>
      </c>
      <c r="B141" s="2">
        <v>5</v>
      </c>
      <c r="D141" s="7">
        <v>5</v>
      </c>
      <c r="E141" s="7">
        <v>20</v>
      </c>
      <c r="F141" s="7">
        <v>70</v>
      </c>
    </row>
    <row r="142" spans="1:6" x14ac:dyDescent="0.25">
      <c r="A142" s="2">
        <v>10</v>
      </c>
      <c r="B142" s="2">
        <v>6</v>
      </c>
      <c r="D142" s="7">
        <v>1993</v>
      </c>
      <c r="E142" s="7">
        <v>2002</v>
      </c>
      <c r="F142" s="7">
        <v>2008</v>
      </c>
    </row>
    <row r="143" spans="1:6" x14ac:dyDescent="0.25">
      <c r="A143" s="2">
        <v>10</v>
      </c>
      <c r="B143" s="2">
        <v>7</v>
      </c>
      <c r="D143" s="7">
        <v>1</v>
      </c>
      <c r="E143" s="7">
        <v>2</v>
      </c>
      <c r="F143" s="7">
        <v>5</v>
      </c>
    </row>
    <row r="144" spans="1:6" x14ac:dyDescent="0.25">
      <c r="A144" s="2">
        <v>10</v>
      </c>
      <c r="B144" s="2">
        <v>8</v>
      </c>
      <c r="D144" s="7">
        <v>1</v>
      </c>
      <c r="E144" s="7">
        <v>2</v>
      </c>
      <c r="F144" s="7">
        <v>15</v>
      </c>
    </row>
    <row r="145" spans="1:6" x14ac:dyDescent="0.25">
      <c r="A145" s="2">
        <v>10</v>
      </c>
      <c r="B145" s="2">
        <v>9</v>
      </c>
      <c r="D145" s="7">
        <v>1E-4</v>
      </c>
      <c r="E145" s="7">
        <v>1</v>
      </c>
      <c r="F145" s="7">
        <v>10</v>
      </c>
    </row>
    <row r="146" spans="1:6" x14ac:dyDescent="0.25">
      <c r="A146" s="2">
        <v>10</v>
      </c>
      <c r="B146" s="2">
        <v>10</v>
      </c>
      <c r="D146" s="7">
        <v>3</v>
      </c>
      <c r="E146" s="7">
        <v>18</v>
      </c>
      <c r="F146" s="7">
        <v>40</v>
      </c>
    </row>
    <row r="147" spans="1:6" x14ac:dyDescent="0.25">
      <c r="A147" s="2">
        <v>10</v>
      </c>
      <c r="B147" s="2">
        <v>11</v>
      </c>
      <c r="D147" s="7">
        <v>1E-4</v>
      </c>
      <c r="E147" s="7">
        <v>1</v>
      </c>
      <c r="F147" s="7">
        <v>5</v>
      </c>
    </row>
    <row r="148" spans="1:6" x14ac:dyDescent="0.25">
      <c r="A148" s="2">
        <v>10</v>
      </c>
      <c r="B148" s="2">
        <v>12</v>
      </c>
      <c r="D148" s="7">
        <v>3</v>
      </c>
      <c r="E148" s="7">
        <v>25</v>
      </c>
      <c r="F148" s="7">
        <v>60</v>
      </c>
    </row>
    <row r="149" spans="1:6" x14ac:dyDescent="0.25">
      <c r="A149" s="2">
        <v>10</v>
      </c>
      <c r="B149" s="2">
        <v>13</v>
      </c>
      <c r="D149" s="7">
        <v>0.1</v>
      </c>
      <c r="E149" s="7">
        <v>1</v>
      </c>
      <c r="F149" s="7">
        <v>5</v>
      </c>
    </row>
    <row r="150" spans="1:6" x14ac:dyDescent="0.25">
      <c r="A150" s="2">
        <v>10</v>
      </c>
      <c r="B150" s="2">
        <v>14</v>
      </c>
      <c r="D150" s="7">
        <v>80</v>
      </c>
      <c r="E150" s="7">
        <v>86</v>
      </c>
      <c r="F150" s="7">
        <v>90</v>
      </c>
    </row>
    <row r="151" spans="1:6" x14ac:dyDescent="0.25">
      <c r="A151" s="2">
        <v>10</v>
      </c>
      <c r="B151" s="2">
        <v>15</v>
      </c>
      <c r="D151" s="7">
        <v>85</v>
      </c>
      <c r="E151" s="7">
        <v>88</v>
      </c>
      <c r="F151" s="7">
        <v>95</v>
      </c>
    </row>
    <row r="152" spans="1:6" x14ac:dyDescent="0.25">
      <c r="A152" s="2">
        <v>11</v>
      </c>
      <c r="B152" s="2">
        <v>1</v>
      </c>
      <c r="D152" s="7">
        <v>20</v>
      </c>
      <c r="E152" s="7">
        <v>45</v>
      </c>
      <c r="F152" s="7">
        <v>60</v>
      </c>
    </row>
    <row r="153" spans="1:6" x14ac:dyDescent="0.25">
      <c r="A153" s="2">
        <v>11</v>
      </c>
      <c r="B153" s="2">
        <v>2</v>
      </c>
      <c r="D153" s="7">
        <v>10</v>
      </c>
      <c r="E153" s="7">
        <v>15</v>
      </c>
      <c r="F153" s="7">
        <v>25</v>
      </c>
    </row>
    <row r="154" spans="1:6" x14ac:dyDescent="0.25">
      <c r="A154" s="2">
        <v>11</v>
      </c>
      <c r="B154" s="2">
        <v>3</v>
      </c>
      <c r="D154" s="7">
        <v>5</v>
      </c>
      <c r="E154" s="7">
        <v>10</v>
      </c>
      <c r="F154" s="7">
        <v>15</v>
      </c>
    </row>
    <row r="155" spans="1:6" x14ac:dyDescent="0.25">
      <c r="A155" s="2">
        <v>11</v>
      </c>
      <c r="B155" s="2">
        <v>4</v>
      </c>
      <c r="D155" s="7">
        <v>3</v>
      </c>
      <c r="E155" s="7">
        <v>3.5</v>
      </c>
      <c r="F155" s="7">
        <v>4.5</v>
      </c>
    </row>
    <row r="156" spans="1:6" x14ac:dyDescent="0.25">
      <c r="A156" s="2">
        <v>11</v>
      </c>
      <c r="B156" s="2">
        <v>5</v>
      </c>
      <c r="D156" s="7">
        <v>20</v>
      </c>
      <c r="E156" s="7">
        <v>40</v>
      </c>
      <c r="F156" s="7">
        <v>60</v>
      </c>
    </row>
    <row r="157" spans="1:6" x14ac:dyDescent="0.25">
      <c r="A157" s="2">
        <v>11</v>
      </c>
      <c r="B157" s="2">
        <v>6</v>
      </c>
      <c r="D157" s="7">
        <v>2000</v>
      </c>
      <c r="E157" s="7">
        <v>2004</v>
      </c>
      <c r="F157" s="7">
        <v>2008</v>
      </c>
    </row>
    <row r="158" spans="1:6" x14ac:dyDescent="0.25">
      <c r="A158" s="2">
        <v>11</v>
      </c>
      <c r="B158" s="2">
        <v>7</v>
      </c>
      <c r="D158" s="7">
        <v>90</v>
      </c>
      <c r="E158" s="7">
        <v>95</v>
      </c>
      <c r="F158" s="7">
        <v>100</v>
      </c>
    </row>
    <row r="159" spans="1:6" x14ac:dyDescent="0.25">
      <c r="A159" s="2">
        <v>11</v>
      </c>
      <c r="B159" s="2">
        <v>8</v>
      </c>
      <c r="D159" s="7">
        <v>15</v>
      </c>
      <c r="E159" s="7">
        <v>40</v>
      </c>
      <c r="F159" s="7">
        <v>60</v>
      </c>
    </row>
    <row r="160" spans="1:6" x14ac:dyDescent="0.25">
      <c r="A160" s="2">
        <v>11</v>
      </c>
      <c r="B160" s="2">
        <v>9</v>
      </c>
      <c r="D160" s="7">
        <v>5</v>
      </c>
      <c r="E160" s="7">
        <v>15</v>
      </c>
      <c r="F160" s="7">
        <v>25</v>
      </c>
    </row>
    <row r="161" spans="1:6" x14ac:dyDescent="0.25">
      <c r="A161" s="2">
        <v>11</v>
      </c>
      <c r="B161" s="2">
        <v>10</v>
      </c>
      <c r="D161" s="7">
        <v>1</v>
      </c>
      <c r="E161" s="7">
        <v>5</v>
      </c>
      <c r="F161" s="7">
        <v>12</v>
      </c>
    </row>
    <row r="162" spans="1:6" x14ac:dyDescent="0.25">
      <c r="A162" s="2">
        <v>11</v>
      </c>
      <c r="B162" s="2">
        <v>11</v>
      </c>
      <c r="D162" s="7">
        <v>1</v>
      </c>
      <c r="E162" s="7">
        <v>3</v>
      </c>
      <c r="F162" s="7">
        <v>5</v>
      </c>
    </row>
    <row r="163" spans="1:6" x14ac:dyDescent="0.25">
      <c r="A163" s="2">
        <v>11</v>
      </c>
      <c r="B163" s="2">
        <v>12</v>
      </c>
      <c r="D163" s="7">
        <v>5</v>
      </c>
      <c r="E163" s="7">
        <v>10</v>
      </c>
      <c r="F163" s="7">
        <v>15</v>
      </c>
    </row>
    <row r="164" spans="1:6" x14ac:dyDescent="0.25">
      <c r="A164" s="2">
        <v>11</v>
      </c>
      <c r="B164" s="2">
        <v>13</v>
      </c>
      <c r="D164" s="7">
        <v>0.8</v>
      </c>
      <c r="E164" s="7">
        <v>3</v>
      </c>
      <c r="F164" s="7">
        <v>4.5</v>
      </c>
    </row>
    <row r="165" spans="1:6" x14ac:dyDescent="0.25">
      <c r="A165" s="2">
        <v>11</v>
      </c>
      <c r="B165" s="2">
        <v>14</v>
      </c>
      <c r="D165" s="7">
        <v>20</v>
      </c>
      <c r="E165" s="7">
        <v>35</v>
      </c>
      <c r="F165" s="7">
        <v>50</v>
      </c>
    </row>
    <row r="166" spans="1:6" x14ac:dyDescent="0.25">
      <c r="A166" s="2">
        <v>11</v>
      </c>
      <c r="B166" s="2">
        <v>15</v>
      </c>
      <c r="D166" s="7">
        <v>25</v>
      </c>
      <c r="E166" s="7">
        <v>37.5</v>
      </c>
      <c r="F166" s="7">
        <v>75</v>
      </c>
    </row>
    <row r="167" spans="1:6" x14ac:dyDescent="0.25">
      <c r="A167" s="2">
        <v>12</v>
      </c>
      <c r="B167" s="2">
        <v>1</v>
      </c>
      <c r="D167" s="7">
        <v>7.9</v>
      </c>
      <c r="E167" s="7">
        <v>8</v>
      </c>
      <c r="F167" s="7">
        <v>8.1</v>
      </c>
    </row>
    <row r="168" spans="1:6" x14ac:dyDescent="0.25">
      <c r="A168" s="2">
        <v>12</v>
      </c>
      <c r="B168" s="2">
        <v>2</v>
      </c>
      <c r="D168" s="7">
        <v>8</v>
      </c>
      <c r="E168" s="7">
        <v>10</v>
      </c>
      <c r="F168" s="7">
        <v>15</v>
      </c>
    </row>
    <row r="169" spans="1:6" x14ac:dyDescent="0.25">
      <c r="A169" s="2">
        <v>12</v>
      </c>
      <c r="B169" s="2">
        <v>3</v>
      </c>
      <c r="D169" s="7">
        <v>35</v>
      </c>
      <c r="E169" s="7">
        <v>45</v>
      </c>
      <c r="F169" s="7">
        <v>60</v>
      </c>
    </row>
    <row r="170" spans="1:6" x14ac:dyDescent="0.25">
      <c r="A170" s="2">
        <v>12</v>
      </c>
      <c r="B170" s="2">
        <v>4</v>
      </c>
      <c r="D170" s="7">
        <v>3</v>
      </c>
      <c r="E170" s="7">
        <v>4</v>
      </c>
      <c r="F170" s="7">
        <v>5</v>
      </c>
    </row>
    <row r="171" spans="1:6" x14ac:dyDescent="0.25">
      <c r="A171" s="2">
        <v>12</v>
      </c>
      <c r="B171" s="2">
        <v>5</v>
      </c>
      <c r="D171" s="7">
        <v>20</v>
      </c>
      <c r="E171" s="7">
        <v>60</v>
      </c>
      <c r="F171" s="7">
        <v>90</v>
      </c>
    </row>
    <row r="172" spans="1:6" x14ac:dyDescent="0.25">
      <c r="A172" s="2">
        <v>12</v>
      </c>
      <c r="B172" s="2">
        <v>6</v>
      </c>
      <c r="D172" s="7">
        <v>1985</v>
      </c>
      <c r="E172" s="7">
        <v>1997</v>
      </c>
      <c r="F172" s="7">
        <v>2008</v>
      </c>
    </row>
    <row r="173" spans="1:6" x14ac:dyDescent="0.25">
      <c r="A173" s="2">
        <v>12</v>
      </c>
      <c r="B173" s="2">
        <v>7</v>
      </c>
      <c r="D173" s="7">
        <v>50</v>
      </c>
      <c r="E173" s="7">
        <v>80</v>
      </c>
      <c r="F173" s="7">
        <v>90</v>
      </c>
    </row>
    <row r="174" spans="1:6" x14ac:dyDescent="0.25">
      <c r="A174" s="2">
        <v>12</v>
      </c>
      <c r="B174" s="2">
        <v>8</v>
      </c>
      <c r="D174" s="7">
        <v>10</v>
      </c>
      <c r="E174" s="7">
        <v>20</v>
      </c>
      <c r="F174" s="7">
        <v>30</v>
      </c>
    </row>
    <row r="175" spans="1:6" x14ac:dyDescent="0.25">
      <c r="A175" s="2">
        <v>12</v>
      </c>
      <c r="B175" s="2">
        <v>9</v>
      </c>
      <c r="D175" s="7">
        <v>10</v>
      </c>
      <c r="E175" s="7">
        <v>20</v>
      </c>
      <c r="F175" s="7">
        <v>30</v>
      </c>
    </row>
    <row r="176" spans="1:6" x14ac:dyDescent="0.25">
      <c r="A176" s="2">
        <v>12</v>
      </c>
      <c r="B176" s="2">
        <v>10</v>
      </c>
      <c r="D176" s="7">
        <v>2</v>
      </c>
      <c r="E176" s="7">
        <v>3</v>
      </c>
      <c r="F176" s="7">
        <v>5</v>
      </c>
    </row>
    <row r="177" spans="1:6" x14ac:dyDescent="0.25">
      <c r="A177" s="2">
        <v>12</v>
      </c>
      <c r="B177" s="2">
        <v>11</v>
      </c>
      <c r="D177" s="7">
        <v>2</v>
      </c>
      <c r="E177" s="7">
        <v>3</v>
      </c>
      <c r="F177" s="7">
        <v>5</v>
      </c>
    </row>
    <row r="178" spans="1:6" x14ac:dyDescent="0.25">
      <c r="A178" s="2">
        <v>12</v>
      </c>
      <c r="B178" s="2">
        <v>12</v>
      </c>
      <c r="D178" s="7">
        <v>9</v>
      </c>
      <c r="E178" s="7">
        <v>9.9</v>
      </c>
      <c r="F178" s="7">
        <v>10.5</v>
      </c>
    </row>
    <row r="179" spans="1:6" x14ac:dyDescent="0.25">
      <c r="A179" s="2">
        <v>12</v>
      </c>
      <c r="B179" s="2">
        <v>13</v>
      </c>
      <c r="D179" s="7">
        <v>1</v>
      </c>
      <c r="E179" s="7">
        <v>2</v>
      </c>
      <c r="F179" s="7">
        <v>5</v>
      </c>
    </row>
    <row r="180" spans="1:6" x14ac:dyDescent="0.25">
      <c r="A180" s="2">
        <v>12</v>
      </c>
      <c r="B180" s="2">
        <v>14</v>
      </c>
      <c r="D180" s="7">
        <v>70</v>
      </c>
      <c r="E180" s="7">
        <v>80</v>
      </c>
      <c r="F180" s="7">
        <v>90</v>
      </c>
    </row>
    <row r="181" spans="1:6" x14ac:dyDescent="0.25">
      <c r="A181" s="2">
        <v>12</v>
      </c>
      <c r="B181" s="2">
        <v>15</v>
      </c>
      <c r="D181" s="7">
        <v>70</v>
      </c>
      <c r="E181" s="7">
        <v>80</v>
      </c>
      <c r="F181" s="7">
        <v>90</v>
      </c>
    </row>
    <row r="182" spans="1:6" x14ac:dyDescent="0.25">
      <c r="A182" s="2">
        <v>13</v>
      </c>
      <c r="B182" s="2">
        <v>1</v>
      </c>
      <c r="D182" s="7">
        <v>6</v>
      </c>
      <c r="E182" s="7">
        <v>7</v>
      </c>
      <c r="F182" s="7">
        <v>8</v>
      </c>
    </row>
    <row r="183" spans="1:6" x14ac:dyDescent="0.25">
      <c r="A183" s="2">
        <v>13</v>
      </c>
      <c r="B183" s="2">
        <v>2</v>
      </c>
      <c r="D183" s="7">
        <v>20</v>
      </c>
      <c r="E183" s="7">
        <v>30</v>
      </c>
      <c r="F183" s="7">
        <v>40</v>
      </c>
    </row>
    <row r="184" spans="1:6" x14ac:dyDescent="0.25">
      <c r="A184" s="2">
        <v>13</v>
      </c>
      <c r="B184" s="2">
        <v>3</v>
      </c>
      <c r="D184" s="7">
        <v>10</v>
      </c>
      <c r="E184" s="7">
        <v>20</v>
      </c>
      <c r="F184" s="7">
        <v>30</v>
      </c>
    </row>
    <row r="185" spans="1:6" x14ac:dyDescent="0.25">
      <c r="A185" s="2">
        <v>13</v>
      </c>
      <c r="B185" s="2">
        <v>4</v>
      </c>
      <c r="D185" s="7">
        <v>3.4</v>
      </c>
      <c r="E185" s="7">
        <v>3.5</v>
      </c>
      <c r="F185" s="7">
        <v>3.8</v>
      </c>
    </row>
    <row r="186" spans="1:6" x14ac:dyDescent="0.25">
      <c r="A186" s="2">
        <v>13</v>
      </c>
      <c r="B186" s="2">
        <v>5</v>
      </c>
      <c r="D186" s="7">
        <v>20</v>
      </c>
      <c r="E186" s="7">
        <v>40</v>
      </c>
      <c r="F186" s="7">
        <v>70</v>
      </c>
    </row>
    <row r="187" spans="1:6" x14ac:dyDescent="0.25">
      <c r="A187" s="2">
        <v>13</v>
      </c>
      <c r="B187" s="2">
        <v>6</v>
      </c>
      <c r="D187" s="7">
        <v>1994</v>
      </c>
      <c r="E187" s="7">
        <v>2000</v>
      </c>
      <c r="F187" s="7">
        <v>2009</v>
      </c>
    </row>
    <row r="188" spans="1:6" x14ac:dyDescent="0.25">
      <c r="A188" s="2">
        <v>13</v>
      </c>
      <c r="B188" s="2">
        <v>7</v>
      </c>
      <c r="D188" s="7">
        <v>1E-4</v>
      </c>
      <c r="E188" s="7">
        <v>1</v>
      </c>
      <c r="F188" s="7">
        <v>1.1000000000000001</v>
      </c>
    </row>
    <row r="189" spans="1:6" x14ac:dyDescent="0.25">
      <c r="A189" s="2">
        <v>13</v>
      </c>
      <c r="B189" s="2">
        <v>8</v>
      </c>
      <c r="D189" s="7">
        <v>5</v>
      </c>
      <c r="E189" s="7">
        <v>10</v>
      </c>
      <c r="F189" s="7">
        <v>21</v>
      </c>
    </row>
    <row r="190" spans="1:6" x14ac:dyDescent="0.25">
      <c r="A190" s="2">
        <v>13</v>
      </c>
      <c r="B190" s="2">
        <v>9</v>
      </c>
      <c r="D190" s="7">
        <v>1</v>
      </c>
      <c r="E190" s="7">
        <v>5</v>
      </c>
      <c r="F190" s="7">
        <v>10</v>
      </c>
    </row>
    <row r="191" spans="1:6" x14ac:dyDescent="0.25">
      <c r="A191" s="2">
        <v>13</v>
      </c>
      <c r="B191" s="2">
        <v>10</v>
      </c>
      <c r="D191" s="7">
        <v>5</v>
      </c>
      <c r="E191" s="7">
        <v>10</v>
      </c>
      <c r="F191" s="7">
        <v>20</v>
      </c>
    </row>
    <row r="192" spans="1:6" x14ac:dyDescent="0.25">
      <c r="A192" s="2">
        <v>13</v>
      </c>
      <c r="B192" s="2">
        <v>11</v>
      </c>
      <c r="D192" s="7">
        <v>1E-4</v>
      </c>
      <c r="E192" s="7">
        <v>1</v>
      </c>
      <c r="F192" s="7">
        <v>3</v>
      </c>
    </row>
    <row r="193" spans="1:6" x14ac:dyDescent="0.25">
      <c r="A193" s="2">
        <v>13</v>
      </c>
      <c r="B193" s="2">
        <v>12</v>
      </c>
      <c r="D193" s="7">
        <v>2</v>
      </c>
      <c r="E193" s="7">
        <v>5</v>
      </c>
      <c r="F193" s="7">
        <v>7</v>
      </c>
    </row>
    <row r="194" spans="1:6" x14ac:dyDescent="0.25">
      <c r="A194" s="2">
        <v>13</v>
      </c>
      <c r="B194" s="2">
        <v>13</v>
      </c>
      <c r="D194" s="7">
        <v>0.3</v>
      </c>
      <c r="E194" s="7">
        <v>0.31</v>
      </c>
      <c r="F194" s="7">
        <v>0.5</v>
      </c>
    </row>
    <row r="195" spans="1:6" x14ac:dyDescent="0.25">
      <c r="A195" s="2">
        <v>13</v>
      </c>
      <c r="B195" s="2">
        <v>14</v>
      </c>
      <c r="D195" s="7">
        <v>84.5</v>
      </c>
      <c r="E195" s="7">
        <v>86.5</v>
      </c>
      <c r="F195" s="7">
        <v>86.6</v>
      </c>
    </row>
    <row r="196" spans="1:6" x14ac:dyDescent="0.25">
      <c r="A196" s="2">
        <v>13</v>
      </c>
      <c r="B196" s="2">
        <v>15</v>
      </c>
      <c r="D196" s="7">
        <v>25</v>
      </c>
      <c r="E196" s="7">
        <v>40</v>
      </c>
      <c r="F196" s="7">
        <v>80</v>
      </c>
    </row>
    <row r="197" spans="1:6" x14ac:dyDescent="0.25">
      <c r="A197" s="2">
        <v>14</v>
      </c>
      <c r="B197" s="2">
        <v>1</v>
      </c>
      <c r="D197" s="7">
        <v>13</v>
      </c>
      <c r="E197" s="7">
        <v>15</v>
      </c>
      <c r="F197" s="7">
        <v>17</v>
      </c>
    </row>
    <row r="198" spans="1:6" x14ac:dyDescent="0.25">
      <c r="A198" s="2">
        <v>14</v>
      </c>
      <c r="B198" s="2">
        <v>2</v>
      </c>
      <c r="D198" s="7">
        <v>10</v>
      </c>
      <c r="E198" s="7">
        <v>12</v>
      </c>
      <c r="F198" s="7">
        <v>14</v>
      </c>
    </row>
    <row r="199" spans="1:6" x14ac:dyDescent="0.25">
      <c r="A199" s="2">
        <v>14</v>
      </c>
      <c r="B199" s="2">
        <v>3</v>
      </c>
      <c r="D199" s="7">
        <v>65</v>
      </c>
      <c r="E199" s="7">
        <v>70</v>
      </c>
      <c r="F199" s="7">
        <v>80</v>
      </c>
    </row>
    <row r="200" spans="1:6" x14ac:dyDescent="0.25">
      <c r="A200" s="2">
        <v>14</v>
      </c>
      <c r="B200" s="2">
        <v>4</v>
      </c>
      <c r="D200" s="7">
        <v>3.7</v>
      </c>
      <c r="E200" s="7">
        <v>3.71</v>
      </c>
      <c r="F200" s="7">
        <v>3.72</v>
      </c>
    </row>
    <row r="201" spans="1:6" x14ac:dyDescent="0.25">
      <c r="A201" s="2">
        <v>14</v>
      </c>
      <c r="B201" s="2">
        <v>5</v>
      </c>
      <c r="D201" s="7">
        <v>95</v>
      </c>
      <c r="E201" s="7">
        <v>99</v>
      </c>
      <c r="F201" s="7">
        <v>100</v>
      </c>
    </row>
    <row r="202" spans="1:6" x14ac:dyDescent="0.25">
      <c r="A202" s="2">
        <v>14</v>
      </c>
      <c r="B202" s="2">
        <v>6</v>
      </c>
      <c r="D202" s="7">
        <v>2001</v>
      </c>
      <c r="E202" s="7">
        <v>2004</v>
      </c>
      <c r="F202" s="7">
        <v>2008</v>
      </c>
    </row>
    <row r="203" spans="1:6" x14ac:dyDescent="0.25">
      <c r="A203" s="2">
        <v>14</v>
      </c>
      <c r="B203" s="2">
        <v>7</v>
      </c>
      <c r="D203" s="7">
        <v>1E-4</v>
      </c>
      <c r="E203" s="7">
        <v>5</v>
      </c>
      <c r="F203" s="7">
        <v>10</v>
      </c>
    </row>
    <row r="204" spans="1:6" x14ac:dyDescent="0.25">
      <c r="A204" s="2">
        <v>14</v>
      </c>
      <c r="B204" s="2">
        <v>8</v>
      </c>
      <c r="D204" s="7">
        <v>5</v>
      </c>
      <c r="E204" s="7">
        <v>6</v>
      </c>
      <c r="F204" s="7">
        <v>8</v>
      </c>
    </row>
    <row r="205" spans="1:6" x14ac:dyDescent="0.25">
      <c r="A205" s="2">
        <v>14</v>
      </c>
      <c r="B205" s="2">
        <v>9</v>
      </c>
      <c r="D205" s="7">
        <v>4</v>
      </c>
      <c r="E205" s="7">
        <v>5</v>
      </c>
      <c r="F205" s="7">
        <v>6</v>
      </c>
    </row>
    <row r="206" spans="1:6" x14ac:dyDescent="0.25">
      <c r="A206" s="2">
        <v>14</v>
      </c>
      <c r="B206" s="2">
        <v>10</v>
      </c>
      <c r="D206" s="7">
        <v>2.2999999999999998</v>
      </c>
      <c r="E206" s="7">
        <v>3</v>
      </c>
      <c r="F206" s="7">
        <v>3.21</v>
      </c>
    </row>
    <row r="207" spans="1:6" x14ac:dyDescent="0.25">
      <c r="A207" s="2">
        <v>14</v>
      </c>
      <c r="B207" s="2">
        <v>11</v>
      </c>
      <c r="D207" s="7">
        <v>2.2999999999999998</v>
      </c>
      <c r="E207" s="7">
        <v>3.2</v>
      </c>
      <c r="F207" s="7">
        <v>3.5</v>
      </c>
    </row>
    <row r="208" spans="1:6" x14ac:dyDescent="0.25">
      <c r="A208" s="2">
        <v>14</v>
      </c>
      <c r="B208" s="2">
        <v>12</v>
      </c>
      <c r="D208" s="7">
        <v>9</v>
      </c>
      <c r="E208" s="7">
        <v>10</v>
      </c>
      <c r="F208" s="7">
        <v>12</v>
      </c>
    </row>
    <row r="209" spans="1:6" x14ac:dyDescent="0.25">
      <c r="A209" s="2">
        <v>14</v>
      </c>
      <c r="B209" s="2">
        <v>13</v>
      </c>
      <c r="D209" s="7">
        <v>3.9</v>
      </c>
      <c r="E209" s="7">
        <v>4</v>
      </c>
      <c r="F209" s="7">
        <v>4.0999999999999996</v>
      </c>
    </row>
    <row r="210" spans="1:6" x14ac:dyDescent="0.25">
      <c r="A210" s="2">
        <v>14</v>
      </c>
      <c r="B210" s="2">
        <v>14</v>
      </c>
      <c r="D210" s="7">
        <v>82</v>
      </c>
      <c r="E210" s="7">
        <v>84</v>
      </c>
      <c r="F210" s="7">
        <v>87</v>
      </c>
    </row>
    <row r="211" spans="1:6" x14ac:dyDescent="0.25">
      <c r="A211" s="2">
        <v>14</v>
      </c>
      <c r="B211" s="2">
        <v>15</v>
      </c>
      <c r="D211" s="7">
        <v>87</v>
      </c>
      <c r="E211" s="7">
        <v>87.5</v>
      </c>
      <c r="F211" s="7">
        <v>88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4ED2-9EA4-4496-AB96-0D5A1F8B1416}">
  <sheetPr codeName="Sheet21"/>
  <dimension ref="A1:HG151"/>
  <sheetViews>
    <sheetView workbookViewId="0">
      <selection activeCell="G2" sqref="G2:H16"/>
    </sheetView>
  </sheetViews>
  <sheetFormatPr defaultColWidth="8.7109375" defaultRowHeight="15" x14ac:dyDescent="0.25"/>
  <cols>
    <col min="1" max="35" width="8.7109375" style="5"/>
    <col min="36" max="51" width="3.28515625" style="5" customWidth="1"/>
    <col min="52" max="52" width="3.28515625" style="9" customWidth="1"/>
    <col min="53" max="53" width="3.28515625" style="5" customWidth="1"/>
    <col min="54" max="61" width="3.28515625" style="9" customWidth="1"/>
    <col min="62" max="63" width="3.28515625" style="5" customWidth="1"/>
    <col min="64" max="67" width="3.28515625" style="9" customWidth="1"/>
    <col min="68" max="96" width="3.28515625" style="5" customWidth="1"/>
    <col min="97" max="99" width="8.7109375" style="5"/>
    <col min="100" max="109" width="21.7109375" style="5" customWidth="1"/>
    <col min="110" max="118" width="8.7109375" style="5"/>
    <col min="119" max="132" width="12.85546875" style="5" customWidth="1"/>
    <col min="133" max="16384" width="8.7109375" style="5"/>
  </cols>
  <sheetData>
    <row r="1" spans="1:215" ht="15.75" thickBot="1" x14ac:dyDescent="0.3">
      <c r="A1" s="5" t="s">
        <v>263</v>
      </c>
      <c r="G1" s="5" t="s">
        <v>355</v>
      </c>
      <c r="H1" s="5" t="s">
        <v>101</v>
      </c>
      <c r="P1" s="5" t="s">
        <v>78</v>
      </c>
      <c r="Q1" s="5" t="s">
        <v>81</v>
      </c>
      <c r="R1" s="5" t="s">
        <v>82</v>
      </c>
      <c r="S1" s="5" t="s">
        <v>83</v>
      </c>
      <c r="T1" s="5" t="s">
        <v>84</v>
      </c>
      <c r="U1" s="5" t="s">
        <v>85</v>
      </c>
      <c r="V1" s="5" t="s">
        <v>86</v>
      </c>
      <c r="W1" s="5" t="s">
        <v>87</v>
      </c>
      <c r="X1" s="5" t="s">
        <v>88</v>
      </c>
      <c r="Y1" s="5" t="s">
        <v>89</v>
      </c>
      <c r="Z1" s="5" t="s">
        <v>90</v>
      </c>
      <c r="AA1" s="5" t="s">
        <v>91</v>
      </c>
      <c r="AB1" s="5" t="s">
        <v>92</v>
      </c>
      <c r="AC1" s="5" t="s">
        <v>93</v>
      </c>
      <c r="AD1" s="5" t="s">
        <v>94</v>
      </c>
      <c r="AE1" s="5" t="s">
        <v>95</v>
      </c>
      <c r="AF1" s="5" t="s">
        <v>80</v>
      </c>
      <c r="AG1" s="5" t="s">
        <v>263</v>
      </c>
      <c r="AI1" s="5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37" t="s">
        <v>49</v>
      </c>
      <c r="DO1" s="5" t="s">
        <v>263</v>
      </c>
      <c r="DP1" s="5" t="s">
        <v>432</v>
      </c>
      <c r="DQ1" s="5">
        <f>COUNTIF($CV$2:$CV$11, "&gt;=0.01"   )</f>
        <v>5</v>
      </c>
      <c r="DR1" s="5" t="s">
        <v>50</v>
      </c>
      <c r="DS1" s="5">
        <v>10</v>
      </c>
      <c r="DT1" s="5" t="s">
        <v>219</v>
      </c>
      <c r="DU1" s="5">
        <v>15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/>
      <c r="HD1" s="1"/>
      <c r="HE1" s="1"/>
      <c r="HF1" s="1"/>
      <c r="HG1" s="1"/>
    </row>
    <row r="2" spans="1:215" x14ac:dyDescent="0.25">
      <c r="A2" s="5">
        <v>1</v>
      </c>
      <c r="B2" s="5">
        <v>1</v>
      </c>
      <c r="C2" s="5" t="s">
        <v>264</v>
      </c>
      <c r="D2" s="23">
        <v>0.7</v>
      </c>
      <c r="E2" s="23">
        <v>1.7</v>
      </c>
      <c r="F2" s="23">
        <v>2.2000000000000002</v>
      </c>
      <c r="G2" s="5">
        <v>1.3660000000000001</v>
      </c>
      <c r="H2" s="23">
        <v>1.42</v>
      </c>
      <c r="P2" s="5" t="s">
        <v>1</v>
      </c>
      <c r="Q2" s="5">
        <v>0.374</v>
      </c>
      <c r="R2" s="5">
        <v>0.64538461538461545</v>
      </c>
      <c r="S2" s="5">
        <v>0.503</v>
      </c>
      <c r="T2" s="5">
        <v>0.76100000000000001</v>
      </c>
      <c r="U2" s="5">
        <v>0.97731092436974787</v>
      </c>
      <c r="V2" s="5">
        <v>0.98391902215431626</v>
      </c>
      <c r="W2" s="5">
        <v>0.9657941176470588</v>
      </c>
      <c r="X2" s="5">
        <v>4.1392857142857141E-2</v>
      </c>
      <c r="Y2" s="5">
        <v>0.79100000000000015</v>
      </c>
      <c r="Z2" s="5">
        <v>0.21800000000000003</v>
      </c>
      <c r="AA2" s="5">
        <v>9.3425000000000008E-2</v>
      </c>
      <c r="AB2" s="5">
        <v>4.6444444444444441E-2</v>
      </c>
      <c r="AC2" s="5">
        <v>0.87845000000000006</v>
      </c>
      <c r="AD2" s="5">
        <v>0.60755000000000003</v>
      </c>
      <c r="AE2" s="5">
        <v>0.18955</v>
      </c>
      <c r="AF2" s="5">
        <f>AVERAGE($Q$2:$AE$2)</f>
        <v>0.53841473207620261</v>
      </c>
      <c r="AG2" s="5" t="s">
        <v>52</v>
      </c>
      <c r="AH2" s="5">
        <f>VARP($Q$12:$AE$12)</f>
        <v>4.5921543741342184E-2</v>
      </c>
      <c r="AI2" s="5">
        <v>0.47409466835218789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10</v>
      </c>
      <c r="CW2" s="5">
        <f>SUM($Q$15:$AE$15)</f>
        <v>3</v>
      </c>
      <c r="CX2" s="5">
        <v>3.4133333333333336</v>
      </c>
      <c r="CY2" s="5">
        <f>SUM($Q$29:$AE$29)</f>
        <v>5</v>
      </c>
      <c r="CZ2" s="5">
        <v>3.6444444444444448</v>
      </c>
      <c r="DA2" s="5">
        <v>0.22473851612743548</v>
      </c>
      <c r="DB2" s="5">
        <v>1.7571182858892074</v>
      </c>
      <c r="DC2" s="5">
        <v>0.58576458169730805</v>
      </c>
      <c r="DD2" s="5">
        <f t="shared" ref="DD2:DD11" si="0">($CV$4*CZ2+CY2*$CV$8/$CV$4-$CV$4)/($CV$2*$CV$4)</f>
        <v>0.39333333333333331</v>
      </c>
      <c r="DE2" s="5">
        <f t="shared" ref="DE2:DE11" si="1">($CV$4*CX2+CW2*$CV$6/$CV$4-$CV$4)/($CV$2*$CV$4)</f>
        <v>0.26</v>
      </c>
      <c r="DF2" s="5">
        <v>8.4238567634281336E-2</v>
      </c>
      <c r="DG2" s="5">
        <v>0.61862807404426334</v>
      </c>
      <c r="DH2" s="5">
        <f t="shared" ref="DH2:DH11" si="2">COUNTIF($Q2:$AE2, "&lt;=.05"   )</f>
        <v>2</v>
      </c>
      <c r="DI2" s="5">
        <f t="shared" ref="DI2:DI11" si="3">COUNTIF($Q2:$AE2, "&gt;=.95"   )</f>
        <v>3</v>
      </c>
      <c r="DJ2" s="5">
        <v>5</v>
      </c>
      <c r="DK2" s="5">
        <f t="shared" ref="DK2:DK11" si="4">ABS(COUNTIF($Q2:$AE2, "&lt;=.5")/15 -0.5)</f>
        <v>9.9999999999999978E-2</v>
      </c>
      <c r="DL2" s="5">
        <f t="shared" ref="DL2:DL11" si="5">AVERAGE($Q2:$AE2)</f>
        <v>0.53841473207620261</v>
      </c>
      <c r="DM2" s="5">
        <f t="shared" ref="DM2:DM11" si="6">STDEV($Q2:$AE2)</f>
        <v>0.35442980384225498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VARP('Erie Carps'!$Q$29:$AE$29)</f>
        <v>0.88888888888888884</v>
      </c>
      <c r="GT2">
        <v>0.88888888888888895</v>
      </c>
      <c r="GU2">
        <v>0.44444444444444459</v>
      </c>
      <c r="GV2">
        <v>0.17777777777777787</v>
      </c>
      <c r="GW2">
        <v>0.35555555555555568</v>
      </c>
      <c r="GX2">
        <v>8.8888888888888837E-2</v>
      </c>
      <c r="GY2">
        <v>0.26666666666666666</v>
      </c>
      <c r="GZ2">
        <v>0.26666666666666666</v>
      </c>
      <c r="HA2">
        <v>7.4014868308343768E-18</v>
      </c>
      <c r="HB2">
        <v>0.26666666666666666</v>
      </c>
      <c r="HC2"/>
      <c r="HD2"/>
      <c r="HE2"/>
      <c r="HF2"/>
      <c r="HG2"/>
    </row>
    <row r="3" spans="1:215" x14ac:dyDescent="0.25">
      <c r="A3" s="5">
        <v>1</v>
      </c>
      <c r="B3" s="5">
        <v>2</v>
      </c>
      <c r="C3" s="5" t="s">
        <v>265</v>
      </c>
      <c r="D3" s="23">
        <v>5.0000000000000001E-3</v>
      </c>
      <c r="E3" s="23">
        <v>0.05</v>
      </c>
      <c r="F3" s="23">
        <v>0.18</v>
      </c>
      <c r="G3" s="5">
        <v>0.16400000000000001</v>
      </c>
      <c r="H3" s="23">
        <v>9.1999999999999998E-2</v>
      </c>
      <c r="P3" s="5" t="s">
        <v>2</v>
      </c>
      <c r="Q3" s="5">
        <v>0.55999999999999994</v>
      </c>
      <c r="R3" s="5">
        <v>0.56000000000000005</v>
      </c>
      <c r="S3" s="5">
        <v>0.62357142857142855</v>
      </c>
      <c r="T3" s="5">
        <v>0.55651162790697672</v>
      </c>
      <c r="U3" s="5">
        <v>0.98402366863905322</v>
      </c>
      <c r="V3" s="5">
        <v>0.9768426842684268</v>
      </c>
      <c r="W3" s="5">
        <v>0.9657941176470588</v>
      </c>
      <c r="X3" s="5">
        <v>3.0499999999999999E-2</v>
      </c>
      <c r="Y3" s="5">
        <v>0.60575000000000012</v>
      </c>
      <c r="Z3" s="5">
        <v>0.52700000000000002</v>
      </c>
      <c r="AA3" s="5">
        <v>9.3425000000000008E-2</v>
      </c>
      <c r="AB3" s="5">
        <v>4.6444444444444441E-2</v>
      </c>
      <c r="AC3" s="5">
        <v>0.39267500000000011</v>
      </c>
      <c r="AD3" s="5">
        <v>0.19670000000000004</v>
      </c>
      <c r="AE3" s="5">
        <v>0.52217170649185873</v>
      </c>
      <c r="AF3" s="5">
        <f>AVERAGE($Q$3:$AE$3)</f>
        <v>0.50942731186461654</v>
      </c>
      <c r="AG3" s="5" t="s">
        <v>54</v>
      </c>
      <c r="AH3" s="5">
        <f>VARP($AF$2:$AF$11)</f>
        <v>8.1887785195188193E-3</v>
      </c>
      <c r="AI3" s="5">
        <v>8.4541065480899374E-2</v>
      </c>
      <c r="AX3" s="9"/>
      <c r="BQ3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SUM($Q$16:$AE$16)</f>
        <v>5</v>
      </c>
      <c r="CX3" s="5">
        <v>1.9555555555555557</v>
      </c>
      <c r="CY3" s="5">
        <f>SUM($Q$30:$AE$30)</f>
        <v>5</v>
      </c>
      <c r="CZ3" s="5">
        <v>3.6444444444444448</v>
      </c>
      <c r="DA3" s="5">
        <v>0.15103435556930681</v>
      </c>
      <c r="DB3" s="5">
        <v>1.7196384278934851</v>
      </c>
      <c r="DC3" s="5">
        <v>0.4865589717902819</v>
      </c>
      <c r="DD3" s="5">
        <f t="shared" si="0"/>
        <v>0.39333333333333331</v>
      </c>
      <c r="DE3" s="5">
        <f t="shared" si="1"/>
        <v>0.12666666666666668</v>
      </c>
      <c r="DF3" s="5">
        <v>4.8456801372083205E-2</v>
      </c>
      <c r="DG3" s="5">
        <v>0.67177121918885452</v>
      </c>
      <c r="DH3" s="5">
        <f t="shared" si="2"/>
        <v>2</v>
      </c>
      <c r="DI3" s="5">
        <f t="shared" si="3"/>
        <v>3</v>
      </c>
      <c r="DJ3" s="5">
        <v>5</v>
      </c>
      <c r="DK3" s="5">
        <f t="shared" si="4"/>
        <v>0.16666666666666669</v>
      </c>
      <c r="DL3" s="5">
        <f t="shared" si="5"/>
        <v>0.50942731186461654</v>
      </c>
      <c r="DM3" s="5">
        <f t="shared" si="6"/>
        <v>0.31739021516837512</v>
      </c>
      <c r="DO3" s="9" t="s">
        <v>376</v>
      </c>
      <c r="DP3" s="9">
        <v>1</v>
      </c>
      <c r="DQ3" s="9">
        <v>0.35860033889700688</v>
      </c>
      <c r="DR3" s="9">
        <v>5.2712566745003853E-2</v>
      </c>
      <c r="DS3" s="9">
        <v>-0.27335173880970498</v>
      </c>
      <c r="DT3" s="9">
        <v>0.32814945441284721</v>
      </c>
      <c r="DU3" s="9">
        <v>-0.5976258028346858</v>
      </c>
      <c r="DV3" s="9">
        <v>-0.33338919783705689</v>
      </c>
      <c r="DW3" s="9">
        <v>0.36155395138036517</v>
      </c>
      <c r="DX3" s="9">
        <v>0.18078909067110294</v>
      </c>
      <c r="DY3" s="9">
        <v>0.3864082287603583</v>
      </c>
      <c r="DZ3" s="9">
        <v>5.5745889772706628E-2</v>
      </c>
      <c r="EA3" s="9">
        <v>-0.19789437854608338</v>
      </c>
      <c r="EB3" s="9">
        <v>0.56130488776880194</v>
      </c>
      <c r="GR3" t="s">
        <v>2</v>
      </c>
      <c r="GS3">
        <v>0.88888888888888895</v>
      </c>
      <c r="GT3">
        <f>VARP('Erie Carps'!$Q$30:$AE$30)</f>
        <v>0.88888888888888884</v>
      </c>
      <c r="GU3">
        <v>0.44444444444444459</v>
      </c>
      <c r="GV3">
        <v>0.17777777777777787</v>
      </c>
      <c r="GW3">
        <v>0.35555555555555568</v>
      </c>
      <c r="GX3">
        <v>8.8888888888888837E-2</v>
      </c>
      <c r="GY3">
        <v>0.26666666666666666</v>
      </c>
      <c r="GZ3">
        <v>0.26666666666666666</v>
      </c>
      <c r="HA3">
        <v>7.4014868308343768E-18</v>
      </c>
      <c r="HB3">
        <v>0.26666666666666666</v>
      </c>
      <c r="HC3"/>
      <c r="HD3"/>
      <c r="HE3"/>
      <c r="HF3"/>
      <c r="HG3"/>
    </row>
    <row r="4" spans="1:215" x14ac:dyDescent="0.25">
      <c r="A4" s="5">
        <v>1</v>
      </c>
      <c r="B4" s="5">
        <v>3</v>
      </c>
      <c r="C4" s="5" t="s">
        <v>266</v>
      </c>
      <c r="D4" s="23">
        <v>0.2</v>
      </c>
      <c r="E4" s="23">
        <v>0.65</v>
      </c>
      <c r="F4" s="23">
        <v>1.1000000000000001</v>
      </c>
      <c r="G4" s="5">
        <v>0.62870000000000004</v>
      </c>
      <c r="H4" s="23">
        <v>0.65300000000000002</v>
      </c>
      <c r="P4" s="5" t="s">
        <v>3</v>
      </c>
      <c r="Q4" s="5">
        <v>0.95065942616734911</v>
      </c>
      <c r="R4" s="5">
        <v>0.44705882352941173</v>
      </c>
      <c r="S4" s="5">
        <v>0.49124999999999996</v>
      </c>
      <c r="T4" s="5">
        <v>0.66649999999999998</v>
      </c>
      <c r="U4" s="5">
        <v>0.98608247422680406</v>
      </c>
      <c r="V4" s="5">
        <v>0.98992340832934411</v>
      </c>
      <c r="W4" s="5">
        <v>0.98272772277227716</v>
      </c>
      <c r="X4" s="5">
        <v>3.0499999999999999E-2</v>
      </c>
      <c r="Y4" s="5">
        <v>0.8307500000000001</v>
      </c>
      <c r="Z4" s="5">
        <v>0.95723809523809522</v>
      </c>
      <c r="AA4" s="5">
        <v>0.58684999999999998</v>
      </c>
      <c r="AB4" s="5">
        <v>0.66200000000000003</v>
      </c>
      <c r="AC4" s="5">
        <v>0.9551833498513379</v>
      </c>
      <c r="AD4" s="5">
        <v>0.49340000000000006</v>
      </c>
      <c r="AE4" s="5">
        <v>6.8327215521761936E-2</v>
      </c>
      <c r="AF4" s="5">
        <f>AVERAGE($Q$4:$AE$4)</f>
        <v>0.67323003437575879</v>
      </c>
      <c r="AG4" s="5" t="s">
        <v>57</v>
      </c>
      <c r="AH4" s="5">
        <f>VARP($Q$2:$AE$11)</f>
        <v>9.6861548561496841E-2</v>
      </c>
      <c r="AX4" s="9"/>
      <c r="BQ4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15</v>
      </c>
      <c r="CW4" s="5">
        <f>SUM($Q$17:$AE$17)</f>
        <v>5</v>
      </c>
      <c r="CX4" s="5">
        <v>2.2222222222222219</v>
      </c>
      <c r="CY4" s="5">
        <f>SUM($Q$31:$AE$31)</f>
        <v>1</v>
      </c>
      <c r="CZ4" s="5">
        <v>3.0755555555555563</v>
      </c>
      <c r="DA4" s="5">
        <v>-5.635878106458124E-2</v>
      </c>
      <c r="DB4" s="5">
        <v>0.87828410953373137</v>
      </c>
      <c r="DC4" s="5">
        <v>0.53833820705603774</v>
      </c>
      <c r="DD4" s="5">
        <f t="shared" si="0"/>
        <v>0.23333333333333342</v>
      </c>
      <c r="DE4" s="5">
        <f t="shared" si="1"/>
        <v>0.15333333333333329</v>
      </c>
      <c r="DF4" s="5">
        <v>6.5618755931004307E-4</v>
      </c>
      <c r="DG4" s="5">
        <v>1.4777181518401448</v>
      </c>
      <c r="DH4" s="5">
        <f t="shared" si="2"/>
        <v>1</v>
      </c>
      <c r="DI4" s="5">
        <f t="shared" si="3"/>
        <v>6</v>
      </c>
      <c r="DJ4" s="5">
        <v>7</v>
      </c>
      <c r="DK4" s="5">
        <f t="shared" si="4"/>
        <v>0.16666666666666669</v>
      </c>
      <c r="DL4" s="5">
        <f t="shared" si="5"/>
        <v>0.67323003437575879</v>
      </c>
      <c r="DM4" s="5">
        <f t="shared" si="6"/>
        <v>0.32283888558078649</v>
      </c>
      <c r="DO4" s="9" t="s">
        <v>218</v>
      </c>
      <c r="DP4" s="9">
        <v>0.35860033889700688</v>
      </c>
      <c r="DQ4" s="9">
        <v>1</v>
      </c>
      <c r="DR4" s="9">
        <v>-0.57098876251584951</v>
      </c>
      <c r="DS4" s="9">
        <v>-0.67652909451552456</v>
      </c>
      <c r="DT4" s="9">
        <v>-0.32039534581724932</v>
      </c>
      <c r="DU4" s="9">
        <v>-0.41140812149529793</v>
      </c>
      <c r="DV4" s="9">
        <v>9.9392161483670735E-2</v>
      </c>
      <c r="DW4" s="9">
        <v>0.86710060619781626</v>
      </c>
      <c r="DX4" s="9">
        <v>0.14224252711136881</v>
      </c>
      <c r="DY4" s="9">
        <v>0.77509761953634448</v>
      </c>
      <c r="DZ4" s="9">
        <v>0.38222321336001047</v>
      </c>
      <c r="EA4" s="9">
        <v>-0.7060359836728719</v>
      </c>
      <c r="EB4" s="9">
        <v>0.73576087450936811</v>
      </c>
      <c r="GR4" t="s">
        <v>3</v>
      </c>
      <c r="GS4">
        <v>0.44444444444444459</v>
      </c>
      <c r="GT4">
        <v>0.44444444444444459</v>
      </c>
      <c r="GU4">
        <f>VARP('Erie Carps'!$Q$31:$AE$31)</f>
        <v>0.99555555555555553</v>
      </c>
      <c r="GV4">
        <v>0.14222222222222219</v>
      </c>
      <c r="GW4">
        <v>1.7777777777777788E-2</v>
      </c>
      <c r="GX4">
        <v>-3.5555555555555535E-2</v>
      </c>
      <c r="GY4">
        <v>0.58666666666666678</v>
      </c>
      <c r="GZ4">
        <v>0.16000000000000003</v>
      </c>
      <c r="HA4">
        <v>0.42666666666666669</v>
      </c>
      <c r="HB4">
        <v>-0.1066666666666667</v>
      </c>
      <c r="HC4"/>
      <c r="HD4"/>
      <c r="HE4"/>
      <c r="HF4"/>
      <c r="HG4"/>
    </row>
    <row r="5" spans="1:215" x14ac:dyDescent="0.25">
      <c r="A5" s="5">
        <v>1</v>
      </c>
      <c r="B5" s="5">
        <v>4</v>
      </c>
      <c r="C5" s="5" t="s">
        <v>267</v>
      </c>
      <c r="D5" s="23">
        <v>0.03</v>
      </c>
      <c r="E5" s="23">
        <v>0.1</v>
      </c>
      <c r="F5" s="23">
        <v>0.4</v>
      </c>
      <c r="G5" s="5">
        <v>0.26809999999999995</v>
      </c>
      <c r="H5" s="23">
        <v>0.27400000000000002</v>
      </c>
      <c r="P5" s="5" t="s">
        <v>4</v>
      </c>
      <c r="Q5" s="5">
        <v>0.48043478260869565</v>
      </c>
      <c r="R5" s="5">
        <v>0.53813559322033899</v>
      </c>
      <c r="S5" s="5">
        <v>0.47206896551724137</v>
      </c>
      <c r="T5" s="5">
        <v>0.53562005277044855</v>
      </c>
      <c r="U5" s="5">
        <v>0.77</v>
      </c>
      <c r="V5" s="5">
        <v>0.98101893597835887</v>
      </c>
      <c r="W5" s="5">
        <v>0.49147872340425536</v>
      </c>
      <c r="X5" s="5">
        <v>0.28310000000000002</v>
      </c>
      <c r="Y5" s="5">
        <v>0.66312500000000008</v>
      </c>
      <c r="Z5" s="5">
        <v>0.63500000000000001</v>
      </c>
      <c r="AA5" s="5">
        <v>0.6179</v>
      </c>
      <c r="AB5" s="5">
        <v>8.4000000000000005E-2</v>
      </c>
      <c r="AC5" s="5">
        <v>0.32414000000000009</v>
      </c>
      <c r="AD5" s="5">
        <v>0.72005000000000008</v>
      </c>
      <c r="AE5" s="5">
        <v>0.30629673945557884</v>
      </c>
      <c r="AF5" s="5">
        <f>AVERAGE($Q$5:$AE$5)</f>
        <v>0.52682458619699446</v>
      </c>
      <c r="AG5" s="5" t="s">
        <v>59</v>
      </c>
      <c r="AH5" s="5">
        <f>AVERAGE($Q$2:$AE$11)</f>
        <v>0.51609752727528346</v>
      </c>
      <c r="AX5" s="9"/>
      <c r="BQ5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SUM($Q$18:$AE$18)</f>
        <v>1</v>
      </c>
      <c r="CX5" s="5">
        <v>2.4711111111111106</v>
      </c>
      <c r="CY5" s="5">
        <f>SUM($Q$32:$AE$32)</f>
        <v>13</v>
      </c>
      <c r="CZ5" s="5">
        <v>1.5822222222222222</v>
      </c>
      <c r="DA5" s="5">
        <v>-0.13712063425373813</v>
      </c>
      <c r="DB5" s="5">
        <v>1.086650503609526</v>
      </c>
      <c r="DC5" s="5">
        <v>0.53798460635847767</v>
      </c>
      <c r="DD5" s="5">
        <f t="shared" si="0"/>
        <v>0.39333333333333331</v>
      </c>
      <c r="DE5" s="5">
        <f t="shared" si="1"/>
        <v>0.15333333333333324</v>
      </c>
      <c r="DF5" s="5">
        <v>0.66082863793894731</v>
      </c>
      <c r="DG5" s="5">
        <v>0.86290046838012502</v>
      </c>
      <c r="DH5" s="5">
        <f t="shared" si="2"/>
        <v>0</v>
      </c>
      <c r="DI5" s="5">
        <f t="shared" si="3"/>
        <v>1</v>
      </c>
      <c r="DJ5" s="5">
        <v>1</v>
      </c>
      <c r="DK5" s="5">
        <f t="shared" si="4"/>
        <v>3.3333333333333326E-2</v>
      </c>
      <c r="DL5" s="5">
        <f t="shared" si="5"/>
        <v>0.52682458619699446</v>
      </c>
      <c r="DM5" s="5">
        <f t="shared" si="6"/>
        <v>0.22251019005140893</v>
      </c>
      <c r="DO5" s="9" t="s">
        <v>377</v>
      </c>
      <c r="DP5" s="9">
        <v>5.2712566745003853E-2</v>
      </c>
      <c r="DQ5" s="9">
        <v>-0.57098876251584951</v>
      </c>
      <c r="DR5" s="9">
        <v>1</v>
      </c>
      <c r="DS5" s="9">
        <v>0.64170191135566035</v>
      </c>
      <c r="DT5" s="9">
        <v>0.81106957717207651</v>
      </c>
      <c r="DU5" s="9">
        <v>0.22101900504653485</v>
      </c>
      <c r="DV5" s="9">
        <v>-0.51814908616118693</v>
      </c>
      <c r="DW5" s="9">
        <v>-0.71255270531762072</v>
      </c>
      <c r="DX5" s="9">
        <v>-7.5337187513676712E-2</v>
      </c>
      <c r="DY5" s="9">
        <v>-0.61532410410899374</v>
      </c>
      <c r="DZ5" s="9">
        <v>-0.34270314760882103</v>
      </c>
      <c r="EA5" s="9">
        <v>0.66667159592553282</v>
      </c>
      <c r="EB5" s="9">
        <v>-0.45875385884194297</v>
      </c>
      <c r="GR5" t="s">
        <v>4</v>
      </c>
      <c r="GS5">
        <v>0.17777777777777787</v>
      </c>
      <c r="GT5">
        <v>0.17777777777777787</v>
      </c>
      <c r="GU5">
        <v>0.14222222222222219</v>
      </c>
      <c r="GV5">
        <f>VARP('Erie Carps'!$Q$32:$AE$32)</f>
        <v>0.24888888888888888</v>
      </c>
      <c r="GW5">
        <v>0.23111111111111096</v>
      </c>
      <c r="GX5">
        <v>7.1111111111111097E-2</v>
      </c>
      <c r="GY5">
        <v>0.15999999999999986</v>
      </c>
      <c r="GZ5">
        <v>0.21333333333333329</v>
      </c>
      <c r="HA5">
        <v>-5.3333333333333323E-2</v>
      </c>
      <c r="HB5">
        <v>0.21333333333333329</v>
      </c>
      <c r="HC5"/>
      <c r="HD5"/>
      <c r="HE5"/>
      <c r="HF5"/>
      <c r="HG5"/>
    </row>
    <row r="6" spans="1:215" x14ac:dyDescent="0.25">
      <c r="A6" s="5">
        <v>1</v>
      </c>
      <c r="B6" s="5">
        <v>5</v>
      </c>
      <c r="C6" s="5" t="s">
        <v>268</v>
      </c>
      <c r="D6" s="23">
        <v>25</v>
      </c>
      <c r="E6" s="23">
        <v>60</v>
      </c>
      <c r="F6" s="23">
        <v>85</v>
      </c>
      <c r="G6" s="5">
        <v>76.900000000000006</v>
      </c>
      <c r="H6" s="23">
        <v>98</v>
      </c>
      <c r="P6" s="5" t="s">
        <v>5</v>
      </c>
      <c r="Q6" s="5">
        <v>0.46399999999999997</v>
      </c>
      <c r="R6" s="5">
        <v>0.43999999999999995</v>
      </c>
      <c r="S6" s="5">
        <v>0.55962500000000004</v>
      </c>
      <c r="T6" s="5">
        <v>0.44681818181818189</v>
      </c>
      <c r="U6" s="5">
        <v>0.86</v>
      </c>
      <c r="V6" s="5">
        <v>0.95864440078585456</v>
      </c>
      <c r="W6" s="5">
        <v>0.44164999999999999</v>
      </c>
      <c r="X6" s="5">
        <v>0.67887500000000001</v>
      </c>
      <c r="Y6" s="5">
        <v>0.67460000000000009</v>
      </c>
      <c r="Z6" s="5">
        <v>0.17599999999999999</v>
      </c>
      <c r="AA6" s="5">
        <v>0.17474000000000001</v>
      </c>
      <c r="AB6" s="5">
        <v>4.6444444444444441E-2</v>
      </c>
      <c r="AC6" s="5">
        <v>0.44633750000000005</v>
      </c>
      <c r="AD6" s="5">
        <v>0.49417647058823533</v>
      </c>
      <c r="AE6" s="5">
        <v>0.18955</v>
      </c>
      <c r="AF6" s="5">
        <f>AVERAGE($Q$6:$AE$6)</f>
        <v>0.47009739984244769</v>
      </c>
      <c r="AX6" s="9"/>
      <c r="BQ6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14</v>
      </c>
      <c r="CW6" s="5">
        <f>SUM($Q$19:$AE$19)</f>
        <v>-5</v>
      </c>
      <c r="CX6" s="5">
        <v>1.7777777777777775</v>
      </c>
      <c r="CY6" s="5">
        <f>SUM($Q$33:$AE$33)</f>
        <v>11</v>
      </c>
      <c r="CZ6" s="5">
        <v>2.097777777777778</v>
      </c>
      <c r="DA6" s="5">
        <v>-3.5943055528432038E-3</v>
      </c>
      <c r="DB6" s="5">
        <v>0.83095478162353376</v>
      </c>
      <c r="DC6" s="5">
        <v>0.417911581849988</v>
      </c>
      <c r="DD6" s="5">
        <f t="shared" si="0"/>
        <v>0.39333333333333331</v>
      </c>
      <c r="DE6" s="5">
        <f t="shared" si="1"/>
        <v>4.666666666666662E-2</v>
      </c>
      <c r="DF6" s="5">
        <v>0.54325858093952761</v>
      </c>
      <c r="DG6" s="5">
        <v>0.84643347261903557</v>
      </c>
      <c r="DH6" s="5">
        <f t="shared" si="2"/>
        <v>1</v>
      </c>
      <c r="DI6" s="5">
        <f t="shared" si="3"/>
        <v>1</v>
      </c>
      <c r="DJ6" s="5">
        <v>2</v>
      </c>
      <c r="DK6" s="5">
        <f t="shared" si="4"/>
        <v>0.16666666666666663</v>
      </c>
      <c r="DL6" s="5">
        <f t="shared" si="5"/>
        <v>0.47009739984244769</v>
      </c>
      <c r="DM6" s="5">
        <f t="shared" si="6"/>
        <v>0.25627597958074311</v>
      </c>
      <c r="DO6" s="9" t="s">
        <v>351</v>
      </c>
      <c r="DP6" s="9">
        <v>-0.27335173880970498</v>
      </c>
      <c r="DQ6" s="9">
        <v>-0.67652909451552456</v>
      </c>
      <c r="DR6" s="9">
        <v>0.64170191135566035</v>
      </c>
      <c r="DS6" s="9">
        <v>1</v>
      </c>
      <c r="DT6" s="9">
        <v>0.27321872155794907</v>
      </c>
      <c r="DU6" s="9">
        <v>0.48614869881921441</v>
      </c>
      <c r="DV6" s="9">
        <v>-0.57168180452116069</v>
      </c>
      <c r="DW6" s="9">
        <v>-0.80985828719852559</v>
      </c>
      <c r="DX6" s="9">
        <v>-0.35628263275700517</v>
      </c>
      <c r="DY6" s="9">
        <v>-0.84020082940385432</v>
      </c>
      <c r="DZ6" s="9">
        <v>-0.38126196728679523</v>
      </c>
      <c r="EA6" s="9">
        <v>0.50041496634510574</v>
      </c>
      <c r="EB6" s="9">
        <v>-0.61222762735674985</v>
      </c>
      <c r="GR6" t="s">
        <v>5</v>
      </c>
      <c r="GS6">
        <v>0.35555555555555568</v>
      </c>
      <c r="GT6">
        <v>0.35555555555555568</v>
      </c>
      <c r="GU6">
        <v>1.7777777777777788E-2</v>
      </c>
      <c r="GV6">
        <v>0.23111111111111096</v>
      </c>
      <c r="GW6">
        <f>VARP('Erie Carps'!$Q$33:$AE$33)</f>
        <v>0.4622222222222222</v>
      </c>
      <c r="GX6">
        <v>0.14222222222222225</v>
      </c>
      <c r="GY6">
        <v>5.3333333333333351E-2</v>
      </c>
      <c r="GZ6">
        <v>0.15999999999999989</v>
      </c>
      <c r="HA6">
        <v>-0.10666666666666667</v>
      </c>
      <c r="HB6">
        <v>0.42666666666666658</v>
      </c>
      <c r="HC6"/>
      <c r="HD6"/>
      <c r="HE6"/>
      <c r="HF6"/>
      <c r="HG6"/>
    </row>
    <row r="7" spans="1:215" x14ac:dyDescent="0.25">
      <c r="A7" s="5">
        <v>1</v>
      </c>
      <c r="B7" s="5">
        <v>6</v>
      </c>
      <c r="C7" s="5" t="s">
        <v>269</v>
      </c>
      <c r="D7" s="23">
        <v>5</v>
      </c>
      <c r="E7" s="23">
        <v>15</v>
      </c>
      <c r="F7" s="23">
        <v>40</v>
      </c>
      <c r="G7" s="5">
        <v>37.549999999999997</v>
      </c>
      <c r="H7" s="23">
        <v>84.4</v>
      </c>
      <c r="P7" s="5" t="s">
        <v>6</v>
      </c>
      <c r="Q7" s="5">
        <v>9.5000000000000001E-2</v>
      </c>
      <c r="R7" s="5">
        <v>2.0068027210884354E-2</v>
      </c>
      <c r="S7" s="5">
        <v>0.50900000000000001</v>
      </c>
      <c r="T7" s="5">
        <v>0.77750000000000008</v>
      </c>
      <c r="U7" s="5">
        <v>0.95</v>
      </c>
      <c r="V7" s="5">
        <v>4.9682539682539682E-2</v>
      </c>
      <c r="W7" s="5">
        <v>4.3055000000000003E-2</v>
      </c>
      <c r="X7" s="5">
        <v>8.3985507246376809E-3</v>
      </c>
      <c r="Y7" s="5">
        <v>2.174157303370787E-2</v>
      </c>
      <c r="Z7" s="5">
        <v>3.9E-2</v>
      </c>
      <c r="AA7" s="5">
        <v>4.9805555555555561E-2</v>
      </c>
      <c r="AB7" s="5">
        <v>3.7999999999999999E-2</v>
      </c>
      <c r="AC7" s="5">
        <v>0.9551833498513379</v>
      </c>
      <c r="AD7" s="5">
        <v>0.95463178294573636</v>
      </c>
      <c r="AE7" s="5">
        <v>3.6648437499999999E-2</v>
      </c>
      <c r="AF7" s="5">
        <f>AVERAGE($Q$7:$AE$7)</f>
        <v>0.30318098776696001</v>
      </c>
      <c r="AX7" s="9"/>
      <c r="BQ7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SUM($Q$20:$AE$20)</f>
        <v>-5</v>
      </c>
      <c r="CX7" s="5">
        <v>2.0444444444444443</v>
      </c>
      <c r="CY7" s="5">
        <f>SUM($Q$34:$AE$34)</f>
        <v>-7</v>
      </c>
      <c r="CZ7" s="5">
        <v>1.671111111111111</v>
      </c>
      <c r="DA7" s="5">
        <v>0.19089456353517673</v>
      </c>
      <c r="DB7" s="5">
        <v>3.1638239718797396</v>
      </c>
      <c r="DC7" s="5">
        <v>0.24872981183218279</v>
      </c>
      <c r="DD7" s="5">
        <f t="shared" si="0"/>
        <v>-0.11333333333333333</v>
      </c>
      <c r="DE7" s="5">
        <f t="shared" si="1"/>
        <v>7.3333333333333306E-2</v>
      </c>
      <c r="DF7" s="5">
        <v>1.082825324557333E-8</v>
      </c>
      <c r="DG7" s="5">
        <v>1.3868859220193621</v>
      </c>
      <c r="DH7" s="5">
        <f t="shared" si="2"/>
        <v>9</v>
      </c>
      <c r="DI7" s="5">
        <f t="shared" si="3"/>
        <v>3</v>
      </c>
      <c r="DJ7" s="5">
        <v>12</v>
      </c>
      <c r="DK7" s="5">
        <f t="shared" si="4"/>
        <v>0.16666666666666663</v>
      </c>
      <c r="DL7" s="5">
        <f t="shared" si="5"/>
        <v>0.30318098776696001</v>
      </c>
      <c r="DM7" s="5">
        <f t="shared" si="6"/>
        <v>0.39929271389467286</v>
      </c>
      <c r="DO7" s="9" t="s">
        <v>357</v>
      </c>
      <c r="DP7" s="9">
        <v>0.32814945441284721</v>
      </c>
      <c r="DQ7" s="9">
        <v>-0.32039534581724932</v>
      </c>
      <c r="DR7" s="9">
        <v>0.81106957717207651</v>
      </c>
      <c r="DS7" s="9">
        <v>0.27321872155794907</v>
      </c>
      <c r="DT7" s="9">
        <v>1</v>
      </c>
      <c r="DU7" s="9">
        <v>7.4512580859426632E-3</v>
      </c>
      <c r="DV7" s="9">
        <v>-0.39218474002304643</v>
      </c>
      <c r="DW7" s="9">
        <v>-0.35605672917527531</v>
      </c>
      <c r="DX7" s="9">
        <v>-9.5829868473041313E-2</v>
      </c>
      <c r="DY7" s="9">
        <v>-0.33775127515761705</v>
      </c>
      <c r="DZ7" s="9">
        <v>-0.30914201116765594</v>
      </c>
      <c r="EA7" s="9">
        <v>0.38317870460189146</v>
      </c>
      <c r="EB7" s="9">
        <v>-0.18400481603788504</v>
      </c>
      <c r="GR7" t="s">
        <v>6</v>
      </c>
      <c r="GS7">
        <v>8.8888888888888837E-2</v>
      </c>
      <c r="GT7">
        <v>8.8888888888888837E-2</v>
      </c>
      <c r="GU7">
        <v>-3.5555555555555535E-2</v>
      </c>
      <c r="GV7">
        <v>7.1111111111111097E-2</v>
      </c>
      <c r="GW7">
        <v>0.14222222222222225</v>
      </c>
      <c r="GX7">
        <f>VARP('Erie Carps'!$Q$34:$AE$34)</f>
        <v>0.78222222222222226</v>
      </c>
      <c r="GY7">
        <v>0.16000000000000003</v>
      </c>
      <c r="GZ7">
        <v>0.21333333333333337</v>
      </c>
      <c r="HA7">
        <v>-5.3333333333333358E-2</v>
      </c>
      <c r="HB7">
        <v>0.21333333333333337</v>
      </c>
      <c r="HC7"/>
      <c r="HD7"/>
      <c r="HE7"/>
      <c r="HF7"/>
      <c r="HG7"/>
    </row>
    <row r="8" spans="1:215" x14ac:dyDescent="0.25">
      <c r="A8" s="5">
        <v>1</v>
      </c>
      <c r="B8" s="5">
        <v>7</v>
      </c>
      <c r="C8" s="5" t="s">
        <v>270</v>
      </c>
      <c r="D8" s="23">
        <v>15</v>
      </c>
      <c r="E8" s="23">
        <v>45</v>
      </c>
      <c r="F8" s="23">
        <v>60</v>
      </c>
      <c r="G8" s="5">
        <v>61.800000000000004</v>
      </c>
      <c r="H8" s="23">
        <v>76.11</v>
      </c>
      <c r="P8" s="5" t="s">
        <v>7</v>
      </c>
      <c r="Q8" s="5">
        <v>0.44857142857142857</v>
      </c>
      <c r="R8" s="5">
        <v>0.23900000000000005</v>
      </c>
      <c r="S8" s="5">
        <v>0.53975000000000006</v>
      </c>
      <c r="T8" s="5">
        <v>0.27400000000000002</v>
      </c>
      <c r="U8" s="5">
        <v>0.97127659574468084</v>
      </c>
      <c r="V8" s="5">
        <v>0.9889732844421163</v>
      </c>
      <c r="W8" s="5">
        <v>0.86247499999999999</v>
      </c>
      <c r="X8" s="5">
        <v>4.1392857142857141E-2</v>
      </c>
      <c r="Y8" s="5">
        <v>0.27050000000000002</v>
      </c>
      <c r="Z8" s="5">
        <v>0.95554455445544551</v>
      </c>
      <c r="AA8" s="5">
        <v>0.67369999999999997</v>
      </c>
      <c r="AB8" s="5">
        <v>0.66200000000000003</v>
      </c>
      <c r="AC8" s="5">
        <v>0.97631220534311158</v>
      </c>
      <c r="AD8" s="5">
        <v>0.49340000000000006</v>
      </c>
      <c r="AE8" s="5">
        <v>3.9754237288135597E-2</v>
      </c>
      <c r="AF8" s="5">
        <f>AVERAGE($Q$8:$AE$8)</f>
        <v>0.56244334419918507</v>
      </c>
      <c r="AX8" s="9"/>
      <c r="BQ8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58</v>
      </c>
      <c r="CW8" s="5">
        <f>SUM($Q$21:$AE$21)</f>
        <v>1</v>
      </c>
      <c r="CX8" s="5">
        <v>1.937777777777778</v>
      </c>
      <c r="CY8" s="5">
        <f>SUM($Q$35:$AE$35)</f>
        <v>3</v>
      </c>
      <c r="CZ8" s="5">
        <v>3.6266666666666669</v>
      </c>
      <c r="DA8" s="5">
        <v>0.18278401826695814</v>
      </c>
      <c r="DB8" s="5">
        <v>0.87521490883238839</v>
      </c>
      <c r="DC8" s="5">
        <v>0.44563021835525835</v>
      </c>
      <c r="DD8" s="5">
        <f t="shared" si="0"/>
        <v>0.34</v>
      </c>
      <c r="DE8" s="5">
        <f t="shared" si="1"/>
        <v>0.10000000000000002</v>
      </c>
      <c r="DF8" s="5">
        <v>1.7508063752459623E-2</v>
      </c>
      <c r="DG8" s="5">
        <v>1.1649330780476135</v>
      </c>
      <c r="DH8" s="5">
        <f t="shared" si="2"/>
        <v>2</v>
      </c>
      <c r="DI8" s="5">
        <f t="shared" si="3"/>
        <v>4</v>
      </c>
      <c r="DJ8" s="5">
        <v>6</v>
      </c>
      <c r="DK8" s="5">
        <f t="shared" si="4"/>
        <v>3.3333333333333326E-2</v>
      </c>
      <c r="DL8" s="5">
        <f t="shared" si="5"/>
        <v>0.56244334419918507</v>
      </c>
      <c r="DM8" s="5">
        <f t="shared" si="6"/>
        <v>0.34050271152517664</v>
      </c>
      <c r="DO8" s="9" t="s">
        <v>214</v>
      </c>
      <c r="DP8" s="9">
        <v>-0.5976258028346858</v>
      </c>
      <c r="DQ8" s="9">
        <v>-0.41140812149529793</v>
      </c>
      <c r="DR8" s="9">
        <v>0.22101900504653485</v>
      </c>
      <c r="DS8" s="9">
        <v>0.48614869881921441</v>
      </c>
      <c r="DT8" s="9">
        <v>7.4512580859426632E-3</v>
      </c>
      <c r="DU8" s="9">
        <v>1</v>
      </c>
      <c r="DV8" s="9">
        <v>-0.2843048351613538</v>
      </c>
      <c r="DW8" s="9">
        <v>-0.41806499873427999</v>
      </c>
      <c r="DX8" s="9">
        <v>-0.82989926352994614</v>
      </c>
      <c r="DY8" s="9">
        <v>-0.76989223625075287</v>
      </c>
      <c r="DZ8" s="9">
        <v>-0.30856490325482633</v>
      </c>
      <c r="EA8" s="9">
        <v>-0.10852917815895241</v>
      </c>
      <c r="EB8" s="9">
        <v>-0.83426743504519651</v>
      </c>
      <c r="GR8" t="s">
        <v>7</v>
      </c>
      <c r="GS8">
        <v>0.26666666666666666</v>
      </c>
      <c r="GT8">
        <v>0.26666666666666666</v>
      </c>
      <c r="GU8">
        <v>0.58666666666666678</v>
      </c>
      <c r="GV8">
        <v>0.15999999999999986</v>
      </c>
      <c r="GW8">
        <v>5.3333333333333351E-2</v>
      </c>
      <c r="GX8">
        <v>0.16000000000000003</v>
      </c>
      <c r="GY8">
        <f>VARP('Erie Carps'!$Q$35:$AE$35)</f>
        <v>0.96</v>
      </c>
      <c r="GZ8">
        <v>0.48000000000000009</v>
      </c>
      <c r="HA8">
        <v>0.48000000000000009</v>
      </c>
      <c r="HB8">
        <v>0.21333333333333329</v>
      </c>
      <c r="HC8"/>
      <c r="HD8"/>
      <c r="HE8"/>
      <c r="HF8"/>
      <c r="HG8"/>
    </row>
    <row r="9" spans="1:215" x14ac:dyDescent="0.25">
      <c r="A9" s="5">
        <v>1</v>
      </c>
      <c r="B9" s="5">
        <v>8</v>
      </c>
      <c r="C9" s="5" t="s">
        <v>271</v>
      </c>
      <c r="D9" s="23">
        <v>5</v>
      </c>
      <c r="E9" s="23">
        <v>15</v>
      </c>
      <c r="F9" s="23">
        <v>30</v>
      </c>
      <c r="G9" s="5">
        <v>19.100000000000001</v>
      </c>
      <c r="H9" s="23">
        <v>2.59</v>
      </c>
      <c r="P9" s="5" t="s">
        <v>8</v>
      </c>
      <c r="Q9" s="5">
        <v>0.74749999999999983</v>
      </c>
      <c r="R9" s="5">
        <v>0.61769230769230765</v>
      </c>
      <c r="S9" s="5">
        <v>0.63770000000000004</v>
      </c>
      <c r="T9" s="5">
        <v>0.24575000000000002</v>
      </c>
      <c r="U9" s="5">
        <v>0.27500000000000002</v>
      </c>
      <c r="V9" s="5">
        <v>0.97031029619181941</v>
      </c>
      <c r="W9" s="5">
        <v>0.50353571428571431</v>
      </c>
      <c r="X9" s="5">
        <v>4.1392857142857141E-2</v>
      </c>
      <c r="Y9" s="5">
        <v>0.79100000000000015</v>
      </c>
      <c r="Z9" s="5">
        <v>0.59</v>
      </c>
      <c r="AA9" s="5">
        <v>0.38487500000000002</v>
      </c>
      <c r="AB9" s="5">
        <v>0.18736842105263163</v>
      </c>
      <c r="AC9" s="5">
        <v>0.50690000000000013</v>
      </c>
      <c r="AD9" s="5">
        <v>0.7390000000000001</v>
      </c>
      <c r="AE9" s="5">
        <v>3.9754237288135597E-2</v>
      </c>
      <c r="AF9" s="5">
        <f>AVERAGE($Q$9:$AE$9)</f>
        <v>0.48518525557689773</v>
      </c>
      <c r="AX9" s="9"/>
      <c r="BQ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SUM($Q$22:$AE$22)</f>
        <v>3</v>
      </c>
      <c r="CX9" s="5">
        <v>2.6133333333333333</v>
      </c>
      <c r="CY9" s="5">
        <f>SUM($Q$36:$AE$36)</f>
        <v>9</v>
      </c>
      <c r="CZ9" s="5">
        <v>2.6133333333333333</v>
      </c>
      <c r="DA9" s="5">
        <v>-6.2701159635922585E-2</v>
      </c>
      <c r="DB9" s="5">
        <v>0.53661352672240559</v>
      </c>
      <c r="DC9" s="5">
        <v>0.45019517599298925</v>
      </c>
      <c r="DD9" s="5">
        <f t="shared" si="0"/>
        <v>0.39333333333333331</v>
      </c>
      <c r="DE9" s="5">
        <f t="shared" si="1"/>
        <v>0.18</v>
      </c>
      <c r="DF9" s="5">
        <v>0.38685793972672194</v>
      </c>
      <c r="DG9" s="5">
        <v>1.2952265824665519</v>
      </c>
      <c r="DH9" s="5">
        <f t="shared" si="2"/>
        <v>2</v>
      </c>
      <c r="DI9" s="5">
        <f t="shared" si="3"/>
        <v>1</v>
      </c>
      <c r="DJ9" s="5">
        <v>3</v>
      </c>
      <c r="DK9" s="5">
        <f t="shared" si="4"/>
        <v>9.9999999999999978E-2</v>
      </c>
      <c r="DL9" s="5">
        <f t="shared" si="5"/>
        <v>0.48518525557689773</v>
      </c>
      <c r="DM9" s="5">
        <f t="shared" si="6"/>
        <v>0.28162002786665319</v>
      </c>
      <c r="DO9" s="9" t="s">
        <v>215</v>
      </c>
      <c r="DP9" s="9">
        <v>-0.33338919783705689</v>
      </c>
      <c r="DQ9" s="9">
        <v>9.9392161483670735E-2</v>
      </c>
      <c r="DR9" s="9">
        <v>-0.51814908616118693</v>
      </c>
      <c r="DS9" s="9">
        <v>-0.57168180452116069</v>
      </c>
      <c r="DT9" s="9">
        <v>-0.39218474002304643</v>
      </c>
      <c r="DU9" s="9">
        <v>-0.2843048351613538</v>
      </c>
      <c r="DV9" s="9">
        <v>1</v>
      </c>
      <c r="DW9" s="9">
        <v>0.42276604507917648</v>
      </c>
      <c r="DX9" s="9">
        <v>0.42852779622914849</v>
      </c>
      <c r="DY9" s="9">
        <v>0.56482174812421337</v>
      </c>
      <c r="DZ9" s="9">
        <v>0.16520870597330417</v>
      </c>
      <c r="EA9" s="9">
        <v>-7.2314257474810947E-2</v>
      </c>
      <c r="EB9" s="9">
        <v>0.34870928321185213</v>
      </c>
      <c r="GR9" t="s">
        <v>8</v>
      </c>
      <c r="GS9">
        <v>0.26666666666666666</v>
      </c>
      <c r="GT9">
        <v>0.26666666666666666</v>
      </c>
      <c r="GU9">
        <v>0.16000000000000003</v>
      </c>
      <c r="GV9">
        <v>0.21333333333333329</v>
      </c>
      <c r="GW9">
        <v>0.15999999999999989</v>
      </c>
      <c r="GX9">
        <v>0.21333333333333337</v>
      </c>
      <c r="GY9">
        <v>0.48000000000000009</v>
      </c>
      <c r="GZ9">
        <f>VARP('Erie Carps'!$Q$36:$AE$36)</f>
        <v>0.64</v>
      </c>
      <c r="HA9">
        <v>-0.16</v>
      </c>
      <c r="HB9">
        <v>0.37333333333333341</v>
      </c>
      <c r="HC9"/>
      <c r="HD9"/>
      <c r="HE9"/>
      <c r="HF9"/>
      <c r="HG9"/>
    </row>
    <row r="10" spans="1:215" x14ac:dyDescent="0.25">
      <c r="A10" s="5">
        <v>1</v>
      </c>
      <c r="B10" s="5">
        <v>9</v>
      </c>
      <c r="C10" s="5" t="s">
        <v>272</v>
      </c>
      <c r="D10" s="23">
        <v>10</v>
      </c>
      <c r="E10" s="23">
        <v>25</v>
      </c>
      <c r="F10" s="23">
        <v>40</v>
      </c>
      <c r="G10" s="5">
        <v>33.1</v>
      </c>
      <c r="H10" s="23">
        <v>34.700000000000003</v>
      </c>
      <c r="P10" s="5" t="s">
        <v>9</v>
      </c>
      <c r="Q10" s="5">
        <v>0.626</v>
      </c>
      <c r="R10" s="5">
        <v>0.45199999999999996</v>
      </c>
      <c r="S10" s="5">
        <v>0.52649999999999997</v>
      </c>
      <c r="T10" s="5">
        <v>0.45666666666666667</v>
      </c>
      <c r="U10" s="5">
        <v>0.98124999999999996</v>
      </c>
      <c r="V10" s="5">
        <v>0.71150000000000013</v>
      </c>
      <c r="W10" s="5">
        <v>0.41247499999999998</v>
      </c>
      <c r="X10" s="5">
        <v>0.228875</v>
      </c>
      <c r="Y10" s="5">
        <v>0.87050000000000005</v>
      </c>
      <c r="Z10" s="5">
        <v>0.95065934065934066</v>
      </c>
      <c r="AA10" s="5">
        <v>0.54342500000000005</v>
      </c>
      <c r="AB10" s="5">
        <v>0.20300000000000001</v>
      </c>
      <c r="AC10" s="5">
        <v>0.9551833498513379</v>
      </c>
      <c r="AD10" s="5">
        <v>0.69633333333333336</v>
      </c>
      <c r="AE10" s="5">
        <v>0.2633214285714286</v>
      </c>
      <c r="AF10" s="5">
        <f>AVERAGE($Q$10:$AE$10)</f>
        <v>0.59184594127214041</v>
      </c>
      <c r="AX10" s="9"/>
      <c r="BQ10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0.22678422407603915</v>
      </c>
      <c r="CW10" s="5">
        <f>SUM($Q$23:$AE$23)</f>
        <v>3</v>
      </c>
      <c r="CX10" s="5">
        <v>3.4133333333333336</v>
      </c>
      <c r="CY10" s="5">
        <f>SUM($Q$37:$AE$37)</f>
        <v>9</v>
      </c>
      <c r="CZ10" s="5">
        <v>1.0133333333333332</v>
      </c>
      <c r="DA10" s="5">
        <v>0.21146634975667392</v>
      </c>
      <c r="DB10" s="5">
        <v>0.48204327845127487</v>
      </c>
      <c r="DC10" s="5">
        <v>0.54859755047836734</v>
      </c>
      <c r="DD10" s="5">
        <f t="shared" si="0"/>
        <v>0.23333333333333328</v>
      </c>
      <c r="DE10" s="5">
        <f t="shared" si="1"/>
        <v>0.26</v>
      </c>
      <c r="DF10" s="5">
        <v>0.13917951128208561</v>
      </c>
      <c r="DG10" s="5">
        <v>0.83499019995589641</v>
      </c>
      <c r="DH10" s="5">
        <f t="shared" si="2"/>
        <v>0</v>
      </c>
      <c r="DI10" s="5">
        <f t="shared" si="3"/>
        <v>3</v>
      </c>
      <c r="DJ10" s="5">
        <v>3</v>
      </c>
      <c r="DK10" s="5">
        <f t="shared" si="4"/>
        <v>9.9999999999999978E-2</v>
      </c>
      <c r="DL10" s="5">
        <f t="shared" si="5"/>
        <v>0.59184594127214041</v>
      </c>
      <c r="DM10" s="5">
        <f t="shared" si="6"/>
        <v>0.26510675821085233</v>
      </c>
      <c r="DO10" s="9" t="s">
        <v>45</v>
      </c>
      <c r="DP10" s="9">
        <v>0.36155395138036517</v>
      </c>
      <c r="DQ10" s="9">
        <v>0.86710060619781626</v>
      </c>
      <c r="DR10" s="9">
        <v>-0.71255270531762072</v>
      </c>
      <c r="DS10" s="9">
        <v>-0.80985828719852559</v>
      </c>
      <c r="DT10" s="9">
        <v>-0.35605672917527531</v>
      </c>
      <c r="DU10" s="9">
        <v>-0.41806499873427999</v>
      </c>
      <c r="DV10" s="9">
        <v>0.42276604507917648</v>
      </c>
      <c r="DW10" s="9">
        <v>1</v>
      </c>
      <c r="DX10" s="9">
        <v>8.968635139496553E-2</v>
      </c>
      <c r="DY10" s="9">
        <v>0.85520061354532351</v>
      </c>
      <c r="DZ10" s="9">
        <v>0.3744184592591614</v>
      </c>
      <c r="EA10" s="9">
        <v>-0.80799481531899331</v>
      </c>
      <c r="EB10" s="9">
        <v>0.77300293368190431</v>
      </c>
      <c r="GR10" t="s">
        <v>9</v>
      </c>
      <c r="GS10">
        <v>7.4014868308343768E-18</v>
      </c>
      <c r="GT10">
        <v>7.4014868308343768E-18</v>
      </c>
      <c r="GU10">
        <v>0.42666666666666669</v>
      </c>
      <c r="GV10">
        <v>-5.3333333333333323E-2</v>
      </c>
      <c r="GW10">
        <v>-0.10666666666666667</v>
      </c>
      <c r="GX10">
        <v>-5.3333333333333358E-2</v>
      </c>
      <c r="GY10">
        <v>0.48000000000000009</v>
      </c>
      <c r="GZ10">
        <v>-0.16</v>
      </c>
      <c r="HA10">
        <f>VARP('Erie Carps'!$Q$37:$AE$37)</f>
        <v>0.64</v>
      </c>
      <c r="HB10">
        <v>-0.16000000000000003</v>
      </c>
      <c r="HC10"/>
      <c r="HD10"/>
      <c r="HE10"/>
      <c r="HF10"/>
      <c r="HG10"/>
    </row>
    <row r="11" spans="1:215" ht="15.75" thickBot="1" x14ac:dyDescent="0.3">
      <c r="A11" s="5">
        <v>1</v>
      </c>
      <c r="B11" s="5">
        <v>10</v>
      </c>
      <c r="C11" s="5" t="s">
        <v>273</v>
      </c>
      <c r="D11" s="23">
        <v>5</v>
      </c>
      <c r="E11" s="23">
        <v>20</v>
      </c>
      <c r="F11" s="23">
        <v>40</v>
      </c>
      <c r="G11" s="5">
        <v>10.3</v>
      </c>
      <c r="H11" s="23">
        <v>10.6</v>
      </c>
      <c r="P11" s="5" t="s">
        <v>10</v>
      </c>
      <c r="Q11" s="5">
        <v>0.53316138540899038</v>
      </c>
      <c r="R11" s="5">
        <v>0.34670329670329669</v>
      </c>
      <c r="S11" s="5">
        <v>0.37278731836195511</v>
      </c>
      <c r="T11" s="5">
        <v>0.54608610567514682</v>
      </c>
      <c r="U11" s="5">
        <v>0.83750000000000002</v>
      </c>
      <c r="V11" s="5">
        <v>0.97031029619181941</v>
      </c>
      <c r="W11" s="5">
        <v>0.74165000000000003</v>
      </c>
      <c r="X11" s="5">
        <v>6.4750000000000002E-2</v>
      </c>
      <c r="Y11" s="5">
        <v>0.57050000000000001</v>
      </c>
      <c r="Z11" s="5">
        <v>0.59750000000000003</v>
      </c>
      <c r="AA11" s="5">
        <v>0.49684999999999996</v>
      </c>
      <c r="AB11" s="5">
        <v>4.6444444444444441E-2</v>
      </c>
      <c r="AC11" s="5">
        <v>0.61767500000000009</v>
      </c>
      <c r="AD11" s="5">
        <v>0.71510000000000007</v>
      </c>
      <c r="AE11" s="5">
        <v>4.7867346938775514E-2</v>
      </c>
      <c r="AF11" s="5">
        <f>AVERAGE($Q$11:$AE$11)</f>
        <v>0.50032567958162866</v>
      </c>
      <c r="AX11" s="9"/>
      <c r="BQ11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SUM($Q$24:$AE$24)</f>
        <v>3</v>
      </c>
      <c r="CX11" s="5">
        <v>3.68</v>
      </c>
      <c r="CY11" s="5">
        <f>SUM($Q$38:$AE$38)</f>
        <v>9</v>
      </c>
      <c r="CZ11" s="5">
        <v>2.3466666666666667</v>
      </c>
      <c r="DA11" s="5">
        <v>0.20542127189181353</v>
      </c>
      <c r="DB11" s="5">
        <v>0.89766236804590849</v>
      </c>
      <c r="DC11" s="5">
        <v>0.67525215954073703</v>
      </c>
      <c r="DD11" s="5">
        <f t="shared" si="0"/>
        <v>0.36666666666666664</v>
      </c>
      <c r="DE11" s="5">
        <f t="shared" si="1"/>
        <v>0.28666666666666668</v>
      </c>
      <c r="DF11" s="5">
        <v>0.38685793972672194</v>
      </c>
      <c r="DG11" s="5">
        <v>0.81339753114841773</v>
      </c>
      <c r="DH11" s="5">
        <f t="shared" si="2"/>
        <v>2</v>
      </c>
      <c r="DI11" s="5">
        <f t="shared" si="3"/>
        <v>1</v>
      </c>
      <c r="DJ11" s="5">
        <v>3</v>
      </c>
      <c r="DK11" s="5">
        <f t="shared" si="4"/>
        <v>9.9999999999999978E-2</v>
      </c>
      <c r="DL11" s="5">
        <f t="shared" si="5"/>
        <v>0.50032567958162866</v>
      </c>
      <c r="DM11" s="5">
        <f t="shared" si="6"/>
        <v>0.28165057974508584</v>
      </c>
      <c r="DO11" s="9" t="s">
        <v>46</v>
      </c>
      <c r="DP11" s="9">
        <v>0.18078909067110294</v>
      </c>
      <c r="DQ11" s="9">
        <v>0.14224252711136881</v>
      </c>
      <c r="DR11" s="9">
        <v>-7.5337187513676712E-2</v>
      </c>
      <c r="DS11" s="9">
        <v>-0.35628263275700517</v>
      </c>
      <c r="DT11" s="9">
        <v>-9.5829868473041313E-2</v>
      </c>
      <c r="DU11" s="9">
        <v>-0.82989926352994614</v>
      </c>
      <c r="DV11" s="9">
        <v>0.42852779622914849</v>
      </c>
      <c r="DW11" s="9">
        <v>8.968635139496553E-2</v>
      </c>
      <c r="DX11" s="9">
        <v>1</v>
      </c>
      <c r="DY11" s="9">
        <v>0.59290824166887912</v>
      </c>
      <c r="DZ11" s="9">
        <v>0.23953506879020448</v>
      </c>
      <c r="EA11" s="9">
        <v>0.4822384981940902</v>
      </c>
      <c r="EB11" s="9">
        <v>0.56624067761546182</v>
      </c>
      <c r="GR11" s="54" t="s">
        <v>10</v>
      </c>
      <c r="GS11" s="54">
        <v>0.26666666666666666</v>
      </c>
      <c r="GT11" s="54">
        <v>0.26666666666666666</v>
      </c>
      <c r="GU11" s="54">
        <v>-0.1066666666666667</v>
      </c>
      <c r="GV11" s="54">
        <v>0.21333333333333329</v>
      </c>
      <c r="GW11" s="54">
        <v>0.42666666666666658</v>
      </c>
      <c r="GX11" s="54">
        <v>0.21333333333333337</v>
      </c>
      <c r="GY11" s="54">
        <v>0.21333333333333329</v>
      </c>
      <c r="GZ11" s="54">
        <v>0.37333333333333341</v>
      </c>
      <c r="HA11" s="54">
        <v>-0.16000000000000003</v>
      </c>
      <c r="HB11" s="54">
        <f>VARP('Erie Carps'!$Q$38:$AE$38)</f>
        <v>0.64</v>
      </c>
      <c r="HC11"/>
      <c r="HD11"/>
      <c r="HE11"/>
      <c r="HF11"/>
      <c r="HG11"/>
    </row>
    <row r="12" spans="1:215" x14ac:dyDescent="0.25">
      <c r="A12" s="5">
        <v>1</v>
      </c>
      <c r="B12" s="5">
        <v>11</v>
      </c>
      <c r="C12" s="5" t="s">
        <v>274</v>
      </c>
      <c r="D12" s="23">
        <v>10</v>
      </c>
      <c r="E12" s="23">
        <v>30</v>
      </c>
      <c r="F12" s="23">
        <v>60</v>
      </c>
      <c r="G12" s="5">
        <v>17.25</v>
      </c>
      <c r="H12" s="23">
        <v>11.93</v>
      </c>
      <c r="P12" s="5" t="s">
        <v>79</v>
      </c>
      <c r="Q12" s="5">
        <f>AVERAGE($Q$2:$Q$11)</f>
        <v>0.52793270227564637</v>
      </c>
      <c r="R12" s="5">
        <f>AVERAGE($R$2:$R$11)</f>
        <v>0.4306042663740855</v>
      </c>
      <c r="S12" s="5">
        <f>AVERAGE($S$2:$S$11)</f>
        <v>0.52352527124506243</v>
      </c>
      <c r="T12" s="5">
        <f>AVERAGE($T$2:$T$11)</f>
        <v>0.52664526348374208</v>
      </c>
      <c r="U12" s="5">
        <f>AVERAGE($U$2:$U$11)</f>
        <v>0.85924436629802869</v>
      </c>
      <c r="V12" s="5">
        <f>AVERAGE($V$2:$V$11)</f>
        <v>0.85811248680245955</v>
      </c>
      <c r="W12" s="5">
        <f>AVERAGE($W$2:$W$11)</f>
        <v>0.64106353957563644</v>
      </c>
      <c r="X12" s="5">
        <f>AVERAGE($X$2:$X$11)</f>
        <v>0.14491771221532093</v>
      </c>
      <c r="Y12" s="5">
        <f>AVERAGE($Y$2:$Y$11)</f>
        <v>0.60894665730337094</v>
      </c>
      <c r="Z12" s="5">
        <f>AVERAGE($Z$2:$Z$11)</f>
        <v>0.56459419903528818</v>
      </c>
      <c r="AA12" s="5">
        <f>AVERAGE($AA$2:$AA$11)</f>
        <v>0.37149955555555553</v>
      </c>
      <c r="AB12" s="5">
        <f>AVERAGE($AB$2:$AB$11)</f>
        <v>0.20221461988304093</v>
      </c>
      <c r="AC12" s="5">
        <f>AVERAGE($AC$2:$AC$11)</f>
        <v>0.70080397548971263</v>
      </c>
      <c r="AD12" s="5">
        <f>AVERAGE($AD$2:$AD$11)</f>
        <v>0.6110341586867305</v>
      </c>
      <c r="AE12" s="5">
        <f>AVERAGE($AE$2:$AE$11)</f>
        <v>0.17032413490556753</v>
      </c>
      <c r="AF12" s="5">
        <f>AVERAGE($AF$2:$AF$11)</f>
        <v>0.51609752727528313</v>
      </c>
      <c r="AX12" s="9"/>
      <c r="BQ12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5.9227593504036849E-2</v>
      </c>
      <c r="DA12" s="5">
        <v>0.12897721968088646</v>
      </c>
      <c r="DO12" s="9" t="s">
        <v>47</v>
      </c>
      <c r="DP12" s="9">
        <v>0.3864082287603583</v>
      </c>
      <c r="DQ12" s="9">
        <v>0.77509761953634448</v>
      </c>
      <c r="DR12" s="9">
        <v>-0.61532410410899374</v>
      </c>
      <c r="DS12" s="9">
        <v>-0.84020082940385432</v>
      </c>
      <c r="DT12" s="9">
        <v>-0.33775127515761705</v>
      </c>
      <c r="DU12" s="9">
        <v>-0.76989223625075287</v>
      </c>
      <c r="DV12" s="9">
        <v>0.56482174812421337</v>
      </c>
      <c r="DW12" s="9">
        <v>0.85520061354532351</v>
      </c>
      <c r="DX12" s="9">
        <v>0.59290824166887912</v>
      </c>
      <c r="DY12" s="9">
        <v>1</v>
      </c>
      <c r="DZ12" s="9">
        <v>0.42738061929967414</v>
      </c>
      <c r="EA12" s="9">
        <v>-0.40233255595580153</v>
      </c>
      <c r="EB12" s="9">
        <v>0.91966319771177762</v>
      </c>
      <c r="GR12" t="s">
        <v>200</v>
      </c>
      <c r="GS12">
        <f t="array" ref="GS12">SUM(GS$2:GS$11)</f>
        <v>3.6444444444444448</v>
      </c>
      <c r="GT12">
        <f t="array" ref="GT12">SUM(GT$2:GT$11)</f>
        <v>3.6444444444444448</v>
      </c>
      <c r="GU12">
        <f t="array" ref="GU12">SUM(GU$2:GU$11)</f>
        <v>3.0755555555555563</v>
      </c>
      <c r="GV12">
        <f t="array" ref="GV12">SUM(GV$2:GV$11)</f>
        <v>1.5822222222222222</v>
      </c>
      <c r="GW12">
        <f t="array" ref="GW12">SUM(GW$2:GW$11)</f>
        <v>2.097777777777778</v>
      </c>
      <c r="GX12">
        <f t="array" ref="GX12">SUM(GX$2:GX$11)</f>
        <v>1.671111111111111</v>
      </c>
      <c r="GY12">
        <f t="array" ref="GY12">SUM(GY$2:GY$11)</f>
        <v>3.6266666666666669</v>
      </c>
      <c r="GZ12">
        <f t="array" ref="GZ12">SUM(GZ$2:GZ$11)</f>
        <v>2.6133333333333333</v>
      </c>
      <c r="HA12">
        <f t="array" ref="HA12">SUM(HA$2:HA$11)</f>
        <v>1.0133333333333332</v>
      </c>
      <c r="HB12">
        <f t="array" ref="HB12">SUM(HB$2:HB$11)</f>
        <v>2.3466666666666667</v>
      </c>
      <c r="HC12"/>
      <c r="HD12"/>
      <c r="HE12"/>
      <c r="HF12"/>
      <c r="HG12"/>
    </row>
    <row r="13" spans="1:215" x14ac:dyDescent="0.25">
      <c r="A13" s="5">
        <v>1</v>
      </c>
      <c r="B13" s="5">
        <v>12</v>
      </c>
      <c r="C13" s="5" t="s">
        <v>275</v>
      </c>
      <c r="D13" s="23">
        <v>1</v>
      </c>
      <c r="E13" s="23">
        <v>10</v>
      </c>
      <c r="F13" s="23">
        <v>35</v>
      </c>
      <c r="G13" s="5">
        <v>4.6999999999999993</v>
      </c>
      <c r="H13" s="23">
        <v>0.68</v>
      </c>
      <c r="AX13" s="9"/>
      <c r="BQ13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DA13" s="5">
        <v>0.13656046945609226</v>
      </c>
      <c r="DO13" s="9" t="s">
        <v>48</v>
      </c>
      <c r="DP13" s="9">
        <v>5.5745889772706628E-2</v>
      </c>
      <c r="DQ13" s="9">
        <v>0.38222321336001047</v>
      </c>
      <c r="DR13" s="9">
        <v>-0.34270314760882103</v>
      </c>
      <c r="DS13" s="9">
        <v>-0.38126196728679523</v>
      </c>
      <c r="DT13" s="9">
        <v>-0.30914201116765594</v>
      </c>
      <c r="DU13" s="9">
        <v>-0.30856490325482633</v>
      </c>
      <c r="DV13" s="9">
        <v>0.16520870597330417</v>
      </c>
      <c r="DW13" s="9">
        <v>0.3744184592591614</v>
      </c>
      <c r="DX13" s="9">
        <v>0.23953506879020448</v>
      </c>
      <c r="DY13" s="9">
        <v>0.42738061929967414</v>
      </c>
      <c r="DZ13" s="9">
        <v>1</v>
      </c>
      <c r="EA13" s="9">
        <v>-0.24443642695915502</v>
      </c>
      <c r="EB13" s="9">
        <v>0.33316054616727753</v>
      </c>
      <c r="GR13"/>
      <c r="GS13">
        <v>3.6444444444444448</v>
      </c>
      <c r="GT13">
        <v>3.6444444444444448</v>
      </c>
      <c r="GU13">
        <v>3.0755555555555563</v>
      </c>
      <c r="GV13">
        <v>1.5822222222222222</v>
      </c>
      <c r="GW13">
        <v>2.097777777777778</v>
      </c>
      <c r="GX13">
        <v>1.671111111111111</v>
      </c>
      <c r="GY13">
        <v>3.6266666666666669</v>
      </c>
      <c r="GZ13">
        <v>2.6133333333333333</v>
      </c>
      <c r="HA13">
        <v>1.0133333333333332</v>
      </c>
      <c r="HB13">
        <v>2.3466666666666667</v>
      </c>
      <c r="HC13"/>
      <c r="HD13"/>
      <c r="HE13"/>
      <c r="HF13"/>
      <c r="HG13"/>
    </row>
    <row r="14" spans="1:215" x14ac:dyDescent="0.25">
      <c r="A14" s="5">
        <v>1</v>
      </c>
      <c r="B14" s="5">
        <v>13</v>
      </c>
      <c r="C14" s="5" t="s">
        <v>276</v>
      </c>
      <c r="D14" s="23">
        <v>5</v>
      </c>
      <c r="E14" s="23">
        <v>40</v>
      </c>
      <c r="F14" s="23">
        <v>70</v>
      </c>
      <c r="G14" s="5">
        <v>53</v>
      </c>
      <c r="H14" s="23">
        <v>65.23</v>
      </c>
      <c r="P14" s="5" t="s">
        <v>132</v>
      </c>
      <c r="Q14" s="5" t="s">
        <v>81</v>
      </c>
      <c r="R14" s="5" t="s">
        <v>82</v>
      </c>
      <c r="S14" s="5" t="s">
        <v>83</v>
      </c>
      <c r="T14" s="5" t="s">
        <v>84</v>
      </c>
      <c r="U14" s="5" t="s">
        <v>85</v>
      </c>
      <c r="V14" s="5" t="s">
        <v>86</v>
      </c>
      <c r="W14" s="5" t="s">
        <v>87</v>
      </c>
      <c r="X14" s="5" t="s">
        <v>88</v>
      </c>
      <c r="Y14" s="5" t="s">
        <v>89</v>
      </c>
      <c r="Z14" s="5" t="s">
        <v>90</v>
      </c>
      <c r="AA14" s="5" t="s">
        <v>91</v>
      </c>
      <c r="AB14" s="5" t="s">
        <v>92</v>
      </c>
      <c r="AC14" s="5" t="s">
        <v>93</v>
      </c>
      <c r="AD14" s="5" t="s">
        <v>94</v>
      </c>
      <c r="AE14" s="5" t="s">
        <v>95</v>
      </c>
      <c r="AF14" s="5" t="s">
        <v>80</v>
      </c>
      <c r="AG14" s="5" t="s">
        <v>263</v>
      </c>
      <c r="AI14" s="5" t="s">
        <v>42</v>
      </c>
      <c r="AX14" s="9"/>
      <c r="BQ14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0.49349628649516275</v>
      </c>
      <c r="DA14" s="5">
        <v>-3.2350529653626191E-2</v>
      </c>
      <c r="DO14" s="9" t="s">
        <v>221</v>
      </c>
      <c r="DP14" s="9">
        <v>-0.19789437854608338</v>
      </c>
      <c r="DQ14" s="9">
        <v>-0.7060359836728719</v>
      </c>
      <c r="DR14" s="9">
        <v>0.66667159592553282</v>
      </c>
      <c r="DS14" s="9">
        <v>0.50041496634510574</v>
      </c>
      <c r="DT14" s="9">
        <v>0.38317870460189146</v>
      </c>
      <c r="DU14" s="9">
        <v>-0.10852917815895241</v>
      </c>
      <c r="DV14" s="9">
        <v>-7.2314257474810947E-2</v>
      </c>
      <c r="DW14" s="9">
        <v>-0.80799481531899331</v>
      </c>
      <c r="DX14" s="9">
        <v>0.4822384981940902</v>
      </c>
      <c r="DY14" s="9">
        <v>-0.40233255595580153</v>
      </c>
      <c r="DZ14" s="9">
        <v>-0.24443642695915502</v>
      </c>
      <c r="EA14" s="9">
        <v>1</v>
      </c>
      <c r="EB14" s="9">
        <v>-0.33607083470447285</v>
      </c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</row>
    <row r="15" spans="1:215" ht="15.75" thickBot="1" x14ac:dyDescent="0.3">
      <c r="A15" s="5">
        <v>1</v>
      </c>
      <c r="B15" s="5">
        <v>14</v>
      </c>
      <c r="C15" s="5" t="s">
        <v>277</v>
      </c>
      <c r="D15" s="23">
        <v>5</v>
      </c>
      <c r="E15" s="23">
        <v>15</v>
      </c>
      <c r="F15" s="23">
        <v>35</v>
      </c>
      <c r="G15" s="5">
        <v>17.3</v>
      </c>
      <c r="H15" s="23">
        <v>19.78</v>
      </c>
      <c r="P15" s="5" t="s">
        <v>1</v>
      </c>
      <c r="Q15" s="5">
        <v>-1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-1</v>
      </c>
      <c r="Y15" s="5">
        <v>1</v>
      </c>
      <c r="Z15" s="5">
        <v>-1</v>
      </c>
      <c r="AA15" s="5">
        <v>-1</v>
      </c>
      <c r="AB15" s="5">
        <v>-1</v>
      </c>
      <c r="AC15" s="5">
        <v>1</v>
      </c>
      <c r="AD15" s="5">
        <v>1</v>
      </c>
      <c r="AE15" s="5">
        <v>-1</v>
      </c>
      <c r="AF15" s="5">
        <f>AVERAGE($Q$15:$AE$15)</f>
        <v>0.2</v>
      </c>
      <c r="AG15" s="5" t="s">
        <v>52</v>
      </c>
      <c r="AH15" s="5">
        <f>VARP($Q$25:$AE$25)</f>
        <v>0.2552888888888889</v>
      </c>
      <c r="AI15" s="5">
        <v>0.25753228120516503</v>
      </c>
      <c r="AX15" s="9"/>
      <c r="CV15" s="86" t="s">
        <v>212</v>
      </c>
      <c r="DA15" s="5">
        <v>-0.27781814686432454</v>
      </c>
      <c r="DO15" s="51" t="s">
        <v>49</v>
      </c>
      <c r="DP15" s="51">
        <v>0.56130488776880194</v>
      </c>
      <c r="DQ15" s="51">
        <v>0.73576087450936811</v>
      </c>
      <c r="DR15" s="51">
        <v>-0.45875385884194297</v>
      </c>
      <c r="DS15" s="51">
        <v>-0.61222762735674985</v>
      </c>
      <c r="DT15" s="51">
        <v>-0.18400481603788504</v>
      </c>
      <c r="DU15" s="51">
        <v>-0.83426743504519651</v>
      </c>
      <c r="DV15" s="51">
        <v>0.34870928321185213</v>
      </c>
      <c r="DW15" s="51">
        <v>0.77300293368190431</v>
      </c>
      <c r="DX15" s="51">
        <v>0.56624067761546182</v>
      </c>
      <c r="DY15" s="51">
        <v>0.91966319771177762</v>
      </c>
      <c r="DZ15" s="51">
        <v>0.33316054616727753</v>
      </c>
      <c r="EA15" s="51">
        <v>-0.33607083470447285</v>
      </c>
      <c r="EB15" s="51">
        <v>1</v>
      </c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</row>
    <row r="16" spans="1:215" ht="15.75" thickBot="1" x14ac:dyDescent="0.3">
      <c r="A16" s="5">
        <v>1</v>
      </c>
      <c r="B16" s="5">
        <v>15</v>
      </c>
      <c r="C16" s="5" t="s">
        <v>278</v>
      </c>
      <c r="D16" s="23">
        <v>1000</v>
      </c>
      <c r="E16" s="23">
        <v>10000</v>
      </c>
      <c r="F16" s="23">
        <v>20000</v>
      </c>
      <c r="G16" s="5">
        <v>6965.0999999999995</v>
      </c>
      <c r="H16" s="23">
        <v>3791</v>
      </c>
      <c r="P16" s="5" t="s">
        <v>2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-1</v>
      </c>
      <c r="Y16" s="5">
        <v>1</v>
      </c>
      <c r="Z16" s="5">
        <v>1</v>
      </c>
      <c r="AA16" s="5">
        <v>-1</v>
      </c>
      <c r="AB16" s="5">
        <v>-1</v>
      </c>
      <c r="AC16" s="5">
        <v>-1</v>
      </c>
      <c r="AD16" s="5">
        <v>-1</v>
      </c>
      <c r="AE16" s="5">
        <v>1</v>
      </c>
      <c r="AF16" s="5">
        <f>AVERAGE($Q$16:$AE$16)</f>
        <v>0.33333333333333331</v>
      </c>
      <c r="AG16" s="5" t="s">
        <v>54</v>
      </c>
      <c r="AH16" s="5">
        <f>VARP($AF$15:$AF$24)</f>
        <v>5.2622222222222223E-2</v>
      </c>
      <c r="AI16" s="5">
        <v>5.308464849354376E-2</v>
      </c>
      <c r="AX16" s="9"/>
      <c r="CV16" s="86">
        <f>AVERAGE(DD:DD)</f>
        <v>0.30266666666666669</v>
      </c>
      <c r="DA16" s="5">
        <v>2.6480695301245367E-2</v>
      </c>
      <c r="DF16" s="39"/>
      <c r="DG16" s="39"/>
      <c r="DH16" s="39"/>
      <c r="DI16" s="39"/>
      <c r="DJ16" s="39"/>
      <c r="DK16" s="39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  <c r="HC16" s="54"/>
      <c r="HD16" s="54"/>
      <c r="HE16" s="54"/>
      <c r="HF16" s="54"/>
      <c r="HG16" s="54"/>
    </row>
    <row r="17" spans="1:116" ht="15.75" thickBot="1" x14ac:dyDescent="0.3">
      <c r="A17" s="5">
        <v>2</v>
      </c>
      <c r="B17" s="5">
        <v>1</v>
      </c>
      <c r="C17" s="5" t="s">
        <v>264</v>
      </c>
      <c r="D17" s="23">
        <v>0.5</v>
      </c>
      <c r="E17" s="23">
        <v>1.3</v>
      </c>
      <c r="F17" s="23">
        <v>2.2000000000000002</v>
      </c>
      <c r="P17" s="5" t="s">
        <v>3</v>
      </c>
      <c r="Q17" s="5">
        <v>1</v>
      </c>
      <c r="R17" s="5">
        <v>-1</v>
      </c>
      <c r="S17" s="5">
        <v>-1</v>
      </c>
      <c r="T17" s="5">
        <v>1</v>
      </c>
      <c r="U17" s="5">
        <v>1</v>
      </c>
      <c r="V17" s="5">
        <v>1</v>
      </c>
      <c r="W17" s="5">
        <v>1</v>
      </c>
      <c r="X17" s="5">
        <v>-1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-1</v>
      </c>
      <c r="AE17" s="5">
        <v>-1</v>
      </c>
      <c r="AF17" s="5">
        <f>AVERAGE($Q$17:$AE$17)</f>
        <v>0.33333333333333331</v>
      </c>
      <c r="AG17" s="5" t="s">
        <v>57</v>
      </c>
      <c r="AH17" s="5">
        <f>VARP($Q$15:$AE$24)</f>
        <v>0.99128888888888889</v>
      </c>
      <c r="AX17" s="9"/>
      <c r="CV17" s="86" t="s">
        <v>213</v>
      </c>
      <c r="DF17" s="39"/>
      <c r="DG17" s="39"/>
      <c r="DH17" s="39"/>
      <c r="DI17" s="39"/>
      <c r="DJ17" s="39"/>
      <c r="DK17" s="39"/>
      <c r="DL17" s="39"/>
    </row>
    <row r="18" spans="1:116" x14ac:dyDescent="0.25">
      <c r="A18" s="5">
        <v>2</v>
      </c>
      <c r="B18" s="5">
        <v>2</v>
      </c>
      <c r="C18" s="5" t="s">
        <v>265</v>
      </c>
      <c r="D18" s="23">
        <v>0.02</v>
      </c>
      <c r="E18" s="23">
        <v>0.06</v>
      </c>
      <c r="F18" s="23">
        <v>0.3</v>
      </c>
      <c r="P18" s="5" t="s">
        <v>4</v>
      </c>
      <c r="Q18" s="5">
        <v>-1</v>
      </c>
      <c r="R18" s="5">
        <v>1</v>
      </c>
      <c r="S18" s="5">
        <v>-1</v>
      </c>
      <c r="T18" s="5">
        <v>1</v>
      </c>
      <c r="U18" s="5">
        <v>1</v>
      </c>
      <c r="V18" s="5">
        <v>1</v>
      </c>
      <c r="W18" s="5">
        <v>-1</v>
      </c>
      <c r="X18" s="5">
        <v>-1</v>
      </c>
      <c r="Y18" s="5">
        <v>1</v>
      </c>
      <c r="Z18" s="5">
        <v>1</v>
      </c>
      <c r="AA18" s="5">
        <v>1</v>
      </c>
      <c r="AB18" s="5">
        <v>-1</v>
      </c>
      <c r="AC18" s="5">
        <v>-1</v>
      </c>
      <c r="AD18" s="5">
        <v>1</v>
      </c>
      <c r="AE18" s="5">
        <v>-1</v>
      </c>
      <c r="AF18" s="5">
        <f>AVERAGE($Q$18:$AE$18)</f>
        <v>6.6666666666666666E-2</v>
      </c>
      <c r="AG18" s="5" t="s">
        <v>76</v>
      </c>
      <c r="AH18" s="5">
        <f>AVERAGE($Q$15:$AE$24)</f>
        <v>9.3333333333333338E-2</v>
      </c>
      <c r="AX18" s="9"/>
      <c r="CV18" s="86">
        <f>AVERAGE(DE:DE)</f>
        <v>0.16399999999999998</v>
      </c>
    </row>
    <row r="19" spans="1:116" x14ac:dyDescent="0.25">
      <c r="A19" s="5">
        <v>2</v>
      </c>
      <c r="B19" s="5">
        <v>3</v>
      </c>
      <c r="C19" s="5" t="s">
        <v>266</v>
      </c>
      <c r="D19" s="23">
        <v>0.1</v>
      </c>
      <c r="E19" s="23">
        <v>0.48</v>
      </c>
      <c r="F19" s="23">
        <v>1.1100000000000001</v>
      </c>
      <c r="P19" s="5" t="s">
        <v>5</v>
      </c>
      <c r="Q19" s="5">
        <v>-1</v>
      </c>
      <c r="R19" s="5">
        <v>-1</v>
      </c>
      <c r="S19" s="5">
        <v>1</v>
      </c>
      <c r="T19" s="5">
        <v>-1</v>
      </c>
      <c r="U19" s="5">
        <v>1</v>
      </c>
      <c r="V19" s="5">
        <v>1</v>
      </c>
      <c r="W19" s="5">
        <v>-1</v>
      </c>
      <c r="X19" s="5">
        <v>1</v>
      </c>
      <c r="Y19" s="5">
        <v>1</v>
      </c>
      <c r="Z19" s="5">
        <v>-1</v>
      </c>
      <c r="AA19" s="5">
        <v>-1</v>
      </c>
      <c r="AB19" s="5">
        <v>-1</v>
      </c>
      <c r="AC19" s="5">
        <v>-1</v>
      </c>
      <c r="AD19" s="5">
        <v>-1</v>
      </c>
      <c r="AE19" s="5">
        <v>-1</v>
      </c>
      <c r="AF19" s="5">
        <f>AVERAGE($Q$19:$AE$19)</f>
        <v>-0.33333333333333331</v>
      </c>
      <c r="AG19" s="5" t="s">
        <v>216</v>
      </c>
      <c r="AH19" s="5">
        <f>AH18*150</f>
        <v>14</v>
      </c>
      <c r="AX19" s="9"/>
      <c r="CV19" s="86" t="s">
        <v>370</v>
      </c>
    </row>
    <row r="20" spans="1:116" x14ac:dyDescent="0.25">
      <c r="A20" s="5">
        <v>2</v>
      </c>
      <c r="B20" s="5">
        <v>4</v>
      </c>
      <c r="C20" s="5" t="s">
        <v>267</v>
      </c>
      <c r="D20" s="23">
        <v>0.05</v>
      </c>
      <c r="E20" s="23">
        <v>0.22</v>
      </c>
      <c r="F20" s="23">
        <v>0.65</v>
      </c>
      <c r="P20" s="5" t="s">
        <v>6</v>
      </c>
      <c r="Q20" s="5">
        <v>-1</v>
      </c>
      <c r="R20" s="5">
        <v>-1</v>
      </c>
      <c r="S20" s="5">
        <v>1</v>
      </c>
      <c r="T20" s="5">
        <v>1</v>
      </c>
      <c r="U20" s="5">
        <v>1</v>
      </c>
      <c r="V20" s="5">
        <v>-1</v>
      </c>
      <c r="W20" s="5">
        <v>-1</v>
      </c>
      <c r="X20" s="5">
        <v>-1</v>
      </c>
      <c r="Y20" s="5">
        <v>-1</v>
      </c>
      <c r="Z20" s="5">
        <v>-1</v>
      </c>
      <c r="AA20" s="5">
        <v>-1</v>
      </c>
      <c r="AB20" s="5">
        <v>-1</v>
      </c>
      <c r="AC20" s="5">
        <v>1</v>
      </c>
      <c r="AD20" s="5">
        <v>1</v>
      </c>
      <c r="AE20" s="5">
        <v>-1</v>
      </c>
      <c r="AF20" s="5">
        <f>AVERAGE($Q$20:$AE$20)</f>
        <v>-0.33333333333333331</v>
      </c>
      <c r="AG20" s="5" t="s">
        <v>220</v>
      </c>
      <c r="AH20" s="5">
        <f>(AH18+1)/2</f>
        <v>0.54666666666666663</v>
      </c>
      <c r="AX20" s="9"/>
      <c r="CV20" s="86">
        <v>0.14951111111111115</v>
      </c>
    </row>
    <row r="21" spans="1:116" x14ac:dyDescent="0.25">
      <c r="A21" s="5">
        <v>2</v>
      </c>
      <c r="B21" s="5">
        <v>5</v>
      </c>
      <c r="C21" s="5" t="s">
        <v>268</v>
      </c>
      <c r="D21" s="23">
        <v>20</v>
      </c>
      <c r="E21" s="23">
        <v>50</v>
      </c>
      <c r="F21" s="23">
        <v>75</v>
      </c>
      <c r="P21" s="5" t="s">
        <v>7</v>
      </c>
      <c r="Q21" s="5">
        <v>-1</v>
      </c>
      <c r="R21" s="5">
        <v>-1</v>
      </c>
      <c r="S21" s="5">
        <v>1</v>
      </c>
      <c r="T21" s="5">
        <v>-1</v>
      </c>
      <c r="U21" s="5">
        <v>1</v>
      </c>
      <c r="V21" s="5">
        <v>1</v>
      </c>
      <c r="W21" s="5">
        <v>1</v>
      </c>
      <c r="X21" s="5">
        <v>-1</v>
      </c>
      <c r="Y21" s="5">
        <v>-1</v>
      </c>
      <c r="Z21" s="5">
        <v>1</v>
      </c>
      <c r="AA21" s="5">
        <v>1</v>
      </c>
      <c r="AB21" s="5">
        <v>1</v>
      </c>
      <c r="AC21" s="5">
        <v>1</v>
      </c>
      <c r="AD21" s="5">
        <v>-1</v>
      </c>
      <c r="AE21" s="5">
        <v>-1</v>
      </c>
      <c r="AF21" s="5">
        <f>AVERAGE($Q$21:$AE$21)</f>
        <v>6.6666666666666666E-2</v>
      </c>
      <c r="AG21" s="5" t="s">
        <v>373</v>
      </c>
      <c r="AH21" s="5">
        <f>(AH20-(1-AH20))^2</f>
        <v>8.7111111111110983E-3</v>
      </c>
      <c r="AX21" s="9"/>
      <c r="CV21" s="86" t="s">
        <v>371</v>
      </c>
    </row>
    <row r="22" spans="1:116" x14ac:dyDescent="0.25">
      <c r="A22" s="5">
        <v>2</v>
      </c>
      <c r="B22" s="5">
        <v>6</v>
      </c>
      <c r="C22" s="5" t="s">
        <v>269</v>
      </c>
      <c r="D22" s="23">
        <v>15</v>
      </c>
      <c r="E22" s="23">
        <v>30</v>
      </c>
      <c r="F22" s="23">
        <v>60</v>
      </c>
      <c r="P22" s="5" t="s">
        <v>8</v>
      </c>
      <c r="Q22" s="5">
        <v>1</v>
      </c>
      <c r="R22" s="5">
        <v>1</v>
      </c>
      <c r="S22" s="5">
        <v>1</v>
      </c>
      <c r="T22" s="5">
        <v>-1</v>
      </c>
      <c r="U22" s="5">
        <v>-1</v>
      </c>
      <c r="V22" s="5">
        <v>1</v>
      </c>
      <c r="W22" s="5">
        <v>1</v>
      </c>
      <c r="X22" s="5">
        <v>-1</v>
      </c>
      <c r="Y22" s="5">
        <v>1</v>
      </c>
      <c r="Z22" s="5">
        <v>1</v>
      </c>
      <c r="AA22" s="5">
        <v>-1</v>
      </c>
      <c r="AB22" s="5">
        <v>-1</v>
      </c>
      <c r="AC22" s="5">
        <v>1</v>
      </c>
      <c r="AD22" s="5">
        <v>1</v>
      </c>
      <c r="AE22" s="5">
        <v>-1</v>
      </c>
      <c r="AF22" s="5">
        <f>AVERAGE($Q$22:$AE$22)</f>
        <v>0.2</v>
      </c>
      <c r="AX22" s="9"/>
      <c r="CV22" s="86">
        <v>8.7111111111110983E-3</v>
      </c>
    </row>
    <row r="23" spans="1:116" x14ac:dyDescent="0.25">
      <c r="A23" s="5">
        <v>2</v>
      </c>
      <c r="B23" s="5">
        <v>7</v>
      </c>
      <c r="C23" s="5" t="s">
        <v>270</v>
      </c>
      <c r="D23" s="23">
        <v>20</v>
      </c>
      <c r="E23" s="23">
        <v>40</v>
      </c>
      <c r="F23" s="23">
        <v>60</v>
      </c>
      <c r="P23" s="5" t="s">
        <v>9</v>
      </c>
      <c r="Q23" s="5">
        <v>1</v>
      </c>
      <c r="R23" s="5">
        <v>-1</v>
      </c>
      <c r="S23" s="5">
        <v>1</v>
      </c>
      <c r="T23" s="5">
        <v>-1</v>
      </c>
      <c r="U23" s="5">
        <v>1</v>
      </c>
      <c r="V23" s="5">
        <v>1</v>
      </c>
      <c r="W23" s="5">
        <v>-1</v>
      </c>
      <c r="X23" s="5">
        <v>-1</v>
      </c>
      <c r="Y23" s="5">
        <v>1</v>
      </c>
      <c r="Z23" s="5">
        <v>1</v>
      </c>
      <c r="AA23" s="5">
        <v>1</v>
      </c>
      <c r="AB23" s="5">
        <v>-1</v>
      </c>
      <c r="AC23" s="5">
        <v>1</v>
      </c>
      <c r="AD23" s="5">
        <v>1</v>
      </c>
      <c r="AE23" s="5">
        <v>-1</v>
      </c>
      <c r="AF23" s="5">
        <f>AVERAGE($Q$23:$AE$23)</f>
        <v>0.2</v>
      </c>
      <c r="AX23" s="9"/>
      <c r="CV23" s="86" t="s">
        <v>218</v>
      </c>
    </row>
    <row r="24" spans="1:116" x14ac:dyDescent="0.25">
      <c r="A24" s="5">
        <v>2</v>
      </c>
      <c r="B24" s="5">
        <v>8</v>
      </c>
      <c r="C24" s="5" t="s">
        <v>271</v>
      </c>
      <c r="D24" s="23">
        <v>10</v>
      </c>
      <c r="E24" s="23">
        <v>20</v>
      </c>
      <c r="F24" s="23">
        <v>30</v>
      </c>
      <c r="P24" s="5" t="s">
        <v>10</v>
      </c>
      <c r="Q24" s="5">
        <v>1</v>
      </c>
      <c r="R24" s="5">
        <v>-1</v>
      </c>
      <c r="S24" s="5">
        <v>-1</v>
      </c>
      <c r="T24" s="5">
        <v>1</v>
      </c>
      <c r="U24" s="5">
        <v>1</v>
      </c>
      <c r="V24" s="5">
        <v>1</v>
      </c>
      <c r="W24" s="5">
        <v>1</v>
      </c>
      <c r="X24" s="5">
        <v>-1</v>
      </c>
      <c r="Y24" s="5">
        <v>1</v>
      </c>
      <c r="Z24" s="5">
        <v>1</v>
      </c>
      <c r="AA24" s="5">
        <v>-1</v>
      </c>
      <c r="AB24" s="5">
        <v>-1</v>
      </c>
      <c r="AC24" s="5">
        <v>1</v>
      </c>
      <c r="AD24" s="5">
        <v>1</v>
      </c>
      <c r="AE24" s="5">
        <v>-1</v>
      </c>
      <c r="AF24" s="5">
        <f>AVERAGE($Q$24:$AE$24)</f>
        <v>0.2</v>
      </c>
      <c r="AX24" s="9"/>
      <c r="CV24" s="86">
        <f>AVERAGE(DB:DB)</f>
        <v>1.2228004162481203</v>
      </c>
    </row>
    <row r="25" spans="1:116" x14ac:dyDescent="0.25">
      <c r="A25" s="5">
        <v>2</v>
      </c>
      <c r="B25" s="5">
        <v>9</v>
      </c>
      <c r="C25" s="5" t="s">
        <v>272</v>
      </c>
      <c r="D25" s="23">
        <v>20</v>
      </c>
      <c r="E25" s="23">
        <v>30</v>
      </c>
      <c r="F25" s="23">
        <v>50</v>
      </c>
      <c r="P25" s="5" t="s">
        <v>79</v>
      </c>
      <c r="Q25" s="5">
        <f>AVERAGE($Q$15:$Q$24)</f>
        <v>0</v>
      </c>
      <c r="R25" s="5">
        <f>AVERAGE($R$15:$R$24)</f>
        <v>-0.2</v>
      </c>
      <c r="S25" s="5">
        <f>AVERAGE($S$15:$S$24)</f>
        <v>0.4</v>
      </c>
      <c r="T25" s="5">
        <f>AVERAGE($T$15:$T$24)</f>
        <v>0.2</v>
      </c>
      <c r="U25" s="5">
        <f>AVERAGE($U$15:$U$24)</f>
        <v>0.8</v>
      </c>
      <c r="V25" s="5">
        <f>AVERAGE($V$15:$V$24)</f>
        <v>0.8</v>
      </c>
      <c r="W25" s="5">
        <f>AVERAGE($W$15:$W$24)</f>
        <v>0.2</v>
      </c>
      <c r="X25" s="5">
        <f>AVERAGE($X$15:$X$24)</f>
        <v>-0.8</v>
      </c>
      <c r="Y25" s="5">
        <f>AVERAGE($Y$15:$Y$24)</f>
        <v>0.6</v>
      </c>
      <c r="Z25" s="5">
        <f>AVERAGE($Z$15:$Z$24)</f>
        <v>0.4</v>
      </c>
      <c r="AA25" s="5">
        <f>AVERAGE($AA$15:$AA$24)</f>
        <v>-0.2</v>
      </c>
      <c r="AB25" s="5">
        <f>AVERAGE($AB$15:$AB$24)</f>
        <v>-0.6</v>
      </c>
      <c r="AC25" s="5">
        <f>AVERAGE($AC$15:$AC$24)</f>
        <v>0.4</v>
      </c>
      <c r="AD25" s="5">
        <f>AVERAGE($AD$15:$AD$24)</f>
        <v>0.2</v>
      </c>
      <c r="AE25" s="5">
        <f>AVERAGE($AE$15:$AE$24)</f>
        <v>-0.8</v>
      </c>
      <c r="AF25" s="5">
        <f>AVERAGE($AF$15:$AF$24)</f>
        <v>9.3333333333333338E-2</v>
      </c>
    </row>
    <row r="26" spans="1:116" x14ac:dyDescent="0.25">
      <c r="A26" s="5">
        <v>2</v>
      </c>
      <c r="B26" s="5">
        <v>10</v>
      </c>
      <c r="C26" s="5" t="s">
        <v>273</v>
      </c>
      <c r="D26" s="23">
        <v>0</v>
      </c>
      <c r="E26" s="23">
        <v>10</v>
      </c>
      <c r="F26" s="23">
        <v>20</v>
      </c>
    </row>
    <row r="27" spans="1:116" x14ac:dyDescent="0.25">
      <c r="A27" s="5">
        <v>2</v>
      </c>
      <c r="B27" s="5">
        <v>11</v>
      </c>
      <c r="C27" s="5" t="s">
        <v>274</v>
      </c>
      <c r="D27" s="23">
        <v>10</v>
      </c>
      <c r="E27" s="23">
        <v>30</v>
      </c>
      <c r="F27" s="23">
        <v>50</v>
      </c>
    </row>
    <row r="28" spans="1:116" x14ac:dyDescent="0.25">
      <c r="A28" s="5">
        <v>2</v>
      </c>
      <c r="B28" s="5">
        <v>12</v>
      </c>
      <c r="C28" s="5" t="s">
        <v>275</v>
      </c>
      <c r="D28" s="23">
        <v>1</v>
      </c>
      <c r="E28" s="23">
        <v>10</v>
      </c>
      <c r="F28" s="23">
        <v>20</v>
      </c>
      <c r="P28" s="5" t="s">
        <v>99</v>
      </c>
      <c r="Q28" s="5" t="s">
        <v>81</v>
      </c>
      <c r="R28" s="5" t="s">
        <v>82</v>
      </c>
      <c r="S28" s="5" t="s">
        <v>83</v>
      </c>
      <c r="T28" s="5" t="s">
        <v>84</v>
      </c>
      <c r="U28" s="5" t="s">
        <v>85</v>
      </c>
      <c r="V28" s="5" t="s">
        <v>86</v>
      </c>
      <c r="W28" s="5" t="s">
        <v>87</v>
      </c>
      <c r="X28" s="5" t="s">
        <v>88</v>
      </c>
      <c r="Y28" s="5" t="s">
        <v>89</v>
      </c>
      <c r="Z28" s="5" t="s">
        <v>90</v>
      </c>
      <c r="AA28" s="5" t="s">
        <v>91</v>
      </c>
      <c r="AB28" s="5" t="s">
        <v>92</v>
      </c>
      <c r="AC28" s="5" t="s">
        <v>93</v>
      </c>
      <c r="AD28" s="5" t="s">
        <v>94</v>
      </c>
      <c r="AE28" s="5" t="s">
        <v>95</v>
      </c>
      <c r="AF28" s="5" t="s">
        <v>80</v>
      </c>
      <c r="AG28" s="5" t="s">
        <v>263</v>
      </c>
      <c r="AI28" s="5" t="s">
        <v>42</v>
      </c>
    </row>
    <row r="29" spans="1:116" x14ac:dyDescent="0.25">
      <c r="A29" s="5">
        <v>2</v>
      </c>
      <c r="B29" s="5">
        <v>13</v>
      </c>
      <c r="C29" s="5" t="s">
        <v>276</v>
      </c>
      <c r="D29" s="23">
        <v>50</v>
      </c>
      <c r="E29" s="23">
        <v>70</v>
      </c>
      <c r="F29" s="23">
        <v>90</v>
      </c>
      <c r="P29" s="5" t="s">
        <v>1</v>
      </c>
      <c r="Q29" s="5">
        <v>1</v>
      </c>
      <c r="R29" s="5">
        <v>1</v>
      </c>
      <c r="S29" s="5">
        <v>1</v>
      </c>
      <c r="T29" s="5">
        <v>1</v>
      </c>
      <c r="U29" s="5">
        <v>-1</v>
      </c>
      <c r="V29" s="5">
        <v>-1</v>
      </c>
      <c r="W29" s="5">
        <v>-1</v>
      </c>
      <c r="X29" s="5">
        <v>-1</v>
      </c>
      <c r="Y29" s="5">
        <v>1</v>
      </c>
      <c r="Z29" s="5">
        <v>1</v>
      </c>
      <c r="AA29" s="5">
        <v>1</v>
      </c>
      <c r="AB29" s="5">
        <v>-1</v>
      </c>
      <c r="AC29" s="5">
        <v>1</v>
      </c>
      <c r="AD29" s="5">
        <v>1</v>
      </c>
      <c r="AE29" s="5">
        <v>1</v>
      </c>
      <c r="AF29" s="5">
        <f>AVERAGE($Q$29:$AE$29)</f>
        <v>0.33333333333333331</v>
      </c>
      <c r="AG29" s="5" t="s">
        <v>52</v>
      </c>
      <c r="AH29" s="5">
        <f>VARP($Q$39:$AE$39)</f>
        <v>0.25315555555555552</v>
      </c>
      <c r="AI29" s="5">
        <f>AH29/AH31</f>
        <v>0.31796037674569688</v>
      </c>
    </row>
    <row r="30" spans="1:116" x14ac:dyDescent="0.25">
      <c r="A30" s="5">
        <v>2</v>
      </c>
      <c r="B30" s="5">
        <v>14</v>
      </c>
      <c r="C30" s="5" t="s">
        <v>277</v>
      </c>
      <c r="D30" s="23">
        <v>10</v>
      </c>
      <c r="E30" s="23">
        <v>40</v>
      </c>
      <c r="F30" s="23">
        <v>60</v>
      </c>
      <c r="P30" s="5" t="s">
        <v>2</v>
      </c>
      <c r="Q30" s="5">
        <v>1</v>
      </c>
      <c r="R30" s="5">
        <v>1</v>
      </c>
      <c r="S30" s="5">
        <v>1</v>
      </c>
      <c r="T30" s="5">
        <v>1</v>
      </c>
      <c r="U30" s="5">
        <v>-1</v>
      </c>
      <c r="V30" s="5">
        <v>-1</v>
      </c>
      <c r="W30" s="5">
        <v>-1</v>
      </c>
      <c r="X30" s="5">
        <v>-1</v>
      </c>
      <c r="Y30" s="5">
        <v>1</v>
      </c>
      <c r="Z30" s="5">
        <v>1</v>
      </c>
      <c r="AA30" s="5">
        <v>1</v>
      </c>
      <c r="AB30" s="5">
        <v>-1</v>
      </c>
      <c r="AC30" s="5">
        <v>1</v>
      </c>
      <c r="AD30" s="5">
        <v>1</v>
      </c>
      <c r="AE30" s="5">
        <v>1</v>
      </c>
      <c r="AF30" s="5">
        <f>AVERAGE($Q$30:$AE$30)</f>
        <v>0.33333333333333331</v>
      </c>
      <c r="AG30" s="5" t="s">
        <v>54</v>
      </c>
      <c r="AH30" s="5">
        <f>VARP($AE$29:$AF$39)</f>
        <v>0.50681212121212116</v>
      </c>
      <c r="AI30" s="5">
        <f>AH30/AH31</f>
        <v>0.63655001623903917</v>
      </c>
    </row>
    <row r="31" spans="1:116" x14ac:dyDescent="0.25">
      <c r="A31" s="5">
        <v>2</v>
      </c>
      <c r="B31" s="5">
        <v>15</v>
      </c>
      <c r="C31" s="5" t="s">
        <v>278</v>
      </c>
      <c r="D31" s="23">
        <v>1000</v>
      </c>
      <c r="E31" s="23">
        <v>3558</v>
      </c>
      <c r="F31" s="23">
        <v>8287</v>
      </c>
      <c r="P31" s="5" t="s">
        <v>3</v>
      </c>
      <c r="Q31" s="5">
        <v>-1</v>
      </c>
      <c r="R31" s="5">
        <v>1</v>
      </c>
      <c r="S31" s="5">
        <v>1</v>
      </c>
      <c r="T31" s="5">
        <v>1</v>
      </c>
      <c r="U31" s="5">
        <v>-1</v>
      </c>
      <c r="V31" s="5">
        <v>-1</v>
      </c>
      <c r="W31" s="5">
        <v>-1</v>
      </c>
      <c r="X31" s="5">
        <v>-1</v>
      </c>
      <c r="Y31" s="5">
        <v>1</v>
      </c>
      <c r="Z31" s="5">
        <v>-1</v>
      </c>
      <c r="AA31" s="5">
        <v>1</v>
      </c>
      <c r="AB31" s="5">
        <v>1</v>
      </c>
      <c r="AC31" s="5">
        <v>-1</v>
      </c>
      <c r="AD31" s="5">
        <v>1</v>
      </c>
      <c r="AE31" s="5">
        <v>1</v>
      </c>
      <c r="AF31" s="5">
        <f>AVERAGE($Q$31:$AE$31)</f>
        <v>6.6666666666666666E-2</v>
      </c>
      <c r="AG31" s="5" t="s">
        <v>57</v>
      </c>
      <c r="AH31" s="5">
        <f>VARP($Q$29:$AE$39)</f>
        <v>0.79618585858585789</v>
      </c>
    </row>
    <row r="32" spans="1:116" x14ac:dyDescent="0.25">
      <c r="A32" s="5">
        <v>3</v>
      </c>
      <c r="B32" s="5">
        <v>1</v>
      </c>
      <c r="C32" s="5" t="s">
        <v>264</v>
      </c>
      <c r="D32" s="23">
        <v>0.8</v>
      </c>
      <c r="E32" s="23">
        <v>1.1100000000000001</v>
      </c>
      <c r="F32" s="23">
        <v>1.4</v>
      </c>
      <c r="P32" s="5" t="s">
        <v>4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-1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>
        <v>1</v>
      </c>
      <c r="AD32" s="5">
        <v>1</v>
      </c>
      <c r="AE32" s="5">
        <v>1</v>
      </c>
      <c r="AF32" s="5">
        <f>AVERAGE($Q$32:$AE$32)</f>
        <v>0.8666666666666667</v>
      </c>
      <c r="AG32" s="5" t="s">
        <v>77</v>
      </c>
      <c r="AH32" s="5">
        <f>AVERAGE($Q$29:$AE$39)</f>
        <v>0.38666666666666666</v>
      </c>
    </row>
    <row r="33" spans="1:35" x14ac:dyDescent="0.25">
      <c r="A33" s="5">
        <v>3</v>
      </c>
      <c r="B33" s="5">
        <v>2</v>
      </c>
      <c r="C33" s="5" t="s">
        <v>265</v>
      </c>
      <c r="D33" s="23">
        <v>3.2000000000000001E-2</v>
      </c>
      <c r="E33" s="23">
        <v>0.1</v>
      </c>
      <c r="F33" s="23">
        <v>0.14000000000000001</v>
      </c>
      <c r="P33" s="5" t="s">
        <v>5</v>
      </c>
      <c r="Q33" s="5">
        <v>1</v>
      </c>
      <c r="R33" s="5">
        <v>1</v>
      </c>
      <c r="S33" s="5">
        <v>1</v>
      </c>
      <c r="T33" s="5">
        <v>1</v>
      </c>
      <c r="U33" s="5">
        <v>1</v>
      </c>
      <c r="V33" s="5">
        <v>-1</v>
      </c>
      <c r="W33" s="5">
        <v>1</v>
      </c>
      <c r="X33" s="5">
        <v>1</v>
      </c>
      <c r="Y33" s="5">
        <v>1</v>
      </c>
      <c r="Z33" s="5">
        <v>1</v>
      </c>
      <c r="AA33" s="5">
        <v>1</v>
      </c>
      <c r="AB33" s="5">
        <v>-1</v>
      </c>
      <c r="AC33" s="5">
        <v>1</v>
      </c>
      <c r="AD33" s="5">
        <v>1</v>
      </c>
      <c r="AE33" s="5">
        <v>1</v>
      </c>
      <c r="AF33" s="5">
        <f>AVERAGE($Q$33:$AE$33)</f>
        <v>0.73333333333333328</v>
      </c>
      <c r="AG33" s="5" t="s">
        <v>217</v>
      </c>
      <c r="AH33" s="5">
        <f>AH32*150</f>
        <v>58</v>
      </c>
    </row>
    <row r="34" spans="1:35" x14ac:dyDescent="0.25">
      <c r="A34" s="5">
        <v>3</v>
      </c>
      <c r="B34" s="5">
        <v>3</v>
      </c>
      <c r="C34" s="5" t="s">
        <v>266</v>
      </c>
      <c r="D34" s="23">
        <v>0.3</v>
      </c>
      <c r="E34" s="23">
        <v>0.66</v>
      </c>
      <c r="F34" s="23">
        <v>0.95</v>
      </c>
      <c r="P34" s="5" t="s">
        <v>6</v>
      </c>
      <c r="Q34" s="5">
        <v>1</v>
      </c>
      <c r="R34" s="5">
        <v>-1</v>
      </c>
      <c r="S34" s="5">
        <v>1</v>
      </c>
      <c r="T34" s="5">
        <v>1</v>
      </c>
      <c r="U34" s="5">
        <v>1</v>
      </c>
      <c r="V34" s="5">
        <v>-1</v>
      </c>
      <c r="W34" s="5">
        <v>-1</v>
      </c>
      <c r="X34" s="5">
        <v>-1</v>
      </c>
      <c r="Y34" s="5">
        <v>-1</v>
      </c>
      <c r="Z34" s="5">
        <v>-1</v>
      </c>
      <c r="AA34" s="5">
        <v>-1</v>
      </c>
      <c r="AB34" s="5">
        <v>-1</v>
      </c>
      <c r="AC34" s="5">
        <v>-1</v>
      </c>
      <c r="AD34" s="5">
        <v>-1</v>
      </c>
      <c r="AE34" s="5">
        <v>-1</v>
      </c>
      <c r="AF34" s="5">
        <f>AVERAGE($Q$34:$AE$34)</f>
        <v>-0.46666666666666667</v>
      </c>
      <c r="AG34" s="5" t="s">
        <v>220</v>
      </c>
      <c r="AH34" s="5">
        <f>(AH32+1)/2</f>
        <v>0.69333333333333336</v>
      </c>
    </row>
    <row r="35" spans="1:35" x14ac:dyDescent="0.25">
      <c r="A35" s="5">
        <v>3</v>
      </c>
      <c r="B35" s="5">
        <v>4</v>
      </c>
      <c r="C35" s="5" t="s">
        <v>267</v>
      </c>
      <c r="D35" s="23">
        <v>0.05</v>
      </c>
      <c r="E35" s="23">
        <v>0.2</v>
      </c>
      <c r="F35" s="23">
        <v>0.4</v>
      </c>
      <c r="P35" s="5" t="s">
        <v>7</v>
      </c>
      <c r="Q35" s="5">
        <v>1</v>
      </c>
      <c r="R35" s="5">
        <v>1</v>
      </c>
      <c r="S35" s="5">
        <v>1</v>
      </c>
      <c r="T35" s="5">
        <v>1</v>
      </c>
      <c r="U35" s="5">
        <v>-1</v>
      </c>
      <c r="V35" s="5">
        <v>-1</v>
      </c>
      <c r="W35" s="5">
        <v>1</v>
      </c>
      <c r="X35" s="5">
        <v>-1</v>
      </c>
      <c r="Y35" s="5">
        <v>1</v>
      </c>
      <c r="Z35" s="5">
        <v>-1</v>
      </c>
      <c r="AA35" s="5">
        <v>1</v>
      </c>
      <c r="AB35" s="5">
        <v>1</v>
      </c>
      <c r="AC35" s="5">
        <v>-1</v>
      </c>
      <c r="AD35" s="5">
        <v>1</v>
      </c>
      <c r="AE35" s="5">
        <v>-1</v>
      </c>
      <c r="AF35" s="5">
        <f>AVERAGE($Q$35:$AE$35)</f>
        <v>0.2</v>
      </c>
      <c r="AG35" s="5" t="s">
        <v>373</v>
      </c>
      <c r="AH35" s="5">
        <f>(AH34-(1-AH34))^2</f>
        <v>0.14951111111111115</v>
      </c>
    </row>
    <row r="36" spans="1:35" x14ac:dyDescent="0.25">
      <c r="A36" s="5">
        <v>3</v>
      </c>
      <c r="B36" s="5">
        <v>5</v>
      </c>
      <c r="C36" s="5" t="s">
        <v>268</v>
      </c>
      <c r="D36" s="23">
        <v>30</v>
      </c>
      <c r="E36" s="23">
        <v>50</v>
      </c>
      <c r="F36" s="23">
        <v>70</v>
      </c>
      <c r="P36" s="5" t="s">
        <v>8</v>
      </c>
      <c r="Q36" s="5">
        <v>1</v>
      </c>
      <c r="R36" s="5">
        <v>1</v>
      </c>
      <c r="S36" s="5">
        <v>1</v>
      </c>
      <c r="T36" s="5">
        <v>1</v>
      </c>
      <c r="U36" s="5">
        <v>1</v>
      </c>
      <c r="V36" s="5">
        <v>-1</v>
      </c>
      <c r="W36" s="5">
        <v>1</v>
      </c>
      <c r="X36" s="5">
        <v>-1</v>
      </c>
      <c r="Y36" s="5">
        <v>1</v>
      </c>
      <c r="Z36" s="5">
        <v>1</v>
      </c>
      <c r="AA36" s="5">
        <v>1</v>
      </c>
      <c r="AB36" s="5">
        <v>1</v>
      </c>
      <c r="AC36" s="5">
        <v>1</v>
      </c>
      <c r="AD36" s="5">
        <v>1</v>
      </c>
      <c r="AE36" s="5">
        <v>-1</v>
      </c>
      <c r="AF36" s="5">
        <f>AVERAGE($Q$36:$AE$36)</f>
        <v>0.6</v>
      </c>
    </row>
    <row r="37" spans="1:35" x14ac:dyDescent="0.25">
      <c r="A37" s="5">
        <v>3</v>
      </c>
      <c r="B37" s="5">
        <v>6</v>
      </c>
      <c r="C37" s="5" t="s">
        <v>269</v>
      </c>
      <c r="D37" s="23">
        <v>0</v>
      </c>
      <c r="E37" s="23">
        <v>0.5</v>
      </c>
      <c r="F37" s="23">
        <v>1</v>
      </c>
      <c r="P37" s="5" t="s">
        <v>9</v>
      </c>
      <c r="Q37" s="5">
        <v>1</v>
      </c>
      <c r="R37" s="5">
        <v>1</v>
      </c>
      <c r="S37" s="5">
        <v>1</v>
      </c>
      <c r="T37" s="5">
        <v>1</v>
      </c>
      <c r="U37" s="5">
        <v>-1</v>
      </c>
      <c r="V37" s="5">
        <v>1</v>
      </c>
      <c r="W37" s="5">
        <v>1</v>
      </c>
      <c r="X37" s="5">
        <v>1</v>
      </c>
      <c r="Y37" s="5">
        <v>1</v>
      </c>
      <c r="Z37" s="5">
        <v>-1</v>
      </c>
      <c r="AA37" s="5">
        <v>1</v>
      </c>
      <c r="AB37" s="5">
        <v>1</v>
      </c>
      <c r="AC37" s="5">
        <v>-1</v>
      </c>
      <c r="AD37" s="5">
        <v>1</v>
      </c>
      <c r="AE37" s="5">
        <v>1</v>
      </c>
      <c r="AF37" s="5">
        <f>AVERAGE($Q$37:$AE$37)</f>
        <v>0.6</v>
      </c>
    </row>
    <row r="38" spans="1:35" x14ac:dyDescent="0.25">
      <c r="A38" s="5">
        <v>3</v>
      </c>
      <c r="B38" s="5">
        <v>7</v>
      </c>
      <c r="C38" s="5" t="s">
        <v>270</v>
      </c>
      <c r="D38" s="23">
        <v>0</v>
      </c>
      <c r="E38" s="23">
        <v>5</v>
      </c>
      <c r="F38" s="23">
        <v>10</v>
      </c>
      <c r="P38" s="5" t="s">
        <v>10</v>
      </c>
      <c r="Q38" s="5">
        <v>1</v>
      </c>
      <c r="R38" s="5">
        <v>1</v>
      </c>
      <c r="S38" s="5">
        <v>1</v>
      </c>
      <c r="T38" s="5">
        <v>1</v>
      </c>
      <c r="U38" s="5">
        <v>1</v>
      </c>
      <c r="V38" s="5">
        <v>-1</v>
      </c>
      <c r="W38" s="5">
        <v>1</v>
      </c>
      <c r="X38" s="5">
        <v>1</v>
      </c>
      <c r="Y38" s="5">
        <v>1</v>
      </c>
      <c r="Z38" s="5">
        <v>1</v>
      </c>
      <c r="AA38" s="5">
        <v>1</v>
      </c>
      <c r="AB38" s="5">
        <v>-1</v>
      </c>
      <c r="AC38" s="5">
        <v>1</v>
      </c>
      <c r="AD38" s="5">
        <v>1</v>
      </c>
      <c r="AE38" s="5">
        <v>-1</v>
      </c>
      <c r="AF38" s="5">
        <f>AVERAGE($Q$38:$AE$38)</f>
        <v>0.6</v>
      </c>
    </row>
    <row r="39" spans="1:35" x14ac:dyDescent="0.25">
      <c r="A39" s="5">
        <v>3</v>
      </c>
      <c r="B39" s="5">
        <v>8</v>
      </c>
      <c r="C39" s="5" t="s">
        <v>271</v>
      </c>
      <c r="D39" s="23">
        <v>10</v>
      </c>
      <c r="E39" s="23">
        <v>20</v>
      </c>
      <c r="F39" s="23">
        <v>40</v>
      </c>
      <c r="P39" s="5" t="s">
        <v>79</v>
      </c>
      <c r="Q39" s="5">
        <f>AVERAGE($Q$29:$Q$38)</f>
        <v>0.8</v>
      </c>
      <c r="R39" s="5">
        <f>AVERAGE($R$29:$R$38)</f>
        <v>0.8</v>
      </c>
      <c r="S39" s="5">
        <f>AVERAGE($S$29:$S$38)</f>
        <v>1</v>
      </c>
      <c r="T39" s="5">
        <f>AVERAGE($T$29:$T$38)</f>
        <v>1</v>
      </c>
      <c r="U39" s="5">
        <f>AVERAGE($U$29:$U$38)</f>
        <v>0</v>
      </c>
      <c r="V39" s="5">
        <f>AVERAGE($V$29:$V$38)</f>
        <v>-0.8</v>
      </c>
      <c r="W39" s="5">
        <f>AVERAGE($W$29:$W$38)</f>
        <v>0.2</v>
      </c>
      <c r="X39" s="5">
        <f>AVERAGE($X$29:$X$38)</f>
        <v>-0.2</v>
      </c>
      <c r="Y39" s="5">
        <f>AVERAGE($Y$29:$Y$38)</f>
        <v>0.8</v>
      </c>
      <c r="Z39" s="5">
        <f>AVERAGE($Z$29:$Z$38)</f>
        <v>0.2</v>
      </c>
      <c r="AA39" s="5">
        <f>AVERAGE($AA$29:$AA$38)</f>
        <v>0.8</v>
      </c>
      <c r="AB39" s="5">
        <f>AVERAGE($AB$29:$AB$38)</f>
        <v>0</v>
      </c>
      <c r="AC39" s="5">
        <f>AVERAGE($AC$29:$AC$38)</f>
        <v>0.2</v>
      </c>
      <c r="AD39" s="5">
        <f>AVERAGE($AD$29:$AD$38)</f>
        <v>0.8</v>
      </c>
      <c r="AE39" s="5">
        <f>AVERAGE($AE$29:$AE$38)</f>
        <v>0.2</v>
      </c>
      <c r="AF39" s="5">
        <f>AVERAGE($AF$29:$AF$38)</f>
        <v>0.38666666666666671</v>
      </c>
    </row>
    <row r="40" spans="1:35" x14ac:dyDescent="0.25">
      <c r="A40" s="5">
        <v>3</v>
      </c>
      <c r="B40" s="5">
        <v>9</v>
      </c>
      <c r="C40" s="5" t="s">
        <v>272</v>
      </c>
      <c r="D40" s="23">
        <v>10</v>
      </c>
      <c r="E40" s="23">
        <v>20</v>
      </c>
      <c r="F40" s="23">
        <v>40</v>
      </c>
    </row>
    <row r="41" spans="1:35" x14ac:dyDescent="0.25">
      <c r="A41" s="5">
        <v>3</v>
      </c>
      <c r="B41" s="5">
        <v>10</v>
      </c>
      <c r="C41" s="5" t="s">
        <v>273</v>
      </c>
      <c r="D41" s="23">
        <v>0</v>
      </c>
      <c r="E41" s="23">
        <v>1</v>
      </c>
      <c r="F41" s="23">
        <v>3</v>
      </c>
    </row>
    <row r="42" spans="1:35" x14ac:dyDescent="0.25">
      <c r="A42" s="5">
        <v>3</v>
      </c>
      <c r="B42" s="5">
        <v>11</v>
      </c>
      <c r="C42" s="5" t="s">
        <v>274</v>
      </c>
      <c r="D42" s="23">
        <v>5</v>
      </c>
      <c r="E42" s="23">
        <v>10</v>
      </c>
      <c r="F42" s="23">
        <v>20</v>
      </c>
      <c r="P42" s="5" t="s">
        <v>218</v>
      </c>
      <c r="Q42" s="5" t="s">
        <v>81</v>
      </c>
      <c r="R42" s="5" t="s">
        <v>82</v>
      </c>
      <c r="S42" s="5" t="s">
        <v>83</v>
      </c>
      <c r="T42" s="5" t="s">
        <v>84</v>
      </c>
      <c r="U42" s="5" t="s">
        <v>85</v>
      </c>
      <c r="V42" s="5" t="s">
        <v>86</v>
      </c>
      <c r="W42" s="5" t="s">
        <v>87</v>
      </c>
      <c r="X42" s="5" t="s">
        <v>88</v>
      </c>
      <c r="Y42" s="5" t="s">
        <v>89</v>
      </c>
      <c r="Z42" s="5" t="s">
        <v>90</v>
      </c>
      <c r="AA42" s="5" t="s">
        <v>91</v>
      </c>
      <c r="AB42" s="5" t="s">
        <v>92</v>
      </c>
      <c r="AC42" s="5" t="s">
        <v>93</v>
      </c>
      <c r="AD42" s="5" t="s">
        <v>94</v>
      </c>
      <c r="AE42" s="5" t="s">
        <v>95</v>
      </c>
      <c r="AF42" s="5" t="s">
        <v>80</v>
      </c>
      <c r="AG42" s="5" t="s">
        <v>263</v>
      </c>
      <c r="AI42" s="5" t="s">
        <v>42</v>
      </c>
    </row>
    <row r="43" spans="1:35" x14ac:dyDescent="0.25">
      <c r="A43" s="5">
        <v>3</v>
      </c>
      <c r="B43" s="5">
        <v>12</v>
      </c>
      <c r="C43" s="5" t="s">
        <v>275</v>
      </c>
      <c r="D43" s="23">
        <v>0</v>
      </c>
      <c r="E43" s="23">
        <v>0.5</v>
      </c>
      <c r="F43" s="23">
        <v>1</v>
      </c>
      <c r="P43" s="5" t="s">
        <v>1</v>
      </c>
      <c r="Q43" s="5">
        <v>0.19718309859154931</v>
      </c>
      <c r="R43" s="5">
        <v>0.45652173913043476</v>
      </c>
      <c r="S43" s="5">
        <v>4.5941807044410452E-3</v>
      </c>
      <c r="T43" s="5">
        <v>0.63503649635036497</v>
      </c>
      <c r="U43" s="5">
        <v>0.38775510204081631</v>
      </c>
      <c r="V43" s="5">
        <v>0.82227488151658767</v>
      </c>
      <c r="W43" s="5">
        <v>0.40875049270792274</v>
      </c>
      <c r="X43" s="5">
        <v>4.7915057915057915</v>
      </c>
      <c r="Y43" s="5">
        <v>0.27953890489913552</v>
      </c>
      <c r="Z43" s="5">
        <v>0.8867924528301887</v>
      </c>
      <c r="AA43" s="5">
        <v>1.5146689019279129</v>
      </c>
      <c r="AB43" s="5">
        <v>13.705882352941176</v>
      </c>
      <c r="AC43" s="5">
        <v>0.38678522152383876</v>
      </c>
      <c r="AD43" s="5">
        <v>0.24165824064711836</v>
      </c>
      <c r="AE43" s="5">
        <v>1.6378264310208388</v>
      </c>
      <c r="AF43" s="5">
        <f>AVERAGE($Q$43:$AE$43)</f>
        <v>1.7571182858892074</v>
      </c>
      <c r="AG43" s="5" t="s">
        <v>52</v>
      </c>
      <c r="AH43" s="5">
        <f>VARP($Q$53:$AE$53)</f>
        <v>3.9681197256945033</v>
      </c>
      <c r="AI43" s="5">
        <f>AH43/AH45</f>
        <v>0.39771108651461035</v>
      </c>
    </row>
    <row r="44" spans="1:35" x14ac:dyDescent="0.25">
      <c r="A44" s="5">
        <v>3</v>
      </c>
      <c r="B44" s="5">
        <v>13</v>
      </c>
      <c r="C44" s="5" t="s">
        <v>276</v>
      </c>
      <c r="D44" s="23">
        <v>30</v>
      </c>
      <c r="E44" s="23">
        <v>50</v>
      </c>
      <c r="F44" s="23">
        <v>60</v>
      </c>
      <c r="P44" s="5" t="s">
        <v>2</v>
      </c>
      <c r="Q44" s="5">
        <v>8.4507042253521056E-2</v>
      </c>
      <c r="R44" s="5">
        <v>0.34782608695652173</v>
      </c>
      <c r="S44" s="5">
        <v>0.26493108728943343</v>
      </c>
      <c r="T44" s="5">
        <v>0.19708029197080298</v>
      </c>
      <c r="U44" s="5">
        <v>0.48979591836734693</v>
      </c>
      <c r="V44" s="5">
        <v>0.64454976303317535</v>
      </c>
      <c r="W44" s="5">
        <v>0.47444488240704241</v>
      </c>
      <c r="X44" s="5">
        <v>6.7220077220077226</v>
      </c>
      <c r="Y44" s="5">
        <v>0.13544668587896261</v>
      </c>
      <c r="Z44" s="5">
        <v>5.6603773584905627E-2</v>
      </c>
      <c r="AA44" s="5">
        <v>1.5146689019279129</v>
      </c>
      <c r="AB44" s="5">
        <v>13.705882352941176</v>
      </c>
      <c r="AC44" s="5">
        <v>7.3125862333282166E-2</v>
      </c>
      <c r="AD44" s="5">
        <v>1.0222446916076844</v>
      </c>
      <c r="AE44" s="5">
        <v>6.1461355842785545E-2</v>
      </c>
      <c r="AF44" s="5">
        <f>AVERAGE($Q$44:$AE$44)</f>
        <v>1.7196384278934851</v>
      </c>
      <c r="AG44" s="5" t="s">
        <v>54</v>
      </c>
      <c r="AH44" s="5">
        <f>VARP($AF$43:$AF$52)</f>
        <v>0.58367913447364284</v>
      </c>
      <c r="AI44" s="5">
        <f>AH44/AH45</f>
        <v>5.8500166021777801E-2</v>
      </c>
    </row>
    <row r="45" spans="1:35" x14ac:dyDescent="0.25">
      <c r="A45" s="5">
        <v>3</v>
      </c>
      <c r="B45" s="5">
        <v>14</v>
      </c>
      <c r="C45" s="5" t="s">
        <v>277</v>
      </c>
      <c r="D45" s="23">
        <v>5</v>
      </c>
      <c r="E45" s="23">
        <v>20</v>
      </c>
      <c r="F45" s="23">
        <v>40</v>
      </c>
      <c r="P45" s="5" t="s">
        <v>3</v>
      </c>
      <c r="Q45" s="5">
        <v>0.21830985915492948</v>
      </c>
      <c r="R45" s="5">
        <v>8.6956521739130516E-2</v>
      </c>
      <c r="S45" s="5">
        <v>1.0719754977029105E-2</v>
      </c>
      <c r="T45" s="5">
        <v>0.27007299270072993</v>
      </c>
      <c r="U45" s="5">
        <v>0.48979591836734693</v>
      </c>
      <c r="V45" s="5">
        <v>0.99407582938388628</v>
      </c>
      <c r="W45" s="5">
        <v>0.93430561030088033</v>
      </c>
      <c r="X45" s="5">
        <v>6.7220077220077226</v>
      </c>
      <c r="Y45" s="5">
        <v>0.42363112391930841</v>
      </c>
      <c r="Z45" s="5">
        <v>0.90566037735849059</v>
      </c>
      <c r="AA45" s="5">
        <v>0.16177703269069571</v>
      </c>
      <c r="AB45" s="5">
        <v>0.26470588235294124</v>
      </c>
      <c r="AC45" s="5">
        <v>0.23348152690479845</v>
      </c>
      <c r="AD45" s="5">
        <v>1.1122345803842207E-2</v>
      </c>
      <c r="AE45" s="5">
        <v>1.4476391453442363</v>
      </c>
      <c r="AF45" s="5">
        <f>AVERAGE($Q$45:$AE$45)</f>
        <v>0.87828410953373137</v>
      </c>
      <c r="AG45" s="5" t="s">
        <v>57</v>
      </c>
      <c r="AH45" s="5">
        <f>VARP($Q$43:$AE$52)</f>
        <v>9.9773927864812748</v>
      </c>
    </row>
    <row r="46" spans="1:35" x14ac:dyDescent="0.25">
      <c r="A46" s="5">
        <v>3</v>
      </c>
      <c r="B46" s="5">
        <v>15</v>
      </c>
      <c r="C46" s="5" t="s">
        <v>278</v>
      </c>
      <c r="D46" s="23">
        <v>3558</v>
      </c>
      <c r="E46" s="23">
        <v>9279</v>
      </c>
      <c r="F46" s="23">
        <v>15000</v>
      </c>
      <c r="P46" s="5" t="s">
        <v>4</v>
      </c>
      <c r="Q46" s="5">
        <v>7.0422535211267668E-3</v>
      </c>
      <c r="R46" s="5">
        <v>0.10869565217391298</v>
      </c>
      <c r="S46" s="5">
        <v>4.1347626339969405E-2</v>
      </c>
      <c r="T46" s="5">
        <v>0.1094890510948906</v>
      </c>
      <c r="U46" s="5">
        <v>3.0612244897959183E-2</v>
      </c>
      <c r="V46" s="5">
        <v>0.88151658767772512</v>
      </c>
      <c r="W46" s="5">
        <v>1.1693601366443313E-2</v>
      </c>
      <c r="X46" s="5">
        <v>0.93050193050193064</v>
      </c>
      <c r="Y46" s="5">
        <v>0.25072046109510093</v>
      </c>
      <c r="Z46" s="5">
        <v>0.33962264150943394</v>
      </c>
      <c r="AA46" s="5">
        <v>0.32942162615255655</v>
      </c>
      <c r="AB46" s="5">
        <v>12.235294117647058</v>
      </c>
      <c r="AC46" s="5">
        <v>0.14977770964280232</v>
      </c>
      <c r="AD46" s="5">
        <v>0.4944388270980789</v>
      </c>
      <c r="AE46" s="5">
        <v>0.37958322342389872</v>
      </c>
      <c r="AF46" s="5">
        <f>AVERAGE($Q$46:$AE$46)</f>
        <v>1.086650503609526</v>
      </c>
      <c r="AG46" s="5" t="s">
        <v>384</v>
      </c>
      <c r="AH46" s="5">
        <f>AVERAGE($Q$43:$AE$52)</f>
        <v>1.2228004162481205</v>
      </c>
    </row>
    <row r="47" spans="1:35" x14ac:dyDescent="0.25">
      <c r="A47" s="5">
        <v>4</v>
      </c>
      <c r="B47" s="5">
        <v>1</v>
      </c>
      <c r="C47" s="5" t="s">
        <v>264</v>
      </c>
      <c r="D47" s="23">
        <v>1.2</v>
      </c>
      <c r="E47" s="23">
        <v>1.43</v>
      </c>
      <c r="F47" s="23">
        <v>2</v>
      </c>
      <c r="P47" s="5" t="s">
        <v>5</v>
      </c>
      <c r="Q47" s="5">
        <v>5.6338028169014134E-2</v>
      </c>
      <c r="R47" s="5">
        <v>8.6956521739130516E-2</v>
      </c>
      <c r="S47" s="5">
        <v>8.1163859111791803E-2</v>
      </c>
      <c r="T47" s="5">
        <v>9.489051094890498E-2</v>
      </c>
      <c r="U47" s="5">
        <v>8.1632653061224483E-2</v>
      </c>
      <c r="V47" s="5">
        <v>0.1706161137440759</v>
      </c>
      <c r="W47" s="5">
        <v>5.1110235185915127E-2</v>
      </c>
      <c r="X47" s="5">
        <v>0.61389961389961389</v>
      </c>
      <c r="Y47" s="5">
        <v>0.27953890489913552</v>
      </c>
      <c r="Z47" s="5">
        <v>1.358490566037736</v>
      </c>
      <c r="AA47" s="5">
        <v>1.5146689019279129</v>
      </c>
      <c r="AB47" s="5">
        <v>6.3529411764705879</v>
      </c>
      <c r="AC47" s="5">
        <v>7.3125862333282166E-2</v>
      </c>
      <c r="AD47" s="5">
        <v>1.1122345803842207E-2</v>
      </c>
      <c r="AE47" s="5">
        <v>1.6378264310208388</v>
      </c>
      <c r="AF47" s="5">
        <f>AVERAGE($Q$47:$AE$47)</f>
        <v>0.83095478162353376</v>
      </c>
      <c r="AG47" s="5" t="s">
        <v>385</v>
      </c>
      <c r="AH47" s="5">
        <f>AH46*150</f>
        <v>183.42006243721809</v>
      </c>
    </row>
    <row r="48" spans="1:35" x14ac:dyDescent="0.25">
      <c r="A48" s="5">
        <v>4</v>
      </c>
      <c r="B48" s="5">
        <v>2</v>
      </c>
      <c r="C48" s="5" t="s">
        <v>265</v>
      </c>
      <c r="D48" s="23">
        <v>0.02</v>
      </c>
      <c r="E48" s="23">
        <v>8.2000000000000003E-2</v>
      </c>
      <c r="F48" s="23">
        <v>0.2</v>
      </c>
      <c r="P48" s="5" t="s">
        <v>6</v>
      </c>
      <c r="Q48" s="5">
        <v>0.1267605633802818</v>
      </c>
      <c r="R48" s="5">
        <v>7.6956521739130448</v>
      </c>
      <c r="S48" s="5">
        <v>4.5941807044410452E-3</v>
      </c>
      <c r="T48" s="5">
        <v>0.27007299270072993</v>
      </c>
      <c r="U48" s="5">
        <v>8.1632653061224483E-2</v>
      </c>
      <c r="V48" s="5">
        <v>6.6350710900473855E-2</v>
      </c>
      <c r="W48" s="5">
        <v>0.24819340428327422</v>
      </c>
      <c r="X48" s="5">
        <v>27.957528957528957</v>
      </c>
      <c r="Y48" s="5">
        <v>1.5936599423631121</v>
      </c>
      <c r="Z48" s="5">
        <v>0.8867924528301887</v>
      </c>
      <c r="AA48" s="5">
        <v>0.46689019279128252</v>
      </c>
      <c r="AB48" s="5">
        <v>6.3529411764705879</v>
      </c>
      <c r="AC48" s="5">
        <v>0.23348152690479845</v>
      </c>
      <c r="AD48" s="5">
        <v>0.4944388270980789</v>
      </c>
      <c r="AE48" s="5">
        <v>0.97836982326562916</v>
      </c>
      <c r="AF48" s="5">
        <f>AVERAGE($Q$48:$AE$48)</f>
        <v>3.1638239718797396</v>
      </c>
    </row>
    <row r="49" spans="1:32" x14ac:dyDescent="0.25">
      <c r="A49" s="5">
        <v>4</v>
      </c>
      <c r="B49" s="5">
        <v>3</v>
      </c>
      <c r="C49" s="5" t="s">
        <v>266</v>
      </c>
      <c r="D49" s="23">
        <v>0.245</v>
      </c>
      <c r="E49" s="23">
        <v>0.68</v>
      </c>
      <c r="F49" s="23">
        <v>1.0940000000000001</v>
      </c>
      <c r="P49" s="5" t="s">
        <v>7</v>
      </c>
      <c r="Q49" s="5">
        <v>5.6338028169014134E-2</v>
      </c>
      <c r="R49" s="5">
        <v>0.63043478260869557</v>
      </c>
      <c r="S49" s="5">
        <v>8.1163859111791803E-2</v>
      </c>
      <c r="T49" s="5">
        <v>0.82481751824817506</v>
      </c>
      <c r="U49" s="5">
        <v>0.18367346938775511</v>
      </c>
      <c r="V49" s="5">
        <v>0.94075829383886256</v>
      </c>
      <c r="W49" s="5">
        <v>0.21166732361056365</v>
      </c>
      <c r="X49" s="5">
        <v>6.7220077220077226</v>
      </c>
      <c r="Y49" s="5">
        <v>0.44092219020172901</v>
      </c>
      <c r="Z49" s="5">
        <v>0.90566037735849059</v>
      </c>
      <c r="AA49" s="5">
        <v>0.16177703269069571</v>
      </c>
      <c r="AB49" s="5">
        <v>0.26470588235294124</v>
      </c>
      <c r="AC49" s="5">
        <v>0.84669630538095964</v>
      </c>
      <c r="AD49" s="5">
        <v>1.1122345803842207E-2</v>
      </c>
      <c r="AE49" s="5">
        <v>0.84647850171458716</v>
      </c>
      <c r="AF49" s="5">
        <f>AVERAGE($Q$49:$AE$49)</f>
        <v>0.87521490883238839</v>
      </c>
    </row>
    <row r="50" spans="1:32" x14ac:dyDescent="0.25">
      <c r="A50" s="5">
        <v>4</v>
      </c>
      <c r="B50" s="5">
        <v>4</v>
      </c>
      <c r="C50" s="5" t="s">
        <v>267</v>
      </c>
      <c r="D50" s="23">
        <v>2.7E-2</v>
      </c>
      <c r="E50" s="23">
        <v>0.24399999999999999</v>
      </c>
      <c r="F50" s="23">
        <v>0.623</v>
      </c>
      <c r="P50" s="5" t="s">
        <v>8</v>
      </c>
      <c r="Q50" s="5">
        <v>0.15492957746478872</v>
      </c>
      <c r="R50" s="5">
        <v>0.18478260869565219</v>
      </c>
      <c r="S50" s="5">
        <v>0.23430321592649314</v>
      </c>
      <c r="T50" s="5">
        <v>0.82481751824817506</v>
      </c>
      <c r="U50" s="5">
        <v>1.020408163265306E-2</v>
      </c>
      <c r="V50" s="5">
        <v>0.52606635071090047</v>
      </c>
      <c r="W50" s="5">
        <v>1.4452765733806259E-3</v>
      </c>
      <c r="X50" s="5">
        <v>2.8610038610038613</v>
      </c>
      <c r="Y50" s="5">
        <v>0.27953890489913552</v>
      </c>
      <c r="Z50" s="5">
        <v>0.15094339622641506</v>
      </c>
      <c r="AA50" s="5">
        <v>0.25733445096395646</v>
      </c>
      <c r="AB50" s="5">
        <v>1.9411764705882348</v>
      </c>
      <c r="AC50" s="5">
        <v>3.5259849762379883E-3</v>
      </c>
      <c r="AD50" s="5">
        <v>0.24165824064711836</v>
      </c>
      <c r="AE50" s="5">
        <v>0.37747296227908206</v>
      </c>
      <c r="AF50" s="5">
        <f>AVERAGE($Q$50:$AE$50)</f>
        <v>0.53661352672240559</v>
      </c>
    </row>
    <row r="51" spans="1:32" x14ac:dyDescent="0.25">
      <c r="A51" s="5">
        <v>4</v>
      </c>
      <c r="B51" s="5">
        <v>5</v>
      </c>
      <c r="C51" s="5" t="s">
        <v>268</v>
      </c>
      <c r="D51" s="23">
        <v>90</v>
      </c>
      <c r="E51" s="23">
        <v>95</v>
      </c>
      <c r="F51" s="23">
        <v>100</v>
      </c>
      <c r="P51" s="5" t="s">
        <v>9</v>
      </c>
      <c r="Q51" s="5">
        <v>0.29577464788732388</v>
      </c>
      <c r="R51" s="5">
        <v>8.6956521739130516E-2</v>
      </c>
      <c r="S51" s="5">
        <v>8.1163859111791803E-2</v>
      </c>
      <c r="T51" s="5">
        <v>9.489051094890498E-2</v>
      </c>
      <c r="U51" s="5">
        <v>0.38775510204081631</v>
      </c>
      <c r="V51" s="5">
        <v>0.11137440758293844</v>
      </c>
      <c r="W51" s="5">
        <v>5.1110235185915127E-2</v>
      </c>
      <c r="X51" s="5">
        <v>0.93050193050193064</v>
      </c>
      <c r="Y51" s="5">
        <v>0.71181556195965423</v>
      </c>
      <c r="Z51" s="5">
        <v>0.81132075471698117</v>
      </c>
      <c r="AA51" s="5">
        <v>0.16177703269069571</v>
      </c>
      <c r="AB51" s="5">
        <v>1.9411764705882348</v>
      </c>
      <c r="AC51" s="5">
        <v>0.38678522152383876</v>
      </c>
      <c r="AD51" s="5">
        <v>0.59555106167846317</v>
      </c>
      <c r="AE51" s="5">
        <v>0.58269585861250328</v>
      </c>
      <c r="AF51" s="5">
        <f>AVERAGE($Q$51:$AE$51)</f>
        <v>0.48204327845127487</v>
      </c>
    </row>
    <row r="52" spans="1:32" x14ac:dyDescent="0.25">
      <c r="A52" s="5">
        <v>4</v>
      </c>
      <c r="B52" s="5">
        <v>6</v>
      </c>
      <c r="C52" s="5" t="s">
        <v>269</v>
      </c>
      <c r="D52" s="23">
        <v>0</v>
      </c>
      <c r="E52" s="23">
        <v>10</v>
      </c>
      <c r="F52" s="23">
        <v>50</v>
      </c>
      <c r="P52" s="5" t="s">
        <v>10</v>
      </c>
      <c r="Q52" s="5">
        <v>7.0422535211267512E-2</v>
      </c>
      <c r="R52" s="5">
        <v>0.33695652173913043</v>
      </c>
      <c r="S52" s="5">
        <v>0.32771822358346087</v>
      </c>
      <c r="T52" s="5">
        <v>0.57299270072992703</v>
      </c>
      <c r="U52" s="5">
        <v>3.0612244897959183E-2</v>
      </c>
      <c r="V52" s="5">
        <v>0.52606635071090047</v>
      </c>
      <c r="W52" s="5">
        <v>0.21166732361056365</v>
      </c>
      <c r="X52" s="5">
        <v>6.7220077220077226</v>
      </c>
      <c r="Y52" s="5">
        <v>0.13544668587896261</v>
      </c>
      <c r="Z52" s="5">
        <v>0.2452830188679245</v>
      </c>
      <c r="AA52" s="5">
        <v>5.8675607711651543E-3</v>
      </c>
      <c r="AB52" s="5">
        <v>3.4117647058823524</v>
      </c>
      <c r="AC52" s="5">
        <v>8.0177832285758144E-2</v>
      </c>
      <c r="AD52" s="5">
        <v>0.24165824064711836</v>
      </c>
      <c r="AE52" s="5">
        <v>0.54629385386441576</v>
      </c>
      <c r="AF52" s="5">
        <f>AVERAGE($Q$52:$AE$52)</f>
        <v>0.89766236804590849</v>
      </c>
    </row>
    <row r="53" spans="1:32" x14ac:dyDescent="0.25">
      <c r="A53" s="5">
        <v>4</v>
      </c>
      <c r="B53" s="5">
        <v>7</v>
      </c>
      <c r="C53" s="5" t="s">
        <v>270</v>
      </c>
      <c r="D53" s="23">
        <v>30</v>
      </c>
      <c r="E53" s="23">
        <v>77</v>
      </c>
      <c r="F53" s="23">
        <v>100</v>
      </c>
      <c r="P53" s="5" t="s">
        <v>79</v>
      </c>
      <c r="Q53" s="5">
        <f>AVERAGE($Q$43:$Q$52)</f>
        <v>0.12676056338028169</v>
      </c>
      <c r="R53" s="5">
        <f>AVERAGE($R$43:$R$52)</f>
        <v>1.0021739130434786</v>
      </c>
      <c r="S53" s="5">
        <f>AVERAGE($S$43:$S$52)</f>
        <v>0.11316998468606435</v>
      </c>
      <c r="T53" s="5">
        <f>AVERAGE($T$43:$T$52)</f>
        <v>0.38941605839416049</v>
      </c>
      <c r="U53" s="5">
        <f>AVERAGE($U$43:$U$52)</f>
        <v>0.2173469387755102</v>
      </c>
      <c r="V53" s="5">
        <f>AVERAGE($V$43:$V$52)</f>
        <v>0.5683649289099526</v>
      </c>
      <c r="W53" s="5">
        <f>AVERAGE($W$43:$W$52)</f>
        <v>0.26043883852319005</v>
      </c>
      <c r="X53" s="5">
        <f>AVERAGE($X$43:$X$52)</f>
        <v>6.4972972972972967</v>
      </c>
      <c r="Y53" s="5">
        <f>AVERAGE($Y$43:$Y$52)</f>
        <v>0.4530259365994237</v>
      </c>
      <c r="Z53" s="5">
        <f>AVERAGE($Z$43:$Z$52)</f>
        <v>0.65471698113207544</v>
      </c>
      <c r="AA53" s="5">
        <f>AVERAGE($AA$43:$AA$52)</f>
        <v>0.60888516345347854</v>
      </c>
      <c r="AB53" s="5">
        <f>AVERAGE($AB$43:$AB$52)</f>
        <v>6.0176470588235285</v>
      </c>
      <c r="AC53" s="5">
        <f>AVERAGE($AC$43:$AC$52)</f>
        <v>0.24669630538095966</v>
      </c>
      <c r="AD53" s="5">
        <f>AVERAGE($AD$43:$AD$52)</f>
        <v>0.33650151668351874</v>
      </c>
      <c r="AE53" s="5">
        <f>AVERAGE($AE$43:$AE$52)</f>
        <v>0.84956475863888148</v>
      </c>
      <c r="AF53" s="5">
        <f>AVERAGE($AF$29:$AF$38)</f>
        <v>0.38666666666666671</v>
      </c>
    </row>
    <row r="54" spans="1:32" x14ac:dyDescent="0.25">
      <c r="A54" s="5">
        <v>4</v>
      </c>
      <c r="B54" s="5">
        <v>8</v>
      </c>
      <c r="C54" s="5" t="s">
        <v>271</v>
      </c>
      <c r="D54" s="23">
        <v>0</v>
      </c>
      <c r="E54" s="23">
        <v>5</v>
      </c>
      <c r="F54" s="23">
        <v>10</v>
      </c>
    </row>
    <row r="55" spans="1:32" x14ac:dyDescent="0.25">
      <c r="A55" s="5">
        <v>4</v>
      </c>
      <c r="B55" s="5">
        <v>9</v>
      </c>
      <c r="C55" s="5" t="s">
        <v>272</v>
      </c>
      <c r="D55" s="23">
        <v>10</v>
      </c>
      <c r="E55" s="23">
        <v>26</v>
      </c>
      <c r="F55" s="23">
        <v>50</v>
      </c>
    </row>
    <row r="56" spans="1:32" x14ac:dyDescent="0.25">
      <c r="A56" s="5">
        <v>4</v>
      </c>
      <c r="B56" s="5">
        <v>10</v>
      </c>
      <c r="C56" s="5" t="s">
        <v>273</v>
      </c>
      <c r="D56" s="23">
        <v>0</v>
      </c>
      <c r="E56" s="23">
        <v>7</v>
      </c>
      <c r="F56" s="23">
        <v>19</v>
      </c>
    </row>
    <row r="57" spans="1:32" x14ac:dyDescent="0.25">
      <c r="A57" s="5">
        <v>4</v>
      </c>
      <c r="B57" s="5">
        <v>11</v>
      </c>
      <c r="C57" s="5" t="s">
        <v>274</v>
      </c>
      <c r="D57" s="23">
        <v>0</v>
      </c>
      <c r="E57" s="23">
        <v>8</v>
      </c>
      <c r="F57" s="23">
        <v>23</v>
      </c>
    </row>
    <row r="58" spans="1:32" x14ac:dyDescent="0.25">
      <c r="A58" s="5">
        <v>4</v>
      </c>
      <c r="B58" s="5">
        <v>12</v>
      </c>
      <c r="C58" s="5" t="s">
        <v>275</v>
      </c>
      <c r="D58" s="23">
        <v>0</v>
      </c>
      <c r="E58" s="23">
        <v>9</v>
      </c>
      <c r="F58" s="23">
        <v>20</v>
      </c>
    </row>
    <row r="59" spans="1:32" x14ac:dyDescent="0.25">
      <c r="A59" s="5">
        <v>4</v>
      </c>
      <c r="B59" s="5">
        <v>13</v>
      </c>
      <c r="C59" s="5" t="s">
        <v>276</v>
      </c>
      <c r="D59" s="23">
        <v>50</v>
      </c>
      <c r="E59" s="23">
        <v>75</v>
      </c>
      <c r="F59" s="23">
        <v>100</v>
      </c>
    </row>
    <row r="60" spans="1:32" x14ac:dyDescent="0.25">
      <c r="A60" s="5">
        <v>4</v>
      </c>
      <c r="B60" s="5">
        <v>14</v>
      </c>
      <c r="C60" s="5" t="s">
        <v>277</v>
      </c>
      <c r="D60" s="23">
        <v>0</v>
      </c>
      <c r="E60" s="23">
        <v>10</v>
      </c>
      <c r="F60" s="23">
        <v>30</v>
      </c>
    </row>
    <row r="61" spans="1:32" x14ac:dyDescent="0.25">
      <c r="A61" s="5">
        <v>4</v>
      </c>
      <c r="B61" s="5">
        <v>15</v>
      </c>
      <c r="C61" s="5" t="s">
        <v>278</v>
      </c>
      <c r="D61" s="23">
        <v>1887</v>
      </c>
      <c r="E61" s="23">
        <v>5230</v>
      </c>
      <c r="F61" s="23">
        <v>15000</v>
      </c>
    </row>
    <row r="62" spans="1:32" x14ac:dyDescent="0.25">
      <c r="A62" s="5">
        <v>5</v>
      </c>
      <c r="B62" s="5">
        <v>1</v>
      </c>
      <c r="C62" s="5" t="s">
        <v>264</v>
      </c>
      <c r="D62" s="23">
        <v>0.5</v>
      </c>
      <c r="E62" s="23">
        <v>1.5</v>
      </c>
      <c r="F62" s="23">
        <v>2.5</v>
      </c>
    </row>
    <row r="63" spans="1:32" x14ac:dyDescent="0.25">
      <c r="A63" s="5">
        <v>5</v>
      </c>
      <c r="B63" s="5">
        <v>2</v>
      </c>
      <c r="C63" s="5" t="s">
        <v>265</v>
      </c>
      <c r="D63" s="23">
        <v>0.04</v>
      </c>
      <c r="E63" s="23">
        <v>0.1</v>
      </c>
      <c r="F63" s="23">
        <v>0.15</v>
      </c>
    </row>
    <row r="64" spans="1:32" x14ac:dyDescent="0.25">
      <c r="A64" s="5">
        <v>5</v>
      </c>
      <c r="B64" s="5">
        <v>3</v>
      </c>
      <c r="C64" s="5" t="s">
        <v>266</v>
      </c>
      <c r="D64" s="23">
        <v>0.3</v>
      </c>
      <c r="E64" s="23">
        <v>0.6</v>
      </c>
      <c r="F64" s="23">
        <v>1</v>
      </c>
    </row>
    <row r="65" spans="1:6" x14ac:dyDescent="0.25">
      <c r="A65" s="5">
        <v>5</v>
      </c>
      <c r="B65" s="5">
        <v>4</v>
      </c>
      <c r="C65" s="5" t="s">
        <v>267</v>
      </c>
      <c r="D65" s="23">
        <v>0.08</v>
      </c>
      <c r="E65" s="23">
        <v>0.3</v>
      </c>
      <c r="F65" s="23">
        <v>0.4</v>
      </c>
    </row>
    <row r="66" spans="1:6" x14ac:dyDescent="0.25">
      <c r="A66" s="5">
        <v>5</v>
      </c>
      <c r="B66" s="5">
        <v>5</v>
      </c>
      <c r="C66" s="5" t="s">
        <v>268</v>
      </c>
      <c r="D66" s="23">
        <v>70</v>
      </c>
      <c r="E66" s="23">
        <v>90</v>
      </c>
      <c r="F66" s="23">
        <v>100</v>
      </c>
    </row>
    <row r="67" spans="1:6" x14ac:dyDescent="0.25">
      <c r="A67" s="5">
        <v>5</v>
      </c>
      <c r="B67" s="5">
        <v>6</v>
      </c>
      <c r="C67" s="5" t="s">
        <v>269</v>
      </c>
      <c r="D67" s="23">
        <v>40</v>
      </c>
      <c r="E67" s="23">
        <v>70</v>
      </c>
      <c r="F67" s="23">
        <v>80</v>
      </c>
    </row>
    <row r="68" spans="1:6" x14ac:dyDescent="0.25">
      <c r="A68" s="5">
        <v>5</v>
      </c>
      <c r="B68" s="5">
        <v>7</v>
      </c>
      <c r="C68" s="5" t="s">
        <v>270</v>
      </c>
      <c r="D68" s="23">
        <v>50</v>
      </c>
      <c r="E68" s="23">
        <v>80</v>
      </c>
      <c r="F68" s="23">
        <v>100</v>
      </c>
    </row>
    <row r="69" spans="1:6" x14ac:dyDescent="0.25">
      <c r="A69" s="5">
        <v>5</v>
      </c>
      <c r="B69" s="5">
        <v>8</v>
      </c>
      <c r="C69" s="5" t="s">
        <v>271</v>
      </c>
      <c r="D69" s="23">
        <v>0.1</v>
      </c>
      <c r="E69" s="23">
        <v>1</v>
      </c>
      <c r="F69" s="23">
        <v>5</v>
      </c>
    </row>
    <row r="70" spans="1:6" x14ac:dyDescent="0.25">
      <c r="A70" s="5">
        <v>5</v>
      </c>
      <c r="B70" s="5">
        <v>9</v>
      </c>
      <c r="C70" s="5" t="s">
        <v>272</v>
      </c>
      <c r="D70" s="23">
        <v>5</v>
      </c>
      <c r="E70" s="23">
        <v>25</v>
      </c>
      <c r="F70" s="23">
        <v>50</v>
      </c>
    </row>
    <row r="71" spans="1:6" x14ac:dyDescent="0.25">
      <c r="A71" s="5">
        <v>5</v>
      </c>
      <c r="B71" s="5">
        <v>10</v>
      </c>
      <c r="C71" s="5" t="s">
        <v>273</v>
      </c>
      <c r="D71" s="23">
        <v>5</v>
      </c>
      <c r="E71" s="23">
        <v>25</v>
      </c>
      <c r="F71" s="23">
        <v>50</v>
      </c>
    </row>
    <row r="72" spans="1:6" x14ac:dyDescent="0.25">
      <c r="A72" s="5">
        <v>5</v>
      </c>
      <c r="B72" s="5">
        <v>11</v>
      </c>
      <c r="C72" s="5" t="s">
        <v>274</v>
      </c>
      <c r="D72" s="23">
        <v>5</v>
      </c>
      <c r="E72" s="23">
        <v>30</v>
      </c>
      <c r="F72" s="23">
        <v>50</v>
      </c>
    </row>
    <row r="73" spans="1:6" x14ac:dyDescent="0.25">
      <c r="A73" s="5">
        <v>5</v>
      </c>
      <c r="B73" s="5">
        <v>12</v>
      </c>
      <c r="C73" s="5" t="s">
        <v>275</v>
      </c>
      <c r="D73" s="23">
        <v>1</v>
      </c>
      <c r="E73" s="23">
        <v>5</v>
      </c>
      <c r="F73" s="23">
        <v>10</v>
      </c>
    </row>
    <row r="74" spans="1:6" x14ac:dyDescent="0.25">
      <c r="A74" s="5">
        <v>5</v>
      </c>
      <c r="B74" s="5">
        <v>13</v>
      </c>
      <c r="C74" s="5" t="s">
        <v>276</v>
      </c>
      <c r="D74" s="23">
        <v>30</v>
      </c>
      <c r="E74" s="23">
        <v>70</v>
      </c>
      <c r="F74" s="23">
        <v>80</v>
      </c>
    </row>
    <row r="75" spans="1:6" x14ac:dyDescent="0.25">
      <c r="A75" s="5">
        <v>5</v>
      </c>
      <c r="B75" s="5">
        <v>14</v>
      </c>
      <c r="C75" s="5" t="s">
        <v>277</v>
      </c>
      <c r="D75" s="23">
        <v>3</v>
      </c>
      <c r="E75" s="23">
        <v>20</v>
      </c>
      <c r="F75" s="23">
        <v>35</v>
      </c>
    </row>
    <row r="76" spans="1:6" x14ac:dyDescent="0.25">
      <c r="A76" s="5">
        <v>5</v>
      </c>
      <c r="B76" s="5">
        <v>15</v>
      </c>
      <c r="C76" s="5" t="s">
        <v>278</v>
      </c>
      <c r="D76" s="23">
        <v>1000</v>
      </c>
      <c r="E76" s="23">
        <v>10000</v>
      </c>
      <c r="F76" s="23">
        <v>15000</v>
      </c>
    </row>
    <row r="77" spans="1:6" x14ac:dyDescent="0.25">
      <c r="A77" s="5">
        <v>6</v>
      </c>
      <c r="B77" s="5">
        <v>1</v>
      </c>
      <c r="C77" s="5" t="s">
        <v>264</v>
      </c>
      <c r="D77" s="23">
        <v>1.4</v>
      </c>
      <c r="E77" s="23">
        <v>1.6</v>
      </c>
      <c r="F77" s="23">
        <v>1.8</v>
      </c>
    </row>
    <row r="78" spans="1:6" x14ac:dyDescent="0.25">
      <c r="A78" s="5">
        <v>6</v>
      </c>
      <c r="B78" s="5">
        <v>2</v>
      </c>
      <c r="C78" s="5" t="s">
        <v>265</v>
      </c>
      <c r="D78" s="23">
        <v>0.4</v>
      </c>
      <c r="E78" s="23">
        <v>0.8</v>
      </c>
      <c r="F78" s="23">
        <v>1.2</v>
      </c>
    </row>
    <row r="79" spans="1:6" x14ac:dyDescent="0.25">
      <c r="A79" s="5">
        <v>6</v>
      </c>
      <c r="B79" s="5">
        <v>3</v>
      </c>
      <c r="C79" s="5" t="s">
        <v>266</v>
      </c>
      <c r="D79" s="23">
        <v>0.5</v>
      </c>
      <c r="E79" s="23">
        <v>0.65</v>
      </c>
      <c r="F79" s="23">
        <v>0.8</v>
      </c>
    </row>
    <row r="80" spans="1:6" x14ac:dyDescent="0.25">
      <c r="A80" s="5">
        <v>6</v>
      </c>
      <c r="B80" s="5">
        <v>4</v>
      </c>
      <c r="C80" s="5" t="s">
        <v>267</v>
      </c>
      <c r="D80" s="23">
        <v>0.08</v>
      </c>
      <c r="E80" s="23">
        <v>0.2</v>
      </c>
      <c r="F80" s="23">
        <v>0.32</v>
      </c>
    </row>
    <row r="81" spans="1:6" x14ac:dyDescent="0.25">
      <c r="A81" s="5">
        <v>6</v>
      </c>
      <c r="B81" s="5">
        <v>5</v>
      </c>
      <c r="C81" s="5" t="s">
        <v>268</v>
      </c>
      <c r="D81" s="23">
        <v>80</v>
      </c>
      <c r="E81" s="23">
        <v>90</v>
      </c>
      <c r="F81" s="23">
        <v>98</v>
      </c>
    </row>
    <row r="82" spans="1:6" x14ac:dyDescent="0.25">
      <c r="A82" s="5">
        <v>6</v>
      </c>
      <c r="B82" s="5">
        <v>6</v>
      </c>
      <c r="C82" s="5" t="s">
        <v>269</v>
      </c>
      <c r="D82" s="23">
        <v>85</v>
      </c>
      <c r="E82" s="23">
        <v>90</v>
      </c>
      <c r="F82" s="23">
        <v>95</v>
      </c>
    </row>
    <row r="83" spans="1:6" x14ac:dyDescent="0.25">
      <c r="A83" s="5">
        <v>6</v>
      </c>
      <c r="B83" s="5">
        <v>7</v>
      </c>
      <c r="C83" s="5" t="s">
        <v>270</v>
      </c>
      <c r="D83" s="23">
        <v>90</v>
      </c>
      <c r="E83" s="23">
        <v>95</v>
      </c>
      <c r="F83" s="23">
        <v>99</v>
      </c>
    </row>
    <row r="84" spans="1:6" x14ac:dyDescent="0.25">
      <c r="A84" s="5">
        <v>6</v>
      </c>
      <c r="B84" s="5">
        <v>8</v>
      </c>
      <c r="C84" s="5" t="s">
        <v>271</v>
      </c>
      <c r="D84" s="23">
        <v>60</v>
      </c>
      <c r="E84" s="23">
        <v>75</v>
      </c>
      <c r="F84" s="23">
        <v>90</v>
      </c>
    </row>
    <row r="85" spans="1:6" x14ac:dyDescent="0.25">
      <c r="A85" s="5">
        <v>6</v>
      </c>
      <c r="B85" s="5">
        <v>9</v>
      </c>
      <c r="C85" s="5" t="s">
        <v>272</v>
      </c>
      <c r="D85" s="23">
        <v>85</v>
      </c>
      <c r="E85" s="23">
        <v>90</v>
      </c>
      <c r="F85" s="23">
        <v>95</v>
      </c>
    </row>
    <row r="86" spans="1:6" x14ac:dyDescent="0.25">
      <c r="A86" s="5">
        <v>6</v>
      </c>
      <c r="B86" s="5">
        <v>10</v>
      </c>
      <c r="C86" s="5" t="s">
        <v>273</v>
      </c>
      <c r="D86" s="23">
        <v>15</v>
      </c>
      <c r="E86" s="23">
        <v>20</v>
      </c>
      <c r="F86" s="23">
        <v>25</v>
      </c>
    </row>
    <row r="87" spans="1:6" x14ac:dyDescent="0.25">
      <c r="A87" s="5">
        <v>6</v>
      </c>
      <c r="B87" s="5">
        <v>11</v>
      </c>
      <c r="C87" s="5" t="s">
        <v>274</v>
      </c>
      <c r="D87" s="23">
        <v>12</v>
      </c>
      <c r="E87" s="23">
        <v>17.5</v>
      </c>
      <c r="F87" s="23">
        <v>25</v>
      </c>
    </row>
    <row r="88" spans="1:6" x14ac:dyDescent="0.25">
      <c r="A88" s="5">
        <v>6</v>
      </c>
      <c r="B88" s="5">
        <v>12</v>
      </c>
      <c r="C88" s="5" t="s">
        <v>275</v>
      </c>
      <c r="D88" s="23">
        <v>2</v>
      </c>
      <c r="E88" s="23">
        <v>5</v>
      </c>
      <c r="F88" s="23">
        <v>8</v>
      </c>
    </row>
    <row r="89" spans="1:6" x14ac:dyDescent="0.25">
      <c r="A89" s="5">
        <v>6</v>
      </c>
      <c r="B89" s="5">
        <v>13</v>
      </c>
      <c r="C89" s="5" t="s">
        <v>276</v>
      </c>
      <c r="D89" s="23">
        <v>40</v>
      </c>
      <c r="E89" s="23">
        <v>50</v>
      </c>
      <c r="F89" s="23">
        <v>60</v>
      </c>
    </row>
    <row r="90" spans="1:6" x14ac:dyDescent="0.25">
      <c r="A90" s="5">
        <v>6</v>
      </c>
      <c r="B90" s="5">
        <v>14</v>
      </c>
      <c r="C90" s="5" t="s">
        <v>277</v>
      </c>
      <c r="D90" s="23">
        <v>5</v>
      </c>
      <c r="E90" s="23">
        <v>10</v>
      </c>
      <c r="F90" s="23">
        <v>15</v>
      </c>
    </row>
    <row r="91" spans="1:6" x14ac:dyDescent="0.25">
      <c r="A91" s="5">
        <v>6</v>
      </c>
      <c r="B91" s="5">
        <v>15</v>
      </c>
      <c r="C91" s="5" t="s">
        <v>278</v>
      </c>
      <c r="D91" s="23">
        <v>5500</v>
      </c>
      <c r="E91" s="23">
        <v>7500</v>
      </c>
      <c r="F91" s="23">
        <v>10000</v>
      </c>
    </row>
    <row r="92" spans="1:6" x14ac:dyDescent="0.25">
      <c r="A92" s="5">
        <v>7</v>
      </c>
      <c r="B92" s="5">
        <v>1</v>
      </c>
      <c r="C92" s="5" t="s">
        <v>264</v>
      </c>
      <c r="D92" s="23">
        <v>0.8</v>
      </c>
      <c r="E92" s="23">
        <v>1.5</v>
      </c>
      <c r="F92" s="23">
        <v>2.1</v>
      </c>
    </row>
    <row r="93" spans="1:6" x14ac:dyDescent="0.25">
      <c r="A93" s="5">
        <v>7</v>
      </c>
      <c r="B93" s="5">
        <v>2</v>
      </c>
      <c r="C93" s="5" t="s">
        <v>265</v>
      </c>
      <c r="D93" s="23">
        <v>0.05</v>
      </c>
      <c r="E93" s="23">
        <v>0.15</v>
      </c>
      <c r="F93" s="23">
        <v>0.35</v>
      </c>
    </row>
    <row r="94" spans="1:6" x14ac:dyDescent="0.25">
      <c r="A94" s="5">
        <v>7</v>
      </c>
      <c r="B94" s="5">
        <v>3</v>
      </c>
      <c r="C94" s="5" t="s">
        <v>266</v>
      </c>
      <c r="D94" s="23">
        <v>0.1</v>
      </c>
      <c r="E94" s="23">
        <v>0.6</v>
      </c>
      <c r="F94" s="23">
        <v>1.2</v>
      </c>
    </row>
    <row r="95" spans="1:6" x14ac:dyDescent="0.25">
      <c r="A95" s="5">
        <v>7</v>
      </c>
      <c r="B95" s="5">
        <v>4</v>
      </c>
      <c r="C95" s="5" t="s">
        <v>267</v>
      </c>
      <c r="D95" s="23">
        <v>0.05</v>
      </c>
      <c r="E95" s="23">
        <v>0.5</v>
      </c>
      <c r="F95" s="23">
        <v>1</v>
      </c>
    </row>
    <row r="96" spans="1:6" x14ac:dyDescent="0.25">
      <c r="A96" s="5">
        <v>7</v>
      </c>
      <c r="B96" s="5">
        <v>5</v>
      </c>
      <c r="C96" s="5" t="s">
        <v>268</v>
      </c>
      <c r="D96" s="23">
        <v>50</v>
      </c>
      <c r="E96" s="23">
        <v>80</v>
      </c>
      <c r="F96" s="23">
        <v>90</v>
      </c>
    </row>
    <row r="97" spans="1:6" x14ac:dyDescent="0.25">
      <c r="A97" s="5">
        <v>7</v>
      </c>
      <c r="B97" s="5">
        <v>6</v>
      </c>
      <c r="C97" s="5" t="s">
        <v>269</v>
      </c>
      <c r="D97" s="23">
        <v>1</v>
      </c>
      <c r="E97" s="23">
        <v>5</v>
      </c>
      <c r="F97" s="23">
        <v>10</v>
      </c>
    </row>
    <row r="98" spans="1:6" x14ac:dyDescent="0.25">
      <c r="A98" s="5">
        <v>7</v>
      </c>
      <c r="B98" s="5">
        <v>7</v>
      </c>
      <c r="C98" s="5" t="s">
        <v>270</v>
      </c>
      <c r="D98" s="23">
        <v>40</v>
      </c>
      <c r="E98" s="23">
        <v>60</v>
      </c>
      <c r="F98" s="23">
        <v>80</v>
      </c>
    </row>
    <row r="99" spans="1:6" x14ac:dyDescent="0.25">
      <c r="A99" s="5">
        <v>7</v>
      </c>
      <c r="B99" s="5">
        <v>8</v>
      </c>
      <c r="C99" s="5" t="s">
        <v>271</v>
      </c>
      <c r="D99" s="23">
        <v>5</v>
      </c>
      <c r="E99" s="23">
        <v>20</v>
      </c>
      <c r="F99" s="23">
        <v>40</v>
      </c>
    </row>
    <row r="100" spans="1:6" x14ac:dyDescent="0.25">
      <c r="A100" s="5">
        <v>7</v>
      </c>
      <c r="B100" s="5">
        <v>9</v>
      </c>
      <c r="C100" s="5" t="s">
        <v>272</v>
      </c>
      <c r="D100" s="23">
        <v>20</v>
      </c>
      <c r="E100" s="23">
        <v>50</v>
      </c>
      <c r="F100" s="23">
        <v>70</v>
      </c>
    </row>
    <row r="101" spans="1:6" x14ac:dyDescent="0.25">
      <c r="A101" s="5">
        <v>7</v>
      </c>
      <c r="B101" s="5">
        <v>10</v>
      </c>
      <c r="C101" s="5" t="s">
        <v>273</v>
      </c>
      <c r="D101" s="23">
        <v>0.1</v>
      </c>
      <c r="E101" s="23">
        <v>1</v>
      </c>
      <c r="F101" s="23">
        <v>5</v>
      </c>
    </row>
    <row r="102" spans="1:6" x14ac:dyDescent="0.25">
      <c r="A102" s="5">
        <v>7</v>
      </c>
      <c r="B102" s="5">
        <v>11</v>
      </c>
      <c r="C102" s="5" t="s">
        <v>274</v>
      </c>
      <c r="D102" s="23">
        <v>2</v>
      </c>
      <c r="E102" s="23">
        <v>10</v>
      </c>
      <c r="F102" s="23">
        <v>15</v>
      </c>
    </row>
    <row r="103" spans="1:6" x14ac:dyDescent="0.25">
      <c r="A103" s="5">
        <v>7</v>
      </c>
      <c r="B103" s="5">
        <v>12</v>
      </c>
      <c r="C103" s="5" t="s">
        <v>275</v>
      </c>
      <c r="D103" s="23">
        <v>0.1</v>
      </c>
      <c r="E103" s="23">
        <v>0.5</v>
      </c>
      <c r="F103" s="23">
        <v>1</v>
      </c>
    </row>
    <row r="104" spans="1:6" x14ac:dyDescent="0.25">
      <c r="A104" s="5">
        <v>7</v>
      </c>
      <c r="B104" s="5">
        <v>13</v>
      </c>
      <c r="C104" s="5" t="s">
        <v>276</v>
      </c>
      <c r="D104" s="23">
        <v>5</v>
      </c>
      <c r="E104" s="23">
        <v>10</v>
      </c>
      <c r="F104" s="23">
        <v>15</v>
      </c>
    </row>
    <row r="105" spans="1:6" x14ac:dyDescent="0.25">
      <c r="A105" s="5">
        <v>7</v>
      </c>
      <c r="B105" s="5">
        <v>14</v>
      </c>
      <c r="C105" s="5" t="s">
        <v>277</v>
      </c>
      <c r="D105" s="23">
        <v>5</v>
      </c>
      <c r="E105" s="23">
        <v>20</v>
      </c>
      <c r="F105" s="23">
        <v>35</v>
      </c>
    </row>
    <row r="106" spans="1:6" x14ac:dyDescent="0.25">
      <c r="A106" s="5">
        <v>7</v>
      </c>
      <c r="B106" s="5">
        <v>15</v>
      </c>
      <c r="C106" s="5" t="s">
        <v>278</v>
      </c>
      <c r="D106" s="23">
        <v>5000</v>
      </c>
      <c r="E106" s="23">
        <v>7000</v>
      </c>
      <c r="F106" s="23">
        <v>9000</v>
      </c>
    </row>
    <row r="107" spans="1:6" x14ac:dyDescent="0.25">
      <c r="A107" s="5">
        <v>8</v>
      </c>
      <c r="B107" s="5">
        <v>1</v>
      </c>
      <c r="C107" s="5" t="s">
        <v>264</v>
      </c>
      <c r="D107" s="23">
        <v>0.7</v>
      </c>
      <c r="E107" s="23">
        <v>1.2</v>
      </c>
      <c r="F107" s="23">
        <v>1.6</v>
      </c>
    </row>
    <row r="108" spans="1:6" x14ac:dyDescent="0.25">
      <c r="A108" s="5">
        <v>8</v>
      </c>
      <c r="B108" s="5">
        <v>2</v>
      </c>
      <c r="C108" s="5" t="s">
        <v>265</v>
      </c>
      <c r="D108" s="23">
        <v>0.05</v>
      </c>
      <c r="E108" s="23">
        <v>7.4999999999999997E-2</v>
      </c>
      <c r="F108" s="23">
        <v>0.14000000000000001</v>
      </c>
    </row>
    <row r="109" spans="1:6" x14ac:dyDescent="0.25">
      <c r="A109" s="5">
        <v>8</v>
      </c>
      <c r="B109" s="5">
        <v>3</v>
      </c>
      <c r="C109" s="5" t="s">
        <v>266</v>
      </c>
      <c r="D109" s="23">
        <v>0.3</v>
      </c>
      <c r="E109" s="23">
        <v>0.5</v>
      </c>
      <c r="F109" s="23">
        <v>1</v>
      </c>
    </row>
    <row r="110" spans="1:6" x14ac:dyDescent="0.25">
      <c r="A110" s="5">
        <v>8</v>
      </c>
      <c r="B110" s="5">
        <v>4</v>
      </c>
      <c r="C110" s="5" t="s">
        <v>267</v>
      </c>
      <c r="D110" s="23">
        <v>0.1</v>
      </c>
      <c r="E110" s="23">
        <v>0.5</v>
      </c>
      <c r="F110" s="23">
        <v>1</v>
      </c>
    </row>
    <row r="111" spans="1:6" x14ac:dyDescent="0.25">
      <c r="A111" s="5">
        <v>8</v>
      </c>
      <c r="B111" s="5">
        <v>5</v>
      </c>
      <c r="C111" s="5" t="s">
        <v>268</v>
      </c>
      <c r="D111" s="23">
        <v>97</v>
      </c>
      <c r="E111" s="23">
        <v>99</v>
      </c>
      <c r="F111" s="23">
        <v>99.9</v>
      </c>
    </row>
    <row r="112" spans="1:6" x14ac:dyDescent="0.25">
      <c r="A112" s="5">
        <v>8</v>
      </c>
      <c r="B112" s="5">
        <v>6</v>
      </c>
      <c r="C112" s="5" t="s">
        <v>269</v>
      </c>
      <c r="D112" s="23">
        <v>20</v>
      </c>
      <c r="E112" s="23">
        <v>40</v>
      </c>
      <c r="F112" s="23">
        <v>70</v>
      </c>
    </row>
    <row r="113" spans="1:6" x14ac:dyDescent="0.25">
      <c r="A113" s="5">
        <v>8</v>
      </c>
      <c r="B113" s="5">
        <v>7</v>
      </c>
      <c r="C113" s="5" t="s">
        <v>270</v>
      </c>
      <c r="D113" s="23">
        <v>50</v>
      </c>
      <c r="E113" s="23">
        <v>76</v>
      </c>
      <c r="F113" s="23">
        <v>90</v>
      </c>
    </row>
    <row r="114" spans="1:6" x14ac:dyDescent="0.25">
      <c r="A114" s="5">
        <v>8</v>
      </c>
      <c r="B114" s="5">
        <v>8</v>
      </c>
      <c r="C114" s="5" t="s">
        <v>271</v>
      </c>
      <c r="D114" s="23">
        <v>5</v>
      </c>
      <c r="E114" s="23">
        <v>10</v>
      </c>
      <c r="F114" s="23">
        <v>30</v>
      </c>
    </row>
    <row r="115" spans="1:6" x14ac:dyDescent="0.25">
      <c r="A115" s="5">
        <v>8</v>
      </c>
      <c r="B115" s="5">
        <v>9</v>
      </c>
      <c r="C115" s="5" t="s">
        <v>272</v>
      </c>
      <c r="D115" s="23">
        <v>10</v>
      </c>
      <c r="E115" s="23">
        <v>25</v>
      </c>
      <c r="F115" s="23">
        <v>40</v>
      </c>
    </row>
    <row r="116" spans="1:6" x14ac:dyDescent="0.25">
      <c r="A116" s="5">
        <v>8</v>
      </c>
      <c r="B116" s="5">
        <v>10</v>
      </c>
      <c r="C116" s="5" t="s">
        <v>273</v>
      </c>
      <c r="D116" s="23">
        <v>1</v>
      </c>
      <c r="E116" s="23">
        <v>9</v>
      </c>
      <c r="F116" s="23">
        <v>17</v>
      </c>
    </row>
    <row r="117" spans="1:6" x14ac:dyDescent="0.25">
      <c r="A117" s="5">
        <v>8</v>
      </c>
      <c r="B117" s="5">
        <v>11</v>
      </c>
      <c r="C117" s="5" t="s">
        <v>274</v>
      </c>
      <c r="D117" s="23">
        <v>3</v>
      </c>
      <c r="E117" s="23">
        <v>15</v>
      </c>
      <c r="F117" s="23">
        <v>27</v>
      </c>
    </row>
    <row r="118" spans="1:6" x14ac:dyDescent="0.25">
      <c r="A118" s="5">
        <v>8</v>
      </c>
      <c r="B118" s="5">
        <v>12</v>
      </c>
      <c r="C118" s="5" t="s">
        <v>275</v>
      </c>
      <c r="D118" s="23">
        <v>0.1</v>
      </c>
      <c r="E118" s="23">
        <v>2</v>
      </c>
      <c r="F118" s="23">
        <v>4</v>
      </c>
    </row>
    <row r="119" spans="1:6" x14ac:dyDescent="0.25">
      <c r="A119" s="5">
        <v>8</v>
      </c>
      <c r="B119" s="5">
        <v>13</v>
      </c>
      <c r="C119" s="5" t="s">
        <v>276</v>
      </c>
      <c r="D119" s="23">
        <v>55</v>
      </c>
      <c r="E119" s="23">
        <v>65</v>
      </c>
      <c r="F119" s="23">
        <v>80</v>
      </c>
    </row>
    <row r="120" spans="1:6" x14ac:dyDescent="0.25">
      <c r="A120" s="5">
        <v>8</v>
      </c>
      <c r="B120" s="5">
        <v>14</v>
      </c>
      <c r="C120" s="5" t="s">
        <v>277</v>
      </c>
      <c r="D120" s="23">
        <v>6</v>
      </c>
      <c r="E120" s="23">
        <v>15</v>
      </c>
      <c r="F120" s="23">
        <v>24</v>
      </c>
    </row>
    <row r="121" spans="1:6" x14ac:dyDescent="0.25">
      <c r="A121" s="5">
        <v>8</v>
      </c>
      <c r="B121" s="5">
        <v>15</v>
      </c>
      <c r="C121" s="5" t="s">
        <v>278</v>
      </c>
      <c r="D121" s="23">
        <v>5000</v>
      </c>
      <c r="E121" s="23">
        <v>5222</v>
      </c>
      <c r="F121" s="23">
        <v>5500</v>
      </c>
    </row>
    <row r="122" spans="1:6" x14ac:dyDescent="0.25">
      <c r="A122" s="5">
        <v>9</v>
      </c>
      <c r="B122" s="5">
        <v>1</v>
      </c>
      <c r="C122" s="5" t="s">
        <v>264</v>
      </c>
      <c r="D122" s="23">
        <v>0.7</v>
      </c>
      <c r="E122" s="23">
        <v>1</v>
      </c>
      <c r="F122" s="23">
        <v>2.5</v>
      </c>
    </row>
    <row r="123" spans="1:6" x14ac:dyDescent="0.25">
      <c r="A123" s="5">
        <v>9</v>
      </c>
      <c r="B123" s="5">
        <v>2</v>
      </c>
      <c r="C123" s="5" t="s">
        <v>265</v>
      </c>
      <c r="D123" s="23">
        <v>2.5000000000000001E-2</v>
      </c>
      <c r="E123" s="23">
        <v>0.1</v>
      </c>
      <c r="F123" s="23">
        <v>0.4</v>
      </c>
    </row>
    <row r="124" spans="1:6" x14ac:dyDescent="0.25">
      <c r="A124" s="5">
        <v>9</v>
      </c>
      <c r="B124" s="5">
        <v>3</v>
      </c>
      <c r="C124" s="5" t="s">
        <v>266</v>
      </c>
      <c r="D124" s="23">
        <v>0.1</v>
      </c>
      <c r="E124" s="23">
        <v>0.6</v>
      </c>
      <c r="F124" s="23">
        <v>1.5</v>
      </c>
    </row>
    <row r="125" spans="1:6" x14ac:dyDescent="0.25">
      <c r="A125" s="5">
        <v>9</v>
      </c>
      <c r="B125" s="5">
        <v>4</v>
      </c>
      <c r="C125" s="5" t="s">
        <v>267</v>
      </c>
      <c r="D125" s="23">
        <v>0.03</v>
      </c>
      <c r="E125" s="23">
        <v>0.3</v>
      </c>
      <c r="F125" s="23">
        <v>1.3</v>
      </c>
    </row>
    <row r="126" spans="1:6" x14ac:dyDescent="0.25">
      <c r="A126" s="5">
        <v>9</v>
      </c>
      <c r="B126" s="5">
        <v>5</v>
      </c>
      <c r="C126" s="5" t="s">
        <v>268</v>
      </c>
      <c r="D126" s="23">
        <v>40</v>
      </c>
      <c r="E126" s="23">
        <v>60</v>
      </c>
      <c r="F126" s="23">
        <v>80</v>
      </c>
    </row>
    <row r="127" spans="1:6" x14ac:dyDescent="0.25">
      <c r="A127" s="5">
        <v>9</v>
      </c>
      <c r="B127" s="5">
        <v>6</v>
      </c>
      <c r="C127" s="5" t="s">
        <v>269</v>
      </c>
      <c r="D127" s="23">
        <v>50</v>
      </c>
      <c r="E127" s="23">
        <v>75</v>
      </c>
      <c r="F127" s="23">
        <v>95</v>
      </c>
    </row>
    <row r="128" spans="1:6" x14ac:dyDescent="0.25">
      <c r="A128" s="5">
        <v>9</v>
      </c>
      <c r="B128" s="5">
        <v>7</v>
      </c>
      <c r="C128" s="5" t="s">
        <v>270</v>
      </c>
      <c r="D128" s="23">
        <v>60</v>
      </c>
      <c r="E128" s="23">
        <v>80</v>
      </c>
      <c r="F128" s="23">
        <v>95</v>
      </c>
    </row>
    <row r="129" spans="1:6" x14ac:dyDescent="0.25">
      <c r="A129" s="5">
        <v>9</v>
      </c>
      <c r="B129" s="5">
        <v>8</v>
      </c>
      <c r="C129" s="5" t="s">
        <v>271</v>
      </c>
      <c r="D129" s="23">
        <v>1</v>
      </c>
      <c r="E129" s="23">
        <v>5</v>
      </c>
      <c r="F129" s="23">
        <v>30</v>
      </c>
    </row>
    <row r="130" spans="1:6" x14ac:dyDescent="0.25">
      <c r="A130" s="5">
        <v>9</v>
      </c>
      <c r="B130" s="5">
        <v>9</v>
      </c>
      <c r="C130" s="5" t="s">
        <v>272</v>
      </c>
      <c r="D130" s="23">
        <v>5</v>
      </c>
      <c r="E130" s="23">
        <v>10</v>
      </c>
      <c r="F130" s="23">
        <v>40</v>
      </c>
    </row>
    <row r="131" spans="1:6" x14ac:dyDescent="0.25">
      <c r="A131" s="5">
        <v>9</v>
      </c>
      <c r="B131" s="5">
        <v>10</v>
      </c>
      <c r="C131" s="5" t="s">
        <v>273</v>
      </c>
      <c r="D131" s="23">
        <v>0</v>
      </c>
      <c r="E131" s="23">
        <v>2</v>
      </c>
      <c r="F131" s="23">
        <v>10</v>
      </c>
    </row>
    <row r="132" spans="1:6" x14ac:dyDescent="0.25">
      <c r="A132" s="5">
        <v>9</v>
      </c>
      <c r="B132" s="5">
        <v>11</v>
      </c>
      <c r="C132" s="5" t="s">
        <v>274</v>
      </c>
      <c r="D132" s="23">
        <v>5</v>
      </c>
      <c r="E132" s="23">
        <v>10</v>
      </c>
      <c r="F132" s="23">
        <v>30</v>
      </c>
    </row>
    <row r="133" spans="1:6" x14ac:dyDescent="0.25">
      <c r="A133" s="5">
        <v>9</v>
      </c>
      <c r="B133" s="5">
        <v>12</v>
      </c>
      <c r="C133" s="5" t="s">
        <v>275</v>
      </c>
      <c r="D133" s="23">
        <v>0</v>
      </c>
      <c r="E133" s="23">
        <v>2</v>
      </c>
      <c r="F133" s="23">
        <v>10</v>
      </c>
    </row>
    <row r="134" spans="1:6" x14ac:dyDescent="0.25">
      <c r="A134" s="5">
        <v>9</v>
      </c>
      <c r="B134" s="5">
        <v>13</v>
      </c>
      <c r="C134" s="5" t="s">
        <v>276</v>
      </c>
      <c r="D134" s="23">
        <v>20</v>
      </c>
      <c r="E134" s="23">
        <v>40</v>
      </c>
      <c r="F134" s="23">
        <v>60</v>
      </c>
    </row>
    <row r="135" spans="1:6" x14ac:dyDescent="0.25">
      <c r="A135" s="5">
        <v>9</v>
      </c>
      <c r="B135" s="5">
        <v>14</v>
      </c>
      <c r="C135" s="5" t="s">
        <v>277</v>
      </c>
      <c r="D135" s="23">
        <v>5</v>
      </c>
      <c r="E135" s="23">
        <v>8</v>
      </c>
      <c r="F135" s="23">
        <v>35</v>
      </c>
    </row>
    <row r="136" spans="1:6" x14ac:dyDescent="0.25">
      <c r="A136" s="5">
        <v>9</v>
      </c>
      <c r="B136" s="5">
        <v>15</v>
      </c>
      <c r="C136" s="5" t="s">
        <v>278</v>
      </c>
      <c r="D136" s="23">
        <v>1800</v>
      </c>
      <c r="E136" s="23">
        <v>6000</v>
      </c>
      <c r="F136" s="23">
        <v>10000</v>
      </c>
    </row>
    <row r="137" spans="1:6" x14ac:dyDescent="0.25">
      <c r="A137" s="5">
        <v>10</v>
      </c>
      <c r="B137" s="5">
        <v>1</v>
      </c>
      <c r="C137" s="5" t="s">
        <v>264</v>
      </c>
      <c r="D137" s="23">
        <v>0.65200000000000002</v>
      </c>
      <c r="E137" s="23">
        <v>1.32</v>
      </c>
      <c r="F137" s="23">
        <v>2.677</v>
      </c>
    </row>
    <row r="138" spans="1:6" x14ac:dyDescent="0.25">
      <c r="A138" s="5">
        <v>10</v>
      </c>
      <c r="B138" s="5">
        <v>2</v>
      </c>
      <c r="C138" s="5" t="s">
        <v>265</v>
      </c>
      <c r="D138" s="23">
        <v>3.2000000000000001E-2</v>
      </c>
      <c r="E138" s="23">
        <v>0.123</v>
      </c>
      <c r="F138" s="23">
        <v>0.35</v>
      </c>
    </row>
    <row r="139" spans="1:6" x14ac:dyDescent="0.25">
      <c r="A139" s="5">
        <v>10</v>
      </c>
      <c r="B139" s="5">
        <v>3</v>
      </c>
      <c r="C139" s="5" t="s">
        <v>266</v>
      </c>
      <c r="D139" s="23">
        <v>0.11</v>
      </c>
      <c r="E139" s="23">
        <v>0.86699999999999999</v>
      </c>
      <c r="F139" s="23">
        <v>1.794</v>
      </c>
    </row>
    <row r="140" spans="1:6" x14ac:dyDescent="0.25">
      <c r="A140" s="5">
        <v>10</v>
      </c>
      <c r="B140" s="5">
        <v>4</v>
      </c>
      <c r="C140" s="5" t="s">
        <v>267</v>
      </c>
      <c r="D140" s="23">
        <v>4.5999999999999999E-2</v>
      </c>
      <c r="E140" s="23">
        <v>0.11700000000000001</v>
      </c>
      <c r="F140" s="23">
        <v>1.65</v>
      </c>
    </row>
    <row r="141" spans="1:6" x14ac:dyDescent="0.25">
      <c r="A141" s="5">
        <v>10</v>
      </c>
      <c r="B141" s="5">
        <v>5</v>
      </c>
      <c r="C141" s="5" t="s">
        <v>268</v>
      </c>
      <c r="D141" s="23">
        <v>90</v>
      </c>
      <c r="E141" s="23">
        <v>95</v>
      </c>
      <c r="F141" s="23">
        <v>99</v>
      </c>
    </row>
    <row r="142" spans="1:6" x14ac:dyDescent="0.25">
      <c r="A142" s="5">
        <v>10</v>
      </c>
      <c r="B142" s="5">
        <v>6</v>
      </c>
      <c r="C142" s="5" t="s">
        <v>269</v>
      </c>
      <c r="D142" s="23">
        <v>10</v>
      </c>
      <c r="E142" s="23">
        <v>40</v>
      </c>
      <c r="F142" s="23">
        <v>70</v>
      </c>
    </row>
    <row r="143" spans="1:6" x14ac:dyDescent="0.25">
      <c r="A143" s="5">
        <v>10</v>
      </c>
      <c r="B143" s="5">
        <v>7</v>
      </c>
      <c r="C143" s="5" t="s">
        <v>270</v>
      </c>
      <c r="D143" s="23">
        <v>40</v>
      </c>
      <c r="E143" s="23">
        <v>60</v>
      </c>
      <c r="F143" s="23">
        <v>90</v>
      </c>
    </row>
    <row r="144" spans="1:6" x14ac:dyDescent="0.25">
      <c r="A144" s="5">
        <v>10</v>
      </c>
      <c r="B144" s="5">
        <v>8</v>
      </c>
      <c r="C144" s="5" t="s">
        <v>271</v>
      </c>
      <c r="D144" s="23">
        <v>2</v>
      </c>
      <c r="E144" s="23">
        <v>20</v>
      </c>
      <c r="F144" s="23">
        <v>40</v>
      </c>
    </row>
    <row r="145" spans="1:6" x14ac:dyDescent="0.25">
      <c r="A145" s="5">
        <v>10</v>
      </c>
      <c r="B145" s="5">
        <v>9</v>
      </c>
      <c r="C145" s="5" t="s">
        <v>272</v>
      </c>
      <c r="D145" s="23">
        <v>10</v>
      </c>
      <c r="E145" s="23">
        <v>30</v>
      </c>
      <c r="F145" s="23">
        <v>60</v>
      </c>
    </row>
    <row r="146" spans="1:6" x14ac:dyDescent="0.25">
      <c r="A146" s="5">
        <v>10</v>
      </c>
      <c r="B146" s="5">
        <v>10</v>
      </c>
      <c r="C146" s="5" t="s">
        <v>273</v>
      </c>
      <c r="D146" s="23">
        <v>1</v>
      </c>
      <c r="E146" s="23">
        <v>8</v>
      </c>
      <c r="F146" s="23">
        <v>20</v>
      </c>
    </row>
    <row r="147" spans="1:6" x14ac:dyDescent="0.25">
      <c r="A147" s="5">
        <v>10</v>
      </c>
      <c r="B147" s="5">
        <v>11</v>
      </c>
      <c r="C147" s="5" t="s">
        <v>274</v>
      </c>
      <c r="D147" s="23">
        <v>2</v>
      </c>
      <c r="E147" s="23">
        <v>12</v>
      </c>
      <c r="F147" s="23">
        <v>25</v>
      </c>
    </row>
    <row r="148" spans="1:6" x14ac:dyDescent="0.25">
      <c r="A148" s="5">
        <v>10</v>
      </c>
      <c r="B148" s="5">
        <v>12</v>
      </c>
      <c r="C148" s="5" t="s">
        <v>275</v>
      </c>
      <c r="D148" s="23">
        <v>1</v>
      </c>
      <c r="E148" s="23">
        <v>3</v>
      </c>
      <c r="F148" s="23">
        <v>8</v>
      </c>
    </row>
    <row r="149" spans="1:6" x14ac:dyDescent="0.25">
      <c r="A149" s="5">
        <v>10</v>
      </c>
      <c r="B149" s="5">
        <v>13</v>
      </c>
      <c r="C149" s="5" t="s">
        <v>276</v>
      </c>
      <c r="D149" s="23">
        <v>40</v>
      </c>
      <c r="E149" s="23">
        <v>60</v>
      </c>
      <c r="F149" s="23">
        <v>80</v>
      </c>
    </row>
    <row r="150" spans="1:6" x14ac:dyDescent="0.25">
      <c r="A150" s="5">
        <v>10</v>
      </c>
      <c r="B150" s="5">
        <v>14</v>
      </c>
      <c r="C150" s="5" t="s">
        <v>277</v>
      </c>
      <c r="D150" s="23">
        <v>3</v>
      </c>
      <c r="E150" s="23">
        <v>15</v>
      </c>
      <c r="F150" s="23">
        <v>25</v>
      </c>
    </row>
    <row r="151" spans="1:6" x14ac:dyDescent="0.25">
      <c r="A151" s="5">
        <v>10</v>
      </c>
      <c r="B151" s="5">
        <v>15</v>
      </c>
      <c r="C151" s="5" t="s">
        <v>278</v>
      </c>
      <c r="D151" s="23">
        <v>4000</v>
      </c>
      <c r="E151" s="23">
        <v>5862</v>
      </c>
      <c r="F151" s="23">
        <v>7000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B4090-44E2-4363-919D-5FE75BDFE3C4}">
  <sheetPr codeName="Sheet33"/>
  <dimension ref="A1:HC881"/>
  <sheetViews>
    <sheetView workbookViewId="0">
      <selection activeCell="G2" sqref="G2:H11"/>
    </sheetView>
  </sheetViews>
  <sheetFormatPr defaultRowHeight="15" x14ac:dyDescent="0.25"/>
  <cols>
    <col min="28" max="28" width="14.42578125" customWidth="1"/>
    <col min="45" max="50" width="3.28515625" customWidth="1"/>
    <col min="51" max="51" width="3.28515625" style="5" customWidth="1"/>
    <col min="52" max="52" width="3.28515625" style="9" customWidth="1"/>
    <col min="53" max="53" width="3.28515625" style="5" customWidth="1"/>
    <col min="54" max="61" width="3.28515625" style="9" customWidth="1"/>
    <col min="62" max="63" width="3.28515625" style="5" customWidth="1"/>
    <col min="64" max="67" width="3.28515625" style="9" customWidth="1"/>
    <col min="68" max="97" width="3.28515625" customWidth="1"/>
    <col min="100" max="109" width="21.7109375" style="5" customWidth="1"/>
    <col min="110" max="117" width="9.140625" style="5"/>
    <col min="119" max="132" width="12.85546875" customWidth="1"/>
  </cols>
  <sheetData>
    <row r="1" spans="1:211" ht="15.75" thickBot="1" x14ac:dyDescent="0.3">
      <c r="A1" t="s">
        <v>389</v>
      </c>
      <c r="D1" s="15">
        <v>0.05</v>
      </c>
      <c r="E1" s="15">
        <v>0.5</v>
      </c>
      <c r="F1" s="15">
        <v>0.95</v>
      </c>
      <c r="G1" t="s">
        <v>355</v>
      </c>
      <c r="H1" s="2" t="s">
        <v>101</v>
      </c>
      <c r="M1" s="12"/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389</v>
      </c>
      <c r="AD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389</v>
      </c>
      <c r="DP1" t="s">
        <v>432</v>
      </c>
      <c r="DQ1">
        <f>COUNTIF($CV$2:$CV$12, "&gt;=0.01"   )</f>
        <v>2</v>
      </c>
      <c r="DR1" t="s">
        <v>50</v>
      </c>
      <c r="DS1">
        <v>11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</row>
    <row r="2" spans="1:211" x14ac:dyDescent="0.25">
      <c r="A2">
        <v>1</v>
      </c>
      <c r="B2">
        <v>1</v>
      </c>
      <c r="C2">
        <v>1</v>
      </c>
      <c r="D2" s="12">
        <v>25000</v>
      </c>
      <c r="E2" s="12">
        <v>50000</v>
      </c>
      <c r="F2" s="12">
        <v>100000</v>
      </c>
      <c r="G2">
        <v>100136.36363636362</v>
      </c>
      <c r="H2" s="12">
        <v>28616</v>
      </c>
      <c r="J2">
        <f>AVERAGEIF(B:B,"="&amp;B2,E:E)</f>
        <v>100136.36363636363</v>
      </c>
      <c r="M2" s="12"/>
      <c r="P2" t="s">
        <v>1</v>
      </c>
      <c r="Q2">
        <v>0.11508800000000001</v>
      </c>
      <c r="R2">
        <v>0.16789999999999999</v>
      </c>
      <c r="S2">
        <v>0.95178442752807146</v>
      </c>
      <c r="T2">
        <v>0.95994687537274404</v>
      </c>
      <c r="U2">
        <v>0.95096961234898281</v>
      </c>
      <c r="V2">
        <v>3.7581433224755705E-2</v>
      </c>
      <c r="W2">
        <v>3.5637336901973911E-2</v>
      </c>
      <c r="X2">
        <v>7.2500000000000009E-2</v>
      </c>
      <c r="Y2">
        <v>2.5060066072679948E-2</v>
      </c>
      <c r="Z2">
        <v>0.36274999999999996</v>
      </c>
      <c r="AA2">
        <f>AVERAGE($Q$2:$Z$2)</f>
        <v>0.36792177514492075</v>
      </c>
      <c r="AB2" t="s">
        <v>52</v>
      </c>
      <c r="AC2">
        <f>VARP($Q$13:$Z$13)</f>
        <v>6.8183943559038548E-2</v>
      </c>
      <c r="AD2">
        <v>0.4156987276319995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11</v>
      </c>
      <c r="CW2" s="5">
        <f>SUM($Q$16:$Z$16)</f>
        <v>-4</v>
      </c>
      <c r="CX2" s="5">
        <v>3.8</v>
      </c>
      <c r="CY2" s="5">
        <f>SUM($Q$31:$Z$31)</f>
        <v>-2</v>
      </c>
      <c r="CZ2" s="5">
        <v>3.04</v>
      </c>
      <c r="DA2" s="5">
        <v>0.19972371848825757</v>
      </c>
      <c r="DB2" s="5">
        <v>146.41458063317842</v>
      </c>
      <c r="DC2" s="5">
        <v>0.45151215659965177</v>
      </c>
      <c r="DD2" s="5">
        <f t="shared" ref="DD2:DD12" si="0">($CV$4*CZ2+CY2*$CV$8/$CV$4-$CV$4)/($CV$2*$CV$4)</f>
        <v>0.27272727272727271</v>
      </c>
      <c r="DE2" s="5">
        <f t="shared" ref="DE2:DE12" si="1">($CV$4*CX2+CW2*$CV$6/$CV$4-$CV$4)/($CV$2*$CV$4)</f>
        <v>0.32727272727272727</v>
      </c>
      <c r="DF2" s="5">
        <v>1.2998843537344605E-4</v>
      </c>
      <c r="DG2" s="5">
        <v>2.4834650001949798</v>
      </c>
      <c r="DH2" s="5">
        <f t="shared" ref="DH2:DH12" si="2">COUNTIF($Q2:$Z2, "&lt;=.05"   )</f>
        <v>3</v>
      </c>
      <c r="DI2" s="5">
        <f t="shared" ref="DI2:DI12" si="3">COUNTIF($Q2:$Z2, "&gt;=.95"   )</f>
        <v>3</v>
      </c>
      <c r="DJ2" s="5">
        <v>6</v>
      </c>
      <c r="DK2" s="5">
        <f t="shared" ref="DK2:DK12" si="4">ABS(COUNTIF($Q2:$Z2, "&lt;=.5")/10 -0.5)</f>
        <v>0.19999999999999996</v>
      </c>
      <c r="DL2" s="5">
        <f t="shared" ref="DL2:DL12" si="5">AVERAGE($Q2:$Z2)</f>
        <v>0.36792177514492075</v>
      </c>
      <c r="DM2" s="5">
        <f t="shared" ref="DM2:DM12" si="6">STDEV($Q2:$Z2)</f>
        <v>0.41628787294322744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VARP(ethiopia!$Q$31:$Z$31)</f>
        <v>0.96</v>
      </c>
      <c r="GT2">
        <v>0.56000000000000016</v>
      </c>
      <c r="GU2">
        <v>0.48000000000000009</v>
      </c>
      <c r="GV2">
        <v>-7.9999999999999988E-2</v>
      </c>
      <c r="GW2">
        <v>0.4</v>
      </c>
      <c r="GX2">
        <v>0.08</v>
      </c>
      <c r="GY2">
        <v>0</v>
      </c>
      <c r="GZ2">
        <v>0.08</v>
      </c>
      <c r="HA2">
        <v>0.16000000000000006</v>
      </c>
      <c r="HB2">
        <v>0.32</v>
      </c>
      <c r="HC2">
        <v>0.08</v>
      </c>
    </row>
    <row r="3" spans="1:211" x14ac:dyDescent="0.25">
      <c r="A3">
        <v>1</v>
      </c>
      <c r="B3">
        <v>2</v>
      </c>
      <c r="C3">
        <v>2</v>
      </c>
      <c r="D3" s="12">
        <v>10000</v>
      </c>
      <c r="E3" s="12">
        <v>15000</v>
      </c>
      <c r="F3" s="12">
        <v>25000</v>
      </c>
      <c r="G3">
        <v>55795.454545454544</v>
      </c>
      <c r="H3" s="12">
        <v>11310</v>
      </c>
      <c r="J3">
        <f t="shared" ref="J3:J11" si="7">AVERAGEIF(B:B,"="&amp;B3,E:E)</f>
        <v>55795.454545454544</v>
      </c>
      <c r="M3" s="12"/>
      <c r="P3" t="s">
        <v>2</v>
      </c>
      <c r="Q3">
        <v>0.84620000000000006</v>
      </c>
      <c r="R3">
        <v>0.34475</v>
      </c>
      <c r="S3">
        <v>3.5713965007377717E-2</v>
      </c>
      <c r="T3">
        <v>0.9605620251334821</v>
      </c>
      <c r="U3">
        <v>0.958933357155619</v>
      </c>
      <c r="V3">
        <v>3.7581433224755705E-2</v>
      </c>
      <c r="W3">
        <v>4.4587693595646717E-2</v>
      </c>
      <c r="X3">
        <v>4.9226405363589479E-2</v>
      </c>
      <c r="Y3">
        <v>0.95</v>
      </c>
      <c r="Z3">
        <v>0.40099999999999991</v>
      </c>
      <c r="AA3">
        <f>AVERAGE($Q$3:$Z$3)</f>
        <v>0.46285548794804698</v>
      </c>
      <c r="AB3" t="s">
        <v>54</v>
      </c>
      <c r="AC3">
        <f>VARP($AA$2:$AA$12)</f>
        <v>1.5760166773005409E-2</v>
      </c>
      <c r="AD3">
        <v>9.6085396837361309E-2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SUM($Q$17:$Z$17)</f>
        <v>-2</v>
      </c>
      <c r="CX3" s="5">
        <v>1.9999999999999998</v>
      </c>
      <c r="CY3" s="5">
        <f>SUM($Q$32:$Z$32)</f>
        <v>-2</v>
      </c>
      <c r="CZ3" s="5">
        <v>2.64</v>
      </c>
      <c r="DA3" s="5">
        <v>0.21393541989233744</v>
      </c>
      <c r="DB3" s="5">
        <v>4.6554993453010871</v>
      </c>
      <c r="DC3" s="5">
        <v>0.23930003176266287</v>
      </c>
      <c r="DD3" s="5">
        <f t="shared" si="0"/>
        <v>0.23636363636363636</v>
      </c>
      <c r="DE3" s="5">
        <f t="shared" si="1"/>
        <v>0.12727272727272723</v>
      </c>
      <c r="DF3" s="5">
        <v>1.3105697286804458E-3</v>
      </c>
      <c r="DG3" s="5">
        <v>3.4361374697101552</v>
      </c>
      <c r="DH3" s="5">
        <f t="shared" si="2"/>
        <v>4</v>
      </c>
      <c r="DI3" s="5">
        <f t="shared" si="3"/>
        <v>3</v>
      </c>
      <c r="DJ3" s="5">
        <v>7</v>
      </c>
      <c r="DK3" s="5">
        <f t="shared" si="4"/>
        <v>9.9999999999999978E-2</v>
      </c>
      <c r="DL3" s="5">
        <f t="shared" si="5"/>
        <v>0.46285548794804698</v>
      </c>
      <c r="DM3" s="5">
        <f t="shared" si="6"/>
        <v>0.42232000974550749</v>
      </c>
      <c r="DO3" s="9" t="s">
        <v>376</v>
      </c>
      <c r="DP3" s="9">
        <v>1</v>
      </c>
      <c r="DQ3" s="9">
        <v>0.27900596560864244</v>
      </c>
      <c r="DR3" s="9">
        <v>-0.5389880067561249</v>
      </c>
      <c r="DS3" s="9">
        <v>-9.5002089078266849E-2</v>
      </c>
      <c r="DT3" s="9">
        <v>-0.44768674731395225</v>
      </c>
      <c r="DU3" s="9">
        <v>0.30362040340208224</v>
      </c>
      <c r="DV3" s="9">
        <v>1.9465701256960267E-2</v>
      </c>
      <c r="DW3" s="9">
        <v>-6.6609311682993638E-2</v>
      </c>
      <c r="DX3" s="9">
        <v>-0.3747142117405074</v>
      </c>
      <c r="DY3" s="9">
        <v>-0.47951840332725987</v>
      </c>
      <c r="DZ3" s="9">
        <v>0.25721012505597274</v>
      </c>
      <c r="EA3" s="9">
        <v>-0.41904896523111901</v>
      </c>
      <c r="EB3" s="9">
        <v>-0.2774459751603649</v>
      </c>
      <c r="GR3" t="s">
        <v>2</v>
      </c>
      <c r="GS3">
        <v>0.56000000000000016</v>
      </c>
      <c r="GT3">
        <f>VARP(ethiopia!$Q$32:$Z$32)</f>
        <v>0.96</v>
      </c>
      <c r="GU3">
        <v>0.48000000000000009</v>
      </c>
      <c r="GV3">
        <v>-7.9999999999999988E-2</v>
      </c>
      <c r="GW3">
        <v>0.4</v>
      </c>
      <c r="GX3">
        <v>0.08</v>
      </c>
      <c r="GY3">
        <v>0</v>
      </c>
      <c r="GZ3">
        <v>0.08</v>
      </c>
      <c r="HA3">
        <v>0.16000000000000006</v>
      </c>
      <c r="HB3">
        <v>0.32</v>
      </c>
      <c r="HC3">
        <v>-0.32</v>
      </c>
    </row>
    <row r="4" spans="1:211" x14ac:dyDescent="0.25">
      <c r="A4">
        <v>1</v>
      </c>
      <c r="B4">
        <v>3</v>
      </c>
      <c r="C4">
        <v>3</v>
      </c>
      <c r="D4" s="12">
        <v>1</v>
      </c>
      <c r="E4" s="12">
        <v>10</v>
      </c>
      <c r="F4" s="12">
        <v>100</v>
      </c>
      <c r="G4">
        <v>26391.818181818187</v>
      </c>
      <c r="H4" s="12">
        <v>10000</v>
      </c>
      <c r="J4">
        <f t="shared" si="7"/>
        <v>26391.81818181818</v>
      </c>
      <c r="M4" s="12"/>
      <c r="P4" t="s">
        <v>3</v>
      </c>
      <c r="Q4">
        <v>0.37544</v>
      </c>
      <c r="R4">
        <v>0.2858</v>
      </c>
      <c r="S4">
        <v>4.374982812027331E-2</v>
      </c>
      <c r="T4">
        <v>0.96038306909038107</v>
      </c>
      <c r="U4">
        <v>4.220880405142189E-2</v>
      </c>
      <c r="V4">
        <v>1.0915326395458847E-2</v>
      </c>
      <c r="W4">
        <v>3.8192900681247761E-2</v>
      </c>
      <c r="X4">
        <v>1.9931092086030486E-2</v>
      </c>
      <c r="Y4">
        <v>3.5816998139934178E-2</v>
      </c>
      <c r="Z4">
        <v>0.95473760932944607</v>
      </c>
      <c r="AA4">
        <f>AVERAGE($Q$4:$Z$4)</f>
        <v>0.27671756278941934</v>
      </c>
      <c r="AB4" t="s">
        <v>57</v>
      </c>
      <c r="AC4">
        <f>VARP($Q$2:$Z$12)</f>
        <v>0.1640224976088907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10</v>
      </c>
      <c r="CW4" s="5">
        <f>SUM($Q$18:$Z$18)</f>
        <v>-6</v>
      </c>
      <c r="CX4" s="5">
        <v>2.4000000000000004</v>
      </c>
      <c r="CY4" s="5">
        <f>SUM($Q$33:$Z$33)</f>
        <v>-6</v>
      </c>
      <c r="CZ4" s="5">
        <v>1.5200000000000005</v>
      </c>
      <c r="DA4" s="5">
        <v>5.4467401225086136E-2</v>
      </c>
      <c r="DB4" s="5">
        <v>54.855993084440492</v>
      </c>
      <c r="DC4" s="5">
        <v>0.41983012350909055</v>
      </c>
      <c r="DD4" s="5">
        <f t="shared" si="0"/>
        <v>0.30909090909090914</v>
      </c>
      <c r="DE4" s="5">
        <f t="shared" si="1"/>
        <v>0.23636363636363636</v>
      </c>
      <c r="DF4" s="5">
        <v>4.9365910647077088E-7</v>
      </c>
      <c r="DG4" s="5">
        <v>2.4432165665180818</v>
      </c>
      <c r="DH4" s="5">
        <f t="shared" si="2"/>
        <v>6</v>
      </c>
      <c r="DI4" s="5">
        <f t="shared" si="3"/>
        <v>2</v>
      </c>
      <c r="DJ4" s="5">
        <v>8</v>
      </c>
      <c r="DK4" s="5">
        <f t="shared" si="4"/>
        <v>0.30000000000000004</v>
      </c>
      <c r="DL4" s="5">
        <f t="shared" si="5"/>
        <v>0.27671756278941934</v>
      </c>
      <c r="DM4" s="5">
        <f t="shared" si="6"/>
        <v>0.37972561124268445</v>
      </c>
      <c r="DO4" s="9" t="s">
        <v>218</v>
      </c>
      <c r="DP4" s="9">
        <v>0.27900596560864244</v>
      </c>
      <c r="DQ4" s="9">
        <v>1</v>
      </c>
      <c r="DR4" s="9">
        <v>0.3221034236262455</v>
      </c>
      <c r="DS4" s="9">
        <v>0.44729348967326299</v>
      </c>
      <c r="DT4" s="9">
        <v>0.45748551054226322</v>
      </c>
      <c r="DU4" s="9">
        <v>-0.26773910178009735</v>
      </c>
      <c r="DV4" s="9">
        <v>-0.31394863528109446</v>
      </c>
      <c r="DW4" s="9">
        <v>-6.0819928431792472E-2</v>
      </c>
      <c r="DX4" s="9">
        <v>7.466460717858856E-3</v>
      </c>
      <c r="DY4" s="9">
        <v>-5.7607440799745738E-2</v>
      </c>
      <c r="DZ4" s="9">
        <v>0.28970558969279725</v>
      </c>
      <c r="EA4" s="9">
        <v>-0.18140792236920325</v>
      </c>
      <c r="EB4" s="9">
        <v>0.13935402308952055</v>
      </c>
      <c r="GR4" t="s">
        <v>3</v>
      </c>
      <c r="GS4">
        <v>0.48000000000000009</v>
      </c>
      <c r="GT4">
        <v>0.48000000000000009</v>
      </c>
      <c r="GU4">
        <f>VARP(ethiopia!$Q$33:$Z$33)</f>
        <v>0.64</v>
      </c>
      <c r="GV4">
        <v>-0.24000000000000005</v>
      </c>
      <c r="GW4">
        <v>0.4</v>
      </c>
      <c r="GX4">
        <v>-0.15999999999999998</v>
      </c>
      <c r="GY4">
        <v>0</v>
      </c>
      <c r="GZ4">
        <v>-0.16</v>
      </c>
      <c r="HA4">
        <v>0.08</v>
      </c>
      <c r="HB4">
        <v>0.15999999999999998</v>
      </c>
      <c r="HC4">
        <v>-0.15999999999999998</v>
      </c>
    </row>
    <row r="5" spans="1:211" x14ac:dyDescent="0.25">
      <c r="A5">
        <v>1</v>
      </c>
      <c r="B5">
        <v>4</v>
      </c>
      <c r="C5">
        <v>4</v>
      </c>
      <c r="D5" s="12">
        <v>50</v>
      </c>
      <c r="E5" s="12">
        <v>500</v>
      </c>
      <c r="F5" s="12">
        <v>1000</v>
      </c>
      <c r="G5">
        <v>4050</v>
      </c>
      <c r="H5" s="12">
        <v>11841</v>
      </c>
      <c r="J5">
        <f t="shared" si="7"/>
        <v>4050</v>
      </c>
      <c r="M5" s="12"/>
      <c r="P5" t="s">
        <v>4</v>
      </c>
      <c r="Q5">
        <v>0.95071193781485785</v>
      </c>
      <c r="R5">
        <v>0.95009988775970811</v>
      </c>
      <c r="S5">
        <v>0.95055452887614844</v>
      </c>
      <c r="T5">
        <v>0.95761343444445524</v>
      </c>
      <c r="U5">
        <v>0.37999999999999995</v>
      </c>
      <c r="V5">
        <v>4.3483040201005026E-2</v>
      </c>
      <c r="W5">
        <v>4.8661489264504344E-2</v>
      </c>
      <c r="X5">
        <v>0.52249999999999996</v>
      </c>
      <c r="Y5">
        <v>0.27500000000000002</v>
      </c>
      <c r="Z5">
        <v>4.8259493670886076E-2</v>
      </c>
      <c r="AA5">
        <f>AVERAGE($Q$5:$Z$5)</f>
        <v>0.51268838120315663</v>
      </c>
      <c r="AB5" t="s">
        <v>59</v>
      </c>
      <c r="AC5">
        <f>AVERAGE($Q$2:$Z$12)</f>
        <v>0.42566883517293663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SUM($Q$19:$Z$19)</f>
        <v>0</v>
      </c>
      <c r="CX5" s="5">
        <v>2.6</v>
      </c>
      <c r="CY5" s="5">
        <f>SUM($Q$34:$Z$34)</f>
        <v>-4</v>
      </c>
      <c r="CZ5" s="5">
        <v>-0.52</v>
      </c>
      <c r="DA5" s="5">
        <v>-6.9561348859746908E-2</v>
      </c>
      <c r="DB5" s="5">
        <v>2.3328037325673181</v>
      </c>
      <c r="DC5" s="5">
        <v>0.33809102464702578</v>
      </c>
      <c r="DD5" s="5">
        <f t="shared" si="0"/>
        <v>3.6363636363636362E-2</v>
      </c>
      <c r="DE5" s="5">
        <f t="shared" si="1"/>
        <v>0.14545454545454545</v>
      </c>
      <c r="DF5" s="5">
        <v>9.8731053718084221E-5</v>
      </c>
      <c r="DG5" s="5">
        <v>3.1415413028284176</v>
      </c>
      <c r="DH5" s="5">
        <f t="shared" si="2"/>
        <v>3</v>
      </c>
      <c r="DI5" s="5">
        <f t="shared" si="3"/>
        <v>4</v>
      </c>
      <c r="DJ5" s="5">
        <v>7</v>
      </c>
      <c r="DK5" s="5">
        <f t="shared" si="4"/>
        <v>0</v>
      </c>
      <c r="DL5" s="5">
        <f t="shared" si="5"/>
        <v>0.51268838120315663</v>
      </c>
      <c r="DM5" s="5">
        <f t="shared" si="6"/>
        <v>0.40800947285639122</v>
      </c>
      <c r="DO5" s="9" t="s">
        <v>377</v>
      </c>
      <c r="DP5" s="9">
        <v>-0.5389880067561249</v>
      </c>
      <c r="DQ5" s="9">
        <v>0.3221034236262455</v>
      </c>
      <c r="DR5" s="9">
        <v>1</v>
      </c>
      <c r="DS5" s="9">
        <v>0.36050188491913582</v>
      </c>
      <c r="DT5" s="9">
        <v>0.84023903594722193</v>
      </c>
      <c r="DU5" s="9">
        <v>-0.81935852995910885</v>
      </c>
      <c r="DV5" s="9">
        <v>0.12813564241617062</v>
      </c>
      <c r="DW5" s="9">
        <v>-3.0357814562106282E-2</v>
      </c>
      <c r="DX5" s="9">
        <v>0.57290617929260923</v>
      </c>
      <c r="DY5" s="9">
        <v>0.63745302461294129</v>
      </c>
      <c r="DZ5" s="9">
        <v>-0.24030353615205022</v>
      </c>
      <c r="EA5" s="9">
        <v>0.49769926041889728</v>
      </c>
      <c r="EB5" s="9">
        <v>0.58497809670192091</v>
      </c>
      <c r="GR5" t="s">
        <v>4</v>
      </c>
      <c r="GS5">
        <v>-7.9999999999999988E-2</v>
      </c>
      <c r="GT5">
        <v>-7.9999999999999988E-2</v>
      </c>
      <c r="GU5">
        <v>-0.24000000000000005</v>
      </c>
      <c r="GV5">
        <f>VARP(ethiopia!$Q$34:$Z$34)</f>
        <v>0.84</v>
      </c>
      <c r="GW5">
        <v>-0.59999999999999987</v>
      </c>
      <c r="GX5">
        <v>0.15999999999999998</v>
      </c>
      <c r="GY5">
        <v>0</v>
      </c>
      <c r="GZ5">
        <v>-0.24</v>
      </c>
      <c r="HA5">
        <v>-0.48</v>
      </c>
      <c r="HB5">
        <v>-0.36</v>
      </c>
      <c r="HC5">
        <v>0.56000000000000005</v>
      </c>
    </row>
    <row r="6" spans="1:211" x14ac:dyDescent="0.25">
      <c r="A6">
        <v>1</v>
      </c>
      <c r="B6">
        <v>5</v>
      </c>
      <c r="C6">
        <v>5</v>
      </c>
      <c r="D6" s="12">
        <v>0.05</v>
      </c>
      <c r="E6" s="12">
        <v>0.1</v>
      </c>
      <c r="F6" s="12">
        <v>0.15</v>
      </c>
      <c r="G6">
        <v>0.19454545454545458</v>
      </c>
      <c r="H6" s="12">
        <v>0.16</v>
      </c>
      <c r="J6">
        <f t="shared" si="7"/>
        <v>0.19454545454545455</v>
      </c>
      <c r="M6" s="12"/>
      <c r="P6" t="s">
        <v>5</v>
      </c>
      <c r="Q6">
        <v>8.616E-2</v>
      </c>
      <c r="R6">
        <v>0.6179</v>
      </c>
      <c r="S6">
        <v>3.8888617277311223E-2</v>
      </c>
      <c r="T6">
        <v>0.13284499999999999</v>
      </c>
      <c r="U6">
        <v>0.958933357155619</v>
      </c>
      <c r="V6">
        <v>0.22999999999999998</v>
      </c>
      <c r="W6">
        <v>0.95020633078843642</v>
      </c>
      <c r="X6">
        <v>3.4223736106131233E-2</v>
      </c>
      <c r="Y6">
        <v>3.8576822314686392E-2</v>
      </c>
      <c r="Z6">
        <v>0.40099999999999991</v>
      </c>
      <c r="AA6">
        <f>AVERAGE($Q$6:$Z$6)</f>
        <v>0.34887338636421839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-20</v>
      </c>
      <c r="CW6" s="5">
        <f>SUM($Q$20:$Z$20)</f>
        <v>-4</v>
      </c>
      <c r="CX6" s="5">
        <v>0.6</v>
      </c>
      <c r="CY6" s="5">
        <f>SUM($Q$35:$Z$35)</f>
        <v>0</v>
      </c>
      <c r="CZ6" s="5">
        <v>2.6000000000000005</v>
      </c>
      <c r="DA6" s="5">
        <v>8.7539626915909469E-2</v>
      </c>
      <c r="DB6" s="5">
        <v>13.263735455814953</v>
      </c>
      <c r="DC6" s="5">
        <v>-8.1521129771446765E-2</v>
      </c>
      <c r="DD6" s="5">
        <f t="shared" si="0"/>
        <v>0.14545454545454553</v>
      </c>
      <c r="DE6" s="5">
        <f t="shared" si="1"/>
        <v>3.6363636363636362E-2</v>
      </c>
      <c r="DF6" s="5">
        <v>6.289187781229123E-3</v>
      </c>
      <c r="DG6" s="5">
        <v>2.6576882941427398</v>
      </c>
      <c r="DH6" s="5">
        <f t="shared" si="2"/>
        <v>3</v>
      </c>
      <c r="DI6" s="5">
        <f t="shared" si="3"/>
        <v>2</v>
      </c>
      <c r="DJ6" s="5">
        <v>5</v>
      </c>
      <c r="DK6" s="5">
        <f t="shared" si="4"/>
        <v>0.19999999999999996</v>
      </c>
      <c r="DL6" s="5">
        <f t="shared" si="5"/>
        <v>0.34887338636421839</v>
      </c>
      <c r="DM6" s="5">
        <f t="shared" si="6"/>
        <v>0.36969407276159494</v>
      </c>
      <c r="DO6" s="9" t="s">
        <v>351</v>
      </c>
      <c r="DP6" s="9">
        <v>-9.5002089078266849E-2</v>
      </c>
      <c r="DQ6" s="9">
        <v>0.44729348967326299</v>
      </c>
      <c r="DR6" s="9">
        <v>0.36050188491913582</v>
      </c>
      <c r="DS6" s="9">
        <v>1</v>
      </c>
      <c r="DT6" s="9">
        <v>0.60264393789855797</v>
      </c>
      <c r="DU6" s="9">
        <v>-0.34971012208196556</v>
      </c>
      <c r="DV6" s="9">
        <v>-0.30580390764963078</v>
      </c>
      <c r="DW6" s="9">
        <v>0.57623525363489869</v>
      </c>
      <c r="DX6" s="9">
        <v>-6.6315631218536022E-2</v>
      </c>
      <c r="DY6" s="9">
        <v>0.5509779929404286</v>
      </c>
      <c r="DZ6" s="9">
        <v>0.53633654740754488</v>
      </c>
      <c r="EA6" s="9">
        <v>-0.27138910464013444</v>
      </c>
      <c r="EB6" s="9">
        <v>0.17331443724203971</v>
      </c>
      <c r="GR6" t="s">
        <v>5</v>
      </c>
      <c r="GS6">
        <v>0.4</v>
      </c>
      <c r="GT6">
        <v>0.4</v>
      </c>
      <c r="GU6">
        <v>0.4</v>
      </c>
      <c r="GV6">
        <v>-0.59999999999999987</v>
      </c>
      <c r="GW6">
        <f>VARP(ethiopia!$Q$35:$Z$35)</f>
        <v>1</v>
      </c>
      <c r="GX6">
        <v>-4.4408920985006264E-17</v>
      </c>
      <c r="GY6">
        <v>0</v>
      </c>
      <c r="GZ6">
        <v>0.4</v>
      </c>
      <c r="HA6">
        <v>0.40000000000000008</v>
      </c>
      <c r="HB6">
        <v>0.6</v>
      </c>
      <c r="HC6">
        <v>-0.4</v>
      </c>
    </row>
    <row r="7" spans="1:211" x14ac:dyDescent="0.25">
      <c r="A7">
        <v>1</v>
      </c>
      <c r="B7">
        <v>6</v>
      </c>
      <c r="C7">
        <v>6</v>
      </c>
      <c r="D7" s="12">
        <v>200</v>
      </c>
      <c r="E7" s="12">
        <v>300</v>
      </c>
      <c r="F7" s="12">
        <v>500</v>
      </c>
      <c r="G7">
        <v>885.4545454545455</v>
      </c>
      <c r="H7" s="12">
        <v>17</v>
      </c>
      <c r="J7">
        <f t="shared" si="7"/>
        <v>885.4545454545455</v>
      </c>
      <c r="M7" s="12"/>
      <c r="P7" t="s">
        <v>6</v>
      </c>
      <c r="Q7">
        <v>0.95102453056694369</v>
      </c>
      <c r="R7">
        <v>0.95041746472385191</v>
      </c>
      <c r="S7">
        <v>0.95145190620584275</v>
      </c>
      <c r="T7">
        <v>0.95957597533082073</v>
      </c>
      <c r="U7">
        <v>0.53</v>
      </c>
      <c r="V7">
        <v>4.0317414094350613E-2</v>
      </c>
      <c r="W7">
        <v>3.6870889581169956E-2</v>
      </c>
      <c r="X7">
        <v>3.6867516415604484E-2</v>
      </c>
      <c r="Y7">
        <v>2.7847925241962397E-2</v>
      </c>
      <c r="Z7">
        <v>0.90049999999999997</v>
      </c>
      <c r="AA7">
        <f>AVERAGE($Q$7:$Z$7)</f>
        <v>0.53848736221605464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SUM($Q$21:$Z$21)</f>
        <v>2</v>
      </c>
      <c r="CX7" s="5">
        <v>5.6000000000000005</v>
      </c>
      <c r="CY7" s="5">
        <f>SUM($Q$36:$Z$36)</f>
        <v>-6</v>
      </c>
      <c r="CZ7" s="5">
        <v>1.52</v>
      </c>
      <c r="DA7" s="5">
        <v>-0.22780316225929292</v>
      </c>
      <c r="DB7" s="5">
        <v>40.476262770865588</v>
      </c>
      <c r="DC7" s="5">
        <v>0.58310313567456962</v>
      </c>
      <c r="DD7" s="5">
        <f t="shared" si="0"/>
        <v>0.30909090909090908</v>
      </c>
      <c r="DE7" s="5">
        <f t="shared" si="1"/>
        <v>0.38181818181818189</v>
      </c>
      <c r="DF7" s="5">
        <v>1.3618999665934729E-6</v>
      </c>
      <c r="DG7" s="5">
        <v>2.91820292232764</v>
      </c>
      <c r="DH7" s="5">
        <f t="shared" si="2"/>
        <v>4</v>
      </c>
      <c r="DI7" s="5">
        <f t="shared" si="3"/>
        <v>4</v>
      </c>
      <c r="DJ7" s="5">
        <v>8</v>
      </c>
      <c r="DK7" s="5">
        <f t="shared" si="4"/>
        <v>9.9999999999999978E-2</v>
      </c>
      <c r="DL7" s="5">
        <f t="shared" si="5"/>
        <v>0.53848736221605464</v>
      </c>
      <c r="DM7" s="5">
        <f t="shared" si="6"/>
        <v>0.45105078941261301</v>
      </c>
      <c r="DO7" s="9" t="s">
        <v>357</v>
      </c>
      <c r="DP7" s="9">
        <v>-0.44768674731395225</v>
      </c>
      <c r="DQ7" s="9">
        <v>0.45748551054226322</v>
      </c>
      <c r="DR7" s="9">
        <v>0.84023903594722193</v>
      </c>
      <c r="DS7" s="9">
        <v>0.60264393789855797</v>
      </c>
      <c r="DT7" s="9">
        <v>1</v>
      </c>
      <c r="DU7" s="9">
        <v>-0.69114585460694711</v>
      </c>
      <c r="DV7" s="9">
        <v>2.2046723914971113E-2</v>
      </c>
      <c r="DW7" s="9">
        <v>0.12791119888569782</v>
      </c>
      <c r="DX7" s="9">
        <v>0.4759798039656753</v>
      </c>
      <c r="DY7" s="9">
        <v>0.69665472138633744</v>
      </c>
      <c r="DZ7" s="9">
        <v>1.6048288842126831E-2</v>
      </c>
      <c r="EA7" s="9">
        <v>0.25867074589767647</v>
      </c>
      <c r="EB7" s="9">
        <v>0.58467908163786253</v>
      </c>
      <c r="GR7" t="s">
        <v>6</v>
      </c>
      <c r="GS7">
        <v>0.08</v>
      </c>
      <c r="GT7">
        <v>0.08</v>
      </c>
      <c r="GU7">
        <v>-0.15999999999999998</v>
      </c>
      <c r="GV7">
        <v>0.15999999999999998</v>
      </c>
      <c r="GW7">
        <v>-4.4408920985006264E-17</v>
      </c>
      <c r="GX7">
        <f>VARP(ethiopia!$Q$36:$Z$36)</f>
        <v>0.64</v>
      </c>
      <c r="GY7">
        <v>0</v>
      </c>
      <c r="GZ7">
        <v>0.24000000000000005</v>
      </c>
      <c r="HA7">
        <v>0.08</v>
      </c>
      <c r="HB7">
        <v>0.15999999999999998</v>
      </c>
      <c r="HC7">
        <v>0.24000000000000007</v>
      </c>
    </row>
    <row r="8" spans="1:211" x14ac:dyDescent="0.25">
      <c r="A8">
        <v>1</v>
      </c>
      <c r="B8">
        <v>7</v>
      </c>
      <c r="C8">
        <v>7</v>
      </c>
      <c r="D8" s="12">
        <v>500</v>
      </c>
      <c r="E8" s="12">
        <v>1000</v>
      </c>
      <c r="F8" s="12">
        <v>10000</v>
      </c>
      <c r="G8">
        <v>848.63636363636363</v>
      </c>
      <c r="H8" s="12">
        <v>70.7</v>
      </c>
      <c r="J8">
        <f t="shared" si="7"/>
        <v>848.63636363636363</v>
      </c>
      <c r="M8" s="12"/>
      <c r="P8" t="s">
        <v>7</v>
      </c>
      <c r="Q8">
        <v>0.95062189134257458</v>
      </c>
      <c r="R8">
        <v>0.95002367366388896</v>
      </c>
      <c r="S8">
        <v>0.9509174315629999</v>
      </c>
      <c r="T8">
        <v>0.95994687537274404</v>
      </c>
      <c r="U8">
        <v>0.958933357155619</v>
      </c>
      <c r="V8">
        <v>4.3483040201005026E-2</v>
      </c>
      <c r="W8">
        <v>2.6703434444722989E-2</v>
      </c>
      <c r="X8">
        <v>4.798893916540975E-2</v>
      </c>
      <c r="Y8">
        <v>2.5060066072679948E-2</v>
      </c>
      <c r="Z8">
        <v>0.95964038128249562</v>
      </c>
      <c r="AA8">
        <f>AVERAGE($Q$8:$Z$8)</f>
        <v>0.58733190902641397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-48</v>
      </c>
      <c r="CW8" s="5">
        <f>SUM($Q$22:$Z$22)</f>
        <v>2</v>
      </c>
      <c r="CX8" s="5">
        <v>5.6000000000000005</v>
      </c>
      <c r="CY8" s="5">
        <f>SUM($Q$37:$Z$37)</f>
        <v>-10</v>
      </c>
      <c r="CZ8" s="5">
        <v>0</v>
      </c>
      <c r="DA8" s="5">
        <v>-0.11884080332471353</v>
      </c>
      <c r="DB8" s="5">
        <v>46.301146343625156</v>
      </c>
      <c r="DC8" s="5">
        <v>0.59606578154538226</v>
      </c>
      <c r="DD8" s="5">
        <f t="shared" si="0"/>
        <v>0.34545454545454546</v>
      </c>
      <c r="DE8" s="5">
        <f t="shared" si="1"/>
        <v>0.38181818181818189</v>
      </c>
      <c r="DF8" s="5">
        <v>4.5401503126868696E-10</v>
      </c>
      <c r="DG8" s="5">
        <v>2.9293101061211186</v>
      </c>
      <c r="DH8" s="5">
        <f t="shared" si="2"/>
        <v>4</v>
      </c>
      <c r="DI8" s="5">
        <f t="shared" si="3"/>
        <v>6</v>
      </c>
      <c r="DJ8" s="5">
        <v>10</v>
      </c>
      <c r="DK8" s="5">
        <f t="shared" si="4"/>
        <v>9.9999999999999978E-2</v>
      </c>
      <c r="DL8" s="5">
        <f t="shared" si="5"/>
        <v>0.58733190902641397</v>
      </c>
      <c r="DM8" s="5">
        <f t="shared" si="6"/>
        <v>0.47473721978556227</v>
      </c>
      <c r="DO8" s="9" t="s">
        <v>214</v>
      </c>
      <c r="DP8" s="9">
        <v>0.30362040340208224</v>
      </c>
      <c r="DQ8" s="9">
        <v>-0.26773910178009735</v>
      </c>
      <c r="DR8" s="9">
        <v>-0.81935852995910885</v>
      </c>
      <c r="DS8" s="9">
        <v>-0.34971012208196556</v>
      </c>
      <c r="DT8" s="9">
        <v>-0.69114585460694711</v>
      </c>
      <c r="DU8" s="9">
        <v>1</v>
      </c>
      <c r="DV8" s="9">
        <v>4.657627558675672E-2</v>
      </c>
      <c r="DW8" s="9">
        <v>-0.3338978871957734</v>
      </c>
      <c r="DX8" s="9">
        <v>-0.23724980818583249</v>
      </c>
      <c r="DY8" s="9">
        <v>-0.64193337357947655</v>
      </c>
      <c r="DZ8" s="9">
        <v>3.4068385896322072E-2</v>
      </c>
      <c r="EA8" s="9">
        <v>-0.12942587321315507</v>
      </c>
      <c r="EB8" s="9">
        <v>-0.27444973218039587</v>
      </c>
      <c r="GR8" t="s">
        <v>7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f>VARP(ethiopia!$Q$37:$Z$37)</f>
        <v>0</v>
      </c>
      <c r="GZ8">
        <v>0</v>
      </c>
      <c r="HA8">
        <v>0</v>
      </c>
      <c r="HB8">
        <v>0</v>
      </c>
      <c r="HC8">
        <v>0</v>
      </c>
    </row>
    <row r="9" spans="1:211" x14ac:dyDescent="0.25">
      <c r="A9">
        <v>1</v>
      </c>
      <c r="B9">
        <v>8</v>
      </c>
      <c r="C9">
        <v>8</v>
      </c>
      <c r="D9" s="12">
        <v>10</v>
      </c>
      <c r="E9" s="12">
        <v>50</v>
      </c>
      <c r="F9" s="12">
        <v>100</v>
      </c>
      <c r="G9">
        <v>155.81818181818181</v>
      </c>
      <c r="H9" s="12">
        <v>12</v>
      </c>
      <c r="J9">
        <f t="shared" si="7"/>
        <v>155.81818181818181</v>
      </c>
      <c r="M9" s="12"/>
      <c r="P9" t="s">
        <v>8</v>
      </c>
      <c r="Q9">
        <v>7.8937597993101287E-3</v>
      </c>
      <c r="R9">
        <v>1.1170939614783966E-2</v>
      </c>
      <c r="S9">
        <v>1.2068677762383026E-2</v>
      </c>
      <c r="T9">
        <v>0.95919814186505148</v>
      </c>
      <c r="U9">
        <v>2.664125891320384E-2</v>
      </c>
      <c r="V9">
        <v>0.33124999999999999</v>
      </c>
      <c r="W9">
        <v>4.8661489264504344E-2</v>
      </c>
      <c r="X9">
        <v>4.2630638677981239E-2</v>
      </c>
      <c r="Y9">
        <v>3.4580052493438318E-2</v>
      </c>
      <c r="Z9">
        <v>0.72124999999999995</v>
      </c>
      <c r="AA9">
        <f>AVERAGE($Q$9:$Z$9)</f>
        <v>0.21953449583906562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SUM($Q$23:$Z$23)</f>
        <v>-6</v>
      </c>
      <c r="CX9" s="5">
        <v>2.4000000000000004</v>
      </c>
      <c r="CY9" s="5">
        <f>SUM($Q$38:$Z$38)</f>
        <v>-6</v>
      </c>
      <c r="CZ9" s="5">
        <v>1.1200000000000001</v>
      </c>
      <c r="DA9" s="5">
        <v>4.6963981377349348E-2</v>
      </c>
      <c r="DB9" s="5">
        <v>27.585455129089485</v>
      </c>
      <c r="DC9" s="5">
        <v>0.24738218646399929</v>
      </c>
      <c r="DD9" s="5">
        <f t="shared" si="0"/>
        <v>0.27272727272727271</v>
      </c>
      <c r="DE9" s="5">
        <f t="shared" si="1"/>
        <v>0.23636363636363636</v>
      </c>
      <c r="DF9" s="5">
        <v>4.4876295000871127E-7</v>
      </c>
      <c r="DG9" s="5">
        <v>1.9482686396182711</v>
      </c>
      <c r="DH9" s="5">
        <f t="shared" si="2"/>
        <v>7</v>
      </c>
      <c r="DI9" s="5">
        <f t="shared" si="3"/>
        <v>1</v>
      </c>
      <c r="DJ9" s="5">
        <v>8</v>
      </c>
      <c r="DK9" s="5">
        <f t="shared" si="4"/>
        <v>0.30000000000000004</v>
      </c>
      <c r="DL9" s="5">
        <f t="shared" si="5"/>
        <v>0.21953449583906562</v>
      </c>
      <c r="DM9" s="5">
        <f t="shared" si="6"/>
        <v>0.34552035711715229</v>
      </c>
      <c r="DO9" s="9" t="s">
        <v>215</v>
      </c>
      <c r="DP9" s="9">
        <v>1.9465701256960267E-2</v>
      </c>
      <c r="DQ9" s="9">
        <v>-0.31394863528109446</v>
      </c>
      <c r="DR9" s="9">
        <v>0.12813564241617062</v>
      </c>
      <c r="DS9" s="9">
        <v>-0.30580390764963078</v>
      </c>
      <c r="DT9" s="9">
        <v>2.2046723914971113E-2</v>
      </c>
      <c r="DU9" s="9">
        <v>4.657627558675672E-2</v>
      </c>
      <c r="DV9" s="9">
        <v>1</v>
      </c>
      <c r="DW9" s="9">
        <v>-0.63601580644964761</v>
      </c>
      <c r="DX9" s="9">
        <v>0.72135780712844799</v>
      </c>
      <c r="DY9" s="9">
        <v>0.15051633277761753</v>
      </c>
      <c r="DZ9" s="9">
        <v>-0.81379932424136492</v>
      </c>
      <c r="EA9" s="9">
        <v>0.75687374976735122</v>
      </c>
      <c r="EB9" s="9">
        <v>0.74995891158453798</v>
      </c>
      <c r="GR9" t="s">
        <v>8</v>
      </c>
      <c r="GS9">
        <v>0.08</v>
      </c>
      <c r="GT9">
        <v>0.08</v>
      </c>
      <c r="GU9">
        <v>-0.16</v>
      </c>
      <c r="GV9">
        <v>-0.24</v>
      </c>
      <c r="GW9">
        <v>0.4</v>
      </c>
      <c r="GX9">
        <v>0.24000000000000005</v>
      </c>
      <c r="GY9">
        <v>0</v>
      </c>
      <c r="GZ9">
        <f>VARP(ethiopia!$Q$38:$Z$38)</f>
        <v>0.64</v>
      </c>
      <c r="HA9">
        <v>0.08</v>
      </c>
      <c r="HB9">
        <v>0.15999999999999998</v>
      </c>
      <c r="HC9">
        <v>-0.16</v>
      </c>
    </row>
    <row r="10" spans="1:211" x14ac:dyDescent="0.25">
      <c r="A10">
        <v>1</v>
      </c>
      <c r="B10">
        <v>9</v>
      </c>
      <c r="C10">
        <v>9</v>
      </c>
      <c r="D10" s="12">
        <v>1000</v>
      </c>
      <c r="E10" s="12">
        <v>5000</v>
      </c>
      <c r="F10" s="12">
        <v>10000</v>
      </c>
      <c r="G10">
        <v>1027.7272727272727</v>
      </c>
      <c r="H10" s="12">
        <v>3.5</v>
      </c>
      <c r="J10">
        <f t="shared" si="7"/>
        <v>1027.7272727272727</v>
      </c>
      <c r="M10" s="12"/>
      <c r="P10" t="s">
        <v>9</v>
      </c>
      <c r="Q10">
        <v>0.95062189134257458</v>
      </c>
      <c r="R10">
        <v>0.6122352941176471</v>
      </c>
      <c r="S10">
        <v>0.9509174315629999</v>
      </c>
      <c r="T10">
        <v>0.49349545454545451</v>
      </c>
      <c r="U10">
        <v>0.9553034454717414</v>
      </c>
      <c r="V10">
        <v>4.3483040201005026E-2</v>
      </c>
      <c r="W10">
        <v>0.50393750000000004</v>
      </c>
      <c r="X10">
        <v>4.9226405363589479E-2</v>
      </c>
      <c r="Y10">
        <v>4.1797462013691764E-2</v>
      </c>
      <c r="Z10">
        <v>0.70024999999999993</v>
      </c>
      <c r="AA10">
        <f>AVERAGE($Q$10:$Z$10)</f>
        <v>0.53012679246187044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8.1389789394452447E-4</v>
      </c>
      <c r="CW10" s="5">
        <f>SUM($Q$24:$Z$24)</f>
        <v>2</v>
      </c>
      <c r="CX10" s="5">
        <v>2.8000000000000003</v>
      </c>
      <c r="CY10" s="5">
        <f>SUM($Q$39:$Z$39)</f>
        <v>-2</v>
      </c>
      <c r="CZ10" s="5">
        <v>1.4400000000000004</v>
      </c>
      <c r="DA10" s="5">
        <v>-2.8489458720601418E-2</v>
      </c>
      <c r="DB10" s="5">
        <v>28.249442444081296</v>
      </c>
      <c r="DC10" s="5">
        <v>0.45929010285525396</v>
      </c>
      <c r="DD10" s="5">
        <f t="shared" si="0"/>
        <v>0.12727272727272732</v>
      </c>
      <c r="DE10" s="5">
        <f t="shared" si="1"/>
        <v>0.12727272727272732</v>
      </c>
      <c r="DF10" s="5">
        <v>1.1022250104061786E-3</v>
      </c>
      <c r="DG10" s="5">
        <v>2.445148228656298</v>
      </c>
      <c r="DH10" s="5">
        <f t="shared" si="2"/>
        <v>3</v>
      </c>
      <c r="DI10" s="5">
        <f t="shared" si="3"/>
        <v>3</v>
      </c>
      <c r="DJ10" s="5">
        <v>6</v>
      </c>
      <c r="DK10" s="5">
        <f t="shared" si="4"/>
        <v>9.9999999999999978E-2</v>
      </c>
      <c r="DL10" s="5">
        <f t="shared" si="5"/>
        <v>0.53012679246187044</v>
      </c>
      <c r="DM10" s="5">
        <f t="shared" si="6"/>
        <v>0.37696454019040943</v>
      </c>
      <c r="DO10" s="9" t="s">
        <v>45</v>
      </c>
      <c r="DP10" s="9">
        <v>-6.6609311682993638E-2</v>
      </c>
      <c r="DQ10" s="9">
        <v>-6.0819928431792472E-2</v>
      </c>
      <c r="DR10" s="9">
        <v>-3.0357814562106282E-2</v>
      </c>
      <c r="DS10" s="9">
        <v>0.57623525363489869</v>
      </c>
      <c r="DT10" s="9">
        <v>0.12791119888569782</v>
      </c>
      <c r="DU10" s="9">
        <v>-0.3338978871957734</v>
      </c>
      <c r="DV10" s="9">
        <v>-0.63601580644964761</v>
      </c>
      <c r="DW10" s="9">
        <v>1</v>
      </c>
      <c r="DX10" s="9">
        <v>-0.61088693698772834</v>
      </c>
      <c r="DY10" s="9">
        <v>0.37584638378156665</v>
      </c>
      <c r="DZ10" s="9">
        <v>0.77637624225955015</v>
      </c>
      <c r="EA10" s="9">
        <v>-0.72678983223684313</v>
      </c>
      <c r="EB10" s="9">
        <v>-0.51803868357947647</v>
      </c>
      <c r="GR10" t="s">
        <v>9</v>
      </c>
      <c r="GS10">
        <v>0.16000000000000006</v>
      </c>
      <c r="GT10">
        <v>0.16000000000000006</v>
      </c>
      <c r="GU10">
        <v>0.08</v>
      </c>
      <c r="GV10">
        <v>-0.48</v>
      </c>
      <c r="GW10">
        <v>0.40000000000000008</v>
      </c>
      <c r="GX10">
        <v>0.08</v>
      </c>
      <c r="GY10">
        <v>0</v>
      </c>
      <c r="GZ10">
        <v>0.08</v>
      </c>
      <c r="HA10">
        <f>VARP(ethiopia!$Q$39:$Z$39)</f>
        <v>0.96</v>
      </c>
      <c r="HB10">
        <v>0.32</v>
      </c>
      <c r="HC10">
        <v>-0.31999999999999995</v>
      </c>
    </row>
    <row r="11" spans="1:211" x14ac:dyDescent="0.25">
      <c r="A11">
        <v>1</v>
      </c>
      <c r="B11">
        <v>10</v>
      </c>
      <c r="C11">
        <v>10</v>
      </c>
      <c r="D11" s="12">
        <v>0.15</v>
      </c>
      <c r="E11" s="12">
        <v>0.35</v>
      </c>
      <c r="F11" s="12">
        <v>0.4</v>
      </c>
      <c r="G11">
        <v>0.24272727272727276</v>
      </c>
      <c r="H11" s="12">
        <v>0.28899999999999998</v>
      </c>
      <c r="J11">
        <f t="shared" si="7"/>
        <v>0.24272727272727271</v>
      </c>
      <c r="P11" t="s">
        <v>10</v>
      </c>
      <c r="Q11">
        <v>0.37544</v>
      </c>
      <c r="R11">
        <v>2.6959013819095476E-2</v>
      </c>
      <c r="S11">
        <v>0.95018621981558349</v>
      </c>
      <c r="T11">
        <v>0.79205000000000003</v>
      </c>
      <c r="U11">
        <v>4.220880405142189E-2</v>
      </c>
      <c r="V11">
        <v>2.6707175925925926E-2</v>
      </c>
      <c r="W11">
        <v>1.7785940891634665E-2</v>
      </c>
      <c r="X11">
        <v>4.5044832468145349E-2</v>
      </c>
      <c r="Y11">
        <v>3.6899321933962261E-2</v>
      </c>
      <c r="Z11">
        <v>0.45049999999999996</v>
      </c>
      <c r="AA11">
        <f>AVERAGE($Q$11:$Z$11)</f>
        <v>0.27637813089057695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SUM($Q$25:$Z$25)</f>
        <v>-6</v>
      </c>
      <c r="CX11" s="5">
        <v>2.8000000000000003</v>
      </c>
      <c r="CY11" s="5">
        <f>SUM($Q$40:$Z$40)</f>
        <v>-4</v>
      </c>
      <c r="CZ11" s="5">
        <v>2.2800000000000002</v>
      </c>
      <c r="DA11" s="5">
        <v>-8.1526764435171983E-2</v>
      </c>
      <c r="DB11" s="5">
        <v>30.265426130777662</v>
      </c>
      <c r="DC11" s="5">
        <v>0.42861966842261701</v>
      </c>
      <c r="DD11" s="5">
        <f t="shared" si="0"/>
        <v>0.29090909090909089</v>
      </c>
      <c r="DE11" s="5">
        <f t="shared" si="1"/>
        <v>0.27272727272727271</v>
      </c>
      <c r="DF11" s="5">
        <v>1.5791578679120076E-5</v>
      </c>
      <c r="DG11" s="5">
        <v>2.1259551423510858</v>
      </c>
      <c r="DH11" s="5">
        <f t="shared" si="2"/>
        <v>6</v>
      </c>
      <c r="DI11" s="5">
        <f t="shared" si="3"/>
        <v>1</v>
      </c>
      <c r="DJ11" s="5">
        <v>7</v>
      </c>
      <c r="DK11" s="5">
        <f t="shared" si="4"/>
        <v>0.30000000000000004</v>
      </c>
      <c r="DL11" s="5">
        <f t="shared" si="5"/>
        <v>0.27637813089057695</v>
      </c>
      <c r="DM11" s="5">
        <f t="shared" si="6"/>
        <v>0.35232282662951442</v>
      </c>
      <c r="DO11" s="9" t="s">
        <v>46</v>
      </c>
      <c r="DP11" s="9">
        <v>-0.3747142117405074</v>
      </c>
      <c r="DQ11" s="9">
        <v>7.466460717858856E-3</v>
      </c>
      <c r="DR11" s="9">
        <v>0.57290617929260923</v>
      </c>
      <c r="DS11" s="9">
        <v>-6.6315631218536022E-2</v>
      </c>
      <c r="DT11" s="9">
        <v>0.4759798039656753</v>
      </c>
      <c r="DU11" s="9">
        <v>-0.23724980818583249</v>
      </c>
      <c r="DV11" s="9">
        <v>0.72135780712844799</v>
      </c>
      <c r="DW11" s="9">
        <v>-0.61088693698772834</v>
      </c>
      <c r="DX11" s="9">
        <v>1</v>
      </c>
      <c r="DY11" s="9">
        <v>0.5040710180528889</v>
      </c>
      <c r="DZ11" s="9">
        <v>-0.77966946212717103</v>
      </c>
      <c r="EA11" s="9">
        <v>0.91093649200913973</v>
      </c>
      <c r="EB11" s="9">
        <v>0.93328020948480317</v>
      </c>
      <c r="GR11" t="s">
        <v>10</v>
      </c>
      <c r="GS11">
        <v>0.32</v>
      </c>
      <c r="GT11">
        <v>0.32</v>
      </c>
      <c r="GU11">
        <v>0.15999999999999998</v>
      </c>
      <c r="GV11">
        <v>-0.36</v>
      </c>
      <c r="GW11">
        <v>0.6</v>
      </c>
      <c r="GX11">
        <v>0.15999999999999998</v>
      </c>
      <c r="GY11">
        <v>0</v>
      </c>
      <c r="GZ11">
        <v>0.15999999999999998</v>
      </c>
      <c r="HA11">
        <v>0.32</v>
      </c>
      <c r="HB11">
        <f>VARP(ethiopia!$Q$40:$Z$40)</f>
        <v>0.84</v>
      </c>
      <c r="HC11">
        <v>-0.24</v>
      </c>
    </row>
    <row r="12" spans="1:211" ht="15.75" thickBot="1" x14ac:dyDescent="0.3">
      <c r="A12">
        <v>2</v>
      </c>
      <c r="B12">
        <v>1</v>
      </c>
      <c r="C12">
        <v>1</v>
      </c>
      <c r="D12" s="12">
        <v>20000</v>
      </c>
      <c r="E12" s="12">
        <v>24000</v>
      </c>
      <c r="F12" s="12">
        <v>30000</v>
      </c>
      <c r="P12" t="s">
        <v>11</v>
      </c>
      <c r="Q12">
        <v>0.95071193781485785</v>
      </c>
      <c r="R12">
        <v>0.95025162071104508</v>
      </c>
      <c r="S12">
        <v>0.9509174315629999</v>
      </c>
      <c r="T12">
        <v>0.96045484604444276</v>
      </c>
      <c r="U12">
        <v>0.59000000000000008</v>
      </c>
      <c r="V12">
        <v>1.801795939614784E-2</v>
      </c>
      <c r="W12">
        <v>4.8661489264504344E-2</v>
      </c>
      <c r="X12">
        <v>0.14000000000000001</v>
      </c>
      <c r="Y12">
        <v>3.8576822314686392E-2</v>
      </c>
      <c r="Z12">
        <v>0.96682692307692308</v>
      </c>
      <c r="AA12">
        <f>AVERAGE($Q$12:$Z$12)</f>
        <v>0.56144190301856067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7.6408610299413173E-3</v>
      </c>
      <c r="CW12" s="5">
        <f>SUM($Q$26:$Z$26)</f>
        <v>2</v>
      </c>
      <c r="CX12" s="5">
        <v>5.6000000000000005</v>
      </c>
      <c r="CY12" s="5">
        <f>SUM($Q$41:$Z$41)</f>
        <v>-6</v>
      </c>
      <c r="CZ12" s="5">
        <v>-7.9999999999999738E-2</v>
      </c>
      <c r="DB12" s="5">
        <v>22.325033410386954</v>
      </c>
      <c r="DC12" s="5">
        <v>0.58487911458586184</v>
      </c>
      <c r="DD12" s="5">
        <f t="shared" si="0"/>
        <v>0.16363636363636366</v>
      </c>
      <c r="DE12" s="5">
        <f t="shared" si="1"/>
        <v>0.38181818181818189</v>
      </c>
      <c r="DF12" s="5">
        <v>4.0784692652709546E-6</v>
      </c>
      <c r="DG12" s="5">
        <v>3.1956403238507081</v>
      </c>
      <c r="DH12" s="5">
        <f t="shared" si="2"/>
        <v>3</v>
      </c>
      <c r="DI12" s="5">
        <f t="shared" si="3"/>
        <v>5</v>
      </c>
      <c r="DJ12" s="5">
        <v>8</v>
      </c>
      <c r="DK12" s="5">
        <f t="shared" si="4"/>
        <v>9.9999999999999978E-2</v>
      </c>
      <c r="DL12" s="5">
        <f t="shared" si="5"/>
        <v>0.56144190301856067</v>
      </c>
      <c r="DM12" s="5">
        <f t="shared" si="6"/>
        <v>0.44572210543513641</v>
      </c>
      <c r="DO12" s="9" t="s">
        <v>47</v>
      </c>
      <c r="DP12" s="9">
        <v>-0.47951840332725987</v>
      </c>
      <c r="DQ12" s="9">
        <v>-5.7607440799745738E-2</v>
      </c>
      <c r="DR12" s="9">
        <v>0.63745302461294129</v>
      </c>
      <c r="DS12" s="9">
        <v>0.5509779929404286</v>
      </c>
      <c r="DT12" s="9">
        <v>0.69665472138633744</v>
      </c>
      <c r="DU12" s="9">
        <v>-0.64193337357947655</v>
      </c>
      <c r="DV12" s="9">
        <v>0.15051633277761753</v>
      </c>
      <c r="DW12" s="9">
        <v>0.37584638378156665</v>
      </c>
      <c r="DX12" s="9">
        <v>0.5040710180528889</v>
      </c>
      <c r="DY12" s="9">
        <v>1</v>
      </c>
      <c r="DZ12" s="9">
        <v>-6.5653216429861147E-2</v>
      </c>
      <c r="EA12" s="9">
        <v>0.27338972289745184</v>
      </c>
      <c r="EB12" s="9">
        <v>0.52726299212197947</v>
      </c>
      <c r="GR12" s="54" t="s">
        <v>11</v>
      </c>
      <c r="GS12" s="54">
        <v>0.08</v>
      </c>
      <c r="GT12" s="54">
        <v>-0.32</v>
      </c>
      <c r="GU12" s="54">
        <v>-0.15999999999999998</v>
      </c>
      <c r="GV12" s="54">
        <v>0.56000000000000005</v>
      </c>
      <c r="GW12" s="54">
        <v>-0.4</v>
      </c>
      <c r="GX12" s="54">
        <v>0.24000000000000007</v>
      </c>
      <c r="GY12" s="54">
        <v>0</v>
      </c>
      <c r="GZ12" s="54">
        <v>-0.16</v>
      </c>
      <c r="HA12" s="54">
        <v>-0.31999999999999995</v>
      </c>
      <c r="HB12" s="54">
        <v>-0.24</v>
      </c>
      <c r="HC12" s="54">
        <f>VARP(ethiopia!$Q$41:$Z$41)</f>
        <v>0.64</v>
      </c>
    </row>
    <row r="13" spans="1:211" x14ac:dyDescent="0.25">
      <c r="A13">
        <v>2</v>
      </c>
      <c r="B13">
        <v>2</v>
      </c>
      <c r="C13">
        <v>2</v>
      </c>
      <c r="D13" s="12">
        <v>10000</v>
      </c>
      <c r="E13" s="12">
        <v>12000</v>
      </c>
      <c r="F13" s="12">
        <v>15000</v>
      </c>
      <c r="P13" t="s">
        <v>79</v>
      </c>
      <c r="Q13">
        <f>AVERAGE($Q$2:$Q$12)</f>
        <v>0.59635581351646527</v>
      </c>
      <c r="R13">
        <f>AVERAGE($R$2:$R$12)</f>
        <v>0.53340980858272913</v>
      </c>
      <c r="S13">
        <f>AVERAGE($S$2:$S$12)</f>
        <v>0.61701367866199908</v>
      </c>
      <c r="T13">
        <f>AVERAGE($T$2:$T$12)</f>
        <v>0.82691560883632509</v>
      </c>
      <c r="U13">
        <f>AVERAGE($U$2:$U$12)</f>
        <v>0.58128472693669331</v>
      </c>
      <c r="V13">
        <f>AVERAGE($V$2:$V$12)</f>
        <v>7.8438169351309969E-2</v>
      </c>
      <c r="W13">
        <f>AVERAGE($W$2:$W$12)</f>
        <v>0.16362786315257688</v>
      </c>
      <c r="X13">
        <f>AVERAGE($X$2:$X$12)</f>
        <v>9.6376324149680143E-2</v>
      </c>
      <c r="Y13">
        <f>AVERAGE($Y$2:$Y$12)</f>
        <v>0.13901959423615648</v>
      </c>
      <c r="Z13">
        <f>AVERAGE($Z$2:$Z$12)</f>
        <v>0.62424676430543191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DO13" s="9" t="s">
        <v>48</v>
      </c>
      <c r="DP13" s="9">
        <v>0.25721012505597274</v>
      </c>
      <c r="DQ13" s="9">
        <v>0.28970558969279725</v>
      </c>
      <c r="DR13" s="9">
        <v>-0.24030353615205022</v>
      </c>
      <c r="DS13" s="9">
        <v>0.53633654740754488</v>
      </c>
      <c r="DT13" s="9">
        <v>1.6048288842126831E-2</v>
      </c>
      <c r="DU13" s="9">
        <v>3.4068385896322072E-2</v>
      </c>
      <c r="DV13" s="9">
        <v>-0.81379932424136492</v>
      </c>
      <c r="DW13" s="9">
        <v>0.77637624225955015</v>
      </c>
      <c r="DX13" s="9">
        <v>-0.77966946212717103</v>
      </c>
      <c r="DY13" s="9">
        <v>-6.5653216429861147E-2</v>
      </c>
      <c r="DZ13" s="9">
        <v>1</v>
      </c>
      <c r="EA13" s="9">
        <v>-0.90992753944260552</v>
      </c>
      <c r="EB13" s="9">
        <v>-0.67354436462761003</v>
      </c>
      <c r="GR13" t="s">
        <v>200</v>
      </c>
      <c r="GS13">
        <f t="array" ref="GS13">SUM(GS$2:GS$12)</f>
        <v>3.04</v>
      </c>
      <c r="GT13">
        <f t="array" ref="GT13">SUM(GT$2:GT$12)</f>
        <v>2.64</v>
      </c>
      <c r="GU13">
        <f t="array" ref="GU13">SUM(GU$2:GU$12)</f>
        <v>1.5200000000000005</v>
      </c>
      <c r="GV13">
        <f t="array" ref="GV13">SUM(GV$2:GV$12)</f>
        <v>-0.52</v>
      </c>
      <c r="GW13">
        <f t="array" ref="GW13">SUM(GW$2:GW$12)</f>
        <v>2.6000000000000005</v>
      </c>
      <c r="GX13">
        <f t="array" ref="GX13">SUM(GX$2:GX$12)</f>
        <v>1.52</v>
      </c>
      <c r="GY13">
        <f t="array" ref="GY13">SUM(GY$2:GY$12)</f>
        <v>0</v>
      </c>
      <c r="GZ13">
        <f t="array" ref="GZ13">SUM(GZ$2:GZ$12)</f>
        <v>1.1200000000000001</v>
      </c>
      <c r="HA13">
        <f t="array" ref="HA13">SUM(HA$2:HA$12)</f>
        <v>1.4400000000000004</v>
      </c>
      <c r="HB13">
        <f t="array" ref="HB13">SUM(HB$2:HB$12)</f>
        <v>2.2800000000000002</v>
      </c>
      <c r="HC13">
        <f t="array" ref="HC13">SUM(HC$2:HC$12)</f>
        <v>-7.9999999999999738E-2</v>
      </c>
    </row>
    <row r="14" spans="1:211" x14ac:dyDescent="0.25">
      <c r="A14">
        <v>2</v>
      </c>
      <c r="B14">
        <v>3</v>
      </c>
      <c r="C14">
        <v>3</v>
      </c>
      <c r="D14" s="12">
        <v>24000</v>
      </c>
      <c r="E14" s="12">
        <v>30000</v>
      </c>
      <c r="F14" s="12">
        <v>40000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0.3878683814813334</v>
      </c>
      <c r="DO14" s="9" t="s">
        <v>221</v>
      </c>
      <c r="DP14" s="9">
        <v>-0.41904896523111901</v>
      </c>
      <c r="DQ14" s="9">
        <v>-0.18140792236920325</v>
      </c>
      <c r="DR14" s="9">
        <v>0.49769926041889728</v>
      </c>
      <c r="DS14" s="9">
        <v>-0.27138910464013444</v>
      </c>
      <c r="DT14" s="9">
        <v>0.25867074589767647</v>
      </c>
      <c r="DU14" s="9">
        <v>-0.12942587321315507</v>
      </c>
      <c r="DV14" s="9">
        <v>0.75687374976735122</v>
      </c>
      <c r="DW14" s="9">
        <v>-0.72678983223684313</v>
      </c>
      <c r="DX14" s="9">
        <v>0.91093649200913973</v>
      </c>
      <c r="DY14" s="9">
        <v>0.27338972289745184</v>
      </c>
      <c r="DZ14" s="9">
        <v>-0.90992753944260552</v>
      </c>
      <c r="EA14" s="9">
        <v>1</v>
      </c>
      <c r="EB14" s="9">
        <v>0.82102160606517971</v>
      </c>
      <c r="GS14">
        <v>3.04</v>
      </c>
      <c r="GT14">
        <v>2.64</v>
      </c>
      <c r="GU14">
        <v>1.5200000000000005</v>
      </c>
      <c r="GV14">
        <v>-0.52</v>
      </c>
      <c r="GW14">
        <v>2.6000000000000005</v>
      </c>
      <c r="GX14">
        <v>1.52</v>
      </c>
      <c r="GY14">
        <v>0</v>
      </c>
      <c r="GZ14">
        <v>1.1200000000000001</v>
      </c>
      <c r="HA14">
        <v>1.4400000000000004</v>
      </c>
      <c r="HB14">
        <v>2.2800000000000002</v>
      </c>
      <c r="HC14">
        <v>-7.9999999999999738E-2</v>
      </c>
    </row>
    <row r="15" spans="1:211" ht="15.75" thickBot="1" x14ac:dyDescent="0.3">
      <c r="A15">
        <v>2</v>
      </c>
      <c r="B15">
        <v>4</v>
      </c>
      <c r="C15">
        <v>4</v>
      </c>
      <c r="D15" s="12">
        <v>70</v>
      </c>
      <c r="E15" s="12">
        <v>100</v>
      </c>
      <c r="F15" s="12">
        <v>150</v>
      </c>
      <c r="P15" t="s">
        <v>132</v>
      </c>
      <c r="Q15" t="s">
        <v>81</v>
      </c>
      <c r="R15" t="s">
        <v>82</v>
      </c>
      <c r="S15" t="s">
        <v>83</v>
      </c>
      <c r="T15" t="s">
        <v>84</v>
      </c>
      <c r="U15" t="s">
        <v>85</v>
      </c>
      <c r="V15" t="s">
        <v>86</v>
      </c>
      <c r="W15" t="s">
        <v>87</v>
      </c>
      <c r="X15" t="s">
        <v>88</v>
      </c>
      <c r="Y15" t="s">
        <v>89</v>
      </c>
      <c r="Z15" t="s">
        <v>90</v>
      </c>
      <c r="AA15" t="s">
        <v>80</v>
      </c>
      <c r="AB15" t="s">
        <v>389</v>
      </c>
      <c r="AD15" t="s">
        <v>42</v>
      </c>
      <c r="AX15" s="9"/>
      <c r="CV15" s="86" t="s">
        <v>212</v>
      </c>
      <c r="DO15" s="51" t="s">
        <v>49</v>
      </c>
      <c r="DP15" s="51">
        <v>-0.2774459751603649</v>
      </c>
      <c r="DQ15" s="51">
        <v>0.13935402308952055</v>
      </c>
      <c r="DR15" s="51">
        <v>0.58497809670192091</v>
      </c>
      <c r="DS15" s="51">
        <v>0.17331443724203971</v>
      </c>
      <c r="DT15" s="51">
        <v>0.58467908163786253</v>
      </c>
      <c r="DU15" s="51">
        <v>-0.27444973218039587</v>
      </c>
      <c r="DV15" s="51">
        <v>0.74995891158453798</v>
      </c>
      <c r="DW15" s="51">
        <v>-0.51803868357947647</v>
      </c>
      <c r="DX15" s="51">
        <v>0.93328020948480317</v>
      </c>
      <c r="DY15" s="51">
        <v>0.52726299212197947</v>
      </c>
      <c r="DZ15" s="51">
        <v>-0.67354436462761003</v>
      </c>
      <c r="EA15" s="51">
        <v>0.82102160606517971</v>
      </c>
      <c r="EB15" s="51">
        <v>1</v>
      </c>
    </row>
    <row r="16" spans="1:211" x14ac:dyDescent="0.25">
      <c r="A16">
        <v>2</v>
      </c>
      <c r="B16">
        <v>5</v>
      </c>
      <c r="C16">
        <v>5</v>
      </c>
      <c r="D16" s="12">
        <v>5.0000000000000001E-3</v>
      </c>
      <c r="E16" s="12">
        <v>0.01</v>
      </c>
      <c r="F16" s="12">
        <v>0.05</v>
      </c>
      <c r="P16" t="s">
        <v>1</v>
      </c>
      <c r="Q16">
        <v>-1</v>
      </c>
      <c r="R16">
        <v>-1</v>
      </c>
      <c r="S16">
        <v>1</v>
      </c>
      <c r="T16">
        <v>1</v>
      </c>
      <c r="U16">
        <v>1</v>
      </c>
      <c r="V16">
        <v>-1</v>
      </c>
      <c r="W16">
        <v>-1</v>
      </c>
      <c r="X16">
        <v>-1</v>
      </c>
      <c r="Y16">
        <v>-1</v>
      </c>
      <c r="Z16">
        <v>-1</v>
      </c>
      <c r="AA16">
        <f>AVERAGE($Q$16:$Z$16)</f>
        <v>-0.4</v>
      </c>
      <c r="AB16" t="s">
        <v>52</v>
      </c>
      <c r="AC16">
        <f>VARP($Q$27:$Z$27)</f>
        <v>0.29917355371900833</v>
      </c>
      <c r="AD16">
        <v>0.30940170940170947</v>
      </c>
      <c r="AX16" s="9"/>
      <c r="CV16" s="86">
        <f>AVERAGE(DD:DD)</f>
        <v>0.22809917355371903</v>
      </c>
    </row>
    <row r="17" spans="1:100" x14ac:dyDescent="0.25">
      <c r="A17">
        <v>2</v>
      </c>
      <c r="B17">
        <v>6</v>
      </c>
      <c r="C17">
        <v>6</v>
      </c>
      <c r="D17" s="12">
        <v>200</v>
      </c>
      <c r="E17" s="12">
        <v>500</v>
      </c>
      <c r="F17" s="12">
        <v>2000</v>
      </c>
      <c r="P17" t="s">
        <v>2</v>
      </c>
      <c r="Q17">
        <v>1</v>
      </c>
      <c r="R17">
        <v>-1</v>
      </c>
      <c r="S17">
        <v>-1</v>
      </c>
      <c r="T17">
        <v>1</v>
      </c>
      <c r="U17">
        <v>1</v>
      </c>
      <c r="V17">
        <v>-1</v>
      </c>
      <c r="W17">
        <v>-1</v>
      </c>
      <c r="X17">
        <v>-1</v>
      </c>
      <c r="Y17">
        <v>1</v>
      </c>
      <c r="Z17">
        <v>-1</v>
      </c>
      <c r="AA17">
        <f>AVERAGE($Q$17:$Z$17)</f>
        <v>-0.2</v>
      </c>
      <c r="AB17" t="s">
        <v>54</v>
      </c>
      <c r="AC17">
        <f>VARP($AA$16:$AA$26)</f>
        <v>0.11239669421487604</v>
      </c>
      <c r="AD17">
        <v>0.11623931623931624</v>
      </c>
      <c r="AX17" s="9"/>
      <c r="CV17" s="86" t="s">
        <v>213</v>
      </c>
    </row>
    <row r="18" spans="1:100" x14ac:dyDescent="0.25">
      <c r="A18">
        <v>2</v>
      </c>
      <c r="B18">
        <v>7</v>
      </c>
      <c r="C18">
        <v>7</v>
      </c>
      <c r="D18" s="12">
        <v>200</v>
      </c>
      <c r="E18" s="12">
        <v>1000</v>
      </c>
      <c r="F18" s="12">
        <v>10000</v>
      </c>
      <c r="P18" t="s">
        <v>3</v>
      </c>
      <c r="Q18">
        <v>-1</v>
      </c>
      <c r="R18">
        <v>-1</v>
      </c>
      <c r="S18">
        <v>-1</v>
      </c>
      <c r="T18">
        <v>1</v>
      </c>
      <c r="U18">
        <v>-1</v>
      </c>
      <c r="V18">
        <v>-1</v>
      </c>
      <c r="W18">
        <v>-1</v>
      </c>
      <c r="X18">
        <v>-1</v>
      </c>
      <c r="Y18">
        <v>-1</v>
      </c>
      <c r="Z18">
        <v>1</v>
      </c>
      <c r="AA18">
        <f>AVERAGE($Q$18:$Z$18)</f>
        <v>-0.6</v>
      </c>
      <c r="AB18" t="s">
        <v>57</v>
      </c>
      <c r="AC18">
        <f>VARP($Q$16:$Z$26)</f>
        <v>0.96694214876033058</v>
      </c>
      <c r="AX18" s="9"/>
      <c r="CV18" s="86">
        <f>AVERAGE(DE:DE)</f>
        <v>0.24132231404958676</v>
      </c>
    </row>
    <row r="19" spans="1:100" x14ac:dyDescent="0.25">
      <c r="A19">
        <v>2</v>
      </c>
      <c r="B19">
        <v>8</v>
      </c>
      <c r="C19">
        <v>8</v>
      </c>
      <c r="D19" s="12">
        <v>15</v>
      </c>
      <c r="E19" s="12">
        <v>20</v>
      </c>
      <c r="F19" s="12">
        <v>30</v>
      </c>
      <c r="P19" t="s">
        <v>4</v>
      </c>
      <c r="Q19">
        <v>1</v>
      </c>
      <c r="R19">
        <v>1</v>
      </c>
      <c r="S19">
        <v>1</v>
      </c>
      <c r="T19">
        <v>1</v>
      </c>
      <c r="U19">
        <v>-1</v>
      </c>
      <c r="V19">
        <v>-1</v>
      </c>
      <c r="W19">
        <v>-1</v>
      </c>
      <c r="X19">
        <v>1</v>
      </c>
      <c r="Y19">
        <v>-1</v>
      </c>
      <c r="Z19">
        <v>-1</v>
      </c>
      <c r="AA19">
        <f>AVERAGE($Q$19:$Z$19)</f>
        <v>0</v>
      </c>
      <c r="AB19" t="s">
        <v>76</v>
      </c>
      <c r="AC19">
        <f>AVERAGE($Q$16:$Z$26)</f>
        <v>-0.18181818181818182</v>
      </c>
      <c r="AX19" s="9"/>
      <c r="CV19" s="86" t="s">
        <v>370</v>
      </c>
    </row>
    <row r="20" spans="1:100" x14ac:dyDescent="0.25">
      <c r="A20">
        <v>2</v>
      </c>
      <c r="B20">
        <v>9</v>
      </c>
      <c r="C20">
        <v>9</v>
      </c>
      <c r="D20" s="12">
        <v>2</v>
      </c>
      <c r="E20" s="12">
        <v>3</v>
      </c>
      <c r="F20" s="12">
        <v>3.5</v>
      </c>
      <c r="P20" t="s">
        <v>5</v>
      </c>
      <c r="Q20">
        <v>-1</v>
      </c>
      <c r="R20">
        <v>1</v>
      </c>
      <c r="S20">
        <v>-1</v>
      </c>
      <c r="T20">
        <v>-1</v>
      </c>
      <c r="U20">
        <v>1</v>
      </c>
      <c r="V20">
        <v>-1</v>
      </c>
      <c r="W20">
        <v>1</v>
      </c>
      <c r="X20">
        <v>-1</v>
      </c>
      <c r="Y20">
        <v>-1</v>
      </c>
      <c r="Z20">
        <v>-1</v>
      </c>
      <c r="AA20">
        <f>AVERAGE($Q$20:$Z$20)</f>
        <v>-0.4</v>
      </c>
      <c r="AB20" t="s">
        <v>216</v>
      </c>
      <c r="AC20">
        <f>AC19*110</f>
        <v>-20</v>
      </c>
      <c r="AX20" s="9"/>
      <c r="CV20" s="86">
        <v>0.1904132231404958</v>
      </c>
    </row>
    <row r="21" spans="1:100" x14ac:dyDescent="0.25">
      <c r="A21">
        <v>2</v>
      </c>
      <c r="B21">
        <v>10</v>
      </c>
      <c r="C21">
        <v>10</v>
      </c>
      <c r="D21" s="12">
        <v>0.25</v>
      </c>
      <c r="E21" s="12">
        <v>0.3</v>
      </c>
      <c r="F21" s="12">
        <v>0.35</v>
      </c>
      <c r="P21" t="s">
        <v>6</v>
      </c>
      <c r="Q21">
        <v>1</v>
      </c>
      <c r="R21">
        <v>1</v>
      </c>
      <c r="S21">
        <v>1</v>
      </c>
      <c r="T21">
        <v>1</v>
      </c>
      <c r="U21">
        <v>1</v>
      </c>
      <c r="V21">
        <v>-1</v>
      </c>
      <c r="W21">
        <v>-1</v>
      </c>
      <c r="X21">
        <v>-1</v>
      </c>
      <c r="Y21">
        <v>-1</v>
      </c>
      <c r="Z21">
        <v>1</v>
      </c>
      <c r="AA21">
        <f>AVERAGE($Q$21:$Z$21)</f>
        <v>0.2</v>
      </c>
      <c r="AB21" t="s">
        <v>220</v>
      </c>
      <c r="AC21">
        <f>(AC19+1)/2</f>
        <v>0.40909090909090906</v>
      </c>
      <c r="AX21" s="9"/>
      <c r="CV21" s="86" t="s">
        <v>371</v>
      </c>
    </row>
    <row r="22" spans="1:100" x14ac:dyDescent="0.25">
      <c r="A22">
        <v>3</v>
      </c>
      <c r="B22">
        <v>1</v>
      </c>
      <c r="C22">
        <v>1</v>
      </c>
      <c r="D22" s="12">
        <v>25000</v>
      </c>
      <c r="E22" s="12">
        <v>30000</v>
      </c>
      <c r="F22" s="12">
        <v>35000</v>
      </c>
      <c r="P22" t="s">
        <v>7</v>
      </c>
      <c r="Q22">
        <v>1</v>
      </c>
      <c r="R22">
        <v>1</v>
      </c>
      <c r="S22">
        <v>1</v>
      </c>
      <c r="T22">
        <v>1</v>
      </c>
      <c r="U22">
        <v>1</v>
      </c>
      <c r="V22">
        <v>-1</v>
      </c>
      <c r="W22">
        <v>-1</v>
      </c>
      <c r="X22">
        <v>-1</v>
      </c>
      <c r="Y22">
        <v>-1</v>
      </c>
      <c r="Z22">
        <v>1</v>
      </c>
      <c r="AA22">
        <f>AVERAGE($Q$22:$Z$22)</f>
        <v>0.2</v>
      </c>
      <c r="AB22" t="s">
        <v>373</v>
      </c>
      <c r="AC22">
        <f>(AC21-(1-AC21))^2</f>
        <v>3.3057851239669443E-2</v>
      </c>
      <c r="AX22" s="9"/>
      <c r="CV22" s="86">
        <v>3.3057851239669443E-2</v>
      </c>
    </row>
    <row r="23" spans="1:100" x14ac:dyDescent="0.25">
      <c r="A23">
        <v>3</v>
      </c>
      <c r="B23">
        <v>2</v>
      </c>
      <c r="C23">
        <v>2</v>
      </c>
      <c r="D23" s="12">
        <v>10000</v>
      </c>
      <c r="E23" s="12">
        <v>12500</v>
      </c>
      <c r="F23" s="12">
        <v>15000</v>
      </c>
      <c r="P23" t="s">
        <v>8</v>
      </c>
      <c r="Q23">
        <v>-1</v>
      </c>
      <c r="R23">
        <v>-1</v>
      </c>
      <c r="S23">
        <v>-1</v>
      </c>
      <c r="T23">
        <v>1</v>
      </c>
      <c r="U23">
        <v>-1</v>
      </c>
      <c r="V23">
        <v>-1</v>
      </c>
      <c r="W23">
        <v>-1</v>
      </c>
      <c r="X23">
        <v>-1</v>
      </c>
      <c r="Y23">
        <v>-1</v>
      </c>
      <c r="Z23">
        <v>1</v>
      </c>
      <c r="AA23">
        <f>AVERAGE($Q$23:$Z$23)</f>
        <v>-0.6</v>
      </c>
      <c r="CV23" s="86" t="s">
        <v>218</v>
      </c>
    </row>
    <row r="24" spans="1:100" x14ac:dyDescent="0.25">
      <c r="A24">
        <v>3</v>
      </c>
      <c r="B24">
        <v>3</v>
      </c>
      <c r="C24">
        <v>3</v>
      </c>
      <c r="D24" s="12">
        <v>15000</v>
      </c>
      <c r="E24" s="12">
        <v>17500</v>
      </c>
      <c r="F24" s="12">
        <v>20000</v>
      </c>
      <c r="P24" t="s">
        <v>9</v>
      </c>
      <c r="Q24">
        <v>1</v>
      </c>
      <c r="R24">
        <v>1</v>
      </c>
      <c r="S24">
        <v>1</v>
      </c>
      <c r="T24">
        <v>-1</v>
      </c>
      <c r="U24">
        <v>1</v>
      </c>
      <c r="V24">
        <v>-1</v>
      </c>
      <c r="W24">
        <v>1</v>
      </c>
      <c r="X24">
        <v>-1</v>
      </c>
      <c r="Y24">
        <v>-1</v>
      </c>
      <c r="Z24">
        <v>1</v>
      </c>
      <c r="AA24">
        <f>AVERAGE($Q$24:$Z$24)</f>
        <v>0.2</v>
      </c>
      <c r="AX24" s="67"/>
      <c r="CV24" s="86">
        <f>AVERAGE(DB:DB)</f>
        <v>37.884125316375304</v>
      </c>
    </row>
    <row r="25" spans="1:100" x14ac:dyDescent="0.25">
      <c r="A25">
        <v>3</v>
      </c>
      <c r="B25">
        <v>4</v>
      </c>
      <c r="C25">
        <v>4</v>
      </c>
      <c r="D25" s="12">
        <v>125</v>
      </c>
      <c r="E25" s="12">
        <v>150</v>
      </c>
      <c r="F25" s="12">
        <v>400</v>
      </c>
      <c r="P25" t="s">
        <v>10</v>
      </c>
      <c r="Q25">
        <v>-1</v>
      </c>
      <c r="R25">
        <v>-1</v>
      </c>
      <c r="S25">
        <v>1</v>
      </c>
      <c r="T25">
        <v>1</v>
      </c>
      <c r="U25">
        <v>-1</v>
      </c>
      <c r="V25">
        <v>-1</v>
      </c>
      <c r="W25">
        <v>-1</v>
      </c>
      <c r="X25">
        <v>-1</v>
      </c>
      <c r="Y25">
        <v>-1</v>
      </c>
      <c r="Z25">
        <v>-1</v>
      </c>
      <c r="AA25">
        <f>AVERAGE($Q$25:$Z$25)</f>
        <v>-0.6</v>
      </c>
    </row>
    <row r="26" spans="1:100" x14ac:dyDescent="0.25">
      <c r="A26">
        <v>3</v>
      </c>
      <c r="B26">
        <v>5</v>
      </c>
      <c r="C26">
        <v>5</v>
      </c>
      <c r="D26" s="12">
        <v>0.2</v>
      </c>
      <c r="E26" s="12">
        <v>0.48</v>
      </c>
      <c r="F26" s="12">
        <v>0.55000000000000004</v>
      </c>
      <c r="P26" t="s">
        <v>11</v>
      </c>
      <c r="Q26">
        <v>1</v>
      </c>
      <c r="R26">
        <v>1</v>
      </c>
      <c r="S26">
        <v>1</v>
      </c>
      <c r="T26">
        <v>1</v>
      </c>
      <c r="U26">
        <v>1</v>
      </c>
      <c r="V26">
        <v>-1</v>
      </c>
      <c r="W26">
        <v>-1</v>
      </c>
      <c r="X26">
        <v>-1</v>
      </c>
      <c r="Y26">
        <v>-1</v>
      </c>
      <c r="Z26">
        <v>1</v>
      </c>
      <c r="AA26">
        <f>AVERAGE($Q$26:$Z$26)</f>
        <v>0.2</v>
      </c>
    </row>
    <row r="27" spans="1:100" x14ac:dyDescent="0.25">
      <c r="A27">
        <v>3</v>
      </c>
      <c r="B27">
        <v>6</v>
      </c>
      <c r="C27">
        <v>6</v>
      </c>
      <c r="D27" s="12">
        <v>2000</v>
      </c>
      <c r="E27" s="12">
        <v>4800</v>
      </c>
      <c r="F27" s="12">
        <v>5500</v>
      </c>
      <c r="P27" t="s">
        <v>79</v>
      </c>
      <c r="Q27">
        <f>AVERAGE($Q$16:$Q$26)</f>
        <v>9.0909090909090912E-2</v>
      </c>
      <c r="R27">
        <f>AVERAGE($R$16:$R$26)</f>
        <v>9.0909090909090912E-2</v>
      </c>
      <c r="S27">
        <f>AVERAGE($S$16:$S$26)</f>
        <v>0.27272727272727271</v>
      </c>
      <c r="T27">
        <f>AVERAGE($T$16:$T$26)</f>
        <v>0.63636363636363635</v>
      </c>
      <c r="U27">
        <f>AVERAGE($U$16:$U$26)</f>
        <v>0.27272727272727271</v>
      </c>
      <c r="V27">
        <f>AVERAGE($V$16:$V$26)</f>
        <v>-1</v>
      </c>
      <c r="W27">
        <f>AVERAGE($W$16:$W$26)</f>
        <v>-0.63636363636363635</v>
      </c>
      <c r="X27">
        <f>AVERAGE($X$16:$X$26)</f>
        <v>-0.81818181818181823</v>
      </c>
      <c r="Y27">
        <f>AVERAGE($Y$16:$Y$26)</f>
        <v>-0.81818181818181823</v>
      </c>
      <c r="Z27">
        <f>AVERAGE($Z$16:$Z$26)</f>
        <v>9.0909090909090912E-2</v>
      </c>
    </row>
    <row r="28" spans="1:100" x14ac:dyDescent="0.25">
      <c r="A28">
        <v>3</v>
      </c>
      <c r="B28">
        <v>7</v>
      </c>
      <c r="C28">
        <v>7</v>
      </c>
      <c r="D28" s="12">
        <v>400</v>
      </c>
      <c r="E28" s="12">
        <v>800</v>
      </c>
      <c r="F28" s="12">
        <v>1200</v>
      </c>
    </row>
    <row r="29" spans="1:100" x14ac:dyDescent="0.25">
      <c r="A29">
        <v>3</v>
      </c>
      <c r="B29">
        <v>8</v>
      </c>
      <c r="C29">
        <v>8</v>
      </c>
      <c r="D29" s="12">
        <v>300</v>
      </c>
      <c r="E29" s="12">
        <v>1000</v>
      </c>
      <c r="F29" s="12">
        <v>1800</v>
      </c>
    </row>
    <row r="30" spans="1:100" x14ac:dyDescent="0.25">
      <c r="A30">
        <v>3</v>
      </c>
      <c r="B30">
        <v>9</v>
      </c>
      <c r="C30">
        <v>9</v>
      </c>
      <c r="D30" s="12">
        <v>400</v>
      </c>
      <c r="E30" s="12">
        <v>600</v>
      </c>
      <c r="F30" s="12">
        <v>800</v>
      </c>
      <c r="P30" t="s">
        <v>99</v>
      </c>
      <c r="Q30" t="s">
        <v>81</v>
      </c>
      <c r="R30" t="s">
        <v>82</v>
      </c>
      <c r="S30" t="s">
        <v>83</v>
      </c>
      <c r="T30" t="s">
        <v>84</v>
      </c>
      <c r="U30" t="s">
        <v>85</v>
      </c>
      <c r="V30" t="s">
        <v>86</v>
      </c>
      <c r="W30" t="s">
        <v>87</v>
      </c>
      <c r="X30" t="s">
        <v>88</v>
      </c>
      <c r="Y30" t="s">
        <v>89</v>
      </c>
      <c r="Z30" t="s">
        <v>90</v>
      </c>
      <c r="AA30" t="s">
        <v>80</v>
      </c>
      <c r="AB30" t="s">
        <v>389</v>
      </c>
      <c r="AD30" t="s">
        <v>42</v>
      </c>
    </row>
    <row r="31" spans="1:100" x14ac:dyDescent="0.25">
      <c r="A31">
        <v>3</v>
      </c>
      <c r="B31">
        <v>10</v>
      </c>
      <c r="C31">
        <v>10</v>
      </c>
      <c r="D31" s="12">
        <v>0.14000000000000001</v>
      </c>
      <c r="E31" s="12">
        <v>0.22</v>
      </c>
      <c r="F31" s="12">
        <v>0.25</v>
      </c>
      <c r="P31" t="s">
        <v>1</v>
      </c>
      <c r="Q31">
        <v>1</v>
      </c>
      <c r="R31">
        <v>1</v>
      </c>
      <c r="S31">
        <v>-1</v>
      </c>
      <c r="T31">
        <v>-1</v>
      </c>
      <c r="U31">
        <v>-1</v>
      </c>
      <c r="V31">
        <v>-1</v>
      </c>
      <c r="W31">
        <v>-1</v>
      </c>
      <c r="X31">
        <v>1</v>
      </c>
      <c r="Y31">
        <v>-1</v>
      </c>
      <c r="Z31">
        <v>1</v>
      </c>
      <c r="AA31">
        <f>AVERAGE($Q$31:$Z$31)</f>
        <v>-0.2</v>
      </c>
      <c r="AB31" t="s">
        <v>52</v>
      </c>
      <c r="AC31">
        <f>VARP($Q$42:$Z$42)</f>
        <v>0.128595041322314</v>
      </c>
      <c r="AD31">
        <f>AC31/AC33</f>
        <v>0.1708138173302107</v>
      </c>
    </row>
    <row r="32" spans="1:100" x14ac:dyDescent="0.25">
      <c r="A32">
        <v>4</v>
      </c>
      <c r="B32">
        <v>1</v>
      </c>
      <c r="C32">
        <v>1</v>
      </c>
      <c r="D32" s="12">
        <v>11000</v>
      </c>
      <c r="E32" s="12">
        <v>12000</v>
      </c>
      <c r="F32" s="12">
        <v>13000</v>
      </c>
      <c r="P32" t="s">
        <v>2</v>
      </c>
      <c r="Q32">
        <v>1</v>
      </c>
      <c r="R32">
        <v>1</v>
      </c>
      <c r="S32">
        <v>-1</v>
      </c>
      <c r="T32">
        <v>-1</v>
      </c>
      <c r="U32">
        <v>-1</v>
      </c>
      <c r="V32">
        <v>-1</v>
      </c>
      <c r="W32">
        <v>-1</v>
      </c>
      <c r="X32">
        <v>-1</v>
      </c>
      <c r="Y32">
        <v>1</v>
      </c>
      <c r="Z32">
        <v>1</v>
      </c>
      <c r="AA32">
        <f>AVERAGE($Q$32:$Z$32)</f>
        <v>-0.2</v>
      </c>
      <c r="AB32" t="s">
        <v>54</v>
      </c>
      <c r="AC32">
        <f>VARP($Z$31:$AA$42)</f>
        <v>0.60230280116858559</v>
      </c>
      <c r="AD32">
        <f>AC32/AC33</f>
        <v>0.80004360664591834</v>
      </c>
    </row>
    <row r="33" spans="1:30" x14ac:dyDescent="0.25">
      <c r="A33">
        <v>4</v>
      </c>
      <c r="B33">
        <v>2</v>
      </c>
      <c r="C33">
        <v>2</v>
      </c>
      <c r="D33" s="12">
        <v>4000</v>
      </c>
      <c r="E33" s="12">
        <v>7000</v>
      </c>
      <c r="F33" s="12">
        <v>10000</v>
      </c>
      <c r="P33" t="s">
        <v>3</v>
      </c>
      <c r="Q33">
        <v>1</v>
      </c>
      <c r="R33">
        <v>1</v>
      </c>
      <c r="S33">
        <v>-1</v>
      </c>
      <c r="T33">
        <v>-1</v>
      </c>
      <c r="U33">
        <v>-1</v>
      </c>
      <c r="V33">
        <v>-1</v>
      </c>
      <c r="W33">
        <v>-1</v>
      </c>
      <c r="X33">
        <v>-1</v>
      </c>
      <c r="Y33">
        <v>-1</v>
      </c>
      <c r="Z33">
        <v>-1</v>
      </c>
      <c r="AA33">
        <f>AVERAGE($Q$33:$Z$33)</f>
        <v>-0.6</v>
      </c>
      <c r="AB33" t="s">
        <v>57</v>
      </c>
      <c r="AC33">
        <f>VARP($Q$31:$Z$42)</f>
        <v>0.7528374655647383</v>
      </c>
    </row>
    <row r="34" spans="1:30" x14ac:dyDescent="0.25">
      <c r="A34">
        <v>4</v>
      </c>
      <c r="B34">
        <v>3</v>
      </c>
      <c r="C34">
        <v>3</v>
      </c>
      <c r="D34" s="12">
        <v>3000</v>
      </c>
      <c r="E34" s="12">
        <v>5000</v>
      </c>
      <c r="F34" s="12">
        <v>7000</v>
      </c>
      <c r="P34" t="s">
        <v>4</v>
      </c>
      <c r="Q34">
        <v>-1</v>
      </c>
      <c r="R34">
        <v>-1</v>
      </c>
      <c r="S34">
        <v>-1</v>
      </c>
      <c r="T34">
        <v>-1</v>
      </c>
      <c r="U34">
        <v>1</v>
      </c>
      <c r="V34">
        <v>-1</v>
      </c>
      <c r="W34">
        <v>-1</v>
      </c>
      <c r="X34">
        <v>1</v>
      </c>
      <c r="Y34">
        <v>1</v>
      </c>
      <c r="Z34">
        <v>-1</v>
      </c>
      <c r="AA34">
        <f>AVERAGE($Q$34:$Z$34)</f>
        <v>-0.4</v>
      </c>
      <c r="AB34" t="s">
        <v>77</v>
      </c>
      <c r="AC34">
        <f>AVERAGE($Q$31:$Z$42)</f>
        <v>-0.43636363636363634</v>
      </c>
    </row>
    <row r="35" spans="1:30" x14ac:dyDescent="0.25">
      <c r="A35">
        <v>4</v>
      </c>
      <c r="B35">
        <v>4</v>
      </c>
      <c r="C35">
        <v>4</v>
      </c>
      <c r="D35" s="12">
        <v>1000</v>
      </c>
      <c r="E35" s="12">
        <v>3000</v>
      </c>
      <c r="F35" s="12">
        <v>4000</v>
      </c>
      <c r="P35" t="s">
        <v>5</v>
      </c>
      <c r="Q35">
        <v>1</v>
      </c>
      <c r="R35">
        <v>1</v>
      </c>
      <c r="S35">
        <v>-1</v>
      </c>
      <c r="T35">
        <v>1</v>
      </c>
      <c r="U35">
        <v>-1</v>
      </c>
      <c r="V35">
        <v>1</v>
      </c>
      <c r="W35">
        <v>-1</v>
      </c>
      <c r="X35">
        <v>-1</v>
      </c>
      <c r="Y35">
        <v>-1</v>
      </c>
      <c r="Z35">
        <v>1</v>
      </c>
      <c r="AA35">
        <f>AVERAGE($Q$35:$Z$35)</f>
        <v>0</v>
      </c>
      <c r="AB35" t="s">
        <v>217</v>
      </c>
      <c r="AC35">
        <f>AC34*110</f>
        <v>-48</v>
      </c>
    </row>
    <row r="36" spans="1:30" x14ac:dyDescent="0.25">
      <c r="A36">
        <v>4</v>
      </c>
      <c r="B36">
        <v>5</v>
      </c>
      <c r="C36">
        <v>5</v>
      </c>
      <c r="D36" s="12">
        <v>0.05</v>
      </c>
      <c r="E36" s="12">
        <v>0.2</v>
      </c>
      <c r="F36" s="12">
        <v>0.35</v>
      </c>
      <c r="P36" t="s">
        <v>6</v>
      </c>
      <c r="Q36">
        <v>-1</v>
      </c>
      <c r="R36">
        <v>-1</v>
      </c>
      <c r="S36">
        <v>-1</v>
      </c>
      <c r="T36">
        <v>-1</v>
      </c>
      <c r="U36">
        <v>1</v>
      </c>
      <c r="V36">
        <v>-1</v>
      </c>
      <c r="W36">
        <v>-1</v>
      </c>
      <c r="X36">
        <v>-1</v>
      </c>
      <c r="Y36">
        <v>-1</v>
      </c>
      <c r="Z36">
        <v>1</v>
      </c>
      <c r="AA36">
        <f>AVERAGE($Q$36:$Z$36)</f>
        <v>-0.6</v>
      </c>
      <c r="AB36" t="s">
        <v>220</v>
      </c>
      <c r="AC36">
        <f>(AC34+1)/2</f>
        <v>0.28181818181818186</v>
      </c>
    </row>
    <row r="37" spans="1:30" x14ac:dyDescent="0.25">
      <c r="A37">
        <v>4</v>
      </c>
      <c r="B37">
        <v>6</v>
      </c>
      <c r="C37">
        <v>6</v>
      </c>
      <c r="D37" s="12">
        <v>100</v>
      </c>
      <c r="E37" s="12">
        <v>300</v>
      </c>
      <c r="F37" s="12">
        <v>700</v>
      </c>
      <c r="P37" t="s">
        <v>7</v>
      </c>
      <c r="Q37">
        <v>-1</v>
      </c>
      <c r="R37">
        <v>-1</v>
      </c>
      <c r="S37">
        <v>-1</v>
      </c>
      <c r="T37">
        <v>-1</v>
      </c>
      <c r="U37">
        <v>-1</v>
      </c>
      <c r="V37">
        <v>-1</v>
      </c>
      <c r="W37">
        <v>-1</v>
      </c>
      <c r="X37">
        <v>-1</v>
      </c>
      <c r="Y37">
        <v>-1</v>
      </c>
      <c r="Z37">
        <v>-1</v>
      </c>
      <c r="AA37">
        <f>AVERAGE($Q$37:$Z$37)</f>
        <v>-1</v>
      </c>
      <c r="AB37" t="s">
        <v>373</v>
      </c>
      <c r="AC37">
        <f>(AC36-(1-AC36))^2</f>
        <v>0.1904132231404958</v>
      </c>
    </row>
    <row r="38" spans="1:30" x14ac:dyDescent="0.25">
      <c r="A38">
        <v>4</v>
      </c>
      <c r="B38">
        <v>7</v>
      </c>
      <c r="C38">
        <v>7</v>
      </c>
      <c r="D38" s="12">
        <v>100</v>
      </c>
      <c r="E38" s="12">
        <v>300</v>
      </c>
      <c r="F38" s="12">
        <v>500</v>
      </c>
      <c r="P38" t="s">
        <v>8</v>
      </c>
      <c r="Q38">
        <v>-1</v>
      </c>
      <c r="R38">
        <v>-1</v>
      </c>
      <c r="S38">
        <v>-1</v>
      </c>
      <c r="T38">
        <v>-1</v>
      </c>
      <c r="U38">
        <v>-1</v>
      </c>
      <c r="V38">
        <v>1</v>
      </c>
      <c r="W38">
        <v>-1</v>
      </c>
      <c r="X38">
        <v>-1</v>
      </c>
      <c r="Y38">
        <v>-1</v>
      </c>
      <c r="Z38">
        <v>1</v>
      </c>
      <c r="AA38">
        <f>AVERAGE($Q$38:$Z$38)</f>
        <v>-0.6</v>
      </c>
    </row>
    <row r="39" spans="1:30" x14ac:dyDescent="0.25">
      <c r="A39">
        <v>4</v>
      </c>
      <c r="B39">
        <v>8</v>
      </c>
      <c r="C39">
        <v>8</v>
      </c>
      <c r="D39" s="12">
        <v>1</v>
      </c>
      <c r="E39" s="12">
        <v>10</v>
      </c>
      <c r="F39" s="12">
        <v>50</v>
      </c>
      <c r="P39" t="s">
        <v>9</v>
      </c>
      <c r="Q39">
        <v>-1</v>
      </c>
      <c r="R39">
        <v>1</v>
      </c>
      <c r="S39">
        <v>-1</v>
      </c>
      <c r="T39">
        <v>1</v>
      </c>
      <c r="U39">
        <v>-1</v>
      </c>
      <c r="V39">
        <v>-1</v>
      </c>
      <c r="W39">
        <v>1</v>
      </c>
      <c r="X39">
        <v>-1</v>
      </c>
      <c r="Y39">
        <v>-1</v>
      </c>
      <c r="Z39">
        <v>1</v>
      </c>
      <c r="AA39">
        <f>AVERAGE($Q$39:$Z$39)</f>
        <v>-0.2</v>
      </c>
    </row>
    <row r="40" spans="1:30" x14ac:dyDescent="0.25">
      <c r="A40">
        <v>4</v>
      </c>
      <c r="B40">
        <v>9</v>
      </c>
      <c r="C40">
        <v>9</v>
      </c>
      <c r="D40" s="12">
        <v>2</v>
      </c>
      <c r="E40" s="12">
        <v>5</v>
      </c>
      <c r="F40" s="12">
        <v>9</v>
      </c>
      <c r="P40" t="s">
        <v>10</v>
      </c>
      <c r="Q40">
        <v>1</v>
      </c>
      <c r="R40">
        <v>-1</v>
      </c>
      <c r="S40">
        <v>-1</v>
      </c>
      <c r="T40">
        <v>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1</v>
      </c>
      <c r="AA40">
        <f>AVERAGE($Q$40:$Z$40)</f>
        <v>-0.4</v>
      </c>
    </row>
    <row r="41" spans="1:30" x14ac:dyDescent="0.25">
      <c r="A41">
        <v>4</v>
      </c>
      <c r="B41">
        <v>10</v>
      </c>
      <c r="C41">
        <v>10</v>
      </c>
      <c r="D41" s="12">
        <v>0.3</v>
      </c>
      <c r="E41" s="12">
        <v>0.4</v>
      </c>
      <c r="F41" s="12">
        <v>0.55000000000000004</v>
      </c>
      <c r="P41" t="s">
        <v>11</v>
      </c>
      <c r="Q41">
        <v>-1</v>
      </c>
      <c r="R41">
        <v>-1</v>
      </c>
      <c r="S41">
        <v>-1</v>
      </c>
      <c r="T41">
        <v>-1</v>
      </c>
      <c r="U41">
        <v>1</v>
      </c>
      <c r="V41">
        <v>-1</v>
      </c>
      <c r="W41">
        <v>-1</v>
      </c>
      <c r="X41">
        <v>1</v>
      </c>
      <c r="Y41">
        <v>-1</v>
      </c>
      <c r="Z41">
        <v>-1</v>
      </c>
      <c r="AA41">
        <f>AVERAGE($Q$41:$Z$41)</f>
        <v>-0.6</v>
      </c>
    </row>
    <row r="42" spans="1:30" x14ac:dyDescent="0.25">
      <c r="A42">
        <v>5</v>
      </c>
      <c r="B42">
        <v>1</v>
      </c>
      <c r="C42">
        <v>1</v>
      </c>
      <c r="D42" s="12">
        <v>25000</v>
      </c>
      <c r="E42" s="12">
        <v>70000</v>
      </c>
      <c r="F42" s="12">
        <v>100000</v>
      </c>
      <c r="P42" t="s">
        <v>79</v>
      </c>
      <c r="Q42">
        <f>AVERAGE($Q$31:$Q$41)</f>
        <v>-9.0909090909090912E-2</v>
      </c>
      <c r="R42">
        <f>AVERAGE($R$31:$R$41)</f>
        <v>-9.0909090909090912E-2</v>
      </c>
      <c r="S42">
        <f>AVERAGE($S$31:$S$41)</f>
        <v>-1</v>
      </c>
      <c r="T42">
        <f>AVERAGE($T$31:$T$41)</f>
        <v>-0.45454545454545453</v>
      </c>
      <c r="U42">
        <f>AVERAGE($U$31:$U$41)</f>
        <v>-0.45454545454545453</v>
      </c>
      <c r="V42">
        <f>AVERAGE($V$31:$V$41)</f>
        <v>-0.63636363636363635</v>
      </c>
      <c r="W42">
        <f>AVERAGE($W$31:$W$41)</f>
        <v>-0.81818181818181823</v>
      </c>
      <c r="X42">
        <f>AVERAGE($X$31:$X$41)</f>
        <v>-0.45454545454545453</v>
      </c>
      <c r="Y42">
        <f>AVERAGE($Y$31:$Y$41)</f>
        <v>-0.63636363636363635</v>
      </c>
      <c r="Z42">
        <f>AVERAGE($Z$31:$Z$41)</f>
        <v>0.27272727272727271</v>
      </c>
    </row>
    <row r="43" spans="1:30" x14ac:dyDescent="0.25">
      <c r="A43">
        <v>5</v>
      </c>
      <c r="B43">
        <v>2</v>
      </c>
      <c r="C43">
        <v>2</v>
      </c>
      <c r="D43" s="12">
        <v>5000</v>
      </c>
      <c r="E43" s="12">
        <v>10000</v>
      </c>
      <c r="F43" s="12">
        <v>15000</v>
      </c>
    </row>
    <row r="44" spans="1:30" x14ac:dyDescent="0.25">
      <c r="A44">
        <v>5</v>
      </c>
      <c r="B44">
        <v>3</v>
      </c>
      <c r="C44">
        <v>3</v>
      </c>
      <c r="D44" s="12">
        <v>20000</v>
      </c>
      <c r="E44" s="12">
        <v>40000</v>
      </c>
      <c r="F44" s="12">
        <v>60000</v>
      </c>
    </row>
    <row r="45" spans="1:30" x14ac:dyDescent="0.25">
      <c r="A45">
        <v>5</v>
      </c>
      <c r="B45">
        <v>4</v>
      </c>
      <c r="C45">
        <v>4</v>
      </c>
      <c r="D45" s="12">
        <v>10000</v>
      </c>
      <c r="E45" s="12">
        <v>20000</v>
      </c>
      <c r="F45" s="12">
        <v>50000</v>
      </c>
      <c r="P45" t="s">
        <v>218</v>
      </c>
      <c r="Q45" t="s">
        <v>81</v>
      </c>
      <c r="R45" t="s">
        <v>82</v>
      </c>
      <c r="S45" t="s">
        <v>83</v>
      </c>
      <c r="T45" t="s">
        <v>84</v>
      </c>
      <c r="U45" t="s">
        <v>85</v>
      </c>
      <c r="V45" t="s">
        <v>86</v>
      </c>
      <c r="W45" t="s">
        <v>87</v>
      </c>
      <c r="X45" t="s">
        <v>88</v>
      </c>
      <c r="Y45" t="s">
        <v>89</v>
      </c>
      <c r="Z45" t="s">
        <v>90</v>
      </c>
      <c r="AA45" t="s">
        <v>80</v>
      </c>
      <c r="AB45" t="s">
        <v>389</v>
      </c>
      <c r="AD45" t="s">
        <v>42</v>
      </c>
    </row>
    <row r="46" spans="1:30" x14ac:dyDescent="0.25">
      <c r="A46">
        <v>5</v>
      </c>
      <c r="B46">
        <v>5</v>
      </c>
      <c r="C46">
        <v>5</v>
      </c>
      <c r="D46" s="12">
        <v>0.02</v>
      </c>
      <c r="E46" s="12">
        <v>0.03</v>
      </c>
      <c r="F46" s="12">
        <v>0.05</v>
      </c>
      <c r="P46" t="s">
        <v>1</v>
      </c>
      <c r="Q46">
        <v>0.74727425216662002</v>
      </c>
      <c r="R46">
        <v>0.32625994694960214</v>
      </c>
      <c r="S46">
        <v>0.999</v>
      </c>
      <c r="T46">
        <v>0.95777383666920024</v>
      </c>
      <c r="U46">
        <v>0.375</v>
      </c>
      <c r="V46">
        <v>16.647058823529413</v>
      </c>
      <c r="W46">
        <v>13.144271570014142</v>
      </c>
      <c r="X46">
        <v>3.1666666666666665</v>
      </c>
      <c r="Y46">
        <v>1427.5714285714287</v>
      </c>
      <c r="Z46">
        <v>0.21107266435986161</v>
      </c>
      <c r="AA46">
        <f>AVERAGE($Q$46:$Z$46)</f>
        <v>146.41458063317842</v>
      </c>
      <c r="AB46" t="s">
        <v>52</v>
      </c>
      <c r="AC46">
        <f>VARP($Q$57:$Z$57)</f>
        <v>7421.3757221356345</v>
      </c>
      <c r="AD46">
        <f>AC46/AC48</f>
        <v>0.32771067139516508</v>
      </c>
    </row>
    <row r="47" spans="1:30" x14ac:dyDescent="0.25">
      <c r="A47">
        <v>5</v>
      </c>
      <c r="B47">
        <v>6</v>
      </c>
      <c r="C47">
        <v>6</v>
      </c>
      <c r="D47" s="12">
        <v>15</v>
      </c>
      <c r="E47" s="12">
        <v>20</v>
      </c>
      <c r="F47" s="12">
        <v>40</v>
      </c>
      <c r="P47" t="s">
        <v>2</v>
      </c>
      <c r="Q47">
        <v>0.16130835896002235</v>
      </c>
      <c r="R47">
        <v>6.1007957559681698E-2</v>
      </c>
      <c r="S47">
        <v>2</v>
      </c>
      <c r="T47">
        <v>0.99155476733384007</v>
      </c>
      <c r="U47">
        <v>0.9375</v>
      </c>
      <c r="V47">
        <v>28.411764705882351</v>
      </c>
      <c r="W47">
        <v>13.144271570014142</v>
      </c>
      <c r="X47">
        <v>0.66666666666666663</v>
      </c>
      <c r="Y47">
        <v>0.14285714285714285</v>
      </c>
      <c r="Z47">
        <v>3.8062283737024256E-2</v>
      </c>
      <c r="AA47">
        <f>AVERAGE($Q$47:$Z$47)</f>
        <v>4.6554993453010871</v>
      </c>
      <c r="AB47" t="s">
        <v>54</v>
      </c>
      <c r="AC47">
        <f>VARP($AA$46:$AA$56)</f>
        <v>1419.7900666752794</v>
      </c>
      <c r="AD47">
        <f>AC47/AC48</f>
        <v>6.2694623397459417E-2</v>
      </c>
    </row>
    <row r="48" spans="1:30" x14ac:dyDescent="0.25">
      <c r="A48">
        <v>5</v>
      </c>
      <c r="B48">
        <v>7</v>
      </c>
      <c r="C48">
        <v>7</v>
      </c>
      <c r="D48" s="12">
        <v>5</v>
      </c>
      <c r="E48" s="12">
        <v>15</v>
      </c>
      <c r="F48" s="12">
        <v>25</v>
      </c>
      <c r="P48" t="s">
        <v>3</v>
      </c>
      <c r="Q48">
        <v>4.8364551299972046E-2</v>
      </c>
      <c r="R48">
        <v>0.10521662245800177</v>
      </c>
      <c r="S48">
        <v>0.75</v>
      </c>
      <c r="T48">
        <v>0.98733215100076011</v>
      </c>
      <c r="U48">
        <v>1.9999999999999996</v>
      </c>
      <c r="V48">
        <v>281.35294117647061</v>
      </c>
      <c r="W48">
        <v>10.315417256011314</v>
      </c>
      <c r="X48">
        <v>82.333333333333329</v>
      </c>
      <c r="Y48">
        <v>170.42857142857142</v>
      </c>
      <c r="Z48">
        <v>0.23875432525951551</v>
      </c>
      <c r="AA48">
        <f>AVERAGE($Q$48:$Z$48)</f>
        <v>54.855993084440492</v>
      </c>
      <c r="AB48" t="s">
        <v>57</v>
      </c>
      <c r="AC48">
        <f>VARP($Q$46:$Z$56)</f>
        <v>22646.121624726336</v>
      </c>
    </row>
    <row r="49" spans="1:29" x14ac:dyDescent="0.25">
      <c r="A49">
        <v>5</v>
      </c>
      <c r="B49">
        <v>8</v>
      </c>
      <c r="C49">
        <v>8</v>
      </c>
      <c r="D49" s="12">
        <v>100</v>
      </c>
      <c r="E49" s="12">
        <v>300</v>
      </c>
      <c r="F49" s="12">
        <v>750</v>
      </c>
      <c r="P49" t="s">
        <v>4</v>
      </c>
      <c r="Q49">
        <v>0.58065417948001119</v>
      </c>
      <c r="R49">
        <v>0.38107869142351902</v>
      </c>
      <c r="S49">
        <v>0.5</v>
      </c>
      <c r="T49">
        <v>0.74664302001520144</v>
      </c>
      <c r="U49">
        <v>0.25000000000000006</v>
      </c>
      <c r="V49">
        <v>16.647058823529413</v>
      </c>
      <c r="W49">
        <v>3.2432814710042432</v>
      </c>
      <c r="X49">
        <v>0.16666666666666666</v>
      </c>
      <c r="Y49">
        <v>0.42857142857142855</v>
      </c>
      <c r="Z49">
        <v>0.38408304498269913</v>
      </c>
      <c r="AA49">
        <f>AVERAGE($Q$49:$Z$49)</f>
        <v>2.3328037325673181</v>
      </c>
      <c r="AB49" t="s">
        <v>384</v>
      </c>
      <c r="AC49">
        <f>AVERAGE($Q$46:$Z$56)</f>
        <v>37.884125316375304</v>
      </c>
    </row>
    <row r="50" spans="1:29" x14ac:dyDescent="0.25">
      <c r="A50">
        <v>5</v>
      </c>
      <c r="B50">
        <v>9</v>
      </c>
      <c r="C50">
        <v>9</v>
      </c>
      <c r="D50" s="12">
        <v>300</v>
      </c>
      <c r="E50" s="12">
        <v>359</v>
      </c>
      <c r="F50" s="12">
        <v>500</v>
      </c>
      <c r="P50" t="s">
        <v>5</v>
      </c>
      <c r="Q50">
        <v>1.4461839530332681</v>
      </c>
      <c r="R50">
        <v>0.11582670203359859</v>
      </c>
      <c r="S50">
        <v>3</v>
      </c>
      <c r="T50">
        <v>0.6890465332319905</v>
      </c>
      <c r="U50">
        <v>0.8125</v>
      </c>
      <c r="V50">
        <v>0.17647058823529413</v>
      </c>
      <c r="W50">
        <v>0.78783592644978784</v>
      </c>
      <c r="X50">
        <v>24</v>
      </c>
      <c r="Y50">
        <v>101.57142857142857</v>
      </c>
      <c r="Z50">
        <v>3.8062283737024256E-2</v>
      </c>
      <c r="AA50">
        <f>AVERAGE($Q$50:$Z$50)</f>
        <v>13.263735455814953</v>
      </c>
      <c r="AB50" t="s">
        <v>385</v>
      </c>
      <c r="AC50">
        <f>AC49*110</f>
        <v>4167.2537848012835</v>
      </c>
    </row>
    <row r="51" spans="1:29" x14ac:dyDescent="0.25">
      <c r="A51">
        <v>5</v>
      </c>
      <c r="B51">
        <v>10</v>
      </c>
      <c r="C51">
        <v>10</v>
      </c>
      <c r="D51" s="12">
        <v>0.25</v>
      </c>
      <c r="E51" s="12">
        <v>0.3</v>
      </c>
      <c r="F51" s="12">
        <v>0.35</v>
      </c>
      <c r="P51" t="s">
        <v>6</v>
      </c>
      <c r="Q51">
        <v>0.84274531730500424</v>
      </c>
      <c r="R51">
        <v>0.64633068081343947</v>
      </c>
      <c r="S51">
        <v>0.92</v>
      </c>
      <c r="T51">
        <v>0.90710244067224055</v>
      </c>
      <c r="U51">
        <v>6.2500000000000056E-2</v>
      </c>
      <c r="V51">
        <v>13.705882352941176</v>
      </c>
      <c r="W51">
        <v>9.6082036775106072</v>
      </c>
      <c r="X51">
        <v>7.333333333333333</v>
      </c>
      <c r="Y51">
        <v>370.42857142857144</v>
      </c>
      <c r="Z51">
        <v>0.30795847750865041</v>
      </c>
      <c r="AA51">
        <f>AVERAGE($Q$51:$Z$51)</f>
        <v>40.476262770865588</v>
      </c>
    </row>
    <row r="52" spans="1:29" x14ac:dyDescent="0.25">
      <c r="A52">
        <v>6</v>
      </c>
      <c r="B52">
        <v>1</v>
      </c>
      <c r="C52">
        <v>1</v>
      </c>
      <c r="D52" s="12">
        <v>2500</v>
      </c>
      <c r="E52" s="12">
        <v>4500</v>
      </c>
      <c r="F52" s="12">
        <v>6000</v>
      </c>
      <c r="P52" t="s">
        <v>7</v>
      </c>
      <c r="Q52">
        <v>0.61559966452334358</v>
      </c>
      <c r="R52">
        <v>0.38107869142351902</v>
      </c>
      <c r="S52">
        <v>0.75</v>
      </c>
      <c r="T52">
        <v>0.95777383666920024</v>
      </c>
      <c r="U52">
        <v>0.87500000000000011</v>
      </c>
      <c r="V52">
        <v>7.8235294117647056</v>
      </c>
      <c r="W52">
        <v>20.216407355021214</v>
      </c>
      <c r="X52">
        <v>3.1666666666666665</v>
      </c>
      <c r="Y52">
        <v>427.57142857142856</v>
      </c>
      <c r="Z52">
        <v>0.65397923875432518</v>
      </c>
      <c r="AA52">
        <f>AVERAGE($Q$52:$Z$52)</f>
        <v>46.301146343625156</v>
      </c>
    </row>
    <row r="53" spans="1:29" x14ac:dyDescent="0.25">
      <c r="A53">
        <v>6</v>
      </c>
      <c r="B53">
        <v>2</v>
      </c>
      <c r="C53">
        <v>2</v>
      </c>
      <c r="D53" s="12">
        <v>2400</v>
      </c>
      <c r="E53" s="12">
        <v>4000</v>
      </c>
      <c r="F53" s="12">
        <v>5800</v>
      </c>
      <c r="P53" t="s">
        <v>8</v>
      </c>
      <c r="Q53">
        <v>28.70366228683254</v>
      </c>
      <c r="R53">
        <v>38.787798408488065</v>
      </c>
      <c r="S53">
        <v>17</v>
      </c>
      <c r="T53">
        <v>0.91554767333840048</v>
      </c>
      <c r="U53">
        <v>2.4375</v>
      </c>
      <c r="V53">
        <v>0.17647058823529413</v>
      </c>
      <c r="W53">
        <v>7.4865629420084856</v>
      </c>
      <c r="X53">
        <v>4</v>
      </c>
      <c r="Y53">
        <v>176.14285714285714</v>
      </c>
      <c r="Z53">
        <v>0.20415224913494801</v>
      </c>
      <c r="AA53">
        <f>AVERAGE($Q$53:$Z$53)</f>
        <v>27.585455129089485</v>
      </c>
    </row>
    <row r="54" spans="1:29" x14ac:dyDescent="0.25">
      <c r="A54">
        <v>6</v>
      </c>
      <c r="B54">
        <v>3</v>
      </c>
      <c r="C54">
        <v>3</v>
      </c>
      <c r="D54" s="12">
        <v>450</v>
      </c>
      <c r="E54" s="12">
        <v>800</v>
      </c>
      <c r="F54" s="12">
        <v>2000</v>
      </c>
      <c r="P54" t="s">
        <v>9</v>
      </c>
      <c r="Q54">
        <v>0.58065417948001119</v>
      </c>
      <c r="R54">
        <v>9.3722369584438553E-2</v>
      </c>
      <c r="S54">
        <v>0.65</v>
      </c>
      <c r="T54">
        <v>1.3427919939194325E-2</v>
      </c>
      <c r="U54">
        <v>0.6875</v>
      </c>
      <c r="V54">
        <v>34.294117647058826</v>
      </c>
      <c r="W54">
        <v>9.900990099009941E-3</v>
      </c>
      <c r="X54">
        <v>4</v>
      </c>
      <c r="Y54">
        <v>241.85714285714286</v>
      </c>
      <c r="Z54">
        <v>0.30795847750865041</v>
      </c>
      <c r="AA54">
        <f>AVERAGE($Q$54:$Z$54)</f>
        <v>28.249442444081296</v>
      </c>
    </row>
    <row r="55" spans="1:29" x14ac:dyDescent="0.25">
      <c r="A55">
        <v>6</v>
      </c>
      <c r="B55">
        <v>4</v>
      </c>
      <c r="C55">
        <v>4</v>
      </c>
      <c r="D55" s="12">
        <v>400</v>
      </c>
      <c r="E55" s="12">
        <v>1100</v>
      </c>
      <c r="F55" s="12">
        <v>1500</v>
      </c>
      <c r="P55" t="s">
        <v>10</v>
      </c>
      <c r="Q55">
        <v>4.8364551299972046E-2</v>
      </c>
      <c r="R55">
        <v>6.0733863837312114</v>
      </c>
      <c r="S55">
        <v>0.2</v>
      </c>
      <c r="T55">
        <v>0.49328604003040283</v>
      </c>
      <c r="U55">
        <v>1.5</v>
      </c>
      <c r="V55">
        <v>46.058823529411768</v>
      </c>
      <c r="W55">
        <v>41.432814710042436</v>
      </c>
      <c r="X55">
        <v>2.6666666666666665</v>
      </c>
      <c r="Y55">
        <v>204.14285714285714</v>
      </c>
      <c r="Z55">
        <v>3.8062283737024256E-2</v>
      </c>
      <c r="AA55">
        <f>AVERAGE($Q$55:$Z$55)</f>
        <v>30.265426130777662</v>
      </c>
    </row>
    <row r="56" spans="1:29" x14ac:dyDescent="0.25">
      <c r="A56">
        <v>6</v>
      </c>
      <c r="B56">
        <v>5</v>
      </c>
      <c r="C56">
        <v>5</v>
      </c>
      <c r="D56" s="12">
        <v>0.1</v>
      </c>
      <c r="E56" s="12">
        <v>0.15</v>
      </c>
      <c r="F56" s="12">
        <v>0.3</v>
      </c>
      <c r="P56" t="s">
        <v>11</v>
      </c>
      <c r="Q56">
        <v>0.72043611965334076</v>
      </c>
      <c r="R56">
        <v>0.46949602122015915</v>
      </c>
      <c r="S56">
        <v>0.7</v>
      </c>
      <c r="T56">
        <v>0.98310953466768014</v>
      </c>
      <c r="U56">
        <v>6.2500000000000056E-2</v>
      </c>
      <c r="V56">
        <v>116.64705882352941</v>
      </c>
      <c r="W56">
        <v>3.2432814710042432</v>
      </c>
      <c r="X56">
        <v>0.66666666666666663</v>
      </c>
      <c r="Y56">
        <v>99</v>
      </c>
      <c r="Z56">
        <v>0.75778546712802763</v>
      </c>
      <c r="AA56">
        <f>AVERAGE($Q$56:$Z$56)</f>
        <v>22.325033410386954</v>
      </c>
    </row>
    <row r="57" spans="1:29" x14ac:dyDescent="0.25">
      <c r="A57">
        <v>6</v>
      </c>
      <c r="B57">
        <v>6</v>
      </c>
      <c r="C57">
        <v>6</v>
      </c>
      <c r="D57" s="12">
        <v>150</v>
      </c>
      <c r="E57" s="12">
        <v>250</v>
      </c>
      <c r="F57" s="12">
        <v>450</v>
      </c>
      <c r="P57" t="s">
        <v>79</v>
      </c>
      <c r="Q57">
        <f>AVERAGE($Q$46:$Q$56)</f>
        <v>3.1359315830940093</v>
      </c>
      <c r="R57">
        <f>AVERAGE($R$46:$R$56)</f>
        <v>4.3128365886986577</v>
      </c>
      <c r="S57">
        <f>AVERAGE($S$46:$S$56)</f>
        <v>2.4971818181818182</v>
      </c>
      <c r="T57">
        <f>AVERAGE($T$46:$T$56)</f>
        <v>0.78569070486982828</v>
      </c>
      <c r="U57">
        <f>AVERAGE($U$46:$U$56)</f>
        <v>0.90909090909090906</v>
      </c>
      <c r="V57">
        <f>AVERAGE($V$46:$V$56)</f>
        <v>51.085561497326211</v>
      </c>
      <c r="W57">
        <f>AVERAGE($W$46:$W$56)</f>
        <v>11.148386267198148</v>
      </c>
      <c r="X57">
        <f>AVERAGE($X$46:$X$56)</f>
        <v>12.015151515151512</v>
      </c>
      <c r="Y57">
        <f>AVERAGE($Y$46:$Y$56)</f>
        <v>292.66233766233768</v>
      </c>
      <c r="Z57">
        <f>AVERAGE($Z$46:$Z$56)</f>
        <v>0.28908461780434097</v>
      </c>
    </row>
    <row r="58" spans="1:29" x14ac:dyDescent="0.25">
      <c r="A58">
        <v>6</v>
      </c>
      <c r="B58">
        <v>7</v>
      </c>
      <c r="C58">
        <v>7</v>
      </c>
      <c r="D58" s="12">
        <v>450</v>
      </c>
      <c r="E58" s="12">
        <v>750</v>
      </c>
      <c r="F58" s="12">
        <v>1200</v>
      </c>
    </row>
    <row r="59" spans="1:29" x14ac:dyDescent="0.25">
      <c r="A59">
        <v>6</v>
      </c>
      <c r="B59">
        <v>8</v>
      </c>
      <c r="C59">
        <v>8</v>
      </c>
      <c r="D59" s="12">
        <v>80</v>
      </c>
      <c r="E59" s="12">
        <v>100</v>
      </c>
      <c r="F59" s="12">
        <v>120</v>
      </c>
    </row>
    <row r="60" spans="1:29" x14ac:dyDescent="0.25">
      <c r="A60">
        <v>6</v>
      </c>
      <c r="B60">
        <v>9</v>
      </c>
      <c r="C60">
        <v>9</v>
      </c>
      <c r="D60" s="12">
        <v>800</v>
      </c>
      <c r="E60" s="12">
        <v>1300</v>
      </c>
      <c r="F60" s="12">
        <v>2000</v>
      </c>
    </row>
    <row r="61" spans="1:29" x14ac:dyDescent="0.25">
      <c r="A61">
        <v>6</v>
      </c>
      <c r="B61">
        <v>10</v>
      </c>
      <c r="C61">
        <v>10</v>
      </c>
      <c r="D61" s="12">
        <v>0.05</v>
      </c>
      <c r="E61" s="12">
        <v>0.2</v>
      </c>
      <c r="F61" s="12">
        <v>0.3</v>
      </c>
    </row>
    <row r="62" spans="1:29" x14ac:dyDescent="0.25">
      <c r="A62">
        <v>7</v>
      </c>
      <c r="B62">
        <v>1</v>
      </c>
      <c r="C62">
        <v>1</v>
      </c>
      <c r="D62" s="12">
        <v>7000</v>
      </c>
      <c r="E62" s="12">
        <v>11000</v>
      </c>
      <c r="F62" s="12">
        <v>15000</v>
      </c>
    </row>
    <row r="63" spans="1:29" x14ac:dyDescent="0.25">
      <c r="A63">
        <v>7</v>
      </c>
      <c r="B63">
        <v>2</v>
      </c>
      <c r="C63">
        <v>2</v>
      </c>
      <c r="D63" s="12">
        <v>5000</v>
      </c>
      <c r="E63" s="12">
        <v>7000</v>
      </c>
      <c r="F63" s="12">
        <v>11000</v>
      </c>
    </row>
    <row r="64" spans="1:29" x14ac:dyDescent="0.25">
      <c r="A64">
        <v>7</v>
      </c>
      <c r="B64">
        <v>3</v>
      </c>
      <c r="C64">
        <v>3</v>
      </c>
      <c r="D64" s="12">
        <v>1000</v>
      </c>
      <c r="E64" s="12">
        <v>2500</v>
      </c>
      <c r="F64" s="12">
        <v>5000</v>
      </c>
    </row>
    <row r="65" spans="1:6" x14ac:dyDescent="0.25">
      <c r="A65">
        <v>7</v>
      </c>
      <c r="B65">
        <v>4</v>
      </c>
      <c r="C65">
        <v>4</v>
      </c>
      <c r="D65" s="12">
        <v>100</v>
      </c>
      <c r="E65" s="12">
        <v>500</v>
      </c>
      <c r="F65" s="12">
        <v>1000</v>
      </c>
    </row>
    <row r="66" spans="1:6" x14ac:dyDescent="0.25">
      <c r="A66">
        <v>7</v>
      </c>
      <c r="B66">
        <v>5</v>
      </c>
      <c r="C66">
        <v>5</v>
      </c>
      <c r="D66" s="12">
        <v>0.01</v>
      </c>
      <c r="E66" s="12">
        <v>0.02</v>
      </c>
      <c r="F66" s="12">
        <v>0.05</v>
      </c>
    </row>
    <row r="67" spans="1:6" x14ac:dyDescent="0.25">
      <c r="A67">
        <v>7</v>
      </c>
      <c r="B67">
        <v>6</v>
      </c>
      <c r="C67">
        <v>6</v>
      </c>
      <c r="D67" s="12">
        <v>100</v>
      </c>
      <c r="E67" s="12">
        <v>150</v>
      </c>
      <c r="F67" s="12">
        <v>200</v>
      </c>
    </row>
    <row r="68" spans="1:6" x14ac:dyDescent="0.25">
      <c r="A68">
        <v>7</v>
      </c>
      <c r="B68">
        <v>7</v>
      </c>
      <c r="C68">
        <v>7</v>
      </c>
      <c r="D68" s="12">
        <v>1000</v>
      </c>
      <c r="E68" s="12">
        <v>1500</v>
      </c>
      <c r="F68" s="12">
        <v>2000</v>
      </c>
    </row>
    <row r="69" spans="1:6" x14ac:dyDescent="0.25">
      <c r="A69">
        <v>7</v>
      </c>
      <c r="B69">
        <v>8</v>
      </c>
      <c r="C69">
        <v>8</v>
      </c>
      <c r="D69" s="12">
        <v>20</v>
      </c>
      <c r="E69" s="12">
        <v>50</v>
      </c>
      <c r="F69" s="12">
        <v>100</v>
      </c>
    </row>
    <row r="70" spans="1:6" x14ac:dyDescent="0.25">
      <c r="A70">
        <v>7</v>
      </c>
      <c r="B70">
        <v>9</v>
      </c>
      <c r="C70">
        <v>9</v>
      </c>
      <c r="D70" s="12">
        <v>1000</v>
      </c>
      <c r="E70" s="12">
        <v>1500</v>
      </c>
      <c r="F70" s="12">
        <v>2000</v>
      </c>
    </row>
    <row r="71" spans="1:6" x14ac:dyDescent="0.25">
      <c r="A71">
        <v>7</v>
      </c>
      <c r="B71">
        <v>10</v>
      </c>
      <c r="C71">
        <v>10</v>
      </c>
      <c r="D71" s="12">
        <v>0.05</v>
      </c>
      <c r="E71" s="12">
        <v>0.1</v>
      </c>
      <c r="F71" s="12">
        <v>0.2</v>
      </c>
    </row>
    <row r="72" spans="1:6" x14ac:dyDescent="0.25">
      <c r="A72">
        <v>8</v>
      </c>
      <c r="B72">
        <v>1</v>
      </c>
      <c r="C72">
        <v>1</v>
      </c>
      <c r="D72" s="12">
        <v>700000</v>
      </c>
      <c r="E72" s="12">
        <v>850000</v>
      </c>
      <c r="F72" s="12">
        <v>1000000</v>
      </c>
    </row>
    <row r="73" spans="1:6" x14ac:dyDescent="0.25">
      <c r="A73">
        <v>8</v>
      </c>
      <c r="B73">
        <v>2</v>
      </c>
      <c r="C73">
        <v>2</v>
      </c>
      <c r="D73" s="12">
        <v>250000</v>
      </c>
      <c r="E73" s="12">
        <v>450000</v>
      </c>
      <c r="F73" s="12">
        <v>600000</v>
      </c>
    </row>
    <row r="74" spans="1:6" x14ac:dyDescent="0.25">
      <c r="A74">
        <v>8</v>
      </c>
      <c r="B74">
        <v>3</v>
      </c>
      <c r="C74">
        <v>3</v>
      </c>
      <c r="D74" s="12">
        <v>120000</v>
      </c>
      <c r="E74" s="12">
        <v>180000</v>
      </c>
      <c r="F74" s="12">
        <v>250000</v>
      </c>
    </row>
    <row r="75" spans="1:6" x14ac:dyDescent="0.25">
      <c r="A75">
        <v>8</v>
      </c>
      <c r="B75">
        <v>4</v>
      </c>
      <c r="C75">
        <v>4</v>
      </c>
      <c r="D75" s="12">
        <v>300</v>
      </c>
      <c r="E75" s="12">
        <v>1000</v>
      </c>
      <c r="F75" s="12">
        <v>2000</v>
      </c>
    </row>
    <row r="76" spans="1:6" x14ac:dyDescent="0.25">
      <c r="A76">
        <v>8</v>
      </c>
      <c r="B76">
        <v>5</v>
      </c>
      <c r="C76">
        <v>5</v>
      </c>
      <c r="D76" s="12">
        <v>0.35</v>
      </c>
      <c r="E76" s="12">
        <v>0.55000000000000004</v>
      </c>
      <c r="F76" s="12">
        <v>0.6</v>
      </c>
    </row>
    <row r="77" spans="1:6" x14ac:dyDescent="0.25">
      <c r="A77">
        <v>8</v>
      </c>
      <c r="B77">
        <v>6</v>
      </c>
      <c r="C77">
        <v>6</v>
      </c>
      <c r="D77" s="12">
        <v>12</v>
      </c>
      <c r="E77" s="12">
        <v>20</v>
      </c>
      <c r="F77" s="12">
        <v>30</v>
      </c>
    </row>
    <row r="78" spans="1:6" x14ac:dyDescent="0.25">
      <c r="A78">
        <v>8</v>
      </c>
      <c r="B78">
        <v>7</v>
      </c>
      <c r="C78">
        <v>7</v>
      </c>
      <c r="D78" s="12">
        <v>100</v>
      </c>
      <c r="E78" s="12">
        <v>600</v>
      </c>
      <c r="F78" s="12">
        <v>1200</v>
      </c>
    </row>
    <row r="79" spans="1:6" x14ac:dyDescent="0.25">
      <c r="A79">
        <v>8</v>
      </c>
      <c r="B79">
        <v>8</v>
      </c>
      <c r="C79">
        <v>8</v>
      </c>
      <c r="D79" s="12">
        <v>45</v>
      </c>
      <c r="E79" s="12">
        <v>60</v>
      </c>
      <c r="F79" s="12">
        <v>120</v>
      </c>
    </row>
    <row r="80" spans="1:6" x14ac:dyDescent="0.25">
      <c r="A80">
        <v>8</v>
      </c>
      <c r="B80">
        <v>9</v>
      </c>
      <c r="C80">
        <v>9</v>
      </c>
      <c r="D80" s="12">
        <v>450</v>
      </c>
      <c r="E80" s="12">
        <v>620</v>
      </c>
      <c r="F80" s="12">
        <v>800</v>
      </c>
    </row>
    <row r="81" spans="1:6" x14ac:dyDescent="0.25">
      <c r="A81">
        <v>8</v>
      </c>
      <c r="B81">
        <v>10</v>
      </c>
      <c r="C81">
        <v>10</v>
      </c>
      <c r="D81" s="12">
        <v>0.15</v>
      </c>
      <c r="E81" s="12">
        <v>0.23</v>
      </c>
      <c r="F81" s="12">
        <v>0.35</v>
      </c>
    </row>
    <row r="82" spans="1:6" x14ac:dyDescent="0.25">
      <c r="A82">
        <v>9</v>
      </c>
      <c r="B82">
        <v>1</v>
      </c>
      <c r="C82">
        <v>1</v>
      </c>
      <c r="D82" s="12">
        <v>9000</v>
      </c>
      <c r="E82" s="12">
        <v>12000</v>
      </c>
      <c r="F82" s="12">
        <v>15000</v>
      </c>
    </row>
    <row r="83" spans="1:6" x14ac:dyDescent="0.25">
      <c r="A83">
        <v>9</v>
      </c>
      <c r="B83">
        <v>2</v>
      </c>
      <c r="C83">
        <v>2</v>
      </c>
      <c r="D83" s="12">
        <v>6000</v>
      </c>
      <c r="E83" s="12">
        <v>10250</v>
      </c>
      <c r="F83" s="12">
        <v>14500</v>
      </c>
    </row>
    <row r="84" spans="1:6" x14ac:dyDescent="0.25">
      <c r="A84">
        <v>9</v>
      </c>
      <c r="B84">
        <v>3</v>
      </c>
      <c r="C84">
        <v>3</v>
      </c>
      <c r="D84" s="12">
        <v>2000</v>
      </c>
      <c r="E84" s="12">
        <v>3500</v>
      </c>
      <c r="F84" s="12">
        <v>5000</v>
      </c>
    </row>
    <row r="85" spans="1:6" x14ac:dyDescent="0.25">
      <c r="A85">
        <v>9</v>
      </c>
      <c r="B85">
        <v>4</v>
      </c>
      <c r="C85">
        <v>4</v>
      </c>
      <c r="D85" s="12">
        <v>1000</v>
      </c>
      <c r="E85" s="12">
        <v>12000</v>
      </c>
      <c r="F85" s="12">
        <v>20000</v>
      </c>
    </row>
    <row r="86" spans="1:6" x14ac:dyDescent="0.25">
      <c r="A86">
        <v>9</v>
      </c>
      <c r="B86">
        <v>5</v>
      </c>
      <c r="C86">
        <v>5</v>
      </c>
      <c r="D86" s="12">
        <v>3.0000000000000001E-3</v>
      </c>
      <c r="E86" s="12">
        <v>0.05</v>
      </c>
      <c r="F86" s="12">
        <v>0.1</v>
      </c>
    </row>
    <row r="87" spans="1:6" x14ac:dyDescent="0.25">
      <c r="A87">
        <v>9</v>
      </c>
      <c r="B87">
        <v>6</v>
      </c>
      <c r="C87">
        <v>6</v>
      </c>
      <c r="D87" s="12">
        <v>100</v>
      </c>
      <c r="E87" s="12">
        <v>600</v>
      </c>
      <c r="F87" s="12">
        <v>1200</v>
      </c>
    </row>
    <row r="88" spans="1:6" x14ac:dyDescent="0.25">
      <c r="A88">
        <v>9</v>
      </c>
      <c r="B88">
        <v>7</v>
      </c>
      <c r="C88">
        <v>7</v>
      </c>
      <c r="D88" s="12">
        <v>30</v>
      </c>
      <c r="E88" s="12">
        <v>70</v>
      </c>
      <c r="F88" s="12">
        <v>150</v>
      </c>
    </row>
    <row r="89" spans="1:6" x14ac:dyDescent="0.25">
      <c r="A89">
        <v>9</v>
      </c>
      <c r="B89">
        <v>8</v>
      </c>
      <c r="C89">
        <v>8</v>
      </c>
      <c r="D89" s="12">
        <v>15</v>
      </c>
      <c r="E89" s="12">
        <v>60</v>
      </c>
      <c r="F89" s="12">
        <v>150</v>
      </c>
    </row>
    <row r="90" spans="1:6" x14ac:dyDescent="0.25">
      <c r="A90">
        <v>9</v>
      </c>
      <c r="B90">
        <v>9</v>
      </c>
      <c r="C90">
        <v>9</v>
      </c>
      <c r="D90" s="12">
        <v>200</v>
      </c>
      <c r="E90" s="12">
        <v>850</v>
      </c>
      <c r="F90" s="12">
        <v>1200</v>
      </c>
    </row>
    <row r="91" spans="1:6" x14ac:dyDescent="0.25">
      <c r="A91">
        <v>9</v>
      </c>
      <c r="B91">
        <v>10</v>
      </c>
      <c r="C91">
        <v>10</v>
      </c>
      <c r="D91" s="12">
        <v>0.05</v>
      </c>
      <c r="E91" s="12">
        <v>0.2</v>
      </c>
      <c r="F91" s="12">
        <v>0.4</v>
      </c>
    </row>
    <row r="92" spans="1:6" x14ac:dyDescent="0.25">
      <c r="A92">
        <v>10</v>
      </c>
      <c r="B92">
        <v>1</v>
      </c>
      <c r="C92">
        <v>1</v>
      </c>
      <c r="D92" s="12">
        <v>25000</v>
      </c>
      <c r="E92" s="12">
        <v>30000</v>
      </c>
      <c r="F92" s="12">
        <v>50000</v>
      </c>
    </row>
    <row r="93" spans="1:6" x14ac:dyDescent="0.25">
      <c r="A93">
        <v>10</v>
      </c>
      <c r="B93">
        <v>2</v>
      </c>
      <c r="C93">
        <v>2</v>
      </c>
      <c r="D93" s="12">
        <v>70000</v>
      </c>
      <c r="E93" s="12">
        <v>80000</v>
      </c>
      <c r="F93" s="12">
        <v>90000</v>
      </c>
    </row>
    <row r="94" spans="1:6" x14ac:dyDescent="0.25">
      <c r="A94">
        <v>10</v>
      </c>
      <c r="B94">
        <v>3</v>
      </c>
      <c r="C94">
        <v>3</v>
      </c>
      <c r="D94" s="12">
        <v>1000</v>
      </c>
      <c r="E94" s="12">
        <v>8000</v>
      </c>
      <c r="F94" s="12">
        <v>9000</v>
      </c>
    </row>
    <row r="95" spans="1:6" x14ac:dyDescent="0.25">
      <c r="A95">
        <v>10</v>
      </c>
      <c r="B95">
        <v>4</v>
      </c>
      <c r="C95">
        <v>4</v>
      </c>
      <c r="D95" s="12">
        <v>1000</v>
      </c>
      <c r="E95" s="12">
        <v>6000</v>
      </c>
      <c r="F95" s="12">
        <v>15000</v>
      </c>
    </row>
    <row r="96" spans="1:6" x14ac:dyDescent="0.25">
      <c r="A96">
        <v>10</v>
      </c>
      <c r="B96">
        <v>5</v>
      </c>
      <c r="C96">
        <v>5</v>
      </c>
      <c r="D96" s="12">
        <v>0.2</v>
      </c>
      <c r="E96" s="12">
        <v>0.4</v>
      </c>
      <c r="F96" s="12">
        <v>0.5</v>
      </c>
    </row>
    <row r="97" spans="1:6" x14ac:dyDescent="0.25">
      <c r="A97">
        <v>10</v>
      </c>
      <c r="B97">
        <v>6</v>
      </c>
      <c r="C97">
        <v>6</v>
      </c>
      <c r="D97" s="12">
        <v>500</v>
      </c>
      <c r="E97" s="12">
        <v>800</v>
      </c>
      <c r="F97" s="12">
        <v>1000</v>
      </c>
    </row>
    <row r="98" spans="1:6" x14ac:dyDescent="0.25">
      <c r="A98">
        <v>10</v>
      </c>
      <c r="B98">
        <v>7</v>
      </c>
      <c r="C98">
        <v>7</v>
      </c>
      <c r="D98" s="12">
        <v>2000</v>
      </c>
      <c r="E98" s="12">
        <v>3000</v>
      </c>
      <c r="F98" s="12">
        <v>5000</v>
      </c>
    </row>
    <row r="99" spans="1:6" x14ac:dyDescent="0.25">
      <c r="A99">
        <v>10</v>
      </c>
      <c r="B99">
        <v>8</v>
      </c>
      <c r="C99">
        <v>8</v>
      </c>
      <c r="D99" s="12">
        <v>33</v>
      </c>
      <c r="E99" s="12">
        <v>44</v>
      </c>
      <c r="F99" s="12">
        <v>50</v>
      </c>
    </row>
    <row r="100" spans="1:6" x14ac:dyDescent="0.25">
      <c r="A100">
        <v>10</v>
      </c>
      <c r="B100">
        <v>9</v>
      </c>
      <c r="C100">
        <v>9</v>
      </c>
      <c r="D100" s="12">
        <v>359</v>
      </c>
      <c r="E100" s="12">
        <v>718</v>
      </c>
      <c r="F100" s="12">
        <v>1077</v>
      </c>
    </row>
    <row r="101" spans="1:6" x14ac:dyDescent="0.25">
      <c r="A101">
        <v>10</v>
      </c>
      <c r="B101">
        <v>10</v>
      </c>
      <c r="C101">
        <v>10</v>
      </c>
      <c r="D101" s="12">
        <v>0.2</v>
      </c>
      <c r="E101" s="12">
        <v>0.3</v>
      </c>
      <c r="F101" s="12">
        <v>0.6</v>
      </c>
    </row>
    <row r="102" spans="1:6" x14ac:dyDescent="0.25">
      <c r="A102">
        <v>11</v>
      </c>
      <c r="B102">
        <v>1</v>
      </c>
      <c r="C102">
        <v>1</v>
      </c>
      <c r="D102" s="12">
        <v>3000</v>
      </c>
      <c r="E102" s="12">
        <v>8000</v>
      </c>
      <c r="F102" s="12">
        <v>13000</v>
      </c>
    </row>
    <row r="103" spans="1:6" x14ac:dyDescent="0.25">
      <c r="A103">
        <v>11</v>
      </c>
      <c r="B103">
        <v>2</v>
      </c>
      <c r="C103">
        <v>2</v>
      </c>
      <c r="D103" s="12">
        <v>4000</v>
      </c>
      <c r="E103" s="12">
        <v>6000</v>
      </c>
      <c r="F103" s="12">
        <v>8000</v>
      </c>
    </row>
    <row r="104" spans="1:6" x14ac:dyDescent="0.25">
      <c r="A104">
        <v>11</v>
      </c>
      <c r="B104">
        <v>3</v>
      </c>
      <c r="C104">
        <v>3</v>
      </c>
      <c r="D104" s="12">
        <v>1000</v>
      </c>
      <c r="E104" s="12">
        <v>3000</v>
      </c>
      <c r="F104" s="12">
        <v>5000</v>
      </c>
    </row>
    <row r="105" spans="1:6" x14ac:dyDescent="0.25">
      <c r="A105">
        <v>11</v>
      </c>
      <c r="B105">
        <v>4</v>
      </c>
      <c r="C105">
        <v>4</v>
      </c>
      <c r="D105" s="12">
        <v>100</v>
      </c>
      <c r="E105" s="12">
        <v>200</v>
      </c>
      <c r="F105" s="12">
        <v>300</v>
      </c>
    </row>
    <row r="106" spans="1:6" x14ac:dyDescent="0.25">
      <c r="A106">
        <v>11</v>
      </c>
      <c r="B106">
        <v>5</v>
      </c>
      <c r="C106">
        <v>5</v>
      </c>
      <c r="D106" s="12">
        <v>0.1</v>
      </c>
      <c r="E106" s="12">
        <v>0.15</v>
      </c>
      <c r="F106" s="12">
        <v>0.2</v>
      </c>
    </row>
    <row r="107" spans="1:6" x14ac:dyDescent="0.25">
      <c r="A107">
        <v>11</v>
      </c>
      <c r="B107">
        <v>6</v>
      </c>
      <c r="C107">
        <v>6</v>
      </c>
      <c r="D107" s="12">
        <v>1000</v>
      </c>
      <c r="E107" s="12">
        <v>2000</v>
      </c>
      <c r="F107" s="12">
        <v>3000</v>
      </c>
    </row>
    <row r="108" spans="1:6" x14ac:dyDescent="0.25">
      <c r="A108">
        <v>11</v>
      </c>
      <c r="B108">
        <v>7</v>
      </c>
      <c r="C108">
        <v>7</v>
      </c>
      <c r="D108" s="12">
        <v>100</v>
      </c>
      <c r="E108" s="12">
        <v>300</v>
      </c>
      <c r="F108" s="12">
        <v>500</v>
      </c>
    </row>
    <row r="109" spans="1:6" x14ac:dyDescent="0.25">
      <c r="A109">
        <v>11</v>
      </c>
      <c r="B109">
        <v>8</v>
      </c>
      <c r="C109">
        <v>8</v>
      </c>
      <c r="D109" s="12">
        <v>10</v>
      </c>
      <c r="E109" s="12">
        <v>20</v>
      </c>
      <c r="F109" s="12">
        <v>30</v>
      </c>
    </row>
    <row r="110" spans="1:6" x14ac:dyDescent="0.25">
      <c r="A110">
        <v>11</v>
      </c>
      <c r="B110">
        <v>9</v>
      </c>
      <c r="C110">
        <v>9</v>
      </c>
      <c r="D110" s="12">
        <v>300</v>
      </c>
      <c r="E110" s="12">
        <v>350</v>
      </c>
      <c r="F110" s="12">
        <v>400</v>
      </c>
    </row>
    <row r="111" spans="1:6" x14ac:dyDescent="0.25">
      <c r="A111">
        <v>11</v>
      </c>
      <c r="B111">
        <v>10</v>
      </c>
      <c r="C111">
        <v>10</v>
      </c>
      <c r="D111" s="12">
        <v>0.04</v>
      </c>
      <c r="E111" s="12">
        <v>7.0000000000000007E-2</v>
      </c>
      <c r="F111" s="12">
        <v>0.1</v>
      </c>
    </row>
    <row r="112" spans="1:6" x14ac:dyDescent="0.25">
      <c r="D112" s="12"/>
      <c r="E112" s="12"/>
      <c r="F112" s="12"/>
    </row>
    <row r="113" spans="4:6" x14ac:dyDescent="0.25">
      <c r="D113" s="12"/>
      <c r="E113" s="12"/>
      <c r="F113" s="12"/>
    </row>
    <row r="114" spans="4:6" x14ac:dyDescent="0.25">
      <c r="D114" s="12"/>
      <c r="E114" s="12"/>
      <c r="F114" s="12"/>
    </row>
    <row r="115" spans="4:6" x14ac:dyDescent="0.25">
      <c r="D115" s="12"/>
      <c r="E115" s="12"/>
      <c r="F115" s="12"/>
    </row>
    <row r="116" spans="4:6" x14ac:dyDescent="0.25">
      <c r="D116" s="12"/>
      <c r="E116" s="12"/>
      <c r="F116" s="12"/>
    </row>
    <row r="117" spans="4:6" x14ac:dyDescent="0.25">
      <c r="D117" s="12"/>
      <c r="E117" s="12"/>
      <c r="F117" s="12"/>
    </row>
    <row r="118" spans="4:6" x14ac:dyDescent="0.25">
      <c r="D118" s="12"/>
      <c r="E118" s="12"/>
      <c r="F118" s="12"/>
    </row>
    <row r="119" spans="4:6" x14ac:dyDescent="0.25">
      <c r="D119" s="12"/>
      <c r="E119" s="12"/>
      <c r="F119" s="12"/>
    </row>
    <row r="120" spans="4:6" x14ac:dyDescent="0.25">
      <c r="D120" s="12"/>
      <c r="E120" s="12"/>
      <c r="F120" s="12"/>
    </row>
    <row r="121" spans="4:6" x14ac:dyDescent="0.25">
      <c r="D121" s="12"/>
      <c r="E121" s="12"/>
      <c r="F121" s="12"/>
    </row>
    <row r="122" spans="4:6" x14ac:dyDescent="0.25">
      <c r="D122" s="12"/>
      <c r="E122" s="12"/>
      <c r="F122" s="12"/>
    </row>
    <row r="123" spans="4:6" x14ac:dyDescent="0.25">
      <c r="D123" s="12"/>
      <c r="E123" s="12"/>
      <c r="F123" s="12"/>
    </row>
    <row r="124" spans="4:6" x14ac:dyDescent="0.25">
      <c r="D124" s="12"/>
      <c r="E124" s="12"/>
      <c r="F124" s="12"/>
    </row>
    <row r="125" spans="4:6" x14ac:dyDescent="0.25">
      <c r="D125" s="12"/>
      <c r="E125" s="12"/>
      <c r="F125" s="12"/>
    </row>
    <row r="126" spans="4:6" x14ac:dyDescent="0.25">
      <c r="D126" s="12"/>
      <c r="E126" s="12"/>
      <c r="F126" s="12"/>
    </row>
    <row r="127" spans="4:6" x14ac:dyDescent="0.25">
      <c r="D127" s="12"/>
      <c r="E127" s="12"/>
      <c r="F127" s="12"/>
    </row>
    <row r="128" spans="4:6" x14ac:dyDescent="0.25">
      <c r="D128" s="12"/>
      <c r="E128" s="12"/>
      <c r="F128" s="12"/>
    </row>
    <row r="129" spans="4:6" x14ac:dyDescent="0.25">
      <c r="D129" s="12"/>
      <c r="E129" s="12"/>
      <c r="F129" s="12"/>
    </row>
    <row r="130" spans="4:6" x14ac:dyDescent="0.25">
      <c r="D130" s="12"/>
      <c r="E130" s="12"/>
      <c r="F130" s="12"/>
    </row>
    <row r="131" spans="4:6" x14ac:dyDescent="0.25">
      <c r="D131" s="12"/>
      <c r="E131" s="12"/>
      <c r="F131" s="12"/>
    </row>
    <row r="132" spans="4:6" x14ac:dyDescent="0.25">
      <c r="D132" s="12"/>
      <c r="E132" s="12"/>
      <c r="F132" s="12"/>
    </row>
    <row r="133" spans="4:6" x14ac:dyDescent="0.25">
      <c r="D133" s="12"/>
      <c r="E133" s="12"/>
      <c r="F133" s="12"/>
    </row>
    <row r="134" spans="4:6" x14ac:dyDescent="0.25">
      <c r="D134" s="12"/>
      <c r="E134" s="12"/>
      <c r="F134" s="12"/>
    </row>
    <row r="135" spans="4:6" x14ac:dyDescent="0.25">
      <c r="D135" s="12"/>
      <c r="E135" s="12"/>
      <c r="F135" s="12"/>
    </row>
    <row r="136" spans="4:6" x14ac:dyDescent="0.25">
      <c r="D136" s="12"/>
      <c r="E136" s="12"/>
      <c r="F136" s="12"/>
    </row>
    <row r="137" spans="4:6" x14ac:dyDescent="0.25">
      <c r="D137" s="12"/>
      <c r="E137" s="12"/>
      <c r="F137" s="12"/>
    </row>
    <row r="138" spans="4:6" x14ac:dyDescent="0.25">
      <c r="D138" s="12"/>
      <c r="E138" s="12"/>
      <c r="F138" s="12"/>
    </row>
    <row r="139" spans="4:6" x14ac:dyDescent="0.25">
      <c r="D139" s="12"/>
      <c r="E139" s="12"/>
      <c r="F139" s="12"/>
    </row>
    <row r="140" spans="4:6" x14ac:dyDescent="0.25">
      <c r="D140" s="12"/>
      <c r="E140" s="12"/>
      <c r="F140" s="12"/>
    </row>
    <row r="141" spans="4:6" x14ac:dyDescent="0.25">
      <c r="D141" s="12"/>
      <c r="E141" s="12"/>
      <c r="F141" s="12"/>
    </row>
    <row r="142" spans="4:6" x14ac:dyDescent="0.25">
      <c r="D142" s="12"/>
      <c r="E142" s="12"/>
      <c r="F142" s="12"/>
    </row>
    <row r="143" spans="4:6" x14ac:dyDescent="0.25">
      <c r="D143" s="12"/>
      <c r="E143" s="12"/>
      <c r="F143" s="12"/>
    </row>
    <row r="144" spans="4:6" x14ac:dyDescent="0.25">
      <c r="D144" s="12"/>
      <c r="E144" s="12"/>
      <c r="F144" s="12"/>
    </row>
    <row r="145" spans="4:6" x14ac:dyDescent="0.25">
      <c r="D145" s="12"/>
      <c r="E145" s="12"/>
      <c r="F145" s="12"/>
    </row>
    <row r="146" spans="4:6" x14ac:dyDescent="0.25">
      <c r="D146" s="12"/>
      <c r="E146" s="12"/>
      <c r="F146" s="12"/>
    </row>
    <row r="147" spans="4:6" x14ac:dyDescent="0.25">
      <c r="D147" s="12"/>
      <c r="E147" s="12"/>
      <c r="F147" s="12"/>
    </row>
    <row r="148" spans="4:6" x14ac:dyDescent="0.25">
      <c r="D148" s="12"/>
      <c r="E148" s="12"/>
      <c r="F148" s="12"/>
    </row>
    <row r="149" spans="4:6" x14ac:dyDescent="0.25">
      <c r="D149" s="12"/>
      <c r="E149" s="12"/>
      <c r="F149" s="12"/>
    </row>
    <row r="150" spans="4:6" x14ac:dyDescent="0.25">
      <c r="D150" s="12"/>
      <c r="E150" s="12"/>
      <c r="F150" s="12"/>
    </row>
    <row r="151" spans="4:6" x14ac:dyDescent="0.25">
      <c r="D151" s="12"/>
      <c r="E151" s="12"/>
      <c r="F151" s="12"/>
    </row>
    <row r="152" spans="4:6" x14ac:dyDescent="0.25">
      <c r="D152" s="12"/>
      <c r="E152" s="12"/>
      <c r="F152" s="12"/>
    </row>
    <row r="153" spans="4:6" x14ac:dyDescent="0.25">
      <c r="D153" s="12"/>
      <c r="E153" s="12"/>
      <c r="F153" s="12"/>
    </row>
    <row r="154" spans="4:6" x14ac:dyDescent="0.25">
      <c r="D154" s="12"/>
      <c r="E154" s="12"/>
      <c r="F154" s="12"/>
    </row>
    <row r="155" spans="4:6" x14ac:dyDescent="0.25">
      <c r="D155" s="12"/>
      <c r="E155" s="12"/>
      <c r="F155" s="12"/>
    </row>
    <row r="156" spans="4:6" x14ac:dyDescent="0.25">
      <c r="D156" s="12"/>
      <c r="E156" s="12"/>
      <c r="F156" s="12"/>
    </row>
    <row r="157" spans="4:6" x14ac:dyDescent="0.25">
      <c r="D157" s="12"/>
      <c r="E157" s="12"/>
      <c r="F157" s="12"/>
    </row>
    <row r="158" spans="4:6" x14ac:dyDescent="0.25">
      <c r="D158" s="12"/>
      <c r="E158" s="12"/>
      <c r="F158" s="12"/>
    </row>
    <row r="159" spans="4:6" x14ac:dyDescent="0.25">
      <c r="D159" s="12"/>
      <c r="E159" s="12"/>
      <c r="F159" s="12"/>
    </row>
    <row r="160" spans="4:6" x14ac:dyDescent="0.25">
      <c r="D160" s="12"/>
      <c r="E160" s="12"/>
      <c r="F160" s="12"/>
    </row>
    <row r="161" spans="4:6" x14ac:dyDescent="0.25">
      <c r="D161" s="12"/>
      <c r="E161" s="12"/>
      <c r="F161" s="12"/>
    </row>
    <row r="162" spans="4:6" x14ac:dyDescent="0.25">
      <c r="D162" s="12"/>
      <c r="E162" s="12"/>
      <c r="F162" s="12"/>
    </row>
    <row r="163" spans="4:6" x14ac:dyDescent="0.25">
      <c r="D163" s="12"/>
      <c r="E163" s="12"/>
      <c r="F163" s="12"/>
    </row>
    <row r="164" spans="4:6" x14ac:dyDescent="0.25">
      <c r="D164" s="12"/>
      <c r="E164" s="12"/>
      <c r="F164" s="12"/>
    </row>
    <row r="165" spans="4:6" x14ac:dyDescent="0.25">
      <c r="D165" s="12"/>
      <c r="E165" s="12"/>
      <c r="F165" s="12"/>
    </row>
    <row r="166" spans="4:6" x14ac:dyDescent="0.25">
      <c r="D166" s="12"/>
      <c r="E166" s="12"/>
      <c r="F166" s="12"/>
    </row>
    <row r="167" spans="4:6" x14ac:dyDescent="0.25">
      <c r="D167" s="12"/>
      <c r="E167" s="12"/>
      <c r="F167" s="12"/>
    </row>
    <row r="168" spans="4:6" x14ac:dyDescent="0.25">
      <c r="D168" s="12"/>
      <c r="E168" s="12"/>
      <c r="F168" s="12"/>
    </row>
    <row r="169" spans="4:6" x14ac:dyDescent="0.25">
      <c r="D169" s="12"/>
      <c r="E169" s="12"/>
      <c r="F169" s="12"/>
    </row>
    <row r="170" spans="4:6" x14ac:dyDescent="0.25">
      <c r="D170" s="12"/>
      <c r="E170" s="12"/>
      <c r="F170" s="12"/>
    </row>
    <row r="171" spans="4:6" x14ac:dyDescent="0.25">
      <c r="D171" s="12"/>
      <c r="E171" s="12"/>
      <c r="F171" s="12"/>
    </row>
    <row r="172" spans="4:6" x14ac:dyDescent="0.25">
      <c r="D172" s="12"/>
      <c r="E172" s="12"/>
      <c r="F172" s="12"/>
    </row>
    <row r="173" spans="4:6" x14ac:dyDescent="0.25">
      <c r="D173" s="12"/>
      <c r="E173" s="12"/>
      <c r="F173" s="12"/>
    </row>
    <row r="174" spans="4:6" x14ac:dyDescent="0.25">
      <c r="D174" s="12"/>
      <c r="E174" s="12"/>
      <c r="F174" s="12"/>
    </row>
    <row r="175" spans="4:6" x14ac:dyDescent="0.25">
      <c r="D175" s="12"/>
      <c r="E175" s="12"/>
      <c r="F175" s="12"/>
    </row>
    <row r="176" spans="4:6" x14ac:dyDescent="0.25">
      <c r="D176" s="12"/>
      <c r="E176" s="12"/>
      <c r="F176" s="12"/>
    </row>
    <row r="177" spans="4:6" x14ac:dyDescent="0.25">
      <c r="D177" s="12"/>
      <c r="E177" s="12"/>
      <c r="F177" s="12"/>
    </row>
    <row r="178" spans="4:6" x14ac:dyDescent="0.25">
      <c r="D178" s="12"/>
      <c r="E178" s="12"/>
      <c r="F178" s="12"/>
    </row>
    <row r="179" spans="4:6" x14ac:dyDescent="0.25">
      <c r="D179" s="12"/>
      <c r="E179" s="12"/>
      <c r="F179" s="12"/>
    </row>
    <row r="180" spans="4:6" x14ac:dyDescent="0.25">
      <c r="D180" s="12"/>
      <c r="E180" s="12"/>
      <c r="F180" s="12"/>
    </row>
    <row r="181" spans="4:6" x14ac:dyDescent="0.25">
      <c r="D181" s="12"/>
      <c r="E181" s="12"/>
      <c r="F181" s="12"/>
    </row>
    <row r="182" spans="4:6" x14ac:dyDescent="0.25">
      <c r="D182" s="12"/>
      <c r="E182" s="12"/>
      <c r="F182" s="12"/>
    </row>
    <row r="183" spans="4:6" x14ac:dyDescent="0.25">
      <c r="D183" s="12"/>
      <c r="E183" s="12"/>
      <c r="F183" s="12"/>
    </row>
    <row r="184" spans="4:6" x14ac:dyDescent="0.25">
      <c r="D184" s="12"/>
      <c r="E184" s="12"/>
      <c r="F184" s="12"/>
    </row>
    <row r="185" spans="4:6" x14ac:dyDescent="0.25">
      <c r="D185" s="12"/>
      <c r="E185" s="12"/>
      <c r="F185" s="12"/>
    </row>
    <row r="186" spans="4:6" x14ac:dyDescent="0.25">
      <c r="D186" s="12"/>
      <c r="E186" s="12"/>
      <c r="F186" s="12"/>
    </row>
    <row r="187" spans="4:6" x14ac:dyDescent="0.25">
      <c r="D187" s="12"/>
      <c r="E187" s="12"/>
      <c r="F187" s="12"/>
    </row>
    <row r="188" spans="4:6" x14ac:dyDescent="0.25">
      <c r="D188" s="12"/>
      <c r="E188" s="12"/>
      <c r="F188" s="12"/>
    </row>
    <row r="189" spans="4:6" x14ac:dyDescent="0.25">
      <c r="D189" s="12"/>
      <c r="E189" s="12"/>
      <c r="F189" s="12"/>
    </row>
    <row r="190" spans="4:6" x14ac:dyDescent="0.25">
      <c r="D190" s="12"/>
      <c r="E190" s="12"/>
      <c r="F190" s="12"/>
    </row>
    <row r="191" spans="4:6" x14ac:dyDescent="0.25">
      <c r="D191" s="12"/>
      <c r="E191" s="12"/>
      <c r="F191" s="12"/>
    </row>
    <row r="192" spans="4:6" x14ac:dyDescent="0.25">
      <c r="D192" s="12"/>
      <c r="E192" s="12"/>
      <c r="F192" s="12"/>
    </row>
    <row r="193" spans="4:6" x14ac:dyDescent="0.25">
      <c r="D193" s="12"/>
      <c r="E193" s="12"/>
      <c r="F193" s="12"/>
    </row>
    <row r="194" spans="4:6" x14ac:dyDescent="0.25">
      <c r="D194" s="12"/>
      <c r="E194" s="12"/>
      <c r="F194" s="12"/>
    </row>
    <row r="195" spans="4:6" x14ac:dyDescent="0.25">
      <c r="D195" s="12"/>
      <c r="E195" s="12"/>
      <c r="F195" s="12"/>
    </row>
    <row r="196" spans="4:6" x14ac:dyDescent="0.25">
      <c r="D196" s="12"/>
      <c r="E196" s="12"/>
      <c r="F196" s="12"/>
    </row>
    <row r="197" spans="4:6" x14ac:dyDescent="0.25">
      <c r="D197" s="12"/>
      <c r="E197" s="12"/>
      <c r="F197" s="12"/>
    </row>
    <row r="198" spans="4:6" x14ac:dyDescent="0.25">
      <c r="D198" s="12"/>
      <c r="E198" s="12"/>
      <c r="F198" s="12"/>
    </row>
    <row r="199" spans="4:6" x14ac:dyDescent="0.25">
      <c r="D199" s="12"/>
      <c r="E199" s="12"/>
      <c r="F199" s="12"/>
    </row>
    <row r="200" spans="4:6" x14ac:dyDescent="0.25">
      <c r="D200" s="12"/>
      <c r="E200" s="12"/>
      <c r="F200" s="12"/>
    </row>
    <row r="201" spans="4:6" x14ac:dyDescent="0.25">
      <c r="D201" s="12"/>
      <c r="E201" s="12"/>
      <c r="F201" s="12"/>
    </row>
    <row r="202" spans="4:6" x14ac:dyDescent="0.25">
      <c r="D202" s="12"/>
      <c r="E202" s="12"/>
      <c r="F202" s="12"/>
    </row>
    <row r="203" spans="4:6" x14ac:dyDescent="0.25">
      <c r="D203" s="12"/>
      <c r="E203" s="12"/>
      <c r="F203" s="12"/>
    </row>
    <row r="204" spans="4:6" x14ac:dyDescent="0.25">
      <c r="D204" s="12"/>
      <c r="E204" s="12"/>
      <c r="F204" s="12"/>
    </row>
    <row r="205" spans="4:6" x14ac:dyDescent="0.25">
      <c r="D205" s="12"/>
      <c r="E205" s="12"/>
      <c r="F205" s="12"/>
    </row>
    <row r="206" spans="4:6" x14ac:dyDescent="0.25">
      <c r="D206" s="12"/>
      <c r="E206" s="12"/>
      <c r="F206" s="12"/>
    </row>
    <row r="207" spans="4:6" x14ac:dyDescent="0.25">
      <c r="D207" s="12"/>
      <c r="E207" s="12"/>
      <c r="F207" s="12"/>
    </row>
    <row r="208" spans="4:6" x14ac:dyDescent="0.25">
      <c r="D208" s="12"/>
      <c r="E208" s="12"/>
      <c r="F208" s="12"/>
    </row>
    <row r="209" spans="4:6" x14ac:dyDescent="0.25">
      <c r="D209" s="12"/>
      <c r="E209" s="12"/>
      <c r="F209" s="12"/>
    </row>
    <row r="210" spans="4:6" x14ac:dyDescent="0.25">
      <c r="D210" s="12"/>
      <c r="E210" s="12"/>
      <c r="F210" s="12"/>
    </row>
    <row r="211" spans="4:6" x14ac:dyDescent="0.25">
      <c r="D211" s="12"/>
      <c r="E211" s="12"/>
      <c r="F211" s="12"/>
    </row>
    <row r="212" spans="4:6" x14ac:dyDescent="0.25">
      <c r="D212" s="12"/>
      <c r="E212" s="12"/>
      <c r="F212" s="12"/>
    </row>
    <row r="213" spans="4:6" x14ac:dyDescent="0.25">
      <c r="D213" s="12"/>
      <c r="E213" s="12"/>
      <c r="F213" s="12"/>
    </row>
    <row r="214" spans="4:6" x14ac:dyDescent="0.25">
      <c r="D214" s="12"/>
      <c r="E214" s="12"/>
      <c r="F214" s="12"/>
    </row>
    <row r="215" spans="4:6" x14ac:dyDescent="0.25">
      <c r="D215" s="12"/>
      <c r="E215" s="12"/>
      <c r="F215" s="12"/>
    </row>
    <row r="216" spans="4:6" x14ac:dyDescent="0.25">
      <c r="D216" s="12"/>
      <c r="E216" s="12"/>
      <c r="F216" s="12"/>
    </row>
    <row r="217" spans="4:6" x14ac:dyDescent="0.25">
      <c r="D217" s="12"/>
      <c r="E217" s="12"/>
      <c r="F217" s="12"/>
    </row>
    <row r="218" spans="4:6" x14ac:dyDescent="0.25">
      <c r="D218" s="12"/>
      <c r="E218" s="12"/>
      <c r="F218" s="12"/>
    </row>
    <row r="219" spans="4:6" x14ac:dyDescent="0.25">
      <c r="D219" s="12"/>
      <c r="E219" s="12"/>
      <c r="F219" s="12"/>
    </row>
    <row r="220" spans="4:6" x14ac:dyDescent="0.25">
      <c r="D220" s="12"/>
      <c r="E220" s="12"/>
      <c r="F220" s="12"/>
    </row>
    <row r="221" spans="4:6" x14ac:dyDescent="0.25">
      <c r="D221" s="12"/>
      <c r="E221" s="12"/>
      <c r="F221" s="12"/>
    </row>
    <row r="222" spans="4:6" x14ac:dyDescent="0.25">
      <c r="D222" s="12"/>
      <c r="E222" s="12"/>
      <c r="F222" s="12"/>
    </row>
    <row r="223" spans="4:6" x14ac:dyDescent="0.25">
      <c r="D223" s="12"/>
      <c r="E223" s="12"/>
      <c r="F223" s="12"/>
    </row>
    <row r="224" spans="4:6" x14ac:dyDescent="0.25">
      <c r="D224" s="12"/>
      <c r="E224" s="12"/>
      <c r="F224" s="12"/>
    </row>
    <row r="225" spans="4:6" x14ac:dyDescent="0.25">
      <c r="D225" s="12"/>
      <c r="E225" s="12"/>
      <c r="F225" s="12"/>
    </row>
    <row r="226" spans="4:6" x14ac:dyDescent="0.25">
      <c r="D226" s="12"/>
      <c r="E226" s="12"/>
      <c r="F226" s="12"/>
    </row>
    <row r="227" spans="4:6" x14ac:dyDescent="0.25">
      <c r="D227" s="12"/>
      <c r="E227" s="12"/>
      <c r="F227" s="12"/>
    </row>
    <row r="228" spans="4:6" x14ac:dyDescent="0.25">
      <c r="D228" s="12"/>
      <c r="E228" s="12"/>
      <c r="F228" s="12"/>
    </row>
    <row r="229" spans="4:6" x14ac:dyDescent="0.25">
      <c r="D229" s="12"/>
      <c r="E229" s="12"/>
      <c r="F229" s="12"/>
    </row>
    <row r="230" spans="4:6" x14ac:dyDescent="0.25">
      <c r="D230" s="12"/>
      <c r="E230" s="12"/>
      <c r="F230" s="12"/>
    </row>
    <row r="231" spans="4:6" x14ac:dyDescent="0.25">
      <c r="D231" s="12"/>
      <c r="E231" s="12"/>
      <c r="F231" s="12"/>
    </row>
    <row r="232" spans="4:6" x14ac:dyDescent="0.25">
      <c r="D232" s="12"/>
      <c r="E232" s="12"/>
      <c r="F232" s="12"/>
    </row>
    <row r="233" spans="4:6" x14ac:dyDescent="0.25">
      <c r="D233" s="12"/>
      <c r="E233" s="12"/>
      <c r="F233" s="12"/>
    </row>
    <row r="234" spans="4:6" x14ac:dyDescent="0.25">
      <c r="D234" s="12"/>
      <c r="E234" s="12"/>
      <c r="F234" s="12"/>
    </row>
    <row r="235" spans="4:6" x14ac:dyDescent="0.25">
      <c r="D235" s="12"/>
      <c r="E235" s="12"/>
      <c r="F235" s="12"/>
    </row>
    <row r="236" spans="4:6" x14ac:dyDescent="0.25">
      <c r="D236" s="12"/>
      <c r="E236" s="12"/>
      <c r="F236" s="12"/>
    </row>
    <row r="237" spans="4:6" x14ac:dyDescent="0.25">
      <c r="D237" s="12"/>
      <c r="E237" s="12"/>
      <c r="F237" s="12"/>
    </row>
    <row r="238" spans="4:6" x14ac:dyDescent="0.25">
      <c r="D238" s="12"/>
      <c r="E238" s="12"/>
      <c r="F238" s="12"/>
    </row>
    <row r="239" spans="4:6" x14ac:dyDescent="0.25">
      <c r="D239" s="12"/>
      <c r="E239" s="12"/>
      <c r="F239" s="12"/>
    </row>
    <row r="240" spans="4:6" x14ac:dyDescent="0.25">
      <c r="D240" s="12"/>
      <c r="E240" s="12"/>
      <c r="F240" s="12"/>
    </row>
    <row r="241" spans="4:6" x14ac:dyDescent="0.25">
      <c r="D241" s="12"/>
      <c r="E241" s="12"/>
      <c r="F241" s="12"/>
    </row>
    <row r="242" spans="4:6" x14ac:dyDescent="0.25">
      <c r="D242" s="12"/>
      <c r="E242" s="12"/>
      <c r="F242" s="12"/>
    </row>
    <row r="243" spans="4:6" x14ac:dyDescent="0.25">
      <c r="D243" s="12"/>
      <c r="E243" s="12"/>
      <c r="F243" s="12"/>
    </row>
    <row r="244" spans="4:6" x14ac:dyDescent="0.25">
      <c r="D244" s="12"/>
      <c r="E244" s="12"/>
      <c r="F244" s="12"/>
    </row>
    <row r="245" spans="4:6" x14ac:dyDescent="0.25">
      <c r="D245" s="12"/>
      <c r="E245" s="12"/>
      <c r="F245" s="12"/>
    </row>
    <row r="246" spans="4:6" x14ac:dyDescent="0.25">
      <c r="D246" s="12"/>
      <c r="E246" s="12"/>
      <c r="F246" s="12"/>
    </row>
    <row r="247" spans="4:6" x14ac:dyDescent="0.25">
      <c r="D247" s="12"/>
      <c r="E247" s="12"/>
      <c r="F247" s="12"/>
    </row>
    <row r="248" spans="4:6" x14ac:dyDescent="0.25">
      <c r="D248" s="12"/>
      <c r="E248" s="12"/>
      <c r="F248" s="12"/>
    </row>
    <row r="249" spans="4:6" x14ac:dyDescent="0.25">
      <c r="D249" s="12"/>
      <c r="E249" s="12"/>
      <c r="F249" s="12"/>
    </row>
    <row r="250" spans="4:6" x14ac:dyDescent="0.25">
      <c r="D250" s="12"/>
      <c r="E250" s="12"/>
      <c r="F250" s="12"/>
    </row>
    <row r="251" spans="4:6" x14ac:dyDescent="0.25">
      <c r="D251" s="12"/>
      <c r="E251" s="12"/>
      <c r="F251" s="12"/>
    </row>
    <row r="252" spans="4:6" x14ac:dyDescent="0.25">
      <c r="D252" s="12"/>
      <c r="E252" s="12"/>
      <c r="F252" s="12"/>
    </row>
    <row r="253" spans="4:6" x14ac:dyDescent="0.25">
      <c r="D253" s="12"/>
      <c r="E253" s="12"/>
      <c r="F253" s="12"/>
    </row>
    <row r="254" spans="4:6" x14ac:dyDescent="0.25">
      <c r="D254" s="12"/>
      <c r="E254" s="12"/>
      <c r="F254" s="12"/>
    </row>
    <row r="255" spans="4:6" x14ac:dyDescent="0.25">
      <c r="D255" s="12"/>
      <c r="E255" s="12"/>
      <c r="F255" s="12"/>
    </row>
    <row r="256" spans="4:6" x14ac:dyDescent="0.25">
      <c r="D256" s="12"/>
      <c r="E256" s="12"/>
      <c r="F256" s="12"/>
    </row>
    <row r="257" spans="4:6" x14ac:dyDescent="0.25">
      <c r="D257" s="12"/>
      <c r="E257" s="12"/>
      <c r="F257" s="12"/>
    </row>
    <row r="258" spans="4:6" x14ac:dyDescent="0.25">
      <c r="D258" s="12"/>
      <c r="E258" s="12"/>
      <c r="F258" s="12"/>
    </row>
    <row r="259" spans="4:6" x14ac:dyDescent="0.25">
      <c r="D259" s="12"/>
      <c r="E259" s="12"/>
      <c r="F259" s="12"/>
    </row>
    <row r="260" spans="4:6" x14ac:dyDescent="0.25">
      <c r="D260" s="12"/>
      <c r="E260" s="12"/>
      <c r="F260" s="12"/>
    </row>
    <row r="261" spans="4:6" x14ac:dyDescent="0.25">
      <c r="D261" s="12"/>
      <c r="E261" s="12"/>
      <c r="F261" s="12"/>
    </row>
    <row r="262" spans="4:6" x14ac:dyDescent="0.25">
      <c r="D262" s="12"/>
      <c r="E262" s="12"/>
      <c r="F262" s="12"/>
    </row>
    <row r="263" spans="4:6" x14ac:dyDescent="0.25">
      <c r="D263" s="12"/>
      <c r="E263" s="12"/>
      <c r="F263" s="12"/>
    </row>
    <row r="264" spans="4:6" x14ac:dyDescent="0.25">
      <c r="D264" s="12"/>
      <c r="E264" s="12"/>
      <c r="F264" s="12"/>
    </row>
    <row r="265" spans="4:6" x14ac:dyDescent="0.25">
      <c r="D265" s="12"/>
      <c r="E265" s="12"/>
      <c r="F265" s="12"/>
    </row>
    <row r="266" spans="4:6" x14ac:dyDescent="0.25">
      <c r="D266" s="12"/>
      <c r="E266" s="12"/>
      <c r="F266" s="12"/>
    </row>
    <row r="267" spans="4:6" x14ac:dyDescent="0.25">
      <c r="D267" s="12"/>
      <c r="E267" s="12"/>
      <c r="F267" s="12"/>
    </row>
    <row r="268" spans="4:6" x14ac:dyDescent="0.25">
      <c r="D268" s="12"/>
      <c r="E268" s="12"/>
      <c r="F268" s="12"/>
    </row>
    <row r="269" spans="4:6" x14ac:dyDescent="0.25">
      <c r="D269" s="12"/>
      <c r="E269" s="12"/>
      <c r="F269" s="12"/>
    </row>
    <row r="270" spans="4:6" x14ac:dyDescent="0.25">
      <c r="D270" s="12"/>
      <c r="E270" s="12"/>
      <c r="F270" s="12"/>
    </row>
    <row r="271" spans="4:6" x14ac:dyDescent="0.25">
      <c r="D271" s="12"/>
      <c r="E271" s="12"/>
      <c r="F271" s="12"/>
    </row>
    <row r="272" spans="4:6" x14ac:dyDescent="0.25">
      <c r="D272" s="12"/>
      <c r="E272" s="12"/>
      <c r="F272" s="12"/>
    </row>
    <row r="273" spans="4:6" x14ac:dyDescent="0.25">
      <c r="D273" s="12"/>
      <c r="E273" s="12"/>
      <c r="F273" s="12"/>
    </row>
    <row r="274" spans="4:6" x14ac:dyDescent="0.25">
      <c r="D274" s="12"/>
      <c r="E274" s="12"/>
      <c r="F274" s="12"/>
    </row>
    <row r="275" spans="4:6" x14ac:dyDescent="0.25">
      <c r="D275" s="12"/>
      <c r="E275" s="12"/>
      <c r="F275" s="12"/>
    </row>
    <row r="276" spans="4:6" x14ac:dyDescent="0.25">
      <c r="D276" s="12"/>
      <c r="E276" s="12"/>
      <c r="F276" s="12"/>
    </row>
    <row r="277" spans="4:6" x14ac:dyDescent="0.25">
      <c r="D277" s="12"/>
      <c r="E277" s="12"/>
      <c r="F277" s="12"/>
    </row>
    <row r="278" spans="4:6" x14ac:dyDescent="0.25">
      <c r="D278" s="12"/>
      <c r="E278" s="12"/>
      <c r="F278" s="12"/>
    </row>
    <row r="279" spans="4:6" x14ac:dyDescent="0.25">
      <c r="D279" s="12"/>
      <c r="E279" s="12"/>
      <c r="F279" s="12"/>
    </row>
    <row r="280" spans="4:6" x14ac:dyDescent="0.25">
      <c r="D280" s="12"/>
      <c r="E280" s="12"/>
      <c r="F280" s="12"/>
    </row>
    <row r="281" spans="4:6" x14ac:dyDescent="0.25">
      <c r="D281" s="12"/>
      <c r="E281" s="12"/>
      <c r="F281" s="12"/>
    </row>
    <row r="282" spans="4:6" x14ac:dyDescent="0.25">
      <c r="D282" s="12"/>
      <c r="E282" s="12"/>
      <c r="F282" s="12"/>
    </row>
    <row r="283" spans="4:6" x14ac:dyDescent="0.25">
      <c r="D283" s="12"/>
      <c r="E283" s="12"/>
      <c r="F283" s="12"/>
    </row>
    <row r="284" spans="4:6" x14ac:dyDescent="0.25">
      <c r="D284" s="12"/>
      <c r="E284" s="12"/>
      <c r="F284" s="12"/>
    </row>
    <row r="285" spans="4:6" x14ac:dyDescent="0.25">
      <c r="D285" s="12"/>
      <c r="E285" s="12"/>
      <c r="F285" s="12"/>
    </row>
    <row r="286" spans="4:6" x14ac:dyDescent="0.25">
      <c r="D286" s="12"/>
      <c r="E286" s="12"/>
      <c r="F286" s="12"/>
    </row>
    <row r="287" spans="4:6" x14ac:dyDescent="0.25">
      <c r="D287" s="12"/>
      <c r="E287" s="12"/>
      <c r="F287" s="12"/>
    </row>
    <row r="288" spans="4:6" x14ac:dyDescent="0.25">
      <c r="D288" s="12"/>
      <c r="E288" s="12"/>
      <c r="F288" s="12"/>
    </row>
    <row r="289" spans="4:6" x14ac:dyDescent="0.25">
      <c r="D289" s="12"/>
      <c r="E289" s="12"/>
      <c r="F289" s="12"/>
    </row>
    <row r="290" spans="4:6" x14ac:dyDescent="0.25">
      <c r="D290" s="12"/>
      <c r="E290" s="12"/>
      <c r="F290" s="12"/>
    </row>
    <row r="291" spans="4:6" x14ac:dyDescent="0.25">
      <c r="D291" s="12"/>
      <c r="E291" s="12"/>
      <c r="F291" s="12"/>
    </row>
    <row r="292" spans="4:6" x14ac:dyDescent="0.25">
      <c r="D292" s="12"/>
      <c r="E292" s="12"/>
      <c r="F292" s="12"/>
    </row>
    <row r="293" spans="4:6" x14ac:dyDescent="0.25">
      <c r="D293" s="12"/>
      <c r="E293" s="12"/>
      <c r="F293" s="12"/>
    </row>
    <row r="294" spans="4:6" x14ac:dyDescent="0.25">
      <c r="D294" s="12"/>
      <c r="E294" s="12"/>
      <c r="F294" s="12"/>
    </row>
    <row r="295" spans="4:6" x14ac:dyDescent="0.25">
      <c r="D295" s="12"/>
      <c r="E295" s="12"/>
      <c r="F295" s="12"/>
    </row>
    <row r="296" spans="4:6" x14ac:dyDescent="0.25">
      <c r="D296" s="12"/>
      <c r="E296" s="12"/>
      <c r="F296" s="12"/>
    </row>
    <row r="297" spans="4:6" x14ac:dyDescent="0.25">
      <c r="D297" s="12"/>
      <c r="E297" s="12"/>
      <c r="F297" s="12"/>
    </row>
    <row r="298" spans="4:6" x14ac:dyDescent="0.25">
      <c r="D298" s="12"/>
      <c r="E298" s="12"/>
      <c r="F298" s="12"/>
    </row>
    <row r="299" spans="4:6" x14ac:dyDescent="0.25">
      <c r="D299" s="12"/>
      <c r="E299" s="12"/>
      <c r="F299" s="12"/>
    </row>
    <row r="300" spans="4:6" x14ac:dyDescent="0.25">
      <c r="D300" s="12"/>
      <c r="E300" s="12"/>
      <c r="F300" s="12"/>
    </row>
    <row r="301" spans="4:6" x14ac:dyDescent="0.25">
      <c r="D301" s="12"/>
      <c r="E301" s="12"/>
      <c r="F301" s="12"/>
    </row>
    <row r="302" spans="4:6" x14ac:dyDescent="0.25">
      <c r="D302" s="12"/>
      <c r="E302" s="12"/>
      <c r="F302" s="12"/>
    </row>
    <row r="303" spans="4:6" x14ac:dyDescent="0.25">
      <c r="D303" s="12"/>
      <c r="E303" s="12"/>
      <c r="F303" s="12"/>
    </row>
    <row r="304" spans="4:6" x14ac:dyDescent="0.25">
      <c r="D304" s="12"/>
      <c r="E304" s="12"/>
      <c r="F304" s="12"/>
    </row>
    <row r="305" spans="4:6" x14ac:dyDescent="0.25">
      <c r="D305" s="12"/>
      <c r="E305" s="12"/>
      <c r="F305" s="12"/>
    </row>
    <row r="306" spans="4:6" x14ac:dyDescent="0.25">
      <c r="D306" s="12"/>
      <c r="E306" s="12"/>
      <c r="F306" s="12"/>
    </row>
    <row r="307" spans="4:6" x14ac:dyDescent="0.25">
      <c r="D307" s="12"/>
      <c r="E307" s="12"/>
      <c r="F307" s="12"/>
    </row>
    <row r="308" spans="4:6" x14ac:dyDescent="0.25">
      <c r="D308" s="12"/>
      <c r="E308" s="12"/>
      <c r="F308" s="12"/>
    </row>
    <row r="309" spans="4:6" x14ac:dyDescent="0.25">
      <c r="D309" s="12"/>
      <c r="E309" s="12"/>
      <c r="F309" s="12"/>
    </row>
    <row r="310" spans="4:6" x14ac:dyDescent="0.25">
      <c r="D310" s="12"/>
      <c r="E310" s="12"/>
      <c r="F310" s="12"/>
    </row>
    <row r="311" spans="4:6" x14ac:dyDescent="0.25">
      <c r="D311" s="12"/>
      <c r="E311" s="12"/>
      <c r="F311" s="12"/>
    </row>
    <row r="312" spans="4:6" x14ac:dyDescent="0.25">
      <c r="D312" s="12"/>
      <c r="E312" s="12"/>
      <c r="F312" s="12"/>
    </row>
    <row r="313" spans="4:6" x14ac:dyDescent="0.25">
      <c r="D313" s="12"/>
      <c r="E313" s="12"/>
      <c r="F313" s="12"/>
    </row>
    <row r="314" spans="4:6" x14ac:dyDescent="0.25">
      <c r="D314" s="12"/>
      <c r="E314" s="12"/>
      <c r="F314" s="12"/>
    </row>
    <row r="315" spans="4:6" x14ac:dyDescent="0.25">
      <c r="D315" s="12"/>
      <c r="E315" s="12"/>
      <c r="F315" s="12"/>
    </row>
    <row r="316" spans="4:6" x14ac:dyDescent="0.25">
      <c r="D316" s="12"/>
      <c r="E316" s="12"/>
      <c r="F316" s="12"/>
    </row>
    <row r="317" spans="4:6" x14ac:dyDescent="0.25">
      <c r="D317" s="12"/>
      <c r="E317" s="12"/>
      <c r="F317" s="12"/>
    </row>
    <row r="318" spans="4:6" x14ac:dyDescent="0.25">
      <c r="D318" s="12"/>
      <c r="E318" s="12"/>
      <c r="F318" s="12"/>
    </row>
    <row r="319" spans="4:6" x14ac:dyDescent="0.25">
      <c r="D319" s="12"/>
      <c r="E319" s="12"/>
      <c r="F319" s="12"/>
    </row>
    <row r="320" spans="4:6" x14ac:dyDescent="0.25">
      <c r="D320" s="12"/>
      <c r="E320" s="12"/>
      <c r="F320" s="12"/>
    </row>
    <row r="321" spans="4:6" x14ac:dyDescent="0.25">
      <c r="D321" s="12"/>
      <c r="E321" s="12"/>
      <c r="F321" s="12"/>
    </row>
    <row r="322" spans="4:6" x14ac:dyDescent="0.25">
      <c r="D322" s="12"/>
      <c r="E322" s="12"/>
      <c r="F322" s="12"/>
    </row>
    <row r="323" spans="4:6" x14ac:dyDescent="0.25">
      <c r="D323" s="12"/>
      <c r="E323" s="12"/>
      <c r="F323" s="12"/>
    </row>
    <row r="324" spans="4:6" x14ac:dyDescent="0.25">
      <c r="D324" s="12"/>
      <c r="E324" s="12"/>
      <c r="F324" s="12"/>
    </row>
    <row r="325" spans="4:6" x14ac:dyDescent="0.25">
      <c r="D325" s="12"/>
      <c r="E325" s="12"/>
      <c r="F325" s="12"/>
    </row>
    <row r="326" spans="4:6" x14ac:dyDescent="0.25">
      <c r="D326" s="12"/>
      <c r="E326" s="12"/>
      <c r="F326" s="12"/>
    </row>
    <row r="327" spans="4:6" x14ac:dyDescent="0.25">
      <c r="D327" s="12"/>
      <c r="E327" s="12"/>
      <c r="F327" s="12"/>
    </row>
    <row r="328" spans="4:6" x14ac:dyDescent="0.25">
      <c r="D328" s="12"/>
      <c r="E328" s="12"/>
      <c r="F328" s="12"/>
    </row>
    <row r="329" spans="4:6" x14ac:dyDescent="0.25">
      <c r="D329" s="12"/>
      <c r="E329" s="12"/>
      <c r="F329" s="12"/>
    </row>
    <row r="330" spans="4:6" x14ac:dyDescent="0.25">
      <c r="D330" s="12"/>
      <c r="E330" s="12"/>
      <c r="F330" s="12"/>
    </row>
    <row r="331" spans="4:6" x14ac:dyDescent="0.25">
      <c r="D331" s="12"/>
      <c r="E331" s="12"/>
      <c r="F331" s="12"/>
    </row>
    <row r="332" spans="4:6" x14ac:dyDescent="0.25">
      <c r="D332" s="12"/>
      <c r="E332" s="12"/>
      <c r="F332" s="12"/>
    </row>
    <row r="333" spans="4:6" x14ac:dyDescent="0.25">
      <c r="D333" s="12"/>
      <c r="E333" s="12"/>
      <c r="F333" s="12"/>
    </row>
    <row r="334" spans="4:6" x14ac:dyDescent="0.25">
      <c r="D334" s="12"/>
      <c r="E334" s="12"/>
      <c r="F334" s="12"/>
    </row>
    <row r="335" spans="4:6" x14ac:dyDescent="0.25">
      <c r="D335" s="12"/>
      <c r="E335" s="12"/>
      <c r="F335" s="12"/>
    </row>
    <row r="336" spans="4:6" x14ac:dyDescent="0.25">
      <c r="D336" s="12"/>
      <c r="E336" s="12"/>
      <c r="F336" s="12"/>
    </row>
    <row r="337" spans="4:6" x14ac:dyDescent="0.25">
      <c r="D337" s="12"/>
      <c r="E337" s="12"/>
      <c r="F337" s="12"/>
    </row>
    <row r="338" spans="4:6" x14ac:dyDescent="0.25">
      <c r="D338" s="12"/>
      <c r="E338" s="12"/>
      <c r="F338" s="12"/>
    </row>
    <row r="339" spans="4:6" x14ac:dyDescent="0.25">
      <c r="D339" s="12"/>
      <c r="E339" s="12"/>
      <c r="F339" s="12"/>
    </row>
    <row r="340" spans="4:6" x14ac:dyDescent="0.25">
      <c r="D340" s="12"/>
      <c r="E340" s="12"/>
      <c r="F340" s="12"/>
    </row>
    <row r="341" spans="4:6" x14ac:dyDescent="0.25">
      <c r="D341" s="12"/>
      <c r="E341" s="12"/>
      <c r="F341" s="12"/>
    </row>
    <row r="342" spans="4:6" x14ac:dyDescent="0.25">
      <c r="D342" s="12"/>
      <c r="E342" s="12"/>
      <c r="F342" s="12"/>
    </row>
    <row r="343" spans="4:6" x14ac:dyDescent="0.25">
      <c r="D343" s="12"/>
      <c r="E343" s="12"/>
      <c r="F343" s="12"/>
    </row>
    <row r="344" spans="4:6" x14ac:dyDescent="0.25">
      <c r="D344" s="12"/>
      <c r="E344" s="12"/>
      <c r="F344" s="12"/>
    </row>
    <row r="345" spans="4:6" x14ac:dyDescent="0.25">
      <c r="D345" s="12"/>
      <c r="E345" s="12"/>
      <c r="F345" s="12"/>
    </row>
    <row r="346" spans="4:6" x14ac:dyDescent="0.25">
      <c r="D346" s="12"/>
      <c r="E346" s="12"/>
      <c r="F346" s="12"/>
    </row>
    <row r="347" spans="4:6" x14ac:dyDescent="0.25">
      <c r="D347" s="12"/>
      <c r="E347" s="12"/>
      <c r="F347" s="12"/>
    </row>
    <row r="348" spans="4:6" x14ac:dyDescent="0.25">
      <c r="D348" s="12"/>
      <c r="E348" s="12"/>
      <c r="F348" s="12"/>
    </row>
    <row r="349" spans="4:6" x14ac:dyDescent="0.25">
      <c r="D349" s="12"/>
      <c r="E349" s="12"/>
      <c r="F349" s="12"/>
    </row>
    <row r="350" spans="4:6" x14ac:dyDescent="0.25">
      <c r="D350" s="12"/>
      <c r="E350" s="12"/>
      <c r="F350" s="12"/>
    </row>
    <row r="351" spans="4:6" x14ac:dyDescent="0.25">
      <c r="D351" s="12"/>
      <c r="E351" s="12"/>
      <c r="F351" s="12"/>
    </row>
    <row r="352" spans="4:6" x14ac:dyDescent="0.25">
      <c r="D352" s="12"/>
      <c r="E352" s="12"/>
      <c r="F352" s="12"/>
    </row>
    <row r="353" spans="4:6" x14ac:dyDescent="0.25">
      <c r="D353" s="12"/>
      <c r="E353" s="12"/>
      <c r="F353" s="12"/>
    </row>
    <row r="354" spans="4:6" x14ac:dyDescent="0.25">
      <c r="D354" s="12"/>
      <c r="E354" s="12"/>
      <c r="F354" s="12"/>
    </row>
    <row r="355" spans="4:6" x14ac:dyDescent="0.25">
      <c r="D355" s="12"/>
      <c r="E355" s="12"/>
      <c r="F355" s="12"/>
    </row>
    <row r="356" spans="4:6" x14ac:dyDescent="0.25">
      <c r="D356" s="12"/>
      <c r="E356" s="12"/>
      <c r="F356" s="12"/>
    </row>
    <row r="357" spans="4:6" x14ac:dyDescent="0.25">
      <c r="D357" s="12"/>
      <c r="E357" s="12"/>
      <c r="F357" s="12"/>
    </row>
    <row r="358" spans="4:6" x14ac:dyDescent="0.25">
      <c r="D358" s="12"/>
      <c r="E358" s="12"/>
      <c r="F358" s="12"/>
    </row>
    <row r="359" spans="4:6" x14ac:dyDescent="0.25">
      <c r="D359" s="12"/>
      <c r="E359" s="12"/>
      <c r="F359" s="12"/>
    </row>
    <row r="360" spans="4:6" x14ac:dyDescent="0.25">
      <c r="D360" s="12"/>
      <c r="E360" s="12"/>
      <c r="F360" s="12"/>
    </row>
    <row r="361" spans="4:6" x14ac:dyDescent="0.25">
      <c r="D361" s="12"/>
      <c r="E361" s="12"/>
      <c r="F361" s="12"/>
    </row>
    <row r="362" spans="4:6" x14ac:dyDescent="0.25">
      <c r="D362" s="12"/>
      <c r="E362" s="12"/>
      <c r="F362" s="12"/>
    </row>
    <row r="363" spans="4:6" x14ac:dyDescent="0.25">
      <c r="D363" s="12"/>
      <c r="E363" s="12"/>
      <c r="F363" s="12"/>
    </row>
    <row r="364" spans="4:6" x14ac:dyDescent="0.25">
      <c r="D364" s="12"/>
      <c r="E364" s="12"/>
      <c r="F364" s="12"/>
    </row>
    <row r="365" spans="4:6" x14ac:dyDescent="0.25">
      <c r="D365" s="12"/>
      <c r="E365" s="12"/>
      <c r="F365" s="12"/>
    </row>
    <row r="366" spans="4:6" x14ac:dyDescent="0.25">
      <c r="D366" s="12"/>
      <c r="E366" s="12"/>
      <c r="F366" s="12"/>
    </row>
    <row r="367" spans="4:6" x14ac:dyDescent="0.25">
      <c r="D367" s="12"/>
      <c r="E367" s="12"/>
      <c r="F367" s="12"/>
    </row>
    <row r="368" spans="4:6" x14ac:dyDescent="0.25">
      <c r="D368" s="12"/>
      <c r="E368" s="12"/>
      <c r="F368" s="12"/>
    </row>
    <row r="369" spans="4:6" x14ac:dyDescent="0.25">
      <c r="D369" s="12"/>
      <c r="E369" s="12"/>
      <c r="F369" s="12"/>
    </row>
    <row r="370" spans="4:6" x14ac:dyDescent="0.25">
      <c r="D370" s="12"/>
      <c r="E370" s="12"/>
      <c r="F370" s="12"/>
    </row>
    <row r="371" spans="4:6" x14ac:dyDescent="0.25">
      <c r="D371" s="12"/>
      <c r="E371" s="12"/>
      <c r="F371" s="12"/>
    </row>
    <row r="372" spans="4:6" x14ac:dyDescent="0.25">
      <c r="D372" s="12"/>
      <c r="E372" s="12"/>
      <c r="F372" s="12"/>
    </row>
    <row r="373" spans="4:6" x14ac:dyDescent="0.25">
      <c r="D373" s="12"/>
      <c r="E373" s="12"/>
      <c r="F373" s="12"/>
    </row>
    <row r="374" spans="4:6" x14ac:dyDescent="0.25">
      <c r="D374" s="12"/>
      <c r="E374" s="12"/>
      <c r="F374" s="12"/>
    </row>
    <row r="375" spans="4:6" x14ac:dyDescent="0.25">
      <c r="D375" s="12"/>
      <c r="E375" s="12"/>
      <c r="F375" s="12"/>
    </row>
    <row r="376" spans="4:6" x14ac:dyDescent="0.25">
      <c r="D376" s="12"/>
      <c r="E376" s="12"/>
      <c r="F376" s="12"/>
    </row>
    <row r="377" spans="4:6" x14ac:dyDescent="0.25">
      <c r="D377" s="12"/>
      <c r="E377" s="12"/>
      <c r="F377" s="12"/>
    </row>
    <row r="378" spans="4:6" x14ac:dyDescent="0.25">
      <c r="D378" s="12"/>
      <c r="E378" s="12"/>
      <c r="F378" s="12"/>
    </row>
    <row r="379" spans="4:6" x14ac:dyDescent="0.25">
      <c r="D379" s="12"/>
      <c r="E379" s="12"/>
      <c r="F379" s="12"/>
    </row>
    <row r="380" spans="4:6" x14ac:dyDescent="0.25">
      <c r="D380" s="12"/>
      <c r="E380" s="12"/>
      <c r="F380" s="12"/>
    </row>
    <row r="381" spans="4:6" x14ac:dyDescent="0.25">
      <c r="D381" s="12"/>
      <c r="E381" s="12"/>
      <c r="F381" s="12"/>
    </row>
    <row r="382" spans="4:6" x14ac:dyDescent="0.25">
      <c r="D382" s="12"/>
      <c r="E382" s="12"/>
      <c r="F382" s="12"/>
    </row>
    <row r="383" spans="4:6" x14ac:dyDescent="0.25">
      <c r="D383" s="12"/>
      <c r="E383" s="12"/>
      <c r="F383" s="12"/>
    </row>
    <row r="384" spans="4:6" x14ac:dyDescent="0.25">
      <c r="D384" s="12"/>
      <c r="E384" s="12"/>
      <c r="F384" s="12"/>
    </row>
    <row r="385" spans="4:6" x14ac:dyDescent="0.25">
      <c r="D385" s="12"/>
      <c r="E385" s="12"/>
      <c r="F385" s="12"/>
    </row>
    <row r="386" spans="4:6" x14ac:dyDescent="0.25">
      <c r="D386" s="12"/>
      <c r="E386" s="12"/>
      <c r="F386" s="12"/>
    </row>
    <row r="387" spans="4:6" x14ac:dyDescent="0.25">
      <c r="D387" s="12"/>
      <c r="E387" s="12"/>
      <c r="F387" s="12"/>
    </row>
    <row r="388" spans="4:6" x14ac:dyDescent="0.25">
      <c r="D388" s="12"/>
      <c r="E388" s="12"/>
      <c r="F388" s="12"/>
    </row>
    <row r="389" spans="4:6" x14ac:dyDescent="0.25">
      <c r="D389" s="12"/>
      <c r="E389" s="12"/>
      <c r="F389" s="12"/>
    </row>
    <row r="390" spans="4:6" x14ac:dyDescent="0.25">
      <c r="D390" s="12"/>
      <c r="E390" s="12"/>
      <c r="F390" s="12"/>
    </row>
    <row r="391" spans="4:6" x14ac:dyDescent="0.25">
      <c r="D391" s="12"/>
      <c r="E391" s="12"/>
      <c r="F391" s="12"/>
    </row>
    <row r="392" spans="4:6" x14ac:dyDescent="0.25">
      <c r="D392" s="12"/>
      <c r="E392" s="12"/>
      <c r="F392" s="12"/>
    </row>
    <row r="393" spans="4:6" x14ac:dyDescent="0.25">
      <c r="D393" s="12"/>
      <c r="E393" s="12"/>
      <c r="F393" s="12"/>
    </row>
    <row r="394" spans="4:6" x14ac:dyDescent="0.25">
      <c r="D394" s="12"/>
      <c r="E394" s="12"/>
      <c r="F394" s="12"/>
    </row>
    <row r="395" spans="4:6" x14ac:dyDescent="0.25">
      <c r="D395" s="12"/>
      <c r="E395" s="12"/>
      <c r="F395" s="12"/>
    </row>
    <row r="396" spans="4:6" x14ac:dyDescent="0.25">
      <c r="D396" s="12"/>
      <c r="E396" s="12"/>
      <c r="F396" s="12"/>
    </row>
    <row r="397" spans="4:6" x14ac:dyDescent="0.25">
      <c r="D397" s="12"/>
      <c r="E397" s="12"/>
      <c r="F397" s="12"/>
    </row>
    <row r="398" spans="4:6" x14ac:dyDescent="0.25">
      <c r="D398" s="12"/>
      <c r="E398" s="12"/>
      <c r="F398" s="12"/>
    </row>
    <row r="399" spans="4:6" x14ac:dyDescent="0.25">
      <c r="D399" s="12"/>
      <c r="E399" s="12"/>
      <c r="F399" s="12"/>
    </row>
    <row r="400" spans="4:6" x14ac:dyDescent="0.25">
      <c r="D400" s="12"/>
      <c r="E400" s="12"/>
      <c r="F400" s="12"/>
    </row>
    <row r="401" spans="4:6" x14ac:dyDescent="0.25">
      <c r="D401" s="12"/>
      <c r="E401" s="12"/>
      <c r="F401" s="12"/>
    </row>
    <row r="402" spans="4:6" x14ac:dyDescent="0.25">
      <c r="D402" s="12"/>
      <c r="E402" s="12"/>
      <c r="F402" s="12"/>
    </row>
    <row r="403" spans="4:6" x14ac:dyDescent="0.25">
      <c r="D403" s="12"/>
      <c r="E403" s="12"/>
      <c r="F403" s="12"/>
    </row>
    <row r="404" spans="4:6" x14ac:dyDescent="0.25">
      <c r="D404" s="12"/>
      <c r="E404" s="12"/>
      <c r="F404" s="12"/>
    </row>
    <row r="405" spans="4:6" x14ac:dyDescent="0.25">
      <c r="D405" s="12"/>
      <c r="E405" s="12"/>
      <c r="F405" s="12"/>
    </row>
    <row r="406" spans="4:6" x14ac:dyDescent="0.25">
      <c r="D406" s="12"/>
      <c r="E406" s="12"/>
      <c r="F406" s="12"/>
    </row>
    <row r="407" spans="4:6" x14ac:dyDescent="0.25">
      <c r="D407" s="12"/>
      <c r="E407" s="12"/>
      <c r="F407" s="12"/>
    </row>
    <row r="408" spans="4:6" x14ac:dyDescent="0.25">
      <c r="D408" s="12"/>
      <c r="E408" s="12"/>
      <c r="F408" s="12"/>
    </row>
    <row r="409" spans="4:6" x14ac:dyDescent="0.25">
      <c r="D409" s="12"/>
      <c r="E409" s="12"/>
      <c r="F409" s="12"/>
    </row>
    <row r="410" spans="4:6" x14ac:dyDescent="0.25">
      <c r="D410" s="12"/>
      <c r="E410" s="12"/>
      <c r="F410" s="12"/>
    </row>
    <row r="411" spans="4:6" x14ac:dyDescent="0.25">
      <c r="D411" s="12"/>
      <c r="E411" s="12"/>
      <c r="F411" s="12"/>
    </row>
    <row r="412" spans="4:6" x14ac:dyDescent="0.25">
      <c r="D412" s="12"/>
      <c r="E412" s="12"/>
      <c r="F412" s="12"/>
    </row>
    <row r="413" spans="4:6" x14ac:dyDescent="0.25">
      <c r="D413" s="12"/>
      <c r="E413" s="12"/>
      <c r="F413" s="12"/>
    </row>
    <row r="414" spans="4:6" x14ac:dyDescent="0.25">
      <c r="D414" s="12"/>
      <c r="E414" s="12"/>
      <c r="F414" s="12"/>
    </row>
    <row r="415" spans="4:6" x14ac:dyDescent="0.25">
      <c r="D415" s="12"/>
      <c r="E415" s="12"/>
      <c r="F415" s="12"/>
    </row>
    <row r="416" spans="4:6" x14ac:dyDescent="0.25">
      <c r="D416" s="12"/>
      <c r="E416" s="12"/>
      <c r="F416" s="12"/>
    </row>
    <row r="417" spans="4:6" x14ac:dyDescent="0.25">
      <c r="D417" s="12"/>
      <c r="E417" s="12"/>
      <c r="F417" s="12"/>
    </row>
    <row r="418" spans="4:6" x14ac:dyDescent="0.25">
      <c r="D418" s="12"/>
      <c r="E418" s="12"/>
      <c r="F418" s="12"/>
    </row>
    <row r="419" spans="4:6" x14ac:dyDescent="0.25">
      <c r="D419" s="12"/>
      <c r="E419" s="12"/>
      <c r="F419" s="12"/>
    </row>
    <row r="420" spans="4:6" x14ac:dyDescent="0.25">
      <c r="D420" s="12"/>
      <c r="E420" s="12"/>
      <c r="F420" s="12"/>
    </row>
    <row r="421" spans="4:6" x14ac:dyDescent="0.25">
      <c r="D421" s="12"/>
      <c r="E421" s="12"/>
      <c r="F421" s="12"/>
    </row>
    <row r="422" spans="4:6" x14ac:dyDescent="0.25">
      <c r="D422" s="12"/>
      <c r="E422" s="12"/>
      <c r="F422" s="12"/>
    </row>
    <row r="423" spans="4:6" x14ac:dyDescent="0.25">
      <c r="D423" s="12"/>
      <c r="E423" s="12"/>
      <c r="F423" s="12"/>
    </row>
    <row r="424" spans="4:6" x14ac:dyDescent="0.25">
      <c r="D424" s="12"/>
      <c r="E424" s="12"/>
      <c r="F424" s="12"/>
    </row>
    <row r="425" spans="4:6" x14ac:dyDescent="0.25">
      <c r="D425" s="12"/>
      <c r="E425" s="12"/>
      <c r="F425" s="12"/>
    </row>
    <row r="426" spans="4:6" x14ac:dyDescent="0.25">
      <c r="D426" s="12"/>
      <c r="E426" s="12"/>
      <c r="F426" s="12"/>
    </row>
    <row r="427" spans="4:6" x14ac:dyDescent="0.25">
      <c r="D427" s="12"/>
      <c r="E427" s="12"/>
      <c r="F427" s="12"/>
    </row>
    <row r="428" spans="4:6" x14ac:dyDescent="0.25">
      <c r="D428" s="12"/>
      <c r="E428" s="12"/>
      <c r="F428" s="12"/>
    </row>
    <row r="429" spans="4:6" x14ac:dyDescent="0.25">
      <c r="D429" s="12"/>
      <c r="E429" s="12"/>
      <c r="F429" s="12"/>
    </row>
    <row r="430" spans="4:6" x14ac:dyDescent="0.25">
      <c r="D430" s="12"/>
      <c r="E430" s="12"/>
      <c r="F430" s="12"/>
    </row>
    <row r="431" spans="4:6" x14ac:dyDescent="0.25">
      <c r="D431" s="12"/>
      <c r="E431" s="12"/>
      <c r="F431" s="12"/>
    </row>
    <row r="432" spans="4:6" x14ac:dyDescent="0.25">
      <c r="D432" s="12"/>
      <c r="E432" s="12"/>
      <c r="F432" s="12"/>
    </row>
    <row r="433" spans="4:6" x14ac:dyDescent="0.25">
      <c r="D433" s="12"/>
      <c r="E433" s="12"/>
      <c r="F433" s="12"/>
    </row>
    <row r="434" spans="4:6" x14ac:dyDescent="0.25">
      <c r="D434" s="12"/>
      <c r="E434" s="12"/>
      <c r="F434" s="12"/>
    </row>
    <row r="435" spans="4:6" x14ac:dyDescent="0.25">
      <c r="D435" s="12"/>
      <c r="E435" s="12"/>
      <c r="F435" s="12"/>
    </row>
    <row r="436" spans="4:6" x14ac:dyDescent="0.25">
      <c r="D436" s="12"/>
      <c r="E436" s="12"/>
      <c r="F436" s="12"/>
    </row>
    <row r="437" spans="4:6" x14ac:dyDescent="0.25">
      <c r="D437" s="12"/>
      <c r="E437" s="12"/>
      <c r="F437" s="12"/>
    </row>
    <row r="438" spans="4:6" x14ac:dyDescent="0.25">
      <c r="D438" s="12"/>
      <c r="E438" s="12"/>
      <c r="F438" s="12"/>
    </row>
    <row r="439" spans="4:6" x14ac:dyDescent="0.25">
      <c r="D439" s="12"/>
      <c r="E439" s="12"/>
      <c r="F439" s="12"/>
    </row>
    <row r="440" spans="4:6" x14ac:dyDescent="0.25">
      <c r="D440" s="12"/>
      <c r="E440" s="12"/>
      <c r="F440" s="12"/>
    </row>
    <row r="441" spans="4:6" x14ac:dyDescent="0.25">
      <c r="D441" s="12"/>
      <c r="E441" s="12"/>
      <c r="F441" s="12"/>
    </row>
    <row r="442" spans="4:6" x14ac:dyDescent="0.25">
      <c r="D442" s="12"/>
      <c r="E442" s="12"/>
      <c r="F442" s="12"/>
    </row>
    <row r="443" spans="4:6" x14ac:dyDescent="0.25">
      <c r="D443" s="12"/>
      <c r="E443" s="12"/>
      <c r="F443" s="12"/>
    </row>
    <row r="444" spans="4:6" x14ac:dyDescent="0.25">
      <c r="D444" s="12"/>
      <c r="E444" s="12"/>
      <c r="F444" s="12"/>
    </row>
    <row r="445" spans="4:6" x14ac:dyDescent="0.25">
      <c r="D445" s="12"/>
      <c r="E445" s="12"/>
      <c r="F445" s="12"/>
    </row>
    <row r="446" spans="4:6" x14ac:dyDescent="0.25">
      <c r="D446" s="12"/>
      <c r="E446" s="12"/>
      <c r="F446" s="12"/>
    </row>
    <row r="447" spans="4:6" x14ac:dyDescent="0.25">
      <c r="D447" s="12"/>
      <c r="E447" s="12"/>
      <c r="F447" s="12"/>
    </row>
    <row r="448" spans="4:6" x14ac:dyDescent="0.25">
      <c r="D448" s="12"/>
      <c r="E448" s="12"/>
      <c r="F448" s="12"/>
    </row>
    <row r="449" spans="4:6" x14ac:dyDescent="0.25">
      <c r="D449" s="12"/>
      <c r="E449" s="12"/>
      <c r="F449" s="12"/>
    </row>
    <row r="450" spans="4:6" x14ac:dyDescent="0.25">
      <c r="D450" s="12"/>
      <c r="E450" s="12"/>
      <c r="F450" s="12"/>
    </row>
    <row r="451" spans="4:6" x14ac:dyDescent="0.25">
      <c r="D451" s="12"/>
      <c r="E451" s="12"/>
      <c r="F451" s="12"/>
    </row>
    <row r="452" spans="4:6" x14ac:dyDescent="0.25">
      <c r="D452" s="12"/>
      <c r="E452" s="12"/>
      <c r="F452" s="12"/>
    </row>
    <row r="453" spans="4:6" x14ac:dyDescent="0.25">
      <c r="D453" s="12"/>
      <c r="E453" s="12"/>
      <c r="F453" s="12"/>
    </row>
    <row r="454" spans="4:6" x14ac:dyDescent="0.25">
      <c r="D454" s="12"/>
      <c r="E454" s="12"/>
      <c r="F454" s="12"/>
    </row>
    <row r="455" spans="4:6" x14ac:dyDescent="0.25">
      <c r="D455" s="12"/>
      <c r="E455" s="12"/>
      <c r="F455" s="12"/>
    </row>
    <row r="456" spans="4:6" x14ac:dyDescent="0.25">
      <c r="D456" s="12"/>
      <c r="E456" s="12"/>
      <c r="F456" s="12"/>
    </row>
    <row r="457" spans="4:6" x14ac:dyDescent="0.25">
      <c r="D457" s="12"/>
      <c r="E457" s="12"/>
      <c r="F457" s="12"/>
    </row>
    <row r="458" spans="4:6" x14ac:dyDescent="0.25">
      <c r="D458" s="12"/>
      <c r="E458" s="12"/>
      <c r="F458" s="12"/>
    </row>
    <row r="459" spans="4:6" x14ac:dyDescent="0.25">
      <c r="D459" s="12"/>
      <c r="E459" s="12"/>
      <c r="F459" s="12"/>
    </row>
    <row r="460" spans="4:6" x14ac:dyDescent="0.25">
      <c r="D460" s="12"/>
      <c r="E460" s="12"/>
      <c r="F460" s="12"/>
    </row>
    <row r="461" spans="4:6" x14ac:dyDescent="0.25">
      <c r="D461" s="12"/>
      <c r="E461" s="12"/>
      <c r="F461" s="12"/>
    </row>
    <row r="462" spans="4:6" x14ac:dyDescent="0.25">
      <c r="D462" s="12"/>
      <c r="E462" s="12"/>
      <c r="F462" s="12"/>
    </row>
    <row r="463" spans="4:6" x14ac:dyDescent="0.25">
      <c r="D463" s="12"/>
      <c r="E463" s="12"/>
      <c r="F463" s="12"/>
    </row>
    <row r="464" spans="4:6" x14ac:dyDescent="0.25">
      <c r="D464" s="12"/>
      <c r="E464" s="12"/>
      <c r="F464" s="12"/>
    </row>
    <row r="465" spans="4:6" x14ac:dyDescent="0.25">
      <c r="D465" s="12"/>
      <c r="E465" s="12"/>
      <c r="F465" s="12"/>
    </row>
    <row r="466" spans="4:6" x14ac:dyDescent="0.25">
      <c r="D466" s="12"/>
      <c r="E466" s="12"/>
      <c r="F466" s="12"/>
    </row>
    <row r="467" spans="4:6" x14ac:dyDescent="0.25">
      <c r="D467" s="12"/>
      <c r="E467" s="12"/>
      <c r="F467" s="12"/>
    </row>
    <row r="468" spans="4:6" x14ac:dyDescent="0.25">
      <c r="D468" s="12"/>
      <c r="E468" s="12"/>
      <c r="F468" s="12"/>
    </row>
    <row r="469" spans="4:6" x14ac:dyDescent="0.25">
      <c r="D469" s="12"/>
      <c r="E469" s="12"/>
      <c r="F469" s="12"/>
    </row>
    <row r="470" spans="4:6" x14ac:dyDescent="0.25">
      <c r="D470" s="12"/>
      <c r="E470" s="12"/>
      <c r="F470" s="12"/>
    </row>
    <row r="471" spans="4:6" x14ac:dyDescent="0.25">
      <c r="D471" s="12"/>
      <c r="E471" s="12"/>
      <c r="F471" s="12"/>
    </row>
    <row r="472" spans="4:6" x14ac:dyDescent="0.25">
      <c r="D472" s="12"/>
      <c r="E472" s="12"/>
      <c r="F472" s="12"/>
    </row>
    <row r="473" spans="4:6" x14ac:dyDescent="0.25">
      <c r="D473" s="12"/>
      <c r="E473" s="12"/>
      <c r="F473" s="12"/>
    </row>
    <row r="474" spans="4:6" x14ac:dyDescent="0.25">
      <c r="D474" s="12"/>
      <c r="E474" s="12"/>
      <c r="F474" s="12"/>
    </row>
    <row r="475" spans="4:6" x14ac:dyDescent="0.25">
      <c r="D475" s="12"/>
      <c r="E475" s="12"/>
      <c r="F475" s="12"/>
    </row>
    <row r="476" spans="4:6" x14ac:dyDescent="0.25">
      <c r="D476" s="12"/>
      <c r="E476" s="12"/>
      <c r="F476" s="12"/>
    </row>
    <row r="477" spans="4:6" x14ac:dyDescent="0.25">
      <c r="D477" s="12"/>
      <c r="E477" s="12"/>
      <c r="F477" s="12"/>
    </row>
    <row r="478" spans="4:6" x14ac:dyDescent="0.25">
      <c r="D478" s="12"/>
      <c r="E478" s="12"/>
      <c r="F478" s="12"/>
    </row>
    <row r="479" spans="4:6" x14ac:dyDescent="0.25">
      <c r="D479" s="12"/>
      <c r="E479" s="12"/>
      <c r="F479" s="12"/>
    </row>
    <row r="480" spans="4:6" x14ac:dyDescent="0.25">
      <c r="D480" s="12"/>
      <c r="E480" s="12"/>
      <c r="F480" s="12"/>
    </row>
    <row r="481" spans="4:6" x14ac:dyDescent="0.25">
      <c r="D481" s="12"/>
      <c r="E481" s="12"/>
      <c r="F481" s="12"/>
    </row>
    <row r="482" spans="4:6" x14ac:dyDescent="0.25">
      <c r="D482" s="12"/>
      <c r="E482" s="12"/>
      <c r="F482" s="12"/>
    </row>
    <row r="483" spans="4:6" x14ac:dyDescent="0.25">
      <c r="D483" s="12"/>
      <c r="E483" s="12"/>
      <c r="F483" s="12"/>
    </row>
    <row r="484" spans="4:6" x14ac:dyDescent="0.25">
      <c r="D484" s="12"/>
      <c r="E484" s="12"/>
      <c r="F484" s="12"/>
    </row>
    <row r="485" spans="4:6" x14ac:dyDescent="0.25">
      <c r="D485" s="12"/>
      <c r="E485" s="12"/>
      <c r="F485" s="12"/>
    </row>
    <row r="486" spans="4:6" x14ac:dyDescent="0.25">
      <c r="D486" s="12"/>
      <c r="E486" s="12"/>
      <c r="F486" s="12"/>
    </row>
    <row r="487" spans="4:6" x14ac:dyDescent="0.25">
      <c r="D487" s="12"/>
      <c r="E487" s="12"/>
      <c r="F487" s="12"/>
    </row>
    <row r="488" spans="4:6" x14ac:dyDescent="0.25">
      <c r="D488" s="12"/>
      <c r="E488" s="12"/>
      <c r="F488" s="12"/>
    </row>
    <row r="489" spans="4:6" x14ac:dyDescent="0.25">
      <c r="D489" s="12"/>
      <c r="E489" s="12"/>
      <c r="F489" s="12"/>
    </row>
    <row r="490" spans="4:6" x14ac:dyDescent="0.25">
      <c r="D490" s="12"/>
      <c r="E490" s="12"/>
      <c r="F490" s="12"/>
    </row>
    <row r="491" spans="4:6" x14ac:dyDescent="0.25">
      <c r="D491" s="12"/>
      <c r="E491" s="12"/>
      <c r="F491" s="12"/>
    </row>
    <row r="492" spans="4:6" x14ac:dyDescent="0.25">
      <c r="D492" s="12"/>
      <c r="E492" s="12"/>
      <c r="F492" s="12"/>
    </row>
    <row r="493" spans="4:6" x14ac:dyDescent="0.25">
      <c r="D493" s="12"/>
      <c r="E493" s="12"/>
      <c r="F493" s="12"/>
    </row>
    <row r="494" spans="4:6" x14ac:dyDescent="0.25">
      <c r="D494" s="12"/>
      <c r="E494" s="12"/>
      <c r="F494" s="12"/>
    </row>
    <row r="495" spans="4:6" x14ac:dyDescent="0.25">
      <c r="D495" s="12"/>
      <c r="E495" s="12"/>
      <c r="F495" s="12"/>
    </row>
    <row r="496" spans="4:6" x14ac:dyDescent="0.25">
      <c r="D496" s="12"/>
      <c r="E496" s="12"/>
      <c r="F496" s="12"/>
    </row>
    <row r="497" spans="4:6" x14ac:dyDescent="0.25">
      <c r="D497" s="12"/>
      <c r="E497" s="12"/>
      <c r="F497" s="12"/>
    </row>
    <row r="498" spans="4:6" x14ac:dyDescent="0.25">
      <c r="D498" s="12"/>
      <c r="E498" s="12"/>
      <c r="F498" s="12"/>
    </row>
    <row r="499" spans="4:6" x14ac:dyDescent="0.25">
      <c r="D499" s="12"/>
      <c r="E499" s="12"/>
      <c r="F499" s="12"/>
    </row>
    <row r="500" spans="4:6" x14ac:dyDescent="0.25">
      <c r="D500" s="12"/>
      <c r="E500" s="12"/>
      <c r="F500" s="12"/>
    </row>
    <row r="501" spans="4:6" x14ac:dyDescent="0.25">
      <c r="D501" s="12"/>
      <c r="E501" s="12"/>
      <c r="F501" s="12"/>
    </row>
    <row r="502" spans="4:6" x14ac:dyDescent="0.25">
      <c r="D502" s="12"/>
      <c r="E502" s="12"/>
      <c r="F502" s="12"/>
    </row>
    <row r="503" spans="4:6" x14ac:dyDescent="0.25">
      <c r="D503" s="12"/>
      <c r="E503" s="12"/>
      <c r="F503" s="12"/>
    </row>
    <row r="504" spans="4:6" x14ac:dyDescent="0.25">
      <c r="D504" s="12"/>
      <c r="E504" s="12"/>
      <c r="F504" s="12"/>
    </row>
    <row r="505" spans="4:6" x14ac:dyDescent="0.25">
      <c r="D505" s="12"/>
      <c r="E505" s="12"/>
      <c r="F505" s="12"/>
    </row>
    <row r="506" spans="4:6" x14ac:dyDescent="0.25">
      <c r="D506" s="12"/>
      <c r="E506" s="12"/>
      <c r="F506" s="12"/>
    </row>
    <row r="507" spans="4:6" x14ac:dyDescent="0.25">
      <c r="D507" s="12"/>
      <c r="E507" s="12"/>
      <c r="F507" s="12"/>
    </row>
    <row r="508" spans="4:6" x14ac:dyDescent="0.25">
      <c r="D508" s="12"/>
      <c r="E508" s="12"/>
      <c r="F508" s="12"/>
    </row>
    <row r="509" spans="4:6" x14ac:dyDescent="0.25">
      <c r="D509" s="12"/>
      <c r="E509" s="12"/>
      <c r="F509" s="12"/>
    </row>
    <row r="510" spans="4:6" x14ac:dyDescent="0.25">
      <c r="D510" s="12"/>
      <c r="E510" s="12"/>
      <c r="F510" s="12"/>
    </row>
    <row r="511" spans="4:6" x14ac:dyDescent="0.25">
      <c r="D511" s="12"/>
      <c r="E511" s="12"/>
      <c r="F511" s="12"/>
    </row>
    <row r="512" spans="4:6" x14ac:dyDescent="0.25">
      <c r="D512" s="12"/>
      <c r="E512" s="12"/>
      <c r="F512" s="12"/>
    </row>
    <row r="513" spans="4:6" x14ac:dyDescent="0.25">
      <c r="D513" s="12"/>
      <c r="E513" s="12"/>
      <c r="F513" s="12"/>
    </row>
    <row r="514" spans="4:6" x14ac:dyDescent="0.25">
      <c r="D514" s="12"/>
      <c r="E514" s="12"/>
      <c r="F514" s="12"/>
    </row>
    <row r="515" spans="4:6" x14ac:dyDescent="0.25">
      <c r="D515" s="12"/>
      <c r="E515" s="12"/>
      <c r="F515" s="12"/>
    </row>
    <row r="516" spans="4:6" x14ac:dyDescent="0.25">
      <c r="D516" s="12"/>
      <c r="E516" s="12"/>
      <c r="F516" s="12"/>
    </row>
    <row r="517" spans="4:6" x14ac:dyDescent="0.25">
      <c r="D517" s="12"/>
      <c r="E517" s="12"/>
      <c r="F517" s="12"/>
    </row>
    <row r="518" spans="4:6" x14ac:dyDescent="0.25">
      <c r="D518" s="12"/>
      <c r="E518" s="12"/>
      <c r="F518" s="12"/>
    </row>
    <row r="519" spans="4:6" x14ac:dyDescent="0.25">
      <c r="D519" s="12"/>
      <c r="E519" s="12"/>
      <c r="F519" s="12"/>
    </row>
    <row r="520" spans="4:6" x14ac:dyDescent="0.25">
      <c r="D520" s="12"/>
      <c r="E520" s="12"/>
      <c r="F520" s="12"/>
    </row>
    <row r="521" spans="4:6" x14ac:dyDescent="0.25">
      <c r="D521" s="12"/>
      <c r="E521" s="12"/>
      <c r="F521" s="12"/>
    </row>
    <row r="522" spans="4:6" x14ac:dyDescent="0.25">
      <c r="D522" s="12"/>
      <c r="E522" s="12"/>
      <c r="F522" s="12"/>
    </row>
    <row r="523" spans="4:6" x14ac:dyDescent="0.25">
      <c r="D523" s="12"/>
      <c r="E523" s="12"/>
      <c r="F523" s="12"/>
    </row>
    <row r="524" spans="4:6" x14ac:dyDescent="0.25">
      <c r="D524" s="12"/>
      <c r="E524" s="12"/>
      <c r="F524" s="12"/>
    </row>
    <row r="525" spans="4:6" x14ac:dyDescent="0.25">
      <c r="D525" s="12"/>
      <c r="E525" s="12"/>
      <c r="F525" s="12"/>
    </row>
    <row r="526" spans="4:6" x14ac:dyDescent="0.25">
      <c r="D526" s="12"/>
      <c r="E526" s="12"/>
      <c r="F526" s="12"/>
    </row>
    <row r="527" spans="4:6" x14ac:dyDescent="0.25">
      <c r="D527" s="12"/>
      <c r="E527" s="12"/>
      <c r="F527" s="12"/>
    </row>
    <row r="528" spans="4:6" x14ac:dyDescent="0.25">
      <c r="D528" s="12"/>
      <c r="E528" s="12"/>
      <c r="F528" s="12"/>
    </row>
    <row r="529" spans="4:6" x14ac:dyDescent="0.25">
      <c r="D529" s="12"/>
      <c r="E529" s="12"/>
      <c r="F529" s="12"/>
    </row>
    <row r="530" spans="4:6" x14ac:dyDescent="0.25">
      <c r="D530" s="12"/>
      <c r="E530" s="12"/>
      <c r="F530" s="12"/>
    </row>
    <row r="531" spans="4:6" x14ac:dyDescent="0.25">
      <c r="D531" s="12"/>
      <c r="E531" s="12"/>
      <c r="F531" s="12"/>
    </row>
    <row r="532" spans="4:6" x14ac:dyDescent="0.25">
      <c r="D532" s="12"/>
      <c r="E532" s="12"/>
      <c r="F532" s="12"/>
    </row>
    <row r="533" spans="4:6" x14ac:dyDescent="0.25">
      <c r="D533" s="12"/>
      <c r="E533" s="12"/>
      <c r="F533" s="12"/>
    </row>
    <row r="534" spans="4:6" x14ac:dyDescent="0.25">
      <c r="D534" s="12"/>
      <c r="E534" s="12"/>
      <c r="F534" s="12"/>
    </row>
    <row r="535" spans="4:6" x14ac:dyDescent="0.25">
      <c r="D535" s="12"/>
      <c r="E535" s="12"/>
      <c r="F535" s="12"/>
    </row>
    <row r="536" spans="4:6" x14ac:dyDescent="0.25">
      <c r="D536" s="12"/>
      <c r="E536" s="12"/>
      <c r="F536" s="12"/>
    </row>
    <row r="537" spans="4:6" x14ac:dyDescent="0.25">
      <c r="D537" s="12"/>
      <c r="E537" s="12"/>
      <c r="F537" s="12"/>
    </row>
    <row r="538" spans="4:6" x14ac:dyDescent="0.25">
      <c r="D538" s="12"/>
      <c r="E538" s="12"/>
      <c r="F538" s="12"/>
    </row>
    <row r="539" spans="4:6" x14ac:dyDescent="0.25">
      <c r="D539" s="12"/>
      <c r="E539" s="12"/>
      <c r="F539" s="12"/>
    </row>
    <row r="540" spans="4:6" x14ac:dyDescent="0.25">
      <c r="D540" s="12"/>
      <c r="E540" s="12"/>
      <c r="F540" s="12"/>
    </row>
    <row r="541" spans="4:6" x14ac:dyDescent="0.25">
      <c r="D541" s="12"/>
      <c r="E541" s="12"/>
      <c r="F541" s="12"/>
    </row>
    <row r="542" spans="4:6" x14ac:dyDescent="0.25">
      <c r="D542" s="12"/>
      <c r="E542" s="12"/>
      <c r="F542" s="12"/>
    </row>
    <row r="543" spans="4:6" x14ac:dyDescent="0.25">
      <c r="D543" s="12"/>
      <c r="E543" s="12"/>
      <c r="F543" s="12"/>
    </row>
    <row r="544" spans="4:6" x14ac:dyDescent="0.25">
      <c r="D544" s="12"/>
      <c r="E544" s="12"/>
      <c r="F544" s="12"/>
    </row>
    <row r="545" spans="4:6" x14ac:dyDescent="0.25">
      <c r="D545" s="12"/>
      <c r="E545" s="12"/>
      <c r="F545" s="12"/>
    </row>
    <row r="546" spans="4:6" x14ac:dyDescent="0.25">
      <c r="D546" s="12"/>
      <c r="E546" s="12"/>
      <c r="F546" s="12"/>
    </row>
    <row r="547" spans="4:6" x14ac:dyDescent="0.25">
      <c r="D547" s="12"/>
      <c r="E547" s="12"/>
      <c r="F547" s="12"/>
    </row>
    <row r="548" spans="4:6" x14ac:dyDescent="0.25">
      <c r="D548" s="12"/>
      <c r="E548" s="12"/>
      <c r="F548" s="12"/>
    </row>
    <row r="549" spans="4:6" x14ac:dyDescent="0.25">
      <c r="D549" s="12"/>
      <c r="E549" s="12"/>
      <c r="F549" s="12"/>
    </row>
    <row r="550" spans="4:6" x14ac:dyDescent="0.25">
      <c r="D550" s="12"/>
      <c r="E550" s="12"/>
      <c r="F550" s="12"/>
    </row>
    <row r="551" spans="4:6" x14ac:dyDescent="0.25">
      <c r="D551" s="12"/>
      <c r="E551" s="12"/>
      <c r="F551" s="12"/>
    </row>
    <row r="552" spans="4:6" x14ac:dyDescent="0.25">
      <c r="D552" s="12"/>
      <c r="E552" s="12"/>
      <c r="F552" s="12"/>
    </row>
    <row r="553" spans="4:6" x14ac:dyDescent="0.25">
      <c r="D553" s="12"/>
      <c r="E553" s="12"/>
      <c r="F553" s="12"/>
    </row>
    <row r="554" spans="4:6" x14ac:dyDescent="0.25">
      <c r="D554" s="12"/>
      <c r="E554" s="12"/>
      <c r="F554" s="12"/>
    </row>
    <row r="555" spans="4:6" x14ac:dyDescent="0.25">
      <c r="D555" s="12"/>
      <c r="E555" s="12"/>
      <c r="F555" s="12"/>
    </row>
    <row r="556" spans="4:6" x14ac:dyDescent="0.25">
      <c r="D556" s="12"/>
      <c r="E556" s="12"/>
      <c r="F556" s="12"/>
    </row>
    <row r="557" spans="4:6" x14ac:dyDescent="0.25">
      <c r="D557" s="12"/>
      <c r="E557" s="12"/>
      <c r="F557" s="12"/>
    </row>
    <row r="558" spans="4:6" x14ac:dyDescent="0.25">
      <c r="D558" s="12"/>
      <c r="E558" s="12"/>
      <c r="F558" s="12"/>
    </row>
    <row r="559" spans="4:6" x14ac:dyDescent="0.25">
      <c r="D559" s="12"/>
      <c r="E559" s="12"/>
      <c r="F559" s="12"/>
    </row>
    <row r="560" spans="4:6" x14ac:dyDescent="0.25">
      <c r="D560" s="12"/>
      <c r="E560" s="12"/>
      <c r="F560" s="12"/>
    </row>
    <row r="561" spans="4:6" x14ac:dyDescent="0.25">
      <c r="D561" s="12"/>
      <c r="E561" s="12"/>
      <c r="F561" s="12"/>
    </row>
    <row r="562" spans="4:6" x14ac:dyDescent="0.25">
      <c r="D562" s="12"/>
      <c r="E562" s="12"/>
      <c r="F562" s="12"/>
    </row>
    <row r="563" spans="4:6" x14ac:dyDescent="0.25">
      <c r="D563" s="12"/>
      <c r="E563" s="12"/>
      <c r="F563" s="12"/>
    </row>
    <row r="564" spans="4:6" x14ac:dyDescent="0.25">
      <c r="D564" s="12"/>
      <c r="E564" s="12"/>
      <c r="F564" s="12"/>
    </row>
    <row r="565" spans="4:6" x14ac:dyDescent="0.25">
      <c r="D565" s="12"/>
      <c r="E565" s="12"/>
      <c r="F565" s="12"/>
    </row>
    <row r="566" spans="4:6" x14ac:dyDescent="0.25">
      <c r="D566" s="12"/>
      <c r="E566" s="12"/>
      <c r="F566" s="12"/>
    </row>
    <row r="567" spans="4:6" x14ac:dyDescent="0.25">
      <c r="D567" s="12"/>
      <c r="E567" s="12"/>
      <c r="F567" s="12"/>
    </row>
    <row r="568" spans="4:6" x14ac:dyDescent="0.25">
      <c r="D568" s="12"/>
      <c r="E568" s="12"/>
      <c r="F568" s="12"/>
    </row>
    <row r="569" spans="4:6" x14ac:dyDescent="0.25">
      <c r="D569" s="12"/>
      <c r="E569" s="12"/>
      <c r="F569" s="12"/>
    </row>
    <row r="570" spans="4:6" x14ac:dyDescent="0.25">
      <c r="D570" s="12"/>
      <c r="E570" s="12"/>
      <c r="F570" s="12"/>
    </row>
    <row r="571" spans="4:6" x14ac:dyDescent="0.25">
      <c r="D571" s="12"/>
      <c r="E571" s="12"/>
      <c r="F571" s="12"/>
    </row>
    <row r="572" spans="4:6" x14ac:dyDescent="0.25">
      <c r="D572" s="12"/>
      <c r="E572" s="12"/>
      <c r="F572" s="12"/>
    </row>
    <row r="573" spans="4:6" x14ac:dyDescent="0.25">
      <c r="D573" s="12"/>
      <c r="E573" s="12"/>
      <c r="F573" s="12"/>
    </row>
    <row r="574" spans="4:6" x14ac:dyDescent="0.25">
      <c r="D574" s="12"/>
      <c r="E574" s="12"/>
      <c r="F574" s="12"/>
    </row>
    <row r="575" spans="4:6" x14ac:dyDescent="0.25">
      <c r="D575" s="12"/>
      <c r="E575" s="12"/>
      <c r="F575" s="12"/>
    </row>
    <row r="576" spans="4:6" x14ac:dyDescent="0.25">
      <c r="D576" s="12"/>
      <c r="E576" s="12"/>
      <c r="F576" s="12"/>
    </row>
    <row r="577" spans="4:6" x14ac:dyDescent="0.25">
      <c r="D577" s="12"/>
      <c r="E577" s="12"/>
      <c r="F577" s="12"/>
    </row>
    <row r="578" spans="4:6" x14ac:dyDescent="0.25">
      <c r="D578" s="12"/>
      <c r="E578" s="12"/>
      <c r="F578" s="12"/>
    </row>
    <row r="579" spans="4:6" x14ac:dyDescent="0.25">
      <c r="D579" s="12"/>
      <c r="E579" s="12"/>
      <c r="F579" s="12"/>
    </row>
    <row r="580" spans="4:6" x14ac:dyDescent="0.25">
      <c r="D580" s="12"/>
      <c r="E580" s="12"/>
      <c r="F580" s="12"/>
    </row>
    <row r="581" spans="4:6" x14ac:dyDescent="0.25">
      <c r="D581" s="12"/>
      <c r="E581" s="12"/>
      <c r="F581" s="12"/>
    </row>
    <row r="582" spans="4:6" x14ac:dyDescent="0.25">
      <c r="D582" s="12"/>
      <c r="E582" s="12"/>
      <c r="F582" s="12"/>
    </row>
    <row r="583" spans="4:6" x14ac:dyDescent="0.25">
      <c r="D583" s="12"/>
      <c r="E583" s="12"/>
      <c r="F583" s="12"/>
    </row>
    <row r="584" spans="4:6" x14ac:dyDescent="0.25">
      <c r="D584" s="12"/>
      <c r="E584" s="12"/>
      <c r="F584" s="12"/>
    </row>
    <row r="585" spans="4:6" x14ac:dyDescent="0.25">
      <c r="D585" s="12"/>
      <c r="E585" s="12"/>
      <c r="F585" s="12"/>
    </row>
    <row r="586" spans="4:6" x14ac:dyDescent="0.25">
      <c r="D586" s="12"/>
      <c r="E586" s="12"/>
      <c r="F586" s="12"/>
    </row>
    <row r="587" spans="4:6" x14ac:dyDescent="0.25">
      <c r="D587" s="12"/>
      <c r="E587" s="12"/>
      <c r="F587" s="12"/>
    </row>
    <row r="588" spans="4:6" x14ac:dyDescent="0.25">
      <c r="D588" s="12"/>
      <c r="E588" s="12"/>
      <c r="F588" s="12"/>
    </row>
    <row r="589" spans="4:6" x14ac:dyDescent="0.25">
      <c r="D589" s="12"/>
      <c r="E589" s="12"/>
      <c r="F589" s="12"/>
    </row>
    <row r="590" spans="4:6" x14ac:dyDescent="0.25">
      <c r="D590" s="12"/>
      <c r="E590" s="12"/>
      <c r="F590" s="12"/>
    </row>
    <row r="591" spans="4:6" x14ac:dyDescent="0.25">
      <c r="D591" s="12"/>
      <c r="E591" s="12"/>
      <c r="F591" s="12"/>
    </row>
    <row r="592" spans="4:6" x14ac:dyDescent="0.25">
      <c r="D592" s="12"/>
      <c r="E592" s="12"/>
      <c r="F592" s="12"/>
    </row>
    <row r="593" spans="4:6" x14ac:dyDescent="0.25">
      <c r="D593" s="12"/>
      <c r="E593" s="12"/>
      <c r="F593" s="12"/>
    </row>
    <row r="594" spans="4:6" x14ac:dyDescent="0.25">
      <c r="D594" s="12"/>
      <c r="E594" s="12"/>
      <c r="F594" s="12"/>
    </row>
    <row r="595" spans="4:6" x14ac:dyDescent="0.25">
      <c r="D595" s="12"/>
      <c r="E595" s="12"/>
      <c r="F595" s="12"/>
    </row>
    <row r="596" spans="4:6" x14ac:dyDescent="0.25">
      <c r="D596" s="12"/>
      <c r="E596" s="12"/>
      <c r="F596" s="12"/>
    </row>
    <row r="597" spans="4:6" x14ac:dyDescent="0.25">
      <c r="D597" s="12"/>
      <c r="E597" s="12"/>
      <c r="F597" s="12"/>
    </row>
    <row r="598" spans="4:6" x14ac:dyDescent="0.25">
      <c r="D598" s="12"/>
      <c r="E598" s="12"/>
      <c r="F598" s="12"/>
    </row>
    <row r="599" spans="4:6" x14ac:dyDescent="0.25">
      <c r="D599" s="12"/>
      <c r="E599" s="12"/>
      <c r="F599" s="12"/>
    </row>
    <row r="600" spans="4:6" x14ac:dyDescent="0.25">
      <c r="D600" s="12"/>
      <c r="E600" s="12"/>
      <c r="F600" s="12"/>
    </row>
    <row r="601" spans="4:6" x14ac:dyDescent="0.25">
      <c r="D601" s="12"/>
      <c r="E601" s="12"/>
      <c r="F601" s="12"/>
    </row>
    <row r="602" spans="4:6" x14ac:dyDescent="0.25">
      <c r="D602" s="12"/>
      <c r="E602" s="12"/>
      <c r="F602" s="12"/>
    </row>
    <row r="603" spans="4:6" x14ac:dyDescent="0.25">
      <c r="D603" s="12"/>
      <c r="E603" s="12"/>
      <c r="F603" s="12"/>
    </row>
    <row r="604" spans="4:6" x14ac:dyDescent="0.25">
      <c r="D604" s="12"/>
      <c r="E604" s="12"/>
      <c r="F604" s="12"/>
    </row>
    <row r="605" spans="4:6" x14ac:dyDescent="0.25">
      <c r="D605" s="12"/>
      <c r="E605" s="12"/>
      <c r="F605" s="12"/>
    </row>
    <row r="606" spans="4:6" x14ac:dyDescent="0.25">
      <c r="D606" s="12"/>
      <c r="E606" s="12"/>
      <c r="F606" s="12"/>
    </row>
    <row r="607" spans="4:6" x14ac:dyDescent="0.25">
      <c r="D607" s="12"/>
      <c r="E607" s="12"/>
      <c r="F607" s="12"/>
    </row>
    <row r="608" spans="4:6" x14ac:dyDescent="0.25">
      <c r="D608" s="12"/>
      <c r="E608" s="12"/>
      <c r="F608" s="12"/>
    </row>
    <row r="609" spans="4:6" x14ac:dyDescent="0.25">
      <c r="D609" s="12"/>
      <c r="E609" s="12"/>
      <c r="F609" s="12"/>
    </row>
    <row r="610" spans="4:6" x14ac:dyDescent="0.25">
      <c r="D610" s="12"/>
      <c r="E610" s="12"/>
      <c r="F610" s="12"/>
    </row>
    <row r="611" spans="4:6" x14ac:dyDescent="0.25">
      <c r="D611" s="12"/>
      <c r="E611" s="12"/>
      <c r="F611" s="12"/>
    </row>
    <row r="612" spans="4:6" x14ac:dyDescent="0.25">
      <c r="D612" s="12"/>
      <c r="E612" s="12"/>
      <c r="F612" s="12"/>
    </row>
    <row r="613" spans="4:6" x14ac:dyDescent="0.25">
      <c r="D613" s="12"/>
      <c r="E613" s="12"/>
      <c r="F613" s="12"/>
    </row>
    <row r="614" spans="4:6" x14ac:dyDescent="0.25">
      <c r="D614" s="12"/>
      <c r="E614" s="12"/>
      <c r="F614" s="12"/>
    </row>
    <row r="615" spans="4:6" x14ac:dyDescent="0.25">
      <c r="D615" s="12"/>
      <c r="E615" s="12"/>
      <c r="F615" s="12"/>
    </row>
    <row r="616" spans="4:6" x14ac:dyDescent="0.25">
      <c r="D616" s="12"/>
      <c r="E616" s="12"/>
      <c r="F616" s="12"/>
    </row>
    <row r="617" spans="4:6" x14ac:dyDescent="0.25">
      <c r="D617" s="12"/>
      <c r="E617" s="12"/>
      <c r="F617" s="12"/>
    </row>
    <row r="618" spans="4:6" x14ac:dyDescent="0.25">
      <c r="D618" s="12"/>
      <c r="E618" s="12"/>
      <c r="F618" s="12"/>
    </row>
    <row r="619" spans="4:6" x14ac:dyDescent="0.25">
      <c r="D619" s="12"/>
      <c r="E619" s="12"/>
      <c r="F619" s="12"/>
    </row>
    <row r="620" spans="4:6" x14ac:dyDescent="0.25">
      <c r="D620" s="12"/>
      <c r="E620" s="12"/>
      <c r="F620" s="12"/>
    </row>
    <row r="621" spans="4:6" x14ac:dyDescent="0.25">
      <c r="D621" s="12"/>
      <c r="E621" s="12"/>
      <c r="F621" s="12"/>
    </row>
    <row r="622" spans="4:6" x14ac:dyDescent="0.25">
      <c r="D622" s="12"/>
      <c r="E622" s="12"/>
      <c r="F622" s="12"/>
    </row>
    <row r="623" spans="4:6" x14ac:dyDescent="0.25">
      <c r="D623" s="12"/>
      <c r="E623" s="12"/>
      <c r="F623" s="12"/>
    </row>
    <row r="624" spans="4:6" x14ac:dyDescent="0.25">
      <c r="D624" s="12"/>
      <c r="E624" s="12"/>
      <c r="F624" s="12"/>
    </row>
    <row r="625" spans="4:6" x14ac:dyDescent="0.25">
      <c r="D625" s="12"/>
      <c r="E625" s="12"/>
      <c r="F625" s="12"/>
    </row>
    <row r="626" spans="4:6" x14ac:dyDescent="0.25">
      <c r="D626" s="12"/>
      <c r="E626" s="12"/>
      <c r="F626" s="12"/>
    </row>
    <row r="627" spans="4:6" x14ac:dyDescent="0.25">
      <c r="D627" s="12"/>
      <c r="E627" s="12"/>
      <c r="F627" s="12"/>
    </row>
    <row r="628" spans="4:6" x14ac:dyDescent="0.25">
      <c r="D628" s="12"/>
      <c r="E628" s="12"/>
      <c r="F628" s="12"/>
    </row>
    <row r="629" spans="4:6" x14ac:dyDescent="0.25">
      <c r="D629" s="12"/>
      <c r="E629" s="12"/>
      <c r="F629" s="12"/>
    </row>
    <row r="630" spans="4:6" x14ac:dyDescent="0.25">
      <c r="D630" s="12"/>
      <c r="E630" s="12"/>
      <c r="F630" s="12"/>
    </row>
    <row r="631" spans="4:6" x14ac:dyDescent="0.25">
      <c r="D631" s="12"/>
      <c r="E631" s="12"/>
      <c r="F631" s="12"/>
    </row>
    <row r="632" spans="4:6" x14ac:dyDescent="0.25">
      <c r="D632" s="12"/>
      <c r="E632" s="12"/>
      <c r="F632" s="12"/>
    </row>
    <row r="633" spans="4:6" x14ac:dyDescent="0.25">
      <c r="D633" s="12"/>
      <c r="E633" s="12"/>
      <c r="F633" s="12"/>
    </row>
    <row r="634" spans="4:6" x14ac:dyDescent="0.25">
      <c r="D634" s="12"/>
      <c r="E634" s="12"/>
      <c r="F634" s="12"/>
    </row>
    <row r="635" spans="4:6" x14ac:dyDescent="0.25">
      <c r="D635" s="12"/>
      <c r="E635" s="12"/>
      <c r="F635" s="12"/>
    </row>
    <row r="636" spans="4:6" x14ac:dyDescent="0.25">
      <c r="D636" s="12"/>
      <c r="E636" s="12"/>
      <c r="F636" s="12"/>
    </row>
    <row r="637" spans="4:6" x14ac:dyDescent="0.25">
      <c r="D637" s="12"/>
      <c r="E637" s="12"/>
      <c r="F637" s="12"/>
    </row>
    <row r="638" spans="4:6" x14ac:dyDescent="0.25">
      <c r="D638" s="12"/>
      <c r="E638" s="12"/>
      <c r="F638" s="12"/>
    </row>
    <row r="639" spans="4:6" x14ac:dyDescent="0.25">
      <c r="D639" s="12"/>
      <c r="E639" s="12"/>
      <c r="F639" s="12"/>
    </row>
    <row r="640" spans="4:6" x14ac:dyDescent="0.25">
      <c r="D640" s="12"/>
      <c r="E640" s="12"/>
      <c r="F640" s="12"/>
    </row>
    <row r="641" spans="4:6" x14ac:dyDescent="0.25">
      <c r="D641" s="12"/>
      <c r="E641" s="12"/>
      <c r="F641" s="12"/>
    </row>
    <row r="642" spans="4:6" x14ac:dyDescent="0.25">
      <c r="D642" s="12"/>
      <c r="E642" s="12"/>
      <c r="F642" s="12"/>
    </row>
    <row r="643" spans="4:6" x14ac:dyDescent="0.25">
      <c r="D643" s="12"/>
      <c r="E643" s="12"/>
      <c r="F643" s="12"/>
    </row>
    <row r="644" spans="4:6" x14ac:dyDescent="0.25">
      <c r="D644" s="12"/>
      <c r="E644" s="12"/>
      <c r="F644" s="12"/>
    </row>
    <row r="645" spans="4:6" x14ac:dyDescent="0.25">
      <c r="D645" s="12"/>
      <c r="E645" s="12"/>
      <c r="F645" s="12"/>
    </row>
    <row r="646" spans="4:6" x14ac:dyDescent="0.25">
      <c r="D646" s="12"/>
      <c r="E646" s="12"/>
      <c r="F646" s="12"/>
    </row>
    <row r="647" spans="4:6" x14ac:dyDescent="0.25">
      <c r="D647" s="12"/>
      <c r="E647" s="12"/>
      <c r="F647" s="12"/>
    </row>
    <row r="648" spans="4:6" x14ac:dyDescent="0.25">
      <c r="D648" s="12"/>
      <c r="E648" s="12"/>
      <c r="F648" s="12"/>
    </row>
    <row r="649" spans="4:6" x14ac:dyDescent="0.25">
      <c r="D649" s="12"/>
      <c r="E649" s="12"/>
      <c r="F649" s="12"/>
    </row>
    <row r="650" spans="4:6" x14ac:dyDescent="0.25">
      <c r="D650" s="12"/>
      <c r="E650" s="12"/>
      <c r="F650" s="12"/>
    </row>
    <row r="651" spans="4:6" x14ac:dyDescent="0.25">
      <c r="D651" s="12"/>
      <c r="E651" s="12"/>
      <c r="F651" s="12"/>
    </row>
    <row r="652" spans="4:6" x14ac:dyDescent="0.25">
      <c r="D652" s="12"/>
      <c r="E652" s="12"/>
      <c r="F652" s="12"/>
    </row>
    <row r="653" spans="4:6" x14ac:dyDescent="0.25">
      <c r="D653" s="12"/>
      <c r="E653" s="12"/>
      <c r="F653" s="12"/>
    </row>
    <row r="654" spans="4:6" x14ac:dyDescent="0.25">
      <c r="D654" s="12"/>
      <c r="E654" s="12"/>
      <c r="F654" s="12"/>
    </row>
    <row r="655" spans="4:6" x14ac:dyDescent="0.25">
      <c r="D655" s="12"/>
      <c r="E655" s="12"/>
      <c r="F655" s="12"/>
    </row>
    <row r="656" spans="4:6" x14ac:dyDescent="0.25">
      <c r="D656" s="12"/>
      <c r="E656" s="12"/>
      <c r="F656" s="12"/>
    </row>
    <row r="657" spans="4:6" x14ac:dyDescent="0.25">
      <c r="D657" s="12"/>
      <c r="E657" s="12"/>
      <c r="F657" s="12"/>
    </row>
    <row r="658" spans="4:6" x14ac:dyDescent="0.25">
      <c r="D658" s="12"/>
      <c r="E658" s="12"/>
      <c r="F658" s="12"/>
    </row>
    <row r="659" spans="4:6" x14ac:dyDescent="0.25">
      <c r="D659" s="12"/>
      <c r="E659" s="12"/>
      <c r="F659" s="12"/>
    </row>
    <row r="660" spans="4:6" x14ac:dyDescent="0.25">
      <c r="D660" s="12"/>
      <c r="E660" s="12"/>
      <c r="F660" s="12"/>
    </row>
    <row r="661" spans="4:6" x14ac:dyDescent="0.25">
      <c r="D661" s="12"/>
      <c r="E661" s="12"/>
      <c r="F661" s="12"/>
    </row>
    <row r="662" spans="4:6" x14ac:dyDescent="0.25">
      <c r="D662" s="12"/>
      <c r="E662" s="12"/>
      <c r="F662" s="12"/>
    </row>
    <row r="663" spans="4:6" x14ac:dyDescent="0.25">
      <c r="D663" s="12"/>
      <c r="E663" s="12"/>
      <c r="F663" s="12"/>
    </row>
    <row r="664" spans="4:6" x14ac:dyDescent="0.25">
      <c r="D664" s="12"/>
      <c r="E664" s="12"/>
      <c r="F664" s="12"/>
    </row>
    <row r="665" spans="4:6" x14ac:dyDescent="0.25">
      <c r="D665" s="12"/>
      <c r="E665" s="12"/>
      <c r="F665" s="12"/>
    </row>
    <row r="666" spans="4:6" x14ac:dyDescent="0.25">
      <c r="D666" s="12"/>
      <c r="E666" s="12"/>
      <c r="F666" s="12"/>
    </row>
    <row r="667" spans="4:6" x14ac:dyDescent="0.25">
      <c r="D667" s="12"/>
      <c r="E667" s="12"/>
      <c r="F667" s="12"/>
    </row>
    <row r="668" spans="4:6" x14ac:dyDescent="0.25">
      <c r="D668" s="12"/>
      <c r="E668" s="12"/>
      <c r="F668" s="12"/>
    </row>
    <row r="669" spans="4:6" x14ac:dyDescent="0.25">
      <c r="D669" s="12"/>
      <c r="E669" s="12"/>
      <c r="F669" s="12"/>
    </row>
    <row r="670" spans="4:6" x14ac:dyDescent="0.25">
      <c r="D670" s="12"/>
      <c r="E670" s="12"/>
      <c r="F670" s="12"/>
    </row>
    <row r="671" spans="4:6" x14ac:dyDescent="0.25">
      <c r="D671" s="12"/>
      <c r="E671" s="12"/>
      <c r="F671" s="12"/>
    </row>
    <row r="672" spans="4:6" x14ac:dyDescent="0.25">
      <c r="D672" s="12"/>
      <c r="E672" s="12"/>
      <c r="F672" s="12"/>
    </row>
    <row r="673" spans="4:6" x14ac:dyDescent="0.25">
      <c r="D673" s="12"/>
      <c r="E673" s="12"/>
      <c r="F673" s="12"/>
    </row>
    <row r="674" spans="4:6" x14ac:dyDescent="0.25">
      <c r="D674" s="12"/>
      <c r="E674" s="12"/>
      <c r="F674" s="12"/>
    </row>
    <row r="675" spans="4:6" x14ac:dyDescent="0.25">
      <c r="D675" s="12"/>
      <c r="E675" s="12"/>
      <c r="F675" s="12"/>
    </row>
    <row r="676" spans="4:6" x14ac:dyDescent="0.25">
      <c r="D676" s="12"/>
      <c r="E676" s="12"/>
      <c r="F676" s="12"/>
    </row>
    <row r="677" spans="4:6" x14ac:dyDescent="0.25">
      <c r="D677" s="12"/>
      <c r="E677" s="12"/>
      <c r="F677" s="12"/>
    </row>
    <row r="678" spans="4:6" x14ac:dyDescent="0.25">
      <c r="D678" s="12"/>
      <c r="E678" s="12"/>
      <c r="F678" s="12"/>
    </row>
    <row r="679" spans="4:6" x14ac:dyDescent="0.25">
      <c r="D679" s="12"/>
      <c r="E679" s="12"/>
      <c r="F679" s="12"/>
    </row>
    <row r="680" spans="4:6" x14ac:dyDescent="0.25">
      <c r="D680" s="12"/>
      <c r="E680" s="12"/>
      <c r="F680" s="12"/>
    </row>
    <row r="681" spans="4:6" x14ac:dyDescent="0.25">
      <c r="D681" s="12"/>
      <c r="E681" s="12"/>
      <c r="F681" s="12"/>
    </row>
    <row r="682" spans="4:6" x14ac:dyDescent="0.25">
      <c r="D682" s="12"/>
      <c r="E682" s="12"/>
      <c r="F682" s="12"/>
    </row>
    <row r="683" spans="4:6" x14ac:dyDescent="0.25">
      <c r="D683" s="12"/>
      <c r="E683" s="12"/>
      <c r="F683" s="12"/>
    </row>
    <row r="684" spans="4:6" x14ac:dyDescent="0.25">
      <c r="D684" s="12"/>
      <c r="E684" s="12"/>
      <c r="F684" s="12"/>
    </row>
    <row r="685" spans="4:6" x14ac:dyDescent="0.25">
      <c r="D685" s="12"/>
      <c r="E685" s="12"/>
      <c r="F685" s="12"/>
    </row>
    <row r="686" spans="4:6" x14ac:dyDescent="0.25">
      <c r="D686" s="12"/>
      <c r="E686" s="12"/>
      <c r="F686" s="12"/>
    </row>
    <row r="687" spans="4:6" x14ac:dyDescent="0.25">
      <c r="D687" s="12"/>
      <c r="E687" s="12"/>
      <c r="F687" s="12"/>
    </row>
    <row r="688" spans="4:6" x14ac:dyDescent="0.25">
      <c r="D688" s="12"/>
      <c r="E688" s="12"/>
      <c r="F688" s="12"/>
    </row>
    <row r="689" spans="4:6" x14ac:dyDescent="0.25">
      <c r="D689" s="12"/>
      <c r="E689" s="12"/>
      <c r="F689" s="12"/>
    </row>
    <row r="690" spans="4:6" x14ac:dyDescent="0.25">
      <c r="D690" s="12"/>
      <c r="E690" s="12"/>
      <c r="F690" s="12"/>
    </row>
    <row r="691" spans="4:6" x14ac:dyDescent="0.25">
      <c r="D691" s="12"/>
      <c r="E691" s="12"/>
      <c r="F691" s="12"/>
    </row>
    <row r="692" spans="4:6" x14ac:dyDescent="0.25">
      <c r="D692" s="12"/>
      <c r="E692" s="12"/>
      <c r="F692" s="12"/>
    </row>
    <row r="693" spans="4:6" x14ac:dyDescent="0.25">
      <c r="D693" s="12"/>
      <c r="E693" s="12"/>
      <c r="F693" s="12"/>
    </row>
    <row r="694" spans="4:6" x14ac:dyDescent="0.25">
      <c r="D694" s="12"/>
      <c r="E694" s="12"/>
      <c r="F694" s="12"/>
    </row>
    <row r="695" spans="4:6" x14ac:dyDescent="0.25">
      <c r="D695" s="12"/>
      <c r="E695" s="12"/>
      <c r="F695" s="12"/>
    </row>
    <row r="696" spans="4:6" x14ac:dyDescent="0.25">
      <c r="D696" s="12"/>
      <c r="E696" s="12"/>
      <c r="F696" s="12"/>
    </row>
    <row r="697" spans="4:6" x14ac:dyDescent="0.25">
      <c r="D697" s="12"/>
      <c r="E697" s="12"/>
      <c r="F697" s="12"/>
    </row>
    <row r="698" spans="4:6" x14ac:dyDescent="0.25">
      <c r="D698" s="12"/>
      <c r="E698" s="12"/>
      <c r="F698" s="12"/>
    </row>
    <row r="699" spans="4:6" x14ac:dyDescent="0.25">
      <c r="D699" s="12"/>
      <c r="E699" s="12"/>
      <c r="F699" s="12"/>
    </row>
    <row r="700" spans="4:6" x14ac:dyDescent="0.25">
      <c r="D700" s="12"/>
      <c r="E700" s="12"/>
      <c r="F700" s="12"/>
    </row>
    <row r="701" spans="4:6" x14ac:dyDescent="0.25">
      <c r="D701" s="12"/>
      <c r="E701" s="12"/>
      <c r="F701" s="12"/>
    </row>
    <row r="702" spans="4:6" x14ac:dyDescent="0.25">
      <c r="D702" s="12"/>
      <c r="E702" s="12"/>
      <c r="F702" s="12"/>
    </row>
    <row r="703" spans="4:6" x14ac:dyDescent="0.25">
      <c r="D703" s="12"/>
      <c r="E703" s="12"/>
      <c r="F703" s="12"/>
    </row>
    <row r="704" spans="4:6" x14ac:dyDescent="0.25">
      <c r="D704" s="12"/>
      <c r="E704" s="12"/>
      <c r="F704" s="12"/>
    </row>
    <row r="705" spans="4:6" x14ac:dyDescent="0.25">
      <c r="D705" s="12"/>
      <c r="E705" s="12"/>
      <c r="F705" s="12"/>
    </row>
    <row r="706" spans="4:6" x14ac:dyDescent="0.25">
      <c r="D706" s="12"/>
      <c r="E706" s="12"/>
      <c r="F706" s="12"/>
    </row>
    <row r="707" spans="4:6" x14ac:dyDescent="0.25">
      <c r="D707" s="12"/>
      <c r="E707" s="12"/>
      <c r="F707" s="12"/>
    </row>
    <row r="708" spans="4:6" x14ac:dyDescent="0.25">
      <c r="D708" s="12"/>
      <c r="E708" s="12"/>
      <c r="F708" s="12"/>
    </row>
    <row r="709" spans="4:6" x14ac:dyDescent="0.25">
      <c r="D709" s="12"/>
      <c r="E709" s="12"/>
      <c r="F709" s="12"/>
    </row>
    <row r="710" spans="4:6" x14ac:dyDescent="0.25">
      <c r="D710" s="12"/>
      <c r="E710" s="12"/>
      <c r="F710" s="12"/>
    </row>
    <row r="711" spans="4:6" x14ac:dyDescent="0.25">
      <c r="D711" s="12"/>
      <c r="E711" s="12"/>
      <c r="F711" s="12"/>
    </row>
    <row r="712" spans="4:6" x14ac:dyDescent="0.25">
      <c r="D712" s="12"/>
      <c r="E712" s="12"/>
      <c r="F712" s="12"/>
    </row>
    <row r="713" spans="4:6" x14ac:dyDescent="0.25">
      <c r="D713" s="12"/>
      <c r="E713" s="12"/>
      <c r="F713" s="12"/>
    </row>
    <row r="714" spans="4:6" x14ac:dyDescent="0.25">
      <c r="D714" s="12"/>
      <c r="E714" s="12"/>
      <c r="F714" s="12"/>
    </row>
    <row r="715" spans="4:6" x14ac:dyDescent="0.25">
      <c r="D715" s="12"/>
      <c r="E715" s="12"/>
      <c r="F715" s="12"/>
    </row>
    <row r="716" spans="4:6" x14ac:dyDescent="0.25">
      <c r="D716" s="12"/>
      <c r="E716" s="12"/>
      <c r="F716" s="12"/>
    </row>
    <row r="717" spans="4:6" x14ac:dyDescent="0.25">
      <c r="D717" s="12"/>
      <c r="E717" s="12"/>
      <c r="F717" s="12"/>
    </row>
    <row r="718" spans="4:6" x14ac:dyDescent="0.25">
      <c r="D718" s="12"/>
      <c r="E718" s="12"/>
      <c r="F718" s="12"/>
    </row>
    <row r="719" spans="4:6" x14ac:dyDescent="0.25">
      <c r="D719" s="12"/>
      <c r="E719" s="12"/>
      <c r="F719" s="12"/>
    </row>
    <row r="720" spans="4:6" x14ac:dyDescent="0.25">
      <c r="D720" s="12"/>
      <c r="E720" s="12"/>
      <c r="F720" s="12"/>
    </row>
    <row r="721" spans="4:6" x14ac:dyDescent="0.25">
      <c r="D721" s="12"/>
      <c r="E721" s="12"/>
      <c r="F721" s="12"/>
    </row>
    <row r="722" spans="4:6" x14ac:dyDescent="0.25">
      <c r="D722" s="12"/>
      <c r="E722" s="12"/>
      <c r="F722" s="12"/>
    </row>
    <row r="723" spans="4:6" x14ac:dyDescent="0.25">
      <c r="D723" s="12"/>
      <c r="E723" s="12"/>
      <c r="F723" s="12"/>
    </row>
    <row r="724" spans="4:6" x14ac:dyDescent="0.25">
      <c r="D724" s="12"/>
      <c r="E724" s="12"/>
      <c r="F724" s="12"/>
    </row>
    <row r="725" spans="4:6" x14ac:dyDescent="0.25">
      <c r="D725" s="12"/>
      <c r="E725" s="12"/>
      <c r="F725" s="12"/>
    </row>
    <row r="726" spans="4:6" x14ac:dyDescent="0.25">
      <c r="D726" s="12"/>
      <c r="E726" s="12"/>
      <c r="F726" s="12"/>
    </row>
    <row r="727" spans="4:6" x14ac:dyDescent="0.25">
      <c r="D727" s="12"/>
      <c r="E727" s="12"/>
      <c r="F727" s="12"/>
    </row>
    <row r="728" spans="4:6" x14ac:dyDescent="0.25">
      <c r="D728" s="12"/>
      <c r="E728" s="12"/>
      <c r="F728" s="12"/>
    </row>
    <row r="729" spans="4:6" x14ac:dyDescent="0.25">
      <c r="D729" s="12"/>
      <c r="E729" s="12"/>
      <c r="F729" s="12"/>
    </row>
    <row r="730" spans="4:6" x14ac:dyDescent="0.25">
      <c r="D730" s="12"/>
      <c r="E730" s="12"/>
      <c r="F730" s="12"/>
    </row>
    <row r="731" spans="4:6" x14ac:dyDescent="0.25">
      <c r="D731" s="12"/>
      <c r="E731" s="12"/>
      <c r="F731" s="12"/>
    </row>
    <row r="732" spans="4:6" x14ac:dyDescent="0.25">
      <c r="D732" s="12"/>
      <c r="E732" s="12"/>
      <c r="F732" s="12"/>
    </row>
    <row r="733" spans="4:6" x14ac:dyDescent="0.25">
      <c r="D733" s="12"/>
      <c r="E733" s="12"/>
      <c r="F733" s="12"/>
    </row>
    <row r="734" spans="4:6" x14ac:dyDescent="0.25">
      <c r="D734" s="12"/>
      <c r="E734" s="12"/>
      <c r="F734" s="12"/>
    </row>
    <row r="735" spans="4:6" x14ac:dyDescent="0.25">
      <c r="D735" s="12"/>
      <c r="E735" s="12"/>
      <c r="F735" s="12"/>
    </row>
    <row r="736" spans="4:6" x14ac:dyDescent="0.25">
      <c r="D736" s="12"/>
      <c r="E736" s="12"/>
      <c r="F736" s="12"/>
    </row>
    <row r="737" spans="4:6" x14ac:dyDescent="0.25">
      <c r="D737" s="12"/>
      <c r="E737" s="12"/>
      <c r="F737" s="12"/>
    </row>
    <row r="738" spans="4:6" x14ac:dyDescent="0.25">
      <c r="D738" s="12"/>
      <c r="E738" s="12"/>
      <c r="F738" s="12"/>
    </row>
    <row r="739" spans="4:6" x14ac:dyDescent="0.25">
      <c r="D739" s="12"/>
      <c r="E739" s="12"/>
      <c r="F739" s="12"/>
    </row>
    <row r="740" spans="4:6" x14ac:dyDescent="0.25">
      <c r="D740" s="12"/>
      <c r="E740" s="12"/>
      <c r="F740" s="12"/>
    </row>
    <row r="741" spans="4:6" x14ac:dyDescent="0.25">
      <c r="D741" s="12"/>
      <c r="E741" s="12"/>
      <c r="F741" s="12"/>
    </row>
    <row r="742" spans="4:6" x14ac:dyDescent="0.25">
      <c r="D742" s="12"/>
      <c r="E742" s="12"/>
      <c r="F742" s="12"/>
    </row>
    <row r="743" spans="4:6" x14ac:dyDescent="0.25">
      <c r="D743" s="12"/>
      <c r="E743" s="12"/>
      <c r="F743" s="12"/>
    </row>
    <row r="744" spans="4:6" x14ac:dyDescent="0.25">
      <c r="D744" s="12"/>
      <c r="E744" s="12"/>
      <c r="F744" s="12"/>
    </row>
    <row r="745" spans="4:6" x14ac:dyDescent="0.25">
      <c r="D745" s="12"/>
      <c r="E745" s="12"/>
      <c r="F745" s="12"/>
    </row>
    <row r="746" spans="4:6" x14ac:dyDescent="0.25">
      <c r="D746" s="12"/>
      <c r="E746" s="12"/>
      <c r="F746" s="12"/>
    </row>
    <row r="747" spans="4:6" x14ac:dyDescent="0.25">
      <c r="D747" s="12"/>
      <c r="E747" s="12"/>
      <c r="F747" s="12"/>
    </row>
    <row r="748" spans="4:6" x14ac:dyDescent="0.25">
      <c r="D748" s="12"/>
      <c r="E748" s="12"/>
      <c r="F748" s="12"/>
    </row>
    <row r="749" spans="4:6" x14ac:dyDescent="0.25">
      <c r="D749" s="12"/>
      <c r="E749" s="12"/>
      <c r="F749" s="12"/>
    </row>
    <row r="750" spans="4:6" x14ac:dyDescent="0.25">
      <c r="D750" s="12"/>
      <c r="E750" s="12"/>
      <c r="F750" s="12"/>
    </row>
    <row r="751" spans="4:6" x14ac:dyDescent="0.25">
      <c r="D751" s="12"/>
      <c r="E751" s="12"/>
      <c r="F751" s="12"/>
    </row>
    <row r="752" spans="4:6" x14ac:dyDescent="0.25">
      <c r="D752" s="12"/>
      <c r="E752" s="12"/>
      <c r="F752" s="12"/>
    </row>
    <row r="753" spans="4:6" x14ac:dyDescent="0.25">
      <c r="D753" s="12"/>
      <c r="E753" s="12"/>
      <c r="F753" s="12"/>
    </row>
    <row r="754" spans="4:6" x14ac:dyDescent="0.25">
      <c r="D754" s="12"/>
      <c r="E754" s="12"/>
      <c r="F754" s="12"/>
    </row>
    <row r="755" spans="4:6" x14ac:dyDescent="0.25">
      <c r="D755" s="12"/>
      <c r="E755" s="12"/>
      <c r="F755" s="12"/>
    </row>
    <row r="756" spans="4:6" x14ac:dyDescent="0.25">
      <c r="D756" s="12"/>
      <c r="E756" s="12"/>
      <c r="F756" s="12"/>
    </row>
    <row r="757" spans="4:6" x14ac:dyDescent="0.25">
      <c r="D757" s="12"/>
      <c r="E757" s="12"/>
      <c r="F757" s="12"/>
    </row>
    <row r="758" spans="4:6" x14ac:dyDescent="0.25">
      <c r="D758" s="12"/>
      <c r="E758" s="12"/>
      <c r="F758" s="12"/>
    </row>
    <row r="759" spans="4:6" x14ac:dyDescent="0.25">
      <c r="D759" s="12"/>
      <c r="E759" s="12"/>
      <c r="F759" s="12"/>
    </row>
    <row r="760" spans="4:6" x14ac:dyDescent="0.25">
      <c r="D760" s="12"/>
      <c r="E760" s="12"/>
      <c r="F760" s="12"/>
    </row>
    <row r="761" spans="4:6" x14ac:dyDescent="0.25">
      <c r="D761" s="12"/>
      <c r="E761" s="12"/>
      <c r="F761" s="12"/>
    </row>
    <row r="762" spans="4:6" x14ac:dyDescent="0.25">
      <c r="D762" s="12"/>
      <c r="E762" s="12"/>
      <c r="F762" s="12"/>
    </row>
    <row r="763" spans="4:6" x14ac:dyDescent="0.25">
      <c r="D763" s="12"/>
      <c r="E763" s="12"/>
      <c r="F763" s="12"/>
    </row>
    <row r="764" spans="4:6" x14ac:dyDescent="0.25">
      <c r="D764" s="12"/>
      <c r="E764" s="12"/>
      <c r="F764" s="12"/>
    </row>
    <row r="765" spans="4:6" x14ac:dyDescent="0.25">
      <c r="D765" s="12"/>
      <c r="E765" s="12"/>
      <c r="F765" s="12"/>
    </row>
    <row r="766" spans="4:6" x14ac:dyDescent="0.25">
      <c r="D766" s="12"/>
      <c r="E766" s="12"/>
      <c r="F766" s="12"/>
    </row>
    <row r="767" spans="4:6" x14ac:dyDescent="0.25">
      <c r="D767" s="12"/>
      <c r="E767" s="12"/>
      <c r="F767" s="12"/>
    </row>
    <row r="768" spans="4:6" x14ac:dyDescent="0.25">
      <c r="D768" s="12"/>
      <c r="E768" s="12"/>
      <c r="F768" s="12"/>
    </row>
    <row r="769" spans="4:6" x14ac:dyDescent="0.25">
      <c r="D769" s="12"/>
      <c r="E769" s="12"/>
      <c r="F769" s="12"/>
    </row>
    <row r="770" spans="4:6" x14ac:dyDescent="0.25">
      <c r="D770" s="12"/>
      <c r="E770" s="12"/>
      <c r="F770" s="12"/>
    </row>
    <row r="771" spans="4:6" x14ac:dyDescent="0.25">
      <c r="D771" s="12"/>
      <c r="E771" s="12"/>
      <c r="F771" s="12"/>
    </row>
    <row r="772" spans="4:6" x14ac:dyDescent="0.25">
      <c r="D772" s="12"/>
      <c r="E772" s="12"/>
      <c r="F772" s="12"/>
    </row>
    <row r="773" spans="4:6" x14ac:dyDescent="0.25">
      <c r="D773" s="12"/>
      <c r="E773" s="12"/>
      <c r="F773" s="12"/>
    </row>
    <row r="774" spans="4:6" x14ac:dyDescent="0.25">
      <c r="D774" s="12"/>
      <c r="E774" s="12"/>
      <c r="F774" s="12"/>
    </row>
    <row r="775" spans="4:6" x14ac:dyDescent="0.25">
      <c r="D775" s="12"/>
      <c r="E775" s="12"/>
      <c r="F775" s="12"/>
    </row>
    <row r="776" spans="4:6" x14ac:dyDescent="0.25">
      <c r="D776" s="12"/>
      <c r="E776" s="12"/>
      <c r="F776" s="12"/>
    </row>
    <row r="777" spans="4:6" x14ac:dyDescent="0.25">
      <c r="D777" s="12"/>
      <c r="E777" s="12"/>
      <c r="F777" s="12"/>
    </row>
    <row r="778" spans="4:6" x14ac:dyDescent="0.25">
      <c r="D778" s="12"/>
      <c r="E778" s="12"/>
      <c r="F778" s="12"/>
    </row>
    <row r="779" spans="4:6" x14ac:dyDescent="0.25">
      <c r="D779" s="12"/>
      <c r="E779" s="12"/>
      <c r="F779" s="12"/>
    </row>
    <row r="780" spans="4:6" x14ac:dyDescent="0.25">
      <c r="D780" s="12"/>
      <c r="E780" s="12"/>
      <c r="F780" s="12"/>
    </row>
    <row r="781" spans="4:6" x14ac:dyDescent="0.25">
      <c r="D781" s="12"/>
      <c r="E781" s="12"/>
      <c r="F781" s="12"/>
    </row>
    <row r="782" spans="4:6" x14ac:dyDescent="0.25">
      <c r="D782" s="12"/>
      <c r="E782" s="12"/>
      <c r="F782" s="12"/>
    </row>
    <row r="783" spans="4:6" x14ac:dyDescent="0.25">
      <c r="D783" s="12"/>
      <c r="E783" s="12"/>
      <c r="F783" s="12"/>
    </row>
    <row r="784" spans="4:6" x14ac:dyDescent="0.25">
      <c r="D784" s="12"/>
      <c r="E784" s="12"/>
      <c r="F784" s="12"/>
    </row>
    <row r="785" spans="4:6" x14ac:dyDescent="0.25">
      <c r="D785" s="12"/>
      <c r="E785" s="12"/>
      <c r="F785" s="12"/>
    </row>
    <row r="786" spans="4:6" x14ac:dyDescent="0.25">
      <c r="D786" s="12"/>
      <c r="E786" s="12"/>
      <c r="F786" s="12"/>
    </row>
    <row r="787" spans="4:6" x14ac:dyDescent="0.25">
      <c r="D787" s="12"/>
      <c r="E787" s="12"/>
      <c r="F787" s="12"/>
    </row>
    <row r="788" spans="4:6" x14ac:dyDescent="0.25">
      <c r="D788" s="12"/>
      <c r="E788" s="12"/>
      <c r="F788" s="12"/>
    </row>
    <row r="789" spans="4:6" x14ac:dyDescent="0.25">
      <c r="D789" s="12"/>
      <c r="E789" s="12"/>
      <c r="F789" s="12"/>
    </row>
    <row r="790" spans="4:6" x14ac:dyDescent="0.25">
      <c r="D790" s="12"/>
      <c r="E790" s="12"/>
      <c r="F790" s="12"/>
    </row>
    <row r="791" spans="4:6" x14ac:dyDescent="0.25">
      <c r="D791" s="12"/>
      <c r="E791" s="12"/>
      <c r="F791" s="12"/>
    </row>
    <row r="792" spans="4:6" x14ac:dyDescent="0.25">
      <c r="D792" s="12"/>
      <c r="E792" s="12"/>
      <c r="F792" s="12"/>
    </row>
    <row r="793" spans="4:6" x14ac:dyDescent="0.25">
      <c r="D793" s="12"/>
      <c r="E793" s="12"/>
      <c r="F793" s="12"/>
    </row>
    <row r="794" spans="4:6" x14ac:dyDescent="0.25">
      <c r="D794" s="12"/>
      <c r="E794" s="12"/>
      <c r="F794" s="12"/>
    </row>
    <row r="795" spans="4:6" x14ac:dyDescent="0.25">
      <c r="D795" s="12"/>
      <c r="E795" s="12"/>
      <c r="F795" s="12"/>
    </row>
    <row r="796" spans="4:6" x14ac:dyDescent="0.25">
      <c r="D796" s="12"/>
      <c r="E796" s="12"/>
      <c r="F796" s="12"/>
    </row>
    <row r="797" spans="4:6" x14ac:dyDescent="0.25">
      <c r="D797" s="12"/>
      <c r="E797" s="12"/>
      <c r="F797" s="12"/>
    </row>
    <row r="798" spans="4:6" x14ac:dyDescent="0.25">
      <c r="D798" s="12"/>
      <c r="E798" s="12"/>
      <c r="F798" s="12"/>
    </row>
    <row r="799" spans="4:6" x14ac:dyDescent="0.25">
      <c r="D799" s="12"/>
      <c r="E799" s="12"/>
      <c r="F799" s="12"/>
    </row>
    <row r="800" spans="4:6" x14ac:dyDescent="0.25">
      <c r="D800" s="12"/>
      <c r="E800" s="12"/>
      <c r="F800" s="12"/>
    </row>
    <row r="801" spans="4:6" x14ac:dyDescent="0.25">
      <c r="D801" s="12"/>
      <c r="E801" s="12"/>
      <c r="F801" s="12"/>
    </row>
    <row r="802" spans="4:6" x14ac:dyDescent="0.25">
      <c r="D802" s="12"/>
      <c r="E802" s="12"/>
      <c r="F802" s="12"/>
    </row>
    <row r="803" spans="4:6" x14ac:dyDescent="0.25">
      <c r="D803" s="12"/>
      <c r="E803" s="12"/>
      <c r="F803" s="12"/>
    </row>
    <row r="804" spans="4:6" x14ac:dyDescent="0.25">
      <c r="D804" s="12"/>
      <c r="E804" s="12"/>
      <c r="F804" s="12"/>
    </row>
    <row r="805" spans="4:6" x14ac:dyDescent="0.25">
      <c r="D805" s="12"/>
      <c r="E805" s="12"/>
      <c r="F805" s="12"/>
    </row>
    <row r="806" spans="4:6" x14ac:dyDescent="0.25">
      <c r="D806" s="12"/>
      <c r="E806" s="12"/>
      <c r="F806" s="12"/>
    </row>
    <row r="807" spans="4:6" x14ac:dyDescent="0.25">
      <c r="D807" s="12"/>
      <c r="E807" s="12"/>
      <c r="F807" s="12"/>
    </row>
    <row r="808" spans="4:6" x14ac:dyDescent="0.25">
      <c r="D808" s="12"/>
      <c r="E808" s="12"/>
      <c r="F808" s="12"/>
    </row>
    <row r="809" spans="4:6" x14ac:dyDescent="0.25">
      <c r="D809" s="12"/>
      <c r="E809" s="12"/>
      <c r="F809" s="12"/>
    </row>
    <row r="810" spans="4:6" x14ac:dyDescent="0.25">
      <c r="D810" s="12"/>
      <c r="E810" s="12"/>
      <c r="F810" s="12"/>
    </row>
    <row r="811" spans="4:6" x14ac:dyDescent="0.25">
      <c r="D811" s="12"/>
      <c r="E811" s="12"/>
      <c r="F811" s="12"/>
    </row>
    <row r="812" spans="4:6" x14ac:dyDescent="0.25">
      <c r="D812" s="12"/>
      <c r="E812" s="12"/>
      <c r="F812" s="12"/>
    </row>
    <row r="813" spans="4:6" x14ac:dyDescent="0.25">
      <c r="D813" s="12"/>
      <c r="E813" s="12"/>
      <c r="F813" s="12"/>
    </row>
    <row r="814" spans="4:6" x14ac:dyDescent="0.25">
      <c r="D814" s="12"/>
      <c r="E814" s="12"/>
      <c r="F814" s="12"/>
    </row>
    <row r="815" spans="4:6" x14ac:dyDescent="0.25">
      <c r="D815" s="12"/>
      <c r="E815" s="12"/>
      <c r="F815" s="12"/>
    </row>
    <row r="816" spans="4:6" x14ac:dyDescent="0.25">
      <c r="D816" s="12"/>
      <c r="E816" s="12"/>
      <c r="F816" s="12"/>
    </row>
    <row r="817" spans="4:6" x14ac:dyDescent="0.25">
      <c r="D817" s="12"/>
      <c r="E817" s="12"/>
      <c r="F817" s="12"/>
    </row>
    <row r="818" spans="4:6" x14ac:dyDescent="0.25">
      <c r="D818" s="12"/>
      <c r="E818" s="12"/>
      <c r="F818" s="12"/>
    </row>
    <row r="819" spans="4:6" x14ac:dyDescent="0.25">
      <c r="D819" s="12"/>
      <c r="E819" s="12"/>
      <c r="F819" s="12"/>
    </row>
    <row r="820" spans="4:6" x14ac:dyDescent="0.25">
      <c r="D820" s="12"/>
      <c r="E820" s="12"/>
      <c r="F820" s="12"/>
    </row>
    <row r="821" spans="4:6" x14ac:dyDescent="0.25">
      <c r="D821" s="12"/>
      <c r="E821" s="12"/>
      <c r="F821" s="12"/>
    </row>
    <row r="822" spans="4:6" x14ac:dyDescent="0.25">
      <c r="D822" s="12"/>
      <c r="E822" s="12"/>
      <c r="F822" s="12"/>
    </row>
    <row r="823" spans="4:6" x14ac:dyDescent="0.25">
      <c r="D823" s="12"/>
      <c r="E823" s="12"/>
      <c r="F823" s="12"/>
    </row>
    <row r="824" spans="4:6" x14ac:dyDescent="0.25">
      <c r="D824" s="12"/>
      <c r="E824" s="12"/>
      <c r="F824" s="12"/>
    </row>
    <row r="825" spans="4:6" x14ac:dyDescent="0.25">
      <c r="D825" s="12"/>
      <c r="E825" s="12"/>
      <c r="F825" s="12"/>
    </row>
    <row r="826" spans="4:6" x14ac:dyDescent="0.25">
      <c r="D826" s="12"/>
      <c r="E826" s="12"/>
      <c r="F826" s="12"/>
    </row>
    <row r="827" spans="4:6" x14ac:dyDescent="0.25">
      <c r="D827" s="12"/>
      <c r="E827" s="12"/>
      <c r="F827" s="12"/>
    </row>
    <row r="828" spans="4:6" x14ac:dyDescent="0.25">
      <c r="D828" s="12"/>
      <c r="E828" s="12"/>
      <c r="F828" s="12"/>
    </row>
    <row r="829" spans="4:6" x14ac:dyDescent="0.25">
      <c r="D829" s="12"/>
      <c r="E829" s="12"/>
      <c r="F829" s="12"/>
    </row>
    <row r="830" spans="4:6" x14ac:dyDescent="0.25">
      <c r="D830" s="12"/>
      <c r="E830" s="12"/>
      <c r="F830" s="12"/>
    </row>
    <row r="831" spans="4:6" x14ac:dyDescent="0.25">
      <c r="D831" s="12"/>
      <c r="E831" s="12"/>
      <c r="F831" s="12"/>
    </row>
    <row r="832" spans="4:6" x14ac:dyDescent="0.25">
      <c r="D832" s="12"/>
      <c r="E832" s="12"/>
      <c r="F832" s="12"/>
    </row>
    <row r="833" spans="4:6" x14ac:dyDescent="0.25">
      <c r="D833" s="12"/>
      <c r="E833" s="12"/>
      <c r="F833" s="12"/>
    </row>
    <row r="834" spans="4:6" x14ac:dyDescent="0.25">
      <c r="D834" s="12"/>
      <c r="E834" s="12"/>
      <c r="F834" s="12"/>
    </row>
    <row r="835" spans="4:6" x14ac:dyDescent="0.25">
      <c r="D835" s="12"/>
      <c r="E835" s="12"/>
      <c r="F835" s="12"/>
    </row>
    <row r="836" spans="4:6" x14ac:dyDescent="0.25">
      <c r="D836" s="12"/>
      <c r="E836" s="12"/>
      <c r="F836" s="12"/>
    </row>
    <row r="837" spans="4:6" x14ac:dyDescent="0.25">
      <c r="D837" s="12"/>
      <c r="E837" s="12"/>
      <c r="F837" s="12"/>
    </row>
    <row r="838" spans="4:6" x14ac:dyDescent="0.25">
      <c r="D838" s="12"/>
      <c r="E838" s="12"/>
      <c r="F838" s="12"/>
    </row>
    <row r="839" spans="4:6" x14ac:dyDescent="0.25">
      <c r="D839" s="12"/>
      <c r="E839" s="12"/>
      <c r="F839" s="12"/>
    </row>
    <row r="840" spans="4:6" x14ac:dyDescent="0.25">
      <c r="D840" s="12"/>
      <c r="E840" s="12"/>
      <c r="F840" s="12"/>
    </row>
    <row r="841" spans="4:6" x14ac:dyDescent="0.25">
      <c r="D841" s="12"/>
      <c r="E841" s="12"/>
      <c r="F841" s="12"/>
    </row>
    <row r="842" spans="4:6" x14ac:dyDescent="0.25">
      <c r="D842" s="12"/>
      <c r="E842" s="12"/>
      <c r="F842" s="12"/>
    </row>
    <row r="843" spans="4:6" x14ac:dyDescent="0.25">
      <c r="D843" s="12"/>
      <c r="E843" s="12"/>
      <c r="F843" s="12"/>
    </row>
    <row r="844" spans="4:6" x14ac:dyDescent="0.25">
      <c r="D844" s="12"/>
      <c r="E844" s="12"/>
      <c r="F844" s="12"/>
    </row>
    <row r="845" spans="4:6" x14ac:dyDescent="0.25">
      <c r="D845" s="12"/>
      <c r="E845" s="12"/>
      <c r="F845" s="12"/>
    </row>
    <row r="846" spans="4:6" x14ac:dyDescent="0.25">
      <c r="D846" s="12"/>
      <c r="E846" s="12"/>
      <c r="F846" s="12"/>
    </row>
    <row r="847" spans="4:6" x14ac:dyDescent="0.25">
      <c r="D847" s="12"/>
      <c r="E847" s="12"/>
      <c r="F847" s="12"/>
    </row>
    <row r="848" spans="4:6" x14ac:dyDescent="0.25">
      <c r="D848" s="12"/>
      <c r="E848" s="12"/>
      <c r="F848" s="12"/>
    </row>
    <row r="849" spans="4:6" x14ac:dyDescent="0.25">
      <c r="D849" s="12"/>
      <c r="E849" s="12"/>
      <c r="F849" s="12"/>
    </row>
    <row r="850" spans="4:6" x14ac:dyDescent="0.25">
      <c r="D850" s="12"/>
      <c r="E850" s="12"/>
      <c r="F850" s="12"/>
    </row>
    <row r="851" spans="4:6" x14ac:dyDescent="0.25">
      <c r="D851" s="12"/>
      <c r="E851" s="12"/>
      <c r="F851" s="12"/>
    </row>
    <row r="852" spans="4:6" x14ac:dyDescent="0.25">
      <c r="D852" s="12"/>
      <c r="E852" s="12"/>
      <c r="F852" s="12"/>
    </row>
    <row r="853" spans="4:6" x14ac:dyDescent="0.25">
      <c r="D853" s="12"/>
      <c r="E853" s="12"/>
      <c r="F853" s="12"/>
    </row>
    <row r="854" spans="4:6" x14ac:dyDescent="0.25">
      <c r="D854" s="12"/>
      <c r="E854" s="12"/>
      <c r="F854" s="12"/>
    </row>
    <row r="855" spans="4:6" x14ac:dyDescent="0.25">
      <c r="D855" s="12"/>
      <c r="E855" s="12"/>
      <c r="F855" s="12"/>
    </row>
    <row r="856" spans="4:6" x14ac:dyDescent="0.25">
      <c r="D856" s="12"/>
      <c r="E856" s="12"/>
      <c r="F856" s="12"/>
    </row>
    <row r="857" spans="4:6" x14ac:dyDescent="0.25">
      <c r="D857" s="12"/>
      <c r="E857" s="12"/>
      <c r="F857" s="12"/>
    </row>
    <row r="858" spans="4:6" x14ac:dyDescent="0.25">
      <c r="D858" s="12"/>
      <c r="E858" s="12"/>
      <c r="F858" s="12"/>
    </row>
    <row r="859" spans="4:6" x14ac:dyDescent="0.25">
      <c r="D859" s="12"/>
      <c r="E859" s="12"/>
      <c r="F859" s="12"/>
    </row>
    <row r="860" spans="4:6" x14ac:dyDescent="0.25">
      <c r="D860" s="12"/>
      <c r="E860" s="12"/>
      <c r="F860" s="12"/>
    </row>
    <row r="861" spans="4:6" x14ac:dyDescent="0.25">
      <c r="D861" s="12"/>
      <c r="E861" s="12"/>
      <c r="F861" s="12"/>
    </row>
    <row r="862" spans="4:6" x14ac:dyDescent="0.25">
      <c r="D862" s="12"/>
      <c r="E862" s="12"/>
      <c r="F862" s="12"/>
    </row>
    <row r="863" spans="4:6" x14ac:dyDescent="0.25">
      <c r="D863" s="12"/>
      <c r="E863" s="12"/>
      <c r="F863" s="12"/>
    </row>
    <row r="864" spans="4:6" x14ac:dyDescent="0.25">
      <c r="D864" s="12"/>
      <c r="E864" s="12"/>
      <c r="F864" s="12"/>
    </row>
    <row r="865" spans="4:6" x14ac:dyDescent="0.25">
      <c r="D865" s="12"/>
      <c r="E865" s="12"/>
      <c r="F865" s="12"/>
    </row>
    <row r="866" spans="4:6" x14ac:dyDescent="0.25">
      <c r="D866" s="12"/>
      <c r="E866" s="12"/>
      <c r="F866" s="12"/>
    </row>
    <row r="867" spans="4:6" x14ac:dyDescent="0.25">
      <c r="D867" s="12"/>
      <c r="E867" s="12"/>
      <c r="F867" s="12"/>
    </row>
    <row r="868" spans="4:6" x14ac:dyDescent="0.25">
      <c r="D868" s="12"/>
      <c r="E868" s="12"/>
      <c r="F868" s="12"/>
    </row>
    <row r="869" spans="4:6" x14ac:dyDescent="0.25">
      <c r="D869" s="12"/>
      <c r="E869" s="12"/>
      <c r="F869" s="12"/>
    </row>
    <row r="870" spans="4:6" x14ac:dyDescent="0.25">
      <c r="D870" s="12"/>
      <c r="E870" s="12"/>
      <c r="F870" s="12"/>
    </row>
    <row r="871" spans="4:6" x14ac:dyDescent="0.25">
      <c r="D871" s="12"/>
      <c r="E871" s="12"/>
      <c r="F871" s="12"/>
    </row>
    <row r="872" spans="4:6" x14ac:dyDescent="0.25">
      <c r="D872" s="12"/>
      <c r="E872" s="12"/>
      <c r="F872" s="12"/>
    </row>
    <row r="873" spans="4:6" x14ac:dyDescent="0.25">
      <c r="D873" s="12"/>
      <c r="E873" s="12"/>
      <c r="F873" s="12"/>
    </row>
    <row r="874" spans="4:6" x14ac:dyDescent="0.25">
      <c r="D874" s="12"/>
      <c r="E874" s="12"/>
      <c r="F874" s="12"/>
    </row>
    <row r="875" spans="4:6" x14ac:dyDescent="0.25">
      <c r="D875" s="12"/>
      <c r="E875" s="12"/>
      <c r="F875" s="12"/>
    </row>
    <row r="876" spans="4:6" x14ac:dyDescent="0.25">
      <c r="D876" s="12"/>
      <c r="E876" s="12"/>
      <c r="F876" s="12"/>
    </row>
    <row r="877" spans="4:6" x14ac:dyDescent="0.25">
      <c r="D877" s="12"/>
      <c r="E877" s="12"/>
      <c r="F877" s="12"/>
    </row>
    <row r="878" spans="4:6" x14ac:dyDescent="0.25">
      <c r="D878" s="12"/>
      <c r="E878" s="12"/>
      <c r="F878" s="12"/>
    </row>
    <row r="879" spans="4:6" x14ac:dyDescent="0.25">
      <c r="D879" s="12"/>
      <c r="E879" s="12"/>
      <c r="F879" s="12"/>
    </row>
    <row r="880" spans="4:6" x14ac:dyDescent="0.25">
      <c r="D880" s="12"/>
      <c r="E880" s="12"/>
      <c r="F880" s="12"/>
    </row>
    <row r="881" spans="4:6" x14ac:dyDescent="0.25">
      <c r="D881" s="12"/>
      <c r="E881" s="12"/>
      <c r="F881" s="1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1B10A-4309-4032-9AA6-E38BAD0D0B7A}">
  <sheetPr codeName="Sheet25"/>
  <dimension ref="A1:HE16285"/>
  <sheetViews>
    <sheetView workbookViewId="0">
      <selection activeCell="G2" sqref="G2:H14"/>
    </sheetView>
  </sheetViews>
  <sheetFormatPr defaultColWidth="8.7109375" defaultRowHeight="15" x14ac:dyDescent="0.25"/>
  <cols>
    <col min="1" max="33" width="8.7109375" style="5"/>
    <col min="34" max="41" width="3.140625" style="5" customWidth="1"/>
    <col min="42" max="51" width="3.28515625" style="5" customWidth="1"/>
    <col min="52" max="52" width="3.28515625" style="9" customWidth="1"/>
    <col min="53" max="53" width="3.28515625" style="5" customWidth="1"/>
    <col min="54" max="61" width="3.28515625" style="9" customWidth="1"/>
    <col min="62" max="63" width="3.28515625" style="5" customWidth="1"/>
    <col min="64" max="67" width="3.28515625" style="9" customWidth="1"/>
    <col min="68" max="97" width="3.28515625" style="5" customWidth="1"/>
    <col min="98" max="99" width="8.7109375" style="5"/>
    <col min="100" max="109" width="21.7109375" style="5" customWidth="1"/>
    <col min="110" max="118" width="8.7109375" style="5"/>
    <col min="119" max="132" width="12.85546875" style="5" customWidth="1"/>
    <col min="133" max="16384" width="8.7109375" style="5"/>
  </cols>
  <sheetData>
    <row r="1" spans="1:213" ht="15.75" thickBot="1" x14ac:dyDescent="0.3">
      <c r="A1" s="5" t="s">
        <v>279</v>
      </c>
      <c r="G1" s="5" t="s">
        <v>355</v>
      </c>
      <c r="H1" s="5" t="s">
        <v>35</v>
      </c>
      <c r="P1" s="5" t="s">
        <v>78</v>
      </c>
      <c r="Q1" s="5" t="s">
        <v>81</v>
      </c>
      <c r="R1" s="5" t="s">
        <v>82</v>
      </c>
      <c r="S1" s="5" t="s">
        <v>83</v>
      </c>
      <c r="T1" s="5" t="s">
        <v>84</v>
      </c>
      <c r="U1" s="5" t="s">
        <v>85</v>
      </c>
      <c r="V1" s="5" t="s">
        <v>86</v>
      </c>
      <c r="W1" s="5" t="s">
        <v>87</v>
      </c>
      <c r="X1" s="5" t="s">
        <v>88</v>
      </c>
      <c r="Y1" s="5" t="s">
        <v>89</v>
      </c>
      <c r="Z1" s="5" t="s">
        <v>90</v>
      </c>
      <c r="AA1" s="5" t="s">
        <v>91</v>
      </c>
      <c r="AB1" s="5" t="s">
        <v>92</v>
      </c>
      <c r="AC1" s="5" t="s">
        <v>93</v>
      </c>
      <c r="AD1" s="5" t="s">
        <v>80</v>
      </c>
      <c r="AE1" s="5" t="s">
        <v>279</v>
      </c>
      <c r="AG1" s="5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37" t="s">
        <v>48</v>
      </c>
      <c r="DL1" s="37" t="s">
        <v>221</v>
      </c>
      <c r="DM1" s="37" t="s">
        <v>49</v>
      </c>
      <c r="DO1" s="5" t="s">
        <v>279</v>
      </c>
      <c r="DP1" s="5" t="s">
        <v>432</v>
      </c>
      <c r="DQ1" s="5">
        <f>COUNTIF($CV$2:$CV$13, "&gt;=0.01"   )</f>
        <v>4</v>
      </c>
      <c r="DR1" s="5" t="s">
        <v>50</v>
      </c>
      <c r="DS1" s="5">
        <v>12</v>
      </c>
      <c r="DT1" s="5" t="s">
        <v>219</v>
      </c>
      <c r="DU1" s="5">
        <v>13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/>
    </row>
    <row r="2" spans="1:213" x14ac:dyDescent="0.25">
      <c r="A2" s="5">
        <v>1</v>
      </c>
      <c r="B2" s="45">
        <v>1</v>
      </c>
      <c r="C2" s="23" t="s">
        <v>280</v>
      </c>
      <c r="D2" s="23">
        <v>200</v>
      </c>
      <c r="E2" s="23">
        <v>400</v>
      </c>
      <c r="F2" s="23">
        <v>600</v>
      </c>
      <c r="G2" s="5">
        <v>551.83333333333326</v>
      </c>
      <c r="H2" s="23">
        <v>890</v>
      </c>
      <c r="P2" s="5" t="s">
        <v>1</v>
      </c>
      <c r="Q2" s="5">
        <v>0.95895067806015966</v>
      </c>
      <c r="R2" s="5">
        <v>3.125E-2</v>
      </c>
      <c r="S2" s="5">
        <v>0.314</v>
      </c>
      <c r="T2" s="5">
        <v>8.3750000000000005E-2</v>
      </c>
      <c r="U2" s="5">
        <v>0.17599999999999999</v>
      </c>
      <c r="V2" s="5">
        <v>0.66589999999999994</v>
      </c>
      <c r="W2" s="5">
        <v>0.95338294993234096</v>
      </c>
      <c r="X2" s="5">
        <v>0.89085714285714301</v>
      </c>
      <c r="Y2" s="5">
        <v>0.5</v>
      </c>
      <c r="Z2" s="5">
        <v>0.97346570397111909</v>
      </c>
      <c r="AA2" s="5">
        <v>0.14473684210526316</v>
      </c>
      <c r="AB2" s="5">
        <v>4.4382022471910122E-2</v>
      </c>
      <c r="AC2" s="5">
        <v>0.05</v>
      </c>
      <c r="AD2" s="5">
        <f>AVERAGE($Q$2:$AC$2)</f>
        <v>0.44512887226137965</v>
      </c>
      <c r="AE2" s="5" t="s">
        <v>52</v>
      </c>
      <c r="AF2" s="5">
        <f>VARP($Q$14:$AC$14)</f>
        <v>5.1196318600706531E-2</v>
      </c>
      <c r="AG2" s="5">
        <v>0.42528372926164332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12</v>
      </c>
      <c r="CW2" s="5">
        <f>SUM($Q$17:$AC$17)</f>
        <v>-3</v>
      </c>
      <c r="CX2" s="5">
        <v>4.5917159763313604</v>
      </c>
      <c r="CY2" s="5">
        <f>SUM($Q$33:$AC$33)</f>
        <v>1</v>
      </c>
      <c r="CZ2" s="5">
        <v>2.3905325443786984</v>
      </c>
      <c r="DA2" s="5">
        <v>-6.3000570107352882E-2</v>
      </c>
      <c r="DB2" s="5">
        <v>1.3205083744040624</v>
      </c>
      <c r="DC2" s="5">
        <v>0.44315420440369307</v>
      </c>
      <c r="DD2" s="5">
        <f t="shared" ref="DD2:DD13" si="0">($CV$4*CZ2+CY2*$CV$8/$CV$4-$CV$4)/($CV$2*$CV$4)</f>
        <v>0.13461538461538461</v>
      </c>
      <c r="DE2" s="5">
        <f t="shared" ref="DE2:DE13" si="1">($CV$4*CX2+CW2*$CV$6/$CV$4-$CV$4)/($CV$2*$CV$4)</f>
        <v>0.31410256410256404</v>
      </c>
      <c r="DF2" s="5">
        <v>5.8812477290312963E-3</v>
      </c>
      <c r="DG2" s="5">
        <v>1.3003468809076002</v>
      </c>
      <c r="DH2" s="5">
        <f t="shared" ref="DH2:DH13" si="2">COUNTIF($Q2:$AC2, "&lt;=.05"   )</f>
        <v>3</v>
      </c>
      <c r="DI2" s="5">
        <f t="shared" ref="DI2:DI13" si="3">COUNTIF($Q2:$AC2, "&gt;=.95"   )</f>
        <v>3</v>
      </c>
      <c r="DJ2" s="5">
        <v>6</v>
      </c>
      <c r="DK2" s="5">
        <f t="shared" ref="DK2:DK13" si="4">ABS(COUNTIF($Q2:$AC2, "&lt;=.5")/13 -0.5)</f>
        <v>0.11538461538461542</v>
      </c>
      <c r="DL2" s="5">
        <f t="shared" ref="DL2:DL13" si="5">AVERAGE($Q2:$AC2)</f>
        <v>0.44512887226137965</v>
      </c>
      <c r="DM2" s="5">
        <f t="shared" ref="DM2:DM13" si="6">STDEV($Q2:$AC2)</f>
        <v>0.39268043224035593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VARP(Gerstenberger!$Q$33:$AC$33)</f>
        <v>0.99408284023668636</v>
      </c>
      <c r="GT2">
        <v>0.21301775147928997</v>
      </c>
      <c r="GU2">
        <v>-0.40236686390532539</v>
      </c>
      <c r="GV2">
        <v>4.7337278106508826E-2</v>
      </c>
      <c r="GW2">
        <v>0.35502958579881655</v>
      </c>
      <c r="GX2">
        <v>9.4674556213017708E-2</v>
      </c>
      <c r="GY2">
        <v>0.3550295857988166</v>
      </c>
      <c r="GZ2">
        <v>2.3668639053254465E-2</v>
      </c>
      <c r="HA2">
        <v>-7.1005917159763371E-2</v>
      </c>
      <c r="HB2">
        <v>0.35502958579881655</v>
      </c>
      <c r="HC2">
        <v>7.1005917159763371E-2</v>
      </c>
      <c r="HD2">
        <v>0.35502958579881655</v>
      </c>
      <c r="HE2"/>
    </row>
    <row r="3" spans="1:213" x14ac:dyDescent="0.25">
      <c r="A3" s="5">
        <v>1</v>
      </c>
      <c r="B3" s="45">
        <v>2</v>
      </c>
      <c r="C3" s="23" t="s">
        <v>281</v>
      </c>
      <c r="D3" s="23">
        <v>5</v>
      </c>
      <c r="E3" s="23">
        <v>10</v>
      </c>
      <c r="F3" s="23">
        <v>30</v>
      </c>
      <c r="G3" s="5">
        <v>2.5</v>
      </c>
      <c r="H3" s="23">
        <v>2</v>
      </c>
      <c r="P3" s="5" t="s">
        <v>2</v>
      </c>
      <c r="Q3" s="5">
        <v>0.40099999999999997</v>
      </c>
      <c r="R3" s="5">
        <v>0.95</v>
      </c>
      <c r="S3" s="5">
        <v>2.4083129584352086E-2</v>
      </c>
      <c r="T3" s="5">
        <v>0.18500000000000005</v>
      </c>
      <c r="U3" s="5">
        <v>0.33800000000000002</v>
      </c>
      <c r="V3" s="5">
        <v>0.29884999999999995</v>
      </c>
      <c r="W3" s="5">
        <v>0.96516683518705759</v>
      </c>
      <c r="X3" s="5">
        <v>3.2438082984882606E-2</v>
      </c>
      <c r="Y3" s="5">
        <v>0.95</v>
      </c>
      <c r="Z3" s="5">
        <v>0.96762114537444932</v>
      </c>
      <c r="AA3" s="5">
        <v>0.5</v>
      </c>
      <c r="AB3" s="5">
        <v>0.66874999999999996</v>
      </c>
      <c r="AC3" s="5">
        <v>4.1275167785234899E-2</v>
      </c>
      <c r="AD3" s="5">
        <f>AVERAGE($Q$3:$AC$3)</f>
        <v>0.48632187391661363</v>
      </c>
      <c r="AE3" s="5" t="s">
        <v>54</v>
      </c>
      <c r="AF3" s="5">
        <f>VARP($AD$2:$AD$13)</f>
        <v>3.3604444987266457E-3</v>
      </c>
      <c r="AG3" s="5">
        <v>2.7914944032235919E-2</v>
      </c>
      <c r="AX3" s="9"/>
      <c r="BQ3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SUM($Q$18:$AC$18)</f>
        <v>-3</v>
      </c>
      <c r="CX3" s="5">
        <v>1.514792899408284</v>
      </c>
      <c r="CY3" s="5">
        <f>SUM($Q$34:$AC$34)</f>
        <v>3</v>
      </c>
      <c r="CZ3" s="5">
        <v>2.556213017751479</v>
      </c>
      <c r="DA3" s="5">
        <v>-7.1432310334496249E-2</v>
      </c>
      <c r="DB3" s="5">
        <v>1.288806209838272</v>
      </c>
      <c r="DC3" s="5">
        <v>0.27265391285134338</v>
      </c>
      <c r="DD3" s="5">
        <f t="shared" si="0"/>
        <v>0.1858974358974359</v>
      </c>
      <c r="DE3" s="5">
        <f t="shared" si="1"/>
        <v>5.7692307692307696E-2</v>
      </c>
      <c r="DF3" s="5">
        <v>4.4087061853217903E-2</v>
      </c>
      <c r="DG3" s="5">
        <v>1.6334242917019011</v>
      </c>
      <c r="DH3" s="5">
        <f t="shared" si="2"/>
        <v>3</v>
      </c>
      <c r="DI3" s="5">
        <f t="shared" si="3"/>
        <v>4</v>
      </c>
      <c r="DJ3" s="5">
        <v>7</v>
      </c>
      <c r="DK3" s="5">
        <f t="shared" si="4"/>
        <v>0.11538461538461542</v>
      </c>
      <c r="DL3" s="5">
        <f t="shared" si="5"/>
        <v>0.48632187391661363</v>
      </c>
      <c r="DM3" s="5">
        <f t="shared" si="6"/>
        <v>0.37609450340614808</v>
      </c>
      <c r="DO3" s="9" t="s">
        <v>376</v>
      </c>
      <c r="DP3" s="9">
        <v>1</v>
      </c>
      <c r="DQ3" s="9">
        <v>0.30738311630783766</v>
      </c>
      <c r="DR3" s="9">
        <v>0.10153581141659535</v>
      </c>
      <c r="DS3" s="9">
        <v>-3.4297016182783677E-2</v>
      </c>
      <c r="DT3" s="9">
        <v>-3.1926685604433749E-2</v>
      </c>
      <c r="DU3" s="9">
        <v>5.5834326211984385E-2</v>
      </c>
      <c r="DV3" s="9">
        <v>2.615391882929306E-2</v>
      </c>
      <c r="DW3" s="9">
        <v>7.9298335260814631E-2</v>
      </c>
      <c r="DX3" s="9">
        <v>-9.1265916560692301E-2</v>
      </c>
      <c r="DY3" s="9">
        <v>3.5398943414412395E-2</v>
      </c>
      <c r="DZ3" s="9">
        <v>0.21698083660043446</v>
      </c>
      <c r="EA3" s="9">
        <v>-0.28998198188947588</v>
      </c>
      <c r="EB3" s="9">
        <v>-4.4743784149674911E-3</v>
      </c>
      <c r="GR3" t="s">
        <v>2</v>
      </c>
      <c r="GS3">
        <v>0.21301775147928997</v>
      </c>
      <c r="GT3">
        <f>VARP(Gerstenberger!$Q$34:$AC$34)</f>
        <v>0.94674556213017746</v>
      </c>
      <c r="GU3">
        <v>-0.28402366863905326</v>
      </c>
      <c r="GV3">
        <v>-0.16568047337278116</v>
      </c>
      <c r="GW3">
        <v>0.14201183431952663</v>
      </c>
      <c r="GX3">
        <v>-2.3668639053254455E-2</v>
      </c>
      <c r="GY3">
        <v>0.14201183431952663</v>
      </c>
      <c r="GZ3">
        <v>7.1005917159763274E-2</v>
      </c>
      <c r="HA3">
        <v>0.40236686390532539</v>
      </c>
      <c r="HB3">
        <v>0.14201183431952663</v>
      </c>
      <c r="HC3">
        <v>0.52071005917159774</v>
      </c>
      <c r="HD3">
        <v>0.44970414201183417</v>
      </c>
      <c r="HE3"/>
    </row>
    <row r="4" spans="1:213" x14ac:dyDescent="0.25">
      <c r="A4" s="5">
        <v>1</v>
      </c>
      <c r="B4" s="45">
        <v>3</v>
      </c>
      <c r="C4" s="23" t="s">
        <v>282</v>
      </c>
      <c r="D4" s="23">
        <v>5</v>
      </c>
      <c r="E4" s="23">
        <v>20</v>
      </c>
      <c r="F4" s="23">
        <v>50</v>
      </c>
      <c r="G4" s="5">
        <v>25.416666666666668</v>
      </c>
      <c r="H4" s="23">
        <v>13.8</v>
      </c>
      <c r="P4" s="5" t="s">
        <v>3</v>
      </c>
      <c r="Q4" s="5">
        <v>0.93500000000000005</v>
      </c>
      <c r="R4" s="5">
        <v>0.67999999999999994</v>
      </c>
      <c r="S4" s="5">
        <v>0.22100000000000003</v>
      </c>
      <c r="T4" s="5">
        <v>1.7613636363636363E-2</v>
      </c>
      <c r="U4" s="5">
        <v>0.33800000000000002</v>
      </c>
      <c r="V4" s="5">
        <v>2.9381530165149983E-2</v>
      </c>
      <c r="W4" s="5">
        <v>0.90500000000000003</v>
      </c>
      <c r="X4" s="5">
        <v>0.44825000000000009</v>
      </c>
      <c r="Y4" s="5">
        <v>2.7695167286245357E-2</v>
      </c>
      <c r="Z4" s="5">
        <v>0.63500000000000001</v>
      </c>
      <c r="AA4" s="5">
        <v>0.95022459742889065</v>
      </c>
      <c r="AB4" s="5">
        <v>0.16249999999999998</v>
      </c>
      <c r="AC4" s="5">
        <v>4.4244604316546768E-2</v>
      </c>
      <c r="AD4" s="5">
        <f>AVERAGE($Q$4:$AC$4)</f>
        <v>0.41491611812003604</v>
      </c>
      <c r="AE4" s="5" t="s">
        <v>57</v>
      </c>
      <c r="AF4" s="5">
        <f>VARP($Q$2:$AC$13)</f>
        <v>0.12038155959926108</v>
      </c>
      <c r="AX4" s="9"/>
      <c r="BQ4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13</v>
      </c>
      <c r="CW4" s="5">
        <f>SUM($Q$19:$AC$19)</f>
        <v>-3</v>
      </c>
      <c r="CX4" s="5">
        <v>3.9763313609467459</v>
      </c>
      <c r="CY4" s="5">
        <f>SUM($Q$35:$AC$35)</f>
        <v>3</v>
      </c>
      <c r="CZ4" s="5">
        <v>-0.21301775147928992</v>
      </c>
      <c r="DA4" s="5">
        <v>-3.9819501260300143E-2</v>
      </c>
      <c r="DB4" s="5">
        <v>2.2436237750273835</v>
      </c>
      <c r="DC4" s="5">
        <v>0.35569379574627152</v>
      </c>
      <c r="DD4" s="5">
        <f t="shared" si="0"/>
        <v>-4.4871794871794865E-2</v>
      </c>
      <c r="DE4" s="5">
        <f t="shared" si="1"/>
        <v>0.26282051282051283</v>
      </c>
      <c r="DF4" s="5">
        <v>2.5373562460134905E-2</v>
      </c>
      <c r="DG4" s="5">
        <v>1.6458699808528476</v>
      </c>
      <c r="DH4" s="5">
        <f t="shared" si="2"/>
        <v>4</v>
      </c>
      <c r="DI4" s="5">
        <f t="shared" si="3"/>
        <v>1</v>
      </c>
      <c r="DJ4" s="5">
        <v>5</v>
      </c>
      <c r="DK4" s="5">
        <f t="shared" si="4"/>
        <v>0.11538461538461542</v>
      </c>
      <c r="DL4" s="5">
        <f t="shared" si="5"/>
        <v>0.41491611812003604</v>
      </c>
      <c r="DM4" s="5">
        <f t="shared" si="6"/>
        <v>0.36720784462803879</v>
      </c>
      <c r="DO4" s="9" t="s">
        <v>218</v>
      </c>
      <c r="DP4" s="9">
        <v>0.30738311630783766</v>
      </c>
      <c r="DQ4" s="9">
        <v>1</v>
      </c>
      <c r="DR4" s="9">
        <v>0.14088190523963462</v>
      </c>
      <c r="DS4" s="9">
        <v>-0.73162474828777591</v>
      </c>
      <c r="DT4" s="9">
        <v>0.30184503386304296</v>
      </c>
      <c r="DU4" s="9">
        <v>-0.63379810513610302</v>
      </c>
      <c r="DV4" s="9">
        <v>-0.56614343214768548</v>
      </c>
      <c r="DW4" s="9">
        <v>0.72876934047975339</v>
      </c>
      <c r="DX4" s="9">
        <v>-0.34997417174313183</v>
      </c>
      <c r="DY4" s="9">
        <v>0.56431727497420114</v>
      </c>
      <c r="DZ4" s="9">
        <v>-0.22129276189481537</v>
      </c>
      <c r="EA4" s="9">
        <v>-0.62086231991145169</v>
      </c>
      <c r="EB4" s="9">
        <v>0.62227238256905471</v>
      </c>
      <c r="GR4" t="s">
        <v>3</v>
      </c>
      <c r="GS4">
        <v>-0.40236686390532539</v>
      </c>
      <c r="GT4">
        <v>-0.28402366863905326</v>
      </c>
      <c r="GU4">
        <f>VARP(Gerstenberger!$Q$35:$AC$35)</f>
        <v>0.94674556213017746</v>
      </c>
      <c r="GV4">
        <v>-0.16568047337278108</v>
      </c>
      <c r="GW4">
        <v>0.1420118343195266</v>
      </c>
      <c r="GX4">
        <v>0.28402366863905326</v>
      </c>
      <c r="GY4">
        <v>-0.16568047337278108</v>
      </c>
      <c r="GZ4">
        <v>-0.23668639053254439</v>
      </c>
      <c r="HA4">
        <v>-0.21301775147928997</v>
      </c>
      <c r="HB4">
        <v>-0.16568047337278102</v>
      </c>
      <c r="HC4">
        <v>0.21301775147928997</v>
      </c>
      <c r="HD4">
        <v>-0.16568047337278108</v>
      </c>
      <c r="HE4"/>
    </row>
    <row r="5" spans="1:213" x14ac:dyDescent="0.25">
      <c r="A5" s="5">
        <v>1</v>
      </c>
      <c r="B5" s="45">
        <v>4</v>
      </c>
      <c r="C5" s="23" t="s">
        <v>283</v>
      </c>
      <c r="D5" s="23">
        <v>0.1</v>
      </c>
      <c r="E5" s="23">
        <v>0.3</v>
      </c>
      <c r="F5" s="23">
        <v>0.5</v>
      </c>
      <c r="G5" s="5">
        <v>0.35</v>
      </c>
      <c r="H5" s="23">
        <v>0.115</v>
      </c>
      <c r="P5" s="5" t="s">
        <v>4</v>
      </c>
      <c r="Q5" s="5">
        <v>0.5675</v>
      </c>
      <c r="R5" s="5">
        <v>0.05</v>
      </c>
      <c r="S5" s="5">
        <v>0.182</v>
      </c>
      <c r="T5" s="5">
        <v>4.0789473684210528E-2</v>
      </c>
      <c r="U5" s="5">
        <v>0.95971275056829919</v>
      </c>
      <c r="V5" s="5">
        <v>0.85549999999999993</v>
      </c>
      <c r="W5" s="5">
        <v>0.374</v>
      </c>
      <c r="X5" s="5">
        <v>0.65749999999999997</v>
      </c>
      <c r="Y5" s="5">
        <v>0.51666666666666672</v>
      </c>
      <c r="Z5" s="5">
        <v>0.97566225165562914</v>
      </c>
      <c r="AA5" s="5">
        <v>0.5074898222659121</v>
      </c>
      <c r="AB5" s="5">
        <v>0.10625</v>
      </c>
      <c r="AC5" s="5">
        <v>0.755</v>
      </c>
      <c r="AD5" s="5">
        <f>AVERAGE($Q$5:$AC$5)</f>
        <v>0.50369776652620901</v>
      </c>
      <c r="AE5" s="5" t="s">
        <v>59</v>
      </c>
      <c r="AF5" s="5">
        <f>AVERAGE($Q$2:$AC$13)</f>
        <v>0.47032789635106653</v>
      </c>
      <c r="AX5" s="9"/>
      <c r="BQ5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SUM($Q$20:$AC$20)</f>
        <v>3</v>
      </c>
      <c r="CX5" s="5">
        <v>2.4852071005917162</v>
      </c>
      <c r="CY5" s="5">
        <f>SUM($Q$36:$AC$36)</f>
        <v>5</v>
      </c>
      <c r="CZ5" s="5">
        <v>0.87573964497041423</v>
      </c>
      <c r="DA5" s="5">
        <v>3.9439101052784031E-2</v>
      </c>
      <c r="DB5" s="5">
        <v>1.5841792960108354</v>
      </c>
      <c r="DC5" s="5">
        <v>0.29393119800434397</v>
      </c>
      <c r="DD5" s="5">
        <f t="shared" si="0"/>
        <v>8.3333333333333329E-2</v>
      </c>
      <c r="DE5" s="5">
        <f t="shared" si="1"/>
        <v>0.10897435897435902</v>
      </c>
      <c r="DF5" s="5">
        <v>0.15186480966835708</v>
      </c>
      <c r="DG5" s="5">
        <v>1.2878636654766373</v>
      </c>
      <c r="DH5" s="5">
        <f t="shared" si="2"/>
        <v>2</v>
      </c>
      <c r="DI5" s="5">
        <f t="shared" si="3"/>
        <v>2</v>
      </c>
      <c r="DJ5" s="5">
        <v>4</v>
      </c>
      <c r="DK5" s="5">
        <f t="shared" si="4"/>
        <v>0.11538461538461536</v>
      </c>
      <c r="DL5" s="5">
        <f t="shared" si="5"/>
        <v>0.50369776652620901</v>
      </c>
      <c r="DM5" s="5">
        <f t="shared" si="6"/>
        <v>0.33465500029571266</v>
      </c>
      <c r="DO5" s="9" t="s">
        <v>377</v>
      </c>
      <c r="DP5" s="9">
        <v>0.10153581141659535</v>
      </c>
      <c r="DQ5" s="9">
        <v>0.14088190523963462</v>
      </c>
      <c r="DR5" s="9">
        <v>1</v>
      </c>
      <c r="DS5" s="9">
        <v>0.30745863006415147</v>
      </c>
      <c r="DT5" s="9">
        <v>0.67954352301663923</v>
      </c>
      <c r="DU5" s="9">
        <v>-0.23433517905283191</v>
      </c>
      <c r="DV5" s="9">
        <v>-0.43773415209976257</v>
      </c>
      <c r="DW5" s="9">
        <v>2.0262916216749593E-2</v>
      </c>
      <c r="DX5" s="9">
        <v>-0.1213299326545464</v>
      </c>
      <c r="DY5" s="9">
        <v>-3.8876914463538165E-2</v>
      </c>
      <c r="DZ5" s="9">
        <v>0.42292827427005547</v>
      </c>
      <c r="EA5" s="9">
        <v>-0.12326941931347592</v>
      </c>
      <c r="EB5" s="9">
        <v>-0.14269164960907166</v>
      </c>
      <c r="GR5" t="s">
        <v>4</v>
      </c>
      <c r="GS5">
        <v>4.7337278106508826E-2</v>
      </c>
      <c r="GT5">
        <v>-0.16568047337278116</v>
      </c>
      <c r="GU5">
        <v>-0.16568047337278108</v>
      </c>
      <c r="GV5">
        <f>VARP(Gerstenberger!$Q$36:$AC$36)</f>
        <v>0.85207100591715978</v>
      </c>
      <c r="GW5">
        <v>-7.1005917159763274E-2</v>
      </c>
      <c r="GX5">
        <v>-0.1420118343195266</v>
      </c>
      <c r="GY5">
        <v>0.23668639053254439</v>
      </c>
      <c r="GZ5">
        <v>0.42603550295857995</v>
      </c>
      <c r="HA5">
        <v>0.26035502958579876</v>
      </c>
      <c r="HB5">
        <v>-7.1005917159763274E-2</v>
      </c>
      <c r="HC5">
        <v>-0.26035502958579876</v>
      </c>
      <c r="HD5">
        <v>-7.1005917159763274E-2</v>
      </c>
      <c r="HE5"/>
    </row>
    <row r="6" spans="1:213" x14ac:dyDescent="0.25">
      <c r="A6" s="5">
        <v>1</v>
      </c>
      <c r="B6" s="45">
        <v>5</v>
      </c>
      <c r="C6" s="23" t="s">
        <v>284</v>
      </c>
      <c r="D6" s="23">
        <v>75</v>
      </c>
      <c r="E6" s="23">
        <v>100</v>
      </c>
      <c r="F6" s="23">
        <v>130</v>
      </c>
      <c r="G6" s="5">
        <v>87.5</v>
      </c>
      <c r="H6" s="23">
        <v>82</v>
      </c>
      <c r="P6" s="5" t="s">
        <v>5</v>
      </c>
      <c r="Q6" s="5">
        <v>0.71750000000000003</v>
      </c>
      <c r="R6" s="5">
        <v>0.55000000000000004</v>
      </c>
      <c r="S6" s="5">
        <v>0.10700000000000001</v>
      </c>
      <c r="T6" s="5">
        <v>8.3750000000000005E-2</v>
      </c>
      <c r="U6" s="5">
        <v>0.59599999999999997</v>
      </c>
      <c r="V6" s="5">
        <v>0.95296900206895918</v>
      </c>
      <c r="W6" s="5">
        <v>0.63500000000000001</v>
      </c>
      <c r="X6" s="5">
        <v>0.55931818181818183</v>
      </c>
      <c r="Y6" s="5">
        <v>0.72499999999999998</v>
      </c>
      <c r="Z6" s="5">
        <v>0.96762114537444932</v>
      </c>
      <c r="AA6" s="5">
        <v>0.50180180180180178</v>
      </c>
      <c r="AB6" s="5">
        <v>4.4382022471910122E-2</v>
      </c>
      <c r="AC6" s="5">
        <v>4.7674418604651166E-2</v>
      </c>
      <c r="AD6" s="5">
        <f>AVERAGE($Q$6:$AC$6)</f>
        <v>0.49907819785691948</v>
      </c>
      <c r="AX6" s="9"/>
      <c r="BQ6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-10</v>
      </c>
      <c r="CW6" s="5">
        <f>SUM($Q$21:$AC$21)</f>
        <v>5</v>
      </c>
      <c r="CX6" s="5">
        <v>4.449704142011834</v>
      </c>
      <c r="CY6" s="5">
        <f>SUM($Q$37:$AC$37)</f>
        <v>5</v>
      </c>
      <c r="CZ6" s="5">
        <v>2.414201183431953</v>
      </c>
      <c r="DA6" s="5">
        <v>-5.0540365905660856E-2</v>
      </c>
      <c r="DB6" s="5">
        <v>1.5399318591144815</v>
      </c>
      <c r="DC6" s="5">
        <v>0.55643001795047231</v>
      </c>
      <c r="DD6" s="5">
        <f t="shared" si="0"/>
        <v>0.21153846153846159</v>
      </c>
      <c r="DE6" s="5">
        <f t="shared" si="1"/>
        <v>0.26282051282051277</v>
      </c>
      <c r="DF6" s="5">
        <v>6.5473261931066368E-2</v>
      </c>
      <c r="DG6" s="5">
        <v>1.2359113273260038</v>
      </c>
      <c r="DH6" s="5">
        <f t="shared" si="2"/>
        <v>2</v>
      </c>
      <c r="DI6" s="5">
        <f t="shared" si="3"/>
        <v>2</v>
      </c>
      <c r="DJ6" s="5">
        <v>4</v>
      </c>
      <c r="DK6" s="5">
        <f t="shared" si="4"/>
        <v>0.19230769230769229</v>
      </c>
      <c r="DL6" s="5">
        <f t="shared" si="5"/>
        <v>0.49907819785691948</v>
      </c>
      <c r="DM6" s="5">
        <f t="shared" si="6"/>
        <v>0.32852356394462712</v>
      </c>
      <c r="DO6" s="9" t="s">
        <v>351</v>
      </c>
      <c r="DP6" s="9">
        <v>-3.4297016182783677E-2</v>
      </c>
      <c r="DQ6" s="9">
        <v>-0.73162474828777591</v>
      </c>
      <c r="DR6" s="9">
        <v>0.30745863006415147</v>
      </c>
      <c r="DS6" s="9">
        <v>1</v>
      </c>
      <c r="DT6" s="9">
        <v>-0.18552347798381405</v>
      </c>
      <c r="DU6" s="9">
        <v>0.34374067753923182</v>
      </c>
      <c r="DV6" s="9">
        <v>0.15119827642867706</v>
      </c>
      <c r="DW6" s="9">
        <v>-0.56641873958132538</v>
      </c>
      <c r="DX6" s="9">
        <v>0.3797288309450696</v>
      </c>
      <c r="DY6" s="9">
        <v>-0.38593180149765288</v>
      </c>
      <c r="DZ6" s="9">
        <v>0.57990456466367968</v>
      </c>
      <c r="EA6" s="9">
        <v>0.32177884856256728</v>
      </c>
      <c r="EB6" s="9">
        <v>-0.55935000017282865</v>
      </c>
      <c r="GR6" t="s">
        <v>5</v>
      </c>
      <c r="GS6">
        <v>0.35502958579881655</v>
      </c>
      <c r="GT6">
        <v>0.14201183431952663</v>
      </c>
      <c r="GU6">
        <v>0.1420118343195266</v>
      </c>
      <c r="GV6">
        <v>-7.1005917159763274E-2</v>
      </c>
      <c r="GW6">
        <f>VARP(Gerstenberger!$Q$37:$AC$37)</f>
        <v>0.85207100591715978</v>
      </c>
      <c r="GX6">
        <v>0.16568047337278108</v>
      </c>
      <c r="GY6">
        <v>-7.1005917159763315E-2</v>
      </c>
      <c r="GZ6">
        <v>0.11834319526627221</v>
      </c>
      <c r="HA6">
        <v>0.26035502958579887</v>
      </c>
      <c r="HB6">
        <v>-7.1005917159763329E-2</v>
      </c>
      <c r="HC6">
        <v>4.7337278106508847E-2</v>
      </c>
      <c r="HD6">
        <v>0.54437869822485208</v>
      </c>
      <c r="HE6"/>
    </row>
    <row r="7" spans="1:213" x14ac:dyDescent="0.25">
      <c r="A7" s="5">
        <v>1</v>
      </c>
      <c r="B7" s="45">
        <v>6</v>
      </c>
      <c r="C7" s="23" t="s">
        <v>285</v>
      </c>
      <c r="D7" s="23">
        <v>5</v>
      </c>
      <c r="E7" s="23">
        <v>10</v>
      </c>
      <c r="F7" s="23">
        <v>25</v>
      </c>
      <c r="G7" s="5">
        <v>16.583333333333336</v>
      </c>
      <c r="H7" s="23">
        <v>15.53</v>
      </c>
      <c r="P7" s="5" t="s">
        <v>6</v>
      </c>
      <c r="Q7" s="5">
        <v>0.96833342936558231</v>
      </c>
      <c r="R7" s="5">
        <v>0.5</v>
      </c>
      <c r="S7" s="5">
        <v>0.67100000000000004</v>
      </c>
      <c r="T7" s="5">
        <v>3.229166666666667E-2</v>
      </c>
      <c r="U7" s="5">
        <v>0.54500000000000004</v>
      </c>
      <c r="V7" s="5">
        <v>0.74885000000000002</v>
      </c>
      <c r="W7" s="5">
        <v>0.90500000000000003</v>
      </c>
      <c r="X7" s="5">
        <v>2.3404502204687865E-2</v>
      </c>
      <c r="Y7" s="5">
        <v>2.7695167286245357E-2</v>
      </c>
      <c r="Z7" s="5">
        <v>0.97346570397111909</v>
      </c>
      <c r="AA7" s="5">
        <v>4.7727271159089833E-2</v>
      </c>
      <c r="AB7" s="5">
        <v>2.3372781065088763E-2</v>
      </c>
      <c r="AC7" s="5">
        <v>0.05</v>
      </c>
      <c r="AD7" s="5">
        <f>AVERAGE($Q$7:$AC$7)</f>
        <v>0.42431850167065222</v>
      </c>
      <c r="AX7" s="9"/>
      <c r="BQ7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SUM($Q$22:$AC$22)</f>
        <v>-1</v>
      </c>
      <c r="CX7" s="5">
        <v>3.4792899408284024</v>
      </c>
      <c r="CY7" s="5">
        <f>SUM($Q$38:$AC$38)</f>
        <v>-3</v>
      </c>
      <c r="CZ7" s="5">
        <v>2.3668639053254439</v>
      </c>
      <c r="DA7" s="5">
        <v>3.2949757137889522E-2</v>
      </c>
      <c r="DB7" s="5">
        <v>1.9532065322996333</v>
      </c>
      <c r="DC7" s="5">
        <v>0.43866443683061362</v>
      </c>
      <c r="DD7" s="5">
        <f t="shared" si="0"/>
        <v>5.7692307692307696E-2</v>
      </c>
      <c r="DE7" s="5">
        <f t="shared" si="1"/>
        <v>0.21153846153846154</v>
      </c>
      <c r="DF7" s="5">
        <v>1.8789171984781596E-5</v>
      </c>
      <c r="DG7" s="5">
        <v>1.4805052387083029</v>
      </c>
      <c r="DH7" s="5">
        <f t="shared" si="2"/>
        <v>6</v>
      </c>
      <c r="DI7" s="5">
        <f t="shared" si="3"/>
        <v>2</v>
      </c>
      <c r="DJ7" s="5">
        <v>8</v>
      </c>
      <c r="DK7" s="5">
        <f t="shared" si="4"/>
        <v>3.8461538461538436E-2</v>
      </c>
      <c r="DL7" s="5">
        <f t="shared" si="5"/>
        <v>0.42431850167065222</v>
      </c>
      <c r="DM7" s="5">
        <f t="shared" si="6"/>
        <v>0.40098354835455585</v>
      </c>
      <c r="DO7" s="9" t="s">
        <v>357</v>
      </c>
      <c r="DP7" s="9">
        <v>-3.1926685604433749E-2</v>
      </c>
      <c r="DQ7" s="9">
        <v>0.30184503386304296</v>
      </c>
      <c r="DR7" s="9">
        <v>0.67954352301663923</v>
      </c>
      <c r="DS7" s="9">
        <v>-0.18552347798381405</v>
      </c>
      <c r="DT7" s="9">
        <v>1</v>
      </c>
      <c r="DU7" s="9">
        <v>-0.42492065565374981</v>
      </c>
      <c r="DV7" s="9">
        <v>-0.31848964947933806</v>
      </c>
      <c r="DW7" s="9">
        <v>0.17229273512234708</v>
      </c>
      <c r="DX7" s="9">
        <v>-0.40279464212738864</v>
      </c>
      <c r="DY7" s="9">
        <v>-2.3080064364542466E-2</v>
      </c>
      <c r="DZ7" s="9">
        <v>0.10919758475339722</v>
      </c>
      <c r="EA7" s="9">
        <v>-0.39547479201895253</v>
      </c>
      <c r="EB7" s="9">
        <v>0.1881355401288963</v>
      </c>
      <c r="GR7" t="s">
        <v>6</v>
      </c>
      <c r="GS7">
        <v>9.4674556213017708E-2</v>
      </c>
      <c r="GT7">
        <v>-2.3668639053254455E-2</v>
      </c>
      <c r="GU7">
        <v>0.28402366863905326</v>
      </c>
      <c r="GV7">
        <v>-0.1420118343195266</v>
      </c>
      <c r="GW7">
        <v>0.16568047337278108</v>
      </c>
      <c r="GX7">
        <f>VARP(Gerstenberger!$Q$38:$AC$38)</f>
        <v>0.94674556213017746</v>
      </c>
      <c r="GY7">
        <v>0.16568047337278122</v>
      </c>
      <c r="GZ7">
        <v>-7.1005917159763274E-2</v>
      </c>
      <c r="HA7">
        <v>0.21301775147929</v>
      </c>
      <c r="HB7">
        <v>0.16568047337278116</v>
      </c>
      <c r="HC7">
        <v>0.40236686390532539</v>
      </c>
      <c r="HD7">
        <v>0.16568047337278108</v>
      </c>
      <c r="HE7"/>
    </row>
    <row r="8" spans="1:213" x14ac:dyDescent="0.25">
      <c r="A8" s="5">
        <v>1</v>
      </c>
      <c r="B8" s="45">
        <v>7</v>
      </c>
      <c r="C8" s="23" t="s">
        <v>286</v>
      </c>
      <c r="D8" s="23">
        <v>55</v>
      </c>
      <c r="E8" s="23">
        <v>60</v>
      </c>
      <c r="F8" s="23">
        <v>65</v>
      </c>
      <c r="G8" s="5">
        <v>62.5</v>
      </c>
      <c r="H8" s="23">
        <v>68</v>
      </c>
      <c r="P8" s="5" t="s">
        <v>7</v>
      </c>
      <c r="Q8" s="5">
        <v>0.96935493682226037</v>
      </c>
      <c r="R8" s="5">
        <v>0.65</v>
      </c>
      <c r="S8" s="5">
        <v>0.22100000000000003</v>
      </c>
      <c r="T8" s="5">
        <v>3.229166666666667E-2</v>
      </c>
      <c r="U8" s="5">
        <v>0.33800000000000002</v>
      </c>
      <c r="V8" s="5">
        <v>0.81590000000000007</v>
      </c>
      <c r="W8" s="5">
        <v>0.97394756743130828</v>
      </c>
      <c r="X8" s="5">
        <v>0.66312500000000008</v>
      </c>
      <c r="Y8" s="5">
        <v>0.38750000000000001</v>
      </c>
      <c r="Z8" s="5">
        <v>0.95847457627118637</v>
      </c>
      <c r="AA8" s="5">
        <v>0.35714285714285715</v>
      </c>
      <c r="AB8" s="5">
        <v>0.72499999999999998</v>
      </c>
      <c r="AC8" s="5">
        <v>0.72499999999999998</v>
      </c>
      <c r="AD8" s="5">
        <f>AVERAGE($Q$8:$AC$8)</f>
        <v>0.60128743110263672</v>
      </c>
      <c r="AX8" s="9"/>
      <c r="BQ8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38</v>
      </c>
      <c r="CW8" s="5">
        <f>SUM($Q$23:$AC$23)</f>
        <v>3</v>
      </c>
      <c r="CX8" s="5">
        <v>3.1005917159763308</v>
      </c>
      <c r="CY8" s="5">
        <f>SUM($Q$39:$AC$39)</f>
        <v>5</v>
      </c>
      <c r="CZ8" s="5">
        <v>2.1065088757396451</v>
      </c>
      <c r="DA8" s="5">
        <v>-0.14267377105611859</v>
      </c>
      <c r="DB8" s="5">
        <v>0.57281318573289575</v>
      </c>
      <c r="DC8" s="5">
        <v>0.41171287817132557</v>
      </c>
      <c r="DD8" s="5">
        <f t="shared" si="0"/>
        <v>0.1858974358974359</v>
      </c>
      <c r="DE8" s="5">
        <f t="shared" si="1"/>
        <v>0.16025641025641021</v>
      </c>
      <c r="DF8" s="5">
        <v>0.14308779171472391</v>
      </c>
      <c r="DG8" s="5">
        <v>1.7640185924002649</v>
      </c>
      <c r="DH8" s="5">
        <f t="shared" si="2"/>
        <v>1</v>
      </c>
      <c r="DI8" s="5">
        <f t="shared" si="3"/>
        <v>3</v>
      </c>
      <c r="DJ8" s="5">
        <v>4</v>
      </c>
      <c r="DK8" s="5">
        <f t="shared" si="4"/>
        <v>0.11538461538461536</v>
      </c>
      <c r="DL8" s="5">
        <f t="shared" si="5"/>
        <v>0.60128743110263672</v>
      </c>
      <c r="DM8" s="5">
        <f t="shared" si="6"/>
        <v>0.30656748799522793</v>
      </c>
      <c r="DO8" s="9" t="s">
        <v>214</v>
      </c>
      <c r="DP8" s="9">
        <v>5.5834326211984385E-2</v>
      </c>
      <c r="DQ8" s="9">
        <v>-0.63379810513610302</v>
      </c>
      <c r="DR8" s="9">
        <v>-0.23433517905283191</v>
      </c>
      <c r="DS8" s="9">
        <v>0.34374067753923182</v>
      </c>
      <c r="DT8" s="9">
        <v>-0.42492065565374981</v>
      </c>
      <c r="DU8" s="9">
        <v>1</v>
      </c>
      <c r="DV8" s="9">
        <v>0.46819174980323419</v>
      </c>
      <c r="DW8" s="9">
        <v>-0.87653861421641632</v>
      </c>
      <c r="DX8" s="9">
        <v>0.16092065217114049</v>
      </c>
      <c r="DY8" s="9">
        <v>-0.80587849013688306</v>
      </c>
      <c r="DZ8" s="9">
        <v>0.15200572832679654</v>
      </c>
      <c r="EA8" s="9">
        <v>0.77513989619082135</v>
      </c>
      <c r="EB8" s="9">
        <v>-0.83305040825314469</v>
      </c>
      <c r="GR8" t="s">
        <v>7</v>
      </c>
      <c r="GS8">
        <v>0.3550295857988166</v>
      </c>
      <c r="GT8">
        <v>0.14201183431952663</v>
      </c>
      <c r="GU8">
        <v>-0.16568047337278108</v>
      </c>
      <c r="GV8">
        <v>0.23668639053254439</v>
      </c>
      <c r="GW8">
        <v>-7.1005917159763315E-2</v>
      </c>
      <c r="GX8">
        <v>0.16568047337278122</v>
      </c>
      <c r="GY8">
        <f>VARP(Gerstenberger!$Q$39:$AC$39)</f>
        <v>0.85207100591715978</v>
      </c>
      <c r="GZ8">
        <v>0.11834319526627222</v>
      </c>
      <c r="HA8">
        <v>-4.7337278106508826E-2</v>
      </c>
      <c r="HB8">
        <v>0.54437869822485208</v>
      </c>
      <c r="HC8">
        <v>4.7337278106508826E-2</v>
      </c>
      <c r="HD8">
        <v>-7.1005917159763274E-2</v>
      </c>
      <c r="HE8"/>
    </row>
    <row r="9" spans="1:213" x14ac:dyDescent="0.25">
      <c r="A9" s="5">
        <v>1</v>
      </c>
      <c r="B9" s="45">
        <v>8</v>
      </c>
      <c r="C9" s="23" t="s">
        <v>287</v>
      </c>
      <c r="D9" s="23">
        <v>15</v>
      </c>
      <c r="E9" s="23">
        <v>35</v>
      </c>
      <c r="F9" s="23">
        <v>70</v>
      </c>
      <c r="G9" s="5">
        <v>86.75</v>
      </c>
      <c r="H9" s="23">
        <v>65.400000000000006</v>
      </c>
      <c r="P9" s="5" t="s">
        <v>8</v>
      </c>
      <c r="Q9" s="5">
        <v>0.44500000000000001</v>
      </c>
      <c r="R9" s="5">
        <v>0.56428571428571428</v>
      </c>
      <c r="S9" s="5">
        <v>0.13550000000000001</v>
      </c>
      <c r="T9" s="5">
        <v>0.16700000000000001</v>
      </c>
      <c r="U9" s="5">
        <v>0.9550702926941691</v>
      </c>
      <c r="V9" s="5">
        <v>0.81769999999999998</v>
      </c>
      <c r="W9" s="5">
        <v>0.27909090909090911</v>
      </c>
      <c r="X9" s="5">
        <v>0.13100000000000012</v>
      </c>
      <c r="Y9" s="5">
        <v>0.5</v>
      </c>
      <c r="Z9" s="5">
        <v>0.97752293577981642</v>
      </c>
      <c r="AA9" s="5">
        <v>0.72405101425989149</v>
      </c>
      <c r="AB9" s="5">
        <v>0.38750000000000007</v>
      </c>
      <c r="AC9" s="5">
        <v>0.1</v>
      </c>
      <c r="AD9" s="5">
        <f>AVERAGE($Q$9:$AC$9)</f>
        <v>0.47567083585465392</v>
      </c>
      <c r="AX9" s="9"/>
      <c r="BQ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SUM($Q$24:$AC$24)</f>
        <v>-3</v>
      </c>
      <c r="CX9" s="5">
        <v>3.3609467455621305</v>
      </c>
      <c r="CY9" s="5">
        <f>SUM($Q$40:$AC$40)</f>
        <v>9</v>
      </c>
      <c r="CZ9" s="5">
        <v>1.5147928994082838</v>
      </c>
      <c r="DA9" s="5">
        <v>-3.0871298904191529E-2</v>
      </c>
      <c r="DB9" s="5">
        <v>0.84480447318387042</v>
      </c>
      <c r="DC9" s="5">
        <v>0.38999650517549694</v>
      </c>
      <c r="DD9" s="5">
        <f t="shared" si="0"/>
        <v>0.21153846153846154</v>
      </c>
      <c r="DE9" s="5">
        <f t="shared" si="1"/>
        <v>0.21153846153846154</v>
      </c>
      <c r="DF9" s="5">
        <v>0.13883359750400937</v>
      </c>
      <c r="DG9" s="5">
        <v>1.7590324429841817</v>
      </c>
      <c r="DH9" s="5">
        <f t="shared" si="2"/>
        <v>0</v>
      </c>
      <c r="DI9" s="5">
        <f t="shared" si="3"/>
        <v>2</v>
      </c>
      <c r="DJ9" s="5">
        <v>2</v>
      </c>
      <c r="DK9" s="5">
        <f t="shared" si="4"/>
        <v>0.11538461538461542</v>
      </c>
      <c r="DL9" s="5">
        <f t="shared" si="5"/>
        <v>0.47567083585465392</v>
      </c>
      <c r="DM9" s="5">
        <f t="shared" si="6"/>
        <v>0.31452072600264586</v>
      </c>
      <c r="DO9" s="9" t="s">
        <v>215</v>
      </c>
      <c r="DP9" s="9">
        <v>2.615391882929306E-2</v>
      </c>
      <c r="DQ9" s="9">
        <v>-0.56614343214768548</v>
      </c>
      <c r="DR9" s="9">
        <v>-0.43773415209976257</v>
      </c>
      <c r="DS9" s="9">
        <v>0.15119827642867706</v>
      </c>
      <c r="DT9" s="9">
        <v>-0.31848964947933806</v>
      </c>
      <c r="DU9" s="9">
        <v>0.46819174980323419</v>
      </c>
      <c r="DV9" s="9">
        <v>1</v>
      </c>
      <c r="DW9" s="9">
        <v>-0.42400759681505895</v>
      </c>
      <c r="DX9" s="9">
        <v>0.10511903955769858</v>
      </c>
      <c r="DY9" s="9">
        <v>-0.37648990139551386</v>
      </c>
      <c r="DZ9" s="9">
        <v>-5.2663389514395961E-3</v>
      </c>
      <c r="EA9" s="9">
        <v>0.34931102643594752</v>
      </c>
      <c r="EB9" s="9">
        <v>-0.36953394414262031</v>
      </c>
      <c r="GR9" t="s">
        <v>8</v>
      </c>
      <c r="GS9">
        <v>2.3668639053254465E-2</v>
      </c>
      <c r="GT9">
        <v>7.1005917159763274E-2</v>
      </c>
      <c r="GU9">
        <v>-0.23668639053254439</v>
      </c>
      <c r="GV9">
        <v>0.42603550295857995</v>
      </c>
      <c r="GW9">
        <v>0.11834319526627221</v>
      </c>
      <c r="GX9">
        <v>-7.1005917159763274E-2</v>
      </c>
      <c r="GY9">
        <v>0.11834319526627222</v>
      </c>
      <c r="GZ9">
        <f>VARP(Gerstenberger!$Q$40:$AC$40)</f>
        <v>0.52071005917159763</v>
      </c>
      <c r="HA9">
        <v>0.28402366863905321</v>
      </c>
      <c r="HB9">
        <v>0.11834319526627222</v>
      </c>
      <c r="HC9">
        <v>2.366863905325443E-2</v>
      </c>
      <c r="HD9">
        <v>0.11834319526627221</v>
      </c>
      <c r="HE9"/>
    </row>
    <row r="10" spans="1:213" x14ac:dyDescent="0.25">
      <c r="A10" s="5">
        <v>1</v>
      </c>
      <c r="B10" s="45">
        <v>9</v>
      </c>
      <c r="C10" s="23" t="s">
        <v>288</v>
      </c>
      <c r="D10" s="23">
        <v>2.5</v>
      </c>
      <c r="E10" s="23">
        <v>4</v>
      </c>
      <c r="F10" s="23">
        <v>6.5</v>
      </c>
      <c r="G10" s="5">
        <v>9.5833333333333321</v>
      </c>
      <c r="H10" s="23">
        <v>4</v>
      </c>
      <c r="P10" s="5" t="s">
        <v>9</v>
      </c>
      <c r="Q10" s="5">
        <v>0.70250000000000001</v>
      </c>
      <c r="R10" s="5">
        <v>0.95</v>
      </c>
      <c r="S10" s="5">
        <v>4.7129186602870826E-2</v>
      </c>
      <c r="T10" s="5">
        <v>3.229166666666667E-2</v>
      </c>
      <c r="U10" s="5">
        <v>4.2468619246861926E-2</v>
      </c>
      <c r="V10" s="5">
        <v>0.36769999999999997</v>
      </c>
      <c r="W10" s="5">
        <v>0.77</v>
      </c>
      <c r="X10" s="5">
        <v>0.95551198924230119</v>
      </c>
      <c r="Y10" s="5">
        <v>0.72499999999999998</v>
      </c>
      <c r="Z10" s="5">
        <v>0.95847457627118637</v>
      </c>
      <c r="AA10" s="5">
        <v>0.27272727272727271</v>
      </c>
      <c r="AB10" s="5">
        <v>3.6238532110091745E-2</v>
      </c>
      <c r="AC10" s="5">
        <v>4.4244604316546768E-2</v>
      </c>
      <c r="AD10" s="5">
        <f>AVERAGE($Q$10:$AC$10)</f>
        <v>0.45417588055259983</v>
      </c>
      <c r="AX10" s="9"/>
      <c r="BQ10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6.3488118237626387E-2</v>
      </c>
      <c r="CW10" s="5">
        <f>SUM($Q$25:$AC$25)</f>
        <v>-1</v>
      </c>
      <c r="CX10" s="5">
        <v>3.4792899408284019</v>
      </c>
      <c r="CY10" s="5">
        <f>SUM($Q$41:$AC$41)</f>
        <v>-1</v>
      </c>
      <c r="CZ10" s="5">
        <v>2.224852071005917</v>
      </c>
      <c r="DA10" s="5">
        <v>3.9391032253357494E-3</v>
      </c>
      <c r="DB10" s="5">
        <v>2.0026897444990648</v>
      </c>
      <c r="DC10" s="5">
        <v>0.41390784557756105</v>
      </c>
      <c r="DD10" s="5">
        <f t="shared" si="0"/>
        <v>8.3333333333333315E-2</v>
      </c>
      <c r="DE10" s="5">
        <f t="shared" si="1"/>
        <v>0.21153846153846148</v>
      </c>
      <c r="DF10" s="5">
        <v>5.4107888702329787E-4</v>
      </c>
      <c r="DG10" s="5">
        <v>1.247130979165775</v>
      </c>
      <c r="DH10" s="5">
        <f t="shared" si="2"/>
        <v>5</v>
      </c>
      <c r="DI10" s="5">
        <f t="shared" si="3"/>
        <v>3</v>
      </c>
      <c r="DJ10" s="5">
        <v>8</v>
      </c>
      <c r="DK10" s="5">
        <f t="shared" si="4"/>
        <v>3.8461538461538436E-2</v>
      </c>
      <c r="DL10" s="5">
        <f t="shared" si="5"/>
        <v>0.45417588055259983</v>
      </c>
      <c r="DM10" s="5">
        <f t="shared" si="6"/>
        <v>0.39607924247723669</v>
      </c>
      <c r="DO10" s="9" t="s">
        <v>45</v>
      </c>
      <c r="DP10" s="9">
        <v>7.9298335260814631E-2</v>
      </c>
      <c r="DQ10" s="9">
        <v>0.72876934047975339</v>
      </c>
      <c r="DR10" s="9">
        <v>2.0262916216749593E-2</v>
      </c>
      <c r="DS10" s="9">
        <v>-0.56641873958132538</v>
      </c>
      <c r="DT10" s="9">
        <v>0.17229273512234708</v>
      </c>
      <c r="DU10" s="9">
        <v>-0.87653861421641632</v>
      </c>
      <c r="DV10" s="9">
        <v>-0.42400759681505895</v>
      </c>
      <c r="DW10" s="9">
        <v>1</v>
      </c>
      <c r="DX10" s="9">
        <v>-0.26089724568837269</v>
      </c>
      <c r="DY10" s="9">
        <v>0.88158557101174961</v>
      </c>
      <c r="DZ10" s="9">
        <v>-0.3702690735329916</v>
      </c>
      <c r="EA10" s="9">
        <v>-0.69391171098909576</v>
      </c>
      <c r="EB10" s="9">
        <v>0.84775906128740131</v>
      </c>
      <c r="GR10" t="s">
        <v>9</v>
      </c>
      <c r="GS10">
        <v>-7.1005917159763371E-2</v>
      </c>
      <c r="GT10">
        <v>0.40236686390532539</v>
      </c>
      <c r="GU10">
        <v>-0.21301775147928997</v>
      </c>
      <c r="GV10">
        <v>0.26035502958579876</v>
      </c>
      <c r="GW10">
        <v>0.26035502958579887</v>
      </c>
      <c r="GX10">
        <v>0.21301775147929</v>
      </c>
      <c r="GY10">
        <v>-4.7337278106508826E-2</v>
      </c>
      <c r="GZ10">
        <v>0.28402366863905321</v>
      </c>
      <c r="HA10">
        <f>VARP(Gerstenberger!$Q$41:$AC$41)</f>
        <v>0.99408284023668636</v>
      </c>
      <c r="HB10">
        <v>-0.35502958579881655</v>
      </c>
      <c r="HC10">
        <v>-7.1005917159763357E-2</v>
      </c>
      <c r="HD10">
        <v>0.56804733727810652</v>
      </c>
      <c r="HE10"/>
    </row>
    <row r="11" spans="1:213" x14ac:dyDescent="0.25">
      <c r="A11" s="5">
        <v>1</v>
      </c>
      <c r="B11" s="45">
        <v>10</v>
      </c>
      <c r="C11" s="23" t="s">
        <v>289</v>
      </c>
      <c r="D11" s="23">
        <v>-20</v>
      </c>
      <c r="E11" s="23">
        <v>0</v>
      </c>
      <c r="F11" s="23">
        <v>20</v>
      </c>
      <c r="G11" s="5">
        <v>7.916666666666667</v>
      </c>
      <c r="H11" s="23">
        <v>46</v>
      </c>
      <c r="P11" s="5" t="s">
        <v>10</v>
      </c>
      <c r="Q11" s="5">
        <v>0.96863217214806296</v>
      </c>
      <c r="R11" s="5">
        <v>0.61250000000000004</v>
      </c>
      <c r="S11" s="5">
        <v>0.67100000000000004</v>
      </c>
      <c r="T11" s="5">
        <v>0.245</v>
      </c>
      <c r="U11" s="5">
        <v>0.19400000000000001</v>
      </c>
      <c r="V11" s="5">
        <v>0.61474999999999991</v>
      </c>
      <c r="W11" s="5">
        <v>4.55919395465995E-2</v>
      </c>
      <c r="X11" s="5">
        <v>0.78500000000000014</v>
      </c>
      <c r="Y11" s="5">
        <v>0.27500000000000002</v>
      </c>
      <c r="Z11" s="5">
        <v>0.98459119496855341</v>
      </c>
      <c r="AA11" s="5">
        <v>0.95022428352401467</v>
      </c>
      <c r="AB11" s="5">
        <v>0.57499999999999996</v>
      </c>
      <c r="AC11" s="5">
        <v>0.1</v>
      </c>
      <c r="AD11" s="5">
        <f>AVERAGE($Q$11:$AC$11)</f>
        <v>0.54009919924517158</v>
      </c>
      <c r="AX11" s="9"/>
      <c r="BQ11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SUM($Q$26:$AC$26)</f>
        <v>3</v>
      </c>
      <c r="CX11" s="5">
        <v>3.1005917159763317</v>
      </c>
      <c r="CY11" s="5">
        <f>SUM($Q$42:$AC$42)</f>
        <v>5</v>
      </c>
      <c r="CZ11" s="5">
        <v>1.7988165680473376</v>
      </c>
      <c r="DA11" s="5">
        <v>7.0621208727672038E-2</v>
      </c>
      <c r="DB11" s="5">
        <v>0.87934108320641013</v>
      </c>
      <c r="DC11" s="5">
        <v>0.31411337683959811</v>
      </c>
      <c r="DD11" s="5">
        <f t="shared" si="0"/>
        <v>0.16025641025641027</v>
      </c>
      <c r="DE11" s="5">
        <f t="shared" si="1"/>
        <v>0.1602564102564103</v>
      </c>
      <c r="DF11" s="5">
        <v>0.14308779171472391</v>
      </c>
      <c r="DG11" s="5">
        <v>2.1461099204852117</v>
      </c>
      <c r="DH11" s="5">
        <f t="shared" si="2"/>
        <v>1</v>
      </c>
      <c r="DI11" s="5">
        <f t="shared" si="3"/>
        <v>3</v>
      </c>
      <c r="DJ11" s="5">
        <v>4</v>
      </c>
      <c r="DK11" s="5">
        <f t="shared" si="4"/>
        <v>0.11538461538461536</v>
      </c>
      <c r="DL11" s="5">
        <f t="shared" si="5"/>
        <v>0.54009919924517158</v>
      </c>
      <c r="DM11" s="5">
        <f t="shared" si="6"/>
        <v>0.33589815510702603</v>
      </c>
      <c r="DO11" s="9" t="s">
        <v>46</v>
      </c>
      <c r="DP11" s="9">
        <v>-9.1265916560692301E-2</v>
      </c>
      <c r="DQ11" s="9">
        <v>-0.34997417174313183</v>
      </c>
      <c r="DR11" s="9">
        <v>-0.1213299326545464</v>
      </c>
      <c r="DS11" s="9">
        <v>0.3797288309450696</v>
      </c>
      <c r="DT11" s="9">
        <v>-0.40279464212738864</v>
      </c>
      <c r="DU11" s="9">
        <v>0.16092065217114049</v>
      </c>
      <c r="DV11" s="9">
        <v>0.10511903955769858</v>
      </c>
      <c r="DW11" s="9">
        <v>-0.26089724568837269</v>
      </c>
      <c r="DX11" s="9">
        <v>1</v>
      </c>
      <c r="DY11" s="9">
        <v>0.22567317510697793</v>
      </c>
      <c r="DZ11" s="9">
        <v>-0.17221233956384707</v>
      </c>
      <c r="EA11" s="9">
        <v>0.53694501548708584</v>
      </c>
      <c r="EB11" s="9">
        <v>6.9141016871841043E-2</v>
      </c>
      <c r="GR11" t="s">
        <v>10</v>
      </c>
      <c r="GS11">
        <v>0.35502958579881655</v>
      </c>
      <c r="GT11">
        <v>0.14201183431952663</v>
      </c>
      <c r="GU11">
        <v>-0.16568047337278102</v>
      </c>
      <c r="GV11">
        <v>-7.1005917159763274E-2</v>
      </c>
      <c r="GW11">
        <v>-7.1005917159763329E-2</v>
      </c>
      <c r="GX11">
        <v>0.16568047337278116</v>
      </c>
      <c r="GY11">
        <v>0.54437869822485208</v>
      </c>
      <c r="GZ11">
        <v>0.11834319526627222</v>
      </c>
      <c r="HA11">
        <v>-0.35502958579881655</v>
      </c>
      <c r="HB11">
        <f>VARP(Gerstenberger!$Q$42:$AC$42)</f>
        <v>0.85207100591715978</v>
      </c>
      <c r="HC11">
        <v>0.35502958579881655</v>
      </c>
      <c r="HD11">
        <v>-7.1005917159763329E-2</v>
      </c>
      <c r="HE11"/>
    </row>
    <row r="12" spans="1:213" x14ac:dyDescent="0.25">
      <c r="A12" s="5">
        <v>1</v>
      </c>
      <c r="B12" s="45">
        <v>11</v>
      </c>
      <c r="C12" s="23" t="s">
        <v>290</v>
      </c>
      <c r="D12" s="23">
        <v>1</v>
      </c>
      <c r="E12" s="23">
        <v>20</v>
      </c>
      <c r="F12" s="23">
        <v>200</v>
      </c>
      <c r="G12" s="5">
        <v>7.921383333333333</v>
      </c>
      <c r="H12" s="23">
        <v>5</v>
      </c>
      <c r="P12" s="5" t="s">
        <v>11</v>
      </c>
      <c r="Q12" s="5">
        <v>0.94100000000000006</v>
      </c>
      <c r="R12" s="5">
        <v>0.27500000000000002</v>
      </c>
      <c r="S12" s="5">
        <v>0.67100000000000004</v>
      </c>
      <c r="T12" s="5">
        <v>0.18125000000000002</v>
      </c>
      <c r="U12" s="5">
        <v>0.54500000000000004</v>
      </c>
      <c r="V12" s="5">
        <v>0.91474999999999995</v>
      </c>
      <c r="W12" s="5">
        <v>4.049217002237137E-2</v>
      </c>
      <c r="X12" s="5">
        <v>3.8360593381513888E-2</v>
      </c>
      <c r="Y12" s="5">
        <v>2.7695167286245357E-2</v>
      </c>
      <c r="Z12" s="5">
        <v>0.96361386138613858</v>
      </c>
      <c r="AA12" s="5">
        <v>0.05</v>
      </c>
      <c r="AB12" s="5">
        <v>0.5</v>
      </c>
      <c r="AC12" s="5">
        <v>4.7674418604651166E-2</v>
      </c>
      <c r="AD12" s="5">
        <f>AVERAGE($Q$12:$AC$12)</f>
        <v>0.39967970851391699</v>
      </c>
      <c r="AX12" s="9"/>
      <c r="BQ12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-1.4204998752009597E-2</v>
      </c>
      <c r="CW12" s="5">
        <f>SUM($Q$27:$AC$27)</f>
        <v>-3</v>
      </c>
      <c r="CX12" s="5">
        <v>3.0532544378698225</v>
      </c>
      <c r="CY12" s="5">
        <f>SUM($Q$43:$AC$43)</f>
        <v>1</v>
      </c>
      <c r="CZ12" s="5">
        <v>2.3905325443786976</v>
      </c>
      <c r="DA12" s="5">
        <v>-9.0462795959217426E-2</v>
      </c>
      <c r="DB12" s="5">
        <v>1.2007416053290725</v>
      </c>
      <c r="DC12" s="5">
        <v>0.30809284861832348</v>
      </c>
      <c r="DD12" s="5">
        <f t="shared" si="0"/>
        <v>0.13461538461538458</v>
      </c>
      <c r="DE12" s="5">
        <f t="shared" si="1"/>
        <v>0.1858974358974359</v>
      </c>
      <c r="DF12" s="5">
        <v>2.6258756700828769E-3</v>
      </c>
      <c r="DG12" s="5">
        <v>1.5986647036061503</v>
      </c>
      <c r="DH12" s="5">
        <f t="shared" si="2"/>
        <v>5</v>
      </c>
      <c r="DI12" s="5">
        <f t="shared" si="3"/>
        <v>1</v>
      </c>
      <c r="DJ12" s="5">
        <v>6</v>
      </c>
      <c r="DK12" s="5">
        <f t="shared" si="4"/>
        <v>0.11538461538461542</v>
      </c>
      <c r="DL12" s="5">
        <f t="shared" si="5"/>
        <v>0.39967970851391699</v>
      </c>
      <c r="DM12" s="5">
        <f t="shared" si="6"/>
        <v>0.37511370721894743</v>
      </c>
      <c r="DO12" s="9" t="s">
        <v>47</v>
      </c>
      <c r="DP12" s="9">
        <v>3.5398943414412395E-2</v>
      </c>
      <c r="DQ12" s="9">
        <v>0.56431727497420114</v>
      </c>
      <c r="DR12" s="9">
        <v>-3.8876914463538165E-2</v>
      </c>
      <c r="DS12" s="9">
        <v>-0.38593180149765288</v>
      </c>
      <c r="DT12" s="9">
        <v>-2.3080064364542466E-2</v>
      </c>
      <c r="DU12" s="9">
        <v>-0.80587849013688306</v>
      </c>
      <c r="DV12" s="9">
        <v>-0.37648990139551386</v>
      </c>
      <c r="DW12" s="9">
        <v>0.88158557101174961</v>
      </c>
      <c r="DX12" s="9">
        <v>0.22567317510697793</v>
      </c>
      <c r="DY12" s="9">
        <v>1</v>
      </c>
      <c r="DZ12" s="9">
        <v>-0.45786302997388573</v>
      </c>
      <c r="EA12" s="9">
        <v>-0.43771958394690319</v>
      </c>
      <c r="EB12" s="9">
        <v>0.88932612251353105</v>
      </c>
      <c r="GR12" t="s">
        <v>11</v>
      </c>
      <c r="GS12">
        <v>7.1005917159763371E-2</v>
      </c>
      <c r="GT12">
        <v>0.52071005917159774</v>
      </c>
      <c r="GU12">
        <v>0.21301775147928997</v>
      </c>
      <c r="GV12">
        <v>-0.26035502958579876</v>
      </c>
      <c r="GW12">
        <v>4.7337278106508847E-2</v>
      </c>
      <c r="GX12">
        <v>0.40236686390532539</v>
      </c>
      <c r="GY12">
        <v>4.7337278106508826E-2</v>
      </c>
      <c r="GZ12">
        <v>2.366863905325443E-2</v>
      </c>
      <c r="HA12">
        <v>-7.1005917159763357E-2</v>
      </c>
      <c r="HB12">
        <v>0.35502958579881655</v>
      </c>
      <c r="HC12">
        <f>VARP(Gerstenberger!$Q$43:$AC$43)</f>
        <v>0.99408284023668636</v>
      </c>
      <c r="HD12">
        <v>4.7337278106508826E-2</v>
      </c>
      <c r="HE12"/>
    </row>
    <row r="13" spans="1:213" ht="15.75" thickBot="1" x14ac:dyDescent="0.3">
      <c r="A13" s="5">
        <v>1</v>
      </c>
      <c r="B13" s="45">
        <v>12</v>
      </c>
      <c r="C13" s="23" t="s">
        <v>291</v>
      </c>
      <c r="D13" s="23">
        <v>0.3</v>
      </c>
      <c r="E13" s="23">
        <v>0.6</v>
      </c>
      <c r="F13" s="23">
        <v>1</v>
      </c>
      <c r="G13" s="5">
        <v>0.58083333333333331</v>
      </c>
      <c r="H13" s="23">
        <v>0.25</v>
      </c>
      <c r="P13" s="5" t="s">
        <v>12</v>
      </c>
      <c r="Q13" s="5">
        <v>0.45500000000000002</v>
      </c>
      <c r="R13" s="5">
        <v>0.5</v>
      </c>
      <c r="S13" s="5">
        <v>4.7129186602870826E-2</v>
      </c>
      <c r="T13" s="5">
        <v>7.2499999999999995E-2</v>
      </c>
      <c r="U13" s="5">
        <v>0.29749999999999999</v>
      </c>
      <c r="V13" s="5">
        <v>0.74885000000000002</v>
      </c>
      <c r="W13" s="5">
        <v>0.41</v>
      </c>
      <c r="X13" s="5">
        <v>0.39650000000000013</v>
      </c>
      <c r="Y13" s="5">
        <v>0.27500000000000002</v>
      </c>
      <c r="Z13" s="5">
        <v>0.96762114537444932</v>
      </c>
      <c r="AA13" s="5">
        <v>0.95</v>
      </c>
      <c r="AB13" s="5">
        <v>2.6510067114093965E-2</v>
      </c>
      <c r="AC13" s="5">
        <v>4.7674418604651166E-2</v>
      </c>
      <c r="AD13" s="5">
        <f>AVERAGE($Q$13:$AC$13)</f>
        <v>0.39956037059200511</v>
      </c>
      <c r="AX13" s="9"/>
      <c r="BQ13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SUM($Q$28:$AC$28)</f>
        <v>-7</v>
      </c>
      <c r="CX13" s="5">
        <v>3.1242603550295858</v>
      </c>
      <c r="CY13" s="5">
        <f>SUM($Q$44:$AC$44)</f>
        <v>5</v>
      </c>
      <c r="CZ13" s="5">
        <v>2.7218934911242605</v>
      </c>
      <c r="DA13" s="5">
        <v>0.1010335027892388</v>
      </c>
      <c r="DB13" s="5">
        <v>1.4272286621115056</v>
      </c>
      <c r="DC13" s="5">
        <v>0.50499690221634852</v>
      </c>
      <c r="DD13" s="5">
        <f t="shared" si="0"/>
        <v>0.23717948717948717</v>
      </c>
      <c r="DE13" s="5">
        <f t="shared" si="1"/>
        <v>0.21153846153846154</v>
      </c>
      <c r="DF13" s="5">
        <v>4.0982550547160899E-2</v>
      </c>
      <c r="DG13" s="5">
        <v>1.515294657329709</v>
      </c>
      <c r="DH13" s="5">
        <f t="shared" si="2"/>
        <v>3</v>
      </c>
      <c r="DI13" s="5">
        <f t="shared" si="3"/>
        <v>2</v>
      </c>
      <c r="DJ13" s="5">
        <v>5</v>
      </c>
      <c r="DK13" s="5">
        <f t="shared" si="4"/>
        <v>0.26923076923076927</v>
      </c>
      <c r="DL13" s="5">
        <f t="shared" si="5"/>
        <v>0.39956037059200511</v>
      </c>
      <c r="DM13" s="5">
        <f t="shared" si="6"/>
        <v>0.32673360464276152</v>
      </c>
      <c r="DO13" s="9" t="s">
        <v>48</v>
      </c>
      <c r="DP13" s="9">
        <v>0.21698083660043446</v>
      </c>
      <c r="DQ13" s="9">
        <v>-0.22129276189481537</v>
      </c>
      <c r="DR13" s="9">
        <v>0.42292827427005547</v>
      </c>
      <c r="DS13" s="9">
        <v>0.57990456466367968</v>
      </c>
      <c r="DT13" s="9">
        <v>0.10919758475339722</v>
      </c>
      <c r="DU13" s="9">
        <v>0.15200572832679654</v>
      </c>
      <c r="DV13" s="9">
        <v>-5.2663389514395961E-3</v>
      </c>
      <c r="DW13" s="9">
        <v>-0.3702690735329916</v>
      </c>
      <c r="DX13" s="9">
        <v>-0.17221233956384707</v>
      </c>
      <c r="DY13" s="9">
        <v>-0.45786302997388573</v>
      </c>
      <c r="DZ13" s="9">
        <v>1</v>
      </c>
      <c r="EA13" s="9">
        <v>-9.585469325610628E-2</v>
      </c>
      <c r="EB13" s="9">
        <v>-0.57743037380616302</v>
      </c>
      <c r="GR13" s="54" t="s">
        <v>12</v>
      </c>
      <c r="GS13" s="54">
        <v>0.35502958579881655</v>
      </c>
      <c r="GT13" s="54">
        <v>0.44970414201183417</v>
      </c>
      <c r="GU13" s="54">
        <v>-0.16568047337278108</v>
      </c>
      <c r="GV13" s="54">
        <v>-7.1005917159763274E-2</v>
      </c>
      <c r="GW13" s="54">
        <v>0.54437869822485208</v>
      </c>
      <c r="GX13" s="54">
        <v>0.16568047337278108</v>
      </c>
      <c r="GY13" s="54">
        <v>-7.1005917159763274E-2</v>
      </c>
      <c r="GZ13" s="54">
        <v>0.11834319526627221</v>
      </c>
      <c r="HA13" s="54">
        <v>0.56804733727810652</v>
      </c>
      <c r="HB13" s="54">
        <v>-7.1005917159763329E-2</v>
      </c>
      <c r="HC13" s="54">
        <v>4.7337278106508826E-2</v>
      </c>
      <c r="HD13" s="54">
        <f>VARP(Gerstenberger!$Q$44:$AC$44)</f>
        <v>0.85207100591715978</v>
      </c>
      <c r="HE13"/>
    </row>
    <row r="14" spans="1:213" ht="15.75" thickBot="1" x14ac:dyDescent="0.3">
      <c r="A14" s="5">
        <v>1</v>
      </c>
      <c r="B14" s="45">
        <v>13</v>
      </c>
      <c r="C14" s="23" t="s">
        <v>292</v>
      </c>
      <c r="D14" s="23">
        <v>2</v>
      </c>
      <c r="E14" s="23">
        <v>10</v>
      </c>
      <c r="F14" s="23">
        <v>20</v>
      </c>
      <c r="G14" s="5">
        <v>12.166666666666666</v>
      </c>
      <c r="H14" s="23">
        <v>2</v>
      </c>
      <c r="P14" s="5" t="s">
        <v>79</v>
      </c>
      <c r="Q14" s="5">
        <f>AVERAGE($Q$2:$Q$13)</f>
        <v>0.75248093469967214</v>
      </c>
      <c r="R14" s="5">
        <f>AVERAGE($R$2:$R$13)</f>
        <v>0.52608630952380953</v>
      </c>
      <c r="S14" s="5">
        <f>AVERAGE($S$2:$S$13)</f>
        <v>0.27598679189917452</v>
      </c>
      <c r="T14" s="5">
        <f>AVERAGE($T$2:$T$13)</f>
        <v>9.7794009170653937E-2</v>
      </c>
      <c r="U14" s="5">
        <f>AVERAGE($U$2:$U$13)</f>
        <v>0.44372930520911091</v>
      </c>
      <c r="V14" s="5">
        <f>AVERAGE($V$2:$V$13)</f>
        <v>0.65259171101950908</v>
      </c>
      <c r="W14" s="5">
        <f>AVERAGE($W$2:$W$13)</f>
        <v>0.60472269760088238</v>
      </c>
      <c r="X14" s="5">
        <f>AVERAGE($X$2:$X$13)</f>
        <v>0.46510545770739259</v>
      </c>
      <c r="Y14" s="5">
        <f>AVERAGE($Y$2:$Y$13)</f>
        <v>0.41143768071045034</v>
      </c>
      <c r="Z14" s="5">
        <f>AVERAGE($Z$2:$Z$13)</f>
        <v>0.94192785336650797</v>
      </c>
      <c r="AA14" s="5">
        <f>AVERAGE($AA$2:$AA$13)</f>
        <v>0.49634381353458279</v>
      </c>
      <c r="AB14" s="5">
        <f>AVERAGE($AB$2:$AB$13)</f>
        <v>0.27499045210275791</v>
      </c>
      <c r="AC14" s="5">
        <f>AVERAGE($AC$2:$AC$13)</f>
        <v>0.17106563601935687</v>
      </c>
      <c r="AD14" s="5">
        <f>AVERAGE($AD$2:$AD$13)</f>
        <v>0.4703278963510662</v>
      </c>
      <c r="AX14" s="9"/>
      <c r="BQ14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0.39194566019878269</v>
      </c>
      <c r="DA14" s="5">
        <v>5.6152956818292833E-2</v>
      </c>
      <c r="DF14" s="39"/>
      <c r="DG14" s="39"/>
      <c r="DH14" s="39"/>
      <c r="DI14" s="39"/>
      <c r="DO14" s="9" t="s">
        <v>221</v>
      </c>
      <c r="DP14" s="9">
        <v>-0.28998198188947588</v>
      </c>
      <c r="DQ14" s="9">
        <v>-0.62086231991145169</v>
      </c>
      <c r="DR14" s="9">
        <v>-0.12326941931347592</v>
      </c>
      <c r="DS14" s="9">
        <v>0.32177884856256728</v>
      </c>
      <c r="DT14" s="9">
        <v>-0.39547479201895253</v>
      </c>
      <c r="DU14" s="9">
        <v>0.77513989619082135</v>
      </c>
      <c r="DV14" s="9">
        <v>0.34931102643594752</v>
      </c>
      <c r="DW14" s="9">
        <v>-0.69391171098909576</v>
      </c>
      <c r="DX14" s="9">
        <v>0.53694501548708584</v>
      </c>
      <c r="DY14" s="9">
        <v>-0.43771958394690319</v>
      </c>
      <c r="DZ14" s="9">
        <v>-9.585469325610628E-2</v>
      </c>
      <c r="EA14" s="9">
        <v>1</v>
      </c>
      <c r="EB14" s="9">
        <v>-0.57144790509120669</v>
      </c>
      <c r="GR14" s="54" t="s">
        <v>200</v>
      </c>
      <c r="GS14" s="54">
        <f t="array" ref="GS14">SUM(GS$2:GS$13)</f>
        <v>2.3905325443786984</v>
      </c>
      <c r="GT14" s="54">
        <f t="array" ref="GT14">SUM(GT$2:GT$13)</f>
        <v>2.556213017751479</v>
      </c>
      <c r="GU14" s="54">
        <f t="array" ref="GU14">SUM(GU$2:GU$13)</f>
        <v>-0.21301775147928992</v>
      </c>
      <c r="GV14" s="54">
        <f t="array" ref="GV14">SUM(GV$2:GV$13)</f>
        <v>0.87573964497041423</v>
      </c>
      <c r="GW14" s="54">
        <f t="array" ref="GW14">SUM(GW$2:GW$13)</f>
        <v>2.414201183431953</v>
      </c>
      <c r="GX14" s="54">
        <f t="array" ref="GX14">SUM(GX$2:GX$13)</f>
        <v>2.3668639053254439</v>
      </c>
      <c r="GY14" s="54">
        <f t="array" ref="GY14">SUM(GY$2:GY$13)</f>
        <v>2.1065088757396451</v>
      </c>
      <c r="GZ14" s="54">
        <f t="array" ref="GZ14">SUM(GZ$2:GZ$13)</f>
        <v>1.5147928994082838</v>
      </c>
      <c r="HA14" s="54">
        <f t="array" ref="HA14">SUM(HA$2:HA$13)</f>
        <v>2.224852071005917</v>
      </c>
      <c r="HB14" s="54">
        <f t="array" ref="HB14">SUM(HB$2:HB$13)</f>
        <v>1.7988165680473376</v>
      </c>
      <c r="HC14" s="54">
        <f t="array" ref="HC14">SUM(HC$2:HC$13)</f>
        <v>2.3905325443786976</v>
      </c>
      <c r="HD14" s="54">
        <f t="array" ref="HD14">SUM(HD$2:HD$13)</f>
        <v>2.7218934911242605</v>
      </c>
      <c r="HE14" s="54"/>
    </row>
    <row r="15" spans="1:213" ht="15.75" thickBot="1" x14ac:dyDescent="0.3">
      <c r="A15" s="5">
        <v>2</v>
      </c>
      <c r="B15" s="45">
        <v>1</v>
      </c>
      <c r="C15" s="23" t="s">
        <v>280</v>
      </c>
      <c r="D15" s="23">
        <v>500</v>
      </c>
      <c r="E15" s="23">
        <v>1000</v>
      </c>
      <c r="F15" s="23">
        <v>2000</v>
      </c>
      <c r="AX15" s="9"/>
      <c r="CV15" s="86" t="s">
        <v>212</v>
      </c>
      <c r="DF15" s="39"/>
      <c r="DG15" s="39"/>
      <c r="DH15" s="39"/>
      <c r="DI15" s="39"/>
      <c r="DJ15" s="39"/>
      <c r="DO15" s="51" t="s">
        <v>49</v>
      </c>
      <c r="DP15" s="51">
        <v>-4.4743784149674911E-3</v>
      </c>
      <c r="DQ15" s="51">
        <v>0.62227238256905471</v>
      </c>
      <c r="DR15" s="51">
        <v>-0.14269164960907166</v>
      </c>
      <c r="DS15" s="51">
        <v>-0.55935000017282865</v>
      </c>
      <c r="DT15" s="51">
        <v>0.1881355401288963</v>
      </c>
      <c r="DU15" s="51">
        <v>-0.83305040825314469</v>
      </c>
      <c r="DV15" s="51">
        <v>-0.36953394414262031</v>
      </c>
      <c r="DW15" s="51">
        <v>0.84775906128740131</v>
      </c>
      <c r="DX15" s="51">
        <v>6.9141016871841043E-2</v>
      </c>
      <c r="DY15" s="51">
        <v>0.88932612251353105</v>
      </c>
      <c r="DZ15" s="51">
        <v>-0.57743037380616302</v>
      </c>
      <c r="EA15" s="51">
        <v>-0.57144790509120669</v>
      </c>
      <c r="EB15" s="51">
        <v>1</v>
      </c>
      <c r="GS15" s="5">
        <v>2.3905325443786984</v>
      </c>
      <c r="GT15" s="5">
        <v>2.556213017751479</v>
      </c>
      <c r="GU15" s="5">
        <v>-0.21301775147928992</v>
      </c>
      <c r="GV15" s="5">
        <v>0.87573964497041423</v>
      </c>
      <c r="GW15" s="5">
        <v>2.414201183431953</v>
      </c>
      <c r="GX15" s="5">
        <v>2.3668639053254439</v>
      </c>
      <c r="GY15" s="5">
        <v>2.1065088757396451</v>
      </c>
      <c r="GZ15" s="5">
        <v>1.5147928994082838</v>
      </c>
      <c r="HA15" s="5">
        <v>2.224852071005917</v>
      </c>
      <c r="HB15" s="5">
        <v>1.7988165680473376</v>
      </c>
      <c r="HC15" s="5">
        <v>2.3905325443786976</v>
      </c>
      <c r="HD15" s="5">
        <v>2.7218934911242605</v>
      </c>
    </row>
    <row r="16" spans="1:213" x14ac:dyDescent="0.25">
      <c r="A16" s="5">
        <v>2</v>
      </c>
      <c r="B16" s="45">
        <v>2</v>
      </c>
      <c r="C16" s="23" t="s">
        <v>281</v>
      </c>
      <c r="D16" s="23">
        <v>0.5</v>
      </c>
      <c r="E16" s="23">
        <v>1</v>
      </c>
      <c r="F16" s="23">
        <v>2</v>
      </c>
      <c r="P16" s="5" t="s">
        <v>132</v>
      </c>
      <c r="Q16" s="5" t="s">
        <v>81</v>
      </c>
      <c r="R16" s="5" t="s">
        <v>82</v>
      </c>
      <c r="S16" s="5" t="s">
        <v>83</v>
      </c>
      <c r="T16" s="5" t="s">
        <v>84</v>
      </c>
      <c r="U16" s="5" t="s">
        <v>85</v>
      </c>
      <c r="V16" s="5" t="s">
        <v>86</v>
      </c>
      <c r="W16" s="5" t="s">
        <v>87</v>
      </c>
      <c r="X16" s="5" t="s">
        <v>88</v>
      </c>
      <c r="Y16" s="5" t="s">
        <v>89</v>
      </c>
      <c r="Z16" s="5" t="s">
        <v>90</v>
      </c>
      <c r="AA16" s="5" t="s">
        <v>91</v>
      </c>
      <c r="AB16" s="5" t="s">
        <v>92</v>
      </c>
      <c r="AC16" s="5" t="s">
        <v>93</v>
      </c>
      <c r="AD16" s="5" t="s">
        <v>80</v>
      </c>
      <c r="AE16" s="5" t="s">
        <v>279</v>
      </c>
      <c r="AG16" s="5" t="s">
        <v>42</v>
      </c>
      <c r="AX16" s="9"/>
      <c r="CV16" s="86">
        <f>AVERAGE(DD:DD)</f>
        <v>0.13675213675213674</v>
      </c>
    </row>
    <row r="17" spans="1:100" x14ac:dyDescent="0.25">
      <c r="A17" s="5">
        <v>2</v>
      </c>
      <c r="B17" s="45">
        <v>3</v>
      </c>
      <c r="C17" s="23" t="s">
        <v>282</v>
      </c>
      <c r="D17" s="23">
        <v>35</v>
      </c>
      <c r="E17" s="23">
        <v>50</v>
      </c>
      <c r="F17" s="23">
        <v>70</v>
      </c>
      <c r="P17" s="5" t="s">
        <v>1</v>
      </c>
      <c r="Q17" s="5">
        <v>1</v>
      </c>
      <c r="R17" s="5">
        <v>-1</v>
      </c>
      <c r="S17" s="5">
        <v>-1</v>
      </c>
      <c r="T17" s="5">
        <v>-1</v>
      </c>
      <c r="U17" s="5">
        <v>-1</v>
      </c>
      <c r="V17" s="5">
        <v>1</v>
      </c>
      <c r="W17" s="5">
        <v>1</v>
      </c>
      <c r="X17" s="5">
        <v>1</v>
      </c>
      <c r="Y17" s="5">
        <v>-1</v>
      </c>
      <c r="Z17" s="5">
        <v>1</v>
      </c>
      <c r="AA17" s="5">
        <v>-1</v>
      </c>
      <c r="AB17" s="5">
        <v>-1</v>
      </c>
      <c r="AC17" s="5">
        <v>-1</v>
      </c>
      <c r="AD17" s="5">
        <f>AVERAGE($Q$17:$AC$17)</f>
        <v>-0.23076923076923078</v>
      </c>
      <c r="AE17" s="5" t="s">
        <v>52</v>
      </c>
      <c r="AF17" s="5">
        <f>VARP($Q$29:$AC$29)</f>
        <v>0.27580539119000658</v>
      </c>
      <c r="AG17" s="5">
        <v>0.27694338999834955</v>
      </c>
      <c r="AX17" s="9"/>
      <c r="CV17" s="86" t="s">
        <v>213</v>
      </c>
    </row>
    <row r="18" spans="1:100" x14ac:dyDescent="0.25">
      <c r="A18" s="5">
        <v>2</v>
      </c>
      <c r="B18" s="45">
        <v>4</v>
      </c>
      <c r="C18" s="23" t="s">
        <v>283</v>
      </c>
      <c r="D18" s="23">
        <v>0.1</v>
      </c>
      <c r="E18" s="23">
        <v>0.15</v>
      </c>
      <c r="F18" s="23">
        <v>0.2</v>
      </c>
      <c r="P18" s="5" t="s">
        <v>2</v>
      </c>
      <c r="Q18" s="5">
        <v>-1</v>
      </c>
      <c r="R18" s="5">
        <v>1</v>
      </c>
      <c r="S18" s="5">
        <v>-1</v>
      </c>
      <c r="T18" s="5">
        <v>-1</v>
      </c>
      <c r="U18" s="5">
        <v>-1</v>
      </c>
      <c r="V18" s="5">
        <v>-1</v>
      </c>
      <c r="W18" s="5">
        <v>1</v>
      </c>
      <c r="X18" s="5">
        <v>-1</v>
      </c>
      <c r="Y18" s="5">
        <v>1</v>
      </c>
      <c r="Z18" s="5">
        <v>1</v>
      </c>
      <c r="AA18" s="5">
        <v>-1</v>
      </c>
      <c r="AB18" s="5">
        <v>1</v>
      </c>
      <c r="AC18" s="5">
        <v>-1</v>
      </c>
      <c r="AD18" s="5">
        <f>AVERAGE($Q$18:$AC$18)</f>
        <v>-0.23076923076923078</v>
      </c>
      <c r="AE18" s="5" t="s">
        <v>54</v>
      </c>
      <c r="AF18" s="5">
        <f>VARP($AD$17:$AD$28)</f>
        <v>6.8869165023011172E-2</v>
      </c>
      <c r="AG18" s="5">
        <v>6.9153325631292284E-2</v>
      </c>
      <c r="AX18" s="9"/>
      <c r="CV18" s="86">
        <f>AVERAGE(DE:DE)</f>
        <v>0.19658119658119655</v>
      </c>
    </row>
    <row r="19" spans="1:100" x14ac:dyDescent="0.25">
      <c r="A19" s="5">
        <v>2</v>
      </c>
      <c r="B19" s="45">
        <v>5</v>
      </c>
      <c r="C19" s="23" t="s">
        <v>284</v>
      </c>
      <c r="D19" s="23">
        <v>50</v>
      </c>
      <c r="E19" s="23">
        <v>100</v>
      </c>
      <c r="F19" s="23">
        <v>150</v>
      </c>
      <c r="P19" s="5" t="s">
        <v>3</v>
      </c>
      <c r="Q19" s="5">
        <v>1</v>
      </c>
      <c r="R19" s="5">
        <v>1</v>
      </c>
      <c r="S19" s="5">
        <v>-1</v>
      </c>
      <c r="T19" s="5">
        <v>-1</v>
      </c>
      <c r="U19" s="5">
        <v>-1</v>
      </c>
      <c r="V19" s="5">
        <v>-1</v>
      </c>
      <c r="W19" s="5">
        <v>1</v>
      </c>
      <c r="X19" s="5">
        <v>-1</v>
      </c>
      <c r="Y19" s="5">
        <v>-1</v>
      </c>
      <c r="Z19" s="5">
        <v>1</v>
      </c>
      <c r="AA19" s="5">
        <v>1</v>
      </c>
      <c r="AB19" s="5">
        <v>-1</v>
      </c>
      <c r="AC19" s="5">
        <v>-1</v>
      </c>
      <c r="AD19" s="5">
        <f>AVERAGE($Q$19:$AC$19)</f>
        <v>-0.23076923076923078</v>
      </c>
      <c r="AE19" s="5" t="s">
        <v>57</v>
      </c>
      <c r="AF19" s="5">
        <f>VARP($Q$17:$AC$28)</f>
        <v>0.99589086127547666</v>
      </c>
      <c r="AX19" s="9"/>
      <c r="CV19" s="86" t="s">
        <v>370</v>
      </c>
    </row>
    <row r="20" spans="1:100" x14ac:dyDescent="0.25">
      <c r="A20" s="5">
        <v>2</v>
      </c>
      <c r="B20" s="45">
        <v>6</v>
      </c>
      <c r="C20" s="23" t="s">
        <v>285</v>
      </c>
      <c r="D20" s="23">
        <v>10</v>
      </c>
      <c r="E20" s="23">
        <v>20</v>
      </c>
      <c r="F20" s="23">
        <v>30</v>
      </c>
      <c r="P20" s="5" t="s">
        <v>4</v>
      </c>
      <c r="Q20" s="5">
        <v>1</v>
      </c>
      <c r="R20" s="5">
        <v>-1</v>
      </c>
      <c r="S20" s="5">
        <v>-1</v>
      </c>
      <c r="T20" s="5">
        <v>-1</v>
      </c>
      <c r="U20" s="5">
        <v>1</v>
      </c>
      <c r="V20" s="5">
        <v>1</v>
      </c>
      <c r="W20" s="5">
        <v>-1</v>
      </c>
      <c r="X20" s="5">
        <v>1</v>
      </c>
      <c r="Y20" s="5">
        <v>1</v>
      </c>
      <c r="Z20" s="5">
        <v>1</v>
      </c>
      <c r="AA20" s="5">
        <v>1</v>
      </c>
      <c r="AB20" s="5">
        <v>-1</v>
      </c>
      <c r="AC20" s="5">
        <v>1</v>
      </c>
      <c r="AD20" s="5">
        <f>AVERAGE($Q$20:$AC$20)</f>
        <v>0.23076923076923078</v>
      </c>
      <c r="AE20" s="5" t="s">
        <v>76</v>
      </c>
      <c r="AF20" s="5">
        <f>AVERAGE($Q$17:$AC$28)</f>
        <v>-6.4102564102564097E-2</v>
      </c>
      <c r="AX20" s="9"/>
      <c r="CV20" s="86">
        <v>5.9335963182117042E-2</v>
      </c>
    </row>
    <row r="21" spans="1:100" x14ac:dyDescent="0.25">
      <c r="A21" s="5">
        <v>2</v>
      </c>
      <c r="B21" s="45">
        <v>7</v>
      </c>
      <c r="C21" s="23" t="s">
        <v>286</v>
      </c>
      <c r="D21" s="23">
        <v>20</v>
      </c>
      <c r="E21" s="23">
        <v>35</v>
      </c>
      <c r="F21" s="23">
        <v>50</v>
      </c>
      <c r="P21" s="5" t="s">
        <v>5</v>
      </c>
      <c r="Q21" s="5">
        <v>1</v>
      </c>
      <c r="R21" s="5">
        <v>1</v>
      </c>
      <c r="S21" s="5">
        <v>-1</v>
      </c>
      <c r="T21" s="5">
        <v>-1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-1</v>
      </c>
      <c r="AC21" s="5">
        <v>-1</v>
      </c>
      <c r="AD21" s="5">
        <f>AVERAGE($Q$21:$AC$21)</f>
        <v>0.38461538461538464</v>
      </c>
      <c r="AE21" s="5" t="s">
        <v>216</v>
      </c>
      <c r="AF21" s="5">
        <f>AF20*156</f>
        <v>-10</v>
      </c>
      <c r="AX21" s="9"/>
      <c r="CV21" s="86" t="s">
        <v>371</v>
      </c>
    </row>
    <row r="22" spans="1:100" x14ac:dyDescent="0.25">
      <c r="A22" s="5">
        <v>2</v>
      </c>
      <c r="B22" s="45">
        <v>8</v>
      </c>
      <c r="C22" s="23" t="s">
        <v>287</v>
      </c>
      <c r="D22" s="23">
        <v>120</v>
      </c>
      <c r="E22" s="23">
        <v>200</v>
      </c>
      <c r="F22" s="23">
        <v>240</v>
      </c>
      <c r="P22" s="5" t="s">
        <v>6</v>
      </c>
      <c r="Q22" s="5">
        <v>1</v>
      </c>
      <c r="R22" s="5">
        <v>-1</v>
      </c>
      <c r="S22" s="5">
        <v>1</v>
      </c>
      <c r="T22" s="5">
        <v>-1</v>
      </c>
      <c r="U22" s="5">
        <v>1</v>
      </c>
      <c r="V22" s="5">
        <v>1</v>
      </c>
      <c r="W22" s="5">
        <v>1</v>
      </c>
      <c r="X22" s="5">
        <v>-1</v>
      </c>
      <c r="Y22" s="5">
        <v>-1</v>
      </c>
      <c r="Z22" s="5">
        <v>1</v>
      </c>
      <c r="AA22" s="5">
        <v>-1</v>
      </c>
      <c r="AB22" s="5">
        <v>-1</v>
      </c>
      <c r="AC22" s="5">
        <v>-1</v>
      </c>
      <c r="AD22" s="5">
        <f>AVERAGE($Q$22:$AC$22)</f>
        <v>-7.6923076923076927E-2</v>
      </c>
      <c r="AE22" s="5" t="s">
        <v>220</v>
      </c>
      <c r="AF22" s="5">
        <f>(AF20+1)/2</f>
        <v>0.46794871794871795</v>
      </c>
      <c r="AX22" s="9"/>
      <c r="CV22" s="86">
        <v>4.1091387245233389E-3</v>
      </c>
    </row>
    <row r="23" spans="1:100" x14ac:dyDescent="0.25">
      <c r="A23" s="5">
        <v>2</v>
      </c>
      <c r="B23" s="45">
        <v>9</v>
      </c>
      <c r="C23" s="23" t="s">
        <v>288</v>
      </c>
      <c r="D23" s="23">
        <v>2</v>
      </c>
      <c r="E23" s="23">
        <v>3</v>
      </c>
      <c r="F23" s="23">
        <v>4</v>
      </c>
      <c r="P23" s="5" t="s">
        <v>7</v>
      </c>
      <c r="Q23" s="5">
        <v>1</v>
      </c>
      <c r="R23" s="5">
        <v>1</v>
      </c>
      <c r="S23" s="5">
        <v>-1</v>
      </c>
      <c r="T23" s="5">
        <v>-1</v>
      </c>
      <c r="U23" s="5">
        <v>-1</v>
      </c>
      <c r="V23" s="5">
        <v>1</v>
      </c>
      <c r="W23" s="5">
        <v>1</v>
      </c>
      <c r="X23" s="5">
        <v>1</v>
      </c>
      <c r="Y23" s="5">
        <v>-1</v>
      </c>
      <c r="Z23" s="5">
        <v>1</v>
      </c>
      <c r="AA23" s="5">
        <v>-1</v>
      </c>
      <c r="AB23" s="5">
        <v>1</v>
      </c>
      <c r="AC23" s="5">
        <v>1</v>
      </c>
      <c r="AD23" s="5">
        <f>AVERAGE($Q$23:$AC$23)</f>
        <v>0.23076923076923078</v>
      </c>
      <c r="AE23" s="5" t="s">
        <v>373</v>
      </c>
      <c r="AF23" s="5">
        <f>(AF22-(1-AF22))^2</f>
        <v>4.1091387245233389E-3</v>
      </c>
      <c r="AX23" s="9"/>
      <c r="CV23" s="86" t="s">
        <v>218</v>
      </c>
    </row>
    <row r="24" spans="1:100" x14ac:dyDescent="0.25">
      <c r="A24" s="5">
        <v>2</v>
      </c>
      <c r="B24" s="45">
        <v>10</v>
      </c>
      <c r="C24" s="23" t="s">
        <v>289</v>
      </c>
      <c r="D24" s="23">
        <v>-10</v>
      </c>
      <c r="E24" s="23">
        <v>10</v>
      </c>
      <c r="F24" s="23">
        <v>30</v>
      </c>
      <c r="P24" s="5" t="s">
        <v>8</v>
      </c>
      <c r="Q24" s="5">
        <v>-1</v>
      </c>
      <c r="R24" s="5">
        <v>1</v>
      </c>
      <c r="S24" s="5">
        <v>-1</v>
      </c>
      <c r="T24" s="5">
        <v>-1</v>
      </c>
      <c r="U24" s="5">
        <v>1</v>
      </c>
      <c r="V24" s="5">
        <v>1</v>
      </c>
      <c r="W24" s="5">
        <v>-1</v>
      </c>
      <c r="X24" s="5">
        <v>-1</v>
      </c>
      <c r="Y24" s="5">
        <v>-1</v>
      </c>
      <c r="Z24" s="5">
        <v>1</v>
      </c>
      <c r="AA24" s="5">
        <v>1</v>
      </c>
      <c r="AB24" s="5">
        <v>-1</v>
      </c>
      <c r="AC24" s="5">
        <v>-1</v>
      </c>
      <c r="AD24" s="5">
        <f>AVERAGE($Q$24:$AC$24)</f>
        <v>-0.23076923076923078</v>
      </c>
      <c r="AX24" s="9"/>
      <c r="CV24" s="86">
        <f>AVERAGE(DB:DB)</f>
        <v>1.404822900063124</v>
      </c>
    </row>
    <row r="25" spans="1:100" x14ac:dyDescent="0.25">
      <c r="A25" s="5">
        <v>2</v>
      </c>
      <c r="B25" s="45">
        <v>11</v>
      </c>
      <c r="C25" s="23" t="s">
        <v>290</v>
      </c>
      <c r="D25" s="23">
        <v>1</v>
      </c>
      <c r="E25" s="23">
        <v>5</v>
      </c>
      <c r="F25" s="23">
        <v>20</v>
      </c>
      <c r="P25" s="5" t="s">
        <v>9</v>
      </c>
      <c r="Q25" s="5">
        <v>1</v>
      </c>
      <c r="R25" s="5">
        <v>1</v>
      </c>
      <c r="S25" s="5">
        <v>-1</v>
      </c>
      <c r="T25" s="5">
        <v>-1</v>
      </c>
      <c r="U25" s="5">
        <v>-1</v>
      </c>
      <c r="V25" s="5">
        <v>-1</v>
      </c>
      <c r="W25" s="5">
        <v>1</v>
      </c>
      <c r="X25" s="5">
        <v>1</v>
      </c>
      <c r="Y25" s="5">
        <v>1</v>
      </c>
      <c r="Z25" s="5">
        <v>1</v>
      </c>
      <c r="AA25" s="5">
        <v>-1</v>
      </c>
      <c r="AB25" s="5">
        <v>-1</v>
      </c>
      <c r="AC25" s="5">
        <v>-1</v>
      </c>
      <c r="AD25" s="5">
        <f>AVERAGE($Q$25:$AC$25)</f>
        <v>-7.6923076923076927E-2</v>
      </c>
    </row>
    <row r="26" spans="1:100" x14ac:dyDescent="0.25">
      <c r="A26" s="5">
        <v>2</v>
      </c>
      <c r="B26" s="45">
        <v>12</v>
      </c>
      <c r="C26" s="23" t="s">
        <v>291</v>
      </c>
      <c r="D26" s="23">
        <v>0.15</v>
      </c>
      <c r="E26" s="23">
        <v>0.22</v>
      </c>
      <c r="F26" s="23">
        <v>0.3</v>
      </c>
      <c r="P26" s="5" t="s">
        <v>10</v>
      </c>
      <c r="Q26" s="5">
        <v>1</v>
      </c>
      <c r="R26" s="5">
        <v>1</v>
      </c>
      <c r="S26" s="5">
        <v>1</v>
      </c>
      <c r="T26" s="5">
        <v>-1</v>
      </c>
      <c r="U26" s="5">
        <v>-1</v>
      </c>
      <c r="V26" s="5">
        <v>1</v>
      </c>
      <c r="W26" s="5">
        <v>-1</v>
      </c>
      <c r="X26" s="5">
        <v>1</v>
      </c>
      <c r="Y26" s="5">
        <v>-1</v>
      </c>
      <c r="Z26" s="5">
        <v>1</v>
      </c>
      <c r="AA26" s="5">
        <v>1</v>
      </c>
      <c r="AB26" s="5">
        <v>1</v>
      </c>
      <c r="AC26" s="5">
        <v>-1</v>
      </c>
      <c r="AD26" s="5">
        <f>AVERAGE($Q$26:$AC$26)</f>
        <v>0.23076923076923078</v>
      </c>
    </row>
    <row r="27" spans="1:100" x14ac:dyDescent="0.25">
      <c r="A27" s="5">
        <v>2</v>
      </c>
      <c r="B27" s="45">
        <v>13</v>
      </c>
      <c r="C27" s="23" t="s">
        <v>292</v>
      </c>
      <c r="D27" s="23">
        <v>15</v>
      </c>
      <c r="E27" s="23">
        <v>20</v>
      </c>
      <c r="F27" s="23">
        <v>30</v>
      </c>
      <c r="P27" s="5" t="s">
        <v>11</v>
      </c>
      <c r="Q27" s="5">
        <v>1</v>
      </c>
      <c r="R27" s="5">
        <v>-1</v>
      </c>
      <c r="S27" s="5">
        <v>1</v>
      </c>
      <c r="T27" s="5">
        <v>-1</v>
      </c>
      <c r="U27" s="5">
        <v>1</v>
      </c>
      <c r="V27" s="5">
        <v>1</v>
      </c>
      <c r="W27" s="5">
        <v>-1</v>
      </c>
      <c r="X27" s="5">
        <v>-1</v>
      </c>
      <c r="Y27" s="5">
        <v>-1</v>
      </c>
      <c r="Z27" s="5">
        <v>1</v>
      </c>
      <c r="AA27" s="5">
        <v>-1</v>
      </c>
      <c r="AB27" s="5">
        <v>-1</v>
      </c>
      <c r="AC27" s="5">
        <v>-1</v>
      </c>
      <c r="AD27" s="5">
        <f>AVERAGE($Q$27:$AC$27)</f>
        <v>-0.23076923076923078</v>
      </c>
    </row>
    <row r="28" spans="1:100" x14ac:dyDescent="0.25">
      <c r="A28" s="5">
        <v>3</v>
      </c>
      <c r="B28" s="45">
        <v>1</v>
      </c>
      <c r="C28" s="23" t="s">
        <v>280</v>
      </c>
      <c r="D28" s="23">
        <v>200</v>
      </c>
      <c r="E28" s="23">
        <v>600</v>
      </c>
      <c r="F28" s="23">
        <v>900</v>
      </c>
      <c r="P28" s="5" t="s">
        <v>12</v>
      </c>
      <c r="Q28" s="5">
        <v>-1</v>
      </c>
      <c r="R28" s="5">
        <v>-1</v>
      </c>
      <c r="S28" s="5">
        <v>-1</v>
      </c>
      <c r="T28" s="5">
        <v>-1</v>
      </c>
      <c r="U28" s="5">
        <v>-1</v>
      </c>
      <c r="V28" s="5">
        <v>1</v>
      </c>
      <c r="W28" s="5">
        <v>-1</v>
      </c>
      <c r="X28" s="5">
        <v>-1</v>
      </c>
      <c r="Y28" s="5">
        <v>-1</v>
      </c>
      <c r="Z28" s="5">
        <v>1</v>
      </c>
      <c r="AA28" s="5">
        <v>1</v>
      </c>
      <c r="AB28" s="5">
        <v>-1</v>
      </c>
      <c r="AC28" s="5">
        <v>-1</v>
      </c>
      <c r="AD28" s="5">
        <f>AVERAGE($Q$28:$AC$28)</f>
        <v>-0.53846153846153844</v>
      </c>
    </row>
    <row r="29" spans="1:100" x14ac:dyDescent="0.25">
      <c r="A29" s="5">
        <v>3</v>
      </c>
      <c r="B29" s="45">
        <v>2</v>
      </c>
      <c r="C29" s="23" t="s">
        <v>281</v>
      </c>
      <c r="D29" s="23">
        <v>0.2</v>
      </c>
      <c r="E29" s="23">
        <v>1</v>
      </c>
      <c r="F29" s="23">
        <v>3.5</v>
      </c>
      <c r="P29" s="5" t="s">
        <v>79</v>
      </c>
      <c r="Q29" s="5">
        <f>AVERAGE($Q$17:$Q$28)</f>
        <v>0.5</v>
      </c>
      <c r="R29" s="5">
        <f>AVERAGE($R$17:$R$28)</f>
        <v>0.16666666666666666</v>
      </c>
      <c r="S29" s="5">
        <f>AVERAGE($S$17:$S$28)</f>
        <v>-0.5</v>
      </c>
      <c r="T29" s="5">
        <f>AVERAGE($T$17:$T$28)</f>
        <v>-1</v>
      </c>
      <c r="U29" s="5">
        <f>AVERAGE($U$17:$U$28)</f>
        <v>-0.16666666666666666</v>
      </c>
      <c r="V29" s="5">
        <f>AVERAGE($V$17:$V$28)</f>
        <v>0.5</v>
      </c>
      <c r="W29" s="5">
        <f>AVERAGE($W$17:$W$28)</f>
        <v>0.16666666666666666</v>
      </c>
      <c r="X29" s="5">
        <f>AVERAGE($X$17:$X$28)</f>
        <v>0</v>
      </c>
      <c r="Y29" s="5">
        <f>AVERAGE($Y$17:$Y$28)</f>
        <v>-0.33333333333333331</v>
      </c>
      <c r="Z29" s="5">
        <f>AVERAGE($Z$17:$Z$28)</f>
        <v>1</v>
      </c>
      <c r="AA29" s="5">
        <f>AVERAGE($AA$17:$AA$28)</f>
        <v>0</v>
      </c>
      <c r="AB29" s="5">
        <f>AVERAGE($AB$17:$AB$28)</f>
        <v>-0.5</v>
      </c>
      <c r="AC29" s="5">
        <f>AVERAGE($AC$17:$AC$28)</f>
        <v>-0.66666666666666663</v>
      </c>
      <c r="AD29" s="5">
        <f>AVERAGE($AD$17:$AD$28)</f>
        <v>-6.4102564102564097E-2</v>
      </c>
    </row>
    <row r="30" spans="1:100" x14ac:dyDescent="0.25">
      <c r="A30" s="5">
        <v>3</v>
      </c>
      <c r="B30" s="45">
        <v>3</v>
      </c>
      <c r="C30" s="23" t="s">
        <v>282</v>
      </c>
      <c r="D30" s="23">
        <v>10</v>
      </c>
      <c r="E30" s="23">
        <v>20</v>
      </c>
      <c r="F30" s="23">
        <v>40</v>
      </c>
    </row>
    <row r="31" spans="1:100" x14ac:dyDescent="0.25">
      <c r="A31" s="5">
        <v>3</v>
      </c>
      <c r="B31" s="45">
        <v>4</v>
      </c>
      <c r="C31" s="23" t="s">
        <v>283</v>
      </c>
      <c r="D31" s="23">
        <v>0.4</v>
      </c>
      <c r="E31" s="23">
        <v>0.8</v>
      </c>
      <c r="F31" s="23">
        <v>0.95</v>
      </c>
    </row>
    <row r="32" spans="1:100" x14ac:dyDescent="0.25">
      <c r="A32" s="5">
        <v>3</v>
      </c>
      <c r="B32" s="45">
        <v>5</v>
      </c>
      <c r="C32" s="23" t="s">
        <v>284</v>
      </c>
      <c r="D32" s="23">
        <v>50</v>
      </c>
      <c r="E32" s="23">
        <v>100</v>
      </c>
      <c r="F32" s="23">
        <v>150</v>
      </c>
      <c r="P32" s="5" t="s">
        <v>99</v>
      </c>
      <c r="Q32" s="5" t="s">
        <v>81</v>
      </c>
      <c r="R32" s="5" t="s">
        <v>82</v>
      </c>
      <c r="S32" s="5" t="s">
        <v>83</v>
      </c>
      <c r="T32" s="5" t="s">
        <v>84</v>
      </c>
      <c r="U32" s="5" t="s">
        <v>85</v>
      </c>
      <c r="V32" s="5" t="s">
        <v>86</v>
      </c>
      <c r="W32" s="5" t="s">
        <v>87</v>
      </c>
      <c r="X32" s="5" t="s">
        <v>88</v>
      </c>
      <c r="Y32" s="5" t="s">
        <v>89</v>
      </c>
      <c r="Z32" s="5" t="s">
        <v>90</v>
      </c>
      <c r="AA32" s="5" t="s">
        <v>91</v>
      </c>
      <c r="AB32" s="5" t="s">
        <v>92</v>
      </c>
      <c r="AC32" s="5" t="s">
        <v>93</v>
      </c>
      <c r="AD32" s="5" t="s">
        <v>80</v>
      </c>
      <c r="AE32" s="5" t="s">
        <v>279</v>
      </c>
      <c r="AG32" s="5" t="s">
        <v>42</v>
      </c>
    </row>
    <row r="33" spans="1:33" x14ac:dyDescent="0.25">
      <c r="A33" s="5">
        <v>3</v>
      </c>
      <c r="B33" s="45">
        <v>6</v>
      </c>
      <c r="C33" s="23" t="s">
        <v>285</v>
      </c>
      <c r="D33" s="23">
        <v>40</v>
      </c>
      <c r="E33" s="23">
        <v>80</v>
      </c>
      <c r="F33" s="23">
        <v>200</v>
      </c>
      <c r="P33" s="5" t="s">
        <v>1</v>
      </c>
      <c r="Q33" s="5">
        <v>-1</v>
      </c>
      <c r="R33" s="5">
        <v>-1</v>
      </c>
      <c r="S33" s="5">
        <v>1</v>
      </c>
      <c r="T33" s="5">
        <v>1</v>
      </c>
      <c r="U33" s="5">
        <v>1</v>
      </c>
      <c r="V33" s="5">
        <v>1</v>
      </c>
      <c r="W33" s="5">
        <v>-1</v>
      </c>
      <c r="X33" s="5">
        <v>1</v>
      </c>
      <c r="Y33" s="5">
        <v>1</v>
      </c>
      <c r="Z33" s="5">
        <v>-1</v>
      </c>
      <c r="AA33" s="5">
        <v>1</v>
      </c>
      <c r="AB33" s="5">
        <v>-1</v>
      </c>
      <c r="AC33" s="5">
        <v>-1</v>
      </c>
      <c r="AD33" s="5">
        <f>AVERAGE($Q$33:$AC$33)</f>
        <v>7.6923076923076927E-2</v>
      </c>
      <c r="AE33" s="5" t="s">
        <v>52</v>
      </c>
      <c r="AF33" s="5">
        <f>VARP($Q$45:$AC$45)</f>
        <v>0.16074950690335305</v>
      </c>
      <c r="AG33" s="5">
        <f>AF33/AF35</f>
        <v>0.1825307950727883</v>
      </c>
    </row>
    <row r="34" spans="1:33" x14ac:dyDescent="0.25">
      <c r="A34" s="5">
        <v>3</v>
      </c>
      <c r="B34" s="45">
        <v>7</v>
      </c>
      <c r="C34" s="23" t="s">
        <v>286</v>
      </c>
      <c r="D34" s="23">
        <v>20</v>
      </c>
      <c r="E34" s="23">
        <v>50</v>
      </c>
      <c r="F34" s="23">
        <v>70</v>
      </c>
      <c r="P34" s="5" t="s">
        <v>2</v>
      </c>
      <c r="Q34" s="5">
        <v>1</v>
      </c>
      <c r="R34" s="5">
        <v>1</v>
      </c>
      <c r="S34" s="5">
        <v>-1</v>
      </c>
      <c r="T34" s="5">
        <v>1</v>
      </c>
      <c r="U34" s="5">
        <v>1</v>
      </c>
      <c r="V34" s="5">
        <v>1</v>
      </c>
      <c r="W34" s="5">
        <v>-1</v>
      </c>
      <c r="X34" s="5">
        <v>-1</v>
      </c>
      <c r="Y34" s="5">
        <v>1</v>
      </c>
      <c r="Z34" s="5">
        <v>-1</v>
      </c>
      <c r="AA34" s="5">
        <v>1</v>
      </c>
      <c r="AB34" s="5">
        <v>1</v>
      </c>
      <c r="AC34" s="5">
        <v>-1</v>
      </c>
      <c r="AD34" s="5">
        <f>AVERAGE($Q$34:$AC$34)</f>
        <v>0.23076923076923078</v>
      </c>
      <c r="AE34" s="5" t="s">
        <v>54</v>
      </c>
      <c r="AF34" s="5">
        <f>VARP($AC$33:$AD$45)</f>
        <v>0.51979024427249276</v>
      </c>
      <c r="AG34" s="5">
        <f>AF34/AF35</f>
        <v>0.59022094926350233</v>
      </c>
    </row>
    <row r="35" spans="1:33" x14ac:dyDescent="0.25">
      <c r="A35" s="5">
        <v>3</v>
      </c>
      <c r="B35" s="45">
        <v>8</v>
      </c>
      <c r="C35" s="23" t="s">
        <v>287</v>
      </c>
      <c r="D35" s="23">
        <v>30</v>
      </c>
      <c r="E35" s="23">
        <v>70</v>
      </c>
      <c r="F35" s="23">
        <v>100</v>
      </c>
      <c r="P35" s="5" t="s">
        <v>3</v>
      </c>
      <c r="Q35" s="5">
        <v>1</v>
      </c>
      <c r="R35" s="5">
        <v>1</v>
      </c>
      <c r="S35" s="5">
        <v>1</v>
      </c>
      <c r="T35" s="5">
        <v>-1</v>
      </c>
      <c r="U35" s="5">
        <v>1</v>
      </c>
      <c r="V35" s="5">
        <v>-1</v>
      </c>
      <c r="W35" s="5">
        <v>1</v>
      </c>
      <c r="X35" s="5">
        <v>1</v>
      </c>
      <c r="Y35" s="5">
        <v>-1</v>
      </c>
      <c r="Z35" s="5">
        <v>1</v>
      </c>
      <c r="AA35" s="5">
        <v>-1</v>
      </c>
      <c r="AB35" s="5">
        <v>1</v>
      </c>
      <c r="AC35" s="5">
        <v>-1</v>
      </c>
      <c r="AD35" s="5">
        <f>AVERAGE($Q$35:$AC$35)</f>
        <v>0.23076923076923078</v>
      </c>
      <c r="AE35" s="5" t="s">
        <v>57</v>
      </c>
      <c r="AF35" s="5">
        <f>VARP($Q$33:$AC$45)</f>
        <v>0.88067061143984238</v>
      </c>
    </row>
    <row r="36" spans="1:33" x14ac:dyDescent="0.25">
      <c r="A36" s="5">
        <v>3</v>
      </c>
      <c r="B36" s="45">
        <v>9</v>
      </c>
      <c r="C36" s="23" t="s">
        <v>288</v>
      </c>
      <c r="D36" s="23">
        <v>10</v>
      </c>
      <c r="E36" s="23">
        <v>30</v>
      </c>
      <c r="F36" s="23">
        <v>35</v>
      </c>
      <c r="P36" s="5" t="s">
        <v>4</v>
      </c>
      <c r="Q36" s="5">
        <v>1</v>
      </c>
      <c r="R36" s="5">
        <v>-1</v>
      </c>
      <c r="S36" s="5">
        <v>1</v>
      </c>
      <c r="T36" s="5">
        <v>-1</v>
      </c>
      <c r="U36" s="5">
        <v>-1</v>
      </c>
      <c r="V36" s="5">
        <v>1</v>
      </c>
      <c r="W36" s="5">
        <v>1</v>
      </c>
      <c r="X36" s="5">
        <v>1</v>
      </c>
      <c r="Y36" s="5">
        <v>1</v>
      </c>
      <c r="Z36" s="5">
        <v>-1</v>
      </c>
      <c r="AA36" s="5">
        <v>1</v>
      </c>
      <c r="AB36" s="5">
        <v>1</v>
      </c>
      <c r="AC36" s="5">
        <v>1</v>
      </c>
      <c r="AD36" s="5">
        <f>AVERAGE($Q$36:$AC$36)</f>
        <v>0.38461538461538464</v>
      </c>
      <c r="AE36" s="5" t="s">
        <v>77</v>
      </c>
      <c r="AF36" s="5">
        <f>AVERAGE($Q$33:$AC$45)</f>
        <v>0.24358974358974353</v>
      </c>
    </row>
    <row r="37" spans="1:33" x14ac:dyDescent="0.25">
      <c r="A37" s="5">
        <v>3</v>
      </c>
      <c r="B37" s="45">
        <v>10</v>
      </c>
      <c r="C37" s="23" t="s">
        <v>289</v>
      </c>
      <c r="D37" s="23">
        <v>20</v>
      </c>
      <c r="E37" s="23">
        <v>40</v>
      </c>
      <c r="F37" s="23">
        <v>60</v>
      </c>
      <c r="P37" s="5" t="s">
        <v>5</v>
      </c>
      <c r="Q37" s="5">
        <v>1</v>
      </c>
      <c r="R37" s="5">
        <v>1</v>
      </c>
      <c r="S37" s="5">
        <v>1</v>
      </c>
      <c r="T37" s="5">
        <v>1</v>
      </c>
      <c r="U37" s="5">
        <v>1</v>
      </c>
      <c r="V37" s="5">
        <v>-1</v>
      </c>
      <c r="W37" s="5">
        <v>1</v>
      </c>
      <c r="X37" s="5">
        <v>1</v>
      </c>
      <c r="Y37" s="5">
        <v>1</v>
      </c>
      <c r="Z37" s="5">
        <v>-1</v>
      </c>
      <c r="AA37" s="5">
        <v>1</v>
      </c>
      <c r="AB37" s="5">
        <v>-1</v>
      </c>
      <c r="AC37" s="5">
        <v>-1</v>
      </c>
      <c r="AD37" s="5">
        <f>AVERAGE($Q$37:$AC$37)</f>
        <v>0.38461538461538464</v>
      </c>
      <c r="AE37" s="5" t="s">
        <v>217</v>
      </c>
      <c r="AF37" s="5">
        <f>AF36*156</f>
        <v>37.999999999999993</v>
      </c>
    </row>
    <row r="38" spans="1:33" x14ac:dyDescent="0.25">
      <c r="A38" s="5">
        <v>3</v>
      </c>
      <c r="B38" s="45">
        <v>11</v>
      </c>
      <c r="C38" s="23" t="s">
        <v>290</v>
      </c>
      <c r="D38" s="23">
        <v>1.4E-3</v>
      </c>
      <c r="E38" s="23">
        <v>4.1999999999999997E-3</v>
      </c>
      <c r="F38" s="23">
        <v>1.4E-2</v>
      </c>
      <c r="P38" s="5" t="s">
        <v>6</v>
      </c>
      <c r="Q38" s="5">
        <v>-1</v>
      </c>
      <c r="R38" s="5">
        <v>1</v>
      </c>
      <c r="S38" s="5">
        <v>1</v>
      </c>
      <c r="T38" s="5">
        <v>-1</v>
      </c>
      <c r="U38" s="5">
        <v>1</v>
      </c>
      <c r="V38" s="5">
        <v>1</v>
      </c>
      <c r="W38" s="5">
        <v>1</v>
      </c>
      <c r="X38" s="5">
        <v>-1</v>
      </c>
      <c r="Y38" s="5">
        <v>-1</v>
      </c>
      <c r="Z38" s="5">
        <v>-1</v>
      </c>
      <c r="AA38" s="5">
        <v>-1</v>
      </c>
      <c r="AB38" s="5">
        <v>-1</v>
      </c>
      <c r="AC38" s="5">
        <v>-1</v>
      </c>
      <c r="AD38" s="5">
        <f>AVERAGE($Q$38:$AC$38)</f>
        <v>-0.23076923076923078</v>
      </c>
      <c r="AE38" s="5" t="s">
        <v>220</v>
      </c>
      <c r="AF38" s="5">
        <f>(AF36+1)/2</f>
        <v>0.62179487179487181</v>
      </c>
    </row>
    <row r="39" spans="1:33" x14ac:dyDescent="0.25">
      <c r="A39" s="5">
        <v>3</v>
      </c>
      <c r="B39" s="45">
        <v>12</v>
      </c>
      <c r="C39" s="23" t="s">
        <v>291</v>
      </c>
      <c r="D39" s="23">
        <v>0.2</v>
      </c>
      <c r="E39" s="23">
        <v>0.4</v>
      </c>
      <c r="F39" s="23">
        <v>0.6</v>
      </c>
      <c r="P39" s="5" t="s">
        <v>7</v>
      </c>
      <c r="Q39" s="5">
        <v>-1</v>
      </c>
      <c r="R39" s="5">
        <v>1</v>
      </c>
      <c r="S39" s="5">
        <v>1</v>
      </c>
      <c r="T39" s="5">
        <v>-1</v>
      </c>
      <c r="U39" s="5">
        <v>1</v>
      </c>
      <c r="V39" s="5">
        <v>1</v>
      </c>
      <c r="W39" s="5">
        <v>-1</v>
      </c>
      <c r="X39" s="5">
        <v>1</v>
      </c>
      <c r="Y39" s="5">
        <v>1</v>
      </c>
      <c r="Z39" s="5">
        <v>-1</v>
      </c>
      <c r="AA39" s="5">
        <v>1</v>
      </c>
      <c r="AB39" s="5">
        <v>1</v>
      </c>
      <c r="AC39" s="5">
        <v>1</v>
      </c>
      <c r="AD39" s="5">
        <f>AVERAGE($Q$39:$AC$39)</f>
        <v>0.38461538461538464</v>
      </c>
      <c r="AE39" s="5" t="s">
        <v>373</v>
      </c>
      <c r="AF39" s="5">
        <f>(AF38-(1-AF38))^2</f>
        <v>5.9335963182117042E-2</v>
      </c>
    </row>
    <row r="40" spans="1:33" x14ac:dyDescent="0.25">
      <c r="A40" s="5">
        <v>3</v>
      </c>
      <c r="B40" s="45">
        <v>13</v>
      </c>
      <c r="C40" s="23" t="s">
        <v>292</v>
      </c>
      <c r="D40" s="23">
        <v>10</v>
      </c>
      <c r="E40" s="23">
        <v>20</v>
      </c>
      <c r="F40" s="23">
        <v>40</v>
      </c>
      <c r="P40" s="5" t="s">
        <v>8</v>
      </c>
      <c r="Q40" s="5">
        <v>1</v>
      </c>
      <c r="R40" s="5">
        <v>1</v>
      </c>
      <c r="S40" s="5">
        <v>1</v>
      </c>
      <c r="T40" s="5">
        <v>1</v>
      </c>
      <c r="U40" s="5">
        <v>-1</v>
      </c>
      <c r="V40" s="5">
        <v>1</v>
      </c>
      <c r="W40" s="5">
        <v>1</v>
      </c>
      <c r="X40" s="5">
        <v>1</v>
      </c>
      <c r="Y40" s="5">
        <v>1</v>
      </c>
      <c r="Z40" s="5">
        <v>-1</v>
      </c>
      <c r="AA40" s="5">
        <v>1</v>
      </c>
      <c r="AB40" s="5">
        <v>1</v>
      </c>
      <c r="AC40" s="5">
        <v>1</v>
      </c>
      <c r="AD40" s="5">
        <f>AVERAGE($Q$40:$AC$40)</f>
        <v>0.69230769230769229</v>
      </c>
    </row>
    <row r="41" spans="1:33" x14ac:dyDescent="0.25">
      <c r="A41" s="5">
        <v>4</v>
      </c>
      <c r="B41" s="45">
        <v>1</v>
      </c>
      <c r="C41" s="23" t="s">
        <v>280</v>
      </c>
      <c r="D41" s="23">
        <v>200</v>
      </c>
      <c r="E41" s="23">
        <v>800</v>
      </c>
      <c r="F41" s="23">
        <v>1400</v>
      </c>
      <c r="P41" s="5" t="s">
        <v>9</v>
      </c>
      <c r="Q41" s="5">
        <v>1</v>
      </c>
      <c r="R41" s="5">
        <v>1</v>
      </c>
      <c r="S41" s="5">
        <v>-1</v>
      </c>
      <c r="T41" s="5">
        <v>-1</v>
      </c>
      <c r="U41" s="5">
        <v>-1</v>
      </c>
      <c r="V41" s="5">
        <v>1</v>
      </c>
      <c r="W41" s="5">
        <v>1</v>
      </c>
      <c r="X41" s="5">
        <v>-1</v>
      </c>
      <c r="Y41" s="5">
        <v>1</v>
      </c>
      <c r="Z41" s="5">
        <v>-1</v>
      </c>
      <c r="AA41" s="5">
        <v>1</v>
      </c>
      <c r="AB41" s="5">
        <v>-1</v>
      </c>
      <c r="AC41" s="5">
        <v>-1</v>
      </c>
      <c r="AD41" s="5">
        <f>AVERAGE($Q$41:$AC$41)</f>
        <v>-7.6923076923076927E-2</v>
      </c>
    </row>
    <row r="42" spans="1:33" x14ac:dyDescent="0.25">
      <c r="A42" s="5">
        <v>4</v>
      </c>
      <c r="B42" s="45">
        <v>2</v>
      </c>
      <c r="C42" s="23" t="s">
        <v>281</v>
      </c>
      <c r="D42" s="23">
        <v>2</v>
      </c>
      <c r="E42" s="23">
        <v>6</v>
      </c>
      <c r="F42" s="23">
        <v>10</v>
      </c>
      <c r="P42" s="5" t="s">
        <v>10</v>
      </c>
      <c r="Q42" s="5">
        <v>-1</v>
      </c>
      <c r="R42" s="5">
        <v>1</v>
      </c>
      <c r="S42" s="5">
        <v>1</v>
      </c>
      <c r="T42" s="5">
        <v>1</v>
      </c>
      <c r="U42" s="5">
        <v>1</v>
      </c>
      <c r="V42" s="5">
        <v>1</v>
      </c>
      <c r="W42" s="5">
        <v>-1</v>
      </c>
      <c r="X42" s="5">
        <v>1</v>
      </c>
      <c r="Y42" s="5">
        <v>1</v>
      </c>
      <c r="Z42" s="5">
        <v>-1</v>
      </c>
      <c r="AA42" s="5">
        <v>-1</v>
      </c>
      <c r="AB42" s="5">
        <v>1</v>
      </c>
      <c r="AC42" s="5">
        <v>1</v>
      </c>
      <c r="AD42" s="5">
        <f>AVERAGE($Q$42:$AC$42)</f>
        <v>0.38461538461538464</v>
      </c>
    </row>
    <row r="43" spans="1:33" x14ac:dyDescent="0.25">
      <c r="A43" s="5">
        <v>4</v>
      </c>
      <c r="B43" s="45">
        <v>3</v>
      </c>
      <c r="C43" s="23" t="s">
        <v>282</v>
      </c>
      <c r="D43" s="23">
        <v>5</v>
      </c>
      <c r="E43" s="23">
        <v>35</v>
      </c>
      <c r="F43" s="23">
        <v>65</v>
      </c>
      <c r="P43" s="5" t="s">
        <v>11</v>
      </c>
      <c r="Q43" s="5">
        <v>1</v>
      </c>
      <c r="R43" s="5">
        <v>1</v>
      </c>
      <c r="S43" s="5">
        <v>1</v>
      </c>
      <c r="T43" s="5">
        <v>1</v>
      </c>
      <c r="U43" s="5">
        <v>1</v>
      </c>
      <c r="V43" s="5">
        <v>1</v>
      </c>
      <c r="W43" s="5">
        <v>-1</v>
      </c>
      <c r="X43" s="5">
        <v>-1</v>
      </c>
      <c r="Y43" s="5">
        <v>-1</v>
      </c>
      <c r="Z43" s="5">
        <v>-1</v>
      </c>
      <c r="AA43" s="5">
        <v>-1</v>
      </c>
      <c r="AB43" s="5">
        <v>1</v>
      </c>
      <c r="AC43" s="5">
        <v>-1</v>
      </c>
      <c r="AD43" s="5">
        <f>AVERAGE($Q$43:$AC$43)</f>
        <v>7.6923076923076927E-2</v>
      </c>
    </row>
    <row r="44" spans="1:33" x14ac:dyDescent="0.25">
      <c r="A44" s="5">
        <v>4</v>
      </c>
      <c r="B44" s="45">
        <v>4</v>
      </c>
      <c r="C44" s="23" t="s">
        <v>283</v>
      </c>
      <c r="D44" s="23">
        <v>0.15</v>
      </c>
      <c r="E44" s="23">
        <v>0.45</v>
      </c>
      <c r="F44" s="23">
        <v>0.75</v>
      </c>
      <c r="P44" s="5" t="s">
        <v>12</v>
      </c>
      <c r="Q44" s="5">
        <v>1</v>
      </c>
      <c r="R44" s="5">
        <v>1</v>
      </c>
      <c r="S44" s="5">
        <v>-1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-1</v>
      </c>
      <c r="AA44" s="5">
        <v>1</v>
      </c>
      <c r="AB44" s="5">
        <v>-1</v>
      </c>
      <c r="AC44" s="5">
        <v>-1</v>
      </c>
      <c r="AD44" s="5">
        <f>AVERAGE($Q$44:$AC$44)</f>
        <v>0.38461538461538464</v>
      </c>
    </row>
    <row r="45" spans="1:33" x14ac:dyDescent="0.25">
      <c r="A45" s="5">
        <v>4</v>
      </c>
      <c r="B45" s="45">
        <v>5</v>
      </c>
      <c r="C45" s="23" t="s">
        <v>284</v>
      </c>
      <c r="D45" s="23">
        <v>5</v>
      </c>
      <c r="E45" s="23">
        <v>10</v>
      </c>
      <c r="F45" s="23">
        <v>35</v>
      </c>
      <c r="P45" s="5" t="s">
        <v>79</v>
      </c>
      <c r="Q45" s="5">
        <f>AVERAGE($Q$33:$Q$44)</f>
        <v>0.33333333333333331</v>
      </c>
      <c r="R45" s="5">
        <f>AVERAGE($R$33:$R$44)</f>
        <v>0.66666666666666663</v>
      </c>
      <c r="S45" s="5">
        <f>AVERAGE($S$33:$S$44)</f>
        <v>0.5</v>
      </c>
      <c r="T45" s="5">
        <f>AVERAGE($T$33:$T$44)</f>
        <v>0.16666666666666666</v>
      </c>
      <c r="U45" s="5">
        <f>AVERAGE($U$33:$U$44)</f>
        <v>0.5</v>
      </c>
      <c r="V45" s="5">
        <f>AVERAGE($V$33:$V$44)</f>
        <v>0.66666666666666663</v>
      </c>
      <c r="W45" s="5">
        <f>AVERAGE($W$33:$W$44)</f>
        <v>0.16666666666666666</v>
      </c>
      <c r="X45" s="5">
        <f>AVERAGE($X$33:$X$44)</f>
        <v>0.33333333333333331</v>
      </c>
      <c r="Y45" s="5">
        <f>AVERAGE($Y$33:$Y$44)</f>
        <v>0.5</v>
      </c>
      <c r="Z45" s="5">
        <f>AVERAGE($Z$33:$Z$44)</f>
        <v>-0.83333333333333337</v>
      </c>
      <c r="AA45" s="5">
        <f>AVERAGE($AA$33:$AA$44)</f>
        <v>0.33333333333333331</v>
      </c>
      <c r="AB45" s="5">
        <f>AVERAGE($AB$33:$AB$44)</f>
        <v>0.16666666666666666</v>
      </c>
      <c r="AC45" s="5">
        <f>AVERAGE($AC$33:$AC$44)</f>
        <v>-0.33333333333333331</v>
      </c>
      <c r="AD45" s="5">
        <f>AVERAGE($AD$33:$AD$44)</f>
        <v>0.24358974358974358</v>
      </c>
    </row>
    <row r="46" spans="1:33" x14ac:dyDescent="0.25">
      <c r="A46" s="5">
        <v>4</v>
      </c>
      <c r="B46" s="45">
        <v>6</v>
      </c>
      <c r="C46" s="23" t="s">
        <v>285</v>
      </c>
      <c r="D46" s="23">
        <v>3</v>
      </c>
      <c r="E46" s="23">
        <v>10</v>
      </c>
      <c r="F46" s="23">
        <v>17</v>
      </c>
    </row>
    <row r="47" spans="1:33" x14ac:dyDescent="0.25">
      <c r="A47" s="5">
        <v>4</v>
      </c>
      <c r="B47" s="45">
        <v>7</v>
      </c>
      <c r="C47" s="23" t="s">
        <v>286</v>
      </c>
      <c r="D47" s="23">
        <v>50</v>
      </c>
      <c r="E47" s="23">
        <v>75</v>
      </c>
      <c r="F47" s="23">
        <v>95</v>
      </c>
    </row>
    <row r="48" spans="1:33" x14ac:dyDescent="0.25">
      <c r="A48" s="5">
        <v>4</v>
      </c>
      <c r="B48" s="45">
        <v>8</v>
      </c>
      <c r="C48" s="23" t="s">
        <v>287</v>
      </c>
      <c r="D48" s="23">
        <v>24</v>
      </c>
      <c r="E48" s="23">
        <v>36</v>
      </c>
      <c r="F48" s="23">
        <v>120</v>
      </c>
      <c r="P48" s="5" t="s">
        <v>218</v>
      </c>
      <c r="Q48" s="5" t="s">
        <v>81</v>
      </c>
      <c r="R48" s="5" t="s">
        <v>82</v>
      </c>
      <c r="S48" s="5" t="s">
        <v>83</v>
      </c>
      <c r="T48" s="5" t="s">
        <v>84</v>
      </c>
      <c r="U48" s="5" t="s">
        <v>85</v>
      </c>
      <c r="V48" s="5" t="s">
        <v>86</v>
      </c>
      <c r="W48" s="5" t="s">
        <v>87</v>
      </c>
      <c r="X48" s="5" t="s">
        <v>88</v>
      </c>
      <c r="Y48" s="5" t="s">
        <v>89</v>
      </c>
      <c r="Z48" s="5" t="s">
        <v>90</v>
      </c>
      <c r="AA48" s="5" t="s">
        <v>91</v>
      </c>
      <c r="AB48" s="5" t="s">
        <v>92</v>
      </c>
      <c r="AC48" s="5" t="s">
        <v>93</v>
      </c>
      <c r="AD48" s="5" t="s">
        <v>80</v>
      </c>
      <c r="AE48" s="5" t="s">
        <v>279</v>
      </c>
      <c r="AG48" s="5" t="s">
        <v>42</v>
      </c>
    </row>
    <row r="49" spans="1:33" x14ac:dyDescent="0.25">
      <c r="A49" s="5">
        <v>4</v>
      </c>
      <c r="B49" s="45">
        <v>9</v>
      </c>
      <c r="C49" s="23" t="s">
        <v>288</v>
      </c>
      <c r="D49" s="23">
        <v>1</v>
      </c>
      <c r="E49" s="23">
        <v>3</v>
      </c>
      <c r="F49" s="23">
        <v>30</v>
      </c>
      <c r="P49" s="5" t="s">
        <v>1</v>
      </c>
      <c r="Q49" s="5">
        <v>0.550561797752809</v>
      </c>
      <c r="R49" s="5">
        <v>4</v>
      </c>
      <c r="S49" s="5">
        <v>0.44927536231884052</v>
      </c>
      <c r="T49" s="5">
        <v>1.6086956521739129</v>
      </c>
      <c r="U49" s="5">
        <v>0.21951219512195122</v>
      </c>
      <c r="V49" s="5">
        <v>0.35608499678042493</v>
      </c>
      <c r="W49" s="5">
        <v>0.11764705882352941</v>
      </c>
      <c r="X49" s="5">
        <v>0.46483180428134563</v>
      </c>
      <c r="Y49" s="5">
        <v>0</v>
      </c>
      <c r="Z49" s="5">
        <v>1</v>
      </c>
      <c r="AA49" s="5">
        <v>3</v>
      </c>
      <c r="AB49" s="5">
        <v>1.4</v>
      </c>
      <c r="AC49" s="5">
        <v>4</v>
      </c>
      <c r="AD49" s="5">
        <f>AVERAGE($Q$49:$AC$49)</f>
        <v>1.3205083744040624</v>
      </c>
      <c r="AE49" s="5" t="s">
        <v>52</v>
      </c>
      <c r="AF49" s="5">
        <f>VARP($Q$61:$AC$61)</f>
        <v>2.4827262656534872</v>
      </c>
      <c r="AG49" s="5">
        <f>AF49/AF51</f>
        <v>0.53155854785906675</v>
      </c>
    </row>
    <row r="50" spans="1:33" x14ac:dyDescent="0.25">
      <c r="A50" s="5">
        <v>4</v>
      </c>
      <c r="B50" s="45">
        <v>10</v>
      </c>
      <c r="C50" s="23" t="s">
        <v>289</v>
      </c>
      <c r="D50" s="23">
        <v>-25</v>
      </c>
      <c r="E50" s="23">
        <v>-5</v>
      </c>
      <c r="F50" s="23">
        <v>15</v>
      </c>
      <c r="P50" s="5" t="s">
        <v>2</v>
      </c>
      <c r="Q50" s="5">
        <v>0.12359550561797752</v>
      </c>
      <c r="R50" s="5">
        <v>0.5</v>
      </c>
      <c r="S50" s="5">
        <v>2.6231884057971016</v>
      </c>
      <c r="T50" s="5">
        <v>0.30434782608695643</v>
      </c>
      <c r="U50" s="5">
        <v>0.21951219512195122</v>
      </c>
      <c r="V50" s="5">
        <v>0.28783000643915008</v>
      </c>
      <c r="W50" s="5">
        <v>0.48529411764705882</v>
      </c>
      <c r="X50" s="5">
        <v>2.0581039755351678</v>
      </c>
      <c r="Y50" s="5">
        <v>0.25</v>
      </c>
      <c r="Z50" s="5">
        <v>0.78260869565217395</v>
      </c>
      <c r="AA50" s="5">
        <v>0</v>
      </c>
      <c r="AB50" s="5">
        <v>0.12</v>
      </c>
      <c r="AC50" s="5">
        <v>9</v>
      </c>
      <c r="AD50" s="5">
        <f>AVERAGE($Q$50:$AC$50)</f>
        <v>1.288806209838272</v>
      </c>
      <c r="AE50" s="5" t="s">
        <v>54</v>
      </c>
      <c r="AF50" s="5">
        <f>VARP($AD$49:$AD$60)</f>
        <v>0.22974094790976174</v>
      </c>
      <c r="AG50" s="5">
        <f>AF50/AF51</f>
        <v>4.9188171222949779E-2</v>
      </c>
    </row>
    <row r="51" spans="1:33" x14ac:dyDescent="0.25">
      <c r="A51" s="5">
        <v>4</v>
      </c>
      <c r="B51" s="45">
        <v>11</v>
      </c>
      <c r="C51" s="23" t="s">
        <v>290</v>
      </c>
      <c r="D51" s="23">
        <v>1E-4</v>
      </c>
      <c r="E51" s="23">
        <v>6.8999999999999999E-3</v>
      </c>
      <c r="F51" s="23">
        <v>300</v>
      </c>
      <c r="P51" s="5" t="s">
        <v>3</v>
      </c>
      <c r="Q51" s="5">
        <v>0.3258426966292135</v>
      </c>
      <c r="R51" s="5">
        <v>0.5</v>
      </c>
      <c r="S51" s="5">
        <v>0.44927536231884052</v>
      </c>
      <c r="T51" s="5">
        <v>5.9565217391304346</v>
      </c>
      <c r="U51" s="5">
        <v>0.21951219512195122</v>
      </c>
      <c r="V51" s="5">
        <v>4.1513200257566005</v>
      </c>
      <c r="W51" s="5">
        <v>0.26470588235294118</v>
      </c>
      <c r="X51" s="5">
        <v>7.0336391437308771E-2</v>
      </c>
      <c r="Y51" s="5">
        <v>6.5</v>
      </c>
      <c r="Z51" s="5">
        <v>0.13043478260869565</v>
      </c>
      <c r="AA51" s="5">
        <v>0.99916000000000005</v>
      </c>
      <c r="AB51" s="5">
        <v>0.60000000000000009</v>
      </c>
      <c r="AC51" s="5">
        <v>9</v>
      </c>
      <c r="AD51" s="5">
        <f>AVERAGE($Q$51:$AC$51)</f>
        <v>2.2436237750273835</v>
      </c>
      <c r="AE51" s="5" t="s">
        <v>57</v>
      </c>
      <c r="AF51" s="5">
        <f>VARP($Q$49:$AC$60)</f>
        <v>4.6706543910413005</v>
      </c>
    </row>
    <row r="52" spans="1:33" x14ac:dyDescent="0.25">
      <c r="A52" s="5">
        <v>4</v>
      </c>
      <c r="B52" s="45">
        <v>12</v>
      </c>
      <c r="C52" s="23" t="s">
        <v>291</v>
      </c>
      <c r="D52" s="23">
        <v>0.2</v>
      </c>
      <c r="E52" s="23">
        <v>0.6</v>
      </c>
      <c r="F52" s="23">
        <v>1</v>
      </c>
      <c r="P52" s="5" t="s">
        <v>4</v>
      </c>
      <c r="Q52" s="5">
        <v>0.10112359550561797</v>
      </c>
      <c r="R52" s="5">
        <v>2</v>
      </c>
      <c r="S52" s="5">
        <v>1.536231884057971</v>
      </c>
      <c r="T52" s="5">
        <v>2.9130434782608696</v>
      </c>
      <c r="U52" s="5">
        <v>0.87804878048780488</v>
      </c>
      <c r="V52" s="5">
        <v>0.35608499678042493</v>
      </c>
      <c r="W52" s="5">
        <v>0.10294117647058823</v>
      </c>
      <c r="X52" s="5">
        <v>0.44954128440366975</v>
      </c>
      <c r="Y52" s="5">
        <v>0.25</v>
      </c>
      <c r="Z52" s="5">
        <v>1.1086956521739131</v>
      </c>
      <c r="AA52" s="5">
        <v>0.99862000000000006</v>
      </c>
      <c r="AB52" s="5">
        <v>1.4</v>
      </c>
      <c r="AC52" s="5">
        <v>8.5</v>
      </c>
      <c r="AD52" s="5">
        <f>AVERAGE($Q$52:$AC$52)</f>
        <v>1.5841792960108354</v>
      </c>
      <c r="AE52" s="5" t="s">
        <v>384</v>
      </c>
      <c r="AF52" s="5">
        <f>AVERAGE($Q$49:$AC$60)</f>
        <v>1.4048229000631234</v>
      </c>
    </row>
    <row r="53" spans="1:33" x14ac:dyDescent="0.25">
      <c r="A53" s="5">
        <v>4</v>
      </c>
      <c r="B53" s="45">
        <v>13</v>
      </c>
      <c r="C53" s="23" t="s">
        <v>292</v>
      </c>
      <c r="D53" s="23">
        <v>-45</v>
      </c>
      <c r="E53" s="23">
        <v>-15</v>
      </c>
      <c r="F53" s="23">
        <v>15</v>
      </c>
      <c r="P53" s="5" t="s">
        <v>5</v>
      </c>
      <c r="Q53" s="5">
        <v>0.3258426966292135</v>
      </c>
      <c r="R53" s="5">
        <v>0.5</v>
      </c>
      <c r="S53" s="5">
        <v>1.8985507246376809</v>
      </c>
      <c r="T53" s="5">
        <v>1.6086956521739129</v>
      </c>
      <c r="U53" s="5">
        <v>0.3902439024390244</v>
      </c>
      <c r="V53" s="5">
        <v>0.93560849967804249</v>
      </c>
      <c r="W53" s="5">
        <v>4.4117647058823532E-2</v>
      </c>
      <c r="X53" s="5">
        <v>0.2660550458715597</v>
      </c>
      <c r="Y53" s="5">
        <v>0.25</v>
      </c>
      <c r="Z53" s="5">
        <v>1</v>
      </c>
      <c r="AA53" s="5">
        <v>0.8</v>
      </c>
      <c r="AB53" s="5">
        <v>3</v>
      </c>
      <c r="AC53" s="5">
        <v>9</v>
      </c>
      <c r="AD53" s="5">
        <f>AVERAGE($Q$53:$AC$53)</f>
        <v>1.5399318591144815</v>
      </c>
      <c r="AE53" s="5" t="s">
        <v>385</v>
      </c>
      <c r="AF53" s="5">
        <f>AF52*156</f>
        <v>219.15237240984726</v>
      </c>
    </row>
    <row r="54" spans="1:33" x14ac:dyDescent="0.25">
      <c r="A54" s="5">
        <v>5</v>
      </c>
      <c r="B54" s="45">
        <v>1</v>
      </c>
      <c r="C54" s="23" t="s">
        <v>280</v>
      </c>
      <c r="D54" s="23">
        <v>200</v>
      </c>
      <c r="E54" s="23">
        <v>600</v>
      </c>
      <c r="F54" s="23">
        <v>1200</v>
      </c>
      <c r="P54" s="5" t="s">
        <v>6</v>
      </c>
      <c r="Q54" s="5">
        <v>0.9101123595505618</v>
      </c>
      <c r="R54" s="5">
        <v>0</v>
      </c>
      <c r="S54" s="5">
        <v>0.27536231884057977</v>
      </c>
      <c r="T54" s="5">
        <v>1.6086956521739129</v>
      </c>
      <c r="U54" s="5">
        <v>2.4390243902439025E-2</v>
      </c>
      <c r="V54" s="5">
        <v>0.35608499678042493</v>
      </c>
      <c r="W54" s="5">
        <v>0.26470588235294118</v>
      </c>
      <c r="X54" s="5">
        <v>2.6697247706422016</v>
      </c>
      <c r="Y54" s="5">
        <v>6.5</v>
      </c>
      <c r="Z54" s="5">
        <v>0.78260869565217395</v>
      </c>
      <c r="AA54" s="5">
        <v>5</v>
      </c>
      <c r="AB54" s="5">
        <v>3</v>
      </c>
      <c r="AC54" s="5">
        <v>4</v>
      </c>
      <c r="AD54" s="5">
        <f>AVERAGE($Q$54:$AC$54)</f>
        <v>1.9532065322996333</v>
      </c>
    </row>
    <row r="55" spans="1:33" x14ac:dyDescent="0.25">
      <c r="A55" s="5">
        <v>5</v>
      </c>
      <c r="B55" s="45">
        <v>2</v>
      </c>
      <c r="C55" s="23" t="s">
        <v>281</v>
      </c>
      <c r="D55" s="23">
        <v>0.3</v>
      </c>
      <c r="E55" s="23">
        <v>1</v>
      </c>
      <c r="F55" s="23">
        <v>10</v>
      </c>
      <c r="P55" s="5" t="s">
        <v>7</v>
      </c>
      <c r="Q55" s="5">
        <v>0.99775280898876406</v>
      </c>
      <c r="R55" s="5">
        <v>0.75</v>
      </c>
      <c r="S55" s="5">
        <v>0.44927536231884052</v>
      </c>
      <c r="T55" s="5">
        <v>1.6086956521739129</v>
      </c>
      <c r="U55" s="5">
        <v>0.21951219512195122</v>
      </c>
      <c r="V55" s="5">
        <v>0.67804249839021247</v>
      </c>
      <c r="W55" s="5">
        <v>0.77941176470588236</v>
      </c>
      <c r="X55" s="5">
        <v>0.2660550458715597</v>
      </c>
      <c r="Y55" s="5">
        <v>0.25</v>
      </c>
      <c r="Z55" s="5">
        <v>0.34782608695652173</v>
      </c>
      <c r="AA55" s="5">
        <v>0.4</v>
      </c>
      <c r="AB55" s="5">
        <v>0.19999999999999996</v>
      </c>
      <c r="AC55" s="5">
        <v>0.5</v>
      </c>
      <c r="AD55" s="5">
        <f>AVERAGE($Q$55:$AC$55)</f>
        <v>0.57281318573289575</v>
      </c>
    </row>
    <row r="56" spans="1:33" x14ac:dyDescent="0.25">
      <c r="A56" s="5">
        <v>5</v>
      </c>
      <c r="B56" s="45">
        <v>3</v>
      </c>
      <c r="C56" s="23" t="s">
        <v>282</v>
      </c>
      <c r="D56" s="23">
        <v>10</v>
      </c>
      <c r="E56" s="23">
        <v>40</v>
      </c>
      <c r="F56" s="23">
        <v>65</v>
      </c>
      <c r="P56" s="5" t="s">
        <v>8</v>
      </c>
      <c r="Q56" s="5">
        <v>0.12359550561797752</v>
      </c>
      <c r="R56" s="5">
        <v>0.25</v>
      </c>
      <c r="S56" s="5">
        <v>1.1739130434782608</v>
      </c>
      <c r="T56" s="5">
        <v>1.6086956521739129</v>
      </c>
      <c r="U56" s="5">
        <v>0.63414634146341464</v>
      </c>
      <c r="V56" s="5">
        <v>0.22730199613650995</v>
      </c>
      <c r="W56" s="5">
        <v>0.39705882352941174</v>
      </c>
      <c r="X56" s="5">
        <v>0.37614678899082554</v>
      </c>
      <c r="Y56" s="5">
        <v>0</v>
      </c>
      <c r="Z56" s="5">
        <v>1</v>
      </c>
      <c r="AA56" s="5">
        <v>0.99160000000000004</v>
      </c>
      <c r="AB56" s="5">
        <v>0.19999999999999996</v>
      </c>
      <c r="AC56" s="5">
        <v>4</v>
      </c>
      <c r="AD56" s="5">
        <f>AVERAGE($Q$56:$AC$56)</f>
        <v>0.84480447318387042</v>
      </c>
    </row>
    <row r="57" spans="1:33" x14ac:dyDescent="0.25">
      <c r="A57" s="5">
        <v>5</v>
      </c>
      <c r="B57" s="45">
        <v>4</v>
      </c>
      <c r="C57" s="23" t="s">
        <v>283</v>
      </c>
      <c r="D57" s="23">
        <v>0.1</v>
      </c>
      <c r="E57" s="23">
        <v>0.3</v>
      </c>
      <c r="F57" s="23">
        <v>0.7</v>
      </c>
      <c r="P57" s="5" t="s">
        <v>9</v>
      </c>
      <c r="Q57" s="5">
        <v>0.10112359550561797</v>
      </c>
      <c r="R57" s="5">
        <v>0.5</v>
      </c>
      <c r="S57" s="5">
        <v>1.1739130434782608</v>
      </c>
      <c r="T57" s="5">
        <v>3.3478260869565215</v>
      </c>
      <c r="U57" s="5">
        <v>0.82926829268292679</v>
      </c>
      <c r="V57" s="5">
        <v>9.4655505473277571E-2</v>
      </c>
      <c r="W57" s="5">
        <v>0.26470588235294118</v>
      </c>
      <c r="X57" s="5">
        <v>0.90825688073394495</v>
      </c>
      <c r="Y57" s="5">
        <v>0.25</v>
      </c>
      <c r="Z57" s="5">
        <v>0.56521739130434778</v>
      </c>
      <c r="AA57" s="5">
        <v>1</v>
      </c>
      <c r="AB57" s="5">
        <v>3</v>
      </c>
      <c r="AC57" s="5">
        <v>14</v>
      </c>
      <c r="AD57" s="5">
        <f>AVERAGE($Q$57:$AC$57)</f>
        <v>2.0026897444990648</v>
      </c>
    </row>
    <row r="58" spans="1:33" x14ac:dyDescent="0.25">
      <c r="A58" s="5">
        <v>5</v>
      </c>
      <c r="B58" s="45">
        <v>5</v>
      </c>
      <c r="C58" s="23" t="s">
        <v>284</v>
      </c>
      <c r="D58" s="23">
        <v>25</v>
      </c>
      <c r="E58" s="23">
        <v>50</v>
      </c>
      <c r="F58" s="23">
        <v>200</v>
      </c>
      <c r="P58" s="5" t="s">
        <v>10</v>
      </c>
      <c r="Q58" s="5">
        <v>0.9550561797752809</v>
      </c>
      <c r="R58" s="5">
        <v>0.5</v>
      </c>
      <c r="S58" s="5">
        <v>0.27536231884057977</v>
      </c>
      <c r="T58" s="5">
        <v>0.73913043478260876</v>
      </c>
      <c r="U58" s="5">
        <v>0.82926829268292679</v>
      </c>
      <c r="V58" s="5">
        <v>9.8518995492594935E-2</v>
      </c>
      <c r="W58" s="5">
        <v>0.3235294117647059</v>
      </c>
      <c r="X58" s="5">
        <v>0.17431192660550465</v>
      </c>
      <c r="Y58" s="5">
        <v>0.25</v>
      </c>
      <c r="Z58" s="5">
        <v>2.0869565217391304</v>
      </c>
      <c r="AA58" s="5">
        <v>0.99930000000000008</v>
      </c>
      <c r="AB58" s="5">
        <v>0.19999999999999996</v>
      </c>
      <c r="AC58" s="5">
        <v>4</v>
      </c>
      <c r="AD58" s="5">
        <f>AVERAGE($Q$58:$AC$58)</f>
        <v>0.87934108320641013</v>
      </c>
    </row>
    <row r="59" spans="1:33" x14ac:dyDescent="0.25">
      <c r="A59" s="5">
        <v>5</v>
      </c>
      <c r="B59" s="45">
        <v>6</v>
      </c>
      <c r="C59" s="23" t="s">
        <v>285</v>
      </c>
      <c r="D59" s="23">
        <v>0.6</v>
      </c>
      <c r="E59" s="23">
        <v>1</v>
      </c>
      <c r="F59" s="23">
        <v>2.5</v>
      </c>
      <c r="P59" s="5" t="s">
        <v>11</v>
      </c>
      <c r="Q59" s="5">
        <v>0.550561797752809</v>
      </c>
      <c r="R59" s="5">
        <v>0.5</v>
      </c>
      <c r="S59" s="5">
        <v>0.27536231884057977</v>
      </c>
      <c r="T59" s="5">
        <v>0.73913043478260876</v>
      </c>
      <c r="U59" s="5">
        <v>2.4390243902439025E-2</v>
      </c>
      <c r="V59" s="5">
        <v>0.35608499678042493</v>
      </c>
      <c r="W59" s="5">
        <v>0.39705882352941174</v>
      </c>
      <c r="X59" s="5">
        <v>1.201834862385321</v>
      </c>
      <c r="Y59" s="5">
        <v>4</v>
      </c>
      <c r="Z59" s="5">
        <v>0.56521739130434778</v>
      </c>
      <c r="AA59" s="5">
        <v>3</v>
      </c>
      <c r="AB59" s="5">
        <v>0</v>
      </c>
      <c r="AC59" s="5">
        <v>4</v>
      </c>
      <c r="AD59" s="5">
        <f>AVERAGE($Q$59:$AC$59)</f>
        <v>1.2007416053290725</v>
      </c>
    </row>
    <row r="60" spans="1:33" x14ac:dyDescent="0.25">
      <c r="A60" s="5">
        <v>5</v>
      </c>
      <c r="B60" s="45">
        <v>7</v>
      </c>
      <c r="C60" s="23" t="s">
        <v>286</v>
      </c>
      <c r="D60" s="23">
        <v>55</v>
      </c>
      <c r="E60" s="23">
        <v>65</v>
      </c>
      <c r="F60" s="23">
        <v>75</v>
      </c>
      <c r="P60" s="5" t="s">
        <v>12</v>
      </c>
      <c r="Q60" s="5">
        <v>1.1235955056179775E-2</v>
      </c>
      <c r="R60" s="5">
        <v>0</v>
      </c>
      <c r="S60" s="5">
        <v>1.1739130434782608</v>
      </c>
      <c r="T60" s="5">
        <v>2.4782608695652177</v>
      </c>
      <c r="U60" s="5">
        <v>0.21951219512195122</v>
      </c>
      <c r="V60" s="5">
        <v>0.35608499678042493</v>
      </c>
      <c r="W60" s="5">
        <v>2.9411764705882353E-2</v>
      </c>
      <c r="X60" s="5">
        <v>7.0336391437308771E-2</v>
      </c>
      <c r="Y60" s="5">
        <v>0.25</v>
      </c>
      <c r="Z60" s="5">
        <v>0.56521739130434778</v>
      </c>
      <c r="AA60" s="5">
        <v>0.6</v>
      </c>
      <c r="AB60" s="5">
        <v>3.8</v>
      </c>
      <c r="AC60" s="5">
        <v>9</v>
      </c>
      <c r="AD60" s="5">
        <f>AVERAGE($Q$60:$AC$60)</f>
        <v>1.4272286621115056</v>
      </c>
    </row>
    <row r="61" spans="1:33" x14ac:dyDescent="0.25">
      <c r="A61" s="5">
        <v>5</v>
      </c>
      <c r="B61" s="45">
        <v>8</v>
      </c>
      <c r="C61" s="23" t="s">
        <v>287</v>
      </c>
      <c r="D61" s="23">
        <v>24</v>
      </c>
      <c r="E61" s="23">
        <v>48</v>
      </c>
      <c r="F61" s="23">
        <v>180</v>
      </c>
      <c r="P61" s="5" t="s">
        <v>79</v>
      </c>
      <c r="Q61" s="5">
        <f>AVERAGE($Q$49:$Q$60)</f>
        <v>0.42303370786516864</v>
      </c>
      <c r="R61" s="5">
        <f>AVERAGE($R$49:$R$60)</f>
        <v>0.83333333333333337</v>
      </c>
      <c r="S61" s="5">
        <f>AVERAGE($S$49:$S$60)</f>
        <v>0.97946859903381644</v>
      </c>
      <c r="T61" s="5">
        <f>AVERAGE($T$49:$T$60)</f>
        <v>2.043478260869565</v>
      </c>
      <c r="U61" s="5">
        <f>AVERAGE($U$49:$U$60)</f>
        <v>0.39227642276422769</v>
      </c>
      <c r="V61" s="5">
        <f>AVERAGE($V$49:$V$60)</f>
        <v>0.68780854260570934</v>
      </c>
      <c r="W61" s="5">
        <f>AVERAGE($W$49:$W$60)</f>
        <v>0.28921568627450978</v>
      </c>
      <c r="X61" s="5">
        <f>AVERAGE($X$49:$X$60)</f>
        <v>0.7479612640163098</v>
      </c>
      <c r="Y61" s="5">
        <f>AVERAGE($Y$49:$Y$60)</f>
        <v>1.5625</v>
      </c>
      <c r="Z61" s="5">
        <f>AVERAGE($Z$49:$Z$60)</f>
        <v>0.82789855072463758</v>
      </c>
      <c r="AA61" s="5">
        <f>AVERAGE($AA$49:$AA$60)</f>
        <v>1.4823899999999999</v>
      </c>
      <c r="AB61" s="5">
        <f>AVERAGE($AB$49:$AB$60)</f>
        <v>1.41</v>
      </c>
      <c r="AC61" s="5">
        <f>AVERAGE($AC$49:$AC$60)</f>
        <v>6.583333333333333</v>
      </c>
      <c r="AD61" s="5">
        <f>AVERAGE($AD$33:$AD$44)</f>
        <v>0.24358974358974358</v>
      </c>
    </row>
    <row r="62" spans="1:33" x14ac:dyDescent="0.25">
      <c r="A62" s="5">
        <v>5</v>
      </c>
      <c r="B62" s="45">
        <v>9</v>
      </c>
      <c r="C62" s="23" t="s">
        <v>288</v>
      </c>
      <c r="D62" s="23">
        <v>2</v>
      </c>
      <c r="E62" s="23">
        <v>3</v>
      </c>
      <c r="F62" s="23">
        <v>5</v>
      </c>
    </row>
    <row r="63" spans="1:33" x14ac:dyDescent="0.25">
      <c r="A63" s="5">
        <v>5</v>
      </c>
      <c r="B63" s="45">
        <v>10</v>
      </c>
      <c r="C63" s="23" t="s">
        <v>289</v>
      </c>
      <c r="D63" s="23">
        <v>-30</v>
      </c>
      <c r="E63" s="23">
        <v>0</v>
      </c>
      <c r="F63" s="23">
        <v>30</v>
      </c>
    </row>
    <row r="64" spans="1:33" x14ac:dyDescent="0.25">
      <c r="A64" s="5">
        <v>5</v>
      </c>
      <c r="B64" s="45">
        <v>11</v>
      </c>
      <c r="C64" s="23" t="s">
        <v>290</v>
      </c>
      <c r="D64" s="23">
        <v>1E-3</v>
      </c>
      <c r="E64" s="23">
        <v>1</v>
      </c>
      <c r="F64" s="23">
        <v>1000</v>
      </c>
    </row>
    <row r="65" spans="1:6" x14ac:dyDescent="0.25">
      <c r="A65" s="5">
        <v>5</v>
      </c>
      <c r="B65" s="45">
        <v>12</v>
      </c>
      <c r="C65" s="23" t="s">
        <v>291</v>
      </c>
      <c r="D65" s="23">
        <v>0.3</v>
      </c>
      <c r="E65" s="23">
        <v>1</v>
      </c>
      <c r="F65" s="23">
        <v>2</v>
      </c>
    </row>
    <row r="66" spans="1:6" x14ac:dyDescent="0.25">
      <c r="A66" s="5">
        <v>5</v>
      </c>
      <c r="B66" s="45">
        <v>13</v>
      </c>
      <c r="C66" s="23" t="s">
        <v>292</v>
      </c>
      <c r="D66" s="23">
        <v>5</v>
      </c>
      <c r="E66" s="23">
        <v>20</v>
      </c>
      <c r="F66" s="23">
        <v>60</v>
      </c>
    </row>
    <row r="67" spans="1:6" x14ac:dyDescent="0.25">
      <c r="A67" s="5">
        <v>6</v>
      </c>
      <c r="B67" s="45">
        <v>1</v>
      </c>
      <c r="C67" s="23" t="s">
        <v>280</v>
      </c>
      <c r="D67" s="23">
        <v>60</v>
      </c>
      <c r="E67" s="23">
        <v>80</v>
      </c>
      <c r="F67" s="23">
        <v>120</v>
      </c>
    </row>
    <row r="68" spans="1:6" x14ac:dyDescent="0.25">
      <c r="A68" s="5">
        <v>6</v>
      </c>
      <c r="B68" s="45">
        <v>2</v>
      </c>
      <c r="C68" s="23" t="s">
        <v>281</v>
      </c>
      <c r="D68" s="23">
        <v>1</v>
      </c>
      <c r="E68" s="23">
        <v>2</v>
      </c>
      <c r="F68" s="23">
        <v>5</v>
      </c>
    </row>
    <row r="69" spans="1:6" x14ac:dyDescent="0.25">
      <c r="A69" s="5">
        <v>6</v>
      </c>
      <c r="B69" s="45">
        <v>3</v>
      </c>
      <c r="C69" s="23" t="s">
        <v>282</v>
      </c>
      <c r="D69" s="23">
        <v>5</v>
      </c>
      <c r="E69" s="23">
        <v>10</v>
      </c>
      <c r="F69" s="23">
        <v>20</v>
      </c>
    </row>
    <row r="70" spans="1:6" x14ac:dyDescent="0.25">
      <c r="A70" s="5">
        <v>6</v>
      </c>
      <c r="B70" s="45">
        <v>4</v>
      </c>
      <c r="C70" s="23" t="s">
        <v>283</v>
      </c>
      <c r="D70" s="23">
        <v>0.2</v>
      </c>
      <c r="E70" s="23">
        <v>0.3</v>
      </c>
      <c r="F70" s="23">
        <v>0.6</v>
      </c>
    </row>
    <row r="71" spans="1:6" x14ac:dyDescent="0.25">
      <c r="A71" s="5">
        <v>6</v>
      </c>
      <c r="B71" s="45">
        <v>5</v>
      </c>
      <c r="C71" s="23" t="s">
        <v>284</v>
      </c>
      <c r="D71" s="23">
        <v>50</v>
      </c>
      <c r="E71" s="23">
        <v>80</v>
      </c>
      <c r="F71" s="23">
        <v>100</v>
      </c>
    </row>
    <row r="72" spans="1:6" x14ac:dyDescent="0.25">
      <c r="A72" s="5">
        <v>6</v>
      </c>
      <c r="B72" s="45">
        <v>6</v>
      </c>
      <c r="C72" s="23" t="s">
        <v>285</v>
      </c>
      <c r="D72" s="23">
        <v>5</v>
      </c>
      <c r="E72" s="23">
        <v>10</v>
      </c>
      <c r="F72" s="23">
        <v>20</v>
      </c>
    </row>
    <row r="73" spans="1:6" x14ac:dyDescent="0.25">
      <c r="A73" s="5">
        <v>6</v>
      </c>
      <c r="B73" s="45">
        <v>7</v>
      </c>
      <c r="C73" s="23" t="s">
        <v>286</v>
      </c>
      <c r="D73" s="23">
        <v>30</v>
      </c>
      <c r="E73" s="23">
        <v>50</v>
      </c>
      <c r="F73" s="23">
        <v>70</v>
      </c>
    </row>
    <row r="74" spans="1:6" x14ac:dyDescent="0.25">
      <c r="A74" s="5">
        <v>6</v>
      </c>
      <c r="B74" s="45">
        <v>8</v>
      </c>
      <c r="C74" s="23" t="s">
        <v>287</v>
      </c>
      <c r="D74" s="23">
        <v>180</v>
      </c>
      <c r="E74" s="23">
        <v>240</v>
      </c>
      <c r="F74" s="23">
        <v>360</v>
      </c>
    </row>
    <row r="75" spans="1:6" x14ac:dyDescent="0.25">
      <c r="A75" s="5">
        <v>6</v>
      </c>
      <c r="B75" s="45">
        <v>9</v>
      </c>
      <c r="C75" s="23" t="s">
        <v>288</v>
      </c>
      <c r="D75" s="23">
        <v>10</v>
      </c>
      <c r="E75" s="23">
        <v>30</v>
      </c>
      <c r="F75" s="23">
        <v>40</v>
      </c>
    </row>
    <row r="76" spans="1:6" x14ac:dyDescent="0.25">
      <c r="A76" s="5">
        <v>6</v>
      </c>
      <c r="B76" s="45">
        <v>10</v>
      </c>
      <c r="C76" s="23" t="s">
        <v>289</v>
      </c>
      <c r="D76" s="23">
        <v>5</v>
      </c>
      <c r="E76" s="23">
        <v>10</v>
      </c>
      <c r="F76" s="23">
        <v>20</v>
      </c>
    </row>
    <row r="77" spans="1:6" x14ac:dyDescent="0.25">
      <c r="A77" s="5">
        <v>6</v>
      </c>
      <c r="B77" s="45">
        <v>11</v>
      </c>
      <c r="C77" s="23" t="s">
        <v>290</v>
      </c>
      <c r="D77" s="23">
        <v>10</v>
      </c>
      <c r="E77" s="23">
        <v>30</v>
      </c>
      <c r="F77" s="23">
        <v>80</v>
      </c>
    </row>
    <row r="78" spans="1:6" x14ac:dyDescent="0.25">
      <c r="A78" s="5">
        <v>6</v>
      </c>
      <c r="B78" s="45">
        <v>12</v>
      </c>
      <c r="C78" s="23" t="s">
        <v>291</v>
      </c>
      <c r="D78" s="23">
        <v>0.7</v>
      </c>
      <c r="E78" s="23">
        <v>1</v>
      </c>
      <c r="F78" s="23">
        <v>1.5</v>
      </c>
    </row>
    <row r="79" spans="1:6" x14ac:dyDescent="0.25">
      <c r="A79" s="5">
        <v>6</v>
      </c>
      <c r="B79" s="45">
        <v>13</v>
      </c>
      <c r="C79" s="23" t="s">
        <v>292</v>
      </c>
      <c r="D79" s="23">
        <v>2</v>
      </c>
      <c r="E79" s="23">
        <v>10</v>
      </c>
      <c r="F79" s="23">
        <v>15</v>
      </c>
    </row>
    <row r="80" spans="1:6" x14ac:dyDescent="0.25">
      <c r="A80" s="5">
        <v>7</v>
      </c>
      <c r="B80" s="45">
        <v>1</v>
      </c>
      <c r="C80" s="23" t="s">
        <v>280</v>
      </c>
      <c r="D80" s="23">
        <v>0.1</v>
      </c>
      <c r="E80" s="23">
        <v>2</v>
      </c>
      <c r="F80" s="23">
        <v>50</v>
      </c>
    </row>
    <row r="81" spans="1:6" x14ac:dyDescent="0.25">
      <c r="A81" s="5">
        <v>7</v>
      </c>
      <c r="B81" s="45">
        <v>2</v>
      </c>
      <c r="C81" s="23" t="s">
        <v>281</v>
      </c>
      <c r="D81" s="23">
        <v>0.05</v>
      </c>
      <c r="E81" s="23">
        <v>0.5</v>
      </c>
      <c r="F81" s="23">
        <v>5</v>
      </c>
    </row>
    <row r="82" spans="1:6" x14ac:dyDescent="0.25">
      <c r="A82" s="5">
        <v>7</v>
      </c>
      <c r="B82" s="45">
        <v>3</v>
      </c>
      <c r="C82" s="23" t="s">
        <v>282</v>
      </c>
      <c r="D82" s="23">
        <v>10</v>
      </c>
      <c r="E82" s="23">
        <v>20</v>
      </c>
      <c r="F82" s="23">
        <v>40</v>
      </c>
    </row>
    <row r="83" spans="1:6" x14ac:dyDescent="0.25">
      <c r="A83" s="5">
        <v>7</v>
      </c>
      <c r="B83" s="45">
        <v>4</v>
      </c>
      <c r="C83" s="23" t="s">
        <v>283</v>
      </c>
      <c r="D83" s="23">
        <v>0.2</v>
      </c>
      <c r="E83" s="23">
        <v>0.3</v>
      </c>
      <c r="F83" s="23">
        <v>0.8</v>
      </c>
    </row>
    <row r="84" spans="1:6" x14ac:dyDescent="0.25">
      <c r="A84" s="5">
        <v>7</v>
      </c>
      <c r="B84" s="45">
        <v>5</v>
      </c>
      <c r="C84" s="23" t="s">
        <v>284</v>
      </c>
      <c r="D84" s="23">
        <v>50</v>
      </c>
      <c r="E84" s="23">
        <v>100</v>
      </c>
      <c r="F84" s="23">
        <v>200</v>
      </c>
    </row>
    <row r="85" spans="1:6" x14ac:dyDescent="0.25">
      <c r="A85" s="5">
        <v>7</v>
      </c>
      <c r="B85" s="45">
        <v>6</v>
      </c>
      <c r="C85" s="23" t="s">
        <v>285</v>
      </c>
      <c r="D85" s="23">
        <v>2</v>
      </c>
      <c r="E85" s="23">
        <v>5</v>
      </c>
      <c r="F85" s="23">
        <v>20</v>
      </c>
    </row>
    <row r="86" spans="1:6" x14ac:dyDescent="0.25">
      <c r="A86" s="5">
        <v>7</v>
      </c>
      <c r="B86" s="45">
        <v>7</v>
      </c>
      <c r="C86" s="23" t="s">
        <v>286</v>
      </c>
      <c r="D86" s="23">
        <v>5</v>
      </c>
      <c r="E86" s="23">
        <v>15</v>
      </c>
      <c r="F86" s="23">
        <v>30</v>
      </c>
    </row>
    <row r="87" spans="1:6" x14ac:dyDescent="0.25">
      <c r="A87" s="5">
        <v>7</v>
      </c>
      <c r="B87" s="45">
        <v>8</v>
      </c>
      <c r="C87" s="23" t="s">
        <v>287</v>
      </c>
      <c r="D87" s="23">
        <v>24</v>
      </c>
      <c r="E87" s="23">
        <v>48</v>
      </c>
      <c r="F87" s="23">
        <v>96</v>
      </c>
    </row>
    <row r="88" spans="1:6" x14ac:dyDescent="0.25">
      <c r="A88" s="5">
        <v>7</v>
      </c>
      <c r="B88" s="45">
        <v>9</v>
      </c>
      <c r="C88" s="23" t="s">
        <v>288</v>
      </c>
      <c r="D88" s="23">
        <v>1</v>
      </c>
      <c r="E88" s="23">
        <v>5</v>
      </c>
      <c r="F88" s="23">
        <v>15</v>
      </c>
    </row>
    <row r="89" spans="1:6" x14ac:dyDescent="0.25">
      <c r="A89" s="5">
        <v>7</v>
      </c>
      <c r="B89" s="45">
        <v>10</v>
      </c>
      <c r="C89" s="23" t="s">
        <v>289</v>
      </c>
      <c r="D89" s="23">
        <v>20</v>
      </c>
      <c r="E89" s="23">
        <v>30</v>
      </c>
      <c r="F89" s="23">
        <v>40</v>
      </c>
    </row>
    <row r="90" spans="1:6" x14ac:dyDescent="0.25">
      <c r="A90" s="5">
        <v>7</v>
      </c>
      <c r="B90" s="45">
        <v>11</v>
      </c>
      <c r="C90" s="23" t="s">
        <v>290</v>
      </c>
      <c r="D90" s="23">
        <v>0.7</v>
      </c>
      <c r="E90" s="23">
        <v>7</v>
      </c>
      <c r="F90" s="23">
        <v>182</v>
      </c>
    </row>
    <row r="91" spans="1:6" x14ac:dyDescent="0.25">
      <c r="A91" s="5">
        <v>7</v>
      </c>
      <c r="B91" s="45">
        <v>12</v>
      </c>
      <c r="C91" s="23" t="s">
        <v>291</v>
      </c>
      <c r="D91" s="23">
        <v>0.1</v>
      </c>
      <c r="E91" s="23">
        <v>0.2</v>
      </c>
      <c r="F91" s="23">
        <v>0.3</v>
      </c>
    </row>
    <row r="92" spans="1:6" x14ac:dyDescent="0.25">
      <c r="A92" s="5">
        <v>7</v>
      </c>
      <c r="B92" s="45">
        <v>13</v>
      </c>
      <c r="C92" s="23" t="s">
        <v>292</v>
      </c>
      <c r="D92" s="23">
        <v>0</v>
      </c>
      <c r="E92" s="23">
        <v>1</v>
      </c>
      <c r="F92" s="23">
        <v>3</v>
      </c>
    </row>
    <row r="93" spans="1:6" x14ac:dyDescent="0.25">
      <c r="A93" s="5">
        <v>8</v>
      </c>
      <c r="B93" s="45">
        <v>1</v>
      </c>
      <c r="C93" s="23" t="s">
        <v>280</v>
      </c>
      <c r="D93" s="23">
        <v>100</v>
      </c>
      <c r="E93" s="23">
        <v>1000</v>
      </c>
      <c r="F93" s="23">
        <v>2000</v>
      </c>
    </row>
    <row r="94" spans="1:6" x14ac:dyDescent="0.25">
      <c r="A94" s="5">
        <v>8</v>
      </c>
      <c r="B94" s="45">
        <v>2</v>
      </c>
      <c r="C94" s="23" t="s">
        <v>281</v>
      </c>
      <c r="D94" s="23">
        <v>1</v>
      </c>
      <c r="E94" s="23">
        <v>1.5</v>
      </c>
      <c r="F94" s="23">
        <v>5</v>
      </c>
    </row>
    <row r="95" spans="1:6" x14ac:dyDescent="0.25">
      <c r="A95" s="5">
        <v>8</v>
      </c>
      <c r="B95" s="45">
        <v>3</v>
      </c>
      <c r="C95" s="23" t="s">
        <v>282</v>
      </c>
      <c r="D95" s="23">
        <v>10</v>
      </c>
      <c r="E95" s="23">
        <v>30</v>
      </c>
      <c r="F95" s="23">
        <v>50</v>
      </c>
    </row>
    <row r="96" spans="1:6" x14ac:dyDescent="0.25">
      <c r="A96" s="5">
        <v>8</v>
      </c>
      <c r="B96" s="45">
        <v>4</v>
      </c>
      <c r="C96" s="23" t="s">
        <v>283</v>
      </c>
      <c r="D96" s="23">
        <v>0.05</v>
      </c>
      <c r="E96" s="23">
        <v>0.3</v>
      </c>
      <c r="F96" s="23">
        <v>0.6</v>
      </c>
    </row>
    <row r="97" spans="1:52" x14ac:dyDescent="0.25">
      <c r="A97" s="5">
        <v>8</v>
      </c>
      <c r="B97" s="45">
        <v>5</v>
      </c>
      <c r="C97" s="23" t="s">
        <v>284</v>
      </c>
      <c r="D97" s="23">
        <v>10</v>
      </c>
      <c r="E97" s="23">
        <v>30</v>
      </c>
      <c r="F97" s="23">
        <v>60</v>
      </c>
    </row>
    <row r="98" spans="1:52" x14ac:dyDescent="0.25">
      <c r="A98" s="5">
        <v>8</v>
      </c>
      <c r="B98" s="45">
        <v>6</v>
      </c>
      <c r="C98" s="23" t="s">
        <v>285</v>
      </c>
      <c r="D98" s="23">
        <v>10</v>
      </c>
      <c r="E98" s="23">
        <v>12</v>
      </c>
      <c r="F98" s="23">
        <v>17</v>
      </c>
    </row>
    <row r="99" spans="1:52" x14ac:dyDescent="0.25">
      <c r="A99" s="5">
        <v>8</v>
      </c>
      <c r="B99" s="45">
        <v>7</v>
      </c>
      <c r="C99" s="23" t="s">
        <v>286</v>
      </c>
      <c r="D99" s="23">
        <v>40</v>
      </c>
      <c r="E99" s="23">
        <v>95</v>
      </c>
      <c r="F99" s="23">
        <v>99</v>
      </c>
    </row>
    <row r="100" spans="1:52" x14ac:dyDescent="0.25">
      <c r="A100" s="5">
        <v>8</v>
      </c>
      <c r="B100" s="45">
        <v>8</v>
      </c>
      <c r="C100" s="23" t="s">
        <v>287</v>
      </c>
      <c r="D100" s="23">
        <v>60</v>
      </c>
      <c r="E100" s="23">
        <v>90</v>
      </c>
      <c r="F100" s="23">
        <v>150</v>
      </c>
    </row>
    <row r="101" spans="1:52" x14ac:dyDescent="0.25">
      <c r="A101" s="5">
        <v>8</v>
      </c>
      <c r="B101" s="45">
        <v>9</v>
      </c>
      <c r="C101" s="23" t="s">
        <v>288</v>
      </c>
      <c r="D101" s="23">
        <v>3.5</v>
      </c>
      <c r="E101" s="23">
        <v>4</v>
      </c>
      <c r="F101" s="23">
        <v>4.5</v>
      </c>
    </row>
    <row r="102" spans="1:52" x14ac:dyDescent="0.25">
      <c r="A102" s="5">
        <v>8</v>
      </c>
      <c r="B102" s="45">
        <v>10</v>
      </c>
      <c r="C102" s="23" t="s">
        <v>289</v>
      </c>
      <c r="D102" s="23">
        <v>-10</v>
      </c>
      <c r="E102" s="23">
        <v>0</v>
      </c>
      <c r="F102" s="23">
        <v>10</v>
      </c>
      <c r="AZ102" s="9">
        <v>4.449704142011834</v>
      </c>
    </row>
    <row r="103" spans="1:52" x14ac:dyDescent="0.25">
      <c r="A103" s="5">
        <v>8</v>
      </c>
      <c r="B103" s="45">
        <v>11</v>
      </c>
      <c r="C103" s="23" t="s">
        <v>290</v>
      </c>
      <c r="D103" s="23">
        <v>6.8999999999999997E-4</v>
      </c>
      <c r="E103" s="23">
        <v>4.2000000000000003E-2</v>
      </c>
      <c r="F103" s="23">
        <v>10</v>
      </c>
      <c r="AZ103" s="9">
        <v>3.4792899408284024</v>
      </c>
    </row>
    <row r="104" spans="1:52" x14ac:dyDescent="0.25">
      <c r="A104" s="5">
        <v>8</v>
      </c>
      <c r="B104" s="45">
        <v>12</v>
      </c>
      <c r="C104" s="23" t="s">
        <v>291</v>
      </c>
      <c r="D104" s="23">
        <v>0.1</v>
      </c>
      <c r="E104" s="23">
        <v>0.3</v>
      </c>
      <c r="F104" s="23">
        <v>0.5</v>
      </c>
      <c r="AZ104" s="9">
        <v>3.1005917159763308</v>
      </c>
    </row>
    <row r="105" spans="1:52" x14ac:dyDescent="0.25">
      <c r="A105" s="5">
        <v>8</v>
      </c>
      <c r="B105" s="45">
        <v>13</v>
      </c>
      <c r="C105" s="23" t="s">
        <v>292</v>
      </c>
      <c r="D105" s="23">
        <v>1</v>
      </c>
      <c r="E105" s="23">
        <v>10</v>
      </c>
      <c r="F105" s="23">
        <v>30</v>
      </c>
      <c r="AZ105" s="9">
        <v>3.3609467455621305</v>
      </c>
    </row>
    <row r="106" spans="1:52" x14ac:dyDescent="0.25">
      <c r="A106" s="5">
        <v>9</v>
      </c>
      <c r="B106" s="45">
        <v>1</v>
      </c>
      <c r="C106" s="23" t="s">
        <v>280</v>
      </c>
      <c r="D106" s="23">
        <v>100</v>
      </c>
      <c r="E106" s="23">
        <v>800</v>
      </c>
      <c r="F106" s="23">
        <v>1000</v>
      </c>
      <c r="AZ106" s="9">
        <v>3.4792899408284019</v>
      </c>
    </row>
    <row r="107" spans="1:52" x14ac:dyDescent="0.25">
      <c r="A107" s="5">
        <v>9</v>
      </c>
      <c r="B107" s="45">
        <v>2</v>
      </c>
      <c r="C107" s="23" t="s">
        <v>281</v>
      </c>
      <c r="D107" s="23">
        <v>0</v>
      </c>
      <c r="E107" s="23">
        <v>1</v>
      </c>
      <c r="F107" s="23">
        <v>2</v>
      </c>
      <c r="AZ107" s="9">
        <v>3.1005917159763317</v>
      </c>
    </row>
    <row r="108" spans="1:52" x14ac:dyDescent="0.25">
      <c r="A108" s="5">
        <v>9</v>
      </c>
      <c r="B108" s="45">
        <v>3</v>
      </c>
      <c r="C108" s="23" t="s">
        <v>282</v>
      </c>
      <c r="D108" s="23">
        <v>15</v>
      </c>
      <c r="E108" s="23">
        <v>30</v>
      </c>
      <c r="F108" s="23">
        <v>50</v>
      </c>
      <c r="AZ108" s="9">
        <v>3.0532544378698225</v>
      </c>
    </row>
    <row r="109" spans="1:52" x14ac:dyDescent="0.25">
      <c r="A109" s="5">
        <v>9</v>
      </c>
      <c r="B109" s="45">
        <v>4</v>
      </c>
      <c r="C109" s="23" t="s">
        <v>283</v>
      </c>
      <c r="D109" s="23">
        <v>0.2</v>
      </c>
      <c r="E109" s="23">
        <v>0.5</v>
      </c>
      <c r="F109" s="23">
        <v>0.8</v>
      </c>
      <c r="AZ109" s="9">
        <v>3.1242603550295858</v>
      </c>
    </row>
    <row r="110" spans="1:52" x14ac:dyDescent="0.25">
      <c r="A110" s="5">
        <v>9</v>
      </c>
      <c r="B110" s="45">
        <v>5</v>
      </c>
      <c r="C110" s="23" t="s">
        <v>284</v>
      </c>
      <c r="D110" s="23">
        <v>100</v>
      </c>
      <c r="E110" s="23">
        <v>150</v>
      </c>
      <c r="F110" s="23">
        <v>250</v>
      </c>
      <c r="AZ110" s="9">
        <v>4.5917159763313604</v>
      </c>
    </row>
    <row r="111" spans="1:52" x14ac:dyDescent="0.25">
      <c r="A111" s="5">
        <v>9</v>
      </c>
      <c r="B111" s="45">
        <v>6</v>
      </c>
      <c r="C111" s="23" t="s">
        <v>285</v>
      </c>
      <c r="D111" s="23">
        <v>12</v>
      </c>
      <c r="E111" s="23">
        <v>17</v>
      </c>
      <c r="F111" s="23">
        <v>30</v>
      </c>
      <c r="AZ111" s="9">
        <v>1.514792899408284</v>
      </c>
    </row>
    <row r="112" spans="1:52" x14ac:dyDescent="0.25">
      <c r="A112" s="5">
        <v>9</v>
      </c>
      <c r="B112" s="45">
        <v>7</v>
      </c>
      <c r="C112" s="23" t="s">
        <v>286</v>
      </c>
      <c r="D112" s="23">
        <v>20</v>
      </c>
      <c r="E112" s="23">
        <v>50</v>
      </c>
      <c r="F112" s="23">
        <v>80</v>
      </c>
      <c r="AZ112" s="9">
        <v>3.9763313609467459</v>
      </c>
    </row>
    <row r="113" spans="1:52" x14ac:dyDescent="0.25">
      <c r="A113" s="5">
        <v>9</v>
      </c>
      <c r="B113" s="45">
        <v>8</v>
      </c>
      <c r="C113" s="23" t="s">
        <v>287</v>
      </c>
      <c r="D113" s="23">
        <v>0.5</v>
      </c>
      <c r="E113" s="23">
        <v>6</v>
      </c>
      <c r="F113" s="23">
        <v>24</v>
      </c>
      <c r="AZ113" s="9">
        <v>2.4852071005917162</v>
      </c>
    </row>
    <row r="114" spans="1:52" x14ac:dyDescent="0.25">
      <c r="A114" s="5">
        <v>9</v>
      </c>
      <c r="B114" s="45">
        <v>9</v>
      </c>
      <c r="C114" s="23" t="s">
        <v>288</v>
      </c>
      <c r="D114" s="23">
        <v>0.5</v>
      </c>
      <c r="E114" s="23">
        <v>3</v>
      </c>
      <c r="F114" s="23">
        <v>5</v>
      </c>
      <c r="AZ114" s="9">
        <v>4.449704142011834</v>
      </c>
    </row>
    <row r="115" spans="1:52" x14ac:dyDescent="0.25">
      <c r="A115" s="5">
        <v>9</v>
      </c>
      <c r="B115" s="45">
        <v>10</v>
      </c>
      <c r="C115" s="23" t="s">
        <v>289</v>
      </c>
      <c r="D115" s="23">
        <v>5</v>
      </c>
      <c r="E115" s="23">
        <v>20</v>
      </c>
      <c r="F115" s="23">
        <v>40</v>
      </c>
      <c r="AZ115" s="9">
        <v>3.4792899408284024</v>
      </c>
    </row>
    <row r="116" spans="1:52" x14ac:dyDescent="0.25">
      <c r="A116" s="5">
        <v>9</v>
      </c>
      <c r="B116" s="45">
        <v>11</v>
      </c>
      <c r="C116" s="23" t="s">
        <v>290</v>
      </c>
      <c r="D116" s="23">
        <v>0.1</v>
      </c>
      <c r="E116" s="23">
        <v>10</v>
      </c>
      <c r="F116" s="23">
        <v>100</v>
      </c>
      <c r="AZ116" s="9">
        <v>3.1005917159763308</v>
      </c>
    </row>
    <row r="117" spans="1:52" x14ac:dyDescent="0.25">
      <c r="A117" s="5">
        <v>9</v>
      </c>
      <c r="B117" s="45">
        <v>12</v>
      </c>
      <c r="C117" s="23" t="s">
        <v>291</v>
      </c>
      <c r="D117" s="23">
        <v>0.4</v>
      </c>
      <c r="E117" s="23">
        <v>1</v>
      </c>
      <c r="F117" s="23">
        <v>1.2</v>
      </c>
      <c r="AZ117" s="9">
        <v>3.3609467455621305</v>
      </c>
    </row>
    <row r="118" spans="1:52" x14ac:dyDescent="0.25">
      <c r="A118" s="5">
        <v>9</v>
      </c>
      <c r="B118" s="45">
        <v>13</v>
      </c>
      <c r="C118" s="23" t="s">
        <v>292</v>
      </c>
      <c r="D118" s="23">
        <v>10</v>
      </c>
      <c r="E118" s="23">
        <v>30</v>
      </c>
      <c r="F118" s="23">
        <v>100</v>
      </c>
      <c r="AZ118" s="9">
        <v>3.4792899408284019</v>
      </c>
    </row>
    <row r="119" spans="1:52" x14ac:dyDescent="0.25">
      <c r="A119" s="5">
        <v>10</v>
      </c>
      <c r="B119" s="45">
        <v>1</v>
      </c>
      <c r="C119" s="23" t="s">
        <v>280</v>
      </c>
      <c r="D119" s="23">
        <v>10</v>
      </c>
      <c r="E119" s="23">
        <v>40</v>
      </c>
      <c r="F119" s="23">
        <v>100</v>
      </c>
      <c r="AZ119" s="9">
        <v>3.1005917159763317</v>
      </c>
    </row>
    <row r="120" spans="1:52" x14ac:dyDescent="0.25">
      <c r="A120" s="5">
        <v>10</v>
      </c>
      <c r="B120" s="45">
        <v>2</v>
      </c>
      <c r="C120" s="23" t="s">
        <v>281</v>
      </c>
      <c r="D120" s="23">
        <v>0.1</v>
      </c>
      <c r="E120" s="23">
        <v>1</v>
      </c>
      <c r="F120" s="23">
        <v>5</v>
      </c>
      <c r="AZ120" s="9">
        <v>3.0532544378698225</v>
      </c>
    </row>
    <row r="121" spans="1:52" x14ac:dyDescent="0.25">
      <c r="A121" s="5">
        <v>10</v>
      </c>
      <c r="B121" s="45">
        <v>3</v>
      </c>
      <c r="C121" s="23" t="s">
        <v>282</v>
      </c>
      <c r="D121" s="23">
        <v>5</v>
      </c>
      <c r="E121" s="23">
        <v>10</v>
      </c>
      <c r="F121" s="23">
        <v>20</v>
      </c>
      <c r="AZ121" s="9">
        <v>3.1242603550295858</v>
      </c>
    </row>
    <row r="122" spans="1:52" x14ac:dyDescent="0.25">
      <c r="A122" s="5">
        <v>10</v>
      </c>
      <c r="B122" s="45">
        <v>4</v>
      </c>
      <c r="C122" s="23" t="s">
        <v>283</v>
      </c>
      <c r="D122" s="23">
        <v>0.05</v>
      </c>
      <c r="E122" s="23">
        <v>0.2</v>
      </c>
      <c r="F122" s="23">
        <v>0.4</v>
      </c>
      <c r="AZ122" s="9">
        <v>4.5917159763313604</v>
      </c>
    </row>
    <row r="123" spans="1:52" x14ac:dyDescent="0.25">
      <c r="A123" s="5">
        <v>10</v>
      </c>
      <c r="B123" s="45">
        <v>5</v>
      </c>
      <c r="C123" s="23" t="s">
        <v>284</v>
      </c>
      <c r="D123" s="23">
        <v>50</v>
      </c>
      <c r="E123" s="23">
        <v>150</v>
      </c>
      <c r="F123" s="23">
        <v>200</v>
      </c>
      <c r="AZ123" s="9">
        <v>1.514792899408284</v>
      </c>
    </row>
    <row r="124" spans="1:52" x14ac:dyDescent="0.25">
      <c r="A124" s="5">
        <v>10</v>
      </c>
      <c r="B124" s="45">
        <v>6</v>
      </c>
      <c r="C124" s="23" t="s">
        <v>285</v>
      </c>
      <c r="D124" s="23">
        <v>7.5</v>
      </c>
      <c r="E124" s="23">
        <v>14</v>
      </c>
      <c r="F124" s="23">
        <v>20</v>
      </c>
      <c r="AZ124" s="9">
        <v>3.9763313609467459</v>
      </c>
    </row>
    <row r="125" spans="1:52" x14ac:dyDescent="0.25">
      <c r="A125" s="5">
        <v>10</v>
      </c>
      <c r="B125" s="45">
        <v>7</v>
      </c>
      <c r="C125" s="23" t="s">
        <v>286</v>
      </c>
      <c r="D125" s="23">
        <v>75</v>
      </c>
      <c r="E125" s="23">
        <v>90</v>
      </c>
      <c r="F125" s="23">
        <v>95</v>
      </c>
      <c r="AZ125" s="9">
        <v>2.4852071005917162</v>
      </c>
    </row>
    <row r="126" spans="1:52" x14ac:dyDescent="0.25">
      <c r="A126" s="5">
        <v>10</v>
      </c>
      <c r="B126" s="45">
        <v>8</v>
      </c>
      <c r="C126" s="23" t="s">
        <v>287</v>
      </c>
      <c r="D126" s="23">
        <v>36</v>
      </c>
      <c r="E126" s="23">
        <v>54</v>
      </c>
      <c r="F126" s="23">
        <v>72</v>
      </c>
      <c r="AZ126" s="9">
        <v>4.449704142011834</v>
      </c>
    </row>
    <row r="127" spans="1:52" x14ac:dyDescent="0.25">
      <c r="A127" s="5">
        <v>10</v>
      </c>
      <c r="B127" s="45">
        <v>9</v>
      </c>
      <c r="C127" s="23" t="s">
        <v>288</v>
      </c>
      <c r="D127" s="23">
        <v>3</v>
      </c>
      <c r="E127" s="23">
        <v>5</v>
      </c>
      <c r="F127" s="23">
        <v>10</v>
      </c>
      <c r="AZ127" s="9">
        <v>3.4792899408284024</v>
      </c>
    </row>
    <row r="128" spans="1:52" x14ac:dyDescent="0.25">
      <c r="A128" s="5">
        <v>10</v>
      </c>
      <c r="B128" s="45">
        <v>10</v>
      </c>
      <c r="C128" s="23" t="s">
        <v>289</v>
      </c>
      <c r="D128" s="23">
        <v>-80</v>
      </c>
      <c r="E128" s="23">
        <v>-50</v>
      </c>
      <c r="F128" s="23">
        <v>-20</v>
      </c>
      <c r="AZ128" s="9">
        <v>3.1005917159763308</v>
      </c>
    </row>
    <row r="129" spans="1:52" x14ac:dyDescent="0.25">
      <c r="A129" s="5">
        <v>10</v>
      </c>
      <c r="B129" s="45">
        <v>11</v>
      </c>
      <c r="C129" s="23" t="s">
        <v>290</v>
      </c>
      <c r="D129" s="23">
        <v>6.8999999999999997E-5</v>
      </c>
      <c r="E129" s="23">
        <v>3.5000000000000001E-3</v>
      </c>
      <c r="F129" s="23">
        <v>2.1000000000000001E-2</v>
      </c>
      <c r="AZ129" s="9">
        <v>3.3609467455621305</v>
      </c>
    </row>
    <row r="130" spans="1:52" x14ac:dyDescent="0.25">
      <c r="A130" s="5">
        <v>10</v>
      </c>
      <c r="B130" s="45">
        <v>12</v>
      </c>
      <c r="C130" s="23" t="s">
        <v>291</v>
      </c>
      <c r="D130" s="23">
        <v>0.05</v>
      </c>
      <c r="E130" s="23">
        <v>0.2</v>
      </c>
      <c r="F130" s="23">
        <v>0.5</v>
      </c>
      <c r="AZ130" s="9">
        <v>3.4792899408284019</v>
      </c>
    </row>
    <row r="131" spans="1:52" x14ac:dyDescent="0.25">
      <c r="A131" s="5">
        <v>10</v>
      </c>
      <c r="B131" s="45">
        <v>13</v>
      </c>
      <c r="C131" s="23" t="s">
        <v>292</v>
      </c>
      <c r="D131" s="23">
        <v>1</v>
      </c>
      <c r="E131" s="23">
        <v>10</v>
      </c>
      <c r="F131" s="23">
        <v>20</v>
      </c>
      <c r="AZ131" s="9">
        <v>3.1005917159763317</v>
      </c>
    </row>
    <row r="132" spans="1:52" x14ac:dyDescent="0.25">
      <c r="A132" s="5">
        <v>11</v>
      </c>
      <c r="B132" s="45">
        <v>1</v>
      </c>
      <c r="C132" s="23" t="s">
        <v>280</v>
      </c>
      <c r="D132" s="23">
        <v>200</v>
      </c>
      <c r="E132" s="23">
        <v>400</v>
      </c>
      <c r="F132" s="23">
        <v>900</v>
      </c>
      <c r="AZ132" s="9">
        <v>3.0532544378698225</v>
      </c>
    </row>
    <row r="133" spans="1:52" x14ac:dyDescent="0.25">
      <c r="A133" s="5">
        <v>11</v>
      </c>
      <c r="B133" s="45">
        <v>2</v>
      </c>
      <c r="C133" s="23" t="s">
        <v>281</v>
      </c>
      <c r="D133" s="23">
        <v>1</v>
      </c>
      <c r="E133" s="23">
        <v>3</v>
      </c>
      <c r="F133" s="23">
        <v>6</v>
      </c>
      <c r="AZ133" s="9">
        <v>3.1242603550295858</v>
      </c>
    </row>
    <row r="134" spans="1:52" x14ac:dyDescent="0.25">
      <c r="A134" s="5">
        <v>11</v>
      </c>
      <c r="B134" s="45">
        <v>3</v>
      </c>
      <c r="C134" s="23" t="s">
        <v>282</v>
      </c>
      <c r="D134" s="23">
        <v>1</v>
      </c>
      <c r="E134" s="23">
        <v>10</v>
      </c>
      <c r="F134" s="23">
        <v>20</v>
      </c>
      <c r="AZ134" s="9">
        <v>4.5917159763313604</v>
      </c>
    </row>
    <row r="135" spans="1:52" x14ac:dyDescent="0.25">
      <c r="A135" s="5">
        <v>11</v>
      </c>
      <c r="B135" s="45">
        <v>4</v>
      </c>
      <c r="C135" s="23" t="s">
        <v>283</v>
      </c>
      <c r="D135" s="23">
        <v>0.08</v>
      </c>
      <c r="E135" s="23">
        <v>0.2</v>
      </c>
      <c r="F135" s="23">
        <v>0.35</v>
      </c>
      <c r="AZ135" s="9">
        <v>1.514792899408284</v>
      </c>
    </row>
    <row r="136" spans="1:52" x14ac:dyDescent="0.25">
      <c r="A136" s="5">
        <v>11</v>
      </c>
      <c r="B136" s="45">
        <v>5</v>
      </c>
      <c r="C136" s="23" t="s">
        <v>284</v>
      </c>
      <c r="D136" s="23">
        <v>60</v>
      </c>
      <c r="E136" s="23">
        <v>80</v>
      </c>
      <c r="F136" s="23">
        <v>100</v>
      </c>
      <c r="AZ136" s="9">
        <v>3.9763313609467459</v>
      </c>
    </row>
    <row r="137" spans="1:52" x14ac:dyDescent="0.25">
      <c r="A137" s="5">
        <v>11</v>
      </c>
      <c r="B137" s="45">
        <v>6</v>
      </c>
      <c r="C137" s="23" t="s">
        <v>285</v>
      </c>
      <c r="D137" s="23">
        <v>4</v>
      </c>
      <c r="E137" s="23">
        <v>10</v>
      </c>
      <c r="F137" s="23">
        <v>16</v>
      </c>
      <c r="AZ137" s="9">
        <v>2.4852071005917162</v>
      </c>
    </row>
    <row r="138" spans="1:52" x14ac:dyDescent="0.25">
      <c r="A138" s="5">
        <v>11</v>
      </c>
      <c r="B138" s="45">
        <v>7</v>
      </c>
      <c r="C138" s="23" t="s">
        <v>286</v>
      </c>
      <c r="D138" s="23">
        <v>85</v>
      </c>
      <c r="E138" s="23">
        <v>95</v>
      </c>
      <c r="F138" s="23">
        <v>98</v>
      </c>
      <c r="AZ138" s="9">
        <v>4.449704142011834</v>
      </c>
    </row>
    <row r="139" spans="1:52" x14ac:dyDescent="0.25">
      <c r="A139" s="5">
        <v>11</v>
      </c>
      <c r="B139" s="45">
        <v>8</v>
      </c>
      <c r="C139" s="23" t="s">
        <v>287</v>
      </c>
      <c r="D139" s="23">
        <v>96</v>
      </c>
      <c r="E139" s="23">
        <v>144</v>
      </c>
      <c r="F139" s="23">
        <v>192</v>
      </c>
      <c r="AZ139" s="9">
        <v>3.4792899408284024</v>
      </c>
    </row>
    <row r="140" spans="1:52" x14ac:dyDescent="0.25">
      <c r="A140" s="5">
        <v>11</v>
      </c>
      <c r="B140" s="45">
        <v>9</v>
      </c>
      <c r="C140" s="23" t="s">
        <v>288</v>
      </c>
      <c r="D140" s="23">
        <v>10</v>
      </c>
      <c r="E140" s="23">
        <v>20</v>
      </c>
      <c r="F140" s="23">
        <v>30</v>
      </c>
      <c r="AZ140" s="9">
        <v>3.1005917159763308</v>
      </c>
    </row>
    <row r="141" spans="1:52" x14ac:dyDescent="0.25">
      <c r="A141" s="5">
        <v>11</v>
      </c>
      <c r="B141" s="45">
        <v>10</v>
      </c>
      <c r="C141" s="23" t="s">
        <v>289</v>
      </c>
      <c r="D141" s="23">
        <v>10</v>
      </c>
      <c r="E141" s="23">
        <v>20</v>
      </c>
      <c r="F141" s="23">
        <v>35</v>
      </c>
      <c r="AZ141" s="9">
        <v>3.3609467455621305</v>
      </c>
    </row>
    <row r="142" spans="1:52" x14ac:dyDescent="0.25">
      <c r="A142" s="5">
        <v>11</v>
      </c>
      <c r="B142" s="45">
        <v>11</v>
      </c>
      <c r="C142" s="23" t="s">
        <v>290</v>
      </c>
      <c r="D142" s="23">
        <v>5</v>
      </c>
      <c r="E142" s="23">
        <v>20</v>
      </c>
      <c r="F142" s="23">
        <v>30</v>
      </c>
      <c r="AZ142" s="9">
        <v>3.4792899408284019</v>
      </c>
    </row>
    <row r="143" spans="1:52" x14ac:dyDescent="0.25">
      <c r="A143" s="5">
        <v>11</v>
      </c>
      <c r="B143" s="45">
        <v>12</v>
      </c>
      <c r="C143" s="23" t="s">
        <v>291</v>
      </c>
      <c r="D143" s="23">
        <v>0.15</v>
      </c>
      <c r="E143" s="23">
        <v>0.25</v>
      </c>
      <c r="F143" s="23">
        <v>0.35</v>
      </c>
      <c r="AZ143" s="9">
        <v>3.1005917159763317</v>
      </c>
    </row>
    <row r="144" spans="1:52" x14ac:dyDescent="0.25">
      <c r="A144" s="5">
        <v>11</v>
      </c>
      <c r="B144" s="45">
        <v>13</v>
      </c>
      <c r="C144" s="23" t="s">
        <v>292</v>
      </c>
      <c r="D144" s="23">
        <v>5</v>
      </c>
      <c r="E144" s="23">
        <v>10</v>
      </c>
      <c r="F144" s="23">
        <v>15</v>
      </c>
      <c r="AZ144" s="9">
        <v>3.0532544378698225</v>
      </c>
    </row>
    <row r="145" spans="1:52" x14ac:dyDescent="0.25">
      <c r="A145" s="5">
        <v>12</v>
      </c>
      <c r="B145" s="45">
        <v>1</v>
      </c>
      <c r="C145" s="23" t="s">
        <v>280</v>
      </c>
      <c r="D145" s="23">
        <v>800</v>
      </c>
      <c r="E145" s="23">
        <v>900</v>
      </c>
      <c r="F145" s="23">
        <v>1000</v>
      </c>
      <c r="AZ145" s="9">
        <v>3.1242603550295858</v>
      </c>
    </row>
    <row r="146" spans="1:52" x14ac:dyDescent="0.25">
      <c r="A146" s="5">
        <v>12</v>
      </c>
      <c r="B146" s="45">
        <v>2</v>
      </c>
      <c r="C146" s="23" t="s">
        <v>281</v>
      </c>
      <c r="D146" s="23">
        <v>0.2</v>
      </c>
      <c r="E146" s="23">
        <v>2</v>
      </c>
      <c r="F146" s="23">
        <v>4</v>
      </c>
      <c r="AZ146" s="9">
        <v>4.5917159763313604</v>
      </c>
    </row>
    <row r="147" spans="1:52" x14ac:dyDescent="0.25">
      <c r="A147" s="5">
        <v>12</v>
      </c>
      <c r="B147" s="45">
        <v>3</v>
      </c>
      <c r="C147" s="23" t="s">
        <v>282</v>
      </c>
      <c r="D147" s="23">
        <v>15</v>
      </c>
      <c r="E147" s="23">
        <v>30</v>
      </c>
      <c r="F147" s="23">
        <v>50</v>
      </c>
      <c r="AZ147" s="9">
        <v>1.514792899408284</v>
      </c>
    </row>
    <row r="148" spans="1:52" x14ac:dyDescent="0.25">
      <c r="A148" s="5">
        <v>12</v>
      </c>
      <c r="B148" s="45">
        <v>4</v>
      </c>
      <c r="C148" s="23" t="s">
        <v>283</v>
      </c>
      <c r="D148" s="23">
        <v>0.1</v>
      </c>
      <c r="E148" s="23">
        <v>0.4</v>
      </c>
      <c r="F148" s="23">
        <v>0.6</v>
      </c>
      <c r="AZ148" s="9">
        <v>3.9763313609467459</v>
      </c>
    </row>
    <row r="149" spans="1:52" x14ac:dyDescent="0.25">
      <c r="A149" s="5">
        <v>12</v>
      </c>
      <c r="B149" s="45">
        <v>5</v>
      </c>
      <c r="C149" s="23" t="s">
        <v>284</v>
      </c>
      <c r="D149" s="23">
        <v>60</v>
      </c>
      <c r="E149" s="23">
        <v>100</v>
      </c>
      <c r="F149" s="23">
        <v>150</v>
      </c>
      <c r="AZ149" s="9">
        <v>2.4852071005917162</v>
      </c>
    </row>
    <row r="150" spans="1:52" x14ac:dyDescent="0.25">
      <c r="A150" s="5">
        <v>12</v>
      </c>
      <c r="B150" s="45">
        <v>6</v>
      </c>
      <c r="C150" s="23" t="s">
        <v>285</v>
      </c>
      <c r="D150" s="23">
        <v>5</v>
      </c>
      <c r="E150" s="23">
        <v>10</v>
      </c>
      <c r="F150" s="23">
        <v>20</v>
      </c>
      <c r="AZ150" s="9">
        <v>4.449704142011834</v>
      </c>
    </row>
    <row r="151" spans="1:52" x14ac:dyDescent="0.25">
      <c r="A151" s="5">
        <v>12</v>
      </c>
      <c r="B151" s="45">
        <v>7</v>
      </c>
      <c r="C151" s="23" t="s">
        <v>286</v>
      </c>
      <c r="D151" s="23">
        <v>60</v>
      </c>
      <c r="E151" s="23">
        <v>70</v>
      </c>
      <c r="F151" s="23">
        <v>80</v>
      </c>
      <c r="AZ151" s="9">
        <v>3.4792899408284024</v>
      </c>
    </row>
    <row r="152" spans="1:52" x14ac:dyDescent="0.25">
      <c r="A152" s="5">
        <v>12</v>
      </c>
      <c r="B152" s="45">
        <v>8</v>
      </c>
      <c r="C152" s="23" t="s">
        <v>287</v>
      </c>
      <c r="D152" s="23">
        <v>50</v>
      </c>
      <c r="E152" s="23">
        <v>70</v>
      </c>
      <c r="F152" s="23">
        <v>90</v>
      </c>
      <c r="AZ152" s="9">
        <v>3.1005917159763308</v>
      </c>
    </row>
    <row r="153" spans="1:52" x14ac:dyDescent="0.25">
      <c r="A153" s="5">
        <v>12</v>
      </c>
      <c r="B153" s="45">
        <v>9</v>
      </c>
      <c r="C153" s="23" t="s">
        <v>288</v>
      </c>
      <c r="D153" s="23">
        <v>3</v>
      </c>
      <c r="E153" s="23">
        <v>5</v>
      </c>
      <c r="F153" s="23">
        <v>10</v>
      </c>
      <c r="AZ153" s="9">
        <v>3.3609467455621305</v>
      </c>
    </row>
    <row r="154" spans="1:52" x14ac:dyDescent="0.25">
      <c r="A154" s="5">
        <v>12</v>
      </c>
      <c r="B154" s="45">
        <v>10</v>
      </c>
      <c r="C154" s="23" t="s">
        <v>289</v>
      </c>
      <c r="D154" s="23">
        <v>0</v>
      </c>
      <c r="E154" s="23">
        <v>20</v>
      </c>
      <c r="F154" s="23">
        <v>30</v>
      </c>
      <c r="AZ154" s="9">
        <v>3.4792899408284019</v>
      </c>
    </row>
    <row r="155" spans="1:52" x14ac:dyDescent="0.25">
      <c r="A155" s="5">
        <v>12</v>
      </c>
      <c r="B155" s="45">
        <v>11</v>
      </c>
      <c r="C155" s="23" t="s">
        <v>290</v>
      </c>
      <c r="D155" s="23">
        <v>0.1</v>
      </c>
      <c r="E155" s="23">
        <v>2</v>
      </c>
      <c r="F155" s="23">
        <v>5</v>
      </c>
      <c r="AZ155" s="9">
        <v>3.1005917159763317</v>
      </c>
    </row>
    <row r="156" spans="1:52" x14ac:dyDescent="0.25">
      <c r="A156" s="5">
        <v>12</v>
      </c>
      <c r="B156" s="45">
        <v>12</v>
      </c>
      <c r="C156" s="23" t="s">
        <v>291</v>
      </c>
      <c r="D156" s="23">
        <v>0.6</v>
      </c>
      <c r="E156" s="23">
        <v>1.2</v>
      </c>
      <c r="F156" s="23">
        <v>2</v>
      </c>
      <c r="AZ156" s="9">
        <v>3.0532544378698225</v>
      </c>
    </row>
    <row r="157" spans="1:52" x14ac:dyDescent="0.25">
      <c r="A157" s="5">
        <v>12</v>
      </c>
      <c r="B157" s="45">
        <v>13</v>
      </c>
      <c r="C157" s="23" t="s">
        <v>292</v>
      </c>
      <c r="D157" s="23">
        <v>5</v>
      </c>
      <c r="E157" s="23">
        <v>20</v>
      </c>
      <c r="F157" s="23">
        <v>50</v>
      </c>
      <c r="AZ157" s="9">
        <v>3.1242603550295858</v>
      </c>
    </row>
    <row r="158" spans="1:52" x14ac:dyDescent="0.25">
      <c r="C158" s="23"/>
      <c r="AZ158" s="9">
        <v>4.5917159763313604</v>
      </c>
    </row>
    <row r="159" spans="1:52" x14ac:dyDescent="0.25">
      <c r="C159" s="23"/>
      <c r="AZ159" s="9">
        <v>1.514792899408284</v>
      </c>
    </row>
    <row r="160" spans="1:52" x14ac:dyDescent="0.25">
      <c r="C160" s="23"/>
      <c r="AZ160" s="9">
        <v>3.9763313609467459</v>
      </c>
    </row>
    <row r="161" spans="3:52" x14ac:dyDescent="0.25">
      <c r="C161" s="23"/>
      <c r="AZ161" s="9">
        <v>2.4852071005917162</v>
      </c>
    </row>
    <row r="162" spans="3:52" x14ac:dyDescent="0.25">
      <c r="C162" s="23"/>
      <c r="AZ162" s="9">
        <v>4.449704142011834</v>
      </c>
    </row>
    <row r="163" spans="3:52" x14ac:dyDescent="0.25">
      <c r="C163" s="23"/>
      <c r="AZ163" s="9">
        <v>3.4792899408284024</v>
      </c>
    </row>
    <row r="164" spans="3:52" x14ac:dyDescent="0.25">
      <c r="C164" s="23"/>
      <c r="AZ164" s="9">
        <v>3.1005917159763308</v>
      </c>
    </row>
    <row r="165" spans="3:52" x14ac:dyDescent="0.25">
      <c r="C165" s="23"/>
      <c r="AZ165" s="9">
        <v>3.3609467455621305</v>
      </c>
    </row>
    <row r="166" spans="3:52" x14ac:dyDescent="0.25">
      <c r="C166" s="23"/>
      <c r="AZ166" s="9">
        <v>3.4792899408284019</v>
      </c>
    </row>
    <row r="167" spans="3:52" x14ac:dyDescent="0.25">
      <c r="C167" s="23"/>
      <c r="AZ167" s="9">
        <v>3.1005917159763317</v>
      </c>
    </row>
    <row r="168" spans="3:52" x14ac:dyDescent="0.25">
      <c r="C168" s="23"/>
      <c r="AZ168" s="9">
        <v>3.0532544378698225</v>
      </c>
    </row>
    <row r="169" spans="3:52" x14ac:dyDescent="0.25">
      <c r="C169" s="23"/>
      <c r="AZ169" s="9">
        <v>3.1242603550295858</v>
      </c>
    </row>
    <row r="170" spans="3:52" x14ac:dyDescent="0.25">
      <c r="AZ170" s="9">
        <v>4.5917159763313604</v>
      </c>
    </row>
    <row r="171" spans="3:52" x14ac:dyDescent="0.25">
      <c r="AZ171" s="9">
        <v>1.514792899408284</v>
      </c>
    </row>
    <row r="172" spans="3:52" x14ac:dyDescent="0.25">
      <c r="AZ172" s="9">
        <v>3.9763313609467459</v>
      </c>
    </row>
    <row r="173" spans="3:52" x14ac:dyDescent="0.25">
      <c r="AZ173" s="9">
        <v>2.4852071005917162</v>
      </c>
    </row>
    <row r="174" spans="3:52" x14ac:dyDescent="0.25">
      <c r="AZ174" s="9">
        <v>4.449704142011834</v>
      </c>
    </row>
    <row r="175" spans="3:52" x14ac:dyDescent="0.25">
      <c r="AZ175" s="9">
        <v>3.4792899408284024</v>
      </c>
    </row>
    <row r="176" spans="3:52" x14ac:dyDescent="0.25">
      <c r="AZ176" s="9">
        <v>3.1005917159763308</v>
      </c>
    </row>
    <row r="177" spans="52:52" x14ac:dyDescent="0.25">
      <c r="AZ177" s="9">
        <v>3.3609467455621305</v>
      </c>
    </row>
    <row r="178" spans="52:52" x14ac:dyDescent="0.25">
      <c r="AZ178" s="9">
        <v>3.4792899408284019</v>
      </c>
    </row>
    <row r="179" spans="52:52" x14ac:dyDescent="0.25">
      <c r="AZ179" s="9">
        <v>3.1005917159763317</v>
      </c>
    </row>
    <row r="180" spans="52:52" x14ac:dyDescent="0.25">
      <c r="AZ180" s="9">
        <v>3.0532544378698225</v>
      </c>
    </row>
    <row r="181" spans="52:52" x14ac:dyDescent="0.25">
      <c r="AZ181" s="9">
        <v>3.1242603550295858</v>
      </c>
    </row>
    <row r="182" spans="52:52" x14ac:dyDescent="0.25">
      <c r="AZ182" s="9">
        <v>4.5917159763313604</v>
      </c>
    </row>
    <row r="183" spans="52:52" x14ac:dyDescent="0.25">
      <c r="AZ183" s="9">
        <v>1.514792899408284</v>
      </c>
    </row>
    <row r="184" spans="52:52" x14ac:dyDescent="0.25">
      <c r="AZ184" s="9">
        <v>3.9763313609467459</v>
      </c>
    </row>
    <row r="185" spans="52:52" x14ac:dyDescent="0.25">
      <c r="AZ185" s="9">
        <v>2.4852071005917162</v>
      </c>
    </row>
    <row r="186" spans="52:52" x14ac:dyDescent="0.25">
      <c r="AZ186" s="9">
        <v>4.449704142011834</v>
      </c>
    </row>
    <row r="187" spans="52:52" x14ac:dyDescent="0.25">
      <c r="AZ187" s="9">
        <v>3.4792899408284024</v>
      </c>
    </row>
    <row r="188" spans="52:52" x14ac:dyDescent="0.25">
      <c r="AZ188" s="9">
        <v>3.1005917159763308</v>
      </c>
    </row>
    <row r="189" spans="52:52" x14ac:dyDescent="0.25">
      <c r="AZ189" s="9">
        <v>3.3609467455621305</v>
      </c>
    </row>
    <row r="190" spans="52:52" x14ac:dyDescent="0.25">
      <c r="AZ190" s="9">
        <v>3.4792899408284019</v>
      </c>
    </row>
    <row r="191" spans="52:52" x14ac:dyDescent="0.25">
      <c r="AZ191" s="9">
        <v>3.1005917159763317</v>
      </c>
    </row>
    <row r="192" spans="52:52" x14ac:dyDescent="0.25">
      <c r="AZ192" s="9">
        <v>3.0532544378698225</v>
      </c>
    </row>
    <row r="193" spans="52:52" x14ac:dyDescent="0.25">
      <c r="AZ193" s="9">
        <v>3.1242603550295858</v>
      </c>
    </row>
    <row r="194" spans="52:52" x14ac:dyDescent="0.25">
      <c r="AZ194" s="9">
        <v>4.5917159763313604</v>
      </c>
    </row>
    <row r="195" spans="52:52" x14ac:dyDescent="0.25">
      <c r="AZ195" s="9">
        <v>1.514792899408284</v>
      </c>
    </row>
    <row r="196" spans="52:52" x14ac:dyDescent="0.25">
      <c r="AZ196" s="9">
        <v>3.9763313609467459</v>
      </c>
    </row>
    <row r="197" spans="52:52" x14ac:dyDescent="0.25">
      <c r="AZ197" s="9">
        <v>2.4852071005917162</v>
      </c>
    </row>
    <row r="198" spans="52:52" x14ac:dyDescent="0.25">
      <c r="AZ198" s="9">
        <v>4.449704142011834</v>
      </c>
    </row>
    <row r="199" spans="52:52" x14ac:dyDescent="0.25">
      <c r="AZ199" s="9">
        <v>3.4792899408284024</v>
      </c>
    </row>
    <row r="200" spans="52:52" x14ac:dyDescent="0.25">
      <c r="AZ200" s="9">
        <v>3.1005917159763308</v>
      </c>
    </row>
    <row r="201" spans="52:52" x14ac:dyDescent="0.25">
      <c r="AZ201" s="9">
        <v>3.3609467455621305</v>
      </c>
    </row>
    <row r="202" spans="52:52" x14ac:dyDescent="0.25">
      <c r="AZ202" s="9">
        <v>3.4792899408284019</v>
      </c>
    </row>
    <row r="203" spans="52:52" x14ac:dyDescent="0.25">
      <c r="AZ203" s="9">
        <v>3.1005917159763317</v>
      </c>
    </row>
    <row r="204" spans="52:52" x14ac:dyDescent="0.25">
      <c r="AZ204" s="9">
        <v>3.0532544378698225</v>
      </c>
    </row>
    <row r="205" spans="52:52" x14ac:dyDescent="0.25">
      <c r="AZ205" s="9">
        <v>3.1242603550295858</v>
      </c>
    </row>
    <row r="206" spans="52:52" x14ac:dyDescent="0.25">
      <c r="AZ206" s="9">
        <v>4.5917159763313604</v>
      </c>
    </row>
    <row r="207" spans="52:52" x14ac:dyDescent="0.25">
      <c r="AZ207" s="9">
        <v>1.514792899408284</v>
      </c>
    </row>
    <row r="208" spans="52:52" x14ac:dyDescent="0.25">
      <c r="AZ208" s="9">
        <v>3.9763313609467459</v>
      </c>
    </row>
    <row r="209" spans="52:52" x14ac:dyDescent="0.25">
      <c r="AZ209" s="9">
        <v>2.4852071005917162</v>
      </c>
    </row>
    <row r="210" spans="52:52" x14ac:dyDescent="0.25">
      <c r="AZ210" s="9">
        <v>4.449704142011834</v>
      </c>
    </row>
    <row r="211" spans="52:52" x14ac:dyDescent="0.25">
      <c r="AZ211" s="9">
        <v>3.4792899408284024</v>
      </c>
    </row>
    <row r="212" spans="52:52" x14ac:dyDescent="0.25">
      <c r="AZ212" s="9">
        <v>3.1005917159763308</v>
      </c>
    </row>
    <row r="213" spans="52:52" x14ac:dyDescent="0.25">
      <c r="AZ213" s="9">
        <v>3.3609467455621305</v>
      </c>
    </row>
    <row r="214" spans="52:52" x14ac:dyDescent="0.25">
      <c r="AZ214" s="9">
        <v>3.4792899408284019</v>
      </c>
    </row>
    <row r="215" spans="52:52" x14ac:dyDescent="0.25">
      <c r="AZ215" s="9">
        <v>3.1005917159763317</v>
      </c>
    </row>
    <row r="216" spans="52:52" x14ac:dyDescent="0.25">
      <c r="AZ216" s="9">
        <v>3.0532544378698225</v>
      </c>
    </row>
    <row r="217" spans="52:52" x14ac:dyDescent="0.25">
      <c r="AZ217" s="9">
        <v>3.1242603550295858</v>
      </c>
    </row>
    <row r="218" spans="52:52" x14ac:dyDescent="0.25">
      <c r="AZ218" s="9">
        <v>4.5917159763313604</v>
      </c>
    </row>
    <row r="219" spans="52:52" x14ac:dyDescent="0.25">
      <c r="AZ219" s="9">
        <v>1.514792899408284</v>
      </c>
    </row>
    <row r="220" spans="52:52" x14ac:dyDescent="0.25">
      <c r="AZ220" s="9">
        <v>3.9763313609467459</v>
      </c>
    </row>
    <row r="221" spans="52:52" x14ac:dyDescent="0.25">
      <c r="AZ221" s="9">
        <v>2.4852071005917162</v>
      </c>
    </row>
    <row r="222" spans="52:52" x14ac:dyDescent="0.25">
      <c r="AZ222" s="9">
        <v>4.449704142011834</v>
      </c>
    </row>
    <row r="223" spans="52:52" x14ac:dyDescent="0.25">
      <c r="AZ223" s="9">
        <v>3.4792899408284024</v>
      </c>
    </row>
    <row r="224" spans="52:52" x14ac:dyDescent="0.25">
      <c r="AZ224" s="9">
        <v>3.1005917159763308</v>
      </c>
    </row>
    <row r="225" spans="52:52" x14ac:dyDescent="0.25">
      <c r="AZ225" s="9">
        <v>3.3609467455621305</v>
      </c>
    </row>
    <row r="226" spans="52:52" x14ac:dyDescent="0.25">
      <c r="AZ226" s="9">
        <v>3.4792899408284019</v>
      </c>
    </row>
    <row r="227" spans="52:52" x14ac:dyDescent="0.25">
      <c r="AZ227" s="9">
        <v>3.1005917159763317</v>
      </c>
    </row>
    <row r="228" spans="52:52" x14ac:dyDescent="0.25">
      <c r="AZ228" s="9">
        <v>3.0532544378698225</v>
      </c>
    </row>
    <row r="229" spans="52:52" x14ac:dyDescent="0.25">
      <c r="AZ229" s="9">
        <v>3.1242603550295858</v>
      </c>
    </row>
    <row r="230" spans="52:52" x14ac:dyDescent="0.25">
      <c r="AZ230" s="9">
        <v>4.5917159763313604</v>
      </c>
    </row>
    <row r="231" spans="52:52" x14ac:dyDescent="0.25">
      <c r="AZ231" s="9">
        <v>1.514792899408284</v>
      </c>
    </row>
    <row r="232" spans="52:52" x14ac:dyDescent="0.25">
      <c r="AZ232" s="9">
        <v>3.9763313609467459</v>
      </c>
    </row>
    <row r="233" spans="52:52" x14ac:dyDescent="0.25">
      <c r="AZ233" s="9">
        <v>2.4852071005917162</v>
      </c>
    </row>
    <row r="234" spans="52:52" x14ac:dyDescent="0.25">
      <c r="AZ234" s="9">
        <v>4.449704142011834</v>
      </c>
    </row>
    <row r="235" spans="52:52" x14ac:dyDescent="0.25">
      <c r="AZ235" s="9">
        <v>3.4792899408284024</v>
      </c>
    </row>
    <row r="236" spans="52:52" x14ac:dyDescent="0.25">
      <c r="AZ236" s="9">
        <v>3.1005917159763308</v>
      </c>
    </row>
    <row r="237" spans="52:52" x14ac:dyDescent="0.25">
      <c r="AZ237" s="9">
        <v>3.3609467455621305</v>
      </c>
    </row>
    <row r="238" spans="52:52" x14ac:dyDescent="0.25">
      <c r="AZ238" s="9">
        <v>3.4792899408284019</v>
      </c>
    </row>
    <row r="239" spans="52:52" x14ac:dyDescent="0.25">
      <c r="AZ239" s="9">
        <v>3.1005917159763317</v>
      </c>
    </row>
    <row r="240" spans="52:52" x14ac:dyDescent="0.25">
      <c r="AZ240" s="9">
        <v>3.0532544378698225</v>
      </c>
    </row>
    <row r="241" spans="52:52" x14ac:dyDescent="0.25">
      <c r="AZ241" s="9">
        <v>3.1242603550295858</v>
      </c>
    </row>
    <row r="242" spans="52:52" x14ac:dyDescent="0.25">
      <c r="AZ242" s="9">
        <v>4.5917159763313604</v>
      </c>
    </row>
    <row r="243" spans="52:52" x14ac:dyDescent="0.25">
      <c r="AZ243" s="9">
        <v>1.514792899408284</v>
      </c>
    </row>
    <row r="244" spans="52:52" x14ac:dyDescent="0.25">
      <c r="AZ244" s="9">
        <v>3.9763313609467459</v>
      </c>
    </row>
    <row r="245" spans="52:52" x14ac:dyDescent="0.25">
      <c r="AZ245" s="9">
        <v>2.4852071005917162</v>
      </c>
    </row>
    <row r="246" spans="52:52" x14ac:dyDescent="0.25">
      <c r="AZ246" s="9">
        <v>4.449704142011834</v>
      </c>
    </row>
    <row r="247" spans="52:52" x14ac:dyDescent="0.25">
      <c r="AZ247" s="9">
        <v>3.4792899408284024</v>
      </c>
    </row>
    <row r="248" spans="52:52" x14ac:dyDescent="0.25">
      <c r="AZ248" s="9">
        <v>3.1005917159763308</v>
      </c>
    </row>
    <row r="249" spans="52:52" x14ac:dyDescent="0.25">
      <c r="AZ249" s="9">
        <v>3.3609467455621305</v>
      </c>
    </row>
    <row r="250" spans="52:52" x14ac:dyDescent="0.25">
      <c r="AZ250" s="9">
        <v>3.4792899408284019</v>
      </c>
    </row>
    <row r="251" spans="52:52" x14ac:dyDescent="0.25">
      <c r="AZ251" s="9">
        <v>3.1005917159763317</v>
      </c>
    </row>
    <row r="252" spans="52:52" x14ac:dyDescent="0.25">
      <c r="AZ252" s="9">
        <v>3.0532544378698225</v>
      </c>
    </row>
    <row r="253" spans="52:52" x14ac:dyDescent="0.25">
      <c r="AZ253" s="9">
        <v>3.1242603550295858</v>
      </c>
    </row>
    <row r="254" spans="52:52" x14ac:dyDescent="0.25">
      <c r="AZ254" s="9">
        <v>4.5917159763313604</v>
      </c>
    </row>
    <row r="255" spans="52:52" x14ac:dyDescent="0.25">
      <c r="AZ255" s="9">
        <v>1.514792899408284</v>
      </c>
    </row>
    <row r="256" spans="52:52" x14ac:dyDescent="0.25">
      <c r="AZ256" s="9">
        <v>3.9763313609467459</v>
      </c>
    </row>
    <row r="257" spans="52:52" x14ac:dyDescent="0.25">
      <c r="AZ257" s="9">
        <v>2.4852071005917162</v>
      </c>
    </row>
    <row r="258" spans="52:52" x14ac:dyDescent="0.25">
      <c r="AZ258" s="9">
        <v>4.449704142011834</v>
      </c>
    </row>
    <row r="259" spans="52:52" x14ac:dyDescent="0.25">
      <c r="AZ259" s="9">
        <v>3.4792899408284024</v>
      </c>
    </row>
    <row r="260" spans="52:52" x14ac:dyDescent="0.25">
      <c r="AZ260" s="9">
        <v>3.1005917159763308</v>
      </c>
    </row>
    <row r="261" spans="52:52" x14ac:dyDescent="0.25">
      <c r="AZ261" s="9">
        <v>3.3609467455621305</v>
      </c>
    </row>
    <row r="262" spans="52:52" x14ac:dyDescent="0.25">
      <c r="AZ262" s="9">
        <v>3.4792899408284019</v>
      </c>
    </row>
    <row r="263" spans="52:52" x14ac:dyDescent="0.25">
      <c r="AZ263" s="9">
        <v>3.1005917159763317</v>
      </c>
    </row>
    <row r="264" spans="52:52" x14ac:dyDescent="0.25">
      <c r="AZ264" s="9">
        <v>3.0532544378698225</v>
      </c>
    </row>
    <row r="265" spans="52:52" x14ac:dyDescent="0.25">
      <c r="AZ265" s="9">
        <v>3.1242603550295858</v>
      </c>
    </row>
    <row r="266" spans="52:52" x14ac:dyDescent="0.25">
      <c r="AZ266" s="9">
        <v>4.5917159763313604</v>
      </c>
    </row>
    <row r="267" spans="52:52" x14ac:dyDescent="0.25">
      <c r="AZ267" s="9">
        <v>1.514792899408284</v>
      </c>
    </row>
    <row r="268" spans="52:52" x14ac:dyDescent="0.25">
      <c r="AZ268" s="9">
        <v>3.9763313609467459</v>
      </c>
    </row>
    <row r="269" spans="52:52" x14ac:dyDescent="0.25">
      <c r="AZ269" s="9">
        <v>2.4852071005917162</v>
      </c>
    </row>
    <row r="270" spans="52:52" x14ac:dyDescent="0.25">
      <c r="AZ270" s="9">
        <v>4.449704142011834</v>
      </c>
    </row>
    <row r="271" spans="52:52" x14ac:dyDescent="0.25">
      <c r="AZ271" s="9">
        <v>3.4792899408284024</v>
      </c>
    </row>
    <row r="272" spans="52:52" x14ac:dyDescent="0.25">
      <c r="AZ272" s="9">
        <v>3.1005917159763308</v>
      </c>
    </row>
    <row r="273" spans="52:52" x14ac:dyDescent="0.25">
      <c r="AZ273" s="9">
        <v>3.3609467455621305</v>
      </c>
    </row>
    <row r="274" spans="52:52" x14ac:dyDescent="0.25">
      <c r="AZ274" s="9">
        <v>3.4792899408284019</v>
      </c>
    </row>
    <row r="275" spans="52:52" x14ac:dyDescent="0.25">
      <c r="AZ275" s="9">
        <v>3.1005917159763317</v>
      </c>
    </row>
    <row r="276" spans="52:52" x14ac:dyDescent="0.25">
      <c r="AZ276" s="9">
        <v>3.0532544378698225</v>
      </c>
    </row>
    <row r="277" spans="52:52" x14ac:dyDescent="0.25">
      <c r="AZ277" s="9">
        <v>3.1242603550295858</v>
      </c>
    </row>
    <row r="278" spans="52:52" x14ac:dyDescent="0.25">
      <c r="AZ278" s="9">
        <v>4.5917159763313604</v>
      </c>
    </row>
    <row r="279" spans="52:52" x14ac:dyDescent="0.25">
      <c r="AZ279" s="9">
        <v>1.514792899408284</v>
      </c>
    </row>
    <row r="280" spans="52:52" x14ac:dyDescent="0.25">
      <c r="AZ280" s="9">
        <v>3.9763313609467459</v>
      </c>
    </row>
    <row r="281" spans="52:52" x14ac:dyDescent="0.25">
      <c r="AZ281" s="9">
        <v>2.4852071005917162</v>
      </c>
    </row>
    <row r="282" spans="52:52" x14ac:dyDescent="0.25">
      <c r="AZ282" s="9">
        <v>4.449704142011834</v>
      </c>
    </row>
    <row r="283" spans="52:52" x14ac:dyDescent="0.25">
      <c r="AZ283" s="9">
        <v>3.4792899408284024</v>
      </c>
    </row>
    <row r="284" spans="52:52" x14ac:dyDescent="0.25">
      <c r="AZ284" s="9">
        <v>3.1005917159763308</v>
      </c>
    </row>
    <row r="285" spans="52:52" x14ac:dyDescent="0.25">
      <c r="AZ285" s="9">
        <v>3.3609467455621305</v>
      </c>
    </row>
    <row r="286" spans="52:52" x14ac:dyDescent="0.25">
      <c r="AZ286" s="9">
        <v>3.4792899408284019</v>
      </c>
    </row>
    <row r="287" spans="52:52" x14ac:dyDescent="0.25">
      <c r="AZ287" s="9">
        <v>3.1005917159763317</v>
      </c>
    </row>
    <row r="288" spans="52:52" x14ac:dyDescent="0.25">
      <c r="AZ288" s="9">
        <v>3.0532544378698225</v>
      </c>
    </row>
    <row r="289" spans="52:52" x14ac:dyDescent="0.25">
      <c r="AZ289" s="9">
        <v>3.1242603550295858</v>
      </c>
    </row>
    <row r="290" spans="52:52" x14ac:dyDescent="0.25">
      <c r="AZ290" s="9">
        <v>4.5917159763313604</v>
      </c>
    </row>
    <row r="291" spans="52:52" x14ac:dyDescent="0.25">
      <c r="AZ291" s="9">
        <v>1.514792899408284</v>
      </c>
    </row>
    <row r="292" spans="52:52" x14ac:dyDescent="0.25">
      <c r="AZ292" s="9">
        <v>3.9763313609467459</v>
      </c>
    </row>
    <row r="293" spans="52:52" x14ac:dyDescent="0.25">
      <c r="AZ293" s="9">
        <v>2.4852071005917162</v>
      </c>
    </row>
    <row r="294" spans="52:52" x14ac:dyDescent="0.25">
      <c r="AZ294" s="9">
        <v>4.449704142011834</v>
      </c>
    </row>
    <row r="295" spans="52:52" x14ac:dyDescent="0.25">
      <c r="AZ295" s="9">
        <v>3.4792899408284024</v>
      </c>
    </row>
    <row r="296" spans="52:52" x14ac:dyDescent="0.25">
      <c r="AZ296" s="9">
        <v>3.1005917159763308</v>
      </c>
    </row>
    <row r="297" spans="52:52" x14ac:dyDescent="0.25">
      <c r="AZ297" s="9">
        <v>3.3609467455621305</v>
      </c>
    </row>
    <row r="298" spans="52:52" x14ac:dyDescent="0.25">
      <c r="AZ298" s="9">
        <v>3.4792899408284019</v>
      </c>
    </row>
    <row r="299" spans="52:52" x14ac:dyDescent="0.25">
      <c r="AZ299" s="9">
        <v>3.1005917159763317</v>
      </c>
    </row>
    <row r="300" spans="52:52" x14ac:dyDescent="0.25">
      <c r="AZ300" s="9">
        <v>3.0532544378698225</v>
      </c>
    </row>
    <row r="301" spans="52:52" x14ac:dyDescent="0.25">
      <c r="AZ301" s="9">
        <v>3.1242603550295858</v>
      </c>
    </row>
    <row r="302" spans="52:52" x14ac:dyDescent="0.25">
      <c r="AZ302" s="9">
        <v>4.5917159763313604</v>
      </c>
    </row>
    <row r="303" spans="52:52" x14ac:dyDescent="0.25">
      <c r="AZ303" s="9">
        <v>1.514792899408284</v>
      </c>
    </row>
    <row r="304" spans="52:52" x14ac:dyDescent="0.25">
      <c r="AZ304" s="9">
        <v>3.9763313609467459</v>
      </c>
    </row>
    <row r="305" spans="52:52" x14ac:dyDescent="0.25">
      <c r="AZ305" s="9">
        <v>2.4852071005917162</v>
      </c>
    </row>
    <row r="306" spans="52:52" x14ac:dyDescent="0.25">
      <c r="AZ306" s="9">
        <v>4.449704142011834</v>
      </c>
    </row>
    <row r="307" spans="52:52" x14ac:dyDescent="0.25">
      <c r="AZ307" s="9">
        <v>3.4792899408284024</v>
      </c>
    </row>
    <row r="308" spans="52:52" x14ac:dyDescent="0.25">
      <c r="AZ308" s="9">
        <v>3.1005917159763308</v>
      </c>
    </row>
    <row r="309" spans="52:52" x14ac:dyDescent="0.25">
      <c r="AZ309" s="9">
        <v>3.3609467455621305</v>
      </c>
    </row>
    <row r="310" spans="52:52" x14ac:dyDescent="0.25">
      <c r="AZ310" s="9">
        <v>3.4792899408284019</v>
      </c>
    </row>
    <row r="311" spans="52:52" x14ac:dyDescent="0.25">
      <c r="AZ311" s="9">
        <v>3.1005917159763317</v>
      </c>
    </row>
    <row r="312" spans="52:52" x14ac:dyDescent="0.25">
      <c r="AZ312" s="9">
        <v>3.0532544378698225</v>
      </c>
    </row>
    <row r="313" spans="52:52" x14ac:dyDescent="0.25">
      <c r="AZ313" s="9">
        <v>3.1242603550295858</v>
      </c>
    </row>
    <row r="314" spans="52:52" x14ac:dyDescent="0.25">
      <c r="AZ314" s="9">
        <v>4.5917159763313604</v>
      </c>
    </row>
    <row r="315" spans="52:52" x14ac:dyDescent="0.25">
      <c r="AZ315" s="9">
        <v>1.514792899408284</v>
      </c>
    </row>
    <row r="316" spans="52:52" x14ac:dyDescent="0.25">
      <c r="AZ316" s="9">
        <v>3.9763313609467459</v>
      </c>
    </row>
    <row r="317" spans="52:52" x14ac:dyDescent="0.25">
      <c r="AZ317" s="9">
        <v>2.4852071005917162</v>
      </c>
    </row>
    <row r="318" spans="52:52" x14ac:dyDescent="0.25">
      <c r="AZ318" s="9">
        <v>4.449704142011834</v>
      </c>
    </row>
    <row r="319" spans="52:52" x14ac:dyDescent="0.25">
      <c r="AZ319" s="9">
        <v>3.4792899408284024</v>
      </c>
    </row>
    <row r="320" spans="52:52" x14ac:dyDescent="0.25">
      <c r="AZ320" s="9">
        <v>3.1005917159763308</v>
      </c>
    </row>
    <row r="321" spans="52:52" x14ac:dyDescent="0.25">
      <c r="AZ321" s="9">
        <v>3.3609467455621305</v>
      </c>
    </row>
    <row r="322" spans="52:52" x14ac:dyDescent="0.25">
      <c r="AZ322" s="9">
        <v>3.4792899408284019</v>
      </c>
    </row>
    <row r="323" spans="52:52" x14ac:dyDescent="0.25">
      <c r="AZ323" s="9">
        <v>3.1005917159763317</v>
      </c>
    </row>
    <row r="324" spans="52:52" x14ac:dyDescent="0.25">
      <c r="AZ324" s="9">
        <v>3.0532544378698225</v>
      </c>
    </row>
    <row r="325" spans="52:52" x14ac:dyDescent="0.25">
      <c r="AZ325" s="9">
        <v>3.1242603550295858</v>
      </c>
    </row>
    <row r="326" spans="52:52" x14ac:dyDescent="0.25">
      <c r="AZ326" s="9">
        <v>4.5917159763313604</v>
      </c>
    </row>
    <row r="327" spans="52:52" x14ac:dyDescent="0.25">
      <c r="AZ327" s="9">
        <v>1.514792899408284</v>
      </c>
    </row>
    <row r="328" spans="52:52" x14ac:dyDescent="0.25">
      <c r="AZ328" s="9">
        <v>3.9763313609467459</v>
      </c>
    </row>
    <row r="329" spans="52:52" x14ac:dyDescent="0.25">
      <c r="AZ329" s="9">
        <v>2.4852071005917162</v>
      </c>
    </row>
    <row r="330" spans="52:52" x14ac:dyDescent="0.25">
      <c r="AZ330" s="9">
        <v>4.449704142011834</v>
      </c>
    </row>
    <row r="331" spans="52:52" x14ac:dyDescent="0.25">
      <c r="AZ331" s="9">
        <v>3.4792899408284024</v>
      </c>
    </row>
    <row r="332" spans="52:52" x14ac:dyDescent="0.25">
      <c r="AZ332" s="9">
        <v>3.1005917159763308</v>
      </c>
    </row>
    <row r="333" spans="52:52" x14ac:dyDescent="0.25">
      <c r="AZ333" s="9">
        <v>3.3609467455621305</v>
      </c>
    </row>
    <row r="334" spans="52:52" x14ac:dyDescent="0.25">
      <c r="AZ334" s="9">
        <v>3.4792899408284019</v>
      </c>
    </row>
    <row r="335" spans="52:52" x14ac:dyDescent="0.25">
      <c r="AZ335" s="9">
        <v>3.1005917159763317</v>
      </c>
    </row>
    <row r="336" spans="52:52" x14ac:dyDescent="0.25">
      <c r="AZ336" s="9">
        <v>3.0532544378698225</v>
      </c>
    </row>
    <row r="337" spans="52:52" x14ac:dyDescent="0.25">
      <c r="AZ337" s="9">
        <v>3.1242603550295858</v>
      </c>
    </row>
    <row r="338" spans="52:52" x14ac:dyDescent="0.25">
      <c r="AZ338" s="9">
        <v>4.5917159763313604</v>
      </c>
    </row>
    <row r="339" spans="52:52" x14ac:dyDescent="0.25">
      <c r="AZ339" s="9">
        <v>1.514792899408284</v>
      </c>
    </row>
    <row r="340" spans="52:52" x14ac:dyDescent="0.25">
      <c r="AZ340" s="9">
        <v>3.9763313609467459</v>
      </c>
    </row>
    <row r="341" spans="52:52" x14ac:dyDescent="0.25">
      <c r="AZ341" s="9">
        <v>2.4852071005917162</v>
      </c>
    </row>
    <row r="342" spans="52:52" x14ac:dyDescent="0.25">
      <c r="AZ342" s="9">
        <v>4.449704142011834</v>
      </c>
    </row>
    <row r="343" spans="52:52" x14ac:dyDescent="0.25">
      <c r="AZ343" s="9">
        <v>3.4792899408284024</v>
      </c>
    </row>
    <row r="344" spans="52:52" x14ac:dyDescent="0.25">
      <c r="AZ344" s="9">
        <v>3.1005917159763308</v>
      </c>
    </row>
    <row r="345" spans="52:52" x14ac:dyDescent="0.25">
      <c r="AZ345" s="9">
        <v>3.3609467455621305</v>
      </c>
    </row>
    <row r="346" spans="52:52" x14ac:dyDescent="0.25">
      <c r="AZ346" s="9">
        <v>3.4792899408284019</v>
      </c>
    </row>
    <row r="347" spans="52:52" x14ac:dyDescent="0.25">
      <c r="AZ347" s="9">
        <v>3.1005917159763317</v>
      </c>
    </row>
    <row r="348" spans="52:52" x14ac:dyDescent="0.25">
      <c r="AZ348" s="9">
        <v>3.0532544378698225</v>
      </c>
    </row>
    <row r="349" spans="52:52" x14ac:dyDescent="0.25">
      <c r="AZ349" s="9">
        <v>3.1242603550295858</v>
      </c>
    </row>
    <row r="350" spans="52:52" x14ac:dyDescent="0.25">
      <c r="AZ350" s="9">
        <v>4.5917159763313604</v>
      </c>
    </row>
    <row r="351" spans="52:52" x14ac:dyDescent="0.25">
      <c r="AZ351" s="9">
        <v>1.514792899408284</v>
      </c>
    </row>
    <row r="352" spans="52:52" x14ac:dyDescent="0.25">
      <c r="AZ352" s="9">
        <v>3.9763313609467459</v>
      </c>
    </row>
    <row r="353" spans="52:52" x14ac:dyDescent="0.25">
      <c r="AZ353" s="9">
        <v>2.4852071005917162</v>
      </c>
    </row>
    <row r="354" spans="52:52" x14ac:dyDescent="0.25">
      <c r="AZ354" s="9">
        <v>4.449704142011834</v>
      </c>
    </row>
    <row r="355" spans="52:52" x14ac:dyDescent="0.25">
      <c r="AZ355" s="9">
        <v>3.4792899408284024</v>
      </c>
    </row>
    <row r="356" spans="52:52" x14ac:dyDescent="0.25">
      <c r="AZ356" s="9">
        <v>3.1005917159763308</v>
      </c>
    </row>
    <row r="357" spans="52:52" x14ac:dyDescent="0.25">
      <c r="AZ357" s="9">
        <v>3.3609467455621305</v>
      </c>
    </row>
    <row r="358" spans="52:52" x14ac:dyDescent="0.25">
      <c r="AZ358" s="9">
        <v>3.4792899408284019</v>
      </c>
    </row>
    <row r="359" spans="52:52" x14ac:dyDescent="0.25">
      <c r="AZ359" s="9">
        <v>3.1005917159763317</v>
      </c>
    </row>
    <row r="360" spans="52:52" x14ac:dyDescent="0.25">
      <c r="AZ360" s="9">
        <v>3.0532544378698225</v>
      </c>
    </row>
    <row r="361" spans="52:52" x14ac:dyDescent="0.25">
      <c r="AZ361" s="9">
        <v>3.1242603550295858</v>
      </c>
    </row>
    <row r="362" spans="52:52" x14ac:dyDescent="0.25">
      <c r="AZ362" s="9">
        <v>4.5917159763313604</v>
      </c>
    </row>
    <row r="363" spans="52:52" x14ac:dyDescent="0.25">
      <c r="AZ363" s="9">
        <v>1.514792899408284</v>
      </c>
    </row>
    <row r="364" spans="52:52" x14ac:dyDescent="0.25">
      <c r="AZ364" s="9">
        <v>3.9763313609467459</v>
      </c>
    </row>
    <row r="365" spans="52:52" x14ac:dyDescent="0.25">
      <c r="AZ365" s="9">
        <v>2.4852071005917162</v>
      </c>
    </row>
    <row r="366" spans="52:52" x14ac:dyDescent="0.25">
      <c r="AZ366" s="9">
        <v>4.449704142011834</v>
      </c>
    </row>
    <row r="367" spans="52:52" x14ac:dyDescent="0.25">
      <c r="AZ367" s="9">
        <v>3.4792899408284024</v>
      </c>
    </row>
    <row r="368" spans="52:52" x14ac:dyDescent="0.25">
      <c r="AZ368" s="9">
        <v>3.1005917159763308</v>
      </c>
    </row>
    <row r="369" spans="52:52" x14ac:dyDescent="0.25">
      <c r="AZ369" s="9">
        <v>3.3609467455621305</v>
      </c>
    </row>
    <row r="370" spans="52:52" x14ac:dyDescent="0.25">
      <c r="AZ370" s="9">
        <v>3.4792899408284019</v>
      </c>
    </row>
    <row r="371" spans="52:52" x14ac:dyDescent="0.25">
      <c r="AZ371" s="9">
        <v>3.1005917159763317</v>
      </c>
    </row>
    <row r="372" spans="52:52" x14ac:dyDescent="0.25">
      <c r="AZ372" s="9">
        <v>3.0532544378698225</v>
      </c>
    </row>
    <row r="373" spans="52:52" x14ac:dyDescent="0.25">
      <c r="AZ373" s="9">
        <v>3.1242603550295858</v>
      </c>
    </row>
    <row r="374" spans="52:52" x14ac:dyDescent="0.25">
      <c r="AZ374" s="9">
        <v>4.5917159763313604</v>
      </c>
    </row>
    <row r="375" spans="52:52" x14ac:dyDescent="0.25">
      <c r="AZ375" s="9">
        <v>1.514792899408284</v>
      </c>
    </row>
    <row r="376" spans="52:52" x14ac:dyDescent="0.25">
      <c r="AZ376" s="9">
        <v>3.9763313609467459</v>
      </c>
    </row>
    <row r="377" spans="52:52" x14ac:dyDescent="0.25">
      <c r="AZ377" s="9">
        <v>2.4852071005917162</v>
      </c>
    </row>
    <row r="378" spans="52:52" x14ac:dyDescent="0.25">
      <c r="AZ378" s="9">
        <v>4.449704142011834</v>
      </c>
    </row>
    <row r="379" spans="52:52" x14ac:dyDescent="0.25">
      <c r="AZ379" s="9">
        <v>3.4792899408284024</v>
      </c>
    </row>
    <row r="380" spans="52:52" x14ac:dyDescent="0.25">
      <c r="AZ380" s="9">
        <v>3.1005917159763308</v>
      </c>
    </row>
    <row r="381" spans="52:52" x14ac:dyDescent="0.25">
      <c r="AZ381" s="9">
        <v>3.3609467455621305</v>
      </c>
    </row>
    <row r="382" spans="52:52" x14ac:dyDescent="0.25">
      <c r="AZ382" s="9">
        <v>3.4792899408284019</v>
      </c>
    </row>
    <row r="383" spans="52:52" x14ac:dyDescent="0.25">
      <c r="AZ383" s="9">
        <v>3.1005917159763317</v>
      </c>
    </row>
    <row r="384" spans="52:52" x14ac:dyDescent="0.25">
      <c r="AZ384" s="9">
        <v>3.0532544378698225</v>
      </c>
    </row>
    <row r="385" spans="52:52" x14ac:dyDescent="0.25">
      <c r="AZ385" s="9">
        <v>3.1242603550295858</v>
      </c>
    </row>
    <row r="386" spans="52:52" x14ac:dyDescent="0.25">
      <c r="AZ386" s="9">
        <v>4.5917159763313604</v>
      </c>
    </row>
    <row r="387" spans="52:52" x14ac:dyDescent="0.25">
      <c r="AZ387" s="9">
        <v>1.514792899408284</v>
      </c>
    </row>
    <row r="388" spans="52:52" x14ac:dyDescent="0.25">
      <c r="AZ388" s="9">
        <v>3.9763313609467459</v>
      </c>
    </row>
    <row r="389" spans="52:52" x14ac:dyDescent="0.25">
      <c r="AZ389" s="9">
        <v>2.4852071005917162</v>
      </c>
    </row>
    <row r="390" spans="52:52" x14ac:dyDescent="0.25">
      <c r="AZ390" s="9">
        <v>4.449704142011834</v>
      </c>
    </row>
    <row r="391" spans="52:52" x14ac:dyDescent="0.25">
      <c r="AZ391" s="9">
        <v>3.4792899408284024</v>
      </c>
    </row>
    <row r="392" spans="52:52" x14ac:dyDescent="0.25">
      <c r="AZ392" s="9">
        <v>3.1005917159763308</v>
      </c>
    </row>
    <row r="393" spans="52:52" x14ac:dyDescent="0.25">
      <c r="AZ393" s="9">
        <v>3.3609467455621305</v>
      </c>
    </row>
    <row r="394" spans="52:52" x14ac:dyDescent="0.25">
      <c r="AZ394" s="9">
        <v>3.4792899408284019</v>
      </c>
    </row>
    <row r="395" spans="52:52" x14ac:dyDescent="0.25">
      <c r="AZ395" s="9">
        <v>3.1005917159763317</v>
      </c>
    </row>
    <row r="396" spans="52:52" x14ac:dyDescent="0.25">
      <c r="AZ396" s="9">
        <v>3.0532544378698225</v>
      </c>
    </row>
    <row r="397" spans="52:52" x14ac:dyDescent="0.25">
      <c r="AZ397" s="9">
        <v>3.1242603550295858</v>
      </c>
    </row>
    <row r="398" spans="52:52" x14ac:dyDescent="0.25">
      <c r="AZ398" s="9">
        <v>4.5917159763313604</v>
      </c>
    </row>
    <row r="399" spans="52:52" x14ac:dyDescent="0.25">
      <c r="AZ399" s="9">
        <v>1.514792899408284</v>
      </c>
    </row>
    <row r="400" spans="52:52" x14ac:dyDescent="0.25">
      <c r="AZ400" s="9">
        <v>3.9763313609467459</v>
      </c>
    </row>
    <row r="401" spans="52:52" x14ac:dyDescent="0.25">
      <c r="AZ401" s="9">
        <v>2.4852071005917162</v>
      </c>
    </row>
    <row r="402" spans="52:52" x14ac:dyDescent="0.25">
      <c r="AZ402" s="9">
        <v>4.449704142011834</v>
      </c>
    </row>
    <row r="403" spans="52:52" x14ac:dyDescent="0.25">
      <c r="AZ403" s="9">
        <v>3.4792899408284024</v>
      </c>
    </row>
    <row r="404" spans="52:52" x14ac:dyDescent="0.25">
      <c r="AZ404" s="9">
        <v>3.1005917159763308</v>
      </c>
    </row>
    <row r="405" spans="52:52" x14ac:dyDescent="0.25">
      <c r="AZ405" s="9">
        <v>3.3609467455621305</v>
      </c>
    </row>
    <row r="406" spans="52:52" x14ac:dyDescent="0.25">
      <c r="AZ406" s="9">
        <v>3.4792899408284019</v>
      </c>
    </row>
    <row r="407" spans="52:52" x14ac:dyDescent="0.25">
      <c r="AZ407" s="9">
        <v>3.1005917159763317</v>
      </c>
    </row>
    <row r="408" spans="52:52" x14ac:dyDescent="0.25">
      <c r="AZ408" s="9">
        <v>3.0532544378698225</v>
      </c>
    </row>
    <row r="409" spans="52:52" x14ac:dyDescent="0.25">
      <c r="AZ409" s="9">
        <v>3.1242603550295858</v>
      </c>
    </row>
    <row r="410" spans="52:52" x14ac:dyDescent="0.25">
      <c r="AZ410" s="9">
        <v>4.5917159763313604</v>
      </c>
    </row>
    <row r="411" spans="52:52" x14ac:dyDescent="0.25">
      <c r="AZ411" s="9">
        <v>1.514792899408284</v>
      </c>
    </row>
    <row r="412" spans="52:52" x14ac:dyDescent="0.25">
      <c r="AZ412" s="9">
        <v>3.9763313609467459</v>
      </c>
    </row>
    <row r="413" spans="52:52" x14ac:dyDescent="0.25">
      <c r="AZ413" s="9">
        <v>2.4852071005917162</v>
      </c>
    </row>
    <row r="414" spans="52:52" x14ac:dyDescent="0.25">
      <c r="AZ414" s="9">
        <v>4.449704142011834</v>
      </c>
    </row>
    <row r="415" spans="52:52" x14ac:dyDescent="0.25">
      <c r="AZ415" s="9">
        <v>3.4792899408284024</v>
      </c>
    </row>
    <row r="416" spans="52:52" x14ac:dyDescent="0.25">
      <c r="AZ416" s="9">
        <v>3.1005917159763308</v>
      </c>
    </row>
    <row r="417" spans="52:52" x14ac:dyDescent="0.25">
      <c r="AZ417" s="9">
        <v>3.3609467455621305</v>
      </c>
    </row>
    <row r="418" spans="52:52" x14ac:dyDescent="0.25">
      <c r="AZ418" s="9">
        <v>3.4792899408284019</v>
      </c>
    </row>
    <row r="419" spans="52:52" x14ac:dyDescent="0.25">
      <c r="AZ419" s="9">
        <v>3.1005917159763317</v>
      </c>
    </row>
    <row r="420" spans="52:52" x14ac:dyDescent="0.25">
      <c r="AZ420" s="9">
        <v>3.0532544378698225</v>
      </c>
    </row>
    <row r="421" spans="52:52" x14ac:dyDescent="0.25">
      <c r="AZ421" s="9">
        <v>3.1242603550295858</v>
      </c>
    </row>
    <row r="422" spans="52:52" x14ac:dyDescent="0.25">
      <c r="AZ422" s="9">
        <v>4.5917159763313604</v>
      </c>
    </row>
    <row r="423" spans="52:52" x14ac:dyDescent="0.25">
      <c r="AZ423" s="9">
        <v>1.514792899408284</v>
      </c>
    </row>
    <row r="424" spans="52:52" x14ac:dyDescent="0.25">
      <c r="AZ424" s="9">
        <v>3.9763313609467459</v>
      </c>
    </row>
    <row r="425" spans="52:52" x14ac:dyDescent="0.25">
      <c r="AZ425" s="9">
        <v>2.4852071005917162</v>
      </c>
    </row>
    <row r="426" spans="52:52" x14ac:dyDescent="0.25">
      <c r="AZ426" s="9">
        <v>4.449704142011834</v>
      </c>
    </row>
    <row r="427" spans="52:52" x14ac:dyDescent="0.25">
      <c r="AZ427" s="9">
        <v>3.4792899408284024</v>
      </c>
    </row>
    <row r="428" spans="52:52" x14ac:dyDescent="0.25">
      <c r="AZ428" s="9">
        <v>3.1005917159763308</v>
      </c>
    </row>
    <row r="429" spans="52:52" x14ac:dyDescent="0.25">
      <c r="AZ429" s="9">
        <v>3.3609467455621305</v>
      </c>
    </row>
    <row r="430" spans="52:52" x14ac:dyDescent="0.25">
      <c r="AZ430" s="9">
        <v>3.4792899408284019</v>
      </c>
    </row>
    <row r="431" spans="52:52" x14ac:dyDescent="0.25">
      <c r="AZ431" s="9">
        <v>3.1005917159763317</v>
      </c>
    </row>
    <row r="432" spans="52:52" x14ac:dyDescent="0.25">
      <c r="AZ432" s="9">
        <v>3.0532544378698225</v>
      </c>
    </row>
    <row r="433" spans="52:52" x14ac:dyDescent="0.25">
      <c r="AZ433" s="9">
        <v>3.1242603550295858</v>
      </c>
    </row>
    <row r="434" spans="52:52" x14ac:dyDescent="0.25">
      <c r="AZ434" s="9">
        <v>4.5917159763313604</v>
      </c>
    </row>
    <row r="435" spans="52:52" x14ac:dyDescent="0.25">
      <c r="AZ435" s="9">
        <v>1.514792899408284</v>
      </c>
    </row>
    <row r="436" spans="52:52" x14ac:dyDescent="0.25">
      <c r="AZ436" s="9">
        <v>3.9763313609467459</v>
      </c>
    </row>
    <row r="437" spans="52:52" x14ac:dyDescent="0.25">
      <c r="AZ437" s="9">
        <v>2.4852071005917162</v>
      </c>
    </row>
    <row r="438" spans="52:52" x14ac:dyDescent="0.25">
      <c r="AZ438" s="9">
        <v>4.449704142011834</v>
      </c>
    </row>
    <row r="439" spans="52:52" x14ac:dyDescent="0.25">
      <c r="AZ439" s="9">
        <v>3.4792899408284024</v>
      </c>
    </row>
    <row r="440" spans="52:52" x14ac:dyDescent="0.25">
      <c r="AZ440" s="9">
        <v>3.1005917159763308</v>
      </c>
    </row>
    <row r="441" spans="52:52" x14ac:dyDescent="0.25">
      <c r="AZ441" s="9">
        <v>3.3609467455621305</v>
      </c>
    </row>
    <row r="442" spans="52:52" x14ac:dyDescent="0.25">
      <c r="AZ442" s="9">
        <v>3.4792899408284019</v>
      </c>
    </row>
    <row r="443" spans="52:52" x14ac:dyDescent="0.25">
      <c r="AZ443" s="9">
        <v>3.1005917159763317</v>
      </c>
    </row>
    <row r="444" spans="52:52" x14ac:dyDescent="0.25">
      <c r="AZ444" s="9">
        <v>3.0532544378698225</v>
      </c>
    </row>
    <row r="445" spans="52:52" x14ac:dyDescent="0.25">
      <c r="AZ445" s="9">
        <v>3.1242603550295858</v>
      </c>
    </row>
    <row r="446" spans="52:52" x14ac:dyDescent="0.25">
      <c r="AZ446" s="9">
        <v>4.5917159763313604</v>
      </c>
    </row>
    <row r="447" spans="52:52" x14ac:dyDescent="0.25">
      <c r="AZ447" s="9">
        <v>1.514792899408284</v>
      </c>
    </row>
    <row r="448" spans="52:52" x14ac:dyDescent="0.25">
      <c r="AZ448" s="9">
        <v>3.9763313609467459</v>
      </c>
    </row>
    <row r="449" spans="52:52" x14ac:dyDescent="0.25">
      <c r="AZ449" s="9">
        <v>2.4852071005917162</v>
      </c>
    </row>
    <row r="450" spans="52:52" x14ac:dyDescent="0.25">
      <c r="AZ450" s="9">
        <v>4.449704142011834</v>
      </c>
    </row>
    <row r="451" spans="52:52" x14ac:dyDescent="0.25">
      <c r="AZ451" s="9">
        <v>3.4792899408284024</v>
      </c>
    </row>
    <row r="452" spans="52:52" x14ac:dyDescent="0.25">
      <c r="AZ452" s="9">
        <v>3.1005917159763308</v>
      </c>
    </row>
    <row r="453" spans="52:52" x14ac:dyDescent="0.25">
      <c r="AZ453" s="9">
        <v>3.3609467455621305</v>
      </c>
    </row>
    <row r="454" spans="52:52" x14ac:dyDescent="0.25">
      <c r="AZ454" s="9">
        <v>3.4792899408284019</v>
      </c>
    </row>
    <row r="455" spans="52:52" x14ac:dyDescent="0.25">
      <c r="AZ455" s="9">
        <v>3.1005917159763317</v>
      </c>
    </row>
    <row r="456" spans="52:52" x14ac:dyDescent="0.25">
      <c r="AZ456" s="9">
        <v>3.0532544378698225</v>
      </c>
    </row>
    <row r="457" spans="52:52" x14ac:dyDescent="0.25">
      <c r="AZ457" s="9">
        <v>3.1242603550295858</v>
      </c>
    </row>
    <row r="458" spans="52:52" x14ac:dyDescent="0.25">
      <c r="AZ458" s="9">
        <v>4.5917159763313604</v>
      </c>
    </row>
    <row r="459" spans="52:52" x14ac:dyDescent="0.25">
      <c r="AZ459" s="9">
        <v>1.514792899408284</v>
      </c>
    </row>
    <row r="460" spans="52:52" x14ac:dyDescent="0.25">
      <c r="AZ460" s="9">
        <v>3.9763313609467459</v>
      </c>
    </row>
    <row r="461" spans="52:52" x14ac:dyDescent="0.25">
      <c r="AZ461" s="9">
        <v>2.4852071005917162</v>
      </c>
    </row>
    <row r="462" spans="52:52" x14ac:dyDescent="0.25">
      <c r="AZ462" s="9">
        <v>4.449704142011834</v>
      </c>
    </row>
    <row r="463" spans="52:52" x14ac:dyDescent="0.25">
      <c r="AZ463" s="9">
        <v>3.4792899408284024</v>
      </c>
    </row>
    <row r="464" spans="52:52" x14ac:dyDescent="0.25">
      <c r="AZ464" s="9">
        <v>3.1005917159763308</v>
      </c>
    </row>
    <row r="465" spans="52:52" x14ac:dyDescent="0.25">
      <c r="AZ465" s="9">
        <v>3.3609467455621305</v>
      </c>
    </row>
    <row r="466" spans="52:52" x14ac:dyDescent="0.25">
      <c r="AZ466" s="9">
        <v>3.4792899408284019</v>
      </c>
    </row>
    <row r="467" spans="52:52" x14ac:dyDescent="0.25">
      <c r="AZ467" s="9">
        <v>3.1005917159763317</v>
      </c>
    </row>
    <row r="468" spans="52:52" x14ac:dyDescent="0.25">
      <c r="AZ468" s="9">
        <v>3.0532544378698225</v>
      </c>
    </row>
    <row r="469" spans="52:52" x14ac:dyDescent="0.25">
      <c r="AZ469" s="9">
        <v>3.1242603550295858</v>
      </c>
    </row>
    <row r="470" spans="52:52" x14ac:dyDescent="0.25">
      <c r="AZ470" s="9">
        <v>4.5917159763313604</v>
      </c>
    </row>
    <row r="471" spans="52:52" x14ac:dyDescent="0.25">
      <c r="AZ471" s="9">
        <v>1.514792899408284</v>
      </c>
    </row>
    <row r="472" spans="52:52" x14ac:dyDescent="0.25">
      <c r="AZ472" s="9">
        <v>3.9763313609467459</v>
      </c>
    </row>
    <row r="473" spans="52:52" x14ac:dyDescent="0.25">
      <c r="AZ473" s="9">
        <v>2.4852071005917162</v>
      </c>
    </row>
    <row r="474" spans="52:52" x14ac:dyDescent="0.25">
      <c r="AZ474" s="9">
        <v>4.449704142011834</v>
      </c>
    </row>
    <row r="475" spans="52:52" x14ac:dyDescent="0.25">
      <c r="AZ475" s="9">
        <v>3.4792899408284024</v>
      </c>
    </row>
    <row r="476" spans="52:52" x14ac:dyDescent="0.25">
      <c r="AZ476" s="9">
        <v>3.1005917159763308</v>
      </c>
    </row>
    <row r="477" spans="52:52" x14ac:dyDescent="0.25">
      <c r="AZ477" s="9">
        <v>3.3609467455621305</v>
      </c>
    </row>
    <row r="478" spans="52:52" x14ac:dyDescent="0.25">
      <c r="AZ478" s="9">
        <v>3.4792899408284019</v>
      </c>
    </row>
    <row r="479" spans="52:52" x14ac:dyDescent="0.25">
      <c r="AZ479" s="9">
        <v>3.1005917159763317</v>
      </c>
    </row>
    <row r="480" spans="52:52" x14ac:dyDescent="0.25">
      <c r="AZ480" s="9">
        <v>3.0532544378698225</v>
      </c>
    </row>
    <row r="481" spans="52:52" x14ac:dyDescent="0.25">
      <c r="AZ481" s="9">
        <v>3.1242603550295858</v>
      </c>
    </row>
    <row r="482" spans="52:52" x14ac:dyDescent="0.25">
      <c r="AZ482" s="9">
        <v>4.5917159763313604</v>
      </c>
    </row>
    <row r="483" spans="52:52" x14ac:dyDescent="0.25">
      <c r="AZ483" s="9">
        <v>1.514792899408284</v>
      </c>
    </row>
    <row r="484" spans="52:52" x14ac:dyDescent="0.25">
      <c r="AZ484" s="9">
        <v>3.9763313609467459</v>
      </c>
    </row>
    <row r="485" spans="52:52" x14ac:dyDescent="0.25">
      <c r="AZ485" s="9">
        <v>2.4852071005917162</v>
      </c>
    </row>
    <row r="486" spans="52:52" x14ac:dyDescent="0.25">
      <c r="AZ486" s="9">
        <v>4.449704142011834</v>
      </c>
    </row>
    <row r="487" spans="52:52" x14ac:dyDescent="0.25">
      <c r="AZ487" s="9">
        <v>3.4792899408284024</v>
      </c>
    </row>
    <row r="488" spans="52:52" x14ac:dyDescent="0.25">
      <c r="AZ488" s="9">
        <v>3.1005917159763308</v>
      </c>
    </row>
    <row r="489" spans="52:52" x14ac:dyDescent="0.25">
      <c r="AZ489" s="9">
        <v>3.3609467455621305</v>
      </c>
    </row>
    <row r="490" spans="52:52" x14ac:dyDescent="0.25">
      <c r="AZ490" s="9">
        <v>3.4792899408284019</v>
      </c>
    </row>
    <row r="491" spans="52:52" x14ac:dyDescent="0.25">
      <c r="AZ491" s="9">
        <v>3.1005917159763317</v>
      </c>
    </row>
    <row r="492" spans="52:52" x14ac:dyDescent="0.25">
      <c r="AZ492" s="9">
        <v>3.0532544378698225</v>
      </c>
    </row>
    <row r="493" spans="52:52" x14ac:dyDescent="0.25">
      <c r="AZ493" s="9">
        <v>3.1242603550295858</v>
      </c>
    </row>
    <row r="494" spans="52:52" x14ac:dyDescent="0.25">
      <c r="AZ494" s="9">
        <v>4.5917159763313604</v>
      </c>
    </row>
    <row r="495" spans="52:52" x14ac:dyDescent="0.25">
      <c r="AZ495" s="9">
        <v>1.514792899408284</v>
      </c>
    </row>
    <row r="496" spans="52:52" x14ac:dyDescent="0.25">
      <c r="AZ496" s="9">
        <v>3.9763313609467459</v>
      </c>
    </row>
    <row r="497" spans="52:52" x14ac:dyDescent="0.25">
      <c r="AZ497" s="9">
        <v>2.4852071005917162</v>
      </c>
    </row>
    <row r="498" spans="52:52" x14ac:dyDescent="0.25">
      <c r="AZ498" s="9">
        <v>4.449704142011834</v>
      </c>
    </row>
    <row r="499" spans="52:52" x14ac:dyDescent="0.25">
      <c r="AZ499" s="9">
        <v>3.4792899408284024</v>
      </c>
    </row>
    <row r="500" spans="52:52" x14ac:dyDescent="0.25">
      <c r="AZ500" s="9">
        <v>3.1005917159763308</v>
      </c>
    </row>
    <row r="501" spans="52:52" x14ac:dyDescent="0.25">
      <c r="AZ501" s="9">
        <v>3.3609467455621305</v>
      </c>
    </row>
    <row r="502" spans="52:52" x14ac:dyDescent="0.25">
      <c r="AZ502" s="9">
        <v>3.4792899408284019</v>
      </c>
    </row>
    <row r="503" spans="52:52" x14ac:dyDescent="0.25">
      <c r="AZ503" s="9">
        <v>3.1005917159763317</v>
      </c>
    </row>
    <row r="504" spans="52:52" x14ac:dyDescent="0.25">
      <c r="AZ504" s="9">
        <v>3.0532544378698225</v>
      </c>
    </row>
    <row r="505" spans="52:52" x14ac:dyDescent="0.25">
      <c r="AZ505" s="9">
        <v>3.1242603550295858</v>
      </c>
    </row>
    <row r="506" spans="52:52" x14ac:dyDescent="0.25">
      <c r="AZ506" s="9">
        <v>4.5917159763313604</v>
      </c>
    </row>
    <row r="507" spans="52:52" x14ac:dyDescent="0.25">
      <c r="AZ507" s="9">
        <v>1.514792899408284</v>
      </c>
    </row>
    <row r="508" spans="52:52" x14ac:dyDescent="0.25">
      <c r="AZ508" s="9">
        <v>3.9763313609467459</v>
      </c>
    </row>
    <row r="509" spans="52:52" x14ac:dyDescent="0.25">
      <c r="AZ509" s="9">
        <v>2.4852071005917162</v>
      </c>
    </row>
    <row r="510" spans="52:52" x14ac:dyDescent="0.25">
      <c r="AZ510" s="9">
        <v>4.449704142011834</v>
      </c>
    </row>
    <row r="511" spans="52:52" x14ac:dyDescent="0.25">
      <c r="AZ511" s="9">
        <v>3.4792899408284024</v>
      </c>
    </row>
    <row r="512" spans="52:52" x14ac:dyDescent="0.25">
      <c r="AZ512" s="9">
        <v>3.1005917159763308</v>
      </c>
    </row>
    <row r="513" spans="52:52" x14ac:dyDescent="0.25">
      <c r="AZ513" s="9">
        <v>3.3609467455621305</v>
      </c>
    </row>
    <row r="514" spans="52:52" x14ac:dyDescent="0.25">
      <c r="AZ514" s="9">
        <v>3.4792899408284019</v>
      </c>
    </row>
    <row r="515" spans="52:52" x14ac:dyDescent="0.25">
      <c r="AZ515" s="9">
        <v>3.1005917159763317</v>
      </c>
    </row>
    <row r="516" spans="52:52" x14ac:dyDescent="0.25">
      <c r="AZ516" s="9">
        <v>3.0532544378698225</v>
      </c>
    </row>
    <row r="517" spans="52:52" x14ac:dyDescent="0.25">
      <c r="AZ517" s="9">
        <v>3.1242603550295858</v>
      </c>
    </row>
    <row r="518" spans="52:52" x14ac:dyDescent="0.25">
      <c r="AZ518" s="9">
        <v>4.5917159763313604</v>
      </c>
    </row>
    <row r="519" spans="52:52" x14ac:dyDescent="0.25">
      <c r="AZ519" s="9">
        <v>1.514792899408284</v>
      </c>
    </row>
    <row r="520" spans="52:52" x14ac:dyDescent="0.25">
      <c r="AZ520" s="9">
        <v>3.9763313609467459</v>
      </c>
    </row>
    <row r="521" spans="52:52" x14ac:dyDescent="0.25">
      <c r="AZ521" s="9">
        <v>2.4852071005917162</v>
      </c>
    </row>
    <row r="522" spans="52:52" x14ac:dyDescent="0.25">
      <c r="AZ522" s="9">
        <v>4.449704142011834</v>
      </c>
    </row>
    <row r="523" spans="52:52" x14ac:dyDescent="0.25">
      <c r="AZ523" s="9">
        <v>3.4792899408284024</v>
      </c>
    </row>
    <row r="524" spans="52:52" x14ac:dyDescent="0.25">
      <c r="AZ524" s="9">
        <v>3.1005917159763308</v>
      </c>
    </row>
    <row r="525" spans="52:52" x14ac:dyDescent="0.25">
      <c r="AZ525" s="9">
        <v>3.3609467455621305</v>
      </c>
    </row>
    <row r="526" spans="52:52" x14ac:dyDescent="0.25">
      <c r="AZ526" s="9">
        <v>3.4792899408284019</v>
      </c>
    </row>
    <row r="527" spans="52:52" x14ac:dyDescent="0.25">
      <c r="AZ527" s="9">
        <v>3.1005917159763317</v>
      </c>
    </row>
    <row r="528" spans="52:52" x14ac:dyDescent="0.25">
      <c r="AZ528" s="9">
        <v>3.0532544378698225</v>
      </c>
    </row>
    <row r="529" spans="52:52" x14ac:dyDescent="0.25">
      <c r="AZ529" s="9">
        <v>3.1242603550295858</v>
      </c>
    </row>
    <row r="530" spans="52:52" x14ac:dyDescent="0.25">
      <c r="AZ530" s="9">
        <v>4.5917159763313604</v>
      </c>
    </row>
    <row r="531" spans="52:52" x14ac:dyDescent="0.25">
      <c r="AZ531" s="9">
        <v>1.514792899408284</v>
      </c>
    </row>
    <row r="532" spans="52:52" x14ac:dyDescent="0.25">
      <c r="AZ532" s="9">
        <v>3.9763313609467459</v>
      </c>
    </row>
    <row r="533" spans="52:52" x14ac:dyDescent="0.25">
      <c r="AZ533" s="9">
        <v>2.4852071005917162</v>
      </c>
    </row>
    <row r="534" spans="52:52" x14ac:dyDescent="0.25">
      <c r="AZ534" s="9">
        <v>4.449704142011834</v>
      </c>
    </row>
    <row r="535" spans="52:52" x14ac:dyDescent="0.25">
      <c r="AZ535" s="9">
        <v>3.4792899408284024</v>
      </c>
    </row>
    <row r="536" spans="52:52" x14ac:dyDescent="0.25">
      <c r="AZ536" s="9">
        <v>3.1005917159763308</v>
      </c>
    </row>
    <row r="537" spans="52:52" x14ac:dyDescent="0.25">
      <c r="AZ537" s="9">
        <v>3.3609467455621305</v>
      </c>
    </row>
    <row r="538" spans="52:52" x14ac:dyDescent="0.25">
      <c r="AZ538" s="9">
        <v>3.4792899408284019</v>
      </c>
    </row>
    <row r="539" spans="52:52" x14ac:dyDescent="0.25">
      <c r="AZ539" s="9">
        <v>3.1005917159763317</v>
      </c>
    </row>
    <row r="540" spans="52:52" x14ac:dyDescent="0.25">
      <c r="AZ540" s="9">
        <v>3.0532544378698225</v>
      </c>
    </row>
    <row r="541" spans="52:52" x14ac:dyDescent="0.25">
      <c r="AZ541" s="9">
        <v>3.1242603550295858</v>
      </c>
    </row>
    <row r="542" spans="52:52" x14ac:dyDescent="0.25">
      <c r="AZ542" s="9">
        <v>4.5917159763313604</v>
      </c>
    </row>
    <row r="543" spans="52:52" x14ac:dyDescent="0.25">
      <c r="AZ543" s="9">
        <v>1.514792899408284</v>
      </c>
    </row>
    <row r="544" spans="52:52" x14ac:dyDescent="0.25">
      <c r="AZ544" s="9">
        <v>3.9763313609467459</v>
      </c>
    </row>
    <row r="545" spans="52:52" x14ac:dyDescent="0.25">
      <c r="AZ545" s="9">
        <v>2.4852071005917162</v>
      </c>
    </row>
    <row r="546" spans="52:52" x14ac:dyDescent="0.25">
      <c r="AZ546" s="9">
        <v>4.449704142011834</v>
      </c>
    </row>
    <row r="547" spans="52:52" x14ac:dyDescent="0.25">
      <c r="AZ547" s="9">
        <v>3.4792899408284024</v>
      </c>
    </row>
    <row r="548" spans="52:52" x14ac:dyDescent="0.25">
      <c r="AZ548" s="9">
        <v>3.1005917159763308</v>
      </c>
    </row>
    <row r="549" spans="52:52" x14ac:dyDescent="0.25">
      <c r="AZ549" s="9">
        <v>3.3609467455621305</v>
      </c>
    </row>
    <row r="550" spans="52:52" x14ac:dyDescent="0.25">
      <c r="AZ550" s="9">
        <v>3.4792899408284019</v>
      </c>
    </row>
    <row r="551" spans="52:52" x14ac:dyDescent="0.25">
      <c r="AZ551" s="9">
        <v>3.1005917159763317</v>
      </c>
    </row>
    <row r="552" spans="52:52" x14ac:dyDescent="0.25">
      <c r="AZ552" s="9">
        <v>3.0532544378698225</v>
      </c>
    </row>
    <row r="553" spans="52:52" x14ac:dyDescent="0.25">
      <c r="AZ553" s="9">
        <v>3.1242603550295858</v>
      </c>
    </row>
    <row r="554" spans="52:52" x14ac:dyDescent="0.25">
      <c r="AZ554" s="9">
        <v>4.5917159763313604</v>
      </c>
    </row>
    <row r="555" spans="52:52" x14ac:dyDescent="0.25">
      <c r="AZ555" s="9">
        <v>1.514792899408284</v>
      </c>
    </row>
    <row r="556" spans="52:52" x14ac:dyDescent="0.25">
      <c r="AZ556" s="9">
        <v>3.9763313609467459</v>
      </c>
    </row>
    <row r="557" spans="52:52" x14ac:dyDescent="0.25">
      <c r="AZ557" s="9">
        <v>2.4852071005917162</v>
      </c>
    </row>
    <row r="558" spans="52:52" x14ac:dyDescent="0.25">
      <c r="AZ558" s="9">
        <v>4.449704142011834</v>
      </c>
    </row>
    <row r="559" spans="52:52" x14ac:dyDescent="0.25">
      <c r="AZ559" s="9">
        <v>3.4792899408284024</v>
      </c>
    </row>
    <row r="560" spans="52:52" x14ac:dyDescent="0.25">
      <c r="AZ560" s="9">
        <v>3.1005917159763308</v>
      </c>
    </row>
    <row r="561" spans="52:52" x14ac:dyDescent="0.25">
      <c r="AZ561" s="9">
        <v>3.3609467455621305</v>
      </c>
    </row>
    <row r="562" spans="52:52" x14ac:dyDescent="0.25">
      <c r="AZ562" s="9">
        <v>3.4792899408284019</v>
      </c>
    </row>
    <row r="563" spans="52:52" x14ac:dyDescent="0.25">
      <c r="AZ563" s="9">
        <v>3.1005917159763317</v>
      </c>
    </row>
    <row r="564" spans="52:52" x14ac:dyDescent="0.25">
      <c r="AZ564" s="9">
        <v>3.0532544378698225</v>
      </c>
    </row>
    <row r="565" spans="52:52" x14ac:dyDescent="0.25">
      <c r="AZ565" s="9">
        <v>3.1242603550295858</v>
      </c>
    </row>
    <row r="566" spans="52:52" x14ac:dyDescent="0.25">
      <c r="AZ566" s="9">
        <v>4.5917159763313604</v>
      </c>
    </row>
    <row r="567" spans="52:52" x14ac:dyDescent="0.25">
      <c r="AZ567" s="9">
        <v>1.514792899408284</v>
      </c>
    </row>
    <row r="568" spans="52:52" x14ac:dyDescent="0.25">
      <c r="AZ568" s="9">
        <v>3.9763313609467459</v>
      </c>
    </row>
    <row r="569" spans="52:52" x14ac:dyDescent="0.25">
      <c r="AZ569" s="9">
        <v>2.4852071005917162</v>
      </c>
    </row>
    <row r="570" spans="52:52" x14ac:dyDescent="0.25">
      <c r="AZ570" s="9">
        <v>4.449704142011834</v>
      </c>
    </row>
    <row r="571" spans="52:52" x14ac:dyDescent="0.25">
      <c r="AZ571" s="9">
        <v>3.4792899408284024</v>
      </c>
    </row>
    <row r="572" spans="52:52" x14ac:dyDescent="0.25">
      <c r="AZ572" s="9">
        <v>3.1005917159763308</v>
      </c>
    </row>
    <row r="573" spans="52:52" x14ac:dyDescent="0.25">
      <c r="AZ573" s="9">
        <v>3.3609467455621305</v>
      </c>
    </row>
    <row r="574" spans="52:52" x14ac:dyDescent="0.25">
      <c r="AZ574" s="9">
        <v>3.4792899408284019</v>
      </c>
    </row>
    <row r="575" spans="52:52" x14ac:dyDescent="0.25">
      <c r="AZ575" s="9">
        <v>3.1005917159763317</v>
      </c>
    </row>
    <row r="576" spans="52:52" x14ac:dyDescent="0.25">
      <c r="AZ576" s="9">
        <v>3.0532544378698225</v>
      </c>
    </row>
    <row r="577" spans="52:52" x14ac:dyDescent="0.25">
      <c r="AZ577" s="9">
        <v>3.1242603550295858</v>
      </c>
    </row>
    <row r="578" spans="52:52" x14ac:dyDescent="0.25">
      <c r="AZ578" s="9">
        <v>4.5917159763313604</v>
      </c>
    </row>
    <row r="579" spans="52:52" x14ac:dyDescent="0.25">
      <c r="AZ579" s="9">
        <v>1.514792899408284</v>
      </c>
    </row>
    <row r="580" spans="52:52" x14ac:dyDescent="0.25">
      <c r="AZ580" s="9">
        <v>3.9763313609467459</v>
      </c>
    </row>
    <row r="581" spans="52:52" x14ac:dyDescent="0.25">
      <c r="AZ581" s="9">
        <v>2.4852071005917162</v>
      </c>
    </row>
    <row r="582" spans="52:52" x14ac:dyDescent="0.25">
      <c r="AZ582" s="9">
        <v>4.449704142011834</v>
      </c>
    </row>
    <row r="583" spans="52:52" x14ac:dyDescent="0.25">
      <c r="AZ583" s="9">
        <v>3.4792899408284024</v>
      </c>
    </row>
    <row r="584" spans="52:52" x14ac:dyDescent="0.25">
      <c r="AZ584" s="9">
        <v>3.1005917159763308</v>
      </c>
    </row>
    <row r="585" spans="52:52" x14ac:dyDescent="0.25">
      <c r="AZ585" s="9">
        <v>3.3609467455621305</v>
      </c>
    </row>
    <row r="586" spans="52:52" x14ac:dyDescent="0.25">
      <c r="AZ586" s="9">
        <v>3.4792899408284019</v>
      </c>
    </row>
    <row r="587" spans="52:52" x14ac:dyDescent="0.25">
      <c r="AZ587" s="9">
        <v>3.1005917159763317</v>
      </c>
    </row>
    <row r="588" spans="52:52" x14ac:dyDescent="0.25">
      <c r="AZ588" s="9">
        <v>3.0532544378698225</v>
      </c>
    </row>
    <row r="589" spans="52:52" x14ac:dyDescent="0.25">
      <c r="AZ589" s="9">
        <v>3.1242603550295858</v>
      </c>
    </row>
    <row r="590" spans="52:52" x14ac:dyDescent="0.25">
      <c r="AZ590" s="9">
        <v>4.5917159763313604</v>
      </c>
    </row>
    <row r="591" spans="52:52" x14ac:dyDescent="0.25">
      <c r="AZ591" s="9">
        <v>1.514792899408284</v>
      </c>
    </row>
    <row r="592" spans="52:52" x14ac:dyDescent="0.25">
      <c r="AZ592" s="9">
        <v>3.9763313609467459</v>
      </c>
    </row>
    <row r="593" spans="52:52" x14ac:dyDescent="0.25">
      <c r="AZ593" s="9">
        <v>2.4852071005917162</v>
      </c>
    </row>
    <row r="594" spans="52:52" x14ac:dyDescent="0.25">
      <c r="AZ594" s="9">
        <v>4.449704142011834</v>
      </c>
    </row>
    <row r="595" spans="52:52" x14ac:dyDescent="0.25">
      <c r="AZ595" s="9">
        <v>3.4792899408284024</v>
      </c>
    </row>
    <row r="596" spans="52:52" x14ac:dyDescent="0.25">
      <c r="AZ596" s="9">
        <v>3.1005917159763308</v>
      </c>
    </row>
    <row r="597" spans="52:52" x14ac:dyDescent="0.25">
      <c r="AZ597" s="9">
        <v>3.3609467455621305</v>
      </c>
    </row>
    <row r="598" spans="52:52" x14ac:dyDescent="0.25">
      <c r="AZ598" s="9">
        <v>3.4792899408284019</v>
      </c>
    </row>
    <row r="599" spans="52:52" x14ac:dyDescent="0.25">
      <c r="AZ599" s="9">
        <v>3.1005917159763317</v>
      </c>
    </row>
    <row r="600" spans="52:52" x14ac:dyDescent="0.25">
      <c r="AZ600" s="9">
        <v>3.0532544378698225</v>
      </c>
    </row>
    <row r="601" spans="52:52" x14ac:dyDescent="0.25">
      <c r="AZ601" s="9">
        <v>3.1242603550295858</v>
      </c>
    </row>
    <row r="602" spans="52:52" x14ac:dyDescent="0.25">
      <c r="AZ602" s="9">
        <v>4.5917159763313604</v>
      </c>
    </row>
    <row r="603" spans="52:52" x14ac:dyDescent="0.25">
      <c r="AZ603" s="9">
        <v>1.514792899408284</v>
      </c>
    </row>
    <row r="604" spans="52:52" x14ac:dyDescent="0.25">
      <c r="AZ604" s="9">
        <v>3.9763313609467459</v>
      </c>
    </row>
    <row r="605" spans="52:52" x14ac:dyDescent="0.25">
      <c r="AZ605" s="9">
        <v>2.4852071005917162</v>
      </c>
    </row>
    <row r="606" spans="52:52" x14ac:dyDescent="0.25">
      <c r="AZ606" s="9">
        <v>4.449704142011834</v>
      </c>
    </row>
    <row r="607" spans="52:52" x14ac:dyDescent="0.25">
      <c r="AZ607" s="9">
        <v>3.4792899408284024</v>
      </c>
    </row>
    <row r="608" spans="52:52" x14ac:dyDescent="0.25">
      <c r="AZ608" s="9">
        <v>3.1005917159763308</v>
      </c>
    </row>
    <row r="609" spans="52:52" x14ac:dyDescent="0.25">
      <c r="AZ609" s="9">
        <v>3.3609467455621305</v>
      </c>
    </row>
    <row r="610" spans="52:52" x14ac:dyDescent="0.25">
      <c r="AZ610" s="9">
        <v>3.4792899408284019</v>
      </c>
    </row>
    <row r="611" spans="52:52" x14ac:dyDescent="0.25">
      <c r="AZ611" s="9">
        <v>3.1005917159763317</v>
      </c>
    </row>
    <row r="612" spans="52:52" x14ac:dyDescent="0.25">
      <c r="AZ612" s="9">
        <v>3.0532544378698225</v>
      </c>
    </row>
    <row r="613" spans="52:52" x14ac:dyDescent="0.25">
      <c r="AZ613" s="9">
        <v>3.1242603550295858</v>
      </c>
    </row>
    <row r="614" spans="52:52" x14ac:dyDescent="0.25">
      <c r="AZ614" s="9">
        <v>4.5917159763313604</v>
      </c>
    </row>
    <row r="615" spans="52:52" x14ac:dyDescent="0.25">
      <c r="AZ615" s="9">
        <v>1.514792899408284</v>
      </c>
    </row>
    <row r="616" spans="52:52" x14ac:dyDescent="0.25">
      <c r="AZ616" s="9">
        <v>3.9763313609467459</v>
      </c>
    </row>
    <row r="617" spans="52:52" x14ac:dyDescent="0.25">
      <c r="AZ617" s="9">
        <v>2.4852071005917162</v>
      </c>
    </row>
    <row r="618" spans="52:52" x14ac:dyDescent="0.25">
      <c r="AZ618" s="9">
        <v>4.449704142011834</v>
      </c>
    </row>
    <row r="619" spans="52:52" x14ac:dyDescent="0.25">
      <c r="AZ619" s="9">
        <v>3.4792899408284024</v>
      </c>
    </row>
    <row r="620" spans="52:52" x14ac:dyDescent="0.25">
      <c r="AZ620" s="9">
        <v>3.1005917159763308</v>
      </c>
    </row>
    <row r="621" spans="52:52" x14ac:dyDescent="0.25">
      <c r="AZ621" s="9">
        <v>3.3609467455621305</v>
      </c>
    </row>
    <row r="622" spans="52:52" x14ac:dyDescent="0.25">
      <c r="AZ622" s="9">
        <v>3.4792899408284019</v>
      </c>
    </row>
    <row r="623" spans="52:52" x14ac:dyDescent="0.25">
      <c r="AZ623" s="9">
        <v>3.1005917159763317</v>
      </c>
    </row>
    <row r="624" spans="52:52" x14ac:dyDescent="0.25">
      <c r="AZ624" s="9">
        <v>3.0532544378698225</v>
      </c>
    </row>
    <row r="625" spans="52:52" x14ac:dyDescent="0.25">
      <c r="AZ625" s="9">
        <v>3.1242603550295858</v>
      </c>
    </row>
    <row r="626" spans="52:52" x14ac:dyDescent="0.25">
      <c r="AZ626" s="9">
        <v>4.5917159763313604</v>
      </c>
    </row>
    <row r="627" spans="52:52" x14ac:dyDescent="0.25">
      <c r="AZ627" s="9">
        <v>1.514792899408284</v>
      </c>
    </row>
    <row r="628" spans="52:52" x14ac:dyDescent="0.25">
      <c r="AZ628" s="9">
        <v>3.9763313609467459</v>
      </c>
    </row>
    <row r="629" spans="52:52" x14ac:dyDescent="0.25">
      <c r="AZ629" s="9">
        <v>2.4852071005917162</v>
      </c>
    </row>
    <row r="630" spans="52:52" x14ac:dyDescent="0.25">
      <c r="AZ630" s="9">
        <v>4.449704142011834</v>
      </c>
    </row>
    <row r="631" spans="52:52" x14ac:dyDescent="0.25">
      <c r="AZ631" s="9">
        <v>3.4792899408284024</v>
      </c>
    </row>
    <row r="632" spans="52:52" x14ac:dyDescent="0.25">
      <c r="AZ632" s="9">
        <v>3.1005917159763308</v>
      </c>
    </row>
    <row r="633" spans="52:52" x14ac:dyDescent="0.25">
      <c r="AZ633" s="9">
        <v>3.3609467455621305</v>
      </c>
    </row>
    <row r="634" spans="52:52" x14ac:dyDescent="0.25">
      <c r="AZ634" s="9">
        <v>3.4792899408284019</v>
      </c>
    </row>
    <row r="635" spans="52:52" x14ac:dyDescent="0.25">
      <c r="AZ635" s="9">
        <v>3.1005917159763317</v>
      </c>
    </row>
    <row r="636" spans="52:52" x14ac:dyDescent="0.25">
      <c r="AZ636" s="9">
        <v>3.0532544378698225</v>
      </c>
    </row>
    <row r="637" spans="52:52" x14ac:dyDescent="0.25">
      <c r="AZ637" s="9">
        <v>3.1242603550295858</v>
      </c>
    </row>
    <row r="638" spans="52:52" x14ac:dyDescent="0.25">
      <c r="AZ638" s="9">
        <v>4.5917159763313604</v>
      </c>
    </row>
    <row r="639" spans="52:52" x14ac:dyDescent="0.25">
      <c r="AZ639" s="9">
        <v>1.514792899408284</v>
      </c>
    </row>
    <row r="640" spans="52:52" x14ac:dyDescent="0.25">
      <c r="AZ640" s="9">
        <v>3.9763313609467459</v>
      </c>
    </row>
    <row r="641" spans="52:52" x14ac:dyDescent="0.25">
      <c r="AZ641" s="9">
        <v>2.4852071005917162</v>
      </c>
    </row>
    <row r="642" spans="52:52" x14ac:dyDescent="0.25">
      <c r="AZ642" s="9">
        <v>4.449704142011834</v>
      </c>
    </row>
    <row r="643" spans="52:52" x14ac:dyDescent="0.25">
      <c r="AZ643" s="9">
        <v>3.4792899408284024</v>
      </c>
    </row>
    <row r="644" spans="52:52" x14ac:dyDescent="0.25">
      <c r="AZ644" s="9">
        <v>3.1005917159763308</v>
      </c>
    </row>
    <row r="645" spans="52:52" x14ac:dyDescent="0.25">
      <c r="AZ645" s="9">
        <v>3.3609467455621305</v>
      </c>
    </row>
    <row r="646" spans="52:52" x14ac:dyDescent="0.25">
      <c r="AZ646" s="9">
        <v>3.4792899408284019</v>
      </c>
    </row>
    <row r="647" spans="52:52" x14ac:dyDescent="0.25">
      <c r="AZ647" s="9">
        <v>3.1005917159763317</v>
      </c>
    </row>
    <row r="648" spans="52:52" x14ac:dyDescent="0.25">
      <c r="AZ648" s="9">
        <v>3.0532544378698225</v>
      </c>
    </row>
    <row r="649" spans="52:52" x14ac:dyDescent="0.25">
      <c r="AZ649" s="9">
        <v>3.1242603550295858</v>
      </c>
    </row>
    <row r="650" spans="52:52" x14ac:dyDescent="0.25">
      <c r="AZ650" s="9">
        <v>4.5917159763313604</v>
      </c>
    </row>
    <row r="651" spans="52:52" x14ac:dyDescent="0.25">
      <c r="AZ651" s="9">
        <v>1.514792899408284</v>
      </c>
    </row>
    <row r="652" spans="52:52" x14ac:dyDescent="0.25">
      <c r="AZ652" s="9">
        <v>3.9763313609467459</v>
      </c>
    </row>
    <row r="653" spans="52:52" x14ac:dyDescent="0.25">
      <c r="AZ653" s="9">
        <v>2.4852071005917162</v>
      </c>
    </row>
    <row r="654" spans="52:52" x14ac:dyDescent="0.25">
      <c r="AZ654" s="9">
        <v>4.449704142011834</v>
      </c>
    </row>
    <row r="655" spans="52:52" x14ac:dyDescent="0.25">
      <c r="AZ655" s="9">
        <v>3.4792899408284024</v>
      </c>
    </row>
    <row r="656" spans="52:52" x14ac:dyDescent="0.25">
      <c r="AZ656" s="9">
        <v>3.1005917159763308</v>
      </c>
    </row>
    <row r="657" spans="52:52" x14ac:dyDescent="0.25">
      <c r="AZ657" s="9">
        <v>3.3609467455621305</v>
      </c>
    </row>
    <row r="658" spans="52:52" x14ac:dyDescent="0.25">
      <c r="AZ658" s="9">
        <v>3.4792899408284019</v>
      </c>
    </row>
    <row r="659" spans="52:52" x14ac:dyDescent="0.25">
      <c r="AZ659" s="9">
        <v>3.1005917159763317</v>
      </c>
    </row>
    <row r="660" spans="52:52" x14ac:dyDescent="0.25">
      <c r="AZ660" s="9">
        <v>3.0532544378698225</v>
      </c>
    </row>
    <row r="661" spans="52:52" x14ac:dyDescent="0.25">
      <c r="AZ661" s="9">
        <v>3.1242603550295858</v>
      </c>
    </row>
    <row r="662" spans="52:52" x14ac:dyDescent="0.25">
      <c r="AZ662" s="9">
        <v>4.5917159763313604</v>
      </c>
    </row>
    <row r="663" spans="52:52" x14ac:dyDescent="0.25">
      <c r="AZ663" s="9">
        <v>1.514792899408284</v>
      </c>
    </row>
    <row r="664" spans="52:52" x14ac:dyDescent="0.25">
      <c r="AZ664" s="9">
        <v>3.9763313609467459</v>
      </c>
    </row>
    <row r="665" spans="52:52" x14ac:dyDescent="0.25">
      <c r="AZ665" s="9">
        <v>2.4852071005917162</v>
      </c>
    </row>
    <row r="666" spans="52:52" x14ac:dyDescent="0.25">
      <c r="AZ666" s="9">
        <v>4.449704142011834</v>
      </c>
    </row>
    <row r="667" spans="52:52" x14ac:dyDescent="0.25">
      <c r="AZ667" s="9">
        <v>3.4792899408284024</v>
      </c>
    </row>
    <row r="668" spans="52:52" x14ac:dyDescent="0.25">
      <c r="AZ668" s="9">
        <v>3.1005917159763308</v>
      </c>
    </row>
    <row r="669" spans="52:52" x14ac:dyDescent="0.25">
      <c r="AZ669" s="9">
        <v>3.3609467455621305</v>
      </c>
    </row>
    <row r="670" spans="52:52" x14ac:dyDescent="0.25">
      <c r="AZ670" s="9">
        <v>3.4792899408284019</v>
      </c>
    </row>
    <row r="671" spans="52:52" x14ac:dyDescent="0.25">
      <c r="AZ671" s="9">
        <v>3.1005917159763317</v>
      </c>
    </row>
    <row r="672" spans="52:52" x14ac:dyDescent="0.25">
      <c r="AZ672" s="9">
        <v>3.0532544378698225</v>
      </c>
    </row>
    <row r="673" spans="52:52" x14ac:dyDescent="0.25">
      <c r="AZ673" s="9">
        <v>3.1242603550295858</v>
      </c>
    </row>
    <row r="674" spans="52:52" x14ac:dyDescent="0.25">
      <c r="AZ674" s="9">
        <v>4.5917159763313604</v>
      </c>
    </row>
    <row r="675" spans="52:52" x14ac:dyDescent="0.25">
      <c r="AZ675" s="9">
        <v>1.514792899408284</v>
      </c>
    </row>
    <row r="676" spans="52:52" x14ac:dyDescent="0.25">
      <c r="AZ676" s="9">
        <v>3.9763313609467459</v>
      </c>
    </row>
    <row r="677" spans="52:52" x14ac:dyDescent="0.25">
      <c r="AZ677" s="9">
        <v>2.4852071005917162</v>
      </c>
    </row>
    <row r="678" spans="52:52" x14ac:dyDescent="0.25">
      <c r="AZ678" s="9">
        <v>4.449704142011834</v>
      </c>
    </row>
    <row r="679" spans="52:52" x14ac:dyDescent="0.25">
      <c r="AZ679" s="9">
        <v>3.4792899408284024</v>
      </c>
    </row>
    <row r="680" spans="52:52" x14ac:dyDescent="0.25">
      <c r="AZ680" s="9">
        <v>3.1005917159763308</v>
      </c>
    </row>
    <row r="681" spans="52:52" x14ac:dyDescent="0.25">
      <c r="AZ681" s="9">
        <v>3.3609467455621305</v>
      </c>
    </row>
    <row r="682" spans="52:52" x14ac:dyDescent="0.25">
      <c r="AZ682" s="9">
        <v>3.4792899408284019</v>
      </c>
    </row>
    <row r="683" spans="52:52" x14ac:dyDescent="0.25">
      <c r="AZ683" s="9">
        <v>3.1005917159763317</v>
      </c>
    </row>
    <row r="684" spans="52:52" x14ac:dyDescent="0.25">
      <c r="AZ684" s="9">
        <v>3.0532544378698225</v>
      </c>
    </row>
    <row r="685" spans="52:52" x14ac:dyDescent="0.25">
      <c r="AZ685" s="9">
        <v>3.1242603550295858</v>
      </c>
    </row>
    <row r="686" spans="52:52" x14ac:dyDescent="0.25">
      <c r="AZ686" s="9">
        <v>4.5917159763313604</v>
      </c>
    </row>
    <row r="687" spans="52:52" x14ac:dyDescent="0.25">
      <c r="AZ687" s="9">
        <v>1.514792899408284</v>
      </c>
    </row>
    <row r="688" spans="52:52" x14ac:dyDescent="0.25">
      <c r="AZ688" s="9">
        <v>3.9763313609467459</v>
      </c>
    </row>
    <row r="689" spans="52:52" x14ac:dyDescent="0.25">
      <c r="AZ689" s="9">
        <v>2.4852071005917162</v>
      </c>
    </row>
    <row r="690" spans="52:52" x14ac:dyDescent="0.25">
      <c r="AZ690" s="9">
        <v>4.449704142011834</v>
      </c>
    </row>
    <row r="691" spans="52:52" x14ac:dyDescent="0.25">
      <c r="AZ691" s="9">
        <v>3.4792899408284024</v>
      </c>
    </row>
    <row r="692" spans="52:52" x14ac:dyDescent="0.25">
      <c r="AZ692" s="9">
        <v>3.1005917159763308</v>
      </c>
    </row>
    <row r="693" spans="52:52" x14ac:dyDescent="0.25">
      <c r="AZ693" s="9">
        <v>3.3609467455621305</v>
      </c>
    </row>
    <row r="694" spans="52:52" x14ac:dyDescent="0.25">
      <c r="AZ694" s="9">
        <v>3.4792899408284019</v>
      </c>
    </row>
    <row r="695" spans="52:52" x14ac:dyDescent="0.25">
      <c r="AZ695" s="9">
        <v>3.1005917159763317</v>
      </c>
    </row>
    <row r="696" spans="52:52" x14ac:dyDescent="0.25">
      <c r="AZ696" s="9">
        <v>3.0532544378698225</v>
      </c>
    </row>
    <row r="697" spans="52:52" x14ac:dyDescent="0.25">
      <c r="AZ697" s="9">
        <v>3.1242603550295858</v>
      </c>
    </row>
    <row r="698" spans="52:52" x14ac:dyDescent="0.25">
      <c r="AZ698" s="9">
        <v>4.5917159763313604</v>
      </c>
    </row>
    <row r="699" spans="52:52" x14ac:dyDescent="0.25">
      <c r="AZ699" s="9">
        <v>1.514792899408284</v>
      </c>
    </row>
    <row r="700" spans="52:52" x14ac:dyDescent="0.25">
      <c r="AZ700" s="9">
        <v>3.9763313609467459</v>
      </c>
    </row>
    <row r="701" spans="52:52" x14ac:dyDescent="0.25">
      <c r="AZ701" s="9">
        <v>2.4852071005917162</v>
      </c>
    </row>
    <row r="702" spans="52:52" x14ac:dyDescent="0.25">
      <c r="AZ702" s="9">
        <v>4.449704142011834</v>
      </c>
    </row>
    <row r="703" spans="52:52" x14ac:dyDescent="0.25">
      <c r="AZ703" s="9">
        <v>3.4792899408284024</v>
      </c>
    </row>
    <row r="704" spans="52:52" x14ac:dyDescent="0.25">
      <c r="AZ704" s="9">
        <v>3.1005917159763308</v>
      </c>
    </row>
    <row r="705" spans="52:52" x14ac:dyDescent="0.25">
      <c r="AZ705" s="9">
        <v>3.3609467455621305</v>
      </c>
    </row>
    <row r="706" spans="52:52" x14ac:dyDescent="0.25">
      <c r="AZ706" s="9">
        <v>3.4792899408284019</v>
      </c>
    </row>
    <row r="707" spans="52:52" x14ac:dyDescent="0.25">
      <c r="AZ707" s="9">
        <v>3.1005917159763317</v>
      </c>
    </row>
    <row r="708" spans="52:52" x14ac:dyDescent="0.25">
      <c r="AZ708" s="9">
        <v>3.0532544378698225</v>
      </c>
    </row>
    <row r="709" spans="52:52" x14ac:dyDescent="0.25">
      <c r="AZ709" s="9">
        <v>3.1242603550295858</v>
      </c>
    </row>
    <row r="710" spans="52:52" x14ac:dyDescent="0.25">
      <c r="AZ710" s="9">
        <v>4.5917159763313604</v>
      </c>
    </row>
    <row r="711" spans="52:52" x14ac:dyDescent="0.25">
      <c r="AZ711" s="9">
        <v>1.514792899408284</v>
      </c>
    </row>
    <row r="712" spans="52:52" x14ac:dyDescent="0.25">
      <c r="AZ712" s="9">
        <v>3.9763313609467459</v>
      </c>
    </row>
    <row r="713" spans="52:52" x14ac:dyDescent="0.25">
      <c r="AZ713" s="9">
        <v>2.4852071005917162</v>
      </c>
    </row>
    <row r="714" spans="52:52" x14ac:dyDescent="0.25">
      <c r="AZ714" s="9">
        <v>4.449704142011834</v>
      </c>
    </row>
    <row r="715" spans="52:52" x14ac:dyDescent="0.25">
      <c r="AZ715" s="9">
        <v>3.4792899408284024</v>
      </c>
    </row>
    <row r="716" spans="52:52" x14ac:dyDescent="0.25">
      <c r="AZ716" s="9">
        <v>3.1005917159763308</v>
      </c>
    </row>
    <row r="717" spans="52:52" x14ac:dyDescent="0.25">
      <c r="AZ717" s="9">
        <v>3.3609467455621305</v>
      </c>
    </row>
    <row r="718" spans="52:52" x14ac:dyDescent="0.25">
      <c r="AZ718" s="9">
        <v>3.4792899408284019</v>
      </c>
    </row>
    <row r="719" spans="52:52" x14ac:dyDescent="0.25">
      <c r="AZ719" s="9">
        <v>3.1005917159763317</v>
      </c>
    </row>
    <row r="720" spans="52:52" x14ac:dyDescent="0.25">
      <c r="AZ720" s="9">
        <v>3.0532544378698225</v>
      </c>
    </row>
    <row r="721" spans="52:52" x14ac:dyDescent="0.25">
      <c r="AZ721" s="9">
        <v>3.1242603550295858</v>
      </c>
    </row>
    <row r="722" spans="52:52" x14ac:dyDescent="0.25">
      <c r="AZ722" s="9">
        <v>4.5917159763313604</v>
      </c>
    </row>
    <row r="723" spans="52:52" x14ac:dyDescent="0.25">
      <c r="AZ723" s="9">
        <v>1.514792899408284</v>
      </c>
    </row>
    <row r="724" spans="52:52" x14ac:dyDescent="0.25">
      <c r="AZ724" s="9">
        <v>3.9763313609467459</v>
      </c>
    </row>
    <row r="725" spans="52:52" x14ac:dyDescent="0.25">
      <c r="AZ725" s="9">
        <v>2.4852071005917162</v>
      </c>
    </row>
    <row r="726" spans="52:52" x14ac:dyDescent="0.25">
      <c r="AZ726" s="9">
        <v>4.449704142011834</v>
      </c>
    </row>
    <row r="727" spans="52:52" x14ac:dyDescent="0.25">
      <c r="AZ727" s="9">
        <v>3.4792899408284024</v>
      </c>
    </row>
    <row r="728" spans="52:52" x14ac:dyDescent="0.25">
      <c r="AZ728" s="9">
        <v>3.1005917159763308</v>
      </c>
    </row>
    <row r="729" spans="52:52" x14ac:dyDescent="0.25">
      <c r="AZ729" s="9">
        <v>3.3609467455621305</v>
      </c>
    </row>
    <row r="730" spans="52:52" x14ac:dyDescent="0.25">
      <c r="AZ730" s="9">
        <v>3.4792899408284019</v>
      </c>
    </row>
    <row r="731" spans="52:52" x14ac:dyDescent="0.25">
      <c r="AZ731" s="9">
        <v>3.1005917159763317</v>
      </c>
    </row>
    <row r="732" spans="52:52" x14ac:dyDescent="0.25">
      <c r="AZ732" s="9">
        <v>3.0532544378698225</v>
      </c>
    </row>
    <row r="733" spans="52:52" x14ac:dyDescent="0.25">
      <c r="AZ733" s="9">
        <v>3.1242603550295858</v>
      </c>
    </row>
    <row r="734" spans="52:52" x14ac:dyDescent="0.25">
      <c r="AZ734" s="9">
        <v>4.5917159763313604</v>
      </c>
    </row>
    <row r="735" spans="52:52" x14ac:dyDescent="0.25">
      <c r="AZ735" s="9">
        <v>1.514792899408284</v>
      </c>
    </row>
    <row r="736" spans="52:52" x14ac:dyDescent="0.25">
      <c r="AZ736" s="9">
        <v>3.9763313609467459</v>
      </c>
    </row>
    <row r="737" spans="52:52" x14ac:dyDescent="0.25">
      <c r="AZ737" s="9">
        <v>2.4852071005917162</v>
      </c>
    </row>
    <row r="738" spans="52:52" x14ac:dyDescent="0.25">
      <c r="AZ738" s="9">
        <v>4.449704142011834</v>
      </c>
    </row>
    <row r="739" spans="52:52" x14ac:dyDescent="0.25">
      <c r="AZ739" s="9">
        <v>3.4792899408284024</v>
      </c>
    </row>
    <row r="740" spans="52:52" x14ac:dyDescent="0.25">
      <c r="AZ740" s="9">
        <v>3.1005917159763308</v>
      </c>
    </row>
    <row r="741" spans="52:52" x14ac:dyDescent="0.25">
      <c r="AZ741" s="9">
        <v>3.3609467455621305</v>
      </c>
    </row>
    <row r="742" spans="52:52" x14ac:dyDescent="0.25">
      <c r="AZ742" s="9">
        <v>3.4792899408284019</v>
      </c>
    </row>
    <row r="743" spans="52:52" x14ac:dyDescent="0.25">
      <c r="AZ743" s="9">
        <v>3.1005917159763317</v>
      </c>
    </row>
    <row r="744" spans="52:52" x14ac:dyDescent="0.25">
      <c r="AZ744" s="9">
        <v>3.0532544378698225</v>
      </c>
    </row>
    <row r="745" spans="52:52" x14ac:dyDescent="0.25">
      <c r="AZ745" s="9">
        <v>3.1242603550295858</v>
      </c>
    </row>
    <row r="746" spans="52:52" x14ac:dyDescent="0.25">
      <c r="AZ746" s="9">
        <v>4.5917159763313604</v>
      </c>
    </row>
    <row r="747" spans="52:52" x14ac:dyDescent="0.25">
      <c r="AZ747" s="9">
        <v>1.514792899408284</v>
      </c>
    </row>
    <row r="748" spans="52:52" x14ac:dyDescent="0.25">
      <c r="AZ748" s="9">
        <v>3.9763313609467459</v>
      </c>
    </row>
    <row r="749" spans="52:52" x14ac:dyDescent="0.25">
      <c r="AZ749" s="9">
        <v>2.4852071005917162</v>
      </c>
    </row>
    <row r="750" spans="52:52" x14ac:dyDescent="0.25">
      <c r="AZ750" s="9">
        <v>4.449704142011834</v>
      </c>
    </row>
    <row r="751" spans="52:52" x14ac:dyDescent="0.25">
      <c r="AZ751" s="9">
        <v>3.4792899408284024</v>
      </c>
    </row>
    <row r="752" spans="52:52" x14ac:dyDescent="0.25">
      <c r="AZ752" s="9">
        <v>3.1005917159763308</v>
      </c>
    </row>
    <row r="753" spans="52:52" x14ac:dyDescent="0.25">
      <c r="AZ753" s="9">
        <v>3.3609467455621305</v>
      </c>
    </row>
    <row r="754" spans="52:52" x14ac:dyDescent="0.25">
      <c r="AZ754" s="9">
        <v>3.4792899408284019</v>
      </c>
    </row>
    <row r="755" spans="52:52" x14ac:dyDescent="0.25">
      <c r="AZ755" s="9">
        <v>3.1005917159763317</v>
      </c>
    </row>
    <row r="756" spans="52:52" x14ac:dyDescent="0.25">
      <c r="AZ756" s="9">
        <v>3.0532544378698225</v>
      </c>
    </row>
    <row r="757" spans="52:52" x14ac:dyDescent="0.25">
      <c r="AZ757" s="9">
        <v>3.1242603550295858</v>
      </c>
    </row>
    <row r="758" spans="52:52" x14ac:dyDescent="0.25">
      <c r="AZ758" s="9">
        <v>4.5917159763313604</v>
      </c>
    </row>
    <row r="759" spans="52:52" x14ac:dyDescent="0.25">
      <c r="AZ759" s="9">
        <v>1.514792899408284</v>
      </c>
    </row>
    <row r="760" spans="52:52" x14ac:dyDescent="0.25">
      <c r="AZ760" s="9">
        <v>3.9763313609467459</v>
      </c>
    </row>
    <row r="761" spans="52:52" x14ac:dyDescent="0.25">
      <c r="AZ761" s="9">
        <v>2.4852071005917162</v>
      </c>
    </row>
    <row r="762" spans="52:52" x14ac:dyDescent="0.25">
      <c r="AZ762" s="9">
        <v>4.449704142011834</v>
      </c>
    </row>
    <row r="763" spans="52:52" x14ac:dyDescent="0.25">
      <c r="AZ763" s="9">
        <v>3.4792899408284024</v>
      </c>
    </row>
    <row r="764" spans="52:52" x14ac:dyDescent="0.25">
      <c r="AZ764" s="9">
        <v>3.1005917159763308</v>
      </c>
    </row>
    <row r="765" spans="52:52" x14ac:dyDescent="0.25">
      <c r="AZ765" s="9">
        <v>3.3609467455621305</v>
      </c>
    </row>
    <row r="766" spans="52:52" x14ac:dyDescent="0.25">
      <c r="AZ766" s="9">
        <v>3.4792899408284019</v>
      </c>
    </row>
    <row r="767" spans="52:52" x14ac:dyDescent="0.25">
      <c r="AZ767" s="9">
        <v>3.1005917159763317</v>
      </c>
    </row>
    <row r="768" spans="52:52" x14ac:dyDescent="0.25">
      <c r="AZ768" s="9">
        <v>3.0532544378698225</v>
      </c>
    </row>
    <row r="769" spans="52:52" x14ac:dyDescent="0.25">
      <c r="AZ769" s="9">
        <v>3.1242603550295858</v>
      </c>
    </row>
    <row r="770" spans="52:52" x14ac:dyDescent="0.25">
      <c r="AZ770" s="9">
        <v>4.5917159763313604</v>
      </c>
    </row>
    <row r="771" spans="52:52" x14ac:dyDescent="0.25">
      <c r="AZ771" s="9">
        <v>1.514792899408284</v>
      </c>
    </row>
    <row r="772" spans="52:52" x14ac:dyDescent="0.25">
      <c r="AZ772" s="9">
        <v>3.9763313609467459</v>
      </c>
    </row>
    <row r="773" spans="52:52" x14ac:dyDescent="0.25">
      <c r="AZ773" s="9">
        <v>2.4852071005917162</v>
      </c>
    </row>
    <row r="774" spans="52:52" x14ac:dyDescent="0.25">
      <c r="AZ774" s="9">
        <v>4.449704142011834</v>
      </c>
    </row>
    <row r="775" spans="52:52" x14ac:dyDescent="0.25">
      <c r="AZ775" s="9">
        <v>3.4792899408284024</v>
      </c>
    </row>
    <row r="776" spans="52:52" x14ac:dyDescent="0.25">
      <c r="AZ776" s="9">
        <v>3.1005917159763308</v>
      </c>
    </row>
    <row r="777" spans="52:52" x14ac:dyDescent="0.25">
      <c r="AZ777" s="9">
        <v>3.3609467455621305</v>
      </c>
    </row>
    <row r="778" spans="52:52" x14ac:dyDescent="0.25">
      <c r="AZ778" s="9">
        <v>3.4792899408284019</v>
      </c>
    </row>
    <row r="779" spans="52:52" x14ac:dyDescent="0.25">
      <c r="AZ779" s="9">
        <v>3.1005917159763317</v>
      </c>
    </row>
    <row r="780" spans="52:52" x14ac:dyDescent="0.25">
      <c r="AZ780" s="9">
        <v>3.0532544378698225</v>
      </c>
    </row>
    <row r="781" spans="52:52" x14ac:dyDescent="0.25">
      <c r="AZ781" s="9">
        <v>3.1242603550295858</v>
      </c>
    </row>
    <row r="782" spans="52:52" x14ac:dyDescent="0.25">
      <c r="AZ782" s="9">
        <v>4.5917159763313604</v>
      </c>
    </row>
    <row r="783" spans="52:52" x14ac:dyDescent="0.25">
      <c r="AZ783" s="9">
        <v>1.514792899408284</v>
      </c>
    </row>
    <row r="784" spans="52:52" x14ac:dyDescent="0.25">
      <c r="AZ784" s="9">
        <v>3.9763313609467459</v>
      </c>
    </row>
    <row r="785" spans="52:52" x14ac:dyDescent="0.25">
      <c r="AZ785" s="9">
        <v>2.4852071005917162</v>
      </c>
    </row>
    <row r="786" spans="52:52" x14ac:dyDescent="0.25">
      <c r="AZ786" s="9">
        <v>4.449704142011834</v>
      </c>
    </row>
    <row r="787" spans="52:52" x14ac:dyDescent="0.25">
      <c r="AZ787" s="9">
        <v>3.4792899408284024</v>
      </c>
    </row>
    <row r="788" spans="52:52" x14ac:dyDescent="0.25">
      <c r="AZ788" s="9">
        <v>3.1005917159763308</v>
      </c>
    </row>
    <row r="789" spans="52:52" x14ac:dyDescent="0.25">
      <c r="AZ789" s="9">
        <v>3.3609467455621305</v>
      </c>
    </row>
    <row r="790" spans="52:52" x14ac:dyDescent="0.25">
      <c r="AZ790" s="9">
        <v>3.4792899408284019</v>
      </c>
    </row>
    <row r="791" spans="52:52" x14ac:dyDescent="0.25">
      <c r="AZ791" s="9">
        <v>3.1005917159763317</v>
      </c>
    </row>
    <row r="792" spans="52:52" x14ac:dyDescent="0.25">
      <c r="AZ792" s="9">
        <v>3.0532544378698225</v>
      </c>
    </row>
    <row r="793" spans="52:52" x14ac:dyDescent="0.25">
      <c r="AZ793" s="9">
        <v>3.1242603550295858</v>
      </c>
    </row>
    <row r="794" spans="52:52" x14ac:dyDescent="0.25">
      <c r="AZ794" s="9">
        <v>4.5917159763313604</v>
      </c>
    </row>
    <row r="795" spans="52:52" x14ac:dyDescent="0.25">
      <c r="AZ795" s="9">
        <v>1.514792899408284</v>
      </c>
    </row>
    <row r="796" spans="52:52" x14ac:dyDescent="0.25">
      <c r="AZ796" s="9">
        <v>3.9763313609467459</v>
      </c>
    </row>
    <row r="797" spans="52:52" x14ac:dyDescent="0.25">
      <c r="AZ797" s="9">
        <v>2.4852071005917162</v>
      </c>
    </row>
    <row r="798" spans="52:52" x14ac:dyDescent="0.25">
      <c r="AZ798" s="9">
        <v>4.449704142011834</v>
      </c>
    </row>
    <row r="799" spans="52:52" x14ac:dyDescent="0.25">
      <c r="AZ799" s="9">
        <v>3.4792899408284024</v>
      </c>
    </row>
    <row r="800" spans="52:52" x14ac:dyDescent="0.25">
      <c r="AZ800" s="9">
        <v>3.1005917159763308</v>
      </c>
    </row>
    <row r="801" spans="52:52" x14ac:dyDescent="0.25">
      <c r="AZ801" s="9">
        <v>3.3609467455621305</v>
      </c>
    </row>
    <row r="802" spans="52:52" x14ac:dyDescent="0.25">
      <c r="AZ802" s="9">
        <v>3.4792899408284019</v>
      </c>
    </row>
    <row r="803" spans="52:52" x14ac:dyDescent="0.25">
      <c r="AZ803" s="9">
        <v>3.1005917159763317</v>
      </c>
    </row>
    <row r="804" spans="52:52" x14ac:dyDescent="0.25">
      <c r="AZ804" s="9">
        <v>3.0532544378698225</v>
      </c>
    </row>
    <row r="805" spans="52:52" x14ac:dyDescent="0.25">
      <c r="AZ805" s="9">
        <v>3.1242603550295858</v>
      </c>
    </row>
    <row r="806" spans="52:52" x14ac:dyDescent="0.25">
      <c r="AZ806" s="9">
        <v>4.5917159763313604</v>
      </c>
    </row>
    <row r="807" spans="52:52" x14ac:dyDescent="0.25">
      <c r="AZ807" s="9">
        <v>1.514792899408284</v>
      </c>
    </row>
    <row r="808" spans="52:52" x14ac:dyDescent="0.25">
      <c r="AZ808" s="9">
        <v>3.9763313609467459</v>
      </c>
    </row>
    <row r="809" spans="52:52" x14ac:dyDescent="0.25">
      <c r="AZ809" s="9">
        <v>2.4852071005917162</v>
      </c>
    </row>
    <row r="810" spans="52:52" x14ac:dyDescent="0.25">
      <c r="AZ810" s="9">
        <v>4.449704142011834</v>
      </c>
    </row>
    <row r="811" spans="52:52" x14ac:dyDescent="0.25">
      <c r="AZ811" s="9">
        <v>3.4792899408284024</v>
      </c>
    </row>
    <row r="812" spans="52:52" x14ac:dyDescent="0.25">
      <c r="AZ812" s="9">
        <v>3.1005917159763308</v>
      </c>
    </row>
    <row r="813" spans="52:52" x14ac:dyDescent="0.25">
      <c r="AZ813" s="9">
        <v>3.3609467455621305</v>
      </c>
    </row>
    <row r="814" spans="52:52" x14ac:dyDescent="0.25">
      <c r="AZ814" s="9">
        <v>3.4792899408284019</v>
      </c>
    </row>
    <row r="815" spans="52:52" x14ac:dyDescent="0.25">
      <c r="AZ815" s="9">
        <v>3.1005917159763317</v>
      </c>
    </row>
    <row r="816" spans="52:52" x14ac:dyDescent="0.25">
      <c r="AZ816" s="9">
        <v>3.0532544378698225</v>
      </c>
    </row>
    <row r="817" spans="52:52" x14ac:dyDescent="0.25">
      <c r="AZ817" s="9">
        <v>3.1242603550295858</v>
      </c>
    </row>
    <row r="818" spans="52:52" x14ac:dyDescent="0.25">
      <c r="AZ818" s="9">
        <v>4.5917159763313604</v>
      </c>
    </row>
    <row r="819" spans="52:52" x14ac:dyDescent="0.25">
      <c r="AZ819" s="9">
        <v>1.514792899408284</v>
      </c>
    </row>
    <row r="820" spans="52:52" x14ac:dyDescent="0.25">
      <c r="AZ820" s="9">
        <v>3.9763313609467459</v>
      </c>
    </row>
    <row r="821" spans="52:52" x14ac:dyDescent="0.25">
      <c r="AZ821" s="9">
        <v>2.4852071005917162</v>
      </c>
    </row>
    <row r="822" spans="52:52" x14ac:dyDescent="0.25">
      <c r="AZ822" s="9">
        <v>4.449704142011834</v>
      </c>
    </row>
    <row r="823" spans="52:52" x14ac:dyDescent="0.25">
      <c r="AZ823" s="9">
        <v>3.4792899408284024</v>
      </c>
    </row>
    <row r="824" spans="52:52" x14ac:dyDescent="0.25">
      <c r="AZ824" s="9">
        <v>3.1005917159763308</v>
      </c>
    </row>
    <row r="825" spans="52:52" x14ac:dyDescent="0.25">
      <c r="AZ825" s="9">
        <v>3.3609467455621305</v>
      </c>
    </row>
    <row r="826" spans="52:52" x14ac:dyDescent="0.25">
      <c r="AZ826" s="9">
        <v>3.4792899408284019</v>
      </c>
    </row>
    <row r="827" spans="52:52" x14ac:dyDescent="0.25">
      <c r="AZ827" s="9">
        <v>3.1005917159763317</v>
      </c>
    </row>
    <row r="828" spans="52:52" x14ac:dyDescent="0.25">
      <c r="AZ828" s="9">
        <v>3.0532544378698225</v>
      </c>
    </row>
    <row r="829" spans="52:52" x14ac:dyDescent="0.25">
      <c r="AZ829" s="9">
        <v>3.1242603550295858</v>
      </c>
    </row>
    <row r="830" spans="52:52" x14ac:dyDescent="0.25">
      <c r="AZ830" s="9">
        <v>4.5917159763313604</v>
      </c>
    </row>
    <row r="831" spans="52:52" x14ac:dyDescent="0.25">
      <c r="AZ831" s="9">
        <v>1.514792899408284</v>
      </c>
    </row>
    <row r="832" spans="52:52" x14ac:dyDescent="0.25">
      <c r="AZ832" s="9">
        <v>3.9763313609467459</v>
      </c>
    </row>
    <row r="833" spans="52:52" x14ac:dyDescent="0.25">
      <c r="AZ833" s="9">
        <v>2.4852071005917162</v>
      </c>
    </row>
    <row r="834" spans="52:52" x14ac:dyDescent="0.25">
      <c r="AZ834" s="9">
        <v>4.449704142011834</v>
      </c>
    </row>
    <row r="835" spans="52:52" x14ac:dyDescent="0.25">
      <c r="AZ835" s="9">
        <v>3.4792899408284024</v>
      </c>
    </row>
    <row r="836" spans="52:52" x14ac:dyDescent="0.25">
      <c r="AZ836" s="9">
        <v>3.1005917159763308</v>
      </c>
    </row>
    <row r="837" spans="52:52" x14ac:dyDescent="0.25">
      <c r="AZ837" s="9">
        <v>3.3609467455621305</v>
      </c>
    </row>
    <row r="838" spans="52:52" x14ac:dyDescent="0.25">
      <c r="AZ838" s="9">
        <v>3.4792899408284019</v>
      </c>
    </row>
    <row r="839" spans="52:52" x14ac:dyDescent="0.25">
      <c r="AZ839" s="9">
        <v>3.1005917159763317</v>
      </c>
    </row>
    <row r="840" spans="52:52" x14ac:dyDescent="0.25">
      <c r="AZ840" s="9">
        <v>3.0532544378698225</v>
      </c>
    </row>
    <row r="841" spans="52:52" x14ac:dyDescent="0.25">
      <c r="AZ841" s="9">
        <v>3.1242603550295858</v>
      </c>
    </row>
    <row r="842" spans="52:52" x14ac:dyDescent="0.25">
      <c r="AZ842" s="9">
        <v>4.5917159763313604</v>
      </c>
    </row>
    <row r="843" spans="52:52" x14ac:dyDescent="0.25">
      <c r="AZ843" s="9">
        <v>1.514792899408284</v>
      </c>
    </row>
    <row r="844" spans="52:52" x14ac:dyDescent="0.25">
      <c r="AZ844" s="9">
        <v>3.9763313609467459</v>
      </c>
    </row>
    <row r="845" spans="52:52" x14ac:dyDescent="0.25">
      <c r="AZ845" s="9">
        <v>2.4852071005917162</v>
      </c>
    </row>
    <row r="846" spans="52:52" x14ac:dyDescent="0.25">
      <c r="AZ846" s="9">
        <v>4.449704142011834</v>
      </c>
    </row>
    <row r="847" spans="52:52" x14ac:dyDescent="0.25">
      <c r="AZ847" s="9">
        <v>3.4792899408284024</v>
      </c>
    </row>
    <row r="848" spans="52:52" x14ac:dyDescent="0.25">
      <c r="AZ848" s="9">
        <v>3.1005917159763308</v>
      </c>
    </row>
    <row r="849" spans="52:52" x14ac:dyDescent="0.25">
      <c r="AZ849" s="9">
        <v>3.3609467455621305</v>
      </c>
    </row>
    <row r="850" spans="52:52" x14ac:dyDescent="0.25">
      <c r="AZ850" s="9">
        <v>3.4792899408284019</v>
      </c>
    </row>
    <row r="851" spans="52:52" x14ac:dyDescent="0.25">
      <c r="AZ851" s="9">
        <v>3.1005917159763317</v>
      </c>
    </row>
    <row r="852" spans="52:52" x14ac:dyDescent="0.25">
      <c r="AZ852" s="9">
        <v>3.0532544378698225</v>
      </c>
    </row>
    <row r="853" spans="52:52" x14ac:dyDescent="0.25">
      <c r="AZ853" s="9">
        <v>3.1242603550295858</v>
      </c>
    </row>
    <row r="854" spans="52:52" x14ac:dyDescent="0.25">
      <c r="AZ854" s="9">
        <v>4.5917159763313604</v>
      </c>
    </row>
    <row r="855" spans="52:52" x14ac:dyDescent="0.25">
      <c r="AZ855" s="9">
        <v>1.514792899408284</v>
      </c>
    </row>
    <row r="856" spans="52:52" x14ac:dyDescent="0.25">
      <c r="AZ856" s="9">
        <v>3.9763313609467459</v>
      </c>
    </row>
    <row r="857" spans="52:52" x14ac:dyDescent="0.25">
      <c r="AZ857" s="9">
        <v>2.4852071005917162</v>
      </c>
    </row>
    <row r="858" spans="52:52" x14ac:dyDescent="0.25">
      <c r="AZ858" s="9">
        <v>4.449704142011834</v>
      </c>
    </row>
    <row r="859" spans="52:52" x14ac:dyDescent="0.25">
      <c r="AZ859" s="9">
        <v>3.4792899408284024</v>
      </c>
    </row>
    <row r="860" spans="52:52" x14ac:dyDescent="0.25">
      <c r="AZ860" s="9">
        <v>3.1005917159763308</v>
      </c>
    </row>
    <row r="861" spans="52:52" x14ac:dyDescent="0.25">
      <c r="AZ861" s="9">
        <v>3.3609467455621305</v>
      </c>
    </row>
    <row r="862" spans="52:52" x14ac:dyDescent="0.25">
      <c r="AZ862" s="9">
        <v>3.4792899408284019</v>
      </c>
    </row>
    <row r="863" spans="52:52" x14ac:dyDescent="0.25">
      <c r="AZ863" s="9">
        <v>3.1005917159763317</v>
      </c>
    </row>
    <row r="864" spans="52:52" x14ac:dyDescent="0.25">
      <c r="AZ864" s="9">
        <v>3.0532544378698225</v>
      </c>
    </row>
    <row r="865" spans="52:52" x14ac:dyDescent="0.25">
      <c r="AZ865" s="9">
        <v>3.1242603550295858</v>
      </c>
    </row>
    <row r="866" spans="52:52" x14ac:dyDescent="0.25">
      <c r="AZ866" s="9">
        <v>4.5917159763313604</v>
      </c>
    </row>
    <row r="867" spans="52:52" x14ac:dyDescent="0.25">
      <c r="AZ867" s="9">
        <v>1.514792899408284</v>
      </c>
    </row>
    <row r="868" spans="52:52" x14ac:dyDescent="0.25">
      <c r="AZ868" s="9">
        <v>3.9763313609467459</v>
      </c>
    </row>
    <row r="869" spans="52:52" x14ac:dyDescent="0.25">
      <c r="AZ869" s="9">
        <v>2.4852071005917162</v>
      </c>
    </row>
    <row r="870" spans="52:52" x14ac:dyDescent="0.25">
      <c r="AZ870" s="9">
        <v>4.449704142011834</v>
      </c>
    </row>
    <row r="871" spans="52:52" x14ac:dyDescent="0.25">
      <c r="AZ871" s="9">
        <v>3.4792899408284024</v>
      </c>
    </row>
    <row r="872" spans="52:52" x14ac:dyDescent="0.25">
      <c r="AZ872" s="9">
        <v>3.1005917159763308</v>
      </c>
    </row>
    <row r="873" spans="52:52" x14ac:dyDescent="0.25">
      <c r="AZ873" s="9">
        <v>3.3609467455621305</v>
      </c>
    </row>
    <row r="874" spans="52:52" x14ac:dyDescent="0.25">
      <c r="AZ874" s="9">
        <v>3.4792899408284019</v>
      </c>
    </row>
    <row r="875" spans="52:52" x14ac:dyDescent="0.25">
      <c r="AZ875" s="9">
        <v>3.1005917159763317</v>
      </c>
    </row>
    <row r="876" spans="52:52" x14ac:dyDescent="0.25">
      <c r="AZ876" s="9">
        <v>3.0532544378698225</v>
      </c>
    </row>
    <row r="877" spans="52:52" x14ac:dyDescent="0.25">
      <c r="AZ877" s="9">
        <v>3.1242603550295858</v>
      </c>
    </row>
    <row r="878" spans="52:52" x14ac:dyDescent="0.25">
      <c r="AZ878" s="9">
        <v>4.5917159763313604</v>
      </c>
    </row>
    <row r="879" spans="52:52" x14ac:dyDescent="0.25">
      <c r="AZ879" s="9">
        <v>1.514792899408284</v>
      </c>
    </row>
    <row r="880" spans="52:52" x14ac:dyDescent="0.25">
      <c r="AZ880" s="9">
        <v>3.9763313609467459</v>
      </c>
    </row>
    <row r="881" spans="52:52" x14ac:dyDescent="0.25">
      <c r="AZ881" s="9">
        <v>2.4852071005917162</v>
      </c>
    </row>
    <row r="882" spans="52:52" x14ac:dyDescent="0.25">
      <c r="AZ882" s="9">
        <v>4.449704142011834</v>
      </c>
    </row>
    <row r="883" spans="52:52" x14ac:dyDescent="0.25">
      <c r="AZ883" s="9">
        <v>3.4792899408284024</v>
      </c>
    </row>
    <row r="884" spans="52:52" x14ac:dyDescent="0.25">
      <c r="AZ884" s="9">
        <v>3.1005917159763308</v>
      </c>
    </row>
    <row r="885" spans="52:52" x14ac:dyDescent="0.25">
      <c r="AZ885" s="9">
        <v>3.3609467455621305</v>
      </c>
    </row>
    <row r="886" spans="52:52" x14ac:dyDescent="0.25">
      <c r="AZ886" s="9">
        <v>3.4792899408284019</v>
      </c>
    </row>
    <row r="887" spans="52:52" x14ac:dyDescent="0.25">
      <c r="AZ887" s="9">
        <v>3.1005917159763317</v>
      </c>
    </row>
    <row r="888" spans="52:52" x14ac:dyDescent="0.25">
      <c r="AZ888" s="9">
        <v>3.0532544378698225</v>
      </c>
    </row>
    <row r="889" spans="52:52" x14ac:dyDescent="0.25">
      <c r="AZ889" s="9">
        <v>3.1242603550295858</v>
      </c>
    </row>
    <row r="890" spans="52:52" x14ac:dyDescent="0.25">
      <c r="AZ890" s="9">
        <v>4.5917159763313604</v>
      </c>
    </row>
    <row r="891" spans="52:52" x14ac:dyDescent="0.25">
      <c r="AZ891" s="9">
        <v>1.514792899408284</v>
      </c>
    </row>
    <row r="892" spans="52:52" x14ac:dyDescent="0.25">
      <c r="AZ892" s="9">
        <v>3.9763313609467459</v>
      </c>
    </row>
    <row r="893" spans="52:52" x14ac:dyDescent="0.25">
      <c r="AZ893" s="9">
        <v>2.4852071005917162</v>
      </c>
    </row>
    <row r="894" spans="52:52" x14ac:dyDescent="0.25">
      <c r="AZ894" s="9">
        <v>4.449704142011834</v>
      </c>
    </row>
    <row r="895" spans="52:52" x14ac:dyDescent="0.25">
      <c r="AZ895" s="9">
        <v>3.4792899408284024</v>
      </c>
    </row>
    <row r="896" spans="52:52" x14ac:dyDescent="0.25">
      <c r="AZ896" s="9">
        <v>3.1005917159763308</v>
      </c>
    </row>
    <row r="897" spans="52:52" x14ac:dyDescent="0.25">
      <c r="AZ897" s="9">
        <v>3.3609467455621305</v>
      </c>
    </row>
    <row r="898" spans="52:52" x14ac:dyDescent="0.25">
      <c r="AZ898" s="9">
        <v>3.4792899408284019</v>
      </c>
    </row>
    <row r="899" spans="52:52" x14ac:dyDescent="0.25">
      <c r="AZ899" s="9">
        <v>3.1005917159763317</v>
      </c>
    </row>
    <row r="900" spans="52:52" x14ac:dyDescent="0.25">
      <c r="AZ900" s="9">
        <v>3.0532544378698225</v>
      </c>
    </row>
    <row r="901" spans="52:52" x14ac:dyDescent="0.25">
      <c r="AZ901" s="9">
        <v>3.1242603550295858</v>
      </c>
    </row>
    <row r="902" spans="52:52" x14ac:dyDescent="0.25">
      <c r="AZ902" s="9">
        <v>4.5917159763313604</v>
      </c>
    </row>
    <row r="903" spans="52:52" x14ac:dyDescent="0.25">
      <c r="AZ903" s="9">
        <v>1.514792899408284</v>
      </c>
    </row>
    <row r="904" spans="52:52" x14ac:dyDescent="0.25">
      <c r="AZ904" s="9">
        <v>3.9763313609467459</v>
      </c>
    </row>
    <row r="905" spans="52:52" x14ac:dyDescent="0.25">
      <c r="AZ905" s="9">
        <v>2.4852071005917162</v>
      </c>
    </row>
    <row r="906" spans="52:52" x14ac:dyDescent="0.25">
      <c r="AZ906" s="9">
        <v>4.449704142011834</v>
      </c>
    </row>
    <row r="907" spans="52:52" x14ac:dyDescent="0.25">
      <c r="AZ907" s="9">
        <v>3.4792899408284024</v>
      </c>
    </row>
    <row r="908" spans="52:52" x14ac:dyDescent="0.25">
      <c r="AZ908" s="9">
        <v>3.1005917159763308</v>
      </c>
    </row>
    <row r="909" spans="52:52" x14ac:dyDescent="0.25">
      <c r="AZ909" s="9">
        <v>3.3609467455621305</v>
      </c>
    </row>
    <row r="910" spans="52:52" x14ac:dyDescent="0.25">
      <c r="AZ910" s="9">
        <v>3.4792899408284019</v>
      </c>
    </row>
    <row r="911" spans="52:52" x14ac:dyDescent="0.25">
      <c r="AZ911" s="9">
        <v>3.1005917159763317</v>
      </c>
    </row>
    <row r="912" spans="52:52" x14ac:dyDescent="0.25">
      <c r="AZ912" s="9">
        <v>3.0532544378698225</v>
      </c>
    </row>
    <row r="913" spans="52:52" x14ac:dyDescent="0.25">
      <c r="AZ913" s="9">
        <v>3.1242603550295858</v>
      </c>
    </row>
    <row r="914" spans="52:52" x14ac:dyDescent="0.25">
      <c r="AZ914" s="9">
        <v>4.5917159763313604</v>
      </c>
    </row>
    <row r="915" spans="52:52" x14ac:dyDescent="0.25">
      <c r="AZ915" s="9">
        <v>1.514792899408284</v>
      </c>
    </row>
    <row r="916" spans="52:52" x14ac:dyDescent="0.25">
      <c r="AZ916" s="9">
        <v>3.9763313609467459</v>
      </c>
    </row>
    <row r="917" spans="52:52" x14ac:dyDescent="0.25">
      <c r="AZ917" s="9">
        <v>2.4852071005917162</v>
      </c>
    </row>
    <row r="918" spans="52:52" x14ac:dyDescent="0.25">
      <c r="AZ918" s="9">
        <v>4.449704142011834</v>
      </c>
    </row>
    <row r="919" spans="52:52" x14ac:dyDescent="0.25">
      <c r="AZ919" s="9">
        <v>3.4792899408284024</v>
      </c>
    </row>
    <row r="920" spans="52:52" x14ac:dyDescent="0.25">
      <c r="AZ920" s="9">
        <v>3.1005917159763308</v>
      </c>
    </row>
    <row r="921" spans="52:52" x14ac:dyDescent="0.25">
      <c r="AZ921" s="9">
        <v>3.3609467455621305</v>
      </c>
    </row>
    <row r="922" spans="52:52" x14ac:dyDescent="0.25">
      <c r="AZ922" s="9">
        <v>3.4792899408284019</v>
      </c>
    </row>
    <row r="923" spans="52:52" x14ac:dyDescent="0.25">
      <c r="AZ923" s="9">
        <v>3.1005917159763317</v>
      </c>
    </row>
    <row r="924" spans="52:52" x14ac:dyDescent="0.25">
      <c r="AZ924" s="9">
        <v>3.0532544378698225</v>
      </c>
    </row>
    <row r="925" spans="52:52" x14ac:dyDescent="0.25">
      <c r="AZ925" s="9">
        <v>3.1242603550295858</v>
      </c>
    </row>
    <row r="926" spans="52:52" x14ac:dyDescent="0.25">
      <c r="AZ926" s="9">
        <v>4.5917159763313604</v>
      </c>
    </row>
    <row r="927" spans="52:52" x14ac:dyDescent="0.25">
      <c r="AZ927" s="9">
        <v>1.514792899408284</v>
      </c>
    </row>
    <row r="928" spans="52:52" x14ac:dyDescent="0.25">
      <c r="AZ928" s="9">
        <v>3.9763313609467459</v>
      </c>
    </row>
    <row r="929" spans="52:52" x14ac:dyDescent="0.25">
      <c r="AZ929" s="9">
        <v>2.4852071005917162</v>
      </c>
    </row>
    <row r="930" spans="52:52" x14ac:dyDescent="0.25">
      <c r="AZ930" s="9">
        <v>4.449704142011834</v>
      </c>
    </row>
    <row r="931" spans="52:52" x14ac:dyDescent="0.25">
      <c r="AZ931" s="9">
        <v>3.4792899408284024</v>
      </c>
    </row>
    <row r="932" spans="52:52" x14ac:dyDescent="0.25">
      <c r="AZ932" s="9">
        <v>3.1005917159763308</v>
      </c>
    </row>
    <row r="933" spans="52:52" x14ac:dyDescent="0.25">
      <c r="AZ933" s="9">
        <v>3.3609467455621305</v>
      </c>
    </row>
    <row r="934" spans="52:52" x14ac:dyDescent="0.25">
      <c r="AZ934" s="9">
        <v>3.4792899408284019</v>
      </c>
    </row>
    <row r="935" spans="52:52" x14ac:dyDescent="0.25">
      <c r="AZ935" s="9">
        <v>3.1005917159763317</v>
      </c>
    </row>
    <row r="936" spans="52:52" x14ac:dyDescent="0.25">
      <c r="AZ936" s="9">
        <v>3.0532544378698225</v>
      </c>
    </row>
    <row r="937" spans="52:52" x14ac:dyDescent="0.25">
      <c r="AZ937" s="9">
        <v>3.1242603550295858</v>
      </c>
    </row>
    <row r="938" spans="52:52" x14ac:dyDescent="0.25">
      <c r="AZ938" s="9">
        <v>4.5917159763313604</v>
      </c>
    </row>
    <row r="939" spans="52:52" x14ac:dyDescent="0.25">
      <c r="AZ939" s="9">
        <v>1.514792899408284</v>
      </c>
    </row>
    <row r="940" spans="52:52" x14ac:dyDescent="0.25">
      <c r="AZ940" s="9">
        <v>3.9763313609467459</v>
      </c>
    </row>
    <row r="941" spans="52:52" x14ac:dyDescent="0.25">
      <c r="AZ941" s="9">
        <v>2.4852071005917162</v>
      </c>
    </row>
    <row r="942" spans="52:52" x14ac:dyDescent="0.25">
      <c r="AZ942" s="9">
        <v>4.449704142011834</v>
      </c>
    </row>
    <row r="943" spans="52:52" x14ac:dyDescent="0.25">
      <c r="AZ943" s="9">
        <v>3.4792899408284024</v>
      </c>
    </row>
    <row r="944" spans="52:52" x14ac:dyDescent="0.25">
      <c r="AZ944" s="9">
        <v>3.1005917159763308</v>
      </c>
    </row>
    <row r="945" spans="52:52" x14ac:dyDescent="0.25">
      <c r="AZ945" s="9">
        <v>3.3609467455621305</v>
      </c>
    </row>
    <row r="946" spans="52:52" x14ac:dyDescent="0.25">
      <c r="AZ946" s="9">
        <v>3.4792899408284019</v>
      </c>
    </row>
    <row r="947" spans="52:52" x14ac:dyDescent="0.25">
      <c r="AZ947" s="9">
        <v>3.1005917159763317</v>
      </c>
    </row>
    <row r="948" spans="52:52" x14ac:dyDescent="0.25">
      <c r="AZ948" s="9">
        <v>3.0532544378698225</v>
      </c>
    </row>
    <row r="949" spans="52:52" x14ac:dyDescent="0.25">
      <c r="AZ949" s="9">
        <v>3.1242603550295858</v>
      </c>
    </row>
    <row r="950" spans="52:52" x14ac:dyDescent="0.25">
      <c r="AZ950" s="9">
        <v>4.5917159763313604</v>
      </c>
    </row>
    <row r="951" spans="52:52" x14ac:dyDescent="0.25">
      <c r="AZ951" s="9">
        <v>1.514792899408284</v>
      </c>
    </row>
    <row r="952" spans="52:52" x14ac:dyDescent="0.25">
      <c r="AZ952" s="9">
        <v>3.9763313609467459</v>
      </c>
    </row>
    <row r="953" spans="52:52" x14ac:dyDescent="0.25">
      <c r="AZ953" s="9">
        <v>2.4852071005917162</v>
      </c>
    </row>
    <row r="954" spans="52:52" x14ac:dyDescent="0.25">
      <c r="AZ954" s="9">
        <v>4.449704142011834</v>
      </c>
    </row>
    <row r="955" spans="52:52" x14ac:dyDescent="0.25">
      <c r="AZ955" s="9">
        <v>3.4792899408284024</v>
      </c>
    </row>
    <row r="956" spans="52:52" x14ac:dyDescent="0.25">
      <c r="AZ956" s="9">
        <v>3.1005917159763308</v>
      </c>
    </row>
    <row r="957" spans="52:52" x14ac:dyDescent="0.25">
      <c r="AZ957" s="9">
        <v>3.3609467455621305</v>
      </c>
    </row>
    <row r="958" spans="52:52" x14ac:dyDescent="0.25">
      <c r="AZ958" s="9">
        <v>3.4792899408284019</v>
      </c>
    </row>
    <row r="959" spans="52:52" x14ac:dyDescent="0.25">
      <c r="AZ959" s="9">
        <v>3.1005917159763317</v>
      </c>
    </row>
    <row r="960" spans="52:52" x14ac:dyDescent="0.25">
      <c r="AZ960" s="9">
        <v>3.0532544378698225</v>
      </c>
    </row>
    <row r="961" spans="52:52" x14ac:dyDescent="0.25">
      <c r="AZ961" s="9">
        <v>3.1242603550295858</v>
      </c>
    </row>
    <row r="962" spans="52:52" x14ac:dyDescent="0.25">
      <c r="AZ962" s="9">
        <v>4.5917159763313604</v>
      </c>
    </row>
    <row r="963" spans="52:52" x14ac:dyDescent="0.25">
      <c r="AZ963" s="9">
        <v>1.514792899408284</v>
      </c>
    </row>
    <row r="964" spans="52:52" x14ac:dyDescent="0.25">
      <c r="AZ964" s="9">
        <v>3.9763313609467459</v>
      </c>
    </row>
    <row r="965" spans="52:52" x14ac:dyDescent="0.25">
      <c r="AZ965" s="9">
        <v>2.4852071005917162</v>
      </c>
    </row>
    <row r="966" spans="52:52" x14ac:dyDescent="0.25">
      <c r="AZ966" s="9">
        <v>4.449704142011834</v>
      </c>
    </row>
    <row r="967" spans="52:52" x14ac:dyDescent="0.25">
      <c r="AZ967" s="9">
        <v>3.4792899408284024</v>
      </c>
    </row>
    <row r="968" spans="52:52" x14ac:dyDescent="0.25">
      <c r="AZ968" s="9">
        <v>3.1005917159763308</v>
      </c>
    </row>
    <row r="969" spans="52:52" x14ac:dyDescent="0.25">
      <c r="AZ969" s="9">
        <v>3.3609467455621305</v>
      </c>
    </row>
    <row r="970" spans="52:52" x14ac:dyDescent="0.25">
      <c r="AZ970" s="9">
        <v>3.4792899408284019</v>
      </c>
    </row>
    <row r="971" spans="52:52" x14ac:dyDescent="0.25">
      <c r="AZ971" s="9">
        <v>3.1005917159763317</v>
      </c>
    </row>
    <row r="972" spans="52:52" x14ac:dyDescent="0.25">
      <c r="AZ972" s="9">
        <v>3.0532544378698225</v>
      </c>
    </row>
    <row r="973" spans="52:52" x14ac:dyDescent="0.25">
      <c r="AZ973" s="9">
        <v>3.1242603550295858</v>
      </c>
    </row>
    <row r="974" spans="52:52" x14ac:dyDescent="0.25">
      <c r="AZ974" s="9">
        <v>4.5917159763313604</v>
      </c>
    </row>
    <row r="975" spans="52:52" x14ac:dyDescent="0.25">
      <c r="AZ975" s="9">
        <v>1.514792899408284</v>
      </c>
    </row>
    <row r="976" spans="52:52" x14ac:dyDescent="0.25">
      <c r="AZ976" s="9">
        <v>3.9763313609467459</v>
      </c>
    </row>
    <row r="977" spans="52:52" x14ac:dyDescent="0.25">
      <c r="AZ977" s="9">
        <v>2.4852071005917162</v>
      </c>
    </row>
    <row r="978" spans="52:52" x14ac:dyDescent="0.25">
      <c r="AZ978" s="9">
        <v>4.449704142011834</v>
      </c>
    </row>
    <row r="979" spans="52:52" x14ac:dyDescent="0.25">
      <c r="AZ979" s="9">
        <v>3.4792899408284024</v>
      </c>
    </row>
    <row r="980" spans="52:52" x14ac:dyDescent="0.25">
      <c r="AZ980" s="9">
        <v>3.1005917159763308</v>
      </c>
    </row>
    <row r="981" spans="52:52" x14ac:dyDescent="0.25">
      <c r="AZ981" s="9">
        <v>3.3609467455621305</v>
      </c>
    </row>
    <row r="982" spans="52:52" x14ac:dyDescent="0.25">
      <c r="AZ982" s="9">
        <v>3.4792899408284019</v>
      </c>
    </row>
    <row r="983" spans="52:52" x14ac:dyDescent="0.25">
      <c r="AZ983" s="9">
        <v>3.1005917159763317</v>
      </c>
    </row>
    <row r="984" spans="52:52" x14ac:dyDescent="0.25">
      <c r="AZ984" s="9">
        <v>3.0532544378698225</v>
      </c>
    </row>
    <row r="985" spans="52:52" x14ac:dyDescent="0.25">
      <c r="AZ985" s="9">
        <v>3.1242603550295858</v>
      </c>
    </row>
    <row r="986" spans="52:52" x14ac:dyDescent="0.25">
      <c r="AZ986" s="9">
        <v>4.5917159763313604</v>
      </c>
    </row>
    <row r="987" spans="52:52" x14ac:dyDescent="0.25">
      <c r="AZ987" s="9">
        <v>1.514792899408284</v>
      </c>
    </row>
    <row r="988" spans="52:52" x14ac:dyDescent="0.25">
      <c r="AZ988" s="9">
        <v>3.9763313609467459</v>
      </c>
    </row>
    <row r="989" spans="52:52" x14ac:dyDescent="0.25">
      <c r="AZ989" s="9">
        <v>2.4852071005917162</v>
      </c>
    </row>
    <row r="990" spans="52:52" x14ac:dyDescent="0.25">
      <c r="AZ990" s="9">
        <v>4.449704142011834</v>
      </c>
    </row>
    <row r="991" spans="52:52" x14ac:dyDescent="0.25">
      <c r="AZ991" s="9">
        <v>3.4792899408284024</v>
      </c>
    </row>
    <row r="992" spans="52:52" x14ac:dyDescent="0.25">
      <c r="AZ992" s="9">
        <v>3.1005917159763308</v>
      </c>
    </row>
    <row r="993" spans="52:52" x14ac:dyDescent="0.25">
      <c r="AZ993" s="9">
        <v>3.3609467455621305</v>
      </c>
    </row>
    <row r="994" spans="52:52" x14ac:dyDescent="0.25">
      <c r="AZ994" s="9">
        <v>3.4792899408284019</v>
      </c>
    </row>
    <row r="995" spans="52:52" x14ac:dyDescent="0.25">
      <c r="AZ995" s="9">
        <v>3.1005917159763317</v>
      </c>
    </row>
    <row r="996" spans="52:52" x14ac:dyDescent="0.25">
      <c r="AZ996" s="9">
        <v>3.0532544378698225</v>
      </c>
    </row>
    <row r="997" spans="52:52" x14ac:dyDescent="0.25">
      <c r="AZ997" s="9">
        <v>3.1242603550295858</v>
      </c>
    </row>
    <row r="998" spans="52:52" x14ac:dyDescent="0.25">
      <c r="AZ998" s="9">
        <v>4.5917159763313604</v>
      </c>
    </row>
    <row r="999" spans="52:52" x14ac:dyDescent="0.25">
      <c r="AZ999" s="9">
        <v>1.514792899408284</v>
      </c>
    </row>
    <row r="1000" spans="52:52" x14ac:dyDescent="0.25">
      <c r="AZ1000" s="9">
        <v>3.9763313609467459</v>
      </c>
    </row>
    <row r="1001" spans="52:52" x14ac:dyDescent="0.25">
      <c r="AZ1001" s="9">
        <v>2.4852071005917162</v>
      </c>
    </row>
    <row r="1002" spans="52:52" x14ac:dyDescent="0.25">
      <c r="AZ1002" s="9">
        <v>4.449704142011834</v>
      </c>
    </row>
    <row r="1003" spans="52:52" x14ac:dyDescent="0.25">
      <c r="AZ1003" s="9">
        <v>3.4792899408284024</v>
      </c>
    </row>
    <row r="1004" spans="52:52" x14ac:dyDescent="0.25">
      <c r="AZ1004" s="9">
        <v>3.1005917159763308</v>
      </c>
    </row>
    <row r="1005" spans="52:52" x14ac:dyDescent="0.25">
      <c r="AZ1005" s="9">
        <v>3.3609467455621305</v>
      </c>
    </row>
    <row r="1006" spans="52:52" x14ac:dyDescent="0.25">
      <c r="AZ1006" s="9">
        <v>3.4792899408284019</v>
      </c>
    </row>
    <row r="1007" spans="52:52" x14ac:dyDescent="0.25">
      <c r="AZ1007" s="9">
        <v>3.1005917159763317</v>
      </c>
    </row>
    <row r="1008" spans="52:52" x14ac:dyDescent="0.25">
      <c r="AZ1008" s="9">
        <v>3.0532544378698225</v>
      </c>
    </row>
    <row r="1009" spans="52:52" x14ac:dyDescent="0.25">
      <c r="AZ1009" s="9">
        <v>3.1242603550295858</v>
      </c>
    </row>
    <row r="1010" spans="52:52" x14ac:dyDescent="0.25">
      <c r="AZ1010" s="9">
        <v>4.5917159763313604</v>
      </c>
    </row>
    <row r="1011" spans="52:52" x14ac:dyDescent="0.25">
      <c r="AZ1011" s="9">
        <v>1.514792899408284</v>
      </c>
    </row>
    <row r="1012" spans="52:52" x14ac:dyDescent="0.25">
      <c r="AZ1012" s="9">
        <v>3.9763313609467459</v>
      </c>
    </row>
    <row r="1013" spans="52:52" x14ac:dyDescent="0.25">
      <c r="AZ1013" s="9">
        <v>2.4852071005917162</v>
      </c>
    </row>
    <row r="1014" spans="52:52" x14ac:dyDescent="0.25">
      <c r="AZ1014" s="9">
        <v>4.449704142011834</v>
      </c>
    </row>
    <row r="1015" spans="52:52" x14ac:dyDescent="0.25">
      <c r="AZ1015" s="9">
        <v>3.4792899408284024</v>
      </c>
    </row>
    <row r="1016" spans="52:52" x14ac:dyDescent="0.25">
      <c r="AZ1016" s="9">
        <v>3.1005917159763308</v>
      </c>
    </row>
    <row r="1017" spans="52:52" x14ac:dyDescent="0.25">
      <c r="AZ1017" s="9">
        <v>3.3609467455621305</v>
      </c>
    </row>
    <row r="1018" spans="52:52" x14ac:dyDescent="0.25">
      <c r="AZ1018" s="9">
        <v>3.4792899408284019</v>
      </c>
    </row>
    <row r="1019" spans="52:52" x14ac:dyDescent="0.25">
      <c r="AZ1019" s="9">
        <v>3.1005917159763317</v>
      </c>
    </row>
    <row r="1020" spans="52:52" x14ac:dyDescent="0.25">
      <c r="AZ1020" s="9">
        <v>3.0532544378698225</v>
      </c>
    </row>
    <row r="1021" spans="52:52" x14ac:dyDescent="0.25">
      <c r="AZ1021" s="9">
        <v>3.1242603550295858</v>
      </c>
    </row>
    <row r="1022" spans="52:52" x14ac:dyDescent="0.25">
      <c r="AZ1022" s="9">
        <v>4.5917159763313604</v>
      </c>
    </row>
    <row r="1023" spans="52:52" x14ac:dyDescent="0.25">
      <c r="AZ1023" s="9">
        <v>1.514792899408284</v>
      </c>
    </row>
    <row r="1024" spans="52:52" x14ac:dyDescent="0.25">
      <c r="AZ1024" s="9">
        <v>3.9763313609467459</v>
      </c>
    </row>
    <row r="1025" spans="52:52" x14ac:dyDescent="0.25">
      <c r="AZ1025" s="9">
        <v>2.4852071005917162</v>
      </c>
    </row>
    <row r="1026" spans="52:52" x14ac:dyDescent="0.25">
      <c r="AZ1026" s="9">
        <v>4.449704142011834</v>
      </c>
    </row>
    <row r="1027" spans="52:52" x14ac:dyDescent="0.25">
      <c r="AZ1027" s="9">
        <v>3.4792899408284024</v>
      </c>
    </row>
    <row r="1028" spans="52:52" x14ac:dyDescent="0.25">
      <c r="AZ1028" s="9">
        <v>3.1005917159763308</v>
      </c>
    </row>
    <row r="1029" spans="52:52" x14ac:dyDescent="0.25">
      <c r="AZ1029" s="9">
        <v>3.3609467455621305</v>
      </c>
    </row>
    <row r="1030" spans="52:52" x14ac:dyDescent="0.25">
      <c r="AZ1030" s="9">
        <v>3.4792899408284019</v>
      </c>
    </row>
    <row r="1031" spans="52:52" x14ac:dyDescent="0.25">
      <c r="AZ1031" s="9">
        <v>3.1005917159763317</v>
      </c>
    </row>
    <row r="1032" spans="52:52" x14ac:dyDescent="0.25">
      <c r="AZ1032" s="9">
        <v>3.0532544378698225</v>
      </c>
    </row>
    <row r="1033" spans="52:52" x14ac:dyDescent="0.25">
      <c r="AZ1033" s="9">
        <v>3.1242603550295858</v>
      </c>
    </row>
    <row r="1034" spans="52:52" x14ac:dyDescent="0.25">
      <c r="AZ1034" s="9">
        <v>4.5917159763313604</v>
      </c>
    </row>
    <row r="1035" spans="52:52" x14ac:dyDescent="0.25">
      <c r="AZ1035" s="9">
        <v>1.514792899408284</v>
      </c>
    </row>
    <row r="1036" spans="52:52" x14ac:dyDescent="0.25">
      <c r="AZ1036" s="9">
        <v>3.9763313609467459</v>
      </c>
    </row>
    <row r="1037" spans="52:52" x14ac:dyDescent="0.25">
      <c r="AZ1037" s="9">
        <v>2.4852071005917162</v>
      </c>
    </row>
    <row r="1038" spans="52:52" x14ac:dyDescent="0.25">
      <c r="AZ1038" s="9">
        <v>4.449704142011834</v>
      </c>
    </row>
    <row r="1039" spans="52:52" x14ac:dyDescent="0.25">
      <c r="AZ1039" s="9">
        <v>3.4792899408284024</v>
      </c>
    </row>
    <row r="1040" spans="52:52" x14ac:dyDescent="0.25">
      <c r="AZ1040" s="9">
        <v>3.1005917159763308</v>
      </c>
    </row>
    <row r="1041" spans="52:52" x14ac:dyDescent="0.25">
      <c r="AZ1041" s="9">
        <v>3.3609467455621305</v>
      </c>
    </row>
    <row r="1042" spans="52:52" x14ac:dyDescent="0.25">
      <c r="AZ1042" s="9">
        <v>3.4792899408284019</v>
      </c>
    </row>
    <row r="1043" spans="52:52" x14ac:dyDescent="0.25">
      <c r="AZ1043" s="9">
        <v>3.1005917159763317</v>
      </c>
    </row>
    <row r="1044" spans="52:52" x14ac:dyDescent="0.25">
      <c r="AZ1044" s="9">
        <v>3.0532544378698225</v>
      </c>
    </row>
    <row r="1045" spans="52:52" x14ac:dyDescent="0.25">
      <c r="AZ1045" s="9">
        <v>3.1242603550295858</v>
      </c>
    </row>
    <row r="1046" spans="52:52" x14ac:dyDescent="0.25">
      <c r="AZ1046" s="9">
        <v>4.5917159763313604</v>
      </c>
    </row>
    <row r="1047" spans="52:52" x14ac:dyDescent="0.25">
      <c r="AZ1047" s="9">
        <v>1.514792899408284</v>
      </c>
    </row>
    <row r="1048" spans="52:52" x14ac:dyDescent="0.25">
      <c r="AZ1048" s="9">
        <v>3.9763313609467459</v>
      </c>
    </row>
    <row r="1049" spans="52:52" x14ac:dyDescent="0.25">
      <c r="AZ1049" s="9">
        <v>2.4852071005917162</v>
      </c>
    </row>
    <row r="1050" spans="52:52" x14ac:dyDescent="0.25">
      <c r="AZ1050" s="9">
        <v>4.449704142011834</v>
      </c>
    </row>
    <row r="1051" spans="52:52" x14ac:dyDescent="0.25">
      <c r="AZ1051" s="9">
        <v>3.4792899408284024</v>
      </c>
    </row>
    <row r="1052" spans="52:52" x14ac:dyDescent="0.25">
      <c r="AZ1052" s="9">
        <v>3.1005917159763308</v>
      </c>
    </row>
    <row r="1053" spans="52:52" x14ac:dyDescent="0.25">
      <c r="AZ1053" s="9">
        <v>3.3609467455621305</v>
      </c>
    </row>
    <row r="1054" spans="52:52" x14ac:dyDescent="0.25">
      <c r="AZ1054" s="9">
        <v>3.4792899408284019</v>
      </c>
    </row>
    <row r="1055" spans="52:52" x14ac:dyDescent="0.25">
      <c r="AZ1055" s="9">
        <v>3.1005917159763317</v>
      </c>
    </row>
    <row r="1056" spans="52:52" x14ac:dyDescent="0.25">
      <c r="AZ1056" s="9">
        <v>3.0532544378698225</v>
      </c>
    </row>
    <row r="1057" spans="52:52" x14ac:dyDescent="0.25">
      <c r="AZ1057" s="9">
        <v>3.1242603550295858</v>
      </c>
    </row>
    <row r="1058" spans="52:52" x14ac:dyDescent="0.25">
      <c r="AZ1058" s="9">
        <v>4.5917159763313604</v>
      </c>
    </row>
    <row r="1059" spans="52:52" x14ac:dyDescent="0.25">
      <c r="AZ1059" s="9">
        <v>1.514792899408284</v>
      </c>
    </row>
    <row r="1060" spans="52:52" x14ac:dyDescent="0.25">
      <c r="AZ1060" s="9">
        <v>3.9763313609467459</v>
      </c>
    </row>
    <row r="1061" spans="52:52" x14ac:dyDescent="0.25">
      <c r="AZ1061" s="9">
        <v>2.4852071005917162</v>
      </c>
    </row>
    <row r="1062" spans="52:52" x14ac:dyDescent="0.25">
      <c r="AZ1062" s="9">
        <v>4.449704142011834</v>
      </c>
    </row>
    <row r="1063" spans="52:52" x14ac:dyDescent="0.25">
      <c r="AZ1063" s="9">
        <v>3.4792899408284024</v>
      </c>
    </row>
    <row r="1064" spans="52:52" x14ac:dyDescent="0.25">
      <c r="AZ1064" s="9">
        <v>3.1005917159763308</v>
      </c>
    </row>
    <row r="1065" spans="52:52" x14ac:dyDescent="0.25">
      <c r="AZ1065" s="9">
        <v>3.3609467455621305</v>
      </c>
    </row>
    <row r="1066" spans="52:52" x14ac:dyDescent="0.25">
      <c r="AZ1066" s="9">
        <v>3.4792899408284019</v>
      </c>
    </row>
    <row r="1067" spans="52:52" x14ac:dyDescent="0.25">
      <c r="AZ1067" s="9">
        <v>3.1005917159763317</v>
      </c>
    </row>
    <row r="1068" spans="52:52" x14ac:dyDescent="0.25">
      <c r="AZ1068" s="9">
        <v>3.0532544378698225</v>
      </c>
    </row>
    <row r="1069" spans="52:52" x14ac:dyDescent="0.25">
      <c r="AZ1069" s="9">
        <v>3.1242603550295858</v>
      </c>
    </row>
    <row r="1070" spans="52:52" x14ac:dyDescent="0.25">
      <c r="AZ1070" s="9">
        <v>4.5917159763313604</v>
      </c>
    </row>
    <row r="1071" spans="52:52" x14ac:dyDescent="0.25">
      <c r="AZ1071" s="9">
        <v>1.514792899408284</v>
      </c>
    </row>
    <row r="1072" spans="52:52" x14ac:dyDescent="0.25">
      <c r="AZ1072" s="9">
        <v>3.9763313609467459</v>
      </c>
    </row>
    <row r="1073" spans="52:52" x14ac:dyDescent="0.25">
      <c r="AZ1073" s="9">
        <v>2.4852071005917162</v>
      </c>
    </row>
    <row r="1074" spans="52:52" x14ac:dyDescent="0.25">
      <c r="AZ1074" s="9">
        <v>4.449704142011834</v>
      </c>
    </row>
    <row r="1075" spans="52:52" x14ac:dyDescent="0.25">
      <c r="AZ1075" s="9">
        <v>3.4792899408284024</v>
      </c>
    </row>
    <row r="1076" spans="52:52" x14ac:dyDescent="0.25">
      <c r="AZ1076" s="9">
        <v>3.1005917159763308</v>
      </c>
    </row>
    <row r="1077" spans="52:52" x14ac:dyDescent="0.25">
      <c r="AZ1077" s="9">
        <v>3.3609467455621305</v>
      </c>
    </row>
    <row r="1078" spans="52:52" x14ac:dyDescent="0.25">
      <c r="AZ1078" s="9">
        <v>3.4792899408284019</v>
      </c>
    </row>
    <row r="1079" spans="52:52" x14ac:dyDescent="0.25">
      <c r="AZ1079" s="9">
        <v>3.1005917159763317</v>
      </c>
    </row>
    <row r="1080" spans="52:52" x14ac:dyDescent="0.25">
      <c r="AZ1080" s="9">
        <v>3.0532544378698225</v>
      </c>
    </row>
    <row r="1081" spans="52:52" x14ac:dyDescent="0.25">
      <c r="AZ1081" s="9">
        <v>3.1242603550295858</v>
      </c>
    </row>
    <row r="1082" spans="52:52" x14ac:dyDescent="0.25">
      <c r="AZ1082" s="9">
        <v>4.5917159763313604</v>
      </c>
    </row>
    <row r="1083" spans="52:52" x14ac:dyDescent="0.25">
      <c r="AZ1083" s="9">
        <v>1.514792899408284</v>
      </c>
    </row>
    <row r="1084" spans="52:52" x14ac:dyDescent="0.25">
      <c r="AZ1084" s="9">
        <v>3.9763313609467459</v>
      </c>
    </row>
    <row r="1085" spans="52:52" x14ac:dyDescent="0.25">
      <c r="AZ1085" s="9">
        <v>2.4852071005917162</v>
      </c>
    </row>
    <row r="1086" spans="52:52" x14ac:dyDescent="0.25">
      <c r="AZ1086" s="9">
        <v>4.449704142011834</v>
      </c>
    </row>
    <row r="1087" spans="52:52" x14ac:dyDescent="0.25">
      <c r="AZ1087" s="9">
        <v>3.4792899408284024</v>
      </c>
    </row>
    <row r="1088" spans="52:52" x14ac:dyDescent="0.25">
      <c r="AZ1088" s="9">
        <v>3.1005917159763308</v>
      </c>
    </row>
    <row r="1089" spans="52:52" x14ac:dyDescent="0.25">
      <c r="AZ1089" s="9">
        <v>3.3609467455621305</v>
      </c>
    </row>
    <row r="1090" spans="52:52" x14ac:dyDescent="0.25">
      <c r="AZ1090" s="9">
        <v>3.4792899408284019</v>
      </c>
    </row>
    <row r="1091" spans="52:52" x14ac:dyDescent="0.25">
      <c r="AZ1091" s="9">
        <v>3.1005917159763317</v>
      </c>
    </row>
    <row r="1092" spans="52:52" x14ac:dyDescent="0.25">
      <c r="AZ1092" s="9">
        <v>3.0532544378698225</v>
      </c>
    </row>
    <row r="1093" spans="52:52" x14ac:dyDescent="0.25">
      <c r="AZ1093" s="9">
        <v>3.1242603550295858</v>
      </c>
    </row>
    <row r="1094" spans="52:52" x14ac:dyDescent="0.25">
      <c r="AZ1094" s="9">
        <v>4.5917159763313604</v>
      </c>
    </row>
    <row r="1095" spans="52:52" x14ac:dyDescent="0.25">
      <c r="AZ1095" s="9">
        <v>1.514792899408284</v>
      </c>
    </row>
    <row r="1096" spans="52:52" x14ac:dyDescent="0.25">
      <c r="AZ1096" s="9">
        <v>3.9763313609467459</v>
      </c>
    </row>
    <row r="1097" spans="52:52" x14ac:dyDescent="0.25">
      <c r="AZ1097" s="9">
        <v>2.4852071005917162</v>
      </c>
    </row>
    <row r="1098" spans="52:52" x14ac:dyDescent="0.25">
      <c r="AZ1098" s="9">
        <v>4.449704142011834</v>
      </c>
    </row>
    <row r="1099" spans="52:52" x14ac:dyDescent="0.25">
      <c r="AZ1099" s="9">
        <v>3.4792899408284024</v>
      </c>
    </row>
    <row r="1100" spans="52:52" x14ac:dyDescent="0.25">
      <c r="AZ1100" s="9">
        <v>3.1005917159763308</v>
      </c>
    </row>
    <row r="1101" spans="52:52" x14ac:dyDescent="0.25">
      <c r="AZ1101" s="9">
        <v>3.3609467455621305</v>
      </c>
    </row>
    <row r="1102" spans="52:52" x14ac:dyDescent="0.25">
      <c r="AZ1102" s="9">
        <v>3.4792899408284019</v>
      </c>
    </row>
    <row r="1103" spans="52:52" x14ac:dyDescent="0.25">
      <c r="AZ1103" s="9">
        <v>3.1005917159763317</v>
      </c>
    </row>
    <row r="1104" spans="52:52" x14ac:dyDescent="0.25">
      <c r="AZ1104" s="9">
        <v>3.0532544378698225</v>
      </c>
    </row>
    <row r="1105" spans="52:52" x14ac:dyDescent="0.25">
      <c r="AZ1105" s="9">
        <v>3.1242603550295858</v>
      </c>
    </row>
    <row r="1106" spans="52:52" x14ac:dyDescent="0.25">
      <c r="AZ1106" s="9">
        <v>4.5917159763313604</v>
      </c>
    </row>
    <row r="1107" spans="52:52" x14ac:dyDescent="0.25">
      <c r="AZ1107" s="9">
        <v>1.514792899408284</v>
      </c>
    </row>
    <row r="1108" spans="52:52" x14ac:dyDescent="0.25">
      <c r="AZ1108" s="9">
        <v>3.9763313609467459</v>
      </c>
    </row>
    <row r="1109" spans="52:52" x14ac:dyDescent="0.25">
      <c r="AZ1109" s="9">
        <v>2.4852071005917162</v>
      </c>
    </row>
    <row r="1110" spans="52:52" x14ac:dyDescent="0.25">
      <c r="AZ1110" s="9">
        <v>4.449704142011834</v>
      </c>
    </row>
    <row r="1111" spans="52:52" x14ac:dyDescent="0.25">
      <c r="AZ1111" s="9">
        <v>3.4792899408284024</v>
      </c>
    </row>
    <row r="1112" spans="52:52" x14ac:dyDescent="0.25">
      <c r="AZ1112" s="9">
        <v>3.1005917159763308</v>
      </c>
    </row>
    <row r="1113" spans="52:52" x14ac:dyDescent="0.25">
      <c r="AZ1113" s="9">
        <v>3.3609467455621305</v>
      </c>
    </row>
    <row r="1114" spans="52:52" x14ac:dyDescent="0.25">
      <c r="AZ1114" s="9">
        <v>3.4792899408284019</v>
      </c>
    </row>
    <row r="1115" spans="52:52" x14ac:dyDescent="0.25">
      <c r="AZ1115" s="9">
        <v>3.1005917159763317</v>
      </c>
    </row>
    <row r="1116" spans="52:52" x14ac:dyDescent="0.25">
      <c r="AZ1116" s="9">
        <v>3.0532544378698225</v>
      </c>
    </row>
    <row r="1117" spans="52:52" x14ac:dyDescent="0.25">
      <c r="AZ1117" s="9">
        <v>3.1242603550295858</v>
      </c>
    </row>
    <row r="1118" spans="52:52" x14ac:dyDescent="0.25">
      <c r="AZ1118" s="9">
        <v>4.5917159763313604</v>
      </c>
    </row>
    <row r="1119" spans="52:52" x14ac:dyDescent="0.25">
      <c r="AZ1119" s="9">
        <v>1.514792899408284</v>
      </c>
    </row>
    <row r="1120" spans="52:52" x14ac:dyDescent="0.25">
      <c r="AZ1120" s="9">
        <v>3.9763313609467459</v>
      </c>
    </row>
    <row r="1121" spans="52:52" x14ac:dyDescent="0.25">
      <c r="AZ1121" s="9">
        <v>2.4852071005917162</v>
      </c>
    </row>
    <row r="1122" spans="52:52" x14ac:dyDescent="0.25">
      <c r="AZ1122" s="9">
        <v>4.449704142011834</v>
      </c>
    </row>
    <row r="1123" spans="52:52" x14ac:dyDescent="0.25">
      <c r="AZ1123" s="9">
        <v>3.4792899408284024</v>
      </c>
    </row>
    <row r="1124" spans="52:52" x14ac:dyDescent="0.25">
      <c r="AZ1124" s="9">
        <v>3.1005917159763308</v>
      </c>
    </row>
    <row r="1125" spans="52:52" x14ac:dyDescent="0.25">
      <c r="AZ1125" s="9">
        <v>3.3609467455621305</v>
      </c>
    </row>
    <row r="1126" spans="52:52" x14ac:dyDescent="0.25">
      <c r="AZ1126" s="9">
        <v>3.4792899408284019</v>
      </c>
    </row>
    <row r="1127" spans="52:52" x14ac:dyDescent="0.25">
      <c r="AZ1127" s="9">
        <v>3.1005917159763317</v>
      </c>
    </row>
    <row r="1128" spans="52:52" x14ac:dyDescent="0.25">
      <c r="AZ1128" s="9">
        <v>3.0532544378698225</v>
      </c>
    </row>
    <row r="1129" spans="52:52" x14ac:dyDescent="0.25">
      <c r="AZ1129" s="9">
        <v>3.1242603550295858</v>
      </c>
    </row>
    <row r="1130" spans="52:52" x14ac:dyDescent="0.25">
      <c r="AZ1130" s="9">
        <v>4.5917159763313604</v>
      </c>
    </row>
    <row r="1131" spans="52:52" x14ac:dyDescent="0.25">
      <c r="AZ1131" s="9">
        <v>1.514792899408284</v>
      </c>
    </row>
    <row r="1132" spans="52:52" x14ac:dyDescent="0.25">
      <c r="AZ1132" s="9">
        <v>3.9763313609467459</v>
      </c>
    </row>
    <row r="1133" spans="52:52" x14ac:dyDescent="0.25">
      <c r="AZ1133" s="9">
        <v>2.4852071005917162</v>
      </c>
    </row>
    <row r="1134" spans="52:52" x14ac:dyDescent="0.25">
      <c r="AZ1134" s="9">
        <v>4.449704142011834</v>
      </c>
    </row>
    <row r="1135" spans="52:52" x14ac:dyDescent="0.25">
      <c r="AZ1135" s="9">
        <v>3.4792899408284024</v>
      </c>
    </row>
    <row r="1136" spans="52:52" x14ac:dyDescent="0.25">
      <c r="AZ1136" s="9">
        <v>3.1005917159763308</v>
      </c>
    </row>
    <row r="1137" spans="52:52" x14ac:dyDescent="0.25">
      <c r="AZ1137" s="9">
        <v>3.3609467455621305</v>
      </c>
    </row>
    <row r="1138" spans="52:52" x14ac:dyDescent="0.25">
      <c r="AZ1138" s="9">
        <v>3.4792899408284019</v>
      </c>
    </row>
    <row r="1139" spans="52:52" x14ac:dyDescent="0.25">
      <c r="AZ1139" s="9">
        <v>3.1005917159763317</v>
      </c>
    </row>
    <row r="1140" spans="52:52" x14ac:dyDescent="0.25">
      <c r="AZ1140" s="9">
        <v>3.0532544378698225</v>
      </c>
    </row>
    <row r="1141" spans="52:52" x14ac:dyDescent="0.25">
      <c r="AZ1141" s="9">
        <v>3.1242603550295858</v>
      </c>
    </row>
    <row r="1142" spans="52:52" x14ac:dyDescent="0.25">
      <c r="AZ1142" s="9">
        <v>4.5917159763313604</v>
      </c>
    </row>
    <row r="1143" spans="52:52" x14ac:dyDescent="0.25">
      <c r="AZ1143" s="9">
        <v>1.514792899408284</v>
      </c>
    </row>
    <row r="1144" spans="52:52" x14ac:dyDescent="0.25">
      <c r="AZ1144" s="9">
        <v>3.9763313609467459</v>
      </c>
    </row>
    <row r="1145" spans="52:52" x14ac:dyDescent="0.25">
      <c r="AZ1145" s="9">
        <v>2.4852071005917162</v>
      </c>
    </row>
    <row r="1146" spans="52:52" x14ac:dyDescent="0.25">
      <c r="AZ1146" s="9">
        <v>4.449704142011834</v>
      </c>
    </row>
    <row r="1147" spans="52:52" x14ac:dyDescent="0.25">
      <c r="AZ1147" s="9">
        <v>3.4792899408284024</v>
      </c>
    </row>
    <row r="1148" spans="52:52" x14ac:dyDescent="0.25">
      <c r="AZ1148" s="9">
        <v>3.1005917159763308</v>
      </c>
    </row>
    <row r="1149" spans="52:52" x14ac:dyDescent="0.25">
      <c r="AZ1149" s="9">
        <v>3.3609467455621305</v>
      </c>
    </row>
    <row r="1150" spans="52:52" x14ac:dyDescent="0.25">
      <c r="AZ1150" s="9">
        <v>3.4792899408284019</v>
      </c>
    </row>
    <row r="1151" spans="52:52" x14ac:dyDescent="0.25">
      <c r="AZ1151" s="9">
        <v>3.1005917159763317</v>
      </c>
    </row>
    <row r="1152" spans="52:52" x14ac:dyDescent="0.25">
      <c r="AZ1152" s="9">
        <v>3.0532544378698225</v>
      </c>
    </row>
    <row r="1153" spans="52:52" x14ac:dyDescent="0.25">
      <c r="AZ1153" s="9">
        <v>3.1242603550295858</v>
      </c>
    </row>
    <row r="1154" spans="52:52" x14ac:dyDescent="0.25">
      <c r="AZ1154" s="9">
        <v>4.5917159763313604</v>
      </c>
    </row>
    <row r="1155" spans="52:52" x14ac:dyDescent="0.25">
      <c r="AZ1155" s="9">
        <v>1.514792899408284</v>
      </c>
    </row>
    <row r="1156" spans="52:52" x14ac:dyDescent="0.25">
      <c r="AZ1156" s="9">
        <v>3.9763313609467459</v>
      </c>
    </row>
    <row r="1157" spans="52:52" x14ac:dyDescent="0.25">
      <c r="AZ1157" s="9">
        <v>2.4852071005917162</v>
      </c>
    </row>
    <row r="1158" spans="52:52" x14ac:dyDescent="0.25">
      <c r="AZ1158" s="9">
        <v>4.449704142011834</v>
      </c>
    </row>
    <row r="1159" spans="52:52" x14ac:dyDescent="0.25">
      <c r="AZ1159" s="9">
        <v>3.4792899408284024</v>
      </c>
    </row>
    <row r="1160" spans="52:52" x14ac:dyDescent="0.25">
      <c r="AZ1160" s="9">
        <v>3.1005917159763308</v>
      </c>
    </row>
    <row r="1161" spans="52:52" x14ac:dyDescent="0.25">
      <c r="AZ1161" s="9">
        <v>3.3609467455621305</v>
      </c>
    </row>
    <row r="1162" spans="52:52" x14ac:dyDescent="0.25">
      <c r="AZ1162" s="9">
        <v>3.4792899408284019</v>
      </c>
    </row>
    <row r="1163" spans="52:52" x14ac:dyDescent="0.25">
      <c r="AZ1163" s="9">
        <v>3.1005917159763317</v>
      </c>
    </row>
    <row r="1164" spans="52:52" x14ac:dyDescent="0.25">
      <c r="AZ1164" s="9">
        <v>3.0532544378698225</v>
      </c>
    </row>
    <row r="1165" spans="52:52" x14ac:dyDescent="0.25">
      <c r="AZ1165" s="9">
        <v>3.1242603550295858</v>
      </c>
    </row>
    <row r="1166" spans="52:52" x14ac:dyDescent="0.25">
      <c r="AZ1166" s="9">
        <v>4.5917159763313604</v>
      </c>
    </row>
    <row r="1167" spans="52:52" x14ac:dyDescent="0.25">
      <c r="AZ1167" s="9">
        <v>1.514792899408284</v>
      </c>
    </row>
    <row r="1168" spans="52:52" x14ac:dyDescent="0.25">
      <c r="AZ1168" s="9">
        <v>3.9763313609467459</v>
      </c>
    </row>
    <row r="1169" spans="52:52" x14ac:dyDescent="0.25">
      <c r="AZ1169" s="9">
        <v>2.4852071005917162</v>
      </c>
    </row>
    <row r="1170" spans="52:52" x14ac:dyDescent="0.25">
      <c r="AZ1170" s="9">
        <v>4.449704142011834</v>
      </c>
    </row>
    <row r="1171" spans="52:52" x14ac:dyDescent="0.25">
      <c r="AZ1171" s="9">
        <v>3.4792899408284024</v>
      </c>
    </row>
    <row r="1172" spans="52:52" x14ac:dyDescent="0.25">
      <c r="AZ1172" s="9">
        <v>3.1005917159763308</v>
      </c>
    </row>
    <row r="1173" spans="52:52" x14ac:dyDescent="0.25">
      <c r="AZ1173" s="9">
        <v>3.3609467455621305</v>
      </c>
    </row>
    <row r="1174" spans="52:52" x14ac:dyDescent="0.25">
      <c r="AZ1174" s="9">
        <v>3.4792899408284019</v>
      </c>
    </row>
    <row r="1175" spans="52:52" x14ac:dyDescent="0.25">
      <c r="AZ1175" s="9">
        <v>3.1005917159763317</v>
      </c>
    </row>
    <row r="1176" spans="52:52" x14ac:dyDescent="0.25">
      <c r="AZ1176" s="9">
        <v>3.0532544378698225</v>
      </c>
    </row>
    <row r="1177" spans="52:52" x14ac:dyDescent="0.25">
      <c r="AZ1177" s="9">
        <v>3.1242603550295858</v>
      </c>
    </row>
    <row r="1178" spans="52:52" x14ac:dyDescent="0.25">
      <c r="AZ1178" s="9">
        <v>4.5917159763313604</v>
      </c>
    </row>
    <row r="1179" spans="52:52" x14ac:dyDescent="0.25">
      <c r="AZ1179" s="9">
        <v>1.514792899408284</v>
      </c>
    </row>
    <row r="1180" spans="52:52" x14ac:dyDescent="0.25">
      <c r="AZ1180" s="9">
        <v>3.9763313609467459</v>
      </c>
    </row>
    <row r="1181" spans="52:52" x14ac:dyDescent="0.25">
      <c r="AZ1181" s="9">
        <v>2.4852071005917162</v>
      </c>
    </row>
    <row r="1182" spans="52:52" x14ac:dyDescent="0.25">
      <c r="AZ1182" s="9">
        <v>4.449704142011834</v>
      </c>
    </row>
    <row r="1183" spans="52:52" x14ac:dyDescent="0.25">
      <c r="AZ1183" s="9">
        <v>3.4792899408284024</v>
      </c>
    </row>
    <row r="1184" spans="52:52" x14ac:dyDescent="0.25">
      <c r="AZ1184" s="9">
        <v>3.1005917159763308</v>
      </c>
    </row>
    <row r="1185" spans="52:52" x14ac:dyDescent="0.25">
      <c r="AZ1185" s="9">
        <v>3.3609467455621305</v>
      </c>
    </row>
    <row r="1186" spans="52:52" x14ac:dyDescent="0.25">
      <c r="AZ1186" s="9">
        <v>3.4792899408284019</v>
      </c>
    </row>
    <row r="1187" spans="52:52" x14ac:dyDescent="0.25">
      <c r="AZ1187" s="9">
        <v>3.1005917159763317</v>
      </c>
    </row>
    <row r="1188" spans="52:52" x14ac:dyDescent="0.25">
      <c r="AZ1188" s="9">
        <v>3.0532544378698225</v>
      </c>
    </row>
    <row r="1189" spans="52:52" x14ac:dyDescent="0.25">
      <c r="AZ1189" s="9">
        <v>3.1242603550295858</v>
      </c>
    </row>
    <row r="1190" spans="52:52" x14ac:dyDescent="0.25">
      <c r="AZ1190" s="9">
        <v>4.5917159763313604</v>
      </c>
    </row>
    <row r="1191" spans="52:52" x14ac:dyDescent="0.25">
      <c r="AZ1191" s="9">
        <v>1.514792899408284</v>
      </c>
    </row>
    <row r="1192" spans="52:52" x14ac:dyDescent="0.25">
      <c r="AZ1192" s="9">
        <v>3.9763313609467459</v>
      </c>
    </row>
    <row r="1193" spans="52:52" x14ac:dyDescent="0.25">
      <c r="AZ1193" s="9">
        <v>2.4852071005917162</v>
      </c>
    </row>
    <row r="1194" spans="52:52" x14ac:dyDescent="0.25">
      <c r="AZ1194" s="9">
        <v>4.449704142011834</v>
      </c>
    </row>
    <row r="1195" spans="52:52" x14ac:dyDescent="0.25">
      <c r="AZ1195" s="9">
        <v>3.4792899408284024</v>
      </c>
    </row>
    <row r="1196" spans="52:52" x14ac:dyDescent="0.25">
      <c r="AZ1196" s="9">
        <v>3.1005917159763308</v>
      </c>
    </row>
    <row r="1197" spans="52:52" x14ac:dyDescent="0.25">
      <c r="AZ1197" s="9">
        <v>3.3609467455621305</v>
      </c>
    </row>
    <row r="1198" spans="52:52" x14ac:dyDescent="0.25">
      <c r="AZ1198" s="9">
        <v>3.4792899408284019</v>
      </c>
    </row>
    <row r="1199" spans="52:52" x14ac:dyDescent="0.25">
      <c r="AZ1199" s="9">
        <v>3.1005917159763317</v>
      </c>
    </row>
    <row r="1200" spans="52:52" x14ac:dyDescent="0.25">
      <c r="AZ1200" s="9">
        <v>3.0532544378698225</v>
      </c>
    </row>
    <row r="1201" spans="52:52" x14ac:dyDescent="0.25">
      <c r="AZ1201" s="9">
        <v>3.1242603550295858</v>
      </c>
    </row>
    <row r="1202" spans="52:52" x14ac:dyDescent="0.25">
      <c r="AZ1202" s="9">
        <v>4.5917159763313604</v>
      </c>
    </row>
    <row r="1203" spans="52:52" x14ac:dyDescent="0.25">
      <c r="AZ1203" s="9">
        <v>1.514792899408284</v>
      </c>
    </row>
    <row r="1204" spans="52:52" x14ac:dyDescent="0.25">
      <c r="AZ1204" s="9">
        <v>3.9763313609467459</v>
      </c>
    </row>
    <row r="1205" spans="52:52" x14ac:dyDescent="0.25">
      <c r="AZ1205" s="9">
        <v>2.4852071005917162</v>
      </c>
    </row>
    <row r="1206" spans="52:52" x14ac:dyDescent="0.25">
      <c r="AZ1206" s="9">
        <v>4.449704142011834</v>
      </c>
    </row>
    <row r="1207" spans="52:52" x14ac:dyDescent="0.25">
      <c r="AZ1207" s="9">
        <v>3.4792899408284024</v>
      </c>
    </row>
    <row r="1208" spans="52:52" x14ac:dyDescent="0.25">
      <c r="AZ1208" s="9">
        <v>3.1005917159763308</v>
      </c>
    </row>
    <row r="1209" spans="52:52" x14ac:dyDescent="0.25">
      <c r="AZ1209" s="9">
        <v>3.3609467455621305</v>
      </c>
    </row>
    <row r="1210" spans="52:52" x14ac:dyDescent="0.25">
      <c r="AZ1210" s="9">
        <v>3.4792899408284019</v>
      </c>
    </row>
    <row r="1211" spans="52:52" x14ac:dyDescent="0.25">
      <c r="AZ1211" s="9">
        <v>3.1005917159763317</v>
      </c>
    </row>
    <row r="1212" spans="52:52" x14ac:dyDescent="0.25">
      <c r="AZ1212" s="9">
        <v>3.0532544378698225</v>
      </c>
    </row>
    <row r="1213" spans="52:52" x14ac:dyDescent="0.25">
      <c r="AZ1213" s="9">
        <v>3.1242603550295858</v>
      </c>
    </row>
    <row r="1214" spans="52:52" x14ac:dyDescent="0.25">
      <c r="AZ1214" s="9">
        <v>4.5917159763313604</v>
      </c>
    </row>
    <row r="1215" spans="52:52" x14ac:dyDescent="0.25">
      <c r="AZ1215" s="9">
        <v>1.514792899408284</v>
      </c>
    </row>
    <row r="1216" spans="52:52" x14ac:dyDescent="0.25">
      <c r="AZ1216" s="9">
        <v>3.9763313609467459</v>
      </c>
    </row>
    <row r="1217" spans="52:52" x14ac:dyDescent="0.25">
      <c r="AZ1217" s="9">
        <v>2.4852071005917162</v>
      </c>
    </row>
    <row r="1218" spans="52:52" x14ac:dyDescent="0.25">
      <c r="AZ1218" s="9">
        <v>4.449704142011834</v>
      </c>
    </row>
    <row r="1219" spans="52:52" x14ac:dyDescent="0.25">
      <c r="AZ1219" s="9">
        <v>3.4792899408284024</v>
      </c>
    </row>
    <row r="1220" spans="52:52" x14ac:dyDescent="0.25">
      <c r="AZ1220" s="9">
        <v>3.1005917159763308</v>
      </c>
    </row>
    <row r="1221" spans="52:52" x14ac:dyDescent="0.25">
      <c r="AZ1221" s="9">
        <v>3.3609467455621305</v>
      </c>
    </row>
    <row r="1222" spans="52:52" x14ac:dyDescent="0.25">
      <c r="AZ1222" s="9">
        <v>3.4792899408284019</v>
      </c>
    </row>
    <row r="1223" spans="52:52" x14ac:dyDescent="0.25">
      <c r="AZ1223" s="9">
        <v>3.1005917159763317</v>
      </c>
    </row>
    <row r="1224" spans="52:52" x14ac:dyDescent="0.25">
      <c r="AZ1224" s="9">
        <v>3.0532544378698225</v>
      </c>
    </row>
    <row r="1225" spans="52:52" x14ac:dyDescent="0.25">
      <c r="AZ1225" s="9">
        <v>3.1242603550295858</v>
      </c>
    </row>
    <row r="1226" spans="52:52" x14ac:dyDescent="0.25">
      <c r="AZ1226" s="9">
        <v>4.5917159763313604</v>
      </c>
    </row>
    <row r="1227" spans="52:52" x14ac:dyDescent="0.25">
      <c r="AZ1227" s="9">
        <v>1.514792899408284</v>
      </c>
    </row>
    <row r="1228" spans="52:52" x14ac:dyDescent="0.25">
      <c r="AZ1228" s="9">
        <v>3.9763313609467459</v>
      </c>
    </row>
    <row r="1229" spans="52:52" x14ac:dyDescent="0.25">
      <c r="AZ1229" s="9">
        <v>2.4852071005917162</v>
      </c>
    </row>
    <row r="1230" spans="52:52" x14ac:dyDescent="0.25">
      <c r="AZ1230" s="9">
        <v>4.449704142011834</v>
      </c>
    </row>
    <row r="1231" spans="52:52" x14ac:dyDescent="0.25">
      <c r="AZ1231" s="9">
        <v>3.4792899408284024</v>
      </c>
    </row>
    <row r="1232" spans="52:52" x14ac:dyDescent="0.25">
      <c r="AZ1232" s="9">
        <v>3.1005917159763308</v>
      </c>
    </row>
    <row r="1233" spans="52:52" x14ac:dyDescent="0.25">
      <c r="AZ1233" s="9">
        <v>3.3609467455621305</v>
      </c>
    </row>
    <row r="1234" spans="52:52" x14ac:dyDescent="0.25">
      <c r="AZ1234" s="9">
        <v>3.4792899408284019</v>
      </c>
    </row>
    <row r="1235" spans="52:52" x14ac:dyDescent="0.25">
      <c r="AZ1235" s="9">
        <v>3.1005917159763317</v>
      </c>
    </row>
    <row r="1236" spans="52:52" x14ac:dyDescent="0.25">
      <c r="AZ1236" s="9">
        <v>3.0532544378698225</v>
      </c>
    </row>
    <row r="1237" spans="52:52" x14ac:dyDescent="0.25">
      <c r="AZ1237" s="9">
        <v>3.1242603550295858</v>
      </c>
    </row>
    <row r="1238" spans="52:52" x14ac:dyDescent="0.25">
      <c r="AZ1238" s="9">
        <v>4.5917159763313604</v>
      </c>
    </row>
    <row r="1239" spans="52:52" x14ac:dyDescent="0.25">
      <c r="AZ1239" s="9">
        <v>1.514792899408284</v>
      </c>
    </row>
    <row r="1240" spans="52:52" x14ac:dyDescent="0.25">
      <c r="AZ1240" s="9">
        <v>3.9763313609467459</v>
      </c>
    </row>
    <row r="1241" spans="52:52" x14ac:dyDescent="0.25">
      <c r="AZ1241" s="9">
        <v>2.4852071005917162</v>
      </c>
    </row>
    <row r="1242" spans="52:52" x14ac:dyDescent="0.25">
      <c r="AZ1242" s="9">
        <v>4.449704142011834</v>
      </c>
    </row>
    <row r="1243" spans="52:52" x14ac:dyDescent="0.25">
      <c r="AZ1243" s="9">
        <v>3.4792899408284024</v>
      </c>
    </row>
    <row r="1244" spans="52:52" x14ac:dyDescent="0.25">
      <c r="AZ1244" s="9">
        <v>3.1005917159763308</v>
      </c>
    </row>
    <row r="1245" spans="52:52" x14ac:dyDescent="0.25">
      <c r="AZ1245" s="9">
        <v>3.3609467455621305</v>
      </c>
    </row>
    <row r="1246" spans="52:52" x14ac:dyDescent="0.25">
      <c r="AZ1246" s="9">
        <v>3.4792899408284019</v>
      </c>
    </row>
    <row r="1247" spans="52:52" x14ac:dyDescent="0.25">
      <c r="AZ1247" s="9">
        <v>3.1005917159763317</v>
      </c>
    </row>
    <row r="1248" spans="52:52" x14ac:dyDescent="0.25">
      <c r="AZ1248" s="9">
        <v>3.0532544378698225</v>
      </c>
    </row>
    <row r="1249" spans="52:52" x14ac:dyDescent="0.25">
      <c r="AZ1249" s="9">
        <v>3.1242603550295858</v>
      </c>
    </row>
    <row r="1250" spans="52:52" x14ac:dyDescent="0.25">
      <c r="AZ1250" s="9">
        <v>4.5917159763313604</v>
      </c>
    </row>
    <row r="1251" spans="52:52" x14ac:dyDescent="0.25">
      <c r="AZ1251" s="9">
        <v>1.514792899408284</v>
      </c>
    </row>
    <row r="1252" spans="52:52" x14ac:dyDescent="0.25">
      <c r="AZ1252" s="9">
        <v>3.9763313609467459</v>
      </c>
    </row>
    <row r="1253" spans="52:52" x14ac:dyDescent="0.25">
      <c r="AZ1253" s="9">
        <v>2.4852071005917162</v>
      </c>
    </row>
    <row r="1254" spans="52:52" x14ac:dyDescent="0.25">
      <c r="AZ1254" s="9">
        <v>4.449704142011834</v>
      </c>
    </row>
    <row r="1255" spans="52:52" x14ac:dyDescent="0.25">
      <c r="AZ1255" s="9">
        <v>3.4792899408284024</v>
      </c>
    </row>
    <row r="1256" spans="52:52" x14ac:dyDescent="0.25">
      <c r="AZ1256" s="9">
        <v>3.1005917159763308</v>
      </c>
    </row>
    <row r="1257" spans="52:52" x14ac:dyDescent="0.25">
      <c r="AZ1257" s="9">
        <v>3.3609467455621305</v>
      </c>
    </row>
    <row r="1258" spans="52:52" x14ac:dyDescent="0.25">
      <c r="AZ1258" s="9">
        <v>3.4792899408284019</v>
      </c>
    </row>
    <row r="1259" spans="52:52" x14ac:dyDescent="0.25">
      <c r="AZ1259" s="9">
        <v>3.1005917159763317</v>
      </c>
    </row>
    <row r="1260" spans="52:52" x14ac:dyDescent="0.25">
      <c r="AZ1260" s="9">
        <v>3.0532544378698225</v>
      </c>
    </row>
    <row r="1261" spans="52:52" x14ac:dyDescent="0.25">
      <c r="AZ1261" s="9">
        <v>3.1242603550295858</v>
      </c>
    </row>
    <row r="1262" spans="52:52" x14ac:dyDescent="0.25">
      <c r="AZ1262" s="9">
        <v>4.5917159763313604</v>
      </c>
    </row>
    <row r="1263" spans="52:52" x14ac:dyDescent="0.25">
      <c r="AZ1263" s="9">
        <v>1.514792899408284</v>
      </c>
    </row>
    <row r="1264" spans="52:52" x14ac:dyDescent="0.25">
      <c r="AZ1264" s="9">
        <v>3.9763313609467459</v>
      </c>
    </row>
    <row r="1265" spans="52:52" x14ac:dyDescent="0.25">
      <c r="AZ1265" s="9">
        <v>2.4852071005917162</v>
      </c>
    </row>
    <row r="1266" spans="52:52" x14ac:dyDescent="0.25">
      <c r="AZ1266" s="9">
        <v>4.449704142011834</v>
      </c>
    </row>
    <row r="1267" spans="52:52" x14ac:dyDescent="0.25">
      <c r="AZ1267" s="9">
        <v>3.4792899408284024</v>
      </c>
    </row>
    <row r="1268" spans="52:52" x14ac:dyDescent="0.25">
      <c r="AZ1268" s="9">
        <v>3.1005917159763308</v>
      </c>
    </row>
    <row r="1269" spans="52:52" x14ac:dyDescent="0.25">
      <c r="AZ1269" s="9">
        <v>3.3609467455621305</v>
      </c>
    </row>
    <row r="1270" spans="52:52" x14ac:dyDescent="0.25">
      <c r="AZ1270" s="9">
        <v>3.4792899408284019</v>
      </c>
    </row>
    <row r="1271" spans="52:52" x14ac:dyDescent="0.25">
      <c r="AZ1271" s="9">
        <v>3.1005917159763317</v>
      </c>
    </row>
    <row r="1272" spans="52:52" x14ac:dyDescent="0.25">
      <c r="AZ1272" s="9">
        <v>3.0532544378698225</v>
      </c>
    </row>
    <row r="1273" spans="52:52" x14ac:dyDescent="0.25">
      <c r="AZ1273" s="9">
        <v>3.1242603550295858</v>
      </c>
    </row>
    <row r="1274" spans="52:52" x14ac:dyDescent="0.25">
      <c r="AZ1274" s="9">
        <v>4.5917159763313604</v>
      </c>
    </row>
    <row r="1275" spans="52:52" x14ac:dyDescent="0.25">
      <c r="AZ1275" s="9">
        <v>1.514792899408284</v>
      </c>
    </row>
    <row r="1276" spans="52:52" x14ac:dyDescent="0.25">
      <c r="AZ1276" s="9">
        <v>3.9763313609467459</v>
      </c>
    </row>
    <row r="1277" spans="52:52" x14ac:dyDescent="0.25">
      <c r="AZ1277" s="9">
        <v>2.4852071005917162</v>
      </c>
    </row>
    <row r="1278" spans="52:52" x14ac:dyDescent="0.25">
      <c r="AZ1278" s="9">
        <v>4.449704142011834</v>
      </c>
    </row>
    <row r="1279" spans="52:52" x14ac:dyDescent="0.25">
      <c r="AZ1279" s="9">
        <v>3.4792899408284024</v>
      </c>
    </row>
    <row r="1280" spans="52:52" x14ac:dyDescent="0.25">
      <c r="AZ1280" s="9">
        <v>3.1005917159763308</v>
      </c>
    </row>
    <row r="1281" spans="52:52" x14ac:dyDescent="0.25">
      <c r="AZ1281" s="9">
        <v>3.3609467455621305</v>
      </c>
    </row>
    <row r="1282" spans="52:52" x14ac:dyDescent="0.25">
      <c r="AZ1282" s="9">
        <v>3.4792899408284019</v>
      </c>
    </row>
    <row r="1283" spans="52:52" x14ac:dyDescent="0.25">
      <c r="AZ1283" s="9">
        <v>3.1005917159763317</v>
      </c>
    </row>
    <row r="1284" spans="52:52" x14ac:dyDescent="0.25">
      <c r="AZ1284" s="9">
        <v>3.0532544378698225</v>
      </c>
    </row>
    <row r="1285" spans="52:52" x14ac:dyDescent="0.25">
      <c r="AZ1285" s="9">
        <v>3.1242603550295858</v>
      </c>
    </row>
    <row r="1286" spans="52:52" x14ac:dyDescent="0.25">
      <c r="AZ1286" s="9">
        <v>4.5917159763313604</v>
      </c>
    </row>
    <row r="1287" spans="52:52" x14ac:dyDescent="0.25">
      <c r="AZ1287" s="9">
        <v>1.514792899408284</v>
      </c>
    </row>
    <row r="1288" spans="52:52" x14ac:dyDescent="0.25">
      <c r="AZ1288" s="9">
        <v>3.9763313609467459</v>
      </c>
    </row>
    <row r="1289" spans="52:52" x14ac:dyDescent="0.25">
      <c r="AZ1289" s="9">
        <v>2.4852071005917162</v>
      </c>
    </row>
    <row r="1290" spans="52:52" x14ac:dyDescent="0.25">
      <c r="AZ1290" s="9">
        <v>4.449704142011834</v>
      </c>
    </row>
    <row r="1291" spans="52:52" x14ac:dyDescent="0.25">
      <c r="AZ1291" s="9">
        <v>3.4792899408284024</v>
      </c>
    </row>
    <row r="1292" spans="52:52" x14ac:dyDescent="0.25">
      <c r="AZ1292" s="9">
        <v>3.1005917159763308</v>
      </c>
    </row>
    <row r="1293" spans="52:52" x14ac:dyDescent="0.25">
      <c r="AZ1293" s="9">
        <v>3.3609467455621305</v>
      </c>
    </row>
    <row r="1294" spans="52:52" x14ac:dyDescent="0.25">
      <c r="AZ1294" s="9">
        <v>3.4792899408284019</v>
      </c>
    </row>
    <row r="1295" spans="52:52" x14ac:dyDescent="0.25">
      <c r="AZ1295" s="9">
        <v>3.1005917159763317</v>
      </c>
    </row>
    <row r="1296" spans="52:52" x14ac:dyDescent="0.25">
      <c r="AZ1296" s="9">
        <v>3.0532544378698225</v>
      </c>
    </row>
    <row r="1297" spans="52:52" x14ac:dyDescent="0.25">
      <c r="AZ1297" s="9">
        <v>3.1242603550295858</v>
      </c>
    </row>
    <row r="1298" spans="52:52" x14ac:dyDescent="0.25">
      <c r="AZ1298" s="9">
        <v>4.5917159763313604</v>
      </c>
    </row>
    <row r="1299" spans="52:52" x14ac:dyDescent="0.25">
      <c r="AZ1299" s="9">
        <v>1.514792899408284</v>
      </c>
    </row>
    <row r="1300" spans="52:52" x14ac:dyDescent="0.25">
      <c r="AZ1300" s="9">
        <v>3.9763313609467459</v>
      </c>
    </row>
    <row r="1301" spans="52:52" x14ac:dyDescent="0.25">
      <c r="AZ1301" s="9">
        <v>2.4852071005917162</v>
      </c>
    </row>
    <row r="1302" spans="52:52" x14ac:dyDescent="0.25">
      <c r="AZ1302" s="9">
        <v>4.449704142011834</v>
      </c>
    </row>
    <row r="1303" spans="52:52" x14ac:dyDescent="0.25">
      <c r="AZ1303" s="9">
        <v>3.4792899408284024</v>
      </c>
    </row>
    <row r="1304" spans="52:52" x14ac:dyDescent="0.25">
      <c r="AZ1304" s="9">
        <v>3.1005917159763308</v>
      </c>
    </row>
    <row r="1305" spans="52:52" x14ac:dyDescent="0.25">
      <c r="AZ1305" s="9">
        <v>3.3609467455621305</v>
      </c>
    </row>
    <row r="1306" spans="52:52" x14ac:dyDescent="0.25">
      <c r="AZ1306" s="9">
        <v>3.4792899408284019</v>
      </c>
    </row>
    <row r="1307" spans="52:52" x14ac:dyDescent="0.25">
      <c r="AZ1307" s="9">
        <v>3.1005917159763317</v>
      </c>
    </row>
    <row r="1308" spans="52:52" x14ac:dyDescent="0.25">
      <c r="AZ1308" s="9">
        <v>3.0532544378698225</v>
      </c>
    </row>
    <row r="1309" spans="52:52" x14ac:dyDescent="0.25">
      <c r="AZ1309" s="9">
        <v>3.1242603550295858</v>
      </c>
    </row>
    <row r="1310" spans="52:52" x14ac:dyDescent="0.25">
      <c r="AZ1310" s="9">
        <v>4.5917159763313604</v>
      </c>
    </row>
    <row r="1311" spans="52:52" x14ac:dyDescent="0.25">
      <c r="AZ1311" s="9">
        <v>1.514792899408284</v>
      </c>
    </row>
    <row r="1312" spans="52:52" x14ac:dyDescent="0.25">
      <c r="AZ1312" s="9">
        <v>3.9763313609467459</v>
      </c>
    </row>
    <row r="1313" spans="52:52" x14ac:dyDescent="0.25">
      <c r="AZ1313" s="9">
        <v>2.4852071005917162</v>
      </c>
    </row>
    <row r="1314" spans="52:52" x14ac:dyDescent="0.25">
      <c r="AZ1314" s="9">
        <v>4.449704142011834</v>
      </c>
    </row>
    <row r="1315" spans="52:52" x14ac:dyDescent="0.25">
      <c r="AZ1315" s="9">
        <v>3.4792899408284024</v>
      </c>
    </row>
    <row r="1316" spans="52:52" x14ac:dyDescent="0.25">
      <c r="AZ1316" s="9">
        <v>3.1005917159763308</v>
      </c>
    </row>
    <row r="1317" spans="52:52" x14ac:dyDescent="0.25">
      <c r="AZ1317" s="9">
        <v>3.3609467455621305</v>
      </c>
    </row>
    <row r="1318" spans="52:52" x14ac:dyDescent="0.25">
      <c r="AZ1318" s="9">
        <v>3.4792899408284019</v>
      </c>
    </row>
    <row r="1319" spans="52:52" x14ac:dyDescent="0.25">
      <c r="AZ1319" s="9">
        <v>3.1005917159763317</v>
      </c>
    </row>
    <row r="1320" spans="52:52" x14ac:dyDescent="0.25">
      <c r="AZ1320" s="9">
        <v>3.0532544378698225</v>
      </c>
    </row>
    <row r="1321" spans="52:52" x14ac:dyDescent="0.25">
      <c r="AZ1321" s="9">
        <v>3.1242603550295858</v>
      </c>
    </row>
    <row r="1322" spans="52:52" x14ac:dyDescent="0.25">
      <c r="AZ1322" s="9">
        <v>4.5917159763313604</v>
      </c>
    </row>
    <row r="1323" spans="52:52" x14ac:dyDescent="0.25">
      <c r="AZ1323" s="9">
        <v>1.514792899408284</v>
      </c>
    </row>
    <row r="1324" spans="52:52" x14ac:dyDescent="0.25">
      <c r="AZ1324" s="9">
        <v>3.9763313609467459</v>
      </c>
    </row>
    <row r="1325" spans="52:52" x14ac:dyDescent="0.25">
      <c r="AZ1325" s="9">
        <v>2.4852071005917162</v>
      </c>
    </row>
    <row r="1326" spans="52:52" x14ac:dyDescent="0.25">
      <c r="AZ1326" s="9">
        <v>4.449704142011834</v>
      </c>
    </row>
    <row r="1327" spans="52:52" x14ac:dyDescent="0.25">
      <c r="AZ1327" s="9">
        <v>3.4792899408284024</v>
      </c>
    </row>
    <row r="1328" spans="52:52" x14ac:dyDescent="0.25">
      <c r="AZ1328" s="9">
        <v>3.1005917159763308</v>
      </c>
    </row>
    <row r="1329" spans="52:52" x14ac:dyDescent="0.25">
      <c r="AZ1329" s="9">
        <v>3.3609467455621305</v>
      </c>
    </row>
    <row r="1330" spans="52:52" x14ac:dyDescent="0.25">
      <c r="AZ1330" s="9">
        <v>3.4792899408284019</v>
      </c>
    </row>
    <row r="1331" spans="52:52" x14ac:dyDescent="0.25">
      <c r="AZ1331" s="9">
        <v>3.1005917159763317</v>
      </c>
    </row>
    <row r="1332" spans="52:52" x14ac:dyDescent="0.25">
      <c r="AZ1332" s="9">
        <v>3.0532544378698225</v>
      </c>
    </row>
    <row r="1333" spans="52:52" x14ac:dyDescent="0.25">
      <c r="AZ1333" s="9">
        <v>3.1242603550295858</v>
      </c>
    </row>
    <row r="1334" spans="52:52" x14ac:dyDescent="0.25">
      <c r="AZ1334" s="9">
        <v>4.5917159763313604</v>
      </c>
    </row>
    <row r="1335" spans="52:52" x14ac:dyDescent="0.25">
      <c r="AZ1335" s="9">
        <v>1.514792899408284</v>
      </c>
    </row>
    <row r="1336" spans="52:52" x14ac:dyDescent="0.25">
      <c r="AZ1336" s="9">
        <v>3.9763313609467459</v>
      </c>
    </row>
    <row r="1337" spans="52:52" x14ac:dyDescent="0.25">
      <c r="AZ1337" s="9">
        <v>2.4852071005917162</v>
      </c>
    </row>
    <row r="1338" spans="52:52" x14ac:dyDescent="0.25">
      <c r="AZ1338" s="9">
        <v>4.449704142011834</v>
      </c>
    </row>
    <row r="1339" spans="52:52" x14ac:dyDescent="0.25">
      <c r="AZ1339" s="9">
        <v>3.4792899408284024</v>
      </c>
    </row>
    <row r="1340" spans="52:52" x14ac:dyDescent="0.25">
      <c r="AZ1340" s="9">
        <v>3.1005917159763308</v>
      </c>
    </row>
    <row r="1341" spans="52:52" x14ac:dyDescent="0.25">
      <c r="AZ1341" s="9">
        <v>3.3609467455621305</v>
      </c>
    </row>
    <row r="1342" spans="52:52" x14ac:dyDescent="0.25">
      <c r="AZ1342" s="9">
        <v>3.4792899408284019</v>
      </c>
    </row>
    <row r="1343" spans="52:52" x14ac:dyDescent="0.25">
      <c r="AZ1343" s="9">
        <v>3.1005917159763317</v>
      </c>
    </row>
    <row r="1344" spans="52:52" x14ac:dyDescent="0.25">
      <c r="AZ1344" s="9">
        <v>3.0532544378698225</v>
      </c>
    </row>
    <row r="1345" spans="52:52" x14ac:dyDescent="0.25">
      <c r="AZ1345" s="9">
        <v>3.1242603550295858</v>
      </c>
    </row>
    <row r="1346" spans="52:52" x14ac:dyDescent="0.25">
      <c r="AZ1346" s="9">
        <v>4.5917159763313604</v>
      </c>
    </row>
    <row r="1347" spans="52:52" x14ac:dyDescent="0.25">
      <c r="AZ1347" s="9">
        <v>1.514792899408284</v>
      </c>
    </row>
    <row r="1348" spans="52:52" x14ac:dyDescent="0.25">
      <c r="AZ1348" s="9">
        <v>3.9763313609467459</v>
      </c>
    </row>
    <row r="1349" spans="52:52" x14ac:dyDescent="0.25">
      <c r="AZ1349" s="9">
        <v>2.4852071005917162</v>
      </c>
    </row>
    <row r="1350" spans="52:52" x14ac:dyDescent="0.25">
      <c r="AZ1350" s="9">
        <v>4.449704142011834</v>
      </c>
    </row>
    <row r="1351" spans="52:52" x14ac:dyDescent="0.25">
      <c r="AZ1351" s="9">
        <v>3.4792899408284024</v>
      </c>
    </row>
    <row r="1352" spans="52:52" x14ac:dyDescent="0.25">
      <c r="AZ1352" s="9">
        <v>3.1005917159763308</v>
      </c>
    </row>
    <row r="1353" spans="52:52" x14ac:dyDescent="0.25">
      <c r="AZ1353" s="9">
        <v>3.3609467455621305</v>
      </c>
    </row>
    <row r="1354" spans="52:52" x14ac:dyDescent="0.25">
      <c r="AZ1354" s="9">
        <v>3.4792899408284019</v>
      </c>
    </row>
    <row r="1355" spans="52:52" x14ac:dyDescent="0.25">
      <c r="AZ1355" s="9">
        <v>3.1005917159763317</v>
      </c>
    </row>
    <row r="1356" spans="52:52" x14ac:dyDescent="0.25">
      <c r="AZ1356" s="9">
        <v>3.0532544378698225</v>
      </c>
    </row>
    <row r="1357" spans="52:52" x14ac:dyDescent="0.25">
      <c r="AZ1357" s="9">
        <v>3.1242603550295858</v>
      </c>
    </row>
    <row r="1358" spans="52:52" x14ac:dyDescent="0.25">
      <c r="AZ1358" s="9">
        <v>4.5917159763313604</v>
      </c>
    </row>
    <row r="1359" spans="52:52" x14ac:dyDescent="0.25">
      <c r="AZ1359" s="9">
        <v>1.514792899408284</v>
      </c>
    </row>
    <row r="1360" spans="52:52" x14ac:dyDescent="0.25">
      <c r="AZ1360" s="9">
        <v>3.9763313609467459</v>
      </c>
    </row>
    <row r="1361" spans="52:52" x14ac:dyDescent="0.25">
      <c r="AZ1361" s="9">
        <v>2.4852071005917162</v>
      </c>
    </row>
    <row r="1362" spans="52:52" x14ac:dyDescent="0.25">
      <c r="AZ1362" s="9">
        <v>4.449704142011834</v>
      </c>
    </row>
    <row r="1363" spans="52:52" x14ac:dyDescent="0.25">
      <c r="AZ1363" s="9">
        <v>3.4792899408284024</v>
      </c>
    </row>
    <row r="1364" spans="52:52" x14ac:dyDescent="0.25">
      <c r="AZ1364" s="9">
        <v>3.1005917159763308</v>
      </c>
    </row>
    <row r="1365" spans="52:52" x14ac:dyDescent="0.25">
      <c r="AZ1365" s="9">
        <v>3.3609467455621305</v>
      </c>
    </row>
    <row r="1366" spans="52:52" x14ac:dyDescent="0.25">
      <c r="AZ1366" s="9">
        <v>3.4792899408284019</v>
      </c>
    </row>
    <row r="1367" spans="52:52" x14ac:dyDescent="0.25">
      <c r="AZ1367" s="9">
        <v>3.1005917159763317</v>
      </c>
    </row>
    <row r="1368" spans="52:52" x14ac:dyDescent="0.25">
      <c r="AZ1368" s="9">
        <v>3.0532544378698225</v>
      </c>
    </row>
    <row r="1369" spans="52:52" x14ac:dyDescent="0.25">
      <c r="AZ1369" s="9">
        <v>3.1242603550295858</v>
      </c>
    </row>
    <row r="1370" spans="52:52" x14ac:dyDescent="0.25">
      <c r="AZ1370" s="9">
        <v>4.5917159763313604</v>
      </c>
    </row>
    <row r="1371" spans="52:52" x14ac:dyDescent="0.25">
      <c r="AZ1371" s="9">
        <v>1.514792899408284</v>
      </c>
    </row>
    <row r="1372" spans="52:52" x14ac:dyDescent="0.25">
      <c r="AZ1372" s="9">
        <v>3.9763313609467459</v>
      </c>
    </row>
    <row r="1373" spans="52:52" x14ac:dyDescent="0.25">
      <c r="AZ1373" s="9">
        <v>2.4852071005917162</v>
      </c>
    </row>
    <row r="1374" spans="52:52" x14ac:dyDescent="0.25">
      <c r="AZ1374" s="9">
        <v>4.449704142011834</v>
      </c>
    </row>
    <row r="1375" spans="52:52" x14ac:dyDescent="0.25">
      <c r="AZ1375" s="9">
        <v>3.4792899408284024</v>
      </c>
    </row>
    <row r="1376" spans="52:52" x14ac:dyDescent="0.25">
      <c r="AZ1376" s="9">
        <v>3.1005917159763308</v>
      </c>
    </row>
    <row r="1377" spans="52:52" x14ac:dyDescent="0.25">
      <c r="AZ1377" s="9">
        <v>3.3609467455621305</v>
      </c>
    </row>
    <row r="1378" spans="52:52" x14ac:dyDescent="0.25">
      <c r="AZ1378" s="9">
        <v>3.4792899408284019</v>
      </c>
    </row>
    <row r="1379" spans="52:52" x14ac:dyDescent="0.25">
      <c r="AZ1379" s="9">
        <v>3.1005917159763317</v>
      </c>
    </row>
    <row r="1380" spans="52:52" x14ac:dyDescent="0.25">
      <c r="AZ1380" s="9">
        <v>3.0532544378698225</v>
      </c>
    </row>
    <row r="1381" spans="52:52" x14ac:dyDescent="0.25">
      <c r="AZ1381" s="9">
        <v>3.1242603550295858</v>
      </c>
    </row>
    <row r="1382" spans="52:52" x14ac:dyDescent="0.25">
      <c r="AZ1382" s="9">
        <v>4.5917159763313604</v>
      </c>
    </row>
    <row r="1383" spans="52:52" x14ac:dyDescent="0.25">
      <c r="AZ1383" s="9">
        <v>1.514792899408284</v>
      </c>
    </row>
    <row r="1384" spans="52:52" x14ac:dyDescent="0.25">
      <c r="AZ1384" s="9">
        <v>3.9763313609467459</v>
      </c>
    </row>
    <row r="1385" spans="52:52" x14ac:dyDescent="0.25">
      <c r="AZ1385" s="9">
        <v>2.4852071005917162</v>
      </c>
    </row>
    <row r="1386" spans="52:52" x14ac:dyDescent="0.25">
      <c r="AZ1386" s="9">
        <v>4.449704142011834</v>
      </c>
    </row>
    <row r="1387" spans="52:52" x14ac:dyDescent="0.25">
      <c r="AZ1387" s="9">
        <v>3.4792899408284024</v>
      </c>
    </row>
    <row r="1388" spans="52:52" x14ac:dyDescent="0.25">
      <c r="AZ1388" s="9">
        <v>3.1005917159763308</v>
      </c>
    </row>
    <row r="1389" spans="52:52" x14ac:dyDescent="0.25">
      <c r="AZ1389" s="9">
        <v>3.3609467455621305</v>
      </c>
    </row>
    <row r="1390" spans="52:52" x14ac:dyDescent="0.25">
      <c r="AZ1390" s="9">
        <v>3.4792899408284019</v>
      </c>
    </row>
    <row r="1391" spans="52:52" x14ac:dyDescent="0.25">
      <c r="AZ1391" s="9">
        <v>3.1005917159763317</v>
      </c>
    </row>
    <row r="1392" spans="52:52" x14ac:dyDescent="0.25">
      <c r="AZ1392" s="9">
        <v>3.0532544378698225</v>
      </c>
    </row>
    <row r="1393" spans="52:52" x14ac:dyDescent="0.25">
      <c r="AZ1393" s="9">
        <v>3.1242603550295858</v>
      </c>
    </row>
    <row r="1394" spans="52:52" x14ac:dyDescent="0.25">
      <c r="AZ1394" s="9">
        <v>4.5917159763313604</v>
      </c>
    </row>
    <row r="1395" spans="52:52" x14ac:dyDescent="0.25">
      <c r="AZ1395" s="9">
        <v>1.514792899408284</v>
      </c>
    </row>
    <row r="1396" spans="52:52" x14ac:dyDescent="0.25">
      <c r="AZ1396" s="9">
        <v>3.9763313609467459</v>
      </c>
    </row>
    <row r="1397" spans="52:52" x14ac:dyDescent="0.25">
      <c r="AZ1397" s="9">
        <v>2.4852071005917162</v>
      </c>
    </row>
    <row r="1398" spans="52:52" x14ac:dyDescent="0.25">
      <c r="AZ1398" s="9">
        <v>4.449704142011834</v>
      </c>
    </row>
    <row r="1399" spans="52:52" x14ac:dyDescent="0.25">
      <c r="AZ1399" s="9">
        <v>3.4792899408284024</v>
      </c>
    </row>
    <row r="1400" spans="52:52" x14ac:dyDescent="0.25">
      <c r="AZ1400" s="9">
        <v>3.1005917159763308</v>
      </c>
    </row>
    <row r="1401" spans="52:52" x14ac:dyDescent="0.25">
      <c r="AZ1401" s="9">
        <v>3.3609467455621305</v>
      </c>
    </row>
    <row r="1402" spans="52:52" x14ac:dyDescent="0.25">
      <c r="AZ1402" s="9">
        <v>3.4792899408284019</v>
      </c>
    </row>
    <row r="1403" spans="52:52" x14ac:dyDescent="0.25">
      <c r="AZ1403" s="9">
        <v>3.1005917159763317</v>
      </c>
    </row>
    <row r="1404" spans="52:52" x14ac:dyDescent="0.25">
      <c r="AZ1404" s="9">
        <v>3.0532544378698225</v>
      </c>
    </row>
    <row r="1405" spans="52:52" x14ac:dyDescent="0.25">
      <c r="AZ1405" s="9">
        <v>3.1242603550295858</v>
      </c>
    </row>
    <row r="1406" spans="52:52" x14ac:dyDescent="0.25">
      <c r="AZ1406" s="9">
        <v>4.5917159763313604</v>
      </c>
    </row>
    <row r="1407" spans="52:52" x14ac:dyDescent="0.25">
      <c r="AZ1407" s="9">
        <v>1.514792899408284</v>
      </c>
    </row>
    <row r="1408" spans="52:52" x14ac:dyDescent="0.25">
      <c r="AZ1408" s="9">
        <v>3.9763313609467459</v>
      </c>
    </row>
    <row r="1409" spans="52:52" x14ac:dyDescent="0.25">
      <c r="AZ1409" s="9">
        <v>2.4852071005917162</v>
      </c>
    </row>
    <row r="1410" spans="52:52" x14ac:dyDescent="0.25">
      <c r="AZ1410" s="9">
        <v>4.449704142011834</v>
      </c>
    </row>
    <row r="1411" spans="52:52" x14ac:dyDescent="0.25">
      <c r="AZ1411" s="9">
        <v>3.4792899408284024</v>
      </c>
    </row>
    <row r="1412" spans="52:52" x14ac:dyDescent="0.25">
      <c r="AZ1412" s="9">
        <v>3.1005917159763308</v>
      </c>
    </row>
    <row r="1413" spans="52:52" x14ac:dyDescent="0.25">
      <c r="AZ1413" s="9">
        <v>3.3609467455621305</v>
      </c>
    </row>
    <row r="1414" spans="52:52" x14ac:dyDescent="0.25">
      <c r="AZ1414" s="9">
        <v>3.4792899408284019</v>
      </c>
    </row>
    <row r="1415" spans="52:52" x14ac:dyDescent="0.25">
      <c r="AZ1415" s="9">
        <v>3.1005917159763317</v>
      </c>
    </row>
    <row r="1416" spans="52:52" x14ac:dyDescent="0.25">
      <c r="AZ1416" s="9">
        <v>3.0532544378698225</v>
      </c>
    </row>
    <row r="1417" spans="52:52" x14ac:dyDescent="0.25">
      <c r="AZ1417" s="9">
        <v>3.1242603550295858</v>
      </c>
    </row>
    <row r="1418" spans="52:52" x14ac:dyDescent="0.25">
      <c r="AZ1418" s="9">
        <v>4.5917159763313604</v>
      </c>
    </row>
    <row r="1419" spans="52:52" x14ac:dyDescent="0.25">
      <c r="AZ1419" s="9">
        <v>1.514792899408284</v>
      </c>
    </row>
    <row r="1420" spans="52:52" x14ac:dyDescent="0.25">
      <c r="AZ1420" s="9">
        <v>3.9763313609467459</v>
      </c>
    </row>
    <row r="1421" spans="52:52" x14ac:dyDescent="0.25">
      <c r="AZ1421" s="9">
        <v>2.4852071005917162</v>
      </c>
    </row>
    <row r="1422" spans="52:52" x14ac:dyDescent="0.25">
      <c r="AZ1422" s="9">
        <v>4.449704142011834</v>
      </c>
    </row>
    <row r="1423" spans="52:52" x14ac:dyDescent="0.25">
      <c r="AZ1423" s="9">
        <v>3.4792899408284024</v>
      </c>
    </row>
    <row r="1424" spans="52:52" x14ac:dyDescent="0.25">
      <c r="AZ1424" s="9">
        <v>3.1005917159763308</v>
      </c>
    </row>
    <row r="1425" spans="52:52" x14ac:dyDescent="0.25">
      <c r="AZ1425" s="9">
        <v>3.3609467455621305</v>
      </c>
    </row>
    <row r="1426" spans="52:52" x14ac:dyDescent="0.25">
      <c r="AZ1426" s="9">
        <v>3.4792899408284019</v>
      </c>
    </row>
    <row r="1427" spans="52:52" x14ac:dyDescent="0.25">
      <c r="AZ1427" s="9">
        <v>3.1005917159763317</v>
      </c>
    </row>
    <row r="1428" spans="52:52" x14ac:dyDescent="0.25">
      <c r="AZ1428" s="9">
        <v>3.0532544378698225</v>
      </c>
    </row>
    <row r="1429" spans="52:52" x14ac:dyDescent="0.25">
      <c r="AZ1429" s="9">
        <v>3.1242603550295858</v>
      </c>
    </row>
    <row r="1430" spans="52:52" x14ac:dyDescent="0.25">
      <c r="AZ1430" s="9">
        <v>4.5917159763313604</v>
      </c>
    </row>
    <row r="1431" spans="52:52" x14ac:dyDescent="0.25">
      <c r="AZ1431" s="9">
        <v>1.514792899408284</v>
      </c>
    </row>
    <row r="1432" spans="52:52" x14ac:dyDescent="0.25">
      <c r="AZ1432" s="9">
        <v>3.9763313609467459</v>
      </c>
    </row>
    <row r="1433" spans="52:52" x14ac:dyDescent="0.25">
      <c r="AZ1433" s="9">
        <v>2.4852071005917162</v>
      </c>
    </row>
    <row r="1434" spans="52:52" x14ac:dyDescent="0.25">
      <c r="AZ1434" s="9">
        <v>4.449704142011834</v>
      </c>
    </row>
    <row r="1435" spans="52:52" x14ac:dyDescent="0.25">
      <c r="AZ1435" s="9">
        <v>3.4792899408284024</v>
      </c>
    </row>
    <row r="1436" spans="52:52" x14ac:dyDescent="0.25">
      <c r="AZ1436" s="9">
        <v>3.1005917159763308</v>
      </c>
    </row>
    <row r="1437" spans="52:52" x14ac:dyDescent="0.25">
      <c r="AZ1437" s="9">
        <v>3.3609467455621305</v>
      </c>
    </row>
    <row r="1438" spans="52:52" x14ac:dyDescent="0.25">
      <c r="AZ1438" s="9">
        <v>3.4792899408284019</v>
      </c>
    </row>
    <row r="1439" spans="52:52" x14ac:dyDescent="0.25">
      <c r="AZ1439" s="9">
        <v>3.1005917159763317</v>
      </c>
    </row>
    <row r="1440" spans="52:52" x14ac:dyDescent="0.25">
      <c r="AZ1440" s="9">
        <v>3.0532544378698225</v>
      </c>
    </row>
    <row r="1441" spans="52:52" x14ac:dyDescent="0.25">
      <c r="AZ1441" s="9">
        <v>3.1242603550295858</v>
      </c>
    </row>
    <row r="1442" spans="52:52" x14ac:dyDescent="0.25">
      <c r="AZ1442" s="9">
        <v>4.5917159763313604</v>
      </c>
    </row>
    <row r="1443" spans="52:52" x14ac:dyDescent="0.25">
      <c r="AZ1443" s="9">
        <v>1.514792899408284</v>
      </c>
    </row>
    <row r="1444" spans="52:52" x14ac:dyDescent="0.25">
      <c r="AZ1444" s="9">
        <v>3.9763313609467459</v>
      </c>
    </row>
    <row r="1445" spans="52:52" x14ac:dyDescent="0.25">
      <c r="AZ1445" s="9">
        <v>2.4852071005917162</v>
      </c>
    </row>
    <row r="1446" spans="52:52" x14ac:dyDescent="0.25">
      <c r="AZ1446" s="9">
        <v>4.449704142011834</v>
      </c>
    </row>
    <row r="1447" spans="52:52" x14ac:dyDescent="0.25">
      <c r="AZ1447" s="9">
        <v>3.4792899408284024</v>
      </c>
    </row>
    <row r="1448" spans="52:52" x14ac:dyDescent="0.25">
      <c r="AZ1448" s="9">
        <v>3.1005917159763308</v>
      </c>
    </row>
    <row r="1449" spans="52:52" x14ac:dyDescent="0.25">
      <c r="AZ1449" s="9">
        <v>3.3609467455621305</v>
      </c>
    </row>
    <row r="1450" spans="52:52" x14ac:dyDescent="0.25">
      <c r="AZ1450" s="9">
        <v>3.4792899408284019</v>
      </c>
    </row>
    <row r="1451" spans="52:52" x14ac:dyDescent="0.25">
      <c r="AZ1451" s="9">
        <v>3.1005917159763317</v>
      </c>
    </row>
    <row r="1452" spans="52:52" x14ac:dyDescent="0.25">
      <c r="AZ1452" s="9">
        <v>3.0532544378698225</v>
      </c>
    </row>
    <row r="1453" spans="52:52" x14ac:dyDescent="0.25">
      <c r="AZ1453" s="9">
        <v>3.1242603550295858</v>
      </c>
    </row>
    <row r="1454" spans="52:52" x14ac:dyDescent="0.25">
      <c r="AZ1454" s="9">
        <v>4.5917159763313604</v>
      </c>
    </row>
    <row r="1455" spans="52:52" x14ac:dyDescent="0.25">
      <c r="AZ1455" s="9">
        <v>1.514792899408284</v>
      </c>
    </row>
    <row r="1456" spans="52:52" x14ac:dyDescent="0.25">
      <c r="AZ1456" s="9">
        <v>3.9763313609467459</v>
      </c>
    </row>
    <row r="1457" spans="52:52" x14ac:dyDescent="0.25">
      <c r="AZ1457" s="9">
        <v>2.4852071005917162</v>
      </c>
    </row>
    <row r="1458" spans="52:52" x14ac:dyDescent="0.25">
      <c r="AZ1458" s="9">
        <v>4.449704142011834</v>
      </c>
    </row>
    <row r="1459" spans="52:52" x14ac:dyDescent="0.25">
      <c r="AZ1459" s="9">
        <v>3.4792899408284024</v>
      </c>
    </row>
    <row r="1460" spans="52:52" x14ac:dyDescent="0.25">
      <c r="AZ1460" s="9">
        <v>3.1005917159763308</v>
      </c>
    </row>
    <row r="1461" spans="52:52" x14ac:dyDescent="0.25">
      <c r="AZ1461" s="9">
        <v>3.3609467455621305</v>
      </c>
    </row>
    <row r="1462" spans="52:52" x14ac:dyDescent="0.25">
      <c r="AZ1462" s="9">
        <v>3.4792899408284019</v>
      </c>
    </row>
    <row r="1463" spans="52:52" x14ac:dyDescent="0.25">
      <c r="AZ1463" s="9">
        <v>3.1005917159763317</v>
      </c>
    </row>
    <row r="1464" spans="52:52" x14ac:dyDescent="0.25">
      <c r="AZ1464" s="9">
        <v>3.0532544378698225</v>
      </c>
    </row>
    <row r="1465" spans="52:52" x14ac:dyDescent="0.25">
      <c r="AZ1465" s="9">
        <v>3.1242603550295858</v>
      </c>
    </row>
    <row r="1466" spans="52:52" x14ac:dyDescent="0.25">
      <c r="AZ1466" s="9">
        <v>4.5917159763313604</v>
      </c>
    </row>
    <row r="1467" spans="52:52" x14ac:dyDescent="0.25">
      <c r="AZ1467" s="9">
        <v>1.514792899408284</v>
      </c>
    </row>
    <row r="1468" spans="52:52" x14ac:dyDescent="0.25">
      <c r="AZ1468" s="9">
        <v>3.9763313609467459</v>
      </c>
    </row>
    <row r="1469" spans="52:52" x14ac:dyDescent="0.25">
      <c r="AZ1469" s="9">
        <v>2.4852071005917162</v>
      </c>
    </row>
    <row r="1470" spans="52:52" x14ac:dyDescent="0.25">
      <c r="AZ1470" s="9">
        <v>4.449704142011834</v>
      </c>
    </row>
    <row r="1471" spans="52:52" x14ac:dyDescent="0.25">
      <c r="AZ1471" s="9">
        <v>3.4792899408284024</v>
      </c>
    </row>
    <row r="1472" spans="52:52" x14ac:dyDescent="0.25">
      <c r="AZ1472" s="9">
        <v>3.1005917159763308</v>
      </c>
    </row>
    <row r="1473" spans="52:52" x14ac:dyDescent="0.25">
      <c r="AZ1473" s="9">
        <v>3.3609467455621305</v>
      </c>
    </row>
    <row r="1474" spans="52:52" x14ac:dyDescent="0.25">
      <c r="AZ1474" s="9">
        <v>3.4792899408284019</v>
      </c>
    </row>
    <row r="1475" spans="52:52" x14ac:dyDescent="0.25">
      <c r="AZ1475" s="9">
        <v>3.1005917159763317</v>
      </c>
    </row>
    <row r="1476" spans="52:52" x14ac:dyDescent="0.25">
      <c r="AZ1476" s="9">
        <v>3.0532544378698225</v>
      </c>
    </row>
    <row r="1477" spans="52:52" x14ac:dyDescent="0.25">
      <c r="AZ1477" s="9">
        <v>3.1242603550295858</v>
      </c>
    </row>
    <row r="1478" spans="52:52" x14ac:dyDescent="0.25">
      <c r="AZ1478" s="9">
        <v>4.5917159763313604</v>
      </c>
    </row>
    <row r="1479" spans="52:52" x14ac:dyDescent="0.25">
      <c r="AZ1479" s="9">
        <v>1.514792899408284</v>
      </c>
    </row>
    <row r="1480" spans="52:52" x14ac:dyDescent="0.25">
      <c r="AZ1480" s="9">
        <v>3.9763313609467459</v>
      </c>
    </row>
    <row r="1481" spans="52:52" x14ac:dyDescent="0.25">
      <c r="AZ1481" s="9">
        <v>2.4852071005917162</v>
      </c>
    </row>
    <row r="1482" spans="52:52" x14ac:dyDescent="0.25">
      <c r="AZ1482" s="9">
        <v>4.449704142011834</v>
      </c>
    </row>
    <row r="1483" spans="52:52" x14ac:dyDescent="0.25">
      <c r="AZ1483" s="9">
        <v>3.4792899408284024</v>
      </c>
    </row>
    <row r="1484" spans="52:52" x14ac:dyDescent="0.25">
      <c r="AZ1484" s="9">
        <v>3.1005917159763308</v>
      </c>
    </row>
    <row r="1485" spans="52:52" x14ac:dyDescent="0.25">
      <c r="AZ1485" s="9">
        <v>3.3609467455621305</v>
      </c>
    </row>
    <row r="1486" spans="52:52" x14ac:dyDescent="0.25">
      <c r="AZ1486" s="9">
        <v>3.4792899408284019</v>
      </c>
    </row>
    <row r="1487" spans="52:52" x14ac:dyDescent="0.25">
      <c r="AZ1487" s="9">
        <v>3.1005917159763317</v>
      </c>
    </row>
    <row r="1488" spans="52:52" x14ac:dyDescent="0.25">
      <c r="AZ1488" s="9">
        <v>3.0532544378698225</v>
      </c>
    </row>
    <row r="1489" spans="52:52" x14ac:dyDescent="0.25">
      <c r="AZ1489" s="9">
        <v>3.1242603550295858</v>
      </c>
    </row>
    <row r="1490" spans="52:52" x14ac:dyDescent="0.25">
      <c r="AZ1490" s="9">
        <v>4.5917159763313604</v>
      </c>
    </row>
    <row r="1491" spans="52:52" x14ac:dyDescent="0.25">
      <c r="AZ1491" s="9">
        <v>1.514792899408284</v>
      </c>
    </row>
    <row r="1492" spans="52:52" x14ac:dyDescent="0.25">
      <c r="AZ1492" s="9">
        <v>3.9763313609467459</v>
      </c>
    </row>
    <row r="1493" spans="52:52" x14ac:dyDescent="0.25">
      <c r="AZ1493" s="9">
        <v>2.4852071005917162</v>
      </c>
    </row>
    <row r="1494" spans="52:52" x14ac:dyDescent="0.25">
      <c r="AZ1494" s="9">
        <v>4.449704142011834</v>
      </c>
    </row>
    <row r="1495" spans="52:52" x14ac:dyDescent="0.25">
      <c r="AZ1495" s="9">
        <v>3.4792899408284024</v>
      </c>
    </row>
    <row r="1496" spans="52:52" x14ac:dyDescent="0.25">
      <c r="AZ1496" s="9">
        <v>3.1005917159763308</v>
      </c>
    </row>
    <row r="1497" spans="52:52" x14ac:dyDescent="0.25">
      <c r="AZ1497" s="9">
        <v>3.3609467455621305</v>
      </c>
    </row>
    <row r="1498" spans="52:52" x14ac:dyDescent="0.25">
      <c r="AZ1498" s="9">
        <v>3.4792899408284019</v>
      </c>
    </row>
    <row r="1499" spans="52:52" x14ac:dyDescent="0.25">
      <c r="AZ1499" s="9">
        <v>3.1005917159763317</v>
      </c>
    </row>
    <row r="1500" spans="52:52" x14ac:dyDescent="0.25">
      <c r="AZ1500" s="9">
        <v>3.0532544378698225</v>
      </c>
    </row>
    <row r="1501" spans="52:52" x14ac:dyDescent="0.25">
      <c r="AZ1501" s="9">
        <v>3.1242603550295858</v>
      </c>
    </row>
    <row r="1502" spans="52:52" x14ac:dyDescent="0.25">
      <c r="AZ1502" s="9">
        <v>4.5917159763313604</v>
      </c>
    </row>
    <row r="1503" spans="52:52" x14ac:dyDescent="0.25">
      <c r="AZ1503" s="9">
        <v>1.514792899408284</v>
      </c>
    </row>
    <row r="1504" spans="52:52" x14ac:dyDescent="0.25">
      <c r="AZ1504" s="9">
        <v>3.9763313609467459</v>
      </c>
    </row>
    <row r="1505" spans="52:52" x14ac:dyDescent="0.25">
      <c r="AZ1505" s="9">
        <v>2.4852071005917162</v>
      </c>
    </row>
    <row r="1506" spans="52:52" x14ac:dyDescent="0.25">
      <c r="AZ1506" s="9">
        <v>4.449704142011834</v>
      </c>
    </row>
    <row r="1507" spans="52:52" x14ac:dyDescent="0.25">
      <c r="AZ1507" s="9">
        <v>3.4792899408284024</v>
      </c>
    </row>
    <row r="1508" spans="52:52" x14ac:dyDescent="0.25">
      <c r="AZ1508" s="9">
        <v>3.1005917159763308</v>
      </c>
    </row>
    <row r="1509" spans="52:52" x14ac:dyDescent="0.25">
      <c r="AZ1509" s="9">
        <v>3.3609467455621305</v>
      </c>
    </row>
    <row r="1510" spans="52:52" x14ac:dyDescent="0.25">
      <c r="AZ1510" s="9">
        <v>3.4792899408284019</v>
      </c>
    </row>
    <row r="1511" spans="52:52" x14ac:dyDescent="0.25">
      <c r="AZ1511" s="9">
        <v>3.1005917159763317</v>
      </c>
    </row>
    <row r="1512" spans="52:52" x14ac:dyDescent="0.25">
      <c r="AZ1512" s="9">
        <v>3.0532544378698225</v>
      </c>
    </row>
    <row r="1513" spans="52:52" x14ac:dyDescent="0.25">
      <c r="AZ1513" s="9">
        <v>3.1242603550295858</v>
      </c>
    </row>
    <row r="1514" spans="52:52" x14ac:dyDescent="0.25">
      <c r="AZ1514" s="9">
        <v>4.5917159763313604</v>
      </c>
    </row>
    <row r="1515" spans="52:52" x14ac:dyDescent="0.25">
      <c r="AZ1515" s="9">
        <v>1.514792899408284</v>
      </c>
    </row>
    <row r="1516" spans="52:52" x14ac:dyDescent="0.25">
      <c r="AZ1516" s="9">
        <v>3.9763313609467459</v>
      </c>
    </row>
    <row r="1517" spans="52:52" x14ac:dyDescent="0.25">
      <c r="AZ1517" s="9">
        <v>2.4852071005917162</v>
      </c>
    </row>
    <row r="1518" spans="52:52" x14ac:dyDescent="0.25">
      <c r="AZ1518" s="9">
        <v>4.449704142011834</v>
      </c>
    </row>
    <row r="1519" spans="52:52" x14ac:dyDescent="0.25">
      <c r="AZ1519" s="9">
        <v>3.4792899408284024</v>
      </c>
    </row>
    <row r="1520" spans="52:52" x14ac:dyDescent="0.25">
      <c r="AZ1520" s="9">
        <v>3.1005917159763308</v>
      </c>
    </row>
    <row r="1521" spans="52:52" x14ac:dyDescent="0.25">
      <c r="AZ1521" s="9">
        <v>3.3609467455621305</v>
      </c>
    </row>
    <row r="1522" spans="52:52" x14ac:dyDescent="0.25">
      <c r="AZ1522" s="9">
        <v>3.4792899408284019</v>
      </c>
    </row>
    <row r="1523" spans="52:52" x14ac:dyDescent="0.25">
      <c r="AZ1523" s="9">
        <v>3.1005917159763317</v>
      </c>
    </row>
    <row r="1524" spans="52:52" x14ac:dyDescent="0.25">
      <c r="AZ1524" s="9">
        <v>3.0532544378698225</v>
      </c>
    </row>
    <row r="1525" spans="52:52" x14ac:dyDescent="0.25">
      <c r="AZ1525" s="9">
        <v>3.1242603550295858</v>
      </c>
    </row>
    <row r="1526" spans="52:52" x14ac:dyDescent="0.25">
      <c r="AZ1526" s="9">
        <v>4.5917159763313604</v>
      </c>
    </row>
    <row r="1527" spans="52:52" x14ac:dyDescent="0.25">
      <c r="AZ1527" s="9">
        <v>1.514792899408284</v>
      </c>
    </row>
    <row r="1528" spans="52:52" x14ac:dyDescent="0.25">
      <c r="AZ1528" s="9">
        <v>3.9763313609467459</v>
      </c>
    </row>
    <row r="1529" spans="52:52" x14ac:dyDescent="0.25">
      <c r="AZ1529" s="9">
        <v>2.4852071005917162</v>
      </c>
    </row>
    <row r="1530" spans="52:52" x14ac:dyDescent="0.25">
      <c r="AZ1530" s="9">
        <v>4.449704142011834</v>
      </c>
    </row>
    <row r="1531" spans="52:52" x14ac:dyDescent="0.25">
      <c r="AZ1531" s="9">
        <v>3.4792899408284024</v>
      </c>
    </row>
    <row r="1532" spans="52:52" x14ac:dyDescent="0.25">
      <c r="AZ1532" s="9">
        <v>3.1005917159763308</v>
      </c>
    </row>
    <row r="1533" spans="52:52" x14ac:dyDescent="0.25">
      <c r="AZ1533" s="9">
        <v>3.3609467455621305</v>
      </c>
    </row>
    <row r="1534" spans="52:52" x14ac:dyDescent="0.25">
      <c r="AZ1534" s="9">
        <v>3.4792899408284019</v>
      </c>
    </row>
    <row r="1535" spans="52:52" x14ac:dyDescent="0.25">
      <c r="AZ1535" s="9">
        <v>3.1005917159763317</v>
      </c>
    </row>
    <row r="1536" spans="52:52" x14ac:dyDescent="0.25">
      <c r="AZ1536" s="9">
        <v>3.0532544378698225</v>
      </c>
    </row>
    <row r="1537" spans="52:52" x14ac:dyDescent="0.25">
      <c r="AZ1537" s="9">
        <v>3.1242603550295858</v>
      </c>
    </row>
    <row r="1538" spans="52:52" x14ac:dyDescent="0.25">
      <c r="AZ1538" s="9">
        <v>4.5917159763313604</v>
      </c>
    </row>
    <row r="1539" spans="52:52" x14ac:dyDescent="0.25">
      <c r="AZ1539" s="9">
        <v>1.514792899408284</v>
      </c>
    </row>
    <row r="1540" spans="52:52" x14ac:dyDescent="0.25">
      <c r="AZ1540" s="9">
        <v>3.9763313609467459</v>
      </c>
    </row>
    <row r="1541" spans="52:52" x14ac:dyDescent="0.25">
      <c r="AZ1541" s="9">
        <v>2.4852071005917162</v>
      </c>
    </row>
    <row r="1542" spans="52:52" x14ac:dyDescent="0.25">
      <c r="AZ1542" s="9">
        <v>4.449704142011834</v>
      </c>
    </row>
    <row r="1543" spans="52:52" x14ac:dyDescent="0.25">
      <c r="AZ1543" s="9">
        <v>3.4792899408284024</v>
      </c>
    </row>
    <row r="1544" spans="52:52" x14ac:dyDescent="0.25">
      <c r="AZ1544" s="9">
        <v>3.1005917159763308</v>
      </c>
    </row>
    <row r="1545" spans="52:52" x14ac:dyDescent="0.25">
      <c r="AZ1545" s="9">
        <v>3.3609467455621305</v>
      </c>
    </row>
    <row r="1546" spans="52:52" x14ac:dyDescent="0.25">
      <c r="AZ1546" s="9">
        <v>3.4792899408284019</v>
      </c>
    </row>
    <row r="1547" spans="52:52" x14ac:dyDescent="0.25">
      <c r="AZ1547" s="9">
        <v>3.1005917159763317</v>
      </c>
    </row>
    <row r="1548" spans="52:52" x14ac:dyDescent="0.25">
      <c r="AZ1548" s="9">
        <v>3.0532544378698225</v>
      </c>
    </row>
    <row r="1549" spans="52:52" x14ac:dyDescent="0.25">
      <c r="AZ1549" s="9">
        <v>3.1242603550295858</v>
      </c>
    </row>
    <row r="1550" spans="52:52" x14ac:dyDescent="0.25">
      <c r="AZ1550" s="9">
        <v>4.5917159763313604</v>
      </c>
    </row>
    <row r="1551" spans="52:52" x14ac:dyDescent="0.25">
      <c r="AZ1551" s="9">
        <v>1.514792899408284</v>
      </c>
    </row>
    <row r="1552" spans="52:52" x14ac:dyDescent="0.25">
      <c r="AZ1552" s="9">
        <v>3.9763313609467459</v>
      </c>
    </row>
    <row r="1553" spans="52:52" x14ac:dyDescent="0.25">
      <c r="AZ1553" s="9">
        <v>2.4852071005917162</v>
      </c>
    </row>
    <row r="1554" spans="52:52" x14ac:dyDescent="0.25">
      <c r="AZ1554" s="9">
        <v>4.449704142011834</v>
      </c>
    </row>
    <row r="1555" spans="52:52" x14ac:dyDescent="0.25">
      <c r="AZ1555" s="9">
        <v>3.4792899408284024</v>
      </c>
    </row>
    <row r="1556" spans="52:52" x14ac:dyDescent="0.25">
      <c r="AZ1556" s="9">
        <v>3.1005917159763308</v>
      </c>
    </row>
    <row r="1557" spans="52:52" x14ac:dyDescent="0.25">
      <c r="AZ1557" s="9">
        <v>3.3609467455621305</v>
      </c>
    </row>
    <row r="1558" spans="52:52" x14ac:dyDescent="0.25">
      <c r="AZ1558" s="9">
        <v>3.4792899408284019</v>
      </c>
    </row>
    <row r="1559" spans="52:52" x14ac:dyDescent="0.25">
      <c r="AZ1559" s="9">
        <v>3.1005917159763317</v>
      </c>
    </row>
    <row r="1560" spans="52:52" x14ac:dyDescent="0.25">
      <c r="AZ1560" s="9">
        <v>3.0532544378698225</v>
      </c>
    </row>
    <row r="1561" spans="52:52" x14ac:dyDescent="0.25">
      <c r="AZ1561" s="9">
        <v>3.1242603550295858</v>
      </c>
    </row>
    <row r="1562" spans="52:52" x14ac:dyDescent="0.25">
      <c r="AZ1562" s="9">
        <v>4.5917159763313604</v>
      </c>
    </row>
    <row r="1563" spans="52:52" x14ac:dyDescent="0.25">
      <c r="AZ1563" s="9">
        <v>1.514792899408284</v>
      </c>
    </row>
    <row r="1564" spans="52:52" x14ac:dyDescent="0.25">
      <c r="AZ1564" s="9">
        <v>3.9763313609467459</v>
      </c>
    </row>
    <row r="1565" spans="52:52" x14ac:dyDescent="0.25">
      <c r="AZ1565" s="9">
        <v>2.4852071005917162</v>
      </c>
    </row>
    <row r="1566" spans="52:52" x14ac:dyDescent="0.25">
      <c r="AZ1566" s="9">
        <v>4.449704142011834</v>
      </c>
    </row>
    <row r="1567" spans="52:52" x14ac:dyDescent="0.25">
      <c r="AZ1567" s="9">
        <v>3.4792899408284024</v>
      </c>
    </row>
    <row r="1568" spans="52:52" x14ac:dyDescent="0.25">
      <c r="AZ1568" s="9">
        <v>3.1005917159763308</v>
      </c>
    </row>
    <row r="1569" spans="52:52" x14ac:dyDescent="0.25">
      <c r="AZ1569" s="9">
        <v>3.3609467455621305</v>
      </c>
    </row>
    <row r="1570" spans="52:52" x14ac:dyDescent="0.25">
      <c r="AZ1570" s="9">
        <v>3.4792899408284019</v>
      </c>
    </row>
    <row r="1571" spans="52:52" x14ac:dyDescent="0.25">
      <c r="AZ1571" s="9">
        <v>3.1005917159763317</v>
      </c>
    </row>
    <row r="1572" spans="52:52" x14ac:dyDescent="0.25">
      <c r="AZ1572" s="9">
        <v>3.0532544378698225</v>
      </c>
    </row>
    <row r="1573" spans="52:52" x14ac:dyDescent="0.25">
      <c r="AZ1573" s="9">
        <v>3.1242603550295858</v>
      </c>
    </row>
    <row r="1574" spans="52:52" x14ac:dyDescent="0.25">
      <c r="AZ1574" s="9">
        <v>4.5917159763313604</v>
      </c>
    </row>
    <row r="1575" spans="52:52" x14ac:dyDescent="0.25">
      <c r="AZ1575" s="9">
        <v>1.514792899408284</v>
      </c>
    </row>
    <row r="1576" spans="52:52" x14ac:dyDescent="0.25">
      <c r="AZ1576" s="9">
        <v>3.9763313609467459</v>
      </c>
    </row>
    <row r="1577" spans="52:52" x14ac:dyDescent="0.25">
      <c r="AZ1577" s="9">
        <v>2.4852071005917162</v>
      </c>
    </row>
    <row r="1578" spans="52:52" x14ac:dyDescent="0.25">
      <c r="AZ1578" s="9">
        <v>4.449704142011834</v>
      </c>
    </row>
    <row r="1579" spans="52:52" x14ac:dyDescent="0.25">
      <c r="AZ1579" s="9">
        <v>3.4792899408284024</v>
      </c>
    </row>
    <row r="1580" spans="52:52" x14ac:dyDescent="0.25">
      <c r="AZ1580" s="9">
        <v>3.1005917159763308</v>
      </c>
    </row>
    <row r="1581" spans="52:52" x14ac:dyDescent="0.25">
      <c r="AZ1581" s="9">
        <v>3.3609467455621305</v>
      </c>
    </row>
    <row r="1582" spans="52:52" x14ac:dyDescent="0.25">
      <c r="AZ1582" s="9">
        <v>3.4792899408284019</v>
      </c>
    </row>
    <row r="1583" spans="52:52" x14ac:dyDescent="0.25">
      <c r="AZ1583" s="9">
        <v>3.1005917159763317</v>
      </c>
    </row>
    <row r="1584" spans="52:52" x14ac:dyDescent="0.25">
      <c r="AZ1584" s="9">
        <v>3.0532544378698225</v>
      </c>
    </row>
    <row r="1585" spans="52:52" x14ac:dyDescent="0.25">
      <c r="AZ1585" s="9">
        <v>3.1242603550295858</v>
      </c>
    </row>
    <row r="1586" spans="52:52" x14ac:dyDescent="0.25">
      <c r="AZ1586" s="9">
        <v>4.5917159763313604</v>
      </c>
    </row>
    <row r="1587" spans="52:52" x14ac:dyDescent="0.25">
      <c r="AZ1587" s="9">
        <v>1.514792899408284</v>
      </c>
    </row>
    <row r="1588" spans="52:52" x14ac:dyDescent="0.25">
      <c r="AZ1588" s="9">
        <v>3.9763313609467459</v>
      </c>
    </row>
    <row r="1589" spans="52:52" x14ac:dyDescent="0.25">
      <c r="AZ1589" s="9">
        <v>2.4852071005917162</v>
      </c>
    </row>
    <row r="1590" spans="52:52" x14ac:dyDescent="0.25">
      <c r="AZ1590" s="9">
        <v>4.449704142011834</v>
      </c>
    </row>
    <row r="1591" spans="52:52" x14ac:dyDescent="0.25">
      <c r="AZ1591" s="9">
        <v>3.4792899408284024</v>
      </c>
    </row>
    <row r="1592" spans="52:52" x14ac:dyDescent="0.25">
      <c r="AZ1592" s="9">
        <v>3.1005917159763308</v>
      </c>
    </row>
    <row r="1593" spans="52:52" x14ac:dyDescent="0.25">
      <c r="AZ1593" s="9">
        <v>3.3609467455621305</v>
      </c>
    </row>
    <row r="1594" spans="52:52" x14ac:dyDescent="0.25">
      <c r="AZ1594" s="9">
        <v>3.4792899408284019</v>
      </c>
    </row>
    <row r="1595" spans="52:52" x14ac:dyDescent="0.25">
      <c r="AZ1595" s="9">
        <v>3.1005917159763317</v>
      </c>
    </row>
    <row r="1596" spans="52:52" x14ac:dyDescent="0.25">
      <c r="AZ1596" s="9">
        <v>3.0532544378698225</v>
      </c>
    </row>
    <row r="1597" spans="52:52" x14ac:dyDescent="0.25">
      <c r="AZ1597" s="9">
        <v>3.1242603550295858</v>
      </c>
    </row>
    <row r="1598" spans="52:52" x14ac:dyDescent="0.25">
      <c r="AZ1598" s="9">
        <v>4.5917159763313604</v>
      </c>
    </row>
    <row r="1599" spans="52:52" x14ac:dyDescent="0.25">
      <c r="AZ1599" s="9">
        <v>1.514792899408284</v>
      </c>
    </row>
    <row r="1600" spans="52:52" x14ac:dyDescent="0.25">
      <c r="AZ1600" s="9">
        <v>3.9763313609467459</v>
      </c>
    </row>
    <row r="1601" spans="52:52" x14ac:dyDescent="0.25">
      <c r="AZ1601" s="9">
        <v>2.4852071005917162</v>
      </c>
    </row>
    <row r="1602" spans="52:52" x14ac:dyDescent="0.25">
      <c r="AZ1602" s="9">
        <v>4.449704142011834</v>
      </c>
    </row>
    <row r="1603" spans="52:52" x14ac:dyDescent="0.25">
      <c r="AZ1603" s="9">
        <v>3.4792899408284024</v>
      </c>
    </row>
    <row r="1604" spans="52:52" x14ac:dyDescent="0.25">
      <c r="AZ1604" s="9">
        <v>3.1005917159763308</v>
      </c>
    </row>
    <row r="1605" spans="52:52" x14ac:dyDescent="0.25">
      <c r="AZ1605" s="9">
        <v>3.3609467455621305</v>
      </c>
    </row>
    <row r="1606" spans="52:52" x14ac:dyDescent="0.25">
      <c r="AZ1606" s="9">
        <v>3.4792899408284019</v>
      </c>
    </row>
    <row r="1607" spans="52:52" x14ac:dyDescent="0.25">
      <c r="AZ1607" s="9">
        <v>3.1005917159763317</v>
      </c>
    </row>
    <row r="1608" spans="52:52" x14ac:dyDescent="0.25">
      <c r="AZ1608" s="9">
        <v>3.0532544378698225</v>
      </c>
    </row>
    <row r="1609" spans="52:52" x14ac:dyDescent="0.25">
      <c r="AZ1609" s="9">
        <v>3.1242603550295858</v>
      </c>
    </row>
    <row r="1610" spans="52:52" x14ac:dyDescent="0.25">
      <c r="AZ1610" s="9">
        <v>4.5917159763313604</v>
      </c>
    </row>
    <row r="1611" spans="52:52" x14ac:dyDescent="0.25">
      <c r="AZ1611" s="9">
        <v>1.514792899408284</v>
      </c>
    </row>
    <row r="1612" spans="52:52" x14ac:dyDescent="0.25">
      <c r="AZ1612" s="9">
        <v>3.9763313609467459</v>
      </c>
    </row>
    <row r="1613" spans="52:52" x14ac:dyDescent="0.25">
      <c r="AZ1613" s="9">
        <v>2.4852071005917162</v>
      </c>
    </row>
    <row r="1614" spans="52:52" x14ac:dyDescent="0.25">
      <c r="AZ1614" s="9">
        <v>4.449704142011834</v>
      </c>
    </row>
    <row r="1615" spans="52:52" x14ac:dyDescent="0.25">
      <c r="AZ1615" s="9">
        <v>3.4792899408284024</v>
      </c>
    </row>
    <row r="1616" spans="52:52" x14ac:dyDescent="0.25">
      <c r="AZ1616" s="9">
        <v>3.1005917159763308</v>
      </c>
    </row>
    <row r="1617" spans="52:52" x14ac:dyDescent="0.25">
      <c r="AZ1617" s="9">
        <v>3.3609467455621305</v>
      </c>
    </row>
    <row r="1618" spans="52:52" x14ac:dyDescent="0.25">
      <c r="AZ1618" s="9">
        <v>3.4792899408284019</v>
      </c>
    </row>
    <row r="1619" spans="52:52" x14ac:dyDescent="0.25">
      <c r="AZ1619" s="9">
        <v>3.1005917159763317</v>
      </c>
    </row>
    <row r="1620" spans="52:52" x14ac:dyDescent="0.25">
      <c r="AZ1620" s="9">
        <v>3.0532544378698225</v>
      </c>
    </row>
    <row r="1621" spans="52:52" x14ac:dyDescent="0.25">
      <c r="AZ1621" s="9">
        <v>3.1242603550295858</v>
      </c>
    </row>
    <row r="1622" spans="52:52" x14ac:dyDescent="0.25">
      <c r="AZ1622" s="9">
        <v>4.5917159763313604</v>
      </c>
    </row>
    <row r="1623" spans="52:52" x14ac:dyDescent="0.25">
      <c r="AZ1623" s="9">
        <v>1.514792899408284</v>
      </c>
    </row>
    <row r="1624" spans="52:52" x14ac:dyDescent="0.25">
      <c r="AZ1624" s="9">
        <v>3.9763313609467459</v>
      </c>
    </row>
    <row r="1625" spans="52:52" x14ac:dyDescent="0.25">
      <c r="AZ1625" s="9">
        <v>2.4852071005917162</v>
      </c>
    </row>
    <row r="1626" spans="52:52" x14ac:dyDescent="0.25">
      <c r="AZ1626" s="9">
        <v>4.449704142011834</v>
      </c>
    </row>
    <row r="1627" spans="52:52" x14ac:dyDescent="0.25">
      <c r="AZ1627" s="9">
        <v>3.4792899408284024</v>
      </c>
    </row>
    <row r="1628" spans="52:52" x14ac:dyDescent="0.25">
      <c r="AZ1628" s="9">
        <v>3.1005917159763308</v>
      </c>
    </row>
    <row r="1629" spans="52:52" x14ac:dyDescent="0.25">
      <c r="AZ1629" s="9">
        <v>3.3609467455621305</v>
      </c>
    </row>
    <row r="1630" spans="52:52" x14ac:dyDescent="0.25">
      <c r="AZ1630" s="9">
        <v>3.4792899408284019</v>
      </c>
    </row>
    <row r="1631" spans="52:52" x14ac:dyDescent="0.25">
      <c r="AZ1631" s="9">
        <v>3.1005917159763317</v>
      </c>
    </row>
    <row r="1632" spans="52:52" x14ac:dyDescent="0.25">
      <c r="AZ1632" s="9">
        <v>3.0532544378698225</v>
      </c>
    </row>
    <row r="1633" spans="52:52" x14ac:dyDescent="0.25">
      <c r="AZ1633" s="9">
        <v>3.1242603550295858</v>
      </c>
    </row>
    <row r="1634" spans="52:52" x14ac:dyDescent="0.25">
      <c r="AZ1634" s="9">
        <v>4.5917159763313604</v>
      </c>
    </row>
    <row r="1635" spans="52:52" x14ac:dyDescent="0.25">
      <c r="AZ1635" s="9">
        <v>1.514792899408284</v>
      </c>
    </row>
    <row r="1636" spans="52:52" x14ac:dyDescent="0.25">
      <c r="AZ1636" s="9">
        <v>3.9763313609467459</v>
      </c>
    </row>
    <row r="1637" spans="52:52" x14ac:dyDescent="0.25">
      <c r="AZ1637" s="9">
        <v>2.4852071005917162</v>
      </c>
    </row>
    <row r="1638" spans="52:52" x14ac:dyDescent="0.25">
      <c r="AZ1638" s="9">
        <v>4.449704142011834</v>
      </c>
    </row>
    <row r="1639" spans="52:52" x14ac:dyDescent="0.25">
      <c r="AZ1639" s="9">
        <v>3.4792899408284024</v>
      </c>
    </row>
    <row r="1640" spans="52:52" x14ac:dyDescent="0.25">
      <c r="AZ1640" s="9">
        <v>3.1005917159763308</v>
      </c>
    </row>
    <row r="1641" spans="52:52" x14ac:dyDescent="0.25">
      <c r="AZ1641" s="9">
        <v>3.3609467455621305</v>
      </c>
    </row>
    <row r="1642" spans="52:52" x14ac:dyDescent="0.25">
      <c r="AZ1642" s="9">
        <v>3.4792899408284019</v>
      </c>
    </row>
    <row r="1643" spans="52:52" x14ac:dyDescent="0.25">
      <c r="AZ1643" s="9">
        <v>3.1005917159763317</v>
      </c>
    </row>
    <row r="1644" spans="52:52" x14ac:dyDescent="0.25">
      <c r="AZ1644" s="9">
        <v>3.0532544378698225</v>
      </c>
    </row>
    <row r="1645" spans="52:52" x14ac:dyDescent="0.25">
      <c r="AZ1645" s="9">
        <v>3.1242603550295858</v>
      </c>
    </row>
    <row r="1646" spans="52:52" x14ac:dyDescent="0.25">
      <c r="AZ1646" s="9">
        <v>4.5917159763313604</v>
      </c>
    </row>
    <row r="1647" spans="52:52" x14ac:dyDescent="0.25">
      <c r="AZ1647" s="9">
        <v>1.514792899408284</v>
      </c>
    </row>
    <row r="1648" spans="52:52" x14ac:dyDescent="0.25">
      <c r="AZ1648" s="9">
        <v>3.9763313609467459</v>
      </c>
    </row>
    <row r="1649" spans="52:52" x14ac:dyDescent="0.25">
      <c r="AZ1649" s="9">
        <v>2.4852071005917162</v>
      </c>
    </row>
    <row r="1650" spans="52:52" x14ac:dyDescent="0.25">
      <c r="AZ1650" s="9">
        <v>4.449704142011834</v>
      </c>
    </row>
    <row r="1651" spans="52:52" x14ac:dyDescent="0.25">
      <c r="AZ1651" s="9">
        <v>3.4792899408284024</v>
      </c>
    </row>
    <row r="1652" spans="52:52" x14ac:dyDescent="0.25">
      <c r="AZ1652" s="9">
        <v>3.1005917159763308</v>
      </c>
    </row>
    <row r="1653" spans="52:52" x14ac:dyDescent="0.25">
      <c r="AZ1653" s="9">
        <v>3.3609467455621305</v>
      </c>
    </row>
    <row r="1654" spans="52:52" x14ac:dyDescent="0.25">
      <c r="AZ1654" s="9">
        <v>3.4792899408284019</v>
      </c>
    </row>
    <row r="1655" spans="52:52" x14ac:dyDescent="0.25">
      <c r="AZ1655" s="9">
        <v>3.1005917159763317</v>
      </c>
    </row>
    <row r="1656" spans="52:52" x14ac:dyDescent="0.25">
      <c r="AZ1656" s="9">
        <v>3.0532544378698225</v>
      </c>
    </row>
    <row r="1657" spans="52:52" x14ac:dyDescent="0.25">
      <c r="AZ1657" s="9">
        <v>3.1242603550295858</v>
      </c>
    </row>
    <row r="1658" spans="52:52" x14ac:dyDescent="0.25">
      <c r="AZ1658" s="9">
        <v>4.5917159763313604</v>
      </c>
    </row>
    <row r="1659" spans="52:52" x14ac:dyDescent="0.25">
      <c r="AZ1659" s="9">
        <v>1.514792899408284</v>
      </c>
    </row>
    <row r="1660" spans="52:52" x14ac:dyDescent="0.25">
      <c r="AZ1660" s="9">
        <v>3.9763313609467459</v>
      </c>
    </row>
    <row r="1661" spans="52:52" x14ac:dyDescent="0.25">
      <c r="AZ1661" s="9">
        <v>2.4852071005917162</v>
      </c>
    </row>
    <row r="1662" spans="52:52" x14ac:dyDescent="0.25">
      <c r="AZ1662" s="9">
        <v>4.449704142011834</v>
      </c>
    </row>
    <row r="1663" spans="52:52" x14ac:dyDescent="0.25">
      <c r="AZ1663" s="9">
        <v>3.4792899408284024</v>
      </c>
    </row>
    <row r="1664" spans="52:52" x14ac:dyDescent="0.25">
      <c r="AZ1664" s="9">
        <v>3.1005917159763308</v>
      </c>
    </row>
    <row r="1665" spans="52:52" x14ac:dyDescent="0.25">
      <c r="AZ1665" s="9">
        <v>3.3609467455621305</v>
      </c>
    </row>
    <row r="1666" spans="52:52" x14ac:dyDescent="0.25">
      <c r="AZ1666" s="9">
        <v>3.4792899408284019</v>
      </c>
    </row>
    <row r="1667" spans="52:52" x14ac:dyDescent="0.25">
      <c r="AZ1667" s="9">
        <v>3.1005917159763317</v>
      </c>
    </row>
    <row r="1668" spans="52:52" x14ac:dyDescent="0.25">
      <c r="AZ1668" s="9">
        <v>3.0532544378698225</v>
      </c>
    </row>
    <row r="1669" spans="52:52" x14ac:dyDescent="0.25">
      <c r="AZ1669" s="9">
        <v>3.1242603550295858</v>
      </c>
    </row>
    <row r="1670" spans="52:52" x14ac:dyDescent="0.25">
      <c r="AZ1670" s="9">
        <v>4.5917159763313604</v>
      </c>
    </row>
    <row r="1671" spans="52:52" x14ac:dyDescent="0.25">
      <c r="AZ1671" s="9">
        <v>1.514792899408284</v>
      </c>
    </row>
    <row r="1672" spans="52:52" x14ac:dyDescent="0.25">
      <c r="AZ1672" s="9">
        <v>3.9763313609467459</v>
      </c>
    </row>
    <row r="1673" spans="52:52" x14ac:dyDescent="0.25">
      <c r="AZ1673" s="9">
        <v>2.4852071005917162</v>
      </c>
    </row>
    <row r="1674" spans="52:52" x14ac:dyDescent="0.25">
      <c r="AZ1674" s="9">
        <v>4.449704142011834</v>
      </c>
    </row>
    <row r="1675" spans="52:52" x14ac:dyDescent="0.25">
      <c r="AZ1675" s="9">
        <v>3.4792899408284024</v>
      </c>
    </row>
    <row r="1676" spans="52:52" x14ac:dyDescent="0.25">
      <c r="AZ1676" s="9">
        <v>3.1005917159763308</v>
      </c>
    </row>
    <row r="1677" spans="52:52" x14ac:dyDescent="0.25">
      <c r="AZ1677" s="9">
        <v>3.3609467455621305</v>
      </c>
    </row>
    <row r="1678" spans="52:52" x14ac:dyDescent="0.25">
      <c r="AZ1678" s="9">
        <v>3.4792899408284019</v>
      </c>
    </row>
    <row r="1679" spans="52:52" x14ac:dyDescent="0.25">
      <c r="AZ1679" s="9">
        <v>3.1005917159763317</v>
      </c>
    </row>
    <row r="1680" spans="52:52" x14ac:dyDescent="0.25">
      <c r="AZ1680" s="9">
        <v>3.0532544378698225</v>
      </c>
    </row>
    <row r="1681" spans="52:52" x14ac:dyDescent="0.25">
      <c r="AZ1681" s="9">
        <v>3.1242603550295858</v>
      </c>
    </row>
    <row r="1682" spans="52:52" x14ac:dyDescent="0.25">
      <c r="AZ1682" s="9">
        <v>4.5917159763313604</v>
      </c>
    </row>
    <row r="1683" spans="52:52" x14ac:dyDescent="0.25">
      <c r="AZ1683" s="9">
        <v>1.514792899408284</v>
      </c>
    </row>
    <row r="1684" spans="52:52" x14ac:dyDescent="0.25">
      <c r="AZ1684" s="9">
        <v>3.9763313609467459</v>
      </c>
    </row>
    <row r="1685" spans="52:52" x14ac:dyDescent="0.25">
      <c r="AZ1685" s="9">
        <v>2.4852071005917162</v>
      </c>
    </row>
    <row r="1686" spans="52:52" x14ac:dyDescent="0.25">
      <c r="AZ1686" s="9">
        <v>4.449704142011834</v>
      </c>
    </row>
    <row r="1687" spans="52:52" x14ac:dyDescent="0.25">
      <c r="AZ1687" s="9">
        <v>3.4792899408284024</v>
      </c>
    </row>
    <row r="1688" spans="52:52" x14ac:dyDescent="0.25">
      <c r="AZ1688" s="9">
        <v>3.1005917159763308</v>
      </c>
    </row>
    <row r="1689" spans="52:52" x14ac:dyDescent="0.25">
      <c r="AZ1689" s="9">
        <v>3.3609467455621305</v>
      </c>
    </row>
    <row r="1690" spans="52:52" x14ac:dyDescent="0.25">
      <c r="AZ1690" s="9">
        <v>3.4792899408284019</v>
      </c>
    </row>
    <row r="1691" spans="52:52" x14ac:dyDescent="0.25">
      <c r="AZ1691" s="9">
        <v>3.1005917159763317</v>
      </c>
    </row>
    <row r="1692" spans="52:52" x14ac:dyDescent="0.25">
      <c r="AZ1692" s="9">
        <v>3.0532544378698225</v>
      </c>
    </row>
    <row r="1693" spans="52:52" x14ac:dyDescent="0.25">
      <c r="AZ1693" s="9">
        <v>3.1242603550295858</v>
      </c>
    </row>
    <row r="1694" spans="52:52" x14ac:dyDescent="0.25">
      <c r="AZ1694" s="9">
        <v>4.5917159763313604</v>
      </c>
    </row>
    <row r="1695" spans="52:52" x14ac:dyDescent="0.25">
      <c r="AZ1695" s="9">
        <v>1.514792899408284</v>
      </c>
    </row>
    <row r="1696" spans="52:52" x14ac:dyDescent="0.25">
      <c r="AZ1696" s="9">
        <v>3.9763313609467459</v>
      </c>
    </row>
    <row r="1697" spans="52:52" x14ac:dyDescent="0.25">
      <c r="AZ1697" s="9">
        <v>2.4852071005917162</v>
      </c>
    </row>
    <row r="1698" spans="52:52" x14ac:dyDescent="0.25">
      <c r="AZ1698" s="9">
        <v>4.449704142011834</v>
      </c>
    </row>
    <row r="1699" spans="52:52" x14ac:dyDescent="0.25">
      <c r="AZ1699" s="9">
        <v>3.4792899408284024</v>
      </c>
    </row>
    <row r="1700" spans="52:52" x14ac:dyDescent="0.25">
      <c r="AZ1700" s="9">
        <v>3.1005917159763308</v>
      </c>
    </row>
    <row r="1701" spans="52:52" x14ac:dyDescent="0.25">
      <c r="AZ1701" s="9">
        <v>3.3609467455621305</v>
      </c>
    </row>
    <row r="1702" spans="52:52" x14ac:dyDescent="0.25">
      <c r="AZ1702" s="9">
        <v>3.4792899408284019</v>
      </c>
    </row>
    <row r="1703" spans="52:52" x14ac:dyDescent="0.25">
      <c r="AZ1703" s="9">
        <v>3.1005917159763317</v>
      </c>
    </row>
    <row r="1704" spans="52:52" x14ac:dyDescent="0.25">
      <c r="AZ1704" s="9">
        <v>3.0532544378698225</v>
      </c>
    </row>
    <row r="1705" spans="52:52" x14ac:dyDescent="0.25">
      <c r="AZ1705" s="9">
        <v>3.1242603550295858</v>
      </c>
    </row>
    <row r="1706" spans="52:52" x14ac:dyDescent="0.25">
      <c r="AZ1706" s="9">
        <v>4.5917159763313604</v>
      </c>
    </row>
    <row r="1707" spans="52:52" x14ac:dyDescent="0.25">
      <c r="AZ1707" s="9">
        <v>1.514792899408284</v>
      </c>
    </row>
    <row r="1708" spans="52:52" x14ac:dyDescent="0.25">
      <c r="AZ1708" s="9">
        <v>3.9763313609467459</v>
      </c>
    </row>
    <row r="1709" spans="52:52" x14ac:dyDescent="0.25">
      <c r="AZ1709" s="9">
        <v>2.4852071005917162</v>
      </c>
    </row>
    <row r="1710" spans="52:52" x14ac:dyDescent="0.25">
      <c r="AZ1710" s="9">
        <v>4.449704142011834</v>
      </c>
    </row>
    <row r="1711" spans="52:52" x14ac:dyDescent="0.25">
      <c r="AZ1711" s="9">
        <v>3.4792899408284024</v>
      </c>
    </row>
    <row r="1712" spans="52:52" x14ac:dyDescent="0.25">
      <c r="AZ1712" s="9">
        <v>3.1005917159763308</v>
      </c>
    </row>
    <row r="1713" spans="52:52" x14ac:dyDescent="0.25">
      <c r="AZ1713" s="9">
        <v>3.3609467455621305</v>
      </c>
    </row>
    <row r="1714" spans="52:52" x14ac:dyDescent="0.25">
      <c r="AZ1714" s="9">
        <v>3.4792899408284019</v>
      </c>
    </row>
    <row r="1715" spans="52:52" x14ac:dyDescent="0.25">
      <c r="AZ1715" s="9">
        <v>3.1005917159763317</v>
      </c>
    </row>
    <row r="1716" spans="52:52" x14ac:dyDescent="0.25">
      <c r="AZ1716" s="9">
        <v>3.0532544378698225</v>
      </c>
    </row>
    <row r="1717" spans="52:52" x14ac:dyDescent="0.25">
      <c r="AZ1717" s="9">
        <v>3.1242603550295858</v>
      </c>
    </row>
    <row r="1718" spans="52:52" x14ac:dyDescent="0.25">
      <c r="AZ1718" s="9">
        <v>4.5917159763313604</v>
      </c>
    </row>
    <row r="1719" spans="52:52" x14ac:dyDescent="0.25">
      <c r="AZ1719" s="9">
        <v>1.514792899408284</v>
      </c>
    </row>
    <row r="1720" spans="52:52" x14ac:dyDescent="0.25">
      <c r="AZ1720" s="9">
        <v>3.9763313609467459</v>
      </c>
    </row>
    <row r="1721" spans="52:52" x14ac:dyDescent="0.25">
      <c r="AZ1721" s="9">
        <v>2.4852071005917162</v>
      </c>
    </row>
    <row r="1722" spans="52:52" x14ac:dyDescent="0.25">
      <c r="AZ1722" s="9">
        <v>4.449704142011834</v>
      </c>
    </row>
    <row r="1723" spans="52:52" x14ac:dyDescent="0.25">
      <c r="AZ1723" s="9">
        <v>3.4792899408284024</v>
      </c>
    </row>
    <row r="1724" spans="52:52" x14ac:dyDescent="0.25">
      <c r="AZ1724" s="9">
        <v>3.1005917159763308</v>
      </c>
    </row>
    <row r="1725" spans="52:52" x14ac:dyDescent="0.25">
      <c r="AZ1725" s="9">
        <v>3.3609467455621305</v>
      </c>
    </row>
    <row r="1726" spans="52:52" x14ac:dyDescent="0.25">
      <c r="AZ1726" s="9">
        <v>3.4792899408284019</v>
      </c>
    </row>
    <row r="1727" spans="52:52" x14ac:dyDescent="0.25">
      <c r="AZ1727" s="9">
        <v>3.1005917159763317</v>
      </c>
    </row>
    <row r="1728" spans="52:52" x14ac:dyDescent="0.25">
      <c r="AZ1728" s="9">
        <v>3.0532544378698225</v>
      </c>
    </row>
    <row r="1729" spans="52:52" x14ac:dyDescent="0.25">
      <c r="AZ1729" s="9">
        <v>3.1242603550295858</v>
      </c>
    </row>
    <row r="1730" spans="52:52" x14ac:dyDescent="0.25">
      <c r="AZ1730" s="9">
        <v>4.5917159763313604</v>
      </c>
    </row>
    <row r="1731" spans="52:52" x14ac:dyDescent="0.25">
      <c r="AZ1731" s="9">
        <v>1.514792899408284</v>
      </c>
    </row>
    <row r="1732" spans="52:52" x14ac:dyDescent="0.25">
      <c r="AZ1732" s="9">
        <v>3.9763313609467459</v>
      </c>
    </row>
    <row r="1733" spans="52:52" x14ac:dyDescent="0.25">
      <c r="AZ1733" s="9">
        <v>2.4852071005917162</v>
      </c>
    </row>
    <row r="1734" spans="52:52" x14ac:dyDescent="0.25">
      <c r="AZ1734" s="9">
        <v>4.449704142011834</v>
      </c>
    </row>
    <row r="1735" spans="52:52" x14ac:dyDescent="0.25">
      <c r="AZ1735" s="9">
        <v>3.4792899408284024</v>
      </c>
    </row>
    <row r="1736" spans="52:52" x14ac:dyDescent="0.25">
      <c r="AZ1736" s="9">
        <v>3.1005917159763308</v>
      </c>
    </row>
    <row r="1737" spans="52:52" x14ac:dyDescent="0.25">
      <c r="AZ1737" s="9">
        <v>3.3609467455621305</v>
      </c>
    </row>
    <row r="1738" spans="52:52" x14ac:dyDescent="0.25">
      <c r="AZ1738" s="9">
        <v>3.4792899408284019</v>
      </c>
    </row>
    <row r="1739" spans="52:52" x14ac:dyDescent="0.25">
      <c r="AZ1739" s="9">
        <v>3.1005917159763317</v>
      </c>
    </row>
    <row r="1740" spans="52:52" x14ac:dyDescent="0.25">
      <c r="AZ1740" s="9">
        <v>3.0532544378698225</v>
      </c>
    </row>
    <row r="1741" spans="52:52" x14ac:dyDescent="0.25">
      <c r="AZ1741" s="9">
        <v>3.1242603550295858</v>
      </c>
    </row>
    <row r="1742" spans="52:52" x14ac:dyDescent="0.25">
      <c r="AZ1742" s="9">
        <v>4.5917159763313604</v>
      </c>
    </row>
    <row r="1743" spans="52:52" x14ac:dyDescent="0.25">
      <c r="AZ1743" s="9">
        <v>1.514792899408284</v>
      </c>
    </row>
    <row r="1744" spans="52:52" x14ac:dyDescent="0.25">
      <c r="AZ1744" s="9">
        <v>3.9763313609467459</v>
      </c>
    </row>
    <row r="1745" spans="52:52" x14ac:dyDescent="0.25">
      <c r="AZ1745" s="9">
        <v>2.4852071005917162</v>
      </c>
    </row>
    <row r="1746" spans="52:52" x14ac:dyDescent="0.25">
      <c r="AZ1746" s="9">
        <v>4.449704142011834</v>
      </c>
    </row>
    <row r="1747" spans="52:52" x14ac:dyDescent="0.25">
      <c r="AZ1747" s="9">
        <v>3.4792899408284024</v>
      </c>
    </row>
    <row r="1748" spans="52:52" x14ac:dyDescent="0.25">
      <c r="AZ1748" s="9">
        <v>3.1005917159763308</v>
      </c>
    </row>
    <row r="1749" spans="52:52" x14ac:dyDescent="0.25">
      <c r="AZ1749" s="9">
        <v>3.3609467455621305</v>
      </c>
    </row>
    <row r="1750" spans="52:52" x14ac:dyDescent="0.25">
      <c r="AZ1750" s="9">
        <v>3.4792899408284019</v>
      </c>
    </row>
    <row r="1751" spans="52:52" x14ac:dyDescent="0.25">
      <c r="AZ1751" s="9">
        <v>3.1005917159763317</v>
      </c>
    </row>
    <row r="1752" spans="52:52" x14ac:dyDescent="0.25">
      <c r="AZ1752" s="9">
        <v>3.0532544378698225</v>
      </c>
    </row>
    <row r="1753" spans="52:52" x14ac:dyDescent="0.25">
      <c r="AZ1753" s="9">
        <v>3.1242603550295858</v>
      </c>
    </row>
    <row r="1754" spans="52:52" x14ac:dyDescent="0.25">
      <c r="AZ1754" s="9">
        <v>4.5917159763313604</v>
      </c>
    </row>
    <row r="1755" spans="52:52" x14ac:dyDescent="0.25">
      <c r="AZ1755" s="9">
        <v>1.514792899408284</v>
      </c>
    </row>
    <row r="1756" spans="52:52" x14ac:dyDescent="0.25">
      <c r="AZ1756" s="9">
        <v>3.9763313609467459</v>
      </c>
    </row>
    <row r="1757" spans="52:52" x14ac:dyDescent="0.25">
      <c r="AZ1757" s="9">
        <v>2.4852071005917162</v>
      </c>
    </row>
    <row r="1758" spans="52:52" x14ac:dyDescent="0.25">
      <c r="AZ1758" s="9">
        <v>4.449704142011834</v>
      </c>
    </row>
    <row r="1759" spans="52:52" x14ac:dyDescent="0.25">
      <c r="AZ1759" s="9">
        <v>3.4792899408284024</v>
      </c>
    </row>
    <row r="1760" spans="52:52" x14ac:dyDescent="0.25">
      <c r="AZ1760" s="9">
        <v>3.1005917159763308</v>
      </c>
    </row>
    <row r="1761" spans="52:52" x14ac:dyDescent="0.25">
      <c r="AZ1761" s="9">
        <v>3.3609467455621305</v>
      </c>
    </row>
    <row r="1762" spans="52:52" x14ac:dyDescent="0.25">
      <c r="AZ1762" s="9">
        <v>3.4792899408284019</v>
      </c>
    </row>
    <row r="1763" spans="52:52" x14ac:dyDescent="0.25">
      <c r="AZ1763" s="9">
        <v>3.1005917159763317</v>
      </c>
    </row>
    <row r="1764" spans="52:52" x14ac:dyDescent="0.25">
      <c r="AZ1764" s="9">
        <v>3.0532544378698225</v>
      </c>
    </row>
    <row r="1765" spans="52:52" x14ac:dyDescent="0.25">
      <c r="AZ1765" s="9">
        <v>3.1242603550295858</v>
      </c>
    </row>
    <row r="1766" spans="52:52" x14ac:dyDescent="0.25">
      <c r="AZ1766" s="9">
        <v>4.5917159763313604</v>
      </c>
    </row>
    <row r="1767" spans="52:52" x14ac:dyDescent="0.25">
      <c r="AZ1767" s="9">
        <v>1.514792899408284</v>
      </c>
    </row>
    <row r="1768" spans="52:52" x14ac:dyDescent="0.25">
      <c r="AZ1768" s="9">
        <v>3.9763313609467459</v>
      </c>
    </row>
    <row r="1769" spans="52:52" x14ac:dyDescent="0.25">
      <c r="AZ1769" s="9">
        <v>2.4852071005917162</v>
      </c>
    </row>
    <row r="1770" spans="52:52" x14ac:dyDescent="0.25">
      <c r="AZ1770" s="9">
        <v>4.449704142011834</v>
      </c>
    </row>
    <row r="1771" spans="52:52" x14ac:dyDescent="0.25">
      <c r="AZ1771" s="9">
        <v>3.4792899408284024</v>
      </c>
    </row>
    <row r="1772" spans="52:52" x14ac:dyDescent="0.25">
      <c r="AZ1772" s="9">
        <v>3.1005917159763308</v>
      </c>
    </row>
    <row r="1773" spans="52:52" x14ac:dyDescent="0.25">
      <c r="AZ1773" s="9">
        <v>3.3609467455621305</v>
      </c>
    </row>
    <row r="1774" spans="52:52" x14ac:dyDescent="0.25">
      <c r="AZ1774" s="9">
        <v>3.4792899408284019</v>
      </c>
    </row>
    <row r="1775" spans="52:52" x14ac:dyDescent="0.25">
      <c r="AZ1775" s="9">
        <v>3.1005917159763317</v>
      </c>
    </row>
    <row r="1776" spans="52:52" x14ac:dyDescent="0.25">
      <c r="AZ1776" s="9">
        <v>3.0532544378698225</v>
      </c>
    </row>
    <row r="1777" spans="52:52" x14ac:dyDescent="0.25">
      <c r="AZ1777" s="9">
        <v>3.1242603550295858</v>
      </c>
    </row>
    <row r="1778" spans="52:52" x14ac:dyDescent="0.25">
      <c r="AZ1778" s="9">
        <v>4.5917159763313604</v>
      </c>
    </row>
    <row r="1779" spans="52:52" x14ac:dyDescent="0.25">
      <c r="AZ1779" s="9">
        <v>1.514792899408284</v>
      </c>
    </row>
    <row r="1780" spans="52:52" x14ac:dyDescent="0.25">
      <c r="AZ1780" s="9">
        <v>3.9763313609467459</v>
      </c>
    </row>
    <row r="1781" spans="52:52" x14ac:dyDescent="0.25">
      <c r="AZ1781" s="9">
        <v>2.4852071005917162</v>
      </c>
    </row>
    <row r="1782" spans="52:52" x14ac:dyDescent="0.25">
      <c r="AZ1782" s="9">
        <v>4.449704142011834</v>
      </c>
    </row>
    <row r="1783" spans="52:52" x14ac:dyDescent="0.25">
      <c r="AZ1783" s="9">
        <v>3.4792899408284024</v>
      </c>
    </row>
    <row r="1784" spans="52:52" x14ac:dyDescent="0.25">
      <c r="AZ1784" s="9">
        <v>3.1005917159763308</v>
      </c>
    </row>
    <row r="1785" spans="52:52" x14ac:dyDescent="0.25">
      <c r="AZ1785" s="9">
        <v>3.3609467455621305</v>
      </c>
    </row>
    <row r="1786" spans="52:52" x14ac:dyDescent="0.25">
      <c r="AZ1786" s="9">
        <v>3.4792899408284019</v>
      </c>
    </row>
    <row r="1787" spans="52:52" x14ac:dyDescent="0.25">
      <c r="AZ1787" s="9">
        <v>3.1005917159763317</v>
      </c>
    </row>
    <row r="1788" spans="52:52" x14ac:dyDescent="0.25">
      <c r="AZ1788" s="9">
        <v>3.0532544378698225</v>
      </c>
    </row>
    <row r="1789" spans="52:52" x14ac:dyDescent="0.25">
      <c r="AZ1789" s="9">
        <v>3.1242603550295858</v>
      </c>
    </row>
    <row r="1790" spans="52:52" x14ac:dyDescent="0.25">
      <c r="AZ1790" s="9">
        <v>4.5917159763313604</v>
      </c>
    </row>
    <row r="1791" spans="52:52" x14ac:dyDescent="0.25">
      <c r="AZ1791" s="9">
        <v>1.514792899408284</v>
      </c>
    </row>
    <row r="1792" spans="52:52" x14ac:dyDescent="0.25">
      <c r="AZ1792" s="9">
        <v>3.9763313609467459</v>
      </c>
    </row>
    <row r="1793" spans="52:52" x14ac:dyDescent="0.25">
      <c r="AZ1793" s="9">
        <v>2.4852071005917162</v>
      </c>
    </row>
    <row r="1794" spans="52:52" x14ac:dyDescent="0.25">
      <c r="AZ1794" s="9">
        <v>4.449704142011834</v>
      </c>
    </row>
    <row r="1795" spans="52:52" x14ac:dyDescent="0.25">
      <c r="AZ1795" s="9">
        <v>3.4792899408284024</v>
      </c>
    </row>
    <row r="1796" spans="52:52" x14ac:dyDescent="0.25">
      <c r="AZ1796" s="9">
        <v>3.1005917159763308</v>
      </c>
    </row>
    <row r="1797" spans="52:52" x14ac:dyDescent="0.25">
      <c r="AZ1797" s="9">
        <v>3.3609467455621305</v>
      </c>
    </row>
    <row r="1798" spans="52:52" x14ac:dyDescent="0.25">
      <c r="AZ1798" s="9">
        <v>3.4792899408284019</v>
      </c>
    </row>
    <row r="1799" spans="52:52" x14ac:dyDescent="0.25">
      <c r="AZ1799" s="9">
        <v>3.1005917159763317</v>
      </c>
    </row>
    <row r="1800" spans="52:52" x14ac:dyDescent="0.25">
      <c r="AZ1800" s="9">
        <v>3.0532544378698225</v>
      </c>
    </row>
    <row r="1801" spans="52:52" x14ac:dyDescent="0.25">
      <c r="AZ1801" s="9">
        <v>3.1242603550295858</v>
      </c>
    </row>
    <row r="1802" spans="52:52" x14ac:dyDescent="0.25">
      <c r="AZ1802" s="9">
        <v>4.5917159763313604</v>
      </c>
    </row>
    <row r="1803" spans="52:52" x14ac:dyDescent="0.25">
      <c r="AZ1803" s="9">
        <v>1.514792899408284</v>
      </c>
    </row>
    <row r="1804" spans="52:52" x14ac:dyDescent="0.25">
      <c r="AZ1804" s="9">
        <v>3.9763313609467459</v>
      </c>
    </row>
    <row r="1805" spans="52:52" x14ac:dyDescent="0.25">
      <c r="AZ1805" s="9">
        <v>2.4852071005917162</v>
      </c>
    </row>
    <row r="1806" spans="52:52" x14ac:dyDescent="0.25">
      <c r="AZ1806" s="9">
        <v>4.449704142011834</v>
      </c>
    </row>
    <row r="1807" spans="52:52" x14ac:dyDescent="0.25">
      <c r="AZ1807" s="9">
        <v>3.4792899408284024</v>
      </c>
    </row>
    <row r="1808" spans="52:52" x14ac:dyDescent="0.25">
      <c r="AZ1808" s="9">
        <v>3.1005917159763308</v>
      </c>
    </row>
    <row r="1809" spans="52:52" x14ac:dyDescent="0.25">
      <c r="AZ1809" s="9">
        <v>3.3609467455621305</v>
      </c>
    </row>
    <row r="1810" spans="52:52" x14ac:dyDescent="0.25">
      <c r="AZ1810" s="9">
        <v>3.4792899408284019</v>
      </c>
    </row>
    <row r="1811" spans="52:52" x14ac:dyDescent="0.25">
      <c r="AZ1811" s="9">
        <v>3.1005917159763317</v>
      </c>
    </row>
    <row r="1812" spans="52:52" x14ac:dyDescent="0.25">
      <c r="AZ1812" s="9">
        <v>3.0532544378698225</v>
      </c>
    </row>
    <row r="1813" spans="52:52" x14ac:dyDescent="0.25">
      <c r="AZ1813" s="9">
        <v>3.1242603550295858</v>
      </c>
    </row>
    <row r="1814" spans="52:52" x14ac:dyDescent="0.25">
      <c r="AZ1814" s="9">
        <v>4.5917159763313604</v>
      </c>
    </row>
    <row r="1815" spans="52:52" x14ac:dyDescent="0.25">
      <c r="AZ1815" s="9">
        <v>1.514792899408284</v>
      </c>
    </row>
    <row r="1816" spans="52:52" x14ac:dyDescent="0.25">
      <c r="AZ1816" s="9">
        <v>3.9763313609467459</v>
      </c>
    </row>
    <row r="1817" spans="52:52" x14ac:dyDescent="0.25">
      <c r="AZ1817" s="9">
        <v>2.4852071005917162</v>
      </c>
    </row>
    <row r="1818" spans="52:52" x14ac:dyDescent="0.25">
      <c r="AZ1818" s="9">
        <v>4.449704142011834</v>
      </c>
    </row>
    <row r="1819" spans="52:52" x14ac:dyDescent="0.25">
      <c r="AZ1819" s="9">
        <v>3.4792899408284024</v>
      </c>
    </row>
    <row r="1820" spans="52:52" x14ac:dyDescent="0.25">
      <c r="AZ1820" s="9">
        <v>3.1005917159763308</v>
      </c>
    </row>
    <row r="1821" spans="52:52" x14ac:dyDescent="0.25">
      <c r="AZ1821" s="9">
        <v>3.3609467455621305</v>
      </c>
    </row>
    <row r="1822" spans="52:52" x14ac:dyDescent="0.25">
      <c r="AZ1822" s="9">
        <v>3.4792899408284019</v>
      </c>
    </row>
    <row r="1823" spans="52:52" x14ac:dyDescent="0.25">
      <c r="AZ1823" s="9">
        <v>3.1005917159763317</v>
      </c>
    </row>
    <row r="1824" spans="52:52" x14ac:dyDescent="0.25">
      <c r="AZ1824" s="9">
        <v>3.0532544378698225</v>
      </c>
    </row>
    <row r="1825" spans="52:52" x14ac:dyDescent="0.25">
      <c r="AZ1825" s="9">
        <v>3.1242603550295858</v>
      </c>
    </row>
    <row r="1826" spans="52:52" x14ac:dyDescent="0.25">
      <c r="AZ1826" s="9">
        <v>4.5917159763313604</v>
      </c>
    </row>
    <row r="1827" spans="52:52" x14ac:dyDescent="0.25">
      <c r="AZ1827" s="9">
        <v>1.514792899408284</v>
      </c>
    </row>
    <row r="1828" spans="52:52" x14ac:dyDescent="0.25">
      <c r="AZ1828" s="9">
        <v>3.9763313609467459</v>
      </c>
    </row>
    <row r="1829" spans="52:52" x14ac:dyDescent="0.25">
      <c r="AZ1829" s="9">
        <v>2.4852071005917162</v>
      </c>
    </row>
    <row r="1830" spans="52:52" x14ac:dyDescent="0.25">
      <c r="AZ1830" s="9">
        <v>4.449704142011834</v>
      </c>
    </row>
    <row r="1831" spans="52:52" x14ac:dyDescent="0.25">
      <c r="AZ1831" s="9">
        <v>3.4792899408284024</v>
      </c>
    </row>
    <row r="1832" spans="52:52" x14ac:dyDescent="0.25">
      <c r="AZ1832" s="9">
        <v>3.1005917159763308</v>
      </c>
    </row>
    <row r="1833" spans="52:52" x14ac:dyDescent="0.25">
      <c r="AZ1833" s="9">
        <v>3.3609467455621305</v>
      </c>
    </row>
    <row r="1834" spans="52:52" x14ac:dyDescent="0.25">
      <c r="AZ1834" s="9">
        <v>3.4792899408284019</v>
      </c>
    </row>
    <row r="1835" spans="52:52" x14ac:dyDescent="0.25">
      <c r="AZ1835" s="9">
        <v>3.1005917159763317</v>
      </c>
    </row>
    <row r="1836" spans="52:52" x14ac:dyDescent="0.25">
      <c r="AZ1836" s="9">
        <v>3.0532544378698225</v>
      </c>
    </row>
    <row r="1837" spans="52:52" x14ac:dyDescent="0.25">
      <c r="AZ1837" s="9">
        <v>3.1242603550295858</v>
      </c>
    </row>
    <row r="1838" spans="52:52" x14ac:dyDescent="0.25">
      <c r="AZ1838" s="9">
        <v>4.5917159763313604</v>
      </c>
    </row>
    <row r="1839" spans="52:52" x14ac:dyDescent="0.25">
      <c r="AZ1839" s="9">
        <v>1.514792899408284</v>
      </c>
    </row>
    <row r="1840" spans="52:52" x14ac:dyDescent="0.25">
      <c r="AZ1840" s="9">
        <v>3.9763313609467459</v>
      </c>
    </row>
    <row r="1841" spans="52:52" x14ac:dyDescent="0.25">
      <c r="AZ1841" s="9">
        <v>2.4852071005917162</v>
      </c>
    </row>
    <row r="1842" spans="52:52" x14ac:dyDescent="0.25">
      <c r="AZ1842" s="9">
        <v>4.449704142011834</v>
      </c>
    </row>
    <row r="1843" spans="52:52" x14ac:dyDescent="0.25">
      <c r="AZ1843" s="9">
        <v>3.4792899408284024</v>
      </c>
    </row>
    <row r="1844" spans="52:52" x14ac:dyDescent="0.25">
      <c r="AZ1844" s="9">
        <v>3.1005917159763308</v>
      </c>
    </row>
    <row r="1845" spans="52:52" x14ac:dyDescent="0.25">
      <c r="AZ1845" s="9">
        <v>3.3609467455621305</v>
      </c>
    </row>
    <row r="1846" spans="52:52" x14ac:dyDescent="0.25">
      <c r="AZ1846" s="9">
        <v>3.4792899408284019</v>
      </c>
    </row>
    <row r="1847" spans="52:52" x14ac:dyDescent="0.25">
      <c r="AZ1847" s="9">
        <v>3.1005917159763317</v>
      </c>
    </row>
    <row r="1848" spans="52:52" x14ac:dyDescent="0.25">
      <c r="AZ1848" s="9">
        <v>3.0532544378698225</v>
      </c>
    </row>
    <row r="1849" spans="52:52" x14ac:dyDescent="0.25">
      <c r="AZ1849" s="9">
        <v>3.1242603550295858</v>
      </c>
    </row>
    <row r="1850" spans="52:52" x14ac:dyDescent="0.25">
      <c r="AZ1850" s="9">
        <v>4.5917159763313604</v>
      </c>
    </row>
    <row r="1851" spans="52:52" x14ac:dyDescent="0.25">
      <c r="AZ1851" s="9">
        <v>1.514792899408284</v>
      </c>
    </row>
    <row r="1852" spans="52:52" x14ac:dyDescent="0.25">
      <c r="AZ1852" s="9">
        <v>3.9763313609467459</v>
      </c>
    </row>
    <row r="1853" spans="52:52" x14ac:dyDescent="0.25">
      <c r="AZ1853" s="9">
        <v>2.4852071005917162</v>
      </c>
    </row>
    <row r="1854" spans="52:52" x14ac:dyDescent="0.25">
      <c r="AZ1854" s="9">
        <v>4.449704142011834</v>
      </c>
    </row>
    <row r="1855" spans="52:52" x14ac:dyDescent="0.25">
      <c r="AZ1855" s="9">
        <v>3.4792899408284024</v>
      </c>
    </row>
    <row r="1856" spans="52:52" x14ac:dyDescent="0.25">
      <c r="AZ1856" s="9">
        <v>3.1005917159763308</v>
      </c>
    </row>
    <row r="1857" spans="52:52" x14ac:dyDescent="0.25">
      <c r="AZ1857" s="9">
        <v>3.3609467455621305</v>
      </c>
    </row>
    <row r="1858" spans="52:52" x14ac:dyDescent="0.25">
      <c r="AZ1858" s="9">
        <v>3.4792899408284019</v>
      </c>
    </row>
    <row r="1859" spans="52:52" x14ac:dyDescent="0.25">
      <c r="AZ1859" s="9">
        <v>3.1005917159763317</v>
      </c>
    </row>
    <row r="1860" spans="52:52" x14ac:dyDescent="0.25">
      <c r="AZ1860" s="9">
        <v>3.0532544378698225</v>
      </c>
    </row>
    <row r="1861" spans="52:52" x14ac:dyDescent="0.25">
      <c r="AZ1861" s="9">
        <v>3.1242603550295858</v>
      </c>
    </row>
    <row r="1862" spans="52:52" x14ac:dyDescent="0.25">
      <c r="AZ1862" s="9">
        <v>4.5917159763313604</v>
      </c>
    </row>
    <row r="1863" spans="52:52" x14ac:dyDescent="0.25">
      <c r="AZ1863" s="9">
        <v>1.514792899408284</v>
      </c>
    </row>
    <row r="1864" spans="52:52" x14ac:dyDescent="0.25">
      <c r="AZ1864" s="9">
        <v>3.9763313609467459</v>
      </c>
    </row>
    <row r="1865" spans="52:52" x14ac:dyDescent="0.25">
      <c r="AZ1865" s="9">
        <v>2.4852071005917162</v>
      </c>
    </row>
    <row r="1866" spans="52:52" x14ac:dyDescent="0.25">
      <c r="AZ1866" s="9">
        <v>4.449704142011834</v>
      </c>
    </row>
    <row r="1867" spans="52:52" x14ac:dyDescent="0.25">
      <c r="AZ1867" s="9">
        <v>3.4792899408284024</v>
      </c>
    </row>
    <row r="1868" spans="52:52" x14ac:dyDescent="0.25">
      <c r="AZ1868" s="9">
        <v>3.1005917159763308</v>
      </c>
    </row>
    <row r="1869" spans="52:52" x14ac:dyDescent="0.25">
      <c r="AZ1869" s="9">
        <v>3.3609467455621305</v>
      </c>
    </row>
    <row r="1870" spans="52:52" x14ac:dyDescent="0.25">
      <c r="AZ1870" s="9">
        <v>3.4792899408284019</v>
      </c>
    </row>
    <row r="1871" spans="52:52" x14ac:dyDescent="0.25">
      <c r="AZ1871" s="9">
        <v>3.1005917159763317</v>
      </c>
    </row>
    <row r="1872" spans="52:52" x14ac:dyDescent="0.25">
      <c r="AZ1872" s="9">
        <v>3.0532544378698225</v>
      </c>
    </row>
    <row r="1873" spans="52:52" x14ac:dyDescent="0.25">
      <c r="AZ1873" s="9">
        <v>3.1242603550295858</v>
      </c>
    </row>
    <row r="1874" spans="52:52" x14ac:dyDescent="0.25">
      <c r="AZ1874" s="9">
        <v>4.5917159763313604</v>
      </c>
    </row>
    <row r="1875" spans="52:52" x14ac:dyDescent="0.25">
      <c r="AZ1875" s="9">
        <v>1.514792899408284</v>
      </c>
    </row>
    <row r="1876" spans="52:52" x14ac:dyDescent="0.25">
      <c r="AZ1876" s="9">
        <v>3.9763313609467459</v>
      </c>
    </row>
    <row r="1877" spans="52:52" x14ac:dyDescent="0.25">
      <c r="AZ1877" s="9">
        <v>2.4852071005917162</v>
      </c>
    </row>
    <row r="1878" spans="52:52" x14ac:dyDescent="0.25">
      <c r="AZ1878" s="9">
        <v>4.449704142011834</v>
      </c>
    </row>
    <row r="1879" spans="52:52" x14ac:dyDescent="0.25">
      <c r="AZ1879" s="9">
        <v>3.4792899408284024</v>
      </c>
    </row>
    <row r="1880" spans="52:52" x14ac:dyDescent="0.25">
      <c r="AZ1880" s="9">
        <v>3.1005917159763308</v>
      </c>
    </row>
    <row r="1881" spans="52:52" x14ac:dyDescent="0.25">
      <c r="AZ1881" s="9">
        <v>3.3609467455621305</v>
      </c>
    </row>
    <row r="1882" spans="52:52" x14ac:dyDescent="0.25">
      <c r="AZ1882" s="9">
        <v>3.4792899408284019</v>
      </c>
    </row>
    <row r="1883" spans="52:52" x14ac:dyDescent="0.25">
      <c r="AZ1883" s="9">
        <v>3.1005917159763317</v>
      </c>
    </row>
    <row r="1884" spans="52:52" x14ac:dyDescent="0.25">
      <c r="AZ1884" s="9">
        <v>3.0532544378698225</v>
      </c>
    </row>
    <row r="1885" spans="52:52" x14ac:dyDescent="0.25">
      <c r="AZ1885" s="9">
        <v>3.1242603550295858</v>
      </c>
    </row>
    <row r="1886" spans="52:52" x14ac:dyDescent="0.25">
      <c r="AZ1886" s="9">
        <v>4.5917159763313604</v>
      </c>
    </row>
    <row r="1887" spans="52:52" x14ac:dyDescent="0.25">
      <c r="AZ1887" s="9">
        <v>1.514792899408284</v>
      </c>
    </row>
    <row r="1888" spans="52:52" x14ac:dyDescent="0.25">
      <c r="AZ1888" s="9">
        <v>3.9763313609467459</v>
      </c>
    </row>
    <row r="1889" spans="52:52" x14ac:dyDescent="0.25">
      <c r="AZ1889" s="9">
        <v>2.4852071005917162</v>
      </c>
    </row>
    <row r="1890" spans="52:52" x14ac:dyDescent="0.25">
      <c r="AZ1890" s="9">
        <v>4.449704142011834</v>
      </c>
    </row>
    <row r="1891" spans="52:52" x14ac:dyDescent="0.25">
      <c r="AZ1891" s="9">
        <v>3.4792899408284024</v>
      </c>
    </row>
    <row r="1892" spans="52:52" x14ac:dyDescent="0.25">
      <c r="AZ1892" s="9">
        <v>3.1005917159763308</v>
      </c>
    </row>
    <row r="1893" spans="52:52" x14ac:dyDescent="0.25">
      <c r="AZ1893" s="9">
        <v>3.3609467455621305</v>
      </c>
    </row>
    <row r="1894" spans="52:52" x14ac:dyDescent="0.25">
      <c r="AZ1894" s="9">
        <v>3.4792899408284019</v>
      </c>
    </row>
    <row r="1895" spans="52:52" x14ac:dyDescent="0.25">
      <c r="AZ1895" s="9">
        <v>3.1005917159763317</v>
      </c>
    </row>
    <row r="1896" spans="52:52" x14ac:dyDescent="0.25">
      <c r="AZ1896" s="9">
        <v>3.0532544378698225</v>
      </c>
    </row>
    <row r="1897" spans="52:52" x14ac:dyDescent="0.25">
      <c r="AZ1897" s="9">
        <v>3.1242603550295858</v>
      </c>
    </row>
    <row r="1898" spans="52:52" x14ac:dyDescent="0.25">
      <c r="AZ1898" s="9">
        <v>4.5917159763313604</v>
      </c>
    </row>
    <row r="1899" spans="52:52" x14ac:dyDescent="0.25">
      <c r="AZ1899" s="9">
        <v>1.514792899408284</v>
      </c>
    </row>
    <row r="1900" spans="52:52" x14ac:dyDescent="0.25">
      <c r="AZ1900" s="9">
        <v>3.9763313609467459</v>
      </c>
    </row>
    <row r="1901" spans="52:52" x14ac:dyDescent="0.25">
      <c r="AZ1901" s="9">
        <v>2.4852071005917162</v>
      </c>
    </row>
    <row r="1902" spans="52:52" x14ac:dyDescent="0.25">
      <c r="AZ1902" s="9">
        <v>4.449704142011834</v>
      </c>
    </row>
    <row r="1903" spans="52:52" x14ac:dyDescent="0.25">
      <c r="AZ1903" s="9">
        <v>3.4792899408284024</v>
      </c>
    </row>
    <row r="1904" spans="52:52" x14ac:dyDescent="0.25">
      <c r="AZ1904" s="9">
        <v>3.1005917159763308</v>
      </c>
    </row>
    <row r="1905" spans="52:52" x14ac:dyDescent="0.25">
      <c r="AZ1905" s="9">
        <v>3.3609467455621305</v>
      </c>
    </row>
    <row r="1906" spans="52:52" x14ac:dyDescent="0.25">
      <c r="AZ1906" s="9">
        <v>3.4792899408284019</v>
      </c>
    </row>
    <row r="1907" spans="52:52" x14ac:dyDescent="0.25">
      <c r="AZ1907" s="9">
        <v>3.1005917159763317</v>
      </c>
    </row>
    <row r="1908" spans="52:52" x14ac:dyDescent="0.25">
      <c r="AZ1908" s="9">
        <v>3.0532544378698225</v>
      </c>
    </row>
    <row r="1909" spans="52:52" x14ac:dyDescent="0.25">
      <c r="AZ1909" s="9">
        <v>3.1242603550295858</v>
      </c>
    </row>
    <row r="1910" spans="52:52" x14ac:dyDescent="0.25">
      <c r="AZ1910" s="9">
        <v>4.5917159763313604</v>
      </c>
    </row>
    <row r="1911" spans="52:52" x14ac:dyDescent="0.25">
      <c r="AZ1911" s="9">
        <v>1.514792899408284</v>
      </c>
    </row>
    <row r="1912" spans="52:52" x14ac:dyDescent="0.25">
      <c r="AZ1912" s="9">
        <v>3.9763313609467459</v>
      </c>
    </row>
    <row r="1913" spans="52:52" x14ac:dyDescent="0.25">
      <c r="AZ1913" s="9">
        <v>2.4852071005917162</v>
      </c>
    </row>
    <row r="1914" spans="52:52" x14ac:dyDescent="0.25">
      <c r="AZ1914" s="9">
        <v>4.449704142011834</v>
      </c>
    </row>
    <row r="1915" spans="52:52" x14ac:dyDescent="0.25">
      <c r="AZ1915" s="9">
        <v>3.4792899408284024</v>
      </c>
    </row>
    <row r="1916" spans="52:52" x14ac:dyDescent="0.25">
      <c r="AZ1916" s="9">
        <v>3.1005917159763308</v>
      </c>
    </row>
    <row r="1917" spans="52:52" x14ac:dyDescent="0.25">
      <c r="AZ1917" s="9">
        <v>3.3609467455621305</v>
      </c>
    </row>
    <row r="1918" spans="52:52" x14ac:dyDescent="0.25">
      <c r="AZ1918" s="9">
        <v>3.4792899408284019</v>
      </c>
    </row>
    <row r="1919" spans="52:52" x14ac:dyDescent="0.25">
      <c r="AZ1919" s="9">
        <v>3.1005917159763317</v>
      </c>
    </row>
    <row r="1920" spans="52:52" x14ac:dyDescent="0.25">
      <c r="AZ1920" s="9">
        <v>3.0532544378698225</v>
      </c>
    </row>
    <row r="1921" spans="52:52" x14ac:dyDescent="0.25">
      <c r="AZ1921" s="9">
        <v>3.1242603550295858</v>
      </c>
    </row>
    <row r="1922" spans="52:52" x14ac:dyDescent="0.25">
      <c r="AZ1922" s="9">
        <v>4.5917159763313604</v>
      </c>
    </row>
    <row r="1923" spans="52:52" x14ac:dyDescent="0.25">
      <c r="AZ1923" s="9">
        <v>1.514792899408284</v>
      </c>
    </row>
    <row r="1924" spans="52:52" x14ac:dyDescent="0.25">
      <c r="AZ1924" s="9">
        <v>3.9763313609467459</v>
      </c>
    </row>
    <row r="1925" spans="52:52" x14ac:dyDescent="0.25">
      <c r="AZ1925" s="9">
        <v>2.4852071005917162</v>
      </c>
    </row>
    <row r="1926" spans="52:52" x14ac:dyDescent="0.25">
      <c r="AZ1926" s="9">
        <v>4.449704142011834</v>
      </c>
    </row>
    <row r="1927" spans="52:52" x14ac:dyDescent="0.25">
      <c r="AZ1927" s="9">
        <v>3.4792899408284024</v>
      </c>
    </row>
    <row r="1928" spans="52:52" x14ac:dyDescent="0.25">
      <c r="AZ1928" s="9">
        <v>3.1005917159763308</v>
      </c>
    </row>
    <row r="1929" spans="52:52" x14ac:dyDescent="0.25">
      <c r="AZ1929" s="9">
        <v>3.3609467455621305</v>
      </c>
    </row>
    <row r="1930" spans="52:52" x14ac:dyDescent="0.25">
      <c r="AZ1930" s="9">
        <v>3.4792899408284019</v>
      </c>
    </row>
    <row r="1931" spans="52:52" x14ac:dyDescent="0.25">
      <c r="AZ1931" s="9">
        <v>3.1005917159763317</v>
      </c>
    </row>
    <row r="1932" spans="52:52" x14ac:dyDescent="0.25">
      <c r="AZ1932" s="9">
        <v>3.0532544378698225</v>
      </c>
    </row>
    <row r="1933" spans="52:52" x14ac:dyDescent="0.25">
      <c r="AZ1933" s="9">
        <v>3.1242603550295858</v>
      </c>
    </row>
    <row r="1934" spans="52:52" x14ac:dyDescent="0.25">
      <c r="AZ1934" s="9">
        <v>4.5917159763313604</v>
      </c>
    </row>
    <row r="1935" spans="52:52" x14ac:dyDescent="0.25">
      <c r="AZ1935" s="9">
        <v>1.514792899408284</v>
      </c>
    </row>
    <row r="1936" spans="52:52" x14ac:dyDescent="0.25">
      <c r="AZ1936" s="9">
        <v>3.9763313609467459</v>
      </c>
    </row>
    <row r="1937" spans="52:52" x14ac:dyDescent="0.25">
      <c r="AZ1937" s="9">
        <v>2.4852071005917162</v>
      </c>
    </row>
    <row r="1938" spans="52:52" x14ac:dyDescent="0.25">
      <c r="AZ1938" s="9">
        <v>4.449704142011834</v>
      </c>
    </row>
    <row r="1939" spans="52:52" x14ac:dyDescent="0.25">
      <c r="AZ1939" s="9">
        <v>3.4792899408284024</v>
      </c>
    </row>
    <row r="1940" spans="52:52" x14ac:dyDescent="0.25">
      <c r="AZ1940" s="9">
        <v>3.1005917159763308</v>
      </c>
    </row>
    <row r="1941" spans="52:52" x14ac:dyDescent="0.25">
      <c r="AZ1941" s="9">
        <v>3.3609467455621305</v>
      </c>
    </row>
    <row r="1942" spans="52:52" x14ac:dyDescent="0.25">
      <c r="AZ1942" s="9">
        <v>3.4792899408284019</v>
      </c>
    </row>
    <row r="1943" spans="52:52" x14ac:dyDescent="0.25">
      <c r="AZ1943" s="9">
        <v>3.1005917159763317</v>
      </c>
    </row>
    <row r="1944" spans="52:52" x14ac:dyDescent="0.25">
      <c r="AZ1944" s="9">
        <v>3.0532544378698225</v>
      </c>
    </row>
    <row r="1945" spans="52:52" x14ac:dyDescent="0.25">
      <c r="AZ1945" s="9">
        <v>3.1242603550295858</v>
      </c>
    </row>
    <row r="1946" spans="52:52" x14ac:dyDescent="0.25">
      <c r="AZ1946" s="9">
        <v>4.5917159763313604</v>
      </c>
    </row>
    <row r="1947" spans="52:52" x14ac:dyDescent="0.25">
      <c r="AZ1947" s="9">
        <v>1.514792899408284</v>
      </c>
    </row>
    <row r="1948" spans="52:52" x14ac:dyDescent="0.25">
      <c r="AZ1948" s="9">
        <v>3.9763313609467459</v>
      </c>
    </row>
    <row r="1949" spans="52:52" x14ac:dyDescent="0.25">
      <c r="AZ1949" s="9">
        <v>2.4852071005917162</v>
      </c>
    </row>
    <row r="1950" spans="52:52" x14ac:dyDescent="0.25">
      <c r="AZ1950" s="9">
        <v>4.449704142011834</v>
      </c>
    </row>
    <row r="1951" spans="52:52" x14ac:dyDescent="0.25">
      <c r="AZ1951" s="9">
        <v>3.4792899408284024</v>
      </c>
    </row>
    <row r="1952" spans="52:52" x14ac:dyDescent="0.25">
      <c r="AZ1952" s="9">
        <v>3.1005917159763308</v>
      </c>
    </row>
    <row r="1953" spans="52:52" x14ac:dyDescent="0.25">
      <c r="AZ1953" s="9">
        <v>3.3609467455621305</v>
      </c>
    </row>
    <row r="1954" spans="52:52" x14ac:dyDescent="0.25">
      <c r="AZ1954" s="9">
        <v>3.4792899408284019</v>
      </c>
    </row>
    <row r="1955" spans="52:52" x14ac:dyDescent="0.25">
      <c r="AZ1955" s="9">
        <v>3.1005917159763317</v>
      </c>
    </row>
    <row r="1956" spans="52:52" x14ac:dyDescent="0.25">
      <c r="AZ1956" s="9">
        <v>3.0532544378698225</v>
      </c>
    </row>
    <row r="1957" spans="52:52" x14ac:dyDescent="0.25">
      <c r="AZ1957" s="9">
        <v>3.1242603550295858</v>
      </c>
    </row>
    <row r="1958" spans="52:52" x14ac:dyDescent="0.25">
      <c r="AZ1958" s="9">
        <v>4.5917159763313604</v>
      </c>
    </row>
    <row r="1959" spans="52:52" x14ac:dyDescent="0.25">
      <c r="AZ1959" s="9">
        <v>1.514792899408284</v>
      </c>
    </row>
    <row r="1960" spans="52:52" x14ac:dyDescent="0.25">
      <c r="AZ1960" s="9">
        <v>3.9763313609467459</v>
      </c>
    </row>
    <row r="1961" spans="52:52" x14ac:dyDescent="0.25">
      <c r="AZ1961" s="9">
        <v>2.4852071005917162</v>
      </c>
    </row>
    <row r="1962" spans="52:52" x14ac:dyDescent="0.25">
      <c r="AZ1962" s="9">
        <v>4.449704142011834</v>
      </c>
    </row>
    <row r="1963" spans="52:52" x14ac:dyDescent="0.25">
      <c r="AZ1963" s="9">
        <v>3.4792899408284024</v>
      </c>
    </row>
    <row r="1964" spans="52:52" x14ac:dyDescent="0.25">
      <c r="AZ1964" s="9">
        <v>3.1005917159763308</v>
      </c>
    </row>
    <row r="1965" spans="52:52" x14ac:dyDescent="0.25">
      <c r="AZ1965" s="9">
        <v>3.3609467455621305</v>
      </c>
    </row>
    <row r="1966" spans="52:52" x14ac:dyDescent="0.25">
      <c r="AZ1966" s="9">
        <v>3.4792899408284019</v>
      </c>
    </row>
    <row r="1967" spans="52:52" x14ac:dyDescent="0.25">
      <c r="AZ1967" s="9">
        <v>3.1005917159763317</v>
      </c>
    </row>
    <row r="1968" spans="52:52" x14ac:dyDescent="0.25">
      <c r="AZ1968" s="9">
        <v>3.0532544378698225</v>
      </c>
    </row>
    <row r="1969" spans="52:52" x14ac:dyDescent="0.25">
      <c r="AZ1969" s="9">
        <v>3.1242603550295858</v>
      </c>
    </row>
    <row r="1970" spans="52:52" x14ac:dyDescent="0.25">
      <c r="AZ1970" s="9">
        <v>4.5917159763313604</v>
      </c>
    </row>
    <row r="1971" spans="52:52" x14ac:dyDescent="0.25">
      <c r="AZ1971" s="9">
        <v>1.514792899408284</v>
      </c>
    </row>
    <row r="1972" spans="52:52" x14ac:dyDescent="0.25">
      <c r="AZ1972" s="9">
        <v>3.9763313609467459</v>
      </c>
    </row>
    <row r="1973" spans="52:52" x14ac:dyDescent="0.25">
      <c r="AZ1973" s="9">
        <v>2.4852071005917162</v>
      </c>
    </row>
    <row r="1974" spans="52:52" x14ac:dyDescent="0.25">
      <c r="AZ1974" s="9">
        <v>4.449704142011834</v>
      </c>
    </row>
    <row r="1975" spans="52:52" x14ac:dyDescent="0.25">
      <c r="AZ1975" s="9">
        <v>3.4792899408284024</v>
      </c>
    </row>
    <row r="1976" spans="52:52" x14ac:dyDescent="0.25">
      <c r="AZ1976" s="9">
        <v>3.1005917159763308</v>
      </c>
    </row>
    <row r="1977" spans="52:52" x14ac:dyDescent="0.25">
      <c r="AZ1977" s="9">
        <v>3.3609467455621305</v>
      </c>
    </row>
    <row r="1978" spans="52:52" x14ac:dyDescent="0.25">
      <c r="AZ1978" s="9">
        <v>3.4792899408284019</v>
      </c>
    </row>
    <row r="1979" spans="52:52" x14ac:dyDescent="0.25">
      <c r="AZ1979" s="9">
        <v>3.1005917159763317</v>
      </c>
    </row>
    <row r="1980" spans="52:52" x14ac:dyDescent="0.25">
      <c r="AZ1980" s="9">
        <v>3.0532544378698225</v>
      </c>
    </row>
    <row r="1981" spans="52:52" x14ac:dyDescent="0.25">
      <c r="AZ1981" s="9">
        <v>3.1242603550295858</v>
      </c>
    </row>
    <row r="1982" spans="52:52" x14ac:dyDescent="0.25">
      <c r="AZ1982" s="9">
        <v>4.5917159763313604</v>
      </c>
    </row>
    <row r="1983" spans="52:52" x14ac:dyDescent="0.25">
      <c r="AZ1983" s="9">
        <v>1.514792899408284</v>
      </c>
    </row>
    <row r="1984" spans="52:52" x14ac:dyDescent="0.25">
      <c r="AZ1984" s="9">
        <v>3.9763313609467459</v>
      </c>
    </row>
    <row r="1985" spans="52:52" x14ac:dyDescent="0.25">
      <c r="AZ1985" s="9">
        <v>2.4852071005917162</v>
      </c>
    </row>
    <row r="1986" spans="52:52" x14ac:dyDescent="0.25">
      <c r="AZ1986" s="9">
        <v>4.449704142011834</v>
      </c>
    </row>
    <row r="1987" spans="52:52" x14ac:dyDescent="0.25">
      <c r="AZ1987" s="9">
        <v>3.4792899408284024</v>
      </c>
    </row>
    <row r="1988" spans="52:52" x14ac:dyDescent="0.25">
      <c r="AZ1988" s="9">
        <v>3.1005917159763308</v>
      </c>
    </row>
    <row r="1989" spans="52:52" x14ac:dyDescent="0.25">
      <c r="AZ1989" s="9">
        <v>3.3609467455621305</v>
      </c>
    </row>
    <row r="1990" spans="52:52" x14ac:dyDescent="0.25">
      <c r="AZ1990" s="9">
        <v>3.4792899408284019</v>
      </c>
    </row>
    <row r="1991" spans="52:52" x14ac:dyDescent="0.25">
      <c r="AZ1991" s="9">
        <v>3.1005917159763317</v>
      </c>
    </row>
    <row r="1992" spans="52:52" x14ac:dyDescent="0.25">
      <c r="AZ1992" s="9">
        <v>3.0532544378698225</v>
      </c>
    </row>
    <row r="1993" spans="52:52" x14ac:dyDescent="0.25">
      <c r="AZ1993" s="9">
        <v>3.1242603550295858</v>
      </c>
    </row>
    <row r="1994" spans="52:52" x14ac:dyDescent="0.25">
      <c r="AZ1994" s="9">
        <v>4.5917159763313604</v>
      </c>
    </row>
    <row r="1995" spans="52:52" x14ac:dyDescent="0.25">
      <c r="AZ1995" s="9">
        <v>1.514792899408284</v>
      </c>
    </row>
    <row r="1996" spans="52:52" x14ac:dyDescent="0.25">
      <c r="AZ1996" s="9">
        <v>3.9763313609467459</v>
      </c>
    </row>
    <row r="1997" spans="52:52" x14ac:dyDescent="0.25">
      <c r="AZ1997" s="9">
        <v>2.4852071005917162</v>
      </c>
    </row>
    <row r="1998" spans="52:52" x14ac:dyDescent="0.25">
      <c r="AZ1998" s="9">
        <v>4.449704142011834</v>
      </c>
    </row>
    <row r="1999" spans="52:52" x14ac:dyDescent="0.25">
      <c r="AZ1999" s="9">
        <v>3.4792899408284024</v>
      </c>
    </row>
    <row r="2000" spans="52:52" x14ac:dyDescent="0.25">
      <c r="AZ2000" s="9">
        <v>3.1005917159763308</v>
      </c>
    </row>
    <row r="2001" spans="52:52" x14ac:dyDescent="0.25">
      <c r="AZ2001" s="9">
        <v>3.3609467455621305</v>
      </c>
    </row>
    <row r="2002" spans="52:52" x14ac:dyDescent="0.25">
      <c r="AZ2002" s="9">
        <v>3.4792899408284019</v>
      </c>
    </row>
    <row r="2003" spans="52:52" x14ac:dyDescent="0.25">
      <c r="AZ2003" s="9">
        <v>3.1005917159763317</v>
      </c>
    </row>
    <row r="2004" spans="52:52" x14ac:dyDescent="0.25">
      <c r="AZ2004" s="9">
        <v>3.0532544378698225</v>
      </c>
    </row>
    <row r="2005" spans="52:52" x14ac:dyDescent="0.25">
      <c r="AZ2005" s="9">
        <v>3.1242603550295858</v>
      </c>
    </row>
    <row r="2006" spans="52:52" x14ac:dyDescent="0.25">
      <c r="AZ2006" s="9">
        <v>4.5917159763313604</v>
      </c>
    </row>
    <row r="2007" spans="52:52" x14ac:dyDescent="0.25">
      <c r="AZ2007" s="9">
        <v>1.514792899408284</v>
      </c>
    </row>
    <row r="2008" spans="52:52" x14ac:dyDescent="0.25">
      <c r="AZ2008" s="9">
        <v>3.9763313609467459</v>
      </c>
    </row>
    <row r="2009" spans="52:52" x14ac:dyDescent="0.25">
      <c r="AZ2009" s="9">
        <v>2.4852071005917162</v>
      </c>
    </row>
    <row r="2010" spans="52:52" x14ac:dyDescent="0.25">
      <c r="AZ2010" s="9">
        <v>4.449704142011834</v>
      </c>
    </row>
    <row r="2011" spans="52:52" x14ac:dyDescent="0.25">
      <c r="AZ2011" s="9">
        <v>3.4792899408284024</v>
      </c>
    </row>
    <row r="2012" spans="52:52" x14ac:dyDescent="0.25">
      <c r="AZ2012" s="9">
        <v>3.1005917159763308</v>
      </c>
    </row>
    <row r="2013" spans="52:52" x14ac:dyDescent="0.25">
      <c r="AZ2013" s="9">
        <v>3.3609467455621305</v>
      </c>
    </row>
    <row r="2014" spans="52:52" x14ac:dyDescent="0.25">
      <c r="AZ2014" s="9">
        <v>3.4792899408284019</v>
      </c>
    </row>
    <row r="2015" spans="52:52" x14ac:dyDescent="0.25">
      <c r="AZ2015" s="9">
        <v>3.1005917159763317</v>
      </c>
    </row>
    <row r="2016" spans="52:52" x14ac:dyDescent="0.25">
      <c r="AZ2016" s="9">
        <v>3.0532544378698225</v>
      </c>
    </row>
    <row r="2017" spans="52:52" x14ac:dyDescent="0.25">
      <c r="AZ2017" s="9">
        <v>3.1242603550295858</v>
      </c>
    </row>
    <row r="2018" spans="52:52" x14ac:dyDescent="0.25">
      <c r="AZ2018" s="9">
        <v>4.5917159763313604</v>
      </c>
    </row>
    <row r="2019" spans="52:52" x14ac:dyDescent="0.25">
      <c r="AZ2019" s="9">
        <v>1.514792899408284</v>
      </c>
    </row>
    <row r="2020" spans="52:52" x14ac:dyDescent="0.25">
      <c r="AZ2020" s="9">
        <v>3.9763313609467459</v>
      </c>
    </row>
    <row r="2021" spans="52:52" x14ac:dyDescent="0.25">
      <c r="AZ2021" s="9">
        <v>2.4852071005917162</v>
      </c>
    </row>
    <row r="2022" spans="52:52" x14ac:dyDescent="0.25">
      <c r="AZ2022" s="9">
        <v>4.449704142011834</v>
      </c>
    </row>
    <row r="2023" spans="52:52" x14ac:dyDescent="0.25">
      <c r="AZ2023" s="9">
        <v>3.4792899408284024</v>
      </c>
    </row>
    <row r="2024" spans="52:52" x14ac:dyDescent="0.25">
      <c r="AZ2024" s="9">
        <v>3.1005917159763308</v>
      </c>
    </row>
    <row r="2025" spans="52:52" x14ac:dyDescent="0.25">
      <c r="AZ2025" s="9">
        <v>3.3609467455621305</v>
      </c>
    </row>
    <row r="2026" spans="52:52" x14ac:dyDescent="0.25">
      <c r="AZ2026" s="9">
        <v>3.4792899408284019</v>
      </c>
    </row>
    <row r="2027" spans="52:52" x14ac:dyDescent="0.25">
      <c r="AZ2027" s="9">
        <v>3.1005917159763317</v>
      </c>
    </row>
    <row r="2028" spans="52:52" x14ac:dyDescent="0.25">
      <c r="AZ2028" s="9">
        <v>3.0532544378698225</v>
      </c>
    </row>
    <row r="2029" spans="52:52" x14ac:dyDescent="0.25">
      <c r="AZ2029" s="9">
        <v>3.1242603550295858</v>
      </c>
    </row>
    <row r="2030" spans="52:52" x14ac:dyDescent="0.25">
      <c r="AZ2030" s="9">
        <v>4.5917159763313604</v>
      </c>
    </row>
    <row r="2031" spans="52:52" x14ac:dyDescent="0.25">
      <c r="AZ2031" s="9">
        <v>1.514792899408284</v>
      </c>
    </row>
    <row r="2032" spans="52:52" x14ac:dyDescent="0.25">
      <c r="AZ2032" s="9">
        <v>3.9763313609467459</v>
      </c>
    </row>
    <row r="2033" spans="52:52" x14ac:dyDescent="0.25">
      <c r="AZ2033" s="9">
        <v>2.4852071005917162</v>
      </c>
    </row>
    <row r="2034" spans="52:52" x14ac:dyDescent="0.25">
      <c r="AZ2034" s="9">
        <v>4.449704142011834</v>
      </c>
    </row>
    <row r="2035" spans="52:52" x14ac:dyDescent="0.25">
      <c r="AZ2035" s="9">
        <v>3.4792899408284024</v>
      </c>
    </row>
    <row r="2036" spans="52:52" x14ac:dyDescent="0.25">
      <c r="AZ2036" s="9">
        <v>3.1005917159763308</v>
      </c>
    </row>
    <row r="2037" spans="52:52" x14ac:dyDescent="0.25">
      <c r="AZ2037" s="9">
        <v>3.3609467455621305</v>
      </c>
    </row>
    <row r="2038" spans="52:52" x14ac:dyDescent="0.25">
      <c r="AZ2038" s="9">
        <v>3.4792899408284019</v>
      </c>
    </row>
    <row r="2039" spans="52:52" x14ac:dyDescent="0.25">
      <c r="AZ2039" s="9">
        <v>3.1005917159763317</v>
      </c>
    </row>
    <row r="2040" spans="52:52" x14ac:dyDescent="0.25">
      <c r="AZ2040" s="9">
        <v>3.0532544378698225</v>
      </c>
    </row>
    <row r="2041" spans="52:52" x14ac:dyDescent="0.25">
      <c r="AZ2041" s="9">
        <v>3.1242603550295858</v>
      </c>
    </row>
    <row r="2042" spans="52:52" x14ac:dyDescent="0.25">
      <c r="AZ2042" s="9">
        <v>4.5917159763313604</v>
      </c>
    </row>
    <row r="2043" spans="52:52" x14ac:dyDescent="0.25">
      <c r="AZ2043" s="9">
        <v>1.514792899408284</v>
      </c>
    </row>
    <row r="2044" spans="52:52" x14ac:dyDescent="0.25">
      <c r="AZ2044" s="9">
        <v>3.9763313609467459</v>
      </c>
    </row>
    <row r="2045" spans="52:52" x14ac:dyDescent="0.25">
      <c r="AZ2045" s="9">
        <v>2.4852071005917162</v>
      </c>
    </row>
    <row r="2046" spans="52:52" x14ac:dyDescent="0.25">
      <c r="AZ2046" s="9">
        <v>4.449704142011834</v>
      </c>
    </row>
    <row r="2047" spans="52:52" x14ac:dyDescent="0.25">
      <c r="AZ2047" s="9">
        <v>3.4792899408284024</v>
      </c>
    </row>
    <row r="2048" spans="52:52" x14ac:dyDescent="0.25">
      <c r="AZ2048" s="9">
        <v>3.1005917159763308</v>
      </c>
    </row>
    <row r="2049" spans="52:52" x14ac:dyDescent="0.25">
      <c r="AZ2049" s="9">
        <v>3.3609467455621305</v>
      </c>
    </row>
    <row r="2050" spans="52:52" x14ac:dyDescent="0.25">
      <c r="AZ2050" s="9">
        <v>3.4792899408284019</v>
      </c>
    </row>
    <row r="2051" spans="52:52" x14ac:dyDescent="0.25">
      <c r="AZ2051" s="9">
        <v>3.1005917159763317</v>
      </c>
    </row>
    <row r="2052" spans="52:52" x14ac:dyDescent="0.25">
      <c r="AZ2052" s="9">
        <v>3.0532544378698225</v>
      </c>
    </row>
    <row r="2053" spans="52:52" x14ac:dyDescent="0.25">
      <c r="AZ2053" s="9">
        <v>3.1242603550295858</v>
      </c>
    </row>
    <row r="2054" spans="52:52" x14ac:dyDescent="0.25">
      <c r="AZ2054" s="9">
        <v>4.5917159763313604</v>
      </c>
    </row>
    <row r="2055" spans="52:52" x14ac:dyDescent="0.25">
      <c r="AZ2055" s="9">
        <v>1.514792899408284</v>
      </c>
    </row>
    <row r="2056" spans="52:52" x14ac:dyDescent="0.25">
      <c r="AZ2056" s="9">
        <v>3.9763313609467459</v>
      </c>
    </row>
    <row r="2057" spans="52:52" x14ac:dyDescent="0.25">
      <c r="AZ2057" s="9">
        <v>2.4852071005917162</v>
      </c>
    </row>
    <row r="2058" spans="52:52" x14ac:dyDescent="0.25">
      <c r="AZ2058" s="9">
        <v>4.449704142011834</v>
      </c>
    </row>
    <row r="2059" spans="52:52" x14ac:dyDescent="0.25">
      <c r="AZ2059" s="9">
        <v>3.4792899408284024</v>
      </c>
    </row>
    <row r="2060" spans="52:52" x14ac:dyDescent="0.25">
      <c r="AZ2060" s="9">
        <v>3.1005917159763308</v>
      </c>
    </row>
    <row r="2061" spans="52:52" x14ac:dyDescent="0.25">
      <c r="AZ2061" s="9">
        <v>3.3609467455621305</v>
      </c>
    </row>
    <row r="2062" spans="52:52" x14ac:dyDescent="0.25">
      <c r="AZ2062" s="9">
        <v>3.4792899408284019</v>
      </c>
    </row>
    <row r="2063" spans="52:52" x14ac:dyDescent="0.25">
      <c r="AZ2063" s="9">
        <v>3.1005917159763317</v>
      </c>
    </row>
    <row r="2064" spans="52:52" x14ac:dyDescent="0.25">
      <c r="AZ2064" s="9">
        <v>3.0532544378698225</v>
      </c>
    </row>
    <row r="2065" spans="52:52" x14ac:dyDescent="0.25">
      <c r="AZ2065" s="9">
        <v>3.1242603550295858</v>
      </c>
    </row>
    <row r="2066" spans="52:52" x14ac:dyDescent="0.25">
      <c r="AZ2066" s="9">
        <v>4.5917159763313604</v>
      </c>
    </row>
    <row r="2067" spans="52:52" x14ac:dyDescent="0.25">
      <c r="AZ2067" s="9">
        <v>1.514792899408284</v>
      </c>
    </row>
    <row r="2068" spans="52:52" x14ac:dyDescent="0.25">
      <c r="AZ2068" s="9">
        <v>3.9763313609467459</v>
      </c>
    </row>
    <row r="2069" spans="52:52" x14ac:dyDescent="0.25">
      <c r="AZ2069" s="9">
        <v>2.4852071005917162</v>
      </c>
    </row>
    <row r="2070" spans="52:52" x14ac:dyDescent="0.25">
      <c r="AZ2070" s="9">
        <v>4.449704142011834</v>
      </c>
    </row>
    <row r="2071" spans="52:52" x14ac:dyDescent="0.25">
      <c r="AZ2071" s="9">
        <v>3.4792899408284024</v>
      </c>
    </row>
    <row r="2072" spans="52:52" x14ac:dyDescent="0.25">
      <c r="AZ2072" s="9">
        <v>3.1005917159763308</v>
      </c>
    </row>
    <row r="2073" spans="52:52" x14ac:dyDescent="0.25">
      <c r="AZ2073" s="9">
        <v>3.3609467455621305</v>
      </c>
    </row>
    <row r="2074" spans="52:52" x14ac:dyDescent="0.25">
      <c r="AZ2074" s="9">
        <v>3.4792899408284019</v>
      </c>
    </row>
    <row r="2075" spans="52:52" x14ac:dyDescent="0.25">
      <c r="AZ2075" s="9">
        <v>3.1005917159763317</v>
      </c>
    </row>
    <row r="2076" spans="52:52" x14ac:dyDescent="0.25">
      <c r="AZ2076" s="9">
        <v>3.0532544378698225</v>
      </c>
    </row>
    <row r="2077" spans="52:52" x14ac:dyDescent="0.25">
      <c r="AZ2077" s="9">
        <v>3.1242603550295858</v>
      </c>
    </row>
    <row r="2078" spans="52:52" x14ac:dyDescent="0.25">
      <c r="AZ2078" s="9">
        <v>4.5917159763313604</v>
      </c>
    </row>
    <row r="2079" spans="52:52" x14ac:dyDescent="0.25">
      <c r="AZ2079" s="9">
        <v>1.514792899408284</v>
      </c>
    </row>
    <row r="2080" spans="52:52" x14ac:dyDescent="0.25">
      <c r="AZ2080" s="9">
        <v>3.9763313609467459</v>
      </c>
    </row>
    <row r="2081" spans="52:52" x14ac:dyDescent="0.25">
      <c r="AZ2081" s="9">
        <v>2.4852071005917162</v>
      </c>
    </row>
    <row r="2082" spans="52:52" x14ac:dyDescent="0.25">
      <c r="AZ2082" s="9">
        <v>4.449704142011834</v>
      </c>
    </row>
    <row r="2083" spans="52:52" x14ac:dyDescent="0.25">
      <c r="AZ2083" s="9">
        <v>3.4792899408284024</v>
      </c>
    </row>
    <row r="2084" spans="52:52" x14ac:dyDescent="0.25">
      <c r="AZ2084" s="9">
        <v>3.1005917159763308</v>
      </c>
    </row>
    <row r="2085" spans="52:52" x14ac:dyDescent="0.25">
      <c r="AZ2085" s="9">
        <v>3.3609467455621305</v>
      </c>
    </row>
    <row r="2086" spans="52:52" x14ac:dyDescent="0.25">
      <c r="AZ2086" s="9">
        <v>3.4792899408284019</v>
      </c>
    </row>
    <row r="2087" spans="52:52" x14ac:dyDescent="0.25">
      <c r="AZ2087" s="9">
        <v>3.1005917159763317</v>
      </c>
    </row>
    <row r="2088" spans="52:52" x14ac:dyDescent="0.25">
      <c r="AZ2088" s="9">
        <v>3.0532544378698225</v>
      </c>
    </row>
    <row r="2089" spans="52:52" x14ac:dyDescent="0.25">
      <c r="AZ2089" s="9">
        <v>3.1242603550295858</v>
      </c>
    </row>
    <row r="2090" spans="52:52" x14ac:dyDescent="0.25">
      <c r="AZ2090" s="9">
        <v>4.5917159763313604</v>
      </c>
    </row>
    <row r="2091" spans="52:52" x14ac:dyDescent="0.25">
      <c r="AZ2091" s="9">
        <v>1.514792899408284</v>
      </c>
    </row>
    <row r="2092" spans="52:52" x14ac:dyDescent="0.25">
      <c r="AZ2092" s="9">
        <v>3.9763313609467459</v>
      </c>
    </row>
    <row r="2093" spans="52:52" x14ac:dyDescent="0.25">
      <c r="AZ2093" s="9">
        <v>2.4852071005917162</v>
      </c>
    </row>
    <row r="2094" spans="52:52" x14ac:dyDescent="0.25">
      <c r="AZ2094" s="9">
        <v>4.449704142011834</v>
      </c>
    </row>
    <row r="2095" spans="52:52" x14ac:dyDescent="0.25">
      <c r="AZ2095" s="9">
        <v>3.4792899408284024</v>
      </c>
    </row>
    <row r="2096" spans="52:52" x14ac:dyDescent="0.25">
      <c r="AZ2096" s="9">
        <v>3.1005917159763308</v>
      </c>
    </row>
    <row r="2097" spans="52:52" x14ac:dyDescent="0.25">
      <c r="AZ2097" s="9">
        <v>3.3609467455621305</v>
      </c>
    </row>
    <row r="2098" spans="52:52" x14ac:dyDescent="0.25">
      <c r="AZ2098" s="9">
        <v>3.4792899408284019</v>
      </c>
    </row>
    <row r="2099" spans="52:52" x14ac:dyDescent="0.25">
      <c r="AZ2099" s="9">
        <v>3.1005917159763317</v>
      </c>
    </row>
    <row r="2100" spans="52:52" x14ac:dyDescent="0.25">
      <c r="AZ2100" s="9">
        <v>3.0532544378698225</v>
      </c>
    </row>
    <row r="2101" spans="52:52" x14ac:dyDescent="0.25">
      <c r="AZ2101" s="9">
        <v>3.1242603550295858</v>
      </c>
    </row>
    <row r="2102" spans="52:52" x14ac:dyDescent="0.25">
      <c r="AZ2102" s="9">
        <v>4.5917159763313604</v>
      </c>
    </row>
    <row r="2103" spans="52:52" x14ac:dyDescent="0.25">
      <c r="AZ2103" s="9">
        <v>1.514792899408284</v>
      </c>
    </row>
    <row r="2104" spans="52:52" x14ac:dyDescent="0.25">
      <c r="AZ2104" s="9">
        <v>3.9763313609467459</v>
      </c>
    </row>
    <row r="2105" spans="52:52" x14ac:dyDescent="0.25">
      <c r="AZ2105" s="9">
        <v>2.4852071005917162</v>
      </c>
    </row>
    <row r="2106" spans="52:52" x14ac:dyDescent="0.25">
      <c r="AZ2106" s="9">
        <v>4.449704142011834</v>
      </c>
    </row>
    <row r="2107" spans="52:52" x14ac:dyDescent="0.25">
      <c r="AZ2107" s="9">
        <v>3.4792899408284024</v>
      </c>
    </row>
    <row r="2108" spans="52:52" x14ac:dyDescent="0.25">
      <c r="AZ2108" s="9">
        <v>3.1005917159763308</v>
      </c>
    </row>
    <row r="2109" spans="52:52" x14ac:dyDescent="0.25">
      <c r="AZ2109" s="9">
        <v>3.3609467455621305</v>
      </c>
    </row>
    <row r="2110" spans="52:52" x14ac:dyDescent="0.25">
      <c r="AZ2110" s="9">
        <v>3.4792899408284019</v>
      </c>
    </row>
    <row r="2111" spans="52:52" x14ac:dyDescent="0.25">
      <c r="AZ2111" s="9">
        <v>3.1005917159763317</v>
      </c>
    </row>
    <row r="2112" spans="52:52" x14ac:dyDescent="0.25">
      <c r="AZ2112" s="9">
        <v>3.0532544378698225</v>
      </c>
    </row>
    <row r="2113" spans="52:52" x14ac:dyDescent="0.25">
      <c r="AZ2113" s="9">
        <v>3.1242603550295858</v>
      </c>
    </row>
    <row r="2114" spans="52:52" x14ac:dyDescent="0.25">
      <c r="AZ2114" s="9">
        <v>4.5917159763313604</v>
      </c>
    </row>
    <row r="2115" spans="52:52" x14ac:dyDescent="0.25">
      <c r="AZ2115" s="9">
        <v>1.514792899408284</v>
      </c>
    </row>
    <row r="2116" spans="52:52" x14ac:dyDescent="0.25">
      <c r="AZ2116" s="9">
        <v>3.9763313609467459</v>
      </c>
    </row>
    <row r="2117" spans="52:52" x14ac:dyDescent="0.25">
      <c r="AZ2117" s="9">
        <v>2.4852071005917162</v>
      </c>
    </row>
    <row r="2118" spans="52:52" x14ac:dyDescent="0.25">
      <c r="AZ2118" s="9">
        <v>4.449704142011834</v>
      </c>
    </row>
    <row r="2119" spans="52:52" x14ac:dyDescent="0.25">
      <c r="AZ2119" s="9">
        <v>3.4792899408284024</v>
      </c>
    </row>
    <row r="2120" spans="52:52" x14ac:dyDescent="0.25">
      <c r="AZ2120" s="9">
        <v>3.1005917159763308</v>
      </c>
    </row>
    <row r="2121" spans="52:52" x14ac:dyDescent="0.25">
      <c r="AZ2121" s="9">
        <v>3.3609467455621305</v>
      </c>
    </row>
    <row r="2122" spans="52:52" x14ac:dyDescent="0.25">
      <c r="AZ2122" s="9">
        <v>3.4792899408284019</v>
      </c>
    </row>
    <row r="2123" spans="52:52" x14ac:dyDescent="0.25">
      <c r="AZ2123" s="9">
        <v>3.1005917159763317</v>
      </c>
    </row>
    <row r="2124" spans="52:52" x14ac:dyDescent="0.25">
      <c r="AZ2124" s="9">
        <v>3.0532544378698225</v>
      </c>
    </row>
    <row r="2125" spans="52:52" x14ac:dyDescent="0.25">
      <c r="AZ2125" s="9">
        <v>3.1242603550295858</v>
      </c>
    </row>
    <row r="2126" spans="52:52" x14ac:dyDescent="0.25">
      <c r="AZ2126" s="9">
        <v>4.5917159763313604</v>
      </c>
    </row>
    <row r="2127" spans="52:52" x14ac:dyDescent="0.25">
      <c r="AZ2127" s="9">
        <v>1.514792899408284</v>
      </c>
    </row>
    <row r="2128" spans="52:52" x14ac:dyDescent="0.25">
      <c r="AZ2128" s="9">
        <v>3.9763313609467459</v>
      </c>
    </row>
    <row r="2129" spans="52:52" x14ac:dyDescent="0.25">
      <c r="AZ2129" s="9">
        <v>2.4852071005917162</v>
      </c>
    </row>
    <row r="2130" spans="52:52" x14ac:dyDescent="0.25">
      <c r="AZ2130" s="9">
        <v>4.449704142011834</v>
      </c>
    </row>
    <row r="2131" spans="52:52" x14ac:dyDescent="0.25">
      <c r="AZ2131" s="9">
        <v>3.4792899408284024</v>
      </c>
    </row>
    <row r="2132" spans="52:52" x14ac:dyDescent="0.25">
      <c r="AZ2132" s="9">
        <v>3.1005917159763308</v>
      </c>
    </row>
    <row r="2133" spans="52:52" x14ac:dyDescent="0.25">
      <c r="AZ2133" s="9">
        <v>3.3609467455621305</v>
      </c>
    </row>
    <row r="2134" spans="52:52" x14ac:dyDescent="0.25">
      <c r="AZ2134" s="9">
        <v>3.4792899408284019</v>
      </c>
    </row>
    <row r="2135" spans="52:52" x14ac:dyDescent="0.25">
      <c r="AZ2135" s="9">
        <v>3.1005917159763317</v>
      </c>
    </row>
    <row r="2136" spans="52:52" x14ac:dyDescent="0.25">
      <c r="AZ2136" s="9">
        <v>3.0532544378698225</v>
      </c>
    </row>
    <row r="2137" spans="52:52" x14ac:dyDescent="0.25">
      <c r="AZ2137" s="9">
        <v>3.1242603550295858</v>
      </c>
    </row>
    <row r="2138" spans="52:52" x14ac:dyDescent="0.25">
      <c r="AZ2138" s="9">
        <v>4.5917159763313604</v>
      </c>
    </row>
    <row r="2139" spans="52:52" x14ac:dyDescent="0.25">
      <c r="AZ2139" s="9">
        <v>1.514792899408284</v>
      </c>
    </row>
    <row r="2140" spans="52:52" x14ac:dyDescent="0.25">
      <c r="AZ2140" s="9">
        <v>3.9763313609467459</v>
      </c>
    </row>
    <row r="2141" spans="52:52" x14ac:dyDescent="0.25">
      <c r="AZ2141" s="9">
        <v>2.4852071005917162</v>
      </c>
    </row>
    <row r="2142" spans="52:52" x14ac:dyDescent="0.25">
      <c r="AZ2142" s="9">
        <v>4.449704142011834</v>
      </c>
    </row>
    <row r="2143" spans="52:52" x14ac:dyDescent="0.25">
      <c r="AZ2143" s="9">
        <v>3.4792899408284024</v>
      </c>
    </row>
    <row r="2144" spans="52:52" x14ac:dyDescent="0.25">
      <c r="AZ2144" s="9">
        <v>3.1005917159763308</v>
      </c>
    </row>
    <row r="2145" spans="52:52" x14ac:dyDescent="0.25">
      <c r="AZ2145" s="9">
        <v>3.3609467455621305</v>
      </c>
    </row>
    <row r="2146" spans="52:52" x14ac:dyDescent="0.25">
      <c r="AZ2146" s="9">
        <v>3.4792899408284019</v>
      </c>
    </row>
    <row r="2147" spans="52:52" x14ac:dyDescent="0.25">
      <c r="AZ2147" s="9">
        <v>3.1005917159763317</v>
      </c>
    </row>
    <row r="2148" spans="52:52" x14ac:dyDescent="0.25">
      <c r="AZ2148" s="9">
        <v>3.0532544378698225</v>
      </c>
    </row>
    <row r="2149" spans="52:52" x14ac:dyDescent="0.25">
      <c r="AZ2149" s="9">
        <v>3.1242603550295858</v>
      </c>
    </row>
    <row r="2150" spans="52:52" x14ac:dyDescent="0.25">
      <c r="AZ2150" s="9">
        <v>4.5917159763313604</v>
      </c>
    </row>
    <row r="2151" spans="52:52" x14ac:dyDescent="0.25">
      <c r="AZ2151" s="9">
        <v>1.514792899408284</v>
      </c>
    </row>
    <row r="2152" spans="52:52" x14ac:dyDescent="0.25">
      <c r="AZ2152" s="9">
        <v>3.9763313609467459</v>
      </c>
    </row>
    <row r="2153" spans="52:52" x14ac:dyDescent="0.25">
      <c r="AZ2153" s="9">
        <v>2.4852071005917162</v>
      </c>
    </row>
    <row r="2154" spans="52:52" x14ac:dyDescent="0.25">
      <c r="AZ2154" s="9">
        <v>4.449704142011834</v>
      </c>
    </row>
    <row r="2155" spans="52:52" x14ac:dyDescent="0.25">
      <c r="AZ2155" s="9">
        <v>3.4792899408284024</v>
      </c>
    </row>
    <row r="2156" spans="52:52" x14ac:dyDescent="0.25">
      <c r="AZ2156" s="9">
        <v>3.1005917159763308</v>
      </c>
    </row>
    <row r="2157" spans="52:52" x14ac:dyDescent="0.25">
      <c r="AZ2157" s="9">
        <v>3.3609467455621305</v>
      </c>
    </row>
    <row r="2158" spans="52:52" x14ac:dyDescent="0.25">
      <c r="AZ2158" s="9">
        <v>3.4792899408284019</v>
      </c>
    </row>
    <row r="2159" spans="52:52" x14ac:dyDescent="0.25">
      <c r="AZ2159" s="9">
        <v>3.1005917159763317</v>
      </c>
    </row>
    <row r="2160" spans="52:52" x14ac:dyDescent="0.25">
      <c r="AZ2160" s="9">
        <v>3.0532544378698225</v>
      </c>
    </row>
    <row r="2161" spans="52:52" x14ac:dyDescent="0.25">
      <c r="AZ2161" s="9">
        <v>3.1242603550295858</v>
      </c>
    </row>
    <row r="2162" spans="52:52" x14ac:dyDescent="0.25">
      <c r="AZ2162" s="9">
        <v>4.5917159763313604</v>
      </c>
    </row>
    <row r="2163" spans="52:52" x14ac:dyDescent="0.25">
      <c r="AZ2163" s="9">
        <v>1.514792899408284</v>
      </c>
    </row>
    <row r="2164" spans="52:52" x14ac:dyDescent="0.25">
      <c r="AZ2164" s="9">
        <v>3.9763313609467459</v>
      </c>
    </row>
    <row r="2165" spans="52:52" x14ac:dyDescent="0.25">
      <c r="AZ2165" s="9">
        <v>2.4852071005917162</v>
      </c>
    </row>
    <row r="2166" spans="52:52" x14ac:dyDescent="0.25">
      <c r="AZ2166" s="9">
        <v>4.449704142011834</v>
      </c>
    </row>
    <row r="2167" spans="52:52" x14ac:dyDescent="0.25">
      <c r="AZ2167" s="9">
        <v>3.4792899408284024</v>
      </c>
    </row>
    <row r="2168" spans="52:52" x14ac:dyDescent="0.25">
      <c r="AZ2168" s="9">
        <v>3.1005917159763308</v>
      </c>
    </row>
    <row r="2169" spans="52:52" x14ac:dyDescent="0.25">
      <c r="AZ2169" s="9">
        <v>3.3609467455621305</v>
      </c>
    </row>
    <row r="2170" spans="52:52" x14ac:dyDescent="0.25">
      <c r="AZ2170" s="9">
        <v>3.4792899408284019</v>
      </c>
    </row>
    <row r="2171" spans="52:52" x14ac:dyDescent="0.25">
      <c r="AZ2171" s="9">
        <v>3.1005917159763317</v>
      </c>
    </row>
    <row r="2172" spans="52:52" x14ac:dyDescent="0.25">
      <c r="AZ2172" s="9">
        <v>3.0532544378698225</v>
      </c>
    </row>
    <row r="2173" spans="52:52" x14ac:dyDescent="0.25">
      <c r="AZ2173" s="9">
        <v>3.1242603550295858</v>
      </c>
    </row>
    <row r="2174" spans="52:52" x14ac:dyDescent="0.25">
      <c r="AZ2174" s="9">
        <v>4.5917159763313604</v>
      </c>
    </row>
    <row r="2175" spans="52:52" x14ac:dyDescent="0.25">
      <c r="AZ2175" s="9">
        <v>1.514792899408284</v>
      </c>
    </row>
    <row r="2176" spans="52:52" x14ac:dyDescent="0.25">
      <c r="AZ2176" s="9">
        <v>3.9763313609467459</v>
      </c>
    </row>
    <row r="2177" spans="52:52" x14ac:dyDescent="0.25">
      <c r="AZ2177" s="9">
        <v>2.4852071005917162</v>
      </c>
    </row>
    <row r="2178" spans="52:52" x14ac:dyDescent="0.25">
      <c r="AZ2178" s="9">
        <v>4.449704142011834</v>
      </c>
    </row>
    <row r="2179" spans="52:52" x14ac:dyDescent="0.25">
      <c r="AZ2179" s="9">
        <v>3.4792899408284024</v>
      </c>
    </row>
    <row r="2180" spans="52:52" x14ac:dyDescent="0.25">
      <c r="AZ2180" s="9">
        <v>3.1005917159763308</v>
      </c>
    </row>
    <row r="2181" spans="52:52" x14ac:dyDescent="0.25">
      <c r="AZ2181" s="9">
        <v>3.3609467455621305</v>
      </c>
    </row>
    <row r="2182" spans="52:52" x14ac:dyDescent="0.25">
      <c r="AZ2182" s="9">
        <v>3.4792899408284019</v>
      </c>
    </row>
    <row r="2183" spans="52:52" x14ac:dyDescent="0.25">
      <c r="AZ2183" s="9">
        <v>3.1005917159763317</v>
      </c>
    </row>
    <row r="2184" spans="52:52" x14ac:dyDescent="0.25">
      <c r="AZ2184" s="9">
        <v>3.0532544378698225</v>
      </c>
    </row>
    <row r="2185" spans="52:52" x14ac:dyDescent="0.25">
      <c r="AZ2185" s="9">
        <v>3.1242603550295858</v>
      </c>
    </row>
    <row r="2186" spans="52:52" x14ac:dyDescent="0.25">
      <c r="AZ2186" s="9">
        <v>4.5917159763313604</v>
      </c>
    </row>
    <row r="2187" spans="52:52" x14ac:dyDescent="0.25">
      <c r="AZ2187" s="9">
        <v>1.514792899408284</v>
      </c>
    </row>
    <row r="2188" spans="52:52" x14ac:dyDescent="0.25">
      <c r="AZ2188" s="9">
        <v>3.9763313609467459</v>
      </c>
    </row>
    <row r="2189" spans="52:52" x14ac:dyDescent="0.25">
      <c r="AZ2189" s="9">
        <v>2.4852071005917162</v>
      </c>
    </row>
    <row r="2190" spans="52:52" x14ac:dyDescent="0.25">
      <c r="AZ2190" s="9">
        <v>4.449704142011834</v>
      </c>
    </row>
    <row r="2191" spans="52:52" x14ac:dyDescent="0.25">
      <c r="AZ2191" s="9">
        <v>3.4792899408284024</v>
      </c>
    </row>
    <row r="2192" spans="52:52" x14ac:dyDescent="0.25">
      <c r="AZ2192" s="9">
        <v>3.1005917159763308</v>
      </c>
    </row>
    <row r="2193" spans="52:52" x14ac:dyDescent="0.25">
      <c r="AZ2193" s="9">
        <v>3.3609467455621305</v>
      </c>
    </row>
    <row r="2194" spans="52:52" x14ac:dyDescent="0.25">
      <c r="AZ2194" s="9">
        <v>3.4792899408284019</v>
      </c>
    </row>
    <row r="2195" spans="52:52" x14ac:dyDescent="0.25">
      <c r="AZ2195" s="9">
        <v>3.1005917159763317</v>
      </c>
    </row>
    <row r="2196" spans="52:52" x14ac:dyDescent="0.25">
      <c r="AZ2196" s="9">
        <v>3.0532544378698225</v>
      </c>
    </row>
    <row r="2197" spans="52:52" x14ac:dyDescent="0.25">
      <c r="AZ2197" s="9">
        <v>3.1242603550295858</v>
      </c>
    </row>
    <row r="2198" spans="52:52" x14ac:dyDescent="0.25">
      <c r="AZ2198" s="9">
        <v>4.5917159763313604</v>
      </c>
    </row>
    <row r="2199" spans="52:52" x14ac:dyDescent="0.25">
      <c r="AZ2199" s="9">
        <v>1.514792899408284</v>
      </c>
    </row>
    <row r="2200" spans="52:52" x14ac:dyDescent="0.25">
      <c r="AZ2200" s="9">
        <v>3.9763313609467459</v>
      </c>
    </row>
    <row r="2201" spans="52:52" x14ac:dyDescent="0.25">
      <c r="AZ2201" s="9">
        <v>2.4852071005917162</v>
      </c>
    </row>
    <row r="2202" spans="52:52" x14ac:dyDescent="0.25">
      <c r="AZ2202" s="9">
        <v>4.449704142011834</v>
      </c>
    </row>
    <row r="2203" spans="52:52" x14ac:dyDescent="0.25">
      <c r="AZ2203" s="9">
        <v>3.4792899408284024</v>
      </c>
    </row>
    <row r="2204" spans="52:52" x14ac:dyDescent="0.25">
      <c r="AZ2204" s="9">
        <v>3.1005917159763308</v>
      </c>
    </row>
    <row r="2205" spans="52:52" x14ac:dyDescent="0.25">
      <c r="AZ2205" s="9">
        <v>3.3609467455621305</v>
      </c>
    </row>
    <row r="2206" spans="52:52" x14ac:dyDescent="0.25">
      <c r="AZ2206" s="9">
        <v>3.4792899408284019</v>
      </c>
    </row>
    <row r="2207" spans="52:52" x14ac:dyDescent="0.25">
      <c r="AZ2207" s="9">
        <v>3.1005917159763317</v>
      </c>
    </row>
    <row r="2208" spans="52:52" x14ac:dyDescent="0.25">
      <c r="AZ2208" s="9">
        <v>3.0532544378698225</v>
      </c>
    </row>
    <row r="2209" spans="52:52" x14ac:dyDescent="0.25">
      <c r="AZ2209" s="9">
        <v>3.1242603550295858</v>
      </c>
    </row>
    <row r="2210" spans="52:52" x14ac:dyDescent="0.25">
      <c r="AZ2210" s="9">
        <v>4.5917159763313604</v>
      </c>
    </row>
    <row r="2211" spans="52:52" x14ac:dyDescent="0.25">
      <c r="AZ2211" s="9">
        <v>1.514792899408284</v>
      </c>
    </row>
    <row r="2212" spans="52:52" x14ac:dyDescent="0.25">
      <c r="AZ2212" s="9">
        <v>3.9763313609467459</v>
      </c>
    </row>
    <row r="2213" spans="52:52" x14ac:dyDescent="0.25">
      <c r="AZ2213" s="9">
        <v>2.4852071005917162</v>
      </c>
    </row>
    <row r="2214" spans="52:52" x14ac:dyDescent="0.25">
      <c r="AZ2214" s="9">
        <v>4.449704142011834</v>
      </c>
    </row>
    <row r="2215" spans="52:52" x14ac:dyDescent="0.25">
      <c r="AZ2215" s="9">
        <v>3.4792899408284024</v>
      </c>
    </row>
    <row r="2216" spans="52:52" x14ac:dyDescent="0.25">
      <c r="AZ2216" s="9">
        <v>3.1005917159763308</v>
      </c>
    </row>
    <row r="2217" spans="52:52" x14ac:dyDescent="0.25">
      <c r="AZ2217" s="9">
        <v>3.3609467455621305</v>
      </c>
    </row>
    <row r="2218" spans="52:52" x14ac:dyDescent="0.25">
      <c r="AZ2218" s="9">
        <v>3.4792899408284019</v>
      </c>
    </row>
    <row r="2219" spans="52:52" x14ac:dyDescent="0.25">
      <c r="AZ2219" s="9">
        <v>3.1005917159763317</v>
      </c>
    </row>
    <row r="2220" spans="52:52" x14ac:dyDescent="0.25">
      <c r="AZ2220" s="9">
        <v>3.0532544378698225</v>
      </c>
    </row>
    <row r="2221" spans="52:52" x14ac:dyDescent="0.25">
      <c r="AZ2221" s="9">
        <v>3.1242603550295858</v>
      </c>
    </row>
    <row r="2222" spans="52:52" x14ac:dyDescent="0.25">
      <c r="AZ2222" s="9">
        <v>4.5917159763313604</v>
      </c>
    </row>
    <row r="2223" spans="52:52" x14ac:dyDescent="0.25">
      <c r="AZ2223" s="9">
        <v>1.514792899408284</v>
      </c>
    </row>
    <row r="2224" spans="52:52" x14ac:dyDescent="0.25">
      <c r="AZ2224" s="9">
        <v>3.9763313609467459</v>
      </c>
    </row>
    <row r="2225" spans="52:52" x14ac:dyDescent="0.25">
      <c r="AZ2225" s="9">
        <v>2.4852071005917162</v>
      </c>
    </row>
    <row r="2226" spans="52:52" x14ac:dyDescent="0.25">
      <c r="AZ2226" s="9">
        <v>4.449704142011834</v>
      </c>
    </row>
    <row r="2227" spans="52:52" x14ac:dyDescent="0.25">
      <c r="AZ2227" s="9">
        <v>3.4792899408284024</v>
      </c>
    </row>
    <row r="2228" spans="52:52" x14ac:dyDescent="0.25">
      <c r="AZ2228" s="9">
        <v>3.1005917159763308</v>
      </c>
    </row>
    <row r="2229" spans="52:52" x14ac:dyDescent="0.25">
      <c r="AZ2229" s="9">
        <v>3.3609467455621305</v>
      </c>
    </row>
    <row r="2230" spans="52:52" x14ac:dyDescent="0.25">
      <c r="AZ2230" s="9">
        <v>3.4792899408284019</v>
      </c>
    </row>
    <row r="2231" spans="52:52" x14ac:dyDescent="0.25">
      <c r="AZ2231" s="9">
        <v>3.1005917159763317</v>
      </c>
    </row>
    <row r="2232" spans="52:52" x14ac:dyDescent="0.25">
      <c r="AZ2232" s="9">
        <v>3.0532544378698225</v>
      </c>
    </row>
    <row r="2233" spans="52:52" x14ac:dyDescent="0.25">
      <c r="AZ2233" s="9">
        <v>3.1242603550295858</v>
      </c>
    </row>
    <row r="2234" spans="52:52" x14ac:dyDescent="0.25">
      <c r="AZ2234" s="9">
        <v>4.5917159763313604</v>
      </c>
    </row>
    <row r="2235" spans="52:52" x14ac:dyDescent="0.25">
      <c r="AZ2235" s="9">
        <v>1.514792899408284</v>
      </c>
    </row>
    <row r="2236" spans="52:52" x14ac:dyDescent="0.25">
      <c r="AZ2236" s="9">
        <v>3.9763313609467459</v>
      </c>
    </row>
    <row r="2237" spans="52:52" x14ac:dyDescent="0.25">
      <c r="AZ2237" s="9">
        <v>2.4852071005917162</v>
      </c>
    </row>
    <row r="2238" spans="52:52" x14ac:dyDescent="0.25">
      <c r="AZ2238" s="9">
        <v>4.449704142011834</v>
      </c>
    </row>
    <row r="2239" spans="52:52" x14ac:dyDescent="0.25">
      <c r="AZ2239" s="9">
        <v>3.4792899408284024</v>
      </c>
    </row>
    <row r="2240" spans="52:52" x14ac:dyDescent="0.25">
      <c r="AZ2240" s="9">
        <v>3.1005917159763308</v>
      </c>
    </row>
    <row r="2241" spans="52:52" x14ac:dyDescent="0.25">
      <c r="AZ2241" s="9">
        <v>3.3609467455621305</v>
      </c>
    </row>
    <row r="2242" spans="52:52" x14ac:dyDescent="0.25">
      <c r="AZ2242" s="9">
        <v>3.4792899408284019</v>
      </c>
    </row>
    <row r="2243" spans="52:52" x14ac:dyDescent="0.25">
      <c r="AZ2243" s="9">
        <v>3.1005917159763317</v>
      </c>
    </row>
    <row r="2244" spans="52:52" x14ac:dyDescent="0.25">
      <c r="AZ2244" s="9">
        <v>3.0532544378698225</v>
      </c>
    </row>
    <row r="2245" spans="52:52" x14ac:dyDescent="0.25">
      <c r="AZ2245" s="9">
        <v>3.1242603550295858</v>
      </c>
    </row>
    <row r="2246" spans="52:52" x14ac:dyDescent="0.25">
      <c r="AZ2246" s="9">
        <v>4.5917159763313604</v>
      </c>
    </row>
    <row r="2247" spans="52:52" x14ac:dyDescent="0.25">
      <c r="AZ2247" s="9">
        <v>1.514792899408284</v>
      </c>
    </row>
    <row r="2248" spans="52:52" x14ac:dyDescent="0.25">
      <c r="AZ2248" s="9">
        <v>3.9763313609467459</v>
      </c>
    </row>
    <row r="2249" spans="52:52" x14ac:dyDescent="0.25">
      <c r="AZ2249" s="9">
        <v>2.4852071005917162</v>
      </c>
    </row>
    <row r="2250" spans="52:52" x14ac:dyDescent="0.25">
      <c r="AZ2250" s="9">
        <v>4.449704142011834</v>
      </c>
    </row>
    <row r="2251" spans="52:52" x14ac:dyDescent="0.25">
      <c r="AZ2251" s="9">
        <v>3.4792899408284024</v>
      </c>
    </row>
    <row r="2252" spans="52:52" x14ac:dyDescent="0.25">
      <c r="AZ2252" s="9">
        <v>3.1005917159763308</v>
      </c>
    </row>
    <row r="2253" spans="52:52" x14ac:dyDescent="0.25">
      <c r="AZ2253" s="9">
        <v>3.3609467455621305</v>
      </c>
    </row>
    <row r="2254" spans="52:52" x14ac:dyDescent="0.25">
      <c r="AZ2254" s="9">
        <v>3.4792899408284019</v>
      </c>
    </row>
    <row r="2255" spans="52:52" x14ac:dyDescent="0.25">
      <c r="AZ2255" s="9">
        <v>3.1005917159763317</v>
      </c>
    </row>
    <row r="2256" spans="52:52" x14ac:dyDescent="0.25">
      <c r="AZ2256" s="9">
        <v>3.0532544378698225</v>
      </c>
    </row>
    <row r="2257" spans="52:52" x14ac:dyDescent="0.25">
      <c r="AZ2257" s="9">
        <v>3.1242603550295858</v>
      </c>
    </row>
    <row r="2258" spans="52:52" x14ac:dyDescent="0.25">
      <c r="AZ2258" s="9">
        <v>4.5917159763313604</v>
      </c>
    </row>
    <row r="2259" spans="52:52" x14ac:dyDescent="0.25">
      <c r="AZ2259" s="9">
        <v>1.514792899408284</v>
      </c>
    </row>
    <row r="2260" spans="52:52" x14ac:dyDescent="0.25">
      <c r="AZ2260" s="9">
        <v>3.9763313609467459</v>
      </c>
    </row>
    <row r="2261" spans="52:52" x14ac:dyDescent="0.25">
      <c r="AZ2261" s="9">
        <v>2.4852071005917162</v>
      </c>
    </row>
    <row r="2262" spans="52:52" x14ac:dyDescent="0.25">
      <c r="AZ2262" s="9">
        <v>4.449704142011834</v>
      </c>
    </row>
    <row r="2263" spans="52:52" x14ac:dyDescent="0.25">
      <c r="AZ2263" s="9">
        <v>3.4792899408284024</v>
      </c>
    </row>
    <row r="2264" spans="52:52" x14ac:dyDescent="0.25">
      <c r="AZ2264" s="9">
        <v>3.1005917159763308</v>
      </c>
    </row>
    <row r="2265" spans="52:52" x14ac:dyDescent="0.25">
      <c r="AZ2265" s="9">
        <v>3.3609467455621305</v>
      </c>
    </row>
    <row r="2266" spans="52:52" x14ac:dyDescent="0.25">
      <c r="AZ2266" s="9">
        <v>3.4792899408284019</v>
      </c>
    </row>
    <row r="2267" spans="52:52" x14ac:dyDescent="0.25">
      <c r="AZ2267" s="9">
        <v>3.1005917159763317</v>
      </c>
    </row>
    <row r="2268" spans="52:52" x14ac:dyDescent="0.25">
      <c r="AZ2268" s="9">
        <v>3.0532544378698225</v>
      </c>
    </row>
    <row r="2269" spans="52:52" x14ac:dyDescent="0.25">
      <c r="AZ2269" s="9">
        <v>3.1242603550295858</v>
      </c>
    </row>
    <row r="2270" spans="52:52" x14ac:dyDescent="0.25">
      <c r="AZ2270" s="9">
        <v>4.5917159763313604</v>
      </c>
    </row>
    <row r="2271" spans="52:52" x14ac:dyDescent="0.25">
      <c r="AZ2271" s="9">
        <v>1.514792899408284</v>
      </c>
    </row>
    <row r="2272" spans="52:52" x14ac:dyDescent="0.25">
      <c r="AZ2272" s="9">
        <v>3.9763313609467459</v>
      </c>
    </row>
    <row r="2273" spans="52:52" x14ac:dyDescent="0.25">
      <c r="AZ2273" s="9">
        <v>2.4852071005917162</v>
      </c>
    </row>
    <row r="2274" spans="52:52" x14ac:dyDescent="0.25">
      <c r="AZ2274" s="9">
        <v>4.449704142011834</v>
      </c>
    </row>
    <row r="2275" spans="52:52" x14ac:dyDescent="0.25">
      <c r="AZ2275" s="9">
        <v>3.4792899408284024</v>
      </c>
    </row>
    <row r="2276" spans="52:52" x14ac:dyDescent="0.25">
      <c r="AZ2276" s="9">
        <v>3.1005917159763308</v>
      </c>
    </row>
    <row r="2277" spans="52:52" x14ac:dyDescent="0.25">
      <c r="AZ2277" s="9">
        <v>3.3609467455621305</v>
      </c>
    </row>
    <row r="2278" spans="52:52" x14ac:dyDescent="0.25">
      <c r="AZ2278" s="9">
        <v>3.4792899408284019</v>
      </c>
    </row>
    <row r="2279" spans="52:52" x14ac:dyDescent="0.25">
      <c r="AZ2279" s="9">
        <v>3.1005917159763317</v>
      </c>
    </row>
    <row r="2280" spans="52:52" x14ac:dyDescent="0.25">
      <c r="AZ2280" s="9">
        <v>3.0532544378698225</v>
      </c>
    </row>
    <row r="2281" spans="52:52" x14ac:dyDescent="0.25">
      <c r="AZ2281" s="9">
        <v>3.1242603550295858</v>
      </c>
    </row>
    <row r="2282" spans="52:52" x14ac:dyDescent="0.25">
      <c r="AZ2282" s="9">
        <v>4.5917159763313604</v>
      </c>
    </row>
    <row r="2283" spans="52:52" x14ac:dyDescent="0.25">
      <c r="AZ2283" s="9">
        <v>1.514792899408284</v>
      </c>
    </row>
    <row r="2284" spans="52:52" x14ac:dyDescent="0.25">
      <c r="AZ2284" s="9">
        <v>3.9763313609467459</v>
      </c>
    </row>
    <row r="2285" spans="52:52" x14ac:dyDescent="0.25">
      <c r="AZ2285" s="9">
        <v>2.4852071005917162</v>
      </c>
    </row>
    <row r="2286" spans="52:52" x14ac:dyDescent="0.25">
      <c r="AZ2286" s="9">
        <v>4.449704142011834</v>
      </c>
    </row>
    <row r="2287" spans="52:52" x14ac:dyDescent="0.25">
      <c r="AZ2287" s="9">
        <v>3.4792899408284024</v>
      </c>
    </row>
    <row r="2288" spans="52:52" x14ac:dyDescent="0.25">
      <c r="AZ2288" s="9">
        <v>3.1005917159763308</v>
      </c>
    </row>
    <row r="2289" spans="52:52" x14ac:dyDescent="0.25">
      <c r="AZ2289" s="9">
        <v>3.3609467455621305</v>
      </c>
    </row>
    <row r="2290" spans="52:52" x14ac:dyDescent="0.25">
      <c r="AZ2290" s="9">
        <v>3.4792899408284019</v>
      </c>
    </row>
    <row r="2291" spans="52:52" x14ac:dyDescent="0.25">
      <c r="AZ2291" s="9">
        <v>3.1005917159763317</v>
      </c>
    </row>
    <row r="2292" spans="52:52" x14ac:dyDescent="0.25">
      <c r="AZ2292" s="9">
        <v>3.0532544378698225</v>
      </c>
    </row>
    <row r="2293" spans="52:52" x14ac:dyDescent="0.25">
      <c r="AZ2293" s="9">
        <v>3.1242603550295858</v>
      </c>
    </row>
    <row r="2294" spans="52:52" x14ac:dyDescent="0.25">
      <c r="AZ2294" s="9">
        <v>4.5917159763313604</v>
      </c>
    </row>
    <row r="2295" spans="52:52" x14ac:dyDescent="0.25">
      <c r="AZ2295" s="9">
        <v>1.514792899408284</v>
      </c>
    </row>
    <row r="2296" spans="52:52" x14ac:dyDescent="0.25">
      <c r="AZ2296" s="9">
        <v>3.9763313609467459</v>
      </c>
    </row>
    <row r="2297" spans="52:52" x14ac:dyDescent="0.25">
      <c r="AZ2297" s="9">
        <v>2.4852071005917162</v>
      </c>
    </row>
    <row r="2298" spans="52:52" x14ac:dyDescent="0.25">
      <c r="AZ2298" s="9">
        <v>4.449704142011834</v>
      </c>
    </row>
    <row r="2299" spans="52:52" x14ac:dyDescent="0.25">
      <c r="AZ2299" s="9">
        <v>3.4792899408284024</v>
      </c>
    </row>
    <row r="2300" spans="52:52" x14ac:dyDescent="0.25">
      <c r="AZ2300" s="9">
        <v>3.1005917159763308</v>
      </c>
    </row>
    <row r="2301" spans="52:52" x14ac:dyDescent="0.25">
      <c r="AZ2301" s="9">
        <v>3.3609467455621305</v>
      </c>
    </row>
    <row r="2302" spans="52:52" x14ac:dyDescent="0.25">
      <c r="AZ2302" s="9">
        <v>3.4792899408284019</v>
      </c>
    </row>
    <row r="2303" spans="52:52" x14ac:dyDescent="0.25">
      <c r="AZ2303" s="9">
        <v>3.1005917159763317</v>
      </c>
    </row>
    <row r="2304" spans="52:52" x14ac:dyDescent="0.25">
      <c r="AZ2304" s="9">
        <v>3.0532544378698225</v>
      </c>
    </row>
    <row r="2305" spans="52:52" x14ac:dyDescent="0.25">
      <c r="AZ2305" s="9">
        <v>3.1242603550295858</v>
      </c>
    </row>
    <row r="2306" spans="52:52" x14ac:dyDescent="0.25">
      <c r="AZ2306" s="9">
        <v>4.5917159763313604</v>
      </c>
    </row>
    <row r="2307" spans="52:52" x14ac:dyDescent="0.25">
      <c r="AZ2307" s="9">
        <v>1.514792899408284</v>
      </c>
    </row>
    <row r="2308" spans="52:52" x14ac:dyDescent="0.25">
      <c r="AZ2308" s="9">
        <v>3.9763313609467459</v>
      </c>
    </row>
    <row r="2309" spans="52:52" x14ac:dyDescent="0.25">
      <c r="AZ2309" s="9">
        <v>2.4852071005917162</v>
      </c>
    </row>
    <row r="2310" spans="52:52" x14ac:dyDescent="0.25">
      <c r="AZ2310" s="9">
        <v>4.449704142011834</v>
      </c>
    </row>
    <row r="2311" spans="52:52" x14ac:dyDescent="0.25">
      <c r="AZ2311" s="9">
        <v>3.4792899408284024</v>
      </c>
    </row>
    <row r="2312" spans="52:52" x14ac:dyDescent="0.25">
      <c r="AZ2312" s="9">
        <v>3.1005917159763308</v>
      </c>
    </row>
    <row r="2313" spans="52:52" x14ac:dyDescent="0.25">
      <c r="AZ2313" s="9">
        <v>3.3609467455621305</v>
      </c>
    </row>
    <row r="2314" spans="52:52" x14ac:dyDescent="0.25">
      <c r="AZ2314" s="9">
        <v>3.4792899408284019</v>
      </c>
    </row>
    <row r="2315" spans="52:52" x14ac:dyDescent="0.25">
      <c r="AZ2315" s="9">
        <v>3.1005917159763317</v>
      </c>
    </row>
    <row r="2316" spans="52:52" x14ac:dyDescent="0.25">
      <c r="AZ2316" s="9">
        <v>3.0532544378698225</v>
      </c>
    </row>
    <row r="2317" spans="52:52" x14ac:dyDescent="0.25">
      <c r="AZ2317" s="9">
        <v>3.1242603550295858</v>
      </c>
    </row>
    <row r="2318" spans="52:52" x14ac:dyDescent="0.25">
      <c r="AZ2318" s="9">
        <v>4.5917159763313604</v>
      </c>
    </row>
    <row r="2319" spans="52:52" x14ac:dyDescent="0.25">
      <c r="AZ2319" s="9">
        <v>1.514792899408284</v>
      </c>
    </row>
    <row r="2320" spans="52:52" x14ac:dyDescent="0.25">
      <c r="AZ2320" s="9">
        <v>3.9763313609467459</v>
      </c>
    </row>
    <row r="2321" spans="52:52" x14ac:dyDescent="0.25">
      <c r="AZ2321" s="9">
        <v>2.4852071005917162</v>
      </c>
    </row>
    <row r="2322" spans="52:52" x14ac:dyDescent="0.25">
      <c r="AZ2322" s="9">
        <v>4.449704142011834</v>
      </c>
    </row>
    <row r="2323" spans="52:52" x14ac:dyDescent="0.25">
      <c r="AZ2323" s="9">
        <v>3.4792899408284024</v>
      </c>
    </row>
    <row r="2324" spans="52:52" x14ac:dyDescent="0.25">
      <c r="AZ2324" s="9">
        <v>3.1005917159763308</v>
      </c>
    </row>
    <row r="2325" spans="52:52" x14ac:dyDescent="0.25">
      <c r="AZ2325" s="9">
        <v>3.3609467455621305</v>
      </c>
    </row>
    <row r="2326" spans="52:52" x14ac:dyDescent="0.25">
      <c r="AZ2326" s="9">
        <v>3.4792899408284019</v>
      </c>
    </row>
    <row r="2327" spans="52:52" x14ac:dyDescent="0.25">
      <c r="AZ2327" s="9">
        <v>3.1005917159763317</v>
      </c>
    </row>
    <row r="2328" spans="52:52" x14ac:dyDescent="0.25">
      <c r="AZ2328" s="9">
        <v>3.0532544378698225</v>
      </c>
    </row>
    <row r="2329" spans="52:52" x14ac:dyDescent="0.25">
      <c r="AZ2329" s="9">
        <v>3.1242603550295858</v>
      </c>
    </row>
    <row r="2330" spans="52:52" x14ac:dyDescent="0.25">
      <c r="AZ2330" s="9">
        <v>4.5917159763313604</v>
      </c>
    </row>
    <row r="2331" spans="52:52" x14ac:dyDescent="0.25">
      <c r="AZ2331" s="9">
        <v>1.514792899408284</v>
      </c>
    </row>
    <row r="2332" spans="52:52" x14ac:dyDescent="0.25">
      <c r="AZ2332" s="9">
        <v>3.9763313609467459</v>
      </c>
    </row>
    <row r="2333" spans="52:52" x14ac:dyDescent="0.25">
      <c r="AZ2333" s="9">
        <v>2.4852071005917162</v>
      </c>
    </row>
    <row r="2334" spans="52:52" x14ac:dyDescent="0.25">
      <c r="AZ2334" s="9">
        <v>4.449704142011834</v>
      </c>
    </row>
    <row r="2335" spans="52:52" x14ac:dyDescent="0.25">
      <c r="AZ2335" s="9">
        <v>3.4792899408284024</v>
      </c>
    </row>
    <row r="2336" spans="52:52" x14ac:dyDescent="0.25">
      <c r="AZ2336" s="9">
        <v>3.1005917159763308</v>
      </c>
    </row>
    <row r="2337" spans="52:52" x14ac:dyDescent="0.25">
      <c r="AZ2337" s="9">
        <v>3.3609467455621305</v>
      </c>
    </row>
    <row r="2338" spans="52:52" x14ac:dyDescent="0.25">
      <c r="AZ2338" s="9">
        <v>3.4792899408284019</v>
      </c>
    </row>
    <row r="2339" spans="52:52" x14ac:dyDescent="0.25">
      <c r="AZ2339" s="9">
        <v>3.1005917159763317</v>
      </c>
    </row>
    <row r="2340" spans="52:52" x14ac:dyDescent="0.25">
      <c r="AZ2340" s="9">
        <v>3.0532544378698225</v>
      </c>
    </row>
    <row r="2341" spans="52:52" x14ac:dyDescent="0.25">
      <c r="AZ2341" s="9">
        <v>3.1242603550295858</v>
      </c>
    </row>
    <row r="2342" spans="52:52" x14ac:dyDescent="0.25">
      <c r="AZ2342" s="9">
        <v>4.5917159763313604</v>
      </c>
    </row>
    <row r="2343" spans="52:52" x14ac:dyDescent="0.25">
      <c r="AZ2343" s="9">
        <v>1.514792899408284</v>
      </c>
    </row>
    <row r="2344" spans="52:52" x14ac:dyDescent="0.25">
      <c r="AZ2344" s="9">
        <v>3.9763313609467459</v>
      </c>
    </row>
    <row r="2345" spans="52:52" x14ac:dyDescent="0.25">
      <c r="AZ2345" s="9">
        <v>2.4852071005917162</v>
      </c>
    </row>
    <row r="2346" spans="52:52" x14ac:dyDescent="0.25">
      <c r="AZ2346" s="9">
        <v>4.449704142011834</v>
      </c>
    </row>
    <row r="2347" spans="52:52" x14ac:dyDescent="0.25">
      <c r="AZ2347" s="9">
        <v>3.4792899408284024</v>
      </c>
    </row>
    <row r="2348" spans="52:52" x14ac:dyDescent="0.25">
      <c r="AZ2348" s="9">
        <v>3.1005917159763308</v>
      </c>
    </row>
    <row r="2349" spans="52:52" x14ac:dyDescent="0.25">
      <c r="AZ2349" s="9">
        <v>3.3609467455621305</v>
      </c>
    </row>
    <row r="2350" spans="52:52" x14ac:dyDescent="0.25">
      <c r="AZ2350" s="9">
        <v>3.4792899408284019</v>
      </c>
    </row>
    <row r="2351" spans="52:52" x14ac:dyDescent="0.25">
      <c r="AZ2351" s="9">
        <v>3.1005917159763317</v>
      </c>
    </row>
    <row r="2352" spans="52:52" x14ac:dyDescent="0.25">
      <c r="AZ2352" s="9">
        <v>3.0532544378698225</v>
      </c>
    </row>
    <row r="2353" spans="52:52" x14ac:dyDescent="0.25">
      <c r="AZ2353" s="9">
        <v>3.1242603550295858</v>
      </c>
    </row>
    <row r="2354" spans="52:52" x14ac:dyDescent="0.25">
      <c r="AZ2354" s="9">
        <v>4.5917159763313604</v>
      </c>
    </row>
    <row r="2355" spans="52:52" x14ac:dyDescent="0.25">
      <c r="AZ2355" s="9">
        <v>1.514792899408284</v>
      </c>
    </row>
    <row r="2356" spans="52:52" x14ac:dyDescent="0.25">
      <c r="AZ2356" s="9">
        <v>3.9763313609467459</v>
      </c>
    </row>
    <row r="2357" spans="52:52" x14ac:dyDescent="0.25">
      <c r="AZ2357" s="9">
        <v>2.4852071005917162</v>
      </c>
    </row>
    <row r="2358" spans="52:52" x14ac:dyDescent="0.25">
      <c r="AZ2358" s="9">
        <v>4.449704142011834</v>
      </c>
    </row>
    <row r="2359" spans="52:52" x14ac:dyDescent="0.25">
      <c r="AZ2359" s="9">
        <v>3.4792899408284024</v>
      </c>
    </row>
    <row r="2360" spans="52:52" x14ac:dyDescent="0.25">
      <c r="AZ2360" s="9">
        <v>3.1005917159763308</v>
      </c>
    </row>
    <row r="2361" spans="52:52" x14ac:dyDescent="0.25">
      <c r="AZ2361" s="9">
        <v>3.3609467455621305</v>
      </c>
    </row>
    <row r="2362" spans="52:52" x14ac:dyDescent="0.25">
      <c r="AZ2362" s="9">
        <v>3.4792899408284019</v>
      </c>
    </row>
    <row r="2363" spans="52:52" x14ac:dyDescent="0.25">
      <c r="AZ2363" s="9">
        <v>3.1005917159763317</v>
      </c>
    </row>
    <row r="2364" spans="52:52" x14ac:dyDescent="0.25">
      <c r="AZ2364" s="9">
        <v>3.0532544378698225</v>
      </c>
    </row>
    <row r="2365" spans="52:52" x14ac:dyDescent="0.25">
      <c r="AZ2365" s="9">
        <v>3.1242603550295858</v>
      </c>
    </row>
    <row r="2366" spans="52:52" x14ac:dyDescent="0.25">
      <c r="AZ2366" s="9">
        <v>4.5917159763313604</v>
      </c>
    </row>
    <row r="2367" spans="52:52" x14ac:dyDescent="0.25">
      <c r="AZ2367" s="9">
        <v>1.514792899408284</v>
      </c>
    </row>
    <row r="2368" spans="52:52" x14ac:dyDescent="0.25">
      <c r="AZ2368" s="9">
        <v>3.9763313609467459</v>
      </c>
    </row>
    <row r="2369" spans="52:52" x14ac:dyDescent="0.25">
      <c r="AZ2369" s="9">
        <v>2.4852071005917162</v>
      </c>
    </row>
    <row r="2370" spans="52:52" x14ac:dyDescent="0.25">
      <c r="AZ2370" s="9">
        <v>4.449704142011834</v>
      </c>
    </row>
    <row r="2371" spans="52:52" x14ac:dyDescent="0.25">
      <c r="AZ2371" s="9">
        <v>3.4792899408284024</v>
      </c>
    </row>
    <row r="2372" spans="52:52" x14ac:dyDescent="0.25">
      <c r="AZ2372" s="9">
        <v>3.1005917159763308</v>
      </c>
    </row>
    <row r="2373" spans="52:52" x14ac:dyDescent="0.25">
      <c r="AZ2373" s="9">
        <v>3.3609467455621305</v>
      </c>
    </row>
    <row r="2374" spans="52:52" x14ac:dyDescent="0.25">
      <c r="AZ2374" s="9">
        <v>3.4792899408284019</v>
      </c>
    </row>
    <row r="2375" spans="52:52" x14ac:dyDescent="0.25">
      <c r="AZ2375" s="9">
        <v>3.1005917159763317</v>
      </c>
    </row>
    <row r="2376" spans="52:52" x14ac:dyDescent="0.25">
      <c r="AZ2376" s="9">
        <v>3.0532544378698225</v>
      </c>
    </row>
    <row r="2377" spans="52:52" x14ac:dyDescent="0.25">
      <c r="AZ2377" s="9">
        <v>3.1242603550295858</v>
      </c>
    </row>
    <row r="2378" spans="52:52" x14ac:dyDescent="0.25">
      <c r="AZ2378" s="9">
        <v>4.5917159763313604</v>
      </c>
    </row>
    <row r="2379" spans="52:52" x14ac:dyDescent="0.25">
      <c r="AZ2379" s="9">
        <v>1.514792899408284</v>
      </c>
    </row>
    <row r="2380" spans="52:52" x14ac:dyDescent="0.25">
      <c r="AZ2380" s="9">
        <v>3.9763313609467459</v>
      </c>
    </row>
    <row r="2381" spans="52:52" x14ac:dyDescent="0.25">
      <c r="AZ2381" s="9">
        <v>2.4852071005917162</v>
      </c>
    </row>
    <row r="2382" spans="52:52" x14ac:dyDescent="0.25">
      <c r="AZ2382" s="9">
        <v>4.449704142011834</v>
      </c>
    </row>
    <row r="2383" spans="52:52" x14ac:dyDescent="0.25">
      <c r="AZ2383" s="9">
        <v>3.4792899408284024</v>
      </c>
    </row>
    <row r="2384" spans="52:52" x14ac:dyDescent="0.25">
      <c r="AZ2384" s="9">
        <v>3.1005917159763308</v>
      </c>
    </row>
    <row r="2385" spans="52:52" x14ac:dyDescent="0.25">
      <c r="AZ2385" s="9">
        <v>3.3609467455621305</v>
      </c>
    </row>
    <row r="2386" spans="52:52" x14ac:dyDescent="0.25">
      <c r="AZ2386" s="9">
        <v>3.4792899408284019</v>
      </c>
    </row>
    <row r="2387" spans="52:52" x14ac:dyDescent="0.25">
      <c r="AZ2387" s="9">
        <v>3.1005917159763317</v>
      </c>
    </row>
    <row r="2388" spans="52:52" x14ac:dyDescent="0.25">
      <c r="AZ2388" s="9">
        <v>3.0532544378698225</v>
      </c>
    </row>
    <row r="2389" spans="52:52" x14ac:dyDescent="0.25">
      <c r="AZ2389" s="9">
        <v>3.1242603550295858</v>
      </c>
    </row>
    <row r="2390" spans="52:52" x14ac:dyDescent="0.25">
      <c r="AZ2390" s="9">
        <v>4.5917159763313604</v>
      </c>
    </row>
    <row r="2391" spans="52:52" x14ac:dyDescent="0.25">
      <c r="AZ2391" s="9">
        <v>1.514792899408284</v>
      </c>
    </row>
    <row r="2392" spans="52:52" x14ac:dyDescent="0.25">
      <c r="AZ2392" s="9">
        <v>3.9763313609467459</v>
      </c>
    </row>
    <row r="2393" spans="52:52" x14ac:dyDescent="0.25">
      <c r="AZ2393" s="9">
        <v>2.4852071005917162</v>
      </c>
    </row>
    <row r="2394" spans="52:52" x14ac:dyDescent="0.25">
      <c r="AZ2394" s="9">
        <v>4.449704142011834</v>
      </c>
    </row>
    <row r="2395" spans="52:52" x14ac:dyDescent="0.25">
      <c r="AZ2395" s="9">
        <v>3.4792899408284024</v>
      </c>
    </row>
    <row r="2396" spans="52:52" x14ac:dyDescent="0.25">
      <c r="AZ2396" s="9">
        <v>3.1005917159763308</v>
      </c>
    </row>
    <row r="2397" spans="52:52" x14ac:dyDescent="0.25">
      <c r="AZ2397" s="9">
        <v>3.3609467455621305</v>
      </c>
    </row>
    <row r="2398" spans="52:52" x14ac:dyDescent="0.25">
      <c r="AZ2398" s="9">
        <v>3.4792899408284019</v>
      </c>
    </row>
    <row r="2399" spans="52:52" x14ac:dyDescent="0.25">
      <c r="AZ2399" s="9">
        <v>3.1005917159763317</v>
      </c>
    </row>
    <row r="2400" spans="52:52" x14ac:dyDescent="0.25">
      <c r="AZ2400" s="9">
        <v>3.0532544378698225</v>
      </c>
    </row>
    <row r="2401" spans="52:52" x14ac:dyDescent="0.25">
      <c r="AZ2401" s="9">
        <v>3.1242603550295858</v>
      </c>
    </row>
    <row r="2402" spans="52:52" x14ac:dyDescent="0.25">
      <c r="AZ2402" s="9">
        <v>4.5917159763313604</v>
      </c>
    </row>
    <row r="2403" spans="52:52" x14ac:dyDescent="0.25">
      <c r="AZ2403" s="9">
        <v>1.514792899408284</v>
      </c>
    </row>
    <row r="2404" spans="52:52" x14ac:dyDescent="0.25">
      <c r="AZ2404" s="9">
        <v>3.9763313609467459</v>
      </c>
    </row>
    <row r="2405" spans="52:52" x14ac:dyDescent="0.25">
      <c r="AZ2405" s="9">
        <v>2.4852071005917162</v>
      </c>
    </row>
    <row r="2406" spans="52:52" x14ac:dyDescent="0.25">
      <c r="AZ2406" s="9">
        <v>4.449704142011834</v>
      </c>
    </row>
    <row r="2407" spans="52:52" x14ac:dyDescent="0.25">
      <c r="AZ2407" s="9">
        <v>3.4792899408284024</v>
      </c>
    </row>
    <row r="2408" spans="52:52" x14ac:dyDescent="0.25">
      <c r="AZ2408" s="9">
        <v>3.1005917159763308</v>
      </c>
    </row>
    <row r="2409" spans="52:52" x14ac:dyDescent="0.25">
      <c r="AZ2409" s="9">
        <v>3.3609467455621305</v>
      </c>
    </row>
    <row r="2410" spans="52:52" x14ac:dyDescent="0.25">
      <c r="AZ2410" s="9">
        <v>3.4792899408284019</v>
      </c>
    </row>
    <row r="2411" spans="52:52" x14ac:dyDescent="0.25">
      <c r="AZ2411" s="9">
        <v>3.1005917159763317</v>
      </c>
    </row>
    <row r="2412" spans="52:52" x14ac:dyDescent="0.25">
      <c r="AZ2412" s="9">
        <v>3.0532544378698225</v>
      </c>
    </row>
    <row r="2413" spans="52:52" x14ac:dyDescent="0.25">
      <c r="AZ2413" s="9">
        <v>3.1242603550295858</v>
      </c>
    </row>
    <row r="2414" spans="52:52" x14ac:dyDescent="0.25">
      <c r="AZ2414" s="9">
        <v>4.5917159763313604</v>
      </c>
    </row>
    <row r="2415" spans="52:52" x14ac:dyDescent="0.25">
      <c r="AZ2415" s="9">
        <v>1.514792899408284</v>
      </c>
    </row>
    <row r="2416" spans="52:52" x14ac:dyDescent="0.25">
      <c r="AZ2416" s="9">
        <v>3.9763313609467459</v>
      </c>
    </row>
    <row r="2417" spans="52:52" x14ac:dyDescent="0.25">
      <c r="AZ2417" s="9">
        <v>2.4852071005917162</v>
      </c>
    </row>
    <row r="2418" spans="52:52" x14ac:dyDescent="0.25">
      <c r="AZ2418" s="9">
        <v>4.449704142011834</v>
      </c>
    </row>
    <row r="2419" spans="52:52" x14ac:dyDescent="0.25">
      <c r="AZ2419" s="9">
        <v>3.4792899408284024</v>
      </c>
    </row>
    <row r="2420" spans="52:52" x14ac:dyDescent="0.25">
      <c r="AZ2420" s="9">
        <v>3.1005917159763308</v>
      </c>
    </row>
    <row r="2421" spans="52:52" x14ac:dyDescent="0.25">
      <c r="AZ2421" s="9">
        <v>3.3609467455621305</v>
      </c>
    </row>
    <row r="2422" spans="52:52" x14ac:dyDescent="0.25">
      <c r="AZ2422" s="9">
        <v>3.4792899408284019</v>
      </c>
    </row>
    <row r="2423" spans="52:52" x14ac:dyDescent="0.25">
      <c r="AZ2423" s="9">
        <v>3.1005917159763317</v>
      </c>
    </row>
    <row r="2424" spans="52:52" x14ac:dyDescent="0.25">
      <c r="AZ2424" s="9">
        <v>3.0532544378698225</v>
      </c>
    </row>
    <row r="2425" spans="52:52" x14ac:dyDescent="0.25">
      <c r="AZ2425" s="9">
        <v>3.1242603550295858</v>
      </c>
    </row>
    <row r="2426" spans="52:52" x14ac:dyDescent="0.25">
      <c r="AZ2426" s="9">
        <v>4.5917159763313604</v>
      </c>
    </row>
    <row r="2427" spans="52:52" x14ac:dyDescent="0.25">
      <c r="AZ2427" s="9">
        <v>1.514792899408284</v>
      </c>
    </row>
    <row r="2428" spans="52:52" x14ac:dyDescent="0.25">
      <c r="AZ2428" s="9">
        <v>3.9763313609467459</v>
      </c>
    </row>
    <row r="2429" spans="52:52" x14ac:dyDescent="0.25">
      <c r="AZ2429" s="9">
        <v>2.4852071005917162</v>
      </c>
    </row>
    <row r="2430" spans="52:52" x14ac:dyDescent="0.25">
      <c r="AZ2430" s="9">
        <v>4.449704142011834</v>
      </c>
    </row>
    <row r="2431" spans="52:52" x14ac:dyDescent="0.25">
      <c r="AZ2431" s="9">
        <v>3.4792899408284024</v>
      </c>
    </row>
    <row r="2432" spans="52:52" x14ac:dyDescent="0.25">
      <c r="AZ2432" s="9">
        <v>3.1005917159763308</v>
      </c>
    </row>
    <row r="2433" spans="52:52" x14ac:dyDescent="0.25">
      <c r="AZ2433" s="9">
        <v>3.3609467455621305</v>
      </c>
    </row>
    <row r="2434" spans="52:52" x14ac:dyDescent="0.25">
      <c r="AZ2434" s="9">
        <v>3.4792899408284019</v>
      </c>
    </row>
    <row r="2435" spans="52:52" x14ac:dyDescent="0.25">
      <c r="AZ2435" s="9">
        <v>3.1005917159763317</v>
      </c>
    </row>
    <row r="2436" spans="52:52" x14ac:dyDescent="0.25">
      <c r="AZ2436" s="9">
        <v>3.0532544378698225</v>
      </c>
    </row>
    <row r="2437" spans="52:52" x14ac:dyDescent="0.25">
      <c r="AZ2437" s="9">
        <v>3.1242603550295858</v>
      </c>
    </row>
    <row r="2438" spans="52:52" x14ac:dyDescent="0.25">
      <c r="AZ2438" s="9">
        <v>4.5917159763313604</v>
      </c>
    </row>
    <row r="2439" spans="52:52" x14ac:dyDescent="0.25">
      <c r="AZ2439" s="9">
        <v>1.514792899408284</v>
      </c>
    </row>
    <row r="2440" spans="52:52" x14ac:dyDescent="0.25">
      <c r="AZ2440" s="9">
        <v>3.9763313609467459</v>
      </c>
    </row>
    <row r="2441" spans="52:52" x14ac:dyDescent="0.25">
      <c r="AZ2441" s="9">
        <v>2.4852071005917162</v>
      </c>
    </row>
    <row r="2442" spans="52:52" x14ac:dyDescent="0.25">
      <c r="AZ2442" s="9">
        <v>4.449704142011834</v>
      </c>
    </row>
    <row r="2443" spans="52:52" x14ac:dyDescent="0.25">
      <c r="AZ2443" s="9">
        <v>3.4792899408284024</v>
      </c>
    </row>
    <row r="2444" spans="52:52" x14ac:dyDescent="0.25">
      <c r="AZ2444" s="9">
        <v>3.1005917159763308</v>
      </c>
    </row>
    <row r="2445" spans="52:52" x14ac:dyDescent="0.25">
      <c r="AZ2445" s="9">
        <v>3.3609467455621305</v>
      </c>
    </row>
    <row r="2446" spans="52:52" x14ac:dyDescent="0.25">
      <c r="AZ2446" s="9">
        <v>3.4792899408284019</v>
      </c>
    </row>
    <row r="2447" spans="52:52" x14ac:dyDescent="0.25">
      <c r="AZ2447" s="9">
        <v>3.1005917159763317</v>
      </c>
    </row>
    <row r="2448" spans="52:52" x14ac:dyDescent="0.25">
      <c r="AZ2448" s="9">
        <v>3.0532544378698225</v>
      </c>
    </row>
    <row r="2449" spans="52:52" x14ac:dyDescent="0.25">
      <c r="AZ2449" s="9">
        <v>3.1242603550295858</v>
      </c>
    </row>
    <row r="2450" spans="52:52" x14ac:dyDescent="0.25">
      <c r="AZ2450" s="9">
        <v>4.5917159763313604</v>
      </c>
    </row>
    <row r="2451" spans="52:52" x14ac:dyDescent="0.25">
      <c r="AZ2451" s="9">
        <v>1.514792899408284</v>
      </c>
    </row>
    <row r="2452" spans="52:52" x14ac:dyDescent="0.25">
      <c r="AZ2452" s="9">
        <v>3.9763313609467459</v>
      </c>
    </row>
    <row r="2453" spans="52:52" x14ac:dyDescent="0.25">
      <c r="AZ2453" s="9">
        <v>2.4852071005917162</v>
      </c>
    </row>
    <row r="2454" spans="52:52" x14ac:dyDescent="0.25">
      <c r="AZ2454" s="9">
        <v>4.449704142011834</v>
      </c>
    </row>
    <row r="2455" spans="52:52" x14ac:dyDescent="0.25">
      <c r="AZ2455" s="9">
        <v>3.4792899408284024</v>
      </c>
    </row>
    <row r="2456" spans="52:52" x14ac:dyDescent="0.25">
      <c r="AZ2456" s="9">
        <v>3.1005917159763308</v>
      </c>
    </row>
    <row r="2457" spans="52:52" x14ac:dyDescent="0.25">
      <c r="AZ2457" s="9">
        <v>3.3609467455621305</v>
      </c>
    </row>
    <row r="2458" spans="52:52" x14ac:dyDescent="0.25">
      <c r="AZ2458" s="9">
        <v>3.4792899408284019</v>
      </c>
    </row>
    <row r="2459" spans="52:52" x14ac:dyDescent="0.25">
      <c r="AZ2459" s="9">
        <v>3.1005917159763317</v>
      </c>
    </row>
    <row r="2460" spans="52:52" x14ac:dyDescent="0.25">
      <c r="AZ2460" s="9">
        <v>3.0532544378698225</v>
      </c>
    </row>
    <row r="2461" spans="52:52" x14ac:dyDescent="0.25">
      <c r="AZ2461" s="9">
        <v>3.1242603550295858</v>
      </c>
    </row>
    <row r="2462" spans="52:52" x14ac:dyDescent="0.25">
      <c r="AZ2462" s="9">
        <v>4.5917159763313604</v>
      </c>
    </row>
    <row r="2463" spans="52:52" x14ac:dyDescent="0.25">
      <c r="AZ2463" s="9">
        <v>1.514792899408284</v>
      </c>
    </row>
    <row r="2464" spans="52:52" x14ac:dyDescent="0.25">
      <c r="AZ2464" s="9">
        <v>3.9763313609467459</v>
      </c>
    </row>
    <row r="2465" spans="52:52" x14ac:dyDescent="0.25">
      <c r="AZ2465" s="9">
        <v>2.4852071005917162</v>
      </c>
    </row>
    <row r="2466" spans="52:52" x14ac:dyDescent="0.25">
      <c r="AZ2466" s="9">
        <v>4.449704142011834</v>
      </c>
    </row>
    <row r="2467" spans="52:52" x14ac:dyDescent="0.25">
      <c r="AZ2467" s="9">
        <v>3.4792899408284024</v>
      </c>
    </row>
    <row r="2468" spans="52:52" x14ac:dyDescent="0.25">
      <c r="AZ2468" s="9">
        <v>3.1005917159763308</v>
      </c>
    </row>
    <row r="2469" spans="52:52" x14ac:dyDescent="0.25">
      <c r="AZ2469" s="9">
        <v>3.3609467455621305</v>
      </c>
    </row>
    <row r="2470" spans="52:52" x14ac:dyDescent="0.25">
      <c r="AZ2470" s="9">
        <v>3.4792899408284019</v>
      </c>
    </row>
    <row r="2471" spans="52:52" x14ac:dyDescent="0.25">
      <c r="AZ2471" s="9">
        <v>3.1005917159763317</v>
      </c>
    </row>
    <row r="2472" spans="52:52" x14ac:dyDescent="0.25">
      <c r="AZ2472" s="9">
        <v>3.0532544378698225</v>
      </c>
    </row>
    <row r="2473" spans="52:52" x14ac:dyDescent="0.25">
      <c r="AZ2473" s="9">
        <v>3.1242603550295858</v>
      </c>
    </row>
    <row r="2474" spans="52:52" x14ac:dyDescent="0.25">
      <c r="AZ2474" s="9">
        <v>4.5917159763313604</v>
      </c>
    </row>
    <row r="2475" spans="52:52" x14ac:dyDescent="0.25">
      <c r="AZ2475" s="9">
        <v>1.514792899408284</v>
      </c>
    </row>
    <row r="2476" spans="52:52" x14ac:dyDescent="0.25">
      <c r="AZ2476" s="9">
        <v>3.9763313609467459</v>
      </c>
    </row>
    <row r="2477" spans="52:52" x14ac:dyDescent="0.25">
      <c r="AZ2477" s="9">
        <v>2.4852071005917162</v>
      </c>
    </row>
    <row r="2478" spans="52:52" x14ac:dyDescent="0.25">
      <c r="AZ2478" s="9">
        <v>4.449704142011834</v>
      </c>
    </row>
    <row r="2479" spans="52:52" x14ac:dyDescent="0.25">
      <c r="AZ2479" s="9">
        <v>3.4792899408284024</v>
      </c>
    </row>
    <row r="2480" spans="52:52" x14ac:dyDescent="0.25">
      <c r="AZ2480" s="9">
        <v>3.1005917159763308</v>
      </c>
    </row>
    <row r="2481" spans="52:52" x14ac:dyDescent="0.25">
      <c r="AZ2481" s="9">
        <v>3.3609467455621305</v>
      </c>
    </row>
    <row r="2482" spans="52:52" x14ac:dyDescent="0.25">
      <c r="AZ2482" s="9">
        <v>3.4792899408284019</v>
      </c>
    </row>
    <row r="2483" spans="52:52" x14ac:dyDescent="0.25">
      <c r="AZ2483" s="9">
        <v>3.1005917159763317</v>
      </c>
    </row>
    <row r="2484" spans="52:52" x14ac:dyDescent="0.25">
      <c r="AZ2484" s="9">
        <v>3.0532544378698225</v>
      </c>
    </row>
    <row r="2485" spans="52:52" x14ac:dyDescent="0.25">
      <c r="AZ2485" s="9">
        <v>3.1242603550295858</v>
      </c>
    </row>
    <row r="2486" spans="52:52" x14ac:dyDescent="0.25">
      <c r="AZ2486" s="9">
        <v>4.5917159763313604</v>
      </c>
    </row>
    <row r="2487" spans="52:52" x14ac:dyDescent="0.25">
      <c r="AZ2487" s="9">
        <v>1.514792899408284</v>
      </c>
    </row>
    <row r="2488" spans="52:52" x14ac:dyDescent="0.25">
      <c r="AZ2488" s="9">
        <v>3.9763313609467459</v>
      </c>
    </row>
    <row r="2489" spans="52:52" x14ac:dyDescent="0.25">
      <c r="AZ2489" s="9">
        <v>2.4852071005917162</v>
      </c>
    </row>
    <row r="2490" spans="52:52" x14ac:dyDescent="0.25">
      <c r="AZ2490" s="9">
        <v>4.449704142011834</v>
      </c>
    </row>
    <row r="2491" spans="52:52" x14ac:dyDescent="0.25">
      <c r="AZ2491" s="9">
        <v>3.4792899408284024</v>
      </c>
    </row>
    <row r="2492" spans="52:52" x14ac:dyDescent="0.25">
      <c r="AZ2492" s="9">
        <v>3.1005917159763308</v>
      </c>
    </row>
    <row r="2493" spans="52:52" x14ac:dyDescent="0.25">
      <c r="AZ2493" s="9">
        <v>3.3609467455621305</v>
      </c>
    </row>
    <row r="2494" spans="52:52" x14ac:dyDescent="0.25">
      <c r="AZ2494" s="9">
        <v>3.4792899408284019</v>
      </c>
    </row>
    <row r="2495" spans="52:52" x14ac:dyDescent="0.25">
      <c r="AZ2495" s="9">
        <v>3.1005917159763317</v>
      </c>
    </row>
    <row r="2496" spans="52:52" x14ac:dyDescent="0.25">
      <c r="AZ2496" s="9">
        <v>3.0532544378698225</v>
      </c>
    </row>
    <row r="2497" spans="52:52" x14ac:dyDescent="0.25">
      <c r="AZ2497" s="9">
        <v>3.1242603550295858</v>
      </c>
    </row>
    <row r="2498" spans="52:52" x14ac:dyDescent="0.25">
      <c r="AZ2498" s="9">
        <v>4.5917159763313604</v>
      </c>
    </row>
    <row r="2499" spans="52:52" x14ac:dyDescent="0.25">
      <c r="AZ2499" s="9">
        <v>1.514792899408284</v>
      </c>
    </row>
    <row r="2500" spans="52:52" x14ac:dyDescent="0.25">
      <c r="AZ2500" s="9">
        <v>3.9763313609467459</v>
      </c>
    </row>
    <row r="2501" spans="52:52" x14ac:dyDescent="0.25">
      <c r="AZ2501" s="9">
        <v>2.4852071005917162</v>
      </c>
    </row>
    <row r="2502" spans="52:52" x14ac:dyDescent="0.25">
      <c r="AZ2502" s="9">
        <v>4.449704142011834</v>
      </c>
    </row>
    <row r="2503" spans="52:52" x14ac:dyDescent="0.25">
      <c r="AZ2503" s="9">
        <v>3.4792899408284024</v>
      </c>
    </row>
    <row r="2504" spans="52:52" x14ac:dyDescent="0.25">
      <c r="AZ2504" s="9">
        <v>3.1005917159763308</v>
      </c>
    </row>
    <row r="2505" spans="52:52" x14ac:dyDescent="0.25">
      <c r="AZ2505" s="9">
        <v>3.3609467455621305</v>
      </c>
    </row>
    <row r="2506" spans="52:52" x14ac:dyDescent="0.25">
      <c r="AZ2506" s="9">
        <v>3.4792899408284019</v>
      </c>
    </row>
    <row r="2507" spans="52:52" x14ac:dyDescent="0.25">
      <c r="AZ2507" s="9">
        <v>3.1005917159763317</v>
      </c>
    </row>
    <row r="2508" spans="52:52" x14ac:dyDescent="0.25">
      <c r="AZ2508" s="9">
        <v>3.0532544378698225</v>
      </c>
    </row>
    <row r="2509" spans="52:52" x14ac:dyDescent="0.25">
      <c r="AZ2509" s="9">
        <v>3.1242603550295858</v>
      </c>
    </row>
    <row r="2510" spans="52:52" x14ac:dyDescent="0.25">
      <c r="AZ2510" s="9">
        <v>4.5917159763313604</v>
      </c>
    </row>
    <row r="2511" spans="52:52" x14ac:dyDescent="0.25">
      <c r="AZ2511" s="9">
        <v>1.514792899408284</v>
      </c>
    </row>
    <row r="2512" spans="52:52" x14ac:dyDescent="0.25">
      <c r="AZ2512" s="9">
        <v>3.9763313609467459</v>
      </c>
    </row>
    <row r="2513" spans="52:52" x14ac:dyDescent="0.25">
      <c r="AZ2513" s="9">
        <v>2.4852071005917162</v>
      </c>
    </row>
    <row r="2514" spans="52:52" x14ac:dyDescent="0.25">
      <c r="AZ2514" s="9">
        <v>4.449704142011834</v>
      </c>
    </row>
    <row r="2515" spans="52:52" x14ac:dyDescent="0.25">
      <c r="AZ2515" s="9">
        <v>3.4792899408284024</v>
      </c>
    </row>
    <row r="2516" spans="52:52" x14ac:dyDescent="0.25">
      <c r="AZ2516" s="9">
        <v>3.1005917159763308</v>
      </c>
    </row>
    <row r="2517" spans="52:52" x14ac:dyDescent="0.25">
      <c r="AZ2517" s="9">
        <v>3.3609467455621305</v>
      </c>
    </row>
    <row r="2518" spans="52:52" x14ac:dyDescent="0.25">
      <c r="AZ2518" s="9">
        <v>3.4792899408284019</v>
      </c>
    </row>
    <row r="2519" spans="52:52" x14ac:dyDescent="0.25">
      <c r="AZ2519" s="9">
        <v>3.1005917159763317</v>
      </c>
    </row>
    <row r="2520" spans="52:52" x14ac:dyDescent="0.25">
      <c r="AZ2520" s="9">
        <v>3.0532544378698225</v>
      </c>
    </row>
    <row r="2521" spans="52:52" x14ac:dyDescent="0.25">
      <c r="AZ2521" s="9">
        <v>3.1242603550295858</v>
      </c>
    </row>
    <row r="2522" spans="52:52" x14ac:dyDescent="0.25">
      <c r="AZ2522" s="9">
        <v>4.5917159763313604</v>
      </c>
    </row>
    <row r="2523" spans="52:52" x14ac:dyDescent="0.25">
      <c r="AZ2523" s="9">
        <v>1.514792899408284</v>
      </c>
    </row>
    <row r="2524" spans="52:52" x14ac:dyDescent="0.25">
      <c r="AZ2524" s="9">
        <v>3.9763313609467459</v>
      </c>
    </row>
    <row r="2525" spans="52:52" x14ac:dyDescent="0.25">
      <c r="AZ2525" s="9">
        <v>2.4852071005917162</v>
      </c>
    </row>
    <row r="2526" spans="52:52" x14ac:dyDescent="0.25">
      <c r="AZ2526" s="9">
        <v>4.449704142011834</v>
      </c>
    </row>
    <row r="2527" spans="52:52" x14ac:dyDescent="0.25">
      <c r="AZ2527" s="9">
        <v>3.4792899408284024</v>
      </c>
    </row>
    <row r="2528" spans="52:52" x14ac:dyDescent="0.25">
      <c r="AZ2528" s="9">
        <v>3.1005917159763308</v>
      </c>
    </row>
    <row r="2529" spans="52:52" x14ac:dyDescent="0.25">
      <c r="AZ2529" s="9">
        <v>3.3609467455621305</v>
      </c>
    </row>
    <row r="2530" spans="52:52" x14ac:dyDescent="0.25">
      <c r="AZ2530" s="9">
        <v>3.4792899408284019</v>
      </c>
    </row>
    <row r="2531" spans="52:52" x14ac:dyDescent="0.25">
      <c r="AZ2531" s="9">
        <v>3.1005917159763317</v>
      </c>
    </row>
    <row r="2532" spans="52:52" x14ac:dyDescent="0.25">
      <c r="AZ2532" s="9">
        <v>3.0532544378698225</v>
      </c>
    </row>
    <row r="2533" spans="52:52" x14ac:dyDescent="0.25">
      <c r="AZ2533" s="9">
        <v>3.1242603550295858</v>
      </c>
    </row>
    <row r="2534" spans="52:52" x14ac:dyDescent="0.25">
      <c r="AZ2534" s="9">
        <v>4.5917159763313604</v>
      </c>
    </row>
    <row r="2535" spans="52:52" x14ac:dyDescent="0.25">
      <c r="AZ2535" s="9">
        <v>1.514792899408284</v>
      </c>
    </row>
    <row r="2536" spans="52:52" x14ac:dyDescent="0.25">
      <c r="AZ2536" s="9">
        <v>3.9763313609467459</v>
      </c>
    </row>
    <row r="2537" spans="52:52" x14ac:dyDescent="0.25">
      <c r="AZ2537" s="9">
        <v>2.4852071005917162</v>
      </c>
    </row>
    <row r="2538" spans="52:52" x14ac:dyDescent="0.25">
      <c r="AZ2538" s="9">
        <v>4.449704142011834</v>
      </c>
    </row>
    <row r="2539" spans="52:52" x14ac:dyDescent="0.25">
      <c r="AZ2539" s="9">
        <v>3.4792899408284024</v>
      </c>
    </row>
    <row r="2540" spans="52:52" x14ac:dyDescent="0.25">
      <c r="AZ2540" s="9">
        <v>3.1005917159763308</v>
      </c>
    </row>
    <row r="2541" spans="52:52" x14ac:dyDescent="0.25">
      <c r="AZ2541" s="9">
        <v>3.3609467455621305</v>
      </c>
    </row>
    <row r="2542" spans="52:52" x14ac:dyDescent="0.25">
      <c r="AZ2542" s="9">
        <v>3.4792899408284019</v>
      </c>
    </row>
    <row r="2543" spans="52:52" x14ac:dyDescent="0.25">
      <c r="AZ2543" s="9">
        <v>3.1005917159763317</v>
      </c>
    </row>
    <row r="2544" spans="52:52" x14ac:dyDescent="0.25">
      <c r="AZ2544" s="9">
        <v>3.0532544378698225</v>
      </c>
    </row>
    <row r="2545" spans="52:52" x14ac:dyDescent="0.25">
      <c r="AZ2545" s="9">
        <v>3.1242603550295858</v>
      </c>
    </row>
    <row r="2546" spans="52:52" x14ac:dyDescent="0.25">
      <c r="AZ2546" s="9">
        <v>4.5917159763313604</v>
      </c>
    </row>
    <row r="2547" spans="52:52" x14ac:dyDescent="0.25">
      <c r="AZ2547" s="9">
        <v>1.514792899408284</v>
      </c>
    </row>
    <row r="2548" spans="52:52" x14ac:dyDescent="0.25">
      <c r="AZ2548" s="9">
        <v>3.9763313609467459</v>
      </c>
    </row>
    <row r="2549" spans="52:52" x14ac:dyDescent="0.25">
      <c r="AZ2549" s="9">
        <v>2.4852071005917162</v>
      </c>
    </row>
    <row r="2550" spans="52:52" x14ac:dyDescent="0.25">
      <c r="AZ2550" s="9">
        <v>4.449704142011834</v>
      </c>
    </row>
    <row r="2551" spans="52:52" x14ac:dyDescent="0.25">
      <c r="AZ2551" s="9">
        <v>3.4792899408284024</v>
      </c>
    </row>
    <row r="2552" spans="52:52" x14ac:dyDescent="0.25">
      <c r="AZ2552" s="9">
        <v>3.1005917159763308</v>
      </c>
    </row>
    <row r="2553" spans="52:52" x14ac:dyDescent="0.25">
      <c r="AZ2553" s="9">
        <v>3.3609467455621305</v>
      </c>
    </row>
    <row r="2554" spans="52:52" x14ac:dyDescent="0.25">
      <c r="AZ2554" s="9">
        <v>3.4792899408284019</v>
      </c>
    </row>
    <row r="2555" spans="52:52" x14ac:dyDescent="0.25">
      <c r="AZ2555" s="9">
        <v>3.1005917159763317</v>
      </c>
    </row>
    <row r="2556" spans="52:52" x14ac:dyDescent="0.25">
      <c r="AZ2556" s="9">
        <v>3.0532544378698225</v>
      </c>
    </row>
    <row r="2557" spans="52:52" x14ac:dyDescent="0.25">
      <c r="AZ2557" s="9">
        <v>3.1242603550295858</v>
      </c>
    </row>
    <row r="2558" spans="52:52" x14ac:dyDescent="0.25">
      <c r="AZ2558" s="9">
        <v>4.5917159763313604</v>
      </c>
    </row>
    <row r="2559" spans="52:52" x14ac:dyDescent="0.25">
      <c r="AZ2559" s="9">
        <v>1.514792899408284</v>
      </c>
    </row>
    <row r="2560" spans="52:52" x14ac:dyDescent="0.25">
      <c r="AZ2560" s="9">
        <v>3.9763313609467459</v>
      </c>
    </row>
    <row r="2561" spans="52:52" x14ac:dyDescent="0.25">
      <c r="AZ2561" s="9">
        <v>2.4852071005917162</v>
      </c>
    </row>
    <row r="2562" spans="52:52" x14ac:dyDescent="0.25">
      <c r="AZ2562" s="9">
        <v>4.449704142011834</v>
      </c>
    </row>
    <row r="2563" spans="52:52" x14ac:dyDescent="0.25">
      <c r="AZ2563" s="9">
        <v>3.4792899408284024</v>
      </c>
    </row>
    <row r="2564" spans="52:52" x14ac:dyDescent="0.25">
      <c r="AZ2564" s="9">
        <v>3.1005917159763308</v>
      </c>
    </row>
    <row r="2565" spans="52:52" x14ac:dyDescent="0.25">
      <c r="AZ2565" s="9">
        <v>3.3609467455621305</v>
      </c>
    </row>
    <row r="2566" spans="52:52" x14ac:dyDescent="0.25">
      <c r="AZ2566" s="9">
        <v>3.4792899408284019</v>
      </c>
    </row>
    <row r="2567" spans="52:52" x14ac:dyDescent="0.25">
      <c r="AZ2567" s="9">
        <v>3.1005917159763317</v>
      </c>
    </row>
    <row r="2568" spans="52:52" x14ac:dyDescent="0.25">
      <c r="AZ2568" s="9">
        <v>3.0532544378698225</v>
      </c>
    </row>
    <row r="2569" spans="52:52" x14ac:dyDescent="0.25">
      <c r="AZ2569" s="9">
        <v>3.1242603550295858</v>
      </c>
    </row>
    <row r="2570" spans="52:52" x14ac:dyDescent="0.25">
      <c r="AZ2570" s="9">
        <v>4.5917159763313604</v>
      </c>
    </row>
    <row r="2571" spans="52:52" x14ac:dyDescent="0.25">
      <c r="AZ2571" s="9">
        <v>1.514792899408284</v>
      </c>
    </row>
    <row r="2572" spans="52:52" x14ac:dyDescent="0.25">
      <c r="AZ2572" s="9">
        <v>3.9763313609467459</v>
      </c>
    </row>
    <row r="2573" spans="52:52" x14ac:dyDescent="0.25">
      <c r="AZ2573" s="9">
        <v>2.4852071005917162</v>
      </c>
    </row>
    <row r="2574" spans="52:52" x14ac:dyDescent="0.25">
      <c r="AZ2574" s="9">
        <v>4.449704142011834</v>
      </c>
    </row>
    <row r="2575" spans="52:52" x14ac:dyDescent="0.25">
      <c r="AZ2575" s="9">
        <v>3.4792899408284024</v>
      </c>
    </row>
    <row r="2576" spans="52:52" x14ac:dyDescent="0.25">
      <c r="AZ2576" s="9">
        <v>3.1005917159763308</v>
      </c>
    </row>
    <row r="2577" spans="52:52" x14ac:dyDescent="0.25">
      <c r="AZ2577" s="9">
        <v>3.3609467455621305</v>
      </c>
    </row>
    <row r="2578" spans="52:52" x14ac:dyDescent="0.25">
      <c r="AZ2578" s="9">
        <v>3.4792899408284019</v>
      </c>
    </row>
    <row r="2579" spans="52:52" x14ac:dyDescent="0.25">
      <c r="AZ2579" s="9">
        <v>3.1005917159763317</v>
      </c>
    </row>
    <row r="2580" spans="52:52" x14ac:dyDescent="0.25">
      <c r="AZ2580" s="9">
        <v>3.0532544378698225</v>
      </c>
    </row>
    <row r="2581" spans="52:52" x14ac:dyDescent="0.25">
      <c r="AZ2581" s="9">
        <v>3.1242603550295858</v>
      </c>
    </row>
    <row r="2582" spans="52:52" x14ac:dyDescent="0.25">
      <c r="AZ2582" s="9">
        <v>4.5917159763313604</v>
      </c>
    </row>
    <row r="2583" spans="52:52" x14ac:dyDescent="0.25">
      <c r="AZ2583" s="9">
        <v>1.514792899408284</v>
      </c>
    </row>
    <row r="2584" spans="52:52" x14ac:dyDescent="0.25">
      <c r="AZ2584" s="9">
        <v>3.9763313609467459</v>
      </c>
    </row>
    <row r="2585" spans="52:52" x14ac:dyDescent="0.25">
      <c r="AZ2585" s="9">
        <v>2.4852071005917162</v>
      </c>
    </row>
    <row r="2586" spans="52:52" x14ac:dyDescent="0.25">
      <c r="AZ2586" s="9">
        <v>4.449704142011834</v>
      </c>
    </row>
    <row r="2587" spans="52:52" x14ac:dyDescent="0.25">
      <c r="AZ2587" s="9">
        <v>3.4792899408284024</v>
      </c>
    </row>
    <row r="2588" spans="52:52" x14ac:dyDescent="0.25">
      <c r="AZ2588" s="9">
        <v>3.1005917159763308</v>
      </c>
    </row>
    <row r="2589" spans="52:52" x14ac:dyDescent="0.25">
      <c r="AZ2589" s="9">
        <v>3.3609467455621305</v>
      </c>
    </row>
    <row r="2590" spans="52:52" x14ac:dyDescent="0.25">
      <c r="AZ2590" s="9">
        <v>3.4792899408284019</v>
      </c>
    </row>
    <row r="2591" spans="52:52" x14ac:dyDescent="0.25">
      <c r="AZ2591" s="9">
        <v>3.1005917159763317</v>
      </c>
    </row>
    <row r="2592" spans="52:52" x14ac:dyDescent="0.25">
      <c r="AZ2592" s="9">
        <v>3.0532544378698225</v>
      </c>
    </row>
    <row r="2593" spans="52:52" x14ac:dyDescent="0.25">
      <c r="AZ2593" s="9">
        <v>3.1242603550295858</v>
      </c>
    </row>
    <row r="2594" spans="52:52" x14ac:dyDescent="0.25">
      <c r="AZ2594" s="9">
        <v>4.5917159763313604</v>
      </c>
    </row>
    <row r="2595" spans="52:52" x14ac:dyDescent="0.25">
      <c r="AZ2595" s="9">
        <v>1.514792899408284</v>
      </c>
    </row>
    <row r="2596" spans="52:52" x14ac:dyDescent="0.25">
      <c r="AZ2596" s="9">
        <v>3.9763313609467459</v>
      </c>
    </row>
    <row r="2597" spans="52:52" x14ac:dyDescent="0.25">
      <c r="AZ2597" s="9">
        <v>2.4852071005917162</v>
      </c>
    </row>
    <row r="2598" spans="52:52" x14ac:dyDescent="0.25">
      <c r="AZ2598" s="9">
        <v>4.449704142011834</v>
      </c>
    </row>
    <row r="2599" spans="52:52" x14ac:dyDescent="0.25">
      <c r="AZ2599" s="9">
        <v>3.4792899408284024</v>
      </c>
    </row>
    <row r="2600" spans="52:52" x14ac:dyDescent="0.25">
      <c r="AZ2600" s="9">
        <v>3.1005917159763308</v>
      </c>
    </row>
    <row r="2601" spans="52:52" x14ac:dyDescent="0.25">
      <c r="AZ2601" s="9">
        <v>3.3609467455621305</v>
      </c>
    </row>
    <row r="2602" spans="52:52" x14ac:dyDescent="0.25">
      <c r="AZ2602" s="9">
        <v>3.4792899408284019</v>
      </c>
    </row>
    <row r="2603" spans="52:52" x14ac:dyDescent="0.25">
      <c r="AZ2603" s="9">
        <v>3.1005917159763317</v>
      </c>
    </row>
    <row r="2604" spans="52:52" x14ac:dyDescent="0.25">
      <c r="AZ2604" s="9">
        <v>3.0532544378698225</v>
      </c>
    </row>
    <row r="2605" spans="52:52" x14ac:dyDescent="0.25">
      <c r="AZ2605" s="9">
        <v>3.1242603550295858</v>
      </c>
    </row>
    <row r="2606" spans="52:52" x14ac:dyDescent="0.25">
      <c r="AZ2606" s="9">
        <v>4.5917159763313604</v>
      </c>
    </row>
    <row r="2607" spans="52:52" x14ac:dyDescent="0.25">
      <c r="AZ2607" s="9">
        <v>1.514792899408284</v>
      </c>
    </row>
    <row r="2608" spans="52:52" x14ac:dyDescent="0.25">
      <c r="AZ2608" s="9">
        <v>3.9763313609467459</v>
      </c>
    </row>
    <row r="2609" spans="52:52" x14ac:dyDescent="0.25">
      <c r="AZ2609" s="9">
        <v>2.4852071005917162</v>
      </c>
    </row>
    <row r="2610" spans="52:52" x14ac:dyDescent="0.25">
      <c r="AZ2610" s="9">
        <v>4.449704142011834</v>
      </c>
    </row>
    <row r="2611" spans="52:52" x14ac:dyDescent="0.25">
      <c r="AZ2611" s="9">
        <v>3.4792899408284024</v>
      </c>
    </row>
    <row r="2612" spans="52:52" x14ac:dyDescent="0.25">
      <c r="AZ2612" s="9">
        <v>3.1005917159763308</v>
      </c>
    </row>
    <row r="2613" spans="52:52" x14ac:dyDescent="0.25">
      <c r="AZ2613" s="9">
        <v>3.3609467455621305</v>
      </c>
    </row>
    <row r="2614" spans="52:52" x14ac:dyDescent="0.25">
      <c r="AZ2614" s="9">
        <v>3.4792899408284019</v>
      </c>
    </row>
    <row r="2615" spans="52:52" x14ac:dyDescent="0.25">
      <c r="AZ2615" s="9">
        <v>3.1005917159763317</v>
      </c>
    </row>
    <row r="2616" spans="52:52" x14ac:dyDescent="0.25">
      <c r="AZ2616" s="9">
        <v>3.0532544378698225</v>
      </c>
    </row>
    <row r="2617" spans="52:52" x14ac:dyDescent="0.25">
      <c r="AZ2617" s="9">
        <v>3.1242603550295858</v>
      </c>
    </row>
    <row r="2618" spans="52:52" x14ac:dyDescent="0.25">
      <c r="AZ2618" s="9">
        <v>4.5917159763313604</v>
      </c>
    </row>
    <row r="2619" spans="52:52" x14ac:dyDescent="0.25">
      <c r="AZ2619" s="9">
        <v>1.514792899408284</v>
      </c>
    </row>
    <row r="2620" spans="52:52" x14ac:dyDescent="0.25">
      <c r="AZ2620" s="9">
        <v>3.9763313609467459</v>
      </c>
    </row>
    <row r="2621" spans="52:52" x14ac:dyDescent="0.25">
      <c r="AZ2621" s="9">
        <v>2.4852071005917162</v>
      </c>
    </row>
    <row r="2622" spans="52:52" x14ac:dyDescent="0.25">
      <c r="AZ2622" s="9">
        <v>4.449704142011834</v>
      </c>
    </row>
    <row r="2623" spans="52:52" x14ac:dyDescent="0.25">
      <c r="AZ2623" s="9">
        <v>3.4792899408284024</v>
      </c>
    </row>
    <row r="2624" spans="52:52" x14ac:dyDescent="0.25">
      <c r="AZ2624" s="9">
        <v>3.1005917159763308</v>
      </c>
    </row>
    <row r="2625" spans="52:52" x14ac:dyDescent="0.25">
      <c r="AZ2625" s="9">
        <v>3.3609467455621305</v>
      </c>
    </row>
    <row r="2626" spans="52:52" x14ac:dyDescent="0.25">
      <c r="AZ2626" s="9">
        <v>3.4792899408284019</v>
      </c>
    </row>
    <row r="2627" spans="52:52" x14ac:dyDescent="0.25">
      <c r="AZ2627" s="9">
        <v>3.1005917159763317</v>
      </c>
    </row>
    <row r="2628" spans="52:52" x14ac:dyDescent="0.25">
      <c r="AZ2628" s="9">
        <v>3.0532544378698225</v>
      </c>
    </row>
    <row r="2629" spans="52:52" x14ac:dyDescent="0.25">
      <c r="AZ2629" s="9">
        <v>3.1242603550295858</v>
      </c>
    </row>
    <row r="2630" spans="52:52" x14ac:dyDescent="0.25">
      <c r="AZ2630" s="9">
        <v>4.5917159763313604</v>
      </c>
    </row>
    <row r="2631" spans="52:52" x14ac:dyDescent="0.25">
      <c r="AZ2631" s="9">
        <v>1.514792899408284</v>
      </c>
    </row>
    <row r="2632" spans="52:52" x14ac:dyDescent="0.25">
      <c r="AZ2632" s="9">
        <v>3.9763313609467459</v>
      </c>
    </row>
    <row r="2633" spans="52:52" x14ac:dyDescent="0.25">
      <c r="AZ2633" s="9">
        <v>2.4852071005917162</v>
      </c>
    </row>
    <row r="2634" spans="52:52" x14ac:dyDescent="0.25">
      <c r="AZ2634" s="9">
        <v>4.449704142011834</v>
      </c>
    </row>
    <row r="2635" spans="52:52" x14ac:dyDescent="0.25">
      <c r="AZ2635" s="9">
        <v>3.4792899408284024</v>
      </c>
    </row>
    <row r="2636" spans="52:52" x14ac:dyDescent="0.25">
      <c r="AZ2636" s="9">
        <v>3.1005917159763308</v>
      </c>
    </row>
    <row r="2637" spans="52:52" x14ac:dyDescent="0.25">
      <c r="AZ2637" s="9">
        <v>3.3609467455621305</v>
      </c>
    </row>
    <row r="2638" spans="52:52" x14ac:dyDescent="0.25">
      <c r="AZ2638" s="9">
        <v>3.4792899408284019</v>
      </c>
    </row>
    <row r="2639" spans="52:52" x14ac:dyDescent="0.25">
      <c r="AZ2639" s="9">
        <v>3.1005917159763317</v>
      </c>
    </row>
    <row r="2640" spans="52:52" x14ac:dyDescent="0.25">
      <c r="AZ2640" s="9">
        <v>3.0532544378698225</v>
      </c>
    </row>
    <row r="2641" spans="52:52" x14ac:dyDescent="0.25">
      <c r="AZ2641" s="9">
        <v>3.1242603550295858</v>
      </c>
    </row>
    <row r="2642" spans="52:52" x14ac:dyDescent="0.25">
      <c r="AZ2642" s="9">
        <v>4.5917159763313604</v>
      </c>
    </row>
    <row r="2643" spans="52:52" x14ac:dyDescent="0.25">
      <c r="AZ2643" s="9">
        <v>1.514792899408284</v>
      </c>
    </row>
    <row r="2644" spans="52:52" x14ac:dyDescent="0.25">
      <c r="AZ2644" s="9">
        <v>3.9763313609467459</v>
      </c>
    </row>
    <row r="2645" spans="52:52" x14ac:dyDescent="0.25">
      <c r="AZ2645" s="9">
        <v>2.4852071005917162</v>
      </c>
    </row>
    <row r="2646" spans="52:52" x14ac:dyDescent="0.25">
      <c r="AZ2646" s="9">
        <v>4.449704142011834</v>
      </c>
    </row>
    <row r="2647" spans="52:52" x14ac:dyDescent="0.25">
      <c r="AZ2647" s="9">
        <v>3.4792899408284024</v>
      </c>
    </row>
    <row r="2648" spans="52:52" x14ac:dyDescent="0.25">
      <c r="AZ2648" s="9">
        <v>3.1005917159763308</v>
      </c>
    </row>
    <row r="2649" spans="52:52" x14ac:dyDescent="0.25">
      <c r="AZ2649" s="9">
        <v>3.3609467455621305</v>
      </c>
    </row>
    <row r="2650" spans="52:52" x14ac:dyDescent="0.25">
      <c r="AZ2650" s="9">
        <v>3.4792899408284019</v>
      </c>
    </row>
    <row r="2651" spans="52:52" x14ac:dyDescent="0.25">
      <c r="AZ2651" s="9">
        <v>3.1005917159763317</v>
      </c>
    </row>
    <row r="2652" spans="52:52" x14ac:dyDescent="0.25">
      <c r="AZ2652" s="9">
        <v>3.0532544378698225</v>
      </c>
    </row>
    <row r="2653" spans="52:52" x14ac:dyDescent="0.25">
      <c r="AZ2653" s="9">
        <v>3.1242603550295858</v>
      </c>
    </row>
    <row r="2654" spans="52:52" x14ac:dyDescent="0.25">
      <c r="AZ2654" s="9">
        <v>4.5917159763313604</v>
      </c>
    </row>
    <row r="2655" spans="52:52" x14ac:dyDescent="0.25">
      <c r="AZ2655" s="9">
        <v>1.514792899408284</v>
      </c>
    </row>
    <row r="2656" spans="52:52" x14ac:dyDescent="0.25">
      <c r="AZ2656" s="9">
        <v>3.9763313609467459</v>
      </c>
    </row>
    <row r="2657" spans="52:52" x14ac:dyDescent="0.25">
      <c r="AZ2657" s="9">
        <v>2.4852071005917162</v>
      </c>
    </row>
    <row r="2658" spans="52:52" x14ac:dyDescent="0.25">
      <c r="AZ2658" s="9">
        <v>4.449704142011834</v>
      </c>
    </row>
    <row r="2659" spans="52:52" x14ac:dyDescent="0.25">
      <c r="AZ2659" s="9">
        <v>3.4792899408284024</v>
      </c>
    </row>
    <row r="2660" spans="52:52" x14ac:dyDescent="0.25">
      <c r="AZ2660" s="9">
        <v>3.1005917159763308</v>
      </c>
    </row>
    <row r="2661" spans="52:52" x14ac:dyDescent="0.25">
      <c r="AZ2661" s="9">
        <v>3.3609467455621305</v>
      </c>
    </row>
    <row r="2662" spans="52:52" x14ac:dyDescent="0.25">
      <c r="AZ2662" s="9">
        <v>3.4792899408284019</v>
      </c>
    </row>
    <row r="2663" spans="52:52" x14ac:dyDescent="0.25">
      <c r="AZ2663" s="9">
        <v>3.1005917159763317</v>
      </c>
    </row>
    <row r="2664" spans="52:52" x14ac:dyDescent="0.25">
      <c r="AZ2664" s="9">
        <v>3.0532544378698225</v>
      </c>
    </row>
    <row r="2665" spans="52:52" x14ac:dyDescent="0.25">
      <c r="AZ2665" s="9">
        <v>3.1242603550295858</v>
      </c>
    </row>
    <row r="2666" spans="52:52" x14ac:dyDescent="0.25">
      <c r="AZ2666" s="9">
        <v>4.5917159763313604</v>
      </c>
    </row>
    <row r="2667" spans="52:52" x14ac:dyDescent="0.25">
      <c r="AZ2667" s="9">
        <v>1.514792899408284</v>
      </c>
    </row>
    <row r="2668" spans="52:52" x14ac:dyDescent="0.25">
      <c r="AZ2668" s="9">
        <v>3.9763313609467459</v>
      </c>
    </row>
    <row r="2669" spans="52:52" x14ac:dyDescent="0.25">
      <c r="AZ2669" s="9">
        <v>2.4852071005917162</v>
      </c>
    </row>
    <row r="2670" spans="52:52" x14ac:dyDescent="0.25">
      <c r="AZ2670" s="9">
        <v>4.449704142011834</v>
      </c>
    </row>
    <row r="2671" spans="52:52" x14ac:dyDescent="0.25">
      <c r="AZ2671" s="9">
        <v>3.4792899408284024</v>
      </c>
    </row>
    <row r="2672" spans="52:52" x14ac:dyDescent="0.25">
      <c r="AZ2672" s="9">
        <v>3.1005917159763308</v>
      </c>
    </row>
    <row r="2673" spans="52:52" x14ac:dyDescent="0.25">
      <c r="AZ2673" s="9">
        <v>3.3609467455621305</v>
      </c>
    </row>
    <row r="2674" spans="52:52" x14ac:dyDescent="0.25">
      <c r="AZ2674" s="9">
        <v>3.4792899408284019</v>
      </c>
    </row>
    <row r="2675" spans="52:52" x14ac:dyDescent="0.25">
      <c r="AZ2675" s="9">
        <v>3.1005917159763317</v>
      </c>
    </row>
    <row r="2676" spans="52:52" x14ac:dyDescent="0.25">
      <c r="AZ2676" s="9">
        <v>3.0532544378698225</v>
      </c>
    </row>
    <row r="2677" spans="52:52" x14ac:dyDescent="0.25">
      <c r="AZ2677" s="9">
        <v>3.1242603550295858</v>
      </c>
    </row>
    <row r="2678" spans="52:52" x14ac:dyDescent="0.25">
      <c r="AZ2678" s="9">
        <v>4.5917159763313604</v>
      </c>
    </row>
    <row r="2679" spans="52:52" x14ac:dyDescent="0.25">
      <c r="AZ2679" s="9">
        <v>1.514792899408284</v>
      </c>
    </row>
    <row r="2680" spans="52:52" x14ac:dyDescent="0.25">
      <c r="AZ2680" s="9">
        <v>3.9763313609467459</v>
      </c>
    </row>
    <row r="2681" spans="52:52" x14ac:dyDescent="0.25">
      <c r="AZ2681" s="9">
        <v>2.4852071005917162</v>
      </c>
    </row>
    <row r="2682" spans="52:52" x14ac:dyDescent="0.25">
      <c r="AZ2682" s="9">
        <v>4.449704142011834</v>
      </c>
    </row>
    <row r="2683" spans="52:52" x14ac:dyDescent="0.25">
      <c r="AZ2683" s="9">
        <v>3.4792899408284024</v>
      </c>
    </row>
    <row r="2684" spans="52:52" x14ac:dyDescent="0.25">
      <c r="AZ2684" s="9">
        <v>3.1005917159763308</v>
      </c>
    </row>
    <row r="2685" spans="52:52" x14ac:dyDescent="0.25">
      <c r="AZ2685" s="9">
        <v>3.3609467455621305</v>
      </c>
    </row>
    <row r="2686" spans="52:52" x14ac:dyDescent="0.25">
      <c r="AZ2686" s="9">
        <v>3.4792899408284019</v>
      </c>
    </row>
    <row r="2687" spans="52:52" x14ac:dyDescent="0.25">
      <c r="AZ2687" s="9">
        <v>3.1005917159763317</v>
      </c>
    </row>
    <row r="2688" spans="52:52" x14ac:dyDescent="0.25">
      <c r="AZ2688" s="9">
        <v>3.0532544378698225</v>
      </c>
    </row>
    <row r="2689" spans="52:52" x14ac:dyDescent="0.25">
      <c r="AZ2689" s="9">
        <v>3.1242603550295858</v>
      </c>
    </row>
    <row r="2690" spans="52:52" x14ac:dyDescent="0.25">
      <c r="AZ2690" s="9">
        <v>4.5917159763313604</v>
      </c>
    </row>
    <row r="2691" spans="52:52" x14ac:dyDescent="0.25">
      <c r="AZ2691" s="9">
        <v>1.514792899408284</v>
      </c>
    </row>
    <row r="2692" spans="52:52" x14ac:dyDescent="0.25">
      <c r="AZ2692" s="9">
        <v>3.9763313609467459</v>
      </c>
    </row>
    <row r="2693" spans="52:52" x14ac:dyDescent="0.25">
      <c r="AZ2693" s="9">
        <v>2.4852071005917162</v>
      </c>
    </row>
    <row r="2694" spans="52:52" x14ac:dyDescent="0.25">
      <c r="AZ2694" s="9">
        <v>4.449704142011834</v>
      </c>
    </row>
    <row r="2695" spans="52:52" x14ac:dyDescent="0.25">
      <c r="AZ2695" s="9">
        <v>3.4792899408284024</v>
      </c>
    </row>
    <row r="2696" spans="52:52" x14ac:dyDescent="0.25">
      <c r="AZ2696" s="9">
        <v>3.1005917159763308</v>
      </c>
    </row>
    <row r="2697" spans="52:52" x14ac:dyDescent="0.25">
      <c r="AZ2697" s="9">
        <v>3.3609467455621305</v>
      </c>
    </row>
    <row r="2698" spans="52:52" x14ac:dyDescent="0.25">
      <c r="AZ2698" s="9">
        <v>3.4792899408284019</v>
      </c>
    </row>
    <row r="2699" spans="52:52" x14ac:dyDescent="0.25">
      <c r="AZ2699" s="9">
        <v>3.1005917159763317</v>
      </c>
    </row>
    <row r="2700" spans="52:52" x14ac:dyDescent="0.25">
      <c r="AZ2700" s="9">
        <v>3.0532544378698225</v>
      </c>
    </row>
    <row r="2701" spans="52:52" x14ac:dyDescent="0.25">
      <c r="AZ2701" s="9">
        <v>3.1242603550295858</v>
      </c>
    </row>
    <row r="2702" spans="52:52" x14ac:dyDescent="0.25">
      <c r="AZ2702" s="9">
        <v>4.5917159763313604</v>
      </c>
    </row>
    <row r="2703" spans="52:52" x14ac:dyDescent="0.25">
      <c r="AZ2703" s="9">
        <v>1.514792899408284</v>
      </c>
    </row>
    <row r="2704" spans="52:52" x14ac:dyDescent="0.25">
      <c r="AZ2704" s="9">
        <v>3.9763313609467459</v>
      </c>
    </row>
    <row r="2705" spans="52:52" x14ac:dyDescent="0.25">
      <c r="AZ2705" s="9">
        <v>2.4852071005917162</v>
      </c>
    </row>
    <row r="2706" spans="52:52" x14ac:dyDescent="0.25">
      <c r="AZ2706" s="9">
        <v>4.449704142011834</v>
      </c>
    </row>
    <row r="2707" spans="52:52" x14ac:dyDescent="0.25">
      <c r="AZ2707" s="9">
        <v>3.4792899408284024</v>
      </c>
    </row>
    <row r="2708" spans="52:52" x14ac:dyDescent="0.25">
      <c r="AZ2708" s="9">
        <v>3.1005917159763308</v>
      </c>
    </row>
    <row r="2709" spans="52:52" x14ac:dyDescent="0.25">
      <c r="AZ2709" s="9">
        <v>3.3609467455621305</v>
      </c>
    </row>
    <row r="2710" spans="52:52" x14ac:dyDescent="0.25">
      <c r="AZ2710" s="9">
        <v>3.4792899408284019</v>
      </c>
    </row>
    <row r="2711" spans="52:52" x14ac:dyDescent="0.25">
      <c r="AZ2711" s="9">
        <v>3.1005917159763317</v>
      </c>
    </row>
    <row r="2712" spans="52:52" x14ac:dyDescent="0.25">
      <c r="AZ2712" s="9">
        <v>3.0532544378698225</v>
      </c>
    </row>
    <row r="2713" spans="52:52" x14ac:dyDescent="0.25">
      <c r="AZ2713" s="9">
        <v>3.1242603550295858</v>
      </c>
    </row>
    <row r="2714" spans="52:52" x14ac:dyDescent="0.25">
      <c r="AZ2714" s="9">
        <v>4.5917159763313604</v>
      </c>
    </row>
    <row r="2715" spans="52:52" x14ac:dyDescent="0.25">
      <c r="AZ2715" s="9">
        <v>1.514792899408284</v>
      </c>
    </row>
    <row r="2716" spans="52:52" x14ac:dyDescent="0.25">
      <c r="AZ2716" s="9">
        <v>3.9763313609467459</v>
      </c>
    </row>
    <row r="2717" spans="52:52" x14ac:dyDescent="0.25">
      <c r="AZ2717" s="9">
        <v>2.4852071005917162</v>
      </c>
    </row>
    <row r="2718" spans="52:52" x14ac:dyDescent="0.25">
      <c r="AZ2718" s="9">
        <v>4.449704142011834</v>
      </c>
    </row>
    <row r="2719" spans="52:52" x14ac:dyDescent="0.25">
      <c r="AZ2719" s="9">
        <v>3.4792899408284024</v>
      </c>
    </row>
    <row r="2720" spans="52:52" x14ac:dyDescent="0.25">
      <c r="AZ2720" s="9">
        <v>3.1005917159763308</v>
      </c>
    </row>
    <row r="2721" spans="52:52" x14ac:dyDescent="0.25">
      <c r="AZ2721" s="9">
        <v>3.3609467455621305</v>
      </c>
    </row>
    <row r="2722" spans="52:52" x14ac:dyDescent="0.25">
      <c r="AZ2722" s="9">
        <v>3.4792899408284019</v>
      </c>
    </row>
    <row r="2723" spans="52:52" x14ac:dyDescent="0.25">
      <c r="AZ2723" s="9">
        <v>3.1005917159763317</v>
      </c>
    </row>
    <row r="2724" spans="52:52" x14ac:dyDescent="0.25">
      <c r="AZ2724" s="9">
        <v>3.0532544378698225</v>
      </c>
    </row>
    <row r="2725" spans="52:52" x14ac:dyDescent="0.25">
      <c r="AZ2725" s="9">
        <v>3.1242603550295858</v>
      </c>
    </row>
    <row r="2726" spans="52:52" x14ac:dyDescent="0.25">
      <c r="AZ2726" s="9">
        <v>4.5917159763313604</v>
      </c>
    </row>
    <row r="2727" spans="52:52" x14ac:dyDescent="0.25">
      <c r="AZ2727" s="9">
        <v>1.514792899408284</v>
      </c>
    </row>
    <row r="2728" spans="52:52" x14ac:dyDescent="0.25">
      <c r="AZ2728" s="9">
        <v>3.9763313609467459</v>
      </c>
    </row>
    <row r="2729" spans="52:52" x14ac:dyDescent="0.25">
      <c r="AZ2729" s="9">
        <v>2.4852071005917162</v>
      </c>
    </row>
    <row r="2730" spans="52:52" x14ac:dyDescent="0.25">
      <c r="AZ2730" s="9">
        <v>4.449704142011834</v>
      </c>
    </row>
    <row r="2731" spans="52:52" x14ac:dyDescent="0.25">
      <c r="AZ2731" s="9">
        <v>3.4792899408284024</v>
      </c>
    </row>
    <row r="2732" spans="52:52" x14ac:dyDescent="0.25">
      <c r="AZ2732" s="9">
        <v>3.1005917159763308</v>
      </c>
    </row>
    <row r="2733" spans="52:52" x14ac:dyDescent="0.25">
      <c r="AZ2733" s="9">
        <v>3.3609467455621305</v>
      </c>
    </row>
    <row r="2734" spans="52:52" x14ac:dyDescent="0.25">
      <c r="AZ2734" s="9">
        <v>3.4792899408284019</v>
      </c>
    </row>
    <row r="2735" spans="52:52" x14ac:dyDescent="0.25">
      <c r="AZ2735" s="9">
        <v>3.1005917159763317</v>
      </c>
    </row>
    <row r="2736" spans="52:52" x14ac:dyDescent="0.25">
      <c r="AZ2736" s="9">
        <v>3.0532544378698225</v>
      </c>
    </row>
    <row r="2737" spans="52:52" x14ac:dyDescent="0.25">
      <c r="AZ2737" s="9">
        <v>3.1242603550295858</v>
      </c>
    </row>
    <row r="2738" spans="52:52" x14ac:dyDescent="0.25">
      <c r="AZ2738" s="9">
        <v>4.5917159763313604</v>
      </c>
    </row>
    <row r="2739" spans="52:52" x14ac:dyDescent="0.25">
      <c r="AZ2739" s="9">
        <v>1.514792899408284</v>
      </c>
    </row>
    <row r="2740" spans="52:52" x14ac:dyDescent="0.25">
      <c r="AZ2740" s="9">
        <v>3.9763313609467459</v>
      </c>
    </row>
    <row r="2741" spans="52:52" x14ac:dyDescent="0.25">
      <c r="AZ2741" s="9">
        <v>2.4852071005917162</v>
      </c>
    </row>
    <row r="2742" spans="52:52" x14ac:dyDescent="0.25">
      <c r="AZ2742" s="9">
        <v>4.449704142011834</v>
      </c>
    </row>
    <row r="2743" spans="52:52" x14ac:dyDescent="0.25">
      <c r="AZ2743" s="9">
        <v>3.4792899408284024</v>
      </c>
    </row>
    <row r="2744" spans="52:52" x14ac:dyDescent="0.25">
      <c r="AZ2744" s="9">
        <v>3.1005917159763308</v>
      </c>
    </row>
    <row r="2745" spans="52:52" x14ac:dyDescent="0.25">
      <c r="AZ2745" s="9">
        <v>3.3609467455621305</v>
      </c>
    </row>
    <row r="2746" spans="52:52" x14ac:dyDescent="0.25">
      <c r="AZ2746" s="9">
        <v>3.4792899408284019</v>
      </c>
    </row>
    <row r="2747" spans="52:52" x14ac:dyDescent="0.25">
      <c r="AZ2747" s="9">
        <v>3.1005917159763317</v>
      </c>
    </row>
    <row r="2748" spans="52:52" x14ac:dyDescent="0.25">
      <c r="AZ2748" s="9">
        <v>3.0532544378698225</v>
      </c>
    </row>
    <row r="2749" spans="52:52" x14ac:dyDescent="0.25">
      <c r="AZ2749" s="9">
        <v>3.1242603550295858</v>
      </c>
    </row>
    <row r="2750" spans="52:52" x14ac:dyDescent="0.25">
      <c r="AZ2750" s="9">
        <v>4.5917159763313604</v>
      </c>
    </row>
    <row r="2751" spans="52:52" x14ac:dyDescent="0.25">
      <c r="AZ2751" s="9">
        <v>1.514792899408284</v>
      </c>
    </row>
    <row r="2752" spans="52:52" x14ac:dyDescent="0.25">
      <c r="AZ2752" s="9">
        <v>3.9763313609467459</v>
      </c>
    </row>
    <row r="2753" spans="52:52" x14ac:dyDescent="0.25">
      <c r="AZ2753" s="9">
        <v>2.4852071005917162</v>
      </c>
    </row>
    <row r="2754" spans="52:52" x14ac:dyDescent="0.25">
      <c r="AZ2754" s="9">
        <v>4.449704142011834</v>
      </c>
    </row>
    <row r="2755" spans="52:52" x14ac:dyDescent="0.25">
      <c r="AZ2755" s="9">
        <v>3.4792899408284024</v>
      </c>
    </row>
    <row r="2756" spans="52:52" x14ac:dyDescent="0.25">
      <c r="AZ2756" s="9">
        <v>3.1005917159763308</v>
      </c>
    </row>
    <row r="2757" spans="52:52" x14ac:dyDescent="0.25">
      <c r="AZ2757" s="9">
        <v>3.3609467455621305</v>
      </c>
    </row>
    <row r="2758" spans="52:52" x14ac:dyDescent="0.25">
      <c r="AZ2758" s="9">
        <v>3.4792899408284019</v>
      </c>
    </row>
    <row r="2759" spans="52:52" x14ac:dyDescent="0.25">
      <c r="AZ2759" s="9">
        <v>3.1005917159763317</v>
      </c>
    </row>
    <row r="2760" spans="52:52" x14ac:dyDescent="0.25">
      <c r="AZ2760" s="9">
        <v>3.0532544378698225</v>
      </c>
    </row>
    <row r="2761" spans="52:52" x14ac:dyDescent="0.25">
      <c r="AZ2761" s="9">
        <v>3.1242603550295858</v>
      </c>
    </row>
    <row r="2762" spans="52:52" x14ac:dyDescent="0.25">
      <c r="AZ2762" s="9">
        <v>4.5917159763313604</v>
      </c>
    </row>
    <row r="2763" spans="52:52" x14ac:dyDescent="0.25">
      <c r="AZ2763" s="9">
        <v>1.514792899408284</v>
      </c>
    </row>
    <row r="2764" spans="52:52" x14ac:dyDescent="0.25">
      <c r="AZ2764" s="9">
        <v>3.9763313609467459</v>
      </c>
    </row>
    <row r="2765" spans="52:52" x14ac:dyDescent="0.25">
      <c r="AZ2765" s="9">
        <v>2.4852071005917162</v>
      </c>
    </row>
    <row r="2766" spans="52:52" x14ac:dyDescent="0.25">
      <c r="AZ2766" s="9">
        <v>4.449704142011834</v>
      </c>
    </row>
    <row r="2767" spans="52:52" x14ac:dyDescent="0.25">
      <c r="AZ2767" s="9">
        <v>3.4792899408284024</v>
      </c>
    </row>
    <row r="2768" spans="52:52" x14ac:dyDescent="0.25">
      <c r="AZ2768" s="9">
        <v>3.1005917159763308</v>
      </c>
    </row>
    <row r="2769" spans="52:52" x14ac:dyDescent="0.25">
      <c r="AZ2769" s="9">
        <v>3.3609467455621305</v>
      </c>
    </row>
    <row r="2770" spans="52:52" x14ac:dyDescent="0.25">
      <c r="AZ2770" s="9">
        <v>3.4792899408284019</v>
      </c>
    </row>
    <row r="2771" spans="52:52" x14ac:dyDescent="0.25">
      <c r="AZ2771" s="9">
        <v>3.1005917159763317</v>
      </c>
    </row>
    <row r="2772" spans="52:52" x14ac:dyDescent="0.25">
      <c r="AZ2772" s="9">
        <v>3.0532544378698225</v>
      </c>
    </row>
    <row r="2773" spans="52:52" x14ac:dyDescent="0.25">
      <c r="AZ2773" s="9">
        <v>3.1242603550295858</v>
      </c>
    </row>
    <row r="2774" spans="52:52" x14ac:dyDescent="0.25">
      <c r="AZ2774" s="9">
        <v>4.5917159763313604</v>
      </c>
    </row>
    <row r="2775" spans="52:52" x14ac:dyDescent="0.25">
      <c r="AZ2775" s="9">
        <v>1.514792899408284</v>
      </c>
    </row>
    <row r="2776" spans="52:52" x14ac:dyDescent="0.25">
      <c r="AZ2776" s="9">
        <v>3.9763313609467459</v>
      </c>
    </row>
    <row r="2777" spans="52:52" x14ac:dyDescent="0.25">
      <c r="AZ2777" s="9">
        <v>2.4852071005917162</v>
      </c>
    </row>
    <row r="2778" spans="52:52" x14ac:dyDescent="0.25">
      <c r="AZ2778" s="9">
        <v>4.449704142011834</v>
      </c>
    </row>
    <row r="2779" spans="52:52" x14ac:dyDescent="0.25">
      <c r="AZ2779" s="9">
        <v>3.4792899408284024</v>
      </c>
    </row>
    <row r="2780" spans="52:52" x14ac:dyDescent="0.25">
      <c r="AZ2780" s="9">
        <v>3.1005917159763308</v>
      </c>
    </row>
    <row r="2781" spans="52:52" x14ac:dyDescent="0.25">
      <c r="AZ2781" s="9">
        <v>3.3609467455621305</v>
      </c>
    </row>
    <row r="2782" spans="52:52" x14ac:dyDescent="0.25">
      <c r="AZ2782" s="9">
        <v>3.4792899408284019</v>
      </c>
    </row>
    <row r="2783" spans="52:52" x14ac:dyDescent="0.25">
      <c r="AZ2783" s="9">
        <v>3.1005917159763317</v>
      </c>
    </row>
    <row r="2784" spans="52:52" x14ac:dyDescent="0.25">
      <c r="AZ2784" s="9">
        <v>3.0532544378698225</v>
      </c>
    </row>
    <row r="2785" spans="52:52" x14ac:dyDescent="0.25">
      <c r="AZ2785" s="9">
        <v>3.1242603550295858</v>
      </c>
    </row>
    <row r="2786" spans="52:52" x14ac:dyDescent="0.25">
      <c r="AZ2786" s="9">
        <v>4.5917159763313604</v>
      </c>
    </row>
    <row r="2787" spans="52:52" x14ac:dyDescent="0.25">
      <c r="AZ2787" s="9">
        <v>1.514792899408284</v>
      </c>
    </row>
    <row r="2788" spans="52:52" x14ac:dyDescent="0.25">
      <c r="AZ2788" s="9">
        <v>3.9763313609467459</v>
      </c>
    </row>
    <row r="2789" spans="52:52" x14ac:dyDescent="0.25">
      <c r="AZ2789" s="9">
        <v>2.4852071005917162</v>
      </c>
    </row>
    <row r="2790" spans="52:52" x14ac:dyDescent="0.25">
      <c r="AZ2790" s="9">
        <v>4.449704142011834</v>
      </c>
    </row>
    <row r="2791" spans="52:52" x14ac:dyDescent="0.25">
      <c r="AZ2791" s="9">
        <v>3.4792899408284024</v>
      </c>
    </row>
    <row r="2792" spans="52:52" x14ac:dyDescent="0.25">
      <c r="AZ2792" s="9">
        <v>3.1005917159763308</v>
      </c>
    </row>
    <row r="2793" spans="52:52" x14ac:dyDescent="0.25">
      <c r="AZ2793" s="9">
        <v>3.3609467455621305</v>
      </c>
    </row>
    <row r="2794" spans="52:52" x14ac:dyDescent="0.25">
      <c r="AZ2794" s="9">
        <v>3.4792899408284019</v>
      </c>
    </row>
    <row r="2795" spans="52:52" x14ac:dyDescent="0.25">
      <c r="AZ2795" s="9">
        <v>3.1005917159763317</v>
      </c>
    </row>
    <row r="2796" spans="52:52" x14ac:dyDescent="0.25">
      <c r="AZ2796" s="9">
        <v>3.0532544378698225</v>
      </c>
    </row>
    <row r="2797" spans="52:52" x14ac:dyDescent="0.25">
      <c r="AZ2797" s="9">
        <v>3.1242603550295858</v>
      </c>
    </row>
    <row r="2798" spans="52:52" x14ac:dyDescent="0.25">
      <c r="AZ2798" s="9">
        <v>4.5917159763313604</v>
      </c>
    </row>
    <row r="2799" spans="52:52" x14ac:dyDescent="0.25">
      <c r="AZ2799" s="9">
        <v>1.514792899408284</v>
      </c>
    </row>
    <row r="2800" spans="52:52" x14ac:dyDescent="0.25">
      <c r="AZ2800" s="9">
        <v>3.9763313609467459</v>
      </c>
    </row>
    <row r="2801" spans="52:52" x14ac:dyDescent="0.25">
      <c r="AZ2801" s="9">
        <v>2.4852071005917162</v>
      </c>
    </row>
    <row r="2802" spans="52:52" x14ac:dyDescent="0.25">
      <c r="AZ2802" s="9">
        <v>4.449704142011834</v>
      </c>
    </row>
    <row r="2803" spans="52:52" x14ac:dyDescent="0.25">
      <c r="AZ2803" s="9">
        <v>3.4792899408284024</v>
      </c>
    </row>
    <row r="2804" spans="52:52" x14ac:dyDescent="0.25">
      <c r="AZ2804" s="9">
        <v>3.1005917159763308</v>
      </c>
    </row>
    <row r="2805" spans="52:52" x14ac:dyDescent="0.25">
      <c r="AZ2805" s="9">
        <v>3.3609467455621305</v>
      </c>
    </row>
    <row r="2806" spans="52:52" x14ac:dyDescent="0.25">
      <c r="AZ2806" s="9">
        <v>3.4792899408284019</v>
      </c>
    </row>
    <row r="2807" spans="52:52" x14ac:dyDescent="0.25">
      <c r="AZ2807" s="9">
        <v>3.1005917159763317</v>
      </c>
    </row>
    <row r="2808" spans="52:52" x14ac:dyDescent="0.25">
      <c r="AZ2808" s="9">
        <v>3.0532544378698225</v>
      </c>
    </row>
    <row r="2809" spans="52:52" x14ac:dyDescent="0.25">
      <c r="AZ2809" s="9">
        <v>3.1242603550295858</v>
      </c>
    </row>
    <row r="2810" spans="52:52" x14ac:dyDescent="0.25">
      <c r="AZ2810" s="9">
        <v>4.5917159763313604</v>
      </c>
    </row>
    <row r="2811" spans="52:52" x14ac:dyDescent="0.25">
      <c r="AZ2811" s="9">
        <v>1.514792899408284</v>
      </c>
    </row>
    <row r="2812" spans="52:52" x14ac:dyDescent="0.25">
      <c r="AZ2812" s="9">
        <v>3.9763313609467459</v>
      </c>
    </row>
    <row r="2813" spans="52:52" x14ac:dyDescent="0.25">
      <c r="AZ2813" s="9">
        <v>2.4852071005917162</v>
      </c>
    </row>
    <row r="2814" spans="52:52" x14ac:dyDescent="0.25">
      <c r="AZ2814" s="9">
        <v>4.449704142011834</v>
      </c>
    </row>
    <row r="2815" spans="52:52" x14ac:dyDescent="0.25">
      <c r="AZ2815" s="9">
        <v>3.4792899408284024</v>
      </c>
    </row>
    <row r="2816" spans="52:52" x14ac:dyDescent="0.25">
      <c r="AZ2816" s="9">
        <v>3.1005917159763308</v>
      </c>
    </row>
    <row r="2817" spans="52:52" x14ac:dyDescent="0.25">
      <c r="AZ2817" s="9">
        <v>3.3609467455621305</v>
      </c>
    </row>
    <row r="2818" spans="52:52" x14ac:dyDescent="0.25">
      <c r="AZ2818" s="9">
        <v>3.4792899408284019</v>
      </c>
    </row>
    <row r="2819" spans="52:52" x14ac:dyDescent="0.25">
      <c r="AZ2819" s="9">
        <v>3.1005917159763317</v>
      </c>
    </row>
    <row r="2820" spans="52:52" x14ac:dyDescent="0.25">
      <c r="AZ2820" s="9">
        <v>3.0532544378698225</v>
      </c>
    </row>
    <row r="2821" spans="52:52" x14ac:dyDescent="0.25">
      <c r="AZ2821" s="9">
        <v>3.1242603550295858</v>
      </c>
    </row>
    <row r="2822" spans="52:52" x14ac:dyDescent="0.25">
      <c r="AZ2822" s="9">
        <v>4.5917159763313604</v>
      </c>
    </row>
    <row r="2823" spans="52:52" x14ac:dyDescent="0.25">
      <c r="AZ2823" s="9">
        <v>1.514792899408284</v>
      </c>
    </row>
    <row r="2824" spans="52:52" x14ac:dyDescent="0.25">
      <c r="AZ2824" s="9">
        <v>3.9763313609467459</v>
      </c>
    </row>
    <row r="2825" spans="52:52" x14ac:dyDescent="0.25">
      <c r="AZ2825" s="9">
        <v>2.4852071005917162</v>
      </c>
    </row>
    <row r="2826" spans="52:52" x14ac:dyDescent="0.25">
      <c r="AZ2826" s="9">
        <v>4.449704142011834</v>
      </c>
    </row>
    <row r="2827" spans="52:52" x14ac:dyDescent="0.25">
      <c r="AZ2827" s="9">
        <v>3.4792899408284024</v>
      </c>
    </row>
    <row r="2828" spans="52:52" x14ac:dyDescent="0.25">
      <c r="AZ2828" s="9">
        <v>3.1005917159763308</v>
      </c>
    </row>
    <row r="2829" spans="52:52" x14ac:dyDescent="0.25">
      <c r="AZ2829" s="9">
        <v>3.3609467455621305</v>
      </c>
    </row>
    <row r="2830" spans="52:52" x14ac:dyDescent="0.25">
      <c r="AZ2830" s="9">
        <v>3.4792899408284019</v>
      </c>
    </row>
    <row r="2831" spans="52:52" x14ac:dyDescent="0.25">
      <c r="AZ2831" s="9">
        <v>3.1005917159763317</v>
      </c>
    </row>
    <row r="2832" spans="52:52" x14ac:dyDescent="0.25">
      <c r="AZ2832" s="9">
        <v>3.0532544378698225</v>
      </c>
    </row>
    <row r="2833" spans="52:52" x14ac:dyDescent="0.25">
      <c r="AZ2833" s="9">
        <v>3.1242603550295858</v>
      </c>
    </row>
    <row r="2834" spans="52:52" x14ac:dyDescent="0.25">
      <c r="AZ2834" s="9">
        <v>4.5917159763313604</v>
      </c>
    </row>
    <row r="2835" spans="52:52" x14ac:dyDescent="0.25">
      <c r="AZ2835" s="9">
        <v>1.514792899408284</v>
      </c>
    </row>
    <row r="2836" spans="52:52" x14ac:dyDescent="0.25">
      <c r="AZ2836" s="9">
        <v>3.9763313609467459</v>
      </c>
    </row>
    <row r="2837" spans="52:52" x14ac:dyDescent="0.25">
      <c r="AZ2837" s="9">
        <v>2.4852071005917162</v>
      </c>
    </row>
    <row r="2838" spans="52:52" x14ac:dyDescent="0.25">
      <c r="AZ2838" s="9">
        <v>4.449704142011834</v>
      </c>
    </row>
    <row r="2839" spans="52:52" x14ac:dyDescent="0.25">
      <c r="AZ2839" s="9">
        <v>3.4792899408284024</v>
      </c>
    </row>
    <row r="2840" spans="52:52" x14ac:dyDescent="0.25">
      <c r="AZ2840" s="9">
        <v>3.1005917159763308</v>
      </c>
    </row>
    <row r="2841" spans="52:52" x14ac:dyDescent="0.25">
      <c r="AZ2841" s="9">
        <v>3.3609467455621305</v>
      </c>
    </row>
    <row r="2842" spans="52:52" x14ac:dyDescent="0.25">
      <c r="AZ2842" s="9">
        <v>3.4792899408284019</v>
      </c>
    </row>
    <row r="2843" spans="52:52" x14ac:dyDescent="0.25">
      <c r="AZ2843" s="9">
        <v>3.1005917159763317</v>
      </c>
    </row>
    <row r="2844" spans="52:52" x14ac:dyDescent="0.25">
      <c r="AZ2844" s="9">
        <v>3.0532544378698225</v>
      </c>
    </row>
    <row r="2845" spans="52:52" x14ac:dyDescent="0.25">
      <c r="AZ2845" s="9">
        <v>3.1242603550295858</v>
      </c>
    </row>
    <row r="2846" spans="52:52" x14ac:dyDescent="0.25">
      <c r="AZ2846" s="9">
        <v>4.5917159763313604</v>
      </c>
    </row>
    <row r="2847" spans="52:52" x14ac:dyDescent="0.25">
      <c r="AZ2847" s="9">
        <v>1.514792899408284</v>
      </c>
    </row>
    <row r="2848" spans="52:52" x14ac:dyDescent="0.25">
      <c r="AZ2848" s="9">
        <v>3.9763313609467459</v>
      </c>
    </row>
    <row r="2849" spans="52:52" x14ac:dyDescent="0.25">
      <c r="AZ2849" s="9">
        <v>2.4852071005917162</v>
      </c>
    </row>
    <row r="2850" spans="52:52" x14ac:dyDescent="0.25">
      <c r="AZ2850" s="9">
        <v>4.449704142011834</v>
      </c>
    </row>
    <row r="2851" spans="52:52" x14ac:dyDescent="0.25">
      <c r="AZ2851" s="9">
        <v>3.4792899408284024</v>
      </c>
    </row>
    <row r="2852" spans="52:52" x14ac:dyDescent="0.25">
      <c r="AZ2852" s="9">
        <v>3.1005917159763308</v>
      </c>
    </row>
    <row r="2853" spans="52:52" x14ac:dyDescent="0.25">
      <c r="AZ2853" s="9">
        <v>3.3609467455621305</v>
      </c>
    </row>
    <row r="2854" spans="52:52" x14ac:dyDescent="0.25">
      <c r="AZ2854" s="9">
        <v>3.4792899408284019</v>
      </c>
    </row>
    <row r="2855" spans="52:52" x14ac:dyDescent="0.25">
      <c r="AZ2855" s="9">
        <v>3.1005917159763317</v>
      </c>
    </row>
    <row r="2856" spans="52:52" x14ac:dyDescent="0.25">
      <c r="AZ2856" s="9">
        <v>3.0532544378698225</v>
      </c>
    </row>
    <row r="2857" spans="52:52" x14ac:dyDescent="0.25">
      <c r="AZ2857" s="9">
        <v>3.1242603550295858</v>
      </c>
    </row>
    <row r="2858" spans="52:52" x14ac:dyDescent="0.25">
      <c r="AZ2858" s="9">
        <v>4.5917159763313604</v>
      </c>
    </row>
    <row r="2859" spans="52:52" x14ac:dyDescent="0.25">
      <c r="AZ2859" s="9">
        <v>1.514792899408284</v>
      </c>
    </row>
    <row r="2860" spans="52:52" x14ac:dyDescent="0.25">
      <c r="AZ2860" s="9">
        <v>3.9763313609467459</v>
      </c>
    </row>
    <row r="2861" spans="52:52" x14ac:dyDescent="0.25">
      <c r="AZ2861" s="9">
        <v>2.4852071005917162</v>
      </c>
    </row>
    <row r="2862" spans="52:52" x14ac:dyDescent="0.25">
      <c r="AZ2862" s="9">
        <v>4.449704142011834</v>
      </c>
    </row>
    <row r="2863" spans="52:52" x14ac:dyDescent="0.25">
      <c r="AZ2863" s="9">
        <v>3.4792899408284024</v>
      </c>
    </row>
    <row r="2864" spans="52:52" x14ac:dyDescent="0.25">
      <c r="AZ2864" s="9">
        <v>3.1005917159763308</v>
      </c>
    </row>
    <row r="2865" spans="52:52" x14ac:dyDescent="0.25">
      <c r="AZ2865" s="9">
        <v>3.3609467455621305</v>
      </c>
    </row>
    <row r="2866" spans="52:52" x14ac:dyDescent="0.25">
      <c r="AZ2866" s="9">
        <v>3.4792899408284019</v>
      </c>
    </row>
    <row r="2867" spans="52:52" x14ac:dyDescent="0.25">
      <c r="AZ2867" s="9">
        <v>3.1005917159763317</v>
      </c>
    </row>
    <row r="2868" spans="52:52" x14ac:dyDescent="0.25">
      <c r="AZ2868" s="9">
        <v>3.0532544378698225</v>
      </c>
    </row>
    <row r="2869" spans="52:52" x14ac:dyDescent="0.25">
      <c r="AZ2869" s="9">
        <v>3.1242603550295858</v>
      </c>
    </row>
    <row r="2870" spans="52:52" x14ac:dyDescent="0.25">
      <c r="AZ2870" s="9">
        <v>4.5917159763313604</v>
      </c>
    </row>
    <row r="2871" spans="52:52" x14ac:dyDescent="0.25">
      <c r="AZ2871" s="9">
        <v>1.514792899408284</v>
      </c>
    </row>
    <row r="2872" spans="52:52" x14ac:dyDescent="0.25">
      <c r="AZ2872" s="9">
        <v>3.9763313609467459</v>
      </c>
    </row>
    <row r="2873" spans="52:52" x14ac:dyDescent="0.25">
      <c r="AZ2873" s="9">
        <v>2.4852071005917162</v>
      </c>
    </row>
    <row r="2874" spans="52:52" x14ac:dyDescent="0.25">
      <c r="AZ2874" s="9">
        <v>4.449704142011834</v>
      </c>
    </row>
    <row r="2875" spans="52:52" x14ac:dyDescent="0.25">
      <c r="AZ2875" s="9">
        <v>3.4792899408284024</v>
      </c>
    </row>
    <row r="2876" spans="52:52" x14ac:dyDescent="0.25">
      <c r="AZ2876" s="9">
        <v>3.1005917159763308</v>
      </c>
    </row>
    <row r="2877" spans="52:52" x14ac:dyDescent="0.25">
      <c r="AZ2877" s="9">
        <v>3.3609467455621305</v>
      </c>
    </row>
    <row r="2878" spans="52:52" x14ac:dyDescent="0.25">
      <c r="AZ2878" s="9">
        <v>3.4792899408284019</v>
      </c>
    </row>
    <row r="2879" spans="52:52" x14ac:dyDescent="0.25">
      <c r="AZ2879" s="9">
        <v>3.1005917159763317</v>
      </c>
    </row>
    <row r="2880" spans="52:52" x14ac:dyDescent="0.25">
      <c r="AZ2880" s="9">
        <v>3.0532544378698225</v>
      </c>
    </row>
    <row r="2881" spans="52:52" x14ac:dyDescent="0.25">
      <c r="AZ2881" s="9">
        <v>3.1242603550295858</v>
      </c>
    </row>
    <row r="2882" spans="52:52" x14ac:dyDescent="0.25">
      <c r="AZ2882" s="9">
        <v>4.5917159763313604</v>
      </c>
    </row>
    <row r="2883" spans="52:52" x14ac:dyDescent="0.25">
      <c r="AZ2883" s="9">
        <v>1.514792899408284</v>
      </c>
    </row>
    <row r="2884" spans="52:52" x14ac:dyDescent="0.25">
      <c r="AZ2884" s="9">
        <v>3.9763313609467459</v>
      </c>
    </row>
    <row r="2885" spans="52:52" x14ac:dyDescent="0.25">
      <c r="AZ2885" s="9">
        <v>2.4852071005917162</v>
      </c>
    </row>
    <row r="2886" spans="52:52" x14ac:dyDescent="0.25">
      <c r="AZ2886" s="9">
        <v>4.449704142011834</v>
      </c>
    </row>
    <row r="2887" spans="52:52" x14ac:dyDescent="0.25">
      <c r="AZ2887" s="9">
        <v>3.4792899408284024</v>
      </c>
    </row>
    <row r="2888" spans="52:52" x14ac:dyDescent="0.25">
      <c r="AZ2888" s="9">
        <v>3.1005917159763308</v>
      </c>
    </row>
    <row r="2889" spans="52:52" x14ac:dyDescent="0.25">
      <c r="AZ2889" s="9">
        <v>3.3609467455621305</v>
      </c>
    </row>
    <row r="2890" spans="52:52" x14ac:dyDescent="0.25">
      <c r="AZ2890" s="9">
        <v>3.4792899408284019</v>
      </c>
    </row>
    <row r="2891" spans="52:52" x14ac:dyDescent="0.25">
      <c r="AZ2891" s="9">
        <v>3.1005917159763317</v>
      </c>
    </row>
    <row r="2892" spans="52:52" x14ac:dyDescent="0.25">
      <c r="AZ2892" s="9">
        <v>3.0532544378698225</v>
      </c>
    </row>
    <row r="2893" spans="52:52" x14ac:dyDescent="0.25">
      <c r="AZ2893" s="9">
        <v>3.1242603550295858</v>
      </c>
    </row>
    <row r="2894" spans="52:52" x14ac:dyDescent="0.25">
      <c r="AZ2894" s="9">
        <v>4.5917159763313604</v>
      </c>
    </row>
    <row r="2895" spans="52:52" x14ac:dyDescent="0.25">
      <c r="AZ2895" s="9">
        <v>1.514792899408284</v>
      </c>
    </row>
    <row r="2896" spans="52:52" x14ac:dyDescent="0.25">
      <c r="AZ2896" s="9">
        <v>3.9763313609467459</v>
      </c>
    </row>
    <row r="2897" spans="52:52" x14ac:dyDescent="0.25">
      <c r="AZ2897" s="9">
        <v>2.4852071005917162</v>
      </c>
    </row>
    <row r="2898" spans="52:52" x14ac:dyDescent="0.25">
      <c r="AZ2898" s="9">
        <v>4.449704142011834</v>
      </c>
    </row>
    <row r="2899" spans="52:52" x14ac:dyDescent="0.25">
      <c r="AZ2899" s="9">
        <v>3.4792899408284024</v>
      </c>
    </row>
    <row r="2900" spans="52:52" x14ac:dyDescent="0.25">
      <c r="AZ2900" s="9">
        <v>3.1005917159763308</v>
      </c>
    </row>
    <row r="2901" spans="52:52" x14ac:dyDescent="0.25">
      <c r="AZ2901" s="9">
        <v>3.3609467455621305</v>
      </c>
    </row>
    <row r="2902" spans="52:52" x14ac:dyDescent="0.25">
      <c r="AZ2902" s="9">
        <v>3.4792899408284019</v>
      </c>
    </row>
    <row r="2903" spans="52:52" x14ac:dyDescent="0.25">
      <c r="AZ2903" s="9">
        <v>3.1005917159763317</v>
      </c>
    </row>
    <row r="2904" spans="52:52" x14ac:dyDescent="0.25">
      <c r="AZ2904" s="9">
        <v>3.0532544378698225</v>
      </c>
    </row>
    <row r="2905" spans="52:52" x14ac:dyDescent="0.25">
      <c r="AZ2905" s="9">
        <v>3.1242603550295858</v>
      </c>
    </row>
    <row r="2906" spans="52:52" x14ac:dyDescent="0.25">
      <c r="AZ2906" s="9">
        <v>4.5917159763313604</v>
      </c>
    </row>
    <row r="2907" spans="52:52" x14ac:dyDescent="0.25">
      <c r="AZ2907" s="9">
        <v>1.514792899408284</v>
      </c>
    </row>
    <row r="2908" spans="52:52" x14ac:dyDescent="0.25">
      <c r="AZ2908" s="9">
        <v>3.9763313609467459</v>
      </c>
    </row>
    <row r="2909" spans="52:52" x14ac:dyDescent="0.25">
      <c r="AZ2909" s="9">
        <v>2.4852071005917162</v>
      </c>
    </row>
    <row r="2910" spans="52:52" x14ac:dyDescent="0.25">
      <c r="AZ2910" s="9">
        <v>4.449704142011834</v>
      </c>
    </row>
    <row r="2911" spans="52:52" x14ac:dyDescent="0.25">
      <c r="AZ2911" s="9">
        <v>3.4792899408284024</v>
      </c>
    </row>
    <row r="2912" spans="52:52" x14ac:dyDescent="0.25">
      <c r="AZ2912" s="9">
        <v>3.1005917159763308</v>
      </c>
    </row>
    <row r="2913" spans="52:52" x14ac:dyDescent="0.25">
      <c r="AZ2913" s="9">
        <v>3.3609467455621305</v>
      </c>
    </row>
    <row r="2914" spans="52:52" x14ac:dyDescent="0.25">
      <c r="AZ2914" s="9">
        <v>3.4792899408284019</v>
      </c>
    </row>
    <row r="2915" spans="52:52" x14ac:dyDescent="0.25">
      <c r="AZ2915" s="9">
        <v>3.1005917159763317</v>
      </c>
    </row>
    <row r="2916" spans="52:52" x14ac:dyDescent="0.25">
      <c r="AZ2916" s="9">
        <v>3.0532544378698225</v>
      </c>
    </row>
    <row r="2917" spans="52:52" x14ac:dyDescent="0.25">
      <c r="AZ2917" s="9">
        <v>3.1242603550295858</v>
      </c>
    </row>
    <row r="2918" spans="52:52" x14ac:dyDescent="0.25">
      <c r="AZ2918" s="9">
        <v>4.5917159763313604</v>
      </c>
    </row>
    <row r="2919" spans="52:52" x14ac:dyDescent="0.25">
      <c r="AZ2919" s="9">
        <v>1.514792899408284</v>
      </c>
    </row>
    <row r="2920" spans="52:52" x14ac:dyDescent="0.25">
      <c r="AZ2920" s="9">
        <v>3.9763313609467459</v>
      </c>
    </row>
    <row r="2921" spans="52:52" x14ac:dyDescent="0.25">
      <c r="AZ2921" s="9">
        <v>2.4852071005917162</v>
      </c>
    </row>
    <row r="2922" spans="52:52" x14ac:dyDescent="0.25">
      <c r="AZ2922" s="9">
        <v>4.449704142011834</v>
      </c>
    </row>
    <row r="2923" spans="52:52" x14ac:dyDescent="0.25">
      <c r="AZ2923" s="9">
        <v>3.4792899408284024</v>
      </c>
    </row>
    <row r="2924" spans="52:52" x14ac:dyDescent="0.25">
      <c r="AZ2924" s="9">
        <v>3.1005917159763308</v>
      </c>
    </row>
    <row r="2925" spans="52:52" x14ac:dyDescent="0.25">
      <c r="AZ2925" s="9">
        <v>3.3609467455621305</v>
      </c>
    </row>
    <row r="2926" spans="52:52" x14ac:dyDescent="0.25">
      <c r="AZ2926" s="9">
        <v>3.4792899408284019</v>
      </c>
    </row>
    <row r="2927" spans="52:52" x14ac:dyDescent="0.25">
      <c r="AZ2927" s="9">
        <v>3.1005917159763317</v>
      </c>
    </row>
    <row r="2928" spans="52:52" x14ac:dyDescent="0.25">
      <c r="AZ2928" s="9">
        <v>3.0532544378698225</v>
      </c>
    </row>
    <row r="2929" spans="52:52" x14ac:dyDescent="0.25">
      <c r="AZ2929" s="9">
        <v>3.1242603550295858</v>
      </c>
    </row>
    <row r="2930" spans="52:52" x14ac:dyDescent="0.25">
      <c r="AZ2930" s="9">
        <v>4.5917159763313604</v>
      </c>
    </row>
    <row r="2931" spans="52:52" x14ac:dyDescent="0.25">
      <c r="AZ2931" s="9">
        <v>1.514792899408284</v>
      </c>
    </row>
    <row r="2932" spans="52:52" x14ac:dyDescent="0.25">
      <c r="AZ2932" s="9">
        <v>3.9763313609467459</v>
      </c>
    </row>
    <row r="2933" spans="52:52" x14ac:dyDescent="0.25">
      <c r="AZ2933" s="9">
        <v>2.4852071005917162</v>
      </c>
    </row>
    <row r="2934" spans="52:52" x14ac:dyDescent="0.25">
      <c r="AZ2934" s="9">
        <v>4.449704142011834</v>
      </c>
    </row>
    <row r="2935" spans="52:52" x14ac:dyDescent="0.25">
      <c r="AZ2935" s="9">
        <v>3.4792899408284024</v>
      </c>
    </row>
    <row r="2936" spans="52:52" x14ac:dyDescent="0.25">
      <c r="AZ2936" s="9">
        <v>3.1005917159763308</v>
      </c>
    </row>
    <row r="2937" spans="52:52" x14ac:dyDescent="0.25">
      <c r="AZ2937" s="9">
        <v>3.3609467455621305</v>
      </c>
    </row>
    <row r="2938" spans="52:52" x14ac:dyDescent="0.25">
      <c r="AZ2938" s="9">
        <v>3.4792899408284019</v>
      </c>
    </row>
    <row r="2939" spans="52:52" x14ac:dyDescent="0.25">
      <c r="AZ2939" s="9">
        <v>3.1005917159763317</v>
      </c>
    </row>
    <row r="2940" spans="52:52" x14ac:dyDescent="0.25">
      <c r="AZ2940" s="9">
        <v>3.0532544378698225</v>
      </c>
    </row>
    <row r="2941" spans="52:52" x14ac:dyDescent="0.25">
      <c r="AZ2941" s="9">
        <v>3.1242603550295858</v>
      </c>
    </row>
    <row r="2942" spans="52:52" x14ac:dyDescent="0.25">
      <c r="AZ2942" s="9">
        <v>4.5917159763313604</v>
      </c>
    </row>
    <row r="2943" spans="52:52" x14ac:dyDescent="0.25">
      <c r="AZ2943" s="9">
        <v>1.514792899408284</v>
      </c>
    </row>
    <row r="2944" spans="52:52" x14ac:dyDescent="0.25">
      <c r="AZ2944" s="9">
        <v>3.9763313609467459</v>
      </c>
    </row>
    <row r="2945" spans="52:52" x14ac:dyDescent="0.25">
      <c r="AZ2945" s="9">
        <v>2.4852071005917162</v>
      </c>
    </row>
    <row r="2946" spans="52:52" x14ac:dyDescent="0.25">
      <c r="AZ2946" s="9">
        <v>4.449704142011834</v>
      </c>
    </row>
    <row r="2947" spans="52:52" x14ac:dyDescent="0.25">
      <c r="AZ2947" s="9">
        <v>3.4792899408284024</v>
      </c>
    </row>
    <row r="2948" spans="52:52" x14ac:dyDescent="0.25">
      <c r="AZ2948" s="9">
        <v>3.1005917159763308</v>
      </c>
    </row>
    <row r="2949" spans="52:52" x14ac:dyDescent="0.25">
      <c r="AZ2949" s="9">
        <v>3.3609467455621305</v>
      </c>
    </row>
    <row r="2950" spans="52:52" x14ac:dyDescent="0.25">
      <c r="AZ2950" s="9">
        <v>3.4792899408284019</v>
      </c>
    </row>
    <row r="2951" spans="52:52" x14ac:dyDescent="0.25">
      <c r="AZ2951" s="9">
        <v>3.1005917159763317</v>
      </c>
    </row>
    <row r="2952" spans="52:52" x14ac:dyDescent="0.25">
      <c r="AZ2952" s="9">
        <v>3.0532544378698225</v>
      </c>
    </row>
    <row r="2953" spans="52:52" x14ac:dyDescent="0.25">
      <c r="AZ2953" s="9">
        <v>3.1242603550295858</v>
      </c>
    </row>
    <row r="2954" spans="52:52" x14ac:dyDescent="0.25">
      <c r="AZ2954" s="9">
        <v>4.5917159763313604</v>
      </c>
    </row>
    <row r="2955" spans="52:52" x14ac:dyDescent="0.25">
      <c r="AZ2955" s="9">
        <v>1.514792899408284</v>
      </c>
    </row>
    <row r="2956" spans="52:52" x14ac:dyDescent="0.25">
      <c r="AZ2956" s="9">
        <v>3.9763313609467459</v>
      </c>
    </row>
    <row r="2957" spans="52:52" x14ac:dyDescent="0.25">
      <c r="AZ2957" s="9">
        <v>2.4852071005917162</v>
      </c>
    </row>
    <row r="2958" spans="52:52" x14ac:dyDescent="0.25">
      <c r="AZ2958" s="9">
        <v>4.449704142011834</v>
      </c>
    </row>
    <row r="2959" spans="52:52" x14ac:dyDescent="0.25">
      <c r="AZ2959" s="9">
        <v>3.4792899408284024</v>
      </c>
    </row>
    <row r="2960" spans="52:52" x14ac:dyDescent="0.25">
      <c r="AZ2960" s="9">
        <v>3.1005917159763308</v>
      </c>
    </row>
    <row r="2961" spans="52:52" x14ac:dyDescent="0.25">
      <c r="AZ2961" s="9">
        <v>3.3609467455621305</v>
      </c>
    </row>
    <row r="2962" spans="52:52" x14ac:dyDescent="0.25">
      <c r="AZ2962" s="9">
        <v>3.4792899408284019</v>
      </c>
    </row>
    <row r="2963" spans="52:52" x14ac:dyDescent="0.25">
      <c r="AZ2963" s="9">
        <v>3.1005917159763317</v>
      </c>
    </row>
    <row r="2964" spans="52:52" x14ac:dyDescent="0.25">
      <c r="AZ2964" s="9">
        <v>3.0532544378698225</v>
      </c>
    </row>
    <row r="2965" spans="52:52" x14ac:dyDescent="0.25">
      <c r="AZ2965" s="9">
        <v>3.1242603550295858</v>
      </c>
    </row>
    <row r="2966" spans="52:52" x14ac:dyDescent="0.25">
      <c r="AZ2966" s="9">
        <v>4.5917159763313604</v>
      </c>
    </row>
    <row r="2967" spans="52:52" x14ac:dyDescent="0.25">
      <c r="AZ2967" s="9">
        <v>1.514792899408284</v>
      </c>
    </row>
    <row r="2968" spans="52:52" x14ac:dyDescent="0.25">
      <c r="AZ2968" s="9">
        <v>3.9763313609467459</v>
      </c>
    </row>
    <row r="2969" spans="52:52" x14ac:dyDescent="0.25">
      <c r="AZ2969" s="9">
        <v>2.4852071005917162</v>
      </c>
    </row>
    <row r="2970" spans="52:52" x14ac:dyDescent="0.25">
      <c r="AZ2970" s="9">
        <v>4.449704142011834</v>
      </c>
    </row>
    <row r="2971" spans="52:52" x14ac:dyDescent="0.25">
      <c r="AZ2971" s="9">
        <v>3.4792899408284024</v>
      </c>
    </row>
    <row r="2972" spans="52:52" x14ac:dyDescent="0.25">
      <c r="AZ2972" s="9">
        <v>3.1005917159763308</v>
      </c>
    </row>
    <row r="2973" spans="52:52" x14ac:dyDescent="0.25">
      <c r="AZ2973" s="9">
        <v>3.3609467455621305</v>
      </c>
    </row>
    <row r="2974" spans="52:52" x14ac:dyDescent="0.25">
      <c r="AZ2974" s="9">
        <v>3.4792899408284019</v>
      </c>
    </row>
    <row r="2975" spans="52:52" x14ac:dyDescent="0.25">
      <c r="AZ2975" s="9">
        <v>3.1005917159763317</v>
      </c>
    </row>
    <row r="2976" spans="52:52" x14ac:dyDescent="0.25">
      <c r="AZ2976" s="9">
        <v>3.0532544378698225</v>
      </c>
    </row>
    <row r="2977" spans="52:52" x14ac:dyDescent="0.25">
      <c r="AZ2977" s="9">
        <v>3.1242603550295858</v>
      </c>
    </row>
    <row r="2978" spans="52:52" x14ac:dyDescent="0.25">
      <c r="AZ2978" s="9">
        <v>4.5917159763313604</v>
      </c>
    </row>
    <row r="2979" spans="52:52" x14ac:dyDescent="0.25">
      <c r="AZ2979" s="9">
        <v>1.514792899408284</v>
      </c>
    </row>
    <row r="2980" spans="52:52" x14ac:dyDescent="0.25">
      <c r="AZ2980" s="9">
        <v>3.9763313609467459</v>
      </c>
    </row>
    <row r="2981" spans="52:52" x14ac:dyDescent="0.25">
      <c r="AZ2981" s="9">
        <v>2.4852071005917162</v>
      </c>
    </row>
    <row r="2982" spans="52:52" x14ac:dyDescent="0.25">
      <c r="AZ2982" s="9">
        <v>4.449704142011834</v>
      </c>
    </row>
    <row r="2983" spans="52:52" x14ac:dyDescent="0.25">
      <c r="AZ2983" s="9">
        <v>3.4792899408284024</v>
      </c>
    </row>
    <row r="2984" spans="52:52" x14ac:dyDescent="0.25">
      <c r="AZ2984" s="9">
        <v>3.1005917159763308</v>
      </c>
    </row>
    <row r="2985" spans="52:52" x14ac:dyDescent="0.25">
      <c r="AZ2985" s="9">
        <v>3.3609467455621305</v>
      </c>
    </row>
    <row r="2986" spans="52:52" x14ac:dyDescent="0.25">
      <c r="AZ2986" s="9">
        <v>3.4792899408284019</v>
      </c>
    </row>
    <row r="2987" spans="52:52" x14ac:dyDescent="0.25">
      <c r="AZ2987" s="9">
        <v>3.1005917159763317</v>
      </c>
    </row>
    <row r="2988" spans="52:52" x14ac:dyDescent="0.25">
      <c r="AZ2988" s="9">
        <v>3.0532544378698225</v>
      </c>
    </row>
    <row r="2989" spans="52:52" x14ac:dyDescent="0.25">
      <c r="AZ2989" s="9">
        <v>3.1242603550295858</v>
      </c>
    </row>
    <row r="2990" spans="52:52" x14ac:dyDescent="0.25">
      <c r="AZ2990" s="9">
        <v>4.5917159763313604</v>
      </c>
    </row>
    <row r="2991" spans="52:52" x14ac:dyDescent="0.25">
      <c r="AZ2991" s="9">
        <v>1.514792899408284</v>
      </c>
    </row>
    <row r="2992" spans="52:52" x14ac:dyDescent="0.25">
      <c r="AZ2992" s="9">
        <v>3.9763313609467459</v>
      </c>
    </row>
    <row r="2993" spans="52:52" x14ac:dyDescent="0.25">
      <c r="AZ2993" s="9">
        <v>2.4852071005917162</v>
      </c>
    </row>
    <row r="2994" spans="52:52" x14ac:dyDescent="0.25">
      <c r="AZ2994" s="9">
        <v>4.449704142011834</v>
      </c>
    </row>
    <row r="2995" spans="52:52" x14ac:dyDescent="0.25">
      <c r="AZ2995" s="9">
        <v>3.4792899408284024</v>
      </c>
    </row>
    <row r="2996" spans="52:52" x14ac:dyDescent="0.25">
      <c r="AZ2996" s="9">
        <v>3.1005917159763308</v>
      </c>
    </row>
    <row r="2997" spans="52:52" x14ac:dyDescent="0.25">
      <c r="AZ2997" s="9">
        <v>3.3609467455621305</v>
      </c>
    </row>
    <row r="2998" spans="52:52" x14ac:dyDescent="0.25">
      <c r="AZ2998" s="9">
        <v>3.4792899408284019</v>
      </c>
    </row>
    <row r="2999" spans="52:52" x14ac:dyDescent="0.25">
      <c r="AZ2999" s="9">
        <v>3.1005917159763317</v>
      </c>
    </row>
    <row r="3000" spans="52:52" x14ac:dyDescent="0.25">
      <c r="AZ3000" s="9">
        <v>3.0532544378698225</v>
      </c>
    </row>
    <row r="3001" spans="52:52" x14ac:dyDescent="0.25">
      <c r="AZ3001" s="9">
        <v>3.1242603550295858</v>
      </c>
    </row>
    <row r="3002" spans="52:52" x14ac:dyDescent="0.25">
      <c r="AZ3002" s="9">
        <v>4.5917159763313604</v>
      </c>
    </row>
    <row r="3003" spans="52:52" x14ac:dyDescent="0.25">
      <c r="AZ3003" s="9">
        <v>1.514792899408284</v>
      </c>
    </row>
    <row r="3004" spans="52:52" x14ac:dyDescent="0.25">
      <c r="AZ3004" s="9">
        <v>3.9763313609467459</v>
      </c>
    </row>
    <row r="3005" spans="52:52" x14ac:dyDescent="0.25">
      <c r="AZ3005" s="9">
        <v>2.4852071005917162</v>
      </c>
    </row>
    <row r="3006" spans="52:52" x14ac:dyDescent="0.25">
      <c r="AZ3006" s="9">
        <v>4.449704142011834</v>
      </c>
    </row>
    <row r="3007" spans="52:52" x14ac:dyDescent="0.25">
      <c r="AZ3007" s="9">
        <v>3.4792899408284024</v>
      </c>
    </row>
    <row r="3008" spans="52:52" x14ac:dyDescent="0.25">
      <c r="AZ3008" s="9">
        <v>3.1005917159763308</v>
      </c>
    </row>
    <row r="3009" spans="52:52" x14ac:dyDescent="0.25">
      <c r="AZ3009" s="9">
        <v>3.3609467455621305</v>
      </c>
    </row>
    <row r="3010" spans="52:52" x14ac:dyDescent="0.25">
      <c r="AZ3010" s="9">
        <v>3.4792899408284019</v>
      </c>
    </row>
    <row r="3011" spans="52:52" x14ac:dyDescent="0.25">
      <c r="AZ3011" s="9">
        <v>3.1005917159763317</v>
      </c>
    </row>
    <row r="3012" spans="52:52" x14ac:dyDescent="0.25">
      <c r="AZ3012" s="9">
        <v>3.0532544378698225</v>
      </c>
    </row>
    <row r="3013" spans="52:52" x14ac:dyDescent="0.25">
      <c r="AZ3013" s="9">
        <v>3.1242603550295858</v>
      </c>
    </row>
    <row r="3014" spans="52:52" x14ac:dyDescent="0.25">
      <c r="AZ3014" s="9">
        <v>4.5917159763313604</v>
      </c>
    </row>
    <row r="3015" spans="52:52" x14ac:dyDescent="0.25">
      <c r="AZ3015" s="9">
        <v>1.514792899408284</v>
      </c>
    </row>
    <row r="3016" spans="52:52" x14ac:dyDescent="0.25">
      <c r="AZ3016" s="9">
        <v>3.9763313609467459</v>
      </c>
    </row>
    <row r="3017" spans="52:52" x14ac:dyDescent="0.25">
      <c r="AZ3017" s="9">
        <v>2.4852071005917162</v>
      </c>
    </row>
    <row r="3018" spans="52:52" x14ac:dyDescent="0.25">
      <c r="AZ3018" s="9">
        <v>4.449704142011834</v>
      </c>
    </row>
    <row r="3019" spans="52:52" x14ac:dyDescent="0.25">
      <c r="AZ3019" s="9">
        <v>3.4792899408284024</v>
      </c>
    </row>
    <row r="3020" spans="52:52" x14ac:dyDescent="0.25">
      <c r="AZ3020" s="9">
        <v>3.1005917159763308</v>
      </c>
    </row>
    <row r="3021" spans="52:52" x14ac:dyDescent="0.25">
      <c r="AZ3021" s="9">
        <v>3.3609467455621305</v>
      </c>
    </row>
    <row r="3022" spans="52:52" x14ac:dyDescent="0.25">
      <c r="AZ3022" s="9">
        <v>3.4792899408284019</v>
      </c>
    </row>
    <row r="3023" spans="52:52" x14ac:dyDescent="0.25">
      <c r="AZ3023" s="9">
        <v>3.1005917159763317</v>
      </c>
    </row>
    <row r="3024" spans="52:52" x14ac:dyDescent="0.25">
      <c r="AZ3024" s="9">
        <v>3.0532544378698225</v>
      </c>
    </row>
    <row r="3025" spans="52:52" x14ac:dyDescent="0.25">
      <c r="AZ3025" s="9">
        <v>3.1242603550295858</v>
      </c>
    </row>
    <row r="3026" spans="52:52" x14ac:dyDescent="0.25">
      <c r="AZ3026" s="9">
        <v>4.5917159763313604</v>
      </c>
    </row>
    <row r="3027" spans="52:52" x14ac:dyDescent="0.25">
      <c r="AZ3027" s="9">
        <v>1.514792899408284</v>
      </c>
    </row>
    <row r="3028" spans="52:52" x14ac:dyDescent="0.25">
      <c r="AZ3028" s="9">
        <v>3.9763313609467459</v>
      </c>
    </row>
    <row r="3029" spans="52:52" x14ac:dyDescent="0.25">
      <c r="AZ3029" s="9">
        <v>2.4852071005917162</v>
      </c>
    </row>
    <row r="3030" spans="52:52" x14ac:dyDescent="0.25">
      <c r="AZ3030" s="9">
        <v>4.449704142011834</v>
      </c>
    </row>
    <row r="3031" spans="52:52" x14ac:dyDescent="0.25">
      <c r="AZ3031" s="9">
        <v>3.4792899408284024</v>
      </c>
    </row>
    <row r="3032" spans="52:52" x14ac:dyDescent="0.25">
      <c r="AZ3032" s="9">
        <v>3.1005917159763308</v>
      </c>
    </row>
    <row r="3033" spans="52:52" x14ac:dyDescent="0.25">
      <c r="AZ3033" s="9">
        <v>3.3609467455621305</v>
      </c>
    </row>
    <row r="3034" spans="52:52" x14ac:dyDescent="0.25">
      <c r="AZ3034" s="9">
        <v>3.4792899408284019</v>
      </c>
    </row>
    <row r="3035" spans="52:52" x14ac:dyDescent="0.25">
      <c r="AZ3035" s="9">
        <v>3.1005917159763317</v>
      </c>
    </row>
    <row r="3036" spans="52:52" x14ac:dyDescent="0.25">
      <c r="AZ3036" s="9">
        <v>3.0532544378698225</v>
      </c>
    </row>
    <row r="3037" spans="52:52" x14ac:dyDescent="0.25">
      <c r="AZ3037" s="9">
        <v>3.1242603550295858</v>
      </c>
    </row>
    <row r="3038" spans="52:52" x14ac:dyDescent="0.25">
      <c r="AZ3038" s="9">
        <v>4.5917159763313604</v>
      </c>
    </row>
    <row r="3039" spans="52:52" x14ac:dyDescent="0.25">
      <c r="AZ3039" s="9">
        <v>1.514792899408284</v>
      </c>
    </row>
    <row r="3040" spans="52:52" x14ac:dyDescent="0.25">
      <c r="AZ3040" s="9">
        <v>3.9763313609467459</v>
      </c>
    </row>
    <row r="3041" spans="52:52" x14ac:dyDescent="0.25">
      <c r="AZ3041" s="9">
        <v>2.4852071005917162</v>
      </c>
    </row>
    <row r="3042" spans="52:52" x14ac:dyDescent="0.25">
      <c r="AZ3042" s="9">
        <v>4.449704142011834</v>
      </c>
    </row>
    <row r="3043" spans="52:52" x14ac:dyDescent="0.25">
      <c r="AZ3043" s="9">
        <v>3.4792899408284024</v>
      </c>
    </row>
    <row r="3044" spans="52:52" x14ac:dyDescent="0.25">
      <c r="AZ3044" s="9">
        <v>3.1005917159763308</v>
      </c>
    </row>
    <row r="3045" spans="52:52" x14ac:dyDescent="0.25">
      <c r="AZ3045" s="9">
        <v>3.3609467455621305</v>
      </c>
    </row>
    <row r="3046" spans="52:52" x14ac:dyDescent="0.25">
      <c r="AZ3046" s="9">
        <v>3.4792899408284019</v>
      </c>
    </row>
    <row r="3047" spans="52:52" x14ac:dyDescent="0.25">
      <c r="AZ3047" s="9">
        <v>3.1005917159763317</v>
      </c>
    </row>
    <row r="3048" spans="52:52" x14ac:dyDescent="0.25">
      <c r="AZ3048" s="9">
        <v>3.0532544378698225</v>
      </c>
    </row>
    <row r="3049" spans="52:52" x14ac:dyDescent="0.25">
      <c r="AZ3049" s="9">
        <v>3.1242603550295858</v>
      </c>
    </row>
    <row r="3050" spans="52:52" x14ac:dyDescent="0.25">
      <c r="AZ3050" s="9">
        <v>4.5917159763313604</v>
      </c>
    </row>
    <row r="3051" spans="52:52" x14ac:dyDescent="0.25">
      <c r="AZ3051" s="9">
        <v>1.514792899408284</v>
      </c>
    </row>
    <row r="3052" spans="52:52" x14ac:dyDescent="0.25">
      <c r="AZ3052" s="9">
        <v>3.9763313609467459</v>
      </c>
    </row>
    <row r="3053" spans="52:52" x14ac:dyDescent="0.25">
      <c r="AZ3053" s="9">
        <v>2.4852071005917162</v>
      </c>
    </row>
    <row r="3054" spans="52:52" x14ac:dyDescent="0.25">
      <c r="AZ3054" s="9">
        <v>4.449704142011834</v>
      </c>
    </row>
    <row r="3055" spans="52:52" x14ac:dyDescent="0.25">
      <c r="AZ3055" s="9">
        <v>3.4792899408284024</v>
      </c>
    </row>
    <row r="3056" spans="52:52" x14ac:dyDescent="0.25">
      <c r="AZ3056" s="9">
        <v>3.1005917159763308</v>
      </c>
    </row>
    <row r="3057" spans="52:52" x14ac:dyDescent="0.25">
      <c r="AZ3057" s="9">
        <v>3.3609467455621305</v>
      </c>
    </row>
    <row r="3058" spans="52:52" x14ac:dyDescent="0.25">
      <c r="AZ3058" s="9">
        <v>3.4792899408284019</v>
      </c>
    </row>
    <row r="3059" spans="52:52" x14ac:dyDescent="0.25">
      <c r="AZ3059" s="9">
        <v>3.1005917159763317</v>
      </c>
    </row>
    <row r="3060" spans="52:52" x14ac:dyDescent="0.25">
      <c r="AZ3060" s="9">
        <v>3.0532544378698225</v>
      </c>
    </row>
    <row r="3061" spans="52:52" x14ac:dyDescent="0.25">
      <c r="AZ3061" s="9">
        <v>3.1242603550295858</v>
      </c>
    </row>
    <row r="3062" spans="52:52" x14ac:dyDescent="0.25">
      <c r="AZ3062" s="9">
        <v>4.5917159763313604</v>
      </c>
    </row>
    <row r="3063" spans="52:52" x14ac:dyDescent="0.25">
      <c r="AZ3063" s="9">
        <v>1.514792899408284</v>
      </c>
    </row>
    <row r="3064" spans="52:52" x14ac:dyDescent="0.25">
      <c r="AZ3064" s="9">
        <v>3.9763313609467459</v>
      </c>
    </row>
    <row r="3065" spans="52:52" x14ac:dyDescent="0.25">
      <c r="AZ3065" s="9">
        <v>2.4852071005917162</v>
      </c>
    </row>
    <row r="3066" spans="52:52" x14ac:dyDescent="0.25">
      <c r="AZ3066" s="9">
        <v>4.449704142011834</v>
      </c>
    </row>
    <row r="3067" spans="52:52" x14ac:dyDescent="0.25">
      <c r="AZ3067" s="9">
        <v>3.4792899408284024</v>
      </c>
    </row>
    <row r="3068" spans="52:52" x14ac:dyDescent="0.25">
      <c r="AZ3068" s="9">
        <v>3.1005917159763308</v>
      </c>
    </row>
    <row r="3069" spans="52:52" x14ac:dyDescent="0.25">
      <c r="AZ3069" s="9">
        <v>3.3609467455621305</v>
      </c>
    </row>
    <row r="3070" spans="52:52" x14ac:dyDescent="0.25">
      <c r="AZ3070" s="9">
        <v>3.4792899408284019</v>
      </c>
    </row>
    <row r="3071" spans="52:52" x14ac:dyDescent="0.25">
      <c r="AZ3071" s="9">
        <v>3.1005917159763317</v>
      </c>
    </row>
    <row r="3072" spans="52:52" x14ac:dyDescent="0.25">
      <c r="AZ3072" s="9">
        <v>3.0532544378698225</v>
      </c>
    </row>
    <row r="3073" spans="52:52" x14ac:dyDescent="0.25">
      <c r="AZ3073" s="9">
        <v>3.1242603550295858</v>
      </c>
    </row>
    <row r="3074" spans="52:52" x14ac:dyDescent="0.25">
      <c r="AZ3074" s="9">
        <v>4.5917159763313604</v>
      </c>
    </row>
    <row r="3075" spans="52:52" x14ac:dyDescent="0.25">
      <c r="AZ3075" s="9">
        <v>1.514792899408284</v>
      </c>
    </row>
    <row r="3076" spans="52:52" x14ac:dyDescent="0.25">
      <c r="AZ3076" s="9">
        <v>3.9763313609467459</v>
      </c>
    </row>
    <row r="3077" spans="52:52" x14ac:dyDescent="0.25">
      <c r="AZ3077" s="9">
        <v>2.4852071005917162</v>
      </c>
    </row>
    <row r="3078" spans="52:52" x14ac:dyDescent="0.25">
      <c r="AZ3078" s="9">
        <v>4.449704142011834</v>
      </c>
    </row>
    <row r="3079" spans="52:52" x14ac:dyDescent="0.25">
      <c r="AZ3079" s="9">
        <v>3.4792899408284024</v>
      </c>
    </row>
    <row r="3080" spans="52:52" x14ac:dyDescent="0.25">
      <c r="AZ3080" s="9">
        <v>3.1005917159763308</v>
      </c>
    </row>
    <row r="3081" spans="52:52" x14ac:dyDescent="0.25">
      <c r="AZ3081" s="9">
        <v>3.3609467455621305</v>
      </c>
    </row>
    <row r="3082" spans="52:52" x14ac:dyDescent="0.25">
      <c r="AZ3082" s="9">
        <v>3.4792899408284019</v>
      </c>
    </row>
    <row r="3083" spans="52:52" x14ac:dyDescent="0.25">
      <c r="AZ3083" s="9">
        <v>3.1005917159763317</v>
      </c>
    </row>
    <row r="3084" spans="52:52" x14ac:dyDescent="0.25">
      <c r="AZ3084" s="9">
        <v>3.0532544378698225</v>
      </c>
    </row>
    <row r="3085" spans="52:52" x14ac:dyDescent="0.25">
      <c r="AZ3085" s="9">
        <v>3.1242603550295858</v>
      </c>
    </row>
    <row r="3086" spans="52:52" x14ac:dyDescent="0.25">
      <c r="AZ3086" s="9">
        <v>4.5917159763313604</v>
      </c>
    </row>
    <row r="3087" spans="52:52" x14ac:dyDescent="0.25">
      <c r="AZ3087" s="9">
        <v>1.514792899408284</v>
      </c>
    </row>
    <row r="3088" spans="52:52" x14ac:dyDescent="0.25">
      <c r="AZ3088" s="9">
        <v>3.9763313609467459</v>
      </c>
    </row>
    <row r="3089" spans="52:52" x14ac:dyDescent="0.25">
      <c r="AZ3089" s="9">
        <v>2.4852071005917162</v>
      </c>
    </row>
    <row r="3090" spans="52:52" x14ac:dyDescent="0.25">
      <c r="AZ3090" s="9">
        <v>4.449704142011834</v>
      </c>
    </row>
    <row r="3091" spans="52:52" x14ac:dyDescent="0.25">
      <c r="AZ3091" s="9">
        <v>3.4792899408284024</v>
      </c>
    </row>
    <row r="3092" spans="52:52" x14ac:dyDescent="0.25">
      <c r="AZ3092" s="9">
        <v>3.1005917159763308</v>
      </c>
    </row>
    <row r="3093" spans="52:52" x14ac:dyDescent="0.25">
      <c r="AZ3093" s="9">
        <v>3.3609467455621305</v>
      </c>
    </row>
    <row r="3094" spans="52:52" x14ac:dyDescent="0.25">
      <c r="AZ3094" s="9">
        <v>3.4792899408284019</v>
      </c>
    </row>
    <row r="3095" spans="52:52" x14ac:dyDescent="0.25">
      <c r="AZ3095" s="9">
        <v>3.1005917159763317</v>
      </c>
    </row>
    <row r="3096" spans="52:52" x14ac:dyDescent="0.25">
      <c r="AZ3096" s="9">
        <v>3.0532544378698225</v>
      </c>
    </row>
    <row r="3097" spans="52:52" x14ac:dyDescent="0.25">
      <c r="AZ3097" s="9">
        <v>3.1242603550295858</v>
      </c>
    </row>
    <row r="3098" spans="52:52" x14ac:dyDescent="0.25">
      <c r="AZ3098" s="9">
        <v>4.5917159763313604</v>
      </c>
    </row>
    <row r="3099" spans="52:52" x14ac:dyDescent="0.25">
      <c r="AZ3099" s="9">
        <v>1.514792899408284</v>
      </c>
    </row>
    <row r="3100" spans="52:52" x14ac:dyDescent="0.25">
      <c r="AZ3100" s="9">
        <v>3.9763313609467459</v>
      </c>
    </row>
    <row r="3101" spans="52:52" x14ac:dyDescent="0.25">
      <c r="AZ3101" s="9">
        <v>2.4852071005917162</v>
      </c>
    </row>
    <row r="3102" spans="52:52" x14ac:dyDescent="0.25">
      <c r="AZ3102" s="9">
        <v>4.449704142011834</v>
      </c>
    </row>
    <row r="3103" spans="52:52" x14ac:dyDescent="0.25">
      <c r="AZ3103" s="9">
        <v>3.4792899408284024</v>
      </c>
    </row>
    <row r="3104" spans="52:52" x14ac:dyDescent="0.25">
      <c r="AZ3104" s="9">
        <v>3.1005917159763308</v>
      </c>
    </row>
    <row r="3105" spans="52:52" x14ac:dyDescent="0.25">
      <c r="AZ3105" s="9">
        <v>3.3609467455621305</v>
      </c>
    </row>
    <row r="3106" spans="52:52" x14ac:dyDescent="0.25">
      <c r="AZ3106" s="9">
        <v>3.4792899408284019</v>
      </c>
    </row>
    <row r="3107" spans="52:52" x14ac:dyDescent="0.25">
      <c r="AZ3107" s="9">
        <v>3.1005917159763317</v>
      </c>
    </row>
    <row r="3108" spans="52:52" x14ac:dyDescent="0.25">
      <c r="AZ3108" s="9">
        <v>3.0532544378698225</v>
      </c>
    </row>
    <row r="3109" spans="52:52" x14ac:dyDescent="0.25">
      <c r="AZ3109" s="9">
        <v>3.1242603550295858</v>
      </c>
    </row>
    <row r="3110" spans="52:52" x14ac:dyDescent="0.25">
      <c r="AZ3110" s="9">
        <v>4.5917159763313604</v>
      </c>
    </row>
    <row r="3111" spans="52:52" x14ac:dyDescent="0.25">
      <c r="AZ3111" s="9">
        <v>1.514792899408284</v>
      </c>
    </row>
    <row r="3112" spans="52:52" x14ac:dyDescent="0.25">
      <c r="AZ3112" s="9">
        <v>3.9763313609467459</v>
      </c>
    </row>
    <row r="3113" spans="52:52" x14ac:dyDescent="0.25">
      <c r="AZ3113" s="9">
        <v>2.4852071005917162</v>
      </c>
    </row>
    <row r="3114" spans="52:52" x14ac:dyDescent="0.25">
      <c r="AZ3114" s="9">
        <v>4.449704142011834</v>
      </c>
    </row>
    <row r="3115" spans="52:52" x14ac:dyDescent="0.25">
      <c r="AZ3115" s="9">
        <v>3.4792899408284024</v>
      </c>
    </row>
    <row r="3116" spans="52:52" x14ac:dyDescent="0.25">
      <c r="AZ3116" s="9">
        <v>3.1005917159763308</v>
      </c>
    </row>
    <row r="3117" spans="52:52" x14ac:dyDescent="0.25">
      <c r="AZ3117" s="9">
        <v>3.3609467455621305</v>
      </c>
    </row>
    <row r="3118" spans="52:52" x14ac:dyDescent="0.25">
      <c r="AZ3118" s="9">
        <v>3.4792899408284019</v>
      </c>
    </row>
    <row r="3119" spans="52:52" x14ac:dyDescent="0.25">
      <c r="AZ3119" s="9">
        <v>3.1005917159763317</v>
      </c>
    </row>
    <row r="3120" spans="52:52" x14ac:dyDescent="0.25">
      <c r="AZ3120" s="9">
        <v>3.0532544378698225</v>
      </c>
    </row>
    <row r="3121" spans="52:52" x14ac:dyDescent="0.25">
      <c r="AZ3121" s="9">
        <v>3.1242603550295858</v>
      </c>
    </row>
    <row r="3122" spans="52:52" x14ac:dyDescent="0.25">
      <c r="AZ3122" s="9">
        <v>4.5917159763313604</v>
      </c>
    </row>
    <row r="3123" spans="52:52" x14ac:dyDescent="0.25">
      <c r="AZ3123" s="9">
        <v>1.514792899408284</v>
      </c>
    </row>
    <row r="3124" spans="52:52" x14ac:dyDescent="0.25">
      <c r="AZ3124" s="9">
        <v>3.9763313609467459</v>
      </c>
    </row>
    <row r="3125" spans="52:52" x14ac:dyDescent="0.25">
      <c r="AZ3125" s="9">
        <v>2.4852071005917162</v>
      </c>
    </row>
    <row r="3126" spans="52:52" x14ac:dyDescent="0.25">
      <c r="AZ3126" s="9">
        <v>4.449704142011834</v>
      </c>
    </row>
    <row r="3127" spans="52:52" x14ac:dyDescent="0.25">
      <c r="AZ3127" s="9">
        <v>3.4792899408284024</v>
      </c>
    </row>
    <row r="3128" spans="52:52" x14ac:dyDescent="0.25">
      <c r="AZ3128" s="9">
        <v>3.1005917159763308</v>
      </c>
    </row>
    <row r="3129" spans="52:52" x14ac:dyDescent="0.25">
      <c r="AZ3129" s="9">
        <v>3.3609467455621305</v>
      </c>
    </row>
    <row r="3130" spans="52:52" x14ac:dyDescent="0.25">
      <c r="AZ3130" s="9">
        <v>3.4792899408284019</v>
      </c>
    </row>
    <row r="3131" spans="52:52" x14ac:dyDescent="0.25">
      <c r="AZ3131" s="9">
        <v>3.1005917159763317</v>
      </c>
    </row>
    <row r="3132" spans="52:52" x14ac:dyDescent="0.25">
      <c r="AZ3132" s="9">
        <v>3.0532544378698225</v>
      </c>
    </row>
    <row r="3133" spans="52:52" x14ac:dyDescent="0.25">
      <c r="AZ3133" s="9">
        <v>3.1242603550295858</v>
      </c>
    </row>
    <row r="3134" spans="52:52" x14ac:dyDescent="0.25">
      <c r="AZ3134" s="9">
        <v>4.5917159763313604</v>
      </c>
    </row>
    <row r="3135" spans="52:52" x14ac:dyDescent="0.25">
      <c r="AZ3135" s="9">
        <v>1.514792899408284</v>
      </c>
    </row>
    <row r="3136" spans="52:52" x14ac:dyDescent="0.25">
      <c r="AZ3136" s="9">
        <v>3.9763313609467459</v>
      </c>
    </row>
    <row r="3137" spans="52:52" x14ac:dyDescent="0.25">
      <c r="AZ3137" s="9">
        <v>2.4852071005917162</v>
      </c>
    </row>
    <row r="3138" spans="52:52" x14ac:dyDescent="0.25">
      <c r="AZ3138" s="9">
        <v>4.449704142011834</v>
      </c>
    </row>
    <row r="3139" spans="52:52" x14ac:dyDescent="0.25">
      <c r="AZ3139" s="9">
        <v>3.4792899408284024</v>
      </c>
    </row>
    <row r="3140" spans="52:52" x14ac:dyDescent="0.25">
      <c r="AZ3140" s="9">
        <v>3.1005917159763308</v>
      </c>
    </row>
    <row r="3141" spans="52:52" x14ac:dyDescent="0.25">
      <c r="AZ3141" s="9">
        <v>3.3609467455621305</v>
      </c>
    </row>
    <row r="3142" spans="52:52" x14ac:dyDescent="0.25">
      <c r="AZ3142" s="9">
        <v>3.4792899408284019</v>
      </c>
    </row>
    <row r="3143" spans="52:52" x14ac:dyDescent="0.25">
      <c r="AZ3143" s="9">
        <v>3.1005917159763317</v>
      </c>
    </row>
    <row r="3144" spans="52:52" x14ac:dyDescent="0.25">
      <c r="AZ3144" s="9">
        <v>3.0532544378698225</v>
      </c>
    </row>
    <row r="3145" spans="52:52" x14ac:dyDescent="0.25">
      <c r="AZ3145" s="9">
        <v>3.1242603550295858</v>
      </c>
    </row>
    <row r="3146" spans="52:52" x14ac:dyDescent="0.25">
      <c r="AZ3146" s="9">
        <v>4.5917159763313604</v>
      </c>
    </row>
    <row r="3147" spans="52:52" x14ac:dyDescent="0.25">
      <c r="AZ3147" s="9">
        <v>1.514792899408284</v>
      </c>
    </row>
    <row r="3148" spans="52:52" x14ac:dyDescent="0.25">
      <c r="AZ3148" s="9">
        <v>3.9763313609467459</v>
      </c>
    </row>
    <row r="3149" spans="52:52" x14ac:dyDescent="0.25">
      <c r="AZ3149" s="9">
        <v>2.4852071005917162</v>
      </c>
    </row>
    <row r="3150" spans="52:52" x14ac:dyDescent="0.25">
      <c r="AZ3150" s="9">
        <v>4.449704142011834</v>
      </c>
    </row>
    <row r="3151" spans="52:52" x14ac:dyDescent="0.25">
      <c r="AZ3151" s="9">
        <v>3.4792899408284024</v>
      </c>
    </row>
    <row r="3152" spans="52:52" x14ac:dyDescent="0.25">
      <c r="AZ3152" s="9">
        <v>3.1005917159763308</v>
      </c>
    </row>
    <row r="3153" spans="52:52" x14ac:dyDescent="0.25">
      <c r="AZ3153" s="9">
        <v>3.3609467455621305</v>
      </c>
    </row>
    <row r="3154" spans="52:52" x14ac:dyDescent="0.25">
      <c r="AZ3154" s="9">
        <v>3.4792899408284019</v>
      </c>
    </row>
    <row r="3155" spans="52:52" x14ac:dyDescent="0.25">
      <c r="AZ3155" s="9">
        <v>3.1005917159763317</v>
      </c>
    </row>
    <row r="3156" spans="52:52" x14ac:dyDescent="0.25">
      <c r="AZ3156" s="9">
        <v>3.0532544378698225</v>
      </c>
    </row>
    <row r="3157" spans="52:52" x14ac:dyDescent="0.25">
      <c r="AZ3157" s="9">
        <v>3.1242603550295858</v>
      </c>
    </row>
    <row r="3158" spans="52:52" x14ac:dyDescent="0.25">
      <c r="AZ3158" s="9">
        <v>4.5917159763313604</v>
      </c>
    </row>
    <row r="3159" spans="52:52" x14ac:dyDescent="0.25">
      <c r="AZ3159" s="9">
        <v>1.514792899408284</v>
      </c>
    </row>
    <row r="3160" spans="52:52" x14ac:dyDescent="0.25">
      <c r="AZ3160" s="9">
        <v>3.9763313609467459</v>
      </c>
    </row>
    <row r="3161" spans="52:52" x14ac:dyDescent="0.25">
      <c r="AZ3161" s="9">
        <v>2.4852071005917162</v>
      </c>
    </row>
    <row r="3162" spans="52:52" x14ac:dyDescent="0.25">
      <c r="AZ3162" s="9">
        <v>4.449704142011834</v>
      </c>
    </row>
    <row r="3163" spans="52:52" x14ac:dyDescent="0.25">
      <c r="AZ3163" s="9">
        <v>3.4792899408284024</v>
      </c>
    </row>
    <row r="3164" spans="52:52" x14ac:dyDescent="0.25">
      <c r="AZ3164" s="9">
        <v>3.1005917159763308</v>
      </c>
    </row>
    <row r="3165" spans="52:52" x14ac:dyDescent="0.25">
      <c r="AZ3165" s="9">
        <v>3.3609467455621305</v>
      </c>
    </row>
    <row r="3166" spans="52:52" x14ac:dyDescent="0.25">
      <c r="AZ3166" s="9">
        <v>3.4792899408284019</v>
      </c>
    </row>
    <row r="3167" spans="52:52" x14ac:dyDescent="0.25">
      <c r="AZ3167" s="9">
        <v>3.1005917159763317</v>
      </c>
    </row>
    <row r="3168" spans="52:52" x14ac:dyDescent="0.25">
      <c r="AZ3168" s="9">
        <v>3.0532544378698225</v>
      </c>
    </row>
    <row r="3169" spans="52:52" x14ac:dyDescent="0.25">
      <c r="AZ3169" s="9">
        <v>3.1242603550295858</v>
      </c>
    </row>
    <row r="3170" spans="52:52" x14ac:dyDescent="0.25">
      <c r="AZ3170" s="9">
        <v>4.5917159763313604</v>
      </c>
    </row>
    <row r="3171" spans="52:52" x14ac:dyDescent="0.25">
      <c r="AZ3171" s="9">
        <v>1.514792899408284</v>
      </c>
    </row>
    <row r="3172" spans="52:52" x14ac:dyDescent="0.25">
      <c r="AZ3172" s="9">
        <v>3.9763313609467459</v>
      </c>
    </row>
    <row r="3173" spans="52:52" x14ac:dyDescent="0.25">
      <c r="AZ3173" s="9">
        <v>2.4852071005917162</v>
      </c>
    </row>
    <row r="3174" spans="52:52" x14ac:dyDescent="0.25">
      <c r="AZ3174" s="9">
        <v>4.449704142011834</v>
      </c>
    </row>
    <row r="3175" spans="52:52" x14ac:dyDescent="0.25">
      <c r="AZ3175" s="9">
        <v>3.4792899408284024</v>
      </c>
    </row>
    <row r="3176" spans="52:52" x14ac:dyDescent="0.25">
      <c r="AZ3176" s="9">
        <v>3.1005917159763308</v>
      </c>
    </row>
    <row r="3177" spans="52:52" x14ac:dyDescent="0.25">
      <c r="AZ3177" s="9">
        <v>3.3609467455621305</v>
      </c>
    </row>
    <row r="3178" spans="52:52" x14ac:dyDescent="0.25">
      <c r="AZ3178" s="9">
        <v>3.4792899408284019</v>
      </c>
    </row>
    <row r="3179" spans="52:52" x14ac:dyDescent="0.25">
      <c r="AZ3179" s="9">
        <v>3.1005917159763317</v>
      </c>
    </row>
    <row r="3180" spans="52:52" x14ac:dyDescent="0.25">
      <c r="AZ3180" s="9">
        <v>3.0532544378698225</v>
      </c>
    </row>
    <row r="3181" spans="52:52" x14ac:dyDescent="0.25">
      <c r="AZ3181" s="9">
        <v>3.1242603550295858</v>
      </c>
    </row>
    <row r="3182" spans="52:52" x14ac:dyDescent="0.25">
      <c r="AZ3182" s="9">
        <v>4.5917159763313604</v>
      </c>
    </row>
    <row r="3183" spans="52:52" x14ac:dyDescent="0.25">
      <c r="AZ3183" s="9">
        <v>1.514792899408284</v>
      </c>
    </row>
    <row r="3184" spans="52:52" x14ac:dyDescent="0.25">
      <c r="AZ3184" s="9">
        <v>3.9763313609467459</v>
      </c>
    </row>
    <row r="3185" spans="52:52" x14ac:dyDescent="0.25">
      <c r="AZ3185" s="9">
        <v>2.4852071005917162</v>
      </c>
    </row>
    <row r="3186" spans="52:52" x14ac:dyDescent="0.25">
      <c r="AZ3186" s="9">
        <v>4.449704142011834</v>
      </c>
    </row>
    <row r="3187" spans="52:52" x14ac:dyDescent="0.25">
      <c r="AZ3187" s="9">
        <v>3.4792899408284024</v>
      </c>
    </row>
    <row r="3188" spans="52:52" x14ac:dyDescent="0.25">
      <c r="AZ3188" s="9">
        <v>3.1005917159763308</v>
      </c>
    </row>
    <row r="3189" spans="52:52" x14ac:dyDescent="0.25">
      <c r="AZ3189" s="9">
        <v>3.3609467455621305</v>
      </c>
    </row>
    <row r="3190" spans="52:52" x14ac:dyDescent="0.25">
      <c r="AZ3190" s="9">
        <v>3.4792899408284019</v>
      </c>
    </row>
    <row r="3191" spans="52:52" x14ac:dyDescent="0.25">
      <c r="AZ3191" s="9">
        <v>3.1005917159763317</v>
      </c>
    </row>
    <row r="3192" spans="52:52" x14ac:dyDescent="0.25">
      <c r="AZ3192" s="9">
        <v>3.0532544378698225</v>
      </c>
    </row>
    <row r="3193" spans="52:52" x14ac:dyDescent="0.25">
      <c r="AZ3193" s="9">
        <v>3.1242603550295858</v>
      </c>
    </row>
    <row r="3194" spans="52:52" x14ac:dyDescent="0.25">
      <c r="AZ3194" s="9">
        <v>4.5917159763313604</v>
      </c>
    </row>
    <row r="3195" spans="52:52" x14ac:dyDescent="0.25">
      <c r="AZ3195" s="9">
        <v>1.514792899408284</v>
      </c>
    </row>
    <row r="3196" spans="52:52" x14ac:dyDescent="0.25">
      <c r="AZ3196" s="9">
        <v>3.9763313609467459</v>
      </c>
    </row>
    <row r="3197" spans="52:52" x14ac:dyDescent="0.25">
      <c r="AZ3197" s="9">
        <v>2.4852071005917162</v>
      </c>
    </row>
    <row r="3198" spans="52:52" x14ac:dyDescent="0.25">
      <c r="AZ3198" s="9">
        <v>4.449704142011834</v>
      </c>
    </row>
    <row r="3199" spans="52:52" x14ac:dyDescent="0.25">
      <c r="AZ3199" s="9">
        <v>3.4792899408284024</v>
      </c>
    </row>
    <row r="3200" spans="52:52" x14ac:dyDescent="0.25">
      <c r="AZ3200" s="9">
        <v>3.1005917159763308</v>
      </c>
    </row>
    <row r="3201" spans="52:52" x14ac:dyDescent="0.25">
      <c r="AZ3201" s="9">
        <v>3.3609467455621305</v>
      </c>
    </row>
    <row r="3202" spans="52:52" x14ac:dyDescent="0.25">
      <c r="AZ3202" s="9">
        <v>3.4792899408284019</v>
      </c>
    </row>
    <row r="3203" spans="52:52" x14ac:dyDescent="0.25">
      <c r="AZ3203" s="9">
        <v>3.1005917159763317</v>
      </c>
    </row>
    <row r="3204" spans="52:52" x14ac:dyDescent="0.25">
      <c r="AZ3204" s="9">
        <v>3.0532544378698225</v>
      </c>
    </row>
    <row r="3205" spans="52:52" x14ac:dyDescent="0.25">
      <c r="AZ3205" s="9">
        <v>3.1242603550295858</v>
      </c>
    </row>
    <row r="3206" spans="52:52" x14ac:dyDescent="0.25">
      <c r="AZ3206" s="9">
        <v>4.5917159763313604</v>
      </c>
    </row>
    <row r="3207" spans="52:52" x14ac:dyDescent="0.25">
      <c r="AZ3207" s="9">
        <v>1.514792899408284</v>
      </c>
    </row>
    <row r="3208" spans="52:52" x14ac:dyDescent="0.25">
      <c r="AZ3208" s="9">
        <v>3.9763313609467459</v>
      </c>
    </row>
    <row r="3209" spans="52:52" x14ac:dyDescent="0.25">
      <c r="AZ3209" s="9">
        <v>2.4852071005917162</v>
      </c>
    </row>
    <row r="3210" spans="52:52" x14ac:dyDescent="0.25">
      <c r="AZ3210" s="9">
        <v>4.449704142011834</v>
      </c>
    </row>
    <row r="3211" spans="52:52" x14ac:dyDescent="0.25">
      <c r="AZ3211" s="9">
        <v>3.4792899408284024</v>
      </c>
    </row>
    <row r="3212" spans="52:52" x14ac:dyDescent="0.25">
      <c r="AZ3212" s="9">
        <v>3.1005917159763308</v>
      </c>
    </row>
    <row r="3213" spans="52:52" x14ac:dyDescent="0.25">
      <c r="AZ3213" s="9">
        <v>3.3609467455621305</v>
      </c>
    </row>
    <row r="3214" spans="52:52" x14ac:dyDescent="0.25">
      <c r="AZ3214" s="9">
        <v>3.4792899408284019</v>
      </c>
    </row>
    <row r="3215" spans="52:52" x14ac:dyDescent="0.25">
      <c r="AZ3215" s="9">
        <v>3.1005917159763317</v>
      </c>
    </row>
    <row r="3216" spans="52:52" x14ac:dyDescent="0.25">
      <c r="AZ3216" s="9">
        <v>3.0532544378698225</v>
      </c>
    </row>
    <row r="3217" spans="52:52" x14ac:dyDescent="0.25">
      <c r="AZ3217" s="9">
        <v>3.1242603550295858</v>
      </c>
    </row>
    <row r="3218" spans="52:52" x14ac:dyDescent="0.25">
      <c r="AZ3218" s="9">
        <v>4.5917159763313604</v>
      </c>
    </row>
    <row r="3219" spans="52:52" x14ac:dyDescent="0.25">
      <c r="AZ3219" s="9">
        <v>1.514792899408284</v>
      </c>
    </row>
    <row r="3220" spans="52:52" x14ac:dyDescent="0.25">
      <c r="AZ3220" s="9">
        <v>3.9763313609467459</v>
      </c>
    </row>
    <row r="3221" spans="52:52" x14ac:dyDescent="0.25">
      <c r="AZ3221" s="9">
        <v>2.4852071005917162</v>
      </c>
    </row>
    <row r="3222" spans="52:52" x14ac:dyDescent="0.25">
      <c r="AZ3222" s="9">
        <v>4.449704142011834</v>
      </c>
    </row>
    <row r="3223" spans="52:52" x14ac:dyDescent="0.25">
      <c r="AZ3223" s="9">
        <v>3.4792899408284024</v>
      </c>
    </row>
    <row r="3224" spans="52:52" x14ac:dyDescent="0.25">
      <c r="AZ3224" s="9">
        <v>3.1005917159763308</v>
      </c>
    </row>
    <row r="3225" spans="52:52" x14ac:dyDescent="0.25">
      <c r="AZ3225" s="9">
        <v>3.3609467455621305</v>
      </c>
    </row>
    <row r="3226" spans="52:52" x14ac:dyDescent="0.25">
      <c r="AZ3226" s="9">
        <v>3.4792899408284019</v>
      </c>
    </row>
    <row r="3227" spans="52:52" x14ac:dyDescent="0.25">
      <c r="AZ3227" s="9">
        <v>3.1005917159763317</v>
      </c>
    </row>
    <row r="3228" spans="52:52" x14ac:dyDescent="0.25">
      <c r="AZ3228" s="9">
        <v>3.0532544378698225</v>
      </c>
    </row>
    <row r="3229" spans="52:52" x14ac:dyDescent="0.25">
      <c r="AZ3229" s="9">
        <v>3.1242603550295858</v>
      </c>
    </row>
    <row r="3230" spans="52:52" x14ac:dyDescent="0.25">
      <c r="AZ3230" s="9">
        <v>4.5917159763313604</v>
      </c>
    </row>
    <row r="3231" spans="52:52" x14ac:dyDescent="0.25">
      <c r="AZ3231" s="9">
        <v>1.514792899408284</v>
      </c>
    </row>
    <row r="3232" spans="52:52" x14ac:dyDescent="0.25">
      <c r="AZ3232" s="9">
        <v>3.9763313609467459</v>
      </c>
    </row>
    <row r="3233" spans="52:52" x14ac:dyDescent="0.25">
      <c r="AZ3233" s="9">
        <v>2.4852071005917162</v>
      </c>
    </row>
    <row r="3234" spans="52:52" x14ac:dyDescent="0.25">
      <c r="AZ3234" s="9">
        <v>4.449704142011834</v>
      </c>
    </row>
    <row r="3235" spans="52:52" x14ac:dyDescent="0.25">
      <c r="AZ3235" s="9">
        <v>3.4792899408284024</v>
      </c>
    </row>
    <row r="3236" spans="52:52" x14ac:dyDescent="0.25">
      <c r="AZ3236" s="9">
        <v>3.1005917159763308</v>
      </c>
    </row>
    <row r="3237" spans="52:52" x14ac:dyDescent="0.25">
      <c r="AZ3237" s="9">
        <v>3.3609467455621305</v>
      </c>
    </row>
    <row r="3238" spans="52:52" x14ac:dyDescent="0.25">
      <c r="AZ3238" s="9">
        <v>3.4792899408284019</v>
      </c>
    </row>
    <row r="3239" spans="52:52" x14ac:dyDescent="0.25">
      <c r="AZ3239" s="9">
        <v>3.1005917159763317</v>
      </c>
    </row>
    <row r="3240" spans="52:52" x14ac:dyDescent="0.25">
      <c r="AZ3240" s="9">
        <v>3.0532544378698225</v>
      </c>
    </row>
    <row r="3241" spans="52:52" x14ac:dyDescent="0.25">
      <c r="AZ3241" s="9">
        <v>3.1242603550295858</v>
      </c>
    </row>
    <row r="3242" spans="52:52" x14ac:dyDescent="0.25">
      <c r="AZ3242" s="9">
        <v>4.5917159763313604</v>
      </c>
    </row>
    <row r="3243" spans="52:52" x14ac:dyDescent="0.25">
      <c r="AZ3243" s="9">
        <v>1.514792899408284</v>
      </c>
    </row>
    <row r="3244" spans="52:52" x14ac:dyDescent="0.25">
      <c r="AZ3244" s="9">
        <v>3.9763313609467459</v>
      </c>
    </row>
    <row r="3245" spans="52:52" x14ac:dyDescent="0.25">
      <c r="AZ3245" s="9">
        <v>2.4852071005917162</v>
      </c>
    </row>
    <row r="3246" spans="52:52" x14ac:dyDescent="0.25">
      <c r="AZ3246" s="9">
        <v>4.449704142011834</v>
      </c>
    </row>
    <row r="3247" spans="52:52" x14ac:dyDescent="0.25">
      <c r="AZ3247" s="9">
        <v>3.4792899408284024</v>
      </c>
    </row>
    <row r="3248" spans="52:52" x14ac:dyDescent="0.25">
      <c r="AZ3248" s="9">
        <v>3.1005917159763308</v>
      </c>
    </row>
    <row r="3249" spans="52:52" x14ac:dyDescent="0.25">
      <c r="AZ3249" s="9">
        <v>3.3609467455621305</v>
      </c>
    </row>
    <row r="3250" spans="52:52" x14ac:dyDescent="0.25">
      <c r="AZ3250" s="9">
        <v>3.4792899408284019</v>
      </c>
    </row>
    <row r="3251" spans="52:52" x14ac:dyDescent="0.25">
      <c r="AZ3251" s="9">
        <v>3.1005917159763317</v>
      </c>
    </row>
    <row r="3252" spans="52:52" x14ac:dyDescent="0.25">
      <c r="AZ3252" s="9">
        <v>3.0532544378698225</v>
      </c>
    </row>
    <row r="3253" spans="52:52" x14ac:dyDescent="0.25">
      <c r="AZ3253" s="9">
        <v>3.1242603550295858</v>
      </c>
    </row>
    <row r="3254" spans="52:52" x14ac:dyDescent="0.25">
      <c r="AZ3254" s="9">
        <v>4.5917159763313604</v>
      </c>
    </row>
    <row r="3255" spans="52:52" x14ac:dyDescent="0.25">
      <c r="AZ3255" s="9">
        <v>1.514792899408284</v>
      </c>
    </row>
    <row r="3256" spans="52:52" x14ac:dyDescent="0.25">
      <c r="AZ3256" s="9">
        <v>3.9763313609467459</v>
      </c>
    </row>
    <row r="3257" spans="52:52" x14ac:dyDescent="0.25">
      <c r="AZ3257" s="9">
        <v>2.4852071005917162</v>
      </c>
    </row>
    <row r="3258" spans="52:52" x14ac:dyDescent="0.25">
      <c r="AZ3258" s="9">
        <v>4.449704142011834</v>
      </c>
    </row>
    <row r="3259" spans="52:52" x14ac:dyDescent="0.25">
      <c r="AZ3259" s="9">
        <v>3.4792899408284024</v>
      </c>
    </row>
    <row r="3260" spans="52:52" x14ac:dyDescent="0.25">
      <c r="AZ3260" s="9">
        <v>3.1005917159763308</v>
      </c>
    </row>
    <row r="3261" spans="52:52" x14ac:dyDescent="0.25">
      <c r="AZ3261" s="9">
        <v>3.3609467455621305</v>
      </c>
    </row>
    <row r="3262" spans="52:52" x14ac:dyDescent="0.25">
      <c r="AZ3262" s="9">
        <v>3.4792899408284019</v>
      </c>
    </row>
    <row r="3263" spans="52:52" x14ac:dyDescent="0.25">
      <c r="AZ3263" s="9">
        <v>3.1005917159763317</v>
      </c>
    </row>
    <row r="3264" spans="52:52" x14ac:dyDescent="0.25">
      <c r="AZ3264" s="9">
        <v>3.0532544378698225</v>
      </c>
    </row>
    <row r="3265" spans="52:52" x14ac:dyDescent="0.25">
      <c r="AZ3265" s="9">
        <v>3.1242603550295858</v>
      </c>
    </row>
    <row r="3266" spans="52:52" x14ac:dyDescent="0.25">
      <c r="AZ3266" s="9">
        <v>4.5917159763313604</v>
      </c>
    </row>
    <row r="3267" spans="52:52" x14ac:dyDescent="0.25">
      <c r="AZ3267" s="9">
        <v>1.514792899408284</v>
      </c>
    </row>
    <row r="3268" spans="52:52" x14ac:dyDescent="0.25">
      <c r="AZ3268" s="9">
        <v>3.9763313609467459</v>
      </c>
    </row>
    <row r="3269" spans="52:52" x14ac:dyDescent="0.25">
      <c r="AZ3269" s="9">
        <v>2.4852071005917162</v>
      </c>
    </row>
    <row r="3270" spans="52:52" x14ac:dyDescent="0.25">
      <c r="AZ3270" s="9">
        <v>4.449704142011834</v>
      </c>
    </row>
    <row r="3271" spans="52:52" x14ac:dyDescent="0.25">
      <c r="AZ3271" s="9">
        <v>3.4792899408284024</v>
      </c>
    </row>
    <row r="3272" spans="52:52" x14ac:dyDescent="0.25">
      <c r="AZ3272" s="9">
        <v>3.1005917159763308</v>
      </c>
    </row>
    <row r="3273" spans="52:52" x14ac:dyDescent="0.25">
      <c r="AZ3273" s="9">
        <v>3.3609467455621305</v>
      </c>
    </row>
    <row r="3274" spans="52:52" x14ac:dyDescent="0.25">
      <c r="AZ3274" s="9">
        <v>3.4792899408284019</v>
      </c>
    </row>
    <row r="3275" spans="52:52" x14ac:dyDescent="0.25">
      <c r="AZ3275" s="9">
        <v>3.1005917159763317</v>
      </c>
    </row>
    <row r="3276" spans="52:52" x14ac:dyDescent="0.25">
      <c r="AZ3276" s="9">
        <v>3.0532544378698225</v>
      </c>
    </row>
    <row r="3277" spans="52:52" x14ac:dyDescent="0.25">
      <c r="AZ3277" s="9">
        <v>3.1242603550295858</v>
      </c>
    </row>
    <row r="3278" spans="52:52" x14ac:dyDescent="0.25">
      <c r="AZ3278" s="9">
        <v>4.5917159763313604</v>
      </c>
    </row>
    <row r="3279" spans="52:52" x14ac:dyDescent="0.25">
      <c r="AZ3279" s="9">
        <v>1.514792899408284</v>
      </c>
    </row>
    <row r="3280" spans="52:52" x14ac:dyDescent="0.25">
      <c r="AZ3280" s="9">
        <v>3.9763313609467459</v>
      </c>
    </row>
    <row r="3281" spans="52:52" x14ac:dyDescent="0.25">
      <c r="AZ3281" s="9">
        <v>2.4852071005917162</v>
      </c>
    </row>
    <row r="3282" spans="52:52" x14ac:dyDescent="0.25">
      <c r="AZ3282" s="9">
        <v>4.449704142011834</v>
      </c>
    </row>
    <row r="3283" spans="52:52" x14ac:dyDescent="0.25">
      <c r="AZ3283" s="9">
        <v>3.4792899408284024</v>
      </c>
    </row>
    <row r="3284" spans="52:52" x14ac:dyDescent="0.25">
      <c r="AZ3284" s="9">
        <v>3.1005917159763308</v>
      </c>
    </row>
    <row r="3285" spans="52:52" x14ac:dyDescent="0.25">
      <c r="AZ3285" s="9">
        <v>3.3609467455621305</v>
      </c>
    </row>
    <row r="3286" spans="52:52" x14ac:dyDescent="0.25">
      <c r="AZ3286" s="9">
        <v>3.4792899408284019</v>
      </c>
    </row>
    <row r="3287" spans="52:52" x14ac:dyDescent="0.25">
      <c r="AZ3287" s="9">
        <v>3.1005917159763317</v>
      </c>
    </row>
    <row r="3288" spans="52:52" x14ac:dyDescent="0.25">
      <c r="AZ3288" s="9">
        <v>3.0532544378698225</v>
      </c>
    </row>
    <row r="3289" spans="52:52" x14ac:dyDescent="0.25">
      <c r="AZ3289" s="9">
        <v>3.1242603550295858</v>
      </c>
    </row>
    <row r="3290" spans="52:52" x14ac:dyDescent="0.25">
      <c r="AZ3290" s="9">
        <v>4.5917159763313604</v>
      </c>
    </row>
    <row r="3291" spans="52:52" x14ac:dyDescent="0.25">
      <c r="AZ3291" s="9">
        <v>1.514792899408284</v>
      </c>
    </row>
    <row r="3292" spans="52:52" x14ac:dyDescent="0.25">
      <c r="AZ3292" s="9">
        <v>3.9763313609467459</v>
      </c>
    </row>
    <row r="3293" spans="52:52" x14ac:dyDescent="0.25">
      <c r="AZ3293" s="9">
        <v>2.4852071005917162</v>
      </c>
    </row>
    <row r="3294" spans="52:52" x14ac:dyDescent="0.25">
      <c r="AZ3294" s="9">
        <v>4.449704142011834</v>
      </c>
    </row>
    <row r="3295" spans="52:52" x14ac:dyDescent="0.25">
      <c r="AZ3295" s="9">
        <v>3.4792899408284024</v>
      </c>
    </row>
    <row r="3296" spans="52:52" x14ac:dyDescent="0.25">
      <c r="AZ3296" s="9">
        <v>3.1005917159763308</v>
      </c>
    </row>
    <row r="3297" spans="52:52" x14ac:dyDescent="0.25">
      <c r="AZ3297" s="9">
        <v>3.3609467455621305</v>
      </c>
    </row>
    <row r="3298" spans="52:52" x14ac:dyDescent="0.25">
      <c r="AZ3298" s="9">
        <v>3.4792899408284019</v>
      </c>
    </row>
    <row r="3299" spans="52:52" x14ac:dyDescent="0.25">
      <c r="AZ3299" s="9">
        <v>3.1005917159763317</v>
      </c>
    </row>
    <row r="3300" spans="52:52" x14ac:dyDescent="0.25">
      <c r="AZ3300" s="9">
        <v>3.0532544378698225</v>
      </c>
    </row>
    <row r="3301" spans="52:52" x14ac:dyDescent="0.25">
      <c r="AZ3301" s="9">
        <v>3.1242603550295858</v>
      </c>
    </row>
    <row r="3302" spans="52:52" x14ac:dyDescent="0.25">
      <c r="AZ3302" s="9">
        <v>4.5917159763313604</v>
      </c>
    </row>
    <row r="3303" spans="52:52" x14ac:dyDescent="0.25">
      <c r="AZ3303" s="9">
        <v>1.514792899408284</v>
      </c>
    </row>
    <row r="3304" spans="52:52" x14ac:dyDescent="0.25">
      <c r="AZ3304" s="9">
        <v>3.9763313609467459</v>
      </c>
    </row>
    <row r="3305" spans="52:52" x14ac:dyDescent="0.25">
      <c r="AZ3305" s="9">
        <v>2.4852071005917162</v>
      </c>
    </row>
    <row r="3306" spans="52:52" x14ac:dyDescent="0.25">
      <c r="AZ3306" s="9">
        <v>4.449704142011834</v>
      </c>
    </row>
    <row r="3307" spans="52:52" x14ac:dyDescent="0.25">
      <c r="AZ3307" s="9">
        <v>3.4792899408284024</v>
      </c>
    </row>
    <row r="3308" spans="52:52" x14ac:dyDescent="0.25">
      <c r="AZ3308" s="9">
        <v>3.1005917159763308</v>
      </c>
    </row>
    <row r="3309" spans="52:52" x14ac:dyDescent="0.25">
      <c r="AZ3309" s="9">
        <v>3.3609467455621305</v>
      </c>
    </row>
    <row r="3310" spans="52:52" x14ac:dyDescent="0.25">
      <c r="AZ3310" s="9">
        <v>3.4792899408284019</v>
      </c>
    </row>
    <row r="3311" spans="52:52" x14ac:dyDescent="0.25">
      <c r="AZ3311" s="9">
        <v>3.1005917159763317</v>
      </c>
    </row>
    <row r="3312" spans="52:52" x14ac:dyDescent="0.25">
      <c r="AZ3312" s="9">
        <v>3.0532544378698225</v>
      </c>
    </row>
    <row r="3313" spans="52:52" x14ac:dyDescent="0.25">
      <c r="AZ3313" s="9">
        <v>3.1242603550295858</v>
      </c>
    </row>
    <row r="3314" spans="52:52" x14ac:dyDescent="0.25">
      <c r="AZ3314" s="9">
        <v>4.5917159763313604</v>
      </c>
    </row>
    <row r="3315" spans="52:52" x14ac:dyDescent="0.25">
      <c r="AZ3315" s="9">
        <v>1.514792899408284</v>
      </c>
    </row>
    <row r="3316" spans="52:52" x14ac:dyDescent="0.25">
      <c r="AZ3316" s="9">
        <v>3.9763313609467459</v>
      </c>
    </row>
    <row r="3317" spans="52:52" x14ac:dyDescent="0.25">
      <c r="AZ3317" s="9">
        <v>2.4852071005917162</v>
      </c>
    </row>
    <row r="3318" spans="52:52" x14ac:dyDescent="0.25">
      <c r="AZ3318" s="9">
        <v>4.449704142011834</v>
      </c>
    </row>
    <row r="3319" spans="52:52" x14ac:dyDescent="0.25">
      <c r="AZ3319" s="9">
        <v>3.4792899408284024</v>
      </c>
    </row>
    <row r="3320" spans="52:52" x14ac:dyDescent="0.25">
      <c r="AZ3320" s="9">
        <v>3.1005917159763308</v>
      </c>
    </row>
    <row r="3321" spans="52:52" x14ac:dyDescent="0.25">
      <c r="AZ3321" s="9">
        <v>3.3609467455621305</v>
      </c>
    </row>
    <row r="3322" spans="52:52" x14ac:dyDescent="0.25">
      <c r="AZ3322" s="9">
        <v>3.4792899408284019</v>
      </c>
    </row>
    <row r="3323" spans="52:52" x14ac:dyDescent="0.25">
      <c r="AZ3323" s="9">
        <v>3.1005917159763317</v>
      </c>
    </row>
    <row r="3324" spans="52:52" x14ac:dyDescent="0.25">
      <c r="AZ3324" s="9">
        <v>3.0532544378698225</v>
      </c>
    </row>
    <row r="3325" spans="52:52" x14ac:dyDescent="0.25">
      <c r="AZ3325" s="9">
        <v>3.1242603550295858</v>
      </c>
    </row>
    <row r="3326" spans="52:52" x14ac:dyDescent="0.25">
      <c r="AZ3326" s="9">
        <v>4.5917159763313604</v>
      </c>
    </row>
    <row r="3327" spans="52:52" x14ac:dyDescent="0.25">
      <c r="AZ3327" s="9">
        <v>1.514792899408284</v>
      </c>
    </row>
    <row r="3328" spans="52:52" x14ac:dyDescent="0.25">
      <c r="AZ3328" s="9">
        <v>3.9763313609467459</v>
      </c>
    </row>
    <row r="3329" spans="52:52" x14ac:dyDescent="0.25">
      <c r="AZ3329" s="9">
        <v>2.4852071005917162</v>
      </c>
    </row>
    <row r="3330" spans="52:52" x14ac:dyDescent="0.25">
      <c r="AZ3330" s="9">
        <v>4.449704142011834</v>
      </c>
    </row>
    <row r="3331" spans="52:52" x14ac:dyDescent="0.25">
      <c r="AZ3331" s="9">
        <v>3.4792899408284024</v>
      </c>
    </row>
    <row r="3332" spans="52:52" x14ac:dyDescent="0.25">
      <c r="AZ3332" s="9">
        <v>3.1005917159763308</v>
      </c>
    </row>
    <row r="3333" spans="52:52" x14ac:dyDescent="0.25">
      <c r="AZ3333" s="9">
        <v>3.3609467455621305</v>
      </c>
    </row>
    <row r="3334" spans="52:52" x14ac:dyDescent="0.25">
      <c r="AZ3334" s="9">
        <v>3.4792899408284019</v>
      </c>
    </row>
    <row r="3335" spans="52:52" x14ac:dyDescent="0.25">
      <c r="AZ3335" s="9">
        <v>3.1005917159763317</v>
      </c>
    </row>
    <row r="3336" spans="52:52" x14ac:dyDescent="0.25">
      <c r="AZ3336" s="9">
        <v>3.0532544378698225</v>
      </c>
    </row>
    <row r="3337" spans="52:52" x14ac:dyDescent="0.25">
      <c r="AZ3337" s="9">
        <v>3.1242603550295858</v>
      </c>
    </row>
    <row r="3338" spans="52:52" x14ac:dyDescent="0.25">
      <c r="AZ3338" s="9">
        <v>4.5917159763313604</v>
      </c>
    </row>
    <row r="3339" spans="52:52" x14ac:dyDescent="0.25">
      <c r="AZ3339" s="9">
        <v>1.514792899408284</v>
      </c>
    </row>
    <row r="3340" spans="52:52" x14ac:dyDescent="0.25">
      <c r="AZ3340" s="9">
        <v>3.9763313609467459</v>
      </c>
    </row>
    <row r="3341" spans="52:52" x14ac:dyDescent="0.25">
      <c r="AZ3341" s="9">
        <v>2.4852071005917162</v>
      </c>
    </row>
    <row r="3342" spans="52:52" x14ac:dyDescent="0.25">
      <c r="AZ3342" s="9">
        <v>4.449704142011834</v>
      </c>
    </row>
    <row r="3343" spans="52:52" x14ac:dyDescent="0.25">
      <c r="AZ3343" s="9">
        <v>3.4792899408284024</v>
      </c>
    </row>
    <row r="3344" spans="52:52" x14ac:dyDescent="0.25">
      <c r="AZ3344" s="9">
        <v>3.1005917159763308</v>
      </c>
    </row>
    <row r="3345" spans="52:52" x14ac:dyDescent="0.25">
      <c r="AZ3345" s="9">
        <v>3.3609467455621305</v>
      </c>
    </row>
    <row r="3346" spans="52:52" x14ac:dyDescent="0.25">
      <c r="AZ3346" s="9">
        <v>3.4792899408284019</v>
      </c>
    </row>
    <row r="3347" spans="52:52" x14ac:dyDescent="0.25">
      <c r="AZ3347" s="9">
        <v>3.1005917159763317</v>
      </c>
    </row>
    <row r="3348" spans="52:52" x14ac:dyDescent="0.25">
      <c r="AZ3348" s="9">
        <v>3.0532544378698225</v>
      </c>
    </row>
    <row r="3349" spans="52:52" x14ac:dyDescent="0.25">
      <c r="AZ3349" s="9">
        <v>3.1242603550295858</v>
      </c>
    </row>
    <row r="3350" spans="52:52" x14ac:dyDescent="0.25">
      <c r="AZ3350" s="9">
        <v>4.5917159763313604</v>
      </c>
    </row>
    <row r="3351" spans="52:52" x14ac:dyDescent="0.25">
      <c r="AZ3351" s="9">
        <v>1.514792899408284</v>
      </c>
    </row>
    <row r="3352" spans="52:52" x14ac:dyDescent="0.25">
      <c r="AZ3352" s="9">
        <v>3.9763313609467459</v>
      </c>
    </row>
    <row r="3353" spans="52:52" x14ac:dyDescent="0.25">
      <c r="AZ3353" s="9">
        <v>2.4852071005917162</v>
      </c>
    </row>
    <row r="3354" spans="52:52" x14ac:dyDescent="0.25">
      <c r="AZ3354" s="9">
        <v>4.449704142011834</v>
      </c>
    </row>
    <row r="3355" spans="52:52" x14ac:dyDescent="0.25">
      <c r="AZ3355" s="9">
        <v>3.4792899408284024</v>
      </c>
    </row>
    <row r="3356" spans="52:52" x14ac:dyDescent="0.25">
      <c r="AZ3356" s="9">
        <v>3.1005917159763308</v>
      </c>
    </row>
    <row r="3357" spans="52:52" x14ac:dyDescent="0.25">
      <c r="AZ3357" s="9">
        <v>3.3609467455621305</v>
      </c>
    </row>
    <row r="3358" spans="52:52" x14ac:dyDescent="0.25">
      <c r="AZ3358" s="9">
        <v>3.4792899408284019</v>
      </c>
    </row>
    <row r="3359" spans="52:52" x14ac:dyDescent="0.25">
      <c r="AZ3359" s="9">
        <v>3.1005917159763317</v>
      </c>
    </row>
    <row r="3360" spans="52:52" x14ac:dyDescent="0.25">
      <c r="AZ3360" s="9">
        <v>3.0532544378698225</v>
      </c>
    </row>
    <row r="3361" spans="52:52" x14ac:dyDescent="0.25">
      <c r="AZ3361" s="9">
        <v>3.1242603550295858</v>
      </c>
    </row>
    <row r="3362" spans="52:52" x14ac:dyDescent="0.25">
      <c r="AZ3362" s="9">
        <v>4.5917159763313604</v>
      </c>
    </row>
    <row r="3363" spans="52:52" x14ac:dyDescent="0.25">
      <c r="AZ3363" s="9">
        <v>1.514792899408284</v>
      </c>
    </row>
    <row r="3364" spans="52:52" x14ac:dyDescent="0.25">
      <c r="AZ3364" s="9">
        <v>3.9763313609467459</v>
      </c>
    </row>
    <row r="3365" spans="52:52" x14ac:dyDescent="0.25">
      <c r="AZ3365" s="9">
        <v>2.4852071005917162</v>
      </c>
    </row>
    <row r="3366" spans="52:52" x14ac:dyDescent="0.25">
      <c r="AZ3366" s="9">
        <v>4.449704142011834</v>
      </c>
    </row>
    <row r="3367" spans="52:52" x14ac:dyDescent="0.25">
      <c r="AZ3367" s="9">
        <v>3.4792899408284024</v>
      </c>
    </row>
    <row r="3368" spans="52:52" x14ac:dyDescent="0.25">
      <c r="AZ3368" s="9">
        <v>3.1005917159763308</v>
      </c>
    </row>
    <row r="3369" spans="52:52" x14ac:dyDescent="0.25">
      <c r="AZ3369" s="9">
        <v>3.3609467455621305</v>
      </c>
    </row>
    <row r="3370" spans="52:52" x14ac:dyDescent="0.25">
      <c r="AZ3370" s="9">
        <v>3.4792899408284019</v>
      </c>
    </row>
    <row r="3371" spans="52:52" x14ac:dyDescent="0.25">
      <c r="AZ3371" s="9">
        <v>3.1005917159763317</v>
      </c>
    </row>
    <row r="3372" spans="52:52" x14ac:dyDescent="0.25">
      <c r="AZ3372" s="9">
        <v>3.0532544378698225</v>
      </c>
    </row>
    <row r="3373" spans="52:52" x14ac:dyDescent="0.25">
      <c r="AZ3373" s="9">
        <v>3.1242603550295858</v>
      </c>
    </row>
    <row r="3374" spans="52:52" x14ac:dyDescent="0.25">
      <c r="AZ3374" s="9">
        <v>4.5917159763313604</v>
      </c>
    </row>
    <row r="3375" spans="52:52" x14ac:dyDescent="0.25">
      <c r="AZ3375" s="9">
        <v>1.514792899408284</v>
      </c>
    </row>
    <row r="3376" spans="52:52" x14ac:dyDescent="0.25">
      <c r="AZ3376" s="9">
        <v>3.9763313609467459</v>
      </c>
    </row>
    <row r="3377" spans="52:52" x14ac:dyDescent="0.25">
      <c r="AZ3377" s="9">
        <v>2.4852071005917162</v>
      </c>
    </row>
    <row r="3378" spans="52:52" x14ac:dyDescent="0.25">
      <c r="AZ3378" s="9">
        <v>4.449704142011834</v>
      </c>
    </row>
    <row r="3379" spans="52:52" x14ac:dyDescent="0.25">
      <c r="AZ3379" s="9">
        <v>3.4792899408284024</v>
      </c>
    </row>
    <row r="3380" spans="52:52" x14ac:dyDescent="0.25">
      <c r="AZ3380" s="9">
        <v>3.1005917159763308</v>
      </c>
    </row>
    <row r="3381" spans="52:52" x14ac:dyDescent="0.25">
      <c r="AZ3381" s="9">
        <v>3.3609467455621305</v>
      </c>
    </row>
    <row r="3382" spans="52:52" x14ac:dyDescent="0.25">
      <c r="AZ3382" s="9">
        <v>3.4792899408284019</v>
      </c>
    </row>
    <row r="3383" spans="52:52" x14ac:dyDescent="0.25">
      <c r="AZ3383" s="9">
        <v>3.1005917159763317</v>
      </c>
    </row>
    <row r="3384" spans="52:52" x14ac:dyDescent="0.25">
      <c r="AZ3384" s="9">
        <v>3.0532544378698225</v>
      </c>
    </row>
    <row r="3385" spans="52:52" x14ac:dyDescent="0.25">
      <c r="AZ3385" s="9">
        <v>3.1242603550295858</v>
      </c>
    </row>
    <row r="3386" spans="52:52" x14ac:dyDescent="0.25">
      <c r="AZ3386" s="9">
        <v>4.5917159763313604</v>
      </c>
    </row>
    <row r="3387" spans="52:52" x14ac:dyDescent="0.25">
      <c r="AZ3387" s="9">
        <v>1.514792899408284</v>
      </c>
    </row>
    <row r="3388" spans="52:52" x14ac:dyDescent="0.25">
      <c r="AZ3388" s="9">
        <v>3.9763313609467459</v>
      </c>
    </row>
    <row r="3389" spans="52:52" x14ac:dyDescent="0.25">
      <c r="AZ3389" s="9">
        <v>2.4852071005917162</v>
      </c>
    </row>
    <row r="3390" spans="52:52" x14ac:dyDescent="0.25">
      <c r="AZ3390" s="9">
        <v>4.449704142011834</v>
      </c>
    </row>
    <row r="3391" spans="52:52" x14ac:dyDescent="0.25">
      <c r="AZ3391" s="9">
        <v>3.4792899408284024</v>
      </c>
    </row>
    <row r="3392" spans="52:52" x14ac:dyDescent="0.25">
      <c r="AZ3392" s="9">
        <v>3.1005917159763308</v>
      </c>
    </row>
    <row r="3393" spans="52:52" x14ac:dyDescent="0.25">
      <c r="AZ3393" s="9">
        <v>3.3609467455621305</v>
      </c>
    </row>
    <row r="3394" spans="52:52" x14ac:dyDescent="0.25">
      <c r="AZ3394" s="9">
        <v>3.4792899408284019</v>
      </c>
    </row>
    <row r="3395" spans="52:52" x14ac:dyDescent="0.25">
      <c r="AZ3395" s="9">
        <v>3.1005917159763317</v>
      </c>
    </row>
    <row r="3396" spans="52:52" x14ac:dyDescent="0.25">
      <c r="AZ3396" s="9">
        <v>3.0532544378698225</v>
      </c>
    </row>
    <row r="3397" spans="52:52" x14ac:dyDescent="0.25">
      <c r="AZ3397" s="9">
        <v>3.1242603550295858</v>
      </c>
    </row>
    <row r="3398" spans="52:52" x14ac:dyDescent="0.25">
      <c r="AZ3398" s="9">
        <v>4.5917159763313604</v>
      </c>
    </row>
    <row r="3399" spans="52:52" x14ac:dyDescent="0.25">
      <c r="AZ3399" s="9">
        <v>1.514792899408284</v>
      </c>
    </row>
    <row r="3400" spans="52:52" x14ac:dyDescent="0.25">
      <c r="AZ3400" s="9">
        <v>3.9763313609467459</v>
      </c>
    </row>
    <row r="3401" spans="52:52" x14ac:dyDescent="0.25">
      <c r="AZ3401" s="9">
        <v>2.4852071005917162</v>
      </c>
    </row>
    <row r="3402" spans="52:52" x14ac:dyDescent="0.25">
      <c r="AZ3402" s="9">
        <v>4.449704142011834</v>
      </c>
    </row>
    <row r="3403" spans="52:52" x14ac:dyDescent="0.25">
      <c r="AZ3403" s="9">
        <v>3.4792899408284024</v>
      </c>
    </row>
    <row r="3404" spans="52:52" x14ac:dyDescent="0.25">
      <c r="AZ3404" s="9">
        <v>3.1005917159763308</v>
      </c>
    </row>
    <row r="3405" spans="52:52" x14ac:dyDescent="0.25">
      <c r="AZ3405" s="9">
        <v>3.3609467455621305</v>
      </c>
    </row>
    <row r="3406" spans="52:52" x14ac:dyDescent="0.25">
      <c r="AZ3406" s="9">
        <v>3.4792899408284019</v>
      </c>
    </row>
    <row r="3407" spans="52:52" x14ac:dyDescent="0.25">
      <c r="AZ3407" s="9">
        <v>3.1005917159763317</v>
      </c>
    </row>
    <row r="3408" spans="52:52" x14ac:dyDescent="0.25">
      <c r="AZ3408" s="9">
        <v>3.0532544378698225</v>
      </c>
    </row>
    <row r="3409" spans="52:52" x14ac:dyDescent="0.25">
      <c r="AZ3409" s="9">
        <v>3.1242603550295858</v>
      </c>
    </row>
    <row r="3410" spans="52:52" x14ac:dyDescent="0.25">
      <c r="AZ3410" s="9">
        <v>4.5917159763313604</v>
      </c>
    </row>
    <row r="3411" spans="52:52" x14ac:dyDescent="0.25">
      <c r="AZ3411" s="9">
        <v>1.514792899408284</v>
      </c>
    </row>
    <row r="3412" spans="52:52" x14ac:dyDescent="0.25">
      <c r="AZ3412" s="9">
        <v>3.9763313609467459</v>
      </c>
    </row>
    <row r="3413" spans="52:52" x14ac:dyDescent="0.25">
      <c r="AZ3413" s="9">
        <v>2.4852071005917162</v>
      </c>
    </row>
    <row r="3414" spans="52:52" x14ac:dyDescent="0.25">
      <c r="AZ3414" s="9">
        <v>4.449704142011834</v>
      </c>
    </row>
    <row r="3415" spans="52:52" x14ac:dyDescent="0.25">
      <c r="AZ3415" s="9">
        <v>3.4792899408284024</v>
      </c>
    </row>
    <row r="3416" spans="52:52" x14ac:dyDescent="0.25">
      <c r="AZ3416" s="9">
        <v>3.1005917159763308</v>
      </c>
    </row>
    <row r="3417" spans="52:52" x14ac:dyDescent="0.25">
      <c r="AZ3417" s="9">
        <v>3.3609467455621305</v>
      </c>
    </row>
    <row r="3418" spans="52:52" x14ac:dyDescent="0.25">
      <c r="AZ3418" s="9">
        <v>3.4792899408284019</v>
      </c>
    </row>
    <row r="3419" spans="52:52" x14ac:dyDescent="0.25">
      <c r="AZ3419" s="9">
        <v>3.1005917159763317</v>
      </c>
    </row>
    <row r="3420" spans="52:52" x14ac:dyDescent="0.25">
      <c r="AZ3420" s="9">
        <v>3.0532544378698225</v>
      </c>
    </row>
    <row r="3421" spans="52:52" x14ac:dyDescent="0.25">
      <c r="AZ3421" s="9">
        <v>3.1242603550295858</v>
      </c>
    </row>
    <row r="3422" spans="52:52" x14ac:dyDescent="0.25">
      <c r="AZ3422" s="9">
        <v>4.5917159763313604</v>
      </c>
    </row>
    <row r="3423" spans="52:52" x14ac:dyDescent="0.25">
      <c r="AZ3423" s="9">
        <v>1.514792899408284</v>
      </c>
    </row>
    <row r="3424" spans="52:52" x14ac:dyDescent="0.25">
      <c r="AZ3424" s="9">
        <v>3.9763313609467459</v>
      </c>
    </row>
    <row r="3425" spans="52:52" x14ac:dyDescent="0.25">
      <c r="AZ3425" s="9">
        <v>2.4852071005917162</v>
      </c>
    </row>
    <row r="3426" spans="52:52" x14ac:dyDescent="0.25">
      <c r="AZ3426" s="9">
        <v>4.449704142011834</v>
      </c>
    </row>
    <row r="3427" spans="52:52" x14ac:dyDescent="0.25">
      <c r="AZ3427" s="9">
        <v>3.4792899408284024</v>
      </c>
    </row>
    <row r="3428" spans="52:52" x14ac:dyDescent="0.25">
      <c r="AZ3428" s="9">
        <v>3.1005917159763308</v>
      </c>
    </row>
    <row r="3429" spans="52:52" x14ac:dyDescent="0.25">
      <c r="AZ3429" s="9">
        <v>3.3609467455621305</v>
      </c>
    </row>
    <row r="3430" spans="52:52" x14ac:dyDescent="0.25">
      <c r="AZ3430" s="9">
        <v>3.4792899408284019</v>
      </c>
    </row>
    <row r="3431" spans="52:52" x14ac:dyDescent="0.25">
      <c r="AZ3431" s="9">
        <v>3.1005917159763317</v>
      </c>
    </row>
    <row r="3432" spans="52:52" x14ac:dyDescent="0.25">
      <c r="AZ3432" s="9">
        <v>3.0532544378698225</v>
      </c>
    </row>
    <row r="3433" spans="52:52" x14ac:dyDescent="0.25">
      <c r="AZ3433" s="9">
        <v>3.1242603550295858</v>
      </c>
    </row>
    <row r="3434" spans="52:52" x14ac:dyDescent="0.25">
      <c r="AZ3434" s="9">
        <v>4.5917159763313604</v>
      </c>
    </row>
    <row r="3435" spans="52:52" x14ac:dyDescent="0.25">
      <c r="AZ3435" s="9">
        <v>1.514792899408284</v>
      </c>
    </row>
    <row r="3436" spans="52:52" x14ac:dyDescent="0.25">
      <c r="AZ3436" s="9">
        <v>3.9763313609467459</v>
      </c>
    </row>
    <row r="3437" spans="52:52" x14ac:dyDescent="0.25">
      <c r="AZ3437" s="9">
        <v>2.4852071005917162</v>
      </c>
    </row>
    <row r="3438" spans="52:52" x14ac:dyDescent="0.25">
      <c r="AZ3438" s="9">
        <v>4.449704142011834</v>
      </c>
    </row>
    <row r="3439" spans="52:52" x14ac:dyDescent="0.25">
      <c r="AZ3439" s="9">
        <v>3.4792899408284024</v>
      </c>
    </row>
    <row r="3440" spans="52:52" x14ac:dyDescent="0.25">
      <c r="AZ3440" s="9">
        <v>3.1005917159763308</v>
      </c>
    </row>
    <row r="3441" spans="52:52" x14ac:dyDescent="0.25">
      <c r="AZ3441" s="9">
        <v>3.3609467455621305</v>
      </c>
    </row>
    <row r="3442" spans="52:52" x14ac:dyDescent="0.25">
      <c r="AZ3442" s="9">
        <v>3.4792899408284019</v>
      </c>
    </row>
    <row r="3443" spans="52:52" x14ac:dyDescent="0.25">
      <c r="AZ3443" s="9">
        <v>3.1005917159763317</v>
      </c>
    </row>
    <row r="3444" spans="52:52" x14ac:dyDescent="0.25">
      <c r="AZ3444" s="9">
        <v>3.0532544378698225</v>
      </c>
    </row>
    <row r="3445" spans="52:52" x14ac:dyDescent="0.25">
      <c r="AZ3445" s="9">
        <v>3.1242603550295858</v>
      </c>
    </row>
    <row r="3446" spans="52:52" x14ac:dyDescent="0.25">
      <c r="AZ3446" s="9">
        <v>4.5917159763313604</v>
      </c>
    </row>
    <row r="3447" spans="52:52" x14ac:dyDescent="0.25">
      <c r="AZ3447" s="9">
        <v>1.514792899408284</v>
      </c>
    </row>
    <row r="3448" spans="52:52" x14ac:dyDescent="0.25">
      <c r="AZ3448" s="9">
        <v>3.9763313609467459</v>
      </c>
    </row>
    <row r="3449" spans="52:52" x14ac:dyDescent="0.25">
      <c r="AZ3449" s="9">
        <v>2.4852071005917162</v>
      </c>
    </row>
    <row r="3450" spans="52:52" x14ac:dyDescent="0.25">
      <c r="AZ3450" s="9">
        <v>4.449704142011834</v>
      </c>
    </row>
    <row r="3451" spans="52:52" x14ac:dyDescent="0.25">
      <c r="AZ3451" s="9">
        <v>3.4792899408284024</v>
      </c>
    </row>
    <row r="3452" spans="52:52" x14ac:dyDescent="0.25">
      <c r="AZ3452" s="9">
        <v>3.1005917159763308</v>
      </c>
    </row>
    <row r="3453" spans="52:52" x14ac:dyDescent="0.25">
      <c r="AZ3453" s="9">
        <v>3.3609467455621305</v>
      </c>
    </row>
    <row r="3454" spans="52:52" x14ac:dyDescent="0.25">
      <c r="AZ3454" s="9">
        <v>3.4792899408284019</v>
      </c>
    </row>
    <row r="3455" spans="52:52" x14ac:dyDescent="0.25">
      <c r="AZ3455" s="9">
        <v>3.1005917159763317</v>
      </c>
    </row>
    <row r="3456" spans="52:52" x14ac:dyDescent="0.25">
      <c r="AZ3456" s="9">
        <v>3.0532544378698225</v>
      </c>
    </row>
    <row r="3457" spans="52:52" x14ac:dyDescent="0.25">
      <c r="AZ3457" s="9">
        <v>3.1242603550295858</v>
      </c>
    </row>
    <row r="3458" spans="52:52" x14ac:dyDescent="0.25">
      <c r="AZ3458" s="9">
        <v>4.5917159763313604</v>
      </c>
    </row>
    <row r="3459" spans="52:52" x14ac:dyDescent="0.25">
      <c r="AZ3459" s="9">
        <v>1.514792899408284</v>
      </c>
    </row>
    <row r="3460" spans="52:52" x14ac:dyDescent="0.25">
      <c r="AZ3460" s="9">
        <v>3.9763313609467459</v>
      </c>
    </row>
    <row r="3461" spans="52:52" x14ac:dyDescent="0.25">
      <c r="AZ3461" s="9">
        <v>2.4852071005917162</v>
      </c>
    </row>
    <row r="3462" spans="52:52" x14ac:dyDescent="0.25">
      <c r="AZ3462" s="9">
        <v>4.449704142011834</v>
      </c>
    </row>
    <row r="3463" spans="52:52" x14ac:dyDescent="0.25">
      <c r="AZ3463" s="9">
        <v>3.4792899408284024</v>
      </c>
    </row>
    <row r="3464" spans="52:52" x14ac:dyDescent="0.25">
      <c r="AZ3464" s="9">
        <v>3.1005917159763308</v>
      </c>
    </row>
    <row r="3465" spans="52:52" x14ac:dyDescent="0.25">
      <c r="AZ3465" s="9">
        <v>3.3609467455621305</v>
      </c>
    </row>
    <row r="3466" spans="52:52" x14ac:dyDescent="0.25">
      <c r="AZ3466" s="9">
        <v>3.4792899408284019</v>
      </c>
    </row>
    <row r="3467" spans="52:52" x14ac:dyDescent="0.25">
      <c r="AZ3467" s="9">
        <v>3.1005917159763317</v>
      </c>
    </row>
    <row r="3468" spans="52:52" x14ac:dyDescent="0.25">
      <c r="AZ3468" s="9">
        <v>3.0532544378698225</v>
      </c>
    </row>
    <row r="3469" spans="52:52" x14ac:dyDescent="0.25">
      <c r="AZ3469" s="9">
        <v>3.1242603550295858</v>
      </c>
    </row>
    <row r="3470" spans="52:52" x14ac:dyDescent="0.25">
      <c r="AZ3470" s="9">
        <v>4.5917159763313604</v>
      </c>
    </row>
    <row r="3471" spans="52:52" x14ac:dyDescent="0.25">
      <c r="AZ3471" s="9">
        <v>1.514792899408284</v>
      </c>
    </row>
    <row r="3472" spans="52:52" x14ac:dyDescent="0.25">
      <c r="AZ3472" s="9">
        <v>3.9763313609467459</v>
      </c>
    </row>
    <row r="3473" spans="52:52" x14ac:dyDescent="0.25">
      <c r="AZ3473" s="9">
        <v>2.4852071005917162</v>
      </c>
    </row>
    <row r="3474" spans="52:52" x14ac:dyDescent="0.25">
      <c r="AZ3474" s="9">
        <v>4.449704142011834</v>
      </c>
    </row>
    <row r="3475" spans="52:52" x14ac:dyDescent="0.25">
      <c r="AZ3475" s="9">
        <v>3.4792899408284024</v>
      </c>
    </row>
    <row r="3476" spans="52:52" x14ac:dyDescent="0.25">
      <c r="AZ3476" s="9">
        <v>3.1005917159763308</v>
      </c>
    </row>
    <row r="3477" spans="52:52" x14ac:dyDescent="0.25">
      <c r="AZ3477" s="9">
        <v>3.3609467455621305</v>
      </c>
    </row>
    <row r="3478" spans="52:52" x14ac:dyDescent="0.25">
      <c r="AZ3478" s="9">
        <v>3.4792899408284019</v>
      </c>
    </row>
    <row r="3479" spans="52:52" x14ac:dyDescent="0.25">
      <c r="AZ3479" s="9">
        <v>3.1005917159763317</v>
      </c>
    </row>
    <row r="3480" spans="52:52" x14ac:dyDescent="0.25">
      <c r="AZ3480" s="9">
        <v>3.0532544378698225</v>
      </c>
    </row>
    <row r="3481" spans="52:52" x14ac:dyDescent="0.25">
      <c r="AZ3481" s="9">
        <v>3.1242603550295858</v>
      </c>
    </row>
    <row r="3482" spans="52:52" x14ac:dyDescent="0.25">
      <c r="AZ3482" s="9">
        <v>4.5917159763313604</v>
      </c>
    </row>
    <row r="3483" spans="52:52" x14ac:dyDescent="0.25">
      <c r="AZ3483" s="9">
        <v>1.514792899408284</v>
      </c>
    </row>
    <row r="3484" spans="52:52" x14ac:dyDescent="0.25">
      <c r="AZ3484" s="9">
        <v>3.9763313609467459</v>
      </c>
    </row>
    <row r="3485" spans="52:52" x14ac:dyDescent="0.25">
      <c r="AZ3485" s="9">
        <v>2.4852071005917162</v>
      </c>
    </row>
    <row r="3486" spans="52:52" x14ac:dyDescent="0.25">
      <c r="AZ3486" s="9">
        <v>4.449704142011834</v>
      </c>
    </row>
    <row r="3487" spans="52:52" x14ac:dyDescent="0.25">
      <c r="AZ3487" s="9">
        <v>3.4792899408284024</v>
      </c>
    </row>
    <row r="3488" spans="52:52" x14ac:dyDescent="0.25">
      <c r="AZ3488" s="9">
        <v>3.1005917159763308</v>
      </c>
    </row>
    <row r="3489" spans="52:52" x14ac:dyDescent="0.25">
      <c r="AZ3489" s="9">
        <v>3.3609467455621305</v>
      </c>
    </row>
    <row r="3490" spans="52:52" x14ac:dyDescent="0.25">
      <c r="AZ3490" s="9">
        <v>3.4792899408284019</v>
      </c>
    </row>
    <row r="3491" spans="52:52" x14ac:dyDescent="0.25">
      <c r="AZ3491" s="9">
        <v>3.1005917159763317</v>
      </c>
    </row>
    <row r="3492" spans="52:52" x14ac:dyDescent="0.25">
      <c r="AZ3492" s="9">
        <v>3.0532544378698225</v>
      </c>
    </row>
    <row r="3493" spans="52:52" x14ac:dyDescent="0.25">
      <c r="AZ3493" s="9">
        <v>3.1242603550295858</v>
      </c>
    </row>
    <row r="3494" spans="52:52" x14ac:dyDescent="0.25">
      <c r="AZ3494" s="9">
        <v>4.5917159763313604</v>
      </c>
    </row>
    <row r="3495" spans="52:52" x14ac:dyDescent="0.25">
      <c r="AZ3495" s="9">
        <v>1.514792899408284</v>
      </c>
    </row>
    <row r="3496" spans="52:52" x14ac:dyDescent="0.25">
      <c r="AZ3496" s="9">
        <v>3.9763313609467459</v>
      </c>
    </row>
    <row r="3497" spans="52:52" x14ac:dyDescent="0.25">
      <c r="AZ3497" s="9">
        <v>2.4852071005917162</v>
      </c>
    </row>
    <row r="3498" spans="52:52" x14ac:dyDescent="0.25">
      <c r="AZ3498" s="9">
        <v>4.449704142011834</v>
      </c>
    </row>
    <row r="3499" spans="52:52" x14ac:dyDescent="0.25">
      <c r="AZ3499" s="9">
        <v>3.4792899408284024</v>
      </c>
    </row>
    <row r="3500" spans="52:52" x14ac:dyDescent="0.25">
      <c r="AZ3500" s="9">
        <v>3.1005917159763308</v>
      </c>
    </row>
    <row r="3501" spans="52:52" x14ac:dyDescent="0.25">
      <c r="AZ3501" s="9">
        <v>3.3609467455621305</v>
      </c>
    </row>
    <row r="3502" spans="52:52" x14ac:dyDescent="0.25">
      <c r="AZ3502" s="9">
        <v>3.4792899408284019</v>
      </c>
    </row>
    <row r="3503" spans="52:52" x14ac:dyDescent="0.25">
      <c r="AZ3503" s="9">
        <v>3.1005917159763317</v>
      </c>
    </row>
    <row r="3504" spans="52:52" x14ac:dyDescent="0.25">
      <c r="AZ3504" s="9">
        <v>3.0532544378698225</v>
      </c>
    </row>
    <row r="3505" spans="52:52" x14ac:dyDescent="0.25">
      <c r="AZ3505" s="9">
        <v>3.1242603550295858</v>
      </c>
    </row>
    <row r="3506" spans="52:52" x14ac:dyDescent="0.25">
      <c r="AZ3506" s="9">
        <v>4.5917159763313604</v>
      </c>
    </row>
    <row r="3507" spans="52:52" x14ac:dyDescent="0.25">
      <c r="AZ3507" s="9">
        <v>1.514792899408284</v>
      </c>
    </row>
    <row r="3508" spans="52:52" x14ac:dyDescent="0.25">
      <c r="AZ3508" s="9">
        <v>3.9763313609467459</v>
      </c>
    </row>
    <row r="3509" spans="52:52" x14ac:dyDescent="0.25">
      <c r="AZ3509" s="9">
        <v>2.4852071005917162</v>
      </c>
    </row>
    <row r="3510" spans="52:52" x14ac:dyDescent="0.25">
      <c r="AZ3510" s="9">
        <v>4.449704142011834</v>
      </c>
    </row>
    <row r="3511" spans="52:52" x14ac:dyDescent="0.25">
      <c r="AZ3511" s="9">
        <v>3.4792899408284024</v>
      </c>
    </row>
    <row r="3512" spans="52:52" x14ac:dyDescent="0.25">
      <c r="AZ3512" s="9">
        <v>3.1005917159763308</v>
      </c>
    </row>
    <row r="3513" spans="52:52" x14ac:dyDescent="0.25">
      <c r="AZ3513" s="9">
        <v>3.3609467455621305</v>
      </c>
    </row>
    <row r="3514" spans="52:52" x14ac:dyDescent="0.25">
      <c r="AZ3514" s="9">
        <v>3.4792899408284019</v>
      </c>
    </row>
    <row r="3515" spans="52:52" x14ac:dyDescent="0.25">
      <c r="AZ3515" s="9">
        <v>3.1005917159763317</v>
      </c>
    </row>
    <row r="3516" spans="52:52" x14ac:dyDescent="0.25">
      <c r="AZ3516" s="9">
        <v>3.0532544378698225</v>
      </c>
    </row>
    <row r="3517" spans="52:52" x14ac:dyDescent="0.25">
      <c r="AZ3517" s="9">
        <v>3.1242603550295858</v>
      </c>
    </row>
    <row r="3518" spans="52:52" x14ac:dyDescent="0.25">
      <c r="AZ3518" s="9">
        <v>4.5917159763313604</v>
      </c>
    </row>
    <row r="3519" spans="52:52" x14ac:dyDescent="0.25">
      <c r="AZ3519" s="9">
        <v>1.514792899408284</v>
      </c>
    </row>
    <row r="3520" spans="52:52" x14ac:dyDescent="0.25">
      <c r="AZ3520" s="9">
        <v>3.9763313609467459</v>
      </c>
    </row>
    <row r="3521" spans="52:52" x14ac:dyDescent="0.25">
      <c r="AZ3521" s="9">
        <v>2.4852071005917162</v>
      </c>
    </row>
    <row r="3522" spans="52:52" x14ac:dyDescent="0.25">
      <c r="AZ3522" s="9">
        <v>4.449704142011834</v>
      </c>
    </row>
    <row r="3523" spans="52:52" x14ac:dyDescent="0.25">
      <c r="AZ3523" s="9">
        <v>3.4792899408284024</v>
      </c>
    </row>
    <row r="3524" spans="52:52" x14ac:dyDescent="0.25">
      <c r="AZ3524" s="9">
        <v>3.1005917159763308</v>
      </c>
    </row>
    <row r="3525" spans="52:52" x14ac:dyDescent="0.25">
      <c r="AZ3525" s="9">
        <v>3.3609467455621305</v>
      </c>
    </row>
    <row r="3526" spans="52:52" x14ac:dyDescent="0.25">
      <c r="AZ3526" s="9">
        <v>3.4792899408284019</v>
      </c>
    </row>
    <row r="3527" spans="52:52" x14ac:dyDescent="0.25">
      <c r="AZ3527" s="9">
        <v>3.1005917159763317</v>
      </c>
    </row>
    <row r="3528" spans="52:52" x14ac:dyDescent="0.25">
      <c r="AZ3528" s="9">
        <v>3.0532544378698225</v>
      </c>
    </row>
    <row r="3529" spans="52:52" x14ac:dyDescent="0.25">
      <c r="AZ3529" s="9">
        <v>3.1242603550295858</v>
      </c>
    </row>
    <row r="3530" spans="52:52" x14ac:dyDescent="0.25">
      <c r="AZ3530" s="9">
        <v>4.5917159763313604</v>
      </c>
    </row>
    <row r="3531" spans="52:52" x14ac:dyDescent="0.25">
      <c r="AZ3531" s="9">
        <v>1.514792899408284</v>
      </c>
    </row>
    <row r="3532" spans="52:52" x14ac:dyDescent="0.25">
      <c r="AZ3532" s="9">
        <v>3.9763313609467459</v>
      </c>
    </row>
    <row r="3533" spans="52:52" x14ac:dyDescent="0.25">
      <c r="AZ3533" s="9">
        <v>2.4852071005917162</v>
      </c>
    </row>
    <row r="3534" spans="52:52" x14ac:dyDescent="0.25">
      <c r="AZ3534" s="9">
        <v>4.449704142011834</v>
      </c>
    </row>
    <row r="3535" spans="52:52" x14ac:dyDescent="0.25">
      <c r="AZ3535" s="9">
        <v>3.4792899408284024</v>
      </c>
    </row>
    <row r="3536" spans="52:52" x14ac:dyDescent="0.25">
      <c r="AZ3536" s="9">
        <v>3.1005917159763308</v>
      </c>
    </row>
    <row r="3537" spans="52:52" x14ac:dyDescent="0.25">
      <c r="AZ3537" s="9">
        <v>3.3609467455621305</v>
      </c>
    </row>
    <row r="3538" spans="52:52" x14ac:dyDescent="0.25">
      <c r="AZ3538" s="9">
        <v>3.4792899408284019</v>
      </c>
    </row>
    <row r="3539" spans="52:52" x14ac:dyDescent="0.25">
      <c r="AZ3539" s="9">
        <v>3.1005917159763317</v>
      </c>
    </row>
    <row r="3540" spans="52:52" x14ac:dyDescent="0.25">
      <c r="AZ3540" s="9">
        <v>3.0532544378698225</v>
      </c>
    </row>
    <row r="3541" spans="52:52" x14ac:dyDescent="0.25">
      <c r="AZ3541" s="9">
        <v>3.1242603550295858</v>
      </c>
    </row>
    <row r="3542" spans="52:52" x14ac:dyDescent="0.25">
      <c r="AZ3542" s="9">
        <v>4.5917159763313604</v>
      </c>
    </row>
    <row r="3543" spans="52:52" x14ac:dyDescent="0.25">
      <c r="AZ3543" s="9">
        <v>1.514792899408284</v>
      </c>
    </row>
    <row r="3544" spans="52:52" x14ac:dyDescent="0.25">
      <c r="AZ3544" s="9">
        <v>3.9763313609467459</v>
      </c>
    </row>
    <row r="3545" spans="52:52" x14ac:dyDescent="0.25">
      <c r="AZ3545" s="9">
        <v>2.4852071005917162</v>
      </c>
    </row>
    <row r="3546" spans="52:52" x14ac:dyDescent="0.25">
      <c r="AZ3546" s="9">
        <v>4.449704142011834</v>
      </c>
    </row>
    <row r="3547" spans="52:52" x14ac:dyDescent="0.25">
      <c r="AZ3547" s="9">
        <v>3.4792899408284024</v>
      </c>
    </row>
    <row r="3548" spans="52:52" x14ac:dyDescent="0.25">
      <c r="AZ3548" s="9">
        <v>3.1005917159763308</v>
      </c>
    </row>
    <row r="3549" spans="52:52" x14ac:dyDescent="0.25">
      <c r="AZ3549" s="9">
        <v>3.3609467455621305</v>
      </c>
    </row>
    <row r="3550" spans="52:52" x14ac:dyDescent="0.25">
      <c r="AZ3550" s="9">
        <v>3.4792899408284019</v>
      </c>
    </row>
    <row r="3551" spans="52:52" x14ac:dyDescent="0.25">
      <c r="AZ3551" s="9">
        <v>3.1005917159763317</v>
      </c>
    </row>
    <row r="3552" spans="52:52" x14ac:dyDescent="0.25">
      <c r="AZ3552" s="9">
        <v>3.0532544378698225</v>
      </c>
    </row>
    <row r="3553" spans="52:52" x14ac:dyDescent="0.25">
      <c r="AZ3553" s="9">
        <v>3.1242603550295858</v>
      </c>
    </row>
    <row r="3554" spans="52:52" x14ac:dyDescent="0.25">
      <c r="AZ3554" s="9">
        <v>4.5917159763313604</v>
      </c>
    </row>
    <row r="3555" spans="52:52" x14ac:dyDescent="0.25">
      <c r="AZ3555" s="9">
        <v>1.514792899408284</v>
      </c>
    </row>
    <row r="3556" spans="52:52" x14ac:dyDescent="0.25">
      <c r="AZ3556" s="9">
        <v>3.9763313609467459</v>
      </c>
    </row>
    <row r="3557" spans="52:52" x14ac:dyDescent="0.25">
      <c r="AZ3557" s="9">
        <v>2.4852071005917162</v>
      </c>
    </row>
    <row r="3558" spans="52:52" x14ac:dyDescent="0.25">
      <c r="AZ3558" s="9">
        <v>4.449704142011834</v>
      </c>
    </row>
    <row r="3559" spans="52:52" x14ac:dyDescent="0.25">
      <c r="AZ3559" s="9">
        <v>3.4792899408284024</v>
      </c>
    </row>
    <row r="3560" spans="52:52" x14ac:dyDescent="0.25">
      <c r="AZ3560" s="9">
        <v>3.1005917159763308</v>
      </c>
    </row>
    <row r="3561" spans="52:52" x14ac:dyDescent="0.25">
      <c r="AZ3561" s="9">
        <v>3.3609467455621305</v>
      </c>
    </row>
    <row r="3562" spans="52:52" x14ac:dyDescent="0.25">
      <c r="AZ3562" s="9">
        <v>3.4792899408284019</v>
      </c>
    </row>
    <row r="3563" spans="52:52" x14ac:dyDescent="0.25">
      <c r="AZ3563" s="9">
        <v>3.1005917159763317</v>
      </c>
    </row>
    <row r="3564" spans="52:52" x14ac:dyDescent="0.25">
      <c r="AZ3564" s="9">
        <v>3.0532544378698225</v>
      </c>
    </row>
    <row r="3565" spans="52:52" x14ac:dyDescent="0.25">
      <c r="AZ3565" s="9">
        <v>3.1242603550295858</v>
      </c>
    </row>
    <row r="3566" spans="52:52" x14ac:dyDescent="0.25">
      <c r="AZ3566" s="9">
        <v>4.5917159763313604</v>
      </c>
    </row>
    <row r="3567" spans="52:52" x14ac:dyDescent="0.25">
      <c r="AZ3567" s="9">
        <v>1.514792899408284</v>
      </c>
    </row>
    <row r="3568" spans="52:52" x14ac:dyDescent="0.25">
      <c r="AZ3568" s="9">
        <v>3.9763313609467459</v>
      </c>
    </row>
    <row r="3569" spans="52:52" x14ac:dyDescent="0.25">
      <c r="AZ3569" s="9">
        <v>2.4852071005917162</v>
      </c>
    </row>
    <row r="3570" spans="52:52" x14ac:dyDescent="0.25">
      <c r="AZ3570" s="9">
        <v>4.449704142011834</v>
      </c>
    </row>
    <row r="3571" spans="52:52" x14ac:dyDescent="0.25">
      <c r="AZ3571" s="9">
        <v>3.4792899408284024</v>
      </c>
    </row>
    <row r="3572" spans="52:52" x14ac:dyDescent="0.25">
      <c r="AZ3572" s="9">
        <v>3.1005917159763308</v>
      </c>
    </row>
    <row r="3573" spans="52:52" x14ac:dyDescent="0.25">
      <c r="AZ3573" s="9">
        <v>3.3609467455621305</v>
      </c>
    </row>
    <row r="3574" spans="52:52" x14ac:dyDescent="0.25">
      <c r="AZ3574" s="9">
        <v>3.4792899408284019</v>
      </c>
    </row>
    <row r="3575" spans="52:52" x14ac:dyDescent="0.25">
      <c r="AZ3575" s="9">
        <v>3.1005917159763317</v>
      </c>
    </row>
    <row r="3576" spans="52:52" x14ac:dyDescent="0.25">
      <c r="AZ3576" s="9">
        <v>3.0532544378698225</v>
      </c>
    </row>
    <row r="3577" spans="52:52" x14ac:dyDescent="0.25">
      <c r="AZ3577" s="9">
        <v>3.1242603550295858</v>
      </c>
    </row>
    <row r="3578" spans="52:52" x14ac:dyDescent="0.25">
      <c r="AZ3578" s="9">
        <v>4.5917159763313604</v>
      </c>
    </row>
    <row r="3579" spans="52:52" x14ac:dyDescent="0.25">
      <c r="AZ3579" s="9">
        <v>1.514792899408284</v>
      </c>
    </row>
    <row r="3580" spans="52:52" x14ac:dyDescent="0.25">
      <c r="AZ3580" s="9">
        <v>3.9763313609467459</v>
      </c>
    </row>
    <row r="3581" spans="52:52" x14ac:dyDescent="0.25">
      <c r="AZ3581" s="9">
        <v>2.4852071005917162</v>
      </c>
    </row>
    <row r="3582" spans="52:52" x14ac:dyDescent="0.25">
      <c r="AZ3582" s="9">
        <v>4.449704142011834</v>
      </c>
    </row>
    <row r="3583" spans="52:52" x14ac:dyDescent="0.25">
      <c r="AZ3583" s="9">
        <v>3.4792899408284024</v>
      </c>
    </row>
    <row r="3584" spans="52:52" x14ac:dyDescent="0.25">
      <c r="AZ3584" s="9">
        <v>3.1005917159763308</v>
      </c>
    </row>
    <row r="3585" spans="52:52" x14ac:dyDescent="0.25">
      <c r="AZ3585" s="9">
        <v>3.3609467455621305</v>
      </c>
    </row>
    <row r="3586" spans="52:52" x14ac:dyDescent="0.25">
      <c r="AZ3586" s="9">
        <v>3.4792899408284019</v>
      </c>
    </row>
    <row r="3587" spans="52:52" x14ac:dyDescent="0.25">
      <c r="AZ3587" s="9">
        <v>3.1005917159763317</v>
      </c>
    </row>
    <row r="3588" spans="52:52" x14ac:dyDescent="0.25">
      <c r="AZ3588" s="9">
        <v>3.0532544378698225</v>
      </c>
    </row>
    <row r="3589" spans="52:52" x14ac:dyDescent="0.25">
      <c r="AZ3589" s="9">
        <v>3.1242603550295858</v>
      </c>
    </row>
    <row r="3590" spans="52:52" x14ac:dyDescent="0.25">
      <c r="AZ3590" s="9">
        <v>4.5917159763313604</v>
      </c>
    </row>
    <row r="3591" spans="52:52" x14ac:dyDescent="0.25">
      <c r="AZ3591" s="9">
        <v>1.514792899408284</v>
      </c>
    </row>
    <row r="3592" spans="52:52" x14ac:dyDescent="0.25">
      <c r="AZ3592" s="9">
        <v>3.9763313609467459</v>
      </c>
    </row>
    <row r="3593" spans="52:52" x14ac:dyDescent="0.25">
      <c r="AZ3593" s="9">
        <v>2.4852071005917162</v>
      </c>
    </row>
    <row r="3594" spans="52:52" x14ac:dyDescent="0.25">
      <c r="AZ3594" s="9">
        <v>4.449704142011834</v>
      </c>
    </row>
    <row r="3595" spans="52:52" x14ac:dyDescent="0.25">
      <c r="AZ3595" s="9">
        <v>3.4792899408284024</v>
      </c>
    </row>
    <row r="3596" spans="52:52" x14ac:dyDescent="0.25">
      <c r="AZ3596" s="9">
        <v>3.1005917159763308</v>
      </c>
    </row>
    <row r="3597" spans="52:52" x14ac:dyDescent="0.25">
      <c r="AZ3597" s="9">
        <v>3.3609467455621305</v>
      </c>
    </row>
    <row r="3598" spans="52:52" x14ac:dyDescent="0.25">
      <c r="AZ3598" s="9">
        <v>3.4792899408284019</v>
      </c>
    </row>
    <row r="3599" spans="52:52" x14ac:dyDescent="0.25">
      <c r="AZ3599" s="9">
        <v>3.1005917159763317</v>
      </c>
    </row>
    <row r="3600" spans="52:52" x14ac:dyDescent="0.25">
      <c r="AZ3600" s="9">
        <v>3.0532544378698225</v>
      </c>
    </row>
    <row r="3601" spans="52:52" x14ac:dyDescent="0.25">
      <c r="AZ3601" s="9">
        <v>3.1242603550295858</v>
      </c>
    </row>
    <row r="3602" spans="52:52" x14ac:dyDescent="0.25">
      <c r="AZ3602" s="9">
        <v>4.5917159763313604</v>
      </c>
    </row>
    <row r="3603" spans="52:52" x14ac:dyDescent="0.25">
      <c r="AZ3603" s="9">
        <v>1.514792899408284</v>
      </c>
    </row>
    <row r="3604" spans="52:52" x14ac:dyDescent="0.25">
      <c r="AZ3604" s="9">
        <v>3.9763313609467459</v>
      </c>
    </row>
    <row r="3605" spans="52:52" x14ac:dyDescent="0.25">
      <c r="AZ3605" s="9">
        <v>2.4852071005917162</v>
      </c>
    </row>
    <row r="3606" spans="52:52" x14ac:dyDescent="0.25">
      <c r="AZ3606" s="9">
        <v>4.449704142011834</v>
      </c>
    </row>
    <row r="3607" spans="52:52" x14ac:dyDescent="0.25">
      <c r="AZ3607" s="9">
        <v>3.4792899408284024</v>
      </c>
    </row>
    <row r="3608" spans="52:52" x14ac:dyDescent="0.25">
      <c r="AZ3608" s="9">
        <v>3.1005917159763308</v>
      </c>
    </row>
    <row r="3609" spans="52:52" x14ac:dyDescent="0.25">
      <c r="AZ3609" s="9">
        <v>3.3609467455621305</v>
      </c>
    </row>
    <row r="3610" spans="52:52" x14ac:dyDescent="0.25">
      <c r="AZ3610" s="9">
        <v>3.4792899408284019</v>
      </c>
    </row>
    <row r="3611" spans="52:52" x14ac:dyDescent="0.25">
      <c r="AZ3611" s="9">
        <v>3.1005917159763317</v>
      </c>
    </row>
    <row r="3612" spans="52:52" x14ac:dyDescent="0.25">
      <c r="AZ3612" s="9">
        <v>3.0532544378698225</v>
      </c>
    </row>
    <row r="3613" spans="52:52" x14ac:dyDescent="0.25">
      <c r="AZ3613" s="9">
        <v>3.1242603550295858</v>
      </c>
    </row>
    <row r="3614" spans="52:52" x14ac:dyDescent="0.25">
      <c r="AZ3614" s="9">
        <v>4.5917159763313604</v>
      </c>
    </row>
    <row r="3615" spans="52:52" x14ac:dyDescent="0.25">
      <c r="AZ3615" s="9">
        <v>1.514792899408284</v>
      </c>
    </row>
    <row r="3616" spans="52:52" x14ac:dyDescent="0.25">
      <c r="AZ3616" s="9">
        <v>3.9763313609467459</v>
      </c>
    </row>
    <row r="3617" spans="52:52" x14ac:dyDescent="0.25">
      <c r="AZ3617" s="9">
        <v>2.4852071005917162</v>
      </c>
    </row>
    <row r="3618" spans="52:52" x14ac:dyDescent="0.25">
      <c r="AZ3618" s="9">
        <v>4.449704142011834</v>
      </c>
    </row>
    <row r="3619" spans="52:52" x14ac:dyDescent="0.25">
      <c r="AZ3619" s="9">
        <v>3.4792899408284024</v>
      </c>
    </row>
    <row r="3620" spans="52:52" x14ac:dyDescent="0.25">
      <c r="AZ3620" s="9">
        <v>3.1005917159763308</v>
      </c>
    </row>
    <row r="3621" spans="52:52" x14ac:dyDescent="0.25">
      <c r="AZ3621" s="9">
        <v>3.3609467455621305</v>
      </c>
    </row>
    <row r="3622" spans="52:52" x14ac:dyDescent="0.25">
      <c r="AZ3622" s="9">
        <v>3.4792899408284019</v>
      </c>
    </row>
    <row r="3623" spans="52:52" x14ac:dyDescent="0.25">
      <c r="AZ3623" s="9">
        <v>3.1005917159763317</v>
      </c>
    </row>
    <row r="3624" spans="52:52" x14ac:dyDescent="0.25">
      <c r="AZ3624" s="9">
        <v>3.0532544378698225</v>
      </c>
    </row>
    <row r="3625" spans="52:52" x14ac:dyDescent="0.25">
      <c r="AZ3625" s="9">
        <v>3.1242603550295858</v>
      </c>
    </row>
    <row r="3626" spans="52:52" x14ac:dyDescent="0.25">
      <c r="AZ3626" s="9">
        <v>4.5917159763313604</v>
      </c>
    </row>
    <row r="3627" spans="52:52" x14ac:dyDescent="0.25">
      <c r="AZ3627" s="9">
        <v>1.514792899408284</v>
      </c>
    </row>
    <row r="3628" spans="52:52" x14ac:dyDescent="0.25">
      <c r="AZ3628" s="9">
        <v>3.9763313609467459</v>
      </c>
    </row>
    <row r="3629" spans="52:52" x14ac:dyDescent="0.25">
      <c r="AZ3629" s="9">
        <v>2.4852071005917162</v>
      </c>
    </row>
    <row r="3630" spans="52:52" x14ac:dyDescent="0.25">
      <c r="AZ3630" s="9">
        <v>4.449704142011834</v>
      </c>
    </row>
    <row r="3631" spans="52:52" x14ac:dyDescent="0.25">
      <c r="AZ3631" s="9">
        <v>3.4792899408284024</v>
      </c>
    </row>
    <row r="3632" spans="52:52" x14ac:dyDescent="0.25">
      <c r="AZ3632" s="9">
        <v>3.1005917159763308</v>
      </c>
    </row>
    <row r="3633" spans="52:52" x14ac:dyDescent="0.25">
      <c r="AZ3633" s="9">
        <v>3.3609467455621305</v>
      </c>
    </row>
    <row r="3634" spans="52:52" x14ac:dyDescent="0.25">
      <c r="AZ3634" s="9">
        <v>3.4792899408284019</v>
      </c>
    </row>
    <row r="3635" spans="52:52" x14ac:dyDescent="0.25">
      <c r="AZ3635" s="9">
        <v>3.1005917159763317</v>
      </c>
    </row>
    <row r="3636" spans="52:52" x14ac:dyDescent="0.25">
      <c r="AZ3636" s="9">
        <v>3.0532544378698225</v>
      </c>
    </row>
    <row r="3637" spans="52:52" x14ac:dyDescent="0.25">
      <c r="AZ3637" s="9">
        <v>3.1242603550295858</v>
      </c>
    </row>
    <row r="3638" spans="52:52" x14ac:dyDescent="0.25">
      <c r="AZ3638" s="9">
        <v>4.5917159763313604</v>
      </c>
    </row>
    <row r="3639" spans="52:52" x14ac:dyDescent="0.25">
      <c r="AZ3639" s="9">
        <v>1.514792899408284</v>
      </c>
    </row>
    <row r="3640" spans="52:52" x14ac:dyDescent="0.25">
      <c r="AZ3640" s="9">
        <v>3.9763313609467459</v>
      </c>
    </row>
    <row r="3641" spans="52:52" x14ac:dyDescent="0.25">
      <c r="AZ3641" s="9">
        <v>2.4852071005917162</v>
      </c>
    </row>
    <row r="3642" spans="52:52" x14ac:dyDescent="0.25">
      <c r="AZ3642" s="9">
        <v>4.449704142011834</v>
      </c>
    </row>
    <row r="3643" spans="52:52" x14ac:dyDescent="0.25">
      <c r="AZ3643" s="9">
        <v>3.4792899408284024</v>
      </c>
    </row>
    <row r="3644" spans="52:52" x14ac:dyDescent="0.25">
      <c r="AZ3644" s="9">
        <v>3.1005917159763308</v>
      </c>
    </row>
    <row r="3645" spans="52:52" x14ac:dyDescent="0.25">
      <c r="AZ3645" s="9">
        <v>3.3609467455621305</v>
      </c>
    </row>
    <row r="3646" spans="52:52" x14ac:dyDescent="0.25">
      <c r="AZ3646" s="9">
        <v>3.4792899408284019</v>
      </c>
    </row>
    <row r="3647" spans="52:52" x14ac:dyDescent="0.25">
      <c r="AZ3647" s="9">
        <v>3.1005917159763317</v>
      </c>
    </row>
    <row r="3648" spans="52:52" x14ac:dyDescent="0.25">
      <c r="AZ3648" s="9">
        <v>3.0532544378698225</v>
      </c>
    </row>
    <row r="3649" spans="52:52" x14ac:dyDescent="0.25">
      <c r="AZ3649" s="9">
        <v>3.1242603550295858</v>
      </c>
    </row>
    <row r="3650" spans="52:52" x14ac:dyDescent="0.25">
      <c r="AZ3650" s="9">
        <v>4.5917159763313604</v>
      </c>
    </row>
    <row r="3651" spans="52:52" x14ac:dyDescent="0.25">
      <c r="AZ3651" s="9">
        <v>1.514792899408284</v>
      </c>
    </row>
    <row r="3652" spans="52:52" x14ac:dyDescent="0.25">
      <c r="AZ3652" s="9">
        <v>3.9763313609467459</v>
      </c>
    </row>
    <row r="3653" spans="52:52" x14ac:dyDescent="0.25">
      <c r="AZ3653" s="9">
        <v>2.4852071005917162</v>
      </c>
    </row>
    <row r="3654" spans="52:52" x14ac:dyDescent="0.25">
      <c r="AZ3654" s="9">
        <v>4.449704142011834</v>
      </c>
    </row>
    <row r="3655" spans="52:52" x14ac:dyDescent="0.25">
      <c r="AZ3655" s="9">
        <v>3.4792899408284024</v>
      </c>
    </row>
    <row r="3656" spans="52:52" x14ac:dyDescent="0.25">
      <c r="AZ3656" s="9">
        <v>3.1005917159763308</v>
      </c>
    </row>
    <row r="3657" spans="52:52" x14ac:dyDescent="0.25">
      <c r="AZ3657" s="9">
        <v>3.3609467455621305</v>
      </c>
    </row>
    <row r="3658" spans="52:52" x14ac:dyDescent="0.25">
      <c r="AZ3658" s="9">
        <v>3.4792899408284019</v>
      </c>
    </row>
    <row r="3659" spans="52:52" x14ac:dyDescent="0.25">
      <c r="AZ3659" s="9">
        <v>3.1005917159763317</v>
      </c>
    </row>
    <row r="3660" spans="52:52" x14ac:dyDescent="0.25">
      <c r="AZ3660" s="9">
        <v>3.0532544378698225</v>
      </c>
    </row>
    <row r="3661" spans="52:52" x14ac:dyDescent="0.25">
      <c r="AZ3661" s="9">
        <v>3.1242603550295858</v>
      </c>
    </row>
    <row r="3662" spans="52:52" x14ac:dyDescent="0.25">
      <c r="AZ3662" s="9">
        <v>4.5917159763313604</v>
      </c>
    </row>
    <row r="3663" spans="52:52" x14ac:dyDescent="0.25">
      <c r="AZ3663" s="9">
        <v>1.514792899408284</v>
      </c>
    </row>
    <row r="3664" spans="52:52" x14ac:dyDescent="0.25">
      <c r="AZ3664" s="9">
        <v>3.9763313609467459</v>
      </c>
    </row>
    <row r="3665" spans="52:52" x14ac:dyDescent="0.25">
      <c r="AZ3665" s="9">
        <v>2.4852071005917162</v>
      </c>
    </row>
    <row r="3666" spans="52:52" x14ac:dyDescent="0.25">
      <c r="AZ3666" s="9">
        <v>4.449704142011834</v>
      </c>
    </row>
    <row r="3667" spans="52:52" x14ac:dyDescent="0.25">
      <c r="AZ3667" s="9">
        <v>3.4792899408284024</v>
      </c>
    </row>
    <row r="3668" spans="52:52" x14ac:dyDescent="0.25">
      <c r="AZ3668" s="9">
        <v>3.1005917159763308</v>
      </c>
    </row>
    <row r="3669" spans="52:52" x14ac:dyDescent="0.25">
      <c r="AZ3669" s="9">
        <v>3.3609467455621305</v>
      </c>
    </row>
    <row r="3670" spans="52:52" x14ac:dyDescent="0.25">
      <c r="AZ3670" s="9">
        <v>3.4792899408284019</v>
      </c>
    </row>
    <row r="3671" spans="52:52" x14ac:dyDescent="0.25">
      <c r="AZ3671" s="9">
        <v>3.1005917159763317</v>
      </c>
    </row>
    <row r="3672" spans="52:52" x14ac:dyDescent="0.25">
      <c r="AZ3672" s="9">
        <v>3.0532544378698225</v>
      </c>
    </row>
    <row r="3673" spans="52:52" x14ac:dyDescent="0.25">
      <c r="AZ3673" s="9">
        <v>3.1242603550295858</v>
      </c>
    </row>
    <row r="3674" spans="52:52" x14ac:dyDescent="0.25">
      <c r="AZ3674" s="9">
        <v>4.5917159763313604</v>
      </c>
    </row>
    <row r="3675" spans="52:52" x14ac:dyDescent="0.25">
      <c r="AZ3675" s="9">
        <v>1.514792899408284</v>
      </c>
    </row>
    <row r="3676" spans="52:52" x14ac:dyDescent="0.25">
      <c r="AZ3676" s="9">
        <v>3.9763313609467459</v>
      </c>
    </row>
    <row r="3677" spans="52:52" x14ac:dyDescent="0.25">
      <c r="AZ3677" s="9">
        <v>2.4852071005917162</v>
      </c>
    </row>
    <row r="3678" spans="52:52" x14ac:dyDescent="0.25">
      <c r="AZ3678" s="9">
        <v>4.449704142011834</v>
      </c>
    </row>
    <row r="3679" spans="52:52" x14ac:dyDescent="0.25">
      <c r="AZ3679" s="9">
        <v>3.4792899408284024</v>
      </c>
    </row>
    <row r="3680" spans="52:52" x14ac:dyDescent="0.25">
      <c r="AZ3680" s="9">
        <v>3.1005917159763308</v>
      </c>
    </row>
    <row r="3681" spans="52:52" x14ac:dyDescent="0.25">
      <c r="AZ3681" s="9">
        <v>3.3609467455621305</v>
      </c>
    </row>
    <row r="3682" spans="52:52" x14ac:dyDescent="0.25">
      <c r="AZ3682" s="9">
        <v>3.4792899408284019</v>
      </c>
    </row>
    <row r="3683" spans="52:52" x14ac:dyDescent="0.25">
      <c r="AZ3683" s="9">
        <v>3.1005917159763317</v>
      </c>
    </row>
    <row r="3684" spans="52:52" x14ac:dyDescent="0.25">
      <c r="AZ3684" s="9">
        <v>3.0532544378698225</v>
      </c>
    </row>
    <row r="3685" spans="52:52" x14ac:dyDescent="0.25">
      <c r="AZ3685" s="9">
        <v>3.1242603550295858</v>
      </c>
    </row>
    <row r="3686" spans="52:52" x14ac:dyDescent="0.25">
      <c r="AZ3686" s="9">
        <v>4.5917159763313604</v>
      </c>
    </row>
    <row r="3687" spans="52:52" x14ac:dyDescent="0.25">
      <c r="AZ3687" s="9">
        <v>1.514792899408284</v>
      </c>
    </row>
    <row r="3688" spans="52:52" x14ac:dyDescent="0.25">
      <c r="AZ3688" s="9">
        <v>3.9763313609467459</v>
      </c>
    </row>
    <row r="3689" spans="52:52" x14ac:dyDescent="0.25">
      <c r="AZ3689" s="9">
        <v>2.4852071005917162</v>
      </c>
    </row>
    <row r="3690" spans="52:52" x14ac:dyDescent="0.25">
      <c r="AZ3690" s="9">
        <v>4.449704142011834</v>
      </c>
    </row>
    <row r="3691" spans="52:52" x14ac:dyDescent="0.25">
      <c r="AZ3691" s="9">
        <v>3.4792899408284024</v>
      </c>
    </row>
    <row r="3692" spans="52:52" x14ac:dyDescent="0.25">
      <c r="AZ3692" s="9">
        <v>3.1005917159763308</v>
      </c>
    </row>
    <row r="3693" spans="52:52" x14ac:dyDescent="0.25">
      <c r="AZ3693" s="9">
        <v>3.3609467455621305</v>
      </c>
    </row>
    <row r="3694" spans="52:52" x14ac:dyDescent="0.25">
      <c r="AZ3694" s="9">
        <v>3.4792899408284019</v>
      </c>
    </row>
    <row r="3695" spans="52:52" x14ac:dyDescent="0.25">
      <c r="AZ3695" s="9">
        <v>3.1005917159763317</v>
      </c>
    </row>
    <row r="3696" spans="52:52" x14ac:dyDescent="0.25">
      <c r="AZ3696" s="9">
        <v>3.0532544378698225</v>
      </c>
    </row>
    <row r="3697" spans="52:52" x14ac:dyDescent="0.25">
      <c r="AZ3697" s="9">
        <v>3.1242603550295858</v>
      </c>
    </row>
    <row r="3698" spans="52:52" x14ac:dyDescent="0.25">
      <c r="AZ3698" s="9">
        <v>4.5917159763313604</v>
      </c>
    </row>
    <row r="3699" spans="52:52" x14ac:dyDescent="0.25">
      <c r="AZ3699" s="9">
        <v>1.514792899408284</v>
      </c>
    </row>
    <row r="3700" spans="52:52" x14ac:dyDescent="0.25">
      <c r="AZ3700" s="9">
        <v>3.9763313609467459</v>
      </c>
    </row>
    <row r="3701" spans="52:52" x14ac:dyDescent="0.25">
      <c r="AZ3701" s="9">
        <v>2.4852071005917162</v>
      </c>
    </row>
    <row r="3702" spans="52:52" x14ac:dyDescent="0.25">
      <c r="AZ3702" s="9">
        <v>4.449704142011834</v>
      </c>
    </row>
    <row r="3703" spans="52:52" x14ac:dyDescent="0.25">
      <c r="AZ3703" s="9">
        <v>3.4792899408284024</v>
      </c>
    </row>
    <row r="3704" spans="52:52" x14ac:dyDescent="0.25">
      <c r="AZ3704" s="9">
        <v>3.1005917159763308</v>
      </c>
    </row>
    <row r="3705" spans="52:52" x14ac:dyDescent="0.25">
      <c r="AZ3705" s="9">
        <v>3.3609467455621305</v>
      </c>
    </row>
    <row r="3706" spans="52:52" x14ac:dyDescent="0.25">
      <c r="AZ3706" s="9">
        <v>3.4792899408284019</v>
      </c>
    </row>
    <row r="3707" spans="52:52" x14ac:dyDescent="0.25">
      <c r="AZ3707" s="9">
        <v>3.1005917159763317</v>
      </c>
    </row>
    <row r="3708" spans="52:52" x14ac:dyDescent="0.25">
      <c r="AZ3708" s="9">
        <v>3.0532544378698225</v>
      </c>
    </row>
    <row r="3709" spans="52:52" x14ac:dyDescent="0.25">
      <c r="AZ3709" s="9">
        <v>3.1242603550295858</v>
      </c>
    </row>
    <row r="3710" spans="52:52" x14ac:dyDescent="0.25">
      <c r="AZ3710" s="9">
        <v>4.5917159763313604</v>
      </c>
    </row>
    <row r="3711" spans="52:52" x14ac:dyDescent="0.25">
      <c r="AZ3711" s="9">
        <v>1.514792899408284</v>
      </c>
    </row>
    <row r="3712" spans="52:52" x14ac:dyDescent="0.25">
      <c r="AZ3712" s="9">
        <v>3.9763313609467459</v>
      </c>
    </row>
    <row r="3713" spans="52:52" x14ac:dyDescent="0.25">
      <c r="AZ3713" s="9">
        <v>2.4852071005917162</v>
      </c>
    </row>
    <row r="3714" spans="52:52" x14ac:dyDescent="0.25">
      <c r="AZ3714" s="9">
        <v>4.449704142011834</v>
      </c>
    </row>
    <row r="3715" spans="52:52" x14ac:dyDescent="0.25">
      <c r="AZ3715" s="9">
        <v>3.4792899408284024</v>
      </c>
    </row>
    <row r="3716" spans="52:52" x14ac:dyDescent="0.25">
      <c r="AZ3716" s="9">
        <v>3.1005917159763308</v>
      </c>
    </row>
    <row r="3717" spans="52:52" x14ac:dyDescent="0.25">
      <c r="AZ3717" s="9">
        <v>3.3609467455621305</v>
      </c>
    </row>
    <row r="3718" spans="52:52" x14ac:dyDescent="0.25">
      <c r="AZ3718" s="9">
        <v>3.4792899408284019</v>
      </c>
    </row>
    <row r="3719" spans="52:52" x14ac:dyDescent="0.25">
      <c r="AZ3719" s="9">
        <v>3.1005917159763317</v>
      </c>
    </row>
    <row r="3720" spans="52:52" x14ac:dyDescent="0.25">
      <c r="AZ3720" s="9">
        <v>3.0532544378698225</v>
      </c>
    </row>
    <row r="3721" spans="52:52" x14ac:dyDescent="0.25">
      <c r="AZ3721" s="9">
        <v>3.1242603550295858</v>
      </c>
    </row>
    <row r="3722" spans="52:52" x14ac:dyDescent="0.25">
      <c r="AZ3722" s="9">
        <v>4.5917159763313604</v>
      </c>
    </row>
    <row r="3723" spans="52:52" x14ac:dyDescent="0.25">
      <c r="AZ3723" s="9">
        <v>1.514792899408284</v>
      </c>
    </row>
    <row r="3724" spans="52:52" x14ac:dyDescent="0.25">
      <c r="AZ3724" s="9">
        <v>3.9763313609467459</v>
      </c>
    </row>
    <row r="3725" spans="52:52" x14ac:dyDescent="0.25">
      <c r="AZ3725" s="9">
        <v>2.4852071005917162</v>
      </c>
    </row>
    <row r="3726" spans="52:52" x14ac:dyDescent="0.25">
      <c r="AZ3726" s="9">
        <v>4.449704142011834</v>
      </c>
    </row>
    <row r="3727" spans="52:52" x14ac:dyDescent="0.25">
      <c r="AZ3727" s="9">
        <v>3.4792899408284024</v>
      </c>
    </row>
    <row r="3728" spans="52:52" x14ac:dyDescent="0.25">
      <c r="AZ3728" s="9">
        <v>3.1005917159763308</v>
      </c>
    </row>
    <row r="3729" spans="52:52" x14ac:dyDescent="0.25">
      <c r="AZ3729" s="9">
        <v>3.3609467455621305</v>
      </c>
    </row>
    <row r="3730" spans="52:52" x14ac:dyDescent="0.25">
      <c r="AZ3730" s="9">
        <v>3.4792899408284019</v>
      </c>
    </row>
    <row r="3731" spans="52:52" x14ac:dyDescent="0.25">
      <c r="AZ3731" s="9">
        <v>3.1005917159763317</v>
      </c>
    </row>
    <row r="3732" spans="52:52" x14ac:dyDescent="0.25">
      <c r="AZ3732" s="9">
        <v>3.0532544378698225</v>
      </c>
    </row>
    <row r="3733" spans="52:52" x14ac:dyDescent="0.25">
      <c r="AZ3733" s="9">
        <v>3.1242603550295858</v>
      </c>
    </row>
    <row r="3734" spans="52:52" x14ac:dyDescent="0.25">
      <c r="AZ3734" s="9">
        <v>4.5917159763313604</v>
      </c>
    </row>
    <row r="3735" spans="52:52" x14ac:dyDescent="0.25">
      <c r="AZ3735" s="9">
        <v>1.514792899408284</v>
      </c>
    </row>
    <row r="3736" spans="52:52" x14ac:dyDescent="0.25">
      <c r="AZ3736" s="9">
        <v>3.9763313609467459</v>
      </c>
    </row>
    <row r="3737" spans="52:52" x14ac:dyDescent="0.25">
      <c r="AZ3737" s="9">
        <v>2.4852071005917162</v>
      </c>
    </row>
    <row r="3738" spans="52:52" x14ac:dyDescent="0.25">
      <c r="AZ3738" s="9">
        <v>4.449704142011834</v>
      </c>
    </row>
    <row r="3739" spans="52:52" x14ac:dyDescent="0.25">
      <c r="AZ3739" s="9">
        <v>3.4792899408284024</v>
      </c>
    </row>
    <row r="3740" spans="52:52" x14ac:dyDescent="0.25">
      <c r="AZ3740" s="9">
        <v>3.1005917159763308</v>
      </c>
    </row>
    <row r="3741" spans="52:52" x14ac:dyDescent="0.25">
      <c r="AZ3741" s="9">
        <v>3.3609467455621305</v>
      </c>
    </row>
    <row r="3742" spans="52:52" x14ac:dyDescent="0.25">
      <c r="AZ3742" s="9">
        <v>3.4792899408284019</v>
      </c>
    </row>
    <row r="3743" spans="52:52" x14ac:dyDescent="0.25">
      <c r="AZ3743" s="9">
        <v>3.1005917159763317</v>
      </c>
    </row>
    <row r="3744" spans="52:52" x14ac:dyDescent="0.25">
      <c r="AZ3744" s="9">
        <v>3.0532544378698225</v>
      </c>
    </row>
    <row r="3745" spans="52:52" x14ac:dyDescent="0.25">
      <c r="AZ3745" s="9">
        <v>3.1242603550295858</v>
      </c>
    </row>
    <row r="3746" spans="52:52" x14ac:dyDescent="0.25">
      <c r="AZ3746" s="9">
        <v>4.5917159763313604</v>
      </c>
    </row>
    <row r="3747" spans="52:52" x14ac:dyDescent="0.25">
      <c r="AZ3747" s="9">
        <v>1.514792899408284</v>
      </c>
    </row>
    <row r="3748" spans="52:52" x14ac:dyDescent="0.25">
      <c r="AZ3748" s="9">
        <v>3.9763313609467459</v>
      </c>
    </row>
    <row r="3749" spans="52:52" x14ac:dyDescent="0.25">
      <c r="AZ3749" s="9">
        <v>2.4852071005917162</v>
      </c>
    </row>
    <row r="3750" spans="52:52" x14ac:dyDescent="0.25">
      <c r="AZ3750" s="9">
        <v>4.449704142011834</v>
      </c>
    </row>
    <row r="3751" spans="52:52" x14ac:dyDescent="0.25">
      <c r="AZ3751" s="9">
        <v>3.4792899408284024</v>
      </c>
    </row>
    <row r="3752" spans="52:52" x14ac:dyDescent="0.25">
      <c r="AZ3752" s="9">
        <v>3.1005917159763308</v>
      </c>
    </row>
    <row r="3753" spans="52:52" x14ac:dyDescent="0.25">
      <c r="AZ3753" s="9">
        <v>3.3609467455621305</v>
      </c>
    </row>
    <row r="3754" spans="52:52" x14ac:dyDescent="0.25">
      <c r="AZ3754" s="9">
        <v>3.4792899408284019</v>
      </c>
    </row>
    <row r="3755" spans="52:52" x14ac:dyDescent="0.25">
      <c r="AZ3755" s="9">
        <v>3.1005917159763317</v>
      </c>
    </row>
    <row r="3756" spans="52:52" x14ac:dyDescent="0.25">
      <c r="AZ3756" s="9">
        <v>3.0532544378698225</v>
      </c>
    </row>
    <row r="3757" spans="52:52" x14ac:dyDescent="0.25">
      <c r="AZ3757" s="9">
        <v>3.1242603550295858</v>
      </c>
    </row>
    <row r="3758" spans="52:52" x14ac:dyDescent="0.25">
      <c r="AZ3758" s="9">
        <v>4.5917159763313604</v>
      </c>
    </row>
    <row r="3759" spans="52:52" x14ac:dyDescent="0.25">
      <c r="AZ3759" s="9">
        <v>1.514792899408284</v>
      </c>
    </row>
    <row r="3760" spans="52:52" x14ac:dyDescent="0.25">
      <c r="AZ3760" s="9">
        <v>3.9763313609467459</v>
      </c>
    </row>
    <row r="3761" spans="52:52" x14ac:dyDescent="0.25">
      <c r="AZ3761" s="9">
        <v>2.4852071005917162</v>
      </c>
    </row>
    <row r="3762" spans="52:52" x14ac:dyDescent="0.25">
      <c r="AZ3762" s="9">
        <v>4.449704142011834</v>
      </c>
    </row>
    <row r="3763" spans="52:52" x14ac:dyDescent="0.25">
      <c r="AZ3763" s="9">
        <v>3.4792899408284024</v>
      </c>
    </row>
    <row r="3764" spans="52:52" x14ac:dyDescent="0.25">
      <c r="AZ3764" s="9">
        <v>3.1005917159763308</v>
      </c>
    </row>
    <row r="3765" spans="52:52" x14ac:dyDescent="0.25">
      <c r="AZ3765" s="9">
        <v>3.3609467455621305</v>
      </c>
    </row>
    <row r="3766" spans="52:52" x14ac:dyDescent="0.25">
      <c r="AZ3766" s="9">
        <v>3.4792899408284019</v>
      </c>
    </row>
    <row r="3767" spans="52:52" x14ac:dyDescent="0.25">
      <c r="AZ3767" s="9">
        <v>3.1005917159763317</v>
      </c>
    </row>
    <row r="3768" spans="52:52" x14ac:dyDescent="0.25">
      <c r="AZ3768" s="9">
        <v>3.0532544378698225</v>
      </c>
    </row>
    <row r="3769" spans="52:52" x14ac:dyDescent="0.25">
      <c r="AZ3769" s="9">
        <v>3.1242603550295858</v>
      </c>
    </row>
    <row r="3770" spans="52:52" x14ac:dyDescent="0.25">
      <c r="AZ3770" s="9">
        <v>4.5917159763313604</v>
      </c>
    </row>
    <row r="3771" spans="52:52" x14ac:dyDescent="0.25">
      <c r="AZ3771" s="9">
        <v>1.514792899408284</v>
      </c>
    </row>
    <row r="3772" spans="52:52" x14ac:dyDescent="0.25">
      <c r="AZ3772" s="9">
        <v>3.9763313609467459</v>
      </c>
    </row>
    <row r="3773" spans="52:52" x14ac:dyDescent="0.25">
      <c r="AZ3773" s="9">
        <v>2.4852071005917162</v>
      </c>
    </row>
    <row r="3774" spans="52:52" x14ac:dyDescent="0.25">
      <c r="AZ3774" s="9">
        <v>4.449704142011834</v>
      </c>
    </row>
    <row r="3775" spans="52:52" x14ac:dyDescent="0.25">
      <c r="AZ3775" s="9">
        <v>3.4792899408284024</v>
      </c>
    </row>
    <row r="3776" spans="52:52" x14ac:dyDescent="0.25">
      <c r="AZ3776" s="9">
        <v>3.1005917159763308</v>
      </c>
    </row>
    <row r="3777" spans="52:52" x14ac:dyDescent="0.25">
      <c r="AZ3777" s="9">
        <v>3.3609467455621305</v>
      </c>
    </row>
    <row r="3778" spans="52:52" x14ac:dyDescent="0.25">
      <c r="AZ3778" s="9">
        <v>3.4792899408284019</v>
      </c>
    </row>
    <row r="3779" spans="52:52" x14ac:dyDescent="0.25">
      <c r="AZ3779" s="9">
        <v>3.1005917159763317</v>
      </c>
    </row>
    <row r="3780" spans="52:52" x14ac:dyDescent="0.25">
      <c r="AZ3780" s="9">
        <v>3.0532544378698225</v>
      </c>
    </row>
    <row r="3781" spans="52:52" x14ac:dyDescent="0.25">
      <c r="AZ3781" s="9">
        <v>3.1242603550295858</v>
      </c>
    </row>
    <row r="3782" spans="52:52" x14ac:dyDescent="0.25">
      <c r="AZ3782" s="9">
        <v>4.5917159763313604</v>
      </c>
    </row>
    <row r="3783" spans="52:52" x14ac:dyDescent="0.25">
      <c r="AZ3783" s="9">
        <v>1.514792899408284</v>
      </c>
    </row>
    <row r="3784" spans="52:52" x14ac:dyDescent="0.25">
      <c r="AZ3784" s="9">
        <v>3.9763313609467459</v>
      </c>
    </row>
    <row r="3785" spans="52:52" x14ac:dyDescent="0.25">
      <c r="AZ3785" s="9">
        <v>2.4852071005917162</v>
      </c>
    </row>
    <row r="3786" spans="52:52" x14ac:dyDescent="0.25">
      <c r="AZ3786" s="9">
        <v>4.449704142011834</v>
      </c>
    </row>
    <row r="3787" spans="52:52" x14ac:dyDescent="0.25">
      <c r="AZ3787" s="9">
        <v>3.4792899408284024</v>
      </c>
    </row>
    <row r="3788" spans="52:52" x14ac:dyDescent="0.25">
      <c r="AZ3788" s="9">
        <v>3.1005917159763308</v>
      </c>
    </row>
    <row r="3789" spans="52:52" x14ac:dyDescent="0.25">
      <c r="AZ3789" s="9">
        <v>3.3609467455621305</v>
      </c>
    </row>
    <row r="3790" spans="52:52" x14ac:dyDescent="0.25">
      <c r="AZ3790" s="9">
        <v>3.4792899408284019</v>
      </c>
    </row>
    <row r="3791" spans="52:52" x14ac:dyDescent="0.25">
      <c r="AZ3791" s="9">
        <v>3.1005917159763317</v>
      </c>
    </row>
    <row r="3792" spans="52:52" x14ac:dyDescent="0.25">
      <c r="AZ3792" s="9">
        <v>3.0532544378698225</v>
      </c>
    </row>
    <row r="3793" spans="52:52" x14ac:dyDescent="0.25">
      <c r="AZ3793" s="9">
        <v>3.1242603550295858</v>
      </c>
    </row>
    <row r="3794" spans="52:52" x14ac:dyDescent="0.25">
      <c r="AZ3794" s="9">
        <v>4.5917159763313604</v>
      </c>
    </row>
    <row r="3795" spans="52:52" x14ac:dyDescent="0.25">
      <c r="AZ3795" s="9">
        <v>1.514792899408284</v>
      </c>
    </row>
    <row r="3796" spans="52:52" x14ac:dyDescent="0.25">
      <c r="AZ3796" s="9">
        <v>3.9763313609467459</v>
      </c>
    </row>
    <row r="3797" spans="52:52" x14ac:dyDescent="0.25">
      <c r="AZ3797" s="9">
        <v>2.4852071005917162</v>
      </c>
    </row>
    <row r="3798" spans="52:52" x14ac:dyDescent="0.25">
      <c r="AZ3798" s="9">
        <v>4.449704142011834</v>
      </c>
    </row>
    <row r="3799" spans="52:52" x14ac:dyDescent="0.25">
      <c r="AZ3799" s="9">
        <v>3.4792899408284024</v>
      </c>
    </row>
    <row r="3800" spans="52:52" x14ac:dyDescent="0.25">
      <c r="AZ3800" s="9">
        <v>3.1005917159763308</v>
      </c>
    </row>
    <row r="3801" spans="52:52" x14ac:dyDescent="0.25">
      <c r="AZ3801" s="9">
        <v>3.3609467455621305</v>
      </c>
    </row>
    <row r="3802" spans="52:52" x14ac:dyDescent="0.25">
      <c r="AZ3802" s="9">
        <v>3.4792899408284019</v>
      </c>
    </row>
    <row r="3803" spans="52:52" x14ac:dyDescent="0.25">
      <c r="AZ3803" s="9">
        <v>3.1005917159763317</v>
      </c>
    </row>
    <row r="3804" spans="52:52" x14ac:dyDescent="0.25">
      <c r="AZ3804" s="9">
        <v>3.0532544378698225</v>
      </c>
    </row>
    <row r="3805" spans="52:52" x14ac:dyDescent="0.25">
      <c r="AZ3805" s="9">
        <v>3.1242603550295858</v>
      </c>
    </row>
    <row r="3806" spans="52:52" x14ac:dyDescent="0.25">
      <c r="AZ3806" s="9">
        <v>4.5917159763313604</v>
      </c>
    </row>
    <row r="3807" spans="52:52" x14ac:dyDescent="0.25">
      <c r="AZ3807" s="9">
        <v>1.514792899408284</v>
      </c>
    </row>
    <row r="3808" spans="52:52" x14ac:dyDescent="0.25">
      <c r="AZ3808" s="9">
        <v>3.9763313609467459</v>
      </c>
    </row>
    <row r="3809" spans="52:52" x14ac:dyDescent="0.25">
      <c r="AZ3809" s="9">
        <v>2.4852071005917162</v>
      </c>
    </row>
    <row r="3810" spans="52:52" x14ac:dyDescent="0.25">
      <c r="AZ3810" s="9">
        <v>4.449704142011834</v>
      </c>
    </row>
    <row r="3811" spans="52:52" x14ac:dyDescent="0.25">
      <c r="AZ3811" s="9">
        <v>3.4792899408284024</v>
      </c>
    </row>
    <row r="3812" spans="52:52" x14ac:dyDescent="0.25">
      <c r="AZ3812" s="9">
        <v>3.1005917159763308</v>
      </c>
    </row>
    <row r="3813" spans="52:52" x14ac:dyDescent="0.25">
      <c r="AZ3813" s="9">
        <v>3.3609467455621305</v>
      </c>
    </row>
    <row r="3814" spans="52:52" x14ac:dyDescent="0.25">
      <c r="AZ3814" s="9">
        <v>3.4792899408284019</v>
      </c>
    </row>
    <row r="3815" spans="52:52" x14ac:dyDescent="0.25">
      <c r="AZ3815" s="9">
        <v>3.1005917159763317</v>
      </c>
    </row>
    <row r="3816" spans="52:52" x14ac:dyDescent="0.25">
      <c r="AZ3816" s="9">
        <v>3.0532544378698225</v>
      </c>
    </row>
    <row r="3817" spans="52:52" x14ac:dyDescent="0.25">
      <c r="AZ3817" s="9">
        <v>3.1242603550295858</v>
      </c>
    </row>
    <row r="3818" spans="52:52" x14ac:dyDescent="0.25">
      <c r="AZ3818" s="9">
        <v>4.5917159763313604</v>
      </c>
    </row>
    <row r="3819" spans="52:52" x14ac:dyDescent="0.25">
      <c r="AZ3819" s="9">
        <v>1.514792899408284</v>
      </c>
    </row>
    <row r="3820" spans="52:52" x14ac:dyDescent="0.25">
      <c r="AZ3820" s="9">
        <v>3.9763313609467459</v>
      </c>
    </row>
    <row r="3821" spans="52:52" x14ac:dyDescent="0.25">
      <c r="AZ3821" s="9">
        <v>2.4852071005917162</v>
      </c>
    </row>
    <row r="3822" spans="52:52" x14ac:dyDescent="0.25">
      <c r="AZ3822" s="9">
        <v>4.449704142011834</v>
      </c>
    </row>
    <row r="3823" spans="52:52" x14ac:dyDescent="0.25">
      <c r="AZ3823" s="9">
        <v>3.4792899408284024</v>
      </c>
    </row>
    <row r="3824" spans="52:52" x14ac:dyDescent="0.25">
      <c r="AZ3824" s="9">
        <v>3.1005917159763308</v>
      </c>
    </row>
    <row r="3825" spans="52:52" x14ac:dyDescent="0.25">
      <c r="AZ3825" s="9">
        <v>3.3609467455621305</v>
      </c>
    </row>
    <row r="3826" spans="52:52" x14ac:dyDescent="0.25">
      <c r="AZ3826" s="9">
        <v>3.4792899408284019</v>
      </c>
    </row>
    <row r="3827" spans="52:52" x14ac:dyDescent="0.25">
      <c r="AZ3827" s="9">
        <v>3.1005917159763317</v>
      </c>
    </row>
    <row r="3828" spans="52:52" x14ac:dyDescent="0.25">
      <c r="AZ3828" s="9">
        <v>3.0532544378698225</v>
      </c>
    </row>
    <row r="3829" spans="52:52" x14ac:dyDescent="0.25">
      <c r="AZ3829" s="9">
        <v>3.1242603550295858</v>
      </c>
    </row>
    <row r="3830" spans="52:52" x14ac:dyDescent="0.25">
      <c r="AZ3830" s="9">
        <v>4.5917159763313604</v>
      </c>
    </row>
    <row r="3831" spans="52:52" x14ac:dyDescent="0.25">
      <c r="AZ3831" s="9">
        <v>1.514792899408284</v>
      </c>
    </row>
    <row r="3832" spans="52:52" x14ac:dyDescent="0.25">
      <c r="AZ3832" s="9">
        <v>3.9763313609467459</v>
      </c>
    </row>
    <row r="3833" spans="52:52" x14ac:dyDescent="0.25">
      <c r="AZ3833" s="9">
        <v>2.4852071005917162</v>
      </c>
    </row>
    <row r="3834" spans="52:52" x14ac:dyDescent="0.25">
      <c r="AZ3834" s="9">
        <v>4.449704142011834</v>
      </c>
    </row>
    <row r="3835" spans="52:52" x14ac:dyDescent="0.25">
      <c r="AZ3835" s="9">
        <v>3.4792899408284024</v>
      </c>
    </row>
    <row r="3836" spans="52:52" x14ac:dyDescent="0.25">
      <c r="AZ3836" s="9">
        <v>3.1005917159763308</v>
      </c>
    </row>
    <row r="3837" spans="52:52" x14ac:dyDescent="0.25">
      <c r="AZ3837" s="9">
        <v>3.3609467455621305</v>
      </c>
    </row>
    <row r="3838" spans="52:52" x14ac:dyDescent="0.25">
      <c r="AZ3838" s="9">
        <v>3.4792899408284019</v>
      </c>
    </row>
    <row r="3839" spans="52:52" x14ac:dyDescent="0.25">
      <c r="AZ3839" s="9">
        <v>3.1005917159763317</v>
      </c>
    </row>
    <row r="3840" spans="52:52" x14ac:dyDescent="0.25">
      <c r="AZ3840" s="9">
        <v>3.0532544378698225</v>
      </c>
    </row>
    <row r="3841" spans="52:52" x14ac:dyDescent="0.25">
      <c r="AZ3841" s="9">
        <v>3.1242603550295858</v>
      </c>
    </row>
    <row r="3842" spans="52:52" x14ac:dyDescent="0.25">
      <c r="AZ3842" s="9">
        <v>4.5917159763313604</v>
      </c>
    </row>
    <row r="3843" spans="52:52" x14ac:dyDescent="0.25">
      <c r="AZ3843" s="9">
        <v>1.514792899408284</v>
      </c>
    </row>
    <row r="3844" spans="52:52" x14ac:dyDescent="0.25">
      <c r="AZ3844" s="9">
        <v>3.9763313609467459</v>
      </c>
    </row>
    <row r="3845" spans="52:52" x14ac:dyDescent="0.25">
      <c r="AZ3845" s="9">
        <v>2.4852071005917162</v>
      </c>
    </row>
    <row r="3846" spans="52:52" x14ac:dyDescent="0.25">
      <c r="AZ3846" s="9">
        <v>4.449704142011834</v>
      </c>
    </row>
    <row r="3847" spans="52:52" x14ac:dyDescent="0.25">
      <c r="AZ3847" s="9">
        <v>3.4792899408284024</v>
      </c>
    </row>
    <row r="3848" spans="52:52" x14ac:dyDescent="0.25">
      <c r="AZ3848" s="9">
        <v>3.1005917159763308</v>
      </c>
    </row>
    <row r="3849" spans="52:52" x14ac:dyDescent="0.25">
      <c r="AZ3849" s="9">
        <v>3.3609467455621305</v>
      </c>
    </row>
    <row r="3850" spans="52:52" x14ac:dyDescent="0.25">
      <c r="AZ3850" s="9">
        <v>3.4792899408284019</v>
      </c>
    </row>
    <row r="3851" spans="52:52" x14ac:dyDescent="0.25">
      <c r="AZ3851" s="9">
        <v>3.1005917159763317</v>
      </c>
    </row>
    <row r="3852" spans="52:52" x14ac:dyDescent="0.25">
      <c r="AZ3852" s="9">
        <v>3.0532544378698225</v>
      </c>
    </row>
    <row r="3853" spans="52:52" x14ac:dyDescent="0.25">
      <c r="AZ3853" s="9">
        <v>3.1242603550295858</v>
      </c>
    </row>
    <row r="3854" spans="52:52" x14ac:dyDescent="0.25">
      <c r="AZ3854" s="9">
        <v>4.5917159763313604</v>
      </c>
    </row>
    <row r="3855" spans="52:52" x14ac:dyDescent="0.25">
      <c r="AZ3855" s="9">
        <v>1.514792899408284</v>
      </c>
    </row>
    <row r="3856" spans="52:52" x14ac:dyDescent="0.25">
      <c r="AZ3856" s="9">
        <v>3.9763313609467459</v>
      </c>
    </row>
    <row r="3857" spans="52:52" x14ac:dyDescent="0.25">
      <c r="AZ3857" s="9">
        <v>2.4852071005917162</v>
      </c>
    </row>
    <row r="3858" spans="52:52" x14ac:dyDescent="0.25">
      <c r="AZ3858" s="9">
        <v>4.449704142011834</v>
      </c>
    </row>
    <row r="3859" spans="52:52" x14ac:dyDescent="0.25">
      <c r="AZ3859" s="9">
        <v>3.4792899408284024</v>
      </c>
    </row>
    <row r="3860" spans="52:52" x14ac:dyDescent="0.25">
      <c r="AZ3860" s="9">
        <v>3.1005917159763308</v>
      </c>
    </row>
    <row r="3861" spans="52:52" x14ac:dyDescent="0.25">
      <c r="AZ3861" s="9">
        <v>3.3609467455621305</v>
      </c>
    </row>
    <row r="3862" spans="52:52" x14ac:dyDescent="0.25">
      <c r="AZ3862" s="9">
        <v>3.4792899408284019</v>
      </c>
    </row>
    <row r="3863" spans="52:52" x14ac:dyDescent="0.25">
      <c r="AZ3863" s="9">
        <v>3.1005917159763317</v>
      </c>
    </row>
    <row r="3864" spans="52:52" x14ac:dyDescent="0.25">
      <c r="AZ3864" s="9">
        <v>3.0532544378698225</v>
      </c>
    </row>
    <row r="3865" spans="52:52" x14ac:dyDescent="0.25">
      <c r="AZ3865" s="9">
        <v>3.1242603550295858</v>
      </c>
    </row>
    <row r="3866" spans="52:52" x14ac:dyDescent="0.25">
      <c r="AZ3866" s="9">
        <v>4.5917159763313604</v>
      </c>
    </row>
    <row r="3867" spans="52:52" x14ac:dyDescent="0.25">
      <c r="AZ3867" s="9">
        <v>1.514792899408284</v>
      </c>
    </row>
    <row r="3868" spans="52:52" x14ac:dyDescent="0.25">
      <c r="AZ3868" s="9">
        <v>3.9763313609467459</v>
      </c>
    </row>
    <row r="3869" spans="52:52" x14ac:dyDescent="0.25">
      <c r="AZ3869" s="9">
        <v>2.4852071005917162</v>
      </c>
    </row>
    <row r="3870" spans="52:52" x14ac:dyDescent="0.25">
      <c r="AZ3870" s="9">
        <v>4.449704142011834</v>
      </c>
    </row>
    <row r="3871" spans="52:52" x14ac:dyDescent="0.25">
      <c r="AZ3871" s="9">
        <v>3.4792899408284024</v>
      </c>
    </row>
    <row r="3872" spans="52:52" x14ac:dyDescent="0.25">
      <c r="AZ3872" s="9">
        <v>3.1005917159763308</v>
      </c>
    </row>
    <row r="3873" spans="52:52" x14ac:dyDescent="0.25">
      <c r="AZ3873" s="9">
        <v>3.3609467455621305</v>
      </c>
    </row>
    <row r="3874" spans="52:52" x14ac:dyDescent="0.25">
      <c r="AZ3874" s="9">
        <v>3.4792899408284019</v>
      </c>
    </row>
    <row r="3875" spans="52:52" x14ac:dyDescent="0.25">
      <c r="AZ3875" s="9">
        <v>3.1005917159763317</v>
      </c>
    </row>
    <row r="3876" spans="52:52" x14ac:dyDescent="0.25">
      <c r="AZ3876" s="9">
        <v>3.0532544378698225</v>
      </c>
    </row>
    <row r="3877" spans="52:52" x14ac:dyDescent="0.25">
      <c r="AZ3877" s="9">
        <v>3.1242603550295858</v>
      </c>
    </row>
    <row r="3878" spans="52:52" x14ac:dyDescent="0.25">
      <c r="AZ3878" s="9">
        <v>4.5917159763313604</v>
      </c>
    </row>
    <row r="3879" spans="52:52" x14ac:dyDescent="0.25">
      <c r="AZ3879" s="9">
        <v>1.514792899408284</v>
      </c>
    </row>
    <row r="3880" spans="52:52" x14ac:dyDescent="0.25">
      <c r="AZ3880" s="9">
        <v>3.9763313609467459</v>
      </c>
    </row>
    <row r="3881" spans="52:52" x14ac:dyDescent="0.25">
      <c r="AZ3881" s="9">
        <v>2.4852071005917162</v>
      </c>
    </row>
    <row r="3882" spans="52:52" x14ac:dyDescent="0.25">
      <c r="AZ3882" s="9">
        <v>4.449704142011834</v>
      </c>
    </row>
    <row r="3883" spans="52:52" x14ac:dyDescent="0.25">
      <c r="AZ3883" s="9">
        <v>3.4792899408284024</v>
      </c>
    </row>
    <row r="3884" spans="52:52" x14ac:dyDescent="0.25">
      <c r="AZ3884" s="9">
        <v>3.1005917159763308</v>
      </c>
    </row>
    <row r="3885" spans="52:52" x14ac:dyDescent="0.25">
      <c r="AZ3885" s="9">
        <v>3.3609467455621305</v>
      </c>
    </row>
    <row r="3886" spans="52:52" x14ac:dyDescent="0.25">
      <c r="AZ3886" s="9">
        <v>3.4792899408284019</v>
      </c>
    </row>
    <row r="3887" spans="52:52" x14ac:dyDescent="0.25">
      <c r="AZ3887" s="9">
        <v>3.1005917159763317</v>
      </c>
    </row>
    <row r="3888" spans="52:52" x14ac:dyDescent="0.25">
      <c r="AZ3888" s="9">
        <v>3.0532544378698225</v>
      </c>
    </row>
    <row r="3889" spans="52:52" x14ac:dyDescent="0.25">
      <c r="AZ3889" s="9">
        <v>3.1242603550295858</v>
      </c>
    </row>
    <row r="3890" spans="52:52" x14ac:dyDescent="0.25">
      <c r="AZ3890" s="9">
        <v>4.5917159763313604</v>
      </c>
    </row>
    <row r="3891" spans="52:52" x14ac:dyDescent="0.25">
      <c r="AZ3891" s="9">
        <v>1.514792899408284</v>
      </c>
    </row>
    <row r="3892" spans="52:52" x14ac:dyDescent="0.25">
      <c r="AZ3892" s="9">
        <v>3.9763313609467459</v>
      </c>
    </row>
    <row r="3893" spans="52:52" x14ac:dyDescent="0.25">
      <c r="AZ3893" s="9">
        <v>2.4852071005917162</v>
      </c>
    </row>
    <row r="3894" spans="52:52" x14ac:dyDescent="0.25">
      <c r="AZ3894" s="9">
        <v>4.449704142011834</v>
      </c>
    </row>
    <row r="3895" spans="52:52" x14ac:dyDescent="0.25">
      <c r="AZ3895" s="9">
        <v>3.4792899408284024</v>
      </c>
    </row>
    <row r="3896" spans="52:52" x14ac:dyDescent="0.25">
      <c r="AZ3896" s="9">
        <v>3.1005917159763308</v>
      </c>
    </row>
    <row r="3897" spans="52:52" x14ac:dyDescent="0.25">
      <c r="AZ3897" s="9">
        <v>3.3609467455621305</v>
      </c>
    </row>
    <row r="3898" spans="52:52" x14ac:dyDescent="0.25">
      <c r="AZ3898" s="9">
        <v>3.4792899408284019</v>
      </c>
    </row>
    <row r="3899" spans="52:52" x14ac:dyDescent="0.25">
      <c r="AZ3899" s="9">
        <v>3.1005917159763317</v>
      </c>
    </row>
    <row r="3900" spans="52:52" x14ac:dyDescent="0.25">
      <c r="AZ3900" s="9">
        <v>3.0532544378698225</v>
      </c>
    </row>
    <row r="3901" spans="52:52" x14ac:dyDescent="0.25">
      <c r="AZ3901" s="9">
        <v>3.1242603550295858</v>
      </c>
    </row>
    <row r="3902" spans="52:52" x14ac:dyDescent="0.25">
      <c r="AZ3902" s="9">
        <v>4.5917159763313604</v>
      </c>
    </row>
    <row r="3903" spans="52:52" x14ac:dyDescent="0.25">
      <c r="AZ3903" s="9">
        <v>1.514792899408284</v>
      </c>
    </row>
    <row r="3904" spans="52:52" x14ac:dyDescent="0.25">
      <c r="AZ3904" s="9">
        <v>3.9763313609467459</v>
      </c>
    </row>
    <row r="3905" spans="52:52" x14ac:dyDescent="0.25">
      <c r="AZ3905" s="9">
        <v>2.4852071005917162</v>
      </c>
    </row>
    <row r="3906" spans="52:52" x14ac:dyDescent="0.25">
      <c r="AZ3906" s="9">
        <v>4.449704142011834</v>
      </c>
    </row>
    <row r="3907" spans="52:52" x14ac:dyDescent="0.25">
      <c r="AZ3907" s="9">
        <v>3.4792899408284024</v>
      </c>
    </row>
    <row r="3908" spans="52:52" x14ac:dyDescent="0.25">
      <c r="AZ3908" s="9">
        <v>3.1005917159763308</v>
      </c>
    </row>
    <row r="3909" spans="52:52" x14ac:dyDescent="0.25">
      <c r="AZ3909" s="9">
        <v>3.3609467455621305</v>
      </c>
    </row>
    <row r="3910" spans="52:52" x14ac:dyDescent="0.25">
      <c r="AZ3910" s="9">
        <v>3.4792899408284019</v>
      </c>
    </row>
    <row r="3911" spans="52:52" x14ac:dyDescent="0.25">
      <c r="AZ3911" s="9">
        <v>3.1005917159763317</v>
      </c>
    </row>
    <row r="3912" spans="52:52" x14ac:dyDescent="0.25">
      <c r="AZ3912" s="9">
        <v>3.0532544378698225</v>
      </c>
    </row>
    <row r="3913" spans="52:52" x14ac:dyDescent="0.25">
      <c r="AZ3913" s="9">
        <v>3.1242603550295858</v>
      </c>
    </row>
    <row r="3914" spans="52:52" x14ac:dyDescent="0.25">
      <c r="AZ3914" s="9">
        <v>4.5917159763313604</v>
      </c>
    </row>
    <row r="3915" spans="52:52" x14ac:dyDescent="0.25">
      <c r="AZ3915" s="9">
        <v>1.514792899408284</v>
      </c>
    </row>
    <row r="3916" spans="52:52" x14ac:dyDescent="0.25">
      <c r="AZ3916" s="9">
        <v>3.9763313609467459</v>
      </c>
    </row>
    <row r="3917" spans="52:52" x14ac:dyDescent="0.25">
      <c r="AZ3917" s="9">
        <v>2.4852071005917162</v>
      </c>
    </row>
    <row r="3918" spans="52:52" x14ac:dyDescent="0.25">
      <c r="AZ3918" s="9">
        <v>4.449704142011834</v>
      </c>
    </row>
    <row r="3919" spans="52:52" x14ac:dyDescent="0.25">
      <c r="AZ3919" s="9">
        <v>3.4792899408284024</v>
      </c>
    </row>
    <row r="3920" spans="52:52" x14ac:dyDescent="0.25">
      <c r="AZ3920" s="9">
        <v>3.1005917159763308</v>
      </c>
    </row>
    <row r="3921" spans="52:52" x14ac:dyDescent="0.25">
      <c r="AZ3921" s="9">
        <v>3.3609467455621305</v>
      </c>
    </row>
    <row r="3922" spans="52:52" x14ac:dyDescent="0.25">
      <c r="AZ3922" s="9">
        <v>3.4792899408284019</v>
      </c>
    </row>
    <row r="3923" spans="52:52" x14ac:dyDescent="0.25">
      <c r="AZ3923" s="9">
        <v>3.1005917159763317</v>
      </c>
    </row>
    <row r="3924" spans="52:52" x14ac:dyDescent="0.25">
      <c r="AZ3924" s="9">
        <v>3.0532544378698225</v>
      </c>
    </row>
    <row r="3925" spans="52:52" x14ac:dyDescent="0.25">
      <c r="AZ3925" s="9">
        <v>3.1242603550295858</v>
      </c>
    </row>
    <row r="3926" spans="52:52" x14ac:dyDescent="0.25">
      <c r="AZ3926" s="9">
        <v>4.5917159763313604</v>
      </c>
    </row>
    <row r="3927" spans="52:52" x14ac:dyDescent="0.25">
      <c r="AZ3927" s="9">
        <v>1.514792899408284</v>
      </c>
    </row>
    <row r="3928" spans="52:52" x14ac:dyDescent="0.25">
      <c r="AZ3928" s="9">
        <v>3.9763313609467459</v>
      </c>
    </row>
    <row r="3929" spans="52:52" x14ac:dyDescent="0.25">
      <c r="AZ3929" s="9">
        <v>2.4852071005917162</v>
      </c>
    </row>
    <row r="3930" spans="52:52" x14ac:dyDescent="0.25">
      <c r="AZ3930" s="9">
        <v>4.449704142011834</v>
      </c>
    </row>
    <row r="3931" spans="52:52" x14ac:dyDescent="0.25">
      <c r="AZ3931" s="9">
        <v>3.4792899408284024</v>
      </c>
    </row>
    <row r="3932" spans="52:52" x14ac:dyDescent="0.25">
      <c r="AZ3932" s="9">
        <v>3.1005917159763308</v>
      </c>
    </row>
    <row r="3933" spans="52:52" x14ac:dyDescent="0.25">
      <c r="AZ3933" s="9">
        <v>3.3609467455621305</v>
      </c>
    </row>
    <row r="3934" spans="52:52" x14ac:dyDescent="0.25">
      <c r="AZ3934" s="9">
        <v>3.4792899408284019</v>
      </c>
    </row>
    <row r="3935" spans="52:52" x14ac:dyDescent="0.25">
      <c r="AZ3935" s="9">
        <v>3.1005917159763317</v>
      </c>
    </row>
    <row r="3936" spans="52:52" x14ac:dyDescent="0.25">
      <c r="AZ3936" s="9">
        <v>3.0532544378698225</v>
      </c>
    </row>
    <row r="3937" spans="52:52" x14ac:dyDescent="0.25">
      <c r="AZ3937" s="9">
        <v>3.1242603550295858</v>
      </c>
    </row>
    <row r="3938" spans="52:52" x14ac:dyDescent="0.25">
      <c r="AZ3938" s="9">
        <v>4.5917159763313604</v>
      </c>
    </row>
    <row r="3939" spans="52:52" x14ac:dyDescent="0.25">
      <c r="AZ3939" s="9">
        <v>1.514792899408284</v>
      </c>
    </row>
    <row r="3940" spans="52:52" x14ac:dyDescent="0.25">
      <c r="AZ3940" s="9">
        <v>3.9763313609467459</v>
      </c>
    </row>
    <row r="3941" spans="52:52" x14ac:dyDescent="0.25">
      <c r="AZ3941" s="9">
        <v>2.4852071005917162</v>
      </c>
    </row>
    <row r="3942" spans="52:52" x14ac:dyDescent="0.25">
      <c r="AZ3942" s="9">
        <v>4.449704142011834</v>
      </c>
    </row>
    <row r="3943" spans="52:52" x14ac:dyDescent="0.25">
      <c r="AZ3943" s="9">
        <v>3.4792899408284024</v>
      </c>
    </row>
    <row r="3944" spans="52:52" x14ac:dyDescent="0.25">
      <c r="AZ3944" s="9">
        <v>3.1005917159763308</v>
      </c>
    </row>
    <row r="3945" spans="52:52" x14ac:dyDescent="0.25">
      <c r="AZ3945" s="9">
        <v>3.3609467455621305</v>
      </c>
    </row>
    <row r="3946" spans="52:52" x14ac:dyDescent="0.25">
      <c r="AZ3946" s="9">
        <v>3.4792899408284019</v>
      </c>
    </row>
    <row r="3947" spans="52:52" x14ac:dyDescent="0.25">
      <c r="AZ3947" s="9">
        <v>3.1005917159763317</v>
      </c>
    </row>
    <row r="3948" spans="52:52" x14ac:dyDescent="0.25">
      <c r="AZ3948" s="9">
        <v>3.0532544378698225</v>
      </c>
    </row>
    <row r="3949" spans="52:52" x14ac:dyDescent="0.25">
      <c r="AZ3949" s="9">
        <v>3.1242603550295858</v>
      </c>
    </row>
    <row r="3950" spans="52:52" x14ac:dyDescent="0.25">
      <c r="AZ3950" s="9">
        <v>4.5917159763313604</v>
      </c>
    </row>
    <row r="3951" spans="52:52" x14ac:dyDescent="0.25">
      <c r="AZ3951" s="9">
        <v>1.514792899408284</v>
      </c>
    </row>
    <row r="3952" spans="52:52" x14ac:dyDescent="0.25">
      <c r="AZ3952" s="9">
        <v>3.9763313609467459</v>
      </c>
    </row>
    <row r="3953" spans="52:52" x14ac:dyDescent="0.25">
      <c r="AZ3953" s="9">
        <v>2.4852071005917162</v>
      </c>
    </row>
    <row r="3954" spans="52:52" x14ac:dyDescent="0.25">
      <c r="AZ3954" s="9">
        <v>4.449704142011834</v>
      </c>
    </row>
    <row r="3955" spans="52:52" x14ac:dyDescent="0.25">
      <c r="AZ3955" s="9">
        <v>3.4792899408284024</v>
      </c>
    </row>
    <row r="3956" spans="52:52" x14ac:dyDescent="0.25">
      <c r="AZ3956" s="9">
        <v>3.1005917159763308</v>
      </c>
    </row>
    <row r="3957" spans="52:52" x14ac:dyDescent="0.25">
      <c r="AZ3957" s="9">
        <v>3.3609467455621305</v>
      </c>
    </row>
    <row r="3958" spans="52:52" x14ac:dyDescent="0.25">
      <c r="AZ3958" s="9">
        <v>3.4792899408284019</v>
      </c>
    </row>
    <row r="3959" spans="52:52" x14ac:dyDescent="0.25">
      <c r="AZ3959" s="9">
        <v>3.1005917159763317</v>
      </c>
    </row>
    <row r="3960" spans="52:52" x14ac:dyDescent="0.25">
      <c r="AZ3960" s="9">
        <v>3.0532544378698225</v>
      </c>
    </row>
    <row r="3961" spans="52:52" x14ac:dyDescent="0.25">
      <c r="AZ3961" s="9">
        <v>3.1242603550295858</v>
      </c>
    </row>
    <row r="3962" spans="52:52" x14ac:dyDescent="0.25">
      <c r="AZ3962" s="9">
        <v>4.5917159763313604</v>
      </c>
    </row>
    <row r="3963" spans="52:52" x14ac:dyDescent="0.25">
      <c r="AZ3963" s="9">
        <v>1.514792899408284</v>
      </c>
    </row>
    <row r="3964" spans="52:52" x14ac:dyDescent="0.25">
      <c r="AZ3964" s="9">
        <v>3.9763313609467459</v>
      </c>
    </row>
    <row r="3965" spans="52:52" x14ac:dyDescent="0.25">
      <c r="AZ3965" s="9">
        <v>2.4852071005917162</v>
      </c>
    </row>
    <row r="3966" spans="52:52" x14ac:dyDescent="0.25">
      <c r="AZ3966" s="9">
        <v>4.449704142011834</v>
      </c>
    </row>
    <row r="3967" spans="52:52" x14ac:dyDescent="0.25">
      <c r="AZ3967" s="9">
        <v>3.4792899408284024</v>
      </c>
    </row>
    <row r="3968" spans="52:52" x14ac:dyDescent="0.25">
      <c r="AZ3968" s="9">
        <v>3.1005917159763308</v>
      </c>
    </row>
    <row r="3969" spans="52:52" x14ac:dyDescent="0.25">
      <c r="AZ3969" s="9">
        <v>3.3609467455621305</v>
      </c>
    </row>
    <row r="3970" spans="52:52" x14ac:dyDescent="0.25">
      <c r="AZ3970" s="9">
        <v>3.4792899408284019</v>
      </c>
    </row>
    <row r="3971" spans="52:52" x14ac:dyDescent="0.25">
      <c r="AZ3971" s="9">
        <v>3.1005917159763317</v>
      </c>
    </row>
    <row r="3972" spans="52:52" x14ac:dyDescent="0.25">
      <c r="AZ3972" s="9">
        <v>3.0532544378698225</v>
      </c>
    </row>
    <row r="3973" spans="52:52" x14ac:dyDescent="0.25">
      <c r="AZ3973" s="9">
        <v>3.1242603550295858</v>
      </c>
    </row>
    <row r="3974" spans="52:52" x14ac:dyDescent="0.25">
      <c r="AZ3974" s="9">
        <v>4.5917159763313604</v>
      </c>
    </row>
    <row r="3975" spans="52:52" x14ac:dyDescent="0.25">
      <c r="AZ3975" s="9">
        <v>1.514792899408284</v>
      </c>
    </row>
    <row r="3976" spans="52:52" x14ac:dyDescent="0.25">
      <c r="AZ3976" s="9">
        <v>3.9763313609467459</v>
      </c>
    </row>
    <row r="3977" spans="52:52" x14ac:dyDescent="0.25">
      <c r="AZ3977" s="9">
        <v>2.4852071005917162</v>
      </c>
    </row>
    <row r="3978" spans="52:52" x14ac:dyDescent="0.25">
      <c r="AZ3978" s="9">
        <v>4.449704142011834</v>
      </c>
    </row>
    <row r="3979" spans="52:52" x14ac:dyDescent="0.25">
      <c r="AZ3979" s="9">
        <v>3.4792899408284024</v>
      </c>
    </row>
    <row r="3980" spans="52:52" x14ac:dyDescent="0.25">
      <c r="AZ3980" s="9">
        <v>3.1005917159763308</v>
      </c>
    </row>
    <row r="3981" spans="52:52" x14ac:dyDescent="0.25">
      <c r="AZ3981" s="9">
        <v>3.3609467455621305</v>
      </c>
    </row>
    <row r="3982" spans="52:52" x14ac:dyDescent="0.25">
      <c r="AZ3982" s="9">
        <v>3.4792899408284019</v>
      </c>
    </row>
    <row r="3983" spans="52:52" x14ac:dyDescent="0.25">
      <c r="AZ3983" s="9">
        <v>3.1005917159763317</v>
      </c>
    </row>
    <row r="3984" spans="52:52" x14ac:dyDescent="0.25">
      <c r="AZ3984" s="9">
        <v>3.0532544378698225</v>
      </c>
    </row>
    <row r="3985" spans="52:52" x14ac:dyDescent="0.25">
      <c r="AZ3985" s="9">
        <v>3.1242603550295858</v>
      </c>
    </row>
    <row r="3986" spans="52:52" x14ac:dyDescent="0.25">
      <c r="AZ3986" s="9">
        <v>4.5917159763313604</v>
      </c>
    </row>
    <row r="3987" spans="52:52" x14ac:dyDescent="0.25">
      <c r="AZ3987" s="9">
        <v>1.514792899408284</v>
      </c>
    </row>
    <row r="3988" spans="52:52" x14ac:dyDescent="0.25">
      <c r="AZ3988" s="9">
        <v>3.9763313609467459</v>
      </c>
    </row>
    <row r="3989" spans="52:52" x14ac:dyDescent="0.25">
      <c r="AZ3989" s="9">
        <v>2.4852071005917162</v>
      </c>
    </row>
    <row r="3990" spans="52:52" x14ac:dyDescent="0.25">
      <c r="AZ3990" s="9">
        <v>4.449704142011834</v>
      </c>
    </row>
    <row r="3991" spans="52:52" x14ac:dyDescent="0.25">
      <c r="AZ3991" s="9">
        <v>3.4792899408284024</v>
      </c>
    </row>
    <row r="3992" spans="52:52" x14ac:dyDescent="0.25">
      <c r="AZ3992" s="9">
        <v>3.1005917159763308</v>
      </c>
    </row>
    <row r="3993" spans="52:52" x14ac:dyDescent="0.25">
      <c r="AZ3993" s="9">
        <v>3.3609467455621305</v>
      </c>
    </row>
    <row r="3994" spans="52:52" x14ac:dyDescent="0.25">
      <c r="AZ3994" s="9">
        <v>3.4792899408284019</v>
      </c>
    </row>
    <row r="3995" spans="52:52" x14ac:dyDescent="0.25">
      <c r="AZ3995" s="9">
        <v>3.1005917159763317</v>
      </c>
    </row>
    <row r="3996" spans="52:52" x14ac:dyDescent="0.25">
      <c r="AZ3996" s="9">
        <v>3.0532544378698225</v>
      </c>
    </row>
    <row r="3997" spans="52:52" x14ac:dyDescent="0.25">
      <c r="AZ3997" s="9">
        <v>3.1242603550295858</v>
      </c>
    </row>
    <row r="3998" spans="52:52" x14ac:dyDescent="0.25">
      <c r="AZ3998" s="9">
        <v>4.5917159763313604</v>
      </c>
    </row>
    <row r="3999" spans="52:52" x14ac:dyDescent="0.25">
      <c r="AZ3999" s="9">
        <v>1.514792899408284</v>
      </c>
    </row>
    <row r="4000" spans="52:52" x14ac:dyDescent="0.25">
      <c r="AZ4000" s="9">
        <v>3.9763313609467459</v>
      </c>
    </row>
    <row r="4001" spans="52:52" x14ac:dyDescent="0.25">
      <c r="AZ4001" s="9">
        <v>2.4852071005917162</v>
      </c>
    </row>
    <row r="4002" spans="52:52" x14ac:dyDescent="0.25">
      <c r="AZ4002" s="9">
        <v>4.449704142011834</v>
      </c>
    </row>
    <row r="4003" spans="52:52" x14ac:dyDescent="0.25">
      <c r="AZ4003" s="9">
        <v>3.4792899408284024</v>
      </c>
    </row>
    <row r="4004" spans="52:52" x14ac:dyDescent="0.25">
      <c r="AZ4004" s="9">
        <v>3.1005917159763308</v>
      </c>
    </row>
    <row r="4005" spans="52:52" x14ac:dyDescent="0.25">
      <c r="AZ4005" s="9">
        <v>3.3609467455621305</v>
      </c>
    </row>
    <row r="4006" spans="52:52" x14ac:dyDescent="0.25">
      <c r="AZ4006" s="9">
        <v>3.4792899408284019</v>
      </c>
    </row>
    <row r="4007" spans="52:52" x14ac:dyDescent="0.25">
      <c r="AZ4007" s="9">
        <v>3.1005917159763317</v>
      </c>
    </row>
    <row r="4008" spans="52:52" x14ac:dyDescent="0.25">
      <c r="AZ4008" s="9">
        <v>3.0532544378698225</v>
      </c>
    </row>
    <row r="4009" spans="52:52" x14ac:dyDescent="0.25">
      <c r="AZ4009" s="9">
        <v>3.1242603550295858</v>
      </c>
    </row>
    <row r="4010" spans="52:52" x14ac:dyDescent="0.25">
      <c r="AZ4010" s="9">
        <v>4.5917159763313604</v>
      </c>
    </row>
    <row r="4011" spans="52:52" x14ac:dyDescent="0.25">
      <c r="AZ4011" s="9">
        <v>1.514792899408284</v>
      </c>
    </row>
    <row r="4012" spans="52:52" x14ac:dyDescent="0.25">
      <c r="AZ4012" s="9">
        <v>3.9763313609467459</v>
      </c>
    </row>
    <row r="4013" spans="52:52" x14ac:dyDescent="0.25">
      <c r="AZ4013" s="9">
        <v>2.4852071005917162</v>
      </c>
    </row>
    <row r="4014" spans="52:52" x14ac:dyDescent="0.25">
      <c r="AZ4014" s="9">
        <v>4.449704142011834</v>
      </c>
    </row>
    <row r="4015" spans="52:52" x14ac:dyDescent="0.25">
      <c r="AZ4015" s="9">
        <v>3.4792899408284024</v>
      </c>
    </row>
    <row r="4016" spans="52:52" x14ac:dyDescent="0.25">
      <c r="AZ4016" s="9">
        <v>3.1005917159763308</v>
      </c>
    </row>
    <row r="4017" spans="52:52" x14ac:dyDescent="0.25">
      <c r="AZ4017" s="9">
        <v>3.3609467455621305</v>
      </c>
    </row>
    <row r="4018" spans="52:52" x14ac:dyDescent="0.25">
      <c r="AZ4018" s="9">
        <v>3.4792899408284019</v>
      </c>
    </row>
    <row r="4019" spans="52:52" x14ac:dyDescent="0.25">
      <c r="AZ4019" s="9">
        <v>3.1005917159763317</v>
      </c>
    </row>
    <row r="4020" spans="52:52" x14ac:dyDescent="0.25">
      <c r="AZ4020" s="9">
        <v>3.0532544378698225</v>
      </c>
    </row>
    <row r="4021" spans="52:52" x14ac:dyDescent="0.25">
      <c r="AZ4021" s="9">
        <v>3.1242603550295858</v>
      </c>
    </row>
    <row r="4022" spans="52:52" x14ac:dyDescent="0.25">
      <c r="AZ4022" s="9">
        <v>4.5917159763313604</v>
      </c>
    </row>
    <row r="4023" spans="52:52" x14ac:dyDescent="0.25">
      <c r="AZ4023" s="9">
        <v>1.514792899408284</v>
      </c>
    </row>
    <row r="4024" spans="52:52" x14ac:dyDescent="0.25">
      <c r="AZ4024" s="9">
        <v>3.9763313609467459</v>
      </c>
    </row>
    <row r="4025" spans="52:52" x14ac:dyDescent="0.25">
      <c r="AZ4025" s="9">
        <v>2.4852071005917162</v>
      </c>
    </row>
    <row r="4026" spans="52:52" x14ac:dyDescent="0.25">
      <c r="AZ4026" s="9">
        <v>4.449704142011834</v>
      </c>
    </row>
    <row r="4027" spans="52:52" x14ac:dyDescent="0.25">
      <c r="AZ4027" s="9">
        <v>3.4792899408284024</v>
      </c>
    </row>
    <row r="4028" spans="52:52" x14ac:dyDescent="0.25">
      <c r="AZ4028" s="9">
        <v>3.1005917159763308</v>
      </c>
    </row>
    <row r="4029" spans="52:52" x14ac:dyDescent="0.25">
      <c r="AZ4029" s="9">
        <v>3.3609467455621305</v>
      </c>
    </row>
    <row r="4030" spans="52:52" x14ac:dyDescent="0.25">
      <c r="AZ4030" s="9">
        <v>3.4792899408284019</v>
      </c>
    </row>
    <row r="4031" spans="52:52" x14ac:dyDescent="0.25">
      <c r="AZ4031" s="9">
        <v>3.1005917159763317</v>
      </c>
    </row>
    <row r="4032" spans="52:52" x14ac:dyDescent="0.25">
      <c r="AZ4032" s="9">
        <v>3.0532544378698225</v>
      </c>
    </row>
    <row r="4033" spans="52:52" x14ac:dyDescent="0.25">
      <c r="AZ4033" s="9">
        <v>3.1242603550295858</v>
      </c>
    </row>
    <row r="4034" spans="52:52" x14ac:dyDescent="0.25">
      <c r="AZ4034" s="9">
        <v>4.5917159763313604</v>
      </c>
    </row>
    <row r="4035" spans="52:52" x14ac:dyDescent="0.25">
      <c r="AZ4035" s="9">
        <v>1.514792899408284</v>
      </c>
    </row>
    <row r="4036" spans="52:52" x14ac:dyDescent="0.25">
      <c r="AZ4036" s="9">
        <v>3.9763313609467459</v>
      </c>
    </row>
    <row r="4037" spans="52:52" x14ac:dyDescent="0.25">
      <c r="AZ4037" s="9">
        <v>2.4852071005917162</v>
      </c>
    </row>
    <row r="4038" spans="52:52" x14ac:dyDescent="0.25">
      <c r="AZ4038" s="9">
        <v>4.449704142011834</v>
      </c>
    </row>
    <row r="4039" spans="52:52" x14ac:dyDescent="0.25">
      <c r="AZ4039" s="9">
        <v>3.4792899408284024</v>
      </c>
    </row>
    <row r="4040" spans="52:52" x14ac:dyDescent="0.25">
      <c r="AZ4040" s="9">
        <v>3.1005917159763308</v>
      </c>
    </row>
    <row r="4041" spans="52:52" x14ac:dyDescent="0.25">
      <c r="AZ4041" s="9">
        <v>3.3609467455621305</v>
      </c>
    </row>
    <row r="4042" spans="52:52" x14ac:dyDescent="0.25">
      <c r="AZ4042" s="9">
        <v>3.4792899408284019</v>
      </c>
    </row>
    <row r="4043" spans="52:52" x14ac:dyDescent="0.25">
      <c r="AZ4043" s="9">
        <v>3.1005917159763317</v>
      </c>
    </row>
    <row r="4044" spans="52:52" x14ac:dyDescent="0.25">
      <c r="AZ4044" s="9">
        <v>3.0532544378698225</v>
      </c>
    </row>
    <row r="4045" spans="52:52" x14ac:dyDescent="0.25">
      <c r="AZ4045" s="9">
        <v>3.1242603550295858</v>
      </c>
    </row>
    <row r="4046" spans="52:52" x14ac:dyDescent="0.25">
      <c r="AZ4046" s="9">
        <v>4.5917159763313604</v>
      </c>
    </row>
    <row r="4047" spans="52:52" x14ac:dyDescent="0.25">
      <c r="AZ4047" s="9">
        <v>1.514792899408284</v>
      </c>
    </row>
    <row r="4048" spans="52:52" x14ac:dyDescent="0.25">
      <c r="AZ4048" s="9">
        <v>3.9763313609467459</v>
      </c>
    </row>
    <row r="4049" spans="52:52" x14ac:dyDescent="0.25">
      <c r="AZ4049" s="9">
        <v>2.4852071005917162</v>
      </c>
    </row>
    <row r="4050" spans="52:52" x14ac:dyDescent="0.25">
      <c r="AZ4050" s="9">
        <v>4.449704142011834</v>
      </c>
    </row>
    <row r="4051" spans="52:52" x14ac:dyDescent="0.25">
      <c r="AZ4051" s="9">
        <v>3.4792899408284024</v>
      </c>
    </row>
    <row r="4052" spans="52:52" x14ac:dyDescent="0.25">
      <c r="AZ4052" s="9">
        <v>3.1005917159763308</v>
      </c>
    </row>
    <row r="4053" spans="52:52" x14ac:dyDescent="0.25">
      <c r="AZ4053" s="9">
        <v>3.3609467455621305</v>
      </c>
    </row>
    <row r="4054" spans="52:52" x14ac:dyDescent="0.25">
      <c r="AZ4054" s="9">
        <v>3.4792899408284019</v>
      </c>
    </row>
    <row r="4055" spans="52:52" x14ac:dyDescent="0.25">
      <c r="AZ4055" s="9">
        <v>3.1005917159763317</v>
      </c>
    </row>
    <row r="4056" spans="52:52" x14ac:dyDescent="0.25">
      <c r="AZ4056" s="9">
        <v>3.0532544378698225</v>
      </c>
    </row>
    <row r="4057" spans="52:52" x14ac:dyDescent="0.25">
      <c r="AZ4057" s="9">
        <v>3.1242603550295858</v>
      </c>
    </row>
    <row r="4058" spans="52:52" x14ac:dyDescent="0.25">
      <c r="AZ4058" s="9">
        <v>4.5917159763313604</v>
      </c>
    </row>
    <row r="4059" spans="52:52" x14ac:dyDescent="0.25">
      <c r="AZ4059" s="9">
        <v>1.514792899408284</v>
      </c>
    </row>
    <row r="4060" spans="52:52" x14ac:dyDescent="0.25">
      <c r="AZ4060" s="9">
        <v>3.9763313609467459</v>
      </c>
    </row>
    <row r="4061" spans="52:52" x14ac:dyDescent="0.25">
      <c r="AZ4061" s="9">
        <v>2.4852071005917162</v>
      </c>
    </row>
    <row r="4062" spans="52:52" x14ac:dyDescent="0.25">
      <c r="AZ4062" s="9">
        <v>4.449704142011834</v>
      </c>
    </row>
    <row r="4063" spans="52:52" x14ac:dyDescent="0.25">
      <c r="AZ4063" s="9">
        <v>3.4792899408284024</v>
      </c>
    </row>
    <row r="4064" spans="52:52" x14ac:dyDescent="0.25">
      <c r="AZ4064" s="9">
        <v>3.1005917159763308</v>
      </c>
    </row>
    <row r="4065" spans="52:52" x14ac:dyDescent="0.25">
      <c r="AZ4065" s="9">
        <v>3.3609467455621305</v>
      </c>
    </row>
    <row r="4066" spans="52:52" x14ac:dyDescent="0.25">
      <c r="AZ4066" s="9">
        <v>3.4792899408284019</v>
      </c>
    </row>
    <row r="4067" spans="52:52" x14ac:dyDescent="0.25">
      <c r="AZ4067" s="9">
        <v>3.1005917159763317</v>
      </c>
    </row>
    <row r="4068" spans="52:52" x14ac:dyDescent="0.25">
      <c r="AZ4068" s="9">
        <v>3.0532544378698225</v>
      </c>
    </row>
    <row r="4069" spans="52:52" x14ac:dyDescent="0.25">
      <c r="AZ4069" s="9">
        <v>3.1242603550295858</v>
      </c>
    </row>
    <row r="4070" spans="52:52" x14ac:dyDescent="0.25">
      <c r="AZ4070" s="9">
        <v>4.5917159763313604</v>
      </c>
    </row>
    <row r="4071" spans="52:52" x14ac:dyDescent="0.25">
      <c r="AZ4071" s="9">
        <v>1.514792899408284</v>
      </c>
    </row>
    <row r="4072" spans="52:52" x14ac:dyDescent="0.25">
      <c r="AZ4072" s="9">
        <v>3.9763313609467459</v>
      </c>
    </row>
    <row r="4073" spans="52:52" x14ac:dyDescent="0.25">
      <c r="AZ4073" s="9">
        <v>2.4852071005917162</v>
      </c>
    </row>
    <row r="4074" spans="52:52" x14ac:dyDescent="0.25">
      <c r="AZ4074" s="9">
        <v>4.449704142011834</v>
      </c>
    </row>
    <row r="4075" spans="52:52" x14ac:dyDescent="0.25">
      <c r="AZ4075" s="9">
        <v>3.4792899408284024</v>
      </c>
    </row>
    <row r="4076" spans="52:52" x14ac:dyDescent="0.25">
      <c r="AZ4076" s="9">
        <v>3.1005917159763308</v>
      </c>
    </row>
    <row r="4077" spans="52:52" x14ac:dyDescent="0.25">
      <c r="AZ4077" s="9">
        <v>3.3609467455621305</v>
      </c>
    </row>
    <row r="4078" spans="52:52" x14ac:dyDescent="0.25">
      <c r="AZ4078" s="9">
        <v>3.4792899408284019</v>
      </c>
    </row>
    <row r="4079" spans="52:52" x14ac:dyDescent="0.25">
      <c r="AZ4079" s="9">
        <v>3.1005917159763317</v>
      </c>
    </row>
    <row r="4080" spans="52:52" x14ac:dyDescent="0.25">
      <c r="AZ4080" s="9">
        <v>3.0532544378698225</v>
      </c>
    </row>
    <row r="4081" spans="52:52" x14ac:dyDescent="0.25">
      <c r="AZ4081" s="9">
        <v>3.1242603550295858</v>
      </c>
    </row>
    <row r="4082" spans="52:52" x14ac:dyDescent="0.25">
      <c r="AZ4082" s="9">
        <v>4.5917159763313604</v>
      </c>
    </row>
    <row r="4083" spans="52:52" x14ac:dyDescent="0.25">
      <c r="AZ4083" s="9">
        <v>1.514792899408284</v>
      </c>
    </row>
    <row r="4084" spans="52:52" x14ac:dyDescent="0.25">
      <c r="AZ4084" s="9">
        <v>3.9763313609467459</v>
      </c>
    </row>
    <row r="4085" spans="52:52" x14ac:dyDescent="0.25">
      <c r="AZ4085" s="9">
        <v>2.4852071005917162</v>
      </c>
    </row>
    <row r="4086" spans="52:52" x14ac:dyDescent="0.25">
      <c r="AZ4086" s="9">
        <v>4.449704142011834</v>
      </c>
    </row>
    <row r="4087" spans="52:52" x14ac:dyDescent="0.25">
      <c r="AZ4087" s="9">
        <v>3.4792899408284024</v>
      </c>
    </row>
    <row r="4088" spans="52:52" x14ac:dyDescent="0.25">
      <c r="AZ4088" s="9">
        <v>3.1005917159763308</v>
      </c>
    </row>
    <row r="4089" spans="52:52" x14ac:dyDescent="0.25">
      <c r="AZ4089" s="9">
        <v>3.3609467455621305</v>
      </c>
    </row>
    <row r="4090" spans="52:52" x14ac:dyDescent="0.25">
      <c r="AZ4090" s="9">
        <v>3.4792899408284019</v>
      </c>
    </row>
    <row r="4091" spans="52:52" x14ac:dyDescent="0.25">
      <c r="AZ4091" s="9">
        <v>3.1005917159763317</v>
      </c>
    </row>
    <row r="4092" spans="52:52" x14ac:dyDescent="0.25">
      <c r="AZ4092" s="9">
        <v>3.0532544378698225</v>
      </c>
    </row>
    <row r="4093" spans="52:52" x14ac:dyDescent="0.25">
      <c r="AZ4093" s="9">
        <v>3.1242603550295858</v>
      </c>
    </row>
    <row r="4094" spans="52:52" x14ac:dyDescent="0.25">
      <c r="AZ4094" s="9">
        <v>4.5917159763313604</v>
      </c>
    </row>
    <row r="4095" spans="52:52" x14ac:dyDescent="0.25">
      <c r="AZ4095" s="9">
        <v>1.514792899408284</v>
      </c>
    </row>
    <row r="4096" spans="52:52" x14ac:dyDescent="0.25">
      <c r="AZ4096" s="9">
        <v>3.9763313609467459</v>
      </c>
    </row>
    <row r="4097" spans="52:52" x14ac:dyDescent="0.25">
      <c r="AZ4097" s="9">
        <v>2.4852071005917162</v>
      </c>
    </row>
    <row r="4098" spans="52:52" x14ac:dyDescent="0.25">
      <c r="AZ4098" s="9">
        <v>4.449704142011834</v>
      </c>
    </row>
    <row r="4099" spans="52:52" x14ac:dyDescent="0.25">
      <c r="AZ4099" s="9">
        <v>3.4792899408284024</v>
      </c>
    </row>
    <row r="4100" spans="52:52" x14ac:dyDescent="0.25">
      <c r="AZ4100" s="9">
        <v>3.1005917159763308</v>
      </c>
    </row>
    <row r="4101" spans="52:52" x14ac:dyDescent="0.25">
      <c r="AZ4101" s="9">
        <v>3.3609467455621305</v>
      </c>
    </row>
    <row r="4102" spans="52:52" x14ac:dyDescent="0.25">
      <c r="AZ4102" s="9">
        <v>3.4792899408284019</v>
      </c>
    </row>
    <row r="4103" spans="52:52" x14ac:dyDescent="0.25">
      <c r="AZ4103" s="9">
        <v>3.1005917159763317</v>
      </c>
    </row>
    <row r="4104" spans="52:52" x14ac:dyDescent="0.25">
      <c r="AZ4104" s="9">
        <v>3.0532544378698225</v>
      </c>
    </row>
    <row r="4105" spans="52:52" x14ac:dyDescent="0.25">
      <c r="AZ4105" s="9">
        <v>3.1242603550295858</v>
      </c>
    </row>
    <row r="4106" spans="52:52" x14ac:dyDescent="0.25">
      <c r="AZ4106" s="9">
        <v>4.5917159763313604</v>
      </c>
    </row>
    <row r="4107" spans="52:52" x14ac:dyDescent="0.25">
      <c r="AZ4107" s="9">
        <v>1.514792899408284</v>
      </c>
    </row>
    <row r="4108" spans="52:52" x14ac:dyDescent="0.25">
      <c r="AZ4108" s="9">
        <v>3.9763313609467459</v>
      </c>
    </row>
    <row r="4109" spans="52:52" x14ac:dyDescent="0.25">
      <c r="AZ4109" s="9">
        <v>2.4852071005917162</v>
      </c>
    </row>
    <row r="4110" spans="52:52" x14ac:dyDescent="0.25">
      <c r="AZ4110" s="9">
        <v>4.449704142011834</v>
      </c>
    </row>
    <row r="4111" spans="52:52" x14ac:dyDescent="0.25">
      <c r="AZ4111" s="9">
        <v>3.4792899408284024</v>
      </c>
    </row>
    <row r="4112" spans="52:52" x14ac:dyDescent="0.25">
      <c r="AZ4112" s="9">
        <v>3.1005917159763308</v>
      </c>
    </row>
    <row r="4113" spans="52:52" x14ac:dyDescent="0.25">
      <c r="AZ4113" s="9">
        <v>3.3609467455621305</v>
      </c>
    </row>
    <row r="4114" spans="52:52" x14ac:dyDescent="0.25">
      <c r="AZ4114" s="9">
        <v>3.4792899408284019</v>
      </c>
    </row>
    <row r="4115" spans="52:52" x14ac:dyDescent="0.25">
      <c r="AZ4115" s="9">
        <v>3.1005917159763317</v>
      </c>
    </row>
    <row r="4116" spans="52:52" x14ac:dyDescent="0.25">
      <c r="AZ4116" s="9">
        <v>3.0532544378698225</v>
      </c>
    </row>
    <row r="4117" spans="52:52" x14ac:dyDescent="0.25">
      <c r="AZ4117" s="9">
        <v>3.1242603550295858</v>
      </c>
    </row>
    <row r="4118" spans="52:52" x14ac:dyDescent="0.25">
      <c r="AZ4118" s="9">
        <v>4.5917159763313604</v>
      </c>
    </row>
    <row r="4119" spans="52:52" x14ac:dyDescent="0.25">
      <c r="AZ4119" s="9">
        <v>1.514792899408284</v>
      </c>
    </row>
    <row r="4120" spans="52:52" x14ac:dyDescent="0.25">
      <c r="AZ4120" s="9">
        <v>3.9763313609467459</v>
      </c>
    </row>
    <row r="4121" spans="52:52" x14ac:dyDescent="0.25">
      <c r="AZ4121" s="9">
        <v>2.4852071005917162</v>
      </c>
    </row>
    <row r="4122" spans="52:52" x14ac:dyDescent="0.25">
      <c r="AZ4122" s="9">
        <v>4.449704142011834</v>
      </c>
    </row>
    <row r="4123" spans="52:52" x14ac:dyDescent="0.25">
      <c r="AZ4123" s="9">
        <v>3.4792899408284024</v>
      </c>
    </row>
    <row r="4124" spans="52:52" x14ac:dyDescent="0.25">
      <c r="AZ4124" s="9">
        <v>3.1005917159763308</v>
      </c>
    </row>
    <row r="4125" spans="52:52" x14ac:dyDescent="0.25">
      <c r="AZ4125" s="9">
        <v>3.3609467455621305</v>
      </c>
    </row>
    <row r="4126" spans="52:52" x14ac:dyDescent="0.25">
      <c r="AZ4126" s="9">
        <v>3.4792899408284019</v>
      </c>
    </row>
    <row r="4127" spans="52:52" x14ac:dyDescent="0.25">
      <c r="AZ4127" s="9">
        <v>3.1005917159763317</v>
      </c>
    </row>
    <row r="4128" spans="52:52" x14ac:dyDescent="0.25">
      <c r="AZ4128" s="9">
        <v>3.0532544378698225</v>
      </c>
    </row>
    <row r="4129" spans="52:52" x14ac:dyDescent="0.25">
      <c r="AZ4129" s="9">
        <v>3.1242603550295858</v>
      </c>
    </row>
    <row r="4130" spans="52:52" x14ac:dyDescent="0.25">
      <c r="AZ4130" s="9">
        <v>4.5917159763313604</v>
      </c>
    </row>
    <row r="4131" spans="52:52" x14ac:dyDescent="0.25">
      <c r="AZ4131" s="9">
        <v>1.514792899408284</v>
      </c>
    </row>
    <row r="4132" spans="52:52" x14ac:dyDescent="0.25">
      <c r="AZ4132" s="9">
        <v>3.9763313609467459</v>
      </c>
    </row>
    <row r="4133" spans="52:52" x14ac:dyDescent="0.25">
      <c r="AZ4133" s="9">
        <v>2.4852071005917162</v>
      </c>
    </row>
    <row r="4134" spans="52:52" x14ac:dyDescent="0.25">
      <c r="AZ4134" s="9">
        <v>4.449704142011834</v>
      </c>
    </row>
    <row r="4135" spans="52:52" x14ac:dyDescent="0.25">
      <c r="AZ4135" s="9">
        <v>3.4792899408284024</v>
      </c>
    </row>
    <row r="4136" spans="52:52" x14ac:dyDescent="0.25">
      <c r="AZ4136" s="9">
        <v>3.1005917159763308</v>
      </c>
    </row>
    <row r="4137" spans="52:52" x14ac:dyDescent="0.25">
      <c r="AZ4137" s="9">
        <v>3.3609467455621305</v>
      </c>
    </row>
    <row r="4138" spans="52:52" x14ac:dyDescent="0.25">
      <c r="AZ4138" s="9">
        <v>3.4792899408284019</v>
      </c>
    </row>
    <row r="4139" spans="52:52" x14ac:dyDescent="0.25">
      <c r="AZ4139" s="9">
        <v>3.1005917159763317</v>
      </c>
    </row>
    <row r="4140" spans="52:52" x14ac:dyDescent="0.25">
      <c r="AZ4140" s="9">
        <v>3.0532544378698225</v>
      </c>
    </row>
    <row r="4141" spans="52:52" x14ac:dyDescent="0.25">
      <c r="AZ4141" s="9">
        <v>3.1242603550295858</v>
      </c>
    </row>
    <row r="4142" spans="52:52" x14ac:dyDescent="0.25">
      <c r="AZ4142" s="9">
        <v>4.5917159763313604</v>
      </c>
    </row>
    <row r="4143" spans="52:52" x14ac:dyDescent="0.25">
      <c r="AZ4143" s="9">
        <v>1.514792899408284</v>
      </c>
    </row>
    <row r="4144" spans="52:52" x14ac:dyDescent="0.25">
      <c r="AZ4144" s="9">
        <v>3.9763313609467459</v>
      </c>
    </row>
    <row r="4145" spans="52:52" x14ac:dyDescent="0.25">
      <c r="AZ4145" s="9">
        <v>2.4852071005917162</v>
      </c>
    </row>
    <row r="4146" spans="52:52" x14ac:dyDescent="0.25">
      <c r="AZ4146" s="9">
        <v>4.449704142011834</v>
      </c>
    </row>
    <row r="4147" spans="52:52" x14ac:dyDescent="0.25">
      <c r="AZ4147" s="9">
        <v>3.4792899408284024</v>
      </c>
    </row>
    <row r="4148" spans="52:52" x14ac:dyDescent="0.25">
      <c r="AZ4148" s="9">
        <v>3.1005917159763308</v>
      </c>
    </row>
    <row r="4149" spans="52:52" x14ac:dyDescent="0.25">
      <c r="AZ4149" s="9">
        <v>3.3609467455621305</v>
      </c>
    </row>
    <row r="4150" spans="52:52" x14ac:dyDescent="0.25">
      <c r="AZ4150" s="9">
        <v>3.4792899408284019</v>
      </c>
    </row>
    <row r="4151" spans="52:52" x14ac:dyDescent="0.25">
      <c r="AZ4151" s="9">
        <v>3.1005917159763317</v>
      </c>
    </row>
    <row r="4152" spans="52:52" x14ac:dyDescent="0.25">
      <c r="AZ4152" s="9">
        <v>3.0532544378698225</v>
      </c>
    </row>
    <row r="4153" spans="52:52" x14ac:dyDescent="0.25">
      <c r="AZ4153" s="9">
        <v>3.1242603550295858</v>
      </c>
    </row>
    <row r="4154" spans="52:52" x14ac:dyDescent="0.25">
      <c r="AZ4154" s="9">
        <v>4.5917159763313604</v>
      </c>
    </row>
    <row r="4155" spans="52:52" x14ac:dyDescent="0.25">
      <c r="AZ4155" s="9">
        <v>1.514792899408284</v>
      </c>
    </row>
    <row r="4156" spans="52:52" x14ac:dyDescent="0.25">
      <c r="AZ4156" s="9">
        <v>3.9763313609467459</v>
      </c>
    </row>
    <row r="4157" spans="52:52" x14ac:dyDescent="0.25">
      <c r="AZ4157" s="9">
        <v>2.4852071005917162</v>
      </c>
    </row>
    <row r="4158" spans="52:52" x14ac:dyDescent="0.25">
      <c r="AZ4158" s="9">
        <v>4.449704142011834</v>
      </c>
    </row>
    <row r="4159" spans="52:52" x14ac:dyDescent="0.25">
      <c r="AZ4159" s="9">
        <v>3.4792899408284024</v>
      </c>
    </row>
    <row r="4160" spans="52:52" x14ac:dyDescent="0.25">
      <c r="AZ4160" s="9">
        <v>3.1005917159763308</v>
      </c>
    </row>
    <row r="4161" spans="52:52" x14ac:dyDescent="0.25">
      <c r="AZ4161" s="9">
        <v>3.3609467455621305</v>
      </c>
    </row>
    <row r="4162" spans="52:52" x14ac:dyDescent="0.25">
      <c r="AZ4162" s="9">
        <v>3.4792899408284019</v>
      </c>
    </row>
    <row r="4163" spans="52:52" x14ac:dyDescent="0.25">
      <c r="AZ4163" s="9">
        <v>3.1005917159763317</v>
      </c>
    </row>
    <row r="4164" spans="52:52" x14ac:dyDescent="0.25">
      <c r="AZ4164" s="9">
        <v>3.0532544378698225</v>
      </c>
    </row>
    <row r="4165" spans="52:52" x14ac:dyDescent="0.25">
      <c r="AZ4165" s="9">
        <v>3.1242603550295858</v>
      </c>
    </row>
    <row r="4166" spans="52:52" x14ac:dyDescent="0.25">
      <c r="AZ4166" s="9">
        <v>4.5917159763313604</v>
      </c>
    </row>
    <row r="4167" spans="52:52" x14ac:dyDescent="0.25">
      <c r="AZ4167" s="9">
        <v>1.514792899408284</v>
      </c>
    </row>
    <row r="4168" spans="52:52" x14ac:dyDescent="0.25">
      <c r="AZ4168" s="9">
        <v>3.9763313609467459</v>
      </c>
    </row>
    <row r="4169" spans="52:52" x14ac:dyDescent="0.25">
      <c r="AZ4169" s="9">
        <v>2.4852071005917162</v>
      </c>
    </row>
    <row r="4170" spans="52:52" x14ac:dyDescent="0.25">
      <c r="AZ4170" s="9">
        <v>4.449704142011834</v>
      </c>
    </row>
    <row r="4171" spans="52:52" x14ac:dyDescent="0.25">
      <c r="AZ4171" s="9">
        <v>3.4792899408284024</v>
      </c>
    </row>
    <row r="4172" spans="52:52" x14ac:dyDescent="0.25">
      <c r="AZ4172" s="9">
        <v>3.1005917159763308</v>
      </c>
    </row>
    <row r="4173" spans="52:52" x14ac:dyDescent="0.25">
      <c r="AZ4173" s="9">
        <v>3.3609467455621305</v>
      </c>
    </row>
    <row r="4174" spans="52:52" x14ac:dyDescent="0.25">
      <c r="AZ4174" s="9">
        <v>3.4792899408284019</v>
      </c>
    </row>
    <row r="4175" spans="52:52" x14ac:dyDescent="0.25">
      <c r="AZ4175" s="9">
        <v>3.1005917159763317</v>
      </c>
    </row>
    <row r="4176" spans="52:52" x14ac:dyDescent="0.25">
      <c r="AZ4176" s="9">
        <v>3.0532544378698225</v>
      </c>
    </row>
    <row r="4177" spans="52:52" x14ac:dyDescent="0.25">
      <c r="AZ4177" s="9">
        <v>3.1242603550295858</v>
      </c>
    </row>
    <row r="4178" spans="52:52" x14ac:dyDescent="0.25">
      <c r="AZ4178" s="9">
        <v>4.5917159763313604</v>
      </c>
    </row>
    <row r="4179" spans="52:52" x14ac:dyDescent="0.25">
      <c r="AZ4179" s="9">
        <v>1.514792899408284</v>
      </c>
    </row>
    <row r="4180" spans="52:52" x14ac:dyDescent="0.25">
      <c r="AZ4180" s="9">
        <v>3.9763313609467459</v>
      </c>
    </row>
    <row r="4181" spans="52:52" x14ac:dyDescent="0.25">
      <c r="AZ4181" s="9">
        <v>2.4852071005917162</v>
      </c>
    </row>
    <row r="4182" spans="52:52" x14ac:dyDescent="0.25">
      <c r="AZ4182" s="9">
        <v>4.449704142011834</v>
      </c>
    </row>
    <row r="4183" spans="52:52" x14ac:dyDescent="0.25">
      <c r="AZ4183" s="9">
        <v>3.4792899408284024</v>
      </c>
    </row>
    <row r="4184" spans="52:52" x14ac:dyDescent="0.25">
      <c r="AZ4184" s="9">
        <v>3.1005917159763308</v>
      </c>
    </row>
    <row r="4185" spans="52:52" x14ac:dyDescent="0.25">
      <c r="AZ4185" s="9">
        <v>3.3609467455621305</v>
      </c>
    </row>
    <row r="4186" spans="52:52" x14ac:dyDescent="0.25">
      <c r="AZ4186" s="9">
        <v>3.4792899408284019</v>
      </c>
    </row>
    <row r="4187" spans="52:52" x14ac:dyDescent="0.25">
      <c r="AZ4187" s="9">
        <v>3.1005917159763317</v>
      </c>
    </row>
    <row r="4188" spans="52:52" x14ac:dyDescent="0.25">
      <c r="AZ4188" s="9">
        <v>3.0532544378698225</v>
      </c>
    </row>
    <row r="4189" spans="52:52" x14ac:dyDescent="0.25">
      <c r="AZ4189" s="9">
        <v>3.1242603550295858</v>
      </c>
    </row>
    <row r="4190" spans="52:52" x14ac:dyDescent="0.25">
      <c r="AZ4190" s="9">
        <v>4.5917159763313604</v>
      </c>
    </row>
    <row r="4191" spans="52:52" x14ac:dyDescent="0.25">
      <c r="AZ4191" s="9">
        <v>1.514792899408284</v>
      </c>
    </row>
    <row r="4192" spans="52:52" x14ac:dyDescent="0.25">
      <c r="AZ4192" s="9">
        <v>3.9763313609467459</v>
      </c>
    </row>
    <row r="4193" spans="52:52" x14ac:dyDescent="0.25">
      <c r="AZ4193" s="9">
        <v>2.4852071005917162</v>
      </c>
    </row>
    <row r="4194" spans="52:52" x14ac:dyDescent="0.25">
      <c r="AZ4194" s="9">
        <v>4.449704142011834</v>
      </c>
    </row>
    <row r="4195" spans="52:52" x14ac:dyDescent="0.25">
      <c r="AZ4195" s="9">
        <v>3.4792899408284024</v>
      </c>
    </row>
    <row r="4196" spans="52:52" x14ac:dyDescent="0.25">
      <c r="AZ4196" s="9">
        <v>3.1005917159763308</v>
      </c>
    </row>
    <row r="4197" spans="52:52" x14ac:dyDescent="0.25">
      <c r="AZ4197" s="9">
        <v>3.3609467455621305</v>
      </c>
    </row>
    <row r="4198" spans="52:52" x14ac:dyDescent="0.25">
      <c r="AZ4198" s="9">
        <v>3.4792899408284019</v>
      </c>
    </row>
    <row r="4199" spans="52:52" x14ac:dyDescent="0.25">
      <c r="AZ4199" s="9">
        <v>3.1005917159763317</v>
      </c>
    </row>
    <row r="4200" spans="52:52" x14ac:dyDescent="0.25">
      <c r="AZ4200" s="9">
        <v>3.0532544378698225</v>
      </c>
    </row>
    <row r="4201" spans="52:52" x14ac:dyDescent="0.25">
      <c r="AZ4201" s="9">
        <v>3.1242603550295858</v>
      </c>
    </row>
    <row r="4202" spans="52:52" x14ac:dyDescent="0.25">
      <c r="AZ4202" s="9">
        <v>4.5917159763313604</v>
      </c>
    </row>
    <row r="4203" spans="52:52" x14ac:dyDescent="0.25">
      <c r="AZ4203" s="9">
        <v>1.514792899408284</v>
      </c>
    </row>
    <row r="4204" spans="52:52" x14ac:dyDescent="0.25">
      <c r="AZ4204" s="9">
        <v>3.9763313609467459</v>
      </c>
    </row>
    <row r="4205" spans="52:52" x14ac:dyDescent="0.25">
      <c r="AZ4205" s="9">
        <v>2.4852071005917162</v>
      </c>
    </row>
    <row r="4206" spans="52:52" x14ac:dyDescent="0.25">
      <c r="AZ4206" s="9">
        <v>4.449704142011834</v>
      </c>
    </row>
    <row r="4207" spans="52:52" x14ac:dyDescent="0.25">
      <c r="AZ4207" s="9">
        <v>3.4792899408284024</v>
      </c>
    </row>
    <row r="4208" spans="52:52" x14ac:dyDescent="0.25">
      <c r="AZ4208" s="9">
        <v>3.1005917159763308</v>
      </c>
    </row>
    <row r="4209" spans="52:52" x14ac:dyDescent="0.25">
      <c r="AZ4209" s="9">
        <v>3.3609467455621305</v>
      </c>
    </row>
    <row r="4210" spans="52:52" x14ac:dyDescent="0.25">
      <c r="AZ4210" s="9">
        <v>3.4792899408284019</v>
      </c>
    </row>
    <row r="4211" spans="52:52" x14ac:dyDescent="0.25">
      <c r="AZ4211" s="9">
        <v>3.1005917159763317</v>
      </c>
    </row>
    <row r="4212" spans="52:52" x14ac:dyDescent="0.25">
      <c r="AZ4212" s="9">
        <v>3.0532544378698225</v>
      </c>
    </row>
    <row r="4213" spans="52:52" x14ac:dyDescent="0.25">
      <c r="AZ4213" s="9">
        <v>3.1242603550295858</v>
      </c>
    </row>
    <row r="4214" spans="52:52" x14ac:dyDescent="0.25">
      <c r="AZ4214" s="9">
        <v>4.5917159763313604</v>
      </c>
    </row>
    <row r="4215" spans="52:52" x14ac:dyDescent="0.25">
      <c r="AZ4215" s="9">
        <v>1.514792899408284</v>
      </c>
    </row>
    <row r="4216" spans="52:52" x14ac:dyDescent="0.25">
      <c r="AZ4216" s="9">
        <v>3.9763313609467459</v>
      </c>
    </row>
    <row r="4217" spans="52:52" x14ac:dyDescent="0.25">
      <c r="AZ4217" s="9">
        <v>2.4852071005917162</v>
      </c>
    </row>
    <row r="4218" spans="52:52" x14ac:dyDescent="0.25">
      <c r="AZ4218" s="9">
        <v>4.449704142011834</v>
      </c>
    </row>
    <row r="4219" spans="52:52" x14ac:dyDescent="0.25">
      <c r="AZ4219" s="9">
        <v>3.4792899408284024</v>
      </c>
    </row>
    <row r="4220" spans="52:52" x14ac:dyDescent="0.25">
      <c r="AZ4220" s="9">
        <v>3.1005917159763308</v>
      </c>
    </row>
    <row r="4221" spans="52:52" x14ac:dyDescent="0.25">
      <c r="AZ4221" s="9">
        <v>3.3609467455621305</v>
      </c>
    </row>
    <row r="4222" spans="52:52" x14ac:dyDescent="0.25">
      <c r="AZ4222" s="9">
        <v>3.4792899408284019</v>
      </c>
    </row>
    <row r="4223" spans="52:52" x14ac:dyDescent="0.25">
      <c r="AZ4223" s="9">
        <v>3.1005917159763317</v>
      </c>
    </row>
    <row r="4224" spans="52:52" x14ac:dyDescent="0.25">
      <c r="AZ4224" s="9">
        <v>3.0532544378698225</v>
      </c>
    </row>
    <row r="4225" spans="52:52" x14ac:dyDescent="0.25">
      <c r="AZ4225" s="9">
        <v>3.1242603550295858</v>
      </c>
    </row>
    <row r="4226" spans="52:52" x14ac:dyDescent="0.25">
      <c r="AZ4226" s="9">
        <v>4.5917159763313604</v>
      </c>
    </row>
    <row r="4227" spans="52:52" x14ac:dyDescent="0.25">
      <c r="AZ4227" s="9">
        <v>1.514792899408284</v>
      </c>
    </row>
    <row r="4228" spans="52:52" x14ac:dyDescent="0.25">
      <c r="AZ4228" s="9">
        <v>3.9763313609467459</v>
      </c>
    </row>
    <row r="4229" spans="52:52" x14ac:dyDescent="0.25">
      <c r="AZ4229" s="9">
        <v>2.4852071005917162</v>
      </c>
    </row>
    <row r="4230" spans="52:52" x14ac:dyDescent="0.25">
      <c r="AZ4230" s="9">
        <v>4.449704142011834</v>
      </c>
    </row>
    <row r="4231" spans="52:52" x14ac:dyDescent="0.25">
      <c r="AZ4231" s="9">
        <v>3.4792899408284024</v>
      </c>
    </row>
    <row r="4232" spans="52:52" x14ac:dyDescent="0.25">
      <c r="AZ4232" s="9">
        <v>3.1005917159763308</v>
      </c>
    </row>
    <row r="4233" spans="52:52" x14ac:dyDescent="0.25">
      <c r="AZ4233" s="9">
        <v>3.3609467455621305</v>
      </c>
    </row>
    <row r="4234" spans="52:52" x14ac:dyDescent="0.25">
      <c r="AZ4234" s="9">
        <v>3.4792899408284019</v>
      </c>
    </row>
    <row r="4235" spans="52:52" x14ac:dyDescent="0.25">
      <c r="AZ4235" s="9">
        <v>3.1005917159763317</v>
      </c>
    </row>
    <row r="4236" spans="52:52" x14ac:dyDescent="0.25">
      <c r="AZ4236" s="9">
        <v>3.0532544378698225</v>
      </c>
    </row>
    <row r="4237" spans="52:52" x14ac:dyDescent="0.25">
      <c r="AZ4237" s="9">
        <v>3.1242603550295858</v>
      </c>
    </row>
    <row r="4238" spans="52:52" x14ac:dyDescent="0.25">
      <c r="AZ4238" s="9">
        <v>4.5917159763313604</v>
      </c>
    </row>
    <row r="4239" spans="52:52" x14ac:dyDescent="0.25">
      <c r="AZ4239" s="9">
        <v>1.514792899408284</v>
      </c>
    </row>
    <row r="4240" spans="52:52" x14ac:dyDescent="0.25">
      <c r="AZ4240" s="9">
        <v>3.9763313609467459</v>
      </c>
    </row>
    <row r="4241" spans="52:52" x14ac:dyDescent="0.25">
      <c r="AZ4241" s="9">
        <v>2.4852071005917162</v>
      </c>
    </row>
    <row r="4242" spans="52:52" x14ac:dyDescent="0.25">
      <c r="AZ4242" s="9">
        <v>4.449704142011834</v>
      </c>
    </row>
    <row r="4243" spans="52:52" x14ac:dyDescent="0.25">
      <c r="AZ4243" s="9">
        <v>3.4792899408284024</v>
      </c>
    </row>
    <row r="4244" spans="52:52" x14ac:dyDescent="0.25">
      <c r="AZ4244" s="9">
        <v>3.1005917159763308</v>
      </c>
    </row>
    <row r="4245" spans="52:52" x14ac:dyDescent="0.25">
      <c r="AZ4245" s="9">
        <v>3.3609467455621305</v>
      </c>
    </row>
    <row r="4246" spans="52:52" x14ac:dyDescent="0.25">
      <c r="AZ4246" s="9">
        <v>3.4792899408284019</v>
      </c>
    </row>
    <row r="4247" spans="52:52" x14ac:dyDescent="0.25">
      <c r="AZ4247" s="9">
        <v>3.1005917159763317</v>
      </c>
    </row>
    <row r="4248" spans="52:52" x14ac:dyDescent="0.25">
      <c r="AZ4248" s="9">
        <v>3.0532544378698225</v>
      </c>
    </row>
    <row r="4249" spans="52:52" x14ac:dyDescent="0.25">
      <c r="AZ4249" s="9">
        <v>3.1242603550295858</v>
      </c>
    </row>
    <row r="4250" spans="52:52" x14ac:dyDescent="0.25">
      <c r="AZ4250" s="9">
        <v>4.5917159763313604</v>
      </c>
    </row>
    <row r="4251" spans="52:52" x14ac:dyDescent="0.25">
      <c r="AZ4251" s="9">
        <v>1.514792899408284</v>
      </c>
    </row>
    <row r="4252" spans="52:52" x14ac:dyDescent="0.25">
      <c r="AZ4252" s="9">
        <v>3.9763313609467459</v>
      </c>
    </row>
    <row r="4253" spans="52:52" x14ac:dyDescent="0.25">
      <c r="AZ4253" s="9">
        <v>2.4852071005917162</v>
      </c>
    </row>
    <row r="4254" spans="52:52" x14ac:dyDescent="0.25">
      <c r="AZ4254" s="9">
        <v>4.449704142011834</v>
      </c>
    </row>
    <row r="4255" spans="52:52" x14ac:dyDescent="0.25">
      <c r="AZ4255" s="9">
        <v>3.4792899408284024</v>
      </c>
    </row>
    <row r="4256" spans="52:52" x14ac:dyDescent="0.25">
      <c r="AZ4256" s="9">
        <v>3.1005917159763308</v>
      </c>
    </row>
    <row r="4257" spans="52:52" x14ac:dyDescent="0.25">
      <c r="AZ4257" s="9">
        <v>3.3609467455621305</v>
      </c>
    </row>
    <row r="4258" spans="52:52" x14ac:dyDescent="0.25">
      <c r="AZ4258" s="9">
        <v>3.4792899408284019</v>
      </c>
    </row>
    <row r="4259" spans="52:52" x14ac:dyDescent="0.25">
      <c r="AZ4259" s="9">
        <v>3.1005917159763317</v>
      </c>
    </row>
    <row r="4260" spans="52:52" x14ac:dyDescent="0.25">
      <c r="AZ4260" s="9">
        <v>3.0532544378698225</v>
      </c>
    </row>
    <row r="4261" spans="52:52" x14ac:dyDescent="0.25">
      <c r="AZ4261" s="9">
        <v>3.1242603550295858</v>
      </c>
    </row>
    <row r="4262" spans="52:52" x14ac:dyDescent="0.25">
      <c r="AZ4262" s="9">
        <v>4.5917159763313604</v>
      </c>
    </row>
    <row r="4263" spans="52:52" x14ac:dyDescent="0.25">
      <c r="AZ4263" s="9">
        <v>1.514792899408284</v>
      </c>
    </row>
    <row r="4264" spans="52:52" x14ac:dyDescent="0.25">
      <c r="AZ4264" s="9">
        <v>3.9763313609467459</v>
      </c>
    </row>
    <row r="4265" spans="52:52" x14ac:dyDescent="0.25">
      <c r="AZ4265" s="9">
        <v>2.4852071005917162</v>
      </c>
    </row>
    <row r="4266" spans="52:52" x14ac:dyDescent="0.25">
      <c r="AZ4266" s="9">
        <v>4.449704142011834</v>
      </c>
    </row>
    <row r="4267" spans="52:52" x14ac:dyDescent="0.25">
      <c r="AZ4267" s="9">
        <v>3.4792899408284024</v>
      </c>
    </row>
    <row r="4268" spans="52:52" x14ac:dyDescent="0.25">
      <c r="AZ4268" s="9">
        <v>3.1005917159763308</v>
      </c>
    </row>
    <row r="4269" spans="52:52" x14ac:dyDescent="0.25">
      <c r="AZ4269" s="9">
        <v>3.3609467455621305</v>
      </c>
    </row>
    <row r="4270" spans="52:52" x14ac:dyDescent="0.25">
      <c r="AZ4270" s="9">
        <v>3.4792899408284019</v>
      </c>
    </row>
    <row r="4271" spans="52:52" x14ac:dyDescent="0.25">
      <c r="AZ4271" s="9">
        <v>3.1005917159763317</v>
      </c>
    </row>
    <row r="4272" spans="52:52" x14ac:dyDescent="0.25">
      <c r="AZ4272" s="9">
        <v>3.0532544378698225</v>
      </c>
    </row>
    <row r="4273" spans="52:52" x14ac:dyDescent="0.25">
      <c r="AZ4273" s="9">
        <v>3.1242603550295858</v>
      </c>
    </row>
    <row r="4274" spans="52:52" x14ac:dyDescent="0.25">
      <c r="AZ4274" s="9">
        <v>4.5917159763313604</v>
      </c>
    </row>
    <row r="4275" spans="52:52" x14ac:dyDescent="0.25">
      <c r="AZ4275" s="9">
        <v>1.514792899408284</v>
      </c>
    </row>
    <row r="4276" spans="52:52" x14ac:dyDescent="0.25">
      <c r="AZ4276" s="9">
        <v>3.9763313609467459</v>
      </c>
    </row>
    <row r="4277" spans="52:52" x14ac:dyDescent="0.25">
      <c r="AZ4277" s="9">
        <v>2.4852071005917162</v>
      </c>
    </row>
    <row r="4278" spans="52:52" x14ac:dyDescent="0.25">
      <c r="AZ4278" s="9">
        <v>4.449704142011834</v>
      </c>
    </row>
    <row r="4279" spans="52:52" x14ac:dyDescent="0.25">
      <c r="AZ4279" s="9">
        <v>3.4792899408284024</v>
      </c>
    </row>
    <row r="4280" spans="52:52" x14ac:dyDescent="0.25">
      <c r="AZ4280" s="9">
        <v>3.1005917159763308</v>
      </c>
    </row>
    <row r="4281" spans="52:52" x14ac:dyDescent="0.25">
      <c r="AZ4281" s="9">
        <v>3.3609467455621305</v>
      </c>
    </row>
    <row r="4282" spans="52:52" x14ac:dyDescent="0.25">
      <c r="AZ4282" s="9">
        <v>3.4792899408284019</v>
      </c>
    </row>
    <row r="4283" spans="52:52" x14ac:dyDescent="0.25">
      <c r="AZ4283" s="9">
        <v>3.1005917159763317</v>
      </c>
    </row>
    <row r="4284" spans="52:52" x14ac:dyDescent="0.25">
      <c r="AZ4284" s="9">
        <v>3.0532544378698225</v>
      </c>
    </row>
    <row r="4285" spans="52:52" x14ac:dyDescent="0.25">
      <c r="AZ4285" s="9">
        <v>3.1242603550295858</v>
      </c>
    </row>
    <row r="4286" spans="52:52" x14ac:dyDescent="0.25">
      <c r="AZ4286" s="9">
        <v>4.5917159763313604</v>
      </c>
    </row>
    <row r="4287" spans="52:52" x14ac:dyDescent="0.25">
      <c r="AZ4287" s="9">
        <v>1.514792899408284</v>
      </c>
    </row>
    <row r="4288" spans="52:52" x14ac:dyDescent="0.25">
      <c r="AZ4288" s="9">
        <v>3.9763313609467459</v>
      </c>
    </row>
    <row r="4289" spans="52:52" x14ac:dyDescent="0.25">
      <c r="AZ4289" s="9">
        <v>2.4852071005917162</v>
      </c>
    </row>
    <row r="4290" spans="52:52" x14ac:dyDescent="0.25">
      <c r="AZ4290" s="9">
        <v>4.449704142011834</v>
      </c>
    </row>
    <row r="4291" spans="52:52" x14ac:dyDescent="0.25">
      <c r="AZ4291" s="9">
        <v>3.4792899408284024</v>
      </c>
    </row>
    <row r="4292" spans="52:52" x14ac:dyDescent="0.25">
      <c r="AZ4292" s="9">
        <v>3.1005917159763308</v>
      </c>
    </row>
    <row r="4293" spans="52:52" x14ac:dyDescent="0.25">
      <c r="AZ4293" s="9">
        <v>3.3609467455621305</v>
      </c>
    </row>
    <row r="4294" spans="52:52" x14ac:dyDescent="0.25">
      <c r="AZ4294" s="9">
        <v>3.4792899408284019</v>
      </c>
    </row>
    <row r="4295" spans="52:52" x14ac:dyDescent="0.25">
      <c r="AZ4295" s="9">
        <v>3.1005917159763317</v>
      </c>
    </row>
    <row r="4296" spans="52:52" x14ac:dyDescent="0.25">
      <c r="AZ4296" s="9">
        <v>3.0532544378698225</v>
      </c>
    </row>
    <row r="4297" spans="52:52" x14ac:dyDescent="0.25">
      <c r="AZ4297" s="9">
        <v>3.1242603550295858</v>
      </c>
    </row>
    <row r="4298" spans="52:52" x14ac:dyDescent="0.25">
      <c r="AZ4298" s="9">
        <v>4.5917159763313604</v>
      </c>
    </row>
    <row r="4299" spans="52:52" x14ac:dyDescent="0.25">
      <c r="AZ4299" s="9">
        <v>1.514792899408284</v>
      </c>
    </row>
    <row r="4300" spans="52:52" x14ac:dyDescent="0.25">
      <c r="AZ4300" s="9">
        <v>3.9763313609467459</v>
      </c>
    </row>
    <row r="4301" spans="52:52" x14ac:dyDescent="0.25">
      <c r="AZ4301" s="9">
        <v>2.4852071005917162</v>
      </c>
    </row>
    <row r="4302" spans="52:52" x14ac:dyDescent="0.25">
      <c r="AZ4302" s="9">
        <v>4.449704142011834</v>
      </c>
    </row>
    <row r="4303" spans="52:52" x14ac:dyDescent="0.25">
      <c r="AZ4303" s="9">
        <v>3.4792899408284024</v>
      </c>
    </row>
    <row r="4304" spans="52:52" x14ac:dyDescent="0.25">
      <c r="AZ4304" s="9">
        <v>3.1005917159763308</v>
      </c>
    </row>
    <row r="4305" spans="52:52" x14ac:dyDescent="0.25">
      <c r="AZ4305" s="9">
        <v>3.3609467455621305</v>
      </c>
    </row>
    <row r="4306" spans="52:52" x14ac:dyDescent="0.25">
      <c r="AZ4306" s="9">
        <v>3.4792899408284019</v>
      </c>
    </row>
    <row r="4307" spans="52:52" x14ac:dyDescent="0.25">
      <c r="AZ4307" s="9">
        <v>3.1005917159763317</v>
      </c>
    </row>
    <row r="4308" spans="52:52" x14ac:dyDescent="0.25">
      <c r="AZ4308" s="9">
        <v>3.0532544378698225</v>
      </c>
    </row>
    <row r="4309" spans="52:52" x14ac:dyDescent="0.25">
      <c r="AZ4309" s="9">
        <v>3.1242603550295858</v>
      </c>
    </row>
    <row r="4310" spans="52:52" x14ac:dyDescent="0.25">
      <c r="AZ4310" s="9">
        <v>4.5917159763313604</v>
      </c>
    </row>
    <row r="4311" spans="52:52" x14ac:dyDescent="0.25">
      <c r="AZ4311" s="9">
        <v>1.514792899408284</v>
      </c>
    </row>
    <row r="4312" spans="52:52" x14ac:dyDescent="0.25">
      <c r="AZ4312" s="9">
        <v>3.9763313609467459</v>
      </c>
    </row>
    <row r="4313" spans="52:52" x14ac:dyDescent="0.25">
      <c r="AZ4313" s="9">
        <v>2.4852071005917162</v>
      </c>
    </row>
    <row r="4314" spans="52:52" x14ac:dyDescent="0.25">
      <c r="AZ4314" s="9">
        <v>4.449704142011834</v>
      </c>
    </row>
    <row r="4315" spans="52:52" x14ac:dyDescent="0.25">
      <c r="AZ4315" s="9">
        <v>3.4792899408284024</v>
      </c>
    </row>
    <row r="4316" spans="52:52" x14ac:dyDescent="0.25">
      <c r="AZ4316" s="9">
        <v>3.1005917159763308</v>
      </c>
    </row>
    <row r="4317" spans="52:52" x14ac:dyDescent="0.25">
      <c r="AZ4317" s="9">
        <v>3.3609467455621305</v>
      </c>
    </row>
    <row r="4318" spans="52:52" x14ac:dyDescent="0.25">
      <c r="AZ4318" s="9">
        <v>3.4792899408284019</v>
      </c>
    </row>
    <row r="4319" spans="52:52" x14ac:dyDescent="0.25">
      <c r="AZ4319" s="9">
        <v>3.1005917159763317</v>
      </c>
    </row>
    <row r="4320" spans="52:52" x14ac:dyDescent="0.25">
      <c r="AZ4320" s="9">
        <v>3.0532544378698225</v>
      </c>
    </row>
    <row r="4321" spans="52:52" x14ac:dyDescent="0.25">
      <c r="AZ4321" s="9">
        <v>3.1242603550295858</v>
      </c>
    </row>
    <row r="4322" spans="52:52" x14ac:dyDescent="0.25">
      <c r="AZ4322" s="9">
        <v>4.5917159763313604</v>
      </c>
    </row>
    <row r="4323" spans="52:52" x14ac:dyDescent="0.25">
      <c r="AZ4323" s="9">
        <v>1.514792899408284</v>
      </c>
    </row>
    <row r="4324" spans="52:52" x14ac:dyDescent="0.25">
      <c r="AZ4324" s="9">
        <v>3.9763313609467459</v>
      </c>
    </row>
    <row r="4325" spans="52:52" x14ac:dyDescent="0.25">
      <c r="AZ4325" s="9">
        <v>2.4852071005917162</v>
      </c>
    </row>
    <row r="4326" spans="52:52" x14ac:dyDescent="0.25">
      <c r="AZ4326" s="9">
        <v>4.449704142011834</v>
      </c>
    </row>
    <row r="4327" spans="52:52" x14ac:dyDescent="0.25">
      <c r="AZ4327" s="9">
        <v>3.4792899408284024</v>
      </c>
    </row>
    <row r="4328" spans="52:52" x14ac:dyDescent="0.25">
      <c r="AZ4328" s="9">
        <v>3.1005917159763308</v>
      </c>
    </row>
    <row r="4329" spans="52:52" x14ac:dyDescent="0.25">
      <c r="AZ4329" s="9">
        <v>3.3609467455621305</v>
      </c>
    </row>
    <row r="4330" spans="52:52" x14ac:dyDescent="0.25">
      <c r="AZ4330" s="9">
        <v>3.4792899408284019</v>
      </c>
    </row>
    <row r="4331" spans="52:52" x14ac:dyDescent="0.25">
      <c r="AZ4331" s="9">
        <v>3.1005917159763317</v>
      </c>
    </row>
    <row r="4332" spans="52:52" x14ac:dyDescent="0.25">
      <c r="AZ4332" s="9">
        <v>3.0532544378698225</v>
      </c>
    </row>
    <row r="4333" spans="52:52" x14ac:dyDescent="0.25">
      <c r="AZ4333" s="9">
        <v>3.1242603550295858</v>
      </c>
    </row>
    <row r="4334" spans="52:52" x14ac:dyDescent="0.25">
      <c r="AZ4334" s="9">
        <v>4.5917159763313604</v>
      </c>
    </row>
    <row r="4335" spans="52:52" x14ac:dyDescent="0.25">
      <c r="AZ4335" s="9">
        <v>1.514792899408284</v>
      </c>
    </row>
    <row r="4336" spans="52:52" x14ac:dyDescent="0.25">
      <c r="AZ4336" s="9">
        <v>3.9763313609467459</v>
      </c>
    </row>
    <row r="4337" spans="52:52" x14ac:dyDescent="0.25">
      <c r="AZ4337" s="9">
        <v>2.4852071005917162</v>
      </c>
    </row>
    <row r="4338" spans="52:52" x14ac:dyDescent="0.25">
      <c r="AZ4338" s="9">
        <v>4.449704142011834</v>
      </c>
    </row>
    <row r="4339" spans="52:52" x14ac:dyDescent="0.25">
      <c r="AZ4339" s="9">
        <v>3.4792899408284024</v>
      </c>
    </row>
    <row r="4340" spans="52:52" x14ac:dyDescent="0.25">
      <c r="AZ4340" s="9">
        <v>3.1005917159763308</v>
      </c>
    </row>
    <row r="4341" spans="52:52" x14ac:dyDescent="0.25">
      <c r="AZ4341" s="9">
        <v>3.3609467455621305</v>
      </c>
    </row>
    <row r="4342" spans="52:52" x14ac:dyDescent="0.25">
      <c r="AZ4342" s="9">
        <v>3.4792899408284019</v>
      </c>
    </row>
    <row r="4343" spans="52:52" x14ac:dyDescent="0.25">
      <c r="AZ4343" s="9">
        <v>3.1005917159763317</v>
      </c>
    </row>
    <row r="4344" spans="52:52" x14ac:dyDescent="0.25">
      <c r="AZ4344" s="9">
        <v>3.0532544378698225</v>
      </c>
    </row>
    <row r="4345" spans="52:52" x14ac:dyDescent="0.25">
      <c r="AZ4345" s="9">
        <v>3.1242603550295858</v>
      </c>
    </row>
    <row r="4346" spans="52:52" x14ac:dyDescent="0.25">
      <c r="AZ4346" s="9">
        <v>4.5917159763313604</v>
      </c>
    </row>
    <row r="4347" spans="52:52" x14ac:dyDescent="0.25">
      <c r="AZ4347" s="9">
        <v>1.514792899408284</v>
      </c>
    </row>
    <row r="4348" spans="52:52" x14ac:dyDescent="0.25">
      <c r="AZ4348" s="9">
        <v>3.9763313609467459</v>
      </c>
    </row>
    <row r="4349" spans="52:52" x14ac:dyDescent="0.25">
      <c r="AZ4349" s="9">
        <v>2.4852071005917162</v>
      </c>
    </row>
    <row r="4350" spans="52:52" x14ac:dyDescent="0.25">
      <c r="AZ4350" s="9">
        <v>4.449704142011834</v>
      </c>
    </row>
    <row r="4351" spans="52:52" x14ac:dyDescent="0.25">
      <c r="AZ4351" s="9">
        <v>3.4792899408284024</v>
      </c>
    </row>
    <row r="4352" spans="52:52" x14ac:dyDescent="0.25">
      <c r="AZ4352" s="9">
        <v>3.1005917159763308</v>
      </c>
    </row>
    <row r="4353" spans="52:52" x14ac:dyDescent="0.25">
      <c r="AZ4353" s="9">
        <v>3.3609467455621305</v>
      </c>
    </row>
    <row r="4354" spans="52:52" x14ac:dyDescent="0.25">
      <c r="AZ4354" s="9">
        <v>3.4792899408284019</v>
      </c>
    </row>
    <row r="4355" spans="52:52" x14ac:dyDescent="0.25">
      <c r="AZ4355" s="9">
        <v>3.1005917159763317</v>
      </c>
    </row>
    <row r="4356" spans="52:52" x14ac:dyDescent="0.25">
      <c r="AZ4356" s="9">
        <v>3.0532544378698225</v>
      </c>
    </row>
    <row r="4357" spans="52:52" x14ac:dyDescent="0.25">
      <c r="AZ4357" s="9">
        <v>3.1242603550295858</v>
      </c>
    </row>
    <row r="4358" spans="52:52" x14ac:dyDescent="0.25">
      <c r="AZ4358" s="9">
        <v>4.5917159763313604</v>
      </c>
    </row>
    <row r="4359" spans="52:52" x14ac:dyDescent="0.25">
      <c r="AZ4359" s="9">
        <v>1.514792899408284</v>
      </c>
    </row>
    <row r="4360" spans="52:52" x14ac:dyDescent="0.25">
      <c r="AZ4360" s="9">
        <v>3.9763313609467459</v>
      </c>
    </row>
    <row r="4361" spans="52:52" x14ac:dyDescent="0.25">
      <c r="AZ4361" s="9">
        <v>2.4852071005917162</v>
      </c>
    </row>
    <row r="4362" spans="52:52" x14ac:dyDescent="0.25">
      <c r="AZ4362" s="9">
        <v>4.449704142011834</v>
      </c>
    </row>
    <row r="4363" spans="52:52" x14ac:dyDescent="0.25">
      <c r="AZ4363" s="9">
        <v>3.4792899408284024</v>
      </c>
    </row>
    <row r="4364" spans="52:52" x14ac:dyDescent="0.25">
      <c r="AZ4364" s="9">
        <v>3.1005917159763308</v>
      </c>
    </row>
    <row r="4365" spans="52:52" x14ac:dyDescent="0.25">
      <c r="AZ4365" s="9">
        <v>3.3609467455621305</v>
      </c>
    </row>
    <row r="4366" spans="52:52" x14ac:dyDescent="0.25">
      <c r="AZ4366" s="9">
        <v>3.4792899408284019</v>
      </c>
    </row>
    <row r="4367" spans="52:52" x14ac:dyDescent="0.25">
      <c r="AZ4367" s="9">
        <v>3.1005917159763317</v>
      </c>
    </row>
    <row r="4368" spans="52:52" x14ac:dyDescent="0.25">
      <c r="AZ4368" s="9">
        <v>3.0532544378698225</v>
      </c>
    </row>
    <row r="4369" spans="52:52" x14ac:dyDescent="0.25">
      <c r="AZ4369" s="9">
        <v>3.1242603550295858</v>
      </c>
    </row>
    <row r="4370" spans="52:52" x14ac:dyDescent="0.25">
      <c r="AZ4370" s="9">
        <v>4.5917159763313604</v>
      </c>
    </row>
    <row r="4371" spans="52:52" x14ac:dyDescent="0.25">
      <c r="AZ4371" s="9">
        <v>1.514792899408284</v>
      </c>
    </row>
    <row r="4372" spans="52:52" x14ac:dyDescent="0.25">
      <c r="AZ4372" s="9">
        <v>3.9763313609467459</v>
      </c>
    </row>
    <row r="4373" spans="52:52" x14ac:dyDescent="0.25">
      <c r="AZ4373" s="9">
        <v>2.4852071005917162</v>
      </c>
    </row>
    <row r="4374" spans="52:52" x14ac:dyDescent="0.25">
      <c r="AZ4374" s="9">
        <v>4.449704142011834</v>
      </c>
    </row>
    <row r="4375" spans="52:52" x14ac:dyDescent="0.25">
      <c r="AZ4375" s="9">
        <v>3.4792899408284024</v>
      </c>
    </row>
    <row r="4376" spans="52:52" x14ac:dyDescent="0.25">
      <c r="AZ4376" s="9">
        <v>3.1005917159763308</v>
      </c>
    </row>
    <row r="4377" spans="52:52" x14ac:dyDescent="0.25">
      <c r="AZ4377" s="9">
        <v>3.3609467455621305</v>
      </c>
    </row>
    <row r="4378" spans="52:52" x14ac:dyDescent="0.25">
      <c r="AZ4378" s="9">
        <v>3.4792899408284019</v>
      </c>
    </row>
    <row r="4379" spans="52:52" x14ac:dyDescent="0.25">
      <c r="AZ4379" s="9">
        <v>3.1005917159763317</v>
      </c>
    </row>
    <row r="4380" spans="52:52" x14ac:dyDescent="0.25">
      <c r="AZ4380" s="9">
        <v>3.0532544378698225</v>
      </c>
    </row>
    <row r="4381" spans="52:52" x14ac:dyDescent="0.25">
      <c r="AZ4381" s="9">
        <v>3.1242603550295858</v>
      </c>
    </row>
    <row r="4382" spans="52:52" x14ac:dyDescent="0.25">
      <c r="AZ4382" s="9">
        <v>4.5917159763313604</v>
      </c>
    </row>
    <row r="4383" spans="52:52" x14ac:dyDescent="0.25">
      <c r="AZ4383" s="9">
        <v>1.514792899408284</v>
      </c>
    </row>
    <row r="4384" spans="52:52" x14ac:dyDescent="0.25">
      <c r="AZ4384" s="9">
        <v>3.9763313609467459</v>
      </c>
    </row>
    <row r="4385" spans="52:52" x14ac:dyDescent="0.25">
      <c r="AZ4385" s="9">
        <v>2.4852071005917162</v>
      </c>
    </row>
    <row r="4386" spans="52:52" x14ac:dyDescent="0.25">
      <c r="AZ4386" s="9">
        <v>4.449704142011834</v>
      </c>
    </row>
    <row r="4387" spans="52:52" x14ac:dyDescent="0.25">
      <c r="AZ4387" s="9">
        <v>3.4792899408284024</v>
      </c>
    </row>
    <row r="4388" spans="52:52" x14ac:dyDescent="0.25">
      <c r="AZ4388" s="9">
        <v>3.1005917159763308</v>
      </c>
    </row>
    <row r="4389" spans="52:52" x14ac:dyDescent="0.25">
      <c r="AZ4389" s="9">
        <v>3.3609467455621305</v>
      </c>
    </row>
    <row r="4390" spans="52:52" x14ac:dyDescent="0.25">
      <c r="AZ4390" s="9">
        <v>3.4792899408284019</v>
      </c>
    </row>
    <row r="4391" spans="52:52" x14ac:dyDescent="0.25">
      <c r="AZ4391" s="9">
        <v>3.1005917159763317</v>
      </c>
    </row>
    <row r="4392" spans="52:52" x14ac:dyDescent="0.25">
      <c r="AZ4392" s="9">
        <v>3.0532544378698225</v>
      </c>
    </row>
    <row r="4393" spans="52:52" x14ac:dyDescent="0.25">
      <c r="AZ4393" s="9">
        <v>3.1242603550295858</v>
      </c>
    </row>
    <row r="4394" spans="52:52" x14ac:dyDescent="0.25">
      <c r="AZ4394" s="9">
        <v>4.5917159763313604</v>
      </c>
    </row>
    <row r="4395" spans="52:52" x14ac:dyDescent="0.25">
      <c r="AZ4395" s="9">
        <v>1.514792899408284</v>
      </c>
    </row>
    <row r="4396" spans="52:52" x14ac:dyDescent="0.25">
      <c r="AZ4396" s="9">
        <v>3.9763313609467459</v>
      </c>
    </row>
    <row r="4397" spans="52:52" x14ac:dyDescent="0.25">
      <c r="AZ4397" s="9">
        <v>2.4852071005917162</v>
      </c>
    </row>
    <row r="4398" spans="52:52" x14ac:dyDescent="0.25">
      <c r="AZ4398" s="9">
        <v>4.449704142011834</v>
      </c>
    </row>
    <row r="4399" spans="52:52" x14ac:dyDescent="0.25">
      <c r="AZ4399" s="9">
        <v>3.4792899408284024</v>
      </c>
    </row>
    <row r="4400" spans="52:52" x14ac:dyDescent="0.25">
      <c r="AZ4400" s="9">
        <v>3.1005917159763308</v>
      </c>
    </row>
    <row r="4401" spans="52:52" x14ac:dyDescent="0.25">
      <c r="AZ4401" s="9">
        <v>3.3609467455621305</v>
      </c>
    </row>
    <row r="4402" spans="52:52" x14ac:dyDescent="0.25">
      <c r="AZ4402" s="9">
        <v>3.4792899408284019</v>
      </c>
    </row>
    <row r="4403" spans="52:52" x14ac:dyDescent="0.25">
      <c r="AZ4403" s="9">
        <v>3.1005917159763317</v>
      </c>
    </row>
    <row r="4404" spans="52:52" x14ac:dyDescent="0.25">
      <c r="AZ4404" s="9">
        <v>3.0532544378698225</v>
      </c>
    </row>
    <row r="4405" spans="52:52" x14ac:dyDescent="0.25">
      <c r="AZ4405" s="9">
        <v>3.1242603550295858</v>
      </c>
    </row>
    <row r="4406" spans="52:52" x14ac:dyDescent="0.25">
      <c r="AZ4406" s="9">
        <v>4.5917159763313604</v>
      </c>
    </row>
    <row r="4407" spans="52:52" x14ac:dyDescent="0.25">
      <c r="AZ4407" s="9">
        <v>1.514792899408284</v>
      </c>
    </row>
    <row r="4408" spans="52:52" x14ac:dyDescent="0.25">
      <c r="AZ4408" s="9">
        <v>3.9763313609467459</v>
      </c>
    </row>
    <row r="4409" spans="52:52" x14ac:dyDescent="0.25">
      <c r="AZ4409" s="9">
        <v>2.4852071005917162</v>
      </c>
    </row>
    <row r="4410" spans="52:52" x14ac:dyDescent="0.25">
      <c r="AZ4410" s="9">
        <v>4.449704142011834</v>
      </c>
    </row>
    <row r="4411" spans="52:52" x14ac:dyDescent="0.25">
      <c r="AZ4411" s="9">
        <v>3.4792899408284024</v>
      </c>
    </row>
    <row r="4412" spans="52:52" x14ac:dyDescent="0.25">
      <c r="AZ4412" s="9">
        <v>3.1005917159763308</v>
      </c>
    </row>
    <row r="4413" spans="52:52" x14ac:dyDescent="0.25">
      <c r="AZ4413" s="9">
        <v>3.3609467455621305</v>
      </c>
    </row>
    <row r="4414" spans="52:52" x14ac:dyDescent="0.25">
      <c r="AZ4414" s="9">
        <v>3.4792899408284019</v>
      </c>
    </row>
    <row r="4415" spans="52:52" x14ac:dyDescent="0.25">
      <c r="AZ4415" s="9">
        <v>3.1005917159763317</v>
      </c>
    </row>
    <row r="4416" spans="52:52" x14ac:dyDescent="0.25">
      <c r="AZ4416" s="9">
        <v>3.0532544378698225</v>
      </c>
    </row>
    <row r="4417" spans="52:52" x14ac:dyDescent="0.25">
      <c r="AZ4417" s="9">
        <v>3.1242603550295858</v>
      </c>
    </row>
    <row r="4418" spans="52:52" x14ac:dyDescent="0.25">
      <c r="AZ4418" s="9">
        <v>4.5917159763313604</v>
      </c>
    </row>
    <row r="4419" spans="52:52" x14ac:dyDescent="0.25">
      <c r="AZ4419" s="9">
        <v>1.514792899408284</v>
      </c>
    </row>
    <row r="4420" spans="52:52" x14ac:dyDescent="0.25">
      <c r="AZ4420" s="9">
        <v>3.9763313609467459</v>
      </c>
    </row>
    <row r="4421" spans="52:52" x14ac:dyDescent="0.25">
      <c r="AZ4421" s="9">
        <v>2.4852071005917162</v>
      </c>
    </row>
    <row r="4422" spans="52:52" x14ac:dyDescent="0.25">
      <c r="AZ4422" s="9">
        <v>4.449704142011834</v>
      </c>
    </row>
    <row r="4423" spans="52:52" x14ac:dyDescent="0.25">
      <c r="AZ4423" s="9">
        <v>3.4792899408284024</v>
      </c>
    </row>
    <row r="4424" spans="52:52" x14ac:dyDescent="0.25">
      <c r="AZ4424" s="9">
        <v>3.1005917159763308</v>
      </c>
    </row>
    <row r="4425" spans="52:52" x14ac:dyDescent="0.25">
      <c r="AZ4425" s="9">
        <v>3.3609467455621305</v>
      </c>
    </row>
    <row r="4426" spans="52:52" x14ac:dyDescent="0.25">
      <c r="AZ4426" s="9">
        <v>3.4792899408284019</v>
      </c>
    </row>
    <row r="4427" spans="52:52" x14ac:dyDescent="0.25">
      <c r="AZ4427" s="9">
        <v>3.1005917159763317</v>
      </c>
    </row>
    <row r="4428" spans="52:52" x14ac:dyDescent="0.25">
      <c r="AZ4428" s="9">
        <v>3.0532544378698225</v>
      </c>
    </row>
    <row r="4429" spans="52:52" x14ac:dyDescent="0.25">
      <c r="AZ4429" s="9">
        <v>3.1242603550295858</v>
      </c>
    </row>
    <row r="4430" spans="52:52" x14ac:dyDescent="0.25">
      <c r="AZ4430" s="9">
        <v>4.5917159763313604</v>
      </c>
    </row>
    <row r="4431" spans="52:52" x14ac:dyDescent="0.25">
      <c r="AZ4431" s="9">
        <v>1.514792899408284</v>
      </c>
    </row>
    <row r="4432" spans="52:52" x14ac:dyDescent="0.25">
      <c r="AZ4432" s="9">
        <v>3.9763313609467459</v>
      </c>
    </row>
    <row r="4433" spans="52:52" x14ac:dyDescent="0.25">
      <c r="AZ4433" s="9">
        <v>2.4852071005917162</v>
      </c>
    </row>
    <row r="4434" spans="52:52" x14ac:dyDescent="0.25">
      <c r="AZ4434" s="9">
        <v>4.449704142011834</v>
      </c>
    </row>
    <row r="4435" spans="52:52" x14ac:dyDescent="0.25">
      <c r="AZ4435" s="9">
        <v>3.4792899408284024</v>
      </c>
    </row>
    <row r="4436" spans="52:52" x14ac:dyDescent="0.25">
      <c r="AZ4436" s="9">
        <v>3.1005917159763308</v>
      </c>
    </row>
    <row r="4437" spans="52:52" x14ac:dyDescent="0.25">
      <c r="AZ4437" s="9">
        <v>3.3609467455621305</v>
      </c>
    </row>
    <row r="4438" spans="52:52" x14ac:dyDescent="0.25">
      <c r="AZ4438" s="9">
        <v>3.4792899408284019</v>
      </c>
    </row>
    <row r="4439" spans="52:52" x14ac:dyDescent="0.25">
      <c r="AZ4439" s="9">
        <v>3.1005917159763317</v>
      </c>
    </row>
    <row r="4440" spans="52:52" x14ac:dyDescent="0.25">
      <c r="AZ4440" s="9">
        <v>3.0532544378698225</v>
      </c>
    </row>
    <row r="4441" spans="52:52" x14ac:dyDescent="0.25">
      <c r="AZ4441" s="9">
        <v>3.1242603550295858</v>
      </c>
    </row>
    <row r="4442" spans="52:52" x14ac:dyDescent="0.25">
      <c r="AZ4442" s="9">
        <v>4.5917159763313604</v>
      </c>
    </row>
    <row r="4443" spans="52:52" x14ac:dyDescent="0.25">
      <c r="AZ4443" s="9">
        <v>1.514792899408284</v>
      </c>
    </row>
    <row r="4444" spans="52:52" x14ac:dyDescent="0.25">
      <c r="AZ4444" s="9">
        <v>3.9763313609467459</v>
      </c>
    </row>
    <row r="4445" spans="52:52" x14ac:dyDescent="0.25">
      <c r="AZ4445" s="9">
        <v>2.4852071005917162</v>
      </c>
    </row>
    <row r="4446" spans="52:52" x14ac:dyDescent="0.25">
      <c r="AZ4446" s="9">
        <v>4.449704142011834</v>
      </c>
    </row>
    <row r="4447" spans="52:52" x14ac:dyDescent="0.25">
      <c r="AZ4447" s="9">
        <v>3.4792899408284024</v>
      </c>
    </row>
    <row r="4448" spans="52:52" x14ac:dyDescent="0.25">
      <c r="AZ4448" s="9">
        <v>3.1005917159763308</v>
      </c>
    </row>
    <row r="4449" spans="52:52" x14ac:dyDescent="0.25">
      <c r="AZ4449" s="9">
        <v>3.3609467455621305</v>
      </c>
    </row>
    <row r="4450" spans="52:52" x14ac:dyDescent="0.25">
      <c r="AZ4450" s="9">
        <v>3.4792899408284019</v>
      </c>
    </row>
    <row r="4451" spans="52:52" x14ac:dyDescent="0.25">
      <c r="AZ4451" s="9">
        <v>3.1005917159763317</v>
      </c>
    </row>
    <row r="4452" spans="52:52" x14ac:dyDescent="0.25">
      <c r="AZ4452" s="9">
        <v>3.0532544378698225</v>
      </c>
    </row>
    <row r="4453" spans="52:52" x14ac:dyDescent="0.25">
      <c r="AZ4453" s="9">
        <v>3.1242603550295858</v>
      </c>
    </row>
    <row r="4454" spans="52:52" x14ac:dyDescent="0.25">
      <c r="AZ4454" s="9">
        <v>4.5917159763313604</v>
      </c>
    </row>
    <row r="4455" spans="52:52" x14ac:dyDescent="0.25">
      <c r="AZ4455" s="9">
        <v>1.514792899408284</v>
      </c>
    </row>
    <row r="4456" spans="52:52" x14ac:dyDescent="0.25">
      <c r="AZ4456" s="9">
        <v>3.9763313609467459</v>
      </c>
    </row>
    <row r="4457" spans="52:52" x14ac:dyDescent="0.25">
      <c r="AZ4457" s="9">
        <v>2.4852071005917162</v>
      </c>
    </row>
    <row r="4458" spans="52:52" x14ac:dyDescent="0.25">
      <c r="AZ4458" s="9">
        <v>4.449704142011834</v>
      </c>
    </row>
    <row r="4459" spans="52:52" x14ac:dyDescent="0.25">
      <c r="AZ4459" s="9">
        <v>3.4792899408284024</v>
      </c>
    </row>
    <row r="4460" spans="52:52" x14ac:dyDescent="0.25">
      <c r="AZ4460" s="9">
        <v>3.1005917159763308</v>
      </c>
    </row>
    <row r="4461" spans="52:52" x14ac:dyDescent="0.25">
      <c r="AZ4461" s="9">
        <v>3.3609467455621305</v>
      </c>
    </row>
    <row r="4462" spans="52:52" x14ac:dyDescent="0.25">
      <c r="AZ4462" s="9">
        <v>3.4792899408284019</v>
      </c>
    </row>
    <row r="4463" spans="52:52" x14ac:dyDescent="0.25">
      <c r="AZ4463" s="9">
        <v>3.1005917159763317</v>
      </c>
    </row>
    <row r="4464" spans="52:52" x14ac:dyDescent="0.25">
      <c r="AZ4464" s="9">
        <v>3.0532544378698225</v>
      </c>
    </row>
    <row r="4465" spans="52:52" x14ac:dyDescent="0.25">
      <c r="AZ4465" s="9">
        <v>3.1242603550295858</v>
      </c>
    </row>
    <row r="4466" spans="52:52" x14ac:dyDescent="0.25">
      <c r="AZ4466" s="9">
        <v>4.5917159763313604</v>
      </c>
    </row>
    <row r="4467" spans="52:52" x14ac:dyDescent="0.25">
      <c r="AZ4467" s="9">
        <v>1.514792899408284</v>
      </c>
    </row>
    <row r="4468" spans="52:52" x14ac:dyDescent="0.25">
      <c r="AZ4468" s="9">
        <v>3.9763313609467459</v>
      </c>
    </row>
    <row r="4469" spans="52:52" x14ac:dyDescent="0.25">
      <c r="AZ4469" s="9">
        <v>2.4852071005917162</v>
      </c>
    </row>
    <row r="4470" spans="52:52" x14ac:dyDescent="0.25">
      <c r="AZ4470" s="9">
        <v>4.449704142011834</v>
      </c>
    </row>
    <row r="4471" spans="52:52" x14ac:dyDescent="0.25">
      <c r="AZ4471" s="9">
        <v>3.4792899408284024</v>
      </c>
    </row>
    <row r="4472" spans="52:52" x14ac:dyDescent="0.25">
      <c r="AZ4472" s="9">
        <v>3.1005917159763308</v>
      </c>
    </row>
    <row r="4473" spans="52:52" x14ac:dyDescent="0.25">
      <c r="AZ4473" s="9">
        <v>3.3609467455621305</v>
      </c>
    </row>
    <row r="4474" spans="52:52" x14ac:dyDescent="0.25">
      <c r="AZ4474" s="9">
        <v>3.4792899408284019</v>
      </c>
    </row>
    <row r="4475" spans="52:52" x14ac:dyDescent="0.25">
      <c r="AZ4475" s="9">
        <v>3.1005917159763317</v>
      </c>
    </row>
    <row r="4476" spans="52:52" x14ac:dyDescent="0.25">
      <c r="AZ4476" s="9">
        <v>3.0532544378698225</v>
      </c>
    </row>
    <row r="4477" spans="52:52" x14ac:dyDescent="0.25">
      <c r="AZ4477" s="9">
        <v>3.1242603550295858</v>
      </c>
    </row>
    <row r="4478" spans="52:52" x14ac:dyDescent="0.25">
      <c r="AZ4478" s="9">
        <v>4.5917159763313604</v>
      </c>
    </row>
    <row r="4479" spans="52:52" x14ac:dyDescent="0.25">
      <c r="AZ4479" s="9">
        <v>1.514792899408284</v>
      </c>
    </row>
    <row r="4480" spans="52:52" x14ac:dyDescent="0.25">
      <c r="AZ4480" s="9">
        <v>3.9763313609467459</v>
      </c>
    </row>
    <row r="4481" spans="52:52" x14ac:dyDescent="0.25">
      <c r="AZ4481" s="9">
        <v>2.4852071005917162</v>
      </c>
    </row>
    <row r="4482" spans="52:52" x14ac:dyDescent="0.25">
      <c r="AZ4482" s="9">
        <v>4.449704142011834</v>
      </c>
    </row>
    <row r="4483" spans="52:52" x14ac:dyDescent="0.25">
      <c r="AZ4483" s="9">
        <v>3.4792899408284024</v>
      </c>
    </row>
    <row r="4484" spans="52:52" x14ac:dyDescent="0.25">
      <c r="AZ4484" s="9">
        <v>3.1005917159763308</v>
      </c>
    </row>
    <row r="4485" spans="52:52" x14ac:dyDescent="0.25">
      <c r="AZ4485" s="9">
        <v>3.3609467455621305</v>
      </c>
    </row>
    <row r="4486" spans="52:52" x14ac:dyDescent="0.25">
      <c r="AZ4486" s="9">
        <v>3.4792899408284019</v>
      </c>
    </row>
    <row r="4487" spans="52:52" x14ac:dyDescent="0.25">
      <c r="AZ4487" s="9">
        <v>3.1005917159763317</v>
      </c>
    </row>
    <row r="4488" spans="52:52" x14ac:dyDescent="0.25">
      <c r="AZ4488" s="9">
        <v>3.0532544378698225</v>
      </c>
    </row>
    <row r="4489" spans="52:52" x14ac:dyDescent="0.25">
      <c r="AZ4489" s="9">
        <v>3.1242603550295858</v>
      </c>
    </row>
    <row r="4490" spans="52:52" x14ac:dyDescent="0.25">
      <c r="AZ4490" s="9">
        <v>4.5917159763313604</v>
      </c>
    </row>
    <row r="4491" spans="52:52" x14ac:dyDescent="0.25">
      <c r="AZ4491" s="9">
        <v>1.514792899408284</v>
      </c>
    </row>
    <row r="4492" spans="52:52" x14ac:dyDescent="0.25">
      <c r="AZ4492" s="9">
        <v>3.9763313609467459</v>
      </c>
    </row>
    <row r="4493" spans="52:52" x14ac:dyDescent="0.25">
      <c r="AZ4493" s="9">
        <v>2.4852071005917162</v>
      </c>
    </row>
    <row r="4494" spans="52:52" x14ac:dyDescent="0.25">
      <c r="AZ4494" s="9">
        <v>4.449704142011834</v>
      </c>
    </row>
    <row r="4495" spans="52:52" x14ac:dyDescent="0.25">
      <c r="AZ4495" s="9">
        <v>3.4792899408284024</v>
      </c>
    </row>
    <row r="4496" spans="52:52" x14ac:dyDescent="0.25">
      <c r="AZ4496" s="9">
        <v>3.1005917159763308</v>
      </c>
    </row>
    <row r="4497" spans="52:52" x14ac:dyDescent="0.25">
      <c r="AZ4497" s="9">
        <v>3.3609467455621305</v>
      </c>
    </row>
    <row r="4498" spans="52:52" x14ac:dyDescent="0.25">
      <c r="AZ4498" s="9">
        <v>3.4792899408284019</v>
      </c>
    </row>
    <row r="4499" spans="52:52" x14ac:dyDescent="0.25">
      <c r="AZ4499" s="9">
        <v>3.1005917159763317</v>
      </c>
    </row>
    <row r="4500" spans="52:52" x14ac:dyDescent="0.25">
      <c r="AZ4500" s="9">
        <v>3.0532544378698225</v>
      </c>
    </row>
    <row r="4501" spans="52:52" x14ac:dyDescent="0.25">
      <c r="AZ4501" s="9">
        <v>3.1242603550295858</v>
      </c>
    </row>
    <row r="4502" spans="52:52" x14ac:dyDescent="0.25">
      <c r="AZ4502" s="9">
        <v>4.5917159763313604</v>
      </c>
    </row>
    <row r="4503" spans="52:52" x14ac:dyDescent="0.25">
      <c r="AZ4503" s="9">
        <v>1.514792899408284</v>
      </c>
    </row>
    <row r="4504" spans="52:52" x14ac:dyDescent="0.25">
      <c r="AZ4504" s="9">
        <v>3.9763313609467459</v>
      </c>
    </row>
    <row r="4505" spans="52:52" x14ac:dyDescent="0.25">
      <c r="AZ4505" s="9">
        <v>2.4852071005917162</v>
      </c>
    </row>
    <row r="4506" spans="52:52" x14ac:dyDescent="0.25">
      <c r="AZ4506" s="9">
        <v>4.449704142011834</v>
      </c>
    </row>
    <row r="4507" spans="52:52" x14ac:dyDescent="0.25">
      <c r="AZ4507" s="9">
        <v>3.4792899408284024</v>
      </c>
    </row>
    <row r="4508" spans="52:52" x14ac:dyDescent="0.25">
      <c r="AZ4508" s="9">
        <v>3.1005917159763308</v>
      </c>
    </row>
    <row r="4509" spans="52:52" x14ac:dyDescent="0.25">
      <c r="AZ4509" s="9">
        <v>3.3609467455621305</v>
      </c>
    </row>
    <row r="4510" spans="52:52" x14ac:dyDescent="0.25">
      <c r="AZ4510" s="9">
        <v>3.4792899408284019</v>
      </c>
    </row>
    <row r="4511" spans="52:52" x14ac:dyDescent="0.25">
      <c r="AZ4511" s="9">
        <v>3.1005917159763317</v>
      </c>
    </row>
    <row r="4512" spans="52:52" x14ac:dyDescent="0.25">
      <c r="AZ4512" s="9">
        <v>3.0532544378698225</v>
      </c>
    </row>
    <row r="4513" spans="52:52" x14ac:dyDescent="0.25">
      <c r="AZ4513" s="9">
        <v>3.1242603550295858</v>
      </c>
    </row>
    <row r="4514" spans="52:52" x14ac:dyDescent="0.25">
      <c r="AZ4514" s="9">
        <v>4.5917159763313604</v>
      </c>
    </row>
    <row r="4515" spans="52:52" x14ac:dyDescent="0.25">
      <c r="AZ4515" s="9">
        <v>1.514792899408284</v>
      </c>
    </row>
    <row r="4516" spans="52:52" x14ac:dyDescent="0.25">
      <c r="AZ4516" s="9">
        <v>3.9763313609467459</v>
      </c>
    </row>
    <row r="4517" spans="52:52" x14ac:dyDescent="0.25">
      <c r="AZ4517" s="9">
        <v>2.4852071005917162</v>
      </c>
    </row>
    <row r="4518" spans="52:52" x14ac:dyDescent="0.25">
      <c r="AZ4518" s="9">
        <v>4.449704142011834</v>
      </c>
    </row>
    <row r="4519" spans="52:52" x14ac:dyDescent="0.25">
      <c r="AZ4519" s="9">
        <v>3.4792899408284024</v>
      </c>
    </row>
    <row r="4520" spans="52:52" x14ac:dyDescent="0.25">
      <c r="AZ4520" s="9">
        <v>3.1005917159763308</v>
      </c>
    </row>
    <row r="4521" spans="52:52" x14ac:dyDescent="0.25">
      <c r="AZ4521" s="9">
        <v>3.3609467455621305</v>
      </c>
    </row>
    <row r="4522" spans="52:52" x14ac:dyDescent="0.25">
      <c r="AZ4522" s="9">
        <v>3.4792899408284019</v>
      </c>
    </row>
    <row r="4523" spans="52:52" x14ac:dyDescent="0.25">
      <c r="AZ4523" s="9">
        <v>3.1005917159763317</v>
      </c>
    </row>
    <row r="4524" spans="52:52" x14ac:dyDescent="0.25">
      <c r="AZ4524" s="9">
        <v>3.0532544378698225</v>
      </c>
    </row>
    <row r="4525" spans="52:52" x14ac:dyDescent="0.25">
      <c r="AZ4525" s="9">
        <v>3.1242603550295858</v>
      </c>
    </row>
    <row r="4526" spans="52:52" x14ac:dyDescent="0.25">
      <c r="AZ4526" s="9">
        <v>4.5917159763313604</v>
      </c>
    </row>
    <row r="4527" spans="52:52" x14ac:dyDescent="0.25">
      <c r="AZ4527" s="9">
        <v>1.514792899408284</v>
      </c>
    </row>
    <row r="4528" spans="52:52" x14ac:dyDescent="0.25">
      <c r="AZ4528" s="9">
        <v>3.9763313609467459</v>
      </c>
    </row>
    <row r="4529" spans="52:52" x14ac:dyDescent="0.25">
      <c r="AZ4529" s="9">
        <v>2.4852071005917162</v>
      </c>
    </row>
    <row r="4530" spans="52:52" x14ac:dyDescent="0.25">
      <c r="AZ4530" s="9">
        <v>4.449704142011834</v>
      </c>
    </row>
    <row r="4531" spans="52:52" x14ac:dyDescent="0.25">
      <c r="AZ4531" s="9">
        <v>3.4792899408284024</v>
      </c>
    </row>
    <row r="4532" spans="52:52" x14ac:dyDescent="0.25">
      <c r="AZ4532" s="9">
        <v>3.1005917159763308</v>
      </c>
    </row>
    <row r="4533" spans="52:52" x14ac:dyDescent="0.25">
      <c r="AZ4533" s="9">
        <v>3.3609467455621305</v>
      </c>
    </row>
    <row r="4534" spans="52:52" x14ac:dyDescent="0.25">
      <c r="AZ4534" s="9">
        <v>3.4792899408284019</v>
      </c>
    </row>
    <row r="4535" spans="52:52" x14ac:dyDescent="0.25">
      <c r="AZ4535" s="9">
        <v>3.1005917159763317</v>
      </c>
    </row>
    <row r="4536" spans="52:52" x14ac:dyDescent="0.25">
      <c r="AZ4536" s="9">
        <v>3.0532544378698225</v>
      </c>
    </row>
    <row r="4537" spans="52:52" x14ac:dyDescent="0.25">
      <c r="AZ4537" s="9">
        <v>3.1242603550295858</v>
      </c>
    </row>
    <row r="4538" spans="52:52" x14ac:dyDescent="0.25">
      <c r="AZ4538" s="9">
        <v>4.5917159763313604</v>
      </c>
    </row>
    <row r="4539" spans="52:52" x14ac:dyDescent="0.25">
      <c r="AZ4539" s="9">
        <v>1.514792899408284</v>
      </c>
    </row>
    <row r="4540" spans="52:52" x14ac:dyDescent="0.25">
      <c r="AZ4540" s="9">
        <v>3.9763313609467459</v>
      </c>
    </row>
    <row r="4541" spans="52:52" x14ac:dyDescent="0.25">
      <c r="AZ4541" s="9">
        <v>2.4852071005917162</v>
      </c>
    </row>
    <row r="4542" spans="52:52" x14ac:dyDescent="0.25">
      <c r="AZ4542" s="9">
        <v>4.449704142011834</v>
      </c>
    </row>
    <row r="4543" spans="52:52" x14ac:dyDescent="0.25">
      <c r="AZ4543" s="9">
        <v>3.4792899408284024</v>
      </c>
    </row>
    <row r="4544" spans="52:52" x14ac:dyDescent="0.25">
      <c r="AZ4544" s="9">
        <v>3.1005917159763308</v>
      </c>
    </row>
    <row r="4545" spans="52:52" x14ac:dyDescent="0.25">
      <c r="AZ4545" s="9">
        <v>3.3609467455621305</v>
      </c>
    </row>
    <row r="4546" spans="52:52" x14ac:dyDescent="0.25">
      <c r="AZ4546" s="9">
        <v>3.4792899408284019</v>
      </c>
    </row>
    <row r="4547" spans="52:52" x14ac:dyDescent="0.25">
      <c r="AZ4547" s="9">
        <v>3.1005917159763317</v>
      </c>
    </row>
    <row r="4548" spans="52:52" x14ac:dyDescent="0.25">
      <c r="AZ4548" s="9">
        <v>3.0532544378698225</v>
      </c>
    </row>
    <row r="4549" spans="52:52" x14ac:dyDescent="0.25">
      <c r="AZ4549" s="9">
        <v>3.1242603550295858</v>
      </c>
    </row>
    <row r="4550" spans="52:52" x14ac:dyDescent="0.25">
      <c r="AZ4550" s="9">
        <v>4.5917159763313604</v>
      </c>
    </row>
    <row r="4551" spans="52:52" x14ac:dyDescent="0.25">
      <c r="AZ4551" s="9">
        <v>1.514792899408284</v>
      </c>
    </row>
    <row r="4552" spans="52:52" x14ac:dyDescent="0.25">
      <c r="AZ4552" s="9">
        <v>3.9763313609467459</v>
      </c>
    </row>
    <row r="4553" spans="52:52" x14ac:dyDescent="0.25">
      <c r="AZ4553" s="9">
        <v>2.4852071005917162</v>
      </c>
    </row>
    <row r="4554" spans="52:52" x14ac:dyDescent="0.25">
      <c r="AZ4554" s="9">
        <v>4.449704142011834</v>
      </c>
    </row>
    <row r="4555" spans="52:52" x14ac:dyDescent="0.25">
      <c r="AZ4555" s="9">
        <v>3.4792899408284024</v>
      </c>
    </row>
    <row r="4556" spans="52:52" x14ac:dyDescent="0.25">
      <c r="AZ4556" s="9">
        <v>3.1005917159763308</v>
      </c>
    </row>
    <row r="4557" spans="52:52" x14ac:dyDescent="0.25">
      <c r="AZ4557" s="9">
        <v>3.3609467455621305</v>
      </c>
    </row>
    <row r="4558" spans="52:52" x14ac:dyDescent="0.25">
      <c r="AZ4558" s="9">
        <v>3.4792899408284019</v>
      </c>
    </row>
    <row r="4559" spans="52:52" x14ac:dyDescent="0.25">
      <c r="AZ4559" s="9">
        <v>3.1005917159763317</v>
      </c>
    </row>
    <row r="4560" spans="52:52" x14ac:dyDescent="0.25">
      <c r="AZ4560" s="9">
        <v>3.0532544378698225</v>
      </c>
    </row>
    <row r="4561" spans="52:52" x14ac:dyDescent="0.25">
      <c r="AZ4561" s="9">
        <v>3.1242603550295858</v>
      </c>
    </row>
    <row r="4562" spans="52:52" x14ac:dyDescent="0.25">
      <c r="AZ4562" s="9">
        <v>4.5917159763313604</v>
      </c>
    </row>
    <row r="4563" spans="52:52" x14ac:dyDescent="0.25">
      <c r="AZ4563" s="9">
        <v>1.514792899408284</v>
      </c>
    </row>
    <row r="4564" spans="52:52" x14ac:dyDescent="0.25">
      <c r="AZ4564" s="9">
        <v>3.9763313609467459</v>
      </c>
    </row>
    <row r="4565" spans="52:52" x14ac:dyDescent="0.25">
      <c r="AZ4565" s="9">
        <v>2.4852071005917162</v>
      </c>
    </row>
    <row r="4566" spans="52:52" x14ac:dyDescent="0.25">
      <c r="AZ4566" s="9">
        <v>4.449704142011834</v>
      </c>
    </row>
    <row r="4567" spans="52:52" x14ac:dyDescent="0.25">
      <c r="AZ4567" s="9">
        <v>3.4792899408284024</v>
      </c>
    </row>
    <row r="4568" spans="52:52" x14ac:dyDescent="0.25">
      <c r="AZ4568" s="9">
        <v>3.1005917159763308</v>
      </c>
    </row>
    <row r="4569" spans="52:52" x14ac:dyDescent="0.25">
      <c r="AZ4569" s="9">
        <v>3.3609467455621305</v>
      </c>
    </row>
    <row r="4570" spans="52:52" x14ac:dyDescent="0.25">
      <c r="AZ4570" s="9">
        <v>3.4792899408284019</v>
      </c>
    </row>
    <row r="4571" spans="52:52" x14ac:dyDescent="0.25">
      <c r="AZ4571" s="9">
        <v>3.1005917159763317</v>
      </c>
    </row>
    <row r="4572" spans="52:52" x14ac:dyDescent="0.25">
      <c r="AZ4572" s="9">
        <v>3.0532544378698225</v>
      </c>
    </row>
    <row r="4573" spans="52:52" x14ac:dyDescent="0.25">
      <c r="AZ4573" s="9">
        <v>3.1242603550295858</v>
      </c>
    </row>
    <row r="4574" spans="52:52" x14ac:dyDescent="0.25">
      <c r="AZ4574" s="9">
        <v>4.5917159763313604</v>
      </c>
    </row>
    <row r="4575" spans="52:52" x14ac:dyDescent="0.25">
      <c r="AZ4575" s="9">
        <v>1.514792899408284</v>
      </c>
    </row>
    <row r="4576" spans="52:52" x14ac:dyDescent="0.25">
      <c r="AZ4576" s="9">
        <v>3.9763313609467459</v>
      </c>
    </row>
    <row r="4577" spans="52:52" x14ac:dyDescent="0.25">
      <c r="AZ4577" s="9">
        <v>2.4852071005917162</v>
      </c>
    </row>
    <row r="4578" spans="52:52" x14ac:dyDescent="0.25">
      <c r="AZ4578" s="9">
        <v>4.449704142011834</v>
      </c>
    </row>
    <row r="4579" spans="52:52" x14ac:dyDescent="0.25">
      <c r="AZ4579" s="9">
        <v>3.4792899408284024</v>
      </c>
    </row>
    <row r="4580" spans="52:52" x14ac:dyDescent="0.25">
      <c r="AZ4580" s="9">
        <v>3.1005917159763308</v>
      </c>
    </row>
    <row r="4581" spans="52:52" x14ac:dyDescent="0.25">
      <c r="AZ4581" s="9">
        <v>3.3609467455621305</v>
      </c>
    </row>
    <row r="4582" spans="52:52" x14ac:dyDescent="0.25">
      <c r="AZ4582" s="9">
        <v>3.4792899408284019</v>
      </c>
    </row>
    <row r="4583" spans="52:52" x14ac:dyDescent="0.25">
      <c r="AZ4583" s="9">
        <v>3.1005917159763317</v>
      </c>
    </row>
    <row r="4584" spans="52:52" x14ac:dyDescent="0.25">
      <c r="AZ4584" s="9">
        <v>3.0532544378698225</v>
      </c>
    </row>
    <row r="4585" spans="52:52" x14ac:dyDescent="0.25">
      <c r="AZ4585" s="9">
        <v>3.1242603550295858</v>
      </c>
    </row>
    <row r="4586" spans="52:52" x14ac:dyDescent="0.25">
      <c r="AZ4586" s="9">
        <v>4.5917159763313604</v>
      </c>
    </row>
    <row r="4587" spans="52:52" x14ac:dyDescent="0.25">
      <c r="AZ4587" s="9">
        <v>1.514792899408284</v>
      </c>
    </row>
    <row r="4588" spans="52:52" x14ac:dyDescent="0.25">
      <c r="AZ4588" s="9">
        <v>3.9763313609467459</v>
      </c>
    </row>
    <row r="4589" spans="52:52" x14ac:dyDescent="0.25">
      <c r="AZ4589" s="9">
        <v>2.4852071005917162</v>
      </c>
    </row>
    <row r="4590" spans="52:52" x14ac:dyDescent="0.25">
      <c r="AZ4590" s="9">
        <v>4.449704142011834</v>
      </c>
    </row>
    <row r="4591" spans="52:52" x14ac:dyDescent="0.25">
      <c r="AZ4591" s="9">
        <v>3.4792899408284024</v>
      </c>
    </row>
    <row r="4592" spans="52:52" x14ac:dyDescent="0.25">
      <c r="AZ4592" s="9">
        <v>3.1005917159763308</v>
      </c>
    </row>
    <row r="4593" spans="52:52" x14ac:dyDescent="0.25">
      <c r="AZ4593" s="9">
        <v>3.3609467455621305</v>
      </c>
    </row>
    <row r="4594" spans="52:52" x14ac:dyDescent="0.25">
      <c r="AZ4594" s="9">
        <v>3.4792899408284019</v>
      </c>
    </row>
    <row r="4595" spans="52:52" x14ac:dyDescent="0.25">
      <c r="AZ4595" s="9">
        <v>3.1005917159763317</v>
      </c>
    </row>
    <row r="4596" spans="52:52" x14ac:dyDescent="0.25">
      <c r="AZ4596" s="9">
        <v>3.0532544378698225</v>
      </c>
    </row>
    <row r="4597" spans="52:52" x14ac:dyDescent="0.25">
      <c r="AZ4597" s="9">
        <v>3.1242603550295858</v>
      </c>
    </row>
    <row r="4598" spans="52:52" x14ac:dyDescent="0.25">
      <c r="AZ4598" s="9">
        <v>4.5917159763313604</v>
      </c>
    </row>
    <row r="4599" spans="52:52" x14ac:dyDescent="0.25">
      <c r="AZ4599" s="9">
        <v>1.514792899408284</v>
      </c>
    </row>
    <row r="4600" spans="52:52" x14ac:dyDescent="0.25">
      <c r="AZ4600" s="9">
        <v>3.9763313609467459</v>
      </c>
    </row>
    <row r="4601" spans="52:52" x14ac:dyDescent="0.25">
      <c r="AZ4601" s="9">
        <v>2.4852071005917162</v>
      </c>
    </row>
    <row r="4602" spans="52:52" x14ac:dyDescent="0.25">
      <c r="AZ4602" s="9">
        <v>4.449704142011834</v>
      </c>
    </row>
    <row r="4603" spans="52:52" x14ac:dyDescent="0.25">
      <c r="AZ4603" s="9">
        <v>3.4792899408284024</v>
      </c>
    </row>
    <row r="4604" spans="52:52" x14ac:dyDescent="0.25">
      <c r="AZ4604" s="9">
        <v>3.1005917159763308</v>
      </c>
    </row>
    <row r="4605" spans="52:52" x14ac:dyDescent="0.25">
      <c r="AZ4605" s="9">
        <v>3.3609467455621305</v>
      </c>
    </row>
    <row r="4606" spans="52:52" x14ac:dyDescent="0.25">
      <c r="AZ4606" s="9">
        <v>3.4792899408284019</v>
      </c>
    </row>
    <row r="4607" spans="52:52" x14ac:dyDescent="0.25">
      <c r="AZ4607" s="9">
        <v>3.1005917159763317</v>
      </c>
    </row>
    <row r="4608" spans="52:52" x14ac:dyDescent="0.25">
      <c r="AZ4608" s="9">
        <v>3.0532544378698225</v>
      </c>
    </row>
    <row r="4609" spans="52:52" x14ac:dyDescent="0.25">
      <c r="AZ4609" s="9">
        <v>3.1242603550295858</v>
      </c>
    </row>
    <row r="4610" spans="52:52" x14ac:dyDescent="0.25">
      <c r="AZ4610" s="9">
        <v>4.5917159763313604</v>
      </c>
    </row>
    <row r="4611" spans="52:52" x14ac:dyDescent="0.25">
      <c r="AZ4611" s="9">
        <v>1.514792899408284</v>
      </c>
    </row>
    <row r="4612" spans="52:52" x14ac:dyDescent="0.25">
      <c r="AZ4612" s="9">
        <v>3.9763313609467459</v>
      </c>
    </row>
    <row r="4613" spans="52:52" x14ac:dyDescent="0.25">
      <c r="AZ4613" s="9">
        <v>2.4852071005917162</v>
      </c>
    </row>
    <row r="4614" spans="52:52" x14ac:dyDescent="0.25">
      <c r="AZ4614" s="9">
        <v>4.449704142011834</v>
      </c>
    </row>
    <row r="4615" spans="52:52" x14ac:dyDescent="0.25">
      <c r="AZ4615" s="9">
        <v>3.4792899408284024</v>
      </c>
    </row>
    <row r="4616" spans="52:52" x14ac:dyDescent="0.25">
      <c r="AZ4616" s="9">
        <v>3.1005917159763308</v>
      </c>
    </row>
    <row r="4617" spans="52:52" x14ac:dyDescent="0.25">
      <c r="AZ4617" s="9">
        <v>3.3609467455621305</v>
      </c>
    </row>
    <row r="4618" spans="52:52" x14ac:dyDescent="0.25">
      <c r="AZ4618" s="9">
        <v>3.4792899408284019</v>
      </c>
    </row>
    <row r="4619" spans="52:52" x14ac:dyDescent="0.25">
      <c r="AZ4619" s="9">
        <v>3.1005917159763317</v>
      </c>
    </row>
    <row r="4620" spans="52:52" x14ac:dyDescent="0.25">
      <c r="AZ4620" s="9">
        <v>3.0532544378698225</v>
      </c>
    </row>
    <row r="4621" spans="52:52" x14ac:dyDescent="0.25">
      <c r="AZ4621" s="9">
        <v>3.1242603550295858</v>
      </c>
    </row>
    <row r="4622" spans="52:52" x14ac:dyDescent="0.25">
      <c r="AZ4622" s="9">
        <v>4.5917159763313604</v>
      </c>
    </row>
    <row r="4623" spans="52:52" x14ac:dyDescent="0.25">
      <c r="AZ4623" s="9">
        <v>1.514792899408284</v>
      </c>
    </row>
    <row r="4624" spans="52:52" x14ac:dyDescent="0.25">
      <c r="AZ4624" s="9">
        <v>3.9763313609467459</v>
      </c>
    </row>
    <row r="4625" spans="52:52" x14ac:dyDescent="0.25">
      <c r="AZ4625" s="9">
        <v>2.4852071005917162</v>
      </c>
    </row>
    <row r="4626" spans="52:52" x14ac:dyDescent="0.25">
      <c r="AZ4626" s="9">
        <v>4.449704142011834</v>
      </c>
    </row>
    <row r="4627" spans="52:52" x14ac:dyDescent="0.25">
      <c r="AZ4627" s="9">
        <v>3.4792899408284024</v>
      </c>
    </row>
    <row r="4628" spans="52:52" x14ac:dyDescent="0.25">
      <c r="AZ4628" s="9">
        <v>3.1005917159763308</v>
      </c>
    </row>
    <row r="4629" spans="52:52" x14ac:dyDescent="0.25">
      <c r="AZ4629" s="9">
        <v>3.3609467455621305</v>
      </c>
    </row>
    <row r="4630" spans="52:52" x14ac:dyDescent="0.25">
      <c r="AZ4630" s="9">
        <v>3.4792899408284019</v>
      </c>
    </row>
    <row r="4631" spans="52:52" x14ac:dyDescent="0.25">
      <c r="AZ4631" s="9">
        <v>3.1005917159763317</v>
      </c>
    </row>
    <row r="4632" spans="52:52" x14ac:dyDescent="0.25">
      <c r="AZ4632" s="9">
        <v>3.0532544378698225</v>
      </c>
    </row>
    <row r="4633" spans="52:52" x14ac:dyDescent="0.25">
      <c r="AZ4633" s="9">
        <v>3.1242603550295858</v>
      </c>
    </row>
    <row r="4634" spans="52:52" x14ac:dyDescent="0.25">
      <c r="AZ4634" s="9">
        <v>4.5917159763313604</v>
      </c>
    </row>
    <row r="4635" spans="52:52" x14ac:dyDescent="0.25">
      <c r="AZ4635" s="9">
        <v>1.514792899408284</v>
      </c>
    </row>
    <row r="4636" spans="52:52" x14ac:dyDescent="0.25">
      <c r="AZ4636" s="9">
        <v>3.9763313609467459</v>
      </c>
    </row>
    <row r="4637" spans="52:52" x14ac:dyDescent="0.25">
      <c r="AZ4637" s="9">
        <v>2.4852071005917162</v>
      </c>
    </row>
    <row r="4638" spans="52:52" x14ac:dyDescent="0.25">
      <c r="AZ4638" s="9">
        <v>4.449704142011834</v>
      </c>
    </row>
    <row r="4639" spans="52:52" x14ac:dyDescent="0.25">
      <c r="AZ4639" s="9">
        <v>3.4792899408284024</v>
      </c>
    </row>
    <row r="4640" spans="52:52" x14ac:dyDescent="0.25">
      <c r="AZ4640" s="9">
        <v>3.1005917159763308</v>
      </c>
    </row>
    <row r="4641" spans="52:52" x14ac:dyDescent="0.25">
      <c r="AZ4641" s="9">
        <v>3.3609467455621305</v>
      </c>
    </row>
    <row r="4642" spans="52:52" x14ac:dyDescent="0.25">
      <c r="AZ4642" s="9">
        <v>3.4792899408284019</v>
      </c>
    </row>
    <row r="4643" spans="52:52" x14ac:dyDescent="0.25">
      <c r="AZ4643" s="9">
        <v>3.1005917159763317</v>
      </c>
    </row>
    <row r="4644" spans="52:52" x14ac:dyDescent="0.25">
      <c r="AZ4644" s="9">
        <v>3.0532544378698225</v>
      </c>
    </row>
    <row r="4645" spans="52:52" x14ac:dyDescent="0.25">
      <c r="AZ4645" s="9">
        <v>3.1242603550295858</v>
      </c>
    </row>
    <row r="4646" spans="52:52" x14ac:dyDescent="0.25">
      <c r="AZ4646" s="9">
        <v>4.5917159763313604</v>
      </c>
    </row>
    <row r="4647" spans="52:52" x14ac:dyDescent="0.25">
      <c r="AZ4647" s="9">
        <v>1.514792899408284</v>
      </c>
    </row>
    <row r="4648" spans="52:52" x14ac:dyDescent="0.25">
      <c r="AZ4648" s="9">
        <v>3.9763313609467459</v>
      </c>
    </row>
    <row r="4649" spans="52:52" x14ac:dyDescent="0.25">
      <c r="AZ4649" s="9">
        <v>2.4852071005917162</v>
      </c>
    </row>
    <row r="4650" spans="52:52" x14ac:dyDescent="0.25">
      <c r="AZ4650" s="9">
        <v>4.449704142011834</v>
      </c>
    </row>
    <row r="4651" spans="52:52" x14ac:dyDescent="0.25">
      <c r="AZ4651" s="9">
        <v>3.4792899408284024</v>
      </c>
    </row>
    <row r="4652" spans="52:52" x14ac:dyDescent="0.25">
      <c r="AZ4652" s="9">
        <v>3.1005917159763308</v>
      </c>
    </row>
    <row r="4653" spans="52:52" x14ac:dyDescent="0.25">
      <c r="AZ4653" s="9">
        <v>3.3609467455621305</v>
      </c>
    </row>
    <row r="4654" spans="52:52" x14ac:dyDescent="0.25">
      <c r="AZ4654" s="9">
        <v>3.4792899408284019</v>
      </c>
    </row>
    <row r="4655" spans="52:52" x14ac:dyDescent="0.25">
      <c r="AZ4655" s="9">
        <v>3.1005917159763317</v>
      </c>
    </row>
    <row r="4656" spans="52:52" x14ac:dyDescent="0.25">
      <c r="AZ4656" s="9">
        <v>3.0532544378698225</v>
      </c>
    </row>
    <row r="4657" spans="52:52" x14ac:dyDescent="0.25">
      <c r="AZ4657" s="9">
        <v>3.1242603550295858</v>
      </c>
    </row>
    <row r="4658" spans="52:52" x14ac:dyDescent="0.25">
      <c r="AZ4658" s="9">
        <v>4.5917159763313604</v>
      </c>
    </row>
    <row r="4659" spans="52:52" x14ac:dyDescent="0.25">
      <c r="AZ4659" s="9">
        <v>1.514792899408284</v>
      </c>
    </row>
    <row r="4660" spans="52:52" x14ac:dyDescent="0.25">
      <c r="AZ4660" s="9">
        <v>3.9763313609467459</v>
      </c>
    </row>
    <row r="4661" spans="52:52" x14ac:dyDescent="0.25">
      <c r="AZ4661" s="9">
        <v>2.4852071005917162</v>
      </c>
    </row>
    <row r="4662" spans="52:52" x14ac:dyDescent="0.25">
      <c r="AZ4662" s="9">
        <v>4.449704142011834</v>
      </c>
    </row>
    <row r="4663" spans="52:52" x14ac:dyDescent="0.25">
      <c r="AZ4663" s="9">
        <v>3.4792899408284024</v>
      </c>
    </row>
    <row r="4664" spans="52:52" x14ac:dyDescent="0.25">
      <c r="AZ4664" s="9">
        <v>3.1005917159763308</v>
      </c>
    </row>
    <row r="4665" spans="52:52" x14ac:dyDescent="0.25">
      <c r="AZ4665" s="9">
        <v>3.3609467455621305</v>
      </c>
    </row>
    <row r="4666" spans="52:52" x14ac:dyDescent="0.25">
      <c r="AZ4666" s="9">
        <v>3.4792899408284019</v>
      </c>
    </row>
    <row r="4667" spans="52:52" x14ac:dyDescent="0.25">
      <c r="AZ4667" s="9">
        <v>3.1005917159763317</v>
      </c>
    </row>
    <row r="4668" spans="52:52" x14ac:dyDescent="0.25">
      <c r="AZ4668" s="9">
        <v>3.0532544378698225</v>
      </c>
    </row>
    <row r="4669" spans="52:52" x14ac:dyDescent="0.25">
      <c r="AZ4669" s="9">
        <v>3.1242603550295858</v>
      </c>
    </row>
    <row r="4670" spans="52:52" x14ac:dyDescent="0.25">
      <c r="AZ4670" s="9">
        <v>4.5917159763313604</v>
      </c>
    </row>
    <row r="4671" spans="52:52" x14ac:dyDescent="0.25">
      <c r="AZ4671" s="9">
        <v>1.514792899408284</v>
      </c>
    </row>
    <row r="4672" spans="52:52" x14ac:dyDescent="0.25">
      <c r="AZ4672" s="9">
        <v>3.9763313609467459</v>
      </c>
    </row>
    <row r="4673" spans="52:52" x14ac:dyDescent="0.25">
      <c r="AZ4673" s="9">
        <v>2.4852071005917162</v>
      </c>
    </row>
    <row r="4674" spans="52:52" x14ac:dyDescent="0.25">
      <c r="AZ4674" s="9">
        <v>4.449704142011834</v>
      </c>
    </row>
    <row r="4675" spans="52:52" x14ac:dyDescent="0.25">
      <c r="AZ4675" s="9">
        <v>3.4792899408284024</v>
      </c>
    </row>
    <row r="4676" spans="52:52" x14ac:dyDescent="0.25">
      <c r="AZ4676" s="9">
        <v>3.1005917159763308</v>
      </c>
    </row>
    <row r="4677" spans="52:52" x14ac:dyDescent="0.25">
      <c r="AZ4677" s="9">
        <v>3.3609467455621305</v>
      </c>
    </row>
    <row r="4678" spans="52:52" x14ac:dyDescent="0.25">
      <c r="AZ4678" s="9">
        <v>3.4792899408284019</v>
      </c>
    </row>
    <row r="4679" spans="52:52" x14ac:dyDescent="0.25">
      <c r="AZ4679" s="9">
        <v>3.1005917159763317</v>
      </c>
    </row>
    <row r="4680" spans="52:52" x14ac:dyDescent="0.25">
      <c r="AZ4680" s="9">
        <v>3.0532544378698225</v>
      </c>
    </row>
    <row r="4681" spans="52:52" x14ac:dyDescent="0.25">
      <c r="AZ4681" s="9">
        <v>3.1242603550295858</v>
      </c>
    </row>
    <row r="4682" spans="52:52" x14ac:dyDescent="0.25">
      <c r="AZ4682" s="9">
        <v>4.5917159763313604</v>
      </c>
    </row>
    <row r="4683" spans="52:52" x14ac:dyDescent="0.25">
      <c r="AZ4683" s="9">
        <v>1.514792899408284</v>
      </c>
    </row>
    <row r="4684" spans="52:52" x14ac:dyDescent="0.25">
      <c r="AZ4684" s="9">
        <v>3.9763313609467459</v>
      </c>
    </row>
    <row r="4685" spans="52:52" x14ac:dyDescent="0.25">
      <c r="AZ4685" s="9">
        <v>2.4852071005917162</v>
      </c>
    </row>
    <row r="4686" spans="52:52" x14ac:dyDescent="0.25">
      <c r="AZ4686" s="9">
        <v>4.449704142011834</v>
      </c>
    </row>
    <row r="4687" spans="52:52" x14ac:dyDescent="0.25">
      <c r="AZ4687" s="9">
        <v>3.4792899408284024</v>
      </c>
    </row>
    <row r="4688" spans="52:52" x14ac:dyDescent="0.25">
      <c r="AZ4688" s="9">
        <v>3.1005917159763308</v>
      </c>
    </row>
    <row r="4689" spans="52:52" x14ac:dyDescent="0.25">
      <c r="AZ4689" s="9">
        <v>3.3609467455621305</v>
      </c>
    </row>
    <row r="4690" spans="52:52" x14ac:dyDescent="0.25">
      <c r="AZ4690" s="9">
        <v>3.4792899408284019</v>
      </c>
    </row>
    <row r="4691" spans="52:52" x14ac:dyDescent="0.25">
      <c r="AZ4691" s="9">
        <v>3.1005917159763317</v>
      </c>
    </row>
    <row r="4692" spans="52:52" x14ac:dyDescent="0.25">
      <c r="AZ4692" s="9">
        <v>3.0532544378698225</v>
      </c>
    </row>
    <row r="4693" spans="52:52" x14ac:dyDescent="0.25">
      <c r="AZ4693" s="9">
        <v>3.1242603550295858</v>
      </c>
    </row>
    <row r="4694" spans="52:52" x14ac:dyDescent="0.25">
      <c r="AZ4694" s="9">
        <v>4.5917159763313604</v>
      </c>
    </row>
    <row r="4695" spans="52:52" x14ac:dyDescent="0.25">
      <c r="AZ4695" s="9">
        <v>1.514792899408284</v>
      </c>
    </row>
    <row r="4696" spans="52:52" x14ac:dyDescent="0.25">
      <c r="AZ4696" s="9">
        <v>3.9763313609467459</v>
      </c>
    </row>
    <row r="4697" spans="52:52" x14ac:dyDescent="0.25">
      <c r="AZ4697" s="9">
        <v>2.4852071005917162</v>
      </c>
    </row>
    <row r="4698" spans="52:52" x14ac:dyDescent="0.25">
      <c r="AZ4698" s="9">
        <v>4.449704142011834</v>
      </c>
    </row>
    <row r="4699" spans="52:52" x14ac:dyDescent="0.25">
      <c r="AZ4699" s="9">
        <v>3.4792899408284024</v>
      </c>
    </row>
    <row r="4700" spans="52:52" x14ac:dyDescent="0.25">
      <c r="AZ4700" s="9">
        <v>3.1005917159763308</v>
      </c>
    </row>
    <row r="4701" spans="52:52" x14ac:dyDescent="0.25">
      <c r="AZ4701" s="9">
        <v>3.3609467455621305</v>
      </c>
    </row>
    <row r="4702" spans="52:52" x14ac:dyDescent="0.25">
      <c r="AZ4702" s="9">
        <v>3.4792899408284019</v>
      </c>
    </row>
    <row r="4703" spans="52:52" x14ac:dyDescent="0.25">
      <c r="AZ4703" s="9">
        <v>3.1005917159763317</v>
      </c>
    </row>
    <row r="4704" spans="52:52" x14ac:dyDescent="0.25">
      <c r="AZ4704" s="9">
        <v>3.0532544378698225</v>
      </c>
    </row>
    <row r="4705" spans="52:52" x14ac:dyDescent="0.25">
      <c r="AZ4705" s="9">
        <v>3.1242603550295858</v>
      </c>
    </row>
    <row r="4706" spans="52:52" x14ac:dyDescent="0.25">
      <c r="AZ4706" s="9">
        <v>4.5917159763313604</v>
      </c>
    </row>
    <row r="4707" spans="52:52" x14ac:dyDescent="0.25">
      <c r="AZ4707" s="9">
        <v>1.514792899408284</v>
      </c>
    </row>
    <row r="4708" spans="52:52" x14ac:dyDescent="0.25">
      <c r="AZ4708" s="9">
        <v>3.9763313609467459</v>
      </c>
    </row>
    <row r="4709" spans="52:52" x14ac:dyDescent="0.25">
      <c r="AZ4709" s="9">
        <v>2.4852071005917162</v>
      </c>
    </row>
    <row r="4710" spans="52:52" x14ac:dyDescent="0.25">
      <c r="AZ4710" s="9">
        <v>4.449704142011834</v>
      </c>
    </row>
    <row r="4711" spans="52:52" x14ac:dyDescent="0.25">
      <c r="AZ4711" s="9">
        <v>3.4792899408284024</v>
      </c>
    </row>
    <row r="4712" spans="52:52" x14ac:dyDescent="0.25">
      <c r="AZ4712" s="9">
        <v>3.1005917159763308</v>
      </c>
    </row>
    <row r="4713" spans="52:52" x14ac:dyDescent="0.25">
      <c r="AZ4713" s="9">
        <v>3.3609467455621305</v>
      </c>
    </row>
    <row r="4714" spans="52:52" x14ac:dyDescent="0.25">
      <c r="AZ4714" s="9">
        <v>3.4792899408284019</v>
      </c>
    </row>
    <row r="4715" spans="52:52" x14ac:dyDescent="0.25">
      <c r="AZ4715" s="9">
        <v>3.1005917159763317</v>
      </c>
    </row>
    <row r="4716" spans="52:52" x14ac:dyDescent="0.25">
      <c r="AZ4716" s="9">
        <v>3.0532544378698225</v>
      </c>
    </row>
    <row r="4717" spans="52:52" x14ac:dyDescent="0.25">
      <c r="AZ4717" s="9">
        <v>3.1242603550295858</v>
      </c>
    </row>
    <row r="4718" spans="52:52" x14ac:dyDescent="0.25">
      <c r="AZ4718" s="9">
        <v>4.5917159763313604</v>
      </c>
    </row>
    <row r="4719" spans="52:52" x14ac:dyDescent="0.25">
      <c r="AZ4719" s="9">
        <v>1.514792899408284</v>
      </c>
    </row>
    <row r="4720" spans="52:52" x14ac:dyDescent="0.25">
      <c r="AZ4720" s="9">
        <v>3.9763313609467459</v>
      </c>
    </row>
    <row r="4721" spans="52:52" x14ac:dyDescent="0.25">
      <c r="AZ4721" s="9">
        <v>2.4852071005917162</v>
      </c>
    </row>
    <row r="4722" spans="52:52" x14ac:dyDescent="0.25">
      <c r="AZ4722" s="9">
        <v>4.449704142011834</v>
      </c>
    </row>
    <row r="4723" spans="52:52" x14ac:dyDescent="0.25">
      <c r="AZ4723" s="9">
        <v>3.4792899408284024</v>
      </c>
    </row>
    <row r="4724" spans="52:52" x14ac:dyDescent="0.25">
      <c r="AZ4724" s="9">
        <v>3.1005917159763308</v>
      </c>
    </row>
    <row r="4725" spans="52:52" x14ac:dyDescent="0.25">
      <c r="AZ4725" s="9">
        <v>3.3609467455621305</v>
      </c>
    </row>
    <row r="4726" spans="52:52" x14ac:dyDescent="0.25">
      <c r="AZ4726" s="9">
        <v>3.4792899408284019</v>
      </c>
    </row>
    <row r="4727" spans="52:52" x14ac:dyDescent="0.25">
      <c r="AZ4727" s="9">
        <v>3.1005917159763317</v>
      </c>
    </row>
    <row r="4728" spans="52:52" x14ac:dyDescent="0.25">
      <c r="AZ4728" s="9">
        <v>3.0532544378698225</v>
      </c>
    </row>
    <row r="4729" spans="52:52" x14ac:dyDescent="0.25">
      <c r="AZ4729" s="9">
        <v>3.1242603550295858</v>
      </c>
    </row>
    <row r="4730" spans="52:52" x14ac:dyDescent="0.25">
      <c r="AZ4730" s="9">
        <v>4.5917159763313604</v>
      </c>
    </row>
    <row r="4731" spans="52:52" x14ac:dyDescent="0.25">
      <c r="AZ4731" s="9">
        <v>1.514792899408284</v>
      </c>
    </row>
    <row r="4732" spans="52:52" x14ac:dyDescent="0.25">
      <c r="AZ4732" s="9">
        <v>3.9763313609467459</v>
      </c>
    </row>
    <row r="4733" spans="52:52" x14ac:dyDescent="0.25">
      <c r="AZ4733" s="9">
        <v>2.4852071005917162</v>
      </c>
    </row>
    <row r="4734" spans="52:52" x14ac:dyDescent="0.25">
      <c r="AZ4734" s="9">
        <v>4.449704142011834</v>
      </c>
    </row>
    <row r="4735" spans="52:52" x14ac:dyDescent="0.25">
      <c r="AZ4735" s="9">
        <v>3.4792899408284024</v>
      </c>
    </row>
    <row r="4736" spans="52:52" x14ac:dyDescent="0.25">
      <c r="AZ4736" s="9">
        <v>3.1005917159763308</v>
      </c>
    </row>
    <row r="4737" spans="52:52" x14ac:dyDescent="0.25">
      <c r="AZ4737" s="9">
        <v>3.3609467455621305</v>
      </c>
    </row>
    <row r="4738" spans="52:52" x14ac:dyDescent="0.25">
      <c r="AZ4738" s="9">
        <v>3.4792899408284019</v>
      </c>
    </row>
    <row r="4739" spans="52:52" x14ac:dyDescent="0.25">
      <c r="AZ4739" s="9">
        <v>3.1005917159763317</v>
      </c>
    </row>
    <row r="4740" spans="52:52" x14ac:dyDescent="0.25">
      <c r="AZ4740" s="9">
        <v>3.0532544378698225</v>
      </c>
    </row>
    <row r="4741" spans="52:52" x14ac:dyDescent="0.25">
      <c r="AZ4741" s="9">
        <v>3.1242603550295858</v>
      </c>
    </row>
    <row r="4742" spans="52:52" x14ac:dyDescent="0.25">
      <c r="AZ4742" s="9">
        <v>4.5917159763313604</v>
      </c>
    </row>
    <row r="4743" spans="52:52" x14ac:dyDescent="0.25">
      <c r="AZ4743" s="9">
        <v>1.514792899408284</v>
      </c>
    </row>
    <row r="4744" spans="52:52" x14ac:dyDescent="0.25">
      <c r="AZ4744" s="9">
        <v>3.9763313609467459</v>
      </c>
    </row>
    <row r="4745" spans="52:52" x14ac:dyDescent="0.25">
      <c r="AZ4745" s="9">
        <v>2.4852071005917162</v>
      </c>
    </row>
    <row r="4746" spans="52:52" x14ac:dyDescent="0.25">
      <c r="AZ4746" s="9">
        <v>4.449704142011834</v>
      </c>
    </row>
    <row r="4747" spans="52:52" x14ac:dyDescent="0.25">
      <c r="AZ4747" s="9">
        <v>3.4792899408284024</v>
      </c>
    </row>
    <row r="4748" spans="52:52" x14ac:dyDescent="0.25">
      <c r="AZ4748" s="9">
        <v>3.1005917159763308</v>
      </c>
    </row>
    <row r="4749" spans="52:52" x14ac:dyDescent="0.25">
      <c r="AZ4749" s="9">
        <v>3.3609467455621305</v>
      </c>
    </row>
    <row r="4750" spans="52:52" x14ac:dyDescent="0.25">
      <c r="AZ4750" s="9">
        <v>3.4792899408284019</v>
      </c>
    </row>
    <row r="4751" spans="52:52" x14ac:dyDescent="0.25">
      <c r="AZ4751" s="9">
        <v>3.1005917159763317</v>
      </c>
    </row>
    <row r="4752" spans="52:52" x14ac:dyDescent="0.25">
      <c r="AZ4752" s="9">
        <v>3.0532544378698225</v>
      </c>
    </row>
    <row r="4753" spans="52:52" x14ac:dyDescent="0.25">
      <c r="AZ4753" s="9">
        <v>3.1242603550295858</v>
      </c>
    </row>
    <row r="4754" spans="52:52" x14ac:dyDescent="0.25">
      <c r="AZ4754" s="9">
        <v>4.5917159763313604</v>
      </c>
    </row>
    <row r="4755" spans="52:52" x14ac:dyDescent="0.25">
      <c r="AZ4755" s="9">
        <v>1.514792899408284</v>
      </c>
    </row>
    <row r="4756" spans="52:52" x14ac:dyDescent="0.25">
      <c r="AZ4756" s="9">
        <v>3.9763313609467459</v>
      </c>
    </row>
    <row r="4757" spans="52:52" x14ac:dyDescent="0.25">
      <c r="AZ4757" s="9">
        <v>2.4852071005917162</v>
      </c>
    </row>
    <row r="4758" spans="52:52" x14ac:dyDescent="0.25">
      <c r="AZ4758" s="9">
        <v>4.449704142011834</v>
      </c>
    </row>
    <row r="4759" spans="52:52" x14ac:dyDescent="0.25">
      <c r="AZ4759" s="9">
        <v>3.4792899408284024</v>
      </c>
    </row>
    <row r="4760" spans="52:52" x14ac:dyDescent="0.25">
      <c r="AZ4760" s="9">
        <v>3.1005917159763308</v>
      </c>
    </row>
    <row r="4761" spans="52:52" x14ac:dyDescent="0.25">
      <c r="AZ4761" s="9">
        <v>3.3609467455621305</v>
      </c>
    </row>
    <row r="4762" spans="52:52" x14ac:dyDescent="0.25">
      <c r="AZ4762" s="9">
        <v>3.4792899408284019</v>
      </c>
    </row>
    <row r="4763" spans="52:52" x14ac:dyDescent="0.25">
      <c r="AZ4763" s="9">
        <v>3.1005917159763317</v>
      </c>
    </row>
    <row r="4764" spans="52:52" x14ac:dyDescent="0.25">
      <c r="AZ4764" s="9">
        <v>3.0532544378698225</v>
      </c>
    </row>
    <row r="4765" spans="52:52" x14ac:dyDescent="0.25">
      <c r="AZ4765" s="9">
        <v>3.1242603550295858</v>
      </c>
    </row>
    <row r="4766" spans="52:52" x14ac:dyDescent="0.25">
      <c r="AZ4766" s="9">
        <v>4.5917159763313604</v>
      </c>
    </row>
    <row r="4767" spans="52:52" x14ac:dyDescent="0.25">
      <c r="AZ4767" s="9">
        <v>1.514792899408284</v>
      </c>
    </row>
    <row r="4768" spans="52:52" x14ac:dyDescent="0.25">
      <c r="AZ4768" s="9">
        <v>3.9763313609467459</v>
      </c>
    </row>
    <row r="4769" spans="52:52" x14ac:dyDescent="0.25">
      <c r="AZ4769" s="9">
        <v>2.4852071005917162</v>
      </c>
    </row>
    <row r="4770" spans="52:52" x14ac:dyDescent="0.25">
      <c r="AZ4770" s="9">
        <v>4.449704142011834</v>
      </c>
    </row>
    <row r="4771" spans="52:52" x14ac:dyDescent="0.25">
      <c r="AZ4771" s="9">
        <v>3.4792899408284024</v>
      </c>
    </row>
    <row r="4772" spans="52:52" x14ac:dyDescent="0.25">
      <c r="AZ4772" s="9">
        <v>3.1005917159763308</v>
      </c>
    </row>
    <row r="4773" spans="52:52" x14ac:dyDescent="0.25">
      <c r="AZ4773" s="9">
        <v>3.3609467455621305</v>
      </c>
    </row>
    <row r="4774" spans="52:52" x14ac:dyDescent="0.25">
      <c r="AZ4774" s="9">
        <v>3.4792899408284019</v>
      </c>
    </row>
    <row r="4775" spans="52:52" x14ac:dyDescent="0.25">
      <c r="AZ4775" s="9">
        <v>3.1005917159763317</v>
      </c>
    </row>
    <row r="4776" spans="52:52" x14ac:dyDescent="0.25">
      <c r="AZ4776" s="9">
        <v>3.0532544378698225</v>
      </c>
    </row>
    <row r="4777" spans="52:52" x14ac:dyDescent="0.25">
      <c r="AZ4777" s="9">
        <v>3.1242603550295858</v>
      </c>
    </row>
    <row r="4778" spans="52:52" x14ac:dyDescent="0.25">
      <c r="AZ4778" s="9">
        <v>4.5917159763313604</v>
      </c>
    </row>
    <row r="4779" spans="52:52" x14ac:dyDescent="0.25">
      <c r="AZ4779" s="9">
        <v>1.514792899408284</v>
      </c>
    </row>
    <row r="4780" spans="52:52" x14ac:dyDescent="0.25">
      <c r="AZ4780" s="9">
        <v>3.9763313609467459</v>
      </c>
    </row>
    <row r="4781" spans="52:52" x14ac:dyDescent="0.25">
      <c r="AZ4781" s="9">
        <v>2.4852071005917162</v>
      </c>
    </row>
    <row r="4782" spans="52:52" x14ac:dyDescent="0.25">
      <c r="AZ4782" s="9">
        <v>4.449704142011834</v>
      </c>
    </row>
    <row r="4783" spans="52:52" x14ac:dyDescent="0.25">
      <c r="AZ4783" s="9">
        <v>3.4792899408284024</v>
      </c>
    </row>
    <row r="4784" spans="52:52" x14ac:dyDescent="0.25">
      <c r="AZ4784" s="9">
        <v>3.1005917159763308</v>
      </c>
    </row>
    <row r="4785" spans="52:52" x14ac:dyDescent="0.25">
      <c r="AZ4785" s="9">
        <v>3.3609467455621305</v>
      </c>
    </row>
    <row r="4786" spans="52:52" x14ac:dyDescent="0.25">
      <c r="AZ4786" s="9">
        <v>3.4792899408284019</v>
      </c>
    </row>
    <row r="4787" spans="52:52" x14ac:dyDescent="0.25">
      <c r="AZ4787" s="9">
        <v>3.1005917159763317</v>
      </c>
    </row>
    <row r="4788" spans="52:52" x14ac:dyDescent="0.25">
      <c r="AZ4788" s="9">
        <v>3.0532544378698225</v>
      </c>
    </row>
    <row r="4789" spans="52:52" x14ac:dyDescent="0.25">
      <c r="AZ4789" s="9">
        <v>3.1242603550295858</v>
      </c>
    </row>
    <row r="4790" spans="52:52" x14ac:dyDescent="0.25">
      <c r="AZ4790" s="9">
        <v>4.5917159763313604</v>
      </c>
    </row>
    <row r="4791" spans="52:52" x14ac:dyDescent="0.25">
      <c r="AZ4791" s="9">
        <v>1.514792899408284</v>
      </c>
    </row>
    <row r="4792" spans="52:52" x14ac:dyDescent="0.25">
      <c r="AZ4792" s="9">
        <v>3.9763313609467459</v>
      </c>
    </row>
    <row r="4793" spans="52:52" x14ac:dyDescent="0.25">
      <c r="AZ4793" s="9">
        <v>2.4852071005917162</v>
      </c>
    </row>
    <row r="4794" spans="52:52" x14ac:dyDescent="0.25">
      <c r="AZ4794" s="9">
        <v>4.449704142011834</v>
      </c>
    </row>
    <row r="4795" spans="52:52" x14ac:dyDescent="0.25">
      <c r="AZ4795" s="9">
        <v>3.4792899408284024</v>
      </c>
    </row>
    <row r="4796" spans="52:52" x14ac:dyDescent="0.25">
      <c r="AZ4796" s="9">
        <v>3.1005917159763308</v>
      </c>
    </row>
    <row r="4797" spans="52:52" x14ac:dyDescent="0.25">
      <c r="AZ4797" s="9">
        <v>3.3609467455621305</v>
      </c>
    </row>
    <row r="4798" spans="52:52" x14ac:dyDescent="0.25">
      <c r="AZ4798" s="9">
        <v>3.4792899408284019</v>
      </c>
    </row>
    <row r="4799" spans="52:52" x14ac:dyDescent="0.25">
      <c r="AZ4799" s="9">
        <v>3.1005917159763317</v>
      </c>
    </row>
    <row r="4800" spans="52:52" x14ac:dyDescent="0.25">
      <c r="AZ4800" s="9">
        <v>3.0532544378698225</v>
      </c>
    </row>
    <row r="4801" spans="52:52" x14ac:dyDescent="0.25">
      <c r="AZ4801" s="9">
        <v>3.1242603550295858</v>
      </c>
    </row>
    <row r="4802" spans="52:52" x14ac:dyDescent="0.25">
      <c r="AZ4802" s="9">
        <v>4.5917159763313604</v>
      </c>
    </row>
    <row r="4803" spans="52:52" x14ac:dyDescent="0.25">
      <c r="AZ4803" s="9">
        <v>1.514792899408284</v>
      </c>
    </row>
    <row r="4804" spans="52:52" x14ac:dyDescent="0.25">
      <c r="AZ4804" s="9">
        <v>3.9763313609467459</v>
      </c>
    </row>
    <row r="4805" spans="52:52" x14ac:dyDescent="0.25">
      <c r="AZ4805" s="9">
        <v>2.4852071005917162</v>
      </c>
    </row>
    <row r="4806" spans="52:52" x14ac:dyDescent="0.25">
      <c r="AZ4806" s="9">
        <v>4.449704142011834</v>
      </c>
    </row>
    <row r="4807" spans="52:52" x14ac:dyDescent="0.25">
      <c r="AZ4807" s="9">
        <v>3.4792899408284024</v>
      </c>
    </row>
    <row r="4808" spans="52:52" x14ac:dyDescent="0.25">
      <c r="AZ4808" s="9">
        <v>3.1005917159763308</v>
      </c>
    </row>
    <row r="4809" spans="52:52" x14ac:dyDescent="0.25">
      <c r="AZ4809" s="9">
        <v>3.3609467455621305</v>
      </c>
    </row>
    <row r="4810" spans="52:52" x14ac:dyDescent="0.25">
      <c r="AZ4810" s="9">
        <v>3.4792899408284019</v>
      </c>
    </row>
    <row r="4811" spans="52:52" x14ac:dyDescent="0.25">
      <c r="AZ4811" s="9">
        <v>3.1005917159763317</v>
      </c>
    </row>
    <row r="4812" spans="52:52" x14ac:dyDescent="0.25">
      <c r="AZ4812" s="9">
        <v>3.0532544378698225</v>
      </c>
    </row>
    <row r="4813" spans="52:52" x14ac:dyDescent="0.25">
      <c r="AZ4813" s="9">
        <v>3.1242603550295858</v>
      </c>
    </row>
    <row r="4814" spans="52:52" x14ac:dyDescent="0.25">
      <c r="AZ4814" s="9">
        <v>4.5917159763313604</v>
      </c>
    </row>
    <row r="4815" spans="52:52" x14ac:dyDescent="0.25">
      <c r="AZ4815" s="9">
        <v>1.514792899408284</v>
      </c>
    </row>
    <row r="4816" spans="52:52" x14ac:dyDescent="0.25">
      <c r="AZ4816" s="9">
        <v>3.9763313609467459</v>
      </c>
    </row>
    <row r="4817" spans="52:52" x14ac:dyDescent="0.25">
      <c r="AZ4817" s="9">
        <v>2.4852071005917162</v>
      </c>
    </row>
    <row r="4818" spans="52:52" x14ac:dyDescent="0.25">
      <c r="AZ4818" s="9">
        <v>4.449704142011834</v>
      </c>
    </row>
    <row r="4819" spans="52:52" x14ac:dyDescent="0.25">
      <c r="AZ4819" s="9">
        <v>3.4792899408284024</v>
      </c>
    </row>
    <row r="4820" spans="52:52" x14ac:dyDescent="0.25">
      <c r="AZ4820" s="9">
        <v>3.1005917159763308</v>
      </c>
    </row>
    <row r="4821" spans="52:52" x14ac:dyDescent="0.25">
      <c r="AZ4821" s="9">
        <v>3.3609467455621305</v>
      </c>
    </row>
    <row r="4822" spans="52:52" x14ac:dyDescent="0.25">
      <c r="AZ4822" s="9">
        <v>3.4792899408284019</v>
      </c>
    </row>
    <row r="4823" spans="52:52" x14ac:dyDescent="0.25">
      <c r="AZ4823" s="9">
        <v>3.1005917159763317</v>
      </c>
    </row>
    <row r="4824" spans="52:52" x14ac:dyDescent="0.25">
      <c r="AZ4824" s="9">
        <v>3.0532544378698225</v>
      </c>
    </row>
    <row r="4825" spans="52:52" x14ac:dyDescent="0.25">
      <c r="AZ4825" s="9">
        <v>3.1242603550295858</v>
      </c>
    </row>
    <row r="4826" spans="52:52" x14ac:dyDescent="0.25">
      <c r="AZ4826" s="9">
        <v>4.5917159763313604</v>
      </c>
    </row>
    <row r="4827" spans="52:52" x14ac:dyDescent="0.25">
      <c r="AZ4827" s="9">
        <v>1.514792899408284</v>
      </c>
    </row>
    <row r="4828" spans="52:52" x14ac:dyDescent="0.25">
      <c r="AZ4828" s="9">
        <v>3.9763313609467459</v>
      </c>
    </row>
    <row r="4829" spans="52:52" x14ac:dyDescent="0.25">
      <c r="AZ4829" s="9">
        <v>2.4852071005917162</v>
      </c>
    </row>
    <row r="4830" spans="52:52" x14ac:dyDescent="0.25">
      <c r="AZ4830" s="9">
        <v>4.449704142011834</v>
      </c>
    </row>
    <row r="4831" spans="52:52" x14ac:dyDescent="0.25">
      <c r="AZ4831" s="9">
        <v>3.4792899408284024</v>
      </c>
    </row>
    <row r="4832" spans="52:52" x14ac:dyDescent="0.25">
      <c r="AZ4832" s="9">
        <v>3.1005917159763308</v>
      </c>
    </row>
    <row r="4833" spans="52:52" x14ac:dyDescent="0.25">
      <c r="AZ4833" s="9">
        <v>3.3609467455621305</v>
      </c>
    </row>
    <row r="4834" spans="52:52" x14ac:dyDescent="0.25">
      <c r="AZ4834" s="9">
        <v>3.4792899408284019</v>
      </c>
    </row>
    <row r="4835" spans="52:52" x14ac:dyDescent="0.25">
      <c r="AZ4835" s="9">
        <v>3.1005917159763317</v>
      </c>
    </row>
    <row r="4836" spans="52:52" x14ac:dyDescent="0.25">
      <c r="AZ4836" s="9">
        <v>3.0532544378698225</v>
      </c>
    </row>
    <row r="4837" spans="52:52" x14ac:dyDescent="0.25">
      <c r="AZ4837" s="9">
        <v>3.1242603550295858</v>
      </c>
    </row>
    <row r="4838" spans="52:52" x14ac:dyDescent="0.25">
      <c r="AZ4838" s="9">
        <v>4.5917159763313604</v>
      </c>
    </row>
    <row r="4839" spans="52:52" x14ac:dyDescent="0.25">
      <c r="AZ4839" s="9">
        <v>1.514792899408284</v>
      </c>
    </row>
    <row r="4840" spans="52:52" x14ac:dyDescent="0.25">
      <c r="AZ4840" s="9">
        <v>3.9763313609467459</v>
      </c>
    </row>
    <row r="4841" spans="52:52" x14ac:dyDescent="0.25">
      <c r="AZ4841" s="9">
        <v>2.4852071005917162</v>
      </c>
    </row>
    <row r="4842" spans="52:52" x14ac:dyDescent="0.25">
      <c r="AZ4842" s="9">
        <v>4.449704142011834</v>
      </c>
    </row>
    <row r="4843" spans="52:52" x14ac:dyDescent="0.25">
      <c r="AZ4843" s="9">
        <v>3.4792899408284024</v>
      </c>
    </row>
    <row r="4844" spans="52:52" x14ac:dyDescent="0.25">
      <c r="AZ4844" s="9">
        <v>3.1005917159763308</v>
      </c>
    </row>
    <row r="4845" spans="52:52" x14ac:dyDescent="0.25">
      <c r="AZ4845" s="9">
        <v>3.3609467455621305</v>
      </c>
    </row>
    <row r="4846" spans="52:52" x14ac:dyDescent="0.25">
      <c r="AZ4846" s="9">
        <v>3.4792899408284019</v>
      </c>
    </row>
    <row r="4847" spans="52:52" x14ac:dyDescent="0.25">
      <c r="AZ4847" s="9">
        <v>3.1005917159763317</v>
      </c>
    </row>
    <row r="4848" spans="52:52" x14ac:dyDescent="0.25">
      <c r="AZ4848" s="9">
        <v>3.0532544378698225</v>
      </c>
    </row>
    <row r="4849" spans="52:52" x14ac:dyDescent="0.25">
      <c r="AZ4849" s="9">
        <v>3.1242603550295858</v>
      </c>
    </row>
    <row r="4850" spans="52:52" x14ac:dyDescent="0.25">
      <c r="AZ4850" s="9">
        <v>4.5917159763313604</v>
      </c>
    </row>
    <row r="4851" spans="52:52" x14ac:dyDescent="0.25">
      <c r="AZ4851" s="9">
        <v>1.514792899408284</v>
      </c>
    </row>
    <row r="4852" spans="52:52" x14ac:dyDescent="0.25">
      <c r="AZ4852" s="9">
        <v>3.9763313609467459</v>
      </c>
    </row>
    <row r="4853" spans="52:52" x14ac:dyDescent="0.25">
      <c r="AZ4853" s="9">
        <v>2.4852071005917162</v>
      </c>
    </row>
    <row r="4854" spans="52:52" x14ac:dyDescent="0.25">
      <c r="AZ4854" s="9">
        <v>4.449704142011834</v>
      </c>
    </row>
    <row r="4855" spans="52:52" x14ac:dyDescent="0.25">
      <c r="AZ4855" s="9">
        <v>3.4792899408284024</v>
      </c>
    </row>
    <row r="4856" spans="52:52" x14ac:dyDescent="0.25">
      <c r="AZ4856" s="9">
        <v>3.1005917159763308</v>
      </c>
    </row>
    <row r="4857" spans="52:52" x14ac:dyDescent="0.25">
      <c r="AZ4857" s="9">
        <v>3.3609467455621305</v>
      </c>
    </row>
    <row r="4858" spans="52:52" x14ac:dyDescent="0.25">
      <c r="AZ4858" s="9">
        <v>3.4792899408284019</v>
      </c>
    </row>
    <row r="4859" spans="52:52" x14ac:dyDescent="0.25">
      <c r="AZ4859" s="9">
        <v>3.1005917159763317</v>
      </c>
    </row>
    <row r="4860" spans="52:52" x14ac:dyDescent="0.25">
      <c r="AZ4860" s="9">
        <v>3.0532544378698225</v>
      </c>
    </row>
    <row r="4861" spans="52:52" x14ac:dyDescent="0.25">
      <c r="AZ4861" s="9">
        <v>3.1242603550295858</v>
      </c>
    </row>
    <row r="4862" spans="52:52" x14ac:dyDescent="0.25">
      <c r="AZ4862" s="9">
        <v>4.5917159763313604</v>
      </c>
    </row>
    <row r="4863" spans="52:52" x14ac:dyDescent="0.25">
      <c r="AZ4863" s="9">
        <v>1.514792899408284</v>
      </c>
    </row>
    <row r="4864" spans="52:52" x14ac:dyDescent="0.25">
      <c r="AZ4864" s="9">
        <v>3.9763313609467459</v>
      </c>
    </row>
    <row r="4865" spans="52:52" x14ac:dyDescent="0.25">
      <c r="AZ4865" s="9">
        <v>2.4852071005917162</v>
      </c>
    </row>
    <row r="4866" spans="52:52" x14ac:dyDescent="0.25">
      <c r="AZ4866" s="9">
        <v>4.449704142011834</v>
      </c>
    </row>
    <row r="4867" spans="52:52" x14ac:dyDescent="0.25">
      <c r="AZ4867" s="9">
        <v>3.4792899408284024</v>
      </c>
    </row>
    <row r="4868" spans="52:52" x14ac:dyDescent="0.25">
      <c r="AZ4868" s="9">
        <v>3.1005917159763308</v>
      </c>
    </row>
    <row r="4869" spans="52:52" x14ac:dyDescent="0.25">
      <c r="AZ4869" s="9">
        <v>3.3609467455621305</v>
      </c>
    </row>
    <row r="4870" spans="52:52" x14ac:dyDescent="0.25">
      <c r="AZ4870" s="9">
        <v>3.4792899408284019</v>
      </c>
    </row>
    <row r="4871" spans="52:52" x14ac:dyDescent="0.25">
      <c r="AZ4871" s="9">
        <v>3.1005917159763317</v>
      </c>
    </row>
    <row r="4872" spans="52:52" x14ac:dyDescent="0.25">
      <c r="AZ4872" s="9">
        <v>3.0532544378698225</v>
      </c>
    </row>
    <row r="4873" spans="52:52" x14ac:dyDescent="0.25">
      <c r="AZ4873" s="9">
        <v>3.1242603550295858</v>
      </c>
    </row>
    <row r="4874" spans="52:52" x14ac:dyDescent="0.25">
      <c r="AZ4874" s="9">
        <v>4.5917159763313604</v>
      </c>
    </row>
    <row r="4875" spans="52:52" x14ac:dyDescent="0.25">
      <c r="AZ4875" s="9">
        <v>1.514792899408284</v>
      </c>
    </row>
    <row r="4876" spans="52:52" x14ac:dyDescent="0.25">
      <c r="AZ4876" s="9">
        <v>3.9763313609467459</v>
      </c>
    </row>
    <row r="4877" spans="52:52" x14ac:dyDescent="0.25">
      <c r="AZ4877" s="9">
        <v>2.4852071005917162</v>
      </c>
    </row>
    <row r="4878" spans="52:52" x14ac:dyDescent="0.25">
      <c r="AZ4878" s="9">
        <v>4.449704142011834</v>
      </c>
    </row>
    <row r="4879" spans="52:52" x14ac:dyDescent="0.25">
      <c r="AZ4879" s="9">
        <v>3.4792899408284024</v>
      </c>
    </row>
    <row r="4880" spans="52:52" x14ac:dyDescent="0.25">
      <c r="AZ4880" s="9">
        <v>3.1005917159763308</v>
      </c>
    </row>
    <row r="4881" spans="52:52" x14ac:dyDescent="0.25">
      <c r="AZ4881" s="9">
        <v>3.3609467455621305</v>
      </c>
    </row>
    <row r="4882" spans="52:52" x14ac:dyDescent="0.25">
      <c r="AZ4882" s="9">
        <v>3.4792899408284019</v>
      </c>
    </row>
    <row r="4883" spans="52:52" x14ac:dyDescent="0.25">
      <c r="AZ4883" s="9">
        <v>3.1005917159763317</v>
      </c>
    </row>
    <row r="4884" spans="52:52" x14ac:dyDescent="0.25">
      <c r="AZ4884" s="9">
        <v>3.0532544378698225</v>
      </c>
    </row>
    <row r="4885" spans="52:52" x14ac:dyDescent="0.25">
      <c r="AZ4885" s="9">
        <v>3.1242603550295858</v>
      </c>
    </row>
    <row r="4886" spans="52:52" x14ac:dyDescent="0.25">
      <c r="AZ4886" s="9">
        <v>4.5917159763313604</v>
      </c>
    </row>
    <row r="4887" spans="52:52" x14ac:dyDescent="0.25">
      <c r="AZ4887" s="9">
        <v>1.514792899408284</v>
      </c>
    </row>
    <row r="4888" spans="52:52" x14ac:dyDescent="0.25">
      <c r="AZ4888" s="9">
        <v>3.9763313609467459</v>
      </c>
    </row>
    <row r="4889" spans="52:52" x14ac:dyDescent="0.25">
      <c r="AZ4889" s="9">
        <v>2.4852071005917162</v>
      </c>
    </row>
    <row r="4890" spans="52:52" x14ac:dyDescent="0.25">
      <c r="AZ4890" s="9">
        <v>4.449704142011834</v>
      </c>
    </row>
    <row r="4891" spans="52:52" x14ac:dyDescent="0.25">
      <c r="AZ4891" s="9">
        <v>3.4792899408284024</v>
      </c>
    </row>
    <row r="4892" spans="52:52" x14ac:dyDescent="0.25">
      <c r="AZ4892" s="9">
        <v>3.1005917159763308</v>
      </c>
    </row>
    <row r="4893" spans="52:52" x14ac:dyDescent="0.25">
      <c r="AZ4893" s="9">
        <v>3.3609467455621305</v>
      </c>
    </row>
    <row r="4894" spans="52:52" x14ac:dyDescent="0.25">
      <c r="AZ4894" s="9">
        <v>3.4792899408284019</v>
      </c>
    </row>
    <row r="4895" spans="52:52" x14ac:dyDescent="0.25">
      <c r="AZ4895" s="9">
        <v>3.1005917159763317</v>
      </c>
    </row>
    <row r="4896" spans="52:52" x14ac:dyDescent="0.25">
      <c r="AZ4896" s="9">
        <v>3.0532544378698225</v>
      </c>
    </row>
    <row r="4897" spans="52:52" x14ac:dyDescent="0.25">
      <c r="AZ4897" s="9">
        <v>3.1242603550295858</v>
      </c>
    </row>
    <row r="4898" spans="52:52" x14ac:dyDescent="0.25">
      <c r="AZ4898" s="9">
        <v>4.5917159763313604</v>
      </c>
    </row>
    <row r="4899" spans="52:52" x14ac:dyDescent="0.25">
      <c r="AZ4899" s="9">
        <v>1.514792899408284</v>
      </c>
    </row>
    <row r="4900" spans="52:52" x14ac:dyDescent="0.25">
      <c r="AZ4900" s="9">
        <v>3.9763313609467459</v>
      </c>
    </row>
    <row r="4901" spans="52:52" x14ac:dyDescent="0.25">
      <c r="AZ4901" s="9">
        <v>2.4852071005917162</v>
      </c>
    </row>
    <row r="4902" spans="52:52" x14ac:dyDescent="0.25">
      <c r="AZ4902" s="9">
        <v>4.449704142011834</v>
      </c>
    </row>
    <row r="4903" spans="52:52" x14ac:dyDescent="0.25">
      <c r="AZ4903" s="9">
        <v>3.4792899408284024</v>
      </c>
    </row>
    <row r="4904" spans="52:52" x14ac:dyDescent="0.25">
      <c r="AZ4904" s="9">
        <v>3.1005917159763308</v>
      </c>
    </row>
    <row r="4905" spans="52:52" x14ac:dyDescent="0.25">
      <c r="AZ4905" s="9">
        <v>3.3609467455621305</v>
      </c>
    </row>
    <row r="4906" spans="52:52" x14ac:dyDescent="0.25">
      <c r="AZ4906" s="9">
        <v>3.4792899408284019</v>
      </c>
    </row>
    <row r="4907" spans="52:52" x14ac:dyDescent="0.25">
      <c r="AZ4907" s="9">
        <v>3.1005917159763317</v>
      </c>
    </row>
    <row r="4908" spans="52:52" x14ac:dyDescent="0.25">
      <c r="AZ4908" s="9">
        <v>3.0532544378698225</v>
      </c>
    </row>
    <row r="4909" spans="52:52" x14ac:dyDescent="0.25">
      <c r="AZ4909" s="9">
        <v>3.1242603550295858</v>
      </c>
    </row>
    <row r="4910" spans="52:52" x14ac:dyDescent="0.25">
      <c r="AZ4910" s="9">
        <v>4.5917159763313604</v>
      </c>
    </row>
    <row r="4911" spans="52:52" x14ac:dyDescent="0.25">
      <c r="AZ4911" s="9">
        <v>1.514792899408284</v>
      </c>
    </row>
    <row r="4912" spans="52:52" x14ac:dyDescent="0.25">
      <c r="AZ4912" s="9">
        <v>3.9763313609467459</v>
      </c>
    </row>
    <row r="4913" spans="52:52" x14ac:dyDescent="0.25">
      <c r="AZ4913" s="9">
        <v>2.4852071005917162</v>
      </c>
    </row>
    <row r="4914" spans="52:52" x14ac:dyDescent="0.25">
      <c r="AZ4914" s="9">
        <v>4.449704142011834</v>
      </c>
    </row>
    <row r="4915" spans="52:52" x14ac:dyDescent="0.25">
      <c r="AZ4915" s="9">
        <v>3.4792899408284024</v>
      </c>
    </row>
    <row r="4916" spans="52:52" x14ac:dyDescent="0.25">
      <c r="AZ4916" s="9">
        <v>3.1005917159763308</v>
      </c>
    </row>
    <row r="4917" spans="52:52" x14ac:dyDescent="0.25">
      <c r="AZ4917" s="9">
        <v>3.3609467455621305</v>
      </c>
    </row>
    <row r="4918" spans="52:52" x14ac:dyDescent="0.25">
      <c r="AZ4918" s="9">
        <v>3.4792899408284019</v>
      </c>
    </row>
    <row r="4919" spans="52:52" x14ac:dyDescent="0.25">
      <c r="AZ4919" s="9">
        <v>3.1005917159763317</v>
      </c>
    </row>
    <row r="4920" spans="52:52" x14ac:dyDescent="0.25">
      <c r="AZ4920" s="9">
        <v>3.0532544378698225</v>
      </c>
    </row>
    <row r="4921" spans="52:52" x14ac:dyDescent="0.25">
      <c r="AZ4921" s="9">
        <v>3.1242603550295858</v>
      </c>
    </row>
    <row r="4922" spans="52:52" x14ac:dyDescent="0.25">
      <c r="AZ4922" s="9">
        <v>4.5917159763313604</v>
      </c>
    </row>
    <row r="4923" spans="52:52" x14ac:dyDescent="0.25">
      <c r="AZ4923" s="9">
        <v>1.514792899408284</v>
      </c>
    </row>
    <row r="4924" spans="52:52" x14ac:dyDescent="0.25">
      <c r="AZ4924" s="9">
        <v>3.9763313609467459</v>
      </c>
    </row>
    <row r="4925" spans="52:52" x14ac:dyDescent="0.25">
      <c r="AZ4925" s="9">
        <v>2.4852071005917162</v>
      </c>
    </row>
    <row r="4926" spans="52:52" x14ac:dyDescent="0.25">
      <c r="AZ4926" s="9">
        <v>4.449704142011834</v>
      </c>
    </row>
    <row r="4927" spans="52:52" x14ac:dyDescent="0.25">
      <c r="AZ4927" s="9">
        <v>3.4792899408284024</v>
      </c>
    </row>
    <row r="4928" spans="52:52" x14ac:dyDescent="0.25">
      <c r="AZ4928" s="9">
        <v>3.1005917159763308</v>
      </c>
    </row>
    <row r="4929" spans="52:52" x14ac:dyDescent="0.25">
      <c r="AZ4929" s="9">
        <v>3.3609467455621305</v>
      </c>
    </row>
    <row r="4930" spans="52:52" x14ac:dyDescent="0.25">
      <c r="AZ4930" s="9">
        <v>3.4792899408284019</v>
      </c>
    </row>
    <row r="4931" spans="52:52" x14ac:dyDescent="0.25">
      <c r="AZ4931" s="9">
        <v>3.1005917159763317</v>
      </c>
    </row>
    <row r="4932" spans="52:52" x14ac:dyDescent="0.25">
      <c r="AZ4932" s="9">
        <v>3.0532544378698225</v>
      </c>
    </row>
    <row r="4933" spans="52:52" x14ac:dyDescent="0.25">
      <c r="AZ4933" s="9">
        <v>3.1242603550295858</v>
      </c>
    </row>
    <row r="4934" spans="52:52" x14ac:dyDescent="0.25">
      <c r="AZ4934" s="9">
        <v>4.5917159763313604</v>
      </c>
    </row>
    <row r="4935" spans="52:52" x14ac:dyDescent="0.25">
      <c r="AZ4935" s="9">
        <v>1.514792899408284</v>
      </c>
    </row>
    <row r="4936" spans="52:52" x14ac:dyDescent="0.25">
      <c r="AZ4936" s="9">
        <v>3.9763313609467459</v>
      </c>
    </row>
    <row r="4937" spans="52:52" x14ac:dyDescent="0.25">
      <c r="AZ4937" s="9">
        <v>2.4852071005917162</v>
      </c>
    </row>
    <row r="4938" spans="52:52" x14ac:dyDescent="0.25">
      <c r="AZ4938" s="9">
        <v>4.449704142011834</v>
      </c>
    </row>
    <row r="4939" spans="52:52" x14ac:dyDescent="0.25">
      <c r="AZ4939" s="9">
        <v>3.4792899408284024</v>
      </c>
    </row>
    <row r="4940" spans="52:52" x14ac:dyDescent="0.25">
      <c r="AZ4940" s="9">
        <v>3.1005917159763308</v>
      </c>
    </row>
    <row r="4941" spans="52:52" x14ac:dyDescent="0.25">
      <c r="AZ4941" s="9">
        <v>3.3609467455621305</v>
      </c>
    </row>
    <row r="4942" spans="52:52" x14ac:dyDescent="0.25">
      <c r="AZ4942" s="9">
        <v>3.4792899408284019</v>
      </c>
    </row>
    <row r="4943" spans="52:52" x14ac:dyDescent="0.25">
      <c r="AZ4943" s="9">
        <v>3.1005917159763317</v>
      </c>
    </row>
    <row r="4944" spans="52:52" x14ac:dyDescent="0.25">
      <c r="AZ4944" s="9">
        <v>3.0532544378698225</v>
      </c>
    </row>
    <row r="4945" spans="52:52" x14ac:dyDescent="0.25">
      <c r="AZ4945" s="9">
        <v>3.1242603550295858</v>
      </c>
    </row>
    <row r="4946" spans="52:52" x14ac:dyDescent="0.25">
      <c r="AZ4946" s="9">
        <v>4.5917159763313604</v>
      </c>
    </row>
    <row r="4947" spans="52:52" x14ac:dyDescent="0.25">
      <c r="AZ4947" s="9">
        <v>1.514792899408284</v>
      </c>
    </row>
    <row r="4948" spans="52:52" x14ac:dyDescent="0.25">
      <c r="AZ4948" s="9">
        <v>3.9763313609467459</v>
      </c>
    </row>
    <row r="4949" spans="52:52" x14ac:dyDescent="0.25">
      <c r="AZ4949" s="9">
        <v>2.4852071005917162</v>
      </c>
    </row>
    <row r="4950" spans="52:52" x14ac:dyDescent="0.25">
      <c r="AZ4950" s="9">
        <v>4.449704142011834</v>
      </c>
    </row>
    <row r="4951" spans="52:52" x14ac:dyDescent="0.25">
      <c r="AZ4951" s="9">
        <v>3.4792899408284024</v>
      </c>
    </row>
    <row r="4952" spans="52:52" x14ac:dyDescent="0.25">
      <c r="AZ4952" s="9">
        <v>3.1005917159763308</v>
      </c>
    </row>
    <row r="4953" spans="52:52" x14ac:dyDescent="0.25">
      <c r="AZ4953" s="9">
        <v>3.3609467455621305</v>
      </c>
    </row>
    <row r="4954" spans="52:52" x14ac:dyDescent="0.25">
      <c r="AZ4954" s="9">
        <v>3.4792899408284019</v>
      </c>
    </row>
    <row r="4955" spans="52:52" x14ac:dyDescent="0.25">
      <c r="AZ4955" s="9">
        <v>3.1005917159763317</v>
      </c>
    </row>
    <row r="4956" spans="52:52" x14ac:dyDescent="0.25">
      <c r="AZ4956" s="9">
        <v>3.0532544378698225</v>
      </c>
    </row>
    <row r="4957" spans="52:52" x14ac:dyDescent="0.25">
      <c r="AZ4957" s="9">
        <v>3.1242603550295858</v>
      </c>
    </row>
    <row r="4958" spans="52:52" x14ac:dyDescent="0.25">
      <c r="AZ4958" s="9">
        <v>4.5917159763313604</v>
      </c>
    </row>
    <row r="4959" spans="52:52" x14ac:dyDescent="0.25">
      <c r="AZ4959" s="9">
        <v>1.514792899408284</v>
      </c>
    </row>
    <row r="4960" spans="52:52" x14ac:dyDescent="0.25">
      <c r="AZ4960" s="9">
        <v>3.9763313609467459</v>
      </c>
    </row>
    <row r="4961" spans="52:52" x14ac:dyDescent="0.25">
      <c r="AZ4961" s="9">
        <v>2.4852071005917162</v>
      </c>
    </row>
    <row r="4962" spans="52:52" x14ac:dyDescent="0.25">
      <c r="AZ4962" s="9">
        <v>4.449704142011834</v>
      </c>
    </row>
    <row r="4963" spans="52:52" x14ac:dyDescent="0.25">
      <c r="AZ4963" s="9">
        <v>3.4792899408284024</v>
      </c>
    </row>
    <row r="4964" spans="52:52" x14ac:dyDescent="0.25">
      <c r="AZ4964" s="9">
        <v>3.1005917159763308</v>
      </c>
    </row>
    <row r="4965" spans="52:52" x14ac:dyDescent="0.25">
      <c r="AZ4965" s="9">
        <v>3.3609467455621305</v>
      </c>
    </row>
    <row r="4966" spans="52:52" x14ac:dyDescent="0.25">
      <c r="AZ4966" s="9">
        <v>3.4792899408284019</v>
      </c>
    </row>
    <row r="4967" spans="52:52" x14ac:dyDescent="0.25">
      <c r="AZ4967" s="9">
        <v>3.1005917159763317</v>
      </c>
    </row>
    <row r="4968" spans="52:52" x14ac:dyDescent="0.25">
      <c r="AZ4968" s="9">
        <v>3.0532544378698225</v>
      </c>
    </row>
    <row r="4969" spans="52:52" x14ac:dyDescent="0.25">
      <c r="AZ4969" s="9">
        <v>3.1242603550295858</v>
      </c>
    </row>
    <row r="4970" spans="52:52" x14ac:dyDescent="0.25">
      <c r="AZ4970" s="9">
        <v>4.5917159763313604</v>
      </c>
    </row>
    <row r="4971" spans="52:52" x14ac:dyDescent="0.25">
      <c r="AZ4971" s="9">
        <v>1.514792899408284</v>
      </c>
    </row>
    <row r="4972" spans="52:52" x14ac:dyDescent="0.25">
      <c r="AZ4972" s="9">
        <v>3.9763313609467459</v>
      </c>
    </row>
    <row r="4973" spans="52:52" x14ac:dyDescent="0.25">
      <c r="AZ4973" s="9">
        <v>2.4852071005917162</v>
      </c>
    </row>
    <row r="4974" spans="52:52" x14ac:dyDescent="0.25">
      <c r="AZ4974" s="9">
        <v>4.449704142011834</v>
      </c>
    </row>
    <row r="4975" spans="52:52" x14ac:dyDescent="0.25">
      <c r="AZ4975" s="9">
        <v>3.4792899408284024</v>
      </c>
    </row>
    <row r="4976" spans="52:52" x14ac:dyDescent="0.25">
      <c r="AZ4976" s="9">
        <v>3.1005917159763308</v>
      </c>
    </row>
    <row r="4977" spans="52:52" x14ac:dyDescent="0.25">
      <c r="AZ4977" s="9">
        <v>3.3609467455621305</v>
      </c>
    </row>
    <row r="4978" spans="52:52" x14ac:dyDescent="0.25">
      <c r="AZ4978" s="9">
        <v>3.4792899408284019</v>
      </c>
    </row>
    <row r="4979" spans="52:52" x14ac:dyDescent="0.25">
      <c r="AZ4979" s="9">
        <v>3.1005917159763317</v>
      </c>
    </row>
    <row r="4980" spans="52:52" x14ac:dyDescent="0.25">
      <c r="AZ4980" s="9">
        <v>3.0532544378698225</v>
      </c>
    </row>
    <row r="4981" spans="52:52" x14ac:dyDescent="0.25">
      <c r="AZ4981" s="9">
        <v>3.1242603550295858</v>
      </c>
    </row>
    <row r="4982" spans="52:52" x14ac:dyDescent="0.25">
      <c r="AZ4982" s="9">
        <v>4.5917159763313604</v>
      </c>
    </row>
    <row r="4983" spans="52:52" x14ac:dyDescent="0.25">
      <c r="AZ4983" s="9">
        <v>1.514792899408284</v>
      </c>
    </row>
    <row r="4984" spans="52:52" x14ac:dyDescent="0.25">
      <c r="AZ4984" s="9">
        <v>3.9763313609467459</v>
      </c>
    </row>
    <row r="4985" spans="52:52" x14ac:dyDescent="0.25">
      <c r="AZ4985" s="9">
        <v>2.4852071005917162</v>
      </c>
    </row>
    <row r="4986" spans="52:52" x14ac:dyDescent="0.25">
      <c r="AZ4986" s="9">
        <v>4.449704142011834</v>
      </c>
    </row>
    <row r="4987" spans="52:52" x14ac:dyDescent="0.25">
      <c r="AZ4987" s="9">
        <v>3.4792899408284024</v>
      </c>
    </row>
    <row r="4988" spans="52:52" x14ac:dyDescent="0.25">
      <c r="AZ4988" s="9">
        <v>3.1005917159763308</v>
      </c>
    </row>
    <row r="4989" spans="52:52" x14ac:dyDescent="0.25">
      <c r="AZ4989" s="9">
        <v>3.3609467455621305</v>
      </c>
    </row>
    <row r="4990" spans="52:52" x14ac:dyDescent="0.25">
      <c r="AZ4990" s="9">
        <v>3.4792899408284019</v>
      </c>
    </row>
    <row r="4991" spans="52:52" x14ac:dyDescent="0.25">
      <c r="AZ4991" s="9">
        <v>3.1005917159763317</v>
      </c>
    </row>
    <row r="4992" spans="52:52" x14ac:dyDescent="0.25">
      <c r="AZ4992" s="9">
        <v>3.0532544378698225</v>
      </c>
    </row>
    <row r="4993" spans="52:52" x14ac:dyDescent="0.25">
      <c r="AZ4993" s="9">
        <v>3.1242603550295858</v>
      </c>
    </row>
    <row r="4994" spans="52:52" x14ac:dyDescent="0.25">
      <c r="AZ4994" s="9">
        <v>4.5917159763313604</v>
      </c>
    </row>
    <row r="4995" spans="52:52" x14ac:dyDescent="0.25">
      <c r="AZ4995" s="9">
        <v>1.514792899408284</v>
      </c>
    </row>
    <row r="4996" spans="52:52" x14ac:dyDescent="0.25">
      <c r="AZ4996" s="9">
        <v>3.9763313609467459</v>
      </c>
    </row>
    <row r="4997" spans="52:52" x14ac:dyDescent="0.25">
      <c r="AZ4997" s="9">
        <v>2.4852071005917162</v>
      </c>
    </row>
    <row r="4998" spans="52:52" x14ac:dyDescent="0.25">
      <c r="AZ4998" s="9">
        <v>4.449704142011834</v>
      </c>
    </row>
    <row r="4999" spans="52:52" x14ac:dyDescent="0.25">
      <c r="AZ4999" s="9">
        <v>3.4792899408284024</v>
      </c>
    </row>
    <row r="5000" spans="52:52" x14ac:dyDescent="0.25">
      <c r="AZ5000" s="9">
        <v>3.1005917159763308</v>
      </c>
    </row>
    <row r="5001" spans="52:52" x14ac:dyDescent="0.25">
      <c r="AZ5001" s="9">
        <v>3.3609467455621305</v>
      </c>
    </row>
    <row r="5002" spans="52:52" x14ac:dyDescent="0.25">
      <c r="AZ5002" s="9">
        <v>3.4792899408284019</v>
      </c>
    </row>
    <row r="5003" spans="52:52" x14ac:dyDescent="0.25">
      <c r="AZ5003" s="9">
        <v>3.1005917159763317</v>
      </c>
    </row>
    <row r="5004" spans="52:52" x14ac:dyDescent="0.25">
      <c r="AZ5004" s="9">
        <v>3.0532544378698225</v>
      </c>
    </row>
    <row r="5005" spans="52:52" x14ac:dyDescent="0.25">
      <c r="AZ5005" s="9">
        <v>3.1242603550295858</v>
      </c>
    </row>
    <row r="5006" spans="52:52" x14ac:dyDescent="0.25">
      <c r="AZ5006" s="9">
        <v>4.5917159763313604</v>
      </c>
    </row>
    <row r="5007" spans="52:52" x14ac:dyDescent="0.25">
      <c r="AZ5007" s="9">
        <v>1.514792899408284</v>
      </c>
    </row>
    <row r="5008" spans="52:52" x14ac:dyDescent="0.25">
      <c r="AZ5008" s="9">
        <v>3.9763313609467459</v>
      </c>
    </row>
    <row r="5009" spans="52:52" x14ac:dyDescent="0.25">
      <c r="AZ5009" s="9">
        <v>2.4852071005917162</v>
      </c>
    </row>
    <row r="5010" spans="52:52" x14ac:dyDescent="0.25">
      <c r="AZ5010" s="9">
        <v>4.449704142011834</v>
      </c>
    </row>
    <row r="5011" spans="52:52" x14ac:dyDescent="0.25">
      <c r="AZ5011" s="9">
        <v>3.4792899408284024</v>
      </c>
    </row>
    <row r="5012" spans="52:52" x14ac:dyDescent="0.25">
      <c r="AZ5012" s="9">
        <v>3.1005917159763308</v>
      </c>
    </row>
    <row r="5013" spans="52:52" x14ac:dyDescent="0.25">
      <c r="AZ5013" s="9">
        <v>3.3609467455621305</v>
      </c>
    </row>
    <row r="5014" spans="52:52" x14ac:dyDescent="0.25">
      <c r="AZ5014" s="9">
        <v>3.4792899408284019</v>
      </c>
    </row>
    <row r="5015" spans="52:52" x14ac:dyDescent="0.25">
      <c r="AZ5015" s="9">
        <v>3.1005917159763317</v>
      </c>
    </row>
    <row r="5016" spans="52:52" x14ac:dyDescent="0.25">
      <c r="AZ5016" s="9">
        <v>3.0532544378698225</v>
      </c>
    </row>
    <row r="5017" spans="52:52" x14ac:dyDescent="0.25">
      <c r="AZ5017" s="9">
        <v>3.1242603550295858</v>
      </c>
    </row>
    <row r="5018" spans="52:52" x14ac:dyDescent="0.25">
      <c r="AZ5018" s="9">
        <v>4.5917159763313604</v>
      </c>
    </row>
    <row r="5019" spans="52:52" x14ac:dyDescent="0.25">
      <c r="AZ5019" s="9">
        <v>1.514792899408284</v>
      </c>
    </row>
    <row r="5020" spans="52:52" x14ac:dyDescent="0.25">
      <c r="AZ5020" s="9">
        <v>3.9763313609467459</v>
      </c>
    </row>
    <row r="5021" spans="52:52" x14ac:dyDescent="0.25">
      <c r="AZ5021" s="9">
        <v>2.4852071005917162</v>
      </c>
    </row>
    <row r="5022" spans="52:52" x14ac:dyDescent="0.25">
      <c r="AZ5022" s="9">
        <v>4.449704142011834</v>
      </c>
    </row>
    <row r="5023" spans="52:52" x14ac:dyDescent="0.25">
      <c r="AZ5023" s="9">
        <v>3.4792899408284024</v>
      </c>
    </row>
    <row r="5024" spans="52:52" x14ac:dyDescent="0.25">
      <c r="AZ5024" s="9">
        <v>3.1005917159763308</v>
      </c>
    </row>
    <row r="5025" spans="52:52" x14ac:dyDescent="0.25">
      <c r="AZ5025" s="9">
        <v>3.3609467455621305</v>
      </c>
    </row>
    <row r="5026" spans="52:52" x14ac:dyDescent="0.25">
      <c r="AZ5026" s="9">
        <v>3.4792899408284019</v>
      </c>
    </row>
    <row r="5027" spans="52:52" x14ac:dyDescent="0.25">
      <c r="AZ5027" s="9">
        <v>3.1005917159763317</v>
      </c>
    </row>
    <row r="5028" spans="52:52" x14ac:dyDescent="0.25">
      <c r="AZ5028" s="9">
        <v>3.0532544378698225</v>
      </c>
    </row>
    <row r="5029" spans="52:52" x14ac:dyDescent="0.25">
      <c r="AZ5029" s="9">
        <v>3.1242603550295858</v>
      </c>
    </row>
    <row r="5030" spans="52:52" x14ac:dyDescent="0.25">
      <c r="AZ5030" s="9">
        <v>4.5917159763313604</v>
      </c>
    </row>
    <row r="5031" spans="52:52" x14ac:dyDescent="0.25">
      <c r="AZ5031" s="9">
        <v>1.514792899408284</v>
      </c>
    </row>
    <row r="5032" spans="52:52" x14ac:dyDescent="0.25">
      <c r="AZ5032" s="9">
        <v>3.9763313609467459</v>
      </c>
    </row>
    <row r="5033" spans="52:52" x14ac:dyDescent="0.25">
      <c r="AZ5033" s="9">
        <v>2.4852071005917162</v>
      </c>
    </row>
    <row r="5034" spans="52:52" x14ac:dyDescent="0.25">
      <c r="AZ5034" s="9">
        <v>4.449704142011834</v>
      </c>
    </row>
    <row r="5035" spans="52:52" x14ac:dyDescent="0.25">
      <c r="AZ5035" s="9">
        <v>3.4792899408284024</v>
      </c>
    </row>
    <row r="5036" spans="52:52" x14ac:dyDescent="0.25">
      <c r="AZ5036" s="9">
        <v>3.1005917159763308</v>
      </c>
    </row>
    <row r="5037" spans="52:52" x14ac:dyDescent="0.25">
      <c r="AZ5037" s="9">
        <v>3.3609467455621305</v>
      </c>
    </row>
    <row r="5038" spans="52:52" x14ac:dyDescent="0.25">
      <c r="AZ5038" s="9">
        <v>3.4792899408284019</v>
      </c>
    </row>
    <row r="5039" spans="52:52" x14ac:dyDescent="0.25">
      <c r="AZ5039" s="9">
        <v>3.1005917159763317</v>
      </c>
    </row>
    <row r="5040" spans="52:52" x14ac:dyDescent="0.25">
      <c r="AZ5040" s="9">
        <v>3.0532544378698225</v>
      </c>
    </row>
    <row r="5041" spans="52:52" x14ac:dyDescent="0.25">
      <c r="AZ5041" s="9">
        <v>3.1242603550295858</v>
      </c>
    </row>
    <row r="5042" spans="52:52" x14ac:dyDescent="0.25">
      <c r="AZ5042" s="9">
        <v>4.5917159763313604</v>
      </c>
    </row>
    <row r="5043" spans="52:52" x14ac:dyDescent="0.25">
      <c r="AZ5043" s="9">
        <v>1.514792899408284</v>
      </c>
    </row>
    <row r="5044" spans="52:52" x14ac:dyDescent="0.25">
      <c r="AZ5044" s="9">
        <v>3.9763313609467459</v>
      </c>
    </row>
    <row r="5045" spans="52:52" x14ac:dyDescent="0.25">
      <c r="AZ5045" s="9">
        <v>2.4852071005917162</v>
      </c>
    </row>
    <row r="5046" spans="52:52" x14ac:dyDescent="0.25">
      <c r="AZ5046" s="9">
        <v>4.449704142011834</v>
      </c>
    </row>
    <row r="5047" spans="52:52" x14ac:dyDescent="0.25">
      <c r="AZ5047" s="9">
        <v>3.4792899408284024</v>
      </c>
    </row>
    <row r="5048" spans="52:52" x14ac:dyDescent="0.25">
      <c r="AZ5048" s="9">
        <v>3.1005917159763308</v>
      </c>
    </row>
    <row r="5049" spans="52:52" x14ac:dyDescent="0.25">
      <c r="AZ5049" s="9">
        <v>3.3609467455621305</v>
      </c>
    </row>
    <row r="5050" spans="52:52" x14ac:dyDescent="0.25">
      <c r="AZ5050" s="9">
        <v>3.4792899408284019</v>
      </c>
    </row>
    <row r="5051" spans="52:52" x14ac:dyDescent="0.25">
      <c r="AZ5051" s="9">
        <v>3.1005917159763317</v>
      </c>
    </row>
    <row r="5052" spans="52:52" x14ac:dyDescent="0.25">
      <c r="AZ5052" s="9">
        <v>3.0532544378698225</v>
      </c>
    </row>
    <row r="5053" spans="52:52" x14ac:dyDescent="0.25">
      <c r="AZ5053" s="9">
        <v>3.1242603550295858</v>
      </c>
    </row>
    <row r="5054" spans="52:52" x14ac:dyDescent="0.25">
      <c r="AZ5054" s="9">
        <v>4.5917159763313604</v>
      </c>
    </row>
    <row r="5055" spans="52:52" x14ac:dyDescent="0.25">
      <c r="AZ5055" s="9">
        <v>1.514792899408284</v>
      </c>
    </row>
    <row r="5056" spans="52:52" x14ac:dyDescent="0.25">
      <c r="AZ5056" s="9">
        <v>3.9763313609467459</v>
      </c>
    </row>
    <row r="5057" spans="52:52" x14ac:dyDescent="0.25">
      <c r="AZ5057" s="9">
        <v>2.4852071005917162</v>
      </c>
    </row>
    <row r="5058" spans="52:52" x14ac:dyDescent="0.25">
      <c r="AZ5058" s="9">
        <v>4.449704142011834</v>
      </c>
    </row>
    <row r="5059" spans="52:52" x14ac:dyDescent="0.25">
      <c r="AZ5059" s="9">
        <v>3.4792899408284024</v>
      </c>
    </row>
    <row r="5060" spans="52:52" x14ac:dyDescent="0.25">
      <c r="AZ5060" s="9">
        <v>3.1005917159763308</v>
      </c>
    </row>
    <row r="5061" spans="52:52" x14ac:dyDescent="0.25">
      <c r="AZ5061" s="9">
        <v>3.3609467455621305</v>
      </c>
    </row>
    <row r="5062" spans="52:52" x14ac:dyDescent="0.25">
      <c r="AZ5062" s="9">
        <v>3.4792899408284019</v>
      </c>
    </row>
    <row r="5063" spans="52:52" x14ac:dyDescent="0.25">
      <c r="AZ5063" s="9">
        <v>3.1005917159763317</v>
      </c>
    </row>
    <row r="5064" spans="52:52" x14ac:dyDescent="0.25">
      <c r="AZ5064" s="9">
        <v>3.0532544378698225</v>
      </c>
    </row>
    <row r="5065" spans="52:52" x14ac:dyDescent="0.25">
      <c r="AZ5065" s="9">
        <v>3.1242603550295858</v>
      </c>
    </row>
    <row r="5066" spans="52:52" x14ac:dyDescent="0.25">
      <c r="AZ5066" s="9">
        <v>4.5917159763313604</v>
      </c>
    </row>
    <row r="5067" spans="52:52" x14ac:dyDescent="0.25">
      <c r="AZ5067" s="9">
        <v>1.514792899408284</v>
      </c>
    </row>
    <row r="5068" spans="52:52" x14ac:dyDescent="0.25">
      <c r="AZ5068" s="9">
        <v>3.9763313609467459</v>
      </c>
    </row>
    <row r="5069" spans="52:52" x14ac:dyDescent="0.25">
      <c r="AZ5069" s="9">
        <v>2.4852071005917162</v>
      </c>
    </row>
    <row r="5070" spans="52:52" x14ac:dyDescent="0.25">
      <c r="AZ5070" s="9">
        <v>4.449704142011834</v>
      </c>
    </row>
    <row r="5071" spans="52:52" x14ac:dyDescent="0.25">
      <c r="AZ5071" s="9">
        <v>3.4792899408284024</v>
      </c>
    </row>
    <row r="5072" spans="52:52" x14ac:dyDescent="0.25">
      <c r="AZ5072" s="9">
        <v>3.1005917159763308</v>
      </c>
    </row>
    <row r="5073" spans="52:52" x14ac:dyDescent="0.25">
      <c r="AZ5073" s="9">
        <v>3.3609467455621305</v>
      </c>
    </row>
    <row r="5074" spans="52:52" x14ac:dyDescent="0.25">
      <c r="AZ5074" s="9">
        <v>3.4792899408284019</v>
      </c>
    </row>
    <row r="5075" spans="52:52" x14ac:dyDescent="0.25">
      <c r="AZ5075" s="9">
        <v>3.1005917159763317</v>
      </c>
    </row>
    <row r="5076" spans="52:52" x14ac:dyDescent="0.25">
      <c r="AZ5076" s="9">
        <v>3.0532544378698225</v>
      </c>
    </row>
    <row r="5077" spans="52:52" x14ac:dyDescent="0.25">
      <c r="AZ5077" s="9">
        <v>3.1242603550295858</v>
      </c>
    </row>
    <row r="5078" spans="52:52" x14ac:dyDescent="0.25">
      <c r="AZ5078" s="9">
        <v>4.5917159763313604</v>
      </c>
    </row>
    <row r="5079" spans="52:52" x14ac:dyDescent="0.25">
      <c r="AZ5079" s="9">
        <v>1.514792899408284</v>
      </c>
    </row>
    <row r="5080" spans="52:52" x14ac:dyDescent="0.25">
      <c r="AZ5080" s="9">
        <v>3.9763313609467459</v>
      </c>
    </row>
    <row r="5081" spans="52:52" x14ac:dyDescent="0.25">
      <c r="AZ5081" s="9">
        <v>2.4852071005917162</v>
      </c>
    </row>
    <row r="5082" spans="52:52" x14ac:dyDescent="0.25">
      <c r="AZ5082" s="9">
        <v>4.449704142011834</v>
      </c>
    </row>
    <row r="5083" spans="52:52" x14ac:dyDescent="0.25">
      <c r="AZ5083" s="9">
        <v>3.4792899408284024</v>
      </c>
    </row>
    <row r="5084" spans="52:52" x14ac:dyDescent="0.25">
      <c r="AZ5084" s="9">
        <v>3.1005917159763308</v>
      </c>
    </row>
    <row r="5085" spans="52:52" x14ac:dyDescent="0.25">
      <c r="AZ5085" s="9">
        <v>3.3609467455621305</v>
      </c>
    </row>
    <row r="5086" spans="52:52" x14ac:dyDescent="0.25">
      <c r="AZ5086" s="9">
        <v>3.4792899408284019</v>
      </c>
    </row>
    <row r="5087" spans="52:52" x14ac:dyDescent="0.25">
      <c r="AZ5087" s="9">
        <v>3.1005917159763317</v>
      </c>
    </row>
    <row r="5088" spans="52:52" x14ac:dyDescent="0.25">
      <c r="AZ5088" s="9">
        <v>3.0532544378698225</v>
      </c>
    </row>
    <row r="5089" spans="52:52" x14ac:dyDescent="0.25">
      <c r="AZ5089" s="9">
        <v>3.1242603550295858</v>
      </c>
    </row>
    <row r="5090" spans="52:52" x14ac:dyDescent="0.25">
      <c r="AZ5090" s="9">
        <v>4.5917159763313604</v>
      </c>
    </row>
    <row r="5091" spans="52:52" x14ac:dyDescent="0.25">
      <c r="AZ5091" s="9">
        <v>1.514792899408284</v>
      </c>
    </row>
    <row r="5092" spans="52:52" x14ac:dyDescent="0.25">
      <c r="AZ5092" s="9">
        <v>3.9763313609467459</v>
      </c>
    </row>
    <row r="5093" spans="52:52" x14ac:dyDescent="0.25">
      <c r="AZ5093" s="9">
        <v>2.4852071005917162</v>
      </c>
    </row>
    <row r="5094" spans="52:52" x14ac:dyDescent="0.25">
      <c r="AZ5094" s="9">
        <v>4.449704142011834</v>
      </c>
    </row>
    <row r="5095" spans="52:52" x14ac:dyDescent="0.25">
      <c r="AZ5095" s="9">
        <v>3.4792899408284024</v>
      </c>
    </row>
    <row r="5096" spans="52:52" x14ac:dyDescent="0.25">
      <c r="AZ5096" s="9">
        <v>3.1005917159763308</v>
      </c>
    </row>
    <row r="5097" spans="52:52" x14ac:dyDescent="0.25">
      <c r="AZ5097" s="9">
        <v>3.3609467455621305</v>
      </c>
    </row>
    <row r="5098" spans="52:52" x14ac:dyDescent="0.25">
      <c r="AZ5098" s="9">
        <v>3.4792899408284019</v>
      </c>
    </row>
    <row r="5099" spans="52:52" x14ac:dyDescent="0.25">
      <c r="AZ5099" s="9">
        <v>3.1005917159763317</v>
      </c>
    </row>
    <row r="5100" spans="52:52" x14ac:dyDescent="0.25">
      <c r="AZ5100" s="9">
        <v>3.0532544378698225</v>
      </c>
    </row>
    <row r="5101" spans="52:52" x14ac:dyDescent="0.25">
      <c r="AZ5101" s="9">
        <v>3.1242603550295858</v>
      </c>
    </row>
    <row r="5102" spans="52:52" x14ac:dyDescent="0.25">
      <c r="AZ5102" s="9">
        <v>4.5917159763313604</v>
      </c>
    </row>
    <row r="5103" spans="52:52" x14ac:dyDescent="0.25">
      <c r="AZ5103" s="9">
        <v>1.514792899408284</v>
      </c>
    </row>
    <row r="5104" spans="52:52" x14ac:dyDescent="0.25">
      <c r="AZ5104" s="9">
        <v>3.9763313609467459</v>
      </c>
    </row>
    <row r="5105" spans="52:52" x14ac:dyDescent="0.25">
      <c r="AZ5105" s="9">
        <v>2.4852071005917162</v>
      </c>
    </row>
    <row r="5106" spans="52:52" x14ac:dyDescent="0.25">
      <c r="AZ5106" s="9">
        <v>4.449704142011834</v>
      </c>
    </row>
    <row r="5107" spans="52:52" x14ac:dyDescent="0.25">
      <c r="AZ5107" s="9">
        <v>3.4792899408284024</v>
      </c>
    </row>
    <row r="5108" spans="52:52" x14ac:dyDescent="0.25">
      <c r="AZ5108" s="9">
        <v>3.1005917159763308</v>
      </c>
    </row>
    <row r="5109" spans="52:52" x14ac:dyDescent="0.25">
      <c r="AZ5109" s="9">
        <v>3.3609467455621305</v>
      </c>
    </row>
    <row r="5110" spans="52:52" x14ac:dyDescent="0.25">
      <c r="AZ5110" s="9">
        <v>3.4792899408284019</v>
      </c>
    </row>
    <row r="5111" spans="52:52" x14ac:dyDescent="0.25">
      <c r="AZ5111" s="9">
        <v>3.1005917159763317</v>
      </c>
    </row>
    <row r="5112" spans="52:52" x14ac:dyDescent="0.25">
      <c r="AZ5112" s="9">
        <v>3.0532544378698225</v>
      </c>
    </row>
    <row r="5113" spans="52:52" x14ac:dyDescent="0.25">
      <c r="AZ5113" s="9">
        <v>3.1242603550295858</v>
      </c>
    </row>
    <row r="5114" spans="52:52" x14ac:dyDescent="0.25">
      <c r="AZ5114" s="9">
        <v>4.5917159763313604</v>
      </c>
    </row>
    <row r="5115" spans="52:52" x14ac:dyDescent="0.25">
      <c r="AZ5115" s="9">
        <v>1.514792899408284</v>
      </c>
    </row>
    <row r="5116" spans="52:52" x14ac:dyDescent="0.25">
      <c r="AZ5116" s="9">
        <v>3.9763313609467459</v>
      </c>
    </row>
    <row r="5117" spans="52:52" x14ac:dyDescent="0.25">
      <c r="AZ5117" s="9">
        <v>2.4852071005917162</v>
      </c>
    </row>
    <row r="5118" spans="52:52" x14ac:dyDescent="0.25">
      <c r="AZ5118" s="9">
        <v>4.449704142011834</v>
      </c>
    </row>
    <row r="5119" spans="52:52" x14ac:dyDescent="0.25">
      <c r="AZ5119" s="9">
        <v>3.4792899408284024</v>
      </c>
    </row>
    <row r="5120" spans="52:52" x14ac:dyDescent="0.25">
      <c r="AZ5120" s="9">
        <v>3.1005917159763308</v>
      </c>
    </row>
    <row r="5121" spans="52:52" x14ac:dyDescent="0.25">
      <c r="AZ5121" s="9">
        <v>3.3609467455621305</v>
      </c>
    </row>
    <row r="5122" spans="52:52" x14ac:dyDescent="0.25">
      <c r="AZ5122" s="9">
        <v>3.4792899408284019</v>
      </c>
    </row>
    <row r="5123" spans="52:52" x14ac:dyDescent="0.25">
      <c r="AZ5123" s="9">
        <v>3.1005917159763317</v>
      </c>
    </row>
    <row r="5124" spans="52:52" x14ac:dyDescent="0.25">
      <c r="AZ5124" s="9">
        <v>3.0532544378698225</v>
      </c>
    </row>
    <row r="5125" spans="52:52" x14ac:dyDescent="0.25">
      <c r="AZ5125" s="9">
        <v>3.1242603550295858</v>
      </c>
    </row>
    <row r="5126" spans="52:52" x14ac:dyDescent="0.25">
      <c r="AZ5126" s="9">
        <v>4.5917159763313604</v>
      </c>
    </row>
    <row r="5127" spans="52:52" x14ac:dyDescent="0.25">
      <c r="AZ5127" s="9">
        <v>1.514792899408284</v>
      </c>
    </row>
    <row r="5128" spans="52:52" x14ac:dyDescent="0.25">
      <c r="AZ5128" s="9">
        <v>3.9763313609467459</v>
      </c>
    </row>
    <row r="5129" spans="52:52" x14ac:dyDescent="0.25">
      <c r="AZ5129" s="9">
        <v>2.4852071005917162</v>
      </c>
    </row>
    <row r="5130" spans="52:52" x14ac:dyDescent="0.25">
      <c r="AZ5130" s="9">
        <v>4.449704142011834</v>
      </c>
    </row>
    <row r="5131" spans="52:52" x14ac:dyDescent="0.25">
      <c r="AZ5131" s="9">
        <v>3.4792899408284024</v>
      </c>
    </row>
    <row r="5132" spans="52:52" x14ac:dyDescent="0.25">
      <c r="AZ5132" s="9">
        <v>3.1005917159763308</v>
      </c>
    </row>
    <row r="5133" spans="52:52" x14ac:dyDescent="0.25">
      <c r="AZ5133" s="9">
        <v>3.3609467455621305</v>
      </c>
    </row>
    <row r="5134" spans="52:52" x14ac:dyDescent="0.25">
      <c r="AZ5134" s="9">
        <v>3.4792899408284019</v>
      </c>
    </row>
    <row r="5135" spans="52:52" x14ac:dyDescent="0.25">
      <c r="AZ5135" s="9">
        <v>3.1005917159763317</v>
      </c>
    </row>
    <row r="5136" spans="52:52" x14ac:dyDescent="0.25">
      <c r="AZ5136" s="9">
        <v>3.0532544378698225</v>
      </c>
    </row>
    <row r="5137" spans="52:52" x14ac:dyDescent="0.25">
      <c r="AZ5137" s="9">
        <v>3.1242603550295858</v>
      </c>
    </row>
    <row r="5138" spans="52:52" x14ac:dyDescent="0.25">
      <c r="AZ5138" s="9">
        <v>4.5917159763313604</v>
      </c>
    </row>
    <row r="5139" spans="52:52" x14ac:dyDescent="0.25">
      <c r="AZ5139" s="9">
        <v>1.514792899408284</v>
      </c>
    </row>
    <row r="5140" spans="52:52" x14ac:dyDescent="0.25">
      <c r="AZ5140" s="9">
        <v>3.9763313609467459</v>
      </c>
    </row>
    <row r="5141" spans="52:52" x14ac:dyDescent="0.25">
      <c r="AZ5141" s="9">
        <v>2.4852071005917162</v>
      </c>
    </row>
    <row r="5142" spans="52:52" x14ac:dyDescent="0.25">
      <c r="AZ5142" s="9">
        <v>4.449704142011834</v>
      </c>
    </row>
    <row r="5143" spans="52:52" x14ac:dyDescent="0.25">
      <c r="AZ5143" s="9">
        <v>3.4792899408284024</v>
      </c>
    </row>
    <row r="5144" spans="52:52" x14ac:dyDescent="0.25">
      <c r="AZ5144" s="9">
        <v>3.1005917159763308</v>
      </c>
    </row>
    <row r="5145" spans="52:52" x14ac:dyDescent="0.25">
      <c r="AZ5145" s="9">
        <v>3.3609467455621305</v>
      </c>
    </row>
    <row r="5146" spans="52:52" x14ac:dyDescent="0.25">
      <c r="AZ5146" s="9">
        <v>3.4792899408284019</v>
      </c>
    </row>
    <row r="5147" spans="52:52" x14ac:dyDescent="0.25">
      <c r="AZ5147" s="9">
        <v>3.1005917159763317</v>
      </c>
    </row>
    <row r="5148" spans="52:52" x14ac:dyDescent="0.25">
      <c r="AZ5148" s="9">
        <v>3.0532544378698225</v>
      </c>
    </row>
    <row r="5149" spans="52:52" x14ac:dyDescent="0.25">
      <c r="AZ5149" s="9">
        <v>3.1242603550295858</v>
      </c>
    </row>
    <row r="5150" spans="52:52" x14ac:dyDescent="0.25">
      <c r="AZ5150" s="9">
        <v>4.5917159763313604</v>
      </c>
    </row>
    <row r="5151" spans="52:52" x14ac:dyDescent="0.25">
      <c r="AZ5151" s="9">
        <v>1.514792899408284</v>
      </c>
    </row>
    <row r="5152" spans="52:52" x14ac:dyDescent="0.25">
      <c r="AZ5152" s="9">
        <v>3.9763313609467459</v>
      </c>
    </row>
    <row r="5153" spans="52:52" x14ac:dyDescent="0.25">
      <c r="AZ5153" s="9">
        <v>2.4852071005917162</v>
      </c>
    </row>
    <row r="5154" spans="52:52" x14ac:dyDescent="0.25">
      <c r="AZ5154" s="9">
        <v>4.449704142011834</v>
      </c>
    </row>
    <row r="5155" spans="52:52" x14ac:dyDescent="0.25">
      <c r="AZ5155" s="9">
        <v>3.4792899408284024</v>
      </c>
    </row>
    <row r="5156" spans="52:52" x14ac:dyDescent="0.25">
      <c r="AZ5156" s="9">
        <v>3.1005917159763308</v>
      </c>
    </row>
    <row r="5157" spans="52:52" x14ac:dyDescent="0.25">
      <c r="AZ5157" s="9">
        <v>3.3609467455621305</v>
      </c>
    </row>
    <row r="5158" spans="52:52" x14ac:dyDescent="0.25">
      <c r="AZ5158" s="9">
        <v>3.4792899408284019</v>
      </c>
    </row>
    <row r="5159" spans="52:52" x14ac:dyDescent="0.25">
      <c r="AZ5159" s="9">
        <v>3.1005917159763317</v>
      </c>
    </row>
    <row r="5160" spans="52:52" x14ac:dyDescent="0.25">
      <c r="AZ5160" s="9">
        <v>3.0532544378698225</v>
      </c>
    </row>
    <row r="5161" spans="52:52" x14ac:dyDescent="0.25">
      <c r="AZ5161" s="9">
        <v>3.1242603550295858</v>
      </c>
    </row>
    <row r="5162" spans="52:52" x14ac:dyDescent="0.25">
      <c r="AZ5162" s="9">
        <v>4.5917159763313604</v>
      </c>
    </row>
    <row r="5163" spans="52:52" x14ac:dyDescent="0.25">
      <c r="AZ5163" s="9">
        <v>1.514792899408284</v>
      </c>
    </row>
    <row r="5164" spans="52:52" x14ac:dyDescent="0.25">
      <c r="AZ5164" s="9">
        <v>3.9763313609467459</v>
      </c>
    </row>
    <row r="5165" spans="52:52" x14ac:dyDescent="0.25">
      <c r="AZ5165" s="9">
        <v>2.4852071005917162</v>
      </c>
    </row>
    <row r="5166" spans="52:52" x14ac:dyDescent="0.25">
      <c r="AZ5166" s="9">
        <v>4.449704142011834</v>
      </c>
    </row>
    <row r="5167" spans="52:52" x14ac:dyDescent="0.25">
      <c r="AZ5167" s="9">
        <v>3.4792899408284024</v>
      </c>
    </row>
    <row r="5168" spans="52:52" x14ac:dyDescent="0.25">
      <c r="AZ5168" s="9">
        <v>3.1005917159763308</v>
      </c>
    </row>
    <row r="5169" spans="52:52" x14ac:dyDescent="0.25">
      <c r="AZ5169" s="9">
        <v>3.3609467455621305</v>
      </c>
    </row>
    <row r="5170" spans="52:52" x14ac:dyDescent="0.25">
      <c r="AZ5170" s="9">
        <v>3.4792899408284019</v>
      </c>
    </row>
    <row r="5171" spans="52:52" x14ac:dyDescent="0.25">
      <c r="AZ5171" s="9">
        <v>3.1005917159763317</v>
      </c>
    </row>
    <row r="5172" spans="52:52" x14ac:dyDescent="0.25">
      <c r="AZ5172" s="9">
        <v>3.0532544378698225</v>
      </c>
    </row>
    <row r="5173" spans="52:52" x14ac:dyDescent="0.25">
      <c r="AZ5173" s="9">
        <v>3.1242603550295858</v>
      </c>
    </row>
    <row r="5174" spans="52:52" x14ac:dyDescent="0.25">
      <c r="AZ5174" s="9">
        <v>4.5917159763313604</v>
      </c>
    </row>
    <row r="5175" spans="52:52" x14ac:dyDescent="0.25">
      <c r="AZ5175" s="9">
        <v>1.514792899408284</v>
      </c>
    </row>
    <row r="5176" spans="52:52" x14ac:dyDescent="0.25">
      <c r="AZ5176" s="9">
        <v>3.9763313609467459</v>
      </c>
    </row>
    <row r="5177" spans="52:52" x14ac:dyDescent="0.25">
      <c r="AZ5177" s="9">
        <v>2.4852071005917162</v>
      </c>
    </row>
    <row r="5178" spans="52:52" x14ac:dyDescent="0.25">
      <c r="AZ5178" s="9">
        <v>4.449704142011834</v>
      </c>
    </row>
    <row r="5179" spans="52:52" x14ac:dyDescent="0.25">
      <c r="AZ5179" s="9">
        <v>3.4792899408284024</v>
      </c>
    </row>
    <row r="5180" spans="52:52" x14ac:dyDescent="0.25">
      <c r="AZ5180" s="9">
        <v>3.1005917159763308</v>
      </c>
    </row>
    <row r="5181" spans="52:52" x14ac:dyDescent="0.25">
      <c r="AZ5181" s="9">
        <v>3.3609467455621305</v>
      </c>
    </row>
    <row r="5182" spans="52:52" x14ac:dyDescent="0.25">
      <c r="AZ5182" s="9">
        <v>3.4792899408284019</v>
      </c>
    </row>
    <row r="5183" spans="52:52" x14ac:dyDescent="0.25">
      <c r="AZ5183" s="9">
        <v>3.1005917159763317</v>
      </c>
    </row>
    <row r="5184" spans="52:52" x14ac:dyDescent="0.25">
      <c r="AZ5184" s="9">
        <v>3.0532544378698225</v>
      </c>
    </row>
    <row r="5185" spans="52:52" x14ac:dyDescent="0.25">
      <c r="AZ5185" s="9">
        <v>3.1242603550295858</v>
      </c>
    </row>
    <row r="5186" spans="52:52" x14ac:dyDescent="0.25">
      <c r="AZ5186" s="9">
        <v>4.5917159763313604</v>
      </c>
    </row>
    <row r="5187" spans="52:52" x14ac:dyDescent="0.25">
      <c r="AZ5187" s="9">
        <v>1.514792899408284</v>
      </c>
    </row>
    <row r="5188" spans="52:52" x14ac:dyDescent="0.25">
      <c r="AZ5188" s="9">
        <v>3.9763313609467459</v>
      </c>
    </row>
    <row r="5189" spans="52:52" x14ac:dyDescent="0.25">
      <c r="AZ5189" s="9">
        <v>2.4852071005917162</v>
      </c>
    </row>
    <row r="5190" spans="52:52" x14ac:dyDescent="0.25">
      <c r="AZ5190" s="9">
        <v>4.449704142011834</v>
      </c>
    </row>
    <row r="5191" spans="52:52" x14ac:dyDescent="0.25">
      <c r="AZ5191" s="9">
        <v>3.4792899408284024</v>
      </c>
    </row>
    <row r="5192" spans="52:52" x14ac:dyDescent="0.25">
      <c r="AZ5192" s="9">
        <v>3.1005917159763308</v>
      </c>
    </row>
    <row r="5193" spans="52:52" x14ac:dyDescent="0.25">
      <c r="AZ5193" s="9">
        <v>3.3609467455621305</v>
      </c>
    </row>
    <row r="5194" spans="52:52" x14ac:dyDescent="0.25">
      <c r="AZ5194" s="9">
        <v>3.4792899408284019</v>
      </c>
    </row>
    <row r="5195" spans="52:52" x14ac:dyDescent="0.25">
      <c r="AZ5195" s="9">
        <v>3.1005917159763317</v>
      </c>
    </row>
    <row r="5196" spans="52:52" x14ac:dyDescent="0.25">
      <c r="AZ5196" s="9">
        <v>3.0532544378698225</v>
      </c>
    </row>
    <row r="5197" spans="52:52" x14ac:dyDescent="0.25">
      <c r="AZ5197" s="9">
        <v>3.1242603550295858</v>
      </c>
    </row>
    <row r="5198" spans="52:52" x14ac:dyDescent="0.25">
      <c r="AZ5198" s="9">
        <v>4.5917159763313604</v>
      </c>
    </row>
    <row r="5199" spans="52:52" x14ac:dyDescent="0.25">
      <c r="AZ5199" s="9">
        <v>1.514792899408284</v>
      </c>
    </row>
    <row r="5200" spans="52:52" x14ac:dyDescent="0.25">
      <c r="AZ5200" s="9">
        <v>3.9763313609467459</v>
      </c>
    </row>
    <row r="5201" spans="52:52" x14ac:dyDescent="0.25">
      <c r="AZ5201" s="9">
        <v>2.4852071005917162</v>
      </c>
    </row>
    <row r="5202" spans="52:52" x14ac:dyDescent="0.25">
      <c r="AZ5202" s="9">
        <v>4.449704142011834</v>
      </c>
    </row>
    <row r="5203" spans="52:52" x14ac:dyDescent="0.25">
      <c r="AZ5203" s="9">
        <v>3.4792899408284024</v>
      </c>
    </row>
    <row r="5204" spans="52:52" x14ac:dyDescent="0.25">
      <c r="AZ5204" s="9">
        <v>3.1005917159763308</v>
      </c>
    </row>
    <row r="5205" spans="52:52" x14ac:dyDescent="0.25">
      <c r="AZ5205" s="9">
        <v>3.3609467455621305</v>
      </c>
    </row>
    <row r="5206" spans="52:52" x14ac:dyDescent="0.25">
      <c r="AZ5206" s="9">
        <v>3.4792899408284019</v>
      </c>
    </row>
    <row r="5207" spans="52:52" x14ac:dyDescent="0.25">
      <c r="AZ5207" s="9">
        <v>3.1005917159763317</v>
      </c>
    </row>
    <row r="5208" spans="52:52" x14ac:dyDescent="0.25">
      <c r="AZ5208" s="9">
        <v>3.0532544378698225</v>
      </c>
    </row>
    <row r="5209" spans="52:52" x14ac:dyDescent="0.25">
      <c r="AZ5209" s="9">
        <v>3.1242603550295858</v>
      </c>
    </row>
    <row r="5210" spans="52:52" x14ac:dyDescent="0.25">
      <c r="AZ5210" s="9">
        <v>4.5917159763313604</v>
      </c>
    </row>
    <row r="5211" spans="52:52" x14ac:dyDescent="0.25">
      <c r="AZ5211" s="9">
        <v>1.514792899408284</v>
      </c>
    </row>
    <row r="5212" spans="52:52" x14ac:dyDescent="0.25">
      <c r="AZ5212" s="9">
        <v>3.9763313609467459</v>
      </c>
    </row>
    <row r="5213" spans="52:52" x14ac:dyDescent="0.25">
      <c r="AZ5213" s="9">
        <v>2.4852071005917162</v>
      </c>
    </row>
    <row r="5214" spans="52:52" x14ac:dyDescent="0.25">
      <c r="AZ5214" s="9">
        <v>4.449704142011834</v>
      </c>
    </row>
    <row r="5215" spans="52:52" x14ac:dyDescent="0.25">
      <c r="AZ5215" s="9">
        <v>3.4792899408284024</v>
      </c>
    </row>
    <row r="5216" spans="52:52" x14ac:dyDescent="0.25">
      <c r="AZ5216" s="9">
        <v>3.1005917159763308</v>
      </c>
    </row>
    <row r="5217" spans="52:52" x14ac:dyDescent="0.25">
      <c r="AZ5217" s="9">
        <v>3.3609467455621305</v>
      </c>
    </row>
    <row r="5218" spans="52:52" x14ac:dyDescent="0.25">
      <c r="AZ5218" s="9">
        <v>3.4792899408284019</v>
      </c>
    </row>
    <row r="5219" spans="52:52" x14ac:dyDescent="0.25">
      <c r="AZ5219" s="9">
        <v>3.1005917159763317</v>
      </c>
    </row>
    <row r="5220" spans="52:52" x14ac:dyDescent="0.25">
      <c r="AZ5220" s="9">
        <v>3.0532544378698225</v>
      </c>
    </row>
    <row r="5221" spans="52:52" x14ac:dyDescent="0.25">
      <c r="AZ5221" s="9">
        <v>3.1242603550295858</v>
      </c>
    </row>
    <row r="5222" spans="52:52" x14ac:dyDescent="0.25">
      <c r="AZ5222" s="9">
        <v>4.5917159763313604</v>
      </c>
    </row>
    <row r="5223" spans="52:52" x14ac:dyDescent="0.25">
      <c r="AZ5223" s="9">
        <v>1.514792899408284</v>
      </c>
    </row>
    <row r="5224" spans="52:52" x14ac:dyDescent="0.25">
      <c r="AZ5224" s="9">
        <v>3.9763313609467459</v>
      </c>
    </row>
    <row r="5225" spans="52:52" x14ac:dyDescent="0.25">
      <c r="AZ5225" s="9">
        <v>2.4852071005917162</v>
      </c>
    </row>
    <row r="5226" spans="52:52" x14ac:dyDescent="0.25">
      <c r="AZ5226" s="9">
        <v>4.449704142011834</v>
      </c>
    </row>
    <row r="5227" spans="52:52" x14ac:dyDescent="0.25">
      <c r="AZ5227" s="9">
        <v>3.4792899408284024</v>
      </c>
    </row>
    <row r="5228" spans="52:52" x14ac:dyDescent="0.25">
      <c r="AZ5228" s="9">
        <v>3.1005917159763308</v>
      </c>
    </row>
    <row r="5229" spans="52:52" x14ac:dyDescent="0.25">
      <c r="AZ5229" s="9">
        <v>3.3609467455621305</v>
      </c>
    </row>
    <row r="5230" spans="52:52" x14ac:dyDescent="0.25">
      <c r="AZ5230" s="9">
        <v>3.4792899408284019</v>
      </c>
    </row>
    <row r="5231" spans="52:52" x14ac:dyDescent="0.25">
      <c r="AZ5231" s="9">
        <v>3.1005917159763317</v>
      </c>
    </row>
    <row r="5232" spans="52:52" x14ac:dyDescent="0.25">
      <c r="AZ5232" s="9">
        <v>3.0532544378698225</v>
      </c>
    </row>
    <row r="5233" spans="52:52" x14ac:dyDescent="0.25">
      <c r="AZ5233" s="9">
        <v>3.1242603550295858</v>
      </c>
    </row>
    <row r="5234" spans="52:52" x14ac:dyDescent="0.25">
      <c r="AZ5234" s="9">
        <v>4.5917159763313604</v>
      </c>
    </row>
    <row r="5235" spans="52:52" x14ac:dyDescent="0.25">
      <c r="AZ5235" s="9">
        <v>1.514792899408284</v>
      </c>
    </row>
    <row r="5236" spans="52:52" x14ac:dyDescent="0.25">
      <c r="AZ5236" s="9">
        <v>3.9763313609467459</v>
      </c>
    </row>
    <row r="5237" spans="52:52" x14ac:dyDescent="0.25">
      <c r="AZ5237" s="9">
        <v>2.4852071005917162</v>
      </c>
    </row>
    <row r="5238" spans="52:52" x14ac:dyDescent="0.25">
      <c r="AZ5238" s="9">
        <v>4.449704142011834</v>
      </c>
    </row>
    <row r="5239" spans="52:52" x14ac:dyDescent="0.25">
      <c r="AZ5239" s="9">
        <v>3.4792899408284024</v>
      </c>
    </row>
    <row r="5240" spans="52:52" x14ac:dyDescent="0.25">
      <c r="AZ5240" s="9">
        <v>3.1005917159763308</v>
      </c>
    </row>
    <row r="5241" spans="52:52" x14ac:dyDescent="0.25">
      <c r="AZ5241" s="9">
        <v>3.3609467455621305</v>
      </c>
    </row>
    <row r="5242" spans="52:52" x14ac:dyDescent="0.25">
      <c r="AZ5242" s="9">
        <v>3.4792899408284019</v>
      </c>
    </row>
    <row r="5243" spans="52:52" x14ac:dyDescent="0.25">
      <c r="AZ5243" s="9">
        <v>3.1005917159763317</v>
      </c>
    </row>
    <row r="5244" spans="52:52" x14ac:dyDescent="0.25">
      <c r="AZ5244" s="9">
        <v>3.0532544378698225</v>
      </c>
    </row>
    <row r="5245" spans="52:52" x14ac:dyDescent="0.25">
      <c r="AZ5245" s="9">
        <v>3.1242603550295858</v>
      </c>
    </row>
    <row r="5246" spans="52:52" x14ac:dyDescent="0.25">
      <c r="AZ5246" s="9">
        <v>4.5917159763313604</v>
      </c>
    </row>
    <row r="5247" spans="52:52" x14ac:dyDescent="0.25">
      <c r="AZ5247" s="9">
        <v>1.514792899408284</v>
      </c>
    </row>
    <row r="5248" spans="52:52" x14ac:dyDescent="0.25">
      <c r="AZ5248" s="9">
        <v>3.9763313609467459</v>
      </c>
    </row>
    <row r="5249" spans="52:52" x14ac:dyDescent="0.25">
      <c r="AZ5249" s="9">
        <v>2.4852071005917162</v>
      </c>
    </row>
    <row r="5250" spans="52:52" x14ac:dyDescent="0.25">
      <c r="AZ5250" s="9">
        <v>4.449704142011834</v>
      </c>
    </row>
    <row r="5251" spans="52:52" x14ac:dyDescent="0.25">
      <c r="AZ5251" s="9">
        <v>3.4792899408284024</v>
      </c>
    </row>
    <row r="5252" spans="52:52" x14ac:dyDescent="0.25">
      <c r="AZ5252" s="9">
        <v>3.1005917159763308</v>
      </c>
    </row>
    <row r="5253" spans="52:52" x14ac:dyDescent="0.25">
      <c r="AZ5253" s="9">
        <v>3.3609467455621305</v>
      </c>
    </row>
    <row r="5254" spans="52:52" x14ac:dyDescent="0.25">
      <c r="AZ5254" s="9">
        <v>3.4792899408284019</v>
      </c>
    </row>
    <row r="5255" spans="52:52" x14ac:dyDescent="0.25">
      <c r="AZ5255" s="9">
        <v>3.1005917159763317</v>
      </c>
    </row>
    <row r="5256" spans="52:52" x14ac:dyDescent="0.25">
      <c r="AZ5256" s="9">
        <v>3.0532544378698225</v>
      </c>
    </row>
    <row r="5257" spans="52:52" x14ac:dyDescent="0.25">
      <c r="AZ5257" s="9">
        <v>3.1242603550295858</v>
      </c>
    </row>
    <row r="5258" spans="52:52" x14ac:dyDescent="0.25">
      <c r="AZ5258" s="9">
        <v>4.5917159763313604</v>
      </c>
    </row>
    <row r="5259" spans="52:52" x14ac:dyDescent="0.25">
      <c r="AZ5259" s="9">
        <v>1.514792899408284</v>
      </c>
    </row>
    <row r="5260" spans="52:52" x14ac:dyDescent="0.25">
      <c r="AZ5260" s="9">
        <v>3.9763313609467459</v>
      </c>
    </row>
    <row r="5261" spans="52:52" x14ac:dyDescent="0.25">
      <c r="AZ5261" s="9">
        <v>2.4852071005917162</v>
      </c>
    </row>
    <row r="5262" spans="52:52" x14ac:dyDescent="0.25">
      <c r="AZ5262" s="9">
        <v>4.449704142011834</v>
      </c>
    </row>
    <row r="5263" spans="52:52" x14ac:dyDescent="0.25">
      <c r="AZ5263" s="9">
        <v>3.4792899408284024</v>
      </c>
    </row>
    <row r="5264" spans="52:52" x14ac:dyDescent="0.25">
      <c r="AZ5264" s="9">
        <v>3.1005917159763308</v>
      </c>
    </row>
    <row r="5265" spans="52:52" x14ac:dyDescent="0.25">
      <c r="AZ5265" s="9">
        <v>3.3609467455621305</v>
      </c>
    </row>
    <row r="5266" spans="52:52" x14ac:dyDescent="0.25">
      <c r="AZ5266" s="9">
        <v>3.4792899408284019</v>
      </c>
    </row>
    <row r="5267" spans="52:52" x14ac:dyDescent="0.25">
      <c r="AZ5267" s="9">
        <v>3.1005917159763317</v>
      </c>
    </row>
    <row r="5268" spans="52:52" x14ac:dyDescent="0.25">
      <c r="AZ5268" s="9">
        <v>3.0532544378698225</v>
      </c>
    </row>
    <row r="5269" spans="52:52" x14ac:dyDescent="0.25">
      <c r="AZ5269" s="9">
        <v>3.1242603550295858</v>
      </c>
    </row>
    <row r="5270" spans="52:52" x14ac:dyDescent="0.25">
      <c r="AZ5270" s="9">
        <v>4.5917159763313604</v>
      </c>
    </row>
    <row r="5271" spans="52:52" x14ac:dyDescent="0.25">
      <c r="AZ5271" s="9">
        <v>1.514792899408284</v>
      </c>
    </row>
    <row r="5272" spans="52:52" x14ac:dyDescent="0.25">
      <c r="AZ5272" s="9">
        <v>3.9763313609467459</v>
      </c>
    </row>
    <row r="5273" spans="52:52" x14ac:dyDescent="0.25">
      <c r="AZ5273" s="9">
        <v>2.4852071005917162</v>
      </c>
    </row>
    <row r="5274" spans="52:52" x14ac:dyDescent="0.25">
      <c r="AZ5274" s="9">
        <v>4.449704142011834</v>
      </c>
    </row>
    <row r="5275" spans="52:52" x14ac:dyDescent="0.25">
      <c r="AZ5275" s="9">
        <v>3.4792899408284024</v>
      </c>
    </row>
    <row r="5276" spans="52:52" x14ac:dyDescent="0.25">
      <c r="AZ5276" s="9">
        <v>3.1005917159763308</v>
      </c>
    </row>
    <row r="5277" spans="52:52" x14ac:dyDescent="0.25">
      <c r="AZ5277" s="9">
        <v>3.3609467455621305</v>
      </c>
    </row>
    <row r="5278" spans="52:52" x14ac:dyDescent="0.25">
      <c r="AZ5278" s="9">
        <v>3.4792899408284019</v>
      </c>
    </row>
    <row r="5279" spans="52:52" x14ac:dyDescent="0.25">
      <c r="AZ5279" s="9">
        <v>3.1005917159763317</v>
      </c>
    </row>
    <row r="5280" spans="52:52" x14ac:dyDescent="0.25">
      <c r="AZ5280" s="9">
        <v>3.0532544378698225</v>
      </c>
    </row>
    <row r="5281" spans="52:52" x14ac:dyDescent="0.25">
      <c r="AZ5281" s="9">
        <v>3.1242603550295858</v>
      </c>
    </row>
    <row r="5282" spans="52:52" x14ac:dyDescent="0.25">
      <c r="AZ5282" s="9">
        <v>4.5917159763313604</v>
      </c>
    </row>
    <row r="5283" spans="52:52" x14ac:dyDescent="0.25">
      <c r="AZ5283" s="9">
        <v>1.514792899408284</v>
      </c>
    </row>
    <row r="5284" spans="52:52" x14ac:dyDescent="0.25">
      <c r="AZ5284" s="9">
        <v>3.9763313609467459</v>
      </c>
    </row>
    <row r="5285" spans="52:52" x14ac:dyDescent="0.25">
      <c r="AZ5285" s="9">
        <v>2.4852071005917162</v>
      </c>
    </row>
    <row r="5286" spans="52:52" x14ac:dyDescent="0.25">
      <c r="AZ5286" s="9">
        <v>4.449704142011834</v>
      </c>
    </row>
    <row r="5287" spans="52:52" x14ac:dyDescent="0.25">
      <c r="AZ5287" s="9">
        <v>3.4792899408284024</v>
      </c>
    </row>
    <row r="5288" spans="52:52" x14ac:dyDescent="0.25">
      <c r="AZ5288" s="9">
        <v>3.1005917159763308</v>
      </c>
    </row>
    <row r="5289" spans="52:52" x14ac:dyDescent="0.25">
      <c r="AZ5289" s="9">
        <v>3.3609467455621305</v>
      </c>
    </row>
    <row r="5290" spans="52:52" x14ac:dyDescent="0.25">
      <c r="AZ5290" s="9">
        <v>3.4792899408284019</v>
      </c>
    </row>
    <row r="5291" spans="52:52" x14ac:dyDescent="0.25">
      <c r="AZ5291" s="9">
        <v>3.1005917159763317</v>
      </c>
    </row>
    <row r="5292" spans="52:52" x14ac:dyDescent="0.25">
      <c r="AZ5292" s="9">
        <v>3.0532544378698225</v>
      </c>
    </row>
    <row r="5293" spans="52:52" x14ac:dyDescent="0.25">
      <c r="AZ5293" s="9">
        <v>3.1242603550295858</v>
      </c>
    </row>
    <row r="5294" spans="52:52" x14ac:dyDescent="0.25">
      <c r="AZ5294" s="9">
        <v>4.5917159763313604</v>
      </c>
    </row>
    <row r="5295" spans="52:52" x14ac:dyDescent="0.25">
      <c r="AZ5295" s="9">
        <v>1.514792899408284</v>
      </c>
    </row>
    <row r="5296" spans="52:52" x14ac:dyDescent="0.25">
      <c r="AZ5296" s="9">
        <v>3.9763313609467459</v>
      </c>
    </row>
    <row r="5297" spans="52:52" x14ac:dyDescent="0.25">
      <c r="AZ5297" s="9">
        <v>2.4852071005917162</v>
      </c>
    </row>
    <row r="5298" spans="52:52" x14ac:dyDescent="0.25">
      <c r="AZ5298" s="9">
        <v>4.449704142011834</v>
      </c>
    </row>
    <row r="5299" spans="52:52" x14ac:dyDescent="0.25">
      <c r="AZ5299" s="9">
        <v>3.4792899408284024</v>
      </c>
    </row>
    <row r="5300" spans="52:52" x14ac:dyDescent="0.25">
      <c r="AZ5300" s="9">
        <v>3.1005917159763308</v>
      </c>
    </row>
    <row r="5301" spans="52:52" x14ac:dyDescent="0.25">
      <c r="AZ5301" s="9">
        <v>3.3609467455621305</v>
      </c>
    </row>
    <row r="5302" spans="52:52" x14ac:dyDescent="0.25">
      <c r="AZ5302" s="9">
        <v>3.4792899408284019</v>
      </c>
    </row>
    <row r="5303" spans="52:52" x14ac:dyDescent="0.25">
      <c r="AZ5303" s="9">
        <v>3.1005917159763317</v>
      </c>
    </row>
    <row r="5304" spans="52:52" x14ac:dyDescent="0.25">
      <c r="AZ5304" s="9">
        <v>3.0532544378698225</v>
      </c>
    </row>
    <row r="5305" spans="52:52" x14ac:dyDescent="0.25">
      <c r="AZ5305" s="9">
        <v>3.1242603550295858</v>
      </c>
    </row>
    <row r="5306" spans="52:52" x14ac:dyDescent="0.25">
      <c r="AZ5306" s="9">
        <v>4.5917159763313604</v>
      </c>
    </row>
    <row r="5307" spans="52:52" x14ac:dyDescent="0.25">
      <c r="AZ5307" s="9">
        <v>1.514792899408284</v>
      </c>
    </row>
    <row r="5308" spans="52:52" x14ac:dyDescent="0.25">
      <c r="AZ5308" s="9">
        <v>3.9763313609467459</v>
      </c>
    </row>
    <row r="5309" spans="52:52" x14ac:dyDescent="0.25">
      <c r="AZ5309" s="9">
        <v>2.4852071005917162</v>
      </c>
    </row>
    <row r="5310" spans="52:52" x14ac:dyDescent="0.25">
      <c r="AZ5310" s="9">
        <v>4.449704142011834</v>
      </c>
    </row>
    <row r="5311" spans="52:52" x14ac:dyDescent="0.25">
      <c r="AZ5311" s="9">
        <v>3.4792899408284024</v>
      </c>
    </row>
    <row r="5312" spans="52:52" x14ac:dyDescent="0.25">
      <c r="AZ5312" s="9">
        <v>3.1005917159763308</v>
      </c>
    </row>
    <row r="5313" spans="52:52" x14ac:dyDescent="0.25">
      <c r="AZ5313" s="9">
        <v>3.3609467455621305</v>
      </c>
    </row>
    <row r="5314" spans="52:52" x14ac:dyDescent="0.25">
      <c r="AZ5314" s="9">
        <v>3.4792899408284019</v>
      </c>
    </row>
    <row r="5315" spans="52:52" x14ac:dyDescent="0.25">
      <c r="AZ5315" s="9">
        <v>3.1005917159763317</v>
      </c>
    </row>
    <row r="5316" spans="52:52" x14ac:dyDescent="0.25">
      <c r="AZ5316" s="9">
        <v>3.0532544378698225</v>
      </c>
    </row>
    <row r="5317" spans="52:52" x14ac:dyDescent="0.25">
      <c r="AZ5317" s="9">
        <v>3.1242603550295858</v>
      </c>
    </row>
    <row r="5318" spans="52:52" x14ac:dyDescent="0.25">
      <c r="AZ5318" s="9">
        <v>4.5917159763313604</v>
      </c>
    </row>
    <row r="5319" spans="52:52" x14ac:dyDescent="0.25">
      <c r="AZ5319" s="9">
        <v>1.514792899408284</v>
      </c>
    </row>
    <row r="5320" spans="52:52" x14ac:dyDescent="0.25">
      <c r="AZ5320" s="9">
        <v>3.9763313609467459</v>
      </c>
    </row>
    <row r="5321" spans="52:52" x14ac:dyDescent="0.25">
      <c r="AZ5321" s="9">
        <v>2.4852071005917162</v>
      </c>
    </row>
    <row r="5322" spans="52:52" x14ac:dyDescent="0.25">
      <c r="AZ5322" s="9">
        <v>4.449704142011834</v>
      </c>
    </row>
    <row r="5323" spans="52:52" x14ac:dyDescent="0.25">
      <c r="AZ5323" s="9">
        <v>3.4792899408284024</v>
      </c>
    </row>
    <row r="5324" spans="52:52" x14ac:dyDescent="0.25">
      <c r="AZ5324" s="9">
        <v>3.1005917159763308</v>
      </c>
    </row>
    <row r="5325" spans="52:52" x14ac:dyDescent="0.25">
      <c r="AZ5325" s="9">
        <v>3.3609467455621305</v>
      </c>
    </row>
    <row r="5326" spans="52:52" x14ac:dyDescent="0.25">
      <c r="AZ5326" s="9">
        <v>3.4792899408284019</v>
      </c>
    </row>
    <row r="5327" spans="52:52" x14ac:dyDescent="0.25">
      <c r="AZ5327" s="9">
        <v>3.1005917159763317</v>
      </c>
    </row>
    <row r="5328" spans="52:52" x14ac:dyDescent="0.25">
      <c r="AZ5328" s="9">
        <v>3.0532544378698225</v>
      </c>
    </row>
    <row r="5329" spans="52:52" x14ac:dyDescent="0.25">
      <c r="AZ5329" s="9">
        <v>3.1242603550295858</v>
      </c>
    </row>
    <row r="5330" spans="52:52" x14ac:dyDescent="0.25">
      <c r="AZ5330" s="9">
        <v>4.5917159763313604</v>
      </c>
    </row>
    <row r="5331" spans="52:52" x14ac:dyDescent="0.25">
      <c r="AZ5331" s="9">
        <v>1.514792899408284</v>
      </c>
    </row>
    <row r="5332" spans="52:52" x14ac:dyDescent="0.25">
      <c r="AZ5332" s="9">
        <v>3.9763313609467459</v>
      </c>
    </row>
    <row r="5333" spans="52:52" x14ac:dyDescent="0.25">
      <c r="AZ5333" s="9">
        <v>2.4852071005917162</v>
      </c>
    </row>
    <row r="5334" spans="52:52" x14ac:dyDescent="0.25">
      <c r="AZ5334" s="9">
        <v>4.449704142011834</v>
      </c>
    </row>
    <row r="5335" spans="52:52" x14ac:dyDescent="0.25">
      <c r="AZ5335" s="9">
        <v>3.4792899408284024</v>
      </c>
    </row>
    <row r="5336" spans="52:52" x14ac:dyDescent="0.25">
      <c r="AZ5336" s="9">
        <v>3.1005917159763308</v>
      </c>
    </row>
    <row r="5337" spans="52:52" x14ac:dyDescent="0.25">
      <c r="AZ5337" s="9">
        <v>3.3609467455621305</v>
      </c>
    </row>
    <row r="5338" spans="52:52" x14ac:dyDescent="0.25">
      <c r="AZ5338" s="9">
        <v>3.4792899408284019</v>
      </c>
    </row>
    <row r="5339" spans="52:52" x14ac:dyDescent="0.25">
      <c r="AZ5339" s="9">
        <v>3.1005917159763317</v>
      </c>
    </row>
    <row r="5340" spans="52:52" x14ac:dyDescent="0.25">
      <c r="AZ5340" s="9">
        <v>3.0532544378698225</v>
      </c>
    </row>
    <row r="5341" spans="52:52" x14ac:dyDescent="0.25">
      <c r="AZ5341" s="9">
        <v>3.1242603550295858</v>
      </c>
    </row>
    <row r="5342" spans="52:52" x14ac:dyDescent="0.25">
      <c r="AZ5342" s="9">
        <v>4.5917159763313604</v>
      </c>
    </row>
    <row r="5343" spans="52:52" x14ac:dyDescent="0.25">
      <c r="AZ5343" s="9">
        <v>1.514792899408284</v>
      </c>
    </row>
    <row r="5344" spans="52:52" x14ac:dyDescent="0.25">
      <c r="AZ5344" s="9">
        <v>3.9763313609467459</v>
      </c>
    </row>
    <row r="5345" spans="52:52" x14ac:dyDescent="0.25">
      <c r="AZ5345" s="9">
        <v>2.4852071005917162</v>
      </c>
    </row>
    <row r="5346" spans="52:52" x14ac:dyDescent="0.25">
      <c r="AZ5346" s="9">
        <v>4.449704142011834</v>
      </c>
    </row>
    <row r="5347" spans="52:52" x14ac:dyDescent="0.25">
      <c r="AZ5347" s="9">
        <v>3.4792899408284024</v>
      </c>
    </row>
    <row r="5348" spans="52:52" x14ac:dyDescent="0.25">
      <c r="AZ5348" s="9">
        <v>3.1005917159763308</v>
      </c>
    </row>
    <row r="5349" spans="52:52" x14ac:dyDescent="0.25">
      <c r="AZ5349" s="9">
        <v>3.3609467455621305</v>
      </c>
    </row>
    <row r="5350" spans="52:52" x14ac:dyDescent="0.25">
      <c r="AZ5350" s="9">
        <v>3.4792899408284019</v>
      </c>
    </row>
    <row r="5351" spans="52:52" x14ac:dyDescent="0.25">
      <c r="AZ5351" s="9">
        <v>3.1005917159763317</v>
      </c>
    </row>
    <row r="5352" spans="52:52" x14ac:dyDescent="0.25">
      <c r="AZ5352" s="9">
        <v>3.0532544378698225</v>
      </c>
    </row>
    <row r="5353" spans="52:52" x14ac:dyDescent="0.25">
      <c r="AZ5353" s="9">
        <v>3.1242603550295858</v>
      </c>
    </row>
    <row r="5354" spans="52:52" x14ac:dyDescent="0.25">
      <c r="AZ5354" s="9">
        <v>4.5917159763313604</v>
      </c>
    </row>
    <row r="5355" spans="52:52" x14ac:dyDescent="0.25">
      <c r="AZ5355" s="9">
        <v>1.514792899408284</v>
      </c>
    </row>
    <row r="5356" spans="52:52" x14ac:dyDescent="0.25">
      <c r="AZ5356" s="9">
        <v>3.9763313609467459</v>
      </c>
    </row>
    <row r="5357" spans="52:52" x14ac:dyDescent="0.25">
      <c r="AZ5357" s="9">
        <v>2.4852071005917162</v>
      </c>
    </row>
    <row r="5358" spans="52:52" x14ac:dyDescent="0.25">
      <c r="AZ5358" s="9">
        <v>4.449704142011834</v>
      </c>
    </row>
    <row r="5359" spans="52:52" x14ac:dyDescent="0.25">
      <c r="AZ5359" s="9">
        <v>3.4792899408284024</v>
      </c>
    </row>
    <row r="5360" spans="52:52" x14ac:dyDescent="0.25">
      <c r="AZ5360" s="9">
        <v>3.1005917159763308</v>
      </c>
    </row>
    <row r="5361" spans="52:52" x14ac:dyDescent="0.25">
      <c r="AZ5361" s="9">
        <v>3.3609467455621305</v>
      </c>
    </row>
    <row r="5362" spans="52:52" x14ac:dyDescent="0.25">
      <c r="AZ5362" s="9">
        <v>3.4792899408284019</v>
      </c>
    </row>
    <row r="5363" spans="52:52" x14ac:dyDescent="0.25">
      <c r="AZ5363" s="9">
        <v>3.1005917159763317</v>
      </c>
    </row>
    <row r="5364" spans="52:52" x14ac:dyDescent="0.25">
      <c r="AZ5364" s="9">
        <v>3.0532544378698225</v>
      </c>
    </row>
    <row r="5365" spans="52:52" x14ac:dyDescent="0.25">
      <c r="AZ5365" s="9">
        <v>3.1242603550295858</v>
      </c>
    </row>
    <row r="5366" spans="52:52" x14ac:dyDescent="0.25">
      <c r="AZ5366" s="9">
        <v>4.5917159763313604</v>
      </c>
    </row>
    <row r="5367" spans="52:52" x14ac:dyDescent="0.25">
      <c r="AZ5367" s="9">
        <v>1.514792899408284</v>
      </c>
    </row>
    <row r="5368" spans="52:52" x14ac:dyDescent="0.25">
      <c r="AZ5368" s="9">
        <v>3.9763313609467459</v>
      </c>
    </row>
    <row r="5369" spans="52:52" x14ac:dyDescent="0.25">
      <c r="AZ5369" s="9">
        <v>2.4852071005917162</v>
      </c>
    </row>
    <row r="5370" spans="52:52" x14ac:dyDescent="0.25">
      <c r="AZ5370" s="9">
        <v>4.449704142011834</v>
      </c>
    </row>
    <row r="5371" spans="52:52" x14ac:dyDescent="0.25">
      <c r="AZ5371" s="9">
        <v>3.4792899408284024</v>
      </c>
    </row>
    <row r="5372" spans="52:52" x14ac:dyDescent="0.25">
      <c r="AZ5372" s="9">
        <v>3.1005917159763308</v>
      </c>
    </row>
    <row r="5373" spans="52:52" x14ac:dyDescent="0.25">
      <c r="AZ5373" s="9">
        <v>3.3609467455621305</v>
      </c>
    </row>
    <row r="5374" spans="52:52" x14ac:dyDescent="0.25">
      <c r="AZ5374" s="9">
        <v>3.4792899408284019</v>
      </c>
    </row>
    <row r="5375" spans="52:52" x14ac:dyDescent="0.25">
      <c r="AZ5375" s="9">
        <v>3.1005917159763317</v>
      </c>
    </row>
    <row r="5376" spans="52:52" x14ac:dyDescent="0.25">
      <c r="AZ5376" s="9">
        <v>3.0532544378698225</v>
      </c>
    </row>
    <row r="5377" spans="52:52" x14ac:dyDescent="0.25">
      <c r="AZ5377" s="9">
        <v>3.1242603550295858</v>
      </c>
    </row>
    <row r="5378" spans="52:52" x14ac:dyDescent="0.25">
      <c r="AZ5378" s="9">
        <v>4.5917159763313604</v>
      </c>
    </row>
    <row r="5379" spans="52:52" x14ac:dyDescent="0.25">
      <c r="AZ5379" s="9">
        <v>1.514792899408284</v>
      </c>
    </row>
    <row r="5380" spans="52:52" x14ac:dyDescent="0.25">
      <c r="AZ5380" s="9">
        <v>3.9763313609467459</v>
      </c>
    </row>
    <row r="5381" spans="52:52" x14ac:dyDescent="0.25">
      <c r="AZ5381" s="9">
        <v>2.4852071005917162</v>
      </c>
    </row>
    <row r="5382" spans="52:52" x14ac:dyDescent="0.25">
      <c r="AZ5382" s="9">
        <v>4.449704142011834</v>
      </c>
    </row>
    <row r="5383" spans="52:52" x14ac:dyDescent="0.25">
      <c r="AZ5383" s="9">
        <v>3.4792899408284024</v>
      </c>
    </row>
    <row r="5384" spans="52:52" x14ac:dyDescent="0.25">
      <c r="AZ5384" s="9">
        <v>3.1005917159763308</v>
      </c>
    </row>
    <row r="5385" spans="52:52" x14ac:dyDescent="0.25">
      <c r="AZ5385" s="9">
        <v>3.3609467455621305</v>
      </c>
    </row>
    <row r="5386" spans="52:52" x14ac:dyDescent="0.25">
      <c r="AZ5386" s="9">
        <v>3.4792899408284019</v>
      </c>
    </row>
    <row r="5387" spans="52:52" x14ac:dyDescent="0.25">
      <c r="AZ5387" s="9">
        <v>3.1005917159763317</v>
      </c>
    </row>
    <row r="5388" spans="52:52" x14ac:dyDescent="0.25">
      <c r="AZ5388" s="9">
        <v>3.0532544378698225</v>
      </c>
    </row>
    <row r="5389" spans="52:52" x14ac:dyDescent="0.25">
      <c r="AZ5389" s="9">
        <v>3.1242603550295858</v>
      </c>
    </row>
    <row r="5390" spans="52:52" x14ac:dyDescent="0.25">
      <c r="AZ5390" s="9">
        <v>4.5917159763313604</v>
      </c>
    </row>
    <row r="5391" spans="52:52" x14ac:dyDescent="0.25">
      <c r="AZ5391" s="9">
        <v>1.514792899408284</v>
      </c>
    </row>
    <row r="5392" spans="52:52" x14ac:dyDescent="0.25">
      <c r="AZ5392" s="9">
        <v>3.9763313609467459</v>
      </c>
    </row>
    <row r="5393" spans="52:52" x14ac:dyDescent="0.25">
      <c r="AZ5393" s="9">
        <v>2.4852071005917162</v>
      </c>
    </row>
    <row r="5394" spans="52:52" x14ac:dyDescent="0.25">
      <c r="AZ5394" s="9">
        <v>4.449704142011834</v>
      </c>
    </row>
    <row r="5395" spans="52:52" x14ac:dyDescent="0.25">
      <c r="AZ5395" s="9">
        <v>3.4792899408284024</v>
      </c>
    </row>
    <row r="5396" spans="52:52" x14ac:dyDescent="0.25">
      <c r="AZ5396" s="9">
        <v>3.1005917159763308</v>
      </c>
    </row>
    <row r="5397" spans="52:52" x14ac:dyDescent="0.25">
      <c r="AZ5397" s="9">
        <v>3.3609467455621305</v>
      </c>
    </row>
    <row r="5398" spans="52:52" x14ac:dyDescent="0.25">
      <c r="AZ5398" s="9">
        <v>3.4792899408284019</v>
      </c>
    </row>
    <row r="5399" spans="52:52" x14ac:dyDescent="0.25">
      <c r="AZ5399" s="9">
        <v>3.1005917159763317</v>
      </c>
    </row>
    <row r="5400" spans="52:52" x14ac:dyDescent="0.25">
      <c r="AZ5400" s="9">
        <v>3.0532544378698225</v>
      </c>
    </row>
    <row r="5401" spans="52:52" x14ac:dyDescent="0.25">
      <c r="AZ5401" s="9">
        <v>3.1242603550295858</v>
      </c>
    </row>
    <row r="5402" spans="52:52" x14ac:dyDescent="0.25">
      <c r="AZ5402" s="9">
        <v>4.5917159763313604</v>
      </c>
    </row>
    <row r="5403" spans="52:52" x14ac:dyDescent="0.25">
      <c r="AZ5403" s="9">
        <v>1.514792899408284</v>
      </c>
    </row>
    <row r="5404" spans="52:52" x14ac:dyDescent="0.25">
      <c r="AZ5404" s="9">
        <v>3.9763313609467459</v>
      </c>
    </row>
    <row r="5405" spans="52:52" x14ac:dyDescent="0.25">
      <c r="AZ5405" s="9">
        <v>2.4852071005917162</v>
      </c>
    </row>
    <row r="5406" spans="52:52" x14ac:dyDescent="0.25">
      <c r="AZ5406" s="9">
        <v>4.449704142011834</v>
      </c>
    </row>
    <row r="5407" spans="52:52" x14ac:dyDescent="0.25">
      <c r="AZ5407" s="9">
        <v>3.4792899408284024</v>
      </c>
    </row>
    <row r="5408" spans="52:52" x14ac:dyDescent="0.25">
      <c r="AZ5408" s="9">
        <v>3.1005917159763308</v>
      </c>
    </row>
    <row r="5409" spans="52:52" x14ac:dyDescent="0.25">
      <c r="AZ5409" s="9">
        <v>3.3609467455621305</v>
      </c>
    </row>
    <row r="5410" spans="52:52" x14ac:dyDescent="0.25">
      <c r="AZ5410" s="9">
        <v>3.4792899408284019</v>
      </c>
    </row>
    <row r="5411" spans="52:52" x14ac:dyDescent="0.25">
      <c r="AZ5411" s="9">
        <v>3.1005917159763317</v>
      </c>
    </row>
    <row r="5412" spans="52:52" x14ac:dyDescent="0.25">
      <c r="AZ5412" s="9">
        <v>3.0532544378698225</v>
      </c>
    </row>
    <row r="5413" spans="52:52" x14ac:dyDescent="0.25">
      <c r="AZ5413" s="9">
        <v>3.1242603550295858</v>
      </c>
    </row>
    <row r="5414" spans="52:52" x14ac:dyDescent="0.25">
      <c r="AZ5414" s="9">
        <v>4.5917159763313604</v>
      </c>
    </row>
    <row r="5415" spans="52:52" x14ac:dyDescent="0.25">
      <c r="AZ5415" s="9">
        <v>1.514792899408284</v>
      </c>
    </row>
    <row r="5416" spans="52:52" x14ac:dyDescent="0.25">
      <c r="AZ5416" s="9">
        <v>3.9763313609467459</v>
      </c>
    </row>
    <row r="5417" spans="52:52" x14ac:dyDescent="0.25">
      <c r="AZ5417" s="9">
        <v>2.4852071005917162</v>
      </c>
    </row>
    <row r="5418" spans="52:52" x14ac:dyDescent="0.25">
      <c r="AZ5418" s="9">
        <v>4.449704142011834</v>
      </c>
    </row>
    <row r="5419" spans="52:52" x14ac:dyDescent="0.25">
      <c r="AZ5419" s="9">
        <v>3.4792899408284024</v>
      </c>
    </row>
    <row r="5420" spans="52:52" x14ac:dyDescent="0.25">
      <c r="AZ5420" s="9">
        <v>3.1005917159763308</v>
      </c>
    </row>
    <row r="5421" spans="52:52" x14ac:dyDescent="0.25">
      <c r="AZ5421" s="9">
        <v>3.3609467455621305</v>
      </c>
    </row>
    <row r="5422" spans="52:52" x14ac:dyDescent="0.25">
      <c r="AZ5422" s="9">
        <v>3.4792899408284019</v>
      </c>
    </row>
    <row r="5423" spans="52:52" x14ac:dyDescent="0.25">
      <c r="AZ5423" s="9">
        <v>3.1005917159763317</v>
      </c>
    </row>
    <row r="5424" spans="52:52" x14ac:dyDescent="0.25">
      <c r="AZ5424" s="9">
        <v>3.0532544378698225</v>
      </c>
    </row>
    <row r="5425" spans="52:52" x14ac:dyDescent="0.25">
      <c r="AZ5425" s="9">
        <v>3.1242603550295858</v>
      </c>
    </row>
    <row r="5426" spans="52:52" x14ac:dyDescent="0.25">
      <c r="AZ5426" s="9">
        <v>4.5917159763313604</v>
      </c>
    </row>
    <row r="5427" spans="52:52" x14ac:dyDescent="0.25">
      <c r="AZ5427" s="9">
        <v>1.514792899408284</v>
      </c>
    </row>
    <row r="5428" spans="52:52" x14ac:dyDescent="0.25">
      <c r="AZ5428" s="9">
        <v>3.9763313609467459</v>
      </c>
    </row>
    <row r="5429" spans="52:52" x14ac:dyDescent="0.25">
      <c r="AZ5429" s="9">
        <v>2.4852071005917162</v>
      </c>
    </row>
    <row r="5430" spans="52:52" x14ac:dyDescent="0.25">
      <c r="AZ5430" s="9">
        <v>4.449704142011834</v>
      </c>
    </row>
    <row r="5431" spans="52:52" x14ac:dyDescent="0.25">
      <c r="AZ5431" s="9">
        <v>3.4792899408284024</v>
      </c>
    </row>
    <row r="5432" spans="52:52" x14ac:dyDescent="0.25">
      <c r="AZ5432" s="9">
        <v>3.1005917159763308</v>
      </c>
    </row>
    <row r="5433" spans="52:52" x14ac:dyDescent="0.25">
      <c r="AZ5433" s="9">
        <v>3.3609467455621305</v>
      </c>
    </row>
    <row r="5434" spans="52:52" x14ac:dyDescent="0.25">
      <c r="AZ5434" s="9">
        <v>3.4792899408284019</v>
      </c>
    </row>
    <row r="5435" spans="52:52" x14ac:dyDescent="0.25">
      <c r="AZ5435" s="9">
        <v>3.1005917159763317</v>
      </c>
    </row>
    <row r="5436" spans="52:52" x14ac:dyDescent="0.25">
      <c r="AZ5436" s="9">
        <v>3.0532544378698225</v>
      </c>
    </row>
    <row r="5437" spans="52:52" x14ac:dyDescent="0.25">
      <c r="AZ5437" s="9">
        <v>3.1242603550295858</v>
      </c>
    </row>
    <row r="5438" spans="52:52" x14ac:dyDescent="0.25">
      <c r="AZ5438" s="9">
        <v>4.5917159763313604</v>
      </c>
    </row>
    <row r="5439" spans="52:52" x14ac:dyDescent="0.25">
      <c r="AZ5439" s="9">
        <v>1.514792899408284</v>
      </c>
    </row>
    <row r="5440" spans="52:52" x14ac:dyDescent="0.25">
      <c r="AZ5440" s="9">
        <v>3.9763313609467459</v>
      </c>
    </row>
    <row r="5441" spans="52:52" x14ac:dyDescent="0.25">
      <c r="AZ5441" s="9">
        <v>2.4852071005917162</v>
      </c>
    </row>
    <row r="5442" spans="52:52" x14ac:dyDescent="0.25">
      <c r="AZ5442" s="9">
        <v>4.449704142011834</v>
      </c>
    </row>
    <row r="5443" spans="52:52" x14ac:dyDescent="0.25">
      <c r="AZ5443" s="9">
        <v>3.4792899408284024</v>
      </c>
    </row>
    <row r="5444" spans="52:52" x14ac:dyDescent="0.25">
      <c r="AZ5444" s="9">
        <v>3.1005917159763308</v>
      </c>
    </row>
    <row r="5445" spans="52:52" x14ac:dyDescent="0.25">
      <c r="AZ5445" s="9">
        <v>3.3609467455621305</v>
      </c>
    </row>
    <row r="5446" spans="52:52" x14ac:dyDescent="0.25">
      <c r="AZ5446" s="9">
        <v>3.4792899408284019</v>
      </c>
    </row>
    <row r="5447" spans="52:52" x14ac:dyDescent="0.25">
      <c r="AZ5447" s="9">
        <v>3.1005917159763317</v>
      </c>
    </row>
    <row r="5448" spans="52:52" x14ac:dyDescent="0.25">
      <c r="AZ5448" s="9">
        <v>3.0532544378698225</v>
      </c>
    </row>
    <row r="5449" spans="52:52" x14ac:dyDescent="0.25">
      <c r="AZ5449" s="9">
        <v>3.1242603550295858</v>
      </c>
    </row>
    <row r="5450" spans="52:52" x14ac:dyDescent="0.25">
      <c r="AZ5450" s="9">
        <v>4.5917159763313604</v>
      </c>
    </row>
    <row r="5451" spans="52:52" x14ac:dyDescent="0.25">
      <c r="AZ5451" s="9">
        <v>1.514792899408284</v>
      </c>
    </row>
    <row r="5452" spans="52:52" x14ac:dyDescent="0.25">
      <c r="AZ5452" s="9">
        <v>3.9763313609467459</v>
      </c>
    </row>
    <row r="5453" spans="52:52" x14ac:dyDescent="0.25">
      <c r="AZ5453" s="9">
        <v>2.4852071005917162</v>
      </c>
    </row>
    <row r="5454" spans="52:52" x14ac:dyDescent="0.25">
      <c r="AZ5454" s="9">
        <v>4.449704142011834</v>
      </c>
    </row>
    <row r="5455" spans="52:52" x14ac:dyDescent="0.25">
      <c r="AZ5455" s="9">
        <v>3.4792899408284024</v>
      </c>
    </row>
    <row r="5456" spans="52:52" x14ac:dyDescent="0.25">
      <c r="AZ5456" s="9">
        <v>3.1005917159763308</v>
      </c>
    </row>
    <row r="5457" spans="52:52" x14ac:dyDescent="0.25">
      <c r="AZ5457" s="9">
        <v>3.3609467455621305</v>
      </c>
    </row>
    <row r="5458" spans="52:52" x14ac:dyDescent="0.25">
      <c r="AZ5458" s="9">
        <v>3.4792899408284019</v>
      </c>
    </row>
    <row r="5459" spans="52:52" x14ac:dyDescent="0.25">
      <c r="AZ5459" s="9">
        <v>3.1005917159763317</v>
      </c>
    </row>
    <row r="5460" spans="52:52" x14ac:dyDescent="0.25">
      <c r="AZ5460" s="9">
        <v>3.0532544378698225</v>
      </c>
    </row>
    <row r="5461" spans="52:52" x14ac:dyDescent="0.25">
      <c r="AZ5461" s="9">
        <v>3.1242603550295858</v>
      </c>
    </row>
    <row r="5462" spans="52:52" x14ac:dyDescent="0.25">
      <c r="AZ5462" s="9">
        <v>4.5917159763313604</v>
      </c>
    </row>
    <row r="5463" spans="52:52" x14ac:dyDescent="0.25">
      <c r="AZ5463" s="9">
        <v>1.514792899408284</v>
      </c>
    </row>
    <row r="5464" spans="52:52" x14ac:dyDescent="0.25">
      <c r="AZ5464" s="9">
        <v>3.9763313609467459</v>
      </c>
    </row>
    <row r="5465" spans="52:52" x14ac:dyDescent="0.25">
      <c r="AZ5465" s="9">
        <v>2.4852071005917162</v>
      </c>
    </row>
    <row r="5466" spans="52:52" x14ac:dyDescent="0.25">
      <c r="AZ5466" s="9">
        <v>4.449704142011834</v>
      </c>
    </row>
    <row r="5467" spans="52:52" x14ac:dyDescent="0.25">
      <c r="AZ5467" s="9">
        <v>3.4792899408284024</v>
      </c>
    </row>
    <row r="5468" spans="52:52" x14ac:dyDescent="0.25">
      <c r="AZ5468" s="9">
        <v>3.1005917159763308</v>
      </c>
    </row>
    <row r="5469" spans="52:52" x14ac:dyDescent="0.25">
      <c r="AZ5469" s="9">
        <v>3.3609467455621305</v>
      </c>
    </row>
    <row r="5470" spans="52:52" x14ac:dyDescent="0.25">
      <c r="AZ5470" s="9">
        <v>3.4792899408284019</v>
      </c>
    </row>
    <row r="5471" spans="52:52" x14ac:dyDescent="0.25">
      <c r="AZ5471" s="9">
        <v>3.1005917159763317</v>
      </c>
    </row>
    <row r="5472" spans="52:52" x14ac:dyDescent="0.25">
      <c r="AZ5472" s="9">
        <v>3.0532544378698225</v>
      </c>
    </row>
    <row r="5473" spans="52:52" x14ac:dyDescent="0.25">
      <c r="AZ5473" s="9">
        <v>3.1242603550295858</v>
      </c>
    </row>
    <row r="5474" spans="52:52" x14ac:dyDescent="0.25">
      <c r="AZ5474" s="9">
        <v>4.5917159763313604</v>
      </c>
    </row>
    <row r="5475" spans="52:52" x14ac:dyDescent="0.25">
      <c r="AZ5475" s="9">
        <v>1.514792899408284</v>
      </c>
    </row>
    <row r="5476" spans="52:52" x14ac:dyDescent="0.25">
      <c r="AZ5476" s="9">
        <v>3.9763313609467459</v>
      </c>
    </row>
    <row r="5477" spans="52:52" x14ac:dyDescent="0.25">
      <c r="AZ5477" s="9">
        <v>2.4852071005917162</v>
      </c>
    </row>
    <row r="5478" spans="52:52" x14ac:dyDescent="0.25">
      <c r="AZ5478" s="9">
        <v>4.449704142011834</v>
      </c>
    </row>
    <row r="5479" spans="52:52" x14ac:dyDescent="0.25">
      <c r="AZ5479" s="9">
        <v>3.4792899408284024</v>
      </c>
    </row>
    <row r="5480" spans="52:52" x14ac:dyDescent="0.25">
      <c r="AZ5480" s="9">
        <v>3.1005917159763308</v>
      </c>
    </row>
    <row r="5481" spans="52:52" x14ac:dyDescent="0.25">
      <c r="AZ5481" s="9">
        <v>3.3609467455621305</v>
      </c>
    </row>
    <row r="5482" spans="52:52" x14ac:dyDescent="0.25">
      <c r="AZ5482" s="9">
        <v>3.4792899408284019</v>
      </c>
    </row>
    <row r="5483" spans="52:52" x14ac:dyDescent="0.25">
      <c r="AZ5483" s="9">
        <v>3.1005917159763317</v>
      </c>
    </row>
    <row r="5484" spans="52:52" x14ac:dyDescent="0.25">
      <c r="AZ5484" s="9">
        <v>3.0532544378698225</v>
      </c>
    </row>
    <row r="5485" spans="52:52" x14ac:dyDescent="0.25">
      <c r="AZ5485" s="9">
        <v>3.1242603550295858</v>
      </c>
    </row>
    <row r="5486" spans="52:52" x14ac:dyDescent="0.25">
      <c r="AZ5486" s="9">
        <v>4.5917159763313604</v>
      </c>
    </row>
    <row r="5487" spans="52:52" x14ac:dyDescent="0.25">
      <c r="AZ5487" s="9">
        <v>1.514792899408284</v>
      </c>
    </row>
    <row r="5488" spans="52:52" x14ac:dyDescent="0.25">
      <c r="AZ5488" s="9">
        <v>3.9763313609467459</v>
      </c>
    </row>
    <row r="5489" spans="52:52" x14ac:dyDescent="0.25">
      <c r="AZ5489" s="9">
        <v>2.4852071005917162</v>
      </c>
    </row>
    <row r="5490" spans="52:52" x14ac:dyDescent="0.25">
      <c r="AZ5490" s="9">
        <v>4.449704142011834</v>
      </c>
    </row>
    <row r="5491" spans="52:52" x14ac:dyDescent="0.25">
      <c r="AZ5491" s="9">
        <v>3.4792899408284024</v>
      </c>
    </row>
    <row r="5492" spans="52:52" x14ac:dyDescent="0.25">
      <c r="AZ5492" s="9">
        <v>3.1005917159763308</v>
      </c>
    </row>
    <row r="5493" spans="52:52" x14ac:dyDescent="0.25">
      <c r="AZ5493" s="9">
        <v>3.3609467455621305</v>
      </c>
    </row>
    <row r="5494" spans="52:52" x14ac:dyDescent="0.25">
      <c r="AZ5494" s="9">
        <v>3.4792899408284019</v>
      </c>
    </row>
    <row r="5495" spans="52:52" x14ac:dyDescent="0.25">
      <c r="AZ5495" s="9">
        <v>3.1005917159763317</v>
      </c>
    </row>
    <row r="5496" spans="52:52" x14ac:dyDescent="0.25">
      <c r="AZ5496" s="9">
        <v>3.0532544378698225</v>
      </c>
    </row>
    <row r="5497" spans="52:52" x14ac:dyDescent="0.25">
      <c r="AZ5497" s="9">
        <v>3.1242603550295858</v>
      </c>
    </row>
    <row r="5498" spans="52:52" x14ac:dyDescent="0.25">
      <c r="AZ5498" s="9">
        <v>4.5917159763313604</v>
      </c>
    </row>
    <row r="5499" spans="52:52" x14ac:dyDescent="0.25">
      <c r="AZ5499" s="9">
        <v>1.514792899408284</v>
      </c>
    </row>
    <row r="5500" spans="52:52" x14ac:dyDescent="0.25">
      <c r="AZ5500" s="9">
        <v>3.9763313609467459</v>
      </c>
    </row>
    <row r="5501" spans="52:52" x14ac:dyDescent="0.25">
      <c r="AZ5501" s="9">
        <v>2.4852071005917162</v>
      </c>
    </row>
    <row r="5502" spans="52:52" x14ac:dyDescent="0.25">
      <c r="AZ5502" s="9">
        <v>4.449704142011834</v>
      </c>
    </row>
    <row r="5503" spans="52:52" x14ac:dyDescent="0.25">
      <c r="AZ5503" s="9">
        <v>3.4792899408284024</v>
      </c>
    </row>
    <row r="5504" spans="52:52" x14ac:dyDescent="0.25">
      <c r="AZ5504" s="9">
        <v>3.1005917159763308</v>
      </c>
    </row>
    <row r="5505" spans="52:52" x14ac:dyDescent="0.25">
      <c r="AZ5505" s="9">
        <v>3.3609467455621305</v>
      </c>
    </row>
    <row r="5506" spans="52:52" x14ac:dyDescent="0.25">
      <c r="AZ5506" s="9">
        <v>3.4792899408284019</v>
      </c>
    </row>
    <row r="5507" spans="52:52" x14ac:dyDescent="0.25">
      <c r="AZ5507" s="9">
        <v>3.1005917159763317</v>
      </c>
    </row>
    <row r="5508" spans="52:52" x14ac:dyDescent="0.25">
      <c r="AZ5508" s="9">
        <v>3.0532544378698225</v>
      </c>
    </row>
    <row r="5509" spans="52:52" x14ac:dyDescent="0.25">
      <c r="AZ5509" s="9">
        <v>3.1242603550295858</v>
      </c>
    </row>
    <row r="5510" spans="52:52" x14ac:dyDescent="0.25">
      <c r="AZ5510" s="9">
        <v>4.5917159763313604</v>
      </c>
    </row>
    <row r="5511" spans="52:52" x14ac:dyDescent="0.25">
      <c r="AZ5511" s="9">
        <v>1.514792899408284</v>
      </c>
    </row>
    <row r="5512" spans="52:52" x14ac:dyDescent="0.25">
      <c r="AZ5512" s="9">
        <v>3.9763313609467459</v>
      </c>
    </row>
    <row r="5513" spans="52:52" x14ac:dyDescent="0.25">
      <c r="AZ5513" s="9">
        <v>2.4852071005917162</v>
      </c>
    </row>
    <row r="5514" spans="52:52" x14ac:dyDescent="0.25">
      <c r="AZ5514" s="9">
        <v>4.449704142011834</v>
      </c>
    </row>
    <row r="5515" spans="52:52" x14ac:dyDescent="0.25">
      <c r="AZ5515" s="9">
        <v>3.4792899408284024</v>
      </c>
    </row>
    <row r="5516" spans="52:52" x14ac:dyDescent="0.25">
      <c r="AZ5516" s="9">
        <v>3.1005917159763308</v>
      </c>
    </row>
    <row r="5517" spans="52:52" x14ac:dyDescent="0.25">
      <c r="AZ5517" s="9">
        <v>3.3609467455621305</v>
      </c>
    </row>
    <row r="5518" spans="52:52" x14ac:dyDescent="0.25">
      <c r="AZ5518" s="9">
        <v>3.4792899408284019</v>
      </c>
    </row>
    <row r="5519" spans="52:52" x14ac:dyDescent="0.25">
      <c r="AZ5519" s="9">
        <v>3.1005917159763317</v>
      </c>
    </row>
    <row r="5520" spans="52:52" x14ac:dyDescent="0.25">
      <c r="AZ5520" s="9">
        <v>3.0532544378698225</v>
      </c>
    </row>
    <row r="5521" spans="52:52" x14ac:dyDescent="0.25">
      <c r="AZ5521" s="9">
        <v>3.1242603550295858</v>
      </c>
    </row>
    <row r="5522" spans="52:52" x14ac:dyDescent="0.25">
      <c r="AZ5522" s="9">
        <v>4.5917159763313604</v>
      </c>
    </row>
    <row r="5523" spans="52:52" x14ac:dyDescent="0.25">
      <c r="AZ5523" s="9">
        <v>1.514792899408284</v>
      </c>
    </row>
    <row r="5524" spans="52:52" x14ac:dyDescent="0.25">
      <c r="AZ5524" s="9">
        <v>3.9763313609467459</v>
      </c>
    </row>
    <row r="5525" spans="52:52" x14ac:dyDescent="0.25">
      <c r="AZ5525" s="9">
        <v>2.4852071005917162</v>
      </c>
    </row>
    <row r="5526" spans="52:52" x14ac:dyDescent="0.25">
      <c r="AZ5526" s="9">
        <v>4.449704142011834</v>
      </c>
    </row>
    <row r="5527" spans="52:52" x14ac:dyDescent="0.25">
      <c r="AZ5527" s="9">
        <v>3.4792899408284024</v>
      </c>
    </row>
    <row r="5528" spans="52:52" x14ac:dyDescent="0.25">
      <c r="AZ5528" s="9">
        <v>3.1005917159763308</v>
      </c>
    </row>
    <row r="5529" spans="52:52" x14ac:dyDescent="0.25">
      <c r="AZ5529" s="9">
        <v>3.3609467455621305</v>
      </c>
    </row>
    <row r="5530" spans="52:52" x14ac:dyDescent="0.25">
      <c r="AZ5530" s="9">
        <v>3.4792899408284019</v>
      </c>
    </row>
    <row r="5531" spans="52:52" x14ac:dyDescent="0.25">
      <c r="AZ5531" s="9">
        <v>3.1005917159763317</v>
      </c>
    </row>
    <row r="5532" spans="52:52" x14ac:dyDescent="0.25">
      <c r="AZ5532" s="9">
        <v>3.0532544378698225</v>
      </c>
    </row>
    <row r="5533" spans="52:52" x14ac:dyDescent="0.25">
      <c r="AZ5533" s="9">
        <v>3.1242603550295858</v>
      </c>
    </row>
    <row r="5534" spans="52:52" x14ac:dyDescent="0.25">
      <c r="AZ5534" s="9">
        <v>4.5917159763313604</v>
      </c>
    </row>
    <row r="5535" spans="52:52" x14ac:dyDescent="0.25">
      <c r="AZ5535" s="9">
        <v>1.514792899408284</v>
      </c>
    </row>
    <row r="5536" spans="52:52" x14ac:dyDescent="0.25">
      <c r="AZ5536" s="9">
        <v>3.9763313609467459</v>
      </c>
    </row>
    <row r="5537" spans="52:52" x14ac:dyDescent="0.25">
      <c r="AZ5537" s="9">
        <v>2.4852071005917162</v>
      </c>
    </row>
    <row r="5538" spans="52:52" x14ac:dyDescent="0.25">
      <c r="AZ5538" s="9">
        <v>4.449704142011834</v>
      </c>
    </row>
    <row r="5539" spans="52:52" x14ac:dyDescent="0.25">
      <c r="AZ5539" s="9">
        <v>3.4792899408284024</v>
      </c>
    </row>
    <row r="5540" spans="52:52" x14ac:dyDescent="0.25">
      <c r="AZ5540" s="9">
        <v>3.1005917159763308</v>
      </c>
    </row>
    <row r="5541" spans="52:52" x14ac:dyDescent="0.25">
      <c r="AZ5541" s="9">
        <v>3.3609467455621305</v>
      </c>
    </row>
    <row r="5542" spans="52:52" x14ac:dyDescent="0.25">
      <c r="AZ5542" s="9">
        <v>3.4792899408284019</v>
      </c>
    </row>
    <row r="5543" spans="52:52" x14ac:dyDescent="0.25">
      <c r="AZ5543" s="9">
        <v>3.1005917159763317</v>
      </c>
    </row>
    <row r="5544" spans="52:52" x14ac:dyDescent="0.25">
      <c r="AZ5544" s="9">
        <v>3.0532544378698225</v>
      </c>
    </row>
    <row r="5545" spans="52:52" x14ac:dyDescent="0.25">
      <c r="AZ5545" s="9">
        <v>3.1242603550295858</v>
      </c>
    </row>
    <row r="5546" spans="52:52" x14ac:dyDescent="0.25">
      <c r="AZ5546" s="9">
        <v>4.5917159763313604</v>
      </c>
    </row>
    <row r="5547" spans="52:52" x14ac:dyDescent="0.25">
      <c r="AZ5547" s="9">
        <v>1.514792899408284</v>
      </c>
    </row>
    <row r="5548" spans="52:52" x14ac:dyDescent="0.25">
      <c r="AZ5548" s="9">
        <v>3.9763313609467459</v>
      </c>
    </row>
    <row r="5549" spans="52:52" x14ac:dyDescent="0.25">
      <c r="AZ5549" s="9">
        <v>2.4852071005917162</v>
      </c>
    </row>
    <row r="5550" spans="52:52" x14ac:dyDescent="0.25">
      <c r="AZ5550" s="9">
        <v>4.449704142011834</v>
      </c>
    </row>
    <row r="5551" spans="52:52" x14ac:dyDescent="0.25">
      <c r="AZ5551" s="9">
        <v>3.4792899408284024</v>
      </c>
    </row>
    <row r="5552" spans="52:52" x14ac:dyDescent="0.25">
      <c r="AZ5552" s="9">
        <v>3.1005917159763308</v>
      </c>
    </row>
    <row r="5553" spans="52:52" x14ac:dyDescent="0.25">
      <c r="AZ5553" s="9">
        <v>3.3609467455621305</v>
      </c>
    </row>
    <row r="5554" spans="52:52" x14ac:dyDescent="0.25">
      <c r="AZ5554" s="9">
        <v>3.4792899408284019</v>
      </c>
    </row>
    <row r="5555" spans="52:52" x14ac:dyDescent="0.25">
      <c r="AZ5555" s="9">
        <v>3.1005917159763317</v>
      </c>
    </row>
    <row r="5556" spans="52:52" x14ac:dyDescent="0.25">
      <c r="AZ5556" s="9">
        <v>3.0532544378698225</v>
      </c>
    </row>
    <row r="5557" spans="52:52" x14ac:dyDescent="0.25">
      <c r="AZ5557" s="9">
        <v>3.1242603550295858</v>
      </c>
    </row>
    <row r="5558" spans="52:52" x14ac:dyDescent="0.25">
      <c r="AZ5558" s="9">
        <v>4.5917159763313604</v>
      </c>
    </row>
    <row r="5559" spans="52:52" x14ac:dyDescent="0.25">
      <c r="AZ5559" s="9">
        <v>1.514792899408284</v>
      </c>
    </row>
    <row r="5560" spans="52:52" x14ac:dyDescent="0.25">
      <c r="AZ5560" s="9">
        <v>3.9763313609467459</v>
      </c>
    </row>
    <row r="5561" spans="52:52" x14ac:dyDescent="0.25">
      <c r="AZ5561" s="9">
        <v>2.4852071005917162</v>
      </c>
    </row>
    <row r="5562" spans="52:52" x14ac:dyDescent="0.25">
      <c r="AZ5562" s="9">
        <v>4.449704142011834</v>
      </c>
    </row>
    <row r="5563" spans="52:52" x14ac:dyDescent="0.25">
      <c r="AZ5563" s="9">
        <v>3.4792899408284024</v>
      </c>
    </row>
    <row r="5564" spans="52:52" x14ac:dyDescent="0.25">
      <c r="AZ5564" s="9">
        <v>3.1005917159763308</v>
      </c>
    </row>
    <row r="5565" spans="52:52" x14ac:dyDescent="0.25">
      <c r="AZ5565" s="9">
        <v>3.3609467455621305</v>
      </c>
    </row>
    <row r="5566" spans="52:52" x14ac:dyDescent="0.25">
      <c r="AZ5566" s="9">
        <v>3.4792899408284019</v>
      </c>
    </row>
    <row r="5567" spans="52:52" x14ac:dyDescent="0.25">
      <c r="AZ5567" s="9">
        <v>3.1005917159763317</v>
      </c>
    </row>
    <row r="5568" spans="52:52" x14ac:dyDescent="0.25">
      <c r="AZ5568" s="9">
        <v>3.0532544378698225</v>
      </c>
    </row>
    <row r="5569" spans="52:52" x14ac:dyDescent="0.25">
      <c r="AZ5569" s="9">
        <v>3.1242603550295858</v>
      </c>
    </row>
    <row r="5570" spans="52:52" x14ac:dyDescent="0.25">
      <c r="AZ5570" s="9">
        <v>4.5917159763313604</v>
      </c>
    </row>
    <row r="5571" spans="52:52" x14ac:dyDescent="0.25">
      <c r="AZ5571" s="9">
        <v>1.514792899408284</v>
      </c>
    </row>
    <row r="5572" spans="52:52" x14ac:dyDescent="0.25">
      <c r="AZ5572" s="9">
        <v>3.9763313609467459</v>
      </c>
    </row>
    <row r="5573" spans="52:52" x14ac:dyDescent="0.25">
      <c r="AZ5573" s="9">
        <v>2.4852071005917162</v>
      </c>
    </row>
    <row r="5574" spans="52:52" x14ac:dyDescent="0.25">
      <c r="AZ5574" s="9">
        <v>4.449704142011834</v>
      </c>
    </row>
    <row r="5575" spans="52:52" x14ac:dyDescent="0.25">
      <c r="AZ5575" s="9">
        <v>3.4792899408284024</v>
      </c>
    </row>
    <row r="5576" spans="52:52" x14ac:dyDescent="0.25">
      <c r="AZ5576" s="9">
        <v>3.1005917159763308</v>
      </c>
    </row>
    <row r="5577" spans="52:52" x14ac:dyDescent="0.25">
      <c r="AZ5577" s="9">
        <v>3.3609467455621305</v>
      </c>
    </row>
    <row r="5578" spans="52:52" x14ac:dyDescent="0.25">
      <c r="AZ5578" s="9">
        <v>3.4792899408284019</v>
      </c>
    </row>
    <row r="5579" spans="52:52" x14ac:dyDescent="0.25">
      <c r="AZ5579" s="9">
        <v>3.1005917159763317</v>
      </c>
    </row>
    <row r="5580" spans="52:52" x14ac:dyDescent="0.25">
      <c r="AZ5580" s="9">
        <v>3.0532544378698225</v>
      </c>
    </row>
    <row r="5581" spans="52:52" x14ac:dyDescent="0.25">
      <c r="AZ5581" s="9">
        <v>3.1242603550295858</v>
      </c>
    </row>
    <row r="5582" spans="52:52" x14ac:dyDescent="0.25">
      <c r="AZ5582" s="9">
        <v>4.5917159763313604</v>
      </c>
    </row>
    <row r="5583" spans="52:52" x14ac:dyDescent="0.25">
      <c r="AZ5583" s="9">
        <v>1.514792899408284</v>
      </c>
    </row>
    <row r="5584" spans="52:52" x14ac:dyDescent="0.25">
      <c r="AZ5584" s="9">
        <v>3.9763313609467459</v>
      </c>
    </row>
    <row r="5585" spans="52:52" x14ac:dyDescent="0.25">
      <c r="AZ5585" s="9">
        <v>2.4852071005917162</v>
      </c>
    </row>
    <row r="5586" spans="52:52" x14ac:dyDescent="0.25">
      <c r="AZ5586" s="9">
        <v>4.449704142011834</v>
      </c>
    </row>
    <row r="5587" spans="52:52" x14ac:dyDescent="0.25">
      <c r="AZ5587" s="9">
        <v>3.4792899408284024</v>
      </c>
    </row>
    <row r="5588" spans="52:52" x14ac:dyDescent="0.25">
      <c r="AZ5588" s="9">
        <v>3.1005917159763308</v>
      </c>
    </row>
    <row r="5589" spans="52:52" x14ac:dyDescent="0.25">
      <c r="AZ5589" s="9">
        <v>3.3609467455621305</v>
      </c>
    </row>
    <row r="5590" spans="52:52" x14ac:dyDescent="0.25">
      <c r="AZ5590" s="9">
        <v>3.4792899408284019</v>
      </c>
    </row>
    <row r="5591" spans="52:52" x14ac:dyDescent="0.25">
      <c r="AZ5591" s="9">
        <v>3.1005917159763317</v>
      </c>
    </row>
    <row r="5592" spans="52:52" x14ac:dyDescent="0.25">
      <c r="AZ5592" s="9">
        <v>3.0532544378698225</v>
      </c>
    </row>
    <row r="5593" spans="52:52" x14ac:dyDescent="0.25">
      <c r="AZ5593" s="9">
        <v>3.1242603550295858</v>
      </c>
    </row>
    <row r="5594" spans="52:52" x14ac:dyDescent="0.25">
      <c r="AZ5594" s="9">
        <v>4.5917159763313604</v>
      </c>
    </row>
    <row r="5595" spans="52:52" x14ac:dyDescent="0.25">
      <c r="AZ5595" s="9">
        <v>1.514792899408284</v>
      </c>
    </row>
    <row r="5596" spans="52:52" x14ac:dyDescent="0.25">
      <c r="AZ5596" s="9">
        <v>3.9763313609467459</v>
      </c>
    </row>
    <row r="5597" spans="52:52" x14ac:dyDescent="0.25">
      <c r="AZ5597" s="9">
        <v>2.4852071005917162</v>
      </c>
    </row>
    <row r="5598" spans="52:52" x14ac:dyDescent="0.25">
      <c r="AZ5598" s="9">
        <v>4.449704142011834</v>
      </c>
    </row>
    <row r="5599" spans="52:52" x14ac:dyDescent="0.25">
      <c r="AZ5599" s="9">
        <v>3.4792899408284024</v>
      </c>
    </row>
    <row r="5600" spans="52:52" x14ac:dyDescent="0.25">
      <c r="AZ5600" s="9">
        <v>3.1005917159763308</v>
      </c>
    </row>
    <row r="5601" spans="52:52" x14ac:dyDescent="0.25">
      <c r="AZ5601" s="9">
        <v>3.3609467455621305</v>
      </c>
    </row>
    <row r="5602" spans="52:52" x14ac:dyDescent="0.25">
      <c r="AZ5602" s="9">
        <v>3.4792899408284019</v>
      </c>
    </row>
    <row r="5603" spans="52:52" x14ac:dyDescent="0.25">
      <c r="AZ5603" s="9">
        <v>3.1005917159763317</v>
      </c>
    </row>
    <row r="5604" spans="52:52" x14ac:dyDescent="0.25">
      <c r="AZ5604" s="9">
        <v>3.0532544378698225</v>
      </c>
    </row>
    <row r="5605" spans="52:52" x14ac:dyDescent="0.25">
      <c r="AZ5605" s="9">
        <v>3.1242603550295858</v>
      </c>
    </row>
    <row r="5606" spans="52:52" x14ac:dyDescent="0.25">
      <c r="AZ5606" s="9">
        <v>4.5917159763313604</v>
      </c>
    </row>
    <row r="5607" spans="52:52" x14ac:dyDescent="0.25">
      <c r="AZ5607" s="9">
        <v>1.514792899408284</v>
      </c>
    </row>
    <row r="5608" spans="52:52" x14ac:dyDescent="0.25">
      <c r="AZ5608" s="9">
        <v>3.9763313609467459</v>
      </c>
    </row>
    <row r="5609" spans="52:52" x14ac:dyDescent="0.25">
      <c r="AZ5609" s="9">
        <v>2.4852071005917162</v>
      </c>
    </row>
    <row r="5610" spans="52:52" x14ac:dyDescent="0.25">
      <c r="AZ5610" s="9">
        <v>4.449704142011834</v>
      </c>
    </row>
    <row r="5611" spans="52:52" x14ac:dyDescent="0.25">
      <c r="AZ5611" s="9">
        <v>3.4792899408284024</v>
      </c>
    </row>
    <row r="5612" spans="52:52" x14ac:dyDescent="0.25">
      <c r="AZ5612" s="9">
        <v>3.1005917159763308</v>
      </c>
    </row>
    <row r="5613" spans="52:52" x14ac:dyDescent="0.25">
      <c r="AZ5613" s="9">
        <v>3.3609467455621305</v>
      </c>
    </row>
    <row r="5614" spans="52:52" x14ac:dyDescent="0.25">
      <c r="AZ5614" s="9">
        <v>3.4792899408284019</v>
      </c>
    </row>
    <row r="5615" spans="52:52" x14ac:dyDescent="0.25">
      <c r="AZ5615" s="9">
        <v>3.1005917159763317</v>
      </c>
    </row>
    <row r="5616" spans="52:52" x14ac:dyDescent="0.25">
      <c r="AZ5616" s="9">
        <v>3.0532544378698225</v>
      </c>
    </row>
    <row r="5617" spans="52:52" x14ac:dyDescent="0.25">
      <c r="AZ5617" s="9">
        <v>3.1242603550295858</v>
      </c>
    </row>
    <row r="5618" spans="52:52" x14ac:dyDescent="0.25">
      <c r="AZ5618" s="9">
        <v>4.5917159763313604</v>
      </c>
    </row>
    <row r="5619" spans="52:52" x14ac:dyDescent="0.25">
      <c r="AZ5619" s="9">
        <v>1.514792899408284</v>
      </c>
    </row>
    <row r="5620" spans="52:52" x14ac:dyDescent="0.25">
      <c r="AZ5620" s="9">
        <v>3.9763313609467459</v>
      </c>
    </row>
    <row r="5621" spans="52:52" x14ac:dyDescent="0.25">
      <c r="AZ5621" s="9">
        <v>2.4852071005917162</v>
      </c>
    </row>
    <row r="5622" spans="52:52" x14ac:dyDescent="0.25">
      <c r="AZ5622" s="9">
        <v>4.449704142011834</v>
      </c>
    </row>
    <row r="5623" spans="52:52" x14ac:dyDescent="0.25">
      <c r="AZ5623" s="9">
        <v>3.4792899408284024</v>
      </c>
    </row>
    <row r="5624" spans="52:52" x14ac:dyDescent="0.25">
      <c r="AZ5624" s="9">
        <v>3.1005917159763308</v>
      </c>
    </row>
    <row r="5625" spans="52:52" x14ac:dyDescent="0.25">
      <c r="AZ5625" s="9">
        <v>3.3609467455621305</v>
      </c>
    </row>
    <row r="5626" spans="52:52" x14ac:dyDescent="0.25">
      <c r="AZ5626" s="9">
        <v>3.4792899408284019</v>
      </c>
    </row>
    <row r="5627" spans="52:52" x14ac:dyDescent="0.25">
      <c r="AZ5627" s="9">
        <v>3.1005917159763317</v>
      </c>
    </row>
    <row r="5628" spans="52:52" x14ac:dyDescent="0.25">
      <c r="AZ5628" s="9">
        <v>3.0532544378698225</v>
      </c>
    </row>
    <row r="5629" spans="52:52" x14ac:dyDescent="0.25">
      <c r="AZ5629" s="9">
        <v>3.1242603550295858</v>
      </c>
    </row>
    <row r="5630" spans="52:52" x14ac:dyDescent="0.25">
      <c r="AZ5630" s="9">
        <v>4.5917159763313604</v>
      </c>
    </row>
    <row r="5631" spans="52:52" x14ac:dyDescent="0.25">
      <c r="AZ5631" s="9">
        <v>1.514792899408284</v>
      </c>
    </row>
    <row r="5632" spans="52:52" x14ac:dyDescent="0.25">
      <c r="AZ5632" s="9">
        <v>3.9763313609467459</v>
      </c>
    </row>
    <row r="5633" spans="52:52" x14ac:dyDescent="0.25">
      <c r="AZ5633" s="9">
        <v>2.4852071005917162</v>
      </c>
    </row>
    <row r="5634" spans="52:52" x14ac:dyDescent="0.25">
      <c r="AZ5634" s="9">
        <v>4.449704142011834</v>
      </c>
    </row>
    <row r="5635" spans="52:52" x14ac:dyDescent="0.25">
      <c r="AZ5635" s="9">
        <v>3.4792899408284024</v>
      </c>
    </row>
    <row r="5636" spans="52:52" x14ac:dyDescent="0.25">
      <c r="AZ5636" s="9">
        <v>3.1005917159763308</v>
      </c>
    </row>
    <row r="5637" spans="52:52" x14ac:dyDescent="0.25">
      <c r="AZ5637" s="9">
        <v>3.3609467455621305</v>
      </c>
    </row>
    <row r="5638" spans="52:52" x14ac:dyDescent="0.25">
      <c r="AZ5638" s="9">
        <v>3.4792899408284019</v>
      </c>
    </row>
    <row r="5639" spans="52:52" x14ac:dyDescent="0.25">
      <c r="AZ5639" s="9">
        <v>3.1005917159763317</v>
      </c>
    </row>
    <row r="5640" spans="52:52" x14ac:dyDescent="0.25">
      <c r="AZ5640" s="9">
        <v>3.0532544378698225</v>
      </c>
    </row>
    <row r="5641" spans="52:52" x14ac:dyDescent="0.25">
      <c r="AZ5641" s="9">
        <v>3.1242603550295858</v>
      </c>
    </row>
    <row r="5642" spans="52:52" x14ac:dyDescent="0.25">
      <c r="AZ5642" s="9">
        <v>4.5917159763313604</v>
      </c>
    </row>
    <row r="5643" spans="52:52" x14ac:dyDescent="0.25">
      <c r="AZ5643" s="9">
        <v>1.514792899408284</v>
      </c>
    </row>
    <row r="5644" spans="52:52" x14ac:dyDescent="0.25">
      <c r="AZ5644" s="9">
        <v>3.9763313609467459</v>
      </c>
    </row>
    <row r="5645" spans="52:52" x14ac:dyDescent="0.25">
      <c r="AZ5645" s="9">
        <v>2.4852071005917162</v>
      </c>
    </row>
    <row r="5646" spans="52:52" x14ac:dyDescent="0.25">
      <c r="AZ5646" s="9">
        <v>4.449704142011834</v>
      </c>
    </row>
    <row r="5647" spans="52:52" x14ac:dyDescent="0.25">
      <c r="AZ5647" s="9">
        <v>3.4792899408284024</v>
      </c>
    </row>
    <row r="5648" spans="52:52" x14ac:dyDescent="0.25">
      <c r="AZ5648" s="9">
        <v>3.1005917159763308</v>
      </c>
    </row>
    <row r="5649" spans="52:52" x14ac:dyDescent="0.25">
      <c r="AZ5649" s="9">
        <v>3.3609467455621305</v>
      </c>
    </row>
    <row r="5650" spans="52:52" x14ac:dyDescent="0.25">
      <c r="AZ5650" s="9">
        <v>3.4792899408284019</v>
      </c>
    </row>
    <row r="5651" spans="52:52" x14ac:dyDescent="0.25">
      <c r="AZ5651" s="9">
        <v>3.1005917159763317</v>
      </c>
    </row>
    <row r="5652" spans="52:52" x14ac:dyDescent="0.25">
      <c r="AZ5652" s="9">
        <v>3.0532544378698225</v>
      </c>
    </row>
    <row r="5653" spans="52:52" x14ac:dyDescent="0.25">
      <c r="AZ5653" s="9">
        <v>3.1242603550295858</v>
      </c>
    </row>
    <row r="5654" spans="52:52" x14ac:dyDescent="0.25">
      <c r="AZ5654" s="9">
        <v>4.5917159763313604</v>
      </c>
    </row>
    <row r="5655" spans="52:52" x14ac:dyDescent="0.25">
      <c r="AZ5655" s="9">
        <v>1.514792899408284</v>
      </c>
    </row>
    <row r="5656" spans="52:52" x14ac:dyDescent="0.25">
      <c r="AZ5656" s="9">
        <v>3.9763313609467459</v>
      </c>
    </row>
    <row r="5657" spans="52:52" x14ac:dyDescent="0.25">
      <c r="AZ5657" s="9">
        <v>2.4852071005917162</v>
      </c>
    </row>
    <row r="5658" spans="52:52" x14ac:dyDescent="0.25">
      <c r="AZ5658" s="9">
        <v>4.449704142011834</v>
      </c>
    </row>
    <row r="5659" spans="52:52" x14ac:dyDescent="0.25">
      <c r="AZ5659" s="9">
        <v>3.4792899408284024</v>
      </c>
    </row>
    <row r="5660" spans="52:52" x14ac:dyDescent="0.25">
      <c r="AZ5660" s="9">
        <v>3.1005917159763308</v>
      </c>
    </row>
    <row r="5661" spans="52:52" x14ac:dyDescent="0.25">
      <c r="AZ5661" s="9">
        <v>3.3609467455621305</v>
      </c>
    </row>
    <row r="5662" spans="52:52" x14ac:dyDescent="0.25">
      <c r="AZ5662" s="9">
        <v>3.4792899408284019</v>
      </c>
    </row>
    <row r="5663" spans="52:52" x14ac:dyDescent="0.25">
      <c r="AZ5663" s="9">
        <v>3.1005917159763317</v>
      </c>
    </row>
    <row r="5664" spans="52:52" x14ac:dyDescent="0.25">
      <c r="AZ5664" s="9">
        <v>3.0532544378698225</v>
      </c>
    </row>
    <row r="5665" spans="52:52" x14ac:dyDescent="0.25">
      <c r="AZ5665" s="9">
        <v>3.1242603550295858</v>
      </c>
    </row>
    <row r="5666" spans="52:52" x14ac:dyDescent="0.25">
      <c r="AZ5666" s="9">
        <v>4.5917159763313604</v>
      </c>
    </row>
    <row r="5667" spans="52:52" x14ac:dyDescent="0.25">
      <c r="AZ5667" s="9">
        <v>1.514792899408284</v>
      </c>
    </row>
    <row r="5668" spans="52:52" x14ac:dyDescent="0.25">
      <c r="AZ5668" s="9">
        <v>3.9763313609467459</v>
      </c>
    </row>
    <row r="5669" spans="52:52" x14ac:dyDescent="0.25">
      <c r="AZ5669" s="9">
        <v>2.4852071005917162</v>
      </c>
    </row>
    <row r="5670" spans="52:52" x14ac:dyDescent="0.25">
      <c r="AZ5670" s="9">
        <v>4.449704142011834</v>
      </c>
    </row>
    <row r="5671" spans="52:52" x14ac:dyDescent="0.25">
      <c r="AZ5671" s="9">
        <v>3.4792899408284024</v>
      </c>
    </row>
    <row r="5672" spans="52:52" x14ac:dyDescent="0.25">
      <c r="AZ5672" s="9">
        <v>3.1005917159763308</v>
      </c>
    </row>
    <row r="5673" spans="52:52" x14ac:dyDescent="0.25">
      <c r="AZ5673" s="9">
        <v>3.3609467455621305</v>
      </c>
    </row>
    <row r="5674" spans="52:52" x14ac:dyDescent="0.25">
      <c r="AZ5674" s="9">
        <v>3.4792899408284019</v>
      </c>
    </row>
    <row r="5675" spans="52:52" x14ac:dyDescent="0.25">
      <c r="AZ5675" s="9">
        <v>3.1005917159763317</v>
      </c>
    </row>
    <row r="5676" spans="52:52" x14ac:dyDescent="0.25">
      <c r="AZ5676" s="9">
        <v>3.0532544378698225</v>
      </c>
    </row>
    <row r="5677" spans="52:52" x14ac:dyDescent="0.25">
      <c r="AZ5677" s="9">
        <v>3.1242603550295858</v>
      </c>
    </row>
    <row r="5678" spans="52:52" x14ac:dyDescent="0.25">
      <c r="AZ5678" s="9">
        <v>4.5917159763313604</v>
      </c>
    </row>
    <row r="5679" spans="52:52" x14ac:dyDescent="0.25">
      <c r="AZ5679" s="9">
        <v>1.514792899408284</v>
      </c>
    </row>
    <row r="5680" spans="52:52" x14ac:dyDescent="0.25">
      <c r="AZ5680" s="9">
        <v>3.9763313609467459</v>
      </c>
    </row>
    <row r="5681" spans="52:52" x14ac:dyDescent="0.25">
      <c r="AZ5681" s="9">
        <v>2.4852071005917162</v>
      </c>
    </row>
    <row r="5682" spans="52:52" x14ac:dyDescent="0.25">
      <c r="AZ5682" s="9">
        <v>4.449704142011834</v>
      </c>
    </row>
    <row r="5683" spans="52:52" x14ac:dyDescent="0.25">
      <c r="AZ5683" s="9">
        <v>3.4792899408284024</v>
      </c>
    </row>
    <row r="5684" spans="52:52" x14ac:dyDescent="0.25">
      <c r="AZ5684" s="9">
        <v>3.1005917159763308</v>
      </c>
    </row>
    <row r="5685" spans="52:52" x14ac:dyDescent="0.25">
      <c r="AZ5685" s="9">
        <v>3.3609467455621305</v>
      </c>
    </row>
    <row r="5686" spans="52:52" x14ac:dyDescent="0.25">
      <c r="AZ5686" s="9">
        <v>3.4792899408284019</v>
      </c>
    </row>
    <row r="5687" spans="52:52" x14ac:dyDescent="0.25">
      <c r="AZ5687" s="9">
        <v>3.1005917159763317</v>
      </c>
    </row>
    <row r="5688" spans="52:52" x14ac:dyDescent="0.25">
      <c r="AZ5688" s="9">
        <v>3.0532544378698225</v>
      </c>
    </row>
    <row r="5689" spans="52:52" x14ac:dyDescent="0.25">
      <c r="AZ5689" s="9">
        <v>3.1242603550295858</v>
      </c>
    </row>
    <row r="5690" spans="52:52" x14ac:dyDescent="0.25">
      <c r="AZ5690" s="9">
        <v>4.5917159763313604</v>
      </c>
    </row>
    <row r="5691" spans="52:52" x14ac:dyDescent="0.25">
      <c r="AZ5691" s="9">
        <v>1.514792899408284</v>
      </c>
    </row>
    <row r="5692" spans="52:52" x14ac:dyDescent="0.25">
      <c r="AZ5692" s="9">
        <v>3.9763313609467459</v>
      </c>
    </row>
    <row r="5693" spans="52:52" x14ac:dyDescent="0.25">
      <c r="AZ5693" s="9">
        <v>2.4852071005917162</v>
      </c>
    </row>
    <row r="5694" spans="52:52" x14ac:dyDescent="0.25">
      <c r="AZ5694" s="9">
        <v>4.449704142011834</v>
      </c>
    </row>
    <row r="5695" spans="52:52" x14ac:dyDescent="0.25">
      <c r="AZ5695" s="9">
        <v>3.4792899408284024</v>
      </c>
    </row>
    <row r="5696" spans="52:52" x14ac:dyDescent="0.25">
      <c r="AZ5696" s="9">
        <v>3.1005917159763308</v>
      </c>
    </row>
    <row r="5697" spans="52:52" x14ac:dyDescent="0.25">
      <c r="AZ5697" s="9">
        <v>3.3609467455621305</v>
      </c>
    </row>
    <row r="5698" spans="52:52" x14ac:dyDescent="0.25">
      <c r="AZ5698" s="9">
        <v>3.4792899408284019</v>
      </c>
    </row>
    <row r="5699" spans="52:52" x14ac:dyDescent="0.25">
      <c r="AZ5699" s="9">
        <v>3.1005917159763317</v>
      </c>
    </row>
    <row r="5700" spans="52:52" x14ac:dyDescent="0.25">
      <c r="AZ5700" s="9">
        <v>3.0532544378698225</v>
      </c>
    </row>
    <row r="5701" spans="52:52" x14ac:dyDescent="0.25">
      <c r="AZ5701" s="9">
        <v>3.1242603550295858</v>
      </c>
    </row>
    <row r="5702" spans="52:52" x14ac:dyDescent="0.25">
      <c r="AZ5702" s="9">
        <v>4.5917159763313604</v>
      </c>
    </row>
    <row r="5703" spans="52:52" x14ac:dyDescent="0.25">
      <c r="AZ5703" s="9">
        <v>1.514792899408284</v>
      </c>
    </row>
    <row r="5704" spans="52:52" x14ac:dyDescent="0.25">
      <c r="AZ5704" s="9">
        <v>3.9763313609467459</v>
      </c>
    </row>
    <row r="5705" spans="52:52" x14ac:dyDescent="0.25">
      <c r="AZ5705" s="9">
        <v>2.4852071005917162</v>
      </c>
    </row>
    <row r="5706" spans="52:52" x14ac:dyDescent="0.25">
      <c r="AZ5706" s="9">
        <v>4.449704142011834</v>
      </c>
    </row>
    <row r="5707" spans="52:52" x14ac:dyDescent="0.25">
      <c r="AZ5707" s="9">
        <v>3.4792899408284024</v>
      </c>
    </row>
    <row r="5708" spans="52:52" x14ac:dyDescent="0.25">
      <c r="AZ5708" s="9">
        <v>3.1005917159763308</v>
      </c>
    </row>
    <row r="5709" spans="52:52" x14ac:dyDescent="0.25">
      <c r="AZ5709" s="9">
        <v>3.3609467455621305</v>
      </c>
    </row>
    <row r="5710" spans="52:52" x14ac:dyDescent="0.25">
      <c r="AZ5710" s="9">
        <v>3.4792899408284019</v>
      </c>
    </row>
    <row r="5711" spans="52:52" x14ac:dyDescent="0.25">
      <c r="AZ5711" s="9">
        <v>3.1005917159763317</v>
      </c>
    </row>
    <row r="5712" spans="52:52" x14ac:dyDescent="0.25">
      <c r="AZ5712" s="9">
        <v>3.0532544378698225</v>
      </c>
    </row>
    <row r="5713" spans="52:52" x14ac:dyDescent="0.25">
      <c r="AZ5713" s="9">
        <v>3.1242603550295858</v>
      </c>
    </row>
    <row r="5714" spans="52:52" x14ac:dyDescent="0.25">
      <c r="AZ5714" s="9">
        <v>4.5917159763313604</v>
      </c>
    </row>
    <row r="5715" spans="52:52" x14ac:dyDescent="0.25">
      <c r="AZ5715" s="9">
        <v>1.514792899408284</v>
      </c>
    </row>
    <row r="5716" spans="52:52" x14ac:dyDescent="0.25">
      <c r="AZ5716" s="9">
        <v>3.9763313609467459</v>
      </c>
    </row>
    <row r="5717" spans="52:52" x14ac:dyDescent="0.25">
      <c r="AZ5717" s="9">
        <v>2.4852071005917162</v>
      </c>
    </row>
    <row r="5718" spans="52:52" x14ac:dyDescent="0.25">
      <c r="AZ5718" s="9">
        <v>4.449704142011834</v>
      </c>
    </row>
    <row r="5719" spans="52:52" x14ac:dyDescent="0.25">
      <c r="AZ5719" s="9">
        <v>3.4792899408284024</v>
      </c>
    </row>
    <row r="5720" spans="52:52" x14ac:dyDescent="0.25">
      <c r="AZ5720" s="9">
        <v>3.1005917159763308</v>
      </c>
    </row>
    <row r="5721" spans="52:52" x14ac:dyDescent="0.25">
      <c r="AZ5721" s="9">
        <v>3.3609467455621305</v>
      </c>
    </row>
    <row r="5722" spans="52:52" x14ac:dyDescent="0.25">
      <c r="AZ5722" s="9">
        <v>3.4792899408284019</v>
      </c>
    </row>
    <row r="5723" spans="52:52" x14ac:dyDescent="0.25">
      <c r="AZ5723" s="9">
        <v>3.1005917159763317</v>
      </c>
    </row>
    <row r="5724" spans="52:52" x14ac:dyDescent="0.25">
      <c r="AZ5724" s="9">
        <v>3.0532544378698225</v>
      </c>
    </row>
    <row r="5725" spans="52:52" x14ac:dyDescent="0.25">
      <c r="AZ5725" s="9">
        <v>3.1242603550295858</v>
      </c>
    </row>
    <row r="5726" spans="52:52" x14ac:dyDescent="0.25">
      <c r="AZ5726" s="9">
        <v>4.5917159763313604</v>
      </c>
    </row>
    <row r="5727" spans="52:52" x14ac:dyDescent="0.25">
      <c r="AZ5727" s="9">
        <v>1.514792899408284</v>
      </c>
    </row>
    <row r="5728" spans="52:52" x14ac:dyDescent="0.25">
      <c r="AZ5728" s="9">
        <v>3.9763313609467459</v>
      </c>
    </row>
    <row r="5729" spans="52:52" x14ac:dyDescent="0.25">
      <c r="AZ5729" s="9">
        <v>2.4852071005917162</v>
      </c>
    </row>
    <row r="5730" spans="52:52" x14ac:dyDescent="0.25">
      <c r="AZ5730" s="9">
        <v>4.449704142011834</v>
      </c>
    </row>
    <row r="5731" spans="52:52" x14ac:dyDescent="0.25">
      <c r="AZ5731" s="9">
        <v>3.4792899408284024</v>
      </c>
    </row>
    <row r="5732" spans="52:52" x14ac:dyDescent="0.25">
      <c r="AZ5732" s="9">
        <v>3.1005917159763308</v>
      </c>
    </row>
    <row r="5733" spans="52:52" x14ac:dyDescent="0.25">
      <c r="AZ5733" s="9">
        <v>3.3609467455621305</v>
      </c>
    </row>
    <row r="5734" spans="52:52" x14ac:dyDescent="0.25">
      <c r="AZ5734" s="9">
        <v>3.4792899408284019</v>
      </c>
    </row>
    <row r="5735" spans="52:52" x14ac:dyDescent="0.25">
      <c r="AZ5735" s="9">
        <v>3.1005917159763317</v>
      </c>
    </row>
    <row r="5736" spans="52:52" x14ac:dyDescent="0.25">
      <c r="AZ5736" s="9">
        <v>3.0532544378698225</v>
      </c>
    </row>
    <row r="5737" spans="52:52" x14ac:dyDescent="0.25">
      <c r="AZ5737" s="9">
        <v>3.1242603550295858</v>
      </c>
    </row>
    <row r="5738" spans="52:52" x14ac:dyDescent="0.25">
      <c r="AZ5738" s="9">
        <v>4.5917159763313604</v>
      </c>
    </row>
    <row r="5739" spans="52:52" x14ac:dyDescent="0.25">
      <c r="AZ5739" s="9">
        <v>1.514792899408284</v>
      </c>
    </row>
    <row r="5740" spans="52:52" x14ac:dyDescent="0.25">
      <c r="AZ5740" s="9">
        <v>3.9763313609467459</v>
      </c>
    </row>
    <row r="5741" spans="52:52" x14ac:dyDescent="0.25">
      <c r="AZ5741" s="9">
        <v>2.4852071005917162</v>
      </c>
    </row>
    <row r="5742" spans="52:52" x14ac:dyDescent="0.25">
      <c r="AZ5742" s="9">
        <v>4.449704142011834</v>
      </c>
    </row>
    <row r="5743" spans="52:52" x14ac:dyDescent="0.25">
      <c r="AZ5743" s="9">
        <v>3.4792899408284024</v>
      </c>
    </row>
    <row r="5744" spans="52:52" x14ac:dyDescent="0.25">
      <c r="AZ5744" s="9">
        <v>3.1005917159763308</v>
      </c>
    </row>
    <row r="5745" spans="52:52" x14ac:dyDescent="0.25">
      <c r="AZ5745" s="9">
        <v>3.3609467455621305</v>
      </c>
    </row>
    <row r="5746" spans="52:52" x14ac:dyDescent="0.25">
      <c r="AZ5746" s="9">
        <v>3.4792899408284019</v>
      </c>
    </row>
    <row r="5747" spans="52:52" x14ac:dyDescent="0.25">
      <c r="AZ5747" s="9">
        <v>3.1005917159763317</v>
      </c>
    </row>
    <row r="5748" spans="52:52" x14ac:dyDescent="0.25">
      <c r="AZ5748" s="9">
        <v>3.0532544378698225</v>
      </c>
    </row>
    <row r="5749" spans="52:52" x14ac:dyDescent="0.25">
      <c r="AZ5749" s="9">
        <v>3.1242603550295858</v>
      </c>
    </row>
    <row r="5750" spans="52:52" x14ac:dyDescent="0.25">
      <c r="AZ5750" s="9">
        <v>4.5917159763313604</v>
      </c>
    </row>
    <row r="5751" spans="52:52" x14ac:dyDescent="0.25">
      <c r="AZ5751" s="9">
        <v>1.514792899408284</v>
      </c>
    </row>
    <row r="5752" spans="52:52" x14ac:dyDescent="0.25">
      <c r="AZ5752" s="9">
        <v>3.9763313609467459</v>
      </c>
    </row>
    <row r="5753" spans="52:52" x14ac:dyDescent="0.25">
      <c r="AZ5753" s="9">
        <v>2.4852071005917162</v>
      </c>
    </row>
    <row r="5754" spans="52:52" x14ac:dyDescent="0.25">
      <c r="AZ5754" s="9">
        <v>4.449704142011834</v>
      </c>
    </row>
    <row r="5755" spans="52:52" x14ac:dyDescent="0.25">
      <c r="AZ5755" s="9">
        <v>3.4792899408284024</v>
      </c>
    </row>
    <row r="5756" spans="52:52" x14ac:dyDescent="0.25">
      <c r="AZ5756" s="9">
        <v>3.1005917159763308</v>
      </c>
    </row>
    <row r="5757" spans="52:52" x14ac:dyDescent="0.25">
      <c r="AZ5757" s="9">
        <v>3.3609467455621305</v>
      </c>
    </row>
    <row r="5758" spans="52:52" x14ac:dyDescent="0.25">
      <c r="AZ5758" s="9">
        <v>3.4792899408284019</v>
      </c>
    </row>
    <row r="5759" spans="52:52" x14ac:dyDescent="0.25">
      <c r="AZ5759" s="9">
        <v>3.1005917159763317</v>
      </c>
    </row>
    <row r="5760" spans="52:52" x14ac:dyDescent="0.25">
      <c r="AZ5760" s="9">
        <v>3.0532544378698225</v>
      </c>
    </row>
    <row r="5761" spans="52:52" x14ac:dyDescent="0.25">
      <c r="AZ5761" s="9">
        <v>3.1242603550295858</v>
      </c>
    </row>
    <row r="5762" spans="52:52" x14ac:dyDescent="0.25">
      <c r="AZ5762" s="9">
        <v>4.5917159763313604</v>
      </c>
    </row>
    <row r="5763" spans="52:52" x14ac:dyDescent="0.25">
      <c r="AZ5763" s="9">
        <v>1.514792899408284</v>
      </c>
    </row>
    <row r="5764" spans="52:52" x14ac:dyDescent="0.25">
      <c r="AZ5764" s="9">
        <v>3.9763313609467459</v>
      </c>
    </row>
    <row r="5765" spans="52:52" x14ac:dyDescent="0.25">
      <c r="AZ5765" s="9">
        <v>2.4852071005917162</v>
      </c>
    </row>
    <row r="5766" spans="52:52" x14ac:dyDescent="0.25">
      <c r="AZ5766" s="9">
        <v>4.449704142011834</v>
      </c>
    </row>
    <row r="5767" spans="52:52" x14ac:dyDescent="0.25">
      <c r="AZ5767" s="9">
        <v>3.4792899408284024</v>
      </c>
    </row>
    <row r="5768" spans="52:52" x14ac:dyDescent="0.25">
      <c r="AZ5768" s="9">
        <v>3.1005917159763308</v>
      </c>
    </row>
    <row r="5769" spans="52:52" x14ac:dyDescent="0.25">
      <c r="AZ5769" s="9">
        <v>3.3609467455621305</v>
      </c>
    </row>
    <row r="5770" spans="52:52" x14ac:dyDescent="0.25">
      <c r="AZ5770" s="9">
        <v>3.4792899408284019</v>
      </c>
    </row>
    <row r="5771" spans="52:52" x14ac:dyDescent="0.25">
      <c r="AZ5771" s="9">
        <v>3.1005917159763317</v>
      </c>
    </row>
    <row r="5772" spans="52:52" x14ac:dyDescent="0.25">
      <c r="AZ5772" s="9">
        <v>3.0532544378698225</v>
      </c>
    </row>
    <row r="5773" spans="52:52" x14ac:dyDescent="0.25">
      <c r="AZ5773" s="9">
        <v>3.1242603550295858</v>
      </c>
    </row>
    <row r="5774" spans="52:52" x14ac:dyDescent="0.25">
      <c r="AZ5774" s="9">
        <v>4.5917159763313604</v>
      </c>
    </row>
    <row r="5775" spans="52:52" x14ac:dyDescent="0.25">
      <c r="AZ5775" s="9">
        <v>1.514792899408284</v>
      </c>
    </row>
    <row r="5776" spans="52:52" x14ac:dyDescent="0.25">
      <c r="AZ5776" s="9">
        <v>3.9763313609467459</v>
      </c>
    </row>
    <row r="5777" spans="52:52" x14ac:dyDescent="0.25">
      <c r="AZ5777" s="9">
        <v>2.4852071005917162</v>
      </c>
    </row>
    <row r="5778" spans="52:52" x14ac:dyDescent="0.25">
      <c r="AZ5778" s="9">
        <v>4.449704142011834</v>
      </c>
    </row>
    <row r="5779" spans="52:52" x14ac:dyDescent="0.25">
      <c r="AZ5779" s="9">
        <v>3.4792899408284024</v>
      </c>
    </row>
    <row r="5780" spans="52:52" x14ac:dyDescent="0.25">
      <c r="AZ5780" s="9">
        <v>3.1005917159763308</v>
      </c>
    </row>
    <row r="5781" spans="52:52" x14ac:dyDescent="0.25">
      <c r="AZ5781" s="9">
        <v>3.3609467455621305</v>
      </c>
    </row>
    <row r="5782" spans="52:52" x14ac:dyDescent="0.25">
      <c r="AZ5782" s="9">
        <v>3.4792899408284019</v>
      </c>
    </row>
    <row r="5783" spans="52:52" x14ac:dyDescent="0.25">
      <c r="AZ5783" s="9">
        <v>3.1005917159763317</v>
      </c>
    </row>
    <row r="5784" spans="52:52" x14ac:dyDescent="0.25">
      <c r="AZ5784" s="9">
        <v>3.0532544378698225</v>
      </c>
    </row>
    <row r="5785" spans="52:52" x14ac:dyDescent="0.25">
      <c r="AZ5785" s="9">
        <v>3.1242603550295858</v>
      </c>
    </row>
    <row r="5786" spans="52:52" x14ac:dyDescent="0.25">
      <c r="AZ5786" s="9">
        <v>4.5917159763313604</v>
      </c>
    </row>
    <row r="5787" spans="52:52" x14ac:dyDescent="0.25">
      <c r="AZ5787" s="9">
        <v>1.514792899408284</v>
      </c>
    </row>
    <row r="5788" spans="52:52" x14ac:dyDescent="0.25">
      <c r="AZ5788" s="9">
        <v>3.9763313609467459</v>
      </c>
    </row>
    <row r="5789" spans="52:52" x14ac:dyDescent="0.25">
      <c r="AZ5789" s="9">
        <v>2.4852071005917162</v>
      </c>
    </row>
    <row r="5790" spans="52:52" x14ac:dyDescent="0.25">
      <c r="AZ5790" s="9">
        <v>4.449704142011834</v>
      </c>
    </row>
    <row r="5791" spans="52:52" x14ac:dyDescent="0.25">
      <c r="AZ5791" s="9">
        <v>3.4792899408284024</v>
      </c>
    </row>
    <row r="5792" spans="52:52" x14ac:dyDescent="0.25">
      <c r="AZ5792" s="9">
        <v>3.1005917159763308</v>
      </c>
    </row>
    <row r="5793" spans="52:52" x14ac:dyDescent="0.25">
      <c r="AZ5793" s="9">
        <v>3.3609467455621305</v>
      </c>
    </row>
    <row r="5794" spans="52:52" x14ac:dyDescent="0.25">
      <c r="AZ5794" s="9">
        <v>3.4792899408284019</v>
      </c>
    </row>
    <row r="5795" spans="52:52" x14ac:dyDescent="0.25">
      <c r="AZ5795" s="9">
        <v>3.1005917159763317</v>
      </c>
    </row>
    <row r="5796" spans="52:52" x14ac:dyDescent="0.25">
      <c r="AZ5796" s="9">
        <v>3.0532544378698225</v>
      </c>
    </row>
    <row r="5797" spans="52:52" x14ac:dyDescent="0.25">
      <c r="AZ5797" s="9">
        <v>3.1242603550295858</v>
      </c>
    </row>
    <row r="5798" spans="52:52" x14ac:dyDescent="0.25">
      <c r="AZ5798" s="9">
        <v>4.5917159763313604</v>
      </c>
    </row>
    <row r="5799" spans="52:52" x14ac:dyDescent="0.25">
      <c r="AZ5799" s="9">
        <v>1.514792899408284</v>
      </c>
    </row>
    <row r="5800" spans="52:52" x14ac:dyDescent="0.25">
      <c r="AZ5800" s="9">
        <v>3.9763313609467459</v>
      </c>
    </row>
    <row r="5801" spans="52:52" x14ac:dyDescent="0.25">
      <c r="AZ5801" s="9">
        <v>2.4852071005917162</v>
      </c>
    </row>
    <row r="5802" spans="52:52" x14ac:dyDescent="0.25">
      <c r="AZ5802" s="9">
        <v>4.449704142011834</v>
      </c>
    </row>
    <row r="5803" spans="52:52" x14ac:dyDescent="0.25">
      <c r="AZ5803" s="9">
        <v>3.4792899408284024</v>
      </c>
    </row>
    <row r="5804" spans="52:52" x14ac:dyDescent="0.25">
      <c r="AZ5804" s="9">
        <v>3.1005917159763308</v>
      </c>
    </row>
    <row r="5805" spans="52:52" x14ac:dyDescent="0.25">
      <c r="AZ5805" s="9">
        <v>3.3609467455621305</v>
      </c>
    </row>
    <row r="5806" spans="52:52" x14ac:dyDescent="0.25">
      <c r="AZ5806" s="9">
        <v>3.4792899408284019</v>
      </c>
    </row>
    <row r="5807" spans="52:52" x14ac:dyDescent="0.25">
      <c r="AZ5807" s="9">
        <v>3.1005917159763317</v>
      </c>
    </row>
    <row r="5808" spans="52:52" x14ac:dyDescent="0.25">
      <c r="AZ5808" s="9">
        <v>3.0532544378698225</v>
      </c>
    </row>
    <row r="5809" spans="52:52" x14ac:dyDescent="0.25">
      <c r="AZ5809" s="9">
        <v>3.1242603550295858</v>
      </c>
    </row>
    <row r="5810" spans="52:52" x14ac:dyDescent="0.25">
      <c r="AZ5810" s="9">
        <v>4.5917159763313604</v>
      </c>
    </row>
    <row r="5811" spans="52:52" x14ac:dyDescent="0.25">
      <c r="AZ5811" s="9">
        <v>1.514792899408284</v>
      </c>
    </row>
    <row r="5812" spans="52:52" x14ac:dyDescent="0.25">
      <c r="AZ5812" s="9">
        <v>3.9763313609467459</v>
      </c>
    </row>
    <row r="5813" spans="52:52" x14ac:dyDescent="0.25">
      <c r="AZ5813" s="9">
        <v>2.4852071005917162</v>
      </c>
    </row>
    <row r="5814" spans="52:52" x14ac:dyDescent="0.25">
      <c r="AZ5814" s="9">
        <v>4.449704142011834</v>
      </c>
    </row>
    <row r="5815" spans="52:52" x14ac:dyDescent="0.25">
      <c r="AZ5815" s="9">
        <v>3.4792899408284024</v>
      </c>
    </row>
    <row r="5816" spans="52:52" x14ac:dyDescent="0.25">
      <c r="AZ5816" s="9">
        <v>3.1005917159763308</v>
      </c>
    </row>
    <row r="5817" spans="52:52" x14ac:dyDescent="0.25">
      <c r="AZ5817" s="9">
        <v>3.3609467455621305</v>
      </c>
    </row>
    <row r="5818" spans="52:52" x14ac:dyDescent="0.25">
      <c r="AZ5818" s="9">
        <v>3.4792899408284019</v>
      </c>
    </row>
    <row r="5819" spans="52:52" x14ac:dyDescent="0.25">
      <c r="AZ5819" s="9">
        <v>3.1005917159763317</v>
      </c>
    </row>
    <row r="5820" spans="52:52" x14ac:dyDescent="0.25">
      <c r="AZ5820" s="9">
        <v>3.0532544378698225</v>
      </c>
    </row>
    <row r="5821" spans="52:52" x14ac:dyDescent="0.25">
      <c r="AZ5821" s="9">
        <v>3.1242603550295858</v>
      </c>
    </row>
    <row r="5822" spans="52:52" x14ac:dyDescent="0.25">
      <c r="AZ5822" s="9">
        <v>4.5917159763313604</v>
      </c>
    </row>
    <row r="5823" spans="52:52" x14ac:dyDescent="0.25">
      <c r="AZ5823" s="9">
        <v>1.514792899408284</v>
      </c>
    </row>
    <row r="5824" spans="52:52" x14ac:dyDescent="0.25">
      <c r="AZ5824" s="9">
        <v>3.9763313609467459</v>
      </c>
    </row>
    <row r="5825" spans="52:52" x14ac:dyDescent="0.25">
      <c r="AZ5825" s="9">
        <v>2.4852071005917162</v>
      </c>
    </row>
    <row r="5826" spans="52:52" x14ac:dyDescent="0.25">
      <c r="AZ5826" s="9">
        <v>4.449704142011834</v>
      </c>
    </row>
    <row r="5827" spans="52:52" x14ac:dyDescent="0.25">
      <c r="AZ5827" s="9">
        <v>3.4792899408284024</v>
      </c>
    </row>
    <row r="5828" spans="52:52" x14ac:dyDescent="0.25">
      <c r="AZ5828" s="9">
        <v>3.1005917159763308</v>
      </c>
    </row>
    <row r="5829" spans="52:52" x14ac:dyDescent="0.25">
      <c r="AZ5829" s="9">
        <v>3.3609467455621305</v>
      </c>
    </row>
    <row r="5830" spans="52:52" x14ac:dyDescent="0.25">
      <c r="AZ5830" s="9">
        <v>3.4792899408284019</v>
      </c>
    </row>
    <row r="5831" spans="52:52" x14ac:dyDescent="0.25">
      <c r="AZ5831" s="9">
        <v>3.1005917159763317</v>
      </c>
    </row>
    <row r="5832" spans="52:52" x14ac:dyDescent="0.25">
      <c r="AZ5832" s="9">
        <v>3.0532544378698225</v>
      </c>
    </row>
    <row r="5833" spans="52:52" x14ac:dyDescent="0.25">
      <c r="AZ5833" s="9">
        <v>3.1242603550295858</v>
      </c>
    </row>
    <row r="5834" spans="52:52" x14ac:dyDescent="0.25">
      <c r="AZ5834" s="9">
        <v>4.5917159763313604</v>
      </c>
    </row>
    <row r="5835" spans="52:52" x14ac:dyDescent="0.25">
      <c r="AZ5835" s="9">
        <v>1.514792899408284</v>
      </c>
    </row>
    <row r="5836" spans="52:52" x14ac:dyDescent="0.25">
      <c r="AZ5836" s="9">
        <v>3.9763313609467459</v>
      </c>
    </row>
    <row r="5837" spans="52:52" x14ac:dyDescent="0.25">
      <c r="AZ5837" s="9">
        <v>2.4852071005917162</v>
      </c>
    </row>
    <row r="5838" spans="52:52" x14ac:dyDescent="0.25">
      <c r="AZ5838" s="9">
        <v>4.449704142011834</v>
      </c>
    </row>
    <row r="5839" spans="52:52" x14ac:dyDescent="0.25">
      <c r="AZ5839" s="9">
        <v>3.4792899408284024</v>
      </c>
    </row>
    <row r="5840" spans="52:52" x14ac:dyDescent="0.25">
      <c r="AZ5840" s="9">
        <v>3.1005917159763308</v>
      </c>
    </row>
    <row r="5841" spans="52:52" x14ac:dyDescent="0.25">
      <c r="AZ5841" s="9">
        <v>3.3609467455621305</v>
      </c>
    </row>
    <row r="5842" spans="52:52" x14ac:dyDescent="0.25">
      <c r="AZ5842" s="9">
        <v>3.4792899408284019</v>
      </c>
    </row>
    <row r="5843" spans="52:52" x14ac:dyDescent="0.25">
      <c r="AZ5843" s="9">
        <v>3.1005917159763317</v>
      </c>
    </row>
    <row r="5844" spans="52:52" x14ac:dyDescent="0.25">
      <c r="AZ5844" s="9">
        <v>3.0532544378698225</v>
      </c>
    </row>
    <row r="5845" spans="52:52" x14ac:dyDescent="0.25">
      <c r="AZ5845" s="9">
        <v>3.1242603550295858</v>
      </c>
    </row>
    <row r="5846" spans="52:52" x14ac:dyDescent="0.25">
      <c r="AZ5846" s="9">
        <v>4.5917159763313604</v>
      </c>
    </row>
    <row r="5847" spans="52:52" x14ac:dyDescent="0.25">
      <c r="AZ5847" s="9">
        <v>1.514792899408284</v>
      </c>
    </row>
    <row r="5848" spans="52:52" x14ac:dyDescent="0.25">
      <c r="AZ5848" s="9">
        <v>3.9763313609467459</v>
      </c>
    </row>
    <row r="5849" spans="52:52" x14ac:dyDescent="0.25">
      <c r="AZ5849" s="9">
        <v>2.4852071005917162</v>
      </c>
    </row>
    <row r="5850" spans="52:52" x14ac:dyDescent="0.25">
      <c r="AZ5850" s="9">
        <v>4.449704142011834</v>
      </c>
    </row>
    <row r="5851" spans="52:52" x14ac:dyDescent="0.25">
      <c r="AZ5851" s="9">
        <v>3.4792899408284024</v>
      </c>
    </row>
    <row r="5852" spans="52:52" x14ac:dyDescent="0.25">
      <c r="AZ5852" s="9">
        <v>3.1005917159763308</v>
      </c>
    </row>
    <row r="5853" spans="52:52" x14ac:dyDescent="0.25">
      <c r="AZ5853" s="9">
        <v>3.3609467455621305</v>
      </c>
    </row>
    <row r="5854" spans="52:52" x14ac:dyDescent="0.25">
      <c r="AZ5854" s="9">
        <v>3.4792899408284019</v>
      </c>
    </row>
    <row r="5855" spans="52:52" x14ac:dyDescent="0.25">
      <c r="AZ5855" s="9">
        <v>3.1005917159763317</v>
      </c>
    </row>
    <row r="5856" spans="52:52" x14ac:dyDescent="0.25">
      <c r="AZ5856" s="9">
        <v>3.0532544378698225</v>
      </c>
    </row>
    <row r="5857" spans="52:52" x14ac:dyDescent="0.25">
      <c r="AZ5857" s="9">
        <v>3.1242603550295858</v>
      </c>
    </row>
    <row r="5858" spans="52:52" x14ac:dyDescent="0.25">
      <c r="AZ5858" s="9">
        <v>4.5917159763313604</v>
      </c>
    </row>
    <row r="5859" spans="52:52" x14ac:dyDescent="0.25">
      <c r="AZ5859" s="9">
        <v>1.514792899408284</v>
      </c>
    </row>
    <row r="5860" spans="52:52" x14ac:dyDescent="0.25">
      <c r="AZ5860" s="9">
        <v>3.9763313609467459</v>
      </c>
    </row>
    <row r="5861" spans="52:52" x14ac:dyDescent="0.25">
      <c r="AZ5861" s="9">
        <v>2.4852071005917162</v>
      </c>
    </row>
    <row r="5862" spans="52:52" x14ac:dyDescent="0.25">
      <c r="AZ5862" s="9">
        <v>4.449704142011834</v>
      </c>
    </row>
    <row r="5863" spans="52:52" x14ac:dyDescent="0.25">
      <c r="AZ5863" s="9">
        <v>3.4792899408284024</v>
      </c>
    </row>
    <row r="5864" spans="52:52" x14ac:dyDescent="0.25">
      <c r="AZ5864" s="9">
        <v>3.1005917159763308</v>
      </c>
    </row>
    <row r="5865" spans="52:52" x14ac:dyDescent="0.25">
      <c r="AZ5865" s="9">
        <v>3.3609467455621305</v>
      </c>
    </row>
    <row r="5866" spans="52:52" x14ac:dyDescent="0.25">
      <c r="AZ5866" s="9">
        <v>3.4792899408284019</v>
      </c>
    </row>
    <row r="5867" spans="52:52" x14ac:dyDescent="0.25">
      <c r="AZ5867" s="9">
        <v>3.1005917159763317</v>
      </c>
    </row>
    <row r="5868" spans="52:52" x14ac:dyDescent="0.25">
      <c r="AZ5868" s="9">
        <v>3.0532544378698225</v>
      </c>
    </row>
    <row r="5869" spans="52:52" x14ac:dyDescent="0.25">
      <c r="AZ5869" s="9">
        <v>3.1242603550295858</v>
      </c>
    </row>
    <row r="5870" spans="52:52" x14ac:dyDescent="0.25">
      <c r="AZ5870" s="9">
        <v>4.5917159763313604</v>
      </c>
    </row>
    <row r="5871" spans="52:52" x14ac:dyDescent="0.25">
      <c r="AZ5871" s="9">
        <v>1.514792899408284</v>
      </c>
    </row>
    <row r="5872" spans="52:52" x14ac:dyDescent="0.25">
      <c r="AZ5872" s="9">
        <v>3.9763313609467459</v>
      </c>
    </row>
    <row r="5873" spans="52:52" x14ac:dyDescent="0.25">
      <c r="AZ5873" s="9">
        <v>2.4852071005917162</v>
      </c>
    </row>
    <row r="5874" spans="52:52" x14ac:dyDescent="0.25">
      <c r="AZ5874" s="9">
        <v>4.449704142011834</v>
      </c>
    </row>
    <row r="5875" spans="52:52" x14ac:dyDescent="0.25">
      <c r="AZ5875" s="9">
        <v>3.4792899408284024</v>
      </c>
    </row>
    <row r="5876" spans="52:52" x14ac:dyDescent="0.25">
      <c r="AZ5876" s="9">
        <v>3.1005917159763308</v>
      </c>
    </row>
    <row r="5877" spans="52:52" x14ac:dyDescent="0.25">
      <c r="AZ5877" s="9">
        <v>3.3609467455621305</v>
      </c>
    </row>
    <row r="5878" spans="52:52" x14ac:dyDescent="0.25">
      <c r="AZ5878" s="9">
        <v>3.4792899408284019</v>
      </c>
    </row>
    <row r="5879" spans="52:52" x14ac:dyDescent="0.25">
      <c r="AZ5879" s="9">
        <v>3.1005917159763317</v>
      </c>
    </row>
    <row r="5880" spans="52:52" x14ac:dyDescent="0.25">
      <c r="AZ5880" s="9">
        <v>3.0532544378698225</v>
      </c>
    </row>
    <row r="5881" spans="52:52" x14ac:dyDescent="0.25">
      <c r="AZ5881" s="9">
        <v>3.1242603550295858</v>
      </c>
    </row>
    <row r="5882" spans="52:52" x14ac:dyDescent="0.25">
      <c r="AZ5882" s="9">
        <v>4.5917159763313604</v>
      </c>
    </row>
    <row r="5883" spans="52:52" x14ac:dyDescent="0.25">
      <c r="AZ5883" s="9">
        <v>1.514792899408284</v>
      </c>
    </row>
    <row r="5884" spans="52:52" x14ac:dyDescent="0.25">
      <c r="AZ5884" s="9">
        <v>3.9763313609467459</v>
      </c>
    </row>
    <row r="5885" spans="52:52" x14ac:dyDescent="0.25">
      <c r="AZ5885" s="9">
        <v>2.4852071005917162</v>
      </c>
    </row>
    <row r="5886" spans="52:52" x14ac:dyDescent="0.25">
      <c r="AZ5886" s="9">
        <v>4.449704142011834</v>
      </c>
    </row>
    <row r="5887" spans="52:52" x14ac:dyDescent="0.25">
      <c r="AZ5887" s="9">
        <v>3.4792899408284024</v>
      </c>
    </row>
    <row r="5888" spans="52:52" x14ac:dyDescent="0.25">
      <c r="AZ5888" s="9">
        <v>3.1005917159763308</v>
      </c>
    </row>
    <row r="5889" spans="52:52" x14ac:dyDescent="0.25">
      <c r="AZ5889" s="9">
        <v>3.3609467455621305</v>
      </c>
    </row>
    <row r="5890" spans="52:52" x14ac:dyDescent="0.25">
      <c r="AZ5890" s="9">
        <v>3.4792899408284019</v>
      </c>
    </row>
    <row r="5891" spans="52:52" x14ac:dyDescent="0.25">
      <c r="AZ5891" s="9">
        <v>3.1005917159763317</v>
      </c>
    </row>
    <row r="5892" spans="52:52" x14ac:dyDescent="0.25">
      <c r="AZ5892" s="9">
        <v>3.0532544378698225</v>
      </c>
    </row>
    <row r="5893" spans="52:52" x14ac:dyDescent="0.25">
      <c r="AZ5893" s="9">
        <v>3.1242603550295858</v>
      </c>
    </row>
    <row r="5894" spans="52:52" x14ac:dyDescent="0.25">
      <c r="AZ5894" s="9">
        <v>4.5917159763313604</v>
      </c>
    </row>
    <row r="5895" spans="52:52" x14ac:dyDescent="0.25">
      <c r="AZ5895" s="9">
        <v>1.514792899408284</v>
      </c>
    </row>
    <row r="5896" spans="52:52" x14ac:dyDescent="0.25">
      <c r="AZ5896" s="9">
        <v>3.9763313609467459</v>
      </c>
    </row>
    <row r="5897" spans="52:52" x14ac:dyDescent="0.25">
      <c r="AZ5897" s="9">
        <v>2.4852071005917162</v>
      </c>
    </row>
    <row r="5898" spans="52:52" x14ac:dyDescent="0.25">
      <c r="AZ5898" s="9">
        <v>4.449704142011834</v>
      </c>
    </row>
    <row r="5899" spans="52:52" x14ac:dyDescent="0.25">
      <c r="AZ5899" s="9">
        <v>3.4792899408284024</v>
      </c>
    </row>
    <row r="5900" spans="52:52" x14ac:dyDescent="0.25">
      <c r="AZ5900" s="9">
        <v>3.1005917159763308</v>
      </c>
    </row>
    <row r="5901" spans="52:52" x14ac:dyDescent="0.25">
      <c r="AZ5901" s="9">
        <v>3.3609467455621305</v>
      </c>
    </row>
    <row r="5902" spans="52:52" x14ac:dyDescent="0.25">
      <c r="AZ5902" s="9">
        <v>3.4792899408284019</v>
      </c>
    </row>
    <row r="5903" spans="52:52" x14ac:dyDescent="0.25">
      <c r="AZ5903" s="9">
        <v>3.1005917159763317</v>
      </c>
    </row>
    <row r="5904" spans="52:52" x14ac:dyDescent="0.25">
      <c r="AZ5904" s="9">
        <v>3.0532544378698225</v>
      </c>
    </row>
    <row r="5905" spans="52:52" x14ac:dyDescent="0.25">
      <c r="AZ5905" s="9">
        <v>3.1242603550295858</v>
      </c>
    </row>
    <row r="5906" spans="52:52" x14ac:dyDescent="0.25">
      <c r="AZ5906" s="9">
        <v>4.5917159763313604</v>
      </c>
    </row>
    <row r="5907" spans="52:52" x14ac:dyDescent="0.25">
      <c r="AZ5907" s="9">
        <v>1.514792899408284</v>
      </c>
    </row>
    <row r="5908" spans="52:52" x14ac:dyDescent="0.25">
      <c r="AZ5908" s="9">
        <v>3.9763313609467459</v>
      </c>
    </row>
    <row r="5909" spans="52:52" x14ac:dyDescent="0.25">
      <c r="AZ5909" s="9">
        <v>2.4852071005917162</v>
      </c>
    </row>
    <row r="5910" spans="52:52" x14ac:dyDescent="0.25">
      <c r="AZ5910" s="9">
        <v>4.449704142011834</v>
      </c>
    </row>
    <row r="5911" spans="52:52" x14ac:dyDescent="0.25">
      <c r="AZ5911" s="9">
        <v>3.4792899408284024</v>
      </c>
    </row>
    <row r="5912" spans="52:52" x14ac:dyDescent="0.25">
      <c r="AZ5912" s="9">
        <v>3.1005917159763308</v>
      </c>
    </row>
    <row r="5913" spans="52:52" x14ac:dyDescent="0.25">
      <c r="AZ5913" s="9">
        <v>3.3609467455621305</v>
      </c>
    </row>
    <row r="5914" spans="52:52" x14ac:dyDescent="0.25">
      <c r="AZ5914" s="9">
        <v>3.4792899408284019</v>
      </c>
    </row>
    <row r="5915" spans="52:52" x14ac:dyDescent="0.25">
      <c r="AZ5915" s="9">
        <v>3.1005917159763317</v>
      </c>
    </row>
    <row r="5916" spans="52:52" x14ac:dyDescent="0.25">
      <c r="AZ5916" s="9">
        <v>3.0532544378698225</v>
      </c>
    </row>
    <row r="5917" spans="52:52" x14ac:dyDescent="0.25">
      <c r="AZ5917" s="9">
        <v>3.1242603550295858</v>
      </c>
    </row>
    <row r="5918" spans="52:52" x14ac:dyDescent="0.25">
      <c r="AZ5918" s="9">
        <v>4.5917159763313604</v>
      </c>
    </row>
    <row r="5919" spans="52:52" x14ac:dyDescent="0.25">
      <c r="AZ5919" s="9">
        <v>1.514792899408284</v>
      </c>
    </row>
    <row r="5920" spans="52:52" x14ac:dyDescent="0.25">
      <c r="AZ5920" s="9">
        <v>3.9763313609467459</v>
      </c>
    </row>
    <row r="5921" spans="52:52" x14ac:dyDescent="0.25">
      <c r="AZ5921" s="9">
        <v>2.4852071005917162</v>
      </c>
    </row>
    <row r="5922" spans="52:52" x14ac:dyDescent="0.25">
      <c r="AZ5922" s="9">
        <v>4.449704142011834</v>
      </c>
    </row>
    <row r="5923" spans="52:52" x14ac:dyDescent="0.25">
      <c r="AZ5923" s="9">
        <v>3.4792899408284024</v>
      </c>
    </row>
    <row r="5924" spans="52:52" x14ac:dyDescent="0.25">
      <c r="AZ5924" s="9">
        <v>3.1005917159763308</v>
      </c>
    </row>
    <row r="5925" spans="52:52" x14ac:dyDescent="0.25">
      <c r="AZ5925" s="9">
        <v>3.3609467455621305</v>
      </c>
    </row>
    <row r="5926" spans="52:52" x14ac:dyDescent="0.25">
      <c r="AZ5926" s="9">
        <v>3.4792899408284019</v>
      </c>
    </row>
    <row r="5927" spans="52:52" x14ac:dyDescent="0.25">
      <c r="AZ5927" s="9">
        <v>3.1005917159763317</v>
      </c>
    </row>
    <row r="5928" spans="52:52" x14ac:dyDescent="0.25">
      <c r="AZ5928" s="9">
        <v>3.0532544378698225</v>
      </c>
    </row>
    <row r="5929" spans="52:52" x14ac:dyDescent="0.25">
      <c r="AZ5929" s="9">
        <v>3.1242603550295858</v>
      </c>
    </row>
    <row r="5930" spans="52:52" x14ac:dyDescent="0.25">
      <c r="AZ5930" s="9">
        <v>4.5917159763313604</v>
      </c>
    </row>
    <row r="5931" spans="52:52" x14ac:dyDescent="0.25">
      <c r="AZ5931" s="9">
        <v>1.514792899408284</v>
      </c>
    </row>
    <row r="5932" spans="52:52" x14ac:dyDescent="0.25">
      <c r="AZ5932" s="9">
        <v>3.9763313609467459</v>
      </c>
    </row>
    <row r="5933" spans="52:52" x14ac:dyDescent="0.25">
      <c r="AZ5933" s="9">
        <v>2.4852071005917162</v>
      </c>
    </row>
    <row r="5934" spans="52:52" x14ac:dyDescent="0.25">
      <c r="AZ5934" s="9">
        <v>4.449704142011834</v>
      </c>
    </row>
    <row r="5935" spans="52:52" x14ac:dyDescent="0.25">
      <c r="AZ5935" s="9">
        <v>3.4792899408284024</v>
      </c>
    </row>
    <row r="5936" spans="52:52" x14ac:dyDescent="0.25">
      <c r="AZ5936" s="9">
        <v>3.1005917159763308</v>
      </c>
    </row>
    <row r="5937" spans="52:52" x14ac:dyDescent="0.25">
      <c r="AZ5937" s="9">
        <v>3.3609467455621305</v>
      </c>
    </row>
    <row r="5938" spans="52:52" x14ac:dyDescent="0.25">
      <c r="AZ5938" s="9">
        <v>3.4792899408284019</v>
      </c>
    </row>
    <row r="5939" spans="52:52" x14ac:dyDescent="0.25">
      <c r="AZ5939" s="9">
        <v>3.1005917159763317</v>
      </c>
    </row>
    <row r="5940" spans="52:52" x14ac:dyDescent="0.25">
      <c r="AZ5940" s="9">
        <v>3.0532544378698225</v>
      </c>
    </row>
    <row r="5941" spans="52:52" x14ac:dyDescent="0.25">
      <c r="AZ5941" s="9">
        <v>3.1242603550295858</v>
      </c>
    </row>
    <row r="5942" spans="52:52" x14ac:dyDescent="0.25">
      <c r="AZ5942" s="9">
        <v>4.5917159763313604</v>
      </c>
    </row>
    <row r="5943" spans="52:52" x14ac:dyDescent="0.25">
      <c r="AZ5943" s="9">
        <v>1.514792899408284</v>
      </c>
    </row>
    <row r="5944" spans="52:52" x14ac:dyDescent="0.25">
      <c r="AZ5944" s="9">
        <v>3.9763313609467459</v>
      </c>
    </row>
    <row r="5945" spans="52:52" x14ac:dyDescent="0.25">
      <c r="AZ5945" s="9">
        <v>2.4852071005917162</v>
      </c>
    </row>
    <row r="5946" spans="52:52" x14ac:dyDescent="0.25">
      <c r="AZ5946" s="9">
        <v>4.449704142011834</v>
      </c>
    </row>
    <row r="5947" spans="52:52" x14ac:dyDescent="0.25">
      <c r="AZ5947" s="9">
        <v>3.4792899408284024</v>
      </c>
    </row>
    <row r="5948" spans="52:52" x14ac:dyDescent="0.25">
      <c r="AZ5948" s="9">
        <v>3.1005917159763308</v>
      </c>
    </row>
    <row r="5949" spans="52:52" x14ac:dyDescent="0.25">
      <c r="AZ5949" s="9">
        <v>3.3609467455621305</v>
      </c>
    </row>
    <row r="5950" spans="52:52" x14ac:dyDescent="0.25">
      <c r="AZ5950" s="9">
        <v>3.4792899408284019</v>
      </c>
    </row>
    <row r="5951" spans="52:52" x14ac:dyDescent="0.25">
      <c r="AZ5951" s="9">
        <v>3.1005917159763317</v>
      </c>
    </row>
    <row r="5952" spans="52:52" x14ac:dyDescent="0.25">
      <c r="AZ5952" s="9">
        <v>3.0532544378698225</v>
      </c>
    </row>
    <row r="5953" spans="52:52" x14ac:dyDescent="0.25">
      <c r="AZ5953" s="9">
        <v>3.1242603550295858</v>
      </c>
    </row>
    <row r="5954" spans="52:52" x14ac:dyDescent="0.25">
      <c r="AZ5954" s="9">
        <v>4.5917159763313604</v>
      </c>
    </row>
    <row r="5955" spans="52:52" x14ac:dyDescent="0.25">
      <c r="AZ5955" s="9">
        <v>1.514792899408284</v>
      </c>
    </row>
    <row r="5956" spans="52:52" x14ac:dyDescent="0.25">
      <c r="AZ5956" s="9">
        <v>3.9763313609467459</v>
      </c>
    </row>
    <row r="5957" spans="52:52" x14ac:dyDescent="0.25">
      <c r="AZ5957" s="9">
        <v>2.4852071005917162</v>
      </c>
    </row>
    <row r="5958" spans="52:52" x14ac:dyDescent="0.25">
      <c r="AZ5958" s="9">
        <v>4.449704142011834</v>
      </c>
    </row>
    <row r="5959" spans="52:52" x14ac:dyDescent="0.25">
      <c r="AZ5959" s="9">
        <v>3.4792899408284024</v>
      </c>
    </row>
    <row r="5960" spans="52:52" x14ac:dyDescent="0.25">
      <c r="AZ5960" s="9">
        <v>3.1005917159763308</v>
      </c>
    </row>
    <row r="5961" spans="52:52" x14ac:dyDescent="0.25">
      <c r="AZ5961" s="9">
        <v>3.3609467455621305</v>
      </c>
    </row>
    <row r="5962" spans="52:52" x14ac:dyDescent="0.25">
      <c r="AZ5962" s="9">
        <v>3.4792899408284019</v>
      </c>
    </row>
    <row r="5963" spans="52:52" x14ac:dyDescent="0.25">
      <c r="AZ5963" s="9">
        <v>3.1005917159763317</v>
      </c>
    </row>
    <row r="5964" spans="52:52" x14ac:dyDescent="0.25">
      <c r="AZ5964" s="9">
        <v>3.0532544378698225</v>
      </c>
    </row>
    <row r="5965" spans="52:52" x14ac:dyDescent="0.25">
      <c r="AZ5965" s="9">
        <v>3.1242603550295858</v>
      </c>
    </row>
    <row r="5966" spans="52:52" x14ac:dyDescent="0.25">
      <c r="AZ5966" s="9">
        <v>4.5917159763313604</v>
      </c>
    </row>
    <row r="5967" spans="52:52" x14ac:dyDescent="0.25">
      <c r="AZ5967" s="9">
        <v>1.514792899408284</v>
      </c>
    </row>
    <row r="5968" spans="52:52" x14ac:dyDescent="0.25">
      <c r="AZ5968" s="9">
        <v>3.9763313609467459</v>
      </c>
    </row>
    <row r="5969" spans="52:52" x14ac:dyDescent="0.25">
      <c r="AZ5969" s="9">
        <v>2.4852071005917162</v>
      </c>
    </row>
    <row r="5970" spans="52:52" x14ac:dyDescent="0.25">
      <c r="AZ5970" s="9">
        <v>4.449704142011834</v>
      </c>
    </row>
    <row r="5971" spans="52:52" x14ac:dyDescent="0.25">
      <c r="AZ5971" s="9">
        <v>3.4792899408284024</v>
      </c>
    </row>
    <row r="5972" spans="52:52" x14ac:dyDescent="0.25">
      <c r="AZ5972" s="9">
        <v>3.1005917159763308</v>
      </c>
    </row>
    <row r="5973" spans="52:52" x14ac:dyDescent="0.25">
      <c r="AZ5973" s="9">
        <v>3.3609467455621305</v>
      </c>
    </row>
    <row r="5974" spans="52:52" x14ac:dyDescent="0.25">
      <c r="AZ5974" s="9">
        <v>3.4792899408284019</v>
      </c>
    </row>
    <row r="5975" spans="52:52" x14ac:dyDescent="0.25">
      <c r="AZ5975" s="9">
        <v>3.1005917159763317</v>
      </c>
    </row>
    <row r="5976" spans="52:52" x14ac:dyDescent="0.25">
      <c r="AZ5976" s="9">
        <v>3.0532544378698225</v>
      </c>
    </row>
    <row r="5977" spans="52:52" x14ac:dyDescent="0.25">
      <c r="AZ5977" s="9">
        <v>3.1242603550295858</v>
      </c>
    </row>
    <row r="5978" spans="52:52" x14ac:dyDescent="0.25">
      <c r="AZ5978" s="9">
        <v>4.5917159763313604</v>
      </c>
    </row>
    <row r="5979" spans="52:52" x14ac:dyDescent="0.25">
      <c r="AZ5979" s="9">
        <v>1.514792899408284</v>
      </c>
    </row>
    <row r="5980" spans="52:52" x14ac:dyDescent="0.25">
      <c r="AZ5980" s="9">
        <v>3.9763313609467459</v>
      </c>
    </row>
    <row r="5981" spans="52:52" x14ac:dyDescent="0.25">
      <c r="AZ5981" s="9">
        <v>2.4852071005917162</v>
      </c>
    </row>
    <row r="5982" spans="52:52" x14ac:dyDescent="0.25">
      <c r="AZ5982" s="9">
        <v>4.449704142011834</v>
      </c>
    </row>
    <row r="5983" spans="52:52" x14ac:dyDescent="0.25">
      <c r="AZ5983" s="9">
        <v>3.4792899408284024</v>
      </c>
    </row>
    <row r="5984" spans="52:52" x14ac:dyDescent="0.25">
      <c r="AZ5984" s="9">
        <v>3.1005917159763308</v>
      </c>
    </row>
    <row r="5985" spans="52:52" x14ac:dyDescent="0.25">
      <c r="AZ5985" s="9">
        <v>3.3609467455621305</v>
      </c>
    </row>
    <row r="5986" spans="52:52" x14ac:dyDescent="0.25">
      <c r="AZ5986" s="9">
        <v>3.4792899408284019</v>
      </c>
    </row>
    <row r="5987" spans="52:52" x14ac:dyDescent="0.25">
      <c r="AZ5987" s="9">
        <v>3.1005917159763317</v>
      </c>
    </row>
    <row r="5988" spans="52:52" x14ac:dyDescent="0.25">
      <c r="AZ5988" s="9">
        <v>3.0532544378698225</v>
      </c>
    </row>
    <row r="5989" spans="52:52" x14ac:dyDescent="0.25">
      <c r="AZ5989" s="9">
        <v>3.1242603550295858</v>
      </c>
    </row>
    <row r="5990" spans="52:52" x14ac:dyDescent="0.25">
      <c r="AZ5990" s="9">
        <v>4.5917159763313604</v>
      </c>
    </row>
    <row r="5991" spans="52:52" x14ac:dyDescent="0.25">
      <c r="AZ5991" s="9">
        <v>1.514792899408284</v>
      </c>
    </row>
    <row r="5992" spans="52:52" x14ac:dyDescent="0.25">
      <c r="AZ5992" s="9">
        <v>3.9763313609467459</v>
      </c>
    </row>
    <row r="5993" spans="52:52" x14ac:dyDescent="0.25">
      <c r="AZ5993" s="9">
        <v>2.4852071005917162</v>
      </c>
    </row>
    <row r="5994" spans="52:52" x14ac:dyDescent="0.25">
      <c r="AZ5994" s="9">
        <v>4.449704142011834</v>
      </c>
    </row>
    <row r="5995" spans="52:52" x14ac:dyDescent="0.25">
      <c r="AZ5995" s="9">
        <v>3.4792899408284024</v>
      </c>
    </row>
    <row r="5996" spans="52:52" x14ac:dyDescent="0.25">
      <c r="AZ5996" s="9">
        <v>3.1005917159763308</v>
      </c>
    </row>
    <row r="5997" spans="52:52" x14ac:dyDescent="0.25">
      <c r="AZ5997" s="9">
        <v>3.3609467455621305</v>
      </c>
    </row>
    <row r="5998" spans="52:52" x14ac:dyDescent="0.25">
      <c r="AZ5998" s="9">
        <v>3.4792899408284019</v>
      </c>
    </row>
    <row r="5999" spans="52:52" x14ac:dyDescent="0.25">
      <c r="AZ5999" s="9">
        <v>3.1005917159763317</v>
      </c>
    </row>
    <row r="6000" spans="52:52" x14ac:dyDescent="0.25">
      <c r="AZ6000" s="9">
        <v>3.0532544378698225</v>
      </c>
    </row>
    <row r="6001" spans="52:52" x14ac:dyDescent="0.25">
      <c r="AZ6001" s="9">
        <v>3.1242603550295858</v>
      </c>
    </row>
    <row r="6002" spans="52:52" x14ac:dyDescent="0.25">
      <c r="AZ6002" s="9">
        <v>4.5917159763313604</v>
      </c>
    </row>
    <row r="6003" spans="52:52" x14ac:dyDescent="0.25">
      <c r="AZ6003" s="9">
        <v>1.514792899408284</v>
      </c>
    </row>
    <row r="6004" spans="52:52" x14ac:dyDescent="0.25">
      <c r="AZ6004" s="9">
        <v>3.9763313609467459</v>
      </c>
    </row>
    <row r="6005" spans="52:52" x14ac:dyDescent="0.25">
      <c r="AZ6005" s="9">
        <v>2.4852071005917162</v>
      </c>
    </row>
    <row r="6006" spans="52:52" x14ac:dyDescent="0.25">
      <c r="AZ6006" s="9">
        <v>4.449704142011834</v>
      </c>
    </row>
    <row r="6007" spans="52:52" x14ac:dyDescent="0.25">
      <c r="AZ6007" s="9">
        <v>3.4792899408284024</v>
      </c>
    </row>
    <row r="6008" spans="52:52" x14ac:dyDescent="0.25">
      <c r="AZ6008" s="9">
        <v>3.1005917159763308</v>
      </c>
    </row>
    <row r="6009" spans="52:52" x14ac:dyDescent="0.25">
      <c r="AZ6009" s="9">
        <v>3.3609467455621305</v>
      </c>
    </row>
    <row r="6010" spans="52:52" x14ac:dyDescent="0.25">
      <c r="AZ6010" s="9">
        <v>3.4792899408284019</v>
      </c>
    </row>
    <row r="6011" spans="52:52" x14ac:dyDescent="0.25">
      <c r="AZ6011" s="9">
        <v>3.1005917159763317</v>
      </c>
    </row>
    <row r="6012" spans="52:52" x14ac:dyDescent="0.25">
      <c r="AZ6012" s="9">
        <v>3.0532544378698225</v>
      </c>
    </row>
    <row r="6013" spans="52:52" x14ac:dyDescent="0.25">
      <c r="AZ6013" s="9">
        <v>3.1242603550295858</v>
      </c>
    </row>
    <row r="6014" spans="52:52" x14ac:dyDescent="0.25">
      <c r="AZ6014" s="9">
        <v>4.5917159763313604</v>
      </c>
    </row>
    <row r="6015" spans="52:52" x14ac:dyDescent="0.25">
      <c r="AZ6015" s="9">
        <v>1.514792899408284</v>
      </c>
    </row>
    <row r="6016" spans="52:52" x14ac:dyDescent="0.25">
      <c r="AZ6016" s="9">
        <v>3.9763313609467459</v>
      </c>
    </row>
    <row r="6017" spans="52:52" x14ac:dyDescent="0.25">
      <c r="AZ6017" s="9">
        <v>2.4852071005917162</v>
      </c>
    </row>
    <row r="6018" spans="52:52" x14ac:dyDescent="0.25">
      <c r="AZ6018" s="9">
        <v>4.449704142011834</v>
      </c>
    </row>
    <row r="6019" spans="52:52" x14ac:dyDescent="0.25">
      <c r="AZ6019" s="9">
        <v>3.4792899408284024</v>
      </c>
    </row>
    <row r="6020" spans="52:52" x14ac:dyDescent="0.25">
      <c r="AZ6020" s="9">
        <v>3.1005917159763308</v>
      </c>
    </row>
    <row r="6021" spans="52:52" x14ac:dyDescent="0.25">
      <c r="AZ6021" s="9">
        <v>3.3609467455621305</v>
      </c>
    </row>
    <row r="6022" spans="52:52" x14ac:dyDescent="0.25">
      <c r="AZ6022" s="9">
        <v>3.4792899408284019</v>
      </c>
    </row>
    <row r="6023" spans="52:52" x14ac:dyDescent="0.25">
      <c r="AZ6023" s="9">
        <v>3.1005917159763317</v>
      </c>
    </row>
    <row r="6024" spans="52:52" x14ac:dyDescent="0.25">
      <c r="AZ6024" s="9">
        <v>3.0532544378698225</v>
      </c>
    </row>
    <row r="6025" spans="52:52" x14ac:dyDescent="0.25">
      <c r="AZ6025" s="9">
        <v>3.1242603550295858</v>
      </c>
    </row>
    <row r="6026" spans="52:52" x14ac:dyDescent="0.25">
      <c r="AZ6026" s="9">
        <v>4.5917159763313604</v>
      </c>
    </row>
    <row r="6027" spans="52:52" x14ac:dyDescent="0.25">
      <c r="AZ6027" s="9">
        <v>1.514792899408284</v>
      </c>
    </row>
    <row r="6028" spans="52:52" x14ac:dyDescent="0.25">
      <c r="AZ6028" s="9">
        <v>3.9763313609467459</v>
      </c>
    </row>
    <row r="6029" spans="52:52" x14ac:dyDescent="0.25">
      <c r="AZ6029" s="9">
        <v>2.4852071005917162</v>
      </c>
    </row>
    <row r="6030" spans="52:52" x14ac:dyDescent="0.25">
      <c r="AZ6030" s="9">
        <v>4.449704142011834</v>
      </c>
    </row>
    <row r="6031" spans="52:52" x14ac:dyDescent="0.25">
      <c r="AZ6031" s="9">
        <v>3.4792899408284024</v>
      </c>
    </row>
    <row r="6032" spans="52:52" x14ac:dyDescent="0.25">
      <c r="AZ6032" s="9">
        <v>3.1005917159763308</v>
      </c>
    </row>
    <row r="6033" spans="52:52" x14ac:dyDescent="0.25">
      <c r="AZ6033" s="9">
        <v>3.3609467455621305</v>
      </c>
    </row>
    <row r="6034" spans="52:52" x14ac:dyDescent="0.25">
      <c r="AZ6034" s="9">
        <v>3.4792899408284019</v>
      </c>
    </row>
    <row r="6035" spans="52:52" x14ac:dyDescent="0.25">
      <c r="AZ6035" s="9">
        <v>3.1005917159763317</v>
      </c>
    </row>
    <row r="6036" spans="52:52" x14ac:dyDescent="0.25">
      <c r="AZ6036" s="9">
        <v>3.0532544378698225</v>
      </c>
    </row>
    <row r="6037" spans="52:52" x14ac:dyDescent="0.25">
      <c r="AZ6037" s="9">
        <v>3.1242603550295858</v>
      </c>
    </row>
    <row r="6038" spans="52:52" x14ac:dyDescent="0.25">
      <c r="AZ6038" s="9">
        <v>4.5917159763313604</v>
      </c>
    </row>
    <row r="6039" spans="52:52" x14ac:dyDescent="0.25">
      <c r="AZ6039" s="9">
        <v>1.514792899408284</v>
      </c>
    </row>
    <row r="6040" spans="52:52" x14ac:dyDescent="0.25">
      <c r="AZ6040" s="9">
        <v>3.9763313609467459</v>
      </c>
    </row>
    <row r="6041" spans="52:52" x14ac:dyDescent="0.25">
      <c r="AZ6041" s="9">
        <v>2.4852071005917162</v>
      </c>
    </row>
    <row r="6042" spans="52:52" x14ac:dyDescent="0.25">
      <c r="AZ6042" s="9">
        <v>4.449704142011834</v>
      </c>
    </row>
    <row r="6043" spans="52:52" x14ac:dyDescent="0.25">
      <c r="AZ6043" s="9">
        <v>3.4792899408284024</v>
      </c>
    </row>
    <row r="6044" spans="52:52" x14ac:dyDescent="0.25">
      <c r="AZ6044" s="9">
        <v>3.1005917159763308</v>
      </c>
    </row>
    <row r="6045" spans="52:52" x14ac:dyDescent="0.25">
      <c r="AZ6045" s="9">
        <v>3.3609467455621305</v>
      </c>
    </row>
    <row r="6046" spans="52:52" x14ac:dyDescent="0.25">
      <c r="AZ6046" s="9">
        <v>3.4792899408284019</v>
      </c>
    </row>
    <row r="6047" spans="52:52" x14ac:dyDescent="0.25">
      <c r="AZ6047" s="9">
        <v>3.1005917159763317</v>
      </c>
    </row>
    <row r="6048" spans="52:52" x14ac:dyDescent="0.25">
      <c r="AZ6048" s="9">
        <v>3.0532544378698225</v>
      </c>
    </row>
    <row r="6049" spans="52:52" x14ac:dyDescent="0.25">
      <c r="AZ6049" s="9">
        <v>3.1242603550295858</v>
      </c>
    </row>
    <row r="6050" spans="52:52" x14ac:dyDescent="0.25">
      <c r="AZ6050" s="9">
        <v>4.5917159763313604</v>
      </c>
    </row>
    <row r="6051" spans="52:52" x14ac:dyDescent="0.25">
      <c r="AZ6051" s="9">
        <v>1.514792899408284</v>
      </c>
    </row>
    <row r="6052" spans="52:52" x14ac:dyDescent="0.25">
      <c r="AZ6052" s="9">
        <v>3.9763313609467459</v>
      </c>
    </row>
    <row r="6053" spans="52:52" x14ac:dyDescent="0.25">
      <c r="AZ6053" s="9">
        <v>2.4852071005917162</v>
      </c>
    </row>
    <row r="6054" spans="52:52" x14ac:dyDescent="0.25">
      <c r="AZ6054" s="9">
        <v>4.449704142011834</v>
      </c>
    </row>
    <row r="6055" spans="52:52" x14ac:dyDescent="0.25">
      <c r="AZ6055" s="9">
        <v>3.4792899408284024</v>
      </c>
    </row>
    <row r="6056" spans="52:52" x14ac:dyDescent="0.25">
      <c r="AZ6056" s="9">
        <v>3.1005917159763308</v>
      </c>
    </row>
    <row r="6057" spans="52:52" x14ac:dyDescent="0.25">
      <c r="AZ6057" s="9">
        <v>3.3609467455621305</v>
      </c>
    </row>
    <row r="6058" spans="52:52" x14ac:dyDescent="0.25">
      <c r="AZ6058" s="9">
        <v>3.4792899408284019</v>
      </c>
    </row>
    <row r="6059" spans="52:52" x14ac:dyDescent="0.25">
      <c r="AZ6059" s="9">
        <v>3.1005917159763317</v>
      </c>
    </row>
    <row r="6060" spans="52:52" x14ac:dyDescent="0.25">
      <c r="AZ6060" s="9">
        <v>3.0532544378698225</v>
      </c>
    </row>
    <row r="6061" spans="52:52" x14ac:dyDescent="0.25">
      <c r="AZ6061" s="9">
        <v>3.1242603550295858</v>
      </c>
    </row>
    <row r="6062" spans="52:52" x14ac:dyDescent="0.25">
      <c r="AZ6062" s="9">
        <v>4.5917159763313604</v>
      </c>
    </row>
    <row r="6063" spans="52:52" x14ac:dyDescent="0.25">
      <c r="AZ6063" s="9">
        <v>1.514792899408284</v>
      </c>
    </row>
    <row r="6064" spans="52:52" x14ac:dyDescent="0.25">
      <c r="AZ6064" s="9">
        <v>3.9763313609467459</v>
      </c>
    </row>
    <row r="6065" spans="52:52" x14ac:dyDescent="0.25">
      <c r="AZ6065" s="9">
        <v>2.4852071005917162</v>
      </c>
    </row>
    <row r="6066" spans="52:52" x14ac:dyDescent="0.25">
      <c r="AZ6066" s="9">
        <v>4.449704142011834</v>
      </c>
    </row>
    <row r="6067" spans="52:52" x14ac:dyDescent="0.25">
      <c r="AZ6067" s="9">
        <v>3.4792899408284024</v>
      </c>
    </row>
    <row r="6068" spans="52:52" x14ac:dyDescent="0.25">
      <c r="AZ6068" s="9">
        <v>3.1005917159763308</v>
      </c>
    </row>
    <row r="6069" spans="52:52" x14ac:dyDescent="0.25">
      <c r="AZ6069" s="9">
        <v>3.3609467455621305</v>
      </c>
    </row>
    <row r="6070" spans="52:52" x14ac:dyDescent="0.25">
      <c r="AZ6070" s="9">
        <v>3.4792899408284019</v>
      </c>
    </row>
    <row r="6071" spans="52:52" x14ac:dyDescent="0.25">
      <c r="AZ6071" s="9">
        <v>3.1005917159763317</v>
      </c>
    </row>
    <row r="6072" spans="52:52" x14ac:dyDescent="0.25">
      <c r="AZ6072" s="9">
        <v>3.0532544378698225</v>
      </c>
    </row>
    <row r="6073" spans="52:52" x14ac:dyDescent="0.25">
      <c r="AZ6073" s="9">
        <v>3.1242603550295858</v>
      </c>
    </row>
    <row r="6074" spans="52:52" x14ac:dyDescent="0.25">
      <c r="AZ6074" s="9">
        <v>4.5917159763313604</v>
      </c>
    </row>
    <row r="6075" spans="52:52" x14ac:dyDescent="0.25">
      <c r="AZ6075" s="9">
        <v>1.514792899408284</v>
      </c>
    </row>
    <row r="6076" spans="52:52" x14ac:dyDescent="0.25">
      <c r="AZ6076" s="9">
        <v>3.9763313609467459</v>
      </c>
    </row>
    <row r="6077" spans="52:52" x14ac:dyDescent="0.25">
      <c r="AZ6077" s="9">
        <v>2.4852071005917162</v>
      </c>
    </row>
    <row r="6078" spans="52:52" x14ac:dyDescent="0.25">
      <c r="AZ6078" s="9">
        <v>4.449704142011834</v>
      </c>
    </row>
    <row r="6079" spans="52:52" x14ac:dyDescent="0.25">
      <c r="AZ6079" s="9">
        <v>3.4792899408284024</v>
      </c>
    </row>
    <row r="6080" spans="52:52" x14ac:dyDescent="0.25">
      <c r="AZ6080" s="9">
        <v>3.1005917159763308</v>
      </c>
    </row>
    <row r="6081" spans="52:52" x14ac:dyDescent="0.25">
      <c r="AZ6081" s="9">
        <v>3.3609467455621305</v>
      </c>
    </row>
    <row r="6082" spans="52:52" x14ac:dyDescent="0.25">
      <c r="AZ6082" s="9">
        <v>3.4792899408284019</v>
      </c>
    </row>
    <row r="6083" spans="52:52" x14ac:dyDescent="0.25">
      <c r="AZ6083" s="9">
        <v>3.1005917159763317</v>
      </c>
    </row>
    <row r="6084" spans="52:52" x14ac:dyDescent="0.25">
      <c r="AZ6084" s="9">
        <v>3.0532544378698225</v>
      </c>
    </row>
    <row r="6085" spans="52:52" x14ac:dyDescent="0.25">
      <c r="AZ6085" s="9">
        <v>3.1242603550295858</v>
      </c>
    </row>
    <row r="6086" spans="52:52" x14ac:dyDescent="0.25">
      <c r="AZ6086" s="9">
        <v>4.5917159763313604</v>
      </c>
    </row>
    <row r="6087" spans="52:52" x14ac:dyDescent="0.25">
      <c r="AZ6087" s="9">
        <v>1.514792899408284</v>
      </c>
    </row>
    <row r="6088" spans="52:52" x14ac:dyDescent="0.25">
      <c r="AZ6088" s="9">
        <v>3.9763313609467459</v>
      </c>
    </row>
    <row r="6089" spans="52:52" x14ac:dyDescent="0.25">
      <c r="AZ6089" s="9">
        <v>2.4852071005917162</v>
      </c>
    </row>
    <row r="6090" spans="52:52" x14ac:dyDescent="0.25">
      <c r="AZ6090" s="9">
        <v>4.449704142011834</v>
      </c>
    </row>
    <row r="6091" spans="52:52" x14ac:dyDescent="0.25">
      <c r="AZ6091" s="9">
        <v>3.4792899408284024</v>
      </c>
    </row>
    <row r="6092" spans="52:52" x14ac:dyDescent="0.25">
      <c r="AZ6092" s="9">
        <v>3.1005917159763308</v>
      </c>
    </row>
    <row r="6093" spans="52:52" x14ac:dyDescent="0.25">
      <c r="AZ6093" s="9">
        <v>3.3609467455621305</v>
      </c>
    </row>
    <row r="6094" spans="52:52" x14ac:dyDescent="0.25">
      <c r="AZ6094" s="9">
        <v>3.4792899408284019</v>
      </c>
    </row>
    <row r="6095" spans="52:52" x14ac:dyDescent="0.25">
      <c r="AZ6095" s="9">
        <v>3.1005917159763317</v>
      </c>
    </row>
    <row r="6096" spans="52:52" x14ac:dyDescent="0.25">
      <c r="AZ6096" s="9">
        <v>3.0532544378698225</v>
      </c>
    </row>
    <row r="6097" spans="52:52" x14ac:dyDescent="0.25">
      <c r="AZ6097" s="9">
        <v>3.1242603550295858</v>
      </c>
    </row>
    <row r="6098" spans="52:52" x14ac:dyDescent="0.25">
      <c r="AZ6098" s="9">
        <v>4.5917159763313604</v>
      </c>
    </row>
    <row r="6099" spans="52:52" x14ac:dyDescent="0.25">
      <c r="AZ6099" s="9">
        <v>1.514792899408284</v>
      </c>
    </row>
    <row r="6100" spans="52:52" x14ac:dyDescent="0.25">
      <c r="AZ6100" s="9">
        <v>3.9763313609467459</v>
      </c>
    </row>
    <row r="6101" spans="52:52" x14ac:dyDescent="0.25">
      <c r="AZ6101" s="9">
        <v>2.4852071005917162</v>
      </c>
    </row>
    <row r="6102" spans="52:52" x14ac:dyDescent="0.25">
      <c r="AZ6102" s="9">
        <v>4.449704142011834</v>
      </c>
    </row>
    <row r="6103" spans="52:52" x14ac:dyDescent="0.25">
      <c r="AZ6103" s="9">
        <v>3.4792899408284024</v>
      </c>
    </row>
    <row r="6104" spans="52:52" x14ac:dyDescent="0.25">
      <c r="AZ6104" s="9">
        <v>3.1005917159763308</v>
      </c>
    </row>
    <row r="6105" spans="52:52" x14ac:dyDescent="0.25">
      <c r="AZ6105" s="9">
        <v>3.3609467455621305</v>
      </c>
    </row>
    <row r="6106" spans="52:52" x14ac:dyDescent="0.25">
      <c r="AZ6106" s="9">
        <v>3.4792899408284019</v>
      </c>
    </row>
    <row r="6107" spans="52:52" x14ac:dyDescent="0.25">
      <c r="AZ6107" s="9">
        <v>3.1005917159763317</v>
      </c>
    </row>
    <row r="6108" spans="52:52" x14ac:dyDescent="0.25">
      <c r="AZ6108" s="9">
        <v>3.0532544378698225</v>
      </c>
    </row>
    <row r="6109" spans="52:52" x14ac:dyDescent="0.25">
      <c r="AZ6109" s="9">
        <v>3.1242603550295858</v>
      </c>
    </row>
    <row r="6110" spans="52:52" x14ac:dyDescent="0.25">
      <c r="AZ6110" s="9">
        <v>4.5917159763313604</v>
      </c>
    </row>
    <row r="6111" spans="52:52" x14ac:dyDescent="0.25">
      <c r="AZ6111" s="9">
        <v>1.514792899408284</v>
      </c>
    </row>
    <row r="6112" spans="52:52" x14ac:dyDescent="0.25">
      <c r="AZ6112" s="9">
        <v>3.9763313609467459</v>
      </c>
    </row>
    <row r="6113" spans="52:52" x14ac:dyDescent="0.25">
      <c r="AZ6113" s="9">
        <v>2.4852071005917162</v>
      </c>
    </row>
    <row r="6114" spans="52:52" x14ac:dyDescent="0.25">
      <c r="AZ6114" s="9">
        <v>4.449704142011834</v>
      </c>
    </row>
    <row r="6115" spans="52:52" x14ac:dyDescent="0.25">
      <c r="AZ6115" s="9">
        <v>3.4792899408284024</v>
      </c>
    </row>
    <row r="6116" spans="52:52" x14ac:dyDescent="0.25">
      <c r="AZ6116" s="9">
        <v>3.1005917159763308</v>
      </c>
    </row>
    <row r="6117" spans="52:52" x14ac:dyDescent="0.25">
      <c r="AZ6117" s="9">
        <v>3.3609467455621305</v>
      </c>
    </row>
    <row r="6118" spans="52:52" x14ac:dyDescent="0.25">
      <c r="AZ6118" s="9">
        <v>3.4792899408284019</v>
      </c>
    </row>
    <row r="6119" spans="52:52" x14ac:dyDescent="0.25">
      <c r="AZ6119" s="9">
        <v>3.1005917159763317</v>
      </c>
    </row>
    <row r="6120" spans="52:52" x14ac:dyDescent="0.25">
      <c r="AZ6120" s="9">
        <v>3.0532544378698225</v>
      </c>
    </row>
    <row r="6121" spans="52:52" x14ac:dyDescent="0.25">
      <c r="AZ6121" s="9">
        <v>3.1242603550295858</v>
      </c>
    </row>
    <row r="6122" spans="52:52" x14ac:dyDescent="0.25">
      <c r="AZ6122" s="9">
        <v>4.5917159763313604</v>
      </c>
    </row>
    <row r="6123" spans="52:52" x14ac:dyDescent="0.25">
      <c r="AZ6123" s="9">
        <v>1.514792899408284</v>
      </c>
    </row>
    <row r="6124" spans="52:52" x14ac:dyDescent="0.25">
      <c r="AZ6124" s="9">
        <v>3.9763313609467459</v>
      </c>
    </row>
    <row r="6125" spans="52:52" x14ac:dyDescent="0.25">
      <c r="AZ6125" s="9">
        <v>2.4852071005917162</v>
      </c>
    </row>
    <row r="6126" spans="52:52" x14ac:dyDescent="0.25">
      <c r="AZ6126" s="9">
        <v>4.449704142011834</v>
      </c>
    </row>
    <row r="6127" spans="52:52" x14ac:dyDescent="0.25">
      <c r="AZ6127" s="9">
        <v>3.4792899408284024</v>
      </c>
    </row>
    <row r="6128" spans="52:52" x14ac:dyDescent="0.25">
      <c r="AZ6128" s="9">
        <v>3.1005917159763308</v>
      </c>
    </row>
    <row r="6129" spans="52:52" x14ac:dyDescent="0.25">
      <c r="AZ6129" s="9">
        <v>3.3609467455621305</v>
      </c>
    </row>
    <row r="6130" spans="52:52" x14ac:dyDescent="0.25">
      <c r="AZ6130" s="9">
        <v>3.4792899408284019</v>
      </c>
    </row>
    <row r="6131" spans="52:52" x14ac:dyDescent="0.25">
      <c r="AZ6131" s="9">
        <v>3.1005917159763317</v>
      </c>
    </row>
    <row r="6132" spans="52:52" x14ac:dyDescent="0.25">
      <c r="AZ6132" s="9">
        <v>3.0532544378698225</v>
      </c>
    </row>
    <row r="6133" spans="52:52" x14ac:dyDescent="0.25">
      <c r="AZ6133" s="9">
        <v>3.1242603550295858</v>
      </c>
    </row>
    <row r="6134" spans="52:52" x14ac:dyDescent="0.25">
      <c r="AZ6134" s="9">
        <v>4.5917159763313604</v>
      </c>
    </row>
    <row r="6135" spans="52:52" x14ac:dyDescent="0.25">
      <c r="AZ6135" s="9">
        <v>1.514792899408284</v>
      </c>
    </row>
    <row r="6136" spans="52:52" x14ac:dyDescent="0.25">
      <c r="AZ6136" s="9">
        <v>3.9763313609467459</v>
      </c>
    </row>
    <row r="6137" spans="52:52" x14ac:dyDescent="0.25">
      <c r="AZ6137" s="9">
        <v>2.4852071005917162</v>
      </c>
    </row>
    <row r="6138" spans="52:52" x14ac:dyDescent="0.25">
      <c r="AZ6138" s="9">
        <v>4.449704142011834</v>
      </c>
    </row>
    <row r="6139" spans="52:52" x14ac:dyDescent="0.25">
      <c r="AZ6139" s="9">
        <v>3.4792899408284024</v>
      </c>
    </row>
    <row r="6140" spans="52:52" x14ac:dyDescent="0.25">
      <c r="AZ6140" s="9">
        <v>3.1005917159763308</v>
      </c>
    </row>
    <row r="6141" spans="52:52" x14ac:dyDescent="0.25">
      <c r="AZ6141" s="9">
        <v>3.3609467455621305</v>
      </c>
    </row>
    <row r="6142" spans="52:52" x14ac:dyDescent="0.25">
      <c r="AZ6142" s="9">
        <v>3.4792899408284019</v>
      </c>
    </row>
    <row r="6143" spans="52:52" x14ac:dyDescent="0.25">
      <c r="AZ6143" s="9">
        <v>3.1005917159763317</v>
      </c>
    </row>
    <row r="6144" spans="52:52" x14ac:dyDescent="0.25">
      <c r="AZ6144" s="9">
        <v>3.0532544378698225</v>
      </c>
    </row>
    <row r="6145" spans="52:52" x14ac:dyDescent="0.25">
      <c r="AZ6145" s="9">
        <v>3.1242603550295858</v>
      </c>
    </row>
    <row r="6146" spans="52:52" x14ac:dyDescent="0.25">
      <c r="AZ6146" s="9">
        <v>4.5917159763313604</v>
      </c>
    </row>
    <row r="6147" spans="52:52" x14ac:dyDescent="0.25">
      <c r="AZ6147" s="9">
        <v>1.514792899408284</v>
      </c>
    </row>
    <row r="6148" spans="52:52" x14ac:dyDescent="0.25">
      <c r="AZ6148" s="9">
        <v>3.9763313609467459</v>
      </c>
    </row>
    <row r="6149" spans="52:52" x14ac:dyDescent="0.25">
      <c r="AZ6149" s="9">
        <v>2.4852071005917162</v>
      </c>
    </row>
    <row r="6150" spans="52:52" x14ac:dyDescent="0.25">
      <c r="AZ6150" s="9">
        <v>4.449704142011834</v>
      </c>
    </row>
    <row r="6151" spans="52:52" x14ac:dyDescent="0.25">
      <c r="AZ6151" s="9">
        <v>3.4792899408284024</v>
      </c>
    </row>
    <row r="6152" spans="52:52" x14ac:dyDescent="0.25">
      <c r="AZ6152" s="9">
        <v>3.1005917159763308</v>
      </c>
    </row>
    <row r="6153" spans="52:52" x14ac:dyDescent="0.25">
      <c r="AZ6153" s="9">
        <v>3.3609467455621305</v>
      </c>
    </row>
    <row r="6154" spans="52:52" x14ac:dyDescent="0.25">
      <c r="AZ6154" s="9">
        <v>3.4792899408284019</v>
      </c>
    </row>
    <row r="6155" spans="52:52" x14ac:dyDescent="0.25">
      <c r="AZ6155" s="9">
        <v>3.1005917159763317</v>
      </c>
    </row>
    <row r="6156" spans="52:52" x14ac:dyDescent="0.25">
      <c r="AZ6156" s="9">
        <v>3.0532544378698225</v>
      </c>
    </row>
    <row r="6157" spans="52:52" x14ac:dyDescent="0.25">
      <c r="AZ6157" s="9">
        <v>3.1242603550295858</v>
      </c>
    </row>
    <row r="6158" spans="52:52" x14ac:dyDescent="0.25">
      <c r="AZ6158" s="9">
        <v>4.5917159763313604</v>
      </c>
    </row>
    <row r="6159" spans="52:52" x14ac:dyDescent="0.25">
      <c r="AZ6159" s="9">
        <v>1.514792899408284</v>
      </c>
    </row>
    <row r="6160" spans="52:52" x14ac:dyDescent="0.25">
      <c r="AZ6160" s="9">
        <v>3.9763313609467459</v>
      </c>
    </row>
    <row r="6161" spans="52:52" x14ac:dyDescent="0.25">
      <c r="AZ6161" s="9">
        <v>2.4852071005917162</v>
      </c>
    </row>
    <row r="6162" spans="52:52" x14ac:dyDescent="0.25">
      <c r="AZ6162" s="9">
        <v>4.449704142011834</v>
      </c>
    </row>
    <row r="6163" spans="52:52" x14ac:dyDescent="0.25">
      <c r="AZ6163" s="9">
        <v>3.4792899408284024</v>
      </c>
    </row>
    <row r="6164" spans="52:52" x14ac:dyDescent="0.25">
      <c r="AZ6164" s="9">
        <v>3.1005917159763308</v>
      </c>
    </row>
    <row r="6165" spans="52:52" x14ac:dyDescent="0.25">
      <c r="AZ6165" s="9">
        <v>3.3609467455621305</v>
      </c>
    </row>
    <row r="6166" spans="52:52" x14ac:dyDescent="0.25">
      <c r="AZ6166" s="9">
        <v>3.4792899408284019</v>
      </c>
    </row>
    <row r="6167" spans="52:52" x14ac:dyDescent="0.25">
      <c r="AZ6167" s="9">
        <v>3.1005917159763317</v>
      </c>
    </row>
    <row r="6168" spans="52:52" x14ac:dyDescent="0.25">
      <c r="AZ6168" s="9">
        <v>3.0532544378698225</v>
      </c>
    </row>
    <row r="6169" spans="52:52" x14ac:dyDescent="0.25">
      <c r="AZ6169" s="9">
        <v>3.1242603550295858</v>
      </c>
    </row>
    <row r="6170" spans="52:52" x14ac:dyDescent="0.25">
      <c r="AZ6170" s="9">
        <v>4.5917159763313604</v>
      </c>
    </row>
    <row r="6171" spans="52:52" x14ac:dyDescent="0.25">
      <c r="AZ6171" s="9">
        <v>1.514792899408284</v>
      </c>
    </row>
    <row r="6172" spans="52:52" x14ac:dyDescent="0.25">
      <c r="AZ6172" s="9">
        <v>3.9763313609467459</v>
      </c>
    </row>
    <row r="6173" spans="52:52" x14ac:dyDescent="0.25">
      <c r="AZ6173" s="9">
        <v>2.4852071005917162</v>
      </c>
    </row>
    <row r="6174" spans="52:52" x14ac:dyDescent="0.25">
      <c r="AZ6174" s="9">
        <v>4.449704142011834</v>
      </c>
    </row>
    <row r="6175" spans="52:52" x14ac:dyDescent="0.25">
      <c r="AZ6175" s="9">
        <v>3.4792899408284024</v>
      </c>
    </row>
    <row r="6176" spans="52:52" x14ac:dyDescent="0.25">
      <c r="AZ6176" s="9">
        <v>3.1005917159763308</v>
      </c>
    </row>
    <row r="6177" spans="52:52" x14ac:dyDescent="0.25">
      <c r="AZ6177" s="9">
        <v>3.3609467455621305</v>
      </c>
    </row>
    <row r="6178" spans="52:52" x14ac:dyDescent="0.25">
      <c r="AZ6178" s="9">
        <v>3.4792899408284019</v>
      </c>
    </row>
    <row r="6179" spans="52:52" x14ac:dyDescent="0.25">
      <c r="AZ6179" s="9">
        <v>3.1005917159763317</v>
      </c>
    </row>
    <row r="6180" spans="52:52" x14ac:dyDescent="0.25">
      <c r="AZ6180" s="9">
        <v>3.0532544378698225</v>
      </c>
    </row>
    <row r="6181" spans="52:52" x14ac:dyDescent="0.25">
      <c r="AZ6181" s="9">
        <v>3.1242603550295858</v>
      </c>
    </row>
    <row r="6182" spans="52:52" x14ac:dyDescent="0.25">
      <c r="AZ6182" s="9">
        <v>4.5917159763313604</v>
      </c>
    </row>
    <row r="6183" spans="52:52" x14ac:dyDescent="0.25">
      <c r="AZ6183" s="9">
        <v>1.514792899408284</v>
      </c>
    </row>
    <row r="6184" spans="52:52" x14ac:dyDescent="0.25">
      <c r="AZ6184" s="9">
        <v>3.9763313609467459</v>
      </c>
    </row>
    <row r="6185" spans="52:52" x14ac:dyDescent="0.25">
      <c r="AZ6185" s="9">
        <v>2.4852071005917162</v>
      </c>
    </row>
    <row r="6186" spans="52:52" x14ac:dyDescent="0.25">
      <c r="AZ6186" s="9">
        <v>4.449704142011834</v>
      </c>
    </row>
    <row r="6187" spans="52:52" x14ac:dyDescent="0.25">
      <c r="AZ6187" s="9">
        <v>3.4792899408284024</v>
      </c>
    </row>
    <row r="6188" spans="52:52" x14ac:dyDescent="0.25">
      <c r="AZ6188" s="9">
        <v>3.1005917159763308</v>
      </c>
    </row>
    <row r="6189" spans="52:52" x14ac:dyDescent="0.25">
      <c r="AZ6189" s="9">
        <v>3.3609467455621305</v>
      </c>
    </row>
    <row r="6190" spans="52:52" x14ac:dyDescent="0.25">
      <c r="AZ6190" s="9">
        <v>3.4792899408284019</v>
      </c>
    </row>
    <row r="6191" spans="52:52" x14ac:dyDescent="0.25">
      <c r="AZ6191" s="9">
        <v>3.1005917159763317</v>
      </c>
    </row>
    <row r="6192" spans="52:52" x14ac:dyDescent="0.25">
      <c r="AZ6192" s="9">
        <v>3.0532544378698225</v>
      </c>
    </row>
    <row r="6193" spans="52:52" x14ac:dyDescent="0.25">
      <c r="AZ6193" s="9">
        <v>3.1242603550295858</v>
      </c>
    </row>
    <row r="6194" spans="52:52" x14ac:dyDescent="0.25">
      <c r="AZ6194" s="9">
        <v>4.5917159763313604</v>
      </c>
    </row>
    <row r="6195" spans="52:52" x14ac:dyDescent="0.25">
      <c r="AZ6195" s="9">
        <v>1.514792899408284</v>
      </c>
    </row>
    <row r="6196" spans="52:52" x14ac:dyDescent="0.25">
      <c r="AZ6196" s="9">
        <v>3.9763313609467459</v>
      </c>
    </row>
    <row r="6197" spans="52:52" x14ac:dyDescent="0.25">
      <c r="AZ6197" s="9">
        <v>2.4852071005917162</v>
      </c>
    </row>
    <row r="6198" spans="52:52" x14ac:dyDescent="0.25">
      <c r="AZ6198" s="9">
        <v>4.449704142011834</v>
      </c>
    </row>
    <row r="6199" spans="52:52" x14ac:dyDescent="0.25">
      <c r="AZ6199" s="9">
        <v>3.4792899408284024</v>
      </c>
    </row>
    <row r="6200" spans="52:52" x14ac:dyDescent="0.25">
      <c r="AZ6200" s="9">
        <v>3.1005917159763308</v>
      </c>
    </row>
    <row r="6201" spans="52:52" x14ac:dyDescent="0.25">
      <c r="AZ6201" s="9">
        <v>3.3609467455621305</v>
      </c>
    </row>
    <row r="6202" spans="52:52" x14ac:dyDescent="0.25">
      <c r="AZ6202" s="9">
        <v>3.4792899408284019</v>
      </c>
    </row>
    <row r="6203" spans="52:52" x14ac:dyDescent="0.25">
      <c r="AZ6203" s="9">
        <v>3.1005917159763317</v>
      </c>
    </row>
    <row r="6204" spans="52:52" x14ac:dyDescent="0.25">
      <c r="AZ6204" s="9">
        <v>3.0532544378698225</v>
      </c>
    </row>
    <row r="6205" spans="52:52" x14ac:dyDescent="0.25">
      <c r="AZ6205" s="9">
        <v>3.1242603550295858</v>
      </c>
    </row>
    <row r="6206" spans="52:52" x14ac:dyDescent="0.25">
      <c r="AZ6206" s="9">
        <v>4.5917159763313604</v>
      </c>
    </row>
    <row r="6207" spans="52:52" x14ac:dyDescent="0.25">
      <c r="AZ6207" s="9">
        <v>1.514792899408284</v>
      </c>
    </row>
    <row r="6208" spans="52:52" x14ac:dyDescent="0.25">
      <c r="AZ6208" s="9">
        <v>3.9763313609467459</v>
      </c>
    </row>
    <row r="6209" spans="52:52" x14ac:dyDescent="0.25">
      <c r="AZ6209" s="9">
        <v>2.4852071005917162</v>
      </c>
    </row>
    <row r="6210" spans="52:52" x14ac:dyDescent="0.25">
      <c r="AZ6210" s="9">
        <v>4.449704142011834</v>
      </c>
    </row>
    <row r="6211" spans="52:52" x14ac:dyDescent="0.25">
      <c r="AZ6211" s="9">
        <v>3.4792899408284024</v>
      </c>
    </row>
    <row r="6212" spans="52:52" x14ac:dyDescent="0.25">
      <c r="AZ6212" s="9">
        <v>3.1005917159763308</v>
      </c>
    </row>
    <row r="6213" spans="52:52" x14ac:dyDescent="0.25">
      <c r="AZ6213" s="9">
        <v>3.3609467455621305</v>
      </c>
    </row>
    <row r="6214" spans="52:52" x14ac:dyDescent="0.25">
      <c r="AZ6214" s="9">
        <v>3.4792899408284019</v>
      </c>
    </row>
    <row r="6215" spans="52:52" x14ac:dyDescent="0.25">
      <c r="AZ6215" s="9">
        <v>3.1005917159763317</v>
      </c>
    </row>
    <row r="6216" spans="52:52" x14ac:dyDescent="0.25">
      <c r="AZ6216" s="9">
        <v>3.0532544378698225</v>
      </c>
    </row>
    <row r="6217" spans="52:52" x14ac:dyDescent="0.25">
      <c r="AZ6217" s="9">
        <v>3.1242603550295858</v>
      </c>
    </row>
    <row r="6218" spans="52:52" x14ac:dyDescent="0.25">
      <c r="AZ6218" s="9">
        <v>4.5917159763313604</v>
      </c>
    </row>
    <row r="6219" spans="52:52" x14ac:dyDescent="0.25">
      <c r="AZ6219" s="9">
        <v>1.514792899408284</v>
      </c>
    </row>
    <row r="6220" spans="52:52" x14ac:dyDescent="0.25">
      <c r="AZ6220" s="9">
        <v>3.9763313609467459</v>
      </c>
    </row>
    <row r="6221" spans="52:52" x14ac:dyDescent="0.25">
      <c r="AZ6221" s="9">
        <v>2.4852071005917162</v>
      </c>
    </row>
    <row r="6222" spans="52:52" x14ac:dyDescent="0.25">
      <c r="AZ6222" s="9">
        <v>4.449704142011834</v>
      </c>
    </row>
    <row r="6223" spans="52:52" x14ac:dyDescent="0.25">
      <c r="AZ6223" s="9">
        <v>3.4792899408284024</v>
      </c>
    </row>
    <row r="6224" spans="52:52" x14ac:dyDescent="0.25">
      <c r="AZ6224" s="9">
        <v>3.1005917159763308</v>
      </c>
    </row>
    <row r="6225" spans="52:52" x14ac:dyDescent="0.25">
      <c r="AZ6225" s="9">
        <v>3.3609467455621305</v>
      </c>
    </row>
    <row r="6226" spans="52:52" x14ac:dyDescent="0.25">
      <c r="AZ6226" s="9">
        <v>3.4792899408284019</v>
      </c>
    </row>
    <row r="6227" spans="52:52" x14ac:dyDescent="0.25">
      <c r="AZ6227" s="9">
        <v>3.1005917159763317</v>
      </c>
    </row>
    <row r="6228" spans="52:52" x14ac:dyDescent="0.25">
      <c r="AZ6228" s="9">
        <v>3.0532544378698225</v>
      </c>
    </row>
    <row r="6229" spans="52:52" x14ac:dyDescent="0.25">
      <c r="AZ6229" s="9">
        <v>3.1242603550295858</v>
      </c>
    </row>
    <row r="6230" spans="52:52" x14ac:dyDescent="0.25">
      <c r="AZ6230" s="9">
        <v>4.5917159763313604</v>
      </c>
    </row>
    <row r="6231" spans="52:52" x14ac:dyDescent="0.25">
      <c r="AZ6231" s="9">
        <v>1.514792899408284</v>
      </c>
    </row>
    <row r="6232" spans="52:52" x14ac:dyDescent="0.25">
      <c r="AZ6232" s="9">
        <v>3.9763313609467459</v>
      </c>
    </row>
    <row r="6233" spans="52:52" x14ac:dyDescent="0.25">
      <c r="AZ6233" s="9">
        <v>2.4852071005917162</v>
      </c>
    </row>
    <row r="6234" spans="52:52" x14ac:dyDescent="0.25">
      <c r="AZ6234" s="9">
        <v>4.449704142011834</v>
      </c>
    </row>
    <row r="6235" spans="52:52" x14ac:dyDescent="0.25">
      <c r="AZ6235" s="9">
        <v>3.4792899408284024</v>
      </c>
    </row>
    <row r="6236" spans="52:52" x14ac:dyDescent="0.25">
      <c r="AZ6236" s="9">
        <v>3.1005917159763308</v>
      </c>
    </row>
    <row r="6237" spans="52:52" x14ac:dyDescent="0.25">
      <c r="AZ6237" s="9">
        <v>3.3609467455621305</v>
      </c>
    </row>
    <row r="6238" spans="52:52" x14ac:dyDescent="0.25">
      <c r="AZ6238" s="9">
        <v>3.4792899408284019</v>
      </c>
    </row>
    <row r="6239" spans="52:52" x14ac:dyDescent="0.25">
      <c r="AZ6239" s="9">
        <v>3.1005917159763317</v>
      </c>
    </row>
    <row r="6240" spans="52:52" x14ac:dyDescent="0.25">
      <c r="AZ6240" s="9">
        <v>3.0532544378698225</v>
      </c>
    </row>
    <row r="6241" spans="52:52" x14ac:dyDescent="0.25">
      <c r="AZ6241" s="9">
        <v>3.1242603550295858</v>
      </c>
    </row>
    <row r="6242" spans="52:52" x14ac:dyDescent="0.25">
      <c r="AZ6242" s="9">
        <v>4.5917159763313604</v>
      </c>
    </row>
    <row r="6243" spans="52:52" x14ac:dyDescent="0.25">
      <c r="AZ6243" s="9">
        <v>1.514792899408284</v>
      </c>
    </row>
    <row r="6244" spans="52:52" x14ac:dyDescent="0.25">
      <c r="AZ6244" s="9">
        <v>3.9763313609467459</v>
      </c>
    </row>
    <row r="6245" spans="52:52" x14ac:dyDescent="0.25">
      <c r="AZ6245" s="9">
        <v>2.4852071005917162</v>
      </c>
    </row>
    <row r="6246" spans="52:52" x14ac:dyDescent="0.25">
      <c r="AZ6246" s="9">
        <v>4.449704142011834</v>
      </c>
    </row>
    <row r="6247" spans="52:52" x14ac:dyDescent="0.25">
      <c r="AZ6247" s="9">
        <v>3.4792899408284024</v>
      </c>
    </row>
    <row r="6248" spans="52:52" x14ac:dyDescent="0.25">
      <c r="AZ6248" s="9">
        <v>3.1005917159763308</v>
      </c>
    </row>
    <row r="6249" spans="52:52" x14ac:dyDescent="0.25">
      <c r="AZ6249" s="9">
        <v>3.3609467455621305</v>
      </c>
    </row>
    <row r="6250" spans="52:52" x14ac:dyDescent="0.25">
      <c r="AZ6250" s="9">
        <v>3.4792899408284019</v>
      </c>
    </row>
    <row r="6251" spans="52:52" x14ac:dyDescent="0.25">
      <c r="AZ6251" s="9">
        <v>3.1005917159763317</v>
      </c>
    </row>
    <row r="6252" spans="52:52" x14ac:dyDescent="0.25">
      <c r="AZ6252" s="9">
        <v>3.0532544378698225</v>
      </c>
    </row>
    <row r="6253" spans="52:52" x14ac:dyDescent="0.25">
      <c r="AZ6253" s="9">
        <v>3.1242603550295858</v>
      </c>
    </row>
    <row r="6254" spans="52:52" x14ac:dyDescent="0.25">
      <c r="AZ6254" s="9">
        <v>4.5917159763313604</v>
      </c>
    </row>
    <row r="6255" spans="52:52" x14ac:dyDescent="0.25">
      <c r="AZ6255" s="9">
        <v>1.514792899408284</v>
      </c>
    </row>
    <row r="6256" spans="52:52" x14ac:dyDescent="0.25">
      <c r="AZ6256" s="9">
        <v>3.9763313609467459</v>
      </c>
    </row>
    <row r="6257" spans="52:52" x14ac:dyDescent="0.25">
      <c r="AZ6257" s="9">
        <v>2.4852071005917162</v>
      </c>
    </row>
    <row r="6258" spans="52:52" x14ac:dyDescent="0.25">
      <c r="AZ6258" s="9">
        <v>4.449704142011834</v>
      </c>
    </row>
    <row r="6259" spans="52:52" x14ac:dyDescent="0.25">
      <c r="AZ6259" s="9">
        <v>3.4792899408284024</v>
      </c>
    </row>
    <row r="6260" spans="52:52" x14ac:dyDescent="0.25">
      <c r="AZ6260" s="9">
        <v>3.1005917159763308</v>
      </c>
    </row>
    <row r="6261" spans="52:52" x14ac:dyDescent="0.25">
      <c r="AZ6261" s="9">
        <v>3.3609467455621305</v>
      </c>
    </row>
    <row r="6262" spans="52:52" x14ac:dyDescent="0.25">
      <c r="AZ6262" s="9">
        <v>3.4792899408284019</v>
      </c>
    </row>
    <row r="6263" spans="52:52" x14ac:dyDescent="0.25">
      <c r="AZ6263" s="9">
        <v>3.1005917159763317</v>
      </c>
    </row>
    <row r="6264" spans="52:52" x14ac:dyDescent="0.25">
      <c r="AZ6264" s="9">
        <v>3.0532544378698225</v>
      </c>
    </row>
    <row r="6265" spans="52:52" x14ac:dyDescent="0.25">
      <c r="AZ6265" s="9">
        <v>3.1242603550295858</v>
      </c>
    </row>
    <row r="6266" spans="52:52" x14ac:dyDescent="0.25">
      <c r="AZ6266" s="9">
        <v>4.5917159763313604</v>
      </c>
    </row>
    <row r="6267" spans="52:52" x14ac:dyDescent="0.25">
      <c r="AZ6267" s="9">
        <v>1.514792899408284</v>
      </c>
    </row>
    <row r="6268" spans="52:52" x14ac:dyDescent="0.25">
      <c r="AZ6268" s="9">
        <v>3.9763313609467459</v>
      </c>
    </row>
    <row r="6269" spans="52:52" x14ac:dyDescent="0.25">
      <c r="AZ6269" s="9">
        <v>2.4852071005917162</v>
      </c>
    </row>
    <row r="6270" spans="52:52" x14ac:dyDescent="0.25">
      <c r="AZ6270" s="9">
        <v>4.449704142011834</v>
      </c>
    </row>
    <row r="6271" spans="52:52" x14ac:dyDescent="0.25">
      <c r="AZ6271" s="9">
        <v>3.4792899408284024</v>
      </c>
    </row>
    <row r="6272" spans="52:52" x14ac:dyDescent="0.25">
      <c r="AZ6272" s="9">
        <v>3.1005917159763308</v>
      </c>
    </row>
    <row r="6273" spans="52:52" x14ac:dyDescent="0.25">
      <c r="AZ6273" s="9">
        <v>3.3609467455621305</v>
      </c>
    </row>
    <row r="6274" spans="52:52" x14ac:dyDescent="0.25">
      <c r="AZ6274" s="9">
        <v>3.4792899408284019</v>
      </c>
    </row>
    <row r="6275" spans="52:52" x14ac:dyDescent="0.25">
      <c r="AZ6275" s="9">
        <v>3.1005917159763317</v>
      </c>
    </row>
    <row r="6276" spans="52:52" x14ac:dyDescent="0.25">
      <c r="AZ6276" s="9">
        <v>3.0532544378698225</v>
      </c>
    </row>
    <row r="6277" spans="52:52" x14ac:dyDescent="0.25">
      <c r="AZ6277" s="9">
        <v>3.1242603550295858</v>
      </c>
    </row>
    <row r="6278" spans="52:52" x14ac:dyDescent="0.25">
      <c r="AZ6278" s="9">
        <v>4.5917159763313604</v>
      </c>
    </row>
    <row r="6279" spans="52:52" x14ac:dyDescent="0.25">
      <c r="AZ6279" s="9">
        <v>1.514792899408284</v>
      </c>
    </row>
    <row r="6280" spans="52:52" x14ac:dyDescent="0.25">
      <c r="AZ6280" s="9">
        <v>3.9763313609467459</v>
      </c>
    </row>
    <row r="6281" spans="52:52" x14ac:dyDescent="0.25">
      <c r="AZ6281" s="9">
        <v>2.4852071005917162</v>
      </c>
    </row>
    <row r="6282" spans="52:52" x14ac:dyDescent="0.25">
      <c r="AZ6282" s="9">
        <v>4.449704142011834</v>
      </c>
    </row>
    <row r="6283" spans="52:52" x14ac:dyDescent="0.25">
      <c r="AZ6283" s="9">
        <v>3.4792899408284024</v>
      </c>
    </row>
    <row r="6284" spans="52:52" x14ac:dyDescent="0.25">
      <c r="AZ6284" s="9">
        <v>3.1005917159763308</v>
      </c>
    </row>
    <row r="6285" spans="52:52" x14ac:dyDescent="0.25">
      <c r="AZ6285" s="9">
        <v>3.3609467455621305</v>
      </c>
    </row>
    <row r="6286" spans="52:52" x14ac:dyDescent="0.25">
      <c r="AZ6286" s="9">
        <v>3.4792899408284019</v>
      </c>
    </row>
    <row r="6287" spans="52:52" x14ac:dyDescent="0.25">
      <c r="AZ6287" s="9">
        <v>3.1005917159763317</v>
      </c>
    </row>
    <row r="6288" spans="52:52" x14ac:dyDescent="0.25">
      <c r="AZ6288" s="9">
        <v>3.0532544378698225</v>
      </c>
    </row>
    <row r="6289" spans="52:52" x14ac:dyDescent="0.25">
      <c r="AZ6289" s="9">
        <v>3.1242603550295858</v>
      </c>
    </row>
    <row r="6290" spans="52:52" x14ac:dyDescent="0.25">
      <c r="AZ6290" s="9">
        <v>4.5917159763313604</v>
      </c>
    </row>
    <row r="6291" spans="52:52" x14ac:dyDescent="0.25">
      <c r="AZ6291" s="9">
        <v>1.514792899408284</v>
      </c>
    </row>
    <row r="6292" spans="52:52" x14ac:dyDescent="0.25">
      <c r="AZ6292" s="9">
        <v>3.9763313609467459</v>
      </c>
    </row>
    <row r="6293" spans="52:52" x14ac:dyDescent="0.25">
      <c r="AZ6293" s="9">
        <v>2.4852071005917162</v>
      </c>
    </row>
    <row r="6294" spans="52:52" x14ac:dyDescent="0.25">
      <c r="AZ6294" s="9">
        <v>4.449704142011834</v>
      </c>
    </row>
    <row r="6295" spans="52:52" x14ac:dyDescent="0.25">
      <c r="AZ6295" s="9">
        <v>3.4792899408284024</v>
      </c>
    </row>
    <row r="6296" spans="52:52" x14ac:dyDescent="0.25">
      <c r="AZ6296" s="9">
        <v>3.1005917159763308</v>
      </c>
    </row>
    <row r="6297" spans="52:52" x14ac:dyDescent="0.25">
      <c r="AZ6297" s="9">
        <v>3.3609467455621305</v>
      </c>
    </row>
    <row r="6298" spans="52:52" x14ac:dyDescent="0.25">
      <c r="AZ6298" s="9">
        <v>3.4792899408284019</v>
      </c>
    </row>
    <row r="6299" spans="52:52" x14ac:dyDescent="0.25">
      <c r="AZ6299" s="9">
        <v>3.1005917159763317</v>
      </c>
    </row>
    <row r="6300" spans="52:52" x14ac:dyDescent="0.25">
      <c r="AZ6300" s="9">
        <v>3.0532544378698225</v>
      </c>
    </row>
    <row r="6301" spans="52:52" x14ac:dyDescent="0.25">
      <c r="AZ6301" s="9">
        <v>3.1242603550295858</v>
      </c>
    </row>
    <row r="6302" spans="52:52" x14ac:dyDescent="0.25">
      <c r="AZ6302" s="9">
        <v>4.5917159763313604</v>
      </c>
    </row>
    <row r="6303" spans="52:52" x14ac:dyDescent="0.25">
      <c r="AZ6303" s="9">
        <v>1.514792899408284</v>
      </c>
    </row>
    <row r="6304" spans="52:52" x14ac:dyDescent="0.25">
      <c r="AZ6304" s="9">
        <v>3.9763313609467459</v>
      </c>
    </row>
    <row r="6305" spans="52:52" x14ac:dyDescent="0.25">
      <c r="AZ6305" s="9">
        <v>2.4852071005917162</v>
      </c>
    </row>
    <row r="6306" spans="52:52" x14ac:dyDescent="0.25">
      <c r="AZ6306" s="9">
        <v>4.449704142011834</v>
      </c>
    </row>
    <row r="6307" spans="52:52" x14ac:dyDescent="0.25">
      <c r="AZ6307" s="9">
        <v>3.4792899408284024</v>
      </c>
    </row>
    <row r="6308" spans="52:52" x14ac:dyDescent="0.25">
      <c r="AZ6308" s="9">
        <v>3.1005917159763308</v>
      </c>
    </row>
    <row r="6309" spans="52:52" x14ac:dyDescent="0.25">
      <c r="AZ6309" s="9">
        <v>3.3609467455621305</v>
      </c>
    </row>
    <row r="6310" spans="52:52" x14ac:dyDescent="0.25">
      <c r="AZ6310" s="9">
        <v>3.4792899408284019</v>
      </c>
    </row>
    <row r="6311" spans="52:52" x14ac:dyDescent="0.25">
      <c r="AZ6311" s="9">
        <v>3.1005917159763317</v>
      </c>
    </row>
    <row r="6312" spans="52:52" x14ac:dyDescent="0.25">
      <c r="AZ6312" s="9">
        <v>3.0532544378698225</v>
      </c>
    </row>
    <row r="6313" spans="52:52" x14ac:dyDescent="0.25">
      <c r="AZ6313" s="9">
        <v>3.1242603550295858</v>
      </c>
    </row>
    <row r="6314" spans="52:52" x14ac:dyDescent="0.25">
      <c r="AZ6314" s="9">
        <v>4.5917159763313604</v>
      </c>
    </row>
    <row r="6315" spans="52:52" x14ac:dyDescent="0.25">
      <c r="AZ6315" s="9">
        <v>1.514792899408284</v>
      </c>
    </row>
    <row r="6316" spans="52:52" x14ac:dyDescent="0.25">
      <c r="AZ6316" s="9">
        <v>3.9763313609467459</v>
      </c>
    </row>
    <row r="6317" spans="52:52" x14ac:dyDescent="0.25">
      <c r="AZ6317" s="9">
        <v>2.4852071005917162</v>
      </c>
    </row>
    <row r="6318" spans="52:52" x14ac:dyDescent="0.25">
      <c r="AZ6318" s="9">
        <v>4.449704142011834</v>
      </c>
    </row>
    <row r="6319" spans="52:52" x14ac:dyDescent="0.25">
      <c r="AZ6319" s="9">
        <v>3.4792899408284024</v>
      </c>
    </row>
    <row r="6320" spans="52:52" x14ac:dyDescent="0.25">
      <c r="AZ6320" s="9">
        <v>3.1005917159763308</v>
      </c>
    </row>
    <row r="6321" spans="52:52" x14ac:dyDescent="0.25">
      <c r="AZ6321" s="9">
        <v>3.3609467455621305</v>
      </c>
    </row>
    <row r="6322" spans="52:52" x14ac:dyDescent="0.25">
      <c r="AZ6322" s="9">
        <v>3.4792899408284019</v>
      </c>
    </row>
    <row r="6323" spans="52:52" x14ac:dyDescent="0.25">
      <c r="AZ6323" s="9">
        <v>3.1005917159763317</v>
      </c>
    </row>
    <row r="6324" spans="52:52" x14ac:dyDescent="0.25">
      <c r="AZ6324" s="9">
        <v>3.0532544378698225</v>
      </c>
    </row>
    <row r="6325" spans="52:52" x14ac:dyDescent="0.25">
      <c r="AZ6325" s="9">
        <v>3.1242603550295858</v>
      </c>
    </row>
    <row r="6326" spans="52:52" x14ac:dyDescent="0.25">
      <c r="AZ6326" s="9">
        <v>4.5917159763313604</v>
      </c>
    </row>
    <row r="6327" spans="52:52" x14ac:dyDescent="0.25">
      <c r="AZ6327" s="9">
        <v>1.514792899408284</v>
      </c>
    </row>
    <row r="6328" spans="52:52" x14ac:dyDescent="0.25">
      <c r="AZ6328" s="9">
        <v>3.9763313609467459</v>
      </c>
    </row>
    <row r="6329" spans="52:52" x14ac:dyDescent="0.25">
      <c r="AZ6329" s="9">
        <v>2.4852071005917162</v>
      </c>
    </row>
    <row r="6330" spans="52:52" x14ac:dyDescent="0.25">
      <c r="AZ6330" s="9">
        <v>4.449704142011834</v>
      </c>
    </row>
    <row r="6331" spans="52:52" x14ac:dyDescent="0.25">
      <c r="AZ6331" s="9">
        <v>3.4792899408284024</v>
      </c>
    </row>
    <row r="6332" spans="52:52" x14ac:dyDescent="0.25">
      <c r="AZ6332" s="9">
        <v>3.1005917159763308</v>
      </c>
    </row>
    <row r="6333" spans="52:52" x14ac:dyDescent="0.25">
      <c r="AZ6333" s="9">
        <v>3.3609467455621305</v>
      </c>
    </row>
    <row r="6334" spans="52:52" x14ac:dyDescent="0.25">
      <c r="AZ6334" s="9">
        <v>3.4792899408284019</v>
      </c>
    </row>
    <row r="6335" spans="52:52" x14ac:dyDescent="0.25">
      <c r="AZ6335" s="9">
        <v>3.1005917159763317</v>
      </c>
    </row>
    <row r="6336" spans="52:52" x14ac:dyDescent="0.25">
      <c r="AZ6336" s="9">
        <v>3.0532544378698225</v>
      </c>
    </row>
    <row r="6337" spans="52:52" x14ac:dyDescent="0.25">
      <c r="AZ6337" s="9">
        <v>3.1242603550295858</v>
      </c>
    </row>
    <row r="6338" spans="52:52" x14ac:dyDescent="0.25">
      <c r="AZ6338" s="9">
        <v>4.5917159763313604</v>
      </c>
    </row>
    <row r="6339" spans="52:52" x14ac:dyDescent="0.25">
      <c r="AZ6339" s="9">
        <v>1.514792899408284</v>
      </c>
    </row>
    <row r="6340" spans="52:52" x14ac:dyDescent="0.25">
      <c r="AZ6340" s="9">
        <v>3.9763313609467459</v>
      </c>
    </row>
    <row r="6341" spans="52:52" x14ac:dyDescent="0.25">
      <c r="AZ6341" s="9">
        <v>2.4852071005917162</v>
      </c>
    </row>
    <row r="6342" spans="52:52" x14ac:dyDescent="0.25">
      <c r="AZ6342" s="9">
        <v>4.449704142011834</v>
      </c>
    </row>
    <row r="6343" spans="52:52" x14ac:dyDescent="0.25">
      <c r="AZ6343" s="9">
        <v>3.4792899408284024</v>
      </c>
    </row>
    <row r="6344" spans="52:52" x14ac:dyDescent="0.25">
      <c r="AZ6344" s="9">
        <v>3.1005917159763308</v>
      </c>
    </row>
    <row r="6345" spans="52:52" x14ac:dyDescent="0.25">
      <c r="AZ6345" s="9">
        <v>3.3609467455621305</v>
      </c>
    </row>
    <row r="6346" spans="52:52" x14ac:dyDescent="0.25">
      <c r="AZ6346" s="9">
        <v>3.4792899408284019</v>
      </c>
    </row>
    <row r="6347" spans="52:52" x14ac:dyDescent="0.25">
      <c r="AZ6347" s="9">
        <v>3.1005917159763317</v>
      </c>
    </row>
    <row r="6348" spans="52:52" x14ac:dyDescent="0.25">
      <c r="AZ6348" s="9">
        <v>3.0532544378698225</v>
      </c>
    </row>
    <row r="6349" spans="52:52" x14ac:dyDescent="0.25">
      <c r="AZ6349" s="9">
        <v>3.1242603550295858</v>
      </c>
    </row>
    <row r="6350" spans="52:52" x14ac:dyDescent="0.25">
      <c r="AZ6350" s="9">
        <v>4.5917159763313604</v>
      </c>
    </row>
    <row r="6351" spans="52:52" x14ac:dyDescent="0.25">
      <c r="AZ6351" s="9">
        <v>1.514792899408284</v>
      </c>
    </row>
    <row r="6352" spans="52:52" x14ac:dyDescent="0.25">
      <c r="AZ6352" s="9">
        <v>3.9763313609467459</v>
      </c>
    </row>
    <row r="6353" spans="52:52" x14ac:dyDescent="0.25">
      <c r="AZ6353" s="9">
        <v>2.4852071005917162</v>
      </c>
    </row>
    <row r="6354" spans="52:52" x14ac:dyDescent="0.25">
      <c r="AZ6354" s="9">
        <v>4.449704142011834</v>
      </c>
    </row>
    <row r="6355" spans="52:52" x14ac:dyDescent="0.25">
      <c r="AZ6355" s="9">
        <v>3.4792899408284024</v>
      </c>
    </row>
    <row r="6356" spans="52:52" x14ac:dyDescent="0.25">
      <c r="AZ6356" s="9">
        <v>3.1005917159763308</v>
      </c>
    </row>
    <row r="6357" spans="52:52" x14ac:dyDescent="0.25">
      <c r="AZ6357" s="9">
        <v>3.3609467455621305</v>
      </c>
    </row>
    <row r="6358" spans="52:52" x14ac:dyDescent="0.25">
      <c r="AZ6358" s="9">
        <v>3.4792899408284019</v>
      </c>
    </row>
    <row r="6359" spans="52:52" x14ac:dyDescent="0.25">
      <c r="AZ6359" s="9">
        <v>3.1005917159763317</v>
      </c>
    </row>
    <row r="6360" spans="52:52" x14ac:dyDescent="0.25">
      <c r="AZ6360" s="9">
        <v>3.0532544378698225</v>
      </c>
    </row>
    <row r="6361" spans="52:52" x14ac:dyDescent="0.25">
      <c r="AZ6361" s="9">
        <v>3.1242603550295858</v>
      </c>
    </row>
    <row r="6362" spans="52:52" x14ac:dyDescent="0.25">
      <c r="AZ6362" s="9">
        <v>4.5917159763313604</v>
      </c>
    </row>
    <row r="6363" spans="52:52" x14ac:dyDescent="0.25">
      <c r="AZ6363" s="9">
        <v>1.514792899408284</v>
      </c>
    </row>
    <row r="6364" spans="52:52" x14ac:dyDescent="0.25">
      <c r="AZ6364" s="9">
        <v>3.9763313609467459</v>
      </c>
    </row>
    <row r="6365" spans="52:52" x14ac:dyDescent="0.25">
      <c r="AZ6365" s="9">
        <v>2.4852071005917162</v>
      </c>
    </row>
    <row r="6366" spans="52:52" x14ac:dyDescent="0.25">
      <c r="AZ6366" s="9">
        <v>4.449704142011834</v>
      </c>
    </row>
    <row r="6367" spans="52:52" x14ac:dyDescent="0.25">
      <c r="AZ6367" s="9">
        <v>3.4792899408284024</v>
      </c>
    </row>
    <row r="6368" spans="52:52" x14ac:dyDescent="0.25">
      <c r="AZ6368" s="9">
        <v>3.1005917159763308</v>
      </c>
    </row>
    <row r="6369" spans="52:52" x14ac:dyDescent="0.25">
      <c r="AZ6369" s="9">
        <v>3.3609467455621305</v>
      </c>
    </row>
    <row r="6370" spans="52:52" x14ac:dyDescent="0.25">
      <c r="AZ6370" s="9">
        <v>3.4792899408284019</v>
      </c>
    </row>
    <row r="6371" spans="52:52" x14ac:dyDescent="0.25">
      <c r="AZ6371" s="9">
        <v>3.1005917159763317</v>
      </c>
    </row>
    <row r="6372" spans="52:52" x14ac:dyDescent="0.25">
      <c r="AZ6372" s="9">
        <v>3.0532544378698225</v>
      </c>
    </row>
    <row r="6373" spans="52:52" x14ac:dyDescent="0.25">
      <c r="AZ6373" s="9">
        <v>3.1242603550295858</v>
      </c>
    </row>
    <row r="6374" spans="52:52" x14ac:dyDescent="0.25">
      <c r="AZ6374" s="9">
        <v>4.5917159763313604</v>
      </c>
    </row>
    <row r="6375" spans="52:52" x14ac:dyDescent="0.25">
      <c r="AZ6375" s="9">
        <v>1.514792899408284</v>
      </c>
    </row>
    <row r="6376" spans="52:52" x14ac:dyDescent="0.25">
      <c r="AZ6376" s="9">
        <v>3.9763313609467459</v>
      </c>
    </row>
    <row r="6377" spans="52:52" x14ac:dyDescent="0.25">
      <c r="AZ6377" s="9">
        <v>2.4852071005917162</v>
      </c>
    </row>
    <row r="6378" spans="52:52" x14ac:dyDescent="0.25">
      <c r="AZ6378" s="9">
        <v>4.449704142011834</v>
      </c>
    </row>
    <row r="6379" spans="52:52" x14ac:dyDescent="0.25">
      <c r="AZ6379" s="9">
        <v>3.4792899408284024</v>
      </c>
    </row>
    <row r="6380" spans="52:52" x14ac:dyDescent="0.25">
      <c r="AZ6380" s="9">
        <v>3.1005917159763308</v>
      </c>
    </row>
    <row r="6381" spans="52:52" x14ac:dyDescent="0.25">
      <c r="AZ6381" s="9">
        <v>3.3609467455621305</v>
      </c>
    </row>
    <row r="6382" spans="52:52" x14ac:dyDescent="0.25">
      <c r="AZ6382" s="9">
        <v>3.4792899408284019</v>
      </c>
    </row>
    <row r="6383" spans="52:52" x14ac:dyDescent="0.25">
      <c r="AZ6383" s="9">
        <v>3.1005917159763317</v>
      </c>
    </row>
    <row r="6384" spans="52:52" x14ac:dyDescent="0.25">
      <c r="AZ6384" s="9">
        <v>3.0532544378698225</v>
      </c>
    </row>
    <row r="6385" spans="52:52" x14ac:dyDescent="0.25">
      <c r="AZ6385" s="9">
        <v>3.1242603550295858</v>
      </c>
    </row>
    <row r="6386" spans="52:52" x14ac:dyDescent="0.25">
      <c r="AZ6386" s="9">
        <v>4.5917159763313604</v>
      </c>
    </row>
    <row r="6387" spans="52:52" x14ac:dyDescent="0.25">
      <c r="AZ6387" s="9">
        <v>1.514792899408284</v>
      </c>
    </row>
    <row r="6388" spans="52:52" x14ac:dyDescent="0.25">
      <c r="AZ6388" s="9">
        <v>3.9763313609467459</v>
      </c>
    </row>
    <row r="6389" spans="52:52" x14ac:dyDescent="0.25">
      <c r="AZ6389" s="9">
        <v>2.4852071005917162</v>
      </c>
    </row>
    <row r="6390" spans="52:52" x14ac:dyDescent="0.25">
      <c r="AZ6390" s="9">
        <v>4.449704142011834</v>
      </c>
    </row>
    <row r="6391" spans="52:52" x14ac:dyDescent="0.25">
      <c r="AZ6391" s="9">
        <v>3.4792899408284024</v>
      </c>
    </row>
    <row r="6392" spans="52:52" x14ac:dyDescent="0.25">
      <c r="AZ6392" s="9">
        <v>3.1005917159763308</v>
      </c>
    </row>
    <row r="6393" spans="52:52" x14ac:dyDescent="0.25">
      <c r="AZ6393" s="9">
        <v>3.3609467455621305</v>
      </c>
    </row>
    <row r="6394" spans="52:52" x14ac:dyDescent="0.25">
      <c r="AZ6394" s="9">
        <v>3.4792899408284019</v>
      </c>
    </row>
    <row r="6395" spans="52:52" x14ac:dyDescent="0.25">
      <c r="AZ6395" s="9">
        <v>3.1005917159763317</v>
      </c>
    </row>
    <row r="6396" spans="52:52" x14ac:dyDescent="0.25">
      <c r="AZ6396" s="9">
        <v>3.0532544378698225</v>
      </c>
    </row>
    <row r="6397" spans="52:52" x14ac:dyDescent="0.25">
      <c r="AZ6397" s="9">
        <v>3.1242603550295858</v>
      </c>
    </row>
    <row r="6398" spans="52:52" x14ac:dyDescent="0.25">
      <c r="AZ6398" s="9">
        <v>4.5917159763313604</v>
      </c>
    </row>
    <row r="6399" spans="52:52" x14ac:dyDescent="0.25">
      <c r="AZ6399" s="9">
        <v>1.514792899408284</v>
      </c>
    </row>
    <row r="6400" spans="52:52" x14ac:dyDescent="0.25">
      <c r="AZ6400" s="9">
        <v>3.9763313609467459</v>
      </c>
    </row>
    <row r="6401" spans="52:52" x14ac:dyDescent="0.25">
      <c r="AZ6401" s="9">
        <v>2.4852071005917162</v>
      </c>
    </row>
    <row r="6402" spans="52:52" x14ac:dyDescent="0.25">
      <c r="AZ6402" s="9">
        <v>4.449704142011834</v>
      </c>
    </row>
    <row r="6403" spans="52:52" x14ac:dyDescent="0.25">
      <c r="AZ6403" s="9">
        <v>3.4792899408284024</v>
      </c>
    </row>
    <row r="6404" spans="52:52" x14ac:dyDescent="0.25">
      <c r="AZ6404" s="9">
        <v>3.1005917159763308</v>
      </c>
    </row>
    <row r="6405" spans="52:52" x14ac:dyDescent="0.25">
      <c r="AZ6405" s="9">
        <v>3.3609467455621305</v>
      </c>
    </row>
    <row r="6406" spans="52:52" x14ac:dyDescent="0.25">
      <c r="AZ6406" s="9">
        <v>3.4792899408284019</v>
      </c>
    </row>
    <row r="6407" spans="52:52" x14ac:dyDescent="0.25">
      <c r="AZ6407" s="9">
        <v>3.1005917159763317</v>
      </c>
    </row>
    <row r="6408" spans="52:52" x14ac:dyDescent="0.25">
      <c r="AZ6408" s="9">
        <v>3.0532544378698225</v>
      </c>
    </row>
    <row r="6409" spans="52:52" x14ac:dyDescent="0.25">
      <c r="AZ6409" s="9">
        <v>3.1242603550295858</v>
      </c>
    </row>
    <row r="6410" spans="52:52" x14ac:dyDescent="0.25">
      <c r="AZ6410" s="9">
        <v>4.5917159763313604</v>
      </c>
    </row>
    <row r="6411" spans="52:52" x14ac:dyDescent="0.25">
      <c r="AZ6411" s="9">
        <v>1.514792899408284</v>
      </c>
    </row>
    <row r="6412" spans="52:52" x14ac:dyDescent="0.25">
      <c r="AZ6412" s="9">
        <v>3.9763313609467459</v>
      </c>
    </row>
    <row r="6413" spans="52:52" x14ac:dyDescent="0.25">
      <c r="AZ6413" s="9">
        <v>2.4852071005917162</v>
      </c>
    </row>
    <row r="6414" spans="52:52" x14ac:dyDescent="0.25">
      <c r="AZ6414" s="9">
        <v>4.449704142011834</v>
      </c>
    </row>
    <row r="6415" spans="52:52" x14ac:dyDescent="0.25">
      <c r="AZ6415" s="9">
        <v>3.4792899408284024</v>
      </c>
    </row>
    <row r="6416" spans="52:52" x14ac:dyDescent="0.25">
      <c r="AZ6416" s="9">
        <v>3.1005917159763308</v>
      </c>
    </row>
    <row r="6417" spans="52:52" x14ac:dyDescent="0.25">
      <c r="AZ6417" s="9">
        <v>3.3609467455621305</v>
      </c>
    </row>
    <row r="6418" spans="52:52" x14ac:dyDescent="0.25">
      <c r="AZ6418" s="9">
        <v>3.4792899408284019</v>
      </c>
    </row>
    <row r="6419" spans="52:52" x14ac:dyDescent="0.25">
      <c r="AZ6419" s="9">
        <v>3.1005917159763317</v>
      </c>
    </row>
    <row r="6420" spans="52:52" x14ac:dyDescent="0.25">
      <c r="AZ6420" s="9">
        <v>3.0532544378698225</v>
      </c>
    </row>
    <row r="6421" spans="52:52" x14ac:dyDescent="0.25">
      <c r="AZ6421" s="9">
        <v>3.1242603550295858</v>
      </c>
    </row>
    <row r="6422" spans="52:52" x14ac:dyDescent="0.25">
      <c r="AZ6422" s="9">
        <v>4.5917159763313604</v>
      </c>
    </row>
    <row r="6423" spans="52:52" x14ac:dyDescent="0.25">
      <c r="AZ6423" s="9">
        <v>1.514792899408284</v>
      </c>
    </row>
    <row r="6424" spans="52:52" x14ac:dyDescent="0.25">
      <c r="AZ6424" s="9">
        <v>3.9763313609467459</v>
      </c>
    </row>
    <row r="6425" spans="52:52" x14ac:dyDescent="0.25">
      <c r="AZ6425" s="9">
        <v>2.4852071005917162</v>
      </c>
    </row>
    <row r="6426" spans="52:52" x14ac:dyDescent="0.25">
      <c r="AZ6426" s="9">
        <v>4.449704142011834</v>
      </c>
    </row>
    <row r="6427" spans="52:52" x14ac:dyDescent="0.25">
      <c r="AZ6427" s="9">
        <v>3.4792899408284024</v>
      </c>
    </row>
    <row r="6428" spans="52:52" x14ac:dyDescent="0.25">
      <c r="AZ6428" s="9">
        <v>3.1005917159763308</v>
      </c>
    </row>
    <row r="6429" spans="52:52" x14ac:dyDescent="0.25">
      <c r="AZ6429" s="9">
        <v>3.3609467455621305</v>
      </c>
    </row>
    <row r="6430" spans="52:52" x14ac:dyDescent="0.25">
      <c r="AZ6430" s="9">
        <v>3.4792899408284019</v>
      </c>
    </row>
    <row r="6431" spans="52:52" x14ac:dyDescent="0.25">
      <c r="AZ6431" s="9">
        <v>3.1005917159763317</v>
      </c>
    </row>
    <row r="6432" spans="52:52" x14ac:dyDescent="0.25">
      <c r="AZ6432" s="9">
        <v>3.0532544378698225</v>
      </c>
    </row>
    <row r="6433" spans="52:52" x14ac:dyDescent="0.25">
      <c r="AZ6433" s="9">
        <v>3.1242603550295858</v>
      </c>
    </row>
    <row r="6434" spans="52:52" x14ac:dyDescent="0.25">
      <c r="AZ6434" s="9">
        <v>4.5917159763313604</v>
      </c>
    </row>
    <row r="6435" spans="52:52" x14ac:dyDescent="0.25">
      <c r="AZ6435" s="9">
        <v>1.514792899408284</v>
      </c>
    </row>
    <row r="6436" spans="52:52" x14ac:dyDescent="0.25">
      <c r="AZ6436" s="9">
        <v>3.9763313609467459</v>
      </c>
    </row>
    <row r="6437" spans="52:52" x14ac:dyDescent="0.25">
      <c r="AZ6437" s="9">
        <v>2.4852071005917162</v>
      </c>
    </row>
    <row r="6438" spans="52:52" x14ac:dyDescent="0.25">
      <c r="AZ6438" s="9">
        <v>4.449704142011834</v>
      </c>
    </row>
    <row r="6439" spans="52:52" x14ac:dyDescent="0.25">
      <c r="AZ6439" s="9">
        <v>3.4792899408284024</v>
      </c>
    </row>
    <row r="6440" spans="52:52" x14ac:dyDescent="0.25">
      <c r="AZ6440" s="9">
        <v>3.1005917159763308</v>
      </c>
    </row>
    <row r="6441" spans="52:52" x14ac:dyDescent="0.25">
      <c r="AZ6441" s="9">
        <v>3.3609467455621305</v>
      </c>
    </row>
    <row r="6442" spans="52:52" x14ac:dyDescent="0.25">
      <c r="AZ6442" s="9">
        <v>3.4792899408284019</v>
      </c>
    </row>
    <row r="6443" spans="52:52" x14ac:dyDescent="0.25">
      <c r="AZ6443" s="9">
        <v>3.1005917159763317</v>
      </c>
    </row>
    <row r="6444" spans="52:52" x14ac:dyDescent="0.25">
      <c r="AZ6444" s="9">
        <v>3.0532544378698225</v>
      </c>
    </row>
    <row r="6445" spans="52:52" x14ac:dyDescent="0.25">
      <c r="AZ6445" s="9">
        <v>3.1242603550295858</v>
      </c>
    </row>
    <row r="6446" spans="52:52" x14ac:dyDescent="0.25">
      <c r="AZ6446" s="9">
        <v>4.5917159763313604</v>
      </c>
    </row>
    <row r="6447" spans="52:52" x14ac:dyDescent="0.25">
      <c r="AZ6447" s="9">
        <v>1.514792899408284</v>
      </c>
    </row>
    <row r="6448" spans="52:52" x14ac:dyDescent="0.25">
      <c r="AZ6448" s="9">
        <v>3.9763313609467459</v>
      </c>
    </row>
    <row r="6449" spans="52:52" x14ac:dyDescent="0.25">
      <c r="AZ6449" s="9">
        <v>2.4852071005917162</v>
      </c>
    </row>
    <row r="6450" spans="52:52" x14ac:dyDescent="0.25">
      <c r="AZ6450" s="9">
        <v>4.449704142011834</v>
      </c>
    </row>
    <row r="6451" spans="52:52" x14ac:dyDescent="0.25">
      <c r="AZ6451" s="9">
        <v>3.4792899408284024</v>
      </c>
    </row>
    <row r="6452" spans="52:52" x14ac:dyDescent="0.25">
      <c r="AZ6452" s="9">
        <v>3.1005917159763308</v>
      </c>
    </row>
    <row r="6453" spans="52:52" x14ac:dyDescent="0.25">
      <c r="AZ6453" s="9">
        <v>3.3609467455621305</v>
      </c>
    </row>
    <row r="6454" spans="52:52" x14ac:dyDescent="0.25">
      <c r="AZ6454" s="9">
        <v>3.4792899408284019</v>
      </c>
    </row>
    <row r="6455" spans="52:52" x14ac:dyDescent="0.25">
      <c r="AZ6455" s="9">
        <v>3.1005917159763317</v>
      </c>
    </row>
    <row r="6456" spans="52:52" x14ac:dyDescent="0.25">
      <c r="AZ6456" s="9">
        <v>3.0532544378698225</v>
      </c>
    </row>
    <row r="6457" spans="52:52" x14ac:dyDescent="0.25">
      <c r="AZ6457" s="9">
        <v>3.1242603550295858</v>
      </c>
    </row>
    <row r="6458" spans="52:52" x14ac:dyDescent="0.25">
      <c r="AZ6458" s="9">
        <v>4.5917159763313604</v>
      </c>
    </row>
    <row r="6459" spans="52:52" x14ac:dyDescent="0.25">
      <c r="AZ6459" s="9">
        <v>1.514792899408284</v>
      </c>
    </row>
    <row r="6460" spans="52:52" x14ac:dyDescent="0.25">
      <c r="AZ6460" s="9">
        <v>3.9763313609467459</v>
      </c>
    </row>
    <row r="6461" spans="52:52" x14ac:dyDescent="0.25">
      <c r="AZ6461" s="9">
        <v>2.4852071005917162</v>
      </c>
    </row>
    <row r="6462" spans="52:52" x14ac:dyDescent="0.25">
      <c r="AZ6462" s="9">
        <v>4.449704142011834</v>
      </c>
    </row>
    <row r="6463" spans="52:52" x14ac:dyDescent="0.25">
      <c r="AZ6463" s="9">
        <v>3.4792899408284024</v>
      </c>
    </row>
    <row r="6464" spans="52:52" x14ac:dyDescent="0.25">
      <c r="AZ6464" s="9">
        <v>3.1005917159763308</v>
      </c>
    </row>
    <row r="6465" spans="52:52" x14ac:dyDescent="0.25">
      <c r="AZ6465" s="9">
        <v>3.3609467455621305</v>
      </c>
    </row>
    <row r="6466" spans="52:52" x14ac:dyDescent="0.25">
      <c r="AZ6466" s="9">
        <v>3.4792899408284019</v>
      </c>
    </row>
    <row r="6467" spans="52:52" x14ac:dyDescent="0.25">
      <c r="AZ6467" s="9">
        <v>3.1005917159763317</v>
      </c>
    </row>
    <row r="6468" spans="52:52" x14ac:dyDescent="0.25">
      <c r="AZ6468" s="9">
        <v>3.0532544378698225</v>
      </c>
    </row>
    <row r="6469" spans="52:52" x14ac:dyDescent="0.25">
      <c r="AZ6469" s="9">
        <v>3.1242603550295858</v>
      </c>
    </row>
    <row r="6470" spans="52:52" x14ac:dyDescent="0.25">
      <c r="AZ6470" s="9">
        <v>4.5917159763313604</v>
      </c>
    </row>
    <row r="6471" spans="52:52" x14ac:dyDescent="0.25">
      <c r="AZ6471" s="9">
        <v>1.514792899408284</v>
      </c>
    </row>
    <row r="6472" spans="52:52" x14ac:dyDescent="0.25">
      <c r="AZ6472" s="9">
        <v>3.9763313609467459</v>
      </c>
    </row>
    <row r="6473" spans="52:52" x14ac:dyDescent="0.25">
      <c r="AZ6473" s="9">
        <v>2.4852071005917162</v>
      </c>
    </row>
    <row r="6474" spans="52:52" x14ac:dyDescent="0.25">
      <c r="AZ6474" s="9">
        <v>4.449704142011834</v>
      </c>
    </row>
    <row r="6475" spans="52:52" x14ac:dyDescent="0.25">
      <c r="AZ6475" s="9">
        <v>3.4792899408284024</v>
      </c>
    </row>
    <row r="6476" spans="52:52" x14ac:dyDescent="0.25">
      <c r="AZ6476" s="9">
        <v>3.1005917159763308</v>
      </c>
    </row>
    <row r="6477" spans="52:52" x14ac:dyDescent="0.25">
      <c r="AZ6477" s="9">
        <v>3.3609467455621305</v>
      </c>
    </row>
    <row r="6478" spans="52:52" x14ac:dyDescent="0.25">
      <c r="AZ6478" s="9">
        <v>3.4792899408284019</v>
      </c>
    </row>
    <row r="6479" spans="52:52" x14ac:dyDescent="0.25">
      <c r="AZ6479" s="9">
        <v>3.1005917159763317</v>
      </c>
    </row>
    <row r="6480" spans="52:52" x14ac:dyDescent="0.25">
      <c r="AZ6480" s="9">
        <v>3.0532544378698225</v>
      </c>
    </row>
    <row r="6481" spans="52:52" x14ac:dyDescent="0.25">
      <c r="AZ6481" s="9">
        <v>3.1242603550295858</v>
      </c>
    </row>
    <row r="6482" spans="52:52" x14ac:dyDescent="0.25">
      <c r="AZ6482" s="9">
        <v>4.5917159763313604</v>
      </c>
    </row>
    <row r="6483" spans="52:52" x14ac:dyDescent="0.25">
      <c r="AZ6483" s="9">
        <v>1.514792899408284</v>
      </c>
    </row>
    <row r="6484" spans="52:52" x14ac:dyDescent="0.25">
      <c r="AZ6484" s="9">
        <v>3.9763313609467459</v>
      </c>
    </row>
    <row r="6485" spans="52:52" x14ac:dyDescent="0.25">
      <c r="AZ6485" s="9">
        <v>2.4852071005917162</v>
      </c>
    </row>
    <row r="6486" spans="52:52" x14ac:dyDescent="0.25">
      <c r="AZ6486" s="9">
        <v>4.449704142011834</v>
      </c>
    </row>
    <row r="6487" spans="52:52" x14ac:dyDescent="0.25">
      <c r="AZ6487" s="9">
        <v>3.4792899408284024</v>
      </c>
    </row>
    <row r="6488" spans="52:52" x14ac:dyDescent="0.25">
      <c r="AZ6488" s="9">
        <v>3.1005917159763308</v>
      </c>
    </row>
    <row r="6489" spans="52:52" x14ac:dyDescent="0.25">
      <c r="AZ6489" s="9">
        <v>3.3609467455621305</v>
      </c>
    </row>
    <row r="6490" spans="52:52" x14ac:dyDescent="0.25">
      <c r="AZ6490" s="9">
        <v>3.4792899408284019</v>
      </c>
    </row>
    <row r="6491" spans="52:52" x14ac:dyDescent="0.25">
      <c r="AZ6491" s="9">
        <v>3.1005917159763317</v>
      </c>
    </row>
    <row r="6492" spans="52:52" x14ac:dyDescent="0.25">
      <c r="AZ6492" s="9">
        <v>3.0532544378698225</v>
      </c>
    </row>
    <row r="6493" spans="52:52" x14ac:dyDescent="0.25">
      <c r="AZ6493" s="9">
        <v>3.1242603550295858</v>
      </c>
    </row>
    <row r="6494" spans="52:52" x14ac:dyDescent="0.25">
      <c r="AZ6494" s="9">
        <v>4.5917159763313604</v>
      </c>
    </row>
    <row r="6495" spans="52:52" x14ac:dyDescent="0.25">
      <c r="AZ6495" s="9">
        <v>1.514792899408284</v>
      </c>
    </row>
    <row r="6496" spans="52:52" x14ac:dyDescent="0.25">
      <c r="AZ6496" s="9">
        <v>3.9763313609467459</v>
      </c>
    </row>
    <row r="6497" spans="52:52" x14ac:dyDescent="0.25">
      <c r="AZ6497" s="9">
        <v>2.4852071005917162</v>
      </c>
    </row>
    <row r="6498" spans="52:52" x14ac:dyDescent="0.25">
      <c r="AZ6498" s="9">
        <v>4.449704142011834</v>
      </c>
    </row>
    <row r="6499" spans="52:52" x14ac:dyDescent="0.25">
      <c r="AZ6499" s="9">
        <v>3.4792899408284024</v>
      </c>
    </row>
    <row r="6500" spans="52:52" x14ac:dyDescent="0.25">
      <c r="AZ6500" s="9">
        <v>3.1005917159763308</v>
      </c>
    </row>
    <row r="6501" spans="52:52" x14ac:dyDescent="0.25">
      <c r="AZ6501" s="9">
        <v>3.3609467455621305</v>
      </c>
    </row>
    <row r="6502" spans="52:52" x14ac:dyDescent="0.25">
      <c r="AZ6502" s="9">
        <v>3.4792899408284019</v>
      </c>
    </row>
    <row r="6503" spans="52:52" x14ac:dyDescent="0.25">
      <c r="AZ6503" s="9">
        <v>3.1005917159763317</v>
      </c>
    </row>
    <row r="6504" spans="52:52" x14ac:dyDescent="0.25">
      <c r="AZ6504" s="9">
        <v>3.0532544378698225</v>
      </c>
    </row>
    <row r="6505" spans="52:52" x14ac:dyDescent="0.25">
      <c r="AZ6505" s="9">
        <v>3.1242603550295858</v>
      </c>
    </row>
    <row r="6506" spans="52:52" x14ac:dyDescent="0.25">
      <c r="AZ6506" s="9">
        <v>4.5917159763313604</v>
      </c>
    </row>
    <row r="6507" spans="52:52" x14ac:dyDescent="0.25">
      <c r="AZ6507" s="9">
        <v>1.514792899408284</v>
      </c>
    </row>
    <row r="6508" spans="52:52" x14ac:dyDescent="0.25">
      <c r="AZ6508" s="9">
        <v>3.9763313609467459</v>
      </c>
    </row>
    <row r="6509" spans="52:52" x14ac:dyDescent="0.25">
      <c r="AZ6509" s="9">
        <v>2.4852071005917162</v>
      </c>
    </row>
    <row r="6510" spans="52:52" x14ac:dyDescent="0.25">
      <c r="AZ6510" s="9">
        <v>4.449704142011834</v>
      </c>
    </row>
    <row r="6511" spans="52:52" x14ac:dyDescent="0.25">
      <c r="AZ6511" s="9">
        <v>3.4792899408284024</v>
      </c>
    </row>
    <row r="6512" spans="52:52" x14ac:dyDescent="0.25">
      <c r="AZ6512" s="9">
        <v>3.1005917159763308</v>
      </c>
    </row>
    <row r="6513" spans="52:52" x14ac:dyDescent="0.25">
      <c r="AZ6513" s="9">
        <v>3.3609467455621305</v>
      </c>
    </row>
    <row r="6514" spans="52:52" x14ac:dyDescent="0.25">
      <c r="AZ6514" s="9">
        <v>3.4792899408284019</v>
      </c>
    </row>
    <row r="6515" spans="52:52" x14ac:dyDescent="0.25">
      <c r="AZ6515" s="9">
        <v>3.1005917159763317</v>
      </c>
    </row>
    <row r="6516" spans="52:52" x14ac:dyDescent="0.25">
      <c r="AZ6516" s="9">
        <v>3.0532544378698225</v>
      </c>
    </row>
    <row r="6517" spans="52:52" x14ac:dyDescent="0.25">
      <c r="AZ6517" s="9">
        <v>3.1242603550295858</v>
      </c>
    </row>
    <row r="6518" spans="52:52" x14ac:dyDescent="0.25">
      <c r="AZ6518" s="9">
        <v>4.5917159763313604</v>
      </c>
    </row>
    <row r="6519" spans="52:52" x14ac:dyDescent="0.25">
      <c r="AZ6519" s="9">
        <v>1.514792899408284</v>
      </c>
    </row>
    <row r="6520" spans="52:52" x14ac:dyDescent="0.25">
      <c r="AZ6520" s="9">
        <v>3.9763313609467459</v>
      </c>
    </row>
    <row r="6521" spans="52:52" x14ac:dyDescent="0.25">
      <c r="AZ6521" s="9">
        <v>2.4852071005917162</v>
      </c>
    </row>
    <row r="6522" spans="52:52" x14ac:dyDescent="0.25">
      <c r="AZ6522" s="9">
        <v>4.449704142011834</v>
      </c>
    </row>
    <row r="6523" spans="52:52" x14ac:dyDescent="0.25">
      <c r="AZ6523" s="9">
        <v>3.4792899408284024</v>
      </c>
    </row>
    <row r="6524" spans="52:52" x14ac:dyDescent="0.25">
      <c r="AZ6524" s="9">
        <v>3.1005917159763308</v>
      </c>
    </row>
    <row r="6525" spans="52:52" x14ac:dyDescent="0.25">
      <c r="AZ6525" s="9">
        <v>3.3609467455621305</v>
      </c>
    </row>
    <row r="6526" spans="52:52" x14ac:dyDescent="0.25">
      <c r="AZ6526" s="9">
        <v>3.4792899408284019</v>
      </c>
    </row>
    <row r="6527" spans="52:52" x14ac:dyDescent="0.25">
      <c r="AZ6527" s="9">
        <v>3.1005917159763317</v>
      </c>
    </row>
    <row r="6528" spans="52:52" x14ac:dyDescent="0.25">
      <c r="AZ6528" s="9">
        <v>3.0532544378698225</v>
      </c>
    </row>
    <row r="6529" spans="52:52" x14ac:dyDescent="0.25">
      <c r="AZ6529" s="9">
        <v>3.1242603550295858</v>
      </c>
    </row>
    <row r="6530" spans="52:52" x14ac:dyDescent="0.25">
      <c r="AZ6530" s="9">
        <v>4.5917159763313604</v>
      </c>
    </row>
    <row r="6531" spans="52:52" x14ac:dyDescent="0.25">
      <c r="AZ6531" s="9">
        <v>1.514792899408284</v>
      </c>
    </row>
    <row r="6532" spans="52:52" x14ac:dyDescent="0.25">
      <c r="AZ6532" s="9">
        <v>3.9763313609467459</v>
      </c>
    </row>
    <row r="6533" spans="52:52" x14ac:dyDescent="0.25">
      <c r="AZ6533" s="9">
        <v>2.4852071005917162</v>
      </c>
    </row>
    <row r="6534" spans="52:52" x14ac:dyDescent="0.25">
      <c r="AZ6534" s="9">
        <v>4.449704142011834</v>
      </c>
    </row>
    <row r="6535" spans="52:52" x14ac:dyDescent="0.25">
      <c r="AZ6535" s="9">
        <v>3.4792899408284024</v>
      </c>
    </row>
    <row r="6536" spans="52:52" x14ac:dyDescent="0.25">
      <c r="AZ6536" s="9">
        <v>3.1005917159763308</v>
      </c>
    </row>
    <row r="6537" spans="52:52" x14ac:dyDescent="0.25">
      <c r="AZ6537" s="9">
        <v>3.3609467455621305</v>
      </c>
    </row>
    <row r="6538" spans="52:52" x14ac:dyDescent="0.25">
      <c r="AZ6538" s="9">
        <v>3.4792899408284019</v>
      </c>
    </row>
    <row r="6539" spans="52:52" x14ac:dyDescent="0.25">
      <c r="AZ6539" s="9">
        <v>3.1005917159763317</v>
      </c>
    </row>
    <row r="6540" spans="52:52" x14ac:dyDescent="0.25">
      <c r="AZ6540" s="9">
        <v>3.0532544378698225</v>
      </c>
    </row>
    <row r="6541" spans="52:52" x14ac:dyDescent="0.25">
      <c r="AZ6541" s="9">
        <v>3.1242603550295858</v>
      </c>
    </row>
    <row r="6542" spans="52:52" x14ac:dyDescent="0.25">
      <c r="AZ6542" s="9">
        <v>4.5917159763313604</v>
      </c>
    </row>
    <row r="6543" spans="52:52" x14ac:dyDescent="0.25">
      <c r="AZ6543" s="9">
        <v>1.514792899408284</v>
      </c>
    </row>
    <row r="6544" spans="52:52" x14ac:dyDescent="0.25">
      <c r="AZ6544" s="9">
        <v>3.9763313609467459</v>
      </c>
    </row>
    <row r="6545" spans="52:52" x14ac:dyDescent="0.25">
      <c r="AZ6545" s="9">
        <v>2.4852071005917162</v>
      </c>
    </row>
    <row r="6546" spans="52:52" x14ac:dyDescent="0.25">
      <c r="AZ6546" s="9">
        <v>4.449704142011834</v>
      </c>
    </row>
    <row r="6547" spans="52:52" x14ac:dyDescent="0.25">
      <c r="AZ6547" s="9">
        <v>3.4792899408284024</v>
      </c>
    </row>
    <row r="6548" spans="52:52" x14ac:dyDescent="0.25">
      <c r="AZ6548" s="9">
        <v>3.1005917159763308</v>
      </c>
    </row>
    <row r="6549" spans="52:52" x14ac:dyDescent="0.25">
      <c r="AZ6549" s="9">
        <v>3.3609467455621305</v>
      </c>
    </row>
    <row r="6550" spans="52:52" x14ac:dyDescent="0.25">
      <c r="AZ6550" s="9">
        <v>3.4792899408284019</v>
      </c>
    </row>
    <row r="6551" spans="52:52" x14ac:dyDescent="0.25">
      <c r="AZ6551" s="9">
        <v>3.1005917159763317</v>
      </c>
    </row>
    <row r="6552" spans="52:52" x14ac:dyDescent="0.25">
      <c r="AZ6552" s="9">
        <v>3.0532544378698225</v>
      </c>
    </row>
    <row r="6553" spans="52:52" x14ac:dyDescent="0.25">
      <c r="AZ6553" s="9">
        <v>3.1242603550295858</v>
      </c>
    </row>
    <row r="6554" spans="52:52" x14ac:dyDescent="0.25">
      <c r="AZ6554" s="9">
        <v>4.5917159763313604</v>
      </c>
    </row>
    <row r="6555" spans="52:52" x14ac:dyDescent="0.25">
      <c r="AZ6555" s="9">
        <v>1.514792899408284</v>
      </c>
    </row>
    <row r="6556" spans="52:52" x14ac:dyDescent="0.25">
      <c r="AZ6556" s="9">
        <v>3.9763313609467459</v>
      </c>
    </row>
    <row r="6557" spans="52:52" x14ac:dyDescent="0.25">
      <c r="AZ6557" s="9">
        <v>2.4852071005917162</v>
      </c>
    </row>
    <row r="6558" spans="52:52" x14ac:dyDescent="0.25">
      <c r="AZ6558" s="9">
        <v>4.449704142011834</v>
      </c>
    </row>
    <row r="6559" spans="52:52" x14ac:dyDescent="0.25">
      <c r="AZ6559" s="9">
        <v>3.4792899408284024</v>
      </c>
    </row>
    <row r="6560" spans="52:52" x14ac:dyDescent="0.25">
      <c r="AZ6560" s="9">
        <v>3.1005917159763308</v>
      </c>
    </row>
    <row r="6561" spans="52:52" x14ac:dyDescent="0.25">
      <c r="AZ6561" s="9">
        <v>3.3609467455621305</v>
      </c>
    </row>
    <row r="6562" spans="52:52" x14ac:dyDescent="0.25">
      <c r="AZ6562" s="9">
        <v>3.4792899408284019</v>
      </c>
    </row>
    <row r="6563" spans="52:52" x14ac:dyDescent="0.25">
      <c r="AZ6563" s="9">
        <v>3.1005917159763317</v>
      </c>
    </row>
    <row r="6564" spans="52:52" x14ac:dyDescent="0.25">
      <c r="AZ6564" s="9">
        <v>3.0532544378698225</v>
      </c>
    </row>
    <row r="6565" spans="52:52" x14ac:dyDescent="0.25">
      <c r="AZ6565" s="9">
        <v>3.1242603550295858</v>
      </c>
    </row>
    <row r="6566" spans="52:52" x14ac:dyDescent="0.25">
      <c r="AZ6566" s="9">
        <v>4.5917159763313604</v>
      </c>
    </row>
    <row r="6567" spans="52:52" x14ac:dyDescent="0.25">
      <c r="AZ6567" s="9">
        <v>1.514792899408284</v>
      </c>
    </row>
    <row r="6568" spans="52:52" x14ac:dyDescent="0.25">
      <c r="AZ6568" s="9">
        <v>3.9763313609467459</v>
      </c>
    </row>
    <row r="6569" spans="52:52" x14ac:dyDescent="0.25">
      <c r="AZ6569" s="9">
        <v>2.4852071005917162</v>
      </c>
    </row>
    <row r="6570" spans="52:52" x14ac:dyDescent="0.25">
      <c r="AZ6570" s="9">
        <v>4.449704142011834</v>
      </c>
    </row>
    <row r="6571" spans="52:52" x14ac:dyDescent="0.25">
      <c r="AZ6571" s="9">
        <v>3.4792899408284024</v>
      </c>
    </row>
    <row r="6572" spans="52:52" x14ac:dyDescent="0.25">
      <c r="AZ6572" s="9">
        <v>3.1005917159763308</v>
      </c>
    </row>
    <row r="6573" spans="52:52" x14ac:dyDescent="0.25">
      <c r="AZ6573" s="9">
        <v>3.3609467455621305</v>
      </c>
    </row>
    <row r="6574" spans="52:52" x14ac:dyDescent="0.25">
      <c r="AZ6574" s="9">
        <v>3.4792899408284019</v>
      </c>
    </row>
    <row r="6575" spans="52:52" x14ac:dyDescent="0.25">
      <c r="AZ6575" s="9">
        <v>3.1005917159763317</v>
      </c>
    </row>
    <row r="6576" spans="52:52" x14ac:dyDescent="0.25">
      <c r="AZ6576" s="9">
        <v>3.0532544378698225</v>
      </c>
    </row>
    <row r="6577" spans="52:52" x14ac:dyDescent="0.25">
      <c r="AZ6577" s="9">
        <v>3.1242603550295858</v>
      </c>
    </row>
    <row r="6578" spans="52:52" x14ac:dyDescent="0.25">
      <c r="AZ6578" s="9">
        <v>4.5917159763313604</v>
      </c>
    </row>
    <row r="6579" spans="52:52" x14ac:dyDescent="0.25">
      <c r="AZ6579" s="9">
        <v>1.514792899408284</v>
      </c>
    </row>
    <row r="6580" spans="52:52" x14ac:dyDescent="0.25">
      <c r="AZ6580" s="9">
        <v>3.9763313609467459</v>
      </c>
    </row>
    <row r="6581" spans="52:52" x14ac:dyDescent="0.25">
      <c r="AZ6581" s="9">
        <v>2.4852071005917162</v>
      </c>
    </row>
    <row r="6582" spans="52:52" x14ac:dyDescent="0.25">
      <c r="AZ6582" s="9">
        <v>4.449704142011834</v>
      </c>
    </row>
    <row r="6583" spans="52:52" x14ac:dyDescent="0.25">
      <c r="AZ6583" s="9">
        <v>3.4792899408284024</v>
      </c>
    </row>
    <row r="6584" spans="52:52" x14ac:dyDescent="0.25">
      <c r="AZ6584" s="9">
        <v>3.1005917159763308</v>
      </c>
    </row>
    <row r="6585" spans="52:52" x14ac:dyDescent="0.25">
      <c r="AZ6585" s="9">
        <v>3.3609467455621305</v>
      </c>
    </row>
    <row r="6586" spans="52:52" x14ac:dyDescent="0.25">
      <c r="AZ6586" s="9">
        <v>3.4792899408284019</v>
      </c>
    </row>
    <row r="6587" spans="52:52" x14ac:dyDescent="0.25">
      <c r="AZ6587" s="9">
        <v>3.1005917159763317</v>
      </c>
    </row>
    <row r="6588" spans="52:52" x14ac:dyDescent="0.25">
      <c r="AZ6588" s="9">
        <v>3.0532544378698225</v>
      </c>
    </row>
    <row r="6589" spans="52:52" x14ac:dyDescent="0.25">
      <c r="AZ6589" s="9">
        <v>3.1242603550295858</v>
      </c>
    </row>
    <row r="6590" spans="52:52" x14ac:dyDescent="0.25">
      <c r="AZ6590" s="9">
        <v>4.5917159763313604</v>
      </c>
    </row>
    <row r="6591" spans="52:52" x14ac:dyDescent="0.25">
      <c r="AZ6591" s="9">
        <v>1.514792899408284</v>
      </c>
    </row>
    <row r="6592" spans="52:52" x14ac:dyDescent="0.25">
      <c r="AZ6592" s="9">
        <v>3.9763313609467459</v>
      </c>
    </row>
    <row r="6593" spans="52:52" x14ac:dyDescent="0.25">
      <c r="AZ6593" s="9">
        <v>2.4852071005917162</v>
      </c>
    </row>
    <row r="6594" spans="52:52" x14ac:dyDescent="0.25">
      <c r="AZ6594" s="9">
        <v>4.449704142011834</v>
      </c>
    </row>
    <row r="6595" spans="52:52" x14ac:dyDescent="0.25">
      <c r="AZ6595" s="9">
        <v>3.4792899408284024</v>
      </c>
    </row>
    <row r="6596" spans="52:52" x14ac:dyDescent="0.25">
      <c r="AZ6596" s="9">
        <v>3.1005917159763308</v>
      </c>
    </row>
    <row r="6597" spans="52:52" x14ac:dyDescent="0.25">
      <c r="AZ6597" s="9">
        <v>3.3609467455621305</v>
      </c>
    </row>
    <row r="6598" spans="52:52" x14ac:dyDescent="0.25">
      <c r="AZ6598" s="9">
        <v>3.4792899408284019</v>
      </c>
    </row>
    <row r="6599" spans="52:52" x14ac:dyDescent="0.25">
      <c r="AZ6599" s="9">
        <v>3.1005917159763317</v>
      </c>
    </row>
    <row r="6600" spans="52:52" x14ac:dyDescent="0.25">
      <c r="AZ6600" s="9">
        <v>3.0532544378698225</v>
      </c>
    </row>
    <row r="6601" spans="52:52" x14ac:dyDescent="0.25">
      <c r="AZ6601" s="9">
        <v>3.1242603550295858</v>
      </c>
    </row>
    <row r="6602" spans="52:52" x14ac:dyDescent="0.25">
      <c r="AZ6602" s="9">
        <v>4.5917159763313604</v>
      </c>
    </row>
    <row r="6603" spans="52:52" x14ac:dyDescent="0.25">
      <c r="AZ6603" s="9">
        <v>1.514792899408284</v>
      </c>
    </row>
    <row r="6604" spans="52:52" x14ac:dyDescent="0.25">
      <c r="AZ6604" s="9">
        <v>3.9763313609467459</v>
      </c>
    </row>
    <row r="6605" spans="52:52" x14ac:dyDescent="0.25">
      <c r="AZ6605" s="9">
        <v>2.4852071005917162</v>
      </c>
    </row>
    <row r="6606" spans="52:52" x14ac:dyDescent="0.25">
      <c r="AZ6606" s="9">
        <v>4.449704142011834</v>
      </c>
    </row>
    <row r="6607" spans="52:52" x14ac:dyDescent="0.25">
      <c r="AZ6607" s="9">
        <v>3.4792899408284024</v>
      </c>
    </row>
    <row r="6608" spans="52:52" x14ac:dyDescent="0.25">
      <c r="AZ6608" s="9">
        <v>3.1005917159763308</v>
      </c>
    </row>
    <row r="6609" spans="52:52" x14ac:dyDescent="0.25">
      <c r="AZ6609" s="9">
        <v>3.3609467455621305</v>
      </c>
    </row>
    <row r="6610" spans="52:52" x14ac:dyDescent="0.25">
      <c r="AZ6610" s="9">
        <v>3.4792899408284019</v>
      </c>
    </row>
    <row r="6611" spans="52:52" x14ac:dyDescent="0.25">
      <c r="AZ6611" s="9">
        <v>3.1005917159763317</v>
      </c>
    </row>
    <row r="6612" spans="52:52" x14ac:dyDescent="0.25">
      <c r="AZ6612" s="9">
        <v>3.0532544378698225</v>
      </c>
    </row>
    <row r="6613" spans="52:52" x14ac:dyDescent="0.25">
      <c r="AZ6613" s="9">
        <v>3.1242603550295858</v>
      </c>
    </row>
    <row r="6614" spans="52:52" x14ac:dyDescent="0.25">
      <c r="AZ6614" s="9">
        <v>4.5917159763313604</v>
      </c>
    </row>
    <row r="6615" spans="52:52" x14ac:dyDescent="0.25">
      <c r="AZ6615" s="9">
        <v>1.514792899408284</v>
      </c>
    </row>
    <row r="6616" spans="52:52" x14ac:dyDescent="0.25">
      <c r="AZ6616" s="9">
        <v>3.9763313609467459</v>
      </c>
    </row>
    <row r="6617" spans="52:52" x14ac:dyDescent="0.25">
      <c r="AZ6617" s="9">
        <v>2.4852071005917162</v>
      </c>
    </row>
    <row r="6618" spans="52:52" x14ac:dyDescent="0.25">
      <c r="AZ6618" s="9">
        <v>4.449704142011834</v>
      </c>
    </row>
    <row r="6619" spans="52:52" x14ac:dyDescent="0.25">
      <c r="AZ6619" s="9">
        <v>3.4792899408284024</v>
      </c>
    </row>
    <row r="6620" spans="52:52" x14ac:dyDescent="0.25">
      <c r="AZ6620" s="9">
        <v>3.1005917159763308</v>
      </c>
    </row>
    <row r="6621" spans="52:52" x14ac:dyDescent="0.25">
      <c r="AZ6621" s="9">
        <v>3.3609467455621305</v>
      </c>
    </row>
    <row r="6622" spans="52:52" x14ac:dyDescent="0.25">
      <c r="AZ6622" s="9">
        <v>3.4792899408284019</v>
      </c>
    </row>
    <row r="6623" spans="52:52" x14ac:dyDescent="0.25">
      <c r="AZ6623" s="9">
        <v>3.1005917159763317</v>
      </c>
    </row>
    <row r="6624" spans="52:52" x14ac:dyDescent="0.25">
      <c r="AZ6624" s="9">
        <v>3.0532544378698225</v>
      </c>
    </row>
    <row r="6625" spans="52:52" x14ac:dyDescent="0.25">
      <c r="AZ6625" s="9">
        <v>3.1242603550295858</v>
      </c>
    </row>
    <row r="6626" spans="52:52" x14ac:dyDescent="0.25">
      <c r="AZ6626" s="9">
        <v>4.5917159763313604</v>
      </c>
    </row>
    <row r="6627" spans="52:52" x14ac:dyDescent="0.25">
      <c r="AZ6627" s="9">
        <v>1.514792899408284</v>
      </c>
    </row>
    <row r="6628" spans="52:52" x14ac:dyDescent="0.25">
      <c r="AZ6628" s="9">
        <v>3.9763313609467459</v>
      </c>
    </row>
    <row r="6629" spans="52:52" x14ac:dyDescent="0.25">
      <c r="AZ6629" s="9">
        <v>2.4852071005917162</v>
      </c>
    </row>
    <row r="6630" spans="52:52" x14ac:dyDescent="0.25">
      <c r="AZ6630" s="9">
        <v>4.449704142011834</v>
      </c>
    </row>
    <row r="6631" spans="52:52" x14ac:dyDescent="0.25">
      <c r="AZ6631" s="9">
        <v>3.4792899408284024</v>
      </c>
    </row>
    <row r="6632" spans="52:52" x14ac:dyDescent="0.25">
      <c r="AZ6632" s="9">
        <v>3.1005917159763308</v>
      </c>
    </row>
    <row r="6633" spans="52:52" x14ac:dyDescent="0.25">
      <c r="AZ6633" s="9">
        <v>3.3609467455621305</v>
      </c>
    </row>
    <row r="6634" spans="52:52" x14ac:dyDescent="0.25">
      <c r="AZ6634" s="9">
        <v>3.4792899408284019</v>
      </c>
    </row>
    <row r="6635" spans="52:52" x14ac:dyDescent="0.25">
      <c r="AZ6635" s="9">
        <v>3.1005917159763317</v>
      </c>
    </row>
    <row r="6636" spans="52:52" x14ac:dyDescent="0.25">
      <c r="AZ6636" s="9">
        <v>3.0532544378698225</v>
      </c>
    </row>
    <row r="6637" spans="52:52" x14ac:dyDescent="0.25">
      <c r="AZ6637" s="9">
        <v>3.1242603550295858</v>
      </c>
    </row>
    <row r="6638" spans="52:52" x14ac:dyDescent="0.25">
      <c r="AZ6638" s="9">
        <v>4.5917159763313604</v>
      </c>
    </row>
    <row r="6639" spans="52:52" x14ac:dyDescent="0.25">
      <c r="AZ6639" s="9">
        <v>1.514792899408284</v>
      </c>
    </row>
    <row r="6640" spans="52:52" x14ac:dyDescent="0.25">
      <c r="AZ6640" s="9">
        <v>3.9763313609467459</v>
      </c>
    </row>
    <row r="6641" spans="52:52" x14ac:dyDescent="0.25">
      <c r="AZ6641" s="9">
        <v>2.4852071005917162</v>
      </c>
    </row>
    <row r="6642" spans="52:52" x14ac:dyDescent="0.25">
      <c r="AZ6642" s="9">
        <v>4.449704142011834</v>
      </c>
    </row>
    <row r="6643" spans="52:52" x14ac:dyDescent="0.25">
      <c r="AZ6643" s="9">
        <v>3.4792899408284024</v>
      </c>
    </row>
    <row r="6644" spans="52:52" x14ac:dyDescent="0.25">
      <c r="AZ6644" s="9">
        <v>3.1005917159763308</v>
      </c>
    </row>
    <row r="6645" spans="52:52" x14ac:dyDescent="0.25">
      <c r="AZ6645" s="9">
        <v>3.3609467455621305</v>
      </c>
    </row>
    <row r="6646" spans="52:52" x14ac:dyDescent="0.25">
      <c r="AZ6646" s="9">
        <v>3.4792899408284019</v>
      </c>
    </row>
    <row r="6647" spans="52:52" x14ac:dyDescent="0.25">
      <c r="AZ6647" s="9">
        <v>3.1005917159763317</v>
      </c>
    </row>
    <row r="6648" spans="52:52" x14ac:dyDescent="0.25">
      <c r="AZ6648" s="9">
        <v>3.0532544378698225</v>
      </c>
    </row>
    <row r="6649" spans="52:52" x14ac:dyDescent="0.25">
      <c r="AZ6649" s="9">
        <v>3.1242603550295858</v>
      </c>
    </row>
    <row r="6650" spans="52:52" x14ac:dyDescent="0.25">
      <c r="AZ6650" s="9">
        <v>4.5917159763313604</v>
      </c>
    </row>
    <row r="6651" spans="52:52" x14ac:dyDescent="0.25">
      <c r="AZ6651" s="9">
        <v>1.514792899408284</v>
      </c>
    </row>
    <row r="6652" spans="52:52" x14ac:dyDescent="0.25">
      <c r="AZ6652" s="9">
        <v>3.9763313609467459</v>
      </c>
    </row>
    <row r="6653" spans="52:52" x14ac:dyDescent="0.25">
      <c r="AZ6653" s="9">
        <v>2.4852071005917162</v>
      </c>
    </row>
    <row r="6654" spans="52:52" x14ac:dyDescent="0.25">
      <c r="AZ6654" s="9">
        <v>4.449704142011834</v>
      </c>
    </row>
    <row r="6655" spans="52:52" x14ac:dyDescent="0.25">
      <c r="AZ6655" s="9">
        <v>3.4792899408284024</v>
      </c>
    </row>
    <row r="6656" spans="52:52" x14ac:dyDescent="0.25">
      <c r="AZ6656" s="9">
        <v>3.1005917159763308</v>
      </c>
    </row>
    <row r="6657" spans="52:52" x14ac:dyDescent="0.25">
      <c r="AZ6657" s="9">
        <v>3.3609467455621305</v>
      </c>
    </row>
    <row r="6658" spans="52:52" x14ac:dyDescent="0.25">
      <c r="AZ6658" s="9">
        <v>3.4792899408284019</v>
      </c>
    </row>
    <row r="6659" spans="52:52" x14ac:dyDescent="0.25">
      <c r="AZ6659" s="9">
        <v>3.1005917159763317</v>
      </c>
    </row>
    <row r="6660" spans="52:52" x14ac:dyDescent="0.25">
      <c r="AZ6660" s="9">
        <v>3.0532544378698225</v>
      </c>
    </row>
    <row r="6661" spans="52:52" x14ac:dyDescent="0.25">
      <c r="AZ6661" s="9">
        <v>3.1242603550295858</v>
      </c>
    </row>
    <row r="6662" spans="52:52" x14ac:dyDescent="0.25">
      <c r="AZ6662" s="9">
        <v>4.5917159763313604</v>
      </c>
    </row>
    <row r="6663" spans="52:52" x14ac:dyDescent="0.25">
      <c r="AZ6663" s="9">
        <v>1.514792899408284</v>
      </c>
    </row>
    <row r="6664" spans="52:52" x14ac:dyDescent="0.25">
      <c r="AZ6664" s="9">
        <v>3.9763313609467459</v>
      </c>
    </row>
    <row r="6665" spans="52:52" x14ac:dyDescent="0.25">
      <c r="AZ6665" s="9">
        <v>2.4852071005917162</v>
      </c>
    </row>
    <row r="6666" spans="52:52" x14ac:dyDescent="0.25">
      <c r="AZ6666" s="9">
        <v>4.449704142011834</v>
      </c>
    </row>
    <row r="6667" spans="52:52" x14ac:dyDescent="0.25">
      <c r="AZ6667" s="9">
        <v>3.4792899408284024</v>
      </c>
    </row>
    <row r="6668" spans="52:52" x14ac:dyDescent="0.25">
      <c r="AZ6668" s="9">
        <v>3.1005917159763308</v>
      </c>
    </row>
    <row r="6669" spans="52:52" x14ac:dyDescent="0.25">
      <c r="AZ6669" s="9">
        <v>3.3609467455621305</v>
      </c>
    </row>
    <row r="6670" spans="52:52" x14ac:dyDescent="0.25">
      <c r="AZ6670" s="9">
        <v>3.4792899408284019</v>
      </c>
    </row>
    <row r="6671" spans="52:52" x14ac:dyDescent="0.25">
      <c r="AZ6671" s="9">
        <v>3.1005917159763317</v>
      </c>
    </row>
    <row r="6672" spans="52:52" x14ac:dyDescent="0.25">
      <c r="AZ6672" s="9">
        <v>3.0532544378698225</v>
      </c>
    </row>
    <row r="6673" spans="52:52" x14ac:dyDescent="0.25">
      <c r="AZ6673" s="9">
        <v>3.1242603550295858</v>
      </c>
    </row>
    <row r="6674" spans="52:52" x14ac:dyDescent="0.25">
      <c r="AZ6674" s="9">
        <v>4.5917159763313604</v>
      </c>
    </row>
    <row r="6675" spans="52:52" x14ac:dyDescent="0.25">
      <c r="AZ6675" s="9">
        <v>1.514792899408284</v>
      </c>
    </row>
    <row r="6676" spans="52:52" x14ac:dyDescent="0.25">
      <c r="AZ6676" s="9">
        <v>3.9763313609467459</v>
      </c>
    </row>
    <row r="6677" spans="52:52" x14ac:dyDescent="0.25">
      <c r="AZ6677" s="9">
        <v>2.4852071005917162</v>
      </c>
    </row>
    <row r="6678" spans="52:52" x14ac:dyDescent="0.25">
      <c r="AZ6678" s="9">
        <v>4.449704142011834</v>
      </c>
    </row>
    <row r="6679" spans="52:52" x14ac:dyDescent="0.25">
      <c r="AZ6679" s="9">
        <v>3.4792899408284024</v>
      </c>
    </row>
    <row r="6680" spans="52:52" x14ac:dyDescent="0.25">
      <c r="AZ6680" s="9">
        <v>3.1005917159763308</v>
      </c>
    </row>
    <row r="6681" spans="52:52" x14ac:dyDescent="0.25">
      <c r="AZ6681" s="9">
        <v>3.3609467455621305</v>
      </c>
    </row>
    <row r="6682" spans="52:52" x14ac:dyDescent="0.25">
      <c r="AZ6682" s="9">
        <v>3.4792899408284019</v>
      </c>
    </row>
    <row r="6683" spans="52:52" x14ac:dyDescent="0.25">
      <c r="AZ6683" s="9">
        <v>3.1005917159763317</v>
      </c>
    </row>
    <row r="6684" spans="52:52" x14ac:dyDescent="0.25">
      <c r="AZ6684" s="9">
        <v>3.0532544378698225</v>
      </c>
    </row>
    <row r="6685" spans="52:52" x14ac:dyDescent="0.25">
      <c r="AZ6685" s="9">
        <v>3.1242603550295858</v>
      </c>
    </row>
    <row r="6686" spans="52:52" x14ac:dyDescent="0.25">
      <c r="AZ6686" s="9">
        <v>4.5917159763313604</v>
      </c>
    </row>
    <row r="6687" spans="52:52" x14ac:dyDescent="0.25">
      <c r="AZ6687" s="9">
        <v>1.514792899408284</v>
      </c>
    </row>
    <row r="6688" spans="52:52" x14ac:dyDescent="0.25">
      <c r="AZ6688" s="9">
        <v>3.9763313609467459</v>
      </c>
    </row>
    <row r="6689" spans="52:52" x14ac:dyDescent="0.25">
      <c r="AZ6689" s="9">
        <v>2.4852071005917162</v>
      </c>
    </row>
    <row r="6690" spans="52:52" x14ac:dyDescent="0.25">
      <c r="AZ6690" s="9">
        <v>4.449704142011834</v>
      </c>
    </row>
    <row r="6691" spans="52:52" x14ac:dyDescent="0.25">
      <c r="AZ6691" s="9">
        <v>3.4792899408284024</v>
      </c>
    </row>
    <row r="6692" spans="52:52" x14ac:dyDescent="0.25">
      <c r="AZ6692" s="9">
        <v>3.1005917159763308</v>
      </c>
    </row>
    <row r="6693" spans="52:52" x14ac:dyDescent="0.25">
      <c r="AZ6693" s="9">
        <v>3.3609467455621305</v>
      </c>
    </row>
    <row r="6694" spans="52:52" x14ac:dyDescent="0.25">
      <c r="AZ6694" s="9">
        <v>3.4792899408284019</v>
      </c>
    </row>
    <row r="6695" spans="52:52" x14ac:dyDescent="0.25">
      <c r="AZ6695" s="9">
        <v>3.1005917159763317</v>
      </c>
    </row>
    <row r="6696" spans="52:52" x14ac:dyDescent="0.25">
      <c r="AZ6696" s="9">
        <v>3.0532544378698225</v>
      </c>
    </row>
    <row r="6697" spans="52:52" x14ac:dyDescent="0.25">
      <c r="AZ6697" s="9">
        <v>3.1242603550295858</v>
      </c>
    </row>
    <row r="6698" spans="52:52" x14ac:dyDescent="0.25">
      <c r="AZ6698" s="9">
        <v>4.5917159763313604</v>
      </c>
    </row>
    <row r="6699" spans="52:52" x14ac:dyDescent="0.25">
      <c r="AZ6699" s="9">
        <v>1.514792899408284</v>
      </c>
    </row>
    <row r="6700" spans="52:52" x14ac:dyDescent="0.25">
      <c r="AZ6700" s="9">
        <v>3.9763313609467459</v>
      </c>
    </row>
    <row r="6701" spans="52:52" x14ac:dyDescent="0.25">
      <c r="AZ6701" s="9">
        <v>2.4852071005917162</v>
      </c>
    </row>
    <row r="6702" spans="52:52" x14ac:dyDescent="0.25">
      <c r="AZ6702" s="9">
        <v>4.449704142011834</v>
      </c>
    </row>
    <row r="6703" spans="52:52" x14ac:dyDescent="0.25">
      <c r="AZ6703" s="9">
        <v>3.4792899408284024</v>
      </c>
    </row>
    <row r="6704" spans="52:52" x14ac:dyDescent="0.25">
      <c r="AZ6704" s="9">
        <v>3.1005917159763308</v>
      </c>
    </row>
    <row r="6705" spans="52:52" x14ac:dyDescent="0.25">
      <c r="AZ6705" s="9">
        <v>3.3609467455621305</v>
      </c>
    </row>
    <row r="6706" spans="52:52" x14ac:dyDescent="0.25">
      <c r="AZ6706" s="9">
        <v>3.4792899408284019</v>
      </c>
    </row>
    <row r="6707" spans="52:52" x14ac:dyDescent="0.25">
      <c r="AZ6707" s="9">
        <v>3.1005917159763317</v>
      </c>
    </row>
    <row r="6708" spans="52:52" x14ac:dyDescent="0.25">
      <c r="AZ6708" s="9">
        <v>3.0532544378698225</v>
      </c>
    </row>
    <row r="6709" spans="52:52" x14ac:dyDescent="0.25">
      <c r="AZ6709" s="9">
        <v>3.1242603550295858</v>
      </c>
    </row>
    <row r="6710" spans="52:52" x14ac:dyDescent="0.25">
      <c r="AZ6710" s="9">
        <v>4.5917159763313604</v>
      </c>
    </row>
    <row r="6711" spans="52:52" x14ac:dyDescent="0.25">
      <c r="AZ6711" s="9">
        <v>1.514792899408284</v>
      </c>
    </row>
    <row r="6712" spans="52:52" x14ac:dyDescent="0.25">
      <c r="AZ6712" s="9">
        <v>3.9763313609467459</v>
      </c>
    </row>
    <row r="6713" spans="52:52" x14ac:dyDescent="0.25">
      <c r="AZ6713" s="9">
        <v>2.4852071005917162</v>
      </c>
    </row>
    <row r="6714" spans="52:52" x14ac:dyDescent="0.25">
      <c r="AZ6714" s="9">
        <v>4.449704142011834</v>
      </c>
    </row>
    <row r="6715" spans="52:52" x14ac:dyDescent="0.25">
      <c r="AZ6715" s="9">
        <v>3.4792899408284024</v>
      </c>
    </row>
    <row r="6716" spans="52:52" x14ac:dyDescent="0.25">
      <c r="AZ6716" s="9">
        <v>3.1005917159763308</v>
      </c>
    </row>
    <row r="6717" spans="52:52" x14ac:dyDescent="0.25">
      <c r="AZ6717" s="9">
        <v>3.3609467455621305</v>
      </c>
    </row>
    <row r="6718" spans="52:52" x14ac:dyDescent="0.25">
      <c r="AZ6718" s="9">
        <v>3.4792899408284019</v>
      </c>
    </row>
    <row r="6719" spans="52:52" x14ac:dyDescent="0.25">
      <c r="AZ6719" s="9">
        <v>3.1005917159763317</v>
      </c>
    </row>
    <row r="6720" spans="52:52" x14ac:dyDescent="0.25">
      <c r="AZ6720" s="9">
        <v>3.0532544378698225</v>
      </c>
    </row>
    <row r="6721" spans="52:52" x14ac:dyDescent="0.25">
      <c r="AZ6721" s="9">
        <v>3.1242603550295858</v>
      </c>
    </row>
    <row r="6722" spans="52:52" x14ac:dyDescent="0.25">
      <c r="AZ6722" s="9">
        <v>4.5917159763313604</v>
      </c>
    </row>
    <row r="6723" spans="52:52" x14ac:dyDescent="0.25">
      <c r="AZ6723" s="9">
        <v>1.514792899408284</v>
      </c>
    </row>
    <row r="6724" spans="52:52" x14ac:dyDescent="0.25">
      <c r="AZ6724" s="9">
        <v>3.9763313609467459</v>
      </c>
    </row>
    <row r="6725" spans="52:52" x14ac:dyDescent="0.25">
      <c r="AZ6725" s="9">
        <v>2.4852071005917162</v>
      </c>
    </row>
    <row r="6726" spans="52:52" x14ac:dyDescent="0.25">
      <c r="AZ6726" s="9">
        <v>4.449704142011834</v>
      </c>
    </row>
    <row r="6727" spans="52:52" x14ac:dyDescent="0.25">
      <c r="AZ6727" s="9">
        <v>3.4792899408284024</v>
      </c>
    </row>
    <row r="6728" spans="52:52" x14ac:dyDescent="0.25">
      <c r="AZ6728" s="9">
        <v>3.1005917159763308</v>
      </c>
    </row>
    <row r="6729" spans="52:52" x14ac:dyDescent="0.25">
      <c r="AZ6729" s="9">
        <v>3.3609467455621305</v>
      </c>
    </row>
    <row r="6730" spans="52:52" x14ac:dyDescent="0.25">
      <c r="AZ6730" s="9">
        <v>3.4792899408284019</v>
      </c>
    </row>
    <row r="6731" spans="52:52" x14ac:dyDescent="0.25">
      <c r="AZ6731" s="9">
        <v>3.1005917159763317</v>
      </c>
    </row>
    <row r="6732" spans="52:52" x14ac:dyDescent="0.25">
      <c r="AZ6732" s="9">
        <v>3.0532544378698225</v>
      </c>
    </row>
    <row r="6733" spans="52:52" x14ac:dyDescent="0.25">
      <c r="AZ6733" s="9">
        <v>3.1242603550295858</v>
      </c>
    </row>
    <row r="6734" spans="52:52" x14ac:dyDescent="0.25">
      <c r="AZ6734" s="9">
        <v>4.5917159763313604</v>
      </c>
    </row>
    <row r="6735" spans="52:52" x14ac:dyDescent="0.25">
      <c r="AZ6735" s="9">
        <v>1.514792899408284</v>
      </c>
    </row>
    <row r="6736" spans="52:52" x14ac:dyDescent="0.25">
      <c r="AZ6736" s="9">
        <v>3.9763313609467459</v>
      </c>
    </row>
    <row r="6737" spans="52:52" x14ac:dyDescent="0.25">
      <c r="AZ6737" s="9">
        <v>2.4852071005917162</v>
      </c>
    </row>
    <row r="6738" spans="52:52" x14ac:dyDescent="0.25">
      <c r="AZ6738" s="9">
        <v>4.449704142011834</v>
      </c>
    </row>
    <row r="6739" spans="52:52" x14ac:dyDescent="0.25">
      <c r="AZ6739" s="9">
        <v>3.4792899408284024</v>
      </c>
    </row>
    <row r="6740" spans="52:52" x14ac:dyDescent="0.25">
      <c r="AZ6740" s="9">
        <v>3.1005917159763308</v>
      </c>
    </row>
    <row r="6741" spans="52:52" x14ac:dyDescent="0.25">
      <c r="AZ6741" s="9">
        <v>3.3609467455621305</v>
      </c>
    </row>
    <row r="6742" spans="52:52" x14ac:dyDescent="0.25">
      <c r="AZ6742" s="9">
        <v>3.4792899408284019</v>
      </c>
    </row>
    <row r="6743" spans="52:52" x14ac:dyDescent="0.25">
      <c r="AZ6743" s="9">
        <v>3.1005917159763317</v>
      </c>
    </row>
    <row r="6744" spans="52:52" x14ac:dyDescent="0.25">
      <c r="AZ6744" s="9">
        <v>3.0532544378698225</v>
      </c>
    </row>
    <row r="6745" spans="52:52" x14ac:dyDescent="0.25">
      <c r="AZ6745" s="9">
        <v>3.1242603550295858</v>
      </c>
    </row>
    <row r="6746" spans="52:52" x14ac:dyDescent="0.25">
      <c r="AZ6746" s="9">
        <v>4.5917159763313604</v>
      </c>
    </row>
    <row r="6747" spans="52:52" x14ac:dyDescent="0.25">
      <c r="AZ6747" s="9">
        <v>1.514792899408284</v>
      </c>
    </row>
    <row r="6748" spans="52:52" x14ac:dyDescent="0.25">
      <c r="AZ6748" s="9">
        <v>3.9763313609467459</v>
      </c>
    </row>
    <row r="6749" spans="52:52" x14ac:dyDescent="0.25">
      <c r="AZ6749" s="9">
        <v>2.4852071005917162</v>
      </c>
    </row>
    <row r="6750" spans="52:52" x14ac:dyDescent="0.25">
      <c r="AZ6750" s="9">
        <v>4.449704142011834</v>
      </c>
    </row>
    <row r="6751" spans="52:52" x14ac:dyDescent="0.25">
      <c r="AZ6751" s="9">
        <v>3.4792899408284024</v>
      </c>
    </row>
    <row r="6752" spans="52:52" x14ac:dyDescent="0.25">
      <c r="AZ6752" s="9">
        <v>3.1005917159763308</v>
      </c>
    </row>
    <row r="6753" spans="52:52" x14ac:dyDescent="0.25">
      <c r="AZ6753" s="9">
        <v>3.3609467455621305</v>
      </c>
    </row>
    <row r="6754" spans="52:52" x14ac:dyDescent="0.25">
      <c r="AZ6754" s="9">
        <v>3.4792899408284019</v>
      </c>
    </row>
    <row r="6755" spans="52:52" x14ac:dyDescent="0.25">
      <c r="AZ6755" s="9">
        <v>3.1005917159763317</v>
      </c>
    </row>
    <row r="6756" spans="52:52" x14ac:dyDescent="0.25">
      <c r="AZ6756" s="9">
        <v>3.0532544378698225</v>
      </c>
    </row>
    <row r="6757" spans="52:52" x14ac:dyDescent="0.25">
      <c r="AZ6757" s="9">
        <v>3.1242603550295858</v>
      </c>
    </row>
    <row r="6758" spans="52:52" x14ac:dyDescent="0.25">
      <c r="AZ6758" s="9">
        <v>4.5917159763313604</v>
      </c>
    </row>
    <row r="6759" spans="52:52" x14ac:dyDescent="0.25">
      <c r="AZ6759" s="9">
        <v>1.514792899408284</v>
      </c>
    </row>
    <row r="6760" spans="52:52" x14ac:dyDescent="0.25">
      <c r="AZ6760" s="9">
        <v>3.9763313609467459</v>
      </c>
    </row>
    <row r="6761" spans="52:52" x14ac:dyDescent="0.25">
      <c r="AZ6761" s="9">
        <v>2.4852071005917162</v>
      </c>
    </row>
    <row r="6762" spans="52:52" x14ac:dyDescent="0.25">
      <c r="AZ6762" s="9">
        <v>4.449704142011834</v>
      </c>
    </row>
    <row r="6763" spans="52:52" x14ac:dyDescent="0.25">
      <c r="AZ6763" s="9">
        <v>3.4792899408284024</v>
      </c>
    </row>
    <row r="6764" spans="52:52" x14ac:dyDescent="0.25">
      <c r="AZ6764" s="9">
        <v>3.1005917159763308</v>
      </c>
    </row>
    <row r="6765" spans="52:52" x14ac:dyDescent="0.25">
      <c r="AZ6765" s="9">
        <v>3.3609467455621305</v>
      </c>
    </row>
    <row r="6766" spans="52:52" x14ac:dyDescent="0.25">
      <c r="AZ6766" s="9">
        <v>3.4792899408284019</v>
      </c>
    </row>
    <row r="6767" spans="52:52" x14ac:dyDescent="0.25">
      <c r="AZ6767" s="9">
        <v>3.1005917159763317</v>
      </c>
    </row>
    <row r="6768" spans="52:52" x14ac:dyDescent="0.25">
      <c r="AZ6768" s="9">
        <v>3.0532544378698225</v>
      </c>
    </row>
    <row r="6769" spans="52:52" x14ac:dyDescent="0.25">
      <c r="AZ6769" s="9">
        <v>3.1242603550295858</v>
      </c>
    </row>
    <row r="6770" spans="52:52" x14ac:dyDescent="0.25">
      <c r="AZ6770" s="9">
        <v>4.5917159763313604</v>
      </c>
    </row>
    <row r="6771" spans="52:52" x14ac:dyDescent="0.25">
      <c r="AZ6771" s="9">
        <v>1.514792899408284</v>
      </c>
    </row>
    <row r="6772" spans="52:52" x14ac:dyDescent="0.25">
      <c r="AZ6772" s="9">
        <v>3.9763313609467459</v>
      </c>
    </row>
    <row r="6773" spans="52:52" x14ac:dyDescent="0.25">
      <c r="AZ6773" s="9">
        <v>2.4852071005917162</v>
      </c>
    </row>
    <row r="6774" spans="52:52" x14ac:dyDescent="0.25">
      <c r="AZ6774" s="9">
        <v>4.449704142011834</v>
      </c>
    </row>
    <row r="6775" spans="52:52" x14ac:dyDescent="0.25">
      <c r="AZ6775" s="9">
        <v>3.4792899408284024</v>
      </c>
    </row>
    <row r="6776" spans="52:52" x14ac:dyDescent="0.25">
      <c r="AZ6776" s="9">
        <v>3.1005917159763308</v>
      </c>
    </row>
    <row r="6777" spans="52:52" x14ac:dyDescent="0.25">
      <c r="AZ6777" s="9">
        <v>3.3609467455621305</v>
      </c>
    </row>
    <row r="6778" spans="52:52" x14ac:dyDescent="0.25">
      <c r="AZ6778" s="9">
        <v>3.4792899408284019</v>
      </c>
    </row>
    <row r="6779" spans="52:52" x14ac:dyDescent="0.25">
      <c r="AZ6779" s="9">
        <v>3.1005917159763317</v>
      </c>
    </row>
    <row r="6780" spans="52:52" x14ac:dyDescent="0.25">
      <c r="AZ6780" s="9">
        <v>3.0532544378698225</v>
      </c>
    </row>
    <row r="6781" spans="52:52" x14ac:dyDescent="0.25">
      <c r="AZ6781" s="9">
        <v>3.1242603550295858</v>
      </c>
    </row>
    <row r="6782" spans="52:52" x14ac:dyDescent="0.25">
      <c r="AZ6782" s="9">
        <v>4.5917159763313604</v>
      </c>
    </row>
    <row r="6783" spans="52:52" x14ac:dyDescent="0.25">
      <c r="AZ6783" s="9">
        <v>1.514792899408284</v>
      </c>
    </row>
    <row r="6784" spans="52:52" x14ac:dyDescent="0.25">
      <c r="AZ6784" s="9">
        <v>3.9763313609467459</v>
      </c>
    </row>
    <row r="6785" spans="52:52" x14ac:dyDescent="0.25">
      <c r="AZ6785" s="9">
        <v>2.4852071005917162</v>
      </c>
    </row>
    <row r="6786" spans="52:52" x14ac:dyDescent="0.25">
      <c r="AZ6786" s="9">
        <v>4.449704142011834</v>
      </c>
    </row>
    <row r="6787" spans="52:52" x14ac:dyDescent="0.25">
      <c r="AZ6787" s="9">
        <v>3.4792899408284024</v>
      </c>
    </row>
    <row r="6788" spans="52:52" x14ac:dyDescent="0.25">
      <c r="AZ6788" s="9">
        <v>3.1005917159763308</v>
      </c>
    </row>
    <row r="6789" spans="52:52" x14ac:dyDescent="0.25">
      <c r="AZ6789" s="9">
        <v>3.3609467455621305</v>
      </c>
    </row>
    <row r="6790" spans="52:52" x14ac:dyDescent="0.25">
      <c r="AZ6790" s="9">
        <v>3.4792899408284019</v>
      </c>
    </row>
    <row r="6791" spans="52:52" x14ac:dyDescent="0.25">
      <c r="AZ6791" s="9">
        <v>3.1005917159763317</v>
      </c>
    </row>
    <row r="6792" spans="52:52" x14ac:dyDescent="0.25">
      <c r="AZ6792" s="9">
        <v>3.0532544378698225</v>
      </c>
    </row>
    <row r="6793" spans="52:52" x14ac:dyDescent="0.25">
      <c r="AZ6793" s="9">
        <v>3.1242603550295858</v>
      </c>
    </row>
    <row r="6794" spans="52:52" x14ac:dyDescent="0.25">
      <c r="AZ6794" s="9">
        <v>4.5917159763313604</v>
      </c>
    </row>
    <row r="6795" spans="52:52" x14ac:dyDescent="0.25">
      <c r="AZ6795" s="9">
        <v>1.514792899408284</v>
      </c>
    </row>
    <row r="6796" spans="52:52" x14ac:dyDescent="0.25">
      <c r="AZ6796" s="9">
        <v>3.9763313609467459</v>
      </c>
    </row>
    <row r="6797" spans="52:52" x14ac:dyDescent="0.25">
      <c r="AZ6797" s="9">
        <v>2.4852071005917162</v>
      </c>
    </row>
    <row r="6798" spans="52:52" x14ac:dyDescent="0.25">
      <c r="AZ6798" s="9">
        <v>4.449704142011834</v>
      </c>
    </row>
    <row r="6799" spans="52:52" x14ac:dyDescent="0.25">
      <c r="AZ6799" s="9">
        <v>3.4792899408284024</v>
      </c>
    </row>
    <row r="6800" spans="52:52" x14ac:dyDescent="0.25">
      <c r="AZ6800" s="9">
        <v>3.1005917159763308</v>
      </c>
    </row>
    <row r="6801" spans="52:52" x14ac:dyDescent="0.25">
      <c r="AZ6801" s="9">
        <v>3.3609467455621305</v>
      </c>
    </row>
    <row r="6802" spans="52:52" x14ac:dyDescent="0.25">
      <c r="AZ6802" s="9">
        <v>3.4792899408284019</v>
      </c>
    </row>
    <row r="6803" spans="52:52" x14ac:dyDescent="0.25">
      <c r="AZ6803" s="9">
        <v>3.1005917159763317</v>
      </c>
    </row>
    <row r="6804" spans="52:52" x14ac:dyDescent="0.25">
      <c r="AZ6804" s="9">
        <v>3.0532544378698225</v>
      </c>
    </row>
    <row r="6805" spans="52:52" x14ac:dyDescent="0.25">
      <c r="AZ6805" s="9">
        <v>3.1242603550295858</v>
      </c>
    </row>
    <row r="6806" spans="52:52" x14ac:dyDescent="0.25">
      <c r="AZ6806" s="9">
        <v>4.5917159763313604</v>
      </c>
    </row>
    <row r="6807" spans="52:52" x14ac:dyDescent="0.25">
      <c r="AZ6807" s="9">
        <v>1.514792899408284</v>
      </c>
    </row>
    <row r="6808" spans="52:52" x14ac:dyDescent="0.25">
      <c r="AZ6808" s="9">
        <v>3.9763313609467459</v>
      </c>
    </row>
    <row r="6809" spans="52:52" x14ac:dyDescent="0.25">
      <c r="AZ6809" s="9">
        <v>2.4852071005917162</v>
      </c>
    </row>
    <row r="6810" spans="52:52" x14ac:dyDescent="0.25">
      <c r="AZ6810" s="9">
        <v>4.449704142011834</v>
      </c>
    </row>
    <row r="6811" spans="52:52" x14ac:dyDescent="0.25">
      <c r="AZ6811" s="9">
        <v>3.4792899408284024</v>
      </c>
    </row>
    <row r="6812" spans="52:52" x14ac:dyDescent="0.25">
      <c r="AZ6812" s="9">
        <v>3.1005917159763308</v>
      </c>
    </row>
    <row r="6813" spans="52:52" x14ac:dyDescent="0.25">
      <c r="AZ6813" s="9">
        <v>3.3609467455621305</v>
      </c>
    </row>
    <row r="6814" spans="52:52" x14ac:dyDescent="0.25">
      <c r="AZ6814" s="9">
        <v>3.4792899408284019</v>
      </c>
    </row>
    <row r="6815" spans="52:52" x14ac:dyDescent="0.25">
      <c r="AZ6815" s="9">
        <v>3.1005917159763317</v>
      </c>
    </row>
    <row r="6816" spans="52:52" x14ac:dyDescent="0.25">
      <c r="AZ6816" s="9">
        <v>3.0532544378698225</v>
      </c>
    </row>
    <row r="6817" spans="52:52" x14ac:dyDescent="0.25">
      <c r="AZ6817" s="9">
        <v>3.1242603550295858</v>
      </c>
    </row>
    <row r="6818" spans="52:52" x14ac:dyDescent="0.25">
      <c r="AZ6818" s="9">
        <v>4.5917159763313604</v>
      </c>
    </row>
    <row r="6819" spans="52:52" x14ac:dyDescent="0.25">
      <c r="AZ6819" s="9">
        <v>1.514792899408284</v>
      </c>
    </row>
    <row r="6820" spans="52:52" x14ac:dyDescent="0.25">
      <c r="AZ6820" s="9">
        <v>3.9763313609467459</v>
      </c>
    </row>
    <row r="6821" spans="52:52" x14ac:dyDescent="0.25">
      <c r="AZ6821" s="9">
        <v>2.4852071005917162</v>
      </c>
    </row>
    <row r="6822" spans="52:52" x14ac:dyDescent="0.25">
      <c r="AZ6822" s="9">
        <v>4.449704142011834</v>
      </c>
    </row>
    <row r="6823" spans="52:52" x14ac:dyDescent="0.25">
      <c r="AZ6823" s="9">
        <v>3.4792899408284024</v>
      </c>
    </row>
    <row r="6824" spans="52:52" x14ac:dyDescent="0.25">
      <c r="AZ6824" s="9">
        <v>3.1005917159763308</v>
      </c>
    </row>
    <row r="6825" spans="52:52" x14ac:dyDescent="0.25">
      <c r="AZ6825" s="9">
        <v>3.3609467455621305</v>
      </c>
    </row>
    <row r="6826" spans="52:52" x14ac:dyDescent="0.25">
      <c r="AZ6826" s="9">
        <v>3.4792899408284019</v>
      </c>
    </row>
    <row r="6827" spans="52:52" x14ac:dyDescent="0.25">
      <c r="AZ6827" s="9">
        <v>3.1005917159763317</v>
      </c>
    </row>
    <row r="6828" spans="52:52" x14ac:dyDescent="0.25">
      <c r="AZ6828" s="9">
        <v>3.0532544378698225</v>
      </c>
    </row>
    <row r="6829" spans="52:52" x14ac:dyDescent="0.25">
      <c r="AZ6829" s="9">
        <v>3.1242603550295858</v>
      </c>
    </row>
    <row r="6830" spans="52:52" x14ac:dyDescent="0.25">
      <c r="AZ6830" s="9">
        <v>4.5917159763313604</v>
      </c>
    </row>
    <row r="6831" spans="52:52" x14ac:dyDescent="0.25">
      <c r="AZ6831" s="9">
        <v>1.514792899408284</v>
      </c>
    </row>
    <row r="6832" spans="52:52" x14ac:dyDescent="0.25">
      <c r="AZ6832" s="9">
        <v>3.9763313609467459</v>
      </c>
    </row>
    <row r="6833" spans="52:52" x14ac:dyDescent="0.25">
      <c r="AZ6833" s="9">
        <v>2.4852071005917162</v>
      </c>
    </row>
    <row r="6834" spans="52:52" x14ac:dyDescent="0.25">
      <c r="AZ6834" s="9">
        <v>4.449704142011834</v>
      </c>
    </row>
    <row r="6835" spans="52:52" x14ac:dyDescent="0.25">
      <c r="AZ6835" s="9">
        <v>3.4792899408284024</v>
      </c>
    </row>
    <row r="6836" spans="52:52" x14ac:dyDescent="0.25">
      <c r="AZ6836" s="9">
        <v>3.1005917159763308</v>
      </c>
    </row>
    <row r="6837" spans="52:52" x14ac:dyDescent="0.25">
      <c r="AZ6837" s="9">
        <v>3.3609467455621305</v>
      </c>
    </row>
    <row r="6838" spans="52:52" x14ac:dyDescent="0.25">
      <c r="AZ6838" s="9">
        <v>3.4792899408284019</v>
      </c>
    </row>
    <row r="6839" spans="52:52" x14ac:dyDescent="0.25">
      <c r="AZ6839" s="9">
        <v>3.1005917159763317</v>
      </c>
    </row>
    <row r="6840" spans="52:52" x14ac:dyDescent="0.25">
      <c r="AZ6840" s="9">
        <v>3.0532544378698225</v>
      </c>
    </row>
    <row r="6841" spans="52:52" x14ac:dyDescent="0.25">
      <c r="AZ6841" s="9">
        <v>3.1242603550295858</v>
      </c>
    </row>
    <row r="6842" spans="52:52" x14ac:dyDescent="0.25">
      <c r="AZ6842" s="9">
        <v>4.5917159763313604</v>
      </c>
    </row>
    <row r="6843" spans="52:52" x14ac:dyDescent="0.25">
      <c r="AZ6843" s="9">
        <v>1.514792899408284</v>
      </c>
    </row>
    <row r="6844" spans="52:52" x14ac:dyDescent="0.25">
      <c r="AZ6844" s="9">
        <v>3.9763313609467459</v>
      </c>
    </row>
    <row r="6845" spans="52:52" x14ac:dyDescent="0.25">
      <c r="AZ6845" s="9">
        <v>2.4852071005917162</v>
      </c>
    </row>
    <row r="6846" spans="52:52" x14ac:dyDescent="0.25">
      <c r="AZ6846" s="9">
        <v>4.449704142011834</v>
      </c>
    </row>
    <row r="6847" spans="52:52" x14ac:dyDescent="0.25">
      <c r="AZ6847" s="9">
        <v>3.4792899408284024</v>
      </c>
    </row>
    <row r="6848" spans="52:52" x14ac:dyDescent="0.25">
      <c r="AZ6848" s="9">
        <v>3.1005917159763308</v>
      </c>
    </row>
    <row r="6849" spans="52:52" x14ac:dyDescent="0.25">
      <c r="AZ6849" s="9">
        <v>3.3609467455621305</v>
      </c>
    </row>
    <row r="6850" spans="52:52" x14ac:dyDescent="0.25">
      <c r="AZ6850" s="9">
        <v>3.4792899408284019</v>
      </c>
    </row>
    <row r="6851" spans="52:52" x14ac:dyDescent="0.25">
      <c r="AZ6851" s="9">
        <v>3.1005917159763317</v>
      </c>
    </row>
    <row r="6852" spans="52:52" x14ac:dyDescent="0.25">
      <c r="AZ6852" s="9">
        <v>3.0532544378698225</v>
      </c>
    </row>
    <row r="6853" spans="52:52" x14ac:dyDescent="0.25">
      <c r="AZ6853" s="9">
        <v>3.1242603550295858</v>
      </c>
    </row>
    <row r="6854" spans="52:52" x14ac:dyDescent="0.25">
      <c r="AZ6854" s="9">
        <v>4.5917159763313604</v>
      </c>
    </row>
    <row r="6855" spans="52:52" x14ac:dyDescent="0.25">
      <c r="AZ6855" s="9">
        <v>1.514792899408284</v>
      </c>
    </row>
    <row r="6856" spans="52:52" x14ac:dyDescent="0.25">
      <c r="AZ6856" s="9">
        <v>3.9763313609467459</v>
      </c>
    </row>
    <row r="6857" spans="52:52" x14ac:dyDescent="0.25">
      <c r="AZ6857" s="9">
        <v>2.4852071005917162</v>
      </c>
    </row>
    <row r="6858" spans="52:52" x14ac:dyDescent="0.25">
      <c r="AZ6858" s="9">
        <v>4.449704142011834</v>
      </c>
    </row>
    <row r="6859" spans="52:52" x14ac:dyDescent="0.25">
      <c r="AZ6859" s="9">
        <v>3.4792899408284024</v>
      </c>
    </row>
    <row r="6860" spans="52:52" x14ac:dyDescent="0.25">
      <c r="AZ6860" s="9">
        <v>3.1005917159763308</v>
      </c>
    </row>
    <row r="6861" spans="52:52" x14ac:dyDescent="0.25">
      <c r="AZ6861" s="9">
        <v>3.3609467455621305</v>
      </c>
    </row>
    <row r="6862" spans="52:52" x14ac:dyDescent="0.25">
      <c r="AZ6862" s="9">
        <v>3.4792899408284019</v>
      </c>
    </row>
    <row r="6863" spans="52:52" x14ac:dyDescent="0.25">
      <c r="AZ6863" s="9">
        <v>3.1005917159763317</v>
      </c>
    </row>
    <row r="6864" spans="52:52" x14ac:dyDescent="0.25">
      <c r="AZ6864" s="9">
        <v>3.0532544378698225</v>
      </c>
    </row>
    <row r="6865" spans="52:52" x14ac:dyDescent="0.25">
      <c r="AZ6865" s="9">
        <v>3.1242603550295858</v>
      </c>
    </row>
    <row r="6866" spans="52:52" x14ac:dyDescent="0.25">
      <c r="AZ6866" s="9">
        <v>4.5917159763313604</v>
      </c>
    </row>
    <row r="6867" spans="52:52" x14ac:dyDescent="0.25">
      <c r="AZ6867" s="9">
        <v>1.514792899408284</v>
      </c>
    </row>
    <row r="6868" spans="52:52" x14ac:dyDescent="0.25">
      <c r="AZ6868" s="9">
        <v>3.9763313609467459</v>
      </c>
    </row>
    <row r="6869" spans="52:52" x14ac:dyDescent="0.25">
      <c r="AZ6869" s="9">
        <v>2.4852071005917162</v>
      </c>
    </row>
    <row r="6870" spans="52:52" x14ac:dyDescent="0.25">
      <c r="AZ6870" s="9">
        <v>4.449704142011834</v>
      </c>
    </row>
    <row r="6871" spans="52:52" x14ac:dyDescent="0.25">
      <c r="AZ6871" s="9">
        <v>3.4792899408284024</v>
      </c>
    </row>
    <row r="6872" spans="52:52" x14ac:dyDescent="0.25">
      <c r="AZ6872" s="9">
        <v>3.1005917159763308</v>
      </c>
    </row>
    <row r="6873" spans="52:52" x14ac:dyDescent="0.25">
      <c r="AZ6873" s="9">
        <v>3.3609467455621305</v>
      </c>
    </row>
    <row r="6874" spans="52:52" x14ac:dyDescent="0.25">
      <c r="AZ6874" s="9">
        <v>3.4792899408284019</v>
      </c>
    </row>
    <row r="6875" spans="52:52" x14ac:dyDescent="0.25">
      <c r="AZ6875" s="9">
        <v>3.1005917159763317</v>
      </c>
    </row>
    <row r="6876" spans="52:52" x14ac:dyDescent="0.25">
      <c r="AZ6876" s="9">
        <v>3.0532544378698225</v>
      </c>
    </row>
    <row r="6877" spans="52:52" x14ac:dyDescent="0.25">
      <c r="AZ6877" s="9">
        <v>3.1242603550295858</v>
      </c>
    </row>
    <row r="6878" spans="52:52" x14ac:dyDescent="0.25">
      <c r="AZ6878" s="9">
        <v>4.5917159763313604</v>
      </c>
    </row>
    <row r="6879" spans="52:52" x14ac:dyDescent="0.25">
      <c r="AZ6879" s="9">
        <v>1.514792899408284</v>
      </c>
    </row>
    <row r="6880" spans="52:52" x14ac:dyDescent="0.25">
      <c r="AZ6880" s="9">
        <v>3.9763313609467459</v>
      </c>
    </row>
    <row r="6881" spans="52:52" x14ac:dyDescent="0.25">
      <c r="AZ6881" s="9">
        <v>2.4852071005917162</v>
      </c>
    </row>
    <row r="6882" spans="52:52" x14ac:dyDescent="0.25">
      <c r="AZ6882" s="9">
        <v>4.449704142011834</v>
      </c>
    </row>
    <row r="6883" spans="52:52" x14ac:dyDescent="0.25">
      <c r="AZ6883" s="9">
        <v>3.4792899408284024</v>
      </c>
    </row>
    <row r="6884" spans="52:52" x14ac:dyDescent="0.25">
      <c r="AZ6884" s="9">
        <v>3.1005917159763308</v>
      </c>
    </row>
    <row r="6885" spans="52:52" x14ac:dyDescent="0.25">
      <c r="AZ6885" s="9">
        <v>3.3609467455621305</v>
      </c>
    </row>
    <row r="6886" spans="52:52" x14ac:dyDescent="0.25">
      <c r="AZ6886" s="9">
        <v>3.4792899408284019</v>
      </c>
    </row>
    <row r="6887" spans="52:52" x14ac:dyDescent="0.25">
      <c r="AZ6887" s="9">
        <v>3.1005917159763317</v>
      </c>
    </row>
    <row r="6888" spans="52:52" x14ac:dyDescent="0.25">
      <c r="AZ6888" s="9">
        <v>3.0532544378698225</v>
      </c>
    </row>
    <row r="6889" spans="52:52" x14ac:dyDescent="0.25">
      <c r="AZ6889" s="9">
        <v>3.1242603550295858</v>
      </c>
    </row>
    <row r="6890" spans="52:52" x14ac:dyDescent="0.25">
      <c r="AZ6890" s="9">
        <v>4.5917159763313604</v>
      </c>
    </row>
    <row r="6891" spans="52:52" x14ac:dyDescent="0.25">
      <c r="AZ6891" s="9">
        <v>1.514792899408284</v>
      </c>
    </row>
    <row r="6892" spans="52:52" x14ac:dyDescent="0.25">
      <c r="AZ6892" s="9">
        <v>3.9763313609467459</v>
      </c>
    </row>
    <row r="6893" spans="52:52" x14ac:dyDescent="0.25">
      <c r="AZ6893" s="9">
        <v>2.4852071005917162</v>
      </c>
    </row>
    <row r="6894" spans="52:52" x14ac:dyDescent="0.25">
      <c r="AZ6894" s="9">
        <v>4.449704142011834</v>
      </c>
    </row>
    <row r="6895" spans="52:52" x14ac:dyDescent="0.25">
      <c r="AZ6895" s="9">
        <v>3.4792899408284024</v>
      </c>
    </row>
    <row r="6896" spans="52:52" x14ac:dyDescent="0.25">
      <c r="AZ6896" s="9">
        <v>3.1005917159763308</v>
      </c>
    </row>
    <row r="6897" spans="52:52" x14ac:dyDescent="0.25">
      <c r="AZ6897" s="9">
        <v>3.3609467455621305</v>
      </c>
    </row>
    <row r="6898" spans="52:52" x14ac:dyDescent="0.25">
      <c r="AZ6898" s="9">
        <v>3.4792899408284019</v>
      </c>
    </row>
    <row r="6899" spans="52:52" x14ac:dyDescent="0.25">
      <c r="AZ6899" s="9">
        <v>3.1005917159763317</v>
      </c>
    </row>
    <row r="6900" spans="52:52" x14ac:dyDescent="0.25">
      <c r="AZ6900" s="9">
        <v>3.0532544378698225</v>
      </c>
    </row>
    <row r="6901" spans="52:52" x14ac:dyDescent="0.25">
      <c r="AZ6901" s="9">
        <v>3.1242603550295858</v>
      </c>
    </row>
    <row r="6902" spans="52:52" x14ac:dyDescent="0.25">
      <c r="AZ6902" s="9">
        <v>4.5917159763313604</v>
      </c>
    </row>
    <row r="6903" spans="52:52" x14ac:dyDescent="0.25">
      <c r="AZ6903" s="9">
        <v>1.514792899408284</v>
      </c>
    </row>
    <row r="6904" spans="52:52" x14ac:dyDescent="0.25">
      <c r="AZ6904" s="9">
        <v>3.9763313609467459</v>
      </c>
    </row>
    <row r="6905" spans="52:52" x14ac:dyDescent="0.25">
      <c r="AZ6905" s="9">
        <v>2.4852071005917162</v>
      </c>
    </row>
    <row r="6906" spans="52:52" x14ac:dyDescent="0.25">
      <c r="AZ6906" s="9">
        <v>4.449704142011834</v>
      </c>
    </row>
    <row r="6907" spans="52:52" x14ac:dyDescent="0.25">
      <c r="AZ6907" s="9">
        <v>3.4792899408284024</v>
      </c>
    </row>
    <row r="6908" spans="52:52" x14ac:dyDescent="0.25">
      <c r="AZ6908" s="9">
        <v>3.1005917159763308</v>
      </c>
    </row>
    <row r="6909" spans="52:52" x14ac:dyDescent="0.25">
      <c r="AZ6909" s="9">
        <v>3.3609467455621305</v>
      </c>
    </row>
    <row r="6910" spans="52:52" x14ac:dyDescent="0.25">
      <c r="AZ6910" s="9">
        <v>3.4792899408284019</v>
      </c>
    </row>
    <row r="6911" spans="52:52" x14ac:dyDescent="0.25">
      <c r="AZ6911" s="9">
        <v>3.1005917159763317</v>
      </c>
    </row>
    <row r="6912" spans="52:52" x14ac:dyDescent="0.25">
      <c r="AZ6912" s="9">
        <v>3.0532544378698225</v>
      </c>
    </row>
    <row r="6913" spans="52:52" x14ac:dyDescent="0.25">
      <c r="AZ6913" s="9">
        <v>3.1242603550295858</v>
      </c>
    </row>
    <row r="6914" spans="52:52" x14ac:dyDescent="0.25">
      <c r="AZ6914" s="9">
        <v>4.5917159763313604</v>
      </c>
    </row>
    <row r="6915" spans="52:52" x14ac:dyDescent="0.25">
      <c r="AZ6915" s="9">
        <v>1.514792899408284</v>
      </c>
    </row>
    <row r="6916" spans="52:52" x14ac:dyDescent="0.25">
      <c r="AZ6916" s="9">
        <v>3.9763313609467459</v>
      </c>
    </row>
    <row r="6917" spans="52:52" x14ac:dyDescent="0.25">
      <c r="AZ6917" s="9">
        <v>2.4852071005917162</v>
      </c>
    </row>
    <row r="6918" spans="52:52" x14ac:dyDescent="0.25">
      <c r="AZ6918" s="9">
        <v>4.449704142011834</v>
      </c>
    </row>
    <row r="6919" spans="52:52" x14ac:dyDescent="0.25">
      <c r="AZ6919" s="9">
        <v>3.4792899408284024</v>
      </c>
    </row>
    <row r="6920" spans="52:52" x14ac:dyDescent="0.25">
      <c r="AZ6920" s="9">
        <v>3.1005917159763308</v>
      </c>
    </row>
    <row r="6921" spans="52:52" x14ac:dyDescent="0.25">
      <c r="AZ6921" s="9">
        <v>3.3609467455621305</v>
      </c>
    </row>
    <row r="6922" spans="52:52" x14ac:dyDescent="0.25">
      <c r="AZ6922" s="9">
        <v>3.4792899408284019</v>
      </c>
    </row>
    <row r="6923" spans="52:52" x14ac:dyDescent="0.25">
      <c r="AZ6923" s="9">
        <v>3.1005917159763317</v>
      </c>
    </row>
    <row r="6924" spans="52:52" x14ac:dyDescent="0.25">
      <c r="AZ6924" s="9">
        <v>3.0532544378698225</v>
      </c>
    </row>
    <row r="6925" spans="52:52" x14ac:dyDescent="0.25">
      <c r="AZ6925" s="9">
        <v>3.1242603550295858</v>
      </c>
    </row>
    <row r="6926" spans="52:52" x14ac:dyDescent="0.25">
      <c r="AZ6926" s="9">
        <v>4.5917159763313604</v>
      </c>
    </row>
    <row r="6927" spans="52:52" x14ac:dyDescent="0.25">
      <c r="AZ6927" s="9">
        <v>1.514792899408284</v>
      </c>
    </row>
    <row r="6928" spans="52:52" x14ac:dyDescent="0.25">
      <c r="AZ6928" s="9">
        <v>3.9763313609467459</v>
      </c>
    </row>
    <row r="6929" spans="52:52" x14ac:dyDescent="0.25">
      <c r="AZ6929" s="9">
        <v>2.4852071005917162</v>
      </c>
    </row>
    <row r="6930" spans="52:52" x14ac:dyDescent="0.25">
      <c r="AZ6930" s="9">
        <v>4.449704142011834</v>
      </c>
    </row>
    <row r="6931" spans="52:52" x14ac:dyDescent="0.25">
      <c r="AZ6931" s="9">
        <v>3.4792899408284024</v>
      </c>
    </row>
    <row r="6932" spans="52:52" x14ac:dyDescent="0.25">
      <c r="AZ6932" s="9">
        <v>3.1005917159763308</v>
      </c>
    </row>
    <row r="6933" spans="52:52" x14ac:dyDescent="0.25">
      <c r="AZ6933" s="9">
        <v>3.3609467455621305</v>
      </c>
    </row>
    <row r="6934" spans="52:52" x14ac:dyDescent="0.25">
      <c r="AZ6934" s="9">
        <v>3.4792899408284019</v>
      </c>
    </row>
    <row r="6935" spans="52:52" x14ac:dyDescent="0.25">
      <c r="AZ6935" s="9">
        <v>3.1005917159763317</v>
      </c>
    </row>
    <row r="6936" spans="52:52" x14ac:dyDescent="0.25">
      <c r="AZ6936" s="9">
        <v>3.0532544378698225</v>
      </c>
    </row>
    <row r="6937" spans="52:52" x14ac:dyDescent="0.25">
      <c r="AZ6937" s="9">
        <v>3.1242603550295858</v>
      </c>
    </row>
    <row r="6938" spans="52:52" x14ac:dyDescent="0.25">
      <c r="AZ6938" s="9">
        <v>4.5917159763313604</v>
      </c>
    </row>
    <row r="6939" spans="52:52" x14ac:dyDescent="0.25">
      <c r="AZ6939" s="9">
        <v>1.514792899408284</v>
      </c>
    </row>
    <row r="6940" spans="52:52" x14ac:dyDescent="0.25">
      <c r="AZ6940" s="9">
        <v>3.9763313609467459</v>
      </c>
    </row>
    <row r="6941" spans="52:52" x14ac:dyDescent="0.25">
      <c r="AZ6941" s="9">
        <v>2.4852071005917162</v>
      </c>
    </row>
    <row r="6942" spans="52:52" x14ac:dyDescent="0.25">
      <c r="AZ6942" s="9">
        <v>4.449704142011834</v>
      </c>
    </row>
    <row r="6943" spans="52:52" x14ac:dyDescent="0.25">
      <c r="AZ6943" s="9">
        <v>3.4792899408284024</v>
      </c>
    </row>
    <row r="6944" spans="52:52" x14ac:dyDescent="0.25">
      <c r="AZ6944" s="9">
        <v>3.1005917159763308</v>
      </c>
    </row>
    <row r="6945" spans="52:52" x14ac:dyDescent="0.25">
      <c r="AZ6945" s="9">
        <v>3.3609467455621305</v>
      </c>
    </row>
    <row r="6946" spans="52:52" x14ac:dyDescent="0.25">
      <c r="AZ6946" s="9">
        <v>3.4792899408284019</v>
      </c>
    </row>
    <row r="6947" spans="52:52" x14ac:dyDescent="0.25">
      <c r="AZ6947" s="9">
        <v>3.1005917159763317</v>
      </c>
    </row>
    <row r="6948" spans="52:52" x14ac:dyDescent="0.25">
      <c r="AZ6948" s="9">
        <v>3.0532544378698225</v>
      </c>
    </row>
    <row r="6949" spans="52:52" x14ac:dyDescent="0.25">
      <c r="AZ6949" s="9">
        <v>3.1242603550295858</v>
      </c>
    </row>
    <row r="6950" spans="52:52" x14ac:dyDescent="0.25">
      <c r="AZ6950" s="9">
        <v>4.5917159763313604</v>
      </c>
    </row>
    <row r="6951" spans="52:52" x14ac:dyDescent="0.25">
      <c r="AZ6951" s="9">
        <v>1.514792899408284</v>
      </c>
    </row>
    <row r="6952" spans="52:52" x14ac:dyDescent="0.25">
      <c r="AZ6952" s="9">
        <v>3.9763313609467459</v>
      </c>
    </row>
    <row r="6953" spans="52:52" x14ac:dyDescent="0.25">
      <c r="AZ6953" s="9">
        <v>2.4852071005917162</v>
      </c>
    </row>
    <row r="6954" spans="52:52" x14ac:dyDescent="0.25">
      <c r="AZ6954" s="9">
        <v>4.449704142011834</v>
      </c>
    </row>
    <row r="6955" spans="52:52" x14ac:dyDescent="0.25">
      <c r="AZ6955" s="9">
        <v>3.4792899408284024</v>
      </c>
    </row>
    <row r="6956" spans="52:52" x14ac:dyDescent="0.25">
      <c r="AZ6956" s="9">
        <v>3.1005917159763308</v>
      </c>
    </row>
    <row r="6957" spans="52:52" x14ac:dyDescent="0.25">
      <c r="AZ6957" s="9">
        <v>3.3609467455621305</v>
      </c>
    </row>
    <row r="6958" spans="52:52" x14ac:dyDescent="0.25">
      <c r="AZ6958" s="9">
        <v>3.4792899408284019</v>
      </c>
    </row>
    <row r="6959" spans="52:52" x14ac:dyDescent="0.25">
      <c r="AZ6959" s="9">
        <v>3.1005917159763317</v>
      </c>
    </row>
    <row r="6960" spans="52:52" x14ac:dyDescent="0.25">
      <c r="AZ6960" s="9">
        <v>3.0532544378698225</v>
      </c>
    </row>
    <row r="6961" spans="52:52" x14ac:dyDescent="0.25">
      <c r="AZ6961" s="9">
        <v>3.1242603550295858</v>
      </c>
    </row>
    <row r="6962" spans="52:52" x14ac:dyDescent="0.25">
      <c r="AZ6962" s="9">
        <v>4.5917159763313604</v>
      </c>
    </row>
    <row r="6963" spans="52:52" x14ac:dyDescent="0.25">
      <c r="AZ6963" s="9">
        <v>1.514792899408284</v>
      </c>
    </row>
    <row r="6964" spans="52:52" x14ac:dyDescent="0.25">
      <c r="AZ6964" s="9">
        <v>3.9763313609467459</v>
      </c>
    </row>
    <row r="6965" spans="52:52" x14ac:dyDescent="0.25">
      <c r="AZ6965" s="9">
        <v>2.4852071005917162</v>
      </c>
    </row>
    <row r="6966" spans="52:52" x14ac:dyDescent="0.25">
      <c r="AZ6966" s="9">
        <v>4.449704142011834</v>
      </c>
    </row>
    <row r="6967" spans="52:52" x14ac:dyDescent="0.25">
      <c r="AZ6967" s="9">
        <v>3.4792899408284024</v>
      </c>
    </row>
    <row r="6968" spans="52:52" x14ac:dyDescent="0.25">
      <c r="AZ6968" s="9">
        <v>3.1005917159763308</v>
      </c>
    </row>
    <row r="6969" spans="52:52" x14ac:dyDescent="0.25">
      <c r="AZ6969" s="9">
        <v>3.3609467455621305</v>
      </c>
    </row>
    <row r="6970" spans="52:52" x14ac:dyDescent="0.25">
      <c r="AZ6970" s="9">
        <v>3.4792899408284019</v>
      </c>
    </row>
    <row r="6971" spans="52:52" x14ac:dyDescent="0.25">
      <c r="AZ6971" s="9">
        <v>3.1005917159763317</v>
      </c>
    </row>
    <row r="6972" spans="52:52" x14ac:dyDescent="0.25">
      <c r="AZ6972" s="9">
        <v>3.0532544378698225</v>
      </c>
    </row>
    <row r="6973" spans="52:52" x14ac:dyDescent="0.25">
      <c r="AZ6973" s="9">
        <v>3.1242603550295858</v>
      </c>
    </row>
    <row r="6974" spans="52:52" x14ac:dyDescent="0.25">
      <c r="AZ6974" s="9">
        <v>4.5917159763313604</v>
      </c>
    </row>
    <row r="6975" spans="52:52" x14ac:dyDescent="0.25">
      <c r="AZ6975" s="9">
        <v>1.514792899408284</v>
      </c>
    </row>
    <row r="6976" spans="52:52" x14ac:dyDescent="0.25">
      <c r="AZ6976" s="9">
        <v>3.9763313609467459</v>
      </c>
    </row>
    <row r="6977" spans="52:52" x14ac:dyDescent="0.25">
      <c r="AZ6977" s="9">
        <v>2.4852071005917162</v>
      </c>
    </row>
    <row r="6978" spans="52:52" x14ac:dyDescent="0.25">
      <c r="AZ6978" s="9">
        <v>4.449704142011834</v>
      </c>
    </row>
    <row r="6979" spans="52:52" x14ac:dyDescent="0.25">
      <c r="AZ6979" s="9">
        <v>3.4792899408284024</v>
      </c>
    </row>
    <row r="6980" spans="52:52" x14ac:dyDescent="0.25">
      <c r="AZ6980" s="9">
        <v>3.1005917159763308</v>
      </c>
    </row>
    <row r="6981" spans="52:52" x14ac:dyDescent="0.25">
      <c r="AZ6981" s="9">
        <v>3.3609467455621305</v>
      </c>
    </row>
    <row r="6982" spans="52:52" x14ac:dyDescent="0.25">
      <c r="AZ6982" s="9">
        <v>3.4792899408284019</v>
      </c>
    </row>
    <row r="6983" spans="52:52" x14ac:dyDescent="0.25">
      <c r="AZ6983" s="9">
        <v>3.1005917159763317</v>
      </c>
    </row>
    <row r="6984" spans="52:52" x14ac:dyDescent="0.25">
      <c r="AZ6984" s="9">
        <v>3.0532544378698225</v>
      </c>
    </row>
    <row r="6985" spans="52:52" x14ac:dyDescent="0.25">
      <c r="AZ6985" s="9">
        <v>3.1242603550295858</v>
      </c>
    </row>
    <row r="6986" spans="52:52" x14ac:dyDescent="0.25">
      <c r="AZ6986" s="9">
        <v>4.5917159763313604</v>
      </c>
    </row>
    <row r="6987" spans="52:52" x14ac:dyDescent="0.25">
      <c r="AZ6987" s="9">
        <v>1.514792899408284</v>
      </c>
    </row>
    <row r="6988" spans="52:52" x14ac:dyDescent="0.25">
      <c r="AZ6988" s="9">
        <v>3.9763313609467459</v>
      </c>
    </row>
    <row r="6989" spans="52:52" x14ac:dyDescent="0.25">
      <c r="AZ6989" s="9">
        <v>2.4852071005917162</v>
      </c>
    </row>
    <row r="6990" spans="52:52" x14ac:dyDescent="0.25">
      <c r="AZ6990" s="9">
        <v>4.449704142011834</v>
      </c>
    </row>
    <row r="6991" spans="52:52" x14ac:dyDescent="0.25">
      <c r="AZ6991" s="9">
        <v>3.4792899408284024</v>
      </c>
    </row>
    <row r="6992" spans="52:52" x14ac:dyDescent="0.25">
      <c r="AZ6992" s="9">
        <v>3.1005917159763308</v>
      </c>
    </row>
    <row r="6993" spans="52:52" x14ac:dyDescent="0.25">
      <c r="AZ6993" s="9">
        <v>3.3609467455621305</v>
      </c>
    </row>
    <row r="6994" spans="52:52" x14ac:dyDescent="0.25">
      <c r="AZ6994" s="9">
        <v>3.4792899408284019</v>
      </c>
    </row>
    <row r="6995" spans="52:52" x14ac:dyDescent="0.25">
      <c r="AZ6995" s="9">
        <v>3.1005917159763317</v>
      </c>
    </row>
    <row r="6996" spans="52:52" x14ac:dyDescent="0.25">
      <c r="AZ6996" s="9">
        <v>3.0532544378698225</v>
      </c>
    </row>
    <row r="6997" spans="52:52" x14ac:dyDescent="0.25">
      <c r="AZ6997" s="9">
        <v>3.1242603550295858</v>
      </c>
    </row>
    <row r="6998" spans="52:52" x14ac:dyDescent="0.25">
      <c r="AZ6998" s="9">
        <v>4.5917159763313604</v>
      </c>
    </row>
    <row r="6999" spans="52:52" x14ac:dyDescent="0.25">
      <c r="AZ6999" s="9">
        <v>1.514792899408284</v>
      </c>
    </row>
    <row r="7000" spans="52:52" x14ac:dyDescent="0.25">
      <c r="AZ7000" s="9">
        <v>3.9763313609467459</v>
      </c>
    </row>
    <row r="7001" spans="52:52" x14ac:dyDescent="0.25">
      <c r="AZ7001" s="9">
        <v>2.4852071005917162</v>
      </c>
    </row>
    <row r="7002" spans="52:52" x14ac:dyDescent="0.25">
      <c r="AZ7002" s="9">
        <v>4.449704142011834</v>
      </c>
    </row>
    <row r="7003" spans="52:52" x14ac:dyDescent="0.25">
      <c r="AZ7003" s="9">
        <v>3.4792899408284024</v>
      </c>
    </row>
    <row r="7004" spans="52:52" x14ac:dyDescent="0.25">
      <c r="AZ7004" s="9">
        <v>3.1005917159763308</v>
      </c>
    </row>
    <row r="7005" spans="52:52" x14ac:dyDescent="0.25">
      <c r="AZ7005" s="9">
        <v>3.3609467455621305</v>
      </c>
    </row>
    <row r="7006" spans="52:52" x14ac:dyDescent="0.25">
      <c r="AZ7006" s="9">
        <v>3.4792899408284019</v>
      </c>
    </row>
    <row r="7007" spans="52:52" x14ac:dyDescent="0.25">
      <c r="AZ7007" s="9">
        <v>3.1005917159763317</v>
      </c>
    </row>
    <row r="7008" spans="52:52" x14ac:dyDescent="0.25">
      <c r="AZ7008" s="9">
        <v>3.0532544378698225</v>
      </c>
    </row>
    <row r="7009" spans="52:52" x14ac:dyDescent="0.25">
      <c r="AZ7009" s="9">
        <v>3.1242603550295858</v>
      </c>
    </row>
    <row r="7010" spans="52:52" x14ac:dyDescent="0.25">
      <c r="AZ7010" s="9">
        <v>4.5917159763313604</v>
      </c>
    </row>
    <row r="7011" spans="52:52" x14ac:dyDescent="0.25">
      <c r="AZ7011" s="9">
        <v>1.514792899408284</v>
      </c>
    </row>
    <row r="7012" spans="52:52" x14ac:dyDescent="0.25">
      <c r="AZ7012" s="9">
        <v>3.9763313609467459</v>
      </c>
    </row>
    <row r="7013" spans="52:52" x14ac:dyDescent="0.25">
      <c r="AZ7013" s="9">
        <v>2.4852071005917162</v>
      </c>
    </row>
    <row r="7014" spans="52:52" x14ac:dyDescent="0.25">
      <c r="AZ7014" s="9">
        <v>4.449704142011834</v>
      </c>
    </row>
    <row r="7015" spans="52:52" x14ac:dyDescent="0.25">
      <c r="AZ7015" s="9">
        <v>3.4792899408284024</v>
      </c>
    </row>
    <row r="7016" spans="52:52" x14ac:dyDescent="0.25">
      <c r="AZ7016" s="9">
        <v>3.1005917159763308</v>
      </c>
    </row>
    <row r="7017" spans="52:52" x14ac:dyDescent="0.25">
      <c r="AZ7017" s="9">
        <v>3.3609467455621305</v>
      </c>
    </row>
    <row r="7018" spans="52:52" x14ac:dyDescent="0.25">
      <c r="AZ7018" s="9">
        <v>3.4792899408284019</v>
      </c>
    </row>
    <row r="7019" spans="52:52" x14ac:dyDescent="0.25">
      <c r="AZ7019" s="9">
        <v>3.1005917159763317</v>
      </c>
    </row>
    <row r="7020" spans="52:52" x14ac:dyDescent="0.25">
      <c r="AZ7020" s="9">
        <v>3.0532544378698225</v>
      </c>
    </row>
    <row r="7021" spans="52:52" x14ac:dyDescent="0.25">
      <c r="AZ7021" s="9">
        <v>3.1242603550295858</v>
      </c>
    </row>
    <row r="7022" spans="52:52" x14ac:dyDescent="0.25">
      <c r="AZ7022" s="9">
        <v>4.5917159763313604</v>
      </c>
    </row>
    <row r="7023" spans="52:52" x14ac:dyDescent="0.25">
      <c r="AZ7023" s="9">
        <v>1.514792899408284</v>
      </c>
    </row>
    <row r="7024" spans="52:52" x14ac:dyDescent="0.25">
      <c r="AZ7024" s="9">
        <v>3.9763313609467459</v>
      </c>
    </row>
    <row r="7025" spans="52:52" x14ac:dyDescent="0.25">
      <c r="AZ7025" s="9">
        <v>2.4852071005917162</v>
      </c>
    </row>
    <row r="7026" spans="52:52" x14ac:dyDescent="0.25">
      <c r="AZ7026" s="9">
        <v>4.449704142011834</v>
      </c>
    </row>
    <row r="7027" spans="52:52" x14ac:dyDescent="0.25">
      <c r="AZ7027" s="9">
        <v>3.4792899408284024</v>
      </c>
    </row>
    <row r="7028" spans="52:52" x14ac:dyDescent="0.25">
      <c r="AZ7028" s="9">
        <v>3.1005917159763308</v>
      </c>
    </row>
    <row r="7029" spans="52:52" x14ac:dyDescent="0.25">
      <c r="AZ7029" s="9">
        <v>3.3609467455621305</v>
      </c>
    </row>
    <row r="7030" spans="52:52" x14ac:dyDescent="0.25">
      <c r="AZ7030" s="9">
        <v>3.4792899408284019</v>
      </c>
    </row>
    <row r="7031" spans="52:52" x14ac:dyDescent="0.25">
      <c r="AZ7031" s="9">
        <v>3.1005917159763317</v>
      </c>
    </row>
    <row r="7032" spans="52:52" x14ac:dyDescent="0.25">
      <c r="AZ7032" s="9">
        <v>3.0532544378698225</v>
      </c>
    </row>
    <row r="7033" spans="52:52" x14ac:dyDescent="0.25">
      <c r="AZ7033" s="9">
        <v>3.1242603550295858</v>
      </c>
    </row>
    <row r="7034" spans="52:52" x14ac:dyDescent="0.25">
      <c r="AZ7034" s="9">
        <v>4.5917159763313604</v>
      </c>
    </row>
    <row r="7035" spans="52:52" x14ac:dyDescent="0.25">
      <c r="AZ7035" s="9">
        <v>1.514792899408284</v>
      </c>
    </row>
    <row r="7036" spans="52:52" x14ac:dyDescent="0.25">
      <c r="AZ7036" s="9">
        <v>3.9763313609467459</v>
      </c>
    </row>
    <row r="7037" spans="52:52" x14ac:dyDescent="0.25">
      <c r="AZ7037" s="9">
        <v>2.4852071005917162</v>
      </c>
    </row>
    <row r="7038" spans="52:52" x14ac:dyDescent="0.25">
      <c r="AZ7038" s="9">
        <v>4.449704142011834</v>
      </c>
    </row>
    <row r="7039" spans="52:52" x14ac:dyDescent="0.25">
      <c r="AZ7039" s="9">
        <v>3.4792899408284024</v>
      </c>
    </row>
    <row r="7040" spans="52:52" x14ac:dyDescent="0.25">
      <c r="AZ7040" s="9">
        <v>3.1005917159763308</v>
      </c>
    </row>
    <row r="7041" spans="52:52" x14ac:dyDescent="0.25">
      <c r="AZ7041" s="9">
        <v>3.3609467455621305</v>
      </c>
    </row>
    <row r="7042" spans="52:52" x14ac:dyDescent="0.25">
      <c r="AZ7042" s="9">
        <v>3.4792899408284019</v>
      </c>
    </row>
    <row r="7043" spans="52:52" x14ac:dyDescent="0.25">
      <c r="AZ7043" s="9">
        <v>3.1005917159763317</v>
      </c>
    </row>
    <row r="7044" spans="52:52" x14ac:dyDescent="0.25">
      <c r="AZ7044" s="9">
        <v>3.0532544378698225</v>
      </c>
    </row>
    <row r="7045" spans="52:52" x14ac:dyDescent="0.25">
      <c r="AZ7045" s="9">
        <v>3.1242603550295858</v>
      </c>
    </row>
    <row r="7046" spans="52:52" x14ac:dyDescent="0.25">
      <c r="AZ7046" s="9">
        <v>4.5917159763313604</v>
      </c>
    </row>
    <row r="7047" spans="52:52" x14ac:dyDescent="0.25">
      <c r="AZ7047" s="9">
        <v>1.514792899408284</v>
      </c>
    </row>
    <row r="7048" spans="52:52" x14ac:dyDescent="0.25">
      <c r="AZ7048" s="9">
        <v>3.9763313609467459</v>
      </c>
    </row>
    <row r="7049" spans="52:52" x14ac:dyDescent="0.25">
      <c r="AZ7049" s="9">
        <v>2.4852071005917162</v>
      </c>
    </row>
    <row r="7050" spans="52:52" x14ac:dyDescent="0.25">
      <c r="AZ7050" s="9">
        <v>4.449704142011834</v>
      </c>
    </row>
    <row r="7051" spans="52:52" x14ac:dyDescent="0.25">
      <c r="AZ7051" s="9">
        <v>3.4792899408284024</v>
      </c>
    </row>
    <row r="7052" spans="52:52" x14ac:dyDescent="0.25">
      <c r="AZ7052" s="9">
        <v>3.1005917159763308</v>
      </c>
    </row>
    <row r="7053" spans="52:52" x14ac:dyDescent="0.25">
      <c r="AZ7053" s="9">
        <v>3.3609467455621305</v>
      </c>
    </row>
    <row r="7054" spans="52:52" x14ac:dyDescent="0.25">
      <c r="AZ7054" s="9">
        <v>3.4792899408284019</v>
      </c>
    </row>
    <row r="7055" spans="52:52" x14ac:dyDescent="0.25">
      <c r="AZ7055" s="9">
        <v>3.1005917159763317</v>
      </c>
    </row>
    <row r="7056" spans="52:52" x14ac:dyDescent="0.25">
      <c r="AZ7056" s="9">
        <v>3.0532544378698225</v>
      </c>
    </row>
    <row r="7057" spans="52:52" x14ac:dyDescent="0.25">
      <c r="AZ7057" s="9">
        <v>3.1242603550295858</v>
      </c>
    </row>
    <row r="7058" spans="52:52" x14ac:dyDescent="0.25">
      <c r="AZ7058" s="9">
        <v>4.5917159763313604</v>
      </c>
    </row>
    <row r="7059" spans="52:52" x14ac:dyDescent="0.25">
      <c r="AZ7059" s="9">
        <v>1.514792899408284</v>
      </c>
    </row>
    <row r="7060" spans="52:52" x14ac:dyDescent="0.25">
      <c r="AZ7060" s="9">
        <v>3.9763313609467459</v>
      </c>
    </row>
    <row r="7061" spans="52:52" x14ac:dyDescent="0.25">
      <c r="AZ7061" s="9">
        <v>2.4852071005917162</v>
      </c>
    </row>
    <row r="7062" spans="52:52" x14ac:dyDescent="0.25">
      <c r="AZ7062" s="9">
        <v>4.449704142011834</v>
      </c>
    </row>
    <row r="7063" spans="52:52" x14ac:dyDescent="0.25">
      <c r="AZ7063" s="9">
        <v>3.4792899408284024</v>
      </c>
    </row>
    <row r="7064" spans="52:52" x14ac:dyDescent="0.25">
      <c r="AZ7064" s="9">
        <v>3.1005917159763308</v>
      </c>
    </row>
    <row r="7065" spans="52:52" x14ac:dyDescent="0.25">
      <c r="AZ7065" s="9">
        <v>3.3609467455621305</v>
      </c>
    </row>
    <row r="7066" spans="52:52" x14ac:dyDescent="0.25">
      <c r="AZ7066" s="9">
        <v>3.4792899408284019</v>
      </c>
    </row>
    <row r="7067" spans="52:52" x14ac:dyDescent="0.25">
      <c r="AZ7067" s="9">
        <v>3.1005917159763317</v>
      </c>
    </row>
    <row r="7068" spans="52:52" x14ac:dyDescent="0.25">
      <c r="AZ7068" s="9">
        <v>3.0532544378698225</v>
      </c>
    </row>
    <row r="7069" spans="52:52" x14ac:dyDescent="0.25">
      <c r="AZ7069" s="9">
        <v>3.1242603550295858</v>
      </c>
    </row>
    <row r="7070" spans="52:52" x14ac:dyDescent="0.25">
      <c r="AZ7070" s="9">
        <v>4.5917159763313604</v>
      </c>
    </row>
    <row r="7071" spans="52:52" x14ac:dyDescent="0.25">
      <c r="AZ7071" s="9">
        <v>1.514792899408284</v>
      </c>
    </row>
    <row r="7072" spans="52:52" x14ac:dyDescent="0.25">
      <c r="AZ7072" s="9">
        <v>3.9763313609467459</v>
      </c>
    </row>
    <row r="7073" spans="52:52" x14ac:dyDescent="0.25">
      <c r="AZ7073" s="9">
        <v>2.4852071005917162</v>
      </c>
    </row>
    <row r="7074" spans="52:52" x14ac:dyDescent="0.25">
      <c r="AZ7074" s="9">
        <v>4.449704142011834</v>
      </c>
    </row>
    <row r="7075" spans="52:52" x14ac:dyDescent="0.25">
      <c r="AZ7075" s="9">
        <v>3.4792899408284024</v>
      </c>
    </row>
    <row r="7076" spans="52:52" x14ac:dyDescent="0.25">
      <c r="AZ7076" s="9">
        <v>3.1005917159763308</v>
      </c>
    </row>
    <row r="7077" spans="52:52" x14ac:dyDescent="0.25">
      <c r="AZ7077" s="9">
        <v>3.3609467455621305</v>
      </c>
    </row>
    <row r="7078" spans="52:52" x14ac:dyDescent="0.25">
      <c r="AZ7078" s="9">
        <v>3.4792899408284019</v>
      </c>
    </row>
    <row r="7079" spans="52:52" x14ac:dyDescent="0.25">
      <c r="AZ7079" s="9">
        <v>3.1005917159763317</v>
      </c>
    </row>
    <row r="7080" spans="52:52" x14ac:dyDescent="0.25">
      <c r="AZ7080" s="9">
        <v>3.0532544378698225</v>
      </c>
    </row>
    <row r="7081" spans="52:52" x14ac:dyDescent="0.25">
      <c r="AZ7081" s="9">
        <v>3.1242603550295858</v>
      </c>
    </row>
    <row r="7082" spans="52:52" x14ac:dyDescent="0.25">
      <c r="AZ7082" s="9">
        <v>4.5917159763313604</v>
      </c>
    </row>
    <row r="7083" spans="52:52" x14ac:dyDescent="0.25">
      <c r="AZ7083" s="9">
        <v>1.514792899408284</v>
      </c>
    </row>
    <row r="7084" spans="52:52" x14ac:dyDescent="0.25">
      <c r="AZ7084" s="9">
        <v>3.9763313609467459</v>
      </c>
    </row>
    <row r="7085" spans="52:52" x14ac:dyDescent="0.25">
      <c r="AZ7085" s="9">
        <v>2.4852071005917162</v>
      </c>
    </row>
    <row r="7086" spans="52:52" x14ac:dyDescent="0.25">
      <c r="AZ7086" s="9">
        <v>4.449704142011834</v>
      </c>
    </row>
    <row r="7087" spans="52:52" x14ac:dyDescent="0.25">
      <c r="AZ7087" s="9">
        <v>3.4792899408284024</v>
      </c>
    </row>
    <row r="7088" spans="52:52" x14ac:dyDescent="0.25">
      <c r="AZ7088" s="9">
        <v>3.1005917159763308</v>
      </c>
    </row>
    <row r="7089" spans="52:52" x14ac:dyDescent="0.25">
      <c r="AZ7089" s="9">
        <v>3.3609467455621305</v>
      </c>
    </row>
    <row r="7090" spans="52:52" x14ac:dyDescent="0.25">
      <c r="AZ7090" s="9">
        <v>3.4792899408284019</v>
      </c>
    </row>
    <row r="7091" spans="52:52" x14ac:dyDescent="0.25">
      <c r="AZ7091" s="9">
        <v>3.1005917159763317</v>
      </c>
    </row>
    <row r="7092" spans="52:52" x14ac:dyDescent="0.25">
      <c r="AZ7092" s="9">
        <v>3.0532544378698225</v>
      </c>
    </row>
    <row r="7093" spans="52:52" x14ac:dyDescent="0.25">
      <c r="AZ7093" s="9">
        <v>3.1242603550295858</v>
      </c>
    </row>
    <row r="7094" spans="52:52" x14ac:dyDescent="0.25">
      <c r="AZ7094" s="9">
        <v>4.5917159763313604</v>
      </c>
    </row>
    <row r="7095" spans="52:52" x14ac:dyDescent="0.25">
      <c r="AZ7095" s="9">
        <v>1.514792899408284</v>
      </c>
    </row>
    <row r="7096" spans="52:52" x14ac:dyDescent="0.25">
      <c r="AZ7096" s="9">
        <v>3.9763313609467459</v>
      </c>
    </row>
    <row r="7097" spans="52:52" x14ac:dyDescent="0.25">
      <c r="AZ7097" s="9">
        <v>2.4852071005917162</v>
      </c>
    </row>
    <row r="7098" spans="52:52" x14ac:dyDescent="0.25">
      <c r="AZ7098" s="9">
        <v>4.449704142011834</v>
      </c>
    </row>
    <row r="7099" spans="52:52" x14ac:dyDescent="0.25">
      <c r="AZ7099" s="9">
        <v>3.4792899408284024</v>
      </c>
    </row>
    <row r="7100" spans="52:52" x14ac:dyDescent="0.25">
      <c r="AZ7100" s="9">
        <v>3.1005917159763308</v>
      </c>
    </row>
    <row r="7101" spans="52:52" x14ac:dyDescent="0.25">
      <c r="AZ7101" s="9">
        <v>3.3609467455621305</v>
      </c>
    </row>
    <row r="7102" spans="52:52" x14ac:dyDescent="0.25">
      <c r="AZ7102" s="9">
        <v>3.4792899408284019</v>
      </c>
    </row>
    <row r="7103" spans="52:52" x14ac:dyDescent="0.25">
      <c r="AZ7103" s="9">
        <v>3.1005917159763317</v>
      </c>
    </row>
    <row r="7104" spans="52:52" x14ac:dyDescent="0.25">
      <c r="AZ7104" s="9">
        <v>3.0532544378698225</v>
      </c>
    </row>
    <row r="7105" spans="52:52" x14ac:dyDescent="0.25">
      <c r="AZ7105" s="9">
        <v>3.1242603550295858</v>
      </c>
    </row>
    <row r="7106" spans="52:52" x14ac:dyDescent="0.25">
      <c r="AZ7106" s="9">
        <v>4.5917159763313604</v>
      </c>
    </row>
    <row r="7107" spans="52:52" x14ac:dyDescent="0.25">
      <c r="AZ7107" s="9">
        <v>1.514792899408284</v>
      </c>
    </row>
    <row r="7108" spans="52:52" x14ac:dyDescent="0.25">
      <c r="AZ7108" s="9">
        <v>3.9763313609467459</v>
      </c>
    </row>
    <row r="7109" spans="52:52" x14ac:dyDescent="0.25">
      <c r="AZ7109" s="9">
        <v>2.4852071005917162</v>
      </c>
    </row>
    <row r="7110" spans="52:52" x14ac:dyDescent="0.25">
      <c r="AZ7110" s="9">
        <v>4.449704142011834</v>
      </c>
    </row>
    <row r="7111" spans="52:52" x14ac:dyDescent="0.25">
      <c r="AZ7111" s="9">
        <v>3.4792899408284024</v>
      </c>
    </row>
    <row r="7112" spans="52:52" x14ac:dyDescent="0.25">
      <c r="AZ7112" s="9">
        <v>3.1005917159763308</v>
      </c>
    </row>
    <row r="7113" spans="52:52" x14ac:dyDescent="0.25">
      <c r="AZ7113" s="9">
        <v>3.3609467455621305</v>
      </c>
    </row>
    <row r="7114" spans="52:52" x14ac:dyDescent="0.25">
      <c r="AZ7114" s="9">
        <v>3.4792899408284019</v>
      </c>
    </row>
    <row r="7115" spans="52:52" x14ac:dyDescent="0.25">
      <c r="AZ7115" s="9">
        <v>3.1005917159763317</v>
      </c>
    </row>
    <row r="7116" spans="52:52" x14ac:dyDescent="0.25">
      <c r="AZ7116" s="9">
        <v>3.0532544378698225</v>
      </c>
    </row>
    <row r="7117" spans="52:52" x14ac:dyDescent="0.25">
      <c r="AZ7117" s="9">
        <v>3.1242603550295858</v>
      </c>
    </row>
    <row r="7118" spans="52:52" x14ac:dyDescent="0.25">
      <c r="AZ7118" s="9">
        <v>4.5917159763313604</v>
      </c>
    </row>
    <row r="7119" spans="52:52" x14ac:dyDescent="0.25">
      <c r="AZ7119" s="9">
        <v>1.514792899408284</v>
      </c>
    </row>
    <row r="7120" spans="52:52" x14ac:dyDescent="0.25">
      <c r="AZ7120" s="9">
        <v>3.9763313609467459</v>
      </c>
    </row>
    <row r="7121" spans="52:52" x14ac:dyDescent="0.25">
      <c r="AZ7121" s="9">
        <v>2.4852071005917162</v>
      </c>
    </row>
    <row r="7122" spans="52:52" x14ac:dyDescent="0.25">
      <c r="AZ7122" s="9">
        <v>4.449704142011834</v>
      </c>
    </row>
    <row r="7123" spans="52:52" x14ac:dyDescent="0.25">
      <c r="AZ7123" s="9">
        <v>3.4792899408284024</v>
      </c>
    </row>
    <row r="7124" spans="52:52" x14ac:dyDescent="0.25">
      <c r="AZ7124" s="9">
        <v>3.1005917159763308</v>
      </c>
    </row>
    <row r="7125" spans="52:52" x14ac:dyDescent="0.25">
      <c r="AZ7125" s="9">
        <v>3.3609467455621305</v>
      </c>
    </row>
    <row r="7126" spans="52:52" x14ac:dyDescent="0.25">
      <c r="AZ7126" s="9">
        <v>3.4792899408284019</v>
      </c>
    </row>
    <row r="7127" spans="52:52" x14ac:dyDescent="0.25">
      <c r="AZ7127" s="9">
        <v>3.1005917159763317</v>
      </c>
    </row>
    <row r="7128" spans="52:52" x14ac:dyDescent="0.25">
      <c r="AZ7128" s="9">
        <v>3.0532544378698225</v>
      </c>
    </row>
    <row r="7129" spans="52:52" x14ac:dyDescent="0.25">
      <c r="AZ7129" s="9">
        <v>3.1242603550295858</v>
      </c>
    </row>
    <row r="7130" spans="52:52" x14ac:dyDescent="0.25">
      <c r="AZ7130" s="9">
        <v>4.5917159763313604</v>
      </c>
    </row>
    <row r="7131" spans="52:52" x14ac:dyDescent="0.25">
      <c r="AZ7131" s="9">
        <v>1.514792899408284</v>
      </c>
    </row>
    <row r="7132" spans="52:52" x14ac:dyDescent="0.25">
      <c r="AZ7132" s="9">
        <v>3.9763313609467459</v>
      </c>
    </row>
    <row r="7133" spans="52:52" x14ac:dyDescent="0.25">
      <c r="AZ7133" s="9">
        <v>2.4852071005917162</v>
      </c>
    </row>
    <row r="7134" spans="52:52" x14ac:dyDescent="0.25">
      <c r="AZ7134" s="9">
        <v>4.449704142011834</v>
      </c>
    </row>
    <row r="7135" spans="52:52" x14ac:dyDescent="0.25">
      <c r="AZ7135" s="9">
        <v>3.4792899408284024</v>
      </c>
    </row>
    <row r="7136" spans="52:52" x14ac:dyDescent="0.25">
      <c r="AZ7136" s="9">
        <v>3.1005917159763308</v>
      </c>
    </row>
    <row r="7137" spans="52:52" x14ac:dyDescent="0.25">
      <c r="AZ7137" s="9">
        <v>3.3609467455621305</v>
      </c>
    </row>
    <row r="7138" spans="52:52" x14ac:dyDescent="0.25">
      <c r="AZ7138" s="9">
        <v>3.4792899408284019</v>
      </c>
    </row>
    <row r="7139" spans="52:52" x14ac:dyDescent="0.25">
      <c r="AZ7139" s="9">
        <v>3.1005917159763317</v>
      </c>
    </row>
    <row r="7140" spans="52:52" x14ac:dyDescent="0.25">
      <c r="AZ7140" s="9">
        <v>3.0532544378698225</v>
      </c>
    </row>
    <row r="7141" spans="52:52" x14ac:dyDescent="0.25">
      <c r="AZ7141" s="9">
        <v>3.1242603550295858</v>
      </c>
    </row>
    <row r="7142" spans="52:52" x14ac:dyDescent="0.25">
      <c r="AZ7142" s="9">
        <v>4.5917159763313604</v>
      </c>
    </row>
    <row r="7143" spans="52:52" x14ac:dyDescent="0.25">
      <c r="AZ7143" s="9">
        <v>1.514792899408284</v>
      </c>
    </row>
    <row r="7144" spans="52:52" x14ac:dyDescent="0.25">
      <c r="AZ7144" s="9">
        <v>3.9763313609467459</v>
      </c>
    </row>
    <row r="7145" spans="52:52" x14ac:dyDescent="0.25">
      <c r="AZ7145" s="9">
        <v>2.4852071005917162</v>
      </c>
    </row>
    <row r="7146" spans="52:52" x14ac:dyDescent="0.25">
      <c r="AZ7146" s="9">
        <v>4.449704142011834</v>
      </c>
    </row>
    <row r="7147" spans="52:52" x14ac:dyDescent="0.25">
      <c r="AZ7147" s="9">
        <v>3.4792899408284024</v>
      </c>
    </row>
    <row r="7148" spans="52:52" x14ac:dyDescent="0.25">
      <c r="AZ7148" s="9">
        <v>3.1005917159763308</v>
      </c>
    </row>
    <row r="7149" spans="52:52" x14ac:dyDescent="0.25">
      <c r="AZ7149" s="9">
        <v>3.3609467455621305</v>
      </c>
    </row>
    <row r="7150" spans="52:52" x14ac:dyDescent="0.25">
      <c r="AZ7150" s="9">
        <v>3.4792899408284019</v>
      </c>
    </row>
    <row r="7151" spans="52:52" x14ac:dyDescent="0.25">
      <c r="AZ7151" s="9">
        <v>3.1005917159763317</v>
      </c>
    </row>
    <row r="7152" spans="52:52" x14ac:dyDescent="0.25">
      <c r="AZ7152" s="9">
        <v>3.0532544378698225</v>
      </c>
    </row>
    <row r="7153" spans="52:52" x14ac:dyDescent="0.25">
      <c r="AZ7153" s="9">
        <v>3.1242603550295858</v>
      </c>
    </row>
    <row r="7154" spans="52:52" x14ac:dyDescent="0.25">
      <c r="AZ7154" s="9">
        <v>4.5917159763313604</v>
      </c>
    </row>
    <row r="7155" spans="52:52" x14ac:dyDescent="0.25">
      <c r="AZ7155" s="9">
        <v>1.514792899408284</v>
      </c>
    </row>
    <row r="7156" spans="52:52" x14ac:dyDescent="0.25">
      <c r="AZ7156" s="9">
        <v>3.9763313609467459</v>
      </c>
    </row>
    <row r="7157" spans="52:52" x14ac:dyDescent="0.25">
      <c r="AZ7157" s="9">
        <v>2.4852071005917162</v>
      </c>
    </row>
    <row r="7158" spans="52:52" x14ac:dyDescent="0.25">
      <c r="AZ7158" s="9">
        <v>4.449704142011834</v>
      </c>
    </row>
    <row r="7159" spans="52:52" x14ac:dyDescent="0.25">
      <c r="AZ7159" s="9">
        <v>3.4792899408284024</v>
      </c>
    </row>
    <row r="7160" spans="52:52" x14ac:dyDescent="0.25">
      <c r="AZ7160" s="9">
        <v>3.1005917159763308</v>
      </c>
    </row>
    <row r="7161" spans="52:52" x14ac:dyDescent="0.25">
      <c r="AZ7161" s="9">
        <v>3.3609467455621305</v>
      </c>
    </row>
    <row r="7162" spans="52:52" x14ac:dyDescent="0.25">
      <c r="AZ7162" s="9">
        <v>3.4792899408284019</v>
      </c>
    </row>
    <row r="7163" spans="52:52" x14ac:dyDescent="0.25">
      <c r="AZ7163" s="9">
        <v>3.1005917159763317</v>
      </c>
    </row>
    <row r="7164" spans="52:52" x14ac:dyDescent="0.25">
      <c r="AZ7164" s="9">
        <v>3.0532544378698225</v>
      </c>
    </row>
    <row r="7165" spans="52:52" x14ac:dyDescent="0.25">
      <c r="AZ7165" s="9">
        <v>3.1242603550295858</v>
      </c>
    </row>
    <row r="7166" spans="52:52" x14ac:dyDescent="0.25">
      <c r="AZ7166" s="9">
        <v>4.5917159763313604</v>
      </c>
    </row>
    <row r="7167" spans="52:52" x14ac:dyDescent="0.25">
      <c r="AZ7167" s="9">
        <v>1.514792899408284</v>
      </c>
    </row>
    <row r="7168" spans="52:52" x14ac:dyDescent="0.25">
      <c r="AZ7168" s="9">
        <v>3.9763313609467459</v>
      </c>
    </row>
    <row r="7169" spans="52:52" x14ac:dyDescent="0.25">
      <c r="AZ7169" s="9">
        <v>2.4852071005917162</v>
      </c>
    </row>
    <row r="7170" spans="52:52" x14ac:dyDescent="0.25">
      <c r="AZ7170" s="9">
        <v>4.449704142011834</v>
      </c>
    </row>
    <row r="7171" spans="52:52" x14ac:dyDescent="0.25">
      <c r="AZ7171" s="9">
        <v>3.4792899408284024</v>
      </c>
    </row>
    <row r="7172" spans="52:52" x14ac:dyDescent="0.25">
      <c r="AZ7172" s="9">
        <v>3.1005917159763308</v>
      </c>
    </row>
    <row r="7173" spans="52:52" x14ac:dyDescent="0.25">
      <c r="AZ7173" s="9">
        <v>3.3609467455621305</v>
      </c>
    </row>
    <row r="7174" spans="52:52" x14ac:dyDescent="0.25">
      <c r="AZ7174" s="9">
        <v>3.4792899408284019</v>
      </c>
    </row>
    <row r="7175" spans="52:52" x14ac:dyDescent="0.25">
      <c r="AZ7175" s="9">
        <v>3.1005917159763317</v>
      </c>
    </row>
    <row r="7176" spans="52:52" x14ac:dyDescent="0.25">
      <c r="AZ7176" s="9">
        <v>3.0532544378698225</v>
      </c>
    </row>
    <row r="7177" spans="52:52" x14ac:dyDescent="0.25">
      <c r="AZ7177" s="9">
        <v>3.1242603550295858</v>
      </c>
    </row>
    <row r="7178" spans="52:52" x14ac:dyDescent="0.25">
      <c r="AZ7178" s="9">
        <v>4.5917159763313604</v>
      </c>
    </row>
    <row r="7179" spans="52:52" x14ac:dyDescent="0.25">
      <c r="AZ7179" s="9">
        <v>1.514792899408284</v>
      </c>
    </row>
    <row r="7180" spans="52:52" x14ac:dyDescent="0.25">
      <c r="AZ7180" s="9">
        <v>3.9763313609467459</v>
      </c>
    </row>
    <row r="7181" spans="52:52" x14ac:dyDescent="0.25">
      <c r="AZ7181" s="9">
        <v>2.4852071005917162</v>
      </c>
    </row>
    <row r="7182" spans="52:52" x14ac:dyDescent="0.25">
      <c r="AZ7182" s="9">
        <v>4.449704142011834</v>
      </c>
    </row>
    <row r="7183" spans="52:52" x14ac:dyDescent="0.25">
      <c r="AZ7183" s="9">
        <v>3.4792899408284024</v>
      </c>
    </row>
    <row r="7184" spans="52:52" x14ac:dyDescent="0.25">
      <c r="AZ7184" s="9">
        <v>3.1005917159763308</v>
      </c>
    </row>
    <row r="7185" spans="52:52" x14ac:dyDescent="0.25">
      <c r="AZ7185" s="9">
        <v>3.3609467455621305</v>
      </c>
    </row>
    <row r="7186" spans="52:52" x14ac:dyDescent="0.25">
      <c r="AZ7186" s="9">
        <v>3.4792899408284019</v>
      </c>
    </row>
    <row r="7187" spans="52:52" x14ac:dyDescent="0.25">
      <c r="AZ7187" s="9">
        <v>3.1005917159763317</v>
      </c>
    </row>
    <row r="7188" spans="52:52" x14ac:dyDescent="0.25">
      <c r="AZ7188" s="9">
        <v>3.0532544378698225</v>
      </c>
    </row>
    <row r="7189" spans="52:52" x14ac:dyDescent="0.25">
      <c r="AZ7189" s="9">
        <v>3.1242603550295858</v>
      </c>
    </row>
    <row r="7190" spans="52:52" x14ac:dyDescent="0.25">
      <c r="AZ7190" s="9">
        <v>4.5917159763313604</v>
      </c>
    </row>
    <row r="7191" spans="52:52" x14ac:dyDescent="0.25">
      <c r="AZ7191" s="9">
        <v>1.514792899408284</v>
      </c>
    </row>
    <row r="7192" spans="52:52" x14ac:dyDescent="0.25">
      <c r="AZ7192" s="9">
        <v>3.9763313609467459</v>
      </c>
    </row>
    <row r="7193" spans="52:52" x14ac:dyDescent="0.25">
      <c r="AZ7193" s="9">
        <v>2.4852071005917162</v>
      </c>
    </row>
    <row r="7194" spans="52:52" x14ac:dyDescent="0.25">
      <c r="AZ7194" s="9">
        <v>4.449704142011834</v>
      </c>
    </row>
    <row r="7195" spans="52:52" x14ac:dyDescent="0.25">
      <c r="AZ7195" s="9">
        <v>3.4792899408284024</v>
      </c>
    </row>
    <row r="7196" spans="52:52" x14ac:dyDescent="0.25">
      <c r="AZ7196" s="9">
        <v>3.1005917159763308</v>
      </c>
    </row>
    <row r="7197" spans="52:52" x14ac:dyDescent="0.25">
      <c r="AZ7197" s="9">
        <v>3.3609467455621305</v>
      </c>
    </row>
    <row r="7198" spans="52:52" x14ac:dyDescent="0.25">
      <c r="AZ7198" s="9">
        <v>3.4792899408284019</v>
      </c>
    </row>
    <row r="7199" spans="52:52" x14ac:dyDescent="0.25">
      <c r="AZ7199" s="9">
        <v>3.1005917159763317</v>
      </c>
    </row>
    <row r="7200" spans="52:52" x14ac:dyDescent="0.25">
      <c r="AZ7200" s="9">
        <v>3.0532544378698225</v>
      </c>
    </row>
    <row r="7201" spans="52:52" x14ac:dyDescent="0.25">
      <c r="AZ7201" s="9">
        <v>3.1242603550295858</v>
      </c>
    </row>
    <row r="7202" spans="52:52" x14ac:dyDescent="0.25">
      <c r="AZ7202" s="9">
        <v>4.5917159763313604</v>
      </c>
    </row>
    <row r="7203" spans="52:52" x14ac:dyDescent="0.25">
      <c r="AZ7203" s="9">
        <v>1.514792899408284</v>
      </c>
    </row>
    <row r="7204" spans="52:52" x14ac:dyDescent="0.25">
      <c r="AZ7204" s="9">
        <v>3.9763313609467459</v>
      </c>
    </row>
    <row r="7205" spans="52:52" x14ac:dyDescent="0.25">
      <c r="AZ7205" s="9">
        <v>2.4852071005917162</v>
      </c>
    </row>
    <row r="7206" spans="52:52" x14ac:dyDescent="0.25">
      <c r="AZ7206" s="9">
        <v>4.449704142011834</v>
      </c>
    </row>
    <row r="7207" spans="52:52" x14ac:dyDescent="0.25">
      <c r="AZ7207" s="9">
        <v>3.4792899408284024</v>
      </c>
    </row>
    <row r="7208" spans="52:52" x14ac:dyDescent="0.25">
      <c r="AZ7208" s="9">
        <v>3.1005917159763308</v>
      </c>
    </row>
    <row r="7209" spans="52:52" x14ac:dyDescent="0.25">
      <c r="AZ7209" s="9">
        <v>3.3609467455621305</v>
      </c>
    </row>
    <row r="7210" spans="52:52" x14ac:dyDescent="0.25">
      <c r="AZ7210" s="9">
        <v>3.4792899408284019</v>
      </c>
    </row>
    <row r="7211" spans="52:52" x14ac:dyDescent="0.25">
      <c r="AZ7211" s="9">
        <v>3.1005917159763317</v>
      </c>
    </row>
    <row r="7212" spans="52:52" x14ac:dyDescent="0.25">
      <c r="AZ7212" s="9">
        <v>3.0532544378698225</v>
      </c>
    </row>
    <row r="7213" spans="52:52" x14ac:dyDescent="0.25">
      <c r="AZ7213" s="9">
        <v>3.1242603550295858</v>
      </c>
    </row>
    <row r="7214" spans="52:52" x14ac:dyDescent="0.25">
      <c r="AZ7214" s="9">
        <v>4.5917159763313604</v>
      </c>
    </row>
    <row r="7215" spans="52:52" x14ac:dyDescent="0.25">
      <c r="AZ7215" s="9">
        <v>1.514792899408284</v>
      </c>
    </row>
    <row r="7216" spans="52:52" x14ac:dyDescent="0.25">
      <c r="AZ7216" s="9">
        <v>3.9763313609467459</v>
      </c>
    </row>
    <row r="7217" spans="52:52" x14ac:dyDescent="0.25">
      <c r="AZ7217" s="9">
        <v>2.4852071005917162</v>
      </c>
    </row>
    <row r="7218" spans="52:52" x14ac:dyDescent="0.25">
      <c r="AZ7218" s="9">
        <v>4.449704142011834</v>
      </c>
    </row>
    <row r="7219" spans="52:52" x14ac:dyDescent="0.25">
      <c r="AZ7219" s="9">
        <v>3.4792899408284024</v>
      </c>
    </row>
    <row r="7220" spans="52:52" x14ac:dyDescent="0.25">
      <c r="AZ7220" s="9">
        <v>3.1005917159763308</v>
      </c>
    </row>
    <row r="7221" spans="52:52" x14ac:dyDescent="0.25">
      <c r="AZ7221" s="9">
        <v>3.3609467455621305</v>
      </c>
    </row>
    <row r="7222" spans="52:52" x14ac:dyDescent="0.25">
      <c r="AZ7222" s="9">
        <v>3.4792899408284019</v>
      </c>
    </row>
    <row r="7223" spans="52:52" x14ac:dyDescent="0.25">
      <c r="AZ7223" s="9">
        <v>3.1005917159763317</v>
      </c>
    </row>
    <row r="7224" spans="52:52" x14ac:dyDescent="0.25">
      <c r="AZ7224" s="9">
        <v>3.0532544378698225</v>
      </c>
    </row>
    <row r="7225" spans="52:52" x14ac:dyDescent="0.25">
      <c r="AZ7225" s="9">
        <v>3.1242603550295858</v>
      </c>
    </row>
    <row r="7226" spans="52:52" x14ac:dyDescent="0.25">
      <c r="AZ7226" s="9">
        <v>4.5917159763313604</v>
      </c>
    </row>
    <row r="7227" spans="52:52" x14ac:dyDescent="0.25">
      <c r="AZ7227" s="9">
        <v>1.514792899408284</v>
      </c>
    </row>
    <row r="7228" spans="52:52" x14ac:dyDescent="0.25">
      <c r="AZ7228" s="9">
        <v>3.9763313609467459</v>
      </c>
    </row>
    <row r="7229" spans="52:52" x14ac:dyDescent="0.25">
      <c r="AZ7229" s="9">
        <v>2.4852071005917162</v>
      </c>
    </row>
    <row r="7230" spans="52:52" x14ac:dyDescent="0.25">
      <c r="AZ7230" s="9">
        <v>4.449704142011834</v>
      </c>
    </row>
    <row r="7231" spans="52:52" x14ac:dyDescent="0.25">
      <c r="AZ7231" s="9">
        <v>3.4792899408284024</v>
      </c>
    </row>
    <row r="7232" spans="52:52" x14ac:dyDescent="0.25">
      <c r="AZ7232" s="9">
        <v>3.1005917159763308</v>
      </c>
    </row>
    <row r="7233" spans="52:52" x14ac:dyDescent="0.25">
      <c r="AZ7233" s="9">
        <v>3.3609467455621305</v>
      </c>
    </row>
    <row r="7234" spans="52:52" x14ac:dyDescent="0.25">
      <c r="AZ7234" s="9">
        <v>3.4792899408284019</v>
      </c>
    </row>
    <row r="7235" spans="52:52" x14ac:dyDescent="0.25">
      <c r="AZ7235" s="9">
        <v>3.1005917159763317</v>
      </c>
    </row>
    <row r="7236" spans="52:52" x14ac:dyDescent="0.25">
      <c r="AZ7236" s="9">
        <v>3.0532544378698225</v>
      </c>
    </row>
    <row r="7237" spans="52:52" x14ac:dyDescent="0.25">
      <c r="AZ7237" s="9">
        <v>3.1242603550295858</v>
      </c>
    </row>
    <row r="7238" spans="52:52" x14ac:dyDescent="0.25">
      <c r="AZ7238" s="9">
        <v>4.5917159763313604</v>
      </c>
    </row>
    <row r="7239" spans="52:52" x14ac:dyDescent="0.25">
      <c r="AZ7239" s="9">
        <v>1.514792899408284</v>
      </c>
    </row>
    <row r="7240" spans="52:52" x14ac:dyDescent="0.25">
      <c r="AZ7240" s="9">
        <v>3.9763313609467459</v>
      </c>
    </row>
    <row r="7241" spans="52:52" x14ac:dyDescent="0.25">
      <c r="AZ7241" s="9">
        <v>2.4852071005917162</v>
      </c>
    </row>
    <row r="7242" spans="52:52" x14ac:dyDescent="0.25">
      <c r="AZ7242" s="9">
        <v>4.449704142011834</v>
      </c>
    </row>
    <row r="7243" spans="52:52" x14ac:dyDescent="0.25">
      <c r="AZ7243" s="9">
        <v>3.4792899408284024</v>
      </c>
    </row>
    <row r="7244" spans="52:52" x14ac:dyDescent="0.25">
      <c r="AZ7244" s="9">
        <v>3.1005917159763308</v>
      </c>
    </row>
    <row r="7245" spans="52:52" x14ac:dyDescent="0.25">
      <c r="AZ7245" s="9">
        <v>3.3609467455621305</v>
      </c>
    </row>
    <row r="7246" spans="52:52" x14ac:dyDescent="0.25">
      <c r="AZ7246" s="9">
        <v>3.4792899408284019</v>
      </c>
    </row>
    <row r="7247" spans="52:52" x14ac:dyDescent="0.25">
      <c r="AZ7247" s="9">
        <v>3.1005917159763317</v>
      </c>
    </row>
    <row r="7248" spans="52:52" x14ac:dyDescent="0.25">
      <c r="AZ7248" s="9">
        <v>3.0532544378698225</v>
      </c>
    </row>
    <row r="7249" spans="52:52" x14ac:dyDescent="0.25">
      <c r="AZ7249" s="9">
        <v>3.1242603550295858</v>
      </c>
    </row>
    <row r="7250" spans="52:52" x14ac:dyDescent="0.25">
      <c r="AZ7250" s="9">
        <v>4.5917159763313604</v>
      </c>
    </row>
    <row r="7251" spans="52:52" x14ac:dyDescent="0.25">
      <c r="AZ7251" s="9">
        <v>1.514792899408284</v>
      </c>
    </row>
    <row r="7252" spans="52:52" x14ac:dyDescent="0.25">
      <c r="AZ7252" s="9">
        <v>3.9763313609467459</v>
      </c>
    </row>
    <row r="7253" spans="52:52" x14ac:dyDescent="0.25">
      <c r="AZ7253" s="9">
        <v>2.4852071005917162</v>
      </c>
    </row>
    <row r="7254" spans="52:52" x14ac:dyDescent="0.25">
      <c r="AZ7254" s="9">
        <v>4.449704142011834</v>
      </c>
    </row>
    <row r="7255" spans="52:52" x14ac:dyDescent="0.25">
      <c r="AZ7255" s="9">
        <v>3.4792899408284024</v>
      </c>
    </row>
    <row r="7256" spans="52:52" x14ac:dyDescent="0.25">
      <c r="AZ7256" s="9">
        <v>3.1005917159763308</v>
      </c>
    </row>
    <row r="7257" spans="52:52" x14ac:dyDescent="0.25">
      <c r="AZ7257" s="9">
        <v>3.3609467455621305</v>
      </c>
    </row>
    <row r="7258" spans="52:52" x14ac:dyDescent="0.25">
      <c r="AZ7258" s="9">
        <v>3.4792899408284019</v>
      </c>
    </row>
    <row r="7259" spans="52:52" x14ac:dyDescent="0.25">
      <c r="AZ7259" s="9">
        <v>3.1005917159763317</v>
      </c>
    </row>
    <row r="7260" spans="52:52" x14ac:dyDescent="0.25">
      <c r="AZ7260" s="9">
        <v>3.0532544378698225</v>
      </c>
    </row>
    <row r="7261" spans="52:52" x14ac:dyDescent="0.25">
      <c r="AZ7261" s="9">
        <v>3.1242603550295858</v>
      </c>
    </row>
    <row r="7262" spans="52:52" x14ac:dyDescent="0.25">
      <c r="AZ7262" s="9">
        <v>4.5917159763313604</v>
      </c>
    </row>
    <row r="7263" spans="52:52" x14ac:dyDescent="0.25">
      <c r="AZ7263" s="9">
        <v>1.514792899408284</v>
      </c>
    </row>
    <row r="7264" spans="52:52" x14ac:dyDescent="0.25">
      <c r="AZ7264" s="9">
        <v>3.9763313609467459</v>
      </c>
    </row>
    <row r="7265" spans="52:52" x14ac:dyDescent="0.25">
      <c r="AZ7265" s="9">
        <v>2.4852071005917162</v>
      </c>
    </row>
    <row r="7266" spans="52:52" x14ac:dyDescent="0.25">
      <c r="AZ7266" s="9">
        <v>4.449704142011834</v>
      </c>
    </row>
    <row r="7267" spans="52:52" x14ac:dyDescent="0.25">
      <c r="AZ7267" s="9">
        <v>3.4792899408284024</v>
      </c>
    </row>
    <row r="7268" spans="52:52" x14ac:dyDescent="0.25">
      <c r="AZ7268" s="9">
        <v>3.1005917159763308</v>
      </c>
    </row>
    <row r="7269" spans="52:52" x14ac:dyDescent="0.25">
      <c r="AZ7269" s="9">
        <v>3.3609467455621305</v>
      </c>
    </row>
    <row r="7270" spans="52:52" x14ac:dyDescent="0.25">
      <c r="AZ7270" s="9">
        <v>3.4792899408284019</v>
      </c>
    </row>
    <row r="7271" spans="52:52" x14ac:dyDescent="0.25">
      <c r="AZ7271" s="9">
        <v>3.1005917159763317</v>
      </c>
    </row>
    <row r="7272" spans="52:52" x14ac:dyDescent="0.25">
      <c r="AZ7272" s="9">
        <v>3.0532544378698225</v>
      </c>
    </row>
    <row r="7273" spans="52:52" x14ac:dyDescent="0.25">
      <c r="AZ7273" s="9">
        <v>3.1242603550295858</v>
      </c>
    </row>
    <row r="7274" spans="52:52" x14ac:dyDescent="0.25">
      <c r="AZ7274" s="9">
        <v>4.5917159763313604</v>
      </c>
    </row>
    <row r="7275" spans="52:52" x14ac:dyDescent="0.25">
      <c r="AZ7275" s="9">
        <v>1.514792899408284</v>
      </c>
    </row>
    <row r="7276" spans="52:52" x14ac:dyDescent="0.25">
      <c r="AZ7276" s="9">
        <v>3.9763313609467459</v>
      </c>
    </row>
    <row r="7277" spans="52:52" x14ac:dyDescent="0.25">
      <c r="AZ7277" s="9">
        <v>2.4852071005917162</v>
      </c>
    </row>
    <row r="7278" spans="52:52" x14ac:dyDescent="0.25">
      <c r="AZ7278" s="9">
        <v>4.449704142011834</v>
      </c>
    </row>
    <row r="7279" spans="52:52" x14ac:dyDescent="0.25">
      <c r="AZ7279" s="9">
        <v>3.4792899408284024</v>
      </c>
    </row>
    <row r="7280" spans="52:52" x14ac:dyDescent="0.25">
      <c r="AZ7280" s="9">
        <v>3.1005917159763308</v>
      </c>
    </row>
    <row r="7281" spans="52:52" x14ac:dyDescent="0.25">
      <c r="AZ7281" s="9">
        <v>3.3609467455621305</v>
      </c>
    </row>
    <row r="7282" spans="52:52" x14ac:dyDescent="0.25">
      <c r="AZ7282" s="9">
        <v>3.4792899408284019</v>
      </c>
    </row>
    <row r="7283" spans="52:52" x14ac:dyDescent="0.25">
      <c r="AZ7283" s="9">
        <v>3.1005917159763317</v>
      </c>
    </row>
    <row r="7284" spans="52:52" x14ac:dyDescent="0.25">
      <c r="AZ7284" s="9">
        <v>3.0532544378698225</v>
      </c>
    </row>
    <row r="7285" spans="52:52" x14ac:dyDescent="0.25">
      <c r="AZ7285" s="9">
        <v>3.1242603550295858</v>
      </c>
    </row>
    <row r="7286" spans="52:52" x14ac:dyDescent="0.25">
      <c r="AZ7286" s="9">
        <v>4.5917159763313604</v>
      </c>
    </row>
    <row r="7287" spans="52:52" x14ac:dyDescent="0.25">
      <c r="AZ7287" s="9">
        <v>1.514792899408284</v>
      </c>
    </row>
    <row r="7288" spans="52:52" x14ac:dyDescent="0.25">
      <c r="AZ7288" s="9">
        <v>3.9763313609467459</v>
      </c>
    </row>
    <row r="7289" spans="52:52" x14ac:dyDescent="0.25">
      <c r="AZ7289" s="9">
        <v>2.4852071005917162</v>
      </c>
    </row>
    <row r="7290" spans="52:52" x14ac:dyDescent="0.25">
      <c r="AZ7290" s="9">
        <v>4.449704142011834</v>
      </c>
    </row>
    <row r="7291" spans="52:52" x14ac:dyDescent="0.25">
      <c r="AZ7291" s="9">
        <v>3.4792899408284024</v>
      </c>
    </row>
    <row r="7292" spans="52:52" x14ac:dyDescent="0.25">
      <c r="AZ7292" s="9">
        <v>3.1005917159763308</v>
      </c>
    </row>
    <row r="7293" spans="52:52" x14ac:dyDescent="0.25">
      <c r="AZ7293" s="9">
        <v>3.3609467455621305</v>
      </c>
    </row>
    <row r="7294" spans="52:52" x14ac:dyDescent="0.25">
      <c r="AZ7294" s="9">
        <v>3.4792899408284019</v>
      </c>
    </row>
    <row r="7295" spans="52:52" x14ac:dyDescent="0.25">
      <c r="AZ7295" s="9">
        <v>3.1005917159763317</v>
      </c>
    </row>
    <row r="7296" spans="52:52" x14ac:dyDescent="0.25">
      <c r="AZ7296" s="9">
        <v>3.0532544378698225</v>
      </c>
    </row>
    <row r="7297" spans="52:52" x14ac:dyDescent="0.25">
      <c r="AZ7297" s="9">
        <v>3.1242603550295858</v>
      </c>
    </row>
    <row r="7298" spans="52:52" x14ac:dyDescent="0.25">
      <c r="AZ7298" s="9">
        <v>4.5917159763313604</v>
      </c>
    </row>
    <row r="7299" spans="52:52" x14ac:dyDescent="0.25">
      <c r="AZ7299" s="9">
        <v>1.514792899408284</v>
      </c>
    </row>
    <row r="7300" spans="52:52" x14ac:dyDescent="0.25">
      <c r="AZ7300" s="9">
        <v>3.9763313609467459</v>
      </c>
    </row>
    <row r="7301" spans="52:52" x14ac:dyDescent="0.25">
      <c r="AZ7301" s="9">
        <v>2.4852071005917162</v>
      </c>
    </row>
    <row r="7302" spans="52:52" x14ac:dyDescent="0.25">
      <c r="AZ7302" s="9">
        <v>4.449704142011834</v>
      </c>
    </row>
    <row r="7303" spans="52:52" x14ac:dyDescent="0.25">
      <c r="AZ7303" s="9">
        <v>3.4792899408284024</v>
      </c>
    </row>
    <row r="7304" spans="52:52" x14ac:dyDescent="0.25">
      <c r="AZ7304" s="9">
        <v>3.1005917159763308</v>
      </c>
    </row>
    <row r="7305" spans="52:52" x14ac:dyDescent="0.25">
      <c r="AZ7305" s="9">
        <v>3.3609467455621305</v>
      </c>
    </row>
    <row r="7306" spans="52:52" x14ac:dyDescent="0.25">
      <c r="AZ7306" s="9">
        <v>3.4792899408284019</v>
      </c>
    </row>
    <row r="7307" spans="52:52" x14ac:dyDescent="0.25">
      <c r="AZ7307" s="9">
        <v>3.1005917159763317</v>
      </c>
    </row>
    <row r="7308" spans="52:52" x14ac:dyDescent="0.25">
      <c r="AZ7308" s="9">
        <v>3.0532544378698225</v>
      </c>
    </row>
    <row r="7309" spans="52:52" x14ac:dyDescent="0.25">
      <c r="AZ7309" s="9">
        <v>3.1242603550295858</v>
      </c>
    </row>
    <row r="7310" spans="52:52" x14ac:dyDescent="0.25">
      <c r="AZ7310" s="9">
        <v>4.5917159763313604</v>
      </c>
    </row>
    <row r="7311" spans="52:52" x14ac:dyDescent="0.25">
      <c r="AZ7311" s="9">
        <v>1.514792899408284</v>
      </c>
    </row>
    <row r="7312" spans="52:52" x14ac:dyDescent="0.25">
      <c r="AZ7312" s="9">
        <v>3.9763313609467459</v>
      </c>
    </row>
    <row r="7313" spans="52:52" x14ac:dyDescent="0.25">
      <c r="AZ7313" s="9">
        <v>2.4852071005917162</v>
      </c>
    </row>
    <row r="7314" spans="52:52" x14ac:dyDescent="0.25">
      <c r="AZ7314" s="9">
        <v>4.449704142011834</v>
      </c>
    </row>
    <row r="7315" spans="52:52" x14ac:dyDescent="0.25">
      <c r="AZ7315" s="9">
        <v>3.4792899408284024</v>
      </c>
    </row>
    <row r="7316" spans="52:52" x14ac:dyDescent="0.25">
      <c r="AZ7316" s="9">
        <v>3.1005917159763308</v>
      </c>
    </row>
    <row r="7317" spans="52:52" x14ac:dyDescent="0.25">
      <c r="AZ7317" s="9">
        <v>3.3609467455621305</v>
      </c>
    </row>
    <row r="7318" spans="52:52" x14ac:dyDescent="0.25">
      <c r="AZ7318" s="9">
        <v>3.4792899408284019</v>
      </c>
    </row>
    <row r="7319" spans="52:52" x14ac:dyDescent="0.25">
      <c r="AZ7319" s="9">
        <v>3.1005917159763317</v>
      </c>
    </row>
    <row r="7320" spans="52:52" x14ac:dyDescent="0.25">
      <c r="AZ7320" s="9">
        <v>3.0532544378698225</v>
      </c>
    </row>
    <row r="7321" spans="52:52" x14ac:dyDescent="0.25">
      <c r="AZ7321" s="9">
        <v>3.1242603550295858</v>
      </c>
    </row>
    <row r="7322" spans="52:52" x14ac:dyDescent="0.25">
      <c r="AZ7322" s="9">
        <v>4.5917159763313604</v>
      </c>
    </row>
    <row r="7323" spans="52:52" x14ac:dyDescent="0.25">
      <c r="AZ7323" s="9">
        <v>1.514792899408284</v>
      </c>
    </row>
    <row r="7324" spans="52:52" x14ac:dyDescent="0.25">
      <c r="AZ7324" s="9">
        <v>3.9763313609467459</v>
      </c>
    </row>
    <row r="7325" spans="52:52" x14ac:dyDescent="0.25">
      <c r="AZ7325" s="9">
        <v>2.4852071005917162</v>
      </c>
    </row>
    <row r="7326" spans="52:52" x14ac:dyDescent="0.25">
      <c r="AZ7326" s="9">
        <v>4.449704142011834</v>
      </c>
    </row>
    <row r="7327" spans="52:52" x14ac:dyDescent="0.25">
      <c r="AZ7327" s="9">
        <v>3.4792899408284024</v>
      </c>
    </row>
    <row r="7328" spans="52:52" x14ac:dyDescent="0.25">
      <c r="AZ7328" s="9">
        <v>3.1005917159763308</v>
      </c>
    </row>
    <row r="7329" spans="52:52" x14ac:dyDescent="0.25">
      <c r="AZ7329" s="9">
        <v>3.3609467455621305</v>
      </c>
    </row>
    <row r="7330" spans="52:52" x14ac:dyDescent="0.25">
      <c r="AZ7330" s="9">
        <v>3.4792899408284019</v>
      </c>
    </row>
    <row r="7331" spans="52:52" x14ac:dyDescent="0.25">
      <c r="AZ7331" s="9">
        <v>3.1005917159763317</v>
      </c>
    </row>
    <row r="7332" spans="52:52" x14ac:dyDescent="0.25">
      <c r="AZ7332" s="9">
        <v>3.0532544378698225</v>
      </c>
    </row>
    <row r="7333" spans="52:52" x14ac:dyDescent="0.25">
      <c r="AZ7333" s="9">
        <v>3.1242603550295858</v>
      </c>
    </row>
    <row r="7334" spans="52:52" x14ac:dyDescent="0.25">
      <c r="AZ7334" s="9">
        <v>4.5917159763313604</v>
      </c>
    </row>
    <row r="7335" spans="52:52" x14ac:dyDescent="0.25">
      <c r="AZ7335" s="9">
        <v>1.514792899408284</v>
      </c>
    </row>
    <row r="7336" spans="52:52" x14ac:dyDescent="0.25">
      <c r="AZ7336" s="9">
        <v>3.9763313609467459</v>
      </c>
    </row>
    <row r="7337" spans="52:52" x14ac:dyDescent="0.25">
      <c r="AZ7337" s="9">
        <v>2.4852071005917162</v>
      </c>
    </row>
    <row r="7338" spans="52:52" x14ac:dyDescent="0.25">
      <c r="AZ7338" s="9">
        <v>4.449704142011834</v>
      </c>
    </row>
    <row r="7339" spans="52:52" x14ac:dyDescent="0.25">
      <c r="AZ7339" s="9">
        <v>3.4792899408284024</v>
      </c>
    </row>
    <row r="7340" spans="52:52" x14ac:dyDescent="0.25">
      <c r="AZ7340" s="9">
        <v>3.1005917159763308</v>
      </c>
    </row>
    <row r="7341" spans="52:52" x14ac:dyDescent="0.25">
      <c r="AZ7341" s="9">
        <v>3.3609467455621305</v>
      </c>
    </row>
    <row r="7342" spans="52:52" x14ac:dyDescent="0.25">
      <c r="AZ7342" s="9">
        <v>3.4792899408284019</v>
      </c>
    </row>
    <row r="7343" spans="52:52" x14ac:dyDescent="0.25">
      <c r="AZ7343" s="9">
        <v>3.1005917159763317</v>
      </c>
    </row>
    <row r="7344" spans="52:52" x14ac:dyDescent="0.25">
      <c r="AZ7344" s="9">
        <v>3.0532544378698225</v>
      </c>
    </row>
    <row r="7345" spans="52:52" x14ac:dyDescent="0.25">
      <c r="AZ7345" s="9">
        <v>3.1242603550295858</v>
      </c>
    </row>
    <row r="7346" spans="52:52" x14ac:dyDescent="0.25">
      <c r="AZ7346" s="9">
        <v>4.5917159763313604</v>
      </c>
    </row>
    <row r="7347" spans="52:52" x14ac:dyDescent="0.25">
      <c r="AZ7347" s="9">
        <v>1.514792899408284</v>
      </c>
    </row>
    <row r="7348" spans="52:52" x14ac:dyDescent="0.25">
      <c r="AZ7348" s="9">
        <v>3.9763313609467459</v>
      </c>
    </row>
    <row r="7349" spans="52:52" x14ac:dyDescent="0.25">
      <c r="AZ7349" s="9">
        <v>2.4852071005917162</v>
      </c>
    </row>
    <row r="7350" spans="52:52" x14ac:dyDescent="0.25">
      <c r="AZ7350" s="9">
        <v>4.449704142011834</v>
      </c>
    </row>
    <row r="7351" spans="52:52" x14ac:dyDescent="0.25">
      <c r="AZ7351" s="9">
        <v>3.4792899408284024</v>
      </c>
    </row>
    <row r="7352" spans="52:52" x14ac:dyDescent="0.25">
      <c r="AZ7352" s="9">
        <v>3.1005917159763308</v>
      </c>
    </row>
    <row r="7353" spans="52:52" x14ac:dyDescent="0.25">
      <c r="AZ7353" s="9">
        <v>3.3609467455621305</v>
      </c>
    </row>
    <row r="7354" spans="52:52" x14ac:dyDescent="0.25">
      <c r="AZ7354" s="9">
        <v>3.4792899408284019</v>
      </c>
    </row>
    <row r="7355" spans="52:52" x14ac:dyDescent="0.25">
      <c r="AZ7355" s="9">
        <v>3.1005917159763317</v>
      </c>
    </row>
    <row r="7356" spans="52:52" x14ac:dyDescent="0.25">
      <c r="AZ7356" s="9">
        <v>3.0532544378698225</v>
      </c>
    </row>
    <row r="7357" spans="52:52" x14ac:dyDescent="0.25">
      <c r="AZ7357" s="9">
        <v>3.1242603550295858</v>
      </c>
    </row>
    <row r="7358" spans="52:52" x14ac:dyDescent="0.25">
      <c r="AZ7358" s="9">
        <v>4.5917159763313604</v>
      </c>
    </row>
    <row r="7359" spans="52:52" x14ac:dyDescent="0.25">
      <c r="AZ7359" s="9">
        <v>1.514792899408284</v>
      </c>
    </row>
    <row r="7360" spans="52:52" x14ac:dyDescent="0.25">
      <c r="AZ7360" s="9">
        <v>3.9763313609467459</v>
      </c>
    </row>
    <row r="7361" spans="52:52" x14ac:dyDescent="0.25">
      <c r="AZ7361" s="9">
        <v>2.4852071005917162</v>
      </c>
    </row>
    <row r="7362" spans="52:52" x14ac:dyDescent="0.25">
      <c r="AZ7362" s="9">
        <v>4.449704142011834</v>
      </c>
    </row>
    <row r="7363" spans="52:52" x14ac:dyDescent="0.25">
      <c r="AZ7363" s="9">
        <v>3.4792899408284024</v>
      </c>
    </row>
    <row r="7364" spans="52:52" x14ac:dyDescent="0.25">
      <c r="AZ7364" s="9">
        <v>3.1005917159763308</v>
      </c>
    </row>
    <row r="7365" spans="52:52" x14ac:dyDescent="0.25">
      <c r="AZ7365" s="9">
        <v>3.3609467455621305</v>
      </c>
    </row>
    <row r="7366" spans="52:52" x14ac:dyDescent="0.25">
      <c r="AZ7366" s="9">
        <v>3.4792899408284019</v>
      </c>
    </row>
    <row r="7367" spans="52:52" x14ac:dyDescent="0.25">
      <c r="AZ7367" s="9">
        <v>3.1005917159763317</v>
      </c>
    </row>
    <row r="7368" spans="52:52" x14ac:dyDescent="0.25">
      <c r="AZ7368" s="9">
        <v>3.0532544378698225</v>
      </c>
    </row>
    <row r="7369" spans="52:52" x14ac:dyDescent="0.25">
      <c r="AZ7369" s="9">
        <v>3.1242603550295858</v>
      </c>
    </row>
    <row r="7370" spans="52:52" x14ac:dyDescent="0.25">
      <c r="AZ7370" s="9">
        <v>4.5917159763313604</v>
      </c>
    </row>
    <row r="7371" spans="52:52" x14ac:dyDescent="0.25">
      <c r="AZ7371" s="9">
        <v>1.514792899408284</v>
      </c>
    </row>
    <row r="7372" spans="52:52" x14ac:dyDescent="0.25">
      <c r="AZ7372" s="9">
        <v>3.9763313609467459</v>
      </c>
    </row>
    <row r="7373" spans="52:52" x14ac:dyDescent="0.25">
      <c r="AZ7373" s="9">
        <v>2.4852071005917162</v>
      </c>
    </row>
    <row r="7374" spans="52:52" x14ac:dyDescent="0.25">
      <c r="AZ7374" s="9">
        <v>4.449704142011834</v>
      </c>
    </row>
    <row r="7375" spans="52:52" x14ac:dyDescent="0.25">
      <c r="AZ7375" s="9">
        <v>3.4792899408284024</v>
      </c>
    </row>
    <row r="7376" spans="52:52" x14ac:dyDescent="0.25">
      <c r="AZ7376" s="9">
        <v>3.1005917159763308</v>
      </c>
    </row>
    <row r="7377" spans="52:52" x14ac:dyDescent="0.25">
      <c r="AZ7377" s="9">
        <v>3.3609467455621305</v>
      </c>
    </row>
    <row r="7378" spans="52:52" x14ac:dyDescent="0.25">
      <c r="AZ7378" s="9">
        <v>3.4792899408284019</v>
      </c>
    </row>
    <row r="7379" spans="52:52" x14ac:dyDescent="0.25">
      <c r="AZ7379" s="9">
        <v>3.1005917159763317</v>
      </c>
    </row>
    <row r="7380" spans="52:52" x14ac:dyDescent="0.25">
      <c r="AZ7380" s="9">
        <v>3.0532544378698225</v>
      </c>
    </row>
    <row r="7381" spans="52:52" x14ac:dyDescent="0.25">
      <c r="AZ7381" s="9">
        <v>3.1242603550295858</v>
      </c>
    </row>
    <row r="7382" spans="52:52" x14ac:dyDescent="0.25">
      <c r="AZ7382" s="9">
        <v>4.5917159763313604</v>
      </c>
    </row>
    <row r="7383" spans="52:52" x14ac:dyDescent="0.25">
      <c r="AZ7383" s="9">
        <v>1.514792899408284</v>
      </c>
    </row>
    <row r="7384" spans="52:52" x14ac:dyDescent="0.25">
      <c r="AZ7384" s="9">
        <v>3.9763313609467459</v>
      </c>
    </row>
    <row r="7385" spans="52:52" x14ac:dyDescent="0.25">
      <c r="AZ7385" s="9">
        <v>2.4852071005917162</v>
      </c>
    </row>
    <row r="7386" spans="52:52" x14ac:dyDescent="0.25">
      <c r="AZ7386" s="9">
        <v>4.449704142011834</v>
      </c>
    </row>
    <row r="7387" spans="52:52" x14ac:dyDescent="0.25">
      <c r="AZ7387" s="9">
        <v>3.4792899408284024</v>
      </c>
    </row>
    <row r="7388" spans="52:52" x14ac:dyDescent="0.25">
      <c r="AZ7388" s="9">
        <v>3.1005917159763308</v>
      </c>
    </row>
    <row r="7389" spans="52:52" x14ac:dyDescent="0.25">
      <c r="AZ7389" s="9">
        <v>3.3609467455621305</v>
      </c>
    </row>
    <row r="7390" spans="52:52" x14ac:dyDescent="0.25">
      <c r="AZ7390" s="9">
        <v>3.4792899408284019</v>
      </c>
    </row>
    <row r="7391" spans="52:52" x14ac:dyDescent="0.25">
      <c r="AZ7391" s="9">
        <v>3.1005917159763317</v>
      </c>
    </row>
    <row r="7392" spans="52:52" x14ac:dyDescent="0.25">
      <c r="AZ7392" s="9">
        <v>3.0532544378698225</v>
      </c>
    </row>
    <row r="7393" spans="52:52" x14ac:dyDescent="0.25">
      <c r="AZ7393" s="9">
        <v>3.1242603550295858</v>
      </c>
    </row>
    <row r="7394" spans="52:52" x14ac:dyDescent="0.25">
      <c r="AZ7394" s="9">
        <v>4.5917159763313604</v>
      </c>
    </row>
    <row r="7395" spans="52:52" x14ac:dyDescent="0.25">
      <c r="AZ7395" s="9">
        <v>1.514792899408284</v>
      </c>
    </row>
    <row r="7396" spans="52:52" x14ac:dyDescent="0.25">
      <c r="AZ7396" s="9">
        <v>3.9763313609467459</v>
      </c>
    </row>
    <row r="7397" spans="52:52" x14ac:dyDescent="0.25">
      <c r="AZ7397" s="9">
        <v>2.4852071005917162</v>
      </c>
    </row>
    <row r="7398" spans="52:52" x14ac:dyDescent="0.25">
      <c r="AZ7398" s="9">
        <v>4.449704142011834</v>
      </c>
    </row>
    <row r="7399" spans="52:52" x14ac:dyDescent="0.25">
      <c r="AZ7399" s="9">
        <v>3.4792899408284024</v>
      </c>
    </row>
    <row r="7400" spans="52:52" x14ac:dyDescent="0.25">
      <c r="AZ7400" s="9">
        <v>3.1005917159763308</v>
      </c>
    </row>
    <row r="7401" spans="52:52" x14ac:dyDescent="0.25">
      <c r="AZ7401" s="9">
        <v>3.3609467455621305</v>
      </c>
    </row>
    <row r="7402" spans="52:52" x14ac:dyDescent="0.25">
      <c r="AZ7402" s="9">
        <v>3.4792899408284019</v>
      </c>
    </row>
    <row r="7403" spans="52:52" x14ac:dyDescent="0.25">
      <c r="AZ7403" s="9">
        <v>3.1005917159763317</v>
      </c>
    </row>
    <row r="7404" spans="52:52" x14ac:dyDescent="0.25">
      <c r="AZ7404" s="9">
        <v>3.0532544378698225</v>
      </c>
    </row>
    <row r="7405" spans="52:52" x14ac:dyDescent="0.25">
      <c r="AZ7405" s="9">
        <v>3.1242603550295858</v>
      </c>
    </row>
    <row r="7406" spans="52:52" x14ac:dyDescent="0.25">
      <c r="AZ7406" s="9">
        <v>4.5917159763313604</v>
      </c>
    </row>
    <row r="7407" spans="52:52" x14ac:dyDescent="0.25">
      <c r="AZ7407" s="9">
        <v>1.514792899408284</v>
      </c>
    </row>
    <row r="7408" spans="52:52" x14ac:dyDescent="0.25">
      <c r="AZ7408" s="9">
        <v>3.9763313609467459</v>
      </c>
    </row>
    <row r="7409" spans="52:52" x14ac:dyDescent="0.25">
      <c r="AZ7409" s="9">
        <v>2.4852071005917162</v>
      </c>
    </row>
    <row r="7410" spans="52:52" x14ac:dyDescent="0.25">
      <c r="AZ7410" s="9">
        <v>4.449704142011834</v>
      </c>
    </row>
    <row r="7411" spans="52:52" x14ac:dyDescent="0.25">
      <c r="AZ7411" s="9">
        <v>3.4792899408284024</v>
      </c>
    </row>
    <row r="7412" spans="52:52" x14ac:dyDescent="0.25">
      <c r="AZ7412" s="9">
        <v>3.1005917159763308</v>
      </c>
    </row>
    <row r="7413" spans="52:52" x14ac:dyDescent="0.25">
      <c r="AZ7413" s="9">
        <v>3.3609467455621305</v>
      </c>
    </row>
    <row r="7414" spans="52:52" x14ac:dyDescent="0.25">
      <c r="AZ7414" s="9">
        <v>3.4792899408284019</v>
      </c>
    </row>
    <row r="7415" spans="52:52" x14ac:dyDescent="0.25">
      <c r="AZ7415" s="9">
        <v>3.1005917159763317</v>
      </c>
    </row>
    <row r="7416" spans="52:52" x14ac:dyDescent="0.25">
      <c r="AZ7416" s="9">
        <v>3.0532544378698225</v>
      </c>
    </row>
    <row r="7417" spans="52:52" x14ac:dyDescent="0.25">
      <c r="AZ7417" s="9">
        <v>3.1242603550295858</v>
      </c>
    </row>
    <row r="7418" spans="52:52" x14ac:dyDescent="0.25">
      <c r="AZ7418" s="9">
        <v>4.5917159763313604</v>
      </c>
    </row>
    <row r="7419" spans="52:52" x14ac:dyDescent="0.25">
      <c r="AZ7419" s="9">
        <v>1.514792899408284</v>
      </c>
    </row>
    <row r="7420" spans="52:52" x14ac:dyDescent="0.25">
      <c r="AZ7420" s="9">
        <v>3.9763313609467459</v>
      </c>
    </row>
    <row r="7421" spans="52:52" x14ac:dyDescent="0.25">
      <c r="AZ7421" s="9">
        <v>2.4852071005917162</v>
      </c>
    </row>
    <row r="7422" spans="52:52" x14ac:dyDescent="0.25">
      <c r="AZ7422" s="9">
        <v>4.449704142011834</v>
      </c>
    </row>
    <row r="7423" spans="52:52" x14ac:dyDescent="0.25">
      <c r="AZ7423" s="9">
        <v>3.4792899408284024</v>
      </c>
    </row>
    <row r="7424" spans="52:52" x14ac:dyDescent="0.25">
      <c r="AZ7424" s="9">
        <v>3.1005917159763308</v>
      </c>
    </row>
    <row r="7425" spans="52:52" x14ac:dyDescent="0.25">
      <c r="AZ7425" s="9">
        <v>3.3609467455621305</v>
      </c>
    </row>
    <row r="7426" spans="52:52" x14ac:dyDescent="0.25">
      <c r="AZ7426" s="9">
        <v>3.4792899408284019</v>
      </c>
    </row>
    <row r="7427" spans="52:52" x14ac:dyDescent="0.25">
      <c r="AZ7427" s="9">
        <v>3.1005917159763317</v>
      </c>
    </row>
    <row r="7428" spans="52:52" x14ac:dyDescent="0.25">
      <c r="AZ7428" s="9">
        <v>3.0532544378698225</v>
      </c>
    </row>
    <row r="7429" spans="52:52" x14ac:dyDescent="0.25">
      <c r="AZ7429" s="9">
        <v>3.1242603550295858</v>
      </c>
    </row>
    <row r="7430" spans="52:52" x14ac:dyDescent="0.25">
      <c r="AZ7430" s="9">
        <v>4.5917159763313604</v>
      </c>
    </row>
    <row r="7431" spans="52:52" x14ac:dyDescent="0.25">
      <c r="AZ7431" s="9">
        <v>1.514792899408284</v>
      </c>
    </row>
    <row r="7432" spans="52:52" x14ac:dyDescent="0.25">
      <c r="AZ7432" s="9">
        <v>3.9763313609467459</v>
      </c>
    </row>
    <row r="7433" spans="52:52" x14ac:dyDescent="0.25">
      <c r="AZ7433" s="9">
        <v>2.4852071005917162</v>
      </c>
    </row>
    <row r="7434" spans="52:52" x14ac:dyDescent="0.25">
      <c r="AZ7434" s="9">
        <v>4.449704142011834</v>
      </c>
    </row>
    <row r="7435" spans="52:52" x14ac:dyDescent="0.25">
      <c r="AZ7435" s="9">
        <v>3.4792899408284024</v>
      </c>
    </row>
    <row r="7436" spans="52:52" x14ac:dyDescent="0.25">
      <c r="AZ7436" s="9">
        <v>3.1005917159763308</v>
      </c>
    </row>
    <row r="7437" spans="52:52" x14ac:dyDescent="0.25">
      <c r="AZ7437" s="9">
        <v>3.3609467455621305</v>
      </c>
    </row>
    <row r="7438" spans="52:52" x14ac:dyDescent="0.25">
      <c r="AZ7438" s="9">
        <v>3.4792899408284019</v>
      </c>
    </row>
    <row r="7439" spans="52:52" x14ac:dyDescent="0.25">
      <c r="AZ7439" s="9">
        <v>3.1005917159763317</v>
      </c>
    </row>
    <row r="7440" spans="52:52" x14ac:dyDescent="0.25">
      <c r="AZ7440" s="9">
        <v>3.0532544378698225</v>
      </c>
    </row>
    <row r="7441" spans="52:52" x14ac:dyDescent="0.25">
      <c r="AZ7441" s="9">
        <v>3.1242603550295858</v>
      </c>
    </row>
    <row r="7442" spans="52:52" x14ac:dyDescent="0.25">
      <c r="AZ7442" s="9">
        <v>4.5917159763313604</v>
      </c>
    </row>
    <row r="7443" spans="52:52" x14ac:dyDescent="0.25">
      <c r="AZ7443" s="9">
        <v>1.514792899408284</v>
      </c>
    </row>
    <row r="7444" spans="52:52" x14ac:dyDescent="0.25">
      <c r="AZ7444" s="9">
        <v>3.9763313609467459</v>
      </c>
    </row>
    <row r="7445" spans="52:52" x14ac:dyDescent="0.25">
      <c r="AZ7445" s="9">
        <v>2.4852071005917162</v>
      </c>
    </row>
    <row r="7446" spans="52:52" x14ac:dyDescent="0.25">
      <c r="AZ7446" s="9">
        <v>4.449704142011834</v>
      </c>
    </row>
    <row r="7447" spans="52:52" x14ac:dyDescent="0.25">
      <c r="AZ7447" s="9">
        <v>3.4792899408284024</v>
      </c>
    </row>
    <row r="7448" spans="52:52" x14ac:dyDescent="0.25">
      <c r="AZ7448" s="9">
        <v>3.1005917159763308</v>
      </c>
    </row>
    <row r="7449" spans="52:52" x14ac:dyDescent="0.25">
      <c r="AZ7449" s="9">
        <v>3.3609467455621305</v>
      </c>
    </row>
    <row r="7450" spans="52:52" x14ac:dyDescent="0.25">
      <c r="AZ7450" s="9">
        <v>3.4792899408284019</v>
      </c>
    </row>
    <row r="7451" spans="52:52" x14ac:dyDescent="0.25">
      <c r="AZ7451" s="9">
        <v>3.1005917159763317</v>
      </c>
    </row>
    <row r="7452" spans="52:52" x14ac:dyDescent="0.25">
      <c r="AZ7452" s="9">
        <v>3.0532544378698225</v>
      </c>
    </row>
    <row r="7453" spans="52:52" x14ac:dyDescent="0.25">
      <c r="AZ7453" s="9">
        <v>3.1242603550295858</v>
      </c>
    </row>
    <row r="7454" spans="52:52" x14ac:dyDescent="0.25">
      <c r="AZ7454" s="9">
        <v>4.5917159763313604</v>
      </c>
    </row>
    <row r="7455" spans="52:52" x14ac:dyDescent="0.25">
      <c r="AZ7455" s="9">
        <v>1.514792899408284</v>
      </c>
    </row>
    <row r="7456" spans="52:52" x14ac:dyDescent="0.25">
      <c r="AZ7456" s="9">
        <v>3.9763313609467459</v>
      </c>
    </row>
    <row r="7457" spans="52:52" x14ac:dyDescent="0.25">
      <c r="AZ7457" s="9">
        <v>2.4852071005917162</v>
      </c>
    </row>
    <row r="7458" spans="52:52" x14ac:dyDescent="0.25">
      <c r="AZ7458" s="9">
        <v>4.449704142011834</v>
      </c>
    </row>
    <row r="7459" spans="52:52" x14ac:dyDescent="0.25">
      <c r="AZ7459" s="9">
        <v>3.4792899408284024</v>
      </c>
    </row>
    <row r="7460" spans="52:52" x14ac:dyDescent="0.25">
      <c r="AZ7460" s="9">
        <v>3.1005917159763308</v>
      </c>
    </row>
    <row r="7461" spans="52:52" x14ac:dyDescent="0.25">
      <c r="AZ7461" s="9">
        <v>3.3609467455621305</v>
      </c>
    </row>
    <row r="7462" spans="52:52" x14ac:dyDescent="0.25">
      <c r="AZ7462" s="9">
        <v>3.4792899408284019</v>
      </c>
    </row>
    <row r="7463" spans="52:52" x14ac:dyDescent="0.25">
      <c r="AZ7463" s="9">
        <v>3.1005917159763317</v>
      </c>
    </row>
    <row r="7464" spans="52:52" x14ac:dyDescent="0.25">
      <c r="AZ7464" s="9">
        <v>3.0532544378698225</v>
      </c>
    </row>
    <row r="7465" spans="52:52" x14ac:dyDescent="0.25">
      <c r="AZ7465" s="9">
        <v>3.1242603550295858</v>
      </c>
    </row>
    <row r="7466" spans="52:52" x14ac:dyDescent="0.25">
      <c r="AZ7466" s="9">
        <v>4.5917159763313604</v>
      </c>
    </row>
    <row r="7467" spans="52:52" x14ac:dyDescent="0.25">
      <c r="AZ7467" s="9">
        <v>1.514792899408284</v>
      </c>
    </row>
    <row r="7468" spans="52:52" x14ac:dyDescent="0.25">
      <c r="AZ7468" s="9">
        <v>3.9763313609467459</v>
      </c>
    </row>
    <row r="7469" spans="52:52" x14ac:dyDescent="0.25">
      <c r="AZ7469" s="9">
        <v>2.4852071005917162</v>
      </c>
    </row>
    <row r="7470" spans="52:52" x14ac:dyDescent="0.25">
      <c r="AZ7470" s="9">
        <v>4.449704142011834</v>
      </c>
    </row>
    <row r="7471" spans="52:52" x14ac:dyDescent="0.25">
      <c r="AZ7471" s="9">
        <v>3.4792899408284024</v>
      </c>
    </row>
    <row r="7472" spans="52:52" x14ac:dyDescent="0.25">
      <c r="AZ7472" s="9">
        <v>3.1005917159763308</v>
      </c>
    </row>
    <row r="7473" spans="52:52" x14ac:dyDescent="0.25">
      <c r="AZ7473" s="9">
        <v>3.3609467455621305</v>
      </c>
    </row>
    <row r="7474" spans="52:52" x14ac:dyDescent="0.25">
      <c r="AZ7474" s="9">
        <v>3.4792899408284019</v>
      </c>
    </row>
    <row r="7475" spans="52:52" x14ac:dyDescent="0.25">
      <c r="AZ7475" s="9">
        <v>3.1005917159763317</v>
      </c>
    </row>
    <row r="7476" spans="52:52" x14ac:dyDescent="0.25">
      <c r="AZ7476" s="9">
        <v>3.0532544378698225</v>
      </c>
    </row>
    <row r="7477" spans="52:52" x14ac:dyDescent="0.25">
      <c r="AZ7477" s="9">
        <v>3.1242603550295858</v>
      </c>
    </row>
    <row r="7478" spans="52:52" x14ac:dyDescent="0.25">
      <c r="AZ7478" s="9">
        <v>4.5917159763313604</v>
      </c>
    </row>
    <row r="7479" spans="52:52" x14ac:dyDescent="0.25">
      <c r="AZ7479" s="9">
        <v>1.514792899408284</v>
      </c>
    </row>
    <row r="7480" spans="52:52" x14ac:dyDescent="0.25">
      <c r="AZ7480" s="9">
        <v>3.9763313609467459</v>
      </c>
    </row>
    <row r="7481" spans="52:52" x14ac:dyDescent="0.25">
      <c r="AZ7481" s="9">
        <v>2.4852071005917162</v>
      </c>
    </row>
    <row r="7482" spans="52:52" x14ac:dyDescent="0.25">
      <c r="AZ7482" s="9">
        <v>4.449704142011834</v>
      </c>
    </row>
    <row r="7483" spans="52:52" x14ac:dyDescent="0.25">
      <c r="AZ7483" s="9">
        <v>3.4792899408284024</v>
      </c>
    </row>
    <row r="7484" spans="52:52" x14ac:dyDescent="0.25">
      <c r="AZ7484" s="9">
        <v>3.1005917159763308</v>
      </c>
    </row>
    <row r="7485" spans="52:52" x14ac:dyDescent="0.25">
      <c r="AZ7485" s="9">
        <v>3.3609467455621305</v>
      </c>
    </row>
    <row r="7486" spans="52:52" x14ac:dyDescent="0.25">
      <c r="AZ7486" s="9">
        <v>3.4792899408284019</v>
      </c>
    </row>
    <row r="7487" spans="52:52" x14ac:dyDescent="0.25">
      <c r="AZ7487" s="9">
        <v>3.1005917159763317</v>
      </c>
    </row>
    <row r="7488" spans="52:52" x14ac:dyDescent="0.25">
      <c r="AZ7488" s="9">
        <v>3.0532544378698225</v>
      </c>
    </row>
    <row r="7489" spans="52:52" x14ac:dyDescent="0.25">
      <c r="AZ7489" s="9">
        <v>3.1242603550295858</v>
      </c>
    </row>
    <row r="7490" spans="52:52" x14ac:dyDescent="0.25">
      <c r="AZ7490" s="9">
        <v>4.5917159763313604</v>
      </c>
    </row>
    <row r="7491" spans="52:52" x14ac:dyDescent="0.25">
      <c r="AZ7491" s="9">
        <v>1.514792899408284</v>
      </c>
    </row>
    <row r="7492" spans="52:52" x14ac:dyDescent="0.25">
      <c r="AZ7492" s="9">
        <v>3.9763313609467459</v>
      </c>
    </row>
    <row r="7493" spans="52:52" x14ac:dyDescent="0.25">
      <c r="AZ7493" s="9">
        <v>2.4852071005917162</v>
      </c>
    </row>
    <row r="7494" spans="52:52" x14ac:dyDescent="0.25">
      <c r="AZ7494" s="9">
        <v>4.449704142011834</v>
      </c>
    </row>
    <row r="7495" spans="52:52" x14ac:dyDescent="0.25">
      <c r="AZ7495" s="9">
        <v>3.4792899408284024</v>
      </c>
    </row>
    <row r="7496" spans="52:52" x14ac:dyDescent="0.25">
      <c r="AZ7496" s="9">
        <v>3.1005917159763308</v>
      </c>
    </row>
    <row r="7497" spans="52:52" x14ac:dyDescent="0.25">
      <c r="AZ7497" s="9">
        <v>3.3609467455621305</v>
      </c>
    </row>
    <row r="7498" spans="52:52" x14ac:dyDescent="0.25">
      <c r="AZ7498" s="9">
        <v>3.4792899408284019</v>
      </c>
    </row>
    <row r="7499" spans="52:52" x14ac:dyDescent="0.25">
      <c r="AZ7499" s="9">
        <v>3.1005917159763317</v>
      </c>
    </row>
    <row r="7500" spans="52:52" x14ac:dyDescent="0.25">
      <c r="AZ7500" s="9">
        <v>3.0532544378698225</v>
      </c>
    </row>
    <row r="7501" spans="52:52" x14ac:dyDescent="0.25">
      <c r="AZ7501" s="9">
        <v>3.1242603550295858</v>
      </c>
    </row>
    <row r="7502" spans="52:52" x14ac:dyDescent="0.25">
      <c r="AZ7502" s="9">
        <v>4.5917159763313604</v>
      </c>
    </row>
    <row r="7503" spans="52:52" x14ac:dyDescent="0.25">
      <c r="AZ7503" s="9">
        <v>1.514792899408284</v>
      </c>
    </row>
    <row r="7504" spans="52:52" x14ac:dyDescent="0.25">
      <c r="AZ7504" s="9">
        <v>3.9763313609467459</v>
      </c>
    </row>
    <row r="7505" spans="52:52" x14ac:dyDescent="0.25">
      <c r="AZ7505" s="9">
        <v>2.4852071005917162</v>
      </c>
    </row>
    <row r="7506" spans="52:52" x14ac:dyDescent="0.25">
      <c r="AZ7506" s="9">
        <v>4.449704142011834</v>
      </c>
    </row>
    <row r="7507" spans="52:52" x14ac:dyDescent="0.25">
      <c r="AZ7507" s="9">
        <v>3.4792899408284024</v>
      </c>
    </row>
    <row r="7508" spans="52:52" x14ac:dyDescent="0.25">
      <c r="AZ7508" s="9">
        <v>3.1005917159763308</v>
      </c>
    </row>
    <row r="7509" spans="52:52" x14ac:dyDescent="0.25">
      <c r="AZ7509" s="9">
        <v>3.3609467455621305</v>
      </c>
    </row>
    <row r="7510" spans="52:52" x14ac:dyDescent="0.25">
      <c r="AZ7510" s="9">
        <v>3.4792899408284019</v>
      </c>
    </row>
    <row r="7511" spans="52:52" x14ac:dyDescent="0.25">
      <c r="AZ7511" s="9">
        <v>3.1005917159763317</v>
      </c>
    </row>
    <row r="7512" spans="52:52" x14ac:dyDescent="0.25">
      <c r="AZ7512" s="9">
        <v>3.0532544378698225</v>
      </c>
    </row>
    <row r="7513" spans="52:52" x14ac:dyDescent="0.25">
      <c r="AZ7513" s="9">
        <v>3.1242603550295858</v>
      </c>
    </row>
    <row r="7514" spans="52:52" x14ac:dyDescent="0.25">
      <c r="AZ7514" s="9">
        <v>4.5917159763313604</v>
      </c>
    </row>
    <row r="7515" spans="52:52" x14ac:dyDescent="0.25">
      <c r="AZ7515" s="9">
        <v>1.514792899408284</v>
      </c>
    </row>
    <row r="7516" spans="52:52" x14ac:dyDescent="0.25">
      <c r="AZ7516" s="9">
        <v>3.9763313609467459</v>
      </c>
    </row>
    <row r="7517" spans="52:52" x14ac:dyDescent="0.25">
      <c r="AZ7517" s="9">
        <v>2.4852071005917162</v>
      </c>
    </row>
    <row r="7518" spans="52:52" x14ac:dyDescent="0.25">
      <c r="AZ7518" s="9">
        <v>4.449704142011834</v>
      </c>
    </row>
    <row r="7519" spans="52:52" x14ac:dyDescent="0.25">
      <c r="AZ7519" s="9">
        <v>3.4792899408284024</v>
      </c>
    </row>
    <row r="7520" spans="52:52" x14ac:dyDescent="0.25">
      <c r="AZ7520" s="9">
        <v>3.1005917159763308</v>
      </c>
    </row>
    <row r="7521" spans="52:52" x14ac:dyDescent="0.25">
      <c r="AZ7521" s="9">
        <v>3.3609467455621305</v>
      </c>
    </row>
    <row r="7522" spans="52:52" x14ac:dyDescent="0.25">
      <c r="AZ7522" s="9">
        <v>3.4792899408284019</v>
      </c>
    </row>
    <row r="7523" spans="52:52" x14ac:dyDescent="0.25">
      <c r="AZ7523" s="9">
        <v>3.1005917159763317</v>
      </c>
    </row>
    <row r="7524" spans="52:52" x14ac:dyDescent="0.25">
      <c r="AZ7524" s="9">
        <v>3.0532544378698225</v>
      </c>
    </row>
    <row r="7525" spans="52:52" x14ac:dyDescent="0.25">
      <c r="AZ7525" s="9">
        <v>3.1242603550295858</v>
      </c>
    </row>
    <row r="7526" spans="52:52" x14ac:dyDescent="0.25">
      <c r="AZ7526" s="9">
        <v>4.5917159763313604</v>
      </c>
    </row>
    <row r="7527" spans="52:52" x14ac:dyDescent="0.25">
      <c r="AZ7527" s="9">
        <v>1.514792899408284</v>
      </c>
    </row>
    <row r="7528" spans="52:52" x14ac:dyDescent="0.25">
      <c r="AZ7528" s="9">
        <v>3.9763313609467459</v>
      </c>
    </row>
    <row r="7529" spans="52:52" x14ac:dyDescent="0.25">
      <c r="AZ7529" s="9">
        <v>2.4852071005917162</v>
      </c>
    </row>
    <row r="7530" spans="52:52" x14ac:dyDescent="0.25">
      <c r="AZ7530" s="9">
        <v>4.449704142011834</v>
      </c>
    </row>
    <row r="7531" spans="52:52" x14ac:dyDescent="0.25">
      <c r="AZ7531" s="9">
        <v>3.4792899408284024</v>
      </c>
    </row>
    <row r="7532" spans="52:52" x14ac:dyDescent="0.25">
      <c r="AZ7532" s="9">
        <v>3.1005917159763308</v>
      </c>
    </row>
    <row r="7533" spans="52:52" x14ac:dyDescent="0.25">
      <c r="AZ7533" s="9">
        <v>3.3609467455621305</v>
      </c>
    </row>
    <row r="7534" spans="52:52" x14ac:dyDescent="0.25">
      <c r="AZ7534" s="9">
        <v>3.4792899408284019</v>
      </c>
    </row>
    <row r="7535" spans="52:52" x14ac:dyDescent="0.25">
      <c r="AZ7535" s="9">
        <v>3.1005917159763317</v>
      </c>
    </row>
    <row r="7536" spans="52:52" x14ac:dyDescent="0.25">
      <c r="AZ7536" s="9">
        <v>3.0532544378698225</v>
      </c>
    </row>
    <row r="7537" spans="52:52" x14ac:dyDescent="0.25">
      <c r="AZ7537" s="9">
        <v>3.1242603550295858</v>
      </c>
    </row>
    <row r="7538" spans="52:52" x14ac:dyDescent="0.25">
      <c r="AZ7538" s="9">
        <v>4.5917159763313604</v>
      </c>
    </row>
    <row r="7539" spans="52:52" x14ac:dyDescent="0.25">
      <c r="AZ7539" s="9">
        <v>1.514792899408284</v>
      </c>
    </row>
    <row r="7540" spans="52:52" x14ac:dyDescent="0.25">
      <c r="AZ7540" s="9">
        <v>3.9763313609467459</v>
      </c>
    </row>
    <row r="7541" spans="52:52" x14ac:dyDescent="0.25">
      <c r="AZ7541" s="9">
        <v>2.4852071005917162</v>
      </c>
    </row>
    <row r="7542" spans="52:52" x14ac:dyDescent="0.25">
      <c r="AZ7542" s="9">
        <v>4.449704142011834</v>
      </c>
    </row>
    <row r="7543" spans="52:52" x14ac:dyDescent="0.25">
      <c r="AZ7543" s="9">
        <v>3.4792899408284024</v>
      </c>
    </row>
    <row r="7544" spans="52:52" x14ac:dyDescent="0.25">
      <c r="AZ7544" s="9">
        <v>3.1005917159763308</v>
      </c>
    </row>
    <row r="7545" spans="52:52" x14ac:dyDescent="0.25">
      <c r="AZ7545" s="9">
        <v>3.3609467455621305</v>
      </c>
    </row>
    <row r="7546" spans="52:52" x14ac:dyDescent="0.25">
      <c r="AZ7546" s="9">
        <v>3.4792899408284019</v>
      </c>
    </row>
    <row r="7547" spans="52:52" x14ac:dyDescent="0.25">
      <c r="AZ7547" s="9">
        <v>3.1005917159763317</v>
      </c>
    </row>
    <row r="7548" spans="52:52" x14ac:dyDescent="0.25">
      <c r="AZ7548" s="9">
        <v>3.0532544378698225</v>
      </c>
    </row>
    <row r="7549" spans="52:52" x14ac:dyDescent="0.25">
      <c r="AZ7549" s="9">
        <v>3.1242603550295858</v>
      </c>
    </row>
    <row r="7550" spans="52:52" x14ac:dyDescent="0.25">
      <c r="AZ7550" s="9">
        <v>4.5917159763313604</v>
      </c>
    </row>
    <row r="7551" spans="52:52" x14ac:dyDescent="0.25">
      <c r="AZ7551" s="9">
        <v>1.514792899408284</v>
      </c>
    </row>
    <row r="7552" spans="52:52" x14ac:dyDescent="0.25">
      <c r="AZ7552" s="9">
        <v>3.9763313609467459</v>
      </c>
    </row>
    <row r="7553" spans="52:52" x14ac:dyDescent="0.25">
      <c r="AZ7553" s="9">
        <v>2.4852071005917162</v>
      </c>
    </row>
    <row r="7554" spans="52:52" x14ac:dyDescent="0.25">
      <c r="AZ7554" s="9">
        <v>4.449704142011834</v>
      </c>
    </row>
    <row r="7555" spans="52:52" x14ac:dyDescent="0.25">
      <c r="AZ7555" s="9">
        <v>3.4792899408284024</v>
      </c>
    </row>
    <row r="7556" spans="52:52" x14ac:dyDescent="0.25">
      <c r="AZ7556" s="9">
        <v>3.1005917159763308</v>
      </c>
    </row>
    <row r="7557" spans="52:52" x14ac:dyDescent="0.25">
      <c r="AZ7557" s="9">
        <v>3.3609467455621305</v>
      </c>
    </row>
    <row r="7558" spans="52:52" x14ac:dyDescent="0.25">
      <c r="AZ7558" s="9">
        <v>3.4792899408284019</v>
      </c>
    </row>
    <row r="7559" spans="52:52" x14ac:dyDescent="0.25">
      <c r="AZ7559" s="9">
        <v>3.1005917159763317</v>
      </c>
    </row>
    <row r="7560" spans="52:52" x14ac:dyDescent="0.25">
      <c r="AZ7560" s="9">
        <v>3.0532544378698225</v>
      </c>
    </row>
    <row r="7561" spans="52:52" x14ac:dyDescent="0.25">
      <c r="AZ7561" s="9">
        <v>3.1242603550295858</v>
      </c>
    </row>
    <row r="7562" spans="52:52" x14ac:dyDescent="0.25">
      <c r="AZ7562" s="9">
        <v>4.5917159763313604</v>
      </c>
    </row>
    <row r="7563" spans="52:52" x14ac:dyDescent="0.25">
      <c r="AZ7563" s="9">
        <v>1.514792899408284</v>
      </c>
    </row>
    <row r="7564" spans="52:52" x14ac:dyDescent="0.25">
      <c r="AZ7564" s="9">
        <v>3.9763313609467459</v>
      </c>
    </row>
    <row r="7565" spans="52:52" x14ac:dyDescent="0.25">
      <c r="AZ7565" s="9">
        <v>2.4852071005917162</v>
      </c>
    </row>
    <row r="7566" spans="52:52" x14ac:dyDescent="0.25">
      <c r="AZ7566" s="9">
        <v>4.449704142011834</v>
      </c>
    </row>
    <row r="7567" spans="52:52" x14ac:dyDescent="0.25">
      <c r="AZ7567" s="9">
        <v>3.4792899408284024</v>
      </c>
    </row>
    <row r="7568" spans="52:52" x14ac:dyDescent="0.25">
      <c r="AZ7568" s="9">
        <v>3.1005917159763308</v>
      </c>
    </row>
    <row r="7569" spans="52:52" x14ac:dyDescent="0.25">
      <c r="AZ7569" s="9">
        <v>3.3609467455621305</v>
      </c>
    </row>
    <row r="7570" spans="52:52" x14ac:dyDescent="0.25">
      <c r="AZ7570" s="9">
        <v>3.4792899408284019</v>
      </c>
    </row>
    <row r="7571" spans="52:52" x14ac:dyDescent="0.25">
      <c r="AZ7571" s="9">
        <v>3.1005917159763317</v>
      </c>
    </row>
    <row r="7572" spans="52:52" x14ac:dyDescent="0.25">
      <c r="AZ7572" s="9">
        <v>3.0532544378698225</v>
      </c>
    </row>
    <row r="7573" spans="52:52" x14ac:dyDescent="0.25">
      <c r="AZ7573" s="9">
        <v>3.1242603550295858</v>
      </c>
    </row>
    <row r="7574" spans="52:52" x14ac:dyDescent="0.25">
      <c r="AZ7574" s="9">
        <v>4.5917159763313604</v>
      </c>
    </row>
    <row r="7575" spans="52:52" x14ac:dyDescent="0.25">
      <c r="AZ7575" s="9">
        <v>1.514792899408284</v>
      </c>
    </row>
    <row r="7576" spans="52:52" x14ac:dyDescent="0.25">
      <c r="AZ7576" s="9">
        <v>3.9763313609467459</v>
      </c>
    </row>
    <row r="7577" spans="52:52" x14ac:dyDescent="0.25">
      <c r="AZ7577" s="9">
        <v>2.4852071005917162</v>
      </c>
    </row>
    <row r="7578" spans="52:52" x14ac:dyDescent="0.25">
      <c r="AZ7578" s="9">
        <v>4.449704142011834</v>
      </c>
    </row>
    <row r="7579" spans="52:52" x14ac:dyDescent="0.25">
      <c r="AZ7579" s="9">
        <v>3.4792899408284024</v>
      </c>
    </row>
    <row r="7580" spans="52:52" x14ac:dyDescent="0.25">
      <c r="AZ7580" s="9">
        <v>3.1005917159763308</v>
      </c>
    </row>
    <row r="7581" spans="52:52" x14ac:dyDescent="0.25">
      <c r="AZ7581" s="9">
        <v>3.3609467455621305</v>
      </c>
    </row>
    <row r="7582" spans="52:52" x14ac:dyDescent="0.25">
      <c r="AZ7582" s="9">
        <v>3.4792899408284019</v>
      </c>
    </row>
    <row r="7583" spans="52:52" x14ac:dyDescent="0.25">
      <c r="AZ7583" s="9">
        <v>3.1005917159763317</v>
      </c>
    </row>
    <row r="7584" spans="52:52" x14ac:dyDescent="0.25">
      <c r="AZ7584" s="9">
        <v>3.0532544378698225</v>
      </c>
    </row>
    <row r="7585" spans="52:52" x14ac:dyDescent="0.25">
      <c r="AZ7585" s="9">
        <v>3.1242603550295858</v>
      </c>
    </row>
    <row r="7586" spans="52:52" x14ac:dyDescent="0.25">
      <c r="AZ7586" s="9">
        <v>4.5917159763313604</v>
      </c>
    </row>
    <row r="7587" spans="52:52" x14ac:dyDescent="0.25">
      <c r="AZ7587" s="9">
        <v>1.514792899408284</v>
      </c>
    </row>
    <row r="7588" spans="52:52" x14ac:dyDescent="0.25">
      <c r="AZ7588" s="9">
        <v>3.9763313609467459</v>
      </c>
    </row>
    <row r="7589" spans="52:52" x14ac:dyDescent="0.25">
      <c r="AZ7589" s="9">
        <v>2.4852071005917162</v>
      </c>
    </row>
    <row r="7590" spans="52:52" x14ac:dyDescent="0.25">
      <c r="AZ7590" s="9">
        <v>4.449704142011834</v>
      </c>
    </row>
    <row r="7591" spans="52:52" x14ac:dyDescent="0.25">
      <c r="AZ7591" s="9">
        <v>3.4792899408284024</v>
      </c>
    </row>
    <row r="7592" spans="52:52" x14ac:dyDescent="0.25">
      <c r="AZ7592" s="9">
        <v>3.1005917159763308</v>
      </c>
    </row>
    <row r="7593" spans="52:52" x14ac:dyDescent="0.25">
      <c r="AZ7593" s="9">
        <v>3.3609467455621305</v>
      </c>
    </row>
    <row r="7594" spans="52:52" x14ac:dyDescent="0.25">
      <c r="AZ7594" s="9">
        <v>3.4792899408284019</v>
      </c>
    </row>
    <row r="7595" spans="52:52" x14ac:dyDescent="0.25">
      <c r="AZ7595" s="9">
        <v>3.1005917159763317</v>
      </c>
    </row>
    <row r="7596" spans="52:52" x14ac:dyDescent="0.25">
      <c r="AZ7596" s="9">
        <v>3.0532544378698225</v>
      </c>
    </row>
    <row r="7597" spans="52:52" x14ac:dyDescent="0.25">
      <c r="AZ7597" s="9">
        <v>3.1242603550295858</v>
      </c>
    </row>
    <row r="7598" spans="52:52" x14ac:dyDescent="0.25">
      <c r="AZ7598" s="9">
        <v>4.5917159763313604</v>
      </c>
    </row>
    <row r="7599" spans="52:52" x14ac:dyDescent="0.25">
      <c r="AZ7599" s="9">
        <v>1.514792899408284</v>
      </c>
    </row>
    <row r="7600" spans="52:52" x14ac:dyDescent="0.25">
      <c r="AZ7600" s="9">
        <v>3.9763313609467459</v>
      </c>
    </row>
    <row r="7601" spans="52:52" x14ac:dyDescent="0.25">
      <c r="AZ7601" s="9">
        <v>2.4852071005917162</v>
      </c>
    </row>
    <row r="7602" spans="52:52" x14ac:dyDescent="0.25">
      <c r="AZ7602" s="9">
        <v>4.449704142011834</v>
      </c>
    </row>
    <row r="7603" spans="52:52" x14ac:dyDescent="0.25">
      <c r="AZ7603" s="9">
        <v>3.4792899408284024</v>
      </c>
    </row>
    <row r="7604" spans="52:52" x14ac:dyDescent="0.25">
      <c r="AZ7604" s="9">
        <v>3.1005917159763308</v>
      </c>
    </row>
    <row r="7605" spans="52:52" x14ac:dyDescent="0.25">
      <c r="AZ7605" s="9">
        <v>3.3609467455621305</v>
      </c>
    </row>
    <row r="7606" spans="52:52" x14ac:dyDescent="0.25">
      <c r="AZ7606" s="9">
        <v>3.4792899408284019</v>
      </c>
    </row>
    <row r="7607" spans="52:52" x14ac:dyDescent="0.25">
      <c r="AZ7607" s="9">
        <v>3.1005917159763317</v>
      </c>
    </row>
    <row r="7608" spans="52:52" x14ac:dyDescent="0.25">
      <c r="AZ7608" s="9">
        <v>3.0532544378698225</v>
      </c>
    </row>
    <row r="7609" spans="52:52" x14ac:dyDescent="0.25">
      <c r="AZ7609" s="9">
        <v>3.1242603550295858</v>
      </c>
    </row>
    <row r="7610" spans="52:52" x14ac:dyDescent="0.25">
      <c r="AZ7610" s="9">
        <v>4.5917159763313604</v>
      </c>
    </row>
    <row r="7611" spans="52:52" x14ac:dyDescent="0.25">
      <c r="AZ7611" s="9">
        <v>1.514792899408284</v>
      </c>
    </row>
    <row r="7612" spans="52:52" x14ac:dyDescent="0.25">
      <c r="AZ7612" s="9">
        <v>3.9763313609467459</v>
      </c>
    </row>
    <row r="7613" spans="52:52" x14ac:dyDescent="0.25">
      <c r="AZ7613" s="9">
        <v>2.4852071005917162</v>
      </c>
    </row>
    <row r="7614" spans="52:52" x14ac:dyDescent="0.25">
      <c r="AZ7614" s="9">
        <v>4.449704142011834</v>
      </c>
    </row>
    <row r="7615" spans="52:52" x14ac:dyDescent="0.25">
      <c r="AZ7615" s="9">
        <v>3.4792899408284024</v>
      </c>
    </row>
    <row r="7616" spans="52:52" x14ac:dyDescent="0.25">
      <c r="AZ7616" s="9">
        <v>3.1005917159763308</v>
      </c>
    </row>
    <row r="7617" spans="52:52" x14ac:dyDescent="0.25">
      <c r="AZ7617" s="9">
        <v>3.3609467455621305</v>
      </c>
    </row>
    <row r="7618" spans="52:52" x14ac:dyDescent="0.25">
      <c r="AZ7618" s="9">
        <v>3.4792899408284019</v>
      </c>
    </row>
    <row r="7619" spans="52:52" x14ac:dyDescent="0.25">
      <c r="AZ7619" s="9">
        <v>3.1005917159763317</v>
      </c>
    </row>
    <row r="7620" spans="52:52" x14ac:dyDescent="0.25">
      <c r="AZ7620" s="9">
        <v>3.0532544378698225</v>
      </c>
    </row>
    <row r="7621" spans="52:52" x14ac:dyDescent="0.25">
      <c r="AZ7621" s="9">
        <v>3.1242603550295858</v>
      </c>
    </row>
    <row r="7622" spans="52:52" x14ac:dyDescent="0.25">
      <c r="AZ7622" s="9">
        <v>4.5917159763313604</v>
      </c>
    </row>
    <row r="7623" spans="52:52" x14ac:dyDescent="0.25">
      <c r="AZ7623" s="9">
        <v>1.514792899408284</v>
      </c>
    </row>
    <row r="7624" spans="52:52" x14ac:dyDescent="0.25">
      <c r="AZ7624" s="9">
        <v>3.9763313609467459</v>
      </c>
    </row>
    <row r="7625" spans="52:52" x14ac:dyDescent="0.25">
      <c r="AZ7625" s="9">
        <v>2.4852071005917162</v>
      </c>
    </row>
    <row r="7626" spans="52:52" x14ac:dyDescent="0.25">
      <c r="AZ7626" s="9">
        <v>4.449704142011834</v>
      </c>
    </row>
    <row r="7627" spans="52:52" x14ac:dyDescent="0.25">
      <c r="AZ7627" s="9">
        <v>3.4792899408284024</v>
      </c>
    </row>
    <row r="7628" spans="52:52" x14ac:dyDescent="0.25">
      <c r="AZ7628" s="9">
        <v>3.1005917159763308</v>
      </c>
    </row>
    <row r="7629" spans="52:52" x14ac:dyDescent="0.25">
      <c r="AZ7629" s="9">
        <v>3.3609467455621305</v>
      </c>
    </row>
    <row r="7630" spans="52:52" x14ac:dyDescent="0.25">
      <c r="AZ7630" s="9">
        <v>3.4792899408284019</v>
      </c>
    </row>
    <row r="7631" spans="52:52" x14ac:dyDescent="0.25">
      <c r="AZ7631" s="9">
        <v>3.1005917159763317</v>
      </c>
    </row>
    <row r="7632" spans="52:52" x14ac:dyDescent="0.25">
      <c r="AZ7632" s="9">
        <v>3.0532544378698225</v>
      </c>
    </row>
    <row r="7633" spans="52:52" x14ac:dyDescent="0.25">
      <c r="AZ7633" s="9">
        <v>3.1242603550295858</v>
      </c>
    </row>
    <row r="7634" spans="52:52" x14ac:dyDescent="0.25">
      <c r="AZ7634" s="9">
        <v>4.5917159763313604</v>
      </c>
    </row>
    <row r="7635" spans="52:52" x14ac:dyDescent="0.25">
      <c r="AZ7635" s="9">
        <v>1.514792899408284</v>
      </c>
    </row>
    <row r="7636" spans="52:52" x14ac:dyDescent="0.25">
      <c r="AZ7636" s="9">
        <v>3.9763313609467459</v>
      </c>
    </row>
    <row r="7637" spans="52:52" x14ac:dyDescent="0.25">
      <c r="AZ7637" s="9">
        <v>2.4852071005917162</v>
      </c>
    </row>
    <row r="7638" spans="52:52" x14ac:dyDescent="0.25">
      <c r="AZ7638" s="9">
        <v>4.449704142011834</v>
      </c>
    </row>
    <row r="7639" spans="52:52" x14ac:dyDescent="0.25">
      <c r="AZ7639" s="9">
        <v>3.4792899408284024</v>
      </c>
    </row>
    <row r="7640" spans="52:52" x14ac:dyDescent="0.25">
      <c r="AZ7640" s="9">
        <v>3.1005917159763308</v>
      </c>
    </row>
    <row r="7641" spans="52:52" x14ac:dyDescent="0.25">
      <c r="AZ7641" s="9">
        <v>3.3609467455621305</v>
      </c>
    </row>
    <row r="7642" spans="52:52" x14ac:dyDescent="0.25">
      <c r="AZ7642" s="9">
        <v>3.4792899408284019</v>
      </c>
    </row>
    <row r="7643" spans="52:52" x14ac:dyDescent="0.25">
      <c r="AZ7643" s="9">
        <v>3.1005917159763317</v>
      </c>
    </row>
    <row r="7644" spans="52:52" x14ac:dyDescent="0.25">
      <c r="AZ7644" s="9">
        <v>3.0532544378698225</v>
      </c>
    </row>
    <row r="7645" spans="52:52" x14ac:dyDescent="0.25">
      <c r="AZ7645" s="9">
        <v>3.1242603550295858</v>
      </c>
    </row>
    <row r="7646" spans="52:52" x14ac:dyDescent="0.25">
      <c r="AZ7646" s="9">
        <v>4.5917159763313604</v>
      </c>
    </row>
    <row r="7647" spans="52:52" x14ac:dyDescent="0.25">
      <c r="AZ7647" s="9">
        <v>1.514792899408284</v>
      </c>
    </row>
    <row r="7648" spans="52:52" x14ac:dyDescent="0.25">
      <c r="AZ7648" s="9">
        <v>3.9763313609467459</v>
      </c>
    </row>
    <row r="7649" spans="52:52" x14ac:dyDescent="0.25">
      <c r="AZ7649" s="9">
        <v>2.4852071005917162</v>
      </c>
    </row>
    <row r="7650" spans="52:52" x14ac:dyDescent="0.25">
      <c r="AZ7650" s="9">
        <v>4.449704142011834</v>
      </c>
    </row>
    <row r="7651" spans="52:52" x14ac:dyDescent="0.25">
      <c r="AZ7651" s="9">
        <v>3.4792899408284024</v>
      </c>
    </row>
    <row r="7652" spans="52:52" x14ac:dyDescent="0.25">
      <c r="AZ7652" s="9">
        <v>3.1005917159763308</v>
      </c>
    </row>
    <row r="7653" spans="52:52" x14ac:dyDescent="0.25">
      <c r="AZ7653" s="9">
        <v>3.3609467455621305</v>
      </c>
    </row>
    <row r="7654" spans="52:52" x14ac:dyDescent="0.25">
      <c r="AZ7654" s="9">
        <v>3.4792899408284019</v>
      </c>
    </row>
    <row r="7655" spans="52:52" x14ac:dyDescent="0.25">
      <c r="AZ7655" s="9">
        <v>3.1005917159763317</v>
      </c>
    </row>
    <row r="7656" spans="52:52" x14ac:dyDescent="0.25">
      <c r="AZ7656" s="9">
        <v>3.0532544378698225</v>
      </c>
    </row>
    <row r="7657" spans="52:52" x14ac:dyDescent="0.25">
      <c r="AZ7657" s="9">
        <v>3.1242603550295858</v>
      </c>
    </row>
    <row r="7658" spans="52:52" x14ac:dyDescent="0.25">
      <c r="AZ7658" s="9">
        <v>4.5917159763313604</v>
      </c>
    </row>
    <row r="7659" spans="52:52" x14ac:dyDescent="0.25">
      <c r="AZ7659" s="9">
        <v>1.514792899408284</v>
      </c>
    </row>
    <row r="7660" spans="52:52" x14ac:dyDescent="0.25">
      <c r="AZ7660" s="9">
        <v>3.9763313609467459</v>
      </c>
    </row>
    <row r="7661" spans="52:52" x14ac:dyDescent="0.25">
      <c r="AZ7661" s="9">
        <v>2.4852071005917162</v>
      </c>
    </row>
    <row r="7662" spans="52:52" x14ac:dyDescent="0.25">
      <c r="AZ7662" s="9">
        <v>4.449704142011834</v>
      </c>
    </row>
    <row r="7663" spans="52:52" x14ac:dyDescent="0.25">
      <c r="AZ7663" s="9">
        <v>3.4792899408284024</v>
      </c>
    </row>
    <row r="7664" spans="52:52" x14ac:dyDescent="0.25">
      <c r="AZ7664" s="9">
        <v>3.1005917159763308</v>
      </c>
    </row>
    <row r="7665" spans="52:52" x14ac:dyDescent="0.25">
      <c r="AZ7665" s="9">
        <v>3.3609467455621305</v>
      </c>
    </row>
    <row r="7666" spans="52:52" x14ac:dyDescent="0.25">
      <c r="AZ7666" s="9">
        <v>3.4792899408284019</v>
      </c>
    </row>
    <row r="7667" spans="52:52" x14ac:dyDescent="0.25">
      <c r="AZ7667" s="9">
        <v>3.1005917159763317</v>
      </c>
    </row>
    <row r="7668" spans="52:52" x14ac:dyDescent="0.25">
      <c r="AZ7668" s="9">
        <v>3.0532544378698225</v>
      </c>
    </row>
    <row r="7669" spans="52:52" x14ac:dyDescent="0.25">
      <c r="AZ7669" s="9">
        <v>3.1242603550295858</v>
      </c>
    </row>
    <row r="7670" spans="52:52" x14ac:dyDescent="0.25">
      <c r="AZ7670" s="9">
        <v>4.5917159763313604</v>
      </c>
    </row>
    <row r="7671" spans="52:52" x14ac:dyDescent="0.25">
      <c r="AZ7671" s="9">
        <v>1.514792899408284</v>
      </c>
    </row>
    <row r="7672" spans="52:52" x14ac:dyDescent="0.25">
      <c r="AZ7672" s="9">
        <v>3.9763313609467459</v>
      </c>
    </row>
    <row r="7673" spans="52:52" x14ac:dyDescent="0.25">
      <c r="AZ7673" s="9">
        <v>2.4852071005917162</v>
      </c>
    </row>
    <row r="7674" spans="52:52" x14ac:dyDescent="0.25">
      <c r="AZ7674" s="9">
        <v>4.449704142011834</v>
      </c>
    </row>
    <row r="7675" spans="52:52" x14ac:dyDescent="0.25">
      <c r="AZ7675" s="9">
        <v>3.4792899408284024</v>
      </c>
    </row>
    <row r="7676" spans="52:52" x14ac:dyDescent="0.25">
      <c r="AZ7676" s="9">
        <v>3.1005917159763308</v>
      </c>
    </row>
    <row r="7677" spans="52:52" x14ac:dyDescent="0.25">
      <c r="AZ7677" s="9">
        <v>3.3609467455621305</v>
      </c>
    </row>
    <row r="7678" spans="52:52" x14ac:dyDescent="0.25">
      <c r="AZ7678" s="9">
        <v>3.4792899408284019</v>
      </c>
    </row>
    <row r="7679" spans="52:52" x14ac:dyDescent="0.25">
      <c r="AZ7679" s="9">
        <v>3.1005917159763317</v>
      </c>
    </row>
    <row r="7680" spans="52:52" x14ac:dyDescent="0.25">
      <c r="AZ7680" s="9">
        <v>3.0532544378698225</v>
      </c>
    </row>
    <row r="7681" spans="52:52" x14ac:dyDescent="0.25">
      <c r="AZ7681" s="9">
        <v>3.1242603550295858</v>
      </c>
    </row>
    <row r="7682" spans="52:52" x14ac:dyDescent="0.25">
      <c r="AZ7682" s="9">
        <v>4.5917159763313604</v>
      </c>
    </row>
    <row r="7683" spans="52:52" x14ac:dyDescent="0.25">
      <c r="AZ7683" s="9">
        <v>1.514792899408284</v>
      </c>
    </row>
    <row r="7684" spans="52:52" x14ac:dyDescent="0.25">
      <c r="AZ7684" s="9">
        <v>3.9763313609467459</v>
      </c>
    </row>
    <row r="7685" spans="52:52" x14ac:dyDescent="0.25">
      <c r="AZ7685" s="9">
        <v>2.4852071005917162</v>
      </c>
    </row>
    <row r="7686" spans="52:52" x14ac:dyDescent="0.25">
      <c r="AZ7686" s="9">
        <v>4.449704142011834</v>
      </c>
    </row>
    <row r="7687" spans="52:52" x14ac:dyDescent="0.25">
      <c r="AZ7687" s="9">
        <v>3.4792899408284024</v>
      </c>
    </row>
    <row r="7688" spans="52:52" x14ac:dyDescent="0.25">
      <c r="AZ7688" s="9">
        <v>3.1005917159763308</v>
      </c>
    </row>
    <row r="7689" spans="52:52" x14ac:dyDescent="0.25">
      <c r="AZ7689" s="9">
        <v>3.3609467455621305</v>
      </c>
    </row>
    <row r="7690" spans="52:52" x14ac:dyDescent="0.25">
      <c r="AZ7690" s="9">
        <v>3.4792899408284019</v>
      </c>
    </row>
    <row r="7691" spans="52:52" x14ac:dyDescent="0.25">
      <c r="AZ7691" s="9">
        <v>3.1005917159763317</v>
      </c>
    </row>
    <row r="7692" spans="52:52" x14ac:dyDescent="0.25">
      <c r="AZ7692" s="9">
        <v>3.0532544378698225</v>
      </c>
    </row>
    <row r="7693" spans="52:52" x14ac:dyDescent="0.25">
      <c r="AZ7693" s="9">
        <v>3.1242603550295858</v>
      </c>
    </row>
    <row r="7694" spans="52:52" x14ac:dyDescent="0.25">
      <c r="AZ7694" s="9">
        <v>4.5917159763313604</v>
      </c>
    </row>
    <row r="7695" spans="52:52" x14ac:dyDescent="0.25">
      <c r="AZ7695" s="9">
        <v>1.514792899408284</v>
      </c>
    </row>
    <row r="7696" spans="52:52" x14ac:dyDescent="0.25">
      <c r="AZ7696" s="9">
        <v>3.9763313609467459</v>
      </c>
    </row>
    <row r="7697" spans="52:52" x14ac:dyDescent="0.25">
      <c r="AZ7697" s="9">
        <v>2.4852071005917162</v>
      </c>
    </row>
    <row r="7698" spans="52:52" x14ac:dyDescent="0.25">
      <c r="AZ7698" s="9">
        <v>4.449704142011834</v>
      </c>
    </row>
    <row r="7699" spans="52:52" x14ac:dyDescent="0.25">
      <c r="AZ7699" s="9">
        <v>3.4792899408284024</v>
      </c>
    </row>
    <row r="7700" spans="52:52" x14ac:dyDescent="0.25">
      <c r="AZ7700" s="9">
        <v>3.1005917159763308</v>
      </c>
    </row>
    <row r="7701" spans="52:52" x14ac:dyDescent="0.25">
      <c r="AZ7701" s="9">
        <v>3.3609467455621305</v>
      </c>
    </row>
    <row r="7702" spans="52:52" x14ac:dyDescent="0.25">
      <c r="AZ7702" s="9">
        <v>3.4792899408284019</v>
      </c>
    </row>
    <row r="7703" spans="52:52" x14ac:dyDescent="0.25">
      <c r="AZ7703" s="9">
        <v>3.1005917159763317</v>
      </c>
    </row>
    <row r="7704" spans="52:52" x14ac:dyDescent="0.25">
      <c r="AZ7704" s="9">
        <v>3.0532544378698225</v>
      </c>
    </row>
    <row r="7705" spans="52:52" x14ac:dyDescent="0.25">
      <c r="AZ7705" s="9">
        <v>3.1242603550295858</v>
      </c>
    </row>
    <row r="7706" spans="52:52" x14ac:dyDescent="0.25">
      <c r="AZ7706" s="9">
        <v>4.5917159763313604</v>
      </c>
    </row>
    <row r="7707" spans="52:52" x14ac:dyDescent="0.25">
      <c r="AZ7707" s="9">
        <v>1.514792899408284</v>
      </c>
    </row>
    <row r="7708" spans="52:52" x14ac:dyDescent="0.25">
      <c r="AZ7708" s="9">
        <v>3.9763313609467459</v>
      </c>
    </row>
    <row r="7709" spans="52:52" x14ac:dyDescent="0.25">
      <c r="AZ7709" s="9">
        <v>2.4852071005917162</v>
      </c>
    </row>
    <row r="7710" spans="52:52" x14ac:dyDescent="0.25">
      <c r="AZ7710" s="9">
        <v>4.449704142011834</v>
      </c>
    </row>
    <row r="7711" spans="52:52" x14ac:dyDescent="0.25">
      <c r="AZ7711" s="9">
        <v>3.4792899408284024</v>
      </c>
    </row>
    <row r="7712" spans="52:52" x14ac:dyDescent="0.25">
      <c r="AZ7712" s="9">
        <v>3.1005917159763308</v>
      </c>
    </row>
    <row r="7713" spans="52:52" x14ac:dyDescent="0.25">
      <c r="AZ7713" s="9">
        <v>3.3609467455621305</v>
      </c>
    </row>
    <row r="7714" spans="52:52" x14ac:dyDescent="0.25">
      <c r="AZ7714" s="9">
        <v>3.4792899408284019</v>
      </c>
    </row>
    <row r="7715" spans="52:52" x14ac:dyDescent="0.25">
      <c r="AZ7715" s="9">
        <v>3.1005917159763317</v>
      </c>
    </row>
    <row r="7716" spans="52:52" x14ac:dyDescent="0.25">
      <c r="AZ7716" s="9">
        <v>3.0532544378698225</v>
      </c>
    </row>
    <row r="7717" spans="52:52" x14ac:dyDescent="0.25">
      <c r="AZ7717" s="9">
        <v>3.1242603550295858</v>
      </c>
    </row>
    <row r="7718" spans="52:52" x14ac:dyDescent="0.25">
      <c r="AZ7718" s="9">
        <v>4.5917159763313604</v>
      </c>
    </row>
    <row r="7719" spans="52:52" x14ac:dyDescent="0.25">
      <c r="AZ7719" s="9">
        <v>1.514792899408284</v>
      </c>
    </row>
    <row r="7720" spans="52:52" x14ac:dyDescent="0.25">
      <c r="AZ7720" s="9">
        <v>3.9763313609467459</v>
      </c>
    </row>
    <row r="7721" spans="52:52" x14ac:dyDescent="0.25">
      <c r="AZ7721" s="9">
        <v>2.4852071005917162</v>
      </c>
    </row>
    <row r="7722" spans="52:52" x14ac:dyDescent="0.25">
      <c r="AZ7722" s="9">
        <v>4.449704142011834</v>
      </c>
    </row>
    <row r="7723" spans="52:52" x14ac:dyDescent="0.25">
      <c r="AZ7723" s="9">
        <v>3.4792899408284024</v>
      </c>
    </row>
    <row r="7724" spans="52:52" x14ac:dyDescent="0.25">
      <c r="AZ7724" s="9">
        <v>3.1005917159763308</v>
      </c>
    </row>
    <row r="7725" spans="52:52" x14ac:dyDescent="0.25">
      <c r="AZ7725" s="9">
        <v>3.3609467455621305</v>
      </c>
    </row>
    <row r="7726" spans="52:52" x14ac:dyDescent="0.25">
      <c r="AZ7726" s="9">
        <v>3.4792899408284019</v>
      </c>
    </row>
    <row r="7727" spans="52:52" x14ac:dyDescent="0.25">
      <c r="AZ7727" s="9">
        <v>3.1005917159763317</v>
      </c>
    </row>
    <row r="7728" spans="52:52" x14ac:dyDescent="0.25">
      <c r="AZ7728" s="9">
        <v>3.0532544378698225</v>
      </c>
    </row>
    <row r="7729" spans="52:52" x14ac:dyDescent="0.25">
      <c r="AZ7729" s="9">
        <v>3.1242603550295858</v>
      </c>
    </row>
    <row r="7730" spans="52:52" x14ac:dyDescent="0.25">
      <c r="AZ7730" s="9">
        <v>4.5917159763313604</v>
      </c>
    </row>
    <row r="7731" spans="52:52" x14ac:dyDescent="0.25">
      <c r="AZ7731" s="9">
        <v>1.514792899408284</v>
      </c>
    </row>
    <row r="7732" spans="52:52" x14ac:dyDescent="0.25">
      <c r="AZ7732" s="9">
        <v>3.9763313609467459</v>
      </c>
    </row>
    <row r="7733" spans="52:52" x14ac:dyDescent="0.25">
      <c r="AZ7733" s="9">
        <v>2.4852071005917162</v>
      </c>
    </row>
    <row r="7734" spans="52:52" x14ac:dyDescent="0.25">
      <c r="AZ7734" s="9">
        <v>4.449704142011834</v>
      </c>
    </row>
    <row r="7735" spans="52:52" x14ac:dyDescent="0.25">
      <c r="AZ7735" s="9">
        <v>3.4792899408284024</v>
      </c>
    </row>
    <row r="7736" spans="52:52" x14ac:dyDescent="0.25">
      <c r="AZ7736" s="9">
        <v>3.1005917159763308</v>
      </c>
    </row>
    <row r="7737" spans="52:52" x14ac:dyDescent="0.25">
      <c r="AZ7737" s="9">
        <v>3.3609467455621305</v>
      </c>
    </row>
    <row r="7738" spans="52:52" x14ac:dyDescent="0.25">
      <c r="AZ7738" s="9">
        <v>3.4792899408284019</v>
      </c>
    </row>
    <row r="7739" spans="52:52" x14ac:dyDescent="0.25">
      <c r="AZ7739" s="9">
        <v>3.1005917159763317</v>
      </c>
    </row>
    <row r="7740" spans="52:52" x14ac:dyDescent="0.25">
      <c r="AZ7740" s="9">
        <v>3.0532544378698225</v>
      </c>
    </row>
    <row r="7741" spans="52:52" x14ac:dyDescent="0.25">
      <c r="AZ7741" s="9">
        <v>3.1242603550295858</v>
      </c>
    </row>
    <row r="7742" spans="52:52" x14ac:dyDescent="0.25">
      <c r="AZ7742" s="9">
        <v>4.5917159763313604</v>
      </c>
    </row>
    <row r="7743" spans="52:52" x14ac:dyDescent="0.25">
      <c r="AZ7743" s="9">
        <v>1.514792899408284</v>
      </c>
    </row>
    <row r="7744" spans="52:52" x14ac:dyDescent="0.25">
      <c r="AZ7744" s="9">
        <v>3.9763313609467459</v>
      </c>
    </row>
    <row r="7745" spans="52:52" x14ac:dyDescent="0.25">
      <c r="AZ7745" s="9">
        <v>2.4852071005917162</v>
      </c>
    </row>
    <row r="7746" spans="52:52" x14ac:dyDescent="0.25">
      <c r="AZ7746" s="9">
        <v>4.449704142011834</v>
      </c>
    </row>
    <row r="7747" spans="52:52" x14ac:dyDescent="0.25">
      <c r="AZ7747" s="9">
        <v>3.4792899408284024</v>
      </c>
    </row>
    <row r="7748" spans="52:52" x14ac:dyDescent="0.25">
      <c r="AZ7748" s="9">
        <v>3.1005917159763308</v>
      </c>
    </row>
    <row r="7749" spans="52:52" x14ac:dyDescent="0.25">
      <c r="AZ7749" s="9">
        <v>3.3609467455621305</v>
      </c>
    </row>
    <row r="7750" spans="52:52" x14ac:dyDescent="0.25">
      <c r="AZ7750" s="9">
        <v>3.4792899408284019</v>
      </c>
    </row>
    <row r="7751" spans="52:52" x14ac:dyDescent="0.25">
      <c r="AZ7751" s="9">
        <v>3.1005917159763317</v>
      </c>
    </row>
    <row r="7752" spans="52:52" x14ac:dyDescent="0.25">
      <c r="AZ7752" s="9">
        <v>3.0532544378698225</v>
      </c>
    </row>
    <row r="7753" spans="52:52" x14ac:dyDescent="0.25">
      <c r="AZ7753" s="9">
        <v>3.1242603550295858</v>
      </c>
    </row>
    <row r="7754" spans="52:52" x14ac:dyDescent="0.25">
      <c r="AZ7754" s="9">
        <v>4.5917159763313604</v>
      </c>
    </row>
    <row r="7755" spans="52:52" x14ac:dyDescent="0.25">
      <c r="AZ7755" s="9">
        <v>1.514792899408284</v>
      </c>
    </row>
    <row r="7756" spans="52:52" x14ac:dyDescent="0.25">
      <c r="AZ7756" s="9">
        <v>3.9763313609467459</v>
      </c>
    </row>
    <row r="7757" spans="52:52" x14ac:dyDescent="0.25">
      <c r="AZ7757" s="9">
        <v>2.4852071005917162</v>
      </c>
    </row>
    <row r="7758" spans="52:52" x14ac:dyDescent="0.25">
      <c r="AZ7758" s="9">
        <v>4.449704142011834</v>
      </c>
    </row>
    <row r="7759" spans="52:52" x14ac:dyDescent="0.25">
      <c r="AZ7759" s="9">
        <v>3.4792899408284024</v>
      </c>
    </row>
    <row r="7760" spans="52:52" x14ac:dyDescent="0.25">
      <c r="AZ7760" s="9">
        <v>3.1005917159763308</v>
      </c>
    </row>
    <row r="7761" spans="52:52" x14ac:dyDescent="0.25">
      <c r="AZ7761" s="9">
        <v>3.3609467455621305</v>
      </c>
    </row>
    <row r="7762" spans="52:52" x14ac:dyDescent="0.25">
      <c r="AZ7762" s="9">
        <v>3.4792899408284019</v>
      </c>
    </row>
    <row r="7763" spans="52:52" x14ac:dyDescent="0.25">
      <c r="AZ7763" s="9">
        <v>3.1005917159763317</v>
      </c>
    </row>
    <row r="7764" spans="52:52" x14ac:dyDescent="0.25">
      <c r="AZ7764" s="9">
        <v>3.0532544378698225</v>
      </c>
    </row>
    <row r="7765" spans="52:52" x14ac:dyDescent="0.25">
      <c r="AZ7765" s="9">
        <v>3.1242603550295858</v>
      </c>
    </row>
    <row r="7766" spans="52:52" x14ac:dyDescent="0.25">
      <c r="AZ7766" s="9">
        <v>4.5917159763313604</v>
      </c>
    </row>
    <row r="7767" spans="52:52" x14ac:dyDescent="0.25">
      <c r="AZ7767" s="9">
        <v>1.514792899408284</v>
      </c>
    </row>
    <row r="7768" spans="52:52" x14ac:dyDescent="0.25">
      <c r="AZ7768" s="9">
        <v>3.9763313609467459</v>
      </c>
    </row>
    <row r="7769" spans="52:52" x14ac:dyDescent="0.25">
      <c r="AZ7769" s="9">
        <v>2.4852071005917162</v>
      </c>
    </row>
    <row r="7770" spans="52:52" x14ac:dyDescent="0.25">
      <c r="AZ7770" s="9">
        <v>4.449704142011834</v>
      </c>
    </row>
    <row r="7771" spans="52:52" x14ac:dyDescent="0.25">
      <c r="AZ7771" s="9">
        <v>3.4792899408284024</v>
      </c>
    </row>
    <row r="7772" spans="52:52" x14ac:dyDescent="0.25">
      <c r="AZ7772" s="9">
        <v>3.1005917159763308</v>
      </c>
    </row>
    <row r="7773" spans="52:52" x14ac:dyDescent="0.25">
      <c r="AZ7773" s="9">
        <v>3.3609467455621305</v>
      </c>
    </row>
    <row r="7774" spans="52:52" x14ac:dyDescent="0.25">
      <c r="AZ7774" s="9">
        <v>3.4792899408284019</v>
      </c>
    </row>
    <row r="7775" spans="52:52" x14ac:dyDescent="0.25">
      <c r="AZ7775" s="9">
        <v>3.1005917159763317</v>
      </c>
    </row>
    <row r="7776" spans="52:52" x14ac:dyDescent="0.25">
      <c r="AZ7776" s="9">
        <v>3.0532544378698225</v>
      </c>
    </row>
    <row r="7777" spans="52:52" x14ac:dyDescent="0.25">
      <c r="AZ7777" s="9">
        <v>3.1242603550295858</v>
      </c>
    </row>
    <row r="7778" spans="52:52" x14ac:dyDescent="0.25">
      <c r="AZ7778" s="9">
        <v>4.5917159763313604</v>
      </c>
    </row>
    <row r="7779" spans="52:52" x14ac:dyDescent="0.25">
      <c r="AZ7779" s="9">
        <v>1.514792899408284</v>
      </c>
    </row>
    <row r="7780" spans="52:52" x14ac:dyDescent="0.25">
      <c r="AZ7780" s="9">
        <v>3.9763313609467459</v>
      </c>
    </row>
    <row r="7781" spans="52:52" x14ac:dyDescent="0.25">
      <c r="AZ7781" s="9">
        <v>2.4852071005917162</v>
      </c>
    </row>
    <row r="7782" spans="52:52" x14ac:dyDescent="0.25">
      <c r="AZ7782" s="9">
        <v>4.449704142011834</v>
      </c>
    </row>
    <row r="7783" spans="52:52" x14ac:dyDescent="0.25">
      <c r="AZ7783" s="9">
        <v>3.4792899408284024</v>
      </c>
    </row>
    <row r="7784" spans="52:52" x14ac:dyDescent="0.25">
      <c r="AZ7784" s="9">
        <v>3.1005917159763308</v>
      </c>
    </row>
    <row r="7785" spans="52:52" x14ac:dyDescent="0.25">
      <c r="AZ7785" s="9">
        <v>3.3609467455621305</v>
      </c>
    </row>
    <row r="7786" spans="52:52" x14ac:dyDescent="0.25">
      <c r="AZ7786" s="9">
        <v>3.4792899408284019</v>
      </c>
    </row>
    <row r="7787" spans="52:52" x14ac:dyDescent="0.25">
      <c r="AZ7787" s="9">
        <v>3.1005917159763317</v>
      </c>
    </row>
    <row r="7788" spans="52:52" x14ac:dyDescent="0.25">
      <c r="AZ7788" s="9">
        <v>3.0532544378698225</v>
      </c>
    </row>
    <row r="7789" spans="52:52" x14ac:dyDescent="0.25">
      <c r="AZ7789" s="9">
        <v>3.1242603550295858</v>
      </c>
    </row>
    <row r="7790" spans="52:52" x14ac:dyDescent="0.25">
      <c r="AZ7790" s="9">
        <v>4.5917159763313604</v>
      </c>
    </row>
    <row r="7791" spans="52:52" x14ac:dyDescent="0.25">
      <c r="AZ7791" s="9">
        <v>1.514792899408284</v>
      </c>
    </row>
    <row r="7792" spans="52:52" x14ac:dyDescent="0.25">
      <c r="AZ7792" s="9">
        <v>3.9763313609467459</v>
      </c>
    </row>
    <row r="7793" spans="52:52" x14ac:dyDescent="0.25">
      <c r="AZ7793" s="9">
        <v>2.4852071005917162</v>
      </c>
    </row>
    <row r="7794" spans="52:52" x14ac:dyDescent="0.25">
      <c r="AZ7794" s="9">
        <v>4.449704142011834</v>
      </c>
    </row>
    <row r="7795" spans="52:52" x14ac:dyDescent="0.25">
      <c r="AZ7795" s="9">
        <v>3.4792899408284024</v>
      </c>
    </row>
    <row r="7796" spans="52:52" x14ac:dyDescent="0.25">
      <c r="AZ7796" s="9">
        <v>3.1005917159763308</v>
      </c>
    </row>
    <row r="7797" spans="52:52" x14ac:dyDescent="0.25">
      <c r="AZ7797" s="9">
        <v>3.3609467455621305</v>
      </c>
    </row>
    <row r="7798" spans="52:52" x14ac:dyDescent="0.25">
      <c r="AZ7798" s="9">
        <v>3.4792899408284019</v>
      </c>
    </row>
    <row r="7799" spans="52:52" x14ac:dyDescent="0.25">
      <c r="AZ7799" s="9">
        <v>3.1005917159763317</v>
      </c>
    </row>
    <row r="7800" spans="52:52" x14ac:dyDescent="0.25">
      <c r="AZ7800" s="9">
        <v>3.0532544378698225</v>
      </c>
    </row>
    <row r="7801" spans="52:52" x14ac:dyDescent="0.25">
      <c r="AZ7801" s="9">
        <v>3.1242603550295858</v>
      </c>
    </row>
    <row r="7802" spans="52:52" x14ac:dyDescent="0.25">
      <c r="AZ7802" s="9">
        <v>4.5917159763313604</v>
      </c>
    </row>
    <row r="7803" spans="52:52" x14ac:dyDescent="0.25">
      <c r="AZ7803" s="9">
        <v>1.514792899408284</v>
      </c>
    </row>
    <row r="7804" spans="52:52" x14ac:dyDescent="0.25">
      <c r="AZ7804" s="9">
        <v>3.9763313609467459</v>
      </c>
    </row>
    <row r="7805" spans="52:52" x14ac:dyDescent="0.25">
      <c r="AZ7805" s="9">
        <v>2.4852071005917162</v>
      </c>
    </row>
    <row r="7806" spans="52:52" x14ac:dyDescent="0.25">
      <c r="AZ7806" s="9">
        <v>4.449704142011834</v>
      </c>
    </row>
    <row r="7807" spans="52:52" x14ac:dyDescent="0.25">
      <c r="AZ7807" s="9">
        <v>3.4792899408284024</v>
      </c>
    </row>
    <row r="7808" spans="52:52" x14ac:dyDescent="0.25">
      <c r="AZ7808" s="9">
        <v>3.1005917159763308</v>
      </c>
    </row>
    <row r="7809" spans="52:52" x14ac:dyDescent="0.25">
      <c r="AZ7809" s="9">
        <v>3.3609467455621305</v>
      </c>
    </row>
    <row r="7810" spans="52:52" x14ac:dyDescent="0.25">
      <c r="AZ7810" s="9">
        <v>3.4792899408284019</v>
      </c>
    </row>
    <row r="7811" spans="52:52" x14ac:dyDescent="0.25">
      <c r="AZ7811" s="9">
        <v>3.1005917159763317</v>
      </c>
    </row>
    <row r="7812" spans="52:52" x14ac:dyDescent="0.25">
      <c r="AZ7812" s="9">
        <v>3.0532544378698225</v>
      </c>
    </row>
    <row r="7813" spans="52:52" x14ac:dyDescent="0.25">
      <c r="AZ7813" s="9">
        <v>3.1242603550295858</v>
      </c>
    </row>
    <row r="7814" spans="52:52" x14ac:dyDescent="0.25">
      <c r="AZ7814" s="9">
        <v>4.5917159763313604</v>
      </c>
    </row>
    <row r="7815" spans="52:52" x14ac:dyDescent="0.25">
      <c r="AZ7815" s="9">
        <v>1.514792899408284</v>
      </c>
    </row>
    <row r="7816" spans="52:52" x14ac:dyDescent="0.25">
      <c r="AZ7816" s="9">
        <v>3.9763313609467459</v>
      </c>
    </row>
    <row r="7817" spans="52:52" x14ac:dyDescent="0.25">
      <c r="AZ7817" s="9">
        <v>2.4852071005917162</v>
      </c>
    </row>
    <row r="7818" spans="52:52" x14ac:dyDescent="0.25">
      <c r="AZ7818" s="9">
        <v>4.449704142011834</v>
      </c>
    </row>
    <row r="7819" spans="52:52" x14ac:dyDescent="0.25">
      <c r="AZ7819" s="9">
        <v>3.4792899408284024</v>
      </c>
    </row>
    <row r="7820" spans="52:52" x14ac:dyDescent="0.25">
      <c r="AZ7820" s="9">
        <v>3.1005917159763308</v>
      </c>
    </row>
    <row r="7821" spans="52:52" x14ac:dyDescent="0.25">
      <c r="AZ7821" s="9">
        <v>3.3609467455621305</v>
      </c>
    </row>
    <row r="7822" spans="52:52" x14ac:dyDescent="0.25">
      <c r="AZ7822" s="9">
        <v>3.4792899408284019</v>
      </c>
    </row>
    <row r="7823" spans="52:52" x14ac:dyDescent="0.25">
      <c r="AZ7823" s="9">
        <v>3.1005917159763317</v>
      </c>
    </row>
    <row r="7824" spans="52:52" x14ac:dyDescent="0.25">
      <c r="AZ7824" s="9">
        <v>3.0532544378698225</v>
      </c>
    </row>
    <row r="7825" spans="52:52" x14ac:dyDescent="0.25">
      <c r="AZ7825" s="9">
        <v>3.1242603550295858</v>
      </c>
    </row>
    <row r="7826" spans="52:52" x14ac:dyDescent="0.25">
      <c r="AZ7826" s="9">
        <v>4.5917159763313604</v>
      </c>
    </row>
    <row r="7827" spans="52:52" x14ac:dyDescent="0.25">
      <c r="AZ7827" s="9">
        <v>1.514792899408284</v>
      </c>
    </row>
    <row r="7828" spans="52:52" x14ac:dyDescent="0.25">
      <c r="AZ7828" s="9">
        <v>3.9763313609467459</v>
      </c>
    </row>
    <row r="7829" spans="52:52" x14ac:dyDescent="0.25">
      <c r="AZ7829" s="9">
        <v>2.4852071005917162</v>
      </c>
    </row>
    <row r="7830" spans="52:52" x14ac:dyDescent="0.25">
      <c r="AZ7830" s="9">
        <v>4.449704142011834</v>
      </c>
    </row>
    <row r="7831" spans="52:52" x14ac:dyDescent="0.25">
      <c r="AZ7831" s="9">
        <v>3.4792899408284024</v>
      </c>
    </row>
    <row r="7832" spans="52:52" x14ac:dyDescent="0.25">
      <c r="AZ7832" s="9">
        <v>3.1005917159763308</v>
      </c>
    </row>
    <row r="7833" spans="52:52" x14ac:dyDescent="0.25">
      <c r="AZ7833" s="9">
        <v>3.3609467455621305</v>
      </c>
    </row>
    <row r="7834" spans="52:52" x14ac:dyDescent="0.25">
      <c r="AZ7834" s="9">
        <v>3.4792899408284019</v>
      </c>
    </row>
    <row r="7835" spans="52:52" x14ac:dyDescent="0.25">
      <c r="AZ7835" s="9">
        <v>3.1005917159763317</v>
      </c>
    </row>
    <row r="7836" spans="52:52" x14ac:dyDescent="0.25">
      <c r="AZ7836" s="9">
        <v>3.0532544378698225</v>
      </c>
    </row>
    <row r="7837" spans="52:52" x14ac:dyDescent="0.25">
      <c r="AZ7837" s="9">
        <v>3.1242603550295858</v>
      </c>
    </row>
    <row r="7838" spans="52:52" x14ac:dyDescent="0.25">
      <c r="AZ7838" s="9">
        <v>4.5917159763313604</v>
      </c>
    </row>
    <row r="7839" spans="52:52" x14ac:dyDescent="0.25">
      <c r="AZ7839" s="9">
        <v>1.514792899408284</v>
      </c>
    </row>
    <row r="7840" spans="52:52" x14ac:dyDescent="0.25">
      <c r="AZ7840" s="9">
        <v>3.9763313609467459</v>
      </c>
    </row>
    <row r="7841" spans="52:52" x14ac:dyDescent="0.25">
      <c r="AZ7841" s="9">
        <v>2.4852071005917162</v>
      </c>
    </row>
    <row r="7842" spans="52:52" x14ac:dyDescent="0.25">
      <c r="AZ7842" s="9">
        <v>4.449704142011834</v>
      </c>
    </row>
    <row r="7843" spans="52:52" x14ac:dyDescent="0.25">
      <c r="AZ7843" s="9">
        <v>3.4792899408284024</v>
      </c>
    </row>
    <row r="7844" spans="52:52" x14ac:dyDescent="0.25">
      <c r="AZ7844" s="9">
        <v>3.1005917159763308</v>
      </c>
    </row>
    <row r="7845" spans="52:52" x14ac:dyDescent="0.25">
      <c r="AZ7845" s="9">
        <v>3.3609467455621305</v>
      </c>
    </row>
    <row r="7846" spans="52:52" x14ac:dyDescent="0.25">
      <c r="AZ7846" s="9">
        <v>3.4792899408284019</v>
      </c>
    </row>
    <row r="7847" spans="52:52" x14ac:dyDescent="0.25">
      <c r="AZ7847" s="9">
        <v>3.1005917159763317</v>
      </c>
    </row>
    <row r="7848" spans="52:52" x14ac:dyDescent="0.25">
      <c r="AZ7848" s="9">
        <v>3.0532544378698225</v>
      </c>
    </row>
    <row r="7849" spans="52:52" x14ac:dyDescent="0.25">
      <c r="AZ7849" s="9">
        <v>3.1242603550295858</v>
      </c>
    </row>
    <row r="7850" spans="52:52" x14ac:dyDescent="0.25">
      <c r="AZ7850" s="9">
        <v>4.5917159763313604</v>
      </c>
    </row>
    <row r="7851" spans="52:52" x14ac:dyDescent="0.25">
      <c r="AZ7851" s="9">
        <v>1.514792899408284</v>
      </c>
    </row>
    <row r="7852" spans="52:52" x14ac:dyDescent="0.25">
      <c r="AZ7852" s="9">
        <v>3.9763313609467459</v>
      </c>
    </row>
    <row r="7853" spans="52:52" x14ac:dyDescent="0.25">
      <c r="AZ7853" s="9">
        <v>2.4852071005917162</v>
      </c>
    </row>
    <row r="7854" spans="52:52" x14ac:dyDescent="0.25">
      <c r="AZ7854" s="9">
        <v>4.449704142011834</v>
      </c>
    </row>
    <row r="7855" spans="52:52" x14ac:dyDescent="0.25">
      <c r="AZ7855" s="9">
        <v>3.4792899408284024</v>
      </c>
    </row>
    <row r="7856" spans="52:52" x14ac:dyDescent="0.25">
      <c r="AZ7856" s="9">
        <v>3.1005917159763308</v>
      </c>
    </row>
    <row r="7857" spans="52:52" x14ac:dyDescent="0.25">
      <c r="AZ7857" s="9">
        <v>3.3609467455621305</v>
      </c>
    </row>
    <row r="7858" spans="52:52" x14ac:dyDescent="0.25">
      <c r="AZ7858" s="9">
        <v>3.4792899408284019</v>
      </c>
    </row>
    <row r="7859" spans="52:52" x14ac:dyDescent="0.25">
      <c r="AZ7859" s="9">
        <v>3.1005917159763317</v>
      </c>
    </row>
    <row r="7860" spans="52:52" x14ac:dyDescent="0.25">
      <c r="AZ7860" s="9">
        <v>3.0532544378698225</v>
      </c>
    </row>
    <row r="7861" spans="52:52" x14ac:dyDescent="0.25">
      <c r="AZ7861" s="9">
        <v>3.1242603550295858</v>
      </c>
    </row>
    <row r="7862" spans="52:52" x14ac:dyDescent="0.25">
      <c r="AZ7862" s="9">
        <v>4.5917159763313604</v>
      </c>
    </row>
    <row r="7863" spans="52:52" x14ac:dyDescent="0.25">
      <c r="AZ7863" s="9">
        <v>1.514792899408284</v>
      </c>
    </row>
    <row r="7864" spans="52:52" x14ac:dyDescent="0.25">
      <c r="AZ7864" s="9">
        <v>3.9763313609467459</v>
      </c>
    </row>
    <row r="7865" spans="52:52" x14ac:dyDescent="0.25">
      <c r="AZ7865" s="9">
        <v>2.4852071005917162</v>
      </c>
    </row>
    <row r="7866" spans="52:52" x14ac:dyDescent="0.25">
      <c r="AZ7866" s="9">
        <v>4.449704142011834</v>
      </c>
    </row>
    <row r="7867" spans="52:52" x14ac:dyDescent="0.25">
      <c r="AZ7867" s="9">
        <v>3.4792899408284024</v>
      </c>
    </row>
    <row r="7868" spans="52:52" x14ac:dyDescent="0.25">
      <c r="AZ7868" s="9">
        <v>3.1005917159763308</v>
      </c>
    </row>
    <row r="7869" spans="52:52" x14ac:dyDescent="0.25">
      <c r="AZ7869" s="9">
        <v>3.3609467455621305</v>
      </c>
    </row>
    <row r="7870" spans="52:52" x14ac:dyDescent="0.25">
      <c r="AZ7870" s="9">
        <v>3.4792899408284019</v>
      </c>
    </row>
    <row r="7871" spans="52:52" x14ac:dyDescent="0.25">
      <c r="AZ7871" s="9">
        <v>3.1005917159763317</v>
      </c>
    </row>
    <row r="7872" spans="52:52" x14ac:dyDescent="0.25">
      <c r="AZ7872" s="9">
        <v>3.0532544378698225</v>
      </c>
    </row>
    <row r="7873" spans="52:52" x14ac:dyDescent="0.25">
      <c r="AZ7873" s="9">
        <v>3.1242603550295858</v>
      </c>
    </row>
    <row r="7874" spans="52:52" x14ac:dyDescent="0.25">
      <c r="AZ7874" s="9">
        <v>4.5917159763313604</v>
      </c>
    </row>
    <row r="7875" spans="52:52" x14ac:dyDescent="0.25">
      <c r="AZ7875" s="9">
        <v>1.514792899408284</v>
      </c>
    </row>
    <row r="7876" spans="52:52" x14ac:dyDescent="0.25">
      <c r="AZ7876" s="9">
        <v>3.9763313609467459</v>
      </c>
    </row>
    <row r="7877" spans="52:52" x14ac:dyDescent="0.25">
      <c r="AZ7877" s="9">
        <v>2.4852071005917162</v>
      </c>
    </row>
    <row r="7878" spans="52:52" x14ac:dyDescent="0.25">
      <c r="AZ7878" s="9">
        <v>4.449704142011834</v>
      </c>
    </row>
    <row r="7879" spans="52:52" x14ac:dyDescent="0.25">
      <c r="AZ7879" s="9">
        <v>3.4792899408284024</v>
      </c>
    </row>
    <row r="7880" spans="52:52" x14ac:dyDescent="0.25">
      <c r="AZ7880" s="9">
        <v>3.1005917159763308</v>
      </c>
    </row>
    <row r="7881" spans="52:52" x14ac:dyDescent="0.25">
      <c r="AZ7881" s="9">
        <v>3.3609467455621305</v>
      </c>
    </row>
    <row r="7882" spans="52:52" x14ac:dyDescent="0.25">
      <c r="AZ7882" s="9">
        <v>3.4792899408284019</v>
      </c>
    </row>
    <row r="7883" spans="52:52" x14ac:dyDescent="0.25">
      <c r="AZ7883" s="9">
        <v>3.1005917159763317</v>
      </c>
    </row>
    <row r="7884" spans="52:52" x14ac:dyDescent="0.25">
      <c r="AZ7884" s="9">
        <v>3.0532544378698225</v>
      </c>
    </row>
    <row r="7885" spans="52:52" x14ac:dyDescent="0.25">
      <c r="AZ7885" s="9">
        <v>3.1242603550295858</v>
      </c>
    </row>
    <row r="7886" spans="52:52" x14ac:dyDescent="0.25">
      <c r="AZ7886" s="9">
        <v>4.5917159763313604</v>
      </c>
    </row>
    <row r="7887" spans="52:52" x14ac:dyDescent="0.25">
      <c r="AZ7887" s="9">
        <v>1.514792899408284</v>
      </c>
    </row>
    <row r="7888" spans="52:52" x14ac:dyDescent="0.25">
      <c r="AZ7888" s="9">
        <v>3.9763313609467459</v>
      </c>
    </row>
    <row r="7889" spans="52:52" x14ac:dyDescent="0.25">
      <c r="AZ7889" s="9">
        <v>2.4852071005917162</v>
      </c>
    </row>
    <row r="7890" spans="52:52" x14ac:dyDescent="0.25">
      <c r="AZ7890" s="9">
        <v>4.449704142011834</v>
      </c>
    </row>
    <row r="7891" spans="52:52" x14ac:dyDescent="0.25">
      <c r="AZ7891" s="9">
        <v>3.4792899408284024</v>
      </c>
    </row>
    <row r="7892" spans="52:52" x14ac:dyDescent="0.25">
      <c r="AZ7892" s="9">
        <v>3.1005917159763308</v>
      </c>
    </row>
    <row r="7893" spans="52:52" x14ac:dyDescent="0.25">
      <c r="AZ7893" s="9">
        <v>3.3609467455621305</v>
      </c>
    </row>
    <row r="7894" spans="52:52" x14ac:dyDescent="0.25">
      <c r="AZ7894" s="9">
        <v>3.4792899408284019</v>
      </c>
    </row>
    <row r="7895" spans="52:52" x14ac:dyDescent="0.25">
      <c r="AZ7895" s="9">
        <v>3.1005917159763317</v>
      </c>
    </row>
    <row r="7896" spans="52:52" x14ac:dyDescent="0.25">
      <c r="AZ7896" s="9">
        <v>3.0532544378698225</v>
      </c>
    </row>
    <row r="7897" spans="52:52" x14ac:dyDescent="0.25">
      <c r="AZ7897" s="9">
        <v>3.1242603550295858</v>
      </c>
    </row>
    <row r="7898" spans="52:52" x14ac:dyDescent="0.25">
      <c r="AZ7898" s="9">
        <v>4.5917159763313604</v>
      </c>
    </row>
    <row r="7899" spans="52:52" x14ac:dyDescent="0.25">
      <c r="AZ7899" s="9">
        <v>1.514792899408284</v>
      </c>
    </row>
    <row r="7900" spans="52:52" x14ac:dyDescent="0.25">
      <c r="AZ7900" s="9">
        <v>3.9763313609467459</v>
      </c>
    </row>
    <row r="7901" spans="52:52" x14ac:dyDescent="0.25">
      <c r="AZ7901" s="9">
        <v>2.4852071005917162</v>
      </c>
    </row>
    <row r="7902" spans="52:52" x14ac:dyDescent="0.25">
      <c r="AZ7902" s="9">
        <v>4.449704142011834</v>
      </c>
    </row>
    <row r="7903" spans="52:52" x14ac:dyDescent="0.25">
      <c r="AZ7903" s="9">
        <v>3.4792899408284024</v>
      </c>
    </row>
    <row r="7904" spans="52:52" x14ac:dyDescent="0.25">
      <c r="AZ7904" s="9">
        <v>3.1005917159763308</v>
      </c>
    </row>
    <row r="7905" spans="52:52" x14ac:dyDescent="0.25">
      <c r="AZ7905" s="9">
        <v>3.3609467455621305</v>
      </c>
    </row>
    <row r="7906" spans="52:52" x14ac:dyDescent="0.25">
      <c r="AZ7906" s="9">
        <v>3.4792899408284019</v>
      </c>
    </row>
    <row r="7907" spans="52:52" x14ac:dyDescent="0.25">
      <c r="AZ7907" s="9">
        <v>3.1005917159763317</v>
      </c>
    </row>
    <row r="7908" spans="52:52" x14ac:dyDescent="0.25">
      <c r="AZ7908" s="9">
        <v>3.0532544378698225</v>
      </c>
    </row>
    <row r="7909" spans="52:52" x14ac:dyDescent="0.25">
      <c r="AZ7909" s="9">
        <v>3.1242603550295858</v>
      </c>
    </row>
    <row r="7910" spans="52:52" x14ac:dyDescent="0.25">
      <c r="AZ7910" s="9">
        <v>4.5917159763313604</v>
      </c>
    </row>
    <row r="7911" spans="52:52" x14ac:dyDescent="0.25">
      <c r="AZ7911" s="9">
        <v>1.514792899408284</v>
      </c>
    </row>
    <row r="7912" spans="52:52" x14ac:dyDescent="0.25">
      <c r="AZ7912" s="9">
        <v>3.9763313609467459</v>
      </c>
    </row>
    <row r="7913" spans="52:52" x14ac:dyDescent="0.25">
      <c r="AZ7913" s="9">
        <v>2.4852071005917162</v>
      </c>
    </row>
    <row r="7914" spans="52:52" x14ac:dyDescent="0.25">
      <c r="AZ7914" s="9">
        <v>4.449704142011834</v>
      </c>
    </row>
    <row r="7915" spans="52:52" x14ac:dyDescent="0.25">
      <c r="AZ7915" s="9">
        <v>3.4792899408284024</v>
      </c>
    </row>
    <row r="7916" spans="52:52" x14ac:dyDescent="0.25">
      <c r="AZ7916" s="9">
        <v>3.1005917159763308</v>
      </c>
    </row>
    <row r="7917" spans="52:52" x14ac:dyDescent="0.25">
      <c r="AZ7917" s="9">
        <v>3.3609467455621305</v>
      </c>
    </row>
    <row r="7918" spans="52:52" x14ac:dyDescent="0.25">
      <c r="AZ7918" s="9">
        <v>3.4792899408284019</v>
      </c>
    </row>
    <row r="7919" spans="52:52" x14ac:dyDescent="0.25">
      <c r="AZ7919" s="9">
        <v>3.1005917159763317</v>
      </c>
    </row>
    <row r="7920" spans="52:52" x14ac:dyDescent="0.25">
      <c r="AZ7920" s="9">
        <v>3.0532544378698225</v>
      </c>
    </row>
    <row r="7921" spans="52:52" x14ac:dyDescent="0.25">
      <c r="AZ7921" s="9">
        <v>3.1242603550295858</v>
      </c>
    </row>
    <row r="7922" spans="52:52" x14ac:dyDescent="0.25">
      <c r="AZ7922" s="9">
        <v>4.5917159763313604</v>
      </c>
    </row>
    <row r="7923" spans="52:52" x14ac:dyDescent="0.25">
      <c r="AZ7923" s="9">
        <v>1.514792899408284</v>
      </c>
    </row>
    <row r="7924" spans="52:52" x14ac:dyDescent="0.25">
      <c r="AZ7924" s="9">
        <v>3.9763313609467459</v>
      </c>
    </row>
    <row r="7925" spans="52:52" x14ac:dyDescent="0.25">
      <c r="AZ7925" s="9">
        <v>2.4852071005917162</v>
      </c>
    </row>
    <row r="7926" spans="52:52" x14ac:dyDescent="0.25">
      <c r="AZ7926" s="9">
        <v>4.449704142011834</v>
      </c>
    </row>
    <row r="7927" spans="52:52" x14ac:dyDescent="0.25">
      <c r="AZ7927" s="9">
        <v>3.4792899408284024</v>
      </c>
    </row>
    <row r="7928" spans="52:52" x14ac:dyDescent="0.25">
      <c r="AZ7928" s="9">
        <v>3.1005917159763308</v>
      </c>
    </row>
    <row r="7929" spans="52:52" x14ac:dyDescent="0.25">
      <c r="AZ7929" s="9">
        <v>3.3609467455621305</v>
      </c>
    </row>
    <row r="7930" spans="52:52" x14ac:dyDescent="0.25">
      <c r="AZ7930" s="9">
        <v>3.4792899408284019</v>
      </c>
    </row>
    <row r="7931" spans="52:52" x14ac:dyDescent="0.25">
      <c r="AZ7931" s="9">
        <v>3.1005917159763317</v>
      </c>
    </row>
    <row r="7932" spans="52:52" x14ac:dyDescent="0.25">
      <c r="AZ7932" s="9">
        <v>3.0532544378698225</v>
      </c>
    </row>
    <row r="7933" spans="52:52" x14ac:dyDescent="0.25">
      <c r="AZ7933" s="9">
        <v>3.1242603550295858</v>
      </c>
    </row>
    <row r="7934" spans="52:52" x14ac:dyDescent="0.25">
      <c r="AZ7934" s="9">
        <v>4.5917159763313604</v>
      </c>
    </row>
    <row r="7935" spans="52:52" x14ac:dyDescent="0.25">
      <c r="AZ7935" s="9">
        <v>1.514792899408284</v>
      </c>
    </row>
    <row r="7936" spans="52:52" x14ac:dyDescent="0.25">
      <c r="AZ7936" s="9">
        <v>3.9763313609467459</v>
      </c>
    </row>
    <row r="7937" spans="52:52" x14ac:dyDescent="0.25">
      <c r="AZ7937" s="9">
        <v>2.4852071005917162</v>
      </c>
    </row>
    <row r="7938" spans="52:52" x14ac:dyDescent="0.25">
      <c r="AZ7938" s="9">
        <v>4.449704142011834</v>
      </c>
    </row>
    <row r="7939" spans="52:52" x14ac:dyDescent="0.25">
      <c r="AZ7939" s="9">
        <v>3.4792899408284024</v>
      </c>
    </row>
    <row r="7940" spans="52:52" x14ac:dyDescent="0.25">
      <c r="AZ7940" s="9">
        <v>3.1005917159763308</v>
      </c>
    </row>
    <row r="7941" spans="52:52" x14ac:dyDescent="0.25">
      <c r="AZ7941" s="9">
        <v>3.3609467455621305</v>
      </c>
    </row>
    <row r="7942" spans="52:52" x14ac:dyDescent="0.25">
      <c r="AZ7942" s="9">
        <v>3.4792899408284019</v>
      </c>
    </row>
    <row r="7943" spans="52:52" x14ac:dyDescent="0.25">
      <c r="AZ7943" s="9">
        <v>3.1005917159763317</v>
      </c>
    </row>
    <row r="7944" spans="52:52" x14ac:dyDescent="0.25">
      <c r="AZ7944" s="9">
        <v>3.0532544378698225</v>
      </c>
    </row>
    <row r="7945" spans="52:52" x14ac:dyDescent="0.25">
      <c r="AZ7945" s="9">
        <v>3.1242603550295858</v>
      </c>
    </row>
    <row r="7946" spans="52:52" x14ac:dyDescent="0.25">
      <c r="AZ7946" s="9">
        <v>4.5917159763313604</v>
      </c>
    </row>
    <row r="7947" spans="52:52" x14ac:dyDescent="0.25">
      <c r="AZ7947" s="9">
        <v>1.514792899408284</v>
      </c>
    </row>
    <row r="7948" spans="52:52" x14ac:dyDescent="0.25">
      <c r="AZ7948" s="9">
        <v>3.9763313609467459</v>
      </c>
    </row>
    <row r="7949" spans="52:52" x14ac:dyDescent="0.25">
      <c r="AZ7949" s="9">
        <v>2.4852071005917162</v>
      </c>
    </row>
    <row r="7950" spans="52:52" x14ac:dyDescent="0.25">
      <c r="AZ7950" s="9">
        <v>4.449704142011834</v>
      </c>
    </row>
    <row r="7951" spans="52:52" x14ac:dyDescent="0.25">
      <c r="AZ7951" s="9">
        <v>3.4792899408284024</v>
      </c>
    </row>
    <row r="7952" spans="52:52" x14ac:dyDescent="0.25">
      <c r="AZ7952" s="9">
        <v>3.1005917159763308</v>
      </c>
    </row>
    <row r="7953" spans="52:52" x14ac:dyDescent="0.25">
      <c r="AZ7953" s="9">
        <v>3.3609467455621305</v>
      </c>
    </row>
    <row r="7954" spans="52:52" x14ac:dyDescent="0.25">
      <c r="AZ7954" s="9">
        <v>3.4792899408284019</v>
      </c>
    </row>
    <row r="7955" spans="52:52" x14ac:dyDescent="0.25">
      <c r="AZ7955" s="9">
        <v>3.1005917159763317</v>
      </c>
    </row>
    <row r="7956" spans="52:52" x14ac:dyDescent="0.25">
      <c r="AZ7956" s="9">
        <v>3.0532544378698225</v>
      </c>
    </row>
    <row r="7957" spans="52:52" x14ac:dyDescent="0.25">
      <c r="AZ7957" s="9">
        <v>3.1242603550295858</v>
      </c>
    </row>
    <row r="7958" spans="52:52" x14ac:dyDescent="0.25">
      <c r="AZ7958" s="9">
        <v>4.5917159763313604</v>
      </c>
    </row>
    <row r="7959" spans="52:52" x14ac:dyDescent="0.25">
      <c r="AZ7959" s="9">
        <v>1.514792899408284</v>
      </c>
    </row>
    <row r="7960" spans="52:52" x14ac:dyDescent="0.25">
      <c r="AZ7960" s="9">
        <v>3.9763313609467459</v>
      </c>
    </row>
    <row r="7961" spans="52:52" x14ac:dyDescent="0.25">
      <c r="AZ7961" s="9">
        <v>2.4852071005917162</v>
      </c>
    </row>
    <row r="7962" spans="52:52" x14ac:dyDescent="0.25">
      <c r="AZ7962" s="9">
        <v>4.449704142011834</v>
      </c>
    </row>
    <row r="7963" spans="52:52" x14ac:dyDescent="0.25">
      <c r="AZ7963" s="9">
        <v>3.4792899408284024</v>
      </c>
    </row>
    <row r="7964" spans="52:52" x14ac:dyDescent="0.25">
      <c r="AZ7964" s="9">
        <v>3.1005917159763308</v>
      </c>
    </row>
    <row r="7965" spans="52:52" x14ac:dyDescent="0.25">
      <c r="AZ7965" s="9">
        <v>3.3609467455621305</v>
      </c>
    </row>
    <row r="7966" spans="52:52" x14ac:dyDescent="0.25">
      <c r="AZ7966" s="9">
        <v>3.4792899408284019</v>
      </c>
    </row>
    <row r="7967" spans="52:52" x14ac:dyDescent="0.25">
      <c r="AZ7967" s="9">
        <v>3.1005917159763317</v>
      </c>
    </row>
    <row r="7968" spans="52:52" x14ac:dyDescent="0.25">
      <c r="AZ7968" s="9">
        <v>3.0532544378698225</v>
      </c>
    </row>
    <row r="7969" spans="52:52" x14ac:dyDescent="0.25">
      <c r="AZ7969" s="9">
        <v>3.1242603550295858</v>
      </c>
    </row>
    <row r="7970" spans="52:52" x14ac:dyDescent="0.25">
      <c r="AZ7970" s="9">
        <v>4.5917159763313604</v>
      </c>
    </row>
    <row r="7971" spans="52:52" x14ac:dyDescent="0.25">
      <c r="AZ7971" s="9">
        <v>1.514792899408284</v>
      </c>
    </row>
    <row r="7972" spans="52:52" x14ac:dyDescent="0.25">
      <c r="AZ7972" s="9">
        <v>3.9763313609467459</v>
      </c>
    </row>
    <row r="7973" spans="52:52" x14ac:dyDescent="0.25">
      <c r="AZ7973" s="9">
        <v>2.4852071005917162</v>
      </c>
    </row>
    <row r="7974" spans="52:52" x14ac:dyDescent="0.25">
      <c r="AZ7974" s="9">
        <v>4.449704142011834</v>
      </c>
    </row>
    <row r="7975" spans="52:52" x14ac:dyDescent="0.25">
      <c r="AZ7975" s="9">
        <v>3.4792899408284024</v>
      </c>
    </row>
    <row r="7976" spans="52:52" x14ac:dyDescent="0.25">
      <c r="AZ7976" s="9">
        <v>3.1005917159763308</v>
      </c>
    </row>
    <row r="7977" spans="52:52" x14ac:dyDescent="0.25">
      <c r="AZ7977" s="9">
        <v>3.3609467455621305</v>
      </c>
    </row>
    <row r="7978" spans="52:52" x14ac:dyDescent="0.25">
      <c r="AZ7978" s="9">
        <v>3.4792899408284019</v>
      </c>
    </row>
    <row r="7979" spans="52:52" x14ac:dyDescent="0.25">
      <c r="AZ7979" s="9">
        <v>3.1005917159763317</v>
      </c>
    </row>
    <row r="7980" spans="52:52" x14ac:dyDescent="0.25">
      <c r="AZ7980" s="9">
        <v>3.0532544378698225</v>
      </c>
    </row>
    <row r="7981" spans="52:52" x14ac:dyDescent="0.25">
      <c r="AZ7981" s="9">
        <v>3.1242603550295858</v>
      </c>
    </row>
    <row r="7982" spans="52:52" x14ac:dyDescent="0.25">
      <c r="AZ7982" s="9">
        <v>4.5917159763313604</v>
      </c>
    </row>
    <row r="7983" spans="52:52" x14ac:dyDescent="0.25">
      <c r="AZ7983" s="9">
        <v>1.514792899408284</v>
      </c>
    </row>
    <row r="7984" spans="52:52" x14ac:dyDescent="0.25">
      <c r="AZ7984" s="9">
        <v>3.9763313609467459</v>
      </c>
    </row>
    <row r="7985" spans="52:52" x14ac:dyDescent="0.25">
      <c r="AZ7985" s="9">
        <v>2.4852071005917162</v>
      </c>
    </row>
    <row r="7986" spans="52:52" x14ac:dyDescent="0.25">
      <c r="AZ7986" s="9">
        <v>4.449704142011834</v>
      </c>
    </row>
    <row r="7987" spans="52:52" x14ac:dyDescent="0.25">
      <c r="AZ7987" s="9">
        <v>3.4792899408284024</v>
      </c>
    </row>
    <row r="7988" spans="52:52" x14ac:dyDescent="0.25">
      <c r="AZ7988" s="9">
        <v>3.1005917159763308</v>
      </c>
    </row>
    <row r="7989" spans="52:52" x14ac:dyDescent="0.25">
      <c r="AZ7989" s="9">
        <v>3.3609467455621305</v>
      </c>
    </row>
    <row r="7990" spans="52:52" x14ac:dyDescent="0.25">
      <c r="AZ7990" s="9">
        <v>3.4792899408284019</v>
      </c>
    </row>
    <row r="7991" spans="52:52" x14ac:dyDescent="0.25">
      <c r="AZ7991" s="9">
        <v>3.1005917159763317</v>
      </c>
    </row>
    <row r="7992" spans="52:52" x14ac:dyDescent="0.25">
      <c r="AZ7992" s="9">
        <v>3.0532544378698225</v>
      </c>
    </row>
    <row r="7993" spans="52:52" x14ac:dyDescent="0.25">
      <c r="AZ7993" s="9">
        <v>3.1242603550295858</v>
      </c>
    </row>
    <row r="7994" spans="52:52" x14ac:dyDescent="0.25">
      <c r="AZ7994" s="9">
        <v>4.5917159763313604</v>
      </c>
    </row>
    <row r="7995" spans="52:52" x14ac:dyDescent="0.25">
      <c r="AZ7995" s="9">
        <v>1.514792899408284</v>
      </c>
    </row>
    <row r="7996" spans="52:52" x14ac:dyDescent="0.25">
      <c r="AZ7996" s="9">
        <v>3.9763313609467459</v>
      </c>
    </row>
    <row r="7997" spans="52:52" x14ac:dyDescent="0.25">
      <c r="AZ7997" s="9">
        <v>2.4852071005917162</v>
      </c>
    </row>
    <row r="7998" spans="52:52" x14ac:dyDescent="0.25">
      <c r="AZ7998" s="9">
        <v>4.449704142011834</v>
      </c>
    </row>
    <row r="7999" spans="52:52" x14ac:dyDescent="0.25">
      <c r="AZ7999" s="9">
        <v>3.4792899408284024</v>
      </c>
    </row>
    <row r="8000" spans="52:52" x14ac:dyDescent="0.25">
      <c r="AZ8000" s="9">
        <v>3.1005917159763308</v>
      </c>
    </row>
    <row r="8001" spans="52:52" x14ac:dyDescent="0.25">
      <c r="AZ8001" s="9">
        <v>3.3609467455621305</v>
      </c>
    </row>
    <row r="8002" spans="52:52" x14ac:dyDescent="0.25">
      <c r="AZ8002" s="9">
        <v>3.4792899408284019</v>
      </c>
    </row>
    <row r="8003" spans="52:52" x14ac:dyDescent="0.25">
      <c r="AZ8003" s="9">
        <v>3.1005917159763317</v>
      </c>
    </row>
    <row r="8004" spans="52:52" x14ac:dyDescent="0.25">
      <c r="AZ8004" s="9">
        <v>3.0532544378698225</v>
      </c>
    </row>
    <row r="8005" spans="52:52" x14ac:dyDescent="0.25">
      <c r="AZ8005" s="9">
        <v>3.1242603550295858</v>
      </c>
    </row>
    <row r="8006" spans="52:52" x14ac:dyDescent="0.25">
      <c r="AZ8006" s="9">
        <v>4.5917159763313604</v>
      </c>
    </row>
    <row r="8007" spans="52:52" x14ac:dyDescent="0.25">
      <c r="AZ8007" s="9">
        <v>1.514792899408284</v>
      </c>
    </row>
    <row r="8008" spans="52:52" x14ac:dyDescent="0.25">
      <c r="AZ8008" s="9">
        <v>3.9763313609467459</v>
      </c>
    </row>
    <row r="8009" spans="52:52" x14ac:dyDescent="0.25">
      <c r="AZ8009" s="9">
        <v>2.4852071005917162</v>
      </c>
    </row>
    <row r="8010" spans="52:52" x14ac:dyDescent="0.25">
      <c r="AZ8010" s="9">
        <v>4.449704142011834</v>
      </c>
    </row>
    <row r="8011" spans="52:52" x14ac:dyDescent="0.25">
      <c r="AZ8011" s="9">
        <v>3.4792899408284024</v>
      </c>
    </row>
    <row r="8012" spans="52:52" x14ac:dyDescent="0.25">
      <c r="AZ8012" s="9">
        <v>3.1005917159763308</v>
      </c>
    </row>
    <row r="8013" spans="52:52" x14ac:dyDescent="0.25">
      <c r="AZ8013" s="9">
        <v>3.3609467455621305</v>
      </c>
    </row>
    <row r="8014" spans="52:52" x14ac:dyDescent="0.25">
      <c r="AZ8014" s="9">
        <v>3.4792899408284019</v>
      </c>
    </row>
    <row r="8015" spans="52:52" x14ac:dyDescent="0.25">
      <c r="AZ8015" s="9">
        <v>3.1005917159763317</v>
      </c>
    </row>
    <row r="8016" spans="52:52" x14ac:dyDescent="0.25">
      <c r="AZ8016" s="9">
        <v>3.0532544378698225</v>
      </c>
    </row>
    <row r="8017" spans="52:52" x14ac:dyDescent="0.25">
      <c r="AZ8017" s="9">
        <v>3.1242603550295858</v>
      </c>
    </row>
    <row r="8018" spans="52:52" x14ac:dyDescent="0.25">
      <c r="AZ8018" s="9">
        <v>4.5917159763313604</v>
      </c>
    </row>
    <row r="8019" spans="52:52" x14ac:dyDescent="0.25">
      <c r="AZ8019" s="9">
        <v>1.514792899408284</v>
      </c>
    </row>
    <row r="8020" spans="52:52" x14ac:dyDescent="0.25">
      <c r="AZ8020" s="9">
        <v>3.9763313609467459</v>
      </c>
    </row>
    <row r="8021" spans="52:52" x14ac:dyDescent="0.25">
      <c r="AZ8021" s="9">
        <v>2.4852071005917162</v>
      </c>
    </row>
    <row r="8022" spans="52:52" x14ac:dyDescent="0.25">
      <c r="AZ8022" s="9">
        <v>4.449704142011834</v>
      </c>
    </row>
    <row r="8023" spans="52:52" x14ac:dyDescent="0.25">
      <c r="AZ8023" s="9">
        <v>3.4792899408284024</v>
      </c>
    </row>
    <row r="8024" spans="52:52" x14ac:dyDescent="0.25">
      <c r="AZ8024" s="9">
        <v>3.1005917159763308</v>
      </c>
    </row>
    <row r="8025" spans="52:52" x14ac:dyDescent="0.25">
      <c r="AZ8025" s="9">
        <v>3.3609467455621305</v>
      </c>
    </row>
    <row r="8026" spans="52:52" x14ac:dyDescent="0.25">
      <c r="AZ8026" s="9">
        <v>3.4792899408284019</v>
      </c>
    </row>
    <row r="8027" spans="52:52" x14ac:dyDescent="0.25">
      <c r="AZ8027" s="9">
        <v>3.1005917159763317</v>
      </c>
    </row>
    <row r="8028" spans="52:52" x14ac:dyDescent="0.25">
      <c r="AZ8028" s="9">
        <v>3.0532544378698225</v>
      </c>
    </row>
    <row r="8029" spans="52:52" x14ac:dyDescent="0.25">
      <c r="AZ8029" s="9">
        <v>3.1242603550295858</v>
      </c>
    </row>
    <row r="8030" spans="52:52" x14ac:dyDescent="0.25">
      <c r="AZ8030" s="9">
        <v>4.5917159763313604</v>
      </c>
    </row>
    <row r="8031" spans="52:52" x14ac:dyDescent="0.25">
      <c r="AZ8031" s="9">
        <v>1.514792899408284</v>
      </c>
    </row>
    <row r="8032" spans="52:52" x14ac:dyDescent="0.25">
      <c r="AZ8032" s="9">
        <v>3.9763313609467459</v>
      </c>
    </row>
    <row r="8033" spans="52:52" x14ac:dyDescent="0.25">
      <c r="AZ8033" s="9">
        <v>2.4852071005917162</v>
      </c>
    </row>
    <row r="8034" spans="52:52" x14ac:dyDescent="0.25">
      <c r="AZ8034" s="9">
        <v>4.449704142011834</v>
      </c>
    </row>
    <row r="8035" spans="52:52" x14ac:dyDescent="0.25">
      <c r="AZ8035" s="9">
        <v>3.4792899408284024</v>
      </c>
    </row>
    <row r="8036" spans="52:52" x14ac:dyDescent="0.25">
      <c r="AZ8036" s="9">
        <v>3.1005917159763308</v>
      </c>
    </row>
    <row r="8037" spans="52:52" x14ac:dyDescent="0.25">
      <c r="AZ8037" s="9">
        <v>3.3609467455621305</v>
      </c>
    </row>
    <row r="8038" spans="52:52" x14ac:dyDescent="0.25">
      <c r="AZ8038" s="9">
        <v>3.4792899408284019</v>
      </c>
    </row>
    <row r="8039" spans="52:52" x14ac:dyDescent="0.25">
      <c r="AZ8039" s="9">
        <v>3.1005917159763317</v>
      </c>
    </row>
    <row r="8040" spans="52:52" x14ac:dyDescent="0.25">
      <c r="AZ8040" s="9">
        <v>3.0532544378698225</v>
      </c>
    </row>
    <row r="8041" spans="52:52" x14ac:dyDescent="0.25">
      <c r="AZ8041" s="9">
        <v>3.1242603550295858</v>
      </c>
    </row>
    <row r="8042" spans="52:52" x14ac:dyDescent="0.25">
      <c r="AZ8042" s="9">
        <v>4.5917159763313604</v>
      </c>
    </row>
    <row r="8043" spans="52:52" x14ac:dyDescent="0.25">
      <c r="AZ8043" s="9">
        <v>1.514792899408284</v>
      </c>
    </row>
    <row r="8044" spans="52:52" x14ac:dyDescent="0.25">
      <c r="AZ8044" s="9">
        <v>3.9763313609467459</v>
      </c>
    </row>
    <row r="8045" spans="52:52" x14ac:dyDescent="0.25">
      <c r="AZ8045" s="9">
        <v>2.4852071005917162</v>
      </c>
    </row>
    <row r="8046" spans="52:52" x14ac:dyDescent="0.25">
      <c r="AZ8046" s="9">
        <v>4.449704142011834</v>
      </c>
    </row>
    <row r="8047" spans="52:52" x14ac:dyDescent="0.25">
      <c r="AZ8047" s="9">
        <v>3.4792899408284024</v>
      </c>
    </row>
    <row r="8048" spans="52:52" x14ac:dyDescent="0.25">
      <c r="AZ8048" s="9">
        <v>3.1005917159763308</v>
      </c>
    </row>
    <row r="8049" spans="52:52" x14ac:dyDescent="0.25">
      <c r="AZ8049" s="9">
        <v>3.3609467455621305</v>
      </c>
    </row>
    <row r="8050" spans="52:52" x14ac:dyDescent="0.25">
      <c r="AZ8050" s="9">
        <v>3.4792899408284019</v>
      </c>
    </row>
    <row r="8051" spans="52:52" x14ac:dyDescent="0.25">
      <c r="AZ8051" s="9">
        <v>3.1005917159763317</v>
      </c>
    </row>
    <row r="8052" spans="52:52" x14ac:dyDescent="0.25">
      <c r="AZ8052" s="9">
        <v>3.0532544378698225</v>
      </c>
    </row>
    <row r="8053" spans="52:52" x14ac:dyDescent="0.25">
      <c r="AZ8053" s="9">
        <v>3.1242603550295858</v>
      </c>
    </row>
    <row r="8054" spans="52:52" x14ac:dyDescent="0.25">
      <c r="AZ8054" s="9">
        <v>4.5917159763313604</v>
      </c>
    </row>
    <row r="8055" spans="52:52" x14ac:dyDescent="0.25">
      <c r="AZ8055" s="9">
        <v>1.514792899408284</v>
      </c>
    </row>
    <row r="8056" spans="52:52" x14ac:dyDescent="0.25">
      <c r="AZ8056" s="9">
        <v>3.9763313609467459</v>
      </c>
    </row>
    <row r="8057" spans="52:52" x14ac:dyDescent="0.25">
      <c r="AZ8057" s="9">
        <v>2.4852071005917162</v>
      </c>
    </row>
    <row r="8058" spans="52:52" x14ac:dyDescent="0.25">
      <c r="AZ8058" s="9">
        <v>4.449704142011834</v>
      </c>
    </row>
    <row r="8059" spans="52:52" x14ac:dyDescent="0.25">
      <c r="AZ8059" s="9">
        <v>3.4792899408284024</v>
      </c>
    </row>
    <row r="8060" spans="52:52" x14ac:dyDescent="0.25">
      <c r="AZ8060" s="9">
        <v>3.1005917159763308</v>
      </c>
    </row>
    <row r="8061" spans="52:52" x14ac:dyDescent="0.25">
      <c r="AZ8061" s="9">
        <v>3.3609467455621305</v>
      </c>
    </row>
    <row r="8062" spans="52:52" x14ac:dyDescent="0.25">
      <c r="AZ8062" s="9">
        <v>3.4792899408284019</v>
      </c>
    </row>
    <row r="8063" spans="52:52" x14ac:dyDescent="0.25">
      <c r="AZ8063" s="9">
        <v>3.1005917159763317</v>
      </c>
    </row>
    <row r="8064" spans="52:52" x14ac:dyDescent="0.25">
      <c r="AZ8064" s="9">
        <v>3.0532544378698225</v>
      </c>
    </row>
    <row r="8065" spans="52:52" x14ac:dyDescent="0.25">
      <c r="AZ8065" s="9">
        <v>3.1242603550295858</v>
      </c>
    </row>
    <row r="8066" spans="52:52" x14ac:dyDescent="0.25">
      <c r="AZ8066" s="9">
        <v>4.5917159763313604</v>
      </c>
    </row>
    <row r="8067" spans="52:52" x14ac:dyDescent="0.25">
      <c r="AZ8067" s="9">
        <v>1.514792899408284</v>
      </c>
    </row>
    <row r="8068" spans="52:52" x14ac:dyDescent="0.25">
      <c r="AZ8068" s="9">
        <v>3.9763313609467459</v>
      </c>
    </row>
    <row r="8069" spans="52:52" x14ac:dyDescent="0.25">
      <c r="AZ8069" s="9">
        <v>2.4852071005917162</v>
      </c>
    </row>
    <row r="8070" spans="52:52" x14ac:dyDescent="0.25">
      <c r="AZ8070" s="9">
        <v>4.449704142011834</v>
      </c>
    </row>
    <row r="8071" spans="52:52" x14ac:dyDescent="0.25">
      <c r="AZ8071" s="9">
        <v>3.4792899408284024</v>
      </c>
    </row>
    <row r="8072" spans="52:52" x14ac:dyDescent="0.25">
      <c r="AZ8072" s="9">
        <v>3.1005917159763308</v>
      </c>
    </row>
    <row r="8073" spans="52:52" x14ac:dyDescent="0.25">
      <c r="AZ8073" s="9">
        <v>3.3609467455621305</v>
      </c>
    </row>
    <row r="8074" spans="52:52" x14ac:dyDescent="0.25">
      <c r="AZ8074" s="9">
        <v>3.4792899408284019</v>
      </c>
    </row>
    <row r="8075" spans="52:52" x14ac:dyDescent="0.25">
      <c r="AZ8075" s="9">
        <v>3.1005917159763317</v>
      </c>
    </row>
    <row r="8076" spans="52:52" x14ac:dyDescent="0.25">
      <c r="AZ8076" s="9">
        <v>3.0532544378698225</v>
      </c>
    </row>
    <row r="8077" spans="52:52" x14ac:dyDescent="0.25">
      <c r="AZ8077" s="9">
        <v>3.1242603550295858</v>
      </c>
    </row>
    <row r="8078" spans="52:52" x14ac:dyDescent="0.25">
      <c r="AZ8078" s="9">
        <v>4.5917159763313604</v>
      </c>
    </row>
    <row r="8079" spans="52:52" x14ac:dyDescent="0.25">
      <c r="AZ8079" s="9">
        <v>1.514792899408284</v>
      </c>
    </row>
    <row r="8080" spans="52:52" x14ac:dyDescent="0.25">
      <c r="AZ8080" s="9">
        <v>3.9763313609467459</v>
      </c>
    </row>
    <row r="8081" spans="52:52" x14ac:dyDescent="0.25">
      <c r="AZ8081" s="9">
        <v>2.4852071005917162</v>
      </c>
    </row>
    <row r="8082" spans="52:52" x14ac:dyDescent="0.25">
      <c r="AZ8082" s="9">
        <v>4.449704142011834</v>
      </c>
    </row>
    <row r="8083" spans="52:52" x14ac:dyDescent="0.25">
      <c r="AZ8083" s="9">
        <v>3.4792899408284024</v>
      </c>
    </row>
    <row r="8084" spans="52:52" x14ac:dyDescent="0.25">
      <c r="AZ8084" s="9">
        <v>3.1005917159763308</v>
      </c>
    </row>
    <row r="8085" spans="52:52" x14ac:dyDescent="0.25">
      <c r="AZ8085" s="9">
        <v>3.3609467455621305</v>
      </c>
    </row>
    <row r="8086" spans="52:52" x14ac:dyDescent="0.25">
      <c r="AZ8086" s="9">
        <v>3.4792899408284019</v>
      </c>
    </row>
    <row r="8087" spans="52:52" x14ac:dyDescent="0.25">
      <c r="AZ8087" s="9">
        <v>3.1005917159763317</v>
      </c>
    </row>
    <row r="8088" spans="52:52" x14ac:dyDescent="0.25">
      <c r="AZ8088" s="9">
        <v>3.0532544378698225</v>
      </c>
    </row>
    <row r="8089" spans="52:52" x14ac:dyDescent="0.25">
      <c r="AZ8089" s="9">
        <v>3.1242603550295858</v>
      </c>
    </row>
    <row r="8090" spans="52:52" x14ac:dyDescent="0.25">
      <c r="AZ8090" s="9">
        <v>4.5917159763313604</v>
      </c>
    </row>
    <row r="8091" spans="52:52" x14ac:dyDescent="0.25">
      <c r="AZ8091" s="9">
        <v>1.514792899408284</v>
      </c>
    </row>
    <row r="8092" spans="52:52" x14ac:dyDescent="0.25">
      <c r="AZ8092" s="9">
        <v>3.9763313609467459</v>
      </c>
    </row>
    <row r="8093" spans="52:52" x14ac:dyDescent="0.25">
      <c r="AZ8093" s="9">
        <v>2.4852071005917162</v>
      </c>
    </row>
    <row r="8094" spans="52:52" x14ac:dyDescent="0.25">
      <c r="AZ8094" s="9">
        <v>4.449704142011834</v>
      </c>
    </row>
    <row r="8095" spans="52:52" x14ac:dyDescent="0.25">
      <c r="AZ8095" s="9">
        <v>3.4792899408284024</v>
      </c>
    </row>
    <row r="8096" spans="52:52" x14ac:dyDescent="0.25">
      <c r="AZ8096" s="9">
        <v>3.1005917159763308</v>
      </c>
    </row>
    <row r="8097" spans="52:52" x14ac:dyDescent="0.25">
      <c r="AZ8097" s="9">
        <v>3.3609467455621305</v>
      </c>
    </row>
    <row r="8098" spans="52:52" x14ac:dyDescent="0.25">
      <c r="AZ8098" s="9">
        <v>3.4792899408284019</v>
      </c>
    </row>
    <row r="8099" spans="52:52" x14ac:dyDescent="0.25">
      <c r="AZ8099" s="9">
        <v>3.1005917159763317</v>
      </c>
    </row>
    <row r="8100" spans="52:52" x14ac:dyDescent="0.25">
      <c r="AZ8100" s="9">
        <v>3.0532544378698225</v>
      </c>
    </row>
    <row r="8101" spans="52:52" x14ac:dyDescent="0.25">
      <c r="AZ8101" s="9">
        <v>3.1242603550295858</v>
      </c>
    </row>
    <row r="8102" spans="52:52" x14ac:dyDescent="0.25">
      <c r="AZ8102" s="9">
        <v>4.5917159763313604</v>
      </c>
    </row>
    <row r="8103" spans="52:52" x14ac:dyDescent="0.25">
      <c r="AZ8103" s="9">
        <v>1.514792899408284</v>
      </c>
    </row>
    <row r="8104" spans="52:52" x14ac:dyDescent="0.25">
      <c r="AZ8104" s="9">
        <v>3.9763313609467459</v>
      </c>
    </row>
    <row r="8105" spans="52:52" x14ac:dyDescent="0.25">
      <c r="AZ8105" s="9">
        <v>2.4852071005917162</v>
      </c>
    </row>
    <row r="8106" spans="52:52" x14ac:dyDescent="0.25">
      <c r="AZ8106" s="9">
        <v>4.449704142011834</v>
      </c>
    </row>
    <row r="8107" spans="52:52" x14ac:dyDescent="0.25">
      <c r="AZ8107" s="9">
        <v>3.4792899408284024</v>
      </c>
    </row>
    <row r="8108" spans="52:52" x14ac:dyDescent="0.25">
      <c r="AZ8108" s="9">
        <v>3.1005917159763308</v>
      </c>
    </row>
    <row r="8109" spans="52:52" x14ac:dyDescent="0.25">
      <c r="AZ8109" s="9">
        <v>3.3609467455621305</v>
      </c>
    </row>
    <row r="8110" spans="52:52" x14ac:dyDescent="0.25">
      <c r="AZ8110" s="9">
        <v>3.4792899408284019</v>
      </c>
    </row>
    <row r="8111" spans="52:52" x14ac:dyDescent="0.25">
      <c r="AZ8111" s="9">
        <v>3.1005917159763317</v>
      </c>
    </row>
    <row r="8112" spans="52:52" x14ac:dyDescent="0.25">
      <c r="AZ8112" s="9">
        <v>3.0532544378698225</v>
      </c>
    </row>
    <row r="8113" spans="52:52" x14ac:dyDescent="0.25">
      <c r="AZ8113" s="9">
        <v>3.1242603550295858</v>
      </c>
    </row>
    <row r="8114" spans="52:52" x14ac:dyDescent="0.25">
      <c r="AZ8114" s="9">
        <v>4.5917159763313604</v>
      </c>
    </row>
    <row r="8115" spans="52:52" x14ac:dyDescent="0.25">
      <c r="AZ8115" s="9">
        <v>1.514792899408284</v>
      </c>
    </row>
    <row r="8116" spans="52:52" x14ac:dyDescent="0.25">
      <c r="AZ8116" s="9">
        <v>3.9763313609467459</v>
      </c>
    </row>
    <row r="8117" spans="52:52" x14ac:dyDescent="0.25">
      <c r="AZ8117" s="9">
        <v>2.4852071005917162</v>
      </c>
    </row>
    <row r="8118" spans="52:52" x14ac:dyDescent="0.25">
      <c r="AZ8118" s="9">
        <v>4.449704142011834</v>
      </c>
    </row>
    <row r="8119" spans="52:52" x14ac:dyDescent="0.25">
      <c r="AZ8119" s="9">
        <v>3.4792899408284024</v>
      </c>
    </row>
    <row r="8120" spans="52:52" x14ac:dyDescent="0.25">
      <c r="AZ8120" s="9">
        <v>3.1005917159763308</v>
      </c>
    </row>
    <row r="8121" spans="52:52" x14ac:dyDescent="0.25">
      <c r="AZ8121" s="9">
        <v>3.3609467455621305</v>
      </c>
    </row>
    <row r="8122" spans="52:52" x14ac:dyDescent="0.25">
      <c r="AZ8122" s="9">
        <v>3.4792899408284019</v>
      </c>
    </row>
    <row r="8123" spans="52:52" x14ac:dyDescent="0.25">
      <c r="AZ8123" s="9">
        <v>3.1005917159763317</v>
      </c>
    </row>
    <row r="8124" spans="52:52" x14ac:dyDescent="0.25">
      <c r="AZ8124" s="9">
        <v>3.0532544378698225</v>
      </c>
    </row>
    <row r="8125" spans="52:52" x14ac:dyDescent="0.25">
      <c r="AZ8125" s="9">
        <v>3.1242603550295858</v>
      </c>
    </row>
    <row r="8126" spans="52:52" x14ac:dyDescent="0.25">
      <c r="AZ8126" s="9">
        <v>4.5917159763313604</v>
      </c>
    </row>
    <row r="8127" spans="52:52" x14ac:dyDescent="0.25">
      <c r="AZ8127" s="9">
        <v>1.514792899408284</v>
      </c>
    </row>
    <row r="8128" spans="52:52" x14ac:dyDescent="0.25">
      <c r="AZ8128" s="9">
        <v>3.9763313609467459</v>
      </c>
    </row>
    <row r="8129" spans="52:52" x14ac:dyDescent="0.25">
      <c r="AZ8129" s="9">
        <v>2.4852071005917162</v>
      </c>
    </row>
    <row r="8130" spans="52:52" x14ac:dyDescent="0.25">
      <c r="AZ8130" s="9">
        <v>4.449704142011834</v>
      </c>
    </row>
    <row r="8131" spans="52:52" x14ac:dyDescent="0.25">
      <c r="AZ8131" s="9">
        <v>3.4792899408284024</v>
      </c>
    </row>
    <row r="8132" spans="52:52" x14ac:dyDescent="0.25">
      <c r="AZ8132" s="9">
        <v>3.1005917159763308</v>
      </c>
    </row>
    <row r="8133" spans="52:52" x14ac:dyDescent="0.25">
      <c r="AZ8133" s="9">
        <v>3.3609467455621305</v>
      </c>
    </row>
    <row r="8134" spans="52:52" x14ac:dyDescent="0.25">
      <c r="AZ8134" s="9">
        <v>3.4792899408284019</v>
      </c>
    </row>
    <row r="8135" spans="52:52" x14ac:dyDescent="0.25">
      <c r="AZ8135" s="9">
        <v>3.1005917159763317</v>
      </c>
    </row>
    <row r="8136" spans="52:52" x14ac:dyDescent="0.25">
      <c r="AZ8136" s="9">
        <v>3.0532544378698225</v>
      </c>
    </row>
    <row r="8137" spans="52:52" x14ac:dyDescent="0.25">
      <c r="AZ8137" s="9">
        <v>3.1242603550295858</v>
      </c>
    </row>
    <row r="8138" spans="52:52" x14ac:dyDescent="0.25">
      <c r="AZ8138" s="9">
        <v>4.5917159763313604</v>
      </c>
    </row>
    <row r="8139" spans="52:52" x14ac:dyDescent="0.25">
      <c r="AZ8139" s="9">
        <v>1.514792899408284</v>
      </c>
    </row>
    <row r="8140" spans="52:52" x14ac:dyDescent="0.25">
      <c r="AZ8140" s="9">
        <v>3.9763313609467459</v>
      </c>
    </row>
    <row r="8141" spans="52:52" x14ac:dyDescent="0.25">
      <c r="AZ8141" s="9">
        <v>2.4852071005917162</v>
      </c>
    </row>
    <row r="8142" spans="52:52" x14ac:dyDescent="0.25">
      <c r="AZ8142" s="9">
        <v>4.449704142011834</v>
      </c>
    </row>
    <row r="8143" spans="52:52" x14ac:dyDescent="0.25">
      <c r="AZ8143" s="9">
        <v>3.4792899408284024</v>
      </c>
    </row>
    <row r="8144" spans="52:52" x14ac:dyDescent="0.25">
      <c r="AZ8144" s="9">
        <v>3.1005917159763308</v>
      </c>
    </row>
    <row r="8145" spans="52:52" x14ac:dyDescent="0.25">
      <c r="AZ8145" s="9">
        <v>3.3609467455621305</v>
      </c>
    </row>
    <row r="8146" spans="52:52" x14ac:dyDescent="0.25">
      <c r="AZ8146" s="9">
        <v>3.4792899408284019</v>
      </c>
    </row>
    <row r="8147" spans="52:52" x14ac:dyDescent="0.25">
      <c r="AZ8147" s="9">
        <v>3.1005917159763317</v>
      </c>
    </row>
    <row r="8148" spans="52:52" x14ac:dyDescent="0.25">
      <c r="AZ8148" s="9">
        <v>3.0532544378698225</v>
      </c>
    </row>
    <row r="8149" spans="52:52" x14ac:dyDescent="0.25">
      <c r="AZ8149" s="9">
        <v>3.1242603550295858</v>
      </c>
    </row>
    <row r="8150" spans="52:52" x14ac:dyDescent="0.25">
      <c r="AZ8150" s="9">
        <v>4.5917159763313604</v>
      </c>
    </row>
    <row r="8151" spans="52:52" x14ac:dyDescent="0.25">
      <c r="AZ8151" s="9">
        <v>1.514792899408284</v>
      </c>
    </row>
    <row r="8152" spans="52:52" x14ac:dyDescent="0.25">
      <c r="AZ8152" s="9">
        <v>3.9763313609467459</v>
      </c>
    </row>
    <row r="8153" spans="52:52" x14ac:dyDescent="0.25">
      <c r="AZ8153" s="9">
        <v>2.4852071005917162</v>
      </c>
    </row>
    <row r="8154" spans="52:52" x14ac:dyDescent="0.25">
      <c r="AZ8154" s="9">
        <v>4.449704142011834</v>
      </c>
    </row>
    <row r="8155" spans="52:52" x14ac:dyDescent="0.25">
      <c r="AZ8155" s="9">
        <v>3.4792899408284024</v>
      </c>
    </row>
    <row r="8156" spans="52:52" x14ac:dyDescent="0.25">
      <c r="AZ8156" s="9">
        <v>3.1005917159763308</v>
      </c>
    </row>
    <row r="8157" spans="52:52" x14ac:dyDescent="0.25">
      <c r="AZ8157" s="9">
        <v>3.3609467455621305</v>
      </c>
    </row>
    <row r="8158" spans="52:52" x14ac:dyDescent="0.25">
      <c r="AZ8158" s="9">
        <v>3.4792899408284019</v>
      </c>
    </row>
    <row r="8159" spans="52:52" x14ac:dyDescent="0.25">
      <c r="AZ8159" s="9">
        <v>3.1005917159763317</v>
      </c>
    </row>
    <row r="8160" spans="52:52" x14ac:dyDescent="0.25">
      <c r="AZ8160" s="9">
        <v>3.0532544378698225</v>
      </c>
    </row>
    <row r="8161" spans="52:52" x14ac:dyDescent="0.25">
      <c r="AZ8161" s="9">
        <v>3.1242603550295858</v>
      </c>
    </row>
    <row r="8162" spans="52:52" x14ac:dyDescent="0.25">
      <c r="AZ8162" s="9">
        <v>4.5917159763313604</v>
      </c>
    </row>
    <row r="8163" spans="52:52" x14ac:dyDescent="0.25">
      <c r="AZ8163" s="9">
        <v>1.514792899408284</v>
      </c>
    </row>
    <row r="8164" spans="52:52" x14ac:dyDescent="0.25">
      <c r="AZ8164" s="9">
        <v>3.9763313609467459</v>
      </c>
    </row>
    <row r="8165" spans="52:52" x14ac:dyDescent="0.25">
      <c r="AZ8165" s="9">
        <v>2.4852071005917162</v>
      </c>
    </row>
    <row r="8166" spans="52:52" x14ac:dyDescent="0.25">
      <c r="AZ8166" s="9">
        <v>4.449704142011834</v>
      </c>
    </row>
    <row r="8167" spans="52:52" x14ac:dyDescent="0.25">
      <c r="AZ8167" s="9">
        <v>3.4792899408284024</v>
      </c>
    </row>
    <row r="8168" spans="52:52" x14ac:dyDescent="0.25">
      <c r="AZ8168" s="9">
        <v>3.1005917159763308</v>
      </c>
    </row>
    <row r="8169" spans="52:52" x14ac:dyDescent="0.25">
      <c r="AZ8169" s="9">
        <v>3.3609467455621305</v>
      </c>
    </row>
    <row r="8170" spans="52:52" x14ac:dyDescent="0.25">
      <c r="AZ8170" s="9">
        <v>3.4792899408284019</v>
      </c>
    </row>
    <row r="8171" spans="52:52" x14ac:dyDescent="0.25">
      <c r="AZ8171" s="9">
        <v>3.1005917159763317</v>
      </c>
    </row>
    <row r="8172" spans="52:52" x14ac:dyDescent="0.25">
      <c r="AZ8172" s="9">
        <v>3.0532544378698225</v>
      </c>
    </row>
    <row r="8173" spans="52:52" x14ac:dyDescent="0.25">
      <c r="AZ8173" s="9">
        <v>3.1242603550295858</v>
      </c>
    </row>
    <row r="8174" spans="52:52" x14ac:dyDescent="0.25">
      <c r="AZ8174" s="9">
        <v>4.5917159763313604</v>
      </c>
    </row>
    <row r="8175" spans="52:52" x14ac:dyDescent="0.25">
      <c r="AZ8175" s="9">
        <v>1.514792899408284</v>
      </c>
    </row>
    <row r="8176" spans="52:52" x14ac:dyDescent="0.25">
      <c r="AZ8176" s="9">
        <v>3.9763313609467459</v>
      </c>
    </row>
    <row r="8177" spans="52:52" x14ac:dyDescent="0.25">
      <c r="AZ8177" s="9">
        <v>2.4852071005917162</v>
      </c>
    </row>
    <row r="8178" spans="52:52" x14ac:dyDescent="0.25">
      <c r="AZ8178" s="9">
        <v>4.449704142011834</v>
      </c>
    </row>
    <row r="8179" spans="52:52" x14ac:dyDescent="0.25">
      <c r="AZ8179" s="9">
        <v>3.4792899408284024</v>
      </c>
    </row>
    <row r="8180" spans="52:52" x14ac:dyDescent="0.25">
      <c r="AZ8180" s="9">
        <v>3.1005917159763308</v>
      </c>
    </row>
    <row r="8181" spans="52:52" x14ac:dyDescent="0.25">
      <c r="AZ8181" s="9">
        <v>3.3609467455621305</v>
      </c>
    </row>
    <row r="8182" spans="52:52" x14ac:dyDescent="0.25">
      <c r="AZ8182" s="9">
        <v>3.4792899408284019</v>
      </c>
    </row>
    <row r="8183" spans="52:52" x14ac:dyDescent="0.25">
      <c r="AZ8183" s="9">
        <v>3.1005917159763317</v>
      </c>
    </row>
    <row r="8184" spans="52:52" x14ac:dyDescent="0.25">
      <c r="AZ8184" s="9">
        <v>3.0532544378698225</v>
      </c>
    </row>
    <row r="8185" spans="52:52" x14ac:dyDescent="0.25">
      <c r="AZ8185" s="9">
        <v>3.1242603550295858</v>
      </c>
    </row>
    <row r="8186" spans="52:52" x14ac:dyDescent="0.25">
      <c r="AZ8186" s="9">
        <v>4.5917159763313604</v>
      </c>
    </row>
    <row r="8187" spans="52:52" x14ac:dyDescent="0.25">
      <c r="AZ8187" s="9">
        <v>1.514792899408284</v>
      </c>
    </row>
    <row r="8188" spans="52:52" x14ac:dyDescent="0.25">
      <c r="AZ8188" s="9">
        <v>3.9763313609467459</v>
      </c>
    </row>
    <row r="8189" spans="52:52" x14ac:dyDescent="0.25">
      <c r="AZ8189" s="9">
        <v>2.4852071005917162</v>
      </c>
    </row>
    <row r="8190" spans="52:52" x14ac:dyDescent="0.25">
      <c r="AZ8190" s="9">
        <v>4.449704142011834</v>
      </c>
    </row>
    <row r="8191" spans="52:52" x14ac:dyDescent="0.25">
      <c r="AZ8191" s="9">
        <v>3.4792899408284024</v>
      </c>
    </row>
    <row r="8192" spans="52:52" x14ac:dyDescent="0.25">
      <c r="AZ8192" s="9">
        <v>3.1005917159763308</v>
      </c>
    </row>
    <row r="8193" spans="52:52" x14ac:dyDescent="0.25">
      <c r="AZ8193" s="9">
        <v>3.3609467455621305</v>
      </c>
    </row>
    <row r="8194" spans="52:52" x14ac:dyDescent="0.25">
      <c r="AZ8194" s="9">
        <v>3.4792899408284019</v>
      </c>
    </row>
    <row r="8195" spans="52:52" x14ac:dyDescent="0.25">
      <c r="AZ8195" s="9">
        <v>3.1005917159763317</v>
      </c>
    </row>
    <row r="8196" spans="52:52" x14ac:dyDescent="0.25">
      <c r="AZ8196" s="9">
        <v>3.0532544378698225</v>
      </c>
    </row>
    <row r="8197" spans="52:52" x14ac:dyDescent="0.25">
      <c r="AZ8197" s="9">
        <v>3.1242603550295858</v>
      </c>
    </row>
    <row r="8198" spans="52:52" x14ac:dyDescent="0.25">
      <c r="AZ8198" s="9">
        <v>4.5917159763313604</v>
      </c>
    </row>
    <row r="8199" spans="52:52" x14ac:dyDescent="0.25">
      <c r="AZ8199" s="9">
        <v>1.514792899408284</v>
      </c>
    </row>
    <row r="8200" spans="52:52" x14ac:dyDescent="0.25">
      <c r="AZ8200" s="9">
        <v>3.9763313609467459</v>
      </c>
    </row>
    <row r="8201" spans="52:52" x14ac:dyDescent="0.25">
      <c r="AZ8201" s="9">
        <v>2.4852071005917162</v>
      </c>
    </row>
    <row r="8202" spans="52:52" x14ac:dyDescent="0.25">
      <c r="AZ8202" s="9">
        <v>4.449704142011834</v>
      </c>
    </row>
    <row r="8203" spans="52:52" x14ac:dyDescent="0.25">
      <c r="AZ8203" s="9">
        <v>3.4792899408284024</v>
      </c>
    </row>
    <row r="8204" spans="52:52" x14ac:dyDescent="0.25">
      <c r="AZ8204" s="9">
        <v>3.1005917159763308</v>
      </c>
    </row>
    <row r="8205" spans="52:52" x14ac:dyDescent="0.25">
      <c r="AZ8205" s="9">
        <v>3.3609467455621305</v>
      </c>
    </row>
    <row r="8206" spans="52:52" x14ac:dyDescent="0.25">
      <c r="AZ8206" s="9">
        <v>3.4792899408284019</v>
      </c>
    </row>
    <row r="8207" spans="52:52" x14ac:dyDescent="0.25">
      <c r="AZ8207" s="9">
        <v>3.1005917159763317</v>
      </c>
    </row>
    <row r="8208" spans="52:52" x14ac:dyDescent="0.25">
      <c r="AZ8208" s="9">
        <v>3.0532544378698225</v>
      </c>
    </row>
    <row r="8209" spans="52:52" x14ac:dyDescent="0.25">
      <c r="AZ8209" s="9">
        <v>3.1242603550295858</v>
      </c>
    </row>
    <row r="8210" spans="52:52" x14ac:dyDescent="0.25">
      <c r="AZ8210" s="9">
        <v>4.5917159763313604</v>
      </c>
    </row>
    <row r="8211" spans="52:52" x14ac:dyDescent="0.25">
      <c r="AZ8211" s="9">
        <v>1.514792899408284</v>
      </c>
    </row>
    <row r="8212" spans="52:52" x14ac:dyDescent="0.25">
      <c r="AZ8212" s="9">
        <v>3.9763313609467459</v>
      </c>
    </row>
    <row r="8213" spans="52:52" x14ac:dyDescent="0.25">
      <c r="AZ8213" s="9">
        <v>2.4852071005917162</v>
      </c>
    </row>
    <row r="8214" spans="52:52" x14ac:dyDescent="0.25">
      <c r="AZ8214" s="9">
        <v>4.449704142011834</v>
      </c>
    </row>
    <row r="8215" spans="52:52" x14ac:dyDescent="0.25">
      <c r="AZ8215" s="9">
        <v>3.4792899408284024</v>
      </c>
    </row>
    <row r="8216" spans="52:52" x14ac:dyDescent="0.25">
      <c r="AZ8216" s="9">
        <v>3.1005917159763308</v>
      </c>
    </row>
    <row r="8217" spans="52:52" x14ac:dyDescent="0.25">
      <c r="AZ8217" s="9">
        <v>3.3609467455621305</v>
      </c>
    </row>
    <row r="8218" spans="52:52" x14ac:dyDescent="0.25">
      <c r="AZ8218" s="9">
        <v>3.4792899408284019</v>
      </c>
    </row>
    <row r="8219" spans="52:52" x14ac:dyDescent="0.25">
      <c r="AZ8219" s="9">
        <v>3.1005917159763317</v>
      </c>
    </row>
    <row r="8220" spans="52:52" x14ac:dyDescent="0.25">
      <c r="AZ8220" s="9">
        <v>3.0532544378698225</v>
      </c>
    </row>
    <row r="8221" spans="52:52" x14ac:dyDescent="0.25">
      <c r="AZ8221" s="9">
        <v>3.1242603550295858</v>
      </c>
    </row>
    <row r="8222" spans="52:52" x14ac:dyDescent="0.25">
      <c r="AZ8222" s="9">
        <v>4.5917159763313604</v>
      </c>
    </row>
    <row r="8223" spans="52:52" x14ac:dyDescent="0.25">
      <c r="AZ8223" s="9">
        <v>1.514792899408284</v>
      </c>
    </row>
    <row r="8224" spans="52:52" x14ac:dyDescent="0.25">
      <c r="AZ8224" s="9">
        <v>3.9763313609467459</v>
      </c>
    </row>
    <row r="8225" spans="52:52" x14ac:dyDescent="0.25">
      <c r="AZ8225" s="9">
        <v>2.4852071005917162</v>
      </c>
    </row>
    <row r="8226" spans="52:52" x14ac:dyDescent="0.25">
      <c r="AZ8226" s="9">
        <v>4.449704142011834</v>
      </c>
    </row>
    <row r="8227" spans="52:52" x14ac:dyDescent="0.25">
      <c r="AZ8227" s="9">
        <v>3.4792899408284024</v>
      </c>
    </row>
    <row r="8228" spans="52:52" x14ac:dyDescent="0.25">
      <c r="AZ8228" s="9">
        <v>3.1005917159763308</v>
      </c>
    </row>
    <row r="8229" spans="52:52" x14ac:dyDescent="0.25">
      <c r="AZ8229" s="9">
        <v>3.3609467455621305</v>
      </c>
    </row>
    <row r="8230" spans="52:52" x14ac:dyDescent="0.25">
      <c r="AZ8230" s="9">
        <v>3.4792899408284019</v>
      </c>
    </row>
    <row r="8231" spans="52:52" x14ac:dyDescent="0.25">
      <c r="AZ8231" s="9">
        <v>3.1005917159763317</v>
      </c>
    </row>
    <row r="8232" spans="52:52" x14ac:dyDescent="0.25">
      <c r="AZ8232" s="9">
        <v>3.0532544378698225</v>
      </c>
    </row>
    <row r="8233" spans="52:52" x14ac:dyDescent="0.25">
      <c r="AZ8233" s="9">
        <v>3.1242603550295858</v>
      </c>
    </row>
    <row r="8234" spans="52:52" x14ac:dyDescent="0.25">
      <c r="AZ8234" s="9">
        <v>4.5917159763313604</v>
      </c>
    </row>
    <row r="8235" spans="52:52" x14ac:dyDescent="0.25">
      <c r="AZ8235" s="9">
        <v>1.514792899408284</v>
      </c>
    </row>
    <row r="8236" spans="52:52" x14ac:dyDescent="0.25">
      <c r="AZ8236" s="9">
        <v>3.9763313609467459</v>
      </c>
    </row>
    <row r="8237" spans="52:52" x14ac:dyDescent="0.25">
      <c r="AZ8237" s="9">
        <v>2.4852071005917162</v>
      </c>
    </row>
    <row r="8238" spans="52:52" x14ac:dyDescent="0.25">
      <c r="AZ8238" s="9">
        <v>4.449704142011834</v>
      </c>
    </row>
    <row r="8239" spans="52:52" x14ac:dyDescent="0.25">
      <c r="AZ8239" s="9">
        <v>3.4792899408284024</v>
      </c>
    </row>
    <row r="8240" spans="52:52" x14ac:dyDescent="0.25">
      <c r="AZ8240" s="9">
        <v>3.1005917159763308</v>
      </c>
    </row>
    <row r="8241" spans="52:52" x14ac:dyDescent="0.25">
      <c r="AZ8241" s="9">
        <v>3.3609467455621305</v>
      </c>
    </row>
    <row r="8242" spans="52:52" x14ac:dyDescent="0.25">
      <c r="AZ8242" s="9">
        <v>3.4792899408284019</v>
      </c>
    </row>
    <row r="8243" spans="52:52" x14ac:dyDescent="0.25">
      <c r="AZ8243" s="9">
        <v>3.1005917159763317</v>
      </c>
    </row>
    <row r="8244" spans="52:52" x14ac:dyDescent="0.25">
      <c r="AZ8244" s="9">
        <v>3.0532544378698225</v>
      </c>
    </row>
    <row r="8245" spans="52:52" x14ac:dyDescent="0.25">
      <c r="AZ8245" s="9">
        <v>3.1242603550295858</v>
      </c>
    </row>
    <row r="8246" spans="52:52" x14ac:dyDescent="0.25">
      <c r="AZ8246" s="9">
        <v>4.5917159763313604</v>
      </c>
    </row>
    <row r="8247" spans="52:52" x14ac:dyDescent="0.25">
      <c r="AZ8247" s="9">
        <v>1.514792899408284</v>
      </c>
    </row>
    <row r="8248" spans="52:52" x14ac:dyDescent="0.25">
      <c r="AZ8248" s="9">
        <v>3.9763313609467459</v>
      </c>
    </row>
    <row r="8249" spans="52:52" x14ac:dyDescent="0.25">
      <c r="AZ8249" s="9">
        <v>2.4852071005917162</v>
      </c>
    </row>
    <row r="8250" spans="52:52" x14ac:dyDescent="0.25">
      <c r="AZ8250" s="9">
        <v>4.449704142011834</v>
      </c>
    </row>
    <row r="8251" spans="52:52" x14ac:dyDescent="0.25">
      <c r="AZ8251" s="9">
        <v>3.4792899408284024</v>
      </c>
    </row>
    <row r="8252" spans="52:52" x14ac:dyDescent="0.25">
      <c r="AZ8252" s="9">
        <v>3.1005917159763308</v>
      </c>
    </row>
    <row r="8253" spans="52:52" x14ac:dyDescent="0.25">
      <c r="AZ8253" s="9">
        <v>3.3609467455621305</v>
      </c>
    </row>
    <row r="8254" spans="52:52" x14ac:dyDescent="0.25">
      <c r="AZ8254" s="9">
        <v>3.4792899408284019</v>
      </c>
    </row>
    <row r="8255" spans="52:52" x14ac:dyDescent="0.25">
      <c r="AZ8255" s="9">
        <v>3.1005917159763317</v>
      </c>
    </row>
    <row r="8256" spans="52:52" x14ac:dyDescent="0.25">
      <c r="AZ8256" s="9">
        <v>3.0532544378698225</v>
      </c>
    </row>
    <row r="8257" spans="52:52" x14ac:dyDescent="0.25">
      <c r="AZ8257" s="9">
        <v>3.1242603550295858</v>
      </c>
    </row>
    <row r="8258" spans="52:52" x14ac:dyDescent="0.25">
      <c r="AZ8258" s="9">
        <v>4.5917159763313604</v>
      </c>
    </row>
    <row r="8259" spans="52:52" x14ac:dyDescent="0.25">
      <c r="AZ8259" s="9">
        <v>1.514792899408284</v>
      </c>
    </row>
    <row r="8260" spans="52:52" x14ac:dyDescent="0.25">
      <c r="AZ8260" s="9">
        <v>3.9763313609467459</v>
      </c>
    </row>
    <row r="8261" spans="52:52" x14ac:dyDescent="0.25">
      <c r="AZ8261" s="9">
        <v>2.4852071005917162</v>
      </c>
    </row>
    <row r="8262" spans="52:52" x14ac:dyDescent="0.25">
      <c r="AZ8262" s="9">
        <v>4.449704142011834</v>
      </c>
    </row>
    <row r="8263" spans="52:52" x14ac:dyDescent="0.25">
      <c r="AZ8263" s="9">
        <v>3.4792899408284024</v>
      </c>
    </row>
    <row r="8264" spans="52:52" x14ac:dyDescent="0.25">
      <c r="AZ8264" s="9">
        <v>3.1005917159763308</v>
      </c>
    </row>
    <row r="8265" spans="52:52" x14ac:dyDescent="0.25">
      <c r="AZ8265" s="9">
        <v>3.3609467455621305</v>
      </c>
    </row>
    <row r="8266" spans="52:52" x14ac:dyDescent="0.25">
      <c r="AZ8266" s="9">
        <v>3.4792899408284019</v>
      </c>
    </row>
    <row r="8267" spans="52:52" x14ac:dyDescent="0.25">
      <c r="AZ8267" s="9">
        <v>3.1005917159763317</v>
      </c>
    </row>
    <row r="8268" spans="52:52" x14ac:dyDescent="0.25">
      <c r="AZ8268" s="9">
        <v>3.0532544378698225</v>
      </c>
    </row>
    <row r="8269" spans="52:52" x14ac:dyDescent="0.25">
      <c r="AZ8269" s="9">
        <v>3.1242603550295858</v>
      </c>
    </row>
    <row r="8270" spans="52:52" x14ac:dyDescent="0.25">
      <c r="AZ8270" s="9">
        <v>4.5917159763313604</v>
      </c>
    </row>
    <row r="8271" spans="52:52" x14ac:dyDescent="0.25">
      <c r="AZ8271" s="9">
        <v>1.514792899408284</v>
      </c>
    </row>
    <row r="8272" spans="52:52" x14ac:dyDescent="0.25">
      <c r="AZ8272" s="9">
        <v>3.9763313609467459</v>
      </c>
    </row>
    <row r="8273" spans="52:52" x14ac:dyDescent="0.25">
      <c r="AZ8273" s="9">
        <v>2.4852071005917162</v>
      </c>
    </row>
    <row r="8274" spans="52:52" x14ac:dyDescent="0.25">
      <c r="AZ8274" s="9">
        <v>4.449704142011834</v>
      </c>
    </row>
    <row r="8275" spans="52:52" x14ac:dyDescent="0.25">
      <c r="AZ8275" s="9">
        <v>3.4792899408284024</v>
      </c>
    </row>
    <row r="8276" spans="52:52" x14ac:dyDescent="0.25">
      <c r="AZ8276" s="9">
        <v>3.1005917159763308</v>
      </c>
    </row>
    <row r="8277" spans="52:52" x14ac:dyDescent="0.25">
      <c r="AZ8277" s="9">
        <v>3.3609467455621305</v>
      </c>
    </row>
    <row r="8278" spans="52:52" x14ac:dyDescent="0.25">
      <c r="AZ8278" s="9">
        <v>3.4792899408284019</v>
      </c>
    </row>
    <row r="8279" spans="52:52" x14ac:dyDescent="0.25">
      <c r="AZ8279" s="9">
        <v>3.1005917159763317</v>
      </c>
    </row>
    <row r="8280" spans="52:52" x14ac:dyDescent="0.25">
      <c r="AZ8280" s="9">
        <v>3.0532544378698225</v>
      </c>
    </row>
    <row r="8281" spans="52:52" x14ac:dyDescent="0.25">
      <c r="AZ8281" s="9">
        <v>3.1242603550295858</v>
      </c>
    </row>
    <row r="8282" spans="52:52" x14ac:dyDescent="0.25">
      <c r="AZ8282" s="9">
        <v>4.5917159763313604</v>
      </c>
    </row>
    <row r="8283" spans="52:52" x14ac:dyDescent="0.25">
      <c r="AZ8283" s="9">
        <v>1.514792899408284</v>
      </c>
    </row>
    <row r="8284" spans="52:52" x14ac:dyDescent="0.25">
      <c r="AZ8284" s="9">
        <v>3.9763313609467459</v>
      </c>
    </row>
    <row r="8285" spans="52:52" x14ac:dyDescent="0.25">
      <c r="AZ8285" s="9">
        <v>2.4852071005917162</v>
      </c>
    </row>
    <row r="8286" spans="52:52" x14ac:dyDescent="0.25">
      <c r="AZ8286" s="9">
        <v>4.449704142011834</v>
      </c>
    </row>
    <row r="8287" spans="52:52" x14ac:dyDescent="0.25">
      <c r="AZ8287" s="9">
        <v>3.4792899408284024</v>
      </c>
    </row>
    <row r="8288" spans="52:52" x14ac:dyDescent="0.25">
      <c r="AZ8288" s="9">
        <v>3.1005917159763308</v>
      </c>
    </row>
    <row r="8289" spans="52:52" x14ac:dyDescent="0.25">
      <c r="AZ8289" s="9">
        <v>3.3609467455621305</v>
      </c>
    </row>
    <row r="8290" spans="52:52" x14ac:dyDescent="0.25">
      <c r="AZ8290" s="9">
        <v>3.4792899408284019</v>
      </c>
    </row>
    <row r="8291" spans="52:52" x14ac:dyDescent="0.25">
      <c r="AZ8291" s="9">
        <v>3.1005917159763317</v>
      </c>
    </row>
    <row r="8292" spans="52:52" x14ac:dyDescent="0.25">
      <c r="AZ8292" s="9">
        <v>3.0532544378698225</v>
      </c>
    </row>
    <row r="8293" spans="52:52" x14ac:dyDescent="0.25">
      <c r="AZ8293" s="9">
        <v>3.1242603550295858</v>
      </c>
    </row>
    <row r="8294" spans="52:52" x14ac:dyDescent="0.25">
      <c r="AZ8294" s="9">
        <v>4.5917159763313604</v>
      </c>
    </row>
    <row r="8295" spans="52:52" x14ac:dyDescent="0.25">
      <c r="AZ8295" s="9">
        <v>1.514792899408284</v>
      </c>
    </row>
    <row r="8296" spans="52:52" x14ac:dyDescent="0.25">
      <c r="AZ8296" s="9">
        <v>3.9763313609467459</v>
      </c>
    </row>
    <row r="8297" spans="52:52" x14ac:dyDescent="0.25">
      <c r="AZ8297" s="9">
        <v>2.4852071005917162</v>
      </c>
    </row>
    <row r="8298" spans="52:52" x14ac:dyDescent="0.25">
      <c r="AZ8298" s="9">
        <v>4.449704142011834</v>
      </c>
    </row>
    <row r="8299" spans="52:52" x14ac:dyDescent="0.25">
      <c r="AZ8299" s="9">
        <v>3.4792899408284024</v>
      </c>
    </row>
    <row r="8300" spans="52:52" x14ac:dyDescent="0.25">
      <c r="AZ8300" s="9">
        <v>3.1005917159763308</v>
      </c>
    </row>
    <row r="8301" spans="52:52" x14ac:dyDescent="0.25">
      <c r="AZ8301" s="9">
        <v>3.3609467455621305</v>
      </c>
    </row>
    <row r="8302" spans="52:52" x14ac:dyDescent="0.25">
      <c r="AZ8302" s="9">
        <v>3.4792899408284019</v>
      </c>
    </row>
    <row r="8303" spans="52:52" x14ac:dyDescent="0.25">
      <c r="AZ8303" s="9">
        <v>3.1005917159763317</v>
      </c>
    </row>
    <row r="8304" spans="52:52" x14ac:dyDescent="0.25">
      <c r="AZ8304" s="9">
        <v>3.0532544378698225</v>
      </c>
    </row>
    <row r="8305" spans="52:52" x14ac:dyDescent="0.25">
      <c r="AZ8305" s="9">
        <v>3.1242603550295858</v>
      </c>
    </row>
    <row r="8306" spans="52:52" x14ac:dyDescent="0.25">
      <c r="AZ8306" s="9">
        <v>4.5917159763313604</v>
      </c>
    </row>
    <row r="8307" spans="52:52" x14ac:dyDescent="0.25">
      <c r="AZ8307" s="9">
        <v>1.514792899408284</v>
      </c>
    </row>
    <row r="8308" spans="52:52" x14ac:dyDescent="0.25">
      <c r="AZ8308" s="9">
        <v>3.9763313609467459</v>
      </c>
    </row>
    <row r="8309" spans="52:52" x14ac:dyDescent="0.25">
      <c r="AZ8309" s="9">
        <v>2.4852071005917162</v>
      </c>
    </row>
    <row r="8310" spans="52:52" x14ac:dyDescent="0.25">
      <c r="AZ8310" s="9">
        <v>4.449704142011834</v>
      </c>
    </row>
    <row r="8311" spans="52:52" x14ac:dyDescent="0.25">
      <c r="AZ8311" s="9">
        <v>3.4792899408284024</v>
      </c>
    </row>
    <row r="8312" spans="52:52" x14ac:dyDescent="0.25">
      <c r="AZ8312" s="9">
        <v>3.1005917159763308</v>
      </c>
    </row>
    <row r="8313" spans="52:52" x14ac:dyDescent="0.25">
      <c r="AZ8313" s="9">
        <v>3.3609467455621305</v>
      </c>
    </row>
    <row r="8314" spans="52:52" x14ac:dyDescent="0.25">
      <c r="AZ8314" s="9">
        <v>3.4792899408284019</v>
      </c>
    </row>
    <row r="8315" spans="52:52" x14ac:dyDescent="0.25">
      <c r="AZ8315" s="9">
        <v>3.1005917159763317</v>
      </c>
    </row>
    <row r="8316" spans="52:52" x14ac:dyDescent="0.25">
      <c r="AZ8316" s="9">
        <v>3.0532544378698225</v>
      </c>
    </row>
    <row r="8317" spans="52:52" x14ac:dyDescent="0.25">
      <c r="AZ8317" s="9">
        <v>3.1242603550295858</v>
      </c>
    </row>
    <row r="8318" spans="52:52" x14ac:dyDescent="0.25">
      <c r="AZ8318" s="9">
        <v>4.5917159763313604</v>
      </c>
    </row>
    <row r="8319" spans="52:52" x14ac:dyDescent="0.25">
      <c r="AZ8319" s="9">
        <v>1.514792899408284</v>
      </c>
    </row>
    <row r="8320" spans="52:52" x14ac:dyDescent="0.25">
      <c r="AZ8320" s="9">
        <v>3.9763313609467459</v>
      </c>
    </row>
    <row r="8321" spans="52:52" x14ac:dyDescent="0.25">
      <c r="AZ8321" s="9">
        <v>2.4852071005917162</v>
      </c>
    </row>
    <row r="8322" spans="52:52" x14ac:dyDescent="0.25">
      <c r="AZ8322" s="9">
        <v>4.449704142011834</v>
      </c>
    </row>
    <row r="8323" spans="52:52" x14ac:dyDescent="0.25">
      <c r="AZ8323" s="9">
        <v>3.4792899408284024</v>
      </c>
    </row>
    <row r="8324" spans="52:52" x14ac:dyDescent="0.25">
      <c r="AZ8324" s="9">
        <v>3.1005917159763308</v>
      </c>
    </row>
    <row r="8325" spans="52:52" x14ac:dyDescent="0.25">
      <c r="AZ8325" s="9">
        <v>3.3609467455621305</v>
      </c>
    </row>
    <row r="8326" spans="52:52" x14ac:dyDescent="0.25">
      <c r="AZ8326" s="9">
        <v>3.4792899408284019</v>
      </c>
    </row>
    <row r="8327" spans="52:52" x14ac:dyDescent="0.25">
      <c r="AZ8327" s="9">
        <v>3.1005917159763317</v>
      </c>
    </row>
    <row r="8328" spans="52:52" x14ac:dyDescent="0.25">
      <c r="AZ8328" s="9">
        <v>3.0532544378698225</v>
      </c>
    </row>
    <row r="8329" spans="52:52" x14ac:dyDescent="0.25">
      <c r="AZ8329" s="9">
        <v>3.1242603550295858</v>
      </c>
    </row>
    <row r="8330" spans="52:52" x14ac:dyDescent="0.25">
      <c r="AZ8330" s="9">
        <v>4.5917159763313604</v>
      </c>
    </row>
    <row r="8331" spans="52:52" x14ac:dyDescent="0.25">
      <c r="AZ8331" s="9">
        <v>1.514792899408284</v>
      </c>
    </row>
    <row r="8332" spans="52:52" x14ac:dyDescent="0.25">
      <c r="AZ8332" s="9">
        <v>3.9763313609467459</v>
      </c>
    </row>
    <row r="8333" spans="52:52" x14ac:dyDescent="0.25">
      <c r="AZ8333" s="9">
        <v>2.4852071005917162</v>
      </c>
    </row>
    <row r="8334" spans="52:52" x14ac:dyDescent="0.25">
      <c r="AZ8334" s="9">
        <v>4.449704142011834</v>
      </c>
    </row>
    <row r="8335" spans="52:52" x14ac:dyDescent="0.25">
      <c r="AZ8335" s="9">
        <v>3.4792899408284024</v>
      </c>
    </row>
    <row r="8336" spans="52:52" x14ac:dyDescent="0.25">
      <c r="AZ8336" s="9">
        <v>3.1005917159763308</v>
      </c>
    </row>
    <row r="8337" spans="52:52" x14ac:dyDescent="0.25">
      <c r="AZ8337" s="9">
        <v>3.3609467455621305</v>
      </c>
    </row>
    <row r="8338" spans="52:52" x14ac:dyDescent="0.25">
      <c r="AZ8338" s="9">
        <v>3.4792899408284019</v>
      </c>
    </row>
    <row r="8339" spans="52:52" x14ac:dyDescent="0.25">
      <c r="AZ8339" s="9">
        <v>3.1005917159763317</v>
      </c>
    </row>
    <row r="8340" spans="52:52" x14ac:dyDescent="0.25">
      <c r="AZ8340" s="9">
        <v>3.0532544378698225</v>
      </c>
    </row>
    <row r="8341" spans="52:52" x14ac:dyDescent="0.25">
      <c r="AZ8341" s="9">
        <v>3.1242603550295858</v>
      </c>
    </row>
    <row r="8342" spans="52:52" x14ac:dyDescent="0.25">
      <c r="AZ8342" s="9">
        <v>4.5917159763313604</v>
      </c>
    </row>
    <row r="8343" spans="52:52" x14ac:dyDescent="0.25">
      <c r="AZ8343" s="9">
        <v>1.514792899408284</v>
      </c>
    </row>
    <row r="8344" spans="52:52" x14ac:dyDescent="0.25">
      <c r="AZ8344" s="9">
        <v>3.9763313609467459</v>
      </c>
    </row>
    <row r="8345" spans="52:52" x14ac:dyDescent="0.25">
      <c r="AZ8345" s="9">
        <v>2.4852071005917162</v>
      </c>
    </row>
    <row r="8346" spans="52:52" x14ac:dyDescent="0.25">
      <c r="AZ8346" s="9">
        <v>4.449704142011834</v>
      </c>
    </row>
    <row r="8347" spans="52:52" x14ac:dyDescent="0.25">
      <c r="AZ8347" s="9">
        <v>3.4792899408284024</v>
      </c>
    </row>
    <row r="8348" spans="52:52" x14ac:dyDescent="0.25">
      <c r="AZ8348" s="9">
        <v>3.1005917159763308</v>
      </c>
    </row>
    <row r="8349" spans="52:52" x14ac:dyDescent="0.25">
      <c r="AZ8349" s="9">
        <v>3.3609467455621305</v>
      </c>
    </row>
    <row r="8350" spans="52:52" x14ac:dyDescent="0.25">
      <c r="AZ8350" s="9">
        <v>3.4792899408284019</v>
      </c>
    </row>
    <row r="8351" spans="52:52" x14ac:dyDescent="0.25">
      <c r="AZ8351" s="9">
        <v>3.1005917159763317</v>
      </c>
    </row>
    <row r="8352" spans="52:52" x14ac:dyDescent="0.25">
      <c r="AZ8352" s="9">
        <v>3.0532544378698225</v>
      </c>
    </row>
    <row r="8353" spans="52:52" x14ac:dyDescent="0.25">
      <c r="AZ8353" s="9">
        <v>3.1242603550295858</v>
      </c>
    </row>
    <row r="8354" spans="52:52" x14ac:dyDescent="0.25">
      <c r="AZ8354" s="9">
        <v>4.5917159763313604</v>
      </c>
    </row>
    <row r="8355" spans="52:52" x14ac:dyDescent="0.25">
      <c r="AZ8355" s="9">
        <v>1.514792899408284</v>
      </c>
    </row>
    <row r="8356" spans="52:52" x14ac:dyDescent="0.25">
      <c r="AZ8356" s="9">
        <v>3.9763313609467459</v>
      </c>
    </row>
    <row r="8357" spans="52:52" x14ac:dyDescent="0.25">
      <c r="AZ8357" s="9">
        <v>2.4852071005917162</v>
      </c>
    </row>
    <row r="8358" spans="52:52" x14ac:dyDescent="0.25">
      <c r="AZ8358" s="9">
        <v>4.449704142011834</v>
      </c>
    </row>
    <row r="8359" spans="52:52" x14ac:dyDescent="0.25">
      <c r="AZ8359" s="9">
        <v>3.4792899408284024</v>
      </c>
    </row>
    <row r="8360" spans="52:52" x14ac:dyDescent="0.25">
      <c r="AZ8360" s="9">
        <v>3.1005917159763308</v>
      </c>
    </row>
    <row r="8361" spans="52:52" x14ac:dyDescent="0.25">
      <c r="AZ8361" s="9">
        <v>3.3609467455621305</v>
      </c>
    </row>
    <row r="8362" spans="52:52" x14ac:dyDescent="0.25">
      <c r="AZ8362" s="9">
        <v>3.4792899408284019</v>
      </c>
    </row>
    <row r="8363" spans="52:52" x14ac:dyDescent="0.25">
      <c r="AZ8363" s="9">
        <v>3.1005917159763317</v>
      </c>
    </row>
    <row r="8364" spans="52:52" x14ac:dyDescent="0.25">
      <c r="AZ8364" s="9">
        <v>3.0532544378698225</v>
      </c>
    </row>
    <row r="8365" spans="52:52" x14ac:dyDescent="0.25">
      <c r="AZ8365" s="9">
        <v>3.1242603550295858</v>
      </c>
    </row>
    <row r="8366" spans="52:52" x14ac:dyDescent="0.25">
      <c r="AZ8366" s="9">
        <v>4.5917159763313604</v>
      </c>
    </row>
    <row r="8367" spans="52:52" x14ac:dyDescent="0.25">
      <c r="AZ8367" s="9">
        <v>1.514792899408284</v>
      </c>
    </row>
    <row r="8368" spans="52:52" x14ac:dyDescent="0.25">
      <c r="AZ8368" s="9">
        <v>3.9763313609467459</v>
      </c>
    </row>
    <row r="8369" spans="52:52" x14ac:dyDescent="0.25">
      <c r="AZ8369" s="9">
        <v>2.4852071005917162</v>
      </c>
    </row>
    <row r="8370" spans="52:52" x14ac:dyDescent="0.25">
      <c r="AZ8370" s="9">
        <v>4.449704142011834</v>
      </c>
    </row>
    <row r="8371" spans="52:52" x14ac:dyDescent="0.25">
      <c r="AZ8371" s="9">
        <v>3.4792899408284024</v>
      </c>
    </row>
    <row r="8372" spans="52:52" x14ac:dyDescent="0.25">
      <c r="AZ8372" s="9">
        <v>3.1005917159763308</v>
      </c>
    </row>
    <row r="8373" spans="52:52" x14ac:dyDescent="0.25">
      <c r="AZ8373" s="9">
        <v>3.3609467455621305</v>
      </c>
    </row>
    <row r="8374" spans="52:52" x14ac:dyDescent="0.25">
      <c r="AZ8374" s="9">
        <v>3.4792899408284019</v>
      </c>
    </row>
    <row r="8375" spans="52:52" x14ac:dyDescent="0.25">
      <c r="AZ8375" s="9">
        <v>3.1005917159763317</v>
      </c>
    </row>
    <row r="8376" spans="52:52" x14ac:dyDescent="0.25">
      <c r="AZ8376" s="9">
        <v>3.0532544378698225</v>
      </c>
    </row>
    <row r="8377" spans="52:52" x14ac:dyDescent="0.25">
      <c r="AZ8377" s="9">
        <v>3.1242603550295858</v>
      </c>
    </row>
    <row r="8378" spans="52:52" x14ac:dyDescent="0.25">
      <c r="AZ8378" s="9">
        <v>4.5917159763313604</v>
      </c>
    </row>
    <row r="8379" spans="52:52" x14ac:dyDescent="0.25">
      <c r="AZ8379" s="9">
        <v>1.514792899408284</v>
      </c>
    </row>
    <row r="8380" spans="52:52" x14ac:dyDescent="0.25">
      <c r="AZ8380" s="9">
        <v>3.9763313609467459</v>
      </c>
    </row>
    <row r="8381" spans="52:52" x14ac:dyDescent="0.25">
      <c r="AZ8381" s="9">
        <v>2.4852071005917162</v>
      </c>
    </row>
    <row r="8382" spans="52:52" x14ac:dyDescent="0.25">
      <c r="AZ8382" s="9">
        <v>4.449704142011834</v>
      </c>
    </row>
    <row r="8383" spans="52:52" x14ac:dyDescent="0.25">
      <c r="AZ8383" s="9">
        <v>3.4792899408284024</v>
      </c>
    </row>
    <row r="8384" spans="52:52" x14ac:dyDescent="0.25">
      <c r="AZ8384" s="9">
        <v>3.1005917159763308</v>
      </c>
    </row>
    <row r="8385" spans="52:52" x14ac:dyDescent="0.25">
      <c r="AZ8385" s="9">
        <v>3.3609467455621305</v>
      </c>
    </row>
    <row r="8386" spans="52:52" x14ac:dyDescent="0.25">
      <c r="AZ8386" s="9">
        <v>3.4792899408284019</v>
      </c>
    </row>
    <row r="8387" spans="52:52" x14ac:dyDescent="0.25">
      <c r="AZ8387" s="9">
        <v>3.1005917159763317</v>
      </c>
    </row>
    <row r="8388" spans="52:52" x14ac:dyDescent="0.25">
      <c r="AZ8388" s="9">
        <v>3.0532544378698225</v>
      </c>
    </row>
    <row r="8389" spans="52:52" x14ac:dyDescent="0.25">
      <c r="AZ8389" s="9">
        <v>3.1242603550295858</v>
      </c>
    </row>
    <row r="8390" spans="52:52" x14ac:dyDescent="0.25">
      <c r="AZ8390" s="9">
        <v>4.5917159763313604</v>
      </c>
    </row>
    <row r="8391" spans="52:52" x14ac:dyDescent="0.25">
      <c r="AZ8391" s="9">
        <v>1.514792899408284</v>
      </c>
    </row>
    <row r="8392" spans="52:52" x14ac:dyDescent="0.25">
      <c r="AZ8392" s="9">
        <v>3.9763313609467459</v>
      </c>
    </row>
    <row r="8393" spans="52:52" x14ac:dyDescent="0.25">
      <c r="AZ8393" s="9">
        <v>2.4852071005917162</v>
      </c>
    </row>
    <row r="8394" spans="52:52" x14ac:dyDescent="0.25">
      <c r="AZ8394" s="9">
        <v>4.449704142011834</v>
      </c>
    </row>
    <row r="8395" spans="52:52" x14ac:dyDescent="0.25">
      <c r="AZ8395" s="9">
        <v>3.4792899408284024</v>
      </c>
    </row>
    <row r="8396" spans="52:52" x14ac:dyDescent="0.25">
      <c r="AZ8396" s="9">
        <v>3.1005917159763308</v>
      </c>
    </row>
    <row r="8397" spans="52:52" x14ac:dyDescent="0.25">
      <c r="AZ8397" s="9">
        <v>3.3609467455621305</v>
      </c>
    </row>
    <row r="8398" spans="52:52" x14ac:dyDescent="0.25">
      <c r="AZ8398" s="9">
        <v>3.4792899408284019</v>
      </c>
    </row>
    <row r="8399" spans="52:52" x14ac:dyDescent="0.25">
      <c r="AZ8399" s="9">
        <v>3.1005917159763317</v>
      </c>
    </row>
    <row r="8400" spans="52:52" x14ac:dyDescent="0.25">
      <c r="AZ8400" s="9">
        <v>3.0532544378698225</v>
      </c>
    </row>
    <row r="8401" spans="52:52" x14ac:dyDescent="0.25">
      <c r="AZ8401" s="9">
        <v>3.1242603550295858</v>
      </c>
    </row>
    <row r="8402" spans="52:52" x14ac:dyDescent="0.25">
      <c r="AZ8402" s="9">
        <v>4.5917159763313604</v>
      </c>
    </row>
    <row r="8403" spans="52:52" x14ac:dyDescent="0.25">
      <c r="AZ8403" s="9">
        <v>1.514792899408284</v>
      </c>
    </row>
    <row r="8404" spans="52:52" x14ac:dyDescent="0.25">
      <c r="AZ8404" s="9">
        <v>3.9763313609467459</v>
      </c>
    </row>
    <row r="8405" spans="52:52" x14ac:dyDescent="0.25">
      <c r="AZ8405" s="9">
        <v>2.4852071005917162</v>
      </c>
    </row>
    <row r="8406" spans="52:52" x14ac:dyDescent="0.25">
      <c r="AZ8406" s="9">
        <v>4.449704142011834</v>
      </c>
    </row>
    <row r="8407" spans="52:52" x14ac:dyDescent="0.25">
      <c r="AZ8407" s="9">
        <v>3.4792899408284024</v>
      </c>
    </row>
    <row r="8408" spans="52:52" x14ac:dyDescent="0.25">
      <c r="AZ8408" s="9">
        <v>3.1005917159763308</v>
      </c>
    </row>
    <row r="8409" spans="52:52" x14ac:dyDescent="0.25">
      <c r="AZ8409" s="9">
        <v>3.3609467455621305</v>
      </c>
    </row>
    <row r="8410" spans="52:52" x14ac:dyDescent="0.25">
      <c r="AZ8410" s="9">
        <v>3.4792899408284019</v>
      </c>
    </row>
    <row r="8411" spans="52:52" x14ac:dyDescent="0.25">
      <c r="AZ8411" s="9">
        <v>3.1005917159763317</v>
      </c>
    </row>
    <row r="8412" spans="52:52" x14ac:dyDescent="0.25">
      <c r="AZ8412" s="9">
        <v>3.0532544378698225</v>
      </c>
    </row>
    <row r="8413" spans="52:52" x14ac:dyDescent="0.25">
      <c r="AZ8413" s="9">
        <v>3.1242603550295858</v>
      </c>
    </row>
    <row r="8414" spans="52:52" x14ac:dyDescent="0.25">
      <c r="AZ8414" s="9">
        <v>4.5917159763313604</v>
      </c>
    </row>
    <row r="8415" spans="52:52" x14ac:dyDescent="0.25">
      <c r="AZ8415" s="9">
        <v>1.514792899408284</v>
      </c>
    </row>
    <row r="8416" spans="52:52" x14ac:dyDescent="0.25">
      <c r="AZ8416" s="9">
        <v>3.9763313609467459</v>
      </c>
    </row>
    <row r="8417" spans="52:52" x14ac:dyDescent="0.25">
      <c r="AZ8417" s="9">
        <v>2.4852071005917162</v>
      </c>
    </row>
    <row r="8418" spans="52:52" x14ac:dyDescent="0.25">
      <c r="AZ8418" s="9">
        <v>4.449704142011834</v>
      </c>
    </row>
    <row r="8419" spans="52:52" x14ac:dyDescent="0.25">
      <c r="AZ8419" s="9">
        <v>3.4792899408284024</v>
      </c>
    </row>
    <row r="8420" spans="52:52" x14ac:dyDescent="0.25">
      <c r="AZ8420" s="9">
        <v>3.1005917159763308</v>
      </c>
    </row>
    <row r="8421" spans="52:52" x14ac:dyDescent="0.25">
      <c r="AZ8421" s="9">
        <v>3.3609467455621305</v>
      </c>
    </row>
    <row r="8422" spans="52:52" x14ac:dyDescent="0.25">
      <c r="AZ8422" s="9">
        <v>3.4792899408284019</v>
      </c>
    </row>
    <row r="8423" spans="52:52" x14ac:dyDescent="0.25">
      <c r="AZ8423" s="9">
        <v>3.1005917159763317</v>
      </c>
    </row>
    <row r="8424" spans="52:52" x14ac:dyDescent="0.25">
      <c r="AZ8424" s="9">
        <v>3.0532544378698225</v>
      </c>
    </row>
    <row r="8425" spans="52:52" x14ac:dyDescent="0.25">
      <c r="AZ8425" s="9">
        <v>3.1242603550295858</v>
      </c>
    </row>
    <row r="8426" spans="52:52" x14ac:dyDescent="0.25">
      <c r="AZ8426" s="9">
        <v>4.5917159763313604</v>
      </c>
    </row>
    <row r="8427" spans="52:52" x14ac:dyDescent="0.25">
      <c r="AZ8427" s="9">
        <v>1.514792899408284</v>
      </c>
    </row>
    <row r="8428" spans="52:52" x14ac:dyDescent="0.25">
      <c r="AZ8428" s="9">
        <v>3.9763313609467459</v>
      </c>
    </row>
    <row r="8429" spans="52:52" x14ac:dyDescent="0.25">
      <c r="AZ8429" s="9">
        <v>2.4852071005917162</v>
      </c>
    </row>
    <row r="8430" spans="52:52" x14ac:dyDescent="0.25">
      <c r="AZ8430" s="9">
        <v>4.449704142011834</v>
      </c>
    </row>
    <row r="8431" spans="52:52" x14ac:dyDescent="0.25">
      <c r="AZ8431" s="9">
        <v>3.4792899408284024</v>
      </c>
    </row>
    <row r="8432" spans="52:52" x14ac:dyDescent="0.25">
      <c r="AZ8432" s="9">
        <v>3.1005917159763308</v>
      </c>
    </row>
    <row r="8433" spans="52:52" x14ac:dyDescent="0.25">
      <c r="AZ8433" s="9">
        <v>3.3609467455621305</v>
      </c>
    </row>
    <row r="8434" spans="52:52" x14ac:dyDescent="0.25">
      <c r="AZ8434" s="9">
        <v>3.4792899408284019</v>
      </c>
    </row>
    <row r="8435" spans="52:52" x14ac:dyDescent="0.25">
      <c r="AZ8435" s="9">
        <v>3.1005917159763317</v>
      </c>
    </row>
    <row r="8436" spans="52:52" x14ac:dyDescent="0.25">
      <c r="AZ8436" s="9">
        <v>3.0532544378698225</v>
      </c>
    </row>
    <row r="8437" spans="52:52" x14ac:dyDescent="0.25">
      <c r="AZ8437" s="9">
        <v>3.1242603550295858</v>
      </c>
    </row>
    <row r="8438" spans="52:52" x14ac:dyDescent="0.25">
      <c r="AZ8438" s="9">
        <v>4.5917159763313604</v>
      </c>
    </row>
    <row r="8439" spans="52:52" x14ac:dyDescent="0.25">
      <c r="AZ8439" s="9">
        <v>1.514792899408284</v>
      </c>
    </row>
    <row r="8440" spans="52:52" x14ac:dyDescent="0.25">
      <c r="AZ8440" s="9">
        <v>3.9763313609467459</v>
      </c>
    </row>
    <row r="8441" spans="52:52" x14ac:dyDescent="0.25">
      <c r="AZ8441" s="9">
        <v>2.4852071005917162</v>
      </c>
    </row>
    <row r="8442" spans="52:52" x14ac:dyDescent="0.25">
      <c r="AZ8442" s="9">
        <v>4.449704142011834</v>
      </c>
    </row>
    <row r="8443" spans="52:52" x14ac:dyDescent="0.25">
      <c r="AZ8443" s="9">
        <v>3.4792899408284024</v>
      </c>
    </row>
    <row r="8444" spans="52:52" x14ac:dyDescent="0.25">
      <c r="AZ8444" s="9">
        <v>3.1005917159763308</v>
      </c>
    </row>
    <row r="8445" spans="52:52" x14ac:dyDescent="0.25">
      <c r="AZ8445" s="9">
        <v>3.3609467455621305</v>
      </c>
    </row>
    <row r="8446" spans="52:52" x14ac:dyDescent="0.25">
      <c r="AZ8446" s="9">
        <v>3.4792899408284019</v>
      </c>
    </row>
    <row r="8447" spans="52:52" x14ac:dyDescent="0.25">
      <c r="AZ8447" s="9">
        <v>3.1005917159763317</v>
      </c>
    </row>
    <row r="8448" spans="52:52" x14ac:dyDescent="0.25">
      <c r="AZ8448" s="9">
        <v>3.0532544378698225</v>
      </c>
    </row>
    <row r="8449" spans="52:52" x14ac:dyDescent="0.25">
      <c r="AZ8449" s="9">
        <v>3.1242603550295858</v>
      </c>
    </row>
    <row r="8450" spans="52:52" x14ac:dyDescent="0.25">
      <c r="AZ8450" s="9">
        <v>4.5917159763313604</v>
      </c>
    </row>
    <row r="8451" spans="52:52" x14ac:dyDescent="0.25">
      <c r="AZ8451" s="9">
        <v>1.514792899408284</v>
      </c>
    </row>
    <row r="8452" spans="52:52" x14ac:dyDescent="0.25">
      <c r="AZ8452" s="9">
        <v>3.9763313609467459</v>
      </c>
    </row>
    <row r="8453" spans="52:52" x14ac:dyDescent="0.25">
      <c r="AZ8453" s="9">
        <v>2.4852071005917162</v>
      </c>
    </row>
    <row r="8454" spans="52:52" x14ac:dyDescent="0.25">
      <c r="AZ8454" s="9">
        <v>4.449704142011834</v>
      </c>
    </row>
    <row r="8455" spans="52:52" x14ac:dyDescent="0.25">
      <c r="AZ8455" s="9">
        <v>3.4792899408284024</v>
      </c>
    </row>
    <row r="8456" spans="52:52" x14ac:dyDescent="0.25">
      <c r="AZ8456" s="9">
        <v>3.1005917159763308</v>
      </c>
    </row>
    <row r="8457" spans="52:52" x14ac:dyDescent="0.25">
      <c r="AZ8457" s="9">
        <v>3.3609467455621305</v>
      </c>
    </row>
    <row r="8458" spans="52:52" x14ac:dyDescent="0.25">
      <c r="AZ8458" s="9">
        <v>3.4792899408284019</v>
      </c>
    </row>
    <row r="8459" spans="52:52" x14ac:dyDescent="0.25">
      <c r="AZ8459" s="9">
        <v>3.1005917159763317</v>
      </c>
    </row>
    <row r="8460" spans="52:52" x14ac:dyDescent="0.25">
      <c r="AZ8460" s="9">
        <v>3.0532544378698225</v>
      </c>
    </row>
    <row r="8461" spans="52:52" x14ac:dyDescent="0.25">
      <c r="AZ8461" s="9">
        <v>3.1242603550295858</v>
      </c>
    </row>
    <row r="8462" spans="52:52" x14ac:dyDescent="0.25">
      <c r="AZ8462" s="9">
        <v>4.5917159763313604</v>
      </c>
    </row>
    <row r="8463" spans="52:52" x14ac:dyDescent="0.25">
      <c r="AZ8463" s="9">
        <v>1.514792899408284</v>
      </c>
    </row>
    <row r="8464" spans="52:52" x14ac:dyDescent="0.25">
      <c r="AZ8464" s="9">
        <v>3.9763313609467459</v>
      </c>
    </row>
    <row r="8465" spans="52:52" x14ac:dyDescent="0.25">
      <c r="AZ8465" s="9">
        <v>2.4852071005917162</v>
      </c>
    </row>
    <row r="8466" spans="52:52" x14ac:dyDescent="0.25">
      <c r="AZ8466" s="9">
        <v>4.449704142011834</v>
      </c>
    </row>
    <row r="8467" spans="52:52" x14ac:dyDescent="0.25">
      <c r="AZ8467" s="9">
        <v>3.4792899408284024</v>
      </c>
    </row>
    <row r="8468" spans="52:52" x14ac:dyDescent="0.25">
      <c r="AZ8468" s="9">
        <v>3.1005917159763308</v>
      </c>
    </row>
    <row r="8469" spans="52:52" x14ac:dyDescent="0.25">
      <c r="AZ8469" s="9">
        <v>3.3609467455621305</v>
      </c>
    </row>
    <row r="8470" spans="52:52" x14ac:dyDescent="0.25">
      <c r="AZ8470" s="9">
        <v>3.4792899408284019</v>
      </c>
    </row>
    <row r="8471" spans="52:52" x14ac:dyDescent="0.25">
      <c r="AZ8471" s="9">
        <v>3.1005917159763317</v>
      </c>
    </row>
    <row r="8472" spans="52:52" x14ac:dyDescent="0.25">
      <c r="AZ8472" s="9">
        <v>3.0532544378698225</v>
      </c>
    </row>
    <row r="8473" spans="52:52" x14ac:dyDescent="0.25">
      <c r="AZ8473" s="9">
        <v>3.1242603550295858</v>
      </c>
    </row>
    <row r="8474" spans="52:52" x14ac:dyDescent="0.25">
      <c r="AZ8474" s="9">
        <v>4.5917159763313604</v>
      </c>
    </row>
    <row r="8475" spans="52:52" x14ac:dyDescent="0.25">
      <c r="AZ8475" s="9">
        <v>1.514792899408284</v>
      </c>
    </row>
    <row r="8476" spans="52:52" x14ac:dyDescent="0.25">
      <c r="AZ8476" s="9">
        <v>3.9763313609467459</v>
      </c>
    </row>
    <row r="8477" spans="52:52" x14ac:dyDescent="0.25">
      <c r="AZ8477" s="9">
        <v>2.4852071005917162</v>
      </c>
    </row>
    <row r="8478" spans="52:52" x14ac:dyDescent="0.25">
      <c r="AZ8478" s="9">
        <v>4.449704142011834</v>
      </c>
    </row>
    <row r="8479" spans="52:52" x14ac:dyDescent="0.25">
      <c r="AZ8479" s="9">
        <v>3.4792899408284024</v>
      </c>
    </row>
    <row r="8480" spans="52:52" x14ac:dyDescent="0.25">
      <c r="AZ8480" s="9">
        <v>3.1005917159763308</v>
      </c>
    </row>
    <row r="8481" spans="52:52" x14ac:dyDescent="0.25">
      <c r="AZ8481" s="9">
        <v>3.3609467455621305</v>
      </c>
    </row>
    <row r="8482" spans="52:52" x14ac:dyDescent="0.25">
      <c r="AZ8482" s="9">
        <v>3.4792899408284019</v>
      </c>
    </row>
    <row r="8483" spans="52:52" x14ac:dyDescent="0.25">
      <c r="AZ8483" s="9">
        <v>3.1005917159763317</v>
      </c>
    </row>
    <row r="8484" spans="52:52" x14ac:dyDescent="0.25">
      <c r="AZ8484" s="9">
        <v>3.0532544378698225</v>
      </c>
    </row>
    <row r="8485" spans="52:52" x14ac:dyDescent="0.25">
      <c r="AZ8485" s="9">
        <v>3.1242603550295858</v>
      </c>
    </row>
    <row r="8486" spans="52:52" x14ac:dyDescent="0.25">
      <c r="AZ8486" s="9">
        <v>4.5917159763313604</v>
      </c>
    </row>
    <row r="8487" spans="52:52" x14ac:dyDescent="0.25">
      <c r="AZ8487" s="9">
        <v>1.514792899408284</v>
      </c>
    </row>
    <row r="8488" spans="52:52" x14ac:dyDescent="0.25">
      <c r="AZ8488" s="9">
        <v>3.9763313609467459</v>
      </c>
    </row>
    <row r="8489" spans="52:52" x14ac:dyDescent="0.25">
      <c r="AZ8489" s="9">
        <v>2.4852071005917162</v>
      </c>
    </row>
    <row r="8490" spans="52:52" x14ac:dyDescent="0.25">
      <c r="AZ8490" s="9">
        <v>4.449704142011834</v>
      </c>
    </row>
    <row r="8491" spans="52:52" x14ac:dyDescent="0.25">
      <c r="AZ8491" s="9">
        <v>3.4792899408284024</v>
      </c>
    </row>
    <row r="8492" spans="52:52" x14ac:dyDescent="0.25">
      <c r="AZ8492" s="9">
        <v>3.1005917159763308</v>
      </c>
    </row>
    <row r="8493" spans="52:52" x14ac:dyDescent="0.25">
      <c r="AZ8493" s="9">
        <v>3.3609467455621305</v>
      </c>
    </row>
    <row r="8494" spans="52:52" x14ac:dyDescent="0.25">
      <c r="AZ8494" s="9">
        <v>3.4792899408284019</v>
      </c>
    </row>
    <row r="8495" spans="52:52" x14ac:dyDescent="0.25">
      <c r="AZ8495" s="9">
        <v>3.1005917159763317</v>
      </c>
    </row>
    <row r="8496" spans="52:52" x14ac:dyDescent="0.25">
      <c r="AZ8496" s="9">
        <v>3.0532544378698225</v>
      </c>
    </row>
    <row r="8497" spans="52:52" x14ac:dyDescent="0.25">
      <c r="AZ8497" s="9">
        <v>3.1242603550295858</v>
      </c>
    </row>
    <row r="8498" spans="52:52" x14ac:dyDescent="0.25">
      <c r="AZ8498" s="9">
        <v>4.5917159763313604</v>
      </c>
    </row>
    <row r="8499" spans="52:52" x14ac:dyDescent="0.25">
      <c r="AZ8499" s="9">
        <v>1.514792899408284</v>
      </c>
    </row>
    <row r="8500" spans="52:52" x14ac:dyDescent="0.25">
      <c r="AZ8500" s="9">
        <v>3.9763313609467459</v>
      </c>
    </row>
    <row r="8501" spans="52:52" x14ac:dyDescent="0.25">
      <c r="AZ8501" s="9">
        <v>2.4852071005917162</v>
      </c>
    </row>
    <row r="8502" spans="52:52" x14ac:dyDescent="0.25">
      <c r="AZ8502" s="9">
        <v>4.449704142011834</v>
      </c>
    </row>
    <row r="8503" spans="52:52" x14ac:dyDescent="0.25">
      <c r="AZ8503" s="9">
        <v>3.4792899408284024</v>
      </c>
    </row>
    <row r="8504" spans="52:52" x14ac:dyDescent="0.25">
      <c r="AZ8504" s="9">
        <v>3.1005917159763308</v>
      </c>
    </row>
    <row r="8505" spans="52:52" x14ac:dyDescent="0.25">
      <c r="AZ8505" s="9">
        <v>3.3609467455621305</v>
      </c>
    </row>
    <row r="8506" spans="52:52" x14ac:dyDescent="0.25">
      <c r="AZ8506" s="9">
        <v>3.4792899408284019</v>
      </c>
    </row>
    <row r="8507" spans="52:52" x14ac:dyDescent="0.25">
      <c r="AZ8507" s="9">
        <v>3.1005917159763317</v>
      </c>
    </row>
    <row r="8508" spans="52:52" x14ac:dyDescent="0.25">
      <c r="AZ8508" s="9">
        <v>3.0532544378698225</v>
      </c>
    </row>
    <row r="8509" spans="52:52" x14ac:dyDescent="0.25">
      <c r="AZ8509" s="9">
        <v>3.1242603550295858</v>
      </c>
    </row>
    <row r="8510" spans="52:52" x14ac:dyDescent="0.25">
      <c r="AZ8510" s="9">
        <v>4.5917159763313604</v>
      </c>
    </row>
    <row r="8511" spans="52:52" x14ac:dyDescent="0.25">
      <c r="AZ8511" s="9">
        <v>1.514792899408284</v>
      </c>
    </row>
    <row r="8512" spans="52:52" x14ac:dyDescent="0.25">
      <c r="AZ8512" s="9">
        <v>3.9763313609467459</v>
      </c>
    </row>
    <row r="8513" spans="52:52" x14ac:dyDescent="0.25">
      <c r="AZ8513" s="9">
        <v>2.4852071005917162</v>
      </c>
    </row>
    <row r="8514" spans="52:52" x14ac:dyDescent="0.25">
      <c r="AZ8514" s="9">
        <v>4.449704142011834</v>
      </c>
    </row>
    <row r="8515" spans="52:52" x14ac:dyDescent="0.25">
      <c r="AZ8515" s="9">
        <v>3.4792899408284024</v>
      </c>
    </row>
    <row r="8516" spans="52:52" x14ac:dyDescent="0.25">
      <c r="AZ8516" s="9">
        <v>3.1005917159763308</v>
      </c>
    </row>
    <row r="8517" spans="52:52" x14ac:dyDescent="0.25">
      <c r="AZ8517" s="9">
        <v>3.3609467455621305</v>
      </c>
    </row>
    <row r="8518" spans="52:52" x14ac:dyDescent="0.25">
      <c r="AZ8518" s="9">
        <v>3.4792899408284019</v>
      </c>
    </row>
    <row r="8519" spans="52:52" x14ac:dyDescent="0.25">
      <c r="AZ8519" s="9">
        <v>3.1005917159763317</v>
      </c>
    </row>
    <row r="8520" spans="52:52" x14ac:dyDescent="0.25">
      <c r="AZ8520" s="9">
        <v>3.0532544378698225</v>
      </c>
    </row>
    <row r="8521" spans="52:52" x14ac:dyDescent="0.25">
      <c r="AZ8521" s="9">
        <v>3.1242603550295858</v>
      </c>
    </row>
    <row r="8522" spans="52:52" x14ac:dyDescent="0.25">
      <c r="AZ8522" s="9">
        <v>4.5917159763313604</v>
      </c>
    </row>
    <row r="8523" spans="52:52" x14ac:dyDescent="0.25">
      <c r="AZ8523" s="9">
        <v>1.514792899408284</v>
      </c>
    </row>
    <row r="8524" spans="52:52" x14ac:dyDescent="0.25">
      <c r="AZ8524" s="9">
        <v>3.9763313609467459</v>
      </c>
    </row>
    <row r="8525" spans="52:52" x14ac:dyDescent="0.25">
      <c r="AZ8525" s="9">
        <v>2.4852071005917162</v>
      </c>
    </row>
    <row r="8526" spans="52:52" x14ac:dyDescent="0.25">
      <c r="AZ8526" s="9">
        <v>4.449704142011834</v>
      </c>
    </row>
    <row r="8527" spans="52:52" x14ac:dyDescent="0.25">
      <c r="AZ8527" s="9">
        <v>3.4792899408284024</v>
      </c>
    </row>
    <row r="8528" spans="52:52" x14ac:dyDescent="0.25">
      <c r="AZ8528" s="9">
        <v>3.1005917159763308</v>
      </c>
    </row>
    <row r="8529" spans="52:52" x14ac:dyDescent="0.25">
      <c r="AZ8529" s="9">
        <v>3.3609467455621305</v>
      </c>
    </row>
    <row r="8530" spans="52:52" x14ac:dyDescent="0.25">
      <c r="AZ8530" s="9">
        <v>3.4792899408284019</v>
      </c>
    </row>
    <row r="8531" spans="52:52" x14ac:dyDescent="0.25">
      <c r="AZ8531" s="9">
        <v>3.1005917159763317</v>
      </c>
    </row>
    <row r="8532" spans="52:52" x14ac:dyDescent="0.25">
      <c r="AZ8532" s="9">
        <v>3.0532544378698225</v>
      </c>
    </row>
    <row r="8533" spans="52:52" x14ac:dyDescent="0.25">
      <c r="AZ8533" s="9">
        <v>3.1242603550295858</v>
      </c>
    </row>
    <row r="8534" spans="52:52" x14ac:dyDescent="0.25">
      <c r="AZ8534" s="9">
        <v>4.5917159763313604</v>
      </c>
    </row>
    <row r="8535" spans="52:52" x14ac:dyDescent="0.25">
      <c r="AZ8535" s="9">
        <v>1.514792899408284</v>
      </c>
    </row>
    <row r="8536" spans="52:52" x14ac:dyDescent="0.25">
      <c r="AZ8536" s="9">
        <v>3.9763313609467459</v>
      </c>
    </row>
    <row r="8537" spans="52:52" x14ac:dyDescent="0.25">
      <c r="AZ8537" s="9">
        <v>2.4852071005917162</v>
      </c>
    </row>
    <row r="8538" spans="52:52" x14ac:dyDescent="0.25">
      <c r="AZ8538" s="9">
        <v>4.449704142011834</v>
      </c>
    </row>
    <row r="8539" spans="52:52" x14ac:dyDescent="0.25">
      <c r="AZ8539" s="9">
        <v>3.4792899408284024</v>
      </c>
    </row>
    <row r="8540" spans="52:52" x14ac:dyDescent="0.25">
      <c r="AZ8540" s="9">
        <v>3.1005917159763308</v>
      </c>
    </row>
    <row r="8541" spans="52:52" x14ac:dyDescent="0.25">
      <c r="AZ8541" s="9">
        <v>3.3609467455621305</v>
      </c>
    </row>
    <row r="8542" spans="52:52" x14ac:dyDescent="0.25">
      <c r="AZ8542" s="9">
        <v>3.4792899408284019</v>
      </c>
    </row>
    <row r="8543" spans="52:52" x14ac:dyDescent="0.25">
      <c r="AZ8543" s="9">
        <v>3.1005917159763317</v>
      </c>
    </row>
    <row r="8544" spans="52:52" x14ac:dyDescent="0.25">
      <c r="AZ8544" s="9">
        <v>3.0532544378698225</v>
      </c>
    </row>
    <row r="8545" spans="52:52" x14ac:dyDescent="0.25">
      <c r="AZ8545" s="9">
        <v>3.1242603550295858</v>
      </c>
    </row>
    <row r="8546" spans="52:52" x14ac:dyDescent="0.25">
      <c r="AZ8546" s="9">
        <v>4.5917159763313604</v>
      </c>
    </row>
    <row r="8547" spans="52:52" x14ac:dyDescent="0.25">
      <c r="AZ8547" s="9">
        <v>1.514792899408284</v>
      </c>
    </row>
    <row r="8548" spans="52:52" x14ac:dyDescent="0.25">
      <c r="AZ8548" s="9">
        <v>3.9763313609467459</v>
      </c>
    </row>
    <row r="8549" spans="52:52" x14ac:dyDescent="0.25">
      <c r="AZ8549" s="9">
        <v>2.4852071005917162</v>
      </c>
    </row>
    <row r="8550" spans="52:52" x14ac:dyDescent="0.25">
      <c r="AZ8550" s="9">
        <v>4.449704142011834</v>
      </c>
    </row>
    <row r="8551" spans="52:52" x14ac:dyDescent="0.25">
      <c r="AZ8551" s="9">
        <v>3.4792899408284024</v>
      </c>
    </row>
    <row r="8552" spans="52:52" x14ac:dyDescent="0.25">
      <c r="AZ8552" s="9">
        <v>3.1005917159763308</v>
      </c>
    </row>
    <row r="8553" spans="52:52" x14ac:dyDescent="0.25">
      <c r="AZ8553" s="9">
        <v>3.3609467455621305</v>
      </c>
    </row>
    <row r="8554" spans="52:52" x14ac:dyDescent="0.25">
      <c r="AZ8554" s="9">
        <v>3.4792899408284019</v>
      </c>
    </row>
    <row r="8555" spans="52:52" x14ac:dyDescent="0.25">
      <c r="AZ8555" s="9">
        <v>3.1005917159763317</v>
      </c>
    </row>
    <row r="8556" spans="52:52" x14ac:dyDescent="0.25">
      <c r="AZ8556" s="9">
        <v>3.0532544378698225</v>
      </c>
    </row>
    <row r="8557" spans="52:52" x14ac:dyDescent="0.25">
      <c r="AZ8557" s="9">
        <v>3.1242603550295858</v>
      </c>
    </row>
    <row r="8558" spans="52:52" x14ac:dyDescent="0.25">
      <c r="AZ8558" s="9">
        <v>4.5917159763313604</v>
      </c>
    </row>
    <row r="8559" spans="52:52" x14ac:dyDescent="0.25">
      <c r="AZ8559" s="9">
        <v>1.514792899408284</v>
      </c>
    </row>
    <row r="8560" spans="52:52" x14ac:dyDescent="0.25">
      <c r="AZ8560" s="9">
        <v>3.9763313609467459</v>
      </c>
    </row>
    <row r="8561" spans="52:52" x14ac:dyDescent="0.25">
      <c r="AZ8561" s="9">
        <v>2.4852071005917162</v>
      </c>
    </row>
    <row r="8562" spans="52:52" x14ac:dyDescent="0.25">
      <c r="AZ8562" s="9">
        <v>4.449704142011834</v>
      </c>
    </row>
    <row r="8563" spans="52:52" x14ac:dyDescent="0.25">
      <c r="AZ8563" s="9">
        <v>3.4792899408284024</v>
      </c>
    </row>
    <row r="8564" spans="52:52" x14ac:dyDescent="0.25">
      <c r="AZ8564" s="9">
        <v>3.1005917159763308</v>
      </c>
    </row>
    <row r="8565" spans="52:52" x14ac:dyDescent="0.25">
      <c r="AZ8565" s="9">
        <v>3.3609467455621305</v>
      </c>
    </row>
    <row r="8566" spans="52:52" x14ac:dyDescent="0.25">
      <c r="AZ8566" s="9">
        <v>3.4792899408284019</v>
      </c>
    </row>
    <row r="8567" spans="52:52" x14ac:dyDescent="0.25">
      <c r="AZ8567" s="9">
        <v>3.1005917159763317</v>
      </c>
    </row>
    <row r="8568" spans="52:52" x14ac:dyDescent="0.25">
      <c r="AZ8568" s="9">
        <v>3.0532544378698225</v>
      </c>
    </row>
    <row r="8569" spans="52:52" x14ac:dyDescent="0.25">
      <c r="AZ8569" s="9">
        <v>3.1242603550295858</v>
      </c>
    </row>
    <row r="8570" spans="52:52" x14ac:dyDescent="0.25">
      <c r="AZ8570" s="9">
        <v>4.5917159763313604</v>
      </c>
    </row>
    <row r="8571" spans="52:52" x14ac:dyDescent="0.25">
      <c r="AZ8571" s="9">
        <v>1.514792899408284</v>
      </c>
    </row>
    <row r="8572" spans="52:52" x14ac:dyDescent="0.25">
      <c r="AZ8572" s="9">
        <v>3.9763313609467459</v>
      </c>
    </row>
    <row r="8573" spans="52:52" x14ac:dyDescent="0.25">
      <c r="AZ8573" s="9">
        <v>2.4852071005917162</v>
      </c>
    </row>
    <row r="8574" spans="52:52" x14ac:dyDescent="0.25">
      <c r="AZ8574" s="9">
        <v>4.449704142011834</v>
      </c>
    </row>
    <row r="8575" spans="52:52" x14ac:dyDescent="0.25">
      <c r="AZ8575" s="9">
        <v>3.4792899408284024</v>
      </c>
    </row>
    <row r="8576" spans="52:52" x14ac:dyDescent="0.25">
      <c r="AZ8576" s="9">
        <v>3.1005917159763308</v>
      </c>
    </row>
    <row r="8577" spans="52:52" x14ac:dyDescent="0.25">
      <c r="AZ8577" s="9">
        <v>3.3609467455621305</v>
      </c>
    </row>
    <row r="8578" spans="52:52" x14ac:dyDescent="0.25">
      <c r="AZ8578" s="9">
        <v>3.4792899408284019</v>
      </c>
    </row>
    <row r="8579" spans="52:52" x14ac:dyDescent="0.25">
      <c r="AZ8579" s="9">
        <v>3.1005917159763317</v>
      </c>
    </row>
    <row r="8580" spans="52:52" x14ac:dyDescent="0.25">
      <c r="AZ8580" s="9">
        <v>3.0532544378698225</v>
      </c>
    </row>
    <row r="8581" spans="52:52" x14ac:dyDescent="0.25">
      <c r="AZ8581" s="9">
        <v>3.1242603550295858</v>
      </c>
    </row>
    <row r="8582" spans="52:52" x14ac:dyDescent="0.25">
      <c r="AZ8582" s="9">
        <v>4.5917159763313604</v>
      </c>
    </row>
    <row r="8583" spans="52:52" x14ac:dyDescent="0.25">
      <c r="AZ8583" s="9">
        <v>1.514792899408284</v>
      </c>
    </row>
    <row r="8584" spans="52:52" x14ac:dyDescent="0.25">
      <c r="AZ8584" s="9">
        <v>3.9763313609467459</v>
      </c>
    </row>
    <row r="8585" spans="52:52" x14ac:dyDescent="0.25">
      <c r="AZ8585" s="9">
        <v>2.4852071005917162</v>
      </c>
    </row>
    <row r="8586" spans="52:52" x14ac:dyDescent="0.25">
      <c r="AZ8586" s="9">
        <v>4.449704142011834</v>
      </c>
    </row>
    <row r="8587" spans="52:52" x14ac:dyDescent="0.25">
      <c r="AZ8587" s="9">
        <v>3.4792899408284024</v>
      </c>
    </row>
    <row r="8588" spans="52:52" x14ac:dyDescent="0.25">
      <c r="AZ8588" s="9">
        <v>3.1005917159763308</v>
      </c>
    </row>
    <row r="8589" spans="52:52" x14ac:dyDescent="0.25">
      <c r="AZ8589" s="9">
        <v>3.3609467455621305</v>
      </c>
    </row>
    <row r="8590" spans="52:52" x14ac:dyDescent="0.25">
      <c r="AZ8590" s="9">
        <v>3.4792899408284019</v>
      </c>
    </row>
    <row r="8591" spans="52:52" x14ac:dyDescent="0.25">
      <c r="AZ8591" s="9">
        <v>3.1005917159763317</v>
      </c>
    </row>
    <row r="8592" spans="52:52" x14ac:dyDescent="0.25">
      <c r="AZ8592" s="9">
        <v>3.0532544378698225</v>
      </c>
    </row>
    <row r="8593" spans="52:52" x14ac:dyDescent="0.25">
      <c r="AZ8593" s="9">
        <v>3.1242603550295858</v>
      </c>
    </row>
    <row r="8594" spans="52:52" x14ac:dyDescent="0.25">
      <c r="AZ8594" s="9">
        <v>4.5917159763313604</v>
      </c>
    </row>
    <row r="8595" spans="52:52" x14ac:dyDescent="0.25">
      <c r="AZ8595" s="9">
        <v>1.514792899408284</v>
      </c>
    </row>
    <row r="8596" spans="52:52" x14ac:dyDescent="0.25">
      <c r="AZ8596" s="9">
        <v>3.9763313609467459</v>
      </c>
    </row>
    <row r="8597" spans="52:52" x14ac:dyDescent="0.25">
      <c r="AZ8597" s="9">
        <v>2.4852071005917162</v>
      </c>
    </row>
    <row r="8598" spans="52:52" x14ac:dyDescent="0.25">
      <c r="AZ8598" s="9">
        <v>4.449704142011834</v>
      </c>
    </row>
    <row r="8599" spans="52:52" x14ac:dyDescent="0.25">
      <c r="AZ8599" s="9">
        <v>3.4792899408284024</v>
      </c>
    </row>
    <row r="8600" spans="52:52" x14ac:dyDescent="0.25">
      <c r="AZ8600" s="9">
        <v>3.1005917159763308</v>
      </c>
    </row>
    <row r="8601" spans="52:52" x14ac:dyDescent="0.25">
      <c r="AZ8601" s="9">
        <v>3.3609467455621305</v>
      </c>
    </row>
    <row r="8602" spans="52:52" x14ac:dyDescent="0.25">
      <c r="AZ8602" s="9">
        <v>3.4792899408284019</v>
      </c>
    </row>
    <row r="8603" spans="52:52" x14ac:dyDescent="0.25">
      <c r="AZ8603" s="9">
        <v>3.1005917159763317</v>
      </c>
    </row>
    <row r="8604" spans="52:52" x14ac:dyDescent="0.25">
      <c r="AZ8604" s="9">
        <v>3.0532544378698225</v>
      </c>
    </row>
    <row r="8605" spans="52:52" x14ac:dyDescent="0.25">
      <c r="AZ8605" s="9">
        <v>3.1242603550295858</v>
      </c>
    </row>
    <row r="8606" spans="52:52" x14ac:dyDescent="0.25">
      <c r="AZ8606" s="9">
        <v>4.5917159763313604</v>
      </c>
    </row>
    <row r="8607" spans="52:52" x14ac:dyDescent="0.25">
      <c r="AZ8607" s="9">
        <v>1.514792899408284</v>
      </c>
    </row>
    <row r="8608" spans="52:52" x14ac:dyDescent="0.25">
      <c r="AZ8608" s="9">
        <v>3.9763313609467459</v>
      </c>
    </row>
    <row r="8609" spans="52:52" x14ac:dyDescent="0.25">
      <c r="AZ8609" s="9">
        <v>2.4852071005917162</v>
      </c>
    </row>
    <row r="8610" spans="52:52" x14ac:dyDescent="0.25">
      <c r="AZ8610" s="9">
        <v>4.449704142011834</v>
      </c>
    </row>
    <row r="8611" spans="52:52" x14ac:dyDescent="0.25">
      <c r="AZ8611" s="9">
        <v>3.4792899408284024</v>
      </c>
    </row>
    <row r="8612" spans="52:52" x14ac:dyDescent="0.25">
      <c r="AZ8612" s="9">
        <v>3.1005917159763308</v>
      </c>
    </row>
    <row r="8613" spans="52:52" x14ac:dyDescent="0.25">
      <c r="AZ8613" s="9">
        <v>3.3609467455621305</v>
      </c>
    </row>
    <row r="8614" spans="52:52" x14ac:dyDescent="0.25">
      <c r="AZ8614" s="9">
        <v>3.4792899408284019</v>
      </c>
    </row>
    <row r="8615" spans="52:52" x14ac:dyDescent="0.25">
      <c r="AZ8615" s="9">
        <v>3.1005917159763317</v>
      </c>
    </row>
    <row r="8616" spans="52:52" x14ac:dyDescent="0.25">
      <c r="AZ8616" s="9">
        <v>3.0532544378698225</v>
      </c>
    </row>
    <row r="8617" spans="52:52" x14ac:dyDescent="0.25">
      <c r="AZ8617" s="9">
        <v>3.1242603550295858</v>
      </c>
    </row>
    <row r="8618" spans="52:52" x14ac:dyDescent="0.25">
      <c r="AZ8618" s="9">
        <v>4.5917159763313604</v>
      </c>
    </row>
    <row r="8619" spans="52:52" x14ac:dyDescent="0.25">
      <c r="AZ8619" s="9">
        <v>1.514792899408284</v>
      </c>
    </row>
    <row r="8620" spans="52:52" x14ac:dyDescent="0.25">
      <c r="AZ8620" s="9">
        <v>3.9763313609467459</v>
      </c>
    </row>
    <row r="8621" spans="52:52" x14ac:dyDescent="0.25">
      <c r="AZ8621" s="9">
        <v>2.4852071005917162</v>
      </c>
    </row>
    <row r="8622" spans="52:52" x14ac:dyDescent="0.25">
      <c r="AZ8622" s="9">
        <v>4.449704142011834</v>
      </c>
    </row>
    <row r="8623" spans="52:52" x14ac:dyDescent="0.25">
      <c r="AZ8623" s="9">
        <v>3.4792899408284024</v>
      </c>
    </row>
    <row r="8624" spans="52:52" x14ac:dyDescent="0.25">
      <c r="AZ8624" s="9">
        <v>3.1005917159763308</v>
      </c>
    </row>
    <row r="8625" spans="52:52" x14ac:dyDescent="0.25">
      <c r="AZ8625" s="9">
        <v>3.3609467455621305</v>
      </c>
    </row>
    <row r="8626" spans="52:52" x14ac:dyDescent="0.25">
      <c r="AZ8626" s="9">
        <v>3.4792899408284019</v>
      </c>
    </row>
    <row r="8627" spans="52:52" x14ac:dyDescent="0.25">
      <c r="AZ8627" s="9">
        <v>3.1005917159763317</v>
      </c>
    </row>
    <row r="8628" spans="52:52" x14ac:dyDescent="0.25">
      <c r="AZ8628" s="9">
        <v>3.0532544378698225</v>
      </c>
    </row>
    <row r="8629" spans="52:52" x14ac:dyDescent="0.25">
      <c r="AZ8629" s="9">
        <v>3.1242603550295858</v>
      </c>
    </row>
    <row r="8630" spans="52:52" x14ac:dyDescent="0.25">
      <c r="AZ8630" s="9">
        <v>4.5917159763313604</v>
      </c>
    </row>
    <row r="8631" spans="52:52" x14ac:dyDescent="0.25">
      <c r="AZ8631" s="9">
        <v>1.514792899408284</v>
      </c>
    </row>
    <row r="8632" spans="52:52" x14ac:dyDescent="0.25">
      <c r="AZ8632" s="9">
        <v>3.9763313609467459</v>
      </c>
    </row>
    <row r="8633" spans="52:52" x14ac:dyDescent="0.25">
      <c r="AZ8633" s="9">
        <v>2.4852071005917162</v>
      </c>
    </row>
    <row r="8634" spans="52:52" x14ac:dyDescent="0.25">
      <c r="AZ8634" s="9">
        <v>4.449704142011834</v>
      </c>
    </row>
    <row r="8635" spans="52:52" x14ac:dyDescent="0.25">
      <c r="AZ8635" s="9">
        <v>3.4792899408284024</v>
      </c>
    </row>
    <row r="8636" spans="52:52" x14ac:dyDescent="0.25">
      <c r="AZ8636" s="9">
        <v>3.1005917159763308</v>
      </c>
    </row>
    <row r="8637" spans="52:52" x14ac:dyDescent="0.25">
      <c r="AZ8637" s="9">
        <v>3.3609467455621305</v>
      </c>
    </row>
    <row r="8638" spans="52:52" x14ac:dyDescent="0.25">
      <c r="AZ8638" s="9">
        <v>3.4792899408284019</v>
      </c>
    </row>
    <row r="8639" spans="52:52" x14ac:dyDescent="0.25">
      <c r="AZ8639" s="9">
        <v>3.1005917159763317</v>
      </c>
    </row>
    <row r="8640" spans="52:52" x14ac:dyDescent="0.25">
      <c r="AZ8640" s="9">
        <v>3.0532544378698225</v>
      </c>
    </row>
    <row r="8641" spans="52:52" x14ac:dyDescent="0.25">
      <c r="AZ8641" s="9">
        <v>3.1242603550295858</v>
      </c>
    </row>
    <row r="8642" spans="52:52" x14ac:dyDescent="0.25">
      <c r="AZ8642" s="9">
        <v>4.5917159763313604</v>
      </c>
    </row>
    <row r="8643" spans="52:52" x14ac:dyDescent="0.25">
      <c r="AZ8643" s="9">
        <v>1.514792899408284</v>
      </c>
    </row>
    <row r="8644" spans="52:52" x14ac:dyDescent="0.25">
      <c r="AZ8644" s="9">
        <v>3.9763313609467459</v>
      </c>
    </row>
    <row r="8645" spans="52:52" x14ac:dyDescent="0.25">
      <c r="AZ8645" s="9">
        <v>2.4852071005917162</v>
      </c>
    </row>
    <row r="8646" spans="52:52" x14ac:dyDescent="0.25">
      <c r="AZ8646" s="9">
        <v>4.449704142011834</v>
      </c>
    </row>
    <row r="8647" spans="52:52" x14ac:dyDescent="0.25">
      <c r="AZ8647" s="9">
        <v>3.4792899408284024</v>
      </c>
    </row>
    <row r="8648" spans="52:52" x14ac:dyDescent="0.25">
      <c r="AZ8648" s="9">
        <v>3.1005917159763308</v>
      </c>
    </row>
    <row r="8649" spans="52:52" x14ac:dyDescent="0.25">
      <c r="AZ8649" s="9">
        <v>3.3609467455621305</v>
      </c>
    </row>
    <row r="8650" spans="52:52" x14ac:dyDescent="0.25">
      <c r="AZ8650" s="9">
        <v>3.4792899408284019</v>
      </c>
    </row>
    <row r="8651" spans="52:52" x14ac:dyDescent="0.25">
      <c r="AZ8651" s="9">
        <v>3.1005917159763317</v>
      </c>
    </row>
    <row r="8652" spans="52:52" x14ac:dyDescent="0.25">
      <c r="AZ8652" s="9">
        <v>3.0532544378698225</v>
      </c>
    </row>
    <row r="8653" spans="52:52" x14ac:dyDescent="0.25">
      <c r="AZ8653" s="9">
        <v>3.1242603550295858</v>
      </c>
    </row>
    <row r="8654" spans="52:52" x14ac:dyDescent="0.25">
      <c r="AZ8654" s="9">
        <v>4.5917159763313604</v>
      </c>
    </row>
    <row r="8655" spans="52:52" x14ac:dyDescent="0.25">
      <c r="AZ8655" s="9">
        <v>1.514792899408284</v>
      </c>
    </row>
    <row r="8656" spans="52:52" x14ac:dyDescent="0.25">
      <c r="AZ8656" s="9">
        <v>3.9763313609467459</v>
      </c>
    </row>
    <row r="8657" spans="52:52" x14ac:dyDescent="0.25">
      <c r="AZ8657" s="9">
        <v>2.4852071005917162</v>
      </c>
    </row>
    <row r="8658" spans="52:52" x14ac:dyDescent="0.25">
      <c r="AZ8658" s="9">
        <v>4.449704142011834</v>
      </c>
    </row>
    <row r="8659" spans="52:52" x14ac:dyDescent="0.25">
      <c r="AZ8659" s="9">
        <v>3.4792899408284024</v>
      </c>
    </row>
    <row r="8660" spans="52:52" x14ac:dyDescent="0.25">
      <c r="AZ8660" s="9">
        <v>3.1005917159763308</v>
      </c>
    </row>
    <row r="8661" spans="52:52" x14ac:dyDescent="0.25">
      <c r="AZ8661" s="9">
        <v>3.3609467455621305</v>
      </c>
    </row>
    <row r="8662" spans="52:52" x14ac:dyDescent="0.25">
      <c r="AZ8662" s="9">
        <v>3.4792899408284019</v>
      </c>
    </row>
    <row r="8663" spans="52:52" x14ac:dyDescent="0.25">
      <c r="AZ8663" s="9">
        <v>3.1005917159763317</v>
      </c>
    </row>
    <row r="8664" spans="52:52" x14ac:dyDescent="0.25">
      <c r="AZ8664" s="9">
        <v>3.0532544378698225</v>
      </c>
    </row>
    <row r="8665" spans="52:52" x14ac:dyDescent="0.25">
      <c r="AZ8665" s="9">
        <v>3.1242603550295858</v>
      </c>
    </row>
    <row r="8666" spans="52:52" x14ac:dyDescent="0.25">
      <c r="AZ8666" s="9">
        <v>4.5917159763313604</v>
      </c>
    </row>
    <row r="8667" spans="52:52" x14ac:dyDescent="0.25">
      <c r="AZ8667" s="9">
        <v>1.514792899408284</v>
      </c>
    </row>
    <row r="8668" spans="52:52" x14ac:dyDescent="0.25">
      <c r="AZ8668" s="9">
        <v>3.9763313609467459</v>
      </c>
    </row>
    <row r="8669" spans="52:52" x14ac:dyDescent="0.25">
      <c r="AZ8669" s="9">
        <v>2.4852071005917162</v>
      </c>
    </row>
    <row r="8670" spans="52:52" x14ac:dyDescent="0.25">
      <c r="AZ8670" s="9">
        <v>4.449704142011834</v>
      </c>
    </row>
    <row r="8671" spans="52:52" x14ac:dyDescent="0.25">
      <c r="AZ8671" s="9">
        <v>3.4792899408284024</v>
      </c>
    </row>
    <row r="8672" spans="52:52" x14ac:dyDescent="0.25">
      <c r="AZ8672" s="9">
        <v>3.1005917159763308</v>
      </c>
    </row>
    <row r="8673" spans="52:52" x14ac:dyDescent="0.25">
      <c r="AZ8673" s="9">
        <v>3.3609467455621305</v>
      </c>
    </row>
    <row r="8674" spans="52:52" x14ac:dyDescent="0.25">
      <c r="AZ8674" s="9">
        <v>3.4792899408284019</v>
      </c>
    </row>
    <row r="8675" spans="52:52" x14ac:dyDescent="0.25">
      <c r="AZ8675" s="9">
        <v>3.1005917159763317</v>
      </c>
    </row>
    <row r="8676" spans="52:52" x14ac:dyDescent="0.25">
      <c r="AZ8676" s="9">
        <v>3.0532544378698225</v>
      </c>
    </row>
    <row r="8677" spans="52:52" x14ac:dyDescent="0.25">
      <c r="AZ8677" s="9">
        <v>3.1242603550295858</v>
      </c>
    </row>
    <row r="8678" spans="52:52" x14ac:dyDescent="0.25">
      <c r="AZ8678" s="9">
        <v>4.5917159763313604</v>
      </c>
    </row>
    <row r="8679" spans="52:52" x14ac:dyDescent="0.25">
      <c r="AZ8679" s="9">
        <v>1.514792899408284</v>
      </c>
    </row>
    <row r="8680" spans="52:52" x14ac:dyDescent="0.25">
      <c r="AZ8680" s="9">
        <v>3.9763313609467459</v>
      </c>
    </row>
    <row r="8681" spans="52:52" x14ac:dyDescent="0.25">
      <c r="AZ8681" s="9">
        <v>2.4852071005917162</v>
      </c>
    </row>
    <row r="8682" spans="52:52" x14ac:dyDescent="0.25">
      <c r="AZ8682" s="9">
        <v>4.449704142011834</v>
      </c>
    </row>
    <row r="8683" spans="52:52" x14ac:dyDescent="0.25">
      <c r="AZ8683" s="9">
        <v>3.4792899408284024</v>
      </c>
    </row>
    <row r="8684" spans="52:52" x14ac:dyDescent="0.25">
      <c r="AZ8684" s="9">
        <v>3.1005917159763308</v>
      </c>
    </row>
    <row r="8685" spans="52:52" x14ac:dyDescent="0.25">
      <c r="AZ8685" s="9">
        <v>3.3609467455621305</v>
      </c>
    </row>
    <row r="8686" spans="52:52" x14ac:dyDescent="0.25">
      <c r="AZ8686" s="9">
        <v>3.4792899408284019</v>
      </c>
    </row>
    <row r="8687" spans="52:52" x14ac:dyDescent="0.25">
      <c r="AZ8687" s="9">
        <v>3.1005917159763317</v>
      </c>
    </row>
    <row r="8688" spans="52:52" x14ac:dyDescent="0.25">
      <c r="AZ8688" s="9">
        <v>3.0532544378698225</v>
      </c>
    </row>
    <row r="8689" spans="52:52" x14ac:dyDescent="0.25">
      <c r="AZ8689" s="9">
        <v>3.1242603550295858</v>
      </c>
    </row>
    <row r="8690" spans="52:52" x14ac:dyDescent="0.25">
      <c r="AZ8690" s="9">
        <v>4.5917159763313604</v>
      </c>
    </row>
    <row r="8691" spans="52:52" x14ac:dyDescent="0.25">
      <c r="AZ8691" s="9">
        <v>1.514792899408284</v>
      </c>
    </row>
    <row r="8692" spans="52:52" x14ac:dyDescent="0.25">
      <c r="AZ8692" s="9">
        <v>3.9763313609467459</v>
      </c>
    </row>
    <row r="8693" spans="52:52" x14ac:dyDescent="0.25">
      <c r="AZ8693" s="9">
        <v>2.4852071005917162</v>
      </c>
    </row>
    <row r="8694" spans="52:52" x14ac:dyDescent="0.25">
      <c r="AZ8694" s="9">
        <v>4.449704142011834</v>
      </c>
    </row>
    <row r="8695" spans="52:52" x14ac:dyDescent="0.25">
      <c r="AZ8695" s="9">
        <v>3.4792899408284024</v>
      </c>
    </row>
    <row r="8696" spans="52:52" x14ac:dyDescent="0.25">
      <c r="AZ8696" s="9">
        <v>3.1005917159763308</v>
      </c>
    </row>
    <row r="8697" spans="52:52" x14ac:dyDescent="0.25">
      <c r="AZ8697" s="9">
        <v>3.3609467455621305</v>
      </c>
    </row>
    <row r="8698" spans="52:52" x14ac:dyDescent="0.25">
      <c r="AZ8698" s="9">
        <v>3.4792899408284019</v>
      </c>
    </row>
    <row r="8699" spans="52:52" x14ac:dyDescent="0.25">
      <c r="AZ8699" s="9">
        <v>3.1005917159763317</v>
      </c>
    </row>
    <row r="8700" spans="52:52" x14ac:dyDescent="0.25">
      <c r="AZ8700" s="9">
        <v>3.0532544378698225</v>
      </c>
    </row>
    <row r="8701" spans="52:52" x14ac:dyDescent="0.25">
      <c r="AZ8701" s="9">
        <v>3.1242603550295858</v>
      </c>
    </row>
    <row r="8702" spans="52:52" x14ac:dyDescent="0.25">
      <c r="AZ8702" s="9">
        <v>4.5917159763313604</v>
      </c>
    </row>
    <row r="8703" spans="52:52" x14ac:dyDescent="0.25">
      <c r="AZ8703" s="9">
        <v>1.514792899408284</v>
      </c>
    </row>
    <row r="8704" spans="52:52" x14ac:dyDescent="0.25">
      <c r="AZ8704" s="9">
        <v>3.9763313609467459</v>
      </c>
    </row>
    <row r="8705" spans="52:52" x14ac:dyDescent="0.25">
      <c r="AZ8705" s="9">
        <v>2.4852071005917162</v>
      </c>
    </row>
    <row r="8706" spans="52:52" x14ac:dyDescent="0.25">
      <c r="AZ8706" s="9">
        <v>4.449704142011834</v>
      </c>
    </row>
    <row r="8707" spans="52:52" x14ac:dyDescent="0.25">
      <c r="AZ8707" s="9">
        <v>3.4792899408284024</v>
      </c>
    </row>
    <row r="8708" spans="52:52" x14ac:dyDescent="0.25">
      <c r="AZ8708" s="9">
        <v>3.1005917159763308</v>
      </c>
    </row>
    <row r="8709" spans="52:52" x14ac:dyDescent="0.25">
      <c r="AZ8709" s="9">
        <v>3.3609467455621305</v>
      </c>
    </row>
    <row r="8710" spans="52:52" x14ac:dyDescent="0.25">
      <c r="AZ8710" s="9">
        <v>3.4792899408284019</v>
      </c>
    </row>
    <row r="8711" spans="52:52" x14ac:dyDescent="0.25">
      <c r="AZ8711" s="9">
        <v>3.1005917159763317</v>
      </c>
    </row>
    <row r="8712" spans="52:52" x14ac:dyDescent="0.25">
      <c r="AZ8712" s="9">
        <v>3.0532544378698225</v>
      </c>
    </row>
    <row r="8713" spans="52:52" x14ac:dyDescent="0.25">
      <c r="AZ8713" s="9">
        <v>3.1242603550295858</v>
      </c>
    </row>
    <row r="8714" spans="52:52" x14ac:dyDescent="0.25">
      <c r="AZ8714" s="9">
        <v>4.5917159763313604</v>
      </c>
    </row>
    <row r="8715" spans="52:52" x14ac:dyDescent="0.25">
      <c r="AZ8715" s="9">
        <v>1.514792899408284</v>
      </c>
    </row>
    <row r="8716" spans="52:52" x14ac:dyDescent="0.25">
      <c r="AZ8716" s="9">
        <v>3.9763313609467459</v>
      </c>
    </row>
    <row r="8717" spans="52:52" x14ac:dyDescent="0.25">
      <c r="AZ8717" s="9">
        <v>2.4852071005917162</v>
      </c>
    </row>
    <row r="8718" spans="52:52" x14ac:dyDescent="0.25">
      <c r="AZ8718" s="9">
        <v>4.449704142011834</v>
      </c>
    </row>
    <row r="8719" spans="52:52" x14ac:dyDescent="0.25">
      <c r="AZ8719" s="9">
        <v>3.4792899408284024</v>
      </c>
    </row>
    <row r="8720" spans="52:52" x14ac:dyDescent="0.25">
      <c r="AZ8720" s="9">
        <v>3.1005917159763308</v>
      </c>
    </row>
    <row r="8721" spans="52:52" x14ac:dyDescent="0.25">
      <c r="AZ8721" s="9">
        <v>3.3609467455621305</v>
      </c>
    </row>
    <row r="8722" spans="52:52" x14ac:dyDescent="0.25">
      <c r="AZ8722" s="9">
        <v>3.4792899408284019</v>
      </c>
    </row>
    <row r="8723" spans="52:52" x14ac:dyDescent="0.25">
      <c r="AZ8723" s="9">
        <v>3.1005917159763317</v>
      </c>
    </row>
    <row r="8724" spans="52:52" x14ac:dyDescent="0.25">
      <c r="AZ8724" s="9">
        <v>3.0532544378698225</v>
      </c>
    </row>
    <row r="8725" spans="52:52" x14ac:dyDescent="0.25">
      <c r="AZ8725" s="9">
        <v>3.1242603550295858</v>
      </c>
    </row>
    <row r="8726" spans="52:52" x14ac:dyDescent="0.25">
      <c r="AZ8726" s="9">
        <v>4.5917159763313604</v>
      </c>
    </row>
    <row r="8727" spans="52:52" x14ac:dyDescent="0.25">
      <c r="AZ8727" s="9">
        <v>1.514792899408284</v>
      </c>
    </row>
    <row r="8728" spans="52:52" x14ac:dyDescent="0.25">
      <c r="AZ8728" s="9">
        <v>3.9763313609467459</v>
      </c>
    </row>
    <row r="8729" spans="52:52" x14ac:dyDescent="0.25">
      <c r="AZ8729" s="9">
        <v>2.4852071005917162</v>
      </c>
    </row>
    <row r="8730" spans="52:52" x14ac:dyDescent="0.25">
      <c r="AZ8730" s="9">
        <v>4.449704142011834</v>
      </c>
    </row>
    <row r="8731" spans="52:52" x14ac:dyDescent="0.25">
      <c r="AZ8731" s="9">
        <v>3.4792899408284024</v>
      </c>
    </row>
    <row r="8732" spans="52:52" x14ac:dyDescent="0.25">
      <c r="AZ8732" s="9">
        <v>3.1005917159763308</v>
      </c>
    </row>
    <row r="8733" spans="52:52" x14ac:dyDescent="0.25">
      <c r="AZ8733" s="9">
        <v>3.3609467455621305</v>
      </c>
    </row>
    <row r="8734" spans="52:52" x14ac:dyDescent="0.25">
      <c r="AZ8734" s="9">
        <v>3.4792899408284019</v>
      </c>
    </row>
    <row r="8735" spans="52:52" x14ac:dyDescent="0.25">
      <c r="AZ8735" s="9">
        <v>3.1005917159763317</v>
      </c>
    </row>
    <row r="8736" spans="52:52" x14ac:dyDescent="0.25">
      <c r="AZ8736" s="9">
        <v>3.0532544378698225</v>
      </c>
    </row>
    <row r="8737" spans="52:52" x14ac:dyDescent="0.25">
      <c r="AZ8737" s="9">
        <v>3.1242603550295858</v>
      </c>
    </row>
    <row r="8738" spans="52:52" x14ac:dyDescent="0.25">
      <c r="AZ8738" s="9">
        <v>4.5917159763313604</v>
      </c>
    </row>
    <row r="8739" spans="52:52" x14ac:dyDescent="0.25">
      <c r="AZ8739" s="9">
        <v>1.514792899408284</v>
      </c>
    </row>
    <row r="8740" spans="52:52" x14ac:dyDescent="0.25">
      <c r="AZ8740" s="9">
        <v>3.9763313609467459</v>
      </c>
    </row>
    <row r="8741" spans="52:52" x14ac:dyDescent="0.25">
      <c r="AZ8741" s="9">
        <v>2.4852071005917162</v>
      </c>
    </row>
    <row r="8742" spans="52:52" x14ac:dyDescent="0.25">
      <c r="AZ8742" s="9">
        <v>4.449704142011834</v>
      </c>
    </row>
    <row r="8743" spans="52:52" x14ac:dyDescent="0.25">
      <c r="AZ8743" s="9">
        <v>3.4792899408284024</v>
      </c>
    </row>
    <row r="8744" spans="52:52" x14ac:dyDescent="0.25">
      <c r="AZ8744" s="9">
        <v>3.1005917159763308</v>
      </c>
    </row>
    <row r="8745" spans="52:52" x14ac:dyDescent="0.25">
      <c r="AZ8745" s="9">
        <v>3.3609467455621305</v>
      </c>
    </row>
    <row r="8746" spans="52:52" x14ac:dyDescent="0.25">
      <c r="AZ8746" s="9">
        <v>3.4792899408284019</v>
      </c>
    </row>
    <row r="8747" spans="52:52" x14ac:dyDescent="0.25">
      <c r="AZ8747" s="9">
        <v>3.1005917159763317</v>
      </c>
    </row>
    <row r="8748" spans="52:52" x14ac:dyDescent="0.25">
      <c r="AZ8748" s="9">
        <v>3.0532544378698225</v>
      </c>
    </row>
    <row r="8749" spans="52:52" x14ac:dyDescent="0.25">
      <c r="AZ8749" s="9">
        <v>3.1242603550295858</v>
      </c>
    </row>
    <row r="8750" spans="52:52" x14ac:dyDescent="0.25">
      <c r="AZ8750" s="9">
        <v>4.5917159763313604</v>
      </c>
    </row>
    <row r="8751" spans="52:52" x14ac:dyDescent="0.25">
      <c r="AZ8751" s="9">
        <v>1.514792899408284</v>
      </c>
    </row>
    <row r="8752" spans="52:52" x14ac:dyDescent="0.25">
      <c r="AZ8752" s="9">
        <v>3.9763313609467459</v>
      </c>
    </row>
    <row r="8753" spans="52:52" x14ac:dyDescent="0.25">
      <c r="AZ8753" s="9">
        <v>2.4852071005917162</v>
      </c>
    </row>
    <row r="8754" spans="52:52" x14ac:dyDescent="0.25">
      <c r="AZ8754" s="9">
        <v>4.449704142011834</v>
      </c>
    </row>
    <row r="8755" spans="52:52" x14ac:dyDescent="0.25">
      <c r="AZ8755" s="9">
        <v>3.4792899408284024</v>
      </c>
    </row>
    <row r="8756" spans="52:52" x14ac:dyDescent="0.25">
      <c r="AZ8756" s="9">
        <v>3.1005917159763308</v>
      </c>
    </row>
    <row r="8757" spans="52:52" x14ac:dyDescent="0.25">
      <c r="AZ8757" s="9">
        <v>3.3609467455621305</v>
      </c>
    </row>
    <row r="8758" spans="52:52" x14ac:dyDescent="0.25">
      <c r="AZ8758" s="9">
        <v>3.4792899408284019</v>
      </c>
    </row>
    <row r="8759" spans="52:52" x14ac:dyDescent="0.25">
      <c r="AZ8759" s="9">
        <v>3.1005917159763317</v>
      </c>
    </row>
    <row r="8760" spans="52:52" x14ac:dyDescent="0.25">
      <c r="AZ8760" s="9">
        <v>3.0532544378698225</v>
      </c>
    </row>
    <row r="8761" spans="52:52" x14ac:dyDescent="0.25">
      <c r="AZ8761" s="9">
        <v>3.1242603550295858</v>
      </c>
    </row>
    <row r="8762" spans="52:52" x14ac:dyDescent="0.25">
      <c r="AZ8762" s="9">
        <v>4.5917159763313604</v>
      </c>
    </row>
    <row r="8763" spans="52:52" x14ac:dyDescent="0.25">
      <c r="AZ8763" s="9">
        <v>1.514792899408284</v>
      </c>
    </row>
    <row r="8764" spans="52:52" x14ac:dyDescent="0.25">
      <c r="AZ8764" s="9">
        <v>3.9763313609467459</v>
      </c>
    </row>
    <row r="8765" spans="52:52" x14ac:dyDescent="0.25">
      <c r="AZ8765" s="9">
        <v>2.4852071005917162</v>
      </c>
    </row>
    <row r="8766" spans="52:52" x14ac:dyDescent="0.25">
      <c r="AZ8766" s="9">
        <v>4.449704142011834</v>
      </c>
    </row>
    <row r="8767" spans="52:52" x14ac:dyDescent="0.25">
      <c r="AZ8767" s="9">
        <v>3.4792899408284024</v>
      </c>
    </row>
    <row r="8768" spans="52:52" x14ac:dyDescent="0.25">
      <c r="AZ8768" s="9">
        <v>3.1005917159763308</v>
      </c>
    </row>
    <row r="8769" spans="52:52" x14ac:dyDescent="0.25">
      <c r="AZ8769" s="9">
        <v>3.3609467455621305</v>
      </c>
    </row>
    <row r="8770" spans="52:52" x14ac:dyDescent="0.25">
      <c r="AZ8770" s="9">
        <v>3.4792899408284019</v>
      </c>
    </row>
    <row r="8771" spans="52:52" x14ac:dyDescent="0.25">
      <c r="AZ8771" s="9">
        <v>3.1005917159763317</v>
      </c>
    </row>
    <row r="8772" spans="52:52" x14ac:dyDescent="0.25">
      <c r="AZ8772" s="9">
        <v>3.0532544378698225</v>
      </c>
    </row>
    <row r="8773" spans="52:52" x14ac:dyDescent="0.25">
      <c r="AZ8773" s="9">
        <v>3.1242603550295858</v>
      </c>
    </row>
    <row r="8774" spans="52:52" x14ac:dyDescent="0.25">
      <c r="AZ8774" s="9">
        <v>4.5917159763313604</v>
      </c>
    </row>
    <row r="8775" spans="52:52" x14ac:dyDescent="0.25">
      <c r="AZ8775" s="9">
        <v>1.514792899408284</v>
      </c>
    </row>
    <row r="8776" spans="52:52" x14ac:dyDescent="0.25">
      <c r="AZ8776" s="9">
        <v>3.9763313609467459</v>
      </c>
    </row>
    <row r="8777" spans="52:52" x14ac:dyDescent="0.25">
      <c r="AZ8777" s="9">
        <v>2.4852071005917162</v>
      </c>
    </row>
    <row r="8778" spans="52:52" x14ac:dyDescent="0.25">
      <c r="AZ8778" s="9">
        <v>4.449704142011834</v>
      </c>
    </row>
    <row r="8779" spans="52:52" x14ac:dyDescent="0.25">
      <c r="AZ8779" s="9">
        <v>3.4792899408284024</v>
      </c>
    </row>
    <row r="8780" spans="52:52" x14ac:dyDescent="0.25">
      <c r="AZ8780" s="9">
        <v>3.1005917159763308</v>
      </c>
    </row>
    <row r="8781" spans="52:52" x14ac:dyDescent="0.25">
      <c r="AZ8781" s="9">
        <v>3.3609467455621305</v>
      </c>
    </row>
    <row r="8782" spans="52:52" x14ac:dyDescent="0.25">
      <c r="AZ8782" s="9">
        <v>3.4792899408284019</v>
      </c>
    </row>
    <row r="8783" spans="52:52" x14ac:dyDescent="0.25">
      <c r="AZ8783" s="9">
        <v>3.1005917159763317</v>
      </c>
    </row>
    <row r="8784" spans="52:52" x14ac:dyDescent="0.25">
      <c r="AZ8784" s="9">
        <v>3.0532544378698225</v>
      </c>
    </row>
    <row r="8785" spans="52:52" x14ac:dyDescent="0.25">
      <c r="AZ8785" s="9">
        <v>3.1242603550295858</v>
      </c>
    </row>
    <row r="8786" spans="52:52" x14ac:dyDescent="0.25">
      <c r="AZ8786" s="9">
        <v>4.5917159763313604</v>
      </c>
    </row>
    <row r="8787" spans="52:52" x14ac:dyDescent="0.25">
      <c r="AZ8787" s="9">
        <v>1.514792899408284</v>
      </c>
    </row>
    <row r="8788" spans="52:52" x14ac:dyDescent="0.25">
      <c r="AZ8788" s="9">
        <v>3.9763313609467459</v>
      </c>
    </row>
    <row r="8789" spans="52:52" x14ac:dyDescent="0.25">
      <c r="AZ8789" s="9">
        <v>2.4852071005917162</v>
      </c>
    </row>
    <row r="8790" spans="52:52" x14ac:dyDescent="0.25">
      <c r="AZ8790" s="9">
        <v>4.449704142011834</v>
      </c>
    </row>
    <row r="8791" spans="52:52" x14ac:dyDescent="0.25">
      <c r="AZ8791" s="9">
        <v>3.4792899408284024</v>
      </c>
    </row>
    <row r="8792" spans="52:52" x14ac:dyDescent="0.25">
      <c r="AZ8792" s="9">
        <v>3.1005917159763308</v>
      </c>
    </row>
    <row r="8793" spans="52:52" x14ac:dyDescent="0.25">
      <c r="AZ8793" s="9">
        <v>3.3609467455621305</v>
      </c>
    </row>
    <row r="8794" spans="52:52" x14ac:dyDescent="0.25">
      <c r="AZ8794" s="9">
        <v>3.4792899408284019</v>
      </c>
    </row>
    <row r="8795" spans="52:52" x14ac:dyDescent="0.25">
      <c r="AZ8795" s="9">
        <v>3.1005917159763317</v>
      </c>
    </row>
    <row r="8796" spans="52:52" x14ac:dyDescent="0.25">
      <c r="AZ8796" s="9">
        <v>3.0532544378698225</v>
      </c>
    </row>
    <row r="8797" spans="52:52" x14ac:dyDescent="0.25">
      <c r="AZ8797" s="9">
        <v>3.1242603550295858</v>
      </c>
    </row>
    <row r="8798" spans="52:52" x14ac:dyDescent="0.25">
      <c r="AZ8798" s="9">
        <v>4.5917159763313604</v>
      </c>
    </row>
    <row r="8799" spans="52:52" x14ac:dyDescent="0.25">
      <c r="AZ8799" s="9">
        <v>1.514792899408284</v>
      </c>
    </row>
    <row r="8800" spans="52:52" x14ac:dyDescent="0.25">
      <c r="AZ8800" s="9">
        <v>3.9763313609467459</v>
      </c>
    </row>
    <row r="8801" spans="52:52" x14ac:dyDescent="0.25">
      <c r="AZ8801" s="9">
        <v>2.4852071005917162</v>
      </c>
    </row>
    <row r="8802" spans="52:52" x14ac:dyDescent="0.25">
      <c r="AZ8802" s="9">
        <v>4.449704142011834</v>
      </c>
    </row>
    <row r="8803" spans="52:52" x14ac:dyDescent="0.25">
      <c r="AZ8803" s="9">
        <v>3.4792899408284024</v>
      </c>
    </row>
    <row r="8804" spans="52:52" x14ac:dyDescent="0.25">
      <c r="AZ8804" s="9">
        <v>3.1005917159763308</v>
      </c>
    </row>
    <row r="8805" spans="52:52" x14ac:dyDescent="0.25">
      <c r="AZ8805" s="9">
        <v>3.3609467455621305</v>
      </c>
    </row>
    <row r="8806" spans="52:52" x14ac:dyDescent="0.25">
      <c r="AZ8806" s="9">
        <v>3.4792899408284019</v>
      </c>
    </row>
    <row r="8807" spans="52:52" x14ac:dyDescent="0.25">
      <c r="AZ8807" s="9">
        <v>3.1005917159763317</v>
      </c>
    </row>
    <row r="8808" spans="52:52" x14ac:dyDescent="0.25">
      <c r="AZ8808" s="9">
        <v>3.0532544378698225</v>
      </c>
    </row>
    <row r="8809" spans="52:52" x14ac:dyDescent="0.25">
      <c r="AZ8809" s="9">
        <v>3.1242603550295858</v>
      </c>
    </row>
    <row r="8810" spans="52:52" x14ac:dyDescent="0.25">
      <c r="AZ8810" s="9">
        <v>4.5917159763313604</v>
      </c>
    </row>
    <row r="8811" spans="52:52" x14ac:dyDescent="0.25">
      <c r="AZ8811" s="9">
        <v>1.514792899408284</v>
      </c>
    </row>
    <row r="8812" spans="52:52" x14ac:dyDescent="0.25">
      <c r="AZ8812" s="9">
        <v>3.9763313609467459</v>
      </c>
    </row>
    <row r="8813" spans="52:52" x14ac:dyDescent="0.25">
      <c r="AZ8813" s="9">
        <v>2.4852071005917162</v>
      </c>
    </row>
    <row r="8814" spans="52:52" x14ac:dyDescent="0.25">
      <c r="AZ8814" s="9">
        <v>4.449704142011834</v>
      </c>
    </row>
    <row r="8815" spans="52:52" x14ac:dyDescent="0.25">
      <c r="AZ8815" s="9">
        <v>3.4792899408284024</v>
      </c>
    </row>
    <row r="8816" spans="52:52" x14ac:dyDescent="0.25">
      <c r="AZ8816" s="9">
        <v>3.1005917159763308</v>
      </c>
    </row>
    <row r="8817" spans="52:52" x14ac:dyDescent="0.25">
      <c r="AZ8817" s="9">
        <v>3.3609467455621305</v>
      </c>
    </row>
    <row r="8818" spans="52:52" x14ac:dyDescent="0.25">
      <c r="AZ8818" s="9">
        <v>3.4792899408284019</v>
      </c>
    </row>
    <row r="8819" spans="52:52" x14ac:dyDescent="0.25">
      <c r="AZ8819" s="9">
        <v>3.1005917159763317</v>
      </c>
    </row>
    <row r="8820" spans="52:52" x14ac:dyDescent="0.25">
      <c r="AZ8820" s="9">
        <v>3.0532544378698225</v>
      </c>
    </row>
    <row r="8821" spans="52:52" x14ac:dyDescent="0.25">
      <c r="AZ8821" s="9">
        <v>3.1242603550295858</v>
      </c>
    </row>
    <row r="8822" spans="52:52" x14ac:dyDescent="0.25">
      <c r="AZ8822" s="9">
        <v>4.5917159763313604</v>
      </c>
    </row>
    <row r="8823" spans="52:52" x14ac:dyDescent="0.25">
      <c r="AZ8823" s="9">
        <v>1.514792899408284</v>
      </c>
    </row>
    <row r="8824" spans="52:52" x14ac:dyDescent="0.25">
      <c r="AZ8824" s="9">
        <v>3.9763313609467459</v>
      </c>
    </row>
    <row r="8825" spans="52:52" x14ac:dyDescent="0.25">
      <c r="AZ8825" s="9">
        <v>2.4852071005917162</v>
      </c>
    </row>
    <row r="8826" spans="52:52" x14ac:dyDescent="0.25">
      <c r="AZ8826" s="9">
        <v>4.449704142011834</v>
      </c>
    </row>
    <row r="8827" spans="52:52" x14ac:dyDescent="0.25">
      <c r="AZ8827" s="9">
        <v>3.4792899408284024</v>
      </c>
    </row>
    <row r="8828" spans="52:52" x14ac:dyDescent="0.25">
      <c r="AZ8828" s="9">
        <v>3.1005917159763308</v>
      </c>
    </row>
    <row r="8829" spans="52:52" x14ac:dyDescent="0.25">
      <c r="AZ8829" s="9">
        <v>3.3609467455621305</v>
      </c>
    </row>
    <row r="8830" spans="52:52" x14ac:dyDescent="0.25">
      <c r="AZ8830" s="9">
        <v>3.4792899408284019</v>
      </c>
    </row>
    <row r="8831" spans="52:52" x14ac:dyDescent="0.25">
      <c r="AZ8831" s="9">
        <v>3.1005917159763317</v>
      </c>
    </row>
    <row r="8832" spans="52:52" x14ac:dyDescent="0.25">
      <c r="AZ8832" s="9">
        <v>3.0532544378698225</v>
      </c>
    </row>
    <row r="8833" spans="52:52" x14ac:dyDescent="0.25">
      <c r="AZ8833" s="9">
        <v>3.1242603550295858</v>
      </c>
    </row>
    <row r="8834" spans="52:52" x14ac:dyDescent="0.25">
      <c r="AZ8834" s="9">
        <v>4.5917159763313604</v>
      </c>
    </row>
    <row r="8835" spans="52:52" x14ac:dyDescent="0.25">
      <c r="AZ8835" s="9">
        <v>1.514792899408284</v>
      </c>
    </row>
    <row r="8836" spans="52:52" x14ac:dyDescent="0.25">
      <c r="AZ8836" s="9">
        <v>3.9763313609467459</v>
      </c>
    </row>
    <row r="8837" spans="52:52" x14ac:dyDescent="0.25">
      <c r="AZ8837" s="9">
        <v>2.4852071005917162</v>
      </c>
    </row>
    <row r="8838" spans="52:52" x14ac:dyDescent="0.25">
      <c r="AZ8838" s="9">
        <v>4.449704142011834</v>
      </c>
    </row>
    <row r="8839" spans="52:52" x14ac:dyDescent="0.25">
      <c r="AZ8839" s="9">
        <v>3.4792899408284024</v>
      </c>
    </row>
    <row r="8840" spans="52:52" x14ac:dyDescent="0.25">
      <c r="AZ8840" s="9">
        <v>3.1005917159763308</v>
      </c>
    </row>
    <row r="8841" spans="52:52" x14ac:dyDescent="0.25">
      <c r="AZ8841" s="9">
        <v>3.3609467455621305</v>
      </c>
    </row>
    <row r="8842" spans="52:52" x14ac:dyDescent="0.25">
      <c r="AZ8842" s="9">
        <v>3.4792899408284019</v>
      </c>
    </row>
    <row r="8843" spans="52:52" x14ac:dyDescent="0.25">
      <c r="AZ8843" s="9">
        <v>3.1005917159763317</v>
      </c>
    </row>
    <row r="8844" spans="52:52" x14ac:dyDescent="0.25">
      <c r="AZ8844" s="9">
        <v>3.0532544378698225</v>
      </c>
    </row>
    <row r="8845" spans="52:52" x14ac:dyDescent="0.25">
      <c r="AZ8845" s="9">
        <v>3.1242603550295858</v>
      </c>
    </row>
    <row r="8846" spans="52:52" x14ac:dyDescent="0.25">
      <c r="AZ8846" s="9">
        <v>4.5917159763313604</v>
      </c>
    </row>
    <row r="8847" spans="52:52" x14ac:dyDescent="0.25">
      <c r="AZ8847" s="9">
        <v>1.514792899408284</v>
      </c>
    </row>
    <row r="8848" spans="52:52" x14ac:dyDescent="0.25">
      <c r="AZ8848" s="9">
        <v>3.9763313609467459</v>
      </c>
    </row>
    <row r="8849" spans="52:52" x14ac:dyDescent="0.25">
      <c r="AZ8849" s="9">
        <v>2.4852071005917162</v>
      </c>
    </row>
    <row r="8850" spans="52:52" x14ac:dyDescent="0.25">
      <c r="AZ8850" s="9">
        <v>4.449704142011834</v>
      </c>
    </row>
    <row r="8851" spans="52:52" x14ac:dyDescent="0.25">
      <c r="AZ8851" s="9">
        <v>3.4792899408284024</v>
      </c>
    </row>
    <row r="8852" spans="52:52" x14ac:dyDescent="0.25">
      <c r="AZ8852" s="9">
        <v>3.1005917159763308</v>
      </c>
    </row>
    <row r="8853" spans="52:52" x14ac:dyDescent="0.25">
      <c r="AZ8853" s="9">
        <v>3.3609467455621305</v>
      </c>
    </row>
    <row r="8854" spans="52:52" x14ac:dyDescent="0.25">
      <c r="AZ8854" s="9">
        <v>3.4792899408284019</v>
      </c>
    </row>
    <row r="8855" spans="52:52" x14ac:dyDescent="0.25">
      <c r="AZ8855" s="9">
        <v>3.1005917159763317</v>
      </c>
    </row>
    <row r="8856" spans="52:52" x14ac:dyDescent="0.25">
      <c r="AZ8856" s="9">
        <v>3.0532544378698225</v>
      </c>
    </row>
    <row r="8857" spans="52:52" x14ac:dyDescent="0.25">
      <c r="AZ8857" s="9">
        <v>3.1242603550295858</v>
      </c>
    </row>
    <row r="8858" spans="52:52" x14ac:dyDescent="0.25">
      <c r="AZ8858" s="9">
        <v>4.5917159763313604</v>
      </c>
    </row>
    <row r="8859" spans="52:52" x14ac:dyDescent="0.25">
      <c r="AZ8859" s="9">
        <v>1.514792899408284</v>
      </c>
    </row>
    <row r="8860" spans="52:52" x14ac:dyDescent="0.25">
      <c r="AZ8860" s="9">
        <v>3.9763313609467459</v>
      </c>
    </row>
    <row r="8861" spans="52:52" x14ac:dyDescent="0.25">
      <c r="AZ8861" s="9">
        <v>2.4852071005917162</v>
      </c>
    </row>
    <row r="8862" spans="52:52" x14ac:dyDescent="0.25">
      <c r="AZ8862" s="9">
        <v>4.449704142011834</v>
      </c>
    </row>
    <row r="8863" spans="52:52" x14ac:dyDescent="0.25">
      <c r="AZ8863" s="9">
        <v>3.4792899408284024</v>
      </c>
    </row>
    <row r="8864" spans="52:52" x14ac:dyDescent="0.25">
      <c r="AZ8864" s="9">
        <v>3.1005917159763308</v>
      </c>
    </row>
    <row r="8865" spans="52:52" x14ac:dyDescent="0.25">
      <c r="AZ8865" s="9">
        <v>3.3609467455621305</v>
      </c>
    </row>
    <row r="8866" spans="52:52" x14ac:dyDescent="0.25">
      <c r="AZ8866" s="9">
        <v>3.4792899408284019</v>
      </c>
    </row>
    <row r="8867" spans="52:52" x14ac:dyDescent="0.25">
      <c r="AZ8867" s="9">
        <v>3.1005917159763317</v>
      </c>
    </row>
    <row r="8868" spans="52:52" x14ac:dyDescent="0.25">
      <c r="AZ8868" s="9">
        <v>3.0532544378698225</v>
      </c>
    </row>
    <row r="8869" spans="52:52" x14ac:dyDescent="0.25">
      <c r="AZ8869" s="9">
        <v>3.1242603550295858</v>
      </c>
    </row>
    <row r="8870" spans="52:52" x14ac:dyDescent="0.25">
      <c r="AZ8870" s="9">
        <v>4.5917159763313604</v>
      </c>
    </row>
    <row r="8871" spans="52:52" x14ac:dyDescent="0.25">
      <c r="AZ8871" s="9">
        <v>1.514792899408284</v>
      </c>
    </row>
    <row r="8872" spans="52:52" x14ac:dyDescent="0.25">
      <c r="AZ8872" s="9">
        <v>3.9763313609467459</v>
      </c>
    </row>
    <row r="8873" spans="52:52" x14ac:dyDescent="0.25">
      <c r="AZ8873" s="9">
        <v>2.4852071005917162</v>
      </c>
    </row>
    <row r="8874" spans="52:52" x14ac:dyDescent="0.25">
      <c r="AZ8874" s="9">
        <v>4.449704142011834</v>
      </c>
    </row>
    <row r="8875" spans="52:52" x14ac:dyDescent="0.25">
      <c r="AZ8875" s="9">
        <v>3.4792899408284024</v>
      </c>
    </row>
    <row r="8876" spans="52:52" x14ac:dyDescent="0.25">
      <c r="AZ8876" s="9">
        <v>3.1005917159763308</v>
      </c>
    </row>
    <row r="8877" spans="52:52" x14ac:dyDescent="0.25">
      <c r="AZ8877" s="9">
        <v>3.3609467455621305</v>
      </c>
    </row>
    <row r="8878" spans="52:52" x14ac:dyDescent="0.25">
      <c r="AZ8878" s="9">
        <v>3.4792899408284019</v>
      </c>
    </row>
    <row r="8879" spans="52:52" x14ac:dyDescent="0.25">
      <c r="AZ8879" s="9">
        <v>3.1005917159763317</v>
      </c>
    </row>
    <row r="8880" spans="52:52" x14ac:dyDescent="0.25">
      <c r="AZ8880" s="9">
        <v>3.0532544378698225</v>
      </c>
    </row>
    <row r="8881" spans="52:52" x14ac:dyDescent="0.25">
      <c r="AZ8881" s="9">
        <v>3.1242603550295858</v>
      </c>
    </row>
    <row r="8882" spans="52:52" x14ac:dyDescent="0.25">
      <c r="AZ8882" s="9">
        <v>4.5917159763313604</v>
      </c>
    </row>
    <row r="8883" spans="52:52" x14ac:dyDescent="0.25">
      <c r="AZ8883" s="9">
        <v>1.514792899408284</v>
      </c>
    </row>
    <row r="8884" spans="52:52" x14ac:dyDescent="0.25">
      <c r="AZ8884" s="9">
        <v>3.9763313609467459</v>
      </c>
    </row>
    <row r="8885" spans="52:52" x14ac:dyDescent="0.25">
      <c r="AZ8885" s="9">
        <v>2.4852071005917162</v>
      </c>
    </row>
    <row r="8886" spans="52:52" x14ac:dyDescent="0.25">
      <c r="AZ8886" s="9">
        <v>4.449704142011834</v>
      </c>
    </row>
    <row r="8887" spans="52:52" x14ac:dyDescent="0.25">
      <c r="AZ8887" s="9">
        <v>3.4792899408284024</v>
      </c>
    </row>
    <row r="8888" spans="52:52" x14ac:dyDescent="0.25">
      <c r="AZ8888" s="9">
        <v>3.1005917159763308</v>
      </c>
    </row>
    <row r="8889" spans="52:52" x14ac:dyDescent="0.25">
      <c r="AZ8889" s="9">
        <v>3.3609467455621305</v>
      </c>
    </row>
    <row r="8890" spans="52:52" x14ac:dyDescent="0.25">
      <c r="AZ8890" s="9">
        <v>3.4792899408284019</v>
      </c>
    </row>
    <row r="8891" spans="52:52" x14ac:dyDescent="0.25">
      <c r="AZ8891" s="9">
        <v>3.1005917159763317</v>
      </c>
    </row>
    <row r="8892" spans="52:52" x14ac:dyDescent="0.25">
      <c r="AZ8892" s="9">
        <v>3.0532544378698225</v>
      </c>
    </row>
    <row r="8893" spans="52:52" x14ac:dyDescent="0.25">
      <c r="AZ8893" s="9">
        <v>3.1242603550295858</v>
      </c>
    </row>
    <row r="8894" spans="52:52" x14ac:dyDescent="0.25">
      <c r="AZ8894" s="9">
        <v>4.5917159763313604</v>
      </c>
    </row>
    <row r="8895" spans="52:52" x14ac:dyDescent="0.25">
      <c r="AZ8895" s="9">
        <v>1.514792899408284</v>
      </c>
    </row>
    <row r="8896" spans="52:52" x14ac:dyDescent="0.25">
      <c r="AZ8896" s="9">
        <v>3.9763313609467459</v>
      </c>
    </row>
    <row r="8897" spans="52:52" x14ac:dyDescent="0.25">
      <c r="AZ8897" s="9">
        <v>2.4852071005917162</v>
      </c>
    </row>
    <row r="8898" spans="52:52" x14ac:dyDescent="0.25">
      <c r="AZ8898" s="9">
        <v>4.449704142011834</v>
      </c>
    </row>
    <row r="8899" spans="52:52" x14ac:dyDescent="0.25">
      <c r="AZ8899" s="9">
        <v>3.4792899408284024</v>
      </c>
    </row>
    <row r="8900" spans="52:52" x14ac:dyDescent="0.25">
      <c r="AZ8900" s="9">
        <v>3.1005917159763308</v>
      </c>
    </row>
    <row r="8901" spans="52:52" x14ac:dyDescent="0.25">
      <c r="AZ8901" s="9">
        <v>3.3609467455621305</v>
      </c>
    </row>
    <row r="8902" spans="52:52" x14ac:dyDescent="0.25">
      <c r="AZ8902" s="9">
        <v>3.4792899408284019</v>
      </c>
    </row>
    <row r="8903" spans="52:52" x14ac:dyDescent="0.25">
      <c r="AZ8903" s="9">
        <v>3.1005917159763317</v>
      </c>
    </row>
    <row r="8904" spans="52:52" x14ac:dyDescent="0.25">
      <c r="AZ8904" s="9">
        <v>3.0532544378698225</v>
      </c>
    </row>
    <row r="8905" spans="52:52" x14ac:dyDescent="0.25">
      <c r="AZ8905" s="9">
        <v>3.1242603550295858</v>
      </c>
    </row>
    <row r="8906" spans="52:52" x14ac:dyDescent="0.25">
      <c r="AZ8906" s="9">
        <v>4.5917159763313604</v>
      </c>
    </row>
    <row r="8907" spans="52:52" x14ac:dyDescent="0.25">
      <c r="AZ8907" s="9">
        <v>1.514792899408284</v>
      </c>
    </row>
    <row r="8908" spans="52:52" x14ac:dyDescent="0.25">
      <c r="AZ8908" s="9">
        <v>3.9763313609467459</v>
      </c>
    </row>
    <row r="8909" spans="52:52" x14ac:dyDescent="0.25">
      <c r="AZ8909" s="9">
        <v>2.4852071005917162</v>
      </c>
    </row>
    <row r="8910" spans="52:52" x14ac:dyDescent="0.25">
      <c r="AZ8910" s="9">
        <v>4.449704142011834</v>
      </c>
    </row>
    <row r="8911" spans="52:52" x14ac:dyDescent="0.25">
      <c r="AZ8911" s="9">
        <v>3.4792899408284024</v>
      </c>
    </row>
    <row r="8912" spans="52:52" x14ac:dyDescent="0.25">
      <c r="AZ8912" s="9">
        <v>3.1005917159763308</v>
      </c>
    </row>
    <row r="8913" spans="52:52" x14ac:dyDescent="0.25">
      <c r="AZ8913" s="9">
        <v>3.3609467455621305</v>
      </c>
    </row>
    <row r="8914" spans="52:52" x14ac:dyDescent="0.25">
      <c r="AZ8914" s="9">
        <v>3.4792899408284019</v>
      </c>
    </row>
    <row r="8915" spans="52:52" x14ac:dyDescent="0.25">
      <c r="AZ8915" s="9">
        <v>3.1005917159763317</v>
      </c>
    </row>
    <row r="8916" spans="52:52" x14ac:dyDescent="0.25">
      <c r="AZ8916" s="9">
        <v>3.0532544378698225</v>
      </c>
    </row>
    <row r="8917" spans="52:52" x14ac:dyDescent="0.25">
      <c r="AZ8917" s="9">
        <v>3.1242603550295858</v>
      </c>
    </row>
    <row r="8918" spans="52:52" x14ac:dyDescent="0.25">
      <c r="AZ8918" s="9">
        <v>4.5917159763313604</v>
      </c>
    </row>
    <row r="8919" spans="52:52" x14ac:dyDescent="0.25">
      <c r="AZ8919" s="9">
        <v>1.514792899408284</v>
      </c>
    </row>
    <row r="8920" spans="52:52" x14ac:dyDescent="0.25">
      <c r="AZ8920" s="9">
        <v>3.9763313609467459</v>
      </c>
    </row>
    <row r="8921" spans="52:52" x14ac:dyDescent="0.25">
      <c r="AZ8921" s="9">
        <v>2.4852071005917162</v>
      </c>
    </row>
    <row r="8922" spans="52:52" x14ac:dyDescent="0.25">
      <c r="AZ8922" s="9">
        <v>4.449704142011834</v>
      </c>
    </row>
    <row r="8923" spans="52:52" x14ac:dyDescent="0.25">
      <c r="AZ8923" s="9">
        <v>3.4792899408284024</v>
      </c>
    </row>
    <row r="8924" spans="52:52" x14ac:dyDescent="0.25">
      <c r="AZ8924" s="9">
        <v>3.1005917159763308</v>
      </c>
    </row>
    <row r="8925" spans="52:52" x14ac:dyDescent="0.25">
      <c r="AZ8925" s="9">
        <v>3.3609467455621305</v>
      </c>
    </row>
    <row r="8926" spans="52:52" x14ac:dyDescent="0.25">
      <c r="AZ8926" s="9">
        <v>3.4792899408284019</v>
      </c>
    </row>
    <row r="8927" spans="52:52" x14ac:dyDescent="0.25">
      <c r="AZ8927" s="9">
        <v>3.1005917159763317</v>
      </c>
    </row>
    <row r="8928" spans="52:52" x14ac:dyDescent="0.25">
      <c r="AZ8928" s="9">
        <v>3.0532544378698225</v>
      </c>
    </row>
    <row r="8929" spans="52:52" x14ac:dyDescent="0.25">
      <c r="AZ8929" s="9">
        <v>3.1242603550295858</v>
      </c>
    </row>
    <row r="8930" spans="52:52" x14ac:dyDescent="0.25">
      <c r="AZ8930" s="9">
        <v>4.5917159763313604</v>
      </c>
    </row>
    <row r="8931" spans="52:52" x14ac:dyDescent="0.25">
      <c r="AZ8931" s="9">
        <v>1.514792899408284</v>
      </c>
    </row>
    <row r="8932" spans="52:52" x14ac:dyDescent="0.25">
      <c r="AZ8932" s="9">
        <v>3.9763313609467459</v>
      </c>
    </row>
    <row r="8933" spans="52:52" x14ac:dyDescent="0.25">
      <c r="AZ8933" s="9">
        <v>2.4852071005917162</v>
      </c>
    </row>
    <row r="8934" spans="52:52" x14ac:dyDescent="0.25">
      <c r="AZ8934" s="9">
        <v>4.449704142011834</v>
      </c>
    </row>
    <row r="8935" spans="52:52" x14ac:dyDescent="0.25">
      <c r="AZ8935" s="9">
        <v>3.4792899408284024</v>
      </c>
    </row>
    <row r="8936" spans="52:52" x14ac:dyDescent="0.25">
      <c r="AZ8936" s="9">
        <v>3.1005917159763308</v>
      </c>
    </row>
    <row r="8937" spans="52:52" x14ac:dyDescent="0.25">
      <c r="AZ8937" s="9">
        <v>3.3609467455621305</v>
      </c>
    </row>
    <row r="8938" spans="52:52" x14ac:dyDescent="0.25">
      <c r="AZ8938" s="9">
        <v>3.4792899408284019</v>
      </c>
    </row>
    <row r="8939" spans="52:52" x14ac:dyDescent="0.25">
      <c r="AZ8939" s="9">
        <v>3.1005917159763317</v>
      </c>
    </row>
    <row r="8940" spans="52:52" x14ac:dyDescent="0.25">
      <c r="AZ8940" s="9">
        <v>3.0532544378698225</v>
      </c>
    </row>
    <row r="8941" spans="52:52" x14ac:dyDescent="0.25">
      <c r="AZ8941" s="9">
        <v>3.1242603550295858</v>
      </c>
    </row>
    <row r="8942" spans="52:52" x14ac:dyDescent="0.25">
      <c r="AZ8942" s="9">
        <v>4.5917159763313604</v>
      </c>
    </row>
    <row r="8943" spans="52:52" x14ac:dyDescent="0.25">
      <c r="AZ8943" s="9">
        <v>1.514792899408284</v>
      </c>
    </row>
    <row r="8944" spans="52:52" x14ac:dyDescent="0.25">
      <c r="AZ8944" s="9">
        <v>3.9763313609467459</v>
      </c>
    </row>
    <row r="8945" spans="52:52" x14ac:dyDescent="0.25">
      <c r="AZ8945" s="9">
        <v>2.4852071005917162</v>
      </c>
    </row>
    <row r="8946" spans="52:52" x14ac:dyDescent="0.25">
      <c r="AZ8946" s="9">
        <v>4.449704142011834</v>
      </c>
    </row>
    <row r="8947" spans="52:52" x14ac:dyDescent="0.25">
      <c r="AZ8947" s="9">
        <v>3.4792899408284024</v>
      </c>
    </row>
    <row r="8948" spans="52:52" x14ac:dyDescent="0.25">
      <c r="AZ8948" s="9">
        <v>3.1005917159763308</v>
      </c>
    </row>
    <row r="8949" spans="52:52" x14ac:dyDescent="0.25">
      <c r="AZ8949" s="9">
        <v>3.3609467455621305</v>
      </c>
    </row>
    <row r="8950" spans="52:52" x14ac:dyDescent="0.25">
      <c r="AZ8950" s="9">
        <v>3.4792899408284019</v>
      </c>
    </row>
    <row r="8951" spans="52:52" x14ac:dyDescent="0.25">
      <c r="AZ8951" s="9">
        <v>3.1005917159763317</v>
      </c>
    </row>
    <row r="8952" spans="52:52" x14ac:dyDescent="0.25">
      <c r="AZ8952" s="9">
        <v>3.0532544378698225</v>
      </c>
    </row>
    <row r="8953" spans="52:52" x14ac:dyDescent="0.25">
      <c r="AZ8953" s="9">
        <v>3.1242603550295858</v>
      </c>
    </row>
    <row r="8954" spans="52:52" x14ac:dyDescent="0.25">
      <c r="AZ8954" s="9">
        <v>4.5917159763313604</v>
      </c>
    </row>
    <row r="8955" spans="52:52" x14ac:dyDescent="0.25">
      <c r="AZ8955" s="9">
        <v>1.514792899408284</v>
      </c>
    </row>
    <row r="8956" spans="52:52" x14ac:dyDescent="0.25">
      <c r="AZ8956" s="9">
        <v>3.9763313609467459</v>
      </c>
    </row>
    <row r="8957" spans="52:52" x14ac:dyDescent="0.25">
      <c r="AZ8957" s="9">
        <v>2.4852071005917162</v>
      </c>
    </row>
    <row r="8958" spans="52:52" x14ac:dyDescent="0.25">
      <c r="AZ8958" s="9">
        <v>4.449704142011834</v>
      </c>
    </row>
    <row r="8959" spans="52:52" x14ac:dyDescent="0.25">
      <c r="AZ8959" s="9">
        <v>3.4792899408284024</v>
      </c>
    </row>
    <row r="8960" spans="52:52" x14ac:dyDescent="0.25">
      <c r="AZ8960" s="9">
        <v>3.1005917159763308</v>
      </c>
    </row>
    <row r="8961" spans="52:52" x14ac:dyDescent="0.25">
      <c r="AZ8961" s="9">
        <v>3.3609467455621305</v>
      </c>
    </row>
    <row r="8962" spans="52:52" x14ac:dyDescent="0.25">
      <c r="AZ8962" s="9">
        <v>3.4792899408284019</v>
      </c>
    </row>
    <row r="8963" spans="52:52" x14ac:dyDescent="0.25">
      <c r="AZ8963" s="9">
        <v>3.1005917159763317</v>
      </c>
    </row>
    <row r="8964" spans="52:52" x14ac:dyDescent="0.25">
      <c r="AZ8964" s="9">
        <v>3.0532544378698225</v>
      </c>
    </row>
    <row r="8965" spans="52:52" x14ac:dyDescent="0.25">
      <c r="AZ8965" s="9">
        <v>3.1242603550295858</v>
      </c>
    </row>
    <row r="8966" spans="52:52" x14ac:dyDescent="0.25">
      <c r="AZ8966" s="9">
        <v>4.5917159763313604</v>
      </c>
    </row>
    <row r="8967" spans="52:52" x14ac:dyDescent="0.25">
      <c r="AZ8967" s="9">
        <v>1.514792899408284</v>
      </c>
    </row>
    <row r="8968" spans="52:52" x14ac:dyDescent="0.25">
      <c r="AZ8968" s="9">
        <v>3.9763313609467459</v>
      </c>
    </row>
    <row r="8969" spans="52:52" x14ac:dyDescent="0.25">
      <c r="AZ8969" s="9">
        <v>2.4852071005917162</v>
      </c>
    </row>
    <row r="8970" spans="52:52" x14ac:dyDescent="0.25">
      <c r="AZ8970" s="9">
        <v>4.449704142011834</v>
      </c>
    </row>
    <row r="8971" spans="52:52" x14ac:dyDescent="0.25">
      <c r="AZ8971" s="9">
        <v>3.4792899408284024</v>
      </c>
    </row>
    <row r="8972" spans="52:52" x14ac:dyDescent="0.25">
      <c r="AZ8972" s="9">
        <v>3.1005917159763308</v>
      </c>
    </row>
    <row r="8973" spans="52:52" x14ac:dyDescent="0.25">
      <c r="AZ8973" s="9">
        <v>3.3609467455621305</v>
      </c>
    </row>
    <row r="8974" spans="52:52" x14ac:dyDescent="0.25">
      <c r="AZ8974" s="9">
        <v>3.4792899408284019</v>
      </c>
    </row>
    <row r="8975" spans="52:52" x14ac:dyDescent="0.25">
      <c r="AZ8975" s="9">
        <v>3.1005917159763317</v>
      </c>
    </row>
    <row r="8976" spans="52:52" x14ac:dyDescent="0.25">
      <c r="AZ8976" s="9">
        <v>3.0532544378698225</v>
      </c>
    </row>
    <row r="8977" spans="52:52" x14ac:dyDescent="0.25">
      <c r="AZ8977" s="9">
        <v>3.1242603550295858</v>
      </c>
    </row>
    <row r="8978" spans="52:52" x14ac:dyDescent="0.25">
      <c r="AZ8978" s="9">
        <v>4.5917159763313604</v>
      </c>
    </row>
    <row r="8979" spans="52:52" x14ac:dyDescent="0.25">
      <c r="AZ8979" s="9">
        <v>1.514792899408284</v>
      </c>
    </row>
    <row r="8980" spans="52:52" x14ac:dyDescent="0.25">
      <c r="AZ8980" s="9">
        <v>3.9763313609467459</v>
      </c>
    </row>
    <row r="8981" spans="52:52" x14ac:dyDescent="0.25">
      <c r="AZ8981" s="9">
        <v>2.4852071005917162</v>
      </c>
    </row>
    <row r="8982" spans="52:52" x14ac:dyDescent="0.25">
      <c r="AZ8982" s="9">
        <v>4.449704142011834</v>
      </c>
    </row>
    <row r="8983" spans="52:52" x14ac:dyDescent="0.25">
      <c r="AZ8983" s="9">
        <v>3.4792899408284024</v>
      </c>
    </row>
    <row r="8984" spans="52:52" x14ac:dyDescent="0.25">
      <c r="AZ8984" s="9">
        <v>3.1005917159763308</v>
      </c>
    </row>
    <row r="8985" spans="52:52" x14ac:dyDescent="0.25">
      <c r="AZ8985" s="9">
        <v>3.3609467455621305</v>
      </c>
    </row>
    <row r="8986" spans="52:52" x14ac:dyDescent="0.25">
      <c r="AZ8986" s="9">
        <v>3.4792899408284019</v>
      </c>
    </row>
    <row r="8987" spans="52:52" x14ac:dyDescent="0.25">
      <c r="AZ8987" s="9">
        <v>3.1005917159763317</v>
      </c>
    </row>
    <row r="8988" spans="52:52" x14ac:dyDescent="0.25">
      <c r="AZ8988" s="9">
        <v>3.0532544378698225</v>
      </c>
    </row>
    <row r="8989" spans="52:52" x14ac:dyDescent="0.25">
      <c r="AZ8989" s="9">
        <v>3.1242603550295858</v>
      </c>
    </row>
    <row r="8990" spans="52:52" x14ac:dyDescent="0.25">
      <c r="AZ8990" s="9">
        <v>4.5917159763313604</v>
      </c>
    </row>
    <row r="8991" spans="52:52" x14ac:dyDescent="0.25">
      <c r="AZ8991" s="9">
        <v>1.514792899408284</v>
      </c>
    </row>
    <row r="8992" spans="52:52" x14ac:dyDescent="0.25">
      <c r="AZ8992" s="9">
        <v>3.9763313609467459</v>
      </c>
    </row>
    <row r="8993" spans="52:52" x14ac:dyDescent="0.25">
      <c r="AZ8993" s="9">
        <v>2.4852071005917162</v>
      </c>
    </row>
    <row r="8994" spans="52:52" x14ac:dyDescent="0.25">
      <c r="AZ8994" s="9">
        <v>4.449704142011834</v>
      </c>
    </row>
    <row r="8995" spans="52:52" x14ac:dyDescent="0.25">
      <c r="AZ8995" s="9">
        <v>3.4792899408284024</v>
      </c>
    </row>
    <row r="8996" spans="52:52" x14ac:dyDescent="0.25">
      <c r="AZ8996" s="9">
        <v>3.1005917159763308</v>
      </c>
    </row>
    <row r="8997" spans="52:52" x14ac:dyDescent="0.25">
      <c r="AZ8997" s="9">
        <v>3.3609467455621305</v>
      </c>
    </row>
    <row r="8998" spans="52:52" x14ac:dyDescent="0.25">
      <c r="AZ8998" s="9">
        <v>3.4792899408284019</v>
      </c>
    </row>
    <row r="8999" spans="52:52" x14ac:dyDescent="0.25">
      <c r="AZ8999" s="9">
        <v>3.1005917159763317</v>
      </c>
    </row>
    <row r="9000" spans="52:52" x14ac:dyDescent="0.25">
      <c r="AZ9000" s="9">
        <v>3.0532544378698225</v>
      </c>
    </row>
    <row r="9001" spans="52:52" x14ac:dyDescent="0.25">
      <c r="AZ9001" s="9">
        <v>3.1242603550295858</v>
      </c>
    </row>
    <row r="9002" spans="52:52" x14ac:dyDescent="0.25">
      <c r="AZ9002" s="9">
        <v>4.5917159763313604</v>
      </c>
    </row>
    <row r="9003" spans="52:52" x14ac:dyDescent="0.25">
      <c r="AZ9003" s="9">
        <v>1.514792899408284</v>
      </c>
    </row>
    <row r="9004" spans="52:52" x14ac:dyDescent="0.25">
      <c r="AZ9004" s="9">
        <v>3.9763313609467459</v>
      </c>
    </row>
    <row r="9005" spans="52:52" x14ac:dyDescent="0.25">
      <c r="AZ9005" s="9">
        <v>2.4852071005917162</v>
      </c>
    </row>
    <row r="9006" spans="52:52" x14ac:dyDescent="0.25">
      <c r="AZ9006" s="9">
        <v>4.449704142011834</v>
      </c>
    </row>
    <row r="9007" spans="52:52" x14ac:dyDescent="0.25">
      <c r="AZ9007" s="9">
        <v>3.4792899408284024</v>
      </c>
    </row>
    <row r="9008" spans="52:52" x14ac:dyDescent="0.25">
      <c r="AZ9008" s="9">
        <v>3.1005917159763308</v>
      </c>
    </row>
    <row r="9009" spans="52:52" x14ac:dyDescent="0.25">
      <c r="AZ9009" s="9">
        <v>3.3609467455621305</v>
      </c>
    </row>
    <row r="9010" spans="52:52" x14ac:dyDescent="0.25">
      <c r="AZ9010" s="9">
        <v>3.4792899408284019</v>
      </c>
    </row>
    <row r="9011" spans="52:52" x14ac:dyDescent="0.25">
      <c r="AZ9011" s="9">
        <v>3.1005917159763317</v>
      </c>
    </row>
    <row r="9012" spans="52:52" x14ac:dyDescent="0.25">
      <c r="AZ9012" s="9">
        <v>3.0532544378698225</v>
      </c>
    </row>
    <row r="9013" spans="52:52" x14ac:dyDescent="0.25">
      <c r="AZ9013" s="9">
        <v>3.1242603550295858</v>
      </c>
    </row>
    <row r="9014" spans="52:52" x14ac:dyDescent="0.25">
      <c r="AZ9014" s="9">
        <v>4.5917159763313604</v>
      </c>
    </row>
    <row r="9015" spans="52:52" x14ac:dyDescent="0.25">
      <c r="AZ9015" s="9">
        <v>1.514792899408284</v>
      </c>
    </row>
    <row r="9016" spans="52:52" x14ac:dyDescent="0.25">
      <c r="AZ9016" s="9">
        <v>3.9763313609467459</v>
      </c>
    </row>
    <row r="9017" spans="52:52" x14ac:dyDescent="0.25">
      <c r="AZ9017" s="9">
        <v>2.4852071005917162</v>
      </c>
    </row>
    <row r="9018" spans="52:52" x14ac:dyDescent="0.25">
      <c r="AZ9018" s="9">
        <v>4.449704142011834</v>
      </c>
    </row>
    <row r="9019" spans="52:52" x14ac:dyDescent="0.25">
      <c r="AZ9019" s="9">
        <v>3.4792899408284024</v>
      </c>
    </row>
    <row r="9020" spans="52:52" x14ac:dyDescent="0.25">
      <c r="AZ9020" s="9">
        <v>3.1005917159763308</v>
      </c>
    </row>
    <row r="9021" spans="52:52" x14ac:dyDescent="0.25">
      <c r="AZ9021" s="9">
        <v>3.3609467455621305</v>
      </c>
    </row>
    <row r="9022" spans="52:52" x14ac:dyDescent="0.25">
      <c r="AZ9022" s="9">
        <v>3.4792899408284019</v>
      </c>
    </row>
    <row r="9023" spans="52:52" x14ac:dyDescent="0.25">
      <c r="AZ9023" s="9">
        <v>3.1005917159763317</v>
      </c>
    </row>
    <row r="9024" spans="52:52" x14ac:dyDescent="0.25">
      <c r="AZ9024" s="9">
        <v>3.0532544378698225</v>
      </c>
    </row>
    <row r="9025" spans="52:52" x14ac:dyDescent="0.25">
      <c r="AZ9025" s="9">
        <v>3.1242603550295858</v>
      </c>
    </row>
    <row r="9026" spans="52:52" x14ac:dyDescent="0.25">
      <c r="AZ9026" s="9">
        <v>4.5917159763313604</v>
      </c>
    </row>
    <row r="9027" spans="52:52" x14ac:dyDescent="0.25">
      <c r="AZ9027" s="9">
        <v>1.514792899408284</v>
      </c>
    </row>
    <row r="9028" spans="52:52" x14ac:dyDescent="0.25">
      <c r="AZ9028" s="9">
        <v>3.9763313609467459</v>
      </c>
    </row>
    <row r="9029" spans="52:52" x14ac:dyDescent="0.25">
      <c r="AZ9029" s="9">
        <v>2.4852071005917162</v>
      </c>
    </row>
    <row r="9030" spans="52:52" x14ac:dyDescent="0.25">
      <c r="AZ9030" s="9">
        <v>4.449704142011834</v>
      </c>
    </row>
    <row r="9031" spans="52:52" x14ac:dyDescent="0.25">
      <c r="AZ9031" s="9">
        <v>3.4792899408284024</v>
      </c>
    </row>
    <row r="9032" spans="52:52" x14ac:dyDescent="0.25">
      <c r="AZ9032" s="9">
        <v>3.1005917159763308</v>
      </c>
    </row>
    <row r="9033" spans="52:52" x14ac:dyDescent="0.25">
      <c r="AZ9033" s="9">
        <v>3.3609467455621305</v>
      </c>
    </row>
    <row r="9034" spans="52:52" x14ac:dyDescent="0.25">
      <c r="AZ9034" s="9">
        <v>3.4792899408284019</v>
      </c>
    </row>
    <row r="9035" spans="52:52" x14ac:dyDescent="0.25">
      <c r="AZ9035" s="9">
        <v>3.1005917159763317</v>
      </c>
    </row>
    <row r="9036" spans="52:52" x14ac:dyDescent="0.25">
      <c r="AZ9036" s="9">
        <v>3.0532544378698225</v>
      </c>
    </row>
    <row r="9037" spans="52:52" x14ac:dyDescent="0.25">
      <c r="AZ9037" s="9">
        <v>3.1242603550295858</v>
      </c>
    </row>
    <row r="9038" spans="52:52" x14ac:dyDescent="0.25">
      <c r="AZ9038" s="9">
        <v>4.5917159763313604</v>
      </c>
    </row>
    <row r="9039" spans="52:52" x14ac:dyDescent="0.25">
      <c r="AZ9039" s="9">
        <v>1.514792899408284</v>
      </c>
    </row>
    <row r="9040" spans="52:52" x14ac:dyDescent="0.25">
      <c r="AZ9040" s="9">
        <v>3.9763313609467459</v>
      </c>
    </row>
    <row r="9041" spans="52:52" x14ac:dyDescent="0.25">
      <c r="AZ9041" s="9">
        <v>2.4852071005917162</v>
      </c>
    </row>
    <row r="9042" spans="52:52" x14ac:dyDescent="0.25">
      <c r="AZ9042" s="9">
        <v>4.449704142011834</v>
      </c>
    </row>
    <row r="9043" spans="52:52" x14ac:dyDescent="0.25">
      <c r="AZ9043" s="9">
        <v>3.4792899408284024</v>
      </c>
    </row>
    <row r="9044" spans="52:52" x14ac:dyDescent="0.25">
      <c r="AZ9044" s="9">
        <v>3.1005917159763308</v>
      </c>
    </row>
    <row r="9045" spans="52:52" x14ac:dyDescent="0.25">
      <c r="AZ9045" s="9">
        <v>3.3609467455621305</v>
      </c>
    </row>
    <row r="9046" spans="52:52" x14ac:dyDescent="0.25">
      <c r="AZ9046" s="9">
        <v>3.4792899408284019</v>
      </c>
    </row>
    <row r="9047" spans="52:52" x14ac:dyDescent="0.25">
      <c r="AZ9047" s="9">
        <v>3.1005917159763317</v>
      </c>
    </row>
    <row r="9048" spans="52:52" x14ac:dyDescent="0.25">
      <c r="AZ9048" s="9">
        <v>3.0532544378698225</v>
      </c>
    </row>
    <row r="9049" spans="52:52" x14ac:dyDescent="0.25">
      <c r="AZ9049" s="9">
        <v>3.1242603550295858</v>
      </c>
    </row>
    <row r="9050" spans="52:52" x14ac:dyDescent="0.25">
      <c r="AZ9050" s="9">
        <v>4.5917159763313604</v>
      </c>
    </row>
    <row r="9051" spans="52:52" x14ac:dyDescent="0.25">
      <c r="AZ9051" s="9">
        <v>1.514792899408284</v>
      </c>
    </row>
    <row r="9052" spans="52:52" x14ac:dyDescent="0.25">
      <c r="AZ9052" s="9">
        <v>3.9763313609467459</v>
      </c>
    </row>
    <row r="9053" spans="52:52" x14ac:dyDescent="0.25">
      <c r="AZ9053" s="9">
        <v>2.4852071005917162</v>
      </c>
    </row>
    <row r="9054" spans="52:52" x14ac:dyDescent="0.25">
      <c r="AZ9054" s="9">
        <v>4.449704142011834</v>
      </c>
    </row>
    <row r="9055" spans="52:52" x14ac:dyDescent="0.25">
      <c r="AZ9055" s="9">
        <v>3.4792899408284024</v>
      </c>
    </row>
    <row r="9056" spans="52:52" x14ac:dyDescent="0.25">
      <c r="AZ9056" s="9">
        <v>3.1005917159763308</v>
      </c>
    </row>
    <row r="9057" spans="52:52" x14ac:dyDescent="0.25">
      <c r="AZ9057" s="9">
        <v>3.3609467455621305</v>
      </c>
    </row>
    <row r="9058" spans="52:52" x14ac:dyDescent="0.25">
      <c r="AZ9058" s="9">
        <v>3.4792899408284019</v>
      </c>
    </row>
    <row r="9059" spans="52:52" x14ac:dyDescent="0.25">
      <c r="AZ9059" s="9">
        <v>3.1005917159763317</v>
      </c>
    </row>
    <row r="9060" spans="52:52" x14ac:dyDescent="0.25">
      <c r="AZ9060" s="9">
        <v>3.0532544378698225</v>
      </c>
    </row>
    <row r="9061" spans="52:52" x14ac:dyDescent="0.25">
      <c r="AZ9061" s="9">
        <v>3.1242603550295858</v>
      </c>
    </row>
    <row r="9062" spans="52:52" x14ac:dyDescent="0.25">
      <c r="AZ9062" s="9">
        <v>4.5917159763313604</v>
      </c>
    </row>
    <row r="9063" spans="52:52" x14ac:dyDescent="0.25">
      <c r="AZ9063" s="9">
        <v>1.514792899408284</v>
      </c>
    </row>
    <row r="9064" spans="52:52" x14ac:dyDescent="0.25">
      <c r="AZ9064" s="9">
        <v>3.9763313609467459</v>
      </c>
    </row>
    <row r="9065" spans="52:52" x14ac:dyDescent="0.25">
      <c r="AZ9065" s="9">
        <v>2.4852071005917162</v>
      </c>
    </row>
    <row r="9066" spans="52:52" x14ac:dyDescent="0.25">
      <c r="AZ9066" s="9">
        <v>4.449704142011834</v>
      </c>
    </row>
    <row r="9067" spans="52:52" x14ac:dyDescent="0.25">
      <c r="AZ9067" s="9">
        <v>3.4792899408284024</v>
      </c>
    </row>
    <row r="9068" spans="52:52" x14ac:dyDescent="0.25">
      <c r="AZ9068" s="9">
        <v>3.1005917159763308</v>
      </c>
    </row>
    <row r="9069" spans="52:52" x14ac:dyDescent="0.25">
      <c r="AZ9069" s="9">
        <v>3.3609467455621305</v>
      </c>
    </row>
    <row r="9070" spans="52:52" x14ac:dyDescent="0.25">
      <c r="AZ9070" s="9">
        <v>3.4792899408284019</v>
      </c>
    </row>
    <row r="9071" spans="52:52" x14ac:dyDescent="0.25">
      <c r="AZ9071" s="9">
        <v>3.1005917159763317</v>
      </c>
    </row>
    <row r="9072" spans="52:52" x14ac:dyDescent="0.25">
      <c r="AZ9072" s="9">
        <v>3.0532544378698225</v>
      </c>
    </row>
    <row r="9073" spans="52:52" x14ac:dyDescent="0.25">
      <c r="AZ9073" s="9">
        <v>3.1242603550295858</v>
      </c>
    </row>
    <row r="9074" spans="52:52" x14ac:dyDescent="0.25">
      <c r="AZ9074" s="9">
        <v>4.5917159763313604</v>
      </c>
    </row>
    <row r="9075" spans="52:52" x14ac:dyDescent="0.25">
      <c r="AZ9075" s="9">
        <v>1.514792899408284</v>
      </c>
    </row>
    <row r="9076" spans="52:52" x14ac:dyDescent="0.25">
      <c r="AZ9076" s="9">
        <v>3.9763313609467459</v>
      </c>
    </row>
    <row r="9077" spans="52:52" x14ac:dyDescent="0.25">
      <c r="AZ9077" s="9">
        <v>2.4852071005917162</v>
      </c>
    </row>
    <row r="9078" spans="52:52" x14ac:dyDescent="0.25">
      <c r="AZ9078" s="9">
        <v>4.449704142011834</v>
      </c>
    </row>
    <row r="9079" spans="52:52" x14ac:dyDescent="0.25">
      <c r="AZ9079" s="9">
        <v>3.4792899408284024</v>
      </c>
    </row>
    <row r="9080" spans="52:52" x14ac:dyDescent="0.25">
      <c r="AZ9080" s="9">
        <v>3.1005917159763308</v>
      </c>
    </row>
    <row r="9081" spans="52:52" x14ac:dyDescent="0.25">
      <c r="AZ9081" s="9">
        <v>3.3609467455621305</v>
      </c>
    </row>
    <row r="9082" spans="52:52" x14ac:dyDescent="0.25">
      <c r="AZ9082" s="9">
        <v>3.4792899408284019</v>
      </c>
    </row>
    <row r="9083" spans="52:52" x14ac:dyDescent="0.25">
      <c r="AZ9083" s="9">
        <v>3.1005917159763317</v>
      </c>
    </row>
    <row r="9084" spans="52:52" x14ac:dyDescent="0.25">
      <c r="AZ9084" s="9">
        <v>3.0532544378698225</v>
      </c>
    </row>
    <row r="9085" spans="52:52" x14ac:dyDescent="0.25">
      <c r="AZ9085" s="9">
        <v>3.1242603550295858</v>
      </c>
    </row>
    <row r="9086" spans="52:52" x14ac:dyDescent="0.25">
      <c r="AZ9086" s="9">
        <v>4.5917159763313604</v>
      </c>
    </row>
    <row r="9087" spans="52:52" x14ac:dyDescent="0.25">
      <c r="AZ9087" s="9">
        <v>1.514792899408284</v>
      </c>
    </row>
    <row r="9088" spans="52:52" x14ac:dyDescent="0.25">
      <c r="AZ9088" s="9">
        <v>3.9763313609467459</v>
      </c>
    </row>
    <row r="9089" spans="52:52" x14ac:dyDescent="0.25">
      <c r="AZ9089" s="9">
        <v>2.4852071005917162</v>
      </c>
    </row>
    <row r="9090" spans="52:52" x14ac:dyDescent="0.25">
      <c r="AZ9090" s="9">
        <v>4.449704142011834</v>
      </c>
    </row>
    <row r="9091" spans="52:52" x14ac:dyDescent="0.25">
      <c r="AZ9091" s="9">
        <v>3.4792899408284024</v>
      </c>
    </row>
    <row r="9092" spans="52:52" x14ac:dyDescent="0.25">
      <c r="AZ9092" s="9">
        <v>3.1005917159763308</v>
      </c>
    </row>
    <row r="9093" spans="52:52" x14ac:dyDescent="0.25">
      <c r="AZ9093" s="9">
        <v>3.3609467455621305</v>
      </c>
    </row>
    <row r="9094" spans="52:52" x14ac:dyDescent="0.25">
      <c r="AZ9094" s="9">
        <v>3.4792899408284019</v>
      </c>
    </row>
    <row r="9095" spans="52:52" x14ac:dyDescent="0.25">
      <c r="AZ9095" s="9">
        <v>3.1005917159763317</v>
      </c>
    </row>
    <row r="9096" spans="52:52" x14ac:dyDescent="0.25">
      <c r="AZ9096" s="9">
        <v>3.0532544378698225</v>
      </c>
    </row>
    <row r="9097" spans="52:52" x14ac:dyDescent="0.25">
      <c r="AZ9097" s="9">
        <v>3.1242603550295858</v>
      </c>
    </row>
    <row r="9098" spans="52:52" x14ac:dyDescent="0.25">
      <c r="AZ9098" s="9">
        <v>4.5917159763313604</v>
      </c>
    </row>
    <row r="9099" spans="52:52" x14ac:dyDescent="0.25">
      <c r="AZ9099" s="9">
        <v>1.514792899408284</v>
      </c>
    </row>
    <row r="9100" spans="52:52" x14ac:dyDescent="0.25">
      <c r="AZ9100" s="9">
        <v>3.9763313609467459</v>
      </c>
    </row>
    <row r="9101" spans="52:52" x14ac:dyDescent="0.25">
      <c r="AZ9101" s="9">
        <v>2.4852071005917162</v>
      </c>
    </row>
    <row r="9102" spans="52:52" x14ac:dyDescent="0.25">
      <c r="AZ9102" s="9">
        <v>4.449704142011834</v>
      </c>
    </row>
    <row r="9103" spans="52:52" x14ac:dyDescent="0.25">
      <c r="AZ9103" s="9">
        <v>3.4792899408284024</v>
      </c>
    </row>
    <row r="9104" spans="52:52" x14ac:dyDescent="0.25">
      <c r="AZ9104" s="9">
        <v>3.1005917159763308</v>
      </c>
    </row>
    <row r="9105" spans="52:52" x14ac:dyDescent="0.25">
      <c r="AZ9105" s="9">
        <v>3.3609467455621305</v>
      </c>
    </row>
    <row r="9106" spans="52:52" x14ac:dyDescent="0.25">
      <c r="AZ9106" s="9">
        <v>3.4792899408284019</v>
      </c>
    </row>
    <row r="9107" spans="52:52" x14ac:dyDescent="0.25">
      <c r="AZ9107" s="9">
        <v>3.1005917159763317</v>
      </c>
    </row>
    <row r="9108" spans="52:52" x14ac:dyDescent="0.25">
      <c r="AZ9108" s="9">
        <v>3.0532544378698225</v>
      </c>
    </row>
    <row r="9109" spans="52:52" x14ac:dyDescent="0.25">
      <c r="AZ9109" s="9">
        <v>3.1242603550295858</v>
      </c>
    </row>
    <row r="9110" spans="52:52" x14ac:dyDescent="0.25">
      <c r="AZ9110" s="9">
        <v>4.5917159763313604</v>
      </c>
    </row>
    <row r="9111" spans="52:52" x14ac:dyDescent="0.25">
      <c r="AZ9111" s="9">
        <v>1.514792899408284</v>
      </c>
    </row>
    <row r="9112" spans="52:52" x14ac:dyDescent="0.25">
      <c r="AZ9112" s="9">
        <v>3.9763313609467459</v>
      </c>
    </row>
    <row r="9113" spans="52:52" x14ac:dyDescent="0.25">
      <c r="AZ9113" s="9">
        <v>2.4852071005917162</v>
      </c>
    </row>
    <row r="9114" spans="52:52" x14ac:dyDescent="0.25">
      <c r="AZ9114" s="9">
        <v>4.449704142011834</v>
      </c>
    </row>
    <row r="9115" spans="52:52" x14ac:dyDescent="0.25">
      <c r="AZ9115" s="9">
        <v>3.4792899408284024</v>
      </c>
    </row>
    <row r="9116" spans="52:52" x14ac:dyDescent="0.25">
      <c r="AZ9116" s="9">
        <v>3.1005917159763308</v>
      </c>
    </row>
    <row r="9117" spans="52:52" x14ac:dyDescent="0.25">
      <c r="AZ9117" s="9">
        <v>3.3609467455621305</v>
      </c>
    </row>
    <row r="9118" spans="52:52" x14ac:dyDescent="0.25">
      <c r="AZ9118" s="9">
        <v>3.4792899408284019</v>
      </c>
    </row>
    <row r="9119" spans="52:52" x14ac:dyDescent="0.25">
      <c r="AZ9119" s="9">
        <v>3.1005917159763317</v>
      </c>
    </row>
    <row r="9120" spans="52:52" x14ac:dyDescent="0.25">
      <c r="AZ9120" s="9">
        <v>3.0532544378698225</v>
      </c>
    </row>
    <row r="9121" spans="52:52" x14ac:dyDescent="0.25">
      <c r="AZ9121" s="9">
        <v>3.1242603550295858</v>
      </c>
    </row>
    <row r="9122" spans="52:52" x14ac:dyDescent="0.25">
      <c r="AZ9122" s="9">
        <v>4.5917159763313604</v>
      </c>
    </row>
    <row r="9123" spans="52:52" x14ac:dyDescent="0.25">
      <c r="AZ9123" s="9">
        <v>1.514792899408284</v>
      </c>
    </row>
    <row r="9124" spans="52:52" x14ac:dyDescent="0.25">
      <c r="AZ9124" s="9">
        <v>3.9763313609467459</v>
      </c>
    </row>
    <row r="9125" spans="52:52" x14ac:dyDescent="0.25">
      <c r="AZ9125" s="9">
        <v>2.4852071005917162</v>
      </c>
    </row>
    <row r="9126" spans="52:52" x14ac:dyDescent="0.25">
      <c r="AZ9126" s="9">
        <v>4.449704142011834</v>
      </c>
    </row>
    <row r="9127" spans="52:52" x14ac:dyDescent="0.25">
      <c r="AZ9127" s="9">
        <v>3.4792899408284024</v>
      </c>
    </row>
    <row r="9128" spans="52:52" x14ac:dyDescent="0.25">
      <c r="AZ9128" s="9">
        <v>3.1005917159763308</v>
      </c>
    </row>
    <row r="9129" spans="52:52" x14ac:dyDescent="0.25">
      <c r="AZ9129" s="9">
        <v>3.3609467455621305</v>
      </c>
    </row>
    <row r="9130" spans="52:52" x14ac:dyDescent="0.25">
      <c r="AZ9130" s="9">
        <v>3.4792899408284019</v>
      </c>
    </row>
    <row r="9131" spans="52:52" x14ac:dyDescent="0.25">
      <c r="AZ9131" s="9">
        <v>3.1005917159763317</v>
      </c>
    </row>
    <row r="9132" spans="52:52" x14ac:dyDescent="0.25">
      <c r="AZ9132" s="9">
        <v>3.0532544378698225</v>
      </c>
    </row>
    <row r="9133" spans="52:52" x14ac:dyDescent="0.25">
      <c r="AZ9133" s="9">
        <v>3.1242603550295858</v>
      </c>
    </row>
    <row r="9134" spans="52:52" x14ac:dyDescent="0.25">
      <c r="AZ9134" s="9">
        <v>4.5917159763313604</v>
      </c>
    </row>
    <row r="9135" spans="52:52" x14ac:dyDescent="0.25">
      <c r="AZ9135" s="9">
        <v>1.514792899408284</v>
      </c>
    </row>
    <row r="9136" spans="52:52" x14ac:dyDescent="0.25">
      <c r="AZ9136" s="9">
        <v>3.9763313609467459</v>
      </c>
    </row>
    <row r="9137" spans="52:52" x14ac:dyDescent="0.25">
      <c r="AZ9137" s="9">
        <v>2.4852071005917162</v>
      </c>
    </row>
    <row r="9138" spans="52:52" x14ac:dyDescent="0.25">
      <c r="AZ9138" s="9">
        <v>4.449704142011834</v>
      </c>
    </row>
    <row r="9139" spans="52:52" x14ac:dyDescent="0.25">
      <c r="AZ9139" s="9">
        <v>3.4792899408284024</v>
      </c>
    </row>
    <row r="9140" spans="52:52" x14ac:dyDescent="0.25">
      <c r="AZ9140" s="9">
        <v>3.1005917159763308</v>
      </c>
    </row>
    <row r="9141" spans="52:52" x14ac:dyDescent="0.25">
      <c r="AZ9141" s="9">
        <v>3.3609467455621305</v>
      </c>
    </row>
    <row r="9142" spans="52:52" x14ac:dyDescent="0.25">
      <c r="AZ9142" s="9">
        <v>3.4792899408284019</v>
      </c>
    </row>
    <row r="9143" spans="52:52" x14ac:dyDescent="0.25">
      <c r="AZ9143" s="9">
        <v>3.1005917159763317</v>
      </c>
    </row>
    <row r="9144" spans="52:52" x14ac:dyDescent="0.25">
      <c r="AZ9144" s="9">
        <v>3.0532544378698225</v>
      </c>
    </row>
    <row r="9145" spans="52:52" x14ac:dyDescent="0.25">
      <c r="AZ9145" s="9">
        <v>3.1242603550295858</v>
      </c>
    </row>
    <row r="9146" spans="52:52" x14ac:dyDescent="0.25">
      <c r="AZ9146" s="9">
        <v>4.5917159763313604</v>
      </c>
    </row>
    <row r="9147" spans="52:52" x14ac:dyDescent="0.25">
      <c r="AZ9147" s="9">
        <v>1.514792899408284</v>
      </c>
    </row>
    <row r="9148" spans="52:52" x14ac:dyDescent="0.25">
      <c r="AZ9148" s="9">
        <v>3.9763313609467459</v>
      </c>
    </row>
    <row r="9149" spans="52:52" x14ac:dyDescent="0.25">
      <c r="AZ9149" s="9">
        <v>2.4852071005917162</v>
      </c>
    </row>
    <row r="9150" spans="52:52" x14ac:dyDescent="0.25">
      <c r="AZ9150" s="9">
        <v>4.449704142011834</v>
      </c>
    </row>
    <row r="9151" spans="52:52" x14ac:dyDescent="0.25">
      <c r="AZ9151" s="9">
        <v>3.4792899408284024</v>
      </c>
    </row>
    <row r="9152" spans="52:52" x14ac:dyDescent="0.25">
      <c r="AZ9152" s="9">
        <v>3.1005917159763308</v>
      </c>
    </row>
    <row r="9153" spans="52:52" x14ac:dyDescent="0.25">
      <c r="AZ9153" s="9">
        <v>3.3609467455621305</v>
      </c>
    </row>
    <row r="9154" spans="52:52" x14ac:dyDescent="0.25">
      <c r="AZ9154" s="9">
        <v>3.4792899408284019</v>
      </c>
    </row>
    <row r="9155" spans="52:52" x14ac:dyDescent="0.25">
      <c r="AZ9155" s="9">
        <v>3.1005917159763317</v>
      </c>
    </row>
    <row r="9156" spans="52:52" x14ac:dyDescent="0.25">
      <c r="AZ9156" s="9">
        <v>3.0532544378698225</v>
      </c>
    </row>
    <row r="9157" spans="52:52" x14ac:dyDescent="0.25">
      <c r="AZ9157" s="9">
        <v>3.1242603550295858</v>
      </c>
    </row>
    <row r="9158" spans="52:52" x14ac:dyDescent="0.25">
      <c r="AZ9158" s="9">
        <v>4.5917159763313604</v>
      </c>
    </row>
    <row r="9159" spans="52:52" x14ac:dyDescent="0.25">
      <c r="AZ9159" s="9">
        <v>1.514792899408284</v>
      </c>
    </row>
    <row r="9160" spans="52:52" x14ac:dyDescent="0.25">
      <c r="AZ9160" s="9">
        <v>3.9763313609467459</v>
      </c>
    </row>
    <row r="9161" spans="52:52" x14ac:dyDescent="0.25">
      <c r="AZ9161" s="9">
        <v>2.4852071005917162</v>
      </c>
    </row>
    <row r="9162" spans="52:52" x14ac:dyDescent="0.25">
      <c r="AZ9162" s="9">
        <v>4.449704142011834</v>
      </c>
    </row>
    <row r="9163" spans="52:52" x14ac:dyDescent="0.25">
      <c r="AZ9163" s="9">
        <v>3.4792899408284024</v>
      </c>
    </row>
    <row r="9164" spans="52:52" x14ac:dyDescent="0.25">
      <c r="AZ9164" s="9">
        <v>3.1005917159763308</v>
      </c>
    </row>
    <row r="9165" spans="52:52" x14ac:dyDescent="0.25">
      <c r="AZ9165" s="9">
        <v>3.3609467455621305</v>
      </c>
    </row>
    <row r="9166" spans="52:52" x14ac:dyDescent="0.25">
      <c r="AZ9166" s="9">
        <v>3.4792899408284019</v>
      </c>
    </row>
    <row r="9167" spans="52:52" x14ac:dyDescent="0.25">
      <c r="AZ9167" s="9">
        <v>3.1005917159763317</v>
      </c>
    </row>
    <row r="9168" spans="52:52" x14ac:dyDescent="0.25">
      <c r="AZ9168" s="9">
        <v>3.0532544378698225</v>
      </c>
    </row>
    <row r="9169" spans="52:52" x14ac:dyDescent="0.25">
      <c r="AZ9169" s="9">
        <v>3.1242603550295858</v>
      </c>
    </row>
    <row r="9170" spans="52:52" x14ac:dyDescent="0.25">
      <c r="AZ9170" s="9">
        <v>4.5917159763313604</v>
      </c>
    </row>
    <row r="9171" spans="52:52" x14ac:dyDescent="0.25">
      <c r="AZ9171" s="9">
        <v>1.514792899408284</v>
      </c>
    </row>
    <row r="9172" spans="52:52" x14ac:dyDescent="0.25">
      <c r="AZ9172" s="9">
        <v>3.9763313609467459</v>
      </c>
    </row>
    <row r="9173" spans="52:52" x14ac:dyDescent="0.25">
      <c r="AZ9173" s="9">
        <v>2.4852071005917162</v>
      </c>
    </row>
    <row r="9174" spans="52:52" x14ac:dyDescent="0.25">
      <c r="AZ9174" s="9">
        <v>4.449704142011834</v>
      </c>
    </row>
    <row r="9175" spans="52:52" x14ac:dyDescent="0.25">
      <c r="AZ9175" s="9">
        <v>3.4792899408284024</v>
      </c>
    </row>
    <row r="9176" spans="52:52" x14ac:dyDescent="0.25">
      <c r="AZ9176" s="9">
        <v>3.1005917159763308</v>
      </c>
    </row>
    <row r="9177" spans="52:52" x14ac:dyDescent="0.25">
      <c r="AZ9177" s="9">
        <v>3.3609467455621305</v>
      </c>
    </row>
    <row r="9178" spans="52:52" x14ac:dyDescent="0.25">
      <c r="AZ9178" s="9">
        <v>3.4792899408284019</v>
      </c>
    </row>
    <row r="9179" spans="52:52" x14ac:dyDescent="0.25">
      <c r="AZ9179" s="9">
        <v>3.1005917159763317</v>
      </c>
    </row>
    <row r="9180" spans="52:52" x14ac:dyDescent="0.25">
      <c r="AZ9180" s="9">
        <v>3.0532544378698225</v>
      </c>
    </row>
    <row r="9181" spans="52:52" x14ac:dyDescent="0.25">
      <c r="AZ9181" s="9">
        <v>3.1242603550295858</v>
      </c>
    </row>
    <row r="9182" spans="52:52" x14ac:dyDescent="0.25">
      <c r="AZ9182" s="9">
        <v>4.5917159763313604</v>
      </c>
    </row>
    <row r="9183" spans="52:52" x14ac:dyDescent="0.25">
      <c r="AZ9183" s="9">
        <v>1.514792899408284</v>
      </c>
    </row>
    <row r="9184" spans="52:52" x14ac:dyDescent="0.25">
      <c r="AZ9184" s="9">
        <v>3.9763313609467459</v>
      </c>
    </row>
    <row r="9185" spans="52:52" x14ac:dyDescent="0.25">
      <c r="AZ9185" s="9">
        <v>2.4852071005917162</v>
      </c>
    </row>
    <row r="9186" spans="52:52" x14ac:dyDescent="0.25">
      <c r="AZ9186" s="9">
        <v>4.449704142011834</v>
      </c>
    </row>
    <row r="9187" spans="52:52" x14ac:dyDescent="0.25">
      <c r="AZ9187" s="9">
        <v>3.4792899408284024</v>
      </c>
    </row>
    <row r="9188" spans="52:52" x14ac:dyDescent="0.25">
      <c r="AZ9188" s="9">
        <v>3.1005917159763308</v>
      </c>
    </row>
    <row r="9189" spans="52:52" x14ac:dyDescent="0.25">
      <c r="AZ9189" s="9">
        <v>3.3609467455621305</v>
      </c>
    </row>
    <row r="9190" spans="52:52" x14ac:dyDescent="0.25">
      <c r="AZ9190" s="9">
        <v>3.4792899408284019</v>
      </c>
    </row>
    <row r="9191" spans="52:52" x14ac:dyDescent="0.25">
      <c r="AZ9191" s="9">
        <v>3.1005917159763317</v>
      </c>
    </row>
    <row r="9192" spans="52:52" x14ac:dyDescent="0.25">
      <c r="AZ9192" s="9">
        <v>3.0532544378698225</v>
      </c>
    </row>
    <row r="9193" spans="52:52" x14ac:dyDescent="0.25">
      <c r="AZ9193" s="9">
        <v>3.1242603550295858</v>
      </c>
    </row>
    <row r="9194" spans="52:52" x14ac:dyDescent="0.25">
      <c r="AZ9194" s="9">
        <v>4.5917159763313604</v>
      </c>
    </row>
    <row r="9195" spans="52:52" x14ac:dyDescent="0.25">
      <c r="AZ9195" s="9">
        <v>1.514792899408284</v>
      </c>
    </row>
    <row r="9196" spans="52:52" x14ac:dyDescent="0.25">
      <c r="AZ9196" s="9">
        <v>3.9763313609467459</v>
      </c>
    </row>
    <row r="9197" spans="52:52" x14ac:dyDescent="0.25">
      <c r="AZ9197" s="9">
        <v>2.4852071005917162</v>
      </c>
    </row>
    <row r="9198" spans="52:52" x14ac:dyDescent="0.25">
      <c r="AZ9198" s="9">
        <v>4.449704142011834</v>
      </c>
    </row>
    <row r="9199" spans="52:52" x14ac:dyDescent="0.25">
      <c r="AZ9199" s="9">
        <v>3.4792899408284024</v>
      </c>
    </row>
    <row r="9200" spans="52:52" x14ac:dyDescent="0.25">
      <c r="AZ9200" s="9">
        <v>3.1005917159763308</v>
      </c>
    </row>
    <row r="9201" spans="52:52" x14ac:dyDescent="0.25">
      <c r="AZ9201" s="9">
        <v>3.3609467455621305</v>
      </c>
    </row>
    <row r="9202" spans="52:52" x14ac:dyDescent="0.25">
      <c r="AZ9202" s="9">
        <v>3.4792899408284019</v>
      </c>
    </row>
    <row r="9203" spans="52:52" x14ac:dyDescent="0.25">
      <c r="AZ9203" s="9">
        <v>3.1005917159763317</v>
      </c>
    </row>
    <row r="9204" spans="52:52" x14ac:dyDescent="0.25">
      <c r="AZ9204" s="9">
        <v>3.0532544378698225</v>
      </c>
    </row>
    <row r="9205" spans="52:52" x14ac:dyDescent="0.25">
      <c r="AZ9205" s="9">
        <v>3.1242603550295858</v>
      </c>
    </row>
    <row r="9206" spans="52:52" x14ac:dyDescent="0.25">
      <c r="AZ9206" s="9">
        <v>4.5917159763313604</v>
      </c>
    </row>
    <row r="9207" spans="52:52" x14ac:dyDescent="0.25">
      <c r="AZ9207" s="9">
        <v>1.514792899408284</v>
      </c>
    </row>
    <row r="9208" spans="52:52" x14ac:dyDescent="0.25">
      <c r="AZ9208" s="9">
        <v>3.9763313609467459</v>
      </c>
    </row>
    <row r="9209" spans="52:52" x14ac:dyDescent="0.25">
      <c r="AZ9209" s="9">
        <v>2.4852071005917162</v>
      </c>
    </row>
    <row r="9210" spans="52:52" x14ac:dyDescent="0.25">
      <c r="AZ9210" s="9">
        <v>4.449704142011834</v>
      </c>
    </row>
    <row r="9211" spans="52:52" x14ac:dyDescent="0.25">
      <c r="AZ9211" s="9">
        <v>3.4792899408284024</v>
      </c>
    </row>
    <row r="9212" spans="52:52" x14ac:dyDescent="0.25">
      <c r="AZ9212" s="9">
        <v>3.1005917159763308</v>
      </c>
    </row>
    <row r="9213" spans="52:52" x14ac:dyDescent="0.25">
      <c r="AZ9213" s="9">
        <v>3.3609467455621305</v>
      </c>
    </row>
    <row r="9214" spans="52:52" x14ac:dyDescent="0.25">
      <c r="AZ9214" s="9">
        <v>3.4792899408284019</v>
      </c>
    </row>
    <row r="9215" spans="52:52" x14ac:dyDescent="0.25">
      <c r="AZ9215" s="9">
        <v>3.1005917159763317</v>
      </c>
    </row>
    <row r="9216" spans="52:52" x14ac:dyDescent="0.25">
      <c r="AZ9216" s="9">
        <v>3.0532544378698225</v>
      </c>
    </row>
    <row r="9217" spans="52:52" x14ac:dyDescent="0.25">
      <c r="AZ9217" s="9">
        <v>3.1242603550295858</v>
      </c>
    </row>
    <row r="9218" spans="52:52" x14ac:dyDescent="0.25">
      <c r="AZ9218" s="9">
        <v>4.5917159763313604</v>
      </c>
    </row>
    <row r="9219" spans="52:52" x14ac:dyDescent="0.25">
      <c r="AZ9219" s="9">
        <v>1.514792899408284</v>
      </c>
    </row>
    <row r="9220" spans="52:52" x14ac:dyDescent="0.25">
      <c r="AZ9220" s="9">
        <v>3.9763313609467459</v>
      </c>
    </row>
    <row r="9221" spans="52:52" x14ac:dyDescent="0.25">
      <c r="AZ9221" s="9">
        <v>2.4852071005917162</v>
      </c>
    </row>
    <row r="9222" spans="52:52" x14ac:dyDescent="0.25">
      <c r="AZ9222" s="9">
        <v>4.449704142011834</v>
      </c>
    </row>
    <row r="9223" spans="52:52" x14ac:dyDescent="0.25">
      <c r="AZ9223" s="9">
        <v>3.4792899408284024</v>
      </c>
    </row>
    <row r="9224" spans="52:52" x14ac:dyDescent="0.25">
      <c r="AZ9224" s="9">
        <v>3.1005917159763308</v>
      </c>
    </row>
    <row r="9225" spans="52:52" x14ac:dyDescent="0.25">
      <c r="AZ9225" s="9">
        <v>3.3609467455621305</v>
      </c>
    </row>
    <row r="9226" spans="52:52" x14ac:dyDescent="0.25">
      <c r="AZ9226" s="9">
        <v>3.4792899408284019</v>
      </c>
    </row>
    <row r="9227" spans="52:52" x14ac:dyDescent="0.25">
      <c r="AZ9227" s="9">
        <v>3.1005917159763317</v>
      </c>
    </row>
    <row r="9228" spans="52:52" x14ac:dyDescent="0.25">
      <c r="AZ9228" s="9">
        <v>3.0532544378698225</v>
      </c>
    </row>
    <row r="9229" spans="52:52" x14ac:dyDescent="0.25">
      <c r="AZ9229" s="9">
        <v>3.1242603550295858</v>
      </c>
    </row>
    <row r="9230" spans="52:52" x14ac:dyDescent="0.25">
      <c r="AZ9230" s="9">
        <v>4.5917159763313604</v>
      </c>
    </row>
    <row r="9231" spans="52:52" x14ac:dyDescent="0.25">
      <c r="AZ9231" s="9">
        <v>1.514792899408284</v>
      </c>
    </row>
    <row r="9232" spans="52:52" x14ac:dyDescent="0.25">
      <c r="AZ9232" s="9">
        <v>3.9763313609467459</v>
      </c>
    </row>
    <row r="9233" spans="52:52" x14ac:dyDescent="0.25">
      <c r="AZ9233" s="9">
        <v>2.4852071005917162</v>
      </c>
    </row>
    <row r="9234" spans="52:52" x14ac:dyDescent="0.25">
      <c r="AZ9234" s="9">
        <v>4.449704142011834</v>
      </c>
    </row>
    <row r="9235" spans="52:52" x14ac:dyDescent="0.25">
      <c r="AZ9235" s="9">
        <v>3.4792899408284024</v>
      </c>
    </row>
    <row r="9236" spans="52:52" x14ac:dyDescent="0.25">
      <c r="AZ9236" s="9">
        <v>3.1005917159763308</v>
      </c>
    </row>
    <row r="9237" spans="52:52" x14ac:dyDescent="0.25">
      <c r="AZ9237" s="9">
        <v>3.3609467455621305</v>
      </c>
    </row>
    <row r="9238" spans="52:52" x14ac:dyDescent="0.25">
      <c r="AZ9238" s="9">
        <v>3.4792899408284019</v>
      </c>
    </row>
    <row r="9239" spans="52:52" x14ac:dyDescent="0.25">
      <c r="AZ9239" s="9">
        <v>3.1005917159763317</v>
      </c>
    </row>
    <row r="9240" spans="52:52" x14ac:dyDescent="0.25">
      <c r="AZ9240" s="9">
        <v>3.0532544378698225</v>
      </c>
    </row>
    <row r="9241" spans="52:52" x14ac:dyDescent="0.25">
      <c r="AZ9241" s="9">
        <v>3.1242603550295858</v>
      </c>
    </row>
    <row r="9242" spans="52:52" x14ac:dyDescent="0.25">
      <c r="AZ9242" s="9">
        <v>4.5917159763313604</v>
      </c>
    </row>
    <row r="9243" spans="52:52" x14ac:dyDescent="0.25">
      <c r="AZ9243" s="9">
        <v>1.514792899408284</v>
      </c>
    </row>
    <row r="9244" spans="52:52" x14ac:dyDescent="0.25">
      <c r="AZ9244" s="9">
        <v>3.9763313609467459</v>
      </c>
    </row>
    <row r="9245" spans="52:52" x14ac:dyDescent="0.25">
      <c r="AZ9245" s="9">
        <v>2.4852071005917162</v>
      </c>
    </row>
    <row r="9246" spans="52:52" x14ac:dyDescent="0.25">
      <c r="AZ9246" s="9">
        <v>4.449704142011834</v>
      </c>
    </row>
    <row r="9247" spans="52:52" x14ac:dyDescent="0.25">
      <c r="AZ9247" s="9">
        <v>3.4792899408284024</v>
      </c>
    </row>
    <row r="9248" spans="52:52" x14ac:dyDescent="0.25">
      <c r="AZ9248" s="9">
        <v>3.1005917159763308</v>
      </c>
    </row>
    <row r="9249" spans="52:52" x14ac:dyDescent="0.25">
      <c r="AZ9249" s="9">
        <v>3.3609467455621305</v>
      </c>
    </row>
    <row r="9250" spans="52:52" x14ac:dyDescent="0.25">
      <c r="AZ9250" s="9">
        <v>3.4792899408284019</v>
      </c>
    </row>
    <row r="9251" spans="52:52" x14ac:dyDescent="0.25">
      <c r="AZ9251" s="9">
        <v>3.1005917159763317</v>
      </c>
    </row>
    <row r="9252" spans="52:52" x14ac:dyDescent="0.25">
      <c r="AZ9252" s="9">
        <v>3.0532544378698225</v>
      </c>
    </row>
    <row r="9253" spans="52:52" x14ac:dyDescent="0.25">
      <c r="AZ9253" s="9">
        <v>3.1242603550295858</v>
      </c>
    </row>
    <row r="9254" spans="52:52" x14ac:dyDescent="0.25">
      <c r="AZ9254" s="9">
        <v>4.5917159763313604</v>
      </c>
    </row>
    <row r="9255" spans="52:52" x14ac:dyDescent="0.25">
      <c r="AZ9255" s="9">
        <v>1.514792899408284</v>
      </c>
    </row>
    <row r="9256" spans="52:52" x14ac:dyDescent="0.25">
      <c r="AZ9256" s="9">
        <v>3.9763313609467459</v>
      </c>
    </row>
    <row r="9257" spans="52:52" x14ac:dyDescent="0.25">
      <c r="AZ9257" s="9">
        <v>2.4852071005917162</v>
      </c>
    </row>
    <row r="9258" spans="52:52" x14ac:dyDescent="0.25">
      <c r="AZ9258" s="9">
        <v>4.449704142011834</v>
      </c>
    </row>
    <row r="9259" spans="52:52" x14ac:dyDescent="0.25">
      <c r="AZ9259" s="9">
        <v>3.4792899408284024</v>
      </c>
    </row>
    <row r="9260" spans="52:52" x14ac:dyDescent="0.25">
      <c r="AZ9260" s="9">
        <v>3.1005917159763308</v>
      </c>
    </row>
    <row r="9261" spans="52:52" x14ac:dyDescent="0.25">
      <c r="AZ9261" s="9">
        <v>3.3609467455621305</v>
      </c>
    </row>
    <row r="9262" spans="52:52" x14ac:dyDescent="0.25">
      <c r="AZ9262" s="9">
        <v>3.4792899408284019</v>
      </c>
    </row>
    <row r="9263" spans="52:52" x14ac:dyDescent="0.25">
      <c r="AZ9263" s="9">
        <v>3.1005917159763317</v>
      </c>
    </row>
    <row r="9264" spans="52:52" x14ac:dyDescent="0.25">
      <c r="AZ9264" s="9">
        <v>3.0532544378698225</v>
      </c>
    </row>
    <row r="9265" spans="52:52" x14ac:dyDescent="0.25">
      <c r="AZ9265" s="9">
        <v>3.1242603550295858</v>
      </c>
    </row>
    <row r="9266" spans="52:52" x14ac:dyDescent="0.25">
      <c r="AZ9266" s="9">
        <v>4.5917159763313604</v>
      </c>
    </row>
    <row r="9267" spans="52:52" x14ac:dyDescent="0.25">
      <c r="AZ9267" s="9">
        <v>1.514792899408284</v>
      </c>
    </row>
    <row r="9268" spans="52:52" x14ac:dyDescent="0.25">
      <c r="AZ9268" s="9">
        <v>3.9763313609467459</v>
      </c>
    </row>
    <row r="9269" spans="52:52" x14ac:dyDescent="0.25">
      <c r="AZ9269" s="9">
        <v>2.4852071005917162</v>
      </c>
    </row>
    <row r="9270" spans="52:52" x14ac:dyDescent="0.25">
      <c r="AZ9270" s="9">
        <v>4.449704142011834</v>
      </c>
    </row>
    <row r="9271" spans="52:52" x14ac:dyDescent="0.25">
      <c r="AZ9271" s="9">
        <v>3.4792899408284024</v>
      </c>
    </row>
    <row r="9272" spans="52:52" x14ac:dyDescent="0.25">
      <c r="AZ9272" s="9">
        <v>3.1005917159763308</v>
      </c>
    </row>
    <row r="9273" spans="52:52" x14ac:dyDescent="0.25">
      <c r="AZ9273" s="9">
        <v>3.3609467455621305</v>
      </c>
    </row>
    <row r="9274" spans="52:52" x14ac:dyDescent="0.25">
      <c r="AZ9274" s="9">
        <v>3.4792899408284019</v>
      </c>
    </row>
    <row r="9275" spans="52:52" x14ac:dyDescent="0.25">
      <c r="AZ9275" s="9">
        <v>3.1005917159763317</v>
      </c>
    </row>
    <row r="9276" spans="52:52" x14ac:dyDescent="0.25">
      <c r="AZ9276" s="9">
        <v>3.0532544378698225</v>
      </c>
    </row>
    <row r="9277" spans="52:52" x14ac:dyDescent="0.25">
      <c r="AZ9277" s="9">
        <v>3.1242603550295858</v>
      </c>
    </row>
    <row r="9278" spans="52:52" x14ac:dyDescent="0.25">
      <c r="AZ9278" s="9">
        <v>4.5917159763313604</v>
      </c>
    </row>
    <row r="9279" spans="52:52" x14ac:dyDescent="0.25">
      <c r="AZ9279" s="9">
        <v>1.514792899408284</v>
      </c>
    </row>
    <row r="9280" spans="52:52" x14ac:dyDescent="0.25">
      <c r="AZ9280" s="9">
        <v>3.9763313609467459</v>
      </c>
    </row>
    <row r="9281" spans="52:52" x14ac:dyDescent="0.25">
      <c r="AZ9281" s="9">
        <v>2.4852071005917162</v>
      </c>
    </row>
    <row r="9282" spans="52:52" x14ac:dyDescent="0.25">
      <c r="AZ9282" s="9">
        <v>4.449704142011834</v>
      </c>
    </row>
    <row r="9283" spans="52:52" x14ac:dyDescent="0.25">
      <c r="AZ9283" s="9">
        <v>3.4792899408284024</v>
      </c>
    </row>
    <row r="9284" spans="52:52" x14ac:dyDescent="0.25">
      <c r="AZ9284" s="9">
        <v>3.1005917159763308</v>
      </c>
    </row>
    <row r="9285" spans="52:52" x14ac:dyDescent="0.25">
      <c r="AZ9285" s="9">
        <v>3.3609467455621305</v>
      </c>
    </row>
    <row r="9286" spans="52:52" x14ac:dyDescent="0.25">
      <c r="AZ9286" s="9">
        <v>3.4792899408284019</v>
      </c>
    </row>
    <row r="9287" spans="52:52" x14ac:dyDescent="0.25">
      <c r="AZ9287" s="9">
        <v>3.1005917159763317</v>
      </c>
    </row>
    <row r="9288" spans="52:52" x14ac:dyDescent="0.25">
      <c r="AZ9288" s="9">
        <v>3.0532544378698225</v>
      </c>
    </row>
    <row r="9289" spans="52:52" x14ac:dyDescent="0.25">
      <c r="AZ9289" s="9">
        <v>3.1242603550295858</v>
      </c>
    </row>
    <row r="9290" spans="52:52" x14ac:dyDescent="0.25">
      <c r="AZ9290" s="9">
        <v>4.5917159763313604</v>
      </c>
    </row>
    <row r="9291" spans="52:52" x14ac:dyDescent="0.25">
      <c r="AZ9291" s="9">
        <v>1.514792899408284</v>
      </c>
    </row>
    <row r="9292" spans="52:52" x14ac:dyDescent="0.25">
      <c r="AZ9292" s="9">
        <v>3.9763313609467459</v>
      </c>
    </row>
    <row r="9293" spans="52:52" x14ac:dyDescent="0.25">
      <c r="AZ9293" s="9">
        <v>2.4852071005917162</v>
      </c>
    </row>
    <row r="9294" spans="52:52" x14ac:dyDescent="0.25">
      <c r="AZ9294" s="9">
        <v>4.449704142011834</v>
      </c>
    </row>
    <row r="9295" spans="52:52" x14ac:dyDescent="0.25">
      <c r="AZ9295" s="9">
        <v>3.4792899408284024</v>
      </c>
    </row>
    <row r="9296" spans="52:52" x14ac:dyDescent="0.25">
      <c r="AZ9296" s="9">
        <v>3.1005917159763308</v>
      </c>
    </row>
    <row r="9297" spans="52:52" x14ac:dyDescent="0.25">
      <c r="AZ9297" s="9">
        <v>3.3609467455621305</v>
      </c>
    </row>
    <row r="9298" spans="52:52" x14ac:dyDescent="0.25">
      <c r="AZ9298" s="9">
        <v>3.4792899408284019</v>
      </c>
    </row>
    <row r="9299" spans="52:52" x14ac:dyDescent="0.25">
      <c r="AZ9299" s="9">
        <v>3.1005917159763317</v>
      </c>
    </row>
    <row r="9300" spans="52:52" x14ac:dyDescent="0.25">
      <c r="AZ9300" s="9">
        <v>3.0532544378698225</v>
      </c>
    </row>
    <row r="9301" spans="52:52" x14ac:dyDescent="0.25">
      <c r="AZ9301" s="9">
        <v>3.1242603550295858</v>
      </c>
    </row>
    <row r="9302" spans="52:52" x14ac:dyDescent="0.25">
      <c r="AZ9302" s="9">
        <v>4.5917159763313604</v>
      </c>
    </row>
    <row r="9303" spans="52:52" x14ac:dyDescent="0.25">
      <c r="AZ9303" s="9">
        <v>1.514792899408284</v>
      </c>
    </row>
    <row r="9304" spans="52:52" x14ac:dyDescent="0.25">
      <c r="AZ9304" s="9">
        <v>3.9763313609467459</v>
      </c>
    </row>
    <row r="9305" spans="52:52" x14ac:dyDescent="0.25">
      <c r="AZ9305" s="9">
        <v>2.4852071005917162</v>
      </c>
    </row>
    <row r="9306" spans="52:52" x14ac:dyDescent="0.25">
      <c r="AZ9306" s="9">
        <v>4.449704142011834</v>
      </c>
    </row>
    <row r="9307" spans="52:52" x14ac:dyDescent="0.25">
      <c r="AZ9307" s="9">
        <v>3.4792899408284024</v>
      </c>
    </row>
    <row r="9308" spans="52:52" x14ac:dyDescent="0.25">
      <c r="AZ9308" s="9">
        <v>3.1005917159763308</v>
      </c>
    </row>
    <row r="9309" spans="52:52" x14ac:dyDescent="0.25">
      <c r="AZ9309" s="9">
        <v>3.3609467455621305</v>
      </c>
    </row>
    <row r="9310" spans="52:52" x14ac:dyDescent="0.25">
      <c r="AZ9310" s="9">
        <v>3.4792899408284019</v>
      </c>
    </row>
    <row r="9311" spans="52:52" x14ac:dyDescent="0.25">
      <c r="AZ9311" s="9">
        <v>3.1005917159763317</v>
      </c>
    </row>
    <row r="9312" spans="52:52" x14ac:dyDescent="0.25">
      <c r="AZ9312" s="9">
        <v>3.0532544378698225</v>
      </c>
    </row>
    <row r="9313" spans="52:52" x14ac:dyDescent="0.25">
      <c r="AZ9313" s="9">
        <v>3.1242603550295858</v>
      </c>
    </row>
    <row r="9314" spans="52:52" x14ac:dyDescent="0.25">
      <c r="AZ9314" s="9">
        <v>4.5917159763313604</v>
      </c>
    </row>
    <row r="9315" spans="52:52" x14ac:dyDescent="0.25">
      <c r="AZ9315" s="9">
        <v>1.514792899408284</v>
      </c>
    </row>
    <row r="9316" spans="52:52" x14ac:dyDescent="0.25">
      <c r="AZ9316" s="9">
        <v>3.9763313609467459</v>
      </c>
    </row>
    <row r="9317" spans="52:52" x14ac:dyDescent="0.25">
      <c r="AZ9317" s="9">
        <v>2.4852071005917162</v>
      </c>
    </row>
    <row r="9318" spans="52:52" x14ac:dyDescent="0.25">
      <c r="AZ9318" s="9">
        <v>4.449704142011834</v>
      </c>
    </row>
    <row r="9319" spans="52:52" x14ac:dyDescent="0.25">
      <c r="AZ9319" s="9">
        <v>3.4792899408284024</v>
      </c>
    </row>
    <row r="9320" spans="52:52" x14ac:dyDescent="0.25">
      <c r="AZ9320" s="9">
        <v>3.1005917159763308</v>
      </c>
    </row>
    <row r="9321" spans="52:52" x14ac:dyDescent="0.25">
      <c r="AZ9321" s="9">
        <v>3.3609467455621305</v>
      </c>
    </row>
    <row r="9322" spans="52:52" x14ac:dyDescent="0.25">
      <c r="AZ9322" s="9">
        <v>3.4792899408284019</v>
      </c>
    </row>
    <row r="9323" spans="52:52" x14ac:dyDescent="0.25">
      <c r="AZ9323" s="9">
        <v>3.1005917159763317</v>
      </c>
    </row>
    <row r="9324" spans="52:52" x14ac:dyDescent="0.25">
      <c r="AZ9324" s="9">
        <v>3.0532544378698225</v>
      </c>
    </row>
    <row r="9325" spans="52:52" x14ac:dyDescent="0.25">
      <c r="AZ9325" s="9">
        <v>3.1242603550295858</v>
      </c>
    </row>
    <row r="9326" spans="52:52" x14ac:dyDescent="0.25">
      <c r="AZ9326" s="9">
        <v>4.5917159763313604</v>
      </c>
    </row>
    <row r="9327" spans="52:52" x14ac:dyDescent="0.25">
      <c r="AZ9327" s="9">
        <v>1.514792899408284</v>
      </c>
    </row>
    <row r="9328" spans="52:52" x14ac:dyDescent="0.25">
      <c r="AZ9328" s="9">
        <v>3.9763313609467459</v>
      </c>
    </row>
    <row r="9329" spans="52:52" x14ac:dyDescent="0.25">
      <c r="AZ9329" s="9">
        <v>2.4852071005917162</v>
      </c>
    </row>
    <row r="9330" spans="52:52" x14ac:dyDescent="0.25">
      <c r="AZ9330" s="9">
        <v>4.449704142011834</v>
      </c>
    </row>
    <row r="9331" spans="52:52" x14ac:dyDescent="0.25">
      <c r="AZ9331" s="9">
        <v>3.4792899408284024</v>
      </c>
    </row>
    <row r="9332" spans="52:52" x14ac:dyDescent="0.25">
      <c r="AZ9332" s="9">
        <v>3.1005917159763308</v>
      </c>
    </row>
    <row r="9333" spans="52:52" x14ac:dyDescent="0.25">
      <c r="AZ9333" s="9">
        <v>3.3609467455621305</v>
      </c>
    </row>
    <row r="9334" spans="52:52" x14ac:dyDescent="0.25">
      <c r="AZ9334" s="9">
        <v>3.4792899408284019</v>
      </c>
    </row>
    <row r="9335" spans="52:52" x14ac:dyDescent="0.25">
      <c r="AZ9335" s="9">
        <v>3.1005917159763317</v>
      </c>
    </row>
    <row r="9336" spans="52:52" x14ac:dyDescent="0.25">
      <c r="AZ9336" s="9">
        <v>3.0532544378698225</v>
      </c>
    </row>
    <row r="9337" spans="52:52" x14ac:dyDescent="0.25">
      <c r="AZ9337" s="9">
        <v>3.1242603550295858</v>
      </c>
    </row>
    <row r="9338" spans="52:52" x14ac:dyDescent="0.25">
      <c r="AZ9338" s="9">
        <v>4.5917159763313604</v>
      </c>
    </row>
    <row r="9339" spans="52:52" x14ac:dyDescent="0.25">
      <c r="AZ9339" s="9">
        <v>1.514792899408284</v>
      </c>
    </row>
    <row r="9340" spans="52:52" x14ac:dyDescent="0.25">
      <c r="AZ9340" s="9">
        <v>3.9763313609467459</v>
      </c>
    </row>
    <row r="9341" spans="52:52" x14ac:dyDescent="0.25">
      <c r="AZ9341" s="9">
        <v>2.4852071005917162</v>
      </c>
    </row>
    <row r="9342" spans="52:52" x14ac:dyDescent="0.25">
      <c r="AZ9342" s="9">
        <v>4.449704142011834</v>
      </c>
    </row>
    <row r="9343" spans="52:52" x14ac:dyDescent="0.25">
      <c r="AZ9343" s="9">
        <v>3.4792899408284024</v>
      </c>
    </row>
    <row r="9344" spans="52:52" x14ac:dyDescent="0.25">
      <c r="AZ9344" s="9">
        <v>3.1005917159763308</v>
      </c>
    </row>
    <row r="9345" spans="52:52" x14ac:dyDescent="0.25">
      <c r="AZ9345" s="9">
        <v>3.3609467455621305</v>
      </c>
    </row>
    <row r="9346" spans="52:52" x14ac:dyDescent="0.25">
      <c r="AZ9346" s="9">
        <v>3.4792899408284019</v>
      </c>
    </row>
    <row r="9347" spans="52:52" x14ac:dyDescent="0.25">
      <c r="AZ9347" s="9">
        <v>3.1005917159763317</v>
      </c>
    </row>
    <row r="9348" spans="52:52" x14ac:dyDescent="0.25">
      <c r="AZ9348" s="9">
        <v>3.0532544378698225</v>
      </c>
    </row>
    <row r="9349" spans="52:52" x14ac:dyDescent="0.25">
      <c r="AZ9349" s="9">
        <v>3.1242603550295858</v>
      </c>
    </row>
    <row r="9350" spans="52:52" x14ac:dyDescent="0.25">
      <c r="AZ9350" s="9">
        <v>4.5917159763313604</v>
      </c>
    </row>
    <row r="9351" spans="52:52" x14ac:dyDescent="0.25">
      <c r="AZ9351" s="9">
        <v>1.514792899408284</v>
      </c>
    </row>
    <row r="9352" spans="52:52" x14ac:dyDescent="0.25">
      <c r="AZ9352" s="9">
        <v>3.9763313609467459</v>
      </c>
    </row>
    <row r="9353" spans="52:52" x14ac:dyDescent="0.25">
      <c r="AZ9353" s="9">
        <v>2.4852071005917162</v>
      </c>
    </row>
    <row r="9354" spans="52:52" x14ac:dyDescent="0.25">
      <c r="AZ9354" s="9">
        <v>4.449704142011834</v>
      </c>
    </row>
    <row r="9355" spans="52:52" x14ac:dyDescent="0.25">
      <c r="AZ9355" s="9">
        <v>3.4792899408284024</v>
      </c>
    </row>
    <row r="9356" spans="52:52" x14ac:dyDescent="0.25">
      <c r="AZ9356" s="9">
        <v>3.1005917159763308</v>
      </c>
    </row>
    <row r="9357" spans="52:52" x14ac:dyDescent="0.25">
      <c r="AZ9357" s="9">
        <v>3.3609467455621305</v>
      </c>
    </row>
    <row r="9358" spans="52:52" x14ac:dyDescent="0.25">
      <c r="AZ9358" s="9">
        <v>3.4792899408284019</v>
      </c>
    </row>
    <row r="9359" spans="52:52" x14ac:dyDescent="0.25">
      <c r="AZ9359" s="9">
        <v>3.1005917159763317</v>
      </c>
    </row>
    <row r="9360" spans="52:52" x14ac:dyDescent="0.25">
      <c r="AZ9360" s="9">
        <v>3.0532544378698225</v>
      </c>
    </row>
    <row r="9361" spans="52:52" x14ac:dyDescent="0.25">
      <c r="AZ9361" s="9">
        <v>3.1242603550295858</v>
      </c>
    </row>
    <row r="9362" spans="52:52" x14ac:dyDescent="0.25">
      <c r="AZ9362" s="9">
        <v>4.5917159763313604</v>
      </c>
    </row>
    <row r="9363" spans="52:52" x14ac:dyDescent="0.25">
      <c r="AZ9363" s="9">
        <v>1.514792899408284</v>
      </c>
    </row>
    <row r="9364" spans="52:52" x14ac:dyDescent="0.25">
      <c r="AZ9364" s="9">
        <v>3.9763313609467459</v>
      </c>
    </row>
    <row r="9365" spans="52:52" x14ac:dyDescent="0.25">
      <c r="AZ9365" s="9">
        <v>2.4852071005917162</v>
      </c>
    </row>
    <row r="9366" spans="52:52" x14ac:dyDescent="0.25">
      <c r="AZ9366" s="9">
        <v>4.449704142011834</v>
      </c>
    </row>
    <row r="9367" spans="52:52" x14ac:dyDescent="0.25">
      <c r="AZ9367" s="9">
        <v>3.4792899408284024</v>
      </c>
    </row>
    <row r="9368" spans="52:52" x14ac:dyDescent="0.25">
      <c r="AZ9368" s="9">
        <v>3.1005917159763308</v>
      </c>
    </row>
    <row r="9369" spans="52:52" x14ac:dyDescent="0.25">
      <c r="AZ9369" s="9">
        <v>3.3609467455621305</v>
      </c>
    </row>
    <row r="9370" spans="52:52" x14ac:dyDescent="0.25">
      <c r="AZ9370" s="9">
        <v>3.4792899408284019</v>
      </c>
    </row>
    <row r="9371" spans="52:52" x14ac:dyDescent="0.25">
      <c r="AZ9371" s="9">
        <v>3.1005917159763317</v>
      </c>
    </row>
    <row r="9372" spans="52:52" x14ac:dyDescent="0.25">
      <c r="AZ9372" s="9">
        <v>3.0532544378698225</v>
      </c>
    </row>
    <row r="9373" spans="52:52" x14ac:dyDescent="0.25">
      <c r="AZ9373" s="9">
        <v>3.1242603550295858</v>
      </c>
    </row>
    <row r="9374" spans="52:52" x14ac:dyDescent="0.25">
      <c r="AZ9374" s="9">
        <v>4.5917159763313604</v>
      </c>
    </row>
    <row r="9375" spans="52:52" x14ac:dyDescent="0.25">
      <c r="AZ9375" s="9">
        <v>1.514792899408284</v>
      </c>
    </row>
    <row r="9376" spans="52:52" x14ac:dyDescent="0.25">
      <c r="AZ9376" s="9">
        <v>3.9763313609467459</v>
      </c>
    </row>
    <row r="9377" spans="52:52" x14ac:dyDescent="0.25">
      <c r="AZ9377" s="9">
        <v>2.4852071005917162</v>
      </c>
    </row>
    <row r="9378" spans="52:52" x14ac:dyDescent="0.25">
      <c r="AZ9378" s="9">
        <v>4.449704142011834</v>
      </c>
    </row>
    <row r="9379" spans="52:52" x14ac:dyDescent="0.25">
      <c r="AZ9379" s="9">
        <v>3.4792899408284024</v>
      </c>
    </row>
    <row r="9380" spans="52:52" x14ac:dyDescent="0.25">
      <c r="AZ9380" s="9">
        <v>3.1005917159763308</v>
      </c>
    </row>
    <row r="9381" spans="52:52" x14ac:dyDescent="0.25">
      <c r="AZ9381" s="9">
        <v>3.3609467455621305</v>
      </c>
    </row>
    <row r="9382" spans="52:52" x14ac:dyDescent="0.25">
      <c r="AZ9382" s="9">
        <v>3.4792899408284019</v>
      </c>
    </row>
    <row r="9383" spans="52:52" x14ac:dyDescent="0.25">
      <c r="AZ9383" s="9">
        <v>3.1005917159763317</v>
      </c>
    </row>
    <row r="9384" spans="52:52" x14ac:dyDescent="0.25">
      <c r="AZ9384" s="9">
        <v>3.0532544378698225</v>
      </c>
    </row>
    <row r="9385" spans="52:52" x14ac:dyDescent="0.25">
      <c r="AZ9385" s="9">
        <v>3.1242603550295858</v>
      </c>
    </row>
    <row r="9386" spans="52:52" x14ac:dyDescent="0.25">
      <c r="AZ9386" s="9">
        <v>4.5917159763313604</v>
      </c>
    </row>
    <row r="9387" spans="52:52" x14ac:dyDescent="0.25">
      <c r="AZ9387" s="9">
        <v>1.514792899408284</v>
      </c>
    </row>
    <row r="9388" spans="52:52" x14ac:dyDescent="0.25">
      <c r="AZ9388" s="9">
        <v>3.9763313609467459</v>
      </c>
    </row>
    <row r="9389" spans="52:52" x14ac:dyDescent="0.25">
      <c r="AZ9389" s="9">
        <v>2.4852071005917162</v>
      </c>
    </row>
    <row r="9390" spans="52:52" x14ac:dyDescent="0.25">
      <c r="AZ9390" s="9">
        <v>4.449704142011834</v>
      </c>
    </row>
    <row r="9391" spans="52:52" x14ac:dyDescent="0.25">
      <c r="AZ9391" s="9">
        <v>3.4792899408284024</v>
      </c>
    </row>
    <row r="9392" spans="52:52" x14ac:dyDescent="0.25">
      <c r="AZ9392" s="9">
        <v>3.1005917159763308</v>
      </c>
    </row>
    <row r="9393" spans="52:52" x14ac:dyDescent="0.25">
      <c r="AZ9393" s="9">
        <v>3.3609467455621305</v>
      </c>
    </row>
    <row r="9394" spans="52:52" x14ac:dyDescent="0.25">
      <c r="AZ9394" s="9">
        <v>3.4792899408284019</v>
      </c>
    </row>
    <row r="9395" spans="52:52" x14ac:dyDescent="0.25">
      <c r="AZ9395" s="9">
        <v>3.1005917159763317</v>
      </c>
    </row>
    <row r="9396" spans="52:52" x14ac:dyDescent="0.25">
      <c r="AZ9396" s="9">
        <v>3.0532544378698225</v>
      </c>
    </row>
    <row r="9397" spans="52:52" x14ac:dyDescent="0.25">
      <c r="AZ9397" s="9">
        <v>3.1242603550295858</v>
      </c>
    </row>
    <row r="9398" spans="52:52" x14ac:dyDescent="0.25">
      <c r="AZ9398" s="9">
        <v>4.5917159763313604</v>
      </c>
    </row>
    <row r="9399" spans="52:52" x14ac:dyDescent="0.25">
      <c r="AZ9399" s="9">
        <v>1.514792899408284</v>
      </c>
    </row>
    <row r="9400" spans="52:52" x14ac:dyDescent="0.25">
      <c r="AZ9400" s="9">
        <v>3.9763313609467459</v>
      </c>
    </row>
    <row r="9401" spans="52:52" x14ac:dyDescent="0.25">
      <c r="AZ9401" s="9">
        <v>2.4852071005917162</v>
      </c>
    </row>
    <row r="9402" spans="52:52" x14ac:dyDescent="0.25">
      <c r="AZ9402" s="9">
        <v>4.449704142011834</v>
      </c>
    </row>
    <row r="9403" spans="52:52" x14ac:dyDescent="0.25">
      <c r="AZ9403" s="9">
        <v>3.4792899408284024</v>
      </c>
    </row>
    <row r="9404" spans="52:52" x14ac:dyDescent="0.25">
      <c r="AZ9404" s="9">
        <v>3.1005917159763308</v>
      </c>
    </row>
    <row r="9405" spans="52:52" x14ac:dyDescent="0.25">
      <c r="AZ9405" s="9">
        <v>3.3609467455621305</v>
      </c>
    </row>
    <row r="9406" spans="52:52" x14ac:dyDescent="0.25">
      <c r="AZ9406" s="9">
        <v>3.4792899408284019</v>
      </c>
    </row>
    <row r="9407" spans="52:52" x14ac:dyDescent="0.25">
      <c r="AZ9407" s="9">
        <v>3.1005917159763317</v>
      </c>
    </row>
    <row r="9408" spans="52:52" x14ac:dyDescent="0.25">
      <c r="AZ9408" s="9">
        <v>3.0532544378698225</v>
      </c>
    </row>
    <row r="9409" spans="52:52" x14ac:dyDescent="0.25">
      <c r="AZ9409" s="9">
        <v>3.1242603550295858</v>
      </c>
    </row>
    <row r="9410" spans="52:52" x14ac:dyDescent="0.25">
      <c r="AZ9410" s="9">
        <v>4.5917159763313604</v>
      </c>
    </row>
    <row r="9411" spans="52:52" x14ac:dyDescent="0.25">
      <c r="AZ9411" s="9">
        <v>1.514792899408284</v>
      </c>
    </row>
    <row r="9412" spans="52:52" x14ac:dyDescent="0.25">
      <c r="AZ9412" s="9">
        <v>3.9763313609467459</v>
      </c>
    </row>
    <row r="9413" spans="52:52" x14ac:dyDescent="0.25">
      <c r="AZ9413" s="9">
        <v>2.4852071005917162</v>
      </c>
    </row>
    <row r="9414" spans="52:52" x14ac:dyDescent="0.25">
      <c r="AZ9414" s="9">
        <v>4.449704142011834</v>
      </c>
    </row>
    <row r="9415" spans="52:52" x14ac:dyDescent="0.25">
      <c r="AZ9415" s="9">
        <v>3.4792899408284024</v>
      </c>
    </row>
    <row r="9416" spans="52:52" x14ac:dyDescent="0.25">
      <c r="AZ9416" s="9">
        <v>3.1005917159763308</v>
      </c>
    </row>
    <row r="9417" spans="52:52" x14ac:dyDescent="0.25">
      <c r="AZ9417" s="9">
        <v>3.3609467455621305</v>
      </c>
    </row>
    <row r="9418" spans="52:52" x14ac:dyDescent="0.25">
      <c r="AZ9418" s="9">
        <v>3.4792899408284019</v>
      </c>
    </row>
    <row r="9419" spans="52:52" x14ac:dyDescent="0.25">
      <c r="AZ9419" s="9">
        <v>3.1005917159763317</v>
      </c>
    </row>
    <row r="9420" spans="52:52" x14ac:dyDescent="0.25">
      <c r="AZ9420" s="9">
        <v>3.0532544378698225</v>
      </c>
    </row>
    <row r="9421" spans="52:52" x14ac:dyDescent="0.25">
      <c r="AZ9421" s="9">
        <v>3.1242603550295858</v>
      </c>
    </row>
    <row r="9422" spans="52:52" x14ac:dyDescent="0.25">
      <c r="AZ9422" s="9">
        <v>4.5917159763313604</v>
      </c>
    </row>
    <row r="9423" spans="52:52" x14ac:dyDescent="0.25">
      <c r="AZ9423" s="9">
        <v>1.514792899408284</v>
      </c>
    </row>
    <row r="9424" spans="52:52" x14ac:dyDescent="0.25">
      <c r="AZ9424" s="9">
        <v>3.9763313609467459</v>
      </c>
    </row>
    <row r="9425" spans="52:52" x14ac:dyDescent="0.25">
      <c r="AZ9425" s="9">
        <v>2.4852071005917162</v>
      </c>
    </row>
    <row r="9426" spans="52:52" x14ac:dyDescent="0.25">
      <c r="AZ9426" s="9">
        <v>4.449704142011834</v>
      </c>
    </row>
    <row r="9427" spans="52:52" x14ac:dyDescent="0.25">
      <c r="AZ9427" s="9">
        <v>3.4792899408284024</v>
      </c>
    </row>
    <row r="9428" spans="52:52" x14ac:dyDescent="0.25">
      <c r="AZ9428" s="9">
        <v>3.1005917159763308</v>
      </c>
    </row>
    <row r="9429" spans="52:52" x14ac:dyDescent="0.25">
      <c r="AZ9429" s="9">
        <v>3.3609467455621305</v>
      </c>
    </row>
    <row r="9430" spans="52:52" x14ac:dyDescent="0.25">
      <c r="AZ9430" s="9">
        <v>3.4792899408284019</v>
      </c>
    </row>
    <row r="9431" spans="52:52" x14ac:dyDescent="0.25">
      <c r="AZ9431" s="9">
        <v>3.1005917159763317</v>
      </c>
    </row>
    <row r="9432" spans="52:52" x14ac:dyDescent="0.25">
      <c r="AZ9432" s="9">
        <v>3.0532544378698225</v>
      </c>
    </row>
    <row r="9433" spans="52:52" x14ac:dyDescent="0.25">
      <c r="AZ9433" s="9">
        <v>3.1242603550295858</v>
      </c>
    </row>
    <row r="9434" spans="52:52" x14ac:dyDescent="0.25">
      <c r="AZ9434" s="9">
        <v>4.5917159763313604</v>
      </c>
    </row>
    <row r="9435" spans="52:52" x14ac:dyDescent="0.25">
      <c r="AZ9435" s="9">
        <v>1.514792899408284</v>
      </c>
    </row>
    <row r="9436" spans="52:52" x14ac:dyDescent="0.25">
      <c r="AZ9436" s="9">
        <v>3.9763313609467459</v>
      </c>
    </row>
    <row r="9437" spans="52:52" x14ac:dyDescent="0.25">
      <c r="AZ9437" s="9">
        <v>2.4852071005917162</v>
      </c>
    </row>
    <row r="9438" spans="52:52" x14ac:dyDescent="0.25">
      <c r="AZ9438" s="9">
        <v>4.449704142011834</v>
      </c>
    </row>
    <row r="9439" spans="52:52" x14ac:dyDescent="0.25">
      <c r="AZ9439" s="9">
        <v>3.4792899408284024</v>
      </c>
    </row>
    <row r="9440" spans="52:52" x14ac:dyDescent="0.25">
      <c r="AZ9440" s="9">
        <v>3.1005917159763308</v>
      </c>
    </row>
    <row r="9441" spans="52:52" x14ac:dyDescent="0.25">
      <c r="AZ9441" s="9">
        <v>3.3609467455621305</v>
      </c>
    </row>
    <row r="9442" spans="52:52" x14ac:dyDescent="0.25">
      <c r="AZ9442" s="9">
        <v>3.4792899408284019</v>
      </c>
    </row>
    <row r="9443" spans="52:52" x14ac:dyDescent="0.25">
      <c r="AZ9443" s="9">
        <v>3.1005917159763317</v>
      </c>
    </row>
    <row r="9444" spans="52:52" x14ac:dyDescent="0.25">
      <c r="AZ9444" s="9">
        <v>3.0532544378698225</v>
      </c>
    </row>
    <row r="9445" spans="52:52" x14ac:dyDescent="0.25">
      <c r="AZ9445" s="9">
        <v>3.1242603550295858</v>
      </c>
    </row>
    <row r="9446" spans="52:52" x14ac:dyDescent="0.25">
      <c r="AZ9446" s="9">
        <v>4.5917159763313604</v>
      </c>
    </row>
    <row r="9447" spans="52:52" x14ac:dyDescent="0.25">
      <c r="AZ9447" s="9">
        <v>1.514792899408284</v>
      </c>
    </row>
    <row r="9448" spans="52:52" x14ac:dyDescent="0.25">
      <c r="AZ9448" s="9">
        <v>3.9763313609467459</v>
      </c>
    </row>
    <row r="9449" spans="52:52" x14ac:dyDescent="0.25">
      <c r="AZ9449" s="9">
        <v>2.4852071005917162</v>
      </c>
    </row>
    <row r="9450" spans="52:52" x14ac:dyDescent="0.25">
      <c r="AZ9450" s="9">
        <v>4.449704142011834</v>
      </c>
    </row>
    <row r="9451" spans="52:52" x14ac:dyDescent="0.25">
      <c r="AZ9451" s="9">
        <v>3.4792899408284024</v>
      </c>
    </row>
    <row r="9452" spans="52:52" x14ac:dyDescent="0.25">
      <c r="AZ9452" s="9">
        <v>3.1005917159763308</v>
      </c>
    </row>
    <row r="9453" spans="52:52" x14ac:dyDescent="0.25">
      <c r="AZ9453" s="9">
        <v>3.3609467455621305</v>
      </c>
    </row>
    <row r="9454" spans="52:52" x14ac:dyDescent="0.25">
      <c r="AZ9454" s="9">
        <v>3.4792899408284019</v>
      </c>
    </row>
    <row r="9455" spans="52:52" x14ac:dyDescent="0.25">
      <c r="AZ9455" s="9">
        <v>3.1005917159763317</v>
      </c>
    </row>
    <row r="9456" spans="52:52" x14ac:dyDescent="0.25">
      <c r="AZ9456" s="9">
        <v>3.0532544378698225</v>
      </c>
    </row>
    <row r="9457" spans="52:52" x14ac:dyDescent="0.25">
      <c r="AZ9457" s="9">
        <v>3.1242603550295858</v>
      </c>
    </row>
    <row r="9458" spans="52:52" x14ac:dyDescent="0.25">
      <c r="AZ9458" s="9">
        <v>4.5917159763313604</v>
      </c>
    </row>
    <row r="9459" spans="52:52" x14ac:dyDescent="0.25">
      <c r="AZ9459" s="9">
        <v>1.514792899408284</v>
      </c>
    </row>
    <row r="9460" spans="52:52" x14ac:dyDescent="0.25">
      <c r="AZ9460" s="9">
        <v>3.9763313609467459</v>
      </c>
    </row>
    <row r="9461" spans="52:52" x14ac:dyDescent="0.25">
      <c r="AZ9461" s="9">
        <v>2.4852071005917162</v>
      </c>
    </row>
    <row r="9462" spans="52:52" x14ac:dyDescent="0.25">
      <c r="AZ9462" s="9">
        <v>4.449704142011834</v>
      </c>
    </row>
    <row r="9463" spans="52:52" x14ac:dyDescent="0.25">
      <c r="AZ9463" s="9">
        <v>3.4792899408284024</v>
      </c>
    </row>
    <row r="9464" spans="52:52" x14ac:dyDescent="0.25">
      <c r="AZ9464" s="9">
        <v>3.1005917159763308</v>
      </c>
    </row>
    <row r="9465" spans="52:52" x14ac:dyDescent="0.25">
      <c r="AZ9465" s="9">
        <v>3.3609467455621305</v>
      </c>
    </row>
    <row r="9466" spans="52:52" x14ac:dyDescent="0.25">
      <c r="AZ9466" s="9">
        <v>3.4792899408284019</v>
      </c>
    </row>
    <row r="9467" spans="52:52" x14ac:dyDescent="0.25">
      <c r="AZ9467" s="9">
        <v>3.1005917159763317</v>
      </c>
    </row>
    <row r="9468" spans="52:52" x14ac:dyDescent="0.25">
      <c r="AZ9468" s="9">
        <v>3.0532544378698225</v>
      </c>
    </row>
    <row r="9469" spans="52:52" x14ac:dyDescent="0.25">
      <c r="AZ9469" s="9">
        <v>3.1242603550295858</v>
      </c>
    </row>
    <row r="9470" spans="52:52" x14ac:dyDescent="0.25">
      <c r="AZ9470" s="9">
        <v>4.5917159763313604</v>
      </c>
    </row>
    <row r="9471" spans="52:52" x14ac:dyDescent="0.25">
      <c r="AZ9471" s="9">
        <v>1.514792899408284</v>
      </c>
    </row>
    <row r="9472" spans="52:52" x14ac:dyDescent="0.25">
      <c r="AZ9472" s="9">
        <v>3.9763313609467459</v>
      </c>
    </row>
    <row r="9473" spans="52:52" x14ac:dyDescent="0.25">
      <c r="AZ9473" s="9">
        <v>2.4852071005917162</v>
      </c>
    </row>
    <row r="9474" spans="52:52" x14ac:dyDescent="0.25">
      <c r="AZ9474" s="9">
        <v>4.449704142011834</v>
      </c>
    </row>
    <row r="9475" spans="52:52" x14ac:dyDescent="0.25">
      <c r="AZ9475" s="9">
        <v>3.4792899408284024</v>
      </c>
    </row>
    <row r="9476" spans="52:52" x14ac:dyDescent="0.25">
      <c r="AZ9476" s="9">
        <v>3.1005917159763308</v>
      </c>
    </row>
    <row r="9477" spans="52:52" x14ac:dyDescent="0.25">
      <c r="AZ9477" s="9">
        <v>3.3609467455621305</v>
      </c>
    </row>
    <row r="9478" spans="52:52" x14ac:dyDescent="0.25">
      <c r="AZ9478" s="9">
        <v>3.4792899408284019</v>
      </c>
    </row>
    <row r="9479" spans="52:52" x14ac:dyDescent="0.25">
      <c r="AZ9479" s="9">
        <v>3.1005917159763317</v>
      </c>
    </row>
    <row r="9480" spans="52:52" x14ac:dyDescent="0.25">
      <c r="AZ9480" s="9">
        <v>3.0532544378698225</v>
      </c>
    </row>
    <row r="9481" spans="52:52" x14ac:dyDescent="0.25">
      <c r="AZ9481" s="9">
        <v>3.1242603550295858</v>
      </c>
    </row>
    <row r="9482" spans="52:52" x14ac:dyDescent="0.25">
      <c r="AZ9482" s="9">
        <v>4.5917159763313604</v>
      </c>
    </row>
    <row r="9483" spans="52:52" x14ac:dyDescent="0.25">
      <c r="AZ9483" s="9">
        <v>1.514792899408284</v>
      </c>
    </row>
    <row r="9484" spans="52:52" x14ac:dyDescent="0.25">
      <c r="AZ9484" s="9">
        <v>3.9763313609467459</v>
      </c>
    </row>
    <row r="9485" spans="52:52" x14ac:dyDescent="0.25">
      <c r="AZ9485" s="9">
        <v>2.4852071005917162</v>
      </c>
    </row>
    <row r="9486" spans="52:52" x14ac:dyDescent="0.25">
      <c r="AZ9486" s="9">
        <v>4.449704142011834</v>
      </c>
    </row>
    <row r="9487" spans="52:52" x14ac:dyDescent="0.25">
      <c r="AZ9487" s="9">
        <v>3.4792899408284024</v>
      </c>
    </row>
    <row r="9488" spans="52:52" x14ac:dyDescent="0.25">
      <c r="AZ9488" s="9">
        <v>3.1005917159763308</v>
      </c>
    </row>
    <row r="9489" spans="52:52" x14ac:dyDescent="0.25">
      <c r="AZ9489" s="9">
        <v>3.3609467455621305</v>
      </c>
    </row>
    <row r="9490" spans="52:52" x14ac:dyDescent="0.25">
      <c r="AZ9490" s="9">
        <v>3.4792899408284019</v>
      </c>
    </row>
    <row r="9491" spans="52:52" x14ac:dyDescent="0.25">
      <c r="AZ9491" s="9">
        <v>3.1005917159763317</v>
      </c>
    </row>
    <row r="9492" spans="52:52" x14ac:dyDescent="0.25">
      <c r="AZ9492" s="9">
        <v>3.0532544378698225</v>
      </c>
    </row>
    <row r="9493" spans="52:52" x14ac:dyDescent="0.25">
      <c r="AZ9493" s="9">
        <v>3.1242603550295858</v>
      </c>
    </row>
    <row r="9494" spans="52:52" x14ac:dyDescent="0.25">
      <c r="AZ9494" s="9">
        <v>4.5917159763313604</v>
      </c>
    </row>
    <row r="9495" spans="52:52" x14ac:dyDescent="0.25">
      <c r="AZ9495" s="9">
        <v>1.514792899408284</v>
      </c>
    </row>
    <row r="9496" spans="52:52" x14ac:dyDescent="0.25">
      <c r="AZ9496" s="9">
        <v>3.9763313609467459</v>
      </c>
    </row>
    <row r="9497" spans="52:52" x14ac:dyDescent="0.25">
      <c r="AZ9497" s="9">
        <v>2.4852071005917162</v>
      </c>
    </row>
    <row r="9498" spans="52:52" x14ac:dyDescent="0.25">
      <c r="AZ9498" s="9">
        <v>4.449704142011834</v>
      </c>
    </row>
    <row r="9499" spans="52:52" x14ac:dyDescent="0.25">
      <c r="AZ9499" s="9">
        <v>3.4792899408284024</v>
      </c>
    </row>
    <row r="9500" spans="52:52" x14ac:dyDescent="0.25">
      <c r="AZ9500" s="9">
        <v>3.1005917159763308</v>
      </c>
    </row>
    <row r="9501" spans="52:52" x14ac:dyDescent="0.25">
      <c r="AZ9501" s="9">
        <v>3.3609467455621305</v>
      </c>
    </row>
    <row r="9502" spans="52:52" x14ac:dyDescent="0.25">
      <c r="AZ9502" s="9">
        <v>3.4792899408284019</v>
      </c>
    </row>
    <row r="9503" spans="52:52" x14ac:dyDescent="0.25">
      <c r="AZ9503" s="9">
        <v>3.1005917159763317</v>
      </c>
    </row>
    <row r="9504" spans="52:52" x14ac:dyDescent="0.25">
      <c r="AZ9504" s="9">
        <v>3.0532544378698225</v>
      </c>
    </row>
    <row r="9505" spans="52:52" x14ac:dyDescent="0.25">
      <c r="AZ9505" s="9">
        <v>3.1242603550295858</v>
      </c>
    </row>
    <row r="9506" spans="52:52" x14ac:dyDescent="0.25">
      <c r="AZ9506" s="9">
        <v>4.5917159763313604</v>
      </c>
    </row>
    <row r="9507" spans="52:52" x14ac:dyDescent="0.25">
      <c r="AZ9507" s="9">
        <v>1.514792899408284</v>
      </c>
    </row>
    <row r="9508" spans="52:52" x14ac:dyDescent="0.25">
      <c r="AZ9508" s="9">
        <v>3.9763313609467459</v>
      </c>
    </row>
    <row r="9509" spans="52:52" x14ac:dyDescent="0.25">
      <c r="AZ9509" s="9">
        <v>2.4852071005917162</v>
      </c>
    </row>
    <row r="9510" spans="52:52" x14ac:dyDescent="0.25">
      <c r="AZ9510" s="9">
        <v>4.449704142011834</v>
      </c>
    </row>
    <row r="9511" spans="52:52" x14ac:dyDescent="0.25">
      <c r="AZ9511" s="9">
        <v>3.4792899408284024</v>
      </c>
    </row>
    <row r="9512" spans="52:52" x14ac:dyDescent="0.25">
      <c r="AZ9512" s="9">
        <v>3.1005917159763308</v>
      </c>
    </row>
    <row r="9513" spans="52:52" x14ac:dyDescent="0.25">
      <c r="AZ9513" s="9">
        <v>3.3609467455621305</v>
      </c>
    </row>
    <row r="9514" spans="52:52" x14ac:dyDescent="0.25">
      <c r="AZ9514" s="9">
        <v>3.4792899408284019</v>
      </c>
    </row>
    <row r="9515" spans="52:52" x14ac:dyDescent="0.25">
      <c r="AZ9515" s="9">
        <v>3.1005917159763317</v>
      </c>
    </row>
    <row r="9516" spans="52:52" x14ac:dyDescent="0.25">
      <c r="AZ9516" s="9">
        <v>3.0532544378698225</v>
      </c>
    </row>
    <row r="9517" spans="52:52" x14ac:dyDescent="0.25">
      <c r="AZ9517" s="9">
        <v>3.1242603550295858</v>
      </c>
    </row>
    <row r="9518" spans="52:52" x14ac:dyDescent="0.25">
      <c r="AZ9518" s="9">
        <v>4.5917159763313604</v>
      </c>
    </row>
    <row r="9519" spans="52:52" x14ac:dyDescent="0.25">
      <c r="AZ9519" s="9">
        <v>1.514792899408284</v>
      </c>
    </row>
    <row r="9520" spans="52:52" x14ac:dyDescent="0.25">
      <c r="AZ9520" s="9">
        <v>3.9763313609467459</v>
      </c>
    </row>
    <row r="9521" spans="52:52" x14ac:dyDescent="0.25">
      <c r="AZ9521" s="9">
        <v>2.4852071005917162</v>
      </c>
    </row>
    <row r="9522" spans="52:52" x14ac:dyDescent="0.25">
      <c r="AZ9522" s="9">
        <v>4.449704142011834</v>
      </c>
    </row>
    <row r="9523" spans="52:52" x14ac:dyDescent="0.25">
      <c r="AZ9523" s="9">
        <v>3.4792899408284024</v>
      </c>
    </row>
    <row r="9524" spans="52:52" x14ac:dyDescent="0.25">
      <c r="AZ9524" s="9">
        <v>3.1005917159763308</v>
      </c>
    </row>
    <row r="9525" spans="52:52" x14ac:dyDescent="0.25">
      <c r="AZ9525" s="9">
        <v>3.3609467455621305</v>
      </c>
    </row>
    <row r="9526" spans="52:52" x14ac:dyDescent="0.25">
      <c r="AZ9526" s="9">
        <v>3.4792899408284019</v>
      </c>
    </row>
    <row r="9527" spans="52:52" x14ac:dyDescent="0.25">
      <c r="AZ9527" s="9">
        <v>3.1005917159763317</v>
      </c>
    </row>
    <row r="9528" spans="52:52" x14ac:dyDescent="0.25">
      <c r="AZ9528" s="9">
        <v>3.0532544378698225</v>
      </c>
    </row>
    <row r="9529" spans="52:52" x14ac:dyDescent="0.25">
      <c r="AZ9529" s="9">
        <v>3.1242603550295858</v>
      </c>
    </row>
    <row r="9530" spans="52:52" x14ac:dyDescent="0.25">
      <c r="AZ9530" s="9">
        <v>4.5917159763313604</v>
      </c>
    </row>
    <row r="9531" spans="52:52" x14ac:dyDescent="0.25">
      <c r="AZ9531" s="9">
        <v>1.514792899408284</v>
      </c>
    </row>
    <row r="9532" spans="52:52" x14ac:dyDescent="0.25">
      <c r="AZ9532" s="9">
        <v>3.9763313609467459</v>
      </c>
    </row>
    <row r="9533" spans="52:52" x14ac:dyDescent="0.25">
      <c r="AZ9533" s="9">
        <v>2.4852071005917162</v>
      </c>
    </row>
    <row r="9534" spans="52:52" x14ac:dyDescent="0.25">
      <c r="AZ9534" s="9">
        <v>4.449704142011834</v>
      </c>
    </row>
    <row r="9535" spans="52:52" x14ac:dyDescent="0.25">
      <c r="AZ9535" s="9">
        <v>3.4792899408284024</v>
      </c>
    </row>
    <row r="9536" spans="52:52" x14ac:dyDescent="0.25">
      <c r="AZ9536" s="9">
        <v>3.1005917159763308</v>
      </c>
    </row>
    <row r="9537" spans="52:52" x14ac:dyDescent="0.25">
      <c r="AZ9537" s="9">
        <v>3.3609467455621305</v>
      </c>
    </row>
    <row r="9538" spans="52:52" x14ac:dyDescent="0.25">
      <c r="AZ9538" s="9">
        <v>3.4792899408284019</v>
      </c>
    </row>
    <row r="9539" spans="52:52" x14ac:dyDescent="0.25">
      <c r="AZ9539" s="9">
        <v>3.1005917159763317</v>
      </c>
    </row>
    <row r="9540" spans="52:52" x14ac:dyDescent="0.25">
      <c r="AZ9540" s="9">
        <v>3.0532544378698225</v>
      </c>
    </row>
    <row r="9541" spans="52:52" x14ac:dyDescent="0.25">
      <c r="AZ9541" s="9">
        <v>3.1242603550295858</v>
      </c>
    </row>
    <row r="9542" spans="52:52" x14ac:dyDescent="0.25">
      <c r="AZ9542" s="9">
        <v>4.5917159763313604</v>
      </c>
    </row>
    <row r="9543" spans="52:52" x14ac:dyDescent="0.25">
      <c r="AZ9543" s="9">
        <v>1.514792899408284</v>
      </c>
    </row>
    <row r="9544" spans="52:52" x14ac:dyDescent="0.25">
      <c r="AZ9544" s="9">
        <v>3.9763313609467459</v>
      </c>
    </row>
    <row r="9545" spans="52:52" x14ac:dyDescent="0.25">
      <c r="AZ9545" s="9">
        <v>2.4852071005917162</v>
      </c>
    </row>
    <row r="9546" spans="52:52" x14ac:dyDescent="0.25">
      <c r="AZ9546" s="9">
        <v>4.449704142011834</v>
      </c>
    </row>
    <row r="9547" spans="52:52" x14ac:dyDescent="0.25">
      <c r="AZ9547" s="9">
        <v>3.4792899408284024</v>
      </c>
    </row>
    <row r="9548" spans="52:52" x14ac:dyDescent="0.25">
      <c r="AZ9548" s="9">
        <v>3.1005917159763308</v>
      </c>
    </row>
    <row r="9549" spans="52:52" x14ac:dyDescent="0.25">
      <c r="AZ9549" s="9">
        <v>3.3609467455621305</v>
      </c>
    </row>
    <row r="9550" spans="52:52" x14ac:dyDescent="0.25">
      <c r="AZ9550" s="9">
        <v>3.4792899408284019</v>
      </c>
    </row>
    <row r="9551" spans="52:52" x14ac:dyDescent="0.25">
      <c r="AZ9551" s="9">
        <v>3.1005917159763317</v>
      </c>
    </row>
    <row r="9552" spans="52:52" x14ac:dyDescent="0.25">
      <c r="AZ9552" s="9">
        <v>3.0532544378698225</v>
      </c>
    </row>
    <row r="9553" spans="52:52" x14ac:dyDescent="0.25">
      <c r="AZ9553" s="9">
        <v>3.1242603550295858</v>
      </c>
    </row>
    <row r="9554" spans="52:52" x14ac:dyDescent="0.25">
      <c r="AZ9554" s="9">
        <v>4.5917159763313604</v>
      </c>
    </row>
    <row r="9555" spans="52:52" x14ac:dyDescent="0.25">
      <c r="AZ9555" s="9">
        <v>1.514792899408284</v>
      </c>
    </row>
    <row r="9556" spans="52:52" x14ac:dyDescent="0.25">
      <c r="AZ9556" s="9">
        <v>3.9763313609467459</v>
      </c>
    </row>
    <row r="9557" spans="52:52" x14ac:dyDescent="0.25">
      <c r="AZ9557" s="9">
        <v>2.4852071005917162</v>
      </c>
    </row>
    <row r="9558" spans="52:52" x14ac:dyDescent="0.25">
      <c r="AZ9558" s="9">
        <v>4.449704142011834</v>
      </c>
    </row>
    <row r="9559" spans="52:52" x14ac:dyDescent="0.25">
      <c r="AZ9559" s="9">
        <v>3.4792899408284024</v>
      </c>
    </row>
    <row r="9560" spans="52:52" x14ac:dyDescent="0.25">
      <c r="AZ9560" s="9">
        <v>3.1005917159763308</v>
      </c>
    </row>
    <row r="9561" spans="52:52" x14ac:dyDescent="0.25">
      <c r="AZ9561" s="9">
        <v>3.3609467455621305</v>
      </c>
    </row>
    <row r="9562" spans="52:52" x14ac:dyDescent="0.25">
      <c r="AZ9562" s="9">
        <v>3.4792899408284019</v>
      </c>
    </row>
    <row r="9563" spans="52:52" x14ac:dyDescent="0.25">
      <c r="AZ9563" s="9">
        <v>3.1005917159763317</v>
      </c>
    </row>
    <row r="9564" spans="52:52" x14ac:dyDescent="0.25">
      <c r="AZ9564" s="9">
        <v>3.0532544378698225</v>
      </c>
    </row>
    <row r="9565" spans="52:52" x14ac:dyDescent="0.25">
      <c r="AZ9565" s="9">
        <v>3.1242603550295858</v>
      </c>
    </row>
    <row r="9566" spans="52:52" x14ac:dyDescent="0.25">
      <c r="AZ9566" s="9">
        <v>4.5917159763313604</v>
      </c>
    </row>
    <row r="9567" spans="52:52" x14ac:dyDescent="0.25">
      <c r="AZ9567" s="9">
        <v>1.514792899408284</v>
      </c>
    </row>
    <row r="9568" spans="52:52" x14ac:dyDescent="0.25">
      <c r="AZ9568" s="9">
        <v>3.9763313609467459</v>
      </c>
    </row>
    <row r="9569" spans="52:52" x14ac:dyDescent="0.25">
      <c r="AZ9569" s="9">
        <v>2.4852071005917162</v>
      </c>
    </row>
    <row r="9570" spans="52:52" x14ac:dyDescent="0.25">
      <c r="AZ9570" s="9">
        <v>4.449704142011834</v>
      </c>
    </row>
    <row r="9571" spans="52:52" x14ac:dyDescent="0.25">
      <c r="AZ9571" s="9">
        <v>3.4792899408284024</v>
      </c>
    </row>
    <row r="9572" spans="52:52" x14ac:dyDescent="0.25">
      <c r="AZ9572" s="9">
        <v>3.1005917159763308</v>
      </c>
    </row>
    <row r="9573" spans="52:52" x14ac:dyDescent="0.25">
      <c r="AZ9573" s="9">
        <v>3.3609467455621305</v>
      </c>
    </row>
    <row r="9574" spans="52:52" x14ac:dyDescent="0.25">
      <c r="AZ9574" s="9">
        <v>3.4792899408284019</v>
      </c>
    </row>
    <row r="9575" spans="52:52" x14ac:dyDescent="0.25">
      <c r="AZ9575" s="9">
        <v>3.1005917159763317</v>
      </c>
    </row>
    <row r="9576" spans="52:52" x14ac:dyDescent="0.25">
      <c r="AZ9576" s="9">
        <v>3.0532544378698225</v>
      </c>
    </row>
    <row r="9577" spans="52:52" x14ac:dyDescent="0.25">
      <c r="AZ9577" s="9">
        <v>3.1242603550295858</v>
      </c>
    </row>
    <row r="9578" spans="52:52" x14ac:dyDescent="0.25">
      <c r="AZ9578" s="9">
        <v>4.5917159763313604</v>
      </c>
    </row>
    <row r="9579" spans="52:52" x14ac:dyDescent="0.25">
      <c r="AZ9579" s="9">
        <v>1.514792899408284</v>
      </c>
    </row>
    <row r="9580" spans="52:52" x14ac:dyDescent="0.25">
      <c r="AZ9580" s="9">
        <v>3.9763313609467459</v>
      </c>
    </row>
    <row r="9581" spans="52:52" x14ac:dyDescent="0.25">
      <c r="AZ9581" s="9">
        <v>2.4852071005917162</v>
      </c>
    </row>
    <row r="9582" spans="52:52" x14ac:dyDescent="0.25">
      <c r="AZ9582" s="9">
        <v>4.449704142011834</v>
      </c>
    </row>
    <row r="9583" spans="52:52" x14ac:dyDescent="0.25">
      <c r="AZ9583" s="9">
        <v>3.4792899408284024</v>
      </c>
    </row>
    <row r="9584" spans="52:52" x14ac:dyDescent="0.25">
      <c r="AZ9584" s="9">
        <v>3.1005917159763308</v>
      </c>
    </row>
    <row r="9585" spans="52:52" x14ac:dyDescent="0.25">
      <c r="AZ9585" s="9">
        <v>3.3609467455621305</v>
      </c>
    </row>
    <row r="9586" spans="52:52" x14ac:dyDescent="0.25">
      <c r="AZ9586" s="9">
        <v>3.4792899408284019</v>
      </c>
    </row>
    <row r="9587" spans="52:52" x14ac:dyDescent="0.25">
      <c r="AZ9587" s="9">
        <v>3.1005917159763317</v>
      </c>
    </row>
    <row r="9588" spans="52:52" x14ac:dyDescent="0.25">
      <c r="AZ9588" s="9">
        <v>3.0532544378698225</v>
      </c>
    </row>
    <row r="9589" spans="52:52" x14ac:dyDescent="0.25">
      <c r="AZ9589" s="9">
        <v>3.1242603550295858</v>
      </c>
    </row>
    <row r="9590" spans="52:52" x14ac:dyDescent="0.25">
      <c r="AZ9590" s="9">
        <v>4.5917159763313604</v>
      </c>
    </row>
    <row r="9591" spans="52:52" x14ac:dyDescent="0.25">
      <c r="AZ9591" s="9">
        <v>1.514792899408284</v>
      </c>
    </row>
    <row r="9592" spans="52:52" x14ac:dyDescent="0.25">
      <c r="AZ9592" s="9">
        <v>3.9763313609467459</v>
      </c>
    </row>
    <row r="9593" spans="52:52" x14ac:dyDescent="0.25">
      <c r="AZ9593" s="9">
        <v>2.4852071005917162</v>
      </c>
    </row>
    <row r="9594" spans="52:52" x14ac:dyDescent="0.25">
      <c r="AZ9594" s="9">
        <v>4.449704142011834</v>
      </c>
    </row>
    <row r="9595" spans="52:52" x14ac:dyDescent="0.25">
      <c r="AZ9595" s="9">
        <v>3.4792899408284024</v>
      </c>
    </row>
    <row r="9596" spans="52:52" x14ac:dyDescent="0.25">
      <c r="AZ9596" s="9">
        <v>3.1005917159763308</v>
      </c>
    </row>
    <row r="9597" spans="52:52" x14ac:dyDescent="0.25">
      <c r="AZ9597" s="9">
        <v>3.3609467455621305</v>
      </c>
    </row>
    <row r="9598" spans="52:52" x14ac:dyDescent="0.25">
      <c r="AZ9598" s="9">
        <v>3.4792899408284019</v>
      </c>
    </row>
    <row r="9599" spans="52:52" x14ac:dyDescent="0.25">
      <c r="AZ9599" s="9">
        <v>3.1005917159763317</v>
      </c>
    </row>
    <row r="9600" spans="52:52" x14ac:dyDescent="0.25">
      <c r="AZ9600" s="9">
        <v>3.0532544378698225</v>
      </c>
    </row>
    <row r="9601" spans="52:52" x14ac:dyDescent="0.25">
      <c r="AZ9601" s="9">
        <v>3.1242603550295858</v>
      </c>
    </row>
    <row r="9602" spans="52:52" x14ac:dyDescent="0.25">
      <c r="AZ9602" s="9">
        <v>4.5917159763313604</v>
      </c>
    </row>
    <row r="9603" spans="52:52" x14ac:dyDescent="0.25">
      <c r="AZ9603" s="9">
        <v>1.514792899408284</v>
      </c>
    </row>
    <row r="9604" spans="52:52" x14ac:dyDescent="0.25">
      <c r="AZ9604" s="9">
        <v>3.9763313609467459</v>
      </c>
    </row>
    <row r="9605" spans="52:52" x14ac:dyDescent="0.25">
      <c r="AZ9605" s="9">
        <v>2.4852071005917162</v>
      </c>
    </row>
    <row r="9606" spans="52:52" x14ac:dyDescent="0.25">
      <c r="AZ9606" s="9">
        <v>4.449704142011834</v>
      </c>
    </row>
    <row r="9607" spans="52:52" x14ac:dyDescent="0.25">
      <c r="AZ9607" s="9">
        <v>3.4792899408284024</v>
      </c>
    </row>
    <row r="9608" spans="52:52" x14ac:dyDescent="0.25">
      <c r="AZ9608" s="9">
        <v>3.1005917159763308</v>
      </c>
    </row>
    <row r="9609" spans="52:52" x14ac:dyDescent="0.25">
      <c r="AZ9609" s="9">
        <v>3.3609467455621305</v>
      </c>
    </row>
    <row r="9610" spans="52:52" x14ac:dyDescent="0.25">
      <c r="AZ9610" s="9">
        <v>3.4792899408284019</v>
      </c>
    </row>
    <row r="9611" spans="52:52" x14ac:dyDescent="0.25">
      <c r="AZ9611" s="9">
        <v>3.1005917159763317</v>
      </c>
    </row>
    <row r="9612" spans="52:52" x14ac:dyDescent="0.25">
      <c r="AZ9612" s="9">
        <v>3.0532544378698225</v>
      </c>
    </row>
    <row r="9613" spans="52:52" x14ac:dyDescent="0.25">
      <c r="AZ9613" s="9">
        <v>3.1242603550295858</v>
      </c>
    </row>
    <row r="9614" spans="52:52" x14ac:dyDescent="0.25">
      <c r="AZ9614" s="9">
        <v>4.5917159763313604</v>
      </c>
    </row>
    <row r="9615" spans="52:52" x14ac:dyDescent="0.25">
      <c r="AZ9615" s="9">
        <v>1.514792899408284</v>
      </c>
    </row>
    <row r="9616" spans="52:52" x14ac:dyDescent="0.25">
      <c r="AZ9616" s="9">
        <v>3.9763313609467459</v>
      </c>
    </row>
    <row r="9617" spans="52:52" x14ac:dyDescent="0.25">
      <c r="AZ9617" s="9">
        <v>2.4852071005917162</v>
      </c>
    </row>
    <row r="9618" spans="52:52" x14ac:dyDescent="0.25">
      <c r="AZ9618" s="9">
        <v>4.449704142011834</v>
      </c>
    </row>
    <row r="9619" spans="52:52" x14ac:dyDescent="0.25">
      <c r="AZ9619" s="9">
        <v>3.4792899408284024</v>
      </c>
    </row>
    <row r="9620" spans="52:52" x14ac:dyDescent="0.25">
      <c r="AZ9620" s="9">
        <v>3.1005917159763308</v>
      </c>
    </row>
    <row r="9621" spans="52:52" x14ac:dyDescent="0.25">
      <c r="AZ9621" s="9">
        <v>3.3609467455621305</v>
      </c>
    </row>
    <row r="9622" spans="52:52" x14ac:dyDescent="0.25">
      <c r="AZ9622" s="9">
        <v>3.4792899408284019</v>
      </c>
    </row>
    <row r="9623" spans="52:52" x14ac:dyDescent="0.25">
      <c r="AZ9623" s="9">
        <v>3.1005917159763317</v>
      </c>
    </row>
    <row r="9624" spans="52:52" x14ac:dyDescent="0.25">
      <c r="AZ9624" s="9">
        <v>3.0532544378698225</v>
      </c>
    </row>
    <row r="9625" spans="52:52" x14ac:dyDescent="0.25">
      <c r="AZ9625" s="9">
        <v>3.1242603550295858</v>
      </c>
    </row>
    <row r="9626" spans="52:52" x14ac:dyDescent="0.25">
      <c r="AZ9626" s="9">
        <v>4.5917159763313604</v>
      </c>
    </row>
    <row r="9627" spans="52:52" x14ac:dyDescent="0.25">
      <c r="AZ9627" s="9">
        <v>1.514792899408284</v>
      </c>
    </row>
    <row r="9628" spans="52:52" x14ac:dyDescent="0.25">
      <c r="AZ9628" s="9">
        <v>3.9763313609467459</v>
      </c>
    </row>
    <row r="9629" spans="52:52" x14ac:dyDescent="0.25">
      <c r="AZ9629" s="9">
        <v>2.4852071005917162</v>
      </c>
    </row>
    <row r="9630" spans="52:52" x14ac:dyDescent="0.25">
      <c r="AZ9630" s="9">
        <v>4.449704142011834</v>
      </c>
    </row>
    <row r="9631" spans="52:52" x14ac:dyDescent="0.25">
      <c r="AZ9631" s="9">
        <v>3.4792899408284024</v>
      </c>
    </row>
    <row r="9632" spans="52:52" x14ac:dyDescent="0.25">
      <c r="AZ9632" s="9">
        <v>3.1005917159763308</v>
      </c>
    </row>
    <row r="9633" spans="52:52" x14ac:dyDescent="0.25">
      <c r="AZ9633" s="9">
        <v>3.3609467455621305</v>
      </c>
    </row>
    <row r="9634" spans="52:52" x14ac:dyDescent="0.25">
      <c r="AZ9634" s="9">
        <v>3.4792899408284019</v>
      </c>
    </row>
    <row r="9635" spans="52:52" x14ac:dyDescent="0.25">
      <c r="AZ9635" s="9">
        <v>3.1005917159763317</v>
      </c>
    </row>
    <row r="9636" spans="52:52" x14ac:dyDescent="0.25">
      <c r="AZ9636" s="9">
        <v>3.0532544378698225</v>
      </c>
    </row>
    <row r="9637" spans="52:52" x14ac:dyDescent="0.25">
      <c r="AZ9637" s="9">
        <v>3.1242603550295858</v>
      </c>
    </row>
    <row r="9638" spans="52:52" x14ac:dyDescent="0.25">
      <c r="AZ9638" s="9">
        <v>4.5917159763313604</v>
      </c>
    </row>
    <row r="9639" spans="52:52" x14ac:dyDescent="0.25">
      <c r="AZ9639" s="9">
        <v>1.514792899408284</v>
      </c>
    </row>
    <row r="9640" spans="52:52" x14ac:dyDescent="0.25">
      <c r="AZ9640" s="9">
        <v>3.9763313609467459</v>
      </c>
    </row>
    <row r="9641" spans="52:52" x14ac:dyDescent="0.25">
      <c r="AZ9641" s="9">
        <v>2.4852071005917162</v>
      </c>
    </row>
    <row r="9642" spans="52:52" x14ac:dyDescent="0.25">
      <c r="AZ9642" s="9">
        <v>4.449704142011834</v>
      </c>
    </row>
    <row r="9643" spans="52:52" x14ac:dyDescent="0.25">
      <c r="AZ9643" s="9">
        <v>3.4792899408284024</v>
      </c>
    </row>
    <row r="9644" spans="52:52" x14ac:dyDescent="0.25">
      <c r="AZ9644" s="9">
        <v>3.1005917159763308</v>
      </c>
    </row>
    <row r="9645" spans="52:52" x14ac:dyDescent="0.25">
      <c r="AZ9645" s="9">
        <v>3.3609467455621305</v>
      </c>
    </row>
    <row r="9646" spans="52:52" x14ac:dyDescent="0.25">
      <c r="AZ9646" s="9">
        <v>3.4792899408284019</v>
      </c>
    </row>
    <row r="9647" spans="52:52" x14ac:dyDescent="0.25">
      <c r="AZ9647" s="9">
        <v>3.1005917159763317</v>
      </c>
    </row>
    <row r="9648" spans="52:52" x14ac:dyDescent="0.25">
      <c r="AZ9648" s="9">
        <v>3.0532544378698225</v>
      </c>
    </row>
    <row r="9649" spans="52:52" x14ac:dyDescent="0.25">
      <c r="AZ9649" s="9">
        <v>3.1242603550295858</v>
      </c>
    </row>
    <row r="9650" spans="52:52" x14ac:dyDescent="0.25">
      <c r="AZ9650" s="9">
        <v>4.5917159763313604</v>
      </c>
    </row>
    <row r="9651" spans="52:52" x14ac:dyDescent="0.25">
      <c r="AZ9651" s="9">
        <v>1.514792899408284</v>
      </c>
    </row>
    <row r="9652" spans="52:52" x14ac:dyDescent="0.25">
      <c r="AZ9652" s="9">
        <v>3.9763313609467459</v>
      </c>
    </row>
    <row r="9653" spans="52:52" x14ac:dyDescent="0.25">
      <c r="AZ9653" s="9">
        <v>2.4852071005917162</v>
      </c>
    </row>
    <row r="9654" spans="52:52" x14ac:dyDescent="0.25">
      <c r="AZ9654" s="9">
        <v>4.449704142011834</v>
      </c>
    </row>
    <row r="9655" spans="52:52" x14ac:dyDescent="0.25">
      <c r="AZ9655" s="9">
        <v>3.4792899408284024</v>
      </c>
    </row>
    <row r="9656" spans="52:52" x14ac:dyDescent="0.25">
      <c r="AZ9656" s="9">
        <v>3.1005917159763308</v>
      </c>
    </row>
    <row r="9657" spans="52:52" x14ac:dyDescent="0.25">
      <c r="AZ9657" s="9">
        <v>3.3609467455621305</v>
      </c>
    </row>
    <row r="9658" spans="52:52" x14ac:dyDescent="0.25">
      <c r="AZ9658" s="9">
        <v>3.4792899408284019</v>
      </c>
    </row>
    <row r="9659" spans="52:52" x14ac:dyDescent="0.25">
      <c r="AZ9659" s="9">
        <v>3.1005917159763317</v>
      </c>
    </row>
    <row r="9660" spans="52:52" x14ac:dyDescent="0.25">
      <c r="AZ9660" s="9">
        <v>3.0532544378698225</v>
      </c>
    </row>
    <row r="9661" spans="52:52" x14ac:dyDescent="0.25">
      <c r="AZ9661" s="9">
        <v>3.1242603550295858</v>
      </c>
    </row>
    <row r="9662" spans="52:52" x14ac:dyDescent="0.25">
      <c r="AZ9662" s="9">
        <v>4.5917159763313604</v>
      </c>
    </row>
    <row r="9663" spans="52:52" x14ac:dyDescent="0.25">
      <c r="AZ9663" s="9">
        <v>1.514792899408284</v>
      </c>
    </row>
    <row r="9664" spans="52:52" x14ac:dyDescent="0.25">
      <c r="AZ9664" s="9">
        <v>3.9763313609467459</v>
      </c>
    </row>
    <row r="9665" spans="52:52" x14ac:dyDescent="0.25">
      <c r="AZ9665" s="9">
        <v>2.4852071005917162</v>
      </c>
    </row>
    <row r="9666" spans="52:52" x14ac:dyDescent="0.25">
      <c r="AZ9666" s="9">
        <v>4.449704142011834</v>
      </c>
    </row>
    <row r="9667" spans="52:52" x14ac:dyDescent="0.25">
      <c r="AZ9667" s="9">
        <v>3.4792899408284024</v>
      </c>
    </row>
    <row r="9668" spans="52:52" x14ac:dyDescent="0.25">
      <c r="AZ9668" s="9">
        <v>3.1005917159763308</v>
      </c>
    </row>
    <row r="9669" spans="52:52" x14ac:dyDescent="0.25">
      <c r="AZ9669" s="9">
        <v>3.3609467455621305</v>
      </c>
    </row>
    <row r="9670" spans="52:52" x14ac:dyDescent="0.25">
      <c r="AZ9670" s="9">
        <v>3.4792899408284019</v>
      </c>
    </row>
    <row r="9671" spans="52:52" x14ac:dyDescent="0.25">
      <c r="AZ9671" s="9">
        <v>3.1005917159763317</v>
      </c>
    </row>
    <row r="9672" spans="52:52" x14ac:dyDescent="0.25">
      <c r="AZ9672" s="9">
        <v>3.0532544378698225</v>
      </c>
    </row>
    <row r="9673" spans="52:52" x14ac:dyDescent="0.25">
      <c r="AZ9673" s="9">
        <v>3.1242603550295858</v>
      </c>
    </row>
    <row r="9674" spans="52:52" x14ac:dyDescent="0.25">
      <c r="AZ9674" s="9">
        <v>4.5917159763313604</v>
      </c>
    </row>
    <row r="9675" spans="52:52" x14ac:dyDescent="0.25">
      <c r="AZ9675" s="9">
        <v>1.514792899408284</v>
      </c>
    </row>
    <row r="9676" spans="52:52" x14ac:dyDescent="0.25">
      <c r="AZ9676" s="9">
        <v>3.9763313609467459</v>
      </c>
    </row>
    <row r="9677" spans="52:52" x14ac:dyDescent="0.25">
      <c r="AZ9677" s="9">
        <v>2.4852071005917162</v>
      </c>
    </row>
    <row r="9678" spans="52:52" x14ac:dyDescent="0.25">
      <c r="AZ9678" s="9">
        <v>4.449704142011834</v>
      </c>
    </row>
    <row r="9679" spans="52:52" x14ac:dyDescent="0.25">
      <c r="AZ9679" s="9">
        <v>3.4792899408284024</v>
      </c>
    </row>
    <row r="9680" spans="52:52" x14ac:dyDescent="0.25">
      <c r="AZ9680" s="9">
        <v>3.1005917159763308</v>
      </c>
    </row>
    <row r="9681" spans="52:52" x14ac:dyDescent="0.25">
      <c r="AZ9681" s="9">
        <v>3.3609467455621305</v>
      </c>
    </row>
    <row r="9682" spans="52:52" x14ac:dyDescent="0.25">
      <c r="AZ9682" s="9">
        <v>3.4792899408284019</v>
      </c>
    </row>
    <row r="9683" spans="52:52" x14ac:dyDescent="0.25">
      <c r="AZ9683" s="9">
        <v>3.1005917159763317</v>
      </c>
    </row>
    <row r="9684" spans="52:52" x14ac:dyDescent="0.25">
      <c r="AZ9684" s="9">
        <v>3.0532544378698225</v>
      </c>
    </row>
    <row r="9685" spans="52:52" x14ac:dyDescent="0.25">
      <c r="AZ9685" s="9">
        <v>3.1242603550295858</v>
      </c>
    </row>
    <row r="9686" spans="52:52" x14ac:dyDescent="0.25">
      <c r="AZ9686" s="9">
        <v>4.5917159763313604</v>
      </c>
    </row>
    <row r="9687" spans="52:52" x14ac:dyDescent="0.25">
      <c r="AZ9687" s="9">
        <v>1.514792899408284</v>
      </c>
    </row>
    <row r="9688" spans="52:52" x14ac:dyDescent="0.25">
      <c r="AZ9688" s="9">
        <v>3.9763313609467459</v>
      </c>
    </row>
    <row r="9689" spans="52:52" x14ac:dyDescent="0.25">
      <c r="AZ9689" s="9">
        <v>2.4852071005917162</v>
      </c>
    </row>
    <row r="9690" spans="52:52" x14ac:dyDescent="0.25">
      <c r="AZ9690" s="9">
        <v>4.449704142011834</v>
      </c>
    </row>
    <row r="9691" spans="52:52" x14ac:dyDescent="0.25">
      <c r="AZ9691" s="9">
        <v>3.4792899408284024</v>
      </c>
    </row>
    <row r="9692" spans="52:52" x14ac:dyDescent="0.25">
      <c r="AZ9692" s="9">
        <v>3.1005917159763308</v>
      </c>
    </row>
    <row r="9693" spans="52:52" x14ac:dyDescent="0.25">
      <c r="AZ9693" s="9">
        <v>3.3609467455621305</v>
      </c>
    </row>
    <row r="9694" spans="52:52" x14ac:dyDescent="0.25">
      <c r="AZ9694" s="9">
        <v>3.4792899408284019</v>
      </c>
    </row>
    <row r="9695" spans="52:52" x14ac:dyDescent="0.25">
      <c r="AZ9695" s="9">
        <v>3.1005917159763317</v>
      </c>
    </row>
    <row r="9696" spans="52:52" x14ac:dyDescent="0.25">
      <c r="AZ9696" s="9">
        <v>3.0532544378698225</v>
      </c>
    </row>
    <row r="9697" spans="52:52" x14ac:dyDescent="0.25">
      <c r="AZ9697" s="9">
        <v>3.1242603550295858</v>
      </c>
    </row>
    <row r="9698" spans="52:52" x14ac:dyDescent="0.25">
      <c r="AZ9698" s="9">
        <v>4.5917159763313604</v>
      </c>
    </row>
    <row r="9699" spans="52:52" x14ac:dyDescent="0.25">
      <c r="AZ9699" s="9">
        <v>1.514792899408284</v>
      </c>
    </row>
    <row r="9700" spans="52:52" x14ac:dyDescent="0.25">
      <c r="AZ9700" s="9">
        <v>3.9763313609467459</v>
      </c>
    </row>
    <row r="9701" spans="52:52" x14ac:dyDescent="0.25">
      <c r="AZ9701" s="9">
        <v>2.4852071005917162</v>
      </c>
    </row>
    <row r="9702" spans="52:52" x14ac:dyDescent="0.25">
      <c r="AZ9702" s="9">
        <v>4.449704142011834</v>
      </c>
    </row>
    <row r="9703" spans="52:52" x14ac:dyDescent="0.25">
      <c r="AZ9703" s="9">
        <v>3.4792899408284024</v>
      </c>
    </row>
    <row r="9704" spans="52:52" x14ac:dyDescent="0.25">
      <c r="AZ9704" s="9">
        <v>3.1005917159763308</v>
      </c>
    </row>
    <row r="9705" spans="52:52" x14ac:dyDescent="0.25">
      <c r="AZ9705" s="9">
        <v>3.3609467455621305</v>
      </c>
    </row>
    <row r="9706" spans="52:52" x14ac:dyDescent="0.25">
      <c r="AZ9706" s="9">
        <v>3.4792899408284019</v>
      </c>
    </row>
    <row r="9707" spans="52:52" x14ac:dyDescent="0.25">
      <c r="AZ9707" s="9">
        <v>3.1005917159763317</v>
      </c>
    </row>
    <row r="9708" spans="52:52" x14ac:dyDescent="0.25">
      <c r="AZ9708" s="9">
        <v>3.0532544378698225</v>
      </c>
    </row>
    <row r="9709" spans="52:52" x14ac:dyDescent="0.25">
      <c r="AZ9709" s="9">
        <v>3.1242603550295858</v>
      </c>
    </row>
    <row r="9710" spans="52:52" x14ac:dyDescent="0.25">
      <c r="AZ9710" s="9">
        <v>4.5917159763313604</v>
      </c>
    </row>
    <row r="9711" spans="52:52" x14ac:dyDescent="0.25">
      <c r="AZ9711" s="9">
        <v>1.514792899408284</v>
      </c>
    </row>
    <row r="9712" spans="52:52" x14ac:dyDescent="0.25">
      <c r="AZ9712" s="9">
        <v>3.9763313609467459</v>
      </c>
    </row>
    <row r="9713" spans="52:52" x14ac:dyDescent="0.25">
      <c r="AZ9713" s="9">
        <v>2.4852071005917162</v>
      </c>
    </row>
    <row r="9714" spans="52:52" x14ac:dyDescent="0.25">
      <c r="AZ9714" s="9">
        <v>4.449704142011834</v>
      </c>
    </row>
    <row r="9715" spans="52:52" x14ac:dyDescent="0.25">
      <c r="AZ9715" s="9">
        <v>3.4792899408284024</v>
      </c>
    </row>
    <row r="9716" spans="52:52" x14ac:dyDescent="0.25">
      <c r="AZ9716" s="9">
        <v>3.1005917159763308</v>
      </c>
    </row>
    <row r="9717" spans="52:52" x14ac:dyDescent="0.25">
      <c r="AZ9717" s="9">
        <v>3.3609467455621305</v>
      </c>
    </row>
    <row r="9718" spans="52:52" x14ac:dyDescent="0.25">
      <c r="AZ9718" s="9">
        <v>3.4792899408284019</v>
      </c>
    </row>
    <row r="9719" spans="52:52" x14ac:dyDescent="0.25">
      <c r="AZ9719" s="9">
        <v>3.1005917159763317</v>
      </c>
    </row>
    <row r="9720" spans="52:52" x14ac:dyDescent="0.25">
      <c r="AZ9720" s="9">
        <v>3.0532544378698225</v>
      </c>
    </row>
    <row r="9721" spans="52:52" x14ac:dyDescent="0.25">
      <c r="AZ9721" s="9">
        <v>3.1242603550295858</v>
      </c>
    </row>
    <row r="9722" spans="52:52" x14ac:dyDescent="0.25">
      <c r="AZ9722" s="9">
        <v>4.5917159763313604</v>
      </c>
    </row>
    <row r="9723" spans="52:52" x14ac:dyDescent="0.25">
      <c r="AZ9723" s="9">
        <v>1.514792899408284</v>
      </c>
    </row>
    <row r="9724" spans="52:52" x14ac:dyDescent="0.25">
      <c r="AZ9724" s="9">
        <v>3.9763313609467459</v>
      </c>
    </row>
    <row r="9725" spans="52:52" x14ac:dyDescent="0.25">
      <c r="AZ9725" s="9">
        <v>2.4852071005917162</v>
      </c>
    </row>
    <row r="9726" spans="52:52" x14ac:dyDescent="0.25">
      <c r="AZ9726" s="9">
        <v>4.449704142011834</v>
      </c>
    </row>
    <row r="9727" spans="52:52" x14ac:dyDescent="0.25">
      <c r="AZ9727" s="9">
        <v>3.4792899408284024</v>
      </c>
    </row>
    <row r="9728" spans="52:52" x14ac:dyDescent="0.25">
      <c r="AZ9728" s="9">
        <v>3.1005917159763308</v>
      </c>
    </row>
    <row r="9729" spans="52:52" x14ac:dyDescent="0.25">
      <c r="AZ9729" s="9">
        <v>3.3609467455621305</v>
      </c>
    </row>
    <row r="9730" spans="52:52" x14ac:dyDescent="0.25">
      <c r="AZ9730" s="9">
        <v>3.4792899408284019</v>
      </c>
    </row>
    <row r="9731" spans="52:52" x14ac:dyDescent="0.25">
      <c r="AZ9731" s="9">
        <v>3.1005917159763317</v>
      </c>
    </row>
    <row r="9732" spans="52:52" x14ac:dyDescent="0.25">
      <c r="AZ9732" s="9">
        <v>3.0532544378698225</v>
      </c>
    </row>
    <row r="9733" spans="52:52" x14ac:dyDescent="0.25">
      <c r="AZ9733" s="9">
        <v>3.1242603550295858</v>
      </c>
    </row>
    <row r="9734" spans="52:52" x14ac:dyDescent="0.25">
      <c r="AZ9734" s="9">
        <v>4.5917159763313604</v>
      </c>
    </row>
    <row r="9735" spans="52:52" x14ac:dyDescent="0.25">
      <c r="AZ9735" s="9">
        <v>1.514792899408284</v>
      </c>
    </row>
    <row r="9736" spans="52:52" x14ac:dyDescent="0.25">
      <c r="AZ9736" s="9">
        <v>3.9763313609467459</v>
      </c>
    </row>
    <row r="9737" spans="52:52" x14ac:dyDescent="0.25">
      <c r="AZ9737" s="9">
        <v>2.4852071005917162</v>
      </c>
    </row>
    <row r="9738" spans="52:52" x14ac:dyDescent="0.25">
      <c r="AZ9738" s="9">
        <v>4.449704142011834</v>
      </c>
    </row>
    <row r="9739" spans="52:52" x14ac:dyDescent="0.25">
      <c r="AZ9739" s="9">
        <v>3.4792899408284024</v>
      </c>
    </row>
    <row r="9740" spans="52:52" x14ac:dyDescent="0.25">
      <c r="AZ9740" s="9">
        <v>3.1005917159763308</v>
      </c>
    </row>
    <row r="9741" spans="52:52" x14ac:dyDescent="0.25">
      <c r="AZ9741" s="9">
        <v>3.3609467455621305</v>
      </c>
    </row>
    <row r="9742" spans="52:52" x14ac:dyDescent="0.25">
      <c r="AZ9742" s="9">
        <v>3.4792899408284019</v>
      </c>
    </row>
    <row r="9743" spans="52:52" x14ac:dyDescent="0.25">
      <c r="AZ9743" s="9">
        <v>3.1005917159763317</v>
      </c>
    </row>
    <row r="9744" spans="52:52" x14ac:dyDescent="0.25">
      <c r="AZ9744" s="9">
        <v>3.0532544378698225</v>
      </c>
    </row>
    <row r="9745" spans="52:52" x14ac:dyDescent="0.25">
      <c r="AZ9745" s="9">
        <v>3.1242603550295858</v>
      </c>
    </row>
    <row r="9746" spans="52:52" x14ac:dyDescent="0.25">
      <c r="AZ9746" s="9">
        <v>4.5917159763313604</v>
      </c>
    </row>
    <row r="9747" spans="52:52" x14ac:dyDescent="0.25">
      <c r="AZ9747" s="9">
        <v>1.514792899408284</v>
      </c>
    </row>
    <row r="9748" spans="52:52" x14ac:dyDescent="0.25">
      <c r="AZ9748" s="9">
        <v>3.9763313609467459</v>
      </c>
    </row>
    <row r="9749" spans="52:52" x14ac:dyDescent="0.25">
      <c r="AZ9749" s="9">
        <v>2.4852071005917162</v>
      </c>
    </row>
    <row r="9750" spans="52:52" x14ac:dyDescent="0.25">
      <c r="AZ9750" s="9">
        <v>4.449704142011834</v>
      </c>
    </row>
    <row r="9751" spans="52:52" x14ac:dyDescent="0.25">
      <c r="AZ9751" s="9">
        <v>3.4792899408284024</v>
      </c>
    </row>
    <row r="9752" spans="52:52" x14ac:dyDescent="0.25">
      <c r="AZ9752" s="9">
        <v>3.1005917159763308</v>
      </c>
    </row>
    <row r="9753" spans="52:52" x14ac:dyDescent="0.25">
      <c r="AZ9753" s="9">
        <v>3.3609467455621305</v>
      </c>
    </row>
    <row r="9754" spans="52:52" x14ac:dyDescent="0.25">
      <c r="AZ9754" s="9">
        <v>3.4792899408284019</v>
      </c>
    </row>
    <row r="9755" spans="52:52" x14ac:dyDescent="0.25">
      <c r="AZ9755" s="9">
        <v>3.1005917159763317</v>
      </c>
    </row>
    <row r="9756" spans="52:52" x14ac:dyDescent="0.25">
      <c r="AZ9756" s="9">
        <v>3.0532544378698225</v>
      </c>
    </row>
    <row r="9757" spans="52:52" x14ac:dyDescent="0.25">
      <c r="AZ9757" s="9">
        <v>3.1242603550295858</v>
      </c>
    </row>
    <row r="9758" spans="52:52" x14ac:dyDescent="0.25">
      <c r="AZ9758" s="9">
        <v>4.5917159763313604</v>
      </c>
    </row>
    <row r="9759" spans="52:52" x14ac:dyDescent="0.25">
      <c r="AZ9759" s="9">
        <v>1.514792899408284</v>
      </c>
    </row>
    <row r="9760" spans="52:52" x14ac:dyDescent="0.25">
      <c r="AZ9760" s="9">
        <v>3.9763313609467459</v>
      </c>
    </row>
    <row r="9761" spans="52:52" x14ac:dyDescent="0.25">
      <c r="AZ9761" s="9">
        <v>2.4852071005917162</v>
      </c>
    </row>
    <row r="9762" spans="52:52" x14ac:dyDescent="0.25">
      <c r="AZ9762" s="9">
        <v>4.449704142011834</v>
      </c>
    </row>
    <row r="9763" spans="52:52" x14ac:dyDescent="0.25">
      <c r="AZ9763" s="9">
        <v>3.4792899408284024</v>
      </c>
    </row>
    <row r="9764" spans="52:52" x14ac:dyDescent="0.25">
      <c r="AZ9764" s="9">
        <v>3.1005917159763308</v>
      </c>
    </row>
    <row r="9765" spans="52:52" x14ac:dyDescent="0.25">
      <c r="AZ9765" s="9">
        <v>3.3609467455621305</v>
      </c>
    </row>
    <row r="9766" spans="52:52" x14ac:dyDescent="0.25">
      <c r="AZ9766" s="9">
        <v>3.4792899408284019</v>
      </c>
    </row>
    <row r="9767" spans="52:52" x14ac:dyDescent="0.25">
      <c r="AZ9767" s="9">
        <v>3.1005917159763317</v>
      </c>
    </row>
    <row r="9768" spans="52:52" x14ac:dyDescent="0.25">
      <c r="AZ9768" s="9">
        <v>3.0532544378698225</v>
      </c>
    </row>
    <row r="9769" spans="52:52" x14ac:dyDescent="0.25">
      <c r="AZ9769" s="9">
        <v>3.1242603550295858</v>
      </c>
    </row>
    <row r="9770" spans="52:52" x14ac:dyDescent="0.25">
      <c r="AZ9770" s="9">
        <v>4.5917159763313604</v>
      </c>
    </row>
    <row r="9771" spans="52:52" x14ac:dyDescent="0.25">
      <c r="AZ9771" s="9">
        <v>1.514792899408284</v>
      </c>
    </row>
    <row r="9772" spans="52:52" x14ac:dyDescent="0.25">
      <c r="AZ9772" s="9">
        <v>3.9763313609467459</v>
      </c>
    </row>
    <row r="9773" spans="52:52" x14ac:dyDescent="0.25">
      <c r="AZ9773" s="9">
        <v>2.4852071005917162</v>
      </c>
    </row>
    <row r="9774" spans="52:52" x14ac:dyDescent="0.25">
      <c r="AZ9774" s="9">
        <v>4.449704142011834</v>
      </c>
    </row>
    <row r="9775" spans="52:52" x14ac:dyDescent="0.25">
      <c r="AZ9775" s="9">
        <v>3.4792899408284024</v>
      </c>
    </row>
    <row r="9776" spans="52:52" x14ac:dyDescent="0.25">
      <c r="AZ9776" s="9">
        <v>3.1005917159763308</v>
      </c>
    </row>
    <row r="9777" spans="52:52" x14ac:dyDescent="0.25">
      <c r="AZ9777" s="9">
        <v>3.3609467455621305</v>
      </c>
    </row>
    <row r="9778" spans="52:52" x14ac:dyDescent="0.25">
      <c r="AZ9778" s="9">
        <v>3.4792899408284019</v>
      </c>
    </row>
    <row r="9779" spans="52:52" x14ac:dyDescent="0.25">
      <c r="AZ9779" s="9">
        <v>3.1005917159763317</v>
      </c>
    </row>
    <row r="9780" spans="52:52" x14ac:dyDescent="0.25">
      <c r="AZ9780" s="9">
        <v>3.0532544378698225</v>
      </c>
    </row>
    <row r="9781" spans="52:52" x14ac:dyDescent="0.25">
      <c r="AZ9781" s="9">
        <v>3.1242603550295858</v>
      </c>
    </row>
    <row r="9782" spans="52:52" x14ac:dyDescent="0.25">
      <c r="AZ9782" s="9">
        <v>4.5917159763313604</v>
      </c>
    </row>
    <row r="9783" spans="52:52" x14ac:dyDescent="0.25">
      <c r="AZ9783" s="9">
        <v>1.514792899408284</v>
      </c>
    </row>
    <row r="9784" spans="52:52" x14ac:dyDescent="0.25">
      <c r="AZ9784" s="9">
        <v>3.9763313609467459</v>
      </c>
    </row>
    <row r="9785" spans="52:52" x14ac:dyDescent="0.25">
      <c r="AZ9785" s="9">
        <v>2.4852071005917162</v>
      </c>
    </row>
    <row r="9786" spans="52:52" x14ac:dyDescent="0.25">
      <c r="AZ9786" s="9">
        <v>4.449704142011834</v>
      </c>
    </row>
    <row r="9787" spans="52:52" x14ac:dyDescent="0.25">
      <c r="AZ9787" s="9">
        <v>3.4792899408284024</v>
      </c>
    </row>
    <row r="9788" spans="52:52" x14ac:dyDescent="0.25">
      <c r="AZ9788" s="9">
        <v>3.1005917159763308</v>
      </c>
    </row>
    <row r="9789" spans="52:52" x14ac:dyDescent="0.25">
      <c r="AZ9789" s="9">
        <v>3.3609467455621305</v>
      </c>
    </row>
    <row r="9790" spans="52:52" x14ac:dyDescent="0.25">
      <c r="AZ9790" s="9">
        <v>3.4792899408284019</v>
      </c>
    </row>
    <row r="9791" spans="52:52" x14ac:dyDescent="0.25">
      <c r="AZ9791" s="9">
        <v>3.1005917159763317</v>
      </c>
    </row>
    <row r="9792" spans="52:52" x14ac:dyDescent="0.25">
      <c r="AZ9792" s="9">
        <v>3.0532544378698225</v>
      </c>
    </row>
    <row r="9793" spans="52:52" x14ac:dyDescent="0.25">
      <c r="AZ9793" s="9">
        <v>3.1242603550295858</v>
      </c>
    </row>
    <row r="9794" spans="52:52" x14ac:dyDescent="0.25">
      <c r="AZ9794" s="9">
        <v>4.5917159763313604</v>
      </c>
    </row>
    <row r="9795" spans="52:52" x14ac:dyDescent="0.25">
      <c r="AZ9795" s="9">
        <v>1.514792899408284</v>
      </c>
    </row>
    <row r="9796" spans="52:52" x14ac:dyDescent="0.25">
      <c r="AZ9796" s="9">
        <v>3.9763313609467459</v>
      </c>
    </row>
    <row r="9797" spans="52:52" x14ac:dyDescent="0.25">
      <c r="AZ9797" s="9">
        <v>2.4852071005917162</v>
      </c>
    </row>
    <row r="9798" spans="52:52" x14ac:dyDescent="0.25">
      <c r="AZ9798" s="9">
        <v>4.449704142011834</v>
      </c>
    </row>
    <row r="9799" spans="52:52" x14ac:dyDescent="0.25">
      <c r="AZ9799" s="9">
        <v>3.4792899408284024</v>
      </c>
    </row>
    <row r="9800" spans="52:52" x14ac:dyDescent="0.25">
      <c r="AZ9800" s="9">
        <v>3.1005917159763308</v>
      </c>
    </row>
    <row r="9801" spans="52:52" x14ac:dyDescent="0.25">
      <c r="AZ9801" s="9">
        <v>3.3609467455621305</v>
      </c>
    </row>
    <row r="9802" spans="52:52" x14ac:dyDescent="0.25">
      <c r="AZ9802" s="9">
        <v>3.4792899408284019</v>
      </c>
    </row>
    <row r="9803" spans="52:52" x14ac:dyDescent="0.25">
      <c r="AZ9803" s="9">
        <v>3.1005917159763317</v>
      </c>
    </row>
    <row r="9804" spans="52:52" x14ac:dyDescent="0.25">
      <c r="AZ9804" s="9">
        <v>3.0532544378698225</v>
      </c>
    </row>
    <row r="9805" spans="52:52" x14ac:dyDescent="0.25">
      <c r="AZ9805" s="9">
        <v>3.1242603550295858</v>
      </c>
    </row>
    <row r="9806" spans="52:52" x14ac:dyDescent="0.25">
      <c r="AZ9806" s="9">
        <v>4.5917159763313604</v>
      </c>
    </row>
    <row r="9807" spans="52:52" x14ac:dyDescent="0.25">
      <c r="AZ9807" s="9">
        <v>1.514792899408284</v>
      </c>
    </row>
    <row r="9808" spans="52:52" x14ac:dyDescent="0.25">
      <c r="AZ9808" s="9">
        <v>3.9763313609467459</v>
      </c>
    </row>
    <row r="9809" spans="52:52" x14ac:dyDescent="0.25">
      <c r="AZ9809" s="9">
        <v>2.4852071005917162</v>
      </c>
    </row>
    <row r="9810" spans="52:52" x14ac:dyDescent="0.25">
      <c r="AZ9810" s="9">
        <v>4.449704142011834</v>
      </c>
    </row>
    <row r="9811" spans="52:52" x14ac:dyDescent="0.25">
      <c r="AZ9811" s="9">
        <v>3.4792899408284024</v>
      </c>
    </row>
    <row r="9812" spans="52:52" x14ac:dyDescent="0.25">
      <c r="AZ9812" s="9">
        <v>3.1005917159763308</v>
      </c>
    </row>
    <row r="9813" spans="52:52" x14ac:dyDescent="0.25">
      <c r="AZ9813" s="9">
        <v>3.3609467455621305</v>
      </c>
    </row>
    <row r="9814" spans="52:52" x14ac:dyDescent="0.25">
      <c r="AZ9814" s="9">
        <v>3.4792899408284019</v>
      </c>
    </row>
    <row r="9815" spans="52:52" x14ac:dyDescent="0.25">
      <c r="AZ9815" s="9">
        <v>3.1005917159763317</v>
      </c>
    </row>
    <row r="9816" spans="52:52" x14ac:dyDescent="0.25">
      <c r="AZ9816" s="9">
        <v>3.0532544378698225</v>
      </c>
    </row>
    <row r="9817" spans="52:52" x14ac:dyDescent="0.25">
      <c r="AZ9817" s="9">
        <v>3.1242603550295858</v>
      </c>
    </row>
    <row r="9818" spans="52:52" x14ac:dyDescent="0.25">
      <c r="AZ9818" s="9">
        <v>4.5917159763313604</v>
      </c>
    </row>
    <row r="9819" spans="52:52" x14ac:dyDescent="0.25">
      <c r="AZ9819" s="9">
        <v>1.514792899408284</v>
      </c>
    </row>
    <row r="9820" spans="52:52" x14ac:dyDescent="0.25">
      <c r="AZ9820" s="9">
        <v>3.9763313609467459</v>
      </c>
    </row>
    <row r="9821" spans="52:52" x14ac:dyDescent="0.25">
      <c r="AZ9821" s="9">
        <v>2.4852071005917162</v>
      </c>
    </row>
    <row r="9822" spans="52:52" x14ac:dyDescent="0.25">
      <c r="AZ9822" s="9">
        <v>4.449704142011834</v>
      </c>
    </row>
    <row r="9823" spans="52:52" x14ac:dyDescent="0.25">
      <c r="AZ9823" s="9">
        <v>3.4792899408284024</v>
      </c>
    </row>
    <row r="9824" spans="52:52" x14ac:dyDescent="0.25">
      <c r="AZ9824" s="9">
        <v>3.1005917159763308</v>
      </c>
    </row>
    <row r="9825" spans="52:52" x14ac:dyDescent="0.25">
      <c r="AZ9825" s="9">
        <v>3.3609467455621305</v>
      </c>
    </row>
    <row r="9826" spans="52:52" x14ac:dyDescent="0.25">
      <c r="AZ9826" s="9">
        <v>3.4792899408284019</v>
      </c>
    </row>
    <row r="9827" spans="52:52" x14ac:dyDescent="0.25">
      <c r="AZ9827" s="9">
        <v>3.1005917159763317</v>
      </c>
    </row>
    <row r="9828" spans="52:52" x14ac:dyDescent="0.25">
      <c r="AZ9828" s="9">
        <v>3.0532544378698225</v>
      </c>
    </row>
    <row r="9829" spans="52:52" x14ac:dyDescent="0.25">
      <c r="AZ9829" s="9">
        <v>3.1242603550295858</v>
      </c>
    </row>
    <row r="9830" spans="52:52" x14ac:dyDescent="0.25">
      <c r="AZ9830" s="9">
        <v>4.5917159763313604</v>
      </c>
    </row>
    <row r="9831" spans="52:52" x14ac:dyDescent="0.25">
      <c r="AZ9831" s="9">
        <v>1.514792899408284</v>
      </c>
    </row>
    <row r="9832" spans="52:52" x14ac:dyDescent="0.25">
      <c r="AZ9832" s="9">
        <v>3.9763313609467459</v>
      </c>
    </row>
    <row r="9833" spans="52:52" x14ac:dyDescent="0.25">
      <c r="AZ9833" s="9">
        <v>2.4852071005917162</v>
      </c>
    </row>
    <row r="9834" spans="52:52" x14ac:dyDescent="0.25">
      <c r="AZ9834" s="9">
        <v>4.449704142011834</v>
      </c>
    </row>
    <row r="9835" spans="52:52" x14ac:dyDescent="0.25">
      <c r="AZ9835" s="9">
        <v>3.4792899408284024</v>
      </c>
    </row>
    <row r="9836" spans="52:52" x14ac:dyDescent="0.25">
      <c r="AZ9836" s="9">
        <v>3.1005917159763308</v>
      </c>
    </row>
    <row r="9837" spans="52:52" x14ac:dyDescent="0.25">
      <c r="AZ9837" s="9">
        <v>3.3609467455621305</v>
      </c>
    </row>
    <row r="9838" spans="52:52" x14ac:dyDescent="0.25">
      <c r="AZ9838" s="9">
        <v>3.4792899408284019</v>
      </c>
    </row>
    <row r="9839" spans="52:52" x14ac:dyDescent="0.25">
      <c r="AZ9839" s="9">
        <v>3.1005917159763317</v>
      </c>
    </row>
    <row r="9840" spans="52:52" x14ac:dyDescent="0.25">
      <c r="AZ9840" s="9">
        <v>3.0532544378698225</v>
      </c>
    </row>
    <row r="9841" spans="52:52" x14ac:dyDescent="0.25">
      <c r="AZ9841" s="9">
        <v>3.1242603550295858</v>
      </c>
    </row>
    <row r="9842" spans="52:52" x14ac:dyDescent="0.25">
      <c r="AZ9842" s="9">
        <v>4.5917159763313604</v>
      </c>
    </row>
    <row r="9843" spans="52:52" x14ac:dyDescent="0.25">
      <c r="AZ9843" s="9">
        <v>1.514792899408284</v>
      </c>
    </row>
    <row r="9844" spans="52:52" x14ac:dyDescent="0.25">
      <c r="AZ9844" s="9">
        <v>3.9763313609467459</v>
      </c>
    </row>
    <row r="9845" spans="52:52" x14ac:dyDescent="0.25">
      <c r="AZ9845" s="9">
        <v>2.4852071005917162</v>
      </c>
    </row>
    <row r="9846" spans="52:52" x14ac:dyDescent="0.25">
      <c r="AZ9846" s="9">
        <v>4.449704142011834</v>
      </c>
    </row>
    <row r="9847" spans="52:52" x14ac:dyDescent="0.25">
      <c r="AZ9847" s="9">
        <v>3.4792899408284024</v>
      </c>
    </row>
    <row r="9848" spans="52:52" x14ac:dyDescent="0.25">
      <c r="AZ9848" s="9">
        <v>3.1005917159763308</v>
      </c>
    </row>
    <row r="9849" spans="52:52" x14ac:dyDescent="0.25">
      <c r="AZ9849" s="9">
        <v>3.3609467455621305</v>
      </c>
    </row>
    <row r="9850" spans="52:52" x14ac:dyDescent="0.25">
      <c r="AZ9850" s="9">
        <v>3.4792899408284019</v>
      </c>
    </row>
    <row r="9851" spans="52:52" x14ac:dyDescent="0.25">
      <c r="AZ9851" s="9">
        <v>3.1005917159763317</v>
      </c>
    </row>
    <row r="9852" spans="52:52" x14ac:dyDescent="0.25">
      <c r="AZ9852" s="9">
        <v>3.0532544378698225</v>
      </c>
    </row>
    <row r="9853" spans="52:52" x14ac:dyDescent="0.25">
      <c r="AZ9853" s="9">
        <v>3.1242603550295858</v>
      </c>
    </row>
    <row r="9854" spans="52:52" x14ac:dyDescent="0.25">
      <c r="AZ9854" s="9">
        <v>4.5917159763313604</v>
      </c>
    </row>
    <row r="9855" spans="52:52" x14ac:dyDescent="0.25">
      <c r="AZ9855" s="9">
        <v>1.514792899408284</v>
      </c>
    </row>
    <row r="9856" spans="52:52" x14ac:dyDescent="0.25">
      <c r="AZ9856" s="9">
        <v>3.9763313609467459</v>
      </c>
    </row>
    <row r="9857" spans="52:52" x14ac:dyDescent="0.25">
      <c r="AZ9857" s="9">
        <v>2.4852071005917162</v>
      </c>
    </row>
    <row r="9858" spans="52:52" x14ac:dyDescent="0.25">
      <c r="AZ9858" s="9">
        <v>4.449704142011834</v>
      </c>
    </row>
    <row r="9859" spans="52:52" x14ac:dyDescent="0.25">
      <c r="AZ9859" s="9">
        <v>3.4792899408284024</v>
      </c>
    </row>
    <row r="9860" spans="52:52" x14ac:dyDescent="0.25">
      <c r="AZ9860" s="9">
        <v>3.1005917159763308</v>
      </c>
    </row>
    <row r="9861" spans="52:52" x14ac:dyDescent="0.25">
      <c r="AZ9861" s="9">
        <v>3.3609467455621305</v>
      </c>
    </row>
    <row r="9862" spans="52:52" x14ac:dyDescent="0.25">
      <c r="AZ9862" s="9">
        <v>3.4792899408284019</v>
      </c>
    </row>
    <row r="9863" spans="52:52" x14ac:dyDescent="0.25">
      <c r="AZ9863" s="9">
        <v>3.1005917159763317</v>
      </c>
    </row>
    <row r="9864" spans="52:52" x14ac:dyDescent="0.25">
      <c r="AZ9864" s="9">
        <v>3.0532544378698225</v>
      </c>
    </row>
    <row r="9865" spans="52:52" x14ac:dyDescent="0.25">
      <c r="AZ9865" s="9">
        <v>3.1242603550295858</v>
      </c>
    </row>
    <row r="9866" spans="52:52" x14ac:dyDescent="0.25">
      <c r="AZ9866" s="9">
        <v>4.5917159763313604</v>
      </c>
    </row>
    <row r="9867" spans="52:52" x14ac:dyDescent="0.25">
      <c r="AZ9867" s="9">
        <v>1.514792899408284</v>
      </c>
    </row>
    <row r="9868" spans="52:52" x14ac:dyDescent="0.25">
      <c r="AZ9868" s="9">
        <v>3.9763313609467459</v>
      </c>
    </row>
    <row r="9869" spans="52:52" x14ac:dyDescent="0.25">
      <c r="AZ9869" s="9">
        <v>2.4852071005917162</v>
      </c>
    </row>
    <row r="9870" spans="52:52" x14ac:dyDescent="0.25">
      <c r="AZ9870" s="9">
        <v>4.449704142011834</v>
      </c>
    </row>
    <row r="9871" spans="52:52" x14ac:dyDescent="0.25">
      <c r="AZ9871" s="9">
        <v>3.4792899408284024</v>
      </c>
    </row>
    <row r="9872" spans="52:52" x14ac:dyDescent="0.25">
      <c r="AZ9872" s="9">
        <v>3.1005917159763308</v>
      </c>
    </row>
    <row r="9873" spans="52:52" x14ac:dyDescent="0.25">
      <c r="AZ9873" s="9">
        <v>3.3609467455621305</v>
      </c>
    </row>
    <row r="9874" spans="52:52" x14ac:dyDescent="0.25">
      <c r="AZ9874" s="9">
        <v>3.4792899408284019</v>
      </c>
    </row>
    <row r="9875" spans="52:52" x14ac:dyDescent="0.25">
      <c r="AZ9875" s="9">
        <v>3.1005917159763317</v>
      </c>
    </row>
    <row r="9876" spans="52:52" x14ac:dyDescent="0.25">
      <c r="AZ9876" s="9">
        <v>3.0532544378698225</v>
      </c>
    </row>
    <row r="9877" spans="52:52" x14ac:dyDescent="0.25">
      <c r="AZ9877" s="9">
        <v>3.1242603550295858</v>
      </c>
    </row>
    <row r="9878" spans="52:52" x14ac:dyDescent="0.25">
      <c r="AZ9878" s="9">
        <v>4.5917159763313604</v>
      </c>
    </row>
    <row r="9879" spans="52:52" x14ac:dyDescent="0.25">
      <c r="AZ9879" s="9">
        <v>1.514792899408284</v>
      </c>
    </row>
    <row r="9880" spans="52:52" x14ac:dyDescent="0.25">
      <c r="AZ9880" s="9">
        <v>3.9763313609467459</v>
      </c>
    </row>
    <row r="9881" spans="52:52" x14ac:dyDescent="0.25">
      <c r="AZ9881" s="9">
        <v>2.4852071005917162</v>
      </c>
    </row>
    <row r="9882" spans="52:52" x14ac:dyDescent="0.25">
      <c r="AZ9882" s="9">
        <v>4.449704142011834</v>
      </c>
    </row>
    <row r="9883" spans="52:52" x14ac:dyDescent="0.25">
      <c r="AZ9883" s="9">
        <v>3.4792899408284024</v>
      </c>
    </row>
    <row r="9884" spans="52:52" x14ac:dyDescent="0.25">
      <c r="AZ9884" s="9">
        <v>3.1005917159763308</v>
      </c>
    </row>
    <row r="9885" spans="52:52" x14ac:dyDescent="0.25">
      <c r="AZ9885" s="9">
        <v>3.3609467455621305</v>
      </c>
    </row>
    <row r="9886" spans="52:52" x14ac:dyDescent="0.25">
      <c r="AZ9886" s="9">
        <v>3.4792899408284019</v>
      </c>
    </row>
    <row r="9887" spans="52:52" x14ac:dyDescent="0.25">
      <c r="AZ9887" s="9">
        <v>3.1005917159763317</v>
      </c>
    </row>
    <row r="9888" spans="52:52" x14ac:dyDescent="0.25">
      <c r="AZ9888" s="9">
        <v>3.0532544378698225</v>
      </c>
    </row>
    <row r="9889" spans="52:52" x14ac:dyDescent="0.25">
      <c r="AZ9889" s="9">
        <v>3.1242603550295858</v>
      </c>
    </row>
    <row r="9890" spans="52:52" x14ac:dyDescent="0.25">
      <c r="AZ9890" s="9">
        <v>4.5917159763313604</v>
      </c>
    </row>
    <row r="9891" spans="52:52" x14ac:dyDescent="0.25">
      <c r="AZ9891" s="9">
        <v>1.514792899408284</v>
      </c>
    </row>
    <row r="9892" spans="52:52" x14ac:dyDescent="0.25">
      <c r="AZ9892" s="9">
        <v>3.9763313609467459</v>
      </c>
    </row>
    <row r="9893" spans="52:52" x14ac:dyDescent="0.25">
      <c r="AZ9893" s="9">
        <v>2.4852071005917162</v>
      </c>
    </row>
    <row r="9894" spans="52:52" x14ac:dyDescent="0.25">
      <c r="AZ9894" s="9">
        <v>4.449704142011834</v>
      </c>
    </row>
    <row r="9895" spans="52:52" x14ac:dyDescent="0.25">
      <c r="AZ9895" s="9">
        <v>3.4792899408284024</v>
      </c>
    </row>
    <row r="9896" spans="52:52" x14ac:dyDescent="0.25">
      <c r="AZ9896" s="9">
        <v>3.1005917159763308</v>
      </c>
    </row>
    <row r="9897" spans="52:52" x14ac:dyDescent="0.25">
      <c r="AZ9897" s="9">
        <v>3.3609467455621305</v>
      </c>
    </row>
    <row r="9898" spans="52:52" x14ac:dyDescent="0.25">
      <c r="AZ9898" s="9">
        <v>3.4792899408284019</v>
      </c>
    </row>
    <row r="9899" spans="52:52" x14ac:dyDescent="0.25">
      <c r="AZ9899" s="9">
        <v>3.1005917159763317</v>
      </c>
    </row>
    <row r="9900" spans="52:52" x14ac:dyDescent="0.25">
      <c r="AZ9900" s="9">
        <v>3.0532544378698225</v>
      </c>
    </row>
    <row r="9901" spans="52:52" x14ac:dyDescent="0.25">
      <c r="AZ9901" s="9">
        <v>3.1242603550295858</v>
      </c>
    </row>
    <row r="9902" spans="52:52" x14ac:dyDescent="0.25">
      <c r="AZ9902" s="9">
        <v>4.5917159763313604</v>
      </c>
    </row>
    <row r="9903" spans="52:52" x14ac:dyDescent="0.25">
      <c r="AZ9903" s="9">
        <v>1.514792899408284</v>
      </c>
    </row>
    <row r="9904" spans="52:52" x14ac:dyDescent="0.25">
      <c r="AZ9904" s="9">
        <v>3.9763313609467459</v>
      </c>
    </row>
    <row r="9905" spans="52:52" x14ac:dyDescent="0.25">
      <c r="AZ9905" s="9">
        <v>2.4852071005917162</v>
      </c>
    </row>
    <row r="9906" spans="52:52" x14ac:dyDescent="0.25">
      <c r="AZ9906" s="9">
        <v>4.449704142011834</v>
      </c>
    </row>
    <row r="9907" spans="52:52" x14ac:dyDescent="0.25">
      <c r="AZ9907" s="9">
        <v>3.4792899408284024</v>
      </c>
    </row>
    <row r="9908" spans="52:52" x14ac:dyDescent="0.25">
      <c r="AZ9908" s="9">
        <v>3.1005917159763308</v>
      </c>
    </row>
    <row r="9909" spans="52:52" x14ac:dyDescent="0.25">
      <c r="AZ9909" s="9">
        <v>3.3609467455621305</v>
      </c>
    </row>
    <row r="9910" spans="52:52" x14ac:dyDescent="0.25">
      <c r="AZ9910" s="9">
        <v>3.4792899408284019</v>
      </c>
    </row>
    <row r="9911" spans="52:52" x14ac:dyDescent="0.25">
      <c r="AZ9911" s="9">
        <v>3.1005917159763317</v>
      </c>
    </row>
    <row r="9912" spans="52:52" x14ac:dyDescent="0.25">
      <c r="AZ9912" s="9">
        <v>3.0532544378698225</v>
      </c>
    </row>
    <row r="9913" spans="52:52" x14ac:dyDescent="0.25">
      <c r="AZ9913" s="9">
        <v>3.1242603550295858</v>
      </c>
    </row>
    <row r="9914" spans="52:52" x14ac:dyDescent="0.25">
      <c r="AZ9914" s="9">
        <v>4.5917159763313604</v>
      </c>
    </row>
    <row r="9915" spans="52:52" x14ac:dyDescent="0.25">
      <c r="AZ9915" s="9">
        <v>1.514792899408284</v>
      </c>
    </row>
    <row r="9916" spans="52:52" x14ac:dyDescent="0.25">
      <c r="AZ9916" s="9">
        <v>3.9763313609467459</v>
      </c>
    </row>
    <row r="9917" spans="52:52" x14ac:dyDescent="0.25">
      <c r="AZ9917" s="9">
        <v>2.4852071005917162</v>
      </c>
    </row>
    <row r="9918" spans="52:52" x14ac:dyDescent="0.25">
      <c r="AZ9918" s="9">
        <v>4.449704142011834</v>
      </c>
    </row>
    <row r="9919" spans="52:52" x14ac:dyDescent="0.25">
      <c r="AZ9919" s="9">
        <v>3.4792899408284024</v>
      </c>
    </row>
    <row r="9920" spans="52:52" x14ac:dyDescent="0.25">
      <c r="AZ9920" s="9">
        <v>3.1005917159763308</v>
      </c>
    </row>
    <row r="9921" spans="52:52" x14ac:dyDescent="0.25">
      <c r="AZ9921" s="9">
        <v>3.3609467455621305</v>
      </c>
    </row>
    <row r="9922" spans="52:52" x14ac:dyDescent="0.25">
      <c r="AZ9922" s="9">
        <v>3.4792899408284019</v>
      </c>
    </row>
    <row r="9923" spans="52:52" x14ac:dyDescent="0.25">
      <c r="AZ9923" s="9">
        <v>3.1005917159763317</v>
      </c>
    </row>
    <row r="9924" spans="52:52" x14ac:dyDescent="0.25">
      <c r="AZ9924" s="9">
        <v>3.0532544378698225</v>
      </c>
    </row>
    <row r="9925" spans="52:52" x14ac:dyDescent="0.25">
      <c r="AZ9925" s="9">
        <v>3.1242603550295858</v>
      </c>
    </row>
    <row r="9926" spans="52:52" x14ac:dyDescent="0.25">
      <c r="AZ9926" s="9">
        <v>4.5917159763313604</v>
      </c>
    </row>
    <row r="9927" spans="52:52" x14ac:dyDescent="0.25">
      <c r="AZ9927" s="9">
        <v>1.514792899408284</v>
      </c>
    </row>
    <row r="9928" spans="52:52" x14ac:dyDescent="0.25">
      <c r="AZ9928" s="9">
        <v>3.9763313609467459</v>
      </c>
    </row>
    <row r="9929" spans="52:52" x14ac:dyDescent="0.25">
      <c r="AZ9929" s="9">
        <v>2.4852071005917162</v>
      </c>
    </row>
    <row r="9930" spans="52:52" x14ac:dyDescent="0.25">
      <c r="AZ9930" s="9">
        <v>4.449704142011834</v>
      </c>
    </row>
    <row r="9931" spans="52:52" x14ac:dyDescent="0.25">
      <c r="AZ9931" s="9">
        <v>3.4792899408284024</v>
      </c>
    </row>
    <row r="9932" spans="52:52" x14ac:dyDescent="0.25">
      <c r="AZ9932" s="9">
        <v>3.1005917159763308</v>
      </c>
    </row>
    <row r="9933" spans="52:52" x14ac:dyDescent="0.25">
      <c r="AZ9933" s="9">
        <v>3.3609467455621305</v>
      </c>
    </row>
    <row r="9934" spans="52:52" x14ac:dyDescent="0.25">
      <c r="AZ9934" s="9">
        <v>3.4792899408284019</v>
      </c>
    </row>
    <row r="9935" spans="52:52" x14ac:dyDescent="0.25">
      <c r="AZ9935" s="9">
        <v>3.1005917159763317</v>
      </c>
    </row>
    <row r="9936" spans="52:52" x14ac:dyDescent="0.25">
      <c r="AZ9936" s="9">
        <v>3.0532544378698225</v>
      </c>
    </row>
    <row r="9937" spans="52:52" x14ac:dyDescent="0.25">
      <c r="AZ9937" s="9">
        <v>3.1242603550295858</v>
      </c>
    </row>
    <row r="9938" spans="52:52" x14ac:dyDescent="0.25">
      <c r="AZ9938" s="9">
        <v>4.5917159763313604</v>
      </c>
    </row>
    <row r="9939" spans="52:52" x14ac:dyDescent="0.25">
      <c r="AZ9939" s="9">
        <v>1.514792899408284</v>
      </c>
    </row>
    <row r="9940" spans="52:52" x14ac:dyDescent="0.25">
      <c r="AZ9940" s="9">
        <v>3.9763313609467459</v>
      </c>
    </row>
    <row r="9941" spans="52:52" x14ac:dyDescent="0.25">
      <c r="AZ9941" s="9">
        <v>2.4852071005917162</v>
      </c>
    </row>
    <row r="9942" spans="52:52" x14ac:dyDescent="0.25">
      <c r="AZ9942" s="9">
        <v>4.449704142011834</v>
      </c>
    </row>
    <row r="9943" spans="52:52" x14ac:dyDescent="0.25">
      <c r="AZ9943" s="9">
        <v>3.4792899408284024</v>
      </c>
    </row>
    <row r="9944" spans="52:52" x14ac:dyDescent="0.25">
      <c r="AZ9944" s="9">
        <v>3.1005917159763308</v>
      </c>
    </row>
    <row r="9945" spans="52:52" x14ac:dyDescent="0.25">
      <c r="AZ9945" s="9">
        <v>3.3609467455621305</v>
      </c>
    </row>
    <row r="9946" spans="52:52" x14ac:dyDescent="0.25">
      <c r="AZ9946" s="9">
        <v>3.4792899408284019</v>
      </c>
    </row>
    <row r="9947" spans="52:52" x14ac:dyDescent="0.25">
      <c r="AZ9947" s="9">
        <v>3.1005917159763317</v>
      </c>
    </row>
    <row r="9948" spans="52:52" x14ac:dyDescent="0.25">
      <c r="AZ9948" s="9">
        <v>3.0532544378698225</v>
      </c>
    </row>
    <row r="9949" spans="52:52" x14ac:dyDescent="0.25">
      <c r="AZ9949" s="9">
        <v>3.1242603550295858</v>
      </c>
    </row>
    <row r="9950" spans="52:52" x14ac:dyDescent="0.25">
      <c r="AZ9950" s="9">
        <v>4.5917159763313604</v>
      </c>
    </row>
    <row r="9951" spans="52:52" x14ac:dyDescent="0.25">
      <c r="AZ9951" s="9">
        <v>1.514792899408284</v>
      </c>
    </row>
    <row r="9952" spans="52:52" x14ac:dyDescent="0.25">
      <c r="AZ9952" s="9">
        <v>3.9763313609467459</v>
      </c>
    </row>
    <row r="9953" spans="52:52" x14ac:dyDescent="0.25">
      <c r="AZ9953" s="9">
        <v>2.4852071005917162</v>
      </c>
    </row>
    <row r="9954" spans="52:52" x14ac:dyDescent="0.25">
      <c r="AZ9954" s="9">
        <v>4.449704142011834</v>
      </c>
    </row>
    <row r="9955" spans="52:52" x14ac:dyDescent="0.25">
      <c r="AZ9955" s="9">
        <v>3.4792899408284024</v>
      </c>
    </row>
    <row r="9956" spans="52:52" x14ac:dyDescent="0.25">
      <c r="AZ9956" s="9">
        <v>3.1005917159763308</v>
      </c>
    </row>
    <row r="9957" spans="52:52" x14ac:dyDescent="0.25">
      <c r="AZ9957" s="9">
        <v>3.3609467455621305</v>
      </c>
    </row>
    <row r="9958" spans="52:52" x14ac:dyDescent="0.25">
      <c r="AZ9958" s="9">
        <v>3.4792899408284019</v>
      </c>
    </row>
    <row r="9959" spans="52:52" x14ac:dyDescent="0.25">
      <c r="AZ9959" s="9">
        <v>3.1005917159763317</v>
      </c>
    </row>
    <row r="9960" spans="52:52" x14ac:dyDescent="0.25">
      <c r="AZ9960" s="9">
        <v>3.0532544378698225</v>
      </c>
    </row>
    <row r="9961" spans="52:52" x14ac:dyDescent="0.25">
      <c r="AZ9961" s="9">
        <v>3.1242603550295858</v>
      </c>
    </row>
    <row r="9962" spans="52:52" x14ac:dyDescent="0.25">
      <c r="AZ9962" s="9">
        <v>4.5917159763313604</v>
      </c>
    </row>
    <row r="9963" spans="52:52" x14ac:dyDescent="0.25">
      <c r="AZ9963" s="9">
        <v>1.514792899408284</v>
      </c>
    </row>
    <row r="9964" spans="52:52" x14ac:dyDescent="0.25">
      <c r="AZ9964" s="9">
        <v>3.9763313609467459</v>
      </c>
    </row>
    <row r="9965" spans="52:52" x14ac:dyDescent="0.25">
      <c r="AZ9965" s="9">
        <v>2.4852071005917162</v>
      </c>
    </row>
    <row r="9966" spans="52:52" x14ac:dyDescent="0.25">
      <c r="AZ9966" s="9">
        <v>4.449704142011834</v>
      </c>
    </row>
    <row r="9967" spans="52:52" x14ac:dyDescent="0.25">
      <c r="AZ9967" s="9">
        <v>3.4792899408284024</v>
      </c>
    </row>
    <row r="9968" spans="52:52" x14ac:dyDescent="0.25">
      <c r="AZ9968" s="9">
        <v>3.1005917159763308</v>
      </c>
    </row>
    <row r="9969" spans="52:52" x14ac:dyDescent="0.25">
      <c r="AZ9969" s="9">
        <v>3.3609467455621305</v>
      </c>
    </row>
    <row r="9970" spans="52:52" x14ac:dyDescent="0.25">
      <c r="AZ9970" s="9">
        <v>3.4792899408284019</v>
      </c>
    </row>
    <row r="9971" spans="52:52" x14ac:dyDescent="0.25">
      <c r="AZ9971" s="9">
        <v>3.1005917159763317</v>
      </c>
    </row>
    <row r="9972" spans="52:52" x14ac:dyDescent="0.25">
      <c r="AZ9972" s="9">
        <v>3.0532544378698225</v>
      </c>
    </row>
    <row r="9973" spans="52:52" x14ac:dyDescent="0.25">
      <c r="AZ9973" s="9">
        <v>3.1242603550295858</v>
      </c>
    </row>
    <row r="9974" spans="52:52" x14ac:dyDescent="0.25">
      <c r="AZ9974" s="9">
        <v>4.5917159763313604</v>
      </c>
    </row>
    <row r="9975" spans="52:52" x14ac:dyDescent="0.25">
      <c r="AZ9975" s="9">
        <v>1.514792899408284</v>
      </c>
    </row>
    <row r="9976" spans="52:52" x14ac:dyDescent="0.25">
      <c r="AZ9976" s="9">
        <v>3.9763313609467459</v>
      </c>
    </row>
    <row r="9977" spans="52:52" x14ac:dyDescent="0.25">
      <c r="AZ9977" s="9">
        <v>2.4852071005917162</v>
      </c>
    </row>
    <row r="9978" spans="52:52" x14ac:dyDescent="0.25">
      <c r="AZ9978" s="9">
        <v>4.449704142011834</v>
      </c>
    </row>
    <row r="9979" spans="52:52" x14ac:dyDescent="0.25">
      <c r="AZ9979" s="9">
        <v>3.4792899408284024</v>
      </c>
    </row>
    <row r="9980" spans="52:52" x14ac:dyDescent="0.25">
      <c r="AZ9980" s="9">
        <v>3.1005917159763308</v>
      </c>
    </row>
    <row r="9981" spans="52:52" x14ac:dyDescent="0.25">
      <c r="AZ9981" s="9">
        <v>3.3609467455621305</v>
      </c>
    </row>
    <row r="9982" spans="52:52" x14ac:dyDescent="0.25">
      <c r="AZ9982" s="9">
        <v>3.4792899408284019</v>
      </c>
    </row>
    <row r="9983" spans="52:52" x14ac:dyDescent="0.25">
      <c r="AZ9983" s="9">
        <v>3.1005917159763317</v>
      </c>
    </row>
    <row r="9984" spans="52:52" x14ac:dyDescent="0.25">
      <c r="AZ9984" s="9">
        <v>3.0532544378698225</v>
      </c>
    </row>
    <row r="9985" spans="52:52" x14ac:dyDescent="0.25">
      <c r="AZ9985" s="9">
        <v>3.1242603550295858</v>
      </c>
    </row>
    <row r="9986" spans="52:52" x14ac:dyDescent="0.25">
      <c r="AZ9986" s="9">
        <v>4.5917159763313604</v>
      </c>
    </row>
    <row r="9987" spans="52:52" x14ac:dyDescent="0.25">
      <c r="AZ9987" s="9">
        <v>1.514792899408284</v>
      </c>
    </row>
    <row r="9988" spans="52:52" x14ac:dyDescent="0.25">
      <c r="AZ9988" s="9">
        <v>3.9763313609467459</v>
      </c>
    </row>
    <row r="9989" spans="52:52" x14ac:dyDescent="0.25">
      <c r="AZ9989" s="9">
        <v>2.4852071005917162</v>
      </c>
    </row>
    <row r="9990" spans="52:52" x14ac:dyDescent="0.25">
      <c r="AZ9990" s="9">
        <v>4.449704142011834</v>
      </c>
    </row>
    <row r="9991" spans="52:52" x14ac:dyDescent="0.25">
      <c r="AZ9991" s="9">
        <v>3.4792899408284024</v>
      </c>
    </row>
    <row r="9992" spans="52:52" x14ac:dyDescent="0.25">
      <c r="AZ9992" s="9">
        <v>3.1005917159763308</v>
      </c>
    </row>
    <row r="9993" spans="52:52" x14ac:dyDescent="0.25">
      <c r="AZ9993" s="9">
        <v>3.3609467455621305</v>
      </c>
    </row>
    <row r="9994" spans="52:52" x14ac:dyDescent="0.25">
      <c r="AZ9994" s="9">
        <v>3.4792899408284019</v>
      </c>
    </row>
    <row r="9995" spans="52:52" x14ac:dyDescent="0.25">
      <c r="AZ9995" s="9">
        <v>3.1005917159763317</v>
      </c>
    </row>
    <row r="9996" spans="52:52" x14ac:dyDescent="0.25">
      <c r="AZ9996" s="9">
        <v>3.0532544378698225</v>
      </c>
    </row>
    <row r="9997" spans="52:52" x14ac:dyDescent="0.25">
      <c r="AZ9997" s="9">
        <v>3.1242603550295858</v>
      </c>
    </row>
    <row r="9998" spans="52:52" x14ac:dyDescent="0.25">
      <c r="AZ9998" s="9">
        <v>4.5917159763313604</v>
      </c>
    </row>
    <row r="9999" spans="52:52" x14ac:dyDescent="0.25">
      <c r="AZ9999" s="9">
        <v>1.514792899408284</v>
      </c>
    </row>
    <row r="10000" spans="52:52" x14ac:dyDescent="0.25">
      <c r="AZ10000" s="9">
        <v>3.9763313609467459</v>
      </c>
    </row>
    <row r="10001" spans="52:52" x14ac:dyDescent="0.25">
      <c r="AZ10001" s="9">
        <v>2.4852071005917162</v>
      </c>
    </row>
    <row r="10002" spans="52:52" x14ac:dyDescent="0.25">
      <c r="AZ10002" s="9">
        <v>4.449704142011834</v>
      </c>
    </row>
    <row r="10003" spans="52:52" x14ac:dyDescent="0.25">
      <c r="AZ10003" s="9">
        <v>3.4792899408284024</v>
      </c>
    </row>
    <row r="10004" spans="52:52" x14ac:dyDescent="0.25">
      <c r="AZ10004" s="9">
        <v>3.1005917159763308</v>
      </c>
    </row>
    <row r="10005" spans="52:52" x14ac:dyDescent="0.25">
      <c r="AZ10005" s="9">
        <v>3.3609467455621305</v>
      </c>
    </row>
    <row r="10006" spans="52:52" x14ac:dyDescent="0.25">
      <c r="AZ10006" s="9">
        <v>3.4792899408284019</v>
      </c>
    </row>
    <row r="10007" spans="52:52" x14ac:dyDescent="0.25">
      <c r="AZ10007" s="9">
        <v>3.1005917159763317</v>
      </c>
    </row>
    <row r="10008" spans="52:52" x14ac:dyDescent="0.25">
      <c r="AZ10008" s="9">
        <v>3.0532544378698225</v>
      </c>
    </row>
    <row r="10009" spans="52:52" x14ac:dyDescent="0.25">
      <c r="AZ10009" s="9">
        <v>3.1242603550295858</v>
      </c>
    </row>
    <row r="10010" spans="52:52" x14ac:dyDescent="0.25">
      <c r="AZ10010" s="9">
        <v>4.5917159763313604</v>
      </c>
    </row>
    <row r="10011" spans="52:52" x14ac:dyDescent="0.25">
      <c r="AZ10011" s="9">
        <v>1.514792899408284</v>
      </c>
    </row>
    <row r="10012" spans="52:52" x14ac:dyDescent="0.25">
      <c r="AZ10012" s="9">
        <v>3.9763313609467459</v>
      </c>
    </row>
    <row r="10013" spans="52:52" x14ac:dyDescent="0.25">
      <c r="AZ10013" s="9">
        <v>2.4852071005917162</v>
      </c>
    </row>
    <row r="10014" spans="52:52" x14ac:dyDescent="0.25">
      <c r="AZ10014" s="9">
        <v>4.449704142011834</v>
      </c>
    </row>
    <row r="10015" spans="52:52" x14ac:dyDescent="0.25">
      <c r="AZ10015" s="9">
        <v>3.4792899408284024</v>
      </c>
    </row>
    <row r="10016" spans="52:52" x14ac:dyDescent="0.25">
      <c r="AZ10016" s="9">
        <v>3.1005917159763308</v>
      </c>
    </row>
    <row r="10017" spans="52:52" x14ac:dyDescent="0.25">
      <c r="AZ10017" s="9">
        <v>3.3609467455621305</v>
      </c>
    </row>
    <row r="10018" spans="52:52" x14ac:dyDescent="0.25">
      <c r="AZ10018" s="9">
        <v>3.4792899408284019</v>
      </c>
    </row>
    <row r="10019" spans="52:52" x14ac:dyDescent="0.25">
      <c r="AZ10019" s="9">
        <v>3.1005917159763317</v>
      </c>
    </row>
    <row r="10020" spans="52:52" x14ac:dyDescent="0.25">
      <c r="AZ10020" s="9">
        <v>3.0532544378698225</v>
      </c>
    </row>
    <row r="10021" spans="52:52" x14ac:dyDescent="0.25">
      <c r="AZ10021" s="9">
        <v>3.1242603550295858</v>
      </c>
    </row>
    <row r="10022" spans="52:52" x14ac:dyDescent="0.25">
      <c r="AZ10022" s="9">
        <v>4.5917159763313604</v>
      </c>
    </row>
    <row r="10023" spans="52:52" x14ac:dyDescent="0.25">
      <c r="AZ10023" s="9">
        <v>1.514792899408284</v>
      </c>
    </row>
    <row r="10024" spans="52:52" x14ac:dyDescent="0.25">
      <c r="AZ10024" s="9">
        <v>3.9763313609467459</v>
      </c>
    </row>
    <row r="10025" spans="52:52" x14ac:dyDescent="0.25">
      <c r="AZ10025" s="9">
        <v>2.4852071005917162</v>
      </c>
    </row>
    <row r="10026" spans="52:52" x14ac:dyDescent="0.25">
      <c r="AZ10026" s="9">
        <v>4.449704142011834</v>
      </c>
    </row>
    <row r="10027" spans="52:52" x14ac:dyDescent="0.25">
      <c r="AZ10027" s="9">
        <v>3.4792899408284024</v>
      </c>
    </row>
    <row r="10028" spans="52:52" x14ac:dyDescent="0.25">
      <c r="AZ10028" s="9">
        <v>3.1005917159763308</v>
      </c>
    </row>
    <row r="10029" spans="52:52" x14ac:dyDescent="0.25">
      <c r="AZ10029" s="9">
        <v>3.3609467455621305</v>
      </c>
    </row>
    <row r="10030" spans="52:52" x14ac:dyDescent="0.25">
      <c r="AZ10030" s="9">
        <v>3.4792899408284019</v>
      </c>
    </row>
    <row r="10031" spans="52:52" x14ac:dyDescent="0.25">
      <c r="AZ10031" s="9">
        <v>3.1005917159763317</v>
      </c>
    </row>
    <row r="10032" spans="52:52" x14ac:dyDescent="0.25">
      <c r="AZ10032" s="9">
        <v>3.0532544378698225</v>
      </c>
    </row>
    <row r="10033" spans="52:52" x14ac:dyDescent="0.25">
      <c r="AZ10033" s="9">
        <v>3.1242603550295858</v>
      </c>
    </row>
    <row r="10034" spans="52:52" x14ac:dyDescent="0.25">
      <c r="AZ10034" s="9">
        <v>4.5917159763313604</v>
      </c>
    </row>
    <row r="10035" spans="52:52" x14ac:dyDescent="0.25">
      <c r="AZ10035" s="9">
        <v>1.514792899408284</v>
      </c>
    </row>
    <row r="10036" spans="52:52" x14ac:dyDescent="0.25">
      <c r="AZ10036" s="9">
        <v>3.9763313609467459</v>
      </c>
    </row>
    <row r="10037" spans="52:52" x14ac:dyDescent="0.25">
      <c r="AZ10037" s="9">
        <v>2.4852071005917162</v>
      </c>
    </row>
    <row r="10038" spans="52:52" x14ac:dyDescent="0.25">
      <c r="AZ10038" s="9">
        <v>4.449704142011834</v>
      </c>
    </row>
    <row r="10039" spans="52:52" x14ac:dyDescent="0.25">
      <c r="AZ10039" s="9">
        <v>3.4792899408284024</v>
      </c>
    </row>
    <row r="10040" spans="52:52" x14ac:dyDescent="0.25">
      <c r="AZ10040" s="9">
        <v>3.1005917159763308</v>
      </c>
    </row>
    <row r="10041" spans="52:52" x14ac:dyDescent="0.25">
      <c r="AZ10041" s="9">
        <v>3.3609467455621305</v>
      </c>
    </row>
    <row r="10042" spans="52:52" x14ac:dyDescent="0.25">
      <c r="AZ10042" s="9">
        <v>3.4792899408284019</v>
      </c>
    </row>
    <row r="10043" spans="52:52" x14ac:dyDescent="0.25">
      <c r="AZ10043" s="9">
        <v>3.1005917159763317</v>
      </c>
    </row>
    <row r="10044" spans="52:52" x14ac:dyDescent="0.25">
      <c r="AZ10044" s="9">
        <v>3.0532544378698225</v>
      </c>
    </row>
    <row r="10045" spans="52:52" x14ac:dyDescent="0.25">
      <c r="AZ10045" s="9">
        <v>3.1242603550295858</v>
      </c>
    </row>
    <row r="10046" spans="52:52" x14ac:dyDescent="0.25">
      <c r="AZ10046" s="9">
        <v>4.5917159763313604</v>
      </c>
    </row>
    <row r="10047" spans="52:52" x14ac:dyDescent="0.25">
      <c r="AZ10047" s="9">
        <v>1.514792899408284</v>
      </c>
    </row>
    <row r="10048" spans="52:52" x14ac:dyDescent="0.25">
      <c r="AZ10048" s="9">
        <v>3.9763313609467459</v>
      </c>
    </row>
    <row r="10049" spans="52:52" x14ac:dyDescent="0.25">
      <c r="AZ10049" s="9">
        <v>2.4852071005917162</v>
      </c>
    </row>
    <row r="10050" spans="52:52" x14ac:dyDescent="0.25">
      <c r="AZ10050" s="9">
        <v>4.449704142011834</v>
      </c>
    </row>
    <row r="10051" spans="52:52" x14ac:dyDescent="0.25">
      <c r="AZ10051" s="9">
        <v>3.4792899408284024</v>
      </c>
    </row>
    <row r="10052" spans="52:52" x14ac:dyDescent="0.25">
      <c r="AZ10052" s="9">
        <v>3.1005917159763308</v>
      </c>
    </row>
    <row r="10053" spans="52:52" x14ac:dyDescent="0.25">
      <c r="AZ10053" s="9">
        <v>3.3609467455621305</v>
      </c>
    </row>
    <row r="10054" spans="52:52" x14ac:dyDescent="0.25">
      <c r="AZ10054" s="9">
        <v>3.4792899408284019</v>
      </c>
    </row>
    <row r="10055" spans="52:52" x14ac:dyDescent="0.25">
      <c r="AZ10055" s="9">
        <v>3.1005917159763317</v>
      </c>
    </row>
    <row r="10056" spans="52:52" x14ac:dyDescent="0.25">
      <c r="AZ10056" s="9">
        <v>3.0532544378698225</v>
      </c>
    </row>
    <row r="10057" spans="52:52" x14ac:dyDescent="0.25">
      <c r="AZ10057" s="9">
        <v>3.1242603550295858</v>
      </c>
    </row>
    <row r="10058" spans="52:52" x14ac:dyDescent="0.25">
      <c r="AZ10058" s="9">
        <v>4.5917159763313604</v>
      </c>
    </row>
    <row r="10059" spans="52:52" x14ac:dyDescent="0.25">
      <c r="AZ10059" s="9">
        <v>1.514792899408284</v>
      </c>
    </row>
    <row r="10060" spans="52:52" x14ac:dyDescent="0.25">
      <c r="AZ10060" s="9">
        <v>3.9763313609467459</v>
      </c>
    </row>
    <row r="10061" spans="52:52" x14ac:dyDescent="0.25">
      <c r="AZ10061" s="9">
        <v>2.4852071005917162</v>
      </c>
    </row>
    <row r="10062" spans="52:52" x14ac:dyDescent="0.25">
      <c r="AZ10062" s="9">
        <v>4.449704142011834</v>
      </c>
    </row>
    <row r="10063" spans="52:52" x14ac:dyDescent="0.25">
      <c r="AZ10063" s="9">
        <v>3.4792899408284024</v>
      </c>
    </row>
    <row r="10064" spans="52:52" x14ac:dyDescent="0.25">
      <c r="AZ10064" s="9">
        <v>3.1005917159763308</v>
      </c>
    </row>
    <row r="10065" spans="52:52" x14ac:dyDescent="0.25">
      <c r="AZ10065" s="9">
        <v>3.3609467455621305</v>
      </c>
    </row>
    <row r="10066" spans="52:52" x14ac:dyDescent="0.25">
      <c r="AZ10066" s="9">
        <v>3.4792899408284019</v>
      </c>
    </row>
    <row r="10067" spans="52:52" x14ac:dyDescent="0.25">
      <c r="AZ10067" s="9">
        <v>3.1005917159763317</v>
      </c>
    </row>
    <row r="10068" spans="52:52" x14ac:dyDescent="0.25">
      <c r="AZ10068" s="9">
        <v>3.0532544378698225</v>
      </c>
    </row>
    <row r="10069" spans="52:52" x14ac:dyDescent="0.25">
      <c r="AZ10069" s="9">
        <v>3.1242603550295858</v>
      </c>
    </row>
    <row r="10070" spans="52:52" x14ac:dyDescent="0.25">
      <c r="AZ10070" s="9">
        <v>4.5917159763313604</v>
      </c>
    </row>
    <row r="10071" spans="52:52" x14ac:dyDescent="0.25">
      <c r="AZ10071" s="9">
        <v>1.514792899408284</v>
      </c>
    </row>
    <row r="10072" spans="52:52" x14ac:dyDescent="0.25">
      <c r="AZ10072" s="9">
        <v>3.9763313609467459</v>
      </c>
    </row>
    <row r="10073" spans="52:52" x14ac:dyDescent="0.25">
      <c r="AZ10073" s="9">
        <v>2.4852071005917162</v>
      </c>
    </row>
    <row r="10074" spans="52:52" x14ac:dyDescent="0.25">
      <c r="AZ10074" s="9">
        <v>4.449704142011834</v>
      </c>
    </row>
    <row r="10075" spans="52:52" x14ac:dyDescent="0.25">
      <c r="AZ10075" s="9">
        <v>3.4792899408284024</v>
      </c>
    </row>
    <row r="10076" spans="52:52" x14ac:dyDescent="0.25">
      <c r="AZ10076" s="9">
        <v>3.1005917159763308</v>
      </c>
    </row>
    <row r="10077" spans="52:52" x14ac:dyDescent="0.25">
      <c r="AZ10077" s="9">
        <v>3.3609467455621305</v>
      </c>
    </row>
    <row r="10078" spans="52:52" x14ac:dyDescent="0.25">
      <c r="AZ10078" s="9">
        <v>3.4792899408284019</v>
      </c>
    </row>
    <row r="10079" spans="52:52" x14ac:dyDescent="0.25">
      <c r="AZ10079" s="9">
        <v>3.1005917159763317</v>
      </c>
    </row>
    <row r="10080" spans="52:52" x14ac:dyDescent="0.25">
      <c r="AZ10080" s="9">
        <v>3.0532544378698225</v>
      </c>
    </row>
    <row r="10081" spans="52:52" x14ac:dyDescent="0.25">
      <c r="AZ10081" s="9">
        <v>3.1242603550295858</v>
      </c>
    </row>
    <row r="10082" spans="52:52" x14ac:dyDescent="0.25">
      <c r="AZ10082" s="9">
        <v>4.5917159763313604</v>
      </c>
    </row>
    <row r="10083" spans="52:52" x14ac:dyDescent="0.25">
      <c r="AZ10083" s="9">
        <v>1.514792899408284</v>
      </c>
    </row>
    <row r="10084" spans="52:52" x14ac:dyDescent="0.25">
      <c r="AZ10084" s="9">
        <v>3.9763313609467459</v>
      </c>
    </row>
    <row r="10085" spans="52:52" x14ac:dyDescent="0.25">
      <c r="AZ10085" s="9">
        <v>2.4852071005917162</v>
      </c>
    </row>
    <row r="10086" spans="52:52" x14ac:dyDescent="0.25">
      <c r="AZ10086" s="9">
        <v>4.449704142011834</v>
      </c>
    </row>
    <row r="10087" spans="52:52" x14ac:dyDescent="0.25">
      <c r="AZ10087" s="9">
        <v>3.4792899408284024</v>
      </c>
    </row>
    <row r="10088" spans="52:52" x14ac:dyDescent="0.25">
      <c r="AZ10088" s="9">
        <v>3.1005917159763308</v>
      </c>
    </row>
    <row r="10089" spans="52:52" x14ac:dyDescent="0.25">
      <c r="AZ10089" s="9">
        <v>3.3609467455621305</v>
      </c>
    </row>
    <row r="10090" spans="52:52" x14ac:dyDescent="0.25">
      <c r="AZ10090" s="9">
        <v>3.4792899408284019</v>
      </c>
    </row>
    <row r="10091" spans="52:52" x14ac:dyDescent="0.25">
      <c r="AZ10091" s="9">
        <v>3.1005917159763317</v>
      </c>
    </row>
    <row r="10092" spans="52:52" x14ac:dyDescent="0.25">
      <c r="AZ10092" s="9">
        <v>3.0532544378698225</v>
      </c>
    </row>
    <row r="10093" spans="52:52" x14ac:dyDescent="0.25">
      <c r="AZ10093" s="9">
        <v>3.1242603550295858</v>
      </c>
    </row>
    <row r="10094" spans="52:52" x14ac:dyDescent="0.25">
      <c r="AZ10094" s="9">
        <v>4.5917159763313604</v>
      </c>
    </row>
    <row r="10095" spans="52:52" x14ac:dyDescent="0.25">
      <c r="AZ10095" s="9">
        <v>1.514792899408284</v>
      </c>
    </row>
    <row r="10096" spans="52:52" x14ac:dyDescent="0.25">
      <c r="AZ10096" s="9">
        <v>3.9763313609467459</v>
      </c>
    </row>
    <row r="10097" spans="52:52" x14ac:dyDescent="0.25">
      <c r="AZ10097" s="9">
        <v>2.4852071005917162</v>
      </c>
    </row>
    <row r="10098" spans="52:52" x14ac:dyDescent="0.25">
      <c r="AZ10098" s="9">
        <v>4.449704142011834</v>
      </c>
    </row>
    <row r="10099" spans="52:52" x14ac:dyDescent="0.25">
      <c r="AZ10099" s="9">
        <v>3.4792899408284024</v>
      </c>
    </row>
    <row r="10100" spans="52:52" x14ac:dyDescent="0.25">
      <c r="AZ10100" s="9">
        <v>3.1005917159763308</v>
      </c>
    </row>
    <row r="10101" spans="52:52" x14ac:dyDescent="0.25">
      <c r="AZ10101" s="9">
        <v>3.3609467455621305</v>
      </c>
    </row>
    <row r="10102" spans="52:52" x14ac:dyDescent="0.25">
      <c r="AZ10102" s="9">
        <v>3.4792899408284019</v>
      </c>
    </row>
    <row r="10103" spans="52:52" x14ac:dyDescent="0.25">
      <c r="AZ10103" s="9">
        <v>3.1005917159763317</v>
      </c>
    </row>
    <row r="10104" spans="52:52" x14ac:dyDescent="0.25">
      <c r="AZ10104" s="9">
        <v>3.0532544378698225</v>
      </c>
    </row>
    <row r="10105" spans="52:52" x14ac:dyDescent="0.25">
      <c r="AZ10105" s="9">
        <v>3.1242603550295858</v>
      </c>
    </row>
    <row r="10106" spans="52:52" x14ac:dyDescent="0.25">
      <c r="AZ10106" s="9">
        <v>4.5917159763313604</v>
      </c>
    </row>
    <row r="10107" spans="52:52" x14ac:dyDescent="0.25">
      <c r="AZ10107" s="9">
        <v>1.514792899408284</v>
      </c>
    </row>
    <row r="10108" spans="52:52" x14ac:dyDescent="0.25">
      <c r="AZ10108" s="9">
        <v>3.9763313609467459</v>
      </c>
    </row>
    <row r="10109" spans="52:52" x14ac:dyDescent="0.25">
      <c r="AZ10109" s="9">
        <v>2.4852071005917162</v>
      </c>
    </row>
    <row r="10110" spans="52:52" x14ac:dyDescent="0.25">
      <c r="AZ10110" s="9">
        <v>4.449704142011834</v>
      </c>
    </row>
    <row r="10111" spans="52:52" x14ac:dyDescent="0.25">
      <c r="AZ10111" s="9">
        <v>3.4792899408284024</v>
      </c>
    </row>
    <row r="10112" spans="52:52" x14ac:dyDescent="0.25">
      <c r="AZ10112" s="9">
        <v>3.1005917159763308</v>
      </c>
    </row>
    <row r="10113" spans="52:52" x14ac:dyDescent="0.25">
      <c r="AZ10113" s="9">
        <v>3.3609467455621305</v>
      </c>
    </row>
    <row r="10114" spans="52:52" x14ac:dyDescent="0.25">
      <c r="AZ10114" s="9">
        <v>3.4792899408284019</v>
      </c>
    </row>
    <row r="10115" spans="52:52" x14ac:dyDescent="0.25">
      <c r="AZ10115" s="9">
        <v>3.1005917159763317</v>
      </c>
    </row>
    <row r="10116" spans="52:52" x14ac:dyDescent="0.25">
      <c r="AZ10116" s="9">
        <v>3.0532544378698225</v>
      </c>
    </row>
    <row r="10117" spans="52:52" x14ac:dyDescent="0.25">
      <c r="AZ10117" s="9">
        <v>3.1242603550295858</v>
      </c>
    </row>
    <row r="10118" spans="52:52" x14ac:dyDescent="0.25">
      <c r="AZ10118" s="9">
        <v>4.5917159763313604</v>
      </c>
    </row>
    <row r="10119" spans="52:52" x14ac:dyDescent="0.25">
      <c r="AZ10119" s="9">
        <v>1.514792899408284</v>
      </c>
    </row>
    <row r="10120" spans="52:52" x14ac:dyDescent="0.25">
      <c r="AZ10120" s="9">
        <v>3.9763313609467459</v>
      </c>
    </row>
    <row r="10121" spans="52:52" x14ac:dyDescent="0.25">
      <c r="AZ10121" s="9">
        <v>2.4852071005917162</v>
      </c>
    </row>
    <row r="10122" spans="52:52" x14ac:dyDescent="0.25">
      <c r="AZ10122" s="9">
        <v>4.449704142011834</v>
      </c>
    </row>
    <row r="10123" spans="52:52" x14ac:dyDescent="0.25">
      <c r="AZ10123" s="9">
        <v>3.4792899408284024</v>
      </c>
    </row>
    <row r="10124" spans="52:52" x14ac:dyDescent="0.25">
      <c r="AZ10124" s="9">
        <v>3.1005917159763308</v>
      </c>
    </row>
    <row r="10125" spans="52:52" x14ac:dyDescent="0.25">
      <c r="AZ10125" s="9">
        <v>3.3609467455621305</v>
      </c>
    </row>
    <row r="10126" spans="52:52" x14ac:dyDescent="0.25">
      <c r="AZ10126" s="9">
        <v>3.4792899408284019</v>
      </c>
    </row>
    <row r="10127" spans="52:52" x14ac:dyDescent="0.25">
      <c r="AZ10127" s="9">
        <v>3.1005917159763317</v>
      </c>
    </row>
    <row r="10128" spans="52:52" x14ac:dyDescent="0.25">
      <c r="AZ10128" s="9">
        <v>3.0532544378698225</v>
      </c>
    </row>
    <row r="10129" spans="52:52" x14ac:dyDescent="0.25">
      <c r="AZ10129" s="9">
        <v>3.1242603550295858</v>
      </c>
    </row>
    <row r="10130" spans="52:52" x14ac:dyDescent="0.25">
      <c r="AZ10130" s="9">
        <v>4.5917159763313604</v>
      </c>
    </row>
    <row r="10131" spans="52:52" x14ac:dyDescent="0.25">
      <c r="AZ10131" s="9">
        <v>1.514792899408284</v>
      </c>
    </row>
    <row r="10132" spans="52:52" x14ac:dyDescent="0.25">
      <c r="AZ10132" s="9">
        <v>3.9763313609467459</v>
      </c>
    </row>
    <row r="10133" spans="52:52" x14ac:dyDescent="0.25">
      <c r="AZ10133" s="9">
        <v>2.4852071005917162</v>
      </c>
    </row>
    <row r="10134" spans="52:52" x14ac:dyDescent="0.25">
      <c r="AZ10134" s="9">
        <v>4.449704142011834</v>
      </c>
    </row>
    <row r="10135" spans="52:52" x14ac:dyDescent="0.25">
      <c r="AZ10135" s="9">
        <v>3.4792899408284024</v>
      </c>
    </row>
    <row r="10136" spans="52:52" x14ac:dyDescent="0.25">
      <c r="AZ10136" s="9">
        <v>3.1005917159763308</v>
      </c>
    </row>
    <row r="10137" spans="52:52" x14ac:dyDescent="0.25">
      <c r="AZ10137" s="9">
        <v>3.3609467455621305</v>
      </c>
    </row>
    <row r="10138" spans="52:52" x14ac:dyDescent="0.25">
      <c r="AZ10138" s="9">
        <v>3.4792899408284019</v>
      </c>
    </row>
    <row r="10139" spans="52:52" x14ac:dyDescent="0.25">
      <c r="AZ10139" s="9">
        <v>3.1005917159763317</v>
      </c>
    </row>
    <row r="10140" spans="52:52" x14ac:dyDescent="0.25">
      <c r="AZ10140" s="9">
        <v>3.0532544378698225</v>
      </c>
    </row>
    <row r="10141" spans="52:52" x14ac:dyDescent="0.25">
      <c r="AZ10141" s="9">
        <v>3.1242603550295858</v>
      </c>
    </row>
    <row r="10142" spans="52:52" x14ac:dyDescent="0.25">
      <c r="AZ10142" s="9">
        <v>4.5917159763313604</v>
      </c>
    </row>
    <row r="10143" spans="52:52" x14ac:dyDescent="0.25">
      <c r="AZ10143" s="9">
        <v>1.514792899408284</v>
      </c>
    </row>
    <row r="10144" spans="52:52" x14ac:dyDescent="0.25">
      <c r="AZ10144" s="9">
        <v>3.9763313609467459</v>
      </c>
    </row>
    <row r="10145" spans="52:52" x14ac:dyDescent="0.25">
      <c r="AZ10145" s="9">
        <v>2.4852071005917162</v>
      </c>
    </row>
    <row r="10146" spans="52:52" x14ac:dyDescent="0.25">
      <c r="AZ10146" s="9">
        <v>4.449704142011834</v>
      </c>
    </row>
    <row r="10147" spans="52:52" x14ac:dyDescent="0.25">
      <c r="AZ10147" s="9">
        <v>3.4792899408284024</v>
      </c>
    </row>
    <row r="10148" spans="52:52" x14ac:dyDescent="0.25">
      <c r="AZ10148" s="9">
        <v>3.1005917159763308</v>
      </c>
    </row>
    <row r="10149" spans="52:52" x14ac:dyDescent="0.25">
      <c r="AZ10149" s="9">
        <v>3.3609467455621305</v>
      </c>
    </row>
    <row r="10150" spans="52:52" x14ac:dyDescent="0.25">
      <c r="AZ10150" s="9">
        <v>3.4792899408284019</v>
      </c>
    </row>
    <row r="10151" spans="52:52" x14ac:dyDescent="0.25">
      <c r="AZ10151" s="9">
        <v>3.1005917159763317</v>
      </c>
    </row>
    <row r="10152" spans="52:52" x14ac:dyDescent="0.25">
      <c r="AZ10152" s="9">
        <v>3.0532544378698225</v>
      </c>
    </row>
    <row r="10153" spans="52:52" x14ac:dyDescent="0.25">
      <c r="AZ10153" s="9">
        <v>3.1242603550295858</v>
      </c>
    </row>
    <row r="10154" spans="52:52" x14ac:dyDescent="0.25">
      <c r="AZ10154" s="9">
        <v>4.5917159763313604</v>
      </c>
    </row>
    <row r="10155" spans="52:52" x14ac:dyDescent="0.25">
      <c r="AZ10155" s="9">
        <v>1.514792899408284</v>
      </c>
    </row>
    <row r="10156" spans="52:52" x14ac:dyDescent="0.25">
      <c r="AZ10156" s="9">
        <v>3.9763313609467459</v>
      </c>
    </row>
    <row r="10157" spans="52:52" x14ac:dyDescent="0.25">
      <c r="AZ10157" s="9">
        <v>2.4852071005917162</v>
      </c>
    </row>
    <row r="10158" spans="52:52" x14ac:dyDescent="0.25">
      <c r="AZ10158" s="9">
        <v>4.449704142011834</v>
      </c>
    </row>
    <row r="10159" spans="52:52" x14ac:dyDescent="0.25">
      <c r="AZ10159" s="9">
        <v>3.4792899408284024</v>
      </c>
    </row>
    <row r="10160" spans="52:52" x14ac:dyDescent="0.25">
      <c r="AZ10160" s="9">
        <v>3.1005917159763308</v>
      </c>
    </row>
    <row r="10161" spans="52:52" x14ac:dyDescent="0.25">
      <c r="AZ10161" s="9">
        <v>3.3609467455621305</v>
      </c>
    </row>
    <row r="10162" spans="52:52" x14ac:dyDescent="0.25">
      <c r="AZ10162" s="9">
        <v>3.4792899408284019</v>
      </c>
    </row>
    <row r="10163" spans="52:52" x14ac:dyDescent="0.25">
      <c r="AZ10163" s="9">
        <v>3.1005917159763317</v>
      </c>
    </row>
    <row r="10164" spans="52:52" x14ac:dyDescent="0.25">
      <c r="AZ10164" s="9">
        <v>3.0532544378698225</v>
      </c>
    </row>
    <row r="10165" spans="52:52" x14ac:dyDescent="0.25">
      <c r="AZ10165" s="9">
        <v>3.1242603550295858</v>
      </c>
    </row>
    <row r="10166" spans="52:52" x14ac:dyDescent="0.25">
      <c r="AZ10166" s="9">
        <v>4.5917159763313604</v>
      </c>
    </row>
    <row r="10167" spans="52:52" x14ac:dyDescent="0.25">
      <c r="AZ10167" s="9">
        <v>1.514792899408284</v>
      </c>
    </row>
    <row r="10168" spans="52:52" x14ac:dyDescent="0.25">
      <c r="AZ10168" s="9">
        <v>3.9763313609467459</v>
      </c>
    </row>
    <row r="10169" spans="52:52" x14ac:dyDescent="0.25">
      <c r="AZ10169" s="9">
        <v>2.4852071005917162</v>
      </c>
    </row>
    <row r="10170" spans="52:52" x14ac:dyDescent="0.25">
      <c r="AZ10170" s="9">
        <v>4.449704142011834</v>
      </c>
    </row>
    <row r="10171" spans="52:52" x14ac:dyDescent="0.25">
      <c r="AZ10171" s="9">
        <v>3.4792899408284024</v>
      </c>
    </row>
    <row r="10172" spans="52:52" x14ac:dyDescent="0.25">
      <c r="AZ10172" s="9">
        <v>3.1005917159763308</v>
      </c>
    </row>
    <row r="10173" spans="52:52" x14ac:dyDescent="0.25">
      <c r="AZ10173" s="9">
        <v>3.3609467455621305</v>
      </c>
    </row>
    <row r="10174" spans="52:52" x14ac:dyDescent="0.25">
      <c r="AZ10174" s="9">
        <v>3.4792899408284019</v>
      </c>
    </row>
    <row r="10175" spans="52:52" x14ac:dyDescent="0.25">
      <c r="AZ10175" s="9">
        <v>3.1005917159763317</v>
      </c>
    </row>
    <row r="10176" spans="52:52" x14ac:dyDescent="0.25">
      <c r="AZ10176" s="9">
        <v>3.0532544378698225</v>
      </c>
    </row>
    <row r="10177" spans="52:52" x14ac:dyDescent="0.25">
      <c r="AZ10177" s="9">
        <v>3.1242603550295858</v>
      </c>
    </row>
    <row r="10178" spans="52:52" x14ac:dyDescent="0.25">
      <c r="AZ10178" s="9">
        <v>4.5917159763313604</v>
      </c>
    </row>
    <row r="10179" spans="52:52" x14ac:dyDescent="0.25">
      <c r="AZ10179" s="9">
        <v>1.514792899408284</v>
      </c>
    </row>
    <row r="10180" spans="52:52" x14ac:dyDescent="0.25">
      <c r="AZ10180" s="9">
        <v>3.9763313609467459</v>
      </c>
    </row>
    <row r="10181" spans="52:52" x14ac:dyDescent="0.25">
      <c r="AZ10181" s="9">
        <v>2.4852071005917162</v>
      </c>
    </row>
    <row r="10182" spans="52:52" x14ac:dyDescent="0.25">
      <c r="AZ10182" s="9">
        <v>4.449704142011834</v>
      </c>
    </row>
    <row r="10183" spans="52:52" x14ac:dyDescent="0.25">
      <c r="AZ10183" s="9">
        <v>3.4792899408284024</v>
      </c>
    </row>
    <row r="10184" spans="52:52" x14ac:dyDescent="0.25">
      <c r="AZ10184" s="9">
        <v>3.1005917159763308</v>
      </c>
    </row>
    <row r="10185" spans="52:52" x14ac:dyDescent="0.25">
      <c r="AZ10185" s="9">
        <v>3.3609467455621305</v>
      </c>
    </row>
    <row r="10186" spans="52:52" x14ac:dyDescent="0.25">
      <c r="AZ10186" s="9">
        <v>3.4792899408284019</v>
      </c>
    </row>
    <row r="10187" spans="52:52" x14ac:dyDescent="0.25">
      <c r="AZ10187" s="9">
        <v>3.1005917159763317</v>
      </c>
    </row>
    <row r="10188" spans="52:52" x14ac:dyDescent="0.25">
      <c r="AZ10188" s="9">
        <v>3.0532544378698225</v>
      </c>
    </row>
    <row r="10189" spans="52:52" x14ac:dyDescent="0.25">
      <c r="AZ10189" s="9">
        <v>3.1242603550295858</v>
      </c>
    </row>
    <row r="10190" spans="52:52" x14ac:dyDescent="0.25">
      <c r="AZ10190" s="9">
        <v>4.5917159763313604</v>
      </c>
    </row>
    <row r="10191" spans="52:52" x14ac:dyDescent="0.25">
      <c r="AZ10191" s="9">
        <v>1.514792899408284</v>
      </c>
    </row>
    <row r="10192" spans="52:52" x14ac:dyDescent="0.25">
      <c r="AZ10192" s="9">
        <v>3.9763313609467459</v>
      </c>
    </row>
    <row r="10193" spans="52:52" x14ac:dyDescent="0.25">
      <c r="AZ10193" s="9">
        <v>2.4852071005917162</v>
      </c>
    </row>
    <row r="10194" spans="52:52" x14ac:dyDescent="0.25">
      <c r="AZ10194" s="9">
        <v>4.449704142011834</v>
      </c>
    </row>
    <row r="10195" spans="52:52" x14ac:dyDescent="0.25">
      <c r="AZ10195" s="9">
        <v>3.4792899408284024</v>
      </c>
    </row>
    <row r="10196" spans="52:52" x14ac:dyDescent="0.25">
      <c r="AZ10196" s="9">
        <v>3.1005917159763308</v>
      </c>
    </row>
    <row r="10197" spans="52:52" x14ac:dyDescent="0.25">
      <c r="AZ10197" s="9">
        <v>3.3609467455621305</v>
      </c>
    </row>
    <row r="10198" spans="52:52" x14ac:dyDescent="0.25">
      <c r="AZ10198" s="9">
        <v>3.4792899408284019</v>
      </c>
    </row>
    <row r="10199" spans="52:52" x14ac:dyDescent="0.25">
      <c r="AZ10199" s="9">
        <v>3.1005917159763317</v>
      </c>
    </row>
    <row r="10200" spans="52:52" x14ac:dyDescent="0.25">
      <c r="AZ10200" s="9">
        <v>3.0532544378698225</v>
      </c>
    </row>
    <row r="10201" spans="52:52" x14ac:dyDescent="0.25">
      <c r="AZ10201" s="9">
        <v>3.1242603550295858</v>
      </c>
    </row>
    <row r="10202" spans="52:52" x14ac:dyDescent="0.25">
      <c r="AZ10202" s="9">
        <v>4.5917159763313604</v>
      </c>
    </row>
    <row r="10203" spans="52:52" x14ac:dyDescent="0.25">
      <c r="AZ10203" s="9">
        <v>1.514792899408284</v>
      </c>
    </row>
    <row r="10204" spans="52:52" x14ac:dyDescent="0.25">
      <c r="AZ10204" s="9">
        <v>3.9763313609467459</v>
      </c>
    </row>
    <row r="10205" spans="52:52" x14ac:dyDescent="0.25">
      <c r="AZ10205" s="9">
        <v>2.4852071005917162</v>
      </c>
    </row>
    <row r="10206" spans="52:52" x14ac:dyDescent="0.25">
      <c r="AZ10206" s="9">
        <v>4.449704142011834</v>
      </c>
    </row>
    <row r="10207" spans="52:52" x14ac:dyDescent="0.25">
      <c r="AZ10207" s="9">
        <v>3.4792899408284024</v>
      </c>
    </row>
    <row r="10208" spans="52:52" x14ac:dyDescent="0.25">
      <c r="AZ10208" s="9">
        <v>3.1005917159763308</v>
      </c>
    </row>
    <row r="10209" spans="52:52" x14ac:dyDescent="0.25">
      <c r="AZ10209" s="9">
        <v>3.3609467455621305</v>
      </c>
    </row>
    <row r="10210" spans="52:52" x14ac:dyDescent="0.25">
      <c r="AZ10210" s="9">
        <v>3.4792899408284019</v>
      </c>
    </row>
    <row r="10211" spans="52:52" x14ac:dyDescent="0.25">
      <c r="AZ10211" s="9">
        <v>3.1005917159763317</v>
      </c>
    </row>
    <row r="10212" spans="52:52" x14ac:dyDescent="0.25">
      <c r="AZ10212" s="9">
        <v>3.0532544378698225</v>
      </c>
    </row>
    <row r="10213" spans="52:52" x14ac:dyDescent="0.25">
      <c r="AZ10213" s="9">
        <v>3.1242603550295858</v>
      </c>
    </row>
    <row r="10214" spans="52:52" x14ac:dyDescent="0.25">
      <c r="AZ10214" s="9">
        <v>4.5917159763313604</v>
      </c>
    </row>
    <row r="10215" spans="52:52" x14ac:dyDescent="0.25">
      <c r="AZ10215" s="9">
        <v>1.514792899408284</v>
      </c>
    </row>
    <row r="10216" spans="52:52" x14ac:dyDescent="0.25">
      <c r="AZ10216" s="9">
        <v>3.9763313609467459</v>
      </c>
    </row>
    <row r="10217" spans="52:52" x14ac:dyDescent="0.25">
      <c r="AZ10217" s="9">
        <v>2.4852071005917162</v>
      </c>
    </row>
    <row r="10218" spans="52:52" x14ac:dyDescent="0.25">
      <c r="AZ10218" s="9">
        <v>4.449704142011834</v>
      </c>
    </row>
    <row r="10219" spans="52:52" x14ac:dyDescent="0.25">
      <c r="AZ10219" s="9">
        <v>3.4792899408284024</v>
      </c>
    </row>
    <row r="10220" spans="52:52" x14ac:dyDescent="0.25">
      <c r="AZ10220" s="9">
        <v>3.1005917159763308</v>
      </c>
    </row>
    <row r="10221" spans="52:52" x14ac:dyDescent="0.25">
      <c r="AZ10221" s="9">
        <v>3.3609467455621305</v>
      </c>
    </row>
    <row r="10222" spans="52:52" x14ac:dyDescent="0.25">
      <c r="AZ10222" s="9">
        <v>3.4792899408284019</v>
      </c>
    </row>
    <row r="10223" spans="52:52" x14ac:dyDescent="0.25">
      <c r="AZ10223" s="9">
        <v>3.1005917159763317</v>
      </c>
    </row>
    <row r="10224" spans="52:52" x14ac:dyDescent="0.25">
      <c r="AZ10224" s="9">
        <v>3.0532544378698225</v>
      </c>
    </row>
    <row r="10225" spans="52:52" x14ac:dyDescent="0.25">
      <c r="AZ10225" s="9">
        <v>3.1242603550295858</v>
      </c>
    </row>
    <row r="10226" spans="52:52" x14ac:dyDescent="0.25">
      <c r="AZ10226" s="9">
        <v>4.5917159763313604</v>
      </c>
    </row>
    <row r="10227" spans="52:52" x14ac:dyDescent="0.25">
      <c r="AZ10227" s="9">
        <v>1.514792899408284</v>
      </c>
    </row>
    <row r="10228" spans="52:52" x14ac:dyDescent="0.25">
      <c r="AZ10228" s="9">
        <v>3.9763313609467459</v>
      </c>
    </row>
    <row r="10229" spans="52:52" x14ac:dyDescent="0.25">
      <c r="AZ10229" s="9">
        <v>2.4852071005917162</v>
      </c>
    </row>
    <row r="10230" spans="52:52" x14ac:dyDescent="0.25">
      <c r="AZ10230" s="9">
        <v>4.449704142011834</v>
      </c>
    </row>
    <row r="10231" spans="52:52" x14ac:dyDescent="0.25">
      <c r="AZ10231" s="9">
        <v>3.4792899408284024</v>
      </c>
    </row>
    <row r="10232" spans="52:52" x14ac:dyDescent="0.25">
      <c r="AZ10232" s="9">
        <v>3.1005917159763308</v>
      </c>
    </row>
    <row r="10233" spans="52:52" x14ac:dyDescent="0.25">
      <c r="AZ10233" s="9">
        <v>3.3609467455621305</v>
      </c>
    </row>
    <row r="10234" spans="52:52" x14ac:dyDescent="0.25">
      <c r="AZ10234" s="9">
        <v>3.4792899408284019</v>
      </c>
    </row>
    <row r="10235" spans="52:52" x14ac:dyDescent="0.25">
      <c r="AZ10235" s="9">
        <v>3.1005917159763317</v>
      </c>
    </row>
    <row r="10236" spans="52:52" x14ac:dyDescent="0.25">
      <c r="AZ10236" s="9">
        <v>3.0532544378698225</v>
      </c>
    </row>
    <row r="10237" spans="52:52" x14ac:dyDescent="0.25">
      <c r="AZ10237" s="9">
        <v>3.1242603550295858</v>
      </c>
    </row>
    <row r="10238" spans="52:52" x14ac:dyDescent="0.25">
      <c r="AZ10238" s="9">
        <v>4.5917159763313604</v>
      </c>
    </row>
    <row r="10239" spans="52:52" x14ac:dyDescent="0.25">
      <c r="AZ10239" s="9">
        <v>1.514792899408284</v>
      </c>
    </row>
    <row r="10240" spans="52:52" x14ac:dyDescent="0.25">
      <c r="AZ10240" s="9">
        <v>3.9763313609467459</v>
      </c>
    </row>
    <row r="10241" spans="52:52" x14ac:dyDescent="0.25">
      <c r="AZ10241" s="9">
        <v>2.4852071005917162</v>
      </c>
    </row>
    <row r="10242" spans="52:52" x14ac:dyDescent="0.25">
      <c r="AZ10242" s="9">
        <v>4.449704142011834</v>
      </c>
    </row>
    <row r="10243" spans="52:52" x14ac:dyDescent="0.25">
      <c r="AZ10243" s="9">
        <v>3.4792899408284024</v>
      </c>
    </row>
    <row r="10244" spans="52:52" x14ac:dyDescent="0.25">
      <c r="AZ10244" s="9">
        <v>3.1005917159763308</v>
      </c>
    </row>
    <row r="10245" spans="52:52" x14ac:dyDescent="0.25">
      <c r="AZ10245" s="9">
        <v>3.3609467455621305</v>
      </c>
    </row>
    <row r="10246" spans="52:52" x14ac:dyDescent="0.25">
      <c r="AZ10246" s="9">
        <v>3.4792899408284019</v>
      </c>
    </row>
    <row r="10247" spans="52:52" x14ac:dyDescent="0.25">
      <c r="AZ10247" s="9">
        <v>3.1005917159763317</v>
      </c>
    </row>
    <row r="10248" spans="52:52" x14ac:dyDescent="0.25">
      <c r="AZ10248" s="9">
        <v>3.0532544378698225</v>
      </c>
    </row>
    <row r="10249" spans="52:52" x14ac:dyDescent="0.25">
      <c r="AZ10249" s="9">
        <v>3.1242603550295858</v>
      </c>
    </row>
    <row r="10250" spans="52:52" x14ac:dyDescent="0.25">
      <c r="AZ10250" s="9">
        <v>4.5917159763313604</v>
      </c>
    </row>
    <row r="10251" spans="52:52" x14ac:dyDescent="0.25">
      <c r="AZ10251" s="9">
        <v>1.514792899408284</v>
      </c>
    </row>
    <row r="10252" spans="52:52" x14ac:dyDescent="0.25">
      <c r="AZ10252" s="9">
        <v>3.9763313609467459</v>
      </c>
    </row>
    <row r="10253" spans="52:52" x14ac:dyDescent="0.25">
      <c r="AZ10253" s="9">
        <v>2.4852071005917162</v>
      </c>
    </row>
    <row r="10254" spans="52:52" x14ac:dyDescent="0.25">
      <c r="AZ10254" s="9">
        <v>4.449704142011834</v>
      </c>
    </row>
    <row r="10255" spans="52:52" x14ac:dyDescent="0.25">
      <c r="AZ10255" s="9">
        <v>3.4792899408284024</v>
      </c>
    </row>
    <row r="10256" spans="52:52" x14ac:dyDescent="0.25">
      <c r="AZ10256" s="9">
        <v>3.1005917159763308</v>
      </c>
    </row>
    <row r="10257" spans="52:52" x14ac:dyDescent="0.25">
      <c r="AZ10257" s="9">
        <v>3.3609467455621305</v>
      </c>
    </row>
    <row r="10258" spans="52:52" x14ac:dyDescent="0.25">
      <c r="AZ10258" s="9">
        <v>3.4792899408284019</v>
      </c>
    </row>
    <row r="10259" spans="52:52" x14ac:dyDescent="0.25">
      <c r="AZ10259" s="9">
        <v>3.1005917159763317</v>
      </c>
    </row>
    <row r="10260" spans="52:52" x14ac:dyDescent="0.25">
      <c r="AZ10260" s="9">
        <v>3.0532544378698225</v>
      </c>
    </row>
    <row r="10261" spans="52:52" x14ac:dyDescent="0.25">
      <c r="AZ10261" s="9">
        <v>3.1242603550295858</v>
      </c>
    </row>
    <row r="10262" spans="52:52" x14ac:dyDescent="0.25">
      <c r="AZ10262" s="9">
        <v>4.5917159763313604</v>
      </c>
    </row>
    <row r="10263" spans="52:52" x14ac:dyDescent="0.25">
      <c r="AZ10263" s="9">
        <v>1.514792899408284</v>
      </c>
    </row>
    <row r="10264" spans="52:52" x14ac:dyDescent="0.25">
      <c r="AZ10264" s="9">
        <v>3.9763313609467459</v>
      </c>
    </row>
    <row r="10265" spans="52:52" x14ac:dyDescent="0.25">
      <c r="AZ10265" s="9">
        <v>2.4852071005917162</v>
      </c>
    </row>
    <row r="10266" spans="52:52" x14ac:dyDescent="0.25">
      <c r="AZ10266" s="9">
        <v>4.449704142011834</v>
      </c>
    </row>
    <row r="10267" spans="52:52" x14ac:dyDescent="0.25">
      <c r="AZ10267" s="9">
        <v>3.4792899408284024</v>
      </c>
    </row>
    <row r="10268" spans="52:52" x14ac:dyDescent="0.25">
      <c r="AZ10268" s="9">
        <v>3.1005917159763308</v>
      </c>
    </row>
    <row r="10269" spans="52:52" x14ac:dyDescent="0.25">
      <c r="AZ10269" s="9">
        <v>3.3609467455621305</v>
      </c>
    </row>
    <row r="10270" spans="52:52" x14ac:dyDescent="0.25">
      <c r="AZ10270" s="9">
        <v>3.4792899408284019</v>
      </c>
    </row>
    <row r="10271" spans="52:52" x14ac:dyDescent="0.25">
      <c r="AZ10271" s="9">
        <v>3.1005917159763317</v>
      </c>
    </row>
    <row r="10272" spans="52:52" x14ac:dyDescent="0.25">
      <c r="AZ10272" s="9">
        <v>3.0532544378698225</v>
      </c>
    </row>
    <row r="10273" spans="52:52" x14ac:dyDescent="0.25">
      <c r="AZ10273" s="9">
        <v>3.1242603550295858</v>
      </c>
    </row>
    <row r="10274" spans="52:52" x14ac:dyDescent="0.25">
      <c r="AZ10274" s="9">
        <v>4.5917159763313604</v>
      </c>
    </row>
    <row r="10275" spans="52:52" x14ac:dyDescent="0.25">
      <c r="AZ10275" s="9">
        <v>1.514792899408284</v>
      </c>
    </row>
    <row r="10276" spans="52:52" x14ac:dyDescent="0.25">
      <c r="AZ10276" s="9">
        <v>3.9763313609467459</v>
      </c>
    </row>
    <row r="10277" spans="52:52" x14ac:dyDescent="0.25">
      <c r="AZ10277" s="9">
        <v>2.4852071005917162</v>
      </c>
    </row>
    <row r="10278" spans="52:52" x14ac:dyDescent="0.25">
      <c r="AZ10278" s="9">
        <v>4.449704142011834</v>
      </c>
    </row>
    <row r="10279" spans="52:52" x14ac:dyDescent="0.25">
      <c r="AZ10279" s="9">
        <v>3.4792899408284024</v>
      </c>
    </row>
    <row r="10280" spans="52:52" x14ac:dyDescent="0.25">
      <c r="AZ10280" s="9">
        <v>3.1005917159763308</v>
      </c>
    </row>
    <row r="10281" spans="52:52" x14ac:dyDescent="0.25">
      <c r="AZ10281" s="9">
        <v>3.3609467455621305</v>
      </c>
    </row>
    <row r="10282" spans="52:52" x14ac:dyDescent="0.25">
      <c r="AZ10282" s="9">
        <v>3.4792899408284019</v>
      </c>
    </row>
    <row r="10283" spans="52:52" x14ac:dyDescent="0.25">
      <c r="AZ10283" s="9">
        <v>3.1005917159763317</v>
      </c>
    </row>
    <row r="10284" spans="52:52" x14ac:dyDescent="0.25">
      <c r="AZ10284" s="9">
        <v>3.0532544378698225</v>
      </c>
    </row>
    <row r="10285" spans="52:52" x14ac:dyDescent="0.25">
      <c r="AZ10285" s="9">
        <v>3.1242603550295858</v>
      </c>
    </row>
    <row r="10286" spans="52:52" x14ac:dyDescent="0.25">
      <c r="AZ10286" s="9">
        <v>4.5917159763313604</v>
      </c>
    </row>
    <row r="10287" spans="52:52" x14ac:dyDescent="0.25">
      <c r="AZ10287" s="9">
        <v>1.514792899408284</v>
      </c>
    </row>
    <row r="10288" spans="52:52" x14ac:dyDescent="0.25">
      <c r="AZ10288" s="9">
        <v>3.9763313609467459</v>
      </c>
    </row>
    <row r="10289" spans="52:52" x14ac:dyDescent="0.25">
      <c r="AZ10289" s="9">
        <v>2.4852071005917162</v>
      </c>
    </row>
    <row r="10290" spans="52:52" x14ac:dyDescent="0.25">
      <c r="AZ10290" s="9">
        <v>4.449704142011834</v>
      </c>
    </row>
    <row r="10291" spans="52:52" x14ac:dyDescent="0.25">
      <c r="AZ10291" s="9">
        <v>3.4792899408284024</v>
      </c>
    </row>
    <row r="10292" spans="52:52" x14ac:dyDescent="0.25">
      <c r="AZ10292" s="9">
        <v>3.1005917159763308</v>
      </c>
    </row>
    <row r="10293" spans="52:52" x14ac:dyDescent="0.25">
      <c r="AZ10293" s="9">
        <v>3.3609467455621305</v>
      </c>
    </row>
    <row r="10294" spans="52:52" x14ac:dyDescent="0.25">
      <c r="AZ10294" s="9">
        <v>3.4792899408284019</v>
      </c>
    </row>
    <row r="10295" spans="52:52" x14ac:dyDescent="0.25">
      <c r="AZ10295" s="9">
        <v>3.1005917159763317</v>
      </c>
    </row>
    <row r="10296" spans="52:52" x14ac:dyDescent="0.25">
      <c r="AZ10296" s="9">
        <v>3.0532544378698225</v>
      </c>
    </row>
    <row r="10297" spans="52:52" x14ac:dyDescent="0.25">
      <c r="AZ10297" s="9">
        <v>3.1242603550295858</v>
      </c>
    </row>
    <row r="10298" spans="52:52" x14ac:dyDescent="0.25">
      <c r="AZ10298" s="9">
        <v>4.5917159763313604</v>
      </c>
    </row>
    <row r="10299" spans="52:52" x14ac:dyDescent="0.25">
      <c r="AZ10299" s="9">
        <v>1.514792899408284</v>
      </c>
    </row>
    <row r="10300" spans="52:52" x14ac:dyDescent="0.25">
      <c r="AZ10300" s="9">
        <v>3.9763313609467459</v>
      </c>
    </row>
    <row r="10301" spans="52:52" x14ac:dyDescent="0.25">
      <c r="AZ10301" s="9">
        <v>2.4852071005917162</v>
      </c>
    </row>
    <row r="10302" spans="52:52" x14ac:dyDescent="0.25">
      <c r="AZ10302" s="9">
        <v>4.449704142011834</v>
      </c>
    </row>
    <row r="10303" spans="52:52" x14ac:dyDescent="0.25">
      <c r="AZ10303" s="9">
        <v>3.4792899408284024</v>
      </c>
    </row>
    <row r="10304" spans="52:52" x14ac:dyDescent="0.25">
      <c r="AZ10304" s="9">
        <v>3.1005917159763308</v>
      </c>
    </row>
    <row r="10305" spans="52:52" x14ac:dyDescent="0.25">
      <c r="AZ10305" s="9">
        <v>3.3609467455621305</v>
      </c>
    </row>
    <row r="10306" spans="52:52" x14ac:dyDescent="0.25">
      <c r="AZ10306" s="9">
        <v>3.4792899408284019</v>
      </c>
    </row>
    <row r="10307" spans="52:52" x14ac:dyDescent="0.25">
      <c r="AZ10307" s="9">
        <v>3.1005917159763317</v>
      </c>
    </row>
    <row r="10308" spans="52:52" x14ac:dyDescent="0.25">
      <c r="AZ10308" s="9">
        <v>3.0532544378698225</v>
      </c>
    </row>
    <row r="10309" spans="52:52" x14ac:dyDescent="0.25">
      <c r="AZ10309" s="9">
        <v>3.1242603550295858</v>
      </c>
    </row>
    <row r="10310" spans="52:52" x14ac:dyDescent="0.25">
      <c r="AZ10310" s="9">
        <v>4.5917159763313604</v>
      </c>
    </row>
    <row r="10311" spans="52:52" x14ac:dyDescent="0.25">
      <c r="AZ10311" s="9">
        <v>1.514792899408284</v>
      </c>
    </row>
    <row r="10312" spans="52:52" x14ac:dyDescent="0.25">
      <c r="AZ10312" s="9">
        <v>3.9763313609467459</v>
      </c>
    </row>
    <row r="10313" spans="52:52" x14ac:dyDescent="0.25">
      <c r="AZ10313" s="9">
        <v>2.4852071005917162</v>
      </c>
    </row>
    <row r="10314" spans="52:52" x14ac:dyDescent="0.25">
      <c r="AZ10314" s="9">
        <v>4.449704142011834</v>
      </c>
    </row>
    <row r="10315" spans="52:52" x14ac:dyDescent="0.25">
      <c r="AZ10315" s="9">
        <v>3.4792899408284024</v>
      </c>
    </row>
    <row r="10316" spans="52:52" x14ac:dyDescent="0.25">
      <c r="AZ10316" s="9">
        <v>3.1005917159763308</v>
      </c>
    </row>
    <row r="10317" spans="52:52" x14ac:dyDescent="0.25">
      <c r="AZ10317" s="9">
        <v>3.3609467455621305</v>
      </c>
    </row>
    <row r="10318" spans="52:52" x14ac:dyDescent="0.25">
      <c r="AZ10318" s="9">
        <v>3.4792899408284019</v>
      </c>
    </row>
    <row r="10319" spans="52:52" x14ac:dyDescent="0.25">
      <c r="AZ10319" s="9">
        <v>3.1005917159763317</v>
      </c>
    </row>
    <row r="10320" spans="52:52" x14ac:dyDescent="0.25">
      <c r="AZ10320" s="9">
        <v>3.0532544378698225</v>
      </c>
    </row>
    <row r="10321" spans="52:52" x14ac:dyDescent="0.25">
      <c r="AZ10321" s="9">
        <v>3.1242603550295858</v>
      </c>
    </row>
    <row r="10322" spans="52:52" x14ac:dyDescent="0.25">
      <c r="AZ10322" s="9">
        <v>4.5917159763313604</v>
      </c>
    </row>
    <row r="10323" spans="52:52" x14ac:dyDescent="0.25">
      <c r="AZ10323" s="9">
        <v>1.514792899408284</v>
      </c>
    </row>
    <row r="10324" spans="52:52" x14ac:dyDescent="0.25">
      <c r="AZ10324" s="9">
        <v>3.9763313609467459</v>
      </c>
    </row>
    <row r="10325" spans="52:52" x14ac:dyDescent="0.25">
      <c r="AZ10325" s="9">
        <v>2.4852071005917162</v>
      </c>
    </row>
    <row r="10326" spans="52:52" x14ac:dyDescent="0.25">
      <c r="AZ10326" s="9">
        <v>4.449704142011834</v>
      </c>
    </row>
    <row r="10327" spans="52:52" x14ac:dyDescent="0.25">
      <c r="AZ10327" s="9">
        <v>3.4792899408284024</v>
      </c>
    </row>
    <row r="10328" spans="52:52" x14ac:dyDescent="0.25">
      <c r="AZ10328" s="9">
        <v>3.1005917159763308</v>
      </c>
    </row>
    <row r="10329" spans="52:52" x14ac:dyDescent="0.25">
      <c r="AZ10329" s="9">
        <v>3.3609467455621305</v>
      </c>
    </row>
    <row r="10330" spans="52:52" x14ac:dyDescent="0.25">
      <c r="AZ10330" s="9">
        <v>3.4792899408284019</v>
      </c>
    </row>
    <row r="10331" spans="52:52" x14ac:dyDescent="0.25">
      <c r="AZ10331" s="9">
        <v>3.1005917159763317</v>
      </c>
    </row>
    <row r="10332" spans="52:52" x14ac:dyDescent="0.25">
      <c r="AZ10332" s="9">
        <v>3.0532544378698225</v>
      </c>
    </row>
    <row r="10333" spans="52:52" x14ac:dyDescent="0.25">
      <c r="AZ10333" s="9">
        <v>3.1242603550295858</v>
      </c>
    </row>
    <row r="10334" spans="52:52" x14ac:dyDescent="0.25">
      <c r="AZ10334" s="9">
        <v>4.5917159763313604</v>
      </c>
    </row>
    <row r="10335" spans="52:52" x14ac:dyDescent="0.25">
      <c r="AZ10335" s="9">
        <v>1.514792899408284</v>
      </c>
    </row>
    <row r="10336" spans="52:52" x14ac:dyDescent="0.25">
      <c r="AZ10336" s="9">
        <v>3.9763313609467459</v>
      </c>
    </row>
    <row r="10337" spans="52:52" x14ac:dyDescent="0.25">
      <c r="AZ10337" s="9">
        <v>2.4852071005917162</v>
      </c>
    </row>
    <row r="10338" spans="52:52" x14ac:dyDescent="0.25">
      <c r="AZ10338" s="9">
        <v>4.449704142011834</v>
      </c>
    </row>
    <row r="10339" spans="52:52" x14ac:dyDescent="0.25">
      <c r="AZ10339" s="9">
        <v>3.4792899408284024</v>
      </c>
    </row>
    <row r="10340" spans="52:52" x14ac:dyDescent="0.25">
      <c r="AZ10340" s="9">
        <v>3.1005917159763308</v>
      </c>
    </row>
    <row r="10341" spans="52:52" x14ac:dyDescent="0.25">
      <c r="AZ10341" s="9">
        <v>3.3609467455621305</v>
      </c>
    </row>
    <row r="10342" spans="52:52" x14ac:dyDescent="0.25">
      <c r="AZ10342" s="9">
        <v>3.4792899408284019</v>
      </c>
    </row>
    <row r="10343" spans="52:52" x14ac:dyDescent="0.25">
      <c r="AZ10343" s="9">
        <v>3.1005917159763317</v>
      </c>
    </row>
    <row r="10344" spans="52:52" x14ac:dyDescent="0.25">
      <c r="AZ10344" s="9">
        <v>3.0532544378698225</v>
      </c>
    </row>
    <row r="10345" spans="52:52" x14ac:dyDescent="0.25">
      <c r="AZ10345" s="9">
        <v>3.1242603550295858</v>
      </c>
    </row>
    <row r="10346" spans="52:52" x14ac:dyDescent="0.25">
      <c r="AZ10346" s="9">
        <v>4.5917159763313604</v>
      </c>
    </row>
    <row r="10347" spans="52:52" x14ac:dyDescent="0.25">
      <c r="AZ10347" s="9">
        <v>1.514792899408284</v>
      </c>
    </row>
    <row r="10348" spans="52:52" x14ac:dyDescent="0.25">
      <c r="AZ10348" s="9">
        <v>3.9763313609467459</v>
      </c>
    </row>
    <row r="10349" spans="52:52" x14ac:dyDescent="0.25">
      <c r="AZ10349" s="9">
        <v>2.4852071005917162</v>
      </c>
    </row>
    <row r="10350" spans="52:52" x14ac:dyDescent="0.25">
      <c r="AZ10350" s="9">
        <v>4.449704142011834</v>
      </c>
    </row>
    <row r="10351" spans="52:52" x14ac:dyDescent="0.25">
      <c r="AZ10351" s="9">
        <v>3.4792899408284024</v>
      </c>
    </row>
    <row r="10352" spans="52:52" x14ac:dyDescent="0.25">
      <c r="AZ10352" s="9">
        <v>3.1005917159763308</v>
      </c>
    </row>
    <row r="10353" spans="52:52" x14ac:dyDescent="0.25">
      <c r="AZ10353" s="9">
        <v>3.3609467455621305</v>
      </c>
    </row>
    <row r="10354" spans="52:52" x14ac:dyDescent="0.25">
      <c r="AZ10354" s="9">
        <v>3.4792899408284019</v>
      </c>
    </row>
    <row r="10355" spans="52:52" x14ac:dyDescent="0.25">
      <c r="AZ10355" s="9">
        <v>3.1005917159763317</v>
      </c>
    </row>
    <row r="10356" spans="52:52" x14ac:dyDescent="0.25">
      <c r="AZ10356" s="9">
        <v>3.0532544378698225</v>
      </c>
    </row>
    <row r="10357" spans="52:52" x14ac:dyDescent="0.25">
      <c r="AZ10357" s="9">
        <v>3.1242603550295858</v>
      </c>
    </row>
    <row r="10358" spans="52:52" x14ac:dyDescent="0.25">
      <c r="AZ10358" s="9">
        <v>4.5917159763313604</v>
      </c>
    </row>
    <row r="10359" spans="52:52" x14ac:dyDescent="0.25">
      <c r="AZ10359" s="9">
        <v>1.514792899408284</v>
      </c>
    </row>
    <row r="10360" spans="52:52" x14ac:dyDescent="0.25">
      <c r="AZ10360" s="9">
        <v>3.9763313609467459</v>
      </c>
    </row>
    <row r="10361" spans="52:52" x14ac:dyDescent="0.25">
      <c r="AZ10361" s="9">
        <v>2.4852071005917162</v>
      </c>
    </row>
    <row r="10362" spans="52:52" x14ac:dyDescent="0.25">
      <c r="AZ10362" s="9">
        <v>4.449704142011834</v>
      </c>
    </row>
    <row r="10363" spans="52:52" x14ac:dyDescent="0.25">
      <c r="AZ10363" s="9">
        <v>3.4792899408284024</v>
      </c>
    </row>
    <row r="10364" spans="52:52" x14ac:dyDescent="0.25">
      <c r="AZ10364" s="9">
        <v>3.1005917159763308</v>
      </c>
    </row>
    <row r="10365" spans="52:52" x14ac:dyDescent="0.25">
      <c r="AZ10365" s="9">
        <v>3.3609467455621305</v>
      </c>
    </row>
    <row r="10366" spans="52:52" x14ac:dyDescent="0.25">
      <c r="AZ10366" s="9">
        <v>3.4792899408284019</v>
      </c>
    </row>
    <row r="10367" spans="52:52" x14ac:dyDescent="0.25">
      <c r="AZ10367" s="9">
        <v>3.1005917159763317</v>
      </c>
    </row>
    <row r="10368" spans="52:52" x14ac:dyDescent="0.25">
      <c r="AZ10368" s="9">
        <v>3.0532544378698225</v>
      </c>
    </row>
    <row r="10369" spans="52:52" x14ac:dyDescent="0.25">
      <c r="AZ10369" s="9">
        <v>3.1242603550295858</v>
      </c>
    </row>
    <row r="10370" spans="52:52" x14ac:dyDescent="0.25">
      <c r="AZ10370" s="9">
        <v>4.5917159763313604</v>
      </c>
    </row>
    <row r="10371" spans="52:52" x14ac:dyDescent="0.25">
      <c r="AZ10371" s="9">
        <v>1.514792899408284</v>
      </c>
    </row>
    <row r="10372" spans="52:52" x14ac:dyDescent="0.25">
      <c r="AZ10372" s="9">
        <v>3.9763313609467459</v>
      </c>
    </row>
    <row r="10373" spans="52:52" x14ac:dyDescent="0.25">
      <c r="AZ10373" s="9">
        <v>2.4852071005917162</v>
      </c>
    </row>
    <row r="10374" spans="52:52" x14ac:dyDescent="0.25">
      <c r="AZ10374" s="9">
        <v>4.449704142011834</v>
      </c>
    </row>
    <row r="10375" spans="52:52" x14ac:dyDescent="0.25">
      <c r="AZ10375" s="9">
        <v>3.4792899408284024</v>
      </c>
    </row>
    <row r="10376" spans="52:52" x14ac:dyDescent="0.25">
      <c r="AZ10376" s="9">
        <v>3.1005917159763308</v>
      </c>
    </row>
    <row r="10377" spans="52:52" x14ac:dyDescent="0.25">
      <c r="AZ10377" s="9">
        <v>3.3609467455621305</v>
      </c>
    </row>
    <row r="10378" spans="52:52" x14ac:dyDescent="0.25">
      <c r="AZ10378" s="9">
        <v>3.4792899408284019</v>
      </c>
    </row>
    <row r="10379" spans="52:52" x14ac:dyDescent="0.25">
      <c r="AZ10379" s="9">
        <v>3.1005917159763317</v>
      </c>
    </row>
    <row r="10380" spans="52:52" x14ac:dyDescent="0.25">
      <c r="AZ10380" s="9">
        <v>3.0532544378698225</v>
      </c>
    </row>
    <row r="10381" spans="52:52" x14ac:dyDescent="0.25">
      <c r="AZ10381" s="9">
        <v>3.1242603550295858</v>
      </c>
    </row>
    <row r="10382" spans="52:52" x14ac:dyDescent="0.25">
      <c r="AZ10382" s="9">
        <v>4.5917159763313604</v>
      </c>
    </row>
    <row r="10383" spans="52:52" x14ac:dyDescent="0.25">
      <c r="AZ10383" s="9">
        <v>1.514792899408284</v>
      </c>
    </row>
    <row r="10384" spans="52:52" x14ac:dyDescent="0.25">
      <c r="AZ10384" s="9">
        <v>3.9763313609467459</v>
      </c>
    </row>
    <row r="10385" spans="52:52" x14ac:dyDescent="0.25">
      <c r="AZ10385" s="9">
        <v>2.4852071005917162</v>
      </c>
    </row>
    <row r="10386" spans="52:52" x14ac:dyDescent="0.25">
      <c r="AZ10386" s="9">
        <v>4.449704142011834</v>
      </c>
    </row>
    <row r="10387" spans="52:52" x14ac:dyDescent="0.25">
      <c r="AZ10387" s="9">
        <v>3.4792899408284024</v>
      </c>
    </row>
    <row r="10388" spans="52:52" x14ac:dyDescent="0.25">
      <c r="AZ10388" s="9">
        <v>3.1005917159763308</v>
      </c>
    </row>
    <row r="10389" spans="52:52" x14ac:dyDescent="0.25">
      <c r="AZ10389" s="9">
        <v>3.3609467455621305</v>
      </c>
    </row>
    <row r="10390" spans="52:52" x14ac:dyDescent="0.25">
      <c r="AZ10390" s="9">
        <v>3.4792899408284019</v>
      </c>
    </row>
    <row r="10391" spans="52:52" x14ac:dyDescent="0.25">
      <c r="AZ10391" s="9">
        <v>3.1005917159763317</v>
      </c>
    </row>
    <row r="10392" spans="52:52" x14ac:dyDescent="0.25">
      <c r="AZ10392" s="9">
        <v>3.0532544378698225</v>
      </c>
    </row>
    <row r="10393" spans="52:52" x14ac:dyDescent="0.25">
      <c r="AZ10393" s="9">
        <v>3.1242603550295858</v>
      </c>
    </row>
    <row r="10394" spans="52:52" x14ac:dyDescent="0.25">
      <c r="AZ10394" s="9">
        <v>4.5917159763313604</v>
      </c>
    </row>
    <row r="10395" spans="52:52" x14ac:dyDescent="0.25">
      <c r="AZ10395" s="9">
        <v>1.514792899408284</v>
      </c>
    </row>
    <row r="10396" spans="52:52" x14ac:dyDescent="0.25">
      <c r="AZ10396" s="9">
        <v>3.9763313609467459</v>
      </c>
    </row>
    <row r="10397" spans="52:52" x14ac:dyDescent="0.25">
      <c r="AZ10397" s="9">
        <v>2.4852071005917162</v>
      </c>
    </row>
    <row r="10398" spans="52:52" x14ac:dyDescent="0.25">
      <c r="AZ10398" s="9">
        <v>4.449704142011834</v>
      </c>
    </row>
    <row r="10399" spans="52:52" x14ac:dyDescent="0.25">
      <c r="AZ10399" s="9">
        <v>3.4792899408284024</v>
      </c>
    </row>
    <row r="10400" spans="52:52" x14ac:dyDescent="0.25">
      <c r="AZ10400" s="9">
        <v>3.1005917159763308</v>
      </c>
    </row>
    <row r="10401" spans="52:52" x14ac:dyDescent="0.25">
      <c r="AZ10401" s="9">
        <v>3.3609467455621305</v>
      </c>
    </row>
    <row r="10402" spans="52:52" x14ac:dyDescent="0.25">
      <c r="AZ10402" s="9">
        <v>3.4792899408284019</v>
      </c>
    </row>
    <row r="10403" spans="52:52" x14ac:dyDescent="0.25">
      <c r="AZ10403" s="9">
        <v>3.1005917159763317</v>
      </c>
    </row>
    <row r="10404" spans="52:52" x14ac:dyDescent="0.25">
      <c r="AZ10404" s="9">
        <v>3.0532544378698225</v>
      </c>
    </row>
    <row r="10405" spans="52:52" x14ac:dyDescent="0.25">
      <c r="AZ10405" s="9">
        <v>3.1242603550295858</v>
      </c>
    </row>
    <row r="10406" spans="52:52" x14ac:dyDescent="0.25">
      <c r="AZ10406" s="9">
        <v>4.5917159763313604</v>
      </c>
    </row>
    <row r="10407" spans="52:52" x14ac:dyDescent="0.25">
      <c r="AZ10407" s="9">
        <v>1.514792899408284</v>
      </c>
    </row>
    <row r="10408" spans="52:52" x14ac:dyDescent="0.25">
      <c r="AZ10408" s="9">
        <v>3.9763313609467459</v>
      </c>
    </row>
    <row r="10409" spans="52:52" x14ac:dyDescent="0.25">
      <c r="AZ10409" s="9">
        <v>2.4852071005917162</v>
      </c>
    </row>
    <row r="10410" spans="52:52" x14ac:dyDescent="0.25">
      <c r="AZ10410" s="9">
        <v>4.449704142011834</v>
      </c>
    </row>
    <row r="10411" spans="52:52" x14ac:dyDescent="0.25">
      <c r="AZ10411" s="9">
        <v>3.4792899408284024</v>
      </c>
    </row>
    <row r="10412" spans="52:52" x14ac:dyDescent="0.25">
      <c r="AZ10412" s="9">
        <v>3.1005917159763308</v>
      </c>
    </row>
    <row r="10413" spans="52:52" x14ac:dyDescent="0.25">
      <c r="AZ10413" s="9">
        <v>3.3609467455621305</v>
      </c>
    </row>
    <row r="10414" spans="52:52" x14ac:dyDescent="0.25">
      <c r="AZ10414" s="9">
        <v>3.4792899408284019</v>
      </c>
    </row>
    <row r="10415" spans="52:52" x14ac:dyDescent="0.25">
      <c r="AZ10415" s="9">
        <v>3.1005917159763317</v>
      </c>
    </row>
    <row r="10416" spans="52:52" x14ac:dyDescent="0.25">
      <c r="AZ10416" s="9">
        <v>3.0532544378698225</v>
      </c>
    </row>
    <row r="10417" spans="52:52" x14ac:dyDescent="0.25">
      <c r="AZ10417" s="9">
        <v>3.1242603550295858</v>
      </c>
    </row>
    <row r="10418" spans="52:52" x14ac:dyDescent="0.25">
      <c r="AZ10418" s="9">
        <v>4.5917159763313604</v>
      </c>
    </row>
    <row r="10419" spans="52:52" x14ac:dyDescent="0.25">
      <c r="AZ10419" s="9">
        <v>1.514792899408284</v>
      </c>
    </row>
    <row r="10420" spans="52:52" x14ac:dyDescent="0.25">
      <c r="AZ10420" s="9">
        <v>3.9763313609467459</v>
      </c>
    </row>
    <row r="10421" spans="52:52" x14ac:dyDescent="0.25">
      <c r="AZ10421" s="9">
        <v>2.4852071005917162</v>
      </c>
    </row>
    <row r="10422" spans="52:52" x14ac:dyDescent="0.25">
      <c r="AZ10422" s="9">
        <v>4.449704142011834</v>
      </c>
    </row>
    <row r="10423" spans="52:52" x14ac:dyDescent="0.25">
      <c r="AZ10423" s="9">
        <v>3.4792899408284024</v>
      </c>
    </row>
    <row r="10424" spans="52:52" x14ac:dyDescent="0.25">
      <c r="AZ10424" s="9">
        <v>3.1005917159763308</v>
      </c>
    </row>
    <row r="10425" spans="52:52" x14ac:dyDescent="0.25">
      <c r="AZ10425" s="9">
        <v>3.3609467455621305</v>
      </c>
    </row>
    <row r="10426" spans="52:52" x14ac:dyDescent="0.25">
      <c r="AZ10426" s="9">
        <v>3.4792899408284019</v>
      </c>
    </row>
    <row r="10427" spans="52:52" x14ac:dyDescent="0.25">
      <c r="AZ10427" s="9">
        <v>3.1005917159763317</v>
      </c>
    </row>
    <row r="10428" spans="52:52" x14ac:dyDescent="0.25">
      <c r="AZ10428" s="9">
        <v>3.0532544378698225</v>
      </c>
    </row>
    <row r="10429" spans="52:52" x14ac:dyDescent="0.25">
      <c r="AZ10429" s="9">
        <v>3.1242603550295858</v>
      </c>
    </row>
    <row r="10430" spans="52:52" x14ac:dyDescent="0.25">
      <c r="AZ10430" s="9">
        <v>4.5917159763313604</v>
      </c>
    </row>
    <row r="10431" spans="52:52" x14ac:dyDescent="0.25">
      <c r="AZ10431" s="9">
        <v>1.514792899408284</v>
      </c>
    </row>
    <row r="10432" spans="52:52" x14ac:dyDescent="0.25">
      <c r="AZ10432" s="9">
        <v>3.9763313609467459</v>
      </c>
    </row>
    <row r="10433" spans="52:52" x14ac:dyDescent="0.25">
      <c r="AZ10433" s="9">
        <v>2.4852071005917162</v>
      </c>
    </row>
    <row r="10434" spans="52:52" x14ac:dyDescent="0.25">
      <c r="AZ10434" s="9">
        <v>4.449704142011834</v>
      </c>
    </row>
    <row r="10435" spans="52:52" x14ac:dyDescent="0.25">
      <c r="AZ10435" s="9">
        <v>3.4792899408284024</v>
      </c>
    </row>
    <row r="10436" spans="52:52" x14ac:dyDescent="0.25">
      <c r="AZ10436" s="9">
        <v>3.1005917159763308</v>
      </c>
    </row>
    <row r="10437" spans="52:52" x14ac:dyDescent="0.25">
      <c r="AZ10437" s="9">
        <v>3.3609467455621305</v>
      </c>
    </row>
    <row r="10438" spans="52:52" x14ac:dyDescent="0.25">
      <c r="AZ10438" s="9">
        <v>3.4792899408284019</v>
      </c>
    </row>
    <row r="10439" spans="52:52" x14ac:dyDescent="0.25">
      <c r="AZ10439" s="9">
        <v>3.1005917159763317</v>
      </c>
    </row>
    <row r="10440" spans="52:52" x14ac:dyDescent="0.25">
      <c r="AZ10440" s="9">
        <v>3.0532544378698225</v>
      </c>
    </row>
    <row r="10441" spans="52:52" x14ac:dyDescent="0.25">
      <c r="AZ10441" s="9">
        <v>3.1242603550295858</v>
      </c>
    </row>
    <row r="10442" spans="52:52" x14ac:dyDescent="0.25">
      <c r="AZ10442" s="9">
        <v>4.5917159763313604</v>
      </c>
    </row>
    <row r="10443" spans="52:52" x14ac:dyDescent="0.25">
      <c r="AZ10443" s="9">
        <v>1.514792899408284</v>
      </c>
    </row>
    <row r="10444" spans="52:52" x14ac:dyDescent="0.25">
      <c r="AZ10444" s="9">
        <v>3.9763313609467459</v>
      </c>
    </row>
    <row r="10445" spans="52:52" x14ac:dyDescent="0.25">
      <c r="AZ10445" s="9">
        <v>2.4852071005917162</v>
      </c>
    </row>
    <row r="10446" spans="52:52" x14ac:dyDescent="0.25">
      <c r="AZ10446" s="9">
        <v>4.449704142011834</v>
      </c>
    </row>
    <row r="10447" spans="52:52" x14ac:dyDescent="0.25">
      <c r="AZ10447" s="9">
        <v>3.4792899408284024</v>
      </c>
    </row>
    <row r="10448" spans="52:52" x14ac:dyDescent="0.25">
      <c r="AZ10448" s="9">
        <v>3.1005917159763308</v>
      </c>
    </row>
    <row r="10449" spans="52:52" x14ac:dyDescent="0.25">
      <c r="AZ10449" s="9">
        <v>3.3609467455621305</v>
      </c>
    </row>
    <row r="10450" spans="52:52" x14ac:dyDescent="0.25">
      <c r="AZ10450" s="9">
        <v>3.4792899408284019</v>
      </c>
    </row>
    <row r="10451" spans="52:52" x14ac:dyDescent="0.25">
      <c r="AZ10451" s="9">
        <v>3.1005917159763317</v>
      </c>
    </row>
    <row r="10452" spans="52:52" x14ac:dyDescent="0.25">
      <c r="AZ10452" s="9">
        <v>3.0532544378698225</v>
      </c>
    </row>
    <row r="10453" spans="52:52" x14ac:dyDescent="0.25">
      <c r="AZ10453" s="9">
        <v>3.1242603550295858</v>
      </c>
    </row>
    <row r="10454" spans="52:52" x14ac:dyDescent="0.25">
      <c r="AZ10454" s="9">
        <v>4.5917159763313604</v>
      </c>
    </row>
    <row r="10455" spans="52:52" x14ac:dyDescent="0.25">
      <c r="AZ10455" s="9">
        <v>1.514792899408284</v>
      </c>
    </row>
    <row r="10456" spans="52:52" x14ac:dyDescent="0.25">
      <c r="AZ10456" s="9">
        <v>3.9763313609467459</v>
      </c>
    </row>
    <row r="10457" spans="52:52" x14ac:dyDescent="0.25">
      <c r="AZ10457" s="9">
        <v>2.4852071005917162</v>
      </c>
    </row>
    <row r="10458" spans="52:52" x14ac:dyDescent="0.25">
      <c r="AZ10458" s="9">
        <v>4.449704142011834</v>
      </c>
    </row>
    <row r="10459" spans="52:52" x14ac:dyDescent="0.25">
      <c r="AZ10459" s="9">
        <v>3.4792899408284024</v>
      </c>
    </row>
    <row r="10460" spans="52:52" x14ac:dyDescent="0.25">
      <c r="AZ10460" s="9">
        <v>3.1005917159763308</v>
      </c>
    </row>
    <row r="10461" spans="52:52" x14ac:dyDescent="0.25">
      <c r="AZ10461" s="9">
        <v>3.3609467455621305</v>
      </c>
    </row>
    <row r="10462" spans="52:52" x14ac:dyDescent="0.25">
      <c r="AZ10462" s="9">
        <v>3.4792899408284019</v>
      </c>
    </row>
    <row r="10463" spans="52:52" x14ac:dyDescent="0.25">
      <c r="AZ10463" s="9">
        <v>3.1005917159763317</v>
      </c>
    </row>
    <row r="10464" spans="52:52" x14ac:dyDescent="0.25">
      <c r="AZ10464" s="9">
        <v>3.0532544378698225</v>
      </c>
    </row>
    <row r="10465" spans="52:52" x14ac:dyDescent="0.25">
      <c r="AZ10465" s="9">
        <v>3.1242603550295858</v>
      </c>
    </row>
    <row r="10466" spans="52:52" x14ac:dyDescent="0.25">
      <c r="AZ10466" s="9">
        <v>4.5917159763313604</v>
      </c>
    </row>
    <row r="10467" spans="52:52" x14ac:dyDescent="0.25">
      <c r="AZ10467" s="9">
        <v>1.514792899408284</v>
      </c>
    </row>
    <row r="10468" spans="52:52" x14ac:dyDescent="0.25">
      <c r="AZ10468" s="9">
        <v>3.9763313609467459</v>
      </c>
    </row>
    <row r="10469" spans="52:52" x14ac:dyDescent="0.25">
      <c r="AZ10469" s="9">
        <v>2.4852071005917162</v>
      </c>
    </row>
    <row r="10470" spans="52:52" x14ac:dyDescent="0.25">
      <c r="AZ10470" s="9">
        <v>4.449704142011834</v>
      </c>
    </row>
    <row r="10471" spans="52:52" x14ac:dyDescent="0.25">
      <c r="AZ10471" s="9">
        <v>3.4792899408284024</v>
      </c>
    </row>
    <row r="10472" spans="52:52" x14ac:dyDescent="0.25">
      <c r="AZ10472" s="9">
        <v>3.1005917159763308</v>
      </c>
    </row>
    <row r="10473" spans="52:52" x14ac:dyDescent="0.25">
      <c r="AZ10473" s="9">
        <v>3.3609467455621305</v>
      </c>
    </row>
    <row r="10474" spans="52:52" x14ac:dyDescent="0.25">
      <c r="AZ10474" s="9">
        <v>3.4792899408284019</v>
      </c>
    </row>
    <row r="10475" spans="52:52" x14ac:dyDescent="0.25">
      <c r="AZ10475" s="9">
        <v>3.1005917159763317</v>
      </c>
    </row>
    <row r="10476" spans="52:52" x14ac:dyDescent="0.25">
      <c r="AZ10476" s="9">
        <v>3.0532544378698225</v>
      </c>
    </row>
    <row r="10477" spans="52:52" x14ac:dyDescent="0.25">
      <c r="AZ10477" s="9">
        <v>3.1242603550295858</v>
      </c>
    </row>
    <row r="10478" spans="52:52" x14ac:dyDescent="0.25">
      <c r="AZ10478" s="9">
        <v>4.5917159763313604</v>
      </c>
    </row>
    <row r="10479" spans="52:52" x14ac:dyDescent="0.25">
      <c r="AZ10479" s="9">
        <v>1.514792899408284</v>
      </c>
    </row>
    <row r="10480" spans="52:52" x14ac:dyDescent="0.25">
      <c r="AZ10480" s="9">
        <v>3.9763313609467459</v>
      </c>
    </row>
    <row r="10481" spans="52:52" x14ac:dyDescent="0.25">
      <c r="AZ10481" s="9">
        <v>2.4852071005917162</v>
      </c>
    </row>
    <row r="10482" spans="52:52" x14ac:dyDescent="0.25">
      <c r="AZ10482" s="9">
        <v>4.449704142011834</v>
      </c>
    </row>
    <row r="10483" spans="52:52" x14ac:dyDescent="0.25">
      <c r="AZ10483" s="9">
        <v>3.4792899408284024</v>
      </c>
    </row>
    <row r="10484" spans="52:52" x14ac:dyDescent="0.25">
      <c r="AZ10484" s="9">
        <v>3.1005917159763308</v>
      </c>
    </row>
    <row r="10485" spans="52:52" x14ac:dyDescent="0.25">
      <c r="AZ10485" s="9">
        <v>3.3609467455621305</v>
      </c>
    </row>
    <row r="10486" spans="52:52" x14ac:dyDescent="0.25">
      <c r="AZ10486" s="9">
        <v>3.4792899408284019</v>
      </c>
    </row>
    <row r="10487" spans="52:52" x14ac:dyDescent="0.25">
      <c r="AZ10487" s="9">
        <v>3.1005917159763317</v>
      </c>
    </row>
    <row r="10488" spans="52:52" x14ac:dyDescent="0.25">
      <c r="AZ10488" s="9">
        <v>3.0532544378698225</v>
      </c>
    </row>
    <row r="10489" spans="52:52" x14ac:dyDescent="0.25">
      <c r="AZ10489" s="9">
        <v>3.1242603550295858</v>
      </c>
    </row>
    <row r="10490" spans="52:52" x14ac:dyDescent="0.25">
      <c r="AZ10490" s="9">
        <v>4.5917159763313604</v>
      </c>
    </row>
    <row r="10491" spans="52:52" x14ac:dyDescent="0.25">
      <c r="AZ10491" s="9">
        <v>1.514792899408284</v>
      </c>
    </row>
    <row r="10492" spans="52:52" x14ac:dyDescent="0.25">
      <c r="AZ10492" s="9">
        <v>3.9763313609467459</v>
      </c>
    </row>
    <row r="10493" spans="52:52" x14ac:dyDescent="0.25">
      <c r="AZ10493" s="9">
        <v>2.4852071005917162</v>
      </c>
    </row>
    <row r="10494" spans="52:52" x14ac:dyDescent="0.25">
      <c r="AZ10494" s="9">
        <v>4.449704142011834</v>
      </c>
    </row>
    <row r="10495" spans="52:52" x14ac:dyDescent="0.25">
      <c r="AZ10495" s="9">
        <v>3.4792899408284024</v>
      </c>
    </row>
    <row r="10496" spans="52:52" x14ac:dyDescent="0.25">
      <c r="AZ10496" s="9">
        <v>3.1005917159763308</v>
      </c>
    </row>
    <row r="10497" spans="52:52" x14ac:dyDescent="0.25">
      <c r="AZ10497" s="9">
        <v>3.3609467455621305</v>
      </c>
    </row>
    <row r="10498" spans="52:52" x14ac:dyDescent="0.25">
      <c r="AZ10498" s="9">
        <v>3.4792899408284019</v>
      </c>
    </row>
    <row r="10499" spans="52:52" x14ac:dyDescent="0.25">
      <c r="AZ10499" s="9">
        <v>3.1005917159763317</v>
      </c>
    </row>
    <row r="10500" spans="52:52" x14ac:dyDescent="0.25">
      <c r="AZ10500" s="9">
        <v>3.0532544378698225</v>
      </c>
    </row>
    <row r="10501" spans="52:52" x14ac:dyDescent="0.25">
      <c r="AZ10501" s="9">
        <v>3.1242603550295858</v>
      </c>
    </row>
    <row r="10502" spans="52:52" x14ac:dyDescent="0.25">
      <c r="AZ10502" s="9">
        <v>4.5917159763313604</v>
      </c>
    </row>
    <row r="10503" spans="52:52" x14ac:dyDescent="0.25">
      <c r="AZ10503" s="9">
        <v>1.514792899408284</v>
      </c>
    </row>
    <row r="10504" spans="52:52" x14ac:dyDescent="0.25">
      <c r="AZ10504" s="9">
        <v>3.9763313609467459</v>
      </c>
    </row>
    <row r="10505" spans="52:52" x14ac:dyDescent="0.25">
      <c r="AZ10505" s="9">
        <v>2.4852071005917162</v>
      </c>
    </row>
    <row r="10506" spans="52:52" x14ac:dyDescent="0.25">
      <c r="AZ10506" s="9">
        <v>4.449704142011834</v>
      </c>
    </row>
    <row r="10507" spans="52:52" x14ac:dyDescent="0.25">
      <c r="AZ10507" s="9">
        <v>3.4792899408284024</v>
      </c>
    </row>
    <row r="10508" spans="52:52" x14ac:dyDescent="0.25">
      <c r="AZ10508" s="9">
        <v>3.1005917159763308</v>
      </c>
    </row>
    <row r="10509" spans="52:52" x14ac:dyDescent="0.25">
      <c r="AZ10509" s="9">
        <v>3.3609467455621305</v>
      </c>
    </row>
    <row r="10510" spans="52:52" x14ac:dyDescent="0.25">
      <c r="AZ10510" s="9">
        <v>3.4792899408284019</v>
      </c>
    </row>
    <row r="10511" spans="52:52" x14ac:dyDescent="0.25">
      <c r="AZ10511" s="9">
        <v>3.1005917159763317</v>
      </c>
    </row>
    <row r="10512" spans="52:52" x14ac:dyDescent="0.25">
      <c r="AZ10512" s="9">
        <v>3.0532544378698225</v>
      </c>
    </row>
    <row r="10513" spans="52:52" x14ac:dyDescent="0.25">
      <c r="AZ10513" s="9">
        <v>3.1242603550295858</v>
      </c>
    </row>
    <row r="10514" spans="52:52" x14ac:dyDescent="0.25">
      <c r="AZ10514" s="9">
        <v>4.5917159763313604</v>
      </c>
    </row>
    <row r="10515" spans="52:52" x14ac:dyDescent="0.25">
      <c r="AZ10515" s="9">
        <v>1.514792899408284</v>
      </c>
    </row>
    <row r="10516" spans="52:52" x14ac:dyDescent="0.25">
      <c r="AZ10516" s="9">
        <v>3.9763313609467459</v>
      </c>
    </row>
    <row r="10517" spans="52:52" x14ac:dyDescent="0.25">
      <c r="AZ10517" s="9">
        <v>2.4852071005917162</v>
      </c>
    </row>
    <row r="10518" spans="52:52" x14ac:dyDescent="0.25">
      <c r="AZ10518" s="9">
        <v>4.449704142011834</v>
      </c>
    </row>
    <row r="10519" spans="52:52" x14ac:dyDescent="0.25">
      <c r="AZ10519" s="9">
        <v>3.4792899408284024</v>
      </c>
    </row>
    <row r="10520" spans="52:52" x14ac:dyDescent="0.25">
      <c r="AZ10520" s="9">
        <v>3.1005917159763308</v>
      </c>
    </row>
    <row r="10521" spans="52:52" x14ac:dyDescent="0.25">
      <c r="AZ10521" s="9">
        <v>3.3609467455621305</v>
      </c>
    </row>
    <row r="10522" spans="52:52" x14ac:dyDescent="0.25">
      <c r="AZ10522" s="9">
        <v>3.4792899408284019</v>
      </c>
    </row>
    <row r="10523" spans="52:52" x14ac:dyDescent="0.25">
      <c r="AZ10523" s="9">
        <v>3.1005917159763317</v>
      </c>
    </row>
    <row r="10524" spans="52:52" x14ac:dyDescent="0.25">
      <c r="AZ10524" s="9">
        <v>3.0532544378698225</v>
      </c>
    </row>
    <row r="10525" spans="52:52" x14ac:dyDescent="0.25">
      <c r="AZ10525" s="9">
        <v>3.1242603550295858</v>
      </c>
    </row>
    <row r="10526" spans="52:52" x14ac:dyDescent="0.25">
      <c r="AZ10526" s="9">
        <v>4.5917159763313604</v>
      </c>
    </row>
    <row r="10527" spans="52:52" x14ac:dyDescent="0.25">
      <c r="AZ10527" s="9">
        <v>1.514792899408284</v>
      </c>
    </row>
    <row r="10528" spans="52:52" x14ac:dyDescent="0.25">
      <c r="AZ10528" s="9">
        <v>3.9763313609467459</v>
      </c>
    </row>
    <row r="10529" spans="52:52" x14ac:dyDescent="0.25">
      <c r="AZ10529" s="9">
        <v>2.4852071005917162</v>
      </c>
    </row>
    <row r="10530" spans="52:52" x14ac:dyDescent="0.25">
      <c r="AZ10530" s="9">
        <v>4.449704142011834</v>
      </c>
    </row>
    <row r="10531" spans="52:52" x14ac:dyDescent="0.25">
      <c r="AZ10531" s="9">
        <v>3.4792899408284024</v>
      </c>
    </row>
    <row r="10532" spans="52:52" x14ac:dyDescent="0.25">
      <c r="AZ10532" s="9">
        <v>3.1005917159763308</v>
      </c>
    </row>
    <row r="10533" spans="52:52" x14ac:dyDescent="0.25">
      <c r="AZ10533" s="9">
        <v>3.3609467455621305</v>
      </c>
    </row>
    <row r="10534" spans="52:52" x14ac:dyDescent="0.25">
      <c r="AZ10534" s="9">
        <v>3.4792899408284019</v>
      </c>
    </row>
    <row r="10535" spans="52:52" x14ac:dyDescent="0.25">
      <c r="AZ10535" s="9">
        <v>3.1005917159763317</v>
      </c>
    </row>
    <row r="10536" spans="52:52" x14ac:dyDescent="0.25">
      <c r="AZ10536" s="9">
        <v>3.0532544378698225</v>
      </c>
    </row>
    <row r="10537" spans="52:52" x14ac:dyDescent="0.25">
      <c r="AZ10537" s="9">
        <v>3.1242603550295858</v>
      </c>
    </row>
    <row r="10538" spans="52:52" x14ac:dyDescent="0.25">
      <c r="AZ10538" s="9">
        <v>4.5917159763313604</v>
      </c>
    </row>
    <row r="10539" spans="52:52" x14ac:dyDescent="0.25">
      <c r="AZ10539" s="9">
        <v>1.514792899408284</v>
      </c>
    </row>
    <row r="10540" spans="52:52" x14ac:dyDescent="0.25">
      <c r="AZ10540" s="9">
        <v>3.9763313609467459</v>
      </c>
    </row>
    <row r="10541" spans="52:52" x14ac:dyDescent="0.25">
      <c r="AZ10541" s="9">
        <v>2.4852071005917162</v>
      </c>
    </row>
    <row r="10542" spans="52:52" x14ac:dyDescent="0.25">
      <c r="AZ10542" s="9">
        <v>4.449704142011834</v>
      </c>
    </row>
    <row r="10543" spans="52:52" x14ac:dyDescent="0.25">
      <c r="AZ10543" s="9">
        <v>3.4792899408284024</v>
      </c>
    </row>
    <row r="10544" spans="52:52" x14ac:dyDescent="0.25">
      <c r="AZ10544" s="9">
        <v>3.1005917159763308</v>
      </c>
    </row>
    <row r="10545" spans="52:52" x14ac:dyDescent="0.25">
      <c r="AZ10545" s="9">
        <v>3.3609467455621305</v>
      </c>
    </row>
    <row r="10546" spans="52:52" x14ac:dyDescent="0.25">
      <c r="AZ10546" s="9">
        <v>3.4792899408284019</v>
      </c>
    </row>
    <row r="10547" spans="52:52" x14ac:dyDescent="0.25">
      <c r="AZ10547" s="9">
        <v>3.1005917159763317</v>
      </c>
    </row>
    <row r="10548" spans="52:52" x14ac:dyDescent="0.25">
      <c r="AZ10548" s="9">
        <v>3.0532544378698225</v>
      </c>
    </row>
    <row r="10549" spans="52:52" x14ac:dyDescent="0.25">
      <c r="AZ10549" s="9">
        <v>3.1242603550295858</v>
      </c>
    </row>
    <row r="10550" spans="52:52" x14ac:dyDescent="0.25">
      <c r="AZ10550" s="9">
        <v>4.5917159763313604</v>
      </c>
    </row>
    <row r="10551" spans="52:52" x14ac:dyDescent="0.25">
      <c r="AZ10551" s="9">
        <v>1.514792899408284</v>
      </c>
    </row>
    <row r="10552" spans="52:52" x14ac:dyDescent="0.25">
      <c r="AZ10552" s="9">
        <v>3.9763313609467459</v>
      </c>
    </row>
    <row r="10553" spans="52:52" x14ac:dyDescent="0.25">
      <c r="AZ10553" s="9">
        <v>2.4852071005917162</v>
      </c>
    </row>
    <row r="10554" spans="52:52" x14ac:dyDescent="0.25">
      <c r="AZ10554" s="9">
        <v>4.449704142011834</v>
      </c>
    </row>
    <row r="10555" spans="52:52" x14ac:dyDescent="0.25">
      <c r="AZ10555" s="9">
        <v>3.4792899408284024</v>
      </c>
    </row>
    <row r="10556" spans="52:52" x14ac:dyDescent="0.25">
      <c r="AZ10556" s="9">
        <v>3.1005917159763308</v>
      </c>
    </row>
    <row r="10557" spans="52:52" x14ac:dyDescent="0.25">
      <c r="AZ10557" s="9">
        <v>3.3609467455621305</v>
      </c>
    </row>
    <row r="10558" spans="52:52" x14ac:dyDescent="0.25">
      <c r="AZ10558" s="9">
        <v>3.4792899408284019</v>
      </c>
    </row>
    <row r="10559" spans="52:52" x14ac:dyDescent="0.25">
      <c r="AZ10559" s="9">
        <v>3.1005917159763317</v>
      </c>
    </row>
    <row r="10560" spans="52:52" x14ac:dyDescent="0.25">
      <c r="AZ10560" s="9">
        <v>3.0532544378698225</v>
      </c>
    </row>
    <row r="10561" spans="52:52" x14ac:dyDescent="0.25">
      <c r="AZ10561" s="9">
        <v>3.1242603550295858</v>
      </c>
    </row>
    <row r="10562" spans="52:52" x14ac:dyDescent="0.25">
      <c r="AZ10562" s="9">
        <v>4.5917159763313604</v>
      </c>
    </row>
    <row r="10563" spans="52:52" x14ac:dyDescent="0.25">
      <c r="AZ10563" s="9">
        <v>1.514792899408284</v>
      </c>
    </row>
    <row r="10564" spans="52:52" x14ac:dyDescent="0.25">
      <c r="AZ10564" s="9">
        <v>3.9763313609467459</v>
      </c>
    </row>
    <row r="10565" spans="52:52" x14ac:dyDescent="0.25">
      <c r="AZ10565" s="9">
        <v>2.4852071005917162</v>
      </c>
    </row>
    <row r="10566" spans="52:52" x14ac:dyDescent="0.25">
      <c r="AZ10566" s="9">
        <v>4.449704142011834</v>
      </c>
    </row>
    <row r="10567" spans="52:52" x14ac:dyDescent="0.25">
      <c r="AZ10567" s="9">
        <v>3.4792899408284024</v>
      </c>
    </row>
    <row r="10568" spans="52:52" x14ac:dyDescent="0.25">
      <c r="AZ10568" s="9">
        <v>3.1005917159763308</v>
      </c>
    </row>
    <row r="10569" spans="52:52" x14ac:dyDescent="0.25">
      <c r="AZ10569" s="9">
        <v>3.3609467455621305</v>
      </c>
    </row>
    <row r="10570" spans="52:52" x14ac:dyDescent="0.25">
      <c r="AZ10570" s="9">
        <v>3.4792899408284019</v>
      </c>
    </row>
    <row r="10571" spans="52:52" x14ac:dyDescent="0.25">
      <c r="AZ10571" s="9">
        <v>3.1005917159763317</v>
      </c>
    </row>
    <row r="10572" spans="52:52" x14ac:dyDescent="0.25">
      <c r="AZ10572" s="9">
        <v>3.0532544378698225</v>
      </c>
    </row>
    <row r="10573" spans="52:52" x14ac:dyDescent="0.25">
      <c r="AZ10573" s="9">
        <v>3.1242603550295858</v>
      </c>
    </row>
    <row r="10574" spans="52:52" x14ac:dyDescent="0.25">
      <c r="AZ10574" s="9">
        <v>4.5917159763313604</v>
      </c>
    </row>
    <row r="10575" spans="52:52" x14ac:dyDescent="0.25">
      <c r="AZ10575" s="9">
        <v>1.514792899408284</v>
      </c>
    </row>
    <row r="10576" spans="52:52" x14ac:dyDescent="0.25">
      <c r="AZ10576" s="9">
        <v>3.9763313609467459</v>
      </c>
    </row>
    <row r="10577" spans="52:52" x14ac:dyDescent="0.25">
      <c r="AZ10577" s="9">
        <v>2.4852071005917162</v>
      </c>
    </row>
    <row r="10578" spans="52:52" x14ac:dyDescent="0.25">
      <c r="AZ10578" s="9">
        <v>4.449704142011834</v>
      </c>
    </row>
    <row r="10579" spans="52:52" x14ac:dyDescent="0.25">
      <c r="AZ10579" s="9">
        <v>3.4792899408284024</v>
      </c>
    </row>
    <row r="10580" spans="52:52" x14ac:dyDescent="0.25">
      <c r="AZ10580" s="9">
        <v>3.1005917159763308</v>
      </c>
    </row>
    <row r="10581" spans="52:52" x14ac:dyDescent="0.25">
      <c r="AZ10581" s="9">
        <v>3.3609467455621305</v>
      </c>
    </row>
    <row r="10582" spans="52:52" x14ac:dyDescent="0.25">
      <c r="AZ10582" s="9">
        <v>3.4792899408284019</v>
      </c>
    </row>
    <row r="10583" spans="52:52" x14ac:dyDescent="0.25">
      <c r="AZ10583" s="9">
        <v>3.1005917159763317</v>
      </c>
    </row>
    <row r="10584" spans="52:52" x14ac:dyDescent="0.25">
      <c r="AZ10584" s="9">
        <v>3.0532544378698225</v>
      </c>
    </row>
    <row r="10585" spans="52:52" x14ac:dyDescent="0.25">
      <c r="AZ10585" s="9">
        <v>3.1242603550295858</v>
      </c>
    </row>
    <row r="10586" spans="52:52" x14ac:dyDescent="0.25">
      <c r="AZ10586" s="9">
        <v>4.5917159763313604</v>
      </c>
    </row>
    <row r="10587" spans="52:52" x14ac:dyDescent="0.25">
      <c r="AZ10587" s="9">
        <v>1.514792899408284</v>
      </c>
    </row>
    <row r="10588" spans="52:52" x14ac:dyDescent="0.25">
      <c r="AZ10588" s="9">
        <v>3.9763313609467459</v>
      </c>
    </row>
    <row r="10589" spans="52:52" x14ac:dyDescent="0.25">
      <c r="AZ10589" s="9">
        <v>2.4852071005917162</v>
      </c>
    </row>
    <row r="10590" spans="52:52" x14ac:dyDescent="0.25">
      <c r="AZ10590" s="9">
        <v>4.449704142011834</v>
      </c>
    </row>
    <row r="10591" spans="52:52" x14ac:dyDescent="0.25">
      <c r="AZ10591" s="9">
        <v>3.4792899408284024</v>
      </c>
    </row>
    <row r="10592" spans="52:52" x14ac:dyDescent="0.25">
      <c r="AZ10592" s="9">
        <v>3.1005917159763308</v>
      </c>
    </row>
    <row r="10593" spans="52:52" x14ac:dyDescent="0.25">
      <c r="AZ10593" s="9">
        <v>3.3609467455621305</v>
      </c>
    </row>
    <row r="10594" spans="52:52" x14ac:dyDescent="0.25">
      <c r="AZ10594" s="9">
        <v>3.4792899408284019</v>
      </c>
    </row>
    <row r="10595" spans="52:52" x14ac:dyDescent="0.25">
      <c r="AZ10595" s="9">
        <v>3.1005917159763317</v>
      </c>
    </row>
    <row r="10596" spans="52:52" x14ac:dyDescent="0.25">
      <c r="AZ10596" s="9">
        <v>3.0532544378698225</v>
      </c>
    </row>
    <row r="10597" spans="52:52" x14ac:dyDescent="0.25">
      <c r="AZ10597" s="9">
        <v>3.1242603550295858</v>
      </c>
    </row>
    <row r="10598" spans="52:52" x14ac:dyDescent="0.25">
      <c r="AZ10598" s="9">
        <v>4.5917159763313604</v>
      </c>
    </row>
    <row r="10599" spans="52:52" x14ac:dyDescent="0.25">
      <c r="AZ10599" s="9">
        <v>1.514792899408284</v>
      </c>
    </row>
    <row r="10600" spans="52:52" x14ac:dyDescent="0.25">
      <c r="AZ10600" s="9">
        <v>3.9763313609467459</v>
      </c>
    </row>
    <row r="10601" spans="52:52" x14ac:dyDescent="0.25">
      <c r="AZ10601" s="9">
        <v>2.4852071005917162</v>
      </c>
    </row>
    <row r="10602" spans="52:52" x14ac:dyDescent="0.25">
      <c r="AZ10602" s="9">
        <v>4.449704142011834</v>
      </c>
    </row>
    <row r="10603" spans="52:52" x14ac:dyDescent="0.25">
      <c r="AZ10603" s="9">
        <v>3.4792899408284024</v>
      </c>
    </row>
    <row r="10604" spans="52:52" x14ac:dyDescent="0.25">
      <c r="AZ10604" s="9">
        <v>3.1005917159763308</v>
      </c>
    </row>
    <row r="10605" spans="52:52" x14ac:dyDescent="0.25">
      <c r="AZ10605" s="9">
        <v>3.3609467455621305</v>
      </c>
    </row>
    <row r="10606" spans="52:52" x14ac:dyDescent="0.25">
      <c r="AZ10606" s="9">
        <v>3.4792899408284019</v>
      </c>
    </row>
    <row r="10607" spans="52:52" x14ac:dyDescent="0.25">
      <c r="AZ10607" s="9">
        <v>3.1005917159763317</v>
      </c>
    </row>
    <row r="10608" spans="52:52" x14ac:dyDescent="0.25">
      <c r="AZ10608" s="9">
        <v>3.0532544378698225</v>
      </c>
    </row>
    <row r="10609" spans="52:52" x14ac:dyDescent="0.25">
      <c r="AZ10609" s="9">
        <v>3.1242603550295858</v>
      </c>
    </row>
    <row r="10610" spans="52:52" x14ac:dyDescent="0.25">
      <c r="AZ10610" s="9">
        <v>4.5917159763313604</v>
      </c>
    </row>
    <row r="10611" spans="52:52" x14ac:dyDescent="0.25">
      <c r="AZ10611" s="9">
        <v>1.514792899408284</v>
      </c>
    </row>
    <row r="10612" spans="52:52" x14ac:dyDescent="0.25">
      <c r="AZ10612" s="9">
        <v>3.9763313609467459</v>
      </c>
    </row>
    <row r="10613" spans="52:52" x14ac:dyDescent="0.25">
      <c r="AZ10613" s="9">
        <v>2.4852071005917162</v>
      </c>
    </row>
    <row r="10614" spans="52:52" x14ac:dyDescent="0.25">
      <c r="AZ10614" s="9">
        <v>4.449704142011834</v>
      </c>
    </row>
    <row r="10615" spans="52:52" x14ac:dyDescent="0.25">
      <c r="AZ10615" s="9">
        <v>3.4792899408284024</v>
      </c>
    </row>
    <row r="10616" spans="52:52" x14ac:dyDescent="0.25">
      <c r="AZ10616" s="9">
        <v>3.1005917159763308</v>
      </c>
    </row>
    <row r="10617" spans="52:52" x14ac:dyDescent="0.25">
      <c r="AZ10617" s="9">
        <v>3.3609467455621305</v>
      </c>
    </row>
    <row r="10618" spans="52:52" x14ac:dyDescent="0.25">
      <c r="AZ10618" s="9">
        <v>3.4792899408284019</v>
      </c>
    </row>
    <row r="10619" spans="52:52" x14ac:dyDescent="0.25">
      <c r="AZ10619" s="9">
        <v>3.1005917159763317</v>
      </c>
    </row>
    <row r="10620" spans="52:52" x14ac:dyDescent="0.25">
      <c r="AZ10620" s="9">
        <v>3.0532544378698225</v>
      </c>
    </row>
    <row r="10621" spans="52:52" x14ac:dyDescent="0.25">
      <c r="AZ10621" s="9">
        <v>3.1242603550295858</v>
      </c>
    </row>
    <row r="10622" spans="52:52" x14ac:dyDescent="0.25">
      <c r="AZ10622" s="9">
        <v>4.5917159763313604</v>
      </c>
    </row>
    <row r="10623" spans="52:52" x14ac:dyDescent="0.25">
      <c r="AZ10623" s="9">
        <v>1.514792899408284</v>
      </c>
    </row>
    <row r="10624" spans="52:52" x14ac:dyDescent="0.25">
      <c r="AZ10624" s="9">
        <v>3.9763313609467459</v>
      </c>
    </row>
    <row r="10625" spans="52:52" x14ac:dyDescent="0.25">
      <c r="AZ10625" s="9">
        <v>2.4852071005917162</v>
      </c>
    </row>
    <row r="10626" spans="52:52" x14ac:dyDescent="0.25">
      <c r="AZ10626" s="9">
        <v>4.449704142011834</v>
      </c>
    </row>
    <row r="10627" spans="52:52" x14ac:dyDescent="0.25">
      <c r="AZ10627" s="9">
        <v>3.4792899408284024</v>
      </c>
    </row>
    <row r="10628" spans="52:52" x14ac:dyDescent="0.25">
      <c r="AZ10628" s="9">
        <v>3.1005917159763308</v>
      </c>
    </row>
    <row r="10629" spans="52:52" x14ac:dyDescent="0.25">
      <c r="AZ10629" s="9">
        <v>3.3609467455621305</v>
      </c>
    </row>
    <row r="10630" spans="52:52" x14ac:dyDescent="0.25">
      <c r="AZ10630" s="9">
        <v>3.4792899408284019</v>
      </c>
    </row>
    <row r="10631" spans="52:52" x14ac:dyDescent="0.25">
      <c r="AZ10631" s="9">
        <v>3.1005917159763317</v>
      </c>
    </row>
    <row r="10632" spans="52:52" x14ac:dyDescent="0.25">
      <c r="AZ10632" s="9">
        <v>3.0532544378698225</v>
      </c>
    </row>
    <row r="10633" spans="52:52" x14ac:dyDescent="0.25">
      <c r="AZ10633" s="9">
        <v>3.1242603550295858</v>
      </c>
    </row>
    <row r="10634" spans="52:52" x14ac:dyDescent="0.25">
      <c r="AZ10634" s="9">
        <v>4.5917159763313604</v>
      </c>
    </row>
    <row r="10635" spans="52:52" x14ac:dyDescent="0.25">
      <c r="AZ10635" s="9">
        <v>1.514792899408284</v>
      </c>
    </row>
    <row r="10636" spans="52:52" x14ac:dyDescent="0.25">
      <c r="AZ10636" s="9">
        <v>3.9763313609467459</v>
      </c>
    </row>
    <row r="10637" spans="52:52" x14ac:dyDescent="0.25">
      <c r="AZ10637" s="9">
        <v>2.4852071005917162</v>
      </c>
    </row>
    <row r="10638" spans="52:52" x14ac:dyDescent="0.25">
      <c r="AZ10638" s="9">
        <v>4.449704142011834</v>
      </c>
    </row>
    <row r="10639" spans="52:52" x14ac:dyDescent="0.25">
      <c r="AZ10639" s="9">
        <v>3.4792899408284024</v>
      </c>
    </row>
    <row r="10640" spans="52:52" x14ac:dyDescent="0.25">
      <c r="AZ10640" s="9">
        <v>3.1005917159763308</v>
      </c>
    </row>
    <row r="10641" spans="52:52" x14ac:dyDescent="0.25">
      <c r="AZ10641" s="9">
        <v>3.3609467455621305</v>
      </c>
    </row>
    <row r="10642" spans="52:52" x14ac:dyDescent="0.25">
      <c r="AZ10642" s="9">
        <v>3.4792899408284019</v>
      </c>
    </row>
    <row r="10643" spans="52:52" x14ac:dyDescent="0.25">
      <c r="AZ10643" s="9">
        <v>3.1005917159763317</v>
      </c>
    </row>
    <row r="10644" spans="52:52" x14ac:dyDescent="0.25">
      <c r="AZ10644" s="9">
        <v>3.0532544378698225</v>
      </c>
    </row>
    <row r="10645" spans="52:52" x14ac:dyDescent="0.25">
      <c r="AZ10645" s="9">
        <v>3.1242603550295858</v>
      </c>
    </row>
    <row r="10646" spans="52:52" x14ac:dyDescent="0.25">
      <c r="AZ10646" s="9">
        <v>4.5917159763313604</v>
      </c>
    </row>
    <row r="10647" spans="52:52" x14ac:dyDescent="0.25">
      <c r="AZ10647" s="9">
        <v>1.514792899408284</v>
      </c>
    </row>
    <row r="10648" spans="52:52" x14ac:dyDescent="0.25">
      <c r="AZ10648" s="9">
        <v>3.9763313609467459</v>
      </c>
    </row>
    <row r="10649" spans="52:52" x14ac:dyDescent="0.25">
      <c r="AZ10649" s="9">
        <v>2.4852071005917162</v>
      </c>
    </row>
    <row r="10650" spans="52:52" x14ac:dyDescent="0.25">
      <c r="AZ10650" s="9">
        <v>4.449704142011834</v>
      </c>
    </row>
    <row r="10651" spans="52:52" x14ac:dyDescent="0.25">
      <c r="AZ10651" s="9">
        <v>3.4792899408284024</v>
      </c>
    </row>
    <row r="10652" spans="52:52" x14ac:dyDescent="0.25">
      <c r="AZ10652" s="9">
        <v>3.1005917159763308</v>
      </c>
    </row>
    <row r="10653" spans="52:52" x14ac:dyDescent="0.25">
      <c r="AZ10653" s="9">
        <v>3.3609467455621305</v>
      </c>
    </row>
    <row r="10654" spans="52:52" x14ac:dyDescent="0.25">
      <c r="AZ10654" s="9">
        <v>3.4792899408284019</v>
      </c>
    </row>
    <row r="10655" spans="52:52" x14ac:dyDescent="0.25">
      <c r="AZ10655" s="9">
        <v>3.1005917159763317</v>
      </c>
    </row>
    <row r="10656" spans="52:52" x14ac:dyDescent="0.25">
      <c r="AZ10656" s="9">
        <v>3.0532544378698225</v>
      </c>
    </row>
    <row r="10657" spans="52:52" x14ac:dyDescent="0.25">
      <c r="AZ10657" s="9">
        <v>3.1242603550295858</v>
      </c>
    </row>
    <row r="10658" spans="52:52" x14ac:dyDescent="0.25">
      <c r="AZ10658" s="9">
        <v>4.5917159763313604</v>
      </c>
    </row>
    <row r="10659" spans="52:52" x14ac:dyDescent="0.25">
      <c r="AZ10659" s="9">
        <v>1.514792899408284</v>
      </c>
    </row>
    <row r="10660" spans="52:52" x14ac:dyDescent="0.25">
      <c r="AZ10660" s="9">
        <v>3.9763313609467459</v>
      </c>
    </row>
    <row r="10661" spans="52:52" x14ac:dyDescent="0.25">
      <c r="AZ10661" s="9">
        <v>2.4852071005917162</v>
      </c>
    </row>
    <row r="10662" spans="52:52" x14ac:dyDescent="0.25">
      <c r="AZ10662" s="9">
        <v>4.449704142011834</v>
      </c>
    </row>
    <row r="10663" spans="52:52" x14ac:dyDescent="0.25">
      <c r="AZ10663" s="9">
        <v>3.4792899408284024</v>
      </c>
    </row>
    <row r="10664" spans="52:52" x14ac:dyDescent="0.25">
      <c r="AZ10664" s="9">
        <v>3.1005917159763308</v>
      </c>
    </row>
    <row r="10665" spans="52:52" x14ac:dyDescent="0.25">
      <c r="AZ10665" s="9">
        <v>3.3609467455621305</v>
      </c>
    </row>
    <row r="10666" spans="52:52" x14ac:dyDescent="0.25">
      <c r="AZ10666" s="9">
        <v>3.4792899408284019</v>
      </c>
    </row>
    <row r="10667" spans="52:52" x14ac:dyDescent="0.25">
      <c r="AZ10667" s="9">
        <v>3.1005917159763317</v>
      </c>
    </row>
    <row r="10668" spans="52:52" x14ac:dyDescent="0.25">
      <c r="AZ10668" s="9">
        <v>3.0532544378698225</v>
      </c>
    </row>
    <row r="10669" spans="52:52" x14ac:dyDescent="0.25">
      <c r="AZ10669" s="9">
        <v>3.1242603550295858</v>
      </c>
    </row>
    <row r="10670" spans="52:52" x14ac:dyDescent="0.25">
      <c r="AZ10670" s="9">
        <v>4.5917159763313604</v>
      </c>
    </row>
    <row r="10671" spans="52:52" x14ac:dyDescent="0.25">
      <c r="AZ10671" s="9">
        <v>1.514792899408284</v>
      </c>
    </row>
    <row r="10672" spans="52:52" x14ac:dyDescent="0.25">
      <c r="AZ10672" s="9">
        <v>3.9763313609467459</v>
      </c>
    </row>
    <row r="10673" spans="52:52" x14ac:dyDescent="0.25">
      <c r="AZ10673" s="9">
        <v>2.4852071005917162</v>
      </c>
    </row>
    <row r="10674" spans="52:52" x14ac:dyDescent="0.25">
      <c r="AZ10674" s="9">
        <v>4.449704142011834</v>
      </c>
    </row>
    <row r="10675" spans="52:52" x14ac:dyDescent="0.25">
      <c r="AZ10675" s="9">
        <v>3.4792899408284024</v>
      </c>
    </row>
    <row r="10676" spans="52:52" x14ac:dyDescent="0.25">
      <c r="AZ10676" s="9">
        <v>3.1005917159763308</v>
      </c>
    </row>
    <row r="10677" spans="52:52" x14ac:dyDescent="0.25">
      <c r="AZ10677" s="9">
        <v>3.3609467455621305</v>
      </c>
    </row>
    <row r="10678" spans="52:52" x14ac:dyDescent="0.25">
      <c r="AZ10678" s="9">
        <v>3.4792899408284019</v>
      </c>
    </row>
    <row r="10679" spans="52:52" x14ac:dyDescent="0.25">
      <c r="AZ10679" s="9">
        <v>3.1005917159763317</v>
      </c>
    </row>
    <row r="10680" spans="52:52" x14ac:dyDescent="0.25">
      <c r="AZ10680" s="9">
        <v>3.0532544378698225</v>
      </c>
    </row>
    <row r="10681" spans="52:52" x14ac:dyDescent="0.25">
      <c r="AZ10681" s="9">
        <v>3.1242603550295858</v>
      </c>
    </row>
    <row r="10682" spans="52:52" x14ac:dyDescent="0.25">
      <c r="AZ10682" s="9">
        <v>4.5917159763313604</v>
      </c>
    </row>
    <row r="10683" spans="52:52" x14ac:dyDescent="0.25">
      <c r="AZ10683" s="9">
        <v>1.514792899408284</v>
      </c>
    </row>
    <row r="10684" spans="52:52" x14ac:dyDescent="0.25">
      <c r="AZ10684" s="9">
        <v>3.9763313609467459</v>
      </c>
    </row>
    <row r="10685" spans="52:52" x14ac:dyDescent="0.25">
      <c r="AZ10685" s="9">
        <v>2.4852071005917162</v>
      </c>
    </row>
    <row r="10686" spans="52:52" x14ac:dyDescent="0.25">
      <c r="AZ10686" s="9">
        <v>4.449704142011834</v>
      </c>
    </row>
    <row r="10687" spans="52:52" x14ac:dyDescent="0.25">
      <c r="AZ10687" s="9">
        <v>3.4792899408284024</v>
      </c>
    </row>
    <row r="10688" spans="52:52" x14ac:dyDescent="0.25">
      <c r="AZ10688" s="9">
        <v>3.1005917159763308</v>
      </c>
    </row>
    <row r="10689" spans="52:52" x14ac:dyDescent="0.25">
      <c r="AZ10689" s="9">
        <v>3.3609467455621305</v>
      </c>
    </row>
    <row r="10690" spans="52:52" x14ac:dyDescent="0.25">
      <c r="AZ10690" s="9">
        <v>3.4792899408284019</v>
      </c>
    </row>
    <row r="10691" spans="52:52" x14ac:dyDescent="0.25">
      <c r="AZ10691" s="9">
        <v>3.1005917159763317</v>
      </c>
    </row>
    <row r="10692" spans="52:52" x14ac:dyDescent="0.25">
      <c r="AZ10692" s="9">
        <v>3.0532544378698225</v>
      </c>
    </row>
    <row r="10693" spans="52:52" x14ac:dyDescent="0.25">
      <c r="AZ10693" s="9">
        <v>3.1242603550295858</v>
      </c>
    </row>
    <row r="10694" spans="52:52" x14ac:dyDescent="0.25">
      <c r="AZ10694" s="9">
        <v>4.5917159763313604</v>
      </c>
    </row>
    <row r="10695" spans="52:52" x14ac:dyDescent="0.25">
      <c r="AZ10695" s="9">
        <v>1.514792899408284</v>
      </c>
    </row>
    <row r="10696" spans="52:52" x14ac:dyDescent="0.25">
      <c r="AZ10696" s="9">
        <v>3.9763313609467459</v>
      </c>
    </row>
    <row r="10697" spans="52:52" x14ac:dyDescent="0.25">
      <c r="AZ10697" s="9">
        <v>2.4852071005917162</v>
      </c>
    </row>
    <row r="10698" spans="52:52" x14ac:dyDescent="0.25">
      <c r="AZ10698" s="9">
        <v>4.449704142011834</v>
      </c>
    </row>
    <row r="10699" spans="52:52" x14ac:dyDescent="0.25">
      <c r="AZ10699" s="9">
        <v>3.4792899408284024</v>
      </c>
    </row>
    <row r="10700" spans="52:52" x14ac:dyDescent="0.25">
      <c r="AZ10700" s="9">
        <v>3.1005917159763308</v>
      </c>
    </row>
    <row r="10701" spans="52:52" x14ac:dyDescent="0.25">
      <c r="AZ10701" s="9">
        <v>3.3609467455621305</v>
      </c>
    </row>
    <row r="10702" spans="52:52" x14ac:dyDescent="0.25">
      <c r="AZ10702" s="9">
        <v>3.4792899408284019</v>
      </c>
    </row>
    <row r="10703" spans="52:52" x14ac:dyDescent="0.25">
      <c r="AZ10703" s="9">
        <v>3.1005917159763317</v>
      </c>
    </row>
    <row r="10704" spans="52:52" x14ac:dyDescent="0.25">
      <c r="AZ10704" s="9">
        <v>3.0532544378698225</v>
      </c>
    </row>
    <row r="10705" spans="52:52" x14ac:dyDescent="0.25">
      <c r="AZ10705" s="9">
        <v>3.1242603550295858</v>
      </c>
    </row>
    <row r="10706" spans="52:52" x14ac:dyDescent="0.25">
      <c r="AZ10706" s="9">
        <v>4.5917159763313604</v>
      </c>
    </row>
    <row r="10707" spans="52:52" x14ac:dyDescent="0.25">
      <c r="AZ10707" s="9">
        <v>1.514792899408284</v>
      </c>
    </row>
    <row r="10708" spans="52:52" x14ac:dyDescent="0.25">
      <c r="AZ10708" s="9">
        <v>3.9763313609467459</v>
      </c>
    </row>
    <row r="10709" spans="52:52" x14ac:dyDescent="0.25">
      <c r="AZ10709" s="9">
        <v>2.4852071005917162</v>
      </c>
    </row>
    <row r="10710" spans="52:52" x14ac:dyDescent="0.25">
      <c r="AZ10710" s="9">
        <v>4.449704142011834</v>
      </c>
    </row>
    <row r="10711" spans="52:52" x14ac:dyDescent="0.25">
      <c r="AZ10711" s="9">
        <v>3.4792899408284024</v>
      </c>
    </row>
    <row r="10712" spans="52:52" x14ac:dyDescent="0.25">
      <c r="AZ10712" s="9">
        <v>3.1005917159763308</v>
      </c>
    </row>
    <row r="10713" spans="52:52" x14ac:dyDescent="0.25">
      <c r="AZ10713" s="9">
        <v>3.3609467455621305</v>
      </c>
    </row>
    <row r="10714" spans="52:52" x14ac:dyDescent="0.25">
      <c r="AZ10714" s="9">
        <v>3.4792899408284019</v>
      </c>
    </row>
    <row r="10715" spans="52:52" x14ac:dyDescent="0.25">
      <c r="AZ10715" s="9">
        <v>3.1005917159763317</v>
      </c>
    </row>
    <row r="10716" spans="52:52" x14ac:dyDescent="0.25">
      <c r="AZ10716" s="9">
        <v>3.0532544378698225</v>
      </c>
    </row>
    <row r="10717" spans="52:52" x14ac:dyDescent="0.25">
      <c r="AZ10717" s="9">
        <v>3.1242603550295858</v>
      </c>
    </row>
    <row r="10718" spans="52:52" x14ac:dyDescent="0.25">
      <c r="AZ10718" s="9">
        <v>4.5917159763313604</v>
      </c>
    </row>
    <row r="10719" spans="52:52" x14ac:dyDescent="0.25">
      <c r="AZ10719" s="9">
        <v>1.514792899408284</v>
      </c>
    </row>
    <row r="10720" spans="52:52" x14ac:dyDescent="0.25">
      <c r="AZ10720" s="9">
        <v>3.9763313609467459</v>
      </c>
    </row>
    <row r="10721" spans="52:52" x14ac:dyDescent="0.25">
      <c r="AZ10721" s="9">
        <v>2.4852071005917162</v>
      </c>
    </row>
    <row r="10722" spans="52:52" x14ac:dyDescent="0.25">
      <c r="AZ10722" s="9">
        <v>4.449704142011834</v>
      </c>
    </row>
    <row r="10723" spans="52:52" x14ac:dyDescent="0.25">
      <c r="AZ10723" s="9">
        <v>3.4792899408284024</v>
      </c>
    </row>
    <row r="10724" spans="52:52" x14ac:dyDescent="0.25">
      <c r="AZ10724" s="9">
        <v>3.1005917159763308</v>
      </c>
    </row>
    <row r="10725" spans="52:52" x14ac:dyDescent="0.25">
      <c r="AZ10725" s="9">
        <v>3.3609467455621305</v>
      </c>
    </row>
    <row r="10726" spans="52:52" x14ac:dyDescent="0.25">
      <c r="AZ10726" s="9">
        <v>3.4792899408284019</v>
      </c>
    </row>
    <row r="10727" spans="52:52" x14ac:dyDescent="0.25">
      <c r="AZ10727" s="9">
        <v>3.1005917159763317</v>
      </c>
    </row>
    <row r="10728" spans="52:52" x14ac:dyDescent="0.25">
      <c r="AZ10728" s="9">
        <v>3.0532544378698225</v>
      </c>
    </row>
    <row r="10729" spans="52:52" x14ac:dyDescent="0.25">
      <c r="AZ10729" s="9">
        <v>3.1242603550295858</v>
      </c>
    </row>
    <row r="10730" spans="52:52" x14ac:dyDescent="0.25">
      <c r="AZ10730" s="9">
        <v>4.5917159763313604</v>
      </c>
    </row>
    <row r="10731" spans="52:52" x14ac:dyDescent="0.25">
      <c r="AZ10731" s="9">
        <v>1.514792899408284</v>
      </c>
    </row>
    <row r="10732" spans="52:52" x14ac:dyDescent="0.25">
      <c r="AZ10732" s="9">
        <v>3.9763313609467459</v>
      </c>
    </row>
    <row r="10733" spans="52:52" x14ac:dyDescent="0.25">
      <c r="AZ10733" s="9">
        <v>2.4852071005917162</v>
      </c>
    </row>
    <row r="10734" spans="52:52" x14ac:dyDescent="0.25">
      <c r="AZ10734" s="9">
        <v>4.449704142011834</v>
      </c>
    </row>
    <row r="10735" spans="52:52" x14ac:dyDescent="0.25">
      <c r="AZ10735" s="9">
        <v>3.4792899408284024</v>
      </c>
    </row>
    <row r="10736" spans="52:52" x14ac:dyDescent="0.25">
      <c r="AZ10736" s="9">
        <v>3.1005917159763308</v>
      </c>
    </row>
    <row r="10737" spans="52:52" x14ac:dyDescent="0.25">
      <c r="AZ10737" s="9">
        <v>3.3609467455621305</v>
      </c>
    </row>
    <row r="10738" spans="52:52" x14ac:dyDescent="0.25">
      <c r="AZ10738" s="9">
        <v>3.4792899408284019</v>
      </c>
    </row>
    <row r="10739" spans="52:52" x14ac:dyDescent="0.25">
      <c r="AZ10739" s="9">
        <v>3.1005917159763317</v>
      </c>
    </row>
    <row r="10740" spans="52:52" x14ac:dyDescent="0.25">
      <c r="AZ10740" s="9">
        <v>3.0532544378698225</v>
      </c>
    </row>
    <row r="10741" spans="52:52" x14ac:dyDescent="0.25">
      <c r="AZ10741" s="9">
        <v>3.1242603550295858</v>
      </c>
    </row>
    <row r="10742" spans="52:52" x14ac:dyDescent="0.25">
      <c r="AZ10742" s="9">
        <v>4.5917159763313604</v>
      </c>
    </row>
    <row r="10743" spans="52:52" x14ac:dyDescent="0.25">
      <c r="AZ10743" s="9">
        <v>1.514792899408284</v>
      </c>
    </row>
    <row r="10744" spans="52:52" x14ac:dyDescent="0.25">
      <c r="AZ10744" s="9">
        <v>3.9763313609467459</v>
      </c>
    </row>
    <row r="10745" spans="52:52" x14ac:dyDescent="0.25">
      <c r="AZ10745" s="9">
        <v>2.4852071005917162</v>
      </c>
    </row>
    <row r="10746" spans="52:52" x14ac:dyDescent="0.25">
      <c r="AZ10746" s="9">
        <v>4.449704142011834</v>
      </c>
    </row>
    <row r="10747" spans="52:52" x14ac:dyDescent="0.25">
      <c r="AZ10747" s="9">
        <v>3.4792899408284024</v>
      </c>
    </row>
    <row r="10748" spans="52:52" x14ac:dyDescent="0.25">
      <c r="AZ10748" s="9">
        <v>3.1005917159763308</v>
      </c>
    </row>
    <row r="10749" spans="52:52" x14ac:dyDescent="0.25">
      <c r="AZ10749" s="9">
        <v>3.3609467455621305</v>
      </c>
    </row>
    <row r="10750" spans="52:52" x14ac:dyDescent="0.25">
      <c r="AZ10750" s="9">
        <v>3.4792899408284019</v>
      </c>
    </row>
    <row r="10751" spans="52:52" x14ac:dyDescent="0.25">
      <c r="AZ10751" s="9">
        <v>3.1005917159763317</v>
      </c>
    </row>
    <row r="10752" spans="52:52" x14ac:dyDescent="0.25">
      <c r="AZ10752" s="9">
        <v>3.0532544378698225</v>
      </c>
    </row>
    <row r="10753" spans="52:52" x14ac:dyDescent="0.25">
      <c r="AZ10753" s="9">
        <v>3.1242603550295858</v>
      </c>
    </row>
    <row r="10754" spans="52:52" x14ac:dyDescent="0.25">
      <c r="AZ10754" s="9">
        <v>4.5917159763313604</v>
      </c>
    </row>
    <row r="10755" spans="52:52" x14ac:dyDescent="0.25">
      <c r="AZ10755" s="9">
        <v>1.514792899408284</v>
      </c>
    </row>
    <row r="10756" spans="52:52" x14ac:dyDescent="0.25">
      <c r="AZ10756" s="9">
        <v>3.9763313609467459</v>
      </c>
    </row>
    <row r="10757" spans="52:52" x14ac:dyDescent="0.25">
      <c r="AZ10757" s="9">
        <v>2.4852071005917162</v>
      </c>
    </row>
    <row r="10758" spans="52:52" x14ac:dyDescent="0.25">
      <c r="AZ10758" s="9">
        <v>4.449704142011834</v>
      </c>
    </row>
    <row r="10759" spans="52:52" x14ac:dyDescent="0.25">
      <c r="AZ10759" s="9">
        <v>3.4792899408284024</v>
      </c>
    </row>
    <row r="10760" spans="52:52" x14ac:dyDescent="0.25">
      <c r="AZ10760" s="9">
        <v>3.1005917159763308</v>
      </c>
    </row>
    <row r="10761" spans="52:52" x14ac:dyDescent="0.25">
      <c r="AZ10761" s="9">
        <v>3.3609467455621305</v>
      </c>
    </row>
    <row r="10762" spans="52:52" x14ac:dyDescent="0.25">
      <c r="AZ10762" s="9">
        <v>3.4792899408284019</v>
      </c>
    </row>
    <row r="10763" spans="52:52" x14ac:dyDescent="0.25">
      <c r="AZ10763" s="9">
        <v>3.1005917159763317</v>
      </c>
    </row>
    <row r="10764" spans="52:52" x14ac:dyDescent="0.25">
      <c r="AZ10764" s="9">
        <v>3.0532544378698225</v>
      </c>
    </row>
    <row r="10765" spans="52:52" x14ac:dyDescent="0.25">
      <c r="AZ10765" s="9">
        <v>3.1242603550295858</v>
      </c>
    </row>
    <row r="10766" spans="52:52" x14ac:dyDescent="0.25">
      <c r="AZ10766" s="9">
        <v>4.5917159763313604</v>
      </c>
    </row>
    <row r="10767" spans="52:52" x14ac:dyDescent="0.25">
      <c r="AZ10767" s="9">
        <v>1.514792899408284</v>
      </c>
    </row>
    <row r="10768" spans="52:52" x14ac:dyDescent="0.25">
      <c r="AZ10768" s="9">
        <v>3.9763313609467459</v>
      </c>
    </row>
    <row r="10769" spans="52:52" x14ac:dyDescent="0.25">
      <c r="AZ10769" s="9">
        <v>2.4852071005917162</v>
      </c>
    </row>
    <row r="10770" spans="52:52" x14ac:dyDescent="0.25">
      <c r="AZ10770" s="9">
        <v>4.449704142011834</v>
      </c>
    </row>
    <row r="10771" spans="52:52" x14ac:dyDescent="0.25">
      <c r="AZ10771" s="9">
        <v>3.4792899408284024</v>
      </c>
    </row>
    <row r="10772" spans="52:52" x14ac:dyDescent="0.25">
      <c r="AZ10772" s="9">
        <v>3.1005917159763308</v>
      </c>
    </row>
    <row r="10773" spans="52:52" x14ac:dyDescent="0.25">
      <c r="AZ10773" s="9">
        <v>3.3609467455621305</v>
      </c>
    </row>
    <row r="10774" spans="52:52" x14ac:dyDescent="0.25">
      <c r="AZ10774" s="9">
        <v>3.4792899408284019</v>
      </c>
    </row>
    <row r="10775" spans="52:52" x14ac:dyDescent="0.25">
      <c r="AZ10775" s="9">
        <v>3.1005917159763317</v>
      </c>
    </row>
    <row r="10776" spans="52:52" x14ac:dyDescent="0.25">
      <c r="AZ10776" s="9">
        <v>3.0532544378698225</v>
      </c>
    </row>
    <row r="10777" spans="52:52" x14ac:dyDescent="0.25">
      <c r="AZ10777" s="9">
        <v>3.1242603550295858</v>
      </c>
    </row>
    <row r="10778" spans="52:52" x14ac:dyDescent="0.25">
      <c r="AZ10778" s="9">
        <v>4.5917159763313604</v>
      </c>
    </row>
    <row r="10779" spans="52:52" x14ac:dyDescent="0.25">
      <c r="AZ10779" s="9">
        <v>1.514792899408284</v>
      </c>
    </row>
    <row r="10780" spans="52:52" x14ac:dyDescent="0.25">
      <c r="AZ10780" s="9">
        <v>3.9763313609467459</v>
      </c>
    </row>
    <row r="10781" spans="52:52" x14ac:dyDescent="0.25">
      <c r="AZ10781" s="9">
        <v>2.4852071005917162</v>
      </c>
    </row>
    <row r="10782" spans="52:52" x14ac:dyDescent="0.25">
      <c r="AZ10782" s="9">
        <v>4.449704142011834</v>
      </c>
    </row>
    <row r="10783" spans="52:52" x14ac:dyDescent="0.25">
      <c r="AZ10783" s="9">
        <v>3.4792899408284024</v>
      </c>
    </row>
    <row r="10784" spans="52:52" x14ac:dyDescent="0.25">
      <c r="AZ10784" s="9">
        <v>3.1005917159763308</v>
      </c>
    </row>
    <row r="10785" spans="52:52" x14ac:dyDescent="0.25">
      <c r="AZ10785" s="9">
        <v>3.3609467455621305</v>
      </c>
    </row>
    <row r="10786" spans="52:52" x14ac:dyDescent="0.25">
      <c r="AZ10786" s="9">
        <v>3.4792899408284019</v>
      </c>
    </row>
    <row r="10787" spans="52:52" x14ac:dyDescent="0.25">
      <c r="AZ10787" s="9">
        <v>3.1005917159763317</v>
      </c>
    </row>
    <row r="10788" spans="52:52" x14ac:dyDescent="0.25">
      <c r="AZ10788" s="9">
        <v>3.0532544378698225</v>
      </c>
    </row>
    <row r="10789" spans="52:52" x14ac:dyDescent="0.25">
      <c r="AZ10789" s="9">
        <v>3.1242603550295858</v>
      </c>
    </row>
    <row r="10790" spans="52:52" x14ac:dyDescent="0.25">
      <c r="AZ10790" s="9">
        <v>4.5917159763313604</v>
      </c>
    </row>
    <row r="10791" spans="52:52" x14ac:dyDescent="0.25">
      <c r="AZ10791" s="9">
        <v>1.514792899408284</v>
      </c>
    </row>
    <row r="10792" spans="52:52" x14ac:dyDescent="0.25">
      <c r="AZ10792" s="9">
        <v>3.9763313609467459</v>
      </c>
    </row>
    <row r="10793" spans="52:52" x14ac:dyDescent="0.25">
      <c r="AZ10793" s="9">
        <v>2.4852071005917162</v>
      </c>
    </row>
    <row r="10794" spans="52:52" x14ac:dyDescent="0.25">
      <c r="AZ10794" s="9">
        <v>4.449704142011834</v>
      </c>
    </row>
    <row r="10795" spans="52:52" x14ac:dyDescent="0.25">
      <c r="AZ10795" s="9">
        <v>3.4792899408284024</v>
      </c>
    </row>
    <row r="10796" spans="52:52" x14ac:dyDescent="0.25">
      <c r="AZ10796" s="9">
        <v>3.1005917159763308</v>
      </c>
    </row>
    <row r="10797" spans="52:52" x14ac:dyDescent="0.25">
      <c r="AZ10797" s="9">
        <v>3.3609467455621305</v>
      </c>
    </row>
    <row r="10798" spans="52:52" x14ac:dyDescent="0.25">
      <c r="AZ10798" s="9">
        <v>3.4792899408284019</v>
      </c>
    </row>
    <row r="10799" spans="52:52" x14ac:dyDescent="0.25">
      <c r="AZ10799" s="9">
        <v>3.1005917159763317</v>
      </c>
    </row>
    <row r="10800" spans="52:52" x14ac:dyDescent="0.25">
      <c r="AZ10800" s="9">
        <v>3.0532544378698225</v>
      </c>
    </row>
    <row r="10801" spans="52:52" x14ac:dyDescent="0.25">
      <c r="AZ10801" s="9">
        <v>3.1242603550295858</v>
      </c>
    </row>
    <row r="10802" spans="52:52" x14ac:dyDescent="0.25">
      <c r="AZ10802" s="9">
        <v>4.5917159763313604</v>
      </c>
    </row>
    <row r="10803" spans="52:52" x14ac:dyDescent="0.25">
      <c r="AZ10803" s="9">
        <v>1.514792899408284</v>
      </c>
    </row>
    <row r="10804" spans="52:52" x14ac:dyDescent="0.25">
      <c r="AZ10804" s="9">
        <v>3.9763313609467459</v>
      </c>
    </row>
    <row r="10805" spans="52:52" x14ac:dyDescent="0.25">
      <c r="AZ10805" s="9">
        <v>2.4852071005917162</v>
      </c>
    </row>
    <row r="10806" spans="52:52" x14ac:dyDescent="0.25">
      <c r="AZ10806" s="9">
        <v>4.449704142011834</v>
      </c>
    </row>
    <row r="10807" spans="52:52" x14ac:dyDescent="0.25">
      <c r="AZ10807" s="9">
        <v>3.4792899408284024</v>
      </c>
    </row>
    <row r="10808" spans="52:52" x14ac:dyDescent="0.25">
      <c r="AZ10808" s="9">
        <v>3.1005917159763308</v>
      </c>
    </row>
    <row r="10809" spans="52:52" x14ac:dyDescent="0.25">
      <c r="AZ10809" s="9">
        <v>3.3609467455621305</v>
      </c>
    </row>
    <row r="10810" spans="52:52" x14ac:dyDescent="0.25">
      <c r="AZ10810" s="9">
        <v>3.4792899408284019</v>
      </c>
    </row>
    <row r="10811" spans="52:52" x14ac:dyDescent="0.25">
      <c r="AZ10811" s="9">
        <v>3.1005917159763317</v>
      </c>
    </row>
    <row r="10812" spans="52:52" x14ac:dyDescent="0.25">
      <c r="AZ10812" s="9">
        <v>3.0532544378698225</v>
      </c>
    </row>
    <row r="10813" spans="52:52" x14ac:dyDescent="0.25">
      <c r="AZ10813" s="9">
        <v>3.1242603550295858</v>
      </c>
    </row>
    <row r="10814" spans="52:52" x14ac:dyDescent="0.25">
      <c r="AZ10814" s="9">
        <v>4.5917159763313604</v>
      </c>
    </row>
    <row r="10815" spans="52:52" x14ac:dyDescent="0.25">
      <c r="AZ10815" s="9">
        <v>1.514792899408284</v>
      </c>
    </row>
    <row r="10816" spans="52:52" x14ac:dyDescent="0.25">
      <c r="AZ10816" s="9">
        <v>3.9763313609467459</v>
      </c>
    </row>
    <row r="10817" spans="52:52" x14ac:dyDescent="0.25">
      <c r="AZ10817" s="9">
        <v>2.4852071005917162</v>
      </c>
    </row>
    <row r="10818" spans="52:52" x14ac:dyDescent="0.25">
      <c r="AZ10818" s="9">
        <v>4.449704142011834</v>
      </c>
    </row>
    <row r="10819" spans="52:52" x14ac:dyDescent="0.25">
      <c r="AZ10819" s="9">
        <v>3.4792899408284024</v>
      </c>
    </row>
    <row r="10820" spans="52:52" x14ac:dyDescent="0.25">
      <c r="AZ10820" s="9">
        <v>3.1005917159763308</v>
      </c>
    </row>
    <row r="10821" spans="52:52" x14ac:dyDescent="0.25">
      <c r="AZ10821" s="9">
        <v>3.3609467455621305</v>
      </c>
    </row>
    <row r="10822" spans="52:52" x14ac:dyDescent="0.25">
      <c r="AZ10822" s="9">
        <v>3.4792899408284019</v>
      </c>
    </row>
    <row r="10823" spans="52:52" x14ac:dyDescent="0.25">
      <c r="AZ10823" s="9">
        <v>3.1005917159763317</v>
      </c>
    </row>
    <row r="10824" spans="52:52" x14ac:dyDescent="0.25">
      <c r="AZ10824" s="9">
        <v>3.0532544378698225</v>
      </c>
    </row>
    <row r="10825" spans="52:52" x14ac:dyDescent="0.25">
      <c r="AZ10825" s="9">
        <v>3.1242603550295858</v>
      </c>
    </row>
    <row r="10826" spans="52:52" x14ac:dyDescent="0.25">
      <c r="AZ10826" s="9">
        <v>4.5917159763313604</v>
      </c>
    </row>
    <row r="10827" spans="52:52" x14ac:dyDescent="0.25">
      <c r="AZ10827" s="9">
        <v>1.514792899408284</v>
      </c>
    </row>
    <row r="10828" spans="52:52" x14ac:dyDescent="0.25">
      <c r="AZ10828" s="9">
        <v>3.9763313609467459</v>
      </c>
    </row>
    <row r="10829" spans="52:52" x14ac:dyDescent="0.25">
      <c r="AZ10829" s="9">
        <v>2.4852071005917162</v>
      </c>
    </row>
    <row r="10830" spans="52:52" x14ac:dyDescent="0.25">
      <c r="AZ10830" s="9">
        <v>4.449704142011834</v>
      </c>
    </row>
    <row r="10831" spans="52:52" x14ac:dyDescent="0.25">
      <c r="AZ10831" s="9">
        <v>3.4792899408284024</v>
      </c>
    </row>
    <row r="10832" spans="52:52" x14ac:dyDescent="0.25">
      <c r="AZ10832" s="9">
        <v>3.1005917159763308</v>
      </c>
    </row>
    <row r="10833" spans="52:52" x14ac:dyDescent="0.25">
      <c r="AZ10833" s="9">
        <v>3.3609467455621305</v>
      </c>
    </row>
    <row r="10834" spans="52:52" x14ac:dyDescent="0.25">
      <c r="AZ10834" s="9">
        <v>3.4792899408284019</v>
      </c>
    </row>
    <row r="10835" spans="52:52" x14ac:dyDescent="0.25">
      <c r="AZ10835" s="9">
        <v>3.1005917159763317</v>
      </c>
    </row>
    <row r="10836" spans="52:52" x14ac:dyDescent="0.25">
      <c r="AZ10836" s="9">
        <v>3.0532544378698225</v>
      </c>
    </row>
    <row r="10837" spans="52:52" x14ac:dyDescent="0.25">
      <c r="AZ10837" s="9">
        <v>3.1242603550295858</v>
      </c>
    </row>
    <row r="10838" spans="52:52" x14ac:dyDescent="0.25">
      <c r="AZ10838" s="9">
        <v>4.5917159763313604</v>
      </c>
    </row>
    <row r="10839" spans="52:52" x14ac:dyDescent="0.25">
      <c r="AZ10839" s="9">
        <v>1.514792899408284</v>
      </c>
    </row>
    <row r="10840" spans="52:52" x14ac:dyDescent="0.25">
      <c r="AZ10840" s="9">
        <v>3.9763313609467459</v>
      </c>
    </row>
    <row r="10841" spans="52:52" x14ac:dyDescent="0.25">
      <c r="AZ10841" s="9">
        <v>2.4852071005917162</v>
      </c>
    </row>
    <row r="10842" spans="52:52" x14ac:dyDescent="0.25">
      <c r="AZ10842" s="9">
        <v>4.449704142011834</v>
      </c>
    </row>
    <row r="10843" spans="52:52" x14ac:dyDescent="0.25">
      <c r="AZ10843" s="9">
        <v>3.4792899408284024</v>
      </c>
    </row>
    <row r="10844" spans="52:52" x14ac:dyDescent="0.25">
      <c r="AZ10844" s="9">
        <v>3.1005917159763308</v>
      </c>
    </row>
    <row r="10845" spans="52:52" x14ac:dyDescent="0.25">
      <c r="AZ10845" s="9">
        <v>3.3609467455621305</v>
      </c>
    </row>
    <row r="10846" spans="52:52" x14ac:dyDescent="0.25">
      <c r="AZ10846" s="9">
        <v>3.4792899408284019</v>
      </c>
    </row>
    <row r="10847" spans="52:52" x14ac:dyDescent="0.25">
      <c r="AZ10847" s="9">
        <v>3.1005917159763317</v>
      </c>
    </row>
    <row r="10848" spans="52:52" x14ac:dyDescent="0.25">
      <c r="AZ10848" s="9">
        <v>3.0532544378698225</v>
      </c>
    </row>
    <row r="10849" spans="52:52" x14ac:dyDescent="0.25">
      <c r="AZ10849" s="9">
        <v>3.1242603550295858</v>
      </c>
    </row>
    <row r="10850" spans="52:52" x14ac:dyDescent="0.25">
      <c r="AZ10850" s="9">
        <v>4.5917159763313604</v>
      </c>
    </row>
    <row r="10851" spans="52:52" x14ac:dyDescent="0.25">
      <c r="AZ10851" s="9">
        <v>1.514792899408284</v>
      </c>
    </row>
    <row r="10852" spans="52:52" x14ac:dyDescent="0.25">
      <c r="AZ10852" s="9">
        <v>3.9763313609467459</v>
      </c>
    </row>
    <row r="10853" spans="52:52" x14ac:dyDescent="0.25">
      <c r="AZ10853" s="9">
        <v>2.4852071005917162</v>
      </c>
    </row>
    <row r="10854" spans="52:52" x14ac:dyDescent="0.25">
      <c r="AZ10854" s="9">
        <v>4.449704142011834</v>
      </c>
    </row>
    <row r="10855" spans="52:52" x14ac:dyDescent="0.25">
      <c r="AZ10855" s="9">
        <v>3.4792899408284024</v>
      </c>
    </row>
    <row r="10856" spans="52:52" x14ac:dyDescent="0.25">
      <c r="AZ10856" s="9">
        <v>3.1005917159763308</v>
      </c>
    </row>
    <row r="10857" spans="52:52" x14ac:dyDescent="0.25">
      <c r="AZ10857" s="9">
        <v>3.3609467455621305</v>
      </c>
    </row>
    <row r="10858" spans="52:52" x14ac:dyDescent="0.25">
      <c r="AZ10858" s="9">
        <v>3.4792899408284019</v>
      </c>
    </row>
    <row r="10859" spans="52:52" x14ac:dyDescent="0.25">
      <c r="AZ10859" s="9">
        <v>3.1005917159763317</v>
      </c>
    </row>
    <row r="10860" spans="52:52" x14ac:dyDescent="0.25">
      <c r="AZ10860" s="9">
        <v>3.0532544378698225</v>
      </c>
    </row>
    <row r="10861" spans="52:52" x14ac:dyDescent="0.25">
      <c r="AZ10861" s="9">
        <v>3.1242603550295858</v>
      </c>
    </row>
    <row r="10862" spans="52:52" x14ac:dyDescent="0.25">
      <c r="AZ10862" s="9">
        <v>4.5917159763313604</v>
      </c>
    </row>
    <row r="10863" spans="52:52" x14ac:dyDescent="0.25">
      <c r="AZ10863" s="9">
        <v>1.514792899408284</v>
      </c>
    </row>
    <row r="10864" spans="52:52" x14ac:dyDescent="0.25">
      <c r="AZ10864" s="9">
        <v>3.9763313609467459</v>
      </c>
    </row>
    <row r="10865" spans="52:52" x14ac:dyDescent="0.25">
      <c r="AZ10865" s="9">
        <v>2.4852071005917162</v>
      </c>
    </row>
    <row r="10866" spans="52:52" x14ac:dyDescent="0.25">
      <c r="AZ10866" s="9">
        <v>4.449704142011834</v>
      </c>
    </row>
    <row r="10867" spans="52:52" x14ac:dyDescent="0.25">
      <c r="AZ10867" s="9">
        <v>3.4792899408284024</v>
      </c>
    </row>
    <row r="10868" spans="52:52" x14ac:dyDescent="0.25">
      <c r="AZ10868" s="9">
        <v>3.1005917159763308</v>
      </c>
    </row>
    <row r="10869" spans="52:52" x14ac:dyDescent="0.25">
      <c r="AZ10869" s="9">
        <v>3.3609467455621305</v>
      </c>
    </row>
    <row r="10870" spans="52:52" x14ac:dyDescent="0.25">
      <c r="AZ10870" s="9">
        <v>3.4792899408284019</v>
      </c>
    </row>
    <row r="10871" spans="52:52" x14ac:dyDescent="0.25">
      <c r="AZ10871" s="9">
        <v>3.1005917159763317</v>
      </c>
    </row>
    <row r="10872" spans="52:52" x14ac:dyDescent="0.25">
      <c r="AZ10872" s="9">
        <v>3.0532544378698225</v>
      </c>
    </row>
    <row r="10873" spans="52:52" x14ac:dyDescent="0.25">
      <c r="AZ10873" s="9">
        <v>3.1242603550295858</v>
      </c>
    </row>
    <row r="10874" spans="52:52" x14ac:dyDescent="0.25">
      <c r="AZ10874" s="9">
        <v>4.5917159763313604</v>
      </c>
    </row>
    <row r="10875" spans="52:52" x14ac:dyDescent="0.25">
      <c r="AZ10875" s="9">
        <v>1.514792899408284</v>
      </c>
    </row>
    <row r="10876" spans="52:52" x14ac:dyDescent="0.25">
      <c r="AZ10876" s="9">
        <v>3.9763313609467459</v>
      </c>
    </row>
    <row r="10877" spans="52:52" x14ac:dyDescent="0.25">
      <c r="AZ10877" s="9">
        <v>2.4852071005917162</v>
      </c>
    </row>
    <row r="10878" spans="52:52" x14ac:dyDescent="0.25">
      <c r="AZ10878" s="9">
        <v>4.449704142011834</v>
      </c>
    </row>
    <row r="10879" spans="52:52" x14ac:dyDescent="0.25">
      <c r="AZ10879" s="9">
        <v>3.4792899408284024</v>
      </c>
    </row>
    <row r="10880" spans="52:52" x14ac:dyDescent="0.25">
      <c r="AZ10880" s="9">
        <v>3.1005917159763308</v>
      </c>
    </row>
    <row r="10881" spans="52:52" x14ac:dyDescent="0.25">
      <c r="AZ10881" s="9">
        <v>3.3609467455621305</v>
      </c>
    </row>
    <row r="10882" spans="52:52" x14ac:dyDescent="0.25">
      <c r="AZ10882" s="9">
        <v>3.4792899408284019</v>
      </c>
    </row>
    <row r="10883" spans="52:52" x14ac:dyDescent="0.25">
      <c r="AZ10883" s="9">
        <v>3.1005917159763317</v>
      </c>
    </row>
    <row r="10884" spans="52:52" x14ac:dyDescent="0.25">
      <c r="AZ10884" s="9">
        <v>3.0532544378698225</v>
      </c>
    </row>
    <row r="10885" spans="52:52" x14ac:dyDescent="0.25">
      <c r="AZ10885" s="9">
        <v>3.1242603550295858</v>
      </c>
    </row>
    <row r="10886" spans="52:52" x14ac:dyDescent="0.25">
      <c r="AZ10886" s="9">
        <v>4.5917159763313604</v>
      </c>
    </row>
    <row r="10887" spans="52:52" x14ac:dyDescent="0.25">
      <c r="AZ10887" s="9">
        <v>1.514792899408284</v>
      </c>
    </row>
    <row r="10888" spans="52:52" x14ac:dyDescent="0.25">
      <c r="AZ10888" s="9">
        <v>3.9763313609467459</v>
      </c>
    </row>
    <row r="10889" spans="52:52" x14ac:dyDescent="0.25">
      <c r="AZ10889" s="9">
        <v>2.4852071005917162</v>
      </c>
    </row>
    <row r="10890" spans="52:52" x14ac:dyDescent="0.25">
      <c r="AZ10890" s="9">
        <v>4.449704142011834</v>
      </c>
    </row>
    <row r="10891" spans="52:52" x14ac:dyDescent="0.25">
      <c r="AZ10891" s="9">
        <v>3.4792899408284024</v>
      </c>
    </row>
    <row r="10892" spans="52:52" x14ac:dyDescent="0.25">
      <c r="AZ10892" s="9">
        <v>3.1005917159763308</v>
      </c>
    </row>
    <row r="10893" spans="52:52" x14ac:dyDescent="0.25">
      <c r="AZ10893" s="9">
        <v>3.3609467455621305</v>
      </c>
    </row>
    <row r="10894" spans="52:52" x14ac:dyDescent="0.25">
      <c r="AZ10894" s="9">
        <v>3.4792899408284019</v>
      </c>
    </row>
    <row r="10895" spans="52:52" x14ac:dyDescent="0.25">
      <c r="AZ10895" s="9">
        <v>3.1005917159763317</v>
      </c>
    </row>
    <row r="10896" spans="52:52" x14ac:dyDescent="0.25">
      <c r="AZ10896" s="9">
        <v>3.0532544378698225</v>
      </c>
    </row>
    <row r="10897" spans="52:52" x14ac:dyDescent="0.25">
      <c r="AZ10897" s="9">
        <v>3.1242603550295858</v>
      </c>
    </row>
    <row r="10898" spans="52:52" x14ac:dyDescent="0.25">
      <c r="AZ10898" s="9">
        <v>4.5917159763313604</v>
      </c>
    </row>
    <row r="10899" spans="52:52" x14ac:dyDescent="0.25">
      <c r="AZ10899" s="9">
        <v>1.514792899408284</v>
      </c>
    </row>
    <row r="10900" spans="52:52" x14ac:dyDescent="0.25">
      <c r="AZ10900" s="9">
        <v>3.9763313609467459</v>
      </c>
    </row>
    <row r="10901" spans="52:52" x14ac:dyDescent="0.25">
      <c r="AZ10901" s="9">
        <v>2.4852071005917162</v>
      </c>
    </row>
    <row r="10902" spans="52:52" x14ac:dyDescent="0.25">
      <c r="AZ10902" s="9">
        <v>4.449704142011834</v>
      </c>
    </row>
    <row r="10903" spans="52:52" x14ac:dyDescent="0.25">
      <c r="AZ10903" s="9">
        <v>3.4792899408284024</v>
      </c>
    </row>
    <row r="10904" spans="52:52" x14ac:dyDescent="0.25">
      <c r="AZ10904" s="9">
        <v>3.1005917159763308</v>
      </c>
    </row>
    <row r="10905" spans="52:52" x14ac:dyDescent="0.25">
      <c r="AZ10905" s="9">
        <v>3.3609467455621305</v>
      </c>
    </row>
    <row r="10906" spans="52:52" x14ac:dyDescent="0.25">
      <c r="AZ10906" s="9">
        <v>3.4792899408284019</v>
      </c>
    </row>
    <row r="10907" spans="52:52" x14ac:dyDescent="0.25">
      <c r="AZ10907" s="9">
        <v>3.1005917159763317</v>
      </c>
    </row>
    <row r="10908" spans="52:52" x14ac:dyDescent="0.25">
      <c r="AZ10908" s="9">
        <v>3.0532544378698225</v>
      </c>
    </row>
    <row r="10909" spans="52:52" x14ac:dyDescent="0.25">
      <c r="AZ10909" s="9">
        <v>3.1242603550295858</v>
      </c>
    </row>
    <row r="10910" spans="52:52" x14ac:dyDescent="0.25">
      <c r="AZ10910" s="9">
        <v>4.5917159763313604</v>
      </c>
    </row>
    <row r="10911" spans="52:52" x14ac:dyDescent="0.25">
      <c r="AZ10911" s="9">
        <v>1.514792899408284</v>
      </c>
    </row>
    <row r="10912" spans="52:52" x14ac:dyDescent="0.25">
      <c r="AZ10912" s="9">
        <v>3.9763313609467459</v>
      </c>
    </row>
    <row r="10913" spans="52:52" x14ac:dyDescent="0.25">
      <c r="AZ10913" s="9">
        <v>2.4852071005917162</v>
      </c>
    </row>
    <row r="10914" spans="52:52" x14ac:dyDescent="0.25">
      <c r="AZ10914" s="9">
        <v>4.449704142011834</v>
      </c>
    </row>
    <row r="10915" spans="52:52" x14ac:dyDescent="0.25">
      <c r="AZ10915" s="9">
        <v>3.4792899408284024</v>
      </c>
    </row>
    <row r="10916" spans="52:52" x14ac:dyDescent="0.25">
      <c r="AZ10916" s="9">
        <v>3.1005917159763308</v>
      </c>
    </row>
    <row r="10917" spans="52:52" x14ac:dyDescent="0.25">
      <c r="AZ10917" s="9">
        <v>3.3609467455621305</v>
      </c>
    </row>
    <row r="10918" spans="52:52" x14ac:dyDescent="0.25">
      <c r="AZ10918" s="9">
        <v>3.4792899408284019</v>
      </c>
    </row>
    <row r="10919" spans="52:52" x14ac:dyDescent="0.25">
      <c r="AZ10919" s="9">
        <v>3.1005917159763317</v>
      </c>
    </row>
    <row r="10920" spans="52:52" x14ac:dyDescent="0.25">
      <c r="AZ10920" s="9">
        <v>3.0532544378698225</v>
      </c>
    </row>
    <row r="10921" spans="52:52" x14ac:dyDescent="0.25">
      <c r="AZ10921" s="9">
        <v>3.1242603550295858</v>
      </c>
    </row>
    <row r="10922" spans="52:52" x14ac:dyDescent="0.25">
      <c r="AZ10922" s="9">
        <v>4.5917159763313604</v>
      </c>
    </row>
    <row r="10923" spans="52:52" x14ac:dyDescent="0.25">
      <c r="AZ10923" s="9">
        <v>1.514792899408284</v>
      </c>
    </row>
    <row r="10924" spans="52:52" x14ac:dyDescent="0.25">
      <c r="AZ10924" s="9">
        <v>3.9763313609467459</v>
      </c>
    </row>
    <row r="10925" spans="52:52" x14ac:dyDescent="0.25">
      <c r="AZ10925" s="9">
        <v>2.4852071005917162</v>
      </c>
    </row>
    <row r="10926" spans="52:52" x14ac:dyDescent="0.25">
      <c r="AZ10926" s="9">
        <v>4.449704142011834</v>
      </c>
    </row>
    <row r="10927" spans="52:52" x14ac:dyDescent="0.25">
      <c r="AZ10927" s="9">
        <v>3.4792899408284024</v>
      </c>
    </row>
    <row r="10928" spans="52:52" x14ac:dyDescent="0.25">
      <c r="AZ10928" s="9">
        <v>3.1005917159763308</v>
      </c>
    </row>
    <row r="10929" spans="52:52" x14ac:dyDescent="0.25">
      <c r="AZ10929" s="9">
        <v>3.3609467455621305</v>
      </c>
    </row>
    <row r="10930" spans="52:52" x14ac:dyDescent="0.25">
      <c r="AZ10930" s="9">
        <v>3.4792899408284019</v>
      </c>
    </row>
    <row r="10931" spans="52:52" x14ac:dyDescent="0.25">
      <c r="AZ10931" s="9">
        <v>3.1005917159763317</v>
      </c>
    </row>
    <row r="10932" spans="52:52" x14ac:dyDescent="0.25">
      <c r="AZ10932" s="9">
        <v>3.0532544378698225</v>
      </c>
    </row>
    <row r="10933" spans="52:52" x14ac:dyDescent="0.25">
      <c r="AZ10933" s="9">
        <v>3.1242603550295858</v>
      </c>
    </row>
    <row r="10934" spans="52:52" x14ac:dyDescent="0.25">
      <c r="AZ10934" s="9">
        <v>4.5917159763313604</v>
      </c>
    </row>
    <row r="10935" spans="52:52" x14ac:dyDescent="0.25">
      <c r="AZ10935" s="9">
        <v>1.514792899408284</v>
      </c>
    </row>
    <row r="10936" spans="52:52" x14ac:dyDescent="0.25">
      <c r="AZ10936" s="9">
        <v>3.9763313609467459</v>
      </c>
    </row>
    <row r="10937" spans="52:52" x14ac:dyDescent="0.25">
      <c r="AZ10937" s="9">
        <v>2.4852071005917162</v>
      </c>
    </row>
    <row r="10938" spans="52:52" x14ac:dyDescent="0.25">
      <c r="AZ10938" s="9">
        <v>4.449704142011834</v>
      </c>
    </row>
    <row r="10939" spans="52:52" x14ac:dyDescent="0.25">
      <c r="AZ10939" s="9">
        <v>3.4792899408284024</v>
      </c>
    </row>
    <row r="10940" spans="52:52" x14ac:dyDescent="0.25">
      <c r="AZ10940" s="9">
        <v>3.1005917159763308</v>
      </c>
    </row>
    <row r="10941" spans="52:52" x14ac:dyDescent="0.25">
      <c r="AZ10941" s="9">
        <v>3.3609467455621305</v>
      </c>
    </row>
    <row r="10942" spans="52:52" x14ac:dyDescent="0.25">
      <c r="AZ10942" s="9">
        <v>3.4792899408284019</v>
      </c>
    </row>
    <row r="10943" spans="52:52" x14ac:dyDescent="0.25">
      <c r="AZ10943" s="9">
        <v>3.1005917159763317</v>
      </c>
    </row>
    <row r="10944" spans="52:52" x14ac:dyDescent="0.25">
      <c r="AZ10944" s="9">
        <v>3.0532544378698225</v>
      </c>
    </row>
    <row r="10945" spans="52:52" x14ac:dyDescent="0.25">
      <c r="AZ10945" s="9">
        <v>3.1242603550295858</v>
      </c>
    </row>
    <row r="10946" spans="52:52" x14ac:dyDescent="0.25">
      <c r="AZ10946" s="9">
        <v>4.5917159763313604</v>
      </c>
    </row>
    <row r="10947" spans="52:52" x14ac:dyDescent="0.25">
      <c r="AZ10947" s="9">
        <v>1.514792899408284</v>
      </c>
    </row>
    <row r="10948" spans="52:52" x14ac:dyDescent="0.25">
      <c r="AZ10948" s="9">
        <v>3.9763313609467459</v>
      </c>
    </row>
    <row r="10949" spans="52:52" x14ac:dyDescent="0.25">
      <c r="AZ10949" s="9">
        <v>2.4852071005917162</v>
      </c>
    </row>
    <row r="10950" spans="52:52" x14ac:dyDescent="0.25">
      <c r="AZ10950" s="9">
        <v>4.449704142011834</v>
      </c>
    </row>
    <row r="10951" spans="52:52" x14ac:dyDescent="0.25">
      <c r="AZ10951" s="9">
        <v>3.4792899408284024</v>
      </c>
    </row>
    <row r="10952" spans="52:52" x14ac:dyDescent="0.25">
      <c r="AZ10952" s="9">
        <v>3.1005917159763308</v>
      </c>
    </row>
    <row r="10953" spans="52:52" x14ac:dyDescent="0.25">
      <c r="AZ10953" s="9">
        <v>3.3609467455621305</v>
      </c>
    </row>
    <row r="10954" spans="52:52" x14ac:dyDescent="0.25">
      <c r="AZ10954" s="9">
        <v>3.4792899408284019</v>
      </c>
    </row>
    <row r="10955" spans="52:52" x14ac:dyDescent="0.25">
      <c r="AZ10955" s="9">
        <v>3.1005917159763317</v>
      </c>
    </row>
    <row r="10956" spans="52:52" x14ac:dyDescent="0.25">
      <c r="AZ10956" s="9">
        <v>3.0532544378698225</v>
      </c>
    </row>
    <row r="10957" spans="52:52" x14ac:dyDescent="0.25">
      <c r="AZ10957" s="9">
        <v>3.1242603550295858</v>
      </c>
    </row>
    <row r="10958" spans="52:52" x14ac:dyDescent="0.25">
      <c r="AZ10958" s="9">
        <v>4.5917159763313604</v>
      </c>
    </row>
    <row r="10959" spans="52:52" x14ac:dyDescent="0.25">
      <c r="AZ10959" s="9">
        <v>1.514792899408284</v>
      </c>
    </row>
    <row r="10960" spans="52:52" x14ac:dyDescent="0.25">
      <c r="AZ10960" s="9">
        <v>3.9763313609467459</v>
      </c>
    </row>
    <row r="10961" spans="52:52" x14ac:dyDescent="0.25">
      <c r="AZ10961" s="9">
        <v>2.4852071005917162</v>
      </c>
    </row>
    <row r="10962" spans="52:52" x14ac:dyDescent="0.25">
      <c r="AZ10962" s="9">
        <v>4.449704142011834</v>
      </c>
    </row>
    <row r="10963" spans="52:52" x14ac:dyDescent="0.25">
      <c r="AZ10963" s="9">
        <v>3.4792899408284024</v>
      </c>
    </row>
    <row r="10964" spans="52:52" x14ac:dyDescent="0.25">
      <c r="AZ10964" s="9">
        <v>3.1005917159763308</v>
      </c>
    </row>
    <row r="10965" spans="52:52" x14ac:dyDescent="0.25">
      <c r="AZ10965" s="9">
        <v>3.3609467455621305</v>
      </c>
    </row>
    <row r="10966" spans="52:52" x14ac:dyDescent="0.25">
      <c r="AZ10966" s="9">
        <v>3.4792899408284019</v>
      </c>
    </row>
    <row r="10967" spans="52:52" x14ac:dyDescent="0.25">
      <c r="AZ10967" s="9">
        <v>3.1005917159763317</v>
      </c>
    </row>
    <row r="10968" spans="52:52" x14ac:dyDescent="0.25">
      <c r="AZ10968" s="9">
        <v>3.0532544378698225</v>
      </c>
    </row>
    <row r="10969" spans="52:52" x14ac:dyDescent="0.25">
      <c r="AZ10969" s="9">
        <v>3.1242603550295858</v>
      </c>
    </row>
    <row r="10970" spans="52:52" x14ac:dyDescent="0.25">
      <c r="AZ10970" s="9">
        <v>4.5917159763313604</v>
      </c>
    </row>
    <row r="10971" spans="52:52" x14ac:dyDescent="0.25">
      <c r="AZ10971" s="9">
        <v>1.514792899408284</v>
      </c>
    </row>
    <row r="10972" spans="52:52" x14ac:dyDescent="0.25">
      <c r="AZ10972" s="9">
        <v>3.9763313609467459</v>
      </c>
    </row>
    <row r="10973" spans="52:52" x14ac:dyDescent="0.25">
      <c r="AZ10973" s="9">
        <v>2.4852071005917162</v>
      </c>
    </row>
    <row r="10974" spans="52:52" x14ac:dyDescent="0.25">
      <c r="AZ10974" s="9">
        <v>4.449704142011834</v>
      </c>
    </row>
    <row r="10975" spans="52:52" x14ac:dyDescent="0.25">
      <c r="AZ10975" s="9">
        <v>3.4792899408284024</v>
      </c>
    </row>
    <row r="10976" spans="52:52" x14ac:dyDescent="0.25">
      <c r="AZ10976" s="9">
        <v>3.1005917159763308</v>
      </c>
    </row>
    <row r="10977" spans="52:52" x14ac:dyDescent="0.25">
      <c r="AZ10977" s="9">
        <v>3.3609467455621305</v>
      </c>
    </row>
    <row r="10978" spans="52:52" x14ac:dyDescent="0.25">
      <c r="AZ10978" s="9">
        <v>3.4792899408284019</v>
      </c>
    </row>
    <row r="10979" spans="52:52" x14ac:dyDescent="0.25">
      <c r="AZ10979" s="9">
        <v>3.1005917159763317</v>
      </c>
    </row>
    <row r="10980" spans="52:52" x14ac:dyDescent="0.25">
      <c r="AZ10980" s="9">
        <v>3.0532544378698225</v>
      </c>
    </row>
    <row r="10981" spans="52:52" x14ac:dyDescent="0.25">
      <c r="AZ10981" s="9">
        <v>3.1242603550295858</v>
      </c>
    </row>
    <row r="10982" spans="52:52" x14ac:dyDescent="0.25">
      <c r="AZ10982" s="9">
        <v>4.5917159763313604</v>
      </c>
    </row>
    <row r="10983" spans="52:52" x14ac:dyDescent="0.25">
      <c r="AZ10983" s="9">
        <v>1.514792899408284</v>
      </c>
    </row>
    <row r="10984" spans="52:52" x14ac:dyDescent="0.25">
      <c r="AZ10984" s="9">
        <v>3.9763313609467459</v>
      </c>
    </row>
    <row r="10985" spans="52:52" x14ac:dyDescent="0.25">
      <c r="AZ10985" s="9">
        <v>2.4852071005917162</v>
      </c>
    </row>
    <row r="10986" spans="52:52" x14ac:dyDescent="0.25">
      <c r="AZ10986" s="9">
        <v>4.449704142011834</v>
      </c>
    </row>
    <row r="10987" spans="52:52" x14ac:dyDescent="0.25">
      <c r="AZ10987" s="9">
        <v>3.4792899408284024</v>
      </c>
    </row>
    <row r="10988" spans="52:52" x14ac:dyDescent="0.25">
      <c r="AZ10988" s="9">
        <v>3.1005917159763308</v>
      </c>
    </row>
    <row r="10989" spans="52:52" x14ac:dyDescent="0.25">
      <c r="AZ10989" s="9">
        <v>3.3609467455621305</v>
      </c>
    </row>
    <row r="10990" spans="52:52" x14ac:dyDescent="0.25">
      <c r="AZ10990" s="9">
        <v>3.4792899408284019</v>
      </c>
    </row>
    <row r="10991" spans="52:52" x14ac:dyDescent="0.25">
      <c r="AZ10991" s="9">
        <v>3.1005917159763317</v>
      </c>
    </row>
    <row r="10992" spans="52:52" x14ac:dyDescent="0.25">
      <c r="AZ10992" s="9">
        <v>3.0532544378698225</v>
      </c>
    </row>
    <row r="10993" spans="52:52" x14ac:dyDescent="0.25">
      <c r="AZ10993" s="9">
        <v>3.1242603550295858</v>
      </c>
    </row>
    <row r="10994" spans="52:52" x14ac:dyDescent="0.25">
      <c r="AZ10994" s="9">
        <v>4.5917159763313604</v>
      </c>
    </row>
    <row r="10995" spans="52:52" x14ac:dyDescent="0.25">
      <c r="AZ10995" s="9">
        <v>1.514792899408284</v>
      </c>
    </row>
    <row r="10996" spans="52:52" x14ac:dyDescent="0.25">
      <c r="AZ10996" s="9">
        <v>3.9763313609467459</v>
      </c>
    </row>
    <row r="10997" spans="52:52" x14ac:dyDescent="0.25">
      <c r="AZ10997" s="9">
        <v>2.4852071005917162</v>
      </c>
    </row>
    <row r="10998" spans="52:52" x14ac:dyDescent="0.25">
      <c r="AZ10998" s="9">
        <v>4.449704142011834</v>
      </c>
    </row>
    <row r="10999" spans="52:52" x14ac:dyDescent="0.25">
      <c r="AZ10999" s="9">
        <v>3.4792899408284024</v>
      </c>
    </row>
    <row r="11000" spans="52:52" x14ac:dyDescent="0.25">
      <c r="AZ11000" s="9">
        <v>3.1005917159763308</v>
      </c>
    </row>
    <row r="11001" spans="52:52" x14ac:dyDescent="0.25">
      <c r="AZ11001" s="9">
        <v>3.3609467455621305</v>
      </c>
    </row>
    <row r="11002" spans="52:52" x14ac:dyDescent="0.25">
      <c r="AZ11002" s="9">
        <v>3.4792899408284019</v>
      </c>
    </row>
    <row r="11003" spans="52:52" x14ac:dyDescent="0.25">
      <c r="AZ11003" s="9">
        <v>3.1005917159763317</v>
      </c>
    </row>
    <row r="11004" spans="52:52" x14ac:dyDescent="0.25">
      <c r="AZ11004" s="9">
        <v>3.0532544378698225</v>
      </c>
    </row>
    <row r="11005" spans="52:52" x14ac:dyDescent="0.25">
      <c r="AZ11005" s="9">
        <v>3.1242603550295858</v>
      </c>
    </row>
    <row r="11006" spans="52:52" x14ac:dyDescent="0.25">
      <c r="AZ11006" s="9">
        <v>4.5917159763313604</v>
      </c>
    </row>
    <row r="11007" spans="52:52" x14ac:dyDescent="0.25">
      <c r="AZ11007" s="9">
        <v>1.514792899408284</v>
      </c>
    </row>
    <row r="11008" spans="52:52" x14ac:dyDescent="0.25">
      <c r="AZ11008" s="9">
        <v>3.9763313609467459</v>
      </c>
    </row>
    <row r="11009" spans="52:52" x14ac:dyDescent="0.25">
      <c r="AZ11009" s="9">
        <v>2.4852071005917162</v>
      </c>
    </row>
    <row r="11010" spans="52:52" x14ac:dyDescent="0.25">
      <c r="AZ11010" s="9">
        <v>4.449704142011834</v>
      </c>
    </row>
    <row r="11011" spans="52:52" x14ac:dyDescent="0.25">
      <c r="AZ11011" s="9">
        <v>3.4792899408284024</v>
      </c>
    </row>
    <row r="11012" spans="52:52" x14ac:dyDescent="0.25">
      <c r="AZ11012" s="9">
        <v>3.1005917159763308</v>
      </c>
    </row>
    <row r="11013" spans="52:52" x14ac:dyDescent="0.25">
      <c r="AZ11013" s="9">
        <v>3.3609467455621305</v>
      </c>
    </row>
    <row r="11014" spans="52:52" x14ac:dyDescent="0.25">
      <c r="AZ11014" s="9">
        <v>3.4792899408284019</v>
      </c>
    </row>
    <row r="11015" spans="52:52" x14ac:dyDescent="0.25">
      <c r="AZ11015" s="9">
        <v>3.1005917159763317</v>
      </c>
    </row>
    <row r="11016" spans="52:52" x14ac:dyDescent="0.25">
      <c r="AZ11016" s="9">
        <v>3.0532544378698225</v>
      </c>
    </row>
    <row r="11017" spans="52:52" x14ac:dyDescent="0.25">
      <c r="AZ11017" s="9">
        <v>3.1242603550295858</v>
      </c>
    </row>
    <row r="11018" spans="52:52" x14ac:dyDescent="0.25">
      <c r="AZ11018" s="9">
        <v>4.5917159763313604</v>
      </c>
    </row>
    <row r="11019" spans="52:52" x14ac:dyDescent="0.25">
      <c r="AZ11019" s="9">
        <v>1.514792899408284</v>
      </c>
    </row>
    <row r="11020" spans="52:52" x14ac:dyDescent="0.25">
      <c r="AZ11020" s="9">
        <v>3.9763313609467459</v>
      </c>
    </row>
    <row r="11021" spans="52:52" x14ac:dyDescent="0.25">
      <c r="AZ11021" s="9">
        <v>2.4852071005917162</v>
      </c>
    </row>
    <row r="11022" spans="52:52" x14ac:dyDescent="0.25">
      <c r="AZ11022" s="9">
        <v>4.449704142011834</v>
      </c>
    </row>
    <row r="11023" spans="52:52" x14ac:dyDescent="0.25">
      <c r="AZ11023" s="9">
        <v>3.4792899408284024</v>
      </c>
    </row>
    <row r="11024" spans="52:52" x14ac:dyDescent="0.25">
      <c r="AZ11024" s="9">
        <v>3.1005917159763308</v>
      </c>
    </row>
    <row r="11025" spans="52:52" x14ac:dyDescent="0.25">
      <c r="AZ11025" s="9">
        <v>3.3609467455621305</v>
      </c>
    </row>
    <row r="11026" spans="52:52" x14ac:dyDescent="0.25">
      <c r="AZ11026" s="9">
        <v>3.4792899408284019</v>
      </c>
    </row>
    <row r="11027" spans="52:52" x14ac:dyDescent="0.25">
      <c r="AZ11027" s="9">
        <v>3.1005917159763317</v>
      </c>
    </row>
    <row r="11028" spans="52:52" x14ac:dyDescent="0.25">
      <c r="AZ11028" s="9">
        <v>3.0532544378698225</v>
      </c>
    </row>
    <row r="11029" spans="52:52" x14ac:dyDescent="0.25">
      <c r="AZ11029" s="9">
        <v>3.1242603550295858</v>
      </c>
    </row>
    <row r="11030" spans="52:52" x14ac:dyDescent="0.25">
      <c r="AZ11030" s="9">
        <v>4.5917159763313604</v>
      </c>
    </row>
    <row r="11031" spans="52:52" x14ac:dyDescent="0.25">
      <c r="AZ11031" s="9">
        <v>1.514792899408284</v>
      </c>
    </row>
    <row r="11032" spans="52:52" x14ac:dyDescent="0.25">
      <c r="AZ11032" s="9">
        <v>3.9763313609467459</v>
      </c>
    </row>
    <row r="11033" spans="52:52" x14ac:dyDescent="0.25">
      <c r="AZ11033" s="9">
        <v>2.4852071005917162</v>
      </c>
    </row>
    <row r="11034" spans="52:52" x14ac:dyDescent="0.25">
      <c r="AZ11034" s="9">
        <v>4.449704142011834</v>
      </c>
    </row>
    <row r="11035" spans="52:52" x14ac:dyDescent="0.25">
      <c r="AZ11035" s="9">
        <v>3.4792899408284024</v>
      </c>
    </row>
    <row r="11036" spans="52:52" x14ac:dyDescent="0.25">
      <c r="AZ11036" s="9">
        <v>3.1005917159763308</v>
      </c>
    </row>
    <row r="11037" spans="52:52" x14ac:dyDescent="0.25">
      <c r="AZ11037" s="9">
        <v>3.3609467455621305</v>
      </c>
    </row>
    <row r="11038" spans="52:52" x14ac:dyDescent="0.25">
      <c r="AZ11038" s="9">
        <v>3.4792899408284019</v>
      </c>
    </row>
    <row r="11039" spans="52:52" x14ac:dyDescent="0.25">
      <c r="AZ11039" s="9">
        <v>3.1005917159763317</v>
      </c>
    </row>
    <row r="11040" spans="52:52" x14ac:dyDescent="0.25">
      <c r="AZ11040" s="9">
        <v>3.0532544378698225</v>
      </c>
    </row>
    <row r="11041" spans="52:52" x14ac:dyDescent="0.25">
      <c r="AZ11041" s="9">
        <v>3.1242603550295858</v>
      </c>
    </row>
    <row r="11042" spans="52:52" x14ac:dyDescent="0.25">
      <c r="AZ11042" s="9">
        <v>4.5917159763313604</v>
      </c>
    </row>
    <row r="11043" spans="52:52" x14ac:dyDescent="0.25">
      <c r="AZ11043" s="9">
        <v>1.514792899408284</v>
      </c>
    </row>
    <row r="11044" spans="52:52" x14ac:dyDescent="0.25">
      <c r="AZ11044" s="9">
        <v>3.9763313609467459</v>
      </c>
    </row>
    <row r="11045" spans="52:52" x14ac:dyDescent="0.25">
      <c r="AZ11045" s="9">
        <v>2.4852071005917162</v>
      </c>
    </row>
    <row r="11046" spans="52:52" x14ac:dyDescent="0.25">
      <c r="AZ11046" s="9">
        <v>4.449704142011834</v>
      </c>
    </row>
    <row r="11047" spans="52:52" x14ac:dyDescent="0.25">
      <c r="AZ11047" s="9">
        <v>3.4792899408284024</v>
      </c>
    </row>
    <row r="11048" spans="52:52" x14ac:dyDescent="0.25">
      <c r="AZ11048" s="9">
        <v>3.1005917159763308</v>
      </c>
    </row>
    <row r="11049" spans="52:52" x14ac:dyDescent="0.25">
      <c r="AZ11049" s="9">
        <v>3.3609467455621305</v>
      </c>
    </row>
    <row r="11050" spans="52:52" x14ac:dyDescent="0.25">
      <c r="AZ11050" s="9">
        <v>3.4792899408284019</v>
      </c>
    </row>
    <row r="11051" spans="52:52" x14ac:dyDescent="0.25">
      <c r="AZ11051" s="9">
        <v>3.1005917159763317</v>
      </c>
    </row>
    <row r="11052" spans="52:52" x14ac:dyDescent="0.25">
      <c r="AZ11052" s="9">
        <v>3.0532544378698225</v>
      </c>
    </row>
    <row r="11053" spans="52:52" x14ac:dyDescent="0.25">
      <c r="AZ11053" s="9">
        <v>3.1242603550295858</v>
      </c>
    </row>
    <row r="11054" spans="52:52" x14ac:dyDescent="0.25">
      <c r="AZ11054" s="9">
        <v>4.5917159763313604</v>
      </c>
    </row>
    <row r="11055" spans="52:52" x14ac:dyDescent="0.25">
      <c r="AZ11055" s="9">
        <v>1.514792899408284</v>
      </c>
    </row>
    <row r="11056" spans="52:52" x14ac:dyDescent="0.25">
      <c r="AZ11056" s="9">
        <v>3.9763313609467459</v>
      </c>
    </row>
    <row r="11057" spans="52:52" x14ac:dyDescent="0.25">
      <c r="AZ11057" s="9">
        <v>2.4852071005917162</v>
      </c>
    </row>
    <row r="11058" spans="52:52" x14ac:dyDescent="0.25">
      <c r="AZ11058" s="9">
        <v>4.449704142011834</v>
      </c>
    </row>
    <row r="11059" spans="52:52" x14ac:dyDescent="0.25">
      <c r="AZ11059" s="9">
        <v>3.4792899408284024</v>
      </c>
    </row>
    <row r="11060" spans="52:52" x14ac:dyDescent="0.25">
      <c r="AZ11060" s="9">
        <v>3.1005917159763308</v>
      </c>
    </row>
    <row r="11061" spans="52:52" x14ac:dyDescent="0.25">
      <c r="AZ11061" s="9">
        <v>3.3609467455621305</v>
      </c>
    </row>
    <row r="11062" spans="52:52" x14ac:dyDescent="0.25">
      <c r="AZ11062" s="9">
        <v>3.4792899408284019</v>
      </c>
    </row>
    <row r="11063" spans="52:52" x14ac:dyDescent="0.25">
      <c r="AZ11063" s="9">
        <v>3.1005917159763317</v>
      </c>
    </row>
    <row r="11064" spans="52:52" x14ac:dyDescent="0.25">
      <c r="AZ11064" s="9">
        <v>3.0532544378698225</v>
      </c>
    </row>
    <row r="11065" spans="52:52" x14ac:dyDescent="0.25">
      <c r="AZ11065" s="9">
        <v>3.1242603550295858</v>
      </c>
    </row>
    <row r="11066" spans="52:52" x14ac:dyDescent="0.25">
      <c r="AZ11066" s="9">
        <v>4.5917159763313604</v>
      </c>
    </row>
    <row r="11067" spans="52:52" x14ac:dyDescent="0.25">
      <c r="AZ11067" s="9">
        <v>1.514792899408284</v>
      </c>
    </row>
    <row r="11068" spans="52:52" x14ac:dyDescent="0.25">
      <c r="AZ11068" s="9">
        <v>3.9763313609467459</v>
      </c>
    </row>
    <row r="11069" spans="52:52" x14ac:dyDescent="0.25">
      <c r="AZ11069" s="9">
        <v>2.4852071005917162</v>
      </c>
    </row>
    <row r="11070" spans="52:52" x14ac:dyDescent="0.25">
      <c r="AZ11070" s="9">
        <v>4.449704142011834</v>
      </c>
    </row>
    <row r="11071" spans="52:52" x14ac:dyDescent="0.25">
      <c r="AZ11071" s="9">
        <v>3.4792899408284024</v>
      </c>
    </row>
    <row r="11072" spans="52:52" x14ac:dyDescent="0.25">
      <c r="AZ11072" s="9">
        <v>3.1005917159763308</v>
      </c>
    </row>
    <row r="11073" spans="52:52" x14ac:dyDescent="0.25">
      <c r="AZ11073" s="9">
        <v>3.3609467455621305</v>
      </c>
    </row>
    <row r="11074" spans="52:52" x14ac:dyDescent="0.25">
      <c r="AZ11074" s="9">
        <v>3.4792899408284019</v>
      </c>
    </row>
    <row r="11075" spans="52:52" x14ac:dyDescent="0.25">
      <c r="AZ11075" s="9">
        <v>3.1005917159763317</v>
      </c>
    </row>
    <row r="11076" spans="52:52" x14ac:dyDescent="0.25">
      <c r="AZ11076" s="9">
        <v>3.0532544378698225</v>
      </c>
    </row>
    <row r="11077" spans="52:52" x14ac:dyDescent="0.25">
      <c r="AZ11077" s="9">
        <v>3.1242603550295858</v>
      </c>
    </row>
    <row r="11078" spans="52:52" x14ac:dyDescent="0.25">
      <c r="AZ11078" s="9">
        <v>4.5917159763313604</v>
      </c>
    </row>
    <row r="11079" spans="52:52" x14ac:dyDescent="0.25">
      <c r="AZ11079" s="9">
        <v>1.514792899408284</v>
      </c>
    </row>
    <row r="11080" spans="52:52" x14ac:dyDescent="0.25">
      <c r="AZ11080" s="9">
        <v>3.9763313609467459</v>
      </c>
    </row>
    <row r="11081" spans="52:52" x14ac:dyDescent="0.25">
      <c r="AZ11081" s="9">
        <v>2.4852071005917162</v>
      </c>
    </row>
    <row r="11082" spans="52:52" x14ac:dyDescent="0.25">
      <c r="AZ11082" s="9">
        <v>4.449704142011834</v>
      </c>
    </row>
    <row r="11083" spans="52:52" x14ac:dyDescent="0.25">
      <c r="AZ11083" s="9">
        <v>3.4792899408284024</v>
      </c>
    </row>
    <row r="11084" spans="52:52" x14ac:dyDescent="0.25">
      <c r="AZ11084" s="9">
        <v>3.1005917159763308</v>
      </c>
    </row>
    <row r="11085" spans="52:52" x14ac:dyDescent="0.25">
      <c r="AZ11085" s="9">
        <v>3.3609467455621305</v>
      </c>
    </row>
    <row r="11086" spans="52:52" x14ac:dyDescent="0.25">
      <c r="AZ11086" s="9">
        <v>3.4792899408284019</v>
      </c>
    </row>
    <row r="11087" spans="52:52" x14ac:dyDescent="0.25">
      <c r="AZ11087" s="9">
        <v>3.1005917159763317</v>
      </c>
    </row>
    <row r="11088" spans="52:52" x14ac:dyDescent="0.25">
      <c r="AZ11088" s="9">
        <v>3.0532544378698225</v>
      </c>
    </row>
    <row r="11089" spans="52:52" x14ac:dyDescent="0.25">
      <c r="AZ11089" s="9">
        <v>3.1242603550295858</v>
      </c>
    </row>
    <row r="11090" spans="52:52" x14ac:dyDescent="0.25">
      <c r="AZ11090" s="9">
        <v>4.5917159763313604</v>
      </c>
    </row>
    <row r="11091" spans="52:52" x14ac:dyDescent="0.25">
      <c r="AZ11091" s="9">
        <v>1.514792899408284</v>
      </c>
    </row>
    <row r="11092" spans="52:52" x14ac:dyDescent="0.25">
      <c r="AZ11092" s="9">
        <v>3.9763313609467459</v>
      </c>
    </row>
    <row r="11093" spans="52:52" x14ac:dyDescent="0.25">
      <c r="AZ11093" s="9">
        <v>2.4852071005917162</v>
      </c>
    </row>
    <row r="11094" spans="52:52" x14ac:dyDescent="0.25">
      <c r="AZ11094" s="9">
        <v>4.449704142011834</v>
      </c>
    </row>
    <row r="11095" spans="52:52" x14ac:dyDescent="0.25">
      <c r="AZ11095" s="9">
        <v>3.4792899408284024</v>
      </c>
    </row>
    <row r="11096" spans="52:52" x14ac:dyDescent="0.25">
      <c r="AZ11096" s="9">
        <v>3.1005917159763308</v>
      </c>
    </row>
    <row r="11097" spans="52:52" x14ac:dyDescent="0.25">
      <c r="AZ11097" s="9">
        <v>3.3609467455621305</v>
      </c>
    </row>
    <row r="11098" spans="52:52" x14ac:dyDescent="0.25">
      <c r="AZ11098" s="9">
        <v>3.4792899408284019</v>
      </c>
    </row>
    <row r="11099" spans="52:52" x14ac:dyDescent="0.25">
      <c r="AZ11099" s="9">
        <v>3.1005917159763317</v>
      </c>
    </row>
    <row r="11100" spans="52:52" x14ac:dyDescent="0.25">
      <c r="AZ11100" s="9">
        <v>3.0532544378698225</v>
      </c>
    </row>
    <row r="11101" spans="52:52" x14ac:dyDescent="0.25">
      <c r="AZ11101" s="9">
        <v>3.1242603550295858</v>
      </c>
    </row>
    <row r="11102" spans="52:52" x14ac:dyDescent="0.25">
      <c r="AZ11102" s="9">
        <v>4.5917159763313604</v>
      </c>
    </row>
    <row r="11103" spans="52:52" x14ac:dyDescent="0.25">
      <c r="AZ11103" s="9">
        <v>1.514792899408284</v>
      </c>
    </row>
    <row r="11104" spans="52:52" x14ac:dyDescent="0.25">
      <c r="AZ11104" s="9">
        <v>3.9763313609467459</v>
      </c>
    </row>
    <row r="11105" spans="52:52" x14ac:dyDescent="0.25">
      <c r="AZ11105" s="9">
        <v>2.4852071005917162</v>
      </c>
    </row>
    <row r="11106" spans="52:52" x14ac:dyDescent="0.25">
      <c r="AZ11106" s="9">
        <v>4.449704142011834</v>
      </c>
    </row>
    <row r="11107" spans="52:52" x14ac:dyDescent="0.25">
      <c r="AZ11107" s="9">
        <v>3.4792899408284024</v>
      </c>
    </row>
    <row r="11108" spans="52:52" x14ac:dyDescent="0.25">
      <c r="AZ11108" s="9">
        <v>3.1005917159763308</v>
      </c>
    </row>
    <row r="11109" spans="52:52" x14ac:dyDescent="0.25">
      <c r="AZ11109" s="9">
        <v>3.3609467455621305</v>
      </c>
    </row>
    <row r="11110" spans="52:52" x14ac:dyDescent="0.25">
      <c r="AZ11110" s="9">
        <v>3.4792899408284019</v>
      </c>
    </row>
    <row r="11111" spans="52:52" x14ac:dyDescent="0.25">
      <c r="AZ11111" s="9">
        <v>3.1005917159763317</v>
      </c>
    </row>
    <row r="11112" spans="52:52" x14ac:dyDescent="0.25">
      <c r="AZ11112" s="9">
        <v>3.0532544378698225</v>
      </c>
    </row>
    <row r="11113" spans="52:52" x14ac:dyDescent="0.25">
      <c r="AZ11113" s="9">
        <v>3.1242603550295858</v>
      </c>
    </row>
    <row r="11114" spans="52:52" x14ac:dyDescent="0.25">
      <c r="AZ11114" s="9">
        <v>4.5917159763313604</v>
      </c>
    </row>
    <row r="11115" spans="52:52" x14ac:dyDescent="0.25">
      <c r="AZ11115" s="9">
        <v>1.514792899408284</v>
      </c>
    </row>
    <row r="11116" spans="52:52" x14ac:dyDescent="0.25">
      <c r="AZ11116" s="9">
        <v>3.9763313609467459</v>
      </c>
    </row>
    <row r="11117" spans="52:52" x14ac:dyDescent="0.25">
      <c r="AZ11117" s="9">
        <v>2.4852071005917162</v>
      </c>
    </row>
    <row r="11118" spans="52:52" x14ac:dyDescent="0.25">
      <c r="AZ11118" s="9">
        <v>4.449704142011834</v>
      </c>
    </row>
    <row r="11119" spans="52:52" x14ac:dyDescent="0.25">
      <c r="AZ11119" s="9">
        <v>3.4792899408284024</v>
      </c>
    </row>
    <row r="11120" spans="52:52" x14ac:dyDescent="0.25">
      <c r="AZ11120" s="9">
        <v>3.1005917159763308</v>
      </c>
    </row>
    <row r="11121" spans="52:52" x14ac:dyDescent="0.25">
      <c r="AZ11121" s="9">
        <v>3.3609467455621305</v>
      </c>
    </row>
    <row r="11122" spans="52:52" x14ac:dyDescent="0.25">
      <c r="AZ11122" s="9">
        <v>3.4792899408284019</v>
      </c>
    </row>
    <row r="11123" spans="52:52" x14ac:dyDescent="0.25">
      <c r="AZ11123" s="9">
        <v>3.1005917159763317</v>
      </c>
    </row>
    <row r="11124" spans="52:52" x14ac:dyDescent="0.25">
      <c r="AZ11124" s="9">
        <v>3.0532544378698225</v>
      </c>
    </row>
    <row r="11125" spans="52:52" x14ac:dyDescent="0.25">
      <c r="AZ11125" s="9">
        <v>3.1242603550295858</v>
      </c>
    </row>
    <row r="11126" spans="52:52" x14ac:dyDescent="0.25">
      <c r="AZ11126" s="9">
        <v>4.5917159763313604</v>
      </c>
    </row>
    <row r="11127" spans="52:52" x14ac:dyDescent="0.25">
      <c r="AZ11127" s="9">
        <v>1.514792899408284</v>
      </c>
    </row>
    <row r="11128" spans="52:52" x14ac:dyDescent="0.25">
      <c r="AZ11128" s="9">
        <v>3.9763313609467459</v>
      </c>
    </row>
    <row r="11129" spans="52:52" x14ac:dyDescent="0.25">
      <c r="AZ11129" s="9">
        <v>2.4852071005917162</v>
      </c>
    </row>
    <row r="11130" spans="52:52" x14ac:dyDescent="0.25">
      <c r="AZ11130" s="9">
        <v>4.449704142011834</v>
      </c>
    </row>
    <row r="11131" spans="52:52" x14ac:dyDescent="0.25">
      <c r="AZ11131" s="9">
        <v>3.4792899408284024</v>
      </c>
    </row>
    <row r="11132" spans="52:52" x14ac:dyDescent="0.25">
      <c r="AZ11132" s="9">
        <v>3.1005917159763308</v>
      </c>
    </row>
    <row r="11133" spans="52:52" x14ac:dyDescent="0.25">
      <c r="AZ11133" s="9">
        <v>3.3609467455621305</v>
      </c>
    </row>
    <row r="11134" spans="52:52" x14ac:dyDescent="0.25">
      <c r="AZ11134" s="9">
        <v>3.4792899408284019</v>
      </c>
    </row>
    <row r="11135" spans="52:52" x14ac:dyDescent="0.25">
      <c r="AZ11135" s="9">
        <v>3.1005917159763317</v>
      </c>
    </row>
    <row r="11136" spans="52:52" x14ac:dyDescent="0.25">
      <c r="AZ11136" s="9">
        <v>3.0532544378698225</v>
      </c>
    </row>
    <row r="11137" spans="52:52" x14ac:dyDescent="0.25">
      <c r="AZ11137" s="9">
        <v>3.1242603550295858</v>
      </c>
    </row>
    <row r="11138" spans="52:52" x14ac:dyDescent="0.25">
      <c r="AZ11138" s="9">
        <v>4.5917159763313604</v>
      </c>
    </row>
    <row r="11139" spans="52:52" x14ac:dyDescent="0.25">
      <c r="AZ11139" s="9">
        <v>1.514792899408284</v>
      </c>
    </row>
    <row r="11140" spans="52:52" x14ac:dyDescent="0.25">
      <c r="AZ11140" s="9">
        <v>3.9763313609467459</v>
      </c>
    </row>
    <row r="11141" spans="52:52" x14ac:dyDescent="0.25">
      <c r="AZ11141" s="9">
        <v>2.4852071005917162</v>
      </c>
    </row>
    <row r="11142" spans="52:52" x14ac:dyDescent="0.25">
      <c r="AZ11142" s="9">
        <v>4.449704142011834</v>
      </c>
    </row>
    <row r="11143" spans="52:52" x14ac:dyDescent="0.25">
      <c r="AZ11143" s="9">
        <v>3.4792899408284024</v>
      </c>
    </row>
    <row r="11144" spans="52:52" x14ac:dyDescent="0.25">
      <c r="AZ11144" s="9">
        <v>3.1005917159763308</v>
      </c>
    </row>
    <row r="11145" spans="52:52" x14ac:dyDescent="0.25">
      <c r="AZ11145" s="9">
        <v>3.3609467455621305</v>
      </c>
    </row>
    <row r="11146" spans="52:52" x14ac:dyDescent="0.25">
      <c r="AZ11146" s="9">
        <v>3.4792899408284019</v>
      </c>
    </row>
    <row r="11147" spans="52:52" x14ac:dyDescent="0.25">
      <c r="AZ11147" s="9">
        <v>3.1005917159763317</v>
      </c>
    </row>
    <row r="11148" spans="52:52" x14ac:dyDescent="0.25">
      <c r="AZ11148" s="9">
        <v>3.0532544378698225</v>
      </c>
    </row>
    <row r="11149" spans="52:52" x14ac:dyDescent="0.25">
      <c r="AZ11149" s="9">
        <v>3.1242603550295858</v>
      </c>
    </row>
    <row r="11150" spans="52:52" x14ac:dyDescent="0.25">
      <c r="AZ11150" s="9">
        <v>4.5917159763313604</v>
      </c>
    </row>
    <row r="11151" spans="52:52" x14ac:dyDescent="0.25">
      <c r="AZ11151" s="9">
        <v>1.514792899408284</v>
      </c>
    </row>
    <row r="11152" spans="52:52" x14ac:dyDescent="0.25">
      <c r="AZ11152" s="9">
        <v>3.9763313609467459</v>
      </c>
    </row>
    <row r="11153" spans="52:52" x14ac:dyDescent="0.25">
      <c r="AZ11153" s="9">
        <v>2.4852071005917162</v>
      </c>
    </row>
    <row r="11154" spans="52:52" x14ac:dyDescent="0.25">
      <c r="AZ11154" s="9">
        <v>4.449704142011834</v>
      </c>
    </row>
    <row r="11155" spans="52:52" x14ac:dyDescent="0.25">
      <c r="AZ11155" s="9">
        <v>3.4792899408284024</v>
      </c>
    </row>
    <row r="11156" spans="52:52" x14ac:dyDescent="0.25">
      <c r="AZ11156" s="9">
        <v>3.1005917159763308</v>
      </c>
    </row>
    <row r="11157" spans="52:52" x14ac:dyDescent="0.25">
      <c r="AZ11157" s="9">
        <v>3.3609467455621305</v>
      </c>
    </row>
    <row r="11158" spans="52:52" x14ac:dyDescent="0.25">
      <c r="AZ11158" s="9">
        <v>3.4792899408284019</v>
      </c>
    </row>
    <row r="11159" spans="52:52" x14ac:dyDescent="0.25">
      <c r="AZ11159" s="9">
        <v>3.1005917159763317</v>
      </c>
    </row>
    <row r="11160" spans="52:52" x14ac:dyDescent="0.25">
      <c r="AZ11160" s="9">
        <v>3.0532544378698225</v>
      </c>
    </row>
    <row r="11161" spans="52:52" x14ac:dyDescent="0.25">
      <c r="AZ11161" s="9">
        <v>3.1242603550295858</v>
      </c>
    </row>
    <row r="11162" spans="52:52" x14ac:dyDescent="0.25">
      <c r="AZ11162" s="9">
        <v>4.5917159763313604</v>
      </c>
    </row>
    <row r="11163" spans="52:52" x14ac:dyDescent="0.25">
      <c r="AZ11163" s="9">
        <v>1.514792899408284</v>
      </c>
    </row>
    <row r="11164" spans="52:52" x14ac:dyDescent="0.25">
      <c r="AZ11164" s="9">
        <v>3.9763313609467459</v>
      </c>
    </row>
    <row r="11165" spans="52:52" x14ac:dyDescent="0.25">
      <c r="AZ11165" s="9">
        <v>2.4852071005917162</v>
      </c>
    </row>
    <row r="11166" spans="52:52" x14ac:dyDescent="0.25">
      <c r="AZ11166" s="9">
        <v>4.449704142011834</v>
      </c>
    </row>
    <row r="11167" spans="52:52" x14ac:dyDescent="0.25">
      <c r="AZ11167" s="9">
        <v>3.4792899408284024</v>
      </c>
    </row>
    <row r="11168" spans="52:52" x14ac:dyDescent="0.25">
      <c r="AZ11168" s="9">
        <v>3.1005917159763308</v>
      </c>
    </row>
    <row r="11169" spans="52:52" x14ac:dyDescent="0.25">
      <c r="AZ11169" s="9">
        <v>3.3609467455621305</v>
      </c>
    </row>
    <row r="11170" spans="52:52" x14ac:dyDescent="0.25">
      <c r="AZ11170" s="9">
        <v>3.4792899408284019</v>
      </c>
    </row>
    <row r="11171" spans="52:52" x14ac:dyDescent="0.25">
      <c r="AZ11171" s="9">
        <v>3.1005917159763317</v>
      </c>
    </row>
    <row r="11172" spans="52:52" x14ac:dyDescent="0.25">
      <c r="AZ11172" s="9">
        <v>3.0532544378698225</v>
      </c>
    </row>
    <row r="11173" spans="52:52" x14ac:dyDescent="0.25">
      <c r="AZ11173" s="9">
        <v>3.1242603550295858</v>
      </c>
    </row>
    <row r="11174" spans="52:52" x14ac:dyDescent="0.25">
      <c r="AZ11174" s="9">
        <v>4.5917159763313604</v>
      </c>
    </row>
    <row r="11175" spans="52:52" x14ac:dyDescent="0.25">
      <c r="AZ11175" s="9">
        <v>1.514792899408284</v>
      </c>
    </row>
    <row r="11176" spans="52:52" x14ac:dyDescent="0.25">
      <c r="AZ11176" s="9">
        <v>3.9763313609467459</v>
      </c>
    </row>
    <row r="11177" spans="52:52" x14ac:dyDescent="0.25">
      <c r="AZ11177" s="9">
        <v>2.4852071005917162</v>
      </c>
    </row>
    <row r="11178" spans="52:52" x14ac:dyDescent="0.25">
      <c r="AZ11178" s="9">
        <v>4.449704142011834</v>
      </c>
    </row>
    <row r="11179" spans="52:52" x14ac:dyDescent="0.25">
      <c r="AZ11179" s="9">
        <v>3.4792899408284024</v>
      </c>
    </row>
    <row r="11180" spans="52:52" x14ac:dyDescent="0.25">
      <c r="AZ11180" s="9">
        <v>3.1005917159763308</v>
      </c>
    </row>
    <row r="11181" spans="52:52" x14ac:dyDescent="0.25">
      <c r="AZ11181" s="9">
        <v>3.3609467455621305</v>
      </c>
    </row>
    <row r="11182" spans="52:52" x14ac:dyDescent="0.25">
      <c r="AZ11182" s="9">
        <v>3.4792899408284019</v>
      </c>
    </row>
    <row r="11183" spans="52:52" x14ac:dyDescent="0.25">
      <c r="AZ11183" s="9">
        <v>3.1005917159763317</v>
      </c>
    </row>
    <row r="11184" spans="52:52" x14ac:dyDescent="0.25">
      <c r="AZ11184" s="9">
        <v>3.0532544378698225</v>
      </c>
    </row>
    <row r="11185" spans="52:52" x14ac:dyDescent="0.25">
      <c r="AZ11185" s="9">
        <v>3.1242603550295858</v>
      </c>
    </row>
    <row r="11186" spans="52:52" x14ac:dyDescent="0.25">
      <c r="AZ11186" s="9">
        <v>4.5917159763313604</v>
      </c>
    </row>
    <row r="11187" spans="52:52" x14ac:dyDescent="0.25">
      <c r="AZ11187" s="9">
        <v>1.514792899408284</v>
      </c>
    </row>
    <row r="11188" spans="52:52" x14ac:dyDescent="0.25">
      <c r="AZ11188" s="9">
        <v>3.9763313609467459</v>
      </c>
    </row>
    <row r="11189" spans="52:52" x14ac:dyDescent="0.25">
      <c r="AZ11189" s="9">
        <v>2.4852071005917162</v>
      </c>
    </row>
    <row r="11190" spans="52:52" x14ac:dyDescent="0.25">
      <c r="AZ11190" s="9">
        <v>4.449704142011834</v>
      </c>
    </row>
    <row r="11191" spans="52:52" x14ac:dyDescent="0.25">
      <c r="AZ11191" s="9">
        <v>3.4792899408284024</v>
      </c>
    </row>
    <row r="11192" spans="52:52" x14ac:dyDescent="0.25">
      <c r="AZ11192" s="9">
        <v>3.1005917159763308</v>
      </c>
    </row>
    <row r="11193" spans="52:52" x14ac:dyDescent="0.25">
      <c r="AZ11193" s="9">
        <v>3.3609467455621305</v>
      </c>
    </row>
    <row r="11194" spans="52:52" x14ac:dyDescent="0.25">
      <c r="AZ11194" s="9">
        <v>3.4792899408284019</v>
      </c>
    </row>
    <row r="11195" spans="52:52" x14ac:dyDescent="0.25">
      <c r="AZ11195" s="9">
        <v>3.1005917159763317</v>
      </c>
    </row>
    <row r="11196" spans="52:52" x14ac:dyDescent="0.25">
      <c r="AZ11196" s="9">
        <v>3.0532544378698225</v>
      </c>
    </row>
    <row r="11197" spans="52:52" x14ac:dyDescent="0.25">
      <c r="AZ11197" s="9">
        <v>3.1242603550295858</v>
      </c>
    </row>
    <row r="11198" spans="52:52" x14ac:dyDescent="0.25">
      <c r="AZ11198" s="9">
        <v>4.5917159763313604</v>
      </c>
    </row>
    <row r="11199" spans="52:52" x14ac:dyDescent="0.25">
      <c r="AZ11199" s="9">
        <v>1.514792899408284</v>
      </c>
    </row>
    <row r="11200" spans="52:52" x14ac:dyDescent="0.25">
      <c r="AZ11200" s="9">
        <v>3.9763313609467459</v>
      </c>
    </row>
    <row r="11201" spans="52:52" x14ac:dyDescent="0.25">
      <c r="AZ11201" s="9">
        <v>2.4852071005917162</v>
      </c>
    </row>
    <row r="11202" spans="52:52" x14ac:dyDescent="0.25">
      <c r="AZ11202" s="9">
        <v>4.449704142011834</v>
      </c>
    </row>
    <row r="11203" spans="52:52" x14ac:dyDescent="0.25">
      <c r="AZ11203" s="9">
        <v>3.4792899408284024</v>
      </c>
    </row>
    <row r="11204" spans="52:52" x14ac:dyDescent="0.25">
      <c r="AZ11204" s="9">
        <v>3.1005917159763308</v>
      </c>
    </row>
    <row r="11205" spans="52:52" x14ac:dyDescent="0.25">
      <c r="AZ11205" s="9">
        <v>3.3609467455621305</v>
      </c>
    </row>
    <row r="11206" spans="52:52" x14ac:dyDescent="0.25">
      <c r="AZ11206" s="9">
        <v>3.4792899408284019</v>
      </c>
    </row>
    <row r="11207" spans="52:52" x14ac:dyDescent="0.25">
      <c r="AZ11207" s="9">
        <v>3.1005917159763317</v>
      </c>
    </row>
    <row r="11208" spans="52:52" x14ac:dyDescent="0.25">
      <c r="AZ11208" s="9">
        <v>3.0532544378698225</v>
      </c>
    </row>
    <row r="11209" spans="52:52" x14ac:dyDescent="0.25">
      <c r="AZ11209" s="9">
        <v>3.1242603550295858</v>
      </c>
    </row>
    <row r="11210" spans="52:52" x14ac:dyDescent="0.25">
      <c r="AZ11210" s="9">
        <v>4.5917159763313604</v>
      </c>
    </row>
    <row r="11211" spans="52:52" x14ac:dyDescent="0.25">
      <c r="AZ11211" s="9">
        <v>1.514792899408284</v>
      </c>
    </row>
    <row r="11212" spans="52:52" x14ac:dyDescent="0.25">
      <c r="AZ11212" s="9">
        <v>3.9763313609467459</v>
      </c>
    </row>
    <row r="11213" spans="52:52" x14ac:dyDescent="0.25">
      <c r="AZ11213" s="9">
        <v>2.4852071005917162</v>
      </c>
    </row>
    <row r="11214" spans="52:52" x14ac:dyDescent="0.25">
      <c r="AZ11214" s="9">
        <v>4.449704142011834</v>
      </c>
    </row>
    <row r="11215" spans="52:52" x14ac:dyDescent="0.25">
      <c r="AZ11215" s="9">
        <v>3.4792899408284024</v>
      </c>
    </row>
    <row r="11216" spans="52:52" x14ac:dyDescent="0.25">
      <c r="AZ11216" s="9">
        <v>3.1005917159763308</v>
      </c>
    </row>
    <row r="11217" spans="52:52" x14ac:dyDescent="0.25">
      <c r="AZ11217" s="9">
        <v>3.3609467455621305</v>
      </c>
    </row>
    <row r="11218" spans="52:52" x14ac:dyDescent="0.25">
      <c r="AZ11218" s="9">
        <v>3.4792899408284019</v>
      </c>
    </row>
    <row r="11219" spans="52:52" x14ac:dyDescent="0.25">
      <c r="AZ11219" s="9">
        <v>3.1005917159763317</v>
      </c>
    </row>
    <row r="11220" spans="52:52" x14ac:dyDescent="0.25">
      <c r="AZ11220" s="9">
        <v>3.0532544378698225</v>
      </c>
    </row>
    <row r="11221" spans="52:52" x14ac:dyDescent="0.25">
      <c r="AZ11221" s="9">
        <v>3.1242603550295858</v>
      </c>
    </row>
    <row r="11222" spans="52:52" x14ac:dyDescent="0.25">
      <c r="AZ11222" s="9">
        <v>4.5917159763313604</v>
      </c>
    </row>
    <row r="11223" spans="52:52" x14ac:dyDescent="0.25">
      <c r="AZ11223" s="9">
        <v>1.514792899408284</v>
      </c>
    </row>
    <row r="11224" spans="52:52" x14ac:dyDescent="0.25">
      <c r="AZ11224" s="9">
        <v>3.9763313609467459</v>
      </c>
    </row>
    <row r="11225" spans="52:52" x14ac:dyDescent="0.25">
      <c r="AZ11225" s="9">
        <v>2.4852071005917162</v>
      </c>
    </row>
    <row r="11226" spans="52:52" x14ac:dyDescent="0.25">
      <c r="AZ11226" s="9">
        <v>4.449704142011834</v>
      </c>
    </row>
    <row r="11227" spans="52:52" x14ac:dyDescent="0.25">
      <c r="AZ11227" s="9">
        <v>3.4792899408284024</v>
      </c>
    </row>
    <row r="11228" spans="52:52" x14ac:dyDescent="0.25">
      <c r="AZ11228" s="9">
        <v>3.1005917159763308</v>
      </c>
    </row>
    <row r="11229" spans="52:52" x14ac:dyDescent="0.25">
      <c r="AZ11229" s="9">
        <v>3.3609467455621305</v>
      </c>
    </row>
    <row r="11230" spans="52:52" x14ac:dyDescent="0.25">
      <c r="AZ11230" s="9">
        <v>3.4792899408284019</v>
      </c>
    </row>
    <row r="11231" spans="52:52" x14ac:dyDescent="0.25">
      <c r="AZ11231" s="9">
        <v>3.1005917159763317</v>
      </c>
    </row>
    <row r="11232" spans="52:52" x14ac:dyDescent="0.25">
      <c r="AZ11232" s="9">
        <v>3.0532544378698225</v>
      </c>
    </row>
    <row r="11233" spans="52:52" x14ac:dyDescent="0.25">
      <c r="AZ11233" s="9">
        <v>3.1242603550295858</v>
      </c>
    </row>
    <row r="11234" spans="52:52" x14ac:dyDescent="0.25">
      <c r="AZ11234" s="9">
        <v>4.5917159763313604</v>
      </c>
    </row>
    <row r="11235" spans="52:52" x14ac:dyDescent="0.25">
      <c r="AZ11235" s="9">
        <v>1.514792899408284</v>
      </c>
    </row>
    <row r="11236" spans="52:52" x14ac:dyDescent="0.25">
      <c r="AZ11236" s="9">
        <v>3.9763313609467459</v>
      </c>
    </row>
    <row r="11237" spans="52:52" x14ac:dyDescent="0.25">
      <c r="AZ11237" s="9">
        <v>2.4852071005917162</v>
      </c>
    </row>
    <row r="11238" spans="52:52" x14ac:dyDescent="0.25">
      <c r="AZ11238" s="9">
        <v>4.449704142011834</v>
      </c>
    </row>
    <row r="11239" spans="52:52" x14ac:dyDescent="0.25">
      <c r="AZ11239" s="9">
        <v>3.4792899408284024</v>
      </c>
    </row>
    <row r="11240" spans="52:52" x14ac:dyDescent="0.25">
      <c r="AZ11240" s="9">
        <v>3.1005917159763308</v>
      </c>
    </row>
    <row r="11241" spans="52:52" x14ac:dyDescent="0.25">
      <c r="AZ11241" s="9">
        <v>3.3609467455621305</v>
      </c>
    </row>
    <row r="11242" spans="52:52" x14ac:dyDescent="0.25">
      <c r="AZ11242" s="9">
        <v>3.4792899408284019</v>
      </c>
    </row>
    <row r="11243" spans="52:52" x14ac:dyDescent="0.25">
      <c r="AZ11243" s="9">
        <v>3.1005917159763317</v>
      </c>
    </row>
    <row r="11244" spans="52:52" x14ac:dyDescent="0.25">
      <c r="AZ11244" s="9">
        <v>3.0532544378698225</v>
      </c>
    </row>
    <row r="11245" spans="52:52" x14ac:dyDescent="0.25">
      <c r="AZ11245" s="9">
        <v>3.1242603550295858</v>
      </c>
    </row>
    <row r="11246" spans="52:52" x14ac:dyDescent="0.25">
      <c r="AZ11246" s="9">
        <v>4.5917159763313604</v>
      </c>
    </row>
    <row r="11247" spans="52:52" x14ac:dyDescent="0.25">
      <c r="AZ11247" s="9">
        <v>1.514792899408284</v>
      </c>
    </row>
    <row r="11248" spans="52:52" x14ac:dyDescent="0.25">
      <c r="AZ11248" s="9">
        <v>3.9763313609467459</v>
      </c>
    </row>
    <row r="11249" spans="52:52" x14ac:dyDescent="0.25">
      <c r="AZ11249" s="9">
        <v>2.4852071005917162</v>
      </c>
    </row>
    <row r="11250" spans="52:52" x14ac:dyDescent="0.25">
      <c r="AZ11250" s="9">
        <v>4.449704142011834</v>
      </c>
    </row>
    <row r="11251" spans="52:52" x14ac:dyDescent="0.25">
      <c r="AZ11251" s="9">
        <v>3.4792899408284024</v>
      </c>
    </row>
    <row r="11252" spans="52:52" x14ac:dyDescent="0.25">
      <c r="AZ11252" s="9">
        <v>3.1005917159763308</v>
      </c>
    </row>
    <row r="11253" spans="52:52" x14ac:dyDescent="0.25">
      <c r="AZ11253" s="9">
        <v>3.3609467455621305</v>
      </c>
    </row>
    <row r="11254" spans="52:52" x14ac:dyDescent="0.25">
      <c r="AZ11254" s="9">
        <v>3.4792899408284019</v>
      </c>
    </row>
    <row r="11255" spans="52:52" x14ac:dyDescent="0.25">
      <c r="AZ11255" s="9">
        <v>3.1005917159763317</v>
      </c>
    </row>
    <row r="11256" spans="52:52" x14ac:dyDescent="0.25">
      <c r="AZ11256" s="9">
        <v>3.0532544378698225</v>
      </c>
    </row>
    <row r="11257" spans="52:52" x14ac:dyDescent="0.25">
      <c r="AZ11257" s="9">
        <v>3.1242603550295858</v>
      </c>
    </row>
    <row r="11258" spans="52:52" x14ac:dyDescent="0.25">
      <c r="AZ11258" s="9">
        <v>4.5917159763313604</v>
      </c>
    </row>
    <row r="11259" spans="52:52" x14ac:dyDescent="0.25">
      <c r="AZ11259" s="9">
        <v>1.514792899408284</v>
      </c>
    </row>
    <row r="11260" spans="52:52" x14ac:dyDescent="0.25">
      <c r="AZ11260" s="9">
        <v>3.9763313609467459</v>
      </c>
    </row>
    <row r="11261" spans="52:52" x14ac:dyDescent="0.25">
      <c r="AZ11261" s="9">
        <v>2.4852071005917162</v>
      </c>
    </row>
    <row r="11262" spans="52:52" x14ac:dyDescent="0.25">
      <c r="AZ11262" s="9">
        <v>4.449704142011834</v>
      </c>
    </row>
    <row r="11263" spans="52:52" x14ac:dyDescent="0.25">
      <c r="AZ11263" s="9">
        <v>3.4792899408284024</v>
      </c>
    </row>
    <row r="11264" spans="52:52" x14ac:dyDescent="0.25">
      <c r="AZ11264" s="9">
        <v>3.1005917159763308</v>
      </c>
    </row>
    <row r="11265" spans="52:52" x14ac:dyDescent="0.25">
      <c r="AZ11265" s="9">
        <v>3.3609467455621305</v>
      </c>
    </row>
    <row r="11266" spans="52:52" x14ac:dyDescent="0.25">
      <c r="AZ11266" s="9">
        <v>3.4792899408284019</v>
      </c>
    </row>
    <row r="11267" spans="52:52" x14ac:dyDescent="0.25">
      <c r="AZ11267" s="9">
        <v>3.1005917159763317</v>
      </c>
    </row>
    <row r="11268" spans="52:52" x14ac:dyDescent="0.25">
      <c r="AZ11268" s="9">
        <v>3.0532544378698225</v>
      </c>
    </row>
    <row r="11269" spans="52:52" x14ac:dyDescent="0.25">
      <c r="AZ11269" s="9">
        <v>3.1242603550295858</v>
      </c>
    </row>
    <row r="11270" spans="52:52" x14ac:dyDescent="0.25">
      <c r="AZ11270" s="9">
        <v>4.5917159763313604</v>
      </c>
    </row>
    <row r="11271" spans="52:52" x14ac:dyDescent="0.25">
      <c r="AZ11271" s="9">
        <v>1.514792899408284</v>
      </c>
    </row>
    <row r="11272" spans="52:52" x14ac:dyDescent="0.25">
      <c r="AZ11272" s="9">
        <v>3.9763313609467459</v>
      </c>
    </row>
    <row r="11273" spans="52:52" x14ac:dyDescent="0.25">
      <c r="AZ11273" s="9">
        <v>2.4852071005917162</v>
      </c>
    </row>
    <row r="11274" spans="52:52" x14ac:dyDescent="0.25">
      <c r="AZ11274" s="9">
        <v>4.449704142011834</v>
      </c>
    </row>
    <row r="11275" spans="52:52" x14ac:dyDescent="0.25">
      <c r="AZ11275" s="9">
        <v>3.4792899408284024</v>
      </c>
    </row>
    <row r="11276" spans="52:52" x14ac:dyDescent="0.25">
      <c r="AZ11276" s="9">
        <v>3.1005917159763308</v>
      </c>
    </row>
    <row r="11277" spans="52:52" x14ac:dyDescent="0.25">
      <c r="AZ11277" s="9">
        <v>3.3609467455621305</v>
      </c>
    </row>
    <row r="11278" spans="52:52" x14ac:dyDescent="0.25">
      <c r="AZ11278" s="9">
        <v>3.4792899408284019</v>
      </c>
    </row>
    <row r="11279" spans="52:52" x14ac:dyDescent="0.25">
      <c r="AZ11279" s="9">
        <v>3.1005917159763317</v>
      </c>
    </row>
    <row r="11280" spans="52:52" x14ac:dyDescent="0.25">
      <c r="AZ11280" s="9">
        <v>3.0532544378698225</v>
      </c>
    </row>
    <row r="11281" spans="52:52" x14ac:dyDescent="0.25">
      <c r="AZ11281" s="9">
        <v>3.1242603550295858</v>
      </c>
    </row>
    <row r="11282" spans="52:52" x14ac:dyDescent="0.25">
      <c r="AZ11282" s="9">
        <v>4.5917159763313604</v>
      </c>
    </row>
    <row r="11283" spans="52:52" x14ac:dyDescent="0.25">
      <c r="AZ11283" s="9">
        <v>1.514792899408284</v>
      </c>
    </row>
    <row r="11284" spans="52:52" x14ac:dyDescent="0.25">
      <c r="AZ11284" s="9">
        <v>3.9763313609467459</v>
      </c>
    </row>
    <row r="11285" spans="52:52" x14ac:dyDescent="0.25">
      <c r="AZ11285" s="9">
        <v>2.4852071005917162</v>
      </c>
    </row>
    <row r="11286" spans="52:52" x14ac:dyDescent="0.25">
      <c r="AZ11286" s="9">
        <v>4.449704142011834</v>
      </c>
    </row>
    <row r="11287" spans="52:52" x14ac:dyDescent="0.25">
      <c r="AZ11287" s="9">
        <v>3.4792899408284024</v>
      </c>
    </row>
    <row r="11288" spans="52:52" x14ac:dyDescent="0.25">
      <c r="AZ11288" s="9">
        <v>3.1005917159763308</v>
      </c>
    </row>
    <row r="11289" spans="52:52" x14ac:dyDescent="0.25">
      <c r="AZ11289" s="9">
        <v>3.3609467455621305</v>
      </c>
    </row>
    <row r="11290" spans="52:52" x14ac:dyDescent="0.25">
      <c r="AZ11290" s="9">
        <v>3.4792899408284019</v>
      </c>
    </row>
    <row r="11291" spans="52:52" x14ac:dyDescent="0.25">
      <c r="AZ11291" s="9">
        <v>3.1005917159763317</v>
      </c>
    </row>
    <row r="11292" spans="52:52" x14ac:dyDescent="0.25">
      <c r="AZ11292" s="9">
        <v>3.0532544378698225</v>
      </c>
    </row>
    <row r="11293" spans="52:52" x14ac:dyDescent="0.25">
      <c r="AZ11293" s="9">
        <v>3.1242603550295858</v>
      </c>
    </row>
    <row r="11294" spans="52:52" x14ac:dyDescent="0.25">
      <c r="AZ11294" s="9">
        <v>4.5917159763313604</v>
      </c>
    </row>
    <row r="11295" spans="52:52" x14ac:dyDescent="0.25">
      <c r="AZ11295" s="9">
        <v>1.514792899408284</v>
      </c>
    </row>
    <row r="11296" spans="52:52" x14ac:dyDescent="0.25">
      <c r="AZ11296" s="9">
        <v>3.9763313609467459</v>
      </c>
    </row>
    <row r="11297" spans="52:52" x14ac:dyDescent="0.25">
      <c r="AZ11297" s="9">
        <v>2.4852071005917162</v>
      </c>
    </row>
    <row r="11298" spans="52:52" x14ac:dyDescent="0.25">
      <c r="AZ11298" s="9">
        <v>4.449704142011834</v>
      </c>
    </row>
    <row r="11299" spans="52:52" x14ac:dyDescent="0.25">
      <c r="AZ11299" s="9">
        <v>3.4792899408284024</v>
      </c>
    </row>
    <row r="11300" spans="52:52" x14ac:dyDescent="0.25">
      <c r="AZ11300" s="9">
        <v>3.1005917159763308</v>
      </c>
    </row>
    <row r="11301" spans="52:52" x14ac:dyDescent="0.25">
      <c r="AZ11301" s="9">
        <v>3.3609467455621305</v>
      </c>
    </row>
    <row r="11302" spans="52:52" x14ac:dyDescent="0.25">
      <c r="AZ11302" s="9">
        <v>3.4792899408284019</v>
      </c>
    </row>
    <row r="11303" spans="52:52" x14ac:dyDescent="0.25">
      <c r="AZ11303" s="9">
        <v>3.1005917159763317</v>
      </c>
    </row>
    <row r="11304" spans="52:52" x14ac:dyDescent="0.25">
      <c r="AZ11304" s="9">
        <v>3.0532544378698225</v>
      </c>
    </row>
    <row r="11305" spans="52:52" x14ac:dyDescent="0.25">
      <c r="AZ11305" s="9">
        <v>3.1242603550295858</v>
      </c>
    </row>
    <row r="11306" spans="52:52" x14ac:dyDescent="0.25">
      <c r="AZ11306" s="9">
        <v>4.5917159763313604</v>
      </c>
    </row>
    <row r="11307" spans="52:52" x14ac:dyDescent="0.25">
      <c r="AZ11307" s="9">
        <v>1.514792899408284</v>
      </c>
    </row>
    <row r="11308" spans="52:52" x14ac:dyDescent="0.25">
      <c r="AZ11308" s="9">
        <v>3.9763313609467459</v>
      </c>
    </row>
    <row r="11309" spans="52:52" x14ac:dyDescent="0.25">
      <c r="AZ11309" s="9">
        <v>2.4852071005917162</v>
      </c>
    </row>
    <row r="11310" spans="52:52" x14ac:dyDescent="0.25">
      <c r="AZ11310" s="9">
        <v>4.449704142011834</v>
      </c>
    </row>
    <row r="11311" spans="52:52" x14ac:dyDescent="0.25">
      <c r="AZ11311" s="9">
        <v>3.4792899408284024</v>
      </c>
    </row>
    <row r="11312" spans="52:52" x14ac:dyDescent="0.25">
      <c r="AZ11312" s="9">
        <v>3.1005917159763308</v>
      </c>
    </row>
    <row r="11313" spans="52:52" x14ac:dyDescent="0.25">
      <c r="AZ11313" s="9">
        <v>3.3609467455621305</v>
      </c>
    </row>
    <row r="11314" spans="52:52" x14ac:dyDescent="0.25">
      <c r="AZ11314" s="9">
        <v>3.4792899408284019</v>
      </c>
    </row>
    <row r="11315" spans="52:52" x14ac:dyDescent="0.25">
      <c r="AZ11315" s="9">
        <v>3.1005917159763317</v>
      </c>
    </row>
    <row r="11316" spans="52:52" x14ac:dyDescent="0.25">
      <c r="AZ11316" s="9">
        <v>3.0532544378698225</v>
      </c>
    </row>
    <row r="11317" spans="52:52" x14ac:dyDescent="0.25">
      <c r="AZ11317" s="9">
        <v>3.1242603550295858</v>
      </c>
    </row>
    <row r="11318" spans="52:52" x14ac:dyDescent="0.25">
      <c r="AZ11318" s="9">
        <v>4.5917159763313604</v>
      </c>
    </row>
    <row r="11319" spans="52:52" x14ac:dyDescent="0.25">
      <c r="AZ11319" s="9">
        <v>1.514792899408284</v>
      </c>
    </row>
    <row r="11320" spans="52:52" x14ac:dyDescent="0.25">
      <c r="AZ11320" s="9">
        <v>3.9763313609467459</v>
      </c>
    </row>
    <row r="11321" spans="52:52" x14ac:dyDescent="0.25">
      <c r="AZ11321" s="9">
        <v>2.4852071005917162</v>
      </c>
    </row>
    <row r="11322" spans="52:52" x14ac:dyDescent="0.25">
      <c r="AZ11322" s="9">
        <v>4.449704142011834</v>
      </c>
    </row>
    <row r="11323" spans="52:52" x14ac:dyDescent="0.25">
      <c r="AZ11323" s="9">
        <v>3.4792899408284024</v>
      </c>
    </row>
    <row r="11324" spans="52:52" x14ac:dyDescent="0.25">
      <c r="AZ11324" s="9">
        <v>3.1005917159763308</v>
      </c>
    </row>
    <row r="11325" spans="52:52" x14ac:dyDescent="0.25">
      <c r="AZ11325" s="9">
        <v>3.3609467455621305</v>
      </c>
    </row>
    <row r="11326" spans="52:52" x14ac:dyDescent="0.25">
      <c r="AZ11326" s="9">
        <v>3.4792899408284019</v>
      </c>
    </row>
    <row r="11327" spans="52:52" x14ac:dyDescent="0.25">
      <c r="AZ11327" s="9">
        <v>3.1005917159763317</v>
      </c>
    </row>
    <row r="11328" spans="52:52" x14ac:dyDescent="0.25">
      <c r="AZ11328" s="9">
        <v>3.0532544378698225</v>
      </c>
    </row>
    <row r="11329" spans="52:52" x14ac:dyDescent="0.25">
      <c r="AZ11329" s="9">
        <v>3.1242603550295858</v>
      </c>
    </row>
    <row r="11330" spans="52:52" x14ac:dyDescent="0.25">
      <c r="AZ11330" s="9">
        <v>4.5917159763313604</v>
      </c>
    </row>
    <row r="11331" spans="52:52" x14ac:dyDescent="0.25">
      <c r="AZ11331" s="9">
        <v>1.514792899408284</v>
      </c>
    </row>
    <row r="11332" spans="52:52" x14ac:dyDescent="0.25">
      <c r="AZ11332" s="9">
        <v>3.9763313609467459</v>
      </c>
    </row>
    <row r="11333" spans="52:52" x14ac:dyDescent="0.25">
      <c r="AZ11333" s="9">
        <v>2.4852071005917162</v>
      </c>
    </row>
    <row r="11334" spans="52:52" x14ac:dyDescent="0.25">
      <c r="AZ11334" s="9">
        <v>4.449704142011834</v>
      </c>
    </row>
    <row r="11335" spans="52:52" x14ac:dyDescent="0.25">
      <c r="AZ11335" s="9">
        <v>3.4792899408284024</v>
      </c>
    </row>
    <row r="11336" spans="52:52" x14ac:dyDescent="0.25">
      <c r="AZ11336" s="9">
        <v>3.1005917159763308</v>
      </c>
    </row>
    <row r="11337" spans="52:52" x14ac:dyDescent="0.25">
      <c r="AZ11337" s="9">
        <v>3.3609467455621305</v>
      </c>
    </row>
    <row r="11338" spans="52:52" x14ac:dyDescent="0.25">
      <c r="AZ11338" s="9">
        <v>3.4792899408284019</v>
      </c>
    </row>
    <row r="11339" spans="52:52" x14ac:dyDescent="0.25">
      <c r="AZ11339" s="9">
        <v>3.1005917159763317</v>
      </c>
    </row>
    <row r="11340" spans="52:52" x14ac:dyDescent="0.25">
      <c r="AZ11340" s="9">
        <v>3.0532544378698225</v>
      </c>
    </row>
    <row r="11341" spans="52:52" x14ac:dyDescent="0.25">
      <c r="AZ11341" s="9">
        <v>3.1242603550295858</v>
      </c>
    </row>
    <row r="11342" spans="52:52" x14ac:dyDescent="0.25">
      <c r="AZ11342" s="9">
        <v>4.5917159763313604</v>
      </c>
    </row>
    <row r="11343" spans="52:52" x14ac:dyDescent="0.25">
      <c r="AZ11343" s="9">
        <v>1.514792899408284</v>
      </c>
    </row>
    <row r="11344" spans="52:52" x14ac:dyDescent="0.25">
      <c r="AZ11344" s="9">
        <v>3.9763313609467459</v>
      </c>
    </row>
    <row r="11345" spans="52:52" x14ac:dyDescent="0.25">
      <c r="AZ11345" s="9">
        <v>2.4852071005917162</v>
      </c>
    </row>
    <row r="11346" spans="52:52" x14ac:dyDescent="0.25">
      <c r="AZ11346" s="9">
        <v>4.449704142011834</v>
      </c>
    </row>
    <row r="11347" spans="52:52" x14ac:dyDescent="0.25">
      <c r="AZ11347" s="9">
        <v>3.4792899408284024</v>
      </c>
    </row>
    <row r="11348" spans="52:52" x14ac:dyDescent="0.25">
      <c r="AZ11348" s="9">
        <v>3.1005917159763308</v>
      </c>
    </row>
    <row r="11349" spans="52:52" x14ac:dyDescent="0.25">
      <c r="AZ11349" s="9">
        <v>3.3609467455621305</v>
      </c>
    </row>
    <row r="11350" spans="52:52" x14ac:dyDescent="0.25">
      <c r="AZ11350" s="9">
        <v>3.4792899408284019</v>
      </c>
    </row>
    <row r="11351" spans="52:52" x14ac:dyDescent="0.25">
      <c r="AZ11351" s="9">
        <v>3.1005917159763317</v>
      </c>
    </row>
    <row r="11352" spans="52:52" x14ac:dyDescent="0.25">
      <c r="AZ11352" s="9">
        <v>3.0532544378698225</v>
      </c>
    </row>
    <row r="11353" spans="52:52" x14ac:dyDescent="0.25">
      <c r="AZ11353" s="9">
        <v>3.1242603550295858</v>
      </c>
    </row>
    <row r="11354" spans="52:52" x14ac:dyDescent="0.25">
      <c r="AZ11354" s="9">
        <v>4.5917159763313604</v>
      </c>
    </row>
    <row r="11355" spans="52:52" x14ac:dyDescent="0.25">
      <c r="AZ11355" s="9">
        <v>1.514792899408284</v>
      </c>
    </row>
    <row r="11356" spans="52:52" x14ac:dyDescent="0.25">
      <c r="AZ11356" s="9">
        <v>3.9763313609467459</v>
      </c>
    </row>
    <row r="11357" spans="52:52" x14ac:dyDescent="0.25">
      <c r="AZ11357" s="9">
        <v>2.4852071005917162</v>
      </c>
    </row>
    <row r="11358" spans="52:52" x14ac:dyDescent="0.25">
      <c r="AZ11358" s="9">
        <v>4.449704142011834</v>
      </c>
    </row>
    <row r="11359" spans="52:52" x14ac:dyDescent="0.25">
      <c r="AZ11359" s="9">
        <v>3.4792899408284024</v>
      </c>
    </row>
    <row r="11360" spans="52:52" x14ac:dyDescent="0.25">
      <c r="AZ11360" s="9">
        <v>3.1005917159763308</v>
      </c>
    </row>
    <row r="11361" spans="52:52" x14ac:dyDescent="0.25">
      <c r="AZ11361" s="9">
        <v>3.3609467455621305</v>
      </c>
    </row>
    <row r="11362" spans="52:52" x14ac:dyDescent="0.25">
      <c r="AZ11362" s="9">
        <v>3.4792899408284019</v>
      </c>
    </row>
    <row r="11363" spans="52:52" x14ac:dyDescent="0.25">
      <c r="AZ11363" s="9">
        <v>3.1005917159763317</v>
      </c>
    </row>
    <row r="11364" spans="52:52" x14ac:dyDescent="0.25">
      <c r="AZ11364" s="9">
        <v>3.0532544378698225</v>
      </c>
    </row>
    <row r="11365" spans="52:52" x14ac:dyDescent="0.25">
      <c r="AZ11365" s="9">
        <v>3.1242603550295858</v>
      </c>
    </row>
    <row r="11366" spans="52:52" x14ac:dyDescent="0.25">
      <c r="AZ11366" s="9">
        <v>4.5917159763313604</v>
      </c>
    </row>
    <row r="11367" spans="52:52" x14ac:dyDescent="0.25">
      <c r="AZ11367" s="9">
        <v>1.514792899408284</v>
      </c>
    </row>
    <row r="11368" spans="52:52" x14ac:dyDescent="0.25">
      <c r="AZ11368" s="9">
        <v>3.9763313609467459</v>
      </c>
    </row>
    <row r="11369" spans="52:52" x14ac:dyDescent="0.25">
      <c r="AZ11369" s="9">
        <v>2.4852071005917162</v>
      </c>
    </row>
    <row r="11370" spans="52:52" x14ac:dyDescent="0.25">
      <c r="AZ11370" s="9">
        <v>4.449704142011834</v>
      </c>
    </row>
    <row r="11371" spans="52:52" x14ac:dyDescent="0.25">
      <c r="AZ11371" s="9">
        <v>3.4792899408284024</v>
      </c>
    </row>
    <row r="11372" spans="52:52" x14ac:dyDescent="0.25">
      <c r="AZ11372" s="9">
        <v>3.1005917159763308</v>
      </c>
    </row>
    <row r="11373" spans="52:52" x14ac:dyDescent="0.25">
      <c r="AZ11373" s="9">
        <v>3.3609467455621305</v>
      </c>
    </row>
    <row r="11374" spans="52:52" x14ac:dyDescent="0.25">
      <c r="AZ11374" s="9">
        <v>3.4792899408284019</v>
      </c>
    </row>
    <row r="11375" spans="52:52" x14ac:dyDescent="0.25">
      <c r="AZ11375" s="9">
        <v>3.1005917159763317</v>
      </c>
    </row>
    <row r="11376" spans="52:52" x14ac:dyDescent="0.25">
      <c r="AZ11376" s="9">
        <v>3.0532544378698225</v>
      </c>
    </row>
    <row r="11377" spans="52:52" x14ac:dyDescent="0.25">
      <c r="AZ11377" s="9">
        <v>3.1242603550295858</v>
      </c>
    </row>
    <row r="11378" spans="52:52" x14ac:dyDescent="0.25">
      <c r="AZ11378" s="9">
        <v>4.5917159763313604</v>
      </c>
    </row>
    <row r="11379" spans="52:52" x14ac:dyDescent="0.25">
      <c r="AZ11379" s="9">
        <v>1.514792899408284</v>
      </c>
    </row>
    <row r="11380" spans="52:52" x14ac:dyDescent="0.25">
      <c r="AZ11380" s="9">
        <v>3.9763313609467459</v>
      </c>
    </row>
    <row r="11381" spans="52:52" x14ac:dyDescent="0.25">
      <c r="AZ11381" s="9">
        <v>2.4852071005917162</v>
      </c>
    </row>
    <row r="11382" spans="52:52" x14ac:dyDescent="0.25">
      <c r="AZ11382" s="9">
        <v>4.449704142011834</v>
      </c>
    </row>
    <row r="11383" spans="52:52" x14ac:dyDescent="0.25">
      <c r="AZ11383" s="9">
        <v>3.4792899408284024</v>
      </c>
    </row>
    <row r="11384" spans="52:52" x14ac:dyDescent="0.25">
      <c r="AZ11384" s="9">
        <v>3.1005917159763308</v>
      </c>
    </row>
    <row r="11385" spans="52:52" x14ac:dyDescent="0.25">
      <c r="AZ11385" s="9">
        <v>3.3609467455621305</v>
      </c>
    </row>
    <row r="11386" spans="52:52" x14ac:dyDescent="0.25">
      <c r="AZ11386" s="9">
        <v>3.4792899408284019</v>
      </c>
    </row>
    <row r="11387" spans="52:52" x14ac:dyDescent="0.25">
      <c r="AZ11387" s="9">
        <v>3.1005917159763317</v>
      </c>
    </row>
    <row r="11388" spans="52:52" x14ac:dyDescent="0.25">
      <c r="AZ11388" s="9">
        <v>3.0532544378698225</v>
      </c>
    </row>
    <row r="11389" spans="52:52" x14ac:dyDescent="0.25">
      <c r="AZ11389" s="9">
        <v>3.1242603550295858</v>
      </c>
    </row>
    <row r="11390" spans="52:52" x14ac:dyDescent="0.25">
      <c r="AZ11390" s="9">
        <v>4.5917159763313604</v>
      </c>
    </row>
    <row r="11391" spans="52:52" x14ac:dyDescent="0.25">
      <c r="AZ11391" s="9">
        <v>1.514792899408284</v>
      </c>
    </row>
    <row r="11392" spans="52:52" x14ac:dyDescent="0.25">
      <c r="AZ11392" s="9">
        <v>3.9763313609467459</v>
      </c>
    </row>
    <row r="11393" spans="52:52" x14ac:dyDescent="0.25">
      <c r="AZ11393" s="9">
        <v>2.4852071005917162</v>
      </c>
    </row>
    <row r="11394" spans="52:52" x14ac:dyDescent="0.25">
      <c r="AZ11394" s="9">
        <v>4.449704142011834</v>
      </c>
    </row>
    <row r="11395" spans="52:52" x14ac:dyDescent="0.25">
      <c r="AZ11395" s="9">
        <v>3.4792899408284024</v>
      </c>
    </row>
    <row r="11396" spans="52:52" x14ac:dyDescent="0.25">
      <c r="AZ11396" s="9">
        <v>3.1005917159763308</v>
      </c>
    </row>
    <row r="11397" spans="52:52" x14ac:dyDescent="0.25">
      <c r="AZ11397" s="9">
        <v>3.3609467455621305</v>
      </c>
    </row>
    <row r="11398" spans="52:52" x14ac:dyDescent="0.25">
      <c r="AZ11398" s="9">
        <v>3.4792899408284019</v>
      </c>
    </row>
    <row r="11399" spans="52:52" x14ac:dyDescent="0.25">
      <c r="AZ11399" s="9">
        <v>3.1005917159763317</v>
      </c>
    </row>
    <row r="11400" spans="52:52" x14ac:dyDescent="0.25">
      <c r="AZ11400" s="9">
        <v>3.0532544378698225</v>
      </c>
    </row>
    <row r="11401" spans="52:52" x14ac:dyDescent="0.25">
      <c r="AZ11401" s="9">
        <v>3.1242603550295858</v>
      </c>
    </row>
    <row r="11402" spans="52:52" x14ac:dyDescent="0.25">
      <c r="AZ11402" s="9">
        <v>4.5917159763313604</v>
      </c>
    </row>
    <row r="11403" spans="52:52" x14ac:dyDescent="0.25">
      <c r="AZ11403" s="9">
        <v>1.514792899408284</v>
      </c>
    </row>
    <row r="11404" spans="52:52" x14ac:dyDescent="0.25">
      <c r="AZ11404" s="9">
        <v>3.9763313609467459</v>
      </c>
    </row>
    <row r="11405" spans="52:52" x14ac:dyDescent="0.25">
      <c r="AZ11405" s="9">
        <v>2.4852071005917162</v>
      </c>
    </row>
    <row r="11406" spans="52:52" x14ac:dyDescent="0.25">
      <c r="AZ11406" s="9">
        <v>4.449704142011834</v>
      </c>
    </row>
    <row r="11407" spans="52:52" x14ac:dyDescent="0.25">
      <c r="AZ11407" s="9">
        <v>3.4792899408284024</v>
      </c>
    </row>
    <row r="11408" spans="52:52" x14ac:dyDescent="0.25">
      <c r="AZ11408" s="9">
        <v>3.1005917159763308</v>
      </c>
    </row>
    <row r="11409" spans="52:52" x14ac:dyDescent="0.25">
      <c r="AZ11409" s="9">
        <v>3.3609467455621305</v>
      </c>
    </row>
    <row r="11410" spans="52:52" x14ac:dyDescent="0.25">
      <c r="AZ11410" s="9">
        <v>3.4792899408284019</v>
      </c>
    </row>
    <row r="11411" spans="52:52" x14ac:dyDescent="0.25">
      <c r="AZ11411" s="9">
        <v>3.1005917159763317</v>
      </c>
    </row>
    <row r="11412" spans="52:52" x14ac:dyDescent="0.25">
      <c r="AZ11412" s="9">
        <v>3.0532544378698225</v>
      </c>
    </row>
    <row r="11413" spans="52:52" x14ac:dyDescent="0.25">
      <c r="AZ11413" s="9">
        <v>3.1242603550295858</v>
      </c>
    </row>
    <row r="11414" spans="52:52" x14ac:dyDescent="0.25">
      <c r="AZ11414" s="9">
        <v>4.5917159763313604</v>
      </c>
    </row>
    <row r="11415" spans="52:52" x14ac:dyDescent="0.25">
      <c r="AZ11415" s="9">
        <v>1.514792899408284</v>
      </c>
    </row>
    <row r="11416" spans="52:52" x14ac:dyDescent="0.25">
      <c r="AZ11416" s="9">
        <v>3.9763313609467459</v>
      </c>
    </row>
    <row r="11417" spans="52:52" x14ac:dyDescent="0.25">
      <c r="AZ11417" s="9">
        <v>2.4852071005917162</v>
      </c>
    </row>
    <row r="11418" spans="52:52" x14ac:dyDescent="0.25">
      <c r="AZ11418" s="9">
        <v>4.449704142011834</v>
      </c>
    </row>
    <row r="11419" spans="52:52" x14ac:dyDescent="0.25">
      <c r="AZ11419" s="9">
        <v>3.4792899408284024</v>
      </c>
    </row>
    <row r="11420" spans="52:52" x14ac:dyDescent="0.25">
      <c r="AZ11420" s="9">
        <v>3.1005917159763308</v>
      </c>
    </row>
    <row r="11421" spans="52:52" x14ac:dyDescent="0.25">
      <c r="AZ11421" s="9">
        <v>3.3609467455621305</v>
      </c>
    </row>
    <row r="11422" spans="52:52" x14ac:dyDescent="0.25">
      <c r="AZ11422" s="9">
        <v>3.4792899408284019</v>
      </c>
    </row>
    <row r="11423" spans="52:52" x14ac:dyDescent="0.25">
      <c r="AZ11423" s="9">
        <v>3.1005917159763317</v>
      </c>
    </row>
    <row r="11424" spans="52:52" x14ac:dyDescent="0.25">
      <c r="AZ11424" s="9">
        <v>3.0532544378698225</v>
      </c>
    </row>
    <row r="11425" spans="52:52" x14ac:dyDescent="0.25">
      <c r="AZ11425" s="9">
        <v>3.1242603550295858</v>
      </c>
    </row>
    <row r="11426" spans="52:52" x14ac:dyDescent="0.25">
      <c r="AZ11426" s="9">
        <v>4.5917159763313604</v>
      </c>
    </row>
    <row r="11427" spans="52:52" x14ac:dyDescent="0.25">
      <c r="AZ11427" s="9">
        <v>1.514792899408284</v>
      </c>
    </row>
    <row r="11428" spans="52:52" x14ac:dyDescent="0.25">
      <c r="AZ11428" s="9">
        <v>3.9763313609467459</v>
      </c>
    </row>
    <row r="11429" spans="52:52" x14ac:dyDescent="0.25">
      <c r="AZ11429" s="9">
        <v>2.4852071005917162</v>
      </c>
    </row>
    <row r="11430" spans="52:52" x14ac:dyDescent="0.25">
      <c r="AZ11430" s="9">
        <v>4.449704142011834</v>
      </c>
    </row>
    <row r="11431" spans="52:52" x14ac:dyDescent="0.25">
      <c r="AZ11431" s="9">
        <v>3.4792899408284024</v>
      </c>
    </row>
    <row r="11432" spans="52:52" x14ac:dyDescent="0.25">
      <c r="AZ11432" s="9">
        <v>3.1005917159763308</v>
      </c>
    </row>
    <row r="11433" spans="52:52" x14ac:dyDescent="0.25">
      <c r="AZ11433" s="9">
        <v>3.3609467455621305</v>
      </c>
    </row>
    <row r="11434" spans="52:52" x14ac:dyDescent="0.25">
      <c r="AZ11434" s="9">
        <v>3.4792899408284019</v>
      </c>
    </row>
    <row r="11435" spans="52:52" x14ac:dyDescent="0.25">
      <c r="AZ11435" s="9">
        <v>3.1005917159763317</v>
      </c>
    </row>
    <row r="11436" spans="52:52" x14ac:dyDescent="0.25">
      <c r="AZ11436" s="9">
        <v>3.0532544378698225</v>
      </c>
    </row>
    <row r="11437" spans="52:52" x14ac:dyDescent="0.25">
      <c r="AZ11437" s="9">
        <v>3.1242603550295858</v>
      </c>
    </row>
    <row r="11438" spans="52:52" x14ac:dyDescent="0.25">
      <c r="AZ11438" s="9">
        <v>4.5917159763313604</v>
      </c>
    </row>
    <row r="11439" spans="52:52" x14ac:dyDescent="0.25">
      <c r="AZ11439" s="9">
        <v>1.514792899408284</v>
      </c>
    </row>
    <row r="11440" spans="52:52" x14ac:dyDescent="0.25">
      <c r="AZ11440" s="9">
        <v>3.9763313609467459</v>
      </c>
    </row>
    <row r="11441" spans="52:52" x14ac:dyDescent="0.25">
      <c r="AZ11441" s="9">
        <v>2.4852071005917162</v>
      </c>
    </row>
    <row r="11442" spans="52:52" x14ac:dyDescent="0.25">
      <c r="AZ11442" s="9">
        <v>4.449704142011834</v>
      </c>
    </row>
    <row r="11443" spans="52:52" x14ac:dyDescent="0.25">
      <c r="AZ11443" s="9">
        <v>3.4792899408284024</v>
      </c>
    </row>
    <row r="11444" spans="52:52" x14ac:dyDescent="0.25">
      <c r="AZ11444" s="9">
        <v>3.1005917159763308</v>
      </c>
    </row>
    <row r="11445" spans="52:52" x14ac:dyDescent="0.25">
      <c r="AZ11445" s="9">
        <v>3.3609467455621305</v>
      </c>
    </row>
    <row r="11446" spans="52:52" x14ac:dyDescent="0.25">
      <c r="AZ11446" s="9">
        <v>3.4792899408284019</v>
      </c>
    </row>
    <row r="11447" spans="52:52" x14ac:dyDescent="0.25">
      <c r="AZ11447" s="9">
        <v>3.1005917159763317</v>
      </c>
    </row>
    <row r="11448" spans="52:52" x14ac:dyDescent="0.25">
      <c r="AZ11448" s="9">
        <v>3.0532544378698225</v>
      </c>
    </row>
    <row r="11449" spans="52:52" x14ac:dyDescent="0.25">
      <c r="AZ11449" s="9">
        <v>3.1242603550295858</v>
      </c>
    </row>
    <row r="11450" spans="52:52" x14ac:dyDescent="0.25">
      <c r="AZ11450" s="9">
        <v>4.5917159763313604</v>
      </c>
    </row>
    <row r="11451" spans="52:52" x14ac:dyDescent="0.25">
      <c r="AZ11451" s="9">
        <v>1.514792899408284</v>
      </c>
    </row>
    <row r="11452" spans="52:52" x14ac:dyDescent="0.25">
      <c r="AZ11452" s="9">
        <v>3.9763313609467459</v>
      </c>
    </row>
    <row r="11453" spans="52:52" x14ac:dyDescent="0.25">
      <c r="AZ11453" s="9">
        <v>2.4852071005917162</v>
      </c>
    </row>
    <row r="11454" spans="52:52" x14ac:dyDescent="0.25">
      <c r="AZ11454" s="9">
        <v>4.449704142011834</v>
      </c>
    </row>
    <row r="11455" spans="52:52" x14ac:dyDescent="0.25">
      <c r="AZ11455" s="9">
        <v>3.4792899408284024</v>
      </c>
    </row>
    <row r="11456" spans="52:52" x14ac:dyDescent="0.25">
      <c r="AZ11456" s="9">
        <v>3.1005917159763308</v>
      </c>
    </row>
    <row r="11457" spans="52:52" x14ac:dyDescent="0.25">
      <c r="AZ11457" s="9">
        <v>3.3609467455621305</v>
      </c>
    </row>
    <row r="11458" spans="52:52" x14ac:dyDescent="0.25">
      <c r="AZ11458" s="9">
        <v>3.4792899408284019</v>
      </c>
    </row>
    <row r="11459" spans="52:52" x14ac:dyDescent="0.25">
      <c r="AZ11459" s="9">
        <v>3.1005917159763317</v>
      </c>
    </row>
    <row r="11460" spans="52:52" x14ac:dyDescent="0.25">
      <c r="AZ11460" s="9">
        <v>3.0532544378698225</v>
      </c>
    </row>
    <row r="11461" spans="52:52" x14ac:dyDescent="0.25">
      <c r="AZ11461" s="9">
        <v>3.1242603550295858</v>
      </c>
    </row>
    <row r="11462" spans="52:52" x14ac:dyDescent="0.25">
      <c r="AZ11462" s="9">
        <v>4.5917159763313604</v>
      </c>
    </row>
    <row r="11463" spans="52:52" x14ac:dyDescent="0.25">
      <c r="AZ11463" s="9">
        <v>1.514792899408284</v>
      </c>
    </row>
    <row r="11464" spans="52:52" x14ac:dyDescent="0.25">
      <c r="AZ11464" s="9">
        <v>3.9763313609467459</v>
      </c>
    </row>
    <row r="11465" spans="52:52" x14ac:dyDescent="0.25">
      <c r="AZ11465" s="9">
        <v>2.4852071005917162</v>
      </c>
    </row>
    <row r="11466" spans="52:52" x14ac:dyDescent="0.25">
      <c r="AZ11466" s="9">
        <v>4.449704142011834</v>
      </c>
    </row>
    <row r="11467" spans="52:52" x14ac:dyDescent="0.25">
      <c r="AZ11467" s="9">
        <v>3.4792899408284024</v>
      </c>
    </row>
    <row r="11468" spans="52:52" x14ac:dyDescent="0.25">
      <c r="AZ11468" s="9">
        <v>3.1005917159763308</v>
      </c>
    </row>
    <row r="11469" spans="52:52" x14ac:dyDescent="0.25">
      <c r="AZ11469" s="9">
        <v>3.3609467455621305</v>
      </c>
    </row>
    <row r="11470" spans="52:52" x14ac:dyDescent="0.25">
      <c r="AZ11470" s="9">
        <v>3.4792899408284019</v>
      </c>
    </row>
    <row r="11471" spans="52:52" x14ac:dyDescent="0.25">
      <c r="AZ11471" s="9">
        <v>3.1005917159763317</v>
      </c>
    </row>
    <row r="11472" spans="52:52" x14ac:dyDescent="0.25">
      <c r="AZ11472" s="9">
        <v>3.0532544378698225</v>
      </c>
    </row>
    <row r="11473" spans="52:52" x14ac:dyDescent="0.25">
      <c r="AZ11473" s="9">
        <v>3.1242603550295858</v>
      </c>
    </row>
    <row r="11474" spans="52:52" x14ac:dyDescent="0.25">
      <c r="AZ11474" s="9">
        <v>4.5917159763313604</v>
      </c>
    </row>
    <row r="11475" spans="52:52" x14ac:dyDescent="0.25">
      <c r="AZ11475" s="9">
        <v>1.514792899408284</v>
      </c>
    </row>
    <row r="11476" spans="52:52" x14ac:dyDescent="0.25">
      <c r="AZ11476" s="9">
        <v>3.9763313609467459</v>
      </c>
    </row>
    <row r="11477" spans="52:52" x14ac:dyDescent="0.25">
      <c r="AZ11477" s="9">
        <v>2.4852071005917162</v>
      </c>
    </row>
    <row r="11478" spans="52:52" x14ac:dyDescent="0.25">
      <c r="AZ11478" s="9">
        <v>4.449704142011834</v>
      </c>
    </row>
    <row r="11479" spans="52:52" x14ac:dyDescent="0.25">
      <c r="AZ11479" s="9">
        <v>3.4792899408284024</v>
      </c>
    </row>
    <row r="11480" spans="52:52" x14ac:dyDescent="0.25">
      <c r="AZ11480" s="9">
        <v>3.1005917159763308</v>
      </c>
    </row>
    <row r="11481" spans="52:52" x14ac:dyDescent="0.25">
      <c r="AZ11481" s="9">
        <v>3.3609467455621305</v>
      </c>
    </row>
    <row r="11482" spans="52:52" x14ac:dyDescent="0.25">
      <c r="AZ11482" s="9">
        <v>3.4792899408284019</v>
      </c>
    </row>
    <row r="11483" spans="52:52" x14ac:dyDescent="0.25">
      <c r="AZ11483" s="9">
        <v>3.1005917159763317</v>
      </c>
    </row>
    <row r="11484" spans="52:52" x14ac:dyDescent="0.25">
      <c r="AZ11484" s="9">
        <v>3.0532544378698225</v>
      </c>
    </row>
    <row r="11485" spans="52:52" x14ac:dyDescent="0.25">
      <c r="AZ11485" s="9">
        <v>3.1242603550295858</v>
      </c>
    </row>
    <row r="11486" spans="52:52" x14ac:dyDescent="0.25">
      <c r="AZ11486" s="9">
        <v>4.5917159763313604</v>
      </c>
    </row>
    <row r="11487" spans="52:52" x14ac:dyDescent="0.25">
      <c r="AZ11487" s="9">
        <v>1.514792899408284</v>
      </c>
    </row>
    <row r="11488" spans="52:52" x14ac:dyDescent="0.25">
      <c r="AZ11488" s="9">
        <v>3.9763313609467459</v>
      </c>
    </row>
    <row r="11489" spans="52:52" x14ac:dyDescent="0.25">
      <c r="AZ11489" s="9">
        <v>2.4852071005917162</v>
      </c>
    </row>
    <row r="11490" spans="52:52" x14ac:dyDescent="0.25">
      <c r="AZ11490" s="9">
        <v>4.449704142011834</v>
      </c>
    </row>
    <row r="11491" spans="52:52" x14ac:dyDescent="0.25">
      <c r="AZ11491" s="9">
        <v>3.4792899408284024</v>
      </c>
    </row>
    <row r="11492" spans="52:52" x14ac:dyDescent="0.25">
      <c r="AZ11492" s="9">
        <v>3.1005917159763308</v>
      </c>
    </row>
    <row r="11493" spans="52:52" x14ac:dyDescent="0.25">
      <c r="AZ11493" s="9">
        <v>3.3609467455621305</v>
      </c>
    </row>
    <row r="11494" spans="52:52" x14ac:dyDescent="0.25">
      <c r="AZ11494" s="9">
        <v>3.4792899408284019</v>
      </c>
    </row>
    <row r="11495" spans="52:52" x14ac:dyDescent="0.25">
      <c r="AZ11495" s="9">
        <v>3.1005917159763317</v>
      </c>
    </row>
    <row r="11496" spans="52:52" x14ac:dyDescent="0.25">
      <c r="AZ11496" s="9">
        <v>3.0532544378698225</v>
      </c>
    </row>
    <row r="11497" spans="52:52" x14ac:dyDescent="0.25">
      <c r="AZ11497" s="9">
        <v>3.1242603550295858</v>
      </c>
    </row>
    <row r="11498" spans="52:52" x14ac:dyDescent="0.25">
      <c r="AZ11498" s="9">
        <v>4.5917159763313604</v>
      </c>
    </row>
    <row r="11499" spans="52:52" x14ac:dyDescent="0.25">
      <c r="AZ11499" s="9">
        <v>1.514792899408284</v>
      </c>
    </row>
    <row r="11500" spans="52:52" x14ac:dyDescent="0.25">
      <c r="AZ11500" s="9">
        <v>3.9763313609467459</v>
      </c>
    </row>
    <row r="11501" spans="52:52" x14ac:dyDescent="0.25">
      <c r="AZ11501" s="9">
        <v>2.4852071005917162</v>
      </c>
    </row>
    <row r="11502" spans="52:52" x14ac:dyDescent="0.25">
      <c r="AZ11502" s="9">
        <v>4.449704142011834</v>
      </c>
    </row>
    <row r="11503" spans="52:52" x14ac:dyDescent="0.25">
      <c r="AZ11503" s="9">
        <v>3.4792899408284024</v>
      </c>
    </row>
    <row r="11504" spans="52:52" x14ac:dyDescent="0.25">
      <c r="AZ11504" s="9">
        <v>3.1005917159763308</v>
      </c>
    </row>
    <row r="11505" spans="52:52" x14ac:dyDescent="0.25">
      <c r="AZ11505" s="9">
        <v>3.3609467455621305</v>
      </c>
    </row>
    <row r="11506" spans="52:52" x14ac:dyDescent="0.25">
      <c r="AZ11506" s="9">
        <v>3.4792899408284019</v>
      </c>
    </row>
    <row r="11507" spans="52:52" x14ac:dyDescent="0.25">
      <c r="AZ11507" s="9">
        <v>3.1005917159763317</v>
      </c>
    </row>
    <row r="11508" spans="52:52" x14ac:dyDescent="0.25">
      <c r="AZ11508" s="9">
        <v>3.0532544378698225</v>
      </c>
    </row>
    <row r="11509" spans="52:52" x14ac:dyDescent="0.25">
      <c r="AZ11509" s="9">
        <v>3.1242603550295858</v>
      </c>
    </row>
    <row r="11510" spans="52:52" x14ac:dyDescent="0.25">
      <c r="AZ11510" s="9">
        <v>4.5917159763313604</v>
      </c>
    </row>
    <row r="11511" spans="52:52" x14ac:dyDescent="0.25">
      <c r="AZ11511" s="9">
        <v>1.514792899408284</v>
      </c>
    </row>
    <row r="11512" spans="52:52" x14ac:dyDescent="0.25">
      <c r="AZ11512" s="9">
        <v>3.9763313609467459</v>
      </c>
    </row>
    <row r="11513" spans="52:52" x14ac:dyDescent="0.25">
      <c r="AZ11513" s="9">
        <v>2.4852071005917162</v>
      </c>
    </row>
    <row r="11514" spans="52:52" x14ac:dyDescent="0.25">
      <c r="AZ11514" s="9">
        <v>4.449704142011834</v>
      </c>
    </row>
    <row r="11515" spans="52:52" x14ac:dyDescent="0.25">
      <c r="AZ11515" s="9">
        <v>3.4792899408284024</v>
      </c>
    </row>
    <row r="11516" spans="52:52" x14ac:dyDescent="0.25">
      <c r="AZ11516" s="9">
        <v>3.1005917159763308</v>
      </c>
    </row>
    <row r="11517" spans="52:52" x14ac:dyDescent="0.25">
      <c r="AZ11517" s="9">
        <v>3.3609467455621305</v>
      </c>
    </row>
    <row r="11518" spans="52:52" x14ac:dyDescent="0.25">
      <c r="AZ11518" s="9">
        <v>3.4792899408284019</v>
      </c>
    </row>
    <row r="11519" spans="52:52" x14ac:dyDescent="0.25">
      <c r="AZ11519" s="9">
        <v>3.1005917159763317</v>
      </c>
    </row>
    <row r="11520" spans="52:52" x14ac:dyDescent="0.25">
      <c r="AZ11520" s="9">
        <v>3.0532544378698225</v>
      </c>
    </row>
    <row r="11521" spans="52:52" x14ac:dyDescent="0.25">
      <c r="AZ11521" s="9">
        <v>3.1242603550295858</v>
      </c>
    </row>
    <row r="11522" spans="52:52" x14ac:dyDescent="0.25">
      <c r="AZ11522" s="9">
        <v>4.5917159763313604</v>
      </c>
    </row>
    <row r="11523" spans="52:52" x14ac:dyDescent="0.25">
      <c r="AZ11523" s="9">
        <v>1.514792899408284</v>
      </c>
    </row>
    <row r="11524" spans="52:52" x14ac:dyDescent="0.25">
      <c r="AZ11524" s="9">
        <v>3.9763313609467459</v>
      </c>
    </row>
    <row r="11525" spans="52:52" x14ac:dyDescent="0.25">
      <c r="AZ11525" s="9">
        <v>2.4852071005917162</v>
      </c>
    </row>
    <row r="11526" spans="52:52" x14ac:dyDescent="0.25">
      <c r="AZ11526" s="9">
        <v>4.449704142011834</v>
      </c>
    </row>
    <row r="11527" spans="52:52" x14ac:dyDescent="0.25">
      <c r="AZ11527" s="9">
        <v>3.4792899408284024</v>
      </c>
    </row>
    <row r="11528" spans="52:52" x14ac:dyDescent="0.25">
      <c r="AZ11528" s="9">
        <v>3.1005917159763308</v>
      </c>
    </row>
    <row r="11529" spans="52:52" x14ac:dyDescent="0.25">
      <c r="AZ11529" s="9">
        <v>3.3609467455621305</v>
      </c>
    </row>
    <row r="11530" spans="52:52" x14ac:dyDescent="0.25">
      <c r="AZ11530" s="9">
        <v>3.4792899408284019</v>
      </c>
    </row>
    <row r="11531" spans="52:52" x14ac:dyDescent="0.25">
      <c r="AZ11531" s="9">
        <v>3.1005917159763317</v>
      </c>
    </row>
    <row r="11532" spans="52:52" x14ac:dyDescent="0.25">
      <c r="AZ11532" s="9">
        <v>3.0532544378698225</v>
      </c>
    </row>
    <row r="11533" spans="52:52" x14ac:dyDescent="0.25">
      <c r="AZ11533" s="9">
        <v>3.1242603550295858</v>
      </c>
    </row>
    <row r="11534" spans="52:52" x14ac:dyDescent="0.25">
      <c r="AZ11534" s="9">
        <v>4.5917159763313604</v>
      </c>
    </row>
    <row r="11535" spans="52:52" x14ac:dyDescent="0.25">
      <c r="AZ11535" s="9">
        <v>1.514792899408284</v>
      </c>
    </row>
    <row r="11536" spans="52:52" x14ac:dyDescent="0.25">
      <c r="AZ11536" s="9">
        <v>3.9763313609467459</v>
      </c>
    </row>
    <row r="11537" spans="52:52" x14ac:dyDescent="0.25">
      <c r="AZ11537" s="9">
        <v>2.4852071005917162</v>
      </c>
    </row>
    <row r="11538" spans="52:52" x14ac:dyDescent="0.25">
      <c r="AZ11538" s="9">
        <v>4.449704142011834</v>
      </c>
    </row>
    <row r="11539" spans="52:52" x14ac:dyDescent="0.25">
      <c r="AZ11539" s="9">
        <v>3.4792899408284024</v>
      </c>
    </row>
    <row r="11540" spans="52:52" x14ac:dyDescent="0.25">
      <c r="AZ11540" s="9">
        <v>3.1005917159763308</v>
      </c>
    </row>
    <row r="11541" spans="52:52" x14ac:dyDescent="0.25">
      <c r="AZ11541" s="9">
        <v>3.3609467455621305</v>
      </c>
    </row>
    <row r="11542" spans="52:52" x14ac:dyDescent="0.25">
      <c r="AZ11542" s="9">
        <v>3.4792899408284019</v>
      </c>
    </row>
    <row r="11543" spans="52:52" x14ac:dyDescent="0.25">
      <c r="AZ11543" s="9">
        <v>3.1005917159763317</v>
      </c>
    </row>
    <row r="11544" spans="52:52" x14ac:dyDescent="0.25">
      <c r="AZ11544" s="9">
        <v>3.0532544378698225</v>
      </c>
    </row>
    <row r="11545" spans="52:52" x14ac:dyDescent="0.25">
      <c r="AZ11545" s="9">
        <v>3.1242603550295858</v>
      </c>
    </row>
    <row r="11546" spans="52:52" x14ac:dyDescent="0.25">
      <c r="AZ11546" s="9">
        <v>4.5917159763313604</v>
      </c>
    </row>
    <row r="11547" spans="52:52" x14ac:dyDescent="0.25">
      <c r="AZ11547" s="9">
        <v>1.514792899408284</v>
      </c>
    </row>
    <row r="11548" spans="52:52" x14ac:dyDescent="0.25">
      <c r="AZ11548" s="9">
        <v>3.9763313609467459</v>
      </c>
    </row>
    <row r="11549" spans="52:52" x14ac:dyDescent="0.25">
      <c r="AZ11549" s="9">
        <v>2.4852071005917162</v>
      </c>
    </row>
    <row r="11550" spans="52:52" x14ac:dyDescent="0.25">
      <c r="AZ11550" s="9">
        <v>4.449704142011834</v>
      </c>
    </row>
    <row r="11551" spans="52:52" x14ac:dyDescent="0.25">
      <c r="AZ11551" s="9">
        <v>3.4792899408284024</v>
      </c>
    </row>
    <row r="11552" spans="52:52" x14ac:dyDescent="0.25">
      <c r="AZ11552" s="9">
        <v>3.1005917159763308</v>
      </c>
    </row>
    <row r="11553" spans="52:52" x14ac:dyDescent="0.25">
      <c r="AZ11553" s="9">
        <v>3.3609467455621305</v>
      </c>
    </row>
    <row r="11554" spans="52:52" x14ac:dyDescent="0.25">
      <c r="AZ11554" s="9">
        <v>3.4792899408284019</v>
      </c>
    </row>
    <row r="11555" spans="52:52" x14ac:dyDescent="0.25">
      <c r="AZ11555" s="9">
        <v>3.1005917159763317</v>
      </c>
    </row>
    <row r="11556" spans="52:52" x14ac:dyDescent="0.25">
      <c r="AZ11556" s="9">
        <v>3.0532544378698225</v>
      </c>
    </row>
    <row r="11557" spans="52:52" x14ac:dyDescent="0.25">
      <c r="AZ11557" s="9">
        <v>3.1242603550295858</v>
      </c>
    </row>
    <row r="11558" spans="52:52" x14ac:dyDescent="0.25">
      <c r="AZ11558" s="9">
        <v>4.5917159763313604</v>
      </c>
    </row>
    <row r="11559" spans="52:52" x14ac:dyDescent="0.25">
      <c r="AZ11559" s="9">
        <v>1.514792899408284</v>
      </c>
    </row>
    <row r="11560" spans="52:52" x14ac:dyDescent="0.25">
      <c r="AZ11560" s="9">
        <v>3.9763313609467459</v>
      </c>
    </row>
    <row r="11561" spans="52:52" x14ac:dyDescent="0.25">
      <c r="AZ11561" s="9">
        <v>2.4852071005917162</v>
      </c>
    </row>
    <row r="11562" spans="52:52" x14ac:dyDescent="0.25">
      <c r="AZ11562" s="9">
        <v>4.449704142011834</v>
      </c>
    </row>
    <row r="11563" spans="52:52" x14ac:dyDescent="0.25">
      <c r="AZ11563" s="9">
        <v>3.4792899408284024</v>
      </c>
    </row>
    <row r="11564" spans="52:52" x14ac:dyDescent="0.25">
      <c r="AZ11564" s="9">
        <v>3.1005917159763308</v>
      </c>
    </row>
    <row r="11565" spans="52:52" x14ac:dyDescent="0.25">
      <c r="AZ11565" s="9">
        <v>3.3609467455621305</v>
      </c>
    </row>
    <row r="11566" spans="52:52" x14ac:dyDescent="0.25">
      <c r="AZ11566" s="9">
        <v>3.4792899408284019</v>
      </c>
    </row>
    <row r="11567" spans="52:52" x14ac:dyDescent="0.25">
      <c r="AZ11567" s="9">
        <v>3.1005917159763317</v>
      </c>
    </row>
    <row r="11568" spans="52:52" x14ac:dyDescent="0.25">
      <c r="AZ11568" s="9">
        <v>3.0532544378698225</v>
      </c>
    </row>
    <row r="11569" spans="52:52" x14ac:dyDescent="0.25">
      <c r="AZ11569" s="9">
        <v>3.1242603550295858</v>
      </c>
    </row>
    <row r="11570" spans="52:52" x14ac:dyDescent="0.25">
      <c r="AZ11570" s="9">
        <v>4.5917159763313604</v>
      </c>
    </row>
    <row r="11571" spans="52:52" x14ac:dyDescent="0.25">
      <c r="AZ11571" s="9">
        <v>1.514792899408284</v>
      </c>
    </row>
    <row r="11572" spans="52:52" x14ac:dyDescent="0.25">
      <c r="AZ11572" s="9">
        <v>3.9763313609467459</v>
      </c>
    </row>
    <row r="11573" spans="52:52" x14ac:dyDescent="0.25">
      <c r="AZ11573" s="9">
        <v>2.4852071005917162</v>
      </c>
    </row>
    <row r="11574" spans="52:52" x14ac:dyDescent="0.25">
      <c r="AZ11574" s="9">
        <v>4.449704142011834</v>
      </c>
    </row>
    <row r="11575" spans="52:52" x14ac:dyDescent="0.25">
      <c r="AZ11575" s="9">
        <v>3.4792899408284024</v>
      </c>
    </row>
    <row r="11576" spans="52:52" x14ac:dyDescent="0.25">
      <c r="AZ11576" s="9">
        <v>3.1005917159763308</v>
      </c>
    </row>
    <row r="11577" spans="52:52" x14ac:dyDescent="0.25">
      <c r="AZ11577" s="9">
        <v>3.3609467455621305</v>
      </c>
    </row>
    <row r="11578" spans="52:52" x14ac:dyDescent="0.25">
      <c r="AZ11578" s="9">
        <v>3.4792899408284019</v>
      </c>
    </row>
    <row r="11579" spans="52:52" x14ac:dyDescent="0.25">
      <c r="AZ11579" s="9">
        <v>3.1005917159763317</v>
      </c>
    </row>
    <row r="11580" spans="52:52" x14ac:dyDescent="0.25">
      <c r="AZ11580" s="9">
        <v>3.0532544378698225</v>
      </c>
    </row>
    <row r="11581" spans="52:52" x14ac:dyDescent="0.25">
      <c r="AZ11581" s="9">
        <v>3.1242603550295858</v>
      </c>
    </row>
    <row r="11582" spans="52:52" x14ac:dyDescent="0.25">
      <c r="AZ11582" s="9">
        <v>4.5917159763313604</v>
      </c>
    </row>
    <row r="11583" spans="52:52" x14ac:dyDescent="0.25">
      <c r="AZ11583" s="9">
        <v>1.514792899408284</v>
      </c>
    </row>
    <row r="11584" spans="52:52" x14ac:dyDescent="0.25">
      <c r="AZ11584" s="9">
        <v>3.9763313609467459</v>
      </c>
    </row>
    <row r="11585" spans="52:52" x14ac:dyDescent="0.25">
      <c r="AZ11585" s="9">
        <v>2.4852071005917162</v>
      </c>
    </row>
    <row r="11586" spans="52:52" x14ac:dyDescent="0.25">
      <c r="AZ11586" s="9">
        <v>4.449704142011834</v>
      </c>
    </row>
    <row r="11587" spans="52:52" x14ac:dyDescent="0.25">
      <c r="AZ11587" s="9">
        <v>3.4792899408284024</v>
      </c>
    </row>
    <row r="11588" spans="52:52" x14ac:dyDescent="0.25">
      <c r="AZ11588" s="9">
        <v>3.1005917159763308</v>
      </c>
    </row>
    <row r="11589" spans="52:52" x14ac:dyDescent="0.25">
      <c r="AZ11589" s="9">
        <v>3.3609467455621305</v>
      </c>
    </row>
    <row r="11590" spans="52:52" x14ac:dyDescent="0.25">
      <c r="AZ11590" s="9">
        <v>3.4792899408284019</v>
      </c>
    </row>
    <row r="11591" spans="52:52" x14ac:dyDescent="0.25">
      <c r="AZ11591" s="9">
        <v>3.1005917159763317</v>
      </c>
    </row>
    <row r="11592" spans="52:52" x14ac:dyDescent="0.25">
      <c r="AZ11592" s="9">
        <v>3.0532544378698225</v>
      </c>
    </row>
    <row r="11593" spans="52:52" x14ac:dyDescent="0.25">
      <c r="AZ11593" s="9">
        <v>3.1242603550295858</v>
      </c>
    </row>
    <row r="11594" spans="52:52" x14ac:dyDescent="0.25">
      <c r="AZ11594" s="9">
        <v>4.5917159763313604</v>
      </c>
    </row>
    <row r="11595" spans="52:52" x14ac:dyDescent="0.25">
      <c r="AZ11595" s="9">
        <v>1.514792899408284</v>
      </c>
    </row>
    <row r="11596" spans="52:52" x14ac:dyDescent="0.25">
      <c r="AZ11596" s="9">
        <v>3.9763313609467459</v>
      </c>
    </row>
    <row r="11597" spans="52:52" x14ac:dyDescent="0.25">
      <c r="AZ11597" s="9">
        <v>2.4852071005917162</v>
      </c>
    </row>
    <row r="11598" spans="52:52" x14ac:dyDescent="0.25">
      <c r="AZ11598" s="9">
        <v>4.449704142011834</v>
      </c>
    </row>
    <row r="11599" spans="52:52" x14ac:dyDescent="0.25">
      <c r="AZ11599" s="9">
        <v>3.4792899408284024</v>
      </c>
    </row>
    <row r="11600" spans="52:52" x14ac:dyDescent="0.25">
      <c r="AZ11600" s="9">
        <v>3.1005917159763308</v>
      </c>
    </row>
    <row r="11601" spans="52:52" x14ac:dyDescent="0.25">
      <c r="AZ11601" s="9">
        <v>3.3609467455621305</v>
      </c>
    </row>
    <row r="11602" spans="52:52" x14ac:dyDescent="0.25">
      <c r="AZ11602" s="9">
        <v>3.4792899408284019</v>
      </c>
    </row>
    <row r="11603" spans="52:52" x14ac:dyDescent="0.25">
      <c r="AZ11603" s="9">
        <v>3.1005917159763317</v>
      </c>
    </row>
    <row r="11604" spans="52:52" x14ac:dyDescent="0.25">
      <c r="AZ11604" s="9">
        <v>3.0532544378698225</v>
      </c>
    </row>
    <row r="11605" spans="52:52" x14ac:dyDescent="0.25">
      <c r="AZ11605" s="9">
        <v>3.1242603550295858</v>
      </c>
    </row>
    <row r="11606" spans="52:52" x14ac:dyDescent="0.25">
      <c r="AZ11606" s="9">
        <v>4.5917159763313604</v>
      </c>
    </row>
    <row r="11607" spans="52:52" x14ac:dyDescent="0.25">
      <c r="AZ11607" s="9">
        <v>1.514792899408284</v>
      </c>
    </row>
    <row r="11608" spans="52:52" x14ac:dyDescent="0.25">
      <c r="AZ11608" s="9">
        <v>3.9763313609467459</v>
      </c>
    </row>
    <row r="11609" spans="52:52" x14ac:dyDescent="0.25">
      <c r="AZ11609" s="9">
        <v>2.4852071005917162</v>
      </c>
    </row>
    <row r="11610" spans="52:52" x14ac:dyDescent="0.25">
      <c r="AZ11610" s="9">
        <v>4.449704142011834</v>
      </c>
    </row>
    <row r="11611" spans="52:52" x14ac:dyDescent="0.25">
      <c r="AZ11611" s="9">
        <v>3.4792899408284024</v>
      </c>
    </row>
    <row r="11612" spans="52:52" x14ac:dyDescent="0.25">
      <c r="AZ11612" s="9">
        <v>3.1005917159763308</v>
      </c>
    </row>
    <row r="11613" spans="52:52" x14ac:dyDescent="0.25">
      <c r="AZ11613" s="9">
        <v>3.3609467455621305</v>
      </c>
    </row>
    <row r="11614" spans="52:52" x14ac:dyDescent="0.25">
      <c r="AZ11614" s="9">
        <v>3.4792899408284019</v>
      </c>
    </row>
    <row r="11615" spans="52:52" x14ac:dyDescent="0.25">
      <c r="AZ11615" s="9">
        <v>3.1005917159763317</v>
      </c>
    </row>
    <row r="11616" spans="52:52" x14ac:dyDescent="0.25">
      <c r="AZ11616" s="9">
        <v>3.0532544378698225</v>
      </c>
    </row>
    <row r="11617" spans="52:52" x14ac:dyDescent="0.25">
      <c r="AZ11617" s="9">
        <v>3.1242603550295858</v>
      </c>
    </row>
    <row r="11618" spans="52:52" x14ac:dyDescent="0.25">
      <c r="AZ11618" s="9">
        <v>4.5917159763313604</v>
      </c>
    </row>
    <row r="11619" spans="52:52" x14ac:dyDescent="0.25">
      <c r="AZ11619" s="9">
        <v>1.514792899408284</v>
      </c>
    </row>
    <row r="11620" spans="52:52" x14ac:dyDescent="0.25">
      <c r="AZ11620" s="9">
        <v>3.9763313609467459</v>
      </c>
    </row>
    <row r="11621" spans="52:52" x14ac:dyDescent="0.25">
      <c r="AZ11621" s="9">
        <v>2.4852071005917162</v>
      </c>
    </row>
    <row r="11622" spans="52:52" x14ac:dyDescent="0.25">
      <c r="AZ11622" s="9">
        <v>4.449704142011834</v>
      </c>
    </row>
    <row r="11623" spans="52:52" x14ac:dyDescent="0.25">
      <c r="AZ11623" s="9">
        <v>3.4792899408284024</v>
      </c>
    </row>
    <row r="11624" spans="52:52" x14ac:dyDescent="0.25">
      <c r="AZ11624" s="9">
        <v>3.1005917159763308</v>
      </c>
    </row>
    <row r="11625" spans="52:52" x14ac:dyDescent="0.25">
      <c r="AZ11625" s="9">
        <v>3.3609467455621305</v>
      </c>
    </row>
    <row r="11626" spans="52:52" x14ac:dyDescent="0.25">
      <c r="AZ11626" s="9">
        <v>3.4792899408284019</v>
      </c>
    </row>
    <row r="11627" spans="52:52" x14ac:dyDescent="0.25">
      <c r="AZ11627" s="9">
        <v>3.1005917159763317</v>
      </c>
    </row>
    <row r="11628" spans="52:52" x14ac:dyDescent="0.25">
      <c r="AZ11628" s="9">
        <v>3.0532544378698225</v>
      </c>
    </row>
    <row r="11629" spans="52:52" x14ac:dyDescent="0.25">
      <c r="AZ11629" s="9">
        <v>3.1242603550295858</v>
      </c>
    </row>
    <row r="11630" spans="52:52" x14ac:dyDescent="0.25">
      <c r="AZ11630" s="9">
        <v>4.5917159763313604</v>
      </c>
    </row>
    <row r="11631" spans="52:52" x14ac:dyDescent="0.25">
      <c r="AZ11631" s="9">
        <v>1.514792899408284</v>
      </c>
    </row>
    <row r="11632" spans="52:52" x14ac:dyDescent="0.25">
      <c r="AZ11632" s="9">
        <v>3.9763313609467459</v>
      </c>
    </row>
    <row r="11633" spans="52:52" x14ac:dyDescent="0.25">
      <c r="AZ11633" s="9">
        <v>2.4852071005917162</v>
      </c>
    </row>
    <row r="11634" spans="52:52" x14ac:dyDescent="0.25">
      <c r="AZ11634" s="9">
        <v>4.449704142011834</v>
      </c>
    </row>
    <row r="11635" spans="52:52" x14ac:dyDescent="0.25">
      <c r="AZ11635" s="9">
        <v>3.4792899408284024</v>
      </c>
    </row>
    <row r="11636" spans="52:52" x14ac:dyDescent="0.25">
      <c r="AZ11636" s="9">
        <v>3.1005917159763308</v>
      </c>
    </row>
    <row r="11637" spans="52:52" x14ac:dyDescent="0.25">
      <c r="AZ11637" s="9">
        <v>3.3609467455621305</v>
      </c>
    </row>
    <row r="11638" spans="52:52" x14ac:dyDescent="0.25">
      <c r="AZ11638" s="9">
        <v>3.4792899408284019</v>
      </c>
    </row>
    <row r="11639" spans="52:52" x14ac:dyDescent="0.25">
      <c r="AZ11639" s="9">
        <v>3.1005917159763317</v>
      </c>
    </row>
    <row r="11640" spans="52:52" x14ac:dyDescent="0.25">
      <c r="AZ11640" s="9">
        <v>3.0532544378698225</v>
      </c>
    </row>
    <row r="11641" spans="52:52" x14ac:dyDescent="0.25">
      <c r="AZ11641" s="9">
        <v>3.1242603550295858</v>
      </c>
    </row>
    <row r="11642" spans="52:52" x14ac:dyDescent="0.25">
      <c r="AZ11642" s="9">
        <v>4.5917159763313604</v>
      </c>
    </row>
    <row r="11643" spans="52:52" x14ac:dyDescent="0.25">
      <c r="AZ11643" s="9">
        <v>1.514792899408284</v>
      </c>
    </row>
    <row r="11644" spans="52:52" x14ac:dyDescent="0.25">
      <c r="AZ11644" s="9">
        <v>3.9763313609467459</v>
      </c>
    </row>
    <row r="11645" spans="52:52" x14ac:dyDescent="0.25">
      <c r="AZ11645" s="9">
        <v>2.4852071005917162</v>
      </c>
    </row>
    <row r="11646" spans="52:52" x14ac:dyDescent="0.25">
      <c r="AZ11646" s="9">
        <v>4.449704142011834</v>
      </c>
    </row>
    <row r="11647" spans="52:52" x14ac:dyDescent="0.25">
      <c r="AZ11647" s="9">
        <v>3.4792899408284024</v>
      </c>
    </row>
    <row r="11648" spans="52:52" x14ac:dyDescent="0.25">
      <c r="AZ11648" s="9">
        <v>3.1005917159763308</v>
      </c>
    </row>
    <row r="11649" spans="52:52" x14ac:dyDescent="0.25">
      <c r="AZ11649" s="9">
        <v>3.3609467455621305</v>
      </c>
    </row>
    <row r="11650" spans="52:52" x14ac:dyDescent="0.25">
      <c r="AZ11650" s="9">
        <v>3.4792899408284019</v>
      </c>
    </row>
    <row r="11651" spans="52:52" x14ac:dyDescent="0.25">
      <c r="AZ11651" s="9">
        <v>3.1005917159763317</v>
      </c>
    </row>
    <row r="11652" spans="52:52" x14ac:dyDescent="0.25">
      <c r="AZ11652" s="9">
        <v>3.0532544378698225</v>
      </c>
    </row>
    <row r="11653" spans="52:52" x14ac:dyDescent="0.25">
      <c r="AZ11653" s="9">
        <v>3.1242603550295858</v>
      </c>
    </row>
    <row r="11654" spans="52:52" x14ac:dyDescent="0.25">
      <c r="AZ11654" s="9">
        <v>4.5917159763313604</v>
      </c>
    </row>
    <row r="11655" spans="52:52" x14ac:dyDescent="0.25">
      <c r="AZ11655" s="9">
        <v>1.514792899408284</v>
      </c>
    </row>
    <row r="11656" spans="52:52" x14ac:dyDescent="0.25">
      <c r="AZ11656" s="9">
        <v>3.9763313609467459</v>
      </c>
    </row>
    <row r="11657" spans="52:52" x14ac:dyDescent="0.25">
      <c r="AZ11657" s="9">
        <v>2.4852071005917162</v>
      </c>
    </row>
    <row r="11658" spans="52:52" x14ac:dyDescent="0.25">
      <c r="AZ11658" s="9">
        <v>4.449704142011834</v>
      </c>
    </row>
    <row r="11659" spans="52:52" x14ac:dyDescent="0.25">
      <c r="AZ11659" s="9">
        <v>3.4792899408284024</v>
      </c>
    </row>
    <row r="11660" spans="52:52" x14ac:dyDescent="0.25">
      <c r="AZ11660" s="9">
        <v>3.1005917159763308</v>
      </c>
    </row>
    <row r="11661" spans="52:52" x14ac:dyDescent="0.25">
      <c r="AZ11661" s="9">
        <v>3.3609467455621305</v>
      </c>
    </row>
    <row r="11662" spans="52:52" x14ac:dyDescent="0.25">
      <c r="AZ11662" s="9">
        <v>3.4792899408284019</v>
      </c>
    </row>
    <row r="11663" spans="52:52" x14ac:dyDescent="0.25">
      <c r="AZ11663" s="9">
        <v>3.1005917159763317</v>
      </c>
    </row>
    <row r="11664" spans="52:52" x14ac:dyDescent="0.25">
      <c r="AZ11664" s="9">
        <v>3.0532544378698225</v>
      </c>
    </row>
    <row r="11665" spans="52:52" x14ac:dyDescent="0.25">
      <c r="AZ11665" s="9">
        <v>3.1242603550295858</v>
      </c>
    </row>
    <row r="11666" spans="52:52" x14ac:dyDescent="0.25">
      <c r="AZ11666" s="9">
        <v>4.5917159763313604</v>
      </c>
    </row>
    <row r="11667" spans="52:52" x14ac:dyDescent="0.25">
      <c r="AZ11667" s="9">
        <v>1.514792899408284</v>
      </c>
    </row>
    <row r="11668" spans="52:52" x14ac:dyDescent="0.25">
      <c r="AZ11668" s="9">
        <v>3.9763313609467459</v>
      </c>
    </row>
    <row r="11669" spans="52:52" x14ac:dyDescent="0.25">
      <c r="AZ11669" s="9">
        <v>2.4852071005917162</v>
      </c>
    </row>
    <row r="11670" spans="52:52" x14ac:dyDescent="0.25">
      <c r="AZ11670" s="9">
        <v>4.449704142011834</v>
      </c>
    </row>
    <row r="11671" spans="52:52" x14ac:dyDescent="0.25">
      <c r="AZ11671" s="9">
        <v>3.4792899408284024</v>
      </c>
    </row>
    <row r="11672" spans="52:52" x14ac:dyDescent="0.25">
      <c r="AZ11672" s="9">
        <v>3.1005917159763308</v>
      </c>
    </row>
    <row r="11673" spans="52:52" x14ac:dyDescent="0.25">
      <c r="AZ11673" s="9">
        <v>3.3609467455621305</v>
      </c>
    </row>
    <row r="11674" spans="52:52" x14ac:dyDescent="0.25">
      <c r="AZ11674" s="9">
        <v>3.4792899408284019</v>
      </c>
    </row>
    <row r="11675" spans="52:52" x14ac:dyDescent="0.25">
      <c r="AZ11675" s="9">
        <v>3.1005917159763317</v>
      </c>
    </row>
    <row r="11676" spans="52:52" x14ac:dyDescent="0.25">
      <c r="AZ11676" s="9">
        <v>3.0532544378698225</v>
      </c>
    </row>
    <row r="11677" spans="52:52" x14ac:dyDescent="0.25">
      <c r="AZ11677" s="9">
        <v>3.1242603550295858</v>
      </c>
    </row>
    <row r="11678" spans="52:52" x14ac:dyDescent="0.25">
      <c r="AZ11678" s="9">
        <v>4.5917159763313604</v>
      </c>
    </row>
    <row r="11679" spans="52:52" x14ac:dyDescent="0.25">
      <c r="AZ11679" s="9">
        <v>1.514792899408284</v>
      </c>
    </row>
    <row r="11680" spans="52:52" x14ac:dyDescent="0.25">
      <c r="AZ11680" s="9">
        <v>3.9763313609467459</v>
      </c>
    </row>
    <row r="11681" spans="52:52" x14ac:dyDescent="0.25">
      <c r="AZ11681" s="9">
        <v>2.4852071005917162</v>
      </c>
    </row>
    <row r="11682" spans="52:52" x14ac:dyDescent="0.25">
      <c r="AZ11682" s="9">
        <v>4.449704142011834</v>
      </c>
    </row>
    <row r="11683" spans="52:52" x14ac:dyDescent="0.25">
      <c r="AZ11683" s="9">
        <v>3.4792899408284024</v>
      </c>
    </row>
    <row r="11684" spans="52:52" x14ac:dyDescent="0.25">
      <c r="AZ11684" s="9">
        <v>3.1005917159763308</v>
      </c>
    </row>
    <row r="11685" spans="52:52" x14ac:dyDescent="0.25">
      <c r="AZ11685" s="9">
        <v>3.3609467455621305</v>
      </c>
    </row>
    <row r="11686" spans="52:52" x14ac:dyDescent="0.25">
      <c r="AZ11686" s="9">
        <v>3.4792899408284019</v>
      </c>
    </row>
    <row r="11687" spans="52:52" x14ac:dyDescent="0.25">
      <c r="AZ11687" s="9">
        <v>3.1005917159763317</v>
      </c>
    </row>
    <row r="11688" spans="52:52" x14ac:dyDescent="0.25">
      <c r="AZ11688" s="9">
        <v>3.0532544378698225</v>
      </c>
    </row>
    <row r="11689" spans="52:52" x14ac:dyDescent="0.25">
      <c r="AZ11689" s="9">
        <v>3.1242603550295858</v>
      </c>
    </row>
    <row r="11690" spans="52:52" x14ac:dyDescent="0.25">
      <c r="AZ11690" s="9">
        <v>4.5917159763313604</v>
      </c>
    </row>
    <row r="11691" spans="52:52" x14ac:dyDescent="0.25">
      <c r="AZ11691" s="9">
        <v>1.514792899408284</v>
      </c>
    </row>
    <row r="11692" spans="52:52" x14ac:dyDescent="0.25">
      <c r="AZ11692" s="9">
        <v>3.9763313609467459</v>
      </c>
    </row>
    <row r="11693" spans="52:52" x14ac:dyDescent="0.25">
      <c r="AZ11693" s="9">
        <v>2.4852071005917162</v>
      </c>
    </row>
    <row r="11694" spans="52:52" x14ac:dyDescent="0.25">
      <c r="AZ11694" s="9">
        <v>4.449704142011834</v>
      </c>
    </row>
    <row r="11695" spans="52:52" x14ac:dyDescent="0.25">
      <c r="AZ11695" s="9">
        <v>3.4792899408284024</v>
      </c>
    </row>
    <row r="11696" spans="52:52" x14ac:dyDescent="0.25">
      <c r="AZ11696" s="9">
        <v>3.1005917159763308</v>
      </c>
    </row>
    <row r="11697" spans="52:52" x14ac:dyDescent="0.25">
      <c r="AZ11697" s="9">
        <v>3.3609467455621305</v>
      </c>
    </row>
    <row r="11698" spans="52:52" x14ac:dyDescent="0.25">
      <c r="AZ11698" s="9">
        <v>3.4792899408284019</v>
      </c>
    </row>
    <row r="11699" spans="52:52" x14ac:dyDescent="0.25">
      <c r="AZ11699" s="9">
        <v>3.1005917159763317</v>
      </c>
    </row>
    <row r="11700" spans="52:52" x14ac:dyDescent="0.25">
      <c r="AZ11700" s="9">
        <v>3.0532544378698225</v>
      </c>
    </row>
    <row r="11701" spans="52:52" x14ac:dyDescent="0.25">
      <c r="AZ11701" s="9">
        <v>3.1242603550295858</v>
      </c>
    </row>
    <row r="11702" spans="52:52" x14ac:dyDescent="0.25">
      <c r="AZ11702" s="9">
        <v>4.5917159763313604</v>
      </c>
    </row>
    <row r="11703" spans="52:52" x14ac:dyDescent="0.25">
      <c r="AZ11703" s="9">
        <v>1.514792899408284</v>
      </c>
    </row>
    <row r="11704" spans="52:52" x14ac:dyDescent="0.25">
      <c r="AZ11704" s="9">
        <v>3.9763313609467459</v>
      </c>
    </row>
    <row r="11705" spans="52:52" x14ac:dyDescent="0.25">
      <c r="AZ11705" s="9">
        <v>2.4852071005917162</v>
      </c>
    </row>
    <row r="11706" spans="52:52" x14ac:dyDescent="0.25">
      <c r="AZ11706" s="9">
        <v>4.449704142011834</v>
      </c>
    </row>
    <row r="11707" spans="52:52" x14ac:dyDescent="0.25">
      <c r="AZ11707" s="9">
        <v>3.4792899408284024</v>
      </c>
    </row>
    <row r="11708" spans="52:52" x14ac:dyDescent="0.25">
      <c r="AZ11708" s="9">
        <v>3.1005917159763308</v>
      </c>
    </row>
    <row r="11709" spans="52:52" x14ac:dyDescent="0.25">
      <c r="AZ11709" s="9">
        <v>3.3609467455621305</v>
      </c>
    </row>
    <row r="11710" spans="52:52" x14ac:dyDescent="0.25">
      <c r="AZ11710" s="9">
        <v>3.4792899408284019</v>
      </c>
    </row>
    <row r="11711" spans="52:52" x14ac:dyDescent="0.25">
      <c r="AZ11711" s="9">
        <v>3.1005917159763317</v>
      </c>
    </row>
    <row r="11712" spans="52:52" x14ac:dyDescent="0.25">
      <c r="AZ11712" s="9">
        <v>3.0532544378698225</v>
      </c>
    </row>
    <row r="11713" spans="52:52" x14ac:dyDescent="0.25">
      <c r="AZ11713" s="9">
        <v>3.1242603550295858</v>
      </c>
    </row>
    <row r="11714" spans="52:52" x14ac:dyDescent="0.25">
      <c r="AZ11714" s="9">
        <v>4.5917159763313604</v>
      </c>
    </row>
    <row r="11715" spans="52:52" x14ac:dyDescent="0.25">
      <c r="AZ11715" s="9">
        <v>1.514792899408284</v>
      </c>
    </row>
    <row r="11716" spans="52:52" x14ac:dyDescent="0.25">
      <c r="AZ11716" s="9">
        <v>3.9763313609467459</v>
      </c>
    </row>
    <row r="11717" spans="52:52" x14ac:dyDescent="0.25">
      <c r="AZ11717" s="9">
        <v>2.4852071005917162</v>
      </c>
    </row>
    <row r="11718" spans="52:52" x14ac:dyDescent="0.25">
      <c r="AZ11718" s="9">
        <v>4.449704142011834</v>
      </c>
    </row>
    <row r="11719" spans="52:52" x14ac:dyDescent="0.25">
      <c r="AZ11719" s="9">
        <v>3.4792899408284024</v>
      </c>
    </row>
    <row r="11720" spans="52:52" x14ac:dyDescent="0.25">
      <c r="AZ11720" s="9">
        <v>3.1005917159763308</v>
      </c>
    </row>
    <row r="11721" spans="52:52" x14ac:dyDescent="0.25">
      <c r="AZ11721" s="9">
        <v>3.3609467455621305</v>
      </c>
    </row>
    <row r="11722" spans="52:52" x14ac:dyDescent="0.25">
      <c r="AZ11722" s="9">
        <v>3.4792899408284019</v>
      </c>
    </row>
    <row r="11723" spans="52:52" x14ac:dyDescent="0.25">
      <c r="AZ11723" s="9">
        <v>3.1005917159763317</v>
      </c>
    </row>
    <row r="11724" spans="52:52" x14ac:dyDescent="0.25">
      <c r="AZ11724" s="9">
        <v>3.0532544378698225</v>
      </c>
    </row>
    <row r="11725" spans="52:52" x14ac:dyDescent="0.25">
      <c r="AZ11725" s="9">
        <v>3.1242603550295858</v>
      </c>
    </row>
    <row r="11726" spans="52:52" x14ac:dyDescent="0.25">
      <c r="AZ11726" s="9">
        <v>4.5917159763313604</v>
      </c>
    </row>
    <row r="11727" spans="52:52" x14ac:dyDescent="0.25">
      <c r="AZ11727" s="9">
        <v>1.514792899408284</v>
      </c>
    </row>
    <row r="11728" spans="52:52" x14ac:dyDescent="0.25">
      <c r="AZ11728" s="9">
        <v>3.9763313609467459</v>
      </c>
    </row>
    <row r="11729" spans="52:52" x14ac:dyDescent="0.25">
      <c r="AZ11729" s="9">
        <v>2.4852071005917162</v>
      </c>
    </row>
    <row r="11730" spans="52:52" x14ac:dyDescent="0.25">
      <c r="AZ11730" s="9">
        <v>4.449704142011834</v>
      </c>
    </row>
    <row r="11731" spans="52:52" x14ac:dyDescent="0.25">
      <c r="AZ11731" s="9">
        <v>3.4792899408284024</v>
      </c>
    </row>
    <row r="11732" spans="52:52" x14ac:dyDescent="0.25">
      <c r="AZ11732" s="9">
        <v>3.1005917159763308</v>
      </c>
    </row>
    <row r="11733" spans="52:52" x14ac:dyDescent="0.25">
      <c r="AZ11733" s="9">
        <v>3.3609467455621305</v>
      </c>
    </row>
    <row r="11734" spans="52:52" x14ac:dyDescent="0.25">
      <c r="AZ11734" s="9">
        <v>3.4792899408284019</v>
      </c>
    </row>
    <row r="11735" spans="52:52" x14ac:dyDescent="0.25">
      <c r="AZ11735" s="9">
        <v>3.1005917159763317</v>
      </c>
    </row>
    <row r="11736" spans="52:52" x14ac:dyDescent="0.25">
      <c r="AZ11736" s="9">
        <v>3.0532544378698225</v>
      </c>
    </row>
    <row r="11737" spans="52:52" x14ac:dyDescent="0.25">
      <c r="AZ11737" s="9">
        <v>3.1242603550295858</v>
      </c>
    </row>
    <row r="11738" spans="52:52" x14ac:dyDescent="0.25">
      <c r="AZ11738" s="9">
        <v>4.5917159763313604</v>
      </c>
    </row>
    <row r="11739" spans="52:52" x14ac:dyDescent="0.25">
      <c r="AZ11739" s="9">
        <v>1.514792899408284</v>
      </c>
    </row>
    <row r="11740" spans="52:52" x14ac:dyDescent="0.25">
      <c r="AZ11740" s="9">
        <v>3.9763313609467459</v>
      </c>
    </row>
    <row r="11741" spans="52:52" x14ac:dyDescent="0.25">
      <c r="AZ11741" s="9">
        <v>2.4852071005917162</v>
      </c>
    </row>
    <row r="11742" spans="52:52" x14ac:dyDescent="0.25">
      <c r="AZ11742" s="9">
        <v>4.449704142011834</v>
      </c>
    </row>
    <row r="11743" spans="52:52" x14ac:dyDescent="0.25">
      <c r="AZ11743" s="9">
        <v>3.4792899408284024</v>
      </c>
    </row>
    <row r="11744" spans="52:52" x14ac:dyDescent="0.25">
      <c r="AZ11744" s="9">
        <v>3.1005917159763308</v>
      </c>
    </row>
    <row r="11745" spans="52:52" x14ac:dyDescent="0.25">
      <c r="AZ11745" s="9">
        <v>3.3609467455621305</v>
      </c>
    </row>
    <row r="11746" spans="52:52" x14ac:dyDescent="0.25">
      <c r="AZ11746" s="9">
        <v>3.4792899408284019</v>
      </c>
    </row>
    <row r="11747" spans="52:52" x14ac:dyDescent="0.25">
      <c r="AZ11747" s="9">
        <v>3.1005917159763317</v>
      </c>
    </row>
    <row r="11748" spans="52:52" x14ac:dyDescent="0.25">
      <c r="AZ11748" s="9">
        <v>3.0532544378698225</v>
      </c>
    </row>
    <row r="11749" spans="52:52" x14ac:dyDescent="0.25">
      <c r="AZ11749" s="9">
        <v>3.1242603550295858</v>
      </c>
    </row>
    <row r="11750" spans="52:52" x14ac:dyDescent="0.25">
      <c r="AZ11750" s="9">
        <v>4.5917159763313604</v>
      </c>
    </row>
    <row r="11751" spans="52:52" x14ac:dyDescent="0.25">
      <c r="AZ11751" s="9">
        <v>1.514792899408284</v>
      </c>
    </row>
    <row r="11752" spans="52:52" x14ac:dyDescent="0.25">
      <c r="AZ11752" s="9">
        <v>3.9763313609467459</v>
      </c>
    </row>
    <row r="11753" spans="52:52" x14ac:dyDescent="0.25">
      <c r="AZ11753" s="9">
        <v>2.4852071005917162</v>
      </c>
    </row>
    <row r="11754" spans="52:52" x14ac:dyDescent="0.25">
      <c r="AZ11754" s="9">
        <v>4.449704142011834</v>
      </c>
    </row>
    <row r="11755" spans="52:52" x14ac:dyDescent="0.25">
      <c r="AZ11755" s="9">
        <v>3.4792899408284024</v>
      </c>
    </row>
    <row r="11756" spans="52:52" x14ac:dyDescent="0.25">
      <c r="AZ11756" s="9">
        <v>3.1005917159763308</v>
      </c>
    </row>
    <row r="11757" spans="52:52" x14ac:dyDescent="0.25">
      <c r="AZ11757" s="9">
        <v>3.3609467455621305</v>
      </c>
    </row>
    <row r="11758" spans="52:52" x14ac:dyDescent="0.25">
      <c r="AZ11758" s="9">
        <v>3.4792899408284019</v>
      </c>
    </row>
    <row r="11759" spans="52:52" x14ac:dyDescent="0.25">
      <c r="AZ11759" s="9">
        <v>3.1005917159763317</v>
      </c>
    </row>
    <row r="11760" spans="52:52" x14ac:dyDescent="0.25">
      <c r="AZ11760" s="9">
        <v>3.0532544378698225</v>
      </c>
    </row>
    <row r="11761" spans="52:52" x14ac:dyDescent="0.25">
      <c r="AZ11761" s="9">
        <v>3.1242603550295858</v>
      </c>
    </row>
    <row r="11762" spans="52:52" x14ac:dyDescent="0.25">
      <c r="AZ11762" s="9">
        <v>4.5917159763313604</v>
      </c>
    </row>
    <row r="11763" spans="52:52" x14ac:dyDescent="0.25">
      <c r="AZ11763" s="9">
        <v>1.514792899408284</v>
      </c>
    </row>
    <row r="11764" spans="52:52" x14ac:dyDescent="0.25">
      <c r="AZ11764" s="9">
        <v>3.9763313609467459</v>
      </c>
    </row>
    <row r="11765" spans="52:52" x14ac:dyDescent="0.25">
      <c r="AZ11765" s="9">
        <v>2.4852071005917162</v>
      </c>
    </row>
    <row r="11766" spans="52:52" x14ac:dyDescent="0.25">
      <c r="AZ11766" s="9">
        <v>4.449704142011834</v>
      </c>
    </row>
    <row r="11767" spans="52:52" x14ac:dyDescent="0.25">
      <c r="AZ11767" s="9">
        <v>3.4792899408284024</v>
      </c>
    </row>
    <row r="11768" spans="52:52" x14ac:dyDescent="0.25">
      <c r="AZ11768" s="9">
        <v>3.1005917159763308</v>
      </c>
    </row>
    <row r="11769" spans="52:52" x14ac:dyDescent="0.25">
      <c r="AZ11769" s="9">
        <v>3.3609467455621305</v>
      </c>
    </row>
    <row r="11770" spans="52:52" x14ac:dyDescent="0.25">
      <c r="AZ11770" s="9">
        <v>3.4792899408284019</v>
      </c>
    </row>
    <row r="11771" spans="52:52" x14ac:dyDescent="0.25">
      <c r="AZ11771" s="9">
        <v>3.1005917159763317</v>
      </c>
    </row>
    <row r="11772" spans="52:52" x14ac:dyDescent="0.25">
      <c r="AZ11772" s="9">
        <v>3.0532544378698225</v>
      </c>
    </row>
    <row r="11773" spans="52:52" x14ac:dyDescent="0.25">
      <c r="AZ11773" s="9">
        <v>3.1242603550295858</v>
      </c>
    </row>
    <row r="11774" spans="52:52" x14ac:dyDescent="0.25">
      <c r="AZ11774" s="9">
        <v>4.5917159763313604</v>
      </c>
    </row>
    <row r="11775" spans="52:52" x14ac:dyDescent="0.25">
      <c r="AZ11775" s="9">
        <v>1.514792899408284</v>
      </c>
    </row>
    <row r="11776" spans="52:52" x14ac:dyDescent="0.25">
      <c r="AZ11776" s="9">
        <v>3.9763313609467459</v>
      </c>
    </row>
    <row r="11777" spans="52:52" x14ac:dyDescent="0.25">
      <c r="AZ11777" s="9">
        <v>2.4852071005917162</v>
      </c>
    </row>
    <row r="11778" spans="52:52" x14ac:dyDescent="0.25">
      <c r="AZ11778" s="9">
        <v>4.449704142011834</v>
      </c>
    </row>
    <row r="11779" spans="52:52" x14ac:dyDescent="0.25">
      <c r="AZ11779" s="9">
        <v>3.4792899408284024</v>
      </c>
    </row>
    <row r="11780" spans="52:52" x14ac:dyDescent="0.25">
      <c r="AZ11780" s="9">
        <v>3.1005917159763308</v>
      </c>
    </row>
    <row r="11781" spans="52:52" x14ac:dyDescent="0.25">
      <c r="AZ11781" s="9">
        <v>3.3609467455621305</v>
      </c>
    </row>
    <row r="11782" spans="52:52" x14ac:dyDescent="0.25">
      <c r="AZ11782" s="9">
        <v>3.4792899408284019</v>
      </c>
    </row>
    <row r="11783" spans="52:52" x14ac:dyDescent="0.25">
      <c r="AZ11783" s="9">
        <v>3.1005917159763317</v>
      </c>
    </row>
    <row r="11784" spans="52:52" x14ac:dyDescent="0.25">
      <c r="AZ11784" s="9">
        <v>3.0532544378698225</v>
      </c>
    </row>
    <row r="11785" spans="52:52" x14ac:dyDescent="0.25">
      <c r="AZ11785" s="9">
        <v>3.1242603550295858</v>
      </c>
    </row>
    <row r="11786" spans="52:52" x14ac:dyDescent="0.25">
      <c r="AZ11786" s="9">
        <v>4.5917159763313604</v>
      </c>
    </row>
    <row r="11787" spans="52:52" x14ac:dyDescent="0.25">
      <c r="AZ11787" s="9">
        <v>1.514792899408284</v>
      </c>
    </row>
    <row r="11788" spans="52:52" x14ac:dyDescent="0.25">
      <c r="AZ11788" s="9">
        <v>3.9763313609467459</v>
      </c>
    </row>
    <row r="11789" spans="52:52" x14ac:dyDescent="0.25">
      <c r="AZ11789" s="9">
        <v>2.4852071005917162</v>
      </c>
    </row>
    <row r="11790" spans="52:52" x14ac:dyDescent="0.25">
      <c r="AZ11790" s="9">
        <v>4.449704142011834</v>
      </c>
    </row>
    <row r="11791" spans="52:52" x14ac:dyDescent="0.25">
      <c r="AZ11791" s="9">
        <v>3.4792899408284024</v>
      </c>
    </row>
    <row r="11792" spans="52:52" x14ac:dyDescent="0.25">
      <c r="AZ11792" s="9">
        <v>3.1005917159763308</v>
      </c>
    </row>
    <row r="11793" spans="52:52" x14ac:dyDescent="0.25">
      <c r="AZ11793" s="9">
        <v>3.3609467455621305</v>
      </c>
    </row>
    <row r="11794" spans="52:52" x14ac:dyDescent="0.25">
      <c r="AZ11794" s="9">
        <v>3.4792899408284019</v>
      </c>
    </row>
    <row r="11795" spans="52:52" x14ac:dyDescent="0.25">
      <c r="AZ11795" s="9">
        <v>3.1005917159763317</v>
      </c>
    </row>
    <row r="11796" spans="52:52" x14ac:dyDescent="0.25">
      <c r="AZ11796" s="9">
        <v>3.0532544378698225</v>
      </c>
    </row>
    <row r="11797" spans="52:52" x14ac:dyDescent="0.25">
      <c r="AZ11797" s="9">
        <v>3.1242603550295858</v>
      </c>
    </row>
    <row r="11798" spans="52:52" x14ac:dyDescent="0.25">
      <c r="AZ11798" s="9">
        <v>4.5917159763313604</v>
      </c>
    </row>
    <row r="11799" spans="52:52" x14ac:dyDescent="0.25">
      <c r="AZ11799" s="9">
        <v>1.514792899408284</v>
      </c>
    </row>
    <row r="11800" spans="52:52" x14ac:dyDescent="0.25">
      <c r="AZ11800" s="9">
        <v>3.9763313609467459</v>
      </c>
    </row>
    <row r="11801" spans="52:52" x14ac:dyDescent="0.25">
      <c r="AZ11801" s="9">
        <v>2.4852071005917162</v>
      </c>
    </row>
    <row r="11802" spans="52:52" x14ac:dyDescent="0.25">
      <c r="AZ11802" s="9">
        <v>4.449704142011834</v>
      </c>
    </row>
    <row r="11803" spans="52:52" x14ac:dyDescent="0.25">
      <c r="AZ11803" s="9">
        <v>3.4792899408284024</v>
      </c>
    </row>
    <row r="11804" spans="52:52" x14ac:dyDescent="0.25">
      <c r="AZ11804" s="9">
        <v>3.1005917159763308</v>
      </c>
    </row>
    <row r="11805" spans="52:52" x14ac:dyDescent="0.25">
      <c r="AZ11805" s="9">
        <v>3.3609467455621305</v>
      </c>
    </row>
    <row r="11806" spans="52:52" x14ac:dyDescent="0.25">
      <c r="AZ11806" s="9">
        <v>3.4792899408284019</v>
      </c>
    </row>
    <row r="11807" spans="52:52" x14ac:dyDescent="0.25">
      <c r="AZ11807" s="9">
        <v>3.1005917159763317</v>
      </c>
    </row>
    <row r="11808" spans="52:52" x14ac:dyDescent="0.25">
      <c r="AZ11808" s="9">
        <v>3.0532544378698225</v>
      </c>
    </row>
    <row r="11809" spans="52:52" x14ac:dyDescent="0.25">
      <c r="AZ11809" s="9">
        <v>3.1242603550295858</v>
      </c>
    </row>
    <row r="11810" spans="52:52" x14ac:dyDescent="0.25">
      <c r="AZ11810" s="9">
        <v>4.5917159763313604</v>
      </c>
    </row>
    <row r="11811" spans="52:52" x14ac:dyDescent="0.25">
      <c r="AZ11811" s="9">
        <v>1.514792899408284</v>
      </c>
    </row>
    <row r="11812" spans="52:52" x14ac:dyDescent="0.25">
      <c r="AZ11812" s="9">
        <v>3.9763313609467459</v>
      </c>
    </row>
    <row r="11813" spans="52:52" x14ac:dyDescent="0.25">
      <c r="AZ11813" s="9">
        <v>2.4852071005917162</v>
      </c>
    </row>
    <row r="11814" spans="52:52" x14ac:dyDescent="0.25">
      <c r="AZ11814" s="9">
        <v>4.449704142011834</v>
      </c>
    </row>
    <row r="11815" spans="52:52" x14ac:dyDescent="0.25">
      <c r="AZ11815" s="9">
        <v>3.4792899408284024</v>
      </c>
    </row>
    <row r="11816" spans="52:52" x14ac:dyDescent="0.25">
      <c r="AZ11816" s="9">
        <v>3.1005917159763308</v>
      </c>
    </row>
    <row r="11817" spans="52:52" x14ac:dyDescent="0.25">
      <c r="AZ11817" s="9">
        <v>3.3609467455621305</v>
      </c>
    </row>
    <row r="11818" spans="52:52" x14ac:dyDescent="0.25">
      <c r="AZ11818" s="9">
        <v>3.4792899408284019</v>
      </c>
    </row>
    <row r="11819" spans="52:52" x14ac:dyDescent="0.25">
      <c r="AZ11819" s="9">
        <v>3.1005917159763317</v>
      </c>
    </row>
    <row r="11820" spans="52:52" x14ac:dyDescent="0.25">
      <c r="AZ11820" s="9">
        <v>3.0532544378698225</v>
      </c>
    </row>
    <row r="11821" spans="52:52" x14ac:dyDescent="0.25">
      <c r="AZ11821" s="9">
        <v>3.1242603550295858</v>
      </c>
    </row>
    <row r="11822" spans="52:52" x14ac:dyDescent="0.25">
      <c r="AZ11822" s="9">
        <v>4.5917159763313604</v>
      </c>
    </row>
    <row r="11823" spans="52:52" x14ac:dyDescent="0.25">
      <c r="AZ11823" s="9">
        <v>1.514792899408284</v>
      </c>
    </row>
    <row r="11824" spans="52:52" x14ac:dyDescent="0.25">
      <c r="AZ11824" s="9">
        <v>3.9763313609467459</v>
      </c>
    </row>
    <row r="11825" spans="52:52" x14ac:dyDescent="0.25">
      <c r="AZ11825" s="9">
        <v>2.4852071005917162</v>
      </c>
    </row>
    <row r="11826" spans="52:52" x14ac:dyDescent="0.25">
      <c r="AZ11826" s="9">
        <v>4.449704142011834</v>
      </c>
    </row>
    <row r="11827" spans="52:52" x14ac:dyDescent="0.25">
      <c r="AZ11827" s="9">
        <v>3.4792899408284024</v>
      </c>
    </row>
    <row r="11828" spans="52:52" x14ac:dyDescent="0.25">
      <c r="AZ11828" s="9">
        <v>3.1005917159763308</v>
      </c>
    </row>
    <row r="11829" spans="52:52" x14ac:dyDescent="0.25">
      <c r="AZ11829" s="9">
        <v>3.3609467455621305</v>
      </c>
    </row>
    <row r="11830" spans="52:52" x14ac:dyDescent="0.25">
      <c r="AZ11830" s="9">
        <v>3.4792899408284019</v>
      </c>
    </row>
    <row r="11831" spans="52:52" x14ac:dyDescent="0.25">
      <c r="AZ11831" s="9">
        <v>3.1005917159763317</v>
      </c>
    </row>
    <row r="11832" spans="52:52" x14ac:dyDescent="0.25">
      <c r="AZ11832" s="9">
        <v>3.0532544378698225</v>
      </c>
    </row>
    <row r="11833" spans="52:52" x14ac:dyDescent="0.25">
      <c r="AZ11833" s="9">
        <v>3.1242603550295858</v>
      </c>
    </row>
    <row r="11834" spans="52:52" x14ac:dyDescent="0.25">
      <c r="AZ11834" s="9">
        <v>4.5917159763313604</v>
      </c>
    </row>
    <row r="11835" spans="52:52" x14ac:dyDescent="0.25">
      <c r="AZ11835" s="9">
        <v>1.514792899408284</v>
      </c>
    </row>
    <row r="11836" spans="52:52" x14ac:dyDescent="0.25">
      <c r="AZ11836" s="9">
        <v>3.9763313609467459</v>
      </c>
    </row>
    <row r="11837" spans="52:52" x14ac:dyDescent="0.25">
      <c r="AZ11837" s="9">
        <v>2.4852071005917162</v>
      </c>
    </row>
    <row r="11838" spans="52:52" x14ac:dyDescent="0.25">
      <c r="AZ11838" s="9">
        <v>4.449704142011834</v>
      </c>
    </row>
    <row r="11839" spans="52:52" x14ac:dyDescent="0.25">
      <c r="AZ11839" s="9">
        <v>3.4792899408284024</v>
      </c>
    </row>
    <row r="11840" spans="52:52" x14ac:dyDescent="0.25">
      <c r="AZ11840" s="9">
        <v>3.1005917159763308</v>
      </c>
    </row>
    <row r="11841" spans="52:52" x14ac:dyDescent="0.25">
      <c r="AZ11841" s="9">
        <v>3.3609467455621305</v>
      </c>
    </row>
    <row r="11842" spans="52:52" x14ac:dyDescent="0.25">
      <c r="AZ11842" s="9">
        <v>3.4792899408284019</v>
      </c>
    </row>
    <row r="11843" spans="52:52" x14ac:dyDescent="0.25">
      <c r="AZ11843" s="9">
        <v>3.1005917159763317</v>
      </c>
    </row>
    <row r="11844" spans="52:52" x14ac:dyDescent="0.25">
      <c r="AZ11844" s="9">
        <v>3.0532544378698225</v>
      </c>
    </row>
    <row r="11845" spans="52:52" x14ac:dyDescent="0.25">
      <c r="AZ11845" s="9">
        <v>3.1242603550295858</v>
      </c>
    </row>
    <row r="11846" spans="52:52" x14ac:dyDescent="0.25">
      <c r="AZ11846" s="9">
        <v>4.5917159763313604</v>
      </c>
    </row>
    <row r="11847" spans="52:52" x14ac:dyDescent="0.25">
      <c r="AZ11847" s="9">
        <v>1.514792899408284</v>
      </c>
    </row>
    <row r="11848" spans="52:52" x14ac:dyDescent="0.25">
      <c r="AZ11848" s="9">
        <v>3.9763313609467459</v>
      </c>
    </row>
    <row r="11849" spans="52:52" x14ac:dyDescent="0.25">
      <c r="AZ11849" s="9">
        <v>2.4852071005917162</v>
      </c>
    </row>
    <row r="11850" spans="52:52" x14ac:dyDescent="0.25">
      <c r="AZ11850" s="9">
        <v>4.449704142011834</v>
      </c>
    </row>
    <row r="11851" spans="52:52" x14ac:dyDescent="0.25">
      <c r="AZ11851" s="9">
        <v>3.4792899408284024</v>
      </c>
    </row>
    <row r="11852" spans="52:52" x14ac:dyDescent="0.25">
      <c r="AZ11852" s="9">
        <v>3.1005917159763308</v>
      </c>
    </row>
    <row r="11853" spans="52:52" x14ac:dyDescent="0.25">
      <c r="AZ11853" s="9">
        <v>3.3609467455621305</v>
      </c>
    </row>
    <row r="11854" spans="52:52" x14ac:dyDescent="0.25">
      <c r="AZ11854" s="9">
        <v>3.4792899408284019</v>
      </c>
    </row>
    <row r="11855" spans="52:52" x14ac:dyDescent="0.25">
      <c r="AZ11855" s="9">
        <v>3.1005917159763317</v>
      </c>
    </row>
    <row r="11856" spans="52:52" x14ac:dyDescent="0.25">
      <c r="AZ11856" s="9">
        <v>3.0532544378698225</v>
      </c>
    </row>
    <row r="11857" spans="52:52" x14ac:dyDescent="0.25">
      <c r="AZ11857" s="9">
        <v>3.1242603550295858</v>
      </c>
    </row>
    <row r="11858" spans="52:52" x14ac:dyDescent="0.25">
      <c r="AZ11858" s="9">
        <v>4.5917159763313604</v>
      </c>
    </row>
    <row r="11859" spans="52:52" x14ac:dyDescent="0.25">
      <c r="AZ11859" s="9">
        <v>1.514792899408284</v>
      </c>
    </row>
    <row r="11860" spans="52:52" x14ac:dyDescent="0.25">
      <c r="AZ11860" s="9">
        <v>3.9763313609467459</v>
      </c>
    </row>
    <row r="11861" spans="52:52" x14ac:dyDescent="0.25">
      <c r="AZ11861" s="9">
        <v>2.4852071005917162</v>
      </c>
    </row>
    <row r="11862" spans="52:52" x14ac:dyDescent="0.25">
      <c r="AZ11862" s="9">
        <v>4.449704142011834</v>
      </c>
    </row>
    <row r="11863" spans="52:52" x14ac:dyDescent="0.25">
      <c r="AZ11863" s="9">
        <v>3.4792899408284024</v>
      </c>
    </row>
    <row r="11864" spans="52:52" x14ac:dyDescent="0.25">
      <c r="AZ11864" s="9">
        <v>3.1005917159763308</v>
      </c>
    </row>
    <row r="11865" spans="52:52" x14ac:dyDescent="0.25">
      <c r="AZ11865" s="9">
        <v>3.3609467455621305</v>
      </c>
    </row>
    <row r="11866" spans="52:52" x14ac:dyDescent="0.25">
      <c r="AZ11866" s="9">
        <v>3.4792899408284019</v>
      </c>
    </row>
    <row r="11867" spans="52:52" x14ac:dyDescent="0.25">
      <c r="AZ11867" s="9">
        <v>3.1005917159763317</v>
      </c>
    </row>
    <row r="11868" spans="52:52" x14ac:dyDescent="0.25">
      <c r="AZ11868" s="9">
        <v>3.0532544378698225</v>
      </c>
    </row>
    <row r="11869" spans="52:52" x14ac:dyDescent="0.25">
      <c r="AZ11869" s="9">
        <v>3.1242603550295858</v>
      </c>
    </row>
    <row r="11870" spans="52:52" x14ac:dyDescent="0.25">
      <c r="AZ11870" s="9">
        <v>4.5917159763313604</v>
      </c>
    </row>
    <row r="11871" spans="52:52" x14ac:dyDescent="0.25">
      <c r="AZ11871" s="9">
        <v>1.514792899408284</v>
      </c>
    </row>
    <row r="11872" spans="52:52" x14ac:dyDescent="0.25">
      <c r="AZ11872" s="9">
        <v>3.9763313609467459</v>
      </c>
    </row>
    <row r="11873" spans="52:52" x14ac:dyDescent="0.25">
      <c r="AZ11873" s="9">
        <v>2.4852071005917162</v>
      </c>
    </row>
    <row r="11874" spans="52:52" x14ac:dyDescent="0.25">
      <c r="AZ11874" s="9">
        <v>4.449704142011834</v>
      </c>
    </row>
    <row r="11875" spans="52:52" x14ac:dyDescent="0.25">
      <c r="AZ11875" s="9">
        <v>3.4792899408284024</v>
      </c>
    </row>
    <row r="11876" spans="52:52" x14ac:dyDescent="0.25">
      <c r="AZ11876" s="9">
        <v>3.1005917159763308</v>
      </c>
    </row>
    <row r="11877" spans="52:52" x14ac:dyDescent="0.25">
      <c r="AZ11877" s="9">
        <v>3.3609467455621305</v>
      </c>
    </row>
    <row r="11878" spans="52:52" x14ac:dyDescent="0.25">
      <c r="AZ11878" s="9">
        <v>3.4792899408284019</v>
      </c>
    </row>
    <row r="11879" spans="52:52" x14ac:dyDescent="0.25">
      <c r="AZ11879" s="9">
        <v>3.1005917159763317</v>
      </c>
    </row>
    <row r="11880" spans="52:52" x14ac:dyDescent="0.25">
      <c r="AZ11880" s="9">
        <v>3.0532544378698225</v>
      </c>
    </row>
    <row r="11881" spans="52:52" x14ac:dyDescent="0.25">
      <c r="AZ11881" s="9">
        <v>3.1242603550295858</v>
      </c>
    </row>
    <row r="11882" spans="52:52" x14ac:dyDescent="0.25">
      <c r="AZ11882" s="9">
        <v>4.5917159763313604</v>
      </c>
    </row>
    <row r="11883" spans="52:52" x14ac:dyDescent="0.25">
      <c r="AZ11883" s="9">
        <v>1.514792899408284</v>
      </c>
    </row>
    <row r="11884" spans="52:52" x14ac:dyDescent="0.25">
      <c r="AZ11884" s="9">
        <v>3.9763313609467459</v>
      </c>
    </row>
    <row r="11885" spans="52:52" x14ac:dyDescent="0.25">
      <c r="AZ11885" s="9">
        <v>2.4852071005917162</v>
      </c>
    </row>
    <row r="11886" spans="52:52" x14ac:dyDescent="0.25">
      <c r="AZ11886" s="9">
        <v>4.449704142011834</v>
      </c>
    </row>
    <row r="11887" spans="52:52" x14ac:dyDescent="0.25">
      <c r="AZ11887" s="9">
        <v>3.4792899408284024</v>
      </c>
    </row>
    <row r="11888" spans="52:52" x14ac:dyDescent="0.25">
      <c r="AZ11888" s="9">
        <v>3.1005917159763308</v>
      </c>
    </row>
    <row r="11889" spans="52:52" x14ac:dyDescent="0.25">
      <c r="AZ11889" s="9">
        <v>3.3609467455621305</v>
      </c>
    </row>
    <row r="11890" spans="52:52" x14ac:dyDescent="0.25">
      <c r="AZ11890" s="9">
        <v>3.4792899408284019</v>
      </c>
    </row>
    <row r="11891" spans="52:52" x14ac:dyDescent="0.25">
      <c r="AZ11891" s="9">
        <v>3.1005917159763317</v>
      </c>
    </row>
    <row r="11892" spans="52:52" x14ac:dyDescent="0.25">
      <c r="AZ11892" s="9">
        <v>3.0532544378698225</v>
      </c>
    </row>
    <row r="11893" spans="52:52" x14ac:dyDescent="0.25">
      <c r="AZ11893" s="9">
        <v>3.1242603550295858</v>
      </c>
    </row>
    <row r="11894" spans="52:52" x14ac:dyDescent="0.25">
      <c r="AZ11894" s="9">
        <v>4.5917159763313604</v>
      </c>
    </row>
    <row r="11895" spans="52:52" x14ac:dyDescent="0.25">
      <c r="AZ11895" s="9">
        <v>1.514792899408284</v>
      </c>
    </row>
    <row r="11896" spans="52:52" x14ac:dyDescent="0.25">
      <c r="AZ11896" s="9">
        <v>3.9763313609467459</v>
      </c>
    </row>
    <row r="11897" spans="52:52" x14ac:dyDescent="0.25">
      <c r="AZ11897" s="9">
        <v>2.4852071005917162</v>
      </c>
    </row>
    <row r="11898" spans="52:52" x14ac:dyDescent="0.25">
      <c r="AZ11898" s="9">
        <v>4.449704142011834</v>
      </c>
    </row>
    <row r="11899" spans="52:52" x14ac:dyDescent="0.25">
      <c r="AZ11899" s="9">
        <v>3.4792899408284024</v>
      </c>
    </row>
    <row r="11900" spans="52:52" x14ac:dyDescent="0.25">
      <c r="AZ11900" s="9">
        <v>3.1005917159763308</v>
      </c>
    </row>
    <row r="11901" spans="52:52" x14ac:dyDescent="0.25">
      <c r="AZ11901" s="9">
        <v>3.3609467455621305</v>
      </c>
    </row>
    <row r="11902" spans="52:52" x14ac:dyDescent="0.25">
      <c r="AZ11902" s="9">
        <v>3.4792899408284019</v>
      </c>
    </row>
    <row r="11903" spans="52:52" x14ac:dyDescent="0.25">
      <c r="AZ11903" s="9">
        <v>3.1005917159763317</v>
      </c>
    </row>
    <row r="11904" spans="52:52" x14ac:dyDescent="0.25">
      <c r="AZ11904" s="9">
        <v>3.0532544378698225</v>
      </c>
    </row>
    <row r="11905" spans="52:52" x14ac:dyDescent="0.25">
      <c r="AZ11905" s="9">
        <v>3.1242603550295858</v>
      </c>
    </row>
    <row r="11906" spans="52:52" x14ac:dyDescent="0.25">
      <c r="AZ11906" s="9">
        <v>4.5917159763313604</v>
      </c>
    </row>
    <row r="11907" spans="52:52" x14ac:dyDescent="0.25">
      <c r="AZ11907" s="9">
        <v>1.514792899408284</v>
      </c>
    </row>
    <row r="11908" spans="52:52" x14ac:dyDescent="0.25">
      <c r="AZ11908" s="9">
        <v>3.9763313609467459</v>
      </c>
    </row>
    <row r="11909" spans="52:52" x14ac:dyDescent="0.25">
      <c r="AZ11909" s="9">
        <v>2.4852071005917162</v>
      </c>
    </row>
    <row r="11910" spans="52:52" x14ac:dyDescent="0.25">
      <c r="AZ11910" s="9">
        <v>4.449704142011834</v>
      </c>
    </row>
    <row r="11911" spans="52:52" x14ac:dyDescent="0.25">
      <c r="AZ11911" s="9">
        <v>3.4792899408284024</v>
      </c>
    </row>
    <row r="11912" spans="52:52" x14ac:dyDescent="0.25">
      <c r="AZ11912" s="9">
        <v>3.1005917159763308</v>
      </c>
    </row>
    <row r="11913" spans="52:52" x14ac:dyDescent="0.25">
      <c r="AZ11913" s="9">
        <v>3.3609467455621305</v>
      </c>
    </row>
    <row r="11914" spans="52:52" x14ac:dyDescent="0.25">
      <c r="AZ11914" s="9">
        <v>3.4792899408284019</v>
      </c>
    </row>
    <row r="11915" spans="52:52" x14ac:dyDescent="0.25">
      <c r="AZ11915" s="9">
        <v>3.1005917159763317</v>
      </c>
    </row>
    <row r="11916" spans="52:52" x14ac:dyDescent="0.25">
      <c r="AZ11916" s="9">
        <v>3.0532544378698225</v>
      </c>
    </row>
    <row r="11917" spans="52:52" x14ac:dyDescent="0.25">
      <c r="AZ11917" s="9">
        <v>3.1242603550295858</v>
      </c>
    </row>
    <row r="11918" spans="52:52" x14ac:dyDescent="0.25">
      <c r="AZ11918" s="9">
        <v>4.5917159763313604</v>
      </c>
    </row>
    <row r="11919" spans="52:52" x14ac:dyDescent="0.25">
      <c r="AZ11919" s="9">
        <v>1.514792899408284</v>
      </c>
    </row>
    <row r="11920" spans="52:52" x14ac:dyDescent="0.25">
      <c r="AZ11920" s="9">
        <v>3.9763313609467459</v>
      </c>
    </row>
    <row r="11921" spans="52:52" x14ac:dyDescent="0.25">
      <c r="AZ11921" s="9">
        <v>2.4852071005917162</v>
      </c>
    </row>
    <row r="11922" spans="52:52" x14ac:dyDescent="0.25">
      <c r="AZ11922" s="9">
        <v>4.449704142011834</v>
      </c>
    </row>
    <row r="11923" spans="52:52" x14ac:dyDescent="0.25">
      <c r="AZ11923" s="9">
        <v>3.4792899408284024</v>
      </c>
    </row>
    <row r="11924" spans="52:52" x14ac:dyDescent="0.25">
      <c r="AZ11924" s="9">
        <v>3.1005917159763308</v>
      </c>
    </row>
    <row r="11925" spans="52:52" x14ac:dyDescent="0.25">
      <c r="AZ11925" s="9">
        <v>3.3609467455621305</v>
      </c>
    </row>
    <row r="11926" spans="52:52" x14ac:dyDescent="0.25">
      <c r="AZ11926" s="9">
        <v>3.4792899408284019</v>
      </c>
    </row>
    <row r="11927" spans="52:52" x14ac:dyDescent="0.25">
      <c r="AZ11927" s="9">
        <v>3.1005917159763317</v>
      </c>
    </row>
    <row r="11928" spans="52:52" x14ac:dyDescent="0.25">
      <c r="AZ11928" s="9">
        <v>3.0532544378698225</v>
      </c>
    </row>
    <row r="11929" spans="52:52" x14ac:dyDescent="0.25">
      <c r="AZ11929" s="9">
        <v>3.1242603550295858</v>
      </c>
    </row>
    <row r="11930" spans="52:52" x14ac:dyDescent="0.25">
      <c r="AZ11930" s="9">
        <v>4.5917159763313604</v>
      </c>
    </row>
    <row r="11931" spans="52:52" x14ac:dyDescent="0.25">
      <c r="AZ11931" s="9">
        <v>1.514792899408284</v>
      </c>
    </row>
    <row r="11932" spans="52:52" x14ac:dyDescent="0.25">
      <c r="AZ11932" s="9">
        <v>3.9763313609467459</v>
      </c>
    </row>
    <row r="11933" spans="52:52" x14ac:dyDescent="0.25">
      <c r="AZ11933" s="9">
        <v>2.4852071005917162</v>
      </c>
    </row>
    <row r="11934" spans="52:52" x14ac:dyDescent="0.25">
      <c r="AZ11934" s="9">
        <v>4.449704142011834</v>
      </c>
    </row>
    <row r="11935" spans="52:52" x14ac:dyDescent="0.25">
      <c r="AZ11935" s="9">
        <v>3.4792899408284024</v>
      </c>
    </row>
    <row r="11936" spans="52:52" x14ac:dyDescent="0.25">
      <c r="AZ11936" s="9">
        <v>3.1005917159763308</v>
      </c>
    </row>
    <row r="11937" spans="52:52" x14ac:dyDescent="0.25">
      <c r="AZ11937" s="9">
        <v>3.3609467455621305</v>
      </c>
    </row>
    <row r="11938" spans="52:52" x14ac:dyDescent="0.25">
      <c r="AZ11938" s="9">
        <v>3.4792899408284019</v>
      </c>
    </row>
    <row r="11939" spans="52:52" x14ac:dyDescent="0.25">
      <c r="AZ11939" s="9">
        <v>3.1005917159763317</v>
      </c>
    </row>
    <row r="11940" spans="52:52" x14ac:dyDescent="0.25">
      <c r="AZ11940" s="9">
        <v>3.0532544378698225</v>
      </c>
    </row>
    <row r="11941" spans="52:52" x14ac:dyDescent="0.25">
      <c r="AZ11941" s="9">
        <v>3.1242603550295858</v>
      </c>
    </row>
    <row r="11942" spans="52:52" x14ac:dyDescent="0.25">
      <c r="AZ11942" s="9">
        <v>4.5917159763313604</v>
      </c>
    </row>
    <row r="11943" spans="52:52" x14ac:dyDescent="0.25">
      <c r="AZ11943" s="9">
        <v>1.514792899408284</v>
      </c>
    </row>
    <row r="11944" spans="52:52" x14ac:dyDescent="0.25">
      <c r="AZ11944" s="9">
        <v>3.9763313609467459</v>
      </c>
    </row>
    <row r="11945" spans="52:52" x14ac:dyDescent="0.25">
      <c r="AZ11945" s="9">
        <v>2.4852071005917162</v>
      </c>
    </row>
    <row r="11946" spans="52:52" x14ac:dyDescent="0.25">
      <c r="AZ11946" s="9">
        <v>4.449704142011834</v>
      </c>
    </row>
    <row r="11947" spans="52:52" x14ac:dyDescent="0.25">
      <c r="AZ11947" s="9">
        <v>3.4792899408284024</v>
      </c>
    </row>
    <row r="11948" spans="52:52" x14ac:dyDescent="0.25">
      <c r="AZ11948" s="9">
        <v>3.1005917159763308</v>
      </c>
    </row>
    <row r="11949" spans="52:52" x14ac:dyDescent="0.25">
      <c r="AZ11949" s="9">
        <v>3.3609467455621305</v>
      </c>
    </row>
    <row r="11950" spans="52:52" x14ac:dyDescent="0.25">
      <c r="AZ11950" s="9">
        <v>3.4792899408284019</v>
      </c>
    </row>
    <row r="11951" spans="52:52" x14ac:dyDescent="0.25">
      <c r="AZ11951" s="9">
        <v>3.1005917159763317</v>
      </c>
    </row>
    <row r="11952" spans="52:52" x14ac:dyDescent="0.25">
      <c r="AZ11952" s="9">
        <v>3.0532544378698225</v>
      </c>
    </row>
    <row r="11953" spans="52:52" x14ac:dyDescent="0.25">
      <c r="AZ11953" s="9">
        <v>3.1242603550295858</v>
      </c>
    </row>
    <row r="11954" spans="52:52" x14ac:dyDescent="0.25">
      <c r="AZ11954" s="9">
        <v>4.5917159763313604</v>
      </c>
    </row>
    <row r="11955" spans="52:52" x14ac:dyDescent="0.25">
      <c r="AZ11955" s="9">
        <v>1.514792899408284</v>
      </c>
    </row>
    <row r="11956" spans="52:52" x14ac:dyDescent="0.25">
      <c r="AZ11956" s="9">
        <v>3.9763313609467459</v>
      </c>
    </row>
    <row r="11957" spans="52:52" x14ac:dyDescent="0.25">
      <c r="AZ11957" s="9">
        <v>2.4852071005917162</v>
      </c>
    </row>
    <row r="11958" spans="52:52" x14ac:dyDescent="0.25">
      <c r="AZ11958" s="9">
        <v>4.449704142011834</v>
      </c>
    </row>
    <row r="11959" spans="52:52" x14ac:dyDescent="0.25">
      <c r="AZ11959" s="9">
        <v>3.4792899408284024</v>
      </c>
    </row>
    <row r="11960" spans="52:52" x14ac:dyDescent="0.25">
      <c r="AZ11960" s="9">
        <v>3.1005917159763308</v>
      </c>
    </row>
    <row r="11961" spans="52:52" x14ac:dyDescent="0.25">
      <c r="AZ11961" s="9">
        <v>3.3609467455621305</v>
      </c>
    </row>
    <row r="11962" spans="52:52" x14ac:dyDescent="0.25">
      <c r="AZ11962" s="9">
        <v>3.4792899408284019</v>
      </c>
    </row>
    <row r="11963" spans="52:52" x14ac:dyDescent="0.25">
      <c r="AZ11963" s="9">
        <v>3.1005917159763317</v>
      </c>
    </row>
    <row r="11964" spans="52:52" x14ac:dyDescent="0.25">
      <c r="AZ11964" s="9">
        <v>3.0532544378698225</v>
      </c>
    </row>
    <row r="11965" spans="52:52" x14ac:dyDescent="0.25">
      <c r="AZ11965" s="9">
        <v>3.1242603550295858</v>
      </c>
    </row>
    <row r="11966" spans="52:52" x14ac:dyDescent="0.25">
      <c r="AZ11966" s="9">
        <v>4.5917159763313604</v>
      </c>
    </row>
    <row r="11967" spans="52:52" x14ac:dyDescent="0.25">
      <c r="AZ11967" s="9">
        <v>1.514792899408284</v>
      </c>
    </row>
    <row r="11968" spans="52:52" x14ac:dyDescent="0.25">
      <c r="AZ11968" s="9">
        <v>3.9763313609467459</v>
      </c>
    </row>
    <row r="11969" spans="52:52" x14ac:dyDescent="0.25">
      <c r="AZ11969" s="9">
        <v>2.4852071005917162</v>
      </c>
    </row>
    <row r="11970" spans="52:52" x14ac:dyDescent="0.25">
      <c r="AZ11970" s="9">
        <v>4.449704142011834</v>
      </c>
    </row>
    <row r="11971" spans="52:52" x14ac:dyDescent="0.25">
      <c r="AZ11971" s="9">
        <v>3.4792899408284024</v>
      </c>
    </row>
    <row r="11972" spans="52:52" x14ac:dyDescent="0.25">
      <c r="AZ11972" s="9">
        <v>3.1005917159763308</v>
      </c>
    </row>
    <row r="11973" spans="52:52" x14ac:dyDescent="0.25">
      <c r="AZ11973" s="9">
        <v>3.3609467455621305</v>
      </c>
    </row>
    <row r="11974" spans="52:52" x14ac:dyDescent="0.25">
      <c r="AZ11974" s="9">
        <v>3.4792899408284019</v>
      </c>
    </row>
    <row r="11975" spans="52:52" x14ac:dyDescent="0.25">
      <c r="AZ11975" s="9">
        <v>3.1005917159763317</v>
      </c>
    </row>
    <row r="11976" spans="52:52" x14ac:dyDescent="0.25">
      <c r="AZ11976" s="9">
        <v>3.0532544378698225</v>
      </c>
    </row>
    <row r="11977" spans="52:52" x14ac:dyDescent="0.25">
      <c r="AZ11977" s="9">
        <v>3.1242603550295858</v>
      </c>
    </row>
    <row r="11978" spans="52:52" x14ac:dyDescent="0.25">
      <c r="AZ11978" s="9">
        <v>4.5917159763313604</v>
      </c>
    </row>
    <row r="11979" spans="52:52" x14ac:dyDescent="0.25">
      <c r="AZ11979" s="9">
        <v>1.514792899408284</v>
      </c>
    </row>
    <row r="11980" spans="52:52" x14ac:dyDescent="0.25">
      <c r="AZ11980" s="9">
        <v>3.9763313609467459</v>
      </c>
    </row>
    <row r="11981" spans="52:52" x14ac:dyDescent="0.25">
      <c r="AZ11981" s="9">
        <v>2.4852071005917162</v>
      </c>
    </row>
    <row r="11982" spans="52:52" x14ac:dyDescent="0.25">
      <c r="AZ11982" s="9">
        <v>4.449704142011834</v>
      </c>
    </row>
    <row r="11983" spans="52:52" x14ac:dyDescent="0.25">
      <c r="AZ11983" s="9">
        <v>3.4792899408284024</v>
      </c>
    </row>
    <row r="11984" spans="52:52" x14ac:dyDescent="0.25">
      <c r="AZ11984" s="9">
        <v>3.1005917159763308</v>
      </c>
    </row>
    <row r="11985" spans="52:52" x14ac:dyDescent="0.25">
      <c r="AZ11985" s="9">
        <v>3.3609467455621305</v>
      </c>
    </row>
    <row r="11986" spans="52:52" x14ac:dyDescent="0.25">
      <c r="AZ11986" s="9">
        <v>3.4792899408284019</v>
      </c>
    </row>
    <row r="11987" spans="52:52" x14ac:dyDescent="0.25">
      <c r="AZ11987" s="9">
        <v>3.1005917159763317</v>
      </c>
    </row>
    <row r="11988" spans="52:52" x14ac:dyDescent="0.25">
      <c r="AZ11988" s="9">
        <v>3.0532544378698225</v>
      </c>
    </row>
    <row r="11989" spans="52:52" x14ac:dyDescent="0.25">
      <c r="AZ11989" s="9">
        <v>3.1242603550295858</v>
      </c>
    </row>
    <row r="11990" spans="52:52" x14ac:dyDescent="0.25">
      <c r="AZ11990" s="9">
        <v>4.5917159763313604</v>
      </c>
    </row>
    <row r="11991" spans="52:52" x14ac:dyDescent="0.25">
      <c r="AZ11991" s="9">
        <v>1.514792899408284</v>
      </c>
    </row>
    <row r="11992" spans="52:52" x14ac:dyDescent="0.25">
      <c r="AZ11992" s="9">
        <v>3.9763313609467459</v>
      </c>
    </row>
    <row r="11993" spans="52:52" x14ac:dyDescent="0.25">
      <c r="AZ11993" s="9">
        <v>2.4852071005917162</v>
      </c>
    </row>
    <row r="11994" spans="52:52" x14ac:dyDescent="0.25">
      <c r="AZ11994" s="9">
        <v>4.449704142011834</v>
      </c>
    </row>
    <row r="11995" spans="52:52" x14ac:dyDescent="0.25">
      <c r="AZ11995" s="9">
        <v>3.4792899408284024</v>
      </c>
    </row>
    <row r="11996" spans="52:52" x14ac:dyDescent="0.25">
      <c r="AZ11996" s="9">
        <v>3.1005917159763308</v>
      </c>
    </row>
    <row r="11997" spans="52:52" x14ac:dyDescent="0.25">
      <c r="AZ11997" s="9">
        <v>3.3609467455621305</v>
      </c>
    </row>
    <row r="11998" spans="52:52" x14ac:dyDescent="0.25">
      <c r="AZ11998" s="9">
        <v>3.4792899408284019</v>
      </c>
    </row>
    <row r="11999" spans="52:52" x14ac:dyDescent="0.25">
      <c r="AZ11999" s="9">
        <v>3.1005917159763317</v>
      </c>
    </row>
    <row r="12000" spans="52:52" x14ac:dyDescent="0.25">
      <c r="AZ12000" s="9">
        <v>3.0532544378698225</v>
      </c>
    </row>
    <row r="12001" spans="52:52" x14ac:dyDescent="0.25">
      <c r="AZ12001" s="9">
        <v>3.1242603550295858</v>
      </c>
    </row>
    <row r="12002" spans="52:52" x14ac:dyDescent="0.25">
      <c r="AZ12002" s="9">
        <v>4.5917159763313604</v>
      </c>
    </row>
    <row r="12003" spans="52:52" x14ac:dyDescent="0.25">
      <c r="AZ12003" s="9">
        <v>1.514792899408284</v>
      </c>
    </row>
    <row r="12004" spans="52:52" x14ac:dyDescent="0.25">
      <c r="AZ12004" s="9">
        <v>3.9763313609467459</v>
      </c>
    </row>
    <row r="12005" spans="52:52" x14ac:dyDescent="0.25">
      <c r="AZ12005" s="9">
        <v>2.4852071005917162</v>
      </c>
    </row>
    <row r="12006" spans="52:52" x14ac:dyDescent="0.25">
      <c r="AZ12006" s="9">
        <v>4.449704142011834</v>
      </c>
    </row>
    <row r="12007" spans="52:52" x14ac:dyDescent="0.25">
      <c r="AZ12007" s="9">
        <v>3.4792899408284024</v>
      </c>
    </row>
    <row r="12008" spans="52:52" x14ac:dyDescent="0.25">
      <c r="AZ12008" s="9">
        <v>3.1005917159763308</v>
      </c>
    </row>
    <row r="12009" spans="52:52" x14ac:dyDescent="0.25">
      <c r="AZ12009" s="9">
        <v>3.3609467455621305</v>
      </c>
    </row>
    <row r="12010" spans="52:52" x14ac:dyDescent="0.25">
      <c r="AZ12010" s="9">
        <v>3.4792899408284019</v>
      </c>
    </row>
    <row r="12011" spans="52:52" x14ac:dyDescent="0.25">
      <c r="AZ12011" s="9">
        <v>3.1005917159763317</v>
      </c>
    </row>
    <row r="12012" spans="52:52" x14ac:dyDescent="0.25">
      <c r="AZ12012" s="9">
        <v>3.0532544378698225</v>
      </c>
    </row>
    <row r="12013" spans="52:52" x14ac:dyDescent="0.25">
      <c r="AZ12013" s="9">
        <v>3.1242603550295858</v>
      </c>
    </row>
    <row r="12014" spans="52:52" x14ac:dyDescent="0.25">
      <c r="AZ12014" s="9">
        <v>4.5917159763313604</v>
      </c>
    </row>
    <row r="12015" spans="52:52" x14ac:dyDescent="0.25">
      <c r="AZ12015" s="9">
        <v>1.514792899408284</v>
      </c>
    </row>
    <row r="12016" spans="52:52" x14ac:dyDescent="0.25">
      <c r="AZ12016" s="9">
        <v>3.9763313609467459</v>
      </c>
    </row>
    <row r="12017" spans="52:52" x14ac:dyDescent="0.25">
      <c r="AZ12017" s="9">
        <v>2.4852071005917162</v>
      </c>
    </row>
    <row r="12018" spans="52:52" x14ac:dyDescent="0.25">
      <c r="AZ12018" s="9">
        <v>4.449704142011834</v>
      </c>
    </row>
    <row r="12019" spans="52:52" x14ac:dyDescent="0.25">
      <c r="AZ12019" s="9">
        <v>3.4792899408284024</v>
      </c>
    </row>
    <row r="12020" spans="52:52" x14ac:dyDescent="0.25">
      <c r="AZ12020" s="9">
        <v>3.1005917159763308</v>
      </c>
    </row>
    <row r="12021" spans="52:52" x14ac:dyDescent="0.25">
      <c r="AZ12021" s="9">
        <v>3.3609467455621305</v>
      </c>
    </row>
    <row r="12022" spans="52:52" x14ac:dyDescent="0.25">
      <c r="AZ12022" s="9">
        <v>3.4792899408284019</v>
      </c>
    </row>
    <row r="12023" spans="52:52" x14ac:dyDescent="0.25">
      <c r="AZ12023" s="9">
        <v>3.1005917159763317</v>
      </c>
    </row>
    <row r="12024" spans="52:52" x14ac:dyDescent="0.25">
      <c r="AZ12024" s="9">
        <v>3.0532544378698225</v>
      </c>
    </row>
    <row r="12025" spans="52:52" x14ac:dyDescent="0.25">
      <c r="AZ12025" s="9">
        <v>3.1242603550295858</v>
      </c>
    </row>
    <row r="12026" spans="52:52" x14ac:dyDescent="0.25">
      <c r="AZ12026" s="9">
        <v>4.5917159763313604</v>
      </c>
    </row>
    <row r="12027" spans="52:52" x14ac:dyDescent="0.25">
      <c r="AZ12027" s="9">
        <v>1.514792899408284</v>
      </c>
    </row>
    <row r="12028" spans="52:52" x14ac:dyDescent="0.25">
      <c r="AZ12028" s="9">
        <v>3.9763313609467459</v>
      </c>
    </row>
    <row r="12029" spans="52:52" x14ac:dyDescent="0.25">
      <c r="AZ12029" s="9">
        <v>2.4852071005917162</v>
      </c>
    </row>
    <row r="12030" spans="52:52" x14ac:dyDescent="0.25">
      <c r="AZ12030" s="9">
        <v>4.449704142011834</v>
      </c>
    </row>
    <row r="12031" spans="52:52" x14ac:dyDescent="0.25">
      <c r="AZ12031" s="9">
        <v>3.4792899408284024</v>
      </c>
    </row>
    <row r="12032" spans="52:52" x14ac:dyDescent="0.25">
      <c r="AZ12032" s="9">
        <v>3.1005917159763308</v>
      </c>
    </row>
    <row r="12033" spans="52:52" x14ac:dyDescent="0.25">
      <c r="AZ12033" s="9">
        <v>3.3609467455621305</v>
      </c>
    </row>
    <row r="12034" spans="52:52" x14ac:dyDescent="0.25">
      <c r="AZ12034" s="9">
        <v>3.4792899408284019</v>
      </c>
    </row>
    <row r="12035" spans="52:52" x14ac:dyDescent="0.25">
      <c r="AZ12035" s="9">
        <v>3.1005917159763317</v>
      </c>
    </row>
    <row r="12036" spans="52:52" x14ac:dyDescent="0.25">
      <c r="AZ12036" s="9">
        <v>3.0532544378698225</v>
      </c>
    </row>
    <row r="12037" spans="52:52" x14ac:dyDescent="0.25">
      <c r="AZ12037" s="9">
        <v>3.1242603550295858</v>
      </c>
    </row>
    <row r="12038" spans="52:52" x14ac:dyDescent="0.25">
      <c r="AZ12038" s="9">
        <v>4.5917159763313604</v>
      </c>
    </row>
    <row r="12039" spans="52:52" x14ac:dyDescent="0.25">
      <c r="AZ12039" s="9">
        <v>1.514792899408284</v>
      </c>
    </row>
    <row r="12040" spans="52:52" x14ac:dyDescent="0.25">
      <c r="AZ12040" s="9">
        <v>3.9763313609467459</v>
      </c>
    </row>
    <row r="12041" spans="52:52" x14ac:dyDescent="0.25">
      <c r="AZ12041" s="9">
        <v>2.4852071005917162</v>
      </c>
    </row>
    <row r="12042" spans="52:52" x14ac:dyDescent="0.25">
      <c r="AZ12042" s="9">
        <v>4.449704142011834</v>
      </c>
    </row>
    <row r="12043" spans="52:52" x14ac:dyDescent="0.25">
      <c r="AZ12043" s="9">
        <v>3.4792899408284024</v>
      </c>
    </row>
    <row r="12044" spans="52:52" x14ac:dyDescent="0.25">
      <c r="AZ12044" s="9">
        <v>3.1005917159763308</v>
      </c>
    </row>
    <row r="12045" spans="52:52" x14ac:dyDescent="0.25">
      <c r="AZ12045" s="9">
        <v>3.3609467455621305</v>
      </c>
    </row>
    <row r="12046" spans="52:52" x14ac:dyDescent="0.25">
      <c r="AZ12046" s="9">
        <v>3.4792899408284019</v>
      </c>
    </row>
    <row r="12047" spans="52:52" x14ac:dyDescent="0.25">
      <c r="AZ12047" s="9">
        <v>3.1005917159763317</v>
      </c>
    </row>
    <row r="12048" spans="52:52" x14ac:dyDescent="0.25">
      <c r="AZ12048" s="9">
        <v>3.0532544378698225</v>
      </c>
    </row>
    <row r="12049" spans="52:52" x14ac:dyDescent="0.25">
      <c r="AZ12049" s="9">
        <v>3.1242603550295858</v>
      </c>
    </row>
    <row r="12050" spans="52:52" x14ac:dyDescent="0.25">
      <c r="AZ12050" s="9">
        <v>4.5917159763313604</v>
      </c>
    </row>
    <row r="12051" spans="52:52" x14ac:dyDescent="0.25">
      <c r="AZ12051" s="9">
        <v>1.514792899408284</v>
      </c>
    </row>
    <row r="12052" spans="52:52" x14ac:dyDescent="0.25">
      <c r="AZ12052" s="9">
        <v>3.9763313609467459</v>
      </c>
    </row>
    <row r="12053" spans="52:52" x14ac:dyDescent="0.25">
      <c r="AZ12053" s="9">
        <v>2.4852071005917162</v>
      </c>
    </row>
    <row r="12054" spans="52:52" x14ac:dyDescent="0.25">
      <c r="AZ12054" s="9">
        <v>4.449704142011834</v>
      </c>
    </row>
    <row r="12055" spans="52:52" x14ac:dyDescent="0.25">
      <c r="AZ12055" s="9">
        <v>3.4792899408284024</v>
      </c>
    </row>
    <row r="12056" spans="52:52" x14ac:dyDescent="0.25">
      <c r="AZ12056" s="9">
        <v>3.1005917159763308</v>
      </c>
    </row>
    <row r="12057" spans="52:52" x14ac:dyDescent="0.25">
      <c r="AZ12057" s="9">
        <v>3.3609467455621305</v>
      </c>
    </row>
    <row r="12058" spans="52:52" x14ac:dyDescent="0.25">
      <c r="AZ12058" s="9">
        <v>3.4792899408284019</v>
      </c>
    </row>
    <row r="12059" spans="52:52" x14ac:dyDescent="0.25">
      <c r="AZ12059" s="9">
        <v>3.1005917159763317</v>
      </c>
    </row>
    <row r="12060" spans="52:52" x14ac:dyDescent="0.25">
      <c r="AZ12060" s="9">
        <v>3.0532544378698225</v>
      </c>
    </row>
    <row r="12061" spans="52:52" x14ac:dyDescent="0.25">
      <c r="AZ12061" s="9">
        <v>3.1242603550295858</v>
      </c>
    </row>
    <row r="12062" spans="52:52" x14ac:dyDescent="0.25">
      <c r="AZ12062" s="9">
        <v>4.5917159763313604</v>
      </c>
    </row>
    <row r="12063" spans="52:52" x14ac:dyDescent="0.25">
      <c r="AZ12063" s="9">
        <v>1.514792899408284</v>
      </c>
    </row>
    <row r="12064" spans="52:52" x14ac:dyDescent="0.25">
      <c r="AZ12064" s="9">
        <v>3.9763313609467459</v>
      </c>
    </row>
    <row r="12065" spans="52:52" x14ac:dyDescent="0.25">
      <c r="AZ12065" s="9">
        <v>2.4852071005917162</v>
      </c>
    </row>
    <row r="12066" spans="52:52" x14ac:dyDescent="0.25">
      <c r="AZ12066" s="9">
        <v>4.449704142011834</v>
      </c>
    </row>
    <row r="12067" spans="52:52" x14ac:dyDescent="0.25">
      <c r="AZ12067" s="9">
        <v>3.4792899408284024</v>
      </c>
    </row>
    <row r="12068" spans="52:52" x14ac:dyDescent="0.25">
      <c r="AZ12068" s="9">
        <v>3.1005917159763308</v>
      </c>
    </row>
    <row r="12069" spans="52:52" x14ac:dyDescent="0.25">
      <c r="AZ12069" s="9">
        <v>3.3609467455621305</v>
      </c>
    </row>
    <row r="12070" spans="52:52" x14ac:dyDescent="0.25">
      <c r="AZ12070" s="9">
        <v>3.4792899408284019</v>
      </c>
    </row>
    <row r="12071" spans="52:52" x14ac:dyDescent="0.25">
      <c r="AZ12071" s="9">
        <v>3.1005917159763317</v>
      </c>
    </row>
    <row r="12072" spans="52:52" x14ac:dyDescent="0.25">
      <c r="AZ12072" s="9">
        <v>3.0532544378698225</v>
      </c>
    </row>
    <row r="12073" spans="52:52" x14ac:dyDescent="0.25">
      <c r="AZ12073" s="9">
        <v>3.1242603550295858</v>
      </c>
    </row>
    <row r="12074" spans="52:52" x14ac:dyDescent="0.25">
      <c r="AZ12074" s="9">
        <v>4.5917159763313604</v>
      </c>
    </row>
    <row r="12075" spans="52:52" x14ac:dyDescent="0.25">
      <c r="AZ12075" s="9">
        <v>1.514792899408284</v>
      </c>
    </row>
    <row r="12076" spans="52:52" x14ac:dyDescent="0.25">
      <c r="AZ12076" s="9">
        <v>3.9763313609467459</v>
      </c>
    </row>
    <row r="12077" spans="52:52" x14ac:dyDescent="0.25">
      <c r="AZ12077" s="9">
        <v>2.4852071005917162</v>
      </c>
    </row>
    <row r="12078" spans="52:52" x14ac:dyDescent="0.25">
      <c r="AZ12078" s="9">
        <v>4.449704142011834</v>
      </c>
    </row>
    <row r="12079" spans="52:52" x14ac:dyDescent="0.25">
      <c r="AZ12079" s="9">
        <v>3.4792899408284024</v>
      </c>
    </row>
    <row r="12080" spans="52:52" x14ac:dyDescent="0.25">
      <c r="AZ12080" s="9">
        <v>3.1005917159763308</v>
      </c>
    </row>
    <row r="12081" spans="52:52" x14ac:dyDescent="0.25">
      <c r="AZ12081" s="9">
        <v>3.3609467455621305</v>
      </c>
    </row>
    <row r="12082" spans="52:52" x14ac:dyDescent="0.25">
      <c r="AZ12082" s="9">
        <v>3.4792899408284019</v>
      </c>
    </row>
    <row r="12083" spans="52:52" x14ac:dyDescent="0.25">
      <c r="AZ12083" s="9">
        <v>3.1005917159763317</v>
      </c>
    </row>
    <row r="12084" spans="52:52" x14ac:dyDescent="0.25">
      <c r="AZ12084" s="9">
        <v>3.0532544378698225</v>
      </c>
    </row>
    <row r="12085" spans="52:52" x14ac:dyDescent="0.25">
      <c r="AZ12085" s="9">
        <v>3.1242603550295858</v>
      </c>
    </row>
    <row r="12086" spans="52:52" x14ac:dyDescent="0.25">
      <c r="AZ12086" s="9">
        <v>4.5917159763313604</v>
      </c>
    </row>
    <row r="12087" spans="52:52" x14ac:dyDescent="0.25">
      <c r="AZ12087" s="9">
        <v>1.514792899408284</v>
      </c>
    </row>
    <row r="12088" spans="52:52" x14ac:dyDescent="0.25">
      <c r="AZ12088" s="9">
        <v>3.9763313609467459</v>
      </c>
    </row>
    <row r="12089" spans="52:52" x14ac:dyDescent="0.25">
      <c r="AZ12089" s="9">
        <v>2.4852071005917162</v>
      </c>
    </row>
    <row r="12090" spans="52:52" x14ac:dyDescent="0.25">
      <c r="AZ12090" s="9">
        <v>4.449704142011834</v>
      </c>
    </row>
    <row r="12091" spans="52:52" x14ac:dyDescent="0.25">
      <c r="AZ12091" s="9">
        <v>3.4792899408284024</v>
      </c>
    </row>
    <row r="12092" spans="52:52" x14ac:dyDescent="0.25">
      <c r="AZ12092" s="9">
        <v>3.1005917159763308</v>
      </c>
    </row>
    <row r="12093" spans="52:52" x14ac:dyDescent="0.25">
      <c r="AZ12093" s="9">
        <v>3.3609467455621305</v>
      </c>
    </row>
    <row r="12094" spans="52:52" x14ac:dyDescent="0.25">
      <c r="AZ12094" s="9">
        <v>3.4792899408284019</v>
      </c>
    </row>
    <row r="12095" spans="52:52" x14ac:dyDescent="0.25">
      <c r="AZ12095" s="9">
        <v>3.1005917159763317</v>
      </c>
    </row>
    <row r="12096" spans="52:52" x14ac:dyDescent="0.25">
      <c r="AZ12096" s="9">
        <v>3.0532544378698225</v>
      </c>
    </row>
    <row r="12097" spans="52:52" x14ac:dyDescent="0.25">
      <c r="AZ12097" s="9">
        <v>3.1242603550295858</v>
      </c>
    </row>
    <row r="12098" spans="52:52" x14ac:dyDescent="0.25">
      <c r="AZ12098" s="9">
        <v>4.5917159763313604</v>
      </c>
    </row>
    <row r="12099" spans="52:52" x14ac:dyDescent="0.25">
      <c r="AZ12099" s="9">
        <v>1.514792899408284</v>
      </c>
    </row>
    <row r="12100" spans="52:52" x14ac:dyDescent="0.25">
      <c r="AZ12100" s="9">
        <v>3.9763313609467459</v>
      </c>
    </row>
    <row r="12101" spans="52:52" x14ac:dyDescent="0.25">
      <c r="AZ12101" s="9">
        <v>2.4852071005917162</v>
      </c>
    </row>
    <row r="12102" spans="52:52" x14ac:dyDescent="0.25">
      <c r="AZ12102" s="9">
        <v>4.449704142011834</v>
      </c>
    </row>
    <row r="12103" spans="52:52" x14ac:dyDescent="0.25">
      <c r="AZ12103" s="9">
        <v>3.4792899408284024</v>
      </c>
    </row>
    <row r="12104" spans="52:52" x14ac:dyDescent="0.25">
      <c r="AZ12104" s="9">
        <v>3.1005917159763308</v>
      </c>
    </row>
    <row r="12105" spans="52:52" x14ac:dyDescent="0.25">
      <c r="AZ12105" s="9">
        <v>3.3609467455621305</v>
      </c>
    </row>
    <row r="12106" spans="52:52" x14ac:dyDescent="0.25">
      <c r="AZ12106" s="9">
        <v>3.4792899408284019</v>
      </c>
    </row>
    <row r="12107" spans="52:52" x14ac:dyDescent="0.25">
      <c r="AZ12107" s="9">
        <v>3.1005917159763317</v>
      </c>
    </row>
    <row r="12108" spans="52:52" x14ac:dyDescent="0.25">
      <c r="AZ12108" s="9">
        <v>3.0532544378698225</v>
      </c>
    </row>
    <row r="12109" spans="52:52" x14ac:dyDescent="0.25">
      <c r="AZ12109" s="9">
        <v>3.1242603550295858</v>
      </c>
    </row>
    <row r="12110" spans="52:52" x14ac:dyDescent="0.25">
      <c r="AZ12110" s="9">
        <v>4.5917159763313604</v>
      </c>
    </row>
    <row r="12111" spans="52:52" x14ac:dyDescent="0.25">
      <c r="AZ12111" s="9">
        <v>1.514792899408284</v>
      </c>
    </row>
    <row r="12112" spans="52:52" x14ac:dyDescent="0.25">
      <c r="AZ12112" s="9">
        <v>3.9763313609467459</v>
      </c>
    </row>
    <row r="12113" spans="52:52" x14ac:dyDescent="0.25">
      <c r="AZ12113" s="9">
        <v>2.4852071005917162</v>
      </c>
    </row>
    <row r="12114" spans="52:52" x14ac:dyDescent="0.25">
      <c r="AZ12114" s="9">
        <v>4.449704142011834</v>
      </c>
    </row>
    <row r="12115" spans="52:52" x14ac:dyDescent="0.25">
      <c r="AZ12115" s="9">
        <v>3.4792899408284024</v>
      </c>
    </row>
    <row r="12116" spans="52:52" x14ac:dyDescent="0.25">
      <c r="AZ12116" s="9">
        <v>3.1005917159763308</v>
      </c>
    </row>
    <row r="12117" spans="52:52" x14ac:dyDescent="0.25">
      <c r="AZ12117" s="9">
        <v>3.3609467455621305</v>
      </c>
    </row>
    <row r="12118" spans="52:52" x14ac:dyDescent="0.25">
      <c r="AZ12118" s="9">
        <v>3.4792899408284019</v>
      </c>
    </row>
    <row r="12119" spans="52:52" x14ac:dyDescent="0.25">
      <c r="AZ12119" s="9">
        <v>3.1005917159763317</v>
      </c>
    </row>
    <row r="12120" spans="52:52" x14ac:dyDescent="0.25">
      <c r="AZ12120" s="9">
        <v>3.0532544378698225</v>
      </c>
    </row>
    <row r="12121" spans="52:52" x14ac:dyDescent="0.25">
      <c r="AZ12121" s="9">
        <v>3.1242603550295858</v>
      </c>
    </row>
    <row r="12122" spans="52:52" x14ac:dyDescent="0.25">
      <c r="AZ12122" s="9">
        <v>4.5917159763313604</v>
      </c>
    </row>
    <row r="12123" spans="52:52" x14ac:dyDescent="0.25">
      <c r="AZ12123" s="9">
        <v>1.514792899408284</v>
      </c>
    </row>
    <row r="12124" spans="52:52" x14ac:dyDescent="0.25">
      <c r="AZ12124" s="9">
        <v>3.9763313609467459</v>
      </c>
    </row>
    <row r="12125" spans="52:52" x14ac:dyDescent="0.25">
      <c r="AZ12125" s="9">
        <v>2.4852071005917162</v>
      </c>
    </row>
    <row r="12126" spans="52:52" x14ac:dyDescent="0.25">
      <c r="AZ12126" s="9">
        <v>4.449704142011834</v>
      </c>
    </row>
    <row r="12127" spans="52:52" x14ac:dyDescent="0.25">
      <c r="AZ12127" s="9">
        <v>3.4792899408284024</v>
      </c>
    </row>
    <row r="12128" spans="52:52" x14ac:dyDescent="0.25">
      <c r="AZ12128" s="9">
        <v>3.1005917159763308</v>
      </c>
    </row>
    <row r="12129" spans="52:52" x14ac:dyDescent="0.25">
      <c r="AZ12129" s="9">
        <v>3.3609467455621305</v>
      </c>
    </row>
    <row r="12130" spans="52:52" x14ac:dyDescent="0.25">
      <c r="AZ12130" s="9">
        <v>3.4792899408284019</v>
      </c>
    </row>
    <row r="12131" spans="52:52" x14ac:dyDescent="0.25">
      <c r="AZ12131" s="9">
        <v>3.1005917159763317</v>
      </c>
    </row>
    <row r="12132" spans="52:52" x14ac:dyDescent="0.25">
      <c r="AZ12132" s="9">
        <v>3.0532544378698225</v>
      </c>
    </row>
    <row r="12133" spans="52:52" x14ac:dyDescent="0.25">
      <c r="AZ12133" s="9">
        <v>3.1242603550295858</v>
      </c>
    </row>
    <row r="12134" spans="52:52" x14ac:dyDescent="0.25">
      <c r="AZ12134" s="9">
        <v>4.5917159763313604</v>
      </c>
    </row>
    <row r="12135" spans="52:52" x14ac:dyDescent="0.25">
      <c r="AZ12135" s="9">
        <v>1.514792899408284</v>
      </c>
    </row>
    <row r="12136" spans="52:52" x14ac:dyDescent="0.25">
      <c r="AZ12136" s="9">
        <v>3.9763313609467459</v>
      </c>
    </row>
    <row r="12137" spans="52:52" x14ac:dyDescent="0.25">
      <c r="AZ12137" s="9">
        <v>2.4852071005917162</v>
      </c>
    </row>
    <row r="12138" spans="52:52" x14ac:dyDescent="0.25">
      <c r="AZ12138" s="9">
        <v>4.449704142011834</v>
      </c>
    </row>
    <row r="12139" spans="52:52" x14ac:dyDescent="0.25">
      <c r="AZ12139" s="9">
        <v>3.4792899408284024</v>
      </c>
    </row>
    <row r="12140" spans="52:52" x14ac:dyDescent="0.25">
      <c r="AZ12140" s="9">
        <v>3.1005917159763308</v>
      </c>
    </row>
    <row r="12141" spans="52:52" x14ac:dyDescent="0.25">
      <c r="AZ12141" s="9">
        <v>3.3609467455621305</v>
      </c>
    </row>
    <row r="12142" spans="52:52" x14ac:dyDescent="0.25">
      <c r="AZ12142" s="9">
        <v>3.4792899408284019</v>
      </c>
    </row>
    <row r="12143" spans="52:52" x14ac:dyDescent="0.25">
      <c r="AZ12143" s="9">
        <v>3.1005917159763317</v>
      </c>
    </row>
    <row r="12144" spans="52:52" x14ac:dyDescent="0.25">
      <c r="AZ12144" s="9">
        <v>3.0532544378698225</v>
      </c>
    </row>
    <row r="12145" spans="52:52" x14ac:dyDescent="0.25">
      <c r="AZ12145" s="9">
        <v>3.1242603550295858</v>
      </c>
    </row>
    <row r="12146" spans="52:52" x14ac:dyDescent="0.25">
      <c r="AZ12146" s="9">
        <v>4.5917159763313604</v>
      </c>
    </row>
    <row r="12147" spans="52:52" x14ac:dyDescent="0.25">
      <c r="AZ12147" s="9">
        <v>1.514792899408284</v>
      </c>
    </row>
    <row r="12148" spans="52:52" x14ac:dyDescent="0.25">
      <c r="AZ12148" s="9">
        <v>3.9763313609467459</v>
      </c>
    </row>
    <row r="12149" spans="52:52" x14ac:dyDescent="0.25">
      <c r="AZ12149" s="9">
        <v>2.4852071005917162</v>
      </c>
    </row>
    <row r="12150" spans="52:52" x14ac:dyDescent="0.25">
      <c r="AZ12150" s="9">
        <v>4.449704142011834</v>
      </c>
    </row>
    <row r="12151" spans="52:52" x14ac:dyDescent="0.25">
      <c r="AZ12151" s="9">
        <v>3.4792899408284024</v>
      </c>
    </row>
    <row r="12152" spans="52:52" x14ac:dyDescent="0.25">
      <c r="AZ12152" s="9">
        <v>3.1005917159763308</v>
      </c>
    </row>
    <row r="12153" spans="52:52" x14ac:dyDescent="0.25">
      <c r="AZ12153" s="9">
        <v>3.3609467455621305</v>
      </c>
    </row>
    <row r="12154" spans="52:52" x14ac:dyDescent="0.25">
      <c r="AZ12154" s="9">
        <v>3.4792899408284019</v>
      </c>
    </row>
    <row r="12155" spans="52:52" x14ac:dyDescent="0.25">
      <c r="AZ12155" s="9">
        <v>3.1005917159763317</v>
      </c>
    </row>
    <row r="12156" spans="52:52" x14ac:dyDescent="0.25">
      <c r="AZ12156" s="9">
        <v>3.0532544378698225</v>
      </c>
    </row>
    <row r="12157" spans="52:52" x14ac:dyDescent="0.25">
      <c r="AZ12157" s="9">
        <v>3.1242603550295858</v>
      </c>
    </row>
    <row r="12158" spans="52:52" x14ac:dyDescent="0.25">
      <c r="AZ12158" s="9">
        <v>4.5917159763313604</v>
      </c>
    </row>
    <row r="12159" spans="52:52" x14ac:dyDescent="0.25">
      <c r="AZ12159" s="9">
        <v>1.514792899408284</v>
      </c>
    </row>
    <row r="12160" spans="52:52" x14ac:dyDescent="0.25">
      <c r="AZ12160" s="9">
        <v>3.9763313609467459</v>
      </c>
    </row>
    <row r="12161" spans="52:52" x14ac:dyDescent="0.25">
      <c r="AZ12161" s="9">
        <v>2.4852071005917162</v>
      </c>
    </row>
    <row r="12162" spans="52:52" x14ac:dyDescent="0.25">
      <c r="AZ12162" s="9">
        <v>4.449704142011834</v>
      </c>
    </row>
    <row r="12163" spans="52:52" x14ac:dyDescent="0.25">
      <c r="AZ12163" s="9">
        <v>3.4792899408284024</v>
      </c>
    </row>
    <row r="12164" spans="52:52" x14ac:dyDescent="0.25">
      <c r="AZ12164" s="9">
        <v>3.1005917159763308</v>
      </c>
    </row>
    <row r="12165" spans="52:52" x14ac:dyDescent="0.25">
      <c r="AZ12165" s="9">
        <v>3.3609467455621305</v>
      </c>
    </row>
    <row r="12166" spans="52:52" x14ac:dyDescent="0.25">
      <c r="AZ12166" s="9">
        <v>3.4792899408284019</v>
      </c>
    </row>
    <row r="12167" spans="52:52" x14ac:dyDescent="0.25">
      <c r="AZ12167" s="9">
        <v>3.1005917159763317</v>
      </c>
    </row>
    <row r="12168" spans="52:52" x14ac:dyDescent="0.25">
      <c r="AZ12168" s="9">
        <v>3.0532544378698225</v>
      </c>
    </row>
    <row r="12169" spans="52:52" x14ac:dyDescent="0.25">
      <c r="AZ12169" s="9">
        <v>3.1242603550295858</v>
      </c>
    </row>
    <row r="12170" spans="52:52" x14ac:dyDescent="0.25">
      <c r="AZ12170" s="9">
        <v>4.5917159763313604</v>
      </c>
    </row>
    <row r="12171" spans="52:52" x14ac:dyDescent="0.25">
      <c r="AZ12171" s="9">
        <v>1.514792899408284</v>
      </c>
    </row>
    <row r="12172" spans="52:52" x14ac:dyDescent="0.25">
      <c r="AZ12172" s="9">
        <v>3.9763313609467459</v>
      </c>
    </row>
    <row r="12173" spans="52:52" x14ac:dyDescent="0.25">
      <c r="AZ12173" s="9">
        <v>2.4852071005917162</v>
      </c>
    </row>
    <row r="12174" spans="52:52" x14ac:dyDescent="0.25">
      <c r="AZ12174" s="9">
        <v>4.449704142011834</v>
      </c>
    </row>
    <row r="12175" spans="52:52" x14ac:dyDescent="0.25">
      <c r="AZ12175" s="9">
        <v>3.4792899408284024</v>
      </c>
    </row>
    <row r="12176" spans="52:52" x14ac:dyDescent="0.25">
      <c r="AZ12176" s="9">
        <v>3.1005917159763308</v>
      </c>
    </row>
    <row r="12177" spans="52:52" x14ac:dyDescent="0.25">
      <c r="AZ12177" s="9">
        <v>3.3609467455621305</v>
      </c>
    </row>
    <row r="12178" spans="52:52" x14ac:dyDescent="0.25">
      <c r="AZ12178" s="9">
        <v>3.4792899408284019</v>
      </c>
    </row>
    <row r="12179" spans="52:52" x14ac:dyDescent="0.25">
      <c r="AZ12179" s="9">
        <v>3.1005917159763317</v>
      </c>
    </row>
    <row r="12180" spans="52:52" x14ac:dyDescent="0.25">
      <c r="AZ12180" s="9">
        <v>3.0532544378698225</v>
      </c>
    </row>
    <row r="12181" spans="52:52" x14ac:dyDescent="0.25">
      <c r="AZ12181" s="9">
        <v>3.1242603550295858</v>
      </c>
    </row>
    <row r="12182" spans="52:52" x14ac:dyDescent="0.25">
      <c r="AZ12182" s="9">
        <v>4.5917159763313604</v>
      </c>
    </row>
    <row r="12183" spans="52:52" x14ac:dyDescent="0.25">
      <c r="AZ12183" s="9">
        <v>1.514792899408284</v>
      </c>
    </row>
    <row r="12184" spans="52:52" x14ac:dyDescent="0.25">
      <c r="AZ12184" s="9">
        <v>3.9763313609467459</v>
      </c>
    </row>
    <row r="12185" spans="52:52" x14ac:dyDescent="0.25">
      <c r="AZ12185" s="9">
        <v>2.4852071005917162</v>
      </c>
    </row>
    <row r="12186" spans="52:52" x14ac:dyDescent="0.25">
      <c r="AZ12186" s="9">
        <v>4.449704142011834</v>
      </c>
    </row>
    <row r="12187" spans="52:52" x14ac:dyDescent="0.25">
      <c r="AZ12187" s="9">
        <v>3.4792899408284024</v>
      </c>
    </row>
    <row r="12188" spans="52:52" x14ac:dyDescent="0.25">
      <c r="AZ12188" s="9">
        <v>3.1005917159763308</v>
      </c>
    </row>
    <row r="12189" spans="52:52" x14ac:dyDescent="0.25">
      <c r="AZ12189" s="9">
        <v>3.3609467455621305</v>
      </c>
    </row>
    <row r="12190" spans="52:52" x14ac:dyDescent="0.25">
      <c r="AZ12190" s="9">
        <v>3.4792899408284019</v>
      </c>
    </row>
    <row r="12191" spans="52:52" x14ac:dyDescent="0.25">
      <c r="AZ12191" s="9">
        <v>3.1005917159763317</v>
      </c>
    </row>
    <row r="12192" spans="52:52" x14ac:dyDescent="0.25">
      <c r="AZ12192" s="9">
        <v>3.0532544378698225</v>
      </c>
    </row>
    <row r="12193" spans="52:52" x14ac:dyDescent="0.25">
      <c r="AZ12193" s="9">
        <v>3.1242603550295858</v>
      </c>
    </row>
    <row r="12194" spans="52:52" x14ac:dyDescent="0.25">
      <c r="AZ12194" s="9">
        <v>4.5917159763313604</v>
      </c>
    </row>
    <row r="12195" spans="52:52" x14ac:dyDescent="0.25">
      <c r="AZ12195" s="9">
        <v>1.514792899408284</v>
      </c>
    </row>
    <row r="12196" spans="52:52" x14ac:dyDescent="0.25">
      <c r="AZ12196" s="9">
        <v>3.9763313609467459</v>
      </c>
    </row>
    <row r="12197" spans="52:52" x14ac:dyDescent="0.25">
      <c r="AZ12197" s="9">
        <v>2.4852071005917162</v>
      </c>
    </row>
    <row r="12198" spans="52:52" x14ac:dyDescent="0.25">
      <c r="AZ12198" s="9">
        <v>4.449704142011834</v>
      </c>
    </row>
    <row r="12199" spans="52:52" x14ac:dyDescent="0.25">
      <c r="AZ12199" s="9">
        <v>3.4792899408284024</v>
      </c>
    </row>
    <row r="12200" spans="52:52" x14ac:dyDescent="0.25">
      <c r="AZ12200" s="9">
        <v>3.1005917159763308</v>
      </c>
    </row>
    <row r="12201" spans="52:52" x14ac:dyDescent="0.25">
      <c r="AZ12201" s="9">
        <v>3.3609467455621305</v>
      </c>
    </row>
    <row r="12202" spans="52:52" x14ac:dyDescent="0.25">
      <c r="AZ12202" s="9">
        <v>3.4792899408284019</v>
      </c>
    </row>
    <row r="12203" spans="52:52" x14ac:dyDescent="0.25">
      <c r="AZ12203" s="9">
        <v>3.1005917159763317</v>
      </c>
    </row>
    <row r="12204" spans="52:52" x14ac:dyDescent="0.25">
      <c r="AZ12204" s="9">
        <v>3.0532544378698225</v>
      </c>
    </row>
    <row r="12205" spans="52:52" x14ac:dyDescent="0.25">
      <c r="AZ12205" s="9">
        <v>3.1242603550295858</v>
      </c>
    </row>
    <row r="12206" spans="52:52" x14ac:dyDescent="0.25">
      <c r="AZ12206" s="9">
        <v>4.5917159763313604</v>
      </c>
    </row>
    <row r="12207" spans="52:52" x14ac:dyDescent="0.25">
      <c r="AZ12207" s="9">
        <v>1.514792899408284</v>
      </c>
    </row>
    <row r="12208" spans="52:52" x14ac:dyDescent="0.25">
      <c r="AZ12208" s="9">
        <v>3.9763313609467459</v>
      </c>
    </row>
    <row r="12209" spans="52:52" x14ac:dyDescent="0.25">
      <c r="AZ12209" s="9">
        <v>2.4852071005917162</v>
      </c>
    </row>
    <row r="12210" spans="52:52" x14ac:dyDescent="0.25">
      <c r="AZ12210" s="9">
        <v>4.449704142011834</v>
      </c>
    </row>
    <row r="12211" spans="52:52" x14ac:dyDescent="0.25">
      <c r="AZ12211" s="9">
        <v>3.4792899408284024</v>
      </c>
    </row>
    <row r="12212" spans="52:52" x14ac:dyDescent="0.25">
      <c r="AZ12212" s="9">
        <v>3.1005917159763308</v>
      </c>
    </row>
    <row r="12213" spans="52:52" x14ac:dyDescent="0.25">
      <c r="AZ12213" s="9">
        <v>3.3609467455621305</v>
      </c>
    </row>
    <row r="12214" spans="52:52" x14ac:dyDescent="0.25">
      <c r="AZ12214" s="9">
        <v>3.4792899408284019</v>
      </c>
    </row>
    <row r="12215" spans="52:52" x14ac:dyDescent="0.25">
      <c r="AZ12215" s="9">
        <v>3.1005917159763317</v>
      </c>
    </row>
    <row r="12216" spans="52:52" x14ac:dyDescent="0.25">
      <c r="AZ12216" s="9">
        <v>3.0532544378698225</v>
      </c>
    </row>
    <row r="12217" spans="52:52" x14ac:dyDescent="0.25">
      <c r="AZ12217" s="9">
        <v>3.1242603550295858</v>
      </c>
    </row>
    <row r="12218" spans="52:52" x14ac:dyDescent="0.25">
      <c r="AZ12218" s="9">
        <v>4.5917159763313604</v>
      </c>
    </row>
    <row r="12219" spans="52:52" x14ac:dyDescent="0.25">
      <c r="AZ12219" s="9">
        <v>1.514792899408284</v>
      </c>
    </row>
    <row r="12220" spans="52:52" x14ac:dyDescent="0.25">
      <c r="AZ12220" s="9">
        <v>3.9763313609467459</v>
      </c>
    </row>
    <row r="12221" spans="52:52" x14ac:dyDescent="0.25">
      <c r="AZ12221" s="9">
        <v>2.4852071005917162</v>
      </c>
    </row>
    <row r="12222" spans="52:52" x14ac:dyDescent="0.25">
      <c r="AZ12222" s="9">
        <v>4.449704142011834</v>
      </c>
    </row>
    <row r="12223" spans="52:52" x14ac:dyDescent="0.25">
      <c r="AZ12223" s="9">
        <v>3.4792899408284024</v>
      </c>
    </row>
    <row r="12224" spans="52:52" x14ac:dyDescent="0.25">
      <c r="AZ12224" s="9">
        <v>3.1005917159763308</v>
      </c>
    </row>
    <row r="12225" spans="52:52" x14ac:dyDescent="0.25">
      <c r="AZ12225" s="9">
        <v>3.3609467455621305</v>
      </c>
    </row>
    <row r="12226" spans="52:52" x14ac:dyDescent="0.25">
      <c r="AZ12226" s="9">
        <v>3.4792899408284019</v>
      </c>
    </row>
    <row r="12227" spans="52:52" x14ac:dyDescent="0.25">
      <c r="AZ12227" s="9">
        <v>3.1005917159763317</v>
      </c>
    </row>
    <row r="12228" spans="52:52" x14ac:dyDescent="0.25">
      <c r="AZ12228" s="9">
        <v>3.0532544378698225</v>
      </c>
    </row>
    <row r="12229" spans="52:52" x14ac:dyDescent="0.25">
      <c r="AZ12229" s="9">
        <v>3.1242603550295858</v>
      </c>
    </row>
    <row r="12230" spans="52:52" x14ac:dyDescent="0.25">
      <c r="AZ12230" s="9">
        <v>4.5917159763313604</v>
      </c>
    </row>
    <row r="12231" spans="52:52" x14ac:dyDescent="0.25">
      <c r="AZ12231" s="9">
        <v>1.514792899408284</v>
      </c>
    </row>
    <row r="12232" spans="52:52" x14ac:dyDescent="0.25">
      <c r="AZ12232" s="9">
        <v>3.9763313609467459</v>
      </c>
    </row>
    <row r="12233" spans="52:52" x14ac:dyDescent="0.25">
      <c r="AZ12233" s="9">
        <v>2.4852071005917162</v>
      </c>
    </row>
    <row r="12234" spans="52:52" x14ac:dyDescent="0.25">
      <c r="AZ12234" s="9">
        <v>4.449704142011834</v>
      </c>
    </row>
    <row r="12235" spans="52:52" x14ac:dyDescent="0.25">
      <c r="AZ12235" s="9">
        <v>3.4792899408284024</v>
      </c>
    </row>
    <row r="12236" spans="52:52" x14ac:dyDescent="0.25">
      <c r="AZ12236" s="9">
        <v>3.1005917159763308</v>
      </c>
    </row>
    <row r="12237" spans="52:52" x14ac:dyDescent="0.25">
      <c r="AZ12237" s="9">
        <v>3.3609467455621305</v>
      </c>
    </row>
    <row r="12238" spans="52:52" x14ac:dyDescent="0.25">
      <c r="AZ12238" s="9">
        <v>3.4792899408284019</v>
      </c>
    </row>
    <row r="12239" spans="52:52" x14ac:dyDescent="0.25">
      <c r="AZ12239" s="9">
        <v>3.1005917159763317</v>
      </c>
    </row>
    <row r="12240" spans="52:52" x14ac:dyDescent="0.25">
      <c r="AZ12240" s="9">
        <v>3.0532544378698225</v>
      </c>
    </row>
    <row r="12241" spans="52:52" x14ac:dyDescent="0.25">
      <c r="AZ12241" s="9">
        <v>3.1242603550295858</v>
      </c>
    </row>
    <row r="12242" spans="52:52" x14ac:dyDescent="0.25">
      <c r="AZ12242" s="9">
        <v>4.5917159763313604</v>
      </c>
    </row>
    <row r="12243" spans="52:52" x14ac:dyDescent="0.25">
      <c r="AZ12243" s="9">
        <v>1.514792899408284</v>
      </c>
    </row>
    <row r="12244" spans="52:52" x14ac:dyDescent="0.25">
      <c r="AZ12244" s="9">
        <v>3.9763313609467459</v>
      </c>
    </row>
    <row r="12245" spans="52:52" x14ac:dyDescent="0.25">
      <c r="AZ12245" s="9">
        <v>2.4852071005917162</v>
      </c>
    </row>
    <row r="12246" spans="52:52" x14ac:dyDescent="0.25">
      <c r="AZ12246" s="9">
        <v>4.449704142011834</v>
      </c>
    </row>
    <row r="12247" spans="52:52" x14ac:dyDescent="0.25">
      <c r="AZ12247" s="9">
        <v>3.4792899408284024</v>
      </c>
    </row>
    <row r="12248" spans="52:52" x14ac:dyDescent="0.25">
      <c r="AZ12248" s="9">
        <v>3.1005917159763308</v>
      </c>
    </row>
    <row r="12249" spans="52:52" x14ac:dyDescent="0.25">
      <c r="AZ12249" s="9">
        <v>3.3609467455621305</v>
      </c>
    </row>
    <row r="12250" spans="52:52" x14ac:dyDescent="0.25">
      <c r="AZ12250" s="9">
        <v>3.4792899408284019</v>
      </c>
    </row>
    <row r="12251" spans="52:52" x14ac:dyDescent="0.25">
      <c r="AZ12251" s="9">
        <v>3.1005917159763317</v>
      </c>
    </row>
    <row r="12252" spans="52:52" x14ac:dyDescent="0.25">
      <c r="AZ12252" s="9">
        <v>3.0532544378698225</v>
      </c>
    </row>
    <row r="12253" spans="52:52" x14ac:dyDescent="0.25">
      <c r="AZ12253" s="9">
        <v>3.1242603550295858</v>
      </c>
    </row>
    <row r="12254" spans="52:52" x14ac:dyDescent="0.25">
      <c r="AZ12254" s="9">
        <v>4.5917159763313604</v>
      </c>
    </row>
    <row r="12255" spans="52:52" x14ac:dyDescent="0.25">
      <c r="AZ12255" s="9">
        <v>1.514792899408284</v>
      </c>
    </row>
    <row r="12256" spans="52:52" x14ac:dyDescent="0.25">
      <c r="AZ12256" s="9">
        <v>3.9763313609467459</v>
      </c>
    </row>
    <row r="12257" spans="52:52" x14ac:dyDescent="0.25">
      <c r="AZ12257" s="9">
        <v>2.4852071005917162</v>
      </c>
    </row>
    <row r="12258" spans="52:52" x14ac:dyDescent="0.25">
      <c r="AZ12258" s="9">
        <v>4.449704142011834</v>
      </c>
    </row>
    <row r="12259" spans="52:52" x14ac:dyDescent="0.25">
      <c r="AZ12259" s="9">
        <v>3.4792899408284024</v>
      </c>
    </row>
    <row r="12260" spans="52:52" x14ac:dyDescent="0.25">
      <c r="AZ12260" s="9">
        <v>3.1005917159763308</v>
      </c>
    </row>
    <row r="12261" spans="52:52" x14ac:dyDescent="0.25">
      <c r="AZ12261" s="9">
        <v>3.3609467455621305</v>
      </c>
    </row>
    <row r="12262" spans="52:52" x14ac:dyDescent="0.25">
      <c r="AZ12262" s="9">
        <v>3.4792899408284019</v>
      </c>
    </row>
    <row r="12263" spans="52:52" x14ac:dyDescent="0.25">
      <c r="AZ12263" s="9">
        <v>3.1005917159763317</v>
      </c>
    </row>
    <row r="12264" spans="52:52" x14ac:dyDescent="0.25">
      <c r="AZ12264" s="9">
        <v>3.0532544378698225</v>
      </c>
    </row>
    <row r="12265" spans="52:52" x14ac:dyDescent="0.25">
      <c r="AZ12265" s="9">
        <v>3.1242603550295858</v>
      </c>
    </row>
    <row r="12266" spans="52:52" x14ac:dyDescent="0.25">
      <c r="AZ12266" s="9">
        <v>4.5917159763313604</v>
      </c>
    </row>
    <row r="12267" spans="52:52" x14ac:dyDescent="0.25">
      <c r="AZ12267" s="9">
        <v>1.514792899408284</v>
      </c>
    </row>
    <row r="12268" spans="52:52" x14ac:dyDescent="0.25">
      <c r="AZ12268" s="9">
        <v>3.9763313609467459</v>
      </c>
    </row>
    <row r="12269" spans="52:52" x14ac:dyDescent="0.25">
      <c r="AZ12269" s="9">
        <v>2.4852071005917162</v>
      </c>
    </row>
    <row r="12270" spans="52:52" x14ac:dyDescent="0.25">
      <c r="AZ12270" s="9">
        <v>4.449704142011834</v>
      </c>
    </row>
    <row r="12271" spans="52:52" x14ac:dyDescent="0.25">
      <c r="AZ12271" s="9">
        <v>3.4792899408284024</v>
      </c>
    </row>
    <row r="12272" spans="52:52" x14ac:dyDescent="0.25">
      <c r="AZ12272" s="9">
        <v>3.1005917159763308</v>
      </c>
    </row>
    <row r="12273" spans="52:52" x14ac:dyDescent="0.25">
      <c r="AZ12273" s="9">
        <v>3.3609467455621305</v>
      </c>
    </row>
    <row r="12274" spans="52:52" x14ac:dyDescent="0.25">
      <c r="AZ12274" s="9">
        <v>3.4792899408284019</v>
      </c>
    </row>
    <row r="12275" spans="52:52" x14ac:dyDescent="0.25">
      <c r="AZ12275" s="9">
        <v>3.1005917159763317</v>
      </c>
    </row>
    <row r="12276" spans="52:52" x14ac:dyDescent="0.25">
      <c r="AZ12276" s="9">
        <v>3.0532544378698225</v>
      </c>
    </row>
    <row r="12277" spans="52:52" x14ac:dyDescent="0.25">
      <c r="AZ12277" s="9">
        <v>3.1242603550295858</v>
      </c>
    </row>
    <row r="12278" spans="52:52" x14ac:dyDescent="0.25">
      <c r="AZ12278" s="9">
        <v>4.5917159763313604</v>
      </c>
    </row>
    <row r="12279" spans="52:52" x14ac:dyDescent="0.25">
      <c r="AZ12279" s="9">
        <v>1.514792899408284</v>
      </c>
    </row>
    <row r="12280" spans="52:52" x14ac:dyDescent="0.25">
      <c r="AZ12280" s="9">
        <v>3.9763313609467459</v>
      </c>
    </row>
    <row r="12281" spans="52:52" x14ac:dyDescent="0.25">
      <c r="AZ12281" s="9">
        <v>2.4852071005917162</v>
      </c>
    </row>
    <row r="12282" spans="52:52" x14ac:dyDescent="0.25">
      <c r="AZ12282" s="9">
        <v>4.449704142011834</v>
      </c>
    </row>
    <row r="12283" spans="52:52" x14ac:dyDescent="0.25">
      <c r="AZ12283" s="9">
        <v>3.4792899408284024</v>
      </c>
    </row>
    <row r="12284" spans="52:52" x14ac:dyDescent="0.25">
      <c r="AZ12284" s="9">
        <v>3.1005917159763308</v>
      </c>
    </row>
    <row r="12285" spans="52:52" x14ac:dyDescent="0.25">
      <c r="AZ12285" s="9">
        <v>3.3609467455621305</v>
      </c>
    </row>
    <row r="12286" spans="52:52" x14ac:dyDescent="0.25">
      <c r="AZ12286" s="9">
        <v>3.4792899408284019</v>
      </c>
    </row>
    <row r="12287" spans="52:52" x14ac:dyDescent="0.25">
      <c r="AZ12287" s="9">
        <v>3.1005917159763317</v>
      </c>
    </row>
    <row r="12288" spans="52:52" x14ac:dyDescent="0.25">
      <c r="AZ12288" s="9">
        <v>3.0532544378698225</v>
      </c>
    </row>
    <row r="12289" spans="52:52" x14ac:dyDescent="0.25">
      <c r="AZ12289" s="9">
        <v>3.1242603550295858</v>
      </c>
    </row>
    <row r="12290" spans="52:52" x14ac:dyDescent="0.25">
      <c r="AZ12290" s="9">
        <v>4.5917159763313604</v>
      </c>
    </row>
    <row r="12291" spans="52:52" x14ac:dyDescent="0.25">
      <c r="AZ12291" s="9">
        <v>1.514792899408284</v>
      </c>
    </row>
    <row r="12292" spans="52:52" x14ac:dyDescent="0.25">
      <c r="AZ12292" s="9">
        <v>3.9763313609467459</v>
      </c>
    </row>
    <row r="12293" spans="52:52" x14ac:dyDescent="0.25">
      <c r="AZ12293" s="9">
        <v>2.4852071005917162</v>
      </c>
    </row>
    <row r="12294" spans="52:52" x14ac:dyDescent="0.25">
      <c r="AZ12294" s="9">
        <v>4.449704142011834</v>
      </c>
    </row>
    <row r="12295" spans="52:52" x14ac:dyDescent="0.25">
      <c r="AZ12295" s="9">
        <v>3.4792899408284024</v>
      </c>
    </row>
    <row r="12296" spans="52:52" x14ac:dyDescent="0.25">
      <c r="AZ12296" s="9">
        <v>3.1005917159763308</v>
      </c>
    </row>
    <row r="12297" spans="52:52" x14ac:dyDescent="0.25">
      <c r="AZ12297" s="9">
        <v>3.3609467455621305</v>
      </c>
    </row>
    <row r="12298" spans="52:52" x14ac:dyDescent="0.25">
      <c r="AZ12298" s="9">
        <v>3.4792899408284019</v>
      </c>
    </row>
    <row r="12299" spans="52:52" x14ac:dyDescent="0.25">
      <c r="AZ12299" s="9">
        <v>3.1005917159763317</v>
      </c>
    </row>
    <row r="12300" spans="52:52" x14ac:dyDescent="0.25">
      <c r="AZ12300" s="9">
        <v>3.0532544378698225</v>
      </c>
    </row>
    <row r="12301" spans="52:52" x14ac:dyDescent="0.25">
      <c r="AZ12301" s="9">
        <v>3.1242603550295858</v>
      </c>
    </row>
    <row r="12302" spans="52:52" x14ac:dyDescent="0.25">
      <c r="AZ12302" s="9">
        <v>4.5917159763313604</v>
      </c>
    </row>
    <row r="12303" spans="52:52" x14ac:dyDescent="0.25">
      <c r="AZ12303" s="9">
        <v>1.514792899408284</v>
      </c>
    </row>
    <row r="12304" spans="52:52" x14ac:dyDescent="0.25">
      <c r="AZ12304" s="9">
        <v>3.9763313609467459</v>
      </c>
    </row>
    <row r="12305" spans="52:52" x14ac:dyDescent="0.25">
      <c r="AZ12305" s="9">
        <v>2.4852071005917162</v>
      </c>
    </row>
    <row r="12306" spans="52:52" x14ac:dyDescent="0.25">
      <c r="AZ12306" s="9">
        <v>4.449704142011834</v>
      </c>
    </row>
    <row r="12307" spans="52:52" x14ac:dyDescent="0.25">
      <c r="AZ12307" s="9">
        <v>3.4792899408284024</v>
      </c>
    </row>
    <row r="12308" spans="52:52" x14ac:dyDescent="0.25">
      <c r="AZ12308" s="9">
        <v>3.1005917159763308</v>
      </c>
    </row>
    <row r="12309" spans="52:52" x14ac:dyDescent="0.25">
      <c r="AZ12309" s="9">
        <v>3.3609467455621305</v>
      </c>
    </row>
    <row r="12310" spans="52:52" x14ac:dyDescent="0.25">
      <c r="AZ12310" s="9">
        <v>3.4792899408284019</v>
      </c>
    </row>
    <row r="12311" spans="52:52" x14ac:dyDescent="0.25">
      <c r="AZ12311" s="9">
        <v>3.1005917159763317</v>
      </c>
    </row>
    <row r="12312" spans="52:52" x14ac:dyDescent="0.25">
      <c r="AZ12312" s="9">
        <v>3.0532544378698225</v>
      </c>
    </row>
    <row r="12313" spans="52:52" x14ac:dyDescent="0.25">
      <c r="AZ12313" s="9">
        <v>3.1242603550295858</v>
      </c>
    </row>
    <row r="12314" spans="52:52" x14ac:dyDescent="0.25">
      <c r="AZ12314" s="9">
        <v>4.5917159763313604</v>
      </c>
    </row>
    <row r="12315" spans="52:52" x14ac:dyDescent="0.25">
      <c r="AZ12315" s="9">
        <v>1.514792899408284</v>
      </c>
    </row>
    <row r="12316" spans="52:52" x14ac:dyDescent="0.25">
      <c r="AZ12316" s="9">
        <v>3.9763313609467459</v>
      </c>
    </row>
    <row r="12317" spans="52:52" x14ac:dyDescent="0.25">
      <c r="AZ12317" s="9">
        <v>2.4852071005917162</v>
      </c>
    </row>
    <row r="12318" spans="52:52" x14ac:dyDescent="0.25">
      <c r="AZ12318" s="9">
        <v>4.449704142011834</v>
      </c>
    </row>
    <row r="12319" spans="52:52" x14ac:dyDescent="0.25">
      <c r="AZ12319" s="9">
        <v>3.4792899408284024</v>
      </c>
    </row>
    <row r="12320" spans="52:52" x14ac:dyDescent="0.25">
      <c r="AZ12320" s="9">
        <v>3.1005917159763308</v>
      </c>
    </row>
    <row r="12321" spans="52:52" x14ac:dyDescent="0.25">
      <c r="AZ12321" s="9">
        <v>3.3609467455621305</v>
      </c>
    </row>
    <row r="12322" spans="52:52" x14ac:dyDescent="0.25">
      <c r="AZ12322" s="9">
        <v>3.4792899408284019</v>
      </c>
    </row>
    <row r="12323" spans="52:52" x14ac:dyDescent="0.25">
      <c r="AZ12323" s="9">
        <v>3.1005917159763317</v>
      </c>
    </row>
    <row r="12324" spans="52:52" x14ac:dyDescent="0.25">
      <c r="AZ12324" s="9">
        <v>3.0532544378698225</v>
      </c>
    </row>
    <row r="12325" spans="52:52" x14ac:dyDescent="0.25">
      <c r="AZ12325" s="9">
        <v>3.1242603550295858</v>
      </c>
    </row>
    <row r="12326" spans="52:52" x14ac:dyDescent="0.25">
      <c r="AZ12326" s="9">
        <v>4.5917159763313604</v>
      </c>
    </row>
    <row r="12327" spans="52:52" x14ac:dyDescent="0.25">
      <c r="AZ12327" s="9">
        <v>1.514792899408284</v>
      </c>
    </row>
    <row r="12328" spans="52:52" x14ac:dyDescent="0.25">
      <c r="AZ12328" s="9">
        <v>3.9763313609467459</v>
      </c>
    </row>
    <row r="12329" spans="52:52" x14ac:dyDescent="0.25">
      <c r="AZ12329" s="9">
        <v>2.4852071005917162</v>
      </c>
    </row>
    <row r="12330" spans="52:52" x14ac:dyDescent="0.25">
      <c r="AZ12330" s="9">
        <v>4.449704142011834</v>
      </c>
    </row>
    <row r="12331" spans="52:52" x14ac:dyDescent="0.25">
      <c r="AZ12331" s="9">
        <v>3.4792899408284024</v>
      </c>
    </row>
    <row r="12332" spans="52:52" x14ac:dyDescent="0.25">
      <c r="AZ12332" s="9">
        <v>3.1005917159763308</v>
      </c>
    </row>
    <row r="12333" spans="52:52" x14ac:dyDescent="0.25">
      <c r="AZ12333" s="9">
        <v>3.3609467455621305</v>
      </c>
    </row>
    <row r="12334" spans="52:52" x14ac:dyDescent="0.25">
      <c r="AZ12334" s="9">
        <v>3.4792899408284019</v>
      </c>
    </row>
    <row r="12335" spans="52:52" x14ac:dyDescent="0.25">
      <c r="AZ12335" s="9">
        <v>3.1005917159763317</v>
      </c>
    </row>
    <row r="12336" spans="52:52" x14ac:dyDescent="0.25">
      <c r="AZ12336" s="9">
        <v>3.0532544378698225</v>
      </c>
    </row>
    <row r="12337" spans="52:52" x14ac:dyDescent="0.25">
      <c r="AZ12337" s="9">
        <v>3.1242603550295858</v>
      </c>
    </row>
    <row r="12338" spans="52:52" x14ac:dyDescent="0.25">
      <c r="AZ12338" s="9">
        <v>4.5917159763313604</v>
      </c>
    </row>
    <row r="12339" spans="52:52" x14ac:dyDescent="0.25">
      <c r="AZ12339" s="9">
        <v>1.514792899408284</v>
      </c>
    </row>
    <row r="12340" spans="52:52" x14ac:dyDescent="0.25">
      <c r="AZ12340" s="9">
        <v>3.9763313609467459</v>
      </c>
    </row>
    <row r="12341" spans="52:52" x14ac:dyDescent="0.25">
      <c r="AZ12341" s="9">
        <v>2.4852071005917162</v>
      </c>
    </row>
    <row r="12342" spans="52:52" x14ac:dyDescent="0.25">
      <c r="AZ12342" s="9">
        <v>4.449704142011834</v>
      </c>
    </row>
    <row r="12343" spans="52:52" x14ac:dyDescent="0.25">
      <c r="AZ12343" s="9">
        <v>3.4792899408284024</v>
      </c>
    </row>
    <row r="12344" spans="52:52" x14ac:dyDescent="0.25">
      <c r="AZ12344" s="9">
        <v>3.1005917159763308</v>
      </c>
    </row>
    <row r="12345" spans="52:52" x14ac:dyDescent="0.25">
      <c r="AZ12345" s="9">
        <v>3.3609467455621305</v>
      </c>
    </row>
    <row r="12346" spans="52:52" x14ac:dyDescent="0.25">
      <c r="AZ12346" s="9">
        <v>3.4792899408284019</v>
      </c>
    </row>
    <row r="12347" spans="52:52" x14ac:dyDescent="0.25">
      <c r="AZ12347" s="9">
        <v>3.1005917159763317</v>
      </c>
    </row>
    <row r="12348" spans="52:52" x14ac:dyDescent="0.25">
      <c r="AZ12348" s="9">
        <v>3.0532544378698225</v>
      </c>
    </row>
    <row r="12349" spans="52:52" x14ac:dyDescent="0.25">
      <c r="AZ12349" s="9">
        <v>3.1242603550295858</v>
      </c>
    </row>
    <row r="12350" spans="52:52" x14ac:dyDescent="0.25">
      <c r="AZ12350" s="9">
        <v>4.5917159763313604</v>
      </c>
    </row>
    <row r="12351" spans="52:52" x14ac:dyDescent="0.25">
      <c r="AZ12351" s="9">
        <v>1.514792899408284</v>
      </c>
    </row>
    <row r="12352" spans="52:52" x14ac:dyDescent="0.25">
      <c r="AZ12352" s="9">
        <v>3.9763313609467459</v>
      </c>
    </row>
    <row r="12353" spans="52:52" x14ac:dyDescent="0.25">
      <c r="AZ12353" s="9">
        <v>2.4852071005917162</v>
      </c>
    </row>
    <row r="12354" spans="52:52" x14ac:dyDescent="0.25">
      <c r="AZ12354" s="9">
        <v>4.449704142011834</v>
      </c>
    </row>
    <row r="12355" spans="52:52" x14ac:dyDescent="0.25">
      <c r="AZ12355" s="9">
        <v>3.4792899408284024</v>
      </c>
    </row>
    <row r="12356" spans="52:52" x14ac:dyDescent="0.25">
      <c r="AZ12356" s="9">
        <v>3.1005917159763308</v>
      </c>
    </row>
    <row r="12357" spans="52:52" x14ac:dyDescent="0.25">
      <c r="AZ12357" s="9">
        <v>3.3609467455621305</v>
      </c>
    </row>
    <row r="12358" spans="52:52" x14ac:dyDescent="0.25">
      <c r="AZ12358" s="9">
        <v>3.4792899408284019</v>
      </c>
    </row>
    <row r="12359" spans="52:52" x14ac:dyDescent="0.25">
      <c r="AZ12359" s="9">
        <v>3.1005917159763317</v>
      </c>
    </row>
    <row r="12360" spans="52:52" x14ac:dyDescent="0.25">
      <c r="AZ12360" s="9">
        <v>3.0532544378698225</v>
      </c>
    </row>
    <row r="12361" spans="52:52" x14ac:dyDescent="0.25">
      <c r="AZ12361" s="9">
        <v>3.1242603550295858</v>
      </c>
    </row>
    <row r="12362" spans="52:52" x14ac:dyDescent="0.25">
      <c r="AZ12362" s="9">
        <v>4.5917159763313604</v>
      </c>
    </row>
    <row r="12363" spans="52:52" x14ac:dyDescent="0.25">
      <c r="AZ12363" s="9">
        <v>1.514792899408284</v>
      </c>
    </row>
    <row r="12364" spans="52:52" x14ac:dyDescent="0.25">
      <c r="AZ12364" s="9">
        <v>3.9763313609467459</v>
      </c>
    </row>
    <row r="12365" spans="52:52" x14ac:dyDescent="0.25">
      <c r="AZ12365" s="9">
        <v>2.4852071005917162</v>
      </c>
    </row>
    <row r="12366" spans="52:52" x14ac:dyDescent="0.25">
      <c r="AZ12366" s="9">
        <v>4.449704142011834</v>
      </c>
    </row>
    <row r="12367" spans="52:52" x14ac:dyDescent="0.25">
      <c r="AZ12367" s="9">
        <v>3.4792899408284024</v>
      </c>
    </row>
    <row r="12368" spans="52:52" x14ac:dyDescent="0.25">
      <c r="AZ12368" s="9">
        <v>3.1005917159763308</v>
      </c>
    </row>
    <row r="12369" spans="52:52" x14ac:dyDescent="0.25">
      <c r="AZ12369" s="9">
        <v>3.3609467455621305</v>
      </c>
    </row>
    <row r="12370" spans="52:52" x14ac:dyDescent="0.25">
      <c r="AZ12370" s="9">
        <v>3.4792899408284019</v>
      </c>
    </row>
    <row r="12371" spans="52:52" x14ac:dyDescent="0.25">
      <c r="AZ12371" s="9">
        <v>3.1005917159763317</v>
      </c>
    </row>
    <row r="12372" spans="52:52" x14ac:dyDescent="0.25">
      <c r="AZ12372" s="9">
        <v>3.0532544378698225</v>
      </c>
    </row>
    <row r="12373" spans="52:52" x14ac:dyDescent="0.25">
      <c r="AZ12373" s="9">
        <v>3.1242603550295858</v>
      </c>
    </row>
    <row r="12374" spans="52:52" x14ac:dyDescent="0.25">
      <c r="AZ12374" s="9">
        <v>4.5917159763313604</v>
      </c>
    </row>
    <row r="12375" spans="52:52" x14ac:dyDescent="0.25">
      <c r="AZ12375" s="9">
        <v>1.514792899408284</v>
      </c>
    </row>
    <row r="12376" spans="52:52" x14ac:dyDescent="0.25">
      <c r="AZ12376" s="9">
        <v>3.9763313609467459</v>
      </c>
    </row>
    <row r="12377" spans="52:52" x14ac:dyDescent="0.25">
      <c r="AZ12377" s="9">
        <v>2.4852071005917162</v>
      </c>
    </row>
    <row r="12378" spans="52:52" x14ac:dyDescent="0.25">
      <c r="AZ12378" s="9">
        <v>4.449704142011834</v>
      </c>
    </row>
    <row r="12379" spans="52:52" x14ac:dyDescent="0.25">
      <c r="AZ12379" s="9">
        <v>3.4792899408284024</v>
      </c>
    </row>
    <row r="12380" spans="52:52" x14ac:dyDescent="0.25">
      <c r="AZ12380" s="9">
        <v>3.1005917159763308</v>
      </c>
    </row>
    <row r="12381" spans="52:52" x14ac:dyDescent="0.25">
      <c r="AZ12381" s="9">
        <v>3.3609467455621305</v>
      </c>
    </row>
    <row r="12382" spans="52:52" x14ac:dyDescent="0.25">
      <c r="AZ12382" s="9">
        <v>3.4792899408284019</v>
      </c>
    </row>
    <row r="12383" spans="52:52" x14ac:dyDescent="0.25">
      <c r="AZ12383" s="9">
        <v>3.1005917159763317</v>
      </c>
    </row>
    <row r="12384" spans="52:52" x14ac:dyDescent="0.25">
      <c r="AZ12384" s="9">
        <v>3.0532544378698225</v>
      </c>
    </row>
    <row r="12385" spans="52:52" x14ac:dyDescent="0.25">
      <c r="AZ12385" s="9">
        <v>3.1242603550295858</v>
      </c>
    </row>
    <row r="12386" spans="52:52" x14ac:dyDescent="0.25">
      <c r="AZ12386" s="9">
        <v>4.5917159763313604</v>
      </c>
    </row>
    <row r="12387" spans="52:52" x14ac:dyDescent="0.25">
      <c r="AZ12387" s="9">
        <v>1.514792899408284</v>
      </c>
    </row>
    <row r="12388" spans="52:52" x14ac:dyDescent="0.25">
      <c r="AZ12388" s="9">
        <v>3.9763313609467459</v>
      </c>
    </row>
    <row r="12389" spans="52:52" x14ac:dyDescent="0.25">
      <c r="AZ12389" s="9">
        <v>2.4852071005917162</v>
      </c>
    </row>
    <row r="12390" spans="52:52" x14ac:dyDescent="0.25">
      <c r="AZ12390" s="9">
        <v>4.449704142011834</v>
      </c>
    </row>
    <row r="12391" spans="52:52" x14ac:dyDescent="0.25">
      <c r="AZ12391" s="9">
        <v>3.4792899408284024</v>
      </c>
    </row>
    <row r="12392" spans="52:52" x14ac:dyDescent="0.25">
      <c r="AZ12392" s="9">
        <v>3.1005917159763308</v>
      </c>
    </row>
    <row r="12393" spans="52:52" x14ac:dyDescent="0.25">
      <c r="AZ12393" s="9">
        <v>3.3609467455621305</v>
      </c>
    </row>
    <row r="12394" spans="52:52" x14ac:dyDescent="0.25">
      <c r="AZ12394" s="9">
        <v>3.4792899408284019</v>
      </c>
    </row>
    <row r="12395" spans="52:52" x14ac:dyDescent="0.25">
      <c r="AZ12395" s="9">
        <v>3.1005917159763317</v>
      </c>
    </row>
    <row r="12396" spans="52:52" x14ac:dyDescent="0.25">
      <c r="AZ12396" s="9">
        <v>3.0532544378698225</v>
      </c>
    </row>
    <row r="12397" spans="52:52" x14ac:dyDescent="0.25">
      <c r="AZ12397" s="9">
        <v>3.1242603550295858</v>
      </c>
    </row>
    <row r="12398" spans="52:52" x14ac:dyDescent="0.25">
      <c r="AZ12398" s="9">
        <v>4.5917159763313604</v>
      </c>
    </row>
    <row r="12399" spans="52:52" x14ac:dyDescent="0.25">
      <c r="AZ12399" s="9">
        <v>1.514792899408284</v>
      </c>
    </row>
    <row r="12400" spans="52:52" x14ac:dyDescent="0.25">
      <c r="AZ12400" s="9">
        <v>3.9763313609467459</v>
      </c>
    </row>
    <row r="12401" spans="52:52" x14ac:dyDescent="0.25">
      <c r="AZ12401" s="9">
        <v>2.4852071005917162</v>
      </c>
    </row>
    <row r="12402" spans="52:52" x14ac:dyDescent="0.25">
      <c r="AZ12402" s="9">
        <v>4.449704142011834</v>
      </c>
    </row>
    <row r="12403" spans="52:52" x14ac:dyDescent="0.25">
      <c r="AZ12403" s="9">
        <v>3.4792899408284024</v>
      </c>
    </row>
    <row r="12404" spans="52:52" x14ac:dyDescent="0.25">
      <c r="AZ12404" s="9">
        <v>3.1005917159763308</v>
      </c>
    </row>
    <row r="12405" spans="52:52" x14ac:dyDescent="0.25">
      <c r="AZ12405" s="9">
        <v>3.3609467455621305</v>
      </c>
    </row>
    <row r="12406" spans="52:52" x14ac:dyDescent="0.25">
      <c r="AZ12406" s="9">
        <v>3.4792899408284019</v>
      </c>
    </row>
    <row r="12407" spans="52:52" x14ac:dyDescent="0.25">
      <c r="AZ12407" s="9">
        <v>3.1005917159763317</v>
      </c>
    </row>
    <row r="12408" spans="52:52" x14ac:dyDescent="0.25">
      <c r="AZ12408" s="9">
        <v>3.0532544378698225</v>
      </c>
    </row>
    <row r="12409" spans="52:52" x14ac:dyDescent="0.25">
      <c r="AZ12409" s="9">
        <v>3.1242603550295858</v>
      </c>
    </row>
    <row r="12410" spans="52:52" x14ac:dyDescent="0.25">
      <c r="AZ12410" s="9">
        <v>4.5917159763313604</v>
      </c>
    </row>
    <row r="12411" spans="52:52" x14ac:dyDescent="0.25">
      <c r="AZ12411" s="9">
        <v>1.514792899408284</v>
      </c>
    </row>
    <row r="12412" spans="52:52" x14ac:dyDescent="0.25">
      <c r="AZ12412" s="9">
        <v>3.9763313609467459</v>
      </c>
    </row>
    <row r="12413" spans="52:52" x14ac:dyDescent="0.25">
      <c r="AZ12413" s="9">
        <v>2.4852071005917162</v>
      </c>
    </row>
    <row r="12414" spans="52:52" x14ac:dyDescent="0.25">
      <c r="AZ12414" s="9">
        <v>4.449704142011834</v>
      </c>
    </row>
    <row r="12415" spans="52:52" x14ac:dyDescent="0.25">
      <c r="AZ12415" s="9">
        <v>3.4792899408284024</v>
      </c>
    </row>
    <row r="12416" spans="52:52" x14ac:dyDescent="0.25">
      <c r="AZ12416" s="9">
        <v>3.1005917159763308</v>
      </c>
    </row>
    <row r="12417" spans="52:52" x14ac:dyDescent="0.25">
      <c r="AZ12417" s="9">
        <v>3.3609467455621305</v>
      </c>
    </row>
    <row r="12418" spans="52:52" x14ac:dyDescent="0.25">
      <c r="AZ12418" s="9">
        <v>3.4792899408284019</v>
      </c>
    </row>
    <row r="12419" spans="52:52" x14ac:dyDescent="0.25">
      <c r="AZ12419" s="9">
        <v>3.1005917159763317</v>
      </c>
    </row>
    <row r="12420" spans="52:52" x14ac:dyDescent="0.25">
      <c r="AZ12420" s="9">
        <v>3.0532544378698225</v>
      </c>
    </row>
    <row r="12421" spans="52:52" x14ac:dyDescent="0.25">
      <c r="AZ12421" s="9">
        <v>3.1242603550295858</v>
      </c>
    </row>
    <row r="12422" spans="52:52" x14ac:dyDescent="0.25">
      <c r="AZ12422" s="9">
        <v>4.5917159763313604</v>
      </c>
    </row>
    <row r="12423" spans="52:52" x14ac:dyDescent="0.25">
      <c r="AZ12423" s="9">
        <v>1.514792899408284</v>
      </c>
    </row>
    <row r="12424" spans="52:52" x14ac:dyDescent="0.25">
      <c r="AZ12424" s="9">
        <v>3.9763313609467459</v>
      </c>
    </row>
    <row r="12425" spans="52:52" x14ac:dyDescent="0.25">
      <c r="AZ12425" s="9">
        <v>2.4852071005917162</v>
      </c>
    </row>
    <row r="12426" spans="52:52" x14ac:dyDescent="0.25">
      <c r="AZ12426" s="9">
        <v>4.449704142011834</v>
      </c>
    </row>
    <row r="12427" spans="52:52" x14ac:dyDescent="0.25">
      <c r="AZ12427" s="9">
        <v>3.4792899408284024</v>
      </c>
    </row>
    <row r="12428" spans="52:52" x14ac:dyDescent="0.25">
      <c r="AZ12428" s="9">
        <v>3.1005917159763308</v>
      </c>
    </row>
    <row r="12429" spans="52:52" x14ac:dyDescent="0.25">
      <c r="AZ12429" s="9">
        <v>3.3609467455621305</v>
      </c>
    </row>
    <row r="12430" spans="52:52" x14ac:dyDescent="0.25">
      <c r="AZ12430" s="9">
        <v>3.4792899408284019</v>
      </c>
    </row>
    <row r="12431" spans="52:52" x14ac:dyDescent="0.25">
      <c r="AZ12431" s="9">
        <v>3.1005917159763317</v>
      </c>
    </row>
    <row r="12432" spans="52:52" x14ac:dyDescent="0.25">
      <c r="AZ12432" s="9">
        <v>3.0532544378698225</v>
      </c>
    </row>
    <row r="12433" spans="52:52" x14ac:dyDescent="0.25">
      <c r="AZ12433" s="9">
        <v>3.1242603550295858</v>
      </c>
    </row>
    <row r="12434" spans="52:52" x14ac:dyDescent="0.25">
      <c r="AZ12434" s="9">
        <v>4.5917159763313604</v>
      </c>
    </row>
    <row r="12435" spans="52:52" x14ac:dyDescent="0.25">
      <c r="AZ12435" s="9">
        <v>1.514792899408284</v>
      </c>
    </row>
    <row r="12436" spans="52:52" x14ac:dyDescent="0.25">
      <c r="AZ12436" s="9">
        <v>3.9763313609467459</v>
      </c>
    </row>
    <row r="12437" spans="52:52" x14ac:dyDescent="0.25">
      <c r="AZ12437" s="9">
        <v>2.4852071005917162</v>
      </c>
    </row>
    <row r="12438" spans="52:52" x14ac:dyDescent="0.25">
      <c r="AZ12438" s="9">
        <v>4.449704142011834</v>
      </c>
    </row>
    <row r="12439" spans="52:52" x14ac:dyDescent="0.25">
      <c r="AZ12439" s="9">
        <v>3.4792899408284024</v>
      </c>
    </row>
    <row r="12440" spans="52:52" x14ac:dyDescent="0.25">
      <c r="AZ12440" s="9">
        <v>3.1005917159763308</v>
      </c>
    </row>
    <row r="12441" spans="52:52" x14ac:dyDescent="0.25">
      <c r="AZ12441" s="9">
        <v>3.3609467455621305</v>
      </c>
    </row>
    <row r="12442" spans="52:52" x14ac:dyDescent="0.25">
      <c r="AZ12442" s="9">
        <v>3.4792899408284019</v>
      </c>
    </row>
    <row r="12443" spans="52:52" x14ac:dyDescent="0.25">
      <c r="AZ12443" s="9">
        <v>3.1005917159763317</v>
      </c>
    </row>
    <row r="12444" spans="52:52" x14ac:dyDescent="0.25">
      <c r="AZ12444" s="9">
        <v>3.0532544378698225</v>
      </c>
    </row>
    <row r="12445" spans="52:52" x14ac:dyDescent="0.25">
      <c r="AZ12445" s="9">
        <v>3.1242603550295858</v>
      </c>
    </row>
    <row r="12446" spans="52:52" x14ac:dyDescent="0.25">
      <c r="AZ12446" s="9">
        <v>4.5917159763313604</v>
      </c>
    </row>
    <row r="12447" spans="52:52" x14ac:dyDescent="0.25">
      <c r="AZ12447" s="9">
        <v>1.514792899408284</v>
      </c>
    </row>
    <row r="12448" spans="52:52" x14ac:dyDescent="0.25">
      <c r="AZ12448" s="9">
        <v>3.9763313609467459</v>
      </c>
    </row>
    <row r="12449" spans="52:52" x14ac:dyDescent="0.25">
      <c r="AZ12449" s="9">
        <v>2.4852071005917162</v>
      </c>
    </row>
    <row r="12450" spans="52:52" x14ac:dyDescent="0.25">
      <c r="AZ12450" s="9">
        <v>4.449704142011834</v>
      </c>
    </row>
    <row r="12451" spans="52:52" x14ac:dyDescent="0.25">
      <c r="AZ12451" s="9">
        <v>3.4792899408284024</v>
      </c>
    </row>
    <row r="12452" spans="52:52" x14ac:dyDescent="0.25">
      <c r="AZ12452" s="9">
        <v>3.1005917159763308</v>
      </c>
    </row>
    <row r="12453" spans="52:52" x14ac:dyDescent="0.25">
      <c r="AZ12453" s="9">
        <v>3.3609467455621305</v>
      </c>
    </row>
    <row r="12454" spans="52:52" x14ac:dyDescent="0.25">
      <c r="AZ12454" s="9">
        <v>3.4792899408284019</v>
      </c>
    </row>
    <row r="12455" spans="52:52" x14ac:dyDescent="0.25">
      <c r="AZ12455" s="9">
        <v>3.1005917159763317</v>
      </c>
    </row>
    <row r="12456" spans="52:52" x14ac:dyDescent="0.25">
      <c r="AZ12456" s="9">
        <v>3.0532544378698225</v>
      </c>
    </row>
    <row r="12457" spans="52:52" x14ac:dyDescent="0.25">
      <c r="AZ12457" s="9">
        <v>3.1242603550295858</v>
      </c>
    </row>
    <row r="12458" spans="52:52" x14ac:dyDescent="0.25">
      <c r="AZ12458" s="9">
        <v>4.5917159763313604</v>
      </c>
    </row>
    <row r="12459" spans="52:52" x14ac:dyDescent="0.25">
      <c r="AZ12459" s="9">
        <v>1.514792899408284</v>
      </c>
    </row>
    <row r="12460" spans="52:52" x14ac:dyDescent="0.25">
      <c r="AZ12460" s="9">
        <v>3.9763313609467459</v>
      </c>
    </row>
    <row r="12461" spans="52:52" x14ac:dyDescent="0.25">
      <c r="AZ12461" s="9">
        <v>2.4852071005917162</v>
      </c>
    </row>
    <row r="12462" spans="52:52" x14ac:dyDescent="0.25">
      <c r="AZ12462" s="9">
        <v>4.449704142011834</v>
      </c>
    </row>
    <row r="12463" spans="52:52" x14ac:dyDescent="0.25">
      <c r="AZ12463" s="9">
        <v>3.4792899408284024</v>
      </c>
    </row>
    <row r="12464" spans="52:52" x14ac:dyDescent="0.25">
      <c r="AZ12464" s="9">
        <v>3.1005917159763308</v>
      </c>
    </row>
    <row r="12465" spans="52:52" x14ac:dyDescent="0.25">
      <c r="AZ12465" s="9">
        <v>3.3609467455621305</v>
      </c>
    </row>
    <row r="12466" spans="52:52" x14ac:dyDescent="0.25">
      <c r="AZ12466" s="9">
        <v>3.4792899408284019</v>
      </c>
    </row>
    <row r="12467" spans="52:52" x14ac:dyDescent="0.25">
      <c r="AZ12467" s="9">
        <v>3.1005917159763317</v>
      </c>
    </row>
    <row r="12468" spans="52:52" x14ac:dyDescent="0.25">
      <c r="AZ12468" s="9">
        <v>3.0532544378698225</v>
      </c>
    </row>
    <row r="12469" spans="52:52" x14ac:dyDescent="0.25">
      <c r="AZ12469" s="9">
        <v>3.1242603550295858</v>
      </c>
    </row>
    <row r="12470" spans="52:52" x14ac:dyDescent="0.25">
      <c r="AZ12470" s="9">
        <v>4.5917159763313604</v>
      </c>
    </row>
    <row r="12471" spans="52:52" x14ac:dyDescent="0.25">
      <c r="AZ12471" s="9">
        <v>1.514792899408284</v>
      </c>
    </row>
    <row r="12472" spans="52:52" x14ac:dyDescent="0.25">
      <c r="AZ12472" s="9">
        <v>3.9763313609467459</v>
      </c>
    </row>
    <row r="12473" spans="52:52" x14ac:dyDescent="0.25">
      <c r="AZ12473" s="9">
        <v>2.4852071005917162</v>
      </c>
    </row>
    <row r="12474" spans="52:52" x14ac:dyDescent="0.25">
      <c r="AZ12474" s="9">
        <v>4.449704142011834</v>
      </c>
    </row>
    <row r="12475" spans="52:52" x14ac:dyDescent="0.25">
      <c r="AZ12475" s="9">
        <v>3.4792899408284024</v>
      </c>
    </row>
    <row r="12476" spans="52:52" x14ac:dyDescent="0.25">
      <c r="AZ12476" s="9">
        <v>3.1005917159763308</v>
      </c>
    </row>
    <row r="12477" spans="52:52" x14ac:dyDescent="0.25">
      <c r="AZ12477" s="9">
        <v>3.3609467455621305</v>
      </c>
    </row>
    <row r="12478" spans="52:52" x14ac:dyDescent="0.25">
      <c r="AZ12478" s="9">
        <v>3.4792899408284019</v>
      </c>
    </row>
    <row r="12479" spans="52:52" x14ac:dyDescent="0.25">
      <c r="AZ12479" s="9">
        <v>3.1005917159763317</v>
      </c>
    </row>
    <row r="12480" spans="52:52" x14ac:dyDescent="0.25">
      <c r="AZ12480" s="9">
        <v>3.0532544378698225</v>
      </c>
    </row>
    <row r="12481" spans="52:52" x14ac:dyDescent="0.25">
      <c r="AZ12481" s="9">
        <v>3.1242603550295858</v>
      </c>
    </row>
    <row r="12482" spans="52:52" x14ac:dyDescent="0.25">
      <c r="AZ12482" s="9">
        <v>4.5917159763313604</v>
      </c>
    </row>
    <row r="12483" spans="52:52" x14ac:dyDescent="0.25">
      <c r="AZ12483" s="9">
        <v>1.514792899408284</v>
      </c>
    </row>
    <row r="12484" spans="52:52" x14ac:dyDescent="0.25">
      <c r="AZ12484" s="9">
        <v>3.9763313609467459</v>
      </c>
    </row>
    <row r="12485" spans="52:52" x14ac:dyDescent="0.25">
      <c r="AZ12485" s="9">
        <v>2.4852071005917162</v>
      </c>
    </row>
    <row r="12486" spans="52:52" x14ac:dyDescent="0.25">
      <c r="AZ12486" s="9">
        <v>4.449704142011834</v>
      </c>
    </row>
    <row r="12487" spans="52:52" x14ac:dyDescent="0.25">
      <c r="AZ12487" s="9">
        <v>3.4792899408284024</v>
      </c>
    </row>
    <row r="12488" spans="52:52" x14ac:dyDescent="0.25">
      <c r="AZ12488" s="9">
        <v>3.1005917159763308</v>
      </c>
    </row>
    <row r="12489" spans="52:52" x14ac:dyDescent="0.25">
      <c r="AZ12489" s="9">
        <v>3.3609467455621305</v>
      </c>
    </row>
    <row r="12490" spans="52:52" x14ac:dyDescent="0.25">
      <c r="AZ12490" s="9">
        <v>3.4792899408284019</v>
      </c>
    </row>
    <row r="12491" spans="52:52" x14ac:dyDescent="0.25">
      <c r="AZ12491" s="9">
        <v>3.1005917159763317</v>
      </c>
    </row>
    <row r="12492" spans="52:52" x14ac:dyDescent="0.25">
      <c r="AZ12492" s="9">
        <v>3.0532544378698225</v>
      </c>
    </row>
    <row r="12493" spans="52:52" x14ac:dyDescent="0.25">
      <c r="AZ12493" s="9">
        <v>3.1242603550295858</v>
      </c>
    </row>
    <row r="12494" spans="52:52" x14ac:dyDescent="0.25">
      <c r="AZ12494" s="9">
        <v>4.5917159763313604</v>
      </c>
    </row>
    <row r="12495" spans="52:52" x14ac:dyDescent="0.25">
      <c r="AZ12495" s="9">
        <v>1.514792899408284</v>
      </c>
    </row>
    <row r="12496" spans="52:52" x14ac:dyDescent="0.25">
      <c r="AZ12496" s="9">
        <v>3.9763313609467459</v>
      </c>
    </row>
    <row r="12497" spans="52:52" x14ac:dyDescent="0.25">
      <c r="AZ12497" s="9">
        <v>2.4852071005917162</v>
      </c>
    </row>
    <row r="12498" spans="52:52" x14ac:dyDescent="0.25">
      <c r="AZ12498" s="9">
        <v>4.449704142011834</v>
      </c>
    </row>
    <row r="12499" spans="52:52" x14ac:dyDescent="0.25">
      <c r="AZ12499" s="9">
        <v>3.4792899408284024</v>
      </c>
    </row>
    <row r="12500" spans="52:52" x14ac:dyDescent="0.25">
      <c r="AZ12500" s="9">
        <v>3.1005917159763308</v>
      </c>
    </row>
    <row r="12501" spans="52:52" x14ac:dyDescent="0.25">
      <c r="AZ12501" s="9">
        <v>3.3609467455621305</v>
      </c>
    </row>
    <row r="12502" spans="52:52" x14ac:dyDescent="0.25">
      <c r="AZ12502" s="9">
        <v>3.4792899408284019</v>
      </c>
    </row>
    <row r="12503" spans="52:52" x14ac:dyDescent="0.25">
      <c r="AZ12503" s="9">
        <v>3.1005917159763317</v>
      </c>
    </row>
    <row r="12504" spans="52:52" x14ac:dyDescent="0.25">
      <c r="AZ12504" s="9">
        <v>3.0532544378698225</v>
      </c>
    </row>
    <row r="12505" spans="52:52" x14ac:dyDescent="0.25">
      <c r="AZ12505" s="9">
        <v>3.1242603550295858</v>
      </c>
    </row>
    <row r="12506" spans="52:52" x14ac:dyDescent="0.25">
      <c r="AZ12506" s="9">
        <v>4.5917159763313604</v>
      </c>
    </row>
    <row r="12507" spans="52:52" x14ac:dyDescent="0.25">
      <c r="AZ12507" s="9">
        <v>1.514792899408284</v>
      </c>
    </row>
    <row r="12508" spans="52:52" x14ac:dyDescent="0.25">
      <c r="AZ12508" s="9">
        <v>3.9763313609467459</v>
      </c>
    </row>
    <row r="12509" spans="52:52" x14ac:dyDescent="0.25">
      <c r="AZ12509" s="9">
        <v>2.4852071005917162</v>
      </c>
    </row>
    <row r="12510" spans="52:52" x14ac:dyDescent="0.25">
      <c r="AZ12510" s="9">
        <v>4.449704142011834</v>
      </c>
    </row>
    <row r="12511" spans="52:52" x14ac:dyDescent="0.25">
      <c r="AZ12511" s="9">
        <v>3.4792899408284024</v>
      </c>
    </row>
    <row r="12512" spans="52:52" x14ac:dyDescent="0.25">
      <c r="AZ12512" s="9">
        <v>3.1005917159763308</v>
      </c>
    </row>
    <row r="12513" spans="52:52" x14ac:dyDescent="0.25">
      <c r="AZ12513" s="9">
        <v>3.3609467455621305</v>
      </c>
    </row>
    <row r="12514" spans="52:52" x14ac:dyDescent="0.25">
      <c r="AZ12514" s="9">
        <v>3.4792899408284019</v>
      </c>
    </row>
    <row r="12515" spans="52:52" x14ac:dyDescent="0.25">
      <c r="AZ12515" s="9">
        <v>3.1005917159763317</v>
      </c>
    </row>
    <row r="12516" spans="52:52" x14ac:dyDescent="0.25">
      <c r="AZ12516" s="9">
        <v>3.0532544378698225</v>
      </c>
    </row>
    <row r="12517" spans="52:52" x14ac:dyDescent="0.25">
      <c r="AZ12517" s="9">
        <v>3.1242603550295858</v>
      </c>
    </row>
    <row r="12518" spans="52:52" x14ac:dyDescent="0.25">
      <c r="AZ12518" s="9">
        <v>4.5917159763313604</v>
      </c>
    </row>
    <row r="12519" spans="52:52" x14ac:dyDescent="0.25">
      <c r="AZ12519" s="9">
        <v>1.514792899408284</v>
      </c>
    </row>
    <row r="12520" spans="52:52" x14ac:dyDescent="0.25">
      <c r="AZ12520" s="9">
        <v>3.9763313609467459</v>
      </c>
    </row>
    <row r="12521" spans="52:52" x14ac:dyDescent="0.25">
      <c r="AZ12521" s="9">
        <v>2.4852071005917162</v>
      </c>
    </row>
    <row r="12522" spans="52:52" x14ac:dyDescent="0.25">
      <c r="AZ12522" s="9">
        <v>4.449704142011834</v>
      </c>
    </row>
    <row r="12523" spans="52:52" x14ac:dyDescent="0.25">
      <c r="AZ12523" s="9">
        <v>3.4792899408284024</v>
      </c>
    </row>
    <row r="12524" spans="52:52" x14ac:dyDescent="0.25">
      <c r="AZ12524" s="9">
        <v>3.1005917159763308</v>
      </c>
    </row>
    <row r="12525" spans="52:52" x14ac:dyDescent="0.25">
      <c r="AZ12525" s="9">
        <v>3.3609467455621305</v>
      </c>
    </row>
    <row r="12526" spans="52:52" x14ac:dyDescent="0.25">
      <c r="AZ12526" s="9">
        <v>3.4792899408284019</v>
      </c>
    </row>
    <row r="12527" spans="52:52" x14ac:dyDescent="0.25">
      <c r="AZ12527" s="9">
        <v>3.1005917159763317</v>
      </c>
    </row>
    <row r="12528" spans="52:52" x14ac:dyDescent="0.25">
      <c r="AZ12528" s="9">
        <v>3.0532544378698225</v>
      </c>
    </row>
    <row r="12529" spans="52:52" x14ac:dyDescent="0.25">
      <c r="AZ12529" s="9">
        <v>3.1242603550295858</v>
      </c>
    </row>
    <row r="12530" spans="52:52" x14ac:dyDescent="0.25">
      <c r="AZ12530" s="9">
        <v>4.5917159763313604</v>
      </c>
    </row>
    <row r="12531" spans="52:52" x14ac:dyDescent="0.25">
      <c r="AZ12531" s="9">
        <v>1.514792899408284</v>
      </c>
    </row>
    <row r="12532" spans="52:52" x14ac:dyDescent="0.25">
      <c r="AZ12532" s="9">
        <v>3.9763313609467459</v>
      </c>
    </row>
    <row r="12533" spans="52:52" x14ac:dyDescent="0.25">
      <c r="AZ12533" s="9">
        <v>2.4852071005917162</v>
      </c>
    </row>
    <row r="12534" spans="52:52" x14ac:dyDescent="0.25">
      <c r="AZ12534" s="9">
        <v>4.449704142011834</v>
      </c>
    </row>
    <row r="12535" spans="52:52" x14ac:dyDescent="0.25">
      <c r="AZ12535" s="9">
        <v>3.4792899408284024</v>
      </c>
    </row>
    <row r="12536" spans="52:52" x14ac:dyDescent="0.25">
      <c r="AZ12536" s="9">
        <v>3.1005917159763308</v>
      </c>
    </row>
    <row r="12537" spans="52:52" x14ac:dyDescent="0.25">
      <c r="AZ12537" s="9">
        <v>3.3609467455621305</v>
      </c>
    </row>
    <row r="12538" spans="52:52" x14ac:dyDescent="0.25">
      <c r="AZ12538" s="9">
        <v>3.4792899408284019</v>
      </c>
    </row>
    <row r="12539" spans="52:52" x14ac:dyDescent="0.25">
      <c r="AZ12539" s="9">
        <v>3.1005917159763317</v>
      </c>
    </row>
    <row r="12540" spans="52:52" x14ac:dyDescent="0.25">
      <c r="AZ12540" s="9">
        <v>3.0532544378698225</v>
      </c>
    </row>
    <row r="12541" spans="52:52" x14ac:dyDescent="0.25">
      <c r="AZ12541" s="9">
        <v>3.1242603550295858</v>
      </c>
    </row>
    <row r="12542" spans="52:52" x14ac:dyDescent="0.25">
      <c r="AZ12542" s="9">
        <v>4.5917159763313604</v>
      </c>
    </row>
    <row r="12543" spans="52:52" x14ac:dyDescent="0.25">
      <c r="AZ12543" s="9">
        <v>1.514792899408284</v>
      </c>
    </row>
    <row r="12544" spans="52:52" x14ac:dyDescent="0.25">
      <c r="AZ12544" s="9">
        <v>3.9763313609467459</v>
      </c>
    </row>
    <row r="12545" spans="52:52" x14ac:dyDescent="0.25">
      <c r="AZ12545" s="9">
        <v>2.4852071005917162</v>
      </c>
    </row>
    <row r="12546" spans="52:52" x14ac:dyDescent="0.25">
      <c r="AZ12546" s="9">
        <v>4.449704142011834</v>
      </c>
    </row>
    <row r="12547" spans="52:52" x14ac:dyDescent="0.25">
      <c r="AZ12547" s="9">
        <v>3.4792899408284024</v>
      </c>
    </row>
    <row r="12548" spans="52:52" x14ac:dyDescent="0.25">
      <c r="AZ12548" s="9">
        <v>3.1005917159763308</v>
      </c>
    </row>
    <row r="12549" spans="52:52" x14ac:dyDescent="0.25">
      <c r="AZ12549" s="9">
        <v>3.3609467455621305</v>
      </c>
    </row>
    <row r="12550" spans="52:52" x14ac:dyDescent="0.25">
      <c r="AZ12550" s="9">
        <v>3.4792899408284019</v>
      </c>
    </row>
    <row r="12551" spans="52:52" x14ac:dyDescent="0.25">
      <c r="AZ12551" s="9">
        <v>3.1005917159763317</v>
      </c>
    </row>
    <row r="12552" spans="52:52" x14ac:dyDescent="0.25">
      <c r="AZ12552" s="9">
        <v>3.0532544378698225</v>
      </c>
    </row>
    <row r="12553" spans="52:52" x14ac:dyDescent="0.25">
      <c r="AZ12553" s="9">
        <v>3.1242603550295858</v>
      </c>
    </row>
    <row r="12554" spans="52:52" x14ac:dyDescent="0.25">
      <c r="AZ12554" s="9">
        <v>4.5917159763313604</v>
      </c>
    </row>
    <row r="12555" spans="52:52" x14ac:dyDescent="0.25">
      <c r="AZ12555" s="9">
        <v>1.514792899408284</v>
      </c>
    </row>
    <row r="12556" spans="52:52" x14ac:dyDescent="0.25">
      <c r="AZ12556" s="9">
        <v>3.9763313609467459</v>
      </c>
    </row>
    <row r="12557" spans="52:52" x14ac:dyDescent="0.25">
      <c r="AZ12557" s="9">
        <v>2.4852071005917162</v>
      </c>
    </row>
    <row r="12558" spans="52:52" x14ac:dyDescent="0.25">
      <c r="AZ12558" s="9">
        <v>4.449704142011834</v>
      </c>
    </row>
    <row r="12559" spans="52:52" x14ac:dyDescent="0.25">
      <c r="AZ12559" s="9">
        <v>3.4792899408284024</v>
      </c>
    </row>
    <row r="12560" spans="52:52" x14ac:dyDescent="0.25">
      <c r="AZ12560" s="9">
        <v>3.1005917159763308</v>
      </c>
    </row>
    <row r="12561" spans="52:52" x14ac:dyDescent="0.25">
      <c r="AZ12561" s="9">
        <v>3.3609467455621305</v>
      </c>
    </row>
    <row r="12562" spans="52:52" x14ac:dyDescent="0.25">
      <c r="AZ12562" s="9">
        <v>3.4792899408284019</v>
      </c>
    </row>
    <row r="12563" spans="52:52" x14ac:dyDescent="0.25">
      <c r="AZ12563" s="9">
        <v>3.1005917159763317</v>
      </c>
    </row>
    <row r="12564" spans="52:52" x14ac:dyDescent="0.25">
      <c r="AZ12564" s="9">
        <v>3.0532544378698225</v>
      </c>
    </row>
    <row r="12565" spans="52:52" x14ac:dyDescent="0.25">
      <c r="AZ12565" s="9">
        <v>3.1242603550295858</v>
      </c>
    </row>
    <row r="12566" spans="52:52" x14ac:dyDescent="0.25">
      <c r="AZ12566" s="9">
        <v>4.5917159763313604</v>
      </c>
    </row>
    <row r="12567" spans="52:52" x14ac:dyDescent="0.25">
      <c r="AZ12567" s="9">
        <v>1.514792899408284</v>
      </c>
    </row>
    <row r="12568" spans="52:52" x14ac:dyDescent="0.25">
      <c r="AZ12568" s="9">
        <v>3.9763313609467459</v>
      </c>
    </row>
    <row r="12569" spans="52:52" x14ac:dyDescent="0.25">
      <c r="AZ12569" s="9">
        <v>2.4852071005917162</v>
      </c>
    </row>
    <row r="12570" spans="52:52" x14ac:dyDescent="0.25">
      <c r="AZ12570" s="9">
        <v>4.449704142011834</v>
      </c>
    </row>
    <row r="12571" spans="52:52" x14ac:dyDescent="0.25">
      <c r="AZ12571" s="9">
        <v>3.4792899408284024</v>
      </c>
    </row>
    <row r="12572" spans="52:52" x14ac:dyDescent="0.25">
      <c r="AZ12572" s="9">
        <v>3.1005917159763308</v>
      </c>
    </row>
    <row r="12573" spans="52:52" x14ac:dyDescent="0.25">
      <c r="AZ12573" s="9">
        <v>3.3609467455621305</v>
      </c>
    </row>
    <row r="12574" spans="52:52" x14ac:dyDescent="0.25">
      <c r="AZ12574" s="9">
        <v>3.4792899408284019</v>
      </c>
    </row>
    <row r="12575" spans="52:52" x14ac:dyDescent="0.25">
      <c r="AZ12575" s="9">
        <v>3.1005917159763317</v>
      </c>
    </row>
    <row r="12576" spans="52:52" x14ac:dyDescent="0.25">
      <c r="AZ12576" s="9">
        <v>3.0532544378698225</v>
      </c>
    </row>
    <row r="12577" spans="52:52" x14ac:dyDescent="0.25">
      <c r="AZ12577" s="9">
        <v>3.1242603550295858</v>
      </c>
    </row>
    <row r="12578" spans="52:52" x14ac:dyDescent="0.25">
      <c r="AZ12578" s="9">
        <v>4.5917159763313604</v>
      </c>
    </row>
    <row r="12579" spans="52:52" x14ac:dyDescent="0.25">
      <c r="AZ12579" s="9">
        <v>1.514792899408284</v>
      </c>
    </row>
    <row r="12580" spans="52:52" x14ac:dyDescent="0.25">
      <c r="AZ12580" s="9">
        <v>3.9763313609467459</v>
      </c>
    </row>
    <row r="12581" spans="52:52" x14ac:dyDescent="0.25">
      <c r="AZ12581" s="9">
        <v>2.4852071005917162</v>
      </c>
    </row>
    <row r="12582" spans="52:52" x14ac:dyDescent="0.25">
      <c r="AZ12582" s="9">
        <v>4.449704142011834</v>
      </c>
    </row>
    <row r="12583" spans="52:52" x14ac:dyDescent="0.25">
      <c r="AZ12583" s="9">
        <v>3.4792899408284024</v>
      </c>
    </row>
    <row r="12584" spans="52:52" x14ac:dyDescent="0.25">
      <c r="AZ12584" s="9">
        <v>3.1005917159763308</v>
      </c>
    </row>
    <row r="12585" spans="52:52" x14ac:dyDescent="0.25">
      <c r="AZ12585" s="9">
        <v>3.3609467455621305</v>
      </c>
    </row>
    <row r="12586" spans="52:52" x14ac:dyDescent="0.25">
      <c r="AZ12586" s="9">
        <v>3.4792899408284019</v>
      </c>
    </row>
    <row r="12587" spans="52:52" x14ac:dyDescent="0.25">
      <c r="AZ12587" s="9">
        <v>3.1005917159763317</v>
      </c>
    </row>
    <row r="12588" spans="52:52" x14ac:dyDescent="0.25">
      <c r="AZ12588" s="9">
        <v>3.0532544378698225</v>
      </c>
    </row>
    <row r="12589" spans="52:52" x14ac:dyDescent="0.25">
      <c r="AZ12589" s="9">
        <v>3.1242603550295858</v>
      </c>
    </row>
    <row r="12590" spans="52:52" x14ac:dyDescent="0.25">
      <c r="AZ12590" s="9">
        <v>4.5917159763313604</v>
      </c>
    </row>
    <row r="12591" spans="52:52" x14ac:dyDescent="0.25">
      <c r="AZ12591" s="9">
        <v>1.514792899408284</v>
      </c>
    </row>
    <row r="12592" spans="52:52" x14ac:dyDescent="0.25">
      <c r="AZ12592" s="9">
        <v>3.9763313609467459</v>
      </c>
    </row>
    <row r="12593" spans="52:52" x14ac:dyDescent="0.25">
      <c r="AZ12593" s="9">
        <v>2.4852071005917162</v>
      </c>
    </row>
    <row r="12594" spans="52:52" x14ac:dyDescent="0.25">
      <c r="AZ12594" s="9">
        <v>4.449704142011834</v>
      </c>
    </row>
    <row r="12595" spans="52:52" x14ac:dyDescent="0.25">
      <c r="AZ12595" s="9">
        <v>3.4792899408284024</v>
      </c>
    </row>
    <row r="12596" spans="52:52" x14ac:dyDescent="0.25">
      <c r="AZ12596" s="9">
        <v>3.1005917159763308</v>
      </c>
    </row>
    <row r="12597" spans="52:52" x14ac:dyDescent="0.25">
      <c r="AZ12597" s="9">
        <v>3.3609467455621305</v>
      </c>
    </row>
    <row r="12598" spans="52:52" x14ac:dyDescent="0.25">
      <c r="AZ12598" s="9">
        <v>3.4792899408284019</v>
      </c>
    </row>
    <row r="12599" spans="52:52" x14ac:dyDescent="0.25">
      <c r="AZ12599" s="9">
        <v>3.1005917159763317</v>
      </c>
    </row>
    <row r="12600" spans="52:52" x14ac:dyDescent="0.25">
      <c r="AZ12600" s="9">
        <v>3.0532544378698225</v>
      </c>
    </row>
    <row r="12601" spans="52:52" x14ac:dyDescent="0.25">
      <c r="AZ12601" s="9">
        <v>3.1242603550295858</v>
      </c>
    </row>
    <row r="12602" spans="52:52" x14ac:dyDescent="0.25">
      <c r="AZ12602" s="9">
        <v>4.5917159763313604</v>
      </c>
    </row>
    <row r="12603" spans="52:52" x14ac:dyDescent="0.25">
      <c r="AZ12603" s="9">
        <v>1.514792899408284</v>
      </c>
    </row>
    <row r="12604" spans="52:52" x14ac:dyDescent="0.25">
      <c r="AZ12604" s="9">
        <v>3.9763313609467459</v>
      </c>
    </row>
    <row r="12605" spans="52:52" x14ac:dyDescent="0.25">
      <c r="AZ12605" s="9">
        <v>2.4852071005917162</v>
      </c>
    </row>
    <row r="12606" spans="52:52" x14ac:dyDescent="0.25">
      <c r="AZ12606" s="9">
        <v>4.449704142011834</v>
      </c>
    </row>
    <row r="12607" spans="52:52" x14ac:dyDescent="0.25">
      <c r="AZ12607" s="9">
        <v>3.4792899408284024</v>
      </c>
    </row>
    <row r="12608" spans="52:52" x14ac:dyDescent="0.25">
      <c r="AZ12608" s="9">
        <v>3.1005917159763308</v>
      </c>
    </row>
    <row r="12609" spans="52:52" x14ac:dyDescent="0.25">
      <c r="AZ12609" s="9">
        <v>3.3609467455621305</v>
      </c>
    </row>
    <row r="12610" spans="52:52" x14ac:dyDescent="0.25">
      <c r="AZ12610" s="9">
        <v>3.4792899408284019</v>
      </c>
    </row>
    <row r="12611" spans="52:52" x14ac:dyDescent="0.25">
      <c r="AZ12611" s="9">
        <v>3.1005917159763317</v>
      </c>
    </row>
    <row r="12612" spans="52:52" x14ac:dyDescent="0.25">
      <c r="AZ12612" s="9">
        <v>3.0532544378698225</v>
      </c>
    </row>
    <row r="12613" spans="52:52" x14ac:dyDescent="0.25">
      <c r="AZ12613" s="9">
        <v>3.1242603550295858</v>
      </c>
    </row>
    <row r="12614" spans="52:52" x14ac:dyDescent="0.25">
      <c r="AZ12614" s="9">
        <v>4.5917159763313604</v>
      </c>
    </row>
    <row r="12615" spans="52:52" x14ac:dyDescent="0.25">
      <c r="AZ12615" s="9">
        <v>1.514792899408284</v>
      </c>
    </row>
    <row r="12616" spans="52:52" x14ac:dyDescent="0.25">
      <c r="AZ12616" s="9">
        <v>3.9763313609467459</v>
      </c>
    </row>
    <row r="12617" spans="52:52" x14ac:dyDescent="0.25">
      <c r="AZ12617" s="9">
        <v>2.4852071005917162</v>
      </c>
    </row>
    <row r="12618" spans="52:52" x14ac:dyDescent="0.25">
      <c r="AZ12618" s="9">
        <v>4.449704142011834</v>
      </c>
    </row>
    <row r="12619" spans="52:52" x14ac:dyDescent="0.25">
      <c r="AZ12619" s="9">
        <v>3.4792899408284024</v>
      </c>
    </row>
    <row r="12620" spans="52:52" x14ac:dyDescent="0.25">
      <c r="AZ12620" s="9">
        <v>3.1005917159763308</v>
      </c>
    </row>
    <row r="12621" spans="52:52" x14ac:dyDescent="0.25">
      <c r="AZ12621" s="9">
        <v>3.3609467455621305</v>
      </c>
    </row>
    <row r="12622" spans="52:52" x14ac:dyDescent="0.25">
      <c r="AZ12622" s="9">
        <v>3.4792899408284019</v>
      </c>
    </row>
    <row r="12623" spans="52:52" x14ac:dyDescent="0.25">
      <c r="AZ12623" s="9">
        <v>3.1005917159763317</v>
      </c>
    </row>
    <row r="12624" spans="52:52" x14ac:dyDescent="0.25">
      <c r="AZ12624" s="9">
        <v>3.0532544378698225</v>
      </c>
    </row>
    <row r="12625" spans="52:52" x14ac:dyDescent="0.25">
      <c r="AZ12625" s="9">
        <v>3.1242603550295858</v>
      </c>
    </row>
    <row r="12626" spans="52:52" x14ac:dyDescent="0.25">
      <c r="AZ12626" s="9">
        <v>4.5917159763313604</v>
      </c>
    </row>
    <row r="12627" spans="52:52" x14ac:dyDescent="0.25">
      <c r="AZ12627" s="9">
        <v>1.514792899408284</v>
      </c>
    </row>
    <row r="12628" spans="52:52" x14ac:dyDescent="0.25">
      <c r="AZ12628" s="9">
        <v>3.9763313609467459</v>
      </c>
    </row>
    <row r="12629" spans="52:52" x14ac:dyDescent="0.25">
      <c r="AZ12629" s="9">
        <v>2.4852071005917162</v>
      </c>
    </row>
    <row r="12630" spans="52:52" x14ac:dyDescent="0.25">
      <c r="AZ12630" s="9">
        <v>4.449704142011834</v>
      </c>
    </row>
    <row r="12631" spans="52:52" x14ac:dyDescent="0.25">
      <c r="AZ12631" s="9">
        <v>3.4792899408284024</v>
      </c>
    </row>
    <row r="12632" spans="52:52" x14ac:dyDescent="0.25">
      <c r="AZ12632" s="9">
        <v>3.1005917159763308</v>
      </c>
    </row>
    <row r="12633" spans="52:52" x14ac:dyDescent="0.25">
      <c r="AZ12633" s="9">
        <v>3.3609467455621305</v>
      </c>
    </row>
    <row r="12634" spans="52:52" x14ac:dyDescent="0.25">
      <c r="AZ12634" s="9">
        <v>3.4792899408284019</v>
      </c>
    </row>
    <row r="12635" spans="52:52" x14ac:dyDescent="0.25">
      <c r="AZ12635" s="9">
        <v>3.1005917159763317</v>
      </c>
    </row>
    <row r="12636" spans="52:52" x14ac:dyDescent="0.25">
      <c r="AZ12636" s="9">
        <v>3.0532544378698225</v>
      </c>
    </row>
    <row r="12637" spans="52:52" x14ac:dyDescent="0.25">
      <c r="AZ12637" s="9">
        <v>3.1242603550295858</v>
      </c>
    </row>
    <row r="12638" spans="52:52" x14ac:dyDescent="0.25">
      <c r="AZ12638" s="9">
        <v>4.5917159763313604</v>
      </c>
    </row>
    <row r="12639" spans="52:52" x14ac:dyDescent="0.25">
      <c r="AZ12639" s="9">
        <v>1.514792899408284</v>
      </c>
    </row>
    <row r="12640" spans="52:52" x14ac:dyDescent="0.25">
      <c r="AZ12640" s="9">
        <v>3.9763313609467459</v>
      </c>
    </row>
    <row r="12641" spans="52:52" x14ac:dyDescent="0.25">
      <c r="AZ12641" s="9">
        <v>2.4852071005917162</v>
      </c>
    </row>
    <row r="12642" spans="52:52" x14ac:dyDescent="0.25">
      <c r="AZ12642" s="9">
        <v>4.449704142011834</v>
      </c>
    </row>
    <row r="12643" spans="52:52" x14ac:dyDescent="0.25">
      <c r="AZ12643" s="9">
        <v>3.4792899408284024</v>
      </c>
    </row>
    <row r="12644" spans="52:52" x14ac:dyDescent="0.25">
      <c r="AZ12644" s="9">
        <v>3.1005917159763308</v>
      </c>
    </row>
    <row r="12645" spans="52:52" x14ac:dyDescent="0.25">
      <c r="AZ12645" s="9">
        <v>3.3609467455621305</v>
      </c>
    </row>
    <row r="12646" spans="52:52" x14ac:dyDescent="0.25">
      <c r="AZ12646" s="9">
        <v>3.4792899408284019</v>
      </c>
    </row>
    <row r="12647" spans="52:52" x14ac:dyDescent="0.25">
      <c r="AZ12647" s="9">
        <v>3.1005917159763317</v>
      </c>
    </row>
    <row r="12648" spans="52:52" x14ac:dyDescent="0.25">
      <c r="AZ12648" s="9">
        <v>3.0532544378698225</v>
      </c>
    </row>
    <row r="12649" spans="52:52" x14ac:dyDescent="0.25">
      <c r="AZ12649" s="9">
        <v>3.1242603550295858</v>
      </c>
    </row>
    <row r="12650" spans="52:52" x14ac:dyDescent="0.25">
      <c r="AZ12650" s="9">
        <v>4.5917159763313604</v>
      </c>
    </row>
    <row r="12651" spans="52:52" x14ac:dyDescent="0.25">
      <c r="AZ12651" s="9">
        <v>1.514792899408284</v>
      </c>
    </row>
    <row r="12652" spans="52:52" x14ac:dyDescent="0.25">
      <c r="AZ12652" s="9">
        <v>3.9763313609467459</v>
      </c>
    </row>
    <row r="12653" spans="52:52" x14ac:dyDescent="0.25">
      <c r="AZ12653" s="9">
        <v>2.4852071005917162</v>
      </c>
    </row>
    <row r="12654" spans="52:52" x14ac:dyDescent="0.25">
      <c r="AZ12654" s="9">
        <v>4.449704142011834</v>
      </c>
    </row>
    <row r="12655" spans="52:52" x14ac:dyDescent="0.25">
      <c r="AZ12655" s="9">
        <v>3.4792899408284024</v>
      </c>
    </row>
    <row r="12656" spans="52:52" x14ac:dyDescent="0.25">
      <c r="AZ12656" s="9">
        <v>3.1005917159763308</v>
      </c>
    </row>
    <row r="12657" spans="52:52" x14ac:dyDescent="0.25">
      <c r="AZ12657" s="9">
        <v>3.3609467455621305</v>
      </c>
    </row>
    <row r="12658" spans="52:52" x14ac:dyDescent="0.25">
      <c r="AZ12658" s="9">
        <v>3.4792899408284019</v>
      </c>
    </row>
    <row r="12659" spans="52:52" x14ac:dyDescent="0.25">
      <c r="AZ12659" s="9">
        <v>3.1005917159763317</v>
      </c>
    </row>
    <row r="12660" spans="52:52" x14ac:dyDescent="0.25">
      <c r="AZ12660" s="9">
        <v>3.0532544378698225</v>
      </c>
    </row>
    <row r="12661" spans="52:52" x14ac:dyDescent="0.25">
      <c r="AZ12661" s="9">
        <v>3.1242603550295858</v>
      </c>
    </row>
    <row r="12662" spans="52:52" x14ac:dyDescent="0.25">
      <c r="AZ12662" s="9">
        <v>4.5917159763313604</v>
      </c>
    </row>
    <row r="12663" spans="52:52" x14ac:dyDescent="0.25">
      <c r="AZ12663" s="9">
        <v>1.514792899408284</v>
      </c>
    </row>
    <row r="12664" spans="52:52" x14ac:dyDescent="0.25">
      <c r="AZ12664" s="9">
        <v>3.9763313609467459</v>
      </c>
    </row>
    <row r="12665" spans="52:52" x14ac:dyDescent="0.25">
      <c r="AZ12665" s="9">
        <v>2.4852071005917162</v>
      </c>
    </row>
    <row r="12666" spans="52:52" x14ac:dyDescent="0.25">
      <c r="AZ12666" s="9">
        <v>4.449704142011834</v>
      </c>
    </row>
    <row r="12667" spans="52:52" x14ac:dyDescent="0.25">
      <c r="AZ12667" s="9">
        <v>3.4792899408284024</v>
      </c>
    </row>
    <row r="12668" spans="52:52" x14ac:dyDescent="0.25">
      <c r="AZ12668" s="9">
        <v>3.1005917159763308</v>
      </c>
    </row>
    <row r="12669" spans="52:52" x14ac:dyDescent="0.25">
      <c r="AZ12669" s="9">
        <v>3.3609467455621305</v>
      </c>
    </row>
    <row r="12670" spans="52:52" x14ac:dyDescent="0.25">
      <c r="AZ12670" s="9">
        <v>3.4792899408284019</v>
      </c>
    </row>
    <row r="12671" spans="52:52" x14ac:dyDescent="0.25">
      <c r="AZ12671" s="9">
        <v>3.1005917159763317</v>
      </c>
    </row>
    <row r="12672" spans="52:52" x14ac:dyDescent="0.25">
      <c r="AZ12672" s="9">
        <v>3.0532544378698225</v>
      </c>
    </row>
    <row r="12673" spans="52:52" x14ac:dyDescent="0.25">
      <c r="AZ12673" s="9">
        <v>3.1242603550295858</v>
      </c>
    </row>
    <row r="12674" spans="52:52" x14ac:dyDescent="0.25">
      <c r="AZ12674" s="9">
        <v>4.5917159763313604</v>
      </c>
    </row>
    <row r="12675" spans="52:52" x14ac:dyDescent="0.25">
      <c r="AZ12675" s="9">
        <v>1.514792899408284</v>
      </c>
    </row>
    <row r="12676" spans="52:52" x14ac:dyDescent="0.25">
      <c r="AZ12676" s="9">
        <v>3.9763313609467459</v>
      </c>
    </row>
    <row r="12677" spans="52:52" x14ac:dyDescent="0.25">
      <c r="AZ12677" s="9">
        <v>2.4852071005917162</v>
      </c>
    </row>
    <row r="12678" spans="52:52" x14ac:dyDescent="0.25">
      <c r="AZ12678" s="9">
        <v>4.449704142011834</v>
      </c>
    </row>
    <row r="12679" spans="52:52" x14ac:dyDescent="0.25">
      <c r="AZ12679" s="9">
        <v>3.4792899408284024</v>
      </c>
    </row>
    <row r="12680" spans="52:52" x14ac:dyDescent="0.25">
      <c r="AZ12680" s="9">
        <v>3.1005917159763308</v>
      </c>
    </row>
    <row r="12681" spans="52:52" x14ac:dyDescent="0.25">
      <c r="AZ12681" s="9">
        <v>3.3609467455621305</v>
      </c>
    </row>
    <row r="12682" spans="52:52" x14ac:dyDescent="0.25">
      <c r="AZ12682" s="9">
        <v>3.4792899408284019</v>
      </c>
    </row>
    <row r="12683" spans="52:52" x14ac:dyDescent="0.25">
      <c r="AZ12683" s="9">
        <v>3.1005917159763317</v>
      </c>
    </row>
    <row r="12684" spans="52:52" x14ac:dyDescent="0.25">
      <c r="AZ12684" s="9">
        <v>3.0532544378698225</v>
      </c>
    </row>
    <row r="12685" spans="52:52" x14ac:dyDescent="0.25">
      <c r="AZ12685" s="9">
        <v>3.1242603550295858</v>
      </c>
    </row>
    <row r="12686" spans="52:52" x14ac:dyDescent="0.25">
      <c r="AZ12686" s="9">
        <v>4.5917159763313604</v>
      </c>
    </row>
    <row r="12687" spans="52:52" x14ac:dyDescent="0.25">
      <c r="AZ12687" s="9">
        <v>1.514792899408284</v>
      </c>
    </row>
    <row r="12688" spans="52:52" x14ac:dyDescent="0.25">
      <c r="AZ12688" s="9">
        <v>3.9763313609467459</v>
      </c>
    </row>
    <row r="12689" spans="52:52" x14ac:dyDescent="0.25">
      <c r="AZ12689" s="9">
        <v>2.4852071005917162</v>
      </c>
    </row>
    <row r="12690" spans="52:52" x14ac:dyDescent="0.25">
      <c r="AZ12690" s="9">
        <v>4.449704142011834</v>
      </c>
    </row>
    <row r="12691" spans="52:52" x14ac:dyDescent="0.25">
      <c r="AZ12691" s="9">
        <v>3.4792899408284024</v>
      </c>
    </row>
    <row r="12692" spans="52:52" x14ac:dyDescent="0.25">
      <c r="AZ12692" s="9">
        <v>3.1005917159763308</v>
      </c>
    </row>
    <row r="12693" spans="52:52" x14ac:dyDescent="0.25">
      <c r="AZ12693" s="9">
        <v>3.3609467455621305</v>
      </c>
    </row>
    <row r="12694" spans="52:52" x14ac:dyDescent="0.25">
      <c r="AZ12694" s="9">
        <v>3.4792899408284019</v>
      </c>
    </row>
    <row r="12695" spans="52:52" x14ac:dyDescent="0.25">
      <c r="AZ12695" s="9">
        <v>3.1005917159763317</v>
      </c>
    </row>
    <row r="12696" spans="52:52" x14ac:dyDescent="0.25">
      <c r="AZ12696" s="9">
        <v>3.0532544378698225</v>
      </c>
    </row>
    <row r="12697" spans="52:52" x14ac:dyDescent="0.25">
      <c r="AZ12697" s="9">
        <v>3.1242603550295858</v>
      </c>
    </row>
    <row r="12698" spans="52:52" x14ac:dyDescent="0.25">
      <c r="AZ12698" s="9">
        <v>4.5917159763313604</v>
      </c>
    </row>
    <row r="12699" spans="52:52" x14ac:dyDescent="0.25">
      <c r="AZ12699" s="9">
        <v>1.514792899408284</v>
      </c>
    </row>
    <row r="12700" spans="52:52" x14ac:dyDescent="0.25">
      <c r="AZ12700" s="9">
        <v>3.9763313609467459</v>
      </c>
    </row>
    <row r="12701" spans="52:52" x14ac:dyDescent="0.25">
      <c r="AZ12701" s="9">
        <v>2.4852071005917162</v>
      </c>
    </row>
    <row r="12702" spans="52:52" x14ac:dyDescent="0.25">
      <c r="AZ12702" s="9">
        <v>4.449704142011834</v>
      </c>
    </row>
    <row r="12703" spans="52:52" x14ac:dyDescent="0.25">
      <c r="AZ12703" s="9">
        <v>3.4792899408284024</v>
      </c>
    </row>
    <row r="12704" spans="52:52" x14ac:dyDescent="0.25">
      <c r="AZ12704" s="9">
        <v>3.1005917159763308</v>
      </c>
    </row>
    <row r="12705" spans="52:52" x14ac:dyDescent="0.25">
      <c r="AZ12705" s="9">
        <v>3.3609467455621305</v>
      </c>
    </row>
    <row r="12706" spans="52:52" x14ac:dyDescent="0.25">
      <c r="AZ12706" s="9">
        <v>3.4792899408284019</v>
      </c>
    </row>
    <row r="12707" spans="52:52" x14ac:dyDescent="0.25">
      <c r="AZ12707" s="9">
        <v>3.1005917159763317</v>
      </c>
    </row>
    <row r="12708" spans="52:52" x14ac:dyDescent="0.25">
      <c r="AZ12708" s="9">
        <v>3.0532544378698225</v>
      </c>
    </row>
    <row r="12709" spans="52:52" x14ac:dyDescent="0.25">
      <c r="AZ12709" s="9">
        <v>3.1242603550295858</v>
      </c>
    </row>
    <row r="12710" spans="52:52" x14ac:dyDescent="0.25">
      <c r="AZ12710" s="9">
        <v>4.5917159763313604</v>
      </c>
    </row>
    <row r="12711" spans="52:52" x14ac:dyDescent="0.25">
      <c r="AZ12711" s="9">
        <v>1.514792899408284</v>
      </c>
    </row>
    <row r="12712" spans="52:52" x14ac:dyDescent="0.25">
      <c r="AZ12712" s="9">
        <v>3.9763313609467459</v>
      </c>
    </row>
    <row r="12713" spans="52:52" x14ac:dyDescent="0.25">
      <c r="AZ12713" s="9">
        <v>2.4852071005917162</v>
      </c>
    </row>
    <row r="12714" spans="52:52" x14ac:dyDescent="0.25">
      <c r="AZ12714" s="9">
        <v>4.449704142011834</v>
      </c>
    </row>
    <row r="12715" spans="52:52" x14ac:dyDescent="0.25">
      <c r="AZ12715" s="9">
        <v>3.4792899408284024</v>
      </c>
    </row>
    <row r="12716" spans="52:52" x14ac:dyDescent="0.25">
      <c r="AZ12716" s="9">
        <v>3.1005917159763308</v>
      </c>
    </row>
    <row r="12717" spans="52:52" x14ac:dyDescent="0.25">
      <c r="AZ12717" s="9">
        <v>3.3609467455621305</v>
      </c>
    </row>
    <row r="12718" spans="52:52" x14ac:dyDescent="0.25">
      <c r="AZ12718" s="9">
        <v>3.4792899408284019</v>
      </c>
    </row>
    <row r="12719" spans="52:52" x14ac:dyDescent="0.25">
      <c r="AZ12719" s="9">
        <v>3.1005917159763317</v>
      </c>
    </row>
    <row r="12720" spans="52:52" x14ac:dyDescent="0.25">
      <c r="AZ12720" s="9">
        <v>3.0532544378698225</v>
      </c>
    </row>
    <row r="12721" spans="52:52" x14ac:dyDescent="0.25">
      <c r="AZ12721" s="9">
        <v>3.1242603550295858</v>
      </c>
    </row>
    <row r="12722" spans="52:52" x14ac:dyDescent="0.25">
      <c r="AZ12722" s="9">
        <v>4.5917159763313604</v>
      </c>
    </row>
    <row r="12723" spans="52:52" x14ac:dyDescent="0.25">
      <c r="AZ12723" s="9">
        <v>1.514792899408284</v>
      </c>
    </row>
    <row r="12724" spans="52:52" x14ac:dyDescent="0.25">
      <c r="AZ12724" s="9">
        <v>3.9763313609467459</v>
      </c>
    </row>
    <row r="12725" spans="52:52" x14ac:dyDescent="0.25">
      <c r="AZ12725" s="9">
        <v>2.4852071005917162</v>
      </c>
    </row>
    <row r="12726" spans="52:52" x14ac:dyDescent="0.25">
      <c r="AZ12726" s="9">
        <v>4.449704142011834</v>
      </c>
    </row>
    <row r="12727" spans="52:52" x14ac:dyDescent="0.25">
      <c r="AZ12727" s="9">
        <v>3.4792899408284024</v>
      </c>
    </row>
    <row r="12728" spans="52:52" x14ac:dyDescent="0.25">
      <c r="AZ12728" s="9">
        <v>3.1005917159763308</v>
      </c>
    </row>
    <row r="12729" spans="52:52" x14ac:dyDescent="0.25">
      <c r="AZ12729" s="9">
        <v>3.3609467455621305</v>
      </c>
    </row>
    <row r="12730" spans="52:52" x14ac:dyDescent="0.25">
      <c r="AZ12730" s="9">
        <v>3.4792899408284019</v>
      </c>
    </row>
    <row r="12731" spans="52:52" x14ac:dyDescent="0.25">
      <c r="AZ12731" s="9">
        <v>3.1005917159763317</v>
      </c>
    </row>
    <row r="12732" spans="52:52" x14ac:dyDescent="0.25">
      <c r="AZ12732" s="9">
        <v>3.0532544378698225</v>
      </c>
    </row>
    <row r="12733" spans="52:52" x14ac:dyDescent="0.25">
      <c r="AZ12733" s="9">
        <v>3.1242603550295858</v>
      </c>
    </row>
    <row r="12734" spans="52:52" x14ac:dyDescent="0.25">
      <c r="AZ12734" s="9">
        <v>4.5917159763313604</v>
      </c>
    </row>
    <row r="12735" spans="52:52" x14ac:dyDescent="0.25">
      <c r="AZ12735" s="9">
        <v>1.514792899408284</v>
      </c>
    </row>
    <row r="12736" spans="52:52" x14ac:dyDescent="0.25">
      <c r="AZ12736" s="9">
        <v>3.9763313609467459</v>
      </c>
    </row>
    <row r="12737" spans="52:52" x14ac:dyDescent="0.25">
      <c r="AZ12737" s="9">
        <v>2.4852071005917162</v>
      </c>
    </row>
    <row r="12738" spans="52:52" x14ac:dyDescent="0.25">
      <c r="AZ12738" s="9">
        <v>4.449704142011834</v>
      </c>
    </row>
    <row r="12739" spans="52:52" x14ac:dyDescent="0.25">
      <c r="AZ12739" s="9">
        <v>3.4792899408284024</v>
      </c>
    </row>
    <row r="12740" spans="52:52" x14ac:dyDescent="0.25">
      <c r="AZ12740" s="9">
        <v>3.1005917159763308</v>
      </c>
    </row>
    <row r="12741" spans="52:52" x14ac:dyDescent="0.25">
      <c r="AZ12741" s="9">
        <v>3.3609467455621305</v>
      </c>
    </row>
    <row r="12742" spans="52:52" x14ac:dyDescent="0.25">
      <c r="AZ12742" s="9">
        <v>3.4792899408284019</v>
      </c>
    </row>
    <row r="12743" spans="52:52" x14ac:dyDescent="0.25">
      <c r="AZ12743" s="9">
        <v>3.1005917159763317</v>
      </c>
    </row>
    <row r="12744" spans="52:52" x14ac:dyDescent="0.25">
      <c r="AZ12744" s="9">
        <v>3.0532544378698225</v>
      </c>
    </row>
    <row r="12745" spans="52:52" x14ac:dyDescent="0.25">
      <c r="AZ12745" s="9">
        <v>3.1242603550295858</v>
      </c>
    </row>
    <row r="12746" spans="52:52" x14ac:dyDescent="0.25">
      <c r="AZ12746" s="9">
        <v>4.5917159763313604</v>
      </c>
    </row>
    <row r="12747" spans="52:52" x14ac:dyDescent="0.25">
      <c r="AZ12747" s="9">
        <v>1.514792899408284</v>
      </c>
    </row>
    <row r="12748" spans="52:52" x14ac:dyDescent="0.25">
      <c r="AZ12748" s="9">
        <v>3.9763313609467459</v>
      </c>
    </row>
    <row r="12749" spans="52:52" x14ac:dyDescent="0.25">
      <c r="AZ12749" s="9">
        <v>2.4852071005917162</v>
      </c>
    </row>
    <row r="12750" spans="52:52" x14ac:dyDescent="0.25">
      <c r="AZ12750" s="9">
        <v>4.449704142011834</v>
      </c>
    </row>
    <row r="12751" spans="52:52" x14ac:dyDescent="0.25">
      <c r="AZ12751" s="9">
        <v>3.4792899408284024</v>
      </c>
    </row>
    <row r="12752" spans="52:52" x14ac:dyDescent="0.25">
      <c r="AZ12752" s="9">
        <v>3.1005917159763308</v>
      </c>
    </row>
    <row r="12753" spans="52:52" x14ac:dyDescent="0.25">
      <c r="AZ12753" s="9">
        <v>3.3609467455621305</v>
      </c>
    </row>
    <row r="12754" spans="52:52" x14ac:dyDescent="0.25">
      <c r="AZ12754" s="9">
        <v>3.4792899408284019</v>
      </c>
    </row>
    <row r="12755" spans="52:52" x14ac:dyDescent="0.25">
      <c r="AZ12755" s="9">
        <v>3.1005917159763317</v>
      </c>
    </row>
    <row r="12756" spans="52:52" x14ac:dyDescent="0.25">
      <c r="AZ12756" s="9">
        <v>3.0532544378698225</v>
      </c>
    </row>
    <row r="12757" spans="52:52" x14ac:dyDescent="0.25">
      <c r="AZ12757" s="9">
        <v>3.1242603550295858</v>
      </c>
    </row>
    <row r="12758" spans="52:52" x14ac:dyDescent="0.25">
      <c r="AZ12758" s="9">
        <v>4.5917159763313604</v>
      </c>
    </row>
    <row r="12759" spans="52:52" x14ac:dyDescent="0.25">
      <c r="AZ12759" s="9">
        <v>1.514792899408284</v>
      </c>
    </row>
    <row r="12760" spans="52:52" x14ac:dyDescent="0.25">
      <c r="AZ12760" s="9">
        <v>3.9763313609467459</v>
      </c>
    </row>
    <row r="12761" spans="52:52" x14ac:dyDescent="0.25">
      <c r="AZ12761" s="9">
        <v>2.4852071005917162</v>
      </c>
    </row>
    <row r="12762" spans="52:52" x14ac:dyDescent="0.25">
      <c r="AZ12762" s="9">
        <v>4.449704142011834</v>
      </c>
    </row>
    <row r="12763" spans="52:52" x14ac:dyDescent="0.25">
      <c r="AZ12763" s="9">
        <v>3.4792899408284024</v>
      </c>
    </row>
    <row r="12764" spans="52:52" x14ac:dyDescent="0.25">
      <c r="AZ12764" s="9">
        <v>3.1005917159763308</v>
      </c>
    </row>
    <row r="12765" spans="52:52" x14ac:dyDescent="0.25">
      <c r="AZ12765" s="9">
        <v>3.3609467455621305</v>
      </c>
    </row>
    <row r="12766" spans="52:52" x14ac:dyDescent="0.25">
      <c r="AZ12766" s="9">
        <v>3.4792899408284019</v>
      </c>
    </row>
    <row r="12767" spans="52:52" x14ac:dyDescent="0.25">
      <c r="AZ12767" s="9">
        <v>3.1005917159763317</v>
      </c>
    </row>
    <row r="12768" spans="52:52" x14ac:dyDescent="0.25">
      <c r="AZ12768" s="9">
        <v>3.0532544378698225</v>
      </c>
    </row>
    <row r="12769" spans="52:52" x14ac:dyDescent="0.25">
      <c r="AZ12769" s="9">
        <v>3.1242603550295858</v>
      </c>
    </row>
    <row r="12770" spans="52:52" x14ac:dyDescent="0.25">
      <c r="AZ12770" s="9">
        <v>4.5917159763313604</v>
      </c>
    </row>
    <row r="12771" spans="52:52" x14ac:dyDescent="0.25">
      <c r="AZ12771" s="9">
        <v>1.514792899408284</v>
      </c>
    </row>
    <row r="12772" spans="52:52" x14ac:dyDescent="0.25">
      <c r="AZ12772" s="9">
        <v>3.9763313609467459</v>
      </c>
    </row>
    <row r="12773" spans="52:52" x14ac:dyDescent="0.25">
      <c r="AZ12773" s="9">
        <v>2.4852071005917162</v>
      </c>
    </row>
    <row r="12774" spans="52:52" x14ac:dyDescent="0.25">
      <c r="AZ12774" s="9">
        <v>4.449704142011834</v>
      </c>
    </row>
    <row r="12775" spans="52:52" x14ac:dyDescent="0.25">
      <c r="AZ12775" s="9">
        <v>3.4792899408284024</v>
      </c>
    </row>
    <row r="12776" spans="52:52" x14ac:dyDescent="0.25">
      <c r="AZ12776" s="9">
        <v>3.1005917159763308</v>
      </c>
    </row>
    <row r="12777" spans="52:52" x14ac:dyDescent="0.25">
      <c r="AZ12777" s="9">
        <v>3.3609467455621305</v>
      </c>
    </row>
    <row r="12778" spans="52:52" x14ac:dyDescent="0.25">
      <c r="AZ12778" s="9">
        <v>3.4792899408284019</v>
      </c>
    </row>
    <row r="12779" spans="52:52" x14ac:dyDescent="0.25">
      <c r="AZ12779" s="9">
        <v>3.1005917159763317</v>
      </c>
    </row>
    <row r="12780" spans="52:52" x14ac:dyDescent="0.25">
      <c r="AZ12780" s="9">
        <v>3.0532544378698225</v>
      </c>
    </row>
    <row r="12781" spans="52:52" x14ac:dyDescent="0.25">
      <c r="AZ12781" s="9">
        <v>3.1242603550295858</v>
      </c>
    </row>
    <row r="12782" spans="52:52" x14ac:dyDescent="0.25">
      <c r="AZ12782" s="9">
        <v>4.5917159763313604</v>
      </c>
    </row>
    <row r="12783" spans="52:52" x14ac:dyDescent="0.25">
      <c r="AZ12783" s="9">
        <v>1.514792899408284</v>
      </c>
    </row>
    <row r="12784" spans="52:52" x14ac:dyDescent="0.25">
      <c r="AZ12784" s="9">
        <v>3.9763313609467459</v>
      </c>
    </row>
    <row r="12785" spans="52:52" x14ac:dyDescent="0.25">
      <c r="AZ12785" s="9">
        <v>2.4852071005917162</v>
      </c>
    </row>
    <row r="12786" spans="52:52" x14ac:dyDescent="0.25">
      <c r="AZ12786" s="9">
        <v>4.449704142011834</v>
      </c>
    </row>
    <row r="12787" spans="52:52" x14ac:dyDescent="0.25">
      <c r="AZ12787" s="9">
        <v>3.4792899408284024</v>
      </c>
    </row>
    <row r="12788" spans="52:52" x14ac:dyDescent="0.25">
      <c r="AZ12788" s="9">
        <v>3.1005917159763308</v>
      </c>
    </row>
    <row r="12789" spans="52:52" x14ac:dyDescent="0.25">
      <c r="AZ12789" s="9">
        <v>3.3609467455621305</v>
      </c>
    </row>
    <row r="12790" spans="52:52" x14ac:dyDescent="0.25">
      <c r="AZ12790" s="9">
        <v>3.4792899408284019</v>
      </c>
    </row>
    <row r="12791" spans="52:52" x14ac:dyDescent="0.25">
      <c r="AZ12791" s="9">
        <v>3.1005917159763317</v>
      </c>
    </row>
    <row r="12792" spans="52:52" x14ac:dyDescent="0.25">
      <c r="AZ12792" s="9">
        <v>3.0532544378698225</v>
      </c>
    </row>
    <row r="12793" spans="52:52" x14ac:dyDescent="0.25">
      <c r="AZ12793" s="9">
        <v>3.1242603550295858</v>
      </c>
    </row>
    <row r="12794" spans="52:52" x14ac:dyDescent="0.25">
      <c r="AZ12794" s="9">
        <v>4.5917159763313604</v>
      </c>
    </row>
    <row r="12795" spans="52:52" x14ac:dyDescent="0.25">
      <c r="AZ12795" s="9">
        <v>1.514792899408284</v>
      </c>
    </row>
    <row r="12796" spans="52:52" x14ac:dyDescent="0.25">
      <c r="AZ12796" s="9">
        <v>3.9763313609467459</v>
      </c>
    </row>
    <row r="12797" spans="52:52" x14ac:dyDescent="0.25">
      <c r="AZ12797" s="9">
        <v>2.4852071005917162</v>
      </c>
    </row>
    <row r="12798" spans="52:52" x14ac:dyDescent="0.25">
      <c r="AZ12798" s="9">
        <v>4.449704142011834</v>
      </c>
    </row>
    <row r="12799" spans="52:52" x14ac:dyDescent="0.25">
      <c r="AZ12799" s="9">
        <v>3.4792899408284024</v>
      </c>
    </row>
    <row r="12800" spans="52:52" x14ac:dyDescent="0.25">
      <c r="AZ12800" s="9">
        <v>3.1005917159763308</v>
      </c>
    </row>
    <row r="12801" spans="52:52" x14ac:dyDescent="0.25">
      <c r="AZ12801" s="9">
        <v>3.3609467455621305</v>
      </c>
    </row>
    <row r="12802" spans="52:52" x14ac:dyDescent="0.25">
      <c r="AZ12802" s="9">
        <v>3.4792899408284019</v>
      </c>
    </row>
    <row r="12803" spans="52:52" x14ac:dyDescent="0.25">
      <c r="AZ12803" s="9">
        <v>3.1005917159763317</v>
      </c>
    </row>
    <row r="12804" spans="52:52" x14ac:dyDescent="0.25">
      <c r="AZ12804" s="9">
        <v>3.0532544378698225</v>
      </c>
    </row>
    <row r="12805" spans="52:52" x14ac:dyDescent="0.25">
      <c r="AZ12805" s="9">
        <v>3.1242603550295858</v>
      </c>
    </row>
    <row r="12806" spans="52:52" x14ac:dyDescent="0.25">
      <c r="AZ12806" s="9">
        <v>4.5917159763313604</v>
      </c>
    </row>
    <row r="12807" spans="52:52" x14ac:dyDescent="0.25">
      <c r="AZ12807" s="9">
        <v>1.514792899408284</v>
      </c>
    </row>
    <row r="12808" spans="52:52" x14ac:dyDescent="0.25">
      <c r="AZ12808" s="9">
        <v>3.9763313609467459</v>
      </c>
    </row>
    <row r="12809" spans="52:52" x14ac:dyDescent="0.25">
      <c r="AZ12809" s="9">
        <v>2.4852071005917162</v>
      </c>
    </row>
    <row r="12810" spans="52:52" x14ac:dyDescent="0.25">
      <c r="AZ12810" s="9">
        <v>4.449704142011834</v>
      </c>
    </row>
    <row r="12811" spans="52:52" x14ac:dyDescent="0.25">
      <c r="AZ12811" s="9">
        <v>3.4792899408284024</v>
      </c>
    </row>
    <row r="12812" spans="52:52" x14ac:dyDescent="0.25">
      <c r="AZ12812" s="9">
        <v>3.1005917159763308</v>
      </c>
    </row>
    <row r="12813" spans="52:52" x14ac:dyDescent="0.25">
      <c r="AZ12813" s="9">
        <v>3.3609467455621305</v>
      </c>
    </row>
    <row r="12814" spans="52:52" x14ac:dyDescent="0.25">
      <c r="AZ12814" s="9">
        <v>3.4792899408284019</v>
      </c>
    </row>
    <row r="12815" spans="52:52" x14ac:dyDescent="0.25">
      <c r="AZ12815" s="9">
        <v>3.1005917159763317</v>
      </c>
    </row>
    <row r="12816" spans="52:52" x14ac:dyDescent="0.25">
      <c r="AZ12816" s="9">
        <v>3.0532544378698225</v>
      </c>
    </row>
    <row r="12817" spans="52:52" x14ac:dyDescent="0.25">
      <c r="AZ12817" s="9">
        <v>3.1242603550295858</v>
      </c>
    </row>
    <row r="12818" spans="52:52" x14ac:dyDescent="0.25">
      <c r="AZ12818" s="9">
        <v>4.5917159763313604</v>
      </c>
    </row>
    <row r="12819" spans="52:52" x14ac:dyDescent="0.25">
      <c r="AZ12819" s="9">
        <v>1.514792899408284</v>
      </c>
    </row>
    <row r="12820" spans="52:52" x14ac:dyDescent="0.25">
      <c r="AZ12820" s="9">
        <v>3.9763313609467459</v>
      </c>
    </row>
    <row r="12821" spans="52:52" x14ac:dyDescent="0.25">
      <c r="AZ12821" s="9">
        <v>2.4852071005917162</v>
      </c>
    </row>
    <row r="12822" spans="52:52" x14ac:dyDescent="0.25">
      <c r="AZ12822" s="9">
        <v>4.449704142011834</v>
      </c>
    </row>
    <row r="12823" spans="52:52" x14ac:dyDescent="0.25">
      <c r="AZ12823" s="9">
        <v>3.4792899408284024</v>
      </c>
    </row>
    <row r="12824" spans="52:52" x14ac:dyDescent="0.25">
      <c r="AZ12824" s="9">
        <v>3.1005917159763308</v>
      </c>
    </row>
    <row r="12825" spans="52:52" x14ac:dyDescent="0.25">
      <c r="AZ12825" s="9">
        <v>3.3609467455621305</v>
      </c>
    </row>
    <row r="12826" spans="52:52" x14ac:dyDescent="0.25">
      <c r="AZ12826" s="9">
        <v>3.4792899408284019</v>
      </c>
    </row>
    <row r="12827" spans="52:52" x14ac:dyDescent="0.25">
      <c r="AZ12827" s="9">
        <v>3.1005917159763317</v>
      </c>
    </row>
    <row r="12828" spans="52:52" x14ac:dyDescent="0.25">
      <c r="AZ12828" s="9">
        <v>3.0532544378698225</v>
      </c>
    </row>
    <row r="12829" spans="52:52" x14ac:dyDescent="0.25">
      <c r="AZ12829" s="9">
        <v>3.1242603550295858</v>
      </c>
    </row>
    <row r="12830" spans="52:52" x14ac:dyDescent="0.25">
      <c r="AZ12830" s="9">
        <v>4.5917159763313604</v>
      </c>
    </row>
    <row r="12831" spans="52:52" x14ac:dyDescent="0.25">
      <c r="AZ12831" s="9">
        <v>1.514792899408284</v>
      </c>
    </row>
    <row r="12832" spans="52:52" x14ac:dyDescent="0.25">
      <c r="AZ12832" s="9">
        <v>3.9763313609467459</v>
      </c>
    </row>
    <row r="12833" spans="52:52" x14ac:dyDescent="0.25">
      <c r="AZ12833" s="9">
        <v>2.4852071005917162</v>
      </c>
    </row>
    <row r="12834" spans="52:52" x14ac:dyDescent="0.25">
      <c r="AZ12834" s="9">
        <v>4.449704142011834</v>
      </c>
    </row>
    <row r="12835" spans="52:52" x14ac:dyDescent="0.25">
      <c r="AZ12835" s="9">
        <v>3.4792899408284024</v>
      </c>
    </row>
    <row r="12836" spans="52:52" x14ac:dyDescent="0.25">
      <c r="AZ12836" s="9">
        <v>3.1005917159763308</v>
      </c>
    </row>
    <row r="12837" spans="52:52" x14ac:dyDescent="0.25">
      <c r="AZ12837" s="9">
        <v>3.3609467455621305</v>
      </c>
    </row>
    <row r="12838" spans="52:52" x14ac:dyDescent="0.25">
      <c r="AZ12838" s="9">
        <v>3.4792899408284019</v>
      </c>
    </row>
    <row r="12839" spans="52:52" x14ac:dyDescent="0.25">
      <c r="AZ12839" s="9">
        <v>3.1005917159763317</v>
      </c>
    </row>
    <row r="12840" spans="52:52" x14ac:dyDescent="0.25">
      <c r="AZ12840" s="9">
        <v>3.0532544378698225</v>
      </c>
    </row>
    <row r="12841" spans="52:52" x14ac:dyDescent="0.25">
      <c r="AZ12841" s="9">
        <v>3.1242603550295858</v>
      </c>
    </row>
    <row r="12842" spans="52:52" x14ac:dyDescent="0.25">
      <c r="AZ12842" s="9">
        <v>4.5917159763313604</v>
      </c>
    </row>
    <row r="12843" spans="52:52" x14ac:dyDescent="0.25">
      <c r="AZ12843" s="9">
        <v>1.514792899408284</v>
      </c>
    </row>
    <row r="12844" spans="52:52" x14ac:dyDescent="0.25">
      <c r="AZ12844" s="9">
        <v>3.9763313609467459</v>
      </c>
    </row>
    <row r="12845" spans="52:52" x14ac:dyDescent="0.25">
      <c r="AZ12845" s="9">
        <v>2.4852071005917162</v>
      </c>
    </row>
    <row r="12846" spans="52:52" x14ac:dyDescent="0.25">
      <c r="AZ12846" s="9">
        <v>4.449704142011834</v>
      </c>
    </row>
    <row r="12847" spans="52:52" x14ac:dyDescent="0.25">
      <c r="AZ12847" s="9">
        <v>3.4792899408284024</v>
      </c>
    </row>
    <row r="12848" spans="52:52" x14ac:dyDescent="0.25">
      <c r="AZ12848" s="9">
        <v>3.1005917159763308</v>
      </c>
    </row>
    <row r="12849" spans="52:52" x14ac:dyDescent="0.25">
      <c r="AZ12849" s="9">
        <v>3.3609467455621305</v>
      </c>
    </row>
    <row r="12850" spans="52:52" x14ac:dyDescent="0.25">
      <c r="AZ12850" s="9">
        <v>3.4792899408284019</v>
      </c>
    </row>
    <row r="12851" spans="52:52" x14ac:dyDescent="0.25">
      <c r="AZ12851" s="9">
        <v>3.1005917159763317</v>
      </c>
    </row>
    <row r="12852" spans="52:52" x14ac:dyDescent="0.25">
      <c r="AZ12852" s="9">
        <v>3.0532544378698225</v>
      </c>
    </row>
    <row r="12853" spans="52:52" x14ac:dyDescent="0.25">
      <c r="AZ12853" s="9">
        <v>3.1242603550295858</v>
      </c>
    </row>
    <row r="12854" spans="52:52" x14ac:dyDescent="0.25">
      <c r="AZ12854" s="9">
        <v>4.5917159763313604</v>
      </c>
    </row>
    <row r="12855" spans="52:52" x14ac:dyDescent="0.25">
      <c r="AZ12855" s="9">
        <v>1.514792899408284</v>
      </c>
    </row>
    <row r="12856" spans="52:52" x14ac:dyDescent="0.25">
      <c r="AZ12856" s="9">
        <v>3.9763313609467459</v>
      </c>
    </row>
    <row r="12857" spans="52:52" x14ac:dyDescent="0.25">
      <c r="AZ12857" s="9">
        <v>2.4852071005917162</v>
      </c>
    </row>
    <row r="12858" spans="52:52" x14ac:dyDescent="0.25">
      <c r="AZ12858" s="9">
        <v>4.449704142011834</v>
      </c>
    </row>
    <row r="12859" spans="52:52" x14ac:dyDescent="0.25">
      <c r="AZ12859" s="9">
        <v>3.4792899408284024</v>
      </c>
    </row>
    <row r="12860" spans="52:52" x14ac:dyDescent="0.25">
      <c r="AZ12860" s="9">
        <v>3.1005917159763308</v>
      </c>
    </row>
    <row r="12861" spans="52:52" x14ac:dyDescent="0.25">
      <c r="AZ12861" s="9">
        <v>3.3609467455621305</v>
      </c>
    </row>
    <row r="12862" spans="52:52" x14ac:dyDescent="0.25">
      <c r="AZ12862" s="9">
        <v>3.4792899408284019</v>
      </c>
    </row>
    <row r="12863" spans="52:52" x14ac:dyDescent="0.25">
      <c r="AZ12863" s="9">
        <v>3.1005917159763317</v>
      </c>
    </row>
    <row r="12864" spans="52:52" x14ac:dyDescent="0.25">
      <c r="AZ12864" s="9">
        <v>3.0532544378698225</v>
      </c>
    </row>
    <row r="12865" spans="52:52" x14ac:dyDescent="0.25">
      <c r="AZ12865" s="9">
        <v>3.1242603550295858</v>
      </c>
    </row>
    <row r="12866" spans="52:52" x14ac:dyDescent="0.25">
      <c r="AZ12866" s="9">
        <v>4.5917159763313604</v>
      </c>
    </row>
    <row r="12867" spans="52:52" x14ac:dyDescent="0.25">
      <c r="AZ12867" s="9">
        <v>1.514792899408284</v>
      </c>
    </row>
    <row r="12868" spans="52:52" x14ac:dyDescent="0.25">
      <c r="AZ12868" s="9">
        <v>3.9763313609467459</v>
      </c>
    </row>
    <row r="12869" spans="52:52" x14ac:dyDescent="0.25">
      <c r="AZ12869" s="9">
        <v>2.4852071005917162</v>
      </c>
    </row>
    <row r="12870" spans="52:52" x14ac:dyDescent="0.25">
      <c r="AZ12870" s="9">
        <v>4.449704142011834</v>
      </c>
    </row>
    <row r="12871" spans="52:52" x14ac:dyDescent="0.25">
      <c r="AZ12871" s="9">
        <v>3.4792899408284024</v>
      </c>
    </row>
    <row r="12872" spans="52:52" x14ac:dyDescent="0.25">
      <c r="AZ12872" s="9">
        <v>3.1005917159763308</v>
      </c>
    </row>
    <row r="12873" spans="52:52" x14ac:dyDescent="0.25">
      <c r="AZ12873" s="9">
        <v>3.3609467455621305</v>
      </c>
    </row>
    <row r="12874" spans="52:52" x14ac:dyDescent="0.25">
      <c r="AZ12874" s="9">
        <v>3.4792899408284019</v>
      </c>
    </row>
    <row r="12875" spans="52:52" x14ac:dyDescent="0.25">
      <c r="AZ12875" s="9">
        <v>3.1005917159763317</v>
      </c>
    </row>
    <row r="12876" spans="52:52" x14ac:dyDescent="0.25">
      <c r="AZ12876" s="9">
        <v>3.0532544378698225</v>
      </c>
    </row>
    <row r="12877" spans="52:52" x14ac:dyDescent="0.25">
      <c r="AZ12877" s="9">
        <v>3.1242603550295858</v>
      </c>
    </row>
    <row r="12878" spans="52:52" x14ac:dyDescent="0.25">
      <c r="AZ12878" s="9">
        <v>4.5917159763313604</v>
      </c>
    </row>
    <row r="12879" spans="52:52" x14ac:dyDescent="0.25">
      <c r="AZ12879" s="9">
        <v>1.514792899408284</v>
      </c>
    </row>
    <row r="12880" spans="52:52" x14ac:dyDescent="0.25">
      <c r="AZ12880" s="9">
        <v>3.9763313609467459</v>
      </c>
    </row>
    <row r="12881" spans="52:52" x14ac:dyDescent="0.25">
      <c r="AZ12881" s="9">
        <v>2.4852071005917162</v>
      </c>
    </row>
    <row r="12882" spans="52:52" x14ac:dyDescent="0.25">
      <c r="AZ12882" s="9">
        <v>4.449704142011834</v>
      </c>
    </row>
    <row r="12883" spans="52:52" x14ac:dyDescent="0.25">
      <c r="AZ12883" s="9">
        <v>3.4792899408284024</v>
      </c>
    </row>
    <row r="12884" spans="52:52" x14ac:dyDescent="0.25">
      <c r="AZ12884" s="9">
        <v>3.1005917159763308</v>
      </c>
    </row>
    <row r="12885" spans="52:52" x14ac:dyDescent="0.25">
      <c r="AZ12885" s="9">
        <v>3.3609467455621305</v>
      </c>
    </row>
    <row r="12886" spans="52:52" x14ac:dyDescent="0.25">
      <c r="AZ12886" s="9">
        <v>3.4792899408284019</v>
      </c>
    </row>
    <row r="12887" spans="52:52" x14ac:dyDescent="0.25">
      <c r="AZ12887" s="9">
        <v>3.1005917159763317</v>
      </c>
    </row>
    <row r="12888" spans="52:52" x14ac:dyDescent="0.25">
      <c r="AZ12888" s="9">
        <v>3.0532544378698225</v>
      </c>
    </row>
    <row r="12889" spans="52:52" x14ac:dyDescent="0.25">
      <c r="AZ12889" s="9">
        <v>3.1242603550295858</v>
      </c>
    </row>
    <row r="12890" spans="52:52" x14ac:dyDescent="0.25">
      <c r="AZ12890" s="9">
        <v>4.5917159763313604</v>
      </c>
    </row>
    <row r="12891" spans="52:52" x14ac:dyDescent="0.25">
      <c r="AZ12891" s="9">
        <v>1.514792899408284</v>
      </c>
    </row>
    <row r="12892" spans="52:52" x14ac:dyDescent="0.25">
      <c r="AZ12892" s="9">
        <v>3.9763313609467459</v>
      </c>
    </row>
    <row r="12893" spans="52:52" x14ac:dyDescent="0.25">
      <c r="AZ12893" s="9">
        <v>2.4852071005917162</v>
      </c>
    </row>
    <row r="12894" spans="52:52" x14ac:dyDescent="0.25">
      <c r="AZ12894" s="9">
        <v>4.449704142011834</v>
      </c>
    </row>
    <row r="12895" spans="52:52" x14ac:dyDescent="0.25">
      <c r="AZ12895" s="9">
        <v>3.4792899408284024</v>
      </c>
    </row>
    <row r="12896" spans="52:52" x14ac:dyDescent="0.25">
      <c r="AZ12896" s="9">
        <v>3.1005917159763308</v>
      </c>
    </row>
    <row r="12897" spans="52:52" x14ac:dyDescent="0.25">
      <c r="AZ12897" s="9">
        <v>3.3609467455621305</v>
      </c>
    </row>
    <row r="12898" spans="52:52" x14ac:dyDescent="0.25">
      <c r="AZ12898" s="9">
        <v>3.4792899408284019</v>
      </c>
    </row>
    <row r="12899" spans="52:52" x14ac:dyDescent="0.25">
      <c r="AZ12899" s="9">
        <v>3.1005917159763317</v>
      </c>
    </row>
    <row r="12900" spans="52:52" x14ac:dyDescent="0.25">
      <c r="AZ12900" s="9">
        <v>3.0532544378698225</v>
      </c>
    </row>
    <row r="12901" spans="52:52" x14ac:dyDescent="0.25">
      <c r="AZ12901" s="9">
        <v>3.1242603550295858</v>
      </c>
    </row>
    <row r="12902" spans="52:52" x14ac:dyDescent="0.25">
      <c r="AZ12902" s="9">
        <v>4.5917159763313604</v>
      </c>
    </row>
    <row r="12903" spans="52:52" x14ac:dyDescent="0.25">
      <c r="AZ12903" s="9">
        <v>1.514792899408284</v>
      </c>
    </row>
    <row r="12904" spans="52:52" x14ac:dyDescent="0.25">
      <c r="AZ12904" s="9">
        <v>3.9763313609467459</v>
      </c>
    </row>
    <row r="12905" spans="52:52" x14ac:dyDescent="0.25">
      <c r="AZ12905" s="9">
        <v>2.4852071005917162</v>
      </c>
    </row>
    <row r="12906" spans="52:52" x14ac:dyDescent="0.25">
      <c r="AZ12906" s="9">
        <v>4.449704142011834</v>
      </c>
    </row>
    <row r="12907" spans="52:52" x14ac:dyDescent="0.25">
      <c r="AZ12907" s="9">
        <v>3.4792899408284024</v>
      </c>
    </row>
    <row r="12908" spans="52:52" x14ac:dyDescent="0.25">
      <c r="AZ12908" s="9">
        <v>3.1005917159763308</v>
      </c>
    </row>
    <row r="12909" spans="52:52" x14ac:dyDescent="0.25">
      <c r="AZ12909" s="9">
        <v>3.3609467455621305</v>
      </c>
    </row>
    <row r="12910" spans="52:52" x14ac:dyDescent="0.25">
      <c r="AZ12910" s="9">
        <v>3.4792899408284019</v>
      </c>
    </row>
    <row r="12911" spans="52:52" x14ac:dyDescent="0.25">
      <c r="AZ12911" s="9">
        <v>3.1005917159763317</v>
      </c>
    </row>
    <row r="12912" spans="52:52" x14ac:dyDescent="0.25">
      <c r="AZ12912" s="9">
        <v>3.0532544378698225</v>
      </c>
    </row>
    <row r="12913" spans="52:52" x14ac:dyDescent="0.25">
      <c r="AZ12913" s="9">
        <v>3.1242603550295858</v>
      </c>
    </row>
    <row r="12914" spans="52:52" x14ac:dyDescent="0.25">
      <c r="AZ12914" s="9">
        <v>4.5917159763313604</v>
      </c>
    </row>
    <row r="12915" spans="52:52" x14ac:dyDescent="0.25">
      <c r="AZ12915" s="9">
        <v>1.514792899408284</v>
      </c>
    </row>
    <row r="12916" spans="52:52" x14ac:dyDescent="0.25">
      <c r="AZ12916" s="9">
        <v>3.9763313609467459</v>
      </c>
    </row>
    <row r="12917" spans="52:52" x14ac:dyDescent="0.25">
      <c r="AZ12917" s="9">
        <v>2.4852071005917162</v>
      </c>
    </row>
    <row r="12918" spans="52:52" x14ac:dyDescent="0.25">
      <c r="AZ12918" s="9">
        <v>4.449704142011834</v>
      </c>
    </row>
    <row r="12919" spans="52:52" x14ac:dyDescent="0.25">
      <c r="AZ12919" s="9">
        <v>3.4792899408284024</v>
      </c>
    </row>
    <row r="12920" spans="52:52" x14ac:dyDescent="0.25">
      <c r="AZ12920" s="9">
        <v>3.1005917159763308</v>
      </c>
    </row>
    <row r="12921" spans="52:52" x14ac:dyDescent="0.25">
      <c r="AZ12921" s="9">
        <v>3.3609467455621305</v>
      </c>
    </row>
    <row r="12922" spans="52:52" x14ac:dyDescent="0.25">
      <c r="AZ12922" s="9">
        <v>3.4792899408284019</v>
      </c>
    </row>
    <row r="12923" spans="52:52" x14ac:dyDescent="0.25">
      <c r="AZ12923" s="9">
        <v>3.1005917159763317</v>
      </c>
    </row>
    <row r="12924" spans="52:52" x14ac:dyDescent="0.25">
      <c r="AZ12924" s="9">
        <v>3.0532544378698225</v>
      </c>
    </row>
    <row r="12925" spans="52:52" x14ac:dyDescent="0.25">
      <c r="AZ12925" s="9">
        <v>3.1242603550295858</v>
      </c>
    </row>
    <row r="12926" spans="52:52" x14ac:dyDescent="0.25">
      <c r="AZ12926" s="9">
        <v>4.5917159763313604</v>
      </c>
    </row>
    <row r="12927" spans="52:52" x14ac:dyDescent="0.25">
      <c r="AZ12927" s="9">
        <v>1.514792899408284</v>
      </c>
    </row>
    <row r="12928" spans="52:52" x14ac:dyDescent="0.25">
      <c r="AZ12928" s="9">
        <v>3.9763313609467459</v>
      </c>
    </row>
    <row r="12929" spans="52:52" x14ac:dyDescent="0.25">
      <c r="AZ12929" s="9">
        <v>2.4852071005917162</v>
      </c>
    </row>
    <row r="12930" spans="52:52" x14ac:dyDescent="0.25">
      <c r="AZ12930" s="9">
        <v>4.449704142011834</v>
      </c>
    </row>
    <row r="12931" spans="52:52" x14ac:dyDescent="0.25">
      <c r="AZ12931" s="9">
        <v>3.4792899408284024</v>
      </c>
    </row>
    <row r="12932" spans="52:52" x14ac:dyDescent="0.25">
      <c r="AZ12932" s="9">
        <v>3.1005917159763308</v>
      </c>
    </row>
    <row r="12933" spans="52:52" x14ac:dyDescent="0.25">
      <c r="AZ12933" s="9">
        <v>3.3609467455621305</v>
      </c>
    </row>
    <row r="12934" spans="52:52" x14ac:dyDescent="0.25">
      <c r="AZ12934" s="9">
        <v>3.4792899408284019</v>
      </c>
    </row>
    <row r="12935" spans="52:52" x14ac:dyDescent="0.25">
      <c r="AZ12935" s="9">
        <v>3.1005917159763317</v>
      </c>
    </row>
    <row r="12936" spans="52:52" x14ac:dyDescent="0.25">
      <c r="AZ12936" s="9">
        <v>3.0532544378698225</v>
      </c>
    </row>
    <row r="12937" spans="52:52" x14ac:dyDescent="0.25">
      <c r="AZ12937" s="9">
        <v>3.1242603550295858</v>
      </c>
    </row>
    <row r="12938" spans="52:52" x14ac:dyDescent="0.25">
      <c r="AZ12938" s="9">
        <v>4.5917159763313604</v>
      </c>
    </row>
    <row r="12939" spans="52:52" x14ac:dyDescent="0.25">
      <c r="AZ12939" s="9">
        <v>1.514792899408284</v>
      </c>
    </row>
    <row r="12940" spans="52:52" x14ac:dyDescent="0.25">
      <c r="AZ12940" s="9">
        <v>3.9763313609467459</v>
      </c>
    </row>
    <row r="12941" spans="52:52" x14ac:dyDescent="0.25">
      <c r="AZ12941" s="9">
        <v>2.4852071005917162</v>
      </c>
    </row>
    <row r="12942" spans="52:52" x14ac:dyDescent="0.25">
      <c r="AZ12942" s="9">
        <v>4.449704142011834</v>
      </c>
    </row>
    <row r="12943" spans="52:52" x14ac:dyDescent="0.25">
      <c r="AZ12943" s="9">
        <v>3.4792899408284024</v>
      </c>
    </row>
    <row r="12944" spans="52:52" x14ac:dyDescent="0.25">
      <c r="AZ12944" s="9">
        <v>3.1005917159763308</v>
      </c>
    </row>
    <row r="12945" spans="52:52" x14ac:dyDescent="0.25">
      <c r="AZ12945" s="9">
        <v>3.3609467455621305</v>
      </c>
    </row>
    <row r="12946" spans="52:52" x14ac:dyDescent="0.25">
      <c r="AZ12946" s="9">
        <v>3.4792899408284019</v>
      </c>
    </row>
    <row r="12947" spans="52:52" x14ac:dyDescent="0.25">
      <c r="AZ12947" s="9">
        <v>3.1005917159763317</v>
      </c>
    </row>
    <row r="12948" spans="52:52" x14ac:dyDescent="0.25">
      <c r="AZ12948" s="9">
        <v>3.0532544378698225</v>
      </c>
    </row>
    <row r="12949" spans="52:52" x14ac:dyDescent="0.25">
      <c r="AZ12949" s="9">
        <v>3.1242603550295858</v>
      </c>
    </row>
    <row r="12950" spans="52:52" x14ac:dyDescent="0.25">
      <c r="AZ12950" s="9">
        <v>4.5917159763313604</v>
      </c>
    </row>
    <row r="12951" spans="52:52" x14ac:dyDescent="0.25">
      <c r="AZ12951" s="9">
        <v>1.514792899408284</v>
      </c>
    </row>
    <row r="12952" spans="52:52" x14ac:dyDescent="0.25">
      <c r="AZ12952" s="9">
        <v>3.9763313609467459</v>
      </c>
    </row>
    <row r="12953" spans="52:52" x14ac:dyDescent="0.25">
      <c r="AZ12953" s="9">
        <v>2.4852071005917162</v>
      </c>
    </row>
    <row r="12954" spans="52:52" x14ac:dyDescent="0.25">
      <c r="AZ12954" s="9">
        <v>4.449704142011834</v>
      </c>
    </row>
    <row r="12955" spans="52:52" x14ac:dyDescent="0.25">
      <c r="AZ12955" s="9">
        <v>3.4792899408284024</v>
      </c>
    </row>
    <row r="12956" spans="52:52" x14ac:dyDescent="0.25">
      <c r="AZ12956" s="9">
        <v>3.1005917159763308</v>
      </c>
    </row>
    <row r="12957" spans="52:52" x14ac:dyDescent="0.25">
      <c r="AZ12957" s="9">
        <v>3.3609467455621305</v>
      </c>
    </row>
    <row r="12958" spans="52:52" x14ac:dyDescent="0.25">
      <c r="AZ12958" s="9">
        <v>3.4792899408284019</v>
      </c>
    </row>
    <row r="12959" spans="52:52" x14ac:dyDescent="0.25">
      <c r="AZ12959" s="9">
        <v>3.1005917159763317</v>
      </c>
    </row>
    <row r="12960" spans="52:52" x14ac:dyDescent="0.25">
      <c r="AZ12960" s="9">
        <v>3.0532544378698225</v>
      </c>
    </row>
    <row r="12961" spans="52:52" x14ac:dyDescent="0.25">
      <c r="AZ12961" s="9">
        <v>3.1242603550295858</v>
      </c>
    </row>
    <row r="12962" spans="52:52" x14ac:dyDescent="0.25">
      <c r="AZ12962" s="9">
        <v>4.5917159763313604</v>
      </c>
    </row>
    <row r="12963" spans="52:52" x14ac:dyDescent="0.25">
      <c r="AZ12963" s="9">
        <v>1.514792899408284</v>
      </c>
    </row>
    <row r="12964" spans="52:52" x14ac:dyDescent="0.25">
      <c r="AZ12964" s="9">
        <v>3.9763313609467459</v>
      </c>
    </row>
    <row r="12965" spans="52:52" x14ac:dyDescent="0.25">
      <c r="AZ12965" s="9">
        <v>2.4852071005917162</v>
      </c>
    </row>
    <row r="12966" spans="52:52" x14ac:dyDescent="0.25">
      <c r="AZ12966" s="9">
        <v>4.449704142011834</v>
      </c>
    </row>
    <row r="12967" spans="52:52" x14ac:dyDescent="0.25">
      <c r="AZ12967" s="9">
        <v>3.4792899408284024</v>
      </c>
    </row>
    <row r="12968" spans="52:52" x14ac:dyDescent="0.25">
      <c r="AZ12968" s="9">
        <v>3.1005917159763308</v>
      </c>
    </row>
    <row r="12969" spans="52:52" x14ac:dyDescent="0.25">
      <c r="AZ12969" s="9">
        <v>3.3609467455621305</v>
      </c>
    </row>
    <row r="12970" spans="52:52" x14ac:dyDescent="0.25">
      <c r="AZ12970" s="9">
        <v>3.4792899408284019</v>
      </c>
    </row>
    <row r="12971" spans="52:52" x14ac:dyDescent="0.25">
      <c r="AZ12971" s="9">
        <v>3.1005917159763317</v>
      </c>
    </row>
    <row r="12972" spans="52:52" x14ac:dyDescent="0.25">
      <c r="AZ12972" s="9">
        <v>3.0532544378698225</v>
      </c>
    </row>
    <row r="12973" spans="52:52" x14ac:dyDescent="0.25">
      <c r="AZ12973" s="9">
        <v>3.1242603550295858</v>
      </c>
    </row>
    <row r="12974" spans="52:52" x14ac:dyDescent="0.25">
      <c r="AZ12974" s="9">
        <v>4.5917159763313604</v>
      </c>
    </row>
    <row r="12975" spans="52:52" x14ac:dyDescent="0.25">
      <c r="AZ12975" s="9">
        <v>1.514792899408284</v>
      </c>
    </row>
    <row r="12976" spans="52:52" x14ac:dyDescent="0.25">
      <c r="AZ12976" s="9">
        <v>3.9763313609467459</v>
      </c>
    </row>
    <row r="12977" spans="52:52" x14ac:dyDescent="0.25">
      <c r="AZ12977" s="9">
        <v>2.4852071005917162</v>
      </c>
    </row>
    <row r="12978" spans="52:52" x14ac:dyDescent="0.25">
      <c r="AZ12978" s="9">
        <v>4.449704142011834</v>
      </c>
    </row>
    <row r="12979" spans="52:52" x14ac:dyDescent="0.25">
      <c r="AZ12979" s="9">
        <v>3.4792899408284024</v>
      </c>
    </row>
    <row r="12980" spans="52:52" x14ac:dyDescent="0.25">
      <c r="AZ12980" s="9">
        <v>3.1005917159763308</v>
      </c>
    </row>
    <row r="12981" spans="52:52" x14ac:dyDescent="0.25">
      <c r="AZ12981" s="9">
        <v>3.3609467455621305</v>
      </c>
    </row>
    <row r="12982" spans="52:52" x14ac:dyDescent="0.25">
      <c r="AZ12982" s="9">
        <v>3.4792899408284019</v>
      </c>
    </row>
    <row r="12983" spans="52:52" x14ac:dyDescent="0.25">
      <c r="AZ12983" s="9">
        <v>3.1005917159763317</v>
      </c>
    </row>
    <row r="12984" spans="52:52" x14ac:dyDescent="0.25">
      <c r="AZ12984" s="9">
        <v>3.0532544378698225</v>
      </c>
    </row>
    <row r="12985" spans="52:52" x14ac:dyDescent="0.25">
      <c r="AZ12985" s="9">
        <v>3.1242603550295858</v>
      </c>
    </row>
    <row r="12986" spans="52:52" x14ac:dyDescent="0.25">
      <c r="AZ12986" s="9">
        <v>4.5917159763313604</v>
      </c>
    </row>
    <row r="12987" spans="52:52" x14ac:dyDescent="0.25">
      <c r="AZ12987" s="9">
        <v>1.514792899408284</v>
      </c>
    </row>
    <row r="12988" spans="52:52" x14ac:dyDescent="0.25">
      <c r="AZ12988" s="9">
        <v>3.9763313609467459</v>
      </c>
    </row>
    <row r="12989" spans="52:52" x14ac:dyDescent="0.25">
      <c r="AZ12989" s="9">
        <v>2.4852071005917162</v>
      </c>
    </row>
    <row r="12990" spans="52:52" x14ac:dyDescent="0.25">
      <c r="AZ12990" s="9">
        <v>4.449704142011834</v>
      </c>
    </row>
    <row r="12991" spans="52:52" x14ac:dyDescent="0.25">
      <c r="AZ12991" s="9">
        <v>3.4792899408284024</v>
      </c>
    </row>
    <row r="12992" spans="52:52" x14ac:dyDescent="0.25">
      <c r="AZ12992" s="9">
        <v>3.1005917159763308</v>
      </c>
    </row>
    <row r="12993" spans="52:52" x14ac:dyDescent="0.25">
      <c r="AZ12993" s="9">
        <v>3.3609467455621305</v>
      </c>
    </row>
    <row r="12994" spans="52:52" x14ac:dyDescent="0.25">
      <c r="AZ12994" s="9">
        <v>3.4792899408284019</v>
      </c>
    </row>
    <row r="12995" spans="52:52" x14ac:dyDescent="0.25">
      <c r="AZ12995" s="9">
        <v>3.1005917159763317</v>
      </c>
    </row>
    <row r="12996" spans="52:52" x14ac:dyDescent="0.25">
      <c r="AZ12996" s="9">
        <v>3.0532544378698225</v>
      </c>
    </row>
    <row r="12997" spans="52:52" x14ac:dyDescent="0.25">
      <c r="AZ12997" s="9">
        <v>3.1242603550295858</v>
      </c>
    </row>
    <row r="12998" spans="52:52" x14ac:dyDescent="0.25">
      <c r="AZ12998" s="9">
        <v>4.5917159763313604</v>
      </c>
    </row>
    <row r="12999" spans="52:52" x14ac:dyDescent="0.25">
      <c r="AZ12999" s="9">
        <v>1.514792899408284</v>
      </c>
    </row>
    <row r="13000" spans="52:52" x14ac:dyDescent="0.25">
      <c r="AZ13000" s="9">
        <v>3.9763313609467459</v>
      </c>
    </row>
    <row r="13001" spans="52:52" x14ac:dyDescent="0.25">
      <c r="AZ13001" s="9">
        <v>2.4852071005917162</v>
      </c>
    </row>
    <row r="13002" spans="52:52" x14ac:dyDescent="0.25">
      <c r="AZ13002" s="9">
        <v>4.449704142011834</v>
      </c>
    </row>
    <row r="13003" spans="52:52" x14ac:dyDescent="0.25">
      <c r="AZ13003" s="9">
        <v>3.4792899408284024</v>
      </c>
    </row>
    <row r="13004" spans="52:52" x14ac:dyDescent="0.25">
      <c r="AZ13004" s="9">
        <v>3.1005917159763308</v>
      </c>
    </row>
    <row r="13005" spans="52:52" x14ac:dyDescent="0.25">
      <c r="AZ13005" s="9">
        <v>3.3609467455621305</v>
      </c>
    </row>
    <row r="13006" spans="52:52" x14ac:dyDescent="0.25">
      <c r="AZ13006" s="9">
        <v>3.4792899408284019</v>
      </c>
    </row>
    <row r="13007" spans="52:52" x14ac:dyDescent="0.25">
      <c r="AZ13007" s="9">
        <v>3.1005917159763317</v>
      </c>
    </row>
    <row r="13008" spans="52:52" x14ac:dyDescent="0.25">
      <c r="AZ13008" s="9">
        <v>3.0532544378698225</v>
      </c>
    </row>
    <row r="13009" spans="52:52" x14ac:dyDescent="0.25">
      <c r="AZ13009" s="9">
        <v>3.1242603550295858</v>
      </c>
    </row>
    <row r="13010" spans="52:52" x14ac:dyDescent="0.25">
      <c r="AZ13010" s="9">
        <v>4.5917159763313604</v>
      </c>
    </row>
    <row r="13011" spans="52:52" x14ac:dyDescent="0.25">
      <c r="AZ13011" s="9">
        <v>1.514792899408284</v>
      </c>
    </row>
    <row r="13012" spans="52:52" x14ac:dyDescent="0.25">
      <c r="AZ13012" s="9">
        <v>3.9763313609467459</v>
      </c>
    </row>
    <row r="13013" spans="52:52" x14ac:dyDescent="0.25">
      <c r="AZ13013" s="9">
        <v>2.4852071005917162</v>
      </c>
    </row>
    <row r="13014" spans="52:52" x14ac:dyDescent="0.25">
      <c r="AZ13014" s="9">
        <v>4.449704142011834</v>
      </c>
    </row>
    <row r="13015" spans="52:52" x14ac:dyDescent="0.25">
      <c r="AZ13015" s="9">
        <v>3.4792899408284024</v>
      </c>
    </row>
    <row r="13016" spans="52:52" x14ac:dyDescent="0.25">
      <c r="AZ13016" s="9">
        <v>3.1005917159763308</v>
      </c>
    </row>
    <row r="13017" spans="52:52" x14ac:dyDescent="0.25">
      <c r="AZ13017" s="9">
        <v>3.3609467455621305</v>
      </c>
    </row>
    <row r="13018" spans="52:52" x14ac:dyDescent="0.25">
      <c r="AZ13018" s="9">
        <v>3.4792899408284019</v>
      </c>
    </row>
    <row r="13019" spans="52:52" x14ac:dyDescent="0.25">
      <c r="AZ13019" s="9">
        <v>3.1005917159763317</v>
      </c>
    </row>
    <row r="13020" spans="52:52" x14ac:dyDescent="0.25">
      <c r="AZ13020" s="9">
        <v>3.0532544378698225</v>
      </c>
    </row>
    <row r="13021" spans="52:52" x14ac:dyDescent="0.25">
      <c r="AZ13021" s="9">
        <v>3.1242603550295858</v>
      </c>
    </row>
    <row r="13022" spans="52:52" x14ac:dyDescent="0.25">
      <c r="AZ13022" s="9">
        <v>4.5917159763313604</v>
      </c>
    </row>
    <row r="13023" spans="52:52" x14ac:dyDescent="0.25">
      <c r="AZ13023" s="9">
        <v>1.514792899408284</v>
      </c>
    </row>
    <row r="13024" spans="52:52" x14ac:dyDescent="0.25">
      <c r="AZ13024" s="9">
        <v>3.9763313609467459</v>
      </c>
    </row>
    <row r="13025" spans="52:52" x14ac:dyDescent="0.25">
      <c r="AZ13025" s="9">
        <v>2.4852071005917162</v>
      </c>
    </row>
    <row r="13026" spans="52:52" x14ac:dyDescent="0.25">
      <c r="AZ13026" s="9">
        <v>4.449704142011834</v>
      </c>
    </row>
    <row r="13027" spans="52:52" x14ac:dyDescent="0.25">
      <c r="AZ13027" s="9">
        <v>3.4792899408284024</v>
      </c>
    </row>
    <row r="13028" spans="52:52" x14ac:dyDescent="0.25">
      <c r="AZ13028" s="9">
        <v>3.1005917159763308</v>
      </c>
    </row>
    <row r="13029" spans="52:52" x14ac:dyDescent="0.25">
      <c r="AZ13029" s="9">
        <v>3.3609467455621305</v>
      </c>
    </row>
    <row r="13030" spans="52:52" x14ac:dyDescent="0.25">
      <c r="AZ13030" s="9">
        <v>3.4792899408284019</v>
      </c>
    </row>
    <row r="13031" spans="52:52" x14ac:dyDescent="0.25">
      <c r="AZ13031" s="9">
        <v>3.1005917159763317</v>
      </c>
    </row>
    <row r="13032" spans="52:52" x14ac:dyDescent="0.25">
      <c r="AZ13032" s="9">
        <v>3.0532544378698225</v>
      </c>
    </row>
    <row r="13033" spans="52:52" x14ac:dyDescent="0.25">
      <c r="AZ13033" s="9">
        <v>3.1242603550295858</v>
      </c>
    </row>
    <row r="13034" spans="52:52" x14ac:dyDescent="0.25">
      <c r="AZ13034" s="9">
        <v>4.5917159763313604</v>
      </c>
    </row>
    <row r="13035" spans="52:52" x14ac:dyDescent="0.25">
      <c r="AZ13035" s="9">
        <v>1.514792899408284</v>
      </c>
    </row>
    <row r="13036" spans="52:52" x14ac:dyDescent="0.25">
      <c r="AZ13036" s="9">
        <v>3.9763313609467459</v>
      </c>
    </row>
    <row r="13037" spans="52:52" x14ac:dyDescent="0.25">
      <c r="AZ13037" s="9">
        <v>2.4852071005917162</v>
      </c>
    </row>
    <row r="13038" spans="52:52" x14ac:dyDescent="0.25">
      <c r="AZ13038" s="9">
        <v>4.449704142011834</v>
      </c>
    </row>
    <row r="13039" spans="52:52" x14ac:dyDescent="0.25">
      <c r="AZ13039" s="9">
        <v>3.4792899408284024</v>
      </c>
    </row>
    <row r="13040" spans="52:52" x14ac:dyDescent="0.25">
      <c r="AZ13040" s="9">
        <v>3.1005917159763308</v>
      </c>
    </row>
    <row r="13041" spans="52:52" x14ac:dyDescent="0.25">
      <c r="AZ13041" s="9">
        <v>3.3609467455621305</v>
      </c>
    </row>
    <row r="13042" spans="52:52" x14ac:dyDescent="0.25">
      <c r="AZ13042" s="9">
        <v>3.4792899408284019</v>
      </c>
    </row>
    <row r="13043" spans="52:52" x14ac:dyDescent="0.25">
      <c r="AZ13043" s="9">
        <v>3.1005917159763317</v>
      </c>
    </row>
    <row r="13044" spans="52:52" x14ac:dyDescent="0.25">
      <c r="AZ13044" s="9">
        <v>3.0532544378698225</v>
      </c>
    </row>
    <row r="13045" spans="52:52" x14ac:dyDescent="0.25">
      <c r="AZ13045" s="9">
        <v>3.1242603550295858</v>
      </c>
    </row>
    <row r="13046" spans="52:52" x14ac:dyDescent="0.25">
      <c r="AZ13046" s="9">
        <v>4.5917159763313604</v>
      </c>
    </row>
    <row r="13047" spans="52:52" x14ac:dyDescent="0.25">
      <c r="AZ13047" s="9">
        <v>1.514792899408284</v>
      </c>
    </row>
    <row r="13048" spans="52:52" x14ac:dyDescent="0.25">
      <c r="AZ13048" s="9">
        <v>3.9763313609467459</v>
      </c>
    </row>
    <row r="13049" spans="52:52" x14ac:dyDescent="0.25">
      <c r="AZ13049" s="9">
        <v>2.4852071005917162</v>
      </c>
    </row>
    <row r="13050" spans="52:52" x14ac:dyDescent="0.25">
      <c r="AZ13050" s="9">
        <v>4.449704142011834</v>
      </c>
    </row>
    <row r="13051" spans="52:52" x14ac:dyDescent="0.25">
      <c r="AZ13051" s="9">
        <v>3.4792899408284024</v>
      </c>
    </row>
    <row r="13052" spans="52:52" x14ac:dyDescent="0.25">
      <c r="AZ13052" s="9">
        <v>3.1005917159763308</v>
      </c>
    </row>
    <row r="13053" spans="52:52" x14ac:dyDescent="0.25">
      <c r="AZ13053" s="9">
        <v>3.3609467455621305</v>
      </c>
    </row>
    <row r="13054" spans="52:52" x14ac:dyDescent="0.25">
      <c r="AZ13054" s="9">
        <v>3.4792899408284019</v>
      </c>
    </row>
    <row r="13055" spans="52:52" x14ac:dyDescent="0.25">
      <c r="AZ13055" s="9">
        <v>3.1005917159763317</v>
      </c>
    </row>
    <row r="13056" spans="52:52" x14ac:dyDescent="0.25">
      <c r="AZ13056" s="9">
        <v>3.0532544378698225</v>
      </c>
    </row>
    <row r="13057" spans="52:52" x14ac:dyDescent="0.25">
      <c r="AZ13057" s="9">
        <v>3.1242603550295858</v>
      </c>
    </row>
    <row r="13058" spans="52:52" x14ac:dyDescent="0.25">
      <c r="AZ13058" s="9">
        <v>4.5917159763313604</v>
      </c>
    </row>
    <row r="13059" spans="52:52" x14ac:dyDescent="0.25">
      <c r="AZ13059" s="9">
        <v>1.514792899408284</v>
      </c>
    </row>
    <row r="13060" spans="52:52" x14ac:dyDescent="0.25">
      <c r="AZ13060" s="9">
        <v>3.9763313609467459</v>
      </c>
    </row>
    <row r="13061" spans="52:52" x14ac:dyDescent="0.25">
      <c r="AZ13061" s="9">
        <v>2.4852071005917162</v>
      </c>
    </row>
    <row r="13062" spans="52:52" x14ac:dyDescent="0.25">
      <c r="AZ13062" s="9">
        <v>4.449704142011834</v>
      </c>
    </row>
    <row r="13063" spans="52:52" x14ac:dyDescent="0.25">
      <c r="AZ13063" s="9">
        <v>3.4792899408284024</v>
      </c>
    </row>
    <row r="13064" spans="52:52" x14ac:dyDescent="0.25">
      <c r="AZ13064" s="9">
        <v>3.1005917159763308</v>
      </c>
    </row>
    <row r="13065" spans="52:52" x14ac:dyDescent="0.25">
      <c r="AZ13065" s="9">
        <v>3.3609467455621305</v>
      </c>
    </row>
    <row r="13066" spans="52:52" x14ac:dyDescent="0.25">
      <c r="AZ13066" s="9">
        <v>3.4792899408284019</v>
      </c>
    </row>
    <row r="13067" spans="52:52" x14ac:dyDescent="0.25">
      <c r="AZ13067" s="9">
        <v>3.1005917159763317</v>
      </c>
    </row>
    <row r="13068" spans="52:52" x14ac:dyDescent="0.25">
      <c r="AZ13068" s="9">
        <v>3.0532544378698225</v>
      </c>
    </row>
    <row r="13069" spans="52:52" x14ac:dyDescent="0.25">
      <c r="AZ13069" s="9">
        <v>3.1242603550295858</v>
      </c>
    </row>
    <row r="13070" spans="52:52" x14ac:dyDescent="0.25">
      <c r="AZ13070" s="9">
        <v>4.5917159763313604</v>
      </c>
    </row>
    <row r="13071" spans="52:52" x14ac:dyDescent="0.25">
      <c r="AZ13071" s="9">
        <v>1.514792899408284</v>
      </c>
    </row>
    <row r="13072" spans="52:52" x14ac:dyDescent="0.25">
      <c r="AZ13072" s="9">
        <v>3.9763313609467459</v>
      </c>
    </row>
    <row r="13073" spans="52:52" x14ac:dyDescent="0.25">
      <c r="AZ13073" s="9">
        <v>2.4852071005917162</v>
      </c>
    </row>
    <row r="13074" spans="52:52" x14ac:dyDescent="0.25">
      <c r="AZ13074" s="9">
        <v>4.449704142011834</v>
      </c>
    </row>
    <row r="13075" spans="52:52" x14ac:dyDescent="0.25">
      <c r="AZ13075" s="9">
        <v>3.4792899408284024</v>
      </c>
    </row>
    <row r="13076" spans="52:52" x14ac:dyDescent="0.25">
      <c r="AZ13076" s="9">
        <v>3.1005917159763308</v>
      </c>
    </row>
    <row r="13077" spans="52:52" x14ac:dyDescent="0.25">
      <c r="AZ13077" s="9">
        <v>3.3609467455621305</v>
      </c>
    </row>
    <row r="13078" spans="52:52" x14ac:dyDescent="0.25">
      <c r="AZ13078" s="9">
        <v>3.4792899408284019</v>
      </c>
    </row>
    <row r="13079" spans="52:52" x14ac:dyDescent="0.25">
      <c r="AZ13079" s="9">
        <v>3.1005917159763317</v>
      </c>
    </row>
    <row r="13080" spans="52:52" x14ac:dyDescent="0.25">
      <c r="AZ13080" s="9">
        <v>3.0532544378698225</v>
      </c>
    </row>
    <row r="13081" spans="52:52" x14ac:dyDescent="0.25">
      <c r="AZ13081" s="9">
        <v>3.1242603550295858</v>
      </c>
    </row>
    <row r="13082" spans="52:52" x14ac:dyDescent="0.25">
      <c r="AZ13082" s="9">
        <v>4.5917159763313604</v>
      </c>
    </row>
    <row r="13083" spans="52:52" x14ac:dyDescent="0.25">
      <c r="AZ13083" s="9">
        <v>1.514792899408284</v>
      </c>
    </row>
    <row r="13084" spans="52:52" x14ac:dyDescent="0.25">
      <c r="AZ13084" s="9">
        <v>3.9763313609467459</v>
      </c>
    </row>
    <row r="13085" spans="52:52" x14ac:dyDescent="0.25">
      <c r="AZ13085" s="9">
        <v>2.4852071005917162</v>
      </c>
    </row>
    <row r="13086" spans="52:52" x14ac:dyDescent="0.25">
      <c r="AZ13086" s="9">
        <v>4.449704142011834</v>
      </c>
    </row>
    <row r="13087" spans="52:52" x14ac:dyDescent="0.25">
      <c r="AZ13087" s="9">
        <v>3.4792899408284024</v>
      </c>
    </row>
    <row r="13088" spans="52:52" x14ac:dyDescent="0.25">
      <c r="AZ13088" s="9">
        <v>3.1005917159763308</v>
      </c>
    </row>
    <row r="13089" spans="52:52" x14ac:dyDescent="0.25">
      <c r="AZ13089" s="9">
        <v>3.3609467455621305</v>
      </c>
    </row>
    <row r="13090" spans="52:52" x14ac:dyDescent="0.25">
      <c r="AZ13090" s="9">
        <v>3.4792899408284019</v>
      </c>
    </row>
    <row r="13091" spans="52:52" x14ac:dyDescent="0.25">
      <c r="AZ13091" s="9">
        <v>3.1005917159763317</v>
      </c>
    </row>
    <row r="13092" spans="52:52" x14ac:dyDescent="0.25">
      <c r="AZ13092" s="9">
        <v>3.0532544378698225</v>
      </c>
    </row>
    <row r="13093" spans="52:52" x14ac:dyDescent="0.25">
      <c r="AZ13093" s="9">
        <v>3.1242603550295858</v>
      </c>
    </row>
    <row r="13094" spans="52:52" x14ac:dyDescent="0.25">
      <c r="AZ13094" s="9">
        <v>4.5917159763313604</v>
      </c>
    </row>
    <row r="13095" spans="52:52" x14ac:dyDescent="0.25">
      <c r="AZ13095" s="9">
        <v>1.514792899408284</v>
      </c>
    </row>
    <row r="13096" spans="52:52" x14ac:dyDescent="0.25">
      <c r="AZ13096" s="9">
        <v>3.9763313609467459</v>
      </c>
    </row>
    <row r="13097" spans="52:52" x14ac:dyDescent="0.25">
      <c r="AZ13097" s="9">
        <v>2.4852071005917162</v>
      </c>
    </row>
    <row r="13098" spans="52:52" x14ac:dyDescent="0.25">
      <c r="AZ13098" s="9">
        <v>4.449704142011834</v>
      </c>
    </row>
    <row r="13099" spans="52:52" x14ac:dyDescent="0.25">
      <c r="AZ13099" s="9">
        <v>3.4792899408284024</v>
      </c>
    </row>
    <row r="13100" spans="52:52" x14ac:dyDescent="0.25">
      <c r="AZ13100" s="9">
        <v>3.1005917159763308</v>
      </c>
    </row>
    <row r="13101" spans="52:52" x14ac:dyDescent="0.25">
      <c r="AZ13101" s="9">
        <v>3.3609467455621305</v>
      </c>
    </row>
    <row r="13102" spans="52:52" x14ac:dyDescent="0.25">
      <c r="AZ13102" s="9">
        <v>3.4792899408284019</v>
      </c>
    </row>
    <row r="13103" spans="52:52" x14ac:dyDescent="0.25">
      <c r="AZ13103" s="9">
        <v>3.1005917159763317</v>
      </c>
    </row>
    <row r="13104" spans="52:52" x14ac:dyDescent="0.25">
      <c r="AZ13104" s="9">
        <v>3.0532544378698225</v>
      </c>
    </row>
    <row r="13105" spans="52:52" x14ac:dyDescent="0.25">
      <c r="AZ13105" s="9">
        <v>3.1242603550295858</v>
      </c>
    </row>
    <row r="13106" spans="52:52" x14ac:dyDescent="0.25">
      <c r="AZ13106" s="9">
        <v>4.5917159763313604</v>
      </c>
    </row>
    <row r="13107" spans="52:52" x14ac:dyDescent="0.25">
      <c r="AZ13107" s="9">
        <v>1.514792899408284</v>
      </c>
    </row>
    <row r="13108" spans="52:52" x14ac:dyDescent="0.25">
      <c r="AZ13108" s="9">
        <v>3.9763313609467459</v>
      </c>
    </row>
    <row r="13109" spans="52:52" x14ac:dyDescent="0.25">
      <c r="AZ13109" s="9">
        <v>2.4852071005917162</v>
      </c>
    </row>
    <row r="13110" spans="52:52" x14ac:dyDescent="0.25">
      <c r="AZ13110" s="9">
        <v>4.449704142011834</v>
      </c>
    </row>
    <row r="13111" spans="52:52" x14ac:dyDescent="0.25">
      <c r="AZ13111" s="9">
        <v>3.4792899408284024</v>
      </c>
    </row>
    <row r="13112" spans="52:52" x14ac:dyDescent="0.25">
      <c r="AZ13112" s="9">
        <v>3.1005917159763308</v>
      </c>
    </row>
    <row r="13113" spans="52:52" x14ac:dyDescent="0.25">
      <c r="AZ13113" s="9">
        <v>3.3609467455621305</v>
      </c>
    </row>
    <row r="13114" spans="52:52" x14ac:dyDescent="0.25">
      <c r="AZ13114" s="9">
        <v>3.4792899408284019</v>
      </c>
    </row>
    <row r="13115" spans="52:52" x14ac:dyDescent="0.25">
      <c r="AZ13115" s="9">
        <v>3.1005917159763317</v>
      </c>
    </row>
    <row r="13116" spans="52:52" x14ac:dyDescent="0.25">
      <c r="AZ13116" s="9">
        <v>3.0532544378698225</v>
      </c>
    </row>
    <row r="13117" spans="52:52" x14ac:dyDescent="0.25">
      <c r="AZ13117" s="9">
        <v>3.1242603550295858</v>
      </c>
    </row>
    <row r="13118" spans="52:52" x14ac:dyDescent="0.25">
      <c r="AZ13118" s="9">
        <v>4.5917159763313604</v>
      </c>
    </row>
    <row r="13119" spans="52:52" x14ac:dyDescent="0.25">
      <c r="AZ13119" s="9">
        <v>1.514792899408284</v>
      </c>
    </row>
    <row r="13120" spans="52:52" x14ac:dyDescent="0.25">
      <c r="AZ13120" s="9">
        <v>3.9763313609467459</v>
      </c>
    </row>
    <row r="13121" spans="52:52" x14ac:dyDescent="0.25">
      <c r="AZ13121" s="9">
        <v>2.4852071005917162</v>
      </c>
    </row>
    <row r="13122" spans="52:52" x14ac:dyDescent="0.25">
      <c r="AZ13122" s="9">
        <v>4.449704142011834</v>
      </c>
    </row>
    <row r="13123" spans="52:52" x14ac:dyDescent="0.25">
      <c r="AZ13123" s="9">
        <v>3.4792899408284024</v>
      </c>
    </row>
    <row r="13124" spans="52:52" x14ac:dyDescent="0.25">
      <c r="AZ13124" s="9">
        <v>3.1005917159763308</v>
      </c>
    </row>
    <row r="13125" spans="52:52" x14ac:dyDescent="0.25">
      <c r="AZ13125" s="9">
        <v>3.3609467455621305</v>
      </c>
    </row>
    <row r="13126" spans="52:52" x14ac:dyDescent="0.25">
      <c r="AZ13126" s="9">
        <v>3.4792899408284019</v>
      </c>
    </row>
    <row r="13127" spans="52:52" x14ac:dyDescent="0.25">
      <c r="AZ13127" s="9">
        <v>3.1005917159763317</v>
      </c>
    </row>
    <row r="13128" spans="52:52" x14ac:dyDescent="0.25">
      <c r="AZ13128" s="9">
        <v>3.0532544378698225</v>
      </c>
    </row>
    <row r="13129" spans="52:52" x14ac:dyDescent="0.25">
      <c r="AZ13129" s="9">
        <v>3.1242603550295858</v>
      </c>
    </row>
    <row r="13130" spans="52:52" x14ac:dyDescent="0.25">
      <c r="AZ13130" s="9">
        <v>4.5917159763313604</v>
      </c>
    </row>
    <row r="13131" spans="52:52" x14ac:dyDescent="0.25">
      <c r="AZ13131" s="9">
        <v>1.514792899408284</v>
      </c>
    </row>
    <row r="13132" spans="52:52" x14ac:dyDescent="0.25">
      <c r="AZ13132" s="9">
        <v>3.9763313609467459</v>
      </c>
    </row>
    <row r="13133" spans="52:52" x14ac:dyDescent="0.25">
      <c r="AZ13133" s="9">
        <v>2.4852071005917162</v>
      </c>
    </row>
    <row r="13134" spans="52:52" x14ac:dyDescent="0.25">
      <c r="AZ13134" s="9">
        <v>4.449704142011834</v>
      </c>
    </row>
    <row r="13135" spans="52:52" x14ac:dyDescent="0.25">
      <c r="AZ13135" s="9">
        <v>3.4792899408284024</v>
      </c>
    </row>
    <row r="13136" spans="52:52" x14ac:dyDescent="0.25">
      <c r="AZ13136" s="9">
        <v>3.1005917159763308</v>
      </c>
    </row>
    <row r="13137" spans="52:52" x14ac:dyDescent="0.25">
      <c r="AZ13137" s="9">
        <v>3.3609467455621305</v>
      </c>
    </row>
    <row r="13138" spans="52:52" x14ac:dyDescent="0.25">
      <c r="AZ13138" s="9">
        <v>3.4792899408284019</v>
      </c>
    </row>
    <row r="13139" spans="52:52" x14ac:dyDescent="0.25">
      <c r="AZ13139" s="9">
        <v>3.1005917159763317</v>
      </c>
    </row>
    <row r="13140" spans="52:52" x14ac:dyDescent="0.25">
      <c r="AZ13140" s="9">
        <v>3.0532544378698225</v>
      </c>
    </row>
    <row r="13141" spans="52:52" x14ac:dyDescent="0.25">
      <c r="AZ13141" s="9">
        <v>3.1242603550295858</v>
      </c>
    </row>
    <row r="13142" spans="52:52" x14ac:dyDescent="0.25">
      <c r="AZ13142" s="9">
        <v>4.5917159763313604</v>
      </c>
    </row>
    <row r="13143" spans="52:52" x14ac:dyDescent="0.25">
      <c r="AZ13143" s="9">
        <v>1.514792899408284</v>
      </c>
    </row>
    <row r="13144" spans="52:52" x14ac:dyDescent="0.25">
      <c r="AZ13144" s="9">
        <v>3.9763313609467459</v>
      </c>
    </row>
    <row r="13145" spans="52:52" x14ac:dyDescent="0.25">
      <c r="AZ13145" s="9">
        <v>2.4852071005917162</v>
      </c>
    </row>
    <row r="13146" spans="52:52" x14ac:dyDescent="0.25">
      <c r="AZ13146" s="9">
        <v>4.449704142011834</v>
      </c>
    </row>
    <row r="13147" spans="52:52" x14ac:dyDescent="0.25">
      <c r="AZ13147" s="9">
        <v>3.4792899408284024</v>
      </c>
    </row>
    <row r="13148" spans="52:52" x14ac:dyDescent="0.25">
      <c r="AZ13148" s="9">
        <v>3.1005917159763308</v>
      </c>
    </row>
    <row r="13149" spans="52:52" x14ac:dyDescent="0.25">
      <c r="AZ13149" s="9">
        <v>3.3609467455621305</v>
      </c>
    </row>
    <row r="13150" spans="52:52" x14ac:dyDescent="0.25">
      <c r="AZ13150" s="9">
        <v>3.4792899408284019</v>
      </c>
    </row>
    <row r="13151" spans="52:52" x14ac:dyDescent="0.25">
      <c r="AZ13151" s="9">
        <v>3.1005917159763317</v>
      </c>
    </row>
    <row r="13152" spans="52:52" x14ac:dyDescent="0.25">
      <c r="AZ13152" s="9">
        <v>3.0532544378698225</v>
      </c>
    </row>
    <row r="13153" spans="52:52" x14ac:dyDescent="0.25">
      <c r="AZ13153" s="9">
        <v>3.1242603550295858</v>
      </c>
    </row>
    <row r="13154" spans="52:52" x14ac:dyDescent="0.25">
      <c r="AZ13154" s="9">
        <v>4.5917159763313604</v>
      </c>
    </row>
    <row r="13155" spans="52:52" x14ac:dyDescent="0.25">
      <c r="AZ13155" s="9">
        <v>1.514792899408284</v>
      </c>
    </row>
    <row r="13156" spans="52:52" x14ac:dyDescent="0.25">
      <c r="AZ13156" s="9">
        <v>3.9763313609467459</v>
      </c>
    </row>
    <row r="13157" spans="52:52" x14ac:dyDescent="0.25">
      <c r="AZ13157" s="9">
        <v>2.4852071005917162</v>
      </c>
    </row>
    <row r="13158" spans="52:52" x14ac:dyDescent="0.25">
      <c r="AZ13158" s="9">
        <v>4.449704142011834</v>
      </c>
    </row>
    <row r="13159" spans="52:52" x14ac:dyDescent="0.25">
      <c r="AZ13159" s="9">
        <v>3.4792899408284024</v>
      </c>
    </row>
    <row r="13160" spans="52:52" x14ac:dyDescent="0.25">
      <c r="AZ13160" s="9">
        <v>3.1005917159763308</v>
      </c>
    </row>
    <row r="13161" spans="52:52" x14ac:dyDescent="0.25">
      <c r="AZ13161" s="9">
        <v>3.3609467455621305</v>
      </c>
    </row>
    <row r="13162" spans="52:52" x14ac:dyDescent="0.25">
      <c r="AZ13162" s="9">
        <v>3.4792899408284019</v>
      </c>
    </row>
    <row r="13163" spans="52:52" x14ac:dyDescent="0.25">
      <c r="AZ13163" s="9">
        <v>3.1005917159763317</v>
      </c>
    </row>
    <row r="13164" spans="52:52" x14ac:dyDescent="0.25">
      <c r="AZ13164" s="9">
        <v>3.0532544378698225</v>
      </c>
    </row>
    <row r="13165" spans="52:52" x14ac:dyDescent="0.25">
      <c r="AZ13165" s="9">
        <v>3.1242603550295858</v>
      </c>
    </row>
    <row r="13166" spans="52:52" x14ac:dyDescent="0.25">
      <c r="AZ13166" s="9">
        <v>4.5917159763313604</v>
      </c>
    </row>
    <row r="13167" spans="52:52" x14ac:dyDescent="0.25">
      <c r="AZ13167" s="9">
        <v>1.514792899408284</v>
      </c>
    </row>
    <row r="13168" spans="52:52" x14ac:dyDescent="0.25">
      <c r="AZ13168" s="9">
        <v>3.9763313609467459</v>
      </c>
    </row>
    <row r="13169" spans="52:52" x14ac:dyDescent="0.25">
      <c r="AZ13169" s="9">
        <v>2.4852071005917162</v>
      </c>
    </row>
    <row r="13170" spans="52:52" x14ac:dyDescent="0.25">
      <c r="AZ13170" s="9">
        <v>4.449704142011834</v>
      </c>
    </row>
    <row r="13171" spans="52:52" x14ac:dyDescent="0.25">
      <c r="AZ13171" s="9">
        <v>3.4792899408284024</v>
      </c>
    </row>
    <row r="13172" spans="52:52" x14ac:dyDescent="0.25">
      <c r="AZ13172" s="9">
        <v>3.1005917159763308</v>
      </c>
    </row>
    <row r="13173" spans="52:52" x14ac:dyDescent="0.25">
      <c r="AZ13173" s="9">
        <v>3.3609467455621305</v>
      </c>
    </row>
    <row r="13174" spans="52:52" x14ac:dyDescent="0.25">
      <c r="AZ13174" s="9">
        <v>3.4792899408284019</v>
      </c>
    </row>
    <row r="13175" spans="52:52" x14ac:dyDescent="0.25">
      <c r="AZ13175" s="9">
        <v>3.1005917159763317</v>
      </c>
    </row>
    <row r="13176" spans="52:52" x14ac:dyDescent="0.25">
      <c r="AZ13176" s="9">
        <v>3.0532544378698225</v>
      </c>
    </row>
    <row r="13177" spans="52:52" x14ac:dyDescent="0.25">
      <c r="AZ13177" s="9">
        <v>3.1242603550295858</v>
      </c>
    </row>
    <row r="13178" spans="52:52" x14ac:dyDescent="0.25">
      <c r="AZ13178" s="9">
        <v>4.5917159763313604</v>
      </c>
    </row>
    <row r="13179" spans="52:52" x14ac:dyDescent="0.25">
      <c r="AZ13179" s="9">
        <v>1.514792899408284</v>
      </c>
    </row>
    <row r="13180" spans="52:52" x14ac:dyDescent="0.25">
      <c r="AZ13180" s="9">
        <v>3.9763313609467459</v>
      </c>
    </row>
    <row r="13181" spans="52:52" x14ac:dyDescent="0.25">
      <c r="AZ13181" s="9">
        <v>2.4852071005917162</v>
      </c>
    </row>
    <row r="13182" spans="52:52" x14ac:dyDescent="0.25">
      <c r="AZ13182" s="9">
        <v>4.449704142011834</v>
      </c>
    </row>
    <row r="13183" spans="52:52" x14ac:dyDescent="0.25">
      <c r="AZ13183" s="9">
        <v>3.4792899408284024</v>
      </c>
    </row>
    <row r="13184" spans="52:52" x14ac:dyDescent="0.25">
      <c r="AZ13184" s="9">
        <v>3.1005917159763308</v>
      </c>
    </row>
    <row r="13185" spans="52:52" x14ac:dyDescent="0.25">
      <c r="AZ13185" s="9">
        <v>3.3609467455621305</v>
      </c>
    </row>
    <row r="13186" spans="52:52" x14ac:dyDescent="0.25">
      <c r="AZ13186" s="9">
        <v>3.4792899408284019</v>
      </c>
    </row>
    <row r="13187" spans="52:52" x14ac:dyDescent="0.25">
      <c r="AZ13187" s="9">
        <v>3.1005917159763317</v>
      </c>
    </row>
    <row r="13188" spans="52:52" x14ac:dyDescent="0.25">
      <c r="AZ13188" s="9">
        <v>3.0532544378698225</v>
      </c>
    </row>
    <row r="13189" spans="52:52" x14ac:dyDescent="0.25">
      <c r="AZ13189" s="9">
        <v>3.1242603550295858</v>
      </c>
    </row>
    <row r="13190" spans="52:52" x14ac:dyDescent="0.25">
      <c r="AZ13190" s="9">
        <v>4.5917159763313604</v>
      </c>
    </row>
    <row r="13191" spans="52:52" x14ac:dyDescent="0.25">
      <c r="AZ13191" s="9">
        <v>1.514792899408284</v>
      </c>
    </row>
    <row r="13192" spans="52:52" x14ac:dyDescent="0.25">
      <c r="AZ13192" s="9">
        <v>3.9763313609467459</v>
      </c>
    </row>
    <row r="13193" spans="52:52" x14ac:dyDescent="0.25">
      <c r="AZ13193" s="9">
        <v>2.4852071005917162</v>
      </c>
    </row>
    <row r="13194" spans="52:52" x14ac:dyDescent="0.25">
      <c r="AZ13194" s="9">
        <v>4.449704142011834</v>
      </c>
    </row>
    <row r="13195" spans="52:52" x14ac:dyDescent="0.25">
      <c r="AZ13195" s="9">
        <v>3.4792899408284024</v>
      </c>
    </row>
    <row r="13196" spans="52:52" x14ac:dyDescent="0.25">
      <c r="AZ13196" s="9">
        <v>3.1005917159763308</v>
      </c>
    </row>
    <row r="13197" spans="52:52" x14ac:dyDescent="0.25">
      <c r="AZ13197" s="9">
        <v>3.3609467455621305</v>
      </c>
    </row>
    <row r="13198" spans="52:52" x14ac:dyDescent="0.25">
      <c r="AZ13198" s="9">
        <v>3.4792899408284019</v>
      </c>
    </row>
    <row r="13199" spans="52:52" x14ac:dyDescent="0.25">
      <c r="AZ13199" s="9">
        <v>3.1005917159763317</v>
      </c>
    </row>
    <row r="13200" spans="52:52" x14ac:dyDescent="0.25">
      <c r="AZ13200" s="9">
        <v>3.0532544378698225</v>
      </c>
    </row>
    <row r="13201" spans="52:52" x14ac:dyDescent="0.25">
      <c r="AZ13201" s="9">
        <v>3.1242603550295858</v>
      </c>
    </row>
    <row r="13202" spans="52:52" x14ac:dyDescent="0.25">
      <c r="AZ13202" s="9">
        <v>4.5917159763313604</v>
      </c>
    </row>
    <row r="13203" spans="52:52" x14ac:dyDescent="0.25">
      <c r="AZ13203" s="9">
        <v>1.514792899408284</v>
      </c>
    </row>
    <row r="13204" spans="52:52" x14ac:dyDescent="0.25">
      <c r="AZ13204" s="9">
        <v>3.9763313609467459</v>
      </c>
    </row>
    <row r="13205" spans="52:52" x14ac:dyDescent="0.25">
      <c r="AZ13205" s="9">
        <v>2.4852071005917162</v>
      </c>
    </row>
    <row r="13206" spans="52:52" x14ac:dyDescent="0.25">
      <c r="AZ13206" s="9">
        <v>4.449704142011834</v>
      </c>
    </row>
    <row r="13207" spans="52:52" x14ac:dyDescent="0.25">
      <c r="AZ13207" s="9">
        <v>3.4792899408284024</v>
      </c>
    </row>
    <row r="13208" spans="52:52" x14ac:dyDescent="0.25">
      <c r="AZ13208" s="9">
        <v>3.1005917159763308</v>
      </c>
    </row>
    <row r="13209" spans="52:52" x14ac:dyDescent="0.25">
      <c r="AZ13209" s="9">
        <v>3.3609467455621305</v>
      </c>
    </row>
    <row r="13210" spans="52:52" x14ac:dyDescent="0.25">
      <c r="AZ13210" s="9">
        <v>3.4792899408284019</v>
      </c>
    </row>
    <row r="13211" spans="52:52" x14ac:dyDescent="0.25">
      <c r="AZ13211" s="9">
        <v>3.1005917159763317</v>
      </c>
    </row>
    <row r="13212" spans="52:52" x14ac:dyDescent="0.25">
      <c r="AZ13212" s="9">
        <v>3.0532544378698225</v>
      </c>
    </row>
    <row r="13213" spans="52:52" x14ac:dyDescent="0.25">
      <c r="AZ13213" s="9">
        <v>3.1242603550295858</v>
      </c>
    </row>
    <row r="13214" spans="52:52" x14ac:dyDescent="0.25">
      <c r="AZ13214" s="9">
        <v>4.5917159763313604</v>
      </c>
    </row>
    <row r="13215" spans="52:52" x14ac:dyDescent="0.25">
      <c r="AZ13215" s="9">
        <v>1.514792899408284</v>
      </c>
    </row>
    <row r="13216" spans="52:52" x14ac:dyDescent="0.25">
      <c r="AZ13216" s="9">
        <v>3.9763313609467459</v>
      </c>
    </row>
    <row r="13217" spans="52:52" x14ac:dyDescent="0.25">
      <c r="AZ13217" s="9">
        <v>2.4852071005917162</v>
      </c>
    </row>
    <row r="13218" spans="52:52" x14ac:dyDescent="0.25">
      <c r="AZ13218" s="9">
        <v>4.449704142011834</v>
      </c>
    </row>
    <row r="13219" spans="52:52" x14ac:dyDescent="0.25">
      <c r="AZ13219" s="9">
        <v>3.4792899408284024</v>
      </c>
    </row>
    <row r="13220" spans="52:52" x14ac:dyDescent="0.25">
      <c r="AZ13220" s="9">
        <v>3.1005917159763308</v>
      </c>
    </row>
    <row r="13221" spans="52:52" x14ac:dyDescent="0.25">
      <c r="AZ13221" s="9">
        <v>3.3609467455621305</v>
      </c>
    </row>
    <row r="13222" spans="52:52" x14ac:dyDescent="0.25">
      <c r="AZ13222" s="9">
        <v>3.4792899408284019</v>
      </c>
    </row>
    <row r="13223" spans="52:52" x14ac:dyDescent="0.25">
      <c r="AZ13223" s="9">
        <v>3.1005917159763317</v>
      </c>
    </row>
    <row r="13224" spans="52:52" x14ac:dyDescent="0.25">
      <c r="AZ13224" s="9">
        <v>3.0532544378698225</v>
      </c>
    </row>
    <row r="13225" spans="52:52" x14ac:dyDescent="0.25">
      <c r="AZ13225" s="9">
        <v>3.1242603550295858</v>
      </c>
    </row>
    <row r="13226" spans="52:52" x14ac:dyDescent="0.25">
      <c r="AZ13226" s="9">
        <v>4.5917159763313604</v>
      </c>
    </row>
    <row r="13227" spans="52:52" x14ac:dyDescent="0.25">
      <c r="AZ13227" s="9">
        <v>1.514792899408284</v>
      </c>
    </row>
    <row r="13228" spans="52:52" x14ac:dyDescent="0.25">
      <c r="AZ13228" s="9">
        <v>3.9763313609467459</v>
      </c>
    </row>
    <row r="13229" spans="52:52" x14ac:dyDescent="0.25">
      <c r="AZ13229" s="9">
        <v>2.4852071005917162</v>
      </c>
    </row>
    <row r="13230" spans="52:52" x14ac:dyDescent="0.25">
      <c r="AZ13230" s="9">
        <v>4.449704142011834</v>
      </c>
    </row>
    <row r="13231" spans="52:52" x14ac:dyDescent="0.25">
      <c r="AZ13231" s="9">
        <v>3.4792899408284024</v>
      </c>
    </row>
    <row r="13232" spans="52:52" x14ac:dyDescent="0.25">
      <c r="AZ13232" s="9">
        <v>3.1005917159763308</v>
      </c>
    </row>
    <row r="13233" spans="52:52" x14ac:dyDescent="0.25">
      <c r="AZ13233" s="9">
        <v>3.3609467455621305</v>
      </c>
    </row>
    <row r="13234" spans="52:52" x14ac:dyDescent="0.25">
      <c r="AZ13234" s="9">
        <v>3.4792899408284019</v>
      </c>
    </row>
    <row r="13235" spans="52:52" x14ac:dyDescent="0.25">
      <c r="AZ13235" s="9">
        <v>3.1005917159763317</v>
      </c>
    </row>
    <row r="13236" spans="52:52" x14ac:dyDescent="0.25">
      <c r="AZ13236" s="9">
        <v>3.0532544378698225</v>
      </c>
    </row>
    <row r="13237" spans="52:52" x14ac:dyDescent="0.25">
      <c r="AZ13237" s="9">
        <v>3.1242603550295858</v>
      </c>
    </row>
    <row r="13238" spans="52:52" x14ac:dyDescent="0.25">
      <c r="AZ13238" s="9">
        <v>4.5917159763313604</v>
      </c>
    </row>
    <row r="13239" spans="52:52" x14ac:dyDescent="0.25">
      <c r="AZ13239" s="9">
        <v>1.514792899408284</v>
      </c>
    </row>
    <row r="13240" spans="52:52" x14ac:dyDescent="0.25">
      <c r="AZ13240" s="9">
        <v>3.9763313609467459</v>
      </c>
    </row>
    <row r="13241" spans="52:52" x14ac:dyDescent="0.25">
      <c r="AZ13241" s="9">
        <v>2.4852071005917162</v>
      </c>
    </row>
    <row r="13242" spans="52:52" x14ac:dyDescent="0.25">
      <c r="AZ13242" s="9">
        <v>4.449704142011834</v>
      </c>
    </row>
    <row r="13243" spans="52:52" x14ac:dyDescent="0.25">
      <c r="AZ13243" s="9">
        <v>3.4792899408284024</v>
      </c>
    </row>
    <row r="13244" spans="52:52" x14ac:dyDescent="0.25">
      <c r="AZ13244" s="9">
        <v>3.1005917159763308</v>
      </c>
    </row>
    <row r="13245" spans="52:52" x14ac:dyDescent="0.25">
      <c r="AZ13245" s="9">
        <v>3.3609467455621305</v>
      </c>
    </row>
    <row r="13246" spans="52:52" x14ac:dyDescent="0.25">
      <c r="AZ13246" s="9">
        <v>3.4792899408284019</v>
      </c>
    </row>
    <row r="13247" spans="52:52" x14ac:dyDescent="0.25">
      <c r="AZ13247" s="9">
        <v>3.1005917159763317</v>
      </c>
    </row>
    <row r="13248" spans="52:52" x14ac:dyDescent="0.25">
      <c r="AZ13248" s="9">
        <v>3.0532544378698225</v>
      </c>
    </row>
    <row r="13249" spans="52:52" x14ac:dyDescent="0.25">
      <c r="AZ13249" s="9">
        <v>3.1242603550295858</v>
      </c>
    </row>
    <row r="13250" spans="52:52" x14ac:dyDescent="0.25">
      <c r="AZ13250" s="9">
        <v>4.5917159763313604</v>
      </c>
    </row>
    <row r="13251" spans="52:52" x14ac:dyDescent="0.25">
      <c r="AZ13251" s="9">
        <v>1.514792899408284</v>
      </c>
    </row>
    <row r="13252" spans="52:52" x14ac:dyDescent="0.25">
      <c r="AZ13252" s="9">
        <v>3.9763313609467459</v>
      </c>
    </row>
    <row r="13253" spans="52:52" x14ac:dyDescent="0.25">
      <c r="AZ13253" s="9">
        <v>2.4852071005917162</v>
      </c>
    </row>
    <row r="13254" spans="52:52" x14ac:dyDescent="0.25">
      <c r="AZ13254" s="9">
        <v>4.449704142011834</v>
      </c>
    </row>
    <row r="13255" spans="52:52" x14ac:dyDescent="0.25">
      <c r="AZ13255" s="9">
        <v>3.4792899408284024</v>
      </c>
    </row>
    <row r="13256" spans="52:52" x14ac:dyDescent="0.25">
      <c r="AZ13256" s="9">
        <v>3.1005917159763308</v>
      </c>
    </row>
    <row r="13257" spans="52:52" x14ac:dyDescent="0.25">
      <c r="AZ13257" s="9">
        <v>3.3609467455621305</v>
      </c>
    </row>
    <row r="13258" spans="52:52" x14ac:dyDescent="0.25">
      <c r="AZ13258" s="9">
        <v>3.4792899408284019</v>
      </c>
    </row>
    <row r="13259" spans="52:52" x14ac:dyDescent="0.25">
      <c r="AZ13259" s="9">
        <v>3.1005917159763317</v>
      </c>
    </row>
    <row r="13260" spans="52:52" x14ac:dyDescent="0.25">
      <c r="AZ13260" s="9">
        <v>3.0532544378698225</v>
      </c>
    </row>
    <row r="13261" spans="52:52" x14ac:dyDescent="0.25">
      <c r="AZ13261" s="9">
        <v>3.1242603550295858</v>
      </c>
    </row>
    <row r="13262" spans="52:52" x14ac:dyDescent="0.25">
      <c r="AZ13262" s="9">
        <v>4.5917159763313604</v>
      </c>
    </row>
    <row r="13263" spans="52:52" x14ac:dyDescent="0.25">
      <c r="AZ13263" s="9">
        <v>1.514792899408284</v>
      </c>
    </row>
    <row r="13264" spans="52:52" x14ac:dyDescent="0.25">
      <c r="AZ13264" s="9">
        <v>3.9763313609467459</v>
      </c>
    </row>
    <row r="13265" spans="52:52" x14ac:dyDescent="0.25">
      <c r="AZ13265" s="9">
        <v>2.4852071005917162</v>
      </c>
    </row>
    <row r="13266" spans="52:52" x14ac:dyDescent="0.25">
      <c r="AZ13266" s="9">
        <v>4.449704142011834</v>
      </c>
    </row>
    <row r="13267" spans="52:52" x14ac:dyDescent="0.25">
      <c r="AZ13267" s="9">
        <v>3.4792899408284024</v>
      </c>
    </row>
    <row r="13268" spans="52:52" x14ac:dyDescent="0.25">
      <c r="AZ13268" s="9">
        <v>3.1005917159763308</v>
      </c>
    </row>
    <row r="13269" spans="52:52" x14ac:dyDescent="0.25">
      <c r="AZ13269" s="9">
        <v>3.3609467455621305</v>
      </c>
    </row>
    <row r="13270" spans="52:52" x14ac:dyDescent="0.25">
      <c r="AZ13270" s="9">
        <v>3.4792899408284019</v>
      </c>
    </row>
    <row r="13271" spans="52:52" x14ac:dyDescent="0.25">
      <c r="AZ13271" s="9">
        <v>3.1005917159763317</v>
      </c>
    </row>
    <row r="13272" spans="52:52" x14ac:dyDescent="0.25">
      <c r="AZ13272" s="9">
        <v>3.0532544378698225</v>
      </c>
    </row>
    <row r="13273" spans="52:52" x14ac:dyDescent="0.25">
      <c r="AZ13273" s="9">
        <v>3.1242603550295858</v>
      </c>
    </row>
    <row r="13274" spans="52:52" x14ac:dyDescent="0.25">
      <c r="AZ13274" s="9">
        <v>4.5917159763313604</v>
      </c>
    </row>
    <row r="13275" spans="52:52" x14ac:dyDescent="0.25">
      <c r="AZ13275" s="9">
        <v>1.514792899408284</v>
      </c>
    </row>
    <row r="13276" spans="52:52" x14ac:dyDescent="0.25">
      <c r="AZ13276" s="9">
        <v>3.9763313609467459</v>
      </c>
    </row>
    <row r="13277" spans="52:52" x14ac:dyDescent="0.25">
      <c r="AZ13277" s="9">
        <v>2.4852071005917162</v>
      </c>
    </row>
    <row r="13278" spans="52:52" x14ac:dyDescent="0.25">
      <c r="AZ13278" s="9">
        <v>4.449704142011834</v>
      </c>
    </row>
    <row r="13279" spans="52:52" x14ac:dyDescent="0.25">
      <c r="AZ13279" s="9">
        <v>3.4792899408284024</v>
      </c>
    </row>
    <row r="13280" spans="52:52" x14ac:dyDescent="0.25">
      <c r="AZ13280" s="9">
        <v>3.1005917159763308</v>
      </c>
    </row>
    <row r="13281" spans="52:52" x14ac:dyDescent="0.25">
      <c r="AZ13281" s="9">
        <v>3.3609467455621305</v>
      </c>
    </row>
    <row r="13282" spans="52:52" x14ac:dyDescent="0.25">
      <c r="AZ13282" s="9">
        <v>3.4792899408284019</v>
      </c>
    </row>
    <row r="13283" spans="52:52" x14ac:dyDescent="0.25">
      <c r="AZ13283" s="9">
        <v>3.1005917159763317</v>
      </c>
    </row>
    <row r="13284" spans="52:52" x14ac:dyDescent="0.25">
      <c r="AZ13284" s="9">
        <v>3.0532544378698225</v>
      </c>
    </row>
    <row r="13285" spans="52:52" x14ac:dyDescent="0.25">
      <c r="AZ13285" s="9">
        <v>3.1242603550295858</v>
      </c>
    </row>
    <row r="13286" spans="52:52" x14ac:dyDescent="0.25">
      <c r="AZ13286" s="9">
        <v>4.5917159763313604</v>
      </c>
    </row>
    <row r="13287" spans="52:52" x14ac:dyDescent="0.25">
      <c r="AZ13287" s="9">
        <v>1.514792899408284</v>
      </c>
    </row>
    <row r="13288" spans="52:52" x14ac:dyDescent="0.25">
      <c r="AZ13288" s="9">
        <v>3.9763313609467459</v>
      </c>
    </row>
    <row r="13289" spans="52:52" x14ac:dyDescent="0.25">
      <c r="AZ13289" s="9">
        <v>2.4852071005917162</v>
      </c>
    </row>
    <row r="13290" spans="52:52" x14ac:dyDescent="0.25">
      <c r="AZ13290" s="9">
        <v>4.449704142011834</v>
      </c>
    </row>
    <row r="13291" spans="52:52" x14ac:dyDescent="0.25">
      <c r="AZ13291" s="9">
        <v>3.4792899408284024</v>
      </c>
    </row>
    <row r="13292" spans="52:52" x14ac:dyDescent="0.25">
      <c r="AZ13292" s="9">
        <v>3.1005917159763308</v>
      </c>
    </row>
    <row r="13293" spans="52:52" x14ac:dyDescent="0.25">
      <c r="AZ13293" s="9">
        <v>3.3609467455621305</v>
      </c>
    </row>
    <row r="13294" spans="52:52" x14ac:dyDescent="0.25">
      <c r="AZ13294" s="9">
        <v>3.4792899408284019</v>
      </c>
    </row>
    <row r="13295" spans="52:52" x14ac:dyDescent="0.25">
      <c r="AZ13295" s="9">
        <v>3.1005917159763317</v>
      </c>
    </row>
    <row r="13296" spans="52:52" x14ac:dyDescent="0.25">
      <c r="AZ13296" s="9">
        <v>3.0532544378698225</v>
      </c>
    </row>
    <row r="13297" spans="52:52" x14ac:dyDescent="0.25">
      <c r="AZ13297" s="9">
        <v>3.1242603550295858</v>
      </c>
    </row>
    <row r="13298" spans="52:52" x14ac:dyDescent="0.25">
      <c r="AZ13298" s="9">
        <v>4.5917159763313604</v>
      </c>
    </row>
    <row r="13299" spans="52:52" x14ac:dyDescent="0.25">
      <c r="AZ13299" s="9">
        <v>1.514792899408284</v>
      </c>
    </row>
    <row r="13300" spans="52:52" x14ac:dyDescent="0.25">
      <c r="AZ13300" s="9">
        <v>3.9763313609467459</v>
      </c>
    </row>
    <row r="13301" spans="52:52" x14ac:dyDescent="0.25">
      <c r="AZ13301" s="9">
        <v>2.4852071005917162</v>
      </c>
    </row>
    <row r="13302" spans="52:52" x14ac:dyDescent="0.25">
      <c r="AZ13302" s="9">
        <v>4.449704142011834</v>
      </c>
    </row>
    <row r="13303" spans="52:52" x14ac:dyDescent="0.25">
      <c r="AZ13303" s="9">
        <v>3.4792899408284024</v>
      </c>
    </row>
    <row r="13304" spans="52:52" x14ac:dyDescent="0.25">
      <c r="AZ13304" s="9">
        <v>3.1005917159763308</v>
      </c>
    </row>
    <row r="13305" spans="52:52" x14ac:dyDescent="0.25">
      <c r="AZ13305" s="9">
        <v>3.3609467455621305</v>
      </c>
    </row>
    <row r="13306" spans="52:52" x14ac:dyDescent="0.25">
      <c r="AZ13306" s="9">
        <v>3.4792899408284019</v>
      </c>
    </row>
    <row r="13307" spans="52:52" x14ac:dyDescent="0.25">
      <c r="AZ13307" s="9">
        <v>3.1005917159763317</v>
      </c>
    </row>
    <row r="13308" spans="52:52" x14ac:dyDescent="0.25">
      <c r="AZ13308" s="9">
        <v>3.0532544378698225</v>
      </c>
    </row>
    <row r="13309" spans="52:52" x14ac:dyDescent="0.25">
      <c r="AZ13309" s="9">
        <v>3.1242603550295858</v>
      </c>
    </row>
    <row r="13310" spans="52:52" x14ac:dyDescent="0.25">
      <c r="AZ13310" s="9">
        <v>4.5917159763313604</v>
      </c>
    </row>
    <row r="13311" spans="52:52" x14ac:dyDescent="0.25">
      <c r="AZ13311" s="9">
        <v>1.514792899408284</v>
      </c>
    </row>
    <row r="13312" spans="52:52" x14ac:dyDescent="0.25">
      <c r="AZ13312" s="9">
        <v>3.9763313609467459</v>
      </c>
    </row>
    <row r="13313" spans="52:52" x14ac:dyDescent="0.25">
      <c r="AZ13313" s="9">
        <v>2.4852071005917162</v>
      </c>
    </row>
    <row r="13314" spans="52:52" x14ac:dyDescent="0.25">
      <c r="AZ13314" s="9">
        <v>4.449704142011834</v>
      </c>
    </row>
    <row r="13315" spans="52:52" x14ac:dyDescent="0.25">
      <c r="AZ13315" s="9">
        <v>3.4792899408284024</v>
      </c>
    </row>
    <row r="13316" spans="52:52" x14ac:dyDescent="0.25">
      <c r="AZ13316" s="9">
        <v>3.1005917159763308</v>
      </c>
    </row>
    <row r="13317" spans="52:52" x14ac:dyDescent="0.25">
      <c r="AZ13317" s="9">
        <v>3.3609467455621305</v>
      </c>
    </row>
    <row r="13318" spans="52:52" x14ac:dyDescent="0.25">
      <c r="AZ13318" s="9">
        <v>3.4792899408284019</v>
      </c>
    </row>
    <row r="13319" spans="52:52" x14ac:dyDescent="0.25">
      <c r="AZ13319" s="9">
        <v>3.1005917159763317</v>
      </c>
    </row>
    <row r="13320" spans="52:52" x14ac:dyDescent="0.25">
      <c r="AZ13320" s="9">
        <v>3.0532544378698225</v>
      </c>
    </row>
    <row r="13321" spans="52:52" x14ac:dyDescent="0.25">
      <c r="AZ13321" s="9">
        <v>3.1242603550295858</v>
      </c>
    </row>
    <row r="13322" spans="52:52" x14ac:dyDescent="0.25">
      <c r="AZ13322" s="9">
        <v>4.5917159763313604</v>
      </c>
    </row>
    <row r="13323" spans="52:52" x14ac:dyDescent="0.25">
      <c r="AZ13323" s="9">
        <v>1.514792899408284</v>
      </c>
    </row>
    <row r="13324" spans="52:52" x14ac:dyDescent="0.25">
      <c r="AZ13324" s="9">
        <v>3.9763313609467459</v>
      </c>
    </row>
    <row r="13325" spans="52:52" x14ac:dyDescent="0.25">
      <c r="AZ13325" s="9">
        <v>2.4852071005917162</v>
      </c>
    </row>
    <row r="13326" spans="52:52" x14ac:dyDescent="0.25">
      <c r="AZ13326" s="9">
        <v>4.449704142011834</v>
      </c>
    </row>
    <row r="13327" spans="52:52" x14ac:dyDescent="0.25">
      <c r="AZ13327" s="9">
        <v>3.4792899408284024</v>
      </c>
    </row>
    <row r="13328" spans="52:52" x14ac:dyDescent="0.25">
      <c r="AZ13328" s="9">
        <v>3.1005917159763308</v>
      </c>
    </row>
    <row r="13329" spans="52:52" x14ac:dyDescent="0.25">
      <c r="AZ13329" s="9">
        <v>3.3609467455621305</v>
      </c>
    </row>
    <row r="13330" spans="52:52" x14ac:dyDescent="0.25">
      <c r="AZ13330" s="9">
        <v>3.4792899408284019</v>
      </c>
    </row>
    <row r="13331" spans="52:52" x14ac:dyDescent="0.25">
      <c r="AZ13331" s="9">
        <v>3.1005917159763317</v>
      </c>
    </row>
    <row r="13332" spans="52:52" x14ac:dyDescent="0.25">
      <c r="AZ13332" s="9">
        <v>3.0532544378698225</v>
      </c>
    </row>
    <row r="13333" spans="52:52" x14ac:dyDescent="0.25">
      <c r="AZ13333" s="9">
        <v>3.1242603550295858</v>
      </c>
    </row>
    <row r="13334" spans="52:52" x14ac:dyDescent="0.25">
      <c r="AZ13334" s="9">
        <v>4.5917159763313604</v>
      </c>
    </row>
    <row r="13335" spans="52:52" x14ac:dyDescent="0.25">
      <c r="AZ13335" s="9">
        <v>1.514792899408284</v>
      </c>
    </row>
    <row r="13336" spans="52:52" x14ac:dyDescent="0.25">
      <c r="AZ13336" s="9">
        <v>3.9763313609467459</v>
      </c>
    </row>
    <row r="13337" spans="52:52" x14ac:dyDescent="0.25">
      <c r="AZ13337" s="9">
        <v>2.4852071005917162</v>
      </c>
    </row>
    <row r="13338" spans="52:52" x14ac:dyDescent="0.25">
      <c r="AZ13338" s="9">
        <v>4.449704142011834</v>
      </c>
    </row>
    <row r="13339" spans="52:52" x14ac:dyDescent="0.25">
      <c r="AZ13339" s="9">
        <v>3.4792899408284024</v>
      </c>
    </row>
    <row r="13340" spans="52:52" x14ac:dyDescent="0.25">
      <c r="AZ13340" s="9">
        <v>3.1005917159763308</v>
      </c>
    </row>
    <row r="13341" spans="52:52" x14ac:dyDescent="0.25">
      <c r="AZ13341" s="9">
        <v>3.3609467455621305</v>
      </c>
    </row>
    <row r="13342" spans="52:52" x14ac:dyDescent="0.25">
      <c r="AZ13342" s="9">
        <v>3.4792899408284019</v>
      </c>
    </row>
    <row r="13343" spans="52:52" x14ac:dyDescent="0.25">
      <c r="AZ13343" s="9">
        <v>3.1005917159763317</v>
      </c>
    </row>
    <row r="13344" spans="52:52" x14ac:dyDescent="0.25">
      <c r="AZ13344" s="9">
        <v>3.0532544378698225</v>
      </c>
    </row>
    <row r="13345" spans="52:52" x14ac:dyDescent="0.25">
      <c r="AZ13345" s="9">
        <v>3.1242603550295858</v>
      </c>
    </row>
    <row r="13346" spans="52:52" x14ac:dyDescent="0.25">
      <c r="AZ13346" s="9">
        <v>4.5917159763313604</v>
      </c>
    </row>
    <row r="13347" spans="52:52" x14ac:dyDescent="0.25">
      <c r="AZ13347" s="9">
        <v>1.514792899408284</v>
      </c>
    </row>
    <row r="13348" spans="52:52" x14ac:dyDescent="0.25">
      <c r="AZ13348" s="9">
        <v>3.9763313609467459</v>
      </c>
    </row>
    <row r="13349" spans="52:52" x14ac:dyDescent="0.25">
      <c r="AZ13349" s="9">
        <v>2.4852071005917162</v>
      </c>
    </row>
    <row r="13350" spans="52:52" x14ac:dyDescent="0.25">
      <c r="AZ13350" s="9">
        <v>4.449704142011834</v>
      </c>
    </row>
    <row r="13351" spans="52:52" x14ac:dyDescent="0.25">
      <c r="AZ13351" s="9">
        <v>3.4792899408284024</v>
      </c>
    </row>
    <row r="13352" spans="52:52" x14ac:dyDescent="0.25">
      <c r="AZ13352" s="9">
        <v>3.1005917159763308</v>
      </c>
    </row>
    <row r="13353" spans="52:52" x14ac:dyDescent="0.25">
      <c r="AZ13353" s="9">
        <v>3.3609467455621305</v>
      </c>
    </row>
    <row r="13354" spans="52:52" x14ac:dyDescent="0.25">
      <c r="AZ13354" s="9">
        <v>3.4792899408284019</v>
      </c>
    </row>
    <row r="13355" spans="52:52" x14ac:dyDescent="0.25">
      <c r="AZ13355" s="9">
        <v>3.1005917159763317</v>
      </c>
    </row>
    <row r="13356" spans="52:52" x14ac:dyDescent="0.25">
      <c r="AZ13356" s="9">
        <v>3.0532544378698225</v>
      </c>
    </row>
    <row r="13357" spans="52:52" x14ac:dyDescent="0.25">
      <c r="AZ13357" s="9">
        <v>3.1242603550295858</v>
      </c>
    </row>
    <row r="13358" spans="52:52" x14ac:dyDescent="0.25">
      <c r="AZ13358" s="9">
        <v>4.5917159763313604</v>
      </c>
    </row>
    <row r="13359" spans="52:52" x14ac:dyDescent="0.25">
      <c r="AZ13359" s="9">
        <v>1.514792899408284</v>
      </c>
    </row>
    <row r="13360" spans="52:52" x14ac:dyDescent="0.25">
      <c r="AZ13360" s="9">
        <v>3.9763313609467459</v>
      </c>
    </row>
    <row r="13361" spans="52:52" x14ac:dyDescent="0.25">
      <c r="AZ13361" s="9">
        <v>2.4852071005917162</v>
      </c>
    </row>
    <row r="13362" spans="52:52" x14ac:dyDescent="0.25">
      <c r="AZ13362" s="9">
        <v>4.449704142011834</v>
      </c>
    </row>
    <row r="13363" spans="52:52" x14ac:dyDescent="0.25">
      <c r="AZ13363" s="9">
        <v>3.4792899408284024</v>
      </c>
    </row>
    <row r="13364" spans="52:52" x14ac:dyDescent="0.25">
      <c r="AZ13364" s="9">
        <v>3.1005917159763308</v>
      </c>
    </row>
    <row r="13365" spans="52:52" x14ac:dyDescent="0.25">
      <c r="AZ13365" s="9">
        <v>3.3609467455621305</v>
      </c>
    </row>
    <row r="13366" spans="52:52" x14ac:dyDescent="0.25">
      <c r="AZ13366" s="9">
        <v>3.4792899408284019</v>
      </c>
    </row>
    <row r="13367" spans="52:52" x14ac:dyDescent="0.25">
      <c r="AZ13367" s="9">
        <v>3.1005917159763317</v>
      </c>
    </row>
    <row r="13368" spans="52:52" x14ac:dyDescent="0.25">
      <c r="AZ13368" s="9">
        <v>3.0532544378698225</v>
      </c>
    </row>
    <row r="13369" spans="52:52" x14ac:dyDescent="0.25">
      <c r="AZ13369" s="9">
        <v>3.1242603550295858</v>
      </c>
    </row>
    <row r="13370" spans="52:52" x14ac:dyDescent="0.25">
      <c r="AZ13370" s="9">
        <v>4.5917159763313604</v>
      </c>
    </row>
    <row r="13371" spans="52:52" x14ac:dyDescent="0.25">
      <c r="AZ13371" s="9">
        <v>1.514792899408284</v>
      </c>
    </row>
    <row r="13372" spans="52:52" x14ac:dyDescent="0.25">
      <c r="AZ13372" s="9">
        <v>3.9763313609467459</v>
      </c>
    </row>
    <row r="13373" spans="52:52" x14ac:dyDescent="0.25">
      <c r="AZ13373" s="9">
        <v>2.4852071005917162</v>
      </c>
    </row>
    <row r="13374" spans="52:52" x14ac:dyDescent="0.25">
      <c r="AZ13374" s="9">
        <v>4.449704142011834</v>
      </c>
    </row>
    <row r="13375" spans="52:52" x14ac:dyDescent="0.25">
      <c r="AZ13375" s="9">
        <v>3.4792899408284024</v>
      </c>
    </row>
    <row r="13376" spans="52:52" x14ac:dyDescent="0.25">
      <c r="AZ13376" s="9">
        <v>3.1005917159763308</v>
      </c>
    </row>
    <row r="13377" spans="52:52" x14ac:dyDescent="0.25">
      <c r="AZ13377" s="9">
        <v>3.3609467455621305</v>
      </c>
    </row>
    <row r="13378" spans="52:52" x14ac:dyDescent="0.25">
      <c r="AZ13378" s="9">
        <v>3.4792899408284019</v>
      </c>
    </row>
    <row r="13379" spans="52:52" x14ac:dyDescent="0.25">
      <c r="AZ13379" s="9">
        <v>3.1005917159763317</v>
      </c>
    </row>
    <row r="13380" spans="52:52" x14ac:dyDescent="0.25">
      <c r="AZ13380" s="9">
        <v>3.0532544378698225</v>
      </c>
    </row>
    <row r="13381" spans="52:52" x14ac:dyDescent="0.25">
      <c r="AZ13381" s="9">
        <v>3.1242603550295858</v>
      </c>
    </row>
    <row r="13382" spans="52:52" x14ac:dyDescent="0.25">
      <c r="AZ13382" s="9">
        <v>4.5917159763313604</v>
      </c>
    </row>
    <row r="13383" spans="52:52" x14ac:dyDescent="0.25">
      <c r="AZ13383" s="9">
        <v>1.514792899408284</v>
      </c>
    </row>
    <row r="13384" spans="52:52" x14ac:dyDescent="0.25">
      <c r="AZ13384" s="9">
        <v>3.9763313609467459</v>
      </c>
    </row>
    <row r="13385" spans="52:52" x14ac:dyDescent="0.25">
      <c r="AZ13385" s="9">
        <v>2.4852071005917162</v>
      </c>
    </row>
    <row r="13386" spans="52:52" x14ac:dyDescent="0.25">
      <c r="AZ13386" s="9">
        <v>4.449704142011834</v>
      </c>
    </row>
    <row r="13387" spans="52:52" x14ac:dyDescent="0.25">
      <c r="AZ13387" s="9">
        <v>3.4792899408284024</v>
      </c>
    </row>
    <row r="13388" spans="52:52" x14ac:dyDescent="0.25">
      <c r="AZ13388" s="9">
        <v>3.1005917159763308</v>
      </c>
    </row>
    <row r="13389" spans="52:52" x14ac:dyDescent="0.25">
      <c r="AZ13389" s="9">
        <v>3.3609467455621305</v>
      </c>
    </row>
    <row r="13390" spans="52:52" x14ac:dyDescent="0.25">
      <c r="AZ13390" s="9">
        <v>3.4792899408284019</v>
      </c>
    </row>
    <row r="13391" spans="52:52" x14ac:dyDescent="0.25">
      <c r="AZ13391" s="9">
        <v>3.1005917159763317</v>
      </c>
    </row>
    <row r="13392" spans="52:52" x14ac:dyDescent="0.25">
      <c r="AZ13392" s="9">
        <v>3.0532544378698225</v>
      </c>
    </row>
    <row r="13393" spans="52:52" x14ac:dyDescent="0.25">
      <c r="AZ13393" s="9">
        <v>3.1242603550295858</v>
      </c>
    </row>
    <row r="13394" spans="52:52" x14ac:dyDescent="0.25">
      <c r="AZ13394" s="9">
        <v>4.5917159763313604</v>
      </c>
    </row>
    <row r="13395" spans="52:52" x14ac:dyDescent="0.25">
      <c r="AZ13395" s="9">
        <v>1.514792899408284</v>
      </c>
    </row>
    <row r="13396" spans="52:52" x14ac:dyDescent="0.25">
      <c r="AZ13396" s="9">
        <v>3.9763313609467459</v>
      </c>
    </row>
    <row r="13397" spans="52:52" x14ac:dyDescent="0.25">
      <c r="AZ13397" s="9">
        <v>2.4852071005917162</v>
      </c>
    </row>
    <row r="13398" spans="52:52" x14ac:dyDescent="0.25">
      <c r="AZ13398" s="9">
        <v>4.449704142011834</v>
      </c>
    </row>
    <row r="13399" spans="52:52" x14ac:dyDescent="0.25">
      <c r="AZ13399" s="9">
        <v>3.4792899408284024</v>
      </c>
    </row>
    <row r="13400" spans="52:52" x14ac:dyDescent="0.25">
      <c r="AZ13400" s="9">
        <v>3.1005917159763308</v>
      </c>
    </row>
    <row r="13401" spans="52:52" x14ac:dyDescent="0.25">
      <c r="AZ13401" s="9">
        <v>3.3609467455621305</v>
      </c>
    </row>
    <row r="13402" spans="52:52" x14ac:dyDescent="0.25">
      <c r="AZ13402" s="9">
        <v>3.4792899408284019</v>
      </c>
    </row>
    <row r="13403" spans="52:52" x14ac:dyDescent="0.25">
      <c r="AZ13403" s="9">
        <v>3.1005917159763317</v>
      </c>
    </row>
    <row r="13404" spans="52:52" x14ac:dyDescent="0.25">
      <c r="AZ13404" s="9">
        <v>3.0532544378698225</v>
      </c>
    </row>
    <row r="13405" spans="52:52" x14ac:dyDescent="0.25">
      <c r="AZ13405" s="9">
        <v>3.1242603550295858</v>
      </c>
    </row>
    <row r="13406" spans="52:52" x14ac:dyDescent="0.25">
      <c r="AZ13406" s="9">
        <v>4.5917159763313604</v>
      </c>
    </row>
    <row r="13407" spans="52:52" x14ac:dyDescent="0.25">
      <c r="AZ13407" s="9">
        <v>1.514792899408284</v>
      </c>
    </row>
    <row r="13408" spans="52:52" x14ac:dyDescent="0.25">
      <c r="AZ13408" s="9">
        <v>3.9763313609467459</v>
      </c>
    </row>
    <row r="13409" spans="52:52" x14ac:dyDescent="0.25">
      <c r="AZ13409" s="9">
        <v>2.4852071005917162</v>
      </c>
    </row>
    <row r="13410" spans="52:52" x14ac:dyDescent="0.25">
      <c r="AZ13410" s="9">
        <v>4.449704142011834</v>
      </c>
    </row>
    <row r="13411" spans="52:52" x14ac:dyDescent="0.25">
      <c r="AZ13411" s="9">
        <v>3.4792899408284024</v>
      </c>
    </row>
    <row r="13412" spans="52:52" x14ac:dyDescent="0.25">
      <c r="AZ13412" s="9">
        <v>3.1005917159763308</v>
      </c>
    </row>
    <row r="13413" spans="52:52" x14ac:dyDescent="0.25">
      <c r="AZ13413" s="9">
        <v>3.3609467455621305</v>
      </c>
    </row>
    <row r="13414" spans="52:52" x14ac:dyDescent="0.25">
      <c r="AZ13414" s="9">
        <v>3.4792899408284019</v>
      </c>
    </row>
    <row r="13415" spans="52:52" x14ac:dyDescent="0.25">
      <c r="AZ13415" s="9">
        <v>3.1005917159763317</v>
      </c>
    </row>
    <row r="13416" spans="52:52" x14ac:dyDescent="0.25">
      <c r="AZ13416" s="9">
        <v>3.0532544378698225</v>
      </c>
    </row>
    <row r="13417" spans="52:52" x14ac:dyDescent="0.25">
      <c r="AZ13417" s="9">
        <v>3.1242603550295858</v>
      </c>
    </row>
    <row r="13418" spans="52:52" x14ac:dyDescent="0.25">
      <c r="AZ13418" s="9">
        <v>4.5917159763313604</v>
      </c>
    </row>
    <row r="13419" spans="52:52" x14ac:dyDescent="0.25">
      <c r="AZ13419" s="9">
        <v>1.514792899408284</v>
      </c>
    </row>
    <row r="13420" spans="52:52" x14ac:dyDescent="0.25">
      <c r="AZ13420" s="9">
        <v>3.9763313609467459</v>
      </c>
    </row>
    <row r="13421" spans="52:52" x14ac:dyDescent="0.25">
      <c r="AZ13421" s="9">
        <v>2.4852071005917162</v>
      </c>
    </row>
    <row r="13422" spans="52:52" x14ac:dyDescent="0.25">
      <c r="AZ13422" s="9">
        <v>4.449704142011834</v>
      </c>
    </row>
    <row r="13423" spans="52:52" x14ac:dyDescent="0.25">
      <c r="AZ13423" s="9">
        <v>3.4792899408284024</v>
      </c>
    </row>
    <row r="13424" spans="52:52" x14ac:dyDescent="0.25">
      <c r="AZ13424" s="9">
        <v>3.1005917159763308</v>
      </c>
    </row>
    <row r="13425" spans="52:52" x14ac:dyDescent="0.25">
      <c r="AZ13425" s="9">
        <v>3.3609467455621305</v>
      </c>
    </row>
    <row r="13426" spans="52:52" x14ac:dyDescent="0.25">
      <c r="AZ13426" s="9">
        <v>3.4792899408284019</v>
      </c>
    </row>
    <row r="13427" spans="52:52" x14ac:dyDescent="0.25">
      <c r="AZ13427" s="9">
        <v>3.1005917159763317</v>
      </c>
    </row>
    <row r="13428" spans="52:52" x14ac:dyDescent="0.25">
      <c r="AZ13428" s="9">
        <v>3.0532544378698225</v>
      </c>
    </row>
    <row r="13429" spans="52:52" x14ac:dyDescent="0.25">
      <c r="AZ13429" s="9">
        <v>3.1242603550295858</v>
      </c>
    </row>
    <row r="13430" spans="52:52" x14ac:dyDescent="0.25">
      <c r="AZ13430" s="9">
        <v>4.5917159763313604</v>
      </c>
    </row>
    <row r="13431" spans="52:52" x14ac:dyDescent="0.25">
      <c r="AZ13431" s="9">
        <v>1.514792899408284</v>
      </c>
    </row>
    <row r="13432" spans="52:52" x14ac:dyDescent="0.25">
      <c r="AZ13432" s="9">
        <v>3.9763313609467459</v>
      </c>
    </row>
    <row r="13433" spans="52:52" x14ac:dyDescent="0.25">
      <c r="AZ13433" s="9">
        <v>2.4852071005917162</v>
      </c>
    </row>
    <row r="13434" spans="52:52" x14ac:dyDescent="0.25">
      <c r="AZ13434" s="9">
        <v>4.449704142011834</v>
      </c>
    </row>
    <row r="13435" spans="52:52" x14ac:dyDescent="0.25">
      <c r="AZ13435" s="9">
        <v>3.4792899408284024</v>
      </c>
    </row>
    <row r="13436" spans="52:52" x14ac:dyDescent="0.25">
      <c r="AZ13436" s="9">
        <v>3.1005917159763308</v>
      </c>
    </row>
    <row r="13437" spans="52:52" x14ac:dyDescent="0.25">
      <c r="AZ13437" s="9">
        <v>3.3609467455621305</v>
      </c>
    </row>
    <row r="13438" spans="52:52" x14ac:dyDescent="0.25">
      <c r="AZ13438" s="9">
        <v>3.4792899408284019</v>
      </c>
    </row>
    <row r="13439" spans="52:52" x14ac:dyDescent="0.25">
      <c r="AZ13439" s="9">
        <v>3.1005917159763317</v>
      </c>
    </row>
    <row r="13440" spans="52:52" x14ac:dyDescent="0.25">
      <c r="AZ13440" s="9">
        <v>3.0532544378698225</v>
      </c>
    </row>
    <row r="13441" spans="52:52" x14ac:dyDescent="0.25">
      <c r="AZ13441" s="9">
        <v>3.1242603550295858</v>
      </c>
    </row>
    <row r="13442" spans="52:52" x14ac:dyDescent="0.25">
      <c r="AZ13442" s="9">
        <v>4.5917159763313604</v>
      </c>
    </row>
    <row r="13443" spans="52:52" x14ac:dyDescent="0.25">
      <c r="AZ13443" s="9">
        <v>1.514792899408284</v>
      </c>
    </row>
    <row r="13444" spans="52:52" x14ac:dyDescent="0.25">
      <c r="AZ13444" s="9">
        <v>3.9763313609467459</v>
      </c>
    </row>
    <row r="13445" spans="52:52" x14ac:dyDescent="0.25">
      <c r="AZ13445" s="9">
        <v>2.4852071005917162</v>
      </c>
    </row>
    <row r="13446" spans="52:52" x14ac:dyDescent="0.25">
      <c r="AZ13446" s="9">
        <v>4.449704142011834</v>
      </c>
    </row>
    <row r="13447" spans="52:52" x14ac:dyDescent="0.25">
      <c r="AZ13447" s="9">
        <v>3.4792899408284024</v>
      </c>
    </row>
    <row r="13448" spans="52:52" x14ac:dyDescent="0.25">
      <c r="AZ13448" s="9">
        <v>3.1005917159763308</v>
      </c>
    </row>
    <row r="13449" spans="52:52" x14ac:dyDescent="0.25">
      <c r="AZ13449" s="9">
        <v>3.3609467455621305</v>
      </c>
    </row>
    <row r="13450" spans="52:52" x14ac:dyDescent="0.25">
      <c r="AZ13450" s="9">
        <v>3.4792899408284019</v>
      </c>
    </row>
    <row r="13451" spans="52:52" x14ac:dyDescent="0.25">
      <c r="AZ13451" s="9">
        <v>3.1005917159763317</v>
      </c>
    </row>
    <row r="13452" spans="52:52" x14ac:dyDescent="0.25">
      <c r="AZ13452" s="9">
        <v>3.0532544378698225</v>
      </c>
    </row>
    <row r="13453" spans="52:52" x14ac:dyDescent="0.25">
      <c r="AZ13453" s="9">
        <v>3.1242603550295858</v>
      </c>
    </row>
    <row r="13454" spans="52:52" x14ac:dyDescent="0.25">
      <c r="AZ13454" s="9">
        <v>4.5917159763313604</v>
      </c>
    </row>
    <row r="13455" spans="52:52" x14ac:dyDescent="0.25">
      <c r="AZ13455" s="9">
        <v>1.514792899408284</v>
      </c>
    </row>
    <row r="13456" spans="52:52" x14ac:dyDescent="0.25">
      <c r="AZ13456" s="9">
        <v>3.9763313609467459</v>
      </c>
    </row>
    <row r="13457" spans="52:52" x14ac:dyDescent="0.25">
      <c r="AZ13457" s="9">
        <v>2.4852071005917162</v>
      </c>
    </row>
    <row r="13458" spans="52:52" x14ac:dyDescent="0.25">
      <c r="AZ13458" s="9">
        <v>4.449704142011834</v>
      </c>
    </row>
    <row r="13459" spans="52:52" x14ac:dyDescent="0.25">
      <c r="AZ13459" s="9">
        <v>3.4792899408284024</v>
      </c>
    </row>
    <row r="13460" spans="52:52" x14ac:dyDescent="0.25">
      <c r="AZ13460" s="9">
        <v>3.1005917159763308</v>
      </c>
    </row>
    <row r="13461" spans="52:52" x14ac:dyDescent="0.25">
      <c r="AZ13461" s="9">
        <v>3.3609467455621305</v>
      </c>
    </row>
    <row r="13462" spans="52:52" x14ac:dyDescent="0.25">
      <c r="AZ13462" s="9">
        <v>3.4792899408284019</v>
      </c>
    </row>
    <row r="13463" spans="52:52" x14ac:dyDescent="0.25">
      <c r="AZ13463" s="9">
        <v>3.1005917159763317</v>
      </c>
    </row>
    <row r="13464" spans="52:52" x14ac:dyDescent="0.25">
      <c r="AZ13464" s="9">
        <v>3.0532544378698225</v>
      </c>
    </row>
    <row r="13465" spans="52:52" x14ac:dyDescent="0.25">
      <c r="AZ13465" s="9">
        <v>3.1242603550295858</v>
      </c>
    </row>
    <row r="13466" spans="52:52" x14ac:dyDescent="0.25">
      <c r="AZ13466" s="9">
        <v>4.5917159763313604</v>
      </c>
    </row>
    <row r="13467" spans="52:52" x14ac:dyDescent="0.25">
      <c r="AZ13467" s="9">
        <v>1.514792899408284</v>
      </c>
    </row>
    <row r="13468" spans="52:52" x14ac:dyDescent="0.25">
      <c r="AZ13468" s="9">
        <v>3.9763313609467459</v>
      </c>
    </row>
    <row r="13469" spans="52:52" x14ac:dyDescent="0.25">
      <c r="AZ13469" s="9">
        <v>2.4852071005917162</v>
      </c>
    </row>
    <row r="13470" spans="52:52" x14ac:dyDescent="0.25">
      <c r="AZ13470" s="9">
        <v>4.449704142011834</v>
      </c>
    </row>
    <row r="13471" spans="52:52" x14ac:dyDescent="0.25">
      <c r="AZ13471" s="9">
        <v>3.4792899408284024</v>
      </c>
    </row>
    <row r="13472" spans="52:52" x14ac:dyDescent="0.25">
      <c r="AZ13472" s="9">
        <v>3.1005917159763308</v>
      </c>
    </row>
    <row r="13473" spans="52:52" x14ac:dyDescent="0.25">
      <c r="AZ13473" s="9">
        <v>3.3609467455621305</v>
      </c>
    </row>
    <row r="13474" spans="52:52" x14ac:dyDescent="0.25">
      <c r="AZ13474" s="9">
        <v>3.4792899408284019</v>
      </c>
    </row>
    <row r="13475" spans="52:52" x14ac:dyDescent="0.25">
      <c r="AZ13475" s="9">
        <v>3.1005917159763317</v>
      </c>
    </row>
    <row r="13476" spans="52:52" x14ac:dyDescent="0.25">
      <c r="AZ13476" s="9">
        <v>3.0532544378698225</v>
      </c>
    </row>
    <row r="13477" spans="52:52" x14ac:dyDescent="0.25">
      <c r="AZ13477" s="9">
        <v>3.1242603550295858</v>
      </c>
    </row>
    <row r="13478" spans="52:52" x14ac:dyDescent="0.25">
      <c r="AZ13478" s="9">
        <v>4.5917159763313604</v>
      </c>
    </row>
    <row r="13479" spans="52:52" x14ac:dyDescent="0.25">
      <c r="AZ13479" s="9">
        <v>1.514792899408284</v>
      </c>
    </row>
    <row r="13480" spans="52:52" x14ac:dyDescent="0.25">
      <c r="AZ13480" s="9">
        <v>3.9763313609467459</v>
      </c>
    </row>
    <row r="13481" spans="52:52" x14ac:dyDescent="0.25">
      <c r="AZ13481" s="9">
        <v>2.4852071005917162</v>
      </c>
    </row>
    <row r="13482" spans="52:52" x14ac:dyDescent="0.25">
      <c r="AZ13482" s="9">
        <v>4.449704142011834</v>
      </c>
    </row>
    <row r="13483" spans="52:52" x14ac:dyDescent="0.25">
      <c r="AZ13483" s="9">
        <v>3.4792899408284024</v>
      </c>
    </row>
    <row r="13484" spans="52:52" x14ac:dyDescent="0.25">
      <c r="AZ13484" s="9">
        <v>3.1005917159763308</v>
      </c>
    </row>
    <row r="13485" spans="52:52" x14ac:dyDescent="0.25">
      <c r="AZ13485" s="9">
        <v>3.3609467455621305</v>
      </c>
    </row>
    <row r="13486" spans="52:52" x14ac:dyDescent="0.25">
      <c r="AZ13486" s="9">
        <v>3.4792899408284019</v>
      </c>
    </row>
    <row r="13487" spans="52:52" x14ac:dyDescent="0.25">
      <c r="AZ13487" s="9">
        <v>3.1005917159763317</v>
      </c>
    </row>
    <row r="13488" spans="52:52" x14ac:dyDescent="0.25">
      <c r="AZ13488" s="9">
        <v>3.0532544378698225</v>
      </c>
    </row>
    <row r="13489" spans="52:52" x14ac:dyDescent="0.25">
      <c r="AZ13489" s="9">
        <v>3.1242603550295858</v>
      </c>
    </row>
    <row r="13490" spans="52:52" x14ac:dyDescent="0.25">
      <c r="AZ13490" s="9">
        <v>4.5917159763313604</v>
      </c>
    </row>
    <row r="13491" spans="52:52" x14ac:dyDescent="0.25">
      <c r="AZ13491" s="9">
        <v>1.514792899408284</v>
      </c>
    </row>
    <row r="13492" spans="52:52" x14ac:dyDescent="0.25">
      <c r="AZ13492" s="9">
        <v>3.9763313609467459</v>
      </c>
    </row>
    <row r="13493" spans="52:52" x14ac:dyDescent="0.25">
      <c r="AZ13493" s="9">
        <v>2.4852071005917162</v>
      </c>
    </row>
    <row r="13494" spans="52:52" x14ac:dyDescent="0.25">
      <c r="AZ13494" s="9">
        <v>4.449704142011834</v>
      </c>
    </row>
    <row r="13495" spans="52:52" x14ac:dyDescent="0.25">
      <c r="AZ13495" s="9">
        <v>3.4792899408284024</v>
      </c>
    </row>
    <row r="13496" spans="52:52" x14ac:dyDescent="0.25">
      <c r="AZ13496" s="9">
        <v>3.1005917159763308</v>
      </c>
    </row>
    <row r="13497" spans="52:52" x14ac:dyDescent="0.25">
      <c r="AZ13497" s="9">
        <v>3.3609467455621305</v>
      </c>
    </row>
    <row r="13498" spans="52:52" x14ac:dyDescent="0.25">
      <c r="AZ13498" s="9">
        <v>3.4792899408284019</v>
      </c>
    </row>
    <row r="13499" spans="52:52" x14ac:dyDescent="0.25">
      <c r="AZ13499" s="9">
        <v>3.1005917159763317</v>
      </c>
    </row>
    <row r="13500" spans="52:52" x14ac:dyDescent="0.25">
      <c r="AZ13500" s="9">
        <v>3.0532544378698225</v>
      </c>
    </row>
    <row r="13501" spans="52:52" x14ac:dyDescent="0.25">
      <c r="AZ13501" s="9">
        <v>3.1242603550295858</v>
      </c>
    </row>
    <row r="13502" spans="52:52" x14ac:dyDescent="0.25">
      <c r="AZ13502" s="9">
        <v>4.5917159763313604</v>
      </c>
    </row>
    <row r="13503" spans="52:52" x14ac:dyDescent="0.25">
      <c r="AZ13503" s="9">
        <v>1.514792899408284</v>
      </c>
    </row>
    <row r="13504" spans="52:52" x14ac:dyDescent="0.25">
      <c r="AZ13504" s="9">
        <v>3.9763313609467459</v>
      </c>
    </row>
    <row r="13505" spans="52:52" x14ac:dyDescent="0.25">
      <c r="AZ13505" s="9">
        <v>2.4852071005917162</v>
      </c>
    </row>
    <row r="13506" spans="52:52" x14ac:dyDescent="0.25">
      <c r="AZ13506" s="9">
        <v>4.449704142011834</v>
      </c>
    </row>
    <row r="13507" spans="52:52" x14ac:dyDescent="0.25">
      <c r="AZ13507" s="9">
        <v>3.4792899408284024</v>
      </c>
    </row>
    <row r="13508" spans="52:52" x14ac:dyDescent="0.25">
      <c r="AZ13508" s="9">
        <v>3.1005917159763308</v>
      </c>
    </row>
    <row r="13509" spans="52:52" x14ac:dyDescent="0.25">
      <c r="AZ13509" s="9">
        <v>3.3609467455621305</v>
      </c>
    </row>
    <row r="13510" spans="52:52" x14ac:dyDescent="0.25">
      <c r="AZ13510" s="9">
        <v>3.4792899408284019</v>
      </c>
    </row>
    <row r="13511" spans="52:52" x14ac:dyDescent="0.25">
      <c r="AZ13511" s="9">
        <v>3.1005917159763317</v>
      </c>
    </row>
    <row r="13512" spans="52:52" x14ac:dyDescent="0.25">
      <c r="AZ13512" s="9">
        <v>3.0532544378698225</v>
      </c>
    </row>
    <row r="13513" spans="52:52" x14ac:dyDescent="0.25">
      <c r="AZ13513" s="9">
        <v>3.1242603550295858</v>
      </c>
    </row>
    <row r="13514" spans="52:52" x14ac:dyDescent="0.25">
      <c r="AZ13514" s="9">
        <v>4.5917159763313604</v>
      </c>
    </row>
    <row r="13515" spans="52:52" x14ac:dyDescent="0.25">
      <c r="AZ13515" s="9">
        <v>1.514792899408284</v>
      </c>
    </row>
    <row r="13516" spans="52:52" x14ac:dyDescent="0.25">
      <c r="AZ13516" s="9">
        <v>3.9763313609467459</v>
      </c>
    </row>
    <row r="13517" spans="52:52" x14ac:dyDescent="0.25">
      <c r="AZ13517" s="9">
        <v>2.4852071005917162</v>
      </c>
    </row>
    <row r="13518" spans="52:52" x14ac:dyDescent="0.25">
      <c r="AZ13518" s="9">
        <v>4.449704142011834</v>
      </c>
    </row>
    <row r="13519" spans="52:52" x14ac:dyDescent="0.25">
      <c r="AZ13519" s="9">
        <v>3.4792899408284024</v>
      </c>
    </row>
    <row r="13520" spans="52:52" x14ac:dyDescent="0.25">
      <c r="AZ13520" s="9">
        <v>3.1005917159763308</v>
      </c>
    </row>
    <row r="13521" spans="52:52" x14ac:dyDescent="0.25">
      <c r="AZ13521" s="9">
        <v>3.3609467455621305</v>
      </c>
    </row>
    <row r="13522" spans="52:52" x14ac:dyDescent="0.25">
      <c r="AZ13522" s="9">
        <v>3.4792899408284019</v>
      </c>
    </row>
    <row r="13523" spans="52:52" x14ac:dyDescent="0.25">
      <c r="AZ13523" s="9">
        <v>3.1005917159763317</v>
      </c>
    </row>
    <row r="13524" spans="52:52" x14ac:dyDescent="0.25">
      <c r="AZ13524" s="9">
        <v>3.0532544378698225</v>
      </c>
    </row>
    <row r="13525" spans="52:52" x14ac:dyDescent="0.25">
      <c r="AZ13525" s="9">
        <v>3.1242603550295858</v>
      </c>
    </row>
    <row r="13526" spans="52:52" x14ac:dyDescent="0.25">
      <c r="AZ13526" s="9">
        <v>4.5917159763313604</v>
      </c>
    </row>
    <row r="13527" spans="52:52" x14ac:dyDescent="0.25">
      <c r="AZ13527" s="9">
        <v>1.514792899408284</v>
      </c>
    </row>
    <row r="13528" spans="52:52" x14ac:dyDescent="0.25">
      <c r="AZ13528" s="9">
        <v>3.9763313609467459</v>
      </c>
    </row>
    <row r="13529" spans="52:52" x14ac:dyDescent="0.25">
      <c r="AZ13529" s="9">
        <v>2.4852071005917162</v>
      </c>
    </row>
    <row r="13530" spans="52:52" x14ac:dyDescent="0.25">
      <c r="AZ13530" s="9">
        <v>4.449704142011834</v>
      </c>
    </row>
    <row r="13531" spans="52:52" x14ac:dyDescent="0.25">
      <c r="AZ13531" s="9">
        <v>3.4792899408284024</v>
      </c>
    </row>
    <row r="13532" spans="52:52" x14ac:dyDescent="0.25">
      <c r="AZ13532" s="9">
        <v>3.1005917159763308</v>
      </c>
    </row>
    <row r="13533" spans="52:52" x14ac:dyDescent="0.25">
      <c r="AZ13533" s="9">
        <v>3.3609467455621305</v>
      </c>
    </row>
    <row r="13534" spans="52:52" x14ac:dyDescent="0.25">
      <c r="AZ13534" s="9">
        <v>3.4792899408284019</v>
      </c>
    </row>
    <row r="13535" spans="52:52" x14ac:dyDescent="0.25">
      <c r="AZ13535" s="9">
        <v>3.1005917159763317</v>
      </c>
    </row>
    <row r="13536" spans="52:52" x14ac:dyDescent="0.25">
      <c r="AZ13536" s="9">
        <v>3.0532544378698225</v>
      </c>
    </row>
    <row r="13537" spans="52:52" x14ac:dyDescent="0.25">
      <c r="AZ13537" s="9">
        <v>3.1242603550295858</v>
      </c>
    </row>
    <row r="13538" spans="52:52" x14ac:dyDescent="0.25">
      <c r="AZ13538" s="9">
        <v>4.5917159763313604</v>
      </c>
    </row>
    <row r="13539" spans="52:52" x14ac:dyDescent="0.25">
      <c r="AZ13539" s="9">
        <v>1.514792899408284</v>
      </c>
    </row>
    <row r="13540" spans="52:52" x14ac:dyDescent="0.25">
      <c r="AZ13540" s="9">
        <v>3.9763313609467459</v>
      </c>
    </row>
    <row r="13541" spans="52:52" x14ac:dyDescent="0.25">
      <c r="AZ13541" s="9">
        <v>2.4852071005917162</v>
      </c>
    </row>
    <row r="13542" spans="52:52" x14ac:dyDescent="0.25">
      <c r="AZ13542" s="9">
        <v>4.449704142011834</v>
      </c>
    </row>
    <row r="13543" spans="52:52" x14ac:dyDescent="0.25">
      <c r="AZ13543" s="9">
        <v>3.4792899408284024</v>
      </c>
    </row>
    <row r="13544" spans="52:52" x14ac:dyDescent="0.25">
      <c r="AZ13544" s="9">
        <v>3.1005917159763308</v>
      </c>
    </row>
    <row r="13545" spans="52:52" x14ac:dyDescent="0.25">
      <c r="AZ13545" s="9">
        <v>3.3609467455621305</v>
      </c>
    </row>
    <row r="13546" spans="52:52" x14ac:dyDescent="0.25">
      <c r="AZ13546" s="9">
        <v>3.4792899408284019</v>
      </c>
    </row>
    <row r="13547" spans="52:52" x14ac:dyDescent="0.25">
      <c r="AZ13547" s="9">
        <v>3.1005917159763317</v>
      </c>
    </row>
    <row r="13548" spans="52:52" x14ac:dyDescent="0.25">
      <c r="AZ13548" s="9">
        <v>3.0532544378698225</v>
      </c>
    </row>
    <row r="13549" spans="52:52" x14ac:dyDescent="0.25">
      <c r="AZ13549" s="9">
        <v>3.1242603550295858</v>
      </c>
    </row>
    <row r="13550" spans="52:52" x14ac:dyDescent="0.25">
      <c r="AZ13550" s="9">
        <v>4.5917159763313604</v>
      </c>
    </row>
    <row r="13551" spans="52:52" x14ac:dyDescent="0.25">
      <c r="AZ13551" s="9">
        <v>1.514792899408284</v>
      </c>
    </row>
    <row r="13552" spans="52:52" x14ac:dyDescent="0.25">
      <c r="AZ13552" s="9">
        <v>3.9763313609467459</v>
      </c>
    </row>
    <row r="13553" spans="52:52" x14ac:dyDescent="0.25">
      <c r="AZ13553" s="9">
        <v>2.4852071005917162</v>
      </c>
    </row>
    <row r="13554" spans="52:52" x14ac:dyDescent="0.25">
      <c r="AZ13554" s="9">
        <v>4.449704142011834</v>
      </c>
    </row>
    <row r="13555" spans="52:52" x14ac:dyDescent="0.25">
      <c r="AZ13555" s="9">
        <v>3.4792899408284024</v>
      </c>
    </row>
    <row r="13556" spans="52:52" x14ac:dyDescent="0.25">
      <c r="AZ13556" s="9">
        <v>3.1005917159763308</v>
      </c>
    </row>
    <row r="13557" spans="52:52" x14ac:dyDescent="0.25">
      <c r="AZ13557" s="9">
        <v>3.3609467455621305</v>
      </c>
    </row>
    <row r="13558" spans="52:52" x14ac:dyDescent="0.25">
      <c r="AZ13558" s="9">
        <v>3.4792899408284019</v>
      </c>
    </row>
    <row r="13559" spans="52:52" x14ac:dyDescent="0.25">
      <c r="AZ13559" s="9">
        <v>3.1005917159763317</v>
      </c>
    </row>
    <row r="13560" spans="52:52" x14ac:dyDescent="0.25">
      <c r="AZ13560" s="9">
        <v>3.0532544378698225</v>
      </c>
    </row>
    <row r="13561" spans="52:52" x14ac:dyDescent="0.25">
      <c r="AZ13561" s="9">
        <v>3.1242603550295858</v>
      </c>
    </row>
    <row r="13562" spans="52:52" x14ac:dyDescent="0.25">
      <c r="AZ13562" s="9">
        <v>4.5917159763313604</v>
      </c>
    </row>
    <row r="13563" spans="52:52" x14ac:dyDescent="0.25">
      <c r="AZ13563" s="9">
        <v>1.514792899408284</v>
      </c>
    </row>
    <row r="13564" spans="52:52" x14ac:dyDescent="0.25">
      <c r="AZ13564" s="9">
        <v>3.9763313609467459</v>
      </c>
    </row>
    <row r="13565" spans="52:52" x14ac:dyDescent="0.25">
      <c r="AZ13565" s="9">
        <v>2.4852071005917162</v>
      </c>
    </row>
    <row r="13566" spans="52:52" x14ac:dyDescent="0.25">
      <c r="AZ13566" s="9">
        <v>4.449704142011834</v>
      </c>
    </row>
    <row r="13567" spans="52:52" x14ac:dyDescent="0.25">
      <c r="AZ13567" s="9">
        <v>3.4792899408284024</v>
      </c>
    </row>
    <row r="13568" spans="52:52" x14ac:dyDescent="0.25">
      <c r="AZ13568" s="9">
        <v>3.1005917159763308</v>
      </c>
    </row>
    <row r="13569" spans="52:52" x14ac:dyDescent="0.25">
      <c r="AZ13569" s="9">
        <v>3.3609467455621305</v>
      </c>
    </row>
    <row r="13570" spans="52:52" x14ac:dyDescent="0.25">
      <c r="AZ13570" s="9">
        <v>3.4792899408284019</v>
      </c>
    </row>
    <row r="13571" spans="52:52" x14ac:dyDescent="0.25">
      <c r="AZ13571" s="9">
        <v>3.1005917159763317</v>
      </c>
    </row>
    <row r="13572" spans="52:52" x14ac:dyDescent="0.25">
      <c r="AZ13572" s="9">
        <v>3.0532544378698225</v>
      </c>
    </row>
    <row r="13573" spans="52:52" x14ac:dyDescent="0.25">
      <c r="AZ13573" s="9">
        <v>3.1242603550295858</v>
      </c>
    </row>
    <row r="13574" spans="52:52" x14ac:dyDescent="0.25">
      <c r="AZ13574" s="9">
        <v>4.5917159763313604</v>
      </c>
    </row>
    <row r="13575" spans="52:52" x14ac:dyDescent="0.25">
      <c r="AZ13575" s="9">
        <v>1.514792899408284</v>
      </c>
    </row>
    <row r="13576" spans="52:52" x14ac:dyDescent="0.25">
      <c r="AZ13576" s="9">
        <v>3.9763313609467459</v>
      </c>
    </row>
    <row r="13577" spans="52:52" x14ac:dyDescent="0.25">
      <c r="AZ13577" s="9">
        <v>2.4852071005917162</v>
      </c>
    </row>
    <row r="13578" spans="52:52" x14ac:dyDescent="0.25">
      <c r="AZ13578" s="9">
        <v>4.449704142011834</v>
      </c>
    </row>
    <row r="13579" spans="52:52" x14ac:dyDescent="0.25">
      <c r="AZ13579" s="9">
        <v>3.4792899408284024</v>
      </c>
    </row>
    <row r="13580" spans="52:52" x14ac:dyDescent="0.25">
      <c r="AZ13580" s="9">
        <v>3.1005917159763308</v>
      </c>
    </row>
    <row r="13581" spans="52:52" x14ac:dyDescent="0.25">
      <c r="AZ13581" s="9">
        <v>3.3609467455621305</v>
      </c>
    </row>
    <row r="13582" spans="52:52" x14ac:dyDescent="0.25">
      <c r="AZ13582" s="9">
        <v>3.4792899408284019</v>
      </c>
    </row>
    <row r="13583" spans="52:52" x14ac:dyDescent="0.25">
      <c r="AZ13583" s="9">
        <v>3.1005917159763317</v>
      </c>
    </row>
    <row r="13584" spans="52:52" x14ac:dyDescent="0.25">
      <c r="AZ13584" s="9">
        <v>3.0532544378698225</v>
      </c>
    </row>
    <row r="13585" spans="52:52" x14ac:dyDescent="0.25">
      <c r="AZ13585" s="9">
        <v>3.1242603550295858</v>
      </c>
    </row>
    <row r="13586" spans="52:52" x14ac:dyDescent="0.25">
      <c r="AZ13586" s="9">
        <v>4.5917159763313604</v>
      </c>
    </row>
    <row r="13587" spans="52:52" x14ac:dyDescent="0.25">
      <c r="AZ13587" s="9">
        <v>1.514792899408284</v>
      </c>
    </row>
    <row r="13588" spans="52:52" x14ac:dyDescent="0.25">
      <c r="AZ13588" s="9">
        <v>3.9763313609467459</v>
      </c>
    </row>
    <row r="13589" spans="52:52" x14ac:dyDescent="0.25">
      <c r="AZ13589" s="9">
        <v>2.4852071005917162</v>
      </c>
    </row>
    <row r="13590" spans="52:52" x14ac:dyDescent="0.25">
      <c r="AZ13590" s="9">
        <v>4.449704142011834</v>
      </c>
    </row>
    <row r="13591" spans="52:52" x14ac:dyDescent="0.25">
      <c r="AZ13591" s="9">
        <v>3.4792899408284024</v>
      </c>
    </row>
    <row r="13592" spans="52:52" x14ac:dyDescent="0.25">
      <c r="AZ13592" s="9">
        <v>3.1005917159763308</v>
      </c>
    </row>
    <row r="13593" spans="52:52" x14ac:dyDescent="0.25">
      <c r="AZ13593" s="9">
        <v>3.3609467455621305</v>
      </c>
    </row>
    <row r="13594" spans="52:52" x14ac:dyDescent="0.25">
      <c r="AZ13594" s="9">
        <v>3.4792899408284019</v>
      </c>
    </row>
    <row r="13595" spans="52:52" x14ac:dyDescent="0.25">
      <c r="AZ13595" s="9">
        <v>3.1005917159763317</v>
      </c>
    </row>
    <row r="13596" spans="52:52" x14ac:dyDescent="0.25">
      <c r="AZ13596" s="9">
        <v>3.0532544378698225</v>
      </c>
    </row>
    <row r="13597" spans="52:52" x14ac:dyDescent="0.25">
      <c r="AZ13597" s="9">
        <v>3.1242603550295858</v>
      </c>
    </row>
    <row r="13598" spans="52:52" x14ac:dyDescent="0.25">
      <c r="AZ13598" s="9">
        <v>4.5917159763313604</v>
      </c>
    </row>
    <row r="13599" spans="52:52" x14ac:dyDescent="0.25">
      <c r="AZ13599" s="9">
        <v>1.514792899408284</v>
      </c>
    </row>
    <row r="13600" spans="52:52" x14ac:dyDescent="0.25">
      <c r="AZ13600" s="9">
        <v>3.9763313609467459</v>
      </c>
    </row>
    <row r="13601" spans="52:52" x14ac:dyDescent="0.25">
      <c r="AZ13601" s="9">
        <v>2.4852071005917162</v>
      </c>
    </row>
    <row r="13602" spans="52:52" x14ac:dyDescent="0.25">
      <c r="AZ13602" s="9">
        <v>4.449704142011834</v>
      </c>
    </row>
    <row r="13603" spans="52:52" x14ac:dyDescent="0.25">
      <c r="AZ13603" s="9">
        <v>3.4792899408284024</v>
      </c>
    </row>
    <row r="13604" spans="52:52" x14ac:dyDescent="0.25">
      <c r="AZ13604" s="9">
        <v>3.1005917159763308</v>
      </c>
    </row>
    <row r="13605" spans="52:52" x14ac:dyDescent="0.25">
      <c r="AZ13605" s="9">
        <v>3.3609467455621305</v>
      </c>
    </row>
    <row r="13606" spans="52:52" x14ac:dyDescent="0.25">
      <c r="AZ13606" s="9">
        <v>3.4792899408284019</v>
      </c>
    </row>
    <row r="13607" spans="52:52" x14ac:dyDescent="0.25">
      <c r="AZ13607" s="9">
        <v>3.1005917159763317</v>
      </c>
    </row>
    <row r="13608" spans="52:52" x14ac:dyDescent="0.25">
      <c r="AZ13608" s="9">
        <v>3.0532544378698225</v>
      </c>
    </row>
    <row r="13609" spans="52:52" x14ac:dyDescent="0.25">
      <c r="AZ13609" s="9">
        <v>3.1242603550295858</v>
      </c>
    </row>
    <row r="13610" spans="52:52" x14ac:dyDescent="0.25">
      <c r="AZ13610" s="9">
        <v>4.5917159763313604</v>
      </c>
    </row>
    <row r="13611" spans="52:52" x14ac:dyDescent="0.25">
      <c r="AZ13611" s="9">
        <v>1.514792899408284</v>
      </c>
    </row>
    <row r="13612" spans="52:52" x14ac:dyDescent="0.25">
      <c r="AZ13612" s="9">
        <v>3.9763313609467459</v>
      </c>
    </row>
    <row r="13613" spans="52:52" x14ac:dyDescent="0.25">
      <c r="AZ13613" s="9">
        <v>2.4852071005917162</v>
      </c>
    </row>
    <row r="13614" spans="52:52" x14ac:dyDescent="0.25">
      <c r="AZ13614" s="9">
        <v>4.449704142011834</v>
      </c>
    </row>
    <row r="13615" spans="52:52" x14ac:dyDescent="0.25">
      <c r="AZ13615" s="9">
        <v>3.4792899408284024</v>
      </c>
    </row>
    <row r="13616" spans="52:52" x14ac:dyDescent="0.25">
      <c r="AZ13616" s="9">
        <v>3.1005917159763308</v>
      </c>
    </row>
    <row r="13617" spans="52:52" x14ac:dyDescent="0.25">
      <c r="AZ13617" s="9">
        <v>3.3609467455621305</v>
      </c>
    </row>
    <row r="13618" spans="52:52" x14ac:dyDescent="0.25">
      <c r="AZ13618" s="9">
        <v>3.4792899408284019</v>
      </c>
    </row>
    <row r="13619" spans="52:52" x14ac:dyDescent="0.25">
      <c r="AZ13619" s="9">
        <v>3.1005917159763317</v>
      </c>
    </row>
    <row r="13620" spans="52:52" x14ac:dyDescent="0.25">
      <c r="AZ13620" s="9">
        <v>3.0532544378698225</v>
      </c>
    </row>
    <row r="13621" spans="52:52" x14ac:dyDescent="0.25">
      <c r="AZ13621" s="9">
        <v>3.1242603550295858</v>
      </c>
    </row>
    <row r="13622" spans="52:52" x14ac:dyDescent="0.25">
      <c r="AZ13622" s="9">
        <v>4.5917159763313604</v>
      </c>
    </row>
    <row r="13623" spans="52:52" x14ac:dyDescent="0.25">
      <c r="AZ13623" s="9">
        <v>1.514792899408284</v>
      </c>
    </row>
    <row r="13624" spans="52:52" x14ac:dyDescent="0.25">
      <c r="AZ13624" s="9">
        <v>3.9763313609467459</v>
      </c>
    </row>
    <row r="13625" spans="52:52" x14ac:dyDescent="0.25">
      <c r="AZ13625" s="9">
        <v>2.4852071005917162</v>
      </c>
    </row>
    <row r="13626" spans="52:52" x14ac:dyDescent="0.25">
      <c r="AZ13626" s="9">
        <v>4.449704142011834</v>
      </c>
    </row>
    <row r="13627" spans="52:52" x14ac:dyDescent="0.25">
      <c r="AZ13627" s="9">
        <v>3.4792899408284024</v>
      </c>
    </row>
    <row r="13628" spans="52:52" x14ac:dyDescent="0.25">
      <c r="AZ13628" s="9">
        <v>3.1005917159763308</v>
      </c>
    </row>
    <row r="13629" spans="52:52" x14ac:dyDescent="0.25">
      <c r="AZ13629" s="9">
        <v>3.3609467455621305</v>
      </c>
    </row>
    <row r="13630" spans="52:52" x14ac:dyDescent="0.25">
      <c r="AZ13630" s="9">
        <v>3.4792899408284019</v>
      </c>
    </row>
    <row r="13631" spans="52:52" x14ac:dyDescent="0.25">
      <c r="AZ13631" s="9">
        <v>3.1005917159763317</v>
      </c>
    </row>
    <row r="13632" spans="52:52" x14ac:dyDescent="0.25">
      <c r="AZ13632" s="9">
        <v>3.0532544378698225</v>
      </c>
    </row>
    <row r="13633" spans="52:52" x14ac:dyDescent="0.25">
      <c r="AZ13633" s="9">
        <v>3.1242603550295858</v>
      </c>
    </row>
    <row r="13634" spans="52:52" x14ac:dyDescent="0.25">
      <c r="AZ13634" s="9">
        <v>4.5917159763313604</v>
      </c>
    </row>
    <row r="13635" spans="52:52" x14ac:dyDescent="0.25">
      <c r="AZ13635" s="9">
        <v>1.514792899408284</v>
      </c>
    </row>
    <row r="13636" spans="52:52" x14ac:dyDescent="0.25">
      <c r="AZ13636" s="9">
        <v>3.9763313609467459</v>
      </c>
    </row>
    <row r="13637" spans="52:52" x14ac:dyDescent="0.25">
      <c r="AZ13637" s="9">
        <v>2.4852071005917162</v>
      </c>
    </row>
    <row r="13638" spans="52:52" x14ac:dyDescent="0.25">
      <c r="AZ13638" s="9">
        <v>4.449704142011834</v>
      </c>
    </row>
    <row r="13639" spans="52:52" x14ac:dyDescent="0.25">
      <c r="AZ13639" s="9">
        <v>3.4792899408284024</v>
      </c>
    </row>
    <row r="13640" spans="52:52" x14ac:dyDescent="0.25">
      <c r="AZ13640" s="9">
        <v>3.1005917159763308</v>
      </c>
    </row>
    <row r="13641" spans="52:52" x14ac:dyDescent="0.25">
      <c r="AZ13641" s="9">
        <v>3.3609467455621305</v>
      </c>
    </row>
    <row r="13642" spans="52:52" x14ac:dyDescent="0.25">
      <c r="AZ13642" s="9">
        <v>3.4792899408284019</v>
      </c>
    </row>
    <row r="13643" spans="52:52" x14ac:dyDescent="0.25">
      <c r="AZ13643" s="9">
        <v>3.1005917159763317</v>
      </c>
    </row>
    <row r="13644" spans="52:52" x14ac:dyDescent="0.25">
      <c r="AZ13644" s="9">
        <v>3.0532544378698225</v>
      </c>
    </row>
    <row r="13645" spans="52:52" x14ac:dyDescent="0.25">
      <c r="AZ13645" s="9">
        <v>3.1242603550295858</v>
      </c>
    </row>
    <row r="13646" spans="52:52" x14ac:dyDescent="0.25">
      <c r="AZ13646" s="9">
        <v>4.5917159763313604</v>
      </c>
    </row>
    <row r="13647" spans="52:52" x14ac:dyDescent="0.25">
      <c r="AZ13647" s="9">
        <v>1.514792899408284</v>
      </c>
    </row>
    <row r="13648" spans="52:52" x14ac:dyDescent="0.25">
      <c r="AZ13648" s="9">
        <v>3.9763313609467459</v>
      </c>
    </row>
    <row r="13649" spans="52:52" x14ac:dyDescent="0.25">
      <c r="AZ13649" s="9">
        <v>2.4852071005917162</v>
      </c>
    </row>
    <row r="13650" spans="52:52" x14ac:dyDescent="0.25">
      <c r="AZ13650" s="9">
        <v>4.449704142011834</v>
      </c>
    </row>
    <row r="13651" spans="52:52" x14ac:dyDescent="0.25">
      <c r="AZ13651" s="9">
        <v>3.4792899408284024</v>
      </c>
    </row>
    <row r="13652" spans="52:52" x14ac:dyDescent="0.25">
      <c r="AZ13652" s="9">
        <v>3.1005917159763308</v>
      </c>
    </row>
    <row r="13653" spans="52:52" x14ac:dyDescent="0.25">
      <c r="AZ13653" s="9">
        <v>3.3609467455621305</v>
      </c>
    </row>
    <row r="13654" spans="52:52" x14ac:dyDescent="0.25">
      <c r="AZ13654" s="9">
        <v>3.4792899408284019</v>
      </c>
    </row>
    <row r="13655" spans="52:52" x14ac:dyDescent="0.25">
      <c r="AZ13655" s="9">
        <v>3.1005917159763317</v>
      </c>
    </row>
    <row r="13656" spans="52:52" x14ac:dyDescent="0.25">
      <c r="AZ13656" s="9">
        <v>3.0532544378698225</v>
      </c>
    </row>
    <row r="13657" spans="52:52" x14ac:dyDescent="0.25">
      <c r="AZ13657" s="9">
        <v>3.1242603550295858</v>
      </c>
    </row>
    <row r="13658" spans="52:52" x14ac:dyDescent="0.25">
      <c r="AZ13658" s="9">
        <v>4.5917159763313604</v>
      </c>
    </row>
    <row r="13659" spans="52:52" x14ac:dyDescent="0.25">
      <c r="AZ13659" s="9">
        <v>1.514792899408284</v>
      </c>
    </row>
    <row r="13660" spans="52:52" x14ac:dyDescent="0.25">
      <c r="AZ13660" s="9">
        <v>3.9763313609467459</v>
      </c>
    </row>
    <row r="13661" spans="52:52" x14ac:dyDescent="0.25">
      <c r="AZ13661" s="9">
        <v>2.4852071005917162</v>
      </c>
    </row>
    <row r="13662" spans="52:52" x14ac:dyDescent="0.25">
      <c r="AZ13662" s="9">
        <v>4.449704142011834</v>
      </c>
    </row>
    <row r="13663" spans="52:52" x14ac:dyDescent="0.25">
      <c r="AZ13663" s="9">
        <v>3.4792899408284024</v>
      </c>
    </row>
    <row r="13664" spans="52:52" x14ac:dyDescent="0.25">
      <c r="AZ13664" s="9">
        <v>3.1005917159763308</v>
      </c>
    </row>
    <row r="13665" spans="52:52" x14ac:dyDescent="0.25">
      <c r="AZ13665" s="9">
        <v>3.3609467455621305</v>
      </c>
    </row>
    <row r="13666" spans="52:52" x14ac:dyDescent="0.25">
      <c r="AZ13666" s="9">
        <v>3.4792899408284019</v>
      </c>
    </row>
    <row r="13667" spans="52:52" x14ac:dyDescent="0.25">
      <c r="AZ13667" s="9">
        <v>3.1005917159763317</v>
      </c>
    </row>
    <row r="13668" spans="52:52" x14ac:dyDescent="0.25">
      <c r="AZ13668" s="9">
        <v>3.0532544378698225</v>
      </c>
    </row>
    <row r="13669" spans="52:52" x14ac:dyDescent="0.25">
      <c r="AZ13669" s="9">
        <v>3.1242603550295858</v>
      </c>
    </row>
    <row r="13670" spans="52:52" x14ac:dyDescent="0.25">
      <c r="AZ13670" s="9">
        <v>4.5917159763313604</v>
      </c>
    </row>
    <row r="13671" spans="52:52" x14ac:dyDescent="0.25">
      <c r="AZ13671" s="9">
        <v>1.514792899408284</v>
      </c>
    </row>
    <row r="13672" spans="52:52" x14ac:dyDescent="0.25">
      <c r="AZ13672" s="9">
        <v>3.9763313609467459</v>
      </c>
    </row>
    <row r="13673" spans="52:52" x14ac:dyDescent="0.25">
      <c r="AZ13673" s="9">
        <v>2.4852071005917162</v>
      </c>
    </row>
    <row r="13674" spans="52:52" x14ac:dyDescent="0.25">
      <c r="AZ13674" s="9">
        <v>4.449704142011834</v>
      </c>
    </row>
    <row r="13675" spans="52:52" x14ac:dyDescent="0.25">
      <c r="AZ13675" s="9">
        <v>3.4792899408284024</v>
      </c>
    </row>
    <row r="13676" spans="52:52" x14ac:dyDescent="0.25">
      <c r="AZ13676" s="9">
        <v>3.1005917159763308</v>
      </c>
    </row>
    <row r="13677" spans="52:52" x14ac:dyDescent="0.25">
      <c r="AZ13677" s="9">
        <v>3.3609467455621305</v>
      </c>
    </row>
    <row r="13678" spans="52:52" x14ac:dyDescent="0.25">
      <c r="AZ13678" s="9">
        <v>3.4792899408284019</v>
      </c>
    </row>
    <row r="13679" spans="52:52" x14ac:dyDescent="0.25">
      <c r="AZ13679" s="9">
        <v>3.1005917159763317</v>
      </c>
    </row>
    <row r="13680" spans="52:52" x14ac:dyDescent="0.25">
      <c r="AZ13680" s="9">
        <v>3.0532544378698225</v>
      </c>
    </row>
    <row r="13681" spans="52:52" x14ac:dyDescent="0.25">
      <c r="AZ13681" s="9">
        <v>3.1242603550295858</v>
      </c>
    </row>
    <row r="13682" spans="52:52" x14ac:dyDescent="0.25">
      <c r="AZ13682" s="9">
        <v>4.5917159763313604</v>
      </c>
    </row>
    <row r="13683" spans="52:52" x14ac:dyDescent="0.25">
      <c r="AZ13683" s="9">
        <v>1.514792899408284</v>
      </c>
    </row>
    <row r="13684" spans="52:52" x14ac:dyDescent="0.25">
      <c r="AZ13684" s="9">
        <v>3.9763313609467459</v>
      </c>
    </row>
    <row r="13685" spans="52:52" x14ac:dyDescent="0.25">
      <c r="AZ13685" s="9">
        <v>2.4852071005917162</v>
      </c>
    </row>
    <row r="13686" spans="52:52" x14ac:dyDescent="0.25">
      <c r="AZ13686" s="9">
        <v>4.449704142011834</v>
      </c>
    </row>
    <row r="13687" spans="52:52" x14ac:dyDescent="0.25">
      <c r="AZ13687" s="9">
        <v>3.4792899408284024</v>
      </c>
    </row>
    <row r="13688" spans="52:52" x14ac:dyDescent="0.25">
      <c r="AZ13688" s="9">
        <v>3.1005917159763308</v>
      </c>
    </row>
    <row r="13689" spans="52:52" x14ac:dyDescent="0.25">
      <c r="AZ13689" s="9">
        <v>3.3609467455621305</v>
      </c>
    </row>
    <row r="13690" spans="52:52" x14ac:dyDescent="0.25">
      <c r="AZ13690" s="9">
        <v>3.4792899408284019</v>
      </c>
    </row>
    <row r="13691" spans="52:52" x14ac:dyDescent="0.25">
      <c r="AZ13691" s="9">
        <v>3.1005917159763317</v>
      </c>
    </row>
    <row r="13692" spans="52:52" x14ac:dyDescent="0.25">
      <c r="AZ13692" s="9">
        <v>3.0532544378698225</v>
      </c>
    </row>
    <row r="13693" spans="52:52" x14ac:dyDescent="0.25">
      <c r="AZ13693" s="9">
        <v>3.1242603550295858</v>
      </c>
    </row>
    <row r="13694" spans="52:52" x14ac:dyDescent="0.25">
      <c r="AZ13694" s="9">
        <v>4.5917159763313604</v>
      </c>
    </row>
    <row r="13695" spans="52:52" x14ac:dyDescent="0.25">
      <c r="AZ13695" s="9">
        <v>1.514792899408284</v>
      </c>
    </row>
    <row r="13696" spans="52:52" x14ac:dyDescent="0.25">
      <c r="AZ13696" s="9">
        <v>3.9763313609467459</v>
      </c>
    </row>
    <row r="13697" spans="52:52" x14ac:dyDescent="0.25">
      <c r="AZ13697" s="9">
        <v>2.4852071005917162</v>
      </c>
    </row>
    <row r="13698" spans="52:52" x14ac:dyDescent="0.25">
      <c r="AZ13698" s="9">
        <v>4.449704142011834</v>
      </c>
    </row>
    <row r="13699" spans="52:52" x14ac:dyDescent="0.25">
      <c r="AZ13699" s="9">
        <v>3.4792899408284024</v>
      </c>
    </row>
    <row r="13700" spans="52:52" x14ac:dyDescent="0.25">
      <c r="AZ13700" s="9">
        <v>3.1005917159763308</v>
      </c>
    </row>
    <row r="13701" spans="52:52" x14ac:dyDescent="0.25">
      <c r="AZ13701" s="9">
        <v>3.3609467455621305</v>
      </c>
    </row>
    <row r="13702" spans="52:52" x14ac:dyDescent="0.25">
      <c r="AZ13702" s="9">
        <v>3.4792899408284019</v>
      </c>
    </row>
    <row r="13703" spans="52:52" x14ac:dyDescent="0.25">
      <c r="AZ13703" s="9">
        <v>3.1005917159763317</v>
      </c>
    </row>
    <row r="13704" spans="52:52" x14ac:dyDescent="0.25">
      <c r="AZ13704" s="9">
        <v>3.0532544378698225</v>
      </c>
    </row>
    <row r="13705" spans="52:52" x14ac:dyDescent="0.25">
      <c r="AZ13705" s="9">
        <v>3.1242603550295858</v>
      </c>
    </row>
    <row r="13706" spans="52:52" x14ac:dyDescent="0.25">
      <c r="AZ13706" s="9">
        <v>4.5917159763313604</v>
      </c>
    </row>
    <row r="13707" spans="52:52" x14ac:dyDescent="0.25">
      <c r="AZ13707" s="9">
        <v>1.514792899408284</v>
      </c>
    </row>
    <row r="13708" spans="52:52" x14ac:dyDescent="0.25">
      <c r="AZ13708" s="9">
        <v>3.9763313609467459</v>
      </c>
    </row>
    <row r="13709" spans="52:52" x14ac:dyDescent="0.25">
      <c r="AZ13709" s="9">
        <v>2.4852071005917162</v>
      </c>
    </row>
    <row r="13710" spans="52:52" x14ac:dyDescent="0.25">
      <c r="AZ13710" s="9">
        <v>4.449704142011834</v>
      </c>
    </row>
    <row r="13711" spans="52:52" x14ac:dyDescent="0.25">
      <c r="AZ13711" s="9">
        <v>3.4792899408284024</v>
      </c>
    </row>
    <row r="13712" spans="52:52" x14ac:dyDescent="0.25">
      <c r="AZ13712" s="9">
        <v>3.1005917159763308</v>
      </c>
    </row>
    <row r="13713" spans="52:52" x14ac:dyDescent="0.25">
      <c r="AZ13713" s="9">
        <v>3.3609467455621305</v>
      </c>
    </row>
    <row r="13714" spans="52:52" x14ac:dyDescent="0.25">
      <c r="AZ13714" s="9">
        <v>3.4792899408284019</v>
      </c>
    </row>
    <row r="13715" spans="52:52" x14ac:dyDescent="0.25">
      <c r="AZ13715" s="9">
        <v>3.1005917159763317</v>
      </c>
    </row>
    <row r="13716" spans="52:52" x14ac:dyDescent="0.25">
      <c r="AZ13716" s="9">
        <v>3.0532544378698225</v>
      </c>
    </row>
    <row r="13717" spans="52:52" x14ac:dyDescent="0.25">
      <c r="AZ13717" s="9">
        <v>3.1242603550295858</v>
      </c>
    </row>
    <row r="13718" spans="52:52" x14ac:dyDescent="0.25">
      <c r="AZ13718" s="9">
        <v>4.5917159763313604</v>
      </c>
    </row>
    <row r="13719" spans="52:52" x14ac:dyDescent="0.25">
      <c r="AZ13719" s="9">
        <v>1.514792899408284</v>
      </c>
    </row>
    <row r="13720" spans="52:52" x14ac:dyDescent="0.25">
      <c r="AZ13720" s="9">
        <v>3.9763313609467459</v>
      </c>
    </row>
    <row r="13721" spans="52:52" x14ac:dyDescent="0.25">
      <c r="AZ13721" s="9">
        <v>2.4852071005917162</v>
      </c>
    </row>
    <row r="13722" spans="52:52" x14ac:dyDescent="0.25">
      <c r="AZ13722" s="9">
        <v>4.449704142011834</v>
      </c>
    </row>
    <row r="13723" spans="52:52" x14ac:dyDescent="0.25">
      <c r="AZ13723" s="9">
        <v>3.4792899408284024</v>
      </c>
    </row>
    <row r="13724" spans="52:52" x14ac:dyDescent="0.25">
      <c r="AZ13724" s="9">
        <v>3.1005917159763308</v>
      </c>
    </row>
    <row r="13725" spans="52:52" x14ac:dyDescent="0.25">
      <c r="AZ13725" s="9">
        <v>3.3609467455621305</v>
      </c>
    </row>
    <row r="13726" spans="52:52" x14ac:dyDescent="0.25">
      <c r="AZ13726" s="9">
        <v>3.4792899408284019</v>
      </c>
    </row>
    <row r="13727" spans="52:52" x14ac:dyDescent="0.25">
      <c r="AZ13727" s="9">
        <v>3.1005917159763317</v>
      </c>
    </row>
    <row r="13728" spans="52:52" x14ac:dyDescent="0.25">
      <c r="AZ13728" s="9">
        <v>3.0532544378698225</v>
      </c>
    </row>
    <row r="13729" spans="52:52" x14ac:dyDescent="0.25">
      <c r="AZ13729" s="9">
        <v>3.1242603550295858</v>
      </c>
    </row>
    <row r="13730" spans="52:52" x14ac:dyDescent="0.25">
      <c r="AZ13730" s="9">
        <v>4.5917159763313604</v>
      </c>
    </row>
    <row r="13731" spans="52:52" x14ac:dyDescent="0.25">
      <c r="AZ13731" s="9">
        <v>1.514792899408284</v>
      </c>
    </row>
    <row r="13732" spans="52:52" x14ac:dyDescent="0.25">
      <c r="AZ13732" s="9">
        <v>3.9763313609467459</v>
      </c>
    </row>
    <row r="13733" spans="52:52" x14ac:dyDescent="0.25">
      <c r="AZ13733" s="9">
        <v>2.4852071005917162</v>
      </c>
    </row>
    <row r="13734" spans="52:52" x14ac:dyDescent="0.25">
      <c r="AZ13734" s="9">
        <v>4.449704142011834</v>
      </c>
    </row>
    <row r="13735" spans="52:52" x14ac:dyDescent="0.25">
      <c r="AZ13735" s="9">
        <v>3.4792899408284024</v>
      </c>
    </row>
    <row r="13736" spans="52:52" x14ac:dyDescent="0.25">
      <c r="AZ13736" s="9">
        <v>3.1005917159763308</v>
      </c>
    </row>
    <row r="13737" spans="52:52" x14ac:dyDescent="0.25">
      <c r="AZ13737" s="9">
        <v>3.3609467455621305</v>
      </c>
    </row>
    <row r="13738" spans="52:52" x14ac:dyDescent="0.25">
      <c r="AZ13738" s="9">
        <v>3.4792899408284019</v>
      </c>
    </row>
    <row r="13739" spans="52:52" x14ac:dyDescent="0.25">
      <c r="AZ13739" s="9">
        <v>3.1005917159763317</v>
      </c>
    </row>
    <row r="13740" spans="52:52" x14ac:dyDescent="0.25">
      <c r="AZ13740" s="9">
        <v>3.0532544378698225</v>
      </c>
    </row>
    <row r="13741" spans="52:52" x14ac:dyDescent="0.25">
      <c r="AZ13741" s="9">
        <v>3.1242603550295858</v>
      </c>
    </row>
    <row r="13742" spans="52:52" x14ac:dyDescent="0.25">
      <c r="AZ13742" s="9">
        <v>4.5917159763313604</v>
      </c>
    </row>
    <row r="13743" spans="52:52" x14ac:dyDescent="0.25">
      <c r="AZ13743" s="9">
        <v>1.514792899408284</v>
      </c>
    </row>
    <row r="13744" spans="52:52" x14ac:dyDescent="0.25">
      <c r="AZ13744" s="9">
        <v>3.9763313609467459</v>
      </c>
    </row>
    <row r="13745" spans="52:52" x14ac:dyDescent="0.25">
      <c r="AZ13745" s="9">
        <v>2.4852071005917162</v>
      </c>
    </row>
    <row r="13746" spans="52:52" x14ac:dyDescent="0.25">
      <c r="AZ13746" s="9">
        <v>4.449704142011834</v>
      </c>
    </row>
    <row r="13747" spans="52:52" x14ac:dyDescent="0.25">
      <c r="AZ13747" s="9">
        <v>3.4792899408284024</v>
      </c>
    </row>
    <row r="13748" spans="52:52" x14ac:dyDescent="0.25">
      <c r="AZ13748" s="9">
        <v>3.1005917159763308</v>
      </c>
    </row>
    <row r="13749" spans="52:52" x14ac:dyDescent="0.25">
      <c r="AZ13749" s="9">
        <v>3.3609467455621305</v>
      </c>
    </row>
    <row r="13750" spans="52:52" x14ac:dyDescent="0.25">
      <c r="AZ13750" s="9">
        <v>3.4792899408284019</v>
      </c>
    </row>
    <row r="13751" spans="52:52" x14ac:dyDescent="0.25">
      <c r="AZ13751" s="9">
        <v>3.1005917159763317</v>
      </c>
    </row>
    <row r="13752" spans="52:52" x14ac:dyDescent="0.25">
      <c r="AZ13752" s="9">
        <v>3.0532544378698225</v>
      </c>
    </row>
    <row r="13753" spans="52:52" x14ac:dyDescent="0.25">
      <c r="AZ13753" s="9">
        <v>3.1242603550295858</v>
      </c>
    </row>
    <row r="13754" spans="52:52" x14ac:dyDescent="0.25">
      <c r="AZ13754" s="9">
        <v>4.5917159763313604</v>
      </c>
    </row>
    <row r="13755" spans="52:52" x14ac:dyDescent="0.25">
      <c r="AZ13755" s="9">
        <v>1.514792899408284</v>
      </c>
    </row>
    <row r="13756" spans="52:52" x14ac:dyDescent="0.25">
      <c r="AZ13756" s="9">
        <v>3.9763313609467459</v>
      </c>
    </row>
    <row r="13757" spans="52:52" x14ac:dyDescent="0.25">
      <c r="AZ13757" s="9">
        <v>2.4852071005917162</v>
      </c>
    </row>
    <row r="13758" spans="52:52" x14ac:dyDescent="0.25">
      <c r="AZ13758" s="9">
        <v>4.449704142011834</v>
      </c>
    </row>
    <row r="13759" spans="52:52" x14ac:dyDescent="0.25">
      <c r="AZ13759" s="9">
        <v>3.4792899408284024</v>
      </c>
    </row>
    <row r="13760" spans="52:52" x14ac:dyDescent="0.25">
      <c r="AZ13760" s="9">
        <v>3.1005917159763308</v>
      </c>
    </row>
    <row r="13761" spans="52:52" x14ac:dyDescent="0.25">
      <c r="AZ13761" s="9">
        <v>3.3609467455621305</v>
      </c>
    </row>
    <row r="13762" spans="52:52" x14ac:dyDescent="0.25">
      <c r="AZ13762" s="9">
        <v>3.4792899408284019</v>
      </c>
    </row>
    <row r="13763" spans="52:52" x14ac:dyDescent="0.25">
      <c r="AZ13763" s="9">
        <v>3.1005917159763317</v>
      </c>
    </row>
    <row r="13764" spans="52:52" x14ac:dyDescent="0.25">
      <c r="AZ13764" s="9">
        <v>3.0532544378698225</v>
      </c>
    </row>
    <row r="13765" spans="52:52" x14ac:dyDescent="0.25">
      <c r="AZ13765" s="9">
        <v>3.1242603550295858</v>
      </c>
    </row>
    <row r="13766" spans="52:52" x14ac:dyDescent="0.25">
      <c r="AZ13766" s="9">
        <v>4.5917159763313604</v>
      </c>
    </row>
    <row r="13767" spans="52:52" x14ac:dyDescent="0.25">
      <c r="AZ13767" s="9">
        <v>1.514792899408284</v>
      </c>
    </row>
    <row r="13768" spans="52:52" x14ac:dyDescent="0.25">
      <c r="AZ13768" s="9">
        <v>3.9763313609467459</v>
      </c>
    </row>
    <row r="13769" spans="52:52" x14ac:dyDescent="0.25">
      <c r="AZ13769" s="9">
        <v>2.4852071005917162</v>
      </c>
    </row>
    <row r="13770" spans="52:52" x14ac:dyDescent="0.25">
      <c r="AZ13770" s="9">
        <v>4.449704142011834</v>
      </c>
    </row>
    <row r="13771" spans="52:52" x14ac:dyDescent="0.25">
      <c r="AZ13771" s="9">
        <v>3.4792899408284024</v>
      </c>
    </row>
    <row r="13772" spans="52:52" x14ac:dyDescent="0.25">
      <c r="AZ13772" s="9">
        <v>3.1005917159763308</v>
      </c>
    </row>
    <row r="13773" spans="52:52" x14ac:dyDescent="0.25">
      <c r="AZ13773" s="9">
        <v>3.3609467455621305</v>
      </c>
    </row>
    <row r="13774" spans="52:52" x14ac:dyDescent="0.25">
      <c r="AZ13774" s="9">
        <v>3.4792899408284019</v>
      </c>
    </row>
    <row r="13775" spans="52:52" x14ac:dyDescent="0.25">
      <c r="AZ13775" s="9">
        <v>3.1005917159763317</v>
      </c>
    </row>
    <row r="13776" spans="52:52" x14ac:dyDescent="0.25">
      <c r="AZ13776" s="9">
        <v>3.0532544378698225</v>
      </c>
    </row>
    <row r="13777" spans="52:52" x14ac:dyDescent="0.25">
      <c r="AZ13777" s="9">
        <v>3.1242603550295858</v>
      </c>
    </row>
    <row r="13778" spans="52:52" x14ac:dyDescent="0.25">
      <c r="AZ13778" s="9">
        <v>4.5917159763313604</v>
      </c>
    </row>
    <row r="13779" spans="52:52" x14ac:dyDescent="0.25">
      <c r="AZ13779" s="9">
        <v>1.514792899408284</v>
      </c>
    </row>
    <row r="13780" spans="52:52" x14ac:dyDescent="0.25">
      <c r="AZ13780" s="9">
        <v>3.9763313609467459</v>
      </c>
    </row>
    <row r="13781" spans="52:52" x14ac:dyDescent="0.25">
      <c r="AZ13781" s="9">
        <v>2.4852071005917162</v>
      </c>
    </row>
    <row r="13782" spans="52:52" x14ac:dyDescent="0.25">
      <c r="AZ13782" s="9">
        <v>4.449704142011834</v>
      </c>
    </row>
    <row r="13783" spans="52:52" x14ac:dyDescent="0.25">
      <c r="AZ13783" s="9">
        <v>3.4792899408284024</v>
      </c>
    </row>
    <row r="13784" spans="52:52" x14ac:dyDescent="0.25">
      <c r="AZ13784" s="9">
        <v>3.1005917159763308</v>
      </c>
    </row>
    <row r="13785" spans="52:52" x14ac:dyDescent="0.25">
      <c r="AZ13785" s="9">
        <v>3.3609467455621305</v>
      </c>
    </row>
    <row r="13786" spans="52:52" x14ac:dyDescent="0.25">
      <c r="AZ13786" s="9">
        <v>3.4792899408284019</v>
      </c>
    </row>
    <row r="13787" spans="52:52" x14ac:dyDescent="0.25">
      <c r="AZ13787" s="9">
        <v>3.1005917159763317</v>
      </c>
    </row>
    <row r="13788" spans="52:52" x14ac:dyDescent="0.25">
      <c r="AZ13788" s="9">
        <v>3.0532544378698225</v>
      </c>
    </row>
    <row r="13789" spans="52:52" x14ac:dyDescent="0.25">
      <c r="AZ13789" s="9">
        <v>3.1242603550295858</v>
      </c>
    </row>
    <row r="13790" spans="52:52" x14ac:dyDescent="0.25">
      <c r="AZ13790" s="9">
        <v>4.5917159763313604</v>
      </c>
    </row>
    <row r="13791" spans="52:52" x14ac:dyDescent="0.25">
      <c r="AZ13791" s="9">
        <v>1.514792899408284</v>
      </c>
    </row>
    <row r="13792" spans="52:52" x14ac:dyDescent="0.25">
      <c r="AZ13792" s="9">
        <v>3.9763313609467459</v>
      </c>
    </row>
    <row r="13793" spans="52:52" x14ac:dyDescent="0.25">
      <c r="AZ13793" s="9">
        <v>2.4852071005917162</v>
      </c>
    </row>
    <row r="13794" spans="52:52" x14ac:dyDescent="0.25">
      <c r="AZ13794" s="9">
        <v>4.449704142011834</v>
      </c>
    </row>
    <row r="13795" spans="52:52" x14ac:dyDescent="0.25">
      <c r="AZ13795" s="9">
        <v>3.4792899408284024</v>
      </c>
    </row>
    <row r="13796" spans="52:52" x14ac:dyDescent="0.25">
      <c r="AZ13796" s="9">
        <v>3.1005917159763308</v>
      </c>
    </row>
    <row r="13797" spans="52:52" x14ac:dyDescent="0.25">
      <c r="AZ13797" s="9">
        <v>3.3609467455621305</v>
      </c>
    </row>
    <row r="13798" spans="52:52" x14ac:dyDescent="0.25">
      <c r="AZ13798" s="9">
        <v>3.4792899408284019</v>
      </c>
    </row>
    <row r="13799" spans="52:52" x14ac:dyDescent="0.25">
      <c r="AZ13799" s="9">
        <v>3.1005917159763317</v>
      </c>
    </row>
    <row r="13800" spans="52:52" x14ac:dyDescent="0.25">
      <c r="AZ13800" s="9">
        <v>3.0532544378698225</v>
      </c>
    </row>
    <row r="13801" spans="52:52" x14ac:dyDescent="0.25">
      <c r="AZ13801" s="9">
        <v>3.1242603550295858</v>
      </c>
    </row>
    <row r="13802" spans="52:52" x14ac:dyDescent="0.25">
      <c r="AZ13802" s="9">
        <v>4.5917159763313604</v>
      </c>
    </row>
    <row r="13803" spans="52:52" x14ac:dyDescent="0.25">
      <c r="AZ13803" s="9">
        <v>1.514792899408284</v>
      </c>
    </row>
    <row r="13804" spans="52:52" x14ac:dyDescent="0.25">
      <c r="AZ13804" s="9">
        <v>3.9763313609467459</v>
      </c>
    </row>
    <row r="13805" spans="52:52" x14ac:dyDescent="0.25">
      <c r="AZ13805" s="9">
        <v>2.4852071005917162</v>
      </c>
    </row>
    <row r="13806" spans="52:52" x14ac:dyDescent="0.25">
      <c r="AZ13806" s="9">
        <v>4.449704142011834</v>
      </c>
    </row>
    <row r="13807" spans="52:52" x14ac:dyDescent="0.25">
      <c r="AZ13807" s="9">
        <v>3.4792899408284024</v>
      </c>
    </row>
    <row r="13808" spans="52:52" x14ac:dyDescent="0.25">
      <c r="AZ13808" s="9">
        <v>3.1005917159763308</v>
      </c>
    </row>
    <row r="13809" spans="52:52" x14ac:dyDescent="0.25">
      <c r="AZ13809" s="9">
        <v>3.3609467455621305</v>
      </c>
    </row>
    <row r="13810" spans="52:52" x14ac:dyDescent="0.25">
      <c r="AZ13810" s="9">
        <v>3.4792899408284019</v>
      </c>
    </row>
    <row r="13811" spans="52:52" x14ac:dyDescent="0.25">
      <c r="AZ13811" s="9">
        <v>3.1005917159763317</v>
      </c>
    </row>
    <row r="13812" spans="52:52" x14ac:dyDescent="0.25">
      <c r="AZ13812" s="9">
        <v>3.0532544378698225</v>
      </c>
    </row>
    <row r="13813" spans="52:52" x14ac:dyDescent="0.25">
      <c r="AZ13813" s="9">
        <v>3.1242603550295858</v>
      </c>
    </row>
    <row r="13814" spans="52:52" x14ac:dyDescent="0.25">
      <c r="AZ13814" s="9">
        <v>4.5917159763313604</v>
      </c>
    </row>
    <row r="13815" spans="52:52" x14ac:dyDescent="0.25">
      <c r="AZ13815" s="9">
        <v>1.514792899408284</v>
      </c>
    </row>
    <row r="13816" spans="52:52" x14ac:dyDescent="0.25">
      <c r="AZ13816" s="9">
        <v>3.9763313609467459</v>
      </c>
    </row>
    <row r="13817" spans="52:52" x14ac:dyDescent="0.25">
      <c r="AZ13817" s="9">
        <v>2.4852071005917162</v>
      </c>
    </row>
    <row r="13818" spans="52:52" x14ac:dyDescent="0.25">
      <c r="AZ13818" s="9">
        <v>4.449704142011834</v>
      </c>
    </row>
    <row r="13819" spans="52:52" x14ac:dyDescent="0.25">
      <c r="AZ13819" s="9">
        <v>3.4792899408284024</v>
      </c>
    </row>
    <row r="13820" spans="52:52" x14ac:dyDescent="0.25">
      <c r="AZ13820" s="9">
        <v>3.1005917159763308</v>
      </c>
    </row>
    <row r="13821" spans="52:52" x14ac:dyDescent="0.25">
      <c r="AZ13821" s="9">
        <v>3.3609467455621305</v>
      </c>
    </row>
    <row r="13822" spans="52:52" x14ac:dyDescent="0.25">
      <c r="AZ13822" s="9">
        <v>3.4792899408284019</v>
      </c>
    </row>
    <row r="13823" spans="52:52" x14ac:dyDescent="0.25">
      <c r="AZ13823" s="9">
        <v>3.1005917159763317</v>
      </c>
    </row>
    <row r="13824" spans="52:52" x14ac:dyDescent="0.25">
      <c r="AZ13824" s="9">
        <v>3.0532544378698225</v>
      </c>
    </row>
    <row r="13825" spans="52:52" x14ac:dyDescent="0.25">
      <c r="AZ13825" s="9">
        <v>3.1242603550295858</v>
      </c>
    </row>
    <row r="13826" spans="52:52" x14ac:dyDescent="0.25">
      <c r="AZ13826" s="9">
        <v>4.5917159763313604</v>
      </c>
    </row>
    <row r="13827" spans="52:52" x14ac:dyDescent="0.25">
      <c r="AZ13827" s="9">
        <v>1.514792899408284</v>
      </c>
    </row>
    <row r="13828" spans="52:52" x14ac:dyDescent="0.25">
      <c r="AZ13828" s="9">
        <v>3.9763313609467459</v>
      </c>
    </row>
    <row r="13829" spans="52:52" x14ac:dyDescent="0.25">
      <c r="AZ13829" s="9">
        <v>2.4852071005917162</v>
      </c>
    </row>
    <row r="13830" spans="52:52" x14ac:dyDescent="0.25">
      <c r="AZ13830" s="9">
        <v>4.449704142011834</v>
      </c>
    </row>
    <row r="13831" spans="52:52" x14ac:dyDescent="0.25">
      <c r="AZ13831" s="9">
        <v>3.4792899408284024</v>
      </c>
    </row>
    <row r="13832" spans="52:52" x14ac:dyDescent="0.25">
      <c r="AZ13832" s="9">
        <v>3.1005917159763308</v>
      </c>
    </row>
    <row r="13833" spans="52:52" x14ac:dyDescent="0.25">
      <c r="AZ13833" s="9">
        <v>3.3609467455621305</v>
      </c>
    </row>
    <row r="13834" spans="52:52" x14ac:dyDescent="0.25">
      <c r="AZ13834" s="9">
        <v>3.4792899408284019</v>
      </c>
    </row>
    <row r="13835" spans="52:52" x14ac:dyDescent="0.25">
      <c r="AZ13835" s="9">
        <v>3.1005917159763317</v>
      </c>
    </row>
    <row r="13836" spans="52:52" x14ac:dyDescent="0.25">
      <c r="AZ13836" s="9">
        <v>3.0532544378698225</v>
      </c>
    </row>
    <row r="13837" spans="52:52" x14ac:dyDescent="0.25">
      <c r="AZ13837" s="9">
        <v>3.1242603550295858</v>
      </c>
    </row>
    <row r="13838" spans="52:52" x14ac:dyDescent="0.25">
      <c r="AZ13838" s="9">
        <v>4.5917159763313604</v>
      </c>
    </row>
    <row r="13839" spans="52:52" x14ac:dyDescent="0.25">
      <c r="AZ13839" s="9">
        <v>1.514792899408284</v>
      </c>
    </row>
    <row r="13840" spans="52:52" x14ac:dyDescent="0.25">
      <c r="AZ13840" s="9">
        <v>3.9763313609467459</v>
      </c>
    </row>
    <row r="13841" spans="52:52" x14ac:dyDescent="0.25">
      <c r="AZ13841" s="9">
        <v>2.4852071005917162</v>
      </c>
    </row>
    <row r="13842" spans="52:52" x14ac:dyDescent="0.25">
      <c r="AZ13842" s="9">
        <v>4.449704142011834</v>
      </c>
    </row>
    <row r="13843" spans="52:52" x14ac:dyDescent="0.25">
      <c r="AZ13843" s="9">
        <v>3.4792899408284024</v>
      </c>
    </row>
    <row r="13844" spans="52:52" x14ac:dyDescent="0.25">
      <c r="AZ13844" s="9">
        <v>3.1005917159763308</v>
      </c>
    </row>
    <row r="13845" spans="52:52" x14ac:dyDescent="0.25">
      <c r="AZ13845" s="9">
        <v>3.3609467455621305</v>
      </c>
    </row>
    <row r="13846" spans="52:52" x14ac:dyDescent="0.25">
      <c r="AZ13846" s="9">
        <v>3.4792899408284019</v>
      </c>
    </row>
    <row r="13847" spans="52:52" x14ac:dyDescent="0.25">
      <c r="AZ13847" s="9">
        <v>3.1005917159763317</v>
      </c>
    </row>
    <row r="13848" spans="52:52" x14ac:dyDescent="0.25">
      <c r="AZ13848" s="9">
        <v>3.0532544378698225</v>
      </c>
    </row>
    <row r="13849" spans="52:52" x14ac:dyDescent="0.25">
      <c r="AZ13849" s="9">
        <v>3.1242603550295858</v>
      </c>
    </row>
    <row r="13850" spans="52:52" x14ac:dyDescent="0.25">
      <c r="AZ13850" s="9">
        <v>4.5917159763313604</v>
      </c>
    </row>
    <row r="13851" spans="52:52" x14ac:dyDescent="0.25">
      <c r="AZ13851" s="9">
        <v>1.514792899408284</v>
      </c>
    </row>
    <row r="13852" spans="52:52" x14ac:dyDescent="0.25">
      <c r="AZ13852" s="9">
        <v>3.9763313609467459</v>
      </c>
    </row>
    <row r="13853" spans="52:52" x14ac:dyDescent="0.25">
      <c r="AZ13853" s="9">
        <v>2.4852071005917162</v>
      </c>
    </row>
    <row r="13854" spans="52:52" x14ac:dyDescent="0.25">
      <c r="AZ13854" s="9">
        <v>4.449704142011834</v>
      </c>
    </row>
    <row r="13855" spans="52:52" x14ac:dyDescent="0.25">
      <c r="AZ13855" s="9">
        <v>3.4792899408284024</v>
      </c>
    </row>
    <row r="13856" spans="52:52" x14ac:dyDescent="0.25">
      <c r="AZ13856" s="9">
        <v>3.1005917159763308</v>
      </c>
    </row>
    <row r="13857" spans="52:52" x14ac:dyDescent="0.25">
      <c r="AZ13857" s="9">
        <v>3.3609467455621305</v>
      </c>
    </row>
    <row r="13858" spans="52:52" x14ac:dyDescent="0.25">
      <c r="AZ13858" s="9">
        <v>3.4792899408284019</v>
      </c>
    </row>
    <row r="13859" spans="52:52" x14ac:dyDescent="0.25">
      <c r="AZ13859" s="9">
        <v>3.1005917159763317</v>
      </c>
    </row>
    <row r="13860" spans="52:52" x14ac:dyDescent="0.25">
      <c r="AZ13860" s="9">
        <v>3.0532544378698225</v>
      </c>
    </row>
    <row r="13861" spans="52:52" x14ac:dyDescent="0.25">
      <c r="AZ13861" s="9">
        <v>3.1242603550295858</v>
      </c>
    </row>
    <row r="13862" spans="52:52" x14ac:dyDescent="0.25">
      <c r="AZ13862" s="9">
        <v>4.5917159763313604</v>
      </c>
    </row>
    <row r="13863" spans="52:52" x14ac:dyDescent="0.25">
      <c r="AZ13863" s="9">
        <v>1.514792899408284</v>
      </c>
    </row>
    <row r="13864" spans="52:52" x14ac:dyDescent="0.25">
      <c r="AZ13864" s="9">
        <v>3.9763313609467459</v>
      </c>
    </row>
    <row r="13865" spans="52:52" x14ac:dyDescent="0.25">
      <c r="AZ13865" s="9">
        <v>2.4852071005917162</v>
      </c>
    </row>
    <row r="13866" spans="52:52" x14ac:dyDescent="0.25">
      <c r="AZ13866" s="9">
        <v>4.449704142011834</v>
      </c>
    </row>
    <row r="13867" spans="52:52" x14ac:dyDescent="0.25">
      <c r="AZ13867" s="9">
        <v>3.4792899408284024</v>
      </c>
    </row>
    <row r="13868" spans="52:52" x14ac:dyDescent="0.25">
      <c r="AZ13868" s="9">
        <v>3.1005917159763308</v>
      </c>
    </row>
    <row r="13869" spans="52:52" x14ac:dyDescent="0.25">
      <c r="AZ13869" s="9">
        <v>3.3609467455621305</v>
      </c>
    </row>
    <row r="13870" spans="52:52" x14ac:dyDescent="0.25">
      <c r="AZ13870" s="9">
        <v>3.4792899408284019</v>
      </c>
    </row>
    <row r="13871" spans="52:52" x14ac:dyDescent="0.25">
      <c r="AZ13871" s="9">
        <v>3.1005917159763317</v>
      </c>
    </row>
    <row r="13872" spans="52:52" x14ac:dyDescent="0.25">
      <c r="AZ13872" s="9">
        <v>3.0532544378698225</v>
      </c>
    </row>
    <row r="13873" spans="52:52" x14ac:dyDescent="0.25">
      <c r="AZ13873" s="9">
        <v>3.1242603550295858</v>
      </c>
    </row>
    <row r="13874" spans="52:52" x14ac:dyDescent="0.25">
      <c r="AZ13874" s="9">
        <v>4.5917159763313604</v>
      </c>
    </row>
    <row r="13875" spans="52:52" x14ac:dyDescent="0.25">
      <c r="AZ13875" s="9">
        <v>1.514792899408284</v>
      </c>
    </row>
    <row r="13876" spans="52:52" x14ac:dyDescent="0.25">
      <c r="AZ13876" s="9">
        <v>3.9763313609467459</v>
      </c>
    </row>
    <row r="13877" spans="52:52" x14ac:dyDescent="0.25">
      <c r="AZ13877" s="9">
        <v>2.4852071005917162</v>
      </c>
    </row>
    <row r="13878" spans="52:52" x14ac:dyDescent="0.25">
      <c r="AZ13878" s="9">
        <v>4.449704142011834</v>
      </c>
    </row>
    <row r="13879" spans="52:52" x14ac:dyDescent="0.25">
      <c r="AZ13879" s="9">
        <v>3.4792899408284024</v>
      </c>
    </row>
    <row r="13880" spans="52:52" x14ac:dyDescent="0.25">
      <c r="AZ13880" s="9">
        <v>3.1005917159763308</v>
      </c>
    </row>
    <row r="13881" spans="52:52" x14ac:dyDescent="0.25">
      <c r="AZ13881" s="9">
        <v>3.3609467455621305</v>
      </c>
    </row>
    <row r="13882" spans="52:52" x14ac:dyDescent="0.25">
      <c r="AZ13882" s="9">
        <v>3.4792899408284019</v>
      </c>
    </row>
    <row r="13883" spans="52:52" x14ac:dyDescent="0.25">
      <c r="AZ13883" s="9">
        <v>3.1005917159763317</v>
      </c>
    </row>
    <row r="13884" spans="52:52" x14ac:dyDescent="0.25">
      <c r="AZ13884" s="9">
        <v>3.0532544378698225</v>
      </c>
    </row>
    <row r="13885" spans="52:52" x14ac:dyDescent="0.25">
      <c r="AZ13885" s="9">
        <v>3.1242603550295858</v>
      </c>
    </row>
    <row r="13886" spans="52:52" x14ac:dyDescent="0.25">
      <c r="AZ13886" s="9">
        <v>4.5917159763313604</v>
      </c>
    </row>
    <row r="13887" spans="52:52" x14ac:dyDescent="0.25">
      <c r="AZ13887" s="9">
        <v>1.514792899408284</v>
      </c>
    </row>
    <row r="13888" spans="52:52" x14ac:dyDescent="0.25">
      <c r="AZ13888" s="9">
        <v>3.9763313609467459</v>
      </c>
    </row>
    <row r="13889" spans="52:52" x14ac:dyDescent="0.25">
      <c r="AZ13889" s="9">
        <v>2.4852071005917162</v>
      </c>
    </row>
    <row r="13890" spans="52:52" x14ac:dyDescent="0.25">
      <c r="AZ13890" s="9">
        <v>4.449704142011834</v>
      </c>
    </row>
    <row r="13891" spans="52:52" x14ac:dyDescent="0.25">
      <c r="AZ13891" s="9">
        <v>3.4792899408284024</v>
      </c>
    </row>
    <row r="13892" spans="52:52" x14ac:dyDescent="0.25">
      <c r="AZ13892" s="9">
        <v>3.1005917159763308</v>
      </c>
    </row>
    <row r="13893" spans="52:52" x14ac:dyDescent="0.25">
      <c r="AZ13893" s="9">
        <v>3.3609467455621305</v>
      </c>
    </row>
    <row r="13894" spans="52:52" x14ac:dyDescent="0.25">
      <c r="AZ13894" s="9">
        <v>3.4792899408284019</v>
      </c>
    </row>
    <row r="13895" spans="52:52" x14ac:dyDescent="0.25">
      <c r="AZ13895" s="9">
        <v>3.1005917159763317</v>
      </c>
    </row>
    <row r="13896" spans="52:52" x14ac:dyDescent="0.25">
      <c r="AZ13896" s="9">
        <v>3.0532544378698225</v>
      </c>
    </row>
    <row r="13897" spans="52:52" x14ac:dyDescent="0.25">
      <c r="AZ13897" s="9">
        <v>3.1242603550295858</v>
      </c>
    </row>
    <row r="13898" spans="52:52" x14ac:dyDescent="0.25">
      <c r="AZ13898" s="9">
        <v>4.5917159763313604</v>
      </c>
    </row>
    <row r="13899" spans="52:52" x14ac:dyDescent="0.25">
      <c r="AZ13899" s="9">
        <v>1.514792899408284</v>
      </c>
    </row>
    <row r="13900" spans="52:52" x14ac:dyDescent="0.25">
      <c r="AZ13900" s="9">
        <v>3.9763313609467459</v>
      </c>
    </row>
    <row r="13901" spans="52:52" x14ac:dyDescent="0.25">
      <c r="AZ13901" s="9">
        <v>2.4852071005917162</v>
      </c>
    </row>
    <row r="13902" spans="52:52" x14ac:dyDescent="0.25">
      <c r="AZ13902" s="9">
        <v>4.449704142011834</v>
      </c>
    </row>
    <row r="13903" spans="52:52" x14ac:dyDescent="0.25">
      <c r="AZ13903" s="9">
        <v>3.4792899408284024</v>
      </c>
    </row>
    <row r="13904" spans="52:52" x14ac:dyDescent="0.25">
      <c r="AZ13904" s="9">
        <v>3.1005917159763308</v>
      </c>
    </row>
    <row r="13905" spans="52:52" x14ac:dyDescent="0.25">
      <c r="AZ13905" s="9">
        <v>3.3609467455621305</v>
      </c>
    </row>
    <row r="13906" spans="52:52" x14ac:dyDescent="0.25">
      <c r="AZ13906" s="9">
        <v>3.4792899408284019</v>
      </c>
    </row>
    <row r="13907" spans="52:52" x14ac:dyDescent="0.25">
      <c r="AZ13907" s="9">
        <v>3.1005917159763317</v>
      </c>
    </row>
    <row r="13908" spans="52:52" x14ac:dyDescent="0.25">
      <c r="AZ13908" s="9">
        <v>3.0532544378698225</v>
      </c>
    </row>
    <row r="13909" spans="52:52" x14ac:dyDescent="0.25">
      <c r="AZ13909" s="9">
        <v>3.1242603550295858</v>
      </c>
    </row>
    <row r="13910" spans="52:52" x14ac:dyDescent="0.25">
      <c r="AZ13910" s="9">
        <v>4.5917159763313604</v>
      </c>
    </row>
    <row r="13911" spans="52:52" x14ac:dyDescent="0.25">
      <c r="AZ13911" s="9">
        <v>1.514792899408284</v>
      </c>
    </row>
    <row r="13912" spans="52:52" x14ac:dyDescent="0.25">
      <c r="AZ13912" s="9">
        <v>3.9763313609467459</v>
      </c>
    </row>
    <row r="13913" spans="52:52" x14ac:dyDescent="0.25">
      <c r="AZ13913" s="9">
        <v>2.4852071005917162</v>
      </c>
    </row>
    <row r="13914" spans="52:52" x14ac:dyDescent="0.25">
      <c r="AZ13914" s="9">
        <v>4.449704142011834</v>
      </c>
    </row>
    <row r="13915" spans="52:52" x14ac:dyDescent="0.25">
      <c r="AZ13915" s="9">
        <v>3.4792899408284024</v>
      </c>
    </row>
    <row r="13916" spans="52:52" x14ac:dyDescent="0.25">
      <c r="AZ13916" s="9">
        <v>3.1005917159763308</v>
      </c>
    </row>
    <row r="13917" spans="52:52" x14ac:dyDescent="0.25">
      <c r="AZ13917" s="9">
        <v>3.3609467455621305</v>
      </c>
    </row>
    <row r="13918" spans="52:52" x14ac:dyDescent="0.25">
      <c r="AZ13918" s="9">
        <v>3.4792899408284019</v>
      </c>
    </row>
    <row r="13919" spans="52:52" x14ac:dyDescent="0.25">
      <c r="AZ13919" s="9">
        <v>3.1005917159763317</v>
      </c>
    </row>
    <row r="13920" spans="52:52" x14ac:dyDescent="0.25">
      <c r="AZ13920" s="9">
        <v>3.0532544378698225</v>
      </c>
    </row>
    <row r="13921" spans="52:52" x14ac:dyDescent="0.25">
      <c r="AZ13921" s="9">
        <v>3.1242603550295858</v>
      </c>
    </row>
    <row r="13922" spans="52:52" x14ac:dyDescent="0.25">
      <c r="AZ13922" s="9">
        <v>4.5917159763313604</v>
      </c>
    </row>
    <row r="13923" spans="52:52" x14ac:dyDescent="0.25">
      <c r="AZ13923" s="9">
        <v>1.514792899408284</v>
      </c>
    </row>
    <row r="13924" spans="52:52" x14ac:dyDescent="0.25">
      <c r="AZ13924" s="9">
        <v>3.9763313609467459</v>
      </c>
    </row>
    <row r="13925" spans="52:52" x14ac:dyDescent="0.25">
      <c r="AZ13925" s="9">
        <v>2.4852071005917162</v>
      </c>
    </row>
    <row r="13926" spans="52:52" x14ac:dyDescent="0.25">
      <c r="AZ13926" s="9">
        <v>4.449704142011834</v>
      </c>
    </row>
    <row r="13927" spans="52:52" x14ac:dyDescent="0.25">
      <c r="AZ13927" s="9">
        <v>3.4792899408284024</v>
      </c>
    </row>
    <row r="13928" spans="52:52" x14ac:dyDescent="0.25">
      <c r="AZ13928" s="9">
        <v>3.1005917159763308</v>
      </c>
    </row>
    <row r="13929" spans="52:52" x14ac:dyDescent="0.25">
      <c r="AZ13929" s="9">
        <v>3.3609467455621305</v>
      </c>
    </row>
    <row r="13930" spans="52:52" x14ac:dyDescent="0.25">
      <c r="AZ13930" s="9">
        <v>3.4792899408284019</v>
      </c>
    </row>
    <row r="13931" spans="52:52" x14ac:dyDescent="0.25">
      <c r="AZ13931" s="9">
        <v>3.1005917159763317</v>
      </c>
    </row>
    <row r="13932" spans="52:52" x14ac:dyDescent="0.25">
      <c r="AZ13932" s="9">
        <v>3.0532544378698225</v>
      </c>
    </row>
    <row r="13933" spans="52:52" x14ac:dyDescent="0.25">
      <c r="AZ13933" s="9">
        <v>3.1242603550295858</v>
      </c>
    </row>
    <row r="13934" spans="52:52" x14ac:dyDescent="0.25">
      <c r="AZ13934" s="9">
        <v>4.5917159763313604</v>
      </c>
    </row>
    <row r="13935" spans="52:52" x14ac:dyDescent="0.25">
      <c r="AZ13935" s="9">
        <v>1.514792899408284</v>
      </c>
    </row>
    <row r="13936" spans="52:52" x14ac:dyDescent="0.25">
      <c r="AZ13936" s="9">
        <v>3.9763313609467459</v>
      </c>
    </row>
    <row r="13937" spans="52:52" x14ac:dyDescent="0.25">
      <c r="AZ13937" s="9">
        <v>2.4852071005917162</v>
      </c>
    </row>
    <row r="13938" spans="52:52" x14ac:dyDescent="0.25">
      <c r="AZ13938" s="9">
        <v>4.449704142011834</v>
      </c>
    </row>
    <row r="13939" spans="52:52" x14ac:dyDescent="0.25">
      <c r="AZ13939" s="9">
        <v>3.4792899408284024</v>
      </c>
    </row>
    <row r="13940" spans="52:52" x14ac:dyDescent="0.25">
      <c r="AZ13940" s="9">
        <v>3.1005917159763308</v>
      </c>
    </row>
    <row r="13941" spans="52:52" x14ac:dyDescent="0.25">
      <c r="AZ13941" s="9">
        <v>3.3609467455621305</v>
      </c>
    </row>
    <row r="13942" spans="52:52" x14ac:dyDescent="0.25">
      <c r="AZ13942" s="9">
        <v>3.4792899408284019</v>
      </c>
    </row>
    <row r="13943" spans="52:52" x14ac:dyDescent="0.25">
      <c r="AZ13943" s="9">
        <v>3.1005917159763317</v>
      </c>
    </row>
    <row r="13944" spans="52:52" x14ac:dyDescent="0.25">
      <c r="AZ13944" s="9">
        <v>3.0532544378698225</v>
      </c>
    </row>
    <row r="13945" spans="52:52" x14ac:dyDescent="0.25">
      <c r="AZ13945" s="9">
        <v>3.1242603550295858</v>
      </c>
    </row>
    <row r="13946" spans="52:52" x14ac:dyDescent="0.25">
      <c r="AZ13946" s="9">
        <v>4.5917159763313604</v>
      </c>
    </row>
    <row r="13947" spans="52:52" x14ac:dyDescent="0.25">
      <c r="AZ13947" s="9">
        <v>1.514792899408284</v>
      </c>
    </row>
    <row r="13948" spans="52:52" x14ac:dyDescent="0.25">
      <c r="AZ13948" s="9">
        <v>3.9763313609467459</v>
      </c>
    </row>
    <row r="13949" spans="52:52" x14ac:dyDescent="0.25">
      <c r="AZ13949" s="9">
        <v>2.4852071005917162</v>
      </c>
    </row>
    <row r="13950" spans="52:52" x14ac:dyDescent="0.25">
      <c r="AZ13950" s="9">
        <v>4.449704142011834</v>
      </c>
    </row>
    <row r="13951" spans="52:52" x14ac:dyDescent="0.25">
      <c r="AZ13951" s="9">
        <v>3.4792899408284024</v>
      </c>
    </row>
    <row r="13952" spans="52:52" x14ac:dyDescent="0.25">
      <c r="AZ13952" s="9">
        <v>3.1005917159763308</v>
      </c>
    </row>
    <row r="13953" spans="52:52" x14ac:dyDescent="0.25">
      <c r="AZ13953" s="9">
        <v>3.3609467455621305</v>
      </c>
    </row>
    <row r="13954" spans="52:52" x14ac:dyDescent="0.25">
      <c r="AZ13954" s="9">
        <v>3.4792899408284019</v>
      </c>
    </row>
    <row r="13955" spans="52:52" x14ac:dyDescent="0.25">
      <c r="AZ13955" s="9">
        <v>3.1005917159763317</v>
      </c>
    </row>
    <row r="13956" spans="52:52" x14ac:dyDescent="0.25">
      <c r="AZ13956" s="9">
        <v>3.0532544378698225</v>
      </c>
    </row>
    <row r="13957" spans="52:52" x14ac:dyDescent="0.25">
      <c r="AZ13957" s="9">
        <v>3.1242603550295858</v>
      </c>
    </row>
    <row r="13958" spans="52:52" x14ac:dyDescent="0.25">
      <c r="AZ13958" s="9">
        <v>4.5917159763313604</v>
      </c>
    </row>
    <row r="13959" spans="52:52" x14ac:dyDescent="0.25">
      <c r="AZ13959" s="9">
        <v>1.514792899408284</v>
      </c>
    </row>
    <row r="13960" spans="52:52" x14ac:dyDescent="0.25">
      <c r="AZ13960" s="9">
        <v>3.9763313609467459</v>
      </c>
    </row>
    <row r="13961" spans="52:52" x14ac:dyDescent="0.25">
      <c r="AZ13961" s="9">
        <v>2.4852071005917162</v>
      </c>
    </row>
    <row r="13962" spans="52:52" x14ac:dyDescent="0.25">
      <c r="AZ13962" s="9">
        <v>4.449704142011834</v>
      </c>
    </row>
    <row r="13963" spans="52:52" x14ac:dyDescent="0.25">
      <c r="AZ13963" s="9">
        <v>3.4792899408284024</v>
      </c>
    </row>
    <row r="13964" spans="52:52" x14ac:dyDescent="0.25">
      <c r="AZ13964" s="9">
        <v>3.1005917159763308</v>
      </c>
    </row>
    <row r="13965" spans="52:52" x14ac:dyDescent="0.25">
      <c r="AZ13965" s="9">
        <v>3.3609467455621305</v>
      </c>
    </row>
    <row r="13966" spans="52:52" x14ac:dyDescent="0.25">
      <c r="AZ13966" s="9">
        <v>3.4792899408284019</v>
      </c>
    </row>
    <row r="13967" spans="52:52" x14ac:dyDescent="0.25">
      <c r="AZ13967" s="9">
        <v>3.1005917159763317</v>
      </c>
    </row>
    <row r="13968" spans="52:52" x14ac:dyDescent="0.25">
      <c r="AZ13968" s="9">
        <v>3.0532544378698225</v>
      </c>
    </row>
    <row r="13969" spans="52:52" x14ac:dyDescent="0.25">
      <c r="AZ13969" s="9">
        <v>3.1242603550295858</v>
      </c>
    </row>
    <row r="13970" spans="52:52" x14ac:dyDescent="0.25">
      <c r="AZ13970" s="9">
        <v>4.5917159763313604</v>
      </c>
    </row>
    <row r="13971" spans="52:52" x14ac:dyDescent="0.25">
      <c r="AZ13971" s="9">
        <v>1.514792899408284</v>
      </c>
    </row>
    <row r="13972" spans="52:52" x14ac:dyDescent="0.25">
      <c r="AZ13972" s="9">
        <v>3.9763313609467459</v>
      </c>
    </row>
    <row r="13973" spans="52:52" x14ac:dyDescent="0.25">
      <c r="AZ13973" s="9">
        <v>2.4852071005917162</v>
      </c>
    </row>
    <row r="13974" spans="52:52" x14ac:dyDescent="0.25">
      <c r="AZ13974" s="9">
        <v>4.449704142011834</v>
      </c>
    </row>
    <row r="13975" spans="52:52" x14ac:dyDescent="0.25">
      <c r="AZ13975" s="9">
        <v>3.4792899408284024</v>
      </c>
    </row>
    <row r="13976" spans="52:52" x14ac:dyDescent="0.25">
      <c r="AZ13976" s="9">
        <v>3.1005917159763308</v>
      </c>
    </row>
    <row r="13977" spans="52:52" x14ac:dyDescent="0.25">
      <c r="AZ13977" s="9">
        <v>3.3609467455621305</v>
      </c>
    </row>
    <row r="13978" spans="52:52" x14ac:dyDescent="0.25">
      <c r="AZ13978" s="9">
        <v>3.4792899408284019</v>
      </c>
    </row>
    <row r="13979" spans="52:52" x14ac:dyDescent="0.25">
      <c r="AZ13979" s="9">
        <v>3.1005917159763317</v>
      </c>
    </row>
    <row r="13980" spans="52:52" x14ac:dyDescent="0.25">
      <c r="AZ13980" s="9">
        <v>3.0532544378698225</v>
      </c>
    </row>
    <row r="13981" spans="52:52" x14ac:dyDescent="0.25">
      <c r="AZ13981" s="9">
        <v>3.1242603550295858</v>
      </c>
    </row>
    <row r="13982" spans="52:52" x14ac:dyDescent="0.25">
      <c r="AZ13982" s="9">
        <v>4.5917159763313604</v>
      </c>
    </row>
    <row r="13983" spans="52:52" x14ac:dyDescent="0.25">
      <c r="AZ13983" s="9">
        <v>1.514792899408284</v>
      </c>
    </row>
    <row r="13984" spans="52:52" x14ac:dyDescent="0.25">
      <c r="AZ13984" s="9">
        <v>3.9763313609467459</v>
      </c>
    </row>
    <row r="13985" spans="52:52" x14ac:dyDescent="0.25">
      <c r="AZ13985" s="9">
        <v>2.4852071005917162</v>
      </c>
    </row>
    <row r="13986" spans="52:52" x14ac:dyDescent="0.25">
      <c r="AZ13986" s="9">
        <v>4.449704142011834</v>
      </c>
    </row>
    <row r="13987" spans="52:52" x14ac:dyDescent="0.25">
      <c r="AZ13987" s="9">
        <v>3.4792899408284024</v>
      </c>
    </row>
    <row r="13988" spans="52:52" x14ac:dyDescent="0.25">
      <c r="AZ13988" s="9">
        <v>3.1005917159763308</v>
      </c>
    </row>
    <row r="13989" spans="52:52" x14ac:dyDescent="0.25">
      <c r="AZ13989" s="9">
        <v>3.3609467455621305</v>
      </c>
    </row>
    <row r="13990" spans="52:52" x14ac:dyDescent="0.25">
      <c r="AZ13990" s="9">
        <v>3.4792899408284019</v>
      </c>
    </row>
    <row r="13991" spans="52:52" x14ac:dyDescent="0.25">
      <c r="AZ13991" s="9">
        <v>3.1005917159763317</v>
      </c>
    </row>
    <row r="13992" spans="52:52" x14ac:dyDescent="0.25">
      <c r="AZ13992" s="9">
        <v>3.0532544378698225</v>
      </c>
    </row>
    <row r="13993" spans="52:52" x14ac:dyDescent="0.25">
      <c r="AZ13993" s="9">
        <v>3.1242603550295858</v>
      </c>
    </row>
    <row r="13994" spans="52:52" x14ac:dyDescent="0.25">
      <c r="AZ13994" s="9">
        <v>4.5917159763313604</v>
      </c>
    </row>
    <row r="13995" spans="52:52" x14ac:dyDescent="0.25">
      <c r="AZ13995" s="9">
        <v>1.514792899408284</v>
      </c>
    </row>
    <row r="13996" spans="52:52" x14ac:dyDescent="0.25">
      <c r="AZ13996" s="9">
        <v>3.9763313609467459</v>
      </c>
    </row>
    <row r="13997" spans="52:52" x14ac:dyDescent="0.25">
      <c r="AZ13997" s="9">
        <v>2.4852071005917162</v>
      </c>
    </row>
    <row r="13998" spans="52:52" x14ac:dyDescent="0.25">
      <c r="AZ13998" s="9">
        <v>4.449704142011834</v>
      </c>
    </row>
    <row r="13999" spans="52:52" x14ac:dyDescent="0.25">
      <c r="AZ13999" s="9">
        <v>3.4792899408284024</v>
      </c>
    </row>
    <row r="14000" spans="52:52" x14ac:dyDescent="0.25">
      <c r="AZ14000" s="9">
        <v>3.1005917159763308</v>
      </c>
    </row>
    <row r="14001" spans="52:52" x14ac:dyDescent="0.25">
      <c r="AZ14001" s="9">
        <v>3.3609467455621305</v>
      </c>
    </row>
    <row r="14002" spans="52:52" x14ac:dyDescent="0.25">
      <c r="AZ14002" s="9">
        <v>3.4792899408284019</v>
      </c>
    </row>
    <row r="14003" spans="52:52" x14ac:dyDescent="0.25">
      <c r="AZ14003" s="9">
        <v>3.1005917159763317</v>
      </c>
    </row>
    <row r="14004" spans="52:52" x14ac:dyDescent="0.25">
      <c r="AZ14004" s="9">
        <v>3.0532544378698225</v>
      </c>
    </row>
    <row r="14005" spans="52:52" x14ac:dyDescent="0.25">
      <c r="AZ14005" s="9">
        <v>3.1242603550295858</v>
      </c>
    </row>
    <row r="14006" spans="52:52" x14ac:dyDescent="0.25">
      <c r="AZ14006" s="9">
        <v>4.5917159763313604</v>
      </c>
    </row>
    <row r="14007" spans="52:52" x14ac:dyDescent="0.25">
      <c r="AZ14007" s="9">
        <v>1.514792899408284</v>
      </c>
    </row>
    <row r="14008" spans="52:52" x14ac:dyDescent="0.25">
      <c r="AZ14008" s="9">
        <v>3.9763313609467459</v>
      </c>
    </row>
    <row r="14009" spans="52:52" x14ac:dyDescent="0.25">
      <c r="AZ14009" s="9">
        <v>2.4852071005917162</v>
      </c>
    </row>
    <row r="14010" spans="52:52" x14ac:dyDescent="0.25">
      <c r="AZ14010" s="9">
        <v>4.449704142011834</v>
      </c>
    </row>
    <row r="14011" spans="52:52" x14ac:dyDescent="0.25">
      <c r="AZ14011" s="9">
        <v>3.4792899408284024</v>
      </c>
    </row>
    <row r="14012" spans="52:52" x14ac:dyDescent="0.25">
      <c r="AZ14012" s="9">
        <v>3.1005917159763308</v>
      </c>
    </row>
    <row r="14013" spans="52:52" x14ac:dyDescent="0.25">
      <c r="AZ14013" s="9">
        <v>3.3609467455621305</v>
      </c>
    </row>
    <row r="14014" spans="52:52" x14ac:dyDescent="0.25">
      <c r="AZ14014" s="9">
        <v>3.4792899408284019</v>
      </c>
    </row>
    <row r="14015" spans="52:52" x14ac:dyDescent="0.25">
      <c r="AZ14015" s="9">
        <v>3.1005917159763317</v>
      </c>
    </row>
    <row r="14016" spans="52:52" x14ac:dyDescent="0.25">
      <c r="AZ14016" s="9">
        <v>3.0532544378698225</v>
      </c>
    </row>
    <row r="14017" spans="52:52" x14ac:dyDescent="0.25">
      <c r="AZ14017" s="9">
        <v>3.1242603550295858</v>
      </c>
    </row>
    <row r="14018" spans="52:52" x14ac:dyDescent="0.25">
      <c r="AZ14018" s="9">
        <v>4.5917159763313604</v>
      </c>
    </row>
    <row r="14019" spans="52:52" x14ac:dyDescent="0.25">
      <c r="AZ14019" s="9">
        <v>1.514792899408284</v>
      </c>
    </row>
    <row r="14020" spans="52:52" x14ac:dyDescent="0.25">
      <c r="AZ14020" s="9">
        <v>3.9763313609467459</v>
      </c>
    </row>
    <row r="14021" spans="52:52" x14ac:dyDescent="0.25">
      <c r="AZ14021" s="9">
        <v>2.4852071005917162</v>
      </c>
    </row>
    <row r="14022" spans="52:52" x14ac:dyDescent="0.25">
      <c r="AZ14022" s="9">
        <v>4.449704142011834</v>
      </c>
    </row>
    <row r="14023" spans="52:52" x14ac:dyDescent="0.25">
      <c r="AZ14023" s="9">
        <v>3.4792899408284024</v>
      </c>
    </row>
    <row r="14024" spans="52:52" x14ac:dyDescent="0.25">
      <c r="AZ14024" s="9">
        <v>3.1005917159763308</v>
      </c>
    </row>
    <row r="14025" spans="52:52" x14ac:dyDescent="0.25">
      <c r="AZ14025" s="9">
        <v>3.3609467455621305</v>
      </c>
    </row>
    <row r="14026" spans="52:52" x14ac:dyDescent="0.25">
      <c r="AZ14026" s="9">
        <v>3.4792899408284019</v>
      </c>
    </row>
    <row r="14027" spans="52:52" x14ac:dyDescent="0.25">
      <c r="AZ14027" s="9">
        <v>3.1005917159763317</v>
      </c>
    </row>
    <row r="14028" spans="52:52" x14ac:dyDescent="0.25">
      <c r="AZ14028" s="9">
        <v>3.0532544378698225</v>
      </c>
    </row>
    <row r="14029" spans="52:52" x14ac:dyDescent="0.25">
      <c r="AZ14029" s="9">
        <v>3.1242603550295858</v>
      </c>
    </row>
    <row r="14030" spans="52:52" x14ac:dyDescent="0.25">
      <c r="AZ14030" s="9">
        <v>4.5917159763313604</v>
      </c>
    </row>
    <row r="14031" spans="52:52" x14ac:dyDescent="0.25">
      <c r="AZ14031" s="9">
        <v>1.514792899408284</v>
      </c>
    </row>
    <row r="14032" spans="52:52" x14ac:dyDescent="0.25">
      <c r="AZ14032" s="9">
        <v>3.9763313609467459</v>
      </c>
    </row>
    <row r="14033" spans="52:52" x14ac:dyDescent="0.25">
      <c r="AZ14033" s="9">
        <v>2.4852071005917162</v>
      </c>
    </row>
    <row r="14034" spans="52:52" x14ac:dyDescent="0.25">
      <c r="AZ14034" s="9">
        <v>4.449704142011834</v>
      </c>
    </row>
    <row r="14035" spans="52:52" x14ac:dyDescent="0.25">
      <c r="AZ14035" s="9">
        <v>3.4792899408284024</v>
      </c>
    </row>
    <row r="14036" spans="52:52" x14ac:dyDescent="0.25">
      <c r="AZ14036" s="9">
        <v>3.1005917159763308</v>
      </c>
    </row>
    <row r="14037" spans="52:52" x14ac:dyDescent="0.25">
      <c r="AZ14037" s="9">
        <v>3.3609467455621305</v>
      </c>
    </row>
    <row r="14038" spans="52:52" x14ac:dyDescent="0.25">
      <c r="AZ14038" s="9">
        <v>3.4792899408284019</v>
      </c>
    </row>
    <row r="14039" spans="52:52" x14ac:dyDescent="0.25">
      <c r="AZ14039" s="9">
        <v>3.1005917159763317</v>
      </c>
    </row>
    <row r="14040" spans="52:52" x14ac:dyDescent="0.25">
      <c r="AZ14040" s="9">
        <v>3.0532544378698225</v>
      </c>
    </row>
    <row r="14041" spans="52:52" x14ac:dyDescent="0.25">
      <c r="AZ14041" s="9">
        <v>3.1242603550295858</v>
      </c>
    </row>
    <row r="14042" spans="52:52" x14ac:dyDescent="0.25">
      <c r="AZ14042" s="9">
        <v>4.5917159763313604</v>
      </c>
    </row>
    <row r="14043" spans="52:52" x14ac:dyDescent="0.25">
      <c r="AZ14043" s="9">
        <v>1.514792899408284</v>
      </c>
    </row>
    <row r="14044" spans="52:52" x14ac:dyDescent="0.25">
      <c r="AZ14044" s="9">
        <v>3.9763313609467459</v>
      </c>
    </row>
    <row r="14045" spans="52:52" x14ac:dyDescent="0.25">
      <c r="AZ14045" s="9">
        <v>2.4852071005917162</v>
      </c>
    </row>
    <row r="14046" spans="52:52" x14ac:dyDescent="0.25">
      <c r="AZ14046" s="9">
        <v>4.449704142011834</v>
      </c>
    </row>
    <row r="14047" spans="52:52" x14ac:dyDescent="0.25">
      <c r="AZ14047" s="9">
        <v>3.4792899408284024</v>
      </c>
    </row>
    <row r="14048" spans="52:52" x14ac:dyDescent="0.25">
      <c r="AZ14048" s="9">
        <v>3.1005917159763308</v>
      </c>
    </row>
    <row r="14049" spans="52:52" x14ac:dyDescent="0.25">
      <c r="AZ14049" s="9">
        <v>3.3609467455621305</v>
      </c>
    </row>
    <row r="14050" spans="52:52" x14ac:dyDescent="0.25">
      <c r="AZ14050" s="9">
        <v>3.4792899408284019</v>
      </c>
    </row>
    <row r="14051" spans="52:52" x14ac:dyDescent="0.25">
      <c r="AZ14051" s="9">
        <v>3.1005917159763317</v>
      </c>
    </row>
    <row r="14052" spans="52:52" x14ac:dyDescent="0.25">
      <c r="AZ14052" s="9">
        <v>3.0532544378698225</v>
      </c>
    </row>
    <row r="14053" spans="52:52" x14ac:dyDescent="0.25">
      <c r="AZ14053" s="9">
        <v>3.1242603550295858</v>
      </c>
    </row>
    <row r="14054" spans="52:52" x14ac:dyDescent="0.25">
      <c r="AZ14054" s="9">
        <v>4.5917159763313604</v>
      </c>
    </row>
    <row r="14055" spans="52:52" x14ac:dyDescent="0.25">
      <c r="AZ14055" s="9">
        <v>1.514792899408284</v>
      </c>
    </row>
    <row r="14056" spans="52:52" x14ac:dyDescent="0.25">
      <c r="AZ14056" s="9">
        <v>3.9763313609467459</v>
      </c>
    </row>
    <row r="14057" spans="52:52" x14ac:dyDescent="0.25">
      <c r="AZ14057" s="9">
        <v>2.4852071005917162</v>
      </c>
    </row>
    <row r="14058" spans="52:52" x14ac:dyDescent="0.25">
      <c r="AZ14058" s="9">
        <v>4.449704142011834</v>
      </c>
    </row>
    <row r="14059" spans="52:52" x14ac:dyDescent="0.25">
      <c r="AZ14059" s="9">
        <v>3.4792899408284024</v>
      </c>
    </row>
    <row r="14060" spans="52:52" x14ac:dyDescent="0.25">
      <c r="AZ14060" s="9">
        <v>3.1005917159763308</v>
      </c>
    </row>
    <row r="14061" spans="52:52" x14ac:dyDescent="0.25">
      <c r="AZ14061" s="9">
        <v>3.3609467455621305</v>
      </c>
    </row>
    <row r="14062" spans="52:52" x14ac:dyDescent="0.25">
      <c r="AZ14062" s="9">
        <v>3.4792899408284019</v>
      </c>
    </row>
    <row r="14063" spans="52:52" x14ac:dyDescent="0.25">
      <c r="AZ14063" s="9">
        <v>3.1005917159763317</v>
      </c>
    </row>
    <row r="14064" spans="52:52" x14ac:dyDescent="0.25">
      <c r="AZ14064" s="9">
        <v>3.0532544378698225</v>
      </c>
    </row>
    <row r="14065" spans="52:52" x14ac:dyDescent="0.25">
      <c r="AZ14065" s="9">
        <v>3.1242603550295858</v>
      </c>
    </row>
    <row r="14066" spans="52:52" x14ac:dyDescent="0.25">
      <c r="AZ14066" s="9">
        <v>4.5917159763313604</v>
      </c>
    </row>
    <row r="14067" spans="52:52" x14ac:dyDescent="0.25">
      <c r="AZ14067" s="9">
        <v>1.514792899408284</v>
      </c>
    </row>
    <row r="14068" spans="52:52" x14ac:dyDescent="0.25">
      <c r="AZ14068" s="9">
        <v>3.9763313609467459</v>
      </c>
    </row>
    <row r="14069" spans="52:52" x14ac:dyDescent="0.25">
      <c r="AZ14069" s="9">
        <v>2.4852071005917162</v>
      </c>
    </row>
    <row r="14070" spans="52:52" x14ac:dyDescent="0.25">
      <c r="AZ14070" s="9">
        <v>4.449704142011834</v>
      </c>
    </row>
    <row r="14071" spans="52:52" x14ac:dyDescent="0.25">
      <c r="AZ14071" s="9">
        <v>3.4792899408284024</v>
      </c>
    </row>
    <row r="14072" spans="52:52" x14ac:dyDescent="0.25">
      <c r="AZ14072" s="9">
        <v>3.1005917159763308</v>
      </c>
    </row>
    <row r="14073" spans="52:52" x14ac:dyDescent="0.25">
      <c r="AZ14073" s="9">
        <v>3.3609467455621305</v>
      </c>
    </row>
    <row r="14074" spans="52:52" x14ac:dyDescent="0.25">
      <c r="AZ14074" s="9">
        <v>3.4792899408284019</v>
      </c>
    </row>
    <row r="14075" spans="52:52" x14ac:dyDescent="0.25">
      <c r="AZ14075" s="9">
        <v>3.1005917159763317</v>
      </c>
    </row>
    <row r="14076" spans="52:52" x14ac:dyDescent="0.25">
      <c r="AZ14076" s="9">
        <v>3.0532544378698225</v>
      </c>
    </row>
    <row r="14077" spans="52:52" x14ac:dyDescent="0.25">
      <c r="AZ14077" s="9">
        <v>3.1242603550295858</v>
      </c>
    </row>
    <row r="14078" spans="52:52" x14ac:dyDescent="0.25">
      <c r="AZ14078" s="9">
        <v>4.5917159763313604</v>
      </c>
    </row>
    <row r="14079" spans="52:52" x14ac:dyDescent="0.25">
      <c r="AZ14079" s="9">
        <v>1.514792899408284</v>
      </c>
    </row>
    <row r="14080" spans="52:52" x14ac:dyDescent="0.25">
      <c r="AZ14080" s="9">
        <v>3.9763313609467459</v>
      </c>
    </row>
    <row r="14081" spans="52:52" x14ac:dyDescent="0.25">
      <c r="AZ14081" s="9">
        <v>2.4852071005917162</v>
      </c>
    </row>
    <row r="14082" spans="52:52" x14ac:dyDescent="0.25">
      <c r="AZ14082" s="9">
        <v>4.449704142011834</v>
      </c>
    </row>
    <row r="14083" spans="52:52" x14ac:dyDescent="0.25">
      <c r="AZ14083" s="9">
        <v>3.4792899408284024</v>
      </c>
    </row>
    <row r="14084" spans="52:52" x14ac:dyDescent="0.25">
      <c r="AZ14084" s="9">
        <v>3.1005917159763308</v>
      </c>
    </row>
    <row r="14085" spans="52:52" x14ac:dyDescent="0.25">
      <c r="AZ14085" s="9">
        <v>3.3609467455621305</v>
      </c>
    </row>
    <row r="14086" spans="52:52" x14ac:dyDescent="0.25">
      <c r="AZ14086" s="9">
        <v>3.4792899408284019</v>
      </c>
    </row>
    <row r="14087" spans="52:52" x14ac:dyDescent="0.25">
      <c r="AZ14087" s="9">
        <v>3.1005917159763317</v>
      </c>
    </row>
    <row r="14088" spans="52:52" x14ac:dyDescent="0.25">
      <c r="AZ14088" s="9">
        <v>3.0532544378698225</v>
      </c>
    </row>
    <row r="14089" spans="52:52" x14ac:dyDescent="0.25">
      <c r="AZ14089" s="9">
        <v>3.1242603550295858</v>
      </c>
    </row>
    <row r="14090" spans="52:52" x14ac:dyDescent="0.25">
      <c r="AZ14090" s="9">
        <v>4.5917159763313604</v>
      </c>
    </row>
    <row r="14091" spans="52:52" x14ac:dyDescent="0.25">
      <c r="AZ14091" s="9">
        <v>1.514792899408284</v>
      </c>
    </row>
    <row r="14092" spans="52:52" x14ac:dyDescent="0.25">
      <c r="AZ14092" s="9">
        <v>3.9763313609467459</v>
      </c>
    </row>
    <row r="14093" spans="52:52" x14ac:dyDescent="0.25">
      <c r="AZ14093" s="9">
        <v>2.4852071005917162</v>
      </c>
    </row>
    <row r="14094" spans="52:52" x14ac:dyDescent="0.25">
      <c r="AZ14094" s="9">
        <v>4.449704142011834</v>
      </c>
    </row>
    <row r="14095" spans="52:52" x14ac:dyDescent="0.25">
      <c r="AZ14095" s="9">
        <v>3.4792899408284024</v>
      </c>
    </row>
    <row r="14096" spans="52:52" x14ac:dyDescent="0.25">
      <c r="AZ14096" s="9">
        <v>3.1005917159763308</v>
      </c>
    </row>
    <row r="14097" spans="52:52" x14ac:dyDescent="0.25">
      <c r="AZ14097" s="9">
        <v>3.3609467455621305</v>
      </c>
    </row>
    <row r="14098" spans="52:52" x14ac:dyDescent="0.25">
      <c r="AZ14098" s="9">
        <v>3.4792899408284019</v>
      </c>
    </row>
    <row r="14099" spans="52:52" x14ac:dyDescent="0.25">
      <c r="AZ14099" s="9">
        <v>3.1005917159763317</v>
      </c>
    </row>
    <row r="14100" spans="52:52" x14ac:dyDescent="0.25">
      <c r="AZ14100" s="9">
        <v>3.0532544378698225</v>
      </c>
    </row>
    <row r="14101" spans="52:52" x14ac:dyDescent="0.25">
      <c r="AZ14101" s="9">
        <v>3.1242603550295858</v>
      </c>
    </row>
    <row r="14102" spans="52:52" x14ac:dyDescent="0.25">
      <c r="AZ14102" s="9">
        <v>4.5917159763313604</v>
      </c>
    </row>
    <row r="14103" spans="52:52" x14ac:dyDescent="0.25">
      <c r="AZ14103" s="9">
        <v>1.514792899408284</v>
      </c>
    </row>
    <row r="14104" spans="52:52" x14ac:dyDescent="0.25">
      <c r="AZ14104" s="9">
        <v>3.9763313609467459</v>
      </c>
    </row>
    <row r="14105" spans="52:52" x14ac:dyDescent="0.25">
      <c r="AZ14105" s="9">
        <v>2.4852071005917162</v>
      </c>
    </row>
    <row r="14106" spans="52:52" x14ac:dyDescent="0.25">
      <c r="AZ14106" s="9">
        <v>4.449704142011834</v>
      </c>
    </row>
    <row r="14107" spans="52:52" x14ac:dyDescent="0.25">
      <c r="AZ14107" s="9">
        <v>3.4792899408284024</v>
      </c>
    </row>
    <row r="14108" spans="52:52" x14ac:dyDescent="0.25">
      <c r="AZ14108" s="9">
        <v>3.1005917159763308</v>
      </c>
    </row>
    <row r="14109" spans="52:52" x14ac:dyDescent="0.25">
      <c r="AZ14109" s="9">
        <v>3.3609467455621305</v>
      </c>
    </row>
    <row r="14110" spans="52:52" x14ac:dyDescent="0.25">
      <c r="AZ14110" s="9">
        <v>3.4792899408284019</v>
      </c>
    </row>
    <row r="14111" spans="52:52" x14ac:dyDescent="0.25">
      <c r="AZ14111" s="9">
        <v>3.1005917159763317</v>
      </c>
    </row>
    <row r="14112" spans="52:52" x14ac:dyDescent="0.25">
      <c r="AZ14112" s="9">
        <v>3.0532544378698225</v>
      </c>
    </row>
    <row r="14113" spans="52:52" x14ac:dyDescent="0.25">
      <c r="AZ14113" s="9">
        <v>3.1242603550295858</v>
      </c>
    </row>
    <row r="14114" spans="52:52" x14ac:dyDescent="0.25">
      <c r="AZ14114" s="9">
        <v>4.5917159763313604</v>
      </c>
    </row>
    <row r="14115" spans="52:52" x14ac:dyDescent="0.25">
      <c r="AZ14115" s="9">
        <v>1.514792899408284</v>
      </c>
    </row>
    <row r="14116" spans="52:52" x14ac:dyDescent="0.25">
      <c r="AZ14116" s="9">
        <v>3.9763313609467459</v>
      </c>
    </row>
    <row r="14117" spans="52:52" x14ac:dyDescent="0.25">
      <c r="AZ14117" s="9">
        <v>2.4852071005917162</v>
      </c>
    </row>
    <row r="14118" spans="52:52" x14ac:dyDescent="0.25">
      <c r="AZ14118" s="9">
        <v>4.449704142011834</v>
      </c>
    </row>
    <row r="14119" spans="52:52" x14ac:dyDescent="0.25">
      <c r="AZ14119" s="9">
        <v>3.4792899408284024</v>
      </c>
    </row>
    <row r="14120" spans="52:52" x14ac:dyDescent="0.25">
      <c r="AZ14120" s="9">
        <v>3.1005917159763308</v>
      </c>
    </row>
    <row r="14121" spans="52:52" x14ac:dyDescent="0.25">
      <c r="AZ14121" s="9">
        <v>3.3609467455621305</v>
      </c>
    </row>
    <row r="14122" spans="52:52" x14ac:dyDescent="0.25">
      <c r="AZ14122" s="9">
        <v>3.4792899408284019</v>
      </c>
    </row>
    <row r="14123" spans="52:52" x14ac:dyDescent="0.25">
      <c r="AZ14123" s="9">
        <v>3.1005917159763317</v>
      </c>
    </row>
    <row r="14124" spans="52:52" x14ac:dyDescent="0.25">
      <c r="AZ14124" s="9">
        <v>3.0532544378698225</v>
      </c>
    </row>
    <row r="14125" spans="52:52" x14ac:dyDescent="0.25">
      <c r="AZ14125" s="9">
        <v>3.1242603550295858</v>
      </c>
    </row>
    <row r="14126" spans="52:52" x14ac:dyDescent="0.25">
      <c r="AZ14126" s="9">
        <v>4.5917159763313604</v>
      </c>
    </row>
    <row r="14127" spans="52:52" x14ac:dyDescent="0.25">
      <c r="AZ14127" s="9">
        <v>1.514792899408284</v>
      </c>
    </row>
    <row r="14128" spans="52:52" x14ac:dyDescent="0.25">
      <c r="AZ14128" s="9">
        <v>3.9763313609467459</v>
      </c>
    </row>
    <row r="14129" spans="52:52" x14ac:dyDescent="0.25">
      <c r="AZ14129" s="9">
        <v>2.4852071005917162</v>
      </c>
    </row>
    <row r="14130" spans="52:52" x14ac:dyDescent="0.25">
      <c r="AZ14130" s="9">
        <v>4.449704142011834</v>
      </c>
    </row>
    <row r="14131" spans="52:52" x14ac:dyDescent="0.25">
      <c r="AZ14131" s="9">
        <v>3.4792899408284024</v>
      </c>
    </row>
    <row r="14132" spans="52:52" x14ac:dyDescent="0.25">
      <c r="AZ14132" s="9">
        <v>3.1005917159763308</v>
      </c>
    </row>
    <row r="14133" spans="52:52" x14ac:dyDescent="0.25">
      <c r="AZ14133" s="9">
        <v>3.3609467455621305</v>
      </c>
    </row>
    <row r="14134" spans="52:52" x14ac:dyDescent="0.25">
      <c r="AZ14134" s="9">
        <v>3.4792899408284019</v>
      </c>
    </row>
    <row r="14135" spans="52:52" x14ac:dyDescent="0.25">
      <c r="AZ14135" s="9">
        <v>3.1005917159763317</v>
      </c>
    </row>
    <row r="14136" spans="52:52" x14ac:dyDescent="0.25">
      <c r="AZ14136" s="9">
        <v>3.0532544378698225</v>
      </c>
    </row>
    <row r="14137" spans="52:52" x14ac:dyDescent="0.25">
      <c r="AZ14137" s="9">
        <v>3.1242603550295858</v>
      </c>
    </row>
    <row r="14138" spans="52:52" x14ac:dyDescent="0.25">
      <c r="AZ14138" s="9">
        <v>4.5917159763313604</v>
      </c>
    </row>
    <row r="14139" spans="52:52" x14ac:dyDescent="0.25">
      <c r="AZ14139" s="9">
        <v>1.514792899408284</v>
      </c>
    </row>
    <row r="14140" spans="52:52" x14ac:dyDescent="0.25">
      <c r="AZ14140" s="9">
        <v>3.9763313609467459</v>
      </c>
    </row>
    <row r="14141" spans="52:52" x14ac:dyDescent="0.25">
      <c r="AZ14141" s="9">
        <v>2.4852071005917162</v>
      </c>
    </row>
    <row r="14142" spans="52:52" x14ac:dyDescent="0.25">
      <c r="AZ14142" s="9">
        <v>4.449704142011834</v>
      </c>
    </row>
    <row r="14143" spans="52:52" x14ac:dyDescent="0.25">
      <c r="AZ14143" s="9">
        <v>3.4792899408284024</v>
      </c>
    </row>
    <row r="14144" spans="52:52" x14ac:dyDescent="0.25">
      <c r="AZ14144" s="9">
        <v>3.1005917159763308</v>
      </c>
    </row>
    <row r="14145" spans="52:52" x14ac:dyDescent="0.25">
      <c r="AZ14145" s="9">
        <v>3.3609467455621305</v>
      </c>
    </row>
    <row r="14146" spans="52:52" x14ac:dyDescent="0.25">
      <c r="AZ14146" s="9">
        <v>3.4792899408284019</v>
      </c>
    </row>
    <row r="14147" spans="52:52" x14ac:dyDescent="0.25">
      <c r="AZ14147" s="9">
        <v>3.1005917159763317</v>
      </c>
    </row>
    <row r="14148" spans="52:52" x14ac:dyDescent="0.25">
      <c r="AZ14148" s="9">
        <v>3.0532544378698225</v>
      </c>
    </row>
    <row r="14149" spans="52:52" x14ac:dyDescent="0.25">
      <c r="AZ14149" s="9">
        <v>3.1242603550295858</v>
      </c>
    </row>
    <row r="14150" spans="52:52" x14ac:dyDescent="0.25">
      <c r="AZ14150" s="9">
        <v>4.5917159763313604</v>
      </c>
    </row>
    <row r="14151" spans="52:52" x14ac:dyDescent="0.25">
      <c r="AZ14151" s="9">
        <v>1.514792899408284</v>
      </c>
    </row>
    <row r="14152" spans="52:52" x14ac:dyDescent="0.25">
      <c r="AZ14152" s="9">
        <v>3.9763313609467459</v>
      </c>
    </row>
    <row r="14153" spans="52:52" x14ac:dyDescent="0.25">
      <c r="AZ14153" s="9">
        <v>2.4852071005917162</v>
      </c>
    </row>
    <row r="14154" spans="52:52" x14ac:dyDescent="0.25">
      <c r="AZ14154" s="9">
        <v>4.449704142011834</v>
      </c>
    </row>
    <row r="14155" spans="52:52" x14ac:dyDescent="0.25">
      <c r="AZ14155" s="9">
        <v>3.4792899408284024</v>
      </c>
    </row>
    <row r="14156" spans="52:52" x14ac:dyDescent="0.25">
      <c r="AZ14156" s="9">
        <v>3.1005917159763308</v>
      </c>
    </row>
    <row r="14157" spans="52:52" x14ac:dyDescent="0.25">
      <c r="AZ14157" s="9">
        <v>3.3609467455621305</v>
      </c>
    </row>
    <row r="14158" spans="52:52" x14ac:dyDescent="0.25">
      <c r="AZ14158" s="9">
        <v>3.4792899408284019</v>
      </c>
    </row>
    <row r="14159" spans="52:52" x14ac:dyDescent="0.25">
      <c r="AZ14159" s="9">
        <v>3.1005917159763317</v>
      </c>
    </row>
    <row r="14160" spans="52:52" x14ac:dyDescent="0.25">
      <c r="AZ14160" s="9">
        <v>3.0532544378698225</v>
      </c>
    </row>
    <row r="14161" spans="52:52" x14ac:dyDescent="0.25">
      <c r="AZ14161" s="9">
        <v>3.1242603550295858</v>
      </c>
    </row>
    <row r="14162" spans="52:52" x14ac:dyDescent="0.25">
      <c r="AZ14162" s="9">
        <v>4.5917159763313604</v>
      </c>
    </row>
    <row r="14163" spans="52:52" x14ac:dyDescent="0.25">
      <c r="AZ14163" s="9">
        <v>1.514792899408284</v>
      </c>
    </row>
    <row r="14164" spans="52:52" x14ac:dyDescent="0.25">
      <c r="AZ14164" s="9">
        <v>3.9763313609467459</v>
      </c>
    </row>
    <row r="14165" spans="52:52" x14ac:dyDescent="0.25">
      <c r="AZ14165" s="9">
        <v>2.4852071005917162</v>
      </c>
    </row>
    <row r="14166" spans="52:52" x14ac:dyDescent="0.25">
      <c r="AZ14166" s="9">
        <v>4.449704142011834</v>
      </c>
    </row>
    <row r="14167" spans="52:52" x14ac:dyDescent="0.25">
      <c r="AZ14167" s="9">
        <v>3.4792899408284024</v>
      </c>
    </row>
    <row r="14168" spans="52:52" x14ac:dyDescent="0.25">
      <c r="AZ14168" s="9">
        <v>3.1005917159763308</v>
      </c>
    </row>
    <row r="14169" spans="52:52" x14ac:dyDescent="0.25">
      <c r="AZ14169" s="9">
        <v>3.3609467455621305</v>
      </c>
    </row>
    <row r="14170" spans="52:52" x14ac:dyDescent="0.25">
      <c r="AZ14170" s="9">
        <v>3.4792899408284019</v>
      </c>
    </row>
    <row r="14171" spans="52:52" x14ac:dyDescent="0.25">
      <c r="AZ14171" s="9">
        <v>3.1005917159763317</v>
      </c>
    </row>
    <row r="14172" spans="52:52" x14ac:dyDescent="0.25">
      <c r="AZ14172" s="9">
        <v>3.0532544378698225</v>
      </c>
    </row>
    <row r="14173" spans="52:52" x14ac:dyDescent="0.25">
      <c r="AZ14173" s="9">
        <v>3.1242603550295858</v>
      </c>
    </row>
    <row r="14174" spans="52:52" x14ac:dyDescent="0.25">
      <c r="AZ14174" s="9">
        <v>4.5917159763313604</v>
      </c>
    </row>
    <row r="14175" spans="52:52" x14ac:dyDescent="0.25">
      <c r="AZ14175" s="9">
        <v>1.514792899408284</v>
      </c>
    </row>
    <row r="14176" spans="52:52" x14ac:dyDescent="0.25">
      <c r="AZ14176" s="9">
        <v>3.9763313609467459</v>
      </c>
    </row>
    <row r="14177" spans="52:52" x14ac:dyDescent="0.25">
      <c r="AZ14177" s="9">
        <v>2.4852071005917162</v>
      </c>
    </row>
    <row r="14178" spans="52:52" x14ac:dyDescent="0.25">
      <c r="AZ14178" s="9">
        <v>4.449704142011834</v>
      </c>
    </row>
    <row r="14179" spans="52:52" x14ac:dyDescent="0.25">
      <c r="AZ14179" s="9">
        <v>3.4792899408284024</v>
      </c>
    </row>
    <row r="14180" spans="52:52" x14ac:dyDescent="0.25">
      <c r="AZ14180" s="9">
        <v>3.1005917159763308</v>
      </c>
    </row>
    <row r="14181" spans="52:52" x14ac:dyDescent="0.25">
      <c r="AZ14181" s="9">
        <v>3.3609467455621305</v>
      </c>
    </row>
    <row r="14182" spans="52:52" x14ac:dyDescent="0.25">
      <c r="AZ14182" s="9">
        <v>3.4792899408284019</v>
      </c>
    </row>
    <row r="14183" spans="52:52" x14ac:dyDescent="0.25">
      <c r="AZ14183" s="9">
        <v>3.1005917159763317</v>
      </c>
    </row>
    <row r="14184" spans="52:52" x14ac:dyDescent="0.25">
      <c r="AZ14184" s="9">
        <v>3.0532544378698225</v>
      </c>
    </row>
    <row r="14185" spans="52:52" x14ac:dyDescent="0.25">
      <c r="AZ14185" s="9">
        <v>3.1242603550295858</v>
      </c>
    </row>
    <row r="14186" spans="52:52" x14ac:dyDescent="0.25">
      <c r="AZ14186" s="9">
        <v>4.5917159763313604</v>
      </c>
    </row>
    <row r="14187" spans="52:52" x14ac:dyDescent="0.25">
      <c r="AZ14187" s="9">
        <v>1.514792899408284</v>
      </c>
    </row>
    <row r="14188" spans="52:52" x14ac:dyDescent="0.25">
      <c r="AZ14188" s="9">
        <v>3.9763313609467459</v>
      </c>
    </row>
    <row r="14189" spans="52:52" x14ac:dyDescent="0.25">
      <c r="AZ14189" s="9">
        <v>2.4852071005917162</v>
      </c>
    </row>
    <row r="14190" spans="52:52" x14ac:dyDescent="0.25">
      <c r="AZ14190" s="9">
        <v>4.449704142011834</v>
      </c>
    </row>
    <row r="14191" spans="52:52" x14ac:dyDescent="0.25">
      <c r="AZ14191" s="9">
        <v>3.4792899408284024</v>
      </c>
    </row>
    <row r="14192" spans="52:52" x14ac:dyDescent="0.25">
      <c r="AZ14192" s="9">
        <v>3.1005917159763308</v>
      </c>
    </row>
    <row r="14193" spans="52:52" x14ac:dyDescent="0.25">
      <c r="AZ14193" s="9">
        <v>3.3609467455621305</v>
      </c>
    </row>
    <row r="14194" spans="52:52" x14ac:dyDescent="0.25">
      <c r="AZ14194" s="9">
        <v>3.4792899408284019</v>
      </c>
    </row>
    <row r="14195" spans="52:52" x14ac:dyDescent="0.25">
      <c r="AZ14195" s="9">
        <v>3.1005917159763317</v>
      </c>
    </row>
    <row r="14196" spans="52:52" x14ac:dyDescent="0.25">
      <c r="AZ14196" s="9">
        <v>3.0532544378698225</v>
      </c>
    </row>
    <row r="14197" spans="52:52" x14ac:dyDescent="0.25">
      <c r="AZ14197" s="9">
        <v>3.1242603550295858</v>
      </c>
    </row>
    <row r="14198" spans="52:52" x14ac:dyDescent="0.25">
      <c r="AZ14198" s="9">
        <v>4.5917159763313604</v>
      </c>
    </row>
    <row r="14199" spans="52:52" x14ac:dyDescent="0.25">
      <c r="AZ14199" s="9">
        <v>1.514792899408284</v>
      </c>
    </row>
    <row r="14200" spans="52:52" x14ac:dyDescent="0.25">
      <c r="AZ14200" s="9">
        <v>3.9763313609467459</v>
      </c>
    </row>
    <row r="14201" spans="52:52" x14ac:dyDescent="0.25">
      <c r="AZ14201" s="9">
        <v>2.4852071005917162</v>
      </c>
    </row>
    <row r="14202" spans="52:52" x14ac:dyDescent="0.25">
      <c r="AZ14202" s="9">
        <v>4.449704142011834</v>
      </c>
    </row>
    <row r="14203" spans="52:52" x14ac:dyDescent="0.25">
      <c r="AZ14203" s="9">
        <v>3.4792899408284024</v>
      </c>
    </row>
    <row r="14204" spans="52:52" x14ac:dyDescent="0.25">
      <c r="AZ14204" s="9">
        <v>3.1005917159763308</v>
      </c>
    </row>
    <row r="14205" spans="52:52" x14ac:dyDescent="0.25">
      <c r="AZ14205" s="9">
        <v>3.3609467455621305</v>
      </c>
    </row>
    <row r="14206" spans="52:52" x14ac:dyDescent="0.25">
      <c r="AZ14206" s="9">
        <v>3.4792899408284019</v>
      </c>
    </row>
    <row r="14207" spans="52:52" x14ac:dyDescent="0.25">
      <c r="AZ14207" s="9">
        <v>3.1005917159763317</v>
      </c>
    </row>
    <row r="14208" spans="52:52" x14ac:dyDescent="0.25">
      <c r="AZ14208" s="9">
        <v>3.0532544378698225</v>
      </c>
    </row>
    <row r="14209" spans="52:52" x14ac:dyDescent="0.25">
      <c r="AZ14209" s="9">
        <v>3.1242603550295858</v>
      </c>
    </row>
    <row r="14210" spans="52:52" x14ac:dyDescent="0.25">
      <c r="AZ14210" s="9">
        <v>4.5917159763313604</v>
      </c>
    </row>
    <row r="14211" spans="52:52" x14ac:dyDescent="0.25">
      <c r="AZ14211" s="9">
        <v>1.514792899408284</v>
      </c>
    </row>
    <row r="14212" spans="52:52" x14ac:dyDescent="0.25">
      <c r="AZ14212" s="9">
        <v>3.9763313609467459</v>
      </c>
    </row>
    <row r="14213" spans="52:52" x14ac:dyDescent="0.25">
      <c r="AZ14213" s="9">
        <v>2.4852071005917162</v>
      </c>
    </row>
    <row r="14214" spans="52:52" x14ac:dyDescent="0.25">
      <c r="AZ14214" s="9">
        <v>4.449704142011834</v>
      </c>
    </row>
    <row r="14215" spans="52:52" x14ac:dyDescent="0.25">
      <c r="AZ14215" s="9">
        <v>3.4792899408284024</v>
      </c>
    </row>
    <row r="14216" spans="52:52" x14ac:dyDescent="0.25">
      <c r="AZ14216" s="9">
        <v>3.1005917159763308</v>
      </c>
    </row>
    <row r="14217" spans="52:52" x14ac:dyDescent="0.25">
      <c r="AZ14217" s="9">
        <v>3.3609467455621305</v>
      </c>
    </row>
    <row r="14218" spans="52:52" x14ac:dyDescent="0.25">
      <c r="AZ14218" s="9">
        <v>3.4792899408284019</v>
      </c>
    </row>
    <row r="14219" spans="52:52" x14ac:dyDescent="0.25">
      <c r="AZ14219" s="9">
        <v>3.1005917159763317</v>
      </c>
    </row>
    <row r="14220" spans="52:52" x14ac:dyDescent="0.25">
      <c r="AZ14220" s="9">
        <v>3.0532544378698225</v>
      </c>
    </row>
    <row r="14221" spans="52:52" x14ac:dyDescent="0.25">
      <c r="AZ14221" s="9">
        <v>3.1242603550295858</v>
      </c>
    </row>
    <row r="14222" spans="52:52" x14ac:dyDescent="0.25">
      <c r="AZ14222" s="9">
        <v>4.5917159763313604</v>
      </c>
    </row>
    <row r="14223" spans="52:52" x14ac:dyDescent="0.25">
      <c r="AZ14223" s="9">
        <v>1.514792899408284</v>
      </c>
    </row>
    <row r="14224" spans="52:52" x14ac:dyDescent="0.25">
      <c r="AZ14224" s="9">
        <v>3.9763313609467459</v>
      </c>
    </row>
    <row r="14225" spans="52:52" x14ac:dyDescent="0.25">
      <c r="AZ14225" s="9">
        <v>2.4852071005917162</v>
      </c>
    </row>
    <row r="14226" spans="52:52" x14ac:dyDescent="0.25">
      <c r="AZ14226" s="9">
        <v>4.449704142011834</v>
      </c>
    </row>
    <row r="14227" spans="52:52" x14ac:dyDescent="0.25">
      <c r="AZ14227" s="9">
        <v>3.4792899408284024</v>
      </c>
    </row>
    <row r="14228" spans="52:52" x14ac:dyDescent="0.25">
      <c r="AZ14228" s="9">
        <v>3.1005917159763308</v>
      </c>
    </row>
    <row r="14229" spans="52:52" x14ac:dyDescent="0.25">
      <c r="AZ14229" s="9">
        <v>3.3609467455621305</v>
      </c>
    </row>
    <row r="14230" spans="52:52" x14ac:dyDescent="0.25">
      <c r="AZ14230" s="9">
        <v>3.4792899408284019</v>
      </c>
    </row>
    <row r="14231" spans="52:52" x14ac:dyDescent="0.25">
      <c r="AZ14231" s="9">
        <v>3.1005917159763317</v>
      </c>
    </row>
    <row r="14232" spans="52:52" x14ac:dyDescent="0.25">
      <c r="AZ14232" s="9">
        <v>3.0532544378698225</v>
      </c>
    </row>
    <row r="14233" spans="52:52" x14ac:dyDescent="0.25">
      <c r="AZ14233" s="9">
        <v>3.1242603550295858</v>
      </c>
    </row>
    <row r="14234" spans="52:52" x14ac:dyDescent="0.25">
      <c r="AZ14234" s="9">
        <v>4.5917159763313604</v>
      </c>
    </row>
    <row r="14235" spans="52:52" x14ac:dyDescent="0.25">
      <c r="AZ14235" s="9">
        <v>1.514792899408284</v>
      </c>
    </row>
    <row r="14236" spans="52:52" x14ac:dyDescent="0.25">
      <c r="AZ14236" s="9">
        <v>3.9763313609467459</v>
      </c>
    </row>
    <row r="14237" spans="52:52" x14ac:dyDescent="0.25">
      <c r="AZ14237" s="9">
        <v>2.4852071005917162</v>
      </c>
    </row>
    <row r="14238" spans="52:52" x14ac:dyDescent="0.25">
      <c r="AZ14238" s="9">
        <v>4.449704142011834</v>
      </c>
    </row>
    <row r="14239" spans="52:52" x14ac:dyDescent="0.25">
      <c r="AZ14239" s="9">
        <v>3.4792899408284024</v>
      </c>
    </row>
    <row r="14240" spans="52:52" x14ac:dyDescent="0.25">
      <c r="AZ14240" s="9">
        <v>3.1005917159763308</v>
      </c>
    </row>
    <row r="14241" spans="52:52" x14ac:dyDescent="0.25">
      <c r="AZ14241" s="9">
        <v>3.3609467455621305</v>
      </c>
    </row>
    <row r="14242" spans="52:52" x14ac:dyDescent="0.25">
      <c r="AZ14242" s="9">
        <v>3.4792899408284019</v>
      </c>
    </row>
    <row r="14243" spans="52:52" x14ac:dyDescent="0.25">
      <c r="AZ14243" s="9">
        <v>3.1005917159763317</v>
      </c>
    </row>
    <row r="14244" spans="52:52" x14ac:dyDescent="0.25">
      <c r="AZ14244" s="9">
        <v>3.0532544378698225</v>
      </c>
    </row>
    <row r="14245" spans="52:52" x14ac:dyDescent="0.25">
      <c r="AZ14245" s="9">
        <v>3.1242603550295858</v>
      </c>
    </row>
    <row r="14246" spans="52:52" x14ac:dyDescent="0.25">
      <c r="AZ14246" s="9">
        <v>4.5917159763313604</v>
      </c>
    </row>
    <row r="14247" spans="52:52" x14ac:dyDescent="0.25">
      <c r="AZ14247" s="9">
        <v>1.514792899408284</v>
      </c>
    </row>
    <row r="14248" spans="52:52" x14ac:dyDescent="0.25">
      <c r="AZ14248" s="9">
        <v>3.9763313609467459</v>
      </c>
    </row>
    <row r="14249" spans="52:52" x14ac:dyDescent="0.25">
      <c r="AZ14249" s="9">
        <v>2.4852071005917162</v>
      </c>
    </row>
    <row r="14250" spans="52:52" x14ac:dyDescent="0.25">
      <c r="AZ14250" s="9">
        <v>4.449704142011834</v>
      </c>
    </row>
    <row r="14251" spans="52:52" x14ac:dyDescent="0.25">
      <c r="AZ14251" s="9">
        <v>3.4792899408284024</v>
      </c>
    </row>
    <row r="14252" spans="52:52" x14ac:dyDescent="0.25">
      <c r="AZ14252" s="9">
        <v>3.1005917159763308</v>
      </c>
    </row>
    <row r="14253" spans="52:52" x14ac:dyDescent="0.25">
      <c r="AZ14253" s="9">
        <v>3.3609467455621305</v>
      </c>
    </row>
    <row r="14254" spans="52:52" x14ac:dyDescent="0.25">
      <c r="AZ14254" s="9">
        <v>3.4792899408284019</v>
      </c>
    </row>
    <row r="14255" spans="52:52" x14ac:dyDescent="0.25">
      <c r="AZ14255" s="9">
        <v>3.1005917159763317</v>
      </c>
    </row>
    <row r="14256" spans="52:52" x14ac:dyDescent="0.25">
      <c r="AZ14256" s="9">
        <v>3.0532544378698225</v>
      </c>
    </row>
    <row r="14257" spans="52:52" x14ac:dyDescent="0.25">
      <c r="AZ14257" s="9">
        <v>3.1242603550295858</v>
      </c>
    </row>
    <row r="14258" spans="52:52" x14ac:dyDescent="0.25">
      <c r="AZ14258" s="9">
        <v>4.5917159763313604</v>
      </c>
    </row>
    <row r="14259" spans="52:52" x14ac:dyDescent="0.25">
      <c r="AZ14259" s="9">
        <v>1.514792899408284</v>
      </c>
    </row>
    <row r="14260" spans="52:52" x14ac:dyDescent="0.25">
      <c r="AZ14260" s="9">
        <v>3.9763313609467459</v>
      </c>
    </row>
    <row r="14261" spans="52:52" x14ac:dyDescent="0.25">
      <c r="AZ14261" s="9">
        <v>2.4852071005917162</v>
      </c>
    </row>
    <row r="14262" spans="52:52" x14ac:dyDescent="0.25">
      <c r="AZ14262" s="9">
        <v>4.449704142011834</v>
      </c>
    </row>
    <row r="14263" spans="52:52" x14ac:dyDescent="0.25">
      <c r="AZ14263" s="9">
        <v>3.4792899408284024</v>
      </c>
    </row>
    <row r="14264" spans="52:52" x14ac:dyDescent="0.25">
      <c r="AZ14264" s="9">
        <v>3.1005917159763308</v>
      </c>
    </row>
    <row r="14265" spans="52:52" x14ac:dyDescent="0.25">
      <c r="AZ14265" s="9">
        <v>3.3609467455621305</v>
      </c>
    </row>
    <row r="14266" spans="52:52" x14ac:dyDescent="0.25">
      <c r="AZ14266" s="9">
        <v>3.4792899408284019</v>
      </c>
    </row>
    <row r="14267" spans="52:52" x14ac:dyDescent="0.25">
      <c r="AZ14267" s="9">
        <v>3.1005917159763317</v>
      </c>
    </row>
    <row r="14268" spans="52:52" x14ac:dyDescent="0.25">
      <c r="AZ14268" s="9">
        <v>3.0532544378698225</v>
      </c>
    </row>
    <row r="14269" spans="52:52" x14ac:dyDescent="0.25">
      <c r="AZ14269" s="9">
        <v>3.1242603550295858</v>
      </c>
    </row>
    <row r="14270" spans="52:52" x14ac:dyDescent="0.25">
      <c r="AZ14270" s="9">
        <v>4.5917159763313604</v>
      </c>
    </row>
    <row r="14271" spans="52:52" x14ac:dyDescent="0.25">
      <c r="AZ14271" s="9">
        <v>1.514792899408284</v>
      </c>
    </row>
    <row r="14272" spans="52:52" x14ac:dyDescent="0.25">
      <c r="AZ14272" s="9">
        <v>3.9763313609467459</v>
      </c>
    </row>
    <row r="14273" spans="52:52" x14ac:dyDescent="0.25">
      <c r="AZ14273" s="9">
        <v>2.4852071005917162</v>
      </c>
    </row>
    <row r="14274" spans="52:52" x14ac:dyDescent="0.25">
      <c r="AZ14274" s="9">
        <v>4.449704142011834</v>
      </c>
    </row>
    <row r="14275" spans="52:52" x14ac:dyDescent="0.25">
      <c r="AZ14275" s="9">
        <v>3.4792899408284024</v>
      </c>
    </row>
    <row r="14276" spans="52:52" x14ac:dyDescent="0.25">
      <c r="AZ14276" s="9">
        <v>3.1005917159763308</v>
      </c>
    </row>
    <row r="14277" spans="52:52" x14ac:dyDescent="0.25">
      <c r="AZ14277" s="9">
        <v>3.3609467455621305</v>
      </c>
    </row>
    <row r="14278" spans="52:52" x14ac:dyDescent="0.25">
      <c r="AZ14278" s="9">
        <v>3.4792899408284019</v>
      </c>
    </row>
    <row r="14279" spans="52:52" x14ac:dyDescent="0.25">
      <c r="AZ14279" s="9">
        <v>3.1005917159763317</v>
      </c>
    </row>
    <row r="14280" spans="52:52" x14ac:dyDescent="0.25">
      <c r="AZ14280" s="9">
        <v>3.0532544378698225</v>
      </c>
    </row>
    <row r="14281" spans="52:52" x14ac:dyDescent="0.25">
      <c r="AZ14281" s="9">
        <v>3.1242603550295858</v>
      </c>
    </row>
    <row r="14282" spans="52:52" x14ac:dyDescent="0.25">
      <c r="AZ14282" s="9">
        <v>4.5917159763313604</v>
      </c>
    </row>
    <row r="14283" spans="52:52" x14ac:dyDescent="0.25">
      <c r="AZ14283" s="9">
        <v>1.514792899408284</v>
      </c>
    </row>
    <row r="14284" spans="52:52" x14ac:dyDescent="0.25">
      <c r="AZ14284" s="9">
        <v>3.9763313609467459</v>
      </c>
    </row>
    <row r="14285" spans="52:52" x14ac:dyDescent="0.25">
      <c r="AZ14285" s="9">
        <v>2.4852071005917162</v>
      </c>
    </row>
    <row r="14286" spans="52:52" x14ac:dyDescent="0.25">
      <c r="AZ14286" s="9">
        <v>4.449704142011834</v>
      </c>
    </row>
    <row r="14287" spans="52:52" x14ac:dyDescent="0.25">
      <c r="AZ14287" s="9">
        <v>3.4792899408284024</v>
      </c>
    </row>
    <row r="14288" spans="52:52" x14ac:dyDescent="0.25">
      <c r="AZ14288" s="9">
        <v>3.1005917159763308</v>
      </c>
    </row>
    <row r="14289" spans="52:52" x14ac:dyDescent="0.25">
      <c r="AZ14289" s="9">
        <v>3.3609467455621305</v>
      </c>
    </row>
    <row r="14290" spans="52:52" x14ac:dyDescent="0.25">
      <c r="AZ14290" s="9">
        <v>3.4792899408284019</v>
      </c>
    </row>
    <row r="14291" spans="52:52" x14ac:dyDescent="0.25">
      <c r="AZ14291" s="9">
        <v>3.1005917159763317</v>
      </c>
    </row>
    <row r="14292" spans="52:52" x14ac:dyDescent="0.25">
      <c r="AZ14292" s="9">
        <v>3.0532544378698225</v>
      </c>
    </row>
    <row r="14293" spans="52:52" x14ac:dyDescent="0.25">
      <c r="AZ14293" s="9">
        <v>3.1242603550295858</v>
      </c>
    </row>
    <row r="14294" spans="52:52" x14ac:dyDescent="0.25">
      <c r="AZ14294" s="9">
        <v>4.5917159763313604</v>
      </c>
    </row>
    <row r="14295" spans="52:52" x14ac:dyDescent="0.25">
      <c r="AZ14295" s="9">
        <v>1.514792899408284</v>
      </c>
    </row>
    <row r="14296" spans="52:52" x14ac:dyDescent="0.25">
      <c r="AZ14296" s="9">
        <v>3.9763313609467459</v>
      </c>
    </row>
    <row r="14297" spans="52:52" x14ac:dyDescent="0.25">
      <c r="AZ14297" s="9">
        <v>2.4852071005917162</v>
      </c>
    </row>
    <row r="14298" spans="52:52" x14ac:dyDescent="0.25">
      <c r="AZ14298" s="9">
        <v>4.449704142011834</v>
      </c>
    </row>
    <row r="14299" spans="52:52" x14ac:dyDescent="0.25">
      <c r="AZ14299" s="9">
        <v>3.4792899408284024</v>
      </c>
    </row>
    <row r="14300" spans="52:52" x14ac:dyDescent="0.25">
      <c r="AZ14300" s="9">
        <v>3.1005917159763308</v>
      </c>
    </row>
    <row r="14301" spans="52:52" x14ac:dyDescent="0.25">
      <c r="AZ14301" s="9">
        <v>3.3609467455621305</v>
      </c>
    </row>
    <row r="14302" spans="52:52" x14ac:dyDescent="0.25">
      <c r="AZ14302" s="9">
        <v>3.4792899408284019</v>
      </c>
    </row>
    <row r="14303" spans="52:52" x14ac:dyDescent="0.25">
      <c r="AZ14303" s="9">
        <v>3.1005917159763317</v>
      </c>
    </row>
    <row r="14304" spans="52:52" x14ac:dyDescent="0.25">
      <c r="AZ14304" s="9">
        <v>3.0532544378698225</v>
      </c>
    </row>
    <row r="14305" spans="52:52" x14ac:dyDescent="0.25">
      <c r="AZ14305" s="9">
        <v>3.1242603550295858</v>
      </c>
    </row>
    <row r="14306" spans="52:52" x14ac:dyDescent="0.25">
      <c r="AZ14306" s="9">
        <v>4.5917159763313604</v>
      </c>
    </row>
    <row r="14307" spans="52:52" x14ac:dyDescent="0.25">
      <c r="AZ14307" s="9">
        <v>1.514792899408284</v>
      </c>
    </row>
    <row r="14308" spans="52:52" x14ac:dyDescent="0.25">
      <c r="AZ14308" s="9">
        <v>3.9763313609467459</v>
      </c>
    </row>
    <row r="14309" spans="52:52" x14ac:dyDescent="0.25">
      <c r="AZ14309" s="9">
        <v>2.4852071005917162</v>
      </c>
    </row>
    <row r="14310" spans="52:52" x14ac:dyDescent="0.25">
      <c r="AZ14310" s="9">
        <v>4.449704142011834</v>
      </c>
    </row>
    <row r="14311" spans="52:52" x14ac:dyDescent="0.25">
      <c r="AZ14311" s="9">
        <v>3.4792899408284024</v>
      </c>
    </row>
    <row r="14312" spans="52:52" x14ac:dyDescent="0.25">
      <c r="AZ14312" s="9">
        <v>3.1005917159763308</v>
      </c>
    </row>
    <row r="14313" spans="52:52" x14ac:dyDescent="0.25">
      <c r="AZ14313" s="9">
        <v>3.3609467455621305</v>
      </c>
    </row>
    <row r="14314" spans="52:52" x14ac:dyDescent="0.25">
      <c r="AZ14314" s="9">
        <v>3.4792899408284019</v>
      </c>
    </row>
    <row r="14315" spans="52:52" x14ac:dyDescent="0.25">
      <c r="AZ14315" s="9">
        <v>3.1005917159763317</v>
      </c>
    </row>
    <row r="14316" spans="52:52" x14ac:dyDescent="0.25">
      <c r="AZ14316" s="9">
        <v>3.0532544378698225</v>
      </c>
    </row>
    <row r="14317" spans="52:52" x14ac:dyDescent="0.25">
      <c r="AZ14317" s="9">
        <v>3.1242603550295858</v>
      </c>
    </row>
    <row r="14318" spans="52:52" x14ac:dyDescent="0.25">
      <c r="AZ14318" s="9">
        <v>4.5917159763313604</v>
      </c>
    </row>
    <row r="14319" spans="52:52" x14ac:dyDescent="0.25">
      <c r="AZ14319" s="9">
        <v>1.514792899408284</v>
      </c>
    </row>
    <row r="14320" spans="52:52" x14ac:dyDescent="0.25">
      <c r="AZ14320" s="9">
        <v>3.9763313609467459</v>
      </c>
    </row>
    <row r="14321" spans="52:52" x14ac:dyDescent="0.25">
      <c r="AZ14321" s="9">
        <v>2.4852071005917162</v>
      </c>
    </row>
    <row r="14322" spans="52:52" x14ac:dyDescent="0.25">
      <c r="AZ14322" s="9">
        <v>4.449704142011834</v>
      </c>
    </row>
    <row r="14323" spans="52:52" x14ac:dyDescent="0.25">
      <c r="AZ14323" s="9">
        <v>3.4792899408284024</v>
      </c>
    </row>
    <row r="14324" spans="52:52" x14ac:dyDescent="0.25">
      <c r="AZ14324" s="9">
        <v>3.1005917159763308</v>
      </c>
    </row>
    <row r="14325" spans="52:52" x14ac:dyDescent="0.25">
      <c r="AZ14325" s="9">
        <v>3.3609467455621305</v>
      </c>
    </row>
    <row r="14326" spans="52:52" x14ac:dyDescent="0.25">
      <c r="AZ14326" s="9">
        <v>3.4792899408284019</v>
      </c>
    </row>
    <row r="14327" spans="52:52" x14ac:dyDescent="0.25">
      <c r="AZ14327" s="9">
        <v>3.1005917159763317</v>
      </c>
    </row>
    <row r="14328" spans="52:52" x14ac:dyDescent="0.25">
      <c r="AZ14328" s="9">
        <v>3.0532544378698225</v>
      </c>
    </row>
    <row r="14329" spans="52:52" x14ac:dyDescent="0.25">
      <c r="AZ14329" s="9">
        <v>3.1242603550295858</v>
      </c>
    </row>
    <row r="14330" spans="52:52" x14ac:dyDescent="0.25">
      <c r="AZ14330" s="9">
        <v>4.5917159763313604</v>
      </c>
    </row>
    <row r="14331" spans="52:52" x14ac:dyDescent="0.25">
      <c r="AZ14331" s="9">
        <v>1.514792899408284</v>
      </c>
    </row>
    <row r="14332" spans="52:52" x14ac:dyDescent="0.25">
      <c r="AZ14332" s="9">
        <v>3.9763313609467459</v>
      </c>
    </row>
    <row r="14333" spans="52:52" x14ac:dyDescent="0.25">
      <c r="AZ14333" s="9">
        <v>2.4852071005917162</v>
      </c>
    </row>
    <row r="14334" spans="52:52" x14ac:dyDescent="0.25">
      <c r="AZ14334" s="9">
        <v>4.449704142011834</v>
      </c>
    </row>
    <row r="14335" spans="52:52" x14ac:dyDescent="0.25">
      <c r="AZ14335" s="9">
        <v>3.4792899408284024</v>
      </c>
    </row>
    <row r="14336" spans="52:52" x14ac:dyDescent="0.25">
      <c r="AZ14336" s="9">
        <v>3.1005917159763308</v>
      </c>
    </row>
    <row r="14337" spans="52:52" x14ac:dyDescent="0.25">
      <c r="AZ14337" s="9">
        <v>3.3609467455621305</v>
      </c>
    </row>
    <row r="14338" spans="52:52" x14ac:dyDescent="0.25">
      <c r="AZ14338" s="9">
        <v>3.4792899408284019</v>
      </c>
    </row>
    <row r="14339" spans="52:52" x14ac:dyDescent="0.25">
      <c r="AZ14339" s="9">
        <v>3.1005917159763317</v>
      </c>
    </row>
    <row r="14340" spans="52:52" x14ac:dyDescent="0.25">
      <c r="AZ14340" s="9">
        <v>3.0532544378698225</v>
      </c>
    </row>
    <row r="14341" spans="52:52" x14ac:dyDescent="0.25">
      <c r="AZ14341" s="9">
        <v>3.1242603550295858</v>
      </c>
    </row>
    <row r="14342" spans="52:52" x14ac:dyDescent="0.25">
      <c r="AZ14342" s="9">
        <v>4.5917159763313604</v>
      </c>
    </row>
    <row r="14343" spans="52:52" x14ac:dyDescent="0.25">
      <c r="AZ14343" s="9">
        <v>1.514792899408284</v>
      </c>
    </row>
    <row r="14344" spans="52:52" x14ac:dyDescent="0.25">
      <c r="AZ14344" s="9">
        <v>3.9763313609467459</v>
      </c>
    </row>
    <row r="14345" spans="52:52" x14ac:dyDescent="0.25">
      <c r="AZ14345" s="9">
        <v>2.4852071005917162</v>
      </c>
    </row>
    <row r="14346" spans="52:52" x14ac:dyDescent="0.25">
      <c r="AZ14346" s="9">
        <v>4.449704142011834</v>
      </c>
    </row>
    <row r="14347" spans="52:52" x14ac:dyDescent="0.25">
      <c r="AZ14347" s="9">
        <v>3.4792899408284024</v>
      </c>
    </row>
    <row r="14348" spans="52:52" x14ac:dyDescent="0.25">
      <c r="AZ14348" s="9">
        <v>3.1005917159763308</v>
      </c>
    </row>
    <row r="14349" spans="52:52" x14ac:dyDescent="0.25">
      <c r="AZ14349" s="9">
        <v>3.3609467455621305</v>
      </c>
    </row>
    <row r="14350" spans="52:52" x14ac:dyDescent="0.25">
      <c r="AZ14350" s="9">
        <v>3.4792899408284019</v>
      </c>
    </row>
    <row r="14351" spans="52:52" x14ac:dyDescent="0.25">
      <c r="AZ14351" s="9">
        <v>3.1005917159763317</v>
      </c>
    </row>
    <row r="14352" spans="52:52" x14ac:dyDescent="0.25">
      <c r="AZ14352" s="9">
        <v>3.0532544378698225</v>
      </c>
    </row>
    <row r="14353" spans="52:52" x14ac:dyDescent="0.25">
      <c r="AZ14353" s="9">
        <v>3.1242603550295858</v>
      </c>
    </row>
    <row r="14354" spans="52:52" x14ac:dyDescent="0.25">
      <c r="AZ14354" s="9">
        <v>4.5917159763313604</v>
      </c>
    </row>
    <row r="14355" spans="52:52" x14ac:dyDescent="0.25">
      <c r="AZ14355" s="9">
        <v>1.514792899408284</v>
      </c>
    </row>
    <row r="14356" spans="52:52" x14ac:dyDescent="0.25">
      <c r="AZ14356" s="9">
        <v>3.9763313609467459</v>
      </c>
    </row>
    <row r="14357" spans="52:52" x14ac:dyDescent="0.25">
      <c r="AZ14357" s="9">
        <v>2.4852071005917162</v>
      </c>
    </row>
    <row r="14358" spans="52:52" x14ac:dyDescent="0.25">
      <c r="AZ14358" s="9">
        <v>4.449704142011834</v>
      </c>
    </row>
    <row r="14359" spans="52:52" x14ac:dyDescent="0.25">
      <c r="AZ14359" s="9">
        <v>3.4792899408284024</v>
      </c>
    </row>
    <row r="14360" spans="52:52" x14ac:dyDescent="0.25">
      <c r="AZ14360" s="9">
        <v>3.1005917159763308</v>
      </c>
    </row>
    <row r="14361" spans="52:52" x14ac:dyDescent="0.25">
      <c r="AZ14361" s="9">
        <v>3.3609467455621305</v>
      </c>
    </row>
    <row r="14362" spans="52:52" x14ac:dyDescent="0.25">
      <c r="AZ14362" s="9">
        <v>3.4792899408284019</v>
      </c>
    </row>
    <row r="14363" spans="52:52" x14ac:dyDescent="0.25">
      <c r="AZ14363" s="9">
        <v>3.1005917159763317</v>
      </c>
    </row>
    <row r="14364" spans="52:52" x14ac:dyDescent="0.25">
      <c r="AZ14364" s="9">
        <v>3.0532544378698225</v>
      </c>
    </row>
    <row r="14365" spans="52:52" x14ac:dyDescent="0.25">
      <c r="AZ14365" s="9">
        <v>3.1242603550295858</v>
      </c>
    </row>
    <row r="14366" spans="52:52" x14ac:dyDescent="0.25">
      <c r="AZ14366" s="9">
        <v>4.5917159763313604</v>
      </c>
    </row>
    <row r="14367" spans="52:52" x14ac:dyDescent="0.25">
      <c r="AZ14367" s="9">
        <v>1.514792899408284</v>
      </c>
    </row>
    <row r="14368" spans="52:52" x14ac:dyDescent="0.25">
      <c r="AZ14368" s="9">
        <v>3.9763313609467459</v>
      </c>
    </row>
    <row r="14369" spans="52:52" x14ac:dyDescent="0.25">
      <c r="AZ14369" s="9">
        <v>2.4852071005917162</v>
      </c>
    </row>
    <row r="14370" spans="52:52" x14ac:dyDescent="0.25">
      <c r="AZ14370" s="9">
        <v>4.449704142011834</v>
      </c>
    </row>
    <row r="14371" spans="52:52" x14ac:dyDescent="0.25">
      <c r="AZ14371" s="9">
        <v>3.4792899408284024</v>
      </c>
    </row>
    <row r="14372" spans="52:52" x14ac:dyDescent="0.25">
      <c r="AZ14372" s="9">
        <v>3.1005917159763308</v>
      </c>
    </row>
    <row r="14373" spans="52:52" x14ac:dyDescent="0.25">
      <c r="AZ14373" s="9">
        <v>3.3609467455621305</v>
      </c>
    </row>
    <row r="14374" spans="52:52" x14ac:dyDescent="0.25">
      <c r="AZ14374" s="9">
        <v>3.4792899408284019</v>
      </c>
    </row>
    <row r="14375" spans="52:52" x14ac:dyDescent="0.25">
      <c r="AZ14375" s="9">
        <v>3.1005917159763317</v>
      </c>
    </row>
    <row r="14376" spans="52:52" x14ac:dyDescent="0.25">
      <c r="AZ14376" s="9">
        <v>3.0532544378698225</v>
      </c>
    </row>
    <row r="14377" spans="52:52" x14ac:dyDescent="0.25">
      <c r="AZ14377" s="9">
        <v>3.1242603550295858</v>
      </c>
    </row>
    <row r="14378" spans="52:52" x14ac:dyDescent="0.25">
      <c r="AZ14378" s="9">
        <v>4.5917159763313604</v>
      </c>
    </row>
    <row r="14379" spans="52:52" x14ac:dyDescent="0.25">
      <c r="AZ14379" s="9">
        <v>1.514792899408284</v>
      </c>
    </row>
    <row r="14380" spans="52:52" x14ac:dyDescent="0.25">
      <c r="AZ14380" s="9">
        <v>3.9763313609467459</v>
      </c>
    </row>
    <row r="14381" spans="52:52" x14ac:dyDescent="0.25">
      <c r="AZ14381" s="9">
        <v>2.4852071005917162</v>
      </c>
    </row>
    <row r="14382" spans="52:52" x14ac:dyDescent="0.25">
      <c r="AZ14382" s="9">
        <v>4.449704142011834</v>
      </c>
    </row>
    <row r="14383" spans="52:52" x14ac:dyDescent="0.25">
      <c r="AZ14383" s="9">
        <v>3.4792899408284024</v>
      </c>
    </row>
    <row r="14384" spans="52:52" x14ac:dyDescent="0.25">
      <c r="AZ14384" s="9">
        <v>3.1005917159763308</v>
      </c>
    </row>
    <row r="14385" spans="52:52" x14ac:dyDescent="0.25">
      <c r="AZ14385" s="9">
        <v>3.3609467455621305</v>
      </c>
    </row>
    <row r="14386" spans="52:52" x14ac:dyDescent="0.25">
      <c r="AZ14386" s="9">
        <v>3.4792899408284019</v>
      </c>
    </row>
    <row r="14387" spans="52:52" x14ac:dyDescent="0.25">
      <c r="AZ14387" s="9">
        <v>3.1005917159763317</v>
      </c>
    </row>
    <row r="14388" spans="52:52" x14ac:dyDescent="0.25">
      <c r="AZ14388" s="9">
        <v>3.0532544378698225</v>
      </c>
    </row>
    <row r="14389" spans="52:52" x14ac:dyDescent="0.25">
      <c r="AZ14389" s="9">
        <v>3.1242603550295858</v>
      </c>
    </row>
    <row r="14390" spans="52:52" x14ac:dyDescent="0.25">
      <c r="AZ14390" s="9">
        <v>4.5917159763313604</v>
      </c>
    </row>
    <row r="14391" spans="52:52" x14ac:dyDescent="0.25">
      <c r="AZ14391" s="9">
        <v>1.514792899408284</v>
      </c>
    </row>
    <row r="14392" spans="52:52" x14ac:dyDescent="0.25">
      <c r="AZ14392" s="9">
        <v>3.9763313609467459</v>
      </c>
    </row>
    <row r="14393" spans="52:52" x14ac:dyDescent="0.25">
      <c r="AZ14393" s="9">
        <v>2.4852071005917162</v>
      </c>
    </row>
    <row r="14394" spans="52:52" x14ac:dyDescent="0.25">
      <c r="AZ14394" s="9">
        <v>4.449704142011834</v>
      </c>
    </row>
    <row r="14395" spans="52:52" x14ac:dyDescent="0.25">
      <c r="AZ14395" s="9">
        <v>3.4792899408284024</v>
      </c>
    </row>
    <row r="14396" spans="52:52" x14ac:dyDescent="0.25">
      <c r="AZ14396" s="9">
        <v>3.1005917159763308</v>
      </c>
    </row>
    <row r="14397" spans="52:52" x14ac:dyDescent="0.25">
      <c r="AZ14397" s="9">
        <v>3.3609467455621305</v>
      </c>
    </row>
    <row r="14398" spans="52:52" x14ac:dyDescent="0.25">
      <c r="AZ14398" s="9">
        <v>3.4792899408284019</v>
      </c>
    </row>
    <row r="14399" spans="52:52" x14ac:dyDescent="0.25">
      <c r="AZ14399" s="9">
        <v>3.1005917159763317</v>
      </c>
    </row>
    <row r="14400" spans="52:52" x14ac:dyDescent="0.25">
      <c r="AZ14400" s="9">
        <v>3.0532544378698225</v>
      </c>
    </row>
    <row r="14401" spans="52:52" x14ac:dyDescent="0.25">
      <c r="AZ14401" s="9">
        <v>3.1242603550295858</v>
      </c>
    </row>
    <row r="14402" spans="52:52" x14ac:dyDescent="0.25">
      <c r="AZ14402" s="9">
        <v>4.5917159763313604</v>
      </c>
    </row>
    <row r="14403" spans="52:52" x14ac:dyDescent="0.25">
      <c r="AZ14403" s="9">
        <v>1.514792899408284</v>
      </c>
    </row>
    <row r="14404" spans="52:52" x14ac:dyDescent="0.25">
      <c r="AZ14404" s="9">
        <v>3.9763313609467459</v>
      </c>
    </row>
    <row r="14405" spans="52:52" x14ac:dyDescent="0.25">
      <c r="AZ14405" s="9">
        <v>2.4852071005917162</v>
      </c>
    </row>
    <row r="14406" spans="52:52" x14ac:dyDescent="0.25">
      <c r="AZ14406" s="9">
        <v>4.449704142011834</v>
      </c>
    </row>
    <row r="14407" spans="52:52" x14ac:dyDescent="0.25">
      <c r="AZ14407" s="9">
        <v>3.4792899408284024</v>
      </c>
    </row>
    <row r="14408" spans="52:52" x14ac:dyDescent="0.25">
      <c r="AZ14408" s="9">
        <v>3.1005917159763308</v>
      </c>
    </row>
    <row r="14409" spans="52:52" x14ac:dyDescent="0.25">
      <c r="AZ14409" s="9">
        <v>3.3609467455621305</v>
      </c>
    </row>
    <row r="14410" spans="52:52" x14ac:dyDescent="0.25">
      <c r="AZ14410" s="9">
        <v>3.4792899408284019</v>
      </c>
    </row>
    <row r="14411" spans="52:52" x14ac:dyDescent="0.25">
      <c r="AZ14411" s="9">
        <v>3.1005917159763317</v>
      </c>
    </row>
    <row r="14412" spans="52:52" x14ac:dyDescent="0.25">
      <c r="AZ14412" s="9">
        <v>3.0532544378698225</v>
      </c>
    </row>
    <row r="14413" spans="52:52" x14ac:dyDescent="0.25">
      <c r="AZ14413" s="9">
        <v>3.1242603550295858</v>
      </c>
    </row>
    <row r="14414" spans="52:52" x14ac:dyDescent="0.25">
      <c r="AZ14414" s="9">
        <v>4.5917159763313604</v>
      </c>
    </row>
    <row r="14415" spans="52:52" x14ac:dyDescent="0.25">
      <c r="AZ14415" s="9">
        <v>1.514792899408284</v>
      </c>
    </row>
    <row r="14416" spans="52:52" x14ac:dyDescent="0.25">
      <c r="AZ14416" s="9">
        <v>3.9763313609467459</v>
      </c>
    </row>
    <row r="14417" spans="52:52" x14ac:dyDescent="0.25">
      <c r="AZ14417" s="9">
        <v>2.4852071005917162</v>
      </c>
    </row>
    <row r="14418" spans="52:52" x14ac:dyDescent="0.25">
      <c r="AZ14418" s="9">
        <v>4.449704142011834</v>
      </c>
    </row>
    <row r="14419" spans="52:52" x14ac:dyDescent="0.25">
      <c r="AZ14419" s="9">
        <v>3.4792899408284024</v>
      </c>
    </row>
    <row r="14420" spans="52:52" x14ac:dyDescent="0.25">
      <c r="AZ14420" s="9">
        <v>3.1005917159763308</v>
      </c>
    </row>
    <row r="14421" spans="52:52" x14ac:dyDescent="0.25">
      <c r="AZ14421" s="9">
        <v>3.3609467455621305</v>
      </c>
    </row>
    <row r="14422" spans="52:52" x14ac:dyDescent="0.25">
      <c r="AZ14422" s="9">
        <v>3.4792899408284019</v>
      </c>
    </row>
    <row r="14423" spans="52:52" x14ac:dyDescent="0.25">
      <c r="AZ14423" s="9">
        <v>3.1005917159763317</v>
      </c>
    </row>
    <row r="14424" spans="52:52" x14ac:dyDescent="0.25">
      <c r="AZ14424" s="9">
        <v>3.0532544378698225</v>
      </c>
    </row>
    <row r="14425" spans="52:52" x14ac:dyDescent="0.25">
      <c r="AZ14425" s="9">
        <v>3.1242603550295858</v>
      </c>
    </row>
    <row r="14426" spans="52:52" x14ac:dyDescent="0.25">
      <c r="AZ14426" s="9">
        <v>4.5917159763313604</v>
      </c>
    </row>
    <row r="14427" spans="52:52" x14ac:dyDescent="0.25">
      <c r="AZ14427" s="9">
        <v>1.514792899408284</v>
      </c>
    </row>
    <row r="14428" spans="52:52" x14ac:dyDescent="0.25">
      <c r="AZ14428" s="9">
        <v>3.9763313609467459</v>
      </c>
    </row>
    <row r="14429" spans="52:52" x14ac:dyDescent="0.25">
      <c r="AZ14429" s="9">
        <v>2.4852071005917162</v>
      </c>
    </row>
    <row r="14430" spans="52:52" x14ac:dyDescent="0.25">
      <c r="AZ14430" s="9">
        <v>4.449704142011834</v>
      </c>
    </row>
    <row r="14431" spans="52:52" x14ac:dyDescent="0.25">
      <c r="AZ14431" s="9">
        <v>3.4792899408284024</v>
      </c>
    </row>
    <row r="14432" spans="52:52" x14ac:dyDescent="0.25">
      <c r="AZ14432" s="9">
        <v>3.1005917159763308</v>
      </c>
    </row>
    <row r="14433" spans="52:52" x14ac:dyDescent="0.25">
      <c r="AZ14433" s="9">
        <v>3.3609467455621305</v>
      </c>
    </row>
    <row r="14434" spans="52:52" x14ac:dyDescent="0.25">
      <c r="AZ14434" s="9">
        <v>3.4792899408284019</v>
      </c>
    </row>
    <row r="14435" spans="52:52" x14ac:dyDescent="0.25">
      <c r="AZ14435" s="9">
        <v>3.1005917159763317</v>
      </c>
    </row>
    <row r="14436" spans="52:52" x14ac:dyDescent="0.25">
      <c r="AZ14436" s="9">
        <v>3.0532544378698225</v>
      </c>
    </row>
    <row r="14437" spans="52:52" x14ac:dyDescent="0.25">
      <c r="AZ14437" s="9">
        <v>3.1242603550295858</v>
      </c>
    </row>
    <row r="14438" spans="52:52" x14ac:dyDescent="0.25">
      <c r="AZ14438" s="9">
        <v>4.5917159763313604</v>
      </c>
    </row>
    <row r="14439" spans="52:52" x14ac:dyDescent="0.25">
      <c r="AZ14439" s="9">
        <v>1.514792899408284</v>
      </c>
    </row>
    <row r="14440" spans="52:52" x14ac:dyDescent="0.25">
      <c r="AZ14440" s="9">
        <v>3.9763313609467459</v>
      </c>
    </row>
    <row r="14441" spans="52:52" x14ac:dyDescent="0.25">
      <c r="AZ14441" s="9">
        <v>2.4852071005917162</v>
      </c>
    </row>
    <row r="14442" spans="52:52" x14ac:dyDescent="0.25">
      <c r="AZ14442" s="9">
        <v>4.449704142011834</v>
      </c>
    </row>
    <row r="14443" spans="52:52" x14ac:dyDescent="0.25">
      <c r="AZ14443" s="9">
        <v>3.4792899408284024</v>
      </c>
    </row>
    <row r="14444" spans="52:52" x14ac:dyDescent="0.25">
      <c r="AZ14444" s="9">
        <v>3.1005917159763308</v>
      </c>
    </row>
    <row r="14445" spans="52:52" x14ac:dyDescent="0.25">
      <c r="AZ14445" s="9">
        <v>3.3609467455621305</v>
      </c>
    </row>
    <row r="14446" spans="52:52" x14ac:dyDescent="0.25">
      <c r="AZ14446" s="9">
        <v>3.4792899408284019</v>
      </c>
    </row>
    <row r="14447" spans="52:52" x14ac:dyDescent="0.25">
      <c r="AZ14447" s="9">
        <v>3.1005917159763317</v>
      </c>
    </row>
    <row r="14448" spans="52:52" x14ac:dyDescent="0.25">
      <c r="AZ14448" s="9">
        <v>3.0532544378698225</v>
      </c>
    </row>
    <row r="14449" spans="52:52" x14ac:dyDescent="0.25">
      <c r="AZ14449" s="9">
        <v>3.1242603550295858</v>
      </c>
    </row>
    <row r="14450" spans="52:52" x14ac:dyDescent="0.25">
      <c r="AZ14450" s="9">
        <v>4.5917159763313604</v>
      </c>
    </row>
    <row r="14451" spans="52:52" x14ac:dyDescent="0.25">
      <c r="AZ14451" s="9">
        <v>1.514792899408284</v>
      </c>
    </row>
    <row r="14452" spans="52:52" x14ac:dyDescent="0.25">
      <c r="AZ14452" s="9">
        <v>3.9763313609467459</v>
      </c>
    </row>
    <row r="14453" spans="52:52" x14ac:dyDescent="0.25">
      <c r="AZ14453" s="9">
        <v>2.4852071005917162</v>
      </c>
    </row>
    <row r="14454" spans="52:52" x14ac:dyDescent="0.25">
      <c r="AZ14454" s="9">
        <v>4.449704142011834</v>
      </c>
    </row>
    <row r="14455" spans="52:52" x14ac:dyDescent="0.25">
      <c r="AZ14455" s="9">
        <v>3.4792899408284024</v>
      </c>
    </row>
    <row r="14456" spans="52:52" x14ac:dyDescent="0.25">
      <c r="AZ14456" s="9">
        <v>3.1005917159763308</v>
      </c>
    </row>
    <row r="14457" spans="52:52" x14ac:dyDescent="0.25">
      <c r="AZ14457" s="9">
        <v>3.3609467455621305</v>
      </c>
    </row>
    <row r="14458" spans="52:52" x14ac:dyDescent="0.25">
      <c r="AZ14458" s="9">
        <v>3.4792899408284019</v>
      </c>
    </row>
    <row r="14459" spans="52:52" x14ac:dyDescent="0.25">
      <c r="AZ14459" s="9">
        <v>3.1005917159763317</v>
      </c>
    </row>
    <row r="14460" spans="52:52" x14ac:dyDescent="0.25">
      <c r="AZ14460" s="9">
        <v>3.0532544378698225</v>
      </c>
    </row>
    <row r="14461" spans="52:52" x14ac:dyDescent="0.25">
      <c r="AZ14461" s="9">
        <v>3.1242603550295858</v>
      </c>
    </row>
    <row r="14462" spans="52:52" x14ac:dyDescent="0.25">
      <c r="AZ14462" s="9">
        <v>4.5917159763313604</v>
      </c>
    </row>
    <row r="14463" spans="52:52" x14ac:dyDescent="0.25">
      <c r="AZ14463" s="9">
        <v>1.514792899408284</v>
      </c>
    </row>
    <row r="14464" spans="52:52" x14ac:dyDescent="0.25">
      <c r="AZ14464" s="9">
        <v>3.9763313609467459</v>
      </c>
    </row>
    <row r="14465" spans="52:52" x14ac:dyDescent="0.25">
      <c r="AZ14465" s="9">
        <v>2.4852071005917162</v>
      </c>
    </row>
    <row r="14466" spans="52:52" x14ac:dyDescent="0.25">
      <c r="AZ14466" s="9">
        <v>4.449704142011834</v>
      </c>
    </row>
    <row r="14467" spans="52:52" x14ac:dyDescent="0.25">
      <c r="AZ14467" s="9">
        <v>3.4792899408284024</v>
      </c>
    </row>
    <row r="14468" spans="52:52" x14ac:dyDescent="0.25">
      <c r="AZ14468" s="9">
        <v>3.1005917159763308</v>
      </c>
    </row>
    <row r="14469" spans="52:52" x14ac:dyDescent="0.25">
      <c r="AZ14469" s="9">
        <v>3.3609467455621305</v>
      </c>
    </row>
    <row r="14470" spans="52:52" x14ac:dyDescent="0.25">
      <c r="AZ14470" s="9">
        <v>3.4792899408284019</v>
      </c>
    </row>
    <row r="14471" spans="52:52" x14ac:dyDescent="0.25">
      <c r="AZ14471" s="9">
        <v>3.1005917159763317</v>
      </c>
    </row>
    <row r="14472" spans="52:52" x14ac:dyDescent="0.25">
      <c r="AZ14472" s="9">
        <v>3.0532544378698225</v>
      </c>
    </row>
    <row r="14473" spans="52:52" x14ac:dyDescent="0.25">
      <c r="AZ14473" s="9">
        <v>3.1242603550295858</v>
      </c>
    </row>
    <row r="14474" spans="52:52" x14ac:dyDescent="0.25">
      <c r="AZ14474" s="9">
        <v>4.5917159763313604</v>
      </c>
    </row>
    <row r="14475" spans="52:52" x14ac:dyDescent="0.25">
      <c r="AZ14475" s="9">
        <v>1.514792899408284</v>
      </c>
    </row>
    <row r="14476" spans="52:52" x14ac:dyDescent="0.25">
      <c r="AZ14476" s="9">
        <v>3.9763313609467459</v>
      </c>
    </row>
    <row r="14477" spans="52:52" x14ac:dyDescent="0.25">
      <c r="AZ14477" s="9">
        <v>2.4852071005917162</v>
      </c>
    </row>
    <row r="14478" spans="52:52" x14ac:dyDescent="0.25">
      <c r="AZ14478" s="9">
        <v>4.449704142011834</v>
      </c>
    </row>
    <row r="14479" spans="52:52" x14ac:dyDescent="0.25">
      <c r="AZ14479" s="9">
        <v>3.4792899408284024</v>
      </c>
    </row>
    <row r="14480" spans="52:52" x14ac:dyDescent="0.25">
      <c r="AZ14480" s="9">
        <v>3.1005917159763308</v>
      </c>
    </row>
    <row r="14481" spans="52:52" x14ac:dyDescent="0.25">
      <c r="AZ14481" s="9">
        <v>3.3609467455621305</v>
      </c>
    </row>
    <row r="14482" spans="52:52" x14ac:dyDescent="0.25">
      <c r="AZ14482" s="9">
        <v>3.4792899408284019</v>
      </c>
    </row>
    <row r="14483" spans="52:52" x14ac:dyDescent="0.25">
      <c r="AZ14483" s="9">
        <v>3.1005917159763317</v>
      </c>
    </row>
    <row r="14484" spans="52:52" x14ac:dyDescent="0.25">
      <c r="AZ14484" s="9">
        <v>3.0532544378698225</v>
      </c>
    </row>
    <row r="14485" spans="52:52" x14ac:dyDescent="0.25">
      <c r="AZ14485" s="9">
        <v>3.1242603550295858</v>
      </c>
    </row>
    <row r="14486" spans="52:52" x14ac:dyDescent="0.25">
      <c r="AZ14486" s="9">
        <v>4.5917159763313604</v>
      </c>
    </row>
    <row r="14487" spans="52:52" x14ac:dyDescent="0.25">
      <c r="AZ14487" s="9">
        <v>1.514792899408284</v>
      </c>
    </row>
    <row r="14488" spans="52:52" x14ac:dyDescent="0.25">
      <c r="AZ14488" s="9">
        <v>3.9763313609467459</v>
      </c>
    </row>
    <row r="14489" spans="52:52" x14ac:dyDescent="0.25">
      <c r="AZ14489" s="9">
        <v>2.4852071005917162</v>
      </c>
    </row>
    <row r="14490" spans="52:52" x14ac:dyDescent="0.25">
      <c r="AZ14490" s="9">
        <v>4.449704142011834</v>
      </c>
    </row>
    <row r="14491" spans="52:52" x14ac:dyDescent="0.25">
      <c r="AZ14491" s="9">
        <v>3.4792899408284024</v>
      </c>
    </row>
    <row r="14492" spans="52:52" x14ac:dyDescent="0.25">
      <c r="AZ14492" s="9">
        <v>3.1005917159763308</v>
      </c>
    </row>
    <row r="14493" spans="52:52" x14ac:dyDescent="0.25">
      <c r="AZ14493" s="9">
        <v>3.3609467455621305</v>
      </c>
    </row>
    <row r="14494" spans="52:52" x14ac:dyDescent="0.25">
      <c r="AZ14494" s="9">
        <v>3.4792899408284019</v>
      </c>
    </row>
    <row r="14495" spans="52:52" x14ac:dyDescent="0.25">
      <c r="AZ14495" s="9">
        <v>3.1005917159763317</v>
      </c>
    </row>
    <row r="14496" spans="52:52" x14ac:dyDescent="0.25">
      <c r="AZ14496" s="9">
        <v>3.0532544378698225</v>
      </c>
    </row>
    <row r="14497" spans="52:52" x14ac:dyDescent="0.25">
      <c r="AZ14497" s="9">
        <v>3.1242603550295858</v>
      </c>
    </row>
    <row r="14498" spans="52:52" x14ac:dyDescent="0.25">
      <c r="AZ14498" s="9">
        <v>4.5917159763313604</v>
      </c>
    </row>
    <row r="14499" spans="52:52" x14ac:dyDescent="0.25">
      <c r="AZ14499" s="9">
        <v>1.514792899408284</v>
      </c>
    </row>
    <row r="14500" spans="52:52" x14ac:dyDescent="0.25">
      <c r="AZ14500" s="9">
        <v>3.9763313609467459</v>
      </c>
    </row>
    <row r="14501" spans="52:52" x14ac:dyDescent="0.25">
      <c r="AZ14501" s="9">
        <v>2.4852071005917162</v>
      </c>
    </row>
    <row r="14502" spans="52:52" x14ac:dyDescent="0.25">
      <c r="AZ14502" s="9">
        <v>4.449704142011834</v>
      </c>
    </row>
    <row r="14503" spans="52:52" x14ac:dyDescent="0.25">
      <c r="AZ14503" s="9">
        <v>3.4792899408284024</v>
      </c>
    </row>
    <row r="14504" spans="52:52" x14ac:dyDescent="0.25">
      <c r="AZ14504" s="9">
        <v>3.1005917159763308</v>
      </c>
    </row>
    <row r="14505" spans="52:52" x14ac:dyDescent="0.25">
      <c r="AZ14505" s="9">
        <v>3.3609467455621305</v>
      </c>
    </row>
    <row r="14506" spans="52:52" x14ac:dyDescent="0.25">
      <c r="AZ14506" s="9">
        <v>3.4792899408284019</v>
      </c>
    </row>
    <row r="14507" spans="52:52" x14ac:dyDescent="0.25">
      <c r="AZ14507" s="9">
        <v>3.1005917159763317</v>
      </c>
    </row>
    <row r="14508" spans="52:52" x14ac:dyDescent="0.25">
      <c r="AZ14508" s="9">
        <v>3.0532544378698225</v>
      </c>
    </row>
    <row r="14509" spans="52:52" x14ac:dyDescent="0.25">
      <c r="AZ14509" s="9">
        <v>3.1242603550295858</v>
      </c>
    </row>
    <row r="14510" spans="52:52" x14ac:dyDescent="0.25">
      <c r="AZ14510" s="9">
        <v>4.5917159763313604</v>
      </c>
    </row>
    <row r="14511" spans="52:52" x14ac:dyDescent="0.25">
      <c r="AZ14511" s="9">
        <v>1.514792899408284</v>
      </c>
    </row>
    <row r="14512" spans="52:52" x14ac:dyDescent="0.25">
      <c r="AZ14512" s="9">
        <v>3.9763313609467459</v>
      </c>
    </row>
    <row r="14513" spans="52:52" x14ac:dyDescent="0.25">
      <c r="AZ14513" s="9">
        <v>2.4852071005917162</v>
      </c>
    </row>
    <row r="14514" spans="52:52" x14ac:dyDescent="0.25">
      <c r="AZ14514" s="9">
        <v>4.449704142011834</v>
      </c>
    </row>
    <row r="14515" spans="52:52" x14ac:dyDescent="0.25">
      <c r="AZ14515" s="9">
        <v>3.4792899408284024</v>
      </c>
    </row>
    <row r="14516" spans="52:52" x14ac:dyDescent="0.25">
      <c r="AZ14516" s="9">
        <v>3.1005917159763308</v>
      </c>
    </row>
    <row r="14517" spans="52:52" x14ac:dyDescent="0.25">
      <c r="AZ14517" s="9">
        <v>3.3609467455621305</v>
      </c>
    </row>
    <row r="14518" spans="52:52" x14ac:dyDescent="0.25">
      <c r="AZ14518" s="9">
        <v>3.4792899408284019</v>
      </c>
    </row>
    <row r="14519" spans="52:52" x14ac:dyDescent="0.25">
      <c r="AZ14519" s="9">
        <v>3.1005917159763317</v>
      </c>
    </row>
    <row r="14520" spans="52:52" x14ac:dyDescent="0.25">
      <c r="AZ14520" s="9">
        <v>3.0532544378698225</v>
      </c>
    </row>
    <row r="14521" spans="52:52" x14ac:dyDescent="0.25">
      <c r="AZ14521" s="9">
        <v>3.1242603550295858</v>
      </c>
    </row>
    <row r="14522" spans="52:52" x14ac:dyDescent="0.25">
      <c r="AZ14522" s="9">
        <v>4.5917159763313604</v>
      </c>
    </row>
    <row r="14523" spans="52:52" x14ac:dyDescent="0.25">
      <c r="AZ14523" s="9">
        <v>1.514792899408284</v>
      </c>
    </row>
    <row r="14524" spans="52:52" x14ac:dyDescent="0.25">
      <c r="AZ14524" s="9">
        <v>3.9763313609467459</v>
      </c>
    </row>
    <row r="14525" spans="52:52" x14ac:dyDescent="0.25">
      <c r="AZ14525" s="9">
        <v>2.4852071005917162</v>
      </c>
    </row>
    <row r="14526" spans="52:52" x14ac:dyDescent="0.25">
      <c r="AZ14526" s="9">
        <v>4.449704142011834</v>
      </c>
    </row>
    <row r="14527" spans="52:52" x14ac:dyDescent="0.25">
      <c r="AZ14527" s="9">
        <v>3.4792899408284024</v>
      </c>
    </row>
    <row r="14528" spans="52:52" x14ac:dyDescent="0.25">
      <c r="AZ14528" s="9">
        <v>3.1005917159763308</v>
      </c>
    </row>
    <row r="14529" spans="52:52" x14ac:dyDescent="0.25">
      <c r="AZ14529" s="9">
        <v>3.3609467455621305</v>
      </c>
    </row>
    <row r="14530" spans="52:52" x14ac:dyDescent="0.25">
      <c r="AZ14530" s="9">
        <v>3.4792899408284019</v>
      </c>
    </row>
    <row r="14531" spans="52:52" x14ac:dyDescent="0.25">
      <c r="AZ14531" s="9">
        <v>3.1005917159763317</v>
      </c>
    </row>
    <row r="14532" spans="52:52" x14ac:dyDescent="0.25">
      <c r="AZ14532" s="9">
        <v>3.0532544378698225</v>
      </c>
    </row>
    <row r="14533" spans="52:52" x14ac:dyDescent="0.25">
      <c r="AZ14533" s="9">
        <v>3.1242603550295858</v>
      </c>
    </row>
    <row r="14534" spans="52:52" x14ac:dyDescent="0.25">
      <c r="AZ14534" s="9">
        <v>4.5917159763313604</v>
      </c>
    </row>
    <row r="14535" spans="52:52" x14ac:dyDescent="0.25">
      <c r="AZ14535" s="9">
        <v>1.514792899408284</v>
      </c>
    </row>
    <row r="14536" spans="52:52" x14ac:dyDescent="0.25">
      <c r="AZ14536" s="9">
        <v>3.9763313609467459</v>
      </c>
    </row>
    <row r="14537" spans="52:52" x14ac:dyDescent="0.25">
      <c r="AZ14537" s="9">
        <v>2.4852071005917162</v>
      </c>
    </row>
    <row r="14538" spans="52:52" x14ac:dyDescent="0.25">
      <c r="AZ14538" s="9">
        <v>4.449704142011834</v>
      </c>
    </row>
    <row r="14539" spans="52:52" x14ac:dyDescent="0.25">
      <c r="AZ14539" s="9">
        <v>3.4792899408284024</v>
      </c>
    </row>
    <row r="14540" spans="52:52" x14ac:dyDescent="0.25">
      <c r="AZ14540" s="9">
        <v>3.1005917159763308</v>
      </c>
    </row>
    <row r="14541" spans="52:52" x14ac:dyDescent="0.25">
      <c r="AZ14541" s="9">
        <v>3.3609467455621305</v>
      </c>
    </row>
    <row r="14542" spans="52:52" x14ac:dyDescent="0.25">
      <c r="AZ14542" s="9">
        <v>3.4792899408284019</v>
      </c>
    </row>
    <row r="14543" spans="52:52" x14ac:dyDescent="0.25">
      <c r="AZ14543" s="9">
        <v>3.1005917159763317</v>
      </c>
    </row>
    <row r="14544" spans="52:52" x14ac:dyDescent="0.25">
      <c r="AZ14544" s="9">
        <v>3.0532544378698225</v>
      </c>
    </row>
    <row r="14545" spans="52:52" x14ac:dyDescent="0.25">
      <c r="AZ14545" s="9">
        <v>3.1242603550295858</v>
      </c>
    </row>
    <row r="14546" spans="52:52" x14ac:dyDescent="0.25">
      <c r="AZ14546" s="9">
        <v>4.5917159763313604</v>
      </c>
    </row>
    <row r="14547" spans="52:52" x14ac:dyDescent="0.25">
      <c r="AZ14547" s="9">
        <v>1.514792899408284</v>
      </c>
    </row>
    <row r="14548" spans="52:52" x14ac:dyDescent="0.25">
      <c r="AZ14548" s="9">
        <v>3.9763313609467459</v>
      </c>
    </row>
    <row r="14549" spans="52:52" x14ac:dyDescent="0.25">
      <c r="AZ14549" s="9">
        <v>2.4852071005917162</v>
      </c>
    </row>
    <row r="14550" spans="52:52" x14ac:dyDescent="0.25">
      <c r="AZ14550" s="9">
        <v>4.449704142011834</v>
      </c>
    </row>
    <row r="14551" spans="52:52" x14ac:dyDescent="0.25">
      <c r="AZ14551" s="9">
        <v>3.4792899408284024</v>
      </c>
    </row>
    <row r="14552" spans="52:52" x14ac:dyDescent="0.25">
      <c r="AZ14552" s="9">
        <v>3.1005917159763308</v>
      </c>
    </row>
    <row r="14553" spans="52:52" x14ac:dyDescent="0.25">
      <c r="AZ14553" s="9">
        <v>3.3609467455621305</v>
      </c>
    </row>
    <row r="14554" spans="52:52" x14ac:dyDescent="0.25">
      <c r="AZ14554" s="9">
        <v>3.4792899408284019</v>
      </c>
    </row>
    <row r="14555" spans="52:52" x14ac:dyDescent="0.25">
      <c r="AZ14555" s="9">
        <v>3.1005917159763317</v>
      </c>
    </row>
    <row r="14556" spans="52:52" x14ac:dyDescent="0.25">
      <c r="AZ14556" s="9">
        <v>3.0532544378698225</v>
      </c>
    </row>
    <row r="14557" spans="52:52" x14ac:dyDescent="0.25">
      <c r="AZ14557" s="9">
        <v>3.1242603550295858</v>
      </c>
    </row>
    <row r="14558" spans="52:52" x14ac:dyDescent="0.25">
      <c r="AZ14558" s="9">
        <v>4.5917159763313604</v>
      </c>
    </row>
    <row r="14559" spans="52:52" x14ac:dyDescent="0.25">
      <c r="AZ14559" s="9">
        <v>1.514792899408284</v>
      </c>
    </row>
    <row r="14560" spans="52:52" x14ac:dyDescent="0.25">
      <c r="AZ14560" s="9">
        <v>3.9763313609467459</v>
      </c>
    </row>
    <row r="14561" spans="52:52" x14ac:dyDescent="0.25">
      <c r="AZ14561" s="9">
        <v>2.4852071005917162</v>
      </c>
    </row>
    <row r="14562" spans="52:52" x14ac:dyDescent="0.25">
      <c r="AZ14562" s="9">
        <v>4.449704142011834</v>
      </c>
    </row>
    <row r="14563" spans="52:52" x14ac:dyDescent="0.25">
      <c r="AZ14563" s="9">
        <v>3.4792899408284024</v>
      </c>
    </row>
    <row r="14564" spans="52:52" x14ac:dyDescent="0.25">
      <c r="AZ14564" s="9">
        <v>3.1005917159763308</v>
      </c>
    </row>
    <row r="14565" spans="52:52" x14ac:dyDescent="0.25">
      <c r="AZ14565" s="9">
        <v>3.3609467455621305</v>
      </c>
    </row>
    <row r="14566" spans="52:52" x14ac:dyDescent="0.25">
      <c r="AZ14566" s="9">
        <v>3.4792899408284019</v>
      </c>
    </row>
    <row r="14567" spans="52:52" x14ac:dyDescent="0.25">
      <c r="AZ14567" s="9">
        <v>3.1005917159763317</v>
      </c>
    </row>
    <row r="14568" spans="52:52" x14ac:dyDescent="0.25">
      <c r="AZ14568" s="9">
        <v>3.0532544378698225</v>
      </c>
    </row>
    <row r="14569" spans="52:52" x14ac:dyDescent="0.25">
      <c r="AZ14569" s="9">
        <v>3.1242603550295858</v>
      </c>
    </row>
    <row r="14570" spans="52:52" x14ac:dyDescent="0.25">
      <c r="AZ14570" s="9">
        <v>4.5917159763313604</v>
      </c>
    </row>
    <row r="14571" spans="52:52" x14ac:dyDescent="0.25">
      <c r="AZ14571" s="9">
        <v>1.514792899408284</v>
      </c>
    </row>
    <row r="14572" spans="52:52" x14ac:dyDescent="0.25">
      <c r="AZ14572" s="9">
        <v>3.9763313609467459</v>
      </c>
    </row>
    <row r="14573" spans="52:52" x14ac:dyDescent="0.25">
      <c r="AZ14573" s="9">
        <v>2.4852071005917162</v>
      </c>
    </row>
    <row r="14574" spans="52:52" x14ac:dyDescent="0.25">
      <c r="AZ14574" s="9">
        <v>4.449704142011834</v>
      </c>
    </row>
    <row r="14575" spans="52:52" x14ac:dyDescent="0.25">
      <c r="AZ14575" s="9">
        <v>3.4792899408284024</v>
      </c>
    </row>
    <row r="14576" spans="52:52" x14ac:dyDescent="0.25">
      <c r="AZ14576" s="9">
        <v>3.1005917159763308</v>
      </c>
    </row>
    <row r="14577" spans="52:52" x14ac:dyDescent="0.25">
      <c r="AZ14577" s="9">
        <v>3.3609467455621305</v>
      </c>
    </row>
    <row r="14578" spans="52:52" x14ac:dyDescent="0.25">
      <c r="AZ14578" s="9">
        <v>3.4792899408284019</v>
      </c>
    </row>
    <row r="14579" spans="52:52" x14ac:dyDescent="0.25">
      <c r="AZ14579" s="9">
        <v>3.1005917159763317</v>
      </c>
    </row>
    <row r="14580" spans="52:52" x14ac:dyDescent="0.25">
      <c r="AZ14580" s="9">
        <v>3.0532544378698225</v>
      </c>
    </row>
    <row r="14581" spans="52:52" x14ac:dyDescent="0.25">
      <c r="AZ14581" s="9">
        <v>3.1242603550295858</v>
      </c>
    </row>
    <row r="14582" spans="52:52" x14ac:dyDescent="0.25">
      <c r="AZ14582" s="9">
        <v>4.5917159763313604</v>
      </c>
    </row>
    <row r="14583" spans="52:52" x14ac:dyDescent="0.25">
      <c r="AZ14583" s="9">
        <v>1.514792899408284</v>
      </c>
    </row>
    <row r="14584" spans="52:52" x14ac:dyDescent="0.25">
      <c r="AZ14584" s="9">
        <v>3.9763313609467459</v>
      </c>
    </row>
    <row r="14585" spans="52:52" x14ac:dyDescent="0.25">
      <c r="AZ14585" s="9">
        <v>2.4852071005917162</v>
      </c>
    </row>
    <row r="14586" spans="52:52" x14ac:dyDescent="0.25">
      <c r="AZ14586" s="9">
        <v>4.449704142011834</v>
      </c>
    </row>
    <row r="14587" spans="52:52" x14ac:dyDescent="0.25">
      <c r="AZ14587" s="9">
        <v>3.4792899408284024</v>
      </c>
    </row>
    <row r="14588" spans="52:52" x14ac:dyDescent="0.25">
      <c r="AZ14588" s="9">
        <v>3.1005917159763308</v>
      </c>
    </row>
    <row r="14589" spans="52:52" x14ac:dyDescent="0.25">
      <c r="AZ14589" s="9">
        <v>3.3609467455621305</v>
      </c>
    </row>
    <row r="14590" spans="52:52" x14ac:dyDescent="0.25">
      <c r="AZ14590" s="9">
        <v>3.4792899408284019</v>
      </c>
    </row>
    <row r="14591" spans="52:52" x14ac:dyDescent="0.25">
      <c r="AZ14591" s="9">
        <v>3.1005917159763317</v>
      </c>
    </row>
    <row r="14592" spans="52:52" x14ac:dyDescent="0.25">
      <c r="AZ14592" s="9">
        <v>3.0532544378698225</v>
      </c>
    </row>
    <row r="14593" spans="52:52" x14ac:dyDescent="0.25">
      <c r="AZ14593" s="9">
        <v>3.1242603550295858</v>
      </c>
    </row>
    <row r="14594" spans="52:52" x14ac:dyDescent="0.25">
      <c r="AZ14594" s="9">
        <v>4.5917159763313604</v>
      </c>
    </row>
    <row r="14595" spans="52:52" x14ac:dyDescent="0.25">
      <c r="AZ14595" s="9">
        <v>1.514792899408284</v>
      </c>
    </row>
    <row r="14596" spans="52:52" x14ac:dyDescent="0.25">
      <c r="AZ14596" s="9">
        <v>3.9763313609467459</v>
      </c>
    </row>
    <row r="14597" spans="52:52" x14ac:dyDescent="0.25">
      <c r="AZ14597" s="9">
        <v>2.4852071005917162</v>
      </c>
    </row>
    <row r="14598" spans="52:52" x14ac:dyDescent="0.25">
      <c r="AZ14598" s="9">
        <v>4.449704142011834</v>
      </c>
    </row>
    <row r="14599" spans="52:52" x14ac:dyDescent="0.25">
      <c r="AZ14599" s="9">
        <v>3.4792899408284024</v>
      </c>
    </row>
    <row r="14600" spans="52:52" x14ac:dyDescent="0.25">
      <c r="AZ14600" s="9">
        <v>3.1005917159763308</v>
      </c>
    </row>
    <row r="14601" spans="52:52" x14ac:dyDescent="0.25">
      <c r="AZ14601" s="9">
        <v>3.3609467455621305</v>
      </c>
    </row>
    <row r="14602" spans="52:52" x14ac:dyDescent="0.25">
      <c r="AZ14602" s="9">
        <v>3.4792899408284019</v>
      </c>
    </row>
    <row r="14603" spans="52:52" x14ac:dyDescent="0.25">
      <c r="AZ14603" s="9">
        <v>3.1005917159763317</v>
      </c>
    </row>
    <row r="14604" spans="52:52" x14ac:dyDescent="0.25">
      <c r="AZ14604" s="9">
        <v>3.0532544378698225</v>
      </c>
    </row>
    <row r="14605" spans="52:52" x14ac:dyDescent="0.25">
      <c r="AZ14605" s="9">
        <v>3.1242603550295858</v>
      </c>
    </row>
    <row r="14606" spans="52:52" x14ac:dyDescent="0.25">
      <c r="AZ14606" s="9">
        <v>4.5917159763313604</v>
      </c>
    </row>
    <row r="14607" spans="52:52" x14ac:dyDescent="0.25">
      <c r="AZ14607" s="9">
        <v>1.514792899408284</v>
      </c>
    </row>
    <row r="14608" spans="52:52" x14ac:dyDescent="0.25">
      <c r="AZ14608" s="9">
        <v>3.9763313609467459</v>
      </c>
    </row>
    <row r="14609" spans="52:52" x14ac:dyDescent="0.25">
      <c r="AZ14609" s="9">
        <v>2.4852071005917162</v>
      </c>
    </row>
    <row r="14610" spans="52:52" x14ac:dyDescent="0.25">
      <c r="AZ14610" s="9">
        <v>4.449704142011834</v>
      </c>
    </row>
    <row r="14611" spans="52:52" x14ac:dyDescent="0.25">
      <c r="AZ14611" s="9">
        <v>3.4792899408284024</v>
      </c>
    </row>
    <row r="14612" spans="52:52" x14ac:dyDescent="0.25">
      <c r="AZ14612" s="9">
        <v>3.1005917159763308</v>
      </c>
    </row>
    <row r="14613" spans="52:52" x14ac:dyDescent="0.25">
      <c r="AZ14613" s="9">
        <v>3.3609467455621305</v>
      </c>
    </row>
    <row r="14614" spans="52:52" x14ac:dyDescent="0.25">
      <c r="AZ14614" s="9">
        <v>3.4792899408284019</v>
      </c>
    </row>
    <row r="14615" spans="52:52" x14ac:dyDescent="0.25">
      <c r="AZ14615" s="9">
        <v>3.1005917159763317</v>
      </c>
    </row>
    <row r="14616" spans="52:52" x14ac:dyDescent="0.25">
      <c r="AZ14616" s="9">
        <v>3.0532544378698225</v>
      </c>
    </row>
    <row r="14617" spans="52:52" x14ac:dyDescent="0.25">
      <c r="AZ14617" s="9">
        <v>3.1242603550295858</v>
      </c>
    </row>
    <row r="14618" spans="52:52" x14ac:dyDescent="0.25">
      <c r="AZ14618" s="9">
        <v>4.5917159763313604</v>
      </c>
    </row>
    <row r="14619" spans="52:52" x14ac:dyDescent="0.25">
      <c r="AZ14619" s="9">
        <v>1.514792899408284</v>
      </c>
    </row>
    <row r="14620" spans="52:52" x14ac:dyDescent="0.25">
      <c r="AZ14620" s="9">
        <v>3.9763313609467459</v>
      </c>
    </row>
    <row r="14621" spans="52:52" x14ac:dyDescent="0.25">
      <c r="AZ14621" s="9">
        <v>2.4852071005917162</v>
      </c>
    </row>
    <row r="14622" spans="52:52" x14ac:dyDescent="0.25">
      <c r="AZ14622" s="9">
        <v>4.449704142011834</v>
      </c>
    </row>
    <row r="14623" spans="52:52" x14ac:dyDescent="0.25">
      <c r="AZ14623" s="9">
        <v>3.4792899408284024</v>
      </c>
    </row>
    <row r="14624" spans="52:52" x14ac:dyDescent="0.25">
      <c r="AZ14624" s="9">
        <v>3.1005917159763308</v>
      </c>
    </row>
    <row r="14625" spans="52:52" x14ac:dyDescent="0.25">
      <c r="AZ14625" s="9">
        <v>3.3609467455621305</v>
      </c>
    </row>
    <row r="14626" spans="52:52" x14ac:dyDescent="0.25">
      <c r="AZ14626" s="9">
        <v>3.4792899408284019</v>
      </c>
    </row>
    <row r="14627" spans="52:52" x14ac:dyDescent="0.25">
      <c r="AZ14627" s="9">
        <v>3.1005917159763317</v>
      </c>
    </row>
    <row r="14628" spans="52:52" x14ac:dyDescent="0.25">
      <c r="AZ14628" s="9">
        <v>3.0532544378698225</v>
      </c>
    </row>
    <row r="14629" spans="52:52" x14ac:dyDescent="0.25">
      <c r="AZ14629" s="9">
        <v>3.1242603550295858</v>
      </c>
    </row>
    <row r="14630" spans="52:52" x14ac:dyDescent="0.25">
      <c r="AZ14630" s="9">
        <v>4.5917159763313604</v>
      </c>
    </row>
    <row r="14631" spans="52:52" x14ac:dyDescent="0.25">
      <c r="AZ14631" s="9">
        <v>1.514792899408284</v>
      </c>
    </row>
    <row r="14632" spans="52:52" x14ac:dyDescent="0.25">
      <c r="AZ14632" s="9">
        <v>3.9763313609467459</v>
      </c>
    </row>
    <row r="14633" spans="52:52" x14ac:dyDescent="0.25">
      <c r="AZ14633" s="9">
        <v>2.4852071005917162</v>
      </c>
    </row>
    <row r="14634" spans="52:52" x14ac:dyDescent="0.25">
      <c r="AZ14634" s="9">
        <v>4.449704142011834</v>
      </c>
    </row>
    <row r="14635" spans="52:52" x14ac:dyDescent="0.25">
      <c r="AZ14635" s="9">
        <v>3.4792899408284024</v>
      </c>
    </row>
    <row r="14636" spans="52:52" x14ac:dyDescent="0.25">
      <c r="AZ14636" s="9">
        <v>3.1005917159763308</v>
      </c>
    </row>
    <row r="14637" spans="52:52" x14ac:dyDescent="0.25">
      <c r="AZ14637" s="9">
        <v>3.3609467455621305</v>
      </c>
    </row>
    <row r="14638" spans="52:52" x14ac:dyDescent="0.25">
      <c r="AZ14638" s="9">
        <v>3.4792899408284019</v>
      </c>
    </row>
    <row r="14639" spans="52:52" x14ac:dyDescent="0.25">
      <c r="AZ14639" s="9">
        <v>3.1005917159763317</v>
      </c>
    </row>
    <row r="14640" spans="52:52" x14ac:dyDescent="0.25">
      <c r="AZ14640" s="9">
        <v>3.0532544378698225</v>
      </c>
    </row>
    <row r="14641" spans="52:52" x14ac:dyDescent="0.25">
      <c r="AZ14641" s="9">
        <v>3.1242603550295858</v>
      </c>
    </row>
    <row r="14642" spans="52:52" x14ac:dyDescent="0.25">
      <c r="AZ14642" s="9">
        <v>4.5917159763313604</v>
      </c>
    </row>
    <row r="14643" spans="52:52" x14ac:dyDescent="0.25">
      <c r="AZ14643" s="9">
        <v>1.514792899408284</v>
      </c>
    </row>
    <row r="14644" spans="52:52" x14ac:dyDescent="0.25">
      <c r="AZ14644" s="9">
        <v>3.9763313609467459</v>
      </c>
    </row>
    <row r="14645" spans="52:52" x14ac:dyDescent="0.25">
      <c r="AZ14645" s="9">
        <v>2.4852071005917162</v>
      </c>
    </row>
    <row r="14646" spans="52:52" x14ac:dyDescent="0.25">
      <c r="AZ14646" s="9">
        <v>4.449704142011834</v>
      </c>
    </row>
    <row r="14647" spans="52:52" x14ac:dyDescent="0.25">
      <c r="AZ14647" s="9">
        <v>3.4792899408284024</v>
      </c>
    </row>
    <row r="14648" spans="52:52" x14ac:dyDescent="0.25">
      <c r="AZ14648" s="9">
        <v>3.1005917159763308</v>
      </c>
    </row>
    <row r="14649" spans="52:52" x14ac:dyDescent="0.25">
      <c r="AZ14649" s="9">
        <v>3.3609467455621305</v>
      </c>
    </row>
    <row r="14650" spans="52:52" x14ac:dyDescent="0.25">
      <c r="AZ14650" s="9">
        <v>3.4792899408284019</v>
      </c>
    </row>
    <row r="14651" spans="52:52" x14ac:dyDescent="0.25">
      <c r="AZ14651" s="9">
        <v>3.1005917159763317</v>
      </c>
    </row>
    <row r="14652" spans="52:52" x14ac:dyDescent="0.25">
      <c r="AZ14652" s="9">
        <v>3.0532544378698225</v>
      </c>
    </row>
    <row r="14653" spans="52:52" x14ac:dyDescent="0.25">
      <c r="AZ14653" s="9">
        <v>3.1242603550295858</v>
      </c>
    </row>
    <row r="14654" spans="52:52" x14ac:dyDescent="0.25">
      <c r="AZ14654" s="9">
        <v>4.5917159763313604</v>
      </c>
    </row>
    <row r="14655" spans="52:52" x14ac:dyDescent="0.25">
      <c r="AZ14655" s="9">
        <v>1.514792899408284</v>
      </c>
    </row>
    <row r="14656" spans="52:52" x14ac:dyDescent="0.25">
      <c r="AZ14656" s="9">
        <v>3.9763313609467459</v>
      </c>
    </row>
    <row r="14657" spans="52:52" x14ac:dyDescent="0.25">
      <c r="AZ14657" s="9">
        <v>2.4852071005917162</v>
      </c>
    </row>
    <row r="14658" spans="52:52" x14ac:dyDescent="0.25">
      <c r="AZ14658" s="9">
        <v>4.449704142011834</v>
      </c>
    </row>
    <row r="14659" spans="52:52" x14ac:dyDescent="0.25">
      <c r="AZ14659" s="9">
        <v>3.4792899408284024</v>
      </c>
    </row>
    <row r="14660" spans="52:52" x14ac:dyDescent="0.25">
      <c r="AZ14660" s="9">
        <v>3.1005917159763308</v>
      </c>
    </row>
    <row r="14661" spans="52:52" x14ac:dyDescent="0.25">
      <c r="AZ14661" s="9">
        <v>3.3609467455621305</v>
      </c>
    </row>
    <row r="14662" spans="52:52" x14ac:dyDescent="0.25">
      <c r="AZ14662" s="9">
        <v>3.4792899408284019</v>
      </c>
    </row>
    <row r="14663" spans="52:52" x14ac:dyDescent="0.25">
      <c r="AZ14663" s="9">
        <v>3.1005917159763317</v>
      </c>
    </row>
    <row r="14664" spans="52:52" x14ac:dyDescent="0.25">
      <c r="AZ14664" s="9">
        <v>3.0532544378698225</v>
      </c>
    </row>
    <row r="14665" spans="52:52" x14ac:dyDescent="0.25">
      <c r="AZ14665" s="9">
        <v>3.1242603550295858</v>
      </c>
    </row>
    <row r="14666" spans="52:52" x14ac:dyDescent="0.25">
      <c r="AZ14666" s="9">
        <v>4.5917159763313604</v>
      </c>
    </row>
    <row r="14667" spans="52:52" x14ac:dyDescent="0.25">
      <c r="AZ14667" s="9">
        <v>1.514792899408284</v>
      </c>
    </row>
    <row r="14668" spans="52:52" x14ac:dyDescent="0.25">
      <c r="AZ14668" s="9">
        <v>3.9763313609467459</v>
      </c>
    </row>
    <row r="14669" spans="52:52" x14ac:dyDescent="0.25">
      <c r="AZ14669" s="9">
        <v>2.4852071005917162</v>
      </c>
    </row>
    <row r="14670" spans="52:52" x14ac:dyDescent="0.25">
      <c r="AZ14670" s="9">
        <v>4.449704142011834</v>
      </c>
    </row>
    <row r="14671" spans="52:52" x14ac:dyDescent="0.25">
      <c r="AZ14671" s="9">
        <v>3.4792899408284024</v>
      </c>
    </row>
    <row r="14672" spans="52:52" x14ac:dyDescent="0.25">
      <c r="AZ14672" s="9">
        <v>3.1005917159763308</v>
      </c>
    </row>
    <row r="14673" spans="52:52" x14ac:dyDescent="0.25">
      <c r="AZ14673" s="9">
        <v>3.3609467455621305</v>
      </c>
    </row>
    <row r="14674" spans="52:52" x14ac:dyDescent="0.25">
      <c r="AZ14674" s="9">
        <v>3.4792899408284019</v>
      </c>
    </row>
    <row r="14675" spans="52:52" x14ac:dyDescent="0.25">
      <c r="AZ14675" s="9">
        <v>3.1005917159763317</v>
      </c>
    </row>
    <row r="14676" spans="52:52" x14ac:dyDescent="0.25">
      <c r="AZ14676" s="9">
        <v>3.0532544378698225</v>
      </c>
    </row>
    <row r="14677" spans="52:52" x14ac:dyDescent="0.25">
      <c r="AZ14677" s="9">
        <v>3.1242603550295858</v>
      </c>
    </row>
    <row r="14678" spans="52:52" x14ac:dyDescent="0.25">
      <c r="AZ14678" s="9">
        <v>4.5917159763313604</v>
      </c>
    </row>
    <row r="14679" spans="52:52" x14ac:dyDescent="0.25">
      <c r="AZ14679" s="9">
        <v>1.514792899408284</v>
      </c>
    </row>
    <row r="14680" spans="52:52" x14ac:dyDescent="0.25">
      <c r="AZ14680" s="9">
        <v>3.9763313609467459</v>
      </c>
    </row>
    <row r="14681" spans="52:52" x14ac:dyDescent="0.25">
      <c r="AZ14681" s="9">
        <v>2.4852071005917162</v>
      </c>
    </row>
    <row r="14682" spans="52:52" x14ac:dyDescent="0.25">
      <c r="AZ14682" s="9">
        <v>4.449704142011834</v>
      </c>
    </row>
    <row r="14683" spans="52:52" x14ac:dyDescent="0.25">
      <c r="AZ14683" s="9">
        <v>3.4792899408284024</v>
      </c>
    </row>
    <row r="14684" spans="52:52" x14ac:dyDescent="0.25">
      <c r="AZ14684" s="9">
        <v>3.1005917159763308</v>
      </c>
    </row>
    <row r="14685" spans="52:52" x14ac:dyDescent="0.25">
      <c r="AZ14685" s="9">
        <v>3.3609467455621305</v>
      </c>
    </row>
    <row r="14686" spans="52:52" x14ac:dyDescent="0.25">
      <c r="AZ14686" s="9">
        <v>3.4792899408284019</v>
      </c>
    </row>
    <row r="14687" spans="52:52" x14ac:dyDescent="0.25">
      <c r="AZ14687" s="9">
        <v>3.1005917159763317</v>
      </c>
    </row>
    <row r="14688" spans="52:52" x14ac:dyDescent="0.25">
      <c r="AZ14688" s="9">
        <v>3.0532544378698225</v>
      </c>
    </row>
    <row r="14689" spans="52:52" x14ac:dyDescent="0.25">
      <c r="AZ14689" s="9">
        <v>3.1242603550295858</v>
      </c>
    </row>
    <row r="14690" spans="52:52" x14ac:dyDescent="0.25">
      <c r="AZ14690" s="9">
        <v>4.5917159763313604</v>
      </c>
    </row>
    <row r="14691" spans="52:52" x14ac:dyDescent="0.25">
      <c r="AZ14691" s="9">
        <v>1.514792899408284</v>
      </c>
    </row>
    <row r="14692" spans="52:52" x14ac:dyDescent="0.25">
      <c r="AZ14692" s="9">
        <v>3.9763313609467459</v>
      </c>
    </row>
    <row r="14693" spans="52:52" x14ac:dyDescent="0.25">
      <c r="AZ14693" s="9">
        <v>2.4852071005917162</v>
      </c>
    </row>
    <row r="14694" spans="52:52" x14ac:dyDescent="0.25">
      <c r="AZ14694" s="9">
        <v>4.449704142011834</v>
      </c>
    </row>
    <row r="14695" spans="52:52" x14ac:dyDescent="0.25">
      <c r="AZ14695" s="9">
        <v>3.4792899408284024</v>
      </c>
    </row>
    <row r="14696" spans="52:52" x14ac:dyDescent="0.25">
      <c r="AZ14696" s="9">
        <v>3.1005917159763308</v>
      </c>
    </row>
    <row r="14697" spans="52:52" x14ac:dyDescent="0.25">
      <c r="AZ14697" s="9">
        <v>3.3609467455621305</v>
      </c>
    </row>
    <row r="14698" spans="52:52" x14ac:dyDescent="0.25">
      <c r="AZ14698" s="9">
        <v>3.4792899408284019</v>
      </c>
    </row>
    <row r="14699" spans="52:52" x14ac:dyDescent="0.25">
      <c r="AZ14699" s="9">
        <v>3.1005917159763317</v>
      </c>
    </row>
    <row r="14700" spans="52:52" x14ac:dyDescent="0.25">
      <c r="AZ14700" s="9">
        <v>3.0532544378698225</v>
      </c>
    </row>
    <row r="14701" spans="52:52" x14ac:dyDescent="0.25">
      <c r="AZ14701" s="9">
        <v>3.1242603550295858</v>
      </c>
    </row>
    <row r="14702" spans="52:52" x14ac:dyDescent="0.25">
      <c r="AZ14702" s="9">
        <v>4.5917159763313604</v>
      </c>
    </row>
    <row r="14703" spans="52:52" x14ac:dyDescent="0.25">
      <c r="AZ14703" s="9">
        <v>1.514792899408284</v>
      </c>
    </row>
    <row r="14704" spans="52:52" x14ac:dyDescent="0.25">
      <c r="AZ14704" s="9">
        <v>3.9763313609467459</v>
      </c>
    </row>
    <row r="14705" spans="52:52" x14ac:dyDescent="0.25">
      <c r="AZ14705" s="9">
        <v>2.4852071005917162</v>
      </c>
    </row>
    <row r="14706" spans="52:52" x14ac:dyDescent="0.25">
      <c r="AZ14706" s="9">
        <v>4.449704142011834</v>
      </c>
    </row>
    <row r="14707" spans="52:52" x14ac:dyDescent="0.25">
      <c r="AZ14707" s="9">
        <v>3.4792899408284024</v>
      </c>
    </row>
    <row r="14708" spans="52:52" x14ac:dyDescent="0.25">
      <c r="AZ14708" s="9">
        <v>3.1005917159763308</v>
      </c>
    </row>
    <row r="14709" spans="52:52" x14ac:dyDescent="0.25">
      <c r="AZ14709" s="9">
        <v>3.3609467455621305</v>
      </c>
    </row>
    <row r="14710" spans="52:52" x14ac:dyDescent="0.25">
      <c r="AZ14710" s="9">
        <v>3.4792899408284019</v>
      </c>
    </row>
    <row r="14711" spans="52:52" x14ac:dyDescent="0.25">
      <c r="AZ14711" s="9">
        <v>3.1005917159763317</v>
      </c>
    </row>
    <row r="14712" spans="52:52" x14ac:dyDescent="0.25">
      <c r="AZ14712" s="9">
        <v>3.0532544378698225</v>
      </c>
    </row>
    <row r="14713" spans="52:52" x14ac:dyDescent="0.25">
      <c r="AZ14713" s="9">
        <v>3.1242603550295858</v>
      </c>
    </row>
    <row r="14714" spans="52:52" x14ac:dyDescent="0.25">
      <c r="AZ14714" s="9">
        <v>4.5917159763313604</v>
      </c>
    </row>
    <row r="14715" spans="52:52" x14ac:dyDescent="0.25">
      <c r="AZ14715" s="9">
        <v>1.514792899408284</v>
      </c>
    </row>
    <row r="14716" spans="52:52" x14ac:dyDescent="0.25">
      <c r="AZ14716" s="9">
        <v>3.9763313609467459</v>
      </c>
    </row>
    <row r="14717" spans="52:52" x14ac:dyDescent="0.25">
      <c r="AZ14717" s="9">
        <v>2.4852071005917162</v>
      </c>
    </row>
    <row r="14718" spans="52:52" x14ac:dyDescent="0.25">
      <c r="AZ14718" s="9">
        <v>4.449704142011834</v>
      </c>
    </row>
    <row r="14719" spans="52:52" x14ac:dyDescent="0.25">
      <c r="AZ14719" s="9">
        <v>3.4792899408284024</v>
      </c>
    </row>
    <row r="14720" spans="52:52" x14ac:dyDescent="0.25">
      <c r="AZ14720" s="9">
        <v>3.1005917159763308</v>
      </c>
    </row>
    <row r="14721" spans="52:52" x14ac:dyDescent="0.25">
      <c r="AZ14721" s="9">
        <v>3.3609467455621305</v>
      </c>
    </row>
    <row r="14722" spans="52:52" x14ac:dyDescent="0.25">
      <c r="AZ14722" s="9">
        <v>3.4792899408284019</v>
      </c>
    </row>
    <row r="14723" spans="52:52" x14ac:dyDescent="0.25">
      <c r="AZ14723" s="9">
        <v>3.1005917159763317</v>
      </c>
    </row>
    <row r="14724" spans="52:52" x14ac:dyDescent="0.25">
      <c r="AZ14724" s="9">
        <v>3.0532544378698225</v>
      </c>
    </row>
    <row r="14725" spans="52:52" x14ac:dyDescent="0.25">
      <c r="AZ14725" s="9">
        <v>3.1242603550295858</v>
      </c>
    </row>
    <row r="14726" spans="52:52" x14ac:dyDescent="0.25">
      <c r="AZ14726" s="9">
        <v>4.5917159763313604</v>
      </c>
    </row>
    <row r="14727" spans="52:52" x14ac:dyDescent="0.25">
      <c r="AZ14727" s="9">
        <v>1.514792899408284</v>
      </c>
    </row>
    <row r="14728" spans="52:52" x14ac:dyDescent="0.25">
      <c r="AZ14728" s="9">
        <v>3.9763313609467459</v>
      </c>
    </row>
    <row r="14729" spans="52:52" x14ac:dyDescent="0.25">
      <c r="AZ14729" s="9">
        <v>2.4852071005917162</v>
      </c>
    </row>
    <row r="14730" spans="52:52" x14ac:dyDescent="0.25">
      <c r="AZ14730" s="9">
        <v>4.449704142011834</v>
      </c>
    </row>
    <row r="14731" spans="52:52" x14ac:dyDescent="0.25">
      <c r="AZ14731" s="9">
        <v>3.4792899408284024</v>
      </c>
    </row>
    <row r="14732" spans="52:52" x14ac:dyDescent="0.25">
      <c r="AZ14732" s="9">
        <v>3.1005917159763308</v>
      </c>
    </row>
    <row r="14733" spans="52:52" x14ac:dyDescent="0.25">
      <c r="AZ14733" s="9">
        <v>3.3609467455621305</v>
      </c>
    </row>
    <row r="14734" spans="52:52" x14ac:dyDescent="0.25">
      <c r="AZ14734" s="9">
        <v>3.4792899408284019</v>
      </c>
    </row>
    <row r="14735" spans="52:52" x14ac:dyDescent="0.25">
      <c r="AZ14735" s="9">
        <v>3.1005917159763317</v>
      </c>
    </row>
    <row r="14736" spans="52:52" x14ac:dyDescent="0.25">
      <c r="AZ14736" s="9">
        <v>3.0532544378698225</v>
      </c>
    </row>
    <row r="14737" spans="52:52" x14ac:dyDescent="0.25">
      <c r="AZ14737" s="9">
        <v>3.1242603550295858</v>
      </c>
    </row>
    <row r="14738" spans="52:52" x14ac:dyDescent="0.25">
      <c r="AZ14738" s="9">
        <v>4.5917159763313604</v>
      </c>
    </row>
    <row r="14739" spans="52:52" x14ac:dyDescent="0.25">
      <c r="AZ14739" s="9">
        <v>1.514792899408284</v>
      </c>
    </row>
    <row r="14740" spans="52:52" x14ac:dyDescent="0.25">
      <c r="AZ14740" s="9">
        <v>3.9763313609467459</v>
      </c>
    </row>
    <row r="14741" spans="52:52" x14ac:dyDescent="0.25">
      <c r="AZ14741" s="9">
        <v>2.4852071005917162</v>
      </c>
    </row>
    <row r="14742" spans="52:52" x14ac:dyDescent="0.25">
      <c r="AZ14742" s="9">
        <v>4.449704142011834</v>
      </c>
    </row>
    <row r="14743" spans="52:52" x14ac:dyDescent="0.25">
      <c r="AZ14743" s="9">
        <v>3.4792899408284024</v>
      </c>
    </row>
    <row r="14744" spans="52:52" x14ac:dyDescent="0.25">
      <c r="AZ14744" s="9">
        <v>3.1005917159763308</v>
      </c>
    </row>
    <row r="14745" spans="52:52" x14ac:dyDescent="0.25">
      <c r="AZ14745" s="9">
        <v>3.3609467455621305</v>
      </c>
    </row>
    <row r="14746" spans="52:52" x14ac:dyDescent="0.25">
      <c r="AZ14746" s="9">
        <v>3.4792899408284019</v>
      </c>
    </row>
    <row r="14747" spans="52:52" x14ac:dyDescent="0.25">
      <c r="AZ14747" s="9">
        <v>3.1005917159763317</v>
      </c>
    </row>
    <row r="14748" spans="52:52" x14ac:dyDescent="0.25">
      <c r="AZ14748" s="9">
        <v>3.0532544378698225</v>
      </c>
    </row>
    <row r="14749" spans="52:52" x14ac:dyDescent="0.25">
      <c r="AZ14749" s="9">
        <v>3.1242603550295858</v>
      </c>
    </row>
    <row r="14750" spans="52:52" x14ac:dyDescent="0.25">
      <c r="AZ14750" s="9">
        <v>4.5917159763313604</v>
      </c>
    </row>
    <row r="14751" spans="52:52" x14ac:dyDescent="0.25">
      <c r="AZ14751" s="9">
        <v>1.514792899408284</v>
      </c>
    </row>
    <row r="14752" spans="52:52" x14ac:dyDescent="0.25">
      <c r="AZ14752" s="9">
        <v>3.9763313609467459</v>
      </c>
    </row>
    <row r="14753" spans="52:52" x14ac:dyDescent="0.25">
      <c r="AZ14753" s="9">
        <v>2.4852071005917162</v>
      </c>
    </row>
    <row r="14754" spans="52:52" x14ac:dyDescent="0.25">
      <c r="AZ14754" s="9">
        <v>4.449704142011834</v>
      </c>
    </row>
    <row r="14755" spans="52:52" x14ac:dyDescent="0.25">
      <c r="AZ14755" s="9">
        <v>3.4792899408284024</v>
      </c>
    </row>
    <row r="14756" spans="52:52" x14ac:dyDescent="0.25">
      <c r="AZ14756" s="9">
        <v>3.1005917159763308</v>
      </c>
    </row>
    <row r="14757" spans="52:52" x14ac:dyDescent="0.25">
      <c r="AZ14757" s="9">
        <v>3.3609467455621305</v>
      </c>
    </row>
    <row r="14758" spans="52:52" x14ac:dyDescent="0.25">
      <c r="AZ14758" s="9">
        <v>3.4792899408284019</v>
      </c>
    </row>
    <row r="14759" spans="52:52" x14ac:dyDescent="0.25">
      <c r="AZ14759" s="9">
        <v>3.1005917159763317</v>
      </c>
    </row>
    <row r="14760" spans="52:52" x14ac:dyDescent="0.25">
      <c r="AZ14760" s="9">
        <v>3.0532544378698225</v>
      </c>
    </row>
    <row r="14761" spans="52:52" x14ac:dyDescent="0.25">
      <c r="AZ14761" s="9">
        <v>3.1242603550295858</v>
      </c>
    </row>
    <row r="14762" spans="52:52" x14ac:dyDescent="0.25">
      <c r="AZ14762" s="9">
        <v>4.5917159763313604</v>
      </c>
    </row>
    <row r="14763" spans="52:52" x14ac:dyDescent="0.25">
      <c r="AZ14763" s="9">
        <v>1.514792899408284</v>
      </c>
    </row>
    <row r="14764" spans="52:52" x14ac:dyDescent="0.25">
      <c r="AZ14764" s="9">
        <v>3.9763313609467459</v>
      </c>
    </row>
    <row r="14765" spans="52:52" x14ac:dyDescent="0.25">
      <c r="AZ14765" s="9">
        <v>2.4852071005917162</v>
      </c>
    </row>
    <row r="14766" spans="52:52" x14ac:dyDescent="0.25">
      <c r="AZ14766" s="9">
        <v>4.449704142011834</v>
      </c>
    </row>
    <row r="14767" spans="52:52" x14ac:dyDescent="0.25">
      <c r="AZ14767" s="9">
        <v>3.4792899408284024</v>
      </c>
    </row>
    <row r="14768" spans="52:52" x14ac:dyDescent="0.25">
      <c r="AZ14768" s="9">
        <v>3.1005917159763308</v>
      </c>
    </row>
    <row r="14769" spans="52:52" x14ac:dyDescent="0.25">
      <c r="AZ14769" s="9">
        <v>3.3609467455621305</v>
      </c>
    </row>
    <row r="14770" spans="52:52" x14ac:dyDescent="0.25">
      <c r="AZ14770" s="9">
        <v>3.4792899408284019</v>
      </c>
    </row>
    <row r="14771" spans="52:52" x14ac:dyDescent="0.25">
      <c r="AZ14771" s="9">
        <v>3.1005917159763317</v>
      </c>
    </row>
    <row r="14772" spans="52:52" x14ac:dyDescent="0.25">
      <c r="AZ14772" s="9">
        <v>3.0532544378698225</v>
      </c>
    </row>
    <row r="14773" spans="52:52" x14ac:dyDescent="0.25">
      <c r="AZ14773" s="9">
        <v>3.1242603550295858</v>
      </c>
    </row>
    <row r="14774" spans="52:52" x14ac:dyDescent="0.25">
      <c r="AZ14774" s="9">
        <v>4.5917159763313604</v>
      </c>
    </row>
    <row r="14775" spans="52:52" x14ac:dyDescent="0.25">
      <c r="AZ14775" s="9">
        <v>1.514792899408284</v>
      </c>
    </row>
    <row r="14776" spans="52:52" x14ac:dyDescent="0.25">
      <c r="AZ14776" s="9">
        <v>3.9763313609467459</v>
      </c>
    </row>
    <row r="14777" spans="52:52" x14ac:dyDescent="0.25">
      <c r="AZ14777" s="9">
        <v>2.4852071005917162</v>
      </c>
    </row>
    <row r="14778" spans="52:52" x14ac:dyDescent="0.25">
      <c r="AZ14778" s="9">
        <v>4.449704142011834</v>
      </c>
    </row>
    <row r="14779" spans="52:52" x14ac:dyDescent="0.25">
      <c r="AZ14779" s="9">
        <v>3.4792899408284024</v>
      </c>
    </row>
    <row r="14780" spans="52:52" x14ac:dyDescent="0.25">
      <c r="AZ14780" s="9">
        <v>3.1005917159763308</v>
      </c>
    </row>
    <row r="14781" spans="52:52" x14ac:dyDescent="0.25">
      <c r="AZ14781" s="9">
        <v>3.3609467455621305</v>
      </c>
    </row>
    <row r="14782" spans="52:52" x14ac:dyDescent="0.25">
      <c r="AZ14782" s="9">
        <v>3.4792899408284019</v>
      </c>
    </row>
    <row r="14783" spans="52:52" x14ac:dyDescent="0.25">
      <c r="AZ14783" s="9">
        <v>3.1005917159763317</v>
      </c>
    </row>
    <row r="14784" spans="52:52" x14ac:dyDescent="0.25">
      <c r="AZ14784" s="9">
        <v>3.0532544378698225</v>
      </c>
    </row>
    <row r="14785" spans="52:52" x14ac:dyDescent="0.25">
      <c r="AZ14785" s="9">
        <v>3.1242603550295858</v>
      </c>
    </row>
    <row r="14786" spans="52:52" x14ac:dyDescent="0.25">
      <c r="AZ14786" s="9">
        <v>4.5917159763313604</v>
      </c>
    </row>
    <row r="14787" spans="52:52" x14ac:dyDescent="0.25">
      <c r="AZ14787" s="9">
        <v>1.514792899408284</v>
      </c>
    </row>
    <row r="14788" spans="52:52" x14ac:dyDescent="0.25">
      <c r="AZ14788" s="9">
        <v>3.9763313609467459</v>
      </c>
    </row>
    <row r="14789" spans="52:52" x14ac:dyDescent="0.25">
      <c r="AZ14789" s="9">
        <v>2.4852071005917162</v>
      </c>
    </row>
    <row r="14790" spans="52:52" x14ac:dyDescent="0.25">
      <c r="AZ14790" s="9">
        <v>4.449704142011834</v>
      </c>
    </row>
    <row r="14791" spans="52:52" x14ac:dyDescent="0.25">
      <c r="AZ14791" s="9">
        <v>3.4792899408284024</v>
      </c>
    </row>
    <row r="14792" spans="52:52" x14ac:dyDescent="0.25">
      <c r="AZ14792" s="9">
        <v>3.1005917159763308</v>
      </c>
    </row>
    <row r="14793" spans="52:52" x14ac:dyDescent="0.25">
      <c r="AZ14793" s="9">
        <v>3.3609467455621305</v>
      </c>
    </row>
    <row r="14794" spans="52:52" x14ac:dyDescent="0.25">
      <c r="AZ14794" s="9">
        <v>3.4792899408284019</v>
      </c>
    </row>
    <row r="14795" spans="52:52" x14ac:dyDescent="0.25">
      <c r="AZ14795" s="9">
        <v>3.1005917159763317</v>
      </c>
    </row>
    <row r="14796" spans="52:52" x14ac:dyDescent="0.25">
      <c r="AZ14796" s="9">
        <v>3.0532544378698225</v>
      </c>
    </row>
    <row r="14797" spans="52:52" x14ac:dyDescent="0.25">
      <c r="AZ14797" s="9">
        <v>3.1242603550295858</v>
      </c>
    </row>
    <row r="14798" spans="52:52" x14ac:dyDescent="0.25">
      <c r="AZ14798" s="9">
        <v>4.5917159763313604</v>
      </c>
    </row>
    <row r="14799" spans="52:52" x14ac:dyDescent="0.25">
      <c r="AZ14799" s="9">
        <v>1.514792899408284</v>
      </c>
    </row>
    <row r="14800" spans="52:52" x14ac:dyDescent="0.25">
      <c r="AZ14800" s="9">
        <v>3.9763313609467459</v>
      </c>
    </row>
    <row r="14801" spans="52:52" x14ac:dyDescent="0.25">
      <c r="AZ14801" s="9">
        <v>2.4852071005917162</v>
      </c>
    </row>
    <row r="14802" spans="52:52" x14ac:dyDescent="0.25">
      <c r="AZ14802" s="9">
        <v>4.449704142011834</v>
      </c>
    </row>
    <row r="14803" spans="52:52" x14ac:dyDescent="0.25">
      <c r="AZ14803" s="9">
        <v>3.4792899408284024</v>
      </c>
    </row>
    <row r="14804" spans="52:52" x14ac:dyDescent="0.25">
      <c r="AZ14804" s="9">
        <v>3.1005917159763308</v>
      </c>
    </row>
    <row r="14805" spans="52:52" x14ac:dyDescent="0.25">
      <c r="AZ14805" s="9">
        <v>3.3609467455621305</v>
      </c>
    </row>
    <row r="14806" spans="52:52" x14ac:dyDescent="0.25">
      <c r="AZ14806" s="9">
        <v>3.4792899408284019</v>
      </c>
    </row>
    <row r="14807" spans="52:52" x14ac:dyDescent="0.25">
      <c r="AZ14807" s="9">
        <v>3.1005917159763317</v>
      </c>
    </row>
    <row r="14808" spans="52:52" x14ac:dyDescent="0.25">
      <c r="AZ14808" s="9">
        <v>3.0532544378698225</v>
      </c>
    </row>
    <row r="14809" spans="52:52" x14ac:dyDescent="0.25">
      <c r="AZ14809" s="9">
        <v>3.1242603550295858</v>
      </c>
    </row>
    <row r="14810" spans="52:52" x14ac:dyDescent="0.25">
      <c r="AZ14810" s="9">
        <v>4.5917159763313604</v>
      </c>
    </row>
    <row r="14811" spans="52:52" x14ac:dyDescent="0.25">
      <c r="AZ14811" s="9">
        <v>1.514792899408284</v>
      </c>
    </row>
    <row r="14812" spans="52:52" x14ac:dyDescent="0.25">
      <c r="AZ14812" s="9">
        <v>3.9763313609467459</v>
      </c>
    </row>
    <row r="14813" spans="52:52" x14ac:dyDescent="0.25">
      <c r="AZ14813" s="9">
        <v>2.4852071005917162</v>
      </c>
    </row>
    <row r="14814" spans="52:52" x14ac:dyDescent="0.25">
      <c r="AZ14814" s="9">
        <v>4.449704142011834</v>
      </c>
    </row>
    <row r="14815" spans="52:52" x14ac:dyDescent="0.25">
      <c r="AZ14815" s="9">
        <v>3.4792899408284024</v>
      </c>
    </row>
    <row r="14816" spans="52:52" x14ac:dyDescent="0.25">
      <c r="AZ14816" s="9">
        <v>3.1005917159763308</v>
      </c>
    </row>
    <row r="14817" spans="52:52" x14ac:dyDescent="0.25">
      <c r="AZ14817" s="9">
        <v>3.3609467455621305</v>
      </c>
    </row>
    <row r="14818" spans="52:52" x14ac:dyDescent="0.25">
      <c r="AZ14818" s="9">
        <v>3.4792899408284019</v>
      </c>
    </row>
    <row r="14819" spans="52:52" x14ac:dyDescent="0.25">
      <c r="AZ14819" s="9">
        <v>3.1005917159763317</v>
      </c>
    </row>
    <row r="14820" spans="52:52" x14ac:dyDescent="0.25">
      <c r="AZ14820" s="9">
        <v>3.0532544378698225</v>
      </c>
    </row>
    <row r="14821" spans="52:52" x14ac:dyDescent="0.25">
      <c r="AZ14821" s="9">
        <v>3.1242603550295858</v>
      </c>
    </row>
    <row r="14822" spans="52:52" x14ac:dyDescent="0.25">
      <c r="AZ14822" s="9">
        <v>4.5917159763313604</v>
      </c>
    </row>
    <row r="14823" spans="52:52" x14ac:dyDescent="0.25">
      <c r="AZ14823" s="9">
        <v>1.514792899408284</v>
      </c>
    </row>
    <row r="14824" spans="52:52" x14ac:dyDescent="0.25">
      <c r="AZ14824" s="9">
        <v>3.9763313609467459</v>
      </c>
    </row>
    <row r="14825" spans="52:52" x14ac:dyDescent="0.25">
      <c r="AZ14825" s="9">
        <v>2.4852071005917162</v>
      </c>
    </row>
    <row r="14826" spans="52:52" x14ac:dyDescent="0.25">
      <c r="AZ14826" s="9">
        <v>4.449704142011834</v>
      </c>
    </row>
    <row r="14827" spans="52:52" x14ac:dyDescent="0.25">
      <c r="AZ14827" s="9">
        <v>3.4792899408284024</v>
      </c>
    </row>
    <row r="14828" spans="52:52" x14ac:dyDescent="0.25">
      <c r="AZ14828" s="9">
        <v>3.1005917159763308</v>
      </c>
    </row>
    <row r="14829" spans="52:52" x14ac:dyDescent="0.25">
      <c r="AZ14829" s="9">
        <v>3.3609467455621305</v>
      </c>
    </row>
    <row r="14830" spans="52:52" x14ac:dyDescent="0.25">
      <c r="AZ14830" s="9">
        <v>3.4792899408284019</v>
      </c>
    </row>
    <row r="14831" spans="52:52" x14ac:dyDescent="0.25">
      <c r="AZ14831" s="9">
        <v>3.1005917159763317</v>
      </c>
    </row>
    <row r="14832" spans="52:52" x14ac:dyDescent="0.25">
      <c r="AZ14832" s="9">
        <v>3.0532544378698225</v>
      </c>
    </row>
    <row r="14833" spans="52:52" x14ac:dyDescent="0.25">
      <c r="AZ14833" s="9">
        <v>3.1242603550295858</v>
      </c>
    </row>
    <row r="14834" spans="52:52" x14ac:dyDescent="0.25">
      <c r="AZ14834" s="9">
        <v>4.5917159763313604</v>
      </c>
    </row>
    <row r="14835" spans="52:52" x14ac:dyDescent="0.25">
      <c r="AZ14835" s="9">
        <v>1.514792899408284</v>
      </c>
    </row>
    <row r="14836" spans="52:52" x14ac:dyDescent="0.25">
      <c r="AZ14836" s="9">
        <v>3.9763313609467459</v>
      </c>
    </row>
    <row r="14837" spans="52:52" x14ac:dyDescent="0.25">
      <c r="AZ14837" s="9">
        <v>2.4852071005917162</v>
      </c>
    </row>
    <row r="14838" spans="52:52" x14ac:dyDescent="0.25">
      <c r="AZ14838" s="9">
        <v>4.449704142011834</v>
      </c>
    </row>
    <row r="14839" spans="52:52" x14ac:dyDescent="0.25">
      <c r="AZ14839" s="9">
        <v>3.4792899408284024</v>
      </c>
    </row>
    <row r="14840" spans="52:52" x14ac:dyDescent="0.25">
      <c r="AZ14840" s="9">
        <v>3.1005917159763308</v>
      </c>
    </row>
    <row r="14841" spans="52:52" x14ac:dyDescent="0.25">
      <c r="AZ14841" s="9">
        <v>3.3609467455621305</v>
      </c>
    </row>
    <row r="14842" spans="52:52" x14ac:dyDescent="0.25">
      <c r="AZ14842" s="9">
        <v>3.4792899408284019</v>
      </c>
    </row>
    <row r="14843" spans="52:52" x14ac:dyDescent="0.25">
      <c r="AZ14843" s="9">
        <v>3.1005917159763317</v>
      </c>
    </row>
    <row r="14844" spans="52:52" x14ac:dyDescent="0.25">
      <c r="AZ14844" s="9">
        <v>3.0532544378698225</v>
      </c>
    </row>
    <row r="14845" spans="52:52" x14ac:dyDescent="0.25">
      <c r="AZ14845" s="9">
        <v>3.1242603550295858</v>
      </c>
    </row>
    <row r="14846" spans="52:52" x14ac:dyDescent="0.25">
      <c r="AZ14846" s="9">
        <v>4.5917159763313604</v>
      </c>
    </row>
    <row r="14847" spans="52:52" x14ac:dyDescent="0.25">
      <c r="AZ14847" s="9">
        <v>1.514792899408284</v>
      </c>
    </row>
    <row r="14848" spans="52:52" x14ac:dyDescent="0.25">
      <c r="AZ14848" s="9">
        <v>3.9763313609467459</v>
      </c>
    </row>
    <row r="14849" spans="52:52" x14ac:dyDescent="0.25">
      <c r="AZ14849" s="9">
        <v>2.4852071005917162</v>
      </c>
    </row>
    <row r="14850" spans="52:52" x14ac:dyDescent="0.25">
      <c r="AZ14850" s="9">
        <v>4.449704142011834</v>
      </c>
    </row>
    <row r="14851" spans="52:52" x14ac:dyDescent="0.25">
      <c r="AZ14851" s="9">
        <v>3.4792899408284024</v>
      </c>
    </row>
    <row r="14852" spans="52:52" x14ac:dyDescent="0.25">
      <c r="AZ14852" s="9">
        <v>3.1005917159763308</v>
      </c>
    </row>
    <row r="14853" spans="52:52" x14ac:dyDescent="0.25">
      <c r="AZ14853" s="9">
        <v>3.3609467455621305</v>
      </c>
    </row>
    <row r="14854" spans="52:52" x14ac:dyDescent="0.25">
      <c r="AZ14854" s="9">
        <v>3.4792899408284019</v>
      </c>
    </row>
    <row r="14855" spans="52:52" x14ac:dyDescent="0.25">
      <c r="AZ14855" s="9">
        <v>3.1005917159763317</v>
      </c>
    </row>
    <row r="14856" spans="52:52" x14ac:dyDescent="0.25">
      <c r="AZ14856" s="9">
        <v>3.0532544378698225</v>
      </c>
    </row>
    <row r="14857" spans="52:52" x14ac:dyDescent="0.25">
      <c r="AZ14857" s="9">
        <v>3.1242603550295858</v>
      </c>
    </row>
    <row r="14858" spans="52:52" x14ac:dyDescent="0.25">
      <c r="AZ14858" s="9">
        <v>4.5917159763313604</v>
      </c>
    </row>
    <row r="14859" spans="52:52" x14ac:dyDescent="0.25">
      <c r="AZ14859" s="9">
        <v>1.514792899408284</v>
      </c>
    </row>
    <row r="14860" spans="52:52" x14ac:dyDescent="0.25">
      <c r="AZ14860" s="9">
        <v>3.9763313609467459</v>
      </c>
    </row>
    <row r="14861" spans="52:52" x14ac:dyDescent="0.25">
      <c r="AZ14861" s="9">
        <v>2.4852071005917162</v>
      </c>
    </row>
    <row r="14862" spans="52:52" x14ac:dyDescent="0.25">
      <c r="AZ14862" s="9">
        <v>4.449704142011834</v>
      </c>
    </row>
    <row r="14863" spans="52:52" x14ac:dyDescent="0.25">
      <c r="AZ14863" s="9">
        <v>3.4792899408284024</v>
      </c>
    </row>
    <row r="14864" spans="52:52" x14ac:dyDescent="0.25">
      <c r="AZ14864" s="9">
        <v>3.1005917159763308</v>
      </c>
    </row>
    <row r="14865" spans="52:52" x14ac:dyDescent="0.25">
      <c r="AZ14865" s="9">
        <v>3.3609467455621305</v>
      </c>
    </row>
    <row r="14866" spans="52:52" x14ac:dyDescent="0.25">
      <c r="AZ14866" s="9">
        <v>3.4792899408284019</v>
      </c>
    </row>
    <row r="14867" spans="52:52" x14ac:dyDescent="0.25">
      <c r="AZ14867" s="9">
        <v>3.1005917159763317</v>
      </c>
    </row>
    <row r="14868" spans="52:52" x14ac:dyDescent="0.25">
      <c r="AZ14868" s="9">
        <v>3.0532544378698225</v>
      </c>
    </row>
    <row r="14869" spans="52:52" x14ac:dyDescent="0.25">
      <c r="AZ14869" s="9">
        <v>3.1242603550295858</v>
      </c>
    </row>
    <row r="14870" spans="52:52" x14ac:dyDescent="0.25">
      <c r="AZ14870" s="9">
        <v>4.5917159763313604</v>
      </c>
    </row>
    <row r="14871" spans="52:52" x14ac:dyDescent="0.25">
      <c r="AZ14871" s="9">
        <v>1.514792899408284</v>
      </c>
    </row>
    <row r="14872" spans="52:52" x14ac:dyDescent="0.25">
      <c r="AZ14872" s="9">
        <v>3.9763313609467459</v>
      </c>
    </row>
    <row r="14873" spans="52:52" x14ac:dyDescent="0.25">
      <c r="AZ14873" s="9">
        <v>2.4852071005917162</v>
      </c>
    </row>
    <row r="14874" spans="52:52" x14ac:dyDescent="0.25">
      <c r="AZ14874" s="9">
        <v>4.449704142011834</v>
      </c>
    </row>
    <row r="14875" spans="52:52" x14ac:dyDescent="0.25">
      <c r="AZ14875" s="9">
        <v>3.4792899408284024</v>
      </c>
    </row>
    <row r="14876" spans="52:52" x14ac:dyDescent="0.25">
      <c r="AZ14876" s="9">
        <v>3.1005917159763308</v>
      </c>
    </row>
    <row r="14877" spans="52:52" x14ac:dyDescent="0.25">
      <c r="AZ14877" s="9">
        <v>3.3609467455621305</v>
      </c>
    </row>
    <row r="14878" spans="52:52" x14ac:dyDescent="0.25">
      <c r="AZ14878" s="9">
        <v>3.4792899408284019</v>
      </c>
    </row>
    <row r="14879" spans="52:52" x14ac:dyDescent="0.25">
      <c r="AZ14879" s="9">
        <v>3.1005917159763317</v>
      </c>
    </row>
    <row r="14880" spans="52:52" x14ac:dyDescent="0.25">
      <c r="AZ14880" s="9">
        <v>3.0532544378698225</v>
      </c>
    </row>
    <row r="14881" spans="52:52" x14ac:dyDescent="0.25">
      <c r="AZ14881" s="9">
        <v>3.1242603550295858</v>
      </c>
    </row>
    <row r="14882" spans="52:52" x14ac:dyDescent="0.25">
      <c r="AZ14882" s="9">
        <v>4.5917159763313604</v>
      </c>
    </row>
    <row r="14883" spans="52:52" x14ac:dyDescent="0.25">
      <c r="AZ14883" s="9">
        <v>1.514792899408284</v>
      </c>
    </row>
    <row r="14884" spans="52:52" x14ac:dyDescent="0.25">
      <c r="AZ14884" s="9">
        <v>3.9763313609467459</v>
      </c>
    </row>
    <row r="14885" spans="52:52" x14ac:dyDescent="0.25">
      <c r="AZ14885" s="9">
        <v>2.4852071005917162</v>
      </c>
    </row>
    <row r="14886" spans="52:52" x14ac:dyDescent="0.25">
      <c r="AZ14886" s="9">
        <v>4.449704142011834</v>
      </c>
    </row>
    <row r="14887" spans="52:52" x14ac:dyDescent="0.25">
      <c r="AZ14887" s="9">
        <v>3.4792899408284024</v>
      </c>
    </row>
    <row r="14888" spans="52:52" x14ac:dyDescent="0.25">
      <c r="AZ14888" s="9">
        <v>3.1005917159763308</v>
      </c>
    </row>
    <row r="14889" spans="52:52" x14ac:dyDescent="0.25">
      <c r="AZ14889" s="9">
        <v>3.3609467455621305</v>
      </c>
    </row>
    <row r="14890" spans="52:52" x14ac:dyDescent="0.25">
      <c r="AZ14890" s="9">
        <v>3.4792899408284019</v>
      </c>
    </row>
    <row r="14891" spans="52:52" x14ac:dyDescent="0.25">
      <c r="AZ14891" s="9">
        <v>3.1005917159763317</v>
      </c>
    </row>
    <row r="14892" spans="52:52" x14ac:dyDescent="0.25">
      <c r="AZ14892" s="9">
        <v>3.0532544378698225</v>
      </c>
    </row>
    <row r="14893" spans="52:52" x14ac:dyDescent="0.25">
      <c r="AZ14893" s="9">
        <v>3.1242603550295858</v>
      </c>
    </row>
    <row r="14894" spans="52:52" x14ac:dyDescent="0.25">
      <c r="AZ14894" s="9">
        <v>4.5917159763313604</v>
      </c>
    </row>
    <row r="14895" spans="52:52" x14ac:dyDescent="0.25">
      <c r="AZ14895" s="9">
        <v>1.514792899408284</v>
      </c>
    </row>
    <row r="14896" spans="52:52" x14ac:dyDescent="0.25">
      <c r="AZ14896" s="9">
        <v>3.9763313609467459</v>
      </c>
    </row>
    <row r="14897" spans="52:52" x14ac:dyDescent="0.25">
      <c r="AZ14897" s="9">
        <v>2.4852071005917162</v>
      </c>
    </row>
    <row r="14898" spans="52:52" x14ac:dyDescent="0.25">
      <c r="AZ14898" s="9">
        <v>4.449704142011834</v>
      </c>
    </row>
    <row r="14899" spans="52:52" x14ac:dyDescent="0.25">
      <c r="AZ14899" s="9">
        <v>3.4792899408284024</v>
      </c>
    </row>
    <row r="14900" spans="52:52" x14ac:dyDescent="0.25">
      <c r="AZ14900" s="9">
        <v>3.1005917159763308</v>
      </c>
    </row>
    <row r="14901" spans="52:52" x14ac:dyDescent="0.25">
      <c r="AZ14901" s="9">
        <v>3.3609467455621305</v>
      </c>
    </row>
    <row r="14902" spans="52:52" x14ac:dyDescent="0.25">
      <c r="AZ14902" s="9">
        <v>3.4792899408284019</v>
      </c>
    </row>
    <row r="14903" spans="52:52" x14ac:dyDescent="0.25">
      <c r="AZ14903" s="9">
        <v>3.1005917159763317</v>
      </c>
    </row>
    <row r="14904" spans="52:52" x14ac:dyDescent="0.25">
      <c r="AZ14904" s="9">
        <v>3.0532544378698225</v>
      </c>
    </row>
    <row r="14905" spans="52:52" x14ac:dyDescent="0.25">
      <c r="AZ14905" s="9">
        <v>3.1242603550295858</v>
      </c>
    </row>
    <row r="14906" spans="52:52" x14ac:dyDescent="0.25">
      <c r="AZ14906" s="9">
        <v>4.5917159763313604</v>
      </c>
    </row>
    <row r="14907" spans="52:52" x14ac:dyDescent="0.25">
      <c r="AZ14907" s="9">
        <v>1.514792899408284</v>
      </c>
    </row>
    <row r="14908" spans="52:52" x14ac:dyDescent="0.25">
      <c r="AZ14908" s="9">
        <v>3.9763313609467459</v>
      </c>
    </row>
    <row r="14909" spans="52:52" x14ac:dyDescent="0.25">
      <c r="AZ14909" s="9">
        <v>2.4852071005917162</v>
      </c>
    </row>
    <row r="14910" spans="52:52" x14ac:dyDescent="0.25">
      <c r="AZ14910" s="9">
        <v>4.449704142011834</v>
      </c>
    </row>
    <row r="14911" spans="52:52" x14ac:dyDescent="0.25">
      <c r="AZ14911" s="9">
        <v>3.4792899408284024</v>
      </c>
    </row>
    <row r="14912" spans="52:52" x14ac:dyDescent="0.25">
      <c r="AZ14912" s="9">
        <v>3.1005917159763308</v>
      </c>
    </row>
    <row r="14913" spans="52:52" x14ac:dyDescent="0.25">
      <c r="AZ14913" s="9">
        <v>3.3609467455621305</v>
      </c>
    </row>
    <row r="14914" spans="52:52" x14ac:dyDescent="0.25">
      <c r="AZ14914" s="9">
        <v>3.4792899408284019</v>
      </c>
    </row>
    <row r="14915" spans="52:52" x14ac:dyDescent="0.25">
      <c r="AZ14915" s="9">
        <v>3.1005917159763317</v>
      </c>
    </row>
    <row r="14916" spans="52:52" x14ac:dyDescent="0.25">
      <c r="AZ14916" s="9">
        <v>3.0532544378698225</v>
      </c>
    </row>
    <row r="14917" spans="52:52" x14ac:dyDescent="0.25">
      <c r="AZ14917" s="9">
        <v>3.1242603550295858</v>
      </c>
    </row>
    <row r="14918" spans="52:52" x14ac:dyDescent="0.25">
      <c r="AZ14918" s="9">
        <v>4.5917159763313604</v>
      </c>
    </row>
    <row r="14919" spans="52:52" x14ac:dyDescent="0.25">
      <c r="AZ14919" s="9">
        <v>1.514792899408284</v>
      </c>
    </row>
    <row r="14920" spans="52:52" x14ac:dyDescent="0.25">
      <c r="AZ14920" s="9">
        <v>3.9763313609467459</v>
      </c>
    </row>
    <row r="14921" spans="52:52" x14ac:dyDescent="0.25">
      <c r="AZ14921" s="9">
        <v>2.4852071005917162</v>
      </c>
    </row>
    <row r="14922" spans="52:52" x14ac:dyDescent="0.25">
      <c r="AZ14922" s="9">
        <v>4.449704142011834</v>
      </c>
    </row>
    <row r="14923" spans="52:52" x14ac:dyDescent="0.25">
      <c r="AZ14923" s="9">
        <v>3.4792899408284024</v>
      </c>
    </row>
    <row r="14924" spans="52:52" x14ac:dyDescent="0.25">
      <c r="AZ14924" s="9">
        <v>3.1005917159763308</v>
      </c>
    </row>
    <row r="14925" spans="52:52" x14ac:dyDescent="0.25">
      <c r="AZ14925" s="9">
        <v>3.3609467455621305</v>
      </c>
    </row>
    <row r="14926" spans="52:52" x14ac:dyDescent="0.25">
      <c r="AZ14926" s="9">
        <v>3.4792899408284019</v>
      </c>
    </row>
    <row r="14927" spans="52:52" x14ac:dyDescent="0.25">
      <c r="AZ14927" s="9">
        <v>3.1005917159763317</v>
      </c>
    </row>
    <row r="14928" spans="52:52" x14ac:dyDescent="0.25">
      <c r="AZ14928" s="9">
        <v>3.0532544378698225</v>
      </c>
    </row>
    <row r="14929" spans="52:52" x14ac:dyDescent="0.25">
      <c r="AZ14929" s="9">
        <v>3.1242603550295858</v>
      </c>
    </row>
    <row r="14930" spans="52:52" x14ac:dyDescent="0.25">
      <c r="AZ14930" s="9">
        <v>4.5917159763313604</v>
      </c>
    </row>
    <row r="14931" spans="52:52" x14ac:dyDescent="0.25">
      <c r="AZ14931" s="9">
        <v>1.514792899408284</v>
      </c>
    </row>
    <row r="14932" spans="52:52" x14ac:dyDescent="0.25">
      <c r="AZ14932" s="9">
        <v>3.9763313609467459</v>
      </c>
    </row>
    <row r="14933" spans="52:52" x14ac:dyDescent="0.25">
      <c r="AZ14933" s="9">
        <v>2.4852071005917162</v>
      </c>
    </row>
    <row r="14934" spans="52:52" x14ac:dyDescent="0.25">
      <c r="AZ14934" s="9">
        <v>4.449704142011834</v>
      </c>
    </row>
    <row r="14935" spans="52:52" x14ac:dyDescent="0.25">
      <c r="AZ14935" s="9">
        <v>3.4792899408284024</v>
      </c>
    </row>
    <row r="14936" spans="52:52" x14ac:dyDescent="0.25">
      <c r="AZ14936" s="9">
        <v>3.1005917159763308</v>
      </c>
    </row>
    <row r="14937" spans="52:52" x14ac:dyDescent="0.25">
      <c r="AZ14937" s="9">
        <v>3.3609467455621305</v>
      </c>
    </row>
    <row r="14938" spans="52:52" x14ac:dyDescent="0.25">
      <c r="AZ14938" s="9">
        <v>3.4792899408284019</v>
      </c>
    </row>
    <row r="14939" spans="52:52" x14ac:dyDescent="0.25">
      <c r="AZ14939" s="9">
        <v>3.1005917159763317</v>
      </c>
    </row>
    <row r="14940" spans="52:52" x14ac:dyDescent="0.25">
      <c r="AZ14940" s="9">
        <v>3.0532544378698225</v>
      </c>
    </row>
    <row r="14941" spans="52:52" x14ac:dyDescent="0.25">
      <c r="AZ14941" s="9">
        <v>3.1242603550295858</v>
      </c>
    </row>
    <row r="14942" spans="52:52" x14ac:dyDescent="0.25">
      <c r="AZ14942" s="9">
        <v>4.5917159763313604</v>
      </c>
    </row>
    <row r="14943" spans="52:52" x14ac:dyDescent="0.25">
      <c r="AZ14943" s="9">
        <v>1.514792899408284</v>
      </c>
    </row>
    <row r="14944" spans="52:52" x14ac:dyDescent="0.25">
      <c r="AZ14944" s="9">
        <v>3.9763313609467459</v>
      </c>
    </row>
    <row r="14945" spans="52:52" x14ac:dyDescent="0.25">
      <c r="AZ14945" s="9">
        <v>2.4852071005917162</v>
      </c>
    </row>
    <row r="14946" spans="52:52" x14ac:dyDescent="0.25">
      <c r="AZ14946" s="9">
        <v>4.449704142011834</v>
      </c>
    </row>
    <row r="14947" spans="52:52" x14ac:dyDescent="0.25">
      <c r="AZ14947" s="9">
        <v>3.4792899408284024</v>
      </c>
    </row>
    <row r="14948" spans="52:52" x14ac:dyDescent="0.25">
      <c r="AZ14948" s="9">
        <v>3.1005917159763308</v>
      </c>
    </row>
    <row r="14949" spans="52:52" x14ac:dyDescent="0.25">
      <c r="AZ14949" s="9">
        <v>3.3609467455621305</v>
      </c>
    </row>
    <row r="14950" spans="52:52" x14ac:dyDescent="0.25">
      <c r="AZ14950" s="9">
        <v>3.4792899408284019</v>
      </c>
    </row>
    <row r="14951" spans="52:52" x14ac:dyDescent="0.25">
      <c r="AZ14951" s="9">
        <v>3.1005917159763317</v>
      </c>
    </row>
    <row r="14952" spans="52:52" x14ac:dyDescent="0.25">
      <c r="AZ14952" s="9">
        <v>3.0532544378698225</v>
      </c>
    </row>
    <row r="14953" spans="52:52" x14ac:dyDescent="0.25">
      <c r="AZ14953" s="9">
        <v>3.1242603550295858</v>
      </c>
    </row>
    <row r="14954" spans="52:52" x14ac:dyDescent="0.25">
      <c r="AZ14954" s="9">
        <v>4.5917159763313604</v>
      </c>
    </row>
    <row r="14955" spans="52:52" x14ac:dyDescent="0.25">
      <c r="AZ14955" s="9">
        <v>1.514792899408284</v>
      </c>
    </row>
    <row r="14956" spans="52:52" x14ac:dyDescent="0.25">
      <c r="AZ14956" s="9">
        <v>3.9763313609467459</v>
      </c>
    </row>
    <row r="14957" spans="52:52" x14ac:dyDescent="0.25">
      <c r="AZ14957" s="9">
        <v>2.4852071005917162</v>
      </c>
    </row>
    <row r="14958" spans="52:52" x14ac:dyDescent="0.25">
      <c r="AZ14958" s="9">
        <v>4.449704142011834</v>
      </c>
    </row>
    <row r="14959" spans="52:52" x14ac:dyDescent="0.25">
      <c r="AZ14959" s="9">
        <v>3.4792899408284024</v>
      </c>
    </row>
    <row r="14960" spans="52:52" x14ac:dyDescent="0.25">
      <c r="AZ14960" s="9">
        <v>3.1005917159763308</v>
      </c>
    </row>
    <row r="14961" spans="52:52" x14ac:dyDescent="0.25">
      <c r="AZ14961" s="9">
        <v>3.3609467455621305</v>
      </c>
    </row>
    <row r="14962" spans="52:52" x14ac:dyDescent="0.25">
      <c r="AZ14962" s="9">
        <v>3.4792899408284019</v>
      </c>
    </row>
    <row r="14963" spans="52:52" x14ac:dyDescent="0.25">
      <c r="AZ14963" s="9">
        <v>3.1005917159763317</v>
      </c>
    </row>
    <row r="14964" spans="52:52" x14ac:dyDescent="0.25">
      <c r="AZ14964" s="9">
        <v>3.0532544378698225</v>
      </c>
    </row>
    <row r="14965" spans="52:52" x14ac:dyDescent="0.25">
      <c r="AZ14965" s="9">
        <v>3.1242603550295858</v>
      </c>
    </row>
    <row r="14966" spans="52:52" x14ac:dyDescent="0.25">
      <c r="AZ14966" s="9">
        <v>4.5917159763313604</v>
      </c>
    </row>
    <row r="14967" spans="52:52" x14ac:dyDescent="0.25">
      <c r="AZ14967" s="9">
        <v>1.514792899408284</v>
      </c>
    </row>
    <row r="14968" spans="52:52" x14ac:dyDescent="0.25">
      <c r="AZ14968" s="9">
        <v>3.9763313609467459</v>
      </c>
    </row>
    <row r="14969" spans="52:52" x14ac:dyDescent="0.25">
      <c r="AZ14969" s="9">
        <v>2.4852071005917162</v>
      </c>
    </row>
    <row r="14970" spans="52:52" x14ac:dyDescent="0.25">
      <c r="AZ14970" s="9">
        <v>4.449704142011834</v>
      </c>
    </row>
    <row r="14971" spans="52:52" x14ac:dyDescent="0.25">
      <c r="AZ14971" s="9">
        <v>3.4792899408284024</v>
      </c>
    </row>
    <row r="14972" spans="52:52" x14ac:dyDescent="0.25">
      <c r="AZ14972" s="9">
        <v>3.1005917159763308</v>
      </c>
    </row>
    <row r="14973" spans="52:52" x14ac:dyDescent="0.25">
      <c r="AZ14973" s="9">
        <v>3.3609467455621305</v>
      </c>
    </row>
    <row r="14974" spans="52:52" x14ac:dyDescent="0.25">
      <c r="AZ14974" s="9">
        <v>3.4792899408284019</v>
      </c>
    </row>
    <row r="14975" spans="52:52" x14ac:dyDescent="0.25">
      <c r="AZ14975" s="9">
        <v>3.1005917159763317</v>
      </c>
    </row>
    <row r="14976" spans="52:52" x14ac:dyDescent="0.25">
      <c r="AZ14976" s="9">
        <v>3.0532544378698225</v>
      </c>
    </row>
    <row r="14977" spans="52:52" x14ac:dyDescent="0.25">
      <c r="AZ14977" s="9">
        <v>3.1242603550295858</v>
      </c>
    </row>
    <row r="14978" spans="52:52" x14ac:dyDescent="0.25">
      <c r="AZ14978" s="9">
        <v>4.5917159763313604</v>
      </c>
    </row>
    <row r="14979" spans="52:52" x14ac:dyDescent="0.25">
      <c r="AZ14979" s="9">
        <v>1.514792899408284</v>
      </c>
    </row>
    <row r="14980" spans="52:52" x14ac:dyDescent="0.25">
      <c r="AZ14980" s="9">
        <v>3.9763313609467459</v>
      </c>
    </row>
    <row r="14981" spans="52:52" x14ac:dyDescent="0.25">
      <c r="AZ14981" s="9">
        <v>2.4852071005917162</v>
      </c>
    </row>
    <row r="14982" spans="52:52" x14ac:dyDescent="0.25">
      <c r="AZ14982" s="9">
        <v>4.449704142011834</v>
      </c>
    </row>
    <row r="14983" spans="52:52" x14ac:dyDescent="0.25">
      <c r="AZ14983" s="9">
        <v>3.4792899408284024</v>
      </c>
    </row>
    <row r="14984" spans="52:52" x14ac:dyDescent="0.25">
      <c r="AZ14984" s="9">
        <v>3.1005917159763308</v>
      </c>
    </row>
    <row r="14985" spans="52:52" x14ac:dyDescent="0.25">
      <c r="AZ14985" s="9">
        <v>3.3609467455621305</v>
      </c>
    </row>
    <row r="14986" spans="52:52" x14ac:dyDescent="0.25">
      <c r="AZ14986" s="9">
        <v>3.4792899408284019</v>
      </c>
    </row>
    <row r="14987" spans="52:52" x14ac:dyDescent="0.25">
      <c r="AZ14987" s="9">
        <v>3.1005917159763317</v>
      </c>
    </row>
    <row r="14988" spans="52:52" x14ac:dyDescent="0.25">
      <c r="AZ14988" s="9">
        <v>3.0532544378698225</v>
      </c>
    </row>
    <row r="14989" spans="52:52" x14ac:dyDescent="0.25">
      <c r="AZ14989" s="9">
        <v>3.1242603550295858</v>
      </c>
    </row>
    <row r="14990" spans="52:52" x14ac:dyDescent="0.25">
      <c r="AZ14990" s="9">
        <v>4.5917159763313604</v>
      </c>
    </row>
    <row r="14991" spans="52:52" x14ac:dyDescent="0.25">
      <c r="AZ14991" s="9">
        <v>1.514792899408284</v>
      </c>
    </row>
    <row r="14992" spans="52:52" x14ac:dyDescent="0.25">
      <c r="AZ14992" s="9">
        <v>3.9763313609467459</v>
      </c>
    </row>
    <row r="14993" spans="52:52" x14ac:dyDescent="0.25">
      <c r="AZ14993" s="9">
        <v>2.4852071005917162</v>
      </c>
    </row>
    <row r="14994" spans="52:52" x14ac:dyDescent="0.25">
      <c r="AZ14994" s="9">
        <v>4.449704142011834</v>
      </c>
    </row>
    <row r="14995" spans="52:52" x14ac:dyDescent="0.25">
      <c r="AZ14995" s="9">
        <v>3.4792899408284024</v>
      </c>
    </row>
    <row r="14996" spans="52:52" x14ac:dyDescent="0.25">
      <c r="AZ14996" s="9">
        <v>3.1005917159763308</v>
      </c>
    </row>
    <row r="14997" spans="52:52" x14ac:dyDescent="0.25">
      <c r="AZ14997" s="9">
        <v>3.3609467455621305</v>
      </c>
    </row>
    <row r="14998" spans="52:52" x14ac:dyDescent="0.25">
      <c r="AZ14998" s="9">
        <v>3.4792899408284019</v>
      </c>
    </row>
    <row r="14999" spans="52:52" x14ac:dyDescent="0.25">
      <c r="AZ14999" s="9">
        <v>3.1005917159763317</v>
      </c>
    </row>
    <row r="15000" spans="52:52" x14ac:dyDescent="0.25">
      <c r="AZ15000" s="9">
        <v>3.0532544378698225</v>
      </c>
    </row>
    <row r="15001" spans="52:52" x14ac:dyDescent="0.25">
      <c r="AZ15001" s="9">
        <v>3.1242603550295858</v>
      </c>
    </row>
    <row r="15002" spans="52:52" x14ac:dyDescent="0.25">
      <c r="AZ15002" s="9">
        <v>4.5917159763313604</v>
      </c>
    </row>
    <row r="15003" spans="52:52" x14ac:dyDescent="0.25">
      <c r="AZ15003" s="9">
        <v>1.514792899408284</v>
      </c>
    </row>
    <row r="15004" spans="52:52" x14ac:dyDescent="0.25">
      <c r="AZ15004" s="9">
        <v>3.9763313609467459</v>
      </c>
    </row>
    <row r="15005" spans="52:52" x14ac:dyDescent="0.25">
      <c r="AZ15005" s="9">
        <v>2.4852071005917162</v>
      </c>
    </row>
    <row r="15006" spans="52:52" x14ac:dyDescent="0.25">
      <c r="AZ15006" s="9">
        <v>4.449704142011834</v>
      </c>
    </row>
    <row r="15007" spans="52:52" x14ac:dyDescent="0.25">
      <c r="AZ15007" s="9">
        <v>3.4792899408284024</v>
      </c>
    </row>
    <row r="15008" spans="52:52" x14ac:dyDescent="0.25">
      <c r="AZ15008" s="9">
        <v>3.1005917159763308</v>
      </c>
    </row>
    <row r="15009" spans="52:52" x14ac:dyDescent="0.25">
      <c r="AZ15009" s="9">
        <v>3.3609467455621305</v>
      </c>
    </row>
    <row r="15010" spans="52:52" x14ac:dyDescent="0.25">
      <c r="AZ15010" s="9">
        <v>3.4792899408284019</v>
      </c>
    </row>
    <row r="15011" spans="52:52" x14ac:dyDescent="0.25">
      <c r="AZ15011" s="9">
        <v>3.1005917159763317</v>
      </c>
    </row>
    <row r="15012" spans="52:52" x14ac:dyDescent="0.25">
      <c r="AZ15012" s="9">
        <v>3.0532544378698225</v>
      </c>
    </row>
    <row r="15013" spans="52:52" x14ac:dyDescent="0.25">
      <c r="AZ15013" s="9">
        <v>3.1242603550295858</v>
      </c>
    </row>
    <row r="15014" spans="52:52" x14ac:dyDescent="0.25">
      <c r="AZ15014" s="9">
        <v>4.5917159763313604</v>
      </c>
    </row>
    <row r="15015" spans="52:52" x14ac:dyDescent="0.25">
      <c r="AZ15015" s="9">
        <v>1.514792899408284</v>
      </c>
    </row>
    <row r="15016" spans="52:52" x14ac:dyDescent="0.25">
      <c r="AZ15016" s="9">
        <v>3.9763313609467459</v>
      </c>
    </row>
    <row r="15017" spans="52:52" x14ac:dyDescent="0.25">
      <c r="AZ15017" s="9">
        <v>2.4852071005917162</v>
      </c>
    </row>
    <row r="15018" spans="52:52" x14ac:dyDescent="0.25">
      <c r="AZ15018" s="9">
        <v>4.449704142011834</v>
      </c>
    </row>
    <row r="15019" spans="52:52" x14ac:dyDescent="0.25">
      <c r="AZ15019" s="9">
        <v>3.4792899408284024</v>
      </c>
    </row>
    <row r="15020" spans="52:52" x14ac:dyDescent="0.25">
      <c r="AZ15020" s="9">
        <v>3.1005917159763308</v>
      </c>
    </row>
    <row r="15021" spans="52:52" x14ac:dyDescent="0.25">
      <c r="AZ15021" s="9">
        <v>3.3609467455621305</v>
      </c>
    </row>
    <row r="15022" spans="52:52" x14ac:dyDescent="0.25">
      <c r="AZ15022" s="9">
        <v>3.4792899408284019</v>
      </c>
    </row>
    <row r="15023" spans="52:52" x14ac:dyDescent="0.25">
      <c r="AZ15023" s="9">
        <v>3.1005917159763317</v>
      </c>
    </row>
    <row r="15024" spans="52:52" x14ac:dyDescent="0.25">
      <c r="AZ15024" s="9">
        <v>3.0532544378698225</v>
      </c>
    </row>
    <row r="15025" spans="52:52" x14ac:dyDescent="0.25">
      <c r="AZ15025" s="9">
        <v>3.1242603550295858</v>
      </c>
    </row>
    <row r="15026" spans="52:52" x14ac:dyDescent="0.25">
      <c r="AZ15026" s="9">
        <v>4.5917159763313604</v>
      </c>
    </row>
    <row r="15027" spans="52:52" x14ac:dyDescent="0.25">
      <c r="AZ15027" s="9">
        <v>1.514792899408284</v>
      </c>
    </row>
    <row r="15028" spans="52:52" x14ac:dyDescent="0.25">
      <c r="AZ15028" s="9">
        <v>3.9763313609467459</v>
      </c>
    </row>
    <row r="15029" spans="52:52" x14ac:dyDescent="0.25">
      <c r="AZ15029" s="9">
        <v>2.4852071005917162</v>
      </c>
    </row>
    <row r="15030" spans="52:52" x14ac:dyDescent="0.25">
      <c r="AZ15030" s="9">
        <v>4.449704142011834</v>
      </c>
    </row>
    <row r="15031" spans="52:52" x14ac:dyDescent="0.25">
      <c r="AZ15031" s="9">
        <v>3.4792899408284024</v>
      </c>
    </row>
    <row r="15032" spans="52:52" x14ac:dyDescent="0.25">
      <c r="AZ15032" s="9">
        <v>3.1005917159763308</v>
      </c>
    </row>
    <row r="15033" spans="52:52" x14ac:dyDescent="0.25">
      <c r="AZ15033" s="9">
        <v>3.3609467455621305</v>
      </c>
    </row>
    <row r="15034" spans="52:52" x14ac:dyDescent="0.25">
      <c r="AZ15034" s="9">
        <v>3.4792899408284019</v>
      </c>
    </row>
    <row r="15035" spans="52:52" x14ac:dyDescent="0.25">
      <c r="AZ15035" s="9">
        <v>3.1005917159763317</v>
      </c>
    </row>
    <row r="15036" spans="52:52" x14ac:dyDescent="0.25">
      <c r="AZ15036" s="9">
        <v>3.0532544378698225</v>
      </c>
    </row>
    <row r="15037" spans="52:52" x14ac:dyDescent="0.25">
      <c r="AZ15037" s="9">
        <v>3.1242603550295858</v>
      </c>
    </row>
    <row r="15038" spans="52:52" x14ac:dyDescent="0.25">
      <c r="AZ15038" s="9">
        <v>4.5917159763313604</v>
      </c>
    </row>
    <row r="15039" spans="52:52" x14ac:dyDescent="0.25">
      <c r="AZ15039" s="9">
        <v>1.514792899408284</v>
      </c>
    </row>
    <row r="15040" spans="52:52" x14ac:dyDescent="0.25">
      <c r="AZ15040" s="9">
        <v>3.9763313609467459</v>
      </c>
    </row>
    <row r="15041" spans="52:52" x14ac:dyDescent="0.25">
      <c r="AZ15041" s="9">
        <v>2.4852071005917162</v>
      </c>
    </row>
    <row r="15042" spans="52:52" x14ac:dyDescent="0.25">
      <c r="AZ15042" s="9">
        <v>4.449704142011834</v>
      </c>
    </row>
    <row r="15043" spans="52:52" x14ac:dyDescent="0.25">
      <c r="AZ15043" s="9">
        <v>3.4792899408284024</v>
      </c>
    </row>
    <row r="15044" spans="52:52" x14ac:dyDescent="0.25">
      <c r="AZ15044" s="9">
        <v>3.1005917159763308</v>
      </c>
    </row>
    <row r="15045" spans="52:52" x14ac:dyDescent="0.25">
      <c r="AZ15045" s="9">
        <v>3.3609467455621305</v>
      </c>
    </row>
    <row r="15046" spans="52:52" x14ac:dyDescent="0.25">
      <c r="AZ15046" s="9">
        <v>3.4792899408284019</v>
      </c>
    </row>
    <row r="15047" spans="52:52" x14ac:dyDescent="0.25">
      <c r="AZ15047" s="9">
        <v>3.1005917159763317</v>
      </c>
    </row>
    <row r="15048" spans="52:52" x14ac:dyDescent="0.25">
      <c r="AZ15048" s="9">
        <v>3.0532544378698225</v>
      </c>
    </row>
    <row r="15049" spans="52:52" x14ac:dyDescent="0.25">
      <c r="AZ15049" s="9">
        <v>3.1242603550295858</v>
      </c>
    </row>
    <row r="15050" spans="52:52" x14ac:dyDescent="0.25">
      <c r="AZ15050" s="9">
        <v>4.5917159763313604</v>
      </c>
    </row>
    <row r="15051" spans="52:52" x14ac:dyDescent="0.25">
      <c r="AZ15051" s="9">
        <v>1.514792899408284</v>
      </c>
    </row>
    <row r="15052" spans="52:52" x14ac:dyDescent="0.25">
      <c r="AZ15052" s="9">
        <v>3.9763313609467459</v>
      </c>
    </row>
    <row r="15053" spans="52:52" x14ac:dyDescent="0.25">
      <c r="AZ15053" s="9">
        <v>2.4852071005917162</v>
      </c>
    </row>
    <row r="15054" spans="52:52" x14ac:dyDescent="0.25">
      <c r="AZ15054" s="9">
        <v>4.449704142011834</v>
      </c>
    </row>
    <row r="15055" spans="52:52" x14ac:dyDescent="0.25">
      <c r="AZ15055" s="9">
        <v>3.4792899408284024</v>
      </c>
    </row>
    <row r="15056" spans="52:52" x14ac:dyDescent="0.25">
      <c r="AZ15056" s="9">
        <v>3.1005917159763308</v>
      </c>
    </row>
    <row r="15057" spans="52:52" x14ac:dyDescent="0.25">
      <c r="AZ15057" s="9">
        <v>3.3609467455621305</v>
      </c>
    </row>
    <row r="15058" spans="52:52" x14ac:dyDescent="0.25">
      <c r="AZ15058" s="9">
        <v>3.4792899408284019</v>
      </c>
    </row>
    <row r="15059" spans="52:52" x14ac:dyDescent="0.25">
      <c r="AZ15059" s="9">
        <v>3.1005917159763317</v>
      </c>
    </row>
    <row r="15060" spans="52:52" x14ac:dyDescent="0.25">
      <c r="AZ15060" s="9">
        <v>3.0532544378698225</v>
      </c>
    </row>
    <row r="15061" spans="52:52" x14ac:dyDescent="0.25">
      <c r="AZ15061" s="9">
        <v>3.1242603550295858</v>
      </c>
    </row>
    <row r="15062" spans="52:52" x14ac:dyDescent="0.25">
      <c r="AZ15062" s="9">
        <v>4.5917159763313604</v>
      </c>
    </row>
    <row r="15063" spans="52:52" x14ac:dyDescent="0.25">
      <c r="AZ15063" s="9">
        <v>1.514792899408284</v>
      </c>
    </row>
    <row r="15064" spans="52:52" x14ac:dyDescent="0.25">
      <c r="AZ15064" s="9">
        <v>3.9763313609467459</v>
      </c>
    </row>
    <row r="15065" spans="52:52" x14ac:dyDescent="0.25">
      <c r="AZ15065" s="9">
        <v>2.4852071005917162</v>
      </c>
    </row>
    <row r="15066" spans="52:52" x14ac:dyDescent="0.25">
      <c r="AZ15066" s="9">
        <v>4.449704142011834</v>
      </c>
    </row>
    <row r="15067" spans="52:52" x14ac:dyDescent="0.25">
      <c r="AZ15067" s="9">
        <v>3.4792899408284024</v>
      </c>
    </row>
    <row r="15068" spans="52:52" x14ac:dyDescent="0.25">
      <c r="AZ15068" s="9">
        <v>3.1005917159763308</v>
      </c>
    </row>
    <row r="15069" spans="52:52" x14ac:dyDescent="0.25">
      <c r="AZ15069" s="9">
        <v>3.3609467455621305</v>
      </c>
    </row>
    <row r="15070" spans="52:52" x14ac:dyDescent="0.25">
      <c r="AZ15070" s="9">
        <v>3.4792899408284019</v>
      </c>
    </row>
    <row r="15071" spans="52:52" x14ac:dyDescent="0.25">
      <c r="AZ15071" s="9">
        <v>3.1005917159763317</v>
      </c>
    </row>
    <row r="15072" spans="52:52" x14ac:dyDescent="0.25">
      <c r="AZ15072" s="9">
        <v>3.0532544378698225</v>
      </c>
    </row>
    <row r="15073" spans="52:52" x14ac:dyDescent="0.25">
      <c r="AZ15073" s="9">
        <v>3.1242603550295858</v>
      </c>
    </row>
    <row r="15074" spans="52:52" x14ac:dyDescent="0.25">
      <c r="AZ15074" s="9">
        <v>4.5917159763313604</v>
      </c>
    </row>
    <row r="15075" spans="52:52" x14ac:dyDescent="0.25">
      <c r="AZ15075" s="9">
        <v>1.514792899408284</v>
      </c>
    </row>
    <row r="15076" spans="52:52" x14ac:dyDescent="0.25">
      <c r="AZ15076" s="9">
        <v>3.9763313609467459</v>
      </c>
    </row>
    <row r="15077" spans="52:52" x14ac:dyDescent="0.25">
      <c r="AZ15077" s="9">
        <v>2.4852071005917162</v>
      </c>
    </row>
    <row r="15078" spans="52:52" x14ac:dyDescent="0.25">
      <c r="AZ15078" s="9">
        <v>4.449704142011834</v>
      </c>
    </row>
    <row r="15079" spans="52:52" x14ac:dyDescent="0.25">
      <c r="AZ15079" s="9">
        <v>3.4792899408284024</v>
      </c>
    </row>
    <row r="15080" spans="52:52" x14ac:dyDescent="0.25">
      <c r="AZ15080" s="9">
        <v>3.1005917159763308</v>
      </c>
    </row>
    <row r="15081" spans="52:52" x14ac:dyDescent="0.25">
      <c r="AZ15081" s="9">
        <v>3.3609467455621305</v>
      </c>
    </row>
    <row r="15082" spans="52:52" x14ac:dyDescent="0.25">
      <c r="AZ15082" s="9">
        <v>3.4792899408284019</v>
      </c>
    </row>
    <row r="15083" spans="52:52" x14ac:dyDescent="0.25">
      <c r="AZ15083" s="9">
        <v>3.1005917159763317</v>
      </c>
    </row>
    <row r="15084" spans="52:52" x14ac:dyDescent="0.25">
      <c r="AZ15084" s="9">
        <v>3.0532544378698225</v>
      </c>
    </row>
    <row r="15085" spans="52:52" x14ac:dyDescent="0.25">
      <c r="AZ15085" s="9">
        <v>3.1242603550295858</v>
      </c>
    </row>
    <row r="15086" spans="52:52" x14ac:dyDescent="0.25">
      <c r="AZ15086" s="9">
        <v>4.5917159763313604</v>
      </c>
    </row>
    <row r="15087" spans="52:52" x14ac:dyDescent="0.25">
      <c r="AZ15087" s="9">
        <v>1.514792899408284</v>
      </c>
    </row>
    <row r="15088" spans="52:52" x14ac:dyDescent="0.25">
      <c r="AZ15088" s="9">
        <v>3.9763313609467459</v>
      </c>
    </row>
    <row r="15089" spans="52:52" x14ac:dyDescent="0.25">
      <c r="AZ15089" s="9">
        <v>2.4852071005917162</v>
      </c>
    </row>
    <row r="15090" spans="52:52" x14ac:dyDescent="0.25">
      <c r="AZ15090" s="9">
        <v>4.449704142011834</v>
      </c>
    </row>
    <row r="15091" spans="52:52" x14ac:dyDescent="0.25">
      <c r="AZ15091" s="9">
        <v>3.4792899408284024</v>
      </c>
    </row>
    <row r="15092" spans="52:52" x14ac:dyDescent="0.25">
      <c r="AZ15092" s="9">
        <v>3.1005917159763308</v>
      </c>
    </row>
    <row r="15093" spans="52:52" x14ac:dyDescent="0.25">
      <c r="AZ15093" s="9">
        <v>3.3609467455621305</v>
      </c>
    </row>
    <row r="15094" spans="52:52" x14ac:dyDescent="0.25">
      <c r="AZ15094" s="9">
        <v>3.4792899408284019</v>
      </c>
    </row>
    <row r="15095" spans="52:52" x14ac:dyDescent="0.25">
      <c r="AZ15095" s="9">
        <v>3.1005917159763317</v>
      </c>
    </row>
    <row r="15096" spans="52:52" x14ac:dyDescent="0.25">
      <c r="AZ15096" s="9">
        <v>3.0532544378698225</v>
      </c>
    </row>
    <row r="15097" spans="52:52" x14ac:dyDescent="0.25">
      <c r="AZ15097" s="9">
        <v>3.1242603550295858</v>
      </c>
    </row>
    <row r="15098" spans="52:52" x14ac:dyDescent="0.25">
      <c r="AZ15098" s="9">
        <v>4.5917159763313604</v>
      </c>
    </row>
    <row r="15099" spans="52:52" x14ac:dyDescent="0.25">
      <c r="AZ15099" s="9">
        <v>1.514792899408284</v>
      </c>
    </row>
    <row r="15100" spans="52:52" x14ac:dyDescent="0.25">
      <c r="AZ15100" s="9">
        <v>3.9763313609467459</v>
      </c>
    </row>
    <row r="15101" spans="52:52" x14ac:dyDescent="0.25">
      <c r="AZ15101" s="9">
        <v>2.4852071005917162</v>
      </c>
    </row>
    <row r="15102" spans="52:52" x14ac:dyDescent="0.25">
      <c r="AZ15102" s="9">
        <v>4.449704142011834</v>
      </c>
    </row>
    <row r="15103" spans="52:52" x14ac:dyDescent="0.25">
      <c r="AZ15103" s="9">
        <v>3.4792899408284024</v>
      </c>
    </row>
    <row r="15104" spans="52:52" x14ac:dyDescent="0.25">
      <c r="AZ15104" s="9">
        <v>3.1005917159763308</v>
      </c>
    </row>
    <row r="15105" spans="52:52" x14ac:dyDescent="0.25">
      <c r="AZ15105" s="9">
        <v>3.3609467455621305</v>
      </c>
    </row>
    <row r="15106" spans="52:52" x14ac:dyDescent="0.25">
      <c r="AZ15106" s="9">
        <v>3.4792899408284019</v>
      </c>
    </row>
    <row r="15107" spans="52:52" x14ac:dyDescent="0.25">
      <c r="AZ15107" s="9">
        <v>3.1005917159763317</v>
      </c>
    </row>
    <row r="15108" spans="52:52" x14ac:dyDescent="0.25">
      <c r="AZ15108" s="9">
        <v>3.0532544378698225</v>
      </c>
    </row>
    <row r="15109" spans="52:52" x14ac:dyDescent="0.25">
      <c r="AZ15109" s="9">
        <v>3.1242603550295858</v>
      </c>
    </row>
    <row r="15110" spans="52:52" x14ac:dyDescent="0.25">
      <c r="AZ15110" s="9">
        <v>4.5917159763313604</v>
      </c>
    </row>
    <row r="15111" spans="52:52" x14ac:dyDescent="0.25">
      <c r="AZ15111" s="9">
        <v>1.514792899408284</v>
      </c>
    </row>
    <row r="15112" spans="52:52" x14ac:dyDescent="0.25">
      <c r="AZ15112" s="9">
        <v>3.9763313609467459</v>
      </c>
    </row>
    <row r="15113" spans="52:52" x14ac:dyDescent="0.25">
      <c r="AZ15113" s="9">
        <v>2.4852071005917162</v>
      </c>
    </row>
    <row r="15114" spans="52:52" x14ac:dyDescent="0.25">
      <c r="AZ15114" s="9">
        <v>4.449704142011834</v>
      </c>
    </row>
    <row r="15115" spans="52:52" x14ac:dyDescent="0.25">
      <c r="AZ15115" s="9">
        <v>3.4792899408284024</v>
      </c>
    </row>
    <row r="15116" spans="52:52" x14ac:dyDescent="0.25">
      <c r="AZ15116" s="9">
        <v>3.1005917159763308</v>
      </c>
    </row>
    <row r="15117" spans="52:52" x14ac:dyDescent="0.25">
      <c r="AZ15117" s="9">
        <v>3.3609467455621305</v>
      </c>
    </row>
    <row r="15118" spans="52:52" x14ac:dyDescent="0.25">
      <c r="AZ15118" s="9">
        <v>3.4792899408284019</v>
      </c>
    </row>
    <row r="15119" spans="52:52" x14ac:dyDescent="0.25">
      <c r="AZ15119" s="9">
        <v>3.1005917159763317</v>
      </c>
    </row>
    <row r="15120" spans="52:52" x14ac:dyDescent="0.25">
      <c r="AZ15120" s="9">
        <v>3.0532544378698225</v>
      </c>
    </row>
    <row r="15121" spans="52:52" x14ac:dyDescent="0.25">
      <c r="AZ15121" s="9">
        <v>3.1242603550295858</v>
      </c>
    </row>
    <row r="15122" spans="52:52" x14ac:dyDescent="0.25">
      <c r="AZ15122" s="9">
        <v>4.5917159763313604</v>
      </c>
    </row>
    <row r="15123" spans="52:52" x14ac:dyDescent="0.25">
      <c r="AZ15123" s="9">
        <v>1.514792899408284</v>
      </c>
    </row>
    <row r="15124" spans="52:52" x14ac:dyDescent="0.25">
      <c r="AZ15124" s="9">
        <v>3.9763313609467459</v>
      </c>
    </row>
    <row r="15125" spans="52:52" x14ac:dyDescent="0.25">
      <c r="AZ15125" s="9">
        <v>2.4852071005917162</v>
      </c>
    </row>
    <row r="15126" spans="52:52" x14ac:dyDescent="0.25">
      <c r="AZ15126" s="9">
        <v>4.449704142011834</v>
      </c>
    </row>
    <row r="15127" spans="52:52" x14ac:dyDescent="0.25">
      <c r="AZ15127" s="9">
        <v>3.4792899408284024</v>
      </c>
    </row>
    <row r="15128" spans="52:52" x14ac:dyDescent="0.25">
      <c r="AZ15128" s="9">
        <v>3.1005917159763308</v>
      </c>
    </row>
    <row r="15129" spans="52:52" x14ac:dyDescent="0.25">
      <c r="AZ15129" s="9">
        <v>3.3609467455621305</v>
      </c>
    </row>
    <row r="15130" spans="52:52" x14ac:dyDescent="0.25">
      <c r="AZ15130" s="9">
        <v>3.4792899408284019</v>
      </c>
    </row>
    <row r="15131" spans="52:52" x14ac:dyDescent="0.25">
      <c r="AZ15131" s="9">
        <v>3.1005917159763317</v>
      </c>
    </row>
    <row r="15132" spans="52:52" x14ac:dyDescent="0.25">
      <c r="AZ15132" s="9">
        <v>3.0532544378698225</v>
      </c>
    </row>
    <row r="15133" spans="52:52" x14ac:dyDescent="0.25">
      <c r="AZ15133" s="9">
        <v>3.1242603550295858</v>
      </c>
    </row>
    <row r="15134" spans="52:52" x14ac:dyDescent="0.25">
      <c r="AZ15134" s="9">
        <v>4.5917159763313604</v>
      </c>
    </row>
    <row r="15135" spans="52:52" x14ac:dyDescent="0.25">
      <c r="AZ15135" s="9">
        <v>1.514792899408284</v>
      </c>
    </row>
    <row r="15136" spans="52:52" x14ac:dyDescent="0.25">
      <c r="AZ15136" s="9">
        <v>3.9763313609467459</v>
      </c>
    </row>
    <row r="15137" spans="52:52" x14ac:dyDescent="0.25">
      <c r="AZ15137" s="9">
        <v>2.4852071005917162</v>
      </c>
    </row>
    <row r="15138" spans="52:52" x14ac:dyDescent="0.25">
      <c r="AZ15138" s="9">
        <v>4.449704142011834</v>
      </c>
    </row>
    <row r="15139" spans="52:52" x14ac:dyDescent="0.25">
      <c r="AZ15139" s="9">
        <v>3.4792899408284024</v>
      </c>
    </row>
    <row r="15140" spans="52:52" x14ac:dyDescent="0.25">
      <c r="AZ15140" s="9">
        <v>3.1005917159763308</v>
      </c>
    </row>
    <row r="15141" spans="52:52" x14ac:dyDescent="0.25">
      <c r="AZ15141" s="9">
        <v>3.3609467455621305</v>
      </c>
    </row>
    <row r="15142" spans="52:52" x14ac:dyDescent="0.25">
      <c r="AZ15142" s="9">
        <v>3.4792899408284019</v>
      </c>
    </row>
    <row r="15143" spans="52:52" x14ac:dyDescent="0.25">
      <c r="AZ15143" s="9">
        <v>3.1005917159763317</v>
      </c>
    </row>
    <row r="15144" spans="52:52" x14ac:dyDescent="0.25">
      <c r="AZ15144" s="9">
        <v>3.0532544378698225</v>
      </c>
    </row>
    <row r="15145" spans="52:52" x14ac:dyDescent="0.25">
      <c r="AZ15145" s="9">
        <v>3.1242603550295858</v>
      </c>
    </row>
    <row r="15146" spans="52:52" x14ac:dyDescent="0.25">
      <c r="AZ15146" s="9">
        <v>4.5917159763313604</v>
      </c>
    </row>
    <row r="15147" spans="52:52" x14ac:dyDescent="0.25">
      <c r="AZ15147" s="9">
        <v>1.514792899408284</v>
      </c>
    </row>
    <row r="15148" spans="52:52" x14ac:dyDescent="0.25">
      <c r="AZ15148" s="9">
        <v>3.9763313609467459</v>
      </c>
    </row>
    <row r="15149" spans="52:52" x14ac:dyDescent="0.25">
      <c r="AZ15149" s="9">
        <v>2.4852071005917162</v>
      </c>
    </row>
    <row r="15150" spans="52:52" x14ac:dyDescent="0.25">
      <c r="AZ15150" s="9">
        <v>4.449704142011834</v>
      </c>
    </row>
    <row r="15151" spans="52:52" x14ac:dyDescent="0.25">
      <c r="AZ15151" s="9">
        <v>3.4792899408284024</v>
      </c>
    </row>
    <row r="15152" spans="52:52" x14ac:dyDescent="0.25">
      <c r="AZ15152" s="9">
        <v>3.1005917159763308</v>
      </c>
    </row>
    <row r="15153" spans="52:52" x14ac:dyDescent="0.25">
      <c r="AZ15153" s="9">
        <v>3.3609467455621305</v>
      </c>
    </row>
    <row r="15154" spans="52:52" x14ac:dyDescent="0.25">
      <c r="AZ15154" s="9">
        <v>3.4792899408284019</v>
      </c>
    </row>
    <row r="15155" spans="52:52" x14ac:dyDescent="0.25">
      <c r="AZ15155" s="9">
        <v>3.1005917159763317</v>
      </c>
    </row>
    <row r="15156" spans="52:52" x14ac:dyDescent="0.25">
      <c r="AZ15156" s="9">
        <v>3.0532544378698225</v>
      </c>
    </row>
    <row r="15157" spans="52:52" x14ac:dyDescent="0.25">
      <c r="AZ15157" s="9">
        <v>3.1242603550295858</v>
      </c>
    </row>
    <row r="15158" spans="52:52" x14ac:dyDescent="0.25">
      <c r="AZ15158" s="9">
        <v>4.5917159763313604</v>
      </c>
    </row>
    <row r="15159" spans="52:52" x14ac:dyDescent="0.25">
      <c r="AZ15159" s="9">
        <v>1.514792899408284</v>
      </c>
    </row>
    <row r="15160" spans="52:52" x14ac:dyDescent="0.25">
      <c r="AZ15160" s="9">
        <v>3.9763313609467459</v>
      </c>
    </row>
    <row r="15161" spans="52:52" x14ac:dyDescent="0.25">
      <c r="AZ15161" s="9">
        <v>2.4852071005917162</v>
      </c>
    </row>
    <row r="15162" spans="52:52" x14ac:dyDescent="0.25">
      <c r="AZ15162" s="9">
        <v>4.449704142011834</v>
      </c>
    </row>
    <row r="15163" spans="52:52" x14ac:dyDescent="0.25">
      <c r="AZ15163" s="9">
        <v>3.4792899408284024</v>
      </c>
    </row>
    <row r="15164" spans="52:52" x14ac:dyDescent="0.25">
      <c r="AZ15164" s="9">
        <v>3.1005917159763308</v>
      </c>
    </row>
    <row r="15165" spans="52:52" x14ac:dyDescent="0.25">
      <c r="AZ15165" s="9">
        <v>3.3609467455621305</v>
      </c>
    </row>
    <row r="15166" spans="52:52" x14ac:dyDescent="0.25">
      <c r="AZ15166" s="9">
        <v>3.4792899408284019</v>
      </c>
    </row>
    <row r="15167" spans="52:52" x14ac:dyDescent="0.25">
      <c r="AZ15167" s="9">
        <v>3.1005917159763317</v>
      </c>
    </row>
    <row r="15168" spans="52:52" x14ac:dyDescent="0.25">
      <c r="AZ15168" s="9">
        <v>3.0532544378698225</v>
      </c>
    </row>
    <row r="15169" spans="52:52" x14ac:dyDescent="0.25">
      <c r="AZ15169" s="9">
        <v>3.1242603550295858</v>
      </c>
    </row>
    <row r="15170" spans="52:52" x14ac:dyDescent="0.25">
      <c r="AZ15170" s="9">
        <v>4.5917159763313604</v>
      </c>
    </row>
    <row r="15171" spans="52:52" x14ac:dyDescent="0.25">
      <c r="AZ15171" s="9">
        <v>1.514792899408284</v>
      </c>
    </row>
    <row r="15172" spans="52:52" x14ac:dyDescent="0.25">
      <c r="AZ15172" s="9">
        <v>3.9763313609467459</v>
      </c>
    </row>
    <row r="15173" spans="52:52" x14ac:dyDescent="0.25">
      <c r="AZ15173" s="9">
        <v>2.4852071005917162</v>
      </c>
    </row>
    <row r="15174" spans="52:52" x14ac:dyDescent="0.25">
      <c r="AZ15174" s="9">
        <v>4.449704142011834</v>
      </c>
    </row>
    <row r="15175" spans="52:52" x14ac:dyDescent="0.25">
      <c r="AZ15175" s="9">
        <v>3.4792899408284024</v>
      </c>
    </row>
    <row r="15176" spans="52:52" x14ac:dyDescent="0.25">
      <c r="AZ15176" s="9">
        <v>3.1005917159763308</v>
      </c>
    </row>
    <row r="15177" spans="52:52" x14ac:dyDescent="0.25">
      <c r="AZ15177" s="9">
        <v>3.3609467455621305</v>
      </c>
    </row>
    <row r="15178" spans="52:52" x14ac:dyDescent="0.25">
      <c r="AZ15178" s="9">
        <v>3.4792899408284019</v>
      </c>
    </row>
    <row r="15179" spans="52:52" x14ac:dyDescent="0.25">
      <c r="AZ15179" s="9">
        <v>3.1005917159763317</v>
      </c>
    </row>
    <row r="15180" spans="52:52" x14ac:dyDescent="0.25">
      <c r="AZ15180" s="9">
        <v>3.0532544378698225</v>
      </c>
    </row>
    <row r="15181" spans="52:52" x14ac:dyDescent="0.25">
      <c r="AZ15181" s="9">
        <v>3.1242603550295858</v>
      </c>
    </row>
    <row r="15182" spans="52:52" x14ac:dyDescent="0.25">
      <c r="AZ15182" s="9">
        <v>4.5917159763313604</v>
      </c>
    </row>
    <row r="15183" spans="52:52" x14ac:dyDescent="0.25">
      <c r="AZ15183" s="9">
        <v>1.514792899408284</v>
      </c>
    </row>
    <row r="15184" spans="52:52" x14ac:dyDescent="0.25">
      <c r="AZ15184" s="9">
        <v>3.9763313609467459</v>
      </c>
    </row>
    <row r="15185" spans="52:52" x14ac:dyDescent="0.25">
      <c r="AZ15185" s="9">
        <v>2.4852071005917162</v>
      </c>
    </row>
    <row r="15186" spans="52:52" x14ac:dyDescent="0.25">
      <c r="AZ15186" s="9">
        <v>4.449704142011834</v>
      </c>
    </row>
    <row r="15187" spans="52:52" x14ac:dyDescent="0.25">
      <c r="AZ15187" s="9">
        <v>3.4792899408284024</v>
      </c>
    </row>
    <row r="15188" spans="52:52" x14ac:dyDescent="0.25">
      <c r="AZ15188" s="9">
        <v>3.1005917159763308</v>
      </c>
    </row>
    <row r="15189" spans="52:52" x14ac:dyDescent="0.25">
      <c r="AZ15189" s="9">
        <v>3.3609467455621305</v>
      </c>
    </row>
    <row r="15190" spans="52:52" x14ac:dyDescent="0.25">
      <c r="AZ15190" s="9">
        <v>3.4792899408284019</v>
      </c>
    </row>
    <row r="15191" spans="52:52" x14ac:dyDescent="0.25">
      <c r="AZ15191" s="9">
        <v>3.1005917159763317</v>
      </c>
    </row>
    <row r="15192" spans="52:52" x14ac:dyDescent="0.25">
      <c r="AZ15192" s="9">
        <v>3.0532544378698225</v>
      </c>
    </row>
    <row r="15193" spans="52:52" x14ac:dyDescent="0.25">
      <c r="AZ15193" s="9">
        <v>3.1242603550295858</v>
      </c>
    </row>
    <row r="15194" spans="52:52" x14ac:dyDescent="0.25">
      <c r="AZ15194" s="9">
        <v>4.5917159763313604</v>
      </c>
    </row>
    <row r="15195" spans="52:52" x14ac:dyDescent="0.25">
      <c r="AZ15195" s="9">
        <v>1.514792899408284</v>
      </c>
    </row>
    <row r="15196" spans="52:52" x14ac:dyDescent="0.25">
      <c r="AZ15196" s="9">
        <v>3.9763313609467459</v>
      </c>
    </row>
    <row r="15197" spans="52:52" x14ac:dyDescent="0.25">
      <c r="AZ15197" s="9">
        <v>2.4852071005917162</v>
      </c>
    </row>
    <row r="15198" spans="52:52" x14ac:dyDescent="0.25">
      <c r="AZ15198" s="9">
        <v>4.449704142011834</v>
      </c>
    </row>
    <row r="15199" spans="52:52" x14ac:dyDescent="0.25">
      <c r="AZ15199" s="9">
        <v>3.4792899408284024</v>
      </c>
    </row>
    <row r="15200" spans="52:52" x14ac:dyDescent="0.25">
      <c r="AZ15200" s="9">
        <v>3.1005917159763308</v>
      </c>
    </row>
    <row r="15201" spans="52:52" x14ac:dyDescent="0.25">
      <c r="AZ15201" s="9">
        <v>3.3609467455621305</v>
      </c>
    </row>
    <row r="15202" spans="52:52" x14ac:dyDescent="0.25">
      <c r="AZ15202" s="9">
        <v>3.4792899408284019</v>
      </c>
    </row>
    <row r="15203" spans="52:52" x14ac:dyDescent="0.25">
      <c r="AZ15203" s="9">
        <v>3.1005917159763317</v>
      </c>
    </row>
    <row r="15204" spans="52:52" x14ac:dyDescent="0.25">
      <c r="AZ15204" s="9">
        <v>3.0532544378698225</v>
      </c>
    </row>
    <row r="15205" spans="52:52" x14ac:dyDescent="0.25">
      <c r="AZ15205" s="9">
        <v>3.1242603550295858</v>
      </c>
    </row>
    <row r="15206" spans="52:52" x14ac:dyDescent="0.25">
      <c r="AZ15206" s="9">
        <v>4.5917159763313604</v>
      </c>
    </row>
    <row r="15207" spans="52:52" x14ac:dyDescent="0.25">
      <c r="AZ15207" s="9">
        <v>1.514792899408284</v>
      </c>
    </row>
    <row r="15208" spans="52:52" x14ac:dyDescent="0.25">
      <c r="AZ15208" s="9">
        <v>3.9763313609467459</v>
      </c>
    </row>
    <row r="15209" spans="52:52" x14ac:dyDescent="0.25">
      <c r="AZ15209" s="9">
        <v>2.4852071005917162</v>
      </c>
    </row>
    <row r="15210" spans="52:52" x14ac:dyDescent="0.25">
      <c r="AZ15210" s="9">
        <v>4.449704142011834</v>
      </c>
    </row>
    <row r="15211" spans="52:52" x14ac:dyDescent="0.25">
      <c r="AZ15211" s="9">
        <v>3.4792899408284024</v>
      </c>
    </row>
    <row r="15212" spans="52:52" x14ac:dyDescent="0.25">
      <c r="AZ15212" s="9">
        <v>3.1005917159763308</v>
      </c>
    </row>
    <row r="15213" spans="52:52" x14ac:dyDescent="0.25">
      <c r="AZ15213" s="9">
        <v>3.3609467455621305</v>
      </c>
    </row>
    <row r="15214" spans="52:52" x14ac:dyDescent="0.25">
      <c r="AZ15214" s="9">
        <v>3.4792899408284019</v>
      </c>
    </row>
    <row r="15215" spans="52:52" x14ac:dyDescent="0.25">
      <c r="AZ15215" s="9">
        <v>3.1005917159763317</v>
      </c>
    </row>
    <row r="15216" spans="52:52" x14ac:dyDescent="0.25">
      <c r="AZ15216" s="9">
        <v>3.0532544378698225</v>
      </c>
    </row>
    <row r="15217" spans="52:52" x14ac:dyDescent="0.25">
      <c r="AZ15217" s="9">
        <v>3.1242603550295858</v>
      </c>
    </row>
    <row r="15218" spans="52:52" x14ac:dyDescent="0.25">
      <c r="AZ15218" s="9">
        <v>4.5917159763313604</v>
      </c>
    </row>
    <row r="15219" spans="52:52" x14ac:dyDescent="0.25">
      <c r="AZ15219" s="9">
        <v>1.514792899408284</v>
      </c>
    </row>
    <row r="15220" spans="52:52" x14ac:dyDescent="0.25">
      <c r="AZ15220" s="9">
        <v>3.9763313609467459</v>
      </c>
    </row>
    <row r="15221" spans="52:52" x14ac:dyDescent="0.25">
      <c r="AZ15221" s="9">
        <v>2.4852071005917162</v>
      </c>
    </row>
    <row r="15222" spans="52:52" x14ac:dyDescent="0.25">
      <c r="AZ15222" s="9">
        <v>4.449704142011834</v>
      </c>
    </row>
    <row r="15223" spans="52:52" x14ac:dyDescent="0.25">
      <c r="AZ15223" s="9">
        <v>3.4792899408284024</v>
      </c>
    </row>
    <row r="15224" spans="52:52" x14ac:dyDescent="0.25">
      <c r="AZ15224" s="9">
        <v>3.1005917159763308</v>
      </c>
    </row>
    <row r="15225" spans="52:52" x14ac:dyDescent="0.25">
      <c r="AZ15225" s="9">
        <v>3.3609467455621305</v>
      </c>
    </row>
    <row r="15226" spans="52:52" x14ac:dyDescent="0.25">
      <c r="AZ15226" s="9">
        <v>3.4792899408284019</v>
      </c>
    </row>
    <row r="15227" spans="52:52" x14ac:dyDescent="0.25">
      <c r="AZ15227" s="9">
        <v>3.1005917159763317</v>
      </c>
    </row>
    <row r="15228" spans="52:52" x14ac:dyDescent="0.25">
      <c r="AZ15228" s="9">
        <v>3.0532544378698225</v>
      </c>
    </row>
    <row r="15229" spans="52:52" x14ac:dyDescent="0.25">
      <c r="AZ15229" s="9">
        <v>3.1242603550295858</v>
      </c>
    </row>
    <row r="15230" spans="52:52" x14ac:dyDescent="0.25">
      <c r="AZ15230" s="9">
        <v>4.5917159763313604</v>
      </c>
    </row>
    <row r="15231" spans="52:52" x14ac:dyDescent="0.25">
      <c r="AZ15231" s="9">
        <v>1.514792899408284</v>
      </c>
    </row>
    <row r="15232" spans="52:52" x14ac:dyDescent="0.25">
      <c r="AZ15232" s="9">
        <v>3.9763313609467459</v>
      </c>
    </row>
    <row r="15233" spans="52:52" x14ac:dyDescent="0.25">
      <c r="AZ15233" s="9">
        <v>2.4852071005917162</v>
      </c>
    </row>
    <row r="15234" spans="52:52" x14ac:dyDescent="0.25">
      <c r="AZ15234" s="9">
        <v>4.449704142011834</v>
      </c>
    </row>
    <row r="15235" spans="52:52" x14ac:dyDescent="0.25">
      <c r="AZ15235" s="9">
        <v>3.4792899408284024</v>
      </c>
    </row>
    <row r="15236" spans="52:52" x14ac:dyDescent="0.25">
      <c r="AZ15236" s="9">
        <v>3.1005917159763308</v>
      </c>
    </row>
    <row r="15237" spans="52:52" x14ac:dyDescent="0.25">
      <c r="AZ15237" s="9">
        <v>3.3609467455621305</v>
      </c>
    </row>
    <row r="15238" spans="52:52" x14ac:dyDescent="0.25">
      <c r="AZ15238" s="9">
        <v>3.4792899408284019</v>
      </c>
    </row>
    <row r="15239" spans="52:52" x14ac:dyDescent="0.25">
      <c r="AZ15239" s="9">
        <v>3.1005917159763317</v>
      </c>
    </row>
    <row r="15240" spans="52:52" x14ac:dyDescent="0.25">
      <c r="AZ15240" s="9">
        <v>3.0532544378698225</v>
      </c>
    </row>
    <row r="15241" spans="52:52" x14ac:dyDescent="0.25">
      <c r="AZ15241" s="9">
        <v>3.1242603550295858</v>
      </c>
    </row>
    <row r="15242" spans="52:52" x14ac:dyDescent="0.25">
      <c r="AZ15242" s="9">
        <v>4.5917159763313604</v>
      </c>
    </row>
    <row r="15243" spans="52:52" x14ac:dyDescent="0.25">
      <c r="AZ15243" s="9">
        <v>1.514792899408284</v>
      </c>
    </row>
    <row r="15244" spans="52:52" x14ac:dyDescent="0.25">
      <c r="AZ15244" s="9">
        <v>3.9763313609467459</v>
      </c>
    </row>
    <row r="15245" spans="52:52" x14ac:dyDescent="0.25">
      <c r="AZ15245" s="9">
        <v>2.4852071005917162</v>
      </c>
    </row>
    <row r="15246" spans="52:52" x14ac:dyDescent="0.25">
      <c r="AZ15246" s="9">
        <v>4.449704142011834</v>
      </c>
    </row>
    <row r="15247" spans="52:52" x14ac:dyDescent="0.25">
      <c r="AZ15247" s="9">
        <v>3.4792899408284024</v>
      </c>
    </row>
    <row r="15248" spans="52:52" x14ac:dyDescent="0.25">
      <c r="AZ15248" s="9">
        <v>3.1005917159763308</v>
      </c>
    </row>
    <row r="15249" spans="52:52" x14ac:dyDescent="0.25">
      <c r="AZ15249" s="9">
        <v>3.3609467455621305</v>
      </c>
    </row>
    <row r="15250" spans="52:52" x14ac:dyDescent="0.25">
      <c r="AZ15250" s="9">
        <v>3.4792899408284019</v>
      </c>
    </row>
    <row r="15251" spans="52:52" x14ac:dyDescent="0.25">
      <c r="AZ15251" s="9">
        <v>3.1005917159763317</v>
      </c>
    </row>
    <row r="15252" spans="52:52" x14ac:dyDescent="0.25">
      <c r="AZ15252" s="9">
        <v>3.0532544378698225</v>
      </c>
    </row>
    <row r="15253" spans="52:52" x14ac:dyDescent="0.25">
      <c r="AZ15253" s="9">
        <v>3.1242603550295858</v>
      </c>
    </row>
    <row r="15254" spans="52:52" x14ac:dyDescent="0.25">
      <c r="AZ15254" s="9">
        <v>4.5917159763313604</v>
      </c>
    </row>
    <row r="15255" spans="52:52" x14ac:dyDescent="0.25">
      <c r="AZ15255" s="9">
        <v>1.514792899408284</v>
      </c>
    </row>
    <row r="15256" spans="52:52" x14ac:dyDescent="0.25">
      <c r="AZ15256" s="9">
        <v>3.9763313609467459</v>
      </c>
    </row>
    <row r="15257" spans="52:52" x14ac:dyDescent="0.25">
      <c r="AZ15257" s="9">
        <v>2.4852071005917162</v>
      </c>
    </row>
    <row r="15258" spans="52:52" x14ac:dyDescent="0.25">
      <c r="AZ15258" s="9">
        <v>4.449704142011834</v>
      </c>
    </row>
    <row r="15259" spans="52:52" x14ac:dyDescent="0.25">
      <c r="AZ15259" s="9">
        <v>3.4792899408284024</v>
      </c>
    </row>
    <row r="15260" spans="52:52" x14ac:dyDescent="0.25">
      <c r="AZ15260" s="9">
        <v>3.1005917159763308</v>
      </c>
    </row>
    <row r="15261" spans="52:52" x14ac:dyDescent="0.25">
      <c r="AZ15261" s="9">
        <v>3.3609467455621305</v>
      </c>
    </row>
    <row r="15262" spans="52:52" x14ac:dyDescent="0.25">
      <c r="AZ15262" s="9">
        <v>3.4792899408284019</v>
      </c>
    </row>
    <row r="15263" spans="52:52" x14ac:dyDescent="0.25">
      <c r="AZ15263" s="9">
        <v>3.1005917159763317</v>
      </c>
    </row>
    <row r="15264" spans="52:52" x14ac:dyDescent="0.25">
      <c r="AZ15264" s="9">
        <v>3.0532544378698225</v>
      </c>
    </row>
    <row r="15265" spans="52:52" x14ac:dyDescent="0.25">
      <c r="AZ15265" s="9">
        <v>3.1242603550295858</v>
      </c>
    </row>
    <row r="15266" spans="52:52" x14ac:dyDescent="0.25">
      <c r="AZ15266" s="9">
        <v>4.5917159763313604</v>
      </c>
    </row>
    <row r="15267" spans="52:52" x14ac:dyDescent="0.25">
      <c r="AZ15267" s="9">
        <v>1.514792899408284</v>
      </c>
    </row>
    <row r="15268" spans="52:52" x14ac:dyDescent="0.25">
      <c r="AZ15268" s="9">
        <v>3.9763313609467459</v>
      </c>
    </row>
    <row r="15269" spans="52:52" x14ac:dyDescent="0.25">
      <c r="AZ15269" s="9">
        <v>2.4852071005917162</v>
      </c>
    </row>
    <row r="15270" spans="52:52" x14ac:dyDescent="0.25">
      <c r="AZ15270" s="9">
        <v>4.449704142011834</v>
      </c>
    </row>
    <row r="15271" spans="52:52" x14ac:dyDescent="0.25">
      <c r="AZ15271" s="9">
        <v>3.4792899408284024</v>
      </c>
    </row>
    <row r="15272" spans="52:52" x14ac:dyDescent="0.25">
      <c r="AZ15272" s="9">
        <v>3.1005917159763308</v>
      </c>
    </row>
    <row r="15273" spans="52:52" x14ac:dyDescent="0.25">
      <c r="AZ15273" s="9">
        <v>3.3609467455621305</v>
      </c>
    </row>
    <row r="15274" spans="52:52" x14ac:dyDescent="0.25">
      <c r="AZ15274" s="9">
        <v>3.4792899408284019</v>
      </c>
    </row>
    <row r="15275" spans="52:52" x14ac:dyDescent="0.25">
      <c r="AZ15275" s="9">
        <v>3.1005917159763317</v>
      </c>
    </row>
    <row r="15276" spans="52:52" x14ac:dyDescent="0.25">
      <c r="AZ15276" s="9">
        <v>3.0532544378698225</v>
      </c>
    </row>
    <row r="15277" spans="52:52" x14ac:dyDescent="0.25">
      <c r="AZ15277" s="9">
        <v>3.1242603550295858</v>
      </c>
    </row>
    <row r="15278" spans="52:52" x14ac:dyDescent="0.25">
      <c r="AZ15278" s="9">
        <v>4.5917159763313604</v>
      </c>
    </row>
    <row r="15279" spans="52:52" x14ac:dyDescent="0.25">
      <c r="AZ15279" s="9">
        <v>1.514792899408284</v>
      </c>
    </row>
    <row r="15280" spans="52:52" x14ac:dyDescent="0.25">
      <c r="AZ15280" s="9">
        <v>3.9763313609467459</v>
      </c>
    </row>
    <row r="15281" spans="52:52" x14ac:dyDescent="0.25">
      <c r="AZ15281" s="9">
        <v>2.4852071005917162</v>
      </c>
    </row>
    <row r="15282" spans="52:52" x14ac:dyDescent="0.25">
      <c r="AZ15282" s="9">
        <v>4.449704142011834</v>
      </c>
    </row>
    <row r="15283" spans="52:52" x14ac:dyDescent="0.25">
      <c r="AZ15283" s="9">
        <v>3.4792899408284024</v>
      </c>
    </row>
    <row r="15284" spans="52:52" x14ac:dyDescent="0.25">
      <c r="AZ15284" s="9">
        <v>3.1005917159763308</v>
      </c>
    </row>
    <row r="15285" spans="52:52" x14ac:dyDescent="0.25">
      <c r="AZ15285" s="9">
        <v>3.3609467455621305</v>
      </c>
    </row>
    <row r="15286" spans="52:52" x14ac:dyDescent="0.25">
      <c r="AZ15286" s="9">
        <v>3.4792899408284019</v>
      </c>
    </row>
    <row r="15287" spans="52:52" x14ac:dyDescent="0.25">
      <c r="AZ15287" s="9">
        <v>3.1005917159763317</v>
      </c>
    </row>
    <row r="15288" spans="52:52" x14ac:dyDescent="0.25">
      <c r="AZ15288" s="9">
        <v>3.0532544378698225</v>
      </c>
    </row>
    <row r="15289" spans="52:52" x14ac:dyDescent="0.25">
      <c r="AZ15289" s="9">
        <v>3.1242603550295858</v>
      </c>
    </row>
    <row r="15290" spans="52:52" x14ac:dyDescent="0.25">
      <c r="AZ15290" s="9">
        <v>4.5917159763313604</v>
      </c>
    </row>
    <row r="15291" spans="52:52" x14ac:dyDescent="0.25">
      <c r="AZ15291" s="9">
        <v>1.514792899408284</v>
      </c>
    </row>
    <row r="15292" spans="52:52" x14ac:dyDescent="0.25">
      <c r="AZ15292" s="9">
        <v>3.9763313609467459</v>
      </c>
    </row>
    <row r="15293" spans="52:52" x14ac:dyDescent="0.25">
      <c r="AZ15293" s="9">
        <v>2.4852071005917162</v>
      </c>
    </row>
    <row r="15294" spans="52:52" x14ac:dyDescent="0.25">
      <c r="AZ15294" s="9">
        <v>4.449704142011834</v>
      </c>
    </row>
    <row r="15295" spans="52:52" x14ac:dyDescent="0.25">
      <c r="AZ15295" s="9">
        <v>3.4792899408284024</v>
      </c>
    </row>
    <row r="15296" spans="52:52" x14ac:dyDescent="0.25">
      <c r="AZ15296" s="9">
        <v>3.1005917159763308</v>
      </c>
    </row>
    <row r="15297" spans="52:52" x14ac:dyDescent="0.25">
      <c r="AZ15297" s="9">
        <v>3.3609467455621305</v>
      </c>
    </row>
    <row r="15298" spans="52:52" x14ac:dyDescent="0.25">
      <c r="AZ15298" s="9">
        <v>3.4792899408284019</v>
      </c>
    </row>
    <row r="15299" spans="52:52" x14ac:dyDescent="0.25">
      <c r="AZ15299" s="9">
        <v>3.1005917159763317</v>
      </c>
    </row>
    <row r="15300" spans="52:52" x14ac:dyDescent="0.25">
      <c r="AZ15300" s="9">
        <v>3.0532544378698225</v>
      </c>
    </row>
    <row r="15301" spans="52:52" x14ac:dyDescent="0.25">
      <c r="AZ15301" s="9">
        <v>3.1242603550295858</v>
      </c>
    </row>
    <row r="15302" spans="52:52" x14ac:dyDescent="0.25">
      <c r="AZ15302" s="9">
        <v>4.5917159763313604</v>
      </c>
    </row>
    <row r="15303" spans="52:52" x14ac:dyDescent="0.25">
      <c r="AZ15303" s="9">
        <v>1.514792899408284</v>
      </c>
    </row>
    <row r="15304" spans="52:52" x14ac:dyDescent="0.25">
      <c r="AZ15304" s="9">
        <v>3.9763313609467459</v>
      </c>
    </row>
    <row r="15305" spans="52:52" x14ac:dyDescent="0.25">
      <c r="AZ15305" s="9">
        <v>2.4852071005917162</v>
      </c>
    </row>
    <row r="15306" spans="52:52" x14ac:dyDescent="0.25">
      <c r="AZ15306" s="9">
        <v>4.449704142011834</v>
      </c>
    </row>
    <row r="15307" spans="52:52" x14ac:dyDescent="0.25">
      <c r="AZ15307" s="9">
        <v>3.4792899408284024</v>
      </c>
    </row>
    <row r="15308" spans="52:52" x14ac:dyDescent="0.25">
      <c r="AZ15308" s="9">
        <v>3.1005917159763308</v>
      </c>
    </row>
    <row r="15309" spans="52:52" x14ac:dyDescent="0.25">
      <c r="AZ15309" s="9">
        <v>3.3609467455621305</v>
      </c>
    </row>
    <row r="15310" spans="52:52" x14ac:dyDescent="0.25">
      <c r="AZ15310" s="9">
        <v>3.4792899408284019</v>
      </c>
    </row>
    <row r="15311" spans="52:52" x14ac:dyDescent="0.25">
      <c r="AZ15311" s="9">
        <v>3.1005917159763317</v>
      </c>
    </row>
    <row r="15312" spans="52:52" x14ac:dyDescent="0.25">
      <c r="AZ15312" s="9">
        <v>3.0532544378698225</v>
      </c>
    </row>
    <row r="15313" spans="52:52" x14ac:dyDescent="0.25">
      <c r="AZ15313" s="9">
        <v>3.1242603550295858</v>
      </c>
    </row>
    <row r="15314" spans="52:52" x14ac:dyDescent="0.25">
      <c r="AZ15314" s="9">
        <v>4.5917159763313604</v>
      </c>
    </row>
    <row r="15315" spans="52:52" x14ac:dyDescent="0.25">
      <c r="AZ15315" s="9">
        <v>1.514792899408284</v>
      </c>
    </row>
    <row r="15316" spans="52:52" x14ac:dyDescent="0.25">
      <c r="AZ15316" s="9">
        <v>3.9763313609467459</v>
      </c>
    </row>
    <row r="15317" spans="52:52" x14ac:dyDescent="0.25">
      <c r="AZ15317" s="9">
        <v>2.4852071005917162</v>
      </c>
    </row>
    <row r="15318" spans="52:52" x14ac:dyDescent="0.25">
      <c r="AZ15318" s="9">
        <v>4.449704142011834</v>
      </c>
    </row>
    <row r="15319" spans="52:52" x14ac:dyDescent="0.25">
      <c r="AZ15319" s="9">
        <v>3.4792899408284024</v>
      </c>
    </row>
    <row r="15320" spans="52:52" x14ac:dyDescent="0.25">
      <c r="AZ15320" s="9">
        <v>3.1005917159763308</v>
      </c>
    </row>
    <row r="15321" spans="52:52" x14ac:dyDescent="0.25">
      <c r="AZ15321" s="9">
        <v>3.3609467455621305</v>
      </c>
    </row>
    <row r="15322" spans="52:52" x14ac:dyDescent="0.25">
      <c r="AZ15322" s="9">
        <v>3.4792899408284019</v>
      </c>
    </row>
    <row r="15323" spans="52:52" x14ac:dyDescent="0.25">
      <c r="AZ15323" s="9">
        <v>3.1005917159763317</v>
      </c>
    </row>
    <row r="15324" spans="52:52" x14ac:dyDescent="0.25">
      <c r="AZ15324" s="9">
        <v>3.0532544378698225</v>
      </c>
    </row>
    <row r="15325" spans="52:52" x14ac:dyDescent="0.25">
      <c r="AZ15325" s="9">
        <v>3.1242603550295858</v>
      </c>
    </row>
    <row r="15326" spans="52:52" x14ac:dyDescent="0.25">
      <c r="AZ15326" s="9">
        <v>4.5917159763313604</v>
      </c>
    </row>
    <row r="15327" spans="52:52" x14ac:dyDescent="0.25">
      <c r="AZ15327" s="9">
        <v>1.514792899408284</v>
      </c>
    </row>
    <row r="15328" spans="52:52" x14ac:dyDescent="0.25">
      <c r="AZ15328" s="9">
        <v>3.9763313609467459</v>
      </c>
    </row>
    <row r="15329" spans="52:52" x14ac:dyDescent="0.25">
      <c r="AZ15329" s="9">
        <v>2.4852071005917162</v>
      </c>
    </row>
    <row r="15330" spans="52:52" x14ac:dyDescent="0.25">
      <c r="AZ15330" s="9">
        <v>4.449704142011834</v>
      </c>
    </row>
    <row r="15331" spans="52:52" x14ac:dyDescent="0.25">
      <c r="AZ15331" s="9">
        <v>3.4792899408284024</v>
      </c>
    </row>
    <row r="15332" spans="52:52" x14ac:dyDescent="0.25">
      <c r="AZ15332" s="9">
        <v>3.1005917159763308</v>
      </c>
    </row>
    <row r="15333" spans="52:52" x14ac:dyDescent="0.25">
      <c r="AZ15333" s="9">
        <v>3.3609467455621305</v>
      </c>
    </row>
    <row r="15334" spans="52:52" x14ac:dyDescent="0.25">
      <c r="AZ15334" s="9">
        <v>3.4792899408284019</v>
      </c>
    </row>
    <row r="15335" spans="52:52" x14ac:dyDescent="0.25">
      <c r="AZ15335" s="9">
        <v>3.1005917159763317</v>
      </c>
    </row>
    <row r="15336" spans="52:52" x14ac:dyDescent="0.25">
      <c r="AZ15336" s="9">
        <v>3.0532544378698225</v>
      </c>
    </row>
    <row r="15337" spans="52:52" x14ac:dyDescent="0.25">
      <c r="AZ15337" s="9">
        <v>3.1242603550295858</v>
      </c>
    </row>
    <row r="15338" spans="52:52" x14ac:dyDescent="0.25">
      <c r="AZ15338" s="9">
        <v>4.5917159763313604</v>
      </c>
    </row>
    <row r="15339" spans="52:52" x14ac:dyDescent="0.25">
      <c r="AZ15339" s="9">
        <v>1.514792899408284</v>
      </c>
    </row>
    <row r="15340" spans="52:52" x14ac:dyDescent="0.25">
      <c r="AZ15340" s="9">
        <v>3.9763313609467459</v>
      </c>
    </row>
    <row r="15341" spans="52:52" x14ac:dyDescent="0.25">
      <c r="AZ15341" s="9">
        <v>2.4852071005917162</v>
      </c>
    </row>
    <row r="15342" spans="52:52" x14ac:dyDescent="0.25">
      <c r="AZ15342" s="9">
        <v>4.449704142011834</v>
      </c>
    </row>
    <row r="15343" spans="52:52" x14ac:dyDescent="0.25">
      <c r="AZ15343" s="9">
        <v>3.4792899408284024</v>
      </c>
    </row>
    <row r="15344" spans="52:52" x14ac:dyDescent="0.25">
      <c r="AZ15344" s="9">
        <v>3.1005917159763308</v>
      </c>
    </row>
    <row r="15345" spans="52:52" x14ac:dyDescent="0.25">
      <c r="AZ15345" s="9">
        <v>3.3609467455621305</v>
      </c>
    </row>
    <row r="15346" spans="52:52" x14ac:dyDescent="0.25">
      <c r="AZ15346" s="9">
        <v>3.4792899408284019</v>
      </c>
    </row>
    <row r="15347" spans="52:52" x14ac:dyDescent="0.25">
      <c r="AZ15347" s="9">
        <v>3.1005917159763317</v>
      </c>
    </row>
    <row r="15348" spans="52:52" x14ac:dyDescent="0.25">
      <c r="AZ15348" s="9">
        <v>3.0532544378698225</v>
      </c>
    </row>
    <row r="15349" spans="52:52" x14ac:dyDescent="0.25">
      <c r="AZ15349" s="9">
        <v>3.1242603550295858</v>
      </c>
    </row>
    <row r="15350" spans="52:52" x14ac:dyDescent="0.25">
      <c r="AZ15350" s="9">
        <v>4.5917159763313604</v>
      </c>
    </row>
    <row r="15351" spans="52:52" x14ac:dyDescent="0.25">
      <c r="AZ15351" s="9">
        <v>1.514792899408284</v>
      </c>
    </row>
    <row r="15352" spans="52:52" x14ac:dyDescent="0.25">
      <c r="AZ15352" s="9">
        <v>3.9763313609467459</v>
      </c>
    </row>
    <row r="15353" spans="52:52" x14ac:dyDescent="0.25">
      <c r="AZ15353" s="9">
        <v>2.4852071005917162</v>
      </c>
    </row>
    <row r="15354" spans="52:52" x14ac:dyDescent="0.25">
      <c r="AZ15354" s="9">
        <v>4.449704142011834</v>
      </c>
    </row>
    <row r="15355" spans="52:52" x14ac:dyDescent="0.25">
      <c r="AZ15355" s="9">
        <v>3.4792899408284024</v>
      </c>
    </row>
    <row r="15356" spans="52:52" x14ac:dyDescent="0.25">
      <c r="AZ15356" s="9">
        <v>3.1005917159763308</v>
      </c>
    </row>
    <row r="15357" spans="52:52" x14ac:dyDescent="0.25">
      <c r="AZ15357" s="9">
        <v>3.3609467455621305</v>
      </c>
    </row>
    <row r="15358" spans="52:52" x14ac:dyDescent="0.25">
      <c r="AZ15358" s="9">
        <v>3.4792899408284019</v>
      </c>
    </row>
    <row r="15359" spans="52:52" x14ac:dyDescent="0.25">
      <c r="AZ15359" s="9">
        <v>3.1005917159763317</v>
      </c>
    </row>
    <row r="15360" spans="52:52" x14ac:dyDescent="0.25">
      <c r="AZ15360" s="9">
        <v>3.0532544378698225</v>
      </c>
    </row>
    <row r="15361" spans="52:52" x14ac:dyDescent="0.25">
      <c r="AZ15361" s="9">
        <v>3.1242603550295858</v>
      </c>
    </row>
    <row r="15362" spans="52:52" x14ac:dyDescent="0.25">
      <c r="AZ15362" s="9">
        <v>4.5917159763313604</v>
      </c>
    </row>
    <row r="15363" spans="52:52" x14ac:dyDescent="0.25">
      <c r="AZ15363" s="9">
        <v>1.514792899408284</v>
      </c>
    </row>
    <row r="15364" spans="52:52" x14ac:dyDescent="0.25">
      <c r="AZ15364" s="9">
        <v>3.9763313609467459</v>
      </c>
    </row>
    <row r="15365" spans="52:52" x14ac:dyDescent="0.25">
      <c r="AZ15365" s="9">
        <v>2.4852071005917162</v>
      </c>
    </row>
    <row r="15366" spans="52:52" x14ac:dyDescent="0.25">
      <c r="AZ15366" s="9">
        <v>4.449704142011834</v>
      </c>
    </row>
    <row r="15367" spans="52:52" x14ac:dyDescent="0.25">
      <c r="AZ15367" s="9">
        <v>3.4792899408284024</v>
      </c>
    </row>
    <row r="15368" spans="52:52" x14ac:dyDescent="0.25">
      <c r="AZ15368" s="9">
        <v>3.1005917159763308</v>
      </c>
    </row>
    <row r="15369" spans="52:52" x14ac:dyDescent="0.25">
      <c r="AZ15369" s="9">
        <v>3.3609467455621305</v>
      </c>
    </row>
    <row r="15370" spans="52:52" x14ac:dyDescent="0.25">
      <c r="AZ15370" s="9">
        <v>3.4792899408284019</v>
      </c>
    </row>
    <row r="15371" spans="52:52" x14ac:dyDescent="0.25">
      <c r="AZ15371" s="9">
        <v>3.1005917159763317</v>
      </c>
    </row>
    <row r="15372" spans="52:52" x14ac:dyDescent="0.25">
      <c r="AZ15372" s="9">
        <v>3.0532544378698225</v>
      </c>
    </row>
    <row r="15373" spans="52:52" x14ac:dyDescent="0.25">
      <c r="AZ15373" s="9">
        <v>3.1242603550295858</v>
      </c>
    </row>
    <row r="15374" spans="52:52" x14ac:dyDescent="0.25">
      <c r="AZ15374" s="9">
        <v>4.5917159763313604</v>
      </c>
    </row>
    <row r="15375" spans="52:52" x14ac:dyDescent="0.25">
      <c r="AZ15375" s="9">
        <v>1.514792899408284</v>
      </c>
    </row>
    <row r="15376" spans="52:52" x14ac:dyDescent="0.25">
      <c r="AZ15376" s="9">
        <v>3.9763313609467459</v>
      </c>
    </row>
    <row r="15377" spans="52:52" x14ac:dyDescent="0.25">
      <c r="AZ15377" s="9">
        <v>2.4852071005917162</v>
      </c>
    </row>
    <row r="15378" spans="52:52" x14ac:dyDescent="0.25">
      <c r="AZ15378" s="9">
        <v>4.449704142011834</v>
      </c>
    </row>
    <row r="15379" spans="52:52" x14ac:dyDescent="0.25">
      <c r="AZ15379" s="9">
        <v>3.4792899408284024</v>
      </c>
    </row>
    <row r="15380" spans="52:52" x14ac:dyDescent="0.25">
      <c r="AZ15380" s="9">
        <v>3.1005917159763308</v>
      </c>
    </row>
    <row r="15381" spans="52:52" x14ac:dyDescent="0.25">
      <c r="AZ15381" s="9">
        <v>3.3609467455621305</v>
      </c>
    </row>
    <row r="15382" spans="52:52" x14ac:dyDescent="0.25">
      <c r="AZ15382" s="9">
        <v>3.4792899408284019</v>
      </c>
    </row>
    <row r="15383" spans="52:52" x14ac:dyDescent="0.25">
      <c r="AZ15383" s="9">
        <v>3.1005917159763317</v>
      </c>
    </row>
    <row r="15384" spans="52:52" x14ac:dyDescent="0.25">
      <c r="AZ15384" s="9">
        <v>3.0532544378698225</v>
      </c>
    </row>
    <row r="15385" spans="52:52" x14ac:dyDescent="0.25">
      <c r="AZ15385" s="9">
        <v>3.1242603550295858</v>
      </c>
    </row>
    <row r="15386" spans="52:52" x14ac:dyDescent="0.25">
      <c r="AZ15386" s="9">
        <v>4.5917159763313604</v>
      </c>
    </row>
    <row r="15387" spans="52:52" x14ac:dyDescent="0.25">
      <c r="AZ15387" s="9">
        <v>1.514792899408284</v>
      </c>
    </row>
    <row r="15388" spans="52:52" x14ac:dyDescent="0.25">
      <c r="AZ15388" s="9">
        <v>3.9763313609467459</v>
      </c>
    </row>
    <row r="15389" spans="52:52" x14ac:dyDescent="0.25">
      <c r="AZ15389" s="9">
        <v>2.4852071005917162</v>
      </c>
    </row>
    <row r="15390" spans="52:52" x14ac:dyDescent="0.25">
      <c r="AZ15390" s="9">
        <v>4.449704142011834</v>
      </c>
    </row>
    <row r="15391" spans="52:52" x14ac:dyDescent="0.25">
      <c r="AZ15391" s="9">
        <v>3.4792899408284024</v>
      </c>
    </row>
    <row r="15392" spans="52:52" x14ac:dyDescent="0.25">
      <c r="AZ15392" s="9">
        <v>3.1005917159763308</v>
      </c>
    </row>
    <row r="15393" spans="52:52" x14ac:dyDescent="0.25">
      <c r="AZ15393" s="9">
        <v>3.3609467455621305</v>
      </c>
    </row>
    <row r="15394" spans="52:52" x14ac:dyDescent="0.25">
      <c r="AZ15394" s="9">
        <v>3.4792899408284019</v>
      </c>
    </row>
    <row r="15395" spans="52:52" x14ac:dyDescent="0.25">
      <c r="AZ15395" s="9">
        <v>3.1005917159763317</v>
      </c>
    </row>
    <row r="15396" spans="52:52" x14ac:dyDescent="0.25">
      <c r="AZ15396" s="9">
        <v>3.0532544378698225</v>
      </c>
    </row>
    <row r="15397" spans="52:52" x14ac:dyDescent="0.25">
      <c r="AZ15397" s="9">
        <v>3.1242603550295858</v>
      </c>
    </row>
    <row r="15398" spans="52:52" x14ac:dyDescent="0.25">
      <c r="AZ15398" s="9">
        <v>4.5917159763313604</v>
      </c>
    </row>
    <row r="15399" spans="52:52" x14ac:dyDescent="0.25">
      <c r="AZ15399" s="9">
        <v>1.514792899408284</v>
      </c>
    </row>
    <row r="15400" spans="52:52" x14ac:dyDescent="0.25">
      <c r="AZ15400" s="9">
        <v>3.9763313609467459</v>
      </c>
    </row>
    <row r="15401" spans="52:52" x14ac:dyDescent="0.25">
      <c r="AZ15401" s="9">
        <v>2.4852071005917162</v>
      </c>
    </row>
    <row r="15402" spans="52:52" x14ac:dyDescent="0.25">
      <c r="AZ15402" s="9">
        <v>4.449704142011834</v>
      </c>
    </row>
    <row r="15403" spans="52:52" x14ac:dyDescent="0.25">
      <c r="AZ15403" s="9">
        <v>3.4792899408284024</v>
      </c>
    </row>
    <row r="15404" spans="52:52" x14ac:dyDescent="0.25">
      <c r="AZ15404" s="9">
        <v>3.1005917159763308</v>
      </c>
    </row>
    <row r="15405" spans="52:52" x14ac:dyDescent="0.25">
      <c r="AZ15405" s="9">
        <v>3.3609467455621305</v>
      </c>
    </row>
    <row r="15406" spans="52:52" x14ac:dyDescent="0.25">
      <c r="AZ15406" s="9">
        <v>3.4792899408284019</v>
      </c>
    </row>
    <row r="15407" spans="52:52" x14ac:dyDescent="0.25">
      <c r="AZ15407" s="9">
        <v>3.1005917159763317</v>
      </c>
    </row>
    <row r="15408" spans="52:52" x14ac:dyDescent="0.25">
      <c r="AZ15408" s="9">
        <v>3.0532544378698225</v>
      </c>
    </row>
    <row r="15409" spans="52:52" x14ac:dyDescent="0.25">
      <c r="AZ15409" s="9">
        <v>3.1242603550295858</v>
      </c>
    </row>
    <row r="15410" spans="52:52" x14ac:dyDescent="0.25">
      <c r="AZ15410" s="9">
        <v>4.5917159763313604</v>
      </c>
    </row>
    <row r="15411" spans="52:52" x14ac:dyDescent="0.25">
      <c r="AZ15411" s="9">
        <v>1.514792899408284</v>
      </c>
    </row>
    <row r="15412" spans="52:52" x14ac:dyDescent="0.25">
      <c r="AZ15412" s="9">
        <v>3.9763313609467459</v>
      </c>
    </row>
    <row r="15413" spans="52:52" x14ac:dyDescent="0.25">
      <c r="AZ15413" s="9">
        <v>2.4852071005917162</v>
      </c>
    </row>
    <row r="15414" spans="52:52" x14ac:dyDescent="0.25">
      <c r="AZ15414" s="9">
        <v>4.449704142011834</v>
      </c>
    </row>
    <row r="15415" spans="52:52" x14ac:dyDescent="0.25">
      <c r="AZ15415" s="9">
        <v>3.4792899408284024</v>
      </c>
    </row>
    <row r="15416" spans="52:52" x14ac:dyDescent="0.25">
      <c r="AZ15416" s="9">
        <v>3.1005917159763308</v>
      </c>
    </row>
    <row r="15417" spans="52:52" x14ac:dyDescent="0.25">
      <c r="AZ15417" s="9">
        <v>3.3609467455621305</v>
      </c>
    </row>
    <row r="15418" spans="52:52" x14ac:dyDescent="0.25">
      <c r="AZ15418" s="9">
        <v>3.4792899408284019</v>
      </c>
    </row>
    <row r="15419" spans="52:52" x14ac:dyDescent="0.25">
      <c r="AZ15419" s="9">
        <v>3.1005917159763317</v>
      </c>
    </row>
    <row r="15420" spans="52:52" x14ac:dyDescent="0.25">
      <c r="AZ15420" s="9">
        <v>3.0532544378698225</v>
      </c>
    </row>
    <row r="15421" spans="52:52" x14ac:dyDescent="0.25">
      <c r="AZ15421" s="9">
        <v>3.1242603550295858</v>
      </c>
    </row>
    <row r="15422" spans="52:52" x14ac:dyDescent="0.25">
      <c r="AZ15422" s="9">
        <v>4.5917159763313604</v>
      </c>
    </row>
    <row r="15423" spans="52:52" x14ac:dyDescent="0.25">
      <c r="AZ15423" s="9">
        <v>1.514792899408284</v>
      </c>
    </row>
    <row r="15424" spans="52:52" x14ac:dyDescent="0.25">
      <c r="AZ15424" s="9">
        <v>3.9763313609467459</v>
      </c>
    </row>
    <row r="15425" spans="52:52" x14ac:dyDescent="0.25">
      <c r="AZ15425" s="9">
        <v>2.4852071005917162</v>
      </c>
    </row>
    <row r="15426" spans="52:52" x14ac:dyDescent="0.25">
      <c r="AZ15426" s="9">
        <v>4.449704142011834</v>
      </c>
    </row>
    <row r="15427" spans="52:52" x14ac:dyDescent="0.25">
      <c r="AZ15427" s="9">
        <v>3.4792899408284024</v>
      </c>
    </row>
    <row r="15428" spans="52:52" x14ac:dyDescent="0.25">
      <c r="AZ15428" s="9">
        <v>3.1005917159763308</v>
      </c>
    </row>
    <row r="15429" spans="52:52" x14ac:dyDescent="0.25">
      <c r="AZ15429" s="9">
        <v>3.3609467455621305</v>
      </c>
    </row>
    <row r="15430" spans="52:52" x14ac:dyDescent="0.25">
      <c r="AZ15430" s="9">
        <v>3.4792899408284019</v>
      </c>
    </row>
    <row r="15431" spans="52:52" x14ac:dyDescent="0.25">
      <c r="AZ15431" s="9">
        <v>3.1005917159763317</v>
      </c>
    </row>
    <row r="15432" spans="52:52" x14ac:dyDescent="0.25">
      <c r="AZ15432" s="9">
        <v>3.0532544378698225</v>
      </c>
    </row>
    <row r="15433" spans="52:52" x14ac:dyDescent="0.25">
      <c r="AZ15433" s="9">
        <v>3.1242603550295858</v>
      </c>
    </row>
    <row r="15434" spans="52:52" x14ac:dyDescent="0.25">
      <c r="AZ15434" s="9">
        <v>4.5917159763313604</v>
      </c>
    </row>
    <row r="15435" spans="52:52" x14ac:dyDescent="0.25">
      <c r="AZ15435" s="9">
        <v>1.514792899408284</v>
      </c>
    </row>
    <row r="15436" spans="52:52" x14ac:dyDescent="0.25">
      <c r="AZ15436" s="9">
        <v>3.9763313609467459</v>
      </c>
    </row>
    <row r="15437" spans="52:52" x14ac:dyDescent="0.25">
      <c r="AZ15437" s="9">
        <v>2.4852071005917162</v>
      </c>
    </row>
    <row r="15438" spans="52:52" x14ac:dyDescent="0.25">
      <c r="AZ15438" s="9">
        <v>4.449704142011834</v>
      </c>
    </row>
    <row r="15439" spans="52:52" x14ac:dyDescent="0.25">
      <c r="AZ15439" s="9">
        <v>3.4792899408284024</v>
      </c>
    </row>
    <row r="15440" spans="52:52" x14ac:dyDescent="0.25">
      <c r="AZ15440" s="9">
        <v>3.1005917159763308</v>
      </c>
    </row>
    <row r="15441" spans="52:52" x14ac:dyDescent="0.25">
      <c r="AZ15441" s="9">
        <v>3.3609467455621305</v>
      </c>
    </row>
    <row r="15442" spans="52:52" x14ac:dyDescent="0.25">
      <c r="AZ15442" s="9">
        <v>3.4792899408284019</v>
      </c>
    </row>
    <row r="15443" spans="52:52" x14ac:dyDescent="0.25">
      <c r="AZ15443" s="9">
        <v>3.1005917159763317</v>
      </c>
    </row>
    <row r="15444" spans="52:52" x14ac:dyDescent="0.25">
      <c r="AZ15444" s="9">
        <v>3.0532544378698225</v>
      </c>
    </row>
    <row r="15445" spans="52:52" x14ac:dyDescent="0.25">
      <c r="AZ15445" s="9">
        <v>3.1242603550295858</v>
      </c>
    </row>
    <row r="15446" spans="52:52" x14ac:dyDescent="0.25">
      <c r="AZ15446" s="9">
        <v>4.5917159763313604</v>
      </c>
    </row>
    <row r="15447" spans="52:52" x14ac:dyDescent="0.25">
      <c r="AZ15447" s="9">
        <v>1.514792899408284</v>
      </c>
    </row>
    <row r="15448" spans="52:52" x14ac:dyDescent="0.25">
      <c r="AZ15448" s="9">
        <v>3.9763313609467459</v>
      </c>
    </row>
    <row r="15449" spans="52:52" x14ac:dyDescent="0.25">
      <c r="AZ15449" s="9">
        <v>2.4852071005917162</v>
      </c>
    </row>
    <row r="15450" spans="52:52" x14ac:dyDescent="0.25">
      <c r="AZ15450" s="9">
        <v>4.449704142011834</v>
      </c>
    </row>
    <row r="15451" spans="52:52" x14ac:dyDescent="0.25">
      <c r="AZ15451" s="9">
        <v>3.4792899408284024</v>
      </c>
    </row>
    <row r="15452" spans="52:52" x14ac:dyDescent="0.25">
      <c r="AZ15452" s="9">
        <v>3.1005917159763308</v>
      </c>
    </row>
    <row r="15453" spans="52:52" x14ac:dyDescent="0.25">
      <c r="AZ15453" s="9">
        <v>3.3609467455621305</v>
      </c>
    </row>
    <row r="15454" spans="52:52" x14ac:dyDescent="0.25">
      <c r="AZ15454" s="9">
        <v>3.4792899408284019</v>
      </c>
    </row>
    <row r="15455" spans="52:52" x14ac:dyDescent="0.25">
      <c r="AZ15455" s="9">
        <v>3.1005917159763317</v>
      </c>
    </row>
    <row r="15456" spans="52:52" x14ac:dyDescent="0.25">
      <c r="AZ15456" s="9">
        <v>3.0532544378698225</v>
      </c>
    </row>
    <row r="15457" spans="52:52" x14ac:dyDescent="0.25">
      <c r="AZ15457" s="9">
        <v>3.1242603550295858</v>
      </c>
    </row>
    <row r="15458" spans="52:52" x14ac:dyDescent="0.25">
      <c r="AZ15458" s="9">
        <v>4.5917159763313604</v>
      </c>
    </row>
    <row r="15459" spans="52:52" x14ac:dyDescent="0.25">
      <c r="AZ15459" s="9">
        <v>1.514792899408284</v>
      </c>
    </row>
    <row r="15460" spans="52:52" x14ac:dyDescent="0.25">
      <c r="AZ15460" s="9">
        <v>3.9763313609467459</v>
      </c>
    </row>
    <row r="15461" spans="52:52" x14ac:dyDescent="0.25">
      <c r="AZ15461" s="9">
        <v>2.4852071005917162</v>
      </c>
    </row>
    <row r="15462" spans="52:52" x14ac:dyDescent="0.25">
      <c r="AZ15462" s="9">
        <v>4.449704142011834</v>
      </c>
    </row>
    <row r="15463" spans="52:52" x14ac:dyDescent="0.25">
      <c r="AZ15463" s="9">
        <v>3.4792899408284024</v>
      </c>
    </row>
    <row r="15464" spans="52:52" x14ac:dyDescent="0.25">
      <c r="AZ15464" s="9">
        <v>3.1005917159763308</v>
      </c>
    </row>
    <row r="15465" spans="52:52" x14ac:dyDescent="0.25">
      <c r="AZ15465" s="9">
        <v>3.3609467455621305</v>
      </c>
    </row>
    <row r="15466" spans="52:52" x14ac:dyDescent="0.25">
      <c r="AZ15466" s="9">
        <v>3.4792899408284019</v>
      </c>
    </row>
    <row r="15467" spans="52:52" x14ac:dyDescent="0.25">
      <c r="AZ15467" s="9">
        <v>3.1005917159763317</v>
      </c>
    </row>
    <row r="15468" spans="52:52" x14ac:dyDescent="0.25">
      <c r="AZ15468" s="9">
        <v>3.0532544378698225</v>
      </c>
    </row>
    <row r="15469" spans="52:52" x14ac:dyDescent="0.25">
      <c r="AZ15469" s="9">
        <v>3.1242603550295858</v>
      </c>
    </row>
    <row r="15470" spans="52:52" x14ac:dyDescent="0.25">
      <c r="AZ15470" s="9">
        <v>4.5917159763313604</v>
      </c>
    </row>
    <row r="15471" spans="52:52" x14ac:dyDescent="0.25">
      <c r="AZ15471" s="9">
        <v>1.514792899408284</v>
      </c>
    </row>
    <row r="15472" spans="52:52" x14ac:dyDescent="0.25">
      <c r="AZ15472" s="9">
        <v>3.9763313609467459</v>
      </c>
    </row>
    <row r="15473" spans="52:52" x14ac:dyDescent="0.25">
      <c r="AZ15473" s="9">
        <v>2.4852071005917162</v>
      </c>
    </row>
    <row r="15474" spans="52:52" x14ac:dyDescent="0.25">
      <c r="AZ15474" s="9">
        <v>4.449704142011834</v>
      </c>
    </row>
    <row r="15475" spans="52:52" x14ac:dyDescent="0.25">
      <c r="AZ15475" s="9">
        <v>3.4792899408284024</v>
      </c>
    </row>
    <row r="15476" spans="52:52" x14ac:dyDescent="0.25">
      <c r="AZ15476" s="9">
        <v>3.1005917159763308</v>
      </c>
    </row>
    <row r="15477" spans="52:52" x14ac:dyDescent="0.25">
      <c r="AZ15477" s="9">
        <v>3.3609467455621305</v>
      </c>
    </row>
    <row r="15478" spans="52:52" x14ac:dyDescent="0.25">
      <c r="AZ15478" s="9">
        <v>3.4792899408284019</v>
      </c>
    </row>
    <row r="15479" spans="52:52" x14ac:dyDescent="0.25">
      <c r="AZ15479" s="9">
        <v>3.1005917159763317</v>
      </c>
    </row>
    <row r="15480" spans="52:52" x14ac:dyDescent="0.25">
      <c r="AZ15480" s="9">
        <v>3.0532544378698225</v>
      </c>
    </row>
    <row r="15481" spans="52:52" x14ac:dyDescent="0.25">
      <c r="AZ15481" s="9">
        <v>3.1242603550295858</v>
      </c>
    </row>
    <row r="15482" spans="52:52" x14ac:dyDescent="0.25">
      <c r="AZ15482" s="9">
        <v>4.5917159763313604</v>
      </c>
    </row>
    <row r="15483" spans="52:52" x14ac:dyDescent="0.25">
      <c r="AZ15483" s="9">
        <v>1.514792899408284</v>
      </c>
    </row>
    <row r="15484" spans="52:52" x14ac:dyDescent="0.25">
      <c r="AZ15484" s="9">
        <v>3.9763313609467459</v>
      </c>
    </row>
    <row r="15485" spans="52:52" x14ac:dyDescent="0.25">
      <c r="AZ15485" s="9">
        <v>2.4852071005917162</v>
      </c>
    </row>
    <row r="15486" spans="52:52" x14ac:dyDescent="0.25">
      <c r="AZ15486" s="9">
        <v>4.449704142011834</v>
      </c>
    </row>
    <row r="15487" spans="52:52" x14ac:dyDescent="0.25">
      <c r="AZ15487" s="9">
        <v>3.4792899408284024</v>
      </c>
    </row>
    <row r="15488" spans="52:52" x14ac:dyDescent="0.25">
      <c r="AZ15488" s="9">
        <v>3.1005917159763308</v>
      </c>
    </row>
    <row r="15489" spans="52:52" x14ac:dyDescent="0.25">
      <c r="AZ15489" s="9">
        <v>3.3609467455621305</v>
      </c>
    </row>
    <row r="15490" spans="52:52" x14ac:dyDescent="0.25">
      <c r="AZ15490" s="9">
        <v>3.4792899408284019</v>
      </c>
    </row>
    <row r="15491" spans="52:52" x14ac:dyDescent="0.25">
      <c r="AZ15491" s="9">
        <v>3.1005917159763317</v>
      </c>
    </row>
    <row r="15492" spans="52:52" x14ac:dyDescent="0.25">
      <c r="AZ15492" s="9">
        <v>3.0532544378698225</v>
      </c>
    </row>
    <row r="15493" spans="52:52" x14ac:dyDescent="0.25">
      <c r="AZ15493" s="9">
        <v>3.1242603550295858</v>
      </c>
    </row>
    <row r="15494" spans="52:52" x14ac:dyDescent="0.25">
      <c r="AZ15494" s="9">
        <v>4.5917159763313604</v>
      </c>
    </row>
    <row r="15495" spans="52:52" x14ac:dyDescent="0.25">
      <c r="AZ15495" s="9">
        <v>1.514792899408284</v>
      </c>
    </row>
    <row r="15496" spans="52:52" x14ac:dyDescent="0.25">
      <c r="AZ15496" s="9">
        <v>3.9763313609467459</v>
      </c>
    </row>
    <row r="15497" spans="52:52" x14ac:dyDescent="0.25">
      <c r="AZ15497" s="9">
        <v>2.4852071005917162</v>
      </c>
    </row>
    <row r="15498" spans="52:52" x14ac:dyDescent="0.25">
      <c r="AZ15498" s="9">
        <v>4.449704142011834</v>
      </c>
    </row>
    <row r="15499" spans="52:52" x14ac:dyDescent="0.25">
      <c r="AZ15499" s="9">
        <v>3.4792899408284024</v>
      </c>
    </row>
    <row r="15500" spans="52:52" x14ac:dyDescent="0.25">
      <c r="AZ15500" s="9">
        <v>3.1005917159763308</v>
      </c>
    </row>
    <row r="15501" spans="52:52" x14ac:dyDescent="0.25">
      <c r="AZ15501" s="9">
        <v>3.3609467455621305</v>
      </c>
    </row>
    <row r="15502" spans="52:52" x14ac:dyDescent="0.25">
      <c r="AZ15502" s="9">
        <v>3.4792899408284019</v>
      </c>
    </row>
    <row r="15503" spans="52:52" x14ac:dyDescent="0.25">
      <c r="AZ15503" s="9">
        <v>3.1005917159763317</v>
      </c>
    </row>
    <row r="15504" spans="52:52" x14ac:dyDescent="0.25">
      <c r="AZ15504" s="9">
        <v>3.0532544378698225</v>
      </c>
    </row>
    <row r="15505" spans="52:52" x14ac:dyDescent="0.25">
      <c r="AZ15505" s="9">
        <v>3.1242603550295858</v>
      </c>
    </row>
    <row r="15506" spans="52:52" x14ac:dyDescent="0.25">
      <c r="AZ15506" s="9">
        <v>4.5917159763313604</v>
      </c>
    </row>
    <row r="15507" spans="52:52" x14ac:dyDescent="0.25">
      <c r="AZ15507" s="9">
        <v>1.514792899408284</v>
      </c>
    </row>
    <row r="15508" spans="52:52" x14ac:dyDescent="0.25">
      <c r="AZ15508" s="9">
        <v>3.9763313609467459</v>
      </c>
    </row>
    <row r="15509" spans="52:52" x14ac:dyDescent="0.25">
      <c r="AZ15509" s="9">
        <v>2.4852071005917162</v>
      </c>
    </row>
    <row r="15510" spans="52:52" x14ac:dyDescent="0.25">
      <c r="AZ15510" s="9">
        <v>4.449704142011834</v>
      </c>
    </row>
    <row r="15511" spans="52:52" x14ac:dyDescent="0.25">
      <c r="AZ15511" s="9">
        <v>3.4792899408284024</v>
      </c>
    </row>
    <row r="15512" spans="52:52" x14ac:dyDescent="0.25">
      <c r="AZ15512" s="9">
        <v>3.1005917159763308</v>
      </c>
    </row>
    <row r="15513" spans="52:52" x14ac:dyDescent="0.25">
      <c r="AZ15513" s="9">
        <v>3.3609467455621305</v>
      </c>
    </row>
    <row r="15514" spans="52:52" x14ac:dyDescent="0.25">
      <c r="AZ15514" s="9">
        <v>3.4792899408284019</v>
      </c>
    </row>
    <row r="15515" spans="52:52" x14ac:dyDescent="0.25">
      <c r="AZ15515" s="9">
        <v>3.1005917159763317</v>
      </c>
    </row>
    <row r="15516" spans="52:52" x14ac:dyDescent="0.25">
      <c r="AZ15516" s="9">
        <v>3.0532544378698225</v>
      </c>
    </row>
    <row r="15517" spans="52:52" x14ac:dyDescent="0.25">
      <c r="AZ15517" s="9">
        <v>3.1242603550295858</v>
      </c>
    </row>
    <row r="15518" spans="52:52" x14ac:dyDescent="0.25">
      <c r="AZ15518" s="9">
        <v>4.5917159763313604</v>
      </c>
    </row>
    <row r="15519" spans="52:52" x14ac:dyDescent="0.25">
      <c r="AZ15519" s="9">
        <v>1.514792899408284</v>
      </c>
    </row>
    <row r="15520" spans="52:52" x14ac:dyDescent="0.25">
      <c r="AZ15520" s="9">
        <v>3.9763313609467459</v>
      </c>
    </row>
    <row r="15521" spans="52:52" x14ac:dyDescent="0.25">
      <c r="AZ15521" s="9">
        <v>2.4852071005917162</v>
      </c>
    </row>
    <row r="15522" spans="52:52" x14ac:dyDescent="0.25">
      <c r="AZ15522" s="9">
        <v>4.449704142011834</v>
      </c>
    </row>
    <row r="15523" spans="52:52" x14ac:dyDescent="0.25">
      <c r="AZ15523" s="9">
        <v>3.4792899408284024</v>
      </c>
    </row>
    <row r="15524" spans="52:52" x14ac:dyDescent="0.25">
      <c r="AZ15524" s="9">
        <v>3.1005917159763308</v>
      </c>
    </row>
    <row r="15525" spans="52:52" x14ac:dyDescent="0.25">
      <c r="AZ15525" s="9">
        <v>3.3609467455621305</v>
      </c>
    </row>
    <row r="15526" spans="52:52" x14ac:dyDescent="0.25">
      <c r="AZ15526" s="9">
        <v>3.4792899408284019</v>
      </c>
    </row>
    <row r="15527" spans="52:52" x14ac:dyDescent="0.25">
      <c r="AZ15527" s="9">
        <v>3.1005917159763317</v>
      </c>
    </row>
    <row r="15528" spans="52:52" x14ac:dyDescent="0.25">
      <c r="AZ15528" s="9">
        <v>3.0532544378698225</v>
      </c>
    </row>
    <row r="15529" spans="52:52" x14ac:dyDescent="0.25">
      <c r="AZ15529" s="9">
        <v>3.1242603550295858</v>
      </c>
    </row>
    <row r="15530" spans="52:52" x14ac:dyDescent="0.25">
      <c r="AZ15530" s="9">
        <v>4.5917159763313604</v>
      </c>
    </row>
    <row r="15531" spans="52:52" x14ac:dyDescent="0.25">
      <c r="AZ15531" s="9">
        <v>1.514792899408284</v>
      </c>
    </row>
    <row r="15532" spans="52:52" x14ac:dyDescent="0.25">
      <c r="AZ15532" s="9">
        <v>3.9763313609467459</v>
      </c>
    </row>
    <row r="15533" spans="52:52" x14ac:dyDescent="0.25">
      <c r="AZ15533" s="9">
        <v>2.4852071005917162</v>
      </c>
    </row>
    <row r="15534" spans="52:52" x14ac:dyDescent="0.25">
      <c r="AZ15534" s="9">
        <v>4.449704142011834</v>
      </c>
    </row>
    <row r="15535" spans="52:52" x14ac:dyDescent="0.25">
      <c r="AZ15535" s="9">
        <v>3.4792899408284024</v>
      </c>
    </row>
    <row r="15536" spans="52:52" x14ac:dyDescent="0.25">
      <c r="AZ15536" s="9">
        <v>3.1005917159763308</v>
      </c>
    </row>
    <row r="15537" spans="52:52" x14ac:dyDescent="0.25">
      <c r="AZ15537" s="9">
        <v>3.3609467455621305</v>
      </c>
    </row>
    <row r="15538" spans="52:52" x14ac:dyDescent="0.25">
      <c r="AZ15538" s="9">
        <v>3.4792899408284019</v>
      </c>
    </row>
    <row r="15539" spans="52:52" x14ac:dyDescent="0.25">
      <c r="AZ15539" s="9">
        <v>3.1005917159763317</v>
      </c>
    </row>
    <row r="15540" spans="52:52" x14ac:dyDescent="0.25">
      <c r="AZ15540" s="9">
        <v>3.0532544378698225</v>
      </c>
    </row>
    <row r="15541" spans="52:52" x14ac:dyDescent="0.25">
      <c r="AZ15541" s="9">
        <v>3.1242603550295858</v>
      </c>
    </row>
    <row r="15542" spans="52:52" x14ac:dyDescent="0.25">
      <c r="AZ15542" s="9">
        <v>4.5917159763313604</v>
      </c>
    </row>
    <row r="15543" spans="52:52" x14ac:dyDescent="0.25">
      <c r="AZ15543" s="9">
        <v>1.514792899408284</v>
      </c>
    </row>
    <row r="15544" spans="52:52" x14ac:dyDescent="0.25">
      <c r="AZ15544" s="9">
        <v>3.9763313609467459</v>
      </c>
    </row>
    <row r="15545" spans="52:52" x14ac:dyDescent="0.25">
      <c r="AZ15545" s="9">
        <v>2.4852071005917162</v>
      </c>
    </row>
    <row r="15546" spans="52:52" x14ac:dyDescent="0.25">
      <c r="AZ15546" s="9">
        <v>4.449704142011834</v>
      </c>
    </row>
    <row r="15547" spans="52:52" x14ac:dyDescent="0.25">
      <c r="AZ15547" s="9">
        <v>3.4792899408284024</v>
      </c>
    </row>
    <row r="15548" spans="52:52" x14ac:dyDescent="0.25">
      <c r="AZ15548" s="9">
        <v>3.1005917159763308</v>
      </c>
    </row>
    <row r="15549" spans="52:52" x14ac:dyDescent="0.25">
      <c r="AZ15549" s="9">
        <v>3.3609467455621305</v>
      </c>
    </row>
    <row r="15550" spans="52:52" x14ac:dyDescent="0.25">
      <c r="AZ15550" s="9">
        <v>3.4792899408284019</v>
      </c>
    </row>
    <row r="15551" spans="52:52" x14ac:dyDescent="0.25">
      <c r="AZ15551" s="9">
        <v>3.1005917159763317</v>
      </c>
    </row>
    <row r="15552" spans="52:52" x14ac:dyDescent="0.25">
      <c r="AZ15552" s="9">
        <v>3.0532544378698225</v>
      </c>
    </row>
    <row r="15553" spans="52:52" x14ac:dyDescent="0.25">
      <c r="AZ15553" s="9">
        <v>3.1242603550295858</v>
      </c>
    </row>
    <row r="15554" spans="52:52" x14ac:dyDescent="0.25">
      <c r="AZ15554" s="9">
        <v>4.5917159763313604</v>
      </c>
    </row>
    <row r="15555" spans="52:52" x14ac:dyDescent="0.25">
      <c r="AZ15555" s="9">
        <v>1.514792899408284</v>
      </c>
    </row>
    <row r="15556" spans="52:52" x14ac:dyDescent="0.25">
      <c r="AZ15556" s="9">
        <v>3.9763313609467459</v>
      </c>
    </row>
    <row r="15557" spans="52:52" x14ac:dyDescent="0.25">
      <c r="AZ15557" s="9">
        <v>2.4852071005917162</v>
      </c>
    </row>
    <row r="15558" spans="52:52" x14ac:dyDescent="0.25">
      <c r="AZ15558" s="9">
        <v>4.449704142011834</v>
      </c>
    </row>
    <row r="15559" spans="52:52" x14ac:dyDescent="0.25">
      <c r="AZ15559" s="9">
        <v>3.4792899408284024</v>
      </c>
    </row>
    <row r="15560" spans="52:52" x14ac:dyDescent="0.25">
      <c r="AZ15560" s="9">
        <v>3.1005917159763308</v>
      </c>
    </row>
    <row r="15561" spans="52:52" x14ac:dyDescent="0.25">
      <c r="AZ15561" s="9">
        <v>3.3609467455621305</v>
      </c>
    </row>
    <row r="15562" spans="52:52" x14ac:dyDescent="0.25">
      <c r="AZ15562" s="9">
        <v>3.4792899408284019</v>
      </c>
    </row>
    <row r="15563" spans="52:52" x14ac:dyDescent="0.25">
      <c r="AZ15563" s="9">
        <v>3.1005917159763317</v>
      </c>
    </row>
    <row r="15564" spans="52:52" x14ac:dyDescent="0.25">
      <c r="AZ15564" s="9">
        <v>3.0532544378698225</v>
      </c>
    </row>
    <row r="15565" spans="52:52" x14ac:dyDescent="0.25">
      <c r="AZ15565" s="9">
        <v>3.1242603550295858</v>
      </c>
    </row>
    <row r="15566" spans="52:52" x14ac:dyDescent="0.25">
      <c r="AZ15566" s="9">
        <v>4.5917159763313604</v>
      </c>
    </row>
    <row r="15567" spans="52:52" x14ac:dyDescent="0.25">
      <c r="AZ15567" s="9">
        <v>1.514792899408284</v>
      </c>
    </row>
    <row r="15568" spans="52:52" x14ac:dyDescent="0.25">
      <c r="AZ15568" s="9">
        <v>3.9763313609467459</v>
      </c>
    </row>
    <row r="15569" spans="52:52" x14ac:dyDescent="0.25">
      <c r="AZ15569" s="9">
        <v>2.4852071005917162</v>
      </c>
    </row>
    <row r="15570" spans="52:52" x14ac:dyDescent="0.25">
      <c r="AZ15570" s="9">
        <v>4.449704142011834</v>
      </c>
    </row>
    <row r="15571" spans="52:52" x14ac:dyDescent="0.25">
      <c r="AZ15571" s="9">
        <v>3.4792899408284024</v>
      </c>
    </row>
    <row r="15572" spans="52:52" x14ac:dyDescent="0.25">
      <c r="AZ15572" s="9">
        <v>3.1005917159763308</v>
      </c>
    </row>
    <row r="15573" spans="52:52" x14ac:dyDescent="0.25">
      <c r="AZ15573" s="9">
        <v>3.3609467455621305</v>
      </c>
    </row>
    <row r="15574" spans="52:52" x14ac:dyDescent="0.25">
      <c r="AZ15574" s="9">
        <v>3.4792899408284019</v>
      </c>
    </row>
    <row r="15575" spans="52:52" x14ac:dyDescent="0.25">
      <c r="AZ15575" s="9">
        <v>3.1005917159763317</v>
      </c>
    </row>
    <row r="15576" spans="52:52" x14ac:dyDescent="0.25">
      <c r="AZ15576" s="9">
        <v>3.0532544378698225</v>
      </c>
    </row>
    <row r="15577" spans="52:52" x14ac:dyDescent="0.25">
      <c r="AZ15577" s="9">
        <v>3.1242603550295858</v>
      </c>
    </row>
    <row r="15578" spans="52:52" x14ac:dyDescent="0.25">
      <c r="AZ15578" s="9">
        <v>4.5917159763313604</v>
      </c>
    </row>
    <row r="15579" spans="52:52" x14ac:dyDescent="0.25">
      <c r="AZ15579" s="9">
        <v>1.514792899408284</v>
      </c>
    </row>
    <row r="15580" spans="52:52" x14ac:dyDescent="0.25">
      <c r="AZ15580" s="9">
        <v>3.9763313609467459</v>
      </c>
    </row>
    <row r="15581" spans="52:52" x14ac:dyDescent="0.25">
      <c r="AZ15581" s="9">
        <v>2.4852071005917162</v>
      </c>
    </row>
    <row r="15582" spans="52:52" x14ac:dyDescent="0.25">
      <c r="AZ15582" s="9">
        <v>4.449704142011834</v>
      </c>
    </row>
    <row r="15583" spans="52:52" x14ac:dyDescent="0.25">
      <c r="AZ15583" s="9">
        <v>3.4792899408284024</v>
      </c>
    </row>
    <row r="15584" spans="52:52" x14ac:dyDescent="0.25">
      <c r="AZ15584" s="9">
        <v>3.1005917159763308</v>
      </c>
    </row>
    <row r="15585" spans="52:52" x14ac:dyDescent="0.25">
      <c r="AZ15585" s="9">
        <v>3.3609467455621305</v>
      </c>
    </row>
    <row r="15586" spans="52:52" x14ac:dyDescent="0.25">
      <c r="AZ15586" s="9">
        <v>3.4792899408284019</v>
      </c>
    </row>
    <row r="15587" spans="52:52" x14ac:dyDescent="0.25">
      <c r="AZ15587" s="9">
        <v>3.1005917159763317</v>
      </c>
    </row>
    <row r="15588" spans="52:52" x14ac:dyDescent="0.25">
      <c r="AZ15588" s="9">
        <v>3.0532544378698225</v>
      </c>
    </row>
    <row r="15589" spans="52:52" x14ac:dyDescent="0.25">
      <c r="AZ15589" s="9">
        <v>3.1242603550295858</v>
      </c>
    </row>
    <row r="15590" spans="52:52" x14ac:dyDescent="0.25">
      <c r="AZ15590" s="9">
        <v>4.5917159763313604</v>
      </c>
    </row>
    <row r="15591" spans="52:52" x14ac:dyDescent="0.25">
      <c r="AZ15591" s="9">
        <v>1.514792899408284</v>
      </c>
    </row>
    <row r="15592" spans="52:52" x14ac:dyDescent="0.25">
      <c r="AZ15592" s="9">
        <v>3.9763313609467459</v>
      </c>
    </row>
    <row r="15593" spans="52:52" x14ac:dyDescent="0.25">
      <c r="AZ15593" s="9">
        <v>2.4852071005917162</v>
      </c>
    </row>
    <row r="15594" spans="52:52" x14ac:dyDescent="0.25">
      <c r="AZ15594" s="9">
        <v>4.449704142011834</v>
      </c>
    </row>
    <row r="15595" spans="52:52" x14ac:dyDescent="0.25">
      <c r="AZ15595" s="9">
        <v>3.4792899408284024</v>
      </c>
    </row>
    <row r="15596" spans="52:52" x14ac:dyDescent="0.25">
      <c r="AZ15596" s="9">
        <v>3.1005917159763308</v>
      </c>
    </row>
    <row r="15597" spans="52:52" x14ac:dyDescent="0.25">
      <c r="AZ15597" s="9">
        <v>3.3609467455621305</v>
      </c>
    </row>
    <row r="15598" spans="52:52" x14ac:dyDescent="0.25">
      <c r="AZ15598" s="9">
        <v>3.4792899408284019</v>
      </c>
    </row>
    <row r="15599" spans="52:52" x14ac:dyDescent="0.25">
      <c r="AZ15599" s="9">
        <v>3.1005917159763317</v>
      </c>
    </row>
    <row r="15600" spans="52:52" x14ac:dyDescent="0.25">
      <c r="AZ15600" s="9">
        <v>3.0532544378698225</v>
      </c>
    </row>
    <row r="15601" spans="52:52" x14ac:dyDescent="0.25">
      <c r="AZ15601" s="9">
        <v>3.1242603550295858</v>
      </c>
    </row>
    <row r="15602" spans="52:52" x14ac:dyDescent="0.25">
      <c r="AZ15602" s="9">
        <v>4.5917159763313604</v>
      </c>
    </row>
    <row r="15603" spans="52:52" x14ac:dyDescent="0.25">
      <c r="AZ15603" s="9">
        <v>1.514792899408284</v>
      </c>
    </row>
    <row r="15604" spans="52:52" x14ac:dyDescent="0.25">
      <c r="AZ15604" s="9">
        <v>3.9763313609467459</v>
      </c>
    </row>
    <row r="15605" spans="52:52" x14ac:dyDescent="0.25">
      <c r="AZ15605" s="9">
        <v>2.4852071005917162</v>
      </c>
    </row>
    <row r="15606" spans="52:52" x14ac:dyDescent="0.25">
      <c r="AZ15606" s="9">
        <v>4.449704142011834</v>
      </c>
    </row>
    <row r="15607" spans="52:52" x14ac:dyDescent="0.25">
      <c r="AZ15607" s="9">
        <v>3.4792899408284024</v>
      </c>
    </row>
    <row r="15608" spans="52:52" x14ac:dyDescent="0.25">
      <c r="AZ15608" s="9">
        <v>3.1005917159763308</v>
      </c>
    </row>
    <row r="15609" spans="52:52" x14ac:dyDescent="0.25">
      <c r="AZ15609" s="9">
        <v>3.3609467455621305</v>
      </c>
    </row>
    <row r="15610" spans="52:52" x14ac:dyDescent="0.25">
      <c r="AZ15610" s="9">
        <v>3.4792899408284019</v>
      </c>
    </row>
    <row r="15611" spans="52:52" x14ac:dyDescent="0.25">
      <c r="AZ15611" s="9">
        <v>3.1005917159763317</v>
      </c>
    </row>
    <row r="15612" spans="52:52" x14ac:dyDescent="0.25">
      <c r="AZ15612" s="9">
        <v>3.0532544378698225</v>
      </c>
    </row>
    <row r="15613" spans="52:52" x14ac:dyDescent="0.25">
      <c r="AZ15613" s="9">
        <v>3.1242603550295858</v>
      </c>
    </row>
    <row r="15614" spans="52:52" x14ac:dyDescent="0.25">
      <c r="AZ15614" s="9">
        <v>4.5917159763313604</v>
      </c>
    </row>
    <row r="15615" spans="52:52" x14ac:dyDescent="0.25">
      <c r="AZ15615" s="9">
        <v>1.514792899408284</v>
      </c>
    </row>
    <row r="15616" spans="52:52" x14ac:dyDescent="0.25">
      <c r="AZ15616" s="9">
        <v>3.9763313609467459</v>
      </c>
    </row>
    <row r="15617" spans="52:52" x14ac:dyDescent="0.25">
      <c r="AZ15617" s="9">
        <v>2.4852071005917162</v>
      </c>
    </row>
    <row r="15618" spans="52:52" x14ac:dyDescent="0.25">
      <c r="AZ15618" s="9">
        <v>4.449704142011834</v>
      </c>
    </row>
    <row r="15619" spans="52:52" x14ac:dyDescent="0.25">
      <c r="AZ15619" s="9">
        <v>3.4792899408284024</v>
      </c>
    </row>
    <row r="15620" spans="52:52" x14ac:dyDescent="0.25">
      <c r="AZ15620" s="9">
        <v>3.1005917159763308</v>
      </c>
    </row>
    <row r="15621" spans="52:52" x14ac:dyDescent="0.25">
      <c r="AZ15621" s="9">
        <v>3.3609467455621305</v>
      </c>
    </row>
    <row r="15622" spans="52:52" x14ac:dyDescent="0.25">
      <c r="AZ15622" s="9">
        <v>3.4792899408284019</v>
      </c>
    </row>
    <row r="15623" spans="52:52" x14ac:dyDescent="0.25">
      <c r="AZ15623" s="9">
        <v>3.1005917159763317</v>
      </c>
    </row>
    <row r="15624" spans="52:52" x14ac:dyDescent="0.25">
      <c r="AZ15624" s="9">
        <v>3.0532544378698225</v>
      </c>
    </row>
    <row r="15625" spans="52:52" x14ac:dyDescent="0.25">
      <c r="AZ15625" s="9">
        <v>3.1242603550295858</v>
      </c>
    </row>
    <row r="15626" spans="52:52" x14ac:dyDescent="0.25">
      <c r="AZ15626" s="9">
        <v>4.5917159763313604</v>
      </c>
    </row>
    <row r="15627" spans="52:52" x14ac:dyDescent="0.25">
      <c r="AZ15627" s="9">
        <v>1.514792899408284</v>
      </c>
    </row>
    <row r="15628" spans="52:52" x14ac:dyDescent="0.25">
      <c r="AZ15628" s="9">
        <v>3.9763313609467459</v>
      </c>
    </row>
    <row r="15629" spans="52:52" x14ac:dyDescent="0.25">
      <c r="AZ15629" s="9">
        <v>2.4852071005917162</v>
      </c>
    </row>
    <row r="15630" spans="52:52" x14ac:dyDescent="0.25">
      <c r="AZ15630" s="9">
        <v>4.449704142011834</v>
      </c>
    </row>
    <row r="15631" spans="52:52" x14ac:dyDescent="0.25">
      <c r="AZ15631" s="9">
        <v>3.4792899408284024</v>
      </c>
    </row>
    <row r="15632" spans="52:52" x14ac:dyDescent="0.25">
      <c r="AZ15632" s="9">
        <v>3.1005917159763308</v>
      </c>
    </row>
    <row r="15633" spans="52:52" x14ac:dyDescent="0.25">
      <c r="AZ15633" s="9">
        <v>3.3609467455621305</v>
      </c>
    </row>
    <row r="15634" spans="52:52" x14ac:dyDescent="0.25">
      <c r="AZ15634" s="9">
        <v>3.4792899408284019</v>
      </c>
    </row>
    <row r="15635" spans="52:52" x14ac:dyDescent="0.25">
      <c r="AZ15635" s="9">
        <v>3.1005917159763317</v>
      </c>
    </row>
    <row r="15636" spans="52:52" x14ac:dyDescent="0.25">
      <c r="AZ15636" s="9">
        <v>3.0532544378698225</v>
      </c>
    </row>
    <row r="15637" spans="52:52" x14ac:dyDescent="0.25">
      <c r="AZ15637" s="9">
        <v>3.1242603550295858</v>
      </c>
    </row>
    <row r="15638" spans="52:52" x14ac:dyDescent="0.25">
      <c r="AZ15638" s="9">
        <v>4.5917159763313604</v>
      </c>
    </row>
    <row r="15639" spans="52:52" x14ac:dyDescent="0.25">
      <c r="AZ15639" s="9">
        <v>1.514792899408284</v>
      </c>
    </row>
    <row r="15640" spans="52:52" x14ac:dyDescent="0.25">
      <c r="AZ15640" s="9">
        <v>3.9763313609467459</v>
      </c>
    </row>
    <row r="15641" spans="52:52" x14ac:dyDescent="0.25">
      <c r="AZ15641" s="9">
        <v>2.4852071005917162</v>
      </c>
    </row>
    <row r="15642" spans="52:52" x14ac:dyDescent="0.25">
      <c r="AZ15642" s="9">
        <v>4.449704142011834</v>
      </c>
    </row>
    <row r="15643" spans="52:52" x14ac:dyDescent="0.25">
      <c r="AZ15643" s="9">
        <v>3.4792899408284024</v>
      </c>
    </row>
    <row r="15644" spans="52:52" x14ac:dyDescent="0.25">
      <c r="AZ15644" s="9">
        <v>3.1005917159763308</v>
      </c>
    </row>
    <row r="15645" spans="52:52" x14ac:dyDescent="0.25">
      <c r="AZ15645" s="9">
        <v>3.3609467455621305</v>
      </c>
    </row>
    <row r="15646" spans="52:52" x14ac:dyDescent="0.25">
      <c r="AZ15646" s="9">
        <v>3.4792899408284019</v>
      </c>
    </row>
    <row r="15647" spans="52:52" x14ac:dyDescent="0.25">
      <c r="AZ15647" s="9">
        <v>3.1005917159763317</v>
      </c>
    </row>
    <row r="15648" spans="52:52" x14ac:dyDescent="0.25">
      <c r="AZ15648" s="9">
        <v>3.0532544378698225</v>
      </c>
    </row>
    <row r="15649" spans="52:52" x14ac:dyDescent="0.25">
      <c r="AZ15649" s="9">
        <v>3.1242603550295858</v>
      </c>
    </row>
    <row r="15650" spans="52:52" x14ac:dyDescent="0.25">
      <c r="AZ15650" s="9">
        <v>4.5917159763313604</v>
      </c>
    </row>
    <row r="15651" spans="52:52" x14ac:dyDescent="0.25">
      <c r="AZ15651" s="9">
        <v>1.514792899408284</v>
      </c>
    </row>
    <row r="15652" spans="52:52" x14ac:dyDescent="0.25">
      <c r="AZ15652" s="9">
        <v>3.9763313609467459</v>
      </c>
    </row>
    <row r="15653" spans="52:52" x14ac:dyDescent="0.25">
      <c r="AZ15653" s="9">
        <v>2.4852071005917162</v>
      </c>
    </row>
    <row r="15654" spans="52:52" x14ac:dyDescent="0.25">
      <c r="AZ15654" s="9">
        <v>4.449704142011834</v>
      </c>
    </row>
    <row r="15655" spans="52:52" x14ac:dyDescent="0.25">
      <c r="AZ15655" s="9">
        <v>3.4792899408284024</v>
      </c>
    </row>
    <row r="15656" spans="52:52" x14ac:dyDescent="0.25">
      <c r="AZ15656" s="9">
        <v>3.1005917159763308</v>
      </c>
    </row>
    <row r="15657" spans="52:52" x14ac:dyDescent="0.25">
      <c r="AZ15657" s="9">
        <v>3.3609467455621305</v>
      </c>
    </row>
    <row r="15658" spans="52:52" x14ac:dyDescent="0.25">
      <c r="AZ15658" s="9">
        <v>3.4792899408284019</v>
      </c>
    </row>
    <row r="15659" spans="52:52" x14ac:dyDescent="0.25">
      <c r="AZ15659" s="9">
        <v>3.1005917159763317</v>
      </c>
    </row>
    <row r="15660" spans="52:52" x14ac:dyDescent="0.25">
      <c r="AZ15660" s="9">
        <v>3.0532544378698225</v>
      </c>
    </row>
    <row r="15661" spans="52:52" x14ac:dyDescent="0.25">
      <c r="AZ15661" s="9">
        <v>3.1242603550295858</v>
      </c>
    </row>
    <row r="15662" spans="52:52" x14ac:dyDescent="0.25">
      <c r="AZ15662" s="9">
        <v>4.5917159763313604</v>
      </c>
    </row>
    <row r="15663" spans="52:52" x14ac:dyDescent="0.25">
      <c r="AZ15663" s="9">
        <v>1.514792899408284</v>
      </c>
    </row>
    <row r="15664" spans="52:52" x14ac:dyDescent="0.25">
      <c r="AZ15664" s="9">
        <v>3.9763313609467459</v>
      </c>
    </row>
    <row r="15665" spans="52:52" x14ac:dyDescent="0.25">
      <c r="AZ15665" s="9">
        <v>2.4852071005917162</v>
      </c>
    </row>
    <row r="15666" spans="52:52" x14ac:dyDescent="0.25">
      <c r="AZ15666" s="9">
        <v>4.449704142011834</v>
      </c>
    </row>
    <row r="15667" spans="52:52" x14ac:dyDescent="0.25">
      <c r="AZ15667" s="9">
        <v>3.4792899408284024</v>
      </c>
    </row>
    <row r="15668" spans="52:52" x14ac:dyDescent="0.25">
      <c r="AZ15668" s="9">
        <v>3.1005917159763308</v>
      </c>
    </row>
    <row r="15669" spans="52:52" x14ac:dyDescent="0.25">
      <c r="AZ15669" s="9">
        <v>3.3609467455621305</v>
      </c>
    </row>
    <row r="15670" spans="52:52" x14ac:dyDescent="0.25">
      <c r="AZ15670" s="9">
        <v>3.4792899408284019</v>
      </c>
    </row>
    <row r="15671" spans="52:52" x14ac:dyDescent="0.25">
      <c r="AZ15671" s="9">
        <v>3.1005917159763317</v>
      </c>
    </row>
    <row r="15672" spans="52:52" x14ac:dyDescent="0.25">
      <c r="AZ15672" s="9">
        <v>3.0532544378698225</v>
      </c>
    </row>
    <row r="15673" spans="52:52" x14ac:dyDescent="0.25">
      <c r="AZ15673" s="9">
        <v>3.1242603550295858</v>
      </c>
    </row>
    <row r="15674" spans="52:52" x14ac:dyDescent="0.25">
      <c r="AZ15674" s="9">
        <v>4.5917159763313604</v>
      </c>
    </row>
    <row r="15675" spans="52:52" x14ac:dyDescent="0.25">
      <c r="AZ15675" s="9">
        <v>1.514792899408284</v>
      </c>
    </row>
    <row r="15676" spans="52:52" x14ac:dyDescent="0.25">
      <c r="AZ15676" s="9">
        <v>3.9763313609467459</v>
      </c>
    </row>
    <row r="15677" spans="52:52" x14ac:dyDescent="0.25">
      <c r="AZ15677" s="9">
        <v>2.4852071005917162</v>
      </c>
    </row>
    <row r="15678" spans="52:52" x14ac:dyDescent="0.25">
      <c r="AZ15678" s="9">
        <v>4.449704142011834</v>
      </c>
    </row>
    <row r="15679" spans="52:52" x14ac:dyDescent="0.25">
      <c r="AZ15679" s="9">
        <v>3.4792899408284024</v>
      </c>
    </row>
    <row r="15680" spans="52:52" x14ac:dyDescent="0.25">
      <c r="AZ15680" s="9">
        <v>3.1005917159763308</v>
      </c>
    </row>
    <row r="15681" spans="52:52" x14ac:dyDescent="0.25">
      <c r="AZ15681" s="9">
        <v>3.3609467455621305</v>
      </c>
    </row>
    <row r="15682" spans="52:52" x14ac:dyDescent="0.25">
      <c r="AZ15682" s="9">
        <v>3.4792899408284019</v>
      </c>
    </row>
    <row r="15683" spans="52:52" x14ac:dyDescent="0.25">
      <c r="AZ15683" s="9">
        <v>3.1005917159763317</v>
      </c>
    </row>
    <row r="15684" spans="52:52" x14ac:dyDescent="0.25">
      <c r="AZ15684" s="9">
        <v>3.0532544378698225</v>
      </c>
    </row>
    <row r="15685" spans="52:52" x14ac:dyDescent="0.25">
      <c r="AZ15685" s="9">
        <v>3.1242603550295858</v>
      </c>
    </row>
    <row r="15686" spans="52:52" x14ac:dyDescent="0.25">
      <c r="AZ15686" s="9">
        <v>4.5917159763313604</v>
      </c>
    </row>
    <row r="15687" spans="52:52" x14ac:dyDescent="0.25">
      <c r="AZ15687" s="9">
        <v>1.514792899408284</v>
      </c>
    </row>
    <row r="15688" spans="52:52" x14ac:dyDescent="0.25">
      <c r="AZ15688" s="9">
        <v>3.9763313609467459</v>
      </c>
    </row>
    <row r="15689" spans="52:52" x14ac:dyDescent="0.25">
      <c r="AZ15689" s="9">
        <v>2.4852071005917162</v>
      </c>
    </row>
    <row r="15690" spans="52:52" x14ac:dyDescent="0.25">
      <c r="AZ15690" s="9">
        <v>4.449704142011834</v>
      </c>
    </row>
    <row r="15691" spans="52:52" x14ac:dyDescent="0.25">
      <c r="AZ15691" s="9">
        <v>3.4792899408284024</v>
      </c>
    </row>
    <row r="15692" spans="52:52" x14ac:dyDescent="0.25">
      <c r="AZ15692" s="9">
        <v>3.1005917159763308</v>
      </c>
    </row>
    <row r="15693" spans="52:52" x14ac:dyDescent="0.25">
      <c r="AZ15693" s="9">
        <v>3.3609467455621305</v>
      </c>
    </row>
    <row r="15694" spans="52:52" x14ac:dyDescent="0.25">
      <c r="AZ15694" s="9">
        <v>3.4792899408284019</v>
      </c>
    </row>
    <row r="15695" spans="52:52" x14ac:dyDescent="0.25">
      <c r="AZ15695" s="9">
        <v>3.1005917159763317</v>
      </c>
    </row>
    <row r="15696" spans="52:52" x14ac:dyDescent="0.25">
      <c r="AZ15696" s="9">
        <v>3.0532544378698225</v>
      </c>
    </row>
    <row r="15697" spans="52:52" x14ac:dyDescent="0.25">
      <c r="AZ15697" s="9">
        <v>3.1242603550295858</v>
      </c>
    </row>
    <row r="15698" spans="52:52" x14ac:dyDescent="0.25">
      <c r="AZ15698" s="9">
        <v>4.5917159763313604</v>
      </c>
    </row>
    <row r="15699" spans="52:52" x14ac:dyDescent="0.25">
      <c r="AZ15699" s="9">
        <v>1.514792899408284</v>
      </c>
    </row>
    <row r="15700" spans="52:52" x14ac:dyDescent="0.25">
      <c r="AZ15700" s="9">
        <v>3.9763313609467459</v>
      </c>
    </row>
    <row r="15701" spans="52:52" x14ac:dyDescent="0.25">
      <c r="AZ15701" s="9">
        <v>2.4852071005917162</v>
      </c>
    </row>
    <row r="15702" spans="52:52" x14ac:dyDescent="0.25">
      <c r="AZ15702" s="9">
        <v>4.449704142011834</v>
      </c>
    </row>
    <row r="15703" spans="52:52" x14ac:dyDescent="0.25">
      <c r="AZ15703" s="9">
        <v>3.4792899408284024</v>
      </c>
    </row>
    <row r="15704" spans="52:52" x14ac:dyDescent="0.25">
      <c r="AZ15704" s="9">
        <v>3.1005917159763308</v>
      </c>
    </row>
    <row r="15705" spans="52:52" x14ac:dyDescent="0.25">
      <c r="AZ15705" s="9">
        <v>3.3609467455621305</v>
      </c>
    </row>
    <row r="15706" spans="52:52" x14ac:dyDescent="0.25">
      <c r="AZ15706" s="9">
        <v>3.4792899408284019</v>
      </c>
    </row>
    <row r="15707" spans="52:52" x14ac:dyDescent="0.25">
      <c r="AZ15707" s="9">
        <v>3.1005917159763317</v>
      </c>
    </row>
    <row r="15708" spans="52:52" x14ac:dyDescent="0.25">
      <c r="AZ15708" s="9">
        <v>3.0532544378698225</v>
      </c>
    </row>
    <row r="15709" spans="52:52" x14ac:dyDescent="0.25">
      <c r="AZ15709" s="9">
        <v>3.1242603550295858</v>
      </c>
    </row>
    <row r="15710" spans="52:52" x14ac:dyDescent="0.25">
      <c r="AZ15710" s="9">
        <v>4.5917159763313604</v>
      </c>
    </row>
    <row r="15711" spans="52:52" x14ac:dyDescent="0.25">
      <c r="AZ15711" s="9">
        <v>1.514792899408284</v>
      </c>
    </row>
    <row r="15712" spans="52:52" x14ac:dyDescent="0.25">
      <c r="AZ15712" s="9">
        <v>3.9763313609467459</v>
      </c>
    </row>
    <row r="15713" spans="52:52" x14ac:dyDescent="0.25">
      <c r="AZ15713" s="9">
        <v>2.4852071005917162</v>
      </c>
    </row>
    <row r="15714" spans="52:52" x14ac:dyDescent="0.25">
      <c r="AZ15714" s="9">
        <v>4.449704142011834</v>
      </c>
    </row>
    <row r="15715" spans="52:52" x14ac:dyDescent="0.25">
      <c r="AZ15715" s="9">
        <v>3.4792899408284024</v>
      </c>
    </row>
    <row r="15716" spans="52:52" x14ac:dyDescent="0.25">
      <c r="AZ15716" s="9">
        <v>3.1005917159763308</v>
      </c>
    </row>
    <row r="15717" spans="52:52" x14ac:dyDescent="0.25">
      <c r="AZ15717" s="9">
        <v>3.3609467455621305</v>
      </c>
    </row>
    <row r="15718" spans="52:52" x14ac:dyDescent="0.25">
      <c r="AZ15718" s="9">
        <v>3.4792899408284019</v>
      </c>
    </row>
    <row r="15719" spans="52:52" x14ac:dyDescent="0.25">
      <c r="AZ15719" s="9">
        <v>3.1005917159763317</v>
      </c>
    </row>
    <row r="15720" spans="52:52" x14ac:dyDescent="0.25">
      <c r="AZ15720" s="9">
        <v>3.0532544378698225</v>
      </c>
    </row>
    <row r="15721" spans="52:52" x14ac:dyDescent="0.25">
      <c r="AZ15721" s="9">
        <v>3.1242603550295858</v>
      </c>
    </row>
    <row r="15722" spans="52:52" x14ac:dyDescent="0.25">
      <c r="AZ15722" s="9">
        <v>4.5917159763313604</v>
      </c>
    </row>
    <row r="15723" spans="52:52" x14ac:dyDescent="0.25">
      <c r="AZ15723" s="9">
        <v>1.514792899408284</v>
      </c>
    </row>
    <row r="15724" spans="52:52" x14ac:dyDescent="0.25">
      <c r="AZ15724" s="9">
        <v>3.9763313609467459</v>
      </c>
    </row>
    <row r="15725" spans="52:52" x14ac:dyDescent="0.25">
      <c r="AZ15725" s="9">
        <v>2.4852071005917162</v>
      </c>
    </row>
    <row r="15726" spans="52:52" x14ac:dyDescent="0.25">
      <c r="AZ15726" s="9">
        <v>4.449704142011834</v>
      </c>
    </row>
    <row r="15727" spans="52:52" x14ac:dyDescent="0.25">
      <c r="AZ15727" s="9">
        <v>3.4792899408284024</v>
      </c>
    </row>
    <row r="15728" spans="52:52" x14ac:dyDescent="0.25">
      <c r="AZ15728" s="9">
        <v>3.1005917159763308</v>
      </c>
    </row>
    <row r="15729" spans="52:52" x14ac:dyDescent="0.25">
      <c r="AZ15729" s="9">
        <v>3.3609467455621305</v>
      </c>
    </row>
    <row r="15730" spans="52:52" x14ac:dyDescent="0.25">
      <c r="AZ15730" s="9">
        <v>3.4792899408284019</v>
      </c>
    </row>
    <row r="15731" spans="52:52" x14ac:dyDescent="0.25">
      <c r="AZ15731" s="9">
        <v>3.1005917159763317</v>
      </c>
    </row>
    <row r="15732" spans="52:52" x14ac:dyDescent="0.25">
      <c r="AZ15732" s="9">
        <v>3.0532544378698225</v>
      </c>
    </row>
    <row r="15733" spans="52:52" x14ac:dyDescent="0.25">
      <c r="AZ15733" s="9">
        <v>3.1242603550295858</v>
      </c>
    </row>
    <row r="15734" spans="52:52" x14ac:dyDescent="0.25">
      <c r="AZ15734" s="9">
        <v>4.5917159763313604</v>
      </c>
    </row>
    <row r="15735" spans="52:52" x14ac:dyDescent="0.25">
      <c r="AZ15735" s="9">
        <v>1.514792899408284</v>
      </c>
    </row>
    <row r="15736" spans="52:52" x14ac:dyDescent="0.25">
      <c r="AZ15736" s="9">
        <v>3.9763313609467459</v>
      </c>
    </row>
    <row r="15737" spans="52:52" x14ac:dyDescent="0.25">
      <c r="AZ15737" s="9">
        <v>2.4852071005917162</v>
      </c>
    </row>
    <row r="15738" spans="52:52" x14ac:dyDescent="0.25">
      <c r="AZ15738" s="9">
        <v>4.449704142011834</v>
      </c>
    </row>
    <row r="15739" spans="52:52" x14ac:dyDescent="0.25">
      <c r="AZ15739" s="9">
        <v>3.4792899408284024</v>
      </c>
    </row>
    <row r="15740" spans="52:52" x14ac:dyDescent="0.25">
      <c r="AZ15740" s="9">
        <v>3.1005917159763308</v>
      </c>
    </row>
    <row r="15741" spans="52:52" x14ac:dyDescent="0.25">
      <c r="AZ15741" s="9">
        <v>3.3609467455621305</v>
      </c>
    </row>
    <row r="15742" spans="52:52" x14ac:dyDescent="0.25">
      <c r="AZ15742" s="9">
        <v>3.4792899408284019</v>
      </c>
    </row>
    <row r="15743" spans="52:52" x14ac:dyDescent="0.25">
      <c r="AZ15743" s="9">
        <v>3.1005917159763317</v>
      </c>
    </row>
    <row r="15744" spans="52:52" x14ac:dyDescent="0.25">
      <c r="AZ15744" s="9">
        <v>3.0532544378698225</v>
      </c>
    </row>
    <row r="15745" spans="52:52" x14ac:dyDescent="0.25">
      <c r="AZ15745" s="9">
        <v>3.1242603550295858</v>
      </c>
    </row>
    <row r="15746" spans="52:52" x14ac:dyDescent="0.25">
      <c r="AZ15746" s="9">
        <v>4.5917159763313604</v>
      </c>
    </row>
    <row r="15747" spans="52:52" x14ac:dyDescent="0.25">
      <c r="AZ15747" s="9">
        <v>1.514792899408284</v>
      </c>
    </row>
    <row r="15748" spans="52:52" x14ac:dyDescent="0.25">
      <c r="AZ15748" s="9">
        <v>3.9763313609467459</v>
      </c>
    </row>
    <row r="15749" spans="52:52" x14ac:dyDescent="0.25">
      <c r="AZ15749" s="9">
        <v>2.4852071005917162</v>
      </c>
    </row>
    <row r="15750" spans="52:52" x14ac:dyDescent="0.25">
      <c r="AZ15750" s="9">
        <v>4.449704142011834</v>
      </c>
    </row>
    <row r="15751" spans="52:52" x14ac:dyDescent="0.25">
      <c r="AZ15751" s="9">
        <v>3.4792899408284024</v>
      </c>
    </row>
    <row r="15752" spans="52:52" x14ac:dyDescent="0.25">
      <c r="AZ15752" s="9">
        <v>3.1005917159763308</v>
      </c>
    </row>
    <row r="15753" spans="52:52" x14ac:dyDescent="0.25">
      <c r="AZ15753" s="9">
        <v>3.3609467455621305</v>
      </c>
    </row>
    <row r="15754" spans="52:52" x14ac:dyDescent="0.25">
      <c r="AZ15754" s="9">
        <v>3.4792899408284019</v>
      </c>
    </row>
    <row r="15755" spans="52:52" x14ac:dyDescent="0.25">
      <c r="AZ15755" s="9">
        <v>3.1005917159763317</v>
      </c>
    </row>
    <row r="15756" spans="52:52" x14ac:dyDescent="0.25">
      <c r="AZ15756" s="9">
        <v>3.0532544378698225</v>
      </c>
    </row>
    <row r="15757" spans="52:52" x14ac:dyDescent="0.25">
      <c r="AZ15757" s="9">
        <v>3.1242603550295858</v>
      </c>
    </row>
    <row r="15758" spans="52:52" x14ac:dyDescent="0.25">
      <c r="AZ15758" s="9">
        <v>4.5917159763313604</v>
      </c>
    </row>
    <row r="15759" spans="52:52" x14ac:dyDescent="0.25">
      <c r="AZ15759" s="9">
        <v>1.514792899408284</v>
      </c>
    </row>
    <row r="15760" spans="52:52" x14ac:dyDescent="0.25">
      <c r="AZ15760" s="9">
        <v>3.9763313609467459</v>
      </c>
    </row>
    <row r="15761" spans="52:52" x14ac:dyDescent="0.25">
      <c r="AZ15761" s="9">
        <v>2.4852071005917162</v>
      </c>
    </row>
    <row r="15762" spans="52:52" x14ac:dyDescent="0.25">
      <c r="AZ15762" s="9">
        <v>4.449704142011834</v>
      </c>
    </row>
    <row r="15763" spans="52:52" x14ac:dyDescent="0.25">
      <c r="AZ15763" s="9">
        <v>3.4792899408284024</v>
      </c>
    </row>
    <row r="15764" spans="52:52" x14ac:dyDescent="0.25">
      <c r="AZ15764" s="9">
        <v>3.1005917159763308</v>
      </c>
    </row>
    <row r="15765" spans="52:52" x14ac:dyDescent="0.25">
      <c r="AZ15765" s="9">
        <v>3.3609467455621305</v>
      </c>
    </row>
    <row r="15766" spans="52:52" x14ac:dyDescent="0.25">
      <c r="AZ15766" s="9">
        <v>3.4792899408284019</v>
      </c>
    </row>
    <row r="15767" spans="52:52" x14ac:dyDescent="0.25">
      <c r="AZ15767" s="9">
        <v>3.1005917159763317</v>
      </c>
    </row>
    <row r="15768" spans="52:52" x14ac:dyDescent="0.25">
      <c r="AZ15768" s="9">
        <v>3.0532544378698225</v>
      </c>
    </row>
    <row r="15769" spans="52:52" x14ac:dyDescent="0.25">
      <c r="AZ15769" s="9">
        <v>3.1242603550295858</v>
      </c>
    </row>
    <row r="15770" spans="52:52" x14ac:dyDescent="0.25">
      <c r="AZ15770" s="9">
        <v>4.5917159763313604</v>
      </c>
    </row>
    <row r="15771" spans="52:52" x14ac:dyDescent="0.25">
      <c r="AZ15771" s="9">
        <v>1.514792899408284</v>
      </c>
    </row>
    <row r="15772" spans="52:52" x14ac:dyDescent="0.25">
      <c r="AZ15772" s="9">
        <v>3.9763313609467459</v>
      </c>
    </row>
    <row r="15773" spans="52:52" x14ac:dyDescent="0.25">
      <c r="AZ15773" s="9">
        <v>2.4852071005917162</v>
      </c>
    </row>
    <row r="15774" spans="52:52" x14ac:dyDescent="0.25">
      <c r="AZ15774" s="9">
        <v>4.449704142011834</v>
      </c>
    </row>
    <row r="15775" spans="52:52" x14ac:dyDescent="0.25">
      <c r="AZ15775" s="9">
        <v>3.4792899408284024</v>
      </c>
    </row>
    <row r="15776" spans="52:52" x14ac:dyDescent="0.25">
      <c r="AZ15776" s="9">
        <v>3.1005917159763308</v>
      </c>
    </row>
    <row r="15777" spans="52:52" x14ac:dyDescent="0.25">
      <c r="AZ15777" s="9">
        <v>3.3609467455621305</v>
      </c>
    </row>
    <row r="15778" spans="52:52" x14ac:dyDescent="0.25">
      <c r="AZ15778" s="9">
        <v>3.4792899408284019</v>
      </c>
    </row>
    <row r="15779" spans="52:52" x14ac:dyDescent="0.25">
      <c r="AZ15779" s="9">
        <v>3.1005917159763317</v>
      </c>
    </row>
    <row r="15780" spans="52:52" x14ac:dyDescent="0.25">
      <c r="AZ15780" s="9">
        <v>3.0532544378698225</v>
      </c>
    </row>
    <row r="15781" spans="52:52" x14ac:dyDescent="0.25">
      <c r="AZ15781" s="9">
        <v>3.1242603550295858</v>
      </c>
    </row>
    <row r="15782" spans="52:52" x14ac:dyDescent="0.25">
      <c r="AZ15782" s="9">
        <v>4.5917159763313604</v>
      </c>
    </row>
    <row r="15783" spans="52:52" x14ac:dyDescent="0.25">
      <c r="AZ15783" s="9">
        <v>1.514792899408284</v>
      </c>
    </row>
    <row r="15784" spans="52:52" x14ac:dyDescent="0.25">
      <c r="AZ15784" s="9">
        <v>3.9763313609467459</v>
      </c>
    </row>
    <row r="15785" spans="52:52" x14ac:dyDescent="0.25">
      <c r="AZ15785" s="9">
        <v>2.4852071005917162</v>
      </c>
    </row>
    <row r="15786" spans="52:52" x14ac:dyDescent="0.25">
      <c r="AZ15786" s="9">
        <v>4.449704142011834</v>
      </c>
    </row>
    <row r="15787" spans="52:52" x14ac:dyDescent="0.25">
      <c r="AZ15787" s="9">
        <v>3.4792899408284024</v>
      </c>
    </row>
    <row r="15788" spans="52:52" x14ac:dyDescent="0.25">
      <c r="AZ15788" s="9">
        <v>3.1005917159763308</v>
      </c>
    </row>
    <row r="15789" spans="52:52" x14ac:dyDescent="0.25">
      <c r="AZ15789" s="9">
        <v>3.3609467455621305</v>
      </c>
    </row>
    <row r="15790" spans="52:52" x14ac:dyDescent="0.25">
      <c r="AZ15790" s="9">
        <v>3.4792899408284019</v>
      </c>
    </row>
    <row r="15791" spans="52:52" x14ac:dyDescent="0.25">
      <c r="AZ15791" s="9">
        <v>3.1005917159763317</v>
      </c>
    </row>
    <row r="15792" spans="52:52" x14ac:dyDescent="0.25">
      <c r="AZ15792" s="9">
        <v>3.0532544378698225</v>
      </c>
    </row>
    <row r="15793" spans="52:52" x14ac:dyDescent="0.25">
      <c r="AZ15793" s="9">
        <v>3.1242603550295858</v>
      </c>
    </row>
    <row r="15794" spans="52:52" x14ac:dyDescent="0.25">
      <c r="AZ15794" s="9">
        <v>4.5917159763313604</v>
      </c>
    </row>
    <row r="15795" spans="52:52" x14ac:dyDescent="0.25">
      <c r="AZ15795" s="9">
        <v>1.514792899408284</v>
      </c>
    </row>
    <row r="15796" spans="52:52" x14ac:dyDescent="0.25">
      <c r="AZ15796" s="9">
        <v>3.9763313609467459</v>
      </c>
    </row>
    <row r="15797" spans="52:52" x14ac:dyDescent="0.25">
      <c r="AZ15797" s="9">
        <v>2.4852071005917162</v>
      </c>
    </row>
    <row r="15798" spans="52:52" x14ac:dyDescent="0.25">
      <c r="AZ15798" s="9">
        <v>4.449704142011834</v>
      </c>
    </row>
    <row r="15799" spans="52:52" x14ac:dyDescent="0.25">
      <c r="AZ15799" s="9">
        <v>3.4792899408284024</v>
      </c>
    </row>
    <row r="15800" spans="52:52" x14ac:dyDescent="0.25">
      <c r="AZ15800" s="9">
        <v>3.1005917159763308</v>
      </c>
    </row>
    <row r="15801" spans="52:52" x14ac:dyDescent="0.25">
      <c r="AZ15801" s="9">
        <v>3.3609467455621305</v>
      </c>
    </row>
    <row r="15802" spans="52:52" x14ac:dyDescent="0.25">
      <c r="AZ15802" s="9">
        <v>3.4792899408284019</v>
      </c>
    </row>
    <row r="15803" spans="52:52" x14ac:dyDescent="0.25">
      <c r="AZ15803" s="9">
        <v>3.1005917159763317</v>
      </c>
    </row>
    <row r="15804" spans="52:52" x14ac:dyDescent="0.25">
      <c r="AZ15804" s="9">
        <v>3.0532544378698225</v>
      </c>
    </row>
    <row r="15805" spans="52:52" x14ac:dyDescent="0.25">
      <c r="AZ15805" s="9">
        <v>3.1242603550295858</v>
      </c>
    </row>
    <row r="15806" spans="52:52" x14ac:dyDescent="0.25">
      <c r="AZ15806" s="9">
        <v>4.5917159763313604</v>
      </c>
    </row>
    <row r="15807" spans="52:52" x14ac:dyDescent="0.25">
      <c r="AZ15807" s="9">
        <v>1.514792899408284</v>
      </c>
    </row>
    <row r="15808" spans="52:52" x14ac:dyDescent="0.25">
      <c r="AZ15808" s="9">
        <v>3.9763313609467459</v>
      </c>
    </row>
    <row r="15809" spans="52:52" x14ac:dyDescent="0.25">
      <c r="AZ15809" s="9">
        <v>2.4852071005917162</v>
      </c>
    </row>
    <row r="15810" spans="52:52" x14ac:dyDescent="0.25">
      <c r="AZ15810" s="9">
        <v>4.449704142011834</v>
      </c>
    </row>
    <row r="15811" spans="52:52" x14ac:dyDescent="0.25">
      <c r="AZ15811" s="9">
        <v>3.4792899408284024</v>
      </c>
    </row>
    <row r="15812" spans="52:52" x14ac:dyDescent="0.25">
      <c r="AZ15812" s="9">
        <v>3.1005917159763308</v>
      </c>
    </row>
    <row r="15813" spans="52:52" x14ac:dyDescent="0.25">
      <c r="AZ15813" s="9">
        <v>3.3609467455621305</v>
      </c>
    </row>
    <row r="15814" spans="52:52" x14ac:dyDescent="0.25">
      <c r="AZ15814" s="9">
        <v>3.4792899408284019</v>
      </c>
    </row>
    <row r="15815" spans="52:52" x14ac:dyDescent="0.25">
      <c r="AZ15815" s="9">
        <v>3.1005917159763317</v>
      </c>
    </row>
    <row r="15816" spans="52:52" x14ac:dyDescent="0.25">
      <c r="AZ15816" s="9">
        <v>3.0532544378698225</v>
      </c>
    </row>
    <row r="15817" spans="52:52" x14ac:dyDescent="0.25">
      <c r="AZ15817" s="9">
        <v>3.1242603550295858</v>
      </c>
    </row>
    <row r="15818" spans="52:52" x14ac:dyDescent="0.25">
      <c r="AZ15818" s="9">
        <v>4.5917159763313604</v>
      </c>
    </row>
    <row r="15819" spans="52:52" x14ac:dyDescent="0.25">
      <c r="AZ15819" s="9">
        <v>1.514792899408284</v>
      </c>
    </row>
    <row r="15820" spans="52:52" x14ac:dyDescent="0.25">
      <c r="AZ15820" s="9">
        <v>3.9763313609467459</v>
      </c>
    </row>
    <row r="15821" spans="52:52" x14ac:dyDescent="0.25">
      <c r="AZ15821" s="9">
        <v>2.4852071005917162</v>
      </c>
    </row>
    <row r="15822" spans="52:52" x14ac:dyDescent="0.25">
      <c r="AZ15822" s="9">
        <v>4.449704142011834</v>
      </c>
    </row>
    <row r="15823" spans="52:52" x14ac:dyDescent="0.25">
      <c r="AZ15823" s="9">
        <v>3.4792899408284024</v>
      </c>
    </row>
    <row r="15824" spans="52:52" x14ac:dyDescent="0.25">
      <c r="AZ15824" s="9">
        <v>3.1005917159763308</v>
      </c>
    </row>
    <row r="15825" spans="52:52" x14ac:dyDescent="0.25">
      <c r="AZ15825" s="9">
        <v>3.3609467455621305</v>
      </c>
    </row>
    <row r="15826" spans="52:52" x14ac:dyDescent="0.25">
      <c r="AZ15826" s="9">
        <v>3.4792899408284019</v>
      </c>
    </row>
    <row r="15827" spans="52:52" x14ac:dyDescent="0.25">
      <c r="AZ15827" s="9">
        <v>3.1005917159763317</v>
      </c>
    </row>
    <row r="15828" spans="52:52" x14ac:dyDescent="0.25">
      <c r="AZ15828" s="9">
        <v>3.0532544378698225</v>
      </c>
    </row>
    <row r="15829" spans="52:52" x14ac:dyDescent="0.25">
      <c r="AZ15829" s="9">
        <v>3.1242603550295858</v>
      </c>
    </row>
    <row r="15830" spans="52:52" x14ac:dyDescent="0.25">
      <c r="AZ15830" s="9">
        <v>4.5917159763313604</v>
      </c>
    </row>
    <row r="15831" spans="52:52" x14ac:dyDescent="0.25">
      <c r="AZ15831" s="9">
        <v>1.514792899408284</v>
      </c>
    </row>
    <row r="15832" spans="52:52" x14ac:dyDescent="0.25">
      <c r="AZ15832" s="9">
        <v>3.9763313609467459</v>
      </c>
    </row>
    <row r="15833" spans="52:52" x14ac:dyDescent="0.25">
      <c r="AZ15833" s="9">
        <v>2.4852071005917162</v>
      </c>
    </row>
    <row r="15834" spans="52:52" x14ac:dyDescent="0.25">
      <c r="AZ15834" s="9">
        <v>4.449704142011834</v>
      </c>
    </row>
    <row r="15835" spans="52:52" x14ac:dyDescent="0.25">
      <c r="AZ15835" s="9">
        <v>3.4792899408284024</v>
      </c>
    </row>
    <row r="15836" spans="52:52" x14ac:dyDescent="0.25">
      <c r="AZ15836" s="9">
        <v>3.1005917159763308</v>
      </c>
    </row>
    <row r="15837" spans="52:52" x14ac:dyDescent="0.25">
      <c r="AZ15837" s="9">
        <v>3.3609467455621305</v>
      </c>
    </row>
    <row r="15838" spans="52:52" x14ac:dyDescent="0.25">
      <c r="AZ15838" s="9">
        <v>3.4792899408284019</v>
      </c>
    </row>
    <row r="15839" spans="52:52" x14ac:dyDescent="0.25">
      <c r="AZ15839" s="9">
        <v>3.1005917159763317</v>
      </c>
    </row>
    <row r="15840" spans="52:52" x14ac:dyDescent="0.25">
      <c r="AZ15840" s="9">
        <v>3.0532544378698225</v>
      </c>
    </row>
    <row r="15841" spans="52:52" x14ac:dyDescent="0.25">
      <c r="AZ15841" s="9">
        <v>3.1242603550295858</v>
      </c>
    </row>
    <row r="15842" spans="52:52" x14ac:dyDescent="0.25">
      <c r="AZ15842" s="9">
        <v>4.5917159763313604</v>
      </c>
    </row>
    <row r="15843" spans="52:52" x14ac:dyDescent="0.25">
      <c r="AZ15843" s="9">
        <v>1.514792899408284</v>
      </c>
    </row>
    <row r="15844" spans="52:52" x14ac:dyDescent="0.25">
      <c r="AZ15844" s="9">
        <v>3.9763313609467459</v>
      </c>
    </row>
    <row r="15845" spans="52:52" x14ac:dyDescent="0.25">
      <c r="AZ15845" s="9">
        <v>2.4852071005917162</v>
      </c>
    </row>
    <row r="15846" spans="52:52" x14ac:dyDescent="0.25">
      <c r="AZ15846" s="9">
        <v>4.449704142011834</v>
      </c>
    </row>
    <row r="15847" spans="52:52" x14ac:dyDescent="0.25">
      <c r="AZ15847" s="9">
        <v>3.4792899408284024</v>
      </c>
    </row>
    <row r="15848" spans="52:52" x14ac:dyDescent="0.25">
      <c r="AZ15848" s="9">
        <v>3.1005917159763308</v>
      </c>
    </row>
    <row r="15849" spans="52:52" x14ac:dyDescent="0.25">
      <c r="AZ15849" s="9">
        <v>3.3609467455621305</v>
      </c>
    </row>
    <row r="15850" spans="52:52" x14ac:dyDescent="0.25">
      <c r="AZ15850" s="9">
        <v>3.4792899408284019</v>
      </c>
    </row>
    <row r="15851" spans="52:52" x14ac:dyDescent="0.25">
      <c r="AZ15851" s="9">
        <v>3.1005917159763317</v>
      </c>
    </row>
    <row r="15852" spans="52:52" x14ac:dyDescent="0.25">
      <c r="AZ15852" s="9">
        <v>3.0532544378698225</v>
      </c>
    </row>
    <row r="15853" spans="52:52" x14ac:dyDescent="0.25">
      <c r="AZ15853" s="9">
        <v>3.1242603550295858</v>
      </c>
    </row>
    <row r="15854" spans="52:52" x14ac:dyDescent="0.25">
      <c r="AZ15854" s="9">
        <v>4.5917159763313604</v>
      </c>
    </row>
    <row r="15855" spans="52:52" x14ac:dyDescent="0.25">
      <c r="AZ15855" s="9">
        <v>1.514792899408284</v>
      </c>
    </row>
    <row r="15856" spans="52:52" x14ac:dyDescent="0.25">
      <c r="AZ15856" s="9">
        <v>3.9763313609467459</v>
      </c>
    </row>
    <row r="15857" spans="52:52" x14ac:dyDescent="0.25">
      <c r="AZ15857" s="9">
        <v>2.4852071005917162</v>
      </c>
    </row>
    <row r="15858" spans="52:52" x14ac:dyDescent="0.25">
      <c r="AZ15858" s="9">
        <v>4.449704142011834</v>
      </c>
    </row>
    <row r="15859" spans="52:52" x14ac:dyDescent="0.25">
      <c r="AZ15859" s="9">
        <v>3.4792899408284024</v>
      </c>
    </row>
    <row r="15860" spans="52:52" x14ac:dyDescent="0.25">
      <c r="AZ15860" s="9">
        <v>3.1005917159763308</v>
      </c>
    </row>
    <row r="15861" spans="52:52" x14ac:dyDescent="0.25">
      <c r="AZ15861" s="9">
        <v>3.3609467455621305</v>
      </c>
    </row>
    <row r="15862" spans="52:52" x14ac:dyDescent="0.25">
      <c r="AZ15862" s="9">
        <v>3.4792899408284019</v>
      </c>
    </row>
    <row r="15863" spans="52:52" x14ac:dyDescent="0.25">
      <c r="AZ15863" s="9">
        <v>3.1005917159763317</v>
      </c>
    </row>
    <row r="15864" spans="52:52" x14ac:dyDescent="0.25">
      <c r="AZ15864" s="9">
        <v>3.0532544378698225</v>
      </c>
    </row>
    <row r="15865" spans="52:52" x14ac:dyDescent="0.25">
      <c r="AZ15865" s="9">
        <v>3.1242603550295858</v>
      </c>
    </row>
    <row r="15866" spans="52:52" x14ac:dyDescent="0.25">
      <c r="AZ15866" s="9">
        <v>4.5917159763313604</v>
      </c>
    </row>
    <row r="15867" spans="52:52" x14ac:dyDescent="0.25">
      <c r="AZ15867" s="9">
        <v>1.514792899408284</v>
      </c>
    </row>
    <row r="15868" spans="52:52" x14ac:dyDescent="0.25">
      <c r="AZ15868" s="9">
        <v>3.9763313609467459</v>
      </c>
    </row>
    <row r="15869" spans="52:52" x14ac:dyDescent="0.25">
      <c r="AZ15869" s="9">
        <v>2.4852071005917162</v>
      </c>
    </row>
    <row r="15870" spans="52:52" x14ac:dyDescent="0.25">
      <c r="AZ15870" s="9">
        <v>4.449704142011834</v>
      </c>
    </row>
    <row r="15871" spans="52:52" x14ac:dyDescent="0.25">
      <c r="AZ15871" s="9">
        <v>3.4792899408284024</v>
      </c>
    </row>
    <row r="15872" spans="52:52" x14ac:dyDescent="0.25">
      <c r="AZ15872" s="9">
        <v>3.1005917159763308</v>
      </c>
    </row>
    <row r="15873" spans="52:52" x14ac:dyDescent="0.25">
      <c r="AZ15873" s="9">
        <v>3.3609467455621305</v>
      </c>
    </row>
    <row r="15874" spans="52:52" x14ac:dyDescent="0.25">
      <c r="AZ15874" s="9">
        <v>3.4792899408284019</v>
      </c>
    </row>
    <row r="15875" spans="52:52" x14ac:dyDescent="0.25">
      <c r="AZ15875" s="9">
        <v>3.1005917159763317</v>
      </c>
    </row>
    <row r="15876" spans="52:52" x14ac:dyDescent="0.25">
      <c r="AZ15876" s="9">
        <v>3.0532544378698225</v>
      </c>
    </row>
    <row r="15877" spans="52:52" x14ac:dyDescent="0.25">
      <c r="AZ15877" s="9">
        <v>3.1242603550295858</v>
      </c>
    </row>
    <row r="15878" spans="52:52" x14ac:dyDescent="0.25">
      <c r="AZ15878" s="9">
        <v>4.5917159763313604</v>
      </c>
    </row>
    <row r="15879" spans="52:52" x14ac:dyDescent="0.25">
      <c r="AZ15879" s="9">
        <v>1.514792899408284</v>
      </c>
    </row>
    <row r="15880" spans="52:52" x14ac:dyDescent="0.25">
      <c r="AZ15880" s="9">
        <v>3.9763313609467459</v>
      </c>
    </row>
    <row r="15881" spans="52:52" x14ac:dyDescent="0.25">
      <c r="AZ15881" s="9">
        <v>2.4852071005917162</v>
      </c>
    </row>
    <row r="15882" spans="52:52" x14ac:dyDescent="0.25">
      <c r="AZ15882" s="9">
        <v>4.449704142011834</v>
      </c>
    </row>
    <row r="15883" spans="52:52" x14ac:dyDescent="0.25">
      <c r="AZ15883" s="9">
        <v>3.4792899408284024</v>
      </c>
    </row>
    <row r="15884" spans="52:52" x14ac:dyDescent="0.25">
      <c r="AZ15884" s="9">
        <v>3.1005917159763308</v>
      </c>
    </row>
    <row r="15885" spans="52:52" x14ac:dyDescent="0.25">
      <c r="AZ15885" s="9">
        <v>3.3609467455621305</v>
      </c>
    </row>
    <row r="15886" spans="52:52" x14ac:dyDescent="0.25">
      <c r="AZ15886" s="9">
        <v>3.4792899408284019</v>
      </c>
    </row>
    <row r="15887" spans="52:52" x14ac:dyDescent="0.25">
      <c r="AZ15887" s="9">
        <v>3.1005917159763317</v>
      </c>
    </row>
    <row r="15888" spans="52:52" x14ac:dyDescent="0.25">
      <c r="AZ15888" s="9">
        <v>3.0532544378698225</v>
      </c>
    </row>
    <row r="15889" spans="52:52" x14ac:dyDescent="0.25">
      <c r="AZ15889" s="9">
        <v>3.1242603550295858</v>
      </c>
    </row>
    <row r="15890" spans="52:52" x14ac:dyDescent="0.25">
      <c r="AZ15890" s="9">
        <v>4.5917159763313604</v>
      </c>
    </row>
    <row r="15891" spans="52:52" x14ac:dyDescent="0.25">
      <c r="AZ15891" s="9">
        <v>1.514792899408284</v>
      </c>
    </row>
    <row r="15892" spans="52:52" x14ac:dyDescent="0.25">
      <c r="AZ15892" s="9">
        <v>3.9763313609467459</v>
      </c>
    </row>
    <row r="15893" spans="52:52" x14ac:dyDescent="0.25">
      <c r="AZ15893" s="9">
        <v>2.4852071005917162</v>
      </c>
    </row>
    <row r="15894" spans="52:52" x14ac:dyDescent="0.25">
      <c r="AZ15894" s="9">
        <v>4.449704142011834</v>
      </c>
    </row>
    <row r="15895" spans="52:52" x14ac:dyDescent="0.25">
      <c r="AZ15895" s="9">
        <v>3.4792899408284024</v>
      </c>
    </row>
    <row r="15896" spans="52:52" x14ac:dyDescent="0.25">
      <c r="AZ15896" s="9">
        <v>3.1005917159763308</v>
      </c>
    </row>
    <row r="15897" spans="52:52" x14ac:dyDescent="0.25">
      <c r="AZ15897" s="9">
        <v>3.3609467455621305</v>
      </c>
    </row>
    <row r="15898" spans="52:52" x14ac:dyDescent="0.25">
      <c r="AZ15898" s="9">
        <v>3.4792899408284019</v>
      </c>
    </row>
    <row r="15899" spans="52:52" x14ac:dyDescent="0.25">
      <c r="AZ15899" s="9">
        <v>3.1005917159763317</v>
      </c>
    </row>
    <row r="15900" spans="52:52" x14ac:dyDescent="0.25">
      <c r="AZ15900" s="9">
        <v>3.0532544378698225</v>
      </c>
    </row>
    <row r="15901" spans="52:52" x14ac:dyDescent="0.25">
      <c r="AZ15901" s="9">
        <v>3.1242603550295858</v>
      </c>
    </row>
    <row r="15902" spans="52:52" x14ac:dyDescent="0.25">
      <c r="AZ15902" s="9">
        <v>4.5917159763313604</v>
      </c>
    </row>
    <row r="15903" spans="52:52" x14ac:dyDescent="0.25">
      <c r="AZ15903" s="9">
        <v>1.514792899408284</v>
      </c>
    </row>
    <row r="15904" spans="52:52" x14ac:dyDescent="0.25">
      <c r="AZ15904" s="9">
        <v>3.9763313609467459</v>
      </c>
    </row>
    <row r="15905" spans="52:52" x14ac:dyDescent="0.25">
      <c r="AZ15905" s="9">
        <v>2.4852071005917162</v>
      </c>
    </row>
    <row r="15906" spans="52:52" x14ac:dyDescent="0.25">
      <c r="AZ15906" s="9">
        <v>4.449704142011834</v>
      </c>
    </row>
    <row r="15907" spans="52:52" x14ac:dyDescent="0.25">
      <c r="AZ15907" s="9">
        <v>3.4792899408284024</v>
      </c>
    </row>
    <row r="15908" spans="52:52" x14ac:dyDescent="0.25">
      <c r="AZ15908" s="9">
        <v>3.1005917159763308</v>
      </c>
    </row>
    <row r="15909" spans="52:52" x14ac:dyDescent="0.25">
      <c r="AZ15909" s="9">
        <v>3.3609467455621305</v>
      </c>
    </row>
    <row r="15910" spans="52:52" x14ac:dyDescent="0.25">
      <c r="AZ15910" s="9">
        <v>3.4792899408284019</v>
      </c>
    </row>
    <row r="15911" spans="52:52" x14ac:dyDescent="0.25">
      <c r="AZ15911" s="9">
        <v>3.1005917159763317</v>
      </c>
    </row>
    <row r="15912" spans="52:52" x14ac:dyDescent="0.25">
      <c r="AZ15912" s="9">
        <v>3.0532544378698225</v>
      </c>
    </row>
    <row r="15913" spans="52:52" x14ac:dyDescent="0.25">
      <c r="AZ15913" s="9">
        <v>3.1242603550295858</v>
      </c>
    </row>
    <row r="15914" spans="52:52" x14ac:dyDescent="0.25">
      <c r="AZ15914" s="9">
        <v>4.5917159763313604</v>
      </c>
    </row>
    <row r="15915" spans="52:52" x14ac:dyDescent="0.25">
      <c r="AZ15915" s="9">
        <v>1.514792899408284</v>
      </c>
    </row>
    <row r="15916" spans="52:52" x14ac:dyDescent="0.25">
      <c r="AZ15916" s="9">
        <v>3.9763313609467459</v>
      </c>
    </row>
    <row r="15917" spans="52:52" x14ac:dyDescent="0.25">
      <c r="AZ15917" s="9">
        <v>2.4852071005917162</v>
      </c>
    </row>
    <row r="15918" spans="52:52" x14ac:dyDescent="0.25">
      <c r="AZ15918" s="9">
        <v>4.449704142011834</v>
      </c>
    </row>
    <row r="15919" spans="52:52" x14ac:dyDescent="0.25">
      <c r="AZ15919" s="9">
        <v>3.4792899408284024</v>
      </c>
    </row>
    <row r="15920" spans="52:52" x14ac:dyDescent="0.25">
      <c r="AZ15920" s="9">
        <v>3.1005917159763308</v>
      </c>
    </row>
    <row r="15921" spans="52:52" x14ac:dyDescent="0.25">
      <c r="AZ15921" s="9">
        <v>3.3609467455621305</v>
      </c>
    </row>
    <row r="15922" spans="52:52" x14ac:dyDescent="0.25">
      <c r="AZ15922" s="9">
        <v>3.4792899408284019</v>
      </c>
    </row>
    <row r="15923" spans="52:52" x14ac:dyDescent="0.25">
      <c r="AZ15923" s="9">
        <v>3.1005917159763317</v>
      </c>
    </row>
    <row r="15924" spans="52:52" x14ac:dyDescent="0.25">
      <c r="AZ15924" s="9">
        <v>3.0532544378698225</v>
      </c>
    </row>
    <row r="15925" spans="52:52" x14ac:dyDescent="0.25">
      <c r="AZ15925" s="9">
        <v>3.1242603550295858</v>
      </c>
    </row>
    <row r="15926" spans="52:52" x14ac:dyDescent="0.25">
      <c r="AZ15926" s="9">
        <v>4.5917159763313604</v>
      </c>
    </row>
    <row r="15927" spans="52:52" x14ac:dyDescent="0.25">
      <c r="AZ15927" s="9">
        <v>1.514792899408284</v>
      </c>
    </row>
    <row r="15928" spans="52:52" x14ac:dyDescent="0.25">
      <c r="AZ15928" s="9">
        <v>3.9763313609467459</v>
      </c>
    </row>
    <row r="15929" spans="52:52" x14ac:dyDescent="0.25">
      <c r="AZ15929" s="9">
        <v>2.4852071005917162</v>
      </c>
    </row>
    <row r="15930" spans="52:52" x14ac:dyDescent="0.25">
      <c r="AZ15930" s="9">
        <v>4.449704142011834</v>
      </c>
    </row>
    <row r="15931" spans="52:52" x14ac:dyDescent="0.25">
      <c r="AZ15931" s="9">
        <v>3.4792899408284024</v>
      </c>
    </row>
    <row r="15932" spans="52:52" x14ac:dyDescent="0.25">
      <c r="AZ15932" s="9">
        <v>3.1005917159763308</v>
      </c>
    </row>
    <row r="15933" spans="52:52" x14ac:dyDescent="0.25">
      <c r="AZ15933" s="9">
        <v>3.3609467455621305</v>
      </c>
    </row>
    <row r="15934" spans="52:52" x14ac:dyDescent="0.25">
      <c r="AZ15934" s="9">
        <v>3.4792899408284019</v>
      </c>
    </row>
    <row r="15935" spans="52:52" x14ac:dyDescent="0.25">
      <c r="AZ15935" s="9">
        <v>3.1005917159763317</v>
      </c>
    </row>
    <row r="15936" spans="52:52" x14ac:dyDescent="0.25">
      <c r="AZ15936" s="9">
        <v>3.0532544378698225</v>
      </c>
    </row>
    <row r="15937" spans="52:52" x14ac:dyDescent="0.25">
      <c r="AZ15937" s="9">
        <v>3.1242603550295858</v>
      </c>
    </row>
    <row r="15938" spans="52:52" x14ac:dyDescent="0.25">
      <c r="AZ15938" s="9">
        <v>4.5917159763313604</v>
      </c>
    </row>
    <row r="15939" spans="52:52" x14ac:dyDescent="0.25">
      <c r="AZ15939" s="9">
        <v>1.514792899408284</v>
      </c>
    </row>
    <row r="15940" spans="52:52" x14ac:dyDescent="0.25">
      <c r="AZ15940" s="9">
        <v>3.9763313609467459</v>
      </c>
    </row>
    <row r="15941" spans="52:52" x14ac:dyDescent="0.25">
      <c r="AZ15941" s="9">
        <v>2.4852071005917162</v>
      </c>
    </row>
    <row r="15942" spans="52:52" x14ac:dyDescent="0.25">
      <c r="AZ15942" s="9">
        <v>4.449704142011834</v>
      </c>
    </row>
    <row r="15943" spans="52:52" x14ac:dyDescent="0.25">
      <c r="AZ15943" s="9">
        <v>3.4792899408284024</v>
      </c>
    </row>
    <row r="15944" spans="52:52" x14ac:dyDescent="0.25">
      <c r="AZ15944" s="9">
        <v>3.1005917159763308</v>
      </c>
    </row>
    <row r="15945" spans="52:52" x14ac:dyDescent="0.25">
      <c r="AZ15945" s="9">
        <v>3.3609467455621305</v>
      </c>
    </row>
    <row r="15946" spans="52:52" x14ac:dyDescent="0.25">
      <c r="AZ15946" s="9">
        <v>3.4792899408284019</v>
      </c>
    </row>
    <row r="15947" spans="52:52" x14ac:dyDescent="0.25">
      <c r="AZ15947" s="9">
        <v>3.1005917159763317</v>
      </c>
    </row>
    <row r="15948" spans="52:52" x14ac:dyDescent="0.25">
      <c r="AZ15948" s="9">
        <v>3.0532544378698225</v>
      </c>
    </row>
    <row r="15949" spans="52:52" x14ac:dyDescent="0.25">
      <c r="AZ15949" s="9">
        <v>3.1242603550295858</v>
      </c>
    </row>
    <row r="15950" spans="52:52" x14ac:dyDescent="0.25">
      <c r="AZ15950" s="9">
        <v>4.5917159763313604</v>
      </c>
    </row>
    <row r="15951" spans="52:52" x14ac:dyDescent="0.25">
      <c r="AZ15951" s="9">
        <v>1.514792899408284</v>
      </c>
    </row>
    <row r="15952" spans="52:52" x14ac:dyDescent="0.25">
      <c r="AZ15952" s="9">
        <v>3.9763313609467459</v>
      </c>
    </row>
    <row r="15953" spans="52:52" x14ac:dyDescent="0.25">
      <c r="AZ15953" s="9">
        <v>2.4852071005917162</v>
      </c>
    </row>
    <row r="15954" spans="52:52" x14ac:dyDescent="0.25">
      <c r="AZ15954" s="9">
        <v>4.449704142011834</v>
      </c>
    </row>
    <row r="15955" spans="52:52" x14ac:dyDescent="0.25">
      <c r="AZ15955" s="9">
        <v>3.4792899408284024</v>
      </c>
    </row>
    <row r="15956" spans="52:52" x14ac:dyDescent="0.25">
      <c r="AZ15956" s="9">
        <v>3.1005917159763308</v>
      </c>
    </row>
    <row r="15957" spans="52:52" x14ac:dyDescent="0.25">
      <c r="AZ15957" s="9">
        <v>3.3609467455621305</v>
      </c>
    </row>
    <row r="15958" spans="52:52" x14ac:dyDescent="0.25">
      <c r="AZ15958" s="9">
        <v>3.4792899408284019</v>
      </c>
    </row>
    <row r="15959" spans="52:52" x14ac:dyDescent="0.25">
      <c r="AZ15959" s="9">
        <v>3.1005917159763317</v>
      </c>
    </row>
    <row r="15960" spans="52:52" x14ac:dyDescent="0.25">
      <c r="AZ15960" s="9">
        <v>3.0532544378698225</v>
      </c>
    </row>
    <row r="15961" spans="52:52" x14ac:dyDescent="0.25">
      <c r="AZ15961" s="9">
        <v>3.1242603550295858</v>
      </c>
    </row>
    <row r="15962" spans="52:52" x14ac:dyDescent="0.25">
      <c r="AZ15962" s="9">
        <v>4.5917159763313604</v>
      </c>
    </row>
    <row r="15963" spans="52:52" x14ac:dyDescent="0.25">
      <c r="AZ15963" s="9">
        <v>1.514792899408284</v>
      </c>
    </row>
    <row r="15964" spans="52:52" x14ac:dyDescent="0.25">
      <c r="AZ15964" s="9">
        <v>3.9763313609467459</v>
      </c>
    </row>
    <row r="15965" spans="52:52" x14ac:dyDescent="0.25">
      <c r="AZ15965" s="9">
        <v>2.4852071005917162</v>
      </c>
    </row>
    <row r="15966" spans="52:52" x14ac:dyDescent="0.25">
      <c r="AZ15966" s="9">
        <v>4.449704142011834</v>
      </c>
    </row>
    <row r="15967" spans="52:52" x14ac:dyDescent="0.25">
      <c r="AZ15967" s="9">
        <v>3.4792899408284024</v>
      </c>
    </row>
    <row r="15968" spans="52:52" x14ac:dyDescent="0.25">
      <c r="AZ15968" s="9">
        <v>3.1005917159763308</v>
      </c>
    </row>
    <row r="15969" spans="52:52" x14ac:dyDescent="0.25">
      <c r="AZ15969" s="9">
        <v>3.3609467455621305</v>
      </c>
    </row>
    <row r="15970" spans="52:52" x14ac:dyDescent="0.25">
      <c r="AZ15970" s="9">
        <v>3.4792899408284019</v>
      </c>
    </row>
    <row r="15971" spans="52:52" x14ac:dyDescent="0.25">
      <c r="AZ15971" s="9">
        <v>3.1005917159763317</v>
      </c>
    </row>
    <row r="15972" spans="52:52" x14ac:dyDescent="0.25">
      <c r="AZ15972" s="9">
        <v>3.0532544378698225</v>
      </c>
    </row>
    <row r="15973" spans="52:52" x14ac:dyDescent="0.25">
      <c r="AZ15973" s="9">
        <v>3.1242603550295858</v>
      </c>
    </row>
    <row r="15974" spans="52:52" x14ac:dyDescent="0.25">
      <c r="AZ15974" s="9">
        <v>4.5917159763313604</v>
      </c>
    </row>
    <row r="15975" spans="52:52" x14ac:dyDescent="0.25">
      <c r="AZ15975" s="9">
        <v>1.514792899408284</v>
      </c>
    </row>
    <row r="15976" spans="52:52" x14ac:dyDescent="0.25">
      <c r="AZ15976" s="9">
        <v>3.9763313609467459</v>
      </c>
    </row>
    <row r="15977" spans="52:52" x14ac:dyDescent="0.25">
      <c r="AZ15977" s="9">
        <v>2.4852071005917162</v>
      </c>
    </row>
    <row r="15978" spans="52:52" x14ac:dyDescent="0.25">
      <c r="AZ15978" s="9">
        <v>4.449704142011834</v>
      </c>
    </row>
    <row r="15979" spans="52:52" x14ac:dyDescent="0.25">
      <c r="AZ15979" s="9">
        <v>3.4792899408284024</v>
      </c>
    </row>
    <row r="15980" spans="52:52" x14ac:dyDescent="0.25">
      <c r="AZ15980" s="9">
        <v>3.1005917159763308</v>
      </c>
    </row>
    <row r="15981" spans="52:52" x14ac:dyDescent="0.25">
      <c r="AZ15981" s="9">
        <v>3.3609467455621305</v>
      </c>
    </row>
    <row r="15982" spans="52:52" x14ac:dyDescent="0.25">
      <c r="AZ15982" s="9">
        <v>3.4792899408284019</v>
      </c>
    </row>
    <row r="15983" spans="52:52" x14ac:dyDescent="0.25">
      <c r="AZ15983" s="9">
        <v>3.1005917159763317</v>
      </c>
    </row>
    <row r="15984" spans="52:52" x14ac:dyDescent="0.25">
      <c r="AZ15984" s="9">
        <v>3.0532544378698225</v>
      </c>
    </row>
    <row r="15985" spans="52:52" x14ac:dyDescent="0.25">
      <c r="AZ15985" s="9">
        <v>3.1242603550295858</v>
      </c>
    </row>
    <row r="15986" spans="52:52" x14ac:dyDescent="0.25">
      <c r="AZ15986" s="9">
        <v>4.5917159763313604</v>
      </c>
    </row>
    <row r="15987" spans="52:52" x14ac:dyDescent="0.25">
      <c r="AZ15987" s="9">
        <v>1.514792899408284</v>
      </c>
    </row>
    <row r="15988" spans="52:52" x14ac:dyDescent="0.25">
      <c r="AZ15988" s="9">
        <v>3.9763313609467459</v>
      </c>
    </row>
    <row r="15989" spans="52:52" x14ac:dyDescent="0.25">
      <c r="AZ15989" s="9">
        <v>2.4852071005917162</v>
      </c>
    </row>
    <row r="15990" spans="52:52" x14ac:dyDescent="0.25">
      <c r="AZ15990" s="9">
        <v>4.449704142011834</v>
      </c>
    </row>
    <row r="15991" spans="52:52" x14ac:dyDescent="0.25">
      <c r="AZ15991" s="9">
        <v>3.4792899408284024</v>
      </c>
    </row>
    <row r="15992" spans="52:52" x14ac:dyDescent="0.25">
      <c r="AZ15992" s="9">
        <v>3.1005917159763308</v>
      </c>
    </row>
    <row r="15993" spans="52:52" x14ac:dyDescent="0.25">
      <c r="AZ15993" s="9">
        <v>3.3609467455621305</v>
      </c>
    </row>
    <row r="15994" spans="52:52" x14ac:dyDescent="0.25">
      <c r="AZ15994" s="9">
        <v>3.4792899408284019</v>
      </c>
    </row>
    <row r="15995" spans="52:52" x14ac:dyDescent="0.25">
      <c r="AZ15995" s="9">
        <v>3.1005917159763317</v>
      </c>
    </row>
    <row r="15996" spans="52:52" x14ac:dyDescent="0.25">
      <c r="AZ15996" s="9">
        <v>3.0532544378698225</v>
      </c>
    </row>
    <row r="15997" spans="52:52" x14ac:dyDescent="0.25">
      <c r="AZ15997" s="9">
        <v>3.1242603550295858</v>
      </c>
    </row>
    <row r="15998" spans="52:52" x14ac:dyDescent="0.25">
      <c r="AZ15998" s="9">
        <v>4.5917159763313604</v>
      </c>
    </row>
    <row r="15999" spans="52:52" x14ac:dyDescent="0.25">
      <c r="AZ15999" s="9">
        <v>1.514792899408284</v>
      </c>
    </row>
    <row r="16000" spans="52:52" x14ac:dyDescent="0.25">
      <c r="AZ16000" s="9">
        <v>3.9763313609467459</v>
      </c>
    </row>
    <row r="16001" spans="52:52" x14ac:dyDescent="0.25">
      <c r="AZ16001" s="9">
        <v>2.4852071005917162</v>
      </c>
    </row>
    <row r="16002" spans="52:52" x14ac:dyDescent="0.25">
      <c r="AZ16002" s="9">
        <v>4.449704142011834</v>
      </c>
    </row>
    <row r="16003" spans="52:52" x14ac:dyDescent="0.25">
      <c r="AZ16003" s="9">
        <v>3.4792899408284024</v>
      </c>
    </row>
    <row r="16004" spans="52:52" x14ac:dyDescent="0.25">
      <c r="AZ16004" s="9">
        <v>3.1005917159763308</v>
      </c>
    </row>
    <row r="16005" spans="52:52" x14ac:dyDescent="0.25">
      <c r="AZ16005" s="9">
        <v>3.3609467455621305</v>
      </c>
    </row>
    <row r="16006" spans="52:52" x14ac:dyDescent="0.25">
      <c r="AZ16006" s="9">
        <v>3.4792899408284019</v>
      </c>
    </row>
    <row r="16007" spans="52:52" x14ac:dyDescent="0.25">
      <c r="AZ16007" s="9">
        <v>3.1005917159763317</v>
      </c>
    </row>
    <row r="16008" spans="52:52" x14ac:dyDescent="0.25">
      <c r="AZ16008" s="9">
        <v>3.0532544378698225</v>
      </c>
    </row>
    <row r="16009" spans="52:52" x14ac:dyDescent="0.25">
      <c r="AZ16009" s="9">
        <v>3.1242603550295858</v>
      </c>
    </row>
    <row r="16010" spans="52:52" x14ac:dyDescent="0.25">
      <c r="AZ16010" s="9">
        <v>4.5917159763313604</v>
      </c>
    </row>
    <row r="16011" spans="52:52" x14ac:dyDescent="0.25">
      <c r="AZ16011" s="9">
        <v>1.514792899408284</v>
      </c>
    </row>
    <row r="16012" spans="52:52" x14ac:dyDescent="0.25">
      <c r="AZ16012" s="9">
        <v>3.9763313609467459</v>
      </c>
    </row>
    <row r="16013" spans="52:52" x14ac:dyDescent="0.25">
      <c r="AZ16013" s="9">
        <v>2.4852071005917162</v>
      </c>
    </row>
    <row r="16014" spans="52:52" x14ac:dyDescent="0.25">
      <c r="AZ16014" s="9">
        <v>4.449704142011834</v>
      </c>
    </row>
    <row r="16015" spans="52:52" x14ac:dyDescent="0.25">
      <c r="AZ16015" s="9">
        <v>3.4792899408284024</v>
      </c>
    </row>
    <row r="16016" spans="52:52" x14ac:dyDescent="0.25">
      <c r="AZ16016" s="9">
        <v>3.1005917159763308</v>
      </c>
    </row>
    <row r="16017" spans="52:52" x14ac:dyDescent="0.25">
      <c r="AZ16017" s="9">
        <v>3.3609467455621305</v>
      </c>
    </row>
    <row r="16018" spans="52:52" x14ac:dyDescent="0.25">
      <c r="AZ16018" s="9">
        <v>3.4792899408284019</v>
      </c>
    </row>
    <row r="16019" spans="52:52" x14ac:dyDescent="0.25">
      <c r="AZ16019" s="9">
        <v>3.1005917159763317</v>
      </c>
    </row>
    <row r="16020" spans="52:52" x14ac:dyDescent="0.25">
      <c r="AZ16020" s="9">
        <v>3.0532544378698225</v>
      </c>
    </row>
    <row r="16021" spans="52:52" x14ac:dyDescent="0.25">
      <c r="AZ16021" s="9">
        <v>3.1242603550295858</v>
      </c>
    </row>
    <row r="16022" spans="52:52" x14ac:dyDescent="0.25">
      <c r="AZ16022" s="9">
        <v>4.5917159763313604</v>
      </c>
    </row>
    <row r="16023" spans="52:52" x14ac:dyDescent="0.25">
      <c r="AZ16023" s="9">
        <v>1.514792899408284</v>
      </c>
    </row>
    <row r="16024" spans="52:52" x14ac:dyDescent="0.25">
      <c r="AZ16024" s="9">
        <v>3.9763313609467459</v>
      </c>
    </row>
    <row r="16025" spans="52:52" x14ac:dyDescent="0.25">
      <c r="AZ16025" s="9">
        <v>2.4852071005917162</v>
      </c>
    </row>
    <row r="16026" spans="52:52" x14ac:dyDescent="0.25">
      <c r="AZ16026" s="9">
        <v>4.449704142011834</v>
      </c>
    </row>
    <row r="16027" spans="52:52" x14ac:dyDescent="0.25">
      <c r="AZ16027" s="9">
        <v>3.4792899408284024</v>
      </c>
    </row>
    <row r="16028" spans="52:52" x14ac:dyDescent="0.25">
      <c r="AZ16028" s="9">
        <v>3.1005917159763308</v>
      </c>
    </row>
    <row r="16029" spans="52:52" x14ac:dyDescent="0.25">
      <c r="AZ16029" s="9">
        <v>3.3609467455621305</v>
      </c>
    </row>
    <row r="16030" spans="52:52" x14ac:dyDescent="0.25">
      <c r="AZ16030" s="9">
        <v>3.4792899408284019</v>
      </c>
    </row>
    <row r="16031" spans="52:52" x14ac:dyDescent="0.25">
      <c r="AZ16031" s="9">
        <v>3.1005917159763317</v>
      </c>
    </row>
    <row r="16032" spans="52:52" x14ac:dyDescent="0.25">
      <c r="AZ16032" s="9">
        <v>3.0532544378698225</v>
      </c>
    </row>
    <row r="16033" spans="52:52" x14ac:dyDescent="0.25">
      <c r="AZ16033" s="9">
        <v>3.1242603550295858</v>
      </c>
    </row>
    <row r="16034" spans="52:52" x14ac:dyDescent="0.25">
      <c r="AZ16034" s="9">
        <v>4.5917159763313604</v>
      </c>
    </row>
    <row r="16035" spans="52:52" x14ac:dyDescent="0.25">
      <c r="AZ16035" s="9">
        <v>1.514792899408284</v>
      </c>
    </row>
    <row r="16036" spans="52:52" x14ac:dyDescent="0.25">
      <c r="AZ16036" s="9">
        <v>3.9763313609467459</v>
      </c>
    </row>
    <row r="16037" spans="52:52" x14ac:dyDescent="0.25">
      <c r="AZ16037" s="9">
        <v>2.4852071005917162</v>
      </c>
    </row>
    <row r="16038" spans="52:52" x14ac:dyDescent="0.25">
      <c r="AZ16038" s="9">
        <v>4.449704142011834</v>
      </c>
    </row>
    <row r="16039" spans="52:52" x14ac:dyDescent="0.25">
      <c r="AZ16039" s="9">
        <v>3.4792899408284024</v>
      </c>
    </row>
    <row r="16040" spans="52:52" x14ac:dyDescent="0.25">
      <c r="AZ16040" s="9">
        <v>3.1005917159763308</v>
      </c>
    </row>
    <row r="16041" spans="52:52" x14ac:dyDescent="0.25">
      <c r="AZ16041" s="9">
        <v>3.3609467455621305</v>
      </c>
    </row>
    <row r="16042" spans="52:52" x14ac:dyDescent="0.25">
      <c r="AZ16042" s="9">
        <v>3.4792899408284019</v>
      </c>
    </row>
    <row r="16043" spans="52:52" x14ac:dyDescent="0.25">
      <c r="AZ16043" s="9">
        <v>3.1005917159763317</v>
      </c>
    </row>
    <row r="16044" spans="52:52" x14ac:dyDescent="0.25">
      <c r="AZ16044" s="9">
        <v>3.0532544378698225</v>
      </c>
    </row>
    <row r="16045" spans="52:52" x14ac:dyDescent="0.25">
      <c r="AZ16045" s="9">
        <v>3.1242603550295858</v>
      </c>
    </row>
    <row r="16046" spans="52:52" x14ac:dyDescent="0.25">
      <c r="AZ16046" s="9">
        <v>4.5917159763313604</v>
      </c>
    </row>
    <row r="16047" spans="52:52" x14ac:dyDescent="0.25">
      <c r="AZ16047" s="9">
        <v>1.514792899408284</v>
      </c>
    </row>
    <row r="16048" spans="52:52" x14ac:dyDescent="0.25">
      <c r="AZ16048" s="9">
        <v>3.9763313609467459</v>
      </c>
    </row>
    <row r="16049" spans="52:52" x14ac:dyDescent="0.25">
      <c r="AZ16049" s="9">
        <v>2.4852071005917162</v>
      </c>
    </row>
    <row r="16050" spans="52:52" x14ac:dyDescent="0.25">
      <c r="AZ16050" s="9">
        <v>4.449704142011834</v>
      </c>
    </row>
    <row r="16051" spans="52:52" x14ac:dyDescent="0.25">
      <c r="AZ16051" s="9">
        <v>3.4792899408284024</v>
      </c>
    </row>
    <row r="16052" spans="52:52" x14ac:dyDescent="0.25">
      <c r="AZ16052" s="9">
        <v>3.1005917159763308</v>
      </c>
    </row>
    <row r="16053" spans="52:52" x14ac:dyDescent="0.25">
      <c r="AZ16053" s="9">
        <v>3.3609467455621305</v>
      </c>
    </row>
    <row r="16054" spans="52:52" x14ac:dyDescent="0.25">
      <c r="AZ16054" s="9">
        <v>3.4792899408284019</v>
      </c>
    </row>
    <row r="16055" spans="52:52" x14ac:dyDescent="0.25">
      <c r="AZ16055" s="9">
        <v>3.1005917159763317</v>
      </c>
    </row>
    <row r="16056" spans="52:52" x14ac:dyDescent="0.25">
      <c r="AZ16056" s="9">
        <v>3.0532544378698225</v>
      </c>
    </row>
    <row r="16057" spans="52:52" x14ac:dyDescent="0.25">
      <c r="AZ16057" s="9">
        <v>3.1242603550295858</v>
      </c>
    </row>
    <row r="16058" spans="52:52" x14ac:dyDescent="0.25">
      <c r="AZ16058" s="9">
        <v>4.5917159763313604</v>
      </c>
    </row>
    <row r="16059" spans="52:52" x14ac:dyDescent="0.25">
      <c r="AZ16059" s="9">
        <v>1.514792899408284</v>
      </c>
    </row>
    <row r="16060" spans="52:52" x14ac:dyDescent="0.25">
      <c r="AZ16060" s="9">
        <v>3.9763313609467459</v>
      </c>
    </row>
    <row r="16061" spans="52:52" x14ac:dyDescent="0.25">
      <c r="AZ16061" s="9">
        <v>2.4852071005917162</v>
      </c>
    </row>
    <row r="16062" spans="52:52" x14ac:dyDescent="0.25">
      <c r="AZ16062" s="9">
        <v>4.449704142011834</v>
      </c>
    </row>
    <row r="16063" spans="52:52" x14ac:dyDescent="0.25">
      <c r="AZ16063" s="9">
        <v>3.4792899408284024</v>
      </c>
    </row>
    <row r="16064" spans="52:52" x14ac:dyDescent="0.25">
      <c r="AZ16064" s="9">
        <v>3.1005917159763308</v>
      </c>
    </row>
    <row r="16065" spans="52:52" x14ac:dyDescent="0.25">
      <c r="AZ16065" s="9">
        <v>3.3609467455621305</v>
      </c>
    </row>
    <row r="16066" spans="52:52" x14ac:dyDescent="0.25">
      <c r="AZ16066" s="9">
        <v>3.4792899408284019</v>
      </c>
    </row>
    <row r="16067" spans="52:52" x14ac:dyDescent="0.25">
      <c r="AZ16067" s="9">
        <v>3.1005917159763317</v>
      </c>
    </row>
    <row r="16068" spans="52:52" x14ac:dyDescent="0.25">
      <c r="AZ16068" s="9">
        <v>3.0532544378698225</v>
      </c>
    </row>
    <row r="16069" spans="52:52" x14ac:dyDescent="0.25">
      <c r="AZ16069" s="9">
        <v>3.1242603550295858</v>
      </c>
    </row>
    <row r="16070" spans="52:52" x14ac:dyDescent="0.25">
      <c r="AZ16070" s="9">
        <v>4.5917159763313604</v>
      </c>
    </row>
    <row r="16071" spans="52:52" x14ac:dyDescent="0.25">
      <c r="AZ16071" s="9">
        <v>1.514792899408284</v>
      </c>
    </row>
    <row r="16072" spans="52:52" x14ac:dyDescent="0.25">
      <c r="AZ16072" s="9">
        <v>3.9763313609467459</v>
      </c>
    </row>
    <row r="16073" spans="52:52" x14ac:dyDescent="0.25">
      <c r="AZ16073" s="9">
        <v>2.4852071005917162</v>
      </c>
    </row>
    <row r="16074" spans="52:52" x14ac:dyDescent="0.25">
      <c r="AZ16074" s="9">
        <v>4.449704142011834</v>
      </c>
    </row>
    <row r="16075" spans="52:52" x14ac:dyDescent="0.25">
      <c r="AZ16075" s="9">
        <v>3.4792899408284024</v>
      </c>
    </row>
    <row r="16076" spans="52:52" x14ac:dyDescent="0.25">
      <c r="AZ16076" s="9">
        <v>3.1005917159763308</v>
      </c>
    </row>
    <row r="16077" spans="52:52" x14ac:dyDescent="0.25">
      <c r="AZ16077" s="9">
        <v>3.3609467455621305</v>
      </c>
    </row>
    <row r="16078" spans="52:52" x14ac:dyDescent="0.25">
      <c r="AZ16078" s="9">
        <v>3.4792899408284019</v>
      </c>
    </row>
    <row r="16079" spans="52:52" x14ac:dyDescent="0.25">
      <c r="AZ16079" s="9">
        <v>3.1005917159763317</v>
      </c>
    </row>
    <row r="16080" spans="52:52" x14ac:dyDescent="0.25">
      <c r="AZ16080" s="9">
        <v>3.0532544378698225</v>
      </c>
    </row>
    <row r="16081" spans="52:52" x14ac:dyDescent="0.25">
      <c r="AZ16081" s="9">
        <v>3.1242603550295858</v>
      </c>
    </row>
    <row r="16082" spans="52:52" x14ac:dyDescent="0.25">
      <c r="AZ16082" s="9">
        <v>4.5917159763313604</v>
      </c>
    </row>
    <row r="16083" spans="52:52" x14ac:dyDescent="0.25">
      <c r="AZ16083" s="9">
        <v>1.514792899408284</v>
      </c>
    </row>
    <row r="16084" spans="52:52" x14ac:dyDescent="0.25">
      <c r="AZ16084" s="9">
        <v>3.9763313609467459</v>
      </c>
    </row>
    <row r="16085" spans="52:52" x14ac:dyDescent="0.25">
      <c r="AZ16085" s="9">
        <v>2.4852071005917162</v>
      </c>
    </row>
    <row r="16086" spans="52:52" x14ac:dyDescent="0.25">
      <c r="AZ16086" s="9">
        <v>4.449704142011834</v>
      </c>
    </row>
    <row r="16087" spans="52:52" x14ac:dyDescent="0.25">
      <c r="AZ16087" s="9">
        <v>3.4792899408284024</v>
      </c>
    </row>
    <row r="16088" spans="52:52" x14ac:dyDescent="0.25">
      <c r="AZ16088" s="9">
        <v>3.1005917159763308</v>
      </c>
    </row>
    <row r="16089" spans="52:52" x14ac:dyDescent="0.25">
      <c r="AZ16089" s="9">
        <v>3.3609467455621305</v>
      </c>
    </row>
    <row r="16090" spans="52:52" x14ac:dyDescent="0.25">
      <c r="AZ16090" s="9">
        <v>3.4792899408284019</v>
      </c>
    </row>
    <row r="16091" spans="52:52" x14ac:dyDescent="0.25">
      <c r="AZ16091" s="9">
        <v>3.1005917159763317</v>
      </c>
    </row>
    <row r="16092" spans="52:52" x14ac:dyDescent="0.25">
      <c r="AZ16092" s="9">
        <v>3.0532544378698225</v>
      </c>
    </row>
    <row r="16093" spans="52:52" x14ac:dyDescent="0.25">
      <c r="AZ16093" s="9">
        <v>3.1242603550295858</v>
      </c>
    </row>
    <row r="16094" spans="52:52" x14ac:dyDescent="0.25">
      <c r="AZ16094" s="9">
        <v>4.5917159763313604</v>
      </c>
    </row>
    <row r="16095" spans="52:52" x14ac:dyDescent="0.25">
      <c r="AZ16095" s="9">
        <v>1.514792899408284</v>
      </c>
    </row>
    <row r="16096" spans="52:52" x14ac:dyDescent="0.25">
      <c r="AZ16096" s="9">
        <v>3.9763313609467459</v>
      </c>
    </row>
    <row r="16097" spans="52:52" x14ac:dyDescent="0.25">
      <c r="AZ16097" s="9">
        <v>2.4852071005917162</v>
      </c>
    </row>
    <row r="16098" spans="52:52" x14ac:dyDescent="0.25">
      <c r="AZ16098" s="9">
        <v>4.449704142011834</v>
      </c>
    </row>
    <row r="16099" spans="52:52" x14ac:dyDescent="0.25">
      <c r="AZ16099" s="9">
        <v>3.4792899408284024</v>
      </c>
    </row>
    <row r="16100" spans="52:52" x14ac:dyDescent="0.25">
      <c r="AZ16100" s="9">
        <v>3.1005917159763308</v>
      </c>
    </row>
    <row r="16101" spans="52:52" x14ac:dyDescent="0.25">
      <c r="AZ16101" s="9">
        <v>3.3609467455621305</v>
      </c>
    </row>
    <row r="16102" spans="52:52" x14ac:dyDescent="0.25">
      <c r="AZ16102" s="9">
        <v>3.4792899408284019</v>
      </c>
    </row>
    <row r="16103" spans="52:52" x14ac:dyDescent="0.25">
      <c r="AZ16103" s="9">
        <v>3.1005917159763317</v>
      </c>
    </row>
    <row r="16104" spans="52:52" x14ac:dyDescent="0.25">
      <c r="AZ16104" s="9">
        <v>3.0532544378698225</v>
      </c>
    </row>
    <row r="16105" spans="52:52" x14ac:dyDescent="0.25">
      <c r="AZ16105" s="9">
        <v>3.1242603550295858</v>
      </c>
    </row>
    <row r="16106" spans="52:52" x14ac:dyDescent="0.25">
      <c r="AZ16106" s="9">
        <v>4.5917159763313604</v>
      </c>
    </row>
    <row r="16107" spans="52:52" x14ac:dyDescent="0.25">
      <c r="AZ16107" s="9">
        <v>1.514792899408284</v>
      </c>
    </row>
    <row r="16108" spans="52:52" x14ac:dyDescent="0.25">
      <c r="AZ16108" s="9">
        <v>3.9763313609467459</v>
      </c>
    </row>
    <row r="16109" spans="52:52" x14ac:dyDescent="0.25">
      <c r="AZ16109" s="9">
        <v>2.4852071005917162</v>
      </c>
    </row>
    <row r="16110" spans="52:52" x14ac:dyDescent="0.25">
      <c r="AZ16110" s="9">
        <v>4.449704142011834</v>
      </c>
    </row>
    <row r="16111" spans="52:52" x14ac:dyDescent="0.25">
      <c r="AZ16111" s="9">
        <v>3.4792899408284024</v>
      </c>
    </row>
    <row r="16112" spans="52:52" x14ac:dyDescent="0.25">
      <c r="AZ16112" s="9">
        <v>3.1005917159763308</v>
      </c>
    </row>
    <row r="16113" spans="52:52" x14ac:dyDescent="0.25">
      <c r="AZ16113" s="9">
        <v>3.3609467455621305</v>
      </c>
    </row>
    <row r="16114" spans="52:52" x14ac:dyDescent="0.25">
      <c r="AZ16114" s="9">
        <v>3.4792899408284019</v>
      </c>
    </row>
    <row r="16115" spans="52:52" x14ac:dyDescent="0.25">
      <c r="AZ16115" s="9">
        <v>3.1005917159763317</v>
      </c>
    </row>
    <row r="16116" spans="52:52" x14ac:dyDescent="0.25">
      <c r="AZ16116" s="9">
        <v>3.0532544378698225</v>
      </c>
    </row>
    <row r="16117" spans="52:52" x14ac:dyDescent="0.25">
      <c r="AZ16117" s="9">
        <v>3.1242603550295858</v>
      </c>
    </row>
    <row r="16118" spans="52:52" x14ac:dyDescent="0.25">
      <c r="AZ16118" s="9">
        <v>4.5917159763313604</v>
      </c>
    </row>
    <row r="16119" spans="52:52" x14ac:dyDescent="0.25">
      <c r="AZ16119" s="9">
        <v>1.514792899408284</v>
      </c>
    </row>
    <row r="16120" spans="52:52" x14ac:dyDescent="0.25">
      <c r="AZ16120" s="9">
        <v>3.9763313609467459</v>
      </c>
    </row>
    <row r="16121" spans="52:52" x14ac:dyDescent="0.25">
      <c r="AZ16121" s="9">
        <v>2.4852071005917162</v>
      </c>
    </row>
    <row r="16122" spans="52:52" x14ac:dyDescent="0.25">
      <c r="AZ16122" s="9">
        <v>4.449704142011834</v>
      </c>
    </row>
    <row r="16123" spans="52:52" x14ac:dyDescent="0.25">
      <c r="AZ16123" s="9">
        <v>3.4792899408284024</v>
      </c>
    </row>
    <row r="16124" spans="52:52" x14ac:dyDescent="0.25">
      <c r="AZ16124" s="9">
        <v>3.1005917159763308</v>
      </c>
    </row>
    <row r="16125" spans="52:52" x14ac:dyDescent="0.25">
      <c r="AZ16125" s="9">
        <v>3.3609467455621305</v>
      </c>
    </row>
    <row r="16126" spans="52:52" x14ac:dyDescent="0.25">
      <c r="AZ16126" s="9">
        <v>3.4792899408284019</v>
      </c>
    </row>
    <row r="16127" spans="52:52" x14ac:dyDescent="0.25">
      <c r="AZ16127" s="9">
        <v>3.1005917159763317</v>
      </c>
    </row>
    <row r="16128" spans="52:52" x14ac:dyDescent="0.25">
      <c r="AZ16128" s="9">
        <v>3.0532544378698225</v>
      </c>
    </row>
    <row r="16129" spans="52:52" x14ac:dyDescent="0.25">
      <c r="AZ16129" s="9">
        <v>3.1242603550295858</v>
      </c>
    </row>
    <row r="16130" spans="52:52" x14ac:dyDescent="0.25">
      <c r="AZ16130" s="9">
        <v>4.5917159763313604</v>
      </c>
    </row>
    <row r="16131" spans="52:52" x14ac:dyDescent="0.25">
      <c r="AZ16131" s="9">
        <v>1.514792899408284</v>
      </c>
    </row>
    <row r="16132" spans="52:52" x14ac:dyDescent="0.25">
      <c r="AZ16132" s="9">
        <v>3.9763313609467459</v>
      </c>
    </row>
    <row r="16133" spans="52:52" x14ac:dyDescent="0.25">
      <c r="AZ16133" s="9">
        <v>2.4852071005917162</v>
      </c>
    </row>
    <row r="16134" spans="52:52" x14ac:dyDescent="0.25">
      <c r="AZ16134" s="9">
        <v>4.449704142011834</v>
      </c>
    </row>
    <row r="16135" spans="52:52" x14ac:dyDescent="0.25">
      <c r="AZ16135" s="9">
        <v>3.4792899408284024</v>
      </c>
    </row>
    <row r="16136" spans="52:52" x14ac:dyDescent="0.25">
      <c r="AZ16136" s="9">
        <v>3.1005917159763308</v>
      </c>
    </row>
    <row r="16137" spans="52:52" x14ac:dyDescent="0.25">
      <c r="AZ16137" s="9">
        <v>3.3609467455621305</v>
      </c>
    </row>
    <row r="16138" spans="52:52" x14ac:dyDescent="0.25">
      <c r="AZ16138" s="9">
        <v>3.4792899408284019</v>
      </c>
    </row>
    <row r="16139" spans="52:52" x14ac:dyDescent="0.25">
      <c r="AZ16139" s="9">
        <v>3.1005917159763317</v>
      </c>
    </row>
    <row r="16140" spans="52:52" x14ac:dyDescent="0.25">
      <c r="AZ16140" s="9">
        <v>3.0532544378698225</v>
      </c>
    </row>
    <row r="16141" spans="52:52" x14ac:dyDescent="0.25">
      <c r="AZ16141" s="9">
        <v>3.1242603550295858</v>
      </c>
    </row>
    <row r="16142" spans="52:52" x14ac:dyDescent="0.25">
      <c r="AZ16142" s="9">
        <v>4.5917159763313604</v>
      </c>
    </row>
    <row r="16143" spans="52:52" x14ac:dyDescent="0.25">
      <c r="AZ16143" s="9">
        <v>1.514792899408284</v>
      </c>
    </row>
    <row r="16144" spans="52:52" x14ac:dyDescent="0.25">
      <c r="AZ16144" s="9">
        <v>3.9763313609467459</v>
      </c>
    </row>
    <row r="16145" spans="52:52" x14ac:dyDescent="0.25">
      <c r="AZ16145" s="9">
        <v>2.4852071005917162</v>
      </c>
    </row>
    <row r="16146" spans="52:52" x14ac:dyDescent="0.25">
      <c r="AZ16146" s="9">
        <v>4.449704142011834</v>
      </c>
    </row>
    <row r="16147" spans="52:52" x14ac:dyDescent="0.25">
      <c r="AZ16147" s="9">
        <v>3.4792899408284024</v>
      </c>
    </row>
    <row r="16148" spans="52:52" x14ac:dyDescent="0.25">
      <c r="AZ16148" s="9">
        <v>3.1005917159763308</v>
      </c>
    </row>
    <row r="16149" spans="52:52" x14ac:dyDescent="0.25">
      <c r="AZ16149" s="9">
        <v>3.3609467455621305</v>
      </c>
    </row>
    <row r="16150" spans="52:52" x14ac:dyDescent="0.25">
      <c r="AZ16150" s="9">
        <v>3.4792899408284019</v>
      </c>
    </row>
    <row r="16151" spans="52:52" x14ac:dyDescent="0.25">
      <c r="AZ16151" s="9">
        <v>3.1005917159763317</v>
      </c>
    </row>
    <row r="16152" spans="52:52" x14ac:dyDescent="0.25">
      <c r="AZ16152" s="9">
        <v>3.0532544378698225</v>
      </c>
    </row>
    <row r="16153" spans="52:52" x14ac:dyDescent="0.25">
      <c r="AZ16153" s="9">
        <v>3.1242603550295858</v>
      </c>
    </row>
    <row r="16154" spans="52:52" x14ac:dyDescent="0.25">
      <c r="AZ16154" s="9">
        <v>4.5917159763313604</v>
      </c>
    </row>
    <row r="16155" spans="52:52" x14ac:dyDescent="0.25">
      <c r="AZ16155" s="9">
        <v>1.514792899408284</v>
      </c>
    </row>
    <row r="16156" spans="52:52" x14ac:dyDescent="0.25">
      <c r="AZ16156" s="9">
        <v>3.9763313609467459</v>
      </c>
    </row>
    <row r="16157" spans="52:52" x14ac:dyDescent="0.25">
      <c r="AZ16157" s="9">
        <v>2.4852071005917162</v>
      </c>
    </row>
    <row r="16158" spans="52:52" x14ac:dyDescent="0.25">
      <c r="AZ16158" s="9">
        <v>4.449704142011834</v>
      </c>
    </row>
    <row r="16159" spans="52:52" x14ac:dyDescent="0.25">
      <c r="AZ16159" s="9">
        <v>3.4792899408284024</v>
      </c>
    </row>
    <row r="16160" spans="52:52" x14ac:dyDescent="0.25">
      <c r="AZ16160" s="9">
        <v>3.1005917159763308</v>
      </c>
    </row>
    <row r="16161" spans="52:52" x14ac:dyDescent="0.25">
      <c r="AZ16161" s="9">
        <v>3.3609467455621305</v>
      </c>
    </row>
    <row r="16162" spans="52:52" x14ac:dyDescent="0.25">
      <c r="AZ16162" s="9">
        <v>3.4792899408284019</v>
      </c>
    </row>
    <row r="16163" spans="52:52" x14ac:dyDescent="0.25">
      <c r="AZ16163" s="9">
        <v>3.1005917159763317</v>
      </c>
    </row>
    <row r="16164" spans="52:52" x14ac:dyDescent="0.25">
      <c r="AZ16164" s="9">
        <v>3.0532544378698225</v>
      </c>
    </row>
    <row r="16165" spans="52:52" x14ac:dyDescent="0.25">
      <c r="AZ16165" s="9">
        <v>3.1242603550295858</v>
      </c>
    </row>
    <row r="16166" spans="52:52" x14ac:dyDescent="0.25">
      <c r="AZ16166" s="9">
        <v>4.5917159763313604</v>
      </c>
    </row>
    <row r="16167" spans="52:52" x14ac:dyDescent="0.25">
      <c r="AZ16167" s="9">
        <v>1.514792899408284</v>
      </c>
    </row>
    <row r="16168" spans="52:52" x14ac:dyDescent="0.25">
      <c r="AZ16168" s="9">
        <v>3.9763313609467459</v>
      </c>
    </row>
    <row r="16169" spans="52:52" x14ac:dyDescent="0.25">
      <c r="AZ16169" s="9">
        <v>2.4852071005917162</v>
      </c>
    </row>
    <row r="16170" spans="52:52" x14ac:dyDescent="0.25">
      <c r="AZ16170" s="9">
        <v>4.449704142011834</v>
      </c>
    </row>
    <row r="16171" spans="52:52" x14ac:dyDescent="0.25">
      <c r="AZ16171" s="9">
        <v>3.4792899408284024</v>
      </c>
    </row>
    <row r="16172" spans="52:52" x14ac:dyDescent="0.25">
      <c r="AZ16172" s="9">
        <v>3.1005917159763308</v>
      </c>
    </row>
    <row r="16173" spans="52:52" x14ac:dyDescent="0.25">
      <c r="AZ16173" s="9">
        <v>3.3609467455621305</v>
      </c>
    </row>
    <row r="16174" spans="52:52" x14ac:dyDescent="0.25">
      <c r="AZ16174" s="9">
        <v>3.4792899408284019</v>
      </c>
    </row>
    <row r="16175" spans="52:52" x14ac:dyDescent="0.25">
      <c r="AZ16175" s="9">
        <v>3.1005917159763317</v>
      </c>
    </row>
    <row r="16176" spans="52:52" x14ac:dyDescent="0.25">
      <c r="AZ16176" s="9">
        <v>3.0532544378698225</v>
      </c>
    </row>
    <row r="16177" spans="52:52" x14ac:dyDescent="0.25">
      <c r="AZ16177" s="9">
        <v>3.1242603550295858</v>
      </c>
    </row>
    <row r="16178" spans="52:52" x14ac:dyDescent="0.25">
      <c r="AZ16178" s="9">
        <v>4.5917159763313604</v>
      </c>
    </row>
    <row r="16179" spans="52:52" x14ac:dyDescent="0.25">
      <c r="AZ16179" s="9">
        <v>1.514792899408284</v>
      </c>
    </row>
    <row r="16180" spans="52:52" x14ac:dyDescent="0.25">
      <c r="AZ16180" s="9">
        <v>3.9763313609467459</v>
      </c>
    </row>
    <row r="16181" spans="52:52" x14ac:dyDescent="0.25">
      <c r="AZ16181" s="9">
        <v>2.4852071005917162</v>
      </c>
    </row>
    <row r="16182" spans="52:52" x14ac:dyDescent="0.25">
      <c r="AZ16182" s="9">
        <v>4.449704142011834</v>
      </c>
    </row>
    <row r="16183" spans="52:52" x14ac:dyDescent="0.25">
      <c r="AZ16183" s="9">
        <v>3.4792899408284024</v>
      </c>
    </row>
    <row r="16184" spans="52:52" x14ac:dyDescent="0.25">
      <c r="AZ16184" s="9">
        <v>3.1005917159763308</v>
      </c>
    </row>
    <row r="16185" spans="52:52" x14ac:dyDescent="0.25">
      <c r="AZ16185" s="9">
        <v>3.3609467455621305</v>
      </c>
    </row>
    <row r="16186" spans="52:52" x14ac:dyDescent="0.25">
      <c r="AZ16186" s="9">
        <v>3.4792899408284019</v>
      </c>
    </row>
    <row r="16187" spans="52:52" x14ac:dyDescent="0.25">
      <c r="AZ16187" s="9">
        <v>3.1005917159763317</v>
      </c>
    </row>
    <row r="16188" spans="52:52" x14ac:dyDescent="0.25">
      <c r="AZ16188" s="9">
        <v>3.0532544378698225</v>
      </c>
    </row>
    <row r="16189" spans="52:52" x14ac:dyDescent="0.25">
      <c r="AZ16189" s="9">
        <v>3.1242603550295858</v>
      </c>
    </row>
    <row r="16190" spans="52:52" x14ac:dyDescent="0.25">
      <c r="AZ16190" s="9">
        <v>4.5917159763313604</v>
      </c>
    </row>
    <row r="16191" spans="52:52" x14ac:dyDescent="0.25">
      <c r="AZ16191" s="9">
        <v>1.514792899408284</v>
      </c>
    </row>
    <row r="16192" spans="52:52" x14ac:dyDescent="0.25">
      <c r="AZ16192" s="9">
        <v>3.9763313609467459</v>
      </c>
    </row>
    <row r="16193" spans="52:52" x14ac:dyDescent="0.25">
      <c r="AZ16193" s="9">
        <v>2.4852071005917162</v>
      </c>
    </row>
    <row r="16194" spans="52:52" x14ac:dyDescent="0.25">
      <c r="AZ16194" s="9">
        <v>4.449704142011834</v>
      </c>
    </row>
    <row r="16195" spans="52:52" x14ac:dyDescent="0.25">
      <c r="AZ16195" s="9">
        <v>3.4792899408284024</v>
      </c>
    </row>
    <row r="16196" spans="52:52" x14ac:dyDescent="0.25">
      <c r="AZ16196" s="9">
        <v>3.1005917159763308</v>
      </c>
    </row>
    <row r="16197" spans="52:52" x14ac:dyDescent="0.25">
      <c r="AZ16197" s="9">
        <v>3.3609467455621305</v>
      </c>
    </row>
    <row r="16198" spans="52:52" x14ac:dyDescent="0.25">
      <c r="AZ16198" s="9">
        <v>3.4792899408284019</v>
      </c>
    </row>
    <row r="16199" spans="52:52" x14ac:dyDescent="0.25">
      <c r="AZ16199" s="9">
        <v>3.1005917159763317</v>
      </c>
    </row>
    <row r="16200" spans="52:52" x14ac:dyDescent="0.25">
      <c r="AZ16200" s="9">
        <v>3.0532544378698225</v>
      </c>
    </row>
    <row r="16201" spans="52:52" x14ac:dyDescent="0.25">
      <c r="AZ16201" s="9">
        <v>3.1242603550295858</v>
      </c>
    </row>
    <row r="16202" spans="52:52" x14ac:dyDescent="0.25">
      <c r="AZ16202" s="9">
        <v>4.5917159763313604</v>
      </c>
    </row>
    <row r="16203" spans="52:52" x14ac:dyDescent="0.25">
      <c r="AZ16203" s="9">
        <v>1.514792899408284</v>
      </c>
    </row>
    <row r="16204" spans="52:52" x14ac:dyDescent="0.25">
      <c r="AZ16204" s="9">
        <v>3.9763313609467459</v>
      </c>
    </row>
    <row r="16205" spans="52:52" x14ac:dyDescent="0.25">
      <c r="AZ16205" s="9">
        <v>2.4852071005917162</v>
      </c>
    </row>
    <row r="16206" spans="52:52" x14ac:dyDescent="0.25">
      <c r="AZ16206" s="9">
        <v>4.449704142011834</v>
      </c>
    </row>
    <row r="16207" spans="52:52" x14ac:dyDescent="0.25">
      <c r="AZ16207" s="9">
        <v>3.4792899408284024</v>
      </c>
    </row>
    <row r="16208" spans="52:52" x14ac:dyDescent="0.25">
      <c r="AZ16208" s="9">
        <v>3.1005917159763308</v>
      </c>
    </row>
    <row r="16209" spans="52:52" x14ac:dyDescent="0.25">
      <c r="AZ16209" s="9">
        <v>3.3609467455621305</v>
      </c>
    </row>
    <row r="16210" spans="52:52" x14ac:dyDescent="0.25">
      <c r="AZ16210" s="9">
        <v>3.4792899408284019</v>
      </c>
    </row>
    <row r="16211" spans="52:52" x14ac:dyDescent="0.25">
      <c r="AZ16211" s="9">
        <v>3.1005917159763317</v>
      </c>
    </row>
    <row r="16212" spans="52:52" x14ac:dyDescent="0.25">
      <c r="AZ16212" s="9">
        <v>3.0532544378698225</v>
      </c>
    </row>
    <row r="16213" spans="52:52" x14ac:dyDescent="0.25">
      <c r="AZ16213" s="9">
        <v>3.1242603550295858</v>
      </c>
    </row>
    <row r="16214" spans="52:52" x14ac:dyDescent="0.25">
      <c r="AZ16214" s="9">
        <v>4.5917159763313604</v>
      </c>
    </row>
    <row r="16215" spans="52:52" x14ac:dyDescent="0.25">
      <c r="AZ16215" s="9">
        <v>1.514792899408284</v>
      </c>
    </row>
    <row r="16216" spans="52:52" x14ac:dyDescent="0.25">
      <c r="AZ16216" s="9">
        <v>3.9763313609467459</v>
      </c>
    </row>
    <row r="16217" spans="52:52" x14ac:dyDescent="0.25">
      <c r="AZ16217" s="9">
        <v>2.4852071005917162</v>
      </c>
    </row>
    <row r="16218" spans="52:52" x14ac:dyDescent="0.25">
      <c r="AZ16218" s="9">
        <v>4.449704142011834</v>
      </c>
    </row>
    <row r="16219" spans="52:52" x14ac:dyDescent="0.25">
      <c r="AZ16219" s="9">
        <v>3.4792899408284024</v>
      </c>
    </row>
    <row r="16220" spans="52:52" x14ac:dyDescent="0.25">
      <c r="AZ16220" s="9">
        <v>3.1005917159763308</v>
      </c>
    </row>
    <row r="16221" spans="52:52" x14ac:dyDescent="0.25">
      <c r="AZ16221" s="9">
        <v>3.3609467455621305</v>
      </c>
    </row>
    <row r="16222" spans="52:52" x14ac:dyDescent="0.25">
      <c r="AZ16222" s="9">
        <v>3.4792899408284019</v>
      </c>
    </row>
    <row r="16223" spans="52:52" x14ac:dyDescent="0.25">
      <c r="AZ16223" s="9">
        <v>3.1005917159763317</v>
      </c>
    </row>
    <row r="16224" spans="52:52" x14ac:dyDescent="0.25">
      <c r="AZ16224" s="9">
        <v>3.0532544378698225</v>
      </c>
    </row>
    <row r="16225" spans="52:52" x14ac:dyDescent="0.25">
      <c r="AZ16225" s="9">
        <v>3.1242603550295858</v>
      </c>
    </row>
    <row r="16226" spans="52:52" x14ac:dyDescent="0.25">
      <c r="AZ16226" s="9">
        <v>4.5917159763313604</v>
      </c>
    </row>
    <row r="16227" spans="52:52" x14ac:dyDescent="0.25">
      <c r="AZ16227" s="9">
        <v>1.514792899408284</v>
      </c>
    </row>
    <row r="16228" spans="52:52" x14ac:dyDescent="0.25">
      <c r="AZ16228" s="9">
        <v>3.9763313609467459</v>
      </c>
    </row>
    <row r="16229" spans="52:52" x14ac:dyDescent="0.25">
      <c r="AZ16229" s="9">
        <v>2.4852071005917162</v>
      </c>
    </row>
    <row r="16230" spans="52:52" x14ac:dyDescent="0.25">
      <c r="AZ16230" s="9">
        <v>4.449704142011834</v>
      </c>
    </row>
    <row r="16231" spans="52:52" x14ac:dyDescent="0.25">
      <c r="AZ16231" s="9">
        <v>3.4792899408284024</v>
      </c>
    </row>
    <row r="16232" spans="52:52" x14ac:dyDescent="0.25">
      <c r="AZ16232" s="9">
        <v>3.1005917159763308</v>
      </c>
    </row>
    <row r="16233" spans="52:52" x14ac:dyDescent="0.25">
      <c r="AZ16233" s="9">
        <v>3.3609467455621305</v>
      </c>
    </row>
    <row r="16234" spans="52:52" x14ac:dyDescent="0.25">
      <c r="AZ16234" s="9">
        <v>3.4792899408284019</v>
      </c>
    </row>
    <row r="16235" spans="52:52" x14ac:dyDescent="0.25">
      <c r="AZ16235" s="9">
        <v>3.1005917159763317</v>
      </c>
    </row>
    <row r="16236" spans="52:52" x14ac:dyDescent="0.25">
      <c r="AZ16236" s="9">
        <v>3.0532544378698225</v>
      </c>
    </row>
    <row r="16237" spans="52:52" x14ac:dyDescent="0.25">
      <c r="AZ16237" s="9">
        <v>3.1242603550295858</v>
      </c>
    </row>
    <row r="16238" spans="52:52" x14ac:dyDescent="0.25">
      <c r="AZ16238" s="9">
        <v>4.5917159763313604</v>
      </c>
    </row>
    <row r="16239" spans="52:52" x14ac:dyDescent="0.25">
      <c r="AZ16239" s="9">
        <v>1.514792899408284</v>
      </c>
    </row>
    <row r="16240" spans="52:52" x14ac:dyDescent="0.25">
      <c r="AZ16240" s="9">
        <v>3.9763313609467459</v>
      </c>
    </row>
    <row r="16241" spans="52:52" x14ac:dyDescent="0.25">
      <c r="AZ16241" s="9">
        <v>2.4852071005917162</v>
      </c>
    </row>
    <row r="16242" spans="52:52" x14ac:dyDescent="0.25">
      <c r="AZ16242" s="9">
        <v>4.449704142011834</v>
      </c>
    </row>
    <row r="16243" spans="52:52" x14ac:dyDescent="0.25">
      <c r="AZ16243" s="9">
        <v>3.4792899408284024</v>
      </c>
    </row>
    <row r="16244" spans="52:52" x14ac:dyDescent="0.25">
      <c r="AZ16244" s="9">
        <v>3.1005917159763308</v>
      </c>
    </row>
    <row r="16245" spans="52:52" x14ac:dyDescent="0.25">
      <c r="AZ16245" s="9">
        <v>3.3609467455621305</v>
      </c>
    </row>
    <row r="16246" spans="52:52" x14ac:dyDescent="0.25">
      <c r="AZ16246" s="9">
        <v>3.4792899408284019</v>
      </c>
    </row>
    <row r="16247" spans="52:52" x14ac:dyDescent="0.25">
      <c r="AZ16247" s="9">
        <v>3.1005917159763317</v>
      </c>
    </row>
    <row r="16248" spans="52:52" x14ac:dyDescent="0.25">
      <c r="AZ16248" s="9">
        <v>3.0532544378698225</v>
      </c>
    </row>
    <row r="16249" spans="52:52" x14ac:dyDescent="0.25">
      <c r="AZ16249" s="9">
        <v>3.1242603550295858</v>
      </c>
    </row>
    <row r="16250" spans="52:52" x14ac:dyDescent="0.25">
      <c r="AZ16250" s="9">
        <v>4.5917159763313604</v>
      </c>
    </row>
    <row r="16251" spans="52:52" x14ac:dyDescent="0.25">
      <c r="AZ16251" s="9">
        <v>1.514792899408284</v>
      </c>
    </row>
    <row r="16252" spans="52:52" x14ac:dyDescent="0.25">
      <c r="AZ16252" s="9">
        <v>3.9763313609467459</v>
      </c>
    </row>
    <row r="16253" spans="52:52" x14ac:dyDescent="0.25">
      <c r="AZ16253" s="9">
        <v>2.4852071005917162</v>
      </c>
    </row>
    <row r="16254" spans="52:52" x14ac:dyDescent="0.25">
      <c r="AZ16254" s="9">
        <v>4.449704142011834</v>
      </c>
    </row>
    <row r="16255" spans="52:52" x14ac:dyDescent="0.25">
      <c r="AZ16255" s="9">
        <v>3.4792899408284024</v>
      </c>
    </row>
    <row r="16256" spans="52:52" x14ac:dyDescent="0.25">
      <c r="AZ16256" s="9">
        <v>3.1005917159763308</v>
      </c>
    </row>
    <row r="16257" spans="52:52" x14ac:dyDescent="0.25">
      <c r="AZ16257" s="9">
        <v>3.3609467455621305</v>
      </c>
    </row>
    <row r="16258" spans="52:52" x14ac:dyDescent="0.25">
      <c r="AZ16258" s="9">
        <v>3.4792899408284019</v>
      </c>
    </row>
    <row r="16259" spans="52:52" x14ac:dyDescent="0.25">
      <c r="AZ16259" s="9">
        <v>3.1005917159763317</v>
      </c>
    </row>
    <row r="16260" spans="52:52" x14ac:dyDescent="0.25">
      <c r="AZ16260" s="9">
        <v>3.0532544378698225</v>
      </c>
    </row>
    <row r="16261" spans="52:52" x14ac:dyDescent="0.25">
      <c r="AZ16261" s="9">
        <v>3.1242603550295858</v>
      </c>
    </row>
    <row r="16262" spans="52:52" x14ac:dyDescent="0.25">
      <c r="AZ16262" s="9">
        <v>4.5917159763313604</v>
      </c>
    </row>
    <row r="16263" spans="52:52" x14ac:dyDescent="0.25">
      <c r="AZ16263" s="9">
        <v>1.514792899408284</v>
      </c>
    </row>
    <row r="16264" spans="52:52" x14ac:dyDescent="0.25">
      <c r="AZ16264" s="9">
        <v>3.9763313609467459</v>
      </c>
    </row>
    <row r="16265" spans="52:52" x14ac:dyDescent="0.25">
      <c r="AZ16265" s="9">
        <v>2.4852071005917162</v>
      </c>
    </row>
    <row r="16266" spans="52:52" x14ac:dyDescent="0.25">
      <c r="AZ16266" s="9">
        <v>4.449704142011834</v>
      </c>
    </row>
    <row r="16267" spans="52:52" x14ac:dyDescent="0.25">
      <c r="AZ16267" s="9">
        <v>3.4792899408284024</v>
      </c>
    </row>
    <row r="16268" spans="52:52" x14ac:dyDescent="0.25">
      <c r="AZ16268" s="9">
        <v>3.1005917159763308</v>
      </c>
    </row>
    <row r="16269" spans="52:52" x14ac:dyDescent="0.25">
      <c r="AZ16269" s="9">
        <v>3.3609467455621305</v>
      </c>
    </row>
    <row r="16270" spans="52:52" x14ac:dyDescent="0.25">
      <c r="AZ16270" s="9">
        <v>3.4792899408284019</v>
      </c>
    </row>
    <row r="16271" spans="52:52" x14ac:dyDescent="0.25">
      <c r="AZ16271" s="9">
        <v>3.1005917159763317</v>
      </c>
    </row>
    <row r="16272" spans="52:52" x14ac:dyDescent="0.25">
      <c r="AZ16272" s="9">
        <v>3.0532544378698225</v>
      </c>
    </row>
    <row r="16273" spans="52:52" x14ac:dyDescent="0.25">
      <c r="AZ16273" s="9">
        <v>3.1242603550295858</v>
      </c>
    </row>
    <row r="16274" spans="52:52" x14ac:dyDescent="0.25">
      <c r="AZ16274" s="9">
        <v>4.5917159763313604</v>
      </c>
    </row>
    <row r="16275" spans="52:52" x14ac:dyDescent="0.25">
      <c r="AZ16275" s="9">
        <v>1.514792899408284</v>
      </c>
    </row>
    <row r="16276" spans="52:52" x14ac:dyDescent="0.25">
      <c r="AZ16276" s="9">
        <v>3.9763313609467459</v>
      </c>
    </row>
    <row r="16277" spans="52:52" x14ac:dyDescent="0.25">
      <c r="AZ16277" s="9">
        <v>2.4852071005917162</v>
      </c>
    </row>
    <row r="16278" spans="52:52" x14ac:dyDescent="0.25">
      <c r="AZ16278" s="9">
        <v>4.449704142011834</v>
      </c>
    </row>
    <row r="16279" spans="52:52" x14ac:dyDescent="0.25">
      <c r="AZ16279" s="9">
        <v>3.4792899408284024</v>
      </c>
    </row>
    <row r="16280" spans="52:52" x14ac:dyDescent="0.25">
      <c r="AZ16280" s="9">
        <v>3.1005917159763308</v>
      </c>
    </row>
    <row r="16281" spans="52:52" x14ac:dyDescent="0.25">
      <c r="AZ16281" s="9">
        <v>3.3609467455621305</v>
      </c>
    </row>
    <row r="16282" spans="52:52" x14ac:dyDescent="0.25">
      <c r="AZ16282" s="9">
        <v>3.4792899408284019</v>
      </c>
    </row>
    <row r="16283" spans="52:52" x14ac:dyDescent="0.25">
      <c r="AZ16283" s="9">
        <v>3.1005917159763317</v>
      </c>
    </row>
    <row r="16284" spans="52:52" x14ac:dyDescent="0.25">
      <c r="AZ16284" s="9">
        <v>3.0532544378698225</v>
      </c>
    </row>
    <row r="16285" spans="52:52" x14ac:dyDescent="0.25">
      <c r="AZ16285" s="9">
        <v>3.1242603550295858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8E2F-DAB2-439A-9833-C27AA5F32C1A}">
  <sheetPr codeName="Sheet14"/>
  <dimension ref="A1:HS111"/>
  <sheetViews>
    <sheetView workbookViewId="0">
      <selection activeCell="G2" sqref="G2:H12"/>
    </sheetView>
  </sheetViews>
  <sheetFormatPr defaultRowHeight="15" x14ac:dyDescent="0.25"/>
  <cols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227" ht="15.75" thickBot="1" x14ac:dyDescent="0.3">
      <c r="A1" t="s">
        <v>310</v>
      </c>
      <c r="G1" t="s">
        <v>355</v>
      </c>
      <c r="H1" t="s">
        <v>101</v>
      </c>
      <c r="P1" s="64" t="s">
        <v>78</v>
      </c>
      <c r="Q1" s="64" t="s">
        <v>81</v>
      </c>
      <c r="R1" s="64" t="s">
        <v>82</v>
      </c>
      <c r="S1" s="64" t="s">
        <v>83</v>
      </c>
      <c r="T1" s="64" t="s">
        <v>84</v>
      </c>
      <c r="U1" s="64" t="s">
        <v>85</v>
      </c>
      <c r="V1" s="64" t="s">
        <v>86</v>
      </c>
      <c r="W1" s="64" t="s">
        <v>87</v>
      </c>
      <c r="X1" s="64" t="s">
        <v>88</v>
      </c>
      <c r="Y1" s="64" t="s">
        <v>89</v>
      </c>
      <c r="Z1" s="64" t="s">
        <v>90</v>
      </c>
      <c r="AA1" s="64" t="s">
        <v>91</v>
      </c>
      <c r="AB1" s="133" t="s">
        <v>80</v>
      </c>
      <c r="AC1" t="s">
        <v>310</v>
      </c>
      <c r="AE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310</v>
      </c>
      <c r="DP1" t="s">
        <v>432</v>
      </c>
      <c r="DQ1">
        <f>COUNTIF($CV$2:$CV$11, "&gt;=0.01"   )</f>
        <v>3</v>
      </c>
      <c r="DR1" t="s">
        <v>50</v>
      </c>
      <c r="DS1">
        <v>10</v>
      </c>
      <c r="DT1" t="s">
        <v>219</v>
      </c>
      <c r="DU1">
        <v>11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/>
    </row>
    <row r="2" spans="1:227" x14ac:dyDescent="0.25">
      <c r="A2">
        <v>1</v>
      </c>
      <c r="B2">
        <v>1</v>
      </c>
      <c r="C2" t="s">
        <v>311</v>
      </c>
      <c r="D2" s="12">
        <v>20</v>
      </c>
      <c r="E2" s="12">
        <v>40</v>
      </c>
      <c r="F2" s="12">
        <v>70</v>
      </c>
      <c r="G2">
        <v>71.5</v>
      </c>
      <c r="H2" s="12">
        <v>41</v>
      </c>
      <c r="P2" s="64" t="s">
        <v>1</v>
      </c>
      <c r="Q2" s="64">
        <v>0.51500000000000001</v>
      </c>
      <c r="R2" s="64">
        <v>0.11975000000000001</v>
      </c>
      <c r="S2" s="64">
        <v>0.26</v>
      </c>
      <c r="T2" s="64">
        <v>0.90500000000000003</v>
      </c>
      <c r="U2" s="64">
        <v>0.95046082949308752</v>
      </c>
      <c r="V2" s="64">
        <v>2.1337579617834394E-2</v>
      </c>
      <c r="W2" s="64">
        <v>0.28999999999999998</v>
      </c>
      <c r="X2" s="64">
        <v>0.51928571428571424</v>
      </c>
      <c r="Y2" s="64">
        <v>4.2522727272727275E-2</v>
      </c>
      <c r="Z2" s="64">
        <v>0.50746999999999998</v>
      </c>
      <c r="AA2" s="64">
        <v>0.33050000000000002</v>
      </c>
      <c r="AB2" s="133">
        <f>AVERAGE($Q$2:$AA$2)</f>
        <v>0.40557516824266937</v>
      </c>
      <c r="AC2" t="s">
        <v>52</v>
      </c>
      <c r="AD2">
        <f>VARP($Q$12:$AA$12)</f>
        <v>5.0474730557496454E-2</v>
      </c>
      <c r="AE2">
        <v>0.39201253364508409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10</v>
      </c>
      <c r="CW2" s="5">
        <f>SUM($Q$15:$AA$15)</f>
        <v>-1</v>
      </c>
      <c r="CX2" s="5">
        <v>3.3719008264462809</v>
      </c>
      <c r="CY2" s="5">
        <f>SUM($Q$29:$AA$29)</f>
        <v>5</v>
      </c>
      <c r="CZ2">
        <v>2.7107438016528924</v>
      </c>
      <c r="DA2" s="5">
        <v>5.9707174950575738E-2</v>
      </c>
      <c r="DB2" s="5">
        <v>0.51180807033599429</v>
      </c>
      <c r="DC2" s="5">
        <v>0.23035119153113814</v>
      </c>
      <c r="DD2" s="5">
        <f t="shared" ref="DD2:DD11" si="0">($CV$4*CZ2+CY2*$CV$8/$CV$4-$CV$4)/($CV$2*$CV$4)</f>
        <v>0.15454545454545454</v>
      </c>
      <c r="DE2" s="5">
        <f t="shared" ref="DE2:DE11" si="1">($CV$4*CX2+CW2*$CV$6/$CV$4-$CV$4)/($CV$2*$CV$4)</f>
        <v>0.2454545454545454</v>
      </c>
      <c r="DF2" s="5">
        <v>0.39937991280955865</v>
      </c>
      <c r="DG2" s="5">
        <v>1.5584359849535419</v>
      </c>
      <c r="DH2" s="5">
        <f t="shared" ref="DH2:DH11" si="2">COUNTIF($Q2:$AA2, "&lt;=.05"   )</f>
        <v>2</v>
      </c>
      <c r="DI2" s="5">
        <f t="shared" ref="DI2:DI11" si="3">COUNTIF($Q2:$AA2, "&gt;=.95"   )</f>
        <v>1</v>
      </c>
      <c r="DJ2" s="5">
        <v>3</v>
      </c>
      <c r="DK2" s="5">
        <f t="shared" ref="DK2:DK11" si="4">ABS(COUNTIF($Q2:$AA2, "&lt;=.5")/11 -0.5)</f>
        <v>4.5454545454545414E-2</v>
      </c>
      <c r="DL2" s="5">
        <f t="shared" ref="DL2:DL11" si="5">AVERAGE($Q2:$AA2)</f>
        <v>0.40557516824266937</v>
      </c>
      <c r="DM2" s="5">
        <f t="shared" ref="DM2:DM11" si="6">STDEV($Q2:$AA2)</f>
        <v>0.31351868229099289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VARP(ICE_2012!$Q$29:$AA$29)</f>
        <v>0.79338842975206614</v>
      </c>
      <c r="GT2">
        <v>0.39669421487603301</v>
      </c>
      <c r="GU2">
        <v>-3.3057851239669395E-2</v>
      </c>
      <c r="GV2">
        <v>0.2975206611570248</v>
      </c>
      <c r="GW2">
        <v>0.2975206611570248</v>
      </c>
      <c r="GX2">
        <v>3.3057851239669395E-2</v>
      </c>
      <c r="GY2">
        <v>6.6115702479338845E-2</v>
      </c>
      <c r="GZ2">
        <v>0.23140495867768598</v>
      </c>
      <c r="HA2">
        <v>0.23140495867768598</v>
      </c>
      <c r="HB2">
        <v>0.39669421487603301</v>
      </c>
      <c r="HG2" t="s">
        <v>99</v>
      </c>
      <c r="HH2" t="s">
        <v>81</v>
      </c>
      <c r="HI2" t="s">
        <v>82</v>
      </c>
      <c r="HJ2" t="s">
        <v>83</v>
      </c>
      <c r="HK2" t="s">
        <v>84</v>
      </c>
      <c r="HL2" t="s">
        <v>85</v>
      </c>
      <c r="HM2" t="s">
        <v>86</v>
      </c>
      <c r="HN2" t="s">
        <v>87</v>
      </c>
      <c r="HO2" t="s">
        <v>88</v>
      </c>
      <c r="HP2" t="s">
        <v>89</v>
      </c>
      <c r="HQ2" t="s">
        <v>90</v>
      </c>
      <c r="HR2" t="s">
        <v>91</v>
      </c>
      <c r="HS2" t="s">
        <v>483</v>
      </c>
    </row>
    <row r="3" spans="1:227" x14ac:dyDescent="0.25">
      <c r="A3">
        <v>1</v>
      </c>
      <c r="B3">
        <v>2</v>
      </c>
      <c r="C3" t="s">
        <v>312</v>
      </c>
      <c r="D3" s="12">
        <v>300</v>
      </c>
      <c r="E3" s="12">
        <v>500</v>
      </c>
      <c r="F3" s="12">
        <v>800</v>
      </c>
      <c r="G3">
        <v>219</v>
      </c>
      <c r="H3" s="12">
        <v>331</v>
      </c>
      <c r="P3" s="64" t="s">
        <v>2</v>
      </c>
      <c r="Q3" s="64">
        <v>0.14000000000000001</v>
      </c>
      <c r="R3" s="64">
        <v>0.56974999999999998</v>
      </c>
      <c r="S3" s="64">
        <v>4.6728016359918204E-2</v>
      </c>
      <c r="T3" s="64">
        <v>0.95319539862597857</v>
      </c>
      <c r="U3" s="64">
        <v>4.4999999999999998E-2</v>
      </c>
      <c r="V3" s="64">
        <v>2.8632478632478631E-2</v>
      </c>
      <c r="W3" s="64">
        <v>4.8666666666666664E-2</v>
      </c>
      <c r="X3" s="64">
        <v>3.7760979121670271E-2</v>
      </c>
      <c r="Y3" s="64">
        <v>4.9236842105263162E-2</v>
      </c>
      <c r="Z3" s="64">
        <v>0.51493999999999995</v>
      </c>
      <c r="AA3" s="64">
        <v>0.29660000000000009</v>
      </c>
      <c r="AB3" s="133">
        <f>AVERAGE($Q$3:$AA$3)</f>
        <v>0.24822821650108864</v>
      </c>
      <c r="AC3" t="s">
        <v>54</v>
      </c>
      <c r="AD3">
        <f>VARP($AB$2:$AB$11)</f>
        <v>1.2232317322178865E-2</v>
      </c>
      <c r="AE3">
        <v>9.5002423051187668E-2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SUM($Q$16:$AA$16)</f>
        <v>-5</v>
      </c>
      <c r="CX3" s="5">
        <v>4.1322314049586781</v>
      </c>
      <c r="CY3" s="5">
        <f>SUM($Q$30:$AA$30)</f>
        <v>-3</v>
      </c>
      <c r="CZ3">
        <v>2.0826446280991733</v>
      </c>
      <c r="DA3" s="5">
        <v>-3.0399053268898467E-3</v>
      </c>
      <c r="DB3" s="5">
        <v>1.0427153511595006</v>
      </c>
      <c r="DC3" s="5">
        <v>0.43014477199997736</v>
      </c>
      <c r="DD3" s="5">
        <f t="shared" si="0"/>
        <v>0.11818181818181815</v>
      </c>
      <c r="DE3" s="5">
        <f t="shared" si="1"/>
        <v>0.35454545454545461</v>
      </c>
      <c r="DF3" s="5">
        <v>4.8438391382982107E-5</v>
      </c>
      <c r="DG3" s="5">
        <v>1.5511295460361116</v>
      </c>
      <c r="DH3" s="5">
        <f t="shared" si="2"/>
        <v>6</v>
      </c>
      <c r="DI3" s="5">
        <f t="shared" si="3"/>
        <v>1</v>
      </c>
      <c r="DJ3" s="5">
        <v>7</v>
      </c>
      <c r="DK3" s="5">
        <f t="shared" si="4"/>
        <v>0.22727272727272729</v>
      </c>
      <c r="DL3" s="5">
        <f t="shared" si="5"/>
        <v>0.24822821650108864</v>
      </c>
      <c r="DM3" s="5">
        <f t="shared" si="6"/>
        <v>0.30649445360007022</v>
      </c>
      <c r="DO3" s="9" t="s">
        <v>376</v>
      </c>
      <c r="DP3" s="9">
        <v>1</v>
      </c>
      <c r="DQ3" s="9">
        <v>0.70382058482085408</v>
      </c>
      <c r="DR3" s="9">
        <v>-0.50144067611152687</v>
      </c>
      <c r="DS3" s="9">
        <v>3.5468930242220226E-2</v>
      </c>
      <c r="DT3" s="9">
        <v>-0.52732422596018214</v>
      </c>
      <c r="DU3" s="9">
        <v>0.1258511970034743</v>
      </c>
      <c r="DV3" s="9">
        <v>-0.38928480317295266</v>
      </c>
      <c r="DW3" s="9">
        <v>-0.33764154724642903</v>
      </c>
      <c r="DX3" s="9">
        <v>-0.1342878648549061</v>
      </c>
      <c r="DY3" s="9">
        <v>-0.37404553485124936</v>
      </c>
      <c r="DZ3" s="9">
        <v>-0.46690964539458818</v>
      </c>
      <c r="EA3" s="9">
        <v>0.16983692124729102</v>
      </c>
      <c r="EB3" s="9">
        <v>-0.10402136840712795</v>
      </c>
      <c r="GR3" t="s">
        <v>2</v>
      </c>
      <c r="GS3">
        <v>0.39669421487603301</v>
      </c>
      <c r="GT3">
        <f>VARP(ICE_2012!$Q$30:$AA$30)</f>
        <v>0.92561983471074383</v>
      </c>
      <c r="GU3">
        <v>0.16528925619834711</v>
      </c>
      <c r="GV3">
        <v>0.33057851239669422</v>
      </c>
      <c r="GW3">
        <v>0.33057851239669422</v>
      </c>
      <c r="GX3">
        <v>0.19834710743801651</v>
      </c>
      <c r="GY3">
        <v>3.3057851239669415E-2</v>
      </c>
      <c r="GZ3">
        <v>-6.6115702479338831E-2</v>
      </c>
      <c r="HA3">
        <v>-0.42975206611570244</v>
      </c>
      <c r="HB3">
        <v>0.19834710743801651</v>
      </c>
      <c r="HG3" t="s">
        <v>1</v>
      </c>
      <c r="HH3">
        <v>1</v>
      </c>
      <c r="HI3">
        <v>1</v>
      </c>
      <c r="HJ3">
        <v>1</v>
      </c>
      <c r="HK3">
        <v>1</v>
      </c>
      <c r="HL3">
        <v>-1</v>
      </c>
      <c r="HM3">
        <v>-1</v>
      </c>
      <c r="HN3">
        <v>1</v>
      </c>
      <c r="HO3">
        <v>1</v>
      </c>
      <c r="HP3">
        <v>-1</v>
      </c>
      <c r="HQ3">
        <v>1</v>
      </c>
      <c r="HR3">
        <v>1</v>
      </c>
      <c r="HS3">
        <f>SUM(HH3:HR3)</f>
        <v>5</v>
      </c>
    </row>
    <row r="4" spans="1:227" x14ac:dyDescent="0.25">
      <c r="A4">
        <v>1</v>
      </c>
      <c r="B4">
        <v>3</v>
      </c>
      <c r="C4" t="s">
        <v>313</v>
      </c>
      <c r="D4" s="12">
        <v>200</v>
      </c>
      <c r="E4" s="12">
        <v>500</v>
      </c>
      <c r="F4" s="12">
        <v>1000</v>
      </c>
      <c r="G4">
        <v>985</v>
      </c>
      <c r="H4" s="12">
        <v>340</v>
      </c>
      <c r="P4" s="64" t="s">
        <v>3</v>
      </c>
      <c r="Q4" s="64">
        <v>0.12071428571428572</v>
      </c>
      <c r="R4" s="64">
        <v>4.7779336138382422E-2</v>
      </c>
      <c r="S4" s="64">
        <v>2.8960709759188848E-2</v>
      </c>
      <c r="T4" s="64">
        <v>0.95319539862597857</v>
      </c>
      <c r="U4" s="64">
        <v>4.4999999999999998E-2</v>
      </c>
      <c r="V4" s="64">
        <v>0.5</v>
      </c>
      <c r="W4" s="64">
        <v>0.56499999999999995</v>
      </c>
      <c r="X4" s="64">
        <v>0.69500000000000006</v>
      </c>
      <c r="Y4" s="64">
        <v>0.38097500000000001</v>
      </c>
      <c r="Z4" s="64">
        <v>0.53734999999999988</v>
      </c>
      <c r="AA4" s="64">
        <v>0.66650000000000009</v>
      </c>
      <c r="AB4" s="133">
        <f>AVERAGE($Q$4:$AA$4)</f>
        <v>0.41277043002162145</v>
      </c>
      <c r="AC4" t="s">
        <v>57</v>
      </c>
      <c r="AD4">
        <f>VARP($Q$2:$AA$11)</f>
        <v>0.12875795089550554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11</v>
      </c>
      <c r="CW4" s="5">
        <f>SUM($Q$17:$AA$17)</f>
        <v>-1</v>
      </c>
      <c r="CX4" s="5">
        <v>3.7355371900826446</v>
      </c>
      <c r="CY4" s="5">
        <f>SUM($Q$31:$AA$31)</f>
        <v>3</v>
      </c>
      <c r="CZ4">
        <v>1.553719008264463</v>
      </c>
      <c r="DA4" s="5">
        <v>0.20244085248992008</v>
      </c>
      <c r="DB4" s="5">
        <v>2.8471562003154518</v>
      </c>
      <c r="DC4" s="5">
        <v>0.21366057969112992</v>
      </c>
      <c r="DD4" s="5">
        <f t="shared" si="0"/>
        <v>4.5454545454545484E-2</v>
      </c>
      <c r="DE4" s="5">
        <f t="shared" si="1"/>
        <v>0.2818181818181818</v>
      </c>
      <c r="DF4" s="5">
        <v>8.3378590486854157E-2</v>
      </c>
      <c r="DG4" s="5">
        <v>1.0472021094040533</v>
      </c>
      <c r="DH4" s="5">
        <f t="shared" si="2"/>
        <v>3</v>
      </c>
      <c r="DI4" s="5">
        <f t="shared" si="3"/>
        <v>1</v>
      </c>
      <c r="DJ4" s="5">
        <v>4</v>
      </c>
      <c r="DK4" s="5">
        <f t="shared" si="4"/>
        <v>4.5454545454545414E-2</v>
      </c>
      <c r="DL4" s="5">
        <f t="shared" si="5"/>
        <v>0.41277043002162145</v>
      </c>
      <c r="DM4" s="5">
        <f t="shared" si="6"/>
        <v>0.31376512085176883</v>
      </c>
      <c r="DO4" s="9" t="s">
        <v>218</v>
      </c>
      <c r="DP4" s="9">
        <v>0.70382058482085408</v>
      </c>
      <c r="DQ4" s="9">
        <v>1</v>
      </c>
      <c r="DR4" s="9">
        <v>-0.47954567696859196</v>
      </c>
      <c r="DS4" s="9">
        <v>-0.19347865383683951</v>
      </c>
      <c r="DT4" s="9">
        <v>-0.1055431070842399</v>
      </c>
      <c r="DU4" s="9">
        <v>-0.11139565439906642</v>
      </c>
      <c r="DV4" s="9">
        <v>-0.59906465140813947</v>
      </c>
      <c r="DW4" s="9">
        <v>6.456052280132496E-2</v>
      </c>
      <c r="DX4" s="9">
        <v>-0.38587757109391707</v>
      </c>
      <c r="DY4" s="9">
        <v>-0.27446503072710654</v>
      </c>
      <c r="DZ4" s="9">
        <v>-0.25182905335533434</v>
      </c>
      <c r="EA4" s="9">
        <v>-0.26467649333805365</v>
      </c>
      <c r="EB4" s="9">
        <v>-0.32207373895884872</v>
      </c>
      <c r="GR4" t="s">
        <v>3</v>
      </c>
      <c r="GS4">
        <v>-3.3057851239669395E-2</v>
      </c>
      <c r="GT4">
        <v>0.16528925619834711</v>
      </c>
      <c r="GU4">
        <f>VARP(ICE_2012!$Q$31:$AA$31)</f>
        <v>0.92561983471074383</v>
      </c>
      <c r="GV4">
        <v>0.39669421487603301</v>
      </c>
      <c r="GW4">
        <v>0.39669421487603301</v>
      </c>
      <c r="GX4">
        <v>-0.19834710743801651</v>
      </c>
      <c r="GY4">
        <v>-3.3057851239669395E-2</v>
      </c>
      <c r="GZ4">
        <v>-0.29752066115702475</v>
      </c>
      <c r="HA4">
        <v>6.6115702479338831E-2</v>
      </c>
      <c r="HB4">
        <v>0.16528925619834711</v>
      </c>
      <c r="HG4" t="s">
        <v>2</v>
      </c>
      <c r="HH4">
        <v>1</v>
      </c>
      <c r="HI4">
        <v>1</v>
      </c>
      <c r="HJ4">
        <v>-1</v>
      </c>
      <c r="HK4">
        <v>-1</v>
      </c>
      <c r="HL4">
        <v>-1</v>
      </c>
      <c r="HM4">
        <v>-1</v>
      </c>
      <c r="HN4">
        <v>-1</v>
      </c>
      <c r="HO4">
        <v>-1</v>
      </c>
      <c r="HP4">
        <v>-1</v>
      </c>
      <c r="HQ4">
        <v>1</v>
      </c>
      <c r="HR4">
        <v>1</v>
      </c>
      <c r="HS4">
        <f t="shared" ref="HS4:HS12" si="7">SUM(HH4:HR4)</f>
        <v>-3</v>
      </c>
    </row>
    <row r="5" spans="1:227" x14ac:dyDescent="0.25">
      <c r="A5">
        <v>1</v>
      </c>
      <c r="B5">
        <v>4</v>
      </c>
      <c r="C5" t="s">
        <v>314</v>
      </c>
      <c r="D5" s="12">
        <v>0.5</v>
      </c>
      <c r="E5" s="12">
        <v>1</v>
      </c>
      <c r="F5" s="12">
        <v>2</v>
      </c>
      <c r="G5">
        <v>1.3999999999999997</v>
      </c>
      <c r="H5" s="12">
        <v>1.9</v>
      </c>
      <c r="P5" s="64" t="s">
        <v>4</v>
      </c>
      <c r="Q5" s="64">
        <v>0.51124999999999998</v>
      </c>
      <c r="R5" s="64">
        <v>0.96791928829887752</v>
      </c>
      <c r="S5" s="64">
        <v>0.95031826138352771</v>
      </c>
      <c r="T5" s="64">
        <v>0.96019160211985322</v>
      </c>
      <c r="U5" s="64">
        <v>0.95135746606334837</v>
      </c>
      <c r="V5" s="64">
        <v>3.1308411214953272E-2</v>
      </c>
      <c r="W5" s="64">
        <v>0.22999999999999998</v>
      </c>
      <c r="X5" s="64">
        <v>0.95542593597395542</v>
      </c>
      <c r="Y5" s="64">
        <v>3.9306722689075632E-2</v>
      </c>
      <c r="Z5" s="64">
        <v>0.95153010033444807</v>
      </c>
      <c r="AA5" s="64">
        <v>0.47075000000000006</v>
      </c>
      <c r="AB5" s="133">
        <f>AVERAGE($Q$5:$AA$5)</f>
        <v>0.63812343527982174</v>
      </c>
      <c r="AC5" t="s">
        <v>59</v>
      </c>
      <c r="AD5">
        <f>AVERAGE($Q$2:$AA$11)</f>
        <v>0.445767167056763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SUM($Q$18:$AA$18)</f>
        <v>3</v>
      </c>
      <c r="CX5" s="5">
        <v>3.7024793388429744</v>
      </c>
      <c r="CY5" s="5">
        <f>SUM($Q$32:$AA$32)</f>
        <v>-5</v>
      </c>
      <c r="CZ5">
        <v>2.7438016528925622</v>
      </c>
      <c r="DA5" s="5">
        <v>4.2130494930596549E-2</v>
      </c>
      <c r="DB5" s="5">
        <v>0.70582283767847798</v>
      </c>
      <c r="DC5" s="5">
        <v>0.40534092158789026</v>
      </c>
      <c r="DD5" s="5">
        <f t="shared" si="0"/>
        <v>0.19090909090909092</v>
      </c>
      <c r="DE5" s="5">
        <f t="shared" si="1"/>
        <v>0.2454545454545454</v>
      </c>
      <c r="DF5" s="5">
        <v>5.8438709432624856E-6</v>
      </c>
      <c r="DG5" s="5">
        <v>2.7611573437190486</v>
      </c>
      <c r="DH5" s="5">
        <f t="shared" si="2"/>
        <v>2</v>
      </c>
      <c r="DI5" s="5">
        <f t="shared" si="3"/>
        <v>6</v>
      </c>
      <c r="DJ5" s="5">
        <v>8</v>
      </c>
      <c r="DK5" s="5">
        <f t="shared" si="4"/>
        <v>0.13636363636363635</v>
      </c>
      <c r="DL5" s="5">
        <f t="shared" si="5"/>
        <v>0.63812343527982174</v>
      </c>
      <c r="DM5" s="5">
        <f t="shared" si="6"/>
        <v>0.3929962332446722</v>
      </c>
      <c r="DO5" s="9" t="s">
        <v>377</v>
      </c>
      <c r="DP5" s="9">
        <v>-0.50144067611152687</v>
      </c>
      <c r="DQ5" s="9">
        <v>-0.47954567696859196</v>
      </c>
      <c r="DR5" s="9">
        <v>1</v>
      </c>
      <c r="DS5" s="9">
        <v>-0.1309611455048022</v>
      </c>
      <c r="DT5" s="9">
        <v>0.22658810276239594</v>
      </c>
      <c r="DU5" s="9">
        <v>-0.31110840662205397</v>
      </c>
      <c r="DV5" s="9">
        <v>0.24200859268361996</v>
      </c>
      <c r="DW5" s="9">
        <v>4.4701611573859094E-2</v>
      </c>
      <c r="DX5" s="9">
        <v>0.30616192103314965</v>
      </c>
      <c r="DY5" s="9">
        <v>0.29195948029219149</v>
      </c>
      <c r="DZ5" s="9">
        <v>0.7012532807055456</v>
      </c>
      <c r="EA5" s="9">
        <v>0.21466237576740621</v>
      </c>
      <c r="EB5" s="9">
        <v>0.30711680765299437</v>
      </c>
      <c r="GR5" t="s">
        <v>4</v>
      </c>
      <c r="GS5">
        <v>0.2975206611570248</v>
      </c>
      <c r="GT5">
        <v>0.33057851239669422</v>
      </c>
      <c r="GU5">
        <v>0.39669421487603301</v>
      </c>
      <c r="GV5">
        <f>VARP(ICE_2012!$Q$32:$AA$32)</f>
        <v>0.79338842975206614</v>
      </c>
      <c r="GW5">
        <v>0.42975206611570244</v>
      </c>
      <c r="GX5">
        <v>-3.3057851239669395E-2</v>
      </c>
      <c r="GY5">
        <v>-6.6115702479338817E-2</v>
      </c>
      <c r="GZ5">
        <v>0.13223140495867766</v>
      </c>
      <c r="HA5">
        <v>-0.2314049586776859</v>
      </c>
      <c r="HB5">
        <v>0.69421487603305776</v>
      </c>
      <c r="HG5" t="s">
        <v>3</v>
      </c>
      <c r="HH5">
        <v>1</v>
      </c>
      <c r="HI5">
        <v>-1</v>
      </c>
      <c r="HJ5">
        <v>-1</v>
      </c>
      <c r="HK5">
        <v>-1</v>
      </c>
      <c r="HL5">
        <v>-1</v>
      </c>
      <c r="HM5">
        <v>1</v>
      </c>
      <c r="HN5">
        <v>1</v>
      </c>
      <c r="HO5">
        <v>1</v>
      </c>
      <c r="HP5">
        <v>1</v>
      </c>
      <c r="HQ5">
        <v>1</v>
      </c>
      <c r="HR5">
        <v>1</v>
      </c>
      <c r="HS5">
        <f t="shared" si="7"/>
        <v>3</v>
      </c>
    </row>
    <row r="6" spans="1:227" x14ac:dyDescent="0.25">
      <c r="A6">
        <v>1</v>
      </c>
      <c r="B6">
        <v>5</v>
      </c>
      <c r="C6" t="s">
        <v>315</v>
      </c>
      <c r="D6" s="12">
        <v>0</v>
      </c>
      <c r="E6" s="12">
        <v>20</v>
      </c>
      <c r="F6" s="12">
        <v>50</v>
      </c>
      <c r="G6">
        <v>265.5</v>
      </c>
      <c r="H6" s="12">
        <v>70</v>
      </c>
      <c r="P6" s="64" t="s">
        <v>5</v>
      </c>
      <c r="Q6" s="64">
        <v>4.5454545454545456E-2</v>
      </c>
      <c r="R6" s="64">
        <v>0.95635015209006236</v>
      </c>
      <c r="S6" s="64">
        <v>4.8720682302771857E-2</v>
      </c>
      <c r="T6" s="64">
        <v>4.8069498069498076E-2</v>
      </c>
      <c r="U6" s="64">
        <v>3.3750000000000002E-2</v>
      </c>
      <c r="V6" s="64">
        <v>4.3506493506493507E-2</v>
      </c>
      <c r="W6" s="64">
        <v>0.51038461538461533</v>
      </c>
      <c r="X6" s="64">
        <v>0.95321869816039018</v>
      </c>
      <c r="Y6" s="64">
        <v>4.1030701754385966E-2</v>
      </c>
      <c r="Z6" s="64">
        <v>0.51244999999999996</v>
      </c>
      <c r="AA6" s="64">
        <v>0.33050000000000002</v>
      </c>
      <c r="AB6" s="133">
        <f>AVERAGE($Q$6:$AA$6)</f>
        <v>0.32031230788388748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-10</v>
      </c>
      <c r="CW6" s="5">
        <f>SUM($Q$19:$AA$19)</f>
        <v>-3</v>
      </c>
      <c r="CX6" s="5">
        <v>3.5702479338842967</v>
      </c>
      <c r="CY6" s="5">
        <f>SUM($Q$33:$AA$33)</f>
        <v>-5</v>
      </c>
      <c r="CZ6">
        <v>2.7438016528925617</v>
      </c>
      <c r="DA6" s="5">
        <v>2.3560019744059526E-3</v>
      </c>
      <c r="DB6" s="5">
        <v>1.0523392476523481</v>
      </c>
      <c r="DC6" s="5">
        <v>0.33147103360133501</v>
      </c>
      <c r="DD6" s="5">
        <f t="shared" si="0"/>
        <v>0.19090909090909089</v>
      </c>
      <c r="DE6" s="5">
        <f t="shared" si="1"/>
        <v>0.28181818181818175</v>
      </c>
      <c r="DF6" s="5">
        <v>5.8438709432624856E-6</v>
      </c>
      <c r="DG6" s="5">
        <v>1.592929768816614</v>
      </c>
      <c r="DH6" s="5">
        <f t="shared" si="2"/>
        <v>6</v>
      </c>
      <c r="DI6" s="5">
        <f t="shared" si="3"/>
        <v>2</v>
      </c>
      <c r="DJ6" s="5">
        <v>8</v>
      </c>
      <c r="DK6" s="5">
        <f t="shared" si="4"/>
        <v>0.13636363636363635</v>
      </c>
      <c r="DL6" s="5">
        <f t="shared" si="5"/>
        <v>0.32031230788388748</v>
      </c>
      <c r="DM6" s="5">
        <f t="shared" si="6"/>
        <v>0.36584496454653004</v>
      </c>
      <c r="DO6" s="9" t="s">
        <v>351</v>
      </c>
      <c r="DP6" s="9">
        <v>3.5468930242220226E-2</v>
      </c>
      <c r="DQ6" s="9">
        <v>-0.19347865383683951</v>
      </c>
      <c r="DR6" s="9">
        <v>-0.1309611455048022</v>
      </c>
      <c r="DS6" s="9">
        <v>1</v>
      </c>
      <c r="DT6" s="9">
        <v>-0.45412438409422162</v>
      </c>
      <c r="DU6" s="9">
        <v>-0.18606452119943856</v>
      </c>
      <c r="DV6" s="9">
        <v>0.40257934936505402</v>
      </c>
      <c r="DW6" s="9">
        <v>0.21802331338924275</v>
      </c>
      <c r="DX6" s="9">
        <v>0.42625396549854105</v>
      </c>
      <c r="DY6" s="9">
        <v>0.52697601790928206</v>
      </c>
      <c r="DZ6" s="9">
        <v>0.30395277184003211</v>
      </c>
      <c r="EA6" s="9">
        <v>0.11931249696934838</v>
      </c>
      <c r="EB6" s="9">
        <v>0.24426232322446051</v>
      </c>
      <c r="GR6" t="s">
        <v>5</v>
      </c>
      <c r="GS6">
        <v>0.2975206611570248</v>
      </c>
      <c r="GT6">
        <v>0.33057851239669422</v>
      </c>
      <c r="GU6">
        <v>0.39669421487603301</v>
      </c>
      <c r="GV6">
        <v>0.42975206611570244</v>
      </c>
      <c r="GW6">
        <f>VARP(ICE_2012!$Q$33:$AA$33)</f>
        <v>0.79338842975206614</v>
      </c>
      <c r="GX6">
        <v>-3.3057851239669395E-2</v>
      </c>
      <c r="GY6">
        <v>0.2975206611570248</v>
      </c>
      <c r="GZ6">
        <v>-0.2314049586776859</v>
      </c>
      <c r="HA6">
        <v>0.13223140495867766</v>
      </c>
      <c r="HB6">
        <v>0.33057851239669422</v>
      </c>
      <c r="HG6" t="s">
        <v>4</v>
      </c>
      <c r="HH6">
        <v>1</v>
      </c>
      <c r="HI6">
        <v>-1</v>
      </c>
      <c r="HJ6">
        <v>-1</v>
      </c>
      <c r="HK6">
        <v>-1</v>
      </c>
      <c r="HL6">
        <v>-1</v>
      </c>
      <c r="HM6">
        <v>-1</v>
      </c>
      <c r="HN6">
        <v>1</v>
      </c>
      <c r="HO6">
        <v>-1</v>
      </c>
      <c r="HP6">
        <v>-1</v>
      </c>
      <c r="HQ6">
        <v>-1</v>
      </c>
      <c r="HR6">
        <v>1</v>
      </c>
      <c r="HS6">
        <f t="shared" si="7"/>
        <v>-5</v>
      </c>
    </row>
    <row r="7" spans="1:227" ht="16.5" x14ac:dyDescent="0.3">
      <c r="A7">
        <v>1</v>
      </c>
      <c r="B7">
        <v>6</v>
      </c>
      <c r="C7" t="s">
        <v>316</v>
      </c>
      <c r="D7" s="12">
        <v>4</v>
      </c>
      <c r="E7" s="12">
        <v>5</v>
      </c>
      <c r="F7" s="12">
        <v>7</v>
      </c>
      <c r="G7">
        <v>0.66999999999999993</v>
      </c>
      <c r="H7" s="12">
        <v>-5</v>
      </c>
      <c r="P7" s="64" t="s">
        <v>6</v>
      </c>
      <c r="Q7" s="64">
        <v>0.54125000000000001</v>
      </c>
      <c r="R7" s="64">
        <v>0.95952339410858123</v>
      </c>
      <c r="S7" s="64">
        <v>4.6728016359918204E-2</v>
      </c>
      <c r="T7" s="64">
        <v>0.56428571428571417</v>
      </c>
      <c r="U7" s="64">
        <v>0.5</v>
      </c>
      <c r="V7" s="64">
        <v>0.05</v>
      </c>
      <c r="W7" s="64">
        <v>0.95163636363636361</v>
      </c>
      <c r="X7" s="64">
        <v>0.95685103564822216</v>
      </c>
      <c r="Y7" s="64">
        <v>3.9306722689075632E-2</v>
      </c>
      <c r="Z7" s="64">
        <v>0.54668749999999988</v>
      </c>
      <c r="AA7" s="64">
        <v>4.8700000000000007E-2</v>
      </c>
      <c r="AB7" s="133">
        <f>AVERAGE($Q$7:$AA$7)</f>
        <v>0.4731789769752614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SUM($Q$20:$AA$20)</f>
        <v>1</v>
      </c>
      <c r="CX7" s="5">
        <v>4.9917355371900829</v>
      </c>
      <c r="CY7" s="5">
        <f>SUM($Q$34:$AA$34)</f>
        <v>-3</v>
      </c>
      <c r="CZ7">
        <v>0.62809917355371903</v>
      </c>
      <c r="DA7" s="5">
        <v>-4.9094036760630413E-2</v>
      </c>
      <c r="DB7" s="5">
        <v>0.50605884402808388</v>
      </c>
      <c r="DC7" s="5">
        <v>0.33728881200959093</v>
      </c>
      <c r="DD7" s="5">
        <f t="shared" si="0"/>
        <v>-2.7272727272727271E-2</v>
      </c>
      <c r="DE7" s="5">
        <f t="shared" si="1"/>
        <v>0.39090909090909098</v>
      </c>
      <c r="DF7" s="5">
        <v>1.824817521140853E-4</v>
      </c>
      <c r="DG7" s="5">
        <v>2.4440698061468655</v>
      </c>
      <c r="DH7" s="5">
        <f t="shared" si="2"/>
        <v>4</v>
      </c>
      <c r="DI7" s="5">
        <f t="shared" si="3"/>
        <v>3</v>
      </c>
      <c r="DJ7" s="5">
        <v>7</v>
      </c>
      <c r="DK7" s="5">
        <f t="shared" si="4"/>
        <v>4.545454545454547E-2</v>
      </c>
      <c r="DL7" s="5">
        <f t="shared" si="5"/>
        <v>0.4731789769752614</v>
      </c>
      <c r="DM7" s="5">
        <f t="shared" si="6"/>
        <v>0.38050182635009011</v>
      </c>
      <c r="DO7" s="9" t="s">
        <v>357</v>
      </c>
      <c r="DP7" s="9">
        <v>-0.52732422596018214</v>
      </c>
      <c r="DQ7" s="9">
        <v>-0.1055431070842399</v>
      </c>
      <c r="DR7" s="9">
        <v>0.22658810276239594</v>
      </c>
      <c r="DS7" s="9">
        <v>-0.45412438409422162</v>
      </c>
      <c r="DT7" s="9">
        <v>1</v>
      </c>
      <c r="DU7" s="9">
        <v>-0.42389990670317484</v>
      </c>
      <c r="DV7" s="9">
        <v>0.11124131076635306</v>
      </c>
      <c r="DW7" s="9">
        <v>0.54844303291097052</v>
      </c>
      <c r="DX7" s="9">
        <v>-0.17177510037355481</v>
      </c>
      <c r="DY7" s="9">
        <v>0.27979068655483924</v>
      </c>
      <c r="DZ7" s="9">
        <v>0.15617376188860618</v>
      </c>
      <c r="EA7" s="9">
        <v>-0.3565406130192042</v>
      </c>
      <c r="EB7" s="9">
        <v>2.108213076765536E-2</v>
      </c>
      <c r="GR7" t="s">
        <v>6</v>
      </c>
      <c r="GS7">
        <v>3.3057851239669395E-2</v>
      </c>
      <c r="GT7">
        <v>0.19834710743801651</v>
      </c>
      <c r="GU7">
        <v>-0.19834710743801651</v>
      </c>
      <c r="GV7">
        <v>-3.3057851239669395E-2</v>
      </c>
      <c r="GW7">
        <v>-3.3057851239669395E-2</v>
      </c>
      <c r="GX7">
        <f>VARP(ICE_2012!$Q$34:$AA$34)</f>
        <v>0.92561983471074383</v>
      </c>
      <c r="GY7">
        <v>-0.33057851239669422</v>
      </c>
      <c r="GZ7">
        <v>-6.6115702479338859E-2</v>
      </c>
      <c r="HA7">
        <v>-6.6115702479338859E-2</v>
      </c>
      <c r="HB7">
        <v>0.19834710743801651</v>
      </c>
      <c r="HD7" s="134" t="s">
        <v>482</v>
      </c>
      <c r="HG7" t="s">
        <v>5</v>
      </c>
      <c r="HH7">
        <v>-1</v>
      </c>
      <c r="HI7">
        <v>-1</v>
      </c>
      <c r="HJ7">
        <v>-1</v>
      </c>
      <c r="HK7">
        <v>-1</v>
      </c>
      <c r="HL7">
        <v>-1</v>
      </c>
      <c r="HM7">
        <v>-1</v>
      </c>
      <c r="HN7">
        <v>1</v>
      </c>
      <c r="HO7">
        <v>-1</v>
      </c>
      <c r="HP7">
        <v>-1</v>
      </c>
      <c r="HQ7">
        <v>1</v>
      </c>
      <c r="HR7">
        <v>1</v>
      </c>
      <c r="HS7">
        <f t="shared" si="7"/>
        <v>-5</v>
      </c>
    </row>
    <row r="8" spans="1:227" x14ac:dyDescent="0.25">
      <c r="A8">
        <v>1</v>
      </c>
      <c r="B8">
        <v>7</v>
      </c>
      <c r="C8" t="s">
        <v>317</v>
      </c>
      <c r="D8" s="12">
        <v>3</v>
      </c>
      <c r="E8" s="12">
        <v>6</v>
      </c>
      <c r="F8" s="12">
        <v>20</v>
      </c>
      <c r="G8">
        <v>8.31</v>
      </c>
      <c r="H8" s="12">
        <v>4.5999999999999996</v>
      </c>
      <c r="P8" s="64" t="s">
        <v>7</v>
      </c>
      <c r="Q8" s="64">
        <v>3.0201342281879196E-2</v>
      </c>
      <c r="R8" s="64">
        <v>0.75987500000000008</v>
      </c>
      <c r="S8" s="64">
        <v>0.41</v>
      </c>
      <c r="T8" s="64">
        <v>0.95319539862597857</v>
      </c>
      <c r="U8" s="64">
        <v>0.64210526315789473</v>
      </c>
      <c r="V8" s="64">
        <v>3.4536082474226806E-2</v>
      </c>
      <c r="W8" s="64">
        <v>0.25700000000000001</v>
      </c>
      <c r="X8" s="64">
        <v>0.39499999999999996</v>
      </c>
      <c r="Y8" s="64">
        <v>0.28549999999999998</v>
      </c>
      <c r="Z8" s="64">
        <v>0.66244999999999998</v>
      </c>
      <c r="AA8" s="64">
        <v>0.44150000000000011</v>
      </c>
      <c r="AB8" s="133">
        <f>AVERAGE($Q$8:$AA$8)</f>
        <v>0.44285118968545267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-4</v>
      </c>
      <c r="CW8" s="5">
        <f>SUM($Q$21:$AA$21)</f>
        <v>-3</v>
      </c>
      <c r="CX8" s="5">
        <v>3.5702479338842972</v>
      </c>
      <c r="CY8" s="5">
        <f>SUM($Q$35:$AA$35)</f>
        <v>5</v>
      </c>
      <c r="CZ8">
        <v>0.52892561983471087</v>
      </c>
      <c r="DA8" s="5">
        <v>3.2169402236676393E-2</v>
      </c>
      <c r="DB8" s="5">
        <v>0.85953874583349121</v>
      </c>
      <c r="DC8" s="5">
        <v>0.45502870413445429</v>
      </c>
      <c r="DD8" s="5">
        <f t="shared" si="0"/>
        <v>-6.363636363636363E-2</v>
      </c>
      <c r="DE8" s="5">
        <f t="shared" si="1"/>
        <v>0.28181818181818175</v>
      </c>
      <c r="DF8" s="5">
        <v>0.32658460921472876</v>
      </c>
      <c r="DG8" s="5">
        <v>1.1877168772808924</v>
      </c>
      <c r="DH8" s="5">
        <f t="shared" si="2"/>
        <v>2</v>
      </c>
      <c r="DI8" s="5">
        <f t="shared" si="3"/>
        <v>1</v>
      </c>
      <c r="DJ8" s="5">
        <v>3</v>
      </c>
      <c r="DK8" s="5">
        <f t="shared" si="4"/>
        <v>0.13636363636363635</v>
      </c>
      <c r="DL8" s="5">
        <f t="shared" si="5"/>
        <v>0.44285118968545267</v>
      </c>
      <c r="DM8" s="5">
        <f t="shared" si="6"/>
        <v>0.29129934412320141</v>
      </c>
      <c r="DO8" s="9" t="s">
        <v>214</v>
      </c>
      <c r="DP8" s="9">
        <v>0.1258511970034743</v>
      </c>
      <c r="DQ8" s="9">
        <v>-0.11139565439906642</v>
      </c>
      <c r="DR8" s="9">
        <v>-0.31110840662205397</v>
      </c>
      <c r="DS8" s="9">
        <v>-0.18606452119943856</v>
      </c>
      <c r="DT8" s="9">
        <v>-0.42389990670317484</v>
      </c>
      <c r="DU8" s="9">
        <v>1</v>
      </c>
      <c r="DV8" s="9">
        <v>-0.41922740749197501</v>
      </c>
      <c r="DW8" s="9">
        <v>-0.52658020847440579</v>
      </c>
      <c r="DX8" s="9">
        <v>-0.48350118424075994</v>
      </c>
      <c r="DY8" s="9">
        <v>-0.81375911359165787</v>
      </c>
      <c r="DZ8" s="9">
        <v>-0.27746553444129746</v>
      </c>
      <c r="EA8" s="9">
        <v>-0.12269373039506511</v>
      </c>
      <c r="EB8" s="9">
        <v>-0.66543645002775476</v>
      </c>
      <c r="GR8" t="s">
        <v>7</v>
      </c>
      <c r="GS8">
        <v>6.6115702479338845E-2</v>
      </c>
      <c r="GT8">
        <v>3.3057851239669415E-2</v>
      </c>
      <c r="GU8">
        <v>-3.3057851239669395E-2</v>
      </c>
      <c r="GV8">
        <v>-6.6115702479338817E-2</v>
      </c>
      <c r="GW8">
        <v>0.2975206611570248</v>
      </c>
      <c r="GX8">
        <v>-0.33057851239669422</v>
      </c>
      <c r="GY8">
        <f>VARP(ICE_2012!$Q$35:$AA$35)</f>
        <v>0.79338842975206614</v>
      </c>
      <c r="GZ8">
        <v>-0.13223140495867769</v>
      </c>
      <c r="HA8">
        <v>0.23140495867768596</v>
      </c>
      <c r="HB8">
        <v>-0.33057851239669422</v>
      </c>
      <c r="HG8" t="s">
        <v>6</v>
      </c>
      <c r="HH8">
        <v>1</v>
      </c>
      <c r="HI8">
        <v>-1</v>
      </c>
      <c r="HJ8">
        <v>-1</v>
      </c>
      <c r="HK8">
        <v>1</v>
      </c>
      <c r="HL8">
        <v>1</v>
      </c>
      <c r="HM8">
        <v>-1</v>
      </c>
      <c r="HN8">
        <v>-1</v>
      </c>
      <c r="HO8">
        <v>-1</v>
      </c>
      <c r="HP8">
        <v>-1</v>
      </c>
      <c r="HQ8">
        <v>1</v>
      </c>
      <c r="HR8">
        <v>-1</v>
      </c>
      <c r="HS8">
        <f t="shared" si="7"/>
        <v>-3</v>
      </c>
    </row>
    <row r="9" spans="1:227" x14ac:dyDescent="0.25">
      <c r="A9">
        <v>1</v>
      </c>
      <c r="B9">
        <v>8</v>
      </c>
      <c r="C9" t="s">
        <v>232</v>
      </c>
      <c r="D9" s="12">
        <v>100</v>
      </c>
      <c r="E9" s="12">
        <v>300</v>
      </c>
      <c r="F9" s="12">
        <v>1000</v>
      </c>
      <c r="G9">
        <v>240.2</v>
      </c>
      <c r="H9" s="12">
        <v>330</v>
      </c>
      <c r="P9" s="64" t="s">
        <v>8</v>
      </c>
      <c r="Q9" s="64">
        <v>0.74750000000000005</v>
      </c>
      <c r="R9" s="64">
        <v>0.79475000000000007</v>
      </c>
      <c r="S9" s="64">
        <v>0.26</v>
      </c>
      <c r="T9" s="64">
        <v>0.89375000000000004</v>
      </c>
      <c r="U9" s="64">
        <v>4.4999999999999998E-2</v>
      </c>
      <c r="V9" s="64">
        <v>2.2789115646258504E-2</v>
      </c>
      <c r="W9" s="64">
        <v>0.14461538461538462</v>
      </c>
      <c r="X9" s="64">
        <v>0.95321869816039018</v>
      </c>
      <c r="Y9" s="64">
        <v>0.31493749999999998</v>
      </c>
      <c r="Z9" s="64">
        <v>4.9782051282051279E-2</v>
      </c>
      <c r="AA9" s="64">
        <v>0.95243421052631572</v>
      </c>
      <c r="AB9" s="133">
        <f>AVERAGE($Q$9:$AA$9)</f>
        <v>0.47079790547549094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SUM($Q$22:$AA$22)</f>
        <v>-1</v>
      </c>
      <c r="CX9" s="5">
        <v>3.7355371900826446</v>
      </c>
      <c r="CY9" s="5">
        <f>SUM($Q$36:$AA$36)</f>
        <v>1</v>
      </c>
      <c r="CZ9">
        <v>1.1239669421487604</v>
      </c>
      <c r="DA9" s="5">
        <v>0.15863448356514104</v>
      </c>
      <c r="DB9" s="5">
        <v>1.3190515433219474</v>
      </c>
      <c r="DC9" s="5">
        <v>0.36593907562168987</v>
      </c>
      <c r="DD9" s="5">
        <f t="shared" si="0"/>
        <v>9.0909090909090905E-3</v>
      </c>
      <c r="DE9" s="5">
        <f t="shared" si="1"/>
        <v>0.2818181818181818</v>
      </c>
      <c r="DF9" s="5">
        <v>2.517218956258244E-2</v>
      </c>
      <c r="DG9" s="5">
        <v>1.4016988563789341</v>
      </c>
      <c r="DH9" s="5">
        <f t="shared" si="2"/>
        <v>3</v>
      </c>
      <c r="DI9" s="5">
        <f t="shared" si="3"/>
        <v>2</v>
      </c>
      <c r="DJ9" s="5">
        <v>5</v>
      </c>
      <c r="DK9" s="5">
        <f t="shared" si="4"/>
        <v>4.5454545454545414E-2</v>
      </c>
      <c r="DL9" s="5">
        <f t="shared" si="5"/>
        <v>0.47079790547549094</v>
      </c>
      <c r="DM9" s="5">
        <f t="shared" si="6"/>
        <v>0.39490431447348945</v>
      </c>
      <c r="DO9" s="9" t="s">
        <v>215</v>
      </c>
      <c r="DP9" s="9">
        <v>-0.38928480317295266</v>
      </c>
      <c r="DQ9" s="9">
        <v>-0.59906465140813947</v>
      </c>
      <c r="DR9" s="9">
        <v>0.24200859268361996</v>
      </c>
      <c r="DS9" s="9">
        <v>0.40257934936505402</v>
      </c>
      <c r="DT9" s="9">
        <v>0.11124131076635306</v>
      </c>
      <c r="DU9" s="9">
        <v>-0.41922740749197501</v>
      </c>
      <c r="DV9" s="9">
        <v>1</v>
      </c>
      <c r="DW9" s="9">
        <v>-7.4035628089647906E-2</v>
      </c>
      <c r="DX9" s="9">
        <v>0.90172566585044589</v>
      </c>
      <c r="DY9" s="9">
        <v>0.70080020682946176</v>
      </c>
      <c r="DZ9" s="9">
        <v>8.7646713389068751E-2</v>
      </c>
      <c r="EA9" s="9">
        <v>0.64579841543128702</v>
      </c>
      <c r="EB9" s="9">
        <v>0.64683768399361863</v>
      </c>
      <c r="GR9" t="s">
        <v>8</v>
      </c>
      <c r="GS9">
        <v>0.23140495867768598</v>
      </c>
      <c r="GT9">
        <v>-6.6115702479338831E-2</v>
      </c>
      <c r="GU9">
        <v>-0.29752066115702475</v>
      </c>
      <c r="GV9">
        <v>0.13223140495867766</v>
      </c>
      <c r="GW9">
        <v>-0.2314049586776859</v>
      </c>
      <c r="GX9">
        <v>-6.6115702479338859E-2</v>
      </c>
      <c r="GY9">
        <v>-0.13223140495867769</v>
      </c>
      <c r="GZ9">
        <f>VARP(ICE_2012!$Q$36:$AA$36)</f>
        <v>0.99173553719008267</v>
      </c>
      <c r="HA9">
        <v>0.26446280991735532</v>
      </c>
      <c r="HB9">
        <v>0.29752066115702475</v>
      </c>
      <c r="HG9" t="s">
        <v>7</v>
      </c>
      <c r="HH9">
        <v>-1</v>
      </c>
      <c r="HI9">
        <v>1</v>
      </c>
      <c r="HJ9">
        <v>1</v>
      </c>
      <c r="HK9">
        <v>-1</v>
      </c>
      <c r="HL9">
        <v>1</v>
      </c>
      <c r="HM9">
        <v>-1</v>
      </c>
      <c r="HN9">
        <v>1</v>
      </c>
      <c r="HO9">
        <v>1</v>
      </c>
      <c r="HP9">
        <v>1</v>
      </c>
      <c r="HQ9">
        <v>1</v>
      </c>
      <c r="HR9">
        <v>1</v>
      </c>
      <c r="HS9">
        <f t="shared" si="7"/>
        <v>5</v>
      </c>
    </row>
    <row r="10" spans="1:227" x14ac:dyDescent="0.25">
      <c r="A10">
        <v>1</v>
      </c>
      <c r="B10">
        <v>9</v>
      </c>
      <c r="C10" t="s">
        <v>233</v>
      </c>
      <c r="D10" s="12">
        <v>-1</v>
      </c>
      <c r="E10" s="12">
        <v>-0.25</v>
      </c>
      <c r="F10" s="12">
        <v>-0.1</v>
      </c>
      <c r="G10">
        <v>-0.60099999999999998</v>
      </c>
      <c r="H10" s="12">
        <v>-2.645</v>
      </c>
      <c r="P10" s="64" t="s">
        <v>9</v>
      </c>
      <c r="Q10" s="64">
        <v>4.5454545454545456E-2</v>
      </c>
      <c r="R10" s="64">
        <v>0.95263704106978797</v>
      </c>
      <c r="S10" s="64">
        <v>0.12875</v>
      </c>
      <c r="T10" s="64">
        <v>0.88571428571428568</v>
      </c>
      <c r="U10" s="64">
        <v>4.4999999999999998E-2</v>
      </c>
      <c r="V10" s="64">
        <v>2.0552147239263806E-2</v>
      </c>
      <c r="W10" s="64">
        <v>0.29041095890410956</v>
      </c>
      <c r="X10" s="64">
        <v>0.79249999999999998</v>
      </c>
      <c r="Y10" s="64">
        <v>0.40325</v>
      </c>
      <c r="Z10" s="64">
        <v>0.29367499999999996</v>
      </c>
      <c r="AA10" s="64">
        <v>0.95537037037037031</v>
      </c>
      <c r="AB10" s="133">
        <f>AVERAGE($Q$10:$AA$10)</f>
        <v>0.43757403170476022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8.5339697753849114E-2</v>
      </c>
      <c r="CW10" s="5">
        <f>SUM($Q$23:$AA$23)</f>
        <v>-3</v>
      </c>
      <c r="CX10" s="5">
        <v>3.9338842975206609</v>
      </c>
      <c r="CY10" s="5">
        <f>SUM($Q$37:$AA$37)</f>
        <v>1</v>
      </c>
      <c r="CZ10">
        <v>1.1239669421487604</v>
      </c>
      <c r="DA10" s="5">
        <v>-4.6983443403673407E-2</v>
      </c>
      <c r="DB10" s="5">
        <v>0.88829346492029093</v>
      </c>
      <c r="DC10" s="5">
        <v>0.47561048576094972</v>
      </c>
      <c r="DD10" s="5">
        <f t="shared" si="0"/>
        <v>9.0909090909090905E-3</v>
      </c>
      <c r="DE10" s="5">
        <f t="shared" si="1"/>
        <v>0.31818181818181818</v>
      </c>
      <c r="DF10" s="5">
        <v>1.8456585827269441E-2</v>
      </c>
      <c r="DG10" s="5">
        <v>1.5290610782711751</v>
      </c>
      <c r="DH10" s="5">
        <f t="shared" si="2"/>
        <v>3</v>
      </c>
      <c r="DI10" s="5">
        <f t="shared" si="3"/>
        <v>2</v>
      </c>
      <c r="DJ10" s="5">
        <v>5</v>
      </c>
      <c r="DK10" s="5">
        <f t="shared" si="4"/>
        <v>0.13636363636363635</v>
      </c>
      <c r="DL10" s="5">
        <f t="shared" si="5"/>
        <v>0.43757403170476022</v>
      </c>
      <c r="DM10" s="5">
        <f t="shared" si="6"/>
        <v>0.38482446897351413</v>
      </c>
      <c r="DO10" s="9" t="s">
        <v>45</v>
      </c>
      <c r="DP10" s="9">
        <v>-0.33764154724642903</v>
      </c>
      <c r="DQ10" s="9">
        <v>6.456052280132496E-2</v>
      </c>
      <c r="DR10" s="9">
        <v>4.4701611573859094E-2</v>
      </c>
      <c r="DS10" s="9">
        <v>0.21802331338924275</v>
      </c>
      <c r="DT10" s="9">
        <v>0.54844303291097052</v>
      </c>
      <c r="DU10" s="9">
        <v>-0.52658020847440579</v>
      </c>
      <c r="DV10" s="9">
        <v>-7.4035628089647906E-2</v>
      </c>
      <c r="DW10" s="9">
        <v>1</v>
      </c>
      <c r="DX10" s="9">
        <v>-0.23451992068537617</v>
      </c>
      <c r="DY10" s="9">
        <v>0.57630357642627328</v>
      </c>
      <c r="DZ10" s="9">
        <v>0.45924271768273017</v>
      </c>
      <c r="EA10" s="9">
        <v>-0.69053040736463223</v>
      </c>
      <c r="EB10" s="9">
        <v>-3.7387902921865425E-2</v>
      </c>
      <c r="GR10" t="s">
        <v>9</v>
      </c>
      <c r="GS10">
        <v>0.23140495867768598</v>
      </c>
      <c r="GT10">
        <v>-0.42975206611570244</v>
      </c>
      <c r="GU10">
        <v>6.6115702479338831E-2</v>
      </c>
      <c r="GV10">
        <v>-0.2314049586776859</v>
      </c>
      <c r="GW10">
        <v>0.13223140495867766</v>
      </c>
      <c r="GX10">
        <v>-6.6115702479338859E-2</v>
      </c>
      <c r="GY10">
        <v>0.23140495867768596</v>
      </c>
      <c r="GZ10">
        <v>0.26446280991735532</v>
      </c>
      <c r="HA10">
        <f>VARP(ICE_2012!$Q$37:$AA$37)</f>
        <v>0.99173553719008267</v>
      </c>
      <c r="HB10">
        <v>-6.6115702479338831E-2</v>
      </c>
      <c r="HG10" t="s">
        <v>8</v>
      </c>
      <c r="HH10">
        <v>1</v>
      </c>
      <c r="HI10">
        <v>1</v>
      </c>
      <c r="HJ10">
        <v>1</v>
      </c>
      <c r="HK10">
        <v>1</v>
      </c>
      <c r="HL10">
        <v>-1</v>
      </c>
      <c r="HM10">
        <v>-1</v>
      </c>
      <c r="HN10">
        <v>1</v>
      </c>
      <c r="HO10">
        <v>-1</v>
      </c>
      <c r="HP10">
        <v>1</v>
      </c>
      <c r="HQ10">
        <v>-1</v>
      </c>
      <c r="HR10">
        <v>-1</v>
      </c>
      <c r="HS10">
        <f t="shared" si="7"/>
        <v>1</v>
      </c>
    </row>
    <row r="11" spans="1:227" ht="15.75" thickBot="1" x14ac:dyDescent="0.3">
      <c r="A11">
        <v>1</v>
      </c>
      <c r="B11">
        <v>10</v>
      </c>
      <c r="C11" t="s">
        <v>318</v>
      </c>
      <c r="D11" s="12">
        <v>70</v>
      </c>
      <c r="E11" s="12">
        <v>100</v>
      </c>
      <c r="F11" s="12">
        <v>150</v>
      </c>
      <c r="G11">
        <v>98.5</v>
      </c>
      <c r="H11" s="12">
        <v>100.83</v>
      </c>
      <c r="P11" s="64" t="s">
        <v>10</v>
      </c>
      <c r="Q11" s="64">
        <v>0.29749999999999999</v>
      </c>
      <c r="R11" s="64">
        <v>0.96226652931768275</v>
      </c>
      <c r="S11" s="64">
        <v>0.95009134714197629</v>
      </c>
      <c r="T11" s="64">
        <v>0.8214285714285714</v>
      </c>
      <c r="U11" s="64">
        <v>4.8214285714285716E-2</v>
      </c>
      <c r="V11" s="64">
        <v>2.9910714285714284E-2</v>
      </c>
      <c r="W11" s="64">
        <v>0.74</v>
      </c>
      <c r="X11" s="64">
        <v>0.95434898161347215</v>
      </c>
      <c r="Y11" s="64">
        <v>4.1030701754385966E-2</v>
      </c>
      <c r="Z11" s="64">
        <v>0.95456896551724135</v>
      </c>
      <c r="AA11" s="64">
        <v>0.89150000000000018</v>
      </c>
      <c r="AB11" s="133">
        <f>AVERAGE($Q$11:$AA$11)</f>
        <v>0.60826000879757547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SUM($Q$24:$AA$24)</f>
        <v>3</v>
      </c>
      <c r="CX11" s="5">
        <v>4.0661157024793386</v>
      </c>
      <c r="CY11" s="5">
        <f>SUM($Q$38:$AA$38)</f>
        <v>-3</v>
      </c>
      <c r="CZ11">
        <v>2.8099173553719003</v>
      </c>
      <c r="DA11" s="5">
        <v>7.6047415416568204E-2</v>
      </c>
      <c r="DB11" s="5">
        <v>0.53582977895854356</v>
      </c>
      <c r="DC11" s="5">
        <v>0.44510681799846274</v>
      </c>
      <c r="DD11" s="5">
        <f t="shared" si="0"/>
        <v>0.19090909090909083</v>
      </c>
      <c r="DE11" s="5">
        <f t="shared" si="1"/>
        <v>0.2818181818181818</v>
      </c>
      <c r="DF11" s="5">
        <v>1.824817521140853E-4</v>
      </c>
      <c r="DG11" s="5">
        <v>2.2578530621691186</v>
      </c>
      <c r="DH11" s="5">
        <f t="shared" si="2"/>
        <v>3</v>
      </c>
      <c r="DI11" s="5">
        <f t="shared" si="3"/>
        <v>4</v>
      </c>
      <c r="DJ11" s="5">
        <v>7</v>
      </c>
      <c r="DK11" s="5">
        <f t="shared" si="4"/>
        <v>0.13636363636363635</v>
      </c>
      <c r="DL11" s="5">
        <f t="shared" si="5"/>
        <v>0.60826000879757547</v>
      </c>
      <c r="DM11" s="5">
        <f t="shared" si="6"/>
        <v>0.41126121787611475</v>
      </c>
      <c r="DO11" s="9" t="s">
        <v>46</v>
      </c>
      <c r="DP11" s="9">
        <v>-0.1342878648549061</v>
      </c>
      <c r="DQ11" s="9">
        <v>-0.38587757109391707</v>
      </c>
      <c r="DR11" s="9">
        <v>0.30616192103314965</v>
      </c>
      <c r="DS11" s="9">
        <v>0.42625396549854105</v>
      </c>
      <c r="DT11" s="9">
        <v>-0.17177510037355481</v>
      </c>
      <c r="DU11" s="9">
        <v>-0.48350118424075994</v>
      </c>
      <c r="DV11" s="9">
        <v>0.90172566585044589</v>
      </c>
      <c r="DW11" s="9">
        <v>-0.23451992068537617</v>
      </c>
      <c r="DX11" s="9">
        <v>1</v>
      </c>
      <c r="DY11" s="9">
        <v>0.65928940021282445</v>
      </c>
      <c r="DZ11" s="9">
        <v>9.0540327231442036E-2</v>
      </c>
      <c r="EA11" s="9">
        <v>0.81274899377749932</v>
      </c>
      <c r="EB11" s="9">
        <v>0.74025719388035893</v>
      </c>
      <c r="GK11">
        <v>17</v>
      </c>
      <c r="GR11" s="54" t="s">
        <v>10</v>
      </c>
      <c r="GS11" s="54">
        <v>0.39669421487603301</v>
      </c>
      <c r="GT11" s="54">
        <v>0.19834710743801651</v>
      </c>
      <c r="GU11" s="54">
        <v>0.16528925619834711</v>
      </c>
      <c r="GV11" s="54">
        <v>0.69421487603305776</v>
      </c>
      <c r="GW11" s="54">
        <v>0.33057851239669422</v>
      </c>
      <c r="GX11" s="54">
        <v>0.19834710743801651</v>
      </c>
      <c r="GY11" s="54">
        <v>-0.33057851239669422</v>
      </c>
      <c r="GZ11" s="54">
        <v>0.29752066115702475</v>
      </c>
      <c r="HA11" s="54">
        <v>-6.6115702479338831E-2</v>
      </c>
      <c r="HB11" s="54">
        <f>VARP(ICE_2012!$Q$38:$AA$38)</f>
        <v>0.92561983471074383</v>
      </c>
      <c r="HG11" t="s">
        <v>9</v>
      </c>
      <c r="HH11">
        <v>-1</v>
      </c>
      <c r="HI11">
        <v>-1</v>
      </c>
      <c r="HJ11">
        <v>1</v>
      </c>
      <c r="HK11">
        <v>1</v>
      </c>
      <c r="HL11">
        <v>-1</v>
      </c>
      <c r="HM11">
        <v>-1</v>
      </c>
      <c r="HN11">
        <v>1</v>
      </c>
      <c r="HO11">
        <v>1</v>
      </c>
      <c r="HP11">
        <v>1</v>
      </c>
      <c r="HQ11">
        <v>1</v>
      </c>
      <c r="HR11">
        <v>-1</v>
      </c>
      <c r="HS11">
        <f t="shared" si="7"/>
        <v>1</v>
      </c>
    </row>
    <row r="12" spans="1:227" ht="15.75" thickBot="1" x14ac:dyDescent="0.3">
      <c r="A12">
        <v>1</v>
      </c>
      <c r="B12">
        <v>11</v>
      </c>
      <c r="C12" t="s">
        <v>319</v>
      </c>
      <c r="D12" s="12">
        <v>70</v>
      </c>
      <c r="E12" s="12">
        <v>100</v>
      </c>
      <c r="F12" s="12">
        <v>150</v>
      </c>
      <c r="G12">
        <v>89.3</v>
      </c>
      <c r="H12" s="12">
        <v>88.7</v>
      </c>
      <c r="P12" s="133" t="s">
        <v>79</v>
      </c>
      <c r="Q12" s="133">
        <f>AVERAGE($Q$2:$Q$11)</f>
        <v>0.29943247189052558</v>
      </c>
      <c r="R12" s="133">
        <f>AVERAGE($R$2:$R$11)</f>
        <v>0.7090600741023374</v>
      </c>
      <c r="S12" s="133">
        <f>AVERAGE($S$2:$S$11)</f>
        <v>0.31302970333073016</v>
      </c>
      <c r="T12" s="133">
        <f>AVERAGE($T$2:$T$11)</f>
        <v>0.79380258674958581</v>
      </c>
      <c r="U12" s="133">
        <f>AVERAGE($U$2:$U$11)</f>
        <v>0.33058878444286161</v>
      </c>
      <c r="V12" s="133">
        <f>AVERAGE($V$2:$V$11)</f>
        <v>7.8257302261722311E-2</v>
      </c>
      <c r="W12" s="133">
        <f>AVERAGE($W$2:$W$11)</f>
        <v>0.40277139892071395</v>
      </c>
      <c r="X12" s="133">
        <f>AVERAGE($X$2:$X$11)</f>
        <v>0.7212610042963814</v>
      </c>
      <c r="Y12" s="133">
        <f>AVERAGE($Y$2:$Y$11)</f>
        <v>0.16370969182649137</v>
      </c>
      <c r="Z12" s="133">
        <f>AVERAGE($Z$2:$Z$11)</f>
        <v>0.55309036171337411</v>
      </c>
      <c r="AA12" s="133">
        <f>AVERAGE($AA$2:$AA$11)</f>
        <v>0.53843545808966875</v>
      </c>
      <c r="AB12" s="133"/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5.0771656726405177E-2</v>
      </c>
      <c r="DA12" s="5">
        <v>8.4119783917766602E-2</v>
      </c>
      <c r="DO12" s="9" t="s">
        <v>47</v>
      </c>
      <c r="DP12" s="9">
        <v>-0.37404553485124936</v>
      </c>
      <c r="DQ12" s="9">
        <v>-0.27446503072710654</v>
      </c>
      <c r="DR12" s="9">
        <v>0.29195948029219149</v>
      </c>
      <c r="DS12" s="9">
        <v>0.52697601790928206</v>
      </c>
      <c r="DT12" s="9">
        <v>0.27979068655483924</v>
      </c>
      <c r="DU12" s="9">
        <v>-0.81375911359165787</v>
      </c>
      <c r="DV12" s="9">
        <v>0.70080020682946176</v>
      </c>
      <c r="DW12" s="9">
        <v>0.57630357642627328</v>
      </c>
      <c r="DX12" s="9">
        <v>0.65928940021282445</v>
      </c>
      <c r="DY12" s="9">
        <v>1</v>
      </c>
      <c r="DZ12" s="9">
        <v>0.43132145169559744</v>
      </c>
      <c r="EA12" s="9">
        <v>0.14916510113623524</v>
      </c>
      <c r="EB12" s="9">
        <v>0.59340225102441302</v>
      </c>
      <c r="GK12">
        <v>12.999999999999996</v>
      </c>
      <c r="GR12" s="54" t="s">
        <v>200</v>
      </c>
      <c r="GS12" s="54">
        <f t="array" ref="GS12">SUM(GS$2:GS$11)</f>
        <v>2.7107438016528924</v>
      </c>
      <c r="GT12" s="54">
        <f t="array" ref="GT12">SUM(GT$2:GT$11)</f>
        <v>2.0826446280991733</v>
      </c>
      <c r="GU12" s="54">
        <f t="array" ref="GU12">SUM(GU$2:GU$11)</f>
        <v>1.553719008264463</v>
      </c>
      <c r="GV12" s="54">
        <f t="array" ref="GV12">SUM(GV$2:GV$11)</f>
        <v>2.7438016528925622</v>
      </c>
      <c r="GW12" s="54">
        <f t="array" ref="GW12">SUM(GW$2:GW$11)</f>
        <v>2.7438016528925617</v>
      </c>
      <c r="GX12" s="54">
        <f t="array" ref="GX12">SUM(GX$2:GX$11)</f>
        <v>0.62809917355371903</v>
      </c>
      <c r="GY12" s="54">
        <f t="array" ref="GY12">SUM(GY$2:GY$11)</f>
        <v>0.52892561983471087</v>
      </c>
      <c r="GZ12" s="54">
        <f t="array" ref="GZ12">SUM(GZ$2:GZ$11)</f>
        <v>1.1239669421487604</v>
      </c>
      <c r="HA12" s="54">
        <f t="array" ref="HA12">SUM(HA$2:HA$11)</f>
        <v>1.1239669421487604</v>
      </c>
      <c r="HB12" s="54">
        <f t="array" ref="HB12">SUM(HB$2:HB$11)</f>
        <v>2.8099173553719003</v>
      </c>
      <c r="HC12" s="54"/>
      <c r="HG12" t="s">
        <v>10</v>
      </c>
      <c r="HH12">
        <v>1</v>
      </c>
      <c r="HI12">
        <v>-1</v>
      </c>
      <c r="HJ12">
        <v>-1</v>
      </c>
      <c r="HK12">
        <v>1</v>
      </c>
      <c r="HL12">
        <v>-1</v>
      </c>
      <c r="HM12">
        <v>-1</v>
      </c>
      <c r="HN12">
        <v>1</v>
      </c>
      <c r="HO12">
        <v>-1</v>
      </c>
      <c r="HP12">
        <v>-1</v>
      </c>
      <c r="HQ12">
        <v>-1</v>
      </c>
      <c r="HR12">
        <v>1</v>
      </c>
      <c r="HS12">
        <f t="shared" si="7"/>
        <v>-3</v>
      </c>
    </row>
    <row r="13" spans="1:227" x14ac:dyDescent="0.25">
      <c r="A13">
        <v>2</v>
      </c>
      <c r="B13">
        <v>1</v>
      </c>
      <c r="C13" t="s">
        <v>311</v>
      </c>
      <c r="D13" s="12">
        <v>40</v>
      </c>
      <c r="E13" s="12">
        <v>45</v>
      </c>
      <c r="F13" s="12">
        <v>50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DO13" s="9" t="s">
        <v>48</v>
      </c>
      <c r="DP13" s="9">
        <v>-0.46690964539458818</v>
      </c>
      <c r="DQ13" s="9">
        <v>-0.25182905335533434</v>
      </c>
      <c r="DR13" s="9">
        <v>0.7012532807055456</v>
      </c>
      <c r="DS13" s="9">
        <v>0.30395277184003211</v>
      </c>
      <c r="DT13" s="9">
        <v>0.15617376188860618</v>
      </c>
      <c r="DU13" s="9">
        <v>-0.27746553444129746</v>
      </c>
      <c r="DV13" s="9">
        <v>8.7646713389068751E-2</v>
      </c>
      <c r="DW13" s="9">
        <v>0.45924271768273017</v>
      </c>
      <c r="DX13" s="9">
        <v>9.0540327231442036E-2</v>
      </c>
      <c r="DY13" s="9">
        <v>0.43132145169559744</v>
      </c>
      <c r="DZ13" s="9">
        <v>1</v>
      </c>
      <c r="EA13" s="9">
        <v>-0.24964230600964482</v>
      </c>
      <c r="EB13" s="9">
        <v>-0.10981458383081999</v>
      </c>
      <c r="GK13">
        <v>5.0000000000000036</v>
      </c>
      <c r="GS13">
        <v>2.7107438016528924</v>
      </c>
      <c r="GT13">
        <v>2.0826446280991733</v>
      </c>
      <c r="GU13">
        <v>1.553719008264463</v>
      </c>
      <c r="GV13">
        <v>2.7438016528925622</v>
      </c>
      <c r="GW13">
        <v>2.7438016528925617</v>
      </c>
      <c r="GX13">
        <v>0.62809917355371903</v>
      </c>
      <c r="GY13">
        <v>0.52892561983471087</v>
      </c>
      <c r="GZ13">
        <v>1.1239669421487604</v>
      </c>
      <c r="HA13">
        <v>1.1239669421487604</v>
      </c>
      <c r="HB13">
        <v>2.8099173553719003</v>
      </c>
      <c r="HG13" t="s">
        <v>79</v>
      </c>
      <c r="HH13">
        <f>AVERAGE($Q$29:$Q$38)</f>
        <v>0.4</v>
      </c>
      <c r="HI13">
        <f>AVERAGE($R$29:$R$38)</f>
        <v>-0.2</v>
      </c>
      <c r="HJ13">
        <f>AVERAGE($S$29:$S$38)</f>
        <v>-0.2</v>
      </c>
      <c r="HK13">
        <f>AVERAGE($T$29:$T$38)</f>
        <v>0</v>
      </c>
      <c r="HL13">
        <f>AVERAGE($U$29:$U$38)</f>
        <v>-0.6</v>
      </c>
      <c r="HM13">
        <f>AVERAGE($V$29:$V$38)</f>
        <v>-0.8</v>
      </c>
      <c r="HN13">
        <f>AVERAGE($W$29:$W$38)</f>
        <v>0.6</v>
      </c>
      <c r="HO13">
        <f>AVERAGE($X$29:$X$38)</f>
        <v>-0.2</v>
      </c>
      <c r="HP13">
        <f>AVERAGE($Y$29:$Y$38)</f>
        <v>-0.2</v>
      </c>
      <c r="HQ13">
        <f>AVERAGE($Z$29:$Z$38)</f>
        <v>0.4</v>
      </c>
      <c r="HR13">
        <f>AVERAGE($AA$29:$AA$38)</f>
        <v>0.4</v>
      </c>
    </row>
    <row r="14" spans="1:227" x14ac:dyDescent="0.25">
      <c r="A14">
        <v>2</v>
      </c>
      <c r="B14">
        <v>2</v>
      </c>
      <c r="C14" t="s">
        <v>312</v>
      </c>
      <c r="D14" s="12">
        <v>200</v>
      </c>
      <c r="E14" s="12">
        <v>300</v>
      </c>
      <c r="F14" s="12">
        <v>500</v>
      </c>
      <c r="P14" t="s">
        <v>132</v>
      </c>
      <c r="Q14" t="s">
        <v>81</v>
      </c>
      <c r="R14" t="s">
        <v>82</v>
      </c>
      <c r="S14" t="s">
        <v>83</v>
      </c>
      <c r="T14" t="s">
        <v>84</v>
      </c>
      <c r="U14" t="s">
        <v>85</v>
      </c>
      <c r="V14" t="s">
        <v>86</v>
      </c>
      <c r="W14" t="s">
        <v>87</v>
      </c>
      <c r="X14" t="s">
        <v>88</v>
      </c>
      <c r="Y14" t="s">
        <v>89</v>
      </c>
      <c r="Z14" t="s">
        <v>90</v>
      </c>
      <c r="AA14" t="s">
        <v>91</v>
      </c>
      <c r="AB14" t="s">
        <v>80</v>
      </c>
      <c r="AC14" t="s">
        <v>310</v>
      </c>
      <c r="AE14" t="s">
        <v>42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0.36899423939366188</v>
      </c>
      <c r="DD14" s="5">
        <f>($CV$4*CZ2+CY2*$CV$8/$CV$4-$CV$4)</f>
        <v>17</v>
      </c>
      <c r="DO14" s="9" t="s">
        <v>221</v>
      </c>
      <c r="DP14" s="9">
        <v>0.16983692124729102</v>
      </c>
      <c r="DQ14" s="9">
        <v>-0.26467649333805365</v>
      </c>
      <c r="DR14" s="9">
        <v>0.21466237576740621</v>
      </c>
      <c r="DS14" s="9">
        <v>0.11931249696934838</v>
      </c>
      <c r="DT14" s="9">
        <v>-0.3565406130192042</v>
      </c>
      <c r="DU14" s="9">
        <v>-0.12269373039506511</v>
      </c>
      <c r="DV14" s="9">
        <v>0.64579841543128702</v>
      </c>
      <c r="DW14" s="9">
        <v>-0.69053040736463223</v>
      </c>
      <c r="DX14" s="9">
        <v>0.81274899377749932</v>
      </c>
      <c r="DY14" s="9">
        <v>0.14916510113623524</v>
      </c>
      <c r="DZ14" s="9">
        <v>-0.24964230600964482</v>
      </c>
      <c r="EA14" s="9">
        <v>1</v>
      </c>
      <c r="EB14" s="9">
        <v>0.63075399742545935</v>
      </c>
      <c r="GK14">
        <v>21</v>
      </c>
      <c r="GS14">
        <v>17</v>
      </c>
      <c r="GT14">
        <v>12.999999999999996</v>
      </c>
      <c r="GU14">
        <v>5.0000000000000036</v>
      </c>
      <c r="GV14">
        <v>21</v>
      </c>
      <c r="GW14">
        <v>20.999999999999996</v>
      </c>
      <c r="GX14">
        <v>-3</v>
      </c>
      <c r="GY14">
        <v>-6.9999999999999991</v>
      </c>
      <c r="GZ14">
        <v>1</v>
      </c>
      <c r="HA14">
        <v>1</v>
      </c>
      <c r="HB14">
        <v>20.999999999999993</v>
      </c>
    </row>
    <row r="15" spans="1:227" ht="15.75" thickBot="1" x14ac:dyDescent="0.3">
      <c r="A15">
        <v>2</v>
      </c>
      <c r="B15">
        <v>3</v>
      </c>
      <c r="C15" t="s">
        <v>313</v>
      </c>
      <c r="D15" s="12">
        <v>500</v>
      </c>
      <c r="E15" s="12">
        <v>1000</v>
      </c>
      <c r="F15" s="12">
        <v>1500</v>
      </c>
      <c r="P15" t="s">
        <v>1</v>
      </c>
      <c r="Q15">
        <v>1</v>
      </c>
      <c r="R15">
        <v>-1</v>
      </c>
      <c r="S15">
        <v>-1</v>
      </c>
      <c r="T15">
        <v>1</v>
      </c>
      <c r="U15">
        <v>1</v>
      </c>
      <c r="V15">
        <v>-1</v>
      </c>
      <c r="W15">
        <v>-1</v>
      </c>
      <c r="X15">
        <v>1</v>
      </c>
      <c r="Y15">
        <v>-1</v>
      </c>
      <c r="Z15">
        <v>1</v>
      </c>
      <c r="AA15">
        <v>-1</v>
      </c>
      <c r="AB15">
        <f>AVERAGE($Q$15:$AA$15)</f>
        <v>-9.0909090909090912E-2</v>
      </c>
      <c r="AC15" t="s">
        <v>52</v>
      </c>
      <c r="AD15">
        <f>VARP($Q$25:$AA$25)</f>
        <v>0.38809917355371903</v>
      </c>
      <c r="AE15">
        <v>0.39133333333333337</v>
      </c>
      <c r="AX15" s="9"/>
      <c r="CV15" s="86" t="s">
        <v>212</v>
      </c>
      <c r="DD15" s="5">
        <f t="shared" ref="DD15:DD23" si="8">($CV$4*CZ3+CY3*$CV$8/$CV$4-$CV$4)</f>
        <v>12.999999999999996</v>
      </c>
      <c r="DO15" s="51" t="s">
        <v>49</v>
      </c>
      <c r="DP15" s="51">
        <v>-0.10402136840712795</v>
      </c>
      <c r="DQ15" s="51">
        <v>-0.32207373895884872</v>
      </c>
      <c r="DR15" s="51">
        <v>0.30711680765299437</v>
      </c>
      <c r="DS15" s="51">
        <v>0.24426232322446051</v>
      </c>
      <c r="DT15" s="51">
        <v>2.108213076765536E-2</v>
      </c>
      <c r="DU15" s="51">
        <v>-0.66543645002775476</v>
      </c>
      <c r="DV15" s="51">
        <v>0.64683768399361863</v>
      </c>
      <c r="DW15" s="51">
        <v>-3.7387902921865425E-2</v>
      </c>
      <c r="DX15" s="51">
        <v>0.74025719388035893</v>
      </c>
      <c r="DY15" s="51">
        <v>0.59340225102441302</v>
      </c>
      <c r="DZ15" s="51">
        <v>-0.10981458383081999</v>
      </c>
      <c r="EA15" s="51">
        <v>0.63075399742545935</v>
      </c>
      <c r="EB15" s="51">
        <v>1</v>
      </c>
      <c r="GK15">
        <v>20.999999999999996</v>
      </c>
    </row>
    <row r="16" spans="1:227" x14ac:dyDescent="0.25">
      <c r="A16">
        <v>2</v>
      </c>
      <c r="B16">
        <v>4</v>
      </c>
      <c r="C16" t="s">
        <v>314</v>
      </c>
      <c r="D16" s="12">
        <v>0.5</v>
      </c>
      <c r="E16" s="12">
        <v>1</v>
      </c>
      <c r="F16" s="12">
        <v>1.5</v>
      </c>
      <c r="P16" t="s">
        <v>2</v>
      </c>
      <c r="Q16">
        <v>-1</v>
      </c>
      <c r="R16">
        <v>1</v>
      </c>
      <c r="S16">
        <v>-1</v>
      </c>
      <c r="T16">
        <v>1</v>
      </c>
      <c r="U16">
        <v>-1</v>
      </c>
      <c r="V16">
        <v>-1</v>
      </c>
      <c r="W16">
        <v>-1</v>
      </c>
      <c r="X16">
        <v>-1</v>
      </c>
      <c r="Y16">
        <v>-1</v>
      </c>
      <c r="Z16">
        <v>1</v>
      </c>
      <c r="AA16">
        <v>-1</v>
      </c>
      <c r="AB16">
        <f>AVERAGE($Q$16:$AA$16)</f>
        <v>-0.45454545454545453</v>
      </c>
      <c r="AC16" t="s">
        <v>54</v>
      </c>
      <c r="AD16">
        <f>VARP($AB$15:$AB$24)</f>
        <v>5.2892561983471059E-2</v>
      </c>
      <c r="AE16">
        <v>5.3333333333333316E-2</v>
      </c>
      <c r="AX16" s="9"/>
      <c r="CV16" s="86">
        <f>AVERAGE(DD:DD)</f>
        <v>4.540909090909091</v>
      </c>
      <c r="DD16" s="5">
        <f t="shared" si="8"/>
        <v>5.0000000000000036</v>
      </c>
      <c r="GK16">
        <v>-3</v>
      </c>
      <c r="GS16">
        <f>GS12*11+(5/11)*(-4)-11</f>
        <v>17</v>
      </c>
      <c r="HG16" s="1"/>
      <c r="HH16" s="1" t="s">
        <v>1</v>
      </c>
      <c r="HI16" s="1" t="s">
        <v>2</v>
      </c>
      <c r="HJ16" s="1" t="s">
        <v>3</v>
      </c>
      <c r="HK16" s="1" t="s">
        <v>4</v>
      </c>
      <c r="HL16" s="1" t="s">
        <v>5</v>
      </c>
      <c r="HM16" s="1" t="s">
        <v>6</v>
      </c>
      <c r="HN16" s="1" t="s">
        <v>7</v>
      </c>
      <c r="HO16" s="1" t="s">
        <v>8</v>
      </c>
      <c r="HP16" s="1" t="s">
        <v>9</v>
      </c>
      <c r="HQ16" s="1" t="s">
        <v>10</v>
      </c>
    </row>
    <row r="17" spans="1:225" x14ac:dyDescent="0.25">
      <c r="A17">
        <v>2</v>
      </c>
      <c r="B17">
        <v>5</v>
      </c>
      <c r="C17" t="s">
        <v>315</v>
      </c>
      <c r="D17" s="12">
        <v>100</v>
      </c>
      <c r="E17" s="12">
        <v>200</v>
      </c>
      <c r="F17" s="12">
        <v>400</v>
      </c>
      <c r="P17" t="s">
        <v>3</v>
      </c>
      <c r="Q17">
        <v>-1</v>
      </c>
      <c r="R17">
        <v>-1</v>
      </c>
      <c r="S17">
        <v>-1</v>
      </c>
      <c r="T17">
        <v>1</v>
      </c>
      <c r="U17">
        <v>-1</v>
      </c>
      <c r="V17">
        <v>-1</v>
      </c>
      <c r="W17">
        <v>1</v>
      </c>
      <c r="X17">
        <v>1</v>
      </c>
      <c r="Y17">
        <v>-1</v>
      </c>
      <c r="Z17">
        <v>1</v>
      </c>
      <c r="AA17">
        <v>1</v>
      </c>
      <c r="AB17">
        <f>AVERAGE($Q$17:$AA$17)</f>
        <v>-9.0909090909090912E-2</v>
      </c>
      <c r="AC17" t="s">
        <v>57</v>
      </c>
      <c r="AD17">
        <f>VARP($Q$15:$AA$24)</f>
        <v>0.99173553719008267</v>
      </c>
      <c r="AX17" s="9"/>
      <c r="CV17" s="86" t="s">
        <v>213</v>
      </c>
      <c r="DD17" s="5">
        <f t="shared" si="8"/>
        <v>21</v>
      </c>
      <c r="GK17">
        <v>-6.9999999999999991</v>
      </c>
      <c r="HG17" t="s">
        <v>1</v>
      </c>
      <c r="HH17">
        <f>VARP(ICE_2012!$Q$29:$AA$29)</f>
        <v>0.79338842975206614</v>
      </c>
      <c r="HI17">
        <v>0.39669421487603301</v>
      </c>
      <c r="HJ17">
        <v>-3.3057851239669395E-2</v>
      </c>
      <c r="HK17">
        <v>0.2975206611570248</v>
      </c>
      <c r="HL17">
        <v>0.2975206611570248</v>
      </c>
      <c r="HM17">
        <v>3.3057851239669395E-2</v>
      </c>
      <c r="HN17">
        <v>6.6115702479338845E-2</v>
      </c>
      <c r="HO17">
        <v>0.23140495867768598</v>
      </c>
      <c r="HP17">
        <v>0.23140495867768598</v>
      </c>
      <c r="HQ17">
        <v>0.39669421487603301</v>
      </c>
    </row>
    <row r="18" spans="1:225" x14ac:dyDescent="0.25">
      <c r="A18">
        <v>2</v>
      </c>
      <c r="B18">
        <v>6</v>
      </c>
      <c r="C18" t="s">
        <v>316</v>
      </c>
      <c r="D18" s="12">
        <v>0</v>
      </c>
      <c r="E18" s="12">
        <v>0.3</v>
      </c>
      <c r="F18" s="12">
        <v>0.5</v>
      </c>
      <c r="P18" t="s">
        <v>4</v>
      </c>
      <c r="Q18">
        <v>1</v>
      </c>
      <c r="R18">
        <v>1</v>
      </c>
      <c r="S18">
        <v>1</v>
      </c>
      <c r="T18">
        <v>1</v>
      </c>
      <c r="U18">
        <v>1</v>
      </c>
      <c r="V18">
        <v>-1</v>
      </c>
      <c r="W18">
        <v>-1</v>
      </c>
      <c r="X18">
        <v>1</v>
      </c>
      <c r="Y18">
        <v>-1</v>
      </c>
      <c r="Z18">
        <v>1</v>
      </c>
      <c r="AA18">
        <v>-1</v>
      </c>
      <c r="AB18">
        <f>AVERAGE($Q$18:$AA$18)</f>
        <v>0.27272727272727271</v>
      </c>
      <c r="AC18" t="s">
        <v>76</v>
      </c>
      <c r="AD18">
        <f>AVERAGE($Q$15:$AA$24)</f>
        <v>-9.0909090909090912E-2</v>
      </c>
      <c r="AX18" s="9"/>
      <c r="CV18" s="86">
        <f>AVERAGE(DE:DE)</f>
        <v>0.29636363636363633</v>
      </c>
      <c r="DD18" s="5">
        <f t="shared" si="8"/>
        <v>20.999999999999996</v>
      </c>
      <c r="GK18">
        <v>1</v>
      </c>
      <c r="HG18" t="s">
        <v>2</v>
      </c>
      <c r="HH18">
        <v>0.39669421487603301</v>
      </c>
      <c r="HI18">
        <f>VARP(ICE_2012!$Q$30:$AA$30)</f>
        <v>0.92561983471074383</v>
      </c>
      <c r="HJ18">
        <v>0.16528925619834711</v>
      </c>
      <c r="HK18">
        <v>0.33057851239669422</v>
      </c>
      <c r="HL18">
        <v>0.33057851239669422</v>
      </c>
      <c r="HM18">
        <v>0.19834710743801651</v>
      </c>
      <c r="HN18">
        <v>3.3057851239669415E-2</v>
      </c>
      <c r="HO18">
        <v>-6.6115702479338831E-2</v>
      </c>
      <c r="HP18">
        <v>-0.42975206611570244</v>
      </c>
      <c r="HQ18">
        <v>0.19834710743801651</v>
      </c>
    </row>
    <row r="19" spans="1:225" x14ac:dyDescent="0.25">
      <c r="A19">
        <v>2</v>
      </c>
      <c r="B19">
        <v>7</v>
      </c>
      <c r="C19" t="s">
        <v>317</v>
      </c>
      <c r="D19" s="12">
        <v>5</v>
      </c>
      <c r="E19" s="12">
        <v>20</v>
      </c>
      <c r="F19" s="12">
        <v>50</v>
      </c>
      <c r="P19" t="s">
        <v>5</v>
      </c>
      <c r="Q19">
        <v>-1</v>
      </c>
      <c r="R19">
        <v>1</v>
      </c>
      <c r="S19">
        <v>-1</v>
      </c>
      <c r="T19">
        <v>-1</v>
      </c>
      <c r="U19">
        <v>-1</v>
      </c>
      <c r="V19">
        <v>-1</v>
      </c>
      <c r="W19">
        <v>1</v>
      </c>
      <c r="X19">
        <v>1</v>
      </c>
      <c r="Y19">
        <v>-1</v>
      </c>
      <c r="Z19">
        <v>1</v>
      </c>
      <c r="AA19">
        <v>-1</v>
      </c>
      <c r="AB19">
        <f>AVERAGE($Q$19:$AA$19)</f>
        <v>-0.27272727272727271</v>
      </c>
      <c r="AC19" t="s">
        <v>216</v>
      </c>
      <c r="AD19">
        <f>AD18*110</f>
        <v>-10</v>
      </c>
      <c r="AX19" s="9"/>
      <c r="CV19" s="86" t="s">
        <v>370</v>
      </c>
      <c r="DD19" s="5">
        <f t="shared" si="8"/>
        <v>-3</v>
      </c>
      <c r="GK19">
        <v>1</v>
      </c>
      <c r="HG19" t="s">
        <v>3</v>
      </c>
      <c r="HH19">
        <v>-3.3057851239669395E-2</v>
      </c>
      <c r="HI19">
        <v>0.16528925619834711</v>
      </c>
      <c r="HJ19">
        <f>VARP(ICE_2012!$Q$31:$AA$31)</f>
        <v>0.92561983471074383</v>
      </c>
      <c r="HK19">
        <v>0.39669421487603301</v>
      </c>
      <c r="HL19">
        <v>0.39669421487603301</v>
      </c>
      <c r="HM19">
        <v>-0.19834710743801651</v>
      </c>
      <c r="HN19">
        <v>-3.3057851239669395E-2</v>
      </c>
      <c r="HO19">
        <v>-0.29752066115702475</v>
      </c>
      <c r="HP19">
        <v>6.6115702479338831E-2</v>
      </c>
      <c r="HQ19">
        <v>0.16528925619834711</v>
      </c>
    </row>
    <row r="20" spans="1:225" x14ac:dyDescent="0.25">
      <c r="A20">
        <v>2</v>
      </c>
      <c r="B20">
        <v>8</v>
      </c>
      <c r="C20" t="s">
        <v>232</v>
      </c>
      <c r="D20" s="12">
        <v>500</v>
      </c>
      <c r="E20" s="12">
        <v>1000</v>
      </c>
      <c r="F20" s="12">
        <v>2000</v>
      </c>
      <c r="P20" t="s">
        <v>6</v>
      </c>
      <c r="Q20">
        <v>1</v>
      </c>
      <c r="R20">
        <v>1</v>
      </c>
      <c r="S20">
        <v>-1</v>
      </c>
      <c r="T20">
        <v>1</v>
      </c>
      <c r="U20">
        <v>-1</v>
      </c>
      <c r="V20">
        <v>-1</v>
      </c>
      <c r="W20">
        <v>1</v>
      </c>
      <c r="X20">
        <v>1</v>
      </c>
      <c r="Y20">
        <v>-1</v>
      </c>
      <c r="Z20">
        <v>1</v>
      </c>
      <c r="AA20">
        <v>-1</v>
      </c>
      <c r="AB20">
        <f>AVERAGE($Q$20:$AA$20)</f>
        <v>9.0909090909090912E-2</v>
      </c>
      <c r="AC20" t="s">
        <v>220</v>
      </c>
      <c r="AD20">
        <f>(AD18+1)/2</f>
        <v>0.45454545454545453</v>
      </c>
      <c r="AX20" s="9"/>
      <c r="CV20" s="86">
        <v>1.3223140495867778E-3</v>
      </c>
      <c r="DD20" s="5">
        <f t="shared" si="8"/>
        <v>-6.9999999999999991</v>
      </c>
      <c r="GK20">
        <v>20.999999999999993</v>
      </c>
      <c r="HG20" t="s">
        <v>4</v>
      </c>
      <c r="HH20">
        <v>0.2975206611570248</v>
      </c>
      <c r="HI20">
        <v>0.33057851239669422</v>
      </c>
      <c r="HJ20">
        <v>0.39669421487603301</v>
      </c>
      <c r="HK20">
        <f>VARP(ICE_2012!$Q$32:$AA$32)</f>
        <v>0.79338842975206614</v>
      </c>
      <c r="HL20">
        <v>0.42975206611570244</v>
      </c>
      <c r="HM20">
        <v>-3.3057851239669395E-2</v>
      </c>
      <c r="HN20">
        <v>-6.6115702479338817E-2</v>
      </c>
      <c r="HO20">
        <v>0.13223140495867766</v>
      </c>
      <c r="HP20">
        <v>-0.2314049586776859</v>
      </c>
      <c r="HQ20">
        <v>0.69421487603305776</v>
      </c>
    </row>
    <row r="21" spans="1:225" x14ac:dyDescent="0.25">
      <c r="A21">
        <v>2</v>
      </c>
      <c r="B21">
        <v>9</v>
      </c>
      <c r="C21" t="s">
        <v>233</v>
      </c>
      <c r="D21" s="12">
        <v>-2.5</v>
      </c>
      <c r="E21" s="12">
        <v>-1.5</v>
      </c>
      <c r="F21" s="12">
        <v>-0.5</v>
      </c>
      <c r="P21" t="s">
        <v>7</v>
      </c>
      <c r="Q21">
        <v>-1</v>
      </c>
      <c r="R21">
        <v>1</v>
      </c>
      <c r="S21">
        <v>-1</v>
      </c>
      <c r="T21">
        <v>1</v>
      </c>
      <c r="U21">
        <v>1</v>
      </c>
      <c r="V21">
        <v>-1</v>
      </c>
      <c r="W21">
        <v>-1</v>
      </c>
      <c r="X21">
        <v>-1</v>
      </c>
      <c r="Y21">
        <v>-1</v>
      </c>
      <c r="Z21">
        <v>1</v>
      </c>
      <c r="AA21">
        <v>-1</v>
      </c>
      <c r="AB21">
        <f>AVERAGE($Q$21:$AA$21)</f>
        <v>-0.27272727272727271</v>
      </c>
      <c r="AC21" t="s">
        <v>373</v>
      </c>
      <c r="AD21">
        <f>(AD20-(1-AD20))^2</f>
        <v>8.2644628099173504E-3</v>
      </c>
      <c r="AX21" s="9"/>
      <c r="CV21" s="86" t="s">
        <v>371</v>
      </c>
      <c r="DD21" s="5">
        <f t="shared" si="8"/>
        <v>1</v>
      </c>
      <c r="HG21" t="s">
        <v>5</v>
      </c>
      <c r="HH21">
        <v>0.2975206611570248</v>
      </c>
      <c r="HI21">
        <v>0.33057851239669422</v>
      </c>
      <c r="HJ21">
        <v>0.39669421487603301</v>
      </c>
      <c r="HK21">
        <v>0.42975206611570244</v>
      </c>
      <c r="HL21">
        <f>VARP(ICE_2012!$Q$33:$AA$33)</f>
        <v>0.79338842975206614</v>
      </c>
      <c r="HM21">
        <v>-3.3057851239669395E-2</v>
      </c>
      <c r="HN21">
        <v>0.2975206611570248</v>
      </c>
      <c r="HO21">
        <v>-0.2314049586776859</v>
      </c>
      <c r="HP21">
        <v>0.13223140495867766</v>
      </c>
      <c r="HQ21">
        <v>0.33057851239669422</v>
      </c>
    </row>
    <row r="22" spans="1:225" x14ac:dyDescent="0.25">
      <c r="A22">
        <v>2</v>
      </c>
      <c r="B22">
        <v>10</v>
      </c>
      <c r="C22" t="s">
        <v>318</v>
      </c>
      <c r="D22" s="12">
        <v>75</v>
      </c>
      <c r="E22" s="12">
        <v>100</v>
      </c>
      <c r="F22" s="12">
        <v>125</v>
      </c>
      <c r="P22" t="s">
        <v>8</v>
      </c>
      <c r="Q22">
        <v>1</v>
      </c>
      <c r="R22">
        <v>1</v>
      </c>
      <c r="S22">
        <v>-1</v>
      </c>
      <c r="T22">
        <v>1</v>
      </c>
      <c r="U22">
        <v>-1</v>
      </c>
      <c r="V22">
        <v>-1</v>
      </c>
      <c r="W22">
        <v>-1</v>
      </c>
      <c r="X22">
        <v>1</v>
      </c>
      <c r="Y22">
        <v>-1</v>
      </c>
      <c r="Z22">
        <v>-1</v>
      </c>
      <c r="AA22">
        <v>1</v>
      </c>
      <c r="AB22">
        <f>AVERAGE($Q$22:$AA$22)</f>
        <v>-9.0909090909090912E-2</v>
      </c>
      <c r="AX22" s="9"/>
      <c r="CV22" s="86">
        <v>8.2644628099173504E-3</v>
      </c>
      <c r="DD22" s="5">
        <f t="shared" si="8"/>
        <v>1</v>
      </c>
      <c r="HG22" t="s">
        <v>6</v>
      </c>
      <c r="HH22">
        <v>3.3057851239669395E-2</v>
      </c>
      <c r="HI22">
        <v>0.19834710743801651</v>
      </c>
      <c r="HJ22">
        <v>-0.19834710743801651</v>
      </c>
      <c r="HK22">
        <v>-3.3057851239669395E-2</v>
      </c>
      <c r="HL22">
        <v>-3.3057851239669395E-2</v>
      </c>
      <c r="HM22">
        <f>VARP(ICE_2012!$Q$34:$AA$34)</f>
        <v>0.92561983471074383</v>
      </c>
      <c r="HN22">
        <v>-0.33057851239669422</v>
      </c>
      <c r="HO22">
        <v>-6.6115702479338859E-2</v>
      </c>
      <c r="HP22">
        <v>-6.6115702479338859E-2</v>
      </c>
      <c r="HQ22">
        <v>0.19834710743801651</v>
      </c>
    </row>
    <row r="23" spans="1:225" x14ac:dyDescent="0.25">
      <c r="A23">
        <v>2</v>
      </c>
      <c r="B23">
        <v>11</v>
      </c>
      <c r="C23" t="s">
        <v>319</v>
      </c>
      <c r="D23" s="12">
        <v>75</v>
      </c>
      <c r="E23" s="12">
        <v>100</v>
      </c>
      <c r="F23" s="12">
        <v>125</v>
      </c>
      <c r="P23" t="s">
        <v>9</v>
      </c>
      <c r="Q23">
        <v>-1</v>
      </c>
      <c r="R23">
        <v>1</v>
      </c>
      <c r="S23">
        <v>-1</v>
      </c>
      <c r="T23">
        <v>1</v>
      </c>
      <c r="U23">
        <v>-1</v>
      </c>
      <c r="V23">
        <v>-1</v>
      </c>
      <c r="W23">
        <v>-1</v>
      </c>
      <c r="X23">
        <v>1</v>
      </c>
      <c r="Y23">
        <v>-1</v>
      </c>
      <c r="Z23">
        <v>-1</v>
      </c>
      <c r="AA23">
        <v>1</v>
      </c>
      <c r="AB23">
        <f>AVERAGE($Q$23:$AA$23)</f>
        <v>-0.27272727272727271</v>
      </c>
      <c r="AX23" s="9"/>
      <c r="CV23" s="86" t="s">
        <v>218</v>
      </c>
      <c r="DD23" s="5">
        <f t="shared" si="8"/>
        <v>20.999999999999993</v>
      </c>
      <c r="HG23" t="s">
        <v>7</v>
      </c>
      <c r="HH23">
        <v>6.6115702479338845E-2</v>
      </c>
      <c r="HI23">
        <v>3.3057851239669415E-2</v>
      </c>
      <c r="HJ23">
        <v>-3.3057851239669395E-2</v>
      </c>
      <c r="HK23">
        <v>-6.6115702479338817E-2</v>
      </c>
      <c r="HL23">
        <v>0.2975206611570248</v>
      </c>
      <c r="HM23">
        <v>-0.33057851239669422</v>
      </c>
      <c r="HN23">
        <f>VARP(ICE_2012!$Q$35:$AA$35)</f>
        <v>0.79338842975206614</v>
      </c>
      <c r="HO23">
        <v>-0.13223140495867769</v>
      </c>
      <c r="HP23">
        <v>0.23140495867768596</v>
      </c>
      <c r="HQ23">
        <v>-0.33057851239669422</v>
      </c>
    </row>
    <row r="24" spans="1:225" x14ac:dyDescent="0.25">
      <c r="A24">
        <v>3</v>
      </c>
      <c r="B24">
        <v>1</v>
      </c>
      <c r="C24" t="s">
        <v>311</v>
      </c>
      <c r="D24" s="12">
        <v>30</v>
      </c>
      <c r="E24" s="12">
        <v>100</v>
      </c>
      <c r="F24" s="12">
        <v>200</v>
      </c>
      <c r="P24" t="s">
        <v>10</v>
      </c>
      <c r="Q24">
        <v>-1</v>
      </c>
      <c r="R24">
        <v>1</v>
      </c>
      <c r="S24">
        <v>1</v>
      </c>
      <c r="T24">
        <v>1</v>
      </c>
      <c r="U24">
        <v>-1</v>
      </c>
      <c r="V24">
        <v>-1</v>
      </c>
      <c r="W24">
        <v>1</v>
      </c>
      <c r="X24">
        <v>1</v>
      </c>
      <c r="Y24">
        <v>-1</v>
      </c>
      <c r="Z24">
        <v>1</v>
      </c>
      <c r="AA24">
        <v>1</v>
      </c>
      <c r="AB24">
        <f>AVERAGE($Q$24:$AA$24)</f>
        <v>0.27272727272727271</v>
      </c>
      <c r="AX24" s="9"/>
      <c r="CV24" s="86">
        <f>AVERAGE(DB:DB)</f>
        <v>1.0268614084204131</v>
      </c>
      <c r="HG24" t="s">
        <v>8</v>
      </c>
      <c r="HH24">
        <v>0.23140495867768598</v>
      </c>
      <c r="HI24">
        <v>-6.6115702479338831E-2</v>
      </c>
      <c r="HJ24">
        <v>-0.29752066115702475</v>
      </c>
      <c r="HK24">
        <v>0.13223140495867766</v>
      </c>
      <c r="HL24">
        <v>-0.2314049586776859</v>
      </c>
      <c r="HM24">
        <v>-6.6115702479338859E-2</v>
      </c>
      <c r="HN24">
        <v>-0.13223140495867769</v>
      </c>
      <c r="HO24">
        <f>VARP(ICE_2012!$Q$36:$AA$36)</f>
        <v>0.99173553719008267</v>
      </c>
      <c r="HP24">
        <v>0.26446280991735532</v>
      </c>
      <c r="HQ24">
        <v>0.29752066115702475</v>
      </c>
    </row>
    <row r="25" spans="1:225" x14ac:dyDescent="0.25">
      <c r="A25">
        <v>3</v>
      </c>
      <c r="B25">
        <v>2</v>
      </c>
      <c r="C25" t="s">
        <v>312</v>
      </c>
      <c r="D25" s="12">
        <v>350</v>
      </c>
      <c r="E25" s="12">
        <v>500</v>
      </c>
      <c r="F25" s="12">
        <v>600</v>
      </c>
      <c r="P25" t="s">
        <v>79</v>
      </c>
      <c r="Q25">
        <f>AVERAGE($Q$15:$Q$24)</f>
        <v>-0.2</v>
      </c>
      <c r="R25">
        <f>AVERAGE($R$15:$R$24)</f>
        <v>0.6</v>
      </c>
      <c r="S25">
        <f>AVERAGE($S$15:$S$24)</f>
        <v>-0.6</v>
      </c>
      <c r="T25">
        <f>AVERAGE($T$15:$T$24)</f>
        <v>0.8</v>
      </c>
      <c r="U25">
        <f>AVERAGE($U$15:$U$24)</f>
        <v>-0.4</v>
      </c>
      <c r="V25">
        <f>AVERAGE($V$15:$V$24)</f>
        <v>-1</v>
      </c>
      <c r="W25">
        <f>AVERAGE($W$15:$W$24)</f>
        <v>-0.2</v>
      </c>
      <c r="X25">
        <f>AVERAGE($X$15:$X$24)</f>
        <v>0.6</v>
      </c>
      <c r="Y25">
        <f>AVERAGE($Y$15:$Y$24)</f>
        <v>-1</v>
      </c>
      <c r="Z25">
        <f>AVERAGE($Z$15:$Z$24)</f>
        <v>0.6</v>
      </c>
      <c r="AA25">
        <f>AVERAGE($AA$15:$AA$24)</f>
        <v>-0.2</v>
      </c>
      <c r="AB25">
        <f>AVERAGE($AB$15:$AB$24)</f>
        <v>-9.0909090909090898E-2</v>
      </c>
      <c r="HG25" t="s">
        <v>9</v>
      </c>
      <c r="HH25">
        <v>0.23140495867768598</v>
      </c>
      <c r="HI25">
        <v>-0.42975206611570244</v>
      </c>
      <c r="HJ25">
        <v>6.6115702479338831E-2</v>
      </c>
      <c r="HK25">
        <v>-0.2314049586776859</v>
      </c>
      <c r="HL25">
        <v>0.13223140495867766</v>
      </c>
      <c r="HM25">
        <v>-6.6115702479338859E-2</v>
      </c>
      <c r="HN25">
        <v>0.23140495867768596</v>
      </c>
      <c r="HO25">
        <v>0.26446280991735532</v>
      </c>
      <c r="HP25">
        <f>VARP(ICE_2012!$Q$37:$AA$37)</f>
        <v>0.99173553719008267</v>
      </c>
      <c r="HQ25">
        <v>-6.6115702479338831E-2</v>
      </c>
    </row>
    <row r="26" spans="1:225" ht="15.75" thickBot="1" x14ac:dyDescent="0.3">
      <c r="A26">
        <v>3</v>
      </c>
      <c r="B26">
        <v>3</v>
      </c>
      <c r="C26" t="s">
        <v>313</v>
      </c>
      <c r="D26" s="12">
        <v>2000</v>
      </c>
      <c r="E26" s="12">
        <v>5000</v>
      </c>
      <c r="F26" s="12">
        <v>20000</v>
      </c>
      <c r="HG26" s="54" t="s">
        <v>10</v>
      </c>
      <c r="HH26" s="54">
        <v>0.39669421487603301</v>
      </c>
      <c r="HI26" s="54">
        <v>0.19834710743801651</v>
      </c>
      <c r="HJ26" s="54">
        <v>0.16528925619834711</v>
      </c>
      <c r="HK26" s="54">
        <v>0.69421487603305776</v>
      </c>
      <c r="HL26" s="54">
        <v>0.33057851239669422</v>
      </c>
      <c r="HM26" s="54">
        <v>0.19834710743801651</v>
      </c>
      <c r="HN26" s="54">
        <v>-0.33057851239669422</v>
      </c>
      <c r="HO26" s="54">
        <v>0.29752066115702475</v>
      </c>
      <c r="HP26" s="54">
        <v>-6.6115702479338831E-2</v>
      </c>
      <c r="HQ26" s="54">
        <f>VARP(ICE_2012!$Q$38:$AA$38)</f>
        <v>0.92561983471074383</v>
      </c>
    </row>
    <row r="27" spans="1:225" ht="15.75" thickBot="1" x14ac:dyDescent="0.3">
      <c r="A27">
        <v>3</v>
      </c>
      <c r="B27">
        <v>4</v>
      </c>
      <c r="C27" t="s">
        <v>314</v>
      </c>
      <c r="D27" s="12">
        <v>1</v>
      </c>
      <c r="E27" s="12">
        <v>1.2</v>
      </c>
      <c r="F27" s="12">
        <v>1.5</v>
      </c>
      <c r="HG27" s="54" t="s">
        <v>484</v>
      </c>
      <c r="HH27" s="54">
        <f>SUM(HH17:HH26)</f>
        <v>2.7107438016528924</v>
      </c>
      <c r="HI27" s="54">
        <f t="shared" ref="HI27:HQ27" si="9">SUM(HI17:HI26)</f>
        <v>2.0826446280991733</v>
      </c>
      <c r="HJ27" s="54">
        <f t="shared" si="9"/>
        <v>1.553719008264463</v>
      </c>
      <c r="HK27" s="54">
        <f t="shared" si="9"/>
        <v>2.7438016528925622</v>
      </c>
      <c r="HL27" s="54">
        <f t="shared" si="9"/>
        <v>2.7438016528925617</v>
      </c>
      <c r="HM27" s="54">
        <f t="shared" si="9"/>
        <v>0.62809917355371903</v>
      </c>
      <c r="HN27" s="54">
        <f t="shared" si="9"/>
        <v>0.52892561983471087</v>
      </c>
      <c r="HO27" s="54">
        <f t="shared" si="9"/>
        <v>1.1239669421487604</v>
      </c>
      <c r="HP27" s="54">
        <f t="shared" si="9"/>
        <v>1.1239669421487604</v>
      </c>
      <c r="HQ27" s="54">
        <f t="shared" si="9"/>
        <v>2.8099173553719003</v>
      </c>
    </row>
    <row r="28" spans="1:225" x14ac:dyDescent="0.25">
      <c r="A28">
        <v>3</v>
      </c>
      <c r="B28">
        <v>5</v>
      </c>
      <c r="C28" t="s">
        <v>315</v>
      </c>
      <c r="D28" s="12">
        <v>100</v>
      </c>
      <c r="E28" s="12">
        <v>1000</v>
      </c>
      <c r="F28" s="12">
        <v>2000</v>
      </c>
      <c r="P28" t="s">
        <v>99</v>
      </c>
      <c r="Q28" t="s">
        <v>81</v>
      </c>
      <c r="R28" t="s">
        <v>82</v>
      </c>
      <c r="S28" t="s">
        <v>83</v>
      </c>
      <c r="T28" t="s">
        <v>84</v>
      </c>
      <c r="U28" t="s">
        <v>85</v>
      </c>
      <c r="V28" t="s">
        <v>86</v>
      </c>
      <c r="W28" t="s">
        <v>87</v>
      </c>
      <c r="X28" t="s">
        <v>88</v>
      </c>
      <c r="Y28" t="s">
        <v>89</v>
      </c>
      <c r="Z28" t="s">
        <v>90</v>
      </c>
      <c r="AA28" t="s">
        <v>91</v>
      </c>
      <c r="AB28" t="s">
        <v>80</v>
      </c>
      <c r="AC28" t="s">
        <v>310</v>
      </c>
      <c r="AE28" t="s">
        <v>42</v>
      </c>
    </row>
    <row r="29" spans="1:225" x14ac:dyDescent="0.25">
      <c r="A29">
        <v>3</v>
      </c>
      <c r="B29">
        <v>6</v>
      </c>
      <c r="C29" t="s">
        <v>316</v>
      </c>
      <c r="D29" s="12">
        <v>-10</v>
      </c>
      <c r="E29" s="12">
        <v>-5</v>
      </c>
      <c r="F29" s="12">
        <v>-3</v>
      </c>
      <c r="M29">
        <v>17</v>
      </c>
      <c r="P29" t="s">
        <v>1</v>
      </c>
      <c r="Q29">
        <v>1</v>
      </c>
      <c r="R29">
        <v>1</v>
      </c>
      <c r="S29">
        <v>1</v>
      </c>
      <c r="T29">
        <v>1</v>
      </c>
      <c r="U29">
        <v>-1</v>
      </c>
      <c r="V29">
        <v>-1</v>
      </c>
      <c r="W29">
        <v>1</v>
      </c>
      <c r="X29">
        <v>1</v>
      </c>
      <c r="Y29">
        <v>-1</v>
      </c>
      <c r="Z29">
        <v>1</v>
      </c>
      <c r="AA29">
        <v>1</v>
      </c>
      <c r="AB29">
        <f>AVERAGE($Q$29:$AA$29)</f>
        <v>0.45454545454545453</v>
      </c>
      <c r="AC29" t="s">
        <v>52</v>
      </c>
      <c r="AD29">
        <f>VARP($Q$39:$AA$39)</f>
        <v>0.18049586776859508</v>
      </c>
      <c r="AE29">
        <f>AD29/AD31</f>
        <v>0.19527896995708158</v>
      </c>
    </row>
    <row r="30" spans="1:225" x14ac:dyDescent="0.25">
      <c r="A30">
        <v>3</v>
      </c>
      <c r="B30">
        <v>7</v>
      </c>
      <c r="C30" t="s">
        <v>317</v>
      </c>
      <c r="D30" s="12">
        <v>1</v>
      </c>
      <c r="E30" s="12">
        <v>2</v>
      </c>
      <c r="F30" s="12">
        <v>20</v>
      </c>
      <c r="M30">
        <v>12.999999999999996</v>
      </c>
      <c r="P30" t="s">
        <v>2</v>
      </c>
      <c r="Q30">
        <v>1</v>
      </c>
      <c r="R30">
        <v>1</v>
      </c>
      <c r="S30">
        <v>-1</v>
      </c>
      <c r="T30">
        <v>-1</v>
      </c>
      <c r="U30">
        <v>-1</v>
      </c>
      <c r="V30">
        <v>-1</v>
      </c>
      <c r="W30">
        <v>-1</v>
      </c>
      <c r="X30">
        <v>-1</v>
      </c>
      <c r="Y30">
        <v>-1</v>
      </c>
      <c r="Z30">
        <v>1</v>
      </c>
      <c r="AA30">
        <v>1</v>
      </c>
      <c r="AB30">
        <f>AVERAGE($Q$30:$AA$30)</f>
        <v>-0.27272727272727271</v>
      </c>
      <c r="AC30" t="s">
        <v>54</v>
      </c>
      <c r="AD30">
        <f>VARP($AA$29:$AB$39)</f>
        <v>0.48066115702479334</v>
      </c>
      <c r="AE30">
        <f>AD30/AD31</f>
        <v>0.52002861230329034</v>
      </c>
    </row>
    <row r="31" spans="1:225" x14ac:dyDescent="0.25">
      <c r="A31">
        <v>3</v>
      </c>
      <c r="B31">
        <v>8</v>
      </c>
      <c r="C31" t="s">
        <v>232</v>
      </c>
      <c r="D31" s="12">
        <v>100</v>
      </c>
      <c r="E31" s="12">
        <v>200</v>
      </c>
      <c r="F31" s="12">
        <v>500</v>
      </c>
      <c r="M31">
        <v>5.0000000000000036</v>
      </c>
      <c r="P31" t="s">
        <v>3</v>
      </c>
      <c r="Q31">
        <v>1</v>
      </c>
      <c r="R31">
        <v>-1</v>
      </c>
      <c r="S31">
        <v>-1</v>
      </c>
      <c r="T31">
        <v>-1</v>
      </c>
      <c r="U31">
        <v>-1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f>AVERAGE($Q$31:$AA$31)</f>
        <v>0.27272727272727271</v>
      </c>
      <c r="AC31" t="s">
        <v>57</v>
      </c>
      <c r="AD31">
        <f>VARP($Q$29:$AA$39)</f>
        <v>0.92429752066115711</v>
      </c>
    </row>
    <row r="32" spans="1:225" x14ac:dyDescent="0.25">
      <c r="A32">
        <v>3</v>
      </c>
      <c r="B32">
        <v>9</v>
      </c>
      <c r="C32" t="s">
        <v>233</v>
      </c>
      <c r="D32" s="12">
        <v>-10</v>
      </c>
      <c r="E32" s="12">
        <v>0</v>
      </c>
      <c r="F32" s="12">
        <v>10</v>
      </c>
      <c r="M32">
        <v>21</v>
      </c>
      <c r="P32" t="s">
        <v>4</v>
      </c>
      <c r="Q32">
        <v>1</v>
      </c>
      <c r="R32">
        <v>-1</v>
      </c>
      <c r="S32">
        <v>-1</v>
      </c>
      <c r="T32">
        <v>-1</v>
      </c>
      <c r="U32">
        <v>-1</v>
      </c>
      <c r="V32">
        <v>-1</v>
      </c>
      <c r="W32">
        <v>1</v>
      </c>
      <c r="X32">
        <v>-1</v>
      </c>
      <c r="Y32">
        <v>-1</v>
      </c>
      <c r="Z32">
        <v>-1</v>
      </c>
      <c r="AA32">
        <v>1</v>
      </c>
      <c r="AB32">
        <f>AVERAGE($Q$32:$AA$32)</f>
        <v>-0.45454545454545453</v>
      </c>
      <c r="AC32" t="s">
        <v>77</v>
      </c>
      <c r="AD32">
        <f>AVERAGE($Q$29:$AA$39)</f>
        <v>-3.6363636363636362E-2</v>
      </c>
    </row>
    <row r="33" spans="1:31" x14ac:dyDescent="0.25">
      <c r="A33">
        <v>3</v>
      </c>
      <c r="B33">
        <v>10</v>
      </c>
      <c r="C33" t="s">
        <v>318</v>
      </c>
      <c r="D33" s="12">
        <v>90</v>
      </c>
      <c r="E33" s="12">
        <v>100</v>
      </c>
      <c r="F33" s="12">
        <v>110</v>
      </c>
      <c r="M33">
        <v>20.999999999999996</v>
      </c>
      <c r="P33" t="s">
        <v>5</v>
      </c>
      <c r="Q33">
        <v>-1</v>
      </c>
      <c r="R33">
        <v>-1</v>
      </c>
      <c r="S33">
        <v>-1</v>
      </c>
      <c r="T33">
        <v>-1</v>
      </c>
      <c r="U33">
        <v>-1</v>
      </c>
      <c r="V33">
        <v>-1</v>
      </c>
      <c r="W33">
        <v>1</v>
      </c>
      <c r="X33">
        <v>-1</v>
      </c>
      <c r="Y33">
        <v>-1</v>
      </c>
      <c r="Z33">
        <v>1</v>
      </c>
      <c r="AA33">
        <v>1</v>
      </c>
      <c r="AB33">
        <f>AVERAGE($Q$33:$AA$33)</f>
        <v>-0.45454545454545453</v>
      </c>
      <c r="AC33" t="s">
        <v>217</v>
      </c>
      <c r="AD33">
        <f>AD32*110</f>
        <v>-4</v>
      </c>
    </row>
    <row r="34" spans="1:31" x14ac:dyDescent="0.25">
      <c r="A34">
        <v>3</v>
      </c>
      <c r="B34">
        <v>11</v>
      </c>
      <c r="C34" t="s">
        <v>319</v>
      </c>
      <c r="D34" s="12">
        <v>75</v>
      </c>
      <c r="E34" s="12">
        <v>85</v>
      </c>
      <c r="F34" s="12">
        <v>95</v>
      </c>
      <c r="M34">
        <v>-3</v>
      </c>
      <c r="P34" t="s">
        <v>6</v>
      </c>
      <c r="Q34">
        <v>1</v>
      </c>
      <c r="R34">
        <v>-1</v>
      </c>
      <c r="S34">
        <v>-1</v>
      </c>
      <c r="T34">
        <v>1</v>
      </c>
      <c r="U34">
        <v>1</v>
      </c>
      <c r="V34">
        <v>-1</v>
      </c>
      <c r="W34">
        <v>-1</v>
      </c>
      <c r="X34">
        <v>-1</v>
      </c>
      <c r="Y34">
        <v>-1</v>
      </c>
      <c r="Z34">
        <v>1</v>
      </c>
      <c r="AA34">
        <v>-1</v>
      </c>
      <c r="AB34">
        <f>AVERAGE($Q$34:$AA$34)</f>
        <v>-0.27272727272727271</v>
      </c>
      <c r="AC34" t="s">
        <v>220</v>
      </c>
      <c r="AD34">
        <f>(AD32+1)/2</f>
        <v>0.48181818181818181</v>
      </c>
    </row>
    <row r="35" spans="1:31" x14ac:dyDescent="0.25">
      <c r="A35">
        <v>4</v>
      </c>
      <c r="B35">
        <v>1</v>
      </c>
      <c r="C35" t="s">
        <v>311</v>
      </c>
      <c r="D35" s="12">
        <v>10</v>
      </c>
      <c r="E35" s="12">
        <v>40</v>
      </c>
      <c r="F35" s="12">
        <v>80</v>
      </c>
      <c r="M35">
        <v>-6.9999999999999991</v>
      </c>
      <c r="P35" t="s">
        <v>7</v>
      </c>
      <c r="Q35">
        <v>-1</v>
      </c>
      <c r="R35">
        <v>1</v>
      </c>
      <c r="S35">
        <v>1</v>
      </c>
      <c r="T35">
        <v>-1</v>
      </c>
      <c r="U35">
        <v>1</v>
      </c>
      <c r="V35">
        <v>-1</v>
      </c>
      <c r="W35">
        <v>1</v>
      </c>
      <c r="X35">
        <v>1</v>
      </c>
      <c r="Y35">
        <v>1</v>
      </c>
      <c r="Z35">
        <v>1</v>
      </c>
      <c r="AA35">
        <v>1</v>
      </c>
      <c r="AB35">
        <f>AVERAGE($Q$35:$AA$35)</f>
        <v>0.45454545454545453</v>
      </c>
      <c r="AC35" t="s">
        <v>373</v>
      </c>
      <c r="AD35">
        <f>(AD34-(1-AD34))^2</f>
        <v>1.3223140495867778E-3</v>
      </c>
    </row>
    <row r="36" spans="1:31" x14ac:dyDescent="0.25">
      <c r="A36">
        <v>4</v>
      </c>
      <c r="B36">
        <v>2</v>
      </c>
      <c r="C36" t="s">
        <v>312</v>
      </c>
      <c r="D36" s="12">
        <v>2</v>
      </c>
      <c r="E36" s="12">
        <v>10</v>
      </c>
      <c r="F36" s="12">
        <v>20</v>
      </c>
      <c r="M36">
        <v>1</v>
      </c>
      <c r="P36" t="s">
        <v>8</v>
      </c>
      <c r="Q36">
        <v>1</v>
      </c>
      <c r="R36">
        <v>1</v>
      </c>
      <c r="S36">
        <v>1</v>
      </c>
      <c r="T36">
        <v>1</v>
      </c>
      <c r="U36">
        <v>-1</v>
      </c>
      <c r="V36">
        <v>-1</v>
      </c>
      <c r="W36">
        <v>1</v>
      </c>
      <c r="X36">
        <v>-1</v>
      </c>
      <c r="Y36">
        <v>1</v>
      </c>
      <c r="Z36">
        <v>-1</v>
      </c>
      <c r="AA36">
        <v>-1</v>
      </c>
      <c r="AB36">
        <f>AVERAGE($Q$36:$AA$36)</f>
        <v>9.0909090909090912E-2</v>
      </c>
    </row>
    <row r="37" spans="1:31" x14ac:dyDescent="0.25">
      <c r="A37">
        <v>4</v>
      </c>
      <c r="B37">
        <v>3</v>
      </c>
      <c r="C37" t="s">
        <v>313</v>
      </c>
      <c r="D37" s="12">
        <v>50</v>
      </c>
      <c r="E37" s="12">
        <v>100</v>
      </c>
      <c r="F37" s="12">
        <v>200</v>
      </c>
      <c r="M37">
        <v>1</v>
      </c>
      <c r="P37" t="s">
        <v>9</v>
      </c>
      <c r="Q37">
        <v>-1</v>
      </c>
      <c r="R37">
        <v>-1</v>
      </c>
      <c r="S37">
        <v>1</v>
      </c>
      <c r="T37">
        <v>1</v>
      </c>
      <c r="U37">
        <v>-1</v>
      </c>
      <c r="V37">
        <v>-1</v>
      </c>
      <c r="W37">
        <v>1</v>
      </c>
      <c r="X37">
        <v>1</v>
      </c>
      <c r="Y37">
        <v>1</v>
      </c>
      <c r="Z37">
        <v>1</v>
      </c>
      <c r="AA37">
        <v>-1</v>
      </c>
      <c r="AB37">
        <f>AVERAGE($Q$37:$AA$37)</f>
        <v>9.0909090909090912E-2</v>
      </c>
    </row>
    <row r="38" spans="1:31" x14ac:dyDescent="0.25">
      <c r="A38">
        <v>4</v>
      </c>
      <c r="B38">
        <v>4</v>
      </c>
      <c r="C38" t="s">
        <v>314</v>
      </c>
      <c r="D38" s="12">
        <v>0.1</v>
      </c>
      <c r="E38" s="12">
        <v>0.2</v>
      </c>
      <c r="F38" s="12">
        <v>0.4</v>
      </c>
      <c r="M38">
        <v>20.999999999999993</v>
      </c>
      <c r="P38" t="s">
        <v>10</v>
      </c>
      <c r="Q38">
        <v>1</v>
      </c>
      <c r="R38">
        <v>-1</v>
      </c>
      <c r="S38">
        <v>-1</v>
      </c>
      <c r="T38">
        <v>1</v>
      </c>
      <c r="U38">
        <v>-1</v>
      </c>
      <c r="V38">
        <v>-1</v>
      </c>
      <c r="W38">
        <v>1</v>
      </c>
      <c r="X38">
        <v>-1</v>
      </c>
      <c r="Y38">
        <v>-1</v>
      </c>
      <c r="Z38">
        <v>-1</v>
      </c>
      <c r="AA38">
        <v>1</v>
      </c>
      <c r="AB38">
        <f>AVERAGE($Q$38:$AA$38)</f>
        <v>-0.27272727272727271</v>
      </c>
    </row>
    <row r="39" spans="1:31" x14ac:dyDescent="0.25">
      <c r="A39">
        <v>4</v>
      </c>
      <c r="B39">
        <v>5</v>
      </c>
      <c r="C39" t="s">
        <v>315</v>
      </c>
      <c r="D39" s="12">
        <v>0.5</v>
      </c>
      <c r="E39" s="12">
        <v>5</v>
      </c>
      <c r="F39" s="12">
        <v>10</v>
      </c>
      <c r="P39" t="s">
        <v>79</v>
      </c>
      <c r="Q39">
        <f>AVERAGE($Q$29:$Q$38)</f>
        <v>0.4</v>
      </c>
      <c r="R39">
        <f>AVERAGE($R$29:$R$38)</f>
        <v>-0.2</v>
      </c>
      <c r="S39">
        <f>AVERAGE($S$29:$S$38)</f>
        <v>-0.2</v>
      </c>
      <c r="T39">
        <f>AVERAGE($T$29:$T$38)</f>
        <v>0</v>
      </c>
      <c r="U39">
        <f>AVERAGE($U$29:$U$38)</f>
        <v>-0.6</v>
      </c>
      <c r="V39">
        <f>AVERAGE($V$29:$V$38)</f>
        <v>-0.8</v>
      </c>
      <c r="W39">
        <f>AVERAGE($W$29:$W$38)</f>
        <v>0.6</v>
      </c>
      <c r="X39">
        <f>AVERAGE($X$29:$X$38)</f>
        <v>-0.2</v>
      </c>
      <c r="Y39">
        <f>AVERAGE($Y$29:$Y$38)</f>
        <v>-0.2</v>
      </c>
      <c r="Z39">
        <f>AVERAGE($Z$29:$Z$38)</f>
        <v>0.4</v>
      </c>
      <c r="AA39">
        <f>AVERAGE($AA$29:$AA$38)</f>
        <v>0.4</v>
      </c>
      <c r="AB39">
        <f>AVERAGE($AB$29:$AB$38)</f>
        <v>-3.6363636363636362E-2</v>
      </c>
    </row>
    <row r="40" spans="1:31" x14ac:dyDescent="0.25">
      <c r="A40">
        <v>4</v>
      </c>
      <c r="B40">
        <v>6</v>
      </c>
      <c r="C40" t="s">
        <v>316</v>
      </c>
      <c r="D40" s="12">
        <v>-1</v>
      </c>
      <c r="E40" s="12">
        <v>0.5</v>
      </c>
      <c r="F40" s="12">
        <v>1</v>
      </c>
    </row>
    <row r="41" spans="1:31" x14ac:dyDescent="0.25">
      <c r="A41">
        <v>4</v>
      </c>
      <c r="B41">
        <v>7</v>
      </c>
      <c r="C41" t="s">
        <v>317</v>
      </c>
      <c r="D41" s="12">
        <v>1</v>
      </c>
      <c r="E41" s="12">
        <v>10</v>
      </c>
      <c r="F41" s="12">
        <v>20</v>
      </c>
    </row>
    <row r="42" spans="1:31" x14ac:dyDescent="0.25">
      <c r="A42">
        <v>4</v>
      </c>
      <c r="B42">
        <v>8</v>
      </c>
      <c r="C42" t="s">
        <v>232</v>
      </c>
      <c r="D42" s="12">
        <v>10</v>
      </c>
      <c r="E42" s="12">
        <v>50</v>
      </c>
      <c r="F42" s="12">
        <v>100</v>
      </c>
      <c r="P42" t="s">
        <v>218</v>
      </c>
      <c r="Q42" t="s">
        <v>81</v>
      </c>
      <c r="R42" t="s">
        <v>82</v>
      </c>
      <c r="S42" t="s">
        <v>83</v>
      </c>
      <c r="T42" t="s">
        <v>84</v>
      </c>
      <c r="U42" t="s">
        <v>85</v>
      </c>
      <c r="V42" t="s">
        <v>86</v>
      </c>
      <c r="W42" t="s">
        <v>87</v>
      </c>
      <c r="X42" t="s">
        <v>88</v>
      </c>
      <c r="Y42" t="s">
        <v>89</v>
      </c>
      <c r="Z42" t="s">
        <v>90</v>
      </c>
      <c r="AA42" t="s">
        <v>91</v>
      </c>
      <c r="AB42" t="s">
        <v>80</v>
      </c>
      <c r="AC42" t="s">
        <v>310</v>
      </c>
      <c r="AE42" t="s">
        <v>42</v>
      </c>
    </row>
    <row r="43" spans="1:31" x14ac:dyDescent="0.25">
      <c r="A43">
        <v>4</v>
      </c>
      <c r="B43">
        <v>9</v>
      </c>
      <c r="C43" t="s">
        <v>233</v>
      </c>
      <c r="D43" s="12">
        <v>-0.1</v>
      </c>
      <c r="E43" s="12">
        <v>-0.01</v>
      </c>
      <c r="F43" s="12">
        <v>0</v>
      </c>
      <c r="P43" t="s">
        <v>1</v>
      </c>
      <c r="Q43">
        <v>2.4390243902439025E-2</v>
      </c>
      <c r="R43">
        <v>0.51057401812688818</v>
      </c>
      <c r="S43">
        <v>0.47058823529411764</v>
      </c>
      <c r="T43">
        <v>0.47368421052631576</v>
      </c>
      <c r="U43">
        <v>0.7142857142857143</v>
      </c>
      <c r="V43">
        <v>2</v>
      </c>
      <c r="W43">
        <v>0.3043478260869566</v>
      </c>
      <c r="X43">
        <v>9.0909090909090912E-2</v>
      </c>
      <c r="Y43">
        <v>0.90548204158790169</v>
      </c>
      <c r="Z43">
        <v>8.2316770802340414E-3</v>
      </c>
      <c r="AA43">
        <v>0.12739571589627957</v>
      </c>
      <c r="AB43">
        <f>AVERAGE($Q$43:$AA$43)</f>
        <v>0.51180807033599429</v>
      </c>
      <c r="AC43" t="s">
        <v>52</v>
      </c>
      <c r="AD43">
        <f>VARP($Q$53:$AA$53)</f>
        <v>0.80841268557802504</v>
      </c>
      <c r="AE43">
        <f>AD43/AD45</f>
        <v>0.20691792152929339</v>
      </c>
    </row>
    <row r="44" spans="1:31" x14ac:dyDescent="0.25">
      <c r="A44">
        <v>4</v>
      </c>
      <c r="B44">
        <v>10</v>
      </c>
      <c r="C44" t="s">
        <v>318</v>
      </c>
      <c r="D44" s="12">
        <v>80</v>
      </c>
      <c r="E44" s="12">
        <v>90</v>
      </c>
      <c r="F44" s="12">
        <v>99</v>
      </c>
      <c r="P44" t="s">
        <v>2</v>
      </c>
      <c r="Q44">
        <v>9.7560975609756101E-2</v>
      </c>
      <c r="R44">
        <v>9.3655589123867067E-2</v>
      </c>
      <c r="S44">
        <v>1.9411764705882353</v>
      </c>
      <c r="T44">
        <v>0.47368421052631576</v>
      </c>
      <c r="U44">
        <v>1.8571428571428572</v>
      </c>
      <c r="V44">
        <v>1.06</v>
      </c>
      <c r="W44">
        <v>3.347826086956522</v>
      </c>
      <c r="X44">
        <v>2.0303030303030303</v>
      </c>
      <c r="Y44">
        <v>0.43289224952741023</v>
      </c>
      <c r="Z44">
        <v>8.2316770802340414E-3</v>
      </c>
      <c r="AA44">
        <v>0.12739571589627957</v>
      </c>
      <c r="AB44">
        <f>AVERAGE($Q$44:$AA$44)</f>
        <v>1.0427153511595006</v>
      </c>
      <c r="AC44" t="s">
        <v>54</v>
      </c>
      <c r="AD44">
        <f>VARP($AB$43:$AB$52)</f>
        <v>0.43276396976928422</v>
      </c>
      <c r="AE44">
        <f>AD44/AD45</f>
        <v>0.1107684512315629</v>
      </c>
    </row>
    <row r="45" spans="1:31" x14ac:dyDescent="0.25">
      <c r="A45">
        <v>4</v>
      </c>
      <c r="B45">
        <v>11</v>
      </c>
      <c r="C45" t="s">
        <v>319</v>
      </c>
      <c r="D45" s="12">
        <v>70</v>
      </c>
      <c r="E45" s="12">
        <v>90</v>
      </c>
      <c r="F45" s="12">
        <v>99</v>
      </c>
      <c r="P45" t="s">
        <v>3</v>
      </c>
      <c r="Q45">
        <v>1.4390243902439024</v>
      </c>
      <c r="R45">
        <v>0.51057401812688818</v>
      </c>
      <c r="S45">
        <v>13.705882352941176</v>
      </c>
      <c r="T45">
        <v>0.36842105263157893</v>
      </c>
      <c r="U45">
        <v>13.285714285714286</v>
      </c>
      <c r="V45">
        <v>0</v>
      </c>
      <c r="W45">
        <v>0.56521739130434778</v>
      </c>
      <c r="X45">
        <v>0.39393939393939392</v>
      </c>
      <c r="Y45">
        <v>1</v>
      </c>
      <c r="Z45">
        <v>8.2316770802340414E-3</v>
      </c>
      <c r="AA45">
        <v>4.1713641488162374E-2</v>
      </c>
      <c r="AB45">
        <f>AVERAGE($Q$45:$AA$45)</f>
        <v>2.8471562003154518</v>
      </c>
      <c r="AC45" t="s">
        <v>57</v>
      </c>
      <c r="AD45">
        <f>VARP($Q$43:$AA$52)</f>
        <v>3.9069244442588213</v>
      </c>
    </row>
    <row r="46" spans="1:31" x14ac:dyDescent="0.25">
      <c r="A46">
        <v>5</v>
      </c>
      <c r="B46">
        <v>1</v>
      </c>
      <c r="C46" t="s">
        <v>311</v>
      </c>
      <c r="D46" s="12">
        <v>50</v>
      </c>
      <c r="E46" s="12">
        <v>80</v>
      </c>
      <c r="F46" s="12">
        <v>95</v>
      </c>
      <c r="P46" t="s">
        <v>4</v>
      </c>
      <c r="Q46">
        <v>2.4390243902439025E-2</v>
      </c>
      <c r="R46">
        <v>0.96978851963746227</v>
      </c>
      <c r="S46">
        <v>0.70588235294117652</v>
      </c>
      <c r="T46">
        <v>0.89473684210526316</v>
      </c>
      <c r="U46">
        <v>0.9285714285714286</v>
      </c>
      <c r="V46">
        <v>1.1000000000000001</v>
      </c>
      <c r="W46">
        <v>1.173913043478261</v>
      </c>
      <c r="X46">
        <v>0.84848484848484851</v>
      </c>
      <c r="Y46">
        <v>0.99621928166351614</v>
      </c>
      <c r="Z46">
        <v>0.10740850937221064</v>
      </c>
      <c r="AA46">
        <v>1.4656144306651603E-2</v>
      </c>
      <c r="AB46">
        <f>AVERAGE($Q$46:$AA$46)</f>
        <v>0.70582283767847798</v>
      </c>
      <c r="AC46" t="s">
        <v>384</v>
      </c>
      <c r="AD46">
        <f>AVERAGE($Q$43:$AA$52)</f>
        <v>1.0268614084204126</v>
      </c>
    </row>
    <row r="47" spans="1:31" x14ac:dyDescent="0.25">
      <c r="A47">
        <v>5</v>
      </c>
      <c r="B47">
        <v>2</v>
      </c>
      <c r="C47" t="s">
        <v>312</v>
      </c>
      <c r="D47" s="12">
        <v>150</v>
      </c>
      <c r="E47" s="12">
        <v>180</v>
      </c>
      <c r="F47" s="12">
        <v>250</v>
      </c>
      <c r="P47" t="s">
        <v>5</v>
      </c>
      <c r="Q47">
        <v>0.95121951219512191</v>
      </c>
      <c r="R47">
        <v>0.45619335347432022</v>
      </c>
      <c r="S47">
        <v>0.47058823529411764</v>
      </c>
      <c r="T47">
        <v>1.1052631578947369</v>
      </c>
      <c r="U47">
        <v>6.1428571428571432</v>
      </c>
      <c r="V47">
        <v>0.6</v>
      </c>
      <c r="W47">
        <v>0.13043478260869559</v>
      </c>
      <c r="X47">
        <v>0.69696969696969702</v>
      </c>
      <c r="Y47">
        <v>0.88657844990548207</v>
      </c>
      <c r="Z47">
        <v>8.2316770802340414E-3</v>
      </c>
      <c r="AA47">
        <v>0.12739571589627957</v>
      </c>
      <c r="AB47">
        <f>AVERAGE($Q$47:$AA$47)</f>
        <v>1.0523392476523481</v>
      </c>
      <c r="AC47" t="s">
        <v>385</v>
      </c>
      <c r="AD47">
        <f>AD46*110</f>
        <v>112.95475492624539</v>
      </c>
    </row>
    <row r="48" spans="1:31" x14ac:dyDescent="0.25">
      <c r="A48">
        <v>5</v>
      </c>
      <c r="B48">
        <v>3</v>
      </c>
      <c r="C48" t="s">
        <v>313</v>
      </c>
      <c r="D48" s="12">
        <v>400</v>
      </c>
      <c r="E48" s="12">
        <v>500</v>
      </c>
      <c r="F48" s="12">
        <v>800</v>
      </c>
      <c r="P48" t="s">
        <v>6</v>
      </c>
      <c r="Q48">
        <v>0.26829268292682928</v>
      </c>
      <c r="R48">
        <v>0.69788519637462232</v>
      </c>
      <c r="S48">
        <v>0.91176470588235292</v>
      </c>
      <c r="T48">
        <v>5.2631578947368356E-2</v>
      </c>
      <c r="U48">
        <v>0</v>
      </c>
      <c r="V48">
        <v>0.6</v>
      </c>
      <c r="W48">
        <v>0.97826086956521752</v>
      </c>
      <c r="X48">
        <v>0.96363636363636362</v>
      </c>
      <c r="Y48">
        <v>0.98109640831758038</v>
      </c>
      <c r="Z48">
        <v>8.2316770802340414E-3</v>
      </c>
      <c r="AA48">
        <v>0.10484780157835397</v>
      </c>
      <c r="AB48">
        <f>AVERAGE($Q$48:$AA$48)</f>
        <v>0.50605884402808388</v>
      </c>
    </row>
    <row r="49" spans="1:28" x14ac:dyDescent="0.25">
      <c r="A49">
        <v>5</v>
      </c>
      <c r="B49">
        <v>4</v>
      </c>
      <c r="C49" t="s">
        <v>314</v>
      </c>
      <c r="D49" s="12">
        <v>2</v>
      </c>
      <c r="E49" s="12">
        <v>4</v>
      </c>
      <c r="F49" s="12">
        <v>7</v>
      </c>
      <c r="P49" t="s">
        <v>7</v>
      </c>
      <c r="Q49">
        <v>3.8780487804878048</v>
      </c>
      <c r="R49">
        <v>0.69788519637462232</v>
      </c>
      <c r="S49">
        <v>0.17647058823529413</v>
      </c>
      <c r="T49">
        <v>0.52631578947368418</v>
      </c>
      <c r="U49">
        <v>0.8571428571428571</v>
      </c>
      <c r="V49">
        <v>1</v>
      </c>
      <c r="W49">
        <v>1.173913043478261</v>
      </c>
      <c r="X49">
        <v>0.21212121212121213</v>
      </c>
      <c r="Y49">
        <v>0.81096408317580337</v>
      </c>
      <c r="Z49">
        <v>0.10740850937221064</v>
      </c>
      <c r="AA49">
        <v>1.4656144306651603E-2</v>
      </c>
      <c r="AB49">
        <f>AVERAGE($Q$49:$AA$49)</f>
        <v>0.85953874583349121</v>
      </c>
    </row>
    <row r="50" spans="1:28" x14ac:dyDescent="0.25">
      <c r="A50">
        <v>5</v>
      </c>
      <c r="B50">
        <v>5</v>
      </c>
      <c r="C50" t="s">
        <v>315</v>
      </c>
      <c r="D50" s="12">
        <v>200</v>
      </c>
      <c r="E50" s="12">
        <v>500</v>
      </c>
      <c r="F50" s="12">
        <v>800</v>
      </c>
      <c r="P50" t="s">
        <v>8</v>
      </c>
      <c r="Q50">
        <v>0.26829268292682928</v>
      </c>
      <c r="R50">
        <v>0.39577039274924469</v>
      </c>
      <c r="S50">
        <v>0.47058823529411764</v>
      </c>
      <c r="T50">
        <v>0.36842105263157893</v>
      </c>
      <c r="U50">
        <v>6.1428571428571432</v>
      </c>
      <c r="V50">
        <v>1.8</v>
      </c>
      <c r="W50">
        <v>3.347826086956522</v>
      </c>
      <c r="X50">
        <v>0.84848484848484851</v>
      </c>
      <c r="Y50">
        <v>0.62192816635160686</v>
      </c>
      <c r="Z50">
        <v>9.0945155211742554E-2</v>
      </c>
      <c r="AA50">
        <v>0.15445321307779034</v>
      </c>
      <c r="AB50">
        <f>AVERAGE($Q$50:$AA$50)</f>
        <v>1.3190515433219474</v>
      </c>
    </row>
    <row r="51" spans="1:28" x14ac:dyDescent="0.25">
      <c r="A51">
        <v>5</v>
      </c>
      <c r="B51">
        <v>6</v>
      </c>
      <c r="C51" t="s">
        <v>316</v>
      </c>
      <c r="D51" s="12">
        <v>-4</v>
      </c>
      <c r="E51" s="12">
        <v>-2</v>
      </c>
      <c r="F51" s="12">
        <v>2</v>
      </c>
      <c r="P51" t="s">
        <v>9</v>
      </c>
      <c r="Q51">
        <v>1.4390243902439024</v>
      </c>
      <c r="R51">
        <v>0.39577039274924469</v>
      </c>
      <c r="S51">
        <v>1.9411764705882353</v>
      </c>
      <c r="T51">
        <v>0.31578947368421045</v>
      </c>
      <c r="U51">
        <v>1.8571428571428572</v>
      </c>
      <c r="V51">
        <v>2.2000000000000002</v>
      </c>
      <c r="W51">
        <v>0.73913043478260887</v>
      </c>
      <c r="X51">
        <v>0.39393939393939392</v>
      </c>
      <c r="Y51">
        <v>0.24385633270321361</v>
      </c>
      <c r="Z51">
        <v>9.0945155211742554E-2</v>
      </c>
      <c r="AA51">
        <v>0.15445321307779034</v>
      </c>
      <c r="AB51">
        <f>AVERAGE($Q$51:$AA$51)</f>
        <v>0.88829346492029093</v>
      </c>
    </row>
    <row r="52" spans="1:28" x14ac:dyDescent="0.25">
      <c r="A52">
        <v>5</v>
      </c>
      <c r="B52">
        <v>7</v>
      </c>
      <c r="C52" t="s">
        <v>317</v>
      </c>
      <c r="D52" s="12">
        <v>0</v>
      </c>
      <c r="E52" s="12">
        <v>4</v>
      </c>
      <c r="F52" s="12">
        <v>30</v>
      </c>
      <c r="P52" t="s">
        <v>10</v>
      </c>
      <c r="Q52">
        <v>0.21951219512195122</v>
      </c>
      <c r="R52">
        <v>0.69788519637462232</v>
      </c>
      <c r="S52">
        <v>0.41176470588235292</v>
      </c>
      <c r="T52">
        <v>0.26315789473684209</v>
      </c>
      <c r="U52">
        <v>1.1428571428571428</v>
      </c>
      <c r="V52">
        <v>0.98000000000000009</v>
      </c>
      <c r="W52">
        <v>0.34782608695652167</v>
      </c>
      <c r="X52">
        <v>0.72727272727272729</v>
      </c>
      <c r="Y52">
        <v>0.84877126654064272</v>
      </c>
      <c r="Z52">
        <v>0.15699692551819894</v>
      </c>
      <c r="AA52">
        <v>9.8083427282976351E-2</v>
      </c>
      <c r="AB52">
        <f>AVERAGE($Q$52:$AA$52)</f>
        <v>0.53582977895854356</v>
      </c>
    </row>
    <row r="53" spans="1:28" x14ac:dyDescent="0.25">
      <c r="A53">
        <v>5</v>
      </c>
      <c r="B53">
        <v>8</v>
      </c>
      <c r="C53" t="s">
        <v>232</v>
      </c>
      <c r="D53" s="12">
        <v>50</v>
      </c>
      <c r="E53" s="12">
        <v>100</v>
      </c>
      <c r="F53" s="12">
        <v>200</v>
      </c>
      <c r="P53" t="s">
        <v>79</v>
      </c>
      <c r="Q53">
        <f>AVERAGE($Q$43:$Q$52)</f>
        <v>0.86097560975609755</v>
      </c>
      <c r="R53">
        <f>AVERAGE($R$43:$R$52)</f>
        <v>0.54259818731117826</v>
      </c>
      <c r="S53">
        <f>AVERAGE($S$43:$S$52)</f>
        <v>2.1205882352941172</v>
      </c>
      <c r="T53">
        <f>AVERAGE($T$43:$T$52)</f>
        <v>0.48421052631578948</v>
      </c>
      <c r="U53">
        <f>AVERAGE($U$43:$U$52)</f>
        <v>3.2928571428571431</v>
      </c>
      <c r="V53">
        <f>AVERAGE($V$43:$V$52)</f>
        <v>1.1339999999999999</v>
      </c>
      <c r="W53">
        <f>AVERAGE($W$43:$W$52)</f>
        <v>1.2108695652173913</v>
      </c>
      <c r="X53">
        <f>AVERAGE($X$43:$X$52)</f>
        <v>0.72060606060606058</v>
      </c>
      <c r="Y53">
        <f>AVERAGE($Y$43:$Y$52)</f>
        <v>0.77277882797731567</v>
      </c>
      <c r="Z53">
        <f>AVERAGE($Z$43:$Z$52)</f>
        <v>5.9486264008727564E-2</v>
      </c>
      <c r="AA53">
        <f>AVERAGE($AA$43:$AA$52)</f>
        <v>9.650507328072154E-2</v>
      </c>
      <c r="AB53">
        <f>AVERAGE($AB$29:$AB$38)</f>
        <v>-3.6363636363636362E-2</v>
      </c>
    </row>
    <row r="54" spans="1:28" x14ac:dyDescent="0.25">
      <c r="A54">
        <v>5</v>
      </c>
      <c r="B54">
        <v>9</v>
      </c>
      <c r="C54" t="s">
        <v>233</v>
      </c>
      <c r="D54" s="12">
        <v>-0.6</v>
      </c>
      <c r="E54" s="12">
        <v>-0.3</v>
      </c>
      <c r="F54" s="12">
        <v>-0.05</v>
      </c>
    </row>
    <row r="55" spans="1:28" x14ac:dyDescent="0.25">
      <c r="A55">
        <v>5</v>
      </c>
      <c r="B55">
        <v>10</v>
      </c>
      <c r="C55" t="s">
        <v>318</v>
      </c>
      <c r="D55" s="12">
        <v>70</v>
      </c>
      <c r="E55" s="12">
        <v>100</v>
      </c>
      <c r="F55" s="12">
        <v>130</v>
      </c>
    </row>
    <row r="56" spans="1:28" x14ac:dyDescent="0.25">
      <c r="A56">
        <v>5</v>
      </c>
      <c r="B56">
        <v>11</v>
      </c>
      <c r="C56" t="s">
        <v>319</v>
      </c>
      <c r="D56" s="12">
        <v>70</v>
      </c>
      <c r="E56" s="12">
        <v>100</v>
      </c>
      <c r="F56" s="12">
        <v>110</v>
      </c>
    </row>
    <row r="57" spans="1:28" x14ac:dyDescent="0.25">
      <c r="A57">
        <v>6</v>
      </c>
      <c r="B57">
        <v>1</v>
      </c>
      <c r="C57" t="s">
        <v>311</v>
      </c>
      <c r="D57" s="12">
        <v>10</v>
      </c>
      <c r="E57" s="12">
        <v>30</v>
      </c>
      <c r="F57" s="12">
        <v>150</v>
      </c>
    </row>
    <row r="58" spans="1:28" x14ac:dyDescent="0.25">
      <c r="A58">
        <v>6</v>
      </c>
      <c r="B58">
        <v>2</v>
      </c>
      <c r="C58" t="s">
        <v>312</v>
      </c>
      <c r="D58" s="12">
        <v>20</v>
      </c>
      <c r="E58" s="12">
        <v>100</v>
      </c>
      <c r="F58" s="12">
        <v>200</v>
      </c>
    </row>
    <row r="59" spans="1:28" x14ac:dyDescent="0.25">
      <c r="A59">
        <v>6</v>
      </c>
      <c r="B59">
        <v>3</v>
      </c>
      <c r="C59" t="s">
        <v>313</v>
      </c>
      <c r="D59" s="12">
        <v>500</v>
      </c>
      <c r="E59" s="12">
        <v>650</v>
      </c>
      <c r="F59" s="12">
        <v>1200</v>
      </c>
    </row>
    <row r="60" spans="1:28" x14ac:dyDescent="0.25">
      <c r="A60">
        <v>6</v>
      </c>
      <c r="B60">
        <v>4</v>
      </c>
      <c r="C60" t="s">
        <v>314</v>
      </c>
      <c r="D60" s="12">
        <v>1.2</v>
      </c>
      <c r="E60" s="12">
        <v>1.8</v>
      </c>
      <c r="F60" s="12">
        <v>2.5</v>
      </c>
    </row>
    <row r="61" spans="1:28" x14ac:dyDescent="0.25">
      <c r="A61">
        <v>6</v>
      </c>
      <c r="B61">
        <v>5</v>
      </c>
      <c r="C61" t="s">
        <v>315</v>
      </c>
      <c r="D61" s="12">
        <v>50</v>
      </c>
      <c r="E61" s="12">
        <v>70</v>
      </c>
      <c r="F61" s="12">
        <v>200</v>
      </c>
    </row>
    <row r="62" spans="1:28" x14ac:dyDescent="0.25">
      <c r="A62">
        <v>6</v>
      </c>
      <c r="B62">
        <v>6</v>
      </c>
      <c r="C62" t="s">
        <v>316</v>
      </c>
      <c r="D62" s="12">
        <v>-5</v>
      </c>
      <c r="E62" s="12">
        <v>-2</v>
      </c>
      <c r="F62" s="12">
        <v>0</v>
      </c>
    </row>
    <row r="63" spans="1:28" x14ac:dyDescent="0.25">
      <c r="A63">
        <v>6</v>
      </c>
      <c r="B63">
        <v>7</v>
      </c>
      <c r="C63" t="s">
        <v>317</v>
      </c>
      <c r="D63" s="12">
        <v>0.02</v>
      </c>
      <c r="E63" s="12">
        <v>0.1</v>
      </c>
      <c r="F63" s="12">
        <v>1</v>
      </c>
    </row>
    <row r="64" spans="1:28" x14ac:dyDescent="0.25">
      <c r="A64">
        <v>6</v>
      </c>
      <c r="B64">
        <v>8</v>
      </c>
      <c r="C64" t="s">
        <v>232</v>
      </c>
      <c r="D64" s="12">
        <v>5</v>
      </c>
      <c r="E64" s="12">
        <v>12</v>
      </c>
      <c r="F64" s="12">
        <v>30</v>
      </c>
    </row>
    <row r="65" spans="1:6" x14ac:dyDescent="0.25">
      <c r="A65">
        <v>6</v>
      </c>
      <c r="B65">
        <v>9</v>
      </c>
      <c r="C65" t="s">
        <v>233</v>
      </c>
      <c r="D65" s="12">
        <v>-0.1</v>
      </c>
      <c r="E65" s="12">
        <v>-0.05</v>
      </c>
      <c r="F65" s="12">
        <v>-0.02</v>
      </c>
    </row>
    <row r="66" spans="1:6" x14ac:dyDescent="0.25">
      <c r="A66">
        <v>6</v>
      </c>
      <c r="B66">
        <v>10</v>
      </c>
      <c r="C66" t="s">
        <v>318</v>
      </c>
      <c r="D66" s="12">
        <v>92</v>
      </c>
      <c r="E66" s="12">
        <v>100</v>
      </c>
      <c r="F66" s="12">
        <v>108</v>
      </c>
    </row>
    <row r="67" spans="1:6" x14ac:dyDescent="0.25">
      <c r="A67">
        <v>6</v>
      </c>
      <c r="B67">
        <v>11</v>
      </c>
      <c r="C67" t="s">
        <v>319</v>
      </c>
      <c r="D67" s="12">
        <v>90</v>
      </c>
      <c r="E67" s="12">
        <v>98</v>
      </c>
      <c r="F67" s="12">
        <v>110</v>
      </c>
    </row>
    <row r="68" spans="1:6" x14ac:dyDescent="0.25">
      <c r="A68">
        <v>7</v>
      </c>
      <c r="B68">
        <v>1</v>
      </c>
      <c r="C68" t="s">
        <v>311</v>
      </c>
      <c r="D68" s="12">
        <v>100</v>
      </c>
      <c r="E68" s="12">
        <v>200</v>
      </c>
      <c r="F68" s="12">
        <v>600</v>
      </c>
    </row>
    <row r="69" spans="1:6" x14ac:dyDescent="0.25">
      <c r="A69">
        <v>7</v>
      </c>
      <c r="B69">
        <v>2</v>
      </c>
      <c r="C69" t="s">
        <v>312</v>
      </c>
      <c r="D69" s="12">
        <v>50</v>
      </c>
      <c r="E69" s="12">
        <v>100</v>
      </c>
      <c r="F69" s="12">
        <v>500</v>
      </c>
    </row>
    <row r="70" spans="1:6" x14ac:dyDescent="0.25">
      <c r="A70">
        <v>7</v>
      </c>
      <c r="B70">
        <v>3</v>
      </c>
      <c r="C70" t="s">
        <v>313</v>
      </c>
      <c r="D70" s="12">
        <v>100</v>
      </c>
      <c r="E70" s="12">
        <v>400</v>
      </c>
      <c r="F70" s="12">
        <v>1000</v>
      </c>
    </row>
    <row r="71" spans="1:6" x14ac:dyDescent="0.25">
      <c r="A71">
        <v>7</v>
      </c>
      <c r="B71">
        <v>4</v>
      </c>
      <c r="C71" t="s">
        <v>314</v>
      </c>
      <c r="D71" s="12">
        <v>0.5</v>
      </c>
      <c r="E71" s="12">
        <v>0.9</v>
      </c>
      <c r="F71" s="12">
        <v>1.5</v>
      </c>
    </row>
    <row r="72" spans="1:6" x14ac:dyDescent="0.25">
      <c r="A72">
        <v>7</v>
      </c>
      <c r="B72">
        <v>5</v>
      </c>
      <c r="C72" t="s">
        <v>315</v>
      </c>
      <c r="D72" s="12">
        <v>1</v>
      </c>
      <c r="E72" s="12">
        <v>10</v>
      </c>
      <c r="F72" s="12">
        <v>200</v>
      </c>
    </row>
    <row r="73" spans="1:6" x14ac:dyDescent="0.25">
      <c r="A73">
        <v>7</v>
      </c>
      <c r="B73">
        <v>6</v>
      </c>
      <c r="C73" t="s">
        <v>316</v>
      </c>
      <c r="D73" s="12">
        <v>-2</v>
      </c>
      <c r="E73" s="12">
        <v>0</v>
      </c>
      <c r="F73" s="12">
        <v>2</v>
      </c>
    </row>
    <row r="74" spans="1:6" x14ac:dyDescent="0.25">
      <c r="A74">
        <v>7</v>
      </c>
      <c r="B74">
        <v>7</v>
      </c>
      <c r="C74" t="s">
        <v>317</v>
      </c>
      <c r="D74" s="12">
        <v>0</v>
      </c>
      <c r="E74" s="12">
        <v>10</v>
      </c>
      <c r="F74" s="12">
        <v>100</v>
      </c>
    </row>
    <row r="75" spans="1:6" x14ac:dyDescent="0.25">
      <c r="A75">
        <v>7</v>
      </c>
      <c r="B75">
        <v>8</v>
      </c>
      <c r="C75" t="s">
        <v>232</v>
      </c>
      <c r="D75" s="12">
        <v>100</v>
      </c>
      <c r="E75" s="12">
        <v>400</v>
      </c>
      <c r="F75" s="12">
        <v>1000</v>
      </c>
    </row>
    <row r="76" spans="1:6" x14ac:dyDescent="0.25">
      <c r="A76">
        <v>7</v>
      </c>
      <c r="B76">
        <v>9</v>
      </c>
      <c r="C76" t="s">
        <v>233</v>
      </c>
      <c r="D76" s="12">
        <v>-5</v>
      </c>
      <c r="E76" s="12">
        <v>-0.5</v>
      </c>
      <c r="F76" s="12">
        <v>2</v>
      </c>
    </row>
    <row r="77" spans="1:6" x14ac:dyDescent="0.25">
      <c r="A77">
        <v>7</v>
      </c>
      <c r="B77">
        <v>10</v>
      </c>
      <c r="C77" t="s">
        <v>318</v>
      </c>
      <c r="D77" s="12">
        <v>80</v>
      </c>
      <c r="E77" s="12">
        <v>90</v>
      </c>
      <c r="F77" s="12">
        <v>120</v>
      </c>
    </row>
    <row r="78" spans="1:6" x14ac:dyDescent="0.25">
      <c r="A78">
        <v>7</v>
      </c>
      <c r="B78">
        <v>11</v>
      </c>
      <c r="C78" t="s">
        <v>319</v>
      </c>
      <c r="D78" s="12">
        <v>80</v>
      </c>
      <c r="E78" s="12">
        <v>90</v>
      </c>
      <c r="F78" s="12">
        <v>120</v>
      </c>
    </row>
    <row r="79" spans="1:6" x14ac:dyDescent="0.25">
      <c r="A79">
        <v>8</v>
      </c>
      <c r="B79">
        <v>1</v>
      </c>
      <c r="C79" t="s">
        <v>311</v>
      </c>
      <c r="D79" s="12">
        <v>10</v>
      </c>
      <c r="E79" s="12">
        <v>30</v>
      </c>
      <c r="F79" s="12">
        <v>50</v>
      </c>
    </row>
    <row r="80" spans="1:6" x14ac:dyDescent="0.25">
      <c r="A80">
        <v>8</v>
      </c>
      <c r="B80">
        <v>2</v>
      </c>
      <c r="C80" t="s">
        <v>312</v>
      </c>
      <c r="D80" s="12">
        <v>100</v>
      </c>
      <c r="E80" s="12">
        <v>200</v>
      </c>
      <c r="F80" s="12">
        <v>400</v>
      </c>
    </row>
    <row r="81" spans="1:6" x14ac:dyDescent="0.25">
      <c r="A81">
        <v>8</v>
      </c>
      <c r="B81">
        <v>3</v>
      </c>
      <c r="C81" t="s">
        <v>313</v>
      </c>
      <c r="D81" s="12">
        <v>200</v>
      </c>
      <c r="E81" s="12">
        <v>500</v>
      </c>
      <c r="F81" s="12">
        <v>1000</v>
      </c>
    </row>
    <row r="82" spans="1:6" x14ac:dyDescent="0.25">
      <c r="A82">
        <v>8</v>
      </c>
      <c r="B82">
        <v>4</v>
      </c>
      <c r="C82" t="s">
        <v>314</v>
      </c>
      <c r="D82" s="12">
        <v>1</v>
      </c>
      <c r="E82" s="12">
        <v>1.2</v>
      </c>
      <c r="F82" s="12">
        <v>2</v>
      </c>
    </row>
    <row r="83" spans="1:6" x14ac:dyDescent="0.25">
      <c r="A83">
        <v>8</v>
      </c>
      <c r="B83">
        <v>5</v>
      </c>
      <c r="C83" t="s">
        <v>315</v>
      </c>
      <c r="D83" s="12">
        <v>100</v>
      </c>
      <c r="E83" s="12">
        <v>500</v>
      </c>
      <c r="F83" s="12">
        <v>1000</v>
      </c>
    </row>
    <row r="84" spans="1:6" x14ac:dyDescent="0.25">
      <c r="A84">
        <v>8</v>
      </c>
      <c r="B84">
        <v>6</v>
      </c>
      <c r="C84" t="s">
        <v>316</v>
      </c>
      <c r="D84" s="12">
        <v>3</v>
      </c>
      <c r="E84" s="12">
        <v>4</v>
      </c>
      <c r="F84" s="12">
        <v>6</v>
      </c>
    </row>
    <row r="85" spans="1:6" x14ac:dyDescent="0.25">
      <c r="A85">
        <v>8</v>
      </c>
      <c r="B85">
        <v>7</v>
      </c>
      <c r="C85" t="s">
        <v>317</v>
      </c>
      <c r="D85" s="12">
        <v>0.5</v>
      </c>
      <c r="E85" s="12">
        <v>20</v>
      </c>
      <c r="F85" s="12">
        <v>100</v>
      </c>
    </row>
    <row r="86" spans="1:6" x14ac:dyDescent="0.25">
      <c r="A86">
        <v>8</v>
      </c>
      <c r="B86">
        <v>8</v>
      </c>
      <c r="C86" t="s">
        <v>232</v>
      </c>
      <c r="D86" s="12">
        <v>20</v>
      </c>
      <c r="E86" s="12">
        <v>50</v>
      </c>
      <c r="F86" s="12">
        <v>200</v>
      </c>
    </row>
    <row r="87" spans="1:6" x14ac:dyDescent="0.25">
      <c r="A87">
        <v>8</v>
      </c>
      <c r="B87">
        <v>9</v>
      </c>
      <c r="C87" t="s">
        <v>233</v>
      </c>
      <c r="D87" s="12">
        <v>-5</v>
      </c>
      <c r="E87" s="12">
        <v>-1</v>
      </c>
      <c r="F87" s="12">
        <v>0</v>
      </c>
    </row>
    <row r="88" spans="1:6" x14ac:dyDescent="0.25">
      <c r="A88">
        <v>8</v>
      </c>
      <c r="B88">
        <v>10</v>
      </c>
      <c r="C88" t="s">
        <v>318</v>
      </c>
      <c r="D88" s="12">
        <v>101</v>
      </c>
      <c r="E88" s="12">
        <v>110</v>
      </c>
      <c r="F88" s="12">
        <v>150</v>
      </c>
    </row>
    <row r="89" spans="1:6" x14ac:dyDescent="0.25">
      <c r="A89">
        <v>8</v>
      </c>
      <c r="B89">
        <v>11</v>
      </c>
      <c r="C89" t="s">
        <v>319</v>
      </c>
      <c r="D89" s="12">
        <v>50</v>
      </c>
      <c r="E89" s="12">
        <v>75</v>
      </c>
      <c r="F89" s="12">
        <v>85</v>
      </c>
    </row>
    <row r="90" spans="1:6" x14ac:dyDescent="0.25">
      <c r="A90">
        <v>9</v>
      </c>
      <c r="B90">
        <v>1</v>
      </c>
      <c r="C90" t="s">
        <v>311</v>
      </c>
      <c r="D90" s="12">
        <v>50</v>
      </c>
      <c r="E90" s="12">
        <v>100</v>
      </c>
      <c r="F90" s="12">
        <v>300</v>
      </c>
    </row>
    <row r="91" spans="1:6" x14ac:dyDescent="0.25">
      <c r="A91">
        <v>9</v>
      </c>
      <c r="B91">
        <v>2</v>
      </c>
      <c r="C91" t="s">
        <v>312</v>
      </c>
      <c r="D91" s="12">
        <v>100</v>
      </c>
      <c r="E91" s="12">
        <v>200</v>
      </c>
      <c r="F91" s="12">
        <v>300</v>
      </c>
    </row>
    <row r="92" spans="1:6" x14ac:dyDescent="0.25">
      <c r="A92">
        <v>9</v>
      </c>
      <c r="B92">
        <v>3</v>
      </c>
      <c r="C92" t="s">
        <v>313</v>
      </c>
      <c r="D92" s="12">
        <v>200</v>
      </c>
      <c r="E92" s="12">
        <v>1000</v>
      </c>
      <c r="F92" s="12">
        <v>2000</v>
      </c>
    </row>
    <row r="93" spans="1:6" x14ac:dyDescent="0.25">
      <c r="A93">
        <v>9</v>
      </c>
      <c r="B93">
        <v>4</v>
      </c>
      <c r="C93" t="s">
        <v>314</v>
      </c>
      <c r="D93" s="12">
        <v>0.8</v>
      </c>
      <c r="E93" s="12">
        <v>1.3</v>
      </c>
      <c r="F93" s="12">
        <v>2</v>
      </c>
    </row>
    <row r="94" spans="1:6" x14ac:dyDescent="0.25">
      <c r="A94">
        <v>9</v>
      </c>
      <c r="B94">
        <v>5</v>
      </c>
      <c r="C94" t="s">
        <v>315</v>
      </c>
      <c r="D94" s="12">
        <v>100</v>
      </c>
      <c r="E94" s="12">
        <v>200</v>
      </c>
      <c r="F94" s="12">
        <v>300</v>
      </c>
    </row>
    <row r="95" spans="1:6" x14ac:dyDescent="0.25">
      <c r="A95">
        <v>9</v>
      </c>
      <c r="B95">
        <v>6</v>
      </c>
      <c r="C95" t="s">
        <v>316</v>
      </c>
      <c r="D95" s="12">
        <v>4.5999999999999996</v>
      </c>
      <c r="E95" s="12">
        <v>6</v>
      </c>
      <c r="F95" s="12">
        <v>7</v>
      </c>
    </row>
    <row r="96" spans="1:6" x14ac:dyDescent="0.25">
      <c r="A96">
        <v>9</v>
      </c>
      <c r="B96">
        <v>7</v>
      </c>
      <c r="C96" t="s">
        <v>317</v>
      </c>
      <c r="D96" s="12">
        <v>0.7</v>
      </c>
      <c r="E96" s="12">
        <v>8</v>
      </c>
      <c r="F96" s="12">
        <v>10</v>
      </c>
    </row>
    <row r="97" spans="1:6" x14ac:dyDescent="0.25">
      <c r="A97">
        <v>9</v>
      </c>
      <c r="B97">
        <v>8</v>
      </c>
      <c r="C97" t="s">
        <v>232</v>
      </c>
      <c r="D97" s="12">
        <v>150</v>
      </c>
      <c r="E97" s="12">
        <v>200</v>
      </c>
      <c r="F97" s="12">
        <v>400</v>
      </c>
    </row>
    <row r="98" spans="1:6" x14ac:dyDescent="0.25">
      <c r="A98">
        <v>9</v>
      </c>
      <c r="B98">
        <v>9</v>
      </c>
      <c r="C98" t="s">
        <v>233</v>
      </c>
      <c r="D98" s="12">
        <v>-5</v>
      </c>
      <c r="E98" s="12">
        <v>-2</v>
      </c>
      <c r="F98" s="12">
        <v>0</v>
      </c>
    </row>
    <row r="99" spans="1:6" x14ac:dyDescent="0.25">
      <c r="A99">
        <v>9</v>
      </c>
      <c r="B99">
        <v>10</v>
      </c>
      <c r="C99" t="s">
        <v>318</v>
      </c>
      <c r="D99" s="12">
        <v>90</v>
      </c>
      <c r="E99" s="12">
        <v>110</v>
      </c>
      <c r="F99" s="12">
        <v>120</v>
      </c>
    </row>
    <row r="100" spans="1:6" x14ac:dyDescent="0.25">
      <c r="A100">
        <v>9</v>
      </c>
      <c r="B100">
        <v>11</v>
      </c>
      <c r="C100" t="s">
        <v>319</v>
      </c>
      <c r="D100" s="12">
        <v>60</v>
      </c>
      <c r="E100" s="12">
        <v>75</v>
      </c>
      <c r="F100" s="12">
        <v>80</v>
      </c>
    </row>
    <row r="101" spans="1:6" x14ac:dyDescent="0.25">
      <c r="A101">
        <v>10</v>
      </c>
      <c r="B101">
        <v>1</v>
      </c>
      <c r="C101" t="s">
        <v>311</v>
      </c>
      <c r="D101" s="12">
        <v>30</v>
      </c>
      <c r="E101" s="12">
        <v>50</v>
      </c>
      <c r="F101" s="12">
        <v>80</v>
      </c>
    </row>
    <row r="102" spans="1:6" x14ac:dyDescent="0.25">
      <c r="A102">
        <v>10</v>
      </c>
      <c r="B102">
        <v>2</v>
      </c>
      <c r="C102" t="s">
        <v>312</v>
      </c>
      <c r="D102" s="12">
        <v>50</v>
      </c>
      <c r="E102" s="12">
        <v>100</v>
      </c>
      <c r="F102" s="12">
        <v>150</v>
      </c>
    </row>
    <row r="103" spans="1:6" x14ac:dyDescent="0.25">
      <c r="A103">
        <v>10</v>
      </c>
      <c r="B103">
        <v>3</v>
      </c>
      <c r="C103" t="s">
        <v>313</v>
      </c>
      <c r="D103" s="12">
        <v>100</v>
      </c>
      <c r="E103" s="12">
        <v>200</v>
      </c>
      <c r="F103" s="12">
        <v>300</v>
      </c>
    </row>
    <row r="104" spans="1:6" x14ac:dyDescent="0.25">
      <c r="A104">
        <v>10</v>
      </c>
      <c r="B104">
        <v>4</v>
      </c>
      <c r="C104" t="s">
        <v>314</v>
      </c>
      <c r="D104" s="12">
        <v>0.7</v>
      </c>
      <c r="E104" s="12">
        <v>1.4</v>
      </c>
      <c r="F104" s="12">
        <v>2.1</v>
      </c>
    </row>
    <row r="105" spans="1:6" x14ac:dyDescent="0.25">
      <c r="A105">
        <v>10</v>
      </c>
      <c r="B105">
        <v>5</v>
      </c>
      <c r="C105" t="s">
        <v>315</v>
      </c>
      <c r="D105" s="12">
        <v>80</v>
      </c>
      <c r="E105" s="12">
        <v>150</v>
      </c>
      <c r="F105" s="12">
        <v>240</v>
      </c>
    </row>
    <row r="106" spans="1:6" x14ac:dyDescent="0.25">
      <c r="A106">
        <v>10</v>
      </c>
      <c r="B106">
        <v>6</v>
      </c>
      <c r="C106" t="s">
        <v>316</v>
      </c>
      <c r="D106" s="12">
        <v>-0.5</v>
      </c>
      <c r="E106" s="12">
        <v>-0.1</v>
      </c>
      <c r="F106" s="12">
        <v>0.5</v>
      </c>
    </row>
    <row r="107" spans="1:6" x14ac:dyDescent="0.25">
      <c r="A107">
        <v>10</v>
      </c>
      <c r="B107">
        <v>7</v>
      </c>
      <c r="C107" t="s">
        <v>317</v>
      </c>
      <c r="D107" s="12">
        <v>1</v>
      </c>
      <c r="E107" s="12">
        <v>3</v>
      </c>
      <c r="F107" s="12">
        <v>6</v>
      </c>
    </row>
    <row r="108" spans="1:6" x14ac:dyDescent="0.25">
      <c r="A108">
        <v>10</v>
      </c>
      <c r="B108">
        <v>8</v>
      </c>
      <c r="C108" t="s">
        <v>232</v>
      </c>
      <c r="D108" s="12">
        <v>40</v>
      </c>
      <c r="E108" s="12">
        <v>90</v>
      </c>
      <c r="F108" s="12">
        <v>150</v>
      </c>
    </row>
    <row r="109" spans="1:6" x14ac:dyDescent="0.25">
      <c r="A109">
        <v>10</v>
      </c>
      <c r="B109">
        <v>9</v>
      </c>
      <c r="C109" t="s">
        <v>233</v>
      </c>
      <c r="D109" s="12">
        <v>-0.6</v>
      </c>
      <c r="E109" s="12">
        <v>-0.4</v>
      </c>
      <c r="F109" s="12">
        <v>-0.2</v>
      </c>
    </row>
    <row r="110" spans="1:6" x14ac:dyDescent="0.25">
      <c r="A110">
        <v>10</v>
      </c>
      <c r="B110">
        <v>10</v>
      </c>
      <c r="C110" t="s">
        <v>318</v>
      </c>
      <c r="D110" s="12">
        <v>75</v>
      </c>
      <c r="E110" s="12">
        <v>85</v>
      </c>
      <c r="F110" s="12">
        <v>95</v>
      </c>
    </row>
    <row r="111" spans="1:6" x14ac:dyDescent="0.25">
      <c r="A111">
        <v>10</v>
      </c>
      <c r="B111">
        <v>11</v>
      </c>
      <c r="C111" t="s">
        <v>319</v>
      </c>
      <c r="D111" s="12">
        <v>70</v>
      </c>
      <c r="E111" s="12">
        <v>80</v>
      </c>
      <c r="F111" s="12">
        <v>90</v>
      </c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87039-58AB-423C-AA8C-EC013541149B}">
  <sheetPr codeName="Sheet9"/>
  <dimension ref="A1:LJ321"/>
  <sheetViews>
    <sheetView topLeftCell="CM1" zoomScale="96" zoomScaleNormal="96" workbookViewId="0">
      <selection activeCell="CZ35" sqref="CZ35"/>
    </sheetView>
  </sheetViews>
  <sheetFormatPr defaultColWidth="8.85546875" defaultRowHeight="15" x14ac:dyDescent="0.25"/>
  <cols>
    <col min="1" max="3" width="8.85546875" style="5"/>
    <col min="4" max="4" width="11.42578125" style="5" customWidth="1"/>
    <col min="5" max="5" width="10.42578125" style="5" customWidth="1"/>
    <col min="6" max="7" width="8.7109375" style="5"/>
    <col min="8" max="8" width="10.85546875" style="5" customWidth="1"/>
    <col min="9" max="15" width="8.7109375" style="5"/>
    <col min="16" max="34" width="8.85546875" style="4"/>
    <col min="35" max="36" width="7.140625" style="4" customWidth="1"/>
    <col min="37" max="39" width="2.5703125" style="4" customWidth="1"/>
    <col min="40" max="40" width="2.5703125" style="5" customWidth="1"/>
    <col min="41" max="47" width="2.5703125" style="4" customWidth="1"/>
    <col min="48" max="51" width="2.85546875" style="4" customWidth="1"/>
    <col min="52" max="52" width="2.85546875" style="18" customWidth="1"/>
    <col min="53" max="53" width="2.85546875" style="4" customWidth="1"/>
    <col min="54" max="61" width="2.85546875" style="18" customWidth="1"/>
    <col min="62" max="63" width="2.85546875" style="4" customWidth="1"/>
    <col min="64" max="71" width="2.85546875" style="18" customWidth="1"/>
    <col min="72" max="97" width="2.85546875" style="4" customWidth="1"/>
    <col min="98" max="99" width="8.85546875" style="4"/>
    <col min="100" max="109" width="21.7109375" style="4" customWidth="1"/>
    <col min="110" max="118" width="8.85546875" style="4"/>
    <col min="119" max="132" width="12.85546875" style="4" customWidth="1"/>
    <col min="133" max="16384" width="8.85546875" style="4"/>
  </cols>
  <sheetData>
    <row r="1" spans="1:322" ht="15.75" thickBot="1" x14ac:dyDescent="0.3">
      <c r="A1" s="5" t="s">
        <v>133</v>
      </c>
      <c r="G1" s="5" t="s">
        <v>355</v>
      </c>
      <c r="H1" s="5" t="s">
        <v>35</v>
      </c>
      <c r="I1" s="5" t="s">
        <v>36</v>
      </c>
      <c r="J1" s="5" t="s">
        <v>37</v>
      </c>
      <c r="K1" s="5" t="s">
        <v>38</v>
      </c>
      <c r="L1" s="5" t="s">
        <v>39</v>
      </c>
      <c r="M1" s="5" t="s">
        <v>40</v>
      </c>
      <c r="N1" s="5" t="s">
        <v>41</v>
      </c>
      <c r="O1" s="5" t="s">
        <v>201</v>
      </c>
      <c r="P1" s="14" t="s">
        <v>78</v>
      </c>
      <c r="Q1" s="4" t="s">
        <v>81</v>
      </c>
      <c r="R1" s="4" t="s">
        <v>82</v>
      </c>
      <c r="S1" s="4" t="s">
        <v>83</v>
      </c>
      <c r="T1" s="4" t="s">
        <v>84</v>
      </c>
      <c r="U1" s="4" t="s">
        <v>85</v>
      </c>
      <c r="V1" s="4" t="s">
        <v>86</v>
      </c>
      <c r="W1" s="4" t="s">
        <v>87</v>
      </c>
      <c r="X1" s="4" t="s">
        <v>88</v>
      </c>
      <c r="Y1" s="4" t="s">
        <v>89</v>
      </c>
      <c r="Z1" s="4" t="s">
        <v>90</v>
      </c>
      <c r="AA1" s="4" t="s">
        <v>91</v>
      </c>
      <c r="AB1" s="4" t="s">
        <v>92</v>
      </c>
      <c r="AC1" s="4" t="s">
        <v>93</v>
      </c>
      <c r="AD1" s="4" t="s">
        <v>94</v>
      </c>
      <c r="AE1" s="4" t="s">
        <v>95</v>
      </c>
      <c r="AF1" s="4" t="s">
        <v>96</v>
      </c>
      <c r="AG1" s="4" t="s">
        <v>80</v>
      </c>
      <c r="AH1" s="4" t="s">
        <v>133</v>
      </c>
      <c r="AJ1" s="4" t="s">
        <v>42</v>
      </c>
      <c r="AK1" s="15"/>
      <c r="AN1" s="11"/>
      <c r="AO1" s="14"/>
      <c r="AP1" s="33"/>
      <c r="AQ1" s="14"/>
      <c r="AR1" s="33"/>
      <c r="AS1" s="33"/>
      <c r="AT1" s="33"/>
      <c r="AU1" s="33"/>
      <c r="AV1" s="14"/>
      <c r="AW1" s="14"/>
      <c r="AX1" s="14"/>
      <c r="AY1" s="14"/>
      <c r="AZ1" s="33"/>
      <c r="BA1" s="14"/>
      <c r="BB1" s="33"/>
      <c r="BC1" s="33"/>
      <c r="BD1" s="35"/>
      <c r="BE1" s="35"/>
      <c r="BF1" s="33"/>
      <c r="BG1" s="33"/>
      <c r="BI1" s="33"/>
      <c r="BK1" s="14"/>
      <c r="BP1" s="4"/>
      <c r="BT1" s="33"/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N1" s="1"/>
      <c r="DO1" s="1" t="s">
        <v>133</v>
      </c>
      <c r="DP1" s="1" t="s">
        <v>432</v>
      </c>
      <c r="DQ1" s="4">
        <f>COUNTIF($CV$2:$CV$21, "&gt;=0.01"   )</f>
        <v>8</v>
      </c>
      <c r="DR1" s="4" t="s">
        <v>50</v>
      </c>
      <c r="DS1" s="4">
        <v>20</v>
      </c>
      <c r="DT1" s="4" t="s">
        <v>219</v>
      </c>
      <c r="DU1" s="4">
        <v>16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  <c r="LJ1" s="4" t="s">
        <v>355</v>
      </c>
    </row>
    <row r="2" spans="1:322" x14ac:dyDescent="0.25">
      <c r="A2" s="5">
        <v>1</v>
      </c>
      <c r="B2" s="5">
        <v>1</v>
      </c>
      <c r="C2" s="5" t="s">
        <v>134</v>
      </c>
      <c r="D2" s="23">
        <v>-50</v>
      </c>
      <c r="E2" s="23">
        <v>0</v>
      </c>
      <c r="F2" s="40">
        <v>50</v>
      </c>
      <c r="G2" s="5">
        <v>1.0999999999999999</v>
      </c>
      <c r="H2" s="23">
        <v>8</v>
      </c>
      <c r="I2" s="5">
        <v>3.9409999999999998</v>
      </c>
      <c r="J2" s="5">
        <v>5</v>
      </c>
      <c r="K2" s="5">
        <v>3.234</v>
      </c>
      <c r="L2" s="5">
        <v>2.532</v>
      </c>
      <c r="M2" s="5">
        <v>7.1702671466097332</v>
      </c>
      <c r="N2" s="5">
        <v>1.0999999999999999</v>
      </c>
      <c r="O2" s="5">
        <v>20</v>
      </c>
      <c r="P2" s="4" t="s">
        <v>1</v>
      </c>
      <c r="Q2" s="4">
        <v>0.57200000000000006</v>
      </c>
      <c r="R2" s="4">
        <v>3.4535911602209951E-2</v>
      </c>
      <c r="S2" s="4">
        <v>0.90500000000000003</v>
      </c>
      <c r="T2" s="4">
        <v>4.3176027397260279E-2</v>
      </c>
      <c r="U2" s="4">
        <v>4.816050997782706E-2</v>
      </c>
      <c r="V2" s="4">
        <v>0.19850000000000001</v>
      </c>
      <c r="W2" s="4">
        <v>4.4878048780487803E-2</v>
      </c>
      <c r="X2" s="4">
        <v>0.38</v>
      </c>
      <c r="Y2" s="4">
        <v>8.178125E-2</v>
      </c>
      <c r="Z2" s="4">
        <v>0.95395149685059799</v>
      </c>
      <c r="AA2" s="4">
        <v>4.9627615062761504E-2</v>
      </c>
      <c r="AB2" s="4">
        <v>4.4610177989471041E-2</v>
      </c>
      <c r="AC2" s="4">
        <v>0.95107369614512471</v>
      </c>
      <c r="AD2" s="4">
        <v>0.95122572116770254</v>
      </c>
      <c r="AE2" s="4">
        <v>0.95</v>
      </c>
      <c r="AF2" s="4">
        <v>0.98516483516483511</v>
      </c>
      <c r="AG2" s="4">
        <f>AVERAGE($Q$2:$AF$2)</f>
        <v>0.44960533063364239</v>
      </c>
      <c r="AH2" s="4" t="s">
        <v>52</v>
      </c>
      <c r="AI2" s="4">
        <f>VARP($Q$22:$AF$22)</f>
        <v>7.601242576795178E-2</v>
      </c>
      <c r="AJ2" s="4">
        <v>0.552967337976488</v>
      </c>
      <c r="AS2" s="5"/>
      <c r="AT2" s="5"/>
      <c r="AX2" s="18"/>
      <c r="BC2" s="9"/>
      <c r="BG2" s="98"/>
      <c r="BH2" s="98"/>
      <c r="BI2" s="98"/>
      <c r="BJ2" s="6"/>
      <c r="BK2" s="6"/>
      <c r="BL2" s="98"/>
      <c r="BM2" s="98"/>
      <c r="BN2" s="98"/>
      <c r="BO2" s="98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20</v>
      </c>
      <c r="CW2" s="5">
        <f>SUM($Q$25:$AF$25)</f>
        <v>-2</v>
      </c>
      <c r="CX2" s="4">
        <v>6.78125</v>
      </c>
      <c r="CY2" s="5">
        <f>SUM($Q$49:$AF$49)</f>
        <v>-4</v>
      </c>
      <c r="CZ2" s="4">
        <v>2.125</v>
      </c>
      <c r="DA2" s="5">
        <v>-9.8285029735700744E-5</v>
      </c>
      <c r="DB2" s="5">
        <v>1.3848733017080324</v>
      </c>
      <c r="DC2" s="4">
        <v>0.36654803207355507</v>
      </c>
      <c r="DD2" s="5">
        <f t="shared" ref="DD2:DD21" si="0">($CV$4*CZ2+CY2*$CV$8/$CV$4-$CV$4)/($CV$2*$CV$4)</f>
        <v>2.5000000000000001E-2</v>
      </c>
      <c r="DE2" s="5">
        <f t="shared" ref="DE2:DE21" si="1">($CV$4*CX2+CW2*$CV$6/$CV$4-$CV$4)/($CV$2*$CV$4)</f>
        <v>0.3</v>
      </c>
      <c r="DF2" s="5">
        <v>7.319852973550975E-6</v>
      </c>
      <c r="DG2" s="5">
        <v>2.4471308193781449</v>
      </c>
      <c r="DH2" s="5">
        <f t="shared" ref="DH2:DH21" si="2">COUNTIF($Q2:$AF2, "&lt;=.05"   )</f>
        <v>6</v>
      </c>
      <c r="DI2" s="5">
        <f t="shared" ref="DI2:DI21" si="3">COUNTIF($Q2:$AF2, "&gt;=.95"   )</f>
        <v>5</v>
      </c>
      <c r="DJ2" s="5">
        <v>11</v>
      </c>
      <c r="DK2" s="5">
        <f t="shared" ref="DK2:DK21" si="4">ABS(COUNTIF($Q2:$AF2, "&lt;=.5")/16 -0.5)</f>
        <v>6.25E-2</v>
      </c>
      <c r="DL2" s="5">
        <f t="shared" ref="DL2:DL21" si="5">AVERAGE($Q2:$AF2)</f>
        <v>0.44960533063364239</v>
      </c>
      <c r="DM2" s="5">
        <f t="shared" ref="DM2:DM21" si="6">STDEV($Q2:$AF2)</f>
        <v>0.42478765433067323</v>
      </c>
      <c r="DN2"/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VARP(Ice_2018!$Q$49:$AF$49)</f>
        <v>0.9375</v>
      </c>
      <c r="GT2">
        <v>0.375</v>
      </c>
      <c r="GU2">
        <v>-0.15625</v>
      </c>
      <c r="GV2">
        <v>-0.3125</v>
      </c>
      <c r="GW2">
        <v>0.5</v>
      </c>
      <c r="GX2">
        <v>6.25E-2</v>
      </c>
      <c r="GY2">
        <v>-0.375</v>
      </c>
      <c r="GZ2">
        <v>0.21875</v>
      </c>
      <c r="HA2">
        <v>0.15625</v>
      </c>
      <c r="HB2">
        <v>-0.15625</v>
      </c>
      <c r="HC2">
        <v>0.21875</v>
      </c>
      <c r="HD2">
        <v>-0.125</v>
      </c>
      <c r="HE2">
        <v>0.5</v>
      </c>
      <c r="HF2">
        <v>0.25</v>
      </c>
      <c r="HG2">
        <v>6.25E-2</v>
      </c>
      <c r="HH2">
        <v>0</v>
      </c>
      <c r="HI2">
        <v>-0.25</v>
      </c>
      <c r="HJ2">
        <v>0</v>
      </c>
      <c r="HK2">
        <v>-3.125E-2</v>
      </c>
      <c r="HL2">
        <v>0.25</v>
      </c>
    </row>
    <row r="3" spans="1:322" x14ac:dyDescent="0.25">
      <c r="A3" s="5">
        <v>1</v>
      </c>
      <c r="B3" s="5">
        <v>2</v>
      </c>
      <c r="C3" s="5" t="s">
        <v>135</v>
      </c>
      <c r="D3" s="23">
        <v>10</v>
      </c>
      <c r="E3" s="23">
        <v>200</v>
      </c>
      <c r="F3" s="40">
        <v>500</v>
      </c>
      <c r="G3" s="5">
        <v>62.5</v>
      </c>
      <c r="H3" s="23">
        <v>-549.79999999999995</v>
      </c>
      <c r="I3" s="5">
        <v>12.72</v>
      </c>
      <c r="J3" s="5">
        <v>30</v>
      </c>
      <c r="K3" s="5">
        <v>13.14</v>
      </c>
      <c r="L3" s="5">
        <v>14.07</v>
      </c>
      <c r="M3" s="5">
        <v>82.600649072875186</v>
      </c>
      <c r="N3" s="5">
        <v>62.5</v>
      </c>
      <c r="O3" s="5" t="s">
        <v>202</v>
      </c>
      <c r="P3" s="4" t="s">
        <v>2</v>
      </c>
      <c r="Q3" s="4">
        <v>0.95682852807283758</v>
      </c>
      <c r="R3" s="4">
        <v>3.4921787709497207E-2</v>
      </c>
      <c r="S3" s="4">
        <v>0.90500000000000003</v>
      </c>
      <c r="T3" s="4">
        <v>4.1746357615894042E-2</v>
      </c>
      <c r="U3" s="4">
        <v>4.7947880794701997E-2</v>
      </c>
      <c r="V3" s="4">
        <v>0.95536881419234354</v>
      </c>
      <c r="W3" s="4">
        <v>4.5153374233128832E-2</v>
      </c>
      <c r="X3" s="4">
        <v>7.2500000000000009E-2</v>
      </c>
      <c r="Y3" s="4">
        <v>0.9573443064780055</v>
      </c>
      <c r="Z3" s="4">
        <v>0.95340184774045689</v>
      </c>
      <c r="AA3" s="4">
        <v>0.77075000000000005</v>
      </c>
      <c r="AB3" s="4">
        <v>3.2419384222991433E-2</v>
      </c>
      <c r="AC3" s="4">
        <v>3.7478571428571431E-2</v>
      </c>
      <c r="AD3" s="4">
        <v>4.9433882774237714E-2</v>
      </c>
      <c r="AE3" s="4">
        <v>0.95</v>
      </c>
      <c r="AF3" s="4">
        <v>0.97786885245901634</v>
      </c>
      <c r="AG3" s="4">
        <f>AVERAGE($Q$3:$AF$3)</f>
        <v>0.48676022423260512</v>
      </c>
      <c r="AH3" s="4" t="s">
        <v>54</v>
      </c>
      <c r="AI3" s="4">
        <f>VARP($AG$2:$AG$21)</f>
        <v>2.4090928342241471E-3</v>
      </c>
      <c r="AJ3" s="4">
        <v>1.7525419535299423E-2</v>
      </c>
      <c r="AN3" s="11"/>
      <c r="AS3" s="5"/>
      <c r="AT3" s="5"/>
      <c r="AX3" s="18"/>
      <c r="BC3" s="9"/>
      <c r="BG3" s="9"/>
      <c r="BH3" s="9"/>
      <c r="BI3" s="9"/>
      <c r="BJ3" s="5"/>
      <c r="BK3" s="5"/>
      <c r="BL3" s="9"/>
      <c r="BM3" s="9"/>
      <c r="BN3" s="9"/>
      <c r="BO3" s="9"/>
      <c r="BP3" s="9"/>
      <c r="BQ3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SUM($Q$26:$AF$26)</f>
        <v>0</v>
      </c>
      <c r="CX3" s="4">
        <v>9.5</v>
      </c>
      <c r="CY3" s="5">
        <f>SUM($Q$50:$AF$50)</f>
        <v>-8</v>
      </c>
      <c r="CZ3" s="4">
        <v>2.5</v>
      </c>
      <c r="DA3" s="5">
        <v>5.1849572510810722E-3</v>
      </c>
      <c r="DB3" s="5">
        <v>3.1721138234123871</v>
      </c>
      <c r="DC3" s="4">
        <v>0.5249346307629138</v>
      </c>
      <c r="DD3" s="5">
        <f t="shared" si="0"/>
        <v>1.2500000000000001E-2</v>
      </c>
      <c r="DE3" s="5">
        <f t="shared" si="1"/>
        <v>0.42499999999999999</v>
      </c>
      <c r="DF3" s="5">
        <v>1.365554667810036E-8</v>
      </c>
      <c r="DG3" s="5">
        <v>2.0014300717738154</v>
      </c>
      <c r="DH3" s="5">
        <f t="shared" si="2"/>
        <v>7</v>
      </c>
      <c r="DI3" s="5">
        <f t="shared" si="3"/>
        <v>6</v>
      </c>
      <c r="DJ3" s="5">
        <v>13</v>
      </c>
      <c r="DK3" s="5">
        <f t="shared" si="4"/>
        <v>0</v>
      </c>
      <c r="DL3" s="5">
        <f t="shared" si="5"/>
        <v>0.48676022423260512</v>
      </c>
      <c r="DM3" s="5">
        <f t="shared" si="6"/>
        <v>0.45840514417853906</v>
      </c>
      <c r="DN3"/>
      <c r="DO3" s="9" t="s">
        <v>376</v>
      </c>
      <c r="DP3" s="9">
        <v>1</v>
      </c>
      <c r="DQ3" s="9">
        <v>0.24050997406804789</v>
      </c>
      <c r="DR3" s="9">
        <v>-0.43074273829154097</v>
      </c>
      <c r="DS3" s="9">
        <v>-0.32916168541555696</v>
      </c>
      <c r="DT3" s="9">
        <v>-0.25799015277351783</v>
      </c>
      <c r="DU3" s="9">
        <v>-0.12536396282650483</v>
      </c>
      <c r="DV3" s="9">
        <v>0.39316956037641621</v>
      </c>
      <c r="DW3" s="9">
        <v>0.27558865961629148</v>
      </c>
      <c r="DX3" s="9">
        <v>0.3746813263204124</v>
      </c>
      <c r="DY3" s="9">
        <v>0.35025801410841734</v>
      </c>
      <c r="DZ3" s="9">
        <v>-2.3220562617206161E-2</v>
      </c>
      <c r="EA3" s="9">
        <v>9.6452850612615909E-2</v>
      </c>
      <c r="EB3" s="9">
        <v>0.39245163985498771</v>
      </c>
      <c r="GR3" t="s">
        <v>2</v>
      </c>
      <c r="GS3">
        <v>0.375</v>
      </c>
      <c r="GT3">
        <f>VARP(Ice_2018!$Q$50:$AF$50)</f>
        <v>0.75</v>
      </c>
      <c r="GU3">
        <v>-0.1875</v>
      </c>
      <c r="GV3">
        <v>0.125</v>
      </c>
      <c r="GW3">
        <v>0.25</v>
      </c>
      <c r="GX3">
        <v>-0.125</v>
      </c>
      <c r="GY3">
        <v>-0.25</v>
      </c>
      <c r="GZ3">
        <v>6.25E-2</v>
      </c>
      <c r="HA3">
        <v>-6.25E-2</v>
      </c>
      <c r="HB3">
        <v>6.25E-2</v>
      </c>
      <c r="HC3">
        <v>6.25E-2</v>
      </c>
      <c r="HD3">
        <v>0.25</v>
      </c>
      <c r="HE3">
        <v>0.5</v>
      </c>
      <c r="HF3">
        <v>0.25</v>
      </c>
      <c r="HG3">
        <v>-0.125</v>
      </c>
      <c r="HH3">
        <v>0</v>
      </c>
      <c r="HI3">
        <v>0.25</v>
      </c>
      <c r="HJ3">
        <v>0</v>
      </c>
      <c r="HK3">
        <v>6.25E-2</v>
      </c>
      <c r="HL3">
        <v>0.25</v>
      </c>
    </row>
    <row r="4" spans="1:322" x14ac:dyDescent="0.25">
      <c r="A4" s="5">
        <v>1</v>
      </c>
      <c r="B4" s="5">
        <v>3</v>
      </c>
      <c r="C4" s="5" t="s">
        <v>136</v>
      </c>
      <c r="D4" s="23">
        <v>0.1</v>
      </c>
      <c r="E4" s="23">
        <v>1</v>
      </c>
      <c r="F4" s="23">
        <v>2</v>
      </c>
      <c r="G4" s="5">
        <v>4.1754999999999995</v>
      </c>
      <c r="H4" s="23">
        <v>1.9</v>
      </c>
      <c r="I4" s="5">
        <v>5.7089999999999996</v>
      </c>
      <c r="J4" s="5">
        <v>25</v>
      </c>
      <c r="K4" s="5">
        <v>9.0419999999999998</v>
      </c>
      <c r="L4" s="5">
        <v>9.7560000000000002</v>
      </c>
      <c r="M4" s="5">
        <v>5.7907701793482405</v>
      </c>
      <c r="N4" s="5">
        <v>4.1754999999999995</v>
      </c>
      <c r="O4" s="5">
        <v>16</v>
      </c>
      <c r="P4" s="4" t="s">
        <v>3</v>
      </c>
      <c r="Q4" s="4">
        <v>0.8</v>
      </c>
      <c r="R4" s="4">
        <v>0.33506000000000002</v>
      </c>
      <c r="S4" s="4">
        <v>4.7708333333333332E-2</v>
      </c>
      <c r="T4" s="4">
        <v>0.72666500000000001</v>
      </c>
      <c r="U4" s="4">
        <v>0.33223400000000003</v>
      </c>
      <c r="V4" s="4">
        <v>0.59107142857142858</v>
      </c>
      <c r="W4" s="4">
        <v>0.57457142857142851</v>
      </c>
      <c r="X4" s="4">
        <v>5.7500000000000002E-2</v>
      </c>
      <c r="Y4" s="4">
        <v>8.6321428571428577E-2</v>
      </c>
      <c r="Z4" s="4">
        <v>0.26750000000000002</v>
      </c>
      <c r="AA4" s="4">
        <v>0.468725</v>
      </c>
      <c r="AB4" s="4">
        <v>8.1500000000000017E-2</v>
      </c>
      <c r="AC4" s="4">
        <v>6.2350000000000003E-2</v>
      </c>
      <c r="AD4" s="4">
        <v>0.25887500000000002</v>
      </c>
      <c r="AE4" s="4">
        <v>0.95</v>
      </c>
      <c r="AF4" s="4">
        <v>0.90800000000000014</v>
      </c>
      <c r="AG4" s="4">
        <f>AVERAGE($Q$4:$AF$4)</f>
        <v>0.4092551011904762</v>
      </c>
      <c r="AH4" s="4" t="s">
        <v>57</v>
      </c>
      <c r="AI4" s="4">
        <f>VARP($Q$2:$AF$21)</f>
        <v>0.13746277681808361</v>
      </c>
      <c r="AS4" s="5"/>
      <c r="AT4" s="5"/>
      <c r="AX4" s="18"/>
      <c r="BC4" s="9"/>
      <c r="BG4" s="9"/>
      <c r="BH4" s="9"/>
      <c r="BI4" s="9"/>
      <c r="BJ4" s="5"/>
      <c r="BK4" s="5"/>
      <c r="BL4" s="9"/>
      <c r="BM4" s="9"/>
      <c r="BN4" s="9"/>
      <c r="BO4" s="9"/>
      <c r="BP4" s="9"/>
      <c r="BQ4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16</v>
      </c>
      <c r="CW4" s="5">
        <f>SUM($Q$27:$AF$27)</f>
        <v>-4</v>
      </c>
      <c r="CX4" s="4">
        <v>8.0625</v>
      </c>
      <c r="CY4" s="5">
        <f>SUM($Q$51:$AF$51)</f>
        <v>14</v>
      </c>
      <c r="CZ4" s="4">
        <v>-1.4375</v>
      </c>
      <c r="DA4" s="5">
        <v>-1.5770146569412623E-2</v>
      </c>
      <c r="DB4" s="5">
        <v>1.7619138930900531</v>
      </c>
      <c r="DC4" s="4">
        <v>0.52119037276422053</v>
      </c>
      <c r="DD4" s="5">
        <f t="shared" si="0"/>
        <v>-1.2500000000000001E-2</v>
      </c>
      <c r="DE4" s="5">
        <f t="shared" si="1"/>
        <v>0.375</v>
      </c>
      <c r="DF4" s="5">
        <v>0.51732477281159284</v>
      </c>
      <c r="DG4" s="5">
        <v>0.95623373933556799</v>
      </c>
      <c r="DH4" s="5">
        <f t="shared" si="2"/>
        <v>1</v>
      </c>
      <c r="DI4" s="5">
        <f t="shared" si="3"/>
        <v>1</v>
      </c>
      <c r="DJ4" s="5">
        <v>2</v>
      </c>
      <c r="DK4" s="5">
        <f t="shared" si="4"/>
        <v>0.125</v>
      </c>
      <c r="DL4" s="5">
        <f t="shared" si="5"/>
        <v>0.4092551011904762</v>
      </c>
      <c r="DM4" s="5">
        <f t="shared" si="6"/>
        <v>0.31613833986914741</v>
      </c>
      <c r="DN4"/>
      <c r="DO4" s="9" t="s">
        <v>218</v>
      </c>
      <c r="DP4" s="9">
        <v>0.24050997406804789</v>
      </c>
      <c r="DQ4" s="9">
        <v>1</v>
      </c>
      <c r="DR4" s="9">
        <v>-7.2389892083838822E-2</v>
      </c>
      <c r="DS4" s="9">
        <v>-0.3763779355081025</v>
      </c>
      <c r="DT4" s="9">
        <v>-0.12156455015351471</v>
      </c>
      <c r="DU4" s="9">
        <v>0.15836190266015199</v>
      </c>
      <c r="DV4" s="9">
        <v>-0.16005315571898485</v>
      </c>
      <c r="DW4" s="9">
        <v>0.36624302825592553</v>
      </c>
      <c r="DX4" s="9">
        <v>3.1301480629712899E-2</v>
      </c>
      <c r="DY4" s="9">
        <v>0.24000707277780803</v>
      </c>
      <c r="DZ4" s="9">
        <v>-0.28695088942457325</v>
      </c>
      <c r="EA4" s="9">
        <v>-0.10056095608103979</v>
      </c>
      <c r="EB4" s="9">
        <v>0.21078655597505083</v>
      </c>
      <c r="GR4" t="s">
        <v>3</v>
      </c>
      <c r="GS4">
        <v>-0.15625</v>
      </c>
      <c r="GT4">
        <v>-0.1875</v>
      </c>
      <c r="GU4">
        <f>VARP(Ice_2018!$Q$51:$AF$51)</f>
        <v>0.234375</v>
      </c>
      <c r="GV4">
        <v>9.375E-2</v>
      </c>
      <c r="GW4">
        <v>-0.125</v>
      </c>
      <c r="GX4">
        <v>-9.375E-2</v>
      </c>
      <c r="GY4">
        <v>-6.25E-2</v>
      </c>
      <c r="GZ4">
        <v>-7.8125E-2</v>
      </c>
      <c r="HA4">
        <v>-0.109375</v>
      </c>
      <c r="HB4">
        <v>0.109375</v>
      </c>
      <c r="HC4">
        <v>-7.8125E-2</v>
      </c>
      <c r="HD4">
        <v>-6.25E-2</v>
      </c>
      <c r="HE4">
        <v>-0.125</v>
      </c>
      <c r="HF4">
        <v>-0.125</v>
      </c>
      <c r="HG4">
        <v>-9.375E-2</v>
      </c>
      <c r="HH4">
        <v>-0.125</v>
      </c>
      <c r="HI4">
        <v>-0.125</v>
      </c>
      <c r="HJ4">
        <v>-0.125</v>
      </c>
      <c r="HK4">
        <v>-7.8125E-2</v>
      </c>
      <c r="HL4">
        <v>-0.125</v>
      </c>
    </row>
    <row r="5" spans="1:322" x14ac:dyDescent="0.25">
      <c r="A5" s="5">
        <v>1</v>
      </c>
      <c r="B5" s="5">
        <v>4</v>
      </c>
      <c r="C5" s="5" t="s">
        <v>137</v>
      </c>
      <c r="D5" s="23">
        <v>-200</v>
      </c>
      <c r="E5" s="23">
        <v>-130</v>
      </c>
      <c r="F5" s="40">
        <v>-50</v>
      </c>
      <c r="G5" s="5">
        <v>-373.5</v>
      </c>
      <c r="H5" s="23">
        <v>-399.26</v>
      </c>
      <c r="I5" s="5">
        <v>5.4640000000000004</v>
      </c>
      <c r="J5" s="5">
        <v>10</v>
      </c>
      <c r="K5" s="5">
        <v>4.7469999999999999</v>
      </c>
      <c r="L5" s="5">
        <v>4.391</v>
      </c>
      <c r="M5" s="5">
        <v>-488.92952635912377</v>
      </c>
      <c r="N5" s="5">
        <v>-373.5</v>
      </c>
      <c r="P5" s="4" t="s">
        <v>4</v>
      </c>
      <c r="Q5" s="4">
        <v>0.95210437710437701</v>
      </c>
      <c r="R5" s="4">
        <v>3.9068750000000006E-2</v>
      </c>
      <c r="S5" s="4">
        <v>4.9782608695652174E-2</v>
      </c>
      <c r="T5" s="4">
        <v>0.50166500000000003</v>
      </c>
      <c r="U5" s="4">
        <v>4.9364522727272736E-2</v>
      </c>
      <c r="V5" s="4">
        <v>0.95739750445632799</v>
      </c>
      <c r="W5" s="4">
        <v>0.12199999999999998</v>
      </c>
      <c r="X5" s="4">
        <v>6.1249999999999999E-2</v>
      </c>
      <c r="Y5" s="4">
        <v>2.9451795841209834E-2</v>
      </c>
      <c r="Z5" s="4">
        <v>0.951671247121741</v>
      </c>
      <c r="AA5" s="4">
        <v>0.90612500000000007</v>
      </c>
      <c r="AB5" s="4">
        <v>0.54781250000000004</v>
      </c>
      <c r="AC5" s="4">
        <v>7.7787500000000009E-2</v>
      </c>
      <c r="AD5" s="4">
        <v>4.9433882774237714E-2</v>
      </c>
      <c r="AE5" s="4">
        <v>0.97503128911138914</v>
      </c>
      <c r="AF5" s="4">
        <v>0.96249999999999991</v>
      </c>
      <c r="AG5" s="4">
        <f>AVERAGE($Q$5:$AF$5)</f>
        <v>0.45202787361451302</v>
      </c>
      <c r="AH5" s="4" t="s">
        <v>59</v>
      </c>
      <c r="AI5" s="4">
        <f>AVERAGE($Q$2:$AF$21)</f>
        <v>0.46568304135735772</v>
      </c>
      <c r="AN5" s="14"/>
      <c r="AS5" s="5"/>
      <c r="AT5" s="5"/>
      <c r="AX5" s="18"/>
      <c r="BC5" s="9"/>
      <c r="BG5" s="9"/>
      <c r="BH5" s="9"/>
      <c r="BI5" s="9"/>
      <c r="BJ5" s="5"/>
      <c r="BK5" s="5"/>
      <c r="BL5" s="9"/>
      <c r="BM5" s="9"/>
      <c r="BN5" s="9"/>
      <c r="BO5" s="9"/>
      <c r="BP5" s="9"/>
      <c r="BQ5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SUM($Q$28:$AF$28)</f>
        <v>0</v>
      </c>
      <c r="CX5" s="4">
        <v>10</v>
      </c>
      <c r="CY5" s="5">
        <f>SUM($Q$52:$AF$52)</f>
        <v>-4</v>
      </c>
      <c r="CZ5" s="4">
        <v>4.375</v>
      </c>
      <c r="DA5" s="5">
        <v>4.5582576442756506E-3</v>
      </c>
      <c r="DB5" s="5">
        <v>1.3463187456054508</v>
      </c>
      <c r="DC5" s="4">
        <v>0.62275459451407844</v>
      </c>
      <c r="DD5" s="5">
        <f t="shared" si="0"/>
        <v>0.13750000000000001</v>
      </c>
      <c r="DE5" s="5">
        <f t="shared" si="1"/>
        <v>0.45</v>
      </c>
      <c r="DF5" s="5">
        <v>8.8891009884526001E-6</v>
      </c>
      <c r="DG5" s="5">
        <v>1.7794360717058257</v>
      </c>
      <c r="DH5" s="5">
        <f t="shared" si="2"/>
        <v>5</v>
      </c>
      <c r="DI5" s="5">
        <f t="shared" si="3"/>
        <v>5</v>
      </c>
      <c r="DJ5" s="5">
        <v>10</v>
      </c>
      <c r="DK5" s="5">
        <f t="shared" si="4"/>
        <v>0</v>
      </c>
      <c r="DL5" s="5">
        <f t="shared" si="5"/>
        <v>0.45202787361451302</v>
      </c>
      <c r="DM5" s="5">
        <f t="shared" si="6"/>
        <v>0.42769801702913091</v>
      </c>
      <c r="DN5"/>
      <c r="DO5" s="9" t="s">
        <v>377</v>
      </c>
      <c r="DP5" s="9">
        <v>-0.43074273829154097</v>
      </c>
      <c r="DQ5" s="9">
        <v>-7.2389892083838822E-2</v>
      </c>
      <c r="DR5" s="9">
        <v>1</v>
      </c>
      <c r="DS5" s="9">
        <v>0.59394218918155106</v>
      </c>
      <c r="DT5" s="9">
        <v>0.66314674035394439</v>
      </c>
      <c r="DU5" s="9">
        <v>3.7124107022117286E-3</v>
      </c>
      <c r="DV5" s="9">
        <v>-0.17485112372865311</v>
      </c>
      <c r="DW5" s="9">
        <v>5.9010261699549246E-2</v>
      </c>
      <c r="DX5" s="9">
        <v>-5.1337392316340366E-2</v>
      </c>
      <c r="DY5" s="9">
        <v>1.0518136131434255E-2</v>
      </c>
      <c r="DZ5" s="9">
        <v>0.12059512380664768</v>
      </c>
      <c r="EA5" s="9">
        <v>-0.38880182765278715</v>
      </c>
      <c r="EB5" s="9">
        <v>-7.8517627524115438E-2</v>
      </c>
      <c r="GR5" t="s">
        <v>4</v>
      </c>
      <c r="GS5">
        <v>-0.3125</v>
      </c>
      <c r="GT5">
        <v>0.125</v>
      </c>
      <c r="GU5">
        <v>9.375E-2</v>
      </c>
      <c r="GV5">
        <f>VARP(Ice_2018!$Q$52:$AF$52)</f>
        <v>0.9375</v>
      </c>
      <c r="GW5">
        <v>0</v>
      </c>
      <c r="GX5">
        <v>6.25E-2</v>
      </c>
      <c r="GY5">
        <v>0.125</v>
      </c>
      <c r="GZ5">
        <v>-3.125E-2</v>
      </c>
      <c r="HA5">
        <v>-9.375E-2</v>
      </c>
      <c r="HB5">
        <v>0.59375</v>
      </c>
      <c r="HC5">
        <v>0.21875</v>
      </c>
      <c r="HD5">
        <v>0.375</v>
      </c>
      <c r="HE5">
        <v>0.25</v>
      </c>
      <c r="HF5">
        <v>0.5</v>
      </c>
      <c r="HG5">
        <v>6.25E-2</v>
      </c>
      <c r="HH5">
        <v>0</v>
      </c>
      <c r="HI5">
        <v>0.5</v>
      </c>
      <c r="HJ5">
        <v>0.5</v>
      </c>
      <c r="HK5">
        <v>0.46875</v>
      </c>
      <c r="HL5">
        <v>0</v>
      </c>
    </row>
    <row r="6" spans="1:322" x14ac:dyDescent="0.25">
      <c r="A6" s="5">
        <v>1</v>
      </c>
      <c r="B6" s="5">
        <v>5</v>
      </c>
      <c r="C6" s="5" t="s">
        <v>138</v>
      </c>
      <c r="D6" s="23">
        <v>10</v>
      </c>
      <c r="E6" s="23">
        <v>70</v>
      </c>
      <c r="F6" s="40">
        <v>100</v>
      </c>
      <c r="G6" s="5">
        <v>-77.650000000000006</v>
      </c>
      <c r="H6" s="23">
        <v>-155.922</v>
      </c>
      <c r="I6" s="5">
        <v>13.64</v>
      </c>
      <c r="J6" s="5">
        <v>60</v>
      </c>
      <c r="K6" s="5">
        <v>17.66</v>
      </c>
      <c r="L6" s="5">
        <v>20.61</v>
      </c>
      <c r="M6" s="5">
        <v>-211.01833585337357</v>
      </c>
      <c r="N6" s="5">
        <v>-77.650000000000006</v>
      </c>
      <c r="P6" s="4" t="s">
        <v>5</v>
      </c>
      <c r="Q6" s="4">
        <v>0.61250000000000004</v>
      </c>
      <c r="R6" s="4">
        <v>4.167333333333334E-2</v>
      </c>
      <c r="S6" s="4">
        <v>0.13550000000000001</v>
      </c>
      <c r="T6" s="4">
        <v>4.6350735294117651E-2</v>
      </c>
      <c r="U6" s="4">
        <v>0.56771937500000003</v>
      </c>
      <c r="V6" s="4">
        <v>0.75875000000000004</v>
      </c>
      <c r="W6" s="4">
        <v>4.5153374233128832E-2</v>
      </c>
      <c r="X6" s="4">
        <v>0.62375000000000003</v>
      </c>
      <c r="Y6" s="4">
        <v>0.10085</v>
      </c>
      <c r="Z6" s="4">
        <v>0.95044428647591961</v>
      </c>
      <c r="AA6" s="4">
        <v>0.56457500000000005</v>
      </c>
      <c r="AB6" s="4">
        <v>0.28500000000000003</v>
      </c>
      <c r="AC6" s="4">
        <v>4.036153846153847E-2</v>
      </c>
      <c r="AD6" s="4">
        <v>3.9130434782608699E-2</v>
      </c>
      <c r="AE6" s="4">
        <v>0.97503128911138914</v>
      </c>
      <c r="AF6" s="4">
        <v>0.96249999999999991</v>
      </c>
      <c r="AG6" s="4">
        <f>AVERAGE($Q$6:$AF$6)</f>
        <v>0.42183058541825225</v>
      </c>
      <c r="AS6" s="5"/>
      <c r="AT6" s="5"/>
      <c r="AX6" s="18"/>
      <c r="BC6" s="9"/>
      <c r="BG6" s="9"/>
      <c r="BH6" s="9"/>
      <c r="BI6" s="9"/>
      <c r="BJ6" s="5"/>
      <c r="BK6" s="5"/>
      <c r="BL6" s="9"/>
      <c r="BM6" s="9"/>
      <c r="BN6" s="9"/>
      <c r="BO6" s="9"/>
      <c r="BP6" s="9"/>
      <c r="BQ6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-28</v>
      </c>
      <c r="CW6" s="5">
        <f>SUM($Q$29:$AF$29)</f>
        <v>0</v>
      </c>
      <c r="CX6" s="4">
        <v>8.5</v>
      </c>
      <c r="CY6" s="5">
        <f>SUM($Q$53:$AF$53)</f>
        <v>0</v>
      </c>
      <c r="CZ6" s="4">
        <v>4.75</v>
      </c>
      <c r="DA6" s="5">
        <v>-7.7669777593430606E-2</v>
      </c>
      <c r="DB6" s="5">
        <v>1.9543188936207445</v>
      </c>
      <c r="DC6" s="4">
        <v>0.58755599434616101</v>
      </c>
      <c r="DD6" s="5">
        <f t="shared" si="0"/>
        <v>0.1875</v>
      </c>
      <c r="DE6" s="5">
        <f t="shared" si="1"/>
        <v>0.375</v>
      </c>
      <c r="DF6" s="5">
        <v>5.967322039537907E-4</v>
      </c>
      <c r="DG6" s="5">
        <v>1.4548516544525592</v>
      </c>
      <c r="DH6" s="5">
        <f t="shared" si="2"/>
        <v>5</v>
      </c>
      <c r="DI6" s="5">
        <f t="shared" si="3"/>
        <v>3</v>
      </c>
      <c r="DJ6" s="5">
        <v>8</v>
      </c>
      <c r="DK6" s="5">
        <f t="shared" si="4"/>
        <v>0</v>
      </c>
      <c r="DL6" s="5">
        <f t="shared" si="5"/>
        <v>0.42183058541825225</v>
      </c>
      <c r="DM6" s="5">
        <f t="shared" si="6"/>
        <v>0.36816591530619758</v>
      </c>
      <c r="DN6"/>
      <c r="DO6" s="9" t="s">
        <v>351</v>
      </c>
      <c r="DP6" s="9">
        <v>-0.32916168541555696</v>
      </c>
      <c r="DQ6" s="9">
        <v>-0.3763779355081025</v>
      </c>
      <c r="DR6" s="9">
        <v>0.59394218918155106</v>
      </c>
      <c r="DS6" s="9">
        <v>1</v>
      </c>
      <c r="DT6" s="9">
        <v>0.47965178668834318</v>
      </c>
      <c r="DU6" s="9">
        <v>-0.28381879171683067</v>
      </c>
      <c r="DV6" s="9">
        <v>0.12190641845049734</v>
      </c>
      <c r="DW6" s="9">
        <v>-8.3209125983904245E-2</v>
      </c>
      <c r="DX6" s="9">
        <v>0.17968266142305997</v>
      </c>
      <c r="DY6" s="9">
        <v>3.8743080995414396E-2</v>
      </c>
      <c r="DZ6" s="9">
        <v>-7.2816874557143207E-3</v>
      </c>
      <c r="EA6" s="9">
        <v>-6.3896915559064946E-2</v>
      </c>
      <c r="EB6" s="9">
        <v>3.9009237630361918E-2</v>
      </c>
      <c r="GR6" t="s">
        <v>5</v>
      </c>
      <c r="GS6">
        <v>0.5</v>
      </c>
      <c r="GT6">
        <v>0.25</v>
      </c>
      <c r="GU6">
        <v>-0.125</v>
      </c>
      <c r="GV6">
        <v>0</v>
      </c>
      <c r="GW6">
        <f>VARP(Ice_2018!$Q$53:$AF$53)</f>
        <v>1</v>
      </c>
      <c r="GX6">
        <v>0.5</v>
      </c>
      <c r="GY6">
        <v>-0.25</v>
      </c>
      <c r="GZ6">
        <v>0.125</v>
      </c>
      <c r="HA6">
        <v>0.375</v>
      </c>
      <c r="HB6">
        <v>0.125</v>
      </c>
      <c r="HC6">
        <v>0.125</v>
      </c>
      <c r="HD6">
        <v>0</v>
      </c>
      <c r="HE6">
        <v>0.5</v>
      </c>
      <c r="HF6">
        <v>0.5</v>
      </c>
      <c r="HG6">
        <v>0.5</v>
      </c>
      <c r="HH6">
        <v>0.25</v>
      </c>
      <c r="HI6">
        <v>0</v>
      </c>
      <c r="HJ6">
        <v>0</v>
      </c>
      <c r="HK6">
        <v>0.125</v>
      </c>
      <c r="HL6">
        <v>0.25</v>
      </c>
    </row>
    <row r="7" spans="1:322" x14ac:dyDescent="0.25">
      <c r="A7" s="5">
        <v>1</v>
      </c>
      <c r="B7" s="5">
        <v>6</v>
      </c>
      <c r="C7" s="5" t="s">
        <v>139</v>
      </c>
      <c r="D7" s="23">
        <v>0</v>
      </c>
      <c r="E7" s="23">
        <v>5000</v>
      </c>
      <c r="F7" s="40">
        <v>10000</v>
      </c>
      <c r="G7" s="5">
        <v>624</v>
      </c>
      <c r="H7" s="23">
        <v>1650</v>
      </c>
      <c r="I7" s="5">
        <v>5.7539999999999996</v>
      </c>
      <c r="J7" s="5">
        <v>30</v>
      </c>
      <c r="K7" s="5">
        <v>11.46</v>
      </c>
      <c r="L7" s="5">
        <v>14.21</v>
      </c>
      <c r="M7" s="5">
        <v>504.15707088828151</v>
      </c>
      <c r="N7" s="5">
        <v>624</v>
      </c>
      <c r="P7" s="4" t="s">
        <v>6</v>
      </c>
      <c r="Q7" s="4">
        <v>0.95</v>
      </c>
      <c r="R7" s="4">
        <v>4.8084615384615385E-2</v>
      </c>
      <c r="S7" s="4">
        <v>0.90500000000000003</v>
      </c>
      <c r="T7" s="4">
        <v>0.95649097938144323</v>
      </c>
      <c r="U7" s="4">
        <v>0.24835099999999999</v>
      </c>
      <c r="V7" s="4">
        <v>0.79249999999999998</v>
      </c>
      <c r="W7" s="4">
        <v>0.42440000000000005</v>
      </c>
      <c r="X7" s="4">
        <v>4.0797546012269939E-2</v>
      </c>
      <c r="Y7" s="4">
        <v>7.5424999999999992E-2</v>
      </c>
      <c r="Z7" s="4">
        <v>0.53149999999999997</v>
      </c>
      <c r="AA7" s="4">
        <v>0.93049999999999999</v>
      </c>
      <c r="AB7" s="4">
        <v>7.1000000000000008E-2</v>
      </c>
      <c r="AC7" s="4">
        <v>0.16115000000000002</v>
      </c>
      <c r="AD7" s="4">
        <v>0.9505856341482779</v>
      </c>
      <c r="AE7" s="4">
        <v>0.9714592274678111</v>
      </c>
      <c r="AF7" s="4">
        <v>0.97786885245901634</v>
      </c>
      <c r="AG7" s="4">
        <f>AVERAGE($Q$7:$AF$7)</f>
        <v>0.56469455342833963</v>
      </c>
      <c r="AN7" s="11"/>
      <c r="AS7" s="5"/>
      <c r="AT7" s="5"/>
      <c r="AX7" s="18"/>
      <c r="BC7" s="9"/>
      <c r="BG7" s="9"/>
      <c r="BH7" s="9"/>
      <c r="BI7" s="9"/>
      <c r="BJ7" s="5"/>
      <c r="BK7" s="5"/>
      <c r="BL7" s="9"/>
      <c r="BM7" s="9"/>
      <c r="BN7" s="9"/>
      <c r="BO7" s="9"/>
      <c r="BP7" s="9"/>
      <c r="BQ7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SUM($Q$30:$AF$30)</f>
        <v>2</v>
      </c>
      <c r="CX7" s="4">
        <v>10.46875</v>
      </c>
      <c r="CY7" s="5">
        <f>SUM($Q$54:$AF$54)</f>
        <v>4</v>
      </c>
      <c r="CZ7" s="4">
        <v>3.375</v>
      </c>
      <c r="DA7" s="5">
        <v>-2.5435542112015583E-2</v>
      </c>
      <c r="DB7" s="5">
        <v>1.1882865884465033</v>
      </c>
      <c r="DC7" s="4">
        <v>0.53652198412478747</v>
      </c>
      <c r="DD7" s="5">
        <f t="shared" si="0"/>
        <v>0.15</v>
      </c>
      <c r="DE7" s="5">
        <f t="shared" si="1"/>
        <v>0.46250000000000002</v>
      </c>
      <c r="DF7" s="5">
        <v>2.6171336159351757E-2</v>
      </c>
      <c r="DG7" s="5">
        <v>1.6830807422106908</v>
      </c>
      <c r="DH7" s="5">
        <f t="shared" si="2"/>
        <v>2</v>
      </c>
      <c r="DI7" s="5">
        <f t="shared" si="3"/>
        <v>5</v>
      </c>
      <c r="DJ7" s="5">
        <v>7</v>
      </c>
      <c r="DK7" s="5">
        <f t="shared" si="4"/>
        <v>6.25E-2</v>
      </c>
      <c r="DL7" s="5">
        <f t="shared" si="5"/>
        <v>0.56469455342833963</v>
      </c>
      <c r="DM7" s="5">
        <f t="shared" si="6"/>
        <v>0.39972846602881346</v>
      </c>
      <c r="DN7"/>
      <c r="DO7" s="9" t="s">
        <v>357</v>
      </c>
      <c r="DP7" s="9">
        <v>-0.25799015277351783</v>
      </c>
      <c r="DQ7" s="9">
        <v>-0.12156455015351471</v>
      </c>
      <c r="DR7" s="9">
        <v>0.66314674035394439</v>
      </c>
      <c r="DS7" s="9">
        <v>0.47965178668834318</v>
      </c>
      <c r="DT7" s="9">
        <v>1</v>
      </c>
      <c r="DU7" s="9">
        <v>-7.0289124774004771E-2</v>
      </c>
      <c r="DV7" s="9">
        <v>-0.14688796485036998</v>
      </c>
      <c r="DW7" s="9">
        <v>1.5317849782419367E-2</v>
      </c>
      <c r="DX7" s="9">
        <v>0.30195771709410596</v>
      </c>
      <c r="DY7" s="9">
        <v>0.16016075757895751</v>
      </c>
      <c r="DZ7" s="9">
        <v>0.27312188276093918</v>
      </c>
      <c r="EA7" s="9">
        <v>-0.36703663989921115</v>
      </c>
      <c r="EB7" s="9">
        <v>0.2503817140948647</v>
      </c>
      <c r="GR7" t="s">
        <v>6</v>
      </c>
      <c r="GS7">
        <v>6.25E-2</v>
      </c>
      <c r="GT7">
        <v>-0.125</v>
      </c>
      <c r="GU7">
        <v>-9.375E-2</v>
      </c>
      <c r="GV7">
        <v>6.25E-2</v>
      </c>
      <c r="GW7">
        <v>0.5</v>
      </c>
      <c r="GX7">
        <f>VARP(Ice_2018!$Q$54:$AF$54)</f>
        <v>0.9375</v>
      </c>
      <c r="GY7">
        <v>0.125</v>
      </c>
      <c r="GZ7">
        <v>-0.21875</v>
      </c>
      <c r="HA7">
        <v>9.375E-2</v>
      </c>
      <c r="HB7">
        <v>0.15625</v>
      </c>
      <c r="HC7">
        <v>3.125E-2</v>
      </c>
      <c r="HD7">
        <v>0.125</v>
      </c>
      <c r="HE7">
        <v>0.25</v>
      </c>
      <c r="HF7">
        <v>0.5</v>
      </c>
      <c r="HG7">
        <v>0.6875</v>
      </c>
      <c r="HH7">
        <v>0.5</v>
      </c>
      <c r="HI7">
        <v>0</v>
      </c>
      <c r="HJ7">
        <v>0</v>
      </c>
      <c r="HK7">
        <v>3.125E-2</v>
      </c>
      <c r="HL7">
        <v>-0.25</v>
      </c>
    </row>
    <row r="8" spans="1:322" x14ac:dyDescent="0.25">
      <c r="A8" s="5">
        <v>1</v>
      </c>
      <c r="B8" s="5">
        <v>7</v>
      </c>
      <c r="C8" s="5" t="s">
        <v>140</v>
      </c>
      <c r="D8" s="23">
        <v>0</v>
      </c>
      <c r="E8" s="23">
        <v>2.5000000000000001E-2</v>
      </c>
      <c r="F8" s="40">
        <v>0.1</v>
      </c>
      <c r="G8" s="5">
        <v>-3.7287499999999998</v>
      </c>
      <c r="H8" s="23">
        <v>-8.4</v>
      </c>
      <c r="I8" s="5">
        <v>11.78</v>
      </c>
      <c r="J8" s="5">
        <v>20</v>
      </c>
      <c r="K8" s="5">
        <v>11.82</v>
      </c>
      <c r="L8" s="5">
        <v>9.2789999999999999</v>
      </c>
      <c r="M8" s="5">
        <v>-13.880470057697059</v>
      </c>
      <c r="N8" s="5">
        <v>-3.7287499999999998</v>
      </c>
      <c r="P8" s="4" t="s">
        <v>7</v>
      </c>
      <c r="Q8" s="4">
        <v>0.17</v>
      </c>
      <c r="R8" s="4">
        <v>0.25259000000000004</v>
      </c>
      <c r="S8" s="4">
        <v>0.92352941176470593</v>
      </c>
      <c r="T8" s="4">
        <v>0.83833249999999992</v>
      </c>
      <c r="U8" s="4">
        <v>0.95839214634146341</v>
      </c>
      <c r="V8" s="4">
        <v>0.95536881419234354</v>
      </c>
      <c r="W8" s="4">
        <v>9.8000000000000004E-2</v>
      </c>
      <c r="X8" s="4">
        <v>1.831955922865014E-2</v>
      </c>
      <c r="Y8" s="4">
        <v>0.10085</v>
      </c>
      <c r="Z8" s="4">
        <v>0.53149999999999997</v>
      </c>
      <c r="AA8" s="4">
        <v>0.43744999999999995</v>
      </c>
      <c r="AB8" s="4">
        <v>0.32750000000000001</v>
      </c>
      <c r="AC8" s="4">
        <v>7.7787500000000009E-2</v>
      </c>
      <c r="AD8" s="4">
        <v>0.20665624999999999</v>
      </c>
      <c r="AE8" s="4">
        <v>0.97422480620155039</v>
      </c>
      <c r="AF8" s="4">
        <v>0.80600000000000005</v>
      </c>
      <c r="AG8" s="4">
        <f>AVERAGE($Q$8:$AF$8)</f>
        <v>0.47978131173304461</v>
      </c>
      <c r="AS8" s="5"/>
      <c r="AT8" s="5"/>
      <c r="AX8" s="18"/>
      <c r="BC8" s="9"/>
      <c r="BG8" s="9"/>
      <c r="BH8" s="9"/>
      <c r="BI8" s="9"/>
      <c r="BJ8" s="5"/>
      <c r="BK8" s="5"/>
      <c r="BL8" s="9"/>
      <c r="BM8" s="9"/>
      <c r="BN8" s="9"/>
      <c r="BO8" s="9"/>
      <c r="BP8" s="9"/>
      <c r="BQ8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40</v>
      </c>
      <c r="CW8" s="5">
        <f>SUM($Q$31:$AF$31)</f>
        <v>-2</v>
      </c>
      <c r="CX8" s="4">
        <v>9.03125</v>
      </c>
      <c r="CY8" s="5">
        <f>SUM($Q$55:$AF$55)</f>
        <v>8</v>
      </c>
      <c r="CZ8" s="4">
        <v>1.25</v>
      </c>
      <c r="DA8" s="5">
        <v>-6.9315443009833666E-2</v>
      </c>
      <c r="DB8" s="5">
        <v>1.7323155074868133</v>
      </c>
      <c r="DC8" s="4">
        <v>0.42665323688450429</v>
      </c>
      <c r="DD8" s="5">
        <f t="shared" si="0"/>
        <v>7.4999999999999997E-2</v>
      </c>
      <c r="DE8" s="5">
        <f t="shared" si="1"/>
        <v>0.41249999999999998</v>
      </c>
      <c r="DF8" s="5">
        <v>0.14723731003579504</v>
      </c>
      <c r="DG8" s="5">
        <v>1.2874388603012994</v>
      </c>
      <c r="DH8" s="5">
        <f t="shared" si="2"/>
        <v>1</v>
      </c>
      <c r="DI8" s="5">
        <f t="shared" si="3"/>
        <v>3</v>
      </c>
      <c r="DJ8" s="5">
        <v>4</v>
      </c>
      <c r="DK8" s="5">
        <f t="shared" si="4"/>
        <v>6.25E-2</v>
      </c>
      <c r="DL8" s="5">
        <f t="shared" si="5"/>
        <v>0.47978131173304461</v>
      </c>
      <c r="DM8" s="5">
        <f t="shared" si="6"/>
        <v>0.36926431653831132</v>
      </c>
      <c r="DN8"/>
      <c r="DO8" s="9" t="s">
        <v>214</v>
      </c>
      <c r="DP8" s="9">
        <v>-0.12536396282650483</v>
      </c>
      <c r="DQ8" s="9">
        <v>0.15836190266015199</v>
      </c>
      <c r="DR8" s="9">
        <v>3.7124107022117286E-3</v>
      </c>
      <c r="DS8" s="9">
        <v>-0.28381879171683067</v>
      </c>
      <c r="DT8" s="9">
        <v>-7.0289124774004771E-2</v>
      </c>
      <c r="DU8" s="9">
        <v>1</v>
      </c>
      <c r="DV8" s="9">
        <v>-0.72398993157378544</v>
      </c>
      <c r="DW8" s="9">
        <v>-0.61188219807497124</v>
      </c>
      <c r="DX8" s="9">
        <v>-0.73385427927168045</v>
      </c>
      <c r="DY8" s="9">
        <v>-0.74130213087815222</v>
      </c>
      <c r="DZ8" s="9">
        <v>-5.8482440856200191E-2</v>
      </c>
      <c r="EA8" s="9">
        <v>-7.1494307248661376E-2</v>
      </c>
      <c r="EB8" s="9">
        <v>-0.64343177542848906</v>
      </c>
      <c r="GR8" t="s">
        <v>7</v>
      </c>
      <c r="GS8">
        <v>-0.375</v>
      </c>
      <c r="GT8">
        <v>-0.25</v>
      </c>
      <c r="GU8">
        <v>-6.25E-2</v>
      </c>
      <c r="GV8">
        <v>0.125</v>
      </c>
      <c r="GW8">
        <v>-0.25</v>
      </c>
      <c r="GX8">
        <v>0.125</v>
      </c>
      <c r="GY8">
        <f>VARP(Ice_2018!$Q$55:$AF$55)</f>
        <v>0.75</v>
      </c>
      <c r="GZ8">
        <v>0.1875</v>
      </c>
      <c r="HA8">
        <v>-0.1875</v>
      </c>
      <c r="HB8">
        <v>-6.25E-2</v>
      </c>
      <c r="HC8">
        <v>-0.3125</v>
      </c>
      <c r="HD8">
        <v>0</v>
      </c>
      <c r="HE8">
        <v>0</v>
      </c>
      <c r="HF8">
        <v>0.25</v>
      </c>
      <c r="HG8">
        <v>0.125</v>
      </c>
      <c r="HH8">
        <v>0.25</v>
      </c>
      <c r="HI8">
        <v>0.25</v>
      </c>
      <c r="HJ8">
        <v>0.25</v>
      </c>
      <c r="HK8">
        <v>0.1875</v>
      </c>
      <c r="HL8">
        <v>0.25</v>
      </c>
    </row>
    <row r="9" spans="1:322" x14ac:dyDescent="0.25">
      <c r="A9" s="5">
        <v>1</v>
      </c>
      <c r="B9" s="5">
        <v>8</v>
      </c>
      <c r="C9" s="5" t="s">
        <v>141</v>
      </c>
      <c r="D9" s="23">
        <v>10</v>
      </c>
      <c r="E9" s="23">
        <v>25</v>
      </c>
      <c r="F9" s="40">
        <v>50</v>
      </c>
      <c r="G9" s="5">
        <v>44.174999999999997</v>
      </c>
      <c r="H9" s="23">
        <v>21</v>
      </c>
      <c r="I9" s="5">
        <v>28.6</v>
      </c>
      <c r="J9" s="5">
        <v>150</v>
      </c>
      <c r="K9" s="5">
        <v>44.05</v>
      </c>
      <c r="L9" s="5">
        <v>46.05</v>
      </c>
      <c r="M9" s="5">
        <v>64.153014862404149</v>
      </c>
      <c r="N9" s="5">
        <v>44.174999999999997</v>
      </c>
      <c r="P9" s="4" t="s">
        <v>8</v>
      </c>
      <c r="Q9" s="4">
        <v>0.59</v>
      </c>
      <c r="R9" s="4">
        <v>0.21897500000000003</v>
      </c>
      <c r="S9" s="4">
        <v>0.45499999999999996</v>
      </c>
      <c r="T9" s="4">
        <v>0.35111000000000003</v>
      </c>
      <c r="U9" s="4">
        <v>4.9364522727272736E-2</v>
      </c>
      <c r="V9" s="4">
        <v>0.69500000000000006</v>
      </c>
      <c r="W9" s="4">
        <v>0.57999999999999996</v>
      </c>
      <c r="X9" s="4">
        <v>0.29749999999999999</v>
      </c>
      <c r="Y9" s="4">
        <v>0.2339</v>
      </c>
      <c r="Z9" s="4">
        <v>0.95044428647591961</v>
      </c>
      <c r="AA9" s="4">
        <v>0.48748999999999998</v>
      </c>
      <c r="AB9" s="4">
        <v>4.6964898390076532E-2</v>
      </c>
      <c r="AC9" s="4">
        <v>4.3725000000000007E-2</v>
      </c>
      <c r="AD9" s="4">
        <v>0.12065000000000001</v>
      </c>
      <c r="AE9" s="4">
        <v>0.96002004008016029</v>
      </c>
      <c r="AF9" s="4">
        <v>0.90800000000000014</v>
      </c>
      <c r="AG9" s="4">
        <f>AVERAGE($Q$9:$AF$9)</f>
        <v>0.43675898422958936</v>
      </c>
      <c r="AN9" s="35"/>
      <c r="AS9" s="5"/>
      <c r="AT9" s="5"/>
      <c r="AX9" s="18"/>
      <c r="BC9" s="9"/>
      <c r="BG9" s="9"/>
      <c r="BH9" s="9"/>
      <c r="BI9" s="9"/>
      <c r="BJ9" s="5"/>
      <c r="BK9" s="5"/>
      <c r="BL9" s="9"/>
      <c r="BM9" s="9"/>
      <c r="BN9" s="9"/>
      <c r="BO9" s="9"/>
      <c r="BP9" s="9"/>
      <c r="BQ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SUM($Q$32:$AF$32)</f>
        <v>-4</v>
      </c>
      <c r="CX9" s="4">
        <v>10.0625</v>
      </c>
      <c r="CY9" s="5">
        <f>SUM($Q$56:$AF$56)</f>
        <v>6</v>
      </c>
      <c r="CZ9" s="4">
        <v>2.0625</v>
      </c>
      <c r="DA9" s="5">
        <v>-8.8446965629005767E-2</v>
      </c>
      <c r="DB9" s="5">
        <v>1.0040962080677183</v>
      </c>
      <c r="DC9" s="4">
        <v>0.65506553250251309</v>
      </c>
      <c r="DD9" s="5">
        <f t="shared" si="0"/>
        <v>0.1</v>
      </c>
      <c r="DE9" s="5">
        <f t="shared" si="1"/>
        <v>0.47499999999999998</v>
      </c>
      <c r="DF9" s="5">
        <v>8.9701461786571207E-2</v>
      </c>
      <c r="DG9" s="5">
        <v>1.414404953444947</v>
      </c>
      <c r="DH9" s="5">
        <f t="shared" si="2"/>
        <v>3</v>
      </c>
      <c r="DI9" s="5">
        <f t="shared" si="3"/>
        <v>2</v>
      </c>
      <c r="DJ9" s="5">
        <v>5</v>
      </c>
      <c r="DK9" s="5">
        <f t="shared" si="4"/>
        <v>0.125</v>
      </c>
      <c r="DL9" s="5">
        <f t="shared" si="5"/>
        <v>0.43675898422958936</v>
      </c>
      <c r="DM9" s="5">
        <f t="shared" si="6"/>
        <v>0.32094271066146285</v>
      </c>
      <c r="DN9"/>
      <c r="DO9" s="9" t="s">
        <v>215</v>
      </c>
      <c r="DP9" s="9">
        <v>0.39316956037641621</v>
      </c>
      <c r="DQ9" s="9">
        <v>-0.16005315571898485</v>
      </c>
      <c r="DR9" s="9">
        <v>-0.17485112372865311</v>
      </c>
      <c r="DS9" s="9">
        <v>0.12190641845049734</v>
      </c>
      <c r="DT9" s="9">
        <v>-0.14688796485036998</v>
      </c>
      <c r="DU9" s="9">
        <v>-0.72398993157378544</v>
      </c>
      <c r="DV9" s="9">
        <v>1</v>
      </c>
      <c r="DW9" s="9">
        <v>0.65357021219120681</v>
      </c>
      <c r="DX9" s="9">
        <v>0.65700146963073169</v>
      </c>
      <c r="DY9" s="9">
        <v>0.72846726562751851</v>
      </c>
      <c r="DZ9" s="9">
        <v>0.15990773294276225</v>
      </c>
      <c r="EA9" s="9">
        <v>7.8623356365537897E-2</v>
      </c>
      <c r="EB9" s="9">
        <v>0.60144621080323291</v>
      </c>
      <c r="GR9" t="s">
        <v>8</v>
      </c>
      <c r="GS9">
        <v>0.21875</v>
      </c>
      <c r="GT9">
        <v>6.25E-2</v>
      </c>
      <c r="GU9">
        <v>-7.8125E-2</v>
      </c>
      <c r="GV9">
        <v>-3.125E-2</v>
      </c>
      <c r="GW9">
        <v>0.125</v>
      </c>
      <c r="GX9">
        <v>-0.21875</v>
      </c>
      <c r="GY9">
        <v>0.1875</v>
      </c>
      <c r="GZ9">
        <f>VARP(Ice_2018!$Q$56:$AF$56)</f>
        <v>0.859375</v>
      </c>
      <c r="HA9">
        <v>-4.6875E-2</v>
      </c>
      <c r="HB9">
        <v>4.6875E-2</v>
      </c>
      <c r="HC9">
        <v>-0.140625</v>
      </c>
      <c r="HD9">
        <v>-0.3125</v>
      </c>
      <c r="HE9">
        <v>0.125</v>
      </c>
      <c r="HF9">
        <v>0.125</v>
      </c>
      <c r="HG9">
        <v>3.125E-2</v>
      </c>
      <c r="HH9">
        <v>0.125</v>
      </c>
      <c r="HI9">
        <v>-0.125</v>
      </c>
      <c r="HJ9">
        <v>0.125</v>
      </c>
      <c r="HK9">
        <v>0.359375</v>
      </c>
      <c r="HL9">
        <v>0.625</v>
      </c>
    </row>
    <row r="10" spans="1:322" x14ac:dyDescent="0.25">
      <c r="A10" s="5">
        <v>1</v>
      </c>
      <c r="B10" s="5">
        <v>9</v>
      </c>
      <c r="C10" s="5" t="s">
        <v>142</v>
      </c>
      <c r="D10" s="23">
        <v>100</v>
      </c>
      <c r="E10" s="23">
        <v>260</v>
      </c>
      <c r="F10" s="40">
        <v>400</v>
      </c>
      <c r="G10" s="5">
        <v>208.55</v>
      </c>
      <c r="H10" s="23">
        <v>111.3</v>
      </c>
      <c r="I10" s="5">
        <v>12.05</v>
      </c>
      <c r="J10" s="5">
        <v>60</v>
      </c>
      <c r="K10" s="5">
        <v>32.119999999999997</v>
      </c>
      <c r="L10" s="5">
        <v>34.119999999999997</v>
      </c>
      <c r="M10" s="5">
        <v>232.49571710040183</v>
      </c>
      <c r="N10" s="5">
        <v>208.55</v>
      </c>
      <c r="P10" s="4" t="s">
        <v>9</v>
      </c>
      <c r="Q10" s="4">
        <v>0.95210437710437701</v>
      </c>
      <c r="R10" s="4">
        <v>3.2056410256410262E-2</v>
      </c>
      <c r="S10" s="4">
        <v>0.45499999999999996</v>
      </c>
      <c r="T10" s="4">
        <v>0.46060454545454549</v>
      </c>
      <c r="U10" s="4">
        <v>0.63543875000000005</v>
      </c>
      <c r="V10" s="4">
        <v>0.81874999999999998</v>
      </c>
      <c r="W10" s="4">
        <v>4.8421052631578941E-2</v>
      </c>
      <c r="X10" s="4">
        <v>0.36153846153846153</v>
      </c>
      <c r="Y10" s="4">
        <v>0.1135625</v>
      </c>
      <c r="Z10" s="4">
        <v>0.20107142857142857</v>
      </c>
      <c r="AA10" s="4">
        <v>4.5619230769230766E-2</v>
      </c>
      <c r="AB10" s="4">
        <v>0.52100000000000002</v>
      </c>
      <c r="AC10" s="4">
        <v>3.7478571428571431E-2</v>
      </c>
      <c r="AD10" s="4">
        <v>0.16475000000000001</v>
      </c>
      <c r="AE10" s="4">
        <v>0.97336448598130842</v>
      </c>
      <c r="AF10" s="4">
        <v>0.98732394366197174</v>
      </c>
      <c r="AG10" s="4">
        <f>AVERAGE($Q$10:$AF$10)</f>
        <v>0.42550523483736774</v>
      </c>
      <c r="AN10" s="9"/>
      <c r="AS10" s="5"/>
      <c r="AT10" s="5"/>
      <c r="AX10" s="18"/>
      <c r="BC10" s="9"/>
      <c r="BG10" s="9"/>
      <c r="BH10" s="9"/>
      <c r="BI10" s="9"/>
      <c r="BJ10" s="5"/>
      <c r="BK10" s="5"/>
      <c r="BL10" s="9"/>
      <c r="BM10" s="9"/>
      <c r="BN10" s="9"/>
      <c r="BO10" s="9"/>
      <c r="BP10" s="9"/>
      <c r="BQ10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7.0039518749822463E-2</v>
      </c>
      <c r="CW10" s="5">
        <f>SUM($Q$33:$AF$33)</f>
        <v>-4</v>
      </c>
      <c r="CX10" s="4">
        <v>6.3125</v>
      </c>
      <c r="CY10" s="5">
        <f>SUM($Q$57:$AF$57)</f>
        <v>2</v>
      </c>
      <c r="CZ10" s="4">
        <v>1.6875</v>
      </c>
      <c r="DA10" s="5">
        <v>1.0239780786978544E-2</v>
      </c>
      <c r="DB10" s="5">
        <v>2.2120719624580412</v>
      </c>
      <c r="DC10" s="4">
        <v>0.51128984347629214</v>
      </c>
      <c r="DD10" s="5">
        <f t="shared" si="0"/>
        <v>0.05</v>
      </c>
      <c r="DE10" s="5">
        <f t="shared" si="1"/>
        <v>0.28749999999999998</v>
      </c>
      <c r="DF10" s="5">
        <v>3.9095510794127783E-3</v>
      </c>
      <c r="DG10" s="5">
        <v>1.9683282867892749</v>
      </c>
      <c r="DH10" s="5">
        <f t="shared" si="2"/>
        <v>4</v>
      </c>
      <c r="DI10" s="5">
        <f t="shared" si="3"/>
        <v>3</v>
      </c>
      <c r="DJ10" s="5">
        <v>7</v>
      </c>
      <c r="DK10" s="5">
        <f t="shared" si="4"/>
        <v>0.125</v>
      </c>
      <c r="DL10" s="5">
        <f t="shared" si="5"/>
        <v>0.42550523483736774</v>
      </c>
      <c r="DM10" s="5">
        <f t="shared" si="6"/>
        <v>0.35727372566744742</v>
      </c>
      <c r="DN10"/>
      <c r="DO10" s="9" t="s">
        <v>45</v>
      </c>
      <c r="DP10" s="9">
        <v>0.27558865961629148</v>
      </c>
      <c r="DQ10" s="9">
        <v>0.36624302825592553</v>
      </c>
      <c r="DR10" s="9">
        <v>5.9010261699549246E-2</v>
      </c>
      <c r="DS10" s="9">
        <v>-8.3209125983904245E-2</v>
      </c>
      <c r="DT10" s="9">
        <v>1.5317849782419367E-2</v>
      </c>
      <c r="DU10" s="9">
        <v>-0.61188219807497124</v>
      </c>
      <c r="DV10" s="9">
        <v>0.65357021219120681</v>
      </c>
      <c r="DW10" s="9">
        <v>1</v>
      </c>
      <c r="DX10" s="9">
        <v>0.61346889572455554</v>
      </c>
      <c r="DY10" s="9">
        <v>0.91896899917664332</v>
      </c>
      <c r="DZ10" s="9">
        <v>-0.10045869234396328</v>
      </c>
      <c r="EA10" s="9">
        <v>-0.25921969515923643</v>
      </c>
      <c r="EB10" s="9">
        <v>0.7351180468866132</v>
      </c>
      <c r="GR10" t="s">
        <v>9</v>
      </c>
      <c r="GS10">
        <v>0.15625</v>
      </c>
      <c r="GT10">
        <v>-6.25E-2</v>
      </c>
      <c r="GU10">
        <v>-0.109375</v>
      </c>
      <c r="GV10">
        <v>-9.375E-2</v>
      </c>
      <c r="GW10">
        <v>0.375</v>
      </c>
      <c r="GX10">
        <v>9.375E-2</v>
      </c>
      <c r="GY10">
        <v>-0.1875</v>
      </c>
      <c r="GZ10">
        <v>-4.6875E-2</v>
      </c>
      <c r="HA10">
        <f>VARP(Ice_2018!$Q$57:$AF$57)</f>
        <v>0.984375</v>
      </c>
      <c r="HB10">
        <v>-0.234375</v>
      </c>
      <c r="HC10">
        <v>0.453125</v>
      </c>
      <c r="HD10">
        <v>6.25E-2</v>
      </c>
      <c r="HE10">
        <v>-0.125</v>
      </c>
      <c r="HF10">
        <v>-0.125</v>
      </c>
      <c r="HG10">
        <v>0.34375</v>
      </c>
      <c r="HH10">
        <v>-0.375</v>
      </c>
      <c r="HI10">
        <v>0.125</v>
      </c>
      <c r="HJ10">
        <v>0.375</v>
      </c>
      <c r="HK10">
        <v>-4.6875E-2</v>
      </c>
      <c r="HL10">
        <v>0.125</v>
      </c>
    </row>
    <row r="11" spans="1:322" x14ac:dyDescent="0.25">
      <c r="A11" s="5">
        <v>1</v>
      </c>
      <c r="B11" s="5">
        <v>10</v>
      </c>
      <c r="C11" s="5" t="s">
        <v>143</v>
      </c>
      <c r="D11" s="23">
        <v>2</v>
      </c>
      <c r="E11" s="23">
        <v>10</v>
      </c>
      <c r="F11" s="40">
        <v>20</v>
      </c>
      <c r="G11" s="5">
        <v>29.25</v>
      </c>
      <c r="H11" s="23">
        <v>53.5</v>
      </c>
      <c r="I11" s="5">
        <v>20.49</v>
      </c>
      <c r="J11" s="5">
        <v>30</v>
      </c>
      <c r="K11" s="5">
        <v>17.13</v>
      </c>
      <c r="L11" s="5">
        <v>13.06</v>
      </c>
      <c r="M11" s="5">
        <v>46.202449405272539</v>
      </c>
      <c r="N11" s="5">
        <v>29.25</v>
      </c>
      <c r="P11" s="4" t="s">
        <v>10</v>
      </c>
      <c r="Q11" s="4">
        <v>0.32</v>
      </c>
      <c r="R11" s="4">
        <v>4.167333333333334E-2</v>
      </c>
      <c r="S11" s="4">
        <v>0.95040504050405039</v>
      </c>
      <c r="T11" s="4">
        <v>0.16416500000000003</v>
      </c>
      <c r="U11" s="4">
        <v>0.39976442857142852</v>
      </c>
      <c r="V11" s="4">
        <v>0.95451950523311124</v>
      </c>
      <c r="W11" s="4">
        <v>0.12199999999999998</v>
      </c>
      <c r="X11" s="4">
        <v>0.29749999999999999</v>
      </c>
      <c r="Y11" s="4">
        <v>4.0051413881748078E-2</v>
      </c>
      <c r="Z11" s="4">
        <v>0.95226222211352685</v>
      </c>
      <c r="AA11" s="4">
        <v>0.75829999999999997</v>
      </c>
      <c r="AB11" s="4">
        <v>4.8238004879371098E-2</v>
      </c>
      <c r="AC11" s="4">
        <v>0.12410000000000002</v>
      </c>
      <c r="AD11" s="4">
        <v>4.9433882774237714E-2</v>
      </c>
      <c r="AE11" s="4">
        <v>0.97622169249106072</v>
      </c>
      <c r="AF11" s="4">
        <v>0.96249999999999991</v>
      </c>
      <c r="AG11" s="4">
        <f>AVERAGE($Q$11:$AF$11)</f>
        <v>0.44757090773636676</v>
      </c>
      <c r="AN11" s="35"/>
      <c r="AS11" s="5"/>
      <c r="AT11" s="5"/>
      <c r="AX11" s="18"/>
      <c r="BC11" s="9"/>
      <c r="BG11" s="9"/>
      <c r="BH11" s="9"/>
      <c r="BI11" s="9"/>
      <c r="BJ11" s="5"/>
      <c r="BK11" s="5"/>
      <c r="BL11" s="9"/>
      <c r="BM11" s="9"/>
      <c r="BN11" s="9"/>
      <c r="BO11" s="9"/>
      <c r="BP11" s="9"/>
      <c r="BQ11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SUM($Q$34:$AF$34)</f>
        <v>-4</v>
      </c>
      <c r="CX11" s="4">
        <v>10.0625</v>
      </c>
      <c r="CY11" s="5">
        <f>SUM($Q$58:$AF$58)</f>
        <v>-2</v>
      </c>
      <c r="CZ11" s="4">
        <v>3.8125</v>
      </c>
      <c r="DA11" s="5">
        <v>-6.4282193897246306E-2</v>
      </c>
      <c r="DB11" s="5">
        <v>1.0766302692885175</v>
      </c>
      <c r="DC11" s="4">
        <v>0.6102538414679245</v>
      </c>
      <c r="DD11" s="5">
        <f t="shared" si="0"/>
        <v>0.125</v>
      </c>
      <c r="DE11" s="5">
        <f t="shared" si="1"/>
        <v>0.47499999999999998</v>
      </c>
      <c r="DF11" s="5">
        <v>1.4962633329883542E-5</v>
      </c>
      <c r="DG11" s="5">
        <v>2.0633524440549276</v>
      </c>
      <c r="DH11" s="5">
        <f t="shared" si="2"/>
        <v>4</v>
      </c>
      <c r="DI11" s="5">
        <f t="shared" si="3"/>
        <v>5</v>
      </c>
      <c r="DJ11" s="5">
        <v>9</v>
      </c>
      <c r="DK11" s="5">
        <f t="shared" si="4"/>
        <v>0.125</v>
      </c>
      <c r="DL11" s="5">
        <f t="shared" si="5"/>
        <v>0.44757090773636676</v>
      </c>
      <c r="DM11" s="5">
        <f t="shared" si="6"/>
        <v>0.39887869686003075</v>
      </c>
      <c r="DN11"/>
      <c r="DO11" s="9" t="s">
        <v>46</v>
      </c>
      <c r="DP11" s="9">
        <v>0.3746813263204124</v>
      </c>
      <c r="DQ11" s="9">
        <v>3.1301480629712899E-2</v>
      </c>
      <c r="DR11" s="9">
        <v>-5.1337392316340366E-2</v>
      </c>
      <c r="DS11" s="9">
        <v>0.17968266142305997</v>
      </c>
      <c r="DT11" s="9">
        <v>0.30195771709410596</v>
      </c>
      <c r="DU11" s="9">
        <v>-0.73385427927168045</v>
      </c>
      <c r="DV11" s="9">
        <v>0.65700146963073169</v>
      </c>
      <c r="DW11" s="9">
        <v>0.61346889572455554</v>
      </c>
      <c r="DX11" s="9">
        <v>1</v>
      </c>
      <c r="DY11" s="9">
        <v>0.87516857363989708</v>
      </c>
      <c r="DZ11" s="9">
        <v>-8.627959628145758E-2</v>
      </c>
      <c r="EA11" s="9">
        <v>0.18051993914262754</v>
      </c>
      <c r="EB11" s="9">
        <v>0.91809191122520895</v>
      </c>
      <c r="GR11" t="s">
        <v>10</v>
      </c>
      <c r="GS11">
        <v>-0.15625</v>
      </c>
      <c r="GT11">
        <v>6.25E-2</v>
      </c>
      <c r="GU11">
        <v>0.109375</v>
      </c>
      <c r="GV11">
        <v>0.59375</v>
      </c>
      <c r="GW11">
        <v>0.125</v>
      </c>
      <c r="GX11">
        <v>0.15625</v>
      </c>
      <c r="GY11">
        <v>-6.25E-2</v>
      </c>
      <c r="GZ11">
        <v>4.6875E-2</v>
      </c>
      <c r="HA11">
        <v>-0.234375</v>
      </c>
      <c r="HB11">
        <f>VARP(Ice_2018!$Q$58:$AF$58)</f>
        <v>0.984375</v>
      </c>
      <c r="HC11">
        <v>4.6875E-2</v>
      </c>
      <c r="HD11">
        <v>0.4375</v>
      </c>
      <c r="HE11">
        <v>0.125</v>
      </c>
      <c r="HF11">
        <v>0.375</v>
      </c>
      <c r="HG11">
        <v>0.15625</v>
      </c>
      <c r="HH11">
        <v>0.375</v>
      </c>
      <c r="HI11">
        <v>0.125</v>
      </c>
      <c r="HJ11">
        <v>0.125</v>
      </c>
      <c r="HK11">
        <v>0.296875</v>
      </c>
      <c r="HL11">
        <v>0.125</v>
      </c>
    </row>
    <row r="12" spans="1:322" x14ac:dyDescent="0.25">
      <c r="A12" s="5">
        <v>1</v>
      </c>
      <c r="B12" s="5">
        <v>11</v>
      </c>
      <c r="C12" s="5" t="s">
        <v>144</v>
      </c>
      <c r="D12" s="23">
        <v>-5</v>
      </c>
      <c r="E12" s="23">
        <v>-2</v>
      </c>
      <c r="F12" s="40">
        <v>-0.5</v>
      </c>
      <c r="G12" s="5">
        <v>-14.85</v>
      </c>
      <c r="H12" s="23">
        <v>-13.9</v>
      </c>
      <c r="I12" s="5">
        <v>58</v>
      </c>
      <c r="J12" s="5">
        <v>450</v>
      </c>
      <c r="K12" s="5">
        <v>108.9</v>
      </c>
      <c r="L12" s="5">
        <v>110.8</v>
      </c>
      <c r="M12" s="5">
        <v>-31.044650267560144</v>
      </c>
      <c r="N12" s="5">
        <v>-14.85</v>
      </c>
      <c r="P12" s="4" t="s">
        <v>11</v>
      </c>
      <c r="Q12" s="4">
        <v>0.95043554006968634</v>
      </c>
      <c r="R12" s="4">
        <v>4.167333333333334E-2</v>
      </c>
      <c r="S12" s="4">
        <v>0.54500000000000004</v>
      </c>
      <c r="T12" s="4">
        <v>0.51110000000000011</v>
      </c>
      <c r="U12" s="4">
        <v>0.482234</v>
      </c>
      <c r="V12" s="4">
        <v>0.57045454545454544</v>
      </c>
      <c r="W12" s="4">
        <v>0.25879999999999997</v>
      </c>
      <c r="X12" s="4">
        <v>0.59899999999999998</v>
      </c>
      <c r="Y12" s="4">
        <v>0.26219230769230772</v>
      </c>
      <c r="Z12" s="4">
        <v>0.95044428647591961</v>
      </c>
      <c r="AA12" s="4">
        <v>4.9012396694214873E-2</v>
      </c>
      <c r="AB12" s="4">
        <v>8.3669064748201447E-2</v>
      </c>
      <c r="AC12" s="4">
        <v>0.57469999999999999</v>
      </c>
      <c r="AD12" s="4">
        <v>0.92581250000000004</v>
      </c>
      <c r="AE12" s="4">
        <v>0.75714285714285712</v>
      </c>
      <c r="AF12" s="4">
        <v>0.97352941176470587</v>
      </c>
      <c r="AG12" s="4">
        <f>AVERAGE($Q$12:$AF$12)</f>
        <v>0.53345001521098567</v>
      </c>
      <c r="AN12" s="9"/>
      <c r="AS12" s="5"/>
      <c r="AT12" s="5"/>
      <c r="AX12" s="18"/>
      <c r="BC12" s="9"/>
      <c r="BG12" s="9"/>
      <c r="BH12" s="9"/>
      <c r="BI12" s="9"/>
      <c r="BJ12" s="5"/>
      <c r="BK12" s="5"/>
      <c r="BL12" s="9"/>
      <c r="BM12" s="9"/>
      <c r="BN12" s="9"/>
      <c r="BO12" s="9"/>
      <c r="BP12" s="9"/>
      <c r="BQ12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-3.3320670461668284E-2</v>
      </c>
      <c r="CW12" s="5">
        <f>SUM($Q$35:$AF$35)</f>
        <v>4</v>
      </c>
      <c r="CX12" s="4">
        <v>7.9375</v>
      </c>
      <c r="CY12" s="5">
        <f>SUM($Q$59:$AF$59)</f>
        <v>6</v>
      </c>
      <c r="CZ12" s="4">
        <v>2.3125</v>
      </c>
      <c r="DA12" s="5">
        <v>-7.5525383010303093E-3</v>
      </c>
      <c r="DB12" s="5">
        <v>1.5439535679235763</v>
      </c>
      <c r="DC12" s="4">
        <v>0.47726633883973774</v>
      </c>
      <c r="DD12" s="5">
        <f t="shared" si="0"/>
        <v>0.1125</v>
      </c>
      <c r="DE12" s="5">
        <f t="shared" si="1"/>
        <v>0.32500000000000001</v>
      </c>
      <c r="DF12" s="5">
        <v>8.9701461786571207E-2</v>
      </c>
      <c r="DG12" s="5">
        <v>1.6862906926400754</v>
      </c>
      <c r="DH12" s="5">
        <f t="shared" si="2"/>
        <v>2</v>
      </c>
      <c r="DI12" s="5">
        <f t="shared" si="3"/>
        <v>3</v>
      </c>
      <c r="DJ12" s="5">
        <v>5</v>
      </c>
      <c r="DK12" s="5">
        <f t="shared" si="4"/>
        <v>0.125</v>
      </c>
      <c r="DL12" s="5">
        <f t="shared" si="5"/>
        <v>0.53345001521098567</v>
      </c>
      <c r="DM12" s="5">
        <f t="shared" si="6"/>
        <v>0.32494942419292744</v>
      </c>
      <c r="DN12"/>
      <c r="DO12" s="9" t="s">
        <v>47</v>
      </c>
      <c r="DP12" s="9">
        <v>0.35025801410841734</v>
      </c>
      <c r="DQ12" s="9">
        <v>0.24000707277780803</v>
      </c>
      <c r="DR12" s="9">
        <v>1.0518136131434255E-2</v>
      </c>
      <c r="DS12" s="9">
        <v>3.8743080995414396E-2</v>
      </c>
      <c r="DT12" s="9">
        <v>0.16016075757895751</v>
      </c>
      <c r="DU12" s="9">
        <v>-0.74130213087815222</v>
      </c>
      <c r="DV12" s="9">
        <v>0.72846726562751851</v>
      </c>
      <c r="DW12" s="9">
        <v>0.91896899917664332</v>
      </c>
      <c r="DX12" s="9">
        <v>0.87516857363989708</v>
      </c>
      <c r="DY12" s="9">
        <v>1</v>
      </c>
      <c r="DZ12" s="9">
        <v>-0.10462754715684966</v>
      </c>
      <c r="EA12" s="9">
        <v>-6.8671012765905287E-2</v>
      </c>
      <c r="EB12" s="9">
        <v>0.90879733007581742</v>
      </c>
      <c r="GR12" t="s">
        <v>11</v>
      </c>
      <c r="GS12">
        <v>0.21875</v>
      </c>
      <c r="GT12">
        <v>6.25E-2</v>
      </c>
      <c r="GU12">
        <v>-7.8125E-2</v>
      </c>
      <c r="GV12">
        <v>0.21875</v>
      </c>
      <c r="GW12">
        <v>0.125</v>
      </c>
      <c r="GX12">
        <v>3.125E-2</v>
      </c>
      <c r="GY12">
        <v>-0.3125</v>
      </c>
      <c r="GZ12">
        <v>-0.140625</v>
      </c>
      <c r="HA12">
        <v>0.453125</v>
      </c>
      <c r="HB12">
        <v>4.6875E-2</v>
      </c>
      <c r="HC12">
        <f>VARP(Ice_2018!$Q$59:$AF$59)</f>
        <v>0.859375</v>
      </c>
      <c r="HD12">
        <v>0.1875</v>
      </c>
      <c r="HE12">
        <v>0.125</v>
      </c>
      <c r="HF12">
        <v>0.125</v>
      </c>
      <c r="HG12">
        <v>3.125E-2</v>
      </c>
      <c r="HH12">
        <v>-0.125</v>
      </c>
      <c r="HI12">
        <v>-0.125</v>
      </c>
      <c r="HJ12">
        <v>0.625</v>
      </c>
      <c r="HK12">
        <v>0.109375</v>
      </c>
      <c r="HL12">
        <v>-0.125</v>
      </c>
    </row>
    <row r="13" spans="1:322" x14ac:dyDescent="0.25">
      <c r="A13" s="5">
        <v>1</v>
      </c>
      <c r="B13" s="5">
        <v>12</v>
      </c>
      <c r="C13" s="5" t="s">
        <v>145</v>
      </c>
      <c r="D13" s="23">
        <v>10</v>
      </c>
      <c r="E13" s="23">
        <v>50</v>
      </c>
      <c r="F13" s="40">
        <v>200</v>
      </c>
      <c r="G13" s="5">
        <v>24.6</v>
      </c>
      <c r="H13" s="23">
        <v>5.7</v>
      </c>
      <c r="I13" s="5">
        <v>40.22</v>
      </c>
      <c r="J13" s="5">
        <v>100</v>
      </c>
      <c r="K13" s="5">
        <v>64.069999999999993</v>
      </c>
      <c r="L13" s="5">
        <v>60.65</v>
      </c>
      <c r="M13" s="5">
        <v>36.020992495418739</v>
      </c>
      <c r="N13" s="5">
        <v>24.6</v>
      </c>
      <c r="P13" s="4" t="s">
        <v>12</v>
      </c>
      <c r="Q13" s="4">
        <v>0.5</v>
      </c>
      <c r="R13" s="4">
        <v>4.8084615384615385E-2</v>
      </c>
      <c r="S13" s="4">
        <v>0.752</v>
      </c>
      <c r="T13" s="4">
        <v>0.7345666666666667</v>
      </c>
      <c r="U13" s="4">
        <v>0.46921793893129771</v>
      </c>
      <c r="V13" s="4">
        <v>0.95318315377081286</v>
      </c>
      <c r="W13" s="4">
        <v>0.61307692307692307</v>
      </c>
      <c r="X13" s="4">
        <v>0.11000000000000001</v>
      </c>
      <c r="Y13" s="4">
        <v>3.0609037328094307E-2</v>
      </c>
      <c r="Z13" s="4">
        <v>0.68843750000000004</v>
      </c>
      <c r="AA13" s="4">
        <v>0.62914999999999999</v>
      </c>
      <c r="AB13" s="4">
        <v>7.4485294117647066E-2</v>
      </c>
      <c r="AC13" s="4">
        <v>0.12470000000000001</v>
      </c>
      <c r="AD13" s="4">
        <v>0.47850000000000004</v>
      </c>
      <c r="AE13" s="4">
        <v>0.72499999999999998</v>
      </c>
      <c r="AF13" s="4">
        <v>0.9843023255813953</v>
      </c>
      <c r="AG13" s="4">
        <f>AVERAGE($Q$13:$AF$13)</f>
        <v>0.49470709092859078</v>
      </c>
      <c r="AN13" s="35"/>
      <c r="AS13" s="5"/>
      <c r="AT13" s="5"/>
      <c r="AX13" s="18"/>
      <c r="BC13" s="9"/>
      <c r="BG13" s="9"/>
      <c r="BH13" s="9"/>
      <c r="BI13" s="9"/>
      <c r="BJ13" s="5"/>
      <c r="BK13" s="5"/>
      <c r="BL13" s="9"/>
      <c r="BM13" s="9"/>
      <c r="BN13" s="9"/>
      <c r="BO13" s="9"/>
      <c r="BP13" s="9"/>
      <c r="BQ13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SUM($Q$36:$AF$36)</f>
        <v>0</v>
      </c>
      <c r="CX13" s="4">
        <v>9</v>
      </c>
      <c r="CY13" s="5">
        <f>SUM($Q$60:$AF$60)</f>
        <v>8</v>
      </c>
      <c r="CZ13" s="4">
        <v>3</v>
      </c>
      <c r="DA13" s="5">
        <v>-5.936385439622642E-2</v>
      </c>
      <c r="DB13" s="5">
        <v>1.9850956746496362</v>
      </c>
      <c r="DC13" s="4">
        <v>0.6033149117278922</v>
      </c>
      <c r="DD13" s="5">
        <f t="shared" si="0"/>
        <v>0.16250000000000001</v>
      </c>
      <c r="DE13" s="5">
        <f t="shared" si="1"/>
        <v>0.4</v>
      </c>
      <c r="DF13" s="5">
        <v>0.39867673117113789</v>
      </c>
      <c r="DG13" s="5">
        <v>1.3292845998595582</v>
      </c>
      <c r="DH13" s="5">
        <f t="shared" si="2"/>
        <v>2</v>
      </c>
      <c r="DI13" s="5">
        <f t="shared" si="3"/>
        <v>2</v>
      </c>
      <c r="DJ13" s="5">
        <v>4</v>
      </c>
      <c r="DK13" s="5">
        <f t="shared" si="4"/>
        <v>0</v>
      </c>
      <c r="DL13" s="5">
        <f t="shared" si="5"/>
        <v>0.49470709092859078</v>
      </c>
      <c r="DM13" s="5">
        <f t="shared" si="6"/>
        <v>0.3238908079057935</v>
      </c>
      <c r="DN13"/>
      <c r="DO13" s="9" t="s">
        <v>48</v>
      </c>
      <c r="DP13" s="9">
        <v>-2.3220562617206161E-2</v>
      </c>
      <c r="DQ13" s="9">
        <v>-0.28695088942457325</v>
      </c>
      <c r="DR13" s="9">
        <v>0.12059512380664768</v>
      </c>
      <c r="DS13" s="9">
        <v>-7.2816874557143207E-3</v>
      </c>
      <c r="DT13" s="9">
        <v>0.27312188276093918</v>
      </c>
      <c r="DU13" s="9">
        <v>-5.8482440856200191E-2</v>
      </c>
      <c r="DV13" s="9">
        <v>0.15990773294276225</v>
      </c>
      <c r="DW13" s="9">
        <v>-0.10045869234396328</v>
      </c>
      <c r="DX13" s="9">
        <v>-8.627959628145758E-2</v>
      </c>
      <c r="DY13" s="9">
        <v>-0.10462754715684966</v>
      </c>
      <c r="DZ13" s="9">
        <v>1</v>
      </c>
      <c r="EA13" s="9">
        <v>-0.35772092074749345</v>
      </c>
      <c r="EB13" s="9">
        <v>-0.21182341830643336</v>
      </c>
      <c r="GR13" t="s">
        <v>12</v>
      </c>
      <c r="GS13">
        <v>-0.125</v>
      </c>
      <c r="GT13">
        <v>0.25</v>
      </c>
      <c r="GU13">
        <v>-6.25E-2</v>
      </c>
      <c r="GV13">
        <v>0.375</v>
      </c>
      <c r="GW13">
        <v>0</v>
      </c>
      <c r="GX13">
        <v>0.125</v>
      </c>
      <c r="GY13">
        <v>0</v>
      </c>
      <c r="GZ13">
        <v>-0.3125</v>
      </c>
      <c r="HA13">
        <v>6.25E-2</v>
      </c>
      <c r="HB13">
        <v>0.4375</v>
      </c>
      <c r="HC13">
        <v>0.1875</v>
      </c>
      <c r="HD13">
        <f>VARP(Ice_2018!$Q$60:$AF$60)</f>
        <v>0.75</v>
      </c>
      <c r="HE13">
        <v>0.25</v>
      </c>
      <c r="HF13">
        <v>0.25</v>
      </c>
      <c r="HG13">
        <v>0.125</v>
      </c>
      <c r="HH13">
        <v>0</v>
      </c>
      <c r="HI13">
        <v>0.25</v>
      </c>
      <c r="HJ13">
        <v>0.25</v>
      </c>
      <c r="HK13">
        <v>0.1875</v>
      </c>
      <c r="HL13">
        <v>0</v>
      </c>
    </row>
    <row r="14" spans="1:322" x14ac:dyDescent="0.25">
      <c r="A14" s="5">
        <v>1</v>
      </c>
      <c r="B14" s="5">
        <v>13</v>
      </c>
      <c r="C14" s="5" t="s">
        <v>146</v>
      </c>
      <c r="D14" s="23">
        <v>1</v>
      </c>
      <c r="E14" s="23">
        <v>10</v>
      </c>
      <c r="F14" s="40">
        <v>30</v>
      </c>
      <c r="G14" s="5">
        <v>472</v>
      </c>
      <c r="H14" s="23">
        <v>124.7</v>
      </c>
      <c r="I14" s="5">
        <v>34.340000000000003</v>
      </c>
      <c r="J14" s="5">
        <v>40</v>
      </c>
      <c r="K14" s="5">
        <v>32.96</v>
      </c>
      <c r="L14" s="5">
        <v>23.85</v>
      </c>
      <c r="M14" s="5">
        <v>583.94835637234053</v>
      </c>
      <c r="N14" s="5">
        <v>472</v>
      </c>
      <c r="P14" s="4" t="s">
        <v>13</v>
      </c>
      <c r="Q14" s="4">
        <v>0.95</v>
      </c>
      <c r="R14" s="4">
        <v>3.1255000000000005E-2</v>
      </c>
      <c r="S14" s="4">
        <v>0.45499999999999996</v>
      </c>
      <c r="T14" s="4">
        <v>4.3176027397260279E-2</v>
      </c>
      <c r="U14" s="4">
        <v>4.8700426008968616E-2</v>
      </c>
      <c r="V14" s="4">
        <v>0.95536881419234354</v>
      </c>
      <c r="W14" s="4">
        <v>0.311</v>
      </c>
      <c r="X14" s="4">
        <v>7.2500000000000009E-2</v>
      </c>
      <c r="Y14" s="4">
        <v>0.10085</v>
      </c>
      <c r="Z14" s="4">
        <v>0.95044428647591961</v>
      </c>
      <c r="AA14" s="4">
        <v>0.37490000000000001</v>
      </c>
      <c r="AB14" s="4">
        <v>0.11300000000000003</v>
      </c>
      <c r="AC14" s="4">
        <v>2.9150000000000002E-2</v>
      </c>
      <c r="AD14" s="4">
        <v>2.1339425765532296E-2</v>
      </c>
      <c r="AE14" s="4">
        <v>0.95</v>
      </c>
      <c r="AF14" s="4">
        <v>0.96249999999999991</v>
      </c>
      <c r="AG14" s="4">
        <f>AVERAGE($Q$14:$AF$14)</f>
        <v>0.39807399874000149</v>
      </c>
      <c r="AN14" s="9"/>
      <c r="AS14" s="5"/>
      <c r="AT14" s="5"/>
      <c r="AX14" s="18"/>
      <c r="BC14" s="9"/>
      <c r="BG14" s="9"/>
      <c r="BH14" s="9"/>
      <c r="BI14" s="9"/>
      <c r="BJ14" s="5"/>
      <c r="BK14" s="5"/>
      <c r="BL14" s="9"/>
      <c r="BM14" s="9"/>
      <c r="BN14" s="9"/>
      <c r="BO14" s="9"/>
      <c r="BP14" s="9"/>
      <c r="BQ14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0.54649787573848774</v>
      </c>
      <c r="CW14" s="5">
        <f>SUM($Q$37:$AF$37)</f>
        <v>-6</v>
      </c>
      <c r="CX14" s="4">
        <v>11.34375</v>
      </c>
      <c r="CY14" s="5">
        <f>SUM($Q$61:$AF$61)</f>
        <v>0</v>
      </c>
      <c r="CZ14" s="4">
        <v>5.25</v>
      </c>
      <c r="DA14" s="5">
        <v>-5.9689093406794562E-2</v>
      </c>
      <c r="DB14" s="5">
        <v>2.0767889866011919</v>
      </c>
      <c r="DC14" s="4">
        <v>0.68391950925818423</v>
      </c>
      <c r="DD14" s="5">
        <f t="shared" si="0"/>
        <v>0.21249999999999999</v>
      </c>
      <c r="DE14" s="5">
        <f t="shared" si="1"/>
        <v>0.55000000000000004</v>
      </c>
      <c r="DF14" s="5">
        <v>2.8068459809800961E-4</v>
      </c>
      <c r="DG14" s="5">
        <v>1.839715856193826</v>
      </c>
      <c r="DH14" s="5">
        <f t="shared" si="2"/>
        <v>5</v>
      </c>
      <c r="DI14" s="5">
        <f t="shared" si="3"/>
        <v>5</v>
      </c>
      <c r="DJ14" s="5">
        <v>10</v>
      </c>
      <c r="DK14" s="5">
        <f t="shared" si="4"/>
        <v>0.1875</v>
      </c>
      <c r="DL14" s="5">
        <f t="shared" si="5"/>
        <v>0.39807399874000149</v>
      </c>
      <c r="DM14" s="5">
        <f t="shared" si="6"/>
        <v>0.40751960927973307</v>
      </c>
      <c r="DN14"/>
      <c r="DO14" s="9" t="s">
        <v>221</v>
      </c>
      <c r="DP14" s="9">
        <v>9.6452850612615909E-2</v>
      </c>
      <c r="DQ14" s="9">
        <v>-0.10056095608103979</v>
      </c>
      <c r="DR14" s="9">
        <v>-0.38880182765278715</v>
      </c>
      <c r="DS14" s="9">
        <v>-6.3896915559064946E-2</v>
      </c>
      <c r="DT14" s="9">
        <v>-0.36703663989921115</v>
      </c>
      <c r="DU14" s="9">
        <v>-7.1494307248661376E-2</v>
      </c>
      <c r="DV14" s="9">
        <v>7.8623356365537897E-2</v>
      </c>
      <c r="DW14" s="9">
        <v>-0.25921969515923643</v>
      </c>
      <c r="DX14" s="9">
        <v>0.18051993914262754</v>
      </c>
      <c r="DY14" s="9">
        <v>-6.8671012765905287E-2</v>
      </c>
      <c r="DZ14" s="9">
        <v>-0.35772092074749345</v>
      </c>
      <c r="EA14" s="9">
        <v>1</v>
      </c>
      <c r="EB14" s="9">
        <v>-1.0194704194676059E-2</v>
      </c>
      <c r="GR14" t="s">
        <v>13</v>
      </c>
      <c r="GS14">
        <v>0.5</v>
      </c>
      <c r="GT14">
        <v>0.5</v>
      </c>
      <c r="GU14">
        <v>-0.125</v>
      </c>
      <c r="GV14">
        <v>0.25</v>
      </c>
      <c r="GW14">
        <v>0.5</v>
      </c>
      <c r="GX14">
        <v>0.25</v>
      </c>
      <c r="GY14">
        <v>0</v>
      </c>
      <c r="GZ14">
        <v>0.125</v>
      </c>
      <c r="HA14">
        <v>-0.125</v>
      </c>
      <c r="HB14">
        <v>0.125</v>
      </c>
      <c r="HC14">
        <v>0.125</v>
      </c>
      <c r="HD14">
        <v>0.25</v>
      </c>
      <c r="HE14">
        <f>VARP(Ice_2018!$Q$61:$AF$61)</f>
        <v>1</v>
      </c>
      <c r="HF14">
        <v>0.75</v>
      </c>
      <c r="HG14">
        <v>0.25</v>
      </c>
      <c r="HH14">
        <v>0.25</v>
      </c>
      <c r="HI14">
        <v>0</v>
      </c>
      <c r="HJ14">
        <v>0.25</v>
      </c>
      <c r="HK14">
        <v>0.125</v>
      </c>
      <c r="HL14">
        <v>0.25</v>
      </c>
    </row>
    <row r="15" spans="1:322" ht="15.75" thickBot="1" x14ac:dyDescent="0.3">
      <c r="A15" s="5">
        <v>1</v>
      </c>
      <c r="B15" s="5">
        <v>14</v>
      </c>
      <c r="C15" s="5" t="s">
        <v>147</v>
      </c>
      <c r="D15" s="23">
        <v>1</v>
      </c>
      <c r="E15" s="23">
        <v>50</v>
      </c>
      <c r="F15" s="40">
        <v>100</v>
      </c>
      <c r="G15" s="5">
        <v>1342.65</v>
      </c>
      <c r="H15" s="23">
        <v>478.5</v>
      </c>
      <c r="I15" s="5">
        <v>131.6</v>
      </c>
      <c r="J15" s="5">
        <v>400</v>
      </c>
      <c r="K15" s="5">
        <v>145.19999999999999</v>
      </c>
      <c r="L15" s="5">
        <v>109.2</v>
      </c>
      <c r="M15" s="5">
        <v>651.11839740082132</v>
      </c>
      <c r="N15" s="5">
        <v>1342.65</v>
      </c>
      <c r="P15" s="4" t="s">
        <v>14</v>
      </c>
      <c r="Q15" s="4">
        <v>0.72499999999999998</v>
      </c>
      <c r="R15" s="4">
        <v>4.8084615384615385E-2</v>
      </c>
      <c r="S15" s="4">
        <v>0.15125</v>
      </c>
      <c r="T15" s="4">
        <v>0.95005473372781057</v>
      </c>
      <c r="U15" s="4">
        <v>4.5727136842105269E-2</v>
      </c>
      <c r="V15" s="4">
        <v>0.95536881419234354</v>
      </c>
      <c r="W15" s="4">
        <v>0.20750000000000002</v>
      </c>
      <c r="X15" s="4">
        <v>0.08</v>
      </c>
      <c r="Y15" s="4">
        <v>6.9499999999999965E-2</v>
      </c>
      <c r="Z15" s="4">
        <v>0.95226222211352685</v>
      </c>
      <c r="AA15" s="4">
        <v>8.8076923076923067E-2</v>
      </c>
      <c r="AB15" s="4">
        <v>0.38300000000000001</v>
      </c>
      <c r="AC15" s="4">
        <v>0.61115000000000008</v>
      </c>
      <c r="AD15" s="4">
        <v>4.9433882774237714E-2</v>
      </c>
      <c r="AE15" s="4">
        <v>0.96926040061633278</v>
      </c>
      <c r="AF15" s="4">
        <v>0.96249999999999991</v>
      </c>
      <c r="AG15" s="4">
        <f>AVERAGE($Q$15:$AF$15)</f>
        <v>0.45301054554549347</v>
      </c>
      <c r="AN15" s="35"/>
      <c r="AS15" s="5"/>
      <c r="AT15" s="5"/>
      <c r="AX15" s="18"/>
      <c r="BC15" s="9"/>
      <c r="CV15" s="86" t="s">
        <v>212</v>
      </c>
      <c r="CW15" s="5">
        <f>SUM($Q$38:$AF$38)</f>
        <v>-2</v>
      </c>
      <c r="CX15" s="4">
        <v>10.53125</v>
      </c>
      <c r="CY15" s="5">
        <f>SUM($Q$62:$AF$62)</f>
        <v>0</v>
      </c>
      <c r="CZ15" s="4">
        <v>6.75</v>
      </c>
      <c r="DA15" s="5">
        <v>-6.4042309684725273E-3</v>
      </c>
      <c r="DB15" s="5">
        <v>1.1379741167318824</v>
      </c>
      <c r="DC15" s="4">
        <v>0.57716892288838073</v>
      </c>
      <c r="DD15" s="5">
        <f t="shared" si="0"/>
        <v>0.28749999999999998</v>
      </c>
      <c r="DE15" s="5">
        <f t="shared" si="1"/>
        <v>0.48749999999999999</v>
      </c>
      <c r="DF15" s="5">
        <v>2.8068459809801004E-4</v>
      </c>
      <c r="DG15" s="5">
        <v>1.9823129215170843</v>
      </c>
      <c r="DH15" s="5">
        <f t="shared" si="2"/>
        <v>3</v>
      </c>
      <c r="DI15" s="5">
        <f t="shared" si="3"/>
        <v>5</v>
      </c>
      <c r="DJ15" s="5">
        <v>8</v>
      </c>
      <c r="DK15" s="5">
        <f t="shared" si="4"/>
        <v>6.25E-2</v>
      </c>
      <c r="DL15" s="5">
        <f t="shared" si="5"/>
        <v>0.45301054554549347</v>
      </c>
      <c r="DM15" s="5">
        <f t="shared" si="6"/>
        <v>0.40349289555876278</v>
      </c>
      <c r="DN15"/>
      <c r="DO15" s="51" t="s">
        <v>49</v>
      </c>
      <c r="DP15" s="51">
        <v>0.39245163985498771</v>
      </c>
      <c r="DQ15" s="51">
        <v>0.21078655597505083</v>
      </c>
      <c r="DR15" s="51">
        <v>-7.8517627524115438E-2</v>
      </c>
      <c r="DS15" s="51">
        <v>3.9009237630361918E-2</v>
      </c>
      <c r="DT15" s="51">
        <v>0.2503817140948647</v>
      </c>
      <c r="DU15" s="51">
        <v>-0.64343177542848906</v>
      </c>
      <c r="DV15" s="51">
        <v>0.60144621080323291</v>
      </c>
      <c r="DW15" s="51">
        <v>0.7351180468866132</v>
      </c>
      <c r="DX15" s="51">
        <v>0.91809191122520895</v>
      </c>
      <c r="DY15" s="51">
        <v>0.90879733007581742</v>
      </c>
      <c r="DZ15" s="51">
        <v>-0.21182341830643336</v>
      </c>
      <c r="EA15" s="51">
        <v>-1.0194704194676059E-2</v>
      </c>
      <c r="EB15" s="51">
        <v>1</v>
      </c>
      <c r="GR15" t="s">
        <v>14</v>
      </c>
      <c r="GS15">
        <v>0.25</v>
      </c>
      <c r="GT15">
        <v>0.25</v>
      </c>
      <c r="GU15">
        <v>-0.125</v>
      </c>
      <c r="GV15">
        <v>0.5</v>
      </c>
      <c r="GW15">
        <v>0.5</v>
      </c>
      <c r="GX15">
        <v>0.5</v>
      </c>
      <c r="GY15">
        <v>0.25</v>
      </c>
      <c r="GZ15">
        <v>0.125</v>
      </c>
      <c r="HA15">
        <v>-0.125</v>
      </c>
      <c r="HB15">
        <v>0.375</v>
      </c>
      <c r="HC15">
        <v>0.125</v>
      </c>
      <c r="HD15">
        <v>0.25</v>
      </c>
      <c r="HE15">
        <v>0.75</v>
      </c>
      <c r="HF15">
        <f>VARP(Ice_2018!$Q$62:$AF$62)</f>
        <v>1</v>
      </c>
      <c r="HG15">
        <v>0.25</v>
      </c>
      <c r="HH15">
        <v>0.5</v>
      </c>
      <c r="HI15">
        <v>0.25</v>
      </c>
      <c r="HJ15">
        <v>0.5</v>
      </c>
      <c r="HK15">
        <v>0.375</v>
      </c>
      <c r="HL15">
        <v>0.25</v>
      </c>
    </row>
    <row r="16" spans="1:322" x14ac:dyDescent="0.25">
      <c r="A16" s="5">
        <v>1</v>
      </c>
      <c r="B16" s="5">
        <v>15</v>
      </c>
      <c r="C16" s="5" t="s">
        <v>148</v>
      </c>
      <c r="D16" s="23">
        <v>1</v>
      </c>
      <c r="E16" s="23">
        <v>5</v>
      </c>
      <c r="F16" s="40">
        <v>10</v>
      </c>
      <c r="G16" s="5">
        <v>2.2450000000000001</v>
      </c>
      <c r="H16" s="23">
        <v>10</v>
      </c>
      <c r="I16" s="5">
        <v>66.56</v>
      </c>
      <c r="J16" s="5">
        <v>150</v>
      </c>
      <c r="K16" s="5">
        <v>92.08</v>
      </c>
      <c r="L16" s="5">
        <v>76.08</v>
      </c>
      <c r="M16" s="5">
        <v>3.0971864521822385</v>
      </c>
      <c r="N16" s="5">
        <v>2.2450000000000001</v>
      </c>
      <c r="P16" s="4" t="s">
        <v>15</v>
      </c>
      <c r="Q16" s="4">
        <v>0.5</v>
      </c>
      <c r="R16" s="4">
        <v>3.9068750000000006E-2</v>
      </c>
      <c r="S16" s="4">
        <v>0.54500000000000004</v>
      </c>
      <c r="T16" s="4">
        <v>0.27666500000000005</v>
      </c>
      <c r="U16" s="4">
        <v>0.71670200000000006</v>
      </c>
      <c r="V16" s="4">
        <v>0.84499999999999997</v>
      </c>
      <c r="W16" s="4">
        <v>0.12199999999999998</v>
      </c>
      <c r="X16" s="4">
        <v>1.6778805719091676E-2</v>
      </c>
      <c r="Y16" s="4">
        <v>0.10085</v>
      </c>
      <c r="Z16" s="4">
        <v>0.87687500000000007</v>
      </c>
      <c r="AA16" s="4">
        <v>0.48748999999999998</v>
      </c>
      <c r="AB16" s="4">
        <v>0.52100000000000002</v>
      </c>
      <c r="AC16" s="4">
        <v>2.9150000000000002E-2</v>
      </c>
      <c r="AD16" s="4">
        <v>0.95151462571522194</v>
      </c>
      <c r="AE16" s="4">
        <v>0.97336448598130842</v>
      </c>
      <c r="AF16" s="4">
        <v>0.97786885245901634</v>
      </c>
      <c r="AG16" s="4">
        <f>AVERAGE($Q$16:$AF$16)</f>
        <v>0.49870796999216488</v>
      </c>
      <c r="AN16" s="9"/>
      <c r="AS16" s="5"/>
      <c r="AT16" s="5"/>
      <c r="AX16" s="18"/>
      <c r="BC16" s="9"/>
      <c r="CV16" s="86">
        <f>AVERAGE(DD:DD)</f>
        <v>0.12250000000000001</v>
      </c>
      <c r="CW16" s="5">
        <f>SUM($Q$39:$AF$39)</f>
        <v>0</v>
      </c>
      <c r="CX16" s="4">
        <v>6.25</v>
      </c>
      <c r="CY16" s="5">
        <f>SUM($Q$63:$AF$63)</f>
        <v>4</v>
      </c>
      <c r="CZ16" s="4">
        <v>3.625</v>
      </c>
      <c r="DA16" s="5">
        <v>-6.2682630367963968E-2</v>
      </c>
      <c r="DB16" s="5">
        <v>1.2883881262992887</v>
      </c>
      <c r="DC16" s="4">
        <v>0.5507294387106102</v>
      </c>
      <c r="DD16" s="5">
        <f t="shared" si="0"/>
        <v>0.16250000000000001</v>
      </c>
      <c r="DE16" s="5">
        <f t="shared" si="1"/>
        <v>0.26250000000000001</v>
      </c>
      <c r="DF16" s="5">
        <v>3.5618353504978204E-2</v>
      </c>
      <c r="DG16" s="5">
        <v>1.9685581936423491</v>
      </c>
      <c r="DH16" s="5">
        <f t="shared" si="2"/>
        <v>3</v>
      </c>
      <c r="DI16" s="5">
        <f t="shared" si="3"/>
        <v>3</v>
      </c>
      <c r="DJ16" s="5">
        <v>6</v>
      </c>
      <c r="DK16" s="5">
        <f t="shared" si="4"/>
        <v>0</v>
      </c>
      <c r="DL16" s="5">
        <f t="shared" si="5"/>
        <v>0.49870796999216488</v>
      </c>
      <c r="DM16" s="5">
        <f t="shared" si="6"/>
        <v>0.36392825795677314</v>
      </c>
      <c r="DN16"/>
      <c r="DO16"/>
      <c r="DP16"/>
      <c r="GR16" t="s">
        <v>15</v>
      </c>
      <c r="GS16">
        <v>6.25E-2</v>
      </c>
      <c r="GT16">
        <v>-0.125</v>
      </c>
      <c r="GU16">
        <v>-9.375E-2</v>
      </c>
      <c r="GV16">
        <v>6.25E-2</v>
      </c>
      <c r="GW16">
        <v>0.5</v>
      </c>
      <c r="GX16">
        <v>0.6875</v>
      </c>
      <c r="GY16">
        <v>0.125</v>
      </c>
      <c r="GZ16">
        <v>3.125E-2</v>
      </c>
      <c r="HA16">
        <v>0.34375</v>
      </c>
      <c r="HB16">
        <v>0.15625</v>
      </c>
      <c r="HC16">
        <v>3.125E-2</v>
      </c>
      <c r="HD16">
        <v>0.125</v>
      </c>
      <c r="HE16">
        <v>0.25</v>
      </c>
      <c r="HF16">
        <v>0.25</v>
      </c>
      <c r="HG16">
        <f>VARP(Ice_2018!$Q$63:$AF$63)</f>
        <v>0.9375</v>
      </c>
      <c r="HH16">
        <v>0.25</v>
      </c>
      <c r="HI16">
        <v>0</v>
      </c>
      <c r="HJ16">
        <v>0</v>
      </c>
      <c r="HK16">
        <v>3.125E-2</v>
      </c>
      <c r="HL16">
        <v>0</v>
      </c>
    </row>
    <row r="17" spans="1:220" x14ac:dyDescent="0.25">
      <c r="A17" s="5">
        <v>1</v>
      </c>
      <c r="B17" s="5">
        <v>16</v>
      </c>
      <c r="C17" s="5" t="s">
        <v>149</v>
      </c>
      <c r="D17" s="23">
        <v>0</v>
      </c>
      <c r="E17" s="23">
        <v>4</v>
      </c>
      <c r="F17" s="40">
        <v>8</v>
      </c>
      <c r="G17" s="5">
        <v>14.115</v>
      </c>
      <c r="H17" s="23">
        <v>33.6</v>
      </c>
      <c r="I17" s="5">
        <v>47.34</v>
      </c>
      <c r="J17" s="5">
        <v>60</v>
      </c>
      <c r="K17" s="5">
        <v>43.87</v>
      </c>
      <c r="L17" s="5">
        <v>33.42</v>
      </c>
      <c r="M17" s="5">
        <v>13.252201955355892</v>
      </c>
      <c r="N17" s="5">
        <v>14.115</v>
      </c>
      <c r="P17" s="4" t="s">
        <v>16</v>
      </c>
      <c r="Q17" s="4">
        <v>0.5</v>
      </c>
      <c r="R17" s="4">
        <v>3.6770588235294117E-2</v>
      </c>
      <c r="S17" s="4">
        <v>9.5000000000000001E-2</v>
      </c>
      <c r="T17" s="4">
        <v>4.6350735294117651E-2</v>
      </c>
      <c r="U17" s="4">
        <v>0.18223400000000001</v>
      </c>
      <c r="V17" s="4">
        <v>0.95618698441796512</v>
      </c>
      <c r="W17" s="4">
        <v>0.42440000000000005</v>
      </c>
      <c r="X17" s="4">
        <v>0.95145004591812066</v>
      </c>
      <c r="Y17" s="4">
        <v>7.5424999999999992E-2</v>
      </c>
      <c r="Z17" s="4">
        <v>0.95395149685059799</v>
      </c>
      <c r="AA17" s="4">
        <v>0.71660000000000001</v>
      </c>
      <c r="AB17" s="4">
        <v>4.4610177989471041E-2</v>
      </c>
      <c r="AC17" s="4">
        <v>0.10557500000000002</v>
      </c>
      <c r="AD17" s="4">
        <v>4.9433882774237714E-2</v>
      </c>
      <c r="AE17" s="4">
        <v>0.97780867630700774</v>
      </c>
      <c r="AF17" s="4">
        <v>0.75800000000000001</v>
      </c>
      <c r="AG17" s="4">
        <f>AVERAGE($Q$17:$AF$17)</f>
        <v>0.42961228673667567</v>
      </c>
      <c r="AN17" s="35"/>
      <c r="AS17" s="5"/>
      <c r="AT17" s="5"/>
      <c r="AX17" s="18"/>
      <c r="BC17" s="9"/>
      <c r="CV17" s="86" t="s">
        <v>213</v>
      </c>
      <c r="CW17" s="5">
        <f>SUM($Q$40:$AF$40)</f>
        <v>-4</v>
      </c>
      <c r="CX17" s="4">
        <v>8.5625</v>
      </c>
      <c r="CY17" s="5">
        <f>SUM($Q$64:$AF$64)</f>
        <v>0</v>
      </c>
      <c r="CZ17" s="4">
        <v>2.75</v>
      </c>
      <c r="DA17" s="5">
        <v>-1.6403021787859663E-2</v>
      </c>
      <c r="DB17" s="5">
        <v>1.422378801959417</v>
      </c>
      <c r="DC17" s="4">
        <v>0.51868325643274993</v>
      </c>
      <c r="DD17" s="5">
        <f t="shared" si="0"/>
        <v>8.7499999999999994E-2</v>
      </c>
      <c r="DE17" s="5">
        <f t="shared" si="1"/>
        <v>0.4</v>
      </c>
      <c r="DF17" s="5">
        <v>3.5696599088003703E-4</v>
      </c>
      <c r="DG17" s="5">
        <v>1.7261012047208089</v>
      </c>
      <c r="DH17" s="5">
        <f t="shared" si="2"/>
        <v>4</v>
      </c>
      <c r="DI17" s="5">
        <f t="shared" si="3"/>
        <v>4</v>
      </c>
      <c r="DJ17" s="5">
        <v>8</v>
      </c>
      <c r="DK17" s="5">
        <f t="shared" si="4"/>
        <v>0.125</v>
      </c>
      <c r="DL17" s="5">
        <f t="shared" si="5"/>
        <v>0.42961228673667567</v>
      </c>
      <c r="DM17" s="5">
        <f t="shared" si="6"/>
        <v>0.39309158727406757</v>
      </c>
      <c r="DN17"/>
      <c r="DO17"/>
      <c r="DP17"/>
      <c r="GR17" t="s">
        <v>16</v>
      </c>
      <c r="GS17">
        <v>0</v>
      </c>
      <c r="GT17">
        <v>0</v>
      </c>
      <c r="GU17">
        <v>-0.125</v>
      </c>
      <c r="GV17">
        <v>0</v>
      </c>
      <c r="GW17">
        <v>0.25</v>
      </c>
      <c r="GX17">
        <v>0.5</v>
      </c>
      <c r="GY17">
        <v>0.25</v>
      </c>
      <c r="GZ17">
        <v>0.125</v>
      </c>
      <c r="HA17">
        <v>-0.375</v>
      </c>
      <c r="HB17">
        <v>0.375</v>
      </c>
      <c r="HC17">
        <v>-0.125</v>
      </c>
      <c r="HD17">
        <v>0</v>
      </c>
      <c r="HE17">
        <v>0.25</v>
      </c>
      <c r="HF17">
        <v>0.5</v>
      </c>
      <c r="HG17">
        <v>0.25</v>
      </c>
      <c r="HH17">
        <f>VARP(Ice_2018!$Q$64:$AF$64)</f>
        <v>1</v>
      </c>
      <c r="HI17">
        <v>0</v>
      </c>
      <c r="HJ17">
        <v>0</v>
      </c>
      <c r="HK17">
        <v>-0.125</v>
      </c>
      <c r="HL17">
        <v>0</v>
      </c>
    </row>
    <row r="18" spans="1:220" x14ac:dyDescent="0.25">
      <c r="A18" s="5">
        <v>2</v>
      </c>
      <c r="B18" s="5">
        <v>1</v>
      </c>
      <c r="C18" s="5" t="s">
        <v>134</v>
      </c>
      <c r="D18" s="23">
        <v>-300</v>
      </c>
      <c r="E18" s="23">
        <v>-100</v>
      </c>
      <c r="F18" s="40">
        <v>-10</v>
      </c>
      <c r="P18" s="4" t="s">
        <v>17</v>
      </c>
      <c r="Q18" s="4">
        <v>0.95128424657534238</v>
      </c>
      <c r="R18" s="4">
        <v>3.4535911602209951E-2</v>
      </c>
      <c r="S18" s="4">
        <v>9.5000000000000001E-2</v>
      </c>
      <c r="T18" s="4">
        <v>0.65111000000000008</v>
      </c>
      <c r="U18" s="4">
        <v>4.9364522727272736E-2</v>
      </c>
      <c r="V18" s="4">
        <v>0.95735950044603024</v>
      </c>
      <c r="W18" s="4">
        <v>0.95109289617486337</v>
      </c>
      <c r="X18" s="4">
        <v>0.14900000000000002</v>
      </c>
      <c r="Y18" s="4">
        <v>3.8092909535452329E-2</v>
      </c>
      <c r="Z18" s="4">
        <v>0.51049999999999995</v>
      </c>
      <c r="AA18" s="4">
        <v>0.48748999999999998</v>
      </c>
      <c r="AB18" s="4">
        <v>0.30454545454545456</v>
      </c>
      <c r="AC18" s="4">
        <v>0.65783333333333338</v>
      </c>
      <c r="AD18" s="4">
        <v>0.95025924891131963</v>
      </c>
      <c r="AE18" s="4">
        <v>0.97336448598130842</v>
      </c>
      <c r="AF18" s="4">
        <v>0.88700000000000001</v>
      </c>
      <c r="AG18" s="4">
        <f>AVERAGE($Q$18:$AF$18)</f>
        <v>0.54048953186453674</v>
      </c>
      <c r="AN18" s="9"/>
      <c r="AT18" s="5"/>
      <c r="AX18" s="18"/>
      <c r="BC18" s="9"/>
      <c r="CV18" s="86">
        <f>AVERAGE(DE:DE)</f>
        <v>0.40500000000000008</v>
      </c>
      <c r="CW18" s="5">
        <f>SUM($Q$41:$AF$41)</f>
        <v>2</v>
      </c>
      <c r="CX18" s="4">
        <v>8.21875</v>
      </c>
      <c r="CY18" s="5">
        <f>SUM($Q$65:$AF$65)</f>
        <v>0</v>
      </c>
      <c r="CZ18" s="4">
        <v>2.5</v>
      </c>
      <c r="DA18" s="5"/>
      <c r="DB18" s="5">
        <v>1.2549598539013254</v>
      </c>
      <c r="DC18" s="4">
        <v>0.44705470444071777</v>
      </c>
      <c r="DD18" s="5">
        <f t="shared" si="0"/>
        <v>7.4999999999999997E-2</v>
      </c>
      <c r="DE18" s="5">
        <f t="shared" si="1"/>
        <v>0.35</v>
      </c>
      <c r="DF18" s="5">
        <v>7.58125581585345E-4</v>
      </c>
      <c r="DG18" s="5">
        <v>1.7014874356066649</v>
      </c>
      <c r="DH18" s="5">
        <f t="shared" si="2"/>
        <v>3</v>
      </c>
      <c r="DI18" s="5">
        <f t="shared" si="3"/>
        <v>5</v>
      </c>
      <c r="DJ18" s="5">
        <v>8</v>
      </c>
      <c r="DK18" s="5">
        <f t="shared" si="4"/>
        <v>6.25E-2</v>
      </c>
      <c r="DL18" s="5">
        <f t="shared" si="5"/>
        <v>0.54048953186453674</v>
      </c>
      <c r="DM18" s="5">
        <f t="shared" si="6"/>
        <v>0.38063053051830631</v>
      </c>
      <c r="DN18"/>
      <c r="DO18"/>
      <c r="DP18"/>
      <c r="GR18" t="s">
        <v>17</v>
      </c>
      <c r="GS18">
        <v>-0.25</v>
      </c>
      <c r="GT18">
        <v>0.25</v>
      </c>
      <c r="GU18">
        <v>-0.125</v>
      </c>
      <c r="GV18">
        <v>0.5</v>
      </c>
      <c r="GW18">
        <v>0</v>
      </c>
      <c r="GX18">
        <v>0</v>
      </c>
      <c r="GY18">
        <v>0.25</v>
      </c>
      <c r="GZ18">
        <v>-0.125</v>
      </c>
      <c r="HA18">
        <v>0.125</v>
      </c>
      <c r="HB18">
        <v>0.125</v>
      </c>
      <c r="HC18">
        <v>-0.125</v>
      </c>
      <c r="HD18">
        <v>0.25</v>
      </c>
      <c r="HE18">
        <v>0</v>
      </c>
      <c r="HF18">
        <v>0.25</v>
      </c>
      <c r="HG18">
        <v>0</v>
      </c>
      <c r="HH18">
        <v>0</v>
      </c>
      <c r="HI18">
        <f>VARP(Ice_2018!$Q$65:$AF$65)</f>
        <v>1</v>
      </c>
      <c r="HJ18">
        <v>0.25</v>
      </c>
      <c r="HK18">
        <v>0.125</v>
      </c>
      <c r="HL18">
        <v>0</v>
      </c>
    </row>
    <row r="19" spans="1:220" x14ac:dyDescent="0.25">
      <c r="A19" s="5">
        <v>2</v>
      </c>
      <c r="B19" s="5">
        <v>2</v>
      </c>
      <c r="C19" s="5" t="s">
        <v>135</v>
      </c>
      <c r="D19" s="23">
        <v>-10</v>
      </c>
      <c r="E19" s="23">
        <v>0</v>
      </c>
      <c r="F19" s="40">
        <v>10</v>
      </c>
      <c r="P19" s="4" t="s">
        <v>18</v>
      </c>
      <c r="Q19" s="4">
        <v>4.9712643678160924E-2</v>
      </c>
      <c r="R19" s="4">
        <v>3.3789189189189189E-2</v>
      </c>
      <c r="S19" s="4">
        <v>0.30199999999999999</v>
      </c>
      <c r="T19" s="4">
        <v>0.61388750000000003</v>
      </c>
      <c r="U19" s="4">
        <v>4.8809865168539336E-2</v>
      </c>
      <c r="V19" s="4">
        <v>0.95408261287223817</v>
      </c>
      <c r="W19" s="4">
        <v>8.5999999999999993E-2</v>
      </c>
      <c r="X19" s="4">
        <v>7.2500000000000009E-2</v>
      </c>
      <c r="Y19" s="4">
        <v>0.10085</v>
      </c>
      <c r="Z19" s="4">
        <v>0.951671247121741</v>
      </c>
      <c r="AA19" s="4">
        <v>4.9215767634854773E-2</v>
      </c>
      <c r="AB19" s="4">
        <v>0.35214285714285715</v>
      </c>
      <c r="AC19" s="4">
        <v>0.27410000000000001</v>
      </c>
      <c r="AD19" s="4">
        <v>0.47581250000000003</v>
      </c>
      <c r="AE19" s="4">
        <v>0.9757888349514563</v>
      </c>
      <c r="AF19" s="4">
        <v>0.98629441624365477</v>
      </c>
      <c r="AG19" s="4">
        <f>AVERAGE($Q$19:$AF$19)</f>
        <v>0.39541608962516817</v>
      </c>
      <c r="AT19" s="5"/>
      <c r="AX19" s="18"/>
      <c r="BC19" s="9"/>
      <c r="CV19" s="86" t="s">
        <v>370</v>
      </c>
      <c r="CW19" s="5">
        <f>SUM($Q$42:$AF$42)</f>
        <v>-6</v>
      </c>
      <c r="CX19" s="4">
        <v>10.34375</v>
      </c>
      <c r="CY19" s="5">
        <f>SUM($Q$66:$AF$66)</f>
        <v>0</v>
      </c>
      <c r="CZ19" s="4">
        <v>4.75</v>
      </c>
      <c r="DA19" s="5"/>
      <c r="DB19" s="5">
        <v>0.88669000764821548</v>
      </c>
      <c r="DC19" s="4">
        <v>0.58270499721773938</v>
      </c>
      <c r="DD19" s="5">
        <f t="shared" si="0"/>
        <v>0.1875</v>
      </c>
      <c r="DE19" s="5">
        <f t="shared" si="1"/>
        <v>0.5</v>
      </c>
      <c r="DF19" s="5">
        <v>8.6590668133314309E-5</v>
      </c>
      <c r="DG19" s="5">
        <v>2.2121593165569138</v>
      </c>
      <c r="DH19" s="5">
        <f t="shared" si="2"/>
        <v>4</v>
      </c>
      <c r="DI19" s="5">
        <f t="shared" si="3"/>
        <v>4</v>
      </c>
      <c r="DJ19" s="5">
        <v>8</v>
      </c>
      <c r="DK19" s="5">
        <f t="shared" si="4"/>
        <v>0.1875</v>
      </c>
      <c r="DL19" s="5">
        <f t="shared" si="5"/>
        <v>0.39541608962516817</v>
      </c>
      <c r="DM19" s="5">
        <f t="shared" si="6"/>
        <v>0.37983027796458269</v>
      </c>
      <c r="DN19"/>
      <c r="DO19"/>
      <c r="DP19"/>
      <c r="GR19" t="s">
        <v>18</v>
      </c>
      <c r="GS19">
        <v>0</v>
      </c>
      <c r="GT19">
        <v>0</v>
      </c>
      <c r="GU19">
        <v>-0.125</v>
      </c>
      <c r="GV19">
        <v>0.5</v>
      </c>
      <c r="GW19">
        <v>0</v>
      </c>
      <c r="GX19">
        <v>0</v>
      </c>
      <c r="GY19">
        <v>0.25</v>
      </c>
      <c r="GZ19">
        <v>0.125</v>
      </c>
      <c r="HA19">
        <v>0.375</v>
      </c>
      <c r="HB19">
        <v>0.125</v>
      </c>
      <c r="HC19">
        <v>0.625</v>
      </c>
      <c r="HD19">
        <v>0.25</v>
      </c>
      <c r="HE19">
        <v>0.25</v>
      </c>
      <c r="HF19">
        <v>0.5</v>
      </c>
      <c r="HG19">
        <v>0</v>
      </c>
      <c r="HH19">
        <v>0</v>
      </c>
      <c r="HI19">
        <v>0.25</v>
      </c>
      <c r="HJ19">
        <f>VARP(Ice_2018!$Q$66:$AF$66)</f>
        <v>1</v>
      </c>
      <c r="HK19">
        <v>0.375</v>
      </c>
      <c r="HL19">
        <v>0.25</v>
      </c>
    </row>
    <row r="20" spans="1:220" x14ac:dyDescent="0.25">
      <c r="A20" s="5">
        <v>2</v>
      </c>
      <c r="B20" s="5">
        <v>3</v>
      </c>
      <c r="C20" s="5" t="s">
        <v>136</v>
      </c>
      <c r="D20" s="23">
        <v>0.1</v>
      </c>
      <c r="E20" s="23">
        <v>1</v>
      </c>
      <c r="F20" s="40">
        <v>2</v>
      </c>
      <c r="P20" s="4" t="s">
        <v>19</v>
      </c>
      <c r="Q20" s="4">
        <v>0.95</v>
      </c>
      <c r="R20" s="4">
        <v>8.7650000000000033E-2</v>
      </c>
      <c r="S20" s="4">
        <v>0.13181818181818181</v>
      </c>
      <c r="T20" s="4">
        <v>0.24710000000000004</v>
      </c>
      <c r="U20" s="4">
        <v>4.9364522727272736E-2</v>
      </c>
      <c r="V20" s="4">
        <v>0.53249999999999997</v>
      </c>
      <c r="W20" s="4">
        <v>0.40550000000000003</v>
      </c>
      <c r="X20" s="4">
        <v>0.29749999999999999</v>
      </c>
      <c r="Y20" s="4">
        <v>4.0051413881748078E-2</v>
      </c>
      <c r="Z20" s="4">
        <v>0.95044428647591961</v>
      </c>
      <c r="AA20" s="4">
        <v>0.77075000000000005</v>
      </c>
      <c r="AB20" s="4">
        <v>7.1000000000000008E-2</v>
      </c>
      <c r="AC20" s="4">
        <v>0.51234999999999997</v>
      </c>
      <c r="AD20" s="4">
        <v>0.23925000000000002</v>
      </c>
      <c r="AE20" s="4">
        <v>0.97503128911138914</v>
      </c>
      <c r="AF20" s="4">
        <v>0.97786885245901634</v>
      </c>
      <c r="AG20" s="4">
        <f>AVERAGE($Q$20:$AF$20)</f>
        <v>0.45238615915459546</v>
      </c>
      <c r="AT20" s="5"/>
      <c r="AX20" s="18"/>
      <c r="BC20" s="9"/>
      <c r="CV20" s="86">
        <v>1.5625E-2</v>
      </c>
      <c r="CW20" s="5">
        <f>SUM($Q$43:$AF$43)</f>
        <v>-2</v>
      </c>
      <c r="CX20" s="4">
        <v>10.28125</v>
      </c>
      <c r="CY20" s="5">
        <f>SUM($Q$67:$AF$67)</f>
        <v>6</v>
      </c>
      <c r="CZ20" s="4">
        <v>3.8125</v>
      </c>
      <c r="DA20" s="5"/>
      <c r="DB20" s="5">
        <v>1.1751039591205044</v>
      </c>
      <c r="DC20" s="4">
        <v>0.60898976529046978</v>
      </c>
      <c r="DD20" s="5">
        <f t="shared" si="0"/>
        <v>0.1875</v>
      </c>
      <c r="DE20" s="5">
        <f t="shared" si="1"/>
        <v>0.47499999999999998</v>
      </c>
      <c r="DF20" s="5">
        <v>8.9701461786571207E-2</v>
      </c>
      <c r="DG20" s="5">
        <v>1.5137445447704858</v>
      </c>
      <c r="DH20" s="5">
        <f t="shared" si="2"/>
        <v>2</v>
      </c>
      <c r="DI20" s="5">
        <f t="shared" si="3"/>
        <v>4</v>
      </c>
      <c r="DJ20" s="5">
        <v>6</v>
      </c>
      <c r="DK20" s="5">
        <f t="shared" si="4"/>
        <v>6.25E-2</v>
      </c>
      <c r="DL20" s="5">
        <f t="shared" si="5"/>
        <v>0.45238615915459546</v>
      </c>
      <c r="DM20" s="5">
        <f t="shared" si="6"/>
        <v>0.36366618320028682</v>
      </c>
      <c r="DN20"/>
      <c r="DO20"/>
      <c r="DP20"/>
      <c r="GR20" t="s">
        <v>19</v>
      </c>
      <c r="GS20">
        <v>-3.125E-2</v>
      </c>
      <c r="GT20">
        <v>6.25E-2</v>
      </c>
      <c r="GU20">
        <v>-7.8125E-2</v>
      </c>
      <c r="GV20">
        <v>0.46875</v>
      </c>
      <c r="GW20">
        <v>0.125</v>
      </c>
      <c r="GX20">
        <v>3.125E-2</v>
      </c>
      <c r="GY20">
        <v>0.1875</v>
      </c>
      <c r="GZ20">
        <v>0.359375</v>
      </c>
      <c r="HA20">
        <v>-4.6875E-2</v>
      </c>
      <c r="HB20">
        <v>0.296875</v>
      </c>
      <c r="HC20">
        <v>0.109375</v>
      </c>
      <c r="HD20">
        <v>0.1875</v>
      </c>
      <c r="HE20">
        <v>0.125</v>
      </c>
      <c r="HF20">
        <v>0.375</v>
      </c>
      <c r="HG20">
        <v>3.125E-2</v>
      </c>
      <c r="HH20">
        <v>-0.125</v>
      </c>
      <c r="HI20">
        <v>0.125</v>
      </c>
      <c r="HJ20">
        <v>0.375</v>
      </c>
      <c r="HK20">
        <f>VARP(Ice_2018!$Q$67:$AF$67)</f>
        <v>0.859375</v>
      </c>
      <c r="HL20">
        <v>0.375</v>
      </c>
    </row>
    <row r="21" spans="1:220" ht="15.75" thickBot="1" x14ac:dyDescent="0.3">
      <c r="A21" s="5">
        <v>2</v>
      </c>
      <c r="B21" s="5">
        <v>4</v>
      </c>
      <c r="C21" s="5" t="s">
        <v>137</v>
      </c>
      <c r="D21" s="23">
        <v>-150</v>
      </c>
      <c r="E21" s="23">
        <v>-60</v>
      </c>
      <c r="F21" s="40">
        <v>-30</v>
      </c>
      <c r="P21" s="4" t="s">
        <v>20</v>
      </c>
      <c r="Q21" s="4">
        <v>0.75</v>
      </c>
      <c r="R21" s="4">
        <v>0.8006000000000002</v>
      </c>
      <c r="S21" s="4">
        <v>0.63500000000000001</v>
      </c>
      <c r="T21" s="4">
        <v>0.72833000000000003</v>
      </c>
      <c r="U21" s="4">
        <v>4.9364522727272736E-2</v>
      </c>
      <c r="V21" s="4">
        <v>0.95318315377081286</v>
      </c>
      <c r="W21" s="4">
        <v>4.4552058111380147E-2</v>
      </c>
      <c r="X21" s="4">
        <v>0.5</v>
      </c>
      <c r="Y21" s="4">
        <v>0.55849999999999989</v>
      </c>
      <c r="Z21" s="4">
        <v>0.95340184774045689</v>
      </c>
      <c r="AA21" s="4">
        <v>0.60830000000000006</v>
      </c>
      <c r="AB21" s="4">
        <v>4.8238004879371098E-2</v>
      </c>
      <c r="AC21" s="4">
        <v>3.7478571428571431E-2</v>
      </c>
      <c r="AD21" s="4">
        <v>8.2113636363636361E-2</v>
      </c>
      <c r="AE21" s="4">
        <v>0.97422480620155039</v>
      </c>
      <c r="AF21" s="4">
        <v>0.98098591549295766</v>
      </c>
      <c r="AG21" s="4">
        <f>AVERAGE($Q$21:$AF$21)</f>
        <v>0.54401703229475051</v>
      </c>
      <c r="AT21" s="5"/>
      <c r="AX21" s="18"/>
      <c r="BC21" s="9"/>
      <c r="CV21" s="86" t="s">
        <v>371</v>
      </c>
      <c r="CW21" s="5">
        <f>SUM($Q$44:$AF$44)</f>
        <v>4</v>
      </c>
      <c r="CX21" s="4">
        <v>7.6875</v>
      </c>
      <c r="CY21" s="5">
        <f>SUM($Q$68:$AF$68)</f>
        <v>0</v>
      </c>
      <c r="CZ21" s="4">
        <v>3.5</v>
      </c>
      <c r="DA21" s="5"/>
      <c r="DB21" s="5">
        <v>1.1155262193587938</v>
      </c>
      <c r="DC21" s="4">
        <v>0.51735760704632205</v>
      </c>
      <c r="DD21" s="5">
        <f t="shared" si="0"/>
        <v>0.125</v>
      </c>
      <c r="DE21" s="5">
        <f t="shared" si="1"/>
        <v>0.3125</v>
      </c>
      <c r="DF21" s="39">
        <v>3.5696599088003655E-4</v>
      </c>
      <c r="DG21" s="39">
        <v>2.3228255141432306</v>
      </c>
      <c r="DH21" s="39">
        <f t="shared" si="2"/>
        <v>4</v>
      </c>
      <c r="DI21" s="39">
        <f t="shared" si="3"/>
        <v>4</v>
      </c>
      <c r="DJ21" s="39">
        <v>8</v>
      </c>
      <c r="DK21" s="39">
        <f t="shared" si="4"/>
        <v>0.125</v>
      </c>
      <c r="DL21" s="39">
        <f t="shared" si="5"/>
        <v>0.54401703229475051</v>
      </c>
      <c r="DM21" s="39">
        <f t="shared" si="6"/>
        <v>0.37217424889306655</v>
      </c>
      <c r="DN21" s="54"/>
      <c r="DO21" s="54"/>
      <c r="DP21" s="54"/>
      <c r="GR21" s="54" t="s">
        <v>20</v>
      </c>
      <c r="GS21" s="54">
        <v>0.25</v>
      </c>
      <c r="GT21" s="54">
        <v>0.25</v>
      </c>
      <c r="GU21" s="54">
        <v>-0.125</v>
      </c>
      <c r="GV21" s="54">
        <v>0</v>
      </c>
      <c r="GW21" s="54">
        <v>0.25</v>
      </c>
      <c r="GX21" s="54">
        <v>-0.25</v>
      </c>
      <c r="GY21" s="54">
        <v>0.25</v>
      </c>
      <c r="GZ21" s="54">
        <v>0.625</v>
      </c>
      <c r="HA21" s="54">
        <v>0.125</v>
      </c>
      <c r="HB21" s="54">
        <v>0.125</v>
      </c>
      <c r="HC21" s="54">
        <v>-0.125</v>
      </c>
      <c r="HD21" s="54">
        <v>0</v>
      </c>
      <c r="HE21" s="54">
        <v>0.25</v>
      </c>
      <c r="HF21" s="54">
        <v>0.25</v>
      </c>
      <c r="HG21" s="54">
        <v>0</v>
      </c>
      <c r="HH21" s="54">
        <v>0</v>
      </c>
      <c r="HI21" s="54">
        <v>0</v>
      </c>
      <c r="HJ21" s="54">
        <v>0.25</v>
      </c>
      <c r="HK21" s="54">
        <v>0.375</v>
      </c>
      <c r="HL21" s="54">
        <f>VARP(Ice_2018!$Q$68:$AF$68)</f>
        <v>1</v>
      </c>
    </row>
    <row r="22" spans="1:220" x14ac:dyDescent="0.25">
      <c r="A22" s="5">
        <v>2</v>
      </c>
      <c r="B22" s="5">
        <v>5</v>
      </c>
      <c r="C22" s="5" t="s">
        <v>138</v>
      </c>
      <c r="D22" s="23">
        <v>30</v>
      </c>
      <c r="E22" s="23">
        <v>60</v>
      </c>
      <c r="F22" s="40">
        <v>150</v>
      </c>
      <c r="P22" s="4" t="s">
        <v>79</v>
      </c>
      <c r="Q22" s="4">
        <f>AVERAGE($Q$2:$Q$21)</f>
        <v>0.68509848563023901</v>
      </c>
      <c r="R22" s="4">
        <f>AVERAGE($R$2:$R$21)</f>
        <v>0.11400755723743286</v>
      </c>
      <c r="S22" s="4">
        <f>AVERAGE($S$2:$S$21)</f>
        <v>0.47194967880579625</v>
      </c>
      <c r="T22" s="4">
        <f>AVERAGE($T$2:$T$21)</f>
        <v>0.44663234041145577</v>
      </c>
      <c r="U22" s="4">
        <f>AVERAGE($U$2:$U$21)</f>
        <v>0.27392280356363474</v>
      </c>
      <c r="V22" s="4">
        <f>AVERAGE($V$2:$V$21)</f>
        <v>0.81549568228813241</v>
      </c>
      <c r="W22" s="4">
        <f>AVERAGE($W$2:$W$21)</f>
        <v>0.27642495779064596</v>
      </c>
      <c r="X22" s="4">
        <f>AVERAGE($X$2:$X$21)</f>
        <v>0.25296922092082974</v>
      </c>
      <c r="Y22" s="4">
        <f>AVERAGE($Y$2:$Y$21)</f>
        <v>0.15982291816049973</v>
      </c>
      <c r="Z22" s="4">
        <f>AVERAGE($Z$2:$Z$21)</f>
        <v>0.79910894943018373</v>
      </c>
      <c r="AA22" s="4">
        <f>AVERAGE($AA$2:$AA$21)</f>
        <v>0.48400734666189926</v>
      </c>
      <c r="AB22" s="4">
        <f>AVERAGE($AB$2:$AB$21)</f>
        <v>0.20008679094524565</v>
      </c>
      <c r="AC22" s="4">
        <f>AVERAGE($AC$2:$AC$21)</f>
        <v>0.22847396411128554</v>
      </c>
      <c r="AD22" s="4">
        <f>AVERAGE($AD$2:$AD$21)</f>
        <v>0.35318221953627443</v>
      </c>
      <c r="AE22" s="4">
        <f>AVERAGE($AE$2:$AE$21)</f>
        <v>0.94531693333689404</v>
      </c>
      <c r="AF22" s="4">
        <f>AVERAGE($AF$2:$AF$21)</f>
        <v>0.94442881288727953</v>
      </c>
      <c r="AG22" s="4">
        <f>AVERAGE($AG$2:$AG$21)</f>
        <v>0.465683041357358</v>
      </c>
      <c r="AT22" s="5"/>
      <c r="AU22" s="5"/>
      <c r="AX22" s="18"/>
      <c r="BA22" s="5"/>
      <c r="CV22" s="96">
        <v>7.6562499999999938E-3</v>
      </c>
      <c r="GR22" s="4" t="s">
        <v>200</v>
      </c>
      <c r="GS22" s="4">
        <f t="array" ref="GS22">SUM(GS$2:GS$21)</f>
        <v>2.125</v>
      </c>
      <c r="GT22" s="4">
        <f t="array" ref="GT22">SUM(GT$2:GT$21)</f>
        <v>2.5</v>
      </c>
      <c r="GU22" s="4">
        <f t="array" ref="GU22">SUM(GU$2:GU$21)</f>
        <v>-1.4375</v>
      </c>
      <c r="GV22" s="4">
        <f t="array" ref="GV22">SUM(GV$2:GV$21)</f>
        <v>4.375</v>
      </c>
      <c r="GW22" s="4">
        <f t="array" ref="GW22">SUM(GW$2:GW$21)</f>
        <v>4.75</v>
      </c>
      <c r="GX22" s="4">
        <f t="array" ref="GX22">SUM(GX$2:GX$21)</f>
        <v>3.375</v>
      </c>
      <c r="GY22" s="4">
        <f t="array" ref="GY22">SUM(GY$2:GY$21)</f>
        <v>1.25</v>
      </c>
      <c r="GZ22" s="4">
        <f t="array" ref="GZ22">SUM(GZ$2:GZ$21)</f>
        <v>2.0625</v>
      </c>
      <c r="HA22" s="4">
        <f t="array" ref="HA22">SUM(HA$2:HA$21)</f>
        <v>1.6875</v>
      </c>
      <c r="HB22" s="4">
        <f t="array" ref="HB22">SUM(HB$2:HB$21)</f>
        <v>3.8125</v>
      </c>
      <c r="HC22" s="4">
        <f t="array" ref="HC22">SUM(HC$2:HC$21)</f>
        <v>2.3125</v>
      </c>
      <c r="HD22" s="4">
        <f t="array" ref="HD22">SUM(HD$2:HD$21)</f>
        <v>3</v>
      </c>
      <c r="HE22" s="4">
        <f t="array" ref="HE22">SUM(HE$2:HE$21)</f>
        <v>5.25</v>
      </c>
      <c r="HF22" s="4">
        <f t="array" ref="HF22">SUM(HF$2:HF$21)</f>
        <v>6.75</v>
      </c>
      <c r="HG22" s="4">
        <f t="array" ref="HG22">SUM(HG$2:HG$21)</f>
        <v>3.625</v>
      </c>
      <c r="HH22" s="4">
        <f t="array" ref="HH22">SUM(HH$2:HH$21)</f>
        <v>2.75</v>
      </c>
      <c r="HI22" s="4">
        <f t="array" ref="HI22">SUM(HI$2:HI$21)</f>
        <v>2.5</v>
      </c>
      <c r="HJ22" s="4">
        <f t="array" ref="HJ22">SUM(HJ$2:HJ$21)</f>
        <v>4.75</v>
      </c>
      <c r="HK22" s="4">
        <f t="array" ref="HK22">SUM(HK$2:HK$21)</f>
        <v>3.8125</v>
      </c>
      <c r="HL22" s="4">
        <f t="array" ref="HL22">SUM(HL$2:HL$21)</f>
        <v>3.5</v>
      </c>
    </row>
    <row r="23" spans="1:220" x14ac:dyDescent="0.25">
      <c r="A23" s="5">
        <v>2</v>
      </c>
      <c r="B23" s="5">
        <v>6</v>
      </c>
      <c r="C23" s="5" t="s">
        <v>139</v>
      </c>
      <c r="D23" s="23">
        <v>-100</v>
      </c>
      <c r="E23" s="23">
        <v>100</v>
      </c>
      <c r="F23" s="40">
        <v>500</v>
      </c>
      <c r="AX23" s="9"/>
      <c r="CV23" s="96" t="s">
        <v>218</v>
      </c>
      <c r="GS23" s="4">
        <v>2.125</v>
      </c>
      <c r="GT23" s="4">
        <v>2.5</v>
      </c>
      <c r="GU23" s="4">
        <v>-1.4375</v>
      </c>
      <c r="GV23" s="4">
        <v>4.375</v>
      </c>
      <c r="GW23" s="4">
        <v>4.75</v>
      </c>
      <c r="GX23" s="4">
        <v>3.375</v>
      </c>
      <c r="GY23" s="4">
        <v>1.25</v>
      </c>
      <c r="GZ23" s="4">
        <v>2.0625</v>
      </c>
      <c r="HA23" s="4">
        <v>1.6875</v>
      </c>
      <c r="HB23" s="4">
        <v>3.8125</v>
      </c>
      <c r="HC23" s="4">
        <v>2.3125</v>
      </c>
      <c r="HD23" s="4">
        <v>3</v>
      </c>
      <c r="HE23" s="4">
        <v>5.25</v>
      </c>
      <c r="HF23" s="4">
        <v>6.75</v>
      </c>
      <c r="HG23" s="4">
        <v>3.625</v>
      </c>
      <c r="HH23" s="4">
        <v>2.75</v>
      </c>
      <c r="HI23" s="4">
        <v>2.5</v>
      </c>
      <c r="HJ23" s="4">
        <v>4.75</v>
      </c>
      <c r="HK23" s="4">
        <v>3.8125</v>
      </c>
      <c r="HL23" s="4">
        <v>3.5</v>
      </c>
    </row>
    <row r="24" spans="1:220" x14ac:dyDescent="0.25">
      <c r="A24" s="5">
        <v>2</v>
      </c>
      <c r="B24" s="5">
        <v>7</v>
      </c>
      <c r="C24" s="5" t="s">
        <v>140</v>
      </c>
      <c r="D24" s="23">
        <v>-0.5</v>
      </c>
      <c r="E24" s="23">
        <v>1</v>
      </c>
      <c r="F24" s="40">
        <v>2</v>
      </c>
      <c r="P24" s="4" t="s">
        <v>132</v>
      </c>
      <c r="Q24" s="4" t="s">
        <v>81</v>
      </c>
      <c r="R24" s="4" t="s">
        <v>82</v>
      </c>
      <c r="S24" s="4" t="s">
        <v>83</v>
      </c>
      <c r="T24" s="4" t="s">
        <v>84</v>
      </c>
      <c r="U24" s="4" t="s">
        <v>85</v>
      </c>
      <c r="V24" s="4" t="s">
        <v>86</v>
      </c>
      <c r="W24" s="4" t="s">
        <v>87</v>
      </c>
      <c r="X24" s="4" t="s">
        <v>88</v>
      </c>
      <c r="Y24" s="4" t="s">
        <v>89</v>
      </c>
      <c r="Z24" s="4" t="s">
        <v>90</v>
      </c>
      <c r="AA24" s="4" t="s">
        <v>91</v>
      </c>
      <c r="AB24" s="4" t="s">
        <v>92</v>
      </c>
      <c r="AC24" s="4" t="s">
        <v>93</v>
      </c>
      <c r="AD24" s="4" t="s">
        <v>94</v>
      </c>
      <c r="AE24" s="4" t="s">
        <v>95</v>
      </c>
      <c r="AF24" s="4" t="s">
        <v>96</v>
      </c>
      <c r="AG24" s="4" t="s">
        <v>80</v>
      </c>
      <c r="AH24" s="4" t="s">
        <v>133</v>
      </c>
      <c r="AJ24" s="4" t="s">
        <v>42</v>
      </c>
      <c r="AX24" s="9"/>
      <c r="CV24" s="96">
        <f>AVERAGE(DB:DB)</f>
        <v>1.5359899253689049</v>
      </c>
    </row>
    <row r="25" spans="1:220" x14ac:dyDescent="0.25">
      <c r="A25" s="5">
        <v>2</v>
      </c>
      <c r="B25" s="5">
        <v>8</v>
      </c>
      <c r="C25" s="5" t="s">
        <v>141</v>
      </c>
      <c r="D25" s="23">
        <v>20</v>
      </c>
      <c r="E25" s="23">
        <v>40</v>
      </c>
      <c r="F25" s="40">
        <v>75</v>
      </c>
      <c r="P25" s="4" t="s">
        <v>1</v>
      </c>
      <c r="Q25" s="4">
        <v>1</v>
      </c>
      <c r="R25" s="4">
        <v>-1</v>
      </c>
      <c r="S25" s="4">
        <v>1</v>
      </c>
      <c r="T25" s="4">
        <v>-1</v>
      </c>
      <c r="U25" s="4">
        <v>-1</v>
      </c>
      <c r="V25" s="4">
        <v>-1</v>
      </c>
      <c r="W25" s="4">
        <v>-1</v>
      </c>
      <c r="X25" s="4">
        <v>-1</v>
      </c>
      <c r="Y25" s="4">
        <v>-1</v>
      </c>
      <c r="Z25" s="4">
        <v>1</v>
      </c>
      <c r="AA25" s="4">
        <v>-1</v>
      </c>
      <c r="AB25" s="4">
        <v>-1</v>
      </c>
      <c r="AC25" s="4">
        <v>1</v>
      </c>
      <c r="AD25" s="4">
        <v>1</v>
      </c>
      <c r="AE25" s="4">
        <v>1</v>
      </c>
      <c r="AF25" s="4">
        <v>1</v>
      </c>
      <c r="AG25" s="4">
        <f>AVERAGE($Q$25:$AF$25)</f>
        <v>-0.125</v>
      </c>
      <c r="AH25" s="4" t="s">
        <v>52</v>
      </c>
      <c r="AI25" s="4">
        <f>VARP($Q$45:$AF$45)</f>
        <v>0.44734375000000004</v>
      </c>
      <c r="AJ25" s="4">
        <v>0.45079515037002055</v>
      </c>
    </row>
    <row r="26" spans="1:220" x14ac:dyDescent="0.25">
      <c r="A26" s="5">
        <v>2</v>
      </c>
      <c r="B26" s="5">
        <v>9</v>
      </c>
      <c r="C26" s="5" t="s">
        <v>142</v>
      </c>
      <c r="D26" s="23">
        <v>5</v>
      </c>
      <c r="E26" s="23">
        <v>18</v>
      </c>
      <c r="F26" s="40">
        <v>35</v>
      </c>
      <c r="P26" s="4" t="s">
        <v>2</v>
      </c>
      <c r="Q26" s="4">
        <v>1</v>
      </c>
      <c r="R26" s="4">
        <v>-1</v>
      </c>
      <c r="S26" s="4">
        <v>1</v>
      </c>
      <c r="T26" s="4">
        <v>-1</v>
      </c>
      <c r="U26" s="4">
        <v>-1</v>
      </c>
      <c r="V26" s="4">
        <v>1</v>
      </c>
      <c r="W26" s="4">
        <v>-1</v>
      </c>
      <c r="X26" s="4">
        <v>-1</v>
      </c>
      <c r="Y26" s="4">
        <v>1</v>
      </c>
      <c r="Z26" s="4">
        <v>1</v>
      </c>
      <c r="AA26" s="4">
        <v>1</v>
      </c>
      <c r="AB26" s="4">
        <v>-1</v>
      </c>
      <c r="AC26" s="4">
        <v>-1</v>
      </c>
      <c r="AD26" s="4">
        <v>-1</v>
      </c>
      <c r="AE26" s="4">
        <v>1</v>
      </c>
      <c r="AF26" s="4">
        <v>1</v>
      </c>
      <c r="AG26" s="4">
        <f>AVERAGE($Q$26:$AF$26)</f>
        <v>0</v>
      </c>
      <c r="AH26" s="4" t="s">
        <v>54</v>
      </c>
      <c r="AI26" s="4">
        <f>VARP($AG$25:$AG$44)</f>
        <v>3.2968749999999998E-2</v>
      </c>
      <c r="AJ26" s="4">
        <v>3.3223114470162178E-2</v>
      </c>
    </row>
    <row r="27" spans="1:220" x14ac:dyDescent="0.25">
      <c r="A27" s="5">
        <v>2</v>
      </c>
      <c r="B27" s="5">
        <v>10</v>
      </c>
      <c r="C27" s="5" t="s">
        <v>143</v>
      </c>
      <c r="D27" s="23">
        <v>1</v>
      </c>
      <c r="E27" s="23">
        <v>10</v>
      </c>
      <c r="F27" s="40">
        <v>25</v>
      </c>
      <c r="P27" s="4" t="s">
        <v>3</v>
      </c>
      <c r="Q27" s="4">
        <v>1</v>
      </c>
      <c r="R27" s="4">
        <v>-1</v>
      </c>
      <c r="S27" s="4">
        <v>-1</v>
      </c>
      <c r="T27" s="4">
        <v>1</v>
      </c>
      <c r="U27" s="4">
        <v>-1</v>
      </c>
      <c r="V27" s="4">
        <v>1</v>
      </c>
      <c r="W27" s="4">
        <v>1</v>
      </c>
      <c r="X27" s="4">
        <v>-1</v>
      </c>
      <c r="Y27" s="4">
        <v>-1</v>
      </c>
      <c r="Z27" s="4">
        <v>-1</v>
      </c>
      <c r="AA27" s="4">
        <v>-1</v>
      </c>
      <c r="AB27" s="4">
        <v>-1</v>
      </c>
      <c r="AC27" s="4">
        <v>-1</v>
      </c>
      <c r="AD27" s="4">
        <v>-1</v>
      </c>
      <c r="AE27" s="4">
        <v>1</v>
      </c>
      <c r="AF27" s="4">
        <v>1</v>
      </c>
      <c r="AG27" s="4">
        <f>AVERAGE($Q$27:$AF$27)</f>
        <v>-0.25</v>
      </c>
      <c r="AH27" s="4" t="s">
        <v>57</v>
      </c>
      <c r="AI27" s="4">
        <f>VARP($Q$25:$AF$44)</f>
        <v>0.99234374999999997</v>
      </c>
      <c r="BA27" s="14"/>
      <c r="BB27" s="33"/>
      <c r="BD27" s="33"/>
    </row>
    <row r="28" spans="1:220" x14ac:dyDescent="0.25">
      <c r="A28" s="5">
        <v>2</v>
      </c>
      <c r="B28" s="5">
        <v>11</v>
      </c>
      <c r="C28" s="5" t="s">
        <v>144</v>
      </c>
      <c r="D28" s="23">
        <v>-200</v>
      </c>
      <c r="E28" s="23">
        <v>-50</v>
      </c>
      <c r="F28" s="40">
        <v>10</v>
      </c>
      <c r="P28" s="4" t="s">
        <v>4</v>
      </c>
      <c r="Q28" s="4">
        <v>1</v>
      </c>
      <c r="R28" s="4">
        <v>-1</v>
      </c>
      <c r="S28" s="4">
        <v>-1</v>
      </c>
      <c r="T28" s="4">
        <v>1</v>
      </c>
      <c r="U28" s="4">
        <v>-1</v>
      </c>
      <c r="V28" s="4">
        <v>1</v>
      </c>
      <c r="W28" s="4">
        <v>-1</v>
      </c>
      <c r="X28" s="4">
        <v>-1</v>
      </c>
      <c r="Y28" s="4">
        <v>-1</v>
      </c>
      <c r="Z28" s="4">
        <v>1</v>
      </c>
      <c r="AA28" s="4">
        <v>1</v>
      </c>
      <c r="AB28" s="4">
        <v>1</v>
      </c>
      <c r="AC28" s="4">
        <v>-1</v>
      </c>
      <c r="AD28" s="4">
        <v>-1</v>
      </c>
      <c r="AE28" s="4">
        <v>1</v>
      </c>
      <c r="AF28" s="4">
        <v>1</v>
      </c>
      <c r="AG28" s="4">
        <f>AVERAGE($Q$28:$AF$28)</f>
        <v>0</v>
      </c>
      <c r="AH28" s="4" t="s">
        <v>76</v>
      </c>
      <c r="AI28" s="4">
        <f>AVERAGE($Q$25:$AF$44)</f>
        <v>-8.7499999999999994E-2</v>
      </c>
    </row>
    <row r="29" spans="1:220" x14ac:dyDescent="0.25">
      <c r="A29" s="5">
        <v>2</v>
      </c>
      <c r="B29" s="5">
        <v>12</v>
      </c>
      <c r="C29" s="5" t="s">
        <v>145</v>
      </c>
      <c r="D29" s="23">
        <v>25</v>
      </c>
      <c r="E29" s="23">
        <v>100</v>
      </c>
      <c r="F29" s="40">
        <v>150</v>
      </c>
      <c r="P29" s="4" t="s">
        <v>5</v>
      </c>
      <c r="Q29" s="4">
        <v>1</v>
      </c>
      <c r="R29" s="4">
        <v>-1</v>
      </c>
      <c r="S29" s="4">
        <v>-1</v>
      </c>
      <c r="T29" s="4">
        <v>-1</v>
      </c>
      <c r="U29" s="4">
        <v>1</v>
      </c>
      <c r="V29" s="4">
        <v>1</v>
      </c>
      <c r="W29" s="4">
        <v>-1</v>
      </c>
      <c r="X29" s="4">
        <v>1</v>
      </c>
      <c r="Y29" s="4">
        <v>-1</v>
      </c>
      <c r="Z29" s="4">
        <v>1</v>
      </c>
      <c r="AA29" s="4">
        <v>1</v>
      </c>
      <c r="AB29" s="4">
        <v>-1</v>
      </c>
      <c r="AC29" s="4">
        <v>-1</v>
      </c>
      <c r="AD29" s="4">
        <v>-1</v>
      </c>
      <c r="AE29" s="4">
        <v>1</v>
      </c>
      <c r="AF29" s="4">
        <v>1</v>
      </c>
      <c r="AG29" s="4">
        <f>AVERAGE($Q$29:$AF$29)</f>
        <v>0</v>
      </c>
      <c r="AH29" s="4" t="s">
        <v>216</v>
      </c>
      <c r="AI29" s="4">
        <f>AI28*320</f>
        <v>-28</v>
      </c>
    </row>
    <row r="30" spans="1:220" x14ac:dyDescent="0.25">
      <c r="A30" s="5">
        <v>2</v>
      </c>
      <c r="B30" s="5">
        <v>13</v>
      </c>
      <c r="C30" s="5" t="s">
        <v>146</v>
      </c>
      <c r="D30" s="23">
        <v>300</v>
      </c>
      <c r="E30" s="23">
        <v>1000</v>
      </c>
      <c r="F30" s="40">
        <v>3000</v>
      </c>
      <c r="P30" s="4" t="s">
        <v>6</v>
      </c>
      <c r="Q30" s="4">
        <v>1</v>
      </c>
      <c r="R30" s="4">
        <v>-1</v>
      </c>
      <c r="S30" s="4">
        <v>1</v>
      </c>
      <c r="T30" s="4">
        <v>1</v>
      </c>
      <c r="U30" s="4">
        <v>-1</v>
      </c>
      <c r="V30" s="4">
        <v>1</v>
      </c>
      <c r="W30" s="4">
        <v>-1</v>
      </c>
      <c r="X30" s="4">
        <v>-1</v>
      </c>
      <c r="Y30" s="4">
        <v>-1</v>
      </c>
      <c r="Z30" s="4">
        <v>1</v>
      </c>
      <c r="AA30" s="4">
        <v>1</v>
      </c>
      <c r="AB30" s="4">
        <v>-1</v>
      </c>
      <c r="AC30" s="4">
        <v>-1</v>
      </c>
      <c r="AD30" s="4">
        <v>1</v>
      </c>
      <c r="AE30" s="4">
        <v>1</v>
      </c>
      <c r="AF30" s="4">
        <v>1</v>
      </c>
      <c r="AG30" s="4">
        <f>AVERAGE($Q$30:$AF$30)</f>
        <v>0.125</v>
      </c>
      <c r="AH30" s="4" t="s">
        <v>220</v>
      </c>
      <c r="AI30" s="4">
        <f>(AI28+1)/2</f>
        <v>0.45624999999999999</v>
      </c>
    </row>
    <row r="31" spans="1:220" x14ac:dyDescent="0.25">
      <c r="A31" s="5">
        <v>2</v>
      </c>
      <c r="B31" s="5">
        <v>14</v>
      </c>
      <c r="C31" s="5" t="s">
        <v>147</v>
      </c>
      <c r="D31" s="23">
        <v>500</v>
      </c>
      <c r="E31" s="23">
        <v>1000</v>
      </c>
      <c r="F31" s="40">
        <v>5000</v>
      </c>
      <c r="P31" s="4" t="s">
        <v>7</v>
      </c>
      <c r="Q31" s="4">
        <v>-1</v>
      </c>
      <c r="R31" s="4">
        <v>-1</v>
      </c>
      <c r="S31" s="4">
        <v>1</v>
      </c>
      <c r="T31" s="4">
        <v>1</v>
      </c>
      <c r="U31" s="4">
        <v>1</v>
      </c>
      <c r="V31" s="4">
        <v>1</v>
      </c>
      <c r="W31" s="4">
        <v>-1</v>
      </c>
      <c r="X31" s="4">
        <v>-1</v>
      </c>
      <c r="Y31" s="4">
        <v>-1</v>
      </c>
      <c r="Z31" s="4">
        <v>1</v>
      </c>
      <c r="AA31" s="4">
        <v>-1</v>
      </c>
      <c r="AB31" s="4">
        <v>-1</v>
      </c>
      <c r="AC31" s="4">
        <v>-1</v>
      </c>
      <c r="AD31" s="4">
        <v>-1</v>
      </c>
      <c r="AE31" s="4">
        <v>1</v>
      </c>
      <c r="AF31" s="4">
        <v>1</v>
      </c>
      <c r="AG31" s="4">
        <f>AVERAGE($Q$31:$AF$31)</f>
        <v>-0.125</v>
      </c>
      <c r="AH31" s="4" t="s">
        <v>373</v>
      </c>
      <c r="AI31" s="4">
        <f>(AI30-(1-AI30))^2</f>
        <v>7.6562499999999938E-3</v>
      </c>
      <c r="CW31" s="173" t="s">
        <v>530</v>
      </c>
      <c r="CX31" s="174" t="s">
        <v>42</v>
      </c>
    </row>
    <row r="32" spans="1:220" x14ac:dyDescent="0.25">
      <c r="A32" s="5">
        <v>2</v>
      </c>
      <c r="B32" s="5">
        <v>15</v>
      </c>
      <c r="C32" s="5" t="s">
        <v>148</v>
      </c>
      <c r="D32" s="23">
        <v>0.5</v>
      </c>
      <c r="E32" s="23">
        <v>2</v>
      </c>
      <c r="F32" s="40">
        <v>10</v>
      </c>
      <c r="P32" s="4" t="s">
        <v>8</v>
      </c>
      <c r="Q32" s="4">
        <v>1</v>
      </c>
      <c r="R32" s="4">
        <v>-1</v>
      </c>
      <c r="S32" s="4">
        <v>-1</v>
      </c>
      <c r="T32" s="4">
        <v>-1</v>
      </c>
      <c r="U32" s="4">
        <v>-1</v>
      </c>
      <c r="V32" s="4">
        <v>1</v>
      </c>
      <c r="W32" s="4">
        <v>1</v>
      </c>
      <c r="X32" s="4">
        <v>-1</v>
      </c>
      <c r="Y32" s="4">
        <v>-1</v>
      </c>
      <c r="Z32" s="4">
        <v>1</v>
      </c>
      <c r="AA32" s="4">
        <v>-1</v>
      </c>
      <c r="AB32" s="4">
        <v>-1</v>
      </c>
      <c r="AC32" s="4">
        <v>-1</v>
      </c>
      <c r="AD32" s="4">
        <v>-1</v>
      </c>
      <c r="AE32" s="4">
        <v>1</v>
      </c>
      <c r="AF32" s="4">
        <v>1</v>
      </c>
      <c r="AG32" s="4">
        <f>AVERAGE($Q$32:$AF$32)</f>
        <v>-0.25</v>
      </c>
      <c r="BA32" s="14"/>
      <c r="BB32" s="33"/>
      <c r="BD32" s="33"/>
      <c r="CW32" s="175" t="s">
        <v>528</v>
      </c>
      <c r="CX32" s="176">
        <v>0.552967337976488</v>
      </c>
    </row>
    <row r="33" spans="1:102" x14ac:dyDescent="0.25">
      <c r="A33" s="5">
        <v>2</v>
      </c>
      <c r="B33" s="5">
        <v>16</v>
      </c>
      <c r="C33" s="5" t="s">
        <v>149</v>
      </c>
      <c r="D33" s="23">
        <v>2</v>
      </c>
      <c r="E33" s="23">
        <v>4</v>
      </c>
      <c r="F33" s="40">
        <v>20</v>
      </c>
      <c r="P33" s="4" t="s">
        <v>9</v>
      </c>
      <c r="Q33" s="4">
        <v>1</v>
      </c>
      <c r="R33" s="4">
        <v>-1</v>
      </c>
      <c r="S33" s="4">
        <v>-1</v>
      </c>
      <c r="T33" s="4">
        <v>-1</v>
      </c>
      <c r="U33" s="4">
        <v>1</v>
      </c>
      <c r="V33" s="4">
        <v>1</v>
      </c>
      <c r="W33" s="4">
        <v>-1</v>
      </c>
      <c r="X33" s="4">
        <v>-1</v>
      </c>
      <c r="Y33" s="4">
        <v>-1</v>
      </c>
      <c r="Z33" s="4">
        <v>-1</v>
      </c>
      <c r="AA33" s="4">
        <v>-1</v>
      </c>
      <c r="AB33" s="4">
        <v>1</v>
      </c>
      <c r="AC33" s="4">
        <v>-1</v>
      </c>
      <c r="AD33" s="4">
        <v>-1</v>
      </c>
      <c r="AE33" s="4">
        <v>1</v>
      </c>
      <c r="AF33" s="4">
        <v>1</v>
      </c>
      <c r="AG33" s="4">
        <f>AVERAGE($Q$33:$AF$33)</f>
        <v>-0.25</v>
      </c>
      <c r="CW33" s="175" t="s">
        <v>529</v>
      </c>
      <c r="CX33" s="176">
        <v>1.7525419535299423E-2</v>
      </c>
    </row>
    <row r="34" spans="1:102" x14ac:dyDescent="0.25">
      <c r="A34" s="5">
        <v>3</v>
      </c>
      <c r="B34" s="5">
        <v>1</v>
      </c>
      <c r="C34" s="5" t="s">
        <v>134</v>
      </c>
      <c r="D34" s="23">
        <v>-12</v>
      </c>
      <c r="E34" s="23">
        <v>0</v>
      </c>
      <c r="F34" s="40">
        <v>12</v>
      </c>
      <c r="P34" s="4" t="s">
        <v>10</v>
      </c>
      <c r="Q34" s="4">
        <v>-1</v>
      </c>
      <c r="R34" s="4">
        <v>-1</v>
      </c>
      <c r="S34" s="4">
        <v>1</v>
      </c>
      <c r="T34" s="4">
        <v>-1</v>
      </c>
      <c r="U34" s="4">
        <v>-1</v>
      </c>
      <c r="V34" s="4">
        <v>1</v>
      </c>
      <c r="W34" s="4">
        <v>-1</v>
      </c>
      <c r="X34" s="4">
        <v>-1</v>
      </c>
      <c r="Y34" s="4">
        <v>-1</v>
      </c>
      <c r="Z34" s="4">
        <v>1</v>
      </c>
      <c r="AA34" s="4">
        <v>1</v>
      </c>
      <c r="AB34" s="4">
        <v>-1</v>
      </c>
      <c r="AC34" s="4">
        <v>-1</v>
      </c>
      <c r="AD34" s="4">
        <v>-1</v>
      </c>
      <c r="AE34" s="4">
        <v>1</v>
      </c>
      <c r="AF34" s="4">
        <v>1</v>
      </c>
      <c r="AG34" s="4">
        <f>AVERAGE($Q$34:$AF$34)</f>
        <v>-0.25</v>
      </c>
      <c r="CW34" s="177" t="s">
        <v>132</v>
      </c>
      <c r="CX34" s="178" t="s">
        <v>42</v>
      </c>
    </row>
    <row r="35" spans="1:102" x14ac:dyDescent="0.25">
      <c r="A35" s="5">
        <v>3</v>
      </c>
      <c r="B35" s="5">
        <v>2</v>
      </c>
      <c r="C35" s="5" t="s">
        <v>135</v>
      </c>
      <c r="D35" s="23">
        <v>-1500</v>
      </c>
      <c r="E35" s="23">
        <v>0</v>
      </c>
      <c r="F35" s="40">
        <v>1500</v>
      </c>
      <c r="P35" s="4" t="s">
        <v>11</v>
      </c>
      <c r="Q35" s="4">
        <v>1</v>
      </c>
      <c r="R35" s="4">
        <v>-1</v>
      </c>
      <c r="S35" s="4">
        <v>1</v>
      </c>
      <c r="T35" s="4">
        <v>1</v>
      </c>
      <c r="U35" s="4">
        <v>-1</v>
      </c>
      <c r="V35" s="4">
        <v>1</v>
      </c>
      <c r="W35" s="4">
        <v>-1</v>
      </c>
      <c r="X35" s="4">
        <v>1</v>
      </c>
      <c r="Y35" s="4">
        <v>-1</v>
      </c>
      <c r="Z35" s="4">
        <v>1</v>
      </c>
      <c r="AA35" s="4">
        <v>-1</v>
      </c>
      <c r="AB35" s="4">
        <v>-1</v>
      </c>
      <c r="AC35" s="4">
        <v>1</v>
      </c>
      <c r="AD35" s="4">
        <v>1</v>
      </c>
      <c r="AE35" s="4">
        <v>1</v>
      </c>
      <c r="AF35" s="4">
        <v>1</v>
      </c>
      <c r="AG35" s="4">
        <f>AVERAGE($Q$35:$AF$35)</f>
        <v>0.25</v>
      </c>
      <c r="CW35" s="175" t="s">
        <v>528</v>
      </c>
      <c r="CX35" s="176">
        <v>0.45079515037002055</v>
      </c>
    </row>
    <row r="36" spans="1:102" x14ac:dyDescent="0.25">
      <c r="A36" s="5">
        <v>3</v>
      </c>
      <c r="B36" s="5">
        <v>3</v>
      </c>
      <c r="C36" s="5" t="s">
        <v>136</v>
      </c>
      <c r="D36" s="23">
        <v>3</v>
      </c>
      <c r="E36" s="23">
        <v>16</v>
      </c>
      <c r="F36" s="40">
        <v>40</v>
      </c>
      <c r="P36" s="4" t="s">
        <v>12</v>
      </c>
      <c r="Q36" s="4">
        <v>-1</v>
      </c>
      <c r="R36" s="4">
        <v>-1</v>
      </c>
      <c r="S36" s="4">
        <v>1</v>
      </c>
      <c r="T36" s="4">
        <v>1</v>
      </c>
      <c r="U36" s="4">
        <v>-1</v>
      </c>
      <c r="V36" s="4">
        <v>1</v>
      </c>
      <c r="W36" s="4">
        <v>1</v>
      </c>
      <c r="X36" s="4">
        <v>-1</v>
      </c>
      <c r="Y36" s="4">
        <v>-1</v>
      </c>
      <c r="Z36" s="4">
        <v>1</v>
      </c>
      <c r="AA36" s="4">
        <v>1</v>
      </c>
      <c r="AB36" s="4">
        <v>-1</v>
      </c>
      <c r="AC36" s="4">
        <v>-1</v>
      </c>
      <c r="AD36" s="4">
        <v>-1</v>
      </c>
      <c r="AE36" s="4">
        <v>1</v>
      </c>
      <c r="AF36" s="4">
        <v>1</v>
      </c>
      <c r="AG36" s="4">
        <f>AVERAGE($Q$36:$AF$36)</f>
        <v>0</v>
      </c>
      <c r="CW36" s="175" t="s">
        <v>529</v>
      </c>
      <c r="CX36" s="176">
        <v>3.3223114470162178E-2</v>
      </c>
    </row>
    <row r="37" spans="1:102" x14ac:dyDescent="0.25">
      <c r="A37" s="5">
        <v>3</v>
      </c>
      <c r="B37" s="5">
        <v>4</v>
      </c>
      <c r="C37" s="5" t="s">
        <v>137</v>
      </c>
      <c r="D37" s="23">
        <v>-800</v>
      </c>
      <c r="E37" s="23">
        <v>-500</v>
      </c>
      <c r="F37" s="40">
        <v>-300</v>
      </c>
      <c r="P37" s="4" t="s">
        <v>13</v>
      </c>
      <c r="Q37" s="4">
        <v>1</v>
      </c>
      <c r="R37" s="4">
        <v>-1</v>
      </c>
      <c r="S37" s="4">
        <v>-1</v>
      </c>
      <c r="T37" s="4">
        <v>-1</v>
      </c>
      <c r="U37" s="4">
        <v>-1</v>
      </c>
      <c r="V37" s="4">
        <v>1</v>
      </c>
      <c r="W37" s="4">
        <v>-1</v>
      </c>
      <c r="X37" s="4">
        <v>-1</v>
      </c>
      <c r="Y37" s="4">
        <v>-1</v>
      </c>
      <c r="Z37" s="4">
        <v>1</v>
      </c>
      <c r="AA37" s="4">
        <v>-1</v>
      </c>
      <c r="AB37" s="4">
        <v>-1</v>
      </c>
      <c r="AC37" s="4">
        <v>-1</v>
      </c>
      <c r="AD37" s="4">
        <v>-1</v>
      </c>
      <c r="AE37" s="4">
        <v>1</v>
      </c>
      <c r="AF37" s="4">
        <v>1</v>
      </c>
      <c r="AG37" s="4">
        <f>AVERAGE($Q$37:$AF$37)</f>
        <v>-0.375</v>
      </c>
      <c r="CW37" s="177" t="s">
        <v>524</v>
      </c>
      <c r="CX37" s="178" t="s">
        <v>42</v>
      </c>
    </row>
    <row r="38" spans="1:102" x14ac:dyDescent="0.25">
      <c r="A38" s="5">
        <v>3</v>
      </c>
      <c r="B38" s="5">
        <v>5</v>
      </c>
      <c r="C38" s="5" t="s">
        <v>138</v>
      </c>
      <c r="D38" s="23">
        <v>-250</v>
      </c>
      <c r="E38" s="23">
        <v>-100</v>
      </c>
      <c r="F38" s="40">
        <v>-40</v>
      </c>
      <c r="P38" s="4" t="s">
        <v>14</v>
      </c>
      <c r="Q38" s="4">
        <v>1</v>
      </c>
      <c r="R38" s="4">
        <v>-1</v>
      </c>
      <c r="S38" s="4">
        <v>-1</v>
      </c>
      <c r="T38" s="4">
        <v>1</v>
      </c>
      <c r="U38" s="4">
        <v>-1</v>
      </c>
      <c r="V38" s="4">
        <v>1</v>
      </c>
      <c r="W38" s="4">
        <v>-1</v>
      </c>
      <c r="X38" s="4">
        <v>-1</v>
      </c>
      <c r="Y38" s="4">
        <v>-1</v>
      </c>
      <c r="Z38" s="4">
        <v>1</v>
      </c>
      <c r="AA38" s="4">
        <v>-1</v>
      </c>
      <c r="AB38" s="4">
        <v>-1</v>
      </c>
      <c r="AC38" s="4">
        <v>1</v>
      </c>
      <c r="AD38" s="4">
        <v>-1</v>
      </c>
      <c r="AE38" s="4">
        <v>1</v>
      </c>
      <c r="AF38" s="4">
        <v>1</v>
      </c>
      <c r="AG38" s="4">
        <f>AVERAGE($Q$38:$AF$38)</f>
        <v>-0.125</v>
      </c>
      <c r="CW38" s="175" t="s">
        <v>528</v>
      </c>
      <c r="CX38" s="176">
        <v>0.1660105193537211</v>
      </c>
    </row>
    <row r="39" spans="1:102" x14ac:dyDescent="0.25">
      <c r="A39" s="5">
        <v>3</v>
      </c>
      <c r="B39" s="5">
        <v>6</v>
      </c>
      <c r="C39" s="5" t="s">
        <v>139</v>
      </c>
      <c r="D39" s="23">
        <v>20</v>
      </c>
      <c r="E39" s="23">
        <v>800</v>
      </c>
      <c r="F39" s="40">
        <v>5000</v>
      </c>
      <c r="P39" s="4" t="s">
        <v>15</v>
      </c>
      <c r="Q39" s="4">
        <v>-1</v>
      </c>
      <c r="R39" s="4">
        <v>-1</v>
      </c>
      <c r="S39" s="4">
        <v>1</v>
      </c>
      <c r="T39" s="4">
        <v>-1</v>
      </c>
      <c r="U39" s="4">
        <v>1</v>
      </c>
      <c r="V39" s="4">
        <v>1</v>
      </c>
      <c r="W39" s="4">
        <v>-1</v>
      </c>
      <c r="X39" s="4">
        <v>-1</v>
      </c>
      <c r="Y39" s="4">
        <v>-1</v>
      </c>
      <c r="Z39" s="4">
        <v>1</v>
      </c>
      <c r="AA39" s="4">
        <v>-1</v>
      </c>
      <c r="AB39" s="4">
        <v>1</v>
      </c>
      <c r="AC39" s="4">
        <v>-1</v>
      </c>
      <c r="AD39" s="4">
        <v>1</v>
      </c>
      <c r="AE39" s="4">
        <v>1</v>
      </c>
      <c r="AF39" s="4">
        <v>1</v>
      </c>
      <c r="AG39" s="4">
        <f>AVERAGE($Q$39:$AF$39)</f>
        <v>0</v>
      </c>
      <c r="CW39" s="175" t="s">
        <v>529</v>
      </c>
      <c r="CX39" s="176">
        <v>0.52931403735315408</v>
      </c>
    </row>
    <row r="40" spans="1:102" x14ac:dyDescent="0.25">
      <c r="A40" s="5">
        <v>3</v>
      </c>
      <c r="B40" s="5">
        <v>7</v>
      </c>
      <c r="C40" s="5" t="s">
        <v>140</v>
      </c>
      <c r="D40" s="23">
        <v>-60</v>
      </c>
      <c r="E40" s="23">
        <v>-20</v>
      </c>
      <c r="F40" s="40">
        <v>50</v>
      </c>
      <c r="P40" s="4" t="s">
        <v>16</v>
      </c>
      <c r="Q40" s="4">
        <v>-1</v>
      </c>
      <c r="R40" s="4">
        <v>-1</v>
      </c>
      <c r="S40" s="4">
        <v>-1</v>
      </c>
      <c r="T40" s="4">
        <v>-1</v>
      </c>
      <c r="U40" s="4">
        <v>-1</v>
      </c>
      <c r="V40" s="4">
        <v>1</v>
      </c>
      <c r="W40" s="4">
        <v>-1</v>
      </c>
      <c r="X40" s="4">
        <v>1</v>
      </c>
      <c r="Y40" s="4">
        <v>-1</v>
      </c>
      <c r="Z40" s="4">
        <v>1</v>
      </c>
      <c r="AA40" s="4">
        <v>1</v>
      </c>
      <c r="AB40" s="4">
        <v>-1</v>
      </c>
      <c r="AC40" s="4">
        <v>-1</v>
      </c>
      <c r="AD40" s="4">
        <v>-1</v>
      </c>
      <c r="AE40" s="4">
        <v>1</v>
      </c>
      <c r="AF40" s="4">
        <v>1</v>
      </c>
      <c r="AG40" s="4">
        <f>AVERAGE($Q$40:$AF$40)</f>
        <v>-0.25</v>
      </c>
    </row>
    <row r="41" spans="1:102" x14ac:dyDescent="0.25">
      <c r="A41" s="5">
        <v>3</v>
      </c>
      <c r="B41" s="5">
        <v>8</v>
      </c>
      <c r="C41" s="5" t="s">
        <v>141</v>
      </c>
      <c r="D41" s="23">
        <v>20</v>
      </c>
      <c r="E41" s="23">
        <v>80</v>
      </c>
      <c r="F41" s="40">
        <v>130</v>
      </c>
      <c r="P41" s="4" t="s">
        <v>17</v>
      </c>
      <c r="Q41" s="4">
        <v>1</v>
      </c>
      <c r="R41" s="4">
        <v>-1</v>
      </c>
      <c r="S41" s="4">
        <v>-1</v>
      </c>
      <c r="T41" s="4">
        <v>1</v>
      </c>
      <c r="U41" s="4">
        <v>-1</v>
      </c>
      <c r="V41" s="4">
        <v>1</v>
      </c>
      <c r="W41" s="4">
        <v>1</v>
      </c>
      <c r="X41" s="4">
        <v>-1</v>
      </c>
      <c r="Y41" s="4">
        <v>-1</v>
      </c>
      <c r="Z41" s="4">
        <v>1</v>
      </c>
      <c r="AA41" s="4">
        <v>-1</v>
      </c>
      <c r="AB41" s="4">
        <v>-1</v>
      </c>
      <c r="AC41" s="4">
        <v>1</v>
      </c>
      <c r="AD41" s="4">
        <v>1</v>
      </c>
      <c r="AE41" s="4">
        <v>1</v>
      </c>
      <c r="AF41" s="4">
        <v>1</v>
      </c>
      <c r="AG41" s="4">
        <f>AVERAGE($Q$41:$AF$41)</f>
        <v>0.125</v>
      </c>
    </row>
    <row r="42" spans="1:102" x14ac:dyDescent="0.25">
      <c r="A42" s="5">
        <v>3</v>
      </c>
      <c r="B42" s="5">
        <v>9</v>
      </c>
      <c r="C42" s="5" t="s">
        <v>142</v>
      </c>
      <c r="D42" s="23">
        <v>100</v>
      </c>
      <c r="E42" s="23">
        <v>240</v>
      </c>
      <c r="F42" s="40">
        <v>350</v>
      </c>
      <c r="P42" s="4" t="s">
        <v>18</v>
      </c>
      <c r="Q42" s="4">
        <v>-1</v>
      </c>
      <c r="R42" s="4">
        <v>-1</v>
      </c>
      <c r="S42" s="4">
        <v>-1</v>
      </c>
      <c r="T42" s="4">
        <v>1</v>
      </c>
      <c r="U42" s="4">
        <v>-1</v>
      </c>
      <c r="V42" s="4">
        <v>1</v>
      </c>
      <c r="W42" s="4">
        <v>-1</v>
      </c>
      <c r="X42" s="4">
        <v>-1</v>
      </c>
      <c r="Y42" s="4">
        <v>-1</v>
      </c>
      <c r="Z42" s="4">
        <v>1</v>
      </c>
      <c r="AA42" s="4">
        <v>-1</v>
      </c>
      <c r="AB42" s="4">
        <v>-1</v>
      </c>
      <c r="AC42" s="4">
        <v>-1</v>
      </c>
      <c r="AD42" s="4">
        <v>-1</v>
      </c>
      <c r="AE42" s="4">
        <v>1</v>
      </c>
      <c r="AF42" s="4">
        <v>1</v>
      </c>
      <c r="AG42" s="4">
        <f>AVERAGE($Q$42:$AF$42)</f>
        <v>-0.375</v>
      </c>
    </row>
    <row r="43" spans="1:102" x14ac:dyDescent="0.25">
      <c r="A43" s="5">
        <v>3</v>
      </c>
      <c r="B43" s="5">
        <v>10</v>
      </c>
      <c r="C43" s="5" t="s">
        <v>143</v>
      </c>
      <c r="D43" s="23">
        <v>10</v>
      </c>
      <c r="E43" s="23">
        <v>100</v>
      </c>
      <c r="F43" s="40">
        <v>400</v>
      </c>
      <c r="P43" s="4" t="s">
        <v>19</v>
      </c>
      <c r="Q43" s="4">
        <v>1</v>
      </c>
      <c r="R43" s="4">
        <v>-1</v>
      </c>
      <c r="S43" s="4">
        <v>-1</v>
      </c>
      <c r="T43" s="4">
        <v>-1</v>
      </c>
      <c r="U43" s="4">
        <v>-1</v>
      </c>
      <c r="V43" s="4">
        <v>1</v>
      </c>
      <c r="W43" s="4">
        <v>-1</v>
      </c>
      <c r="X43" s="4">
        <v>-1</v>
      </c>
      <c r="Y43" s="4">
        <v>-1</v>
      </c>
      <c r="Z43" s="4">
        <v>1</v>
      </c>
      <c r="AA43" s="4">
        <v>1</v>
      </c>
      <c r="AB43" s="4">
        <v>-1</v>
      </c>
      <c r="AC43" s="4">
        <v>1</v>
      </c>
      <c r="AD43" s="4">
        <v>-1</v>
      </c>
      <c r="AE43" s="4">
        <v>1</v>
      </c>
      <c r="AF43" s="4">
        <v>1</v>
      </c>
      <c r="AG43" s="4">
        <f>AVERAGE($Q$43:$AF$43)</f>
        <v>-0.125</v>
      </c>
    </row>
    <row r="44" spans="1:102" x14ac:dyDescent="0.25">
      <c r="A44" s="5">
        <v>3</v>
      </c>
      <c r="B44" s="5">
        <v>11</v>
      </c>
      <c r="C44" s="5" t="s">
        <v>144</v>
      </c>
      <c r="D44" s="23">
        <v>-200</v>
      </c>
      <c r="E44" s="23">
        <v>0</v>
      </c>
      <c r="F44" s="40">
        <v>200</v>
      </c>
      <c r="P44" s="4" t="s">
        <v>20</v>
      </c>
      <c r="Q44" s="4">
        <v>1</v>
      </c>
      <c r="R44" s="4">
        <v>1</v>
      </c>
      <c r="S44" s="4">
        <v>1</v>
      </c>
      <c r="T44" s="4">
        <v>1</v>
      </c>
      <c r="U44" s="4">
        <v>-1</v>
      </c>
      <c r="V44" s="4">
        <v>1</v>
      </c>
      <c r="W44" s="4">
        <v>-1</v>
      </c>
      <c r="X44" s="4">
        <v>-1</v>
      </c>
      <c r="Y44" s="4">
        <v>1</v>
      </c>
      <c r="Z44" s="4">
        <v>1</v>
      </c>
      <c r="AA44" s="4">
        <v>1</v>
      </c>
      <c r="AB44" s="4">
        <v>-1</v>
      </c>
      <c r="AC44" s="4">
        <v>-1</v>
      </c>
      <c r="AD44" s="4">
        <v>-1</v>
      </c>
      <c r="AE44" s="4">
        <v>1</v>
      </c>
      <c r="AF44" s="4">
        <v>1</v>
      </c>
      <c r="AG44" s="4">
        <f>AVERAGE($Q$44:$AF$44)</f>
        <v>0.25</v>
      </c>
    </row>
    <row r="45" spans="1:102" x14ac:dyDescent="0.25">
      <c r="A45" s="5">
        <v>3</v>
      </c>
      <c r="B45" s="5">
        <v>12</v>
      </c>
      <c r="C45" s="5" t="s">
        <v>145</v>
      </c>
      <c r="D45" s="23">
        <v>5</v>
      </c>
      <c r="E45" s="23">
        <v>15</v>
      </c>
      <c r="F45" s="40">
        <v>30</v>
      </c>
      <c r="P45" s="4" t="s">
        <v>79</v>
      </c>
      <c r="Q45" s="4">
        <f>AVERAGE($Q$25:$Q$44)</f>
        <v>0.4</v>
      </c>
      <c r="R45" s="4">
        <f>AVERAGE($R$25:$R$44)</f>
        <v>-0.9</v>
      </c>
      <c r="S45" s="4">
        <f>AVERAGE($S$25:$S$44)</f>
        <v>-0.1</v>
      </c>
      <c r="T45" s="4">
        <f>AVERAGE($T$25:$T$44)</f>
        <v>0</v>
      </c>
      <c r="U45" s="4">
        <f>AVERAGE($U$25:$U$44)</f>
        <v>-0.6</v>
      </c>
      <c r="V45" s="4">
        <f>AVERAGE($V$25:$V$44)</f>
        <v>0.9</v>
      </c>
      <c r="W45" s="4">
        <f>AVERAGE($W$25:$W$44)</f>
        <v>-0.6</v>
      </c>
      <c r="X45" s="4">
        <f>AVERAGE($X$25:$X$44)</f>
        <v>-0.7</v>
      </c>
      <c r="Y45" s="4">
        <f>AVERAGE($Y$25:$Y$44)</f>
        <v>-0.8</v>
      </c>
      <c r="Z45" s="4">
        <f>AVERAGE($Z$25:$Z$44)</f>
        <v>0.8</v>
      </c>
      <c r="AA45" s="4">
        <f>AVERAGE($AA$25:$AA$44)</f>
        <v>-0.1</v>
      </c>
      <c r="AB45" s="4">
        <f>AVERAGE($AB$25:$AB$44)</f>
        <v>-0.7</v>
      </c>
      <c r="AC45" s="4">
        <f>AVERAGE($AC$25:$AC$44)</f>
        <v>-0.5</v>
      </c>
      <c r="AD45" s="4">
        <f>AVERAGE($AD$25:$AD$44)</f>
        <v>-0.5</v>
      </c>
      <c r="AE45" s="4">
        <f>AVERAGE($AE$25:$AE$44)</f>
        <v>1</v>
      </c>
      <c r="AF45" s="4">
        <f>AVERAGE($AF$25:$AF$44)</f>
        <v>1</v>
      </c>
      <c r="AG45" s="4">
        <f>AVERAGE($AG$25:$AG$44)</f>
        <v>-8.7499999999999994E-2</v>
      </c>
    </row>
    <row r="46" spans="1:102" x14ac:dyDescent="0.25">
      <c r="A46" s="5">
        <v>3</v>
      </c>
      <c r="B46" s="5">
        <v>13</v>
      </c>
      <c r="C46" s="5" t="s">
        <v>146</v>
      </c>
      <c r="D46" s="23">
        <v>100</v>
      </c>
      <c r="E46" s="23">
        <v>1000</v>
      </c>
      <c r="F46" s="40">
        <v>4000</v>
      </c>
    </row>
    <row r="47" spans="1:102" x14ac:dyDescent="0.25">
      <c r="A47" s="5">
        <v>3</v>
      </c>
      <c r="B47" s="5">
        <v>14</v>
      </c>
      <c r="C47" s="5" t="s">
        <v>147</v>
      </c>
      <c r="D47" s="23">
        <v>200</v>
      </c>
      <c r="E47" s="23">
        <v>800</v>
      </c>
      <c r="F47" s="40">
        <v>4000</v>
      </c>
    </row>
    <row r="48" spans="1:102" x14ac:dyDescent="0.25">
      <c r="A48" s="5">
        <v>3</v>
      </c>
      <c r="B48" s="5">
        <v>15</v>
      </c>
      <c r="C48" s="5" t="s">
        <v>148</v>
      </c>
      <c r="D48" s="23">
        <v>1</v>
      </c>
      <c r="E48" s="23">
        <v>3</v>
      </c>
      <c r="F48" s="40">
        <v>10</v>
      </c>
      <c r="P48" s="4" t="s">
        <v>99</v>
      </c>
      <c r="Q48" s="4" t="s">
        <v>81</v>
      </c>
      <c r="R48" s="4" t="s">
        <v>82</v>
      </c>
      <c r="S48" s="4" t="s">
        <v>83</v>
      </c>
      <c r="T48" s="4" t="s">
        <v>84</v>
      </c>
      <c r="U48" s="4" t="s">
        <v>85</v>
      </c>
      <c r="V48" s="4" t="s">
        <v>86</v>
      </c>
      <c r="W48" s="4" t="s">
        <v>87</v>
      </c>
      <c r="X48" s="4" t="s">
        <v>88</v>
      </c>
      <c r="Y48" s="4" t="s">
        <v>89</v>
      </c>
      <c r="Z48" s="4" t="s">
        <v>90</v>
      </c>
      <c r="AA48" s="4" t="s">
        <v>91</v>
      </c>
      <c r="AB48" s="4" t="s">
        <v>92</v>
      </c>
      <c r="AC48" s="4" t="s">
        <v>93</v>
      </c>
      <c r="AD48" s="4" t="s">
        <v>94</v>
      </c>
      <c r="AE48" s="4" t="s">
        <v>95</v>
      </c>
      <c r="AF48" s="4" t="s">
        <v>96</v>
      </c>
      <c r="AG48" s="4" t="s">
        <v>80</v>
      </c>
      <c r="AH48" s="4" t="s">
        <v>133</v>
      </c>
      <c r="AJ48" s="4" t="s">
        <v>42</v>
      </c>
    </row>
    <row r="49" spans="1:36" x14ac:dyDescent="0.25">
      <c r="A49" s="5">
        <v>3</v>
      </c>
      <c r="B49" s="5">
        <v>16</v>
      </c>
      <c r="C49" s="5" t="s">
        <v>149</v>
      </c>
      <c r="D49" s="23">
        <v>10</v>
      </c>
      <c r="E49" s="23">
        <v>20</v>
      </c>
      <c r="F49" s="40">
        <v>35</v>
      </c>
      <c r="P49" s="4" t="s">
        <v>1</v>
      </c>
      <c r="Q49" s="4">
        <v>1</v>
      </c>
      <c r="R49" s="4">
        <v>-1</v>
      </c>
      <c r="S49" s="4">
        <v>1</v>
      </c>
      <c r="T49" s="4">
        <v>-1</v>
      </c>
      <c r="U49" s="4">
        <v>-1</v>
      </c>
      <c r="V49" s="4">
        <v>1</v>
      </c>
      <c r="W49" s="4">
        <v>-1</v>
      </c>
      <c r="X49" s="4">
        <v>1</v>
      </c>
      <c r="Y49" s="4">
        <v>1</v>
      </c>
      <c r="Z49" s="4">
        <v>-1</v>
      </c>
      <c r="AA49" s="4">
        <v>-1</v>
      </c>
      <c r="AB49" s="4">
        <v>-1</v>
      </c>
      <c r="AC49" s="4">
        <v>-1</v>
      </c>
      <c r="AD49" s="4">
        <v>-1</v>
      </c>
      <c r="AE49" s="4">
        <v>1</v>
      </c>
      <c r="AF49" s="4">
        <v>-1</v>
      </c>
      <c r="AG49" s="4">
        <f>AVERAGE($Q$49:$AF$49)</f>
        <v>-0.25</v>
      </c>
      <c r="AH49" s="4" t="s">
        <v>52</v>
      </c>
      <c r="AI49" s="4">
        <f>VARP($Q$69:$AF$69)</f>
        <v>0.15687500000000001</v>
      </c>
      <c r="AJ49" s="4">
        <f>AI49/AI51</f>
        <v>0.1660105193537211</v>
      </c>
    </row>
    <row r="50" spans="1:36" x14ac:dyDescent="0.25">
      <c r="A50" s="5">
        <v>4</v>
      </c>
      <c r="B50" s="5">
        <v>1</v>
      </c>
      <c r="C50" s="5" t="s">
        <v>134</v>
      </c>
      <c r="D50" s="23">
        <v>-4</v>
      </c>
      <c r="E50" s="23">
        <v>1</v>
      </c>
      <c r="F50" s="40">
        <v>3</v>
      </c>
      <c r="P50" s="4" t="s">
        <v>2</v>
      </c>
      <c r="Q50" s="4">
        <v>-1</v>
      </c>
      <c r="R50" s="4">
        <v>-1</v>
      </c>
      <c r="S50" s="4">
        <v>1</v>
      </c>
      <c r="T50" s="4">
        <v>-1</v>
      </c>
      <c r="U50" s="4">
        <v>-1</v>
      </c>
      <c r="V50" s="4">
        <v>-1</v>
      </c>
      <c r="W50" s="4">
        <v>-1</v>
      </c>
      <c r="X50" s="4">
        <v>1</v>
      </c>
      <c r="Y50" s="4">
        <v>-1</v>
      </c>
      <c r="Z50" s="4">
        <v>-1</v>
      </c>
      <c r="AA50" s="4">
        <v>1</v>
      </c>
      <c r="AB50" s="4">
        <v>-1</v>
      </c>
      <c r="AC50" s="4">
        <v>-1</v>
      </c>
      <c r="AD50" s="4">
        <v>-1</v>
      </c>
      <c r="AE50" s="4">
        <v>1</v>
      </c>
      <c r="AF50" s="4">
        <v>-1</v>
      </c>
      <c r="AG50" s="4">
        <f>AVERAGE($Q$50:$AF$50)</f>
        <v>-0.5</v>
      </c>
      <c r="AH50" s="4" t="s">
        <v>54</v>
      </c>
      <c r="AI50" s="4">
        <f>VARP($AF$49:$AG$69)</f>
        <v>0.50018601190476186</v>
      </c>
      <c r="AJ50" s="4">
        <f>AI50/AI51</f>
        <v>0.52931403735315408</v>
      </c>
    </row>
    <row r="51" spans="1:36" x14ac:dyDescent="0.25">
      <c r="A51" s="5">
        <v>4</v>
      </c>
      <c r="B51" s="5">
        <v>2</v>
      </c>
      <c r="C51" s="5" t="s">
        <v>135</v>
      </c>
      <c r="D51" s="23">
        <v>-200</v>
      </c>
      <c r="E51" s="23">
        <v>200</v>
      </c>
      <c r="F51" s="40">
        <v>800</v>
      </c>
      <c r="P51" s="4" t="s">
        <v>3</v>
      </c>
      <c r="Q51" s="4">
        <v>1</v>
      </c>
      <c r="R51" s="4">
        <v>1</v>
      </c>
      <c r="S51" s="4">
        <v>-1</v>
      </c>
      <c r="T51" s="4">
        <v>1</v>
      </c>
      <c r="U51" s="4">
        <v>1</v>
      </c>
      <c r="V51" s="4">
        <v>1</v>
      </c>
      <c r="W51" s="4">
        <v>1</v>
      </c>
      <c r="X51" s="4">
        <v>1</v>
      </c>
      <c r="Y51" s="4">
        <v>1</v>
      </c>
      <c r="Z51" s="4">
        <v>1</v>
      </c>
      <c r="AA51" s="4">
        <v>1</v>
      </c>
      <c r="AB51" s="4">
        <v>1</v>
      </c>
      <c r="AC51" s="4">
        <v>1</v>
      </c>
      <c r="AD51" s="4">
        <v>1</v>
      </c>
      <c r="AE51" s="4">
        <v>1</v>
      </c>
      <c r="AF51" s="4">
        <v>1</v>
      </c>
      <c r="AG51" s="4">
        <f>AVERAGE($Q$51:$AF$51)</f>
        <v>0.875</v>
      </c>
      <c r="AH51" s="4" t="s">
        <v>57</v>
      </c>
      <c r="AI51" s="4">
        <f>VARP($Q$49:$AF$69)</f>
        <v>0.94497023809523839</v>
      </c>
    </row>
    <row r="52" spans="1:36" x14ac:dyDescent="0.25">
      <c r="A52" s="5">
        <v>4</v>
      </c>
      <c r="B52" s="5">
        <v>3</v>
      </c>
      <c r="C52" s="5" t="s">
        <v>136</v>
      </c>
      <c r="D52" s="23">
        <v>2</v>
      </c>
      <c r="E52" s="23">
        <v>6</v>
      </c>
      <c r="F52" s="40">
        <v>15</v>
      </c>
      <c r="P52" s="4" t="s">
        <v>4</v>
      </c>
      <c r="Q52" s="4">
        <v>-1</v>
      </c>
      <c r="R52" s="4">
        <v>-1</v>
      </c>
      <c r="S52" s="4">
        <v>-1</v>
      </c>
      <c r="T52" s="4">
        <v>1</v>
      </c>
      <c r="U52" s="4">
        <v>-1</v>
      </c>
      <c r="V52" s="4">
        <v>-1</v>
      </c>
      <c r="W52" s="4">
        <v>1</v>
      </c>
      <c r="X52" s="4">
        <v>1</v>
      </c>
      <c r="Y52" s="4">
        <v>-1</v>
      </c>
      <c r="Z52" s="4">
        <v>-1</v>
      </c>
      <c r="AA52" s="4">
        <v>1</v>
      </c>
      <c r="AB52" s="4">
        <v>1</v>
      </c>
      <c r="AC52" s="4">
        <v>1</v>
      </c>
      <c r="AD52" s="4">
        <v>-1</v>
      </c>
      <c r="AE52" s="4">
        <v>-1</v>
      </c>
      <c r="AF52" s="4">
        <v>-1</v>
      </c>
      <c r="AG52" s="4">
        <f>AVERAGE($Q$52:$AF$52)</f>
        <v>-0.25</v>
      </c>
      <c r="AH52" s="4" t="s">
        <v>77</v>
      </c>
      <c r="AI52" s="4">
        <f>AVERAGE($Q$49:$AF$69)</f>
        <v>0.125</v>
      </c>
    </row>
    <row r="53" spans="1:36" x14ac:dyDescent="0.25">
      <c r="A53" s="5">
        <v>4</v>
      </c>
      <c r="B53" s="5">
        <v>4</v>
      </c>
      <c r="C53" s="5" t="s">
        <v>137</v>
      </c>
      <c r="D53" s="23">
        <v>-600</v>
      </c>
      <c r="E53" s="23">
        <v>-400</v>
      </c>
      <c r="F53" s="40">
        <v>-200</v>
      </c>
      <c r="P53" s="4" t="s">
        <v>5</v>
      </c>
      <c r="Q53" s="4">
        <v>1</v>
      </c>
      <c r="R53" s="4">
        <v>-1</v>
      </c>
      <c r="S53" s="4">
        <v>1</v>
      </c>
      <c r="T53" s="4">
        <v>-1</v>
      </c>
      <c r="U53" s="4">
        <v>1</v>
      </c>
      <c r="V53" s="4">
        <v>1</v>
      </c>
      <c r="W53" s="4">
        <v>-1</v>
      </c>
      <c r="X53" s="4">
        <v>1</v>
      </c>
      <c r="Y53" s="4">
        <v>1</v>
      </c>
      <c r="Z53" s="4">
        <v>-1</v>
      </c>
      <c r="AA53" s="4">
        <v>1</v>
      </c>
      <c r="AB53" s="4">
        <v>1</v>
      </c>
      <c r="AC53" s="4">
        <v>-1</v>
      </c>
      <c r="AD53" s="4">
        <v>-1</v>
      </c>
      <c r="AE53" s="4">
        <v>-1</v>
      </c>
      <c r="AF53" s="4">
        <v>-1</v>
      </c>
      <c r="AG53" s="4">
        <f>AVERAGE($Q$53:$AF$53)</f>
        <v>0</v>
      </c>
      <c r="AH53" s="4" t="s">
        <v>217</v>
      </c>
      <c r="AI53" s="4">
        <f>AI52*320</f>
        <v>40</v>
      </c>
    </row>
    <row r="54" spans="1:36" x14ac:dyDescent="0.25">
      <c r="A54" s="5">
        <v>4</v>
      </c>
      <c r="B54" s="5">
        <v>5</v>
      </c>
      <c r="C54" s="5" t="s">
        <v>138</v>
      </c>
      <c r="D54" s="23">
        <v>-100</v>
      </c>
      <c r="E54" s="23">
        <v>-40</v>
      </c>
      <c r="F54" s="40">
        <v>40</v>
      </c>
      <c r="O54" s="11"/>
      <c r="P54" s="4" t="s">
        <v>6</v>
      </c>
      <c r="Q54" s="4">
        <v>1</v>
      </c>
      <c r="R54" s="4">
        <v>-1</v>
      </c>
      <c r="S54" s="4">
        <v>1</v>
      </c>
      <c r="T54" s="4">
        <v>-1</v>
      </c>
      <c r="U54" s="4">
        <v>1</v>
      </c>
      <c r="V54" s="4">
        <v>1</v>
      </c>
      <c r="W54" s="4">
        <v>1</v>
      </c>
      <c r="X54" s="4">
        <v>-1</v>
      </c>
      <c r="Y54" s="4">
        <v>1</v>
      </c>
      <c r="Z54" s="4">
        <v>1</v>
      </c>
      <c r="AA54" s="4">
        <v>1</v>
      </c>
      <c r="AB54" s="4">
        <v>1</v>
      </c>
      <c r="AC54" s="4">
        <v>1</v>
      </c>
      <c r="AD54" s="4">
        <v>-1</v>
      </c>
      <c r="AE54" s="4">
        <v>-1</v>
      </c>
      <c r="AF54" s="4">
        <v>-1</v>
      </c>
      <c r="AG54" s="4">
        <f>AVERAGE($Q$54:$AF$54)</f>
        <v>0.25</v>
      </c>
      <c r="AH54" s="4" t="s">
        <v>220</v>
      </c>
      <c r="AI54" s="4">
        <f>(AI52+1)/2</f>
        <v>0.5625</v>
      </c>
    </row>
    <row r="55" spans="1:36" x14ac:dyDescent="0.25">
      <c r="A55" s="5">
        <v>4</v>
      </c>
      <c r="B55" s="5">
        <v>6</v>
      </c>
      <c r="C55" s="5" t="s">
        <v>139</v>
      </c>
      <c r="D55" s="23">
        <v>-1000</v>
      </c>
      <c r="E55" s="23">
        <v>-100</v>
      </c>
      <c r="F55" s="40">
        <v>-10</v>
      </c>
      <c r="O55" s="11"/>
      <c r="P55" s="4" t="s">
        <v>7</v>
      </c>
      <c r="Q55" s="4">
        <v>1</v>
      </c>
      <c r="R55" s="4">
        <v>1</v>
      </c>
      <c r="S55" s="4">
        <v>1</v>
      </c>
      <c r="T55" s="4">
        <v>1</v>
      </c>
      <c r="U55" s="4">
        <v>-1</v>
      </c>
      <c r="V55" s="4">
        <v>-1</v>
      </c>
      <c r="W55" s="4">
        <v>1</v>
      </c>
      <c r="X55" s="4">
        <v>-1</v>
      </c>
      <c r="Y55" s="4">
        <v>1</v>
      </c>
      <c r="Z55" s="4">
        <v>1</v>
      </c>
      <c r="AA55" s="4">
        <v>1</v>
      </c>
      <c r="AB55" s="4">
        <v>1</v>
      </c>
      <c r="AC55" s="4">
        <v>1</v>
      </c>
      <c r="AD55" s="4">
        <v>1</v>
      </c>
      <c r="AE55" s="4">
        <v>-1</v>
      </c>
      <c r="AF55" s="4">
        <v>1</v>
      </c>
      <c r="AG55" s="4">
        <f>AVERAGE($Q$55:$AF$55)</f>
        <v>0.5</v>
      </c>
      <c r="AH55" s="4" t="s">
        <v>373</v>
      </c>
      <c r="AI55" s="4">
        <f>(AI54-(1-AI54))^2</f>
        <v>1.5625E-2</v>
      </c>
    </row>
    <row r="56" spans="1:36" x14ac:dyDescent="0.25">
      <c r="A56" s="5">
        <v>4</v>
      </c>
      <c r="B56" s="5">
        <v>7</v>
      </c>
      <c r="C56" s="5" t="s">
        <v>140</v>
      </c>
      <c r="D56" s="23">
        <v>-10</v>
      </c>
      <c r="E56" s="23">
        <v>0</v>
      </c>
      <c r="F56" s="40">
        <v>20</v>
      </c>
      <c r="P56" s="4" t="s">
        <v>8</v>
      </c>
      <c r="Q56" s="4">
        <v>1</v>
      </c>
      <c r="R56" s="4">
        <v>1</v>
      </c>
      <c r="S56" s="4">
        <v>1</v>
      </c>
      <c r="T56" s="4">
        <v>1</v>
      </c>
      <c r="U56" s="4">
        <v>-1</v>
      </c>
      <c r="V56" s="4">
        <v>1</v>
      </c>
      <c r="W56" s="4">
        <v>1</v>
      </c>
      <c r="X56" s="4">
        <v>1</v>
      </c>
      <c r="Y56" s="4">
        <v>1</v>
      </c>
      <c r="Z56" s="4">
        <v>-1</v>
      </c>
      <c r="AA56" s="4">
        <v>1</v>
      </c>
      <c r="AB56" s="4">
        <v>-1</v>
      </c>
      <c r="AC56" s="4">
        <v>-1</v>
      </c>
      <c r="AD56" s="4">
        <v>1</v>
      </c>
      <c r="AE56" s="4">
        <v>-1</v>
      </c>
      <c r="AF56" s="4">
        <v>1</v>
      </c>
      <c r="AG56" s="4">
        <f>AVERAGE($Q$56:$AF$56)</f>
        <v>0.375</v>
      </c>
    </row>
    <row r="57" spans="1:36" x14ac:dyDescent="0.25">
      <c r="A57" s="5">
        <v>4</v>
      </c>
      <c r="B57" s="5">
        <v>8</v>
      </c>
      <c r="C57" s="5" t="s">
        <v>141</v>
      </c>
      <c r="D57" s="23">
        <v>20</v>
      </c>
      <c r="E57" s="23">
        <v>60</v>
      </c>
      <c r="F57" s="40">
        <v>100</v>
      </c>
      <c r="P57" s="4" t="s">
        <v>9</v>
      </c>
      <c r="Q57" s="4">
        <v>-1</v>
      </c>
      <c r="R57" s="4">
        <v>-1</v>
      </c>
      <c r="S57" s="4">
        <v>1</v>
      </c>
      <c r="T57" s="4">
        <v>1</v>
      </c>
      <c r="U57" s="4">
        <v>1</v>
      </c>
      <c r="V57" s="4">
        <v>1</v>
      </c>
      <c r="W57" s="4">
        <v>-1</v>
      </c>
      <c r="X57" s="4">
        <v>1</v>
      </c>
      <c r="Y57" s="4">
        <v>1</v>
      </c>
      <c r="Z57" s="4">
        <v>1</v>
      </c>
      <c r="AA57" s="4">
        <v>-1</v>
      </c>
      <c r="AB57" s="4">
        <v>1</v>
      </c>
      <c r="AC57" s="4">
        <v>-1</v>
      </c>
      <c r="AD57" s="4">
        <v>1</v>
      </c>
      <c r="AE57" s="4">
        <v>-1</v>
      </c>
      <c r="AF57" s="4">
        <v>-1</v>
      </c>
      <c r="AG57" s="4">
        <f>AVERAGE($Q$57:$AF$57)</f>
        <v>0.125</v>
      </c>
    </row>
    <row r="58" spans="1:36" x14ac:dyDescent="0.25">
      <c r="A58" s="5">
        <v>4</v>
      </c>
      <c r="B58" s="5">
        <v>9</v>
      </c>
      <c r="C58" s="5" t="s">
        <v>142</v>
      </c>
      <c r="D58" s="23">
        <v>220</v>
      </c>
      <c r="E58" s="23">
        <v>280</v>
      </c>
      <c r="F58" s="40">
        <v>350</v>
      </c>
      <c r="P58" s="4" t="s">
        <v>10</v>
      </c>
      <c r="Q58" s="4">
        <v>1</v>
      </c>
      <c r="R58" s="4">
        <v>-1</v>
      </c>
      <c r="S58" s="4">
        <v>-1</v>
      </c>
      <c r="T58" s="4">
        <v>1</v>
      </c>
      <c r="U58" s="4">
        <v>1</v>
      </c>
      <c r="V58" s="4">
        <v>-1</v>
      </c>
      <c r="W58" s="4">
        <v>1</v>
      </c>
      <c r="X58" s="4">
        <v>1</v>
      </c>
      <c r="Y58" s="4">
        <v>-1</v>
      </c>
      <c r="Z58" s="4">
        <v>-1</v>
      </c>
      <c r="AA58" s="4">
        <v>1</v>
      </c>
      <c r="AB58" s="4">
        <v>-1</v>
      </c>
      <c r="AC58" s="4">
        <v>1</v>
      </c>
      <c r="AD58" s="4">
        <v>-1</v>
      </c>
      <c r="AE58" s="4">
        <v>-1</v>
      </c>
      <c r="AF58" s="4">
        <v>-1</v>
      </c>
      <c r="AG58" s="4">
        <f>AVERAGE($Q$58:$AF$58)</f>
        <v>-0.125</v>
      </c>
    </row>
    <row r="59" spans="1:36" x14ac:dyDescent="0.25">
      <c r="A59" s="5">
        <v>4</v>
      </c>
      <c r="B59" s="5">
        <v>10</v>
      </c>
      <c r="C59" s="5" t="s">
        <v>143</v>
      </c>
      <c r="D59" s="23">
        <v>5</v>
      </c>
      <c r="E59" s="23">
        <v>20</v>
      </c>
      <c r="F59" s="40">
        <v>40</v>
      </c>
      <c r="P59" s="4" t="s">
        <v>11</v>
      </c>
      <c r="Q59" s="4">
        <v>-1</v>
      </c>
      <c r="R59" s="4">
        <v>-1</v>
      </c>
      <c r="S59" s="4">
        <v>1</v>
      </c>
      <c r="T59" s="4">
        <v>1</v>
      </c>
      <c r="U59" s="4">
        <v>1</v>
      </c>
      <c r="V59" s="4">
        <v>1</v>
      </c>
      <c r="W59" s="4">
        <v>1</v>
      </c>
      <c r="X59" s="4">
        <v>1</v>
      </c>
      <c r="Y59" s="4">
        <v>1</v>
      </c>
      <c r="Z59" s="4">
        <v>-1</v>
      </c>
      <c r="AA59" s="4">
        <v>-1</v>
      </c>
      <c r="AB59" s="4">
        <v>1</v>
      </c>
      <c r="AC59" s="4">
        <v>1</v>
      </c>
      <c r="AD59" s="4">
        <v>1</v>
      </c>
      <c r="AE59" s="4">
        <v>1</v>
      </c>
      <c r="AF59" s="4">
        <v>-1</v>
      </c>
      <c r="AG59" s="4">
        <f>AVERAGE($Q$59:$AF$59)</f>
        <v>0.375</v>
      </c>
    </row>
    <row r="60" spans="1:36" x14ac:dyDescent="0.25">
      <c r="A60" s="5">
        <v>4</v>
      </c>
      <c r="B60" s="5">
        <v>11</v>
      </c>
      <c r="C60" s="5" t="s">
        <v>144</v>
      </c>
      <c r="D60" s="23">
        <v>-200</v>
      </c>
      <c r="E60" s="23">
        <v>-50</v>
      </c>
      <c r="F60" s="40">
        <v>-10</v>
      </c>
      <c r="P60" s="4" t="s">
        <v>12</v>
      </c>
      <c r="Q60" s="4">
        <v>1</v>
      </c>
      <c r="R60" s="4">
        <v>-1</v>
      </c>
      <c r="S60" s="4">
        <v>1</v>
      </c>
      <c r="T60" s="4">
        <v>1</v>
      </c>
      <c r="U60" s="4">
        <v>1</v>
      </c>
      <c r="V60" s="4">
        <v>-1</v>
      </c>
      <c r="W60" s="4">
        <v>1</v>
      </c>
      <c r="X60" s="4">
        <v>1</v>
      </c>
      <c r="Y60" s="4">
        <v>-1</v>
      </c>
      <c r="Z60" s="4">
        <v>1</v>
      </c>
      <c r="AA60" s="4">
        <v>1</v>
      </c>
      <c r="AB60" s="4">
        <v>1</v>
      </c>
      <c r="AC60" s="4">
        <v>1</v>
      </c>
      <c r="AD60" s="4">
        <v>1</v>
      </c>
      <c r="AE60" s="4">
        <v>1</v>
      </c>
      <c r="AF60" s="4">
        <v>-1</v>
      </c>
      <c r="AG60" s="4">
        <f>AVERAGE($Q$60:$AF$60)</f>
        <v>0.5</v>
      </c>
    </row>
    <row r="61" spans="1:36" x14ac:dyDescent="0.25">
      <c r="A61" s="5">
        <v>4</v>
      </c>
      <c r="B61" s="5">
        <v>12</v>
      </c>
      <c r="C61" s="5" t="s">
        <v>145</v>
      </c>
      <c r="D61" s="23">
        <v>1</v>
      </c>
      <c r="E61" s="23">
        <v>4</v>
      </c>
      <c r="F61" s="40">
        <v>20</v>
      </c>
      <c r="P61" s="4" t="s">
        <v>13</v>
      </c>
      <c r="Q61" s="4">
        <v>1</v>
      </c>
      <c r="R61" s="4">
        <v>-1</v>
      </c>
      <c r="S61" s="4">
        <v>1</v>
      </c>
      <c r="T61" s="4">
        <v>-1</v>
      </c>
      <c r="U61" s="4">
        <v>-1</v>
      </c>
      <c r="V61" s="4">
        <v>-1</v>
      </c>
      <c r="W61" s="4">
        <v>1</v>
      </c>
      <c r="X61" s="4">
        <v>1</v>
      </c>
      <c r="Y61" s="4">
        <v>1</v>
      </c>
      <c r="Z61" s="4">
        <v>-1</v>
      </c>
      <c r="AA61" s="4">
        <v>1</v>
      </c>
      <c r="AB61" s="4">
        <v>1</v>
      </c>
      <c r="AC61" s="4">
        <v>-1</v>
      </c>
      <c r="AD61" s="4">
        <v>-1</v>
      </c>
      <c r="AE61" s="4">
        <v>1</v>
      </c>
      <c r="AF61" s="4">
        <v>-1</v>
      </c>
      <c r="AG61" s="4">
        <f>AVERAGE($Q$61:$AF$61)</f>
        <v>0</v>
      </c>
    </row>
    <row r="62" spans="1:36" x14ac:dyDescent="0.25">
      <c r="A62" s="5">
        <v>4</v>
      </c>
      <c r="B62" s="5">
        <v>13</v>
      </c>
      <c r="C62" s="5" t="s">
        <v>146</v>
      </c>
      <c r="D62" s="23">
        <v>100</v>
      </c>
      <c r="E62" s="23">
        <v>500</v>
      </c>
      <c r="F62" s="40">
        <v>2000</v>
      </c>
      <c r="P62" s="4" t="s">
        <v>14</v>
      </c>
      <c r="Q62" s="4">
        <v>1</v>
      </c>
      <c r="R62" s="4">
        <v>-1</v>
      </c>
      <c r="S62" s="4">
        <v>1</v>
      </c>
      <c r="T62" s="4">
        <v>-1</v>
      </c>
      <c r="U62" s="4">
        <v>-1</v>
      </c>
      <c r="V62" s="4">
        <v>-1</v>
      </c>
      <c r="W62" s="4">
        <v>1</v>
      </c>
      <c r="X62" s="4">
        <v>1</v>
      </c>
      <c r="Y62" s="4">
        <v>1</v>
      </c>
      <c r="Z62" s="4">
        <v>-1</v>
      </c>
      <c r="AA62" s="4">
        <v>1</v>
      </c>
      <c r="AB62" s="4">
        <v>1</v>
      </c>
      <c r="AC62" s="4">
        <v>1</v>
      </c>
      <c r="AD62" s="4">
        <v>-1</v>
      </c>
      <c r="AE62" s="4">
        <v>-1</v>
      </c>
      <c r="AF62" s="4">
        <v>-1</v>
      </c>
      <c r="AG62" s="4">
        <f>AVERAGE($Q$62:$AF$62)</f>
        <v>0</v>
      </c>
    </row>
    <row r="63" spans="1:36" x14ac:dyDescent="0.25">
      <c r="A63" s="5">
        <v>4</v>
      </c>
      <c r="B63" s="5">
        <v>14</v>
      </c>
      <c r="C63" s="5" t="s">
        <v>147</v>
      </c>
      <c r="D63" s="23">
        <v>500</v>
      </c>
      <c r="E63" s="23">
        <v>2000</v>
      </c>
      <c r="F63" s="40">
        <v>4000</v>
      </c>
      <c r="P63" s="4" t="s">
        <v>15</v>
      </c>
      <c r="Q63" s="4">
        <v>1</v>
      </c>
      <c r="R63" s="4">
        <v>-1</v>
      </c>
      <c r="S63" s="4">
        <v>1</v>
      </c>
      <c r="T63" s="4">
        <v>1</v>
      </c>
      <c r="U63" s="4">
        <v>1</v>
      </c>
      <c r="V63" s="4">
        <v>1</v>
      </c>
      <c r="W63" s="4">
        <v>1</v>
      </c>
      <c r="X63" s="4">
        <v>-1</v>
      </c>
      <c r="Y63" s="4">
        <v>1</v>
      </c>
      <c r="Z63" s="4">
        <v>1</v>
      </c>
      <c r="AA63" s="4">
        <v>1</v>
      </c>
      <c r="AB63" s="4">
        <v>1</v>
      </c>
      <c r="AC63" s="4">
        <v>-1</v>
      </c>
      <c r="AD63" s="4">
        <v>-1</v>
      </c>
      <c r="AE63" s="4">
        <v>-1</v>
      </c>
      <c r="AF63" s="4">
        <v>-1</v>
      </c>
      <c r="AG63" s="4">
        <f>AVERAGE($Q$63:$AF$63)</f>
        <v>0.25</v>
      </c>
    </row>
    <row r="64" spans="1:36" x14ac:dyDescent="0.25">
      <c r="A64" s="5">
        <v>4</v>
      </c>
      <c r="B64" s="5">
        <v>15</v>
      </c>
      <c r="C64" s="5" t="s">
        <v>148</v>
      </c>
      <c r="D64" s="23">
        <v>1.2</v>
      </c>
      <c r="E64" s="23">
        <v>1.5</v>
      </c>
      <c r="F64" s="40">
        <v>2</v>
      </c>
      <c r="P64" s="4" t="s">
        <v>16</v>
      </c>
      <c r="Q64" s="4">
        <v>1</v>
      </c>
      <c r="R64" s="4">
        <v>-1</v>
      </c>
      <c r="S64" s="4">
        <v>1</v>
      </c>
      <c r="T64" s="4">
        <v>-1</v>
      </c>
      <c r="U64" s="4">
        <v>1</v>
      </c>
      <c r="V64" s="4">
        <v>-1</v>
      </c>
      <c r="W64" s="4">
        <v>1</v>
      </c>
      <c r="X64" s="4">
        <v>-1</v>
      </c>
      <c r="Y64" s="4">
        <v>1</v>
      </c>
      <c r="Z64" s="4">
        <v>-1</v>
      </c>
      <c r="AA64" s="4">
        <v>1</v>
      </c>
      <c r="AB64" s="4">
        <v>-1</v>
      </c>
      <c r="AC64" s="4">
        <v>1</v>
      </c>
      <c r="AD64" s="4">
        <v>-1</v>
      </c>
      <c r="AE64" s="4">
        <v>-1</v>
      </c>
      <c r="AF64" s="4">
        <v>1</v>
      </c>
      <c r="AG64" s="4">
        <f>AVERAGE($Q$64:$AF$64)</f>
        <v>0</v>
      </c>
    </row>
    <row r="65" spans="1:36" x14ac:dyDescent="0.25">
      <c r="A65" s="5">
        <v>4</v>
      </c>
      <c r="B65" s="5">
        <v>16</v>
      </c>
      <c r="C65" s="5" t="s">
        <v>149</v>
      </c>
      <c r="D65" s="23">
        <v>15</v>
      </c>
      <c r="E65" s="23">
        <v>20</v>
      </c>
      <c r="F65" s="40">
        <v>30</v>
      </c>
      <c r="P65" s="4" t="s">
        <v>17</v>
      </c>
      <c r="Q65" s="4">
        <v>-1</v>
      </c>
      <c r="R65" s="4">
        <v>-1</v>
      </c>
      <c r="S65" s="4">
        <v>1</v>
      </c>
      <c r="T65" s="4">
        <v>1</v>
      </c>
      <c r="U65" s="4">
        <v>-1</v>
      </c>
      <c r="V65" s="4">
        <v>-1</v>
      </c>
      <c r="W65" s="4">
        <v>-1</v>
      </c>
      <c r="X65" s="4">
        <v>1</v>
      </c>
      <c r="Y65" s="4">
        <v>-1</v>
      </c>
      <c r="Z65" s="4">
        <v>1</v>
      </c>
      <c r="AA65" s="4">
        <v>1</v>
      </c>
      <c r="AB65" s="4">
        <v>1</v>
      </c>
      <c r="AC65" s="4">
        <v>1</v>
      </c>
      <c r="AD65" s="4">
        <v>-1</v>
      </c>
      <c r="AE65" s="4">
        <v>-1</v>
      </c>
      <c r="AF65" s="4">
        <v>1</v>
      </c>
      <c r="AG65" s="4">
        <f>AVERAGE($Q$65:$AF$65)</f>
        <v>0</v>
      </c>
    </row>
    <row r="66" spans="1:36" x14ac:dyDescent="0.25">
      <c r="A66" s="5">
        <v>5</v>
      </c>
      <c r="B66" s="5">
        <v>1</v>
      </c>
      <c r="C66" s="5" t="s">
        <v>134</v>
      </c>
      <c r="D66" s="23">
        <v>0</v>
      </c>
      <c r="E66" s="23">
        <v>4</v>
      </c>
      <c r="F66" s="40">
        <v>20</v>
      </c>
      <c r="P66" s="4" t="s">
        <v>18</v>
      </c>
      <c r="Q66" s="4">
        <v>-1</v>
      </c>
      <c r="R66" s="4">
        <v>-1</v>
      </c>
      <c r="S66" s="4">
        <v>1</v>
      </c>
      <c r="T66" s="4">
        <v>1</v>
      </c>
      <c r="U66" s="4">
        <v>-1</v>
      </c>
      <c r="V66" s="4">
        <v>-1</v>
      </c>
      <c r="W66" s="4">
        <v>1</v>
      </c>
      <c r="X66" s="4">
        <v>1</v>
      </c>
      <c r="Y66" s="4">
        <v>1</v>
      </c>
      <c r="Z66" s="4">
        <v>-1</v>
      </c>
      <c r="AA66" s="4">
        <v>-1</v>
      </c>
      <c r="AB66" s="4">
        <v>1</v>
      </c>
      <c r="AC66" s="4">
        <v>1</v>
      </c>
      <c r="AD66" s="4">
        <v>1</v>
      </c>
      <c r="AE66" s="4">
        <v>-1</v>
      </c>
      <c r="AF66" s="4">
        <v>-1</v>
      </c>
      <c r="AG66" s="4">
        <f>AVERAGE($Q$66:$AF$66)</f>
        <v>0</v>
      </c>
    </row>
    <row r="67" spans="1:36" x14ac:dyDescent="0.25">
      <c r="A67" s="5">
        <v>5</v>
      </c>
      <c r="B67" s="5">
        <v>2</v>
      </c>
      <c r="C67" s="5" t="s">
        <v>135</v>
      </c>
      <c r="D67" s="23">
        <v>-300</v>
      </c>
      <c r="E67" s="23">
        <v>50</v>
      </c>
      <c r="F67" s="40">
        <v>300</v>
      </c>
      <c r="P67" s="4" t="s">
        <v>19</v>
      </c>
      <c r="Q67" s="4">
        <v>1</v>
      </c>
      <c r="R67" s="4">
        <v>1</v>
      </c>
      <c r="S67" s="4">
        <v>1</v>
      </c>
      <c r="T67" s="4">
        <v>1</v>
      </c>
      <c r="U67" s="4">
        <v>-1</v>
      </c>
      <c r="V67" s="4">
        <v>1</v>
      </c>
      <c r="W67" s="4">
        <v>1</v>
      </c>
      <c r="X67" s="4">
        <v>1</v>
      </c>
      <c r="Y67" s="4">
        <v>-1</v>
      </c>
      <c r="Z67" s="4">
        <v>-1</v>
      </c>
      <c r="AA67" s="4">
        <v>1</v>
      </c>
      <c r="AB67" s="4">
        <v>1</v>
      </c>
      <c r="AC67" s="4">
        <v>1</v>
      </c>
      <c r="AD67" s="4">
        <v>1</v>
      </c>
      <c r="AE67" s="4">
        <v>-1</v>
      </c>
      <c r="AF67" s="4">
        <v>-1</v>
      </c>
      <c r="AG67" s="4">
        <f>AVERAGE($Q$67:$AF$67)</f>
        <v>0.375</v>
      </c>
    </row>
    <row r="68" spans="1:36" x14ac:dyDescent="0.25">
      <c r="A68" s="5">
        <v>5</v>
      </c>
      <c r="B68" s="5">
        <v>3</v>
      </c>
      <c r="C68" s="5" t="s">
        <v>136</v>
      </c>
      <c r="D68" s="23">
        <v>0</v>
      </c>
      <c r="E68" s="23">
        <v>10</v>
      </c>
      <c r="F68" s="40">
        <v>100</v>
      </c>
      <c r="P68" s="4" t="s">
        <v>20</v>
      </c>
      <c r="Q68" s="4">
        <v>1</v>
      </c>
      <c r="R68" s="4">
        <v>1</v>
      </c>
      <c r="S68" s="4">
        <v>1</v>
      </c>
      <c r="T68" s="4">
        <v>1</v>
      </c>
      <c r="U68" s="4">
        <v>-1</v>
      </c>
      <c r="V68" s="4">
        <v>-1</v>
      </c>
      <c r="W68" s="4">
        <v>-1</v>
      </c>
      <c r="X68" s="4">
        <v>1</v>
      </c>
      <c r="Y68" s="4">
        <v>1</v>
      </c>
      <c r="Z68" s="4">
        <v>-1</v>
      </c>
      <c r="AA68" s="4">
        <v>1</v>
      </c>
      <c r="AB68" s="4">
        <v>-1</v>
      </c>
      <c r="AC68" s="4">
        <v>-1</v>
      </c>
      <c r="AD68" s="4">
        <v>1</v>
      </c>
      <c r="AE68" s="4">
        <v>-1</v>
      </c>
      <c r="AF68" s="4">
        <v>-1</v>
      </c>
      <c r="AG68" s="4">
        <f>AVERAGE($Q$68:$AF$68)</f>
        <v>0</v>
      </c>
    </row>
    <row r="69" spans="1:36" x14ac:dyDescent="0.25">
      <c r="A69" s="5">
        <v>5</v>
      </c>
      <c r="B69" s="5">
        <v>4</v>
      </c>
      <c r="C69" s="5" t="s">
        <v>137</v>
      </c>
      <c r="D69" s="23">
        <v>-300</v>
      </c>
      <c r="E69" s="23">
        <v>-120</v>
      </c>
      <c r="F69" s="40">
        <v>-10</v>
      </c>
      <c r="P69" s="4" t="s">
        <v>79</v>
      </c>
      <c r="Q69" s="4">
        <f>AVERAGE($Q$49:$Q$68)</f>
        <v>0.4</v>
      </c>
      <c r="R69" s="4">
        <f>AVERAGE($R$49:$R$68)</f>
        <v>-0.5</v>
      </c>
      <c r="S69" s="4">
        <f>AVERAGE($S$49:$S$68)</f>
        <v>0.7</v>
      </c>
      <c r="T69" s="4">
        <f>AVERAGE($T$49:$T$68)</f>
        <v>0.3</v>
      </c>
      <c r="U69" s="4">
        <f>AVERAGE($U$49:$U$68)</f>
        <v>-0.1</v>
      </c>
      <c r="V69" s="4">
        <f>AVERAGE($V$49:$V$68)</f>
        <v>-0.1</v>
      </c>
      <c r="W69" s="4">
        <f>AVERAGE($W$49:$W$68)</f>
        <v>0.4</v>
      </c>
      <c r="X69" s="4">
        <f>AVERAGE($X$49:$X$68)</f>
        <v>0.6</v>
      </c>
      <c r="Y69" s="4">
        <f>AVERAGE($Y$49:$Y$68)</f>
        <v>0.4</v>
      </c>
      <c r="Z69" s="4">
        <f>AVERAGE($Z$49:$Z$68)</f>
        <v>-0.3</v>
      </c>
      <c r="AA69" s="4">
        <f>AVERAGE($AA$49:$AA$68)</f>
        <v>0.6</v>
      </c>
      <c r="AB69" s="4">
        <f>AVERAGE($AB$49:$AB$68)</f>
        <v>0.4</v>
      </c>
      <c r="AC69" s="4">
        <f>AVERAGE($AC$49:$AC$68)</f>
        <v>0.2</v>
      </c>
      <c r="AD69" s="4">
        <f>AVERAGE($AD$49:$AD$68)</f>
        <v>-0.1</v>
      </c>
      <c r="AE69" s="4">
        <f>AVERAGE($AE$49:$AE$68)</f>
        <v>-0.4</v>
      </c>
      <c r="AF69" s="4">
        <f>AVERAGE($AF$49:$AF$68)</f>
        <v>-0.5</v>
      </c>
      <c r="AG69" s="4">
        <f>AVERAGE($AG$49:$AG$68)</f>
        <v>0.125</v>
      </c>
    </row>
    <row r="70" spans="1:36" x14ac:dyDescent="0.25">
      <c r="A70" s="5">
        <v>5</v>
      </c>
      <c r="B70" s="5">
        <v>5</v>
      </c>
      <c r="C70" s="5" t="s">
        <v>138</v>
      </c>
      <c r="D70" s="23">
        <v>-300</v>
      </c>
      <c r="E70" s="23">
        <v>-180</v>
      </c>
      <c r="F70" s="40">
        <v>-20</v>
      </c>
    </row>
    <row r="71" spans="1:36" x14ac:dyDescent="0.25">
      <c r="A71" s="5">
        <v>5</v>
      </c>
      <c r="B71" s="5">
        <v>6</v>
      </c>
      <c r="C71" s="5" t="s">
        <v>139</v>
      </c>
      <c r="D71" s="23">
        <v>50</v>
      </c>
      <c r="E71" s="23">
        <v>500</v>
      </c>
      <c r="F71" s="40">
        <v>2500</v>
      </c>
    </row>
    <row r="72" spans="1:36" x14ac:dyDescent="0.25">
      <c r="A72" s="5">
        <v>5</v>
      </c>
      <c r="B72" s="5">
        <v>7</v>
      </c>
      <c r="C72" s="5" t="s">
        <v>140</v>
      </c>
      <c r="D72" s="23">
        <v>-0.5</v>
      </c>
      <c r="E72" s="23">
        <v>0</v>
      </c>
      <c r="F72" s="40">
        <v>0.5</v>
      </c>
      <c r="P72" s="4" t="s">
        <v>218</v>
      </c>
      <c r="Q72" s="4" t="s">
        <v>81</v>
      </c>
      <c r="R72" s="4" t="s">
        <v>82</v>
      </c>
      <c r="S72" s="4" t="s">
        <v>83</v>
      </c>
      <c r="T72" s="4" t="s">
        <v>84</v>
      </c>
      <c r="U72" s="4" t="s">
        <v>85</v>
      </c>
      <c r="V72" s="4" t="s">
        <v>86</v>
      </c>
      <c r="W72" s="4" t="s">
        <v>87</v>
      </c>
      <c r="X72" s="4" t="s">
        <v>88</v>
      </c>
      <c r="Y72" s="4" t="s">
        <v>89</v>
      </c>
      <c r="Z72" s="4" t="s">
        <v>90</v>
      </c>
      <c r="AA72" s="4" t="s">
        <v>91</v>
      </c>
      <c r="AB72" s="4" t="s">
        <v>92</v>
      </c>
      <c r="AC72" s="4" t="s">
        <v>93</v>
      </c>
      <c r="AD72" s="4" t="s">
        <v>94</v>
      </c>
      <c r="AE72" s="4" t="s">
        <v>95</v>
      </c>
      <c r="AF72" s="4" t="s">
        <v>96</v>
      </c>
      <c r="AG72" s="4" t="s">
        <v>80</v>
      </c>
      <c r="AH72" s="4" t="s">
        <v>133</v>
      </c>
      <c r="AJ72" s="4" t="s">
        <v>42</v>
      </c>
    </row>
    <row r="73" spans="1:36" x14ac:dyDescent="0.25">
      <c r="A73" s="5">
        <v>5</v>
      </c>
      <c r="B73" s="5">
        <v>8</v>
      </c>
      <c r="C73" s="5" t="s">
        <v>141</v>
      </c>
      <c r="D73" s="23">
        <v>1</v>
      </c>
      <c r="E73" s="23">
        <v>10</v>
      </c>
      <c r="F73" s="40">
        <v>50</v>
      </c>
      <c r="P73" s="4" t="s">
        <v>1</v>
      </c>
      <c r="Q73" s="4">
        <v>1</v>
      </c>
      <c r="R73" s="4">
        <v>1.3637686431429612</v>
      </c>
      <c r="S73" s="4">
        <v>0.47368421052631576</v>
      </c>
      <c r="T73" s="4">
        <v>0.67439763562590793</v>
      </c>
      <c r="U73" s="4">
        <v>1.4489424199279126</v>
      </c>
      <c r="V73" s="4">
        <v>2.0303030303030303</v>
      </c>
      <c r="W73" s="4">
        <v>1.0029761904761905</v>
      </c>
      <c r="X73" s="4">
        <v>0.19047619047619047</v>
      </c>
      <c r="Y73" s="4">
        <v>1.3360287511230906</v>
      </c>
      <c r="Z73" s="4">
        <v>0.81308411214953269</v>
      </c>
      <c r="AA73" s="4">
        <v>0.85611510791366907</v>
      </c>
      <c r="AB73" s="4">
        <v>7.7719298245614024</v>
      </c>
      <c r="AC73" s="4">
        <v>0.91980753809141946</v>
      </c>
      <c r="AD73" s="4">
        <v>0.89550679205851624</v>
      </c>
      <c r="AE73" s="4">
        <v>0.5</v>
      </c>
      <c r="AF73" s="4">
        <v>0.88095238095238093</v>
      </c>
      <c r="AG73" s="4">
        <f>AVERAGE($Q$73:$AF$73)</f>
        <v>1.3848733017080324</v>
      </c>
      <c r="AH73" s="4" t="s">
        <v>52</v>
      </c>
      <c r="AI73" s="4">
        <f>VARP($Q$93:$AF$93)</f>
        <v>0.98276008314533625</v>
      </c>
      <c r="AJ73" s="4">
        <f>AI73/AI75</f>
        <v>0.16472950493610455</v>
      </c>
    </row>
    <row r="74" spans="1:36" x14ac:dyDescent="0.25">
      <c r="A74" s="5">
        <v>5</v>
      </c>
      <c r="B74" s="5">
        <v>9</v>
      </c>
      <c r="C74" s="5" t="s">
        <v>142</v>
      </c>
      <c r="D74" s="23">
        <v>100</v>
      </c>
      <c r="E74" s="23">
        <v>200</v>
      </c>
      <c r="F74" s="40">
        <v>500</v>
      </c>
      <c r="P74" s="4" t="s">
        <v>2</v>
      </c>
      <c r="Q74" s="4">
        <v>13.5</v>
      </c>
      <c r="R74" s="4">
        <v>1</v>
      </c>
      <c r="S74" s="4">
        <v>0.47368421052631576</v>
      </c>
      <c r="T74" s="4">
        <v>0.84972198567349599</v>
      </c>
      <c r="U74" s="4">
        <v>1.3848077885096395</v>
      </c>
      <c r="V74" s="4">
        <v>0.93939393939393945</v>
      </c>
      <c r="W74" s="4">
        <v>1.1190476190476191</v>
      </c>
      <c r="X74" s="4">
        <v>0.90476190476190477</v>
      </c>
      <c r="Y74" s="4">
        <v>0.83827493261455521</v>
      </c>
      <c r="Z74" s="4">
        <v>0.81308411214953269</v>
      </c>
      <c r="AA74" s="4">
        <v>2.5971223021582732</v>
      </c>
      <c r="AB74" s="4">
        <v>16.543859649122805</v>
      </c>
      <c r="AC74" s="4">
        <v>7.019246190858059</v>
      </c>
      <c r="AD74" s="4">
        <v>1.089864158829676</v>
      </c>
      <c r="AE74" s="4">
        <v>0.8</v>
      </c>
      <c r="AF74" s="4">
        <v>0.88095238095238093</v>
      </c>
      <c r="AG74" s="4">
        <f>AVERAGE($Q$74:$AF$74)</f>
        <v>3.1721138234123871</v>
      </c>
      <c r="AH74" s="4" t="s">
        <v>54</v>
      </c>
      <c r="AI74" s="4">
        <f>VARP($AG$73:$AG$92)</f>
        <v>0.28033272420498034</v>
      </c>
      <c r="AJ74" s="4">
        <f>AI74/AI75</f>
        <v>4.6989160088675194E-2</v>
      </c>
    </row>
    <row r="75" spans="1:36" x14ac:dyDescent="0.25">
      <c r="A75" s="5">
        <v>5</v>
      </c>
      <c r="B75" s="5">
        <v>10</v>
      </c>
      <c r="C75" s="5" t="s">
        <v>143</v>
      </c>
      <c r="D75" s="23">
        <v>2</v>
      </c>
      <c r="E75" s="23">
        <v>10</v>
      </c>
      <c r="F75" s="40">
        <v>50</v>
      </c>
      <c r="P75" s="4" t="s">
        <v>3</v>
      </c>
      <c r="Q75" s="4">
        <v>1</v>
      </c>
      <c r="R75" s="4">
        <v>1</v>
      </c>
      <c r="S75" s="4">
        <v>7.4210526315789478</v>
      </c>
      <c r="T75" s="4">
        <v>0.25231678605420033</v>
      </c>
      <c r="U75" s="4">
        <v>0.35865368581726759</v>
      </c>
      <c r="V75" s="4">
        <v>0.51515151515151514</v>
      </c>
      <c r="W75" s="4">
        <v>1.3809523809523809</v>
      </c>
      <c r="X75" s="4">
        <v>2.8095238095238093</v>
      </c>
      <c r="Y75" s="4">
        <v>1.1563342318059298</v>
      </c>
      <c r="Z75" s="4">
        <v>0.86915887850467288</v>
      </c>
      <c r="AA75" s="4">
        <v>1</v>
      </c>
      <c r="AB75" s="4">
        <v>1.631578947368421</v>
      </c>
      <c r="AC75" s="4">
        <v>7.019246190858059</v>
      </c>
      <c r="AD75" s="4">
        <v>0.67189132706374088</v>
      </c>
      <c r="AE75" s="4">
        <v>0.7</v>
      </c>
      <c r="AF75" s="4">
        <v>0.40476190476190477</v>
      </c>
      <c r="AG75" s="4">
        <f>AVERAGE($Q$75:$AF$75)</f>
        <v>1.7619138930900531</v>
      </c>
      <c r="AH75" s="4" t="s">
        <v>57</v>
      </c>
      <c r="AI75" s="4">
        <f>VARP($Q$73:$AF$92)</f>
        <v>5.9659020011413872</v>
      </c>
    </row>
    <row r="76" spans="1:36" x14ac:dyDescent="0.25">
      <c r="A76" s="5">
        <v>5</v>
      </c>
      <c r="B76" s="5">
        <v>11</v>
      </c>
      <c r="C76" s="5" t="s">
        <v>144</v>
      </c>
      <c r="D76" s="23">
        <v>-1000</v>
      </c>
      <c r="E76" s="23">
        <v>-100</v>
      </c>
      <c r="F76" s="40">
        <v>500</v>
      </c>
      <c r="P76" s="4" t="s">
        <v>4</v>
      </c>
      <c r="Q76" s="4">
        <v>0.875</v>
      </c>
      <c r="R76" s="4">
        <v>1.3637686431429612</v>
      </c>
      <c r="S76" s="4">
        <v>2.1578947368421053</v>
      </c>
      <c r="T76" s="4">
        <v>1.8534288433602391E-3</v>
      </c>
      <c r="U76" s="4">
        <v>0.74346147432690701</v>
      </c>
      <c r="V76" s="4">
        <v>1.0606060606060606</v>
      </c>
      <c r="W76" s="4">
        <v>1</v>
      </c>
      <c r="X76" s="4">
        <v>1.8571428571428572</v>
      </c>
      <c r="Y76" s="4">
        <v>1.5157232704402515</v>
      </c>
      <c r="Z76" s="4">
        <v>0.62616822429906538</v>
      </c>
      <c r="AA76" s="4">
        <v>2.5971223021582732</v>
      </c>
      <c r="AB76" s="4">
        <v>0.29824561403508776</v>
      </c>
      <c r="AC76" s="4">
        <v>3.0096230954290295</v>
      </c>
      <c r="AD76" s="4">
        <v>3.179728317659352</v>
      </c>
      <c r="AE76" s="4">
        <v>0.85</v>
      </c>
      <c r="AF76" s="4">
        <v>0.40476190476190477</v>
      </c>
      <c r="AG76" s="4">
        <f>AVERAGE($Q$76:$AF$76)</f>
        <v>1.3463187456054508</v>
      </c>
      <c r="AH76" s="4" t="s">
        <v>384</v>
      </c>
      <c r="AI76" s="4">
        <f>AVERAGE($Q$73:$AF$92)</f>
        <v>1.5359899253689056</v>
      </c>
    </row>
    <row r="77" spans="1:36" x14ac:dyDescent="0.25">
      <c r="A77" s="5">
        <v>5</v>
      </c>
      <c r="B77" s="5">
        <v>12</v>
      </c>
      <c r="C77" s="5" t="s">
        <v>145</v>
      </c>
      <c r="D77" s="23">
        <v>1</v>
      </c>
      <c r="E77" s="23">
        <v>10</v>
      </c>
      <c r="F77" s="40">
        <v>50</v>
      </c>
      <c r="P77" s="4" t="s">
        <v>5</v>
      </c>
      <c r="Q77" s="4">
        <v>0.5</v>
      </c>
      <c r="R77" s="4">
        <v>1.0909421607857404</v>
      </c>
      <c r="S77" s="4">
        <v>4.2631578947368425</v>
      </c>
      <c r="T77" s="4">
        <v>0.69944397134699188</v>
      </c>
      <c r="U77" s="4">
        <v>0.15442336552891833</v>
      </c>
      <c r="V77" s="4">
        <v>0.69696969696969702</v>
      </c>
      <c r="W77" s="4">
        <v>1</v>
      </c>
      <c r="X77" s="4">
        <v>0.52380952380952384</v>
      </c>
      <c r="Y77" s="4">
        <v>0.79694519317160828</v>
      </c>
      <c r="Z77" s="4">
        <v>0.81308411214953269</v>
      </c>
      <c r="AA77" s="4">
        <v>6.1942446043165464</v>
      </c>
      <c r="AB77" s="4">
        <v>0.7543859649122806</v>
      </c>
      <c r="AC77" s="4">
        <v>7.019246190858059</v>
      </c>
      <c r="AD77" s="4">
        <v>5.2695924764890281</v>
      </c>
      <c r="AE77" s="4">
        <v>0.85</v>
      </c>
      <c r="AF77" s="4">
        <v>0.6428571428571429</v>
      </c>
      <c r="AG77" s="4">
        <f>AVERAGE($Q$77:$AF$77)</f>
        <v>1.9543188936207445</v>
      </c>
      <c r="AH77" s="4" t="s">
        <v>385</v>
      </c>
      <c r="AI77" s="4">
        <f>AI76*320</f>
        <v>491.51677611804979</v>
      </c>
    </row>
    <row r="78" spans="1:36" x14ac:dyDescent="0.25">
      <c r="A78" s="5">
        <v>5</v>
      </c>
      <c r="B78" s="5">
        <v>13</v>
      </c>
      <c r="C78" s="5" t="s">
        <v>146</v>
      </c>
      <c r="D78" s="23">
        <v>250</v>
      </c>
      <c r="E78" s="23">
        <v>1000</v>
      </c>
      <c r="F78" s="40">
        <v>4000</v>
      </c>
      <c r="P78" s="4" t="s">
        <v>6</v>
      </c>
      <c r="Q78" s="4">
        <v>0.5</v>
      </c>
      <c r="R78" s="4">
        <v>1</v>
      </c>
      <c r="S78" s="4">
        <v>0.47368421052631576</v>
      </c>
      <c r="T78" s="4">
        <v>0.7532435004758804</v>
      </c>
      <c r="U78" s="4">
        <v>0.35865368581726759</v>
      </c>
      <c r="V78" s="4">
        <v>0.39393939393939392</v>
      </c>
      <c r="W78" s="4">
        <v>1</v>
      </c>
      <c r="X78" s="4">
        <v>1.3809523809523809</v>
      </c>
      <c r="Y78" s="4">
        <v>1.6954177897574123</v>
      </c>
      <c r="Z78" s="4">
        <v>6.5420560747663545E-2</v>
      </c>
      <c r="AA78" s="4">
        <v>6.1942446043165464</v>
      </c>
      <c r="AB78" s="4">
        <v>2.5087719298245617</v>
      </c>
      <c r="AC78" s="4">
        <v>0.60384923817161185</v>
      </c>
      <c r="AD78" s="4">
        <v>0.58202716823406475</v>
      </c>
      <c r="AE78" s="4">
        <v>0.8</v>
      </c>
      <c r="AF78" s="4">
        <v>0.70238095238095244</v>
      </c>
      <c r="AG78" s="4">
        <f>AVERAGE($Q$78:$AF$78)</f>
        <v>1.1882865884465033</v>
      </c>
    </row>
    <row r="79" spans="1:36" x14ac:dyDescent="0.25">
      <c r="A79" s="5">
        <v>5</v>
      </c>
      <c r="B79" s="5">
        <v>14</v>
      </c>
      <c r="C79" s="5" t="s">
        <v>147</v>
      </c>
      <c r="D79" s="23">
        <v>1000</v>
      </c>
      <c r="E79" s="23">
        <v>3000</v>
      </c>
      <c r="F79" s="40">
        <v>10000</v>
      </c>
      <c r="P79" s="4" t="s">
        <v>7</v>
      </c>
      <c r="Q79" s="4">
        <v>2.75</v>
      </c>
      <c r="R79" s="4">
        <v>1</v>
      </c>
      <c r="S79" s="4">
        <v>0.84210526315789469</v>
      </c>
      <c r="T79" s="4">
        <v>0.7532435004758804</v>
      </c>
      <c r="U79" s="4">
        <v>7.9788483985582532</v>
      </c>
      <c r="V79" s="4">
        <v>0.93939393939393945</v>
      </c>
      <c r="W79" s="4">
        <v>1.5952380952380951</v>
      </c>
      <c r="X79" s="4">
        <v>4.2380952380952381</v>
      </c>
      <c r="Y79" s="4">
        <v>0.79694519317160828</v>
      </c>
      <c r="Z79" s="4">
        <v>6.5420560747663545E-2</v>
      </c>
      <c r="AA79" s="4">
        <v>1</v>
      </c>
      <c r="AB79" s="4">
        <v>0.40350877192982454</v>
      </c>
      <c r="AC79" s="4">
        <v>3.0096230954290295</v>
      </c>
      <c r="AD79" s="4">
        <v>1.089864158829676</v>
      </c>
      <c r="AE79" s="4">
        <v>0.85</v>
      </c>
      <c r="AF79" s="4">
        <v>0.40476190476190477</v>
      </c>
      <c r="AG79" s="4">
        <f>AVERAGE($Q$79:$AF$79)</f>
        <v>1.7323155074868133</v>
      </c>
    </row>
    <row r="80" spans="1:36" x14ac:dyDescent="0.25">
      <c r="A80" s="5">
        <v>5</v>
      </c>
      <c r="B80" s="5">
        <v>15</v>
      </c>
      <c r="C80" s="5" t="s">
        <v>148</v>
      </c>
      <c r="D80" s="23">
        <v>0.5</v>
      </c>
      <c r="E80" s="23">
        <v>1.5</v>
      </c>
      <c r="F80" s="40">
        <v>2</v>
      </c>
      <c r="P80" s="4" t="s">
        <v>8</v>
      </c>
      <c r="Q80" s="4">
        <v>0.25</v>
      </c>
      <c r="R80" s="4">
        <v>0.45434703528555836</v>
      </c>
      <c r="S80" s="4">
        <v>5.2631578947368474E-2</v>
      </c>
      <c r="T80" s="4">
        <v>0.24860992836747983</v>
      </c>
      <c r="U80" s="4">
        <v>4.2067315709136626</v>
      </c>
      <c r="V80" s="4">
        <v>0.39393939393939392</v>
      </c>
      <c r="W80" s="4">
        <v>0.19047619047619044</v>
      </c>
      <c r="X80" s="4">
        <v>0.42857142857142855</v>
      </c>
      <c r="Y80" s="4">
        <v>0.79694519317160828</v>
      </c>
      <c r="Z80" s="4">
        <v>0.43925233644859812</v>
      </c>
      <c r="AA80" s="4">
        <v>1</v>
      </c>
      <c r="AB80" s="4">
        <v>2.5087719298245617</v>
      </c>
      <c r="AC80" s="4">
        <v>3.0096230954290295</v>
      </c>
      <c r="AD80" s="4">
        <v>0.88087774294670851</v>
      </c>
      <c r="AE80" s="4">
        <v>0.8</v>
      </c>
      <c r="AF80" s="4">
        <v>0.40476190476190477</v>
      </c>
      <c r="AG80" s="4">
        <f>AVERAGE($Q$80:$AF$80)</f>
        <v>1.0040962080677183</v>
      </c>
    </row>
    <row r="81" spans="1:33" x14ac:dyDescent="0.25">
      <c r="A81" s="5">
        <v>5</v>
      </c>
      <c r="B81" s="5">
        <v>16</v>
      </c>
      <c r="C81" s="5" t="s">
        <v>149</v>
      </c>
      <c r="D81" s="23">
        <v>5</v>
      </c>
      <c r="E81" s="23">
        <v>12</v>
      </c>
      <c r="F81" s="40">
        <v>30</v>
      </c>
      <c r="P81" s="4" t="s">
        <v>9</v>
      </c>
      <c r="Q81" s="4">
        <v>1.25</v>
      </c>
      <c r="R81" s="4">
        <v>1.5456529647144417</v>
      </c>
      <c r="S81" s="4">
        <v>5.2631578947368474E-2</v>
      </c>
      <c r="T81" s="4">
        <v>4.8239242598807776E-2</v>
      </c>
      <c r="U81" s="4">
        <v>0.15442336552891833</v>
      </c>
      <c r="V81" s="4">
        <v>0.51515151515151514</v>
      </c>
      <c r="W81" s="4">
        <v>0.76190476190476186</v>
      </c>
      <c r="X81" s="4">
        <v>0.19047619047619047</v>
      </c>
      <c r="Y81" s="4">
        <v>0.61725067385444743</v>
      </c>
      <c r="Z81" s="4">
        <v>0.86915887850467288</v>
      </c>
      <c r="AA81" s="4">
        <v>22.582733812949638</v>
      </c>
      <c r="AB81" s="4">
        <v>0.12280701754385967</v>
      </c>
      <c r="AC81" s="4">
        <v>3.8115477145148358</v>
      </c>
      <c r="AD81" s="4">
        <v>1.089864158829676</v>
      </c>
      <c r="AE81" s="4">
        <v>0.82</v>
      </c>
      <c r="AF81" s="4">
        <v>0.96130952380952395</v>
      </c>
      <c r="AG81" s="4">
        <f>AVERAGE($Q$81:$AF$81)</f>
        <v>2.2120719624580412</v>
      </c>
    </row>
    <row r="82" spans="1:33" x14ac:dyDescent="0.25">
      <c r="A82" s="5">
        <v>6</v>
      </c>
      <c r="B82" s="5">
        <v>1</v>
      </c>
      <c r="C82" s="5" t="s">
        <v>134</v>
      </c>
      <c r="D82" s="23">
        <v>0</v>
      </c>
      <c r="E82" s="23">
        <v>4</v>
      </c>
      <c r="F82" s="40">
        <v>8</v>
      </c>
      <c r="P82" s="4" t="s">
        <v>10</v>
      </c>
      <c r="Q82" s="4">
        <v>0.25</v>
      </c>
      <c r="R82" s="4">
        <v>0.63623135685703891</v>
      </c>
      <c r="S82" s="4">
        <v>0.62631578947368416</v>
      </c>
      <c r="T82" s="4">
        <v>0.37384160697289986</v>
      </c>
      <c r="U82" s="4">
        <v>1</v>
      </c>
      <c r="V82" s="4">
        <v>0.69696969696969702</v>
      </c>
      <c r="W82" s="4">
        <v>1</v>
      </c>
      <c r="X82" s="4">
        <v>0.42857142857142855</v>
      </c>
      <c r="Y82" s="4">
        <v>0.79694519317160828</v>
      </c>
      <c r="Z82" s="4">
        <v>0.62616822429906538</v>
      </c>
      <c r="AA82" s="4">
        <v>6.1942446043165464</v>
      </c>
      <c r="AB82" s="4">
        <v>0.7543859649122806</v>
      </c>
      <c r="AC82" s="4">
        <v>1.0048115477145148</v>
      </c>
      <c r="AD82" s="4">
        <v>1.5078369905956113</v>
      </c>
      <c r="AE82" s="4">
        <v>0.92500000000000004</v>
      </c>
      <c r="AF82" s="4">
        <v>0.40476190476190477</v>
      </c>
      <c r="AG82" s="4">
        <f>AVERAGE($Q$82:$AF$82)</f>
        <v>1.0766302692885175</v>
      </c>
    </row>
    <row r="83" spans="1:33" x14ac:dyDescent="0.25">
      <c r="A83" s="5">
        <v>6</v>
      </c>
      <c r="B83" s="5">
        <v>2</v>
      </c>
      <c r="C83" s="5" t="s">
        <v>135</v>
      </c>
      <c r="D83" s="23">
        <v>-500</v>
      </c>
      <c r="E83" s="23">
        <v>0</v>
      </c>
      <c r="F83" s="40">
        <v>500</v>
      </c>
      <c r="P83" s="4" t="s">
        <v>11</v>
      </c>
      <c r="Q83" s="4">
        <v>0.5</v>
      </c>
      <c r="R83" s="4">
        <v>1.0909421607857404</v>
      </c>
      <c r="S83" s="4">
        <v>0.47368421052631576</v>
      </c>
      <c r="T83" s="4">
        <v>1.8534288433602391E-3</v>
      </c>
      <c r="U83" s="4">
        <v>3.7980528725901394E-2</v>
      </c>
      <c r="V83" s="4">
        <v>0.93939393939393945</v>
      </c>
      <c r="W83" s="4">
        <v>1.5952380952380951</v>
      </c>
      <c r="X83" s="4">
        <v>0.52380952380952384</v>
      </c>
      <c r="Y83" s="4">
        <v>0.61725067385444743</v>
      </c>
      <c r="Z83" s="4">
        <v>0.85046728971962615</v>
      </c>
      <c r="AA83" s="4">
        <v>4.5971223021582732</v>
      </c>
      <c r="AB83" s="4">
        <v>11.280701754385964</v>
      </c>
      <c r="AC83" s="4">
        <v>0.59903769045709709</v>
      </c>
      <c r="AD83" s="4">
        <v>0.79101358411703238</v>
      </c>
      <c r="AE83" s="4">
        <v>0.4</v>
      </c>
      <c r="AF83" s="4">
        <v>0.40476190476190477</v>
      </c>
      <c r="AG83" s="4">
        <f>AVERAGE($Q$83:$AF$83)</f>
        <v>1.5439535679235763</v>
      </c>
    </row>
    <row r="84" spans="1:33" x14ac:dyDescent="0.25">
      <c r="A84" s="5">
        <v>6</v>
      </c>
      <c r="B84" s="5">
        <v>3</v>
      </c>
      <c r="C84" s="5" t="s">
        <v>136</v>
      </c>
      <c r="D84" s="23">
        <v>0.1</v>
      </c>
      <c r="E84" s="23">
        <v>1</v>
      </c>
      <c r="F84" s="40">
        <v>2</v>
      </c>
      <c r="P84" s="4" t="s">
        <v>12</v>
      </c>
      <c r="Q84" s="4">
        <v>0</v>
      </c>
      <c r="R84" s="4">
        <v>1.5456529647144417</v>
      </c>
      <c r="S84" s="4">
        <v>0.73684210526315785</v>
      </c>
      <c r="T84" s="4">
        <v>0.35250212893853633</v>
      </c>
      <c r="U84" s="4">
        <v>0.11494208642782928</v>
      </c>
      <c r="V84" s="4">
        <v>0.87878787878787878</v>
      </c>
      <c r="W84" s="4">
        <v>2.3333333333333335</v>
      </c>
      <c r="X84" s="4">
        <v>1.8571428571428572</v>
      </c>
      <c r="Y84" s="4">
        <v>1.2461814914645102</v>
      </c>
      <c r="Z84" s="4">
        <v>0.62616822429906538</v>
      </c>
      <c r="AA84" s="4">
        <v>6.1942446043165464</v>
      </c>
      <c r="AB84" s="4">
        <v>11.280701754385964</v>
      </c>
      <c r="AC84" s="4">
        <v>3.0096230954290295</v>
      </c>
      <c r="AD84" s="4">
        <v>4.4932079414838039E-2</v>
      </c>
      <c r="AE84" s="4">
        <v>0.6</v>
      </c>
      <c r="AF84" s="4">
        <v>0.94047619047619047</v>
      </c>
      <c r="AG84" s="4">
        <f>AVERAGE($Q$84:$AF$84)</f>
        <v>1.9850956746496362</v>
      </c>
    </row>
    <row r="85" spans="1:33" x14ac:dyDescent="0.25">
      <c r="A85" s="5">
        <v>6</v>
      </c>
      <c r="B85" s="5">
        <v>4</v>
      </c>
      <c r="C85" s="5" t="s">
        <v>137</v>
      </c>
      <c r="D85" s="23">
        <v>-900</v>
      </c>
      <c r="E85" s="23">
        <v>-700</v>
      </c>
      <c r="F85" s="40">
        <v>-500</v>
      </c>
      <c r="P85" s="4" t="s">
        <v>13</v>
      </c>
      <c r="Q85" s="4">
        <v>0.5</v>
      </c>
      <c r="R85" s="4">
        <v>1.7275372862859222</v>
      </c>
      <c r="S85" s="4">
        <v>5.2631578947368474E-2</v>
      </c>
      <c r="T85" s="4">
        <v>0.59925862846265587</v>
      </c>
      <c r="U85" s="4">
        <v>0.77552879003604369</v>
      </c>
      <c r="V85" s="4">
        <v>0.84848484848484851</v>
      </c>
      <c r="W85" s="4">
        <v>1</v>
      </c>
      <c r="X85" s="4">
        <v>0.90476190476190477</v>
      </c>
      <c r="Y85" s="4">
        <v>0.79694519317160828</v>
      </c>
      <c r="Z85" s="4">
        <v>0.62616822429906538</v>
      </c>
      <c r="AA85" s="4">
        <v>1</v>
      </c>
      <c r="AB85" s="4">
        <v>0.7543859649122806</v>
      </c>
      <c r="AC85" s="4">
        <v>7.019246190858059</v>
      </c>
      <c r="AD85" s="4">
        <v>15.718913270637408</v>
      </c>
      <c r="AE85" s="4">
        <v>0.5</v>
      </c>
      <c r="AF85" s="4">
        <v>0.40476190476190477</v>
      </c>
      <c r="AG85" s="4">
        <f>AVERAGE($Q$85:$AF$85)</f>
        <v>2.0767889866011919</v>
      </c>
    </row>
    <row r="86" spans="1:33" x14ac:dyDescent="0.25">
      <c r="A86" s="5">
        <v>6</v>
      </c>
      <c r="B86" s="5">
        <v>5</v>
      </c>
      <c r="C86" s="5" t="s">
        <v>138</v>
      </c>
      <c r="D86" s="23">
        <v>-200</v>
      </c>
      <c r="E86" s="23">
        <v>-100</v>
      </c>
      <c r="F86" s="40">
        <v>100</v>
      </c>
      <c r="P86" s="4" t="s">
        <v>14</v>
      </c>
      <c r="Q86" s="4">
        <v>0.25</v>
      </c>
      <c r="R86" s="4">
        <v>1.2728264823572208</v>
      </c>
      <c r="S86" s="4">
        <v>1.6315789473684212</v>
      </c>
      <c r="T86" s="4">
        <v>0.50278014326504039</v>
      </c>
      <c r="U86" s="4">
        <v>3.2447120996395635</v>
      </c>
      <c r="V86" s="4">
        <v>0.90909090909090906</v>
      </c>
      <c r="W86" s="4">
        <v>1.2380952380952381</v>
      </c>
      <c r="X86" s="4">
        <v>0.66666666666666663</v>
      </c>
      <c r="Y86" s="4">
        <v>0.25786163522012584</v>
      </c>
      <c r="Z86" s="4">
        <v>0.62616822429906538</v>
      </c>
      <c r="AA86" s="4">
        <v>0.85611510791366907</v>
      </c>
      <c r="AB86" s="4">
        <v>0.22807017543859645</v>
      </c>
      <c r="AC86" s="4">
        <v>0.19807538091419408</v>
      </c>
      <c r="AD86" s="4">
        <v>5.2695924764890281</v>
      </c>
      <c r="AE86" s="4">
        <v>0.8</v>
      </c>
      <c r="AF86" s="4">
        <v>0.25595238095238099</v>
      </c>
      <c r="AG86" s="4">
        <f>AVERAGE($Q$86:$AF$86)</f>
        <v>1.1379741167318824</v>
      </c>
    </row>
    <row r="87" spans="1:33" x14ac:dyDescent="0.25">
      <c r="A87" s="5">
        <v>6</v>
      </c>
      <c r="B87" s="5">
        <v>6</v>
      </c>
      <c r="C87" s="5" t="s">
        <v>139</v>
      </c>
      <c r="D87" s="23">
        <v>20</v>
      </c>
      <c r="E87" s="23">
        <v>1000</v>
      </c>
      <c r="F87" s="40">
        <v>2000</v>
      </c>
      <c r="P87" s="4" t="s">
        <v>15</v>
      </c>
      <c r="Q87" s="4">
        <v>0</v>
      </c>
      <c r="R87" s="4">
        <v>1.3637686431429612</v>
      </c>
      <c r="S87" s="4">
        <v>0.47368421052631576</v>
      </c>
      <c r="T87" s="4">
        <v>0.24860992836747983</v>
      </c>
      <c r="U87" s="4">
        <v>0.15442336552891833</v>
      </c>
      <c r="V87" s="4">
        <v>0.69696969696969702</v>
      </c>
      <c r="W87" s="4">
        <v>1</v>
      </c>
      <c r="X87" s="4">
        <v>4.7142857142857144</v>
      </c>
      <c r="Y87" s="4">
        <v>0.79694519317160828</v>
      </c>
      <c r="Z87" s="4">
        <v>0.62616822429906538</v>
      </c>
      <c r="AA87" s="4">
        <v>1</v>
      </c>
      <c r="AB87" s="4">
        <v>0.12280701754385967</v>
      </c>
      <c r="AC87" s="4">
        <v>7.019246190858059</v>
      </c>
      <c r="AD87" s="4">
        <v>0.99373040752351094</v>
      </c>
      <c r="AE87" s="4">
        <v>0.85</v>
      </c>
      <c r="AF87" s="4">
        <v>0.5535714285714286</v>
      </c>
      <c r="AG87" s="4">
        <f>AVERAGE($Q$87:$AF$87)</f>
        <v>1.2883881262992887</v>
      </c>
    </row>
    <row r="88" spans="1:33" x14ac:dyDescent="0.25">
      <c r="A88" s="5">
        <v>6</v>
      </c>
      <c r="B88" s="5">
        <v>7</v>
      </c>
      <c r="C88" s="5" t="s">
        <v>140</v>
      </c>
      <c r="D88" s="23">
        <v>-50</v>
      </c>
      <c r="E88" s="23">
        <v>0</v>
      </c>
      <c r="F88" s="40">
        <v>50</v>
      </c>
      <c r="P88" s="4" t="s">
        <v>16</v>
      </c>
      <c r="Q88" s="4">
        <v>0</v>
      </c>
      <c r="R88" s="4">
        <v>1.5456529647144417</v>
      </c>
      <c r="S88" s="4">
        <v>4.2631578947368425</v>
      </c>
      <c r="T88" s="4">
        <v>0.37384160697289986</v>
      </c>
      <c r="U88" s="4">
        <v>0.67932684290863377</v>
      </c>
      <c r="V88" s="4">
        <v>0.93939393939393945</v>
      </c>
      <c r="W88" s="4">
        <v>1</v>
      </c>
      <c r="X88" s="4">
        <v>0.6428571428571429</v>
      </c>
      <c r="Y88" s="4">
        <v>1.6954177897574123</v>
      </c>
      <c r="Z88" s="4">
        <v>0.90654205607476634</v>
      </c>
      <c r="AA88" s="4">
        <v>2.5971223021582732</v>
      </c>
      <c r="AB88" s="4">
        <v>4.2631578947368425</v>
      </c>
      <c r="AC88" s="4">
        <v>1.4057738572574179</v>
      </c>
      <c r="AD88" s="4">
        <v>1.089864158829676</v>
      </c>
      <c r="AE88" s="4">
        <v>1.1000000000000001</v>
      </c>
      <c r="AF88" s="4">
        <v>0.25595238095238099</v>
      </c>
      <c r="AG88" s="4">
        <f>AVERAGE($Q$88:$AF$88)</f>
        <v>1.422378801959417</v>
      </c>
    </row>
    <row r="89" spans="1:33" x14ac:dyDescent="0.25">
      <c r="A89" s="5">
        <v>6</v>
      </c>
      <c r="B89" s="5">
        <v>8</v>
      </c>
      <c r="C89" s="5" t="s">
        <v>141</v>
      </c>
      <c r="D89" s="23">
        <v>30</v>
      </c>
      <c r="E89" s="23">
        <v>50</v>
      </c>
      <c r="F89" s="40">
        <v>80</v>
      </c>
      <c r="P89" s="4" t="s">
        <v>17</v>
      </c>
      <c r="Q89" s="4">
        <v>0.5</v>
      </c>
      <c r="R89" s="4">
        <v>1.1818843215714805</v>
      </c>
      <c r="S89" s="4">
        <v>4.2631578947368425</v>
      </c>
      <c r="T89" s="4">
        <v>0.25231678605420033</v>
      </c>
      <c r="U89" s="4">
        <v>1.6413463141827325</v>
      </c>
      <c r="V89" s="4">
        <v>1.0121212121212122</v>
      </c>
      <c r="W89" s="4">
        <v>3.7619047619047619</v>
      </c>
      <c r="X89" s="4">
        <v>1.8571428571428572</v>
      </c>
      <c r="Y89" s="4">
        <v>1.1832884097035039</v>
      </c>
      <c r="Z89" s="4">
        <v>6.5420560747663545E-2</v>
      </c>
      <c r="AA89" s="4">
        <v>1</v>
      </c>
      <c r="AB89" s="4">
        <v>0.7543859649122806</v>
      </c>
      <c r="AC89" s="4">
        <v>0.75942261427425828</v>
      </c>
      <c r="AD89" s="4">
        <v>0.79101358411703238</v>
      </c>
      <c r="AE89" s="4">
        <v>0.8</v>
      </c>
      <c r="AF89" s="4">
        <v>0.25595238095238099</v>
      </c>
      <c r="AG89" s="4">
        <f>AVERAGE($Q$89:$AF$89)</f>
        <v>1.2549598539013254</v>
      </c>
    </row>
    <row r="90" spans="1:33" x14ac:dyDescent="0.25">
      <c r="A90" s="5">
        <v>6</v>
      </c>
      <c r="B90" s="5">
        <v>9</v>
      </c>
      <c r="C90" s="5" t="s">
        <v>142</v>
      </c>
      <c r="D90" s="23">
        <v>100</v>
      </c>
      <c r="E90" s="23">
        <v>300</v>
      </c>
      <c r="F90" s="40">
        <v>400</v>
      </c>
      <c r="P90" s="4" t="s">
        <v>18</v>
      </c>
      <c r="Q90" s="4">
        <v>1.5</v>
      </c>
      <c r="R90" s="4">
        <v>1.2728264823572208</v>
      </c>
      <c r="S90" s="4">
        <v>0.57894736842105265</v>
      </c>
      <c r="T90" s="4">
        <v>0.15213144316986427</v>
      </c>
      <c r="U90" s="4">
        <v>1</v>
      </c>
      <c r="V90" s="4">
        <v>0.81818181818181823</v>
      </c>
      <c r="W90" s="4">
        <v>2.1904761904761902</v>
      </c>
      <c r="X90" s="4">
        <v>0.90476190476190477</v>
      </c>
      <c r="Y90" s="4">
        <v>0.79694519317160828</v>
      </c>
      <c r="Z90" s="4">
        <v>0.62616822429906538</v>
      </c>
      <c r="AA90" s="4">
        <v>1.503597122302158</v>
      </c>
      <c r="AB90" s="4">
        <v>0.40350877192982454</v>
      </c>
      <c r="AC90" s="4">
        <v>0.60384923817161185</v>
      </c>
      <c r="AD90" s="4">
        <v>4.4932079414838039E-2</v>
      </c>
      <c r="AE90" s="4">
        <v>0.88000000000000012</v>
      </c>
      <c r="AF90" s="4">
        <v>0.9107142857142857</v>
      </c>
      <c r="AG90" s="4">
        <f>AVERAGE($Q$90:$AF$90)</f>
        <v>0.88669000764821548</v>
      </c>
    </row>
    <row r="91" spans="1:33" x14ac:dyDescent="0.25">
      <c r="A91" s="5">
        <v>6</v>
      </c>
      <c r="B91" s="5">
        <v>10</v>
      </c>
      <c r="C91" s="5" t="s">
        <v>143</v>
      </c>
      <c r="D91" s="23">
        <v>10</v>
      </c>
      <c r="E91" s="23">
        <v>50</v>
      </c>
      <c r="F91" s="40">
        <v>100</v>
      </c>
      <c r="P91" s="4" t="s">
        <v>19</v>
      </c>
      <c r="Q91" s="4">
        <v>0.5</v>
      </c>
      <c r="R91" s="4">
        <v>1</v>
      </c>
      <c r="S91" s="4">
        <v>4.2631578947368425</v>
      </c>
      <c r="T91" s="4">
        <v>0.32374893553073186</v>
      </c>
      <c r="U91" s="4">
        <v>0.77552879003604369</v>
      </c>
      <c r="V91" s="4">
        <v>0.39393939393939392</v>
      </c>
      <c r="W91" s="4">
        <v>1</v>
      </c>
      <c r="X91" s="4">
        <v>0.42857142857142855</v>
      </c>
      <c r="Y91" s="4">
        <v>1.425876010781671</v>
      </c>
      <c r="Z91" s="4">
        <v>0.71962616822429903</v>
      </c>
      <c r="AA91" s="4">
        <v>2.5971223021582732</v>
      </c>
      <c r="AB91" s="4">
        <v>2.5087719298245617</v>
      </c>
      <c r="AC91" s="4">
        <v>0.19807538091419408</v>
      </c>
      <c r="AD91" s="4">
        <v>1.089864158829676</v>
      </c>
      <c r="AE91" s="4">
        <v>0.875</v>
      </c>
      <c r="AF91" s="4">
        <v>0.70238095238095244</v>
      </c>
      <c r="AG91" s="4">
        <f>AVERAGE($Q$91:$AF$91)</f>
        <v>1.1751039591205044</v>
      </c>
    </row>
    <row r="92" spans="1:33" x14ac:dyDescent="0.25">
      <c r="A92" s="5">
        <v>6</v>
      </c>
      <c r="B92" s="5">
        <v>11</v>
      </c>
      <c r="C92" s="5" t="s">
        <v>144</v>
      </c>
      <c r="D92" s="23">
        <v>-500</v>
      </c>
      <c r="E92" s="23">
        <v>-100</v>
      </c>
      <c r="F92" s="40">
        <v>-10</v>
      </c>
      <c r="P92" s="4" t="s">
        <v>20</v>
      </c>
      <c r="Q92" s="4">
        <v>0.625</v>
      </c>
      <c r="R92" s="4">
        <v>0.1822480902146236</v>
      </c>
      <c r="S92" s="4">
        <v>0.47368421052631576</v>
      </c>
      <c r="T92" s="4">
        <v>0.12708510744878027</v>
      </c>
      <c r="U92" s="4">
        <v>0.71139415861777044</v>
      </c>
      <c r="V92" s="4">
        <v>0.87878787878787878</v>
      </c>
      <c r="W92" s="4">
        <v>1.2857142857142858</v>
      </c>
      <c r="X92" s="4">
        <v>0</v>
      </c>
      <c r="Y92" s="4">
        <v>1.1680143755615428E-2</v>
      </c>
      <c r="Z92" s="4">
        <v>0.86915887850467288</v>
      </c>
      <c r="AA92" s="4">
        <v>2.5971223021582732</v>
      </c>
      <c r="AB92" s="4">
        <v>2.5087719298245617</v>
      </c>
      <c r="AC92" s="4">
        <v>3.8115477145148358</v>
      </c>
      <c r="AD92" s="4">
        <v>2.134796238244514</v>
      </c>
      <c r="AE92" s="4">
        <v>0.80999999999999994</v>
      </c>
      <c r="AF92" s="4">
        <v>0.8214285714285714</v>
      </c>
      <c r="AG92" s="4">
        <f>AVERAGE($Q$92:$AF$92)</f>
        <v>1.1155262193587938</v>
      </c>
    </row>
    <row r="93" spans="1:33" x14ac:dyDescent="0.25">
      <c r="A93" s="5">
        <v>6</v>
      </c>
      <c r="B93" s="5">
        <v>12</v>
      </c>
      <c r="C93" s="5" t="s">
        <v>145</v>
      </c>
      <c r="D93" s="23">
        <v>5</v>
      </c>
      <c r="E93" s="23">
        <v>20</v>
      </c>
      <c r="F93" s="40">
        <v>40</v>
      </c>
      <c r="P93" s="4" t="s">
        <v>79</v>
      </c>
      <c r="Q93" s="4">
        <f>AVERAGE($Q$73:$Q$92)</f>
        <v>1.3125</v>
      </c>
      <c r="R93" s="4">
        <f>AVERAGE($R$73:$R$92)</f>
        <v>1.131902510003638</v>
      </c>
      <c r="S93" s="4">
        <f>AVERAGE($S$73:$S$92)</f>
        <v>1.7023684210526315</v>
      </c>
      <c r="T93" s="4">
        <f>AVERAGE($T$73:$T$92)</f>
        <v>0.37945198617442272</v>
      </c>
      <c r="U93" s="4">
        <f>AVERAGE($U$73:$U$92)</f>
        <v>1.3462064365516091</v>
      </c>
      <c r="V93" s="4">
        <f>AVERAGE($V$73:$V$92)</f>
        <v>0.82484848484848483</v>
      </c>
      <c r="W93" s="4">
        <f>AVERAGE($W$73:$W$92)</f>
        <v>1.3227678571428572</v>
      </c>
      <c r="X93" s="4">
        <f>AVERAGE($X$73:$X$92)</f>
        <v>1.2726190476190475</v>
      </c>
      <c r="Y93" s="4">
        <f>AVERAGE($Y$73:$Y$92)</f>
        <v>0.9587601078167115</v>
      </c>
      <c r="Z93" s="4">
        <f>AVERAGE($Z$73:$Z$92)</f>
        <v>0.62710280373831762</v>
      </c>
      <c r="AA93" s="4">
        <f>AVERAGE($AA$73:$AA$92)</f>
        <v>3.7079136690647472</v>
      </c>
      <c r="AB93" s="4">
        <f>AVERAGE($AB$73:$AB$92)</f>
        <v>3.3701754385964913</v>
      </c>
      <c r="AC93" s="4">
        <f>AVERAGE($AC$73:$AC$92)</f>
        <v>3.0525260625501209</v>
      </c>
      <c r="AD93" s="4">
        <f>AVERAGE($AD$73:$AD$92)</f>
        <v>2.2112852664576801</v>
      </c>
      <c r="AE93" s="4">
        <f>AVERAGE($AE$73:$AE$92)</f>
        <v>0.77550000000000008</v>
      </c>
      <c r="AF93" s="4">
        <f>AVERAGE($AF$73:$AF$92)</f>
        <v>0.57991071428571439</v>
      </c>
      <c r="AG93" s="4">
        <f>AVERAGE($AG$49:$AG$68)</f>
        <v>0.125</v>
      </c>
    </row>
    <row r="94" spans="1:33" x14ac:dyDescent="0.25">
      <c r="A94" s="5">
        <v>6</v>
      </c>
      <c r="B94" s="5">
        <v>13</v>
      </c>
      <c r="C94" s="5" t="s">
        <v>146</v>
      </c>
      <c r="D94" s="23">
        <v>100</v>
      </c>
      <c r="E94" s="23">
        <v>200</v>
      </c>
      <c r="F94" s="40">
        <v>500</v>
      </c>
    </row>
    <row r="95" spans="1:33" x14ac:dyDescent="0.25">
      <c r="A95" s="5">
        <v>6</v>
      </c>
      <c r="B95" s="5">
        <v>14</v>
      </c>
      <c r="C95" s="5" t="s">
        <v>147</v>
      </c>
      <c r="D95" s="23">
        <v>50</v>
      </c>
      <c r="E95" s="23">
        <v>200</v>
      </c>
      <c r="F95" s="40">
        <v>300</v>
      </c>
    </row>
    <row r="96" spans="1:33" x14ac:dyDescent="0.25">
      <c r="A96" s="5">
        <v>6</v>
      </c>
      <c r="B96" s="5">
        <v>15</v>
      </c>
      <c r="C96" s="5" t="s">
        <v>148</v>
      </c>
      <c r="D96" s="23">
        <v>1</v>
      </c>
      <c r="E96" s="23">
        <v>2</v>
      </c>
      <c r="F96" s="40">
        <v>4</v>
      </c>
    </row>
    <row r="97" spans="1:6" x14ac:dyDescent="0.25">
      <c r="A97" s="5">
        <v>6</v>
      </c>
      <c r="B97" s="5">
        <v>16</v>
      </c>
      <c r="C97" s="5" t="s">
        <v>149</v>
      </c>
      <c r="D97" s="23">
        <v>5</v>
      </c>
      <c r="E97" s="23">
        <v>10</v>
      </c>
      <c r="F97" s="40">
        <v>20</v>
      </c>
    </row>
    <row r="98" spans="1:6" x14ac:dyDescent="0.25">
      <c r="A98" s="5">
        <v>7</v>
      </c>
      <c r="B98" s="5">
        <v>1</v>
      </c>
      <c r="C98" s="5" t="s">
        <v>134</v>
      </c>
      <c r="D98" s="23">
        <v>0</v>
      </c>
      <c r="E98" s="23">
        <v>30</v>
      </c>
      <c r="F98" s="40">
        <v>80</v>
      </c>
    </row>
    <row r="99" spans="1:6" x14ac:dyDescent="0.25">
      <c r="A99" s="5">
        <v>7</v>
      </c>
      <c r="B99" s="5">
        <v>2</v>
      </c>
      <c r="C99" s="5" t="s">
        <v>135</v>
      </c>
      <c r="D99" s="23">
        <v>-1000</v>
      </c>
      <c r="E99" s="23">
        <v>0</v>
      </c>
      <c r="F99" s="40">
        <v>1000</v>
      </c>
    </row>
    <row r="100" spans="1:6" x14ac:dyDescent="0.25">
      <c r="A100" s="5">
        <v>7</v>
      </c>
      <c r="B100" s="5">
        <v>3</v>
      </c>
      <c r="C100" s="5" t="s">
        <v>136</v>
      </c>
      <c r="D100" s="23">
        <v>0</v>
      </c>
      <c r="E100" s="23">
        <v>0.3</v>
      </c>
      <c r="F100" s="40">
        <v>2</v>
      </c>
    </row>
    <row r="101" spans="1:6" x14ac:dyDescent="0.25">
      <c r="A101" s="5">
        <v>7</v>
      </c>
      <c r="B101" s="5">
        <v>4</v>
      </c>
      <c r="C101" s="5" t="s">
        <v>137</v>
      </c>
      <c r="D101" s="23">
        <v>-1500</v>
      </c>
      <c r="E101" s="23">
        <v>-700</v>
      </c>
      <c r="F101" s="40">
        <v>-300</v>
      </c>
    </row>
    <row r="102" spans="1:6" x14ac:dyDescent="0.25">
      <c r="A102" s="5">
        <v>7</v>
      </c>
      <c r="B102" s="5">
        <v>5</v>
      </c>
      <c r="C102" s="5" t="s">
        <v>138</v>
      </c>
      <c r="D102" s="23">
        <v>-4000</v>
      </c>
      <c r="E102" s="23">
        <v>-1400</v>
      </c>
      <c r="F102" s="40">
        <v>-500</v>
      </c>
    </row>
    <row r="103" spans="1:6" x14ac:dyDescent="0.25">
      <c r="A103" s="5">
        <v>7</v>
      </c>
      <c r="B103" s="5">
        <v>6</v>
      </c>
      <c r="C103" s="5" t="s">
        <v>139</v>
      </c>
      <c r="D103" s="23">
        <v>0</v>
      </c>
      <c r="E103" s="23">
        <v>100</v>
      </c>
      <c r="F103" s="40">
        <v>500</v>
      </c>
    </row>
    <row r="104" spans="1:6" x14ac:dyDescent="0.25">
      <c r="A104" s="5">
        <v>7</v>
      </c>
      <c r="B104" s="5">
        <v>7</v>
      </c>
      <c r="C104" s="5" t="s">
        <v>140</v>
      </c>
      <c r="D104" s="23">
        <v>-10</v>
      </c>
      <c r="E104" s="23">
        <v>5</v>
      </c>
      <c r="F104" s="40">
        <v>30</v>
      </c>
    </row>
    <row r="105" spans="1:6" x14ac:dyDescent="0.25">
      <c r="A105" s="5">
        <v>7</v>
      </c>
      <c r="B105" s="5">
        <v>8</v>
      </c>
      <c r="C105" s="5" t="s">
        <v>141</v>
      </c>
      <c r="D105" s="23">
        <v>90</v>
      </c>
      <c r="E105" s="23">
        <v>110</v>
      </c>
      <c r="F105" s="40">
        <v>150</v>
      </c>
    </row>
    <row r="106" spans="1:6" x14ac:dyDescent="0.25">
      <c r="A106" s="5">
        <v>7</v>
      </c>
      <c r="B106" s="5">
        <v>9</v>
      </c>
      <c r="C106" s="5" t="s">
        <v>142</v>
      </c>
      <c r="D106" s="23">
        <v>100</v>
      </c>
      <c r="E106" s="23">
        <v>200</v>
      </c>
      <c r="F106" s="40">
        <v>300</v>
      </c>
    </row>
    <row r="107" spans="1:6" x14ac:dyDescent="0.25">
      <c r="A107" s="5">
        <v>7</v>
      </c>
      <c r="B107" s="5">
        <v>10</v>
      </c>
      <c r="C107" s="5" t="s">
        <v>143</v>
      </c>
      <c r="D107" s="23">
        <v>10</v>
      </c>
      <c r="E107" s="23">
        <v>50</v>
      </c>
      <c r="F107" s="40">
        <v>100</v>
      </c>
    </row>
    <row r="108" spans="1:6" x14ac:dyDescent="0.25">
      <c r="A108" s="5">
        <v>7</v>
      </c>
      <c r="B108" s="5">
        <v>11</v>
      </c>
      <c r="C108" s="5" t="s">
        <v>144</v>
      </c>
      <c r="D108" s="23">
        <v>-100</v>
      </c>
      <c r="E108" s="23">
        <v>0</v>
      </c>
      <c r="F108" s="40">
        <v>500</v>
      </c>
    </row>
    <row r="109" spans="1:6" x14ac:dyDescent="0.25">
      <c r="A109" s="5">
        <v>7</v>
      </c>
      <c r="B109" s="5">
        <v>12</v>
      </c>
      <c r="C109" s="5" t="s">
        <v>145</v>
      </c>
      <c r="D109" s="23">
        <v>2</v>
      </c>
      <c r="E109" s="23">
        <v>8</v>
      </c>
      <c r="F109" s="40">
        <v>20</v>
      </c>
    </row>
    <row r="110" spans="1:6" x14ac:dyDescent="0.25">
      <c r="A110" s="5">
        <v>7</v>
      </c>
      <c r="B110" s="5">
        <v>13</v>
      </c>
      <c r="C110" s="5" t="s">
        <v>146</v>
      </c>
      <c r="D110" s="23">
        <v>100</v>
      </c>
      <c r="E110" s="23">
        <v>500</v>
      </c>
      <c r="F110" s="40">
        <v>2000</v>
      </c>
    </row>
    <row r="111" spans="1:6" x14ac:dyDescent="0.25">
      <c r="A111" s="5">
        <v>7</v>
      </c>
      <c r="B111" s="5">
        <v>14</v>
      </c>
      <c r="C111" s="5" t="s">
        <v>147</v>
      </c>
      <c r="D111" s="23">
        <v>200</v>
      </c>
      <c r="E111" s="23">
        <v>1000</v>
      </c>
      <c r="F111" s="40">
        <v>5000</v>
      </c>
    </row>
    <row r="112" spans="1:6" x14ac:dyDescent="0.25">
      <c r="A112" s="5">
        <v>7</v>
      </c>
      <c r="B112" s="5">
        <v>15</v>
      </c>
      <c r="C112" s="5" t="s">
        <v>148</v>
      </c>
      <c r="D112" s="23">
        <v>0.5</v>
      </c>
      <c r="E112" s="23">
        <v>1.5</v>
      </c>
      <c r="F112" s="40">
        <v>2.5</v>
      </c>
    </row>
    <row r="113" spans="1:6" x14ac:dyDescent="0.25">
      <c r="A113" s="5">
        <v>7</v>
      </c>
      <c r="B113" s="5">
        <v>16</v>
      </c>
      <c r="C113" s="5" t="s">
        <v>149</v>
      </c>
      <c r="D113" s="23">
        <v>10</v>
      </c>
      <c r="E113" s="23">
        <v>20</v>
      </c>
      <c r="F113" s="40">
        <v>40</v>
      </c>
    </row>
    <row r="114" spans="1:6" x14ac:dyDescent="0.25">
      <c r="A114" s="5">
        <v>8</v>
      </c>
      <c r="B114" s="5">
        <v>1</v>
      </c>
      <c r="C114" s="5" t="s">
        <v>134</v>
      </c>
      <c r="D114" s="23">
        <v>2</v>
      </c>
      <c r="E114" s="23">
        <v>6</v>
      </c>
      <c r="F114" s="40">
        <v>16</v>
      </c>
    </row>
    <row r="115" spans="1:6" x14ac:dyDescent="0.25">
      <c r="A115" s="5">
        <v>8</v>
      </c>
      <c r="B115" s="5">
        <v>2</v>
      </c>
      <c r="C115" s="5" t="s">
        <v>135</v>
      </c>
      <c r="D115" s="23">
        <v>-700</v>
      </c>
      <c r="E115" s="23">
        <v>-300</v>
      </c>
      <c r="F115" s="40">
        <v>-50</v>
      </c>
    </row>
    <row r="116" spans="1:6" x14ac:dyDescent="0.25">
      <c r="A116" s="5">
        <v>8</v>
      </c>
      <c r="B116" s="5">
        <v>3</v>
      </c>
      <c r="C116" s="5" t="s">
        <v>136</v>
      </c>
      <c r="D116" s="23">
        <v>1</v>
      </c>
      <c r="E116" s="23">
        <v>2</v>
      </c>
      <c r="F116" s="40">
        <v>6</v>
      </c>
    </row>
    <row r="117" spans="1:6" x14ac:dyDescent="0.25">
      <c r="A117" s="5">
        <v>8</v>
      </c>
      <c r="B117" s="5">
        <v>4</v>
      </c>
      <c r="C117" s="5" t="s">
        <v>137</v>
      </c>
      <c r="D117" s="23">
        <v>-600</v>
      </c>
      <c r="E117" s="23">
        <v>-300</v>
      </c>
      <c r="F117" s="40">
        <v>-150</v>
      </c>
    </row>
    <row r="118" spans="1:6" x14ac:dyDescent="0.25">
      <c r="A118" s="5">
        <v>8</v>
      </c>
      <c r="B118" s="5">
        <v>5</v>
      </c>
      <c r="C118" s="5" t="s">
        <v>138</v>
      </c>
      <c r="D118" s="23">
        <v>-100</v>
      </c>
      <c r="E118" s="23">
        <v>500</v>
      </c>
      <c r="F118" s="40">
        <v>1000</v>
      </c>
    </row>
    <row r="119" spans="1:6" x14ac:dyDescent="0.25">
      <c r="A119" s="5">
        <v>8</v>
      </c>
      <c r="B119" s="5">
        <v>6</v>
      </c>
      <c r="C119" s="5" t="s">
        <v>139</v>
      </c>
      <c r="D119" s="23">
        <v>200</v>
      </c>
      <c r="E119" s="23">
        <v>1000</v>
      </c>
      <c r="F119" s="40">
        <v>2500</v>
      </c>
    </row>
    <row r="120" spans="1:6" x14ac:dyDescent="0.25">
      <c r="A120" s="5">
        <v>8</v>
      </c>
      <c r="B120" s="5">
        <v>7</v>
      </c>
      <c r="C120" s="5" t="s">
        <v>140</v>
      </c>
      <c r="D120" s="23">
        <v>-45</v>
      </c>
      <c r="E120" s="23">
        <v>-10</v>
      </c>
      <c r="F120" s="40">
        <v>-1</v>
      </c>
    </row>
    <row r="121" spans="1:6" x14ac:dyDescent="0.25">
      <c r="A121" s="5">
        <v>8</v>
      </c>
      <c r="B121" s="5">
        <v>8</v>
      </c>
      <c r="C121" s="5" t="s">
        <v>141</v>
      </c>
      <c r="D121" s="23">
        <v>10</v>
      </c>
      <c r="E121" s="23">
        <v>30</v>
      </c>
      <c r="F121" s="40">
        <v>50</v>
      </c>
    </row>
    <row r="122" spans="1:6" x14ac:dyDescent="0.25">
      <c r="A122" s="5">
        <v>8</v>
      </c>
      <c r="B122" s="5">
        <v>9</v>
      </c>
      <c r="C122" s="5" t="s">
        <v>142</v>
      </c>
      <c r="D122" s="23">
        <v>50</v>
      </c>
      <c r="E122" s="23">
        <v>200</v>
      </c>
      <c r="F122" s="40">
        <v>350</v>
      </c>
    </row>
    <row r="123" spans="1:6" x14ac:dyDescent="0.25">
      <c r="A123" s="5">
        <v>8</v>
      </c>
      <c r="B123" s="5">
        <v>10</v>
      </c>
      <c r="C123" s="5" t="s">
        <v>143</v>
      </c>
      <c r="D123" s="23">
        <v>10</v>
      </c>
      <c r="E123" s="23">
        <v>30</v>
      </c>
      <c r="F123" s="40">
        <v>50</v>
      </c>
    </row>
    <row r="124" spans="1:6" x14ac:dyDescent="0.25">
      <c r="A124" s="5">
        <v>8</v>
      </c>
      <c r="B124" s="5">
        <v>11</v>
      </c>
      <c r="C124" s="5" t="s">
        <v>144</v>
      </c>
      <c r="D124" s="23">
        <v>-500</v>
      </c>
      <c r="E124" s="23">
        <v>0</v>
      </c>
      <c r="F124" s="40">
        <v>500</v>
      </c>
    </row>
    <row r="125" spans="1:6" x14ac:dyDescent="0.25">
      <c r="A125" s="5">
        <v>8</v>
      </c>
      <c r="B125" s="5">
        <v>12</v>
      </c>
      <c r="C125" s="5" t="s">
        <v>145</v>
      </c>
      <c r="D125" s="23">
        <v>8</v>
      </c>
      <c r="E125" s="23">
        <v>20</v>
      </c>
      <c r="F125" s="40">
        <v>40</v>
      </c>
    </row>
    <row r="126" spans="1:6" x14ac:dyDescent="0.25">
      <c r="A126" s="5">
        <v>8</v>
      </c>
      <c r="B126" s="5">
        <v>13</v>
      </c>
      <c r="C126" s="5" t="s">
        <v>146</v>
      </c>
      <c r="D126" s="23">
        <v>200</v>
      </c>
      <c r="E126" s="23">
        <v>500</v>
      </c>
      <c r="F126" s="40">
        <v>1400</v>
      </c>
    </row>
    <row r="127" spans="1:6" x14ac:dyDescent="0.25">
      <c r="A127" s="5">
        <v>8</v>
      </c>
      <c r="B127" s="5">
        <v>14</v>
      </c>
      <c r="C127" s="5" t="s">
        <v>147</v>
      </c>
      <c r="D127" s="23">
        <v>400</v>
      </c>
      <c r="E127" s="23">
        <v>900</v>
      </c>
      <c r="F127" s="40">
        <v>1500</v>
      </c>
    </row>
    <row r="128" spans="1:6" x14ac:dyDescent="0.25">
      <c r="A128" s="5">
        <v>8</v>
      </c>
      <c r="B128" s="5">
        <v>15</v>
      </c>
      <c r="C128" s="5" t="s">
        <v>148</v>
      </c>
      <c r="D128" s="23">
        <v>1</v>
      </c>
      <c r="E128" s="23">
        <v>2</v>
      </c>
      <c r="F128" s="40">
        <v>8</v>
      </c>
    </row>
    <row r="129" spans="1:6" x14ac:dyDescent="0.25">
      <c r="A129" s="5">
        <v>8</v>
      </c>
      <c r="B129" s="5">
        <v>16</v>
      </c>
      <c r="C129" s="5" t="s">
        <v>149</v>
      </c>
      <c r="D129" s="23">
        <v>10</v>
      </c>
      <c r="E129" s="23">
        <v>20</v>
      </c>
      <c r="F129" s="40">
        <v>35</v>
      </c>
    </row>
    <row r="130" spans="1:6" x14ac:dyDescent="0.25">
      <c r="A130" s="5">
        <v>9</v>
      </c>
      <c r="B130" s="5">
        <v>1</v>
      </c>
      <c r="C130" s="5" t="s">
        <v>134</v>
      </c>
      <c r="D130" s="23">
        <v>-4</v>
      </c>
      <c r="E130" s="23">
        <v>-2</v>
      </c>
      <c r="F130" s="40">
        <v>3</v>
      </c>
    </row>
    <row r="131" spans="1:6" x14ac:dyDescent="0.25">
      <c r="A131" s="5">
        <v>9</v>
      </c>
      <c r="B131" s="5">
        <v>2</v>
      </c>
      <c r="C131" s="5" t="s">
        <v>135</v>
      </c>
      <c r="D131" s="23">
        <v>150</v>
      </c>
      <c r="E131" s="23">
        <v>300</v>
      </c>
      <c r="F131" s="40">
        <v>800</v>
      </c>
    </row>
    <row r="132" spans="1:6" x14ac:dyDescent="0.25">
      <c r="A132" s="5">
        <v>9</v>
      </c>
      <c r="B132" s="5">
        <v>3</v>
      </c>
      <c r="C132" s="5" t="s">
        <v>136</v>
      </c>
      <c r="D132" s="23">
        <v>1</v>
      </c>
      <c r="E132" s="23">
        <v>2</v>
      </c>
      <c r="F132" s="40">
        <v>5</v>
      </c>
    </row>
    <row r="133" spans="1:6" x14ac:dyDescent="0.25">
      <c r="A133" s="5">
        <v>9</v>
      </c>
      <c r="B133" s="5">
        <v>4</v>
      </c>
      <c r="C133" s="5" t="s">
        <v>137</v>
      </c>
      <c r="D133" s="23">
        <v>-600</v>
      </c>
      <c r="E133" s="23">
        <v>-380</v>
      </c>
      <c r="F133" s="40">
        <v>100</v>
      </c>
    </row>
    <row r="134" spans="1:6" x14ac:dyDescent="0.25">
      <c r="A134" s="5">
        <v>9</v>
      </c>
      <c r="B134" s="5">
        <v>5</v>
      </c>
      <c r="C134" s="5" t="s">
        <v>138</v>
      </c>
      <c r="D134" s="23">
        <v>-280</v>
      </c>
      <c r="E134" s="23">
        <v>-180</v>
      </c>
      <c r="F134" s="40">
        <v>-100</v>
      </c>
    </row>
    <row r="135" spans="1:6" x14ac:dyDescent="0.25">
      <c r="A135" s="5">
        <v>9</v>
      </c>
      <c r="B135" s="5">
        <v>6</v>
      </c>
      <c r="C135" s="5" t="s">
        <v>139</v>
      </c>
      <c r="D135" s="23">
        <v>200</v>
      </c>
      <c r="E135" s="23">
        <v>800</v>
      </c>
      <c r="F135" s="40">
        <v>2000</v>
      </c>
    </row>
    <row r="136" spans="1:6" x14ac:dyDescent="0.25">
      <c r="A136" s="5">
        <v>9</v>
      </c>
      <c r="B136" s="5">
        <v>7</v>
      </c>
      <c r="C136" s="5" t="s">
        <v>140</v>
      </c>
      <c r="D136" s="23">
        <v>-6</v>
      </c>
      <c r="E136" s="23">
        <v>-2</v>
      </c>
      <c r="F136" s="40">
        <v>-0.8</v>
      </c>
    </row>
    <row r="137" spans="1:6" x14ac:dyDescent="0.25">
      <c r="A137" s="5">
        <v>9</v>
      </c>
      <c r="B137" s="5">
        <v>8</v>
      </c>
      <c r="C137" s="5" t="s">
        <v>141</v>
      </c>
      <c r="D137" s="23">
        <v>12</v>
      </c>
      <c r="E137" s="23">
        <v>25</v>
      </c>
      <c r="F137" s="40">
        <v>40</v>
      </c>
    </row>
    <row r="138" spans="1:6" x14ac:dyDescent="0.25">
      <c r="A138" s="5">
        <v>9</v>
      </c>
      <c r="B138" s="5">
        <v>9</v>
      </c>
      <c r="C138" s="5" t="s">
        <v>142</v>
      </c>
      <c r="D138" s="23">
        <v>100</v>
      </c>
      <c r="E138" s="23">
        <v>180</v>
      </c>
      <c r="F138" s="40">
        <v>270</v>
      </c>
    </row>
    <row r="139" spans="1:6" x14ac:dyDescent="0.25">
      <c r="A139" s="5">
        <v>9</v>
      </c>
      <c r="B139" s="5">
        <v>10</v>
      </c>
      <c r="C139" s="5" t="s">
        <v>143</v>
      </c>
      <c r="D139" s="23">
        <v>30</v>
      </c>
      <c r="E139" s="23">
        <v>100</v>
      </c>
      <c r="F139" s="40">
        <v>150</v>
      </c>
    </row>
    <row r="140" spans="1:6" x14ac:dyDescent="0.25">
      <c r="A140" s="5">
        <v>9</v>
      </c>
      <c r="B140" s="5">
        <v>11</v>
      </c>
      <c r="C140" s="5" t="s">
        <v>144</v>
      </c>
      <c r="D140" s="23">
        <v>100</v>
      </c>
      <c r="E140" s="23">
        <v>300</v>
      </c>
      <c r="F140" s="40">
        <v>1000</v>
      </c>
    </row>
    <row r="141" spans="1:6" x14ac:dyDescent="0.25">
      <c r="A141" s="5">
        <v>9</v>
      </c>
      <c r="B141" s="5">
        <v>12</v>
      </c>
      <c r="C141" s="5" t="s">
        <v>145</v>
      </c>
      <c r="D141" s="23">
        <v>3</v>
      </c>
      <c r="E141" s="23">
        <v>5</v>
      </c>
      <c r="F141" s="40">
        <v>20</v>
      </c>
    </row>
    <row r="142" spans="1:6" x14ac:dyDescent="0.25">
      <c r="A142" s="5">
        <v>9</v>
      </c>
      <c r="B142" s="5">
        <v>13</v>
      </c>
      <c r="C142" s="5" t="s">
        <v>146</v>
      </c>
      <c r="D142" s="23">
        <v>300</v>
      </c>
      <c r="E142" s="23">
        <v>600</v>
      </c>
      <c r="F142" s="40">
        <v>1250</v>
      </c>
    </row>
    <row r="143" spans="1:6" x14ac:dyDescent="0.25">
      <c r="A143" s="5">
        <v>9</v>
      </c>
      <c r="B143" s="5">
        <v>14</v>
      </c>
      <c r="C143" s="5" t="s">
        <v>147</v>
      </c>
      <c r="D143" s="23">
        <v>300</v>
      </c>
      <c r="E143" s="23">
        <v>1000</v>
      </c>
      <c r="F143" s="40">
        <v>2000</v>
      </c>
    </row>
    <row r="144" spans="1:6" x14ac:dyDescent="0.25">
      <c r="A144" s="5">
        <v>9</v>
      </c>
      <c r="B144" s="5">
        <v>15</v>
      </c>
      <c r="C144" s="5" t="s">
        <v>148</v>
      </c>
      <c r="D144" s="23">
        <v>1.3</v>
      </c>
      <c r="E144" s="23">
        <v>1.8</v>
      </c>
      <c r="F144" s="40">
        <v>3</v>
      </c>
    </row>
    <row r="145" spans="1:6" x14ac:dyDescent="0.25">
      <c r="A145" s="5">
        <v>9</v>
      </c>
      <c r="B145" s="5">
        <v>16</v>
      </c>
      <c r="C145" s="5" t="s">
        <v>149</v>
      </c>
      <c r="D145" s="23">
        <v>0.8</v>
      </c>
      <c r="E145" s="23">
        <v>1.3</v>
      </c>
      <c r="F145" s="40">
        <v>1.8</v>
      </c>
    </row>
    <row r="146" spans="1:6" x14ac:dyDescent="0.25">
      <c r="A146" s="5">
        <v>10</v>
      </c>
      <c r="B146" s="5">
        <v>1</v>
      </c>
      <c r="C146" s="5" t="s">
        <v>134</v>
      </c>
      <c r="D146" s="23">
        <v>5</v>
      </c>
      <c r="E146" s="23">
        <v>10</v>
      </c>
      <c r="F146" s="40">
        <v>60</v>
      </c>
    </row>
    <row r="147" spans="1:6" x14ac:dyDescent="0.25">
      <c r="A147" s="5">
        <v>10</v>
      </c>
      <c r="B147" s="5">
        <v>2</v>
      </c>
      <c r="C147" s="5" t="s">
        <v>135</v>
      </c>
      <c r="D147" s="23">
        <v>-300</v>
      </c>
      <c r="E147" s="23">
        <v>-200</v>
      </c>
      <c r="F147" s="40">
        <v>500</v>
      </c>
    </row>
    <row r="148" spans="1:6" x14ac:dyDescent="0.25">
      <c r="A148" s="5">
        <v>10</v>
      </c>
      <c r="B148" s="5">
        <v>3</v>
      </c>
      <c r="C148" s="5" t="s">
        <v>136</v>
      </c>
      <c r="D148" s="23">
        <v>0.5</v>
      </c>
      <c r="E148" s="23">
        <v>0.71</v>
      </c>
      <c r="F148" s="40">
        <v>1</v>
      </c>
    </row>
    <row r="149" spans="1:6" x14ac:dyDescent="0.25">
      <c r="A149" s="5">
        <v>10</v>
      </c>
      <c r="B149" s="5">
        <v>4</v>
      </c>
      <c r="C149" s="5" t="s">
        <v>137</v>
      </c>
      <c r="D149" s="23">
        <v>-450</v>
      </c>
      <c r="E149" s="23">
        <v>-250</v>
      </c>
      <c r="F149" s="40">
        <v>-200</v>
      </c>
    </row>
    <row r="150" spans="1:6" x14ac:dyDescent="0.25">
      <c r="A150" s="5">
        <v>10</v>
      </c>
      <c r="B150" s="5">
        <v>5</v>
      </c>
      <c r="C150" s="5" t="s">
        <v>138</v>
      </c>
      <c r="D150" s="23">
        <v>-700</v>
      </c>
      <c r="E150" s="23">
        <v>0</v>
      </c>
      <c r="F150" s="40">
        <v>700</v>
      </c>
    </row>
    <row r="151" spans="1:6" x14ac:dyDescent="0.25">
      <c r="A151" s="5">
        <v>10</v>
      </c>
      <c r="B151" s="5">
        <v>6</v>
      </c>
      <c r="C151" s="5" t="s">
        <v>139</v>
      </c>
      <c r="D151" s="23">
        <v>100</v>
      </c>
      <c r="E151" s="23">
        <v>500</v>
      </c>
      <c r="F151" s="40">
        <v>700</v>
      </c>
    </row>
    <row r="152" spans="1:6" x14ac:dyDescent="0.25">
      <c r="A152" s="5">
        <v>10</v>
      </c>
      <c r="B152" s="5">
        <v>7</v>
      </c>
      <c r="C152" s="5" t="s">
        <v>140</v>
      </c>
      <c r="D152" s="23">
        <v>-10</v>
      </c>
      <c r="E152" s="23">
        <v>0</v>
      </c>
      <c r="F152" s="40">
        <v>10</v>
      </c>
    </row>
    <row r="153" spans="1:6" x14ac:dyDescent="0.25">
      <c r="A153" s="5">
        <v>10</v>
      </c>
      <c r="B153" s="5">
        <v>8</v>
      </c>
      <c r="C153" s="5" t="s">
        <v>141</v>
      </c>
      <c r="D153" s="23">
        <v>10</v>
      </c>
      <c r="E153" s="23">
        <v>30</v>
      </c>
      <c r="F153" s="40">
        <v>40</v>
      </c>
    </row>
    <row r="154" spans="1:6" x14ac:dyDescent="0.25">
      <c r="A154" s="5">
        <v>10</v>
      </c>
      <c r="B154" s="5">
        <v>9</v>
      </c>
      <c r="C154" s="5" t="s">
        <v>142</v>
      </c>
      <c r="D154" s="23">
        <v>150</v>
      </c>
      <c r="E154" s="23">
        <v>200</v>
      </c>
      <c r="F154" s="40">
        <v>250</v>
      </c>
    </row>
    <row r="155" spans="1:6" x14ac:dyDescent="0.25">
      <c r="A155" s="5">
        <v>10</v>
      </c>
      <c r="B155" s="5">
        <v>10</v>
      </c>
      <c r="C155" s="5" t="s">
        <v>143</v>
      </c>
      <c r="D155" s="23">
        <v>10</v>
      </c>
      <c r="E155" s="23">
        <v>20</v>
      </c>
      <c r="F155" s="40">
        <v>35</v>
      </c>
    </row>
    <row r="156" spans="1:6" x14ac:dyDescent="0.25">
      <c r="A156" s="5">
        <v>10</v>
      </c>
      <c r="B156" s="5">
        <v>11</v>
      </c>
      <c r="C156" s="5" t="s">
        <v>144</v>
      </c>
      <c r="D156" s="23">
        <v>-150</v>
      </c>
      <c r="E156" s="23">
        <v>-100</v>
      </c>
      <c r="F156" s="40">
        <v>50</v>
      </c>
    </row>
    <row r="157" spans="1:6" x14ac:dyDescent="0.25">
      <c r="A157" s="5">
        <v>10</v>
      </c>
      <c r="B157" s="5">
        <v>12</v>
      </c>
      <c r="C157" s="5" t="s">
        <v>145</v>
      </c>
      <c r="D157" s="23">
        <v>7</v>
      </c>
      <c r="E157" s="23">
        <v>10</v>
      </c>
      <c r="F157" s="40">
        <v>20</v>
      </c>
    </row>
    <row r="158" spans="1:6" x14ac:dyDescent="0.25">
      <c r="A158" s="5">
        <v>10</v>
      </c>
      <c r="B158" s="5">
        <v>13</v>
      </c>
      <c r="C158" s="5" t="s">
        <v>146</v>
      </c>
      <c r="D158" s="23">
        <v>100</v>
      </c>
      <c r="E158" s="23">
        <v>250</v>
      </c>
      <c r="F158" s="40">
        <v>400</v>
      </c>
    </row>
    <row r="159" spans="1:6" x14ac:dyDescent="0.25">
      <c r="A159" s="5">
        <v>10</v>
      </c>
      <c r="B159" s="5">
        <v>14</v>
      </c>
      <c r="C159" s="5" t="s">
        <v>147</v>
      </c>
      <c r="D159" s="23">
        <v>500</v>
      </c>
      <c r="E159" s="23">
        <v>1200</v>
      </c>
      <c r="F159" s="40">
        <v>2000</v>
      </c>
    </row>
    <row r="160" spans="1:6" x14ac:dyDescent="0.25">
      <c r="A160" s="5">
        <v>10</v>
      </c>
      <c r="B160" s="5">
        <v>15</v>
      </c>
      <c r="C160" s="5" t="s">
        <v>148</v>
      </c>
      <c r="D160" s="23">
        <v>0.5</v>
      </c>
      <c r="E160" s="23">
        <v>0.75</v>
      </c>
      <c r="F160" s="40">
        <v>1.2</v>
      </c>
    </row>
    <row r="161" spans="1:6" x14ac:dyDescent="0.25">
      <c r="A161" s="5">
        <v>10</v>
      </c>
      <c r="B161" s="5">
        <v>16</v>
      </c>
      <c r="C161" s="5" t="s">
        <v>149</v>
      </c>
      <c r="D161" s="23">
        <v>12</v>
      </c>
      <c r="E161" s="23">
        <v>20</v>
      </c>
      <c r="F161" s="40">
        <v>30</v>
      </c>
    </row>
    <row r="162" spans="1:6" x14ac:dyDescent="0.25">
      <c r="A162" s="5">
        <v>11</v>
      </c>
      <c r="B162" s="5">
        <v>1</v>
      </c>
      <c r="C162" s="5" t="s">
        <v>134</v>
      </c>
      <c r="D162" s="23">
        <v>0.5</v>
      </c>
      <c r="E162" s="23">
        <v>4</v>
      </c>
      <c r="F162" s="40">
        <v>7</v>
      </c>
    </row>
    <row r="163" spans="1:6" x14ac:dyDescent="0.25">
      <c r="A163" s="5">
        <v>11</v>
      </c>
      <c r="B163" s="5">
        <v>2</v>
      </c>
      <c r="C163" s="5" t="s">
        <v>135</v>
      </c>
      <c r="D163" s="23">
        <v>-300</v>
      </c>
      <c r="E163" s="23">
        <v>50</v>
      </c>
      <c r="F163" s="40">
        <v>400</v>
      </c>
    </row>
    <row r="164" spans="1:6" x14ac:dyDescent="0.25">
      <c r="A164" s="5">
        <v>11</v>
      </c>
      <c r="B164" s="5">
        <v>3</v>
      </c>
      <c r="C164" s="5" t="s">
        <v>136</v>
      </c>
      <c r="D164" s="23">
        <v>-10</v>
      </c>
      <c r="E164" s="23">
        <v>1</v>
      </c>
      <c r="F164" s="40">
        <v>10</v>
      </c>
    </row>
    <row r="165" spans="1:6" x14ac:dyDescent="0.25">
      <c r="A165" s="5">
        <v>11</v>
      </c>
      <c r="B165" s="5">
        <v>4</v>
      </c>
      <c r="C165" s="5" t="s">
        <v>137</v>
      </c>
      <c r="D165" s="23">
        <v>-600</v>
      </c>
      <c r="E165" s="23">
        <v>-400</v>
      </c>
      <c r="F165" s="40">
        <v>-370</v>
      </c>
    </row>
    <row r="166" spans="1:6" x14ac:dyDescent="0.25">
      <c r="A166" s="5">
        <v>11</v>
      </c>
      <c r="B166" s="5">
        <v>5</v>
      </c>
      <c r="C166" s="5" t="s">
        <v>138</v>
      </c>
      <c r="D166" s="23">
        <v>-300</v>
      </c>
      <c r="E166" s="23">
        <v>-150</v>
      </c>
      <c r="F166" s="40">
        <v>-138</v>
      </c>
    </row>
    <row r="167" spans="1:6" x14ac:dyDescent="0.25">
      <c r="A167" s="5">
        <v>11</v>
      </c>
      <c r="B167" s="5">
        <v>6</v>
      </c>
      <c r="C167" s="5" t="s">
        <v>139</v>
      </c>
      <c r="D167" s="23">
        <v>0</v>
      </c>
      <c r="E167" s="23">
        <v>100</v>
      </c>
      <c r="F167" s="40">
        <v>10000</v>
      </c>
    </row>
    <row r="168" spans="1:6" x14ac:dyDescent="0.25">
      <c r="A168" s="5">
        <v>11</v>
      </c>
      <c r="B168" s="5">
        <v>7</v>
      </c>
      <c r="C168" s="5" t="s">
        <v>140</v>
      </c>
      <c r="D168" s="23">
        <v>-20</v>
      </c>
      <c r="E168" s="23">
        <v>5</v>
      </c>
      <c r="F168" s="40">
        <v>20</v>
      </c>
    </row>
    <row r="169" spans="1:6" x14ac:dyDescent="0.25">
      <c r="A169" s="5">
        <v>11</v>
      </c>
      <c r="B169" s="5">
        <v>8</v>
      </c>
      <c r="C169" s="5" t="s">
        <v>141</v>
      </c>
      <c r="D169" s="23">
        <v>5</v>
      </c>
      <c r="E169" s="23">
        <v>10</v>
      </c>
      <c r="F169" s="40">
        <v>60</v>
      </c>
    </row>
    <row r="170" spans="1:6" x14ac:dyDescent="0.25">
      <c r="A170" s="5">
        <v>11</v>
      </c>
      <c r="B170" s="5">
        <v>9</v>
      </c>
      <c r="C170" s="5" t="s">
        <v>142</v>
      </c>
      <c r="D170" s="23">
        <v>50</v>
      </c>
      <c r="E170" s="23">
        <v>180</v>
      </c>
      <c r="F170" s="40">
        <v>360</v>
      </c>
    </row>
    <row r="171" spans="1:6" x14ac:dyDescent="0.25">
      <c r="A171" s="5">
        <v>11</v>
      </c>
      <c r="B171" s="5">
        <v>10</v>
      </c>
      <c r="C171" s="5" t="s">
        <v>143</v>
      </c>
      <c r="D171" s="23">
        <v>1</v>
      </c>
      <c r="E171" s="23">
        <v>8</v>
      </c>
      <c r="F171" s="40">
        <v>50</v>
      </c>
    </row>
    <row r="172" spans="1:6" x14ac:dyDescent="0.25">
      <c r="A172" s="5">
        <v>11</v>
      </c>
      <c r="B172" s="5">
        <v>11</v>
      </c>
      <c r="C172" s="5" t="s">
        <v>144</v>
      </c>
      <c r="D172" s="23">
        <v>10</v>
      </c>
      <c r="E172" s="23">
        <v>50</v>
      </c>
      <c r="F172" s="40">
        <v>1000</v>
      </c>
    </row>
    <row r="173" spans="1:6" x14ac:dyDescent="0.25">
      <c r="A173" s="5">
        <v>11</v>
      </c>
      <c r="B173" s="5">
        <v>12</v>
      </c>
      <c r="C173" s="5" t="s">
        <v>145</v>
      </c>
      <c r="D173" s="23">
        <v>0.5</v>
      </c>
      <c r="E173" s="23">
        <v>70</v>
      </c>
      <c r="F173" s="40">
        <v>200</v>
      </c>
    </row>
    <row r="174" spans="1:6" x14ac:dyDescent="0.25">
      <c r="A174" s="5">
        <v>11</v>
      </c>
      <c r="B174" s="5">
        <v>13</v>
      </c>
      <c r="C174" s="5" t="s">
        <v>146</v>
      </c>
      <c r="D174" s="23">
        <v>10</v>
      </c>
      <c r="E174" s="23">
        <v>50</v>
      </c>
      <c r="F174" s="40">
        <v>500</v>
      </c>
    </row>
    <row r="175" spans="1:6" x14ac:dyDescent="0.25">
      <c r="A175" s="5">
        <v>11</v>
      </c>
      <c r="B175" s="5">
        <v>14</v>
      </c>
      <c r="C175" s="5" t="s">
        <v>147</v>
      </c>
      <c r="D175" s="23">
        <v>50</v>
      </c>
      <c r="E175" s="23">
        <v>100</v>
      </c>
      <c r="F175" s="40">
        <v>500</v>
      </c>
    </row>
    <row r="176" spans="1:6" x14ac:dyDescent="0.25">
      <c r="A176" s="5">
        <v>11</v>
      </c>
      <c r="B176" s="5">
        <v>15</v>
      </c>
      <c r="C176" s="5" t="s">
        <v>148</v>
      </c>
      <c r="D176" s="23">
        <v>1.2</v>
      </c>
      <c r="E176" s="23">
        <v>6</v>
      </c>
      <c r="F176" s="40">
        <v>13</v>
      </c>
    </row>
    <row r="177" spans="1:6" x14ac:dyDescent="0.25">
      <c r="A177" s="5">
        <v>11</v>
      </c>
      <c r="B177" s="5">
        <v>16</v>
      </c>
      <c r="C177" s="5" t="s">
        <v>149</v>
      </c>
      <c r="D177" s="23">
        <v>12</v>
      </c>
      <c r="E177" s="23">
        <v>20</v>
      </c>
      <c r="F177" s="40">
        <v>24</v>
      </c>
    </row>
    <row r="178" spans="1:6" x14ac:dyDescent="0.25">
      <c r="A178" s="5">
        <v>12</v>
      </c>
      <c r="B178" s="5">
        <v>1</v>
      </c>
      <c r="C178" s="5" t="s">
        <v>134</v>
      </c>
      <c r="D178" s="23">
        <v>0</v>
      </c>
      <c r="E178" s="23">
        <v>8</v>
      </c>
      <c r="F178" s="40">
        <v>20</v>
      </c>
    </row>
    <row r="179" spans="1:6" x14ac:dyDescent="0.25">
      <c r="A179" s="5">
        <v>12</v>
      </c>
      <c r="B179" s="5">
        <v>2</v>
      </c>
      <c r="C179" s="5" t="s">
        <v>135</v>
      </c>
      <c r="D179" s="23">
        <v>-500</v>
      </c>
      <c r="E179" s="23">
        <v>300</v>
      </c>
      <c r="F179" s="40">
        <v>500</v>
      </c>
    </row>
    <row r="180" spans="1:6" x14ac:dyDescent="0.25">
      <c r="A180" s="5">
        <v>12</v>
      </c>
      <c r="B180" s="5">
        <v>3</v>
      </c>
      <c r="C180" s="5" t="s">
        <v>136</v>
      </c>
      <c r="D180" s="23">
        <v>0.1</v>
      </c>
      <c r="E180" s="23">
        <v>0.5</v>
      </c>
      <c r="F180" s="40">
        <v>3</v>
      </c>
    </row>
    <row r="181" spans="1:6" x14ac:dyDescent="0.25">
      <c r="A181" s="5">
        <v>12</v>
      </c>
      <c r="B181" s="5">
        <v>4</v>
      </c>
      <c r="C181" s="5" t="s">
        <v>137</v>
      </c>
      <c r="D181" s="23">
        <v>-600</v>
      </c>
      <c r="E181" s="23">
        <v>-540</v>
      </c>
      <c r="F181" s="40">
        <v>-270</v>
      </c>
    </row>
    <row r="182" spans="1:6" x14ac:dyDescent="0.25">
      <c r="A182" s="5">
        <v>12</v>
      </c>
      <c r="B182" s="5">
        <v>5</v>
      </c>
      <c r="C182" s="5" t="s">
        <v>138</v>
      </c>
      <c r="D182" s="23">
        <v>-400</v>
      </c>
      <c r="E182" s="23">
        <v>-138</v>
      </c>
      <c r="F182" s="40">
        <v>0</v>
      </c>
    </row>
    <row r="183" spans="1:6" x14ac:dyDescent="0.25">
      <c r="A183" s="5">
        <v>12</v>
      </c>
      <c r="B183" s="5">
        <v>6</v>
      </c>
      <c r="C183" s="5" t="s">
        <v>139</v>
      </c>
      <c r="D183" s="23">
        <v>-300</v>
      </c>
      <c r="E183" s="23">
        <v>200</v>
      </c>
      <c r="F183" s="40">
        <v>1000</v>
      </c>
    </row>
    <row r="184" spans="1:6" x14ac:dyDescent="0.25">
      <c r="A184" s="5">
        <v>12</v>
      </c>
      <c r="B184" s="5">
        <v>7</v>
      </c>
      <c r="C184" s="5" t="s">
        <v>140</v>
      </c>
      <c r="D184" s="23">
        <v>-50</v>
      </c>
      <c r="E184" s="23">
        <v>-28</v>
      </c>
      <c r="F184" s="40">
        <v>50</v>
      </c>
    </row>
    <row r="185" spans="1:6" x14ac:dyDescent="0.25">
      <c r="A185" s="5">
        <v>12</v>
      </c>
      <c r="B185" s="5">
        <v>8</v>
      </c>
      <c r="C185" s="5" t="s">
        <v>141</v>
      </c>
      <c r="D185" s="23">
        <v>15</v>
      </c>
      <c r="E185" s="23">
        <v>60</v>
      </c>
      <c r="F185" s="40">
        <v>120</v>
      </c>
    </row>
    <row r="186" spans="1:6" x14ac:dyDescent="0.25">
      <c r="A186" s="5">
        <v>12</v>
      </c>
      <c r="B186" s="5">
        <v>9</v>
      </c>
      <c r="C186" s="5" t="s">
        <v>142</v>
      </c>
      <c r="D186" s="23">
        <v>210</v>
      </c>
      <c r="E186" s="23">
        <v>250</v>
      </c>
      <c r="F186" s="40">
        <v>280</v>
      </c>
    </row>
    <row r="187" spans="1:6" x14ac:dyDescent="0.25">
      <c r="A187" s="5">
        <v>12</v>
      </c>
      <c r="B187" s="5">
        <v>10</v>
      </c>
      <c r="C187" s="5" t="s">
        <v>143</v>
      </c>
      <c r="D187" s="23">
        <v>2</v>
      </c>
      <c r="E187" s="23">
        <v>20</v>
      </c>
      <c r="F187" s="40">
        <v>100</v>
      </c>
    </row>
    <row r="188" spans="1:6" x14ac:dyDescent="0.25">
      <c r="A188" s="5">
        <v>12</v>
      </c>
      <c r="B188" s="5">
        <v>11</v>
      </c>
      <c r="C188" s="5" t="s">
        <v>144</v>
      </c>
      <c r="D188" s="23">
        <v>-1000</v>
      </c>
      <c r="E188" s="23">
        <v>-100</v>
      </c>
      <c r="F188" s="40">
        <v>200</v>
      </c>
    </row>
    <row r="189" spans="1:6" x14ac:dyDescent="0.25">
      <c r="A189" s="5">
        <v>12</v>
      </c>
      <c r="B189" s="5">
        <v>12</v>
      </c>
      <c r="C189" s="5" t="s">
        <v>145</v>
      </c>
      <c r="D189" s="23">
        <v>2</v>
      </c>
      <c r="E189" s="23">
        <v>70</v>
      </c>
      <c r="F189" s="40">
        <v>300</v>
      </c>
    </row>
    <row r="190" spans="1:6" x14ac:dyDescent="0.25">
      <c r="A190" s="5">
        <v>12</v>
      </c>
      <c r="B190" s="5">
        <v>13</v>
      </c>
      <c r="C190" s="5" t="s">
        <v>146</v>
      </c>
      <c r="D190" s="23">
        <v>50</v>
      </c>
      <c r="E190" s="23">
        <v>500</v>
      </c>
      <c r="F190" s="40">
        <v>1000</v>
      </c>
    </row>
    <row r="191" spans="1:6" x14ac:dyDescent="0.25">
      <c r="A191" s="5">
        <v>12</v>
      </c>
      <c r="B191" s="5">
        <v>14</v>
      </c>
      <c r="C191" s="5" t="s">
        <v>147</v>
      </c>
      <c r="D191" s="23">
        <v>50</v>
      </c>
      <c r="E191" s="23">
        <v>500</v>
      </c>
      <c r="F191" s="40">
        <v>5000</v>
      </c>
    </row>
    <row r="192" spans="1:6" x14ac:dyDescent="0.25">
      <c r="A192" s="5">
        <v>12</v>
      </c>
      <c r="B192" s="5">
        <v>15</v>
      </c>
      <c r="C192" s="5" t="s">
        <v>148</v>
      </c>
      <c r="D192" s="23">
        <v>-1</v>
      </c>
      <c r="E192" s="23">
        <v>4</v>
      </c>
      <c r="F192" s="40">
        <v>16</v>
      </c>
    </row>
    <row r="193" spans="1:6" x14ac:dyDescent="0.25">
      <c r="A193" s="5">
        <v>12</v>
      </c>
      <c r="B193" s="5">
        <v>16</v>
      </c>
      <c r="C193" s="5" t="s">
        <v>149</v>
      </c>
      <c r="D193" s="23">
        <v>0</v>
      </c>
      <c r="E193" s="23">
        <v>2</v>
      </c>
      <c r="F193" s="40">
        <v>10</v>
      </c>
    </row>
    <row r="194" spans="1:6" x14ac:dyDescent="0.25">
      <c r="A194" s="5">
        <v>13</v>
      </c>
      <c r="B194" s="5">
        <v>1</v>
      </c>
      <c r="C194" s="5" t="s">
        <v>134</v>
      </c>
      <c r="D194" s="23">
        <v>0</v>
      </c>
      <c r="E194" s="23">
        <v>4</v>
      </c>
      <c r="F194" s="40">
        <v>8</v>
      </c>
    </row>
    <row r="195" spans="1:6" x14ac:dyDescent="0.25">
      <c r="A195" s="5">
        <v>13</v>
      </c>
      <c r="B195" s="5">
        <v>2</v>
      </c>
      <c r="C195" s="5" t="s">
        <v>135</v>
      </c>
      <c r="D195" s="23">
        <v>200</v>
      </c>
      <c r="E195" s="23">
        <v>400</v>
      </c>
      <c r="F195" s="40">
        <v>800</v>
      </c>
    </row>
    <row r="196" spans="1:6" x14ac:dyDescent="0.25">
      <c r="A196" s="5">
        <v>13</v>
      </c>
      <c r="B196" s="5">
        <v>3</v>
      </c>
      <c r="C196" s="5" t="s">
        <v>136</v>
      </c>
      <c r="D196" s="23">
        <v>1</v>
      </c>
      <c r="E196" s="23">
        <v>2</v>
      </c>
      <c r="F196" s="40">
        <v>10</v>
      </c>
    </row>
    <row r="197" spans="1:6" x14ac:dyDescent="0.25">
      <c r="A197" s="5">
        <v>13</v>
      </c>
      <c r="B197" s="5">
        <v>4</v>
      </c>
      <c r="C197" s="5" t="s">
        <v>137</v>
      </c>
      <c r="D197" s="23">
        <v>-200</v>
      </c>
      <c r="E197" s="23">
        <v>-160</v>
      </c>
      <c r="F197" s="40">
        <v>-90</v>
      </c>
    </row>
    <row r="198" spans="1:6" x14ac:dyDescent="0.25">
      <c r="A198" s="5">
        <v>13</v>
      </c>
      <c r="B198" s="5">
        <v>5</v>
      </c>
      <c r="C198" s="5" t="s">
        <v>138</v>
      </c>
      <c r="D198" s="23">
        <v>-40</v>
      </c>
      <c r="E198" s="23">
        <v>-35</v>
      </c>
      <c r="F198" s="40">
        <v>-30</v>
      </c>
    </row>
    <row r="199" spans="1:6" x14ac:dyDescent="0.25">
      <c r="A199" s="5">
        <v>13</v>
      </c>
      <c r="B199" s="5">
        <v>6</v>
      </c>
      <c r="C199" s="5" t="s">
        <v>139</v>
      </c>
      <c r="D199" s="23">
        <v>0</v>
      </c>
      <c r="E199" s="23">
        <v>250</v>
      </c>
      <c r="F199" s="40">
        <v>500</v>
      </c>
    </row>
    <row r="200" spans="1:6" x14ac:dyDescent="0.25">
      <c r="A200" s="5">
        <v>13</v>
      </c>
      <c r="B200" s="5">
        <v>7</v>
      </c>
      <c r="C200" s="5" t="s">
        <v>140</v>
      </c>
      <c r="D200" s="23">
        <v>-20</v>
      </c>
      <c r="E200" s="23">
        <v>0</v>
      </c>
      <c r="F200" s="40">
        <v>20</v>
      </c>
    </row>
    <row r="201" spans="1:6" x14ac:dyDescent="0.25">
      <c r="A201" s="5">
        <v>13</v>
      </c>
      <c r="B201" s="5">
        <v>8</v>
      </c>
      <c r="C201" s="5" t="s">
        <v>141</v>
      </c>
      <c r="D201" s="23">
        <v>20</v>
      </c>
      <c r="E201" s="23">
        <v>40</v>
      </c>
      <c r="F201" s="40">
        <v>100</v>
      </c>
    </row>
    <row r="202" spans="1:6" x14ac:dyDescent="0.25">
      <c r="A202" s="5">
        <v>13</v>
      </c>
      <c r="B202" s="5">
        <v>9</v>
      </c>
      <c r="C202" s="5" t="s">
        <v>142</v>
      </c>
      <c r="D202" s="23">
        <v>100</v>
      </c>
      <c r="E202" s="23">
        <v>200</v>
      </c>
      <c r="F202" s="40">
        <v>300</v>
      </c>
    </row>
    <row r="203" spans="1:6" x14ac:dyDescent="0.25">
      <c r="A203" s="5">
        <v>13</v>
      </c>
      <c r="B203" s="5">
        <v>10</v>
      </c>
      <c r="C203" s="5" t="s">
        <v>143</v>
      </c>
      <c r="D203" s="23">
        <v>5</v>
      </c>
      <c r="E203" s="23">
        <v>20</v>
      </c>
      <c r="F203" s="40">
        <v>50</v>
      </c>
    </row>
    <row r="204" spans="1:6" x14ac:dyDescent="0.25">
      <c r="A204" s="5">
        <v>13</v>
      </c>
      <c r="B204" s="5">
        <v>11</v>
      </c>
      <c r="C204" s="5" t="s">
        <v>144</v>
      </c>
      <c r="D204" s="23">
        <v>-50</v>
      </c>
      <c r="E204" s="23">
        <v>0</v>
      </c>
      <c r="F204" s="40">
        <v>50</v>
      </c>
    </row>
    <row r="205" spans="1:6" x14ac:dyDescent="0.25">
      <c r="A205" s="5">
        <v>13</v>
      </c>
      <c r="B205" s="5">
        <v>12</v>
      </c>
      <c r="C205" s="5" t="s">
        <v>145</v>
      </c>
      <c r="D205" s="23">
        <v>5</v>
      </c>
      <c r="E205" s="23">
        <v>10</v>
      </c>
      <c r="F205" s="40">
        <v>20</v>
      </c>
    </row>
    <row r="206" spans="1:6" x14ac:dyDescent="0.25">
      <c r="A206" s="5">
        <v>13</v>
      </c>
      <c r="B206" s="5">
        <v>13</v>
      </c>
      <c r="C206" s="5" t="s">
        <v>146</v>
      </c>
      <c r="D206" s="23">
        <v>500</v>
      </c>
      <c r="E206" s="23">
        <v>1000</v>
      </c>
      <c r="F206" s="40">
        <v>2000</v>
      </c>
    </row>
    <row r="207" spans="1:6" x14ac:dyDescent="0.25">
      <c r="A207" s="5">
        <v>13</v>
      </c>
      <c r="B207" s="5">
        <v>14</v>
      </c>
      <c r="C207" s="5" t="s">
        <v>147</v>
      </c>
      <c r="D207" s="23">
        <v>3000</v>
      </c>
      <c r="E207" s="23">
        <v>8000</v>
      </c>
      <c r="F207" s="40">
        <v>14000</v>
      </c>
    </row>
    <row r="208" spans="1:6" x14ac:dyDescent="0.25">
      <c r="A208" s="5">
        <v>13</v>
      </c>
      <c r="B208" s="5">
        <v>15</v>
      </c>
      <c r="C208" s="5" t="s">
        <v>148</v>
      </c>
      <c r="D208" s="23">
        <v>2</v>
      </c>
      <c r="E208" s="23">
        <v>5</v>
      </c>
      <c r="F208" s="40">
        <v>10</v>
      </c>
    </row>
    <row r="209" spans="1:6" x14ac:dyDescent="0.25">
      <c r="A209" s="5">
        <v>13</v>
      </c>
      <c r="B209" s="5">
        <v>16</v>
      </c>
      <c r="C209" s="5" t="s">
        <v>149</v>
      </c>
      <c r="D209" s="23">
        <v>10</v>
      </c>
      <c r="E209" s="23">
        <v>20</v>
      </c>
      <c r="F209" s="40">
        <v>30</v>
      </c>
    </row>
    <row r="210" spans="1:6" x14ac:dyDescent="0.25">
      <c r="A210" s="5">
        <v>14</v>
      </c>
      <c r="B210" s="5">
        <v>1</v>
      </c>
      <c r="C210" s="5" t="s">
        <v>134</v>
      </c>
      <c r="D210" s="23">
        <v>2</v>
      </c>
      <c r="E210" s="23">
        <v>6</v>
      </c>
      <c r="F210" s="40">
        <v>10</v>
      </c>
    </row>
    <row r="211" spans="1:6" x14ac:dyDescent="0.25">
      <c r="A211" s="5">
        <v>14</v>
      </c>
      <c r="B211" s="5">
        <v>2</v>
      </c>
      <c r="C211" s="5" t="s">
        <v>135</v>
      </c>
      <c r="D211" s="23">
        <v>-500</v>
      </c>
      <c r="E211" s="23">
        <v>150</v>
      </c>
      <c r="F211" s="40">
        <v>500</v>
      </c>
    </row>
    <row r="212" spans="1:6" x14ac:dyDescent="0.25">
      <c r="A212" s="5">
        <v>14</v>
      </c>
      <c r="B212" s="5">
        <v>3</v>
      </c>
      <c r="C212" s="5" t="s">
        <v>136</v>
      </c>
      <c r="D212" s="23">
        <v>1</v>
      </c>
      <c r="E212" s="23">
        <v>5</v>
      </c>
      <c r="F212" s="40">
        <v>15</v>
      </c>
    </row>
    <row r="213" spans="1:6" x14ac:dyDescent="0.25">
      <c r="A213" s="5">
        <v>14</v>
      </c>
      <c r="B213" s="5">
        <v>4</v>
      </c>
      <c r="C213" s="5" t="s">
        <v>137</v>
      </c>
      <c r="D213" s="23">
        <v>-900</v>
      </c>
      <c r="E213" s="23">
        <v>-600</v>
      </c>
      <c r="F213" s="40">
        <v>-400</v>
      </c>
    </row>
    <row r="214" spans="1:6" x14ac:dyDescent="0.25">
      <c r="A214" s="5">
        <v>14</v>
      </c>
      <c r="B214" s="5">
        <v>5</v>
      </c>
      <c r="C214" s="5" t="s">
        <v>138</v>
      </c>
      <c r="D214" s="23">
        <v>250</v>
      </c>
      <c r="E214" s="23">
        <v>350</v>
      </c>
      <c r="F214" s="40">
        <v>500</v>
      </c>
    </row>
    <row r="215" spans="1:6" x14ac:dyDescent="0.25">
      <c r="A215" s="5">
        <v>14</v>
      </c>
      <c r="B215" s="5">
        <v>6</v>
      </c>
      <c r="C215" s="5" t="s">
        <v>139</v>
      </c>
      <c r="D215" s="23">
        <v>50</v>
      </c>
      <c r="E215" s="23">
        <v>150</v>
      </c>
      <c r="F215" s="40">
        <v>500</v>
      </c>
    </row>
    <row r="216" spans="1:6" x14ac:dyDescent="0.25">
      <c r="A216" s="5">
        <v>14</v>
      </c>
      <c r="B216" s="5">
        <v>7</v>
      </c>
      <c r="C216" s="5" t="s">
        <v>140</v>
      </c>
      <c r="D216" s="23">
        <v>-14</v>
      </c>
      <c r="E216" s="23">
        <v>2</v>
      </c>
      <c r="F216" s="40">
        <v>16</v>
      </c>
    </row>
    <row r="217" spans="1:6" x14ac:dyDescent="0.25">
      <c r="A217" s="5">
        <v>14</v>
      </c>
      <c r="B217" s="5">
        <v>8</v>
      </c>
      <c r="C217" s="5" t="s">
        <v>141</v>
      </c>
      <c r="D217" s="23">
        <v>20</v>
      </c>
      <c r="E217" s="23">
        <v>35</v>
      </c>
      <c r="F217" s="40">
        <v>50</v>
      </c>
    </row>
    <row r="218" spans="1:6" x14ac:dyDescent="0.25">
      <c r="A218" s="5">
        <v>14</v>
      </c>
      <c r="B218" s="5">
        <v>9</v>
      </c>
      <c r="C218" s="5" t="s">
        <v>142</v>
      </c>
      <c r="D218" s="23">
        <v>110</v>
      </c>
      <c r="E218" s="23">
        <v>140</v>
      </c>
      <c r="F218" s="40">
        <v>170</v>
      </c>
    </row>
    <row r="219" spans="1:6" x14ac:dyDescent="0.25">
      <c r="A219" s="5">
        <v>14</v>
      </c>
      <c r="B219" s="5">
        <v>10</v>
      </c>
      <c r="C219" s="5" t="s">
        <v>143</v>
      </c>
      <c r="D219" s="23">
        <v>5</v>
      </c>
      <c r="E219" s="23">
        <v>20</v>
      </c>
      <c r="F219" s="40">
        <v>35</v>
      </c>
    </row>
    <row r="220" spans="1:6" x14ac:dyDescent="0.25">
      <c r="A220" s="5">
        <v>14</v>
      </c>
      <c r="B220" s="5">
        <v>11</v>
      </c>
      <c r="C220" s="5" t="s">
        <v>144</v>
      </c>
      <c r="D220" s="23">
        <v>-15</v>
      </c>
      <c r="E220" s="23">
        <v>-2</v>
      </c>
      <c r="F220" s="40">
        <v>13</v>
      </c>
    </row>
    <row r="221" spans="1:6" x14ac:dyDescent="0.25">
      <c r="A221" s="5">
        <v>14</v>
      </c>
      <c r="B221" s="5">
        <v>12</v>
      </c>
      <c r="C221" s="5" t="s">
        <v>145</v>
      </c>
      <c r="D221" s="23">
        <v>2</v>
      </c>
      <c r="E221" s="23">
        <v>7</v>
      </c>
      <c r="F221" s="40">
        <v>15</v>
      </c>
    </row>
    <row r="222" spans="1:6" x14ac:dyDescent="0.25">
      <c r="A222" s="5">
        <v>14</v>
      </c>
      <c r="B222" s="5">
        <v>13</v>
      </c>
      <c r="C222" s="5" t="s">
        <v>146</v>
      </c>
      <c r="D222" s="23">
        <v>50</v>
      </c>
      <c r="E222" s="23">
        <v>100</v>
      </c>
      <c r="F222" s="40">
        <v>200</v>
      </c>
    </row>
    <row r="223" spans="1:6" x14ac:dyDescent="0.25">
      <c r="A223" s="5">
        <v>14</v>
      </c>
      <c r="B223" s="5">
        <v>14</v>
      </c>
      <c r="C223" s="5" t="s">
        <v>147</v>
      </c>
      <c r="D223" s="23">
        <v>500</v>
      </c>
      <c r="E223" s="23">
        <v>3000</v>
      </c>
      <c r="F223" s="40">
        <v>7000</v>
      </c>
    </row>
    <row r="224" spans="1:6" x14ac:dyDescent="0.25">
      <c r="A224" s="5">
        <v>14</v>
      </c>
      <c r="B224" s="5">
        <v>15</v>
      </c>
      <c r="C224" s="5" t="s">
        <v>148</v>
      </c>
      <c r="D224" s="23">
        <v>1</v>
      </c>
      <c r="E224" s="23">
        <v>2</v>
      </c>
      <c r="F224" s="40">
        <v>5</v>
      </c>
    </row>
    <row r="225" spans="1:6" x14ac:dyDescent="0.25">
      <c r="A225" s="5">
        <v>14</v>
      </c>
      <c r="B225" s="5">
        <v>16</v>
      </c>
      <c r="C225" s="5" t="s">
        <v>149</v>
      </c>
      <c r="D225" s="23">
        <v>20</v>
      </c>
      <c r="E225" s="23">
        <v>25</v>
      </c>
      <c r="F225" s="40">
        <v>30</v>
      </c>
    </row>
    <row r="226" spans="1:6" x14ac:dyDescent="0.25">
      <c r="A226" s="5">
        <v>15</v>
      </c>
      <c r="B226" s="5">
        <v>1</v>
      </c>
      <c r="C226" s="5" t="s">
        <v>134</v>
      </c>
      <c r="D226" s="23">
        <v>2</v>
      </c>
      <c r="E226" s="23">
        <v>8</v>
      </c>
      <c r="F226" s="40">
        <v>15</v>
      </c>
    </row>
    <row r="227" spans="1:6" x14ac:dyDescent="0.25">
      <c r="A227" s="5">
        <v>15</v>
      </c>
      <c r="B227" s="5">
        <v>2</v>
      </c>
      <c r="C227" s="5" t="s">
        <v>135</v>
      </c>
      <c r="D227" s="23">
        <v>-200</v>
      </c>
      <c r="E227" s="23">
        <v>200</v>
      </c>
      <c r="F227" s="40">
        <v>500</v>
      </c>
    </row>
    <row r="228" spans="1:6" x14ac:dyDescent="0.25">
      <c r="A228" s="5">
        <v>15</v>
      </c>
      <c r="B228" s="5">
        <v>3</v>
      </c>
      <c r="C228" s="5" t="s">
        <v>136</v>
      </c>
      <c r="D228" s="23">
        <v>0.1</v>
      </c>
      <c r="E228" s="23">
        <v>1</v>
      </c>
      <c r="F228" s="40">
        <v>10</v>
      </c>
    </row>
    <row r="229" spans="1:6" x14ac:dyDescent="0.25">
      <c r="A229" s="5">
        <v>15</v>
      </c>
      <c r="B229" s="5">
        <v>4</v>
      </c>
      <c r="C229" s="5" t="s">
        <v>137</v>
      </c>
      <c r="D229" s="23">
        <v>-500</v>
      </c>
      <c r="E229" s="23">
        <v>-300</v>
      </c>
      <c r="F229" s="40">
        <v>-200</v>
      </c>
    </row>
    <row r="230" spans="1:6" x14ac:dyDescent="0.25">
      <c r="A230" s="5">
        <v>15</v>
      </c>
      <c r="B230" s="5">
        <v>5</v>
      </c>
      <c r="C230" s="5" t="s">
        <v>138</v>
      </c>
      <c r="D230" s="23">
        <v>-250</v>
      </c>
      <c r="E230" s="23">
        <v>-180</v>
      </c>
      <c r="F230" s="40">
        <v>-130</v>
      </c>
    </row>
    <row r="231" spans="1:6" x14ac:dyDescent="0.25">
      <c r="A231" s="5">
        <v>15</v>
      </c>
      <c r="B231" s="5">
        <v>6</v>
      </c>
      <c r="C231" s="5" t="s">
        <v>139</v>
      </c>
      <c r="D231" s="23">
        <v>50</v>
      </c>
      <c r="E231" s="23">
        <v>500</v>
      </c>
      <c r="F231" s="40">
        <v>2000</v>
      </c>
    </row>
    <row r="232" spans="1:6" x14ac:dyDescent="0.25">
      <c r="A232" s="5">
        <v>15</v>
      </c>
      <c r="B232" s="5">
        <v>7</v>
      </c>
      <c r="C232" s="5" t="s">
        <v>140</v>
      </c>
      <c r="D232" s="23">
        <v>-10</v>
      </c>
      <c r="E232" s="23">
        <v>0</v>
      </c>
      <c r="F232" s="40">
        <v>10</v>
      </c>
    </row>
    <row r="233" spans="1:6" x14ac:dyDescent="0.25">
      <c r="A233" s="5">
        <v>15</v>
      </c>
      <c r="B233" s="5">
        <v>8</v>
      </c>
      <c r="C233" s="5" t="s">
        <v>141</v>
      </c>
      <c r="D233" s="23">
        <v>100</v>
      </c>
      <c r="E233" s="23">
        <v>120</v>
      </c>
      <c r="F233" s="40">
        <v>200</v>
      </c>
    </row>
    <row r="234" spans="1:6" x14ac:dyDescent="0.25">
      <c r="A234" s="5">
        <v>15</v>
      </c>
      <c r="B234" s="5">
        <v>9</v>
      </c>
      <c r="C234" s="5" t="s">
        <v>142</v>
      </c>
      <c r="D234" s="23">
        <v>100</v>
      </c>
      <c r="E234" s="23">
        <v>200</v>
      </c>
      <c r="F234" s="40">
        <v>300</v>
      </c>
    </row>
    <row r="235" spans="1:6" x14ac:dyDescent="0.25">
      <c r="A235" s="5">
        <v>15</v>
      </c>
      <c r="B235" s="5">
        <v>10</v>
      </c>
      <c r="C235" s="5" t="s">
        <v>143</v>
      </c>
      <c r="D235" s="23">
        <v>5</v>
      </c>
      <c r="E235" s="23">
        <v>20</v>
      </c>
      <c r="F235" s="40">
        <v>60</v>
      </c>
    </row>
    <row r="236" spans="1:6" x14ac:dyDescent="0.25">
      <c r="A236" s="5">
        <v>15</v>
      </c>
      <c r="B236" s="5">
        <v>11</v>
      </c>
      <c r="C236" s="5" t="s">
        <v>144</v>
      </c>
      <c r="D236" s="23">
        <v>-500</v>
      </c>
      <c r="E236" s="23">
        <v>0</v>
      </c>
      <c r="F236" s="40">
        <v>500</v>
      </c>
    </row>
    <row r="237" spans="1:6" x14ac:dyDescent="0.25">
      <c r="A237" s="5">
        <v>15</v>
      </c>
      <c r="B237" s="5">
        <v>12</v>
      </c>
      <c r="C237" s="5" t="s">
        <v>145</v>
      </c>
      <c r="D237" s="23">
        <v>1</v>
      </c>
      <c r="E237" s="23">
        <v>5</v>
      </c>
      <c r="F237" s="40">
        <v>20</v>
      </c>
    </row>
    <row r="238" spans="1:6" x14ac:dyDescent="0.25">
      <c r="A238" s="5">
        <v>15</v>
      </c>
      <c r="B238" s="5">
        <v>13</v>
      </c>
      <c r="C238" s="5" t="s">
        <v>146</v>
      </c>
      <c r="D238" s="23">
        <v>500</v>
      </c>
      <c r="E238" s="23">
        <v>1000</v>
      </c>
      <c r="F238" s="40">
        <v>2000</v>
      </c>
    </row>
    <row r="239" spans="1:6" x14ac:dyDescent="0.25">
      <c r="A239" s="5">
        <v>15</v>
      </c>
      <c r="B239" s="5">
        <v>14</v>
      </c>
      <c r="C239" s="5" t="s">
        <v>147</v>
      </c>
      <c r="D239" s="23">
        <v>1</v>
      </c>
      <c r="E239" s="23">
        <v>3</v>
      </c>
      <c r="F239" s="40">
        <v>8</v>
      </c>
    </row>
    <row r="240" spans="1:6" x14ac:dyDescent="0.25">
      <c r="A240" s="5">
        <v>15</v>
      </c>
      <c r="B240" s="5">
        <v>15</v>
      </c>
      <c r="C240" s="5" t="s">
        <v>148</v>
      </c>
      <c r="D240" s="23">
        <v>1</v>
      </c>
      <c r="E240" s="23">
        <v>1.5</v>
      </c>
      <c r="F240" s="40">
        <v>3</v>
      </c>
    </row>
    <row r="241" spans="1:6" x14ac:dyDescent="0.25">
      <c r="A241" s="5">
        <v>15</v>
      </c>
      <c r="B241" s="5">
        <v>16</v>
      </c>
      <c r="C241" s="5" t="s">
        <v>149</v>
      </c>
      <c r="D241" s="23">
        <v>10</v>
      </c>
      <c r="E241" s="23">
        <v>15</v>
      </c>
      <c r="F241" s="40">
        <v>20</v>
      </c>
    </row>
    <row r="242" spans="1:6" x14ac:dyDescent="0.25">
      <c r="A242" s="5">
        <v>16</v>
      </c>
      <c r="B242" s="5">
        <v>1</v>
      </c>
      <c r="C242" s="5" t="s">
        <v>134</v>
      </c>
      <c r="D242" s="23">
        <v>5</v>
      </c>
      <c r="E242" s="23">
        <v>8</v>
      </c>
      <c r="F242" s="40">
        <v>12</v>
      </c>
    </row>
    <row r="243" spans="1:6" x14ac:dyDescent="0.25">
      <c r="A243" s="5">
        <v>16</v>
      </c>
      <c r="B243" s="5">
        <v>2</v>
      </c>
      <c r="C243" s="5" t="s">
        <v>135</v>
      </c>
      <c r="D243" s="23">
        <v>-100</v>
      </c>
      <c r="E243" s="23">
        <v>300</v>
      </c>
      <c r="F243" s="40">
        <v>600</v>
      </c>
    </row>
    <row r="244" spans="1:6" x14ac:dyDescent="0.25">
      <c r="A244" s="5">
        <v>16</v>
      </c>
      <c r="B244" s="5">
        <v>3</v>
      </c>
      <c r="C244" s="5" t="s">
        <v>136</v>
      </c>
      <c r="D244" s="23">
        <v>1</v>
      </c>
      <c r="E244" s="23">
        <v>10</v>
      </c>
      <c r="F244" s="40">
        <v>30</v>
      </c>
    </row>
    <row r="245" spans="1:6" x14ac:dyDescent="0.25">
      <c r="A245" s="5">
        <v>16</v>
      </c>
      <c r="B245" s="5">
        <v>4</v>
      </c>
      <c r="C245" s="5" t="s">
        <v>137</v>
      </c>
      <c r="D245" s="23">
        <v>-300</v>
      </c>
      <c r="E245" s="23">
        <v>-250</v>
      </c>
      <c r="F245" s="40">
        <v>-50</v>
      </c>
    </row>
    <row r="246" spans="1:6" x14ac:dyDescent="0.25">
      <c r="A246" s="5">
        <v>16</v>
      </c>
      <c r="B246" s="5">
        <v>5</v>
      </c>
      <c r="C246" s="5" t="s">
        <v>138</v>
      </c>
      <c r="D246" s="23">
        <v>-200</v>
      </c>
      <c r="E246" s="23">
        <v>-50</v>
      </c>
      <c r="F246" s="40">
        <v>50</v>
      </c>
    </row>
    <row r="247" spans="1:6" x14ac:dyDescent="0.25">
      <c r="A247" s="5">
        <v>16</v>
      </c>
      <c r="B247" s="5">
        <v>6</v>
      </c>
      <c r="C247" s="5" t="s">
        <v>139</v>
      </c>
      <c r="D247" s="23">
        <v>20</v>
      </c>
      <c r="E247" s="23">
        <v>100</v>
      </c>
      <c r="F247" s="40">
        <v>300</v>
      </c>
    </row>
    <row r="248" spans="1:6" x14ac:dyDescent="0.25">
      <c r="A248" s="5">
        <v>16</v>
      </c>
      <c r="B248" s="5">
        <v>7</v>
      </c>
      <c r="C248" s="5" t="s">
        <v>140</v>
      </c>
      <c r="D248" s="23">
        <v>-50</v>
      </c>
      <c r="E248" s="23">
        <v>0</v>
      </c>
      <c r="F248" s="40">
        <v>50</v>
      </c>
    </row>
    <row r="249" spans="1:6" x14ac:dyDescent="0.25">
      <c r="A249" s="5">
        <v>16</v>
      </c>
      <c r="B249" s="5">
        <v>8</v>
      </c>
      <c r="C249" s="5" t="s">
        <v>141</v>
      </c>
      <c r="D249" s="23">
        <v>1.2</v>
      </c>
      <c r="E249" s="23">
        <v>7.5</v>
      </c>
      <c r="F249" s="40">
        <v>15</v>
      </c>
    </row>
    <row r="250" spans="1:6" x14ac:dyDescent="0.25">
      <c r="A250" s="5">
        <v>16</v>
      </c>
      <c r="B250" s="5">
        <v>9</v>
      </c>
      <c r="C250" s="5" t="s">
        <v>142</v>
      </c>
      <c r="D250" s="23">
        <v>100</v>
      </c>
      <c r="E250" s="23">
        <v>300</v>
      </c>
      <c r="F250" s="40">
        <v>500</v>
      </c>
    </row>
    <row r="251" spans="1:6" x14ac:dyDescent="0.25">
      <c r="A251" s="5">
        <v>16</v>
      </c>
      <c r="B251" s="5">
        <v>10</v>
      </c>
      <c r="C251" s="5" t="s">
        <v>143</v>
      </c>
      <c r="D251" s="23">
        <v>2</v>
      </c>
      <c r="E251" s="23">
        <v>5</v>
      </c>
      <c r="F251" s="40">
        <v>20</v>
      </c>
    </row>
    <row r="252" spans="1:6" x14ac:dyDescent="0.25">
      <c r="A252" s="5">
        <v>16</v>
      </c>
      <c r="B252" s="5">
        <v>11</v>
      </c>
      <c r="C252" s="5" t="s">
        <v>144</v>
      </c>
      <c r="D252" s="23">
        <v>-100</v>
      </c>
      <c r="E252" s="23">
        <v>-50</v>
      </c>
      <c r="F252" s="40">
        <v>25</v>
      </c>
    </row>
    <row r="253" spans="1:6" x14ac:dyDescent="0.25">
      <c r="A253" s="5">
        <v>16</v>
      </c>
      <c r="B253" s="5">
        <v>12</v>
      </c>
      <c r="C253" s="5" t="s">
        <v>145</v>
      </c>
      <c r="D253" s="23">
        <v>10</v>
      </c>
      <c r="E253" s="23">
        <v>30</v>
      </c>
      <c r="F253" s="40">
        <v>100</v>
      </c>
    </row>
    <row r="254" spans="1:6" x14ac:dyDescent="0.25">
      <c r="A254" s="5">
        <v>16</v>
      </c>
      <c r="B254" s="5">
        <v>13</v>
      </c>
      <c r="C254" s="5" t="s">
        <v>146</v>
      </c>
      <c r="D254" s="23">
        <v>100</v>
      </c>
      <c r="E254" s="23">
        <v>300</v>
      </c>
      <c r="F254" s="40">
        <v>500</v>
      </c>
    </row>
    <row r="255" spans="1:6" x14ac:dyDescent="0.25">
      <c r="A255" s="5">
        <v>16</v>
      </c>
      <c r="B255" s="5">
        <v>14</v>
      </c>
      <c r="C255" s="5" t="s">
        <v>147</v>
      </c>
      <c r="D255" s="23">
        <v>500</v>
      </c>
      <c r="E255" s="23">
        <v>1000</v>
      </c>
      <c r="F255" s="40">
        <v>10000</v>
      </c>
    </row>
    <row r="256" spans="1:6" x14ac:dyDescent="0.25">
      <c r="A256" s="5">
        <v>16</v>
      </c>
      <c r="B256" s="5">
        <v>15</v>
      </c>
      <c r="C256" s="5" t="s">
        <v>148</v>
      </c>
      <c r="D256" s="23">
        <v>-2</v>
      </c>
      <c r="E256" s="23">
        <v>-1</v>
      </c>
      <c r="F256" s="40">
        <v>0</v>
      </c>
    </row>
    <row r="257" spans="1:6" x14ac:dyDescent="0.25">
      <c r="A257" s="5">
        <v>16</v>
      </c>
      <c r="B257" s="5">
        <v>16</v>
      </c>
      <c r="C257" s="5" t="s">
        <v>149</v>
      </c>
      <c r="D257" s="23">
        <v>10</v>
      </c>
      <c r="E257" s="23">
        <v>25</v>
      </c>
      <c r="F257" s="40">
        <v>40</v>
      </c>
    </row>
    <row r="258" spans="1:6" x14ac:dyDescent="0.25">
      <c r="A258" s="5">
        <v>17</v>
      </c>
      <c r="B258" s="5">
        <v>1</v>
      </c>
      <c r="C258" s="5" t="s">
        <v>134</v>
      </c>
      <c r="D258" s="23">
        <v>3</v>
      </c>
      <c r="E258" s="23">
        <v>4</v>
      </c>
      <c r="F258" s="40">
        <v>5</v>
      </c>
    </row>
    <row r="259" spans="1:6" x14ac:dyDescent="0.25">
      <c r="A259" s="5">
        <v>17</v>
      </c>
      <c r="B259" s="5">
        <v>2</v>
      </c>
      <c r="C259" s="5" t="s">
        <v>135</v>
      </c>
      <c r="D259" s="23">
        <v>10</v>
      </c>
      <c r="E259" s="23">
        <v>100</v>
      </c>
      <c r="F259" s="40">
        <v>500</v>
      </c>
    </row>
    <row r="260" spans="1:6" x14ac:dyDescent="0.25">
      <c r="A260" s="5">
        <v>17</v>
      </c>
      <c r="B260" s="5">
        <v>3</v>
      </c>
      <c r="C260" s="5" t="s">
        <v>136</v>
      </c>
      <c r="D260" s="23">
        <v>1</v>
      </c>
      <c r="E260" s="23">
        <v>10</v>
      </c>
      <c r="F260" s="40">
        <v>100</v>
      </c>
    </row>
    <row r="261" spans="1:6" x14ac:dyDescent="0.25">
      <c r="A261" s="5">
        <v>17</v>
      </c>
      <c r="B261" s="5">
        <v>4</v>
      </c>
      <c r="C261" s="5" t="s">
        <v>137</v>
      </c>
      <c r="D261" s="23">
        <v>-700</v>
      </c>
      <c r="E261" s="23">
        <v>-500</v>
      </c>
      <c r="F261" s="40">
        <v>-200</v>
      </c>
    </row>
    <row r="262" spans="1:6" x14ac:dyDescent="0.25">
      <c r="A262" s="5">
        <v>17</v>
      </c>
      <c r="B262" s="5">
        <v>5</v>
      </c>
      <c r="C262" s="5" t="s">
        <v>138</v>
      </c>
      <c r="D262" s="23">
        <v>-100</v>
      </c>
      <c r="E262" s="23">
        <v>100</v>
      </c>
      <c r="F262" s="40">
        <v>300</v>
      </c>
    </row>
    <row r="263" spans="1:6" x14ac:dyDescent="0.25">
      <c r="A263" s="5">
        <v>17</v>
      </c>
      <c r="B263" s="5">
        <v>6</v>
      </c>
      <c r="C263" s="5" t="s">
        <v>139</v>
      </c>
      <c r="D263" s="23">
        <v>-100</v>
      </c>
      <c r="E263" s="23">
        <v>-20</v>
      </c>
      <c r="F263" s="40">
        <v>0</v>
      </c>
    </row>
    <row r="264" spans="1:6" x14ac:dyDescent="0.25">
      <c r="A264" s="5">
        <v>17</v>
      </c>
      <c r="B264" s="5">
        <v>7</v>
      </c>
      <c r="C264" s="5" t="s">
        <v>140</v>
      </c>
      <c r="D264" s="23">
        <v>-70</v>
      </c>
      <c r="E264" s="23">
        <v>-40</v>
      </c>
      <c r="F264" s="40">
        <v>-10</v>
      </c>
    </row>
    <row r="265" spans="1:6" x14ac:dyDescent="0.25">
      <c r="A265" s="5">
        <v>17</v>
      </c>
      <c r="B265" s="5">
        <v>8</v>
      </c>
      <c r="C265" s="5" t="s">
        <v>141</v>
      </c>
      <c r="D265" s="23">
        <v>10</v>
      </c>
      <c r="E265" s="23">
        <v>60</v>
      </c>
      <c r="F265" s="40">
        <v>100</v>
      </c>
    </row>
    <row r="266" spans="1:6" x14ac:dyDescent="0.25">
      <c r="A266" s="5">
        <v>17</v>
      </c>
      <c r="B266" s="5">
        <v>9</v>
      </c>
      <c r="C266" s="5" t="s">
        <v>142</v>
      </c>
      <c r="D266" s="23">
        <v>160</v>
      </c>
      <c r="E266" s="23">
        <v>243</v>
      </c>
      <c r="F266" s="40">
        <v>337</v>
      </c>
    </row>
    <row r="267" spans="1:6" x14ac:dyDescent="0.25">
      <c r="A267" s="5">
        <v>17</v>
      </c>
      <c r="B267" s="5">
        <v>10</v>
      </c>
      <c r="C267" s="5" t="s">
        <v>143</v>
      </c>
      <c r="D267" s="23">
        <v>10</v>
      </c>
      <c r="E267" s="23">
        <v>50</v>
      </c>
      <c r="F267" s="40">
        <v>200</v>
      </c>
    </row>
    <row r="268" spans="1:6" x14ac:dyDescent="0.25">
      <c r="A268" s="5">
        <v>17</v>
      </c>
      <c r="B268" s="5">
        <v>11</v>
      </c>
      <c r="C268" s="5" t="s">
        <v>144</v>
      </c>
      <c r="D268" s="23">
        <v>-500</v>
      </c>
      <c r="E268" s="23">
        <v>0</v>
      </c>
      <c r="F268" s="40">
        <v>1000</v>
      </c>
    </row>
    <row r="269" spans="1:6" x14ac:dyDescent="0.25">
      <c r="A269" s="5">
        <v>17</v>
      </c>
      <c r="B269" s="5">
        <v>12</v>
      </c>
      <c r="C269" s="5" t="s">
        <v>145</v>
      </c>
      <c r="D269" s="23">
        <v>0.1</v>
      </c>
      <c r="E269" s="23">
        <v>10</v>
      </c>
      <c r="F269" s="40">
        <v>100</v>
      </c>
    </row>
    <row r="270" spans="1:6" x14ac:dyDescent="0.25">
      <c r="A270" s="5">
        <v>17</v>
      </c>
      <c r="B270" s="5">
        <v>13</v>
      </c>
      <c r="C270" s="5" t="s">
        <v>146</v>
      </c>
      <c r="D270" s="23">
        <v>0</v>
      </c>
      <c r="E270" s="23">
        <v>30</v>
      </c>
      <c r="F270" s="40">
        <v>300</v>
      </c>
    </row>
    <row r="271" spans="1:6" x14ac:dyDescent="0.25">
      <c r="A271" s="5">
        <v>17</v>
      </c>
      <c r="B271" s="5">
        <v>14</v>
      </c>
      <c r="C271" s="5" t="s">
        <v>147</v>
      </c>
      <c r="D271" s="23">
        <v>10</v>
      </c>
      <c r="E271" s="23">
        <v>100</v>
      </c>
      <c r="F271" s="40">
        <v>400</v>
      </c>
    </row>
    <row r="272" spans="1:6" x14ac:dyDescent="0.25">
      <c r="A272" s="5">
        <v>17</v>
      </c>
      <c r="B272" s="5">
        <v>15</v>
      </c>
      <c r="C272" s="5" t="s">
        <v>148</v>
      </c>
      <c r="D272" s="23">
        <v>1.5</v>
      </c>
      <c r="E272" s="23">
        <v>2</v>
      </c>
      <c r="F272" s="40">
        <v>3</v>
      </c>
    </row>
    <row r="273" spans="1:6" x14ac:dyDescent="0.25">
      <c r="A273" s="5">
        <v>17</v>
      </c>
      <c r="B273" s="5">
        <v>16</v>
      </c>
      <c r="C273" s="5" t="s">
        <v>149</v>
      </c>
      <c r="D273" s="23">
        <v>10</v>
      </c>
      <c r="E273" s="23">
        <v>25</v>
      </c>
      <c r="F273" s="40">
        <v>35</v>
      </c>
    </row>
    <row r="274" spans="1:6" x14ac:dyDescent="0.25">
      <c r="A274" s="5">
        <v>18</v>
      </c>
      <c r="B274" s="5">
        <v>1</v>
      </c>
      <c r="C274" s="5" t="s">
        <v>134</v>
      </c>
      <c r="D274" s="23">
        <v>10</v>
      </c>
      <c r="E274" s="23">
        <v>20</v>
      </c>
      <c r="F274" s="40">
        <v>80</v>
      </c>
    </row>
    <row r="275" spans="1:6" x14ac:dyDescent="0.25">
      <c r="A275" s="5">
        <v>18</v>
      </c>
      <c r="B275" s="5">
        <v>2</v>
      </c>
      <c r="C275" s="5" t="s">
        <v>135</v>
      </c>
      <c r="D275" s="23">
        <v>50</v>
      </c>
      <c r="E275" s="23">
        <v>150</v>
      </c>
      <c r="F275" s="40">
        <v>300</v>
      </c>
    </row>
    <row r="276" spans="1:6" x14ac:dyDescent="0.25">
      <c r="A276" s="5">
        <v>18</v>
      </c>
      <c r="B276" s="5">
        <v>3</v>
      </c>
      <c r="C276" s="5" t="s">
        <v>136</v>
      </c>
      <c r="D276" s="23">
        <v>0.5</v>
      </c>
      <c r="E276" s="23">
        <v>3</v>
      </c>
      <c r="F276" s="40">
        <v>7</v>
      </c>
    </row>
    <row r="277" spans="1:6" x14ac:dyDescent="0.25">
      <c r="A277" s="5">
        <v>18</v>
      </c>
      <c r="B277" s="5">
        <v>4</v>
      </c>
      <c r="C277" s="5" t="s">
        <v>137</v>
      </c>
      <c r="D277" s="23">
        <v>-550</v>
      </c>
      <c r="E277" s="23">
        <v>-460</v>
      </c>
      <c r="F277" s="40">
        <v>-220</v>
      </c>
    </row>
    <row r="278" spans="1:6" x14ac:dyDescent="0.25">
      <c r="A278" s="5">
        <v>18</v>
      </c>
      <c r="B278" s="5">
        <v>5</v>
      </c>
      <c r="C278" s="5" t="s">
        <v>138</v>
      </c>
      <c r="D278" s="23">
        <v>-50</v>
      </c>
      <c r="E278" s="23">
        <v>0</v>
      </c>
      <c r="F278" s="40">
        <v>100</v>
      </c>
    </row>
    <row r="279" spans="1:6" x14ac:dyDescent="0.25">
      <c r="A279" s="5">
        <v>18</v>
      </c>
      <c r="B279" s="5">
        <v>6</v>
      </c>
      <c r="C279" s="5" t="s">
        <v>139</v>
      </c>
      <c r="D279" s="23">
        <v>-200</v>
      </c>
      <c r="E279" s="23">
        <v>300</v>
      </c>
      <c r="F279" s="40">
        <v>800</v>
      </c>
    </row>
    <row r="280" spans="1:6" x14ac:dyDescent="0.25">
      <c r="A280" s="5">
        <v>18</v>
      </c>
      <c r="B280" s="5">
        <v>7</v>
      </c>
      <c r="C280" s="5" t="s">
        <v>140</v>
      </c>
      <c r="D280" s="23">
        <v>-10</v>
      </c>
      <c r="E280" s="23">
        <v>10</v>
      </c>
      <c r="F280" s="40">
        <v>20</v>
      </c>
    </row>
    <row r="281" spans="1:6" x14ac:dyDescent="0.25">
      <c r="A281" s="5">
        <v>18</v>
      </c>
      <c r="B281" s="5">
        <v>8</v>
      </c>
      <c r="C281" s="5" t="s">
        <v>141</v>
      </c>
      <c r="D281" s="23">
        <v>20</v>
      </c>
      <c r="E281" s="23">
        <v>40</v>
      </c>
      <c r="F281" s="40">
        <v>50</v>
      </c>
    </row>
    <row r="282" spans="1:6" x14ac:dyDescent="0.25">
      <c r="A282" s="5">
        <v>18</v>
      </c>
      <c r="B282" s="5">
        <v>9</v>
      </c>
      <c r="C282" s="5" t="s">
        <v>142</v>
      </c>
      <c r="D282" s="23">
        <v>100</v>
      </c>
      <c r="E282" s="23">
        <v>200</v>
      </c>
      <c r="F282" s="40">
        <v>300</v>
      </c>
    </row>
    <row r="283" spans="1:6" x14ac:dyDescent="0.25">
      <c r="A283" s="5">
        <v>18</v>
      </c>
      <c r="B283" s="5">
        <v>10</v>
      </c>
      <c r="C283" s="5" t="s">
        <v>143</v>
      </c>
      <c r="D283" s="23">
        <v>11</v>
      </c>
      <c r="E283" s="23">
        <v>20</v>
      </c>
      <c r="F283" s="40">
        <v>40</v>
      </c>
    </row>
    <row r="284" spans="1:6" x14ac:dyDescent="0.25">
      <c r="A284" s="5">
        <v>18</v>
      </c>
      <c r="B284" s="5">
        <v>11</v>
      </c>
      <c r="C284" s="5" t="s">
        <v>144</v>
      </c>
      <c r="D284" s="23">
        <v>5</v>
      </c>
      <c r="E284" s="23">
        <v>7</v>
      </c>
      <c r="F284" s="40">
        <v>20</v>
      </c>
    </row>
    <row r="285" spans="1:6" x14ac:dyDescent="0.25">
      <c r="A285" s="5">
        <v>18</v>
      </c>
      <c r="B285" s="5">
        <v>12</v>
      </c>
      <c r="C285" s="5" t="s">
        <v>145</v>
      </c>
      <c r="D285" s="23">
        <v>1</v>
      </c>
      <c r="E285" s="23">
        <v>8</v>
      </c>
      <c r="F285" s="40">
        <v>20</v>
      </c>
    </row>
    <row r="286" spans="1:6" x14ac:dyDescent="0.25">
      <c r="A286" s="5">
        <v>18</v>
      </c>
      <c r="B286" s="5">
        <v>13</v>
      </c>
      <c r="C286" s="5" t="s">
        <v>146</v>
      </c>
      <c r="D286" s="23">
        <v>50</v>
      </c>
      <c r="E286" s="23">
        <v>200</v>
      </c>
      <c r="F286" s="40">
        <v>500</v>
      </c>
    </row>
    <row r="287" spans="1:6" x14ac:dyDescent="0.25">
      <c r="A287" s="5">
        <v>18</v>
      </c>
      <c r="B287" s="5">
        <v>14</v>
      </c>
      <c r="C287" s="5" t="s">
        <v>147</v>
      </c>
      <c r="D287" s="23">
        <v>100</v>
      </c>
      <c r="E287" s="23">
        <v>500</v>
      </c>
      <c r="F287" s="40">
        <v>1000</v>
      </c>
    </row>
    <row r="288" spans="1:6" x14ac:dyDescent="0.25">
      <c r="A288" s="5">
        <v>18</v>
      </c>
      <c r="B288" s="5">
        <v>15</v>
      </c>
      <c r="C288" s="5" t="s">
        <v>148</v>
      </c>
      <c r="D288" s="23">
        <v>1</v>
      </c>
      <c r="E288" s="23">
        <v>1.2</v>
      </c>
      <c r="F288" s="40">
        <v>1.5</v>
      </c>
    </row>
    <row r="289" spans="1:6" x14ac:dyDescent="0.25">
      <c r="A289" s="5">
        <v>18</v>
      </c>
      <c r="B289" s="5">
        <v>16</v>
      </c>
      <c r="C289" s="5" t="s">
        <v>149</v>
      </c>
      <c r="D289" s="23">
        <v>2</v>
      </c>
      <c r="E289" s="23">
        <v>3</v>
      </c>
      <c r="F289" s="40">
        <v>5</v>
      </c>
    </row>
    <row r="290" spans="1:6" x14ac:dyDescent="0.25">
      <c r="A290" s="5">
        <v>19</v>
      </c>
      <c r="B290" s="5">
        <v>1</v>
      </c>
      <c r="C290" s="5" t="s">
        <v>134</v>
      </c>
      <c r="D290" s="23">
        <v>1</v>
      </c>
      <c r="E290" s="23">
        <v>4</v>
      </c>
      <c r="F290" s="40">
        <v>8</v>
      </c>
    </row>
    <row r="291" spans="1:6" x14ac:dyDescent="0.25">
      <c r="A291" s="5">
        <v>19</v>
      </c>
      <c r="B291" s="5">
        <v>2</v>
      </c>
      <c r="C291" s="5" t="s">
        <v>135</v>
      </c>
      <c r="D291" s="23">
        <v>-600</v>
      </c>
      <c r="E291" s="23">
        <v>0</v>
      </c>
      <c r="F291" s="40">
        <v>600</v>
      </c>
    </row>
    <row r="292" spans="1:6" x14ac:dyDescent="0.25">
      <c r="A292" s="5">
        <v>19</v>
      </c>
      <c r="B292" s="5">
        <v>3</v>
      </c>
      <c r="C292" s="5" t="s">
        <v>136</v>
      </c>
      <c r="D292" s="23">
        <v>0.1</v>
      </c>
      <c r="E292" s="23">
        <v>10</v>
      </c>
      <c r="F292" s="40">
        <v>100</v>
      </c>
    </row>
    <row r="293" spans="1:6" x14ac:dyDescent="0.25">
      <c r="A293" s="5">
        <v>19</v>
      </c>
      <c r="B293" s="5">
        <v>4</v>
      </c>
      <c r="C293" s="5" t="s">
        <v>137</v>
      </c>
      <c r="D293" s="23">
        <v>-500</v>
      </c>
      <c r="E293" s="23">
        <v>-270</v>
      </c>
      <c r="F293" s="40">
        <v>-200</v>
      </c>
    </row>
    <row r="294" spans="1:6" x14ac:dyDescent="0.25">
      <c r="A294" s="5">
        <v>19</v>
      </c>
      <c r="B294" s="5">
        <v>5</v>
      </c>
      <c r="C294" s="5" t="s">
        <v>138</v>
      </c>
      <c r="D294" s="23">
        <v>-100</v>
      </c>
      <c r="E294" s="23">
        <v>-35</v>
      </c>
      <c r="F294" s="40">
        <v>0</v>
      </c>
    </row>
    <row r="295" spans="1:6" x14ac:dyDescent="0.25">
      <c r="A295" s="5">
        <v>19</v>
      </c>
      <c r="B295" s="5">
        <v>6</v>
      </c>
      <c r="C295" s="5" t="s">
        <v>139</v>
      </c>
      <c r="D295" s="23">
        <v>100</v>
      </c>
      <c r="E295" s="23">
        <v>1000</v>
      </c>
      <c r="F295" s="40">
        <v>10000</v>
      </c>
    </row>
    <row r="296" spans="1:6" x14ac:dyDescent="0.25">
      <c r="A296" s="5">
        <v>19</v>
      </c>
      <c r="B296" s="5">
        <v>7</v>
      </c>
      <c r="C296" s="5" t="s">
        <v>140</v>
      </c>
      <c r="D296" s="23">
        <v>-40</v>
      </c>
      <c r="E296" s="23">
        <v>0</v>
      </c>
      <c r="F296" s="40">
        <v>40</v>
      </c>
    </row>
    <row r="297" spans="1:6" x14ac:dyDescent="0.25">
      <c r="A297" s="5">
        <v>19</v>
      </c>
      <c r="B297" s="5">
        <v>8</v>
      </c>
      <c r="C297" s="5" t="s">
        <v>141</v>
      </c>
      <c r="D297" s="23">
        <v>10</v>
      </c>
      <c r="E297" s="23">
        <v>30</v>
      </c>
      <c r="F297" s="40">
        <v>50</v>
      </c>
    </row>
    <row r="298" spans="1:6" x14ac:dyDescent="0.25">
      <c r="A298" s="5">
        <v>19</v>
      </c>
      <c r="B298" s="5">
        <v>9</v>
      </c>
      <c r="C298" s="5" t="s">
        <v>142</v>
      </c>
      <c r="D298" s="23">
        <v>150</v>
      </c>
      <c r="E298" s="23">
        <v>270</v>
      </c>
      <c r="F298" s="40">
        <v>300</v>
      </c>
    </row>
    <row r="299" spans="1:6" x14ac:dyDescent="0.25">
      <c r="A299" s="5">
        <v>19</v>
      </c>
      <c r="B299" s="5">
        <v>10</v>
      </c>
      <c r="C299" s="5" t="s">
        <v>143</v>
      </c>
      <c r="D299" s="23">
        <v>2</v>
      </c>
      <c r="E299" s="23">
        <v>15</v>
      </c>
      <c r="F299" s="40">
        <v>50</v>
      </c>
    </row>
    <row r="300" spans="1:6" x14ac:dyDescent="0.25">
      <c r="A300" s="5">
        <v>19</v>
      </c>
      <c r="B300" s="5">
        <v>11</v>
      </c>
      <c r="C300" s="5" t="s">
        <v>144</v>
      </c>
      <c r="D300" s="23">
        <v>-100</v>
      </c>
      <c r="E300" s="23">
        <v>-50</v>
      </c>
      <c r="F300" s="40">
        <v>10</v>
      </c>
    </row>
    <row r="301" spans="1:6" x14ac:dyDescent="0.25">
      <c r="A301" s="5">
        <v>19</v>
      </c>
      <c r="B301" s="5">
        <v>12</v>
      </c>
      <c r="C301" s="5" t="s">
        <v>145</v>
      </c>
      <c r="D301" s="23">
        <v>5</v>
      </c>
      <c r="E301" s="23">
        <v>20</v>
      </c>
      <c r="F301" s="40">
        <v>100</v>
      </c>
    </row>
    <row r="302" spans="1:6" x14ac:dyDescent="0.25">
      <c r="A302" s="5">
        <v>19</v>
      </c>
      <c r="B302" s="5">
        <v>13</v>
      </c>
      <c r="C302" s="5" t="s">
        <v>146</v>
      </c>
      <c r="D302" s="23">
        <v>1</v>
      </c>
      <c r="E302" s="23">
        <v>100</v>
      </c>
      <c r="F302" s="40">
        <v>1000</v>
      </c>
    </row>
    <row r="303" spans="1:6" x14ac:dyDescent="0.25">
      <c r="A303" s="5">
        <v>19</v>
      </c>
      <c r="B303" s="5">
        <v>14</v>
      </c>
      <c r="C303" s="5" t="s">
        <v>147</v>
      </c>
      <c r="D303" s="23">
        <v>100</v>
      </c>
      <c r="E303" s="23">
        <v>1000</v>
      </c>
      <c r="F303" s="40">
        <v>10000</v>
      </c>
    </row>
    <row r="304" spans="1:6" x14ac:dyDescent="0.25">
      <c r="A304" s="5">
        <v>19</v>
      </c>
      <c r="B304" s="5">
        <v>15</v>
      </c>
      <c r="C304" s="5" t="s">
        <v>148</v>
      </c>
      <c r="D304" s="23">
        <v>1</v>
      </c>
      <c r="E304" s="23">
        <v>1.25</v>
      </c>
      <c r="F304" s="40">
        <v>2</v>
      </c>
    </row>
    <row r="305" spans="1:6" x14ac:dyDescent="0.25">
      <c r="A305" s="5">
        <v>19</v>
      </c>
      <c r="B305" s="5">
        <v>16</v>
      </c>
      <c r="C305" s="5" t="s">
        <v>149</v>
      </c>
      <c r="D305" s="23">
        <v>0</v>
      </c>
      <c r="E305" s="23">
        <v>10</v>
      </c>
      <c r="F305" s="40">
        <v>20</v>
      </c>
    </row>
    <row r="306" spans="1:6" x14ac:dyDescent="0.25">
      <c r="A306" s="5">
        <v>20</v>
      </c>
      <c r="B306" s="5">
        <v>1</v>
      </c>
      <c r="C306" s="5" t="s">
        <v>134</v>
      </c>
      <c r="D306" s="23">
        <v>1</v>
      </c>
      <c r="E306" s="23">
        <v>3</v>
      </c>
      <c r="F306" s="40">
        <v>12</v>
      </c>
    </row>
    <row r="307" spans="1:6" x14ac:dyDescent="0.25">
      <c r="A307" s="5">
        <v>20</v>
      </c>
      <c r="B307" s="5">
        <v>2</v>
      </c>
      <c r="C307" s="5" t="s">
        <v>135</v>
      </c>
      <c r="D307" s="23">
        <v>-750</v>
      </c>
      <c r="E307" s="23">
        <v>-650</v>
      </c>
      <c r="F307" s="40">
        <v>-500</v>
      </c>
    </row>
    <row r="308" spans="1:6" x14ac:dyDescent="0.25">
      <c r="A308" s="5">
        <v>20</v>
      </c>
      <c r="B308" s="5">
        <v>3</v>
      </c>
      <c r="C308" s="5" t="s">
        <v>136</v>
      </c>
      <c r="D308" s="23">
        <v>0.5</v>
      </c>
      <c r="E308" s="23">
        <v>1</v>
      </c>
      <c r="F308" s="40">
        <v>4</v>
      </c>
    </row>
    <row r="309" spans="1:6" x14ac:dyDescent="0.25">
      <c r="A309" s="5">
        <v>20</v>
      </c>
      <c r="B309" s="5">
        <v>4</v>
      </c>
      <c r="C309" s="5" t="s">
        <v>137</v>
      </c>
      <c r="D309" s="23">
        <v>-550</v>
      </c>
      <c r="E309" s="23">
        <v>-450</v>
      </c>
      <c r="F309" s="40">
        <v>-350</v>
      </c>
    </row>
    <row r="310" spans="1:6" x14ac:dyDescent="0.25">
      <c r="A310" s="5">
        <v>20</v>
      </c>
      <c r="B310" s="5">
        <v>5</v>
      </c>
      <c r="C310" s="5" t="s">
        <v>138</v>
      </c>
      <c r="D310" s="23">
        <v>-100</v>
      </c>
      <c r="E310" s="23">
        <v>-45</v>
      </c>
      <c r="F310" s="40">
        <v>50</v>
      </c>
    </row>
    <row r="311" spans="1:6" x14ac:dyDescent="0.25">
      <c r="A311" s="5">
        <v>20</v>
      </c>
      <c r="B311" s="5">
        <v>6</v>
      </c>
      <c r="C311" s="5" t="s">
        <v>139</v>
      </c>
      <c r="D311" s="23">
        <v>0</v>
      </c>
      <c r="E311" s="23">
        <v>200</v>
      </c>
      <c r="F311" s="40">
        <v>1000</v>
      </c>
    </row>
    <row r="312" spans="1:6" x14ac:dyDescent="0.25">
      <c r="A312" s="5">
        <v>20</v>
      </c>
      <c r="B312" s="5">
        <v>7</v>
      </c>
      <c r="C312" s="5" t="s">
        <v>140</v>
      </c>
      <c r="D312" s="23">
        <v>0.6</v>
      </c>
      <c r="E312" s="23">
        <v>2.4</v>
      </c>
      <c r="F312" s="40">
        <v>5</v>
      </c>
    </row>
    <row r="313" spans="1:6" x14ac:dyDescent="0.25">
      <c r="A313" s="5">
        <v>20</v>
      </c>
      <c r="B313" s="5">
        <v>8</v>
      </c>
      <c r="C313" s="5" t="s">
        <v>141</v>
      </c>
      <c r="D313" s="23">
        <v>19</v>
      </c>
      <c r="E313" s="23">
        <v>21</v>
      </c>
      <c r="F313" s="40">
        <v>23</v>
      </c>
    </row>
    <row r="314" spans="1:6" x14ac:dyDescent="0.25">
      <c r="A314" s="5">
        <v>20</v>
      </c>
      <c r="B314" s="5">
        <v>9</v>
      </c>
      <c r="C314" s="5" t="s">
        <v>142</v>
      </c>
      <c r="D314" s="23">
        <v>100</v>
      </c>
      <c r="E314" s="23">
        <v>110</v>
      </c>
      <c r="F314" s="40">
        <v>120</v>
      </c>
    </row>
    <row r="315" spans="1:6" x14ac:dyDescent="0.25">
      <c r="A315" s="5">
        <v>20</v>
      </c>
      <c r="B315" s="5">
        <v>10</v>
      </c>
      <c r="C315" s="5" t="s">
        <v>143</v>
      </c>
      <c r="D315" s="23">
        <v>3</v>
      </c>
      <c r="E315" s="23">
        <v>7</v>
      </c>
      <c r="F315" s="40">
        <v>25</v>
      </c>
    </row>
    <row r="316" spans="1:6" x14ac:dyDescent="0.25">
      <c r="A316" s="5">
        <v>20</v>
      </c>
      <c r="B316" s="5">
        <v>11</v>
      </c>
      <c r="C316" s="5" t="s">
        <v>144</v>
      </c>
      <c r="D316" s="23">
        <v>-200</v>
      </c>
      <c r="E316" s="23">
        <v>-50</v>
      </c>
      <c r="F316" s="40">
        <v>100</v>
      </c>
    </row>
    <row r="317" spans="1:6" x14ac:dyDescent="0.25">
      <c r="A317" s="5">
        <v>20</v>
      </c>
      <c r="B317" s="5">
        <v>12</v>
      </c>
      <c r="C317" s="5" t="s">
        <v>145</v>
      </c>
      <c r="D317" s="23">
        <v>7</v>
      </c>
      <c r="E317" s="23">
        <v>20</v>
      </c>
      <c r="F317" s="40">
        <v>50</v>
      </c>
    </row>
    <row r="318" spans="1:6" x14ac:dyDescent="0.25">
      <c r="A318" s="5">
        <v>20</v>
      </c>
      <c r="B318" s="5">
        <v>13</v>
      </c>
      <c r="C318" s="5" t="s">
        <v>146</v>
      </c>
      <c r="D318" s="23">
        <v>300</v>
      </c>
      <c r="E318" s="23">
        <v>600</v>
      </c>
      <c r="F318" s="40">
        <v>1200</v>
      </c>
    </row>
    <row r="319" spans="1:6" x14ac:dyDescent="0.25">
      <c r="A319" s="5">
        <v>20</v>
      </c>
      <c r="B319" s="5">
        <v>14</v>
      </c>
      <c r="C319" s="5" t="s">
        <v>147</v>
      </c>
      <c r="D319" s="23">
        <v>400</v>
      </c>
      <c r="E319" s="23">
        <v>1500</v>
      </c>
      <c r="F319" s="40">
        <v>2000</v>
      </c>
    </row>
    <row r="320" spans="1:6" x14ac:dyDescent="0.25">
      <c r="A320" s="5">
        <v>20</v>
      </c>
      <c r="B320" s="5">
        <v>15</v>
      </c>
      <c r="C320" s="5" t="s">
        <v>148</v>
      </c>
      <c r="D320" s="23">
        <v>1</v>
      </c>
      <c r="E320" s="23">
        <v>1.9</v>
      </c>
      <c r="F320" s="40">
        <v>2.5</v>
      </c>
    </row>
    <row r="321" spans="1:6" x14ac:dyDescent="0.25">
      <c r="A321" s="5">
        <v>20</v>
      </c>
      <c r="B321" s="5">
        <v>16</v>
      </c>
      <c r="C321" s="5" t="s">
        <v>149</v>
      </c>
      <c r="D321" s="23">
        <v>3</v>
      </c>
      <c r="E321" s="23">
        <v>6</v>
      </c>
      <c r="F321" s="40">
        <v>16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17A3D-EB91-480C-B331-F0780D418C65}">
  <sheetPr codeName="Sheet36"/>
  <dimension ref="A1:HK1080"/>
  <sheetViews>
    <sheetView zoomScale="93" zoomScaleNormal="93" workbookViewId="0"/>
  </sheetViews>
  <sheetFormatPr defaultRowHeight="15" x14ac:dyDescent="0.25"/>
  <cols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219" ht="15.75" thickBot="1" x14ac:dyDescent="0.3">
      <c r="A1" t="s">
        <v>422</v>
      </c>
      <c r="B1" s="47"/>
      <c r="C1" s="47"/>
      <c r="D1" s="47" t="s">
        <v>423</v>
      </c>
      <c r="E1" s="47" t="s">
        <v>424</v>
      </c>
      <c r="F1" s="47" t="s">
        <v>425</v>
      </c>
      <c r="G1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96</v>
      </c>
      <c r="AG1" t="s">
        <v>97</v>
      </c>
      <c r="AH1" t="s">
        <v>98</v>
      </c>
      <c r="AI1" t="s">
        <v>340</v>
      </c>
      <c r="AJ1" t="s">
        <v>80</v>
      </c>
      <c r="AK1" t="s">
        <v>422</v>
      </c>
      <c r="AM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N1" s="1"/>
      <c r="DO1" s="1" t="s">
        <v>422</v>
      </c>
      <c r="DP1" t="s">
        <v>432</v>
      </c>
      <c r="DQ1">
        <f>COUNTIF($CV$2:$CV$14, "&gt;=0.01"   )</f>
        <v>7</v>
      </c>
      <c r="DR1" t="s">
        <v>50</v>
      </c>
      <c r="DS1">
        <v>13</v>
      </c>
      <c r="DT1" t="s">
        <v>219</v>
      </c>
      <c r="DU1">
        <v>19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/>
      <c r="HG1" s="1"/>
      <c r="HH1" s="1"/>
      <c r="HI1" s="1"/>
      <c r="HJ1" s="1"/>
      <c r="HK1" s="1"/>
    </row>
    <row r="2" spans="1:219" x14ac:dyDescent="0.25">
      <c r="A2">
        <v>1</v>
      </c>
      <c r="B2">
        <v>1</v>
      </c>
      <c r="C2" s="12" t="s">
        <v>403</v>
      </c>
      <c r="D2" s="12">
        <v>2</v>
      </c>
      <c r="E2" s="12">
        <v>17</v>
      </c>
      <c r="F2" s="12">
        <v>25</v>
      </c>
      <c r="G2">
        <v>28.46153846153846</v>
      </c>
      <c r="H2" s="12">
        <v>75</v>
      </c>
      <c r="P2" t="s">
        <v>1</v>
      </c>
      <c r="Q2">
        <v>0.97914432268594076</v>
      </c>
      <c r="R2">
        <v>0.20000000000000007</v>
      </c>
      <c r="S2">
        <v>0.53</v>
      </c>
      <c r="T2">
        <v>0.39200000000000002</v>
      </c>
      <c r="U2">
        <v>0.95141510902471627</v>
      </c>
      <c r="V2">
        <v>4.8589226823012095E-2</v>
      </c>
      <c r="W2">
        <v>0.9536786578802755</v>
      </c>
      <c r="X2">
        <v>0.90500000000000003</v>
      </c>
      <c r="Y2">
        <v>0.99210011679387233</v>
      </c>
      <c r="Z2">
        <v>0.63500000000000001</v>
      </c>
      <c r="AA2">
        <v>0.27500000000000002</v>
      </c>
      <c r="AB2">
        <v>6.2857142857142861E-2</v>
      </c>
      <c r="AC2">
        <v>0.95055691690799726</v>
      </c>
      <c r="AD2">
        <v>0.53600000000000003</v>
      </c>
      <c r="AE2">
        <v>0.95952680120913125</v>
      </c>
      <c r="AF2">
        <v>0.95641247833622178</v>
      </c>
      <c r="AG2">
        <v>0.64464285714285718</v>
      </c>
      <c r="AH2">
        <v>6.1025000000000024E-2</v>
      </c>
      <c r="AI2">
        <v>0.1055</v>
      </c>
      <c r="AJ2">
        <f>AVERAGE($Q$2:$AI$2)</f>
        <v>0.58623413840321936</v>
      </c>
      <c r="AK2" t="s">
        <v>52</v>
      </c>
      <c r="AL2">
        <f>VARP($Q$15:$AI$15)</f>
        <v>5.8149281135527017E-2</v>
      </c>
      <c r="AM2">
        <v>0.44441577882873379</v>
      </c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13</v>
      </c>
      <c r="CW2" s="5">
        <f>SUM($Q$18:$AI$18)</f>
        <v>5</v>
      </c>
      <c r="CX2" s="5">
        <v>2.0720221606648201</v>
      </c>
      <c r="CY2" s="5">
        <f>SUM($Q$35:$AI$35)</f>
        <v>3</v>
      </c>
      <c r="CZ2" s="5">
        <v>2.3047091412742384</v>
      </c>
      <c r="DA2" s="5">
        <v>0.15178829925650439</v>
      </c>
      <c r="DB2" s="5">
        <v>1.2447220401630863</v>
      </c>
      <c r="DC2" s="5">
        <v>0.29183201538078585</v>
      </c>
      <c r="DD2" s="5">
        <f t="shared" ref="DD2:DD14" si="0">($CV$4*CZ2+CY2*$CV$8/$CV$4-$CV$4)/($CV$2*$CV$4)</f>
        <v>0.1214574898785425</v>
      </c>
      <c r="DE2" s="5">
        <f t="shared" ref="DE2:DE14" si="1">($CV$4*CX2+CW2*$CV$6/$CV$4-$CV$4)/($CV$2*$CV$4)</f>
        <v>0.11336032388663968</v>
      </c>
      <c r="DF2" s="5">
        <v>3.554372887648399E-4</v>
      </c>
      <c r="DG2" s="5">
        <v>2.561681513323022</v>
      </c>
      <c r="DH2" s="5">
        <f t="shared" ref="DH2:DH14" si="2">COUNTIF($Q2:$AI2, "&lt;=.05"   )</f>
        <v>1</v>
      </c>
      <c r="DI2" s="5">
        <f t="shared" ref="DI2:DI14" si="3">COUNTIF($Q2:$AI2, "&gt;=.95"   )</f>
        <v>7</v>
      </c>
      <c r="DJ2" s="5">
        <v>8</v>
      </c>
      <c r="DK2" s="5">
        <f t="shared" ref="DK2:DK14" si="4">ABS(COUNTIF($Q2:$AI2, "&lt;=.5")/19 -0.5)</f>
        <v>0.13157894736842107</v>
      </c>
      <c r="DL2" s="5">
        <f t="shared" ref="DL2:DL14" si="5">AVERAGE($Q2:$AI2)</f>
        <v>0.58623413840321936</v>
      </c>
      <c r="DM2" s="5">
        <f t="shared" ref="DM2:DM14" si="6">STDEV($Q2:$AI2)</f>
        <v>0.36993856197937736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VARP(kulumbo!$Q$35:$AI$35)</f>
        <v>0.97506925207756234</v>
      </c>
      <c r="GT2">
        <v>-6.6481994459833785E-2</v>
      </c>
      <c r="GU2">
        <v>0.28808864265927975</v>
      </c>
      <c r="GV2">
        <v>7.7562326869806131E-2</v>
      </c>
      <c r="GW2">
        <v>0.37673130193905813</v>
      </c>
      <c r="GX2">
        <v>0.22160664819944617</v>
      </c>
      <c r="GY2">
        <v>-7.7562326869806061E-2</v>
      </c>
      <c r="GZ2">
        <v>0.27700831024930761</v>
      </c>
      <c r="HA2">
        <v>-0.11080332409972299</v>
      </c>
      <c r="HB2">
        <v>4.4321329639889162E-2</v>
      </c>
      <c r="HC2">
        <v>9.972299168975074E-2</v>
      </c>
      <c r="HD2">
        <v>-2.2160664819944605E-2</v>
      </c>
      <c r="HE2">
        <v>0.22160664819944617</v>
      </c>
    </row>
    <row r="3" spans="1:219" x14ac:dyDescent="0.25">
      <c r="A3">
        <v>1</v>
      </c>
      <c r="B3">
        <v>2</v>
      </c>
      <c r="C3" s="12" t="s">
        <v>404</v>
      </c>
      <c r="D3" s="12">
        <v>0.1</v>
      </c>
      <c r="E3" s="12">
        <v>1</v>
      </c>
      <c r="F3" s="12">
        <v>5</v>
      </c>
      <c r="G3">
        <v>12.5</v>
      </c>
      <c r="H3" s="12">
        <v>0.4</v>
      </c>
      <c r="P3" t="s">
        <v>2</v>
      </c>
      <c r="Q3">
        <v>0.97914432268594076</v>
      </c>
      <c r="R3">
        <v>3.0656013456686299E-2</v>
      </c>
      <c r="S3">
        <v>4.2452830188679243E-2</v>
      </c>
      <c r="T3">
        <v>4.6528095020557339E-2</v>
      </c>
      <c r="U3">
        <v>0.95275232135370169</v>
      </c>
      <c r="V3">
        <v>0.83900000000000008</v>
      </c>
      <c r="W3">
        <v>0.95142864626242318</v>
      </c>
      <c r="X3">
        <v>0.67999999999999994</v>
      </c>
      <c r="Y3">
        <v>0.98990699934066695</v>
      </c>
      <c r="Z3">
        <v>0.32</v>
      </c>
      <c r="AA3">
        <v>0.9501712021201959</v>
      </c>
      <c r="AB3">
        <v>0.95104281267434521</v>
      </c>
      <c r="AC3">
        <v>0.95055691690799726</v>
      </c>
      <c r="AD3">
        <v>0.95009225943352704</v>
      </c>
      <c r="AE3">
        <v>0.96768172080151649</v>
      </c>
      <c r="AF3">
        <v>0.26600000000000001</v>
      </c>
      <c r="AG3">
        <v>4.9997625236953856E-2</v>
      </c>
      <c r="AH3">
        <v>0.95161474071009367</v>
      </c>
      <c r="AI3">
        <v>0.95234837137271822</v>
      </c>
      <c r="AJ3">
        <f>AVERAGE($Q$3:$AI$3)</f>
        <v>0.67480920408242118</v>
      </c>
      <c r="AK3" t="s">
        <v>54</v>
      </c>
      <c r="AL3">
        <f>VARP($AJ$2:$AJ$14)</f>
        <v>4.5621967707546165E-3</v>
      </c>
      <c r="AM3">
        <v>3.4867365364661639E-2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SUM($Q$19:$AI$19)</f>
        <v>7</v>
      </c>
      <c r="CX3" s="5">
        <v>4.5429362880886428</v>
      </c>
      <c r="CY3" s="5">
        <f>SUM($Q$36:$AI$36)</f>
        <v>-11</v>
      </c>
      <c r="CZ3" s="5">
        <v>2.0055401662049861</v>
      </c>
      <c r="DA3" s="5">
        <v>-1.5037493878296152E-2</v>
      </c>
      <c r="DB3" s="5">
        <v>2.8204884450275367</v>
      </c>
      <c r="DC3" s="5">
        <v>0.44450083196647872</v>
      </c>
      <c r="DD3" s="5">
        <f t="shared" si="0"/>
        <v>-1.4383456189475712E-17</v>
      </c>
      <c r="DE3" s="5">
        <f t="shared" si="1"/>
        <v>0.31578947368421056</v>
      </c>
      <c r="DF3" s="5">
        <v>1.2620459826912838E-11</v>
      </c>
      <c r="DG3" s="5">
        <v>3.1149872734345987</v>
      </c>
      <c r="DH3" s="5">
        <f t="shared" si="2"/>
        <v>4</v>
      </c>
      <c r="DI3" s="5">
        <f t="shared" si="3"/>
        <v>11</v>
      </c>
      <c r="DJ3" s="5">
        <v>15</v>
      </c>
      <c r="DK3" s="5">
        <f t="shared" si="4"/>
        <v>0.18421052631578949</v>
      </c>
      <c r="DL3" s="5">
        <f t="shared" si="5"/>
        <v>0.67480920408242118</v>
      </c>
      <c r="DM3" s="5">
        <f t="shared" si="6"/>
        <v>0.39503742839986178</v>
      </c>
      <c r="DO3" s="9" t="s">
        <v>376</v>
      </c>
      <c r="DP3" s="9">
        <v>1</v>
      </c>
      <c r="DQ3" s="9">
        <v>-0.10069334021183635</v>
      </c>
      <c r="DR3" s="9">
        <v>-0.60326478498252367</v>
      </c>
      <c r="DS3" s="9">
        <v>-1.8210820454677677E-2</v>
      </c>
      <c r="DT3" s="9">
        <v>-0.38275093725487902</v>
      </c>
      <c r="DU3" s="9">
        <v>-5.7309019497245338E-2</v>
      </c>
      <c r="DV3" s="9">
        <v>-0.26423555592947473</v>
      </c>
      <c r="DW3" s="9">
        <v>0.23648656625547049</v>
      </c>
      <c r="DX3" s="9">
        <v>-0.44061917676769191</v>
      </c>
      <c r="DY3" s="9">
        <v>-0.25948849888039927</v>
      </c>
      <c r="DZ3" s="9">
        <v>-6.1450645556054756E-2</v>
      </c>
      <c r="EA3" s="9">
        <v>-0.39619034241394724</v>
      </c>
      <c r="EB3" s="9">
        <v>-0.35119961269986716</v>
      </c>
      <c r="GR3" t="s">
        <v>2</v>
      </c>
      <c r="GS3">
        <v>-6.6481994459833785E-2</v>
      </c>
      <c r="GT3">
        <f>VARP(kulumbo!$Q$36:$AI$36)</f>
        <v>0.66481994459833793</v>
      </c>
      <c r="GU3">
        <v>-0.14404432132963987</v>
      </c>
      <c r="GV3">
        <v>0.27700831024930761</v>
      </c>
      <c r="GW3">
        <v>2.2160664819944623E-2</v>
      </c>
      <c r="GX3">
        <v>9.972299168975067E-2</v>
      </c>
      <c r="GY3">
        <v>0.35457063711911346</v>
      </c>
      <c r="GZ3">
        <v>0.17728531855955673</v>
      </c>
      <c r="HA3">
        <v>5.5401662049861494E-2</v>
      </c>
      <c r="HB3">
        <v>0.18836565096952915</v>
      </c>
      <c r="HC3">
        <v>0.26592797783933514</v>
      </c>
      <c r="HD3">
        <v>1.108033240997232E-2</v>
      </c>
      <c r="HE3">
        <v>9.9722991689750656E-2</v>
      </c>
    </row>
    <row r="4" spans="1:219" x14ac:dyDescent="0.25">
      <c r="A4">
        <v>1</v>
      </c>
      <c r="B4">
        <v>3</v>
      </c>
      <c r="C4" s="12" t="s">
        <v>405</v>
      </c>
      <c r="D4" s="12">
        <v>5</v>
      </c>
      <c r="E4" s="12">
        <v>20</v>
      </c>
      <c r="F4" s="12">
        <v>35</v>
      </c>
      <c r="G4">
        <v>30.46153846153846</v>
      </c>
      <c r="H4" s="12">
        <v>21</v>
      </c>
      <c r="P4" t="s">
        <v>3</v>
      </c>
      <c r="Q4">
        <v>0.97785342906660055</v>
      </c>
      <c r="R4">
        <v>4.9323410013531806E-2</v>
      </c>
      <c r="S4">
        <v>0.14000000000000001</v>
      </c>
      <c r="T4">
        <v>0.67999999999999994</v>
      </c>
      <c r="U4">
        <v>0.2</v>
      </c>
      <c r="V4">
        <v>4.6542646542646546E-2</v>
      </c>
      <c r="W4">
        <v>0.95376265362280077</v>
      </c>
      <c r="X4">
        <v>0.22999999999999998</v>
      </c>
      <c r="Y4">
        <v>0.98454323218366369</v>
      </c>
      <c r="Z4">
        <v>0.95343000876557793</v>
      </c>
      <c r="AA4">
        <v>4.9056545030162255E-2</v>
      </c>
      <c r="AB4">
        <v>0.95052690092681869</v>
      </c>
      <c r="AC4">
        <v>0.08</v>
      </c>
      <c r="AD4">
        <v>0.24125000000000002</v>
      </c>
      <c r="AE4">
        <v>0.96754827841066271</v>
      </c>
      <c r="AF4">
        <v>0.95227703984819734</v>
      </c>
      <c r="AG4">
        <v>7.2500000000000009E-2</v>
      </c>
      <c r="AH4">
        <v>0.95113566830168572</v>
      </c>
      <c r="AI4">
        <v>0.66649999999999998</v>
      </c>
      <c r="AJ4">
        <f>AVERAGE($Q$4:$AI$4)</f>
        <v>0.53401314803749189</v>
      </c>
      <c r="AK4" t="s">
        <v>57</v>
      </c>
      <c r="AL4">
        <f>VARP($Q$2:$AI$14)</f>
        <v>0.13084432170428456</v>
      </c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19</v>
      </c>
      <c r="CW4" s="5">
        <f>SUM($Q$20:$AI$20)</f>
        <v>1</v>
      </c>
      <c r="CX4" s="5">
        <v>3.6565096952908589</v>
      </c>
      <c r="CY4" s="5">
        <f>SUM($Q$37:$AI$37)</f>
        <v>-3</v>
      </c>
      <c r="CZ4" s="5">
        <v>3.5900277008310244</v>
      </c>
      <c r="DA4" s="5">
        <v>-6.4557035790988654E-3</v>
      </c>
      <c r="DB4" s="5">
        <v>1.0491140425062637</v>
      </c>
      <c r="DC4" s="5">
        <v>0.39923496404592912</v>
      </c>
      <c r="DD4" s="5">
        <f t="shared" si="0"/>
        <v>0.17813765182186231</v>
      </c>
      <c r="DE4" s="5">
        <f t="shared" si="1"/>
        <v>0.21052631578947367</v>
      </c>
      <c r="DF4" s="5">
        <v>8.7939387582877178E-7</v>
      </c>
      <c r="DG4" s="5">
        <v>2.8405046238630174</v>
      </c>
      <c r="DH4" s="5">
        <f t="shared" si="2"/>
        <v>3</v>
      </c>
      <c r="DI4" s="5">
        <f t="shared" si="3"/>
        <v>8</v>
      </c>
      <c r="DJ4" s="5">
        <v>11</v>
      </c>
      <c r="DK4" s="5">
        <f t="shared" si="4"/>
        <v>2.6315789473684237E-2</v>
      </c>
      <c r="DL4" s="5">
        <f t="shared" si="5"/>
        <v>0.53401314803749189</v>
      </c>
      <c r="DM4" s="5">
        <f t="shared" si="6"/>
        <v>0.41319293226897047</v>
      </c>
      <c r="DO4" s="9" t="s">
        <v>218</v>
      </c>
      <c r="DP4" s="9">
        <v>-0.10069334021183635</v>
      </c>
      <c r="DQ4" s="9">
        <v>1</v>
      </c>
      <c r="DR4" s="9">
        <v>0.16085952515704677</v>
      </c>
      <c r="DS4" s="9">
        <v>0.27072849455476256</v>
      </c>
      <c r="DT4" s="9">
        <v>0.10246853215324148</v>
      </c>
      <c r="DU4" s="9">
        <v>-0.37418819541453302</v>
      </c>
      <c r="DV4" s="9">
        <v>-0.37466459625725151</v>
      </c>
      <c r="DW4" s="9">
        <v>0.60279949221213558</v>
      </c>
      <c r="DX4" s="9">
        <v>-8.5576581600211796E-2</v>
      </c>
      <c r="DY4" s="9">
        <v>0.26050754081674837</v>
      </c>
      <c r="DZ4" s="9">
        <v>1.5997793651441567E-2</v>
      </c>
      <c r="EA4" s="9">
        <v>-0.1571237921612218</v>
      </c>
      <c r="EB4" s="9">
        <v>0.20703740494333783</v>
      </c>
      <c r="GR4" t="s">
        <v>3</v>
      </c>
      <c r="GS4">
        <v>0.28808864265927975</v>
      </c>
      <c r="GT4">
        <v>-0.14404432132963987</v>
      </c>
      <c r="GU4">
        <f>VARP(kulumbo!$Q$37:$AI$37)</f>
        <v>0.97506925207756234</v>
      </c>
      <c r="GV4">
        <v>0.34349030470914138</v>
      </c>
      <c r="GW4">
        <v>0.25484764542936283</v>
      </c>
      <c r="GX4">
        <v>0.62049861495844871</v>
      </c>
      <c r="GY4">
        <v>7.7562326869806131E-2</v>
      </c>
      <c r="GZ4">
        <v>0.35457063711911346</v>
      </c>
      <c r="HA4">
        <v>-9.9722991689750726E-2</v>
      </c>
      <c r="HB4">
        <v>0.37673130193905807</v>
      </c>
      <c r="HC4">
        <v>0.32132963988919661</v>
      </c>
      <c r="HD4">
        <v>2.2160664819944567E-2</v>
      </c>
      <c r="HE4">
        <v>0.19944598337950126</v>
      </c>
    </row>
    <row r="5" spans="1:219" x14ac:dyDescent="0.25">
      <c r="A5">
        <v>1</v>
      </c>
      <c r="B5">
        <v>4</v>
      </c>
      <c r="C5" s="12" t="s">
        <v>406</v>
      </c>
      <c r="D5" s="12">
        <v>5</v>
      </c>
      <c r="E5" s="12">
        <v>30</v>
      </c>
      <c r="F5" s="12">
        <v>50</v>
      </c>
      <c r="G5">
        <v>466.15384615384608</v>
      </c>
      <c r="H5" s="12">
        <v>24</v>
      </c>
      <c r="P5" t="s">
        <v>4</v>
      </c>
      <c r="Q5">
        <v>0.96476959432847575</v>
      </c>
      <c r="R5">
        <v>1.3555224990702866E-2</v>
      </c>
      <c r="S5">
        <v>0.29749999999999999</v>
      </c>
      <c r="T5">
        <v>4.6528095020557339E-2</v>
      </c>
      <c r="U5">
        <v>4.4997248486667668E-2</v>
      </c>
      <c r="V5">
        <v>0.20450000000000002</v>
      </c>
      <c r="W5">
        <v>0.9518868903575185</v>
      </c>
      <c r="X5">
        <v>0.08</v>
      </c>
      <c r="Y5">
        <v>0.96701258931609391</v>
      </c>
      <c r="Z5">
        <v>0.95158484884504135</v>
      </c>
      <c r="AA5">
        <v>0.95015323607457702</v>
      </c>
      <c r="AB5">
        <v>0.95052690092681869</v>
      </c>
      <c r="AC5">
        <v>0.52249999999999996</v>
      </c>
      <c r="AD5">
        <v>0.4325</v>
      </c>
      <c r="AE5">
        <v>0.9633060054437903</v>
      </c>
      <c r="AF5">
        <v>0.77900000000000003</v>
      </c>
      <c r="AG5">
        <v>4.999262647308321E-2</v>
      </c>
      <c r="AH5">
        <v>0.69323000000000001</v>
      </c>
      <c r="AI5">
        <v>0.71375</v>
      </c>
      <c r="AJ5">
        <f>AVERAGE($Q$5:$AI$5)</f>
        <v>0.5566996452770171</v>
      </c>
      <c r="AK5" t="s">
        <v>59</v>
      </c>
      <c r="AL5">
        <f>AVERAGE($Q$2:$AI$14)</f>
        <v>0.53268360203068632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SUM($Q$21:$AI$21)</f>
        <v>3</v>
      </c>
      <c r="CX5" s="5">
        <v>4.6537396121883674</v>
      </c>
      <c r="CY5" s="5">
        <f>SUM($Q$38:$AI$38)</f>
        <v>-3</v>
      </c>
      <c r="CZ5" s="5">
        <v>4.0110803324099722</v>
      </c>
      <c r="DA5" s="5">
        <v>2.8604094821714898E-3</v>
      </c>
      <c r="DB5" s="5">
        <v>11.284305155346912</v>
      </c>
      <c r="DC5" s="5">
        <v>0.46351112900359914</v>
      </c>
      <c r="DD5" s="5">
        <f t="shared" si="0"/>
        <v>0.21052631578947362</v>
      </c>
      <c r="DE5" s="5">
        <f t="shared" si="1"/>
        <v>0.29959514170040502</v>
      </c>
      <c r="DF5" s="5">
        <v>5.075425543992209E-6</v>
      </c>
      <c r="DG5" s="5">
        <v>2.0747035161824385</v>
      </c>
      <c r="DH5" s="5">
        <f t="shared" si="2"/>
        <v>4</v>
      </c>
      <c r="DI5" s="5">
        <f t="shared" si="3"/>
        <v>7</v>
      </c>
      <c r="DJ5" s="5">
        <v>11</v>
      </c>
      <c r="DK5" s="5">
        <f t="shared" si="4"/>
        <v>7.8947368421052655E-2</v>
      </c>
      <c r="DL5" s="5">
        <f t="shared" si="5"/>
        <v>0.5566996452770171</v>
      </c>
      <c r="DM5" s="5">
        <f t="shared" si="6"/>
        <v>0.38900737128115676</v>
      </c>
      <c r="DO5" s="9" t="s">
        <v>377</v>
      </c>
      <c r="DP5" s="9">
        <v>-0.60326478498252367</v>
      </c>
      <c r="DQ5" s="9">
        <v>0.16085952515704677</v>
      </c>
      <c r="DR5" s="9">
        <v>1</v>
      </c>
      <c r="DS5" s="9">
        <v>0.3827897370170113</v>
      </c>
      <c r="DT5" s="9">
        <v>0.84604721088741519</v>
      </c>
      <c r="DU5" s="9">
        <v>2.3166530984963577E-2</v>
      </c>
      <c r="DV5" s="9">
        <v>2.4879591430254231E-2</v>
      </c>
      <c r="DW5" s="9">
        <v>-0.22986650281403576</v>
      </c>
      <c r="DX5" s="9">
        <v>0.26382008847288796</v>
      </c>
      <c r="DY5" s="9">
        <v>0.10608614197822996</v>
      </c>
      <c r="DZ5" s="9">
        <v>2.1645020236200532E-2</v>
      </c>
      <c r="EA5" s="9">
        <v>0.2810577101061173</v>
      </c>
      <c r="EB5" s="9">
        <v>0.10246449834317385</v>
      </c>
      <c r="GR5" t="s">
        <v>4</v>
      </c>
      <c r="GS5">
        <v>7.7562326869806131E-2</v>
      </c>
      <c r="GT5">
        <v>0.27700831024930761</v>
      </c>
      <c r="GU5">
        <v>0.34349030470914138</v>
      </c>
      <c r="GV5">
        <f>VARP(kulumbo!$Q$38:$AI$38)</f>
        <v>0.97506925207756234</v>
      </c>
      <c r="GW5">
        <v>0.25484764542936295</v>
      </c>
      <c r="GX5">
        <v>0.19944598337950131</v>
      </c>
      <c r="GY5">
        <v>0.28808864265927975</v>
      </c>
      <c r="GZ5">
        <v>0.14404432132963982</v>
      </c>
      <c r="HA5">
        <v>0.11080332409972299</v>
      </c>
      <c r="HB5">
        <v>0.37673130193905807</v>
      </c>
      <c r="HC5">
        <v>0.32132963988919666</v>
      </c>
      <c r="HD5">
        <v>0.23268698060941825</v>
      </c>
      <c r="HE5">
        <v>0.40997229916897487</v>
      </c>
    </row>
    <row r="6" spans="1:219" x14ac:dyDescent="0.25">
      <c r="A6">
        <v>1</v>
      </c>
      <c r="B6">
        <v>5</v>
      </c>
      <c r="C6" s="12" t="s">
        <v>407</v>
      </c>
      <c r="D6" s="12">
        <v>1</v>
      </c>
      <c r="E6" s="12">
        <v>3</v>
      </c>
      <c r="F6" s="12">
        <v>5</v>
      </c>
      <c r="G6">
        <v>14.923076923076925</v>
      </c>
      <c r="H6" s="12">
        <v>8</v>
      </c>
      <c r="P6" t="s">
        <v>5</v>
      </c>
      <c r="Q6">
        <v>0.97984906510475334</v>
      </c>
      <c r="R6">
        <v>4.6197718631178712E-2</v>
      </c>
      <c r="S6">
        <v>4.2452830188679243E-2</v>
      </c>
      <c r="T6">
        <v>2.0414912808177994E-2</v>
      </c>
      <c r="U6">
        <v>0.16739130434782609</v>
      </c>
      <c r="V6">
        <v>0.66125</v>
      </c>
      <c r="W6">
        <v>0.95342482955764896</v>
      </c>
      <c r="X6">
        <v>0.90500000000000003</v>
      </c>
      <c r="Y6">
        <v>0.98990699934066695</v>
      </c>
      <c r="Z6">
        <v>0.95513968941591099</v>
      </c>
      <c r="AA6">
        <v>0.95</v>
      </c>
      <c r="AB6">
        <v>0.22999999999999998</v>
      </c>
      <c r="AC6">
        <v>0.95551212667869312</v>
      </c>
      <c r="AD6">
        <v>0.155</v>
      </c>
      <c r="AE6">
        <v>0.96754827841066271</v>
      </c>
      <c r="AF6">
        <v>0.95641247833622178</v>
      </c>
      <c r="AG6">
        <v>0.50249999999999995</v>
      </c>
      <c r="AH6">
        <v>0.89705000000000013</v>
      </c>
      <c r="AI6">
        <v>0.21649999999999997</v>
      </c>
      <c r="AJ6">
        <f>AVERAGE($Q$6:$AI$6)</f>
        <v>0.60797632804318003</v>
      </c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29</v>
      </c>
      <c r="CW6" s="5">
        <f>SUM($Q$22:$AI$22)</f>
        <v>5</v>
      </c>
      <c r="CX6" s="5">
        <v>3.3351800554016626</v>
      </c>
      <c r="CY6" s="5">
        <f>SUM($Q$39:$AI$39)</f>
        <v>-1</v>
      </c>
      <c r="CZ6" s="5">
        <v>3.3019390581717452</v>
      </c>
      <c r="DA6" s="5">
        <v>-7.776157006756719E-2</v>
      </c>
      <c r="DB6" s="5">
        <v>6.214871048687745</v>
      </c>
      <c r="DC6" s="5">
        <v>0.42710093428678669</v>
      </c>
      <c r="DD6" s="5">
        <f t="shared" si="0"/>
        <v>0.17004048582995951</v>
      </c>
      <c r="DE6" s="5">
        <f t="shared" si="1"/>
        <v>0.21052631578947373</v>
      </c>
      <c r="DF6" s="5">
        <v>3.3036157180920183E-5</v>
      </c>
      <c r="DG6" s="5">
        <v>2.7997862397780628</v>
      </c>
      <c r="DH6" s="5">
        <f t="shared" si="2"/>
        <v>3</v>
      </c>
      <c r="DI6" s="5">
        <f t="shared" si="3"/>
        <v>8</v>
      </c>
      <c r="DJ6" s="5">
        <v>11</v>
      </c>
      <c r="DK6" s="5">
        <f t="shared" si="4"/>
        <v>0.13157894736842107</v>
      </c>
      <c r="DL6" s="5">
        <f t="shared" si="5"/>
        <v>0.60797632804318003</v>
      </c>
      <c r="DM6" s="5">
        <f t="shared" si="6"/>
        <v>0.39960337796961271</v>
      </c>
      <c r="DO6" s="9" t="s">
        <v>351</v>
      </c>
      <c r="DP6" s="9">
        <v>-1.8210820454677677E-2</v>
      </c>
      <c r="DQ6" s="9">
        <v>0.27072849455476256</v>
      </c>
      <c r="DR6" s="9">
        <v>0.3827897370170113</v>
      </c>
      <c r="DS6" s="9">
        <v>1</v>
      </c>
      <c r="DT6" s="9">
        <v>0.21242780401365716</v>
      </c>
      <c r="DU6" s="9">
        <v>-7.571978248727014E-2</v>
      </c>
      <c r="DV6" s="9">
        <v>-0.51216048611227882</v>
      </c>
      <c r="DW6" s="9">
        <v>-0.13101644051360756</v>
      </c>
      <c r="DX6" s="9">
        <v>-0.42236587030711903</v>
      </c>
      <c r="DY6" s="9">
        <v>-0.44844936539877461</v>
      </c>
      <c r="DZ6" s="9">
        <v>-0.35874292729491541</v>
      </c>
      <c r="EA6" s="9">
        <v>-0.38129997322589099</v>
      </c>
      <c r="EB6" s="9">
        <v>-0.22332214177535303</v>
      </c>
      <c r="GR6" t="s">
        <v>5</v>
      </c>
      <c r="GS6">
        <v>0.37673130193905813</v>
      </c>
      <c r="GT6">
        <v>2.2160664819944623E-2</v>
      </c>
      <c r="GU6">
        <v>0.25484764542936283</v>
      </c>
      <c r="GV6">
        <v>0.25484764542936295</v>
      </c>
      <c r="GW6">
        <f>VARP(kulumbo!$Q$39:$AI$39)</f>
        <v>0.99722991689750695</v>
      </c>
      <c r="GX6">
        <v>6.6481994459833771E-2</v>
      </c>
      <c r="GY6">
        <v>0.37673130193905807</v>
      </c>
      <c r="GZ6">
        <v>0.18836565096952904</v>
      </c>
      <c r="HA6">
        <v>0.17728531855955679</v>
      </c>
      <c r="HB6">
        <v>0.26592797783933519</v>
      </c>
      <c r="HC6">
        <v>0.17728531855955679</v>
      </c>
      <c r="HD6">
        <v>7.7562326869806075E-2</v>
      </c>
      <c r="HE6">
        <v>6.6481994459833743E-2</v>
      </c>
    </row>
    <row r="7" spans="1:219" x14ac:dyDescent="0.25">
      <c r="A7">
        <v>1</v>
      </c>
      <c r="B7">
        <v>6</v>
      </c>
      <c r="C7" s="12" t="s">
        <v>408</v>
      </c>
      <c r="D7" s="12">
        <v>48</v>
      </c>
      <c r="E7" s="12">
        <v>240</v>
      </c>
      <c r="F7" s="12">
        <v>600</v>
      </c>
      <c r="G7">
        <v>90.615384615384599</v>
      </c>
      <c r="H7" s="12">
        <v>32.6</v>
      </c>
      <c r="P7" t="s">
        <v>6</v>
      </c>
      <c r="Q7">
        <v>0.97785342906660055</v>
      </c>
      <c r="R7">
        <v>3.0656013456686299E-2</v>
      </c>
      <c r="S7">
        <v>6.8000000000000005E-2</v>
      </c>
      <c r="T7">
        <v>0.59</v>
      </c>
      <c r="U7">
        <v>0.37142857142857144</v>
      </c>
      <c r="V7">
        <v>4.8589226823012095E-2</v>
      </c>
      <c r="W7">
        <v>0.16999999999999998</v>
      </c>
      <c r="X7">
        <v>0.67999999999999994</v>
      </c>
      <c r="Y7">
        <v>0.96701258931609391</v>
      </c>
      <c r="Z7">
        <v>0.185</v>
      </c>
      <c r="AA7">
        <v>0.95013525706877333</v>
      </c>
      <c r="AB7">
        <v>0.7382352941176471</v>
      </c>
      <c r="AC7">
        <v>0.51500000000000001</v>
      </c>
      <c r="AD7">
        <v>0.61250000000000004</v>
      </c>
      <c r="AE7">
        <v>0.95213168969906625</v>
      </c>
      <c r="AF7">
        <v>0.77900000000000003</v>
      </c>
      <c r="AG7">
        <v>5.3214285714285714E-2</v>
      </c>
      <c r="AH7">
        <v>0.95113566830168572</v>
      </c>
      <c r="AI7">
        <v>0.37062499999999998</v>
      </c>
      <c r="AJ7">
        <f>AVERAGE($Q$7:$AI$7)</f>
        <v>0.52686931710486429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SUM($Q$23:$AI$23)</f>
        <v>3</v>
      </c>
      <c r="CX7" s="5">
        <v>4.2326869806094187</v>
      </c>
      <c r="CY7" s="5">
        <f>SUM($Q$40:$AI$40)</f>
        <v>5</v>
      </c>
      <c r="CZ7" s="5">
        <v>3.911357340720222</v>
      </c>
      <c r="DA7" s="5">
        <v>-5.5812716359986587E-2</v>
      </c>
      <c r="DB7" s="5">
        <v>3.6662312837666766</v>
      </c>
      <c r="DC7" s="5">
        <v>0.44539754935907205</v>
      </c>
      <c r="DD7" s="5">
        <f t="shared" si="0"/>
        <v>0.25910931174089075</v>
      </c>
      <c r="DE7" s="5">
        <f t="shared" si="1"/>
        <v>0.2672064777327936</v>
      </c>
      <c r="DF7" s="5">
        <v>1.1275274374926751E-2</v>
      </c>
      <c r="DG7" s="5">
        <v>2.202307829885815</v>
      </c>
      <c r="DH7" s="5">
        <f t="shared" si="2"/>
        <v>2</v>
      </c>
      <c r="DI7" s="5">
        <f t="shared" si="3"/>
        <v>5</v>
      </c>
      <c r="DJ7" s="5">
        <v>7</v>
      </c>
      <c r="DK7" s="5">
        <f t="shared" si="4"/>
        <v>7.8947368421052655E-2</v>
      </c>
      <c r="DL7" s="5">
        <f t="shared" si="5"/>
        <v>0.52686931710486429</v>
      </c>
      <c r="DM7" s="5">
        <f t="shared" si="6"/>
        <v>0.35613389856178013</v>
      </c>
      <c r="DO7" s="9" t="s">
        <v>357</v>
      </c>
      <c r="DP7" s="9">
        <v>-0.38275093725487902</v>
      </c>
      <c r="DQ7" s="9">
        <v>0.10246853215324148</v>
      </c>
      <c r="DR7" s="9">
        <v>0.84604721088741519</v>
      </c>
      <c r="DS7" s="9">
        <v>0.21242780401365716</v>
      </c>
      <c r="DT7" s="9">
        <v>1</v>
      </c>
      <c r="DU7" s="9">
        <v>8.7383348950172107E-2</v>
      </c>
      <c r="DV7" s="9">
        <v>1.987909259217524E-2</v>
      </c>
      <c r="DW7" s="9">
        <v>-2.4016987017562007E-2</v>
      </c>
      <c r="DX7" s="9">
        <v>0.20073107524724873</v>
      </c>
      <c r="DY7" s="9">
        <v>0.16495474904071236</v>
      </c>
      <c r="DZ7" s="9">
        <v>2.0818880793728761E-2</v>
      </c>
      <c r="EA7" s="9">
        <v>0.20403115636225319</v>
      </c>
      <c r="EB7" s="9">
        <v>5.3285692643858025E-2</v>
      </c>
      <c r="GR7" t="s">
        <v>6</v>
      </c>
      <c r="GS7">
        <v>0.22160664819944617</v>
      </c>
      <c r="GT7">
        <v>9.972299168975067E-2</v>
      </c>
      <c r="GU7">
        <v>0.62049861495844871</v>
      </c>
      <c r="GV7">
        <v>0.19944598337950131</v>
      </c>
      <c r="GW7">
        <v>6.6481994459833771E-2</v>
      </c>
      <c r="GX7">
        <f>VARP(kulumbo!$Q$40:$AI$40)</f>
        <v>0.93074792243767313</v>
      </c>
      <c r="GY7">
        <v>0.22160664819944612</v>
      </c>
      <c r="GZ7">
        <v>0.53185595567867028</v>
      </c>
      <c r="HA7">
        <v>0.16620498614958445</v>
      </c>
      <c r="HB7">
        <v>0.35457063711911363</v>
      </c>
      <c r="HC7">
        <v>0.37673130193905829</v>
      </c>
      <c r="HD7">
        <v>3.3240997229916885E-2</v>
      </c>
      <c r="HE7">
        <v>8.8642659279778435E-2</v>
      </c>
    </row>
    <row r="8" spans="1:219" x14ac:dyDescent="0.25">
      <c r="A8">
        <v>1</v>
      </c>
      <c r="B8">
        <v>7</v>
      </c>
      <c r="C8" s="12" t="s">
        <v>409</v>
      </c>
      <c r="D8" s="12">
        <v>10</v>
      </c>
      <c r="E8" s="12">
        <v>50</v>
      </c>
      <c r="F8" s="12">
        <v>90</v>
      </c>
      <c r="G8">
        <v>806.92307692307691</v>
      </c>
      <c r="H8" s="12">
        <v>900</v>
      </c>
      <c r="P8" t="s">
        <v>7</v>
      </c>
      <c r="Q8">
        <v>0.72499999999999998</v>
      </c>
      <c r="R8">
        <v>1.3555224990702866E-2</v>
      </c>
      <c r="S8">
        <v>2.710843373493976E-2</v>
      </c>
      <c r="T8">
        <v>4.6528095020557339E-2</v>
      </c>
      <c r="U8">
        <v>0.85</v>
      </c>
      <c r="V8">
        <v>0.55374999999999996</v>
      </c>
      <c r="W8">
        <v>4.7493106041614441E-2</v>
      </c>
      <c r="X8">
        <v>0.31999999999999995</v>
      </c>
      <c r="Y8">
        <v>0.98454323218366369</v>
      </c>
      <c r="Z8">
        <v>0.22999999999999998</v>
      </c>
      <c r="AA8">
        <v>4.7272563626544861E-2</v>
      </c>
      <c r="AB8">
        <v>0.59</v>
      </c>
      <c r="AC8">
        <v>0.21000000000000002</v>
      </c>
      <c r="AD8">
        <v>0.83749999999999991</v>
      </c>
      <c r="AE8">
        <v>0.96643971322308042</v>
      </c>
      <c r="AF8">
        <v>0.52700000000000002</v>
      </c>
      <c r="AG8">
        <v>5.5625000000000001E-2</v>
      </c>
      <c r="AH8">
        <v>0.60323000000000004</v>
      </c>
      <c r="AI8">
        <v>4.9311294765840223E-2</v>
      </c>
      <c r="AJ8">
        <f>AVERAGE($Q$8:$AI$8)</f>
        <v>0.40443982439931281</v>
      </c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33</v>
      </c>
      <c r="CW8" s="5">
        <f>SUM($Q$24:$AI$24)</f>
        <v>-1</v>
      </c>
      <c r="CX8" s="5">
        <v>4.1329639889196672</v>
      </c>
      <c r="CY8" s="5">
        <f>SUM($Q$41:$AI$41)</f>
        <v>3</v>
      </c>
      <c r="CZ8" s="5">
        <v>3.5678670360110813</v>
      </c>
      <c r="DA8" s="5">
        <v>0.11191132867634471</v>
      </c>
      <c r="DB8" s="5">
        <v>10.823489588402987</v>
      </c>
      <c r="DC8" s="5">
        <v>0.40234516815404642</v>
      </c>
      <c r="DD8" s="5">
        <f t="shared" si="0"/>
        <v>0.21862348178137664</v>
      </c>
      <c r="DE8" s="5">
        <f t="shared" si="1"/>
        <v>0.23481781376518213</v>
      </c>
      <c r="DF8" s="5">
        <v>1.0235321815066853E-3</v>
      </c>
      <c r="DG8" s="5">
        <v>1.6383083485847092</v>
      </c>
      <c r="DH8" s="5">
        <f t="shared" si="2"/>
        <v>6</v>
      </c>
      <c r="DI8" s="5">
        <f t="shared" si="3"/>
        <v>2</v>
      </c>
      <c r="DJ8" s="5">
        <v>8</v>
      </c>
      <c r="DK8" s="5">
        <f t="shared" si="4"/>
        <v>2.6315789473684181E-2</v>
      </c>
      <c r="DL8" s="5">
        <f t="shared" si="5"/>
        <v>0.40443982439931281</v>
      </c>
      <c r="DM8" s="5">
        <f t="shared" si="6"/>
        <v>0.35385625540690274</v>
      </c>
      <c r="DO8" s="9" t="s">
        <v>214</v>
      </c>
      <c r="DP8" s="9">
        <v>-5.7309019497245338E-2</v>
      </c>
      <c r="DQ8" s="9">
        <v>-0.37418819541453302</v>
      </c>
      <c r="DR8" s="9">
        <v>2.3166530984963577E-2</v>
      </c>
      <c r="DS8" s="9">
        <v>-7.571978248727014E-2</v>
      </c>
      <c r="DT8" s="9">
        <v>8.7383348950172107E-2</v>
      </c>
      <c r="DU8" s="9">
        <v>1</v>
      </c>
      <c r="DV8" s="9">
        <v>-0.4258736511490554</v>
      </c>
      <c r="DW8" s="9">
        <v>-0.43030430626048399</v>
      </c>
      <c r="DX8" s="9">
        <v>-0.52615537808389456</v>
      </c>
      <c r="DY8" s="9">
        <v>-0.70776871478240289</v>
      </c>
      <c r="DZ8" s="9">
        <v>-0.40602001646946689</v>
      </c>
      <c r="EA8" s="9">
        <v>-0.42265755245990438</v>
      </c>
      <c r="EB8" s="9">
        <v>-0.70363023646041822</v>
      </c>
      <c r="GR8" t="s">
        <v>7</v>
      </c>
      <c r="GS8">
        <v>-7.7562326869806061E-2</v>
      </c>
      <c r="GT8">
        <v>0.35457063711911346</v>
      </c>
      <c r="GU8">
        <v>7.7562326869806131E-2</v>
      </c>
      <c r="GV8">
        <v>0.28808864265927975</v>
      </c>
      <c r="GW8">
        <v>0.37673130193905807</v>
      </c>
      <c r="GX8">
        <v>0.22160664819944612</v>
      </c>
      <c r="GY8">
        <f>VARP(kulumbo!$Q$41:$AI$41)</f>
        <v>0.97506925207756234</v>
      </c>
      <c r="GZ8">
        <v>6.648199445983384E-2</v>
      </c>
      <c r="HA8">
        <v>0.31024930747922441</v>
      </c>
      <c r="HB8">
        <v>0.25484764542936295</v>
      </c>
      <c r="HC8">
        <v>0.31024930747922452</v>
      </c>
      <c r="HD8">
        <v>0.18836565096952909</v>
      </c>
      <c r="HE8">
        <v>0.22160664819944617</v>
      </c>
    </row>
    <row r="9" spans="1:219" x14ac:dyDescent="0.25">
      <c r="A9">
        <v>1</v>
      </c>
      <c r="B9">
        <v>8</v>
      </c>
      <c r="C9" s="12" t="s">
        <v>410</v>
      </c>
      <c r="D9" s="12">
        <v>2</v>
      </c>
      <c r="E9" s="12">
        <v>5</v>
      </c>
      <c r="F9" s="12">
        <v>15</v>
      </c>
      <c r="G9">
        <v>14.153846153846155</v>
      </c>
      <c r="H9" s="12">
        <v>14</v>
      </c>
      <c r="P9" t="s">
        <v>8</v>
      </c>
      <c r="Q9">
        <v>0.96092179991262561</v>
      </c>
      <c r="R9">
        <v>6.666666666666668E-2</v>
      </c>
      <c r="S9">
        <v>0.21875</v>
      </c>
      <c r="T9">
        <v>9.5000000000000001E-2</v>
      </c>
      <c r="U9">
        <v>0.32</v>
      </c>
      <c r="V9">
        <v>0.1807368421052632</v>
      </c>
      <c r="W9">
        <v>0.95</v>
      </c>
      <c r="X9">
        <v>0.78125</v>
      </c>
      <c r="Y9">
        <v>0.98454323218366369</v>
      </c>
      <c r="Z9">
        <v>0.41599999999999998</v>
      </c>
      <c r="AA9">
        <v>0.66276595744680855</v>
      </c>
      <c r="AB9">
        <v>0.626</v>
      </c>
      <c r="AC9">
        <v>0.17375000000000002</v>
      </c>
      <c r="AD9">
        <v>0.95</v>
      </c>
      <c r="AE9">
        <v>0.95952680120913125</v>
      </c>
      <c r="AF9">
        <v>0.63500000000000001</v>
      </c>
      <c r="AG9">
        <v>0.34249999999999997</v>
      </c>
      <c r="AH9">
        <v>0.95014848814822139</v>
      </c>
      <c r="AI9">
        <v>0.21649999999999997</v>
      </c>
      <c r="AJ9">
        <f>AVERAGE($Q$9:$AI$9)</f>
        <v>0.55210840987749366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SUM($Q$25:$AI$25)</f>
        <v>1</v>
      </c>
      <c r="CX9" s="5">
        <v>5.9722991689750691</v>
      </c>
      <c r="CY9" s="5">
        <f>SUM($Q$42:$AI$42)</f>
        <v>11</v>
      </c>
      <c r="CZ9" s="5">
        <v>3.0470914127423829</v>
      </c>
      <c r="DA9" s="5">
        <v>-1.6619922597403896E-2</v>
      </c>
      <c r="DB9" s="5">
        <v>1.1754621478993581</v>
      </c>
      <c r="DC9" s="5">
        <v>0.5585222359737384</v>
      </c>
      <c r="DD9" s="5">
        <f t="shared" si="0"/>
        <v>0.23481781376518224</v>
      </c>
      <c r="DE9" s="5">
        <f t="shared" si="1"/>
        <v>0.38866396761133604</v>
      </c>
      <c r="DF9" s="5">
        <v>4.2550804889387304E-2</v>
      </c>
      <c r="DG9" s="5">
        <v>2.0729516017063943</v>
      </c>
      <c r="DH9" s="5">
        <f t="shared" si="2"/>
        <v>0</v>
      </c>
      <c r="DI9" s="5">
        <f t="shared" si="3"/>
        <v>6</v>
      </c>
      <c r="DJ9" s="5">
        <v>6</v>
      </c>
      <c r="DK9" s="5">
        <f t="shared" si="4"/>
        <v>2.6315789473684237E-2</v>
      </c>
      <c r="DL9" s="5">
        <f t="shared" si="5"/>
        <v>0.55210840987749366</v>
      </c>
      <c r="DM9" s="5">
        <f t="shared" si="6"/>
        <v>0.34464485237643389</v>
      </c>
      <c r="DO9" s="9" t="s">
        <v>215</v>
      </c>
      <c r="DP9" s="9">
        <v>-0.26423555592947473</v>
      </c>
      <c r="DQ9" s="9">
        <v>-0.37466459625725151</v>
      </c>
      <c r="DR9" s="9">
        <v>2.4879591430254231E-2</v>
      </c>
      <c r="DS9" s="9">
        <v>-0.51216048611227882</v>
      </c>
      <c r="DT9" s="9">
        <v>1.987909259217524E-2</v>
      </c>
      <c r="DU9" s="9">
        <v>-0.4258736511490554</v>
      </c>
      <c r="DV9" s="9">
        <v>1</v>
      </c>
      <c r="DW9" s="9">
        <v>-2.4669892200586819E-3</v>
      </c>
      <c r="DX9" s="9">
        <v>0.80086996590588</v>
      </c>
      <c r="DY9" s="9">
        <v>0.7102518264072839</v>
      </c>
      <c r="DZ9" s="9">
        <v>0.49650979408615048</v>
      </c>
      <c r="EA9" s="9">
        <v>0.72327868598800593</v>
      </c>
      <c r="EB9" s="9">
        <v>0.74428851320910794</v>
      </c>
      <c r="GR9" t="s">
        <v>8</v>
      </c>
      <c r="GS9">
        <v>0.27700831024930761</v>
      </c>
      <c r="GT9">
        <v>0.17728531855955673</v>
      </c>
      <c r="GU9">
        <v>0.35457063711911346</v>
      </c>
      <c r="GV9">
        <v>0.14404432132963982</v>
      </c>
      <c r="GW9">
        <v>0.18836565096952904</v>
      </c>
      <c r="GX9">
        <v>0.53185595567867028</v>
      </c>
      <c r="GY9">
        <v>6.648199445983384E-2</v>
      </c>
      <c r="GZ9">
        <f>VARP(kulumbo!$Q$42:$AI$42)</f>
        <v>0.66481994459833793</v>
      </c>
      <c r="HA9">
        <v>0.15512465373961226</v>
      </c>
      <c r="HB9">
        <v>0.23268698060941831</v>
      </c>
      <c r="HC9">
        <v>0.15512465373961234</v>
      </c>
      <c r="HD9">
        <v>0.19944598337950137</v>
      </c>
      <c r="HE9">
        <v>-9.9722991689750656E-2</v>
      </c>
    </row>
    <row r="10" spans="1:219" x14ac:dyDescent="0.25">
      <c r="A10">
        <v>1</v>
      </c>
      <c r="B10">
        <v>9</v>
      </c>
      <c r="C10" s="12" t="s">
        <v>411</v>
      </c>
      <c r="D10" s="12">
        <v>0.3</v>
      </c>
      <c r="E10" s="12">
        <v>0.8</v>
      </c>
      <c r="F10" s="12">
        <v>2</v>
      </c>
      <c r="G10">
        <v>10.753846153846156</v>
      </c>
      <c r="H10" s="12">
        <v>33</v>
      </c>
      <c r="P10" t="s">
        <v>9</v>
      </c>
      <c r="Q10">
        <v>0.96476959432847575</v>
      </c>
      <c r="R10">
        <v>0.16250000000000001</v>
      </c>
      <c r="S10">
        <v>4.2452830188679243E-2</v>
      </c>
      <c r="T10">
        <v>4.8755385351842991E-2</v>
      </c>
      <c r="U10">
        <v>0.32</v>
      </c>
      <c r="V10">
        <v>0.75750000000000006</v>
      </c>
      <c r="W10">
        <v>0.72499999999999998</v>
      </c>
      <c r="X10">
        <v>0.95253842541471523</v>
      </c>
      <c r="Y10">
        <v>0.77</v>
      </c>
      <c r="Z10">
        <v>0.29000000000000004</v>
      </c>
      <c r="AA10">
        <v>4.7272563626544861E-2</v>
      </c>
      <c r="AB10">
        <v>0.59</v>
      </c>
      <c r="AC10">
        <v>6.5000000000000002E-2</v>
      </c>
      <c r="AD10">
        <v>0.55000000000000004</v>
      </c>
      <c r="AE10">
        <v>0.95213168969906625</v>
      </c>
      <c r="AF10">
        <v>0.15800000000000003</v>
      </c>
      <c r="AG10">
        <v>0.32321428571428568</v>
      </c>
      <c r="AH10">
        <v>8.4410000000000013E-2</v>
      </c>
      <c r="AI10">
        <v>0.77749999999999997</v>
      </c>
      <c r="AJ10">
        <f>AVERAGE($Q$10:$AI$10)</f>
        <v>0.4516339354907164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2.0564646816423445E-2</v>
      </c>
      <c r="CW10" s="5">
        <f>SUM($Q$26:$AI$26)</f>
        <v>-1</v>
      </c>
      <c r="CX10" s="5">
        <v>4.554016620498615</v>
      </c>
      <c r="CY10" s="5">
        <f>SUM($Q$43:$AI$43)</f>
        <v>7</v>
      </c>
      <c r="CZ10" s="5">
        <v>1.7285318559556786</v>
      </c>
      <c r="DA10" s="5">
        <v>4.4769787922731549E-2</v>
      </c>
      <c r="DB10" s="5">
        <v>1.1001060038041268</v>
      </c>
      <c r="DC10" s="5">
        <v>0.3691439692710719</v>
      </c>
      <c r="DD10" s="5">
        <f t="shared" si="0"/>
        <v>0.10526315789473681</v>
      </c>
      <c r="DE10" s="5">
        <f t="shared" si="1"/>
        <v>0.26720647773279355</v>
      </c>
      <c r="DF10" s="5">
        <v>8.0360611181859054E-2</v>
      </c>
      <c r="DG10" s="5">
        <v>2.3493854459910719</v>
      </c>
      <c r="DH10" s="5">
        <f t="shared" si="2"/>
        <v>3</v>
      </c>
      <c r="DI10" s="5">
        <f t="shared" si="3"/>
        <v>3</v>
      </c>
      <c r="DJ10" s="5">
        <v>6</v>
      </c>
      <c r="DK10" s="5">
        <f t="shared" si="4"/>
        <v>2.6315789473684181E-2</v>
      </c>
      <c r="DL10" s="5">
        <f t="shared" si="5"/>
        <v>0.4516339354907164</v>
      </c>
      <c r="DM10" s="5">
        <f t="shared" si="6"/>
        <v>0.34774774164656203</v>
      </c>
      <c r="DO10" s="9" t="s">
        <v>45</v>
      </c>
      <c r="DP10" s="9">
        <v>0.23648656625547049</v>
      </c>
      <c r="DQ10" s="9">
        <v>0.60279949221213558</v>
      </c>
      <c r="DR10" s="9">
        <v>-0.22986650281403576</v>
      </c>
      <c r="DS10" s="9">
        <v>-0.13101644051360756</v>
      </c>
      <c r="DT10" s="9">
        <v>-2.4016987017562007E-2</v>
      </c>
      <c r="DU10" s="9">
        <v>-0.43030430626048399</v>
      </c>
      <c r="DV10" s="9">
        <v>-2.4669892200586819E-3</v>
      </c>
      <c r="DW10" s="9">
        <v>1</v>
      </c>
      <c r="DX10" s="9">
        <v>-0.10206259173447214</v>
      </c>
      <c r="DY10" s="9">
        <v>0.46761915414978955</v>
      </c>
      <c r="DZ10" s="9">
        <v>-1.1660535700425108E-2</v>
      </c>
      <c r="EA10" s="9">
        <v>-0.26900353537316996</v>
      </c>
      <c r="EB10" s="9">
        <v>0.29544611198005366</v>
      </c>
      <c r="GR10" t="s">
        <v>9</v>
      </c>
      <c r="GS10">
        <v>-0.11080332409972299</v>
      </c>
      <c r="GT10">
        <v>5.5401662049861494E-2</v>
      </c>
      <c r="GU10">
        <v>-9.9722991689750726E-2</v>
      </c>
      <c r="GV10">
        <v>0.11080332409972299</v>
      </c>
      <c r="GW10">
        <v>0.17728531855955679</v>
      </c>
      <c r="GX10">
        <v>0.16620498614958445</v>
      </c>
      <c r="GY10">
        <v>0.31024930747922441</v>
      </c>
      <c r="GZ10">
        <v>0.15512465373961226</v>
      </c>
      <c r="HA10">
        <f>VARP(kulumbo!$Q$43:$AI$43)</f>
        <v>0.8642659279778393</v>
      </c>
      <c r="HB10">
        <v>3.3240997229916892E-2</v>
      </c>
      <c r="HC10">
        <v>2.2160664819944585E-2</v>
      </c>
      <c r="HD10">
        <v>0.29916897506925205</v>
      </c>
      <c r="HE10">
        <v>-0.25484764542936295</v>
      </c>
    </row>
    <row r="11" spans="1:219" x14ac:dyDescent="0.25">
      <c r="A11">
        <v>1</v>
      </c>
      <c r="B11">
        <v>10</v>
      </c>
      <c r="C11" s="12" t="s">
        <v>412</v>
      </c>
      <c r="D11" s="12">
        <v>30</v>
      </c>
      <c r="E11" s="12">
        <v>60</v>
      </c>
      <c r="F11" s="12">
        <v>80</v>
      </c>
      <c r="G11">
        <v>68.07692307692308</v>
      </c>
      <c r="H11" s="12">
        <v>66</v>
      </c>
      <c r="P11" t="s">
        <v>10</v>
      </c>
      <c r="Q11">
        <v>0.97914432268594076</v>
      </c>
      <c r="R11">
        <v>3.685540950455006E-2</v>
      </c>
      <c r="S11">
        <v>0.59</v>
      </c>
      <c r="T11">
        <v>4.6528095020557339E-2</v>
      </c>
      <c r="U11">
        <v>0.32</v>
      </c>
      <c r="V11">
        <v>0.13062500000000002</v>
      </c>
      <c r="W11">
        <v>0.95142864626242318</v>
      </c>
      <c r="X11">
        <v>0.22999999999999998</v>
      </c>
      <c r="Y11">
        <v>0.98990699934066695</v>
      </c>
      <c r="Z11">
        <v>0.19400000000000001</v>
      </c>
      <c r="AA11">
        <v>0.95017569160821369</v>
      </c>
      <c r="AB11">
        <v>0.8</v>
      </c>
      <c r="AC11">
        <v>0.53</v>
      </c>
      <c r="AD11">
        <v>0.27500000000000002</v>
      </c>
      <c r="AE11">
        <v>0.83299999999999996</v>
      </c>
      <c r="AF11">
        <v>0.95988835725677824</v>
      </c>
      <c r="AG11">
        <v>4.9998625109688749E-2</v>
      </c>
      <c r="AH11">
        <v>0.95472211365733983</v>
      </c>
      <c r="AI11">
        <v>0.59562499999999996</v>
      </c>
      <c r="AJ11">
        <f>AVERAGE($Q$11:$AI$11)</f>
        <v>0.54825780318137685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SUM($Q$27:$AI$27)</f>
        <v>3</v>
      </c>
      <c r="CX11" s="5">
        <v>4.4432132963988948</v>
      </c>
      <c r="CY11" s="5">
        <f>SUM($Q$44:$AI$44)</f>
        <v>1</v>
      </c>
      <c r="CZ11" s="5">
        <v>3.6454293628808863</v>
      </c>
      <c r="DA11" s="5">
        <v>6.6036755102929445E-2</v>
      </c>
      <c r="DB11" s="5">
        <v>1.5536718920945909</v>
      </c>
      <c r="DC11" s="5">
        <v>0.48628430245417525</v>
      </c>
      <c r="DD11" s="5">
        <f t="shared" si="0"/>
        <v>0.21052631578947367</v>
      </c>
      <c r="DE11" s="5">
        <f t="shared" si="1"/>
        <v>0.28340080971659942</v>
      </c>
      <c r="DF11" s="5">
        <v>3.8393330434190691E-4</v>
      </c>
      <c r="DG11" s="5">
        <v>2.9021610274227663</v>
      </c>
      <c r="DH11" s="5">
        <f t="shared" si="2"/>
        <v>3</v>
      </c>
      <c r="DI11" s="5">
        <f t="shared" si="3"/>
        <v>6</v>
      </c>
      <c r="DJ11" s="5">
        <v>9</v>
      </c>
      <c r="DK11" s="5">
        <f t="shared" si="4"/>
        <v>7.8947368421052655E-2</v>
      </c>
      <c r="DL11" s="5">
        <f t="shared" si="5"/>
        <v>0.54825780318137685</v>
      </c>
      <c r="DM11" s="5">
        <f t="shared" si="6"/>
        <v>0.37101430647092565</v>
      </c>
      <c r="DO11" s="9" t="s">
        <v>46</v>
      </c>
      <c r="DP11" s="9">
        <v>-0.44061917676769191</v>
      </c>
      <c r="DQ11" s="9">
        <v>-8.5576581600211796E-2</v>
      </c>
      <c r="DR11" s="9">
        <v>0.26382008847288796</v>
      </c>
      <c r="DS11" s="9">
        <v>-0.42236587030711903</v>
      </c>
      <c r="DT11" s="9">
        <v>0.20073107524724873</v>
      </c>
      <c r="DU11" s="9">
        <v>-0.52615537808389456</v>
      </c>
      <c r="DV11" s="9">
        <v>0.80086996590588</v>
      </c>
      <c r="DW11" s="9">
        <v>-0.10206259173447214</v>
      </c>
      <c r="DX11" s="9">
        <v>1</v>
      </c>
      <c r="DY11" s="9">
        <v>0.83158772211371657</v>
      </c>
      <c r="DZ11" s="9">
        <v>0.65695007793975391</v>
      </c>
      <c r="EA11" s="9">
        <v>0.93946055412591234</v>
      </c>
      <c r="EB11" s="9">
        <v>0.79767393321212232</v>
      </c>
      <c r="GR11" t="s">
        <v>10</v>
      </c>
      <c r="GS11">
        <v>4.4321329639889162E-2</v>
      </c>
      <c r="GT11">
        <v>0.18836565096952915</v>
      </c>
      <c r="GU11">
        <v>0.37673130193905807</v>
      </c>
      <c r="GV11">
        <v>0.37673130193905807</v>
      </c>
      <c r="GW11">
        <v>0.26592797783933519</v>
      </c>
      <c r="GX11">
        <v>0.35457063711911363</v>
      </c>
      <c r="GY11">
        <v>0.25484764542936295</v>
      </c>
      <c r="GZ11">
        <v>0.23268698060941831</v>
      </c>
      <c r="HA11">
        <v>3.3240997229916892E-2</v>
      </c>
      <c r="HB11">
        <f>VARP(kulumbo!$Q$44:$AI$44)</f>
        <v>0.99722991689750695</v>
      </c>
      <c r="HC11">
        <v>0.45429362880886409</v>
      </c>
      <c r="HD11">
        <v>-7.7562326869806075E-2</v>
      </c>
      <c r="HE11">
        <v>0.14404432132963996</v>
      </c>
    </row>
    <row r="12" spans="1:219" x14ac:dyDescent="0.25">
      <c r="A12">
        <v>1</v>
      </c>
      <c r="B12">
        <v>11</v>
      </c>
      <c r="C12" s="12" t="s">
        <v>413</v>
      </c>
      <c r="D12" s="12">
        <v>100</v>
      </c>
      <c r="E12" s="12">
        <v>300</v>
      </c>
      <c r="F12" s="12">
        <v>400</v>
      </c>
      <c r="G12">
        <v>978.53846153846166</v>
      </c>
      <c r="H12" s="12">
        <v>200</v>
      </c>
      <c r="P12" t="s">
        <v>11</v>
      </c>
      <c r="Q12">
        <v>0.97056597564988478</v>
      </c>
      <c r="R12">
        <v>4.9323410013531806E-2</v>
      </c>
      <c r="S12">
        <v>0.68</v>
      </c>
      <c r="T12">
        <v>0.20750000000000002</v>
      </c>
      <c r="U12">
        <v>0.11428571428571428</v>
      </c>
      <c r="V12">
        <v>0.58062500000000006</v>
      </c>
      <c r="W12">
        <v>0.95374168325857522</v>
      </c>
      <c r="X12">
        <v>0.59</v>
      </c>
      <c r="Y12">
        <v>0.98778813452575887</v>
      </c>
      <c r="Z12">
        <v>0.44</v>
      </c>
      <c r="AA12">
        <v>0.95009025276134185</v>
      </c>
      <c r="AB12">
        <v>0.52249999999999996</v>
      </c>
      <c r="AC12">
        <v>0.50900000000000001</v>
      </c>
      <c r="AD12">
        <v>4.6774193548387105E-2</v>
      </c>
      <c r="AE12">
        <v>0.86</v>
      </c>
      <c r="AF12">
        <v>0.23600000000000004</v>
      </c>
      <c r="AG12">
        <v>7.31981981981982E-2</v>
      </c>
      <c r="AH12">
        <v>0.66543928571428568</v>
      </c>
      <c r="AI12">
        <v>0.5237857142857143</v>
      </c>
      <c r="AJ12">
        <f>AVERAGE($Q$12:$AI$12)</f>
        <v>0.52424302959165225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1.9241288845294524E-2</v>
      </c>
      <c r="CW12" s="5">
        <f>SUM($Q$28:$AI$28)</f>
        <v>5</v>
      </c>
      <c r="CX12" s="5">
        <v>3.9667590027700839</v>
      </c>
      <c r="CY12" s="5">
        <f>SUM($Q$45:$AI$45)</f>
        <v>7</v>
      </c>
      <c r="CZ12" s="5">
        <v>3.4127423822714675</v>
      </c>
      <c r="DA12" s="5">
        <v>9.8080642443566068E-2</v>
      </c>
      <c r="DB12" s="5">
        <v>2.4051428781620756</v>
      </c>
      <c r="DC12" s="5">
        <v>0.42778288311864959</v>
      </c>
      <c r="DD12" s="5">
        <f t="shared" si="0"/>
        <v>0.23481781376518218</v>
      </c>
      <c r="DE12" s="5">
        <f t="shared" si="1"/>
        <v>0.25910931174089075</v>
      </c>
      <c r="DF12" s="5">
        <v>4.4995776154384971E-2</v>
      </c>
      <c r="DG12" s="5">
        <v>1.8452690387589612</v>
      </c>
      <c r="DH12" s="5">
        <f t="shared" si="2"/>
        <v>2</v>
      </c>
      <c r="DI12" s="5">
        <f t="shared" si="3"/>
        <v>4</v>
      </c>
      <c r="DJ12" s="5">
        <v>6</v>
      </c>
      <c r="DK12" s="5">
        <f t="shared" si="4"/>
        <v>0.13157894736842107</v>
      </c>
      <c r="DL12" s="5">
        <f t="shared" si="5"/>
        <v>0.52424302959165225</v>
      </c>
      <c r="DM12" s="5">
        <f t="shared" si="6"/>
        <v>0.32999155745903541</v>
      </c>
      <c r="DO12" s="9" t="s">
        <v>47</v>
      </c>
      <c r="DP12" s="9">
        <v>-0.25948849888039927</v>
      </c>
      <c r="DQ12" s="9">
        <v>0.26050754081674837</v>
      </c>
      <c r="DR12" s="9">
        <v>0.10608614197822996</v>
      </c>
      <c r="DS12" s="9">
        <v>-0.44844936539877461</v>
      </c>
      <c r="DT12" s="9">
        <v>0.16495474904071236</v>
      </c>
      <c r="DU12" s="9">
        <v>-0.70776871478240289</v>
      </c>
      <c r="DV12" s="9">
        <v>0.7102518264072839</v>
      </c>
      <c r="DW12" s="9">
        <v>0.46761915414978955</v>
      </c>
      <c r="DX12" s="9">
        <v>0.83158772211371657</v>
      </c>
      <c r="DY12" s="9">
        <v>1</v>
      </c>
      <c r="DZ12" s="9">
        <v>0.57723606678138994</v>
      </c>
      <c r="EA12" s="9">
        <v>0.68458955635764662</v>
      </c>
      <c r="EB12" s="9">
        <v>0.87373947168134436</v>
      </c>
      <c r="GR12" t="s">
        <v>11</v>
      </c>
      <c r="GS12">
        <v>9.972299168975074E-2</v>
      </c>
      <c r="GT12">
        <v>0.26592797783933514</v>
      </c>
      <c r="GU12">
        <v>0.32132963988919661</v>
      </c>
      <c r="GV12">
        <v>0.32132963988919666</v>
      </c>
      <c r="GW12">
        <v>0.17728531855955679</v>
      </c>
      <c r="GX12">
        <v>0.37673130193905829</v>
      </c>
      <c r="GY12">
        <v>0.31024930747922452</v>
      </c>
      <c r="GZ12">
        <v>0.15512465373961234</v>
      </c>
      <c r="HA12">
        <v>2.2160664819944585E-2</v>
      </c>
      <c r="HB12">
        <v>0.45429362880886409</v>
      </c>
      <c r="HC12">
        <f>VARP(kulumbo!$Q$45:$AI$45)</f>
        <v>0.8642659279778393</v>
      </c>
      <c r="HD12">
        <v>-0.12188365650969535</v>
      </c>
      <c r="HE12">
        <v>0.16620498614958445</v>
      </c>
    </row>
    <row r="13" spans="1:219" x14ac:dyDescent="0.25">
      <c r="A13">
        <v>1</v>
      </c>
      <c r="B13">
        <v>12</v>
      </c>
      <c r="C13" s="12" t="s">
        <v>414</v>
      </c>
      <c r="D13" s="12">
        <v>10</v>
      </c>
      <c r="E13" s="12">
        <v>80</v>
      </c>
      <c r="F13" s="12">
        <v>110</v>
      </c>
      <c r="G13">
        <v>17</v>
      </c>
      <c r="H13" s="12">
        <v>12</v>
      </c>
      <c r="P13" t="s">
        <v>12</v>
      </c>
      <c r="Q13">
        <v>0.78928571428571437</v>
      </c>
      <c r="R13">
        <v>0.1210526315789474</v>
      </c>
      <c r="S13">
        <v>7.2500000000000009E-2</v>
      </c>
      <c r="T13">
        <v>4.2632900795311852E-2</v>
      </c>
      <c r="U13">
        <v>0.8214285714285714</v>
      </c>
      <c r="V13">
        <v>0.33958333333333329</v>
      </c>
      <c r="W13">
        <v>0.41</v>
      </c>
      <c r="X13">
        <v>0.95253842541471523</v>
      </c>
      <c r="Y13">
        <v>0.97894984439458632</v>
      </c>
      <c r="Z13">
        <v>0.32999999999999996</v>
      </c>
      <c r="AA13">
        <v>0.2</v>
      </c>
      <c r="AB13">
        <v>0.95179681604197353</v>
      </c>
      <c r="AC13">
        <v>0.17375000000000002</v>
      </c>
      <c r="AD13">
        <v>0.56000000000000005</v>
      </c>
      <c r="AE13">
        <v>0.9633060054437903</v>
      </c>
      <c r="AF13">
        <v>0.32900000000000001</v>
      </c>
      <c r="AG13">
        <v>0.53749999999999998</v>
      </c>
      <c r="AH13">
        <v>0.2523071428571429</v>
      </c>
      <c r="AI13">
        <v>0.55549999999999999</v>
      </c>
      <c r="AJ13">
        <f>AVERAGE($Q$13:$AI$13)</f>
        <v>0.4937437571354783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SUM($Q$29:$AI$29)</f>
        <v>-1</v>
      </c>
      <c r="CX13" s="5">
        <v>3.2908587257617734</v>
      </c>
      <c r="CY13" s="5">
        <f>SUM($Q$46:$AI$46)</f>
        <v>9</v>
      </c>
      <c r="CZ13" s="5">
        <v>1.861495844875346</v>
      </c>
      <c r="DA13" s="5">
        <v>-4.2357898461904853E-2</v>
      </c>
      <c r="DB13" s="5">
        <v>2.8854442313475759</v>
      </c>
      <c r="DC13" s="5">
        <v>0.41981141063050992</v>
      </c>
      <c r="DD13" s="5">
        <f t="shared" si="0"/>
        <v>0.12955465587044535</v>
      </c>
      <c r="DE13" s="5">
        <f t="shared" si="1"/>
        <v>0.17004048582995954</v>
      </c>
      <c r="DF13" s="5">
        <v>6.6920567220647625E-2</v>
      </c>
      <c r="DG13" s="5">
        <v>1.9265658303366202</v>
      </c>
      <c r="DH13" s="5">
        <f t="shared" si="2"/>
        <v>1</v>
      </c>
      <c r="DI13" s="5">
        <f t="shared" si="3"/>
        <v>4</v>
      </c>
      <c r="DJ13" s="5">
        <v>5</v>
      </c>
      <c r="DK13" s="5">
        <f t="shared" si="4"/>
        <v>2.6315789473684181E-2</v>
      </c>
      <c r="DL13" s="5">
        <f t="shared" si="5"/>
        <v>0.4937437571354783</v>
      </c>
      <c r="DM13" s="5">
        <f t="shared" si="6"/>
        <v>0.32766933875480087</v>
      </c>
      <c r="DO13" s="9" t="s">
        <v>48</v>
      </c>
      <c r="DP13" s="9">
        <v>-6.1450645556054756E-2</v>
      </c>
      <c r="DQ13" s="9">
        <v>1.5997793651441567E-2</v>
      </c>
      <c r="DR13" s="9">
        <v>2.1645020236200532E-2</v>
      </c>
      <c r="DS13" s="9">
        <v>-0.35874292729491541</v>
      </c>
      <c r="DT13" s="9">
        <v>2.0818880793728761E-2</v>
      </c>
      <c r="DU13" s="9">
        <v>-0.40602001646946689</v>
      </c>
      <c r="DV13" s="9">
        <v>0.49650979408615048</v>
      </c>
      <c r="DW13" s="9">
        <v>-1.1660535700425108E-2</v>
      </c>
      <c r="DX13" s="9">
        <v>0.65695007793975391</v>
      </c>
      <c r="DY13" s="9">
        <v>0.57723606678138994</v>
      </c>
      <c r="DZ13" s="9">
        <v>1</v>
      </c>
      <c r="EA13" s="9">
        <v>0.80066425386194817</v>
      </c>
      <c r="EB13" s="9">
        <v>0.37510072060497168</v>
      </c>
      <c r="GR13" t="s">
        <v>12</v>
      </c>
      <c r="GS13">
        <v>-2.2160664819944605E-2</v>
      </c>
      <c r="GT13">
        <v>1.108033240997232E-2</v>
      </c>
      <c r="GU13">
        <v>2.2160664819944567E-2</v>
      </c>
      <c r="GV13">
        <v>0.23268698060941825</v>
      </c>
      <c r="GW13">
        <v>7.7562326869806075E-2</v>
      </c>
      <c r="GX13">
        <v>3.3240997229916885E-2</v>
      </c>
      <c r="GY13">
        <v>0.18836565096952909</v>
      </c>
      <c r="GZ13">
        <v>0.19944598337950137</v>
      </c>
      <c r="HA13">
        <v>0.29916897506925205</v>
      </c>
      <c r="HB13">
        <v>-7.7562326869806075E-2</v>
      </c>
      <c r="HC13">
        <v>-0.12188365650969535</v>
      </c>
      <c r="HD13">
        <f>VARP(kulumbo!$Q$46:$AI$46)</f>
        <v>0.77562326869806097</v>
      </c>
      <c r="HE13">
        <v>0.2437673130193905</v>
      </c>
    </row>
    <row r="14" spans="1:219" ht="15.75" thickBot="1" x14ac:dyDescent="0.3">
      <c r="A14">
        <v>1</v>
      </c>
      <c r="B14">
        <v>13</v>
      </c>
      <c r="C14" s="12" t="s">
        <v>415</v>
      </c>
      <c r="D14" s="12">
        <v>1</v>
      </c>
      <c r="E14" s="12">
        <v>5</v>
      </c>
      <c r="F14" s="12">
        <v>20</v>
      </c>
      <c r="G14">
        <v>27.461538461538467</v>
      </c>
      <c r="H14" s="12">
        <v>21</v>
      </c>
      <c r="P14" t="s">
        <v>13</v>
      </c>
      <c r="Q14">
        <v>0.8</v>
      </c>
      <c r="R14">
        <v>3.8817891373801927E-2</v>
      </c>
      <c r="S14">
        <v>0.38</v>
      </c>
      <c r="T14">
        <v>4.9707174231332363E-2</v>
      </c>
      <c r="U14">
        <v>0.95024154846090148</v>
      </c>
      <c r="V14">
        <v>4.9681528662420385E-2</v>
      </c>
      <c r="W14">
        <v>0.95277791924588751</v>
      </c>
      <c r="X14">
        <v>0.72499999999999998</v>
      </c>
      <c r="Y14">
        <v>0.98454323218366369</v>
      </c>
      <c r="Z14">
        <v>0.28142857142857142</v>
      </c>
      <c r="AA14">
        <v>0.16250000000000001</v>
      </c>
      <c r="AB14">
        <v>3.1206932553769058E-2</v>
      </c>
      <c r="AC14">
        <v>0.5</v>
      </c>
      <c r="AD14">
        <v>0.56000000000000005</v>
      </c>
      <c r="AE14">
        <v>0.10400000000000001</v>
      </c>
      <c r="AF14">
        <v>0.55400000000000005</v>
      </c>
      <c r="AG14">
        <v>0.72499999999999998</v>
      </c>
      <c r="AH14">
        <v>0.62190263157894743</v>
      </c>
      <c r="AI14">
        <v>0.34249999999999997</v>
      </c>
      <c r="AJ14">
        <f>AVERAGE($Q$14:$AI$14)</f>
        <v>0.46385828577469973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0.41685685993011989</v>
      </c>
      <c r="CW14" s="5">
        <f>SUM($Q$30:$AI$30)</f>
        <v>-1</v>
      </c>
      <c r="CX14" s="5">
        <v>3.2908587257617725</v>
      </c>
      <c r="CY14" s="5">
        <f>SUM($Q$47:$AI$47)</f>
        <v>5</v>
      </c>
      <c r="CZ14" s="5">
        <v>2.4376731301939056</v>
      </c>
      <c r="DA14" s="5">
        <v>0.1402620751331255</v>
      </c>
      <c r="DB14" s="5">
        <v>1.4243857934477901</v>
      </c>
      <c r="DC14" s="5">
        <v>0.28367178544671495</v>
      </c>
      <c r="DD14" s="5">
        <f t="shared" si="0"/>
        <v>0.14574898785425097</v>
      </c>
      <c r="DE14" s="5">
        <f t="shared" si="1"/>
        <v>0.17004048582995948</v>
      </c>
      <c r="DF14" s="39">
        <v>1.943548102846443E-2</v>
      </c>
      <c r="DG14" s="39">
        <v>2.095619809113181</v>
      </c>
      <c r="DH14" s="39">
        <f t="shared" si="2"/>
        <v>4</v>
      </c>
      <c r="DI14" s="39">
        <f t="shared" si="3"/>
        <v>3</v>
      </c>
      <c r="DJ14" s="5">
        <v>7</v>
      </c>
      <c r="DK14" s="5">
        <f t="shared" si="4"/>
        <v>2.6315789473684181E-2</v>
      </c>
      <c r="DL14" s="5">
        <f t="shared" si="5"/>
        <v>0.46385828577469973</v>
      </c>
      <c r="DM14" s="5">
        <f t="shared" si="6"/>
        <v>0.33549496156831909</v>
      </c>
      <c r="DO14" s="9" t="s">
        <v>221</v>
      </c>
      <c r="DP14" s="9">
        <v>-0.39619034241394724</v>
      </c>
      <c r="DQ14" s="9">
        <v>-0.1571237921612218</v>
      </c>
      <c r="DR14" s="9">
        <v>0.2810577101061173</v>
      </c>
      <c r="DS14" s="9">
        <v>-0.38129997322589099</v>
      </c>
      <c r="DT14" s="9">
        <v>0.20403115636225319</v>
      </c>
      <c r="DU14" s="9">
        <v>-0.42265755245990438</v>
      </c>
      <c r="DV14" s="9">
        <v>0.72327868598800593</v>
      </c>
      <c r="DW14" s="9">
        <v>-0.26900353537316996</v>
      </c>
      <c r="DX14" s="9">
        <v>0.93946055412591234</v>
      </c>
      <c r="DY14" s="9">
        <v>0.68458955635764662</v>
      </c>
      <c r="DZ14" s="9">
        <v>0.80066425386194817</v>
      </c>
      <c r="EA14" s="9">
        <v>1</v>
      </c>
      <c r="EB14" s="9">
        <v>0.59703482273724384</v>
      </c>
      <c r="GR14" s="54" t="s">
        <v>13</v>
      </c>
      <c r="GS14" s="54">
        <v>0.22160664819944617</v>
      </c>
      <c r="GT14" s="54">
        <v>9.9722991689750656E-2</v>
      </c>
      <c r="GU14" s="54">
        <v>0.19944598337950126</v>
      </c>
      <c r="GV14" s="54">
        <v>0.40997229916897487</v>
      </c>
      <c r="GW14" s="54">
        <v>6.6481994459833743E-2</v>
      </c>
      <c r="GX14" s="54">
        <v>8.8642659279778435E-2</v>
      </c>
      <c r="GY14" s="54">
        <v>0.22160664819944617</v>
      </c>
      <c r="GZ14" s="54">
        <v>-9.9722991689750656E-2</v>
      </c>
      <c r="HA14" s="54">
        <v>-0.25484764542936295</v>
      </c>
      <c r="HB14" s="54">
        <v>0.14404432132963996</v>
      </c>
      <c r="HC14" s="54">
        <v>0.16620498614958445</v>
      </c>
      <c r="HD14" s="54">
        <v>0.2437673130193905</v>
      </c>
      <c r="HE14" s="54">
        <f>VARP(kulumbo!$Q$47:$AI$47)</f>
        <v>0.93074792243767313</v>
      </c>
    </row>
    <row r="15" spans="1:219" ht="15.75" thickBot="1" x14ac:dyDescent="0.3">
      <c r="A15">
        <v>1</v>
      </c>
      <c r="B15">
        <v>14</v>
      </c>
      <c r="C15" s="12" t="s">
        <v>416</v>
      </c>
      <c r="D15" s="12">
        <v>10</v>
      </c>
      <c r="E15" s="12">
        <v>25</v>
      </c>
      <c r="F15" s="12">
        <v>50</v>
      </c>
      <c r="G15">
        <v>34.230769230769226</v>
      </c>
      <c r="H15" s="12">
        <v>27</v>
      </c>
      <c r="P15" t="s">
        <v>79</v>
      </c>
      <c r="Q15">
        <f>AVERAGE($Q$2:$Q$14)</f>
        <v>0.92679242844622722</v>
      </c>
      <c r="R15">
        <f>AVERAGE($R$2:$R$14)</f>
        <v>6.6089201128998992E-2</v>
      </c>
      <c r="S15">
        <f>AVERAGE($S$2:$S$14)</f>
        <v>0.2408628403308444</v>
      </c>
      <c r="T15">
        <f>AVERAGE($T$2:$T$14)</f>
        <v>0.17785559640529958</v>
      </c>
      <c r="U15">
        <f>AVERAGE($U$2:$U$14)</f>
        <v>0.49107233760128233</v>
      </c>
      <c r="V15">
        <f>AVERAGE($V$2:$V$14)</f>
        <v>0.34161329263766838</v>
      </c>
      <c r="W15">
        <f>AVERAGE($W$2:$W$14)</f>
        <v>0.76343254096070523</v>
      </c>
      <c r="X15">
        <f>AVERAGE($X$2:$X$14)</f>
        <v>0.61779437314072538</v>
      </c>
      <c r="Y15">
        <f>AVERAGE($Y$2:$Y$14)</f>
        <v>0.96698132316177388</v>
      </c>
      <c r="Z15">
        <f>AVERAGE($Z$2:$Z$14)</f>
        <v>0.47550639372731551</v>
      </c>
      <c r="AA15">
        <f>AVERAGE($AA$2:$AA$14)</f>
        <v>0.54958409764332017</v>
      </c>
      <c r="AB15">
        <f>AVERAGE($AB$2:$AB$14)</f>
        <v>0.61497636923834731</v>
      </c>
      <c r="AC15">
        <f>AVERAGE($AC$2:$AC$14)</f>
        <v>0.47197122773036071</v>
      </c>
      <c r="AD15">
        <f>AVERAGE($AD$2:$AD$14)</f>
        <v>0.51589357330630103</v>
      </c>
      <c r="AE15">
        <f>AVERAGE($AE$2:$AE$14)</f>
        <v>0.87816515258076133</v>
      </c>
      <c r="AF15">
        <f>AVERAGE($AF$2:$AF$14)</f>
        <v>0.62215310413672453</v>
      </c>
      <c r="AG15">
        <f>AVERAGE($AG$2:$AG$14)</f>
        <v>0.26768334642995023</v>
      </c>
      <c r="AH15">
        <f>AVERAGE($AH$2:$AH$14)</f>
        <v>0.66441159532841554</v>
      </c>
      <c r="AI15">
        <f>AVERAGE($AI$2:$AI$14)</f>
        <v>0.468149644648021</v>
      </c>
      <c r="AX15" s="9"/>
      <c r="CV15" s="86" t="s">
        <v>212</v>
      </c>
      <c r="DA15" s="5">
        <v>-8.3212971969298583E-2</v>
      </c>
      <c r="DO15" s="51" t="s">
        <v>49</v>
      </c>
      <c r="DP15" s="51">
        <v>-0.35119961269986716</v>
      </c>
      <c r="DQ15" s="51">
        <v>0.20703740494333783</v>
      </c>
      <c r="DR15" s="51">
        <v>0.10246449834317385</v>
      </c>
      <c r="DS15" s="51">
        <v>-0.22332214177535303</v>
      </c>
      <c r="DT15" s="51">
        <v>5.3285692643858025E-2</v>
      </c>
      <c r="DU15" s="51">
        <v>-0.70363023646041822</v>
      </c>
      <c r="DV15" s="51">
        <v>0.74428851320910794</v>
      </c>
      <c r="DW15" s="51">
        <v>0.29544611198005366</v>
      </c>
      <c r="DX15" s="51">
        <v>0.79767393321212232</v>
      </c>
      <c r="DY15" s="51">
        <v>0.87373947168134436</v>
      </c>
      <c r="DZ15" s="51">
        <v>0.37510072060497168</v>
      </c>
      <c r="EA15" s="51">
        <v>0.59703482273724384</v>
      </c>
      <c r="EB15" s="51">
        <v>1</v>
      </c>
      <c r="GR15" t="s">
        <v>200</v>
      </c>
      <c r="GS15">
        <f t="array" ref="GS15">SUM(GS$2:GS$14)</f>
        <v>2.3047091412742384</v>
      </c>
      <c r="GT15">
        <f t="array" ref="GT15">SUM(GT$2:GT$14)</f>
        <v>2.0055401662049861</v>
      </c>
      <c r="GU15">
        <f t="array" ref="GU15">SUM(GU$2:GU$14)</f>
        <v>3.5900277008310244</v>
      </c>
      <c r="GV15">
        <f t="array" ref="GV15">SUM(GV$2:GV$14)</f>
        <v>4.0110803324099722</v>
      </c>
      <c r="GW15">
        <f t="array" ref="GW15">SUM(GW$2:GW$14)</f>
        <v>3.3019390581717452</v>
      </c>
      <c r="GX15">
        <f t="array" ref="GX15">SUM(GX$2:GX$14)</f>
        <v>3.911357340720222</v>
      </c>
      <c r="GY15">
        <f t="array" ref="GY15">SUM(GY$2:GY$14)</f>
        <v>3.5678670360110813</v>
      </c>
      <c r="GZ15">
        <f t="array" ref="GZ15">SUM(GZ$2:GZ$14)</f>
        <v>3.0470914127423829</v>
      </c>
      <c r="HA15">
        <f t="array" ref="HA15">SUM(HA$2:HA$14)</f>
        <v>1.7285318559556786</v>
      </c>
      <c r="HB15">
        <f t="array" ref="HB15">SUM(HB$2:HB$14)</f>
        <v>3.6454293628808863</v>
      </c>
      <c r="HC15">
        <f t="array" ref="HC15">SUM(HC$2:HC$14)</f>
        <v>3.4127423822714675</v>
      </c>
      <c r="HD15">
        <f t="array" ref="HD15">SUM(HD$2:HD$14)</f>
        <v>1.861495844875346</v>
      </c>
      <c r="HE15">
        <f t="array" ref="HE15">SUM(HE$2:HE$14)</f>
        <v>2.4376731301939056</v>
      </c>
    </row>
    <row r="16" spans="1:219" x14ac:dyDescent="0.25">
      <c r="A16">
        <v>1</v>
      </c>
      <c r="B16">
        <v>15</v>
      </c>
      <c r="C16" s="12" t="s">
        <v>417</v>
      </c>
      <c r="D16" s="12">
        <v>15</v>
      </c>
      <c r="E16" s="12">
        <v>35</v>
      </c>
      <c r="F16" s="12">
        <v>50</v>
      </c>
      <c r="G16">
        <v>34.9</v>
      </c>
      <c r="H16" s="12">
        <v>87</v>
      </c>
      <c r="AX16" s="9"/>
      <c r="CV16" s="86">
        <f>AVERAGE(DD:DD)</f>
        <v>0.17066334475241357</v>
      </c>
      <c r="DA16" s="5">
        <v>4.0062410369341356E-2</v>
      </c>
      <c r="GS16">
        <v>2.3047091412742384</v>
      </c>
      <c r="GT16">
        <v>2.0055401662049861</v>
      </c>
      <c r="GU16">
        <v>3.5900277008310244</v>
      </c>
      <c r="GV16">
        <v>4.0110803324099722</v>
      </c>
      <c r="GW16">
        <v>3.3019390581717452</v>
      </c>
      <c r="GX16">
        <v>3.911357340720222</v>
      </c>
      <c r="GY16">
        <v>3.5678670360110813</v>
      </c>
      <c r="GZ16">
        <v>3.0470914127423829</v>
      </c>
      <c r="HA16">
        <v>1.7285318559556786</v>
      </c>
      <c r="HB16">
        <v>3.6454293628808863</v>
      </c>
      <c r="HC16">
        <v>3.4127423822714675</v>
      </c>
      <c r="HD16">
        <v>1.861495844875346</v>
      </c>
      <c r="HE16">
        <v>2.4376731301939056</v>
      </c>
    </row>
    <row r="17" spans="1:219" x14ac:dyDescent="0.25">
      <c r="A17">
        <v>1</v>
      </c>
      <c r="B17">
        <v>16</v>
      </c>
      <c r="C17" s="12" t="s">
        <v>418</v>
      </c>
      <c r="D17" s="12">
        <v>100</v>
      </c>
      <c r="E17" s="12">
        <v>150</v>
      </c>
      <c r="F17" s="12">
        <v>250</v>
      </c>
      <c r="G17">
        <v>274.61538461538458</v>
      </c>
      <c r="H17" s="12">
        <v>324</v>
      </c>
      <c r="P17" s="133" t="s">
        <v>132</v>
      </c>
      <c r="Q17" s="64" t="s">
        <v>81</v>
      </c>
      <c r="R17" s="64" t="s">
        <v>82</v>
      </c>
      <c r="S17" s="64" t="s">
        <v>83</v>
      </c>
      <c r="T17" s="64" t="s">
        <v>84</v>
      </c>
      <c r="U17" s="64" t="s">
        <v>85</v>
      </c>
      <c r="V17" s="64" t="s">
        <v>86</v>
      </c>
      <c r="W17" s="64" t="s">
        <v>87</v>
      </c>
      <c r="X17" s="64" t="s">
        <v>88</v>
      </c>
      <c r="Y17" s="64" t="s">
        <v>89</v>
      </c>
      <c r="Z17" s="64" t="s">
        <v>90</v>
      </c>
      <c r="AA17" s="64" t="s">
        <v>91</v>
      </c>
      <c r="AB17" s="64" t="s">
        <v>92</v>
      </c>
      <c r="AC17" s="64" t="s">
        <v>93</v>
      </c>
      <c r="AD17" s="64" t="s">
        <v>94</v>
      </c>
      <c r="AE17" s="64" t="s">
        <v>95</v>
      </c>
      <c r="AF17" s="64" t="s">
        <v>96</v>
      </c>
      <c r="AG17" s="64" t="s">
        <v>97</v>
      </c>
      <c r="AH17" s="64" t="s">
        <v>98</v>
      </c>
      <c r="AI17" s="64" t="s">
        <v>340</v>
      </c>
      <c r="AJ17" s="64" t="s">
        <v>80</v>
      </c>
      <c r="AK17" s="64" t="s">
        <v>422</v>
      </c>
      <c r="AL17" s="64"/>
      <c r="AM17" s="64" t="s">
        <v>42</v>
      </c>
      <c r="AN17" s="64"/>
      <c r="AX17" s="9"/>
      <c r="CV17" s="86" t="s">
        <v>213</v>
      </c>
      <c r="DA17" s="5">
        <v>4.1166566675626425E-2</v>
      </c>
    </row>
    <row r="18" spans="1:219" x14ac:dyDescent="0.25">
      <c r="A18">
        <v>1</v>
      </c>
      <c r="B18">
        <v>17</v>
      </c>
      <c r="C18" s="12" t="s">
        <v>419</v>
      </c>
      <c r="D18" s="12">
        <v>10</v>
      </c>
      <c r="E18" s="12">
        <v>30</v>
      </c>
      <c r="F18" s="12">
        <v>100</v>
      </c>
      <c r="G18">
        <v>247.30769230769235</v>
      </c>
      <c r="H18" s="12">
        <v>52.5</v>
      </c>
      <c r="N18" t="s">
        <v>554</v>
      </c>
      <c r="P18" s="64" t="s">
        <v>1</v>
      </c>
      <c r="Q18" s="64">
        <v>1</v>
      </c>
      <c r="R18" s="64">
        <v>-1</v>
      </c>
      <c r="S18" s="64">
        <v>1</v>
      </c>
      <c r="T18" s="64">
        <v>-1</v>
      </c>
      <c r="U18" s="64">
        <v>1</v>
      </c>
      <c r="V18" s="64">
        <v>-1</v>
      </c>
      <c r="W18" s="64">
        <v>1</v>
      </c>
      <c r="X18" s="64">
        <v>1</v>
      </c>
      <c r="Y18" s="64">
        <v>1</v>
      </c>
      <c r="Z18" s="64">
        <v>1</v>
      </c>
      <c r="AA18" s="64">
        <v>-1</v>
      </c>
      <c r="AB18" s="64">
        <v>-1</v>
      </c>
      <c r="AC18" s="64">
        <v>1</v>
      </c>
      <c r="AD18" s="64">
        <v>1</v>
      </c>
      <c r="AE18" s="64">
        <v>1</v>
      </c>
      <c r="AF18" s="64">
        <v>1</v>
      </c>
      <c r="AG18" s="64">
        <v>1</v>
      </c>
      <c r="AH18" s="64">
        <v>-1</v>
      </c>
      <c r="AI18" s="64">
        <v>-1</v>
      </c>
      <c r="AJ18" s="64">
        <f>AVERAGE($Q$18:$AI$18)</f>
        <v>0.26315789473684209</v>
      </c>
      <c r="AK18" s="64" t="s">
        <v>52</v>
      </c>
      <c r="AL18" s="64">
        <f>VARP($Q$31:$AI$31)</f>
        <v>0.30854464095461331</v>
      </c>
      <c r="AM18" s="64">
        <v>0.3128573328014892</v>
      </c>
      <c r="AN18" s="64"/>
      <c r="AX18" s="9"/>
      <c r="CV18" s="86">
        <f>AVERAGE(DE:DE)</f>
        <v>0.24540641544690134</v>
      </c>
      <c r="DA18" s="5">
        <v>-5.3135763948852263E-2</v>
      </c>
    </row>
    <row r="19" spans="1:219" x14ac:dyDescent="0.25">
      <c r="A19">
        <v>1</v>
      </c>
      <c r="B19">
        <v>18</v>
      </c>
      <c r="C19" s="12" t="s">
        <v>420</v>
      </c>
      <c r="D19" s="12">
        <v>6</v>
      </c>
      <c r="E19" s="12">
        <v>12</v>
      </c>
      <c r="F19" s="12">
        <v>25</v>
      </c>
      <c r="G19">
        <v>5.4692307692307693</v>
      </c>
      <c r="H19" s="12">
        <v>6.1470000000000002</v>
      </c>
      <c r="P19" s="64" t="s">
        <v>2</v>
      </c>
      <c r="Q19" s="64">
        <v>1</v>
      </c>
      <c r="R19" s="64">
        <v>-1</v>
      </c>
      <c r="S19" s="64">
        <v>-1</v>
      </c>
      <c r="T19" s="64">
        <v>-1</v>
      </c>
      <c r="U19" s="64">
        <v>1</v>
      </c>
      <c r="V19" s="64">
        <v>1</v>
      </c>
      <c r="W19" s="64">
        <v>1</v>
      </c>
      <c r="X19" s="64">
        <v>1</v>
      </c>
      <c r="Y19" s="64">
        <v>1</v>
      </c>
      <c r="Z19" s="64">
        <v>-1</v>
      </c>
      <c r="AA19" s="64">
        <v>1</v>
      </c>
      <c r="AB19" s="64">
        <v>1</v>
      </c>
      <c r="AC19" s="64">
        <v>1</v>
      </c>
      <c r="AD19" s="64">
        <v>1</v>
      </c>
      <c r="AE19" s="64">
        <v>1</v>
      </c>
      <c r="AF19" s="64">
        <v>-1</v>
      </c>
      <c r="AG19" s="64">
        <v>-1</v>
      </c>
      <c r="AH19" s="64">
        <v>1</v>
      </c>
      <c r="AI19" s="64">
        <v>1</v>
      </c>
      <c r="AJ19" s="64">
        <f>AVERAGE($Q$19:$AI$19)</f>
        <v>0.36842105263157893</v>
      </c>
      <c r="AK19" s="64" t="s">
        <v>54</v>
      </c>
      <c r="AL19" s="64">
        <f>VARP($AJ$18:$AJ$30)</f>
        <v>1.9669229130128332E-2</v>
      </c>
      <c r="AM19" s="64">
        <v>1.9944156362185869E-2</v>
      </c>
      <c r="AN19" s="64"/>
      <c r="AX19" s="9"/>
      <c r="CV19" s="86" t="s">
        <v>370</v>
      </c>
      <c r="DA19" s="5">
        <v>1.5758169765165125E-2</v>
      </c>
    </row>
    <row r="20" spans="1:219" ht="15.75" thickBot="1" x14ac:dyDescent="0.3">
      <c r="A20">
        <v>1</v>
      </c>
      <c r="B20">
        <v>19</v>
      </c>
      <c r="C20" s="12" t="s">
        <v>421</v>
      </c>
      <c r="D20" s="12">
        <v>5</v>
      </c>
      <c r="E20" s="12">
        <v>20</v>
      </c>
      <c r="F20" s="12">
        <v>30</v>
      </c>
      <c r="G20">
        <v>8.1538461538461551</v>
      </c>
      <c r="H20" s="12">
        <v>6.85</v>
      </c>
      <c r="P20" s="64" t="s">
        <v>3</v>
      </c>
      <c r="Q20" s="64">
        <v>1</v>
      </c>
      <c r="R20" s="64">
        <v>-1</v>
      </c>
      <c r="S20" s="64">
        <v>-1</v>
      </c>
      <c r="T20" s="64">
        <v>1</v>
      </c>
      <c r="U20" s="64">
        <v>-1</v>
      </c>
      <c r="V20" s="64">
        <v>-1</v>
      </c>
      <c r="W20" s="64">
        <v>1</v>
      </c>
      <c r="X20" s="64">
        <v>-1</v>
      </c>
      <c r="Y20" s="64">
        <v>1</v>
      </c>
      <c r="Z20" s="64">
        <v>1</v>
      </c>
      <c r="AA20" s="64">
        <v>-1</v>
      </c>
      <c r="AB20" s="64">
        <v>1</v>
      </c>
      <c r="AC20" s="64">
        <v>-1</v>
      </c>
      <c r="AD20" s="64">
        <v>-1</v>
      </c>
      <c r="AE20" s="64">
        <v>1</v>
      </c>
      <c r="AF20" s="64">
        <v>1</v>
      </c>
      <c r="AG20" s="64">
        <v>-1</v>
      </c>
      <c r="AH20" s="64">
        <v>1</v>
      </c>
      <c r="AI20" s="64">
        <v>1</v>
      </c>
      <c r="AJ20" s="64">
        <f>AVERAGE($Q$20:$AI$20)</f>
        <v>5.2631578947368418E-2</v>
      </c>
      <c r="AK20" s="64" t="s">
        <v>57</v>
      </c>
      <c r="AL20" s="64">
        <f>VARP($Q$18:$AI$30)</f>
        <v>0.9862151485846351</v>
      </c>
      <c r="AM20" s="64"/>
      <c r="AN20" s="64"/>
      <c r="AX20" s="9"/>
      <c r="CV20" s="86">
        <v>1.7849825435591479E-2</v>
      </c>
      <c r="DA20" s="5">
        <v>3.282084095498313E-3</v>
      </c>
      <c r="DF20" s="39"/>
      <c r="DG20" s="39"/>
      <c r="DH20" s="39"/>
      <c r="DI20" s="39"/>
      <c r="DJ20" s="39"/>
      <c r="DK20" s="39"/>
      <c r="DL20" s="39"/>
      <c r="DM20" s="39"/>
      <c r="DN20" s="54"/>
      <c r="DO20" s="54"/>
      <c r="GR20" s="54"/>
      <c r="GS20" s="54"/>
      <c r="GT20" s="54"/>
      <c r="GU20" s="54"/>
      <c r="GV20" s="54"/>
      <c r="GW20" s="54"/>
      <c r="GX20" s="54"/>
      <c r="GY20" s="54"/>
      <c r="GZ20" s="54"/>
      <c r="HA20" s="54"/>
      <c r="HB20" s="54"/>
      <c r="HC20" s="54"/>
      <c r="HD20" s="54"/>
      <c r="HE20" s="54"/>
      <c r="HF20" s="54"/>
      <c r="HG20" s="54"/>
      <c r="HH20" s="54"/>
      <c r="HI20" s="54"/>
      <c r="HJ20" s="54"/>
      <c r="HK20" s="54"/>
    </row>
    <row r="21" spans="1:219" x14ac:dyDescent="0.25">
      <c r="A21">
        <v>2</v>
      </c>
      <c r="B21">
        <v>1</v>
      </c>
      <c r="C21" s="12" t="s">
        <v>403</v>
      </c>
      <c r="D21" s="12">
        <v>3</v>
      </c>
      <c r="E21" s="12">
        <v>15</v>
      </c>
      <c r="F21" s="12">
        <v>25</v>
      </c>
      <c r="P21" s="64" t="s">
        <v>4</v>
      </c>
      <c r="Q21" s="64">
        <v>1</v>
      </c>
      <c r="R21" s="64">
        <v>-1</v>
      </c>
      <c r="S21" s="64">
        <v>-1</v>
      </c>
      <c r="T21" s="64">
        <v>-1</v>
      </c>
      <c r="U21" s="64">
        <v>-1</v>
      </c>
      <c r="V21" s="64">
        <v>-1</v>
      </c>
      <c r="W21" s="64">
        <v>1</v>
      </c>
      <c r="X21" s="64">
        <v>-1</v>
      </c>
      <c r="Y21" s="64">
        <v>1</v>
      </c>
      <c r="Z21" s="64">
        <v>1</v>
      </c>
      <c r="AA21" s="64">
        <v>1</v>
      </c>
      <c r="AB21" s="64">
        <v>1</v>
      </c>
      <c r="AC21" s="64">
        <v>1</v>
      </c>
      <c r="AD21" s="64">
        <v>-1</v>
      </c>
      <c r="AE21" s="64">
        <v>1</v>
      </c>
      <c r="AF21" s="64">
        <v>1</v>
      </c>
      <c r="AG21" s="64">
        <v>-1</v>
      </c>
      <c r="AH21" s="64">
        <v>1</v>
      </c>
      <c r="AI21" s="64">
        <v>1</v>
      </c>
      <c r="AJ21" s="64">
        <f>AVERAGE($Q$21:$AI$21)</f>
        <v>0.15789473684210525</v>
      </c>
      <c r="AK21" s="64" t="s">
        <v>76</v>
      </c>
      <c r="AL21" s="64">
        <f>AVERAGE($Q$18:$AI$30)</f>
        <v>0.11740890688259109</v>
      </c>
      <c r="AM21" s="64"/>
      <c r="AN21" s="64"/>
      <c r="AX21" s="9"/>
      <c r="CV21" s="86" t="s">
        <v>371</v>
      </c>
    </row>
    <row r="22" spans="1:219" x14ac:dyDescent="0.25">
      <c r="A22">
        <v>2</v>
      </c>
      <c r="B22">
        <v>2</v>
      </c>
      <c r="C22" s="12" t="s">
        <v>404</v>
      </c>
      <c r="D22" s="12">
        <v>5</v>
      </c>
      <c r="E22" s="12">
        <v>10</v>
      </c>
      <c r="F22" s="12">
        <v>25</v>
      </c>
      <c r="P22" s="64" t="s">
        <v>5</v>
      </c>
      <c r="Q22" s="64">
        <v>1</v>
      </c>
      <c r="R22" s="64">
        <v>-1</v>
      </c>
      <c r="S22" s="64">
        <v>-1</v>
      </c>
      <c r="T22" s="64">
        <v>-1</v>
      </c>
      <c r="U22" s="64">
        <v>-1</v>
      </c>
      <c r="V22" s="64">
        <v>1</v>
      </c>
      <c r="W22" s="64">
        <v>1</v>
      </c>
      <c r="X22" s="64">
        <v>1</v>
      </c>
      <c r="Y22" s="64">
        <v>1</v>
      </c>
      <c r="Z22" s="64">
        <v>1</v>
      </c>
      <c r="AA22" s="64">
        <v>1</v>
      </c>
      <c r="AB22" s="64">
        <v>-1</v>
      </c>
      <c r="AC22" s="64">
        <v>1</v>
      </c>
      <c r="AD22" s="64">
        <v>-1</v>
      </c>
      <c r="AE22" s="64">
        <v>1</v>
      </c>
      <c r="AF22" s="64">
        <v>1</v>
      </c>
      <c r="AG22" s="64">
        <v>1</v>
      </c>
      <c r="AH22" s="64">
        <v>1</v>
      </c>
      <c r="AI22" s="64">
        <v>-1</v>
      </c>
      <c r="AJ22" s="64">
        <f>AVERAGE($Q$22:$AI$22)</f>
        <v>0.26315789473684209</v>
      </c>
      <c r="AK22" s="64" t="s">
        <v>216</v>
      </c>
      <c r="AL22" s="64">
        <f>AL21*247</f>
        <v>29</v>
      </c>
      <c r="AM22" s="64"/>
      <c r="AN22" s="64"/>
      <c r="AX22" s="9"/>
      <c r="CV22" s="86">
        <v>1.378485141536492E-2</v>
      </c>
    </row>
    <row r="23" spans="1:219" x14ac:dyDescent="0.25">
      <c r="A23">
        <v>2</v>
      </c>
      <c r="B23">
        <v>3</v>
      </c>
      <c r="C23" s="12" t="s">
        <v>405</v>
      </c>
      <c r="D23" s="12">
        <v>25</v>
      </c>
      <c r="E23" s="12">
        <v>40</v>
      </c>
      <c r="F23" s="12">
        <v>50</v>
      </c>
      <c r="P23" s="64" t="s">
        <v>6</v>
      </c>
      <c r="Q23" s="64">
        <v>1</v>
      </c>
      <c r="R23" s="64">
        <v>-1</v>
      </c>
      <c r="S23" s="64">
        <v>-1</v>
      </c>
      <c r="T23" s="64">
        <v>1</v>
      </c>
      <c r="U23" s="64">
        <v>-1</v>
      </c>
      <c r="V23" s="64">
        <v>-1</v>
      </c>
      <c r="W23" s="64">
        <v>-1</v>
      </c>
      <c r="X23" s="64">
        <v>1</v>
      </c>
      <c r="Y23" s="64">
        <v>1</v>
      </c>
      <c r="Z23" s="64">
        <v>-1</v>
      </c>
      <c r="AA23" s="64">
        <v>1</v>
      </c>
      <c r="AB23" s="64">
        <v>1</v>
      </c>
      <c r="AC23" s="64">
        <v>1</v>
      </c>
      <c r="AD23" s="64">
        <v>1</v>
      </c>
      <c r="AE23" s="64">
        <v>1</v>
      </c>
      <c r="AF23" s="64">
        <v>1</v>
      </c>
      <c r="AG23" s="64">
        <v>-1</v>
      </c>
      <c r="AH23" s="64">
        <v>1</v>
      </c>
      <c r="AI23" s="64">
        <v>-1</v>
      </c>
      <c r="AJ23" s="64">
        <f>AVERAGE($Q$23:$AI$23)</f>
        <v>0.15789473684210525</v>
      </c>
      <c r="AK23" s="64" t="s">
        <v>220</v>
      </c>
      <c r="AL23" s="64">
        <f>(AL21+1)/2</f>
        <v>0.55870445344129549</v>
      </c>
      <c r="AM23" s="64"/>
      <c r="AN23" s="64"/>
      <c r="CV23" s="86" t="s">
        <v>218</v>
      </c>
    </row>
    <row r="24" spans="1:219" x14ac:dyDescent="0.25">
      <c r="A24">
        <v>2</v>
      </c>
      <c r="B24">
        <v>4</v>
      </c>
      <c r="C24" s="12" t="s">
        <v>406</v>
      </c>
      <c r="D24" s="12">
        <v>100</v>
      </c>
      <c r="E24" s="12">
        <v>300</v>
      </c>
      <c r="F24" s="12">
        <v>500</v>
      </c>
      <c r="P24" s="64" t="s">
        <v>7</v>
      </c>
      <c r="Q24" s="64">
        <v>1</v>
      </c>
      <c r="R24" s="64">
        <v>-1</v>
      </c>
      <c r="S24" s="64">
        <v>-1</v>
      </c>
      <c r="T24" s="64">
        <v>-1</v>
      </c>
      <c r="U24" s="64">
        <v>1</v>
      </c>
      <c r="V24" s="64">
        <v>1</v>
      </c>
      <c r="W24" s="64">
        <v>-1</v>
      </c>
      <c r="X24" s="64">
        <v>-1</v>
      </c>
      <c r="Y24" s="64">
        <v>1</v>
      </c>
      <c r="Z24" s="64">
        <v>-1</v>
      </c>
      <c r="AA24" s="64">
        <v>-1</v>
      </c>
      <c r="AB24" s="64">
        <v>1</v>
      </c>
      <c r="AC24" s="64">
        <v>-1</v>
      </c>
      <c r="AD24" s="64">
        <v>1</v>
      </c>
      <c r="AE24" s="64">
        <v>1</v>
      </c>
      <c r="AF24" s="64">
        <v>1</v>
      </c>
      <c r="AG24" s="64">
        <v>-1</v>
      </c>
      <c r="AH24" s="64">
        <v>1</v>
      </c>
      <c r="AI24" s="64">
        <v>-1</v>
      </c>
      <c r="AJ24" s="64">
        <f>AVERAGE($Q$24:$AI$24)</f>
        <v>-5.2631578947368418E-2</v>
      </c>
      <c r="AK24" s="64" t="s">
        <v>373</v>
      </c>
      <c r="AL24" s="64">
        <f>(AL23-(1-AL23))^2</f>
        <v>1.378485141536492E-2</v>
      </c>
      <c r="AM24" s="64"/>
      <c r="AN24" s="64"/>
      <c r="CV24" s="86">
        <f>AVERAGE(DB:DB)</f>
        <v>3.6651872731274411</v>
      </c>
    </row>
    <row r="25" spans="1:219" x14ac:dyDescent="0.25">
      <c r="A25">
        <v>2</v>
      </c>
      <c r="B25">
        <v>5</v>
      </c>
      <c r="C25" s="12" t="s">
        <v>407</v>
      </c>
      <c r="D25" s="12">
        <v>0.01</v>
      </c>
      <c r="E25" s="12">
        <v>0.5</v>
      </c>
      <c r="F25" s="12">
        <v>2</v>
      </c>
      <c r="P25" s="64" t="s">
        <v>8</v>
      </c>
      <c r="Q25" s="64">
        <v>1</v>
      </c>
      <c r="R25" s="64">
        <v>-1</v>
      </c>
      <c r="S25" s="64">
        <v>-1</v>
      </c>
      <c r="T25" s="64">
        <v>-1</v>
      </c>
      <c r="U25" s="64">
        <v>-1</v>
      </c>
      <c r="V25" s="64">
        <v>-1</v>
      </c>
      <c r="W25" s="64">
        <v>1</v>
      </c>
      <c r="X25" s="64">
        <v>1</v>
      </c>
      <c r="Y25" s="64">
        <v>1</v>
      </c>
      <c r="Z25" s="64">
        <v>-1</v>
      </c>
      <c r="AA25" s="64">
        <v>1</v>
      </c>
      <c r="AB25" s="64">
        <v>1</v>
      </c>
      <c r="AC25" s="64">
        <v>-1</v>
      </c>
      <c r="AD25" s="64">
        <v>1</v>
      </c>
      <c r="AE25" s="64">
        <v>1</v>
      </c>
      <c r="AF25" s="64">
        <v>1</v>
      </c>
      <c r="AG25" s="64">
        <v>-1</v>
      </c>
      <c r="AH25" s="64">
        <v>1</v>
      </c>
      <c r="AI25" s="64">
        <v>-1</v>
      </c>
      <c r="AJ25" s="64">
        <f>AVERAGE($Q$25:$AI$25)</f>
        <v>5.2631578947368418E-2</v>
      </c>
      <c r="AK25" s="64"/>
      <c r="AL25" s="64"/>
      <c r="AM25" s="64"/>
      <c r="AN25" s="64"/>
    </row>
    <row r="26" spans="1:219" x14ac:dyDescent="0.25">
      <c r="A26">
        <v>2</v>
      </c>
      <c r="B26">
        <v>6</v>
      </c>
      <c r="C26" s="12" t="s">
        <v>408</v>
      </c>
      <c r="D26" s="12">
        <v>2</v>
      </c>
      <c r="E26" s="12">
        <v>10</v>
      </c>
      <c r="F26" s="12">
        <v>40</v>
      </c>
      <c r="P26" s="64" t="s">
        <v>9</v>
      </c>
      <c r="Q26" s="64">
        <v>1</v>
      </c>
      <c r="R26" s="64">
        <v>-1</v>
      </c>
      <c r="S26" s="64">
        <v>-1</v>
      </c>
      <c r="T26" s="64">
        <v>-1</v>
      </c>
      <c r="U26" s="64">
        <v>-1</v>
      </c>
      <c r="V26" s="64">
        <v>1</v>
      </c>
      <c r="W26" s="64">
        <v>1</v>
      </c>
      <c r="X26" s="64">
        <v>1</v>
      </c>
      <c r="Y26" s="64">
        <v>1</v>
      </c>
      <c r="Z26" s="64">
        <v>-1</v>
      </c>
      <c r="AA26" s="64">
        <v>-1</v>
      </c>
      <c r="AB26" s="64">
        <v>1</v>
      </c>
      <c r="AC26" s="64">
        <v>-1</v>
      </c>
      <c r="AD26" s="64">
        <v>1</v>
      </c>
      <c r="AE26" s="64">
        <v>1</v>
      </c>
      <c r="AF26" s="64">
        <v>-1</v>
      </c>
      <c r="AG26" s="64">
        <v>-1</v>
      </c>
      <c r="AH26" s="64">
        <v>-1</v>
      </c>
      <c r="AI26" s="64">
        <v>1</v>
      </c>
      <c r="AJ26" s="64">
        <f>AVERAGE($Q$26:$AI$26)</f>
        <v>-5.2631578947368418E-2</v>
      </c>
      <c r="AK26" s="64"/>
      <c r="AL26" s="64"/>
      <c r="AM26" s="64"/>
      <c r="AN26" s="64"/>
    </row>
    <row r="27" spans="1:219" x14ac:dyDescent="0.25">
      <c r="A27">
        <v>2</v>
      </c>
      <c r="B27">
        <v>7</v>
      </c>
      <c r="C27" s="12" t="s">
        <v>409</v>
      </c>
      <c r="D27" s="12">
        <v>100</v>
      </c>
      <c r="E27" s="12">
        <v>400</v>
      </c>
      <c r="F27" s="12">
        <v>600</v>
      </c>
      <c r="P27" s="64" t="s">
        <v>10</v>
      </c>
      <c r="Q27" s="64">
        <v>1</v>
      </c>
      <c r="R27" s="64">
        <v>-1</v>
      </c>
      <c r="S27" s="64">
        <v>1</v>
      </c>
      <c r="T27" s="64">
        <v>-1</v>
      </c>
      <c r="U27" s="64">
        <v>-1</v>
      </c>
      <c r="V27" s="64">
        <v>-1</v>
      </c>
      <c r="W27" s="64">
        <v>1</v>
      </c>
      <c r="X27" s="64">
        <v>-1</v>
      </c>
      <c r="Y27" s="64">
        <v>1</v>
      </c>
      <c r="Z27" s="64">
        <v>-1</v>
      </c>
      <c r="AA27" s="64">
        <v>1</v>
      </c>
      <c r="AB27" s="64">
        <v>1</v>
      </c>
      <c r="AC27" s="64">
        <v>1</v>
      </c>
      <c r="AD27" s="64">
        <v>-1</v>
      </c>
      <c r="AE27" s="64">
        <v>1</v>
      </c>
      <c r="AF27" s="64">
        <v>1</v>
      </c>
      <c r="AG27" s="64">
        <v>-1</v>
      </c>
      <c r="AH27" s="64">
        <v>1</v>
      </c>
      <c r="AI27" s="64">
        <v>1</v>
      </c>
      <c r="AJ27" s="64">
        <f>AVERAGE($Q$27:$AI$27)</f>
        <v>0.15789473684210525</v>
      </c>
      <c r="AK27" s="64"/>
      <c r="AL27" s="64"/>
      <c r="AM27" s="64"/>
      <c r="AN27" s="64"/>
    </row>
    <row r="28" spans="1:219" x14ac:dyDescent="0.25">
      <c r="A28">
        <v>2</v>
      </c>
      <c r="B28">
        <v>8</v>
      </c>
      <c r="C28" s="12" t="s">
        <v>410</v>
      </c>
      <c r="D28" s="12">
        <v>5</v>
      </c>
      <c r="E28" s="12">
        <v>10</v>
      </c>
      <c r="F28" s="12">
        <v>20</v>
      </c>
      <c r="P28" s="64" t="s">
        <v>11</v>
      </c>
      <c r="Q28" s="64">
        <v>1</v>
      </c>
      <c r="R28" s="64">
        <v>-1</v>
      </c>
      <c r="S28" s="64">
        <v>1</v>
      </c>
      <c r="T28" s="64">
        <v>-1</v>
      </c>
      <c r="U28" s="64">
        <v>-1</v>
      </c>
      <c r="V28" s="64">
        <v>1</v>
      </c>
      <c r="W28" s="64">
        <v>1</v>
      </c>
      <c r="X28" s="64">
        <v>1</v>
      </c>
      <c r="Y28" s="64">
        <v>1</v>
      </c>
      <c r="Z28" s="64">
        <v>-1</v>
      </c>
      <c r="AA28" s="64">
        <v>1</v>
      </c>
      <c r="AB28" s="64">
        <v>1</v>
      </c>
      <c r="AC28" s="64">
        <v>1</v>
      </c>
      <c r="AD28" s="64">
        <v>-1</v>
      </c>
      <c r="AE28" s="64">
        <v>1</v>
      </c>
      <c r="AF28" s="64">
        <v>-1</v>
      </c>
      <c r="AG28" s="64">
        <v>-1</v>
      </c>
      <c r="AH28" s="64">
        <v>1</v>
      </c>
      <c r="AI28" s="64">
        <v>1</v>
      </c>
      <c r="AJ28" s="64">
        <f>AVERAGE($Q$28:$AI$28)</f>
        <v>0.26315789473684209</v>
      </c>
      <c r="AK28" s="64"/>
      <c r="AL28" s="64"/>
      <c r="AM28" s="64"/>
      <c r="AN28" s="64"/>
    </row>
    <row r="29" spans="1:219" x14ac:dyDescent="0.25">
      <c r="A29">
        <v>2</v>
      </c>
      <c r="B29">
        <v>9</v>
      </c>
      <c r="C29" s="12" t="s">
        <v>411</v>
      </c>
      <c r="D29" s="12">
        <v>2</v>
      </c>
      <c r="E29" s="12">
        <v>5</v>
      </c>
      <c r="F29" s="12">
        <v>10</v>
      </c>
      <c r="P29" s="64" t="s">
        <v>12</v>
      </c>
      <c r="Q29" s="64">
        <v>1</v>
      </c>
      <c r="R29" s="64">
        <v>-1</v>
      </c>
      <c r="S29" s="64">
        <v>-1</v>
      </c>
      <c r="T29" s="64">
        <v>-1</v>
      </c>
      <c r="U29" s="64">
        <v>1</v>
      </c>
      <c r="V29" s="64">
        <v>-1</v>
      </c>
      <c r="W29" s="64">
        <v>-1</v>
      </c>
      <c r="X29" s="64">
        <v>1</v>
      </c>
      <c r="Y29" s="64">
        <v>1</v>
      </c>
      <c r="Z29" s="64">
        <v>-1</v>
      </c>
      <c r="AA29" s="64">
        <v>-1</v>
      </c>
      <c r="AB29" s="64">
        <v>1</v>
      </c>
      <c r="AC29" s="64">
        <v>-1</v>
      </c>
      <c r="AD29" s="64">
        <v>1</v>
      </c>
      <c r="AE29" s="64">
        <v>1</v>
      </c>
      <c r="AF29" s="64">
        <v>-1</v>
      </c>
      <c r="AG29" s="64">
        <v>1</v>
      </c>
      <c r="AH29" s="64">
        <v>-1</v>
      </c>
      <c r="AI29" s="64">
        <v>1</v>
      </c>
      <c r="AJ29" s="64">
        <f>AVERAGE($Q$29:$AI$29)</f>
        <v>-5.2631578947368418E-2</v>
      </c>
      <c r="AK29" s="64"/>
      <c r="AL29" s="64"/>
      <c r="AM29" s="64"/>
      <c r="AN29" s="64"/>
    </row>
    <row r="30" spans="1:219" x14ac:dyDescent="0.25">
      <c r="A30">
        <v>2</v>
      </c>
      <c r="B30">
        <v>10</v>
      </c>
      <c r="C30" s="12" t="s">
        <v>412</v>
      </c>
      <c r="D30" s="12">
        <v>60</v>
      </c>
      <c r="E30" s="12">
        <v>70</v>
      </c>
      <c r="F30" s="12">
        <v>90</v>
      </c>
      <c r="P30" s="64" t="s">
        <v>13</v>
      </c>
      <c r="Q30" s="64">
        <v>1</v>
      </c>
      <c r="R30" s="64">
        <v>-1</v>
      </c>
      <c r="S30" s="64">
        <v>-1</v>
      </c>
      <c r="T30" s="64">
        <v>-1</v>
      </c>
      <c r="U30" s="64">
        <v>1</v>
      </c>
      <c r="V30" s="64">
        <v>-1</v>
      </c>
      <c r="W30" s="64">
        <v>1</v>
      </c>
      <c r="X30" s="64">
        <v>1</v>
      </c>
      <c r="Y30" s="64">
        <v>1</v>
      </c>
      <c r="Z30" s="64">
        <v>-1</v>
      </c>
      <c r="AA30" s="64">
        <v>-1</v>
      </c>
      <c r="AB30" s="64">
        <v>-1</v>
      </c>
      <c r="AC30" s="64">
        <v>-1</v>
      </c>
      <c r="AD30" s="64">
        <v>1</v>
      </c>
      <c r="AE30" s="64">
        <v>-1</v>
      </c>
      <c r="AF30" s="64">
        <v>1</v>
      </c>
      <c r="AG30" s="64">
        <v>1</v>
      </c>
      <c r="AH30" s="64">
        <v>1</v>
      </c>
      <c r="AI30" s="64">
        <v>-1</v>
      </c>
      <c r="AJ30" s="64">
        <f>AVERAGE($Q$30:$AI$30)</f>
        <v>-5.2631578947368418E-2</v>
      </c>
      <c r="AK30" s="64"/>
      <c r="AL30" s="64"/>
      <c r="AM30" s="64"/>
      <c r="AN30" s="64"/>
    </row>
    <row r="31" spans="1:219" x14ac:dyDescent="0.25">
      <c r="A31">
        <v>2</v>
      </c>
      <c r="B31">
        <v>11</v>
      </c>
      <c r="C31" s="12" t="s">
        <v>413</v>
      </c>
      <c r="D31" s="12">
        <v>3</v>
      </c>
      <c r="E31" s="12">
        <v>7</v>
      </c>
      <c r="F31" s="12">
        <v>10</v>
      </c>
      <c r="P31" s="64" t="s">
        <v>79</v>
      </c>
      <c r="Q31" s="64">
        <f>AVERAGE($Q$18:$Q$30)</f>
        <v>1</v>
      </c>
      <c r="R31" s="64">
        <f>AVERAGE($R$18:$R$30)</f>
        <v>-1</v>
      </c>
      <c r="S31" s="64">
        <f>AVERAGE($S$18:$S$30)</f>
        <v>-0.53846153846153844</v>
      </c>
      <c r="T31" s="64">
        <f>AVERAGE($T$18:$T$30)</f>
        <v>-0.69230769230769229</v>
      </c>
      <c r="U31" s="64">
        <f>AVERAGE($U$18:$U$30)</f>
        <v>-0.23076923076923078</v>
      </c>
      <c r="V31" s="64">
        <f>AVERAGE($V$18:$V$30)</f>
        <v>-0.23076923076923078</v>
      </c>
      <c r="W31" s="64">
        <f>AVERAGE($W$18:$W$30)</f>
        <v>0.53846153846153844</v>
      </c>
      <c r="X31" s="64">
        <f>AVERAGE($X$18:$X$30)</f>
        <v>0.38461538461538464</v>
      </c>
      <c r="Y31" s="64">
        <f>AVERAGE($Y$18:$Y$30)</f>
        <v>1</v>
      </c>
      <c r="Z31" s="64">
        <f>AVERAGE($Z$18:$Z$30)</f>
        <v>-0.38461538461538464</v>
      </c>
      <c r="AA31" s="64">
        <f>AVERAGE($AA$18:$AA$30)</f>
        <v>7.6923076923076927E-2</v>
      </c>
      <c r="AB31" s="64">
        <f>AVERAGE($AB$18:$AB$30)</f>
        <v>0.53846153846153844</v>
      </c>
      <c r="AC31" s="64">
        <f>AVERAGE($AC$18:$AC$30)</f>
        <v>7.6923076923076927E-2</v>
      </c>
      <c r="AD31" s="64">
        <f>AVERAGE($AD$18:$AD$30)</f>
        <v>0.23076923076923078</v>
      </c>
      <c r="AE31" s="64">
        <f>AVERAGE($AE$18:$AE$30)</f>
        <v>0.84615384615384615</v>
      </c>
      <c r="AF31" s="64">
        <f>AVERAGE($AF$18:$AF$30)</f>
        <v>0.38461538461538464</v>
      </c>
      <c r="AG31" s="64">
        <f>AVERAGE($AG$18:$AG$30)</f>
        <v>-0.38461538461538464</v>
      </c>
      <c r="AH31" s="64">
        <f>AVERAGE($AH$18:$AH$30)</f>
        <v>0.53846153846153844</v>
      </c>
      <c r="AI31" s="64">
        <f>AVERAGE($AI$18:$AI$30)</f>
        <v>7.6923076923076927E-2</v>
      </c>
      <c r="AJ31" s="64"/>
      <c r="AK31" s="64"/>
      <c r="AL31" s="64"/>
      <c r="AM31" s="64"/>
      <c r="AN31" s="64"/>
    </row>
    <row r="32" spans="1:219" x14ac:dyDescent="0.25">
      <c r="A32">
        <v>2</v>
      </c>
      <c r="B32">
        <v>12</v>
      </c>
      <c r="C32" s="12" t="s">
        <v>414</v>
      </c>
      <c r="D32" s="12">
        <v>2</v>
      </c>
      <c r="E32" s="12">
        <v>4</v>
      </c>
      <c r="F32" s="12">
        <v>8</v>
      </c>
      <c r="P32" s="64"/>
      <c r="Q32" s="64">
        <f>SUM(Q18:Q30)</f>
        <v>13</v>
      </c>
      <c r="R32" s="64">
        <f t="shared" ref="R32:AI32" si="7">SUM(R18:R30)</f>
        <v>-13</v>
      </c>
      <c r="S32" s="64">
        <f t="shared" si="7"/>
        <v>-7</v>
      </c>
      <c r="T32" s="64">
        <f t="shared" si="7"/>
        <v>-9</v>
      </c>
      <c r="U32" s="64">
        <f t="shared" si="7"/>
        <v>-3</v>
      </c>
      <c r="V32" s="64">
        <f t="shared" si="7"/>
        <v>-3</v>
      </c>
      <c r="W32" s="64">
        <f t="shared" si="7"/>
        <v>7</v>
      </c>
      <c r="X32" s="64">
        <f t="shared" si="7"/>
        <v>5</v>
      </c>
      <c r="Y32" s="64">
        <f t="shared" si="7"/>
        <v>13</v>
      </c>
      <c r="Z32" s="64">
        <f t="shared" si="7"/>
        <v>-5</v>
      </c>
      <c r="AA32" s="64">
        <f t="shared" si="7"/>
        <v>1</v>
      </c>
      <c r="AB32" s="64">
        <f t="shared" si="7"/>
        <v>7</v>
      </c>
      <c r="AC32" s="64">
        <f t="shared" si="7"/>
        <v>1</v>
      </c>
      <c r="AD32" s="64">
        <f t="shared" si="7"/>
        <v>3</v>
      </c>
      <c r="AE32" s="64">
        <f t="shared" si="7"/>
        <v>11</v>
      </c>
      <c r="AF32" s="64">
        <f t="shared" si="7"/>
        <v>5</v>
      </c>
      <c r="AG32" s="64">
        <f t="shared" si="7"/>
        <v>-5</v>
      </c>
      <c r="AH32" s="64">
        <f t="shared" si="7"/>
        <v>7</v>
      </c>
      <c r="AI32" s="64">
        <f t="shared" si="7"/>
        <v>1</v>
      </c>
      <c r="AJ32" s="64"/>
      <c r="AK32" s="64"/>
      <c r="AL32" s="64"/>
      <c r="AM32" s="64"/>
      <c r="AN32" s="64"/>
    </row>
    <row r="33" spans="1:40" x14ac:dyDescent="0.25">
      <c r="A33">
        <v>2</v>
      </c>
      <c r="B33">
        <v>13</v>
      </c>
      <c r="C33" s="12" t="s">
        <v>415</v>
      </c>
      <c r="D33" s="12">
        <v>5</v>
      </c>
      <c r="E33" s="12">
        <v>10</v>
      </c>
      <c r="F33" s="12">
        <v>20</v>
      </c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</row>
    <row r="34" spans="1:40" x14ac:dyDescent="0.25">
      <c r="A34">
        <v>2</v>
      </c>
      <c r="B34">
        <v>14</v>
      </c>
      <c r="C34" s="12" t="s">
        <v>416</v>
      </c>
      <c r="D34" s="12">
        <v>18</v>
      </c>
      <c r="E34" s="12">
        <v>20</v>
      </c>
      <c r="F34" s="12">
        <v>25</v>
      </c>
      <c r="P34" s="133" t="s">
        <v>524</v>
      </c>
      <c r="Q34" s="64" t="s">
        <v>81</v>
      </c>
      <c r="R34" s="64" t="s">
        <v>82</v>
      </c>
      <c r="S34" s="64" t="s">
        <v>83</v>
      </c>
      <c r="T34" s="64" t="s">
        <v>84</v>
      </c>
      <c r="U34" s="64" t="s">
        <v>85</v>
      </c>
      <c r="V34" s="64" t="s">
        <v>86</v>
      </c>
      <c r="W34" s="64" t="s">
        <v>87</v>
      </c>
      <c r="X34" s="64" t="s">
        <v>88</v>
      </c>
      <c r="Y34" s="64" t="s">
        <v>89</v>
      </c>
      <c r="Z34" s="64" t="s">
        <v>90</v>
      </c>
      <c r="AA34" s="64" t="s">
        <v>91</v>
      </c>
      <c r="AB34" s="64" t="s">
        <v>92</v>
      </c>
      <c r="AC34" s="64" t="s">
        <v>93</v>
      </c>
      <c r="AD34" s="64" t="s">
        <v>94</v>
      </c>
      <c r="AE34" s="64" t="s">
        <v>95</v>
      </c>
      <c r="AF34" s="64" t="s">
        <v>96</v>
      </c>
      <c r="AG34" s="64" t="s">
        <v>97</v>
      </c>
      <c r="AH34" s="64" t="s">
        <v>98</v>
      </c>
      <c r="AI34" s="64" t="s">
        <v>340</v>
      </c>
      <c r="AJ34" s="64" t="s">
        <v>80</v>
      </c>
      <c r="AK34" s="64" t="s">
        <v>422</v>
      </c>
      <c r="AL34" s="64"/>
      <c r="AM34" s="64" t="s">
        <v>42</v>
      </c>
      <c r="AN34" s="64"/>
    </row>
    <row r="35" spans="1:40" x14ac:dyDescent="0.25">
      <c r="A35">
        <v>2</v>
      </c>
      <c r="B35">
        <v>15</v>
      </c>
      <c r="C35" s="12" t="s">
        <v>417</v>
      </c>
      <c r="D35" s="12">
        <v>0.3</v>
      </c>
      <c r="E35" s="12">
        <v>0.7</v>
      </c>
      <c r="F35" s="12">
        <v>1</v>
      </c>
      <c r="N35" t="s">
        <v>555</v>
      </c>
      <c r="P35" s="64" t="s">
        <v>1</v>
      </c>
      <c r="Q35" s="64">
        <v>-1</v>
      </c>
      <c r="R35" s="64">
        <v>1</v>
      </c>
      <c r="S35" s="64">
        <v>1</v>
      </c>
      <c r="T35" s="64">
        <v>1</v>
      </c>
      <c r="U35" s="64">
        <v>-1</v>
      </c>
      <c r="V35" s="64">
        <v>-1</v>
      </c>
      <c r="W35" s="64">
        <v>-1</v>
      </c>
      <c r="X35" s="64">
        <v>1</v>
      </c>
      <c r="Y35" s="64">
        <v>-1</v>
      </c>
      <c r="Z35" s="64">
        <v>1</v>
      </c>
      <c r="AA35" s="64">
        <v>1</v>
      </c>
      <c r="AB35" s="64">
        <v>1</v>
      </c>
      <c r="AC35" s="64">
        <v>-1</v>
      </c>
      <c r="AD35" s="64">
        <v>1</v>
      </c>
      <c r="AE35" s="64">
        <v>-1</v>
      </c>
      <c r="AF35" s="64">
        <v>-1</v>
      </c>
      <c r="AG35" s="64">
        <v>1</v>
      </c>
      <c r="AH35" s="64">
        <v>1</v>
      </c>
      <c r="AI35" s="64">
        <v>1</v>
      </c>
      <c r="AJ35" s="64">
        <f>AVERAGE($Q$35:$AI$35)</f>
        <v>0.15789473684210525</v>
      </c>
      <c r="AK35" s="64" t="s">
        <v>52</v>
      </c>
      <c r="AL35" s="64">
        <f>VARP($Q$48:$AI$48)</f>
        <v>0.22973659623989903</v>
      </c>
      <c r="AM35" s="64">
        <f>AL35/AL37</f>
        <v>0.24745263412764076</v>
      </c>
      <c r="AN35" s="64"/>
    </row>
    <row r="36" spans="1:40" x14ac:dyDescent="0.25">
      <c r="A36">
        <v>2</v>
      </c>
      <c r="B36">
        <v>16</v>
      </c>
      <c r="C36" s="12" t="s">
        <v>418</v>
      </c>
      <c r="D36" s="12">
        <v>300</v>
      </c>
      <c r="E36" s="12">
        <v>350</v>
      </c>
      <c r="F36" s="12">
        <v>400</v>
      </c>
      <c r="P36" s="64" t="s">
        <v>2</v>
      </c>
      <c r="Q36" s="64">
        <v>-1</v>
      </c>
      <c r="R36" s="64">
        <v>-1</v>
      </c>
      <c r="S36" s="64">
        <v>-1</v>
      </c>
      <c r="T36" s="64">
        <v>-1</v>
      </c>
      <c r="U36" s="64">
        <v>-1</v>
      </c>
      <c r="V36" s="64">
        <v>1</v>
      </c>
      <c r="W36" s="64">
        <v>-1</v>
      </c>
      <c r="X36" s="64">
        <v>1</v>
      </c>
      <c r="Y36" s="64">
        <v>-1</v>
      </c>
      <c r="Z36" s="64">
        <v>1</v>
      </c>
      <c r="AA36" s="64">
        <v>-1</v>
      </c>
      <c r="AB36" s="64">
        <v>-1</v>
      </c>
      <c r="AC36" s="64">
        <v>-1</v>
      </c>
      <c r="AD36" s="64">
        <v>-1</v>
      </c>
      <c r="AE36" s="64">
        <v>-1</v>
      </c>
      <c r="AF36" s="64">
        <v>1</v>
      </c>
      <c r="AG36" s="64">
        <v>-1</v>
      </c>
      <c r="AH36" s="64">
        <v>-1</v>
      </c>
      <c r="AI36" s="64">
        <v>-1</v>
      </c>
      <c r="AJ36" s="64">
        <f>AVERAGE($Q$36:$AI$36)</f>
        <v>-0.57894736842105265</v>
      </c>
      <c r="AK36" s="64" t="s">
        <v>54</v>
      </c>
      <c r="AL36" s="64">
        <f>VARP($AI$35:$AJ$48)</f>
        <v>0.3722697056030389</v>
      </c>
      <c r="AM36" s="64">
        <f>AL36/AL37</f>
        <v>0.40097712234405747</v>
      </c>
      <c r="AN36" s="64"/>
    </row>
    <row r="37" spans="1:40" x14ac:dyDescent="0.25">
      <c r="A37">
        <v>2</v>
      </c>
      <c r="B37">
        <v>17</v>
      </c>
      <c r="C37" s="12" t="s">
        <v>419</v>
      </c>
      <c r="D37" s="12">
        <v>100</v>
      </c>
      <c r="E37" s="12">
        <v>500</v>
      </c>
      <c r="F37" s="12">
        <v>1000</v>
      </c>
      <c r="P37" s="64" t="s">
        <v>3</v>
      </c>
      <c r="Q37" s="64">
        <v>-1</v>
      </c>
      <c r="R37" s="64">
        <v>-1</v>
      </c>
      <c r="S37" s="64">
        <v>1</v>
      </c>
      <c r="T37" s="64">
        <v>1</v>
      </c>
      <c r="U37" s="64">
        <v>1</v>
      </c>
      <c r="V37" s="64">
        <v>-1</v>
      </c>
      <c r="W37" s="64">
        <v>-1</v>
      </c>
      <c r="X37" s="64">
        <v>1</v>
      </c>
      <c r="Y37" s="64">
        <v>-1</v>
      </c>
      <c r="Z37" s="64">
        <v>-1</v>
      </c>
      <c r="AA37" s="64">
        <v>-1</v>
      </c>
      <c r="AB37" s="64">
        <v>-1</v>
      </c>
      <c r="AC37" s="64">
        <v>1</v>
      </c>
      <c r="AD37" s="64">
        <v>1</v>
      </c>
      <c r="AE37" s="64">
        <v>-1</v>
      </c>
      <c r="AF37" s="64">
        <v>-1</v>
      </c>
      <c r="AG37" s="64">
        <v>1</v>
      </c>
      <c r="AH37" s="64">
        <v>-1</v>
      </c>
      <c r="AI37" s="64">
        <v>1</v>
      </c>
      <c r="AJ37" s="64">
        <f>AVERAGE($Q$37:$AI$37)</f>
        <v>-0.15789473684210525</v>
      </c>
      <c r="AK37" s="64" t="s">
        <v>57</v>
      </c>
      <c r="AL37" s="64">
        <f>VARP($Q$35:$AI$48)</f>
        <v>0.92840634754122897</v>
      </c>
      <c r="AM37" s="64"/>
      <c r="AN37" s="64"/>
    </row>
    <row r="38" spans="1:40" x14ac:dyDescent="0.25">
      <c r="A38">
        <v>2</v>
      </c>
      <c r="B38">
        <v>18</v>
      </c>
      <c r="C38" s="12" t="s">
        <v>420</v>
      </c>
      <c r="D38" s="12">
        <v>3</v>
      </c>
      <c r="E38" s="12">
        <v>3.5</v>
      </c>
      <c r="F38" s="12">
        <v>4.5</v>
      </c>
      <c r="P38" s="64" t="s">
        <v>4</v>
      </c>
      <c r="Q38" s="64">
        <v>-1</v>
      </c>
      <c r="R38" s="64">
        <v>-1</v>
      </c>
      <c r="S38" s="64">
        <v>1</v>
      </c>
      <c r="T38" s="64">
        <v>-1</v>
      </c>
      <c r="U38" s="64">
        <v>-1</v>
      </c>
      <c r="V38" s="64">
        <v>1</v>
      </c>
      <c r="W38" s="64">
        <v>-1</v>
      </c>
      <c r="X38" s="64">
        <v>1</v>
      </c>
      <c r="Y38" s="64">
        <v>-1</v>
      </c>
      <c r="Z38" s="64">
        <v>-1</v>
      </c>
      <c r="AA38" s="64">
        <v>-1</v>
      </c>
      <c r="AB38" s="64">
        <v>-1</v>
      </c>
      <c r="AC38" s="64">
        <v>1</v>
      </c>
      <c r="AD38" s="64">
        <v>1</v>
      </c>
      <c r="AE38" s="64">
        <v>-1</v>
      </c>
      <c r="AF38" s="64">
        <v>1</v>
      </c>
      <c r="AG38" s="64">
        <v>-1</v>
      </c>
      <c r="AH38" s="64">
        <v>1</v>
      </c>
      <c r="AI38" s="64">
        <v>1</v>
      </c>
      <c r="AJ38" s="64">
        <f>AVERAGE($Q$38:$AI$38)</f>
        <v>-0.15789473684210525</v>
      </c>
      <c r="AK38" s="64" t="s">
        <v>77</v>
      </c>
      <c r="AL38" s="64">
        <f>AVERAGE($Q$35:$AI$48)</f>
        <v>0.1336032388663968</v>
      </c>
      <c r="AM38" s="64"/>
      <c r="AN38" s="64"/>
    </row>
    <row r="39" spans="1:40" x14ac:dyDescent="0.25">
      <c r="A39">
        <v>2</v>
      </c>
      <c r="B39">
        <v>19</v>
      </c>
      <c r="C39" s="12" t="s">
        <v>421</v>
      </c>
      <c r="D39" s="12">
        <v>2</v>
      </c>
      <c r="E39" s="12">
        <v>3</v>
      </c>
      <c r="F39" s="12">
        <v>5</v>
      </c>
      <c r="P39" s="64" t="s">
        <v>5</v>
      </c>
      <c r="Q39" s="64">
        <v>-1</v>
      </c>
      <c r="R39" s="64">
        <v>-1</v>
      </c>
      <c r="S39" s="64">
        <v>-1</v>
      </c>
      <c r="T39" s="64">
        <v>-1</v>
      </c>
      <c r="U39" s="64">
        <v>1</v>
      </c>
      <c r="V39" s="64">
        <v>1</v>
      </c>
      <c r="W39" s="64">
        <v>-1</v>
      </c>
      <c r="X39" s="64">
        <v>1</v>
      </c>
      <c r="Y39" s="64">
        <v>-1</v>
      </c>
      <c r="Z39" s="64">
        <v>-1</v>
      </c>
      <c r="AA39" s="64">
        <v>1</v>
      </c>
      <c r="AB39" s="64">
        <v>1</v>
      </c>
      <c r="AC39" s="64">
        <v>-1</v>
      </c>
      <c r="AD39" s="64">
        <v>1</v>
      </c>
      <c r="AE39" s="64">
        <v>-1</v>
      </c>
      <c r="AF39" s="64">
        <v>-1</v>
      </c>
      <c r="AG39" s="64">
        <v>1</v>
      </c>
      <c r="AH39" s="64">
        <v>1</v>
      </c>
      <c r="AI39" s="64">
        <v>1</v>
      </c>
      <c r="AJ39" s="64">
        <f>AVERAGE($Q$39:$AI$39)</f>
        <v>-5.2631578947368418E-2</v>
      </c>
      <c r="AK39" s="64" t="s">
        <v>217</v>
      </c>
      <c r="AL39" s="64">
        <f>AL38*247</f>
        <v>33.000000000000007</v>
      </c>
      <c r="AM39" s="64"/>
      <c r="AN39" s="64"/>
    </row>
    <row r="40" spans="1:40" x14ac:dyDescent="0.25">
      <c r="A40">
        <v>3</v>
      </c>
      <c r="B40">
        <v>1</v>
      </c>
      <c r="C40" s="12" t="s">
        <v>403</v>
      </c>
      <c r="D40" s="12">
        <v>15</v>
      </c>
      <c r="E40" s="12">
        <v>20</v>
      </c>
      <c r="F40" s="12">
        <v>30</v>
      </c>
      <c r="P40" s="64" t="s">
        <v>6</v>
      </c>
      <c r="Q40" s="64">
        <v>-1</v>
      </c>
      <c r="R40" s="64">
        <v>-1</v>
      </c>
      <c r="S40" s="64">
        <v>1</v>
      </c>
      <c r="T40" s="64">
        <v>1</v>
      </c>
      <c r="U40" s="64">
        <v>1</v>
      </c>
      <c r="V40" s="64">
        <v>-1</v>
      </c>
      <c r="W40" s="64">
        <v>1</v>
      </c>
      <c r="X40" s="64">
        <v>1</v>
      </c>
      <c r="Y40" s="64">
        <v>-1</v>
      </c>
      <c r="Z40" s="64">
        <v>1</v>
      </c>
      <c r="AA40" s="64">
        <v>-1</v>
      </c>
      <c r="AB40" s="64">
        <v>1</v>
      </c>
      <c r="AC40" s="64">
        <v>1</v>
      </c>
      <c r="AD40" s="64">
        <v>1</v>
      </c>
      <c r="AE40" s="64">
        <v>-1</v>
      </c>
      <c r="AF40" s="64">
        <v>1</v>
      </c>
      <c r="AG40" s="64">
        <v>1</v>
      </c>
      <c r="AH40" s="64">
        <v>-1</v>
      </c>
      <c r="AI40" s="64">
        <v>1</v>
      </c>
      <c r="AJ40" s="64">
        <f>AVERAGE($Q$40:$AI$40)</f>
        <v>0.26315789473684209</v>
      </c>
      <c r="AK40" s="64" t="s">
        <v>220</v>
      </c>
      <c r="AL40" s="64">
        <f>(AL38+1)/2</f>
        <v>0.5668016194331984</v>
      </c>
      <c r="AM40" s="64"/>
      <c r="AN40" s="64"/>
    </row>
    <row r="41" spans="1:40" x14ac:dyDescent="0.25">
      <c r="A41">
        <v>3</v>
      </c>
      <c r="B41">
        <v>2</v>
      </c>
      <c r="C41" s="12" t="s">
        <v>404</v>
      </c>
      <c r="D41" s="12">
        <v>0.5</v>
      </c>
      <c r="E41" s="12">
        <v>1</v>
      </c>
      <c r="F41" s="12">
        <v>1.5</v>
      </c>
      <c r="P41" s="64" t="s">
        <v>7</v>
      </c>
      <c r="Q41" s="64">
        <v>1</v>
      </c>
      <c r="R41" s="64">
        <v>-1</v>
      </c>
      <c r="S41" s="64">
        <v>-1</v>
      </c>
      <c r="T41" s="64">
        <v>-1</v>
      </c>
      <c r="U41" s="64">
        <v>1</v>
      </c>
      <c r="V41" s="64">
        <v>1</v>
      </c>
      <c r="W41" s="64">
        <v>-1</v>
      </c>
      <c r="X41" s="64">
        <v>1</v>
      </c>
      <c r="Y41" s="64">
        <v>-1</v>
      </c>
      <c r="Z41" s="64">
        <v>1</v>
      </c>
      <c r="AA41" s="64">
        <v>-1</v>
      </c>
      <c r="AB41" s="64">
        <v>1</v>
      </c>
      <c r="AC41" s="64">
        <v>1</v>
      </c>
      <c r="AD41" s="64">
        <v>1</v>
      </c>
      <c r="AE41" s="64">
        <v>-1</v>
      </c>
      <c r="AF41" s="64">
        <v>1</v>
      </c>
      <c r="AG41" s="64">
        <v>1</v>
      </c>
      <c r="AH41" s="64">
        <v>1</v>
      </c>
      <c r="AI41" s="64">
        <v>-1</v>
      </c>
      <c r="AJ41" s="64">
        <f>AVERAGE($Q$41:$AI$41)</f>
        <v>0.15789473684210525</v>
      </c>
      <c r="AK41" s="64" t="s">
        <v>373</v>
      </c>
      <c r="AL41" s="64">
        <f>(AL40-(1-AL40))^2</f>
        <v>1.7849825435591479E-2</v>
      </c>
      <c r="AM41" s="64"/>
      <c r="AN41" s="64"/>
    </row>
    <row r="42" spans="1:40" x14ac:dyDescent="0.25">
      <c r="A42">
        <v>3</v>
      </c>
      <c r="B42">
        <v>3</v>
      </c>
      <c r="C42" s="12" t="s">
        <v>405</v>
      </c>
      <c r="D42" s="12">
        <v>20</v>
      </c>
      <c r="E42" s="12">
        <v>25</v>
      </c>
      <c r="F42" s="12">
        <v>30</v>
      </c>
      <c r="P42" s="64" t="s">
        <v>8</v>
      </c>
      <c r="Q42" s="64">
        <v>-1</v>
      </c>
      <c r="R42" s="64">
        <v>1</v>
      </c>
      <c r="S42" s="64">
        <v>1</v>
      </c>
      <c r="T42" s="64">
        <v>1</v>
      </c>
      <c r="U42" s="64">
        <v>1</v>
      </c>
      <c r="V42" s="64">
        <v>1</v>
      </c>
      <c r="W42" s="64">
        <v>1</v>
      </c>
      <c r="X42" s="64">
        <v>1</v>
      </c>
      <c r="Y42" s="64">
        <v>-1</v>
      </c>
      <c r="Z42" s="64">
        <v>1</v>
      </c>
      <c r="AA42" s="64">
        <v>1</v>
      </c>
      <c r="AB42" s="64">
        <v>1</v>
      </c>
      <c r="AC42" s="64">
        <v>1</v>
      </c>
      <c r="AD42" s="64">
        <v>1</v>
      </c>
      <c r="AE42" s="64">
        <v>-1</v>
      </c>
      <c r="AF42" s="64">
        <v>1</v>
      </c>
      <c r="AG42" s="64">
        <v>1</v>
      </c>
      <c r="AH42" s="64">
        <v>-1</v>
      </c>
      <c r="AI42" s="64">
        <v>1</v>
      </c>
      <c r="AJ42" s="64">
        <f>AVERAGE($Q$42:$AI$42)</f>
        <v>0.57894736842105265</v>
      </c>
      <c r="AK42" s="64"/>
      <c r="AL42" s="64"/>
      <c r="AM42" s="64"/>
      <c r="AN42" s="64"/>
    </row>
    <row r="43" spans="1:40" x14ac:dyDescent="0.25">
      <c r="A43">
        <v>3</v>
      </c>
      <c r="B43">
        <v>4</v>
      </c>
      <c r="C43" s="12" t="s">
        <v>406</v>
      </c>
      <c r="D43" s="12">
        <v>10</v>
      </c>
      <c r="E43" s="12">
        <v>20</v>
      </c>
      <c r="F43" s="12">
        <v>30</v>
      </c>
      <c r="P43" s="64" t="s">
        <v>9</v>
      </c>
      <c r="Q43" s="64">
        <v>-1</v>
      </c>
      <c r="R43" s="64">
        <v>1</v>
      </c>
      <c r="S43" s="64">
        <v>-1</v>
      </c>
      <c r="T43" s="64">
        <v>-1</v>
      </c>
      <c r="U43" s="64">
        <v>1</v>
      </c>
      <c r="V43" s="64">
        <v>1</v>
      </c>
      <c r="W43" s="64">
        <v>1</v>
      </c>
      <c r="X43" s="64">
        <v>-1</v>
      </c>
      <c r="Y43" s="64">
        <v>1</v>
      </c>
      <c r="Z43" s="64">
        <v>1</v>
      </c>
      <c r="AA43" s="64">
        <v>-1</v>
      </c>
      <c r="AB43" s="64">
        <v>1</v>
      </c>
      <c r="AC43" s="64">
        <v>1</v>
      </c>
      <c r="AD43" s="64">
        <v>1</v>
      </c>
      <c r="AE43" s="64">
        <v>-1</v>
      </c>
      <c r="AF43" s="64">
        <v>1</v>
      </c>
      <c r="AG43" s="64">
        <v>1</v>
      </c>
      <c r="AH43" s="64">
        <v>1</v>
      </c>
      <c r="AI43" s="64">
        <v>1</v>
      </c>
      <c r="AJ43" s="64">
        <f>AVERAGE($Q$43:$AI$43)</f>
        <v>0.36842105263157893</v>
      </c>
      <c r="AK43" s="64"/>
      <c r="AL43" s="64"/>
      <c r="AM43" s="64"/>
      <c r="AN43" s="64"/>
    </row>
    <row r="44" spans="1:40" x14ac:dyDescent="0.25">
      <c r="A44">
        <v>3</v>
      </c>
      <c r="B44">
        <v>5</v>
      </c>
      <c r="C44" s="12" t="s">
        <v>407</v>
      </c>
      <c r="D44" s="12">
        <v>2</v>
      </c>
      <c r="E44" s="12">
        <v>20</v>
      </c>
      <c r="F44" s="12">
        <v>50</v>
      </c>
      <c r="P44" s="64" t="s">
        <v>10</v>
      </c>
      <c r="Q44" s="64">
        <v>-1</v>
      </c>
      <c r="R44" s="64">
        <v>-1</v>
      </c>
      <c r="S44" s="64">
        <v>1</v>
      </c>
      <c r="T44" s="64">
        <v>-1</v>
      </c>
      <c r="U44" s="64">
        <v>1</v>
      </c>
      <c r="V44" s="64">
        <v>1</v>
      </c>
      <c r="W44" s="64">
        <v>-1</v>
      </c>
      <c r="X44" s="64">
        <v>1</v>
      </c>
      <c r="Y44" s="64">
        <v>-1</v>
      </c>
      <c r="Z44" s="64">
        <v>1</v>
      </c>
      <c r="AA44" s="64">
        <v>-1</v>
      </c>
      <c r="AB44" s="64">
        <v>1</v>
      </c>
      <c r="AC44" s="64">
        <v>1</v>
      </c>
      <c r="AD44" s="64">
        <v>1</v>
      </c>
      <c r="AE44" s="64">
        <v>1</v>
      </c>
      <c r="AF44" s="64">
        <v>-1</v>
      </c>
      <c r="AG44" s="64">
        <v>-1</v>
      </c>
      <c r="AH44" s="64">
        <v>-1</v>
      </c>
      <c r="AI44" s="64">
        <v>1</v>
      </c>
      <c r="AJ44" s="64">
        <f>AVERAGE($Q$44:$AI$44)</f>
        <v>5.2631578947368418E-2</v>
      </c>
      <c r="AK44" s="64"/>
      <c r="AL44" s="64"/>
      <c r="AM44" s="64"/>
      <c r="AN44" s="64"/>
    </row>
    <row r="45" spans="1:40" x14ac:dyDescent="0.25">
      <c r="A45">
        <v>3</v>
      </c>
      <c r="B45">
        <v>6</v>
      </c>
      <c r="C45" s="12" t="s">
        <v>408</v>
      </c>
      <c r="D45" s="12">
        <v>72</v>
      </c>
      <c r="E45" s="12">
        <v>240</v>
      </c>
      <c r="F45" s="12">
        <v>720</v>
      </c>
      <c r="P45" s="64" t="s">
        <v>11</v>
      </c>
      <c r="Q45" s="64">
        <v>-1</v>
      </c>
      <c r="R45" s="64">
        <v>-1</v>
      </c>
      <c r="S45" s="64">
        <v>1</v>
      </c>
      <c r="T45" s="64">
        <v>1</v>
      </c>
      <c r="U45" s="64">
        <v>1</v>
      </c>
      <c r="V45" s="64">
        <v>1</v>
      </c>
      <c r="W45" s="64">
        <v>-1</v>
      </c>
      <c r="X45" s="64">
        <v>1</v>
      </c>
      <c r="Y45" s="64">
        <v>-1</v>
      </c>
      <c r="Z45" s="64">
        <v>1</v>
      </c>
      <c r="AA45" s="64">
        <v>-1</v>
      </c>
      <c r="AB45" s="64">
        <v>1</v>
      </c>
      <c r="AC45" s="64">
        <v>1</v>
      </c>
      <c r="AD45" s="64">
        <v>-1</v>
      </c>
      <c r="AE45" s="64">
        <v>1</v>
      </c>
      <c r="AF45" s="64">
        <v>1</v>
      </c>
      <c r="AG45" s="64">
        <v>1</v>
      </c>
      <c r="AH45" s="64">
        <v>1</v>
      </c>
      <c r="AI45" s="64">
        <v>1</v>
      </c>
      <c r="AJ45" s="64">
        <f>AVERAGE($Q$45:$AI$45)</f>
        <v>0.36842105263157893</v>
      </c>
      <c r="AK45" s="64"/>
      <c r="AL45" s="64"/>
      <c r="AM45" s="64"/>
      <c r="AN45" s="64"/>
    </row>
    <row r="46" spans="1:40" x14ac:dyDescent="0.25">
      <c r="A46">
        <v>3</v>
      </c>
      <c r="B46">
        <v>7</v>
      </c>
      <c r="C46" s="12" t="s">
        <v>409</v>
      </c>
      <c r="D46" s="12">
        <v>10</v>
      </c>
      <c r="E46" s="12">
        <v>50</v>
      </c>
      <c r="F46" s="12">
        <v>70</v>
      </c>
      <c r="P46" s="64" t="s">
        <v>12</v>
      </c>
      <c r="Q46" s="64">
        <v>1</v>
      </c>
      <c r="R46" s="64">
        <v>1</v>
      </c>
      <c r="S46" s="64">
        <v>1</v>
      </c>
      <c r="T46" s="64">
        <v>-1</v>
      </c>
      <c r="U46" s="64">
        <v>1</v>
      </c>
      <c r="V46" s="64">
        <v>1</v>
      </c>
      <c r="W46" s="64">
        <v>1</v>
      </c>
      <c r="X46" s="64">
        <v>-1</v>
      </c>
      <c r="Y46" s="64">
        <v>-1</v>
      </c>
      <c r="Z46" s="64">
        <v>1</v>
      </c>
      <c r="AA46" s="64">
        <v>1</v>
      </c>
      <c r="AB46" s="64">
        <v>-1</v>
      </c>
      <c r="AC46" s="64">
        <v>1</v>
      </c>
      <c r="AD46" s="64">
        <v>1</v>
      </c>
      <c r="AE46" s="64">
        <v>-1</v>
      </c>
      <c r="AF46" s="64">
        <v>1</v>
      </c>
      <c r="AG46" s="64">
        <v>1</v>
      </c>
      <c r="AH46" s="64">
        <v>1</v>
      </c>
      <c r="AI46" s="64">
        <v>1</v>
      </c>
      <c r="AJ46" s="64">
        <f>AVERAGE($Q$46:$AI$46)</f>
        <v>0.47368421052631576</v>
      </c>
      <c r="AK46" s="64"/>
      <c r="AL46" s="64"/>
      <c r="AM46" s="64"/>
      <c r="AN46" s="64"/>
    </row>
    <row r="47" spans="1:40" x14ac:dyDescent="0.25">
      <c r="A47">
        <v>3</v>
      </c>
      <c r="B47">
        <v>8</v>
      </c>
      <c r="C47" s="12" t="s">
        <v>410</v>
      </c>
      <c r="D47" s="12">
        <v>10</v>
      </c>
      <c r="E47" s="12">
        <v>20</v>
      </c>
      <c r="F47" s="12">
        <v>25</v>
      </c>
      <c r="P47" s="64" t="s">
        <v>13</v>
      </c>
      <c r="Q47" s="64">
        <v>1</v>
      </c>
      <c r="R47" s="64">
        <v>-1</v>
      </c>
      <c r="S47" s="64">
        <v>1</v>
      </c>
      <c r="T47" s="64">
        <v>-1</v>
      </c>
      <c r="U47" s="64">
        <v>-1</v>
      </c>
      <c r="V47" s="64">
        <v>-1</v>
      </c>
      <c r="W47" s="64">
        <v>-1</v>
      </c>
      <c r="X47" s="64">
        <v>1</v>
      </c>
      <c r="Y47" s="64">
        <v>-1</v>
      </c>
      <c r="Z47" s="64">
        <v>1</v>
      </c>
      <c r="AA47" s="64">
        <v>1</v>
      </c>
      <c r="AB47" s="64">
        <v>-1</v>
      </c>
      <c r="AC47" s="64">
        <v>1</v>
      </c>
      <c r="AD47" s="64">
        <v>1</v>
      </c>
      <c r="AE47" s="64">
        <v>1</v>
      </c>
      <c r="AF47" s="64">
        <v>1</v>
      </c>
      <c r="AG47" s="64">
        <v>1</v>
      </c>
      <c r="AH47" s="64">
        <v>1</v>
      </c>
      <c r="AI47" s="64">
        <v>1</v>
      </c>
      <c r="AJ47" s="64">
        <f>AVERAGE($Q$47:$AI$47)</f>
        <v>0.26315789473684209</v>
      </c>
      <c r="AK47" s="64"/>
      <c r="AL47" s="64"/>
      <c r="AM47" s="64"/>
      <c r="AN47" s="64"/>
    </row>
    <row r="48" spans="1:40" x14ac:dyDescent="0.25">
      <c r="A48">
        <v>3</v>
      </c>
      <c r="B48">
        <v>9</v>
      </c>
      <c r="C48" s="12" t="s">
        <v>411</v>
      </c>
      <c r="D48" s="12">
        <v>5</v>
      </c>
      <c r="E48" s="12">
        <v>10</v>
      </c>
      <c r="F48" s="12">
        <v>20</v>
      </c>
      <c r="P48" s="64" t="s">
        <v>79</v>
      </c>
      <c r="Q48" s="64">
        <f>AVERAGE($Q$35:$Q$47)</f>
        <v>-0.53846153846153844</v>
      </c>
      <c r="R48" s="64">
        <f>AVERAGE($R$35:$R$47)</f>
        <v>-0.38461538461538464</v>
      </c>
      <c r="S48" s="64">
        <f>AVERAGE($S$35:$S$47)</f>
        <v>0.38461538461538464</v>
      </c>
      <c r="T48" s="64">
        <f>AVERAGE($T$35:$T$47)</f>
        <v>-0.23076923076923078</v>
      </c>
      <c r="U48" s="64">
        <f>AVERAGE($U$35:$U$47)</f>
        <v>0.38461538461538464</v>
      </c>
      <c r="V48" s="64">
        <f>AVERAGE($V$35:$V$47)</f>
        <v>0.38461538461538464</v>
      </c>
      <c r="W48" s="64">
        <f>AVERAGE($W$35:$W$47)</f>
        <v>-0.38461538461538464</v>
      </c>
      <c r="X48" s="64">
        <f>AVERAGE($X$35:$X$47)</f>
        <v>0.69230769230769229</v>
      </c>
      <c r="Y48" s="64">
        <f>AVERAGE($Y$35:$Y$47)</f>
        <v>-0.84615384615384615</v>
      </c>
      <c r="Z48" s="64">
        <f>AVERAGE($Z$35:$Z$47)</f>
        <v>0.53846153846153844</v>
      </c>
      <c r="AA48" s="64">
        <f>AVERAGE($AA$35:$AA$47)</f>
        <v>-0.23076923076923078</v>
      </c>
      <c r="AB48" s="64">
        <f>AVERAGE($AB$35:$AB$47)</f>
        <v>0.23076923076923078</v>
      </c>
      <c r="AC48" s="64">
        <f>AVERAGE($AC$35:$AC$47)</f>
        <v>0.53846153846153844</v>
      </c>
      <c r="AD48" s="64">
        <f>AVERAGE($AD$35:$AD$47)</f>
        <v>0.69230769230769229</v>
      </c>
      <c r="AE48" s="64">
        <f>AVERAGE($AE$35:$AE$47)</f>
        <v>-0.53846153846153844</v>
      </c>
      <c r="AF48" s="64">
        <f>AVERAGE($AF$35:$AF$47)</f>
        <v>0.38461538461538464</v>
      </c>
      <c r="AG48" s="64">
        <f>AVERAGE($AG$35:$AG$47)</f>
        <v>0.53846153846153844</v>
      </c>
      <c r="AH48" s="64">
        <f>AVERAGE($AH$35:$AH$47)</f>
        <v>0.23076923076923078</v>
      </c>
      <c r="AI48" s="64">
        <f>AVERAGE($AI$35:$AI$47)</f>
        <v>0.69230769230769229</v>
      </c>
      <c r="AJ48" s="64"/>
      <c r="AK48" s="64"/>
      <c r="AL48" s="64"/>
      <c r="AM48" s="64"/>
      <c r="AN48" s="64"/>
    </row>
    <row r="49" spans="1:39" x14ac:dyDescent="0.25">
      <c r="A49">
        <v>3</v>
      </c>
      <c r="B49">
        <v>10</v>
      </c>
      <c r="C49" s="12" t="s">
        <v>412</v>
      </c>
      <c r="D49" s="12">
        <v>5</v>
      </c>
      <c r="E49" s="12">
        <v>10</v>
      </c>
      <c r="F49" s="12">
        <v>30</v>
      </c>
      <c r="Q49">
        <f>Q48*13</f>
        <v>-7</v>
      </c>
      <c r="R49">
        <f t="shared" ref="R49:AI49" si="8">R48*13</f>
        <v>-5</v>
      </c>
      <c r="S49">
        <f t="shared" si="8"/>
        <v>5</v>
      </c>
      <c r="T49">
        <f t="shared" si="8"/>
        <v>-3</v>
      </c>
      <c r="U49">
        <f t="shared" si="8"/>
        <v>5</v>
      </c>
      <c r="V49">
        <f t="shared" si="8"/>
        <v>5</v>
      </c>
      <c r="W49">
        <f t="shared" si="8"/>
        <v>-5</v>
      </c>
      <c r="X49">
        <f t="shared" si="8"/>
        <v>9</v>
      </c>
      <c r="Y49">
        <f t="shared" si="8"/>
        <v>-11</v>
      </c>
      <c r="Z49">
        <f t="shared" si="8"/>
        <v>7</v>
      </c>
      <c r="AA49">
        <f t="shared" si="8"/>
        <v>-3</v>
      </c>
      <c r="AB49">
        <f t="shared" si="8"/>
        <v>3</v>
      </c>
      <c r="AC49">
        <f t="shared" si="8"/>
        <v>7</v>
      </c>
      <c r="AD49">
        <f t="shared" si="8"/>
        <v>9</v>
      </c>
      <c r="AE49">
        <f t="shared" si="8"/>
        <v>-7</v>
      </c>
      <c r="AF49">
        <f t="shared" si="8"/>
        <v>5</v>
      </c>
      <c r="AG49">
        <f t="shared" si="8"/>
        <v>7</v>
      </c>
      <c r="AH49">
        <f t="shared" si="8"/>
        <v>3</v>
      </c>
      <c r="AI49">
        <f t="shared" si="8"/>
        <v>9</v>
      </c>
    </row>
    <row r="50" spans="1:39" x14ac:dyDescent="0.25">
      <c r="A50">
        <v>3</v>
      </c>
      <c r="B50">
        <v>11</v>
      </c>
      <c r="C50" s="12" t="s">
        <v>413</v>
      </c>
      <c r="D50" s="12">
        <v>300</v>
      </c>
      <c r="E50" s="12">
        <v>500</v>
      </c>
      <c r="F50" s="12">
        <v>600</v>
      </c>
    </row>
    <row r="51" spans="1:39" x14ac:dyDescent="0.25">
      <c r="A51">
        <v>3</v>
      </c>
      <c r="B51">
        <v>12</v>
      </c>
      <c r="C51" s="12" t="s">
        <v>414</v>
      </c>
      <c r="D51" s="12">
        <v>2</v>
      </c>
      <c r="E51" s="12">
        <v>5</v>
      </c>
      <c r="F51" s="12">
        <v>10</v>
      </c>
      <c r="P51" t="s">
        <v>218</v>
      </c>
      <c r="Q51" t="s">
        <v>81</v>
      </c>
      <c r="R51" t="s">
        <v>82</v>
      </c>
      <c r="S51" t="s">
        <v>83</v>
      </c>
      <c r="T51" t="s">
        <v>84</v>
      </c>
      <c r="U51" t="s">
        <v>85</v>
      </c>
      <c r="V51" t="s">
        <v>86</v>
      </c>
      <c r="W51" t="s">
        <v>87</v>
      </c>
      <c r="X51" t="s">
        <v>88</v>
      </c>
      <c r="Y51" t="s">
        <v>89</v>
      </c>
      <c r="Z51" t="s">
        <v>90</v>
      </c>
      <c r="AA51" t="s">
        <v>91</v>
      </c>
      <c r="AB51" t="s">
        <v>92</v>
      </c>
      <c r="AC51" t="s">
        <v>93</v>
      </c>
      <c r="AD51" t="s">
        <v>94</v>
      </c>
      <c r="AE51" t="s">
        <v>95</v>
      </c>
      <c r="AF51" t="s">
        <v>96</v>
      </c>
      <c r="AG51" t="s">
        <v>97</v>
      </c>
      <c r="AH51" t="s">
        <v>98</v>
      </c>
      <c r="AI51" t="s">
        <v>340</v>
      </c>
      <c r="AJ51" t="s">
        <v>80</v>
      </c>
      <c r="AK51" t="s">
        <v>422</v>
      </c>
      <c r="AM51" t="s">
        <v>42</v>
      </c>
    </row>
    <row r="52" spans="1:39" x14ac:dyDescent="0.25">
      <c r="A52">
        <v>3</v>
      </c>
      <c r="B52">
        <v>13</v>
      </c>
      <c r="C52" s="12" t="s">
        <v>415</v>
      </c>
      <c r="D52" s="12">
        <v>20</v>
      </c>
      <c r="E52" s="12">
        <v>35</v>
      </c>
      <c r="F52" s="12">
        <v>50</v>
      </c>
      <c r="N52" t="s">
        <v>556</v>
      </c>
      <c r="P52" t="s">
        <v>1</v>
      </c>
      <c r="Q52">
        <v>0.77333333333333332</v>
      </c>
      <c r="R52">
        <v>1.4999999999999998</v>
      </c>
      <c r="S52">
        <v>4.7619047619047616E-2</v>
      </c>
      <c r="T52">
        <v>0.25</v>
      </c>
      <c r="U52">
        <v>0.625</v>
      </c>
      <c r="V52">
        <v>6.3619631901840492</v>
      </c>
      <c r="W52">
        <v>0.94444444444444442</v>
      </c>
      <c r="X52">
        <v>0.6428571428571429</v>
      </c>
      <c r="Y52">
        <v>0.97575757575757582</v>
      </c>
      <c r="Z52">
        <v>9.0909090909090912E-2</v>
      </c>
      <c r="AA52">
        <v>0.5</v>
      </c>
      <c r="AB52">
        <v>5.666666666666667</v>
      </c>
      <c r="AC52">
        <v>0.76190476190476186</v>
      </c>
      <c r="AD52">
        <v>7.407407407407407E-2</v>
      </c>
      <c r="AE52">
        <v>0.5977011494252874</v>
      </c>
      <c r="AF52">
        <v>0.53703703703703709</v>
      </c>
      <c r="AG52">
        <v>0.42857142857142855</v>
      </c>
      <c r="AH52">
        <v>0.95217179111761829</v>
      </c>
      <c r="AI52">
        <v>1.9197080291970805</v>
      </c>
      <c r="AJ52">
        <f>AVERAGE($Q$52:$AI$52)</f>
        <v>1.2447220401630863</v>
      </c>
      <c r="AK52" t="s">
        <v>52</v>
      </c>
      <c r="AL52">
        <f>VARP($Q$65:$AI$65)</f>
        <v>55.450695829290368</v>
      </c>
      <c r="AM52">
        <f>AL52/AL54</f>
        <v>0.2852462454817406</v>
      </c>
    </row>
    <row r="53" spans="1:39" x14ac:dyDescent="0.25">
      <c r="A53">
        <v>3</v>
      </c>
      <c r="B53">
        <v>14</v>
      </c>
      <c r="C53" s="12" t="s">
        <v>416</v>
      </c>
      <c r="D53" s="12">
        <v>10</v>
      </c>
      <c r="E53" s="12">
        <v>50</v>
      </c>
      <c r="F53" s="12">
        <v>70</v>
      </c>
      <c r="P53" t="s">
        <v>2</v>
      </c>
      <c r="Q53">
        <v>0.8</v>
      </c>
      <c r="R53">
        <v>23.999999999999996</v>
      </c>
      <c r="S53">
        <v>0.90476190476190477</v>
      </c>
      <c r="T53">
        <v>11.5</v>
      </c>
      <c r="U53">
        <v>0.9375</v>
      </c>
      <c r="V53">
        <v>0.69325153374233128</v>
      </c>
      <c r="W53">
        <v>0.55555555555555558</v>
      </c>
      <c r="X53">
        <v>0.2857142857142857</v>
      </c>
      <c r="Y53">
        <v>0.84848484848484851</v>
      </c>
      <c r="Z53">
        <v>6.0606060606060608E-2</v>
      </c>
      <c r="AA53">
        <v>0.96499999999999997</v>
      </c>
      <c r="AB53">
        <v>0.66666666666666663</v>
      </c>
      <c r="AC53">
        <v>0.52380952380952384</v>
      </c>
      <c r="AD53">
        <v>0.25925925925925924</v>
      </c>
      <c r="AE53">
        <v>0.99195402298850577</v>
      </c>
      <c r="AF53">
        <v>8.0246913580246909E-2</v>
      </c>
      <c r="AG53">
        <v>8.5238095238095237</v>
      </c>
      <c r="AH53">
        <v>0.430616560924028</v>
      </c>
      <c r="AI53">
        <v>0.56204379562043794</v>
      </c>
      <c r="AJ53">
        <f>AVERAGE($Q$53:$AI$53)</f>
        <v>2.8204884450275367</v>
      </c>
      <c r="AK53" t="s">
        <v>54</v>
      </c>
      <c r="AL53">
        <f>VARP($AJ$52:$AJ$64)</f>
        <v>11.820224436083878</v>
      </c>
      <c r="AM53">
        <f>AL53/AL54</f>
        <v>6.0804911294971564E-2</v>
      </c>
    </row>
    <row r="54" spans="1:39" x14ac:dyDescent="0.25">
      <c r="A54">
        <v>3</v>
      </c>
      <c r="B54">
        <v>15</v>
      </c>
      <c r="C54" s="12" t="s">
        <v>417</v>
      </c>
      <c r="D54" s="12">
        <v>0.5</v>
      </c>
      <c r="E54" s="12">
        <v>1</v>
      </c>
      <c r="F54" s="12">
        <v>2</v>
      </c>
      <c r="P54" t="s">
        <v>3</v>
      </c>
      <c r="Q54">
        <v>0.73333333333333328</v>
      </c>
      <c r="R54">
        <v>1.4999999999999998</v>
      </c>
      <c r="S54">
        <v>0.19047619047619047</v>
      </c>
      <c r="T54">
        <v>0.16666666666666666</v>
      </c>
      <c r="U54">
        <v>1.5</v>
      </c>
      <c r="V54">
        <v>6.3619631901840492</v>
      </c>
      <c r="W54">
        <v>0.94444444444444442</v>
      </c>
      <c r="X54">
        <v>0.42857142857142855</v>
      </c>
      <c r="Y54">
        <v>0.69696969696969702</v>
      </c>
      <c r="Z54">
        <v>0.84848484848484851</v>
      </c>
      <c r="AA54">
        <v>1.5</v>
      </c>
      <c r="AB54">
        <v>0.58333333333333337</v>
      </c>
      <c r="AC54">
        <v>0.66666666666666663</v>
      </c>
      <c r="AD54">
        <v>0.85185185185185186</v>
      </c>
      <c r="AE54">
        <v>0.9885057471264368</v>
      </c>
      <c r="AF54">
        <v>0.38271604938271603</v>
      </c>
      <c r="AG54">
        <v>0.90476190476190477</v>
      </c>
      <c r="AH54">
        <v>0.41434846266471448</v>
      </c>
      <c r="AI54">
        <v>0.27007299270072987</v>
      </c>
      <c r="AJ54">
        <f>AVERAGE($Q$54:$AI$54)</f>
        <v>1.0491140425062637</v>
      </c>
      <c r="AK54" t="s">
        <v>57</v>
      </c>
      <c r="AL54">
        <f>VARP($Q$52:$AI$64)</f>
        <v>194.39588323289578</v>
      </c>
    </row>
    <row r="55" spans="1:39" x14ac:dyDescent="0.25">
      <c r="A55">
        <v>3</v>
      </c>
      <c r="B55">
        <v>16</v>
      </c>
      <c r="C55" s="12" t="s">
        <v>418</v>
      </c>
      <c r="D55" s="12">
        <v>100</v>
      </c>
      <c r="E55" s="12">
        <v>200</v>
      </c>
      <c r="F55" s="12">
        <v>300</v>
      </c>
      <c r="P55" t="s">
        <v>4</v>
      </c>
      <c r="Q55">
        <v>0.33333333333333331</v>
      </c>
      <c r="R55">
        <v>149</v>
      </c>
      <c r="S55">
        <v>0.42857142857142855</v>
      </c>
      <c r="T55">
        <v>40.666666666666664</v>
      </c>
      <c r="U55">
        <v>5.25</v>
      </c>
      <c r="V55">
        <v>1.2085889570552146</v>
      </c>
      <c r="W55">
        <v>0.77777777777777779</v>
      </c>
      <c r="X55">
        <v>4</v>
      </c>
      <c r="Y55">
        <v>0.39393939393939392</v>
      </c>
      <c r="Z55">
        <v>0.39393939393939392</v>
      </c>
      <c r="AA55">
        <v>0.9</v>
      </c>
      <c r="AB55">
        <v>0.33333333333333331</v>
      </c>
      <c r="AC55">
        <v>4.7619047619047616E-2</v>
      </c>
      <c r="AD55">
        <v>0.1111111111111111</v>
      </c>
      <c r="AE55">
        <v>0.88505747126436785</v>
      </c>
      <c r="AF55">
        <v>0.38271604938271603</v>
      </c>
      <c r="AG55">
        <v>8.5238095238095237</v>
      </c>
      <c r="AH55">
        <v>0.34927606962746055</v>
      </c>
      <c r="AI55">
        <v>0.41605839416058393</v>
      </c>
      <c r="AJ55">
        <f>AVERAGE($Q$55:$AI$55)</f>
        <v>11.284305155346912</v>
      </c>
      <c r="AK55" t="s">
        <v>384</v>
      </c>
      <c r="AL55">
        <f>AVERAGE($Q$52:$AI$64)</f>
        <v>3.665187273127442</v>
      </c>
    </row>
    <row r="56" spans="1:39" x14ac:dyDescent="0.25">
      <c r="A56">
        <v>3</v>
      </c>
      <c r="B56">
        <v>17</v>
      </c>
      <c r="C56" s="12" t="s">
        <v>419</v>
      </c>
      <c r="D56" s="12">
        <v>50</v>
      </c>
      <c r="E56" s="12">
        <v>100</v>
      </c>
      <c r="F56" s="12">
        <v>1000</v>
      </c>
      <c r="P56" t="s">
        <v>5</v>
      </c>
      <c r="Q56">
        <v>0.76</v>
      </c>
      <c r="R56">
        <v>23.999999999999996</v>
      </c>
      <c r="S56">
        <v>0.42857142857142855</v>
      </c>
      <c r="T56">
        <v>82.333333333333329</v>
      </c>
      <c r="U56">
        <v>2.125</v>
      </c>
      <c r="V56">
        <v>0.26380368098159512</v>
      </c>
      <c r="W56">
        <v>0.91111111111111109</v>
      </c>
      <c r="X56">
        <v>0.6428571428571429</v>
      </c>
      <c r="Y56">
        <v>0.81818181818181823</v>
      </c>
      <c r="Z56">
        <v>0.9242424242424242</v>
      </c>
      <c r="AA56">
        <v>0.75</v>
      </c>
      <c r="AB56">
        <v>0.25</v>
      </c>
      <c r="AC56">
        <v>0.7142857142857143</v>
      </c>
      <c r="AD56">
        <v>0.85185185185185186</v>
      </c>
      <c r="AE56">
        <v>0.9885057471264368</v>
      </c>
      <c r="AF56">
        <v>0.38271604938271603</v>
      </c>
      <c r="AG56">
        <v>4.7619047619047616E-2</v>
      </c>
      <c r="AH56">
        <v>0.430616560924028</v>
      </c>
      <c r="AI56">
        <v>0.4598540145985402</v>
      </c>
      <c r="AJ56">
        <f>AVERAGE($Q$56:$AI$56)</f>
        <v>6.214871048687745</v>
      </c>
      <c r="AK56" t="s">
        <v>385</v>
      </c>
      <c r="AL56">
        <f>AL55*247</f>
        <v>905.30125646247814</v>
      </c>
    </row>
    <row r="57" spans="1:39" x14ac:dyDescent="0.25">
      <c r="A57">
        <v>3</v>
      </c>
      <c r="B57">
        <v>18</v>
      </c>
      <c r="C57" s="12" t="s">
        <v>420</v>
      </c>
      <c r="D57" s="12">
        <v>3</v>
      </c>
      <c r="E57" s="12">
        <v>3.6</v>
      </c>
      <c r="F57" s="12">
        <v>5</v>
      </c>
      <c r="P57" t="s">
        <v>6</v>
      </c>
      <c r="Q57">
        <v>0.8</v>
      </c>
      <c r="R57">
        <v>49</v>
      </c>
      <c r="S57">
        <v>1.1428571428571428</v>
      </c>
      <c r="T57">
        <v>0.16666666666666666</v>
      </c>
      <c r="U57">
        <v>0.25</v>
      </c>
      <c r="V57">
        <v>6.3619631901840492</v>
      </c>
      <c r="W57">
        <v>1.2222222222222223</v>
      </c>
      <c r="X57">
        <v>0.2857142857142857</v>
      </c>
      <c r="Y57">
        <v>0.54545454545454541</v>
      </c>
      <c r="Z57">
        <v>0.21212121212121213</v>
      </c>
      <c r="AA57">
        <v>0.95</v>
      </c>
      <c r="AB57">
        <v>0.75</v>
      </c>
      <c r="AC57">
        <v>4.7619047619047616E-2</v>
      </c>
      <c r="AD57">
        <v>3.7037037037037035E-2</v>
      </c>
      <c r="AE57">
        <v>0.36781609195402298</v>
      </c>
      <c r="AF57">
        <v>0.38271604938271603</v>
      </c>
      <c r="AG57">
        <v>6.6190476190476186</v>
      </c>
      <c r="AH57">
        <v>0.34927606962746055</v>
      </c>
      <c r="AI57">
        <v>0.16788321167883219</v>
      </c>
      <c r="AJ57">
        <f>AVERAGE($Q$57:$AI$57)</f>
        <v>3.6662312837666766</v>
      </c>
    </row>
    <row r="58" spans="1:39" x14ac:dyDescent="0.25">
      <c r="A58">
        <v>3</v>
      </c>
      <c r="B58">
        <v>19</v>
      </c>
      <c r="C58" s="12" t="s">
        <v>421</v>
      </c>
      <c r="D58" s="12">
        <v>3</v>
      </c>
      <c r="E58" s="12">
        <v>5</v>
      </c>
      <c r="F58" s="12">
        <v>10</v>
      </c>
      <c r="P58" t="s">
        <v>7</v>
      </c>
      <c r="Q58">
        <v>0.33333333333333331</v>
      </c>
      <c r="R58">
        <v>99</v>
      </c>
      <c r="S58">
        <v>1.3809523809523809</v>
      </c>
      <c r="T58">
        <v>40.666666666666664</v>
      </c>
      <c r="U58">
        <v>0.875</v>
      </c>
      <c r="V58">
        <v>0.26380368098159512</v>
      </c>
      <c r="W58">
        <v>4.5555555555555554</v>
      </c>
      <c r="X58">
        <v>0.42857142857142855</v>
      </c>
      <c r="Y58">
        <v>0.69696969696969702</v>
      </c>
      <c r="Z58">
        <v>0.36363636363636365</v>
      </c>
      <c r="AA58">
        <v>49</v>
      </c>
      <c r="AB58">
        <v>0.16666666666666666</v>
      </c>
      <c r="AC58">
        <v>1.3809523809523809</v>
      </c>
      <c r="AD58">
        <v>0.33333333333333331</v>
      </c>
      <c r="AE58">
        <v>0.9885057471264368</v>
      </c>
      <c r="AF58">
        <v>7.407407407407407E-2</v>
      </c>
      <c r="AG58">
        <v>3.7619047619047619</v>
      </c>
      <c r="AH58">
        <v>0.18659508703432573</v>
      </c>
      <c r="AI58">
        <v>1.1897810218978104</v>
      </c>
      <c r="AJ58">
        <f>AVERAGE($Q$58:$AI$58)</f>
        <v>10.823489588402987</v>
      </c>
    </row>
    <row r="59" spans="1:39" x14ac:dyDescent="0.25">
      <c r="A59">
        <v>4</v>
      </c>
      <c r="B59">
        <v>1</v>
      </c>
      <c r="C59" s="12" t="s">
        <v>403</v>
      </c>
      <c r="D59" s="12">
        <v>10</v>
      </c>
      <c r="E59" s="12">
        <v>50</v>
      </c>
      <c r="F59" s="12">
        <v>60</v>
      </c>
      <c r="P59" t="s">
        <v>8</v>
      </c>
      <c r="Q59">
        <v>0.53333333333333333</v>
      </c>
      <c r="R59">
        <v>6.5</v>
      </c>
      <c r="S59">
        <v>0.23809523809523808</v>
      </c>
      <c r="T59">
        <v>5.25</v>
      </c>
      <c r="U59">
        <v>0.25</v>
      </c>
      <c r="V59">
        <v>2.0674846625766872</v>
      </c>
      <c r="W59">
        <v>0.66666666666666663</v>
      </c>
      <c r="X59">
        <v>0.7142857142857143</v>
      </c>
      <c r="Y59">
        <v>0.54545454545454541</v>
      </c>
      <c r="Z59">
        <v>0.21212121212121213</v>
      </c>
      <c r="AA59">
        <v>0.85</v>
      </c>
      <c r="AB59">
        <v>0.58333333333333337</v>
      </c>
      <c r="AC59">
        <v>1.3809523809523809</v>
      </c>
      <c r="AD59">
        <v>0.18518518518518517</v>
      </c>
      <c r="AE59">
        <v>0.88505747126436785</v>
      </c>
      <c r="AF59">
        <v>0.16666666666666666</v>
      </c>
      <c r="AG59">
        <v>0.33333333333333331</v>
      </c>
      <c r="AH59">
        <v>0.5119570522205954</v>
      </c>
      <c r="AI59">
        <v>0.4598540145985402</v>
      </c>
      <c r="AJ59">
        <f>AVERAGE($Q$59:$AI$59)</f>
        <v>1.1754621478993581</v>
      </c>
    </row>
    <row r="60" spans="1:39" x14ac:dyDescent="0.25">
      <c r="A60">
        <v>4</v>
      </c>
      <c r="B60">
        <v>2</v>
      </c>
      <c r="C60" s="12" t="s">
        <v>404</v>
      </c>
      <c r="D60" s="12">
        <v>20</v>
      </c>
      <c r="E60" s="12">
        <v>60</v>
      </c>
      <c r="F60" s="12">
        <v>70</v>
      </c>
      <c r="P60" t="s">
        <v>9</v>
      </c>
      <c r="Q60">
        <v>0.46666666666666667</v>
      </c>
      <c r="R60">
        <v>1.4999999999999998</v>
      </c>
      <c r="S60">
        <v>0.42857142857142855</v>
      </c>
      <c r="T60">
        <v>7.333333333333333</v>
      </c>
      <c r="U60">
        <v>0.25</v>
      </c>
      <c r="V60">
        <v>0.63190184049079756</v>
      </c>
      <c r="W60">
        <v>0.1111111111111111</v>
      </c>
      <c r="X60">
        <v>0.6428571428571429</v>
      </c>
      <c r="Y60">
        <v>9.0909090909090912E-2</v>
      </c>
      <c r="Z60">
        <v>0.21212121212121213</v>
      </c>
      <c r="AA60">
        <v>4</v>
      </c>
      <c r="AB60">
        <v>0.16666666666666666</v>
      </c>
      <c r="AC60">
        <v>1.3809523809523809</v>
      </c>
      <c r="AD60">
        <v>3.7037037037037035E-2</v>
      </c>
      <c r="AE60">
        <v>0.36781609195402298</v>
      </c>
      <c r="AF60">
        <v>0.23456790123456789</v>
      </c>
      <c r="AG60">
        <v>0.52380952380952384</v>
      </c>
      <c r="AH60">
        <v>2.2536196518626972</v>
      </c>
      <c r="AI60">
        <v>0.27007299270072987</v>
      </c>
      <c r="AJ60">
        <f>AVERAGE($Q$60:$AI$60)</f>
        <v>1.1001060038041268</v>
      </c>
    </row>
    <row r="61" spans="1:39" x14ac:dyDescent="0.25">
      <c r="A61">
        <v>4</v>
      </c>
      <c r="B61">
        <v>3</v>
      </c>
      <c r="C61" s="12" t="s">
        <v>405</v>
      </c>
      <c r="D61" s="12">
        <v>10</v>
      </c>
      <c r="E61" s="12">
        <v>30</v>
      </c>
      <c r="F61" s="12">
        <v>45</v>
      </c>
      <c r="P61" t="s">
        <v>10</v>
      </c>
      <c r="Q61">
        <v>0.73333333333333328</v>
      </c>
      <c r="R61">
        <v>11.499999999999998</v>
      </c>
      <c r="S61">
        <v>4.7619047619047616E-2</v>
      </c>
      <c r="T61">
        <v>7.333333333333333</v>
      </c>
      <c r="U61">
        <v>0.25</v>
      </c>
      <c r="V61">
        <v>1.2085889570552146</v>
      </c>
      <c r="W61">
        <v>0.44444444444444442</v>
      </c>
      <c r="X61">
        <v>0.42857142857142855</v>
      </c>
      <c r="Y61">
        <v>0.84848484848484851</v>
      </c>
      <c r="Z61">
        <v>0.51515151515151514</v>
      </c>
      <c r="AA61">
        <v>0.99</v>
      </c>
      <c r="AB61">
        <v>0.16666666666666666</v>
      </c>
      <c r="AC61">
        <v>4.7619047619047616E-2</v>
      </c>
      <c r="AD61">
        <v>3.7037037037037035E-2</v>
      </c>
      <c r="AE61">
        <v>0.42528735632183906</v>
      </c>
      <c r="AF61">
        <v>0.69135802469135799</v>
      </c>
      <c r="AG61">
        <v>2.8095238095238093</v>
      </c>
      <c r="AH61">
        <v>0.9186595087034326</v>
      </c>
      <c r="AI61">
        <v>0.12408759124087587</v>
      </c>
      <c r="AJ61">
        <f>AVERAGE($Q$61:$AI$61)</f>
        <v>1.5536718920945909</v>
      </c>
    </row>
    <row r="62" spans="1:39" x14ac:dyDescent="0.25">
      <c r="A62">
        <v>4</v>
      </c>
      <c r="B62">
        <v>4</v>
      </c>
      <c r="C62" s="12" t="s">
        <v>406</v>
      </c>
      <c r="D62" s="12">
        <v>100</v>
      </c>
      <c r="E62" s="12">
        <v>1000</v>
      </c>
      <c r="F62" s="12">
        <v>2000</v>
      </c>
      <c r="P62" t="s">
        <v>11</v>
      </c>
      <c r="Q62">
        <v>0.8</v>
      </c>
      <c r="R62">
        <v>11.499999999999998</v>
      </c>
      <c r="S62">
        <v>0.2857142857142857</v>
      </c>
      <c r="T62">
        <v>1.0833333333333333</v>
      </c>
      <c r="U62">
        <v>5.25</v>
      </c>
      <c r="V62">
        <v>0.26380368098159512</v>
      </c>
      <c r="W62">
        <v>0.98888888888888893</v>
      </c>
      <c r="X62">
        <v>0.6428571428571429</v>
      </c>
      <c r="Y62">
        <v>0.84848484848484851</v>
      </c>
      <c r="Z62">
        <v>6.0606060606060608E-2</v>
      </c>
      <c r="AA62">
        <v>0.99</v>
      </c>
      <c r="AB62">
        <v>0.16666666666666666</v>
      </c>
      <c r="AC62">
        <v>4.7619047619047616E-2</v>
      </c>
      <c r="AD62">
        <v>2.7037037037037037</v>
      </c>
      <c r="AE62">
        <v>0.36781609195402298</v>
      </c>
      <c r="AF62">
        <v>0.54320987654320985</v>
      </c>
      <c r="AG62">
        <v>18.047619047619047</v>
      </c>
      <c r="AH62">
        <v>0.8373190174068651</v>
      </c>
      <c r="AI62">
        <v>0.27007299270072987</v>
      </c>
      <c r="AJ62">
        <f>AVERAGE($Q$62:$AI$62)</f>
        <v>2.4051428781620756</v>
      </c>
    </row>
    <row r="63" spans="1:39" x14ac:dyDescent="0.25">
      <c r="A63">
        <v>4</v>
      </c>
      <c r="B63">
        <v>5</v>
      </c>
      <c r="C63" s="12" t="s">
        <v>407</v>
      </c>
      <c r="D63" s="12">
        <v>10</v>
      </c>
      <c r="E63" s="12">
        <v>50</v>
      </c>
      <c r="F63" s="12">
        <v>100</v>
      </c>
      <c r="P63" t="s">
        <v>12</v>
      </c>
      <c r="Q63">
        <v>0.6</v>
      </c>
      <c r="R63">
        <v>4</v>
      </c>
      <c r="S63">
        <v>0.90476190476190477</v>
      </c>
      <c r="T63">
        <v>40.666666666666664</v>
      </c>
      <c r="U63">
        <v>0.625</v>
      </c>
      <c r="V63">
        <v>0.47239263803680975</v>
      </c>
      <c r="W63">
        <v>0.1111111111111111</v>
      </c>
      <c r="X63">
        <v>0.8571428571428571</v>
      </c>
      <c r="Y63">
        <v>0.69696969696969702</v>
      </c>
      <c r="Z63">
        <v>0.51515151515151514</v>
      </c>
      <c r="AA63">
        <v>0.5</v>
      </c>
      <c r="AB63">
        <v>0.91666666666666663</v>
      </c>
      <c r="AC63">
        <v>1.3809523809523809</v>
      </c>
      <c r="AD63">
        <v>7.407407407407407E-2</v>
      </c>
      <c r="AE63">
        <v>0.94252873563218387</v>
      </c>
      <c r="AF63">
        <v>0.23456790123456789</v>
      </c>
      <c r="AG63">
        <v>0.42857142857142855</v>
      </c>
      <c r="AH63">
        <v>0.6268098259313486</v>
      </c>
      <c r="AI63">
        <v>0.27007299270072987</v>
      </c>
      <c r="AJ63">
        <f>AVERAGE($Q$63:$AI$63)</f>
        <v>2.8854442313475759</v>
      </c>
    </row>
    <row r="64" spans="1:39" x14ac:dyDescent="0.25">
      <c r="A64">
        <v>4</v>
      </c>
      <c r="B64">
        <v>6</v>
      </c>
      <c r="C64" s="12" t="s">
        <v>408</v>
      </c>
      <c r="D64" s="12">
        <v>12</v>
      </c>
      <c r="E64" s="12">
        <v>72</v>
      </c>
      <c r="F64" s="12">
        <v>240</v>
      </c>
      <c r="P64" t="s">
        <v>13</v>
      </c>
      <c r="Q64">
        <v>0.4</v>
      </c>
      <c r="R64">
        <v>10.249999999999998</v>
      </c>
      <c r="S64">
        <v>0.19047619047619047</v>
      </c>
      <c r="T64">
        <v>2.75</v>
      </c>
      <c r="U64">
        <v>0.8125</v>
      </c>
      <c r="V64">
        <v>1.2085889570552146</v>
      </c>
      <c r="W64">
        <v>0.88888888888888884</v>
      </c>
      <c r="X64">
        <v>0.42857142857142855</v>
      </c>
      <c r="Y64">
        <v>0.75757575757575757</v>
      </c>
      <c r="Z64">
        <v>0.51515151515151514</v>
      </c>
      <c r="AA64">
        <v>1.5</v>
      </c>
      <c r="AB64">
        <v>4</v>
      </c>
      <c r="AC64">
        <v>0</v>
      </c>
      <c r="AD64">
        <v>7.407407407407407E-2</v>
      </c>
      <c r="AE64">
        <v>1.0114942528735633</v>
      </c>
      <c r="AF64">
        <v>7.407407407407407E-2</v>
      </c>
      <c r="AG64">
        <v>0.90476190476190477</v>
      </c>
      <c r="AH64">
        <v>0.8373190174068651</v>
      </c>
      <c r="AI64">
        <v>0.4598540145985402</v>
      </c>
      <c r="AJ64">
        <f>AVERAGE($Q$64:$AI$64)</f>
        <v>1.4243857934477901</v>
      </c>
    </row>
    <row r="65" spans="1:44" x14ac:dyDescent="0.25">
      <c r="A65">
        <v>4</v>
      </c>
      <c r="B65">
        <v>7</v>
      </c>
      <c r="C65" s="12" t="s">
        <v>409</v>
      </c>
      <c r="D65" s="12">
        <v>20</v>
      </c>
      <c r="E65" s="12">
        <v>200</v>
      </c>
      <c r="F65" s="12">
        <v>500</v>
      </c>
      <c r="P65" t="s">
        <v>79</v>
      </c>
      <c r="Q65">
        <f>AVERAGE($Q$52:$Q$64)</f>
        <v>0.62051282051282053</v>
      </c>
      <c r="R65">
        <f>AVERAGE($R$52:$R$64)</f>
        <v>30.25</v>
      </c>
      <c r="S65">
        <f>AVERAGE($S$52:$S$64)</f>
        <v>0.50915750915750924</v>
      </c>
      <c r="T65">
        <f>AVERAGE($T$52:$T$64)</f>
        <v>18.474358974358974</v>
      </c>
      <c r="U65">
        <f>AVERAGE($U$52:$U$64)</f>
        <v>1.4615384615384615</v>
      </c>
      <c r="V65">
        <f>AVERAGE($V$52:$V$64)</f>
        <v>2.1052383199622469</v>
      </c>
      <c r="W65">
        <f>AVERAGE($W$52:$W$64)</f>
        <v>1.0094017094017094</v>
      </c>
      <c r="X65">
        <f>AVERAGE($X$52:$X$64)</f>
        <v>0.80219780219780235</v>
      </c>
      <c r="Y65">
        <f>AVERAGE($Y$52:$Y$64)</f>
        <v>0.6741258741258741</v>
      </c>
      <c r="Z65">
        <f>AVERAGE($Z$52:$Z$64)</f>
        <v>0.37878787878787878</v>
      </c>
      <c r="AA65">
        <f>AVERAGE($AA$52:$AA$64)</f>
        <v>4.8765384615384617</v>
      </c>
      <c r="AB65">
        <f>AVERAGE($AB$52:$AB$64)</f>
        <v>1.1089743589743588</v>
      </c>
      <c r="AC65">
        <f>AVERAGE($AC$52:$AC$64)</f>
        <v>0.64468864468864473</v>
      </c>
      <c r="AD65">
        <f>AVERAGE($AD$52:$AD$64)</f>
        <v>0.4330484330484331</v>
      </c>
      <c r="AE65">
        <f>AVERAGE($AE$52:$AE$64)</f>
        <v>0.75446507515473016</v>
      </c>
      <c r="AF65">
        <f>AVERAGE($AF$52:$AF$64)</f>
        <v>0.32051282051282054</v>
      </c>
      <c r="AG65">
        <f>AVERAGE($AG$52:$AG$64)</f>
        <v>3.9890109890109886</v>
      </c>
      <c r="AH65">
        <f>AVERAGE($AH$52:$AH$64)</f>
        <v>0.69989112888088001</v>
      </c>
      <c r="AI65">
        <f>AVERAGE($AI$52:$AI$64)</f>
        <v>0.52610892756878147</v>
      </c>
    </row>
    <row r="66" spans="1:44" x14ac:dyDescent="0.25">
      <c r="A66">
        <v>4</v>
      </c>
      <c r="B66">
        <v>8</v>
      </c>
      <c r="C66" s="12" t="s">
        <v>410</v>
      </c>
      <c r="D66" s="12">
        <v>10</v>
      </c>
      <c r="E66" s="12">
        <v>70</v>
      </c>
      <c r="F66" s="12">
        <v>80</v>
      </c>
      <c r="AO66" s="442" t="s">
        <v>560</v>
      </c>
      <c r="AP66" s="442"/>
    </row>
    <row r="67" spans="1:44" x14ac:dyDescent="0.25">
      <c r="A67">
        <v>4</v>
      </c>
      <c r="B67">
        <v>9</v>
      </c>
      <c r="C67" s="12" t="s">
        <v>411</v>
      </c>
      <c r="D67" s="12">
        <v>5</v>
      </c>
      <c r="E67" s="12">
        <v>20</v>
      </c>
      <c r="F67" s="12">
        <v>30</v>
      </c>
      <c r="P67" s="199">
        <v>200000</v>
      </c>
      <c r="Q67" t="s">
        <v>562</v>
      </c>
      <c r="AO67" s="442"/>
      <c r="AP67" s="442"/>
      <c r="AR67" s="199">
        <v>100000</v>
      </c>
    </row>
    <row r="68" spans="1:44" x14ac:dyDescent="0.25">
      <c r="A68">
        <v>4</v>
      </c>
      <c r="B68">
        <v>10</v>
      </c>
      <c r="C68" s="12" t="s">
        <v>412</v>
      </c>
      <c r="D68" s="12">
        <v>10</v>
      </c>
      <c r="E68" s="12">
        <v>40</v>
      </c>
      <c r="F68" s="12">
        <v>50</v>
      </c>
      <c r="J68" s="402" t="s">
        <v>561</v>
      </c>
      <c r="K68" s="402"/>
      <c r="L68" s="402"/>
      <c r="P68" t="s">
        <v>557</v>
      </c>
      <c r="Q68" t="s">
        <v>81</v>
      </c>
      <c r="R68" t="s">
        <v>82</v>
      </c>
      <c r="S68" t="s">
        <v>83</v>
      </c>
      <c r="T68" t="s">
        <v>84</v>
      </c>
      <c r="U68" t="s">
        <v>85</v>
      </c>
      <c r="V68" t="s">
        <v>86</v>
      </c>
      <c r="W68" t="s">
        <v>87</v>
      </c>
      <c r="X68" t="s">
        <v>88</v>
      </c>
      <c r="Y68" t="s">
        <v>89</v>
      </c>
      <c r="Z68" t="s">
        <v>90</v>
      </c>
      <c r="AA68" t="s">
        <v>91</v>
      </c>
      <c r="AB68" t="s">
        <v>92</v>
      </c>
      <c r="AC68" t="s">
        <v>93</v>
      </c>
      <c r="AD68" t="s">
        <v>94</v>
      </c>
      <c r="AE68" t="s">
        <v>95</v>
      </c>
      <c r="AF68" t="s">
        <v>96</v>
      </c>
      <c r="AG68" t="s">
        <v>97</v>
      </c>
      <c r="AH68" t="s">
        <v>98</v>
      </c>
      <c r="AI68" t="s">
        <v>340</v>
      </c>
      <c r="AJ68" s="55" t="s">
        <v>80</v>
      </c>
      <c r="AK68" t="s">
        <v>422</v>
      </c>
      <c r="AM68" t="s">
        <v>42</v>
      </c>
      <c r="AO68" s="64" t="s">
        <v>91</v>
      </c>
      <c r="AP68" s="133">
        <v>1.2446754463985596</v>
      </c>
      <c r="AR68" t="s">
        <v>97</v>
      </c>
    </row>
    <row r="69" spans="1:44" x14ac:dyDescent="0.25">
      <c r="A69">
        <v>4</v>
      </c>
      <c r="B69">
        <v>11</v>
      </c>
      <c r="C69" s="12" t="s">
        <v>413</v>
      </c>
      <c r="D69" s="12">
        <v>5</v>
      </c>
      <c r="E69" s="12">
        <v>20</v>
      </c>
      <c r="F69" s="12">
        <v>30</v>
      </c>
      <c r="N69" t="s">
        <v>558</v>
      </c>
      <c r="P69" t="s">
        <v>1</v>
      </c>
      <c r="Q69">
        <v>0.53353239802968877</v>
      </c>
      <c r="R69">
        <v>0.69969947041294167</v>
      </c>
      <c r="S69">
        <v>0.37336924381865044</v>
      </c>
      <c r="T69">
        <v>1.1107973615812419</v>
      </c>
      <c r="U69">
        <v>1.2531776966156625</v>
      </c>
      <c r="V69">
        <v>0.90378140306547283</v>
      </c>
      <c r="W69">
        <v>1.0975525937204877</v>
      </c>
      <c r="X69">
        <v>0.44496834699948357</v>
      </c>
      <c r="Y69">
        <v>2.0006350783588767</v>
      </c>
      <c r="Z69">
        <v>0.66583611282108113</v>
      </c>
      <c r="AA69">
        <v>1.3513028516303032</v>
      </c>
      <c r="AB69">
        <v>1.3169685997556335</v>
      </c>
      <c r="AC69">
        <v>0.94906068024329138</v>
      </c>
      <c r="AD69">
        <v>0.35723294373952613</v>
      </c>
      <c r="AE69">
        <v>0.97603569975400317</v>
      </c>
      <c r="AF69">
        <v>0.66965597735867965</v>
      </c>
      <c r="AG69" s="80">
        <v>0.23892754383057269</v>
      </c>
      <c r="AH69">
        <v>1.0378891637993879</v>
      </c>
      <c r="AI69">
        <v>0.65607384688575388</v>
      </c>
      <c r="AJ69" s="55">
        <f>AVERAGE(Q69:AI69)</f>
        <v>0.8756051059168809</v>
      </c>
      <c r="AK69" t="s">
        <v>52</v>
      </c>
      <c r="AL69">
        <f>VARP($Q82:$AI82)</f>
        <v>7.1939348685910176E-2</v>
      </c>
      <c r="AM69">
        <f>AL69/AL71</f>
        <v>9.0967778813617506E-2</v>
      </c>
      <c r="AO69" s="64" t="s">
        <v>87</v>
      </c>
      <c r="AP69" s="133">
        <v>1.0777029005506142</v>
      </c>
      <c r="AR69" s="80">
        <v>0.55300460029863074</v>
      </c>
    </row>
    <row r="70" spans="1:44" x14ac:dyDescent="0.25">
      <c r="A70">
        <v>4</v>
      </c>
      <c r="B70">
        <v>12</v>
      </c>
      <c r="C70" s="12" t="s">
        <v>414</v>
      </c>
      <c r="D70" s="12">
        <v>5</v>
      </c>
      <c r="E70" s="12">
        <v>8</v>
      </c>
      <c r="F70" s="12">
        <v>10</v>
      </c>
      <c r="L70">
        <v>0.01</v>
      </c>
      <c r="M70">
        <v>0.1</v>
      </c>
      <c r="P70" t="s">
        <v>2</v>
      </c>
      <c r="Q70">
        <v>0.55401100185116448</v>
      </c>
      <c r="R70">
        <v>0.75067814350632367</v>
      </c>
      <c r="S70">
        <v>0.54827623322182906</v>
      </c>
      <c r="T70">
        <v>0.92965098886589792</v>
      </c>
      <c r="U70">
        <v>1.5164114640511845</v>
      </c>
      <c r="V70">
        <v>0.99192945249501452</v>
      </c>
      <c r="W70">
        <v>0.86210564289904312</v>
      </c>
      <c r="X70">
        <v>0.47267637006678775</v>
      </c>
      <c r="Y70">
        <v>0.58582998639898609</v>
      </c>
      <c r="Z70">
        <v>0.89332080258975877</v>
      </c>
      <c r="AA70">
        <v>1.5788836290129471</v>
      </c>
      <c r="AB70">
        <v>0.82651971291798265</v>
      </c>
      <c r="AC70">
        <v>0.73065707576181527</v>
      </c>
      <c r="AD70">
        <v>1.0804260402473129</v>
      </c>
      <c r="AE70">
        <v>1.4670558012631778</v>
      </c>
      <c r="AF70">
        <v>1.1118485742342918</v>
      </c>
      <c r="AG70">
        <v>0.62869339861756934</v>
      </c>
      <c r="AH70">
        <v>0.91902471859737866</v>
      </c>
      <c r="AI70">
        <v>1.0335723167376005</v>
      </c>
      <c r="AJ70" s="55">
        <f t="shared" ref="AJ70:AJ81" si="9">AVERAGE(Q70:AI70)</f>
        <v>0.92008270280716131</v>
      </c>
      <c r="AK70" t="s">
        <v>54</v>
      </c>
      <c r="AL70">
        <f>VARP($AJ69:$AJ81)</f>
        <v>3.8105806704997705E-2</v>
      </c>
      <c r="AM70">
        <f>AL70/AL71</f>
        <v>4.8185042805838095E-2</v>
      </c>
      <c r="AO70" s="64" t="s">
        <v>95</v>
      </c>
      <c r="AP70" s="133">
        <v>1.0180916902837713</v>
      </c>
      <c r="AR70">
        <v>0.66605397908770758</v>
      </c>
    </row>
    <row r="71" spans="1:44" x14ac:dyDescent="0.25">
      <c r="A71">
        <v>4</v>
      </c>
      <c r="B71">
        <v>13</v>
      </c>
      <c r="C71" s="12" t="s">
        <v>415</v>
      </c>
      <c r="D71" s="12">
        <v>5</v>
      </c>
      <c r="E71" s="12">
        <v>20</v>
      </c>
      <c r="F71" s="12">
        <v>40</v>
      </c>
      <c r="K71" s="55" t="s">
        <v>563</v>
      </c>
      <c r="L71" s="55" t="s">
        <v>80</v>
      </c>
      <c r="M71" s="55" t="s">
        <v>80</v>
      </c>
      <c r="P71" t="s">
        <v>3</v>
      </c>
      <c r="Q71">
        <v>0.54841901181432651</v>
      </c>
      <c r="R71">
        <v>1.4292433404558076</v>
      </c>
      <c r="S71">
        <v>0.66511885572472562</v>
      </c>
      <c r="T71">
        <v>1.4764439312172537</v>
      </c>
      <c r="U71">
        <v>0.45657232969606865</v>
      </c>
      <c r="V71">
        <v>0.97705108891682135</v>
      </c>
      <c r="W71">
        <v>1.2648679011628103</v>
      </c>
      <c r="X71">
        <v>0.85207545997265521</v>
      </c>
      <c r="Y71">
        <v>0.3267758306980092</v>
      </c>
      <c r="Z71">
        <v>1.5192467498756623</v>
      </c>
      <c r="AA71">
        <v>1.594739421352507</v>
      </c>
      <c r="AB71">
        <v>0.58861014272760637</v>
      </c>
      <c r="AC71">
        <v>0.71802495948575074</v>
      </c>
      <c r="AD71">
        <v>0.69339498717834291</v>
      </c>
      <c r="AE71">
        <v>1.1809832559974038</v>
      </c>
      <c r="AF71">
        <v>0.47304924223242256</v>
      </c>
      <c r="AG71">
        <v>0.56519459852369713</v>
      </c>
      <c r="AH71">
        <v>0.77545918248787282</v>
      </c>
      <c r="AI71">
        <v>0.47275825255385745</v>
      </c>
      <c r="AJ71" s="55">
        <f t="shared" si="9"/>
        <v>0.87252781800387369</v>
      </c>
      <c r="AK71" t="s">
        <v>559</v>
      </c>
      <c r="AL71">
        <f>VARP($Q69:$AI81)</f>
        <v>0.79082230680058274</v>
      </c>
      <c r="AO71" s="64" t="s">
        <v>84</v>
      </c>
      <c r="AP71" s="133">
        <v>0.92523870489114135</v>
      </c>
      <c r="AR71">
        <v>1.1485390388198051</v>
      </c>
    </row>
    <row r="72" spans="1:44" x14ac:dyDescent="0.25">
      <c r="A72">
        <v>4</v>
      </c>
      <c r="B72">
        <v>14</v>
      </c>
      <c r="C72" s="12" t="s">
        <v>416</v>
      </c>
      <c r="D72" s="12">
        <v>10</v>
      </c>
      <c r="E72" s="12">
        <v>30</v>
      </c>
      <c r="F72" s="12">
        <v>50</v>
      </c>
      <c r="K72" s="55">
        <v>1.3240000000000001</v>
      </c>
      <c r="L72" s="55">
        <v>0.93421215131174129</v>
      </c>
      <c r="M72" s="55">
        <v>0.8756051059168809</v>
      </c>
      <c r="P72" t="s">
        <v>4</v>
      </c>
      <c r="Q72">
        <v>0.5584287231075229</v>
      </c>
      <c r="R72">
        <v>1.443896822972873</v>
      </c>
      <c r="S72">
        <v>0.22747042765125353</v>
      </c>
      <c r="T72">
        <v>0.9054019772340014</v>
      </c>
      <c r="U72">
        <v>0.97022275426185289</v>
      </c>
      <c r="V72">
        <v>0.29858732247240322</v>
      </c>
      <c r="W72">
        <v>0.63052922215634055</v>
      </c>
      <c r="X72">
        <v>1.3808492597422179</v>
      </c>
      <c r="Y72">
        <v>0.46828245384414047</v>
      </c>
      <c r="Z72">
        <v>1.3375575160624904</v>
      </c>
      <c r="AA72">
        <v>1.4091981442729069</v>
      </c>
      <c r="AB72">
        <v>1.0353790681040311</v>
      </c>
      <c r="AC72">
        <v>0.26522093834305732</v>
      </c>
      <c r="AD72">
        <v>0.39277132514330865</v>
      </c>
      <c r="AE72">
        <v>1.2288887794588277</v>
      </c>
      <c r="AF72">
        <v>0.19205215248515828</v>
      </c>
      <c r="AG72">
        <v>0.82723173585950449</v>
      </c>
      <c r="AH72">
        <v>0.56817996881305111</v>
      </c>
      <c r="AI72">
        <v>0.36330205668153431</v>
      </c>
      <c r="AJ72" s="55">
        <f t="shared" si="9"/>
        <v>0.76333950782455151</v>
      </c>
      <c r="AK72" t="s">
        <v>553</v>
      </c>
      <c r="AL72">
        <f>AVERAGE($Q$69:$AI814)</f>
        <v>0.80588509203644121</v>
      </c>
      <c r="AO72" s="64" t="s">
        <v>82</v>
      </c>
      <c r="AP72" s="133">
        <v>0.786782305373532</v>
      </c>
      <c r="AR72">
        <v>0.86242114892029176</v>
      </c>
    </row>
    <row r="73" spans="1:44" x14ac:dyDescent="0.25">
      <c r="A73">
        <v>4</v>
      </c>
      <c r="B73">
        <v>15</v>
      </c>
      <c r="C73" s="12" t="s">
        <v>417</v>
      </c>
      <c r="D73" s="12">
        <v>5</v>
      </c>
      <c r="E73" s="12">
        <v>10</v>
      </c>
      <c r="F73" s="12">
        <v>30</v>
      </c>
      <c r="K73" s="55">
        <v>1.8660000000000001</v>
      </c>
      <c r="L73" s="55">
        <v>0.89247720829364352</v>
      </c>
      <c r="M73" s="55">
        <v>0.92008270280716131</v>
      </c>
      <c r="P73" t="s">
        <v>5</v>
      </c>
      <c r="Q73">
        <v>0.94475408664697569</v>
      </c>
      <c r="R73">
        <v>0.53850940660280711</v>
      </c>
      <c r="S73">
        <v>0.39809758463774286</v>
      </c>
      <c r="T73">
        <v>1.524392714904377</v>
      </c>
      <c r="U73">
        <v>0.60254483258500413</v>
      </c>
      <c r="V73">
        <v>0.93859253889654859</v>
      </c>
      <c r="W73">
        <v>1.1726628597822788</v>
      </c>
      <c r="X73">
        <v>0.44496834699948357</v>
      </c>
      <c r="Y73">
        <v>0.59424370494339696</v>
      </c>
      <c r="Z73">
        <v>1.886079579905553</v>
      </c>
      <c r="AA73">
        <v>1.0181677298434544</v>
      </c>
      <c r="AB73">
        <v>1.1493557524851292</v>
      </c>
      <c r="AC73">
        <v>1.4500074274482084</v>
      </c>
      <c r="AD73">
        <v>0.89997059637185672</v>
      </c>
      <c r="AE73">
        <v>1.1809832559974038</v>
      </c>
      <c r="AF73">
        <v>0.62943156491674346</v>
      </c>
      <c r="AG73">
        <v>-4.5750694561126425E-2</v>
      </c>
      <c r="AH73">
        <v>0.96019614312194401</v>
      </c>
      <c r="AI73">
        <v>0.57631145800190098</v>
      </c>
      <c r="AJ73" s="55">
        <f t="shared" si="9"/>
        <v>0.88755362576471997</v>
      </c>
      <c r="AO73" s="64" t="s">
        <v>92</v>
      </c>
      <c r="AP73" s="133">
        <v>0.78486946694003901</v>
      </c>
      <c r="AR73">
        <v>-6.5095433926043791E-2</v>
      </c>
    </row>
    <row r="74" spans="1:44" x14ac:dyDescent="0.25">
      <c r="A74">
        <v>4</v>
      </c>
      <c r="B74">
        <v>16</v>
      </c>
      <c r="C74" s="12" t="s">
        <v>418</v>
      </c>
      <c r="D74" s="12">
        <v>100</v>
      </c>
      <c r="E74" s="12">
        <v>200</v>
      </c>
      <c r="F74" s="12">
        <v>400</v>
      </c>
      <c r="K74" s="55">
        <v>1.7549999999999999</v>
      </c>
      <c r="L74" s="55">
        <v>0.84694725948957783</v>
      </c>
      <c r="M74" s="55">
        <v>0.87252781800387369</v>
      </c>
      <c r="P74" t="s">
        <v>6</v>
      </c>
      <c r="Q74">
        <v>0.50976454168698571</v>
      </c>
      <c r="R74">
        <v>0.76427059233413841</v>
      </c>
      <c r="S74">
        <v>0.44782287836919638</v>
      </c>
      <c r="T74">
        <v>1.1926577593040149</v>
      </c>
      <c r="U74">
        <v>0.48809861700479462</v>
      </c>
      <c r="V74">
        <v>0.78347351018502953</v>
      </c>
      <c r="W74">
        <v>1.2084981690892529</v>
      </c>
      <c r="X74">
        <v>0.47267637006678775</v>
      </c>
      <c r="Y74">
        <v>0.70494417528519704</v>
      </c>
      <c r="Z74">
        <v>0.4514256740033416</v>
      </c>
      <c r="AA74">
        <v>0.82655223585568738</v>
      </c>
      <c r="AB74">
        <v>0.50877230923530659</v>
      </c>
      <c r="AC74">
        <v>0.31610770837672375</v>
      </c>
      <c r="AD74">
        <v>0.62645215500590257</v>
      </c>
      <c r="AE74">
        <v>1.0825425683782604</v>
      </c>
      <c r="AF74">
        <v>0.16113807328506152</v>
      </c>
      <c r="AG74">
        <v>0.52700511934471617</v>
      </c>
      <c r="AH74">
        <v>0.81347732681934026</v>
      </c>
      <c r="AI74">
        <v>0.38140163922864406</v>
      </c>
      <c r="AJ74" s="55">
        <f t="shared" si="9"/>
        <v>0.64563586436096732</v>
      </c>
      <c r="AO74" s="64" t="s">
        <v>98</v>
      </c>
      <c r="AP74" s="133">
        <v>0.78234534337070805</v>
      </c>
      <c r="AR74">
        <v>0.51702676228442424</v>
      </c>
    </row>
    <row r="75" spans="1:44" x14ac:dyDescent="0.25">
      <c r="A75">
        <v>4</v>
      </c>
      <c r="B75">
        <v>17</v>
      </c>
      <c r="C75" s="12" t="s">
        <v>419</v>
      </c>
      <c r="D75" s="12">
        <v>200</v>
      </c>
      <c r="E75" s="12">
        <v>500</v>
      </c>
      <c r="F75" s="12">
        <v>1000</v>
      </c>
      <c r="K75" s="55">
        <v>1.3859999999999999</v>
      </c>
      <c r="L75" s="55">
        <v>0.73826377085338291</v>
      </c>
      <c r="M75" s="55">
        <v>0.76333950782455151</v>
      </c>
      <c r="P75" t="s">
        <v>7</v>
      </c>
      <c r="Q75">
        <v>0.42677403559596699</v>
      </c>
      <c r="R75">
        <v>1.3750598047019715</v>
      </c>
      <c r="S75">
        <v>1.1492775475966754</v>
      </c>
      <c r="T75">
        <v>0.72036640700790422</v>
      </c>
      <c r="U75">
        <v>0.79248674107111661</v>
      </c>
      <c r="V75">
        <v>0.48505933761480002</v>
      </c>
      <c r="W75">
        <v>1.5076870872062154</v>
      </c>
      <c r="X75">
        <v>0.55738915330997352</v>
      </c>
      <c r="Y75">
        <v>0.3267758306980092</v>
      </c>
      <c r="Z75">
        <v>0.39224045017248338</v>
      </c>
      <c r="AA75">
        <v>1.7304630147654478</v>
      </c>
      <c r="AB75">
        <v>0.2441229340786143</v>
      </c>
      <c r="AC75">
        <v>0.30511509099351097</v>
      </c>
      <c r="AD75">
        <v>0.72484034084424109</v>
      </c>
      <c r="AE75">
        <v>0.87035688997721539</v>
      </c>
      <c r="AF75">
        <v>0.14629380502267608</v>
      </c>
      <c r="AG75">
        <v>0.59206575250406879</v>
      </c>
      <c r="AH75">
        <v>0.45155626118897613</v>
      </c>
      <c r="AI75">
        <v>0.5707488086242718</v>
      </c>
      <c r="AJ75" s="55">
        <f t="shared" si="9"/>
        <v>0.70361469963021772</v>
      </c>
      <c r="AO75" s="64" t="s">
        <v>85</v>
      </c>
      <c r="AP75" s="133">
        <v>0.751351329544234</v>
      </c>
      <c r="AR75">
        <v>0.54122196532144995</v>
      </c>
    </row>
    <row r="76" spans="1:44" x14ac:dyDescent="0.25">
      <c r="A76">
        <v>4</v>
      </c>
      <c r="B76">
        <v>18</v>
      </c>
      <c r="C76" s="12" t="s">
        <v>420</v>
      </c>
      <c r="D76" s="12">
        <v>2</v>
      </c>
      <c r="E76" s="12">
        <v>4</v>
      </c>
      <c r="F76" s="12">
        <v>9</v>
      </c>
      <c r="K76" s="55">
        <v>1.5860000000000001</v>
      </c>
      <c r="L76" s="55">
        <v>0.87298441586868292</v>
      </c>
      <c r="M76" s="55">
        <v>0.88755362576471997</v>
      </c>
      <c r="P76" t="s">
        <v>8</v>
      </c>
      <c r="Q76">
        <v>0.73771693022528717</v>
      </c>
      <c r="R76">
        <v>0.34215050806741509</v>
      </c>
      <c r="S76">
        <v>0.58207500997672157</v>
      </c>
      <c r="T76">
        <v>0.4315992836598917</v>
      </c>
      <c r="U76">
        <v>0.67272435413042175</v>
      </c>
      <c r="V76">
        <v>0.57066990649811378</v>
      </c>
      <c r="W76">
        <v>0.51102232110389634</v>
      </c>
      <c r="X76">
        <v>0.31079984654210296</v>
      </c>
      <c r="Y76">
        <v>0.51136263851073571</v>
      </c>
      <c r="Z76">
        <v>0.17039882257340033</v>
      </c>
      <c r="AA76">
        <v>0.39557110062719036</v>
      </c>
      <c r="AB76">
        <v>0.47309014353620021</v>
      </c>
      <c r="AC76">
        <v>0.36129217986094236</v>
      </c>
      <c r="AD76">
        <v>0.74666058893893383</v>
      </c>
      <c r="AE76">
        <v>0.55733962119975888</v>
      </c>
      <c r="AF76">
        <v>0.4582478868705796</v>
      </c>
      <c r="AG76">
        <v>0.64018673324931696</v>
      </c>
      <c r="AH76">
        <v>0.73411150041744799</v>
      </c>
      <c r="AI76">
        <v>0.43661150937388915</v>
      </c>
      <c r="AJ76" s="55">
        <f t="shared" si="9"/>
        <v>0.50755952028222351</v>
      </c>
      <c r="AO76" s="64" t="s">
        <v>90</v>
      </c>
      <c r="AP76" s="133">
        <v>0.7282031215634408</v>
      </c>
      <c r="AR76">
        <v>1.6392352778905456E-2</v>
      </c>
    </row>
    <row r="77" spans="1:44" x14ac:dyDescent="0.25">
      <c r="A77">
        <v>4</v>
      </c>
      <c r="B77">
        <v>19</v>
      </c>
      <c r="C77" s="12" t="s">
        <v>421</v>
      </c>
      <c r="D77" s="12">
        <v>1</v>
      </c>
      <c r="E77" s="12">
        <v>4</v>
      </c>
      <c r="F77" s="12">
        <v>10</v>
      </c>
      <c r="K77" s="55">
        <v>1.3939999999999999</v>
      </c>
      <c r="L77" s="55">
        <v>0.61854302044297493</v>
      </c>
      <c r="M77" s="55">
        <v>0.64563586436096732</v>
      </c>
      <c r="P77" t="s">
        <v>9</v>
      </c>
      <c r="Q77">
        <v>0.51530826637919569</v>
      </c>
      <c r="R77">
        <v>0.94779199698788297</v>
      </c>
      <c r="S77">
        <v>0.81308504631208944</v>
      </c>
      <c r="T77">
        <v>0.72537339399464162</v>
      </c>
      <c r="U77">
        <v>0.82071219429370568</v>
      </c>
      <c r="V77">
        <v>0.890385084930571</v>
      </c>
      <c r="W77">
        <v>1.2571918605763357</v>
      </c>
      <c r="X77">
        <v>0.56545929177202059</v>
      </c>
      <c r="Y77">
        <v>1.5383319634330275</v>
      </c>
      <c r="Z77">
        <v>0.66362711274395858</v>
      </c>
      <c r="AA77">
        <v>1.5995589652570761</v>
      </c>
      <c r="AB77">
        <v>0.47829210802301891</v>
      </c>
      <c r="AC77">
        <v>0.66393837941935641</v>
      </c>
      <c r="AD77">
        <v>0.555851307583624</v>
      </c>
      <c r="AE77">
        <v>0.89270965981075989</v>
      </c>
      <c r="AF77">
        <v>0.86453029421643868</v>
      </c>
      <c r="AG77">
        <v>0.71319465796447512</v>
      </c>
      <c r="AH77">
        <v>1.0211457755558182</v>
      </c>
      <c r="AI77">
        <v>0.49838047111336981</v>
      </c>
      <c r="AJ77" s="55">
        <f t="shared" si="9"/>
        <v>0.84341409633512454</v>
      </c>
      <c r="AO77" s="64" t="s">
        <v>94</v>
      </c>
      <c r="AP77" s="133">
        <v>0.72089402323292506</v>
      </c>
      <c r="AR77">
        <v>0.95282976584360835</v>
      </c>
    </row>
    <row r="78" spans="1:44" x14ac:dyDescent="0.25">
      <c r="A78">
        <v>5</v>
      </c>
      <c r="B78">
        <v>1</v>
      </c>
      <c r="C78" s="12" t="s">
        <v>403</v>
      </c>
      <c r="D78" s="12">
        <v>15</v>
      </c>
      <c r="E78" s="12">
        <v>18</v>
      </c>
      <c r="F78" s="12">
        <v>22</v>
      </c>
      <c r="K78" s="55">
        <v>1.129</v>
      </c>
      <c r="L78" s="55">
        <v>0.67898380336624886</v>
      </c>
      <c r="M78" s="55">
        <v>0.70361469963021772</v>
      </c>
      <c r="P78" t="s">
        <v>10</v>
      </c>
      <c r="Q78">
        <v>0.71114318717837532</v>
      </c>
      <c r="R78">
        <v>0.87561369557719348</v>
      </c>
      <c r="S78">
        <v>1.0570734089109497</v>
      </c>
      <c r="T78">
        <v>1.2104409129879017</v>
      </c>
      <c r="U78">
        <v>0.62195526912880694</v>
      </c>
      <c r="V78">
        <v>0.44676854800102089</v>
      </c>
      <c r="W78">
        <v>1.3343474499105317</v>
      </c>
      <c r="X78">
        <v>0.85207545997265521</v>
      </c>
      <c r="Y78">
        <v>0.66326701056097226</v>
      </c>
      <c r="Z78">
        <v>0.43640628599642034</v>
      </c>
      <c r="AA78">
        <v>1.6180402563601477</v>
      </c>
      <c r="AB78">
        <v>0.86235415984691666</v>
      </c>
      <c r="AC78">
        <v>0.75801701968900825</v>
      </c>
      <c r="AD78">
        <v>1.3979003442229958</v>
      </c>
      <c r="AE78">
        <v>0.65704062244852335</v>
      </c>
      <c r="AF78">
        <v>1.0678847385045644</v>
      </c>
      <c r="AG78">
        <v>0.84552301201879132</v>
      </c>
      <c r="AH78">
        <v>1.6839369660649686</v>
      </c>
      <c r="AI78">
        <v>0.32717592857540417</v>
      </c>
      <c r="AJ78" s="55">
        <f t="shared" si="9"/>
        <v>0.91720864610295516</v>
      </c>
      <c r="AO78" s="64" t="s">
        <v>97</v>
      </c>
      <c r="AP78" s="133">
        <v>0.69599253157994645</v>
      </c>
      <c r="AR78">
        <v>0.69464193433396038</v>
      </c>
    </row>
    <row r="79" spans="1:44" x14ac:dyDescent="0.25">
      <c r="A79">
        <v>5</v>
      </c>
      <c r="B79">
        <v>2</v>
      </c>
      <c r="C79" s="12" t="s">
        <v>404</v>
      </c>
      <c r="D79" s="12">
        <v>1</v>
      </c>
      <c r="E79" s="12">
        <v>10</v>
      </c>
      <c r="F79" s="12">
        <v>20</v>
      </c>
      <c r="K79" s="55">
        <v>0.96579999999999999</v>
      </c>
      <c r="L79" s="55">
        <v>0.46723446815021841</v>
      </c>
      <c r="M79" s="55">
        <v>0.50755952028222351</v>
      </c>
      <c r="P79" t="s">
        <v>11</v>
      </c>
      <c r="Q79">
        <v>0.60070271136967357</v>
      </c>
      <c r="R79">
        <v>0.25107585122884046</v>
      </c>
      <c r="S79">
        <v>0.66604539506448068</v>
      </c>
      <c r="T79">
        <v>0.6149325741704964</v>
      </c>
      <c r="U79">
        <v>0.88023211670261403</v>
      </c>
      <c r="V79">
        <v>0.49121250390638721</v>
      </c>
      <c r="W79">
        <v>1.4347925438762021</v>
      </c>
      <c r="X79">
        <v>0.41529346983489152</v>
      </c>
      <c r="Y79">
        <v>0.35058646634762841</v>
      </c>
      <c r="Z79">
        <v>0.34786141253840008</v>
      </c>
      <c r="AA79">
        <v>1.2761826780636352</v>
      </c>
      <c r="AB79">
        <v>0.35737118465305606</v>
      </c>
      <c r="AC79">
        <v>0.1463719994207415</v>
      </c>
      <c r="AD79">
        <v>1.4626987214691116</v>
      </c>
      <c r="AE79">
        <v>0.74135024654025516</v>
      </c>
      <c r="AF79">
        <v>0.61082385046575838</v>
      </c>
      <c r="AG79">
        <v>0.74294741635508099</v>
      </c>
      <c r="AH79">
        <v>0.53104610263569207</v>
      </c>
      <c r="AI79">
        <v>0.41730731343103417</v>
      </c>
      <c r="AJ79" s="55">
        <f t="shared" si="9"/>
        <v>0.64941234516178847</v>
      </c>
      <c r="AO79" s="64" t="s">
        <v>86</v>
      </c>
      <c r="AP79" s="133">
        <v>0.63242319258097679</v>
      </c>
      <c r="AR79">
        <v>0.82331502255018707</v>
      </c>
    </row>
    <row r="80" spans="1:44" x14ac:dyDescent="0.25">
      <c r="A80">
        <v>5</v>
      </c>
      <c r="B80">
        <v>3</v>
      </c>
      <c r="C80" s="12" t="s">
        <v>405</v>
      </c>
      <c r="D80" s="12">
        <v>25</v>
      </c>
      <c r="E80" s="12">
        <v>30</v>
      </c>
      <c r="F80" s="12">
        <v>50</v>
      </c>
      <c r="K80" s="55">
        <v>1.375</v>
      </c>
      <c r="L80" s="55">
        <v>0.81716215487774113</v>
      </c>
      <c r="M80" s="55">
        <v>0.84341409633512454</v>
      </c>
      <c r="P80" t="s">
        <v>12</v>
      </c>
      <c r="Q80">
        <v>0.23868672227839374</v>
      </c>
      <c r="R80">
        <v>0.3554319690194781</v>
      </c>
      <c r="S80">
        <v>0.30260089727049833</v>
      </c>
      <c r="T80">
        <v>0.84023474471129367</v>
      </c>
      <c r="U80">
        <v>0.4757362620219277</v>
      </c>
      <c r="V80">
        <v>0.18400118241719907</v>
      </c>
      <c r="W80">
        <v>1.3063793201504375</v>
      </c>
      <c r="X80">
        <v>0.84712447959808423</v>
      </c>
      <c r="Y80">
        <v>0.12463201316220367</v>
      </c>
      <c r="Z80">
        <v>0.61343031605089282</v>
      </c>
      <c r="AA80">
        <v>1.0840058904805845</v>
      </c>
      <c r="AB80">
        <v>1.3971818683769945</v>
      </c>
      <c r="AC80">
        <v>0.36035319999242937</v>
      </c>
      <c r="AD80">
        <v>0.34596231130388599</v>
      </c>
      <c r="AE80">
        <v>0.97452842036790499</v>
      </c>
      <c r="AF80">
        <v>0.39885488997183516</v>
      </c>
      <c r="AG80">
        <v>0.49357606762798545</v>
      </c>
      <c r="AH80">
        <v>0.5425937888162945</v>
      </c>
      <c r="AI80">
        <v>0.19453942206936203</v>
      </c>
      <c r="AJ80" s="55">
        <f t="shared" si="9"/>
        <v>0.58315019819408875</v>
      </c>
      <c r="AO80" s="64" t="s">
        <v>89</v>
      </c>
      <c r="AP80" s="133">
        <v>0.61300551772684653</v>
      </c>
      <c r="AR80">
        <v>1.3174987856959969E-2</v>
      </c>
    </row>
    <row r="81" spans="1:44" x14ac:dyDescent="0.25">
      <c r="A81">
        <v>5</v>
      </c>
      <c r="B81">
        <v>4</v>
      </c>
      <c r="C81" s="12" t="s">
        <v>406</v>
      </c>
      <c r="D81" s="12">
        <v>1500</v>
      </c>
      <c r="E81" s="12">
        <v>2000</v>
      </c>
      <c r="F81" s="12">
        <v>6000</v>
      </c>
      <c r="K81" s="55">
        <v>1.9419999999999999</v>
      </c>
      <c r="L81" s="55">
        <v>0.89193388976755184</v>
      </c>
      <c r="M81" s="55">
        <v>0.91720864610295516</v>
      </c>
      <c r="P81" t="s">
        <v>13</v>
      </c>
      <c r="Q81">
        <v>0.85442202375510745</v>
      </c>
      <c r="R81">
        <v>0.85360005425280605</v>
      </c>
      <c r="S81">
        <v>0.27047831936838967</v>
      </c>
      <c r="T81">
        <v>0.74467636500320278</v>
      </c>
      <c r="U81">
        <v>0.75098070648170279</v>
      </c>
      <c r="V81">
        <v>0.63657218479685418</v>
      </c>
      <c r="W81">
        <v>0.9203702211572784</v>
      </c>
      <c r="X81">
        <v>0.23476404502761988</v>
      </c>
      <c r="Y81">
        <v>0.17186950694006764</v>
      </c>
      <c r="Z81">
        <v>0.50890067069522182</v>
      </c>
      <c r="AA81">
        <v>0.86330812327873485</v>
      </c>
      <c r="AB81">
        <v>1.4941900729229265</v>
      </c>
      <c r="AC81">
        <v>0.21105707278588523</v>
      </c>
      <c r="AD81">
        <v>0.4938120636671875</v>
      </c>
      <c r="AE81">
        <v>1.7672358278657949</v>
      </c>
      <c r="AF81">
        <v>0.1160368939658728</v>
      </c>
      <c r="AG81">
        <v>13.286113496144244</v>
      </c>
      <c r="AH81">
        <v>0.54324949003832135</v>
      </c>
      <c r="AI81">
        <v>0.11900211754703439</v>
      </c>
      <c r="AJ81" s="55">
        <f t="shared" si="9"/>
        <v>1.307402066089171</v>
      </c>
      <c r="AO81" s="64" t="s">
        <v>81</v>
      </c>
      <c r="AP81" s="133">
        <v>0.5794955650942657</v>
      </c>
      <c r="AR81">
        <v>0.25332365287375969</v>
      </c>
    </row>
    <row r="82" spans="1:44" x14ac:dyDescent="0.25">
      <c r="A82">
        <v>5</v>
      </c>
      <c r="B82">
        <v>5</v>
      </c>
      <c r="C82" s="12" t="s">
        <v>407</v>
      </c>
      <c r="D82" s="12">
        <v>2</v>
      </c>
      <c r="E82" s="12">
        <v>25</v>
      </c>
      <c r="F82" s="12">
        <v>50</v>
      </c>
      <c r="K82" s="55">
        <v>0.97519999999999996</v>
      </c>
      <c r="L82" s="55">
        <v>0.63187035253383372</v>
      </c>
      <c r="M82" s="55">
        <v>0.64941234516178847</v>
      </c>
      <c r="P82" s="55" t="s">
        <v>79</v>
      </c>
      <c r="Q82" s="55">
        <f>AVERAGE(Q69:Q81)</f>
        <v>0.5948972030706664</v>
      </c>
      <c r="R82" s="55">
        <f t="shared" ref="R82:AI82" si="10">AVERAGE(R69:R81)</f>
        <v>0.81746320431695985</v>
      </c>
      <c r="S82" s="55">
        <f t="shared" si="10"/>
        <v>0.57698391137870775</v>
      </c>
      <c r="T82" s="55">
        <f t="shared" si="10"/>
        <v>0.95592064728016291</v>
      </c>
      <c r="U82" s="55">
        <f t="shared" si="10"/>
        <v>0.79245041061883559</v>
      </c>
      <c r="V82" s="55">
        <f t="shared" si="10"/>
        <v>0.66139108186124873</v>
      </c>
      <c r="W82" s="55">
        <f t="shared" si="10"/>
        <v>1.116000553291624</v>
      </c>
      <c r="X82" s="55">
        <f t="shared" si="10"/>
        <v>0.60393229999267406</v>
      </c>
      <c r="Y82" s="55">
        <f t="shared" si="10"/>
        <v>0.64365666609086547</v>
      </c>
      <c r="Z82" s="55">
        <f t="shared" si="10"/>
        <v>0.76048703892528202</v>
      </c>
      <c r="AA82" s="55">
        <f t="shared" si="10"/>
        <v>1.2573826185231249</v>
      </c>
      <c r="AB82" s="55">
        <f t="shared" si="10"/>
        <v>0.82555446589718584</v>
      </c>
      <c r="AC82" s="55">
        <f t="shared" si="10"/>
        <v>0.55655567167851705</v>
      </c>
      <c r="AD82" s="55">
        <f t="shared" si="10"/>
        <v>0.75215182505509448</v>
      </c>
      <c r="AE82" s="55">
        <f t="shared" si="10"/>
        <v>1.0443885114660991</v>
      </c>
      <c r="AF82" s="55">
        <f t="shared" si="10"/>
        <v>0.53075753411769866</v>
      </c>
      <c r="AG82" s="55">
        <f t="shared" si="10"/>
        <v>1.5426852951906844</v>
      </c>
      <c r="AH82" s="55">
        <f t="shared" si="10"/>
        <v>0.81398972218126886</v>
      </c>
      <c r="AI82" s="55">
        <f t="shared" si="10"/>
        <v>0.46516808775566587</v>
      </c>
      <c r="AO82" s="64" t="s">
        <v>88</v>
      </c>
      <c r="AP82" s="133">
        <v>0.57362104322729257</v>
      </c>
      <c r="AR82" s="55">
        <f>AVERAGE(AR69:AR81)</f>
        <v>0.53668075208028043</v>
      </c>
    </row>
    <row r="83" spans="1:44" x14ac:dyDescent="0.25">
      <c r="A83">
        <v>5</v>
      </c>
      <c r="B83">
        <v>6</v>
      </c>
      <c r="C83" s="12" t="s">
        <v>408</v>
      </c>
      <c r="D83" s="12">
        <v>12</v>
      </c>
      <c r="E83" s="12">
        <v>24</v>
      </c>
      <c r="F83" s="12">
        <v>48</v>
      </c>
      <c r="K83" s="55">
        <v>1.0469999999999999</v>
      </c>
      <c r="L83" s="55">
        <v>0.57918324765705242</v>
      </c>
      <c r="M83" s="55">
        <v>0.58315019819408875</v>
      </c>
      <c r="AO83" s="64" t="s">
        <v>83</v>
      </c>
      <c r="AP83" s="133">
        <v>0.56526804980811263</v>
      </c>
    </row>
    <row r="84" spans="1:44" x14ac:dyDescent="0.25">
      <c r="A84">
        <v>5</v>
      </c>
      <c r="B84">
        <v>7</v>
      </c>
      <c r="C84" s="12" t="s">
        <v>409</v>
      </c>
      <c r="D84" s="12">
        <v>50</v>
      </c>
      <c r="E84" s="12">
        <v>80</v>
      </c>
      <c r="F84" s="12">
        <v>150</v>
      </c>
      <c r="K84" s="55">
        <v>1.0149999999999999</v>
      </c>
      <c r="L84" s="55">
        <v>0.58846796663898637</v>
      </c>
      <c r="M84" s="55">
        <v>1.307402066089171</v>
      </c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O84" s="64" t="s">
        <v>93</v>
      </c>
      <c r="AP84" s="133">
        <v>0.52937495348151531</v>
      </c>
    </row>
    <row r="85" spans="1:44" x14ac:dyDescent="0.25">
      <c r="A85">
        <v>5</v>
      </c>
      <c r="B85">
        <v>8</v>
      </c>
      <c r="C85" s="12" t="s">
        <v>410</v>
      </c>
      <c r="D85" s="12">
        <v>2</v>
      </c>
      <c r="E85" s="12">
        <v>5</v>
      </c>
      <c r="F85" s="12">
        <v>15</v>
      </c>
      <c r="AO85" s="64" t="s">
        <v>96</v>
      </c>
      <c r="AP85" s="133">
        <v>0.51304289561856475</v>
      </c>
    </row>
    <row r="86" spans="1:44" x14ac:dyDescent="0.25">
      <c r="A86">
        <v>5</v>
      </c>
      <c r="B86">
        <v>9</v>
      </c>
      <c r="C86" s="12" t="s">
        <v>411</v>
      </c>
      <c r="D86" s="12">
        <v>3</v>
      </c>
      <c r="E86" s="12">
        <v>6</v>
      </c>
      <c r="F86" s="12">
        <v>10</v>
      </c>
      <c r="AO86" s="64" t="s">
        <v>340</v>
      </c>
      <c r="AP86" s="133">
        <v>0.44739195533205839</v>
      </c>
    </row>
    <row r="87" spans="1:44" x14ac:dyDescent="0.25">
      <c r="A87">
        <v>5</v>
      </c>
      <c r="B87">
        <v>10</v>
      </c>
      <c r="C87" s="12" t="s">
        <v>412</v>
      </c>
      <c r="D87" s="12">
        <v>2</v>
      </c>
      <c r="E87" s="12">
        <v>5</v>
      </c>
      <c r="F87" s="12">
        <v>10</v>
      </c>
      <c r="K87" cm="1">
        <f t="array" ref="K87">SpearmanC($K72:$K84,L72:L84)</f>
        <v>0.73076923076923073</v>
      </c>
      <c r="L87" cm="1">
        <f t="array" ref="L87">SpearmanC($K72:$K84,M72:M84)</f>
        <v>0.53296703296703296</v>
      </c>
    </row>
    <row r="88" spans="1:44" x14ac:dyDescent="0.25">
      <c r="A88">
        <v>5</v>
      </c>
      <c r="B88">
        <v>11</v>
      </c>
      <c r="C88" s="12" t="s">
        <v>413</v>
      </c>
      <c r="D88" s="12">
        <v>5</v>
      </c>
      <c r="E88" s="12">
        <v>50</v>
      </c>
      <c r="F88" s="12">
        <v>200</v>
      </c>
      <c r="P88" t="s">
        <v>564</v>
      </c>
    </row>
    <row r="89" spans="1:44" x14ac:dyDescent="0.25">
      <c r="A89">
        <v>5</v>
      </c>
      <c r="B89">
        <v>12</v>
      </c>
      <c r="C89" s="12" t="s">
        <v>414</v>
      </c>
      <c r="D89" s="12">
        <v>10</v>
      </c>
      <c r="E89" s="12">
        <v>15</v>
      </c>
      <c r="F89" s="12">
        <v>20</v>
      </c>
    </row>
    <row r="90" spans="1:44" x14ac:dyDescent="0.25">
      <c r="A90">
        <v>5</v>
      </c>
      <c r="B90">
        <v>13</v>
      </c>
      <c r="C90" s="12" t="s">
        <v>415</v>
      </c>
      <c r="D90" s="12">
        <v>4</v>
      </c>
      <c r="E90" s="12">
        <v>6</v>
      </c>
      <c r="F90" s="12">
        <v>10</v>
      </c>
    </row>
    <row r="91" spans="1:44" x14ac:dyDescent="0.25">
      <c r="A91">
        <v>5</v>
      </c>
      <c r="B91">
        <v>14</v>
      </c>
      <c r="C91" s="12" t="s">
        <v>416</v>
      </c>
      <c r="D91" s="12">
        <v>20</v>
      </c>
      <c r="E91" s="12">
        <v>50</v>
      </c>
      <c r="F91" s="12">
        <v>60</v>
      </c>
    </row>
    <row r="92" spans="1:44" x14ac:dyDescent="0.25">
      <c r="A92">
        <v>5</v>
      </c>
      <c r="B92">
        <v>15</v>
      </c>
      <c r="C92" s="12" t="s">
        <v>417</v>
      </c>
      <c r="D92" s="12">
        <v>0.5</v>
      </c>
      <c r="E92" s="12">
        <v>1</v>
      </c>
      <c r="F92" s="12">
        <v>2</v>
      </c>
    </row>
    <row r="93" spans="1:44" x14ac:dyDescent="0.25">
      <c r="A93">
        <v>5</v>
      </c>
      <c r="B93">
        <v>16</v>
      </c>
      <c r="C93" s="12" t="s">
        <v>418</v>
      </c>
      <c r="D93" s="12">
        <v>80</v>
      </c>
      <c r="E93" s="12">
        <v>200</v>
      </c>
      <c r="F93" s="12">
        <v>250</v>
      </c>
    </row>
    <row r="94" spans="1:44" x14ac:dyDescent="0.25">
      <c r="A94">
        <v>5</v>
      </c>
      <c r="B94">
        <v>17</v>
      </c>
      <c r="C94" s="12" t="s">
        <v>419</v>
      </c>
      <c r="D94" s="12">
        <v>0.5</v>
      </c>
      <c r="E94" s="12">
        <v>50</v>
      </c>
      <c r="F94" s="12">
        <v>500</v>
      </c>
    </row>
    <row r="95" spans="1:44" x14ac:dyDescent="0.25">
      <c r="A95">
        <v>5</v>
      </c>
      <c r="B95">
        <v>18</v>
      </c>
      <c r="C95" s="12" t="s">
        <v>420</v>
      </c>
      <c r="D95" s="12">
        <v>3.3</v>
      </c>
      <c r="E95" s="12">
        <v>3.5</v>
      </c>
      <c r="F95" s="12">
        <v>6.5</v>
      </c>
    </row>
    <row r="96" spans="1:44" x14ac:dyDescent="0.25">
      <c r="A96">
        <v>5</v>
      </c>
      <c r="B96">
        <v>19</v>
      </c>
      <c r="C96" s="12" t="s">
        <v>421</v>
      </c>
      <c r="D96" s="12">
        <v>5</v>
      </c>
      <c r="E96" s="12">
        <v>10</v>
      </c>
      <c r="F96" s="12">
        <v>15</v>
      </c>
    </row>
    <row r="97" spans="1:6" x14ac:dyDescent="0.25">
      <c r="A97">
        <v>6</v>
      </c>
      <c r="B97">
        <v>1</v>
      </c>
      <c r="C97" s="12" t="s">
        <v>403</v>
      </c>
      <c r="D97" s="12">
        <v>5</v>
      </c>
      <c r="E97" s="12">
        <v>15</v>
      </c>
      <c r="F97" s="12">
        <v>30</v>
      </c>
    </row>
    <row r="98" spans="1:6" x14ac:dyDescent="0.25">
      <c r="A98">
        <v>6</v>
      </c>
      <c r="B98">
        <v>2</v>
      </c>
      <c r="C98" s="12" t="s">
        <v>404</v>
      </c>
      <c r="D98" s="12">
        <v>5</v>
      </c>
      <c r="E98" s="12">
        <v>20</v>
      </c>
      <c r="F98" s="12">
        <v>40</v>
      </c>
    </row>
    <row r="99" spans="1:6" x14ac:dyDescent="0.25">
      <c r="A99">
        <v>6</v>
      </c>
      <c r="B99">
        <v>3</v>
      </c>
      <c r="C99" s="12" t="s">
        <v>405</v>
      </c>
      <c r="D99" s="12">
        <v>20</v>
      </c>
      <c r="E99" s="12">
        <v>45</v>
      </c>
      <c r="F99" s="12">
        <v>60</v>
      </c>
    </row>
    <row r="100" spans="1:6" x14ac:dyDescent="0.25">
      <c r="A100">
        <v>6</v>
      </c>
      <c r="B100">
        <v>4</v>
      </c>
      <c r="C100" s="12" t="s">
        <v>406</v>
      </c>
      <c r="D100" s="12">
        <v>5</v>
      </c>
      <c r="E100" s="12">
        <v>20</v>
      </c>
      <c r="F100" s="12">
        <v>40</v>
      </c>
    </row>
    <row r="101" spans="1:6" x14ac:dyDescent="0.25">
      <c r="A101">
        <v>6</v>
      </c>
      <c r="B101">
        <v>5</v>
      </c>
      <c r="C101" s="12" t="s">
        <v>407</v>
      </c>
      <c r="D101" s="12">
        <v>3</v>
      </c>
      <c r="E101" s="12">
        <v>10</v>
      </c>
      <c r="F101" s="12">
        <v>20</v>
      </c>
    </row>
    <row r="102" spans="1:6" x14ac:dyDescent="0.25">
      <c r="A102">
        <v>6</v>
      </c>
      <c r="B102">
        <v>6</v>
      </c>
      <c r="C102" s="12" t="s">
        <v>408</v>
      </c>
      <c r="D102" s="12">
        <v>48</v>
      </c>
      <c r="E102" s="12">
        <v>240</v>
      </c>
      <c r="F102" s="12">
        <v>3600</v>
      </c>
    </row>
    <row r="103" spans="1:6" x14ac:dyDescent="0.25">
      <c r="A103">
        <v>6</v>
      </c>
      <c r="B103">
        <v>7</v>
      </c>
      <c r="C103" s="12" t="s">
        <v>409</v>
      </c>
      <c r="D103" s="12">
        <v>500</v>
      </c>
      <c r="E103" s="12">
        <v>2000</v>
      </c>
      <c r="F103" s="12">
        <v>5000</v>
      </c>
    </row>
    <row r="104" spans="1:6" x14ac:dyDescent="0.25">
      <c r="A104">
        <v>6</v>
      </c>
      <c r="B104">
        <v>8</v>
      </c>
      <c r="C104" s="12" t="s">
        <v>410</v>
      </c>
      <c r="D104" s="12">
        <v>5</v>
      </c>
      <c r="E104" s="12">
        <v>10</v>
      </c>
      <c r="F104" s="12">
        <v>20</v>
      </c>
    </row>
    <row r="105" spans="1:6" x14ac:dyDescent="0.25">
      <c r="A105">
        <v>6</v>
      </c>
      <c r="B105">
        <v>9</v>
      </c>
      <c r="C105" s="12" t="s">
        <v>411</v>
      </c>
      <c r="D105" s="12">
        <v>10</v>
      </c>
      <c r="E105" s="12">
        <v>15</v>
      </c>
      <c r="F105" s="12">
        <v>30</v>
      </c>
    </row>
    <row r="106" spans="1:6" x14ac:dyDescent="0.25">
      <c r="A106">
        <v>6</v>
      </c>
      <c r="B106">
        <v>10</v>
      </c>
      <c r="C106" s="12" t="s">
        <v>412</v>
      </c>
      <c r="D106" s="12">
        <v>60</v>
      </c>
      <c r="E106" s="12">
        <v>80</v>
      </c>
      <c r="F106" s="12">
        <v>150</v>
      </c>
    </row>
    <row r="107" spans="1:6" x14ac:dyDescent="0.25">
      <c r="A107">
        <v>6</v>
      </c>
      <c r="B107">
        <v>11</v>
      </c>
      <c r="C107" s="12" t="s">
        <v>413</v>
      </c>
      <c r="D107" s="12">
        <v>1</v>
      </c>
      <c r="E107" s="12">
        <v>10</v>
      </c>
      <c r="F107" s="12">
        <v>50</v>
      </c>
    </row>
    <row r="108" spans="1:6" x14ac:dyDescent="0.25">
      <c r="A108">
        <v>6</v>
      </c>
      <c r="B108">
        <v>12</v>
      </c>
      <c r="C108" s="12" t="s">
        <v>414</v>
      </c>
      <c r="D108" s="12">
        <v>1</v>
      </c>
      <c r="E108" s="12">
        <v>3</v>
      </c>
      <c r="F108" s="12">
        <v>20</v>
      </c>
    </row>
    <row r="109" spans="1:6" x14ac:dyDescent="0.25">
      <c r="A109">
        <v>6</v>
      </c>
      <c r="B109">
        <v>13</v>
      </c>
      <c r="C109" s="12" t="s">
        <v>415</v>
      </c>
      <c r="D109" s="12">
        <v>10</v>
      </c>
      <c r="E109" s="12">
        <v>20</v>
      </c>
      <c r="F109" s="12">
        <v>50</v>
      </c>
    </row>
    <row r="110" spans="1:6" x14ac:dyDescent="0.25">
      <c r="A110">
        <v>6</v>
      </c>
      <c r="B110">
        <v>14</v>
      </c>
      <c r="C110" s="12" t="s">
        <v>416</v>
      </c>
      <c r="D110" s="12">
        <v>20</v>
      </c>
      <c r="E110" s="12">
        <v>26</v>
      </c>
      <c r="F110" s="12">
        <v>30</v>
      </c>
    </row>
    <row r="111" spans="1:6" x14ac:dyDescent="0.25">
      <c r="A111">
        <v>6</v>
      </c>
      <c r="B111">
        <v>15</v>
      </c>
      <c r="C111" s="12" t="s">
        <v>417</v>
      </c>
      <c r="D111" s="12">
        <v>40</v>
      </c>
      <c r="E111" s="12">
        <v>55</v>
      </c>
      <c r="F111" s="12">
        <v>80</v>
      </c>
    </row>
    <row r="112" spans="1:6" x14ac:dyDescent="0.25">
      <c r="A112">
        <v>6</v>
      </c>
      <c r="B112">
        <v>16</v>
      </c>
      <c r="C112" s="12" t="s">
        <v>418</v>
      </c>
      <c r="D112" s="12">
        <v>60</v>
      </c>
      <c r="E112" s="12">
        <v>200</v>
      </c>
      <c r="F112" s="12">
        <v>400</v>
      </c>
    </row>
    <row r="113" spans="1:6" x14ac:dyDescent="0.25">
      <c r="A113">
        <v>6</v>
      </c>
      <c r="B113">
        <v>17</v>
      </c>
      <c r="C113" s="12" t="s">
        <v>419</v>
      </c>
      <c r="D113" s="12">
        <v>50</v>
      </c>
      <c r="E113" s="12">
        <v>400</v>
      </c>
      <c r="F113" s="12">
        <v>800</v>
      </c>
    </row>
    <row r="114" spans="1:6" x14ac:dyDescent="0.25">
      <c r="A114">
        <v>6</v>
      </c>
      <c r="B114">
        <v>18</v>
      </c>
      <c r="C114" s="12" t="s">
        <v>420</v>
      </c>
      <c r="D114" s="12">
        <v>3</v>
      </c>
      <c r="E114" s="12">
        <v>4</v>
      </c>
      <c r="F114" s="12">
        <v>5</v>
      </c>
    </row>
    <row r="115" spans="1:6" x14ac:dyDescent="0.25">
      <c r="A115">
        <v>6</v>
      </c>
      <c r="B115">
        <v>19</v>
      </c>
      <c r="C115" s="12" t="s">
        <v>421</v>
      </c>
      <c r="D115" s="12">
        <v>4</v>
      </c>
      <c r="E115" s="12">
        <v>8</v>
      </c>
      <c r="F115" s="12">
        <v>15</v>
      </c>
    </row>
    <row r="116" spans="1:6" x14ac:dyDescent="0.25">
      <c r="A116">
        <v>7</v>
      </c>
      <c r="B116">
        <v>1</v>
      </c>
      <c r="C116" s="12" t="s">
        <v>403</v>
      </c>
      <c r="D116" s="12">
        <v>15</v>
      </c>
      <c r="E116" s="12">
        <v>50</v>
      </c>
      <c r="F116" s="12">
        <v>100</v>
      </c>
    </row>
    <row r="117" spans="1:6" x14ac:dyDescent="0.25">
      <c r="A117">
        <v>7</v>
      </c>
      <c r="B117">
        <v>2</v>
      </c>
      <c r="C117" s="12" t="s">
        <v>404</v>
      </c>
      <c r="D117" s="12">
        <v>20</v>
      </c>
      <c r="E117" s="12">
        <v>40</v>
      </c>
      <c r="F117" s="12">
        <v>60</v>
      </c>
    </row>
    <row r="118" spans="1:6" x14ac:dyDescent="0.25">
      <c r="A118">
        <v>7</v>
      </c>
      <c r="B118">
        <v>3</v>
      </c>
      <c r="C118" s="12" t="s">
        <v>405</v>
      </c>
      <c r="D118" s="12">
        <v>40</v>
      </c>
      <c r="E118" s="12">
        <v>50</v>
      </c>
      <c r="F118" s="12">
        <v>70</v>
      </c>
    </row>
    <row r="119" spans="1:6" x14ac:dyDescent="0.25">
      <c r="A119">
        <v>7</v>
      </c>
      <c r="B119">
        <v>4</v>
      </c>
      <c r="C119" s="12" t="s">
        <v>406</v>
      </c>
      <c r="D119" s="12">
        <v>100</v>
      </c>
      <c r="E119" s="12">
        <v>1000</v>
      </c>
      <c r="F119" s="12">
        <v>10000</v>
      </c>
    </row>
    <row r="120" spans="1:6" x14ac:dyDescent="0.25">
      <c r="A120">
        <v>7</v>
      </c>
      <c r="B120">
        <v>5</v>
      </c>
      <c r="C120" s="12" t="s">
        <v>407</v>
      </c>
      <c r="D120" s="12">
        <v>0.5</v>
      </c>
      <c r="E120" s="12">
        <v>1</v>
      </c>
      <c r="F120" s="12">
        <v>10</v>
      </c>
    </row>
    <row r="121" spans="1:6" x14ac:dyDescent="0.25">
      <c r="A121">
        <v>7</v>
      </c>
      <c r="B121">
        <v>6</v>
      </c>
      <c r="C121" s="12" t="s">
        <v>408</v>
      </c>
      <c r="D121" s="12">
        <v>6</v>
      </c>
      <c r="E121" s="12">
        <v>24</v>
      </c>
      <c r="F121" s="12">
        <v>96</v>
      </c>
    </row>
    <row r="122" spans="1:6" x14ac:dyDescent="0.25">
      <c r="A122">
        <v>7</v>
      </c>
      <c r="B122">
        <v>7</v>
      </c>
      <c r="C122" s="12" t="s">
        <v>409</v>
      </c>
      <c r="D122" s="12">
        <v>1000</v>
      </c>
      <c r="E122" s="12">
        <v>5000</v>
      </c>
      <c r="F122" s="12">
        <v>10000</v>
      </c>
    </row>
    <row r="123" spans="1:6" x14ac:dyDescent="0.25">
      <c r="A123">
        <v>7</v>
      </c>
      <c r="B123">
        <v>8</v>
      </c>
      <c r="C123" s="12" t="s">
        <v>410</v>
      </c>
      <c r="D123" s="12">
        <v>5</v>
      </c>
      <c r="E123" s="12">
        <v>20</v>
      </c>
      <c r="F123" s="12">
        <v>40</v>
      </c>
    </row>
    <row r="124" spans="1:6" x14ac:dyDescent="0.25">
      <c r="A124">
        <v>7</v>
      </c>
      <c r="B124">
        <v>9</v>
      </c>
      <c r="C124" s="12" t="s">
        <v>411</v>
      </c>
      <c r="D124" s="12">
        <v>5</v>
      </c>
      <c r="E124" s="12">
        <v>10</v>
      </c>
      <c r="F124" s="12">
        <v>20</v>
      </c>
    </row>
    <row r="125" spans="1:6" x14ac:dyDescent="0.25">
      <c r="A125">
        <v>7</v>
      </c>
      <c r="B125">
        <v>10</v>
      </c>
      <c r="C125" s="12" t="s">
        <v>412</v>
      </c>
      <c r="D125" s="12">
        <v>50</v>
      </c>
      <c r="E125" s="12">
        <v>90</v>
      </c>
      <c r="F125" s="12">
        <v>140</v>
      </c>
    </row>
    <row r="126" spans="1:6" x14ac:dyDescent="0.25">
      <c r="A126">
        <v>7</v>
      </c>
      <c r="B126">
        <v>11</v>
      </c>
      <c r="C126" s="12" t="s">
        <v>413</v>
      </c>
      <c r="D126" s="12">
        <v>500</v>
      </c>
      <c r="E126" s="12">
        <v>10000</v>
      </c>
      <c r="F126" s="12">
        <v>50000</v>
      </c>
    </row>
    <row r="127" spans="1:6" x14ac:dyDescent="0.25">
      <c r="A127">
        <v>7</v>
      </c>
      <c r="B127">
        <v>12</v>
      </c>
      <c r="C127" s="12" t="s">
        <v>414</v>
      </c>
      <c r="D127" s="12">
        <v>1</v>
      </c>
      <c r="E127" s="12">
        <v>10</v>
      </c>
      <c r="F127" s="12">
        <v>20</v>
      </c>
    </row>
    <row r="128" spans="1:6" x14ac:dyDescent="0.25">
      <c r="A128">
        <v>7</v>
      </c>
      <c r="B128">
        <v>13</v>
      </c>
      <c r="C128" s="12" t="s">
        <v>415</v>
      </c>
      <c r="D128" s="12">
        <v>5</v>
      </c>
      <c r="E128" s="12">
        <v>50</v>
      </c>
      <c r="F128" s="12">
        <v>95</v>
      </c>
    </row>
    <row r="129" spans="1:6" x14ac:dyDescent="0.25">
      <c r="A129">
        <v>7</v>
      </c>
      <c r="B129">
        <v>14</v>
      </c>
      <c r="C129" s="12" t="s">
        <v>416</v>
      </c>
      <c r="D129" s="12">
        <v>13</v>
      </c>
      <c r="E129" s="12">
        <v>18</v>
      </c>
      <c r="F129" s="12">
        <v>30</v>
      </c>
    </row>
    <row r="130" spans="1:6" x14ac:dyDescent="0.25">
      <c r="A130">
        <v>7</v>
      </c>
      <c r="B130">
        <v>15</v>
      </c>
      <c r="C130" s="12" t="s">
        <v>417</v>
      </c>
      <c r="D130" s="12">
        <v>0.1</v>
      </c>
      <c r="E130" s="12">
        <v>1</v>
      </c>
      <c r="F130" s="12">
        <v>10</v>
      </c>
    </row>
    <row r="131" spans="1:6" x14ac:dyDescent="0.25">
      <c r="A131">
        <v>7</v>
      </c>
      <c r="B131">
        <v>16</v>
      </c>
      <c r="C131" s="12" t="s">
        <v>418</v>
      </c>
      <c r="D131" s="12">
        <v>100</v>
      </c>
      <c r="E131" s="12">
        <v>300</v>
      </c>
      <c r="F131" s="12">
        <v>700</v>
      </c>
    </row>
    <row r="132" spans="1:6" x14ac:dyDescent="0.25">
      <c r="A132">
        <v>7</v>
      </c>
      <c r="B132">
        <v>17</v>
      </c>
      <c r="C132" s="12" t="s">
        <v>419</v>
      </c>
      <c r="D132" s="12">
        <v>50</v>
      </c>
      <c r="E132" s="12">
        <v>250</v>
      </c>
      <c r="F132" s="12">
        <v>500</v>
      </c>
    </row>
    <row r="133" spans="1:6" x14ac:dyDescent="0.25">
      <c r="A133">
        <v>7</v>
      </c>
      <c r="B133">
        <v>18</v>
      </c>
      <c r="C133" s="12" t="s">
        <v>420</v>
      </c>
      <c r="D133" s="12">
        <v>0.5</v>
      </c>
      <c r="E133" s="12">
        <v>5</v>
      </c>
      <c r="F133" s="12">
        <v>10</v>
      </c>
    </row>
    <row r="134" spans="1:6" x14ac:dyDescent="0.25">
      <c r="A134">
        <v>7</v>
      </c>
      <c r="B134">
        <v>19</v>
      </c>
      <c r="C134" s="12" t="s">
        <v>421</v>
      </c>
      <c r="D134" s="12">
        <v>7</v>
      </c>
      <c r="E134" s="12">
        <v>15</v>
      </c>
      <c r="F134" s="12">
        <v>30</v>
      </c>
    </row>
    <row r="135" spans="1:6" x14ac:dyDescent="0.25">
      <c r="A135">
        <v>8</v>
      </c>
      <c r="B135">
        <v>1</v>
      </c>
      <c r="C135" s="12" t="s">
        <v>403</v>
      </c>
      <c r="D135" s="12">
        <v>25</v>
      </c>
      <c r="E135" s="12">
        <v>35</v>
      </c>
      <c r="F135" s="12">
        <v>65</v>
      </c>
    </row>
    <row r="136" spans="1:6" x14ac:dyDescent="0.25">
      <c r="A136">
        <v>8</v>
      </c>
      <c r="B136">
        <v>2</v>
      </c>
      <c r="C136" s="12" t="s">
        <v>404</v>
      </c>
      <c r="D136" s="12">
        <v>0.3</v>
      </c>
      <c r="E136" s="12">
        <v>3</v>
      </c>
      <c r="F136" s="12">
        <v>15</v>
      </c>
    </row>
    <row r="137" spans="1:6" x14ac:dyDescent="0.25">
      <c r="A137">
        <v>8</v>
      </c>
      <c r="B137">
        <v>3</v>
      </c>
      <c r="C137" s="12" t="s">
        <v>405</v>
      </c>
      <c r="D137" s="12">
        <v>18</v>
      </c>
      <c r="E137" s="12">
        <v>26</v>
      </c>
      <c r="F137" s="12">
        <v>30</v>
      </c>
    </row>
    <row r="138" spans="1:6" x14ac:dyDescent="0.25">
      <c r="A138">
        <v>8</v>
      </c>
      <c r="B138">
        <v>4</v>
      </c>
      <c r="C138" s="12" t="s">
        <v>406</v>
      </c>
      <c r="D138" s="12">
        <v>10</v>
      </c>
      <c r="E138" s="12">
        <v>150</v>
      </c>
      <c r="F138" s="12">
        <v>2500</v>
      </c>
    </row>
    <row r="139" spans="1:6" x14ac:dyDescent="0.25">
      <c r="A139">
        <v>8</v>
      </c>
      <c r="B139">
        <v>5</v>
      </c>
      <c r="C139" s="12" t="s">
        <v>407</v>
      </c>
      <c r="D139" s="12">
        <v>5</v>
      </c>
      <c r="E139" s="12">
        <v>10</v>
      </c>
      <c r="F139" s="12">
        <v>18</v>
      </c>
    </row>
    <row r="140" spans="1:6" x14ac:dyDescent="0.25">
      <c r="A140">
        <v>8</v>
      </c>
      <c r="B140">
        <v>6</v>
      </c>
      <c r="C140" s="12" t="s">
        <v>408</v>
      </c>
      <c r="D140" s="12">
        <v>5</v>
      </c>
      <c r="E140" s="12">
        <v>100</v>
      </c>
      <c r="F140" s="12">
        <v>5000</v>
      </c>
    </row>
    <row r="141" spans="1:6" x14ac:dyDescent="0.25">
      <c r="A141">
        <v>8</v>
      </c>
      <c r="B141">
        <v>7</v>
      </c>
      <c r="C141" s="12" t="s">
        <v>409</v>
      </c>
      <c r="D141" s="12">
        <v>50</v>
      </c>
      <c r="E141" s="12">
        <v>300</v>
      </c>
      <c r="F141" s="12">
        <v>900</v>
      </c>
    </row>
    <row r="142" spans="1:6" x14ac:dyDescent="0.25">
      <c r="A142">
        <v>8</v>
      </c>
      <c r="B142">
        <v>8</v>
      </c>
      <c r="C142" s="12" t="s">
        <v>410</v>
      </c>
      <c r="D142" s="12">
        <v>0.1</v>
      </c>
      <c r="E142" s="12">
        <v>4</v>
      </c>
      <c r="F142" s="12">
        <v>20</v>
      </c>
    </row>
    <row r="143" spans="1:6" x14ac:dyDescent="0.25">
      <c r="A143">
        <v>8</v>
      </c>
      <c r="B143">
        <v>9</v>
      </c>
      <c r="C143" s="12" t="s">
        <v>411</v>
      </c>
      <c r="D143" s="12">
        <v>5</v>
      </c>
      <c r="E143" s="12">
        <v>15</v>
      </c>
      <c r="F143" s="12">
        <v>20</v>
      </c>
    </row>
    <row r="144" spans="1:6" x14ac:dyDescent="0.25">
      <c r="A144">
        <v>8</v>
      </c>
      <c r="B144">
        <v>10</v>
      </c>
      <c r="C144" s="12" t="s">
        <v>412</v>
      </c>
      <c r="D144" s="12">
        <v>5</v>
      </c>
      <c r="E144" s="12">
        <v>80</v>
      </c>
      <c r="F144" s="12">
        <v>150</v>
      </c>
    </row>
    <row r="145" spans="1:6" x14ac:dyDescent="0.25">
      <c r="A145">
        <v>8</v>
      </c>
      <c r="B145">
        <v>11</v>
      </c>
      <c r="C145" s="12" t="s">
        <v>413</v>
      </c>
      <c r="D145" s="12">
        <v>0.3</v>
      </c>
      <c r="E145" s="12">
        <v>30</v>
      </c>
      <c r="F145" s="12">
        <v>500</v>
      </c>
    </row>
    <row r="146" spans="1:6" x14ac:dyDescent="0.25">
      <c r="A146">
        <v>8</v>
      </c>
      <c r="B146">
        <v>12</v>
      </c>
      <c r="C146" s="12" t="s">
        <v>414</v>
      </c>
      <c r="D146" s="12">
        <v>1</v>
      </c>
      <c r="E146" s="12">
        <v>5</v>
      </c>
      <c r="F146" s="12">
        <v>30</v>
      </c>
    </row>
    <row r="147" spans="1:6" x14ac:dyDescent="0.25">
      <c r="A147">
        <v>8</v>
      </c>
      <c r="B147">
        <v>13</v>
      </c>
      <c r="C147" s="12" t="s">
        <v>415</v>
      </c>
      <c r="D147" s="12">
        <v>10</v>
      </c>
      <c r="E147" s="12">
        <v>50</v>
      </c>
      <c r="F147" s="12">
        <v>99</v>
      </c>
    </row>
    <row r="148" spans="1:6" x14ac:dyDescent="0.25">
      <c r="A148">
        <v>8</v>
      </c>
      <c r="B148">
        <v>14</v>
      </c>
      <c r="C148" s="12" t="s">
        <v>416</v>
      </c>
      <c r="D148" s="12">
        <v>18</v>
      </c>
      <c r="E148" s="12">
        <v>22</v>
      </c>
      <c r="F148" s="12">
        <v>27</v>
      </c>
    </row>
    <row r="149" spans="1:6" x14ac:dyDescent="0.25">
      <c r="A149">
        <v>8</v>
      </c>
      <c r="B149">
        <v>15</v>
      </c>
      <c r="C149" s="12" t="s">
        <v>417</v>
      </c>
      <c r="D149" s="12">
        <v>1</v>
      </c>
      <c r="E149" s="12">
        <v>10</v>
      </c>
      <c r="F149" s="12">
        <v>50</v>
      </c>
    </row>
    <row r="150" spans="1:6" x14ac:dyDescent="0.25">
      <c r="A150">
        <v>8</v>
      </c>
      <c r="B150">
        <v>16</v>
      </c>
      <c r="C150" s="12" t="s">
        <v>418</v>
      </c>
      <c r="D150" s="12">
        <v>200</v>
      </c>
      <c r="E150" s="12">
        <v>270</v>
      </c>
      <c r="F150" s="12">
        <v>450</v>
      </c>
    </row>
    <row r="151" spans="1:6" x14ac:dyDescent="0.25">
      <c r="A151">
        <v>8</v>
      </c>
      <c r="B151">
        <v>17</v>
      </c>
      <c r="C151" s="12" t="s">
        <v>419</v>
      </c>
      <c r="D151" s="12">
        <v>20</v>
      </c>
      <c r="E151" s="12">
        <v>70</v>
      </c>
      <c r="F151" s="12">
        <v>400</v>
      </c>
    </row>
    <row r="152" spans="1:6" x14ac:dyDescent="0.25">
      <c r="A152">
        <v>8</v>
      </c>
      <c r="B152">
        <v>18</v>
      </c>
      <c r="C152" s="12" t="s">
        <v>420</v>
      </c>
      <c r="D152" s="12">
        <v>0.75</v>
      </c>
      <c r="E152" s="12">
        <v>3</v>
      </c>
      <c r="F152" s="12">
        <v>6</v>
      </c>
    </row>
    <row r="153" spans="1:6" x14ac:dyDescent="0.25">
      <c r="A153">
        <v>8</v>
      </c>
      <c r="B153">
        <v>19</v>
      </c>
      <c r="C153" s="12" t="s">
        <v>421</v>
      </c>
      <c r="D153" s="12">
        <v>5</v>
      </c>
      <c r="E153" s="12">
        <v>10</v>
      </c>
      <c r="F153" s="12">
        <v>20</v>
      </c>
    </row>
    <row r="154" spans="1:6" x14ac:dyDescent="0.25">
      <c r="A154">
        <v>9</v>
      </c>
      <c r="B154">
        <v>1</v>
      </c>
      <c r="C154" s="12" t="s">
        <v>403</v>
      </c>
      <c r="D154" s="12">
        <v>20</v>
      </c>
      <c r="E154" s="12">
        <v>40</v>
      </c>
      <c r="F154" s="12">
        <v>60</v>
      </c>
    </row>
    <row r="155" spans="1:6" x14ac:dyDescent="0.25">
      <c r="A155">
        <v>9</v>
      </c>
      <c r="B155">
        <v>2</v>
      </c>
      <c r="C155" s="12" t="s">
        <v>404</v>
      </c>
      <c r="D155" s="12">
        <v>0.2</v>
      </c>
      <c r="E155" s="12">
        <v>1</v>
      </c>
      <c r="F155" s="12">
        <v>3</v>
      </c>
    </row>
    <row r="156" spans="1:6" x14ac:dyDescent="0.25">
      <c r="A156">
        <v>9</v>
      </c>
      <c r="B156">
        <v>3</v>
      </c>
      <c r="C156" s="12" t="s">
        <v>405</v>
      </c>
      <c r="D156" s="12">
        <v>25</v>
      </c>
      <c r="E156" s="12">
        <v>30</v>
      </c>
      <c r="F156" s="12">
        <v>35</v>
      </c>
    </row>
    <row r="157" spans="1:6" x14ac:dyDescent="0.25">
      <c r="A157">
        <v>9</v>
      </c>
      <c r="B157">
        <v>4</v>
      </c>
      <c r="C157" s="12" t="s">
        <v>406</v>
      </c>
      <c r="D157" s="12">
        <v>50</v>
      </c>
      <c r="E157" s="12">
        <v>200</v>
      </c>
      <c r="F157" s="12">
        <v>500</v>
      </c>
    </row>
    <row r="158" spans="1:6" x14ac:dyDescent="0.25">
      <c r="A158">
        <v>9</v>
      </c>
      <c r="B158">
        <v>5</v>
      </c>
      <c r="C158" s="12" t="s">
        <v>407</v>
      </c>
      <c r="D158" s="12">
        <v>5</v>
      </c>
      <c r="E158" s="12">
        <v>10</v>
      </c>
      <c r="F158" s="12">
        <v>15</v>
      </c>
    </row>
    <row r="159" spans="1:6" x14ac:dyDescent="0.25">
      <c r="A159">
        <v>9</v>
      </c>
      <c r="B159">
        <v>6</v>
      </c>
      <c r="C159" s="12" t="s">
        <v>408</v>
      </c>
      <c r="D159" s="12">
        <v>6</v>
      </c>
      <c r="E159" s="12">
        <v>12</v>
      </c>
      <c r="F159" s="12">
        <v>48</v>
      </c>
    </row>
    <row r="160" spans="1:6" x14ac:dyDescent="0.25">
      <c r="A160">
        <v>9</v>
      </c>
      <c r="B160">
        <v>7</v>
      </c>
      <c r="C160" s="12" t="s">
        <v>409</v>
      </c>
      <c r="D160" s="12">
        <v>400</v>
      </c>
      <c r="E160" s="12">
        <v>800</v>
      </c>
      <c r="F160" s="12">
        <v>1000</v>
      </c>
    </row>
    <row r="161" spans="1:6" x14ac:dyDescent="0.25">
      <c r="A161">
        <v>9</v>
      </c>
      <c r="B161">
        <v>8</v>
      </c>
      <c r="C161" s="12" t="s">
        <v>410</v>
      </c>
      <c r="D161" s="12">
        <v>1</v>
      </c>
      <c r="E161" s="12">
        <v>5</v>
      </c>
      <c r="F161" s="12">
        <v>10</v>
      </c>
    </row>
    <row r="162" spans="1:6" x14ac:dyDescent="0.25">
      <c r="A162">
        <v>9</v>
      </c>
      <c r="B162">
        <v>9</v>
      </c>
      <c r="C162" s="12" t="s">
        <v>411</v>
      </c>
      <c r="D162" s="12">
        <v>20</v>
      </c>
      <c r="E162" s="12">
        <v>30</v>
      </c>
      <c r="F162" s="12">
        <v>35</v>
      </c>
    </row>
    <row r="163" spans="1:6" x14ac:dyDescent="0.25">
      <c r="A163">
        <v>9</v>
      </c>
      <c r="B163">
        <v>10</v>
      </c>
      <c r="C163" s="12" t="s">
        <v>412</v>
      </c>
      <c r="D163" s="12">
        <v>50</v>
      </c>
      <c r="E163" s="12">
        <v>80</v>
      </c>
      <c r="F163" s="12">
        <v>100</v>
      </c>
    </row>
    <row r="164" spans="1:6" x14ac:dyDescent="0.25">
      <c r="A164">
        <v>9</v>
      </c>
      <c r="B164">
        <v>11</v>
      </c>
      <c r="C164" s="12" t="s">
        <v>413</v>
      </c>
      <c r="D164" s="12">
        <v>500</v>
      </c>
      <c r="E164" s="12">
        <v>1000</v>
      </c>
      <c r="F164" s="12">
        <v>2000</v>
      </c>
    </row>
    <row r="165" spans="1:6" x14ac:dyDescent="0.25">
      <c r="A165">
        <v>9</v>
      </c>
      <c r="B165">
        <v>12</v>
      </c>
      <c r="C165" s="12" t="s">
        <v>414</v>
      </c>
      <c r="D165" s="12">
        <v>5</v>
      </c>
      <c r="E165" s="12">
        <v>10</v>
      </c>
      <c r="F165" s="12">
        <v>20</v>
      </c>
    </row>
    <row r="166" spans="1:6" x14ac:dyDescent="0.25">
      <c r="A166">
        <v>9</v>
      </c>
      <c r="B166">
        <v>13</v>
      </c>
      <c r="C166" s="12" t="s">
        <v>415</v>
      </c>
      <c r="D166" s="12">
        <v>20</v>
      </c>
      <c r="E166" s="12">
        <v>50</v>
      </c>
      <c r="F166" s="12">
        <v>70</v>
      </c>
    </row>
    <row r="167" spans="1:6" x14ac:dyDescent="0.25">
      <c r="A167">
        <v>9</v>
      </c>
      <c r="B167">
        <v>14</v>
      </c>
      <c r="C167" s="12" t="s">
        <v>416</v>
      </c>
      <c r="D167" s="12">
        <v>20</v>
      </c>
      <c r="E167" s="12">
        <v>26</v>
      </c>
      <c r="F167" s="12">
        <v>35</v>
      </c>
    </row>
    <row r="168" spans="1:6" x14ac:dyDescent="0.25">
      <c r="A168">
        <v>9</v>
      </c>
      <c r="B168">
        <v>15</v>
      </c>
      <c r="C168" s="12" t="s">
        <v>417</v>
      </c>
      <c r="D168" s="12">
        <v>30</v>
      </c>
      <c r="E168" s="12">
        <v>55</v>
      </c>
      <c r="F168" s="12">
        <v>80</v>
      </c>
    </row>
    <row r="169" spans="1:6" x14ac:dyDescent="0.25">
      <c r="A169">
        <v>9</v>
      </c>
      <c r="B169">
        <v>16</v>
      </c>
      <c r="C169" s="12" t="s">
        <v>418</v>
      </c>
      <c r="D169" s="12">
        <v>300</v>
      </c>
      <c r="E169" s="12">
        <v>400</v>
      </c>
      <c r="F169" s="12">
        <v>500</v>
      </c>
    </row>
    <row r="170" spans="1:6" x14ac:dyDescent="0.25">
      <c r="A170">
        <v>9</v>
      </c>
      <c r="B170">
        <v>17</v>
      </c>
      <c r="C170" s="12" t="s">
        <v>419</v>
      </c>
      <c r="D170" s="12">
        <v>10</v>
      </c>
      <c r="E170" s="12">
        <v>80</v>
      </c>
      <c r="F170" s="12">
        <v>200</v>
      </c>
    </row>
    <row r="171" spans="1:6" x14ac:dyDescent="0.25">
      <c r="A171">
        <v>9</v>
      </c>
      <c r="B171">
        <v>18</v>
      </c>
      <c r="C171" s="12" t="s">
        <v>420</v>
      </c>
      <c r="D171" s="12">
        <v>5</v>
      </c>
      <c r="E171" s="12">
        <v>20</v>
      </c>
      <c r="F171" s="12">
        <v>50</v>
      </c>
    </row>
    <row r="172" spans="1:6" x14ac:dyDescent="0.25">
      <c r="A172">
        <v>9</v>
      </c>
      <c r="B172">
        <v>19</v>
      </c>
      <c r="C172" s="12" t="s">
        <v>421</v>
      </c>
      <c r="D172" s="12">
        <v>2</v>
      </c>
      <c r="E172" s="12">
        <v>5</v>
      </c>
      <c r="F172" s="12">
        <v>8</v>
      </c>
    </row>
    <row r="173" spans="1:6" x14ac:dyDescent="0.25">
      <c r="A173">
        <v>10</v>
      </c>
      <c r="B173">
        <v>1</v>
      </c>
      <c r="C173" s="12" t="s">
        <v>403</v>
      </c>
      <c r="D173" s="12">
        <v>15</v>
      </c>
      <c r="E173" s="12">
        <v>20</v>
      </c>
      <c r="F173" s="12">
        <v>25</v>
      </c>
    </row>
    <row r="174" spans="1:6" x14ac:dyDescent="0.25">
      <c r="A174">
        <v>10</v>
      </c>
      <c r="B174">
        <v>2</v>
      </c>
      <c r="C174" s="12" t="s">
        <v>404</v>
      </c>
      <c r="D174" s="12">
        <v>3</v>
      </c>
      <c r="E174" s="12">
        <v>5</v>
      </c>
      <c r="F174" s="12">
        <v>10</v>
      </c>
    </row>
    <row r="175" spans="1:6" x14ac:dyDescent="0.25">
      <c r="A175">
        <v>10</v>
      </c>
      <c r="B175">
        <v>3</v>
      </c>
      <c r="C175" s="12" t="s">
        <v>405</v>
      </c>
      <c r="D175" s="12">
        <v>15</v>
      </c>
      <c r="E175" s="12">
        <v>20</v>
      </c>
      <c r="F175" s="12">
        <v>25</v>
      </c>
    </row>
    <row r="176" spans="1:6" x14ac:dyDescent="0.25">
      <c r="A176">
        <v>10</v>
      </c>
      <c r="B176">
        <v>4</v>
      </c>
      <c r="C176" s="12" t="s">
        <v>406</v>
      </c>
      <c r="D176" s="12">
        <v>100</v>
      </c>
      <c r="E176" s="12">
        <v>200</v>
      </c>
      <c r="F176" s="12">
        <v>300</v>
      </c>
    </row>
    <row r="177" spans="1:6" x14ac:dyDescent="0.25">
      <c r="A177">
        <v>10</v>
      </c>
      <c r="B177">
        <v>5</v>
      </c>
      <c r="C177" s="12" t="s">
        <v>407</v>
      </c>
      <c r="D177" s="12">
        <v>5</v>
      </c>
      <c r="E177" s="12">
        <v>10</v>
      </c>
      <c r="F177" s="12">
        <v>20</v>
      </c>
    </row>
    <row r="178" spans="1:6" x14ac:dyDescent="0.25">
      <c r="A178">
        <v>10</v>
      </c>
      <c r="B178">
        <v>6</v>
      </c>
      <c r="C178" s="12" t="s">
        <v>408</v>
      </c>
      <c r="D178" s="12">
        <v>24</v>
      </c>
      <c r="E178" s="12">
        <v>72</v>
      </c>
      <c r="F178" s="12">
        <v>240</v>
      </c>
    </row>
    <row r="179" spans="1:6" x14ac:dyDescent="0.25">
      <c r="A179">
        <v>10</v>
      </c>
      <c r="B179">
        <v>7</v>
      </c>
      <c r="C179" s="12" t="s">
        <v>409</v>
      </c>
      <c r="D179" s="12">
        <v>300</v>
      </c>
      <c r="E179" s="12">
        <v>500</v>
      </c>
      <c r="F179" s="12">
        <v>600</v>
      </c>
    </row>
    <row r="180" spans="1:6" x14ac:dyDescent="0.25">
      <c r="A180">
        <v>10</v>
      </c>
      <c r="B180">
        <v>8</v>
      </c>
      <c r="C180" s="12" t="s">
        <v>410</v>
      </c>
      <c r="D180" s="12">
        <v>10</v>
      </c>
      <c r="E180" s="12">
        <v>20</v>
      </c>
      <c r="F180" s="12">
        <v>25</v>
      </c>
    </row>
    <row r="181" spans="1:6" x14ac:dyDescent="0.25">
      <c r="A181">
        <v>10</v>
      </c>
      <c r="B181">
        <v>9</v>
      </c>
      <c r="C181" s="12" t="s">
        <v>411</v>
      </c>
      <c r="D181" s="12">
        <v>3</v>
      </c>
      <c r="E181" s="12">
        <v>5</v>
      </c>
      <c r="F181" s="12">
        <v>10</v>
      </c>
    </row>
    <row r="182" spans="1:6" x14ac:dyDescent="0.25">
      <c r="A182">
        <v>10</v>
      </c>
      <c r="B182">
        <v>10</v>
      </c>
      <c r="C182" s="12" t="s">
        <v>412</v>
      </c>
      <c r="D182" s="12">
        <v>50</v>
      </c>
      <c r="E182" s="12">
        <v>100</v>
      </c>
      <c r="F182" s="12">
        <v>150</v>
      </c>
    </row>
    <row r="183" spans="1:6" x14ac:dyDescent="0.25">
      <c r="A183">
        <v>10</v>
      </c>
      <c r="B183">
        <v>11</v>
      </c>
      <c r="C183" s="12" t="s">
        <v>413</v>
      </c>
      <c r="D183" s="12">
        <v>1</v>
      </c>
      <c r="E183" s="12">
        <v>2</v>
      </c>
      <c r="F183" s="12">
        <v>5</v>
      </c>
    </row>
    <row r="184" spans="1:6" x14ac:dyDescent="0.25">
      <c r="A184">
        <v>10</v>
      </c>
      <c r="B184">
        <v>12</v>
      </c>
      <c r="C184" s="12" t="s">
        <v>414</v>
      </c>
      <c r="D184" s="12">
        <v>5</v>
      </c>
      <c r="E184" s="12">
        <v>10</v>
      </c>
      <c r="F184" s="12">
        <v>13</v>
      </c>
    </row>
    <row r="185" spans="1:6" x14ac:dyDescent="0.25">
      <c r="A185">
        <v>10</v>
      </c>
      <c r="B185">
        <v>13</v>
      </c>
      <c r="C185" s="12" t="s">
        <v>415</v>
      </c>
      <c r="D185" s="12">
        <v>15</v>
      </c>
      <c r="E185" s="12">
        <v>20</v>
      </c>
      <c r="F185" s="12">
        <v>35</v>
      </c>
    </row>
    <row r="186" spans="1:6" x14ac:dyDescent="0.25">
      <c r="A186">
        <v>10</v>
      </c>
      <c r="B186">
        <v>14</v>
      </c>
      <c r="C186" s="12" t="s">
        <v>416</v>
      </c>
      <c r="D186" s="12">
        <v>26</v>
      </c>
      <c r="E186" s="12">
        <v>28</v>
      </c>
      <c r="F186" s="12">
        <v>30</v>
      </c>
    </row>
    <row r="187" spans="1:6" x14ac:dyDescent="0.25">
      <c r="A187">
        <v>10</v>
      </c>
      <c r="B187">
        <v>15</v>
      </c>
      <c r="C187" s="12" t="s">
        <v>417</v>
      </c>
      <c r="D187" s="12">
        <v>20</v>
      </c>
      <c r="E187" s="12">
        <v>50</v>
      </c>
      <c r="F187" s="12">
        <v>100</v>
      </c>
    </row>
    <row r="188" spans="1:6" x14ac:dyDescent="0.25">
      <c r="A188">
        <v>10</v>
      </c>
      <c r="B188">
        <v>16</v>
      </c>
      <c r="C188" s="12" t="s">
        <v>418</v>
      </c>
      <c r="D188" s="12">
        <v>50</v>
      </c>
      <c r="E188" s="12">
        <v>100</v>
      </c>
      <c r="F188" s="12">
        <v>200</v>
      </c>
    </row>
    <row r="189" spans="1:6" x14ac:dyDescent="0.25">
      <c r="A189">
        <v>10</v>
      </c>
      <c r="B189">
        <v>17</v>
      </c>
      <c r="C189" s="12" t="s">
        <v>419</v>
      </c>
      <c r="D189" s="12">
        <v>80</v>
      </c>
      <c r="E189" s="12">
        <v>200</v>
      </c>
      <c r="F189" s="12">
        <v>350</v>
      </c>
    </row>
    <row r="190" spans="1:6" x14ac:dyDescent="0.25">
      <c r="A190">
        <v>10</v>
      </c>
      <c r="B190">
        <v>18</v>
      </c>
      <c r="C190" s="12" t="s">
        <v>420</v>
      </c>
      <c r="D190" s="12">
        <v>0.3</v>
      </c>
      <c r="E190" s="12">
        <v>0.5</v>
      </c>
      <c r="F190" s="12">
        <v>1</v>
      </c>
    </row>
    <row r="191" spans="1:6" x14ac:dyDescent="0.25">
      <c r="A191">
        <v>10</v>
      </c>
      <c r="B191">
        <v>19</v>
      </c>
      <c r="C191" s="12" t="s">
        <v>421</v>
      </c>
      <c r="D191" s="12">
        <v>2</v>
      </c>
      <c r="E191" s="12">
        <v>6</v>
      </c>
      <c r="F191" s="12">
        <v>10</v>
      </c>
    </row>
    <row r="192" spans="1:6" x14ac:dyDescent="0.25">
      <c r="A192">
        <v>11</v>
      </c>
      <c r="B192">
        <v>1</v>
      </c>
      <c r="C192" s="12" t="s">
        <v>403</v>
      </c>
      <c r="D192" s="12">
        <v>10</v>
      </c>
      <c r="E192" s="12">
        <v>15</v>
      </c>
      <c r="F192" s="12">
        <v>50</v>
      </c>
    </row>
    <row r="193" spans="1:6" x14ac:dyDescent="0.25">
      <c r="A193">
        <v>11</v>
      </c>
      <c r="B193">
        <v>2</v>
      </c>
      <c r="C193" s="12" t="s">
        <v>404</v>
      </c>
      <c r="D193" s="12">
        <v>0.5</v>
      </c>
      <c r="E193" s="12">
        <v>5</v>
      </c>
      <c r="F193" s="12">
        <v>25</v>
      </c>
    </row>
    <row r="194" spans="1:6" x14ac:dyDescent="0.25">
      <c r="A194">
        <v>11</v>
      </c>
      <c r="B194">
        <v>3</v>
      </c>
      <c r="C194" s="12" t="s">
        <v>405</v>
      </c>
      <c r="D194" s="12">
        <v>5</v>
      </c>
      <c r="E194" s="12">
        <v>15</v>
      </c>
      <c r="F194" s="12">
        <v>30</v>
      </c>
    </row>
    <row r="195" spans="1:6" x14ac:dyDescent="0.25">
      <c r="A195">
        <v>11</v>
      </c>
      <c r="B195">
        <v>4</v>
      </c>
      <c r="C195" s="12" t="s">
        <v>406</v>
      </c>
      <c r="D195" s="12">
        <v>10</v>
      </c>
      <c r="E195" s="12">
        <v>50</v>
      </c>
      <c r="F195" s="12">
        <v>200</v>
      </c>
    </row>
    <row r="196" spans="1:6" x14ac:dyDescent="0.25">
      <c r="A196">
        <v>11</v>
      </c>
      <c r="B196">
        <v>5</v>
      </c>
      <c r="C196" s="12" t="s">
        <v>407</v>
      </c>
      <c r="D196" s="12">
        <v>1</v>
      </c>
      <c r="E196" s="12">
        <v>50</v>
      </c>
      <c r="F196" s="12">
        <v>75</v>
      </c>
    </row>
    <row r="197" spans="1:6" x14ac:dyDescent="0.25">
      <c r="A197">
        <v>11</v>
      </c>
      <c r="B197">
        <v>6</v>
      </c>
      <c r="C197" s="12" t="s">
        <v>408</v>
      </c>
      <c r="D197" s="12">
        <v>3</v>
      </c>
      <c r="E197" s="12">
        <v>24</v>
      </c>
      <c r="F197" s="12">
        <v>72</v>
      </c>
    </row>
    <row r="198" spans="1:6" x14ac:dyDescent="0.25">
      <c r="A198">
        <v>11</v>
      </c>
      <c r="B198">
        <v>7</v>
      </c>
      <c r="C198" s="12" t="s">
        <v>409</v>
      </c>
      <c r="D198" s="12">
        <v>5</v>
      </c>
      <c r="E198" s="12">
        <v>10</v>
      </c>
      <c r="F198" s="12">
        <v>75</v>
      </c>
    </row>
    <row r="199" spans="1:6" x14ac:dyDescent="0.25">
      <c r="A199">
        <v>11</v>
      </c>
      <c r="B199">
        <v>8</v>
      </c>
      <c r="C199" s="12" t="s">
        <v>410</v>
      </c>
      <c r="D199" s="12">
        <v>1</v>
      </c>
      <c r="E199" s="12">
        <v>5</v>
      </c>
      <c r="F199" s="12">
        <v>50</v>
      </c>
    </row>
    <row r="200" spans="1:6" x14ac:dyDescent="0.25">
      <c r="A200">
        <v>11</v>
      </c>
      <c r="B200">
        <v>9</v>
      </c>
      <c r="C200" s="12" t="s">
        <v>411</v>
      </c>
      <c r="D200" s="12">
        <v>1</v>
      </c>
      <c r="E200" s="12">
        <v>5</v>
      </c>
      <c r="F200" s="12">
        <v>15</v>
      </c>
    </row>
    <row r="201" spans="1:6" x14ac:dyDescent="0.25">
      <c r="A201">
        <v>11</v>
      </c>
      <c r="B201">
        <v>10</v>
      </c>
      <c r="C201" s="12" t="s">
        <v>412</v>
      </c>
      <c r="D201" s="12">
        <v>40</v>
      </c>
      <c r="E201" s="12">
        <v>70</v>
      </c>
      <c r="F201" s="12">
        <v>120</v>
      </c>
    </row>
    <row r="202" spans="1:6" x14ac:dyDescent="0.25">
      <c r="A202">
        <v>11</v>
      </c>
      <c r="B202">
        <v>11</v>
      </c>
      <c r="C202" s="12" t="s">
        <v>413</v>
      </c>
      <c r="D202" s="12">
        <v>0.5</v>
      </c>
      <c r="E202" s="12">
        <v>2</v>
      </c>
      <c r="F202" s="12">
        <v>100</v>
      </c>
    </row>
    <row r="203" spans="1:6" x14ac:dyDescent="0.25">
      <c r="A203">
        <v>11</v>
      </c>
      <c r="B203">
        <v>12</v>
      </c>
      <c r="C203" s="12" t="s">
        <v>414</v>
      </c>
      <c r="D203" s="12">
        <v>2</v>
      </c>
      <c r="E203" s="12">
        <v>10</v>
      </c>
      <c r="F203" s="12">
        <v>50</v>
      </c>
    </row>
    <row r="204" spans="1:6" x14ac:dyDescent="0.25">
      <c r="A204">
        <v>11</v>
      </c>
      <c r="B204">
        <v>13</v>
      </c>
      <c r="C204" s="12" t="s">
        <v>415</v>
      </c>
      <c r="D204" s="12">
        <v>7</v>
      </c>
      <c r="E204" s="12">
        <v>20</v>
      </c>
      <c r="F204" s="12">
        <v>70</v>
      </c>
    </row>
    <row r="205" spans="1:6" x14ac:dyDescent="0.25">
      <c r="A205">
        <v>11</v>
      </c>
      <c r="B205">
        <v>14</v>
      </c>
      <c r="C205" s="12" t="s">
        <v>416</v>
      </c>
      <c r="D205" s="12">
        <v>35</v>
      </c>
      <c r="E205" s="12">
        <v>100</v>
      </c>
      <c r="F205" s="12">
        <v>1000</v>
      </c>
    </row>
    <row r="206" spans="1:6" x14ac:dyDescent="0.25">
      <c r="A206">
        <v>11</v>
      </c>
      <c r="B206">
        <v>15</v>
      </c>
      <c r="C206" s="12" t="s">
        <v>417</v>
      </c>
      <c r="D206" s="12">
        <v>25</v>
      </c>
      <c r="E206" s="12">
        <v>55</v>
      </c>
      <c r="F206" s="12">
        <v>95</v>
      </c>
    </row>
    <row r="207" spans="1:6" x14ac:dyDescent="0.25">
      <c r="A207">
        <v>11</v>
      </c>
      <c r="B207">
        <v>16</v>
      </c>
      <c r="C207" s="12" t="s">
        <v>418</v>
      </c>
      <c r="D207" s="12">
        <v>200</v>
      </c>
      <c r="E207" s="12">
        <v>500</v>
      </c>
      <c r="F207" s="12">
        <v>750</v>
      </c>
    </row>
    <row r="208" spans="1:6" x14ac:dyDescent="0.25">
      <c r="A208">
        <v>11</v>
      </c>
      <c r="B208">
        <v>17</v>
      </c>
      <c r="C208" s="12" t="s">
        <v>419</v>
      </c>
      <c r="D208" s="12">
        <v>1</v>
      </c>
      <c r="E208" s="12">
        <v>1000</v>
      </c>
      <c r="F208" s="12">
        <v>10000000</v>
      </c>
    </row>
    <row r="209" spans="1:6" x14ac:dyDescent="0.25">
      <c r="A209">
        <v>11</v>
      </c>
      <c r="B209">
        <v>18</v>
      </c>
      <c r="C209" s="12" t="s">
        <v>420</v>
      </c>
      <c r="D209" s="12">
        <v>0.01</v>
      </c>
      <c r="E209" s="12">
        <v>1</v>
      </c>
      <c r="F209" s="12">
        <v>15</v>
      </c>
    </row>
    <row r="210" spans="1:6" x14ac:dyDescent="0.25">
      <c r="A210">
        <v>11</v>
      </c>
      <c r="B210">
        <v>19</v>
      </c>
      <c r="C210" s="12" t="s">
        <v>421</v>
      </c>
      <c r="D210" s="12">
        <v>0.1</v>
      </c>
      <c r="E210" s="12">
        <v>5</v>
      </c>
      <c r="F210" s="12">
        <v>40</v>
      </c>
    </row>
    <row r="211" spans="1:6" x14ac:dyDescent="0.25">
      <c r="A211">
        <v>12</v>
      </c>
      <c r="B211">
        <v>1</v>
      </c>
      <c r="C211" s="12" t="s">
        <v>403</v>
      </c>
      <c r="D211" s="12">
        <v>15</v>
      </c>
      <c r="E211" s="12">
        <v>30</v>
      </c>
      <c r="F211" s="12">
        <v>100</v>
      </c>
    </row>
    <row r="212" spans="1:6" x14ac:dyDescent="0.25">
      <c r="A212">
        <v>12</v>
      </c>
      <c r="B212">
        <v>2</v>
      </c>
      <c r="C212" s="12" t="s">
        <v>404</v>
      </c>
      <c r="D212" s="12">
        <v>0.1</v>
      </c>
      <c r="E212" s="12">
        <v>2</v>
      </c>
      <c r="F212" s="12">
        <v>10</v>
      </c>
    </row>
    <row r="213" spans="1:6" x14ac:dyDescent="0.25">
      <c r="A213">
        <v>12</v>
      </c>
      <c r="B213">
        <v>3</v>
      </c>
      <c r="C213" s="12" t="s">
        <v>405</v>
      </c>
      <c r="D213" s="12">
        <v>20</v>
      </c>
      <c r="E213" s="12">
        <v>40</v>
      </c>
      <c r="F213" s="12">
        <v>70</v>
      </c>
    </row>
    <row r="214" spans="1:6" x14ac:dyDescent="0.25">
      <c r="A214">
        <v>12</v>
      </c>
      <c r="B214">
        <v>4</v>
      </c>
      <c r="C214" s="12" t="s">
        <v>406</v>
      </c>
      <c r="D214" s="12">
        <v>200</v>
      </c>
      <c r="E214" s="12">
        <v>1000</v>
      </c>
      <c r="F214" s="12">
        <v>10000</v>
      </c>
    </row>
    <row r="215" spans="1:6" x14ac:dyDescent="0.25">
      <c r="A215">
        <v>12</v>
      </c>
      <c r="B215">
        <v>5</v>
      </c>
      <c r="C215" s="12" t="s">
        <v>407</v>
      </c>
      <c r="D215" s="12">
        <v>0.2</v>
      </c>
      <c r="E215" s="12">
        <v>3</v>
      </c>
      <c r="F215" s="12">
        <v>10</v>
      </c>
    </row>
    <row r="216" spans="1:6" x14ac:dyDescent="0.25">
      <c r="A216">
        <v>12</v>
      </c>
      <c r="B216">
        <v>6</v>
      </c>
      <c r="C216" s="12" t="s">
        <v>408</v>
      </c>
      <c r="D216" s="12">
        <v>4.8</v>
      </c>
      <c r="E216" s="12">
        <v>48</v>
      </c>
      <c r="F216" s="12">
        <v>240</v>
      </c>
    </row>
    <row r="217" spans="1:6" x14ac:dyDescent="0.25">
      <c r="A217">
        <v>12</v>
      </c>
      <c r="B217">
        <v>7</v>
      </c>
      <c r="C217" s="12" t="s">
        <v>409</v>
      </c>
      <c r="D217" s="12">
        <v>500</v>
      </c>
      <c r="E217" s="12">
        <v>1000</v>
      </c>
      <c r="F217" s="12">
        <v>1500</v>
      </c>
    </row>
    <row r="218" spans="1:6" x14ac:dyDescent="0.25">
      <c r="A218">
        <v>12</v>
      </c>
      <c r="B218">
        <v>8</v>
      </c>
      <c r="C218" s="12" t="s">
        <v>410</v>
      </c>
      <c r="D218" s="12">
        <v>0.5</v>
      </c>
      <c r="E218" s="12">
        <v>2</v>
      </c>
      <c r="F218" s="12">
        <v>10</v>
      </c>
    </row>
    <row r="219" spans="1:6" x14ac:dyDescent="0.25">
      <c r="A219">
        <v>12</v>
      </c>
      <c r="B219">
        <v>9</v>
      </c>
      <c r="C219" s="12" t="s">
        <v>411</v>
      </c>
      <c r="D219" s="12">
        <v>2</v>
      </c>
      <c r="E219" s="12">
        <v>10</v>
      </c>
      <c r="F219" s="12">
        <v>25</v>
      </c>
    </row>
    <row r="220" spans="1:6" x14ac:dyDescent="0.25">
      <c r="A220">
        <v>12</v>
      </c>
      <c r="B220">
        <v>10</v>
      </c>
      <c r="C220" s="12" t="s">
        <v>412</v>
      </c>
      <c r="D220" s="12">
        <v>10</v>
      </c>
      <c r="E220" s="12">
        <v>100</v>
      </c>
      <c r="F220" s="12">
        <v>500</v>
      </c>
    </row>
    <row r="221" spans="1:6" x14ac:dyDescent="0.25">
      <c r="A221">
        <v>12</v>
      </c>
      <c r="B221">
        <v>11</v>
      </c>
      <c r="C221" s="12" t="s">
        <v>413</v>
      </c>
      <c r="D221" s="12">
        <v>150</v>
      </c>
      <c r="E221" s="12">
        <v>300</v>
      </c>
      <c r="F221" s="12">
        <v>1000</v>
      </c>
    </row>
    <row r="222" spans="1:6" x14ac:dyDescent="0.25">
      <c r="A222">
        <v>12</v>
      </c>
      <c r="B222">
        <v>12</v>
      </c>
      <c r="C222" s="12" t="s">
        <v>414</v>
      </c>
      <c r="D222" s="12">
        <v>0.1</v>
      </c>
      <c r="E222" s="12">
        <v>1</v>
      </c>
      <c r="F222" s="12">
        <v>5</v>
      </c>
    </row>
    <row r="223" spans="1:6" x14ac:dyDescent="0.25">
      <c r="A223">
        <v>12</v>
      </c>
      <c r="B223">
        <v>13</v>
      </c>
      <c r="C223" s="12" t="s">
        <v>415</v>
      </c>
      <c r="D223" s="12">
        <v>10</v>
      </c>
      <c r="E223" s="12">
        <v>50</v>
      </c>
      <c r="F223" s="12">
        <v>90</v>
      </c>
    </row>
    <row r="224" spans="1:6" x14ac:dyDescent="0.25">
      <c r="A224">
        <v>12</v>
      </c>
      <c r="B224">
        <v>14</v>
      </c>
      <c r="C224" s="12" t="s">
        <v>416</v>
      </c>
      <c r="D224" s="12">
        <v>12</v>
      </c>
      <c r="E224" s="12">
        <v>25</v>
      </c>
      <c r="F224" s="12">
        <v>40</v>
      </c>
    </row>
    <row r="225" spans="1:6" x14ac:dyDescent="0.25">
      <c r="A225">
        <v>12</v>
      </c>
      <c r="B225">
        <v>15</v>
      </c>
      <c r="C225" s="12" t="s">
        <v>417</v>
      </c>
      <c r="D225" s="12">
        <v>1</v>
      </c>
      <c r="E225" s="12">
        <v>5</v>
      </c>
      <c r="F225" s="12">
        <v>30</v>
      </c>
    </row>
    <row r="226" spans="1:6" x14ac:dyDescent="0.25">
      <c r="A226">
        <v>12</v>
      </c>
      <c r="B226">
        <v>16</v>
      </c>
      <c r="C226" s="12" t="s">
        <v>418</v>
      </c>
      <c r="D226" s="12">
        <v>200</v>
      </c>
      <c r="E226" s="12">
        <v>400</v>
      </c>
      <c r="F226" s="12">
        <v>700</v>
      </c>
    </row>
    <row r="227" spans="1:6" x14ac:dyDescent="0.25">
      <c r="A227">
        <v>12</v>
      </c>
      <c r="B227">
        <v>17</v>
      </c>
      <c r="C227" s="12" t="s">
        <v>419</v>
      </c>
      <c r="D227" s="12">
        <v>1</v>
      </c>
      <c r="E227" s="12">
        <v>30</v>
      </c>
      <c r="F227" s="12">
        <v>300</v>
      </c>
    </row>
    <row r="228" spans="1:6" x14ac:dyDescent="0.25">
      <c r="A228">
        <v>12</v>
      </c>
      <c r="B228">
        <v>18</v>
      </c>
      <c r="C228" s="12" t="s">
        <v>420</v>
      </c>
      <c r="D228" s="12">
        <v>3</v>
      </c>
      <c r="E228" s="12">
        <v>10</v>
      </c>
      <c r="F228" s="12">
        <v>30</v>
      </c>
    </row>
    <row r="229" spans="1:6" x14ac:dyDescent="0.25">
      <c r="A229">
        <v>12</v>
      </c>
      <c r="B229">
        <v>19</v>
      </c>
      <c r="C229" s="12" t="s">
        <v>421</v>
      </c>
      <c r="D229" s="12">
        <v>1</v>
      </c>
      <c r="E229" s="12">
        <v>5</v>
      </c>
      <c r="F229" s="12">
        <v>20</v>
      </c>
    </row>
    <row r="230" spans="1:6" x14ac:dyDescent="0.25">
      <c r="A230">
        <v>13</v>
      </c>
      <c r="B230">
        <v>1</v>
      </c>
      <c r="C230" s="12" t="s">
        <v>403</v>
      </c>
      <c r="D230" s="12">
        <v>30</v>
      </c>
      <c r="E230" s="12">
        <v>45</v>
      </c>
      <c r="F230" s="12">
        <v>90</v>
      </c>
    </row>
    <row r="231" spans="1:6" x14ac:dyDescent="0.25">
      <c r="A231">
        <v>13</v>
      </c>
      <c r="B231">
        <v>2</v>
      </c>
      <c r="C231" s="12" t="s">
        <v>404</v>
      </c>
      <c r="D231" s="12">
        <v>2.5</v>
      </c>
      <c r="E231" s="12">
        <v>4.5</v>
      </c>
      <c r="F231" s="12">
        <v>9</v>
      </c>
    </row>
    <row r="232" spans="1:6" x14ac:dyDescent="0.25">
      <c r="A232">
        <v>13</v>
      </c>
      <c r="B232">
        <v>3</v>
      </c>
      <c r="C232" s="12" t="s">
        <v>405</v>
      </c>
      <c r="D232" s="12">
        <v>10</v>
      </c>
      <c r="E232" s="12">
        <v>25</v>
      </c>
      <c r="F232" s="12">
        <v>40</v>
      </c>
    </row>
    <row r="233" spans="1:6" x14ac:dyDescent="0.25">
      <c r="A233">
        <v>13</v>
      </c>
      <c r="B233">
        <v>4</v>
      </c>
      <c r="C233" s="12" t="s">
        <v>406</v>
      </c>
      <c r="D233" s="12">
        <v>30</v>
      </c>
      <c r="E233" s="12">
        <v>90</v>
      </c>
      <c r="F233" s="12">
        <v>450</v>
      </c>
    </row>
    <row r="234" spans="1:6" x14ac:dyDescent="0.25">
      <c r="A234">
        <v>13</v>
      </c>
      <c r="B234">
        <v>5</v>
      </c>
      <c r="C234" s="12" t="s">
        <v>407</v>
      </c>
      <c r="D234" s="12">
        <v>0.5</v>
      </c>
      <c r="E234" s="12">
        <v>1.5</v>
      </c>
      <c r="F234" s="12">
        <v>7.5</v>
      </c>
    </row>
    <row r="235" spans="1:6" x14ac:dyDescent="0.25">
      <c r="A235">
        <v>13</v>
      </c>
      <c r="B235">
        <v>6</v>
      </c>
      <c r="C235" s="12" t="s">
        <v>408</v>
      </c>
      <c r="D235" s="12">
        <v>36</v>
      </c>
      <c r="E235" s="12">
        <v>72</v>
      </c>
      <c r="F235" s="12">
        <v>288</v>
      </c>
    </row>
    <row r="236" spans="1:6" x14ac:dyDescent="0.25">
      <c r="A236">
        <v>13</v>
      </c>
      <c r="B236">
        <v>7</v>
      </c>
      <c r="C236" s="12" t="s">
        <v>409</v>
      </c>
      <c r="D236" s="12">
        <v>50</v>
      </c>
      <c r="E236" s="12">
        <v>100</v>
      </c>
      <c r="F236" s="12">
        <v>300</v>
      </c>
    </row>
    <row r="237" spans="1:6" x14ac:dyDescent="0.25">
      <c r="A237">
        <v>13</v>
      </c>
      <c r="B237">
        <v>8</v>
      </c>
      <c r="C237" s="12" t="s">
        <v>410</v>
      </c>
      <c r="D237" s="12">
        <v>2</v>
      </c>
      <c r="E237" s="12">
        <v>8</v>
      </c>
      <c r="F237" s="12">
        <v>20</v>
      </c>
    </row>
    <row r="238" spans="1:6" x14ac:dyDescent="0.25">
      <c r="A238">
        <v>13</v>
      </c>
      <c r="B238">
        <v>9</v>
      </c>
      <c r="C238" s="12" t="s">
        <v>411</v>
      </c>
      <c r="D238" s="12">
        <v>2</v>
      </c>
      <c r="E238" s="12">
        <v>8</v>
      </c>
      <c r="F238" s="12">
        <v>20</v>
      </c>
    </row>
    <row r="239" spans="1:6" x14ac:dyDescent="0.25">
      <c r="A239">
        <v>13</v>
      </c>
      <c r="B239">
        <v>10</v>
      </c>
      <c r="C239" s="12" t="s">
        <v>412</v>
      </c>
      <c r="D239" s="12">
        <v>30</v>
      </c>
      <c r="E239" s="12">
        <v>100</v>
      </c>
      <c r="F239" s="12">
        <v>125</v>
      </c>
    </row>
    <row r="240" spans="1:6" x14ac:dyDescent="0.25">
      <c r="A240">
        <v>13</v>
      </c>
      <c r="B240">
        <v>11</v>
      </c>
      <c r="C240" s="12" t="s">
        <v>413</v>
      </c>
      <c r="D240" s="12">
        <v>100</v>
      </c>
      <c r="E240" s="12">
        <v>500</v>
      </c>
      <c r="F240" s="12">
        <v>2500</v>
      </c>
    </row>
    <row r="241" spans="1:6" x14ac:dyDescent="0.25">
      <c r="A241">
        <v>13</v>
      </c>
      <c r="B241">
        <v>12</v>
      </c>
      <c r="C241" s="12" t="s">
        <v>414</v>
      </c>
      <c r="D241" s="12">
        <v>30</v>
      </c>
      <c r="E241" s="12">
        <v>60</v>
      </c>
      <c r="F241" s="12">
        <v>180</v>
      </c>
    </row>
    <row r="242" spans="1:6" x14ac:dyDescent="0.25">
      <c r="A242">
        <v>13</v>
      </c>
      <c r="B242">
        <v>13</v>
      </c>
      <c r="C242" s="12" t="s">
        <v>415</v>
      </c>
      <c r="D242" s="12">
        <v>7</v>
      </c>
      <c r="E242" s="12">
        <v>21</v>
      </c>
      <c r="F242" s="12">
        <v>49</v>
      </c>
    </row>
    <row r="243" spans="1:6" x14ac:dyDescent="0.25">
      <c r="A243">
        <v>13</v>
      </c>
      <c r="B243">
        <v>14</v>
      </c>
      <c r="C243" s="12" t="s">
        <v>416</v>
      </c>
      <c r="D243" s="12">
        <v>20</v>
      </c>
      <c r="E243" s="12">
        <v>25</v>
      </c>
      <c r="F243" s="12">
        <v>40</v>
      </c>
    </row>
    <row r="244" spans="1:6" x14ac:dyDescent="0.25">
      <c r="A244">
        <v>13</v>
      </c>
      <c r="B244">
        <v>15</v>
      </c>
      <c r="C244" s="12" t="s">
        <v>417</v>
      </c>
      <c r="D244" s="12">
        <v>75</v>
      </c>
      <c r="E244" s="12">
        <v>175</v>
      </c>
      <c r="F244" s="12">
        <v>220</v>
      </c>
    </row>
    <row r="245" spans="1:6" x14ac:dyDescent="0.25">
      <c r="A245">
        <v>13</v>
      </c>
      <c r="B245">
        <v>16</v>
      </c>
      <c r="C245" s="12" t="s">
        <v>418</v>
      </c>
      <c r="D245" s="12">
        <v>100</v>
      </c>
      <c r="E245" s="12">
        <v>300</v>
      </c>
      <c r="F245" s="12">
        <v>500</v>
      </c>
    </row>
    <row r="246" spans="1:6" x14ac:dyDescent="0.25">
      <c r="A246">
        <v>13</v>
      </c>
      <c r="B246">
        <v>17</v>
      </c>
      <c r="C246" s="12" t="s">
        <v>419</v>
      </c>
      <c r="D246" s="12">
        <v>0.2</v>
      </c>
      <c r="E246" s="12">
        <v>5</v>
      </c>
      <c r="F246" s="12">
        <v>100</v>
      </c>
    </row>
    <row r="247" spans="1:6" x14ac:dyDescent="0.25">
      <c r="A247">
        <v>13</v>
      </c>
      <c r="B247">
        <v>18</v>
      </c>
      <c r="C247" s="12" t="s">
        <v>420</v>
      </c>
      <c r="D247" s="12">
        <v>0.05</v>
      </c>
      <c r="E247" s="12">
        <v>1</v>
      </c>
      <c r="F247" s="12">
        <v>20</v>
      </c>
    </row>
    <row r="248" spans="1:6" x14ac:dyDescent="0.25">
      <c r="A248">
        <v>13</v>
      </c>
      <c r="B248">
        <v>19</v>
      </c>
      <c r="C248" s="12" t="s">
        <v>421</v>
      </c>
      <c r="D248" s="12">
        <v>1</v>
      </c>
      <c r="E248" s="12">
        <v>10</v>
      </c>
      <c r="F248" s="12">
        <v>30</v>
      </c>
    </row>
    <row r="249" spans="1:6" x14ac:dyDescent="0.25">
      <c r="C249" s="12"/>
    </row>
    <row r="250" spans="1:6" x14ac:dyDescent="0.25">
      <c r="C250" s="12"/>
    </row>
    <row r="251" spans="1:6" x14ac:dyDescent="0.25">
      <c r="C251" s="12"/>
    </row>
    <row r="252" spans="1:6" x14ac:dyDescent="0.25">
      <c r="C252" s="12"/>
    </row>
    <row r="253" spans="1:6" x14ac:dyDescent="0.25">
      <c r="C253" s="12"/>
    </row>
    <row r="254" spans="1:6" x14ac:dyDescent="0.25">
      <c r="C254" s="12"/>
    </row>
    <row r="255" spans="1:6" x14ac:dyDescent="0.25">
      <c r="C255" s="12"/>
    </row>
    <row r="256" spans="1:6" x14ac:dyDescent="0.25">
      <c r="C256" s="12"/>
    </row>
    <row r="257" spans="3:3" x14ac:dyDescent="0.25">
      <c r="C257" s="12"/>
    </row>
    <row r="258" spans="3:3" x14ac:dyDescent="0.25">
      <c r="C258" s="12"/>
    </row>
    <row r="259" spans="3:3" x14ac:dyDescent="0.25">
      <c r="C259" s="12"/>
    </row>
    <row r="260" spans="3:3" x14ac:dyDescent="0.25">
      <c r="C260" s="12"/>
    </row>
    <row r="261" spans="3:3" x14ac:dyDescent="0.25">
      <c r="C261" s="12"/>
    </row>
    <row r="262" spans="3:3" x14ac:dyDescent="0.25">
      <c r="C262" s="12"/>
    </row>
    <row r="263" spans="3:3" x14ac:dyDescent="0.25">
      <c r="C263" s="12"/>
    </row>
    <row r="264" spans="3:3" x14ac:dyDescent="0.25">
      <c r="C264" s="12"/>
    </row>
    <row r="265" spans="3:3" x14ac:dyDescent="0.25">
      <c r="C265" s="12"/>
    </row>
    <row r="266" spans="3:3" x14ac:dyDescent="0.25">
      <c r="C266" s="12"/>
    </row>
    <row r="267" spans="3:3" x14ac:dyDescent="0.25">
      <c r="C267" s="12"/>
    </row>
    <row r="268" spans="3:3" x14ac:dyDescent="0.25">
      <c r="C268" s="12"/>
    </row>
    <row r="269" spans="3:3" x14ac:dyDescent="0.25">
      <c r="C269" s="12"/>
    </row>
    <row r="270" spans="3:3" x14ac:dyDescent="0.25">
      <c r="C270" s="12"/>
    </row>
    <row r="271" spans="3:3" x14ac:dyDescent="0.25">
      <c r="C271" s="12"/>
    </row>
    <row r="272" spans="3:3" x14ac:dyDescent="0.25">
      <c r="C272" s="12"/>
    </row>
    <row r="273" spans="3:3" x14ac:dyDescent="0.25">
      <c r="C273" s="12"/>
    </row>
    <row r="274" spans="3:3" x14ac:dyDescent="0.25">
      <c r="C274" s="12"/>
    </row>
    <row r="275" spans="3:3" x14ac:dyDescent="0.25">
      <c r="C275" s="12"/>
    </row>
    <row r="276" spans="3:3" x14ac:dyDescent="0.25">
      <c r="C276" s="12"/>
    </row>
    <row r="277" spans="3:3" x14ac:dyDescent="0.25">
      <c r="C277" s="12"/>
    </row>
    <row r="278" spans="3:3" x14ac:dyDescent="0.25">
      <c r="C278" s="12"/>
    </row>
    <row r="279" spans="3:3" x14ac:dyDescent="0.25">
      <c r="C279" s="12"/>
    </row>
    <row r="280" spans="3:3" x14ac:dyDescent="0.25">
      <c r="C280" s="12"/>
    </row>
    <row r="281" spans="3:3" x14ac:dyDescent="0.25">
      <c r="C281" s="12"/>
    </row>
    <row r="282" spans="3:3" x14ac:dyDescent="0.25">
      <c r="C282" s="12"/>
    </row>
    <row r="283" spans="3:3" x14ac:dyDescent="0.25">
      <c r="C283" s="12"/>
    </row>
    <row r="284" spans="3:3" x14ac:dyDescent="0.25">
      <c r="C284" s="12"/>
    </row>
    <row r="285" spans="3:3" x14ac:dyDescent="0.25">
      <c r="C285" s="12"/>
    </row>
    <row r="286" spans="3:3" x14ac:dyDescent="0.25">
      <c r="C286" s="12"/>
    </row>
    <row r="287" spans="3:3" x14ac:dyDescent="0.25">
      <c r="C287" s="12"/>
    </row>
    <row r="288" spans="3:3" x14ac:dyDescent="0.25">
      <c r="C288" s="12"/>
    </row>
    <row r="289" spans="3:3" x14ac:dyDescent="0.25">
      <c r="C289" s="12"/>
    </row>
    <row r="290" spans="3:3" x14ac:dyDescent="0.25">
      <c r="C290" s="12"/>
    </row>
    <row r="291" spans="3:3" x14ac:dyDescent="0.25">
      <c r="C291" s="12"/>
    </row>
    <row r="292" spans="3:3" x14ac:dyDescent="0.25">
      <c r="C292" s="12"/>
    </row>
    <row r="293" spans="3:3" x14ac:dyDescent="0.25">
      <c r="C293" s="12"/>
    </row>
    <row r="294" spans="3:3" x14ac:dyDescent="0.25">
      <c r="C294" s="12"/>
    </row>
    <row r="295" spans="3:3" x14ac:dyDescent="0.25">
      <c r="C295" s="12"/>
    </row>
    <row r="296" spans="3:3" x14ac:dyDescent="0.25">
      <c r="C296" s="12"/>
    </row>
    <row r="297" spans="3:3" x14ac:dyDescent="0.25">
      <c r="C297" s="12"/>
    </row>
    <row r="298" spans="3:3" x14ac:dyDescent="0.25">
      <c r="C298" s="12"/>
    </row>
    <row r="299" spans="3:3" x14ac:dyDescent="0.25">
      <c r="C299" s="12"/>
    </row>
    <row r="300" spans="3:3" x14ac:dyDescent="0.25">
      <c r="C300" s="12"/>
    </row>
    <row r="301" spans="3:3" x14ac:dyDescent="0.25">
      <c r="C301" s="12"/>
    </row>
    <row r="302" spans="3:3" x14ac:dyDescent="0.25">
      <c r="C302" s="12"/>
    </row>
    <row r="303" spans="3:3" x14ac:dyDescent="0.25">
      <c r="C303" s="12"/>
    </row>
    <row r="304" spans="3:3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3" x14ac:dyDescent="0.25">
      <c r="C321" s="12"/>
    </row>
    <row r="322" spans="3:3" x14ac:dyDescent="0.25">
      <c r="C322" s="12"/>
    </row>
    <row r="323" spans="3:3" x14ac:dyDescent="0.25">
      <c r="C323" s="12"/>
    </row>
    <row r="324" spans="3:3" x14ac:dyDescent="0.25">
      <c r="C324" s="12"/>
    </row>
    <row r="325" spans="3:3" x14ac:dyDescent="0.25">
      <c r="C325" s="12"/>
    </row>
    <row r="326" spans="3:3" x14ac:dyDescent="0.25">
      <c r="C326" s="12"/>
    </row>
    <row r="327" spans="3:3" x14ac:dyDescent="0.25">
      <c r="C327" s="12"/>
    </row>
    <row r="328" spans="3:3" x14ac:dyDescent="0.25">
      <c r="C328" s="12"/>
    </row>
    <row r="329" spans="3:3" x14ac:dyDescent="0.25">
      <c r="C329" s="12"/>
    </row>
    <row r="330" spans="3:3" x14ac:dyDescent="0.25">
      <c r="C330" s="12"/>
    </row>
    <row r="331" spans="3:3" x14ac:dyDescent="0.25">
      <c r="C331" s="12"/>
    </row>
    <row r="332" spans="3:3" x14ac:dyDescent="0.25">
      <c r="C332" s="12"/>
    </row>
    <row r="333" spans="3:3" x14ac:dyDescent="0.25">
      <c r="C333" s="12"/>
    </row>
    <row r="334" spans="3:3" x14ac:dyDescent="0.25">
      <c r="C334" s="12"/>
    </row>
    <row r="335" spans="3:3" x14ac:dyDescent="0.25">
      <c r="C335" s="12"/>
    </row>
    <row r="336" spans="3:3" x14ac:dyDescent="0.25">
      <c r="C336" s="12"/>
    </row>
    <row r="337" spans="3:3" x14ac:dyDescent="0.25">
      <c r="C337" s="12"/>
    </row>
    <row r="338" spans="3:3" x14ac:dyDescent="0.25">
      <c r="C338" s="12"/>
    </row>
    <row r="339" spans="3:3" x14ac:dyDescent="0.25">
      <c r="C339" s="12"/>
    </row>
    <row r="340" spans="3:3" x14ac:dyDescent="0.25">
      <c r="C340" s="12"/>
    </row>
    <row r="341" spans="3:3" x14ac:dyDescent="0.25">
      <c r="C341" s="12"/>
    </row>
    <row r="342" spans="3:3" x14ac:dyDescent="0.25">
      <c r="C342" s="12"/>
    </row>
    <row r="343" spans="3:3" x14ac:dyDescent="0.25">
      <c r="C343" s="12"/>
    </row>
    <row r="344" spans="3:3" x14ac:dyDescent="0.25">
      <c r="C344" s="12"/>
    </row>
    <row r="345" spans="3:3" x14ac:dyDescent="0.25">
      <c r="C345" s="12"/>
    </row>
    <row r="346" spans="3:3" x14ac:dyDescent="0.25">
      <c r="C346" s="12"/>
    </row>
    <row r="347" spans="3:3" x14ac:dyDescent="0.25">
      <c r="C347" s="12"/>
    </row>
    <row r="348" spans="3:3" x14ac:dyDescent="0.25">
      <c r="C348" s="12"/>
    </row>
    <row r="349" spans="3:3" x14ac:dyDescent="0.25">
      <c r="C349" s="12"/>
    </row>
    <row r="350" spans="3:3" x14ac:dyDescent="0.25">
      <c r="C350" s="12"/>
    </row>
    <row r="351" spans="3:3" x14ac:dyDescent="0.25">
      <c r="C351" s="12"/>
    </row>
    <row r="352" spans="3:3" x14ac:dyDescent="0.25">
      <c r="C352" s="12"/>
    </row>
    <row r="353" spans="3:3" x14ac:dyDescent="0.25">
      <c r="C353" s="12"/>
    </row>
    <row r="354" spans="3:3" x14ac:dyDescent="0.25">
      <c r="C354" s="12"/>
    </row>
    <row r="355" spans="3:3" x14ac:dyDescent="0.25">
      <c r="C355" s="12"/>
    </row>
    <row r="356" spans="3:3" x14ac:dyDescent="0.25">
      <c r="C356" s="12"/>
    </row>
    <row r="357" spans="3:3" x14ac:dyDescent="0.25">
      <c r="C357" s="12"/>
    </row>
    <row r="358" spans="3:3" x14ac:dyDescent="0.25">
      <c r="C358" s="12"/>
    </row>
    <row r="359" spans="3:3" x14ac:dyDescent="0.25">
      <c r="C359" s="12"/>
    </row>
    <row r="360" spans="3:3" x14ac:dyDescent="0.25">
      <c r="C360" s="12"/>
    </row>
    <row r="361" spans="3:3" x14ac:dyDescent="0.25">
      <c r="C361" s="12"/>
    </row>
    <row r="362" spans="3:3" x14ac:dyDescent="0.25">
      <c r="C362" s="12"/>
    </row>
    <row r="363" spans="3:3" x14ac:dyDescent="0.25">
      <c r="C363" s="12"/>
    </row>
    <row r="364" spans="3:3" x14ac:dyDescent="0.25">
      <c r="C364" s="12"/>
    </row>
    <row r="365" spans="3:3" x14ac:dyDescent="0.25">
      <c r="C365" s="12"/>
    </row>
    <row r="366" spans="3:3" x14ac:dyDescent="0.25">
      <c r="C366" s="12"/>
    </row>
    <row r="367" spans="3:3" x14ac:dyDescent="0.25">
      <c r="C367" s="12"/>
    </row>
    <row r="368" spans="3:3" x14ac:dyDescent="0.25">
      <c r="C368" s="12"/>
    </row>
    <row r="369" spans="3:3" x14ac:dyDescent="0.25">
      <c r="C369" s="12"/>
    </row>
    <row r="370" spans="3:3" x14ac:dyDescent="0.25">
      <c r="C370" s="12"/>
    </row>
    <row r="371" spans="3:3" x14ac:dyDescent="0.25">
      <c r="C371" s="12"/>
    </row>
    <row r="372" spans="3:3" x14ac:dyDescent="0.25">
      <c r="C372" s="12"/>
    </row>
    <row r="373" spans="3:3" x14ac:dyDescent="0.25">
      <c r="C373" s="12"/>
    </row>
    <row r="374" spans="3:3" x14ac:dyDescent="0.25">
      <c r="C374" s="12"/>
    </row>
    <row r="375" spans="3:3" x14ac:dyDescent="0.25">
      <c r="C375" s="12"/>
    </row>
    <row r="376" spans="3:3" x14ac:dyDescent="0.25">
      <c r="C376" s="12"/>
    </row>
    <row r="377" spans="3:3" x14ac:dyDescent="0.25">
      <c r="C377" s="12"/>
    </row>
    <row r="378" spans="3:3" x14ac:dyDescent="0.25">
      <c r="C378" s="12"/>
    </row>
    <row r="379" spans="3:3" x14ac:dyDescent="0.25">
      <c r="C379" s="12"/>
    </row>
    <row r="380" spans="3:3" x14ac:dyDescent="0.25">
      <c r="C380" s="12"/>
    </row>
    <row r="381" spans="3:3" x14ac:dyDescent="0.25">
      <c r="C381" s="12"/>
    </row>
    <row r="382" spans="3:3" x14ac:dyDescent="0.25">
      <c r="C382" s="12"/>
    </row>
    <row r="383" spans="3:3" x14ac:dyDescent="0.25">
      <c r="C383" s="12"/>
    </row>
    <row r="384" spans="3:3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3" x14ac:dyDescent="0.25">
      <c r="C401" s="12"/>
    </row>
    <row r="402" spans="3:3" x14ac:dyDescent="0.25">
      <c r="C402" s="12"/>
    </row>
    <row r="403" spans="3:3" x14ac:dyDescent="0.25">
      <c r="C403" s="12"/>
    </row>
    <row r="404" spans="3:3" x14ac:dyDescent="0.25">
      <c r="C404" s="12"/>
    </row>
    <row r="405" spans="3:3" x14ac:dyDescent="0.25">
      <c r="C405" s="12"/>
    </row>
    <row r="406" spans="3:3" x14ac:dyDescent="0.25">
      <c r="C406" s="12"/>
    </row>
    <row r="407" spans="3:3" x14ac:dyDescent="0.25">
      <c r="C407" s="12"/>
    </row>
    <row r="408" spans="3:3" x14ac:dyDescent="0.25">
      <c r="C408" s="12"/>
    </row>
    <row r="409" spans="3:3" x14ac:dyDescent="0.25">
      <c r="C409" s="12"/>
    </row>
    <row r="410" spans="3:3" x14ac:dyDescent="0.25">
      <c r="C410" s="12"/>
    </row>
    <row r="411" spans="3:3" x14ac:dyDescent="0.25">
      <c r="C411" s="12"/>
    </row>
    <row r="412" spans="3:3" x14ac:dyDescent="0.25">
      <c r="C412" s="12"/>
    </row>
    <row r="413" spans="3:3" x14ac:dyDescent="0.25">
      <c r="C413" s="12"/>
    </row>
    <row r="414" spans="3:3" x14ac:dyDescent="0.25">
      <c r="C414" s="12"/>
    </row>
    <row r="415" spans="3:3" x14ac:dyDescent="0.25">
      <c r="C415" s="12"/>
    </row>
    <row r="416" spans="3:3" x14ac:dyDescent="0.25">
      <c r="C416" s="12"/>
    </row>
    <row r="417" spans="3:3" x14ac:dyDescent="0.25">
      <c r="C417" s="12"/>
    </row>
    <row r="418" spans="3:3" x14ac:dyDescent="0.25">
      <c r="C418" s="12"/>
    </row>
    <row r="419" spans="3:3" x14ac:dyDescent="0.25">
      <c r="C419" s="12"/>
    </row>
    <row r="420" spans="3:3" x14ac:dyDescent="0.25">
      <c r="C420" s="12"/>
    </row>
    <row r="421" spans="3:3" x14ac:dyDescent="0.25">
      <c r="C421" s="12"/>
    </row>
    <row r="422" spans="3:3" x14ac:dyDescent="0.25">
      <c r="C422" s="12"/>
    </row>
    <row r="423" spans="3:3" x14ac:dyDescent="0.25">
      <c r="C423" s="12"/>
    </row>
    <row r="424" spans="3:3" x14ac:dyDescent="0.25">
      <c r="C424" s="12"/>
    </row>
    <row r="425" spans="3:3" x14ac:dyDescent="0.25">
      <c r="C425" s="12"/>
    </row>
    <row r="426" spans="3:3" x14ac:dyDescent="0.25">
      <c r="C426" s="12"/>
    </row>
    <row r="427" spans="3:3" x14ac:dyDescent="0.25">
      <c r="C427" s="12"/>
    </row>
    <row r="428" spans="3:3" x14ac:dyDescent="0.25">
      <c r="C428" s="12"/>
    </row>
    <row r="429" spans="3:3" x14ac:dyDescent="0.25">
      <c r="C429" s="12"/>
    </row>
    <row r="430" spans="3:3" x14ac:dyDescent="0.25">
      <c r="C430" s="12"/>
    </row>
    <row r="431" spans="3:3" x14ac:dyDescent="0.25">
      <c r="C431" s="12"/>
    </row>
    <row r="432" spans="3:3" x14ac:dyDescent="0.25">
      <c r="C432" s="12"/>
    </row>
    <row r="433" spans="3:3" x14ac:dyDescent="0.25">
      <c r="C433" s="12"/>
    </row>
    <row r="434" spans="3:3" x14ac:dyDescent="0.25">
      <c r="C434" s="12"/>
    </row>
    <row r="435" spans="3:3" x14ac:dyDescent="0.25">
      <c r="C435" s="12"/>
    </row>
    <row r="436" spans="3:3" x14ac:dyDescent="0.25">
      <c r="C436" s="12"/>
    </row>
    <row r="437" spans="3:3" x14ac:dyDescent="0.25">
      <c r="C437" s="12"/>
    </row>
    <row r="438" spans="3:3" x14ac:dyDescent="0.25">
      <c r="C438" s="12"/>
    </row>
    <row r="439" spans="3:3" x14ac:dyDescent="0.25">
      <c r="C439" s="12"/>
    </row>
    <row r="440" spans="3:3" x14ac:dyDescent="0.25">
      <c r="C440" s="12"/>
    </row>
    <row r="441" spans="3:3" x14ac:dyDescent="0.25">
      <c r="C441" s="12"/>
    </row>
    <row r="442" spans="3:3" x14ac:dyDescent="0.25">
      <c r="C442" s="12"/>
    </row>
    <row r="443" spans="3:3" x14ac:dyDescent="0.25">
      <c r="C443" s="12"/>
    </row>
    <row r="444" spans="3:3" x14ac:dyDescent="0.25">
      <c r="C444" s="12"/>
    </row>
    <row r="445" spans="3:3" x14ac:dyDescent="0.25">
      <c r="C445" s="12"/>
    </row>
    <row r="446" spans="3:3" x14ac:dyDescent="0.25">
      <c r="C446" s="12"/>
    </row>
    <row r="447" spans="3:3" x14ac:dyDescent="0.25">
      <c r="C447" s="12"/>
    </row>
    <row r="448" spans="3:3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3" x14ac:dyDescent="0.25">
      <c r="C513" s="12"/>
    </row>
    <row r="514" spans="3:3" x14ac:dyDescent="0.25">
      <c r="C514" s="12"/>
    </row>
    <row r="515" spans="3:3" x14ac:dyDescent="0.25">
      <c r="C515" s="12"/>
    </row>
    <row r="516" spans="3:3" x14ac:dyDescent="0.25">
      <c r="C516" s="12"/>
    </row>
    <row r="517" spans="3:3" x14ac:dyDescent="0.25">
      <c r="C517" s="12"/>
    </row>
    <row r="518" spans="3:3" x14ac:dyDescent="0.25">
      <c r="C518" s="12"/>
    </row>
    <row r="519" spans="3:3" x14ac:dyDescent="0.25">
      <c r="C519" s="12"/>
    </row>
    <row r="520" spans="3:3" x14ac:dyDescent="0.25">
      <c r="C520" s="12"/>
    </row>
    <row r="521" spans="3:3" x14ac:dyDescent="0.25">
      <c r="C521" s="12"/>
    </row>
    <row r="522" spans="3:3" x14ac:dyDescent="0.25">
      <c r="C522" s="12"/>
    </row>
    <row r="523" spans="3:3" x14ac:dyDescent="0.25">
      <c r="C523" s="12"/>
    </row>
    <row r="524" spans="3:3" x14ac:dyDescent="0.25">
      <c r="C524" s="12"/>
    </row>
    <row r="525" spans="3:3" x14ac:dyDescent="0.25">
      <c r="C525" s="12"/>
    </row>
    <row r="526" spans="3:3" x14ac:dyDescent="0.25">
      <c r="C526" s="12"/>
    </row>
    <row r="527" spans="3:3" x14ac:dyDescent="0.25">
      <c r="C527" s="12"/>
    </row>
    <row r="528" spans="3:3" x14ac:dyDescent="0.25">
      <c r="C528" s="12"/>
    </row>
    <row r="529" spans="3:3" x14ac:dyDescent="0.25">
      <c r="C529" s="12"/>
    </row>
    <row r="530" spans="3:3" x14ac:dyDescent="0.25">
      <c r="C530" s="12"/>
    </row>
    <row r="531" spans="3:3" x14ac:dyDescent="0.25">
      <c r="C531" s="12"/>
    </row>
    <row r="532" spans="3:3" x14ac:dyDescent="0.25">
      <c r="C532" s="12"/>
    </row>
    <row r="533" spans="3:3" x14ac:dyDescent="0.25">
      <c r="C533" s="12"/>
    </row>
    <row r="534" spans="3:3" x14ac:dyDescent="0.25">
      <c r="C534" s="12"/>
    </row>
    <row r="535" spans="3:3" x14ac:dyDescent="0.25">
      <c r="C535" s="12"/>
    </row>
    <row r="536" spans="3:3" x14ac:dyDescent="0.25">
      <c r="C536" s="12"/>
    </row>
    <row r="537" spans="3:3" x14ac:dyDescent="0.25">
      <c r="C537" s="12"/>
    </row>
    <row r="538" spans="3:3" x14ac:dyDescent="0.25">
      <c r="C538" s="12"/>
    </row>
    <row r="539" spans="3:3" x14ac:dyDescent="0.25">
      <c r="C539" s="12"/>
    </row>
    <row r="540" spans="3:3" x14ac:dyDescent="0.25">
      <c r="C540" s="12"/>
    </row>
    <row r="541" spans="3:3" x14ac:dyDescent="0.25">
      <c r="C541" s="12"/>
    </row>
    <row r="542" spans="3:3" x14ac:dyDescent="0.25">
      <c r="C542" s="12"/>
    </row>
    <row r="543" spans="3:3" x14ac:dyDescent="0.25">
      <c r="C543" s="12"/>
    </row>
    <row r="544" spans="3:3" x14ac:dyDescent="0.25">
      <c r="C544" s="12"/>
    </row>
    <row r="545" spans="3:3" x14ac:dyDescent="0.25">
      <c r="C545" s="12"/>
    </row>
    <row r="546" spans="3:3" x14ac:dyDescent="0.25">
      <c r="C546" s="12"/>
    </row>
    <row r="547" spans="3:3" x14ac:dyDescent="0.25">
      <c r="C547" s="12"/>
    </row>
    <row r="548" spans="3:3" x14ac:dyDescent="0.25">
      <c r="C548" s="12"/>
    </row>
    <row r="549" spans="3:3" x14ac:dyDescent="0.25">
      <c r="C549" s="12"/>
    </row>
    <row r="550" spans="3:3" x14ac:dyDescent="0.25">
      <c r="C550" s="12"/>
    </row>
    <row r="551" spans="3:3" x14ac:dyDescent="0.25">
      <c r="C551" s="12"/>
    </row>
    <row r="552" spans="3:3" x14ac:dyDescent="0.25">
      <c r="C552" s="12"/>
    </row>
    <row r="553" spans="3:3" x14ac:dyDescent="0.25">
      <c r="C553" s="12"/>
    </row>
    <row r="554" spans="3:3" x14ac:dyDescent="0.25">
      <c r="C554" s="12"/>
    </row>
    <row r="555" spans="3:3" x14ac:dyDescent="0.25">
      <c r="C555" s="12"/>
    </row>
    <row r="556" spans="3:3" x14ac:dyDescent="0.25">
      <c r="C556" s="12"/>
    </row>
    <row r="557" spans="3:3" x14ac:dyDescent="0.25">
      <c r="C557" s="12"/>
    </row>
    <row r="558" spans="3:3" x14ac:dyDescent="0.25">
      <c r="C558" s="12"/>
    </row>
    <row r="559" spans="3:3" x14ac:dyDescent="0.25">
      <c r="C559" s="12"/>
    </row>
    <row r="560" spans="3:3" x14ac:dyDescent="0.25">
      <c r="C560" s="12"/>
    </row>
    <row r="561" spans="3:3" x14ac:dyDescent="0.25">
      <c r="C561" s="12"/>
    </row>
    <row r="562" spans="3:3" x14ac:dyDescent="0.25">
      <c r="C562" s="12"/>
    </row>
    <row r="563" spans="3:3" x14ac:dyDescent="0.25">
      <c r="C563" s="12"/>
    </row>
    <row r="564" spans="3:3" x14ac:dyDescent="0.25">
      <c r="C564" s="12"/>
    </row>
    <row r="565" spans="3:3" x14ac:dyDescent="0.25">
      <c r="C565" s="12"/>
    </row>
    <row r="566" spans="3:3" x14ac:dyDescent="0.25">
      <c r="C566" s="12"/>
    </row>
    <row r="567" spans="3:3" x14ac:dyDescent="0.25">
      <c r="C567" s="12"/>
    </row>
    <row r="568" spans="3:3" x14ac:dyDescent="0.25">
      <c r="C568" s="12"/>
    </row>
    <row r="569" spans="3:3" x14ac:dyDescent="0.25">
      <c r="C569" s="12"/>
    </row>
    <row r="570" spans="3:3" x14ac:dyDescent="0.25">
      <c r="C570" s="12"/>
    </row>
    <row r="571" spans="3:3" x14ac:dyDescent="0.25">
      <c r="C571" s="12"/>
    </row>
    <row r="572" spans="3:3" x14ac:dyDescent="0.25">
      <c r="C572" s="12"/>
    </row>
    <row r="573" spans="3:3" x14ac:dyDescent="0.25">
      <c r="C573" s="12"/>
    </row>
    <row r="574" spans="3:3" x14ac:dyDescent="0.25">
      <c r="C574" s="12"/>
    </row>
    <row r="575" spans="3:3" x14ac:dyDescent="0.25">
      <c r="C575" s="12"/>
    </row>
    <row r="576" spans="3:3" x14ac:dyDescent="0.25">
      <c r="C576" s="12"/>
    </row>
    <row r="577" spans="3:3" x14ac:dyDescent="0.25">
      <c r="C577" s="12"/>
    </row>
    <row r="578" spans="3:3" x14ac:dyDescent="0.25">
      <c r="C578" s="12"/>
    </row>
    <row r="579" spans="3:3" x14ac:dyDescent="0.25">
      <c r="C579" s="12"/>
    </row>
    <row r="580" spans="3:3" x14ac:dyDescent="0.25">
      <c r="C580" s="12"/>
    </row>
    <row r="581" spans="3:3" x14ac:dyDescent="0.25">
      <c r="C581" s="12"/>
    </row>
    <row r="582" spans="3:3" x14ac:dyDescent="0.25">
      <c r="C582" s="12"/>
    </row>
    <row r="583" spans="3:3" x14ac:dyDescent="0.25">
      <c r="C583" s="12"/>
    </row>
    <row r="584" spans="3:3" x14ac:dyDescent="0.25">
      <c r="C584" s="12"/>
    </row>
    <row r="585" spans="3:3" x14ac:dyDescent="0.25">
      <c r="C585" s="12"/>
    </row>
    <row r="586" spans="3:3" x14ac:dyDescent="0.25">
      <c r="C586" s="12"/>
    </row>
    <row r="587" spans="3:3" x14ac:dyDescent="0.25">
      <c r="C587" s="12"/>
    </row>
    <row r="588" spans="3:3" x14ac:dyDescent="0.25">
      <c r="C588" s="12"/>
    </row>
    <row r="589" spans="3:3" x14ac:dyDescent="0.25">
      <c r="C589" s="12"/>
    </row>
    <row r="590" spans="3:3" x14ac:dyDescent="0.25">
      <c r="C590" s="12"/>
    </row>
    <row r="591" spans="3:3" x14ac:dyDescent="0.25">
      <c r="C591" s="12"/>
    </row>
    <row r="592" spans="3:3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3" x14ac:dyDescent="0.25">
      <c r="C609" s="12"/>
    </row>
    <row r="610" spans="3:3" x14ac:dyDescent="0.25">
      <c r="C610" s="12"/>
    </row>
    <row r="611" spans="3:3" x14ac:dyDescent="0.25">
      <c r="C611" s="12"/>
    </row>
    <row r="612" spans="3:3" x14ac:dyDescent="0.25">
      <c r="C612" s="12"/>
    </row>
    <row r="613" spans="3:3" x14ac:dyDescent="0.25">
      <c r="C613" s="12"/>
    </row>
    <row r="614" spans="3:3" x14ac:dyDescent="0.25">
      <c r="C614" s="12"/>
    </row>
    <row r="615" spans="3:3" x14ac:dyDescent="0.25">
      <c r="C615" s="12"/>
    </row>
    <row r="616" spans="3:3" x14ac:dyDescent="0.25">
      <c r="C616" s="12"/>
    </row>
    <row r="617" spans="3:3" x14ac:dyDescent="0.25">
      <c r="C617" s="12"/>
    </row>
    <row r="618" spans="3:3" x14ac:dyDescent="0.25">
      <c r="C618" s="12"/>
    </row>
    <row r="619" spans="3:3" x14ac:dyDescent="0.25">
      <c r="C619" s="12"/>
    </row>
    <row r="620" spans="3:3" x14ac:dyDescent="0.25">
      <c r="C620" s="12"/>
    </row>
    <row r="621" spans="3:3" x14ac:dyDescent="0.25">
      <c r="C621" s="12"/>
    </row>
    <row r="622" spans="3:3" x14ac:dyDescent="0.25">
      <c r="C622" s="12"/>
    </row>
    <row r="623" spans="3:3" x14ac:dyDescent="0.25">
      <c r="C623" s="12"/>
    </row>
    <row r="624" spans="3:3" x14ac:dyDescent="0.25">
      <c r="C624" s="12"/>
    </row>
    <row r="625" spans="3:3" x14ac:dyDescent="0.25">
      <c r="C625" s="12"/>
    </row>
    <row r="626" spans="3:3" x14ac:dyDescent="0.25">
      <c r="C626" s="12"/>
    </row>
    <row r="627" spans="3:3" x14ac:dyDescent="0.25">
      <c r="C627" s="12"/>
    </row>
    <row r="628" spans="3:3" x14ac:dyDescent="0.25">
      <c r="C628" s="12"/>
    </row>
    <row r="629" spans="3:3" x14ac:dyDescent="0.25">
      <c r="C629" s="12"/>
    </row>
    <row r="630" spans="3:3" x14ac:dyDescent="0.25">
      <c r="C630" s="12"/>
    </row>
    <row r="631" spans="3:3" x14ac:dyDescent="0.25">
      <c r="C631" s="12"/>
    </row>
    <row r="632" spans="3:3" x14ac:dyDescent="0.25">
      <c r="C632" s="12"/>
    </row>
    <row r="633" spans="3:3" x14ac:dyDescent="0.25">
      <c r="C633" s="12"/>
    </row>
    <row r="634" spans="3:3" x14ac:dyDescent="0.25">
      <c r="C634" s="12"/>
    </row>
    <row r="635" spans="3:3" x14ac:dyDescent="0.25">
      <c r="C635" s="12"/>
    </row>
    <row r="636" spans="3:3" x14ac:dyDescent="0.25">
      <c r="C636" s="12"/>
    </row>
    <row r="637" spans="3:3" x14ac:dyDescent="0.25">
      <c r="C637" s="12"/>
    </row>
    <row r="638" spans="3:3" x14ac:dyDescent="0.25">
      <c r="C638" s="12"/>
    </row>
    <row r="639" spans="3:3" x14ac:dyDescent="0.25">
      <c r="C639" s="12"/>
    </row>
    <row r="640" spans="3:3" x14ac:dyDescent="0.25">
      <c r="C640" s="12"/>
    </row>
    <row r="641" spans="3:3" x14ac:dyDescent="0.25">
      <c r="C641" s="12"/>
    </row>
    <row r="642" spans="3:3" x14ac:dyDescent="0.25">
      <c r="C642" s="12"/>
    </row>
    <row r="643" spans="3:3" x14ac:dyDescent="0.25">
      <c r="C643" s="12"/>
    </row>
    <row r="644" spans="3:3" x14ac:dyDescent="0.25">
      <c r="C644" s="12"/>
    </row>
    <row r="645" spans="3:3" x14ac:dyDescent="0.25">
      <c r="C645" s="12"/>
    </row>
    <row r="646" spans="3:3" x14ac:dyDescent="0.25">
      <c r="C646" s="12"/>
    </row>
    <row r="647" spans="3:3" x14ac:dyDescent="0.25">
      <c r="C647" s="12"/>
    </row>
    <row r="648" spans="3:3" x14ac:dyDescent="0.25">
      <c r="C648" s="12"/>
    </row>
    <row r="649" spans="3:3" x14ac:dyDescent="0.25">
      <c r="C649" s="12"/>
    </row>
    <row r="650" spans="3:3" x14ac:dyDescent="0.25">
      <c r="C650" s="12"/>
    </row>
    <row r="651" spans="3:3" x14ac:dyDescent="0.25">
      <c r="C651" s="12"/>
    </row>
    <row r="652" spans="3:3" x14ac:dyDescent="0.25">
      <c r="C652" s="12"/>
    </row>
    <row r="653" spans="3:3" x14ac:dyDescent="0.25">
      <c r="C653" s="12"/>
    </row>
    <row r="654" spans="3:3" x14ac:dyDescent="0.25">
      <c r="C654" s="12"/>
    </row>
    <row r="655" spans="3:3" x14ac:dyDescent="0.25">
      <c r="C655" s="12"/>
    </row>
    <row r="656" spans="3:3" x14ac:dyDescent="0.25">
      <c r="C656" s="12"/>
    </row>
    <row r="657" spans="3:3" x14ac:dyDescent="0.25">
      <c r="C657" s="12"/>
    </row>
    <row r="658" spans="3:3" x14ac:dyDescent="0.25">
      <c r="C658" s="12"/>
    </row>
    <row r="659" spans="3:3" x14ac:dyDescent="0.25">
      <c r="C659" s="12"/>
    </row>
    <row r="660" spans="3:3" x14ac:dyDescent="0.25">
      <c r="C660" s="12"/>
    </row>
    <row r="661" spans="3:3" x14ac:dyDescent="0.25">
      <c r="C661" s="12"/>
    </row>
    <row r="662" spans="3:3" x14ac:dyDescent="0.25">
      <c r="C662" s="12"/>
    </row>
    <row r="663" spans="3:3" x14ac:dyDescent="0.25">
      <c r="C663" s="12"/>
    </row>
    <row r="664" spans="3:3" x14ac:dyDescent="0.25">
      <c r="C664" s="12"/>
    </row>
    <row r="665" spans="3:3" x14ac:dyDescent="0.25">
      <c r="C665" s="12"/>
    </row>
    <row r="666" spans="3:3" x14ac:dyDescent="0.25">
      <c r="C666" s="12"/>
    </row>
    <row r="667" spans="3:3" x14ac:dyDescent="0.25">
      <c r="C667" s="12"/>
    </row>
    <row r="668" spans="3:3" x14ac:dyDescent="0.25">
      <c r="C668" s="12"/>
    </row>
    <row r="669" spans="3:3" x14ac:dyDescent="0.25">
      <c r="C669" s="12"/>
    </row>
    <row r="670" spans="3:3" x14ac:dyDescent="0.25">
      <c r="C670" s="12"/>
    </row>
    <row r="671" spans="3:3" x14ac:dyDescent="0.25">
      <c r="C671" s="12"/>
    </row>
    <row r="672" spans="3:3" x14ac:dyDescent="0.25">
      <c r="C672" s="12"/>
    </row>
    <row r="673" spans="3:3" x14ac:dyDescent="0.25">
      <c r="C673" s="12"/>
    </row>
    <row r="674" spans="3:3" x14ac:dyDescent="0.25">
      <c r="C674" s="12"/>
    </row>
    <row r="675" spans="3:3" x14ac:dyDescent="0.25">
      <c r="C675" s="12"/>
    </row>
    <row r="676" spans="3:3" x14ac:dyDescent="0.25">
      <c r="C676" s="12"/>
    </row>
    <row r="677" spans="3:3" x14ac:dyDescent="0.25">
      <c r="C677" s="12"/>
    </row>
    <row r="678" spans="3:3" x14ac:dyDescent="0.25">
      <c r="C678" s="12"/>
    </row>
    <row r="679" spans="3:3" x14ac:dyDescent="0.25">
      <c r="C679" s="12"/>
    </row>
    <row r="680" spans="3:3" x14ac:dyDescent="0.25">
      <c r="C680" s="12"/>
    </row>
    <row r="681" spans="3:3" x14ac:dyDescent="0.25">
      <c r="C681" s="12"/>
    </row>
    <row r="682" spans="3:3" x14ac:dyDescent="0.25">
      <c r="C682" s="12"/>
    </row>
    <row r="683" spans="3:3" x14ac:dyDescent="0.25">
      <c r="C683" s="12"/>
    </row>
    <row r="684" spans="3:3" x14ac:dyDescent="0.25">
      <c r="C684" s="12"/>
    </row>
    <row r="685" spans="3:3" x14ac:dyDescent="0.25">
      <c r="C685" s="12"/>
    </row>
    <row r="686" spans="3:3" x14ac:dyDescent="0.25">
      <c r="C686" s="12"/>
    </row>
    <row r="687" spans="3:3" x14ac:dyDescent="0.25">
      <c r="C687" s="12"/>
    </row>
    <row r="688" spans="3:3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3" x14ac:dyDescent="0.25">
      <c r="C721" s="12"/>
    </row>
    <row r="722" spans="3:3" x14ac:dyDescent="0.25">
      <c r="C722" s="12"/>
    </row>
    <row r="723" spans="3:3" x14ac:dyDescent="0.25">
      <c r="C723" s="12"/>
    </row>
    <row r="724" spans="3:3" x14ac:dyDescent="0.25">
      <c r="C724" s="12"/>
    </row>
    <row r="725" spans="3:3" x14ac:dyDescent="0.25">
      <c r="C725" s="12"/>
    </row>
    <row r="726" spans="3:3" x14ac:dyDescent="0.25">
      <c r="C726" s="12"/>
    </row>
    <row r="727" spans="3:3" x14ac:dyDescent="0.25">
      <c r="C727" s="12"/>
    </row>
    <row r="728" spans="3:3" x14ac:dyDescent="0.25">
      <c r="C728" s="12"/>
    </row>
    <row r="729" spans="3:3" x14ac:dyDescent="0.25">
      <c r="C729" s="12"/>
    </row>
    <row r="730" spans="3:3" x14ac:dyDescent="0.25">
      <c r="C730" s="12"/>
    </row>
    <row r="731" spans="3:3" x14ac:dyDescent="0.25">
      <c r="C731" s="12"/>
    </row>
    <row r="732" spans="3:3" x14ac:dyDescent="0.25">
      <c r="C732" s="12"/>
    </row>
    <row r="733" spans="3:3" x14ac:dyDescent="0.25">
      <c r="C733" s="12"/>
    </row>
    <row r="734" spans="3:3" x14ac:dyDescent="0.25">
      <c r="C734" s="12"/>
    </row>
    <row r="735" spans="3:3" x14ac:dyDescent="0.25">
      <c r="C735" s="12"/>
    </row>
    <row r="736" spans="3:3" x14ac:dyDescent="0.25">
      <c r="C736" s="12"/>
    </row>
    <row r="737" spans="3:3" x14ac:dyDescent="0.25">
      <c r="C737" s="12"/>
    </row>
    <row r="738" spans="3:3" x14ac:dyDescent="0.25">
      <c r="C738" s="12"/>
    </row>
    <row r="739" spans="3:3" x14ac:dyDescent="0.25">
      <c r="C739" s="12"/>
    </row>
    <row r="740" spans="3:3" x14ac:dyDescent="0.25">
      <c r="C740" s="12"/>
    </row>
    <row r="741" spans="3:3" x14ac:dyDescent="0.25">
      <c r="C741" s="12"/>
    </row>
    <row r="742" spans="3:3" x14ac:dyDescent="0.25">
      <c r="C742" s="12"/>
    </row>
    <row r="743" spans="3:3" x14ac:dyDescent="0.25">
      <c r="C743" s="12"/>
    </row>
    <row r="744" spans="3:3" x14ac:dyDescent="0.25">
      <c r="C744" s="12"/>
    </row>
    <row r="745" spans="3:3" x14ac:dyDescent="0.25">
      <c r="C745" s="12"/>
    </row>
    <row r="746" spans="3:3" x14ac:dyDescent="0.25">
      <c r="C746" s="12"/>
    </row>
    <row r="747" spans="3:3" x14ac:dyDescent="0.25">
      <c r="C747" s="12"/>
    </row>
    <row r="748" spans="3:3" x14ac:dyDescent="0.25">
      <c r="C748" s="12"/>
    </row>
    <row r="749" spans="3:3" x14ac:dyDescent="0.25">
      <c r="C749" s="12"/>
    </row>
    <row r="750" spans="3:3" x14ac:dyDescent="0.25">
      <c r="C750" s="12"/>
    </row>
    <row r="751" spans="3:3" x14ac:dyDescent="0.25">
      <c r="C751" s="12"/>
    </row>
    <row r="752" spans="3:3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3" x14ac:dyDescent="0.25">
      <c r="C785" s="12"/>
    </row>
    <row r="786" spans="3:3" x14ac:dyDescent="0.25">
      <c r="C786" s="12"/>
    </row>
    <row r="787" spans="3:3" x14ac:dyDescent="0.25">
      <c r="C787" s="12"/>
    </row>
    <row r="788" spans="3:3" x14ac:dyDescent="0.25">
      <c r="C788" s="12"/>
    </row>
    <row r="789" spans="3:3" x14ac:dyDescent="0.25">
      <c r="C789" s="12"/>
    </row>
    <row r="790" spans="3:3" x14ac:dyDescent="0.25">
      <c r="C790" s="12"/>
    </row>
    <row r="791" spans="3:3" x14ac:dyDescent="0.25">
      <c r="C791" s="12"/>
    </row>
    <row r="792" spans="3:3" x14ac:dyDescent="0.25">
      <c r="C792" s="12"/>
    </row>
    <row r="793" spans="3:3" x14ac:dyDescent="0.25">
      <c r="C793" s="12"/>
    </row>
    <row r="794" spans="3:3" x14ac:dyDescent="0.25">
      <c r="C794" s="12"/>
    </row>
    <row r="795" spans="3:3" x14ac:dyDescent="0.25">
      <c r="C795" s="12"/>
    </row>
    <row r="796" spans="3:3" x14ac:dyDescent="0.25">
      <c r="C796" s="12"/>
    </row>
    <row r="797" spans="3:3" x14ac:dyDescent="0.25">
      <c r="C797" s="12"/>
    </row>
    <row r="798" spans="3:3" x14ac:dyDescent="0.25">
      <c r="C798" s="12"/>
    </row>
    <row r="799" spans="3:3" x14ac:dyDescent="0.25">
      <c r="C799" s="12"/>
    </row>
    <row r="800" spans="3:3" x14ac:dyDescent="0.25">
      <c r="C800" s="12"/>
    </row>
    <row r="801" spans="3:3" x14ac:dyDescent="0.25">
      <c r="C801" s="12"/>
    </row>
    <row r="802" spans="3:3" x14ac:dyDescent="0.25">
      <c r="C802" s="12"/>
    </row>
    <row r="803" spans="3:3" x14ac:dyDescent="0.25">
      <c r="C803" s="12"/>
    </row>
    <row r="804" spans="3:3" x14ac:dyDescent="0.25">
      <c r="C804" s="12"/>
    </row>
    <row r="805" spans="3:3" x14ac:dyDescent="0.25">
      <c r="C805" s="12"/>
    </row>
    <row r="806" spans="3:3" x14ac:dyDescent="0.25">
      <c r="C806" s="12"/>
    </row>
    <row r="807" spans="3:3" x14ac:dyDescent="0.25">
      <c r="C807" s="12"/>
    </row>
    <row r="808" spans="3:3" x14ac:dyDescent="0.25">
      <c r="C808" s="12"/>
    </row>
    <row r="809" spans="3:3" x14ac:dyDescent="0.25">
      <c r="C809" s="12"/>
    </row>
    <row r="810" spans="3:3" x14ac:dyDescent="0.25">
      <c r="C810" s="12"/>
    </row>
    <row r="811" spans="3:3" x14ac:dyDescent="0.25">
      <c r="C811" s="12"/>
    </row>
    <row r="812" spans="3:3" x14ac:dyDescent="0.25">
      <c r="C812" s="12"/>
    </row>
    <row r="813" spans="3:3" x14ac:dyDescent="0.25">
      <c r="C813" s="12"/>
    </row>
    <row r="814" spans="3:3" x14ac:dyDescent="0.25">
      <c r="C814" s="12"/>
    </row>
    <row r="815" spans="3:3" x14ac:dyDescent="0.25">
      <c r="C815" s="12"/>
    </row>
    <row r="816" spans="3:3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3" x14ac:dyDescent="0.25">
      <c r="C833" s="12"/>
    </row>
    <row r="834" spans="3:3" x14ac:dyDescent="0.25">
      <c r="C834" s="12"/>
    </row>
    <row r="835" spans="3:3" x14ac:dyDescent="0.25">
      <c r="C835" s="12"/>
    </row>
    <row r="836" spans="3:3" x14ac:dyDescent="0.25">
      <c r="C836" s="12"/>
    </row>
    <row r="837" spans="3:3" x14ac:dyDescent="0.25">
      <c r="C837" s="12"/>
    </row>
    <row r="838" spans="3:3" x14ac:dyDescent="0.25">
      <c r="C838" s="12"/>
    </row>
    <row r="839" spans="3:3" x14ac:dyDescent="0.25">
      <c r="C839" s="12"/>
    </row>
    <row r="840" spans="3:3" x14ac:dyDescent="0.25">
      <c r="C840" s="12"/>
    </row>
    <row r="841" spans="3:3" x14ac:dyDescent="0.25">
      <c r="C841" s="12"/>
    </row>
    <row r="842" spans="3:3" x14ac:dyDescent="0.25">
      <c r="C842" s="12"/>
    </row>
    <row r="843" spans="3:3" x14ac:dyDescent="0.25">
      <c r="C843" s="12"/>
    </row>
    <row r="844" spans="3:3" x14ac:dyDescent="0.25">
      <c r="C844" s="12"/>
    </row>
    <row r="845" spans="3:3" x14ac:dyDescent="0.25">
      <c r="C845" s="12"/>
    </row>
    <row r="846" spans="3:3" x14ac:dyDescent="0.25">
      <c r="C846" s="12"/>
    </row>
    <row r="847" spans="3:3" x14ac:dyDescent="0.25">
      <c r="C847" s="12"/>
    </row>
    <row r="848" spans="3:3" x14ac:dyDescent="0.25">
      <c r="C848" s="12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3" x14ac:dyDescent="0.25">
      <c r="C881" s="12"/>
    </row>
    <row r="882" spans="3:3" x14ac:dyDescent="0.25">
      <c r="C882" s="12"/>
    </row>
    <row r="883" spans="3:3" x14ac:dyDescent="0.25">
      <c r="C883" s="12"/>
    </row>
    <row r="884" spans="3:3" x14ac:dyDescent="0.25">
      <c r="C884" s="12"/>
    </row>
    <row r="885" spans="3:3" x14ac:dyDescent="0.25">
      <c r="C885" s="12"/>
    </row>
    <row r="886" spans="3:3" x14ac:dyDescent="0.25">
      <c r="C886" s="12"/>
    </row>
    <row r="887" spans="3:3" x14ac:dyDescent="0.25">
      <c r="C887" s="12"/>
    </row>
    <row r="888" spans="3:3" x14ac:dyDescent="0.25">
      <c r="C888" s="12"/>
    </row>
    <row r="889" spans="3:3" x14ac:dyDescent="0.25">
      <c r="C889" s="12"/>
    </row>
    <row r="890" spans="3:3" x14ac:dyDescent="0.25">
      <c r="C890" s="12"/>
    </row>
    <row r="891" spans="3:3" x14ac:dyDescent="0.25">
      <c r="C891" s="12"/>
    </row>
    <row r="892" spans="3:3" x14ac:dyDescent="0.25">
      <c r="C892" s="12"/>
    </row>
    <row r="893" spans="3:3" x14ac:dyDescent="0.25">
      <c r="C893" s="12"/>
    </row>
    <row r="894" spans="3:3" x14ac:dyDescent="0.25">
      <c r="C894" s="12"/>
    </row>
    <row r="895" spans="3:3" x14ac:dyDescent="0.25">
      <c r="C895" s="12"/>
    </row>
    <row r="896" spans="3:3" x14ac:dyDescent="0.25">
      <c r="C896" s="12"/>
    </row>
    <row r="897" spans="3:3" x14ac:dyDescent="0.25">
      <c r="C897" s="12"/>
    </row>
    <row r="898" spans="3:3" x14ac:dyDescent="0.25">
      <c r="C898" s="12"/>
    </row>
    <row r="899" spans="3:3" x14ac:dyDescent="0.25">
      <c r="C899" s="12"/>
    </row>
    <row r="900" spans="3:3" x14ac:dyDescent="0.25">
      <c r="C900" s="12"/>
    </row>
    <row r="901" spans="3:3" x14ac:dyDescent="0.25">
      <c r="C901" s="12"/>
    </row>
    <row r="902" spans="3:3" x14ac:dyDescent="0.25">
      <c r="C902" s="12"/>
    </row>
    <row r="903" spans="3:3" x14ac:dyDescent="0.25">
      <c r="C903" s="12"/>
    </row>
    <row r="904" spans="3:3" x14ac:dyDescent="0.25">
      <c r="C904" s="12"/>
    </row>
    <row r="905" spans="3:3" x14ac:dyDescent="0.25">
      <c r="C905" s="12"/>
    </row>
    <row r="906" spans="3:3" x14ac:dyDescent="0.25">
      <c r="C906" s="12"/>
    </row>
    <row r="907" spans="3:3" x14ac:dyDescent="0.25">
      <c r="C907" s="12"/>
    </row>
    <row r="908" spans="3:3" x14ac:dyDescent="0.25">
      <c r="C908" s="12"/>
    </row>
    <row r="909" spans="3:3" x14ac:dyDescent="0.25">
      <c r="C909" s="12"/>
    </row>
    <row r="910" spans="3:3" x14ac:dyDescent="0.25">
      <c r="C910" s="12"/>
    </row>
    <row r="911" spans="3:3" x14ac:dyDescent="0.25">
      <c r="C911" s="12"/>
    </row>
    <row r="912" spans="3:3" x14ac:dyDescent="0.25">
      <c r="C912" s="12"/>
    </row>
    <row r="913" spans="3:3" x14ac:dyDescent="0.25">
      <c r="C913" s="12"/>
    </row>
    <row r="914" spans="3:3" x14ac:dyDescent="0.25">
      <c r="C914" s="12"/>
    </row>
    <row r="915" spans="3:3" x14ac:dyDescent="0.25">
      <c r="C915" s="12"/>
    </row>
    <row r="916" spans="3:3" x14ac:dyDescent="0.25">
      <c r="C916" s="12"/>
    </row>
    <row r="917" spans="3:3" x14ac:dyDescent="0.25">
      <c r="C917" s="12"/>
    </row>
    <row r="918" spans="3:3" x14ac:dyDescent="0.25">
      <c r="C918" s="12"/>
    </row>
    <row r="919" spans="3:3" x14ac:dyDescent="0.25">
      <c r="C919" s="12"/>
    </row>
    <row r="920" spans="3:3" x14ac:dyDescent="0.25">
      <c r="C920" s="12"/>
    </row>
    <row r="921" spans="3:3" x14ac:dyDescent="0.25">
      <c r="C921" s="12"/>
    </row>
    <row r="922" spans="3:3" x14ac:dyDescent="0.25">
      <c r="C922" s="12"/>
    </row>
    <row r="923" spans="3:3" x14ac:dyDescent="0.25">
      <c r="C923" s="12"/>
    </row>
    <row r="924" spans="3:3" x14ac:dyDescent="0.25">
      <c r="C924" s="12"/>
    </row>
    <row r="925" spans="3:3" x14ac:dyDescent="0.25">
      <c r="C925" s="12"/>
    </row>
    <row r="926" spans="3:3" x14ac:dyDescent="0.25">
      <c r="C926" s="12"/>
    </row>
    <row r="927" spans="3:3" x14ac:dyDescent="0.25">
      <c r="C927" s="12"/>
    </row>
    <row r="928" spans="3:3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3" x14ac:dyDescent="0.25">
      <c r="C945" s="12"/>
    </row>
    <row r="946" spans="3:3" x14ac:dyDescent="0.25">
      <c r="C946" s="12"/>
    </row>
    <row r="947" spans="3:3" x14ac:dyDescent="0.25">
      <c r="C947" s="12"/>
    </row>
    <row r="948" spans="3:3" x14ac:dyDescent="0.25">
      <c r="C948" s="12"/>
    </row>
    <row r="949" spans="3:3" x14ac:dyDescent="0.25">
      <c r="C949" s="12"/>
    </row>
    <row r="950" spans="3:3" x14ac:dyDescent="0.25">
      <c r="C950" s="12"/>
    </row>
    <row r="951" spans="3:3" x14ac:dyDescent="0.25">
      <c r="C951" s="12"/>
    </row>
    <row r="952" spans="3:3" x14ac:dyDescent="0.25">
      <c r="C952" s="12"/>
    </row>
    <row r="953" spans="3:3" x14ac:dyDescent="0.25">
      <c r="C953" s="12"/>
    </row>
    <row r="954" spans="3:3" x14ac:dyDescent="0.25">
      <c r="C954" s="12"/>
    </row>
    <row r="955" spans="3:3" x14ac:dyDescent="0.25">
      <c r="C955" s="12"/>
    </row>
    <row r="956" spans="3:3" x14ac:dyDescent="0.25">
      <c r="C956" s="12"/>
    </row>
    <row r="957" spans="3:3" x14ac:dyDescent="0.25">
      <c r="C957" s="12"/>
    </row>
    <row r="958" spans="3:3" x14ac:dyDescent="0.25">
      <c r="C958" s="12"/>
    </row>
    <row r="959" spans="3:3" x14ac:dyDescent="0.25">
      <c r="C959" s="12"/>
    </row>
    <row r="960" spans="3:3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3" x14ac:dyDescent="0.25">
      <c r="C1025" s="12"/>
    </row>
    <row r="1026" spans="3:3" x14ac:dyDescent="0.25">
      <c r="C1026" s="12"/>
    </row>
    <row r="1027" spans="3:3" x14ac:dyDescent="0.25">
      <c r="C1027" s="12"/>
    </row>
    <row r="1028" spans="3:3" x14ac:dyDescent="0.25">
      <c r="C1028" s="12"/>
    </row>
    <row r="1029" spans="3:3" x14ac:dyDescent="0.25">
      <c r="C1029" s="12"/>
    </row>
    <row r="1030" spans="3:3" x14ac:dyDescent="0.25">
      <c r="C1030" s="12"/>
    </row>
    <row r="1031" spans="3:3" x14ac:dyDescent="0.25">
      <c r="C1031" s="12"/>
    </row>
    <row r="1032" spans="3:3" x14ac:dyDescent="0.25">
      <c r="C1032" s="12"/>
    </row>
    <row r="1033" spans="3:3" x14ac:dyDescent="0.25">
      <c r="C1033" s="12"/>
    </row>
    <row r="1034" spans="3:3" x14ac:dyDescent="0.25">
      <c r="C1034" s="12"/>
    </row>
    <row r="1035" spans="3:3" x14ac:dyDescent="0.25">
      <c r="C1035" s="12"/>
    </row>
    <row r="1036" spans="3:3" x14ac:dyDescent="0.25">
      <c r="C1036" s="12"/>
    </row>
    <row r="1037" spans="3:3" x14ac:dyDescent="0.25">
      <c r="C1037" s="12"/>
    </row>
    <row r="1038" spans="3:3" x14ac:dyDescent="0.25">
      <c r="C1038" s="12"/>
    </row>
    <row r="1039" spans="3:3" x14ac:dyDescent="0.25">
      <c r="C1039" s="12"/>
    </row>
    <row r="1040" spans="3:3" x14ac:dyDescent="0.25">
      <c r="C1040" s="12"/>
    </row>
    <row r="1041" spans="3:3" x14ac:dyDescent="0.25">
      <c r="C1041" s="12"/>
    </row>
    <row r="1042" spans="3:3" x14ac:dyDescent="0.25">
      <c r="C1042" s="12"/>
    </row>
    <row r="1043" spans="3:3" x14ac:dyDescent="0.25">
      <c r="C1043" s="12"/>
    </row>
    <row r="1044" spans="3:3" x14ac:dyDescent="0.25">
      <c r="C1044" s="12"/>
    </row>
    <row r="1045" spans="3:3" x14ac:dyDescent="0.25">
      <c r="C1045" s="12"/>
    </row>
    <row r="1046" spans="3:3" x14ac:dyDescent="0.25">
      <c r="C1046" s="12"/>
    </row>
    <row r="1047" spans="3:3" x14ac:dyDescent="0.25">
      <c r="C1047" s="12"/>
    </row>
    <row r="1048" spans="3:3" x14ac:dyDescent="0.25">
      <c r="C1048" s="12"/>
    </row>
    <row r="1049" spans="3:3" x14ac:dyDescent="0.25">
      <c r="C1049" s="12"/>
    </row>
    <row r="1050" spans="3:3" x14ac:dyDescent="0.25">
      <c r="C1050" s="12"/>
    </row>
    <row r="1051" spans="3:3" x14ac:dyDescent="0.25">
      <c r="C1051" s="12"/>
    </row>
    <row r="1052" spans="3:3" x14ac:dyDescent="0.25">
      <c r="C1052" s="12"/>
    </row>
    <row r="1053" spans="3:3" x14ac:dyDescent="0.25">
      <c r="C1053" s="12"/>
    </row>
    <row r="1054" spans="3:3" x14ac:dyDescent="0.25">
      <c r="C1054" s="12"/>
    </row>
    <row r="1055" spans="3:3" x14ac:dyDescent="0.25">
      <c r="C1055" s="12"/>
    </row>
    <row r="1056" spans="3:3" x14ac:dyDescent="0.25">
      <c r="C1056" s="12"/>
    </row>
    <row r="1057" spans="3:3" x14ac:dyDescent="0.25">
      <c r="C1057" s="12"/>
    </row>
    <row r="1058" spans="3:3" x14ac:dyDescent="0.25">
      <c r="C1058" s="12"/>
    </row>
    <row r="1059" spans="3:3" x14ac:dyDescent="0.25">
      <c r="C1059" s="12"/>
    </row>
    <row r="1060" spans="3:3" x14ac:dyDescent="0.25">
      <c r="C1060" s="12"/>
    </row>
    <row r="1061" spans="3:3" x14ac:dyDescent="0.25">
      <c r="C1061" s="12"/>
    </row>
    <row r="1062" spans="3:3" x14ac:dyDescent="0.25">
      <c r="C1062" s="12"/>
    </row>
    <row r="1063" spans="3:3" x14ac:dyDescent="0.25">
      <c r="C1063" s="12"/>
    </row>
    <row r="1064" spans="3:3" x14ac:dyDescent="0.25">
      <c r="C1064" s="12"/>
    </row>
    <row r="1065" spans="3:3" x14ac:dyDescent="0.25">
      <c r="C1065" s="12"/>
    </row>
    <row r="1066" spans="3:3" x14ac:dyDescent="0.25">
      <c r="C1066" s="12"/>
    </row>
    <row r="1067" spans="3:3" x14ac:dyDescent="0.25">
      <c r="C1067" s="12"/>
    </row>
    <row r="1068" spans="3:3" x14ac:dyDescent="0.25">
      <c r="C1068" s="12"/>
    </row>
    <row r="1069" spans="3:3" x14ac:dyDescent="0.25">
      <c r="C1069" s="12"/>
    </row>
    <row r="1070" spans="3:3" x14ac:dyDescent="0.25">
      <c r="C1070" s="12"/>
    </row>
    <row r="1071" spans="3:3" x14ac:dyDescent="0.25">
      <c r="C1071" s="12"/>
    </row>
    <row r="1072" spans="3:3" x14ac:dyDescent="0.25">
      <c r="C1072" s="12"/>
    </row>
    <row r="1073" spans="3:3" x14ac:dyDescent="0.25">
      <c r="C1073" s="12"/>
    </row>
    <row r="1074" spans="3:3" x14ac:dyDescent="0.25">
      <c r="C1074" s="12"/>
    </row>
    <row r="1075" spans="3:3" x14ac:dyDescent="0.25">
      <c r="C1075" s="12"/>
    </row>
    <row r="1076" spans="3:3" x14ac:dyDescent="0.25">
      <c r="C1076" s="12"/>
    </row>
    <row r="1077" spans="3:3" x14ac:dyDescent="0.25">
      <c r="C1077" s="12"/>
    </row>
    <row r="1078" spans="3:3" x14ac:dyDescent="0.25">
      <c r="C1078" s="12"/>
    </row>
    <row r="1079" spans="3:3" x14ac:dyDescent="0.25">
      <c r="C1079" s="12"/>
    </row>
    <row r="1080" spans="3:3" x14ac:dyDescent="0.25">
      <c r="C1080" s="12"/>
    </row>
  </sheetData>
  <sortState xmlns:xlrd2="http://schemas.microsoft.com/office/spreadsheetml/2017/richdata2" ref="AO68:AP86">
    <sortCondition descending="1" ref="AP68:AP86"/>
  </sortState>
  <mergeCells count="2">
    <mergeCell ref="AO66:AP67"/>
    <mergeCell ref="J68:L68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EBEB-7B38-4B87-B100-FCAB839E9C7E}">
  <sheetPr codeName="Sheet7"/>
  <dimension ref="A1:HC111"/>
  <sheetViews>
    <sheetView workbookViewId="0"/>
  </sheetViews>
  <sheetFormatPr defaultRowHeight="15" x14ac:dyDescent="0.25"/>
  <cols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211" ht="15.75" thickBot="1" x14ac:dyDescent="0.3">
      <c r="A1" t="s">
        <v>299</v>
      </c>
      <c r="G1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80</v>
      </c>
      <c r="AB1" t="s">
        <v>299</v>
      </c>
      <c r="AD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37" t="s">
        <v>45</v>
      </c>
      <c r="DI1" s="37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299</v>
      </c>
      <c r="DP1" t="s">
        <v>432</v>
      </c>
      <c r="DQ1">
        <f>COUNTIF($CV$2:$CV$12, "&gt;=0.01"   )</f>
        <v>2</v>
      </c>
      <c r="DR1" t="s">
        <v>50</v>
      </c>
      <c r="DS1">
        <v>11</v>
      </c>
      <c r="DT1" t="s">
        <v>219</v>
      </c>
      <c r="DU1">
        <v>10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</row>
    <row r="2" spans="1:211" x14ac:dyDescent="0.25">
      <c r="A2">
        <v>1</v>
      </c>
      <c r="B2">
        <v>1</v>
      </c>
      <c r="C2" t="s">
        <v>300</v>
      </c>
      <c r="D2" s="12">
        <v>0.05</v>
      </c>
      <c r="E2" s="12">
        <v>0.1</v>
      </c>
      <c r="F2" s="12">
        <v>0.15</v>
      </c>
      <c r="G2">
        <v>1.2439393636363636</v>
      </c>
      <c r="H2" s="12">
        <v>0.69</v>
      </c>
      <c r="P2" t="s">
        <v>1</v>
      </c>
      <c r="Q2">
        <v>0.95246699255333722</v>
      </c>
      <c r="R2">
        <v>0.95846086956521737</v>
      </c>
      <c r="S2">
        <v>3.1174698795180717E-2</v>
      </c>
      <c r="T2">
        <v>0.5</v>
      </c>
      <c r="U2">
        <v>4.8325581395348836E-2</v>
      </c>
      <c r="V2">
        <v>4.3618556701030937E-2</v>
      </c>
      <c r="W2">
        <v>0.05</v>
      </c>
      <c r="X2">
        <v>0.95015647615694554</v>
      </c>
      <c r="Y2">
        <v>2.706422018348624E-2</v>
      </c>
      <c r="Z2">
        <v>4.51969260326609E-2</v>
      </c>
      <c r="AA2">
        <f>AVERAGE($Q$2:$Z$2)</f>
        <v>0.36064643213832082</v>
      </c>
      <c r="AB2" t="s">
        <v>52</v>
      </c>
      <c r="AC2">
        <f>VARP($Q$13:$Z$13)</f>
        <v>4.8206153807707409E-2</v>
      </c>
      <c r="AD2">
        <v>0.31389986489480809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11</v>
      </c>
      <c r="CW2" s="5">
        <f>SUM($Q$16:$Z$16)</f>
        <v>-4</v>
      </c>
      <c r="CX2" s="5">
        <v>2.2000000000000002</v>
      </c>
      <c r="CY2" s="5">
        <f>SUM($Q$31:$Z$31)</f>
        <v>-8</v>
      </c>
      <c r="CZ2" s="5">
        <v>-8.0000000000000071E-2</v>
      </c>
      <c r="DA2" s="5">
        <v>2.2892209911135669E-3</v>
      </c>
      <c r="DB2" s="5">
        <v>0.72861780371444951</v>
      </c>
      <c r="DC2" s="5">
        <v>6.8874837666945715E-2</v>
      </c>
      <c r="DD2" s="5">
        <f t="shared" ref="DD2:DD12" si="0">($CV$4*CZ2+CY2*$CV$8/$CV$4-$CV$4)/($CV$2*$CV$4)</f>
        <v>0.23636363636363636</v>
      </c>
      <c r="DE2" s="5">
        <f t="shared" ref="DE2:DE12" si="1">($CV$4*CX2+CW2*$CV$6/$CV$4-$CV$4)/($CV$2*$CV$4)</f>
        <v>0.25454545454545452</v>
      </c>
      <c r="DF2" s="5">
        <v>3.5003697286178075E-8</v>
      </c>
      <c r="DG2" s="5">
        <v>2.6549995461152074</v>
      </c>
      <c r="DH2" s="5">
        <f t="shared" ref="DH2:DH12" si="2">COUNTIF($Q2:$Z2, "&lt;=.05"   )</f>
        <v>6</v>
      </c>
      <c r="DI2" s="5">
        <f t="shared" ref="DI2:DI12" si="3">COUNTIF($Q2:$Z2, "&gt;=.95"   )</f>
        <v>3</v>
      </c>
      <c r="DJ2" s="5">
        <v>9</v>
      </c>
      <c r="DK2" s="5">
        <f t="shared" ref="DK2:DK12" si="4">ABS(COUNTIF($Q2:$Z2, "&lt;=.5")/10 -0.5)</f>
        <v>0.19999999999999996</v>
      </c>
      <c r="DL2" s="5">
        <f t="shared" ref="DL2:DL12" si="5">AVERAGE($Q2:$Z2)</f>
        <v>0.36064643213832082</v>
      </c>
      <c r="DM2" s="5">
        <f t="shared" ref="DM2:DM12" si="6">STDEV($Q2:$Z2)</f>
        <v>0.43313642779166056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VARP(liander!$Q$31:$Z$31)</f>
        <v>0.36</v>
      </c>
      <c r="GT2">
        <v>-8.0000000000000029E-2</v>
      </c>
      <c r="GU2">
        <v>-8.0000000000000016E-2</v>
      </c>
      <c r="GV2">
        <v>0.2</v>
      </c>
      <c r="GW2">
        <v>-8.0000000000000029E-2</v>
      </c>
      <c r="GX2">
        <v>-0.12000000000000004</v>
      </c>
      <c r="GY2">
        <v>-0.16000000000000003</v>
      </c>
      <c r="GZ2">
        <v>-8.0000000000000016E-2</v>
      </c>
      <c r="HA2">
        <v>-0.15999999999999998</v>
      </c>
      <c r="HB2">
        <v>0.28000000000000008</v>
      </c>
      <c r="HC2">
        <v>-0.16000000000000003</v>
      </c>
    </row>
    <row r="3" spans="1:211" x14ac:dyDescent="0.25">
      <c r="A3">
        <v>1</v>
      </c>
      <c r="B3">
        <v>2</v>
      </c>
      <c r="C3" t="s">
        <v>301</v>
      </c>
      <c r="D3" s="12">
        <v>70000</v>
      </c>
      <c r="E3" s="12">
        <v>80000</v>
      </c>
      <c r="F3" s="12">
        <v>85000</v>
      </c>
      <c r="G3">
        <v>87272.727272727265</v>
      </c>
      <c r="H3" s="12">
        <v>117109</v>
      </c>
      <c r="P3" t="s">
        <v>2</v>
      </c>
      <c r="Q3">
        <v>0.95011187846986034</v>
      </c>
      <c r="R3">
        <v>0.95489527896995707</v>
      </c>
      <c r="S3">
        <v>0.95</v>
      </c>
      <c r="T3">
        <v>0.95002738102403361</v>
      </c>
      <c r="U3">
        <v>4.8325581395348836E-2</v>
      </c>
      <c r="V3">
        <v>0.95928715534633491</v>
      </c>
      <c r="W3">
        <v>3.2758620689655175E-2</v>
      </c>
      <c r="X3">
        <v>1.1019246408240717E-2</v>
      </c>
      <c r="Y3">
        <v>0.5</v>
      </c>
      <c r="Z3">
        <v>3.598011725720112E-2</v>
      </c>
      <c r="AA3">
        <f>AVERAGE($Q$3:$Z$3)</f>
        <v>0.5392405259560632</v>
      </c>
      <c r="AB3" t="s">
        <v>54</v>
      </c>
      <c r="AC3">
        <f>VARP($AA$2:$AA$12)</f>
        <v>1.103161896576642E-2</v>
      </c>
      <c r="AD3">
        <v>7.1833644242562042E-2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SUM($Q$17:$Z$17)</f>
        <v>0</v>
      </c>
      <c r="CX3" s="5">
        <v>4.6000000000000005</v>
      </c>
      <c r="CY3" s="5">
        <f>SUM($Q$32:$Z$32)</f>
        <v>-6</v>
      </c>
      <c r="CZ3" s="5">
        <v>2.2400000000000007</v>
      </c>
      <c r="DA3" s="5">
        <v>4.3664950388990098E-2</v>
      </c>
      <c r="DB3" s="5">
        <v>4.5909772323000286</v>
      </c>
      <c r="DC3" s="5">
        <v>0.36613612703220405</v>
      </c>
      <c r="DD3" s="5">
        <f t="shared" si="0"/>
        <v>0.3636363636363637</v>
      </c>
      <c r="DE3" s="5">
        <f t="shared" si="1"/>
        <v>0.32727272727272733</v>
      </c>
      <c r="DF3" s="5">
        <v>5.2060010355316176E-6</v>
      </c>
      <c r="DG3" s="5">
        <v>1.5079816337126268</v>
      </c>
      <c r="DH3" s="5">
        <f t="shared" si="2"/>
        <v>4</v>
      </c>
      <c r="DI3" s="5">
        <f t="shared" si="3"/>
        <v>5</v>
      </c>
      <c r="DJ3" s="5">
        <v>9</v>
      </c>
      <c r="DK3" s="5">
        <f t="shared" si="4"/>
        <v>0</v>
      </c>
      <c r="DL3" s="5">
        <f t="shared" si="5"/>
        <v>0.5392405259560632</v>
      </c>
      <c r="DM3" s="5">
        <f t="shared" si="6"/>
        <v>0.45787461649314548</v>
      </c>
      <c r="DO3" s="9" t="s">
        <v>376</v>
      </c>
      <c r="DP3" s="9">
        <v>1</v>
      </c>
      <c r="DQ3" s="9">
        <v>0.1840371130818072</v>
      </c>
      <c r="DR3" s="9">
        <v>0.17003453968939941</v>
      </c>
      <c r="DS3" s="9">
        <v>0.58765261764991372</v>
      </c>
      <c r="DT3" s="9">
        <v>-8.0491068873910096E-2</v>
      </c>
      <c r="DU3" s="9">
        <v>-0.12516742108906054</v>
      </c>
      <c r="DV3" s="9">
        <v>0.26814881764855464</v>
      </c>
      <c r="DW3" s="9">
        <v>-0.26147217409242907</v>
      </c>
      <c r="DX3" s="9">
        <v>0.40845828159953751</v>
      </c>
      <c r="DY3" s="9">
        <v>0.305025579465528</v>
      </c>
      <c r="DZ3" s="9">
        <v>-0.30737014094103232</v>
      </c>
      <c r="EA3" s="9">
        <v>0.31181558817454524</v>
      </c>
      <c r="EB3" s="9">
        <v>0.35169303197005797</v>
      </c>
      <c r="GR3" t="s">
        <v>2</v>
      </c>
      <c r="GS3">
        <v>-8.0000000000000029E-2</v>
      </c>
      <c r="GT3">
        <f>VARP(liander!$Q$32:$Z$32)</f>
        <v>0.64</v>
      </c>
      <c r="GU3">
        <v>0.24000000000000005</v>
      </c>
      <c r="GV3">
        <v>0.4</v>
      </c>
      <c r="GW3">
        <v>0.64000000000000024</v>
      </c>
      <c r="GX3">
        <v>0.16</v>
      </c>
      <c r="GY3">
        <v>0.08</v>
      </c>
      <c r="GZ3">
        <v>-0.16000000000000003</v>
      </c>
      <c r="HA3">
        <v>0.08</v>
      </c>
      <c r="HB3">
        <v>0.16000000000000003</v>
      </c>
      <c r="HC3">
        <v>0.08</v>
      </c>
    </row>
    <row r="4" spans="1:211" x14ac:dyDescent="0.25">
      <c r="A4">
        <v>1</v>
      </c>
      <c r="B4">
        <v>3</v>
      </c>
      <c r="C4" t="s">
        <v>302</v>
      </c>
      <c r="D4" s="12">
        <v>65</v>
      </c>
      <c r="E4" s="12">
        <v>75</v>
      </c>
      <c r="F4" s="12">
        <v>80</v>
      </c>
      <c r="G4">
        <v>36.363636363636367</v>
      </c>
      <c r="H4" s="12">
        <v>40</v>
      </c>
      <c r="P4" t="s">
        <v>3</v>
      </c>
      <c r="Q4">
        <v>4.7689049894121552E-2</v>
      </c>
      <c r="R4">
        <v>0.96242169249106069</v>
      </c>
      <c r="S4">
        <v>0.95470455400827992</v>
      </c>
      <c r="T4">
        <v>4.8188468094567553E-2</v>
      </c>
      <c r="U4">
        <v>4.8325581395348836E-2</v>
      </c>
      <c r="V4">
        <v>0.22145000000000009</v>
      </c>
      <c r="W4">
        <v>0.05</v>
      </c>
      <c r="X4">
        <v>4.5725534308211482E-2</v>
      </c>
      <c r="Y4">
        <v>0.95</v>
      </c>
      <c r="Z4">
        <v>4.2476677700872705E-2</v>
      </c>
      <c r="AA4">
        <f>AVERAGE($Q$4:$Z$4)</f>
        <v>0.33709815578924618</v>
      </c>
      <c r="AB4" t="s">
        <v>57</v>
      </c>
      <c r="AC4">
        <f>VARP($Q$2:$Z$12)</f>
        <v>0.15357175710751553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10</v>
      </c>
      <c r="CW4" s="5">
        <f>SUM($Q$18:$Z$18)</f>
        <v>-4</v>
      </c>
      <c r="CX4" s="5">
        <v>3.4000000000000004</v>
      </c>
      <c r="CY4" s="5">
        <f>SUM($Q$33:$Z$33)</f>
        <v>-6</v>
      </c>
      <c r="CZ4" s="5">
        <v>1.4400000000000004</v>
      </c>
      <c r="DA4" s="5">
        <v>-5.3321313895228822E-3</v>
      </c>
      <c r="DB4" s="5">
        <v>0.4894893136663323</v>
      </c>
      <c r="DC4" s="5">
        <v>0.38097144843710085</v>
      </c>
      <c r="DD4" s="5">
        <f t="shared" si="0"/>
        <v>0.29090909090909095</v>
      </c>
      <c r="DE4" s="5">
        <f t="shared" si="1"/>
        <v>0.36363636363636365</v>
      </c>
      <c r="DF4" s="5">
        <v>1.8925692444297711E-6</v>
      </c>
      <c r="DG4" s="5">
        <v>2.654013682737923</v>
      </c>
      <c r="DH4" s="5">
        <f t="shared" si="2"/>
        <v>6</v>
      </c>
      <c r="DI4" s="5">
        <f t="shared" si="3"/>
        <v>3</v>
      </c>
      <c r="DJ4" s="5">
        <v>9</v>
      </c>
      <c r="DK4" s="5">
        <f t="shared" si="4"/>
        <v>0.19999999999999996</v>
      </c>
      <c r="DL4" s="5">
        <f t="shared" si="5"/>
        <v>0.33709815578924618</v>
      </c>
      <c r="DM4" s="5">
        <f t="shared" si="6"/>
        <v>0.43027530775164768</v>
      </c>
      <c r="DO4" s="9" t="s">
        <v>218</v>
      </c>
      <c r="DP4" s="9">
        <v>0.1840371130818072</v>
      </c>
      <c r="DQ4" s="9">
        <v>1</v>
      </c>
      <c r="DR4" s="9">
        <v>0.18609316543619173</v>
      </c>
      <c r="DS4" s="9">
        <v>0.43647314873865206</v>
      </c>
      <c r="DT4" s="9">
        <v>-0.19878186327680414</v>
      </c>
      <c r="DU4" s="9">
        <v>4.4777364922061691E-2</v>
      </c>
      <c r="DV4" s="9">
        <v>-0.37547567882893318</v>
      </c>
      <c r="DW4" s="9">
        <v>-0.53149459992632742</v>
      </c>
      <c r="DX4" s="9">
        <v>0.53838310218256036</v>
      </c>
      <c r="DY4" s="9">
        <v>0.27782946221071508</v>
      </c>
      <c r="DZ4" s="9">
        <v>-0.63095096285507812</v>
      </c>
      <c r="EA4" s="9">
        <v>0.68081719681953756</v>
      </c>
      <c r="EB4" s="9">
        <v>0.45770837345004589</v>
      </c>
      <c r="GR4" t="s">
        <v>3</v>
      </c>
      <c r="GS4">
        <v>-8.0000000000000016E-2</v>
      </c>
      <c r="GT4">
        <v>0.24000000000000005</v>
      </c>
      <c r="GU4">
        <f>VARP(liander!$Q$33:$Z$33)</f>
        <v>0.64</v>
      </c>
      <c r="GV4">
        <v>-3.3306690738754695E-17</v>
      </c>
      <c r="GW4">
        <v>0.24000000000000005</v>
      </c>
      <c r="GX4">
        <v>0.16</v>
      </c>
      <c r="GY4">
        <v>0.08</v>
      </c>
      <c r="GZ4">
        <v>0.24000000000000007</v>
      </c>
      <c r="HA4">
        <v>-0.31999999999999995</v>
      </c>
      <c r="HB4">
        <v>-0.24000000000000005</v>
      </c>
      <c r="HC4">
        <v>0.48000000000000009</v>
      </c>
    </row>
    <row r="5" spans="1:211" x14ac:dyDescent="0.25">
      <c r="A5">
        <v>1</v>
      </c>
      <c r="B5">
        <v>4</v>
      </c>
      <c r="C5" t="s">
        <v>303</v>
      </c>
      <c r="D5" s="12">
        <v>15.1937</v>
      </c>
      <c r="E5" s="12">
        <v>15.2957</v>
      </c>
      <c r="F5" s="12">
        <v>15.3977</v>
      </c>
      <c r="G5">
        <v>65.921427272727271</v>
      </c>
      <c r="H5" s="12">
        <v>15.2957</v>
      </c>
      <c r="P5" t="s">
        <v>4</v>
      </c>
      <c r="Q5">
        <v>8.4199999999999997E-2</v>
      </c>
      <c r="R5">
        <v>0.95733667117726651</v>
      </c>
      <c r="S5">
        <v>0.27500000000000002</v>
      </c>
      <c r="T5">
        <v>0.80887100000000001</v>
      </c>
      <c r="U5">
        <v>0.46760000000000002</v>
      </c>
      <c r="V5">
        <v>4.3618556701030937E-2</v>
      </c>
      <c r="W5">
        <v>0.05</v>
      </c>
      <c r="X5">
        <v>4.1102123356926187E-2</v>
      </c>
      <c r="Y5">
        <v>0.5</v>
      </c>
      <c r="Z5">
        <v>4.8289428669175509E-2</v>
      </c>
      <c r="AA5">
        <f>AVERAGE($Q$5:$Z$5)</f>
        <v>0.32760177799043982</v>
      </c>
      <c r="AB5" t="s">
        <v>59</v>
      </c>
      <c r="AC5">
        <f>AVERAGE($Q$2:$Z$12)</f>
        <v>0.38166979105729071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SUM($Q$19:$Z$19)</f>
        <v>-6</v>
      </c>
      <c r="CX5" s="5">
        <v>2.4000000000000004</v>
      </c>
      <c r="CY5" s="5">
        <f>SUM($Q$34:$Z$34)</f>
        <v>0</v>
      </c>
      <c r="CZ5" s="5">
        <v>2.3999999999999995</v>
      </c>
      <c r="DA5" s="5">
        <v>-4.2279767033165196E-2</v>
      </c>
      <c r="DB5" s="5">
        <v>1.6997120588808354</v>
      </c>
      <c r="DC5" s="5">
        <v>0.27500651748545474</v>
      </c>
      <c r="DD5" s="5">
        <f t="shared" si="0"/>
        <v>0.1272727272727272</v>
      </c>
      <c r="DE5" s="5">
        <f t="shared" si="1"/>
        <v>0.34545454545454546</v>
      </c>
      <c r="DF5" s="5">
        <v>2.8095485675159282E-3</v>
      </c>
      <c r="DG5" s="5">
        <v>0.9257658663634849</v>
      </c>
      <c r="DH5" s="5">
        <f t="shared" si="2"/>
        <v>4</v>
      </c>
      <c r="DI5" s="5">
        <f t="shared" si="3"/>
        <v>1</v>
      </c>
      <c r="DJ5" s="5">
        <v>5</v>
      </c>
      <c r="DK5" s="5">
        <f t="shared" si="4"/>
        <v>0.30000000000000004</v>
      </c>
      <c r="DL5" s="5">
        <f t="shared" si="5"/>
        <v>0.32760177799043982</v>
      </c>
      <c r="DM5" s="5">
        <f t="shared" si="6"/>
        <v>0.34275433041289366</v>
      </c>
      <c r="DO5" s="9" t="s">
        <v>377</v>
      </c>
      <c r="DP5" s="9">
        <v>0.17003453968939941</v>
      </c>
      <c r="DQ5" s="9">
        <v>0.18609316543619173</v>
      </c>
      <c r="DR5" s="9">
        <v>1</v>
      </c>
      <c r="DS5" s="9">
        <v>0.44186296228748517</v>
      </c>
      <c r="DT5" s="9">
        <v>0.6305951244826884</v>
      </c>
      <c r="DU5" s="9">
        <v>-0.10135243651988721</v>
      </c>
      <c r="DV5" s="9">
        <v>-0.21185790954560743</v>
      </c>
      <c r="DW5" s="9">
        <v>5.0278222181482257E-2</v>
      </c>
      <c r="DX5" s="9">
        <v>0.16141900176685983</v>
      </c>
      <c r="DY5" s="9">
        <v>0.22853657625325732</v>
      </c>
      <c r="DZ5" s="9">
        <v>-0.21900395173314355</v>
      </c>
      <c r="EA5" s="9">
        <v>3.1012342116280501E-2</v>
      </c>
      <c r="EB5" s="9">
        <v>3.1664928069743005E-2</v>
      </c>
      <c r="GR5" t="s">
        <v>4</v>
      </c>
      <c r="GS5">
        <v>0.2</v>
      </c>
      <c r="GT5">
        <v>0.4</v>
      </c>
      <c r="GU5">
        <v>-3.3306690738754695E-17</v>
      </c>
      <c r="GV5">
        <f>VARP(liander!$Q$34:$Z$34)</f>
        <v>1</v>
      </c>
      <c r="GW5">
        <v>0.4</v>
      </c>
      <c r="GX5">
        <v>-0.2</v>
      </c>
      <c r="GY5">
        <v>6.661338147750939E-17</v>
      </c>
      <c r="GZ5">
        <v>-0.4</v>
      </c>
      <c r="HA5">
        <v>0.4</v>
      </c>
      <c r="HB5">
        <v>0.59999999999999987</v>
      </c>
      <c r="HC5">
        <v>0</v>
      </c>
    </row>
    <row r="6" spans="1:211" x14ac:dyDescent="0.25">
      <c r="A6">
        <v>1</v>
      </c>
      <c r="B6">
        <v>5</v>
      </c>
      <c r="C6" t="s">
        <v>304</v>
      </c>
      <c r="D6" s="12">
        <v>1000</v>
      </c>
      <c r="E6" s="12">
        <v>1500</v>
      </c>
      <c r="F6" s="12">
        <v>1700</v>
      </c>
      <c r="G6">
        <v>1131.818181818182</v>
      </c>
      <c r="H6" s="12">
        <v>985.6</v>
      </c>
      <c r="P6" t="s">
        <v>5</v>
      </c>
      <c r="Q6">
        <v>0.95011191195875655</v>
      </c>
      <c r="R6">
        <v>0.95846086956521737</v>
      </c>
      <c r="S6">
        <v>0.95</v>
      </c>
      <c r="T6">
        <v>2.1713374519953251E-2</v>
      </c>
      <c r="U6">
        <v>0.95344328238133547</v>
      </c>
      <c r="V6">
        <v>0.95296037296037295</v>
      </c>
      <c r="W6">
        <v>0.05</v>
      </c>
      <c r="X6">
        <v>4.3290734824281155E-2</v>
      </c>
      <c r="Y6">
        <v>0.5</v>
      </c>
      <c r="Z6">
        <v>4.8289428669175509E-2</v>
      </c>
      <c r="AA6">
        <f>AVERAGE($Q$6:$Z$6)</f>
        <v>0.54282699748790919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-40</v>
      </c>
      <c r="CW6" s="5">
        <f>SUM($Q$20:$Z$20)</f>
        <v>0</v>
      </c>
      <c r="CX6" s="5">
        <v>4.2</v>
      </c>
      <c r="CY6" s="5">
        <f>SUM($Q$35:$Z$35)</f>
        <v>-6</v>
      </c>
      <c r="CZ6" s="5">
        <v>2.2400000000000007</v>
      </c>
      <c r="DA6" s="5">
        <v>4.7262926840241186E-2</v>
      </c>
      <c r="DB6" s="5">
        <v>2.3715172372725108</v>
      </c>
      <c r="DC6" s="5">
        <v>0.34913344159728438</v>
      </c>
      <c r="DD6" s="5">
        <f t="shared" si="0"/>
        <v>0.3636363636363637</v>
      </c>
      <c r="DE6" s="5">
        <f t="shared" si="1"/>
        <v>0.29090909090909089</v>
      </c>
      <c r="DF6" s="5">
        <v>5.2060010355316176E-6</v>
      </c>
      <c r="DG6" s="5">
        <v>1.6584813595575199</v>
      </c>
      <c r="DH6" s="5">
        <f t="shared" si="2"/>
        <v>4</v>
      </c>
      <c r="DI6" s="5">
        <f t="shared" si="3"/>
        <v>5</v>
      </c>
      <c r="DJ6" s="5">
        <v>9</v>
      </c>
      <c r="DK6" s="5">
        <f t="shared" si="4"/>
        <v>0</v>
      </c>
      <c r="DL6" s="5">
        <f t="shared" si="5"/>
        <v>0.54282699748790919</v>
      </c>
      <c r="DM6" s="5">
        <f t="shared" si="6"/>
        <v>0.45358000447587143</v>
      </c>
      <c r="DO6" s="9" t="s">
        <v>351</v>
      </c>
      <c r="DP6" s="9">
        <v>0.58765261764991372</v>
      </c>
      <c r="DQ6" s="9">
        <v>0.43647314873865206</v>
      </c>
      <c r="DR6" s="9">
        <v>0.44186296228748517</v>
      </c>
      <c r="DS6" s="9">
        <v>1</v>
      </c>
      <c r="DT6" s="9">
        <v>-0.15023275242927761</v>
      </c>
      <c r="DU6" s="9">
        <v>-0.29826701861088167</v>
      </c>
      <c r="DV6" s="9">
        <v>0.28623857304174699</v>
      </c>
      <c r="DW6" s="9">
        <v>-0.22191491873188435</v>
      </c>
      <c r="DX6" s="9">
        <v>0.8106807396742346</v>
      </c>
      <c r="DY6" s="9">
        <v>0.81906972192862426</v>
      </c>
      <c r="DZ6" s="9">
        <v>-0.61190256086642458</v>
      </c>
      <c r="EA6" s="9">
        <v>0.5867572596711027</v>
      </c>
      <c r="EB6" s="9">
        <v>0.66260535004953358</v>
      </c>
      <c r="GR6" t="s">
        <v>5</v>
      </c>
      <c r="GS6">
        <v>-8.0000000000000029E-2</v>
      </c>
      <c r="GT6">
        <v>0.64000000000000024</v>
      </c>
      <c r="GU6">
        <v>0.24000000000000005</v>
      </c>
      <c r="GV6">
        <v>0.4</v>
      </c>
      <c r="GW6">
        <f>VARP(liander!$Q$35:$Z$35)</f>
        <v>0.64</v>
      </c>
      <c r="GX6">
        <v>0.16</v>
      </c>
      <c r="GY6">
        <v>0.08</v>
      </c>
      <c r="GZ6">
        <v>-0.16000000000000003</v>
      </c>
      <c r="HA6">
        <v>0.08</v>
      </c>
      <c r="HB6">
        <v>0.16000000000000003</v>
      </c>
      <c r="HC6">
        <v>0.08</v>
      </c>
    </row>
    <row r="7" spans="1:211" x14ac:dyDescent="0.25">
      <c r="A7">
        <v>1</v>
      </c>
      <c r="B7">
        <v>6</v>
      </c>
      <c r="C7" t="s">
        <v>305</v>
      </c>
      <c r="D7" s="12">
        <v>50</v>
      </c>
      <c r="E7" s="12">
        <v>75</v>
      </c>
      <c r="F7" s="12">
        <v>80</v>
      </c>
      <c r="G7">
        <v>50.909090909090914</v>
      </c>
      <c r="H7" s="12">
        <v>43.81</v>
      </c>
      <c r="P7" t="s">
        <v>6</v>
      </c>
      <c r="Q7">
        <v>4.2030848329048839E-2</v>
      </c>
      <c r="R7">
        <v>0.95489527896995707</v>
      </c>
      <c r="S7">
        <v>0.72499999999999998</v>
      </c>
      <c r="T7">
        <v>0.95093601952824913</v>
      </c>
      <c r="U7">
        <v>3.920754716981132E-2</v>
      </c>
      <c r="V7">
        <v>0.31430000000000008</v>
      </c>
      <c r="W7">
        <v>3.2758620689655175E-2</v>
      </c>
      <c r="X7">
        <v>4.5725534308211482E-2</v>
      </c>
      <c r="Y7">
        <v>2.706422018348624E-2</v>
      </c>
      <c r="Z7">
        <v>0.27499999999999969</v>
      </c>
      <c r="AA7">
        <f>AVERAGE($Q$7:$Z$7)</f>
        <v>0.34069180691784196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SUM($Q$21:$Z$21)</f>
        <v>-4</v>
      </c>
      <c r="CX7" s="5">
        <v>4.2</v>
      </c>
      <c r="CY7" s="5">
        <f>SUM($Q$36:$Z$36)</f>
        <v>-4</v>
      </c>
      <c r="CZ7" s="5">
        <v>1.3599999999999999</v>
      </c>
      <c r="DA7" s="5">
        <v>0.14796297448614315</v>
      </c>
      <c r="DB7" s="5">
        <v>1.0912263820832488</v>
      </c>
      <c r="DC7" s="5">
        <v>0.35567177582668874</v>
      </c>
      <c r="DD7" s="5">
        <f t="shared" si="0"/>
        <v>0.19999999999999996</v>
      </c>
      <c r="DE7" s="5">
        <f t="shared" si="1"/>
        <v>0.43636363636363634</v>
      </c>
      <c r="DF7" s="5">
        <v>5.5979526079927695E-5</v>
      </c>
      <c r="DG7" s="5">
        <v>1.8138533688173903</v>
      </c>
      <c r="DH7" s="5">
        <f t="shared" si="2"/>
        <v>5</v>
      </c>
      <c r="DI7" s="5">
        <f t="shared" si="3"/>
        <v>2</v>
      </c>
      <c r="DJ7" s="5">
        <v>7</v>
      </c>
      <c r="DK7" s="5">
        <f t="shared" si="4"/>
        <v>0.19999999999999996</v>
      </c>
      <c r="DL7" s="5">
        <f t="shared" si="5"/>
        <v>0.34069180691784196</v>
      </c>
      <c r="DM7" s="5">
        <f t="shared" si="6"/>
        <v>0.38910580847825293</v>
      </c>
      <c r="DO7" s="9" t="s">
        <v>357</v>
      </c>
      <c r="DP7" s="9">
        <v>-8.0491068873910096E-2</v>
      </c>
      <c r="DQ7" s="9">
        <v>-0.19878186327680414</v>
      </c>
      <c r="DR7" s="9">
        <v>0.6305951244826884</v>
      </c>
      <c r="DS7" s="9">
        <v>-0.15023275242927761</v>
      </c>
      <c r="DT7" s="9">
        <v>1</v>
      </c>
      <c r="DU7" s="9">
        <v>-6.0191881649587192E-2</v>
      </c>
      <c r="DV7" s="9">
        <v>-0.28406453558131967</v>
      </c>
      <c r="DW7" s="9">
        <v>0.59680573833502926</v>
      </c>
      <c r="DX7" s="9">
        <v>-0.5846909317654817</v>
      </c>
      <c r="DY7" s="9">
        <v>-0.28814997370060674</v>
      </c>
      <c r="DZ7" s="9">
        <v>0.51072219756471404</v>
      </c>
      <c r="EA7" s="9">
        <v>-0.68061404344768983</v>
      </c>
      <c r="EB7" s="9">
        <v>-0.61148698104795107</v>
      </c>
      <c r="GR7" t="s">
        <v>6</v>
      </c>
      <c r="GS7">
        <v>-0.12000000000000004</v>
      </c>
      <c r="GT7">
        <v>0.16</v>
      </c>
      <c r="GU7">
        <v>0.16</v>
      </c>
      <c r="GV7">
        <v>-0.2</v>
      </c>
      <c r="GW7">
        <v>0.16</v>
      </c>
      <c r="GX7">
        <f>VARP(liander!$Q$36:$Z$36)</f>
        <v>0.84</v>
      </c>
      <c r="GY7">
        <v>-0.48</v>
      </c>
      <c r="GZ7">
        <v>0.55999999999999994</v>
      </c>
      <c r="HA7">
        <v>-7.9999999999999988E-2</v>
      </c>
      <c r="HB7">
        <v>3.999999999999998E-2</v>
      </c>
      <c r="HC7">
        <v>0.32</v>
      </c>
    </row>
    <row r="8" spans="1:211" x14ac:dyDescent="0.25">
      <c r="A8">
        <v>1</v>
      </c>
      <c r="B8">
        <v>7</v>
      </c>
      <c r="C8" t="s">
        <v>306</v>
      </c>
      <c r="D8" s="12">
        <v>1</v>
      </c>
      <c r="E8" s="12">
        <v>2</v>
      </c>
      <c r="F8" s="12">
        <v>3</v>
      </c>
      <c r="G8">
        <v>3.545454545454545</v>
      </c>
      <c r="H8" s="12">
        <v>1</v>
      </c>
      <c r="P8" t="s">
        <v>7</v>
      </c>
      <c r="Q8">
        <v>0.95089669167964508</v>
      </c>
      <c r="R8">
        <v>0.75663499999999995</v>
      </c>
      <c r="S8">
        <v>4.9999999999999996E-2</v>
      </c>
      <c r="T8">
        <v>3.2600000000000004E-2</v>
      </c>
      <c r="U8">
        <v>0.46760000000000002</v>
      </c>
      <c r="V8">
        <v>3.6162393162393169E-2</v>
      </c>
      <c r="W8">
        <v>1.0674157303370787E-2</v>
      </c>
      <c r="X8">
        <v>0.93199999999999994</v>
      </c>
      <c r="Y8">
        <v>0.5</v>
      </c>
      <c r="Z8">
        <v>4.8289428669175509E-2</v>
      </c>
      <c r="AA8">
        <f>AVERAGE($Q$8:$Z$8)</f>
        <v>0.37848576708145842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-46</v>
      </c>
      <c r="CW8" s="5">
        <f>SUM($Q$22:$Z$22)</f>
        <v>-4</v>
      </c>
      <c r="CX8" s="5">
        <v>2.1999999999999997</v>
      </c>
      <c r="CY8" s="5">
        <f>SUM($Q$37:$Z$37)</f>
        <v>-2</v>
      </c>
      <c r="CZ8" s="5">
        <v>-0.3199999999999999</v>
      </c>
      <c r="DA8" s="5">
        <v>-0.13911512667213374</v>
      </c>
      <c r="DB8" s="5">
        <v>1.6930065921116177</v>
      </c>
      <c r="DC8" s="5">
        <v>1.041084055232222E-2</v>
      </c>
      <c r="DD8" s="5">
        <f t="shared" si="0"/>
        <v>-3.6363636363636362E-2</v>
      </c>
      <c r="DE8" s="5">
        <f t="shared" si="1"/>
        <v>0.25454545454545452</v>
      </c>
      <c r="DF8" s="5">
        <v>4.5586047681933037E-4</v>
      </c>
      <c r="DG8" s="5">
        <v>1.7135006287396664</v>
      </c>
      <c r="DH8" s="5">
        <f t="shared" si="2"/>
        <v>5</v>
      </c>
      <c r="DI8" s="5">
        <f t="shared" si="3"/>
        <v>1</v>
      </c>
      <c r="DJ8" s="5">
        <v>6</v>
      </c>
      <c r="DK8" s="5">
        <f t="shared" si="4"/>
        <v>0.19999999999999996</v>
      </c>
      <c r="DL8" s="5">
        <f t="shared" si="5"/>
        <v>0.37848576708145842</v>
      </c>
      <c r="DM8" s="5">
        <f t="shared" si="6"/>
        <v>0.39282118180533454</v>
      </c>
      <c r="DO8" s="9" t="s">
        <v>214</v>
      </c>
      <c r="DP8" s="9">
        <v>-0.12516742108906054</v>
      </c>
      <c r="DQ8" s="9">
        <v>4.4777364922061691E-2</v>
      </c>
      <c r="DR8" s="9">
        <v>-0.10135243651988721</v>
      </c>
      <c r="DS8" s="9">
        <v>-0.29826701861088167</v>
      </c>
      <c r="DT8" s="9">
        <v>-6.0191881649587192E-2</v>
      </c>
      <c r="DU8" s="9">
        <v>1</v>
      </c>
      <c r="DV8" s="9">
        <v>-0.52757634412812804</v>
      </c>
      <c r="DW8" s="9">
        <v>-0.30444788333456529</v>
      </c>
      <c r="DX8" s="9">
        <v>-0.32677712259077485</v>
      </c>
      <c r="DY8" s="9">
        <v>-0.60306022798583736</v>
      </c>
      <c r="DZ8" s="9">
        <v>0.29935830950067605</v>
      </c>
      <c r="EA8" s="9">
        <v>-0.15904925120927502</v>
      </c>
      <c r="EB8" s="9">
        <v>-0.29962896745938655</v>
      </c>
      <c r="GR8" t="s">
        <v>7</v>
      </c>
      <c r="GS8">
        <v>-0.16000000000000003</v>
      </c>
      <c r="GT8">
        <v>0.08</v>
      </c>
      <c r="GU8">
        <v>0.08</v>
      </c>
      <c r="GV8">
        <v>6.661338147750939E-17</v>
      </c>
      <c r="GW8">
        <v>0.08</v>
      </c>
      <c r="GX8">
        <v>-0.48</v>
      </c>
      <c r="GY8">
        <f>VARP(liander!$Q$37:$Z$37)</f>
        <v>0.96</v>
      </c>
      <c r="GZ8">
        <v>-0.32</v>
      </c>
      <c r="HA8">
        <v>0.16000000000000006</v>
      </c>
      <c r="HB8">
        <v>-0.48000000000000009</v>
      </c>
      <c r="HC8">
        <v>-0.23999999999999994</v>
      </c>
    </row>
    <row r="9" spans="1:211" x14ac:dyDescent="0.25">
      <c r="A9">
        <v>1</v>
      </c>
      <c r="B9">
        <v>8</v>
      </c>
      <c r="C9" t="s">
        <v>307</v>
      </c>
      <c r="D9" s="12">
        <v>0.01</v>
      </c>
      <c r="E9" s="12">
        <v>0.02</v>
      </c>
      <c r="F9" s="12">
        <v>0.1</v>
      </c>
      <c r="G9">
        <v>0.74272718181818154</v>
      </c>
      <c r="H9" s="12">
        <v>0.124</v>
      </c>
      <c r="P9" t="s">
        <v>8</v>
      </c>
      <c r="Q9">
        <v>4.2030848329048839E-2</v>
      </c>
      <c r="R9">
        <v>0.95565654008438816</v>
      </c>
      <c r="S9">
        <v>0.95470455400827992</v>
      </c>
      <c r="T9">
        <v>3.6233324045695188E-2</v>
      </c>
      <c r="U9">
        <v>4.8325581395348836E-2</v>
      </c>
      <c r="V9">
        <v>0.58572500000000005</v>
      </c>
      <c r="W9">
        <v>0.05</v>
      </c>
      <c r="X9">
        <v>4.8866572018988842E-2</v>
      </c>
      <c r="Y9">
        <v>0.05</v>
      </c>
      <c r="Z9">
        <v>0.40999999999999992</v>
      </c>
      <c r="AA9">
        <f>AVERAGE($Q$9:$Z$9)</f>
        <v>0.31815424198817494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SUM($Q$23:$Z$23)</f>
        <v>-4</v>
      </c>
      <c r="CX9" s="5">
        <v>4.5999999999999996</v>
      </c>
      <c r="CY9" s="5">
        <f>SUM($Q$38:$Z$38)</f>
        <v>-6</v>
      </c>
      <c r="CZ9" s="5">
        <v>0.24</v>
      </c>
      <c r="DA9" s="5">
        <v>-0.18408587281506583</v>
      </c>
      <c r="DB9" s="5">
        <v>1.4229205525284156</v>
      </c>
      <c r="DC9" s="5">
        <v>0.42259767197341896</v>
      </c>
      <c r="DD9" s="5">
        <f t="shared" si="0"/>
        <v>0.18181818181818182</v>
      </c>
      <c r="DE9" s="5">
        <f t="shared" si="1"/>
        <v>0.47272727272727272</v>
      </c>
      <c r="DF9" s="5">
        <v>1.8925692444297711E-6</v>
      </c>
      <c r="DG9" s="5">
        <v>1.33528515635769</v>
      </c>
      <c r="DH9" s="5">
        <f t="shared" si="2"/>
        <v>6</v>
      </c>
      <c r="DI9" s="5">
        <f t="shared" si="3"/>
        <v>2</v>
      </c>
      <c r="DJ9" s="5">
        <v>8</v>
      </c>
      <c r="DK9" s="5">
        <f t="shared" si="4"/>
        <v>0.19999999999999996</v>
      </c>
      <c r="DL9" s="5">
        <f t="shared" si="5"/>
        <v>0.31815424198817494</v>
      </c>
      <c r="DM9" s="5">
        <f t="shared" si="6"/>
        <v>0.38535633097249616</v>
      </c>
      <c r="DO9" s="9" t="s">
        <v>215</v>
      </c>
      <c r="DP9" s="9">
        <v>0.26814881764855464</v>
      </c>
      <c r="DQ9" s="9">
        <v>-0.37547567882893318</v>
      </c>
      <c r="DR9" s="9">
        <v>-0.21185790954560743</v>
      </c>
      <c r="DS9" s="9">
        <v>0.28623857304174699</v>
      </c>
      <c r="DT9" s="9">
        <v>-0.28406453558131967</v>
      </c>
      <c r="DU9" s="9">
        <v>-0.52757634412812804</v>
      </c>
      <c r="DV9" s="9">
        <v>1</v>
      </c>
      <c r="DW9" s="9">
        <v>0.41327995761264458</v>
      </c>
      <c r="DX9" s="9">
        <v>0.27747535602634443</v>
      </c>
      <c r="DY9" s="9">
        <v>0.6192991809656182</v>
      </c>
      <c r="DZ9" s="9">
        <v>-0.15163639639462625</v>
      </c>
      <c r="EA9" s="9">
        <v>4.2928020555027833E-2</v>
      </c>
      <c r="EB9" s="9">
        <v>0.46903683581774891</v>
      </c>
      <c r="GR9" t="s">
        <v>8</v>
      </c>
      <c r="GS9">
        <v>-8.0000000000000016E-2</v>
      </c>
      <c r="GT9">
        <v>-0.16000000000000003</v>
      </c>
      <c r="GU9">
        <v>0.24000000000000007</v>
      </c>
      <c r="GV9">
        <v>-0.4</v>
      </c>
      <c r="GW9">
        <v>-0.16000000000000003</v>
      </c>
      <c r="GX9">
        <v>0.55999999999999994</v>
      </c>
      <c r="GY9">
        <v>-0.32</v>
      </c>
      <c r="GZ9">
        <f>VARP(liander!$Q$38:$Z$38)</f>
        <v>0.64</v>
      </c>
      <c r="HA9">
        <v>-0.31999999999999995</v>
      </c>
      <c r="HB9">
        <v>-0.24000000000000005</v>
      </c>
      <c r="HC9">
        <v>0.48000000000000009</v>
      </c>
    </row>
    <row r="10" spans="1:211" x14ac:dyDescent="0.25">
      <c r="A10">
        <v>1</v>
      </c>
      <c r="B10">
        <v>9</v>
      </c>
      <c r="C10" t="s">
        <v>308</v>
      </c>
      <c r="D10" s="12">
        <v>20</v>
      </c>
      <c r="E10" s="12">
        <v>25</v>
      </c>
      <c r="F10" s="12">
        <v>35</v>
      </c>
      <c r="G10">
        <v>15.454545454545453</v>
      </c>
      <c r="H10" s="12">
        <v>10</v>
      </c>
      <c r="P10" t="s">
        <v>9</v>
      </c>
      <c r="Q10">
        <v>0.15124999999999997</v>
      </c>
      <c r="R10">
        <v>0.70331750000000004</v>
      </c>
      <c r="S10">
        <v>0.8</v>
      </c>
      <c r="T10">
        <v>4.0778112260896837E-2</v>
      </c>
      <c r="U10">
        <v>0.46760000000000002</v>
      </c>
      <c r="V10">
        <v>3.6162393162393169E-2</v>
      </c>
      <c r="W10">
        <v>0.05</v>
      </c>
      <c r="X10">
        <v>4.5725534308211482E-2</v>
      </c>
      <c r="Y10">
        <v>0.05</v>
      </c>
      <c r="Z10">
        <v>4.51969260326609E-2</v>
      </c>
      <c r="AA10">
        <f>AVERAGE($Q$10:$Z$10)</f>
        <v>0.23900304657641622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3.1827467430083577E-4</v>
      </c>
      <c r="CW10" s="5">
        <f>SUM($Q$24:$Z$24)</f>
        <v>-6</v>
      </c>
      <c r="CX10" s="5">
        <v>4.4000000000000012</v>
      </c>
      <c r="CY10" s="5">
        <f>SUM($Q$39:$Z$39)</f>
        <v>-2</v>
      </c>
      <c r="CZ10" s="5">
        <v>0.88000000000000012</v>
      </c>
      <c r="DA10" s="5">
        <v>-7.5038538331607438E-2</v>
      </c>
      <c r="DB10" s="5">
        <v>0.81660014460672703</v>
      </c>
      <c r="DC10" s="5">
        <v>0.43228767974306043</v>
      </c>
      <c r="DD10" s="5">
        <f t="shared" si="0"/>
        <v>7.2727272727272724E-2</v>
      </c>
      <c r="DE10" s="5">
        <f t="shared" si="1"/>
        <v>0.52727272727272745</v>
      </c>
      <c r="DF10" s="5">
        <v>3.4442609272190954E-5</v>
      </c>
      <c r="DG10" s="5">
        <v>1.5401109050170183</v>
      </c>
      <c r="DH10" s="5">
        <f t="shared" si="2"/>
        <v>6</v>
      </c>
      <c r="DI10" s="5">
        <f t="shared" si="3"/>
        <v>0</v>
      </c>
      <c r="DJ10" s="5">
        <v>6</v>
      </c>
      <c r="DK10" s="5">
        <f t="shared" si="4"/>
        <v>0.30000000000000004</v>
      </c>
      <c r="DL10" s="5">
        <f t="shared" si="5"/>
        <v>0.23900304657641622</v>
      </c>
      <c r="DM10" s="5">
        <f t="shared" si="6"/>
        <v>0.30130483370159844</v>
      </c>
      <c r="DO10" s="9" t="s">
        <v>45</v>
      </c>
      <c r="DP10" s="9">
        <v>-0.26147217409242907</v>
      </c>
      <c r="DQ10" s="9">
        <v>-0.53149459992632742</v>
      </c>
      <c r="DR10" s="9">
        <v>5.0278222181482257E-2</v>
      </c>
      <c r="DS10" s="9">
        <v>-0.22191491873188435</v>
      </c>
      <c r="DT10" s="9">
        <v>0.59680573833502926</v>
      </c>
      <c r="DU10" s="9">
        <v>-0.30444788333456529</v>
      </c>
      <c r="DV10" s="9">
        <v>0.41327995761264458</v>
      </c>
      <c r="DW10" s="9">
        <v>1</v>
      </c>
      <c r="DX10" s="9">
        <v>-0.55329400797339134</v>
      </c>
      <c r="DY10" s="9">
        <v>2.8867513459481301E-2</v>
      </c>
      <c r="DZ10" s="9">
        <v>0.56364669297505687</v>
      </c>
      <c r="EA10" s="9">
        <v>-0.7497931296611704</v>
      </c>
      <c r="EB10" s="9">
        <v>-0.34292378537160895</v>
      </c>
      <c r="GR10" t="s">
        <v>9</v>
      </c>
      <c r="GS10">
        <v>-0.15999999999999998</v>
      </c>
      <c r="GT10">
        <v>0.08</v>
      </c>
      <c r="GU10">
        <v>-0.31999999999999995</v>
      </c>
      <c r="GV10">
        <v>0.4</v>
      </c>
      <c r="GW10">
        <v>0.08</v>
      </c>
      <c r="GX10">
        <v>-7.9999999999999988E-2</v>
      </c>
      <c r="GY10">
        <v>0.16000000000000006</v>
      </c>
      <c r="GZ10">
        <v>-0.31999999999999995</v>
      </c>
      <c r="HA10">
        <f>VARP(liander!$Q$39:$Z$39)</f>
        <v>0.96</v>
      </c>
      <c r="HB10">
        <v>0.31999999999999995</v>
      </c>
      <c r="HC10">
        <v>-0.23999999999999994</v>
      </c>
    </row>
    <row r="11" spans="1:211" x14ac:dyDescent="0.25">
      <c r="A11">
        <v>1</v>
      </c>
      <c r="B11">
        <v>10</v>
      </c>
      <c r="C11" t="s">
        <v>309</v>
      </c>
      <c r="D11" s="12">
        <v>0.12</v>
      </c>
      <c r="E11" s="12">
        <v>0.15</v>
      </c>
      <c r="F11" s="12">
        <v>0.17</v>
      </c>
      <c r="G11">
        <v>0.15036363636363639</v>
      </c>
      <c r="H11" s="12">
        <v>0.09</v>
      </c>
      <c r="P11" t="s">
        <v>10</v>
      </c>
      <c r="Q11">
        <v>0.10699999999999998</v>
      </c>
      <c r="R11">
        <v>0.9595273427471116</v>
      </c>
      <c r="S11">
        <v>0.95</v>
      </c>
      <c r="T11">
        <v>0.460383125</v>
      </c>
      <c r="U11">
        <v>0.95690990320178704</v>
      </c>
      <c r="V11">
        <v>0.95296037296037295</v>
      </c>
      <c r="W11">
        <v>2.4358974358974359E-2</v>
      </c>
      <c r="X11">
        <v>4.9938574938574939E-2</v>
      </c>
      <c r="Y11">
        <v>3.5119047619047619E-2</v>
      </c>
      <c r="Z11">
        <v>0.9517341197698721</v>
      </c>
      <c r="AA11">
        <f>AVERAGE($Q$11:$Z$11)</f>
        <v>0.54479314605957407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SUM($Q$25:$Z$25)</f>
        <v>0</v>
      </c>
      <c r="CX11" s="5">
        <v>3</v>
      </c>
      <c r="CY11" s="5">
        <f>SUM($Q$40:$Z$40)</f>
        <v>-4</v>
      </c>
      <c r="CZ11" s="5">
        <v>1.3599999999999999</v>
      </c>
      <c r="DA11" s="5">
        <v>-4.3879514699637703E-2</v>
      </c>
      <c r="DB11" s="5">
        <v>1.3681387878875031</v>
      </c>
      <c r="DC11" s="5">
        <v>0.25762315057800766</v>
      </c>
      <c r="DD11" s="5">
        <f t="shared" si="0"/>
        <v>0.19999999999999996</v>
      </c>
      <c r="DE11" s="5">
        <f t="shared" si="1"/>
        <v>0.18181818181818182</v>
      </c>
      <c r="DF11" s="5">
        <v>9.8731053718084221E-5</v>
      </c>
      <c r="DG11" s="5">
        <v>1.7959121780479144</v>
      </c>
      <c r="DH11" s="5">
        <f t="shared" si="2"/>
        <v>3</v>
      </c>
      <c r="DI11" s="5">
        <f t="shared" si="3"/>
        <v>5</v>
      </c>
      <c r="DJ11" s="5">
        <v>8</v>
      </c>
      <c r="DK11" s="5">
        <f t="shared" si="4"/>
        <v>0</v>
      </c>
      <c r="DL11" s="5">
        <f t="shared" si="5"/>
        <v>0.54479314605957407</v>
      </c>
      <c r="DM11" s="5">
        <f t="shared" si="6"/>
        <v>0.44876708407544041</v>
      </c>
      <c r="DO11" s="9" t="s">
        <v>46</v>
      </c>
      <c r="DP11" s="9">
        <v>0.40845828159953751</v>
      </c>
      <c r="DQ11" s="9">
        <v>0.53838310218256036</v>
      </c>
      <c r="DR11" s="9">
        <v>0.16141900176685983</v>
      </c>
      <c r="DS11" s="9">
        <v>0.8106807396742346</v>
      </c>
      <c r="DT11" s="9">
        <v>-0.5846909317654817</v>
      </c>
      <c r="DU11" s="9">
        <v>-0.32677712259077485</v>
      </c>
      <c r="DV11" s="9">
        <v>0.27747535602634443</v>
      </c>
      <c r="DW11" s="9">
        <v>-0.55329400797339134</v>
      </c>
      <c r="DX11" s="9">
        <v>1</v>
      </c>
      <c r="DY11" s="9">
        <v>0.81666666666666665</v>
      </c>
      <c r="DZ11" s="9">
        <v>-0.91193719011622032</v>
      </c>
      <c r="EA11" s="9">
        <v>0.92049285239943957</v>
      </c>
      <c r="EB11" s="9">
        <v>0.89756021798685193</v>
      </c>
      <c r="GR11" t="s">
        <v>10</v>
      </c>
      <c r="GS11">
        <v>0.28000000000000008</v>
      </c>
      <c r="GT11">
        <v>0.16000000000000003</v>
      </c>
      <c r="GU11">
        <v>-0.24000000000000005</v>
      </c>
      <c r="GV11">
        <v>0.59999999999999987</v>
      </c>
      <c r="GW11">
        <v>0.16000000000000003</v>
      </c>
      <c r="GX11">
        <v>3.999999999999998E-2</v>
      </c>
      <c r="GY11">
        <v>-0.48000000000000009</v>
      </c>
      <c r="GZ11">
        <v>-0.24000000000000005</v>
      </c>
      <c r="HA11">
        <v>0.31999999999999995</v>
      </c>
      <c r="HB11">
        <f>VARP(liander!$Q$40:$Z$40)</f>
        <v>0.84</v>
      </c>
      <c r="HC11">
        <v>-7.999999999999996E-2</v>
      </c>
    </row>
    <row r="12" spans="1:211" ht="15.75" thickBot="1" x14ac:dyDescent="0.3">
      <c r="A12">
        <v>2</v>
      </c>
      <c r="B12">
        <v>1</v>
      </c>
      <c r="C12" t="s">
        <v>300</v>
      </c>
      <c r="D12" s="12">
        <v>0.33333299999999999</v>
      </c>
      <c r="E12" s="12">
        <v>0.5</v>
      </c>
      <c r="F12" s="12">
        <v>0.66666700000000001</v>
      </c>
      <c r="P12" t="s">
        <v>11</v>
      </c>
      <c r="Q12">
        <v>0.22099999999999997</v>
      </c>
      <c r="R12">
        <v>3.8850508474576273E-2</v>
      </c>
      <c r="S12">
        <v>0.95470455400827992</v>
      </c>
      <c r="T12">
        <v>4.350665774506525E-2</v>
      </c>
      <c r="U12">
        <v>4.8325581395348836E-2</v>
      </c>
      <c r="V12">
        <v>0.38858000000000004</v>
      </c>
      <c r="W12">
        <v>0.05</v>
      </c>
      <c r="X12">
        <v>4.3290734824281155E-2</v>
      </c>
      <c r="Y12">
        <v>0.5</v>
      </c>
      <c r="Z12">
        <v>0.40999999999999992</v>
      </c>
      <c r="AA12">
        <f>AVERAGE($Q$12:$Z$12)</f>
        <v>0.26982580364475517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-2.4855087823464479E-2</v>
      </c>
      <c r="CW12" s="5">
        <f>SUM($Q$26:$Z$26)</f>
        <v>-8</v>
      </c>
      <c r="CX12" s="5">
        <v>1.8000000000000003</v>
      </c>
      <c r="CY12" s="5">
        <f>SUM($Q$41:$Z$41)</f>
        <v>-2</v>
      </c>
      <c r="CZ12" s="5">
        <v>1.6800000000000002</v>
      </c>
      <c r="DB12" s="5">
        <v>0.70098139944463977</v>
      </c>
      <c r="DC12" s="5">
        <v>0.13046238362454105</v>
      </c>
      <c r="DD12" s="5">
        <f t="shared" si="0"/>
        <v>0.14545454545454545</v>
      </c>
      <c r="DE12" s="5">
        <f t="shared" si="1"/>
        <v>0.36363636363636365</v>
      </c>
      <c r="DF12" s="5">
        <v>3.2227039646523201E-5</v>
      </c>
      <c r="DG12" s="5">
        <v>1.4742362269901603</v>
      </c>
      <c r="DH12" s="5">
        <f t="shared" si="2"/>
        <v>5</v>
      </c>
      <c r="DI12" s="5">
        <f t="shared" si="3"/>
        <v>1</v>
      </c>
      <c r="DJ12" s="5">
        <v>6</v>
      </c>
      <c r="DK12" s="5">
        <f t="shared" si="4"/>
        <v>0.4</v>
      </c>
      <c r="DL12" s="5">
        <f t="shared" si="5"/>
        <v>0.26982580364475517</v>
      </c>
      <c r="DM12" s="5">
        <f t="shared" si="6"/>
        <v>0.30026806533393774</v>
      </c>
      <c r="DO12" s="9" t="s">
        <v>47</v>
      </c>
      <c r="DP12" s="9">
        <v>0.305025579465528</v>
      </c>
      <c r="DQ12" s="9">
        <v>0.27782946221071508</v>
      </c>
      <c r="DR12" s="9">
        <v>0.22853657625325732</v>
      </c>
      <c r="DS12" s="9">
        <v>0.81906972192862426</v>
      </c>
      <c r="DT12" s="9">
        <v>-0.28814997370060674</v>
      </c>
      <c r="DU12" s="9">
        <v>-0.60306022798583736</v>
      </c>
      <c r="DV12" s="9">
        <v>0.6192991809656182</v>
      </c>
      <c r="DW12" s="9">
        <v>2.8867513459481301E-2</v>
      </c>
      <c r="DX12" s="9">
        <v>0.81666666666666665</v>
      </c>
      <c r="DY12" s="9">
        <v>1</v>
      </c>
      <c r="DZ12" s="9">
        <v>-0.70381874423907453</v>
      </c>
      <c r="EA12" s="9">
        <v>0.58511950458363704</v>
      </c>
      <c r="EB12" s="9">
        <v>0.83948769382923349</v>
      </c>
      <c r="GR12" s="54" t="s">
        <v>11</v>
      </c>
      <c r="GS12" s="54">
        <v>-0.16000000000000003</v>
      </c>
      <c r="GT12" s="54">
        <v>0.08</v>
      </c>
      <c r="GU12" s="54">
        <v>0.48000000000000009</v>
      </c>
      <c r="GV12" s="54">
        <v>0</v>
      </c>
      <c r="GW12" s="54">
        <v>0.08</v>
      </c>
      <c r="GX12" s="54">
        <v>0.32</v>
      </c>
      <c r="GY12" s="54">
        <v>-0.23999999999999994</v>
      </c>
      <c r="GZ12" s="54">
        <v>0.48000000000000009</v>
      </c>
      <c r="HA12" s="54">
        <v>-0.23999999999999994</v>
      </c>
      <c r="HB12" s="54">
        <v>-7.999999999999996E-2</v>
      </c>
      <c r="HC12" s="54">
        <f>VARP(liander!$Q$41:$Z$41)</f>
        <v>0.96</v>
      </c>
    </row>
    <row r="13" spans="1:211" x14ac:dyDescent="0.25">
      <c r="A13">
        <v>2</v>
      </c>
      <c r="B13">
        <v>2</v>
      </c>
      <c r="C13" t="s">
        <v>301</v>
      </c>
      <c r="D13" s="12">
        <v>60000</v>
      </c>
      <c r="E13" s="12">
        <v>80000</v>
      </c>
      <c r="F13" s="12">
        <v>100000</v>
      </c>
      <c r="P13" t="s">
        <v>79</v>
      </c>
      <c r="Q13">
        <f>AVERAGE($Q$2:$Q$12)</f>
        <v>0.40898074738307444</v>
      </c>
      <c r="R13">
        <f>AVERAGE($R$2:$R$12)</f>
        <v>0.8327688683677047</v>
      </c>
      <c r="S13">
        <f>AVERAGE($S$2:$S$12)</f>
        <v>0.69048076007454728</v>
      </c>
      <c r="T13">
        <f>AVERAGE($T$2:$T$12)</f>
        <v>0.35393067838349651</v>
      </c>
      <c r="U13">
        <f>AVERAGE($U$2:$U$12)</f>
        <v>0.32672623997542527</v>
      </c>
      <c r="V13">
        <f>AVERAGE($V$2:$V$12)</f>
        <v>0.41225680009035731</v>
      </c>
      <c r="W13">
        <f>AVERAGE($W$2:$W$12)</f>
        <v>4.095912482196868E-2</v>
      </c>
      <c r="X13">
        <f>AVERAGE($X$2:$X$12)</f>
        <v>0.20516736958662485</v>
      </c>
      <c r="Y13">
        <f>AVERAGE($Y$2:$Y$12)</f>
        <v>0.33084068072600181</v>
      </c>
      <c r="Z13">
        <f>AVERAGE($Z$2:$Z$12)</f>
        <v>0.21458664116370851</v>
      </c>
      <c r="AA13">
        <f>AVERAGE($AA$2:$AA$12)</f>
        <v>0.38166979105729093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DO13" s="9" t="s">
        <v>48</v>
      </c>
      <c r="DP13" s="9">
        <v>-0.30737014094103232</v>
      </c>
      <c r="DQ13" s="9">
        <v>-0.63095096285507812</v>
      </c>
      <c r="DR13" s="9">
        <v>-0.21900395173314355</v>
      </c>
      <c r="DS13" s="9">
        <v>-0.61190256086642458</v>
      </c>
      <c r="DT13" s="9">
        <v>0.51072219756471404</v>
      </c>
      <c r="DU13" s="9">
        <v>0.29935830950067605</v>
      </c>
      <c r="DV13" s="9">
        <v>-0.15163639639462625</v>
      </c>
      <c r="DW13" s="9">
        <v>0.56364669297505687</v>
      </c>
      <c r="DX13" s="9">
        <v>-0.91193719011622032</v>
      </c>
      <c r="DY13" s="9">
        <v>-0.70381874423907453</v>
      </c>
      <c r="DZ13" s="9">
        <v>1</v>
      </c>
      <c r="EA13" s="9">
        <v>-0.94613895424687267</v>
      </c>
      <c r="EB13" s="9">
        <v>-0.8935100343820136</v>
      </c>
      <c r="GR13" t="s">
        <v>200</v>
      </c>
      <c r="GS13">
        <f t="array" ref="GS13">SUM(GS$2:GS$12)</f>
        <v>-8.0000000000000071E-2</v>
      </c>
      <c r="GT13">
        <f t="array" ref="GT13">SUM(GT$2:GT$12)</f>
        <v>2.2400000000000007</v>
      </c>
      <c r="GU13">
        <f t="array" ref="GU13">SUM(GU$2:GU$12)</f>
        <v>1.4400000000000004</v>
      </c>
      <c r="GV13">
        <f t="array" ref="GV13">SUM(GV$2:GV$12)</f>
        <v>2.3999999999999995</v>
      </c>
      <c r="GW13">
        <f t="array" ref="GW13">SUM(GW$2:GW$12)</f>
        <v>2.2400000000000007</v>
      </c>
      <c r="GX13">
        <f t="array" ref="GX13">SUM(GX$2:GX$12)</f>
        <v>1.3599999999999999</v>
      </c>
      <c r="GY13">
        <f t="array" ref="GY13">SUM(GY$2:GY$12)</f>
        <v>-0.3199999999999999</v>
      </c>
      <c r="GZ13">
        <f t="array" ref="GZ13">SUM(GZ$2:GZ$12)</f>
        <v>0.24</v>
      </c>
      <c r="HA13">
        <f t="array" ref="HA13">SUM(HA$2:HA$12)</f>
        <v>0.88000000000000012</v>
      </c>
      <c r="HB13">
        <f t="array" ref="HB13">SUM(HB$2:HB$12)</f>
        <v>1.3599999999999999</v>
      </c>
      <c r="HC13">
        <f t="array" ref="HC13">SUM(HC$2:HC$12)</f>
        <v>1.6800000000000002</v>
      </c>
    </row>
    <row r="14" spans="1:211" x14ac:dyDescent="0.25">
      <c r="A14">
        <v>2</v>
      </c>
      <c r="B14">
        <v>3</v>
      </c>
      <c r="C14" t="s">
        <v>302</v>
      </c>
      <c r="D14" s="12">
        <v>20</v>
      </c>
      <c r="E14" s="12">
        <v>30</v>
      </c>
      <c r="F14" s="12">
        <v>40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0.27719780677427536</v>
      </c>
      <c r="DO14" s="9" t="s">
        <v>221</v>
      </c>
      <c r="DP14" s="9">
        <v>0.31181558817454524</v>
      </c>
      <c r="DQ14" s="9">
        <v>0.68081719681953756</v>
      </c>
      <c r="DR14" s="9">
        <v>3.1012342116280501E-2</v>
      </c>
      <c r="DS14" s="9">
        <v>0.5867572596711027</v>
      </c>
      <c r="DT14" s="9">
        <v>-0.68061404344768983</v>
      </c>
      <c r="DU14" s="9">
        <v>-0.15904925120927502</v>
      </c>
      <c r="DV14" s="9">
        <v>4.2928020555027833E-2</v>
      </c>
      <c r="DW14" s="9">
        <v>-0.7497931296611704</v>
      </c>
      <c r="DX14" s="9">
        <v>0.92049285239943957</v>
      </c>
      <c r="DY14" s="9">
        <v>0.58511950458363704</v>
      </c>
      <c r="DZ14" s="9">
        <v>-0.94613895424687267</v>
      </c>
      <c r="EA14" s="9">
        <v>1</v>
      </c>
      <c r="EB14" s="9">
        <v>0.83641048231404613</v>
      </c>
      <c r="GS14">
        <v>-8.0000000000000071E-2</v>
      </c>
      <c r="GT14">
        <v>2.2400000000000007</v>
      </c>
      <c r="GU14">
        <v>1.4400000000000004</v>
      </c>
      <c r="GV14">
        <v>2.3999999999999995</v>
      </c>
      <c r="GW14">
        <v>2.2400000000000007</v>
      </c>
      <c r="GX14">
        <v>1.3599999999999999</v>
      </c>
      <c r="GY14">
        <v>-0.3199999999999999</v>
      </c>
      <c r="GZ14">
        <v>0.24</v>
      </c>
      <c r="HA14">
        <v>0.88000000000000012</v>
      </c>
      <c r="HB14">
        <v>1.3599999999999999</v>
      </c>
      <c r="HC14">
        <v>1.6800000000000002</v>
      </c>
    </row>
    <row r="15" spans="1:211" ht="15.75" thickBot="1" x14ac:dyDescent="0.3">
      <c r="A15">
        <v>2</v>
      </c>
      <c r="B15">
        <v>4</v>
      </c>
      <c r="C15" t="s">
        <v>303</v>
      </c>
      <c r="D15" s="12">
        <v>5</v>
      </c>
      <c r="E15" s="12">
        <v>10</v>
      </c>
      <c r="F15" s="12">
        <v>15</v>
      </c>
      <c r="P15" t="s">
        <v>132</v>
      </c>
      <c r="Q15" t="s">
        <v>81</v>
      </c>
      <c r="R15" t="s">
        <v>82</v>
      </c>
      <c r="S15" t="s">
        <v>83</v>
      </c>
      <c r="T15" t="s">
        <v>84</v>
      </c>
      <c r="U15" t="s">
        <v>85</v>
      </c>
      <c r="V15" t="s">
        <v>86</v>
      </c>
      <c r="W15" t="s">
        <v>87</v>
      </c>
      <c r="X15" t="s">
        <v>88</v>
      </c>
      <c r="Y15" t="s">
        <v>89</v>
      </c>
      <c r="Z15" t="s">
        <v>90</v>
      </c>
      <c r="AA15" t="s">
        <v>80</v>
      </c>
      <c r="AB15" t="s">
        <v>299</v>
      </c>
      <c r="AD15" t="s">
        <v>42</v>
      </c>
      <c r="AX15" s="9"/>
      <c r="CV15" s="86" t="s">
        <v>212</v>
      </c>
      <c r="DO15" s="51" t="s">
        <v>49</v>
      </c>
      <c r="DP15" s="51">
        <v>0.35169303197005797</v>
      </c>
      <c r="DQ15" s="51">
        <v>0.45770837345004589</v>
      </c>
      <c r="DR15" s="51">
        <v>3.1664928069743005E-2</v>
      </c>
      <c r="DS15" s="51">
        <v>0.66260535004953358</v>
      </c>
      <c r="DT15" s="51">
        <v>-0.61148698104795107</v>
      </c>
      <c r="DU15" s="51">
        <v>-0.29962896745938655</v>
      </c>
      <c r="DV15" s="51">
        <v>0.46903683581774891</v>
      </c>
      <c r="DW15" s="51">
        <v>-0.34292378537160895</v>
      </c>
      <c r="DX15" s="51">
        <v>0.89756021798685193</v>
      </c>
      <c r="DY15" s="51">
        <v>0.83948769382923349</v>
      </c>
      <c r="DZ15" s="51">
        <v>-0.8935100343820136</v>
      </c>
      <c r="EA15" s="51">
        <v>0.83641048231404613</v>
      </c>
      <c r="EB15" s="51">
        <v>1</v>
      </c>
    </row>
    <row r="16" spans="1:211" x14ac:dyDescent="0.25">
      <c r="A16">
        <v>2</v>
      </c>
      <c r="B16">
        <v>5</v>
      </c>
      <c r="C16" t="s">
        <v>304</v>
      </c>
      <c r="D16" s="12">
        <v>1000</v>
      </c>
      <c r="E16" s="12">
        <v>1500</v>
      </c>
      <c r="F16" s="12">
        <v>2000</v>
      </c>
      <c r="P16" t="s">
        <v>1</v>
      </c>
      <c r="Q16">
        <v>1</v>
      </c>
      <c r="R16">
        <v>1</v>
      </c>
      <c r="S16">
        <v>-1</v>
      </c>
      <c r="T16">
        <v>-1</v>
      </c>
      <c r="U16">
        <v>-1</v>
      </c>
      <c r="V16">
        <v>-1</v>
      </c>
      <c r="W16">
        <v>-1</v>
      </c>
      <c r="X16">
        <v>1</v>
      </c>
      <c r="Y16">
        <v>-1</v>
      </c>
      <c r="Z16">
        <v>-1</v>
      </c>
      <c r="AA16">
        <f>AVERAGE($Q$16:$Z$16)</f>
        <v>-0.4</v>
      </c>
      <c r="AB16" t="s">
        <v>52</v>
      </c>
      <c r="AC16">
        <f>VARP($Q$27:$Z$27)</f>
        <v>0.30578512396694219</v>
      </c>
      <c r="AD16">
        <v>0.35238095238095241</v>
      </c>
      <c r="AX16" s="9"/>
      <c r="CV16" s="86">
        <f>AVERAGE(DD:DD)</f>
        <v>0.19504132231404958</v>
      </c>
    </row>
    <row r="17" spans="1:100" x14ac:dyDescent="0.25">
      <c r="A17">
        <v>2</v>
      </c>
      <c r="B17">
        <v>6</v>
      </c>
      <c r="C17" t="s">
        <v>305</v>
      </c>
      <c r="D17" s="12">
        <v>10</v>
      </c>
      <c r="E17" s="12">
        <v>20</v>
      </c>
      <c r="F17" s="12">
        <v>30</v>
      </c>
      <c r="P17" t="s">
        <v>2</v>
      </c>
      <c r="Q17">
        <v>1</v>
      </c>
      <c r="R17">
        <v>1</v>
      </c>
      <c r="S17">
        <v>1</v>
      </c>
      <c r="T17">
        <v>1</v>
      </c>
      <c r="U17">
        <v>-1</v>
      </c>
      <c r="V17">
        <v>1</v>
      </c>
      <c r="W17">
        <v>-1</v>
      </c>
      <c r="X17">
        <v>-1</v>
      </c>
      <c r="Y17">
        <v>-1</v>
      </c>
      <c r="Z17">
        <v>-1</v>
      </c>
      <c r="AA17">
        <f>AVERAGE($Q$17:$Z$17)</f>
        <v>0</v>
      </c>
      <c r="AB17" t="s">
        <v>54</v>
      </c>
      <c r="AC17">
        <f>VARP($AA$16:$AA$26)</f>
        <v>6.4132231404958689E-2</v>
      </c>
      <c r="AD17">
        <v>7.3904761904761918E-2</v>
      </c>
      <c r="AX17" s="9"/>
      <c r="CV17" s="86" t="s">
        <v>213</v>
      </c>
    </row>
    <row r="18" spans="1:100" x14ac:dyDescent="0.25">
      <c r="A18">
        <v>2</v>
      </c>
      <c r="B18">
        <v>7</v>
      </c>
      <c r="C18" t="s">
        <v>306</v>
      </c>
      <c r="D18" s="12">
        <v>2</v>
      </c>
      <c r="E18" s="12">
        <v>3</v>
      </c>
      <c r="F18" s="12">
        <v>5</v>
      </c>
      <c r="P18" t="s">
        <v>3</v>
      </c>
      <c r="Q18">
        <v>-1</v>
      </c>
      <c r="R18">
        <v>1</v>
      </c>
      <c r="S18">
        <v>1</v>
      </c>
      <c r="T18">
        <v>-1</v>
      </c>
      <c r="U18">
        <v>-1</v>
      </c>
      <c r="V18">
        <v>-1</v>
      </c>
      <c r="W18">
        <v>-1</v>
      </c>
      <c r="X18">
        <v>-1</v>
      </c>
      <c r="Y18">
        <v>1</v>
      </c>
      <c r="Z18">
        <v>-1</v>
      </c>
      <c r="AA18">
        <f>AVERAGE($Q$18:$Z$18)</f>
        <v>-0.4</v>
      </c>
      <c r="AB18" t="s">
        <v>57</v>
      </c>
      <c r="AC18">
        <f>VARP($Q$16:$Z$26)</f>
        <v>0.86776859504132231</v>
      </c>
      <c r="AX18" s="9"/>
      <c r="CV18" s="86">
        <f>AVERAGE(DE:DE)</f>
        <v>0.34710743801652894</v>
      </c>
    </row>
    <row r="19" spans="1:100" x14ac:dyDescent="0.25">
      <c r="A19">
        <v>2</v>
      </c>
      <c r="B19">
        <v>8</v>
      </c>
      <c r="C19" t="s">
        <v>307</v>
      </c>
      <c r="D19" s="12">
        <v>3</v>
      </c>
      <c r="E19" s="12">
        <v>5</v>
      </c>
      <c r="F19" s="12">
        <v>7</v>
      </c>
      <c r="P19" t="s">
        <v>4</v>
      </c>
      <c r="Q19">
        <v>-1</v>
      </c>
      <c r="R19">
        <v>1</v>
      </c>
      <c r="S19">
        <v>-1</v>
      </c>
      <c r="T19">
        <v>1</v>
      </c>
      <c r="U19">
        <v>-1</v>
      </c>
      <c r="V19">
        <v>-1</v>
      </c>
      <c r="W19">
        <v>-1</v>
      </c>
      <c r="X19">
        <v>-1</v>
      </c>
      <c r="Y19">
        <v>-1</v>
      </c>
      <c r="Z19">
        <v>-1</v>
      </c>
      <c r="AA19">
        <f>AVERAGE($Q$19:$Z$19)</f>
        <v>-0.6</v>
      </c>
      <c r="AB19" t="s">
        <v>76</v>
      </c>
      <c r="AC19">
        <f>AVERAGE($Q$16:$Z$26)</f>
        <v>-0.36363636363636365</v>
      </c>
      <c r="AX19" s="9"/>
      <c r="CV19" s="86" t="s">
        <v>370</v>
      </c>
    </row>
    <row r="20" spans="1:100" x14ac:dyDescent="0.25">
      <c r="A20">
        <v>2</v>
      </c>
      <c r="B20">
        <v>9</v>
      </c>
      <c r="C20" t="s">
        <v>308</v>
      </c>
      <c r="D20" s="12">
        <v>5</v>
      </c>
      <c r="E20" s="12">
        <v>10</v>
      </c>
      <c r="F20" s="12">
        <v>20</v>
      </c>
      <c r="P20" t="s">
        <v>5</v>
      </c>
      <c r="Q20">
        <v>1</v>
      </c>
      <c r="R20">
        <v>1</v>
      </c>
      <c r="S20">
        <v>1</v>
      </c>
      <c r="T20">
        <v>-1</v>
      </c>
      <c r="U20">
        <v>1</v>
      </c>
      <c r="V20">
        <v>1</v>
      </c>
      <c r="W20">
        <v>-1</v>
      </c>
      <c r="X20">
        <v>-1</v>
      </c>
      <c r="Y20">
        <v>-1</v>
      </c>
      <c r="Z20">
        <v>-1</v>
      </c>
      <c r="AA20">
        <f>AVERAGE($Q$20:$Z$20)</f>
        <v>0</v>
      </c>
      <c r="AB20" t="s">
        <v>216</v>
      </c>
      <c r="AC20">
        <f>AC19*110</f>
        <v>-40</v>
      </c>
      <c r="AX20" s="9"/>
      <c r="CV20" s="86">
        <v>0.17487603305785113</v>
      </c>
    </row>
    <row r="21" spans="1:100" x14ac:dyDescent="0.25">
      <c r="A21">
        <v>2</v>
      </c>
      <c r="B21">
        <v>10</v>
      </c>
      <c r="C21" t="s">
        <v>309</v>
      </c>
      <c r="D21" s="12">
        <v>0.2</v>
      </c>
      <c r="E21" s="12">
        <v>0.3</v>
      </c>
      <c r="F21" s="12">
        <v>0.4</v>
      </c>
      <c r="P21" t="s">
        <v>6</v>
      </c>
      <c r="Q21">
        <v>-1</v>
      </c>
      <c r="R21">
        <v>1</v>
      </c>
      <c r="S21">
        <v>1</v>
      </c>
      <c r="T21">
        <v>1</v>
      </c>
      <c r="U21">
        <v>-1</v>
      </c>
      <c r="V21">
        <v>-1</v>
      </c>
      <c r="W21">
        <v>-1</v>
      </c>
      <c r="X21">
        <v>-1</v>
      </c>
      <c r="Y21">
        <v>-1</v>
      </c>
      <c r="Z21">
        <v>-1</v>
      </c>
      <c r="AA21">
        <f>AVERAGE($Q$21:$Z$21)</f>
        <v>-0.4</v>
      </c>
      <c r="AB21" t="s">
        <v>220</v>
      </c>
      <c r="AC21">
        <f>(AC19+1)/2</f>
        <v>0.31818181818181818</v>
      </c>
      <c r="AX21" s="9"/>
      <c r="CV21" s="86" t="s">
        <v>371</v>
      </c>
    </row>
    <row r="22" spans="1:100" x14ac:dyDescent="0.25">
      <c r="A22">
        <v>3</v>
      </c>
      <c r="B22">
        <v>1</v>
      </c>
      <c r="C22" t="s">
        <v>300</v>
      </c>
      <c r="D22" s="12">
        <v>0.76922999999999997</v>
      </c>
      <c r="E22" s="12">
        <v>1</v>
      </c>
      <c r="F22" s="12">
        <v>1.3</v>
      </c>
      <c r="P22" t="s">
        <v>7</v>
      </c>
      <c r="Q22">
        <v>1</v>
      </c>
      <c r="R22">
        <v>1</v>
      </c>
      <c r="S22">
        <v>-1</v>
      </c>
      <c r="T22">
        <v>-1</v>
      </c>
      <c r="U22">
        <v>-1</v>
      </c>
      <c r="V22">
        <v>-1</v>
      </c>
      <c r="W22">
        <v>-1</v>
      </c>
      <c r="X22">
        <v>1</v>
      </c>
      <c r="Y22">
        <v>-1</v>
      </c>
      <c r="Z22">
        <v>-1</v>
      </c>
      <c r="AA22">
        <f>AVERAGE($Q$22:$Z$22)</f>
        <v>-0.4</v>
      </c>
      <c r="AB22" t="s">
        <v>373</v>
      </c>
      <c r="AC22">
        <f>(AC21-(1-AC21))^2</f>
        <v>0.13223140495867775</v>
      </c>
      <c r="AX22" s="9"/>
      <c r="CV22" s="86">
        <v>0.13223140495867775</v>
      </c>
    </row>
    <row r="23" spans="1:100" x14ac:dyDescent="0.25">
      <c r="A23">
        <v>3</v>
      </c>
      <c r="B23">
        <v>2</v>
      </c>
      <c r="C23" t="s">
        <v>301</v>
      </c>
      <c r="D23" s="12">
        <v>55000</v>
      </c>
      <c r="E23" s="12">
        <v>60000</v>
      </c>
      <c r="F23" s="12">
        <v>65000</v>
      </c>
      <c r="P23" t="s">
        <v>8</v>
      </c>
      <c r="Q23">
        <v>-1</v>
      </c>
      <c r="R23">
        <v>1</v>
      </c>
      <c r="S23">
        <v>1</v>
      </c>
      <c r="T23">
        <v>-1</v>
      </c>
      <c r="U23">
        <v>-1</v>
      </c>
      <c r="V23">
        <v>1</v>
      </c>
      <c r="W23">
        <v>-1</v>
      </c>
      <c r="X23">
        <v>-1</v>
      </c>
      <c r="Y23">
        <v>-1</v>
      </c>
      <c r="Z23">
        <v>-1</v>
      </c>
      <c r="AA23">
        <f>AVERAGE($Q$23:$Z$23)</f>
        <v>-0.4</v>
      </c>
      <c r="AX23" s="9"/>
      <c r="CV23" s="86" t="s">
        <v>218</v>
      </c>
    </row>
    <row r="24" spans="1:100" x14ac:dyDescent="0.25">
      <c r="A24">
        <v>3</v>
      </c>
      <c r="B24">
        <v>3</v>
      </c>
      <c r="C24" t="s">
        <v>302</v>
      </c>
      <c r="D24" s="12">
        <v>25</v>
      </c>
      <c r="E24" s="12">
        <v>30</v>
      </c>
      <c r="F24" s="12">
        <v>35</v>
      </c>
      <c r="P24" t="s">
        <v>9</v>
      </c>
      <c r="Q24">
        <v>-1</v>
      </c>
      <c r="R24">
        <v>1</v>
      </c>
      <c r="S24">
        <v>1</v>
      </c>
      <c r="T24">
        <v>-1</v>
      </c>
      <c r="U24">
        <v>-1</v>
      </c>
      <c r="V24">
        <v>-1</v>
      </c>
      <c r="W24">
        <v>-1</v>
      </c>
      <c r="X24">
        <v>-1</v>
      </c>
      <c r="Y24">
        <v>-1</v>
      </c>
      <c r="Z24">
        <v>-1</v>
      </c>
      <c r="AA24">
        <f>AVERAGE($Q$24:$Z$24)</f>
        <v>-0.6</v>
      </c>
      <c r="AX24" s="9"/>
      <c r="CV24" s="86">
        <f>AVERAGE(DB:DB)</f>
        <v>1.5430170458633008</v>
      </c>
    </row>
    <row r="25" spans="1:100" x14ac:dyDescent="0.25">
      <c r="A25">
        <v>3</v>
      </c>
      <c r="B25">
        <v>4</v>
      </c>
      <c r="C25" t="s">
        <v>303</v>
      </c>
      <c r="D25" s="12">
        <v>17.739999999999998</v>
      </c>
      <c r="E25" s="12">
        <v>17.84</v>
      </c>
      <c r="F25" s="12">
        <v>17.940000000000001</v>
      </c>
      <c r="P25" t="s">
        <v>10</v>
      </c>
      <c r="Q25">
        <v>-1</v>
      </c>
      <c r="R25">
        <v>1</v>
      </c>
      <c r="S25">
        <v>1</v>
      </c>
      <c r="T25">
        <v>-1</v>
      </c>
      <c r="U25">
        <v>1</v>
      </c>
      <c r="V25">
        <v>1</v>
      </c>
      <c r="W25">
        <v>-1</v>
      </c>
      <c r="X25">
        <v>-1</v>
      </c>
      <c r="Y25">
        <v>-1</v>
      </c>
      <c r="Z25">
        <v>1</v>
      </c>
      <c r="AA25">
        <f>AVERAGE($Q$25:$Z$25)</f>
        <v>0</v>
      </c>
    </row>
    <row r="26" spans="1:100" x14ac:dyDescent="0.25">
      <c r="A26">
        <v>3</v>
      </c>
      <c r="B26">
        <v>5</v>
      </c>
      <c r="C26" t="s">
        <v>304</v>
      </c>
      <c r="D26" s="12">
        <v>1000</v>
      </c>
      <c r="E26" s="12">
        <v>1200</v>
      </c>
      <c r="F26" s="12">
        <v>1500</v>
      </c>
      <c r="P26" t="s">
        <v>11</v>
      </c>
      <c r="Q26">
        <v>-1</v>
      </c>
      <c r="R26">
        <v>-1</v>
      </c>
      <c r="S26">
        <v>1</v>
      </c>
      <c r="T26">
        <v>-1</v>
      </c>
      <c r="U26">
        <v>-1</v>
      </c>
      <c r="V26">
        <v>-1</v>
      </c>
      <c r="W26">
        <v>-1</v>
      </c>
      <c r="X26">
        <v>-1</v>
      </c>
      <c r="Y26">
        <v>-1</v>
      </c>
      <c r="Z26">
        <v>-1</v>
      </c>
      <c r="AA26">
        <f>AVERAGE($Q$26:$Z$26)</f>
        <v>-0.8</v>
      </c>
    </row>
    <row r="27" spans="1:100" x14ac:dyDescent="0.25">
      <c r="A27">
        <v>3</v>
      </c>
      <c r="B27">
        <v>6</v>
      </c>
      <c r="C27" t="s">
        <v>305</v>
      </c>
      <c r="D27" s="12">
        <v>40</v>
      </c>
      <c r="E27" s="12">
        <v>50</v>
      </c>
      <c r="F27" s="12">
        <v>60</v>
      </c>
      <c r="P27" t="s">
        <v>79</v>
      </c>
      <c r="Q27">
        <f>AVERAGE($Q$16:$Q$26)</f>
        <v>-0.27272727272727271</v>
      </c>
      <c r="R27">
        <f>AVERAGE($R$16:$R$26)</f>
        <v>0.81818181818181823</v>
      </c>
      <c r="S27">
        <f>AVERAGE($S$16:$S$26)</f>
        <v>0.45454545454545453</v>
      </c>
      <c r="T27">
        <f>AVERAGE($T$16:$T$26)</f>
        <v>-0.45454545454545453</v>
      </c>
      <c r="U27">
        <f>AVERAGE($U$16:$U$26)</f>
        <v>-0.63636363636363635</v>
      </c>
      <c r="V27">
        <f>AVERAGE($V$16:$V$26)</f>
        <v>-0.27272727272727271</v>
      </c>
      <c r="W27">
        <f>AVERAGE($W$16:$W$26)</f>
        <v>-1</v>
      </c>
      <c r="X27">
        <f>AVERAGE($X$16:$X$26)</f>
        <v>-0.63636363636363635</v>
      </c>
      <c r="Y27">
        <f>AVERAGE($Y$16:$Y$26)</f>
        <v>-0.81818181818181823</v>
      </c>
      <c r="Z27">
        <f>AVERAGE($Z$16:$Z$26)</f>
        <v>-0.81818181818181823</v>
      </c>
      <c r="AA27">
        <f>AVERAGE($AA$16:$AA$26)</f>
        <v>-0.36363636363636365</v>
      </c>
    </row>
    <row r="28" spans="1:100" x14ac:dyDescent="0.25">
      <c r="A28">
        <v>3</v>
      </c>
      <c r="B28">
        <v>7</v>
      </c>
      <c r="C28" t="s">
        <v>306</v>
      </c>
      <c r="D28" s="12">
        <v>1</v>
      </c>
      <c r="E28" s="12">
        <v>2</v>
      </c>
      <c r="F28" s="12">
        <v>3</v>
      </c>
    </row>
    <row r="29" spans="1:100" x14ac:dyDescent="0.25">
      <c r="A29">
        <v>3</v>
      </c>
      <c r="B29">
        <v>8</v>
      </c>
      <c r="C29" t="s">
        <v>307</v>
      </c>
      <c r="D29" s="12">
        <v>0.2</v>
      </c>
      <c r="E29" s="12">
        <v>0.25</v>
      </c>
      <c r="F29" s="12">
        <v>0.33333299999999999</v>
      </c>
    </row>
    <row r="30" spans="1:100" x14ac:dyDescent="0.25">
      <c r="A30">
        <v>3</v>
      </c>
      <c r="B30">
        <v>9</v>
      </c>
      <c r="C30" t="s">
        <v>308</v>
      </c>
      <c r="D30" s="12">
        <v>2</v>
      </c>
      <c r="E30" s="12">
        <v>5</v>
      </c>
      <c r="F30" s="12">
        <v>10</v>
      </c>
      <c r="P30" t="s">
        <v>99</v>
      </c>
      <c r="Q30" t="s">
        <v>81</v>
      </c>
      <c r="R30" t="s">
        <v>82</v>
      </c>
      <c r="S30" t="s">
        <v>83</v>
      </c>
      <c r="T30" t="s">
        <v>84</v>
      </c>
      <c r="U30" t="s">
        <v>85</v>
      </c>
      <c r="V30" t="s">
        <v>86</v>
      </c>
      <c r="W30" t="s">
        <v>87</v>
      </c>
      <c r="X30" t="s">
        <v>88</v>
      </c>
      <c r="Y30" t="s">
        <v>89</v>
      </c>
      <c r="Z30" t="s">
        <v>90</v>
      </c>
      <c r="AA30" t="s">
        <v>80</v>
      </c>
      <c r="AB30" t="s">
        <v>299</v>
      </c>
      <c r="AD30" t="s">
        <v>42</v>
      </c>
    </row>
    <row r="31" spans="1:100" x14ac:dyDescent="0.25">
      <c r="A31">
        <v>3</v>
      </c>
      <c r="B31">
        <v>10</v>
      </c>
      <c r="C31" t="s">
        <v>309</v>
      </c>
      <c r="D31" s="12">
        <v>0.14000000000000001</v>
      </c>
      <c r="E31" s="12">
        <v>0.15</v>
      </c>
      <c r="F31" s="12">
        <v>0.16</v>
      </c>
      <c r="P31" t="s">
        <v>1</v>
      </c>
      <c r="Q31">
        <v>-1</v>
      </c>
      <c r="R31">
        <v>-1</v>
      </c>
      <c r="S31">
        <v>-1</v>
      </c>
      <c r="T31">
        <v>1</v>
      </c>
      <c r="U31">
        <v>-1</v>
      </c>
      <c r="V31">
        <v>-1</v>
      </c>
      <c r="W31">
        <v>-1</v>
      </c>
      <c r="X31">
        <v>-1</v>
      </c>
      <c r="Y31">
        <v>-1</v>
      </c>
      <c r="Z31">
        <v>-1</v>
      </c>
      <c r="AA31">
        <f>AVERAGE($Q$31:$Z$31)</f>
        <v>-0.8</v>
      </c>
      <c r="AB31" t="s">
        <v>52</v>
      </c>
      <c r="AC31">
        <f>VARP($Q$42:$Z$42)</f>
        <v>0.11107438016528931</v>
      </c>
      <c r="AD31">
        <f>AC31/AC33</f>
        <v>0.14507772020725396</v>
      </c>
    </row>
    <row r="32" spans="1:100" x14ac:dyDescent="0.25">
      <c r="A32">
        <v>4</v>
      </c>
      <c r="B32">
        <v>1</v>
      </c>
      <c r="C32" t="s">
        <v>300</v>
      </c>
      <c r="D32" s="12">
        <v>0.5</v>
      </c>
      <c r="E32" s="12">
        <v>3</v>
      </c>
      <c r="F32" s="12">
        <v>10</v>
      </c>
      <c r="P32" t="s">
        <v>2</v>
      </c>
      <c r="Q32">
        <v>-1</v>
      </c>
      <c r="R32">
        <v>-1</v>
      </c>
      <c r="S32">
        <v>1</v>
      </c>
      <c r="T32">
        <v>-1</v>
      </c>
      <c r="U32">
        <v>-1</v>
      </c>
      <c r="V32">
        <v>-1</v>
      </c>
      <c r="W32">
        <v>-1</v>
      </c>
      <c r="X32">
        <v>-1</v>
      </c>
      <c r="Y32">
        <v>1</v>
      </c>
      <c r="Z32">
        <v>-1</v>
      </c>
      <c r="AA32">
        <f>AVERAGE($Q$32:$Z$32)</f>
        <v>-0.6</v>
      </c>
      <c r="AB32" t="s">
        <v>54</v>
      </c>
      <c r="AC32">
        <f>VARP($Z$31:$AA$42)</f>
        <v>0.38881542699724519</v>
      </c>
      <c r="AD32">
        <f>AC32/AC33</f>
        <v>0.50784398388025331</v>
      </c>
    </row>
    <row r="33" spans="1:30" x14ac:dyDescent="0.25">
      <c r="A33">
        <v>4</v>
      </c>
      <c r="B33">
        <v>2</v>
      </c>
      <c r="C33" t="s">
        <v>301</v>
      </c>
      <c r="D33" s="12">
        <v>40000</v>
      </c>
      <c r="E33" s="12">
        <v>60000</v>
      </c>
      <c r="F33" s="12">
        <v>90000</v>
      </c>
      <c r="P33" t="s">
        <v>3</v>
      </c>
      <c r="Q33">
        <v>-1</v>
      </c>
      <c r="R33">
        <v>-1</v>
      </c>
      <c r="S33">
        <v>-1</v>
      </c>
      <c r="T33">
        <v>-1</v>
      </c>
      <c r="U33">
        <v>-1</v>
      </c>
      <c r="V33">
        <v>1</v>
      </c>
      <c r="W33">
        <v>-1</v>
      </c>
      <c r="X33">
        <v>-1</v>
      </c>
      <c r="Y33">
        <v>1</v>
      </c>
      <c r="Z33">
        <v>-1</v>
      </c>
      <c r="AA33">
        <f>AVERAGE($Q$33:$Z$33)</f>
        <v>-0.6</v>
      </c>
      <c r="AB33" t="s">
        <v>57</v>
      </c>
      <c r="AC33">
        <f>VARP($Q$31:$Z$42)</f>
        <v>0.7656198347107438</v>
      </c>
    </row>
    <row r="34" spans="1:30" x14ac:dyDescent="0.25">
      <c r="A34">
        <v>4</v>
      </c>
      <c r="B34">
        <v>3</v>
      </c>
      <c r="C34" t="s">
        <v>302</v>
      </c>
      <c r="D34" s="12">
        <v>30</v>
      </c>
      <c r="E34" s="12">
        <v>50</v>
      </c>
      <c r="F34" s="12">
        <v>80</v>
      </c>
      <c r="P34" t="s">
        <v>4</v>
      </c>
      <c r="Q34">
        <v>1</v>
      </c>
      <c r="R34">
        <v>-1</v>
      </c>
      <c r="S34">
        <v>1</v>
      </c>
      <c r="T34">
        <v>1</v>
      </c>
      <c r="U34">
        <v>1</v>
      </c>
      <c r="V34">
        <v>-1</v>
      </c>
      <c r="W34">
        <v>-1</v>
      </c>
      <c r="X34">
        <v>-1</v>
      </c>
      <c r="Y34">
        <v>1</v>
      </c>
      <c r="Z34">
        <v>-1</v>
      </c>
      <c r="AA34">
        <f>AVERAGE($Q$34:$Z$34)</f>
        <v>0</v>
      </c>
      <c r="AB34" t="s">
        <v>77</v>
      </c>
      <c r="AC34">
        <f>AVERAGE($Q$31:$Z$42)</f>
        <v>-0.4181818181818181</v>
      </c>
    </row>
    <row r="35" spans="1:30" x14ac:dyDescent="0.25">
      <c r="A35">
        <v>4</v>
      </c>
      <c r="B35">
        <v>4</v>
      </c>
      <c r="C35" t="s">
        <v>303</v>
      </c>
      <c r="D35" s="12">
        <v>1</v>
      </c>
      <c r="E35" s="12">
        <v>5</v>
      </c>
      <c r="F35" s="12">
        <v>20</v>
      </c>
      <c r="P35" t="s">
        <v>5</v>
      </c>
      <c r="Q35">
        <v>-1</v>
      </c>
      <c r="R35">
        <v>-1</v>
      </c>
      <c r="S35">
        <v>1</v>
      </c>
      <c r="T35">
        <v>-1</v>
      </c>
      <c r="U35">
        <v>-1</v>
      </c>
      <c r="V35">
        <v>-1</v>
      </c>
      <c r="W35">
        <v>-1</v>
      </c>
      <c r="X35">
        <v>-1</v>
      </c>
      <c r="Y35">
        <v>1</v>
      </c>
      <c r="Z35">
        <v>-1</v>
      </c>
      <c r="AA35">
        <f>AVERAGE($Q$35:$Z$35)</f>
        <v>-0.6</v>
      </c>
      <c r="AB35" t="s">
        <v>217</v>
      </c>
      <c r="AC35">
        <f>AC34*110</f>
        <v>-45.999999999999993</v>
      </c>
    </row>
    <row r="36" spans="1:30" x14ac:dyDescent="0.25">
      <c r="A36">
        <v>4</v>
      </c>
      <c r="B36">
        <v>5</v>
      </c>
      <c r="C36" t="s">
        <v>304</v>
      </c>
      <c r="D36" s="12">
        <v>800</v>
      </c>
      <c r="E36" s="12">
        <v>1000</v>
      </c>
      <c r="F36" s="12">
        <v>1200</v>
      </c>
      <c r="P36" t="s">
        <v>6</v>
      </c>
      <c r="Q36">
        <v>-1</v>
      </c>
      <c r="R36">
        <v>-1</v>
      </c>
      <c r="S36">
        <v>1</v>
      </c>
      <c r="T36">
        <v>-1</v>
      </c>
      <c r="U36">
        <v>-1</v>
      </c>
      <c r="V36">
        <v>1</v>
      </c>
      <c r="W36">
        <v>-1</v>
      </c>
      <c r="X36">
        <v>-1</v>
      </c>
      <c r="Y36">
        <v>-1</v>
      </c>
      <c r="Z36">
        <v>1</v>
      </c>
      <c r="AA36">
        <f>AVERAGE($Q$36:$Z$36)</f>
        <v>-0.4</v>
      </c>
      <c r="AB36" t="s">
        <v>220</v>
      </c>
      <c r="AC36">
        <f>(AC34+1)/2</f>
        <v>0.29090909090909095</v>
      </c>
    </row>
    <row r="37" spans="1:30" x14ac:dyDescent="0.25">
      <c r="A37">
        <v>4</v>
      </c>
      <c r="B37">
        <v>6</v>
      </c>
      <c r="C37" t="s">
        <v>305</v>
      </c>
      <c r="D37" s="12">
        <v>50</v>
      </c>
      <c r="E37" s="12">
        <v>80</v>
      </c>
      <c r="F37" s="12">
        <v>95</v>
      </c>
      <c r="P37" t="s">
        <v>7</v>
      </c>
      <c r="Q37">
        <v>-1</v>
      </c>
      <c r="R37">
        <v>1</v>
      </c>
      <c r="S37">
        <v>-1</v>
      </c>
      <c r="T37">
        <v>-1</v>
      </c>
      <c r="U37">
        <v>1</v>
      </c>
      <c r="V37">
        <v>-1</v>
      </c>
      <c r="W37">
        <v>-1</v>
      </c>
      <c r="X37">
        <v>1</v>
      </c>
      <c r="Y37">
        <v>1</v>
      </c>
      <c r="Z37">
        <v>-1</v>
      </c>
      <c r="AA37">
        <f>AVERAGE($Q$37:$Z$37)</f>
        <v>-0.2</v>
      </c>
      <c r="AB37" t="s">
        <v>373</v>
      </c>
      <c r="AC37">
        <f>(AC36-(1-AC36))^2</f>
        <v>0.17487603305785113</v>
      </c>
    </row>
    <row r="38" spans="1:30" x14ac:dyDescent="0.25">
      <c r="A38">
        <v>4</v>
      </c>
      <c r="B38">
        <v>7</v>
      </c>
      <c r="C38" t="s">
        <v>306</v>
      </c>
      <c r="D38" s="12">
        <v>1</v>
      </c>
      <c r="E38" s="12">
        <v>3</v>
      </c>
      <c r="F38" s="12">
        <v>10</v>
      </c>
      <c r="P38" t="s">
        <v>8</v>
      </c>
      <c r="Q38">
        <v>-1</v>
      </c>
      <c r="R38">
        <v>-1</v>
      </c>
      <c r="S38">
        <v>-1</v>
      </c>
      <c r="T38">
        <v>-1</v>
      </c>
      <c r="U38">
        <v>-1</v>
      </c>
      <c r="V38">
        <v>1</v>
      </c>
      <c r="W38">
        <v>-1</v>
      </c>
      <c r="X38">
        <v>-1</v>
      </c>
      <c r="Y38">
        <v>-1</v>
      </c>
      <c r="Z38">
        <v>1</v>
      </c>
      <c r="AA38">
        <f>AVERAGE($Q$38:$Z$38)</f>
        <v>-0.6</v>
      </c>
    </row>
    <row r="39" spans="1:30" x14ac:dyDescent="0.25">
      <c r="A39">
        <v>4</v>
      </c>
      <c r="B39">
        <v>8</v>
      </c>
      <c r="C39" t="s">
        <v>307</v>
      </c>
      <c r="D39" s="12">
        <v>0.3</v>
      </c>
      <c r="E39" s="12">
        <v>1</v>
      </c>
      <c r="F39" s="12">
        <v>2</v>
      </c>
      <c r="P39" t="s">
        <v>9</v>
      </c>
      <c r="Q39">
        <v>1</v>
      </c>
      <c r="R39">
        <v>1</v>
      </c>
      <c r="S39">
        <v>1</v>
      </c>
      <c r="T39">
        <v>-1</v>
      </c>
      <c r="U39">
        <v>1</v>
      </c>
      <c r="V39">
        <v>-1</v>
      </c>
      <c r="W39">
        <v>-1</v>
      </c>
      <c r="X39">
        <v>-1</v>
      </c>
      <c r="Y39">
        <v>-1</v>
      </c>
      <c r="Z39">
        <v>-1</v>
      </c>
      <c r="AA39">
        <f>AVERAGE($Q$39:$Z$39)</f>
        <v>-0.2</v>
      </c>
    </row>
    <row r="40" spans="1:30" x14ac:dyDescent="0.25">
      <c r="A40">
        <v>4</v>
      </c>
      <c r="B40">
        <v>9</v>
      </c>
      <c r="C40" t="s">
        <v>308</v>
      </c>
      <c r="D40" s="12">
        <v>5</v>
      </c>
      <c r="E40" s="12">
        <v>10</v>
      </c>
      <c r="F40" s="12">
        <v>30</v>
      </c>
      <c r="P40" t="s">
        <v>10</v>
      </c>
      <c r="Q40">
        <v>1</v>
      </c>
      <c r="R40">
        <v>-1</v>
      </c>
      <c r="S40">
        <v>1</v>
      </c>
      <c r="T40">
        <v>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f>AVERAGE($Q$40:$Z$40)</f>
        <v>-0.4</v>
      </c>
    </row>
    <row r="41" spans="1:30" x14ac:dyDescent="0.25">
      <c r="A41">
        <v>4</v>
      </c>
      <c r="B41">
        <v>10</v>
      </c>
      <c r="C41" t="s">
        <v>309</v>
      </c>
      <c r="D41" s="12">
        <v>0.1</v>
      </c>
      <c r="E41" s="12">
        <v>0.3</v>
      </c>
      <c r="F41" s="12">
        <v>2</v>
      </c>
      <c r="P41" t="s">
        <v>11</v>
      </c>
      <c r="Q41">
        <v>1</v>
      </c>
      <c r="R41">
        <v>-1</v>
      </c>
      <c r="S41">
        <v>-1</v>
      </c>
      <c r="T41">
        <v>-1</v>
      </c>
      <c r="U41">
        <v>-1</v>
      </c>
      <c r="V41">
        <v>1</v>
      </c>
      <c r="W41">
        <v>-1</v>
      </c>
      <c r="X41">
        <v>-1</v>
      </c>
      <c r="Y41">
        <v>1</v>
      </c>
      <c r="Z41">
        <v>1</v>
      </c>
      <c r="AA41">
        <f>AVERAGE($Q$41:$Z$41)</f>
        <v>-0.2</v>
      </c>
    </row>
    <row r="42" spans="1:30" x14ac:dyDescent="0.25">
      <c r="A42">
        <v>5</v>
      </c>
      <c r="B42">
        <v>1</v>
      </c>
      <c r="C42" t="s">
        <v>300</v>
      </c>
      <c r="D42" s="12">
        <v>0.1</v>
      </c>
      <c r="E42" s="12">
        <v>0.33333299999999999</v>
      </c>
      <c r="F42" s="12">
        <v>0.66666000000000003</v>
      </c>
      <c r="P42" t="s">
        <v>79</v>
      </c>
      <c r="Q42">
        <f>AVERAGE($Q$31:$Q$41)</f>
        <v>-0.27272727272727271</v>
      </c>
      <c r="R42">
        <f>AVERAGE($R$31:$R$41)</f>
        <v>-0.63636363636363635</v>
      </c>
      <c r="S42">
        <f>AVERAGE($S$31:$S$41)</f>
        <v>9.0909090909090912E-2</v>
      </c>
      <c r="T42">
        <f>AVERAGE($T$31:$T$41)</f>
        <v>-0.45454545454545453</v>
      </c>
      <c r="U42">
        <f>AVERAGE($U$31:$U$41)</f>
        <v>-0.45454545454545453</v>
      </c>
      <c r="V42">
        <f>AVERAGE($V$31:$V$41)</f>
        <v>-0.27272727272727271</v>
      </c>
      <c r="W42">
        <f>AVERAGE($W$31:$W$41)</f>
        <v>-1</v>
      </c>
      <c r="X42">
        <f>AVERAGE($X$31:$X$41)</f>
        <v>-0.81818181818181823</v>
      </c>
      <c r="Y42">
        <f>AVERAGE($Y$31:$Y$41)</f>
        <v>9.0909090909090912E-2</v>
      </c>
      <c r="Z42">
        <f>AVERAGE($Z$31:$Z$41)</f>
        <v>-0.45454545454545453</v>
      </c>
      <c r="AA42">
        <f>AVERAGE($AA$31:$AA$41)</f>
        <v>-0.41818181818181821</v>
      </c>
    </row>
    <row r="43" spans="1:30" x14ac:dyDescent="0.25">
      <c r="A43">
        <v>5</v>
      </c>
      <c r="B43">
        <v>2</v>
      </c>
      <c r="C43" t="s">
        <v>301</v>
      </c>
      <c r="D43" s="12">
        <v>25000</v>
      </c>
      <c r="E43" s="12">
        <v>70000</v>
      </c>
      <c r="F43" s="12">
        <v>85000</v>
      </c>
    </row>
    <row r="44" spans="1:30" x14ac:dyDescent="0.25">
      <c r="A44">
        <v>5</v>
      </c>
      <c r="B44">
        <v>3</v>
      </c>
      <c r="C44" t="s">
        <v>302</v>
      </c>
      <c r="D44" s="12">
        <v>6</v>
      </c>
      <c r="E44" s="12">
        <v>25</v>
      </c>
      <c r="F44" s="12">
        <v>40</v>
      </c>
    </row>
    <row r="45" spans="1:30" x14ac:dyDescent="0.25">
      <c r="A45">
        <v>5</v>
      </c>
      <c r="B45">
        <v>4</v>
      </c>
      <c r="C45" t="s">
        <v>303</v>
      </c>
      <c r="D45" s="12">
        <v>100</v>
      </c>
      <c r="E45" s="12">
        <v>300</v>
      </c>
      <c r="F45" s="12">
        <v>500</v>
      </c>
      <c r="P45" t="s">
        <v>218</v>
      </c>
      <c r="Q45" t="s">
        <v>81</v>
      </c>
      <c r="R45" t="s">
        <v>82</v>
      </c>
      <c r="S45" t="s">
        <v>83</v>
      </c>
      <c r="T45" t="s">
        <v>84</v>
      </c>
      <c r="U45" t="s">
        <v>85</v>
      </c>
      <c r="V45" t="s">
        <v>86</v>
      </c>
      <c r="W45" t="s">
        <v>87</v>
      </c>
      <c r="X45" t="s">
        <v>88</v>
      </c>
      <c r="Y45" t="s">
        <v>89</v>
      </c>
      <c r="Z45" t="s">
        <v>90</v>
      </c>
      <c r="AA45" t="s">
        <v>80</v>
      </c>
      <c r="AB45" t="s">
        <v>299</v>
      </c>
      <c r="AD45" t="s">
        <v>42</v>
      </c>
    </row>
    <row r="46" spans="1:30" x14ac:dyDescent="0.25">
      <c r="A46">
        <v>5</v>
      </c>
      <c r="B46">
        <v>5</v>
      </c>
      <c r="C46" t="s">
        <v>304</v>
      </c>
      <c r="D46" s="12">
        <v>800</v>
      </c>
      <c r="E46" s="12">
        <v>850</v>
      </c>
      <c r="F46" s="12">
        <v>900</v>
      </c>
      <c r="P46" t="s">
        <v>1</v>
      </c>
      <c r="Q46">
        <v>0.85507246376811596</v>
      </c>
      <c r="R46">
        <v>0.31687573115644402</v>
      </c>
      <c r="S46">
        <v>0.875</v>
      </c>
      <c r="T46">
        <v>0</v>
      </c>
      <c r="U46">
        <v>0.52191558441558439</v>
      </c>
      <c r="V46">
        <v>0.71193791371832904</v>
      </c>
      <c r="W46">
        <v>1</v>
      </c>
      <c r="X46">
        <v>0.83870967741935476</v>
      </c>
      <c r="Y46">
        <v>1.5</v>
      </c>
      <c r="Z46">
        <v>0.66666666666666663</v>
      </c>
      <c r="AA46">
        <f>AVERAGE($Q$46:$Z$46)</f>
        <v>0.72861780371444951</v>
      </c>
      <c r="AB46" t="s">
        <v>52</v>
      </c>
      <c r="AC46">
        <f>VARP($Q$57:$Z$57)</f>
        <v>2.5974026504260963</v>
      </c>
      <c r="AD46">
        <f>AC46/AC48</f>
        <v>0.14096152898976422</v>
      </c>
    </row>
    <row r="47" spans="1:30" x14ac:dyDescent="0.25">
      <c r="A47">
        <v>5</v>
      </c>
      <c r="B47">
        <v>6</v>
      </c>
      <c r="C47" t="s">
        <v>305</v>
      </c>
      <c r="D47" s="12">
        <v>20</v>
      </c>
      <c r="E47" s="12">
        <v>30</v>
      </c>
      <c r="F47" s="12">
        <v>40</v>
      </c>
      <c r="P47" t="s">
        <v>2</v>
      </c>
      <c r="Q47">
        <v>0.27536231884057966</v>
      </c>
      <c r="R47">
        <v>0.31687573115644402</v>
      </c>
      <c r="S47">
        <v>0.25</v>
      </c>
      <c r="T47">
        <v>0.34622148708460548</v>
      </c>
      <c r="U47">
        <v>0.52191558441558439</v>
      </c>
      <c r="V47">
        <v>0.54348322300844554</v>
      </c>
      <c r="W47">
        <v>2</v>
      </c>
      <c r="X47">
        <v>39.322580645161295</v>
      </c>
      <c r="Y47">
        <v>0</v>
      </c>
      <c r="Z47">
        <v>2.3333333333333335</v>
      </c>
      <c r="AA47">
        <f>AVERAGE($Q$47:$Z$47)</f>
        <v>4.5909772323000286</v>
      </c>
      <c r="AB47" t="s">
        <v>54</v>
      </c>
      <c r="AC47">
        <f>VARP($AA$46:$AA$56)</f>
        <v>1.207501525950115</v>
      </c>
      <c r="AD47">
        <f>AC47/AC48</f>
        <v>6.5531334284069903E-2</v>
      </c>
    </row>
    <row r="48" spans="1:30" x14ac:dyDescent="0.25">
      <c r="A48">
        <v>5</v>
      </c>
      <c r="B48">
        <v>7</v>
      </c>
      <c r="C48" t="s">
        <v>306</v>
      </c>
      <c r="D48" s="12">
        <v>1</v>
      </c>
      <c r="E48" s="12">
        <v>2</v>
      </c>
      <c r="F48" s="12">
        <v>3</v>
      </c>
      <c r="P48" t="s">
        <v>3</v>
      </c>
      <c r="Q48">
        <v>0.44927536231884069</v>
      </c>
      <c r="R48">
        <v>0.487656798367333</v>
      </c>
      <c r="S48">
        <v>0.25</v>
      </c>
      <c r="T48">
        <v>0.16634086704106382</v>
      </c>
      <c r="U48">
        <v>0.21753246753246749</v>
      </c>
      <c r="V48">
        <v>0.14129194247888605</v>
      </c>
      <c r="W48">
        <v>1</v>
      </c>
      <c r="X48">
        <v>1.0161290322580645</v>
      </c>
      <c r="Y48">
        <v>0.5</v>
      </c>
      <c r="Z48">
        <v>0.66666666666666663</v>
      </c>
      <c r="AA48">
        <f>AVERAGE($Q$48:$Z$48)</f>
        <v>0.4894893136663323</v>
      </c>
      <c r="AB48" t="s">
        <v>57</v>
      </c>
      <c r="AC48">
        <f>VARP($Q$46:$Z$56)</f>
        <v>18.426322905554635</v>
      </c>
    </row>
    <row r="49" spans="1:29" x14ac:dyDescent="0.25">
      <c r="A49">
        <v>5</v>
      </c>
      <c r="B49">
        <v>8</v>
      </c>
      <c r="C49" t="s">
        <v>307</v>
      </c>
      <c r="D49" s="12">
        <v>0.25</v>
      </c>
      <c r="E49" s="12">
        <v>0.33333299999999999</v>
      </c>
      <c r="F49" s="12">
        <v>0.5</v>
      </c>
      <c r="P49" t="s">
        <v>4</v>
      </c>
      <c r="Q49">
        <v>3.347826086956522</v>
      </c>
      <c r="R49">
        <v>0.487656798367333</v>
      </c>
      <c r="S49">
        <v>0.25</v>
      </c>
      <c r="T49">
        <v>0.67311074354230271</v>
      </c>
      <c r="U49">
        <v>1.4610389610389588E-2</v>
      </c>
      <c r="V49">
        <v>0.82606710796621763</v>
      </c>
      <c r="W49">
        <v>2</v>
      </c>
      <c r="X49">
        <v>7.064516129032258</v>
      </c>
      <c r="Y49">
        <v>0</v>
      </c>
      <c r="Z49">
        <v>2.3333333333333335</v>
      </c>
      <c r="AA49">
        <f>AVERAGE($Q$49:$Z$49)</f>
        <v>1.6997120588808354</v>
      </c>
      <c r="AB49" t="s">
        <v>384</v>
      </c>
      <c r="AC49">
        <f>AVERAGE($Q$46:$Z$56)</f>
        <v>1.5430170458633017</v>
      </c>
    </row>
    <row r="50" spans="1:29" x14ac:dyDescent="0.25">
      <c r="A50">
        <v>5</v>
      </c>
      <c r="B50">
        <v>9</v>
      </c>
      <c r="C50" t="s">
        <v>308</v>
      </c>
      <c r="D50" s="12">
        <v>6</v>
      </c>
      <c r="E50" s="12">
        <v>10</v>
      </c>
      <c r="F50" s="12">
        <v>15</v>
      </c>
      <c r="P50" t="s">
        <v>5</v>
      </c>
      <c r="Q50">
        <v>0.5169086956521739</v>
      </c>
      <c r="R50">
        <v>0.40226626476188848</v>
      </c>
      <c r="S50">
        <v>0.375</v>
      </c>
      <c r="T50">
        <v>18.613355387461834</v>
      </c>
      <c r="U50">
        <v>0.13758116883116886</v>
      </c>
      <c r="V50">
        <v>0.31522483451266836</v>
      </c>
      <c r="W50">
        <v>1</v>
      </c>
      <c r="X50">
        <v>1.6881693548387096</v>
      </c>
      <c r="Y50">
        <v>0</v>
      </c>
      <c r="Z50">
        <v>0.66666666666666663</v>
      </c>
      <c r="AA50">
        <f>AVERAGE($Q$50:$Z$50)</f>
        <v>2.3715172372725108</v>
      </c>
      <c r="AB50" t="s">
        <v>385</v>
      </c>
      <c r="AC50">
        <f>AC49*110</f>
        <v>169.73187504496318</v>
      </c>
    </row>
    <row r="51" spans="1:29" x14ac:dyDescent="0.25">
      <c r="A51">
        <v>5</v>
      </c>
      <c r="B51">
        <v>10</v>
      </c>
      <c r="C51" t="s">
        <v>309</v>
      </c>
      <c r="D51" s="12">
        <v>0.1</v>
      </c>
      <c r="E51" s="12">
        <v>0.15</v>
      </c>
      <c r="F51" s="12">
        <v>0.2</v>
      </c>
      <c r="P51" t="s">
        <v>6</v>
      </c>
      <c r="Q51">
        <v>3.347826086956522</v>
      </c>
      <c r="R51">
        <v>0.40226626476188848</v>
      </c>
      <c r="S51">
        <v>0.125</v>
      </c>
      <c r="T51">
        <v>0.9346221487084605</v>
      </c>
      <c r="U51">
        <v>0.21753246753246749</v>
      </c>
      <c r="V51">
        <v>0.14129194247888605</v>
      </c>
      <c r="W51">
        <v>2</v>
      </c>
      <c r="X51">
        <v>1.6881693548387096</v>
      </c>
      <c r="Y51">
        <v>2</v>
      </c>
      <c r="Z51">
        <v>5.5555555555555608E-2</v>
      </c>
      <c r="AA51">
        <f>AVERAGE($Q$51:$Z$51)</f>
        <v>1.0912263820832488</v>
      </c>
    </row>
    <row r="52" spans="1:29" x14ac:dyDescent="0.25">
      <c r="A52">
        <v>6</v>
      </c>
      <c r="B52">
        <v>1</v>
      </c>
      <c r="C52" t="s">
        <v>300</v>
      </c>
      <c r="D52" s="12">
        <v>1</v>
      </c>
      <c r="E52" s="12">
        <v>3</v>
      </c>
      <c r="F52" s="12">
        <v>4</v>
      </c>
      <c r="P52" t="s">
        <v>7</v>
      </c>
      <c r="Q52">
        <v>0.6376811594202898</v>
      </c>
      <c r="R52">
        <v>0.14609466394555501</v>
      </c>
      <c r="S52">
        <v>0.25</v>
      </c>
      <c r="T52">
        <v>5.5377851291539457</v>
      </c>
      <c r="U52">
        <v>1.4610389610389588E-2</v>
      </c>
      <c r="V52">
        <v>0.48367952522255186</v>
      </c>
      <c r="W52">
        <v>9</v>
      </c>
      <c r="X52">
        <v>0.19354838709677413</v>
      </c>
      <c r="Y52">
        <v>0</v>
      </c>
      <c r="Z52">
        <v>0.66666666666666663</v>
      </c>
      <c r="AA52">
        <f>AVERAGE($Q$52:$Z$52)</f>
        <v>1.6930065921116177</v>
      </c>
    </row>
    <row r="53" spans="1:29" x14ac:dyDescent="0.25">
      <c r="A53">
        <v>6</v>
      </c>
      <c r="B53">
        <v>2</v>
      </c>
      <c r="C53" t="s">
        <v>301</v>
      </c>
      <c r="D53" s="12">
        <v>59432</v>
      </c>
      <c r="E53" s="12">
        <v>70000</v>
      </c>
      <c r="F53" s="12">
        <v>100000</v>
      </c>
      <c r="P53" t="s">
        <v>8</v>
      </c>
      <c r="Q53">
        <v>1.173913043478261</v>
      </c>
      <c r="R53">
        <v>0.31687573115644402</v>
      </c>
      <c r="S53">
        <v>0.5</v>
      </c>
      <c r="T53">
        <v>8.8066776937309168</v>
      </c>
      <c r="U53">
        <v>0.21753246753246749</v>
      </c>
      <c r="V53">
        <v>8.6966446016891172E-2</v>
      </c>
      <c r="W53">
        <v>1</v>
      </c>
      <c r="X53">
        <v>1.0161290322580645</v>
      </c>
      <c r="Y53">
        <v>1</v>
      </c>
      <c r="Z53">
        <v>0.11111111111111122</v>
      </c>
      <c r="AA53">
        <f>AVERAGE($Q$53:$Z$53)</f>
        <v>1.4229205525284156</v>
      </c>
    </row>
    <row r="54" spans="1:29" x14ac:dyDescent="0.25">
      <c r="A54">
        <v>6</v>
      </c>
      <c r="B54">
        <v>3</v>
      </c>
      <c r="C54" t="s">
        <v>302</v>
      </c>
      <c r="D54" s="12">
        <v>25</v>
      </c>
      <c r="E54" s="12">
        <v>35</v>
      </c>
      <c r="F54" s="12">
        <v>45</v>
      </c>
      <c r="P54" t="s">
        <v>9</v>
      </c>
      <c r="Q54">
        <v>0.44927536231884069</v>
      </c>
      <c r="R54">
        <v>0.2314851975509995</v>
      </c>
      <c r="S54">
        <v>0.25</v>
      </c>
      <c r="T54">
        <v>2.9226710774923674</v>
      </c>
      <c r="U54">
        <v>1.4610389610389588E-2</v>
      </c>
      <c r="V54">
        <v>0.71193791371832904</v>
      </c>
      <c r="W54">
        <v>1</v>
      </c>
      <c r="X54">
        <v>1.4193548387096773</v>
      </c>
      <c r="Y54">
        <v>0.5</v>
      </c>
      <c r="Z54">
        <v>0.66666666666666663</v>
      </c>
      <c r="AA54">
        <f>AVERAGE($Q$54:$Z$54)</f>
        <v>0.81660014460672703</v>
      </c>
    </row>
    <row r="55" spans="1:29" x14ac:dyDescent="0.25">
      <c r="A55">
        <v>6</v>
      </c>
      <c r="B55">
        <v>4</v>
      </c>
      <c r="C55" t="s">
        <v>303</v>
      </c>
      <c r="D55" s="12">
        <v>0.25</v>
      </c>
      <c r="E55" s="12">
        <v>1</v>
      </c>
      <c r="F55" s="12">
        <v>5</v>
      </c>
      <c r="P55" t="s">
        <v>10</v>
      </c>
      <c r="Q55">
        <v>1.8985507246376814</v>
      </c>
      <c r="R55">
        <v>0.40226626476188848</v>
      </c>
      <c r="S55">
        <v>0.25</v>
      </c>
      <c r="T55">
        <v>4.6045620664631234E-2</v>
      </c>
      <c r="U55">
        <v>0.23904220779220781</v>
      </c>
      <c r="V55">
        <v>0.429354028760557</v>
      </c>
      <c r="W55">
        <v>7</v>
      </c>
      <c r="X55">
        <v>1.0161290322580645</v>
      </c>
      <c r="Y55">
        <v>1.5</v>
      </c>
      <c r="Z55">
        <v>0.9</v>
      </c>
      <c r="AA55">
        <f>AVERAGE($Q$55:$Z$55)</f>
        <v>1.3681387878875031</v>
      </c>
    </row>
    <row r="56" spans="1:29" x14ac:dyDescent="0.25">
      <c r="A56">
        <v>6</v>
      </c>
      <c r="B56">
        <v>5</v>
      </c>
      <c r="C56" t="s">
        <v>304</v>
      </c>
      <c r="D56" s="12">
        <v>1100</v>
      </c>
      <c r="E56" s="12">
        <v>1200</v>
      </c>
      <c r="F56" s="12">
        <v>1400</v>
      </c>
      <c r="P56" t="s">
        <v>11</v>
      </c>
      <c r="Q56">
        <v>0.44927536231884069</v>
      </c>
      <c r="R56">
        <v>0.70781067210889004</v>
      </c>
      <c r="S56">
        <v>0.375</v>
      </c>
      <c r="T56">
        <v>2.2688925645769729</v>
      </c>
      <c r="U56">
        <v>0.26826298701298701</v>
      </c>
      <c r="V56">
        <v>0.14129194247888605</v>
      </c>
      <c r="W56">
        <v>1</v>
      </c>
      <c r="X56">
        <v>1.6881693548387096</v>
      </c>
      <c r="Y56">
        <v>0</v>
      </c>
      <c r="Z56">
        <v>0.11111111111111122</v>
      </c>
      <c r="AA56">
        <f>AVERAGE($Q$56:$Z$56)</f>
        <v>0.70098139944463977</v>
      </c>
    </row>
    <row r="57" spans="1:29" x14ac:dyDescent="0.25">
      <c r="A57">
        <v>6</v>
      </c>
      <c r="B57">
        <v>6</v>
      </c>
      <c r="C57" t="s">
        <v>305</v>
      </c>
      <c r="D57" s="12">
        <v>35</v>
      </c>
      <c r="E57" s="12">
        <v>50</v>
      </c>
      <c r="F57" s="12">
        <v>60</v>
      </c>
      <c r="P57" t="s">
        <v>79</v>
      </c>
      <c r="Q57">
        <f>AVERAGE($Q$46:$Q$56)</f>
        <v>1.2182696969696971</v>
      </c>
      <c r="R57">
        <f>AVERAGE($R$46:$R$56)</f>
        <v>0.38346637437228259</v>
      </c>
      <c r="S57">
        <f>AVERAGE($S$46:$S$56)</f>
        <v>0.34090909090909088</v>
      </c>
      <c r="T57">
        <f>AVERAGE($T$46:$T$56)</f>
        <v>3.6650657017688273</v>
      </c>
      <c r="U57">
        <f>AVERAGE($U$46:$U$56)</f>
        <v>0.21683146399055483</v>
      </c>
      <c r="V57">
        <f>AVERAGE($V$46:$V$56)</f>
        <v>0.41204789276005888</v>
      </c>
      <c r="W57">
        <f>AVERAGE($W$46:$W$56)</f>
        <v>2.5454545454545454</v>
      </c>
      <c r="X57">
        <f>AVERAGE($X$46:$X$56)</f>
        <v>5.1774186217008795</v>
      </c>
      <c r="Y57">
        <f>AVERAGE($Y$46:$Y$56)</f>
        <v>0.63636363636363635</v>
      </c>
      <c r="Z57">
        <f>AVERAGE($Z$46:$Z$56)</f>
        <v>0.8343434343434345</v>
      </c>
      <c r="AA57">
        <f>AVERAGE($AA$31:$AA$41)</f>
        <v>-0.41818181818181821</v>
      </c>
    </row>
    <row r="58" spans="1:29" x14ac:dyDescent="0.25">
      <c r="A58">
        <v>6</v>
      </c>
      <c r="B58">
        <v>7</v>
      </c>
      <c r="C58" t="s">
        <v>306</v>
      </c>
      <c r="D58" s="12">
        <v>2</v>
      </c>
      <c r="E58" s="12">
        <v>3</v>
      </c>
      <c r="F58" s="12">
        <v>5</v>
      </c>
    </row>
    <row r="59" spans="1:29" x14ac:dyDescent="0.25">
      <c r="A59">
        <v>6</v>
      </c>
      <c r="B59">
        <v>8</v>
      </c>
      <c r="C59" t="s">
        <v>307</v>
      </c>
      <c r="D59" s="12">
        <v>0.2</v>
      </c>
      <c r="E59" s="12">
        <v>0.33333299999999999</v>
      </c>
      <c r="F59" s="12">
        <v>0.5</v>
      </c>
    </row>
    <row r="60" spans="1:29" x14ac:dyDescent="0.25">
      <c r="A60">
        <v>6</v>
      </c>
      <c r="B60">
        <v>9</v>
      </c>
      <c r="C60" t="s">
        <v>308</v>
      </c>
      <c r="D60" s="12">
        <v>20</v>
      </c>
      <c r="E60" s="12">
        <v>30</v>
      </c>
      <c r="F60" s="12">
        <v>40</v>
      </c>
    </row>
    <row r="61" spans="1:29" x14ac:dyDescent="0.25">
      <c r="A61">
        <v>6</v>
      </c>
      <c r="B61">
        <v>10</v>
      </c>
      <c r="C61" t="s">
        <v>309</v>
      </c>
      <c r="D61" s="12">
        <v>8.5000000000000006E-2</v>
      </c>
      <c r="E61" s="12">
        <v>9.5000000000000001E-2</v>
      </c>
      <c r="F61" s="12">
        <v>0.185</v>
      </c>
    </row>
    <row r="62" spans="1:29" x14ac:dyDescent="0.25">
      <c r="A62">
        <v>7</v>
      </c>
      <c r="B62">
        <v>1</v>
      </c>
      <c r="C62" t="s">
        <v>300</v>
      </c>
      <c r="D62" s="12">
        <v>0.16666600000000001</v>
      </c>
      <c r="E62" s="12">
        <v>0.25</v>
      </c>
      <c r="F62" s="12">
        <v>0.5</v>
      </c>
    </row>
    <row r="63" spans="1:29" x14ac:dyDescent="0.25">
      <c r="A63">
        <v>7</v>
      </c>
      <c r="B63">
        <v>2</v>
      </c>
      <c r="C63" t="s">
        <v>301</v>
      </c>
      <c r="D63" s="12">
        <v>80000</v>
      </c>
      <c r="E63" s="12">
        <v>100000</v>
      </c>
      <c r="F63" s="12">
        <v>130000</v>
      </c>
    </row>
    <row r="64" spans="1:29" x14ac:dyDescent="0.25">
      <c r="A64">
        <v>7</v>
      </c>
      <c r="B64">
        <v>3</v>
      </c>
      <c r="C64" t="s">
        <v>302</v>
      </c>
      <c r="D64" s="12">
        <v>40</v>
      </c>
      <c r="E64" s="12">
        <v>50</v>
      </c>
      <c r="F64" s="12">
        <v>70</v>
      </c>
    </row>
    <row r="65" spans="1:6" x14ac:dyDescent="0.25">
      <c r="A65">
        <v>7</v>
      </c>
      <c r="B65">
        <v>4</v>
      </c>
      <c r="C65" t="s">
        <v>303</v>
      </c>
      <c r="D65" s="12">
        <v>50</v>
      </c>
      <c r="E65" s="12">
        <v>100</v>
      </c>
      <c r="F65" s="12">
        <v>500</v>
      </c>
    </row>
    <row r="66" spans="1:6" x14ac:dyDescent="0.25">
      <c r="A66">
        <v>7</v>
      </c>
      <c r="B66">
        <v>5</v>
      </c>
      <c r="C66" t="s">
        <v>304</v>
      </c>
      <c r="D66" s="12">
        <v>800</v>
      </c>
      <c r="E66" s="12">
        <v>1000</v>
      </c>
      <c r="F66" s="12">
        <v>1200</v>
      </c>
    </row>
    <row r="67" spans="1:6" x14ac:dyDescent="0.25">
      <c r="A67">
        <v>7</v>
      </c>
      <c r="B67">
        <v>6</v>
      </c>
      <c r="C67" t="s">
        <v>305</v>
      </c>
      <c r="D67" s="12">
        <v>60</v>
      </c>
      <c r="E67" s="12">
        <v>65</v>
      </c>
      <c r="F67" s="12">
        <v>75</v>
      </c>
    </row>
    <row r="68" spans="1:6" x14ac:dyDescent="0.25">
      <c r="A68">
        <v>7</v>
      </c>
      <c r="B68">
        <v>7</v>
      </c>
      <c r="C68" t="s">
        <v>306</v>
      </c>
      <c r="D68" s="12">
        <v>8</v>
      </c>
      <c r="E68" s="12">
        <v>10</v>
      </c>
      <c r="F68" s="12">
        <v>20</v>
      </c>
    </row>
    <row r="69" spans="1:6" x14ac:dyDescent="0.25">
      <c r="A69">
        <v>7</v>
      </c>
      <c r="B69">
        <v>8</v>
      </c>
      <c r="C69" t="s">
        <v>307</v>
      </c>
      <c r="D69" s="12">
        <v>7.6923099999999994E-2</v>
      </c>
      <c r="E69" s="12">
        <v>0.1</v>
      </c>
      <c r="F69" s="12">
        <v>0.125</v>
      </c>
    </row>
    <row r="70" spans="1:6" x14ac:dyDescent="0.25">
      <c r="A70">
        <v>7</v>
      </c>
      <c r="B70">
        <v>9</v>
      </c>
      <c r="C70" t="s">
        <v>308</v>
      </c>
      <c r="D70" s="12">
        <v>5</v>
      </c>
      <c r="E70" s="12">
        <v>10</v>
      </c>
      <c r="F70" s="12">
        <v>15</v>
      </c>
    </row>
    <row r="71" spans="1:6" x14ac:dyDescent="0.25">
      <c r="A71">
        <v>7</v>
      </c>
      <c r="B71">
        <v>10</v>
      </c>
      <c r="C71" t="s">
        <v>309</v>
      </c>
      <c r="D71" s="12">
        <v>0.1</v>
      </c>
      <c r="E71" s="12">
        <v>0.15</v>
      </c>
      <c r="F71" s="12">
        <v>0.17</v>
      </c>
    </row>
    <row r="72" spans="1:6" x14ac:dyDescent="0.25">
      <c r="A72">
        <v>8</v>
      </c>
      <c r="B72">
        <v>1</v>
      </c>
      <c r="C72" t="s">
        <v>300</v>
      </c>
      <c r="D72" s="12">
        <v>1</v>
      </c>
      <c r="E72" s="12">
        <v>1.5</v>
      </c>
      <c r="F72" s="12">
        <v>2.25</v>
      </c>
    </row>
    <row r="73" spans="1:6" x14ac:dyDescent="0.25">
      <c r="A73">
        <v>8</v>
      </c>
      <c r="B73">
        <v>2</v>
      </c>
      <c r="C73" t="s">
        <v>301</v>
      </c>
      <c r="D73" s="12">
        <v>53000</v>
      </c>
      <c r="E73" s="12">
        <v>80000</v>
      </c>
      <c r="F73" s="12">
        <v>97000</v>
      </c>
    </row>
    <row r="74" spans="1:6" x14ac:dyDescent="0.25">
      <c r="A74">
        <v>8</v>
      </c>
      <c r="B74">
        <v>3</v>
      </c>
      <c r="C74" t="s">
        <v>302</v>
      </c>
      <c r="D74" s="12">
        <v>10</v>
      </c>
      <c r="E74" s="12">
        <v>20</v>
      </c>
      <c r="F74" s="12">
        <v>35</v>
      </c>
    </row>
    <row r="75" spans="1:6" x14ac:dyDescent="0.25">
      <c r="A75">
        <v>8</v>
      </c>
      <c r="B75">
        <v>4</v>
      </c>
      <c r="C75" t="s">
        <v>303</v>
      </c>
      <c r="D75" s="12">
        <v>40</v>
      </c>
      <c r="E75" s="12">
        <v>150</v>
      </c>
      <c r="F75" s="12">
        <v>300</v>
      </c>
    </row>
    <row r="76" spans="1:6" x14ac:dyDescent="0.25">
      <c r="A76">
        <v>8</v>
      </c>
      <c r="B76">
        <v>5</v>
      </c>
      <c r="C76" t="s">
        <v>304</v>
      </c>
      <c r="D76" s="12">
        <v>1000</v>
      </c>
      <c r="E76" s="12">
        <v>1200</v>
      </c>
      <c r="F76" s="12">
        <v>1400</v>
      </c>
    </row>
    <row r="77" spans="1:6" x14ac:dyDescent="0.25">
      <c r="A77">
        <v>8</v>
      </c>
      <c r="B77">
        <v>6</v>
      </c>
      <c r="C77" t="s">
        <v>305</v>
      </c>
      <c r="D77" s="12">
        <v>20</v>
      </c>
      <c r="E77" s="12">
        <v>40</v>
      </c>
      <c r="F77" s="12">
        <v>60</v>
      </c>
    </row>
    <row r="78" spans="1:6" x14ac:dyDescent="0.25">
      <c r="A78">
        <v>8</v>
      </c>
      <c r="B78">
        <v>7</v>
      </c>
      <c r="C78" t="s">
        <v>306</v>
      </c>
      <c r="D78" s="12">
        <v>1</v>
      </c>
      <c r="E78" s="12">
        <v>2</v>
      </c>
      <c r="F78" s="12">
        <v>3</v>
      </c>
    </row>
    <row r="79" spans="1:6" x14ac:dyDescent="0.25">
      <c r="A79">
        <v>8</v>
      </c>
      <c r="B79">
        <v>8</v>
      </c>
      <c r="C79" t="s">
        <v>307</v>
      </c>
      <c r="D79" s="12">
        <v>0.14285700000000001</v>
      </c>
      <c r="E79" s="12">
        <v>0.25</v>
      </c>
      <c r="F79" s="12">
        <v>0.5</v>
      </c>
    </row>
    <row r="80" spans="1:6" x14ac:dyDescent="0.25">
      <c r="A80">
        <v>8</v>
      </c>
      <c r="B80">
        <v>9</v>
      </c>
      <c r="C80" t="s">
        <v>308</v>
      </c>
      <c r="D80" s="12">
        <v>10</v>
      </c>
      <c r="E80" s="12">
        <v>20</v>
      </c>
      <c r="F80" s="12">
        <v>35</v>
      </c>
    </row>
    <row r="81" spans="1:6" x14ac:dyDescent="0.25">
      <c r="A81">
        <v>8</v>
      </c>
      <c r="B81">
        <v>10</v>
      </c>
      <c r="C81" t="s">
        <v>309</v>
      </c>
      <c r="D81" s="12">
        <v>0.05</v>
      </c>
      <c r="E81" s="12">
        <v>0.1</v>
      </c>
      <c r="F81" s="12">
        <v>0.185</v>
      </c>
    </row>
    <row r="82" spans="1:6" x14ac:dyDescent="0.25">
      <c r="A82">
        <v>9</v>
      </c>
      <c r="B82">
        <v>1</v>
      </c>
      <c r="C82" t="s">
        <v>300</v>
      </c>
      <c r="D82" s="12">
        <v>0.6</v>
      </c>
      <c r="E82" s="12">
        <v>1</v>
      </c>
      <c r="F82" s="12">
        <v>1.5</v>
      </c>
    </row>
    <row r="83" spans="1:6" x14ac:dyDescent="0.25">
      <c r="A83">
        <v>9</v>
      </c>
      <c r="B83">
        <v>2</v>
      </c>
      <c r="C83" t="s">
        <v>301</v>
      </c>
      <c r="D83" s="12">
        <v>60000</v>
      </c>
      <c r="E83" s="12">
        <v>90000</v>
      </c>
      <c r="F83" s="12">
        <v>150000</v>
      </c>
    </row>
    <row r="84" spans="1:6" x14ac:dyDescent="0.25">
      <c r="A84">
        <v>9</v>
      </c>
      <c r="B84">
        <v>3</v>
      </c>
      <c r="C84" t="s">
        <v>302</v>
      </c>
      <c r="D84" s="12">
        <v>20</v>
      </c>
      <c r="E84" s="12">
        <v>30</v>
      </c>
      <c r="F84" s="12">
        <v>45</v>
      </c>
    </row>
    <row r="85" spans="1:6" x14ac:dyDescent="0.25">
      <c r="A85">
        <v>9</v>
      </c>
      <c r="B85">
        <v>4</v>
      </c>
      <c r="C85" t="s">
        <v>303</v>
      </c>
      <c r="D85" s="12">
        <v>30</v>
      </c>
      <c r="E85" s="12">
        <v>60</v>
      </c>
      <c r="F85" s="12">
        <v>100</v>
      </c>
    </row>
    <row r="86" spans="1:6" x14ac:dyDescent="0.25">
      <c r="A86">
        <v>9</v>
      </c>
      <c r="B86">
        <v>5</v>
      </c>
      <c r="C86" t="s">
        <v>304</v>
      </c>
      <c r="D86" s="12">
        <v>800</v>
      </c>
      <c r="E86" s="12">
        <v>1000</v>
      </c>
      <c r="F86" s="12">
        <v>1500</v>
      </c>
    </row>
    <row r="87" spans="1:6" x14ac:dyDescent="0.25">
      <c r="A87">
        <v>9</v>
      </c>
      <c r="B87">
        <v>6</v>
      </c>
      <c r="C87" t="s">
        <v>305</v>
      </c>
      <c r="D87" s="12">
        <v>60</v>
      </c>
      <c r="E87" s="12">
        <v>75</v>
      </c>
      <c r="F87" s="12">
        <v>90</v>
      </c>
    </row>
    <row r="88" spans="1:6" x14ac:dyDescent="0.25">
      <c r="A88">
        <v>9</v>
      </c>
      <c r="B88">
        <v>7</v>
      </c>
      <c r="C88" t="s">
        <v>306</v>
      </c>
      <c r="D88" s="12">
        <v>1</v>
      </c>
      <c r="E88" s="12">
        <v>2</v>
      </c>
      <c r="F88" s="12">
        <v>3</v>
      </c>
    </row>
    <row r="89" spans="1:6" x14ac:dyDescent="0.25">
      <c r="A89">
        <v>9</v>
      </c>
      <c r="B89">
        <v>8</v>
      </c>
      <c r="C89" t="s">
        <v>307</v>
      </c>
      <c r="D89" s="12">
        <v>0.2</v>
      </c>
      <c r="E89" s="12">
        <v>0.3</v>
      </c>
      <c r="F89" s="12">
        <v>0.5</v>
      </c>
    </row>
    <row r="90" spans="1:6" x14ac:dyDescent="0.25">
      <c r="A90">
        <v>9</v>
      </c>
      <c r="B90">
        <v>9</v>
      </c>
      <c r="C90" t="s">
        <v>308</v>
      </c>
      <c r="D90" s="12">
        <v>10</v>
      </c>
      <c r="E90" s="12">
        <v>15</v>
      </c>
      <c r="F90" s="12">
        <v>20</v>
      </c>
    </row>
    <row r="91" spans="1:6" x14ac:dyDescent="0.25">
      <c r="A91">
        <v>9</v>
      </c>
      <c r="B91">
        <v>10</v>
      </c>
      <c r="C91" t="s">
        <v>309</v>
      </c>
      <c r="D91" s="12">
        <v>0.12</v>
      </c>
      <c r="E91" s="12">
        <v>0.15</v>
      </c>
      <c r="F91" s="12">
        <v>0.2</v>
      </c>
    </row>
    <row r="92" spans="1:6" x14ac:dyDescent="0.25">
      <c r="A92">
        <v>10</v>
      </c>
      <c r="B92">
        <v>1</v>
      </c>
      <c r="C92" t="s">
        <v>300</v>
      </c>
      <c r="D92" s="12">
        <v>0.5</v>
      </c>
      <c r="E92" s="12">
        <v>2</v>
      </c>
      <c r="F92" s="12">
        <v>4</v>
      </c>
    </row>
    <row r="93" spans="1:6" x14ac:dyDescent="0.25">
      <c r="A93">
        <v>10</v>
      </c>
      <c r="B93">
        <v>2</v>
      </c>
      <c r="C93" t="s">
        <v>301</v>
      </c>
      <c r="D93" s="12">
        <v>40000</v>
      </c>
      <c r="E93" s="12">
        <v>70000</v>
      </c>
      <c r="F93" s="12">
        <v>80000</v>
      </c>
    </row>
    <row r="94" spans="1:6" x14ac:dyDescent="0.25">
      <c r="A94">
        <v>10</v>
      </c>
      <c r="B94">
        <v>3</v>
      </c>
      <c r="C94" t="s">
        <v>302</v>
      </c>
      <c r="D94" s="12">
        <v>15</v>
      </c>
      <c r="E94" s="12">
        <v>30</v>
      </c>
      <c r="F94" s="12">
        <v>40</v>
      </c>
    </row>
    <row r="95" spans="1:6" x14ac:dyDescent="0.25">
      <c r="A95">
        <v>10</v>
      </c>
      <c r="B95">
        <v>4</v>
      </c>
      <c r="C95" t="s">
        <v>303</v>
      </c>
      <c r="D95" s="12">
        <v>8</v>
      </c>
      <c r="E95" s="12">
        <v>16</v>
      </c>
      <c r="F95" s="12">
        <v>24</v>
      </c>
    </row>
    <row r="96" spans="1:6" x14ac:dyDescent="0.25">
      <c r="A96">
        <v>10</v>
      </c>
      <c r="B96">
        <v>5</v>
      </c>
      <c r="C96" t="s">
        <v>304</v>
      </c>
      <c r="D96" s="12">
        <v>700</v>
      </c>
      <c r="E96" s="12">
        <v>750</v>
      </c>
      <c r="F96" s="12">
        <v>800</v>
      </c>
    </row>
    <row r="97" spans="1:6" x14ac:dyDescent="0.25">
      <c r="A97">
        <v>10</v>
      </c>
      <c r="B97">
        <v>6</v>
      </c>
      <c r="C97" t="s">
        <v>305</v>
      </c>
      <c r="D97" s="12">
        <v>10</v>
      </c>
      <c r="E97" s="12">
        <v>25</v>
      </c>
      <c r="F97" s="12">
        <v>40</v>
      </c>
    </row>
    <row r="98" spans="1:6" x14ac:dyDescent="0.25">
      <c r="A98">
        <v>10</v>
      </c>
      <c r="B98">
        <v>7</v>
      </c>
      <c r="C98" t="s">
        <v>306</v>
      </c>
      <c r="D98" s="12">
        <v>3</v>
      </c>
      <c r="E98" s="12">
        <v>8</v>
      </c>
      <c r="F98" s="12">
        <v>15</v>
      </c>
    </row>
    <row r="99" spans="1:6" x14ac:dyDescent="0.25">
      <c r="A99">
        <v>10</v>
      </c>
      <c r="B99">
        <v>8</v>
      </c>
      <c r="C99" t="s">
        <v>307</v>
      </c>
      <c r="D99" s="12">
        <v>0.125</v>
      </c>
      <c r="E99" s="12">
        <v>0.25</v>
      </c>
      <c r="F99" s="12">
        <v>0.5</v>
      </c>
    </row>
    <row r="100" spans="1:6" x14ac:dyDescent="0.25">
      <c r="A100">
        <v>10</v>
      </c>
      <c r="B100">
        <v>9</v>
      </c>
      <c r="C100" t="s">
        <v>308</v>
      </c>
      <c r="D100" s="12">
        <v>15</v>
      </c>
      <c r="E100" s="12">
        <v>25</v>
      </c>
      <c r="F100" s="12">
        <v>35</v>
      </c>
    </row>
    <row r="101" spans="1:6" x14ac:dyDescent="0.25">
      <c r="A101">
        <v>10</v>
      </c>
      <c r="B101">
        <v>10</v>
      </c>
      <c r="C101" t="s">
        <v>309</v>
      </c>
      <c r="D101" s="12">
        <v>7.0000000000000001E-3</v>
      </c>
      <c r="E101" s="12">
        <v>8.9999999999999993E-3</v>
      </c>
      <c r="F101" s="12">
        <v>1.35E-2</v>
      </c>
    </row>
    <row r="102" spans="1:6" x14ac:dyDescent="0.25">
      <c r="A102">
        <v>11</v>
      </c>
      <c r="B102">
        <v>1</v>
      </c>
      <c r="C102" t="s">
        <v>300</v>
      </c>
      <c r="D102" s="12">
        <v>0.5</v>
      </c>
      <c r="E102" s="12">
        <v>1</v>
      </c>
      <c r="F102" s="12">
        <v>2</v>
      </c>
    </row>
    <row r="103" spans="1:6" x14ac:dyDescent="0.25">
      <c r="A103">
        <v>11</v>
      </c>
      <c r="B103">
        <v>2</v>
      </c>
      <c r="C103" t="s">
        <v>301</v>
      </c>
      <c r="D103" s="12">
        <v>150000</v>
      </c>
      <c r="E103" s="12">
        <v>200000</v>
      </c>
      <c r="F103" s="12">
        <v>250000</v>
      </c>
    </row>
    <row r="104" spans="1:6" x14ac:dyDescent="0.25">
      <c r="A104">
        <v>11</v>
      </c>
      <c r="B104">
        <v>3</v>
      </c>
      <c r="C104" t="s">
        <v>302</v>
      </c>
      <c r="D104" s="12">
        <v>15</v>
      </c>
      <c r="E104" s="12">
        <v>25</v>
      </c>
      <c r="F104" s="12">
        <v>35</v>
      </c>
    </row>
    <row r="105" spans="1:6" x14ac:dyDescent="0.25">
      <c r="A105">
        <v>11</v>
      </c>
      <c r="B105">
        <v>4</v>
      </c>
      <c r="C105" t="s">
        <v>303</v>
      </c>
      <c r="D105" s="12">
        <v>25</v>
      </c>
      <c r="E105" s="12">
        <v>50</v>
      </c>
      <c r="F105" s="12">
        <v>100</v>
      </c>
    </row>
    <row r="106" spans="1:6" x14ac:dyDescent="0.25">
      <c r="A106">
        <v>11</v>
      </c>
      <c r="B106">
        <v>5</v>
      </c>
      <c r="C106" t="s">
        <v>304</v>
      </c>
      <c r="D106" s="12">
        <v>1000</v>
      </c>
      <c r="E106" s="12">
        <v>1250</v>
      </c>
      <c r="F106" s="12">
        <v>1500</v>
      </c>
    </row>
    <row r="107" spans="1:6" x14ac:dyDescent="0.25">
      <c r="A107">
        <v>11</v>
      </c>
      <c r="B107">
        <v>6</v>
      </c>
      <c r="C107" t="s">
        <v>305</v>
      </c>
      <c r="D107" s="12">
        <v>25</v>
      </c>
      <c r="E107" s="12">
        <v>50</v>
      </c>
      <c r="F107" s="12">
        <v>75</v>
      </c>
    </row>
    <row r="108" spans="1:6" x14ac:dyDescent="0.25">
      <c r="A108">
        <v>11</v>
      </c>
      <c r="B108">
        <v>7</v>
      </c>
      <c r="C108" t="s">
        <v>306</v>
      </c>
      <c r="D108" s="12">
        <v>1</v>
      </c>
      <c r="E108" s="12">
        <v>2</v>
      </c>
      <c r="F108" s="12">
        <v>3</v>
      </c>
    </row>
    <row r="109" spans="1:6" x14ac:dyDescent="0.25">
      <c r="A109">
        <v>11</v>
      </c>
      <c r="B109">
        <v>8</v>
      </c>
      <c r="C109" t="s">
        <v>307</v>
      </c>
      <c r="D109" s="12">
        <v>0.25</v>
      </c>
      <c r="E109" s="12">
        <v>0.33333299999999999</v>
      </c>
      <c r="F109" s="12">
        <v>0.5</v>
      </c>
    </row>
    <row r="110" spans="1:6" x14ac:dyDescent="0.25">
      <c r="A110">
        <v>11</v>
      </c>
      <c r="B110">
        <v>9</v>
      </c>
      <c r="C110" t="s">
        <v>308</v>
      </c>
      <c r="D110" s="12">
        <v>5</v>
      </c>
      <c r="E110" s="12">
        <v>10</v>
      </c>
      <c r="F110" s="12">
        <v>15</v>
      </c>
    </row>
    <row r="111" spans="1:6" x14ac:dyDescent="0.25">
      <c r="A111">
        <v>11</v>
      </c>
      <c r="B111">
        <v>10</v>
      </c>
      <c r="C111" t="s">
        <v>309</v>
      </c>
      <c r="D111" s="12">
        <v>0.05</v>
      </c>
      <c r="E111" s="12">
        <v>0.1</v>
      </c>
      <c r="F111" s="12">
        <v>0.15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C1D33-658E-4128-BFFC-84CB9277F395}">
  <sheetPr codeName="Sheet10"/>
  <dimension ref="A1:HF155"/>
  <sheetViews>
    <sheetView workbookViewId="0">
      <selection activeCell="G2" sqref="G2:H15"/>
    </sheetView>
  </sheetViews>
  <sheetFormatPr defaultRowHeight="15" x14ac:dyDescent="0.25"/>
  <cols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214" ht="15.75" thickBot="1" x14ac:dyDescent="0.3">
      <c r="A1" t="s">
        <v>298</v>
      </c>
      <c r="G1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80</v>
      </c>
      <c r="AF1" t="s">
        <v>298</v>
      </c>
      <c r="AG1" t="s">
        <v>298</v>
      </c>
      <c r="AH1" t="s">
        <v>42</v>
      </c>
      <c r="AI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37" t="s">
        <v>221</v>
      </c>
      <c r="DM1" s="37" t="s">
        <v>49</v>
      </c>
      <c r="DO1" t="s">
        <v>298</v>
      </c>
      <c r="DP1" t="s">
        <v>432</v>
      </c>
      <c r="DQ1">
        <f>COUNTIF($CV$2:$CV$12, "&gt;=0.01"   )</f>
        <v>5</v>
      </c>
      <c r="DR1" t="s">
        <v>50</v>
      </c>
      <c r="DS1">
        <v>11</v>
      </c>
      <c r="DT1" t="s">
        <v>219</v>
      </c>
      <c r="DU1">
        <v>14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/>
      <c r="HE1" s="1"/>
      <c r="HF1" s="1"/>
    </row>
    <row r="2" spans="1:214" x14ac:dyDescent="0.25">
      <c r="A2">
        <v>1</v>
      </c>
      <c r="B2">
        <v>1</v>
      </c>
      <c r="D2" s="12">
        <v>300</v>
      </c>
      <c r="E2" s="12">
        <v>600</v>
      </c>
      <c r="F2" s="12">
        <v>7200</v>
      </c>
      <c r="G2" s="12">
        <v>3163.636363636364</v>
      </c>
      <c r="H2" s="12">
        <v>6901</v>
      </c>
      <c r="P2" t="s">
        <v>1</v>
      </c>
      <c r="Q2">
        <v>0.92961363636363648</v>
      </c>
      <c r="R2">
        <v>4.7060692723228471E-2</v>
      </c>
      <c r="S2">
        <v>0.27500000000000002</v>
      </c>
      <c r="T2">
        <v>0.95685166152792045</v>
      </c>
      <c r="U2">
        <v>0.64762500000000001</v>
      </c>
      <c r="V2">
        <v>0.99315557514323483</v>
      </c>
      <c r="W2">
        <v>0.95196675053801183</v>
      </c>
      <c r="X2">
        <v>0.95</v>
      </c>
      <c r="Y2">
        <v>0.87395833333333339</v>
      </c>
      <c r="Z2">
        <v>0.24</v>
      </c>
      <c r="AA2">
        <v>0.95708089927420781</v>
      </c>
      <c r="AB2">
        <v>0.5625</v>
      </c>
      <c r="AC2">
        <v>0.95117833339470481</v>
      </c>
      <c r="AD2">
        <v>0.95427423491195074</v>
      </c>
      <c r="AE2">
        <f>AVERAGE($Q$2:$AD$2)</f>
        <v>0.73501893694358778</v>
      </c>
      <c r="AF2" t="s">
        <v>52</v>
      </c>
      <c r="AG2">
        <f>VARP($Q$13:$AD$13)</f>
        <v>6.456738614793725E-2</v>
      </c>
      <c r="AH2">
        <v>0.54375354291703215</v>
      </c>
      <c r="AI2">
        <v>0.62495209576402588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11</v>
      </c>
      <c r="CW2" s="5">
        <f>SUM($Q$16:$AD$16)</f>
        <v>8</v>
      </c>
      <c r="CX2" s="5">
        <v>4.0816326530612246</v>
      </c>
      <c r="CY2" s="5">
        <f>SUM($Q$31:$AD$31)</f>
        <v>0</v>
      </c>
      <c r="CZ2" s="5">
        <v>0.85714285714285721</v>
      </c>
      <c r="DA2" s="5">
        <v>0.45177554070909964</v>
      </c>
      <c r="DB2" s="5">
        <v>0.79660077172484289</v>
      </c>
      <c r="DC2" s="5">
        <v>0.60482542789244509</v>
      </c>
      <c r="DD2" s="5">
        <f t="shared" ref="DD2:DD12" si="0">($CV$4*CZ2+CY2*$CV$8/$CV$4-$CV$4)/($CV$2*$CV$4)</f>
        <v>-1.2987012987012988E-2</v>
      </c>
      <c r="DE2" s="5">
        <f t="shared" ref="DE2:DE12" si="1">($CV$4*CX2+CW2*$CV$6/$CV$4-$CV$4)/($CV$2*$CV$4)</f>
        <v>0.48051948051948051</v>
      </c>
      <c r="DF2" s="5">
        <v>2.0602793937070688E-4</v>
      </c>
      <c r="DG2" s="5">
        <v>1.9572343323004162</v>
      </c>
      <c r="DH2" s="5">
        <f t="shared" ref="DH2:DH12" si="2">COUNTIF($Q2:$AD2, "&lt;=.05"   )</f>
        <v>1</v>
      </c>
      <c r="DI2" s="5">
        <f t="shared" ref="DI2:DI12" si="3">COUNTIF($Q2:$AD2, "&gt;=.95"   )</f>
        <v>7</v>
      </c>
      <c r="DJ2" s="5">
        <v>8</v>
      </c>
      <c r="DK2" s="5">
        <f t="shared" ref="DK2:DK12" si="4">ABS(COUNTIF($Q2:$AD2, "&lt;=.5")/14 -0.5)</f>
        <v>0.2857142857142857</v>
      </c>
      <c r="DL2" s="5">
        <f t="shared" ref="DL2:DL12" si="5">AVERAGE($Q2:$AD2)</f>
        <v>0.73501893694358778</v>
      </c>
      <c r="DM2" s="5">
        <f t="shared" ref="DM2:DM12" si="6">STDEV($Q2:$AD2)</f>
        <v>0.32554761334966537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VARP(Leontaris!$Q$31:$AD$31)</f>
        <v>1</v>
      </c>
      <c r="GT2">
        <v>-0.28571428571428564</v>
      </c>
      <c r="GU2">
        <v>0.14285714285714285</v>
      </c>
      <c r="GV2">
        <v>0.14285714285714285</v>
      </c>
      <c r="GW2">
        <v>0</v>
      </c>
      <c r="GX2">
        <v>-0.14285714285714285</v>
      </c>
      <c r="GY2">
        <v>-0.2857142857142857</v>
      </c>
      <c r="GZ2">
        <v>0.14285714285714285</v>
      </c>
      <c r="HA2">
        <v>0.14285714285714285</v>
      </c>
      <c r="HB2">
        <v>0</v>
      </c>
      <c r="HC2">
        <v>0</v>
      </c>
    </row>
    <row r="3" spans="1:214" x14ac:dyDescent="0.25">
      <c r="A3">
        <v>1</v>
      </c>
      <c r="B3">
        <v>2</v>
      </c>
      <c r="D3" s="12">
        <v>300</v>
      </c>
      <c r="E3" s="12">
        <v>420</v>
      </c>
      <c r="F3" s="12">
        <v>2880</v>
      </c>
      <c r="G3" s="12">
        <v>3141.818181818182</v>
      </c>
      <c r="H3" s="12">
        <v>115</v>
      </c>
      <c r="P3" t="s">
        <v>2</v>
      </c>
      <c r="Q3">
        <v>0.95691256915147827</v>
      </c>
      <c r="R3">
        <v>8.6428571428571438E-2</v>
      </c>
      <c r="S3">
        <v>0.13181818181818183</v>
      </c>
      <c r="T3">
        <v>0.38750000000000001</v>
      </c>
      <c r="U3">
        <v>0.96090372671820989</v>
      </c>
      <c r="V3">
        <v>0.99216052498738005</v>
      </c>
      <c r="W3">
        <v>0.42499999999999999</v>
      </c>
      <c r="X3">
        <v>0.38750000000000001</v>
      </c>
      <c r="Y3">
        <v>0.95823878387032835</v>
      </c>
      <c r="Z3">
        <v>0.61727272727272731</v>
      </c>
      <c r="AA3">
        <v>0.55400000000000005</v>
      </c>
      <c r="AB3">
        <v>0.74</v>
      </c>
      <c r="AC3">
        <v>0.45500000000000002</v>
      </c>
      <c r="AD3">
        <v>0.29000000000000004</v>
      </c>
      <c r="AE3">
        <f>AVERAGE($Q$3:$AD$3)</f>
        <v>0.56733822037477688</v>
      </c>
      <c r="AF3" t="s">
        <v>54</v>
      </c>
      <c r="AG3">
        <f>VARP($AE$2:$AE$12)</f>
        <v>1.7237301344351922E-2</v>
      </c>
      <c r="AH3">
        <v>0.14516374652126621</v>
      </c>
      <c r="AI3">
        <v>0.11139030548400893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SUM($Q$17:$AD$17)</f>
        <v>0</v>
      </c>
      <c r="CX3" s="5">
        <v>3.4285714285714275</v>
      </c>
      <c r="CY3" s="5">
        <f>SUM($Q$32:$AD$32)</f>
        <v>6</v>
      </c>
      <c r="CZ3" s="5">
        <v>2</v>
      </c>
      <c r="DA3" s="5">
        <v>0.24542862422287615</v>
      </c>
      <c r="DB3" s="5">
        <v>1.2196662585946885</v>
      </c>
      <c r="DC3" s="5">
        <v>0.53977984461910555</v>
      </c>
      <c r="DD3" s="5">
        <f t="shared" si="0"/>
        <v>5.1948051948051951E-2</v>
      </c>
      <c r="DE3" s="5">
        <f t="shared" si="1"/>
        <v>0.22077922077922069</v>
      </c>
      <c r="DF3" s="5">
        <v>1.1904689196423086E-2</v>
      </c>
      <c r="DG3" s="5">
        <v>1.4754204760498844</v>
      </c>
      <c r="DH3" s="5">
        <f t="shared" si="2"/>
        <v>0</v>
      </c>
      <c r="DI3" s="5">
        <f t="shared" si="3"/>
        <v>4</v>
      </c>
      <c r="DJ3" s="5">
        <v>4</v>
      </c>
      <c r="DK3" s="5">
        <f t="shared" si="4"/>
        <v>0</v>
      </c>
      <c r="DL3" s="5">
        <f t="shared" si="5"/>
        <v>0.56733822037477688</v>
      </c>
      <c r="DM3" s="5">
        <f t="shared" si="6"/>
        <v>0.31229357169139949</v>
      </c>
      <c r="DO3" s="9" t="s">
        <v>376</v>
      </c>
      <c r="DP3" s="9">
        <v>1</v>
      </c>
      <c r="DQ3" s="9">
        <v>0.11222010955075108</v>
      </c>
      <c r="DR3" s="9">
        <v>-0.3191078772759936</v>
      </c>
      <c r="DS3" s="9">
        <v>-0.54553282415550652</v>
      </c>
      <c r="DT3" s="9">
        <v>-0.213103098272135</v>
      </c>
      <c r="DU3" s="9">
        <v>0.27407126870031345</v>
      </c>
      <c r="DV3" s="9">
        <v>-0.35989081127635886</v>
      </c>
      <c r="DW3" s="9">
        <v>0.14997930104388207</v>
      </c>
      <c r="DX3" s="9">
        <v>-0.23395047191411261</v>
      </c>
      <c r="DY3" s="9">
        <v>-0.2113021596375701</v>
      </c>
      <c r="DZ3" s="9">
        <v>2.9502727705488799E-2</v>
      </c>
      <c r="EA3" s="9">
        <v>-0.19068960626753512</v>
      </c>
      <c r="EB3" s="9">
        <v>-0.18563163354146384</v>
      </c>
      <c r="GR3" t="s">
        <v>2</v>
      </c>
      <c r="GS3">
        <v>-0.28571428571428564</v>
      </c>
      <c r="GT3">
        <f>VARP(Leontaris!$Q$32:$AD$32)</f>
        <v>0.81632653061224492</v>
      </c>
      <c r="GU3">
        <v>0.24489795918367349</v>
      </c>
      <c r="GV3">
        <v>4.0816326530612256E-2</v>
      </c>
      <c r="GW3">
        <v>4.0816326530612276E-2</v>
      </c>
      <c r="GX3">
        <v>0.28571428571428564</v>
      </c>
      <c r="GY3">
        <v>0.32653061224489793</v>
      </c>
      <c r="GZ3">
        <v>0.2857142857142857</v>
      </c>
      <c r="HA3">
        <v>0.24489795918367346</v>
      </c>
      <c r="HB3">
        <v>0.48979591836734704</v>
      </c>
      <c r="HC3">
        <v>-0.48979591836734704</v>
      </c>
    </row>
    <row r="4" spans="1:214" x14ac:dyDescent="0.25">
      <c r="A4">
        <v>1</v>
      </c>
      <c r="B4">
        <v>3</v>
      </c>
      <c r="D4" s="12">
        <v>60</v>
      </c>
      <c r="E4" s="12">
        <v>120</v>
      </c>
      <c r="F4" s="12">
        <v>1200</v>
      </c>
      <c r="G4" s="12">
        <v>1066.3636363636363</v>
      </c>
      <c r="H4" s="12">
        <v>90</v>
      </c>
      <c r="P4" t="s">
        <v>3</v>
      </c>
      <c r="Q4">
        <v>0.95894521485878648</v>
      </c>
      <c r="R4">
        <v>4.7975380628441852E-2</v>
      </c>
      <c r="S4">
        <v>0.10625000000000001</v>
      </c>
      <c r="T4">
        <v>0.95367782272894441</v>
      </c>
      <c r="U4">
        <v>0.96090372671820989</v>
      </c>
      <c r="V4">
        <v>0.99383974613248705</v>
      </c>
      <c r="W4">
        <v>0.41187499999999999</v>
      </c>
      <c r="X4">
        <v>0.96373626373626364</v>
      </c>
      <c r="Y4">
        <v>0.9559897087482544</v>
      </c>
      <c r="Z4">
        <v>0.95119599476639882</v>
      </c>
      <c r="AA4">
        <v>0.95782744825186983</v>
      </c>
      <c r="AB4">
        <v>0.6875</v>
      </c>
      <c r="AC4">
        <v>0.95514260581249788</v>
      </c>
      <c r="AD4">
        <v>0.95265533722782791</v>
      </c>
      <c r="AE4">
        <f>AVERAGE($Q$4:$AD$4)</f>
        <v>0.77553673211499863</v>
      </c>
      <c r="AF4" t="s">
        <v>57</v>
      </c>
      <c r="AG4">
        <f>VARP($Q$2:$AD$12)</f>
        <v>0.11874384450270915</v>
      </c>
      <c r="AH4">
        <f>VARP($Q$2:$AE$12)</f>
        <v>0.11197674162548524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14</v>
      </c>
      <c r="CW4" s="5">
        <f>SUM($Q$18:$AD$18)</f>
        <v>8</v>
      </c>
      <c r="CX4" s="5">
        <v>4.3673469387755102</v>
      </c>
      <c r="CY4" s="5">
        <f>SUM($Q$33:$AD$33)</f>
        <v>-8</v>
      </c>
      <c r="CZ4" s="5">
        <v>2.2857142857142856</v>
      </c>
      <c r="DA4" s="5">
        <v>-0.10899476695207452</v>
      </c>
      <c r="DB4" s="5">
        <v>1.0591220792315388</v>
      </c>
      <c r="DC4" s="5">
        <v>0.69759954184002537</v>
      </c>
      <c r="DD4" s="5">
        <f t="shared" si="0"/>
        <v>0.16883116883116883</v>
      </c>
      <c r="DE4" s="5">
        <f t="shared" si="1"/>
        <v>0.50649350649350644</v>
      </c>
      <c r="DF4" s="5">
        <v>6.8048487247349378E-10</v>
      </c>
      <c r="DG4" s="5">
        <v>2.5301876861707697</v>
      </c>
      <c r="DH4" s="5">
        <f t="shared" si="2"/>
        <v>1</v>
      </c>
      <c r="DI4" s="5">
        <f t="shared" si="3"/>
        <v>10</v>
      </c>
      <c r="DJ4" s="5">
        <v>11</v>
      </c>
      <c r="DK4" s="5">
        <f t="shared" si="4"/>
        <v>0.2857142857142857</v>
      </c>
      <c r="DL4" s="5">
        <f t="shared" si="5"/>
        <v>0.77553673211499863</v>
      </c>
      <c r="DM4" s="5">
        <f t="shared" si="6"/>
        <v>0.33516681406546145</v>
      </c>
      <c r="DO4" s="9" t="s">
        <v>218</v>
      </c>
      <c r="DP4" s="9">
        <v>0.11222010955075108</v>
      </c>
      <c r="DQ4" s="9">
        <v>1</v>
      </c>
      <c r="DR4" s="9">
        <v>-0.55535529852081222</v>
      </c>
      <c r="DS4" s="9">
        <v>-0.56802483125231995</v>
      </c>
      <c r="DT4" s="9">
        <v>-0.58616082551163895</v>
      </c>
      <c r="DU4" s="9">
        <v>0.19520296383580613</v>
      </c>
      <c r="DV4" s="9">
        <v>-0.71875533991520524</v>
      </c>
      <c r="DW4" s="9">
        <v>0.88896339412431458</v>
      </c>
      <c r="DX4" s="9">
        <v>-0.67201898713751207</v>
      </c>
      <c r="DY4" s="9">
        <v>-0.36999054005173415</v>
      </c>
      <c r="DZ4" s="9">
        <v>-0.32646813996415497</v>
      </c>
      <c r="EA4" s="9">
        <v>-0.81646028935408543</v>
      </c>
      <c r="EB4" s="9">
        <v>0.14128361016098073</v>
      </c>
      <c r="GR4" t="s">
        <v>3</v>
      </c>
      <c r="GS4">
        <v>0.14285714285714285</v>
      </c>
      <c r="GT4">
        <v>0.24489795918367349</v>
      </c>
      <c r="GU4">
        <f>VARP(Leontaris!$Q$33:$AD$33)</f>
        <v>0.67346938775510201</v>
      </c>
      <c r="GV4">
        <v>0.18367346938775514</v>
      </c>
      <c r="GW4">
        <v>0.32653061224489793</v>
      </c>
      <c r="GX4">
        <v>-0.14285714285714285</v>
      </c>
      <c r="GY4">
        <v>0.32653061224489782</v>
      </c>
      <c r="GZ4">
        <v>0.42857142857142855</v>
      </c>
      <c r="HA4">
        <v>0.10204081632653057</v>
      </c>
      <c r="HB4">
        <v>0.20408163265306123</v>
      </c>
      <c r="HC4">
        <v>-0.20408163265306117</v>
      </c>
    </row>
    <row r="5" spans="1:214" x14ac:dyDescent="0.25">
      <c r="A5">
        <v>1</v>
      </c>
      <c r="B5">
        <v>4</v>
      </c>
      <c r="D5" s="12">
        <v>1</v>
      </c>
      <c r="E5" s="12">
        <v>2</v>
      </c>
      <c r="F5" s="12">
        <v>4</v>
      </c>
      <c r="G5" s="12">
        <v>6.5454545454545467</v>
      </c>
      <c r="H5" s="12">
        <v>8</v>
      </c>
      <c r="P5" t="s">
        <v>4</v>
      </c>
      <c r="Q5">
        <v>0.47923611111111114</v>
      </c>
      <c r="R5">
        <v>4.1519484160358847E-2</v>
      </c>
      <c r="S5">
        <v>0.51914893617021274</v>
      </c>
      <c r="T5">
        <v>0.59</v>
      </c>
      <c r="U5">
        <v>0.45811418685121108</v>
      </c>
      <c r="V5">
        <v>0.99216052498738005</v>
      </c>
      <c r="W5">
        <v>0.42336956521739127</v>
      </c>
      <c r="X5">
        <v>0.95</v>
      </c>
      <c r="Y5">
        <v>0.44930555555555557</v>
      </c>
      <c r="Z5">
        <v>4.9853426163429831E-2</v>
      </c>
      <c r="AA5">
        <v>0.53</v>
      </c>
      <c r="AB5">
        <v>7.0833333333333331E-2</v>
      </c>
      <c r="AC5">
        <v>0.57723404255319144</v>
      </c>
      <c r="AD5">
        <v>0.42499999999999999</v>
      </c>
      <c r="AE5">
        <f>AVERAGE($Q$5:$AD$5)</f>
        <v>0.46826965472165538</v>
      </c>
      <c r="AF5" t="s">
        <v>59</v>
      </c>
      <c r="AG5">
        <f>AVERAGE($Q$2:$AD$12)</f>
        <v>0.66315229347416405</v>
      </c>
      <c r="AH5">
        <f>AVERAGE($Q$2:$AE$12)</f>
        <v>0.66315229347416427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SUM($Q$19:$AD$19)</f>
        <v>-2</v>
      </c>
      <c r="CX5" s="5">
        <v>0.69387755102040827</v>
      </c>
      <c r="CY5" s="5">
        <f>SUM($Q$34:$AD$34)</f>
        <v>8</v>
      </c>
      <c r="CZ5" s="5">
        <v>2.5714285714285716</v>
      </c>
      <c r="DA5" s="5">
        <v>0.45964616164190741</v>
      </c>
      <c r="DB5" s="5">
        <v>5.7783192627620599</v>
      </c>
      <c r="DC5" s="5">
        <v>0.38994831826847892</v>
      </c>
      <c r="DD5" s="5">
        <f t="shared" si="0"/>
        <v>9.0909090909090912E-2</v>
      </c>
      <c r="DE5" s="5">
        <f t="shared" si="1"/>
        <v>-7.792207792207792E-2</v>
      </c>
      <c r="DF5" s="5">
        <v>0.56908439021128066</v>
      </c>
      <c r="DG5" s="5">
        <v>0.69416114766553549</v>
      </c>
      <c r="DH5" s="5">
        <f t="shared" si="2"/>
        <v>2</v>
      </c>
      <c r="DI5" s="5">
        <f t="shared" si="3"/>
        <v>2</v>
      </c>
      <c r="DJ5" s="5">
        <v>4</v>
      </c>
      <c r="DK5" s="5">
        <f t="shared" si="4"/>
        <v>7.1428571428571397E-2</v>
      </c>
      <c r="DL5" s="5">
        <f t="shared" si="5"/>
        <v>0.46826965472165538</v>
      </c>
      <c r="DM5" s="5">
        <f t="shared" si="6"/>
        <v>0.28544586093947871</v>
      </c>
      <c r="DO5" s="9" t="s">
        <v>377</v>
      </c>
      <c r="DP5" s="9">
        <v>-0.3191078772759936</v>
      </c>
      <c r="DQ5" s="9">
        <v>-0.55535529852081222</v>
      </c>
      <c r="DR5" s="9">
        <v>1</v>
      </c>
      <c r="DS5" s="9">
        <v>0.34989214262089041</v>
      </c>
      <c r="DT5" s="9">
        <v>0.92511046368263627</v>
      </c>
      <c r="DU5" s="9">
        <v>-0.74497292066167231</v>
      </c>
      <c r="DV5" s="9">
        <v>0.91387070898702971</v>
      </c>
      <c r="DW5" s="9">
        <v>-0.41375098803762933</v>
      </c>
      <c r="DX5" s="9">
        <v>0.89139144080138233</v>
      </c>
      <c r="DY5" s="9">
        <v>0.88666337950686369</v>
      </c>
      <c r="DZ5" s="9">
        <v>0.70844716539974628</v>
      </c>
      <c r="EA5" s="9">
        <v>0.88333421224093778</v>
      </c>
      <c r="EB5" s="9">
        <v>0.29642733780418873</v>
      </c>
      <c r="GR5" t="s">
        <v>4</v>
      </c>
      <c r="GS5">
        <v>0.14285714285714285</v>
      </c>
      <c r="GT5">
        <v>4.0816326530612256E-2</v>
      </c>
      <c r="GU5">
        <v>0.18367346938775514</v>
      </c>
      <c r="GV5">
        <f>VARP(Leontaris!$Q$34:$AD$34)</f>
        <v>0.67346938775510201</v>
      </c>
      <c r="GW5">
        <v>0.24489795918367352</v>
      </c>
      <c r="GX5">
        <v>0.42857142857142866</v>
      </c>
      <c r="GY5">
        <v>0.24489795918367349</v>
      </c>
      <c r="GZ5">
        <v>0.42857142857142855</v>
      </c>
      <c r="HA5">
        <v>-0.10204081632653057</v>
      </c>
      <c r="HB5">
        <v>8.1632653061224553E-2</v>
      </c>
      <c r="HC5">
        <v>0.20408163265306117</v>
      </c>
    </row>
    <row r="6" spans="1:214" x14ac:dyDescent="0.25">
      <c r="A6">
        <v>1</v>
      </c>
      <c r="B6">
        <v>5</v>
      </c>
      <c r="D6" s="12">
        <v>720</v>
      </c>
      <c r="E6" s="12">
        <v>7200</v>
      </c>
      <c r="F6" s="12">
        <v>14400</v>
      </c>
      <c r="G6" s="12">
        <v>3607.2727272727275</v>
      </c>
      <c r="H6" s="12">
        <v>9562</v>
      </c>
      <c r="P6" t="s">
        <v>5</v>
      </c>
      <c r="Q6">
        <v>0.73262500000000008</v>
      </c>
      <c r="R6">
        <v>3.4546302775833912E-2</v>
      </c>
      <c r="S6">
        <v>2.6517655244390332E-2</v>
      </c>
      <c r="T6">
        <v>0.95532103582830785</v>
      </c>
      <c r="U6">
        <v>0.96090372671820989</v>
      </c>
      <c r="V6">
        <v>0.99315557514323483</v>
      </c>
      <c r="W6">
        <v>0.80312499999999998</v>
      </c>
      <c r="X6">
        <v>0.96373626373626364</v>
      </c>
      <c r="Y6">
        <v>0.95388839756423538</v>
      </c>
      <c r="Z6">
        <v>0.95052869298889286</v>
      </c>
      <c r="AA6">
        <v>0.96057082452431286</v>
      </c>
      <c r="AB6">
        <v>0.1125</v>
      </c>
      <c r="AC6">
        <v>0.17</v>
      </c>
      <c r="AD6">
        <v>0.95650512278419253</v>
      </c>
      <c r="AE6">
        <f>AVERAGE($Q$6:$AD$6)</f>
        <v>0.68385168552199105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54</v>
      </c>
      <c r="CW6" s="5">
        <f>SUM($Q$20:$AD$20)</f>
        <v>6</v>
      </c>
      <c r="CX6" s="5">
        <v>4.204081632653061</v>
      </c>
      <c r="CY6" s="5">
        <f>SUM($Q$35:$AD$35)</f>
        <v>-6</v>
      </c>
      <c r="CZ6" s="5">
        <v>2.2857142857142851</v>
      </c>
      <c r="DA6" s="5">
        <v>0.27642230216125846</v>
      </c>
      <c r="DB6" s="5">
        <v>3.7319763654390079</v>
      </c>
      <c r="DC6" s="5">
        <v>0.61275868295958191</v>
      </c>
      <c r="DD6" s="5">
        <f t="shared" si="0"/>
        <v>0.15584415584415579</v>
      </c>
      <c r="DE6" s="5">
        <f t="shared" si="1"/>
        <v>0.44155844155844154</v>
      </c>
      <c r="DF6" s="5">
        <v>1.9831796040807668E-7</v>
      </c>
      <c r="DG6" s="5">
        <v>2.0229862228790414</v>
      </c>
      <c r="DH6" s="5">
        <f t="shared" si="2"/>
        <v>2</v>
      </c>
      <c r="DI6" s="5">
        <f t="shared" si="3"/>
        <v>8</v>
      </c>
      <c r="DJ6" s="5">
        <v>10</v>
      </c>
      <c r="DK6" s="5">
        <f t="shared" si="4"/>
        <v>0.2142857142857143</v>
      </c>
      <c r="DL6" s="5">
        <f t="shared" si="5"/>
        <v>0.68385168552199105</v>
      </c>
      <c r="DM6" s="5">
        <f t="shared" si="6"/>
        <v>0.40001772232714733</v>
      </c>
      <c r="DO6" s="9" t="s">
        <v>351</v>
      </c>
      <c r="DP6" s="9">
        <v>-0.54553282415550652</v>
      </c>
      <c r="DQ6" s="9">
        <v>-0.56802483125231995</v>
      </c>
      <c r="DR6" s="9">
        <v>0.34989214262089041</v>
      </c>
      <c r="DS6" s="9">
        <v>1</v>
      </c>
      <c r="DT6" s="9">
        <v>0.31562074842309362</v>
      </c>
      <c r="DU6" s="9">
        <v>3.6254684415073762E-2</v>
      </c>
      <c r="DV6" s="9">
        <v>0.48042499881792844</v>
      </c>
      <c r="DW6" s="9">
        <v>-0.37102342792752019</v>
      </c>
      <c r="DX6" s="9">
        <v>0.37858194104516568</v>
      </c>
      <c r="DY6" s="9">
        <v>0.27555798553086874</v>
      </c>
      <c r="DZ6" s="9">
        <v>0.12918357615971646</v>
      </c>
      <c r="EA6" s="9">
        <v>0.46138040090136551</v>
      </c>
      <c r="EB6" s="9">
        <v>0.18780521468689521</v>
      </c>
      <c r="GR6" t="s">
        <v>5</v>
      </c>
      <c r="GS6">
        <v>0</v>
      </c>
      <c r="GT6">
        <v>4.0816326530612276E-2</v>
      </c>
      <c r="GU6">
        <v>0.32653061224489793</v>
      </c>
      <c r="GV6">
        <v>0.24489795918367352</v>
      </c>
      <c r="GW6">
        <f>VARP(Leontaris!$Q$35:$AD$35)</f>
        <v>0.81632653061224492</v>
      </c>
      <c r="GX6">
        <v>1.5860328923216521E-17</v>
      </c>
      <c r="GY6">
        <v>0.53061224489795911</v>
      </c>
      <c r="GZ6">
        <v>0.2857142857142857</v>
      </c>
      <c r="HA6">
        <v>-0.24489795918367352</v>
      </c>
      <c r="HB6">
        <v>8.1632653061224511E-2</v>
      </c>
      <c r="HC6">
        <v>0.20408163265306117</v>
      </c>
    </row>
    <row r="7" spans="1:214" x14ac:dyDescent="0.25">
      <c r="A7">
        <v>1</v>
      </c>
      <c r="B7">
        <v>6</v>
      </c>
      <c r="D7" s="12">
        <v>180</v>
      </c>
      <c r="E7" s="12">
        <v>240</v>
      </c>
      <c r="F7" s="12">
        <v>720</v>
      </c>
      <c r="G7" s="12">
        <v>614.72727272727275</v>
      </c>
      <c r="H7" s="12">
        <v>5616</v>
      </c>
      <c r="P7" t="s">
        <v>6</v>
      </c>
      <c r="Q7">
        <v>0.95282517777351139</v>
      </c>
      <c r="R7">
        <v>4.3726011219368172E-2</v>
      </c>
      <c r="S7">
        <v>4.2477013095569803E-2</v>
      </c>
      <c r="T7">
        <v>0.8</v>
      </c>
      <c r="U7">
        <v>0.53589100346020757</v>
      </c>
      <c r="V7">
        <v>0.99343340380549683</v>
      </c>
      <c r="W7">
        <v>0.95270474434564389</v>
      </c>
      <c r="X7">
        <v>0.76249999999999996</v>
      </c>
      <c r="Y7">
        <v>0.95951205839990972</v>
      </c>
      <c r="Z7">
        <v>0.95079779156788702</v>
      </c>
      <c r="AA7">
        <v>0.67999999999999994</v>
      </c>
      <c r="AB7">
        <v>0.91999999999999993</v>
      </c>
      <c r="AC7">
        <v>0.51200000000000001</v>
      </c>
      <c r="AD7">
        <v>0.5675</v>
      </c>
      <c r="AE7">
        <f>AVERAGE($Q$7:$AD$7)</f>
        <v>0.69095480026197109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SUM($Q$21:$AD$21)</f>
        <v>10</v>
      </c>
      <c r="CX7" s="5">
        <v>3.9591836734693882</v>
      </c>
      <c r="CY7" s="5">
        <f>SUM($Q$36:$AD$36)</f>
        <v>0</v>
      </c>
      <c r="CZ7" s="5">
        <v>2</v>
      </c>
      <c r="DA7" s="5">
        <v>0.41498451777991807</v>
      </c>
      <c r="DB7" s="5">
        <v>1.6913561834930821</v>
      </c>
      <c r="DC7" s="5">
        <v>0.59552427315447232</v>
      </c>
      <c r="DD7" s="5">
        <f t="shared" si="0"/>
        <v>9.0909090909090912E-2</v>
      </c>
      <c r="DE7" s="5">
        <f t="shared" si="1"/>
        <v>0.51948051948051943</v>
      </c>
      <c r="DF7" s="5">
        <v>1.3137240567812705E-5</v>
      </c>
      <c r="DG7" s="5">
        <v>1.8223976823082335</v>
      </c>
      <c r="DH7" s="5">
        <f t="shared" si="2"/>
        <v>2</v>
      </c>
      <c r="DI7" s="5">
        <f t="shared" si="3"/>
        <v>5</v>
      </c>
      <c r="DJ7" s="5">
        <v>7</v>
      </c>
      <c r="DK7" s="5">
        <f t="shared" si="4"/>
        <v>0.35714285714285715</v>
      </c>
      <c r="DL7" s="5">
        <f t="shared" si="5"/>
        <v>0.69095480026197109</v>
      </c>
      <c r="DM7" s="5">
        <f t="shared" si="6"/>
        <v>0.32207910303777382</v>
      </c>
      <c r="DO7" s="9" t="s">
        <v>357</v>
      </c>
      <c r="DP7" s="9">
        <v>-0.213103098272135</v>
      </c>
      <c r="DQ7" s="9">
        <v>-0.58616082551163895</v>
      </c>
      <c r="DR7" s="9">
        <v>0.92511046368263627</v>
      </c>
      <c r="DS7" s="9">
        <v>0.31562074842309362</v>
      </c>
      <c r="DT7" s="9">
        <v>1</v>
      </c>
      <c r="DU7" s="9">
        <v>-0.76936910974940298</v>
      </c>
      <c r="DV7" s="9">
        <v>0.86948089950234242</v>
      </c>
      <c r="DW7" s="9">
        <v>-0.36747946478196575</v>
      </c>
      <c r="DX7" s="9">
        <v>0.80377047235444898</v>
      </c>
      <c r="DY7" s="9">
        <v>0.80240425467727006</v>
      </c>
      <c r="DZ7" s="9">
        <v>0.82235908925193435</v>
      </c>
      <c r="EA7" s="9">
        <v>0.8790535418289388</v>
      </c>
      <c r="EB7" s="9">
        <v>0.34416020737537645</v>
      </c>
      <c r="GR7" t="s">
        <v>6</v>
      </c>
      <c r="GS7">
        <v>-0.14285714285714285</v>
      </c>
      <c r="GT7">
        <v>0.28571428571428564</v>
      </c>
      <c r="GU7">
        <v>-0.14285714285714285</v>
      </c>
      <c r="GV7">
        <v>0.42857142857142866</v>
      </c>
      <c r="GW7">
        <v>1.5860328923216521E-17</v>
      </c>
      <c r="GX7">
        <f>VARP(Leontaris!$Q$36:$AD$36)</f>
        <v>1</v>
      </c>
      <c r="GY7">
        <v>0.2857142857142857</v>
      </c>
      <c r="GZ7">
        <v>0.14285714285714285</v>
      </c>
      <c r="HA7">
        <v>-0.14285714285714285</v>
      </c>
      <c r="HB7">
        <v>0</v>
      </c>
      <c r="HC7">
        <v>0.2857142857142857</v>
      </c>
    </row>
    <row r="8" spans="1:214" x14ac:dyDescent="0.25">
      <c r="A8">
        <v>1</v>
      </c>
      <c r="B8">
        <v>7</v>
      </c>
      <c r="D8" s="12">
        <v>60</v>
      </c>
      <c r="E8" s="12">
        <v>240</v>
      </c>
      <c r="F8" s="12">
        <v>600</v>
      </c>
      <c r="G8" s="12">
        <v>1183.6363636363637</v>
      </c>
      <c r="H8" s="12">
        <v>1205</v>
      </c>
      <c r="P8" t="s">
        <v>7</v>
      </c>
      <c r="Q8">
        <v>0.9546681642412469</v>
      </c>
      <c r="R8">
        <v>4.1519484160358847E-2</v>
      </c>
      <c r="S8">
        <v>4.5521051060017921E-2</v>
      </c>
      <c r="T8">
        <v>0.95367782272894441</v>
      </c>
      <c r="U8">
        <v>0.96265862242019395</v>
      </c>
      <c r="V8">
        <v>0.99315557514323483</v>
      </c>
      <c r="W8">
        <v>0.35312499999999997</v>
      </c>
      <c r="X8">
        <v>0.9673267326732673</v>
      </c>
      <c r="Y8">
        <v>0.95823878387032835</v>
      </c>
      <c r="Z8">
        <v>0.95052869298889286</v>
      </c>
      <c r="AA8">
        <v>0.95198059021588433</v>
      </c>
      <c r="AB8">
        <v>0.77500000000000002</v>
      </c>
      <c r="AC8">
        <v>0.73</v>
      </c>
      <c r="AD8">
        <v>0.78125</v>
      </c>
      <c r="AE8">
        <f>AVERAGE($Q$8:$AD$8)</f>
        <v>0.744189322821598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-14</v>
      </c>
      <c r="CW8" s="5">
        <f>SUM($Q$22:$AD$22)</f>
        <v>8</v>
      </c>
      <c r="CX8" s="5">
        <v>4.3673469387755102</v>
      </c>
      <c r="CY8" s="5">
        <f>SUM($Q$37:$AD$37)</f>
        <v>-6</v>
      </c>
      <c r="CZ8" s="5">
        <v>2.5714285714285712</v>
      </c>
      <c r="DA8" s="5">
        <v>0.3569706259486537</v>
      </c>
      <c r="DB8" s="5">
        <v>1.5818426721319727</v>
      </c>
      <c r="DC8" s="5">
        <v>0.70124012357074483</v>
      </c>
      <c r="DD8" s="5">
        <f t="shared" si="0"/>
        <v>0.18181818181818182</v>
      </c>
      <c r="DE8" s="5">
        <f t="shared" si="1"/>
        <v>0.50649350649350644</v>
      </c>
      <c r="DF8" s="5">
        <v>1.1922014256703291E-7</v>
      </c>
      <c r="DG8" s="5">
        <v>2.2273232675284009</v>
      </c>
      <c r="DH8" s="5">
        <f t="shared" si="2"/>
        <v>2</v>
      </c>
      <c r="DI8" s="5">
        <f t="shared" si="3"/>
        <v>8</v>
      </c>
      <c r="DJ8" s="5">
        <v>10</v>
      </c>
      <c r="DK8" s="5">
        <f t="shared" si="4"/>
        <v>0.2857142857142857</v>
      </c>
      <c r="DL8" s="5">
        <f t="shared" si="5"/>
        <v>0.744189322821598</v>
      </c>
      <c r="DM8" s="5">
        <f t="shared" si="6"/>
        <v>0.34155730627361902</v>
      </c>
      <c r="DO8" s="9" t="s">
        <v>214</v>
      </c>
      <c r="DP8" s="9">
        <v>0.27407126870031345</v>
      </c>
      <c r="DQ8" s="9">
        <v>0.19520296383580613</v>
      </c>
      <c r="DR8" s="9">
        <v>-0.74497292066167231</v>
      </c>
      <c r="DS8" s="9">
        <v>3.6254684415073762E-2</v>
      </c>
      <c r="DT8" s="9">
        <v>-0.76936910974940298</v>
      </c>
      <c r="DU8" s="9">
        <v>1</v>
      </c>
      <c r="DV8" s="9">
        <v>-0.54754941545824498</v>
      </c>
      <c r="DW8" s="9">
        <v>0.10898475706132726</v>
      </c>
      <c r="DX8" s="9">
        <v>-0.46295658891316843</v>
      </c>
      <c r="DY8" s="9">
        <v>-0.51527757606853186</v>
      </c>
      <c r="DZ8" s="9">
        <v>-0.42697477534470762</v>
      </c>
      <c r="EA8" s="9">
        <v>-0.48072958413681849</v>
      </c>
      <c r="EB8" s="9">
        <v>-0.49781066663525514</v>
      </c>
      <c r="GR8" t="s">
        <v>7</v>
      </c>
      <c r="GS8">
        <v>-0.2857142857142857</v>
      </c>
      <c r="GT8">
        <v>0.32653061224489793</v>
      </c>
      <c r="GU8">
        <v>0.32653061224489782</v>
      </c>
      <c r="GV8">
        <v>0.24489795918367349</v>
      </c>
      <c r="GW8">
        <v>0.53061224489795911</v>
      </c>
      <c r="GX8">
        <v>0.2857142857142857</v>
      </c>
      <c r="GY8">
        <f>VARP(Leontaris!$Q$37:$AD$37)</f>
        <v>0.81632653061224492</v>
      </c>
      <c r="GZ8">
        <v>0.2857142857142857</v>
      </c>
      <c r="HA8">
        <v>-0.24489795918367349</v>
      </c>
      <c r="HB8">
        <v>8.1632653061224511E-2</v>
      </c>
      <c r="HC8">
        <v>0.2040816326530612</v>
      </c>
    </row>
    <row r="9" spans="1:214" x14ac:dyDescent="0.25">
      <c r="A9">
        <v>1</v>
      </c>
      <c r="B9">
        <v>8</v>
      </c>
      <c r="D9" s="12">
        <v>1</v>
      </c>
      <c r="E9" s="12">
        <v>4</v>
      </c>
      <c r="F9" s="12">
        <v>10</v>
      </c>
      <c r="G9" s="12">
        <v>4.8181818181818175</v>
      </c>
      <c r="H9" s="12">
        <v>10</v>
      </c>
      <c r="P9" t="s">
        <v>8</v>
      </c>
      <c r="Q9">
        <v>0.74009999999999998</v>
      </c>
      <c r="R9">
        <v>3.4069473199907982E-2</v>
      </c>
      <c r="S9">
        <v>0.27500000000000002</v>
      </c>
      <c r="T9">
        <v>0.5</v>
      </c>
      <c r="U9">
        <v>0.96265862242019395</v>
      </c>
      <c r="V9">
        <v>0.99388341866876717</v>
      </c>
      <c r="W9">
        <v>0.80312499999999998</v>
      </c>
      <c r="X9">
        <v>0.95</v>
      </c>
      <c r="Y9">
        <v>0.95807397139084427</v>
      </c>
      <c r="Z9">
        <v>0.95149044284252249</v>
      </c>
      <c r="AA9">
        <v>0.95708089927420781</v>
      </c>
      <c r="AB9">
        <v>0.3</v>
      </c>
      <c r="AC9">
        <v>0.95730914125639943</v>
      </c>
      <c r="AD9">
        <v>0.63500000000000001</v>
      </c>
      <c r="AE9">
        <f>AVERAGE($Q$9:$AD$9)</f>
        <v>0.71555649778948882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SUM($Q$23:$AD$23)</f>
        <v>6</v>
      </c>
      <c r="CX9" s="5">
        <v>3.9183673469387759</v>
      </c>
      <c r="CY9" s="5">
        <f>SUM($Q$38:$AD$38)</f>
        <v>0</v>
      </c>
      <c r="CZ9" s="5">
        <v>3.1428571428571423</v>
      </c>
      <c r="DA9" s="5">
        <v>-3.1383763028128613E-2</v>
      </c>
      <c r="DB9" s="5">
        <v>2.8976243870846519</v>
      </c>
      <c r="DC9" s="5">
        <v>0.62976319761013511</v>
      </c>
      <c r="DD9" s="5">
        <f t="shared" si="0"/>
        <v>0.19480519480519476</v>
      </c>
      <c r="DE9" s="5">
        <f t="shared" si="1"/>
        <v>0.41558441558441561</v>
      </c>
      <c r="DF9" s="5">
        <v>3.6218249988458068E-4</v>
      </c>
      <c r="DG9" s="5">
        <v>2.4530896120842889</v>
      </c>
      <c r="DH9" s="5">
        <f t="shared" si="2"/>
        <v>1</v>
      </c>
      <c r="DI9" s="5">
        <f t="shared" si="3"/>
        <v>7</v>
      </c>
      <c r="DJ9" s="5">
        <v>8</v>
      </c>
      <c r="DK9" s="5">
        <f t="shared" si="4"/>
        <v>0.2142857142857143</v>
      </c>
      <c r="DL9" s="5">
        <f t="shared" si="5"/>
        <v>0.71555649778948882</v>
      </c>
      <c r="DM9" s="5">
        <f t="shared" si="6"/>
        <v>0.31830964527992783</v>
      </c>
      <c r="DO9" s="9" t="s">
        <v>215</v>
      </c>
      <c r="DP9" s="9">
        <v>-0.35989081127635886</v>
      </c>
      <c r="DQ9" s="9">
        <v>-0.71875533991520524</v>
      </c>
      <c r="DR9" s="9">
        <v>0.91387070898702971</v>
      </c>
      <c r="DS9" s="9">
        <v>0.48042499881792844</v>
      </c>
      <c r="DT9" s="9">
        <v>0.86948089950234242</v>
      </c>
      <c r="DU9" s="9">
        <v>-0.54754941545824498</v>
      </c>
      <c r="DV9" s="9">
        <v>1</v>
      </c>
      <c r="DW9" s="9">
        <v>-0.65119764952846526</v>
      </c>
      <c r="DX9" s="9">
        <v>0.95096778693652151</v>
      </c>
      <c r="DY9" s="9">
        <v>0.83741108674182385</v>
      </c>
      <c r="DZ9" s="9">
        <v>0.68423183901352513</v>
      </c>
      <c r="EA9" s="9">
        <v>0.96394358005460901</v>
      </c>
      <c r="EB9" s="9">
        <v>0.10326948950567523</v>
      </c>
      <c r="GR9" t="s">
        <v>8</v>
      </c>
      <c r="GS9">
        <v>0.14285714285714285</v>
      </c>
      <c r="GT9">
        <v>0.2857142857142857</v>
      </c>
      <c r="GU9">
        <v>0.42857142857142855</v>
      </c>
      <c r="GV9">
        <v>0.42857142857142855</v>
      </c>
      <c r="GW9">
        <v>0.2857142857142857</v>
      </c>
      <c r="GX9">
        <v>0.14285714285714285</v>
      </c>
      <c r="GY9">
        <v>0.2857142857142857</v>
      </c>
      <c r="GZ9">
        <f>VARP(Leontaris!$Q$38:$AD$38)</f>
        <v>1</v>
      </c>
      <c r="HA9">
        <v>0.14285714285714285</v>
      </c>
      <c r="HB9">
        <v>0.2857142857142857</v>
      </c>
      <c r="HC9">
        <v>-0.2857142857142857</v>
      </c>
    </row>
    <row r="10" spans="1:214" x14ac:dyDescent="0.25">
      <c r="A10">
        <v>1</v>
      </c>
      <c r="B10">
        <v>9</v>
      </c>
      <c r="D10" s="12">
        <v>720</v>
      </c>
      <c r="E10" s="12">
        <v>2880</v>
      </c>
      <c r="F10" s="12">
        <v>7200</v>
      </c>
      <c r="G10" s="12">
        <v>2554.545454545455</v>
      </c>
      <c r="H10" s="12">
        <v>6470</v>
      </c>
      <c r="P10" t="s">
        <v>9</v>
      </c>
      <c r="Q10">
        <v>0.9546681642412469</v>
      </c>
      <c r="R10">
        <v>8.7499999999999994E-2</v>
      </c>
      <c r="S10">
        <v>0.17857142857142855</v>
      </c>
      <c r="T10">
        <v>0.95367782272894441</v>
      </c>
      <c r="U10">
        <v>0.96400502991205161</v>
      </c>
      <c r="V10">
        <v>0.99375050301810863</v>
      </c>
      <c r="W10">
        <v>0.95158904899513119</v>
      </c>
      <c r="X10">
        <v>0.95</v>
      </c>
      <c r="Y10">
        <v>0.95989418413878913</v>
      </c>
      <c r="Z10">
        <v>0.9513273006919003</v>
      </c>
      <c r="AA10">
        <v>0.96057082452431286</v>
      </c>
      <c r="AB10">
        <v>0.95149600837764692</v>
      </c>
      <c r="AC10">
        <v>0.95514260581249788</v>
      </c>
      <c r="AD10">
        <v>0.95650512278419253</v>
      </c>
      <c r="AE10">
        <f>AVERAGE($Q$10:$AD$10)</f>
        <v>0.84062128884258924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5.3272767698951069E-2</v>
      </c>
      <c r="CW10" s="5">
        <f>SUM($Q$24:$AD$24)</f>
        <v>10</v>
      </c>
      <c r="CX10" s="5">
        <v>3.9591836734693882</v>
      </c>
      <c r="CY10" s="5">
        <f>SUM($Q$39:$AD$39)</f>
        <v>-8</v>
      </c>
      <c r="CZ10" s="5">
        <v>0.28571428571428548</v>
      </c>
      <c r="DA10" s="5">
        <v>0.47437664452114031</v>
      </c>
      <c r="DB10" s="5">
        <v>1.1957227915397877</v>
      </c>
      <c r="DC10" s="5">
        <v>0.70451909309532768</v>
      </c>
      <c r="DD10" s="5">
        <f t="shared" si="0"/>
        <v>-1.298701298701301E-2</v>
      </c>
      <c r="DE10" s="5">
        <f t="shared" si="1"/>
        <v>0.51948051948051943</v>
      </c>
      <c r="DF10" s="5">
        <v>2.5474678045290028E-11</v>
      </c>
      <c r="DG10" s="5">
        <v>2.8526041709259427</v>
      </c>
      <c r="DH10" s="5">
        <f t="shared" si="2"/>
        <v>0</v>
      </c>
      <c r="DI10" s="5">
        <f t="shared" si="3"/>
        <v>12</v>
      </c>
      <c r="DJ10" s="5">
        <v>12</v>
      </c>
      <c r="DK10" s="5">
        <f t="shared" si="4"/>
        <v>0.35714285714285715</v>
      </c>
      <c r="DL10" s="5">
        <f t="shared" si="5"/>
        <v>0.84062128884258924</v>
      </c>
      <c r="DM10" s="5">
        <f t="shared" si="6"/>
        <v>0.30050559281129774</v>
      </c>
      <c r="DO10" s="9" t="s">
        <v>45</v>
      </c>
      <c r="DP10" s="9">
        <v>0.14997930104388207</v>
      </c>
      <c r="DQ10" s="9">
        <v>0.88896339412431458</v>
      </c>
      <c r="DR10" s="9">
        <v>-0.41375098803762933</v>
      </c>
      <c r="DS10" s="9">
        <v>-0.37102342792752019</v>
      </c>
      <c r="DT10" s="9">
        <v>-0.36747946478196575</v>
      </c>
      <c r="DU10" s="9">
        <v>0.10898475706132726</v>
      </c>
      <c r="DV10" s="9">
        <v>-0.65119764952846526</v>
      </c>
      <c r="DW10" s="9">
        <v>1</v>
      </c>
      <c r="DX10" s="9">
        <v>-0.62020059808047623</v>
      </c>
      <c r="DY10" s="9">
        <v>-0.24857429813255902</v>
      </c>
      <c r="DZ10" s="9">
        <v>-9.0637110970003737E-2</v>
      </c>
      <c r="EA10" s="9">
        <v>-0.68430144358901857</v>
      </c>
      <c r="EB10" s="9">
        <v>0.34429477369077954</v>
      </c>
      <c r="GR10" t="s">
        <v>9</v>
      </c>
      <c r="GS10">
        <v>0.14285714285714285</v>
      </c>
      <c r="GT10">
        <v>0.24489795918367346</v>
      </c>
      <c r="GU10">
        <v>0.10204081632653057</v>
      </c>
      <c r="GV10">
        <v>-0.10204081632653057</v>
      </c>
      <c r="GW10">
        <v>-0.24489795918367352</v>
      </c>
      <c r="GX10">
        <v>-0.14285714285714285</v>
      </c>
      <c r="GY10">
        <v>-0.24489795918367349</v>
      </c>
      <c r="GZ10">
        <v>0.14285714285714285</v>
      </c>
      <c r="HA10">
        <f>VARP(Leontaris!$Q$39:$AD$39)</f>
        <v>0.67346938775510201</v>
      </c>
      <c r="HB10">
        <v>0.20408163265306117</v>
      </c>
      <c r="HC10">
        <v>-0.48979591836734693</v>
      </c>
    </row>
    <row r="11" spans="1:214" x14ac:dyDescent="0.25">
      <c r="A11">
        <v>1</v>
      </c>
      <c r="B11">
        <v>10</v>
      </c>
      <c r="D11" s="12">
        <v>180</v>
      </c>
      <c r="E11" s="12">
        <v>1440</v>
      </c>
      <c r="F11" s="12">
        <v>2160</v>
      </c>
      <c r="G11" s="12">
        <v>1227.2727272727275</v>
      </c>
      <c r="H11" s="12">
        <v>712</v>
      </c>
      <c r="P11" t="s">
        <v>10</v>
      </c>
      <c r="Q11">
        <v>0.95691256915147827</v>
      </c>
      <c r="R11">
        <v>4.8926329699372315E-2</v>
      </c>
      <c r="S11">
        <v>8.2142857142857142E-2</v>
      </c>
      <c r="T11">
        <v>0.72499999999999998</v>
      </c>
      <c r="U11">
        <v>0.95897575074740837</v>
      </c>
      <c r="V11">
        <v>0.98894661921708182</v>
      </c>
      <c r="W11">
        <v>0.80312499999999998</v>
      </c>
      <c r="X11">
        <v>0.5</v>
      </c>
      <c r="Y11">
        <v>0.95388839756423538</v>
      </c>
      <c r="Z11">
        <v>0.49333333333333335</v>
      </c>
      <c r="AA11">
        <v>0.95708089927420781</v>
      </c>
      <c r="AB11">
        <v>0.95069128565305749</v>
      </c>
      <c r="AC11">
        <v>0.36799999999999999</v>
      </c>
      <c r="AD11">
        <v>0.95427423491195074</v>
      </c>
      <c r="AE11">
        <f>AVERAGE($Q$11:$AD$11)</f>
        <v>0.69580694833535595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SUM($Q$25:$AD$25)</f>
        <v>4</v>
      </c>
      <c r="CX11" s="5">
        <v>3.7551020408163258</v>
      </c>
      <c r="CY11" s="5">
        <f>SUM($Q$40:$AD$40)</f>
        <v>-2</v>
      </c>
      <c r="CZ11" s="5">
        <v>1.7142857142857144</v>
      </c>
      <c r="DA11" s="5">
        <v>0.38023163759877909</v>
      </c>
      <c r="DB11" s="5">
        <v>1.1252519367210225</v>
      </c>
      <c r="DC11" s="5">
        <v>0.62126539246237678</v>
      </c>
      <c r="DD11" s="5">
        <f t="shared" si="0"/>
        <v>7.792207792207792E-2</v>
      </c>
      <c r="DE11" s="5">
        <f t="shared" si="1"/>
        <v>0.35064935064935054</v>
      </c>
      <c r="DF11" s="5">
        <v>1.7618231352332179E-5</v>
      </c>
      <c r="DG11" s="5">
        <v>1.7819092287265941</v>
      </c>
      <c r="DH11" s="5">
        <f t="shared" si="2"/>
        <v>1</v>
      </c>
      <c r="DI11" s="5">
        <f t="shared" si="3"/>
        <v>7</v>
      </c>
      <c r="DJ11" s="5">
        <v>8</v>
      </c>
      <c r="DK11" s="5">
        <f t="shared" si="4"/>
        <v>0.14285714285714285</v>
      </c>
      <c r="DL11" s="5">
        <f t="shared" si="5"/>
        <v>0.69580694833535595</v>
      </c>
      <c r="DM11" s="5">
        <f t="shared" si="6"/>
        <v>0.33789019349427141</v>
      </c>
      <c r="DO11" s="9" t="s">
        <v>46</v>
      </c>
      <c r="DP11" s="9">
        <v>-0.23395047191411261</v>
      </c>
      <c r="DQ11" s="9">
        <v>-0.67201898713751207</v>
      </c>
      <c r="DR11" s="9">
        <v>0.89139144080138233</v>
      </c>
      <c r="DS11" s="9">
        <v>0.37858194104516568</v>
      </c>
      <c r="DT11" s="9">
        <v>0.80377047235444898</v>
      </c>
      <c r="DU11" s="9">
        <v>-0.46295658891316843</v>
      </c>
      <c r="DV11" s="9">
        <v>0.95096778693652151</v>
      </c>
      <c r="DW11" s="9">
        <v>-0.62020059808047623</v>
      </c>
      <c r="DX11" s="9">
        <v>1</v>
      </c>
      <c r="DY11" s="9">
        <v>0.91398772979276388</v>
      </c>
      <c r="DZ11" s="9">
        <v>0.66442148035061588</v>
      </c>
      <c r="EA11" s="9">
        <v>0.94391522480055023</v>
      </c>
      <c r="EB11" s="9">
        <v>0.15404222079622429</v>
      </c>
      <c r="GR11" t="s">
        <v>10</v>
      </c>
      <c r="GS11">
        <v>0</v>
      </c>
      <c r="GT11">
        <v>0.48979591836734704</v>
      </c>
      <c r="GU11">
        <v>0.20408163265306123</v>
      </c>
      <c r="GV11">
        <v>8.1632653061224553E-2</v>
      </c>
      <c r="GW11">
        <v>8.1632653061224511E-2</v>
      </c>
      <c r="GX11">
        <v>0</v>
      </c>
      <c r="GY11">
        <v>8.1632653061224511E-2</v>
      </c>
      <c r="GZ11">
        <v>0.2857142857142857</v>
      </c>
      <c r="HA11">
        <v>0.20408163265306117</v>
      </c>
      <c r="HB11">
        <f>VARP(Leontaris!$Q$40:$AD$40)</f>
        <v>0.97959183673469385</v>
      </c>
      <c r="HC11">
        <v>-0.69387755102040816</v>
      </c>
    </row>
    <row r="12" spans="1:214" ht="15.75" thickBot="1" x14ac:dyDescent="0.3">
      <c r="A12">
        <v>1</v>
      </c>
      <c r="B12">
        <v>11</v>
      </c>
      <c r="D12" s="12">
        <v>4</v>
      </c>
      <c r="E12" s="12">
        <v>8</v>
      </c>
      <c r="F12" s="12">
        <v>10</v>
      </c>
      <c r="G12" s="12">
        <v>7.8181818181818175</v>
      </c>
      <c r="H12" s="12">
        <v>18</v>
      </c>
      <c r="P12" t="s">
        <v>11</v>
      </c>
      <c r="Q12">
        <v>0.364140625</v>
      </c>
      <c r="R12">
        <v>1.4740718622474371E-2</v>
      </c>
      <c r="S12">
        <v>1.7667168849229344E-2</v>
      </c>
      <c r="T12">
        <v>4.159663865546219E-2</v>
      </c>
      <c r="U12">
        <v>0.64762500000000001</v>
      </c>
      <c r="V12">
        <v>0.92749999999999999</v>
      </c>
      <c r="W12">
        <v>4.5872848612574638E-2</v>
      </c>
      <c r="X12">
        <v>0.96162790697674416</v>
      </c>
      <c r="Y12">
        <v>0.31137413394919167</v>
      </c>
      <c r="Z12">
        <v>4.9853426163429831E-2</v>
      </c>
      <c r="AA12">
        <v>0.74</v>
      </c>
      <c r="AB12">
        <v>0.3359375</v>
      </c>
      <c r="AC12">
        <v>0.1925</v>
      </c>
      <c r="AD12">
        <v>0.63500000000000001</v>
      </c>
      <c r="AE12">
        <f>AVERAGE($Q$12:$AD$12)</f>
        <v>0.37753114048779329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0.29762645225977874</v>
      </c>
      <c r="CW12" s="5">
        <f>SUM($Q$26:$AD$26)</f>
        <v>-4</v>
      </c>
      <c r="CX12" s="5">
        <v>3.6734693877551021</v>
      </c>
      <c r="CY12" s="5">
        <f>SUM($Q$41:$AD$41)</f>
        <v>2</v>
      </c>
      <c r="CZ12" s="5">
        <v>-0.28571428571428581</v>
      </c>
      <c r="DA12" s="5">
        <v>0.34934490571253551</v>
      </c>
      <c r="DB12" s="5">
        <v>15.393750036281968</v>
      </c>
      <c r="DC12" s="5">
        <v>0.50216012944936261</v>
      </c>
      <c r="DD12" s="5">
        <f t="shared" si="0"/>
        <v>-0.12987012987012986</v>
      </c>
      <c r="DE12" s="5">
        <f t="shared" si="1"/>
        <v>0.14285714285714285</v>
      </c>
      <c r="DF12" s="5">
        <v>4.4120811255199737E-3</v>
      </c>
      <c r="DG12" s="5">
        <v>0.57828924837035722</v>
      </c>
      <c r="DH12" s="5">
        <f t="shared" si="2"/>
        <v>5</v>
      </c>
      <c r="DI12" s="5">
        <f t="shared" si="3"/>
        <v>1</v>
      </c>
      <c r="DJ12" s="5">
        <v>6</v>
      </c>
      <c r="DK12" s="5">
        <f t="shared" si="4"/>
        <v>0.1428571428571429</v>
      </c>
      <c r="DL12" s="5">
        <f t="shared" si="5"/>
        <v>0.37753114048779329</v>
      </c>
      <c r="DM12" s="5">
        <f t="shared" si="6"/>
        <v>0.34486595320854302</v>
      </c>
      <c r="DO12" s="9" t="s">
        <v>47</v>
      </c>
      <c r="DP12" s="9">
        <v>-0.2113021596375701</v>
      </c>
      <c r="DQ12" s="9">
        <v>-0.36999054005173415</v>
      </c>
      <c r="DR12" s="9">
        <v>0.88666337950686369</v>
      </c>
      <c r="DS12" s="9">
        <v>0.27555798553086874</v>
      </c>
      <c r="DT12" s="9">
        <v>0.80240425467727006</v>
      </c>
      <c r="DU12" s="9">
        <v>-0.51527757606853186</v>
      </c>
      <c r="DV12" s="9">
        <v>0.83741108674182385</v>
      </c>
      <c r="DW12" s="9">
        <v>-0.24857429813255902</v>
      </c>
      <c r="DX12" s="9">
        <v>0.91398772979276388</v>
      </c>
      <c r="DY12" s="9">
        <v>1</v>
      </c>
      <c r="DZ12" s="9">
        <v>0.77353193104851758</v>
      </c>
      <c r="EA12" s="9">
        <v>0.81158028769181056</v>
      </c>
      <c r="EB12" s="9">
        <v>0.36828930676655347</v>
      </c>
      <c r="GR12" s="54" t="s">
        <v>11</v>
      </c>
      <c r="GS12" s="54">
        <v>0</v>
      </c>
      <c r="GT12" s="54">
        <v>-0.48979591836734704</v>
      </c>
      <c r="GU12" s="54">
        <v>-0.20408163265306117</v>
      </c>
      <c r="GV12" s="54">
        <v>0.20408163265306117</v>
      </c>
      <c r="GW12" s="54">
        <v>0.20408163265306117</v>
      </c>
      <c r="GX12" s="54">
        <v>0.2857142857142857</v>
      </c>
      <c r="GY12" s="54">
        <v>0.2040816326530612</v>
      </c>
      <c r="GZ12" s="54">
        <v>-0.2857142857142857</v>
      </c>
      <c r="HA12" s="54">
        <v>-0.48979591836734693</v>
      </c>
      <c r="HB12" s="54">
        <v>-0.69387755102040816</v>
      </c>
      <c r="HC12" s="54">
        <f>VARP(Leontaris!$Q$41:$AD$41)</f>
        <v>0.97959183673469385</v>
      </c>
    </row>
    <row r="13" spans="1:214" x14ac:dyDescent="0.25">
      <c r="A13">
        <v>1</v>
      </c>
      <c r="B13">
        <v>12</v>
      </c>
      <c r="D13" s="12">
        <v>60</v>
      </c>
      <c r="E13" s="12">
        <v>720</v>
      </c>
      <c r="F13" s="12">
        <v>2880</v>
      </c>
      <c r="G13" s="12">
        <v>1461.8181818181815</v>
      </c>
      <c r="H13" s="12">
        <v>1020</v>
      </c>
      <c r="P13" t="s">
        <v>79</v>
      </c>
      <c r="Q13">
        <f>AVERAGE($Q$2:$Q$12)</f>
        <v>0.81642247562659054</v>
      </c>
      <c r="R13">
        <f>AVERAGE($R$2:$R$12)</f>
        <v>4.8001131692537835E-2</v>
      </c>
      <c r="S13">
        <f>AVERAGE($S$2:$S$12)</f>
        <v>0.15455584472289891</v>
      </c>
      <c r="T13">
        <f>AVERAGE($T$2:$T$12)</f>
        <v>0.7106638912907749</v>
      </c>
      <c r="U13">
        <f>AVERAGE($U$2:$U$12)</f>
        <v>0.82002403599689966</v>
      </c>
      <c r="V13">
        <f>AVERAGE($V$2:$V$12)</f>
        <v>0.98683104238603692</v>
      </c>
      <c r="W13">
        <f>AVERAGE($W$2:$W$12)</f>
        <v>0.6295343597917048</v>
      </c>
      <c r="X13">
        <f>AVERAGE($X$2:$X$12)</f>
        <v>0.84603883337477626</v>
      </c>
      <c r="Y13">
        <f>AVERAGE($Y$2:$Y$12)</f>
        <v>0.84476020985318234</v>
      </c>
      <c r="Z13">
        <f>AVERAGE($Z$2:$Z$12)</f>
        <v>0.65056198443449231</v>
      </c>
      <c r="AA13">
        <f>AVERAGE($AA$2:$AA$12)</f>
        <v>0.83692658048536395</v>
      </c>
      <c r="AB13">
        <f>AVERAGE($AB$2:$AB$12)</f>
        <v>0.58240528430582161</v>
      </c>
      <c r="AC13">
        <f>AVERAGE($AC$2:$AC$12)</f>
        <v>0.62031879352993557</v>
      </c>
      <c r="AD13">
        <f>AVERAGE($AD$2:$AD$12)</f>
        <v>0.7370876411472832</v>
      </c>
      <c r="AE13">
        <f>AVERAGE($AE$2:$AE$12)</f>
        <v>0.66315229347416427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DA13" s="5">
        <v>0.24530745616296959</v>
      </c>
      <c r="DO13" s="9" t="s">
        <v>48</v>
      </c>
      <c r="DP13" s="9">
        <v>2.9502727705488799E-2</v>
      </c>
      <c r="DQ13" s="9">
        <v>-0.32646813996415497</v>
      </c>
      <c r="DR13" s="9">
        <v>0.70844716539974628</v>
      </c>
      <c r="DS13" s="9">
        <v>0.12918357615971646</v>
      </c>
      <c r="DT13" s="9">
        <v>0.82235908925193435</v>
      </c>
      <c r="DU13" s="9">
        <v>-0.42697477534470762</v>
      </c>
      <c r="DV13" s="9">
        <v>0.68423183901352513</v>
      </c>
      <c r="DW13" s="9">
        <v>-9.0637110970003737E-2</v>
      </c>
      <c r="DX13" s="9">
        <v>0.66442148035061588</v>
      </c>
      <c r="DY13" s="9">
        <v>0.77353193104851758</v>
      </c>
      <c r="DZ13" s="9">
        <v>1</v>
      </c>
      <c r="EA13" s="9">
        <v>0.72331799431087473</v>
      </c>
      <c r="EB13" s="9">
        <v>0.11945698278115459</v>
      </c>
      <c r="GR13" t="s">
        <v>200</v>
      </c>
      <c r="GS13">
        <f t="array" ref="GS13">SUM(GS$2:GS$12)</f>
        <v>0.85714285714285721</v>
      </c>
      <c r="GT13">
        <f t="array" ref="GT13">SUM(GT$2:GT$12)</f>
        <v>2</v>
      </c>
      <c r="GU13">
        <f t="array" ref="GU13">SUM(GU$2:GU$12)</f>
        <v>2.2857142857142856</v>
      </c>
      <c r="GV13">
        <f t="array" ref="GV13">SUM(GV$2:GV$12)</f>
        <v>2.5714285714285716</v>
      </c>
      <c r="GW13">
        <f t="array" ref="GW13">SUM(GW$2:GW$12)</f>
        <v>2.2857142857142851</v>
      </c>
      <c r="GX13">
        <f t="array" ref="GX13">SUM(GX$2:GX$12)</f>
        <v>2</v>
      </c>
      <c r="GY13">
        <f t="array" ref="GY13">SUM(GY$2:GY$12)</f>
        <v>2.5714285714285712</v>
      </c>
      <c r="GZ13">
        <f t="array" ref="GZ13">SUM(GZ$2:GZ$12)</f>
        <v>3.1428571428571423</v>
      </c>
      <c r="HA13">
        <f t="array" ref="HA13">SUM(HA$2:HA$12)</f>
        <v>0.28571428571428548</v>
      </c>
      <c r="HB13">
        <f t="array" ref="HB13">SUM(HB$2:HB$12)</f>
        <v>1.7142857142857144</v>
      </c>
      <c r="HC13">
        <f t="array" ref="HC13">SUM(HC$2:HC$12)</f>
        <v>-0.28571428571428581</v>
      </c>
    </row>
    <row r="14" spans="1:214" x14ac:dyDescent="0.25">
      <c r="A14">
        <v>1</v>
      </c>
      <c r="B14">
        <v>13</v>
      </c>
      <c r="D14" s="12">
        <v>10</v>
      </c>
      <c r="E14" s="12">
        <v>60</v>
      </c>
      <c r="F14" s="12">
        <v>240</v>
      </c>
      <c r="G14" s="12">
        <v>207.27272727272725</v>
      </c>
      <c r="H14" s="12">
        <v>272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0.59994400226564137</v>
      </c>
      <c r="DA14" s="5">
        <v>0.34900127654368507</v>
      </c>
      <c r="DO14" s="9" t="s">
        <v>221</v>
      </c>
      <c r="DP14" s="9">
        <v>-0.19068960626753512</v>
      </c>
      <c r="DQ14" s="9">
        <v>-0.81646028935408543</v>
      </c>
      <c r="DR14" s="9">
        <v>0.88333421224093778</v>
      </c>
      <c r="DS14" s="9">
        <v>0.46138040090136551</v>
      </c>
      <c r="DT14" s="9">
        <v>0.8790535418289388</v>
      </c>
      <c r="DU14" s="9">
        <v>-0.48072958413681849</v>
      </c>
      <c r="DV14" s="9">
        <v>0.96394358005460901</v>
      </c>
      <c r="DW14" s="9">
        <v>-0.68430144358901857</v>
      </c>
      <c r="DX14" s="9">
        <v>0.94391522480055023</v>
      </c>
      <c r="DY14" s="9">
        <v>0.81158028769181056</v>
      </c>
      <c r="DZ14" s="9">
        <v>0.72331799431087473</v>
      </c>
      <c r="EA14" s="9">
        <v>1</v>
      </c>
      <c r="EB14" s="9">
        <v>7.3007944677919781E-2</v>
      </c>
      <c r="GS14">
        <v>0.85714285714285721</v>
      </c>
      <c r="GT14">
        <v>2</v>
      </c>
      <c r="GU14">
        <v>2.2857142857142856</v>
      </c>
      <c r="GV14">
        <v>2.5714285714285716</v>
      </c>
      <c r="GW14">
        <v>2.2857142857142851</v>
      </c>
      <c r="GX14">
        <v>2</v>
      </c>
      <c r="GY14">
        <v>2.5714285714285712</v>
      </c>
      <c r="GZ14">
        <v>3.1428571428571423</v>
      </c>
      <c r="HA14">
        <v>0.28571428571428548</v>
      </c>
      <c r="HB14">
        <v>1.7142857142857144</v>
      </c>
      <c r="HC14">
        <v>-0.28571428571428581</v>
      </c>
    </row>
    <row r="15" spans="1:214" ht="15.75" thickBot="1" x14ac:dyDescent="0.3">
      <c r="A15">
        <v>1</v>
      </c>
      <c r="B15">
        <v>14</v>
      </c>
      <c r="D15" s="12">
        <v>2</v>
      </c>
      <c r="E15" s="12">
        <v>4</v>
      </c>
      <c r="F15" s="12">
        <v>8</v>
      </c>
      <c r="G15" s="12">
        <v>8.2727272727272716</v>
      </c>
      <c r="H15" s="12">
        <v>13</v>
      </c>
      <c r="P15" t="s">
        <v>132</v>
      </c>
      <c r="Q15" t="s">
        <v>81</v>
      </c>
      <c r="R15" t="s">
        <v>82</v>
      </c>
      <c r="S15" t="s">
        <v>83</v>
      </c>
      <c r="T15" t="s">
        <v>84</v>
      </c>
      <c r="U15" t="s">
        <v>85</v>
      </c>
      <c r="V15" t="s">
        <v>86</v>
      </c>
      <c r="W15" t="s">
        <v>87</v>
      </c>
      <c r="X15" t="s">
        <v>88</v>
      </c>
      <c r="Y15" t="s">
        <v>89</v>
      </c>
      <c r="Z15" t="s">
        <v>90</v>
      </c>
      <c r="AA15" t="s">
        <v>91</v>
      </c>
      <c r="AB15" t="s">
        <v>92</v>
      </c>
      <c r="AC15" t="s">
        <v>93</v>
      </c>
      <c r="AD15" t="s">
        <v>94</v>
      </c>
      <c r="AE15" t="s">
        <v>80</v>
      </c>
      <c r="AF15" t="s">
        <v>298</v>
      </c>
      <c r="AG15" t="s">
        <v>298</v>
      </c>
      <c r="AH15" t="s">
        <v>42</v>
      </c>
      <c r="AI15" t="s">
        <v>42</v>
      </c>
      <c r="AX15" s="9"/>
      <c r="CV15" s="86" t="s">
        <v>212</v>
      </c>
      <c r="DA15" s="5">
        <v>0.30365916861428299</v>
      </c>
      <c r="DF15" s="39"/>
      <c r="DG15" s="39"/>
      <c r="DH15" s="39"/>
      <c r="DI15" s="39"/>
      <c r="DJ15" s="39"/>
      <c r="DO15" s="51" t="s">
        <v>49</v>
      </c>
      <c r="DP15" s="51">
        <v>-0.18563163354146384</v>
      </c>
      <c r="DQ15" s="51">
        <v>0.14128361016098073</v>
      </c>
      <c r="DR15" s="51">
        <v>0.29642733780418873</v>
      </c>
      <c r="DS15" s="51">
        <v>0.18780521468689521</v>
      </c>
      <c r="DT15" s="51">
        <v>0.34416020737537645</v>
      </c>
      <c r="DU15" s="51">
        <v>-0.49781066663525514</v>
      </c>
      <c r="DV15" s="51">
        <v>0.10326948950567523</v>
      </c>
      <c r="DW15" s="51">
        <v>0.34429477369077954</v>
      </c>
      <c r="DX15" s="51">
        <v>0.15404222079622429</v>
      </c>
      <c r="DY15" s="51">
        <v>0.36828930676655347</v>
      </c>
      <c r="DZ15" s="51">
        <v>0.11945698278115459</v>
      </c>
      <c r="EA15" s="51">
        <v>7.3007944677919781E-2</v>
      </c>
      <c r="EB15" s="51">
        <v>1</v>
      </c>
      <c r="GR15" s="54"/>
      <c r="GS15" s="54"/>
      <c r="GT15" s="54"/>
      <c r="GU15" s="54"/>
      <c r="GV15" s="54"/>
      <c r="GW15" s="54"/>
      <c r="GX15" s="54"/>
      <c r="GY15" s="54"/>
      <c r="GZ15" s="54"/>
      <c r="HA15" s="54"/>
      <c r="HB15" s="54"/>
      <c r="HC15" s="54"/>
      <c r="HD15" s="54"/>
      <c r="HE15" s="54"/>
      <c r="HF15" s="54"/>
    </row>
    <row r="16" spans="1:214" ht="15.75" thickBot="1" x14ac:dyDescent="0.3">
      <c r="A16">
        <v>2</v>
      </c>
      <c r="B16">
        <v>1</v>
      </c>
      <c r="D16" s="12">
        <v>30</v>
      </c>
      <c r="E16" s="12">
        <v>1440</v>
      </c>
      <c r="F16" s="12">
        <v>2880</v>
      </c>
      <c r="G16" s="12"/>
      <c r="H16" s="12"/>
      <c r="P16" t="s">
        <v>1</v>
      </c>
      <c r="Q16">
        <v>1</v>
      </c>
      <c r="R16">
        <v>-1</v>
      </c>
      <c r="S16">
        <v>-1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-1</v>
      </c>
      <c r="AA16">
        <v>1</v>
      </c>
      <c r="AB16">
        <v>1</v>
      </c>
      <c r="AC16">
        <v>1</v>
      </c>
      <c r="AD16">
        <v>1</v>
      </c>
      <c r="AE16">
        <f>AVERAGE($Q$16:$AD$16)</f>
        <v>0.5714285714285714</v>
      </c>
      <c r="AF16" t="s">
        <v>52</v>
      </c>
      <c r="AG16">
        <f>VARP($Q$27:$AD$27)</f>
        <v>0.33395176252319131</v>
      </c>
      <c r="AH16">
        <v>0.38076923076923097</v>
      </c>
      <c r="AI16">
        <v>0.45617906683480475</v>
      </c>
      <c r="AX16" s="9"/>
      <c r="CV16" s="86">
        <f>AVERAGE(DD:DD)</f>
        <v>7.7922077922077934E-2</v>
      </c>
      <c r="DF16" s="39"/>
      <c r="DG16" s="39"/>
      <c r="DH16" s="39"/>
      <c r="DI16" s="39"/>
      <c r="DJ16" s="39"/>
      <c r="DK16" s="39"/>
    </row>
    <row r="17" spans="1:100" x14ac:dyDescent="0.25">
      <c r="A17">
        <v>2</v>
      </c>
      <c r="B17">
        <v>2</v>
      </c>
      <c r="D17" s="12">
        <v>30</v>
      </c>
      <c r="E17" s="12">
        <v>1080</v>
      </c>
      <c r="F17" s="12">
        <v>2160</v>
      </c>
      <c r="G17" s="12"/>
      <c r="H17" s="12"/>
      <c r="P17" t="s">
        <v>2</v>
      </c>
      <c r="Q17">
        <v>1</v>
      </c>
      <c r="R17">
        <v>-1</v>
      </c>
      <c r="S17">
        <v>-1</v>
      </c>
      <c r="T17">
        <v>-1</v>
      </c>
      <c r="U17">
        <v>1</v>
      </c>
      <c r="V17">
        <v>1</v>
      </c>
      <c r="W17">
        <v>-1</v>
      </c>
      <c r="X17">
        <v>-1</v>
      </c>
      <c r="Y17">
        <v>1</v>
      </c>
      <c r="Z17">
        <v>1</v>
      </c>
      <c r="AA17">
        <v>1</v>
      </c>
      <c r="AB17">
        <v>1</v>
      </c>
      <c r="AC17">
        <v>-1</v>
      </c>
      <c r="AD17">
        <v>-1</v>
      </c>
      <c r="AE17">
        <f>AVERAGE($Q$17:$AD$17)</f>
        <v>0</v>
      </c>
      <c r="AF17" t="s">
        <v>54</v>
      </c>
      <c r="AG17">
        <f>VARP($AE$16:$AE$26)</f>
        <v>0.10895597908584918</v>
      </c>
      <c r="AH17">
        <v>0.12423076923076919</v>
      </c>
      <c r="AI17">
        <v>0.10182849936948299</v>
      </c>
      <c r="AX17" s="9"/>
      <c r="CV17" s="86" t="s">
        <v>213</v>
      </c>
    </row>
    <row r="18" spans="1:100" x14ac:dyDescent="0.25">
      <c r="A18">
        <v>2</v>
      </c>
      <c r="B18">
        <v>3</v>
      </c>
      <c r="D18" s="12">
        <v>30</v>
      </c>
      <c r="E18" s="12">
        <v>360</v>
      </c>
      <c r="F18" s="12">
        <v>2880</v>
      </c>
      <c r="G18" s="12"/>
      <c r="H18" s="12"/>
      <c r="P18" t="s">
        <v>3</v>
      </c>
      <c r="Q18">
        <v>1</v>
      </c>
      <c r="R18">
        <v>-1</v>
      </c>
      <c r="S18">
        <v>-1</v>
      </c>
      <c r="T18">
        <v>1</v>
      </c>
      <c r="U18">
        <v>1</v>
      </c>
      <c r="V18">
        <v>1</v>
      </c>
      <c r="W18">
        <v>-1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f>AVERAGE($Q$18:$AD$18)</f>
        <v>0.5714285714285714</v>
      </c>
      <c r="AF18" t="s">
        <v>57</v>
      </c>
      <c r="AG18">
        <f>VARP($Q$16:$AD$26)</f>
        <v>0.87704503288918878</v>
      </c>
      <c r="AH18">
        <f>VARP($Q$16:$AE$26)</f>
        <v>0.82583909596896621</v>
      </c>
      <c r="AX18" s="9"/>
      <c r="CV18" s="86">
        <f>AVERAGE(DE:DE)</f>
        <v>0.36599763872491148</v>
      </c>
    </row>
    <row r="19" spans="1:100" x14ac:dyDescent="0.25">
      <c r="A19">
        <v>2</v>
      </c>
      <c r="B19">
        <v>4</v>
      </c>
      <c r="D19" s="12">
        <v>2</v>
      </c>
      <c r="E19" s="12">
        <v>10</v>
      </c>
      <c r="F19" s="12">
        <v>20</v>
      </c>
      <c r="G19" s="12"/>
      <c r="H19" s="12"/>
      <c r="P19" t="s">
        <v>4</v>
      </c>
      <c r="Q19">
        <v>-1</v>
      </c>
      <c r="R19">
        <v>-1</v>
      </c>
      <c r="S19">
        <v>1</v>
      </c>
      <c r="T19">
        <v>1</v>
      </c>
      <c r="U19">
        <v>-1</v>
      </c>
      <c r="V19">
        <v>1</v>
      </c>
      <c r="W19">
        <v>-1</v>
      </c>
      <c r="X19">
        <v>1</v>
      </c>
      <c r="Y19">
        <v>-1</v>
      </c>
      <c r="Z19">
        <v>-1</v>
      </c>
      <c r="AA19">
        <v>1</v>
      </c>
      <c r="AB19">
        <v>-1</v>
      </c>
      <c r="AC19">
        <v>1</v>
      </c>
      <c r="AD19">
        <v>-1</v>
      </c>
      <c r="AE19">
        <f>AVERAGE($Q$19:$AD$19)</f>
        <v>-0.14285714285714285</v>
      </c>
      <c r="AF19" t="s">
        <v>76</v>
      </c>
      <c r="AG19">
        <f>AVERAGE($Q$16:$AD$26)</f>
        <v>0.35064935064935066</v>
      </c>
      <c r="AH19">
        <f>AVERAGE($Q$16:$AE$26)</f>
        <v>0.35064935064935066</v>
      </c>
      <c r="AX19" s="9"/>
      <c r="CV19" s="86" t="s">
        <v>370</v>
      </c>
    </row>
    <row r="20" spans="1:100" x14ac:dyDescent="0.25">
      <c r="A20">
        <v>2</v>
      </c>
      <c r="B20">
        <v>5</v>
      </c>
      <c r="D20" s="12">
        <v>30</v>
      </c>
      <c r="E20" s="12">
        <v>1440</v>
      </c>
      <c r="F20" s="12">
        <v>2880</v>
      </c>
      <c r="G20" s="12"/>
      <c r="H20" s="12"/>
      <c r="P20" t="s">
        <v>5</v>
      </c>
      <c r="Q20">
        <v>1</v>
      </c>
      <c r="R20">
        <v>-1</v>
      </c>
      <c r="S20">
        <v>-1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-1</v>
      </c>
      <c r="AC20">
        <v>-1</v>
      </c>
      <c r="AD20">
        <v>1</v>
      </c>
      <c r="AE20">
        <f>AVERAGE($Q$20:$AD$20)</f>
        <v>0.42857142857142855</v>
      </c>
      <c r="AF20" t="s">
        <v>216</v>
      </c>
      <c r="AG20">
        <f>AG19*154</f>
        <v>54</v>
      </c>
      <c r="AH20">
        <f>AH19*165</f>
        <v>57.857142857142861</v>
      </c>
      <c r="AX20" s="9"/>
      <c r="CV20" s="86">
        <v>8.2644628099173504E-3</v>
      </c>
    </row>
    <row r="21" spans="1:100" x14ac:dyDescent="0.25">
      <c r="A21">
        <v>2</v>
      </c>
      <c r="B21">
        <v>6</v>
      </c>
      <c r="D21" s="12">
        <v>10</v>
      </c>
      <c r="E21" s="12">
        <v>60</v>
      </c>
      <c r="F21" s="12">
        <v>1440</v>
      </c>
      <c r="G21" s="12"/>
      <c r="H21" s="12"/>
      <c r="P21" t="s">
        <v>6</v>
      </c>
      <c r="Q21">
        <v>1</v>
      </c>
      <c r="R21">
        <v>-1</v>
      </c>
      <c r="S21">
        <v>-1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f>AVERAGE($Q$21:$AD$21)</f>
        <v>0.7142857142857143</v>
      </c>
      <c r="AF21" t="s">
        <v>220</v>
      </c>
      <c r="AG21">
        <f>(AG19+1)/2</f>
        <v>0.67532467532467533</v>
      </c>
      <c r="AH21">
        <f>(AH19+1)/2</f>
        <v>0.67532467532467533</v>
      </c>
      <c r="AX21" s="9"/>
      <c r="CV21" s="86" t="s">
        <v>371</v>
      </c>
    </row>
    <row r="22" spans="1:100" x14ac:dyDescent="0.25">
      <c r="A22">
        <v>2</v>
      </c>
      <c r="B22">
        <v>7</v>
      </c>
      <c r="D22" s="12">
        <v>30</v>
      </c>
      <c r="E22" s="12">
        <v>1440</v>
      </c>
      <c r="F22" s="12">
        <v>2880</v>
      </c>
      <c r="G22" s="12"/>
      <c r="H22" s="12"/>
      <c r="P22" t="s">
        <v>7</v>
      </c>
      <c r="Q22">
        <v>1</v>
      </c>
      <c r="R22">
        <v>-1</v>
      </c>
      <c r="S22">
        <v>-1</v>
      </c>
      <c r="T22">
        <v>1</v>
      </c>
      <c r="U22">
        <v>1</v>
      </c>
      <c r="V22">
        <v>1</v>
      </c>
      <c r="W22">
        <v>-1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f>AVERAGE($Q$22:$AD$22)</f>
        <v>0.5714285714285714</v>
      </c>
      <c r="AF22" t="s">
        <v>373</v>
      </c>
      <c r="AG22">
        <f>(AG21-(1-AG21))^2</f>
        <v>0.12295496711081128</v>
      </c>
      <c r="AH22">
        <f>(AH21-(1-AH21))^2</f>
        <v>0.12295496711081128</v>
      </c>
      <c r="AX22" s="9"/>
      <c r="CV22" s="86">
        <v>0.12295496711081128</v>
      </c>
    </row>
    <row r="23" spans="1:100" x14ac:dyDescent="0.25">
      <c r="A23">
        <v>2</v>
      </c>
      <c r="B23">
        <v>8</v>
      </c>
      <c r="D23" s="12">
        <v>4</v>
      </c>
      <c r="E23" s="12">
        <v>12</v>
      </c>
      <c r="F23" s="12">
        <v>21</v>
      </c>
      <c r="G23" s="12"/>
      <c r="H23" s="12"/>
      <c r="P23" t="s">
        <v>8</v>
      </c>
      <c r="Q23">
        <v>1</v>
      </c>
      <c r="R23">
        <v>-1</v>
      </c>
      <c r="S23">
        <v>-1</v>
      </c>
      <c r="T23">
        <v>-1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-1</v>
      </c>
      <c r="AC23">
        <v>1</v>
      </c>
      <c r="AD23">
        <v>1</v>
      </c>
      <c r="AE23">
        <f>AVERAGE($Q$23:$AD$23)</f>
        <v>0.42857142857142855</v>
      </c>
      <c r="AX23" s="9"/>
      <c r="CV23" s="86" t="s">
        <v>218</v>
      </c>
    </row>
    <row r="24" spans="1:100" x14ac:dyDescent="0.25">
      <c r="A24">
        <v>2</v>
      </c>
      <c r="B24">
        <v>9</v>
      </c>
      <c r="D24" s="12">
        <v>15</v>
      </c>
      <c r="E24" s="12">
        <v>720</v>
      </c>
      <c r="F24" s="12">
        <v>1440</v>
      </c>
      <c r="G24" s="12"/>
      <c r="H24" s="12"/>
      <c r="P24" t="s">
        <v>9</v>
      </c>
      <c r="Q24">
        <v>1</v>
      </c>
      <c r="R24">
        <v>-1</v>
      </c>
      <c r="S24">
        <v>-1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f>AVERAGE($Q$24:$AD$24)</f>
        <v>0.7142857142857143</v>
      </c>
      <c r="AX24" s="9"/>
      <c r="CV24" s="86">
        <f>AVERAGE(DB:DB)</f>
        <v>3.3155666131822383</v>
      </c>
    </row>
    <row r="25" spans="1:100" x14ac:dyDescent="0.25">
      <c r="A25">
        <v>2</v>
      </c>
      <c r="B25">
        <v>10</v>
      </c>
      <c r="D25" s="12">
        <v>10</v>
      </c>
      <c r="E25" s="12">
        <v>540</v>
      </c>
      <c r="F25" s="12">
        <v>1200</v>
      </c>
      <c r="G25" s="12"/>
      <c r="H25" s="12"/>
      <c r="P25" t="s">
        <v>10</v>
      </c>
      <c r="Q25">
        <v>1</v>
      </c>
      <c r="R25">
        <v>-1</v>
      </c>
      <c r="S25">
        <v>-1</v>
      </c>
      <c r="T25">
        <v>1</v>
      </c>
      <c r="U25">
        <v>1</v>
      </c>
      <c r="V25">
        <v>1</v>
      </c>
      <c r="W25">
        <v>1</v>
      </c>
      <c r="X25">
        <v>-1</v>
      </c>
      <c r="Y25">
        <v>1</v>
      </c>
      <c r="Z25">
        <v>-1</v>
      </c>
      <c r="AA25">
        <v>1</v>
      </c>
      <c r="AB25">
        <v>1</v>
      </c>
      <c r="AC25">
        <v>-1</v>
      </c>
      <c r="AD25">
        <v>1</v>
      </c>
      <c r="AE25">
        <f>AVERAGE($Q$25:$AD$25)</f>
        <v>0.2857142857142857</v>
      </c>
    </row>
    <row r="26" spans="1:100" x14ac:dyDescent="0.25">
      <c r="A26">
        <v>2</v>
      </c>
      <c r="B26">
        <v>11</v>
      </c>
      <c r="D26" s="12">
        <v>5</v>
      </c>
      <c r="E26" s="12">
        <v>15</v>
      </c>
      <c r="F26" s="12">
        <v>40</v>
      </c>
      <c r="G26" s="12"/>
      <c r="H26" s="12"/>
      <c r="P26" t="s">
        <v>11</v>
      </c>
      <c r="Q26">
        <v>-1</v>
      </c>
      <c r="R26">
        <v>-1</v>
      </c>
      <c r="S26">
        <v>-1</v>
      </c>
      <c r="T26">
        <v>-1</v>
      </c>
      <c r="U26">
        <v>1</v>
      </c>
      <c r="V26">
        <v>1</v>
      </c>
      <c r="W26">
        <v>-1</v>
      </c>
      <c r="X26">
        <v>1</v>
      </c>
      <c r="Y26">
        <v>-1</v>
      </c>
      <c r="Z26">
        <v>-1</v>
      </c>
      <c r="AA26">
        <v>1</v>
      </c>
      <c r="AB26">
        <v>-1</v>
      </c>
      <c r="AC26">
        <v>-1</v>
      </c>
      <c r="AD26">
        <v>1</v>
      </c>
      <c r="AE26">
        <f>AVERAGE($Q$26:$AD$26)</f>
        <v>-0.2857142857142857</v>
      </c>
    </row>
    <row r="27" spans="1:100" x14ac:dyDescent="0.25">
      <c r="A27">
        <v>2</v>
      </c>
      <c r="B27">
        <v>12</v>
      </c>
      <c r="D27" s="12">
        <v>30</v>
      </c>
      <c r="E27" s="12">
        <v>540</v>
      </c>
      <c r="F27" s="12">
        <v>1440</v>
      </c>
      <c r="G27" s="12"/>
      <c r="H27" s="12"/>
      <c r="P27" t="s">
        <v>79</v>
      </c>
      <c r="Q27">
        <f>AVERAGE($Q$16:$Q$26)</f>
        <v>0.63636363636363635</v>
      </c>
      <c r="R27">
        <f>AVERAGE($R$16:$R$26)</f>
        <v>-1</v>
      </c>
      <c r="S27">
        <f>AVERAGE($S$16:$S$26)</f>
        <v>-0.81818181818181823</v>
      </c>
      <c r="T27">
        <f>AVERAGE($T$16:$T$26)</f>
        <v>0.45454545454545453</v>
      </c>
      <c r="U27">
        <f>AVERAGE($U$16:$U$26)</f>
        <v>0.81818181818181823</v>
      </c>
      <c r="V27">
        <f>AVERAGE($V$16:$V$26)</f>
        <v>1</v>
      </c>
      <c r="W27">
        <f>AVERAGE($W$16:$W$26)</f>
        <v>9.0909090909090912E-2</v>
      </c>
      <c r="X27">
        <f>AVERAGE($X$16:$X$26)</f>
        <v>0.63636363636363635</v>
      </c>
      <c r="Y27">
        <f>AVERAGE($Y$16:$Y$26)</f>
        <v>0.63636363636363635</v>
      </c>
      <c r="Z27">
        <f>AVERAGE($Z$16:$Z$26)</f>
        <v>0.27272727272727271</v>
      </c>
      <c r="AA27">
        <f>AVERAGE($AA$16:$AA$26)</f>
        <v>1</v>
      </c>
      <c r="AB27">
        <f>AVERAGE($AB$16:$AB$26)</f>
        <v>0.27272727272727271</v>
      </c>
      <c r="AC27">
        <f>AVERAGE($AC$16:$AC$26)</f>
        <v>0.27272727272727271</v>
      </c>
      <c r="AD27">
        <f>AVERAGE($AD$16:$AD$26)</f>
        <v>0.63636363636363635</v>
      </c>
      <c r="AE27">
        <f>AVERAGE($AE$16:$AE$26)</f>
        <v>0.35064935064935071</v>
      </c>
    </row>
    <row r="28" spans="1:100" x14ac:dyDescent="0.25">
      <c r="A28">
        <v>2</v>
      </c>
      <c r="B28">
        <v>13</v>
      </c>
      <c r="D28" s="12">
        <v>20</v>
      </c>
      <c r="E28" s="12">
        <v>300</v>
      </c>
      <c r="F28" s="12">
        <v>900</v>
      </c>
      <c r="G28" s="12"/>
      <c r="H28" s="12"/>
    </row>
    <row r="29" spans="1:100" x14ac:dyDescent="0.25">
      <c r="A29">
        <v>2</v>
      </c>
      <c r="B29">
        <v>14</v>
      </c>
      <c r="D29" s="12">
        <v>5</v>
      </c>
      <c r="E29" s="12">
        <v>20</v>
      </c>
      <c r="F29" s="12">
        <v>45</v>
      </c>
      <c r="G29" s="12"/>
      <c r="H29" s="12"/>
    </row>
    <row r="30" spans="1:100" x14ac:dyDescent="0.25">
      <c r="A30">
        <v>3</v>
      </c>
      <c r="B30">
        <v>1</v>
      </c>
      <c r="D30" s="12">
        <v>480</v>
      </c>
      <c r="E30" s="12">
        <v>900</v>
      </c>
      <c r="F30" s="12">
        <v>1440</v>
      </c>
      <c r="G30" s="12"/>
      <c r="H30" s="12"/>
      <c r="P30" t="s">
        <v>99</v>
      </c>
      <c r="Q30" t="s">
        <v>81</v>
      </c>
      <c r="R30" t="s">
        <v>82</v>
      </c>
      <c r="S30" t="s">
        <v>83</v>
      </c>
      <c r="T30" t="s">
        <v>84</v>
      </c>
      <c r="U30" t="s">
        <v>85</v>
      </c>
      <c r="V30" t="s">
        <v>86</v>
      </c>
      <c r="W30" t="s">
        <v>87</v>
      </c>
      <c r="X30" t="s">
        <v>88</v>
      </c>
      <c r="Y30" t="s">
        <v>89</v>
      </c>
      <c r="Z30" t="s">
        <v>90</v>
      </c>
      <c r="AA30" t="s">
        <v>91</v>
      </c>
      <c r="AB30" t="s">
        <v>92</v>
      </c>
      <c r="AC30" t="s">
        <v>93</v>
      </c>
      <c r="AD30" t="s">
        <v>94</v>
      </c>
      <c r="AE30" t="s">
        <v>80</v>
      </c>
      <c r="AF30" t="s">
        <v>298</v>
      </c>
      <c r="AG30" t="s">
        <v>298</v>
      </c>
      <c r="AH30" t="s">
        <v>42</v>
      </c>
      <c r="AI30" t="s">
        <v>42</v>
      </c>
    </row>
    <row r="31" spans="1:100" x14ac:dyDescent="0.25">
      <c r="A31">
        <v>3</v>
      </c>
      <c r="B31">
        <v>2</v>
      </c>
      <c r="D31" s="12">
        <v>240</v>
      </c>
      <c r="E31" s="12">
        <v>600</v>
      </c>
      <c r="F31" s="12">
        <v>840</v>
      </c>
      <c r="G31" s="12"/>
      <c r="H31" s="12"/>
      <c r="P31" t="s">
        <v>1</v>
      </c>
      <c r="Q31">
        <v>1</v>
      </c>
      <c r="R31">
        <v>-1</v>
      </c>
      <c r="S31">
        <v>1</v>
      </c>
      <c r="T31">
        <v>-1</v>
      </c>
      <c r="U31">
        <v>1</v>
      </c>
      <c r="V31">
        <v>-1</v>
      </c>
      <c r="W31">
        <v>-1</v>
      </c>
      <c r="X31">
        <v>1</v>
      </c>
      <c r="Y31">
        <v>1</v>
      </c>
      <c r="Z31">
        <v>1</v>
      </c>
      <c r="AA31">
        <v>-1</v>
      </c>
      <c r="AB31">
        <v>1</v>
      </c>
      <c r="AC31">
        <v>-1</v>
      </c>
      <c r="AD31">
        <v>-1</v>
      </c>
      <c r="AE31">
        <f>AVERAGE($Q$31:$AD$31)</f>
        <v>0</v>
      </c>
      <c r="AF31" t="s">
        <v>52</v>
      </c>
      <c r="AG31">
        <f>VARP($Q$42:$AD$42)</f>
        <v>0.16056670602125145</v>
      </c>
      <c r="AH31">
        <f>AG31/AG33</f>
        <v>0.17406143344709901</v>
      </c>
      <c r="AI31">
        <v>0.22061191626409021</v>
      </c>
    </row>
    <row r="32" spans="1:100" x14ac:dyDescent="0.25">
      <c r="A32">
        <v>3</v>
      </c>
      <c r="B32">
        <v>3</v>
      </c>
      <c r="D32" s="12">
        <v>60</v>
      </c>
      <c r="E32" s="12">
        <v>300</v>
      </c>
      <c r="F32" s="12">
        <v>420</v>
      </c>
      <c r="G32" s="12"/>
      <c r="H32" s="12"/>
      <c r="P32" t="s">
        <v>2</v>
      </c>
      <c r="Q32">
        <v>-1</v>
      </c>
      <c r="R32">
        <v>1</v>
      </c>
      <c r="S32">
        <v>1</v>
      </c>
      <c r="T32">
        <v>1</v>
      </c>
      <c r="U32">
        <v>-1</v>
      </c>
      <c r="V32">
        <v>-1</v>
      </c>
      <c r="W32">
        <v>1</v>
      </c>
      <c r="X32">
        <v>1</v>
      </c>
      <c r="Y32">
        <v>-1</v>
      </c>
      <c r="Z32">
        <v>1</v>
      </c>
      <c r="AA32">
        <v>1</v>
      </c>
      <c r="AB32">
        <v>1</v>
      </c>
      <c r="AC32">
        <v>1</v>
      </c>
      <c r="AD32">
        <v>1</v>
      </c>
      <c r="AE32">
        <f>AVERAGE($Q$32:$AD$32)</f>
        <v>0.42857142857142855</v>
      </c>
      <c r="AF32" t="s">
        <v>54</v>
      </c>
      <c r="AG32">
        <f>VARP($AD$31:$AE$42)</f>
        <v>0.52449822904368359</v>
      </c>
      <c r="AH32">
        <f>AG32/AG33</f>
        <v>0.56857935153583639</v>
      </c>
      <c r="AI32">
        <v>0.25834725989242308</v>
      </c>
    </row>
    <row r="33" spans="1:34" x14ac:dyDescent="0.25">
      <c r="A33">
        <v>3</v>
      </c>
      <c r="B33">
        <v>4</v>
      </c>
      <c r="D33" s="12">
        <v>1</v>
      </c>
      <c r="E33" s="12">
        <v>3</v>
      </c>
      <c r="F33" s="12">
        <v>6</v>
      </c>
      <c r="G33" s="12"/>
      <c r="H33" s="12"/>
      <c r="P33" t="s">
        <v>3</v>
      </c>
      <c r="Q33">
        <v>-1</v>
      </c>
      <c r="R33">
        <v>-1</v>
      </c>
      <c r="S33">
        <v>1</v>
      </c>
      <c r="T33">
        <v>-1</v>
      </c>
      <c r="U33">
        <v>-1</v>
      </c>
      <c r="V33">
        <v>-1</v>
      </c>
      <c r="W33">
        <v>1</v>
      </c>
      <c r="X33">
        <v>-1</v>
      </c>
      <c r="Y33">
        <v>-1</v>
      </c>
      <c r="Z33">
        <v>-1</v>
      </c>
      <c r="AA33">
        <v>-1</v>
      </c>
      <c r="AB33">
        <v>1</v>
      </c>
      <c r="AC33">
        <v>-1</v>
      </c>
      <c r="AD33">
        <v>-1</v>
      </c>
      <c r="AE33">
        <f>AVERAGE($Q$33:$AD$33)</f>
        <v>-0.5714285714285714</v>
      </c>
      <c r="AF33" t="s">
        <v>57</v>
      </c>
      <c r="AG33">
        <f>VARP($Q$31:$AD$42)</f>
        <v>0.92247146792601309</v>
      </c>
      <c r="AH33">
        <f>VARP($Q$31:$AE$42)</f>
        <v>0.86919847828938701</v>
      </c>
    </row>
    <row r="34" spans="1:34" x14ac:dyDescent="0.25">
      <c r="A34">
        <v>3</v>
      </c>
      <c r="B34">
        <v>5</v>
      </c>
      <c r="D34" s="12">
        <v>240</v>
      </c>
      <c r="E34" s="12">
        <v>1440</v>
      </c>
      <c r="F34" s="12">
        <v>2880</v>
      </c>
      <c r="G34" s="12"/>
      <c r="H34" s="12"/>
      <c r="P34" t="s">
        <v>4</v>
      </c>
      <c r="Q34">
        <v>1</v>
      </c>
      <c r="R34">
        <v>-1</v>
      </c>
      <c r="S34">
        <v>1</v>
      </c>
      <c r="T34">
        <v>1</v>
      </c>
      <c r="U34">
        <v>1</v>
      </c>
      <c r="V34">
        <v>-1</v>
      </c>
      <c r="W34">
        <v>1</v>
      </c>
      <c r="X34">
        <v>1</v>
      </c>
      <c r="Y34">
        <v>1</v>
      </c>
      <c r="Z34">
        <v>-1</v>
      </c>
      <c r="AA34">
        <v>1</v>
      </c>
      <c r="AB34">
        <v>1</v>
      </c>
      <c r="AC34">
        <v>1</v>
      </c>
      <c r="AD34">
        <v>1</v>
      </c>
      <c r="AE34">
        <f>AVERAGE($Q$34:$AD$34)</f>
        <v>0.5714285714285714</v>
      </c>
      <c r="AF34" t="s">
        <v>77</v>
      </c>
      <c r="AG34">
        <f>AVERAGE($Q$31:$AD$42)</f>
        <v>-9.0909090909090898E-2</v>
      </c>
      <c r="AH34">
        <f>AVERAGE($Q$31:$AE$42)</f>
        <v>-9.0909090909090884E-2</v>
      </c>
    </row>
    <row r="35" spans="1:34" x14ac:dyDescent="0.25">
      <c r="A35">
        <v>3</v>
      </c>
      <c r="B35">
        <v>6</v>
      </c>
      <c r="D35" s="12">
        <v>30</v>
      </c>
      <c r="E35" s="12">
        <v>60</v>
      </c>
      <c r="F35" s="12">
        <v>90</v>
      </c>
      <c r="G35" s="12"/>
      <c r="H35" s="12"/>
      <c r="P35" t="s">
        <v>5</v>
      </c>
      <c r="Q35">
        <v>1</v>
      </c>
      <c r="R35">
        <v>-1</v>
      </c>
      <c r="S35">
        <v>-1</v>
      </c>
      <c r="T35">
        <v>-1</v>
      </c>
      <c r="U35">
        <v>-1</v>
      </c>
      <c r="V35">
        <v>-1</v>
      </c>
      <c r="W35">
        <v>1</v>
      </c>
      <c r="X35">
        <v>-1</v>
      </c>
      <c r="Y35">
        <v>-1</v>
      </c>
      <c r="Z35">
        <v>-1</v>
      </c>
      <c r="AA35">
        <v>-1</v>
      </c>
      <c r="AB35">
        <v>1</v>
      </c>
      <c r="AC35">
        <v>1</v>
      </c>
      <c r="AD35">
        <v>-1</v>
      </c>
      <c r="AE35">
        <f>AVERAGE($Q$35:$AD$35)</f>
        <v>-0.42857142857142855</v>
      </c>
      <c r="AF35" t="s">
        <v>217</v>
      </c>
      <c r="AG35">
        <f>AG34*154</f>
        <v>-13.999999999999998</v>
      </c>
      <c r="AH35">
        <f>AH34*165</f>
        <v>-14.999999999999996</v>
      </c>
    </row>
    <row r="36" spans="1:34" x14ac:dyDescent="0.25">
      <c r="A36">
        <v>3</v>
      </c>
      <c r="B36">
        <v>7</v>
      </c>
      <c r="D36" s="12">
        <v>240</v>
      </c>
      <c r="E36" s="12">
        <v>1440</v>
      </c>
      <c r="F36" s="12">
        <v>2880</v>
      </c>
      <c r="G36" s="12"/>
      <c r="H36" s="12"/>
      <c r="P36" t="s">
        <v>6</v>
      </c>
      <c r="Q36">
        <v>-1</v>
      </c>
      <c r="R36">
        <v>-1</v>
      </c>
      <c r="S36">
        <v>-1</v>
      </c>
      <c r="T36">
        <v>1</v>
      </c>
      <c r="U36">
        <v>1</v>
      </c>
      <c r="V36">
        <v>-1</v>
      </c>
      <c r="W36">
        <v>-1</v>
      </c>
      <c r="X36">
        <v>1</v>
      </c>
      <c r="Y36">
        <v>-1</v>
      </c>
      <c r="Z36">
        <v>-1</v>
      </c>
      <c r="AA36">
        <v>1</v>
      </c>
      <c r="AB36">
        <v>1</v>
      </c>
      <c r="AC36">
        <v>1</v>
      </c>
      <c r="AD36">
        <v>1</v>
      </c>
      <c r="AE36">
        <f>AVERAGE($Q$36:$AD$36)</f>
        <v>0</v>
      </c>
      <c r="AF36" t="s">
        <v>220</v>
      </c>
      <c r="AG36">
        <f>(AG34+1)/2</f>
        <v>0.45454545454545453</v>
      </c>
      <c r="AH36">
        <f>(AH34+1)/2</f>
        <v>0.45454545454545459</v>
      </c>
    </row>
    <row r="37" spans="1:34" x14ac:dyDescent="0.25">
      <c r="A37">
        <v>3</v>
      </c>
      <c r="B37">
        <v>8</v>
      </c>
      <c r="D37" s="12">
        <v>1</v>
      </c>
      <c r="E37" s="12">
        <v>3</v>
      </c>
      <c r="F37" s="12">
        <v>5</v>
      </c>
      <c r="G37" s="12"/>
      <c r="H37" s="12"/>
      <c r="P37" t="s">
        <v>7</v>
      </c>
      <c r="Q37">
        <v>-1</v>
      </c>
      <c r="R37">
        <v>-1</v>
      </c>
      <c r="S37">
        <v>-1</v>
      </c>
      <c r="T37">
        <v>-1</v>
      </c>
      <c r="U37">
        <v>-1</v>
      </c>
      <c r="V37">
        <v>-1</v>
      </c>
      <c r="W37">
        <v>1</v>
      </c>
      <c r="X37">
        <v>-1</v>
      </c>
      <c r="Y37">
        <v>-1</v>
      </c>
      <c r="Z37">
        <v>-1</v>
      </c>
      <c r="AA37">
        <v>-1</v>
      </c>
      <c r="AB37">
        <v>1</v>
      </c>
      <c r="AC37">
        <v>1</v>
      </c>
      <c r="AD37">
        <v>1</v>
      </c>
      <c r="AE37">
        <f>AVERAGE($Q$37:$AD$37)</f>
        <v>-0.42857142857142855</v>
      </c>
      <c r="AF37" t="s">
        <v>373</v>
      </c>
      <c r="AG37">
        <f>(AG36-(1-AG36))^2</f>
        <v>8.2644628099173504E-3</v>
      </c>
      <c r="AH37">
        <f>(AH36-(1-AH36))^2</f>
        <v>8.26446280991734E-3</v>
      </c>
    </row>
    <row r="38" spans="1:34" x14ac:dyDescent="0.25">
      <c r="A38">
        <v>3</v>
      </c>
      <c r="B38">
        <v>9</v>
      </c>
      <c r="D38" s="12">
        <v>1200</v>
      </c>
      <c r="E38" s="12">
        <v>1800</v>
      </c>
      <c r="F38" s="12">
        <v>3000</v>
      </c>
      <c r="G38" s="12"/>
      <c r="H38" s="12"/>
      <c r="P38" t="s">
        <v>8</v>
      </c>
      <c r="Q38">
        <v>1</v>
      </c>
      <c r="R38">
        <v>-1</v>
      </c>
      <c r="S38">
        <v>1</v>
      </c>
      <c r="T38">
        <v>1</v>
      </c>
      <c r="U38">
        <v>-1</v>
      </c>
      <c r="V38">
        <v>-1</v>
      </c>
      <c r="W38">
        <v>1</v>
      </c>
      <c r="X38">
        <v>1</v>
      </c>
      <c r="Y38">
        <v>-1</v>
      </c>
      <c r="Z38">
        <v>-1</v>
      </c>
      <c r="AA38">
        <v>-1</v>
      </c>
      <c r="AB38">
        <v>1</v>
      </c>
      <c r="AC38">
        <v>-1</v>
      </c>
      <c r="AD38">
        <v>1</v>
      </c>
      <c r="AE38">
        <f>AVERAGE($Q$38:$AD$38)</f>
        <v>0</v>
      </c>
    </row>
    <row r="39" spans="1:34" x14ac:dyDescent="0.25">
      <c r="A39">
        <v>3</v>
      </c>
      <c r="B39">
        <v>10</v>
      </c>
      <c r="D39" s="12">
        <v>30</v>
      </c>
      <c r="E39" s="12">
        <v>60</v>
      </c>
      <c r="F39" s="12">
        <v>180</v>
      </c>
      <c r="G39" s="12"/>
      <c r="H39" s="12"/>
      <c r="P39" t="s">
        <v>9</v>
      </c>
      <c r="Q39">
        <v>-1</v>
      </c>
      <c r="R39">
        <v>1</v>
      </c>
      <c r="S39">
        <v>1</v>
      </c>
      <c r="T39">
        <v>-1</v>
      </c>
      <c r="U39">
        <v>-1</v>
      </c>
      <c r="V39">
        <v>-1</v>
      </c>
      <c r="W39">
        <v>-1</v>
      </c>
      <c r="X39">
        <v>1</v>
      </c>
      <c r="Y39">
        <v>-1</v>
      </c>
      <c r="Z39">
        <v>-1</v>
      </c>
      <c r="AA39">
        <v>-1</v>
      </c>
      <c r="AB39">
        <v>-1</v>
      </c>
      <c r="AC39">
        <v>-1</v>
      </c>
      <c r="AD39">
        <v>-1</v>
      </c>
      <c r="AE39">
        <f>AVERAGE($Q$39:$AD$39)</f>
        <v>-0.5714285714285714</v>
      </c>
    </row>
    <row r="40" spans="1:34" x14ac:dyDescent="0.25">
      <c r="A40">
        <v>3</v>
      </c>
      <c r="B40">
        <v>11</v>
      </c>
      <c r="D40" s="12">
        <v>2</v>
      </c>
      <c r="E40" s="12">
        <v>5</v>
      </c>
      <c r="F40" s="12">
        <v>9</v>
      </c>
      <c r="G40" s="12"/>
      <c r="H40" s="12"/>
      <c r="P40" t="s">
        <v>10</v>
      </c>
      <c r="Q40">
        <v>-1</v>
      </c>
      <c r="R40">
        <v>-1</v>
      </c>
      <c r="S40">
        <v>1</v>
      </c>
      <c r="T40">
        <v>1</v>
      </c>
      <c r="U40">
        <v>-1</v>
      </c>
      <c r="V40">
        <v>-1</v>
      </c>
      <c r="W40">
        <v>1</v>
      </c>
      <c r="X40">
        <v>1</v>
      </c>
      <c r="Y40">
        <v>-1</v>
      </c>
      <c r="Z40">
        <v>1</v>
      </c>
      <c r="AA40">
        <v>-1</v>
      </c>
      <c r="AB40">
        <v>-1</v>
      </c>
      <c r="AC40">
        <v>1</v>
      </c>
      <c r="AD40">
        <v>-1</v>
      </c>
      <c r="AE40">
        <f>AVERAGE($Q$40:$AD$40)</f>
        <v>-0.14285714285714285</v>
      </c>
    </row>
    <row r="41" spans="1:34" x14ac:dyDescent="0.25">
      <c r="A41">
        <v>3</v>
      </c>
      <c r="B41">
        <v>12</v>
      </c>
      <c r="D41" s="12">
        <v>120</v>
      </c>
      <c r="E41" s="12">
        <v>720</v>
      </c>
      <c r="F41" s="12">
        <v>1440</v>
      </c>
      <c r="G41" s="12"/>
      <c r="H41" s="12"/>
      <c r="P41" t="s">
        <v>11</v>
      </c>
      <c r="Q41">
        <v>1</v>
      </c>
      <c r="R41">
        <v>-1</v>
      </c>
      <c r="S41">
        <v>-1</v>
      </c>
      <c r="T41">
        <v>-1</v>
      </c>
      <c r="U41">
        <v>1</v>
      </c>
      <c r="V41">
        <v>1</v>
      </c>
      <c r="W41">
        <v>-1</v>
      </c>
      <c r="X41">
        <v>-1</v>
      </c>
      <c r="Y41">
        <v>1</v>
      </c>
      <c r="Z41">
        <v>-1</v>
      </c>
      <c r="AA41">
        <v>1</v>
      </c>
      <c r="AB41">
        <v>1</v>
      </c>
      <c r="AC41">
        <v>1</v>
      </c>
      <c r="AD41">
        <v>1</v>
      </c>
      <c r="AE41">
        <f>AVERAGE($Q$41:$AD$41)</f>
        <v>0.14285714285714285</v>
      </c>
    </row>
    <row r="42" spans="1:34" x14ac:dyDescent="0.25">
      <c r="A42">
        <v>3</v>
      </c>
      <c r="B42">
        <v>13</v>
      </c>
      <c r="D42" s="12">
        <v>30</v>
      </c>
      <c r="E42" s="12">
        <v>60</v>
      </c>
      <c r="F42" s="12">
        <v>120</v>
      </c>
      <c r="G42" s="12"/>
      <c r="H42" s="12"/>
      <c r="P42" t="s">
        <v>79</v>
      </c>
      <c r="Q42">
        <f>AVERAGE($Q$31:$Q$41)</f>
        <v>-9.0909090909090912E-2</v>
      </c>
      <c r="R42">
        <f>AVERAGE($R$31:$R$41)</f>
        <v>-0.63636363636363635</v>
      </c>
      <c r="S42">
        <f>AVERAGE($S$31:$S$41)</f>
        <v>0.27272727272727271</v>
      </c>
      <c r="T42">
        <f>AVERAGE($T$31:$T$41)</f>
        <v>-9.0909090909090912E-2</v>
      </c>
      <c r="U42">
        <f>AVERAGE($U$31:$U$41)</f>
        <v>-0.27272727272727271</v>
      </c>
      <c r="V42">
        <f>AVERAGE($V$31:$V$41)</f>
        <v>-0.81818181818181823</v>
      </c>
      <c r="W42">
        <f>AVERAGE($W$31:$W$41)</f>
        <v>0.27272727272727271</v>
      </c>
      <c r="X42">
        <f>AVERAGE($X$31:$X$41)</f>
        <v>0.27272727272727271</v>
      </c>
      <c r="Y42">
        <f>AVERAGE($Y$31:$Y$41)</f>
        <v>-0.45454545454545453</v>
      </c>
      <c r="Z42">
        <f>AVERAGE($Z$31:$Z$41)</f>
        <v>-0.45454545454545453</v>
      </c>
      <c r="AA42">
        <f>AVERAGE($AA$31:$AA$41)</f>
        <v>-0.27272727272727271</v>
      </c>
      <c r="AB42">
        <f>AVERAGE($AB$31:$AB$41)</f>
        <v>0.63636363636363635</v>
      </c>
      <c r="AC42">
        <f>AVERAGE($AC$31:$AC$41)</f>
        <v>0.27272727272727271</v>
      </c>
      <c r="AD42">
        <f>AVERAGE($AD$31:$AD$41)</f>
        <v>9.0909090909090912E-2</v>
      </c>
      <c r="AE42">
        <f>AVERAGE($AE$31:$AE$41)</f>
        <v>-9.0909090909090912E-2</v>
      </c>
    </row>
    <row r="43" spans="1:34" x14ac:dyDescent="0.25">
      <c r="A43">
        <v>3</v>
      </c>
      <c r="B43">
        <v>14</v>
      </c>
      <c r="D43" s="12">
        <v>2</v>
      </c>
      <c r="E43" s="12">
        <v>5</v>
      </c>
      <c r="F43" s="12">
        <v>10</v>
      </c>
      <c r="G43" s="12"/>
      <c r="H43" s="12"/>
    </row>
    <row r="44" spans="1:34" x14ac:dyDescent="0.25">
      <c r="A44">
        <v>4</v>
      </c>
      <c r="B44">
        <v>1</v>
      </c>
      <c r="D44" s="12">
        <v>720</v>
      </c>
      <c r="E44" s="12">
        <v>7200</v>
      </c>
      <c r="F44" s="12">
        <v>20200</v>
      </c>
      <c r="G44" s="12"/>
      <c r="H44" s="12"/>
    </row>
    <row r="45" spans="1:34" x14ac:dyDescent="0.25">
      <c r="A45">
        <v>4</v>
      </c>
      <c r="B45">
        <v>2</v>
      </c>
      <c r="D45" s="12">
        <v>720</v>
      </c>
      <c r="E45" s="12">
        <v>7200</v>
      </c>
      <c r="F45" s="12">
        <v>20200</v>
      </c>
      <c r="G45" s="12"/>
      <c r="H45" s="12"/>
      <c r="P45" t="s">
        <v>218</v>
      </c>
      <c r="Q45" t="s">
        <v>81</v>
      </c>
      <c r="R45" t="s">
        <v>82</v>
      </c>
      <c r="S45" t="s">
        <v>83</v>
      </c>
      <c r="T45" t="s">
        <v>84</v>
      </c>
      <c r="U45" t="s">
        <v>85</v>
      </c>
      <c r="V45" t="s">
        <v>86</v>
      </c>
      <c r="W45" t="s">
        <v>87</v>
      </c>
      <c r="X45" t="s">
        <v>88</v>
      </c>
      <c r="Y45" t="s">
        <v>89</v>
      </c>
      <c r="Z45" t="s">
        <v>90</v>
      </c>
      <c r="AA45" t="s">
        <v>91</v>
      </c>
      <c r="AB45" t="s">
        <v>92</v>
      </c>
      <c r="AC45" t="s">
        <v>93</v>
      </c>
      <c r="AD45" t="s">
        <v>94</v>
      </c>
      <c r="AE45" t="s">
        <v>80</v>
      </c>
      <c r="AF45" t="s">
        <v>298</v>
      </c>
      <c r="AG45" t="s">
        <v>298</v>
      </c>
      <c r="AH45" t="s">
        <v>42</v>
      </c>
    </row>
    <row r="46" spans="1:34" x14ac:dyDescent="0.25">
      <c r="A46">
        <v>4</v>
      </c>
      <c r="B46">
        <v>3</v>
      </c>
      <c r="D46" s="12">
        <v>5</v>
      </c>
      <c r="E46" s="12">
        <v>30</v>
      </c>
      <c r="F46" s="12">
        <v>1440</v>
      </c>
      <c r="G46" s="12"/>
      <c r="H46" s="12"/>
      <c r="P46" t="s">
        <v>1</v>
      </c>
      <c r="Q46">
        <v>0.91305607882915518</v>
      </c>
      <c r="R46">
        <v>2.652173913043478</v>
      </c>
      <c r="S46">
        <v>0.33333333333333331</v>
      </c>
      <c r="T46">
        <v>0.75</v>
      </c>
      <c r="U46">
        <v>0.24701945199749006</v>
      </c>
      <c r="V46">
        <v>0.95726495726495731</v>
      </c>
      <c r="W46">
        <v>0.80082987551867224</v>
      </c>
      <c r="X46">
        <v>0.6</v>
      </c>
      <c r="Y46">
        <v>0.55486862442040186</v>
      </c>
      <c r="Z46">
        <v>1.0224719101123596</v>
      </c>
      <c r="AA46">
        <v>0.55555555555555558</v>
      </c>
      <c r="AB46">
        <v>0.29411764705882354</v>
      </c>
      <c r="AC46">
        <v>0.77941176470588236</v>
      </c>
      <c r="AD46">
        <v>0.69230769230769229</v>
      </c>
      <c r="AE46">
        <f>AVERAGE($Q$46:$AD$46)</f>
        <v>0.79660077172484289</v>
      </c>
      <c r="AF46" t="s">
        <v>52</v>
      </c>
      <c r="AG46">
        <f>VARP($Q$57:$AD$57)</f>
        <v>47.671735355695994</v>
      </c>
      <c r="AH46">
        <f>AG46/AG48</f>
        <v>0.27742489248191748</v>
      </c>
    </row>
    <row r="47" spans="1:34" x14ac:dyDescent="0.25">
      <c r="A47">
        <v>4</v>
      </c>
      <c r="B47">
        <v>4</v>
      </c>
      <c r="D47" s="12">
        <v>1</v>
      </c>
      <c r="E47" s="12">
        <v>5</v>
      </c>
      <c r="F47" s="12">
        <v>20</v>
      </c>
      <c r="G47" s="12"/>
      <c r="H47" s="12"/>
      <c r="P47" t="s">
        <v>2</v>
      </c>
      <c r="Q47">
        <v>0.79133458918997246</v>
      </c>
      <c r="R47">
        <v>8.3913043478260878</v>
      </c>
      <c r="S47">
        <v>3</v>
      </c>
      <c r="T47">
        <v>0.25</v>
      </c>
      <c r="U47">
        <v>0.84940389039949804</v>
      </c>
      <c r="V47">
        <v>0.98931623931623935</v>
      </c>
      <c r="W47">
        <v>0.19502074688796681</v>
      </c>
      <c r="X47">
        <v>0.2</v>
      </c>
      <c r="Y47">
        <v>0.88871715610510049</v>
      </c>
      <c r="Z47">
        <v>0.24157303370786518</v>
      </c>
      <c r="AA47">
        <v>0.16666666666666666</v>
      </c>
      <c r="AB47">
        <v>0.47058823529411764</v>
      </c>
      <c r="AC47">
        <v>0.10294117647058823</v>
      </c>
      <c r="AD47">
        <v>0.53846153846153844</v>
      </c>
      <c r="AE47">
        <f>AVERAGE($Q$47:$AD$47)</f>
        <v>1.2196662585946885</v>
      </c>
      <c r="AF47" t="s">
        <v>54</v>
      </c>
      <c r="AG47">
        <f>VARP($AE$46:$AE$56)</f>
        <v>16.641849252411628</v>
      </c>
      <c r="AH47">
        <f>AG47/AG48</f>
        <v>9.6846972427214892E-2</v>
      </c>
    </row>
    <row r="48" spans="1:34" x14ac:dyDescent="0.25">
      <c r="A48">
        <v>4</v>
      </c>
      <c r="B48">
        <v>5</v>
      </c>
      <c r="D48" s="12">
        <v>4320</v>
      </c>
      <c r="E48" s="12">
        <v>10100</v>
      </c>
      <c r="F48" s="12">
        <v>30200</v>
      </c>
      <c r="G48" s="12"/>
      <c r="H48" s="12"/>
      <c r="P48" t="s">
        <v>3</v>
      </c>
      <c r="Q48">
        <v>0.86958411824373283</v>
      </c>
      <c r="R48">
        <v>4.2173913043478262</v>
      </c>
      <c r="S48">
        <v>2.3333333333333335</v>
      </c>
      <c r="T48">
        <v>0.625</v>
      </c>
      <c r="U48">
        <v>0.84940389039949804</v>
      </c>
      <c r="V48">
        <v>0.98931623931623935</v>
      </c>
      <c r="W48">
        <v>0.19502074688796681</v>
      </c>
      <c r="X48">
        <v>0.7</v>
      </c>
      <c r="Y48">
        <v>0.72179289026275117</v>
      </c>
      <c r="Z48">
        <v>0.9157303370786517</v>
      </c>
      <c r="AA48">
        <v>0.72222222222222221</v>
      </c>
      <c r="AB48">
        <v>0.29411764705882354</v>
      </c>
      <c r="AC48">
        <v>0.77941176470588236</v>
      </c>
      <c r="AD48">
        <v>0.61538461538461542</v>
      </c>
      <c r="AE48">
        <f>AVERAGE($Q$48:$AD$48)</f>
        <v>1.0591220792315388</v>
      </c>
      <c r="AF48" t="s">
        <v>57</v>
      </c>
      <c r="AG48">
        <f>VARP($Q$46:$AD$56)</f>
        <v>171.83654620611676</v>
      </c>
      <c r="AH48">
        <f>VARP($Q$31:$AE$42)</f>
        <v>0.86919847828938701</v>
      </c>
    </row>
    <row r="49" spans="1:34" x14ac:dyDescent="0.25">
      <c r="A49">
        <v>4</v>
      </c>
      <c r="B49">
        <v>6</v>
      </c>
      <c r="D49" s="12">
        <v>60</v>
      </c>
      <c r="E49" s="12">
        <v>240</v>
      </c>
      <c r="F49" s="12">
        <v>1440</v>
      </c>
      <c r="G49" s="12"/>
      <c r="H49" s="12"/>
      <c r="P49" t="s">
        <v>4</v>
      </c>
      <c r="Q49">
        <v>4.3327054050137662E-2</v>
      </c>
      <c r="R49">
        <v>61.608695652173914</v>
      </c>
      <c r="S49">
        <v>0.66666666666666663</v>
      </c>
      <c r="T49">
        <v>0.375</v>
      </c>
      <c r="U49">
        <v>5.6264379836854214E-2</v>
      </c>
      <c r="V49">
        <v>0.95726495726495731</v>
      </c>
      <c r="W49">
        <v>0.19502074688796681</v>
      </c>
      <c r="X49">
        <v>0.5</v>
      </c>
      <c r="Y49">
        <v>0.11282843894899536</v>
      </c>
      <c r="Z49">
        <v>9.1123595505617985</v>
      </c>
      <c r="AA49">
        <v>0.16666666666666666</v>
      </c>
      <c r="AB49">
        <v>6.0588235294117645</v>
      </c>
      <c r="AC49">
        <v>0.88970588235294112</v>
      </c>
      <c r="AD49">
        <v>0.15384615384615385</v>
      </c>
      <c r="AE49">
        <f>AVERAGE($Q$49:$AD$49)</f>
        <v>5.7783192627620599</v>
      </c>
      <c r="AF49" t="s">
        <v>384</v>
      </c>
      <c r="AG49">
        <f>AVERAGE($Q$46:$AD$56)</f>
        <v>3.3155666131822383</v>
      </c>
      <c r="AH49">
        <f>AVERAGE($Q$31:$AE$42)</f>
        <v>-9.0909090909090884E-2</v>
      </c>
    </row>
    <row r="50" spans="1:34" x14ac:dyDescent="0.25">
      <c r="A50">
        <v>4</v>
      </c>
      <c r="B50">
        <v>7</v>
      </c>
      <c r="D50" s="12">
        <v>60</v>
      </c>
      <c r="E50" s="12">
        <v>1440</v>
      </c>
      <c r="F50" s="12">
        <v>10100</v>
      </c>
      <c r="G50" s="12"/>
      <c r="H50" s="12"/>
      <c r="P50" t="s">
        <v>5</v>
      </c>
      <c r="Q50">
        <v>0.26967106216490366</v>
      </c>
      <c r="R50">
        <v>24.043478260869566</v>
      </c>
      <c r="S50">
        <v>19</v>
      </c>
      <c r="T50">
        <v>0.75</v>
      </c>
      <c r="U50">
        <v>0.92470194519974902</v>
      </c>
      <c r="V50">
        <v>0.92307692307692313</v>
      </c>
      <c r="W50">
        <v>0.40248962655601661</v>
      </c>
      <c r="X50">
        <v>0.8</v>
      </c>
      <c r="Y50">
        <v>0.66615146831530136</v>
      </c>
      <c r="Z50">
        <v>0.6629213483146067</v>
      </c>
      <c r="AA50">
        <v>0.88888888888888884</v>
      </c>
      <c r="AB50">
        <v>1.8235294117647058</v>
      </c>
      <c r="AC50">
        <v>0.3235294117647059</v>
      </c>
      <c r="AD50">
        <v>0.76923076923076927</v>
      </c>
      <c r="AE50">
        <f>AVERAGE($Q$50:$AD$50)</f>
        <v>3.7319763654390079</v>
      </c>
      <c r="AF50" t="s">
        <v>385</v>
      </c>
      <c r="AG50">
        <f>AG49*154</f>
        <v>510.5972584300647</v>
      </c>
      <c r="AH50">
        <f>AH49*165</f>
        <v>-14.999999999999996</v>
      </c>
    </row>
    <row r="51" spans="1:34" x14ac:dyDescent="0.25">
      <c r="A51">
        <v>4</v>
      </c>
      <c r="B51">
        <v>8</v>
      </c>
      <c r="D51" s="12">
        <v>1</v>
      </c>
      <c r="E51" s="12">
        <v>5</v>
      </c>
      <c r="F51" s="12">
        <v>10</v>
      </c>
      <c r="G51" s="12"/>
      <c r="H51" s="12"/>
      <c r="P51" t="s">
        <v>6</v>
      </c>
      <c r="Q51">
        <v>0.68700188378495874</v>
      </c>
      <c r="R51">
        <v>9.4347826086956523</v>
      </c>
      <c r="S51">
        <v>7</v>
      </c>
      <c r="T51">
        <v>0.5</v>
      </c>
      <c r="U51">
        <v>9.6423342396988077E-2</v>
      </c>
      <c r="V51">
        <v>0.95726495726495731</v>
      </c>
      <c r="W51">
        <v>0.85062240663900412</v>
      </c>
      <c r="X51">
        <v>0.7</v>
      </c>
      <c r="Y51">
        <v>0.96290571870170016</v>
      </c>
      <c r="Z51">
        <v>0.8735955056179775</v>
      </c>
      <c r="AA51">
        <v>0.44444444444444442</v>
      </c>
      <c r="AB51">
        <v>0.82352941176470584</v>
      </c>
      <c r="AC51">
        <v>0.11764705882352941</v>
      </c>
      <c r="AD51">
        <v>0.23076923076923078</v>
      </c>
      <c r="AE51">
        <f>AVERAGE($Q$51:$AD$51)</f>
        <v>1.6913561834930821</v>
      </c>
      <c r="AH51">
        <f>(AH49+1)/2</f>
        <v>0.45454545454545459</v>
      </c>
    </row>
    <row r="52" spans="1:34" x14ac:dyDescent="0.25">
      <c r="A52">
        <v>4</v>
      </c>
      <c r="B52">
        <v>9</v>
      </c>
      <c r="D52" s="12">
        <v>720</v>
      </c>
      <c r="E52" s="12">
        <v>7200</v>
      </c>
      <c r="F52" s="12">
        <v>20200</v>
      </c>
      <c r="G52" s="12"/>
      <c r="H52" s="12"/>
      <c r="P52" t="s">
        <v>7</v>
      </c>
      <c r="Q52">
        <v>0.79133458918997246</v>
      </c>
      <c r="R52">
        <v>11.521739130434783</v>
      </c>
      <c r="S52">
        <v>3</v>
      </c>
      <c r="T52">
        <v>0.5</v>
      </c>
      <c r="U52">
        <v>0.92470194519974902</v>
      </c>
      <c r="V52">
        <v>0.9358974358974359</v>
      </c>
      <c r="W52">
        <v>0.19502074688796681</v>
      </c>
      <c r="X52">
        <v>0.8</v>
      </c>
      <c r="Y52">
        <v>0.88871715610510049</v>
      </c>
      <c r="Z52">
        <v>0.6629213483146067</v>
      </c>
      <c r="AA52">
        <v>0.55555555555555558</v>
      </c>
      <c r="AB52">
        <v>0.6470588235294118</v>
      </c>
      <c r="AC52">
        <v>0.33823529411764708</v>
      </c>
      <c r="AD52">
        <v>0.38461538461538464</v>
      </c>
      <c r="AE52">
        <f>AVERAGE($Q$52:$AD$52)</f>
        <v>1.5818426721319727</v>
      </c>
      <c r="AH52">
        <f>(AH51-(1-AH51))^2</f>
        <v>8.26446280991734E-3</v>
      </c>
    </row>
    <row r="53" spans="1:34" x14ac:dyDescent="0.25">
      <c r="A53">
        <v>4</v>
      </c>
      <c r="B53">
        <v>10</v>
      </c>
      <c r="D53" s="12">
        <v>720</v>
      </c>
      <c r="E53" s="12">
        <v>7200</v>
      </c>
      <c r="F53" s="12">
        <v>20200</v>
      </c>
      <c r="G53" s="12"/>
      <c r="H53" s="12"/>
      <c r="P53" t="s">
        <v>8</v>
      </c>
      <c r="Q53">
        <v>0.34792059121866398</v>
      </c>
      <c r="R53">
        <v>32.913043478260867</v>
      </c>
      <c r="S53">
        <v>0.33333333333333331</v>
      </c>
      <c r="T53">
        <v>0</v>
      </c>
      <c r="U53">
        <v>0.92470194519974902</v>
      </c>
      <c r="V53">
        <v>0.99465811965811968</v>
      </c>
      <c r="W53">
        <v>0.40248962655601661</v>
      </c>
      <c r="X53">
        <v>0.5</v>
      </c>
      <c r="Y53">
        <v>0.87944358578052551</v>
      </c>
      <c r="Z53">
        <v>0.9578651685393258</v>
      </c>
      <c r="AA53">
        <v>0.72222222222222221</v>
      </c>
      <c r="AB53">
        <v>0.47058823529411764</v>
      </c>
      <c r="AC53">
        <v>0.88970588235294112</v>
      </c>
      <c r="AD53">
        <v>0.23076923076923078</v>
      </c>
      <c r="AE53">
        <f>AVERAGE($Q$53:$AD$53)</f>
        <v>2.8976243870846519</v>
      </c>
    </row>
    <row r="54" spans="1:34" x14ac:dyDescent="0.25">
      <c r="A54">
        <v>4</v>
      </c>
      <c r="B54">
        <v>11</v>
      </c>
      <c r="D54" s="12">
        <v>3</v>
      </c>
      <c r="E54" s="12">
        <v>15</v>
      </c>
      <c r="F54" s="12">
        <v>60</v>
      </c>
      <c r="G54" s="12"/>
      <c r="H54" s="12"/>
      <c r="P54" t="s">
        <v>9</v>
      </c>
      <c r="Q54">
        <v>0.79133458918997246</v>
      </c>
      <c r="R54">
        <v>5.2608695652173916</v>
      </c>
      <c r="S54">
        <v>1.6666666666666667</v>
      </c>
      <c r="T54">
        <v>0.625</v>
      </c>
      <c r="U54">
        <v>0.99372516209997908</v>
      </c>
      <c r="V54">
        <v>0.98931623931623935</v>
      </c>
      <c r="W54">
        <v>0.70124481327800825</v>
      </c>
      <c r="X54">
        <v>0.6</v>
      </c>
      <c r="Y54">
        <v>0.99072642967542501</v>
      </c>
      <c r="Z54">
        <v>0.9157303370786517</v>
      </c>
      <c r="AA54">
        <v>0.83333333333333337</v>
      </c>
      <c r="AB54">
        <v>0.82352941176470584</v>
      </c>
      <c r="AC54">
        <v>0.77941176470588236</v>
      </c>
      <c r="AD54">
        <v>0.76923076923076927</v>
      </c>
      <c r="AE54">
        <f>AVERAGE($Q$54:$AD$54)</f>
        <v>1.1957227915397877</v>
      </c>
    </row>
    <row r="55" spans="1:34" x14ac:dyDescent="0.25">
      <c r="A55">
        <v>4</v>
      </c>
      <c r="B55">
        <v>12</v>
      </c>
      <c r="D55" s="12">
        <v>720</v>
      </c>
      <c r="E55" s="12">
        <v>7200</v>
      </c>
      <c r="F55" s="12">
        <v>20200</v>
      </c>
      <c r="G55" s="12"/>
      <c r="H55" s="12"/>
      <c r="P55" t="s">
        <v>10</v>
      </c>
      <c r="Q55">
        <v>0.79133458918997246</v>
      </c>
      <c r="R55">
        <v>5.2608695652173916</v>
      </c>
      <c r="S55">
        <v>4.333333333333333</v>
      </c>
      <c r="T55">
        <v>0.25</v>
      </c>
      <c r="U55">
        <v>0.84940389039949804</v>
      </c>
      <c r="V55">
        <v>0.61538461538461542</v>
      </c>
      <c r="W55">
        <v>0.40248962655601661</v>
      </c>
      <c r="X55">
        <v>0</v>
      </c>
      <c r="Y55">
        <v>0.77743431221020087</v>
      </c>
      <c r="Z55">
        <v>1.1235955056179775E-2</v>
      </c>
      <c r="AA55">
        <v>0.72222222222222221</v>
      </c>
      <c r="AB55">
        <v>0.6470588235294118</v>
      </c>
      <c r="AC55">
        <v>0.3235294117647059</v>
      </c>
      <c r="AD55">
        <v>0.76923076923076927</v>
      </c>
      <c r="AE55">
        <f>AVERAGE($Q$55:$AD$55)</f>
        <v>1.1252519367210225</v>
      </c>
    </row>
    <row r="56" spans="1:34" x14ac:dyDescent="0.25">
      <c r="A56">
        <v>4</v>
      </c>
      <c r="B56">
        <v>13</v>
      </c>
      <c r="D56" s="12">
        <v>5</v>
      </c>
      <c r="E56" s="12">
        <v>30</v>
      </c>
      <c r="F56" s="12">
        <v>1440</v>
      </c>
      <c r="G56" s="12"/>
      <c r="H56" s="12"/>
      <c r="P56" t="s">
        <v>11</v>
      </c>
      <c r="Q56">
        <v>0.25199246486016519</v>
      </c>
      <c r="R56">
        <v>124.21739130434783</v>
      </c>
      <c r="S56">
        <v>79</v>
      </c>
      <c r="T56">
        <v>2.125</v>
      </c>
      <c r="U56">
        <v>0.24701945199749006</v>
      </c>
      <c r="V56">
        <v>0.48717948717948717</v>
      </c>
      <c r="W56">
        <v>2.5850622406639006</v>
      </c>
      <c r="X56">
        <v>0.7</v>
      </c>
      <c r="Y56">
        <v>0.56105100463678514</v>
      </c>
      <c r="Z56">
        <v>3.0449438202247192</v>
      </c>
      <c r="AA56">
        <v>0.44444444444444442</v>
      </c>
      <c r="AB56">
        <v>0.41176470588235292</v>
      </c>
      <c r="AC56">
        <v>1.2058823529411764</v>
      </c>
      <c r="AD56">
        <v>0.23076923076923078</v>
      </c>
      <c r="AE56">
        <f>AVERAGE($Q$56:$AD$56)</f>
        <v>15.393750036281968</v>
      </c>
    </row>
    <row r="57" spans="1:34" x14ac:dyDescent="0.25">
      <c r="A57">
        <v>4</v>
      </c>
      <c r="B57">
        <v>14</v>
      </c>
      <c r="D57" s="12">
        <v>3</v>
      </c>
      <c r="E57" s="12">
        <v>15</v>
      </c>
      <c r="F57" s="12">
        <v>60</v>
      </c>
      <c r="G57" s="12"/>
      <c r="H57" s="12"/>
      <c r="P57" t="s">
        <v>79</v>
      </c>
      <c r="Q57">
        <f>AVERAGE($Q$46:$Q$56)</f>
        <v>0.59526287362832786</v>
      </c>
      <c r="R57">
        <f>AVERAGE($R$46:$R$56)</f>
        <v>26.320158102766801</v>
      </c>
      <c r="S57">
        <f>AVERAGE($S$46:$S$56)</f>
        <v>10.969696969696971</v>
      </c>
      <c r="T57">
        <f>AVERAGE($T$46:$T$56)</f>
        <v>0.61363636363636365</v>
      </c>
      <c r="U57">
        <f>AVERAGE($U$46:$U$56)</f>
        <v>0.63297902682968565</v>
      </c>
      <c r="V57">
        <f>AVERAGE($V$46:$V$56)</f>
        <v>0.89054001554001549</v>
      </c>
      <c r="W57">
        <f>AVERAGE($W$46:$W$56)</f>
        <v>0.62957374575631841</v>
      </c>
      <c r="X57">
        <f>AVERAGE($X$46:$X$56)</f>
        <v>0.55454545454545456</v>
      </c>
      <c r="Y57">
        <f>AVERAGE($Y$46:$Y$56)</f>
        <v>0.72769425319657155</v>
      </c>
      <c r="Z57">
        <f>AVERAGE($Z$46:$Z$56)</f>
        <v>1.674668028600613</v>
      </c>
      <c r="AA57">
        <f>AVERAGE($AA$46:$AA$56)</f>
        <v>0.56565656565656564</v>
      </c>
      <c r="AB57">
        <f>AVERAGE($AB$46:$AB$56)</f>
        <v>1.160427807486631</v>
      </c>
      <c r="AC57">
        <f>AVERAGE($AC$46:$AC$56)</f>
        <v>0.5935828877005348</v>
      </c>
      <c r="AD57">
        <f>AVERAGE($AD$46:$AD$56)</f>
        <v>0.48951048951048953</v>
      </c>
      <c r="AE57">
        <f>AVERAGE($AE$31:$AE$41)</f>
        <v>-9.0909090909090912E-2</v>
      </c>
    </row>
    <row r="58" spans="1:34" x14ac:dyDescent="0.25">
      <c r="A58">
        <v>5</v>
      </c>
      <c r="B58">
        <v>1</v>
      </c>
      <c r="D58" s="12">
        <v>2880</v>
      </c>
      <c r="E58" s="12">
        <v>5040</v>
      </c>
      <c r="F58" s="12">
        <v>8640</v>
      </c>
      <c r="G58" s="12"/>
      <c r="H58" s="12"/>
    </row>
    <row r="59" spans="1:34" x14ac:dyDescent="0.25">
      <c r="A59">
        <v>5</v>
      </c>
      <c r="B59">
        <v>2</v>
      </c>
      <c r="D59" s="12">
        <v>1440</v>
      </c>
      <c r="E59" s="12">
        <v>2880</v>
      </c>
      <c r="F59" s="12">
        <v>5760</v>
      </c>
      <c r="G59" s="12"/>
      <c r="H59" s="12"/>
    </row>
    <row r="60" spans="1:34" x14ac:dyDescent="0.25">
      <c r="A60">
        <v>5</v>
      </c>
      <c r="B60">
        <v>3</v>
      </c>
      <c r="D60" s="12">
        <v>1440</v>
      </c>
      <c r="E60" s="12">
        <v>1800</v>
      </c>
      <c r="F60" s="12">
        <v>2160</v>
      </c>
      <c r="G60" s="12"/>
      <c r="H60" s="12"/>
    </row>
    <row r="61" spans="1:34" x14ac:dyDescent="0.25">
      <c r="A61">
        <v>5</v>
      </c>
      <c r="B61">
        <v>4</v>
      </c>
      <c r="D61" s="12">
        <v>1</v>
      </c>
      <c r="E61" s="12">
        <v>2</v>
      </c>
      <c r="F61" s="12">
        <v>5</v>
      </c>
      <c r="G61" s="12"/>
      <c r="H61" s="12"/>
    </row>
    <row r="62" spans="1:34" x14ac:dyDescent="0.25">
      <c r="A62">
        <v>5</v>
      </c>
      <c r="B62">
        <v>5</v>
      </c>
      <c r="D62" s="12">
        <v>360</v>
      </c>
      <c r="E62" s="12">
        <v>720</v>
      </c>
      <c r="F62" s="12">
        <v>2880</v>
      </c>
      <c r="G62" s="12"/>
      <c r="H62" s="12"/>
    </row>
    <row r="63" spans="1:34" x14ac:dyDescent="0.25">
      <c r="A63">
        <v>5</v>
      </c>
      <c r="B63">
        <v>6</v>
      </c>
      <c r="D63" s="12">
        <v>288</v>
      </c>
      <c r="E63" s="12">
        <v>432</v>
      </c>
      <c r="F63" s="12">
        <v>720</v>
      </c>
      <c r="G63" s="12"/>
      <c r="H63" s="12"/>
    </row>
    <row r="64" spans="1:34" x14ac:dyDescent="0.25">
      <c r="A64">
        <v>5</v>
      </c>
      <c r="B64">
        <v>7</v>
      </c>
      <c r="D64" s="12">
        <v>288</v>
      </c>
      <c r="E64" s="12">
        <v>720</v>
      </c>
      <c r="F64" s="12">
        <v>1440</v>
      </c>
      <c r="G64" s="12"/>
      <c r="H64" s="12"/>
    </row>
    <row r="65" spans="1:8" x14ac:dyDescent="0.25">
      <c r="A65">
        <v>5</v>
      </c>
      <c r="B65">
        <v>8</v>
      </c>
      <c r="D65" s="12">
        <v>1</v>
      </c>
      <c r="E65" s="12">
        <v>2</v>
      </c>
      <c r="F65" s="12">
        <v>5</v>
      </c>
      <c r="G65" s="12"/>
      <c r="H65" s="12"/>
    </row>
    <row r="66" spans="1:8" x14ac:dyDescent="0.25">
      <c r="A66">
        <v>5</v>
      </c>
      <c r="B66">
        <v>9</v>
      </c>
      <c r="D66" s="12">
        <v>360</v>
      </c>
      <c r="E66" s="12">
        <v>2160</v>
      </c>
      <c r="F66" s="12">
        <v>4320</v>
      </c>
      <c r="G66" s="12"/>
      <c r="H66" s="12"/>
    </row>
    <row r="67" spans="1:8" x14ac:dyDescent="0.25">
      <c r="A67">
        <v>5</v>
      </c>
      <c r="B67">
        <v>10</v>
      </c>
      <c r="D67" s="12">
        <v>30</v>
      </c>
      <c r="E67" s="12">
        <v>240</v>
      </c>
      <c r="F67" s="12">
        <v>480</v>
      </c>
      <c r="G67" s="12"/>
      <c r="H67" s="12"/>
    </row>
    <row r="68" spans="1:8" x14ac:dyDescent="0.25">
      <c r="A68">
        <v>5</v>
      </c>
      <c r="B68">
        <v>11</v>
      </c>
      <c r="D68" s="12">
        <v>1</v>
      </c>
      <c r="E68" s="12">
        <v>2</v>
      </c>
      <c r="F68" s="12">
        <v>5</v>
      </c>
      <c r="G68" s="12"/>
      <c r="H68" s="12"/>
    </row>
    <row r="69" spans="1:8" x14ac:dyDescent="0.25">
      <c r="A69">
        <v>5</v>
      </c>
      <c r="B69">
        <v>12</v>
      </c>
      <c r="D69" s="12">
        <v>720</v>
      </c>
      <c r="E69" s="12">
        <v>2880</v>
      </c>
      <c r="F69" s="12">
        <v>5760</v>
      </c>
      <c r="G69" s="12"/>
      <c r="H69" s="12"/>
    </row>
    <row r="70" spans="1:8" x14ac:dyDescent="0.25">
      <c r="A70">
        <v>5</v>
      </c>
      <c r="B70">
        <v>13</v>
      </c>
      <c r="D70" s="12">
        <v>240</v>
      </c>
      <c r="E70" s="12">
        <v>360</v>
      </c>
      <c r="F70" s="12">
        <v>480</v>
      </c>
      <c r="G70" s="12"/>
      <c r="H70" s="12"/>
    </row>
    <row r="71" spans="1:8" x14ac:dyDescent="0.25">
      <c r="A71">
        <v>5</v>
      </c>
      <c r="B71">
        <v>14</v>
      </c>
      <c r="D71" s="12">
        <v>1</v>
      </c>
      <c r="E71" s="12">
        <v>3</v>
      </c>
      <c r="F71" s="12">
        <v>5</v>
      </c>
      <c r="G71" s="12"/>
      <c r="H71" s="12"/>
    </row>
    <row r="72" spans="1:8" x14ac:dyDescent="0.25">
      <c r="A72">
        <v>6</v>
      </c>
      <c r="B72">
        <v>1</v>
      </c>
      <c r="D72" s="12">
        <v>720</v>
      </c>
      <c r="E72" s="12">
        <v>2160</v>
      </c>
      <c r="F72" s="12">
        <v>5400</v>
      </c>
      <c r="G72" s="12"/>
      <c r="H72" s="12"/>
    </row>
    <row r="73" spans="1:8" x14ac:dyDescent="0.25">
      <c r="A73">
        <v>6</v>
      </c>
      <c r="B73">
        <v>2</v>
      </c>
      <c r="D73" s="12">
        <v>540</v>
      </c>
      <c r="E73" s="12">
        <v>1200</v>
      </c>
      <c r="F73" s="12">
        <v>4200</v>
      </c>
      <c r="G73" s="12"/>
      <c r="H73" s="12"/>
    </row>
    <row r="74" spans="1:8" x14ac:dyDescent="0.25">
      <c r="A74">
        <v>6</v>
      </c>
      <c r="B74">
        <v>3</v>
      </c>
      <c r="D74" s="12">
        <v>360</v>
      </c>
      <c r="E74" s="12">
        <v>720</v>
      </c>
      <c r="F74" s="12">
        <v>2160</v>
      </c>
      <c r="G74" s="12"/>
      <c r="H74" s="12"/>
    </row>
    <row r="75" spans="1:8" x14ac:dyDescent="0.25">
      <c r="A75">
        <v>6</v>
      </c>
      <c r="B75">
        <v>4</v>
      </c>
      <c r="D75" s="12">
        <v>1</v>
      </c>
      <c r="E75" s="12">
        <v>4</v>
      </c>
      <c r="F75" s="12">
        <v>10</v>
      </c>
      <c r="G75" s="12"/>
      <c r="H75" s="12"/>
    </row>
    <row r="76" spans="1:8" x14ac:dyDescent="0.25">
      <c r="A76">
        <v>6</v>
      </c>
      <c r="B76">
        <v>5</v>
      </c>
      <c r="D76" s="12">
        <v>720</v>
      </c>
      <c r="E76" s="12">
        <v>8640</v>
      </c>
      <c r="F76" s="12">
        <v>20200</v>
      </c>
      <c r="G76" s="12"/>
      <c r="H76" s="12"/>
    </row>
    <row r="77" spans="1:8" x14ac:dyDescent="0.25">
      <c r="A77">
        <v>6</v>
      </c>
      <c r="B77">
        <v>6</v>
      </c>
      <c r="D77" s="12">
        <v>60</v>
      </c>
      <c r="E77" s="12">
        <v>240</v>
      </c>
      <c r="F77" s="12">
        <v>480</v>
      </c>
      <c r="G77" s="12"/>
      <c r="H77" s="12"/>
    </row>
    <row r="78" spans="1:8" x14ac:dyDescent="0.25">
      <c r="A78">
        <v>6</v>
      </c>
      <c r="B78">
        <v>7</v>
      </c>
      <c r="D78" s="12">
        <v>30</v>
      </c>
      <c r="E78" s="12">
        <v>180</v>
      </c>
      <c r="F78" s="12">
        <v>360</v>
      </c>
      <c r="G78" s="12"/>
      <c r="H78" s="12"/>
    </row>
    <row r="79" spans="1:8" x14ac:dyDescent="0.25">
      <c r="A79">
        <v>6</v>
      </c>
      <c r="B79">
        <v>8</v>
      </c>
      <c r="D79" s="12">
        <v>1</v>
      </c>
      <c r="E79" s="12">
        <v>3</v>
      </c>
      <c r="F79" s="12">
        <v>15</v>
      </c>
      <c r="G79" s="12"/>
      <c r="H79" s="12"/>
    </row>
    <row r="80" spans="1:8" x14ac:dyDescent="0.25">
      <c r="A80">
        <v>6</v>
      </c>
      <c r="B80">
        <v>9</v>
      </c>
      <c r="D80" s="12">
        <v>45</v>
      </c>
      <c r="E80" s="12">
        <v>240</v>
      </c>
      <c r="F80" s="12">
        <v>480</v>
      </c>
      <c r="G80" s="12"/>
      <c r="H80" s="12"/>
    </row>
    <row r="81" spans="1:8" x14ac:dyDescent="0.25">
      <c r="A81">
        <v>6</v>
      </c>
      <c r="B81">
        <v>10</v>
      </c>
      <c r="D81" s="12">
        <v>30</v>
      </c>
      <c r="E81" s="12">
        <v>90</v>
      </c>
      <c r="F81" s="12">
        <v>360</v>
      </c>
      <c r="G81" s="12"/>
      <c r="H81" s="12"/>
    </row>
    <row r="82" spans="1:8" x14ac:dyDescent="0.25">
      <c r="A82">
        <v>6</v>
      </c>
      <c r="B82">
        <v>11</v>
      </c>
      <c r="D82" s="12">
        <v>3</v>
      </c>
      <c r="E82" s="12">
        <v>10</v>
      </c>
      <c r="F82" s="12">
        <v>30</v>
      </c>
      <c r="G82" s="12"/>
      <c r="H82" s="12"/>
    </row>
    <row r="83" spans="1:8" x14ac:dyDescent="0.25">
      <c r="A83">
        <v>6</v>
      </c>
      <c r="B83">
        <v>12</v>
      </c>
      <c r="D83" s="12">
        <v>60</v>
      </c>
      <c r="E83" s="12">
        <v>180</v>
      </c>
      <c r="F83" s="12">
        <v>1080</v>
      </c>
      <c r="G83" s="12"/>
      <c r="H83" s="12"/>
    </row>
    <row r="84" spans="1:8" x14ac:dyDescent="0.25">
      <c r="A84">
        <v>6</v>
      </c>
      <c r="B84">
        <v>13</v>
      </c>
      <c r="D84" s="12">
        <v>90</v>
      </c>
      <c r="E84" s="12">
        <v>240</v>
      </c>
      <c r="F84" s="12">
        <v>1440</v>
      </c>
      <c r="G84" s="12"/>
      <c r="H84" s="12"/>
    </row>
    <row r="85" spans="1:8" x14ac:dyDescent="0.25">
      <c r="A85">
        <v>6</v>
      </c>
      <c r="B85">
        <v>14</v>
      </c>
      <c r="D85" s="12">
        <v>1</v>
      </c>
      <c r="E85" s="12">
        <v>10</v>
      </c>
      <c r="F85" s="12">
        <v>30</v>
      </c>
      <c r="G85" s="12"/>
      <c r="H85" s="12"/>
    </row>
    <row r="86" spans="1:8" x14ac:dyDescent="0.25">
      <c r="A86">
        <v>7</v>
      </c>
      <c r="B86">
        <v>1</v>
      </c>
      <c r="D86" s="12">
        <v>720</v>
      </c>
      <c r="E86" s="12">
        <v>1440</v>
      </c>
      <c r="F86" s="12">
        <v>4320</v>
      </c>
      <c r="G86" s="12"/>
      <c r="H86" s="12"/>
    </row>
    <row r="87" spans="1:8" x14ac:dyDescent="0.25">
      <c r="A87">
        <v>7</v>
      </c>
      <c r="B87">
        <v>2</v>
      </c>
      <c r="D87" s="12">
        <v>720</v>
      </c>
      <c r="E87" s="12">
        <v>1440</v>
      </c>
      <c r="F87" s="12">
        <v>4320</v>
      </c>
      <c r="G87" s="12"/>
      <c r="H87" s="12"/>
    </row>
    <row r="88" spans="1:8" x14ac:dyDescent="0.25">
      <c r="A88">
        <v>7</v>
      </c>
      <c r="B88">
        <v>3</v>
      </c>
      <c r="D88" s="12">
        <v>240</v>
      </c>
      <c r="E88" s="12">
        <v>360</v>
      </c>
      <c r="F88" s="12">
        <v>720</v>
      </c>
      <c r="G88" s="12"/>
      <c r="H88" s="12"/>
    </row>
    <row r="89" spans="1:8" x14ac:dyDescent="0.25">
      <c r="A89">
        <v>7</v>
      </c>
      <c r="B89">
        <v>4</v>
      </c>
      <c r="D89" s="12">
        <v>3</v>
      </c>
      <c r="E89" s="12">
        <v>4</v>
      </c>
      <c r="F89" s="12">
        <v>6</v>
      </c>
      <c r="G89" s="12"/>
      <c r="H89" s="12"/>
    </row>
    <row r="90" spans="1:8" x14ac:dyDescent="0.25">
      <c r="A90">
        <v>7</v>
      </c>
      <c r="B90">
        <v>5</v>
      </c>
      <c r="D90" s="12">
        <v>360</v>
      </c>
      <c r="E90" s="12">
        <v>720</v>
      </c>
      <c r="F90" s="12">
        <v>1440</v>
      </c>
      <c r="G90" s="12"/>
      <c r="H90" s="12"/>
    </row>
    <row r="91" spans="1:8" x14ac:dyDescent="0.25">
      <c r="A91">
        <v>7</v>
      </c>
      <c r="B91">
        <v>6</v>
      </c>
      <c r="D91" s="12">
        <v>180</v>
      </c>
      <c r="E91" s="12">
        <v>360</v>
      </c>
      <c r="F91" s="12">
        <v>720</v>
      </c>
      <c r="G91" s="12"/>
      <c r="H91" s="12"/>
    </row>
    <row r="92" spans="1:8" x14ac:dyDescent="0.25">
      <c r="A92">
        <v>7</v>
      </c>
      <c r="B92">
        <v>7</v>
      </c>
      <c r="D92" s="12">
        <v>720</v>
      </c>
      <c r="E92" s="12">
        <v>1440</v>
      </c>
      <c r="F92" s="12">
        <v>4320</v>
      </c>
      <c r="G92" s="12"/>
      <c r="H92" s="12"/>
    </row>
    <row r="93" spans="1:8" x14ac:dyDescent="0.25">
      <c r="A93">
        <v>7</v>
      </c>
      <c r="B93">
        <v>8</v>
      </c>
      <c r="D93" s="12">
        <v>1</v>
      </c>
      <c r="E93" s="12">
        <v>2</v>
      </c>
      <c r="F93" s="12">
        <v>3</v>
      </c>
      <c r="G93" s="12"/>
      <c r="H93" s="12"/>
    </row>
    <row r="94" spans="1:8" x14ac:dyDescent="0.25">
      <c r="A94">
        <v>7</v>
      </c>
      <c r="B94">
        <v>9</v>
      </c>
      <c r="D94" s="12">
        <v>360</v>
      </c>
      <c r="E94" s="12">
        <v>720</v>
      </c>
      <c r="F94" s="12">
        <v>1440</v>
      </c>
      <c r="G94" s="12"/>
      <c r="H94" s="12"/>
    </row>
    <row r="95" spans="1:8" x14ac:dyDescent="0.25">
      <c r="A95">
        <v>7</v>
      </c>
      <c r="B95">
        <v>10</v>
      </c>
      <c r="D95" s="12">
        <v>120</v>
      </c>
      <c r="E95" s="12">
        <v>240</v>
      </c>
      <c r="F95" s="12">
        <v>480</v>
      </c>
      <c r="G95" s="12"/>
      <c r="H95" s="12"/>
    </row>
    <row r="96" spans="1:8" x14ac:dyDescent="0.25">
      <c r="A96">
        <v>7</v>
      </c>
      <c r="B96">
        <v>11</v>
      </c>
      <c r="D96" s="12">
        <v>4</v>
      </c>
      <c r="E96" s="12">
        <v>8</v>
      </c>
      <c r="F96" s="12">
        <v>16</v>
      </c>
      <c r="G96" s="12"/>
      <c r="H96" s="12"/>
    </row>
    <row r="97" spans="1:8" x14ac:dyDescent="0.25">
      <c r="A97">
        <v>7</v>
      </c>
      <c r="B97">
        <v>12</v>
      </c>
      <c r="D97" s="12">
        <v>240</v>
      </c>
      <c r="E97" s="12">
        <v>360</v>
      </c>
      <c r="F97" s="12">
        <v>1440</v>
      </c>
      <c r="G97" s="12"/>
      <c r="H97" s="12"/>
    </row>
    <row r="98" spans="1:8" x14ac:dyDescent="0.25">
      <c r="A98">
        <v>7</v>
      </c>
      <c r="B98">
        <v>13</v>
      </c>
      <c r="D98" s="12">
        <v>120</v>
      </c>
      <c r="E98" s="12">
        <v>180</v>
      </c>
      <c r="F98" s="12">
        <v>360</v>
      </c>
      <c r="G98" s="12"/>
      <c r="H98" s="12"/>
    </row>
    <row r="99" spans="1:8" x14ac:dyDescent="0.25">
      <c r="A99">
        <v>7</v>
      </c>
      <c r="B99">
        <v>14</v>
      </c>
      <c r="D99" s="12">
        <v>4</v>
      </c>
      <c r="E99" s="12">
        <v>8</v>
      </c>
      <c r="F99" s="12">
        <v>16</v>
      </c>
      <c r="G99" s="12"/>
      <c r="H99" s="12"/>
    </row>
    <row r="100" spans="1:8" x14ac:dyDescent="0.25">
      <c r="A100">
        <v>8</v>
      </c>
      <c r="B100">
        <v>1</v>
      </c>
      <c r="D100" s="12">
        <v>1440</v>
      </c>
      <c r="E100" s="12">
        <v>4500</v>
      </c>
      <c r="F100" s="12">
        <v>9000</v>
      </c>
      <c r="G100" s="12"/>
      <c r="H100" s="12"/>
    </row>
    <row r="101" spans="1:8" x14ac:dyDescent="0.25">
      <c r="A101">
        <v>8</v>
      </c>
      <c r="B101">
        <v>2</v>
      </c>
      <c r="D101" s="12">
        <v>1500</v>
      </c>
      <c r="E101" s="12">
        <v>3900</v>
      </c>
      <c r="F101" s="12">
        <v>7800</v>
      </c>
      <c r="G101" s="12"/>
      <c r="H101" s="12"/>
    </row>
    <row r="102" spans="1:8" x14ac:dyDescent="0.25">
      <c r="A102">
        <v>8</v>
      </c>
      <c r="B102">
        <v>3</v>
      </c>
      <c r="D102" s="12">
        <v>60</v>
      </c>
      <c r="E102" s="12">
        <v>120</v>
      </c>
      <c r="F102" s="12">
        <v>240</v>
      </c>
      <c r="G102" s="12"/>
      <c r="H102" s="12"/>
    </row>
    <row r="103" spans="1:8" x14ac:dyDescent="0.25">
      <c r="A103">
        <v>8</v>
      </c>
      <c r="B103">
        <v>4</v>
      </c>
      <c r="D103" s="12">
        <v>4</v>
      </c>
      <c r="E103" s="12">
        <v>8</v>
      </c>
      <c r="F103" s="12">
        <v>16</v>
      </c>
      <c r="G103" s="12"/>
      <c r="H103" s="12"/>
    </row>
    <row r="104" spans="1:8" x14ac:dyDescent="0.25">
      <c r="A104">
        <v>8</v>
      </c>
      <c r="B104">
        <v>5</v>
      </c>
      <c r="D104" s="12">
        <v>360</v>
      </c>
      <c r="E104" s="12">
        <v>720</v>
      </c>
      <c r="F104" s="12">
        <v>1440</v>
      </c>
      <c r="G104" s="12"/>
      <c r="H104" s="12"/>
    </row>
    <row r="105" spans="1:8" x14ac:dyDescent="0.25">
      <c r="A105">
        <v>8</v>
      </c>
      <c r="B105">
        <v>6</v>
      </c>
      <c r="D105" s="12">
        <v>15</v>
      </c>
      <c r="E105" s="12">
        <v>30</v>
      </c>
      <c r="F105" s="12">
        <v>45</v>
      </c>
      <c r="G105" s="12"/>
      <c r="H105" s="12"/>
    </row>
    <row r="106" spans="1:8" x14ac:dyDescent="0.25">
      <c r="A106">
        <v>8</v>
      </c>
      <c r="B106">
        <v>7</v>
      </c>
      <c r="D106" s="12">
        <v>360</v>
      </c>
      <c r="E106" s="12">
        <v>720</v>
      </c>
      <c r="F106" s="12">
        <v>1440</v>
      </c>
      <c r="G106" s="12"/>
      <c r="H106" s="12"/>
    </row>
    <row r="107" spans="1:8" x14ac:dyDescent="0.25">
      <c r="A107">
        <v>8</v>
      </c>
      <c r="B107">
        <v>8</v>
      </c>
      <c r="D107" s="12">
        <v>2</v>
      </c>
      <c r="E107" s="12">
        <v>5</v>
      </c>
      <c r="F107" s="12">
        <v>10</v>
      </c>
      <c r="G107" s="12"/>
      <c r="H107" s="12"/>
    </row>
    <row r="108" spans="1:8" x14ac:dyDescent="0.25">
      <c r="A108">
        <v>8</v>
      </c>
      <c r="B108">
        <v>9</v>
      </c>
      <c r="D108" s="12">
        <v>360</v>
      </c>
      <c r="E108" s="12">
        <v>780</v>
      </c>
      <c r="F108" s="12">
        <v>1560</v>
      </c>
      <c r="G108" s="12"/>
      <c r="H108" s="12"/>
    </row>
    <row r="109" spans="1:8" x14ac:dyDescent="0.25">
      <c r="A109">
        <v>8</v>
      </c>
      <c r="B109">
        <v>10</v>
      </c>
      <c r="D109" s="12">
        <v>15</v>
      </c>
      <c r="E109" s="12">
        <v>30</v>
      </c>
      <c r="F109" s="12">
        <v>45</v>
      </c>
      <c r="G109" s="12"/>
      <c r="H109" s="12"/>
    </row>
    <row r="110" spans="1:8" x14ac:dyDescent="0.25">
      <c r="A110">
        <v>8</v>
      </c>
      <c r="B110">
        <v>11</v>
      </c>
      <c r="D110" s="12">
        <v>2</v>
      </c>
      <c r="E110" s="12">
        <v>5</v>
      </c>
      <c r="F110" s="12">
        <v>10</v>
      </c>
      <c r="G110" s="12"/>
      <c r="H110" s="12"/>
    </row>
    <row r="111" spans="1:8" x14ac:dyDescent="0.25">
      <c r="A111">
        <v>8</v>
      </c>
      <c r="B111">
        <v>12</v>
      </c>
      <c r="D111" s="12">
        <v>420</v>
      </c>
      <c r="E111" s="12">
        <v>1500</v>
      </c>
      <c r="F111" s="12">
        <v>3000</v>
      </c>
      <c r="G111" s="12"/>
      <c r="H111" s="12"/>
    </row>
    <row r="112" spans="1:8" x14ac:dyDescent="0.25">
      <c r="A112">
        <v>8</v>
      </c>
      <c r="B112">
        <v>13</v>
      </c>
      <c r="D112" s="12">
        <v>15</v>
      </c>
      <c r="E112" s="12">
        <v>30</v>
      </c>
      <c r="F112" s="12">
        <v>45</v>
      </c>
      <c r="G112" s="12"/>
      <c r="H112" s="12"/>
    </row>
    <row r="113" spans="1:8" x14ac:dyDescent="0.25">
      <c r="A113">
        <v>8</v>
      </c>
      <c r="B113">
        <v>14</v>
      </c>
      <c r="D113" s="12">
        <v>5</v>
      </c>
      <c r="E113" s="12">
        <v>10</v>
      </c>
      <c r="F113" s="12">
        <v>20</v>
      </c>
      <c r="G113" s="12"/>
      <c r="H113" s="12"/>
    </row>
    <row r="114" spans="1:8" x14ac:dyDescent="0.25">
      <c r="A114">
        <v>9</v>
      </c>
      <c r="B114">
        <v>1</v>
      </c>
      <c r="D114" s="12">
        <v>60</v>
      </c>
      <c r="E114" s="12">
        <v>1440</v>
      </c>
      <c r="F114" s="12">
        <v>4320</v>
      </c>
      <c r="G114" s="12"/>
      <c r="H114" s="12"/>
    </row>
    <row r="115" spans="1:8" x14ac:dyDescent="0.25">
      <c r="A115">
        <v>9</v>
      </c>
      <c r="B115">
        <v>2</v>
      </c>
      <c r="D115" s="12">
        <v>60</v>
      </c>
      <c r="E115" s="12">
        <v>720</v>
      </c>
      <c r="F115" s="12">
        <v>1440</v>
      </c>
      <c r="G115" s="12"/>
      <c r="H115" s="12"/>
    </row>
    <row r="116" spans="1:8" x14ac:dyDescent="0.25">
      <c r="A116">
        <v>9</v>
      </c>
      <c r="B116">
        <v>3</v>
      </c>
      <c r="D116" s="12">
        <v>30</v>
      </c>
      <c r="E116" s="12">
        <v>240</v>
      </c>
      <c r="F116" s="12">
        <v>720</v>
      </c>
      <c r="G116" s="12"/>
      <c r="H116" s="12"/>
    </row>
    <row r="117" spans="1:8" x14ac:dyDescent="0.25">
      <c r="A117">
        <v>9</v>
      </c>
      <c r="B117">
        <v>4</v>
      </c>
      <c r="D117" s="12">
        <v>1</v>
      </c>
      <c r="E117" s="12">
        <v>3</v>
      </c>
      <c r="F117" s="12">
        <v>6</v>
      </c>
      <c r="G117" s="12"/>
      <c r="H117" s="12"/>
    </row>
    <row r="118" spans="1:8" x14ac:dyDescent="0.25">
      <c r="A118">
        <v>9</v>
      </c>
      <c r="B118">
        <v>5</v>
      </c>
      <c r="D118" s="12">
        <v>10</v>
      </c>
      <c r="E118" s="12">
        <v>60</v>
      </c>
      <c r="F118" s="12">
        <v>240</v>
      </c>
      <c r="G118" s="12"/>
      <c r="H118" s="12"/>
    </row>
    <row r="119" spans="1:8" x14ac:dyDescent="0.25">
      <c r="A119">
        <v>9</v>
      </c>
      <c r="B119">
        <v>6</v>
      </c>
      <c r="D119" s="12">
        <v>30</v>
      </c>
      <c r="E119" s="12">
        <v>60</v>
      </c>
      <c r="F119" s="12">
        <v>180</v>
      </c>
      <c r="G119" s="12"/>
      <c r="H119" s="12"/>
    </row>
    <row r="120" spans="1:8" x14ac:dyDescent="0.25">
      <c r="A120">
        <v>9</v>
      </c>
      <c r="B120">
        <v>7</v>
      </c>
      <c r="D120" s="12">
        <v>60</v>
      </c>
      <c r="E120" s="12">
        <v>360</v>
      </c>
      <c r="F120" s="12">
        <v>720</v>
      </c>
      <c r="G120" s="12"/>
      <c r="H120" s="12"/>
    </row>
    <row r="121" spans="1:8" x14ac:dyDescent="0.25">
      <c r="A121">
        <v>9</v>
      </c>
      <c r="B121">
        <v>8</v>
      </c>
      <c r="D121" s="12">
        <v>1</v>
      </c>
      <c r="E121" s="12">
        <v>4</v>
      </c>
      <c r="F121" s="12">
        <v>10</v>
      </c>
      <c r="G121" s="12"/>
      <c r="H121" s="12"/>
    </row>
    <row r="122" spans="1:8" x14ac:dyDescent="0.25">
      <c r="A122">
        <v>9</v>
      </c>
      <c r="B122">
        <v>9</v>
      </c>
      <c r="D122" s="12">
        <v>15</v>
      </c>
      <c r="E122" s="12">
        <v>60</v>
      </c>
      <c r="F122" s="12">
        <v>180</v>
      </c>
      <c r="G122" s="12"/>
      <c r="H122" s="12"/>
    </row>
    <row r="123" spans="1:8" x14ac:dyDescent="0.25">
      <c r="A123">
        <v>9</v>
      </c>
      <c r="B123">
        <v>10</v>
      </c>
      <c r="D123" s="12">
        <v>15</v>
      </c>
      <c r="E123" s="12">
        <v>60</v>
      </c>
      <c r="F123" s="12">
        <v>120</v>
      </c>
      <c r="G123" s="12"/>
      <c r="H123" s="12"/>
    </row>
    <row r="124" spans="1:8" x14ac:dyDescent="0.25">
      <c r="A124">
        <v>9</v>
      </c>
      <c r="B124">
        <v>11</v>
      </c>
      <c r="D124" s="12">
        <v>1</v>
      </c>
      <c r="E124" s="12">
        <v>3</v>
      </c>
      <c r="F124" s="12">
        <v>5</v>
      </c>
      <c r="G124" s="12"/>
      <c r="H124" s="12"/>
    </row>
    <row r="125" spans="1:8" x14ac:dyDescent="0.25">
      <c r="A125">
        <v>9</v>
      </c>
      <c r="B125">
        <v>12</v>
      </c>
      <c r="D125" s="12">
        <v>60</v>
      </c>
      <c r="E125" s="12">
        <v>180</v>
      </c>
      <c r="F125" s="12">
        <v>360</v>
      </c>
      <c r="G125" s="12"/>
      <c r="H125" s="12"/>
    </row>
    <row r="126" spans="1:8" x14ac:dyDescent="0.25">
      <c r="A126">
        <v>9</v>
      </c>
      <c r="B126">
        <v>13</v>
      </c>
      <c r="D126" s="12">
        <v>30</v>
      </c>
      <c r="E126" s="12">
        <v>60</v>
      </c>
      <c r="F126" s="12">
        <v>120</v>
      </c>
      <c r="G126" s="12"/>
      <c r="H126" s="12"/>
    </row>
    <row r="127" spans="1:8" x14ac:dyDescent="0.25">
      <c r="A127">
        <v>9</v>
      </c>
      <c r="B127">
        <v>14</v>
      </c>
      <c r="D127" s="12">
        <v>1</v>
      </c>
      <c r="E127" s="12">
        <v>3</v>
      </c>
      <c r="F127" s="12">
        <v>5</v>
      </c>
      <c r="G127" s="12"/>
      <c r="H127" s="12"/>
    </row>
    <row r="128" spans="1:8" x14ac:dyDescent="0.25">
      <c r="A128">
        <v>10</v>
      </c>
      <c r="B128">
        <v>1</v>
      </c>
      <c r="D128" s="12">
        <v>720</v>
      </c>
      <c r="E128" s="12">
        <v>1440</v>
      </c>
      <c r="F128" s="12">
        <v>2880</v>
      </c>
      <c r="G128" s="12"/>
      <c r="H128" s="12"/>
    </row>
    <row r="129" spans="1:8" x14ac:dyDescent="0.25">
      <c r="A129">
        <v>10</v>
      </c>
      <c r="B129">
        <v>2</v>
      </c>
      <c r="D129" s="12">
        <v>180</v>
      </c>
      <c r="E129" s="12">
        <v>720</v>
      </c>
      <c r="F129" s="12">
        <v>1440</v>
      </c>
      <c r="G129" s="12"/>
      <c r="H129" s="12"/>
    </row>
    <row r="130" spans="1:8" x14ac:dyDescent="0.25">
      <c r="A130">
        <v>10</v>
      </c>
      <c r="B130">
        <v>3</v>
      </c>
      <c r="D130" s="12">
        <v>60</v>
      </c>
      <c r="E130" s="12">
        <v>480</v>
      </c>
      <c r="F130" s="12">
        <v>1440</v>
      </c>
      <c r="G130" s="12"/>
      <c r="H130" s="12"/>
    </row>
    <row r="131" spans="1:8" x14ac:dyDescent="0.25">
      <c r="A131">
        <v>10</v>
      </c>
      <c r="B131">
        <v>4</v>
      </c>
      <c r="D131" s="12">
        <v>1</v>
      </c>
      <c r="E131" s="12">
        <v>6</v>
      </c>
      <c r="F131" s="12">
        <v>10</v>
      </c>
      <c r="G131" s="12"/>
      <c r="H131" s="12"/>
    </row>
    <row r="132" spans="1:8" x14ac:dyDescent="0.25">
      <c r="A132">
        <v>10</v>
      </c>
      <c r="B132">
        <v>5</v>
      </c>
      <c r="D132" s="12">
        <v>720</v>
      </c>
      <c r="E132" s="12">
        <v>1440</v>
      </c>
      <c r="F132" s="12">
        <v>4320</v>
      </c>
      <c r="G132" s="12"/>
      <c r="H132" s="12"/>
    </row>
    <row r="133" spans="1:8" x14ac:dyDescent="0.25">
      <c r="A133">
        <v>10</v>
      </c>
      <c r="B133">
        <v>6</v>
      </c>
      <c r="D133" s="12">
        <v>1440</v>
      </c>
      <c r="E133" s="12">
        <v>2160</v>
      </c>
      <c r="F133" s="12">
        <v>2880</v>
      </c>
      <c r="G133" s="12"/>
      <c r="H133" s="12"/>
    </row>
    <row r="134" spans="1:8" x14ac:dyDescent="0.25">
      <c r="A134">
        <v>10</v>
      </c>
      <c r="B134">
        <v>7</v>
      </c>
      <c r="D134" s="12">
        <v>180</v>
      </c>
      <c r="E134" s="12">
        <v>720</v>
      </c>
      <c r="F134" s="12">
        <v>1440</v>
      </c>
      <c r="G134" s="12"/>
      <c r="H134" s="12"/>
    </row>
    <row r="135" spans="1:8" x14ac:dyDescent="0.25">
      <c r="A135">
        <v>10</v>
      </c>
      <c r="B135">
        <v>8</v>
      </c>
      <c r="D135" s="12">
        <v>3</v>
      </c>
      <c r="E135" s="12">
        <v>10</v>
      </c>
      <c r="F135" s="12">
        <v>20</v>
      </c>
      <c r="G135" s="12"/>
      <c r="H135" s="12"/>
    </row>
    <row r="136" spans="1:8" x14ac:dyDescent="0.25">
      <c r="A136">
        <v>10</v>
      </c>
      <c r="B136">
        <v>9</v>
      </c>
      <c r="D136" s="12">
        <v>360</v>
      </c>
      <c r="E136" s="12">
        <v>1440</v>
      </c>
      <c r="F136" s="12">
        <v>4320</v>
      </c>
      <c r="G136" s="12"/>
      <c r="H136" s="12"/>
    </row>
    <row r="137" spans="1:8" x14ac:dyDescent="0.25">
      <c r="A137">
        <v>10</v>
      </c>
      <c r="B137">
        <v>10</v>
      </c>
      <c r="D137" s="12">
        <v>180</v>
      </c>
      <c r="E137" s="12">
        <v>720</v>
      </c>
      <c r="F137" s="12">
        <v>1440</v>
      </c>
      <c r="G137" s="12"/>
      <c r="H137" s="12"/>
    </row>
    <row r="138" spans="1:8" x14ac:dyDescent="0.25">
      <c r="A138">
        <v>10</v>
      </c>
      <c r="B138">
        <v>11</v>
      </c>
      <c r="D138" s="12">
        <v>1</v>
      </c>
      <c r="E138" s="12">
        <v>5</v>
      </c>
      <c r="F138" s="12">
        <v>10</v>
      </c>
      <c r="G138" s="12"/>
      <c r="H138" s="12"/>
    </row>
    <row r="139" spans="1:8" x14ac:dyDescent="0.25">
      <c r="A139">
        <v>10</v>
      </c>
      <c r="B139">
        <v>12</v>
      </c>
      <c r="D139" s="12">
        <v>30</v>
      </c>
      <c r="E139" s="12">
        <v>360</v>
      </c>
      <c r="F139" s="12">
        <v>720</v>
      </c>
      <c r="G139" s="12"/>
      <c r="H139" s="12"/>
    </row>
    <row r="140" spans="1:8" x14ac:dyDescent="0.25">
      <c r="A140">
        <v>10</v>
      </c>
      <c r="B140">
        <v>13</v>
      </c>
      <c r="D140" s="12">
        <v>60</v>
      </c>
      <c r="E140" s="12">
        <v>360</v>
      </c>
      <c r="F140" s="12">
        <v>600</v>
      </c>
      <c r="G140" s="12"/>
      <c r="H140" s="12"/>
    </row>
    <row r="141" spans="1:8" x14ac:dyDescent="0.25">
      <c r="A141">
        <v>10</v>
      </c>
      <c r="B141">
        <v>14</v>
      </c>
      <c r="D141" s="12">
        <v>1</v>
      </c>
      <c r="E141" s="12">
        <v>3</v>
      </c>
      <c r="F141" s="12">
        <v>8</v>
      </c>
      <c r="G141" s="12"/>
      <c r="H141" s="12"/>
    </row>
    <row r="142" spans="1:8" x14ac:dyDescent="0.25">
      <c r="A142">
        <v>11</v>
      </c>
      <c r="B142">
        <v>1</v>
      </c>
      <c r="D142" s="12">
        <v>2880</v>
      </c>
      <c r="E142" s="12">
        <v>8640</v>
      </c>
      <c r="F142" s="12">
        <v>28800</v>
      </c>
      <c r="G142" s="12"/>
      <c r="H142" s="12"/>
    </row>
    <row r="143" spans="1:8" x14ac:dyDescent="0.25">
      <c r="A143">
        <v>11</v>
      </c>
      <c r="B143">
        <v>2</v>
      </c>
      <c r="D143" s="12">
        <v>7200</v>
      </c>
      <c r="E143" s="12">
        <v>14400</v>
      </c>
      <c r="F143" s="12">
        <v>28800</v>
      </c>
      <c r="G143" s="12"/>
      <c r="H143" s="12"/>
    </row>
    <row r="144" spans="1:8" x14ac:dyDescent="0.25">
      <c r="A144">
        <v>11</v>
      </c>
      <c r="B144">
        <v>3</v>
      </c>
      <c r="D144" s="12">
        <v>2880</v>
      </c>
      <c r="E144" s="12">
        <v>7200</v>
      </c>
      <c r="F144" s="12">
        <v>14400</v>
      </c>
      <c r="G144" s="12"/>
      <c r="H144" s="12"/>
    </row>
    <row r="145" spans="1:8" x14ac:dyDescent="0.25">
      <c r="A145">
        <v>11</v>
      </c>
      <c r="B145">
        <v>4</v>
      </c>
      <c r="D145" s="12">
        <v>10</v>
      </c>
      <c r="E145" s="12">
        <v>25</v>
      </c>
      <c r="F145" s="12">
        <v>30</v>
      </c>
      <c r="G145" s="12"/>
      <c r="H145" s="12"/>
    </row>
    <row r="146" spans="1:8" x14ac:dyDescent="0.25">
      <c r="A146">
        <v>11</v>
      </c>
      <c r="B146">
        <v>5</v>
      </c>
      <c r="D146" s="12">
        <v>2880</v>
      </c>
      <c r="E146" s="12">
        <v>7200</v>
      </c>
      <c r="F146" s="12">
        <v>14400</v>
      </c>
      <c r="G146" s="12"/>
      <c r="H146" s="12"/>
    </row>
    <row r="147" spans="1:8" x14ac:dyDescent="0.25">
      <c r="A147">
        <v>11</v>
      </c>
      <c r="B147">
        <v>6</v>
      </c>
      <c r="D147" s="12">
        <v>1440</v>
      </c>
      <c r="E147" s="12">
        <v>2880</v>
      </c>
      <c r="F147" s="12">
        <v>5760</v>
      </c>
      <c r="G147" s="12"/>
      <c r="H147" s="12"/>
    </row>
    <row r="148" spans="1:8" x14ac:dyDescent="0.25">
      <c r="A148">
        <v>11</v>
      </c>
      <c r="B148">
        <v>7</v>
      </c>
      <c r="D148" s="12">
        <v>1440</v>
      </c>
      <c r="E148" s="12">
        <v>4320</v>
      </c>
      <c r="F148" s="12">
        <v>14400</v>
      </c>
      <c r="G148" s="12"/>
      <c r="H148" s="12"/>
    </row>
    <row r="149" spans="1:8" x14ac:dyDescent="0.25">
      <c r="A149">
        <v>11</v>
      </c>
      <c r="B149">
        <v>8</v>
      </c>
      <c r="D149" s="12">
        <v>1</v>
      </c>
      <c r="E149" s="12">
        <v>3</v>
      </c>
      <c r="F149" s="12">
        <v>6</v>
      </c>
      <c r="G149" s="12"/>
      <c r="H149" s="12"/>
    </row>
    <row r="150" spans="1:8" x14ac:dyDescent="0.25">
      <c r="A150">
        <v>11</v>
      </c>
      <c r="B150">
        <v>9</v>
      </c>
      <c r="D150" s="12">
        <v>1440</v>
      </c>
      <c r="E150" s="12">
        <v>10100</v>
      </c>
      <c r="F150" s="12">
        <v>28800</v>
      </c>
      <c r="G150" s="12"/>
      <c r="H150" s="12"/>
    </row>
    <row r="151" spans="1:8" x14ac:dyDescent="0.25">
      <c r="A151">
        <v>11</v>
      </c>
      <c r="B151">
        <v>10</v>
      </c>
      <c r="D151" s="12">
        <v>720</v>
      </c>
      <c r="E151" s="12">
        <v>2880</v>
      </c>
      <c r="F151" s="12">
        <v>7200</v>
      </c>
      <c r="G151" s="12"/>
      <c r="H151" s="12"/>
    </row>
    <row r="152" spans="1:8" x14ac:dyDescent="0.25">
      <c r="A152">
        <v>11</v>
      </c>
      <c r="B152">
        <v>11</v>
      </c>
      <c r="D152" s="12">
        <v>5</v>
      </c>
      <c r="E152" s="12">
        <v>10</v>
      </c>
      <c r="F152" s="12">
        <v>25</v>
      </c>
      <c r="G152" s="12"/>
      <c r="H152" s="12"/>
    </row>
    <row r="153" spans="1:8" x14ac:dyDescent="0.25">
      <c r="A153">
        <v>11</v>
      </c>
      <c r="B153">
        <v>12</v>
      </c>
      <c r="D153" s="12">
        <v>288</v>
      </c>
      <c r="E153" s="12">
        <v>1440</v>
      </c>
      <c r="F153" s="12">
        <v>5760</v>
      </c>
      <c r="G153" s="12"/>
      <c r="H153" s="12"/>
    </row>
    <row r="154" spans="1:8" x14ac:dyDescent="0.25">
      <c r="A154">
        <v>11</v>
      </c>
      <c r="B154">
        <v>13</v>
      </c>
      <c r="D154" s="12">
        <v>120</v>
      </c>
      <c r="E154" s="12">
        <v>600</v>
      </c>
      <c r="F154" s="12">
        <v>1440</v>
      </c>
      <c r="G154" s="12"/>
      <c r="H154" s="12"/>
    </row>
    <row r="155" spans="1:8" x14ac:dyDescent="0.25">
      <c r="A155">
        <v>11</v>
      </c>
      <c r="B155">
        <v>14</v>
      </c>
      <c r="D155" s="12">
        <v>2</v>
      </c>
      <c r="E155" s="12">
        <v>10</v>
      </c>
      <c r="F155" s="12">
        <v>20</v>
      </c>
      <c r="G155" s="12"/>
      <c r="H155" s="12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2FFDC-02CF-4369-A781-18ED4B963D62}">
  <sheetPr codeName="Sheet16"/>
  <dimension ref="A1:LE316"/>
  <sheetViews>
    <sheetView workbookViewId="0">
      <selection activeCell="G2" sqref="G2:H22"/>
    </sheetView>
  </sheetViews>
  <sheetFormatPr defaultRowHeight="15" x14ac:dyDescent="0.25"/>
  <cols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317" ht="15.75" thickBot="1" x14ac:dyDescent="0.3">
      <c r="A1" s="42" t="s">
        <v>293</v>
      </c>
      <c r="B1" s="43"/>
      <c r="D1" s="44"/>
      <c r="E1" s="44"/>
      <c r="F1" s="44"/>
      <c r="G1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96</v>
      </c>
      <c r="AG1" t="s">
        <v>97</v>
      </c>
      <c r="AH1" t="s">
        <v>98</v>
      </c>
      <c r="AI1" t="s">
        <v>340</v>
      </c>
      <c r="AJ1" t="s">
        <v>341</v>
      </c>
      <c r="AK1" t="s">
        <v>342</v>
      </c>
      <c r="AL1" t="s">
        <v>80</v>
      </c>
      <c r="AM1" t="s">
        <v>293</v>
      </c>
      <c r="AN1" t="s">
        <v>293</v>
      </c>
      <c r="AO1" t="s">
        <v>42</v>
      </c>
      <c r="AP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N1" s="1"/>
      <c r="DO1" s="1" t="s">
        <v>293</v>
      </c>
      <c r="DP1" s="1" t="s">
        <v>432</v>
      </c>
      <c r="DQ1" s="1">
        <f>COUNTIF($CV$2:$CV$16, "&gt;=0.01"   )</f>
        <v>6</v>
      </c>
      <c r="DR1" s="1" t="s">
        <v>50</v>
      </c>
      <c r="DS1">
        <v>15</v>
      </c>
      <c r="DT1" t="s">
        <v>219</v>
      </c>
      <c r="DU1">
        <v>21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/>
      <c r="HI1" s="1"/>
      <c r="HJ1" s="1"/>
      <c r="HK1" s="1"/>
      <c r="HL1" s="1"/>
      <c r="HM1" s="1"/>
      <c r="LE1" t="s">
        <v>355</v>
      </c>
    </row>
    <row r="2" spans="1:317" x14ac:dyDescent="0.25">
      <c r="A2" s="43">
        <v>1</v>
      </c>
      <c r="B2" s="45">
        <v>1</v>
      </c>
      <c r="D2" s="46">
        <v>10</v>
      </c>
      <c r="E2" s="12">
        <v>20</v>
      </c>
      <c r="F2" s="12">
        <v>30</v>
      </c>
      <c r="G2">
        <v>479.06666666666666</v>
      </c>
      <c r="H2" s="12">
        <v>421</v>
      </c>
      <c r="P2" t="s">
        <v>1</v>
      </c>
      <c r="Q2">
        <v>0.95207880311979964</v>
      </c>
      <c r="R2">
        <v>0.95482330563256923</v>
      </c>
      <c r="S2">
        <v>0.98357294459109401</v>
      </c>
      <c r="T2">
        <v>0.9500050404343644</v>
      </c>
      <c r="U2">
        <v>0.95024349417539278</v>
      </c>
      <c r="V2">
        <v>4.8925453324378781E-2</v>
      </c>
      <c r="W2">
        <v>0.95311397135146347</v>
      </c>
      <c r="X2">
        <v>0.95826641473783647</v>
      </c>
      <c r="Y2">
        <v>0.95065551537070525</v>
      </c>
      <c r="Z2">
        <v>0.95888382687927098</v>
      </c>
      <c r="AA2">
        <v>0.95402517012750887</v>
      </c>
      <c r="AB2">
        <v>0.961670650740727</v>
      </c>
      <c r="AC2">
        <v>4.4296577946768063E-2</v>
      </c>
      <c r="AD2">
        <v>0.95292406660715934</v>
      </c>
      <c r="AE2">
        <v>0.95302813411881293</v>
      </c>
      <c r="AF2">
        <v>0.96013974551525916</v>
      </c>
      <c r="AG2">
        <v>3.6666666666666667E-2</v>
      </c>
      <c r="AH2">
        <v>0.59</v>
      </c>
      <c r="AI2">
        <v>0.95001353193401106</v>
      </c>
      <c r="AJ2">
        <v>0.95121951219512191</v>
      </c>
      <c r="AK2">
        <v>3.5769230769230775E-2</v>
      </c>
      <c r="AL2">
        <f>AVERAGE($Q$2:$AK$2)</f>
        <v>0.76430105029705431</v>
      </c>
      <c r="AM2" t="s">
        <v>52</v>
      </c>
      <c r="AN2">
        <f>VARP($Q$17:$AK$17)</f>
        <v>6.5347874134995543E-2</v>
      </c>
      <c r="AO2">
        <v>0.38925953612422398</v>
      </c>
      <c r="AP2">
        <v>0.43994855654634796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15</v>
      </c>
      <c r="CW2" s="5">
        <f>SUM($Q$20:$AK$20)</f>
        <v>13</v>
      </c>
      <c r="CX2" s="5">
        <v>3.437641723356009</v>
      </c>
      <c r="CY2" s="5">
        <f>SUM($Q$39:$AK$39)</f>
        <v>-19</v>
      </c>
      <c r="CZ2" s="5">
        <v>-0.51700680272108834</v>
      </c>
      <c r="DA2" s="5">
        <v>0.47402176994131218</v>
      </c>
      <c r="DB2" s="5">
        <v>1.7569281646479278</v>
      </c>
      <c r="DC2" s="5">
        <v>0.33805659707548374</v>
      </c>
      <c r="DD2" s="5">
        <f t="shared" ref="DD2:DD16" si="0">($CV$4*CZ2+CY2*$CV$8/$CV$4-$CV$4)/($CV$2*$CV$4)</f>
        <v>0.35555555555555557</v>
      </c>
      <c r="DE2" s="5">
        <f t="shared" ref="DE2:DE16" si="1">($CV$4*CX2+CW2*$CV$6/$CV$4-$CV$4)/($CV$2*$CV$4)</f>
        <v>0.26666666666666666</v>
      </c>
      <c r="DF2" s="5">
        <v>4.1369440404543256E-20</v>
      </c>
      <c r="DG2" s="5">
        <v>4.1003809666893503</v>
      </c>
      <c r="DH2" s="5">
        <f t="shared" ref="DH2:DH16" si="2">COUNTIF($Q2:$AK2, "&lt;=.05"   )</f>
        <v>4</v>
      </c>
      <c r="DI2" s="5">
        <f t="shared" ref="DI2:DI16" si="3">COUNTIF($Q2:$AK2, "&gt;=.95"   )</f>
        <v>16</v>
      </c>
      <c r="DJ2" s="5">
        <v>20</v>
      </c>
      <c r="DK2" s="5">
        <f t="shared" ref="DK2:DK16" si="4">ABS(COUNTIF($Q2:$AK2, "&lt;=.5")/21 -0.5)</f>
        <v>0.30952380952380953</v>
      </c>
      <c r="DL2" s="5">
        <f t="shared" ref="DL2:DL16" si="5">AVERAGE($Q2:$AK2)</f>
        <v>0.76430105029705431</v>
      </c>
      <c r="DM2" s="5">
        <f t="shared" ref="DM2:DM16" si="6">STDEV($Q2:$AK2)</f>
        <v>0.368052319925184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VARP(Political_Violence!$Q$39:$AK$39)</f>
        <v>0.18140589569160998</v>
      </c>
      <c r="GT2">
        <v>-5.442176870748297E-2</v>
      </c>
      <c r="GU2">
        <v>-7.2562358276643993E-2</v>
      </c>
      <c r="GV2">
        <v>-5.442176870748297E-2</v>
      </c>
      <c r="GW2">
        <v>-5.442176870748297E-2</v>
      </c>
      <c r="GX2">
        <v>-9.0702947845805001E-2</v>
      </c>
      <c r="GY2">
        <v>-0.10884353741496595</v>
      </c>
      <c r="GZ2">
        <v>-2.7210884353741489E-2</v>
      </c>
      <c r="HA2">
        <v>-1.8140589569161002E-2</v>
      </c>
      <c r="HB2">
        <v>-6.3492063492063489E-2</v>
      </c>
      <c r="HC2">
        <v>-3.6281179138321996E-2</v>
      </c>
      <c r="HD2">
        <v>-2.7210884353741496E-2</v>
      </c>
      <c r="HE2">
        <v>-4.5351473922902494E-2</v>
      </c>
      <c r="HF2">
        <v>-2.7210884353741496E-2</v>
      </c>
      <c r="HG2">
        <v>-1.8140589569161002E-2</v>
      </c>
    </row>
    <row r="3" spans="1:317" x14ac:dyDescent="0.25">
      <c r="A3" s="43">
        <v>1</v>
      </c>
      <c r="B3" s="45">
        <v>2</v>
      </c>
      <c r="D3" s="46">
        <v>20</v>
      </c>
      <c r="E3" s="12">
        <v>50</v>
      </c>
      <c r="F3" s="12">
        <v>70</v>
      </c>
      <c r="G3">
        <v>579.20000000000005</v>
      </c>
      <c r="H3" s="12">
        <v>1134</v>
      </c>
      <c r="P3" t="s">
        <v>2</v>
      </c>
      <c r="Q3">
        <v>0.72172727272727277</v>
      </c>
      <c r="R3">
        <v>0.95114708356454747</v>
      </c>
      <c r="S3">
        <v>0.9823092634920354</v>
      </c>
      <c r="T3">
        <v>3.7324703344120816E-2</v>
      </c>
      <c r="U3">
        <v>4.0572053197303698E-2</v>
      </c>
      <c r="V3">
        <v>3.6626445449974863E-2</v>
      </c>
      <c r="W3">
        <v>0.14000000000000001</v>
      </c>
      <c r="X3">
        <v>0.59</v>
      </c>
      <c r="Y3">
        <v>0.22700000000000004</v>
      </c>
      <c r="Z3">
        <v>0.68200000000000005</v>
      </c>
      <c r="AA3">
        <v>0.9522992964465703</v>
      </c>
      <c r="AB3">
        <v>0.961670650740727</v>
      </c>
      <c r="AC3">
        <v>3.2093663911845732E-2</v>
      </c>
      <c r="AD3">
        <v>4.7453310696095076E-2</v>
      </c>
      <c r="AE3">
        <v>0.23818181818181816</v>
      </c>
      <c r="AF3">
        <v>0.95379969425715971</v>
      </c>
      <c r="AG3">
        <v>2.7500000000000004E-2</v>
      </c>
      <c r="AH3">
        <v>3.4221071965269662E-2</v>
      </c>
      <c r="AI3">
        <v>3.634641504038888E-2</v>
      </c>
      <c r="AJ3">
        <v>0.95852534562211977</v>
      </c>
      <c r="AK3">
        <v>0.95754716981132071</v>
      </c>
      <c r="AL3">
        <f>AVERAGE($Q$3:$AK$3)</f>
        <v>0.45754025040231283</v>
      </c>
      <c r="AM3" t="s">
        <v>54</v>
      </c>
      <c r="AN3">
        <f>VARP($AL$2:$AL$16)</f>
        <v>3.2450736055808928E-2</v>
      </c>
      <c r="AO3">
        <v>0.1933002202623936</v>
      </c>
      <c r="AP3">
        <v>0.16919993392550611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SUM($Q$21:$AK$21)</f>
        <v>-1</v>
      </c>
      <c r="CX3" s="5">
        <v>7.3106575963718816</v>
      </c>
      <c r="CY3" s="5">
        <f>SUM($Q$40:$AK$40)</f>
        <v>-9</v>
      </c>
      <c r="CZ3" s="5">
        <v>2.4217687074829932</v>
      </c>
      <c r="DA3" s="5">
        <v>0.48227044019883902</v>
      </c>
      <c r="DB3" s="5">
        <v>12.410970566384425</v>
      </c>
      <c r="DC3" s="5">
        <v>0.58029018358973505</v>
      </c>
      <c r="DD3" s="5">
        <f t="shared" si="0"/>
        <v>0.31111111111111112</v>
      </c>
      <c r="DE3" s="5">
        <f t="shared" si="1"/>
        <v>0.41269841269841268</v>
      </c>
      <c r="DF3" s="5">
        <v>8.0628356343998699E-10</v>
      </c>
      <c r="DG3" s="5">
        <v>1.7396867350337069</v>
      </c>
      <c r="DH3" s="5">
        <f t="shared" si="2"/>
        <v>8</v>
      </c>
      <c r="DI3" s="5">
        <f t="shared" si="3"/>
        <v>7</v>
      </c>
      <c r="DJ3" s="5">
        <v>15</v>
      </c>
      <c r="DK3" s="5">
        <f t="shared" si="4"/>
        <v>2.3809523809523836E-2</v>
      </c>
      <c r="DL3" s="5">
        <f t="shared" si="5"/>
        <v>0.45754025040231283</v>
      </c>
      <c r="DM3" s="5">
        <f t="shared" si="6"/>
        <v>0.41972479113760319</v>
      </c>
      <c r="DO3" s="9" t="s">
        <v>376</v>
      </c>
      <c r="DP3" s="9">
        <v>1</v>
      </c>
      <c r="DQ3" s="9">
        <v>-5.4802576624808731E-2</v>
      </c>
      <c r="DR3" s="9">
        <v>-2.124195548278662E-2</v>
      </c>
      <c r="DS3" s="9">
        <v>0.19347221493837621</v>
      </c>
      <c r="DT3" s="9">
        <v>-0.17179007507024541</v>
      </c>
      <c r="DU3" s="9">
        <v>-0.44502253516540485</v>
      </c>
      <c r="DV3" s="9">
        <v>0.13902704578339223</v>
      </c>
      <c r="DW3" s="9">
        <v>-9.8580362510538644E-2</v>
      </c>
      <c r="DX3" s="9">
        <v>0.20170318593515052</v>
      </c>
      <c r="DY3" s="9">
        <v>0.19649022965341595</v>
      </c>
      <c r="DZ3" s="9">
        <v>0.31677583258863784</v>
      </c>
      <c r="EA3" s="9">
        <v>0.15185924237653656</v>
      </c>
      <c r="EB3" s="9">
        <v>-0.23137666182451924</v>
      </c>
      <c r="GR3" t="s">
        <v>2</v>
      </c>
      <c r="GS3">
        <v>-5.442176870748297E-2</v>
      </c>
      <c r="GT3">
        <f>VARP(Political_Violence!$Q$40:$AK$40)</f>
        <v>0.81632653061224492</v>
      </c>
      <c r="GU3">
        <v>0.13605442176870755</v>
      </c>
      <c r="GV3">
        <v>0.43537414965986398</v>
      </c>
      <c r="GW3">
        <v>5.442176870748297E-2</v>
      </c>
      <c r="GX3">
        <v>0.59863945578231303</v>
      </c>
      <c r="GY3">
        <v>0.29931972789115641</v>
      </c>
      <c r="GZ3">
        <v>0.21768707482993205</v>
      </c>
      <c r="HA3">
        <v>-0.10884353741496598</v>
      </c>
      <c r="HB3">
        <v>-4.2294210461910723E-17</v>
      </c>
      <c r="HC3">
        <v>-2.7210884353741485E-2</v>
      </c>
      <c r="HD3">
        <v>0.21768707482993199</v>
      </c>
      <c r="HE3">
        <v>-8.1632653061224497E-2</v>
      </c>
      <c r="HF3">
        <v>2.7210884353741516E-2</v>
      </c>
      <c r="HG3">
        <v>-0.10884353741496595</v>
      </c>
    </row>
    <row r="4" spans="1:317" x14ac:dyDescent="0.25">
      <c r="A4" s="43">
        <v>1</v>
      </c>
      <c r="B4" s="45">
        <v>3</v>
      </c>
      <c r="D4" s="46">
        <v>5</v>
      </c>
      <c r="E4" s="12">
        <v>15</v>
      </c>
      <c r="F4" s="12">
        <v>30</v>
      </c>
      <c r="G4">
        <v>1258.0000000000002</v>
      </c>
      <c r="H4" s="12">
        <v>8208</v>
      </c>
      <c r="P4" t="s">
        <v>3</v>
      </c>
      <c r="Q4">
        <v>0.95119660618661639</v>
      </c>
      <c r="R4">
        <v>0.95386118976497669</v>
      </c>
      <c r="S4">
        <v>0.98334041109293091</v>
      </c>
      <c r="T4">
        <v>0.81263157894736837</v>
      </c>
      <c r="U4">
        <v>0.9168421052631579</v>
      </c>
      <c r="V4">
        <v>0.50666666666666671</v>
      </c>
      <c r="W4">
        <v>0.14000000000000001</v>
      </c>
      <c r="X4">
        <v>0.33500000000000002</v>
      </c>
      <c r="Y4">
        <v>0.377</v>
      </c>
      <c r="Z4">
        <v>0.95742924528301887</v>
      </c>
      <c r="AA4">
        <v>0.95402517012750887</v>
      </c>
      <c r="AB4">
        <v>0.96417507763622867</v>
      </c>
      <c r="AC4">
        <v>0.05</v>
      </c>
      <c r="AD4">
        <v>0.82586206896551728</v>
      </c>
      <c r="AE4">
        <v>0.95123835470289009</v>
      </c>
      <c r="AF4">
        <v>0.95952255607082304</v>
      </c>
      <c r="AG4">
        <v>0.27500000000000002</v>
      </c>
      <c r="AH4">
        <v>0.95001128696197867</v>
      </c>
      <c r="AI4">
        <v>0.95001353193401106</v>
      </c>
      <c r="AJ4">
        <v>0.95754716981132071</v>
      </c>
      <c r="AK4">
        <v>0.95686900958466448</v>
      </c>
      <c r="AL4">
        <f>AVERAGE($Q$4:$AK$4)</f>
        <v>0.74896342995236564</v>
      </c>
      <c r="AM4" t="s">
        <v>57</v>
      </c>
      <c r="AN4">
        <f>VARP($Q$2:$AK$16)</f>
        <v>0.16787738788791329</v>
      </c>
      <c r="AO4">
        <f>VARP($Q$2:$AL$16)</f>
        <v>0.16172163098645434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21</v>
      </c>
      <c r="CW4" s="5">
        <f>SUM($Q$22:$AK$22)</f>
        <v>11</v>
      </c>
      <c r="CX4" s="5">
        <v>4.3446712018140587</v>
      </c>
      <c r="CY4" s="5">
        <f>SUM($Q$41:$AK$41)</f>
        <v>-5</v>
      </c>
      <c r="CZ4" s="5">
        <v>2.9115646258503398</v>
      </c>
      <c r="DA4" s="5">
        <v>0.43353917163817651</v>
      </c>
      <c r="DB4" s="5">
        <v>0.99686663596518432</v>
      </c>
      <c r="DC4" s="5">
        <v>0.45312380391114521</v>
      </c>
      <c r="DD4" s="5">
        <f t="shared" si="0"/>
        <v>0.24761904761904763</v>
      </c>
      <c r="DE4" s="5">
        <f t="shared" si="1"/>
        <v>0.31111111111111112</v>
      </c>
      <c r="DF4" s="5">
        <v>1.1177924170786112E-9</v>
      </c>
      <c r="DG4" s="5">
        <v>3.3073490252306574</v>
      </c>
      <c r="DH4" s="5">
        <f t="shared" si="2"/>
        <v>1</v>
      </c>
      <c r="DI4" s="5">
        <f t="shared" si="3"/>
        <v>12</v>
      </c>
      <c r="DJ4" s="5">
        <v>13</v>
      </c>
      <c r="DK4" s="5">
        <f t="shared" si="4"/>
        <v>0.26190476190476192</v>
      </c>
      <c r="DL4" s="5">
        <f t="shared" si="5"/>
        <v>0.74896342995236564</v>
      </c>
      <c r="DM4" s="5">
        <f t="shared" si="6"/>
        <v>0.31725936197119925</v>
      </c>
      <c r="DO4" s="9" t="s">
        <v>218</v>
      </c>
      <c r="DP4" s="9">
        <v>-5.4802576624808731E-2</v>
      </c>
      <c r="DQ4" s="9">
        <v>1</v>
      </c>
      <c r="DR4" s="9">
        <v>-9.3491842006827211E-2</v>
      </c>
      <c r="DS4" s="9">
        <v>-0.15300335196074227</v>
      </c>
      <c r="DT4" s="9">
        <v>-0.45504742920438829</v>
      </c>
      <c r="DU4" s="9">
        <v>-5.6585499243540345E-2</v>
      </c>
      <c r="DV4" s="9">
        <v>-0.77151365025704943</v>
      </c>
      <c r="DW4" s="9">
        <v>0.695946489208356</v>
      </c>
      <c r="DX4" s="9">
        <v>-0.68874078954844486</v>
      </c>
      <c r="DY4" s="9">
        <v>-0.26137686910709318</v>
      </c>
      <c r="DZ4" s="9">
        <v>-0.12859074671415671</v>
      </c>
      <c r="EA4" s="9">
        <v>-0.73513562762103657</v>
      </c>
      <c r="EB4" s="9">
        <v>-3.4361271981106729E-2</v>
      </c>
      <c r="GR4" t="s">
        <v>3</v>
      </c>
      <c r="GS4">
        <v>-7.2562358276643993E-2</v>
      </c>
      <c r="GT4">
        <v>0.13605442176870755</v>
      </c>
      <c r="GU4">
        <f>VARP(Political_Violence!$Q$41:$AK$41)</f>
        <v>0.94331065759637189</v>
      </c>
      <c r="GV4">
        <v>0.32653061224489788</v>
      </c>
      <c r="GW4">
        <v>0.13605442176870752</v>
      </c>
      <c r="GX4">
        <v>0.41723356009070306</v>
      </c>
      <c r="GY4">
        <v>8.1632653061224442E-2</v>
      </c>
      <c r="GZ4">
        <v>-2.7210884353741464E-2</v>
      </c>
      <c r="HA4">
        <v>4.535147392290248E-2</v>
      </c>
      <c r="HB4">
        <v>-0.12698412698412698</v>
      </c>
      <c r="HC4">
        <v>9.070294784580489E-2</v>
      </c>
      <c r="HD4">
        <v>-2.7210884353741496E-2</v>
      </c>
      <c r="HE4">
        <v>0.58956916099773216</v>
      </c>
      <c r="HF4">
        <v>0.16326530612244899</v>
      </c>
      <c r="HG4">
        <v>0.23582766439909289</v>
      </c>
    </row>
    <row r="5" spans="1:317" x14ac:dyDescent="0.25">
      <c r="A5" s="43">
        <v>1</v>
      </c>
      <c r="B5" s="45">
        <v>4</v>
      </c>
      <c r="D5" s="46">
        <v>20</v>
      </c>
      <c r="E5" s="12">
        <v>30</v>
      </c>
      <c r="F5" s="12">
        <v>70</v>
      </c>
      <c r="G5">
        <v>464.33333333333331</v>
      </c>
      <c r="H5" s="12">
        <v>71</v>
      </c>
      <c r="P5" t="s">
        <v>4</v>
      </c>
      <c r="Q5">
        <v>3.6271137861851536E-2</v>
      </c>
      <c r="R5">
        <v>0.45757142857142857</v>
      </c>
      <c r="S5">
        <v>0.98131813491822639</v>
      </c>
      <c r="T5">
        <v>3.4654457003863215E-2</v>
      </c>
      <c r="U5">
        <v>2.4774724663477583E-2</v>
      </c>
      <c r="V5">
        <v>2.1496016524048395E-2</v>
      </c>
      <c r="W5">
        <v>0.23000000000000004</v>
      </c>
      <c r="X5">
        <v>0.47</v>
      </c>
      <c r="Y5">
        <v>0.25442857142857145</v>
      </c>
      <c r="Z5">
        <v>0.76100000000000001</v>
      </c>
      <c r="AA5">
        <v>0.95303391516741975</v>
      </c>
      <c r="AB5">
        <v>0.96091160412462595</v>
      </c>
      <c r="AC5">
        <v>4.4296577946768063E-2</v>
      </c>
      <c r="AD5">
        <v>0.20750000000000002</v>
      </c>
      <c r="AE5">
        <v>3.085963734049698E-2</v>
      </c>
      <c r="AF5">
        <v>0.95379969425715971</v>
      </c>
      <c r="AG5">
        <v>3.3000000000000002E-2</v>
      </c>
      <c r="AH5">
        <v>8.5434991037558888E-3</v>
      </c>
      <c r="AI5">
        <v>2.0346952659170036E-2</v>
      </c>
      <c r="AJ5">
        <v>0.95599022004889966</v>
      </c>
      <c r="AK5">
        <v>0.953125</v>
      </c>
      <c r="AL5">
        <f>AVERAGE($Q$5:$AK$5)</f>
        <v>0.39966293198189345</v>
      </c>
      <c r="AM5" t="s">
        <v>59</v>
      </c>
      <c r="AN5">
        <f>AVERAGE($Q$2:$AK$16)</f>
        <v>0.57816318044910542</v>
      </c>
      <c r="AO5">
        <f>AVERAGE($Q$2:$AL$16)</f>
        <v>0.57816318044910531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SUM($Q$23:$AK$23)</f>
        <v>-7</v>
      </c>
      <c r="CX5" s="5">
        <v>6.0317460317460325</v>
      </c>
      <c r="CY5" s="5">
        <f>SUM($Q$42:$AK$42)</f>
        <v>-9</v>
      </c>
      <c r="CZ5" s="5">
        <v>2.8027210884353737</v>
      </c>
      <c r="DA5" s="5">
        <v>0.35748437086431373</v>
      </c>
      <c r="DB5" s="5">
        <v>29.718353433538535</v>
      </c>
      <c r="DC5" s="5">
        <v>0.5293175455874406</v>
      </c>
      <c r="DD5" s="5">
        <f t="shared" si="0"/>
        <v>0.33650793650793648</v>
      </c>
      <c r="DE5" s="5">
        <f t="shared" si="1"/>
        <v>0.27936507936507943</v>
      </c>
      <c r="DF5" s="5">
        <v>1.4892919813037032E-10</v>
      </c>
      <c r="DG5" s="5">
        <v>1.3488818169701073</v>
      </c>
      <c r="DH5" s="5">
        <f t="shared" si="2"/>
        <v>9</v>
      </c>
      <c r="DI5" s="5">
        <f t="shared" si="3"/>
        <v>6</v>
      </c>
      <c r="DJ5" s="5">
        <v>15</v>
      </c>
      <c r="DK5" s="5">
        <f t="shared" si="4"/>
        <v>0.16666666666666663</v>
      </c>
      <c r="DL5" s="5">
        <f t="shared" si="5"/>
        <v>0.39966293198189345</v>
      </c>
      <c r="DM5" s="5">
        <f t="shared" si="6"/>
        <v>0.40930028481362801</v>
      </c>
      <c r="DO5" s="9" t="s">
        <v>377</v>
      </c>
      <c r="DP5" s="9">
        <v>-2.124195548278662E-2</v>
      </c>
      <c r="DQ5" s="9">
        <v>-9.3491842006827211E-2</v>
      </c>
      <c r="DR5" s="9">
        <v>1</v>
      </c>
      <c r="DS5" s="9">
        <v>0.35812935979307703</v>
      </c>
      <c r="DT5" s="9">
        <v>0.64933535061901548</v>
      </c>
      <c r="DU5" s="9">
        <v>-0.15882750675959212</v>
      </c>
      <c r="DV5" s="9">
        <v>-0.15144381332110576</v>
      </c>
      <c r="DW5" s="9">
        <v>-3.8624006728638964E-2</v>
      </c>
      <c r="DX5" s="9">
        <v>-2.0907395466495868E-2</v>
      </c>
      <c r="DY5" s="9">
        <v>-7.6037155464912895E-2</v>
      </c>
      <c r="DZ5" s="9">
        <v>-0.51423822620071513</v>
      </c>
      <c r="EA5" s="9">
        <v>-3.2961253373825126E-2</v>
      </c>
      <c r="EB5" s="9">
        <v>0.5132180201740435</v>
      </c>
      <c r="GR5" t="s">
        <v>4</v>
      </c>
      <c r="GS5">
        <v>-5.442176870748297E-2</v>
      </c>
      <c r="GT5">
        <v>0.43537414965986398</v>
      </c>
      <c r="GU5">
        <v>0.32653061224489788</v>
      </c>
      <c r="GV5">
        <f>VARP(Political_Violence!$Q$42:$AK$42)</f>
        <v>0.81632653061224492</v>
      </c>
      <c r="GW5">
        <v>0.24489795918367352</v>
      </c>
      <c r="GX5">
        <v>0.40816326530612246</v>
      </c>
      <c r="GY5">
        <v>0.29931972789115641</v>
      </c>
      <c r="GZ5">
        <v>0.21768707482993199</v>
      </c>
      <c r="HA5">
        <v>-0.10884353741496598</v>
      </c>
      <c r="HB5">
        <v>-4.2294210461910723E-17</v>
      </c>
      <c r="HC5">
        <v>-2.7210884353741496E-2</v>
      </c>
      <c r="HD5">
        <v>2.7210884353741489E-2</v>
      </c>
      <c r="HE5">
        <v>0.10884353741496595</v>
      </c>
      <c r="HF5">
        <v>2.7210884353741496E-2</v>
      </c>
      <c r="HG5">
        <v>8.1632653061224511E-2</v>
      </c>
    </row>
    <row r="6" spans="1:317" x14ac:dyDescent="0.25">
      <c r="A6" s="43">
        <v>1</v>
      </c>
      <c r="B6" s="45">
        <v>5</v>
      </c>
      <c r="D6" s="46">
        <v>20</v>
      </c>
      <c r="E6" s="12">
        <v>30</v>
      </c>
      <c r="F6" s="12">
        <v>50</v>
      </c>
      <c r="G6">
        <v>429.4</v>
      </c>
      <c r="H6" s="12">
        <v>93</v>
      </c>
      <c r="P6" t="s">
        <v>5</v>
      </c>
      <c r="Q6">
        <v>3.4304689617782602E-2</v>
      </c>
      <c r="R6">
        <v>0.62060000000000004</v>
      </c>
      <c r="S6">
        <v>0.95751680132499539</v>
      </c>
      <c r="T6">
        <v>0.87800000000000011</v>
      </c>
      <c r="U6">
        <v>0.95010221720474552</v>
      </c>
      <c r="V6">
        <v>0.21200000000000002</v>
      </c>
      <c r="W6">
        <v>2.759433962264151E-2</v>
      </c>
      <c r="X6">
        <v>0.86</v>
      </c>
      <c r="Y6">
        <v>3.8629032258064522E-2</v>
      </c>
      <c r="Z6">
        <v>0.34699999999999998</v>
      </c>
      <c r="AA6">
        <v>0.9522992964465703</v>
      </c>
      <c r="AB6">
        <v>0.59179999999999999</v>
      </c>
      <c r="AC6">
        <v>2.0692717584369451E-2</v>
      </c>
      <c r="AD6">
        <v>3.5424588086185045E-2</v>
      </c>
      <c r="AE6">
        <v>3.085963734049698E-2</v>
      </c>
      <c r="AF6">
        <v>4.8320134389248863E-2</v>
      </c>
      <c r="AG6">
        <v>3.0000000000000002E-2</v>
      </c>
      <c r="AH6">
        <v>0.95003384560537374</v>
      </c>
      <c r="AI6">
        <v>0.95004507798039828</v>
      </c>
      <c r="AJ6">
        <v>0.95862068965517233</v>
      </c>
      <c r="AK6">
        <v>0.95754716981132071</v>
      </c>
      <c r="AL6">
        <f>AVERAGE($Q$6:$AK$6)</f>
        <v>0.49768524937749359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53.000000000000007</v>
      </c>
      <c r="CW6" s="5">
        <f>SUM($Q$24:$AK$24)</f>
        <v>1</v>
      </c>
      <c r="CX6" s="5">
        <v>4.4988662131519259</v>
      </c>
      <c r="CY6" s="5">
        <f>SUM($Q$43:$AK$43)</f>
        <v>-9</v>
      </c>
      <c r="CZ6" s="5">
        <v>1.4693877551020409</v>
      </c>
      <c r="DA6" s="5">
        <v>0.37609196311161242</v>
      </c>
      <c r="DB6" s="5">
        <v>20.841621590434094</v>
      </c>
      <c r="DC6" s="5">
        <v>0.2797161387221877</v>
      </c>
      <c r="DD6" s="5">
        <f t="shared" si="0"/>
        <v>0.24761904761904763</v>
      </c>
      <c r="DE6" s="5">
        <f t="shared" si="1"/>
        <v>0.24126984126984113</v>
      </c>
      <c r="DF6" s="5">
        <v>5.7811855023566295E-10</v>
      </c>
      <c r="DG6" s="5">
        <v>2.4567113747341471</v>
      </c>
      <c r="DH6" s="5">
        <f t="shared" si="2"/>
        <v>8</v>
      </c>
      <c r="DI6" s="5">
        <f t="shared" si="3"/>
        <v>7</v>
      </c>
      <c r="DJ6" s="5">
        <v>15</v>
      </c>
      <c r="DK6" s="5">
        <f t="shared" si="4"/>
        <v>2.3809523809523836E-2</v>
      </c>
      <c r="DL6" s="5">
        <f t="shared" si="5"/>
        <v>0.49768524937749359</v>
      </c>
      <c r="DM6" s="5">
        <f t="shared" si="6"/>
        <v>0.42346270866810487</v>
      </c>
      <c r="DO6" s="9" t="s">
        <v>351</v>
      </c>
      <c r="DP6" s="9">
        <v>0.19347221493837621</v>
      </c>
      <c r="DQ6" s="9">
        <v>-0.15300335196074227</v>
      </c>
      <c r="DR6" s="9">
        <v>0.35812935979307703</v>
      </c>
      <c r="DS6" s="9">
        <v>1</v>
      </c>
      <c r="DT6" s="9">
        <v>0.4861715792331866</v>
      </c>
      <c r="DU6" s="9">
        <v>-0.69960966512384737</v>
      </c>
      <c r="DV6" s="9">
        <v>0.44447828994451516</v>
      </c>
      <c r="DW6" s="9">
        <v>-7.050236441090181E-2</v>
      </c>
      <c r="DX6" s="9">
        <v>0.60521157119760671</v>
      </c>
      <c r="DY6" s="9">
        <v>0.8463524796410129</v>
      </c>
      <c r="DZ6" s="9">
        <v>-1.2747432064202055E-2</v>
      </c>
      <c r="EA6" s="9">
        <v>0.40028023923779565</v>
      </c>
      <c r="EB6" s="9">
        <v>0.48072590139277094</v>
      </c>
      <c r="GR6" t="s">
        <v>5</v>
      </c>
      <c r="GS6">
        <v>-5.442176870748297E-2</v>
      </c>
      <c r="GT6">
        <v>5.442176870748297E-2</v>
      </c>
      <c r="GU6">
        <v>0.13605442176870752</v>
      </c>
      <c r="GV6">
        <v>0.24489795918367352</v>
      </c>
      <c r="GW6">
        <f>VARP(Political_Violence!$Q$43:$AK$43)</f>
        <v>0.81632653061224492</v>
      </c>
      <c r="GX6">
        <v>2.7210884353741496E-2</v>
      </c>
      <c r="GY6">
        <v>0.29931972789115641</v>
      </c>
      <c r="GZ6">
        <v>2.7210884353741478E-2</v>
      </c>
      <c r="HA6">
        <v>-0.10884353741496598</v>
      </c>
      <c r="HB6">
        <v>-3.1720657846433042E-17</v>
      </c>
      <c r="HC6">
        <v>-2.7210884353741496E-2</v>
      </c>
      <c r="HD6">
        <v>0.21768707482993208</v>
      </c>
      <c r="HE6">
        <v>0.10884353741496591</v>
      </c>
      <c r="HF6">
        <v>-0.16326530612244891</v>
      </c>
      <c r="HG6">
        <v>-0.10884353741496598</v>
      </c>
    </row>
    <row r="7" spans="1:317" x14ac:dyDescent="0.25">
      <c r="A7" s="43">
        <v>1</v>
      </c>
      <c r="B7" s="45">
        <v>6</v>
      </c>
      <c r="D7" s="46">
        <v>50</v>
      </c>
      <c r="E7" s="12">
        <v>65</v>
      </c>
      <c r="F7" s="12">
        <v>80</v>
      </c>
      <c r="G7">
        <v>365.73333333333329</v>
      </c>
      <c r="H7" s="12">
        <v>34</v>
      </c>
      <c r="P7" t="s">
        <v>6</v>
      </c>
      <c r="Q7">
        <v>0.59450000000000003</v>
      </c>
      <c r="R7">
        <v>0.95066338078651214</v>
      </c>
      <c r="S7">
        <v>0.98215144364799345</v>
      </c>
      <c r="T7">
        <v>0.113</v>
      </c>
      <c r="U7">
        <v>0.29480000000000001</v>
      </c>
      <c r="V7">
        <v>4.8925453324378781E-2</v>
      </c>
      <c r="W7">
        <v>0.38</v>
      </c>
      <c r="X7">
        <v>0.91999999999999993</v>
      </c>
      <c r="Y7">
        <v>0.26937500000000003</v>
      </c>
      <c r="Z7">
        <v>0.52880000000000005</v>
      </c>
      <c r="AA7">
        <v>0.95022307122283289</v>
      </c>
      <c r="AB7">
        <v>0.95929960182857799</v>
      </c>
      <c r="AC7">
        <v>4.4296577946768063E-2</v>
      </c>
      <c r="AD7">
        <v>0.20428571428571429</v>
      </c>
      <c r="AE7">
        <v>0.30874999999999997</v>
      </c>
      <c r="AF7">
        <v>0.91850000000000009</v>
      </c>
      <c r="AG7">
        <v>4.1250000000000002E-2</v>
      </c>
      <c r="AH7">
        <v>4.778503147586851E-2</v>
      </c>
      <c r="AI7">
        <v>4.9416852949752163E-2</v>
      </c>
      <c r="AJ7">
        <v>0.95871559633027514</v>
      </c>
      <c r="AK7">
        <v>0.95858895705521463</v>
      </c>
      <c r="AL7">
        <f>AVERAGE($Q$7:$AK$7)</f>
        <v>0.50111079432637562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SUM($Q$25:$AK$25)</f>
        <v>-1</v>
      </c>
      <c r="CX7" s="5">
        <v>7.3106575963718816</v>
      </c>
      <c r="CY7" s="5">
        <f>SUM($Q$44:$AK$44)</f>
        <v>-1</v>
      </c>
      <c r="CZ7" s="5">
        <v>3.2108843537414966</v>
      </c>
      <c r="DA7" s="5">
        <v>0.3470738506030816</v>
      </c>
      <c r="DB7" s="5">
        <v>4.1150219668829395</v>
      </c>
      <c r="DC7" s="5">
        <v>0.5832204315682753</v>
      </c>
      <c r="DD7" s="5">
        <f t="shared" si="0"/>
        <v>0.17142857142857143</v>
      </c>
      <c r="DE7" s="5">
        <f t="shared" si="1"/>
        <v>0.41269841269841268</v>
      </c>
      <c r="DF7" s="5">
        <v>2.2763225865831333E-5</v>
      </c>
      <c r="DG7" s="5">
        <v>2.0088941528065138</v>
      </c>
      <c r="DH7" s="5">
        <f t="shared" si="2"/>
        <v>5</v>
      </c>
      <c r="DI7" s="5">
        <f t="shared" si="3"/>
        <v>6</v>
      </c>
      <c r="DJ7" s="5">
        <v>11</v>
      </c>
      <c r="DK7" s="5">
        <f t="shared" si="4"/>
        <v>2.3809523809523836E-2</v>
      </c>
      <c r="DL7" s="5">
        <f t="shared" si="5"/>
        <v>0.50111079432637562</v>
      </c>
      <c r="DM7" s="5">
        <f t="shared" si="6"/>
        <v>0.39011669371439411</v>
      </c>
      <c r="DO7" s="9" t="s">
        <v>357</v>
      </c>
      <c r="DP7" s="9">
        <v>-0.17179007507024541</v>
      </c>
      <c r="DQ7" s="9">
        <v>-0.45504742920438829</v>
      </c>
      <c r="DR7" s="9">
        <v>0.64933535061901548</v>
      </c>
      <c r="DS7" s="9">
        <v>0.4861715792331866</v>
      </c>
      <c r="DT7" s="9">
        <v>1</v>
      </c>
      <c r="DU7" s="9">
        <v>1.6482579738024319E-3</v>
      </c>
      <c r="DV7" s="9">
        <v>0.46095397211934058</v>
      </c>
      <c r="DW7" s="9">
        <v>-0.54397296481179969</v>
      </c>
      <c r="DX7" s="9">
        <v>0.50954269899353821</v>
      </c>
      <c r="DY7" s="9">
        <v>0.16020400511999497</v>
      </c>
      <c r="DZ7" s="9">
        <v>-0.6071355478165813</v>
      </c>
      <c r="EA7" s="9">
        <v>0.56753904151811818</v>
      </c>
      <c r="EB7" s="9">
        <v>0.81172367217480434</v>
      </c>
      <c r="GR7" t="s">
        <v>6</v>
      </c>
      <c r="GS7">
        <v>-9.0702947845805001E-2</v>
      </c>
      <c r="GT7">
        <v>0.59863945578231303</v>
      </c>
      <c r="GU7">
        <v>0.41723356009070306</v>
      </c>
      <c r="GV7">
        <v>0.40816326530612246</v>
      </c>
      <c r="GW7">
        <v>2.7210884353741496E-2</v>
      </c>
      <c r="GX7">
        <f>VARP(Political_Violence!$Q$44:$AK$44)</f>
        <v>0.99773242630385484</v>
      </c>
      <c r="GY7">
        <v>0.62585034013605434</v>
      </c>
      <c r="GZ7">
        <v>0.29931972789115652</v>
      </c>
      <c r="HA7">
        <v>-0.18140589569160998</v>
      </c>
      <c r="HB7">
        <v>-6.3492063492063502E-2</v>
      </c>
      <c r="HC7">
        <v>-0.17233560090702951</v>
      </c>
      <c r="HD7">
        <v>0.108843537414966</v>
      </c>
      <c r="HE7">
        <v>0.30839002267573695</v>
      </c>
      <c r="HF7">
        <v>-8.1632653061224497E-2</v>
      </c>
      <c r="HG7">
        <v>9.0702947845804922E-3</v>
      </c>
    </row>
    <row r="8" spans="1:317" x14ac:dyDescent="0.25">
      <c r="A8" s="43">
        <v>1</v>
      </c>
      <c r="B8" s="45">
        <v>7</v>
      </c>
      <c r="D8" s="46">
        <v>5</v>
      </c>
      <c r="E8" s="12">
        <v>7</v>
      </c>
      <c r="F8" s="12">
        <v>10</v>
      </c>
      <c r="G8">
        <v>33.6</v>
      </c>
      <c r="H8" s="12">
        <v>16</v>
      </c>
      <c r="P8" t="s">
        <v>7</v>
      </c>
      <c r="Q8">
        <v>0.17431250000000001</v>
      </c>
      <c r="R8">
        <v>0.62060000000000004</v>
      </c>
      <c r="S8">
        <v>0.98040320487391575</v>
      </c>
      <c r="T8">
        <v>0.68900000000000006</v>
      </c>
      <c r="U8">
        <v>0.57961538461538464</v>
      </c>
      <c r="V8">
        <v>4.9591558883594289E-2</v>
      </c>
      <c r="W8">
        <v>0.29749999999999999</v>
      </c>
      <c r="X8">
        <v>0.47750000000000004</v>
      </c>
      <c r="Y8">
        <v>0.95020529197080283</v>
      </c>
      <c r="Z8">
        <v>9.8000000000000004E-2</v>
      </c>
      <c r="AA8">
        <v>0.71150000000000002</v>
      </c>
      <c r="AB8">
        <v>0.59179999999999999</v>
      </c>
      <c r="AC8">
        <v>2.0692717584369451E-2</v>
      </c>
      <c r="AD8">
        <v>8.6000000000000007E-2</v>
      </c>
      <c r="AE8">
        <v>0.374</v>
      </c>
      <c r="AF8">
        <v>0.88700000000000001</v>
      </c>
      <c r="AG8">
        <v>3.0000000000000002E-2</v>
      </c>
      <c r="AH8">
        <v>0.95001128696197867</v>
      </c>
      <c r="AI8">
        <v>0.95005858552901379</v>
      </c>
      <c r="AJ8">
        <v>0.95544554455445541</v>
      </c>
      <c r="AK8">
        <v>0.9539249146757679</v>
      </c>
      <c r="AL8">
        <f>AVERAGE($Q$8:$AK$8)</f>
        <v>0.54415052331663261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-159</v>
      </c>
      <c r="CW8" s="5">
        <f>SUM($Q$26:$AK$26)</f>
        <v>3</v>
      </c>
      <c r="CX8" s="5">
        <v>5.1156462585033999</v>
      </c>
      <c r="CY8" s="5">
        <f>SUM($Q$45:$AK$45)</f>
        <v>3</v>
      </c>
      <c r="CZ8" s="5">
        <v>1.9863945578231297</v>
      </c>
      <c r="DA8" s="5">
        <v>0.1933117336735401</v>
      </c>
      <c r="DB8" s="5">
        <v>6.0143057018432637</v>
      </c>
      <c r="DC8" s="5">
        <v>0.37788118920187047</v>
      </c>
      <c r="DD8" s="5">
        <f t="shared" si="0"/>
        <v>-6.3492063492063266E-3</v>
      </c>
      <c r="DE8" s="5">
        <f t="shared" si="1"/>
        <v>0.2984126984126983</v>
      </c>
      <c r="DF8" s="5">
        <v>9.784054902608945E-4</v>
      </c>
      <c r="DG8" s="5">
        <v>2.4833667871237863</v>
      </c>
      <c r="DH8" s="5">
        <f t="shared" si="2"/>
        <v>3</v>
      </c>
      <c r="DI8" s="5">
        <f t="shared" si="3"/>
        <v>6</v>
      </c>
      <c r="DJ8" s="5">
        <v>9</v>
      </c>
      <c r="DK8" s="5">
        <f t="shared" si="4"/>
        <v>7.1428571428571452E-2</v>
      </c>
      <c r="DL8" s="5">
        <f t="shared" si="5"/>
        <v>0.54415052331663261</v>
      </c>
      <c r="DM8" s="5">
        <f t="shared" si="6"/>
        <v>0.36197895686272941</v>
      </c>
      <c r="DO8" s="9" t="s">
        <v>214</v>
      </c>
      <c r="DP8" s="9">
        <v>-0.44502253516540485</v>
      </c>
      <c r="DQ8" s="9">
        <v>-5.6585499243540345E-2</v>
      </c>
      <c r="DR8" s="9">
        <v>-0.15882750675959212</v>
      </c>
      <c r="DS8" s="9">
        <v>-0.69960966512384737</v>
      </c>
      <c r="DT8" s="9">
        <v>1.6482579738024319E-3</v>
      </c>
      <c r="DU8" s="9">
        <v>1</v>
      </c>
      <c r="DV8" s="9">
        <v>-8.5947689938897773E-2</v>
      </c>
      <c r="DW8" s="9">
        <v>-0.22898443274573463</v>
      </c>
      <c r="DX8" s="9">
        <v>-0.2321558787858107</v>
      </c>
      <c r="DY8" s="9">
        <v>-0.61647608524131303</v>
      </c>
      <c r="DZ8" s="9">
        <v>-0.23269464779786436</v>
      </c>
      <c r="EA8" s="9">
        <v>-5.3195664606714967E-2</v>
      </c>
      <c r="EB8" s="9">
        <v>-3.8563565887379705E-2</v>
      </c>
      <c r="GR8" t="s">
        <v>7</v>
      </c>
      <c r="GS8">
        <v>-0.10884353741496595</v>
      </c>
      <c r="GT8">
        <v>0.29931972789115641</v>
      </c>
      <c r="GU8">
        <v>8.1632653061224442E-2</v>
      </c>
      <c r="GV8">
        <v>0.29931972789115641</v>
      </c>
      <c r="GW8">
        <v>0.29931972789115641</v>
      </c>
      <c r="GX8">
        <v>0.62585034013605434</v>
      </c>
      <c r="GY8">
        <f>VARP(Political_Violence!$Q$45:$AK$45)</f>
        <v>0.97959183673469385</v>
      </c>
      <c r="GZ8">
        <v>0.24489795918367357</v>
      </c>
      <c r="HA8">
        <v>-0.21768707482993196</v>
      </c>
      <c r="HB8">
        <v>-0.19047619047619047</v>
      </c>
      <c r="HC8">
        <v>-0.4353741496598641</v>
      </c>
      <c r="HD8">
        <v>5.4421768707482998E-2</v>
      </c>
      <c r="HE8">
        <v>0.21768707482993191</v>
      </c>
      <c r="HF8">
        <v>-0.1360544217687075</v>
      </c>
      <c r="HG8">
        <v>-2.7210884353741496E-2</v>
      </c>
    </row>
    <row r="9" spans="1:317" x14ac:dyDescent="0.25">
      <c r="A9" s="43">
        <v>1</v>
      </c>
      <c r="B9" s="45">
        <v>8</v>
      </c>
      <c r="D9" s="46">
        <v>10</v>
      </c>
      <c r="E9" s="12">
        <v>12</v>
      </c>
      <c r="F9" s="12">
        <v>15</v>
      </c>
      <c r="G9">
        <v>26.466666666666665</v>
      </c>
      <c r="H9" s="12">
        <v>29</v>
      </c>
      <c r="P9" t="s">
        <v>8</v>
      </c>
      <c r="Q9">
        <v>0.53149999999999997</v>
      </c>
      <c r="R9">
        <v>0.95114708356454747</v>
      </c>
      <c r="S9">
        <v>0.98269186682757392</v>
      </c>
      <c r="T9">
        <v>4.8546802966526359E-2</v>
      </c>
      <c r="U9">
        <v>4.4638204048907601E-2</v>
      </c>
      <c r="V9">
        <v>3.0493930514859779E-2</v>
      </c>
      <c r="W9">
        <v>2.0383275261324042E-2</v>
      </c>
      <c r="X9">
        <v>3.8247863247863251E-2</v>
      </c>
      <c r="Y9">
        <v>3.8629032258064522E-2</v>
      </c>
      <c r="Z9">
        <v>0.61499999999999999</v>
      </c>
      <c r="AA9">
        <v>0.95254670955788912</v>
      </c>
      <c r="AB9">
        <v>0.96240077947756708</v>
      </c>
      <c r="AC9">
        <v>3.2093663911845732E-2</v>
      </c>
      <c r="AD9">
        <v>0.11000000000000001</v>
      </c>
      <c r="AE9">
        <v>4.6461071789686559E-2</v>
      </c>
      <c r="AF9">
        <v>0.95537694060614331</v>
      </c>
      <c r="AG9">
        <v>1.5000000000000001E-2</v>
      </c>
      <c r="AH9">
        <v>4.1080376829023858E-2</v>
      </c>
      <c r="AI9">
        <v>4.7346121612813111E-2</v>
      </c>
      <c r="AJ9">
        <v>0.95754716981132071</v>
      </c>
      <c r="AK9">
        <v>0.95686900958466448</v>
      </c>
      <c r="AL9">
        <f>AVERAGE($Q$9:$AK$9)</f>
        <v>0.39895237627955332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SUM($Q$27:$AK$27)</f>
        <v>-3</v>
      </c>
      <c r="CX9" s="5">
        <v>7.2653061224489779</v>
      </c>
      <c r="CY9" s="5">
        <f>SUM($Q$46:$AK$46)</f>
        <v>-15</v>
      </c>
      <c r="CZ9" s="5">
        <v>1.3061224489795922</v>
      </c>
      <c r="DA9" s="5">
        <v>0.11587519583910452</v>
      </c>
      <c r="DB9" s="5">
        <v>7.9906569033604269</v>
      </c>
      <c r="DC9" s="5">
        <v>0.54689202464410369</v>
      </c>
      <c r="DD9" s="5">
        <f t="shared" si="0"/>
        <v>0.38095238095238093</v>
      </c>
      <c r="DE9" s="5">
        <f t="shared" si="1"/>
        <v>0.39365079365079347</v>
      </c>
      <c r="DF9" s="5">
        <v>1.4376055403515961E-14</v>
      </c>
      <c r="DG9" s="5">
        <v>2.2381236698840477</v>
      </c>
      <c r="DH9" s="5">
        <f t="shared" si="2"/>
        <v>11</v>
      </c>
      <c r="DI9" s="5">
        <f t="shared" si="3"/>
        <v>7</v>
      </c>
      <c r="DJ9" s="5">
        <v>18</v>
      </c>
      <c r="DK9" s="5">
        <f t="shared" si="4"/>
        <v>7.1428571428571397E-2</v>
      </c>
      <c r="DL9" s="5">
        <f t="shared" si="5"/>
        <v>0.39895237627955332</v>
      </c>
      <c r="DM9" s="5">
        <f t="shared" si="6"/>
        <v>0.43563468321749604</v>
      </c>
      <c r="DO9" s="9" t="s">
        <v>215</v>
      </c>
      <c r="DP9" s="9">
        <v>0.13902704578339223</v>
      </c>
      <c r="DQ9" s="9">
        <v>-0.77151365025704943</v>
      </c>
      <c r="DR9" s="9">
        <v>-0.15144381332110576</v>
      </c>
      <c r="DS9" s="9">
        <v>0.44447828994451516</v>
      </c>
      <c r="DT9" s="9">
        <v>0.46095397211934058</v>
      </c>
      <c r="DU9" s="9">
        <v>-8.5947689938897773E-2</v>
      </c>
      <c r="DV9" s="9">
        <v>1</v>
      </c>
      <c r="DW9" s="9">
        <v>-0.78718076587996455</v>
      </c>
      <c r="DX9" s="9">
        <v>0.95332956963417992</v>
      </c>
      <c r="DY9" s="9">
        <v>0.56253164587129068</v>
      </c>
      <c r="DZ9" s="9">
        <v>0.25554749522786979</v>
      </c>
      <c r="EA9" s="9">
        <v>0.95162149066260571</v>
      </c>
      <c r="EB9" s="9">
        <v>0.13748407861526379</v>
      </c>
      <c r="GR9" t="s">
        <v>8</v>
      </c>
      <c r="GS9">
        <v>-2.7210884353741489E-2</v>
      </c>
      <c r="GT9">
        <v>0.21768707482993205</v>
      </c>
      <c r="GU9">
        <v>-2.7210884353741464E-2</v>
      </c>
      <c r="GV9">
        <v>0.21768707482993199</v>
      </c>
      <c r="GW9">
        <v>2.7210884353741478E-2</v>
      </c>
      <c r="GX9">
        <v>0.29931972789115652</v>
      </c>
      <c r="GY9">
        <v>0.24489795918367357</v>
      </c>
      <c r="GZ9">
        <f>VARP(Political_Violence!$Q$46:$AK$46)</f>
        <v>0.48979591836734693</v>
      </c>
      <c r="HA9">
        <v>-5.4421768707482991E-2</v>
      </c>
      <c r="HB9">
        <v>-0.19047619047619041</v>
      </c>
      <c r="HC9">
        <v>-0.10884353741496602</v>
      </c>
      <c r="HD9">
        <v>0.10884353741496604</v>
      </c>
      <c r="HE9">
        <v>5.4421768707483033E-2</v>
      </c>
      <c r="HF9">
        <v>-8.1632653061224469E-2</v>
      </c>
      <c r="HG9">
        <v>0.1360544217687075</v>
      </c>
    </row>
    <row r="10" spans="1:317" x14ac:dyDescent="0.25">
      <c r="A10" s="43">
        <v>1</v>
      </c>
      <c r="B10" s="45">
        <v>9</v>
      </c>
      <c r="D10" s="46">
        <v>10</v>
      </c>
      <c r="E10" s="12">
        <v>15</v>
      </c>
      <c r="F10" s="12">
        <v>30</v>
      </c>
      <c r="G10">
        <v>89</v>
      </c>
      <c r="H10" s="12">
        <v>59</v>
      </c>
      <c r="P10" t="s">
        <v>9</v>
      </c>
      <c r="Q10">
        <v>0.95066232778109239</v>
      </c>
      <c r="R10">
        <v>0.95461757885859277</v>
      </c>
      <c r="S10">
        <v>0.98320052563300564</v>
      </c>
      <c r="T10">
        <v>0.9502807079454384</v>
      </c>
      <c r="U10">
        <v>0.950411974112224</v>
      </c>
      <c r="V10">
        <v>0.95009032899108969</v>
      </c>
      <c r="W10">
        <v>2.0383275261324042E-2</v>
      </c>
      <c r="X10">
        <v>3.8247863247863251E-2</v>
      </c>
      <c r="Y10">
        <v>0.95087758775877584</v>
      </c>
      <c r="Z10">
        <v>0.95640096618357484</v>
      </c>
      <c r="AA10">
        <v>0.95393257125708342</v>
      </c>
      <c r="AB10">
        <v>0.96391308799251141</v>
      </c>
      <c r="AC10">
        <v>4.4296577946768063E-2</v>
      </c>
      <c r="AD10">
        <v>0.95263247545603758</v>
      </c>
      <c r="AE10">
        <v>0.95302813411881293</v>
      </c>
      <c r="AF10">
        <v>0.96013974551525916</v>
      </c>
      <c r="AG10">
        <v>0.35</v>
      </c>
      <c r="AH10">
        <v>0.95001128696197867</v>
      </c>
      <c r="AI10">
        <v>0.86</v>
      </c>
      <c r="AJ10">
        <v>0.95544554455445541</v>
      </c>
      <c r="AK10">
        <v>0.95229681978798586</v>
      </c>
      <c r="AL10">
        <f>AVERAGE($Q$10:$AK$10)</f>
        <v>0.79051758949351802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6.6744758100563794E-5</v>
      </c>
      <c r="CW10" s="5">
        <f>SUM($Q$28:$AK$28)</f>
        <v>13</v>
      </c>
      <c r="CX10" s="5">
        <v>4.1995464852607709</v>
      </c>
      <c r="CY10" s="5">
        <f>SUM($Q$47:$AK$47)</f>
        <v>-17</v>
      </c>
      <c r="CZ10" s="5">
        <v>-0.4625850340136054</v>
      </c>
      <c r="DA10" s="5">
        <v>0.21355119523853955</v>
      </c>
      <c r="DB10" s="5">
        <v>3.2058129036330043</v>
      </c>
      <c r="DC10" s="5">
        <v>0.34772252409018972</v>
      </c>
      <c r="DD10" s="5">
        <f t="shared" si="0"/>
        <v>0.31111111111111117</v>
      </c>
      <c r="DE10" s="5">
        <f t="shared" si="1"/>
        <v>0.31746031746031744</v>
      </c>
      <c r="DF10" s="5">
        <v>3.3615326748769154E-18</v>
      </c>
      <c r="DG10" s="5">
        <v>3.7837850719777761</v>
      </c>
      <c r="DH10" s="5">
        <f t="shared" si="2"/>
        <v>3</v>
      </c>
      <c r="DI10" s="5">
        <f t="shared" si="3"/>
        <v>16</v>
      </c>
      <c r="DJ10" s="5">
        <v>19</v>
      </c>
      <c r="DK10" s="5">
        <f t="shared" si="4"/>
        <v>0.30952380952380953</v>
      </c>
      <c r="DL10" s="5">
        <f t="shared" si="5"/>
        <v>0.79051758949351802</v>
      </c>
      <c r="DM10" s="5">
        <f t="shared" si="6"/>
        <v>0.3428760268236587</v>
      </c>
      <c r="DO10" s="9" t="s">
        <v>45</v>
      </c>
      <c r="DP10" s="9">
        <v>-9.8580362510538644E-2</v>
      </c>
      <c r="DQ10" s="9">
        <v>0.695946489208356</v>
      </c>
      <c r="DR10" s="9">
        <v>-3.8624006728638964E-2</v>
      </c>
      <c r="DS10" s="9">
        <v>-7.050236441090181E-2</v>
      </c>
      <c r="DT10" s="9">
        <v>-0.54397296481179969</v>
      </c>
      <c r="DU10" s="9">
        <v>-0.22898443274573463</v>
      </c>
      <c r="DV10" s="9">
        <v>-0.78718076587996455</v>
      </c>
      <c r="DW10" s="9">
        <v>1</v>
      </c>
      <c r="DX10" s="9">
        <v>-0.75740536514208801</v>
      </c>
      <c r="DY10" s="9">
        <v>-1.9959122496318562E-2</v>
      </c>
      <c r="DZ10" s="9">
        <v>-7.4251575879526285E-2</v>
      </c>
      <c r="EA10" s="9">
        <v>-0.90820332627903899</v>
      </c>
      <c r="EB10" s="9">
        <v>-8.861366795087279E-2</v>
      </c>
      <c r="GR10" t="s">
        <v>9</v>
      </c>
      <c r="GS10">
        <v>-1.8140589569161002E-2</v>
      </c>
      <c r="GT10">
        <v>-0.10884353741496598</v>
      </c>
      <c r="GU10">
        <v>4.535147392290248E-2</v>
      </c>
      <c r="GV10">
        <v>-0.10884353741496598</v>
      </c>
      <c r="GW10">
        <v>-0.10884353741496598</v>
      </c>
      <c r="GX10">
        <v>-0.18140589569160998</v>
      </c>
      <c r="GY10">
        <v>-0.21768707482993196</v>
      </c>
      <c r="GZ10">
        <v>-5.4421768707482991E-2</v>
      </c>
      <c r="HA10">
        <f>VARP(Political_Violence!$Q$47:$AK$47)</f>
        <v>0.34467120181405897</v>
      </c>
      <c r="HB10">
        <v>-0.126984126984127</v>
      </c>
      <c r="HC10">
        <v>-7.2562358276643993E-2</v>
      </c>
      <c r="HD10">
        <v>-5.4421768707482998E-2</v>
      </c>
      <c r="HE10">
        <v>-9.070294784580496E-2</v>
      </c>
      <c r="HF10">
        <v>0.1360544217687075</v>
      </c>
      <c r="HG10">
        <v>0.15419501133786853</v>
      </c>
    </row>
    <row r="11" spans="1:317" x14ac:dyDescent="0.25">
      <c r="A11" s="43">
        <v>1</v>
      </c>
      <c r="B11" s="45">
        <v>10</v>
      </c>
      <c r="D11" s="46">
        <v>5</v>
      </c>
      <c r="E11" s="12">
        <v>7</v>
      </c>
      <c r="F11" s="12">
        <v>10</v>
      </c>
      <c r="G11">
        <v>108</v>
      </c>
      <c r="H11" s="12">
        <v>166</v>
      </c>
      <c r="P11" t="s">
        <v>10</v>
      </c>
      <c r="Q11">
        <v>3.4304689617782602E-2</v>
      </c>
      <c r="R11">
        <v>3.5556074454600045E-2</v>
      </c>
      <c r="S11">
        <v>0.44908571428571425</v>
      </c>
      <c r="T11">
        <v>1.6716129477534682E-2</v>
      </c>
      <c r="U11">
        <v>2.4774724663477583E-2</v>
      </c>
      <c r="V11">
        <v>2.4372699899631988E-2</v>
      </c>
      <c r="W11">
        <v>3.6111111111111108E-2</v>
      </c>
      <c r="X11">
        <v>0.47</v>
      </c>
      <c r="Y11">
        <v>0.53208133971291871</v>
      </c>
      <c r="Z11">
        <v>3.2368421052631581E-2</v>
      </c>
      <c r="AA11">
        <v>3.0009658836110249E-2</v>
      </c>
      <c r="AB11">
        <v>0.20042857142857146</v>
      </c>
      <c r="AC11">
        <v>1.5966194609410692E-2</v>
      </c>
      <c r="AD11">
        <v>3.1439820022497192E-2</v>
      </c>
      <c r="AE11">
        <v>3.085963734049698E-2</v>
      </c>
      <c r="AF11">
        <v>0.46850000000000003</v>
      </c>
      <c r="AG11">
        <v>2.3571428571428573E-2</v>
      </c>
      <c r="AH11">
        <v>4.951679149553033E-2</v>
      </c>
      <c r="AI11">
        <v>4.9416852949752163E-2</v>
      </c>
      <c r="AJ11">
        <v>0.15200000000000002</v>
      </c>
      <c r="AK11">
        <v>0.1440909090909091</v>
      </c>
      <c r="AL11">
        <f>AVERAGE($Q$11:$AK$11)</f>
        <v>0.13577003660095757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SUM($Q$29:$AK$29)</f>
        <v>-19</v>
      </c>
      <c r="CX11" s="5">
        <v>-0.14512471655328779</v>
      </c>
      <c r="CY11" s="5">
        <f>SUM($Q$48:$AK$48)</f>
        <v>-7</v>
      </c>
      <c r="CZ11" s="5">
        <v>-0.19047619047619058</v>
      </c>
      <c r="DA11" s="5">
        <v>0.45860339367817682</v>
      </c>
      <c r="DB11" s="5">
        <v>19.309301883023945</v>
      </c>
      <c r="DC11" s="5">
        <v>0.28023185341055801</v>
      </c>
      <c r="DD11" s="5">
        <f t="shared" si="0"/>
        <v>8.8888888888888892E-2</v>
      </c>
      <c r="DE11" s="5">
        <f t="shared" si="1"/>
        <v>-0.22857142857142856</v>
      </c>
      <c r="DF11" s="5">
        <v>1.6478819721858529E-13</v>
      </c>
      <c r="DG11" s="5">
        <v>0.70396836795939743</v>
      </c>
      <c r="DH11" s="5">
        <f t="shared" si="2"/>
        <v>14</v>
      </c>
      <c r="DI11" s="5">
        <f t="shared" si="3"/>
        <v>0</v>
      </c>
      <c r="DJ11" s="5">
        <v>14</v>
      </c>
      <c r="DK11" s="5">
        <f t="shared" si="4"/>
        <v>0.45238095238095233</v>
      </c>
      <c r="DL11" s="5">
        <f t="shared" si="5"/>
        <v>0.13577003660095757</v>
      </c>
      <c r="DM11" s="5">
        <f t="shared" si="6"/>
        <v>0.1784573996716517</v>
      </c>
      <c r="DO11" s="9" t="s">
        <v>46</v>
      </c>
      <c r="DP11" s="9">
        <v>0.20170318593515052</v>
      </c>
      <c r="DQ11" s="9">
        <v>-0.68874078954844486</v>
      </c>
      <c r="DR11" s="9">
        <v>-2.0907395466495868E-2</v>
      </c>
      <c r="DS11" s="9">
        <v>0.60521157119760671</v>
      </c>
      <c r="DT11" s="9">
        <v>0.50954269899353821</v>
      </c>
      <c r="DU11" s="9">
        <v>-0.2321558787858107</v>
      </c>
      <c r="DV11" s="9">
        <v>0.95332956963417992</v>
      </c>
      <c r="DW11" s="9">
        <v>-0.75740536514208801</v>
      </c>
      <c r="DX11" s="9">
        <v>1</v>
      </c>
      <c r="DY11" s="9">
        <v>0.66793203170944204</v>
      </c>
      <c r="DZ11" s="9">
        <v>0.27117180876517316</v>
      </c>
      <c r="EA11" s="9">
        <v>0.9504903521488427</v>
      </c>
      <c r="EB11" s="9">
        <v>0.17956617693461824</v>
      </c>
      <c r="GR11" t="s">
        <v>10</v>
      </c>
      <c r="GS11">
        <v>-6.3492063492063489E-2</v>
      </c>
      <c r="GT11">
        <v>-4.2294210461910723E-17</v>
      </c>
      <c r="GU11">
        <v>-0.12698412698412698</v>
      </c>
      <c r="GV11">
        <v>-4.2294210461910723E-17</v>
      </c>
      <c r="GW11">
        <v>-3.1720657846433042E-17</v>
      </c>
      <c r="GX11">
        <v>-6.3492063492063502E-2</v>
      </c>
      <c r="GY11">
        <v>-0.19047619047619047</v>
      </c>
      <c r="GZ11">
        <v>-0.19047619047619041</v>
      </c>
      <c r="HA11">
        <v>-0.126984126984127</v>
      </c>
      <c r="HB11">
        <f>VARP(Political_Violence!$Q$48:$AK$48)</f>
        <v>0.88888888888888884</v>
      </c>
      <c r="HC11">
        <v>0.31746031746031744</v>
      </c>
      <c r="HD11">
        <v>-0.19047619047619041</v>
      </c>
      <c r="HE11">
        <v>-0.31746031746031744</v>
      </c>
      <c r="HF11">
        <v>-1.0573552615477681E-17</v>
      </c>
      <c r="HG11">
        <v>-0.126984126984127</v>
      </c>
    </row>
    <row r="12" spans="1:317" x14ac:dyDescent="0.25">
      <c r="A12" s="43">
        <v>1</v>
      </c>
      <c r="B12" s="45">
        <v>11</v>
      </c>
      <c r="D12" s="46">
        <v>20</v>
      </c>
      <c r="E12" s="12">
        <v>27</v>
      </c>
      <c r="F12" s="12">
        <v>40</v>
      </c>
      <c r="G12">
        <v>319.06666666666666</v>
      </c>
      <c r="H12" s="12">
        <v>841</v>
      </c>
      <c r="P12" t="s">
        <v>11</v>
      </c>
      <c r="Q12">
        <v>0.95197667417909404</v>
      </c>
      <c r="R12">
        <v>0.95490507503316802</v>
      </c>
      <c r="S12">
        <v>0.98351881675034691</v>
      </c>
      <c r="T12">
        <v>0.9500050404343644</v>
      </c>
      <c r="U12">
        <v>0.95024349417539278</v>
      </c>
      <c r="V12">
        <v>0.91999999999999993</v>
      </c>
      <c r="W12">
        <v>0.95311397135146347</v>
      </c>
      <c r="X12">
        <v>0.95564759036144575</v>
      </c>
      <c r="Y12">
        <v>0.58099999999999996</v>
      </c>
      <c r="Z12">
        <v>0.95888382687927098</v>
      </c>
      <c r="AA12">
        <v>0.95416337254218231</v>
      </c>
      <c r="AB12">
        <v>0.96427234567856535</v>
      </c>
      <c r="AC12">
        <v>0.05</v>
      </c>
      <c r="AD12">
        <v>0.95263247545603758</v>
      </c>
      <c r="AE12">
        <v>0.95285509034979454</v>
      </c>
      <c r="AF12">
        <v>0.95983352155308177</v>
      </c>
      <c r="AG12">
        <v>0.05</v>
      </c>
      <c r="AH12">
        <v>4.8925757937455246E-2</v>
      </c>
      <c r="AI12">
        <v>4.9901854941603693E-2</v>
      </c>
      <c r="AJ12">
        <v>0.65300000000000002</v>
      </c>
      <c r="AK12">
        <v>0.71214285714285719</v>
      </c>
      <c r="AL12">
        <f>AVERAGE($Q$12:$AK$12)</f>
        <v>0.73842960784600598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0.33936874445210696</v>
      </c>
      <c r="CW12" s="5">
        <f>SUM($Q$30:$AK$30)</f>
        <v>13</v>
      </c>
      <c r="CX12" s="5">
        <v>4.3900226757369616</v>
      </c>
      <c r="CY12" s="5">
        <f>SUM($Q$49:$AK$49)</f>
        <v>-13</v>
      </c>
      <c r="CZ12" s="5">
        <v>0.21768707482993166</v>
      </c>
      <c r="DA12" s="5">
        <v>0.43663633001274305</v>
      </c>
      <c r="DB12" s="5">
        <v>1.1076701433773148</v>
      </c>
      <c r="DC12" s="5">
        <v>0.37583342367745104</v>
      </c>
      <c r="DD12" s="5">
        <f t="shared" si="0"/>
        <v>0.26031746031746034</v>
      </c>
      <c r="DE12" s="5">
        <f t="shared" si="1"/>
        <v>0.33015873015873015</v>
      </c>
      <c r="DF12" s="5">
        <v>6.2011108919905707E-15</v>
      </c>
      <c r="DG12" s="5">
        <v>3.6441361543758251</v>
      </c>
      <c r="DH12" s="5">
        <f t="shared" si="2"/>
        <v>4</v>
      </c>
      <c r="DI12" s="5">
        <f t="shared" si="3"/>
        <v>13</v>
      </c>
      <c r="DJ12" s="5">
        <v>17</v>
      </c>
      <c r="DK12" s="5">
        <f t="shared" si="4"/>
        <v>0.30952380952380953</v>
      </c>
      <c r="DL12" s="5">
        <f t="shared" si="5"/>
        <v>0.73842960784600598</v>
      </c>
      <c r="DM12" s="5">
        <f t="shared" si="6"/>
        <v>0.35955247866604428</v>
      </c>
      <c r="DO12" s="9" t="s">
        <v>47</v>
      </c>
      <c r="DP12" s="9">
        <v>0.19649022965341595</v>
      </c>
      <c r="DQ12" s="9">
        <v>-0.26137686910709318</v>
      </c>
      <c r="DR12" s="9">
        <v>-7.6037155464912895E-2</v>
      </c>
      <c r="DS12" s="9">
        <v>0.8463524796410129</v>
      </c>
      <c r="DT12" s="9">
        <v>0.16020400511999497</v>
      </c>
      <c r="DU12" s="9">
        <v>-0.61647608524131303</v>
      </c>
      <c r="DV12" s="9">
        <v>0.56253164587129068</v>
      </c>
      <c r="DW12" s="9">
        <v>-1.9959122496318562E-2</v>
      </c>
      <c r="DX12" s="9">
        <v>0.66793203170944204</v>
      </c>
      <c r="DY12" s="9">
        <v>1</v>
      </c>
      <c r="DZ12" s="9">
        <v>0.3305915945178543</v>
      </c>
      <c r="EA12" s="9">
        <v>0.42024348345602874</v>
      </c>
      <c r="EB12" s="9">
        <v>0.17395362375982032</v>
      </c>
      <c r="GR12" t="s">
        <v>11</v>
      </c>
      <c r="GS12">
        <v>-3.6281179138321996E-2</v>
      </c>
      <c r="GT12">
        <v>-2.7210884353741485E-2</v>
      </c>
      <c r="GU12">
        <v>9.070294784580489E-2</v>
      </c>
      <c r="GV12">
        <v>-2.7210884353741496E-2</v>
      </c>
      <c r="GW12">
        <v>-2.7210884353741496E-2</v>
      </c>
      <c r="GX12">
        <v>-0.17233560090702951</v>
      </c>
      <c r="GY12">
        <v>-0.4353741496598641</v>
      </c>
      <c r="GZ12">
        <v>-0.10884353741496602</v>
      </c>
      <c r="HA12">
        <v>-7.2562358276643993E-2</v>
      </c>
      <c r="HB12">
        <v>0.31746031746031744</v>
      </c>
      <c r="HC12">
        <f>VARP(Political_Violence!$Q$49:$AK$49)</f>
        <v>0.6167800453514739</v>
      </c>
      <c r="HD12">
        <v>8.1632653061224539E-2</v>
      </c>
      <c r="HE12">
        <v>9.0702947845805303E-3</v>
      </c>
      <c r="HF12">
        <v>8.1632653061224511E-2</v>
      </c>
      <c r="HG12">
        <v>-7.2562358276643993E-2</v>
      </c>
    </row>
    <row r="13" spans="1:317" x14ac:dyDescent="0.25">
      <c r="A13" s="43">
        <v>1</v>
      </c>
      <c r="B13" s="45">
        <v>12</v>
      </c>
      <c r="D13" s="46">
        <v>200</v>
      </c>
      <c r="E13" s="12">
        <v>300</v>
      </c>
      <c r="F13" s="12">
        <v>400</v>
      </c>
      <c r="G13">
        <v>530.53333333333342</v>
      </c>
      <c r="H13" s="12">
        <v>1602</v>
      </c>
      <c r="P13" t="s">
        <v>12</v>
      </c>
      <c r="Q13">
        <v>0.95119660618661639</v>
      </c>
      <c r="R13">
        <v>0.95321133394304858</v>
      </c>
      <c r="S13">
        <v>0.98246431686014657</v>
      </c>
      <c r="T13">
        <v>0.95021582488270162</v>
      </c>
      <c r="U13">
        <v>0.95024349417539278</v>
      </c>
      <c r="V13">
        <v>0.42285714285714288</v>
      </c>
      <c r="W13">
        <v>4.6062992125984255E-2</v>
      </c>
      <c r="X13">
        <v>0.95330338266384773</v>
      </c>
      <c r="Y13">
        <v>0.95020529197080283</v>
      </c>
      <c r="Z13">
        <v>0.34250000000000003</v>
      </c>
      <c r="AA13">
        <v>0.9522992964465703</v>
      </c>
      <c r="AB13">
        <v>0.96091160412462595</v>
      </c>
      <c r="AC13">
        <v>3.9313835770528688E-2</v>
      </c>
      <c r="AD13">
        <v>3.5424588086185045E-2</v>
      </c>
      <c r="AE13">
        <v>7.7000000000000013E-2</v>
      </c>
      <c r="AF13">
        <v>0.95649096673795631</v>
      </c>
      <c r="AG13">
        <v>4.1250000000000002E-2</v>
      </c>
      <c r="AH13">
        <v>4.8925757937455246E-2</v>
      </c>
      <c r="AI13">
        <v>4.7126703123551765E-2</v>
      </c>
      <c r="AJ13">
        <v>0.95488721804511278</v>
      </c>
      <c r="AK13">
        <v>0.95544554455445541</v>
      </c>
      <c r="AL13">
        <f>AVERAGE($Q$13:$AK$13)</f>
        <v>0.59863504288057734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SUM($Q$31:$AK$31)</f>
        <v>3</v>
      </c>
      <c r="CX13" s="5">
        <v>6.6394557823129254</v>
      </c>
      <c r="CY13" s="5">
        <f>SUM($Q$50:$AK$50)</f>
        <v>-15</v>
      </c>
      <c r="CZ13" s="5">
        <v>0.92517006802721125</v>
      </c>
      <c r="DA13" s="5">
        <v>0.44532851747379454</v>
      </c>
      <c r="DB13" s="5">
        <v>3.2394106956478042</v>
      </c>
      <c r="DC13" s="5">
        <v>0.51733535987391066</v>
      </c>
      <c r="DD13" s="5">
        <f t="shared" si="0"/>
        <v>0.35555555555555557</v>
      </c>
      <c r="DE13" s="5">
        <f t="shared" si="1"/>
        <v>0.40000000000000008</v>
      </c>
      <c r="DF13" s="5">
        <v>1.2451762965535544E-15</v>
      </c>
      <c r="DG13" s="5">
        <v>2.7969884578659641</v>
      </c>
      <c r="DH13" s="5">
        <f t="shared" si="2"/>
        <v>6</v>
      </c>
      <c r="DI13" s="5">
        <f t="shared" si="3"/>
        <v>12</v>
      </c>
      <c r="DJ13" s="5">
        <v>18</v>
      </c>
      <c r="DK13" s="5">
        <f t="shared" si="4"/>
        <v>7.1428571428571452E-2</v>
      </c>
      <c r="DL13" s="5">
        <f t="shared" si="5"/>
        <v>0.59863504288057734</v>
      </c>
      <c r="DM13" s="5">
        <f t="shared" si="6"/>
        <v>0.43322042515691128</v>
      </c>
      <c r="DO13" s="9" t="s">
        <v>48</v>
      </c>
      <c r="DP13" s="9">
        <v>0.31677583258863784</v>
      </c>
      <c r="DQ13" s="9">
        <v>-0.12859074671415671</v>
      </c>
      <c r="DR13" s="9">
        <v>-0.51423822620071513</v>
      </c>
      <c r="DS13" s="9">
        <v>-1.2747432064202055E-2</v>
      </c>
      <c r="DT13" s="9">
        <v>-0.6071355478165813</v>
      </c>
      <c r="DU13" s="9">
        <v>-0.23269464779786436</v>
      </c>
      <c r="DV13" s="9">
        <v>0.25554749522786979</v>
      </c>
      <c r="DW13" s="9">
        <v>-7.4251575879526285E-2</v>
      </c>
      <c r="DX13" s="9">
        <v>0.27117180876517316</v>
      </c>
      <c r="DY13" s="9">
        <v>0.3305915945178543</v>
      </c>
      <c r="DZ13" s="9">
        <v>1</v>
      </c>
      <c r="EA13" s="9">
        <v>0.17961302021813591</v>
      </c>
      <c r="EB13" s="9">
        <v>-0.81640802843516236</v>
      </c>
      <c r="GR13" t="s">
        <v>12</v>
      </c>
      <c r="GS13">
        <v>-2.7210884353741496E-2</v>
      </c>
      <c r="GT13">
        <v>0.21768707482993199</v>
      </c>
      <c r="GU13">
        <v>-2.7210884353741496E-2</v>
      </c>
      <c r="GV13">
        <v>2.7210884353741489E-2</v>
      </c>
      <c r="GW13">
        <v>0.21768707482993208</v>
      </c>
      <c r="GX13">
        <v>0.108843537414966</v>
      </c>
      <c r="GY13">
        <v>5.4421768707482998E-2</v>
      </c>
      <c r="GZ13">
        <v>0.10884353741496604</v>
      </c>
      <c r="HA13">
        <v>-5.4421768707482998E-2</v>
      </c>
      <c r="HB13">
        <v>-0.19047619047619041</v>
      </c>
      <c r="HC13">
        <v>8.1632653061224539E-2</v>
      </c>
      <c r="HD13">
        <f>VARP(Political_Violence!$Q$50:$AK$50)</f>
        <v>0.48979591836734693</v>
      </c>
      <c r="HE13">
        <v>5.4421768707482977E-2</v>
      </c>
      <c r="HF13">
        <v>-8.1632653061224469E-2</v>
      </c>
      <c r="HG13">
        <v>-5.4421768707482991E-2</v>
      </c>
    </row>
    <row r="14" spans="1:317" x14ac:dyDescent="0.25">
      <c r="A14" s="43">
        <v>1</v>
      </c>
      <c r="B14" s="45">
        <v>13</v>
      </c>
      <c r="D14" s="46">
        <v>10</v>
      </c>
      <c r="E14" s="12">
        <v>16</v>
      </c>
      <c r="F14" s="12">
        <v>20</v>
      </c>
      <c r="G14">
        <v>75.266666666666666</v>
      </c>
      <c r="H14" s="12">
        <v>1</v>
      </c>
      <c r="P14" t="s">
        <v>13</v>
      </c>
      <c r="Q14">
        <v>0.95171943713877083</v>
      </c>
      <c r="R14">
        <v>0.95342997706494892</v>
      </c>
      <c r="S14">
        <v>0.98340948384876592</v>
      </c>
      <c r="T14">
        <v>0.44599999999999995</v>
      </c>
      <c r="U14">
        <v>0.64624999999999999</v>
      </c>
      <c r="V14">
        <v>0.16454545454545455</v>
      </c>
      <c r="W14">
        <v>0.54500000000000004</v>
      </c>
      <c r="X14">
        <v>0.95826641473783647</v>
      </c>
      <c r="Y14">
        <v>0.95105381165919278</v>
      </c>
      <c r="Z14">
        <v>0.95841013824884791</v>
      </c>
      <c r="AA14">
        <v>0.95383959862319356</v>
      </c>
      <c r="AB14">
        <v>0.96404456005552241</v>
      </c>
      <c r="AC14">
        <v>4.8609179415855359E-2</v>
      </c>
      <c r="AD14">
        <v>0.95</v>
      </c>
      <c r="AE14">
        <v>0.95259312082090797</v>
      </c>
      <c r="AF14">
        <v>0.96023070428320412</v>
      </c>
      <c r="AG14">
        <v>4.7142857142857146E-2</v>
      </c>
      <c r="AH14">
        <v>4.4371075990474136E-2</v>
      </c>
      <c r="AI14">
        <v>4.7126703123551765E-2</v>
      </c>
      <c r="AJ14">
        <v>0.95842956120092371</v>
      </c>
      <c r="AK14">
        <v>0.95858895705521463</v>
      </c>
      <c r="AL14">
        <f>AVERAGE($Q$14:$AK$14)</f>
        <v>0.68776481118835797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0.44120801279964811</v>
      </c>
      <c r="CW14" s="5">
        <f>SUM($Q$32:$AK$32)</f>
        <v>9</v>
      </c>
      <c r="CX14" s="5">
        <v>5.4421768707482991</v>
      </c>
      <c r="CY14" s="5">
        <f>SUM($Q$51:$AK$51)</f>
        <v>-11</v>
      </c>
      <c r="CZ14" s="5">
        <v>1.7959183673469385</v>
      </c>
      <c r="DA14" s="5">
        <v>0.46730829172367805</v>
      </c>
      <c r="DB14" s="5">
        <v>2.0854807728955245</v>
      </c>
      <c r="DC14" s="5">
        <v>0.5342599962315574</v>
      </c>
      <c r="DD14" s="5">
        <f t="shared" si="0"/>
        <v>0.31746031746031744</v>
      </c>
      <c r="DE14" s="5">
        <f t="shared" si="1"/>
        <v>0.36825396825396828</v>
      </c>
      <c r="DF14" s="5">
        <v>4.0570119554259193E-12</v>
      </c>
      <c r="DG14" s="5">
        <v>3.5184654298897704</v>
      </c>
      <c r="DH14" s="5">
        <f t="shared" si="2"/>
        <v>4</v>
      </c>
      <c r="DI14" s="5">
        <f t="shared" si="3"/>
        <v>13</v>
      </c>
      <c r="DJ14" s="5">
        <v>17</v>
      </c>
      <c r="DK14" s="5">
        <f t="shared" si="4"/>
        <v>0.2142857142857143</v>
      </c>
      <c r="DL14" s="5">
        <f t="shared" si="5"/>
        <v>0.68776481118835797</v>
      </c>
      <c r="DM14" s="5">
        <f t="shared" si="6"/>
        <v>0.38391863702416706</v>
      </c>
      <c r="DO14" s="9" t="s">
        <v>221</v>
      </c>
      <c r="DP14" s="9">
        <v>0.15185924237653656</v>
      </c>
      <c r="DQ14" s="9">
        <v>-0.73513562762103657</v>
      </c>
      <c r="DR14" s="9">
        <v>-3.2961253373825126E-2</v>
      </c>
      <c r="DS14" s="9">
        <v>0.40028023923779565</v>
      </c>
      <c r="DT14" s="9">
        <v>0.56753904151811818</v>
      </c>
      <c r="DU14" s="9">
        <v>-5.3195664606714967E-2</v>
      </c>
      <c r="DV14" s="9">
        <v>0.95162149066260571</v>
      </c>
      <c r="DW14" s="9">
        <v>-0.90820332627903899</v>
      </c>
      <c r="DX14" s="9">
        <v>0.9504903521488427</v>
      </c>
      <c r="DY14" s="9">
        <v>0.42024348345602874</v>
      </c>
      <c r="DZ14" s="9">
        <v>0.17961302021813591</v>
      </c>
      <c r="EA14" s="9">
        <v>1</v>
      </c>
      <c r="EB14" s="9">
        <v>0.18264072792104563</v>
      </c>
      <c r="GR14" t="s">
        <v>13</v>
      </c>
      <c r="GS14">
        <v>-4.5351473922902494E-2</v>
      </c>
      <c r="GT14">
        <v>-8.1632653061224497E-2</v>
      </c>
      <c r="GU14">
        <v>0.58956916099773216</v>
      </c>
      <c r="GV14">
        <v>0.10884353741496595</v>
      </c>
      <c r="GW14">
        <v>0.10884353741496591</v>
      </c>
      <c r="GX14">
        <v>0.30839002267573695</v>
      </c>
      <c r="GY14">
        <v>0.21768707482993191</v>
      </c>
      <c r="GZ14">
        <v>5.4421768707483033E-2</v>
      </c>
      <c r="HA14">
        <v>-9.070294784580496E-2</v>
      </c>
      <c r="HB14">
        <v>-0.31746031746031744</v>
      </c>
      <c r="HC14">
        <v>9.0702947845805303E-3</v>
      </c>
      <c r="HD14">
        <v>5.4421768707482977E-2</v>
      </c>
      <c r="HE14">
        <f>VARP(Political_Violence!$Q$51:$AK$51)</f>
        <v>0.7256235827664399</v>
      </c>
      <c r="HF14">
        <v>5.4421768707483019E-2</v>
      </c>
      <c r="HG14">
        <v>9.977324263038545E-2</v>
      </c>
    </row>
    <row r="15" spans="1:317" ht="15.75" thickBot="1" x14ac:dyDescent="0.3">
      <c r="A15" s="43">
        <v>1</v>
      </c>
      <c r="B15" s="45">
        <v>14</v>
      </c>
      <c r="D15" s="46">
        <v>5</v>
      </c>
      <c r="E15" s="12">
        <v>7</v>
      </c>
      <c r="F15" s="12">
        <v>8</v>
      </c>
      <c r="G15">
        <v>44.333333333333329</v>
      </c>
      <c r="H15" s="12">
        <v>27</v>
      </c>
      <c r="P15" t="s">
        <v>14</v>
      </c>
      <c r="Q15">
        <v>0.95191518759769322</v>
      </c>
      <c r="R15">
        <v>0.95474945921549459</v>
      </c>
      <c r="S15">
        <v>0.98353238212429361</v>
      </c>
      <c r="T15">
        <v>4.9539783186745755E-2</v>
      </c>
      <c r="U15">
        <v>4.8529091305295272E-2</v>
      </c>
      <c r="V15">
        <v>4.1652372784448263E-2</v>
      </c>
      <c r="W15">
        <v>0.63846153846153841</v>
      </c>
      <c r="X15">
        <v>0.95267809319764318</v>
      </c>
      <c r="Y15">
        <v>4.9895833333333341E-2</v>
      </c>
      <c r="Z15">
        <v>0.95878995433789949</v>
      </c>
      <c r="AA15">
        <v>0.95400205532690652</v>
      </c>
      <c r="AB15">
        <v>0.96225698753458622</v>
      </c>
      <c r="AC15">
        <v>4.7293640054127201E-2</v>
      </c>
      <c r="AD15">
        <v>0.95080414294444981</v>
      </c>
      <c r="AE15">
        <v>0.95232822365847747</v>
      </c>
      <c r="AF15">
        <v>0.95904697376769243</v>
      </c>
      <c r="AG15">
        <v>0.38750000000000001</v>
      </c>
      <c r="AH15">
        <v>4.370867988910216E-2</v>
      </c>
      <c r="AI15">
        <v>4.8016809897062994E-2</v>
      </c>
      <c r="AJ15">
        <v>0.80857142857142861</v>
      </c>
      <c r="AK15">
        <v>0.9505494505494505</v>
      </c>
      <c r="AL15">
        <f>AVERAGE($Q$15:$AK$15)</f>
        <v>0.60446771846369862</v>
      </c>
      <c r="AX15" s="9"/>
      <c r="CV15" s="86" t="s">
        <v>212</v>
      </c>
      <c r="CW15" s="5">
        <f>SUM($Q$33:$AK$33)</f>
        <v>5</v>
      </c>
      <c r="CX15" s="5">
        <v>5.541950113378685</v>
      </c>
      <c r="CY15" s="5">
        <f>SUM($Q$52:$AK$52)</f>
        <v>-15</v>
      </c>
      <c r="CZ15" s="5">
        <v>0.5442176870748302</v>
      </c>
      <c r="DA15" s="5">
        <v>0.39224169524195779</v>
      </c>
      <c r="DB15" s="5">
        <v>2.1391857033771449</v>
      </c>
      <c r="DC15" s="5">
        <v>0.41820661829407496</v>
      </c>
      <c r="DD15" s="5">
        <f t="shared" si="0"/>
        <v>0.33015873015873015</v>
      </c>
      <c r="DE15" s="5">
        <f t="shared" si="1"/>
        <v>0.34285714285714286</v>
      </c>
      <c r="DF15" s="5">
        <v>1.4376055403515961E-14</v>
      </c>
      <c r="DG15" s="5">
        <v>3.4418175507984281</v>
      </c>
      <c r="DH15" s="5">
        <f t="shared" si="2"/>
        <v>7</v>
      </c>
      <c r="DI15" s="5">
        <f t="shared" si="3"/>
        <v>11</v>
      </c>
      <c r="DJ15" s="5">
        <v>18</v>
      </c>
      <c r="DK15" s="5">
        <f t="shared" si="4"/>
        <v>0.11904761904761907</v>
      </c>
      <c r="DL15" s="5">
        <f t="shared" si="5"/>
        <v>0.60446771846369862</v>
      </c>
      <c r="DM15" s="5">
        <f t="shared" si="6"/>
        <v>0.4263970023073978</v>
      </c>
      <c r="DO15" s="51" t="s">
        <v>49</v>
      </c>
      <c r="DP15" s="51">
        <v>-0.23137666182451924</v>
      </c>
      <c r="DQ15" s="51">
        <v>-3.4361271981106729E-2</v>
      </c>
      <c r="DR15" s="51">
        <v>0.5132180201740435</v>
      </c>
      <c r="DS15" s="51">
        <v>0.48072590139277094</v>
      </c>
      <c r="DT15" s="51">
        <v>0.81172367217480434</v>
      </c>
      <c r="DU15" s="51">
        <v>-3.8563565887379705E-2</v>
      </c>
      <c r="DV15" s="51">
        <v>0.13748407861526379</v>
      </c>
      <c r="DW15" s="51">
        <v>-8.861366795087279E-2</v>
      </c>
      <c r="DX15" s="51">
        <v>0.17956617693461824</v>
      </c>
      <c r="DY15" s="51">
        <v>0.17395362375982032</v>
      </c>
      <c r="DZ15" s="51">
        <v>-0.81640802843516236</v>
      </c>
      <c r="EA15" s="51">
        <v>0.18264072792104563</v>
      </c>
      <c r="EB15" s="51">
        <v>1</v>
      </c>
      <c r="GR15" t="s">
        <v>14</v>
      </c>
      <c r="GS15">
        <v>-2.7210884353741496E-2</v>
      </c>
      <c r="GT15">
        <v>2.7210884353741516E-2</v>
      </c>
      <c r="GU15">
        <v>0.16326530612244899</v>
      </c>
      <c r="GV15">
        <v>2.7210884353741496E-2</v>
      </c>
      <c r="GW15">
        <v>-0.16326530612244891</v>
      </c>
      <c r="GX15">
        <v>-8.1632653061224497E-2</v>
      </c>
      <c r="GY15">
        <v>-0.1360544217687075</v>
      </c>
      <c r="GZ15">
        <v>-8.1632653061224469E-2</v>
      </c>
      <c r="HA15">
        <v>0.1360544217687075</v>
      </c>
      <c r="HB15">
        <v>-1.0573552615477681E-17</v>
      </c>
      <c r="HC15">
        <v>8.1632653061224511E-2</v>
      </c>
      <c r="HD15">
        <v>-8.1632653061224469E-2</v>
      </c>
      <c r="HE15">
        <v>5.4421768707483019E-2</v>
      </c>
      <c r="HF15">
        <f>VARP(Political_Violence!$Q$52:$AK$52)</f>
        <v>0.48979591836734693</v>
      </c>
      <c r="HG15">
        <v>0.1360544217687075</v>
      </c>
    </row>
    <row r="16" spans="1:317" ht="15.75" thickBot="1" x14ac:dyDescent="0.3">
      <c r="A16" s="43">
        <v>1</v>
      </c>
      <c r="B16" s="45">
        <v>15</v>
      </c>
      <c r="D16" s="46">
        <v>5</v>
      </c>
      <c r="E16" s="12">
        <v>8</v>
      </c>
      <c r="F16" s="12">
        <v>10</v>
      </c>
      <c r="G16">
        <v>67.733333333333334</v>
      </c>
      <c r="H16" s="12">
        <v>43</v>
      </c>
      <c r="P16" t="s">
        <v>15</v>
      </c>
      <c r="Q16">
        <v>0.95214495431353496</v>
      </c>
      <c r="R16">
        <v>0.95502717562984096</v>
      </c>
      <c r="S16">
        <v>0.98354186460685478</v>
      </c>
      <c r="T16">
        <v>0.95031557497760921</v>
      </c>
      <c r="U16">
        <v>0.95041757046219399</v>
      </c>
      <c r="V16">
        <v>0.95001938372671524</v>
      </c>
      <c r="W16">
        <v>4.2700729927007297E-2</v>
      </c>
      <c r="X16">
        <v>0.95564759036144575</v>
      </c>
      <c r="Y16">
        <v>0.95087758775877584</v>
      </c>
      <c r="Z16">
        <v>0.95831408775981519</v>
      </c>
      <c r="AA16">
        <v>0.95412199913949503</v>
      </c>
      <c r="AB16">
        <v>0.96393945926590385</v>
      </c>
      <c r="AC16">
        <v>4.7942386831275725E-2</v>
      </c>
      <c r="AD16">
        <v>0.27500000000000002</v>
      </c>
      <c r="AE16">
        <v>0.95311418051255747</v>
      </c>
      <c r="AF16">
        <v>0.96053092468312862</v>
      </c>
      <c r="AG16">
        <v>0.27500000000000002</v>
      </c>
      <c r="AH16">
        <v>0.95002256882928704</v>
      </c>
      <c r="AI16">
        <v>0.9500225491549027</v>
      </c>
      <c r="AJ16">
        <v>0.95764705882352941</v>
      </c>
      <c r="AK16">
        <v>0.95807453416149069</v>
      </c>
      <c r="AL16">
        <f>AVERAGE($Q$16:$AK$16)</f>
        <v>0.8044962943297792</v>
      </c>
      <c r="AX16" s="9"/>
      <c r="CV16" s="86">
        <f>AVERAGE(DD:DD)</f>
        <v>0.27301587301587305</v>
      </c>
      <c r="CW16" s="5">
        <f>SUM($Q$34:$AK$34)</f>
        <v>13</v>
      </c>
      <c r="CX16" s="5">
        <v>4.7709750566893421</v>
      </c>
      <c r="CY16" s="5">
        <f>SUM($Q$53:$AK$53)</f>
        <v>-17</v>
      </c>
      <c r="CZ16" s="5">
        <v>0.68027210884353739</v>
      </c>
      <c r="DA16" s="5">
        <v>0.47106294483021338</v>
      </c>
      <c r="DB16" s="5">
        <v>1.1663911130169442</v>
      </c>
      <c r="DC16" s="5">
        <v>0.45603250211673763</v>
      </c>
      <c r="DD16" s="5">
        <f t="shared" si="0"/>
        <v>0.38730158730158731</v>
      </c>
      <c r="DE16" s="5">
        <f t="shared" si="1"/>
        <v>0.35555555555555557</v>
      </c>
      <c r="DF16" s="39">
        <v>1.312050219821283E-19</v>
      </c>
      <c r="DG16" s="39">
        <v>4.3285469941837889</v>
      </c>
      <c r="DH16" s="39">
        <f t="shared" si="2"/>
        <v>2</v>
      </c>
      <c r="DI16" s="39">
        <f t="shared" si="3"/>
        <v>17</v>
      </c>
      <c r="DJ16" s="39">
        <v>19</v>
      </c>
      <c r="DK16" s="39">
        <f t="shared" si="4"/>
        <v>0.30952380952380953</v>
      </c>
      <c r="DL16" s="5">
        <f t="shared" si="5"/>
        <v>0.8044962943297792</v>
      </c>
      <c r="DM16" s="5">
        <f t="shared" si="6"/>
        <v>0.32444295150784019</v>
      </c>
      <c r="GR16" s="54" t="s">
        <v>15</v>
      </c>
      <c r="GS16" s="54">
        <v>-1.8140589569161002E-2</v>
      </c>
      <c r="GT16" s="54">
        <v>-0.10884353741496595</v>
      </c>
      <c r="GU16" s="54">
        <v>0.23582766439909289</v>
      </c>
      <c r="GV16" s="54">
        <v>8.1632653061224511E-2</v>
      </c>
      <c r="GW16" s="54">
        <v>-0.10884353741496598</v>
      </c>
      <c r="GX16" s="54">
        <v>9.0702947845804922E-3</v>
      </c>
      <c r="GY16" s="54">
        <v>-2.7210884353741496E-2</v>
      </c>
      <c r="GZ16" s="54">
        <v>0.1360544217687075</v>
      </c>
      <c r="HA16" s="54">
        <v>0.15419501133786853</v>
      </c>
      <c r="HB16" s="54">
        <v>-0.126984126984127</v>
      </c>
      <c r="HC16" s="54">
        <v>-7.2562358276643993E-2</v>
      </c>
      <c r="HD16" s="54">
        <v>-5.4421768707482991E-2</v>
      </c>
      <c r="HE16" s="54">
        <v>9.977324263038545E-2</v>
      </c>
      <c r="HF16" s="54">
        <v>0.1360544217687075</v>
      </c>
      <c r="HG16" s="54">
        <f>VARP(Political_Violence!$Q$53:$AK$53)</f>
        <v>0.34467120181405897</v>
      </c>
    </row>
    <row r="17" spans="1:221" x14ac:dyDescent="0.25">
      <c r="A17" s="43">
        <v>1</v>
      </c>
      <c r="B17" s="45">
        <v>16</v>
      </c>
      <c r="D17" s="46">
        <v>15</v>
      </c>
      <c r="E17" s="12">
        <v>17</v>
      </c>
      <c r="F17" s="12">
        <v>20</v>
      </c>
      <c r="G17">
        <v>94.066666666666649</v>
      </c>
      <c r="H17" s="12">
        <v>286</v>
      </c>
      <c r="P17" t="s">
        <v>79</v>
      </c>
      <c r="Q17">
        <f>AVERAGE($Q$2:$Q$16)</f>
        <v>0.64932072575519384</v>
      </c>
      <c r="R17">
        <f>AVERAGE($R$2:$R$16)</f>
        <v>0.81479400973895177</v>
      </c>
      <c r="S17">
        <f>AVERAGE($S$2:$S$16)</f>
        <v>0.94547047832519282</v>
      </c>
      <c r="T17">
        <f>AVERAGE($T$2:$T$16)</f>
        <v>0.5250823762400425</v>
      </c>
      <c r="U17">
        <f>AVERAGE($U$2:$U$16)</f>
        <v>0.55483056880415638</v>
      </c>
      <c r="V17">
        <f>AVERAGE($V$2:$V$16)</f>
        <v>0.29521752716615896</v>
      </c>
      <c r="W17">
        <f>AVERAGE($W$2:$W$16)</f>
        <v>0.29802834696492386</v>
      </c>
      <c r="X17">
        <f>AVERAGE($X$2:$X$16)</f>
        <v>0.6621870141703855</v>
      </c>
      <c r="Y17">
        <f>AVERAGE($Y$2:$Y$16)</f>
        <v>0.53812759303200042</v>
      </c>
      <c r="Z17">
        <f>AVERAGE($Z$2:$Z$16)</f>
        <v>0.67425203110828857</v>
      </c>
      <c r="AA17">
        <f>AVERAGE($AA$2:$AA$16)</f>
        <v>0.8754880787511895</v>
      </c>
      <c r="AB17">
        <f>AVERAGE($AB$2:$AB$16)</f>
        <v>0.86223299870858272</v>
      </c>
      <c r="AC17">
        <f>AVERAGE($AC$2:$AC$16)</f>
        <v>3.8792287430713349E-2</v>
      </c>
      <c r="AD17">
        <f>AVERAGE($AD$2:$AD$16)</f>
        <v>0.44115888337372522</v>
      </c>
      <c r="AE17">
        <f>AVERAGE($AE$2:$AE$16)</f>
        <v>0.52034380268501645</v>
      </c>
      <c r="AF17">
        <f>AVERAGE($AF$2:$AF$16)</f>
        <v>0.85741544010907433</v>
      </c>
      <c r="AG17">
        <f>AVERAGE($AG$2:$AG$16)</f>
        <v>0.11085873015873018</v>
      </c>
      <c r="AH17">
        <f>AVERAGE($AH$2:$AH$16)</f>
        <v>0.38047788786296882</v>
      </c>
      <c r="AI17">
        <f>AVERAGE($AI$2:$AI$16)</f>
        <v>0.40034656952199899</v>
      </c>
      <c r="AJ17">
        <f>AVERAGE($AJ$2:$AJ$16)</f>
        <v>0.87290613728160893</v>
      </c>
      <c r="AK17">
        <f>AVERAGE($AK$2:$AK$16)</f>
        <v>0.82409530224230321</v>
      </c>
      <c r="AL17">
        <f>AVERAGE($AL$2:$AL$16)</f>
        <v>0.57816318044910509</v>
      </c>
      <c r="AX17" s="9"/>
      <c r="CV17" s="86" t="s">
        <v>213</v>
      </c>
      <c r="DA17" s="5">
        <v>0.29670788255274927</v>
      </c>
      <c r="GR17" t="s">
        <v>200</v>
      </c>
      <c r="GS17">
        <f t="array" ref="GS17">SUM(GS$2:GS$16)</f>
        <v>-0.51700680272108834</v>
      </c>
      <c r="GT17">
        <f t="array" ref="GT17">SUM(GT$2:GT$16)</f>
        <v>2.4217687074829932</v>
      </c>
      <c r="GU17">
        <f t="array" ref="GU17">SUM(GU$2:GU$16)</f>
        <v>2.9115646258503398</v>
      </c>
      <c r="GV17">
        <f t="array" ref="GV17">SUM(GV$2:GV$16)</f>
        <v>2.8027210884353737</v>
      </c>
      <c r="GW17">
        <f t="array" ref="GW17">SUM(GW$2:GW$16)</f>
        <v>1.4693877551020409</v>
      </c>
      <c r="GX17">
        <f t="array" ref="GX17">SUM(GX$2:GX$16)</f>
        <v>3.2108843537414966</v>
      </c>
      <c r="GY17">
        <f t="array" ref="GY17">SUM(GY$2:GY$16)</f>
        <v>1.9863945578231297</v>
      </c>
      <c r="GZ17">
        <f t="array" ref="GZ17">SUM(GZ$2:GZ$16)</f>
        <v>1.3061224489795922</v>
      </c>
      <c r="HA17">
        <f t="array" ref="HA17">SUM(HA$2:HA$16)</f>
        <v>-0.4625850340136054</v>
      </c>
      <c r="HB17">
        <f t="array" ref="HB17">SUM(HB$2:HB$16)</f>
        <v>-0.19047619047619058</v>
      </c>
      <c r="HC17">
        <f t="array" ref="HC17">SUM(HC$2:HC$16)</f>
        <v>0.21768707482993166</v>
      </c>
      <c r="HD17">
        <f t="array" ref="HD17">SUM(HD$2:HD$16)</f>
        <v>0.92517006802721125</v>
      </c>
      <c r="HE17">
        <f t="array" ref="HE17">SUM(HE$2:HE$16)</f>
        <v>1.7959183673469385</v>
      </c>
      <c r="HF17">
        <f t="array" ref="HF17">SUM(HF$2:HF$16)</f>
        <v>0.5442176870748302</v>
      </c>
      <c r="HG17">
        <f t="array" ref="HG17">SUM(HG$2:HG$16)</f>
        <v>0.68027210884353739</v>
      </c>
    </row>
    <row r="18" spans="1:221" x14ac:dyDescent="0.25">
      <c r="A18" s="43">
        <v>1</v>
      </c>
      <c r="B18" s="45">
        <v>17</v>
      </c>
      <c r="D18" s="46">
        <v>15</v>
      </c>
      <c r="E18" s="12">
        <v>25</v>
      </c>
      <c r="F18" s="12">
        <v>30</v>
      </c>
      <c r="G18">
        <v>37.6</v>
      </c>
      <c r="H18" s="12">
        <v>3</v>
      </c>
      <c r="AX18" s="9"/>
      <c r="CV18" s="86">
        <f>AVERAGE(DE:DE)</f>
        <v>0.30010582010582004</v>
      </c>
      <c r="DA18" s="5">
        <v>0.29569209934620544</v>
      </c>
      <c r="GS18">
        <v>-0.51700680272108834</v>
      </c>
      <c r="GT18">
        <v>2.4217687074829932</v>
      </c>
      <c r="GU18">
        <v>2.9115646258503398</v>
      </c>
      <c r="GV18">
        <v>2.8027210884353737</v>
      </c>
      <c r="GW18">
        <v>1.4693877551020409</v>
      </c>
      <c r="GX18">
        <v>3.2108843537414966</v>
      </c>
      <c r="GY18">
        <v>1.9863945578231297</v>
      </c>
      <c r="GZ18">
        <v>1.3061224489795922</v>
      </c>
      <c r="HA18">
        <v>-0.4625850340136054</v>
      </c>
      <c r="HB18">
        <v>-0.19047619047619058</v>
      </c>
      <c r="HC18">
        <v>0.21768707482993166</v>
      </c>
      <c r="HD18">
        <v>0.92517006802721125</v>
      </c>
      <c r="HE18">
        <v>1.7959183673469385</v>
      </c>
      <c r="HF18">
        <v>0.5442176870748302</v>
      </c>
      <c r="HG18">
        <v>0.68027210884353739</v>
      </c>
    </row>
    <row r="19" spans="1:221" x14ac:dyDescent="0.25">
      <c r="A19" s="43">
        <v>1</v>
      </c>
      <c r="B19" s="45">
        <v>18</v>
      </c>
      <c r="D19" s="46">
        <v>5</v>
      </c>
      <c r="E19" s="12">
        <v>10</v>
      </c>
      <c r="F19" s="12">
        <v>15</v>
      </c>
      <c r="G19">
        <v>284.26666666666665</v>
      </c>
      <c r="H19" s="12">
        <v>11</v>
      </c>
      <c r="P19" t="s">
        <v>132</v>
      </c>
      <c r="Q19" t="s">
        <v>81</v>
      </c>
      <c r="R19" t="s">
        <v>82</v>
      </c>
      <c r="S19" t="s">
        <v>83</v>
      </c>
      <c r="T19" t="s">
        <v>84</v>
      </c>
      <c r="U19" t="s">
        <v>85</v>
      </c>
      <c r="V19" t="s">
        <v>86</v>
      </c>
      <c r="W19" t="s">
        <v>87</v>
      </c>
      <c r="X19" t="s">
        <v>88</v>
      </c>
      <c r="Y19" t="s">
        <v>89</v>
      </c>
      <c r="Z19" t="s">
        <v>90</v>
      </c>
      <c r="AA19" t="s">
        <v>91</v>
      </c>
      <c r="AB19" t="s">
        <v>92</v>
      </c>
      <c r="AC19" t="s">
        <v>93</v>
      </c>
      <c r="AD19" t="s">
        <v>94</v>
      </c>
      <c r="AE19" t="s">
        <v>95</v>
      </c>
      <c r="AF19" t="s">
        <v>96</v>
      </c>
      <c r="AG19" t="s">
        <v>97</v>
      </c>
      <c r="AH19" t="s">
        <v>98</v>
      </c>
      <c r="AI19" t="s">
        <v>340</v>
      </c>
      <c r="AJ19" t="s">
        <v>341</v>
      </c>
      <c r="AK19" t="s">
        <v>342</v>
      </c>
      <c r="AL19" t="s">
        <v>80</v>
      </c>
      <c r="AM19" t="s">
        <v>293</v>
      </c>
      <c r="AN19" t="s">
        <v>293</v>
      </c>
      <c r="AO19" t="s">
        <v>42</v>
      </c>
      <c r="AP19" t="s">
        <v>42</v>
      </c>
      <c r="AX19" s="9"/>
      <c r="CV19" s="86" t="s">
        <v>370</v>
      </c>
      <c r="DA19" s="5">
        <v>0.18979441517348805</v>
      </c>
    </row>
    <row r="20" spans="1:221" x14ac:dyDescent="0.25">
      <c r="A20" s="43">
        <v>1</v>
      </c>
      <c r="B20" s="45">
        <v>19</v>
      </c>
      <c r="D20" s="46">
        <v>5</v>
      </c>
      <c r="E20" s="12">
        <v>10</v>
      </c>
      <c r="F20" s="12">
        <v>15</v>
      </c>
      <c r="G20">
        <v>323.13333333333333</v>
      </c>
      <c r="H20" s="12">
        <v>18</v>
      </c>
      <c r="P20" t="s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-1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-1</v>
      </c>
      <c r="AD20">
        <v>1</v>
      </c>
      <c r="AE20">
        <v>1</v>
      </c>
      <c r="AF20">
        <v>1</v>
      </c>
      <c r="AG20">
        <v>-1</v>
      </c>
      <c r="AH20">
        <v>1</v>
      </c>
      <c r="AI20">
        <v>1</v>
      </c>
      <c r="AJ20">
        <v>1</v>
      </c>
      <c r="AK20">
        <v>-1</v>
      </c>
      <c r="AL20">
        <f>AVERAGE($Q$20:$AK$20)</f>
        <v>0.61904761904761907</v>
      </c>
      <c r="AM20" t="s">
        <v>52</v>
      </c>
      <c r="AN20">
        <f>VARP($Q$35:$AK$35)</f>
        <v>0.3384630889392794</v>
      </c>
      <c r="AO20">
        <v>0.34832392963823433</v>
      </c>
      <c r="AP20">
        <v>0.34918579013456458</v>
      </c>
      <c r="AX20" s="9"/>
      <c r="CV20" s="86">
        <v>0.25478458049886621</v>
      </c>
      <c r="DA20" s="5">
        <v>0.20211624348885232</v>
      </c>
    </row>
    <row r="21" spans="1:221" x14ac:dyDescent="0.25">
      <c r="A21" s="43">
        <v>1</v>
      </c>
      <c r="B21" s="45">
        <v>20</v>
      </c>
      <c r="D21" s="46">
        <v>50</v>
      </c>
      <c r="E21" s="12">
        <v>60</v>
      </c>
      <c r="F21" s="12">
        <v>75</v>
      </c>
      <c r="G21">
        <v>33.599999999999994</v>
      </c>
      <c r="H21" s="12">
        <v>84</v>
      </c>
      <c r="P21" t="s">
        <v>2</v>
      </c>
      <c r="Q21">
        <v>1</v>
      </c>
      <c r="R21">
        <v>1</v>
      </c>
      <c r="S21">
        <v>1</v>
      </c>
      <c r="T21">
        <v>-1</v>
      </c>
      <c r="U21">
        <v>-1</v>
      </c>
      <c r="V21">
        <v>-1</v>
      </c>
      <c r="W21">
        <v>-1</v>
      </c>
      <c r="X21">
        <v>1</v>
      </c>
      <c r="Y21">
        <v>-1</v>
      </c>
      <c r="Z21">
        <v>1</v>
      </c>
      <c r="AA21">
        <v>1</v>
      </c>
      <c r="AB21">
        <v>1</v>
      </c>
      <c r="AC21">
        <v>-1</v>
      </c>
      <c r="AD21">
        <v>-1</v>
      </c>
      <c r="AE21">
        <v>-1</v>
      </c>
      <c r="AF21">
        <v>1</v>
      </c>
      <c r="AG21">
        <v>-1</v>
      </c>
      <c r="AH21">
        <v>-1</v>
      </c>
      <c r="AI21">
        <v>-1</v>
      </c>
      <c r="AJ21">
        <v>1</v>
      </c>
      <c r="AK21">
        <v>1</v>
      </c>
      <c r="AL21">
        <f>AVERAGE($Q$21:$AK$21)</f>
        <v>-4.7619047619047616E-2</v>
      </c>
      <c r="AM21" t="s">
        <v>54</v>
      </c>
      <c r="AN21">
        <f>VARP($AL$20:$AL$34)</f>
        <v>0.17471403376165281</v>
      </c>
      <c r="AO21">
        <v>0.1798041818785264</v>
      </c>
      <c r="AP21">
        <v>0.17140427719718024</v>
      </c>
      <c r="AX21" s="9"/>
      <c r="CV21" s="86" t="s">
        <v>371</v>
      </c>
      <c r="DA21" s="5">
        <v>0.34280211531696503</v>
      </c>
    </row>
    <row r="22" spans="1:221" ht="15.75" thickBot="1" x14ac:dyDescent="0.3">
      <c r="A22" s="43">
        <v>1</v>
      </c>
      <c r="B22" s="45">
        <v>21</v>
      </c>
      <c r="D22" s="46">
        <v>100</v>
      </c>
      <c r="E22" s="12">
        <v>160</v>
      </c>
      <c r="F22" s="12">
        <v>200</v>
      </c>
      <c r="G22">
        <v>32.733333333333334</v>
      </c>
      <c r="H22" s="12">
        <v>63</v>
      </c>
      <c r="P22" t="s">
        <v>3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-1</v>
      </c>
      <c r="X22">
        <v>-1</v>
      </c>
      <c r="Y22">
        <v>-1</v>
      </c>
      <c r="Z22">
        <v>1</v>
      </c>
      <c r="AA22">
        <v>1</v>
      </c>
      <c r="AB22">
        <v>1</v>
      </c>
      <c r="AC22">
        <v>-1</v>
      </c>
      <c r="AD22">
        <v>1</v>
      </c>
      <c r="AE22">
        <v>1</v>
      </c>
      <c r="AF22">
        <v>1</v>
      </c>
      <c r="AG22">
        <v>-1</v>
      </c>
      <c r="AH22">
        <v>1</v>
      </c>
      <c r="AI22">
        <v>1</v>
      </c>
      <c r="AJ22">
        <v>1</v>
      </c>
      <c r="AK22">
        <v>1</v>
      </c>
      <c r="AL22">
        <f>AVERAGE($Q$22:$AK$22)</f>
        <v>0.52380952380952384</v>
      </c>
      <c r="AM22" t="s">
        <v>57</v>
      </c>
      <c r="AN22">
        <f>VARP($Q$20:$AK$34)</f>
        <v>0.97169060216679259</v>
      </c>
      <c r="AO22">
        <f>VARP($Q$20:$AL$34)</f>
        <v>0.93546439451201358</v>
      </c>
      <c r="AX22" s="9"/>
      <c r="CV22" s="86">
        <v>2.8309397833207382E-2</v>
      </c>
      <c r="DA22" s="5">
        <v>0.13523001354690356</v>
      </c>
      <c r="DF22" s="39"/>
      <c r="DG22" s="39"/>
      <c r="DH22" s="39"/>
      <c r="DI22" s="39"/>
      <c r="DJ22" s="39"/>
      <c r="DK22" s="39"/>
      <c r="DL22" s="39"/>
      <c r="DM22" s="39"/>
      <c r="DN22" s="54"/>
      <c r="DO22" s="54"/>
      <c r="DP22" s="54"/>
      <c r="DQ22" s="54"/>
      <c r="GR22" s="54"/>
      <c r="GS22" s="54"/>
      <c r="GT22" s="54"/>
      <c r="GU22" s="54"/>
      <c r="GV22" s="54"/>
      <c r="GW22" s="54"/>
      <c r="GX22" s="54"/>
      <c r="GY22" s="54"/>
      <c r="GZ22" s="54"/>
      <c r="HA22" s="54"/>
      <c r="HB22" s="54"/>
      <c r="HC22" s="54"/>
      <c r="HD22" s="54"/>
      <c r="HE22" s="54"/>
      <c r="HF22" s="54"/>
      <c r="HG22" s="54"/>
      <c r="HH22" s="54"/>
      <c r="HI22" s="54"/>
      <c r="HJ22" s="54"/>
      <c r="HK22" s="54"/>
      <c r="HL22" s="54"/>
      <c r="HM22" s="54"/>
    </row>
    <row r="23" spans="1:221" ht="15.75" thickBot="1" x14ac:dyDescent="0.3">
      <c r="A23" s="43">
        <v>2</v>
      </c>
      <c r="B23" s="45">
        <v>1</v>
      </c>
      <c r="D23" s="46">
        <v>50</v>
      </c>
      <c r="E23" s="12">
        <v>150</v>
      </c>
      <c r="F23" s="12">
        <v>700</v>
      </c>
      <c r="P23" t="s">
        <v>4</v>
      </c>
      <c r="Q23">
        <v>-1</v>
      </c>
      <c r="R23">
        <v>-1</v>
      </c>
      <c r="S23">
        <v>1</v>
      </c>
      <c r="T23">
        <v>-1</v>
      </c>
      <c r="U23">
        <v>-1</v>
      </c>
      <c r="V23">
        <v>-1</v>
      </c>
      <c r="W23">
        <v>-1</v>
      </c>
      <c r="X23">
        <v>-1</v>
      </c>
      <c r="Y23">
        <v>-1</v>
      </c>
      <c r="Z23">
        <v>1</v>
      </c>
      <c r="AA23">
        <v>1</v>
      </c>
      <c r="AB23">
        <v>1</v>
      </c>
      <c r="AC23">
        <v>-1</v>
      </c>
      <c r="AD23">
        <v>-1</v>
      </c>
      <c r="AE23">
        <v>-1</v>
      </c>
      <c r="AF23">
        <v>1</v>
      </c>
      <c r="AG23">
        <v>-1</v>
      </c>
      <c r="AH23">
        <v>-1</v>
      </c>
      <c r="AI23">
        <v>-1</v>
      </c>
      <c r="AJ23">
        <v>1</v>
      </c>
      <c r="AK23">
        <v>1</v>
      </c>
      <c r="AL23">
        <f>AVERAGE($Q$23:$AK$23)</f>
        <v>-0.33333333333333331</v>
      </c>
      <c r="AM23" t="s">
        <v>76</v>
      </c>
      <c r="AN23">
        <f>AVERAGE($Q$20:$AK$34)</f>
        <v>0.16825396825396827</v>
      </c>
      <c r="AO23">
        <f>AVERAGE($Q$20:$AL$34)</f>
        <v>0.16825396825396827</v>
      </c>
      <c r="AX23" s="9"/>
      <c r="CV23" s="86" t="s">
        <v>218</v>
      </c>
      <c r="DF23" s="39"/>
      <c r="DG23" s="39"/>
      <c r="DH23" s="39"/>
      <c r="DI23" s="39"/>
      <c r="DJ23" s="39"/>
      <c r="DK23" s="39"/>
      <c r="DL23" s="39"/>
      <c r="DM23" s="39"/>
      <c r="DN23" s="54"/>
      <c r="DO23" s="54"/>
      <c r="DP23" s="54"/>
      <c r="DQ23" s="54"/>
      <c r="DR23" s="54"/>
    </row>
    <row r="24" spans="1:221" x14ac:dyDescent="0.25">
      <c r="A24" s="43">
        <v>2</v>
      </c>
      <c r="B24" s="45">
        <v>2</v>
      </c>
      <c r="D24" s="46">
        <v>100</v>
      </c>
      <c r="E24" s="12">
        <v>250</v>
      </c>
      <c r="F24" s="12">
        <v>900</v>
      </c>
      <c r="P24" t="s">
        <v>5</v>
      </c>
      <c r="Q24">
        <v>-1</v>
      </c>
      <c r="R24">
        <v>1</v>
      </c>
      <c r="S24">
        <v>1</v>
      </c>
      <c r="T24">
        <v>1</v>
      </c>
      <c r="U24">
        <v>1</v>
      </c>
      <c r="V24">
        <v>-1</v>
      </c>
      <c r="W24">
        <v>-1</v>
      </c>
      <c r="X24">
        <v>1</v>
      </c>
      <c r="Y24">
        <v>-1</v>
      </c>
      <c r="Z24">
        <v>-1</v>
      </c>
      <c r="AA24">
        <v>1</v>
      </c>
      <c r="AB24">
        <v>1</v>
      </c>
      <c r="AC24">
        <v>-1</v>
      </c>
      <c r="AD24">
        <v>-1</v>
      </c>
      <c r="AE24">
        <v>-1</v>
      </c>
      <c r="AF24">
        <v>-1</v>
      </c>
      <c r="AG24">
        <v>-1</v>
      </c>
      <c r="AH24">
        <v>1</v>
      </c>
      <c r="AI24">
        <v>1</v>
      </c>
      <c r="AJ24">
        <v>1</v>
      </c>
      <c r="AK24">
        <v>1</v>
      </c>
      <c r="AL24">
        <f>AVERAGE($Q$24:$AK$24)</f>
        <v>4.7619047619047616E-2</v>
      </c>
      <c r="AM24" t="s">
        <v>216</v>
      </c>
      <c r="AN24">
        <f>AN23*315</f>
        <v>53.000000000000007</v>
      </c>
      <c r="AO24">
        <f>AO23*330</f>
        <v>55.523809523809526</v>
      </c>
      <c r="AX24" s="9"/>
      <c r="CV24" s="86">
        <f>AVERAGE(DB:DB)</f>
        <v>7.7398652118685662</v>
      </c>
    </row>
    <row r="25" spans="1:221" x14ac:dyDescent="0.25">
      <c r="A25" s="43">
        <v>2</v>
      </c>
      <c r="B25" s="45">
        <v>3</v>
      </c>
      <c r="D25" s="46">
        <v>100</v>
      </c>
      <c r="E25" s="12">
        <v>250</v>
      </c>
      <c r="F25" s="12">
        <v>900</v>
      </c>
      <c r="P25" t="s">
        <v>6</v>
      </c>
      <c r="Q25">
        <v>1</v>
      </c>
      <c r="R25">
        <v>1</v>
      </c>
      <c r="S25">
        <v>1</v>
      </c>
      <c r="T25">
        <v>-1</v>
      </c>
      <c r="U25">
        <v>-1</v>
      </c>
      <c r="V25">
        <v>-1</v>
      </c>
      <c r="W25">
        <v>-1</v>
      </c>
      <c r="X25">
        <v>1</v>
      </c>
      <c r="Y25">
        <v>-1</v>
      </c>
      <c r="Z25">
        <v>1</v>
      </c>
      <c r="AA25">
        <v>1</v>
      </c>
      <c r="AB25">
        <v>1</v>
      </c>
      <c r="AC25">
        <v>-1</v>
      </c>
      <c r="AD25">
        <v>-1</v>
      </c>
      <c r="AE25">
        <v>-1</v>
      </c>
      <c r="AF25">
        <v>1</v>
      </c>
      <c r="AG25">
        <v>-1</v>
      </c>
      <c r="AH25">
        <v>-1</v>
      </c>
      <c r="AI25">
        <v>-1</v>
      </c>
      <c r="AJ25">
        <v>1</v>
      </c>
      <c r="AK25">
        <v>1</v>
      </c>
      <c r="AL25">
        <f>AVERAGE($Q$25:$AK$25)</f>
        <v>-4.7619047619047616E-2</v>
      </c>
      <c r="AM25" t="s">
        <v>220</v>
      </c>
      <c r="AN25">
        <f>(AN23+1)/2</f>
        <v>0.58412698412698416</v>
      </c>
      <c r="AO25">
        <f>(AO23+1)/2</f>
        <v>0.58412698412698416</v>
      </c>
    </row>
    <row r="26" spans="1:221" x14ac:dyDescent="0.25">
      <c r="A26" s="43">
        <v>2</v>
      </c>
      <c r="B26" s="45">
        <v>4</v>
      </c>
      <c r="D26" s="46">
        <v>400</v>
      </c>
      <c r="E26" s="12">
        <v>750</v>
      </c>
      <c r="F26" s="12">
        <v>2000</v>
      </c>
      <c r="P26" t="s">
        <v>7</v>
      </c>
      <c r="Q26">
        <v>-1</v>
      </c>
      <c r="R26">
        <v>1</v>
      </c>
      <c r="S26">
        <v>1</v>
      </c>
      <c r="T26">
        <v>1</v>
      </c>
      <c r="U26">
        <v>1</v>
      </c>
      <c r="V26">
        <v>-1</v>
      </c>
      <c r="W26">
        <v>-1</v>
      </c>
      <c r="X26">
        <v>-1</v>
      </c>
      <c r="Y26">
        <v>1</v>
      </c>
      <c r="Z26">
        <v>-1</v>
      </c>
      <c r="AA26">
        <v>1</v>
      </c>
      <c r="AB26">
        <v>1</v>
      </c>
      <c r="AC26">
        <v>-1</v>
      </c>
      <c r="AD26">
        <v>-1</v>
      </c>
      <c r="AE26">
        <v>-1</v>
      </c>
      <c r="AF26">
        <v>1</v>
      </c>
      <c r="AG26">
        <v>-1</v>
      </c>
      <c r="AH26">
        <v>1</v>
      </c>
      <c r="AI26">
        <v>1</v>
      </c>
      <c r="AJ26">
        <v>1</v>
      </c>
      <c r="AK26">
        <v>1</v>
      </c>
      <c r="AL26">
        <f>AVERAGE($Q$26:$AK$26)</f>
        <v>0.14285714285714285</v>
      </c>
      <c r="AM26" t="s">
        <v>373</v>
      </c>
      <c r="AN26">
        <f>(AN25-(1-AN25))^2</f>
        <v>2.8309397833207382E-2</v>
      </c>
      <c r="AO26">
        <f>(AO25-(1-AO25))^2</f>
        <v>2.8309397833207382E-2</v>
      </c>
    </row>
    <row r="27" spans="1:221" x14ac:dyDescent="0.25">
      <c r="A27" s="43">
        <v>2</v>
      </c>
      <c r="B27" s="45">
        <v>5</v>
      </c>
      <c r="D27" s="46">
        <v>300</v>
      </c>
      <c r="E27" s="12">
        <v>500</v>
      </c>
      <c r="F27" s="12">
        <v>1500</v>
      </c>
      <c r="P27" t="s">
        <v>8</v>
      </c>
      <c r="Q27">
        <v>1</v>
      </c>
      <c r="R27">
        <v>1</v>
      </c>
      <c r="S27">
        <v>1</v>
      </c>
      <c r="T27">
        <v>-1</v>
      </c>
      <c r="U27">
        <v>-1</v>
      </c>
      <c r="V27">
        <v>-1</v>
      </c>
      <c r="W27">
        <v>-1</v>
      </c>
      <c r="X27">
        <v>-1</v>
      </c>
      <c r="Y27">
        <v>-1</v>
      </c>
      <c r="Z27">
        <v>1</v>
      </c>
      <c r="AA27">
        <v>1</v>
      </c>
      <c r="AB27">
        <v>1</v>
      </c>
      <c r="AC27">
        <v>-1</v>
      </c>
      <c r="AD27">
        <v>-1</v>
      </c>
      <c r="AE27">
        <v>-1</v>
      </c>
      <c r="AF27">
        <v>1</v>
      </c>
      <c r="AG27">
        <v>-1</v>
      </c>
      <c r="AH27">
        <v>-1</v>
      </c>
      <c r="AI27">
        <v>-1</v>
      </c>
      <c r="AJ27">
        <v>1</v>
      </c>
      <c r="AK27">
        <v>1</v>
      </c>
      <c r="AL27">
        <f>AVERAGE($Q$27:$AK$27)</f>
        <v>-0.14285714285714285</v>
      </c>
    </row>
    <row r="28" spans="1:221" x14ac:dyDescent="0.25">
      <c r="A28" s="43">
        <v>2</v>
      </c>
      <c r="B28" s="45">
        <v>6</v>
      </c>
      <c r="D28" s="46">
        <v>300</v>
      </c>
      <c r="E28" s="12">
        <v>400</v>
      </c>
      <c r="F28" s="12">
        <v>1500</v>
      </c>
      <c r="P28" t="s">
        <v>9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-1</v>
      </c>
      <c r="X28">
        <v>-1</v>
      </c>
      <c r="Y28">
        <v>1</v>
      </c>
      <c r="Z28">
        <v>1</v>
      </c>
      <c r="AA28">
        <v>1</v>
      </c>
      <c r="AB28">
        <v>1</v>
      </c>
      <c r="AC28">
        <v>-1</v>
      </c>
      <c r="AD28">
        <v>1</v>
      </c>
      <c r="AE28">
        <v>1</v>
      </c>
      <c r="AF28">
        <v>1</v>
      </c>
      <c r="AG28">
        <v>-1</v>
      </c>
      <c r="AH28">
        <v>1</v>
      </c>
      <c r="AI28">
        <v>1</v>
      </c>
      <c r="AJ28">
        <v>1</v>
      </c>
      <c r="AK28">
        <v>1</v>
      </c>
      <c r="AL28">
        <f>AVERAGE($Q$28:$AK$28)</f>
        <v>0.61904761904761907</v>
      </c>
    </row>
    <row r="29" spans="1:221" x14ac:dyDescent="0.25">
      <c r="A29" s="43">
        <v>2</v>
      </c>
      <c r="B29" s="45">
        <v>7</v>
      </c>
      <c r="D29" s="46">
        <v>15</v>
      </c>
      <c r="E29" s="12">
        <v>20</v>
      </c>
      <c r="F29" s="12">
        <v>40</v>
      </c>
      <c r="P29" t="s">
        <v>10</v>
      </c>
      <c r="Q29">
        <v>-1</v>
      </c>
      <c r="R29">
        <v>-1</v>
      </c>
      <c r="S29">
        <v>-1</v>
      </c>
      <c r="T29">
        <v>-1</v>
      </c>
      <c r="U29">
        <v>-1</v>
      </c>
      <c r="V29">
        <v>-1</v>
      </c>
      <c r="W29">
        <v>-1</v>
      </c>
      <c r="X29">
        <v>-1</v>
      </c>
      <c r="Y29">
        <v>1</v>
      </c>
      <c r="Z29">
        <v>-1</v>
      </c>
      <c r="AA29">
        <v>-1</v>
      </c>
      <c r="AB29">
        <v>-1</v>
      </c>
      <c r="AC29">
        <v>-1</v>
      </c>
      <c r="AD29">
        <v>-1</v>
      </c>
      <c r="AE29">
        <v>-1</v>
      </c>
      <c r="AF29">
        <v>-1</v>
      </c>
      <c r="AG29">
        <v>-1</v>
      </c>
      <c r="AH29">
        <v>-1</v>
      </c>
      <c r="AI29">
        <v>-1</v>
      </c>
      <c r="AJ29">
        <v>-1</v>
      </c>
      <c r="AK29">
        <v>-1</v>
      </c>
      <c r="AL29">
        <f>AVERAGE($Q$29:$AK$29)</f>
        <v>-0.90476190476190477</v>
      </c>
    </row>
    <row r="30" spans="1:221" x14ac:dyDescent="0.25">
      <c r="A30" s="43">
        <v>2</v>
      </c>
      <c r="B30" s="45">
        <v>8</v>
      </c>
      <c r="D30" s="46">
        <v>15</v>
      </c>
      <c r="E30" s="12">
        <v>25</v>
      </c>
      <c r="F30" s="12">
        <v>45</v>
      </c>
      <c r="P30" t="s">
        <v>11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-1</v>
      </c>
      <c r="AD30">
        <v>1</v>
      </c>
      <c r="AE30">
        <v>1</v>
      </c>
      <c r="AF30">
        <v>1</v>
      </c>
      <c r="AG30">
        <v>-1</v>
      </c>
      <c r="AH30">
        <v>-1</v>
      </c>
      <c r="AI30">
        <v>-1</v>
      </c>
      <c r="AJ30">
        <v>1</v>
      </c>
      <c r="AK30">
        <v>1</v>
      </c>
      <c r="AL30">
        <f>AVERAGE($Q$30:$AK$30)</f>
        <v>0.61904761904761907</v>
      </c>
    </row>
    <row r="31" spans="1:221" x14ac:dyDescent="0.25">
      <c r="A31" s="43">
        <v>2</v>
      </c>
      <c r="B31" s="45">
        <v>9</v>
      </c>
      <c r="D31" s="46">
        <v>0</v>
      </c>
      <c r="E31" s="12">
        <v>150</v>
      </c>
      <c r="F31" s="12">
        <v>250</v>
      </c>
      <c r="P31" t="s">
        <v>12</v>
      </c>
      <c r="Q31">
        <v>1</v>
      </c>
      <c r="R31">
        <v>1</v>
      </c>
      <c r="S31">
        <v>1</v>
      </c>
      <c r="T31">
        <v>1</v>
      </c>
      <c r="U31">
        <v>1</v>
      </c>
      <c r="V31">
        <v>-1</v>
      </c>
      <c r="W31">
        <v>-1</v>
      </c>
      <c r="X31">
        <v>1</v>
      </c>
      <c r="Y31">
        <v>1</v>
      </c>
      <c r="Z31">
        <v>-1</v>
      </c>
      <c r="AA31">
        <v>1</v>
      </c>
      <c r="AB31">
        <v>1</v>
      </c>
      <c r="AC31">
        <v>-1</v>
      </c>
      <c r="AD31">
        <v>-1</v>
      </c>
      <c r="AE31">
        <v>-1</v>
      </c>
      <c r="AF31">
        <v>1</v>
      </c>
      <c r="AG31">
        <v>-1</v>
      </c>
      <c r="AH31">
        <v>-1</v>
      </c>
      <c r="AI31">
        <v>-1</v>
      </c>
      <c r="AJ31">
        <v>1</v>
      </c>
      <c r="AK31">
        <v>1</v>
      </c>
      <c r="AL31">
        <f>AVERAGE($Q$31:$AK$31)</f>
        <v>0.14285714285714285</v>
      </c>
    </row>
    <row r="32" spans="1:221" x14ac:dyDescent="0.25">
      <c r="A32" s="43">
        <v>2</v>
      </c>
      <c r="B32" s="45">
        <v>10</v>
      </c>
      <c r="D32" s="46">
        <v>10</v>
      </c>
      <c r="E32" s="12">
        <v>75</v>
      </c>
      <c r="F32" s="12">
        <v>300</v>
      </c>
      <c r="P32" t="s">
        <v>13</v>
      </c>
      <c r="Q32">
        <v>1</v>
      </c>
      <c r="R32">
        <v>1</v>
      </c>
      <c r="S32">
        <v>1</v>
      </c>
      <c r="T32">
        <v>-1</v>
      </c>
      <c r="U32">
        <v>1</v>
      </c>
      <c r="V32">
        <v>-1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-1</v>
      </c>
      <c r="AD32">
        <v>1</v>
      </c>
      <c r="AE32">
        <v>1</v>
      </c>
      <c r="AF32">
        <v>1</v>
      </c>
      <c r="AG32">
        <v>-1</v>
      </c>
      <c r="AH32">
        <v>-1</v>
      </c>
      <c r="AI32">
        <v>-1</v>
      </c>
      <c r="AJ32">
        <v>1</v>
      </c>
      <c r="AK32">
        <v>1</v>
      </c>
      <c r="AL32">
        <f>AVERAGE($Q$32:$AK$32)</f>
        <v>0.42857142857142855</v>
      </c>
    </row>
    <row r="33" spans="1:42" x14ac:dyDescent="0.25">
      <c r="A33" s="43">
        <v>2</v>
      </c>
      <c r="B33" s="45">
        <v>11</v>
      </c>
      <c r="D33" s="46">
        <v>30</v>
      </c>
      <c r="E33" s="12">
        <v>225</v>
      </c>
      <c r="F33" s="12">
        <v>400</v>
      </c>
      <c r="P33" t="s">
        <v>14</v>
      </c>
      <c r="Q33">
        <v>1</v>
      </c>
      <c r="R33">
        <v>1</v>
      </c>
      <c r="S33">
        <v>1</v>
      </c>
      <c r="T33">
        <v>-1</v>
      </c>
      <c r="U33">
        <v>-1</v>
      </c>
      <c r="V33">
        <v>-1</v>
      </c>
      <c r="W33">
        <v>1</v>
      </c>
      <c r="X33">
        <v>1</v>
      </c>
      <c r="Y33">
        <v>-1</v>
      </c>
      <c r="Z33">
        <v>1</v>
      </c>
      <c r="AA33">
        <v>1</v>
      </c>
      <c r="AB33">
        <v>1</v>
      </c>
      <c r="AC33">
        <v>-1</v>
      </c>
      <c r="AD33">
        <v>1</v>
      </c>
      <c r="AE33">
        <v>1</v>
      </c>
      <c r="AF33">
        <v>1</v>
      </c>
      <c r="AG33">
        <v>-1</v>
      </c>
      <c r="AH33">
        <v>-1</v>
      </c>
      <c r="AI33">
        <v>-1</v>
      </c>
      <c r="AJ33">
        <v>1</v>
      </c>
      <c r="AK33">
        <v>1</v>
      </c>
      <c r="AL33">
        <f>AVERAGE($Q$33:$AK$33)</f>
        <v>0.23809523809523808</v>
      </c>
    </row>
    <row r="34" spans="1:42" x14ac:dyDescent="0.25">
      <c r="A34" s="43">
        <v>2</v>
      </c>
      <c r="B34" s="45">
        <v>12</v>
      </c>
      <c r="D34" s="46">
        <v>30</v>
      </c>
      <c r="E34" s="12">
        <v>175</v>
      </c>
      <c r="F34" s="12">
        <v>400</v>
      </c>
      <c r="P34" t="s">
        <v>15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-1</v>
      </c>
      <c r="X34">
        <v>1</v>
      </c>
      <c r="Y34">
        <v>1</v>
      </c>
      <c r="Z34">
        <v>1</v>
      </c>
      <c r="AA34">
        <v>1</v>
      </c>
      <c r="AB34">
        <v>1</v>
      </c>
      <c r="AC34">
        <v>-1</v>
      </c>
      <c r="AD34">
        <v>-1</v>
      </c>
      <c r="AE34">
        <v>1</v>
      </c>
      <c r="AF34">
        <v>1</v>
      </c>
      <c r="AG34">
        <v>-1</v>
      </c>
      <c r="AH34">
        <v>1</v>
      </c>
      <c r="AI34">
        <v>1</v>
      </c>
      <c r="AJ34">
        <v>1</v>
      </c>
      <c r="AK34">
        <v>1</v>
      </c>
      <c r="AL34">
        <f>AVERAGE($Q$34:$AK$34)</f>
        <v>0.61904761904761907</v>
      </c>
    </row>
    <row r="35" spans="1:42" x14ac:dyDescent="0.25">
      <c r="A35" s="43">
        <v>2</v>
      </c>
      <c r="B35" s="45">
        <v>13</v>
      </c>
      <c r="D35" s="46">
        <v>40</v>
      </c>
      <c r="E35" s="12">
        <v>75</v>
      </c>
      <c r="F35" s="12">
        <v>300</v>
      </c>
      <c r="P35" t="s">
        <v>79</v>
      </c>
      <c r="Q35">
        <f>AVERAGE($Q$20:$Q$34)</f>
        <v>0.46666666666666667</v>
      </c>
      <c r="R35">
        <f>AVERAGE($R$20:$R$34)</f>
        <v>0.73333333333333328</v>
      </c>
      <c r="S35">
        <f>AVERAGE($S$20:$S$34)</f>
        <v>0.8666666666666667</v>
      </c>
      <c r="T35">
        <f>AVERAGE($T$20:$T$34)</f>
        <v>6.6666666666666666E-2</v>
      </c>
      <c r="U35">
        <f>AVERAGE($U$20:$U$34)</f>
        <v>0.2</v>
      </c>
      <c r="V35">
        <f>AVERAGE($V$20:$V$34)</f>
        <v>-0.46666666666666667</v>
      </c>
      <c r="W35">
        <f>AVERAGE($W$20:$W$34)</f>
        <v>-0.46666666666666667</v>
      </c>
      <c r="X35">
        <f>AVERAGE($X$20:$X$34)</f>
        <v>0.2</v>
      </c>
      <c r="Y35">
        <f>AVERAGE($Y$20:$Y$34)</f>
        <v>6.6666666666666666E-2</v>
      </c>
      <c r="Z35">
        <f>AVERAGE($Z$20:$Z$34)</f>
        <v>0.46666666666666667</v>
      </c>
      <c r="AA35">
        <f>AVERAGE($AA$20:$AA$34)</f>
        <v>0.8666666666666667</v>
      </c>
      <c r="AB35">
        <f>AVERAGE($AB$20:$AB$34)</f>
        <v>0.8666666666666667</v>
      </c>
      <c r="AC35">
        <f>AVERAGE($AC$20:$AC$34)</f>
        <v>-1</v>
      </c>
      <c r="AD35">
        <f>AVERAGE($AD$20:$AD$34)</f>
        <v>-0.2</v>
      </c>
      <c r="AE35">
        <f>AVERAGE($AE$20:$AE$34)</f>
        <v>-6.6666666666666666E-2</v>
      </c>
      <c r="AF35">
        <f>AVERAGE($AF$20:$AF$34)</f>
        <v>0.73333333333333328</v>
      </c>
      <c r="AG35">
        <f>AVERAGE($AG$20:$AG$34)</f>
        <v>-1</v>
      </c>
      <c r="AH35">
        <f>AVERAGE($AH$20:$AH$34)</f>
        <v>-0.2</v>
      </c>
      <c r="AI35">
        <f>AVERAGE($AI$20:$AI$34)</f>
        <v>-0.2</v>
      </c>
      <c r="AJ35">
        <f>AVERAGE($AJ$20:$AJ$34)</f>
        <v>0.8666666666666667</v>
      </c>
      <c r="AK35">
        <f>AVERAGE($AK$20:$AK$34)</f>
        <v>0.73333333333333328</v>
      </c>
      <c r="AL35">
        <f>AVERAGE($AL$20:$AL$34)</f>
        <v>0.16825396825396824</v>
      </c>
    </row>
    <row r="36" spans="1:42" x14ac:dyDescent="0.25">
      <c r="A36" s="43">
        <v>2</v>
      </c>
      <c r="B36" s="45">
        <v>14</v>
      </c>
      <c r="D36" s="46">
        <v>30</v>
      </c>
      <c r="E36" s="12">
        <v>75</v>
      </c>
      <c r="F36" s="12">
        <v>150</v>
      </c>
    </row>
    <row r="37" spans="1:42" x14ac:dyDescent="0.25">
      <c r="A37" s="43">
        <v>2</v>
      </c>
      <c r="B37" s="45">
        <v>15</v>
      </c>
      <c r="D37" s="46">
        <v>20</v>
      </c>
      <c r="E37" s="12">
        <v>75</v>
      </c>
      <c r="F37" s="12">
        <v>150</v>
      </c>
    </row>
    <row r="38" spans="1:42" x14ac:dyDescent="0.25">
      <c r="A38" s="43">
        <v>2</v>
      </c>
      <c r="B38" s="45">
        <v>16</v>
      </c>
      <c r="D38" s="46">
        <v>30</v>
      </c>
      <c r="E38" s="12">
        <v>75</v>
      </c>
      <c r="F38" s="12">
        <v>200</v>
      </c>
      <c r="P38" t="s">
        <v>99</v>
      </c>
      <c r="Q38" t="s">
        <v>81</v>
      </c>
      <c r="R38" t="s">
        <v>82</v>
      </c>
      <c r="S38" t="s">
        <v>83</v>
      </c>
      <c r="T38" t="s">
        <v>84</v>
      </c>
      <c r="U38" t="s">
        <v>85</v>
      </c>
      <c r="V38" t="s">
        <v>86</v>
      </c>
      <c r="W38" t="s">
        <v>87</v>
      </c>
      <c r="X38" t="s">
        <v>88</v>
      </c>
      <c r="Y38" t="s">
        <v>89</v>
      </c>
      <c r="Z38" t="s">
        <v>90</v>
      </c>
      <c r="AA38" t="s">
        <v>91</v>
      </c>
      <c r="AB38" t="s">
        <v>92</v>
      </c>
      <c r="AC38" t="s">
        <v>93</v>
      </c>
      <c r="AD38" t="s">
        <v>94</v>
      </c>
      <c r="AE38" t="s">
        <v>95</v>
      </c>
      <c r="AF38" t="s">
        <v>96</v>
      </c>
      <c r="AG38" t="s">
        <v>97</v>
      </c>
      <c r="AH38" t="s">
        <v>98</v>
      </c>
      <c r="AI38" t="s">
        <v>340</v>
      </c>
      <c r="AJ38" t="s">
        <v>341</v>
      </c>
      <c r="AK38" t="s">
        <v>342</v>
      </c>
      <c r="AL38" t="s">
        <v>80</v>
      </c>
      <c r="AM38" t="s">
        <v>293</v>
      </c>
      <c r="AN38" t="s">
        <v>293</v>
      </c>
      <c r="AO38" t="s">
        <v>42</v>
      </c>
      <c r="AP38" t="s">
        <v>42</v>
      </c>
    </row>
    <row r="39" spans="1:42" x14ac:dyDescent="0.25">
      <c r="A39" s="43">
        <v>2</v>
      </c>
      <c r="B39" s="45">
        <v>17</v>
      </c>
      <c r="D39" s="46">
        <v>30</v>
      </c>
      <c r="E39" s="12">
        <v>75</v>
      </c>
      <c r="F39" s="12">
        <v>200</v>
      </c>
      <c r="P39" t="s">
        <v>1</v>
      </c>
      <c r="Q39">
        <v>-1</v>
      </c>
      <c r="R39">
        <v>-1</v>
      </c>
      <c r="S39">
        <v>-1</v>
      </c>
      <c r="T39">
        <v>-1</v>
      </c>
      <c r="U39">
        <v>-1</v>
      </c>
      <c r="V39">
        <v>-1</v>
      </c>
      <c r="W39">
        <v>-1</v>
      </c>
      <c r="X39">
        <v>-1</v>
      </c>
      <c r="Y39">
        <v>-1</v>
      </c>
      <c r="Z39">
        <v>-1</v>
      </c>
      <c r="AA39">
        <v>-1</v>
      </c>
      <c r="AB39">
        <v>-1</v>
      </c>
      <c r="AC39">
        <v>-1</v>
      </c>
      <c r="AD39">
        <v>-1</v>
      </c>
      <c r="AE39">
        <v>-1</v>
      </c>
      <c r="AF39">
        <v>-1</v>
      </c>
      <c r="AG39">
        <v>-1</v>
      </c>
      <c r="AH39">
        <v>1</v>
      </c>
      <c r="AI39">
        <v>-1</v>
      </c>
      <c r="AJ39">
        <v>-1</v>
      </c>
      <c r="AK39">
        <v>-1</v>
      </c>
      <c r="AL39">
        <f>AVERAGE($Q$39:$AK$39)</f>
        <v>-0.90476190476190477</v>
      </c>
      <c r="AM39" t="s">
        <v>52</v>
      </c>
      <c r="AN39">
        <f>VARP($Q$54:$AK$54)</f>
        <v>8.4897959183673558E-2</v>
      </c>
      <c r="AO39">
        <f>AN39/AN41</f>
        <v>0.12060301507537696</v>
      </c>
      <c r="AP39">
        <v>0.13483644577098378</v>
      </c>
    </row>
    <row r="40" spans="1:42" x14ac:dyDescent="0.25">
      <c r="A40" s="43">
        <v>2</v>
      </c>
      <c r="B40" s="45">
        <v>18</v>
      </c>
      <c r="D40" s="46">
        <v>200</v>
      </c>
      <c r="E40" s="12">
        <v>800</v>
      </c>
      <c r="F40" s="12">
        <v>2000</v>
      </c>
      <c r="P40" t="s">
        <v>2</v>
      </c>
      <c r="Q40">
        <v>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1</v>
      </c>
      <c r="X40">
        <v>1</v>
      </c>
      <c r="Y40">
        <v>1</v>
      </c>
      <c r="Z40">
        <v>1</v>
      </c>
      <c r="AA40">
        <v>-1</v>
      </c>
      <c r="AB40">
        <v>-1</v>
      </c>
      <c r="AC40">
        <v>-1</v>
      </c>
      <c r="AD40">
        <v>-1</v>
      </c>
      <c r="AE40">
        <v>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-1</v>
      </c>
      <c r="AL40">
        <f>AVERAGE($Q$40:$AK$40)</f>
        <v>-0.42857142857142855</v>
      </c>
      <c r="AM40" t="s">
        <v>54</v>
      </c>
      <c r="AN40">
        <f>VARP($AK$39:$AL$54)</f>
        <v>0.26839002267573708</v>
      </c>
      <c r="AO40">
        <f>AN40/AN41</f>
        <v>0.38126530086329086</v>
      </c>
      <c r="AP40">
        <v>0.13812599331832814</v>
      </c>
    </row>
    <row r="41" spans="1:42" x14ac:dyDescent="0.25">
      <c r="A41" s="43">
        <v>2</v>
      </c>
      <c r="B41" s="45">
        <v>19</v>
      </c>
      <c r="D41" s="46">
        <v>400</v>
      </c>
      <c r="E41" s="12">
        <v>1000</v>
      </c>
      <c r="F41" s="12">
        <v>4000</v>
      </c>
      <c r="P41" t="s">
        <v>3</v>
      </c>
      <c r="Q41">
        <v>-1</v>
      </c>
      <c r="R41">
        <v>-1</v>
      </c>
      <c r="S41">
        <v>-1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-1</v>
      </c>
      <c r="AA41">
        <v>-1</v>
      </c>
      <c r="AB41">
        <v>-1</v>
      </c>
      <c r="AC41">
        <v>-1</v>
      </c>
      <c r="AD41">
        <v>1</v>
      </c>
      <c r="AE41">
        <v>-1</v>
      </c>
      <c r="AF41">
        <v>-1</v>
      </c>
      <c r="AG41">
        <v>1</v>
      </c>
      <c r="AH41">
        <v>-1</v>
      </c>
      <c r="AI41">
        <v>-1</v>
      </c>
      <c r="AJ41">
        <v>-1</v>
      </c>
      <c r="AK41">
        <v>-1</v>
      </c>
      <c r="AL41">
        <f>AVERAGE($Q$41:$AK$41)</f>
        <v>-0.23809523809523808</v>
      </c>
      <c r="AM41" t="s">
        <v>57</v>
      </c>
      <c r="AN41">
        <f>VARP($Q$39:$AK$54)</f>
        <v>0.70394557823129278</v>
      </c>
      <c r="AO41">
        <f>VARP($Q$39:$AL$54)</f>
        <v>0.6754627911770773</v>
      </c>
    </row>
    <row r="42" spans="1:42" x14ac:dyDescent="0.25">
      <c r="A42" s="43">
        <v>2</v>
      </c>
      <c r="B42" s="45">
        <v>20</v>
      </c>
      <c r="D42" s="46">
        <v>2</v>
      </c>
      <c r="E42" s="12">
        <v>4</v>
      </c>
      <c r="F42" s="12">
        <v>10</v>
      </c>
      <c r="P42" t="s">
        <v>4</v>
      </c>
      <c r="Q42">
        <v>-1</v>
      </c>
      <c r="R42">
        <v>1</v>
      </c>
      <c r="S42">
        <v>-1</v>
      </c>
      <c r="T42">
        <v>-1</v>
      </c>
      <c r="U42">
        <v>-1</v>
      </c>
      <c r="V42">
        <v>-1</v>
      </c>
      <c r="W42">
        <v>1</v>
      </c>
      <c r="X42">
        <v>1</v>
      </c>
      <c r="Y42">
        <v>1</v>
      </c>
      <c r="Z42">
        <v>1</v>
      </c>
      <c r="AA42">
        <v>-1</v>
      </c>
      <c r="AB42">
        <v>-1</v>
      </c>
      <c r="AC42">
        <v>-1</v>
      </c>
      <c r="AD42">
        <v>1</v>
      </c>
      <c r="AE42">
        <v>-1</v>
      </c>
      <c r="AF42">
        <v>-1</v>
      </c>
      <c r="AG42">
        <v>-1</v>
      </c>
      <c r="AH42">
        <v>-1</v>
      </c>
      <c r="AI42">
        <v>-1</v>
      </c>
      <c r="AJ42">
        <v>-1</v>
      </c>
      <c r="AK42">
        <v>-1</v>
      </c>
      <c r="AL42">
        <f>AVERAGE($Q$42:$AK$42)</f>
        <v>-0.42857142857142855</v>
      </c>
      <c r="AM42" t="s">
        <v>77</v>
      </c>
      <c r="AN42">
        <f>AVERAGE($Q$39:$AK$54)</f>
        <v>-0.50476190476190474</v>
      </c>
      <c r="AO42">
        <f>AVERAGE($Q$39:$AL$54)</f>
        <v>-0.50476190476190463</v>
      </c>
    </row>
    <row r="43" spans="1:42" x14ac:dyDescent="0.25">
      <c r="A43" s="43">
        <v>2</v>
      </c>
      <c r="B43" s="45">
        <v>21</v>
      </c>
      <c r="D43" s="46">
        <v>1</v>
      </c>
      <c r="E43" s="12">
        <v>4</v>
      </c>
      <c r="F43" s="12">
        <v>15</v>
      </c>
      <c r="P43" t="s">
        <v>5</v>
      </c>
      <c r="Q43">
        <v>-1</v>
      </c>
      <c r="R43">
        <v>1</v>
      </c>
      <c r="S43">
        <v>-1</v>
      </c>
      <c r="T43">
        <v>1</v>
      </c>
      <c r="U43">
        <v>-1</v>
      </c>
      <c r="V43">
        <v>1</v>
      </c>
      <c r="W43">
        <v>-1</v>
      </c>
      <c r="X43">
        <v>1</v>
      </c>
      <c r="Y43">
        <v>-1</v>
      </c>
      <c r="Z43">
        <v>1</v>
      </c>
      <c r="AA43">
        <v>-1</v>
      </c>
      <c r="AB43">
        <v>1</v>
      </c>
      <c r="AC43">
        <v>-1</v>
      </c>
      <c r="AD43">
        <v>-1</v>
      </c>
      <c r="AE43">
        <v>-1</v>
      </c>
      <c r="AF43">
        <v>-1</v>
      </c>
      <c r="AG43">
        <v>-1</v>
      </c>
      <c r="AH43">
        <v>-1</v>
      </c>
      <c r="AI43">
        <v>-1</v>
      </c>
      <c r="AJ43">
        <v>-1</v>
      </c>
      <c r="AK43">
        <v>-1</v>
      </c>
      <c r="AL43">
        <f>AVERAGE($Q$43:$AK$43)</f>
        <v>-0.42857142857142855</v>
      </c>
      <c r="AM43" t="s">
        <v>217</v>
      </c>
      <c r="AN43">
        <f>AN42*315</f>
        <v>-159</v>
      </c>
      <c r="AO43">
        <f>AO42*330</f>
        <v>-166.57142857142853</v>
      </c>
    </row>
    <row r="44" spans="1:42" x14ac:dyDescent="0.25">
      <c r="A44" s="43">
        <v>3</v>
      </c>
      <c r="B44" s="45">
        <v>1</v>
      </c>
      <c r="D44" s="46">
        <v>10</v>
      </c>
      <c r="E44" s="12">
        <v>25</v>
      </c>
      <c r="F44" s="12">
        <v>200</v>
      </c>
      <c r="P44" t="s">
        <v>6</v>
      </c>
      <c r="Q44">
        <v>1</v>
      </c>
      <c r="R44">
        <v>-1</v>
      </c>
      <c r="S44">
        <v>-1</v>
      </c>
      <c r="T44">
        <v>1</v>
      </c>
      <c r="U44">
        <v>1</v>
      </c>
      <c r="V44">
        <v>-1</v>
      </c>
      <c r="W44">
        <v>1</v>
      </c>
      <c r="X44">
        <v>1</v>
      </c>
      <c r="Y44">
        <v>1</v>
      </c>
      <c r="Z44">
        <v>1</v>
      </c>
      <c r="AA44">
        <v>-1</v>
      </c>
      <c r="AB44">
        <v>-1</v>
      </c>
      <c r="AC44">
        <v>-1</v>
      </c>
      <c r="AD44">
        <v>1</v>
      </c>
      <c r="AE44">
        <v>1</v>
      </c>
      <c r="AF44">
        <v>1</v>
      </c>
      <c r="AG44">
        <v>-1</v>
      </c>
      <c r="AH44">
        <v>-1</v>
      </c>
      <c r="AI44">
        <v>-1</v>
      </c>
      <c r="AJ44">
        <v>-1</v>
      </c>
      <c r="AK44">
        <v>-1</v>
      </c>
      <c r="AL44">
        <f>AVERAGE($Q$44:$AK$44)</f>
        <v>-4.7619047619047616E-2</v>
      </c>
      <c r="AM44" t="s">
        <v>220</v>
      </c>
      <c r="AN44">
        <f>(AN42+1)/2</f>
        <v>0.24761904761904763</v>
      </c>
      <c r="AO44">
        <f>(AO42+1)/2</f>
        <v>0.24761904761904768</v>
      </c>
    </row>
    <row r="45" spans="1:42" x14ac:dyDescent="0.25">
      <c r="A45" s="43">
        <v>3</v>
      </c>
      <c r="B45" s="45">
        <v>2</v>
      </c>
      <c r="D45" s="46">
        <v>20</v>
      </c>
      <c r="E45" s="12">
        <v>30</v>
      </c>
      <c r="F45" s="12">
        <v>300</v>
      </c>
      <c r="P45" t="s">
        <v>7</v>
      </c>
      <c r="Q45">
        <v>1</v>
      </c>
      <c r="R45">
        <v>1</v>
      </c>
      <c r="S45">
        <v>-1</v>
      </c>
      <c r="T45">
        <v>1</v>
      </c>
      <c r="U45">
        <v>1</v>
      </c>
      <c r="V45">
        <v>-1</v>
      </c>
      <c r="W45">
        <v>1</v>
      </c>
      <c r="X45">
        <v>1</v>
      </c>
      <c r="Y45">
        <v>-1</v>
      </c>
      <c r="Z45">
        <v>1</v>
      </c>
      <c r="AA45">
        <v>1</v>
      </c>
      <c r="AB45">
        <v>1</v>
      </c>
      <c r="AC45">
        <v>-1</v>
      </c>
      <c r="AD45">
        <v>1</v>
      </c>
      <c r="AE45">
        <v>1</v>
      </c>
      <c r="AF45">
        <v>1</v>
      </c>
      <c r="AG45">
        <v>-1</v>
      </c>
      <c r="AH45">
        <v>-1</v>
      </c>
      <c r="AI45">
        <v>-1</v>
      </c>
      <c r="AJ45">
        <v>-1</v>
      </c>
      <c r="AK45">
        <v>-1</v>
      </c>
      <c r="AL45">
        <f>AVERAGE($Q$45:$AK$45)</f>
        <v>0.14285714285714285</v>
      </c>
      <c r="AM45" t="s">
        <v>373</v>
      </c>
      <c r="AN45">
        <f>(AN44-(1-AN44))^2</f>
        <v>0.25478458049886621</v>
      </c>
      <c r="AO45">
        <f>(AO44-(1-AO44))^2</f>
        <v>0.25478458049886621</v>
      </c>
    </row>
    <row r="46" spans="1:42" x14ac:dyDescent="0.25">
      <c r="A46" s="43">
        <v>3</v>
      </c>
      <c r="B46" s="45">
        <v>3</v>
      </c>
      <c r="D46" s="46">
        <v>10</v>
      </c>
      <c r="E46" s="12">
        <v>25</v>
      </c>
      <c r="F46" s="12">
        <v>200</v>
      </c>
      <c r="P46" t="s">
        <v>8</v>
      </c>
      <c r="Q46">
        <v>1</v>
      </c>
      <c r="R46">
        <v>-1</v>
      </c>
      <c r="S46">
        <v>-1</v>
      </c>
      <c r="T46">
        <v>-1</v>
      </c>
      <c r="U46">
        <v>-1</v>
      </c>
      <c r="V46">
        <v>-1</v>
      </c>
      <c r="W46">
        <v>-1</v>
      </c>
      <c r="X46">
        <v>-1</v>
      </c>
      <c r="Y46">
        <v>-1</v>
      </c>
      <c r="Z46">
        <v>1</v>
      </c>
      <c r="AA46">
        <v>-1</v>
      </c>
      <c r="AB46">
        <v>-1</v>
      </c>
      <c r="AC46">
        <v>-1</v>
      </c>
      <c r="AD46">
        <v>1</v>
      </c>
      <c r="AE46">
        <v>-1</v>
      </c>
      <c r="AF46">
        <v>-1</v>
      </c>
      <c r="AG46">
        <v>-1</v>
      </c>
      <c r="AH46">
        <v>-1</v>
      </c>
      <c r="AI46">
        <v>-1</v>
      </c>
      <c r="AJ46">
        <v>-1</v>
      </c>
      <c r="AK46">
        <v>-1</v>
      </c>
      <c r="AL46">
        <f>AVERAGE($Q$46:$AK$46)</f>
        <v>-0.7142857142857143</v>
      </c>
    </row>
    <row r="47" spans="1:42" x14ac:dyDescent="0.25">
      <c r="A47" s="43">
        <v>3</v>
      </c>
      <c r="B47" s="45">
        <v>4</v>
      </c>
      <c r="D47" s="46">
        <v>2</v>
      </c>
      <c r="E47" s="12">
        <v>5</v>
      </c>
      <c r="F47" s="12">
        <v>100</v>
      </c>
      <c r="P47" t="s">
        <v>9</v>
      </c>
      <c r="Q47">
        <v>-1</v>
      </c>
      <c r="R47">
        <v>-1</v>
      </c>
      <c r="S47">
        <v>-1</v>
      </c>
      <c r="T47">
        <v>-1</v>
      </c>
      <c r="U47">
        <v>-1</v>
      </c>
      <c r="V47">
        <v>-1</v>
      </c>
      <c r="W47">
        <v>-1</v>
      </c>
      <c r="X47">
        <v>-1</v>
      </c>
      <c r="Y47">
        <v>-1</v>
      </c>
      <c r="Z47">
        <v>-1</v>
      </c>
      <c r="AA47">
        <v>-1</v>
      </c>
      <c r="AB47">
        <v>-1</v>
      </c>
      <c r="AC47">
        <v>-1</v>
      </c>
      <c r="AD47">
        <v>-1</v>
      </c>
      <c r="AE47">
        <v>-1</v>
      </c>
      <c r="AF47">
        <v>-1</v>
      </c>
      <c r="AG47">
        <v>1</v>
      </c>
      <c r="AH47">
        <v>-1</v>
      </c>
      <c r="AI47">
        <v>1</v>
      </c>
      <c r="AJ47">
        <v>-1</v>
      </c>
      <c r="AK47">
        <v>-1</v>
      </c>
      <c r="AL47">
        <f>AVERAGE($Q$47:$AK$47)</f>
        <v>-0.80952380952380953</v>
      </c>
    </row>
    <row r="48" spans="1:42" x14ac:dyDescent="0.25">
      <c r="A48" s="43">
        <v>3</v>
      </c>
      <c r="B48" s="45">
        <v>5</v>
      </c>
      <c r="D48" s="46">
        <v>2</v>
      </c>
      <c r="E48" s="12">
        <v>5</v>
      </c>
      <c r="F48" s="12">
        <v>100</v>
      </c>
      <c r="P48" t="s">
        <v>10</v>
      </c>
      <c r="Q48">
        <v>-1</v>
      </c>
      <c r="R48">
        <v>-1</v>
      </c>
      <c r="S48">
        <v>1</v>
      </c>
      <c r="T48">
        <v>-1</v>
      </c>
      <c r="U48">
        <v>-1</v>
      </c>
      <c r="V48">
        <v>-1</v>
      </c>
      <c r="W48">
        <v>-1</v>
      </c>
      <c r="X48">
        <v>1</v>
      </c>
      <c r="Y48">
        <v>1</v>
      </c>
      <c r="Z48">
        <v>-1</v>
      </c>
      <c r="AA48">
        <v>-1</v>
      </c>
      <c r="AB48">
        <v>1</v>
      </c>
      <c r="AC48">
        <v>-1</v>
      </c>
      <c r="AD48">
        <v>-1</v>
      </c>
      <c r="AE48">
        <v>-1</v>
      </c>
      <c r="AF48">
        <v>1</v>
      </c>
      <c r="AG48">
        <v>-1</v>
      </c>
      <c r="AH48">
        <v>-1</v>
      </c>
      <c r="AI48">
        <v>-1</v>
      </c>
      <c r="AJ48">
        <v>1</v>
      </c>
      <c r="AK48">
        <v>1</v>
      </c>
      <c r="AL48">
        <f>AVERAGE($Q$48:$AK$48)</f>
        <v>-0.33333333333333331</v>
      </c>
    </row>
    <row r="49" spans="1:41" x14ac:dyDescent="0.25">
      <c r="A49" s="43">
        <v>3</v>
      </c>
      <c r="B49" s="45">
        <v>6</v>
      </c>
      <c r="D49" s="46">
        <v>5</v>
      </c>
      <c r="E49" s="12">
        <v>30</v>
      </c>
      <c r="F49" s="12">
        <v>300</v>
      </c>
      <c r="P49" t="s">
        <v>11</v>
      </c>
      <c r="Q49">
        <v>-1</v>
      </c>
      <c r="R49">
        <v>-1</v>
      </c>
      <c r="S49">
        <v>-1</v>
      </c>
      <c r="T49">
        <v>-1</v>
      </c>
      <c r="U49">
        <v>-1</v>
      </c>
      <c r="V49">
        <v>1</v>
      </c>
      <c r="W49">
        <v>-1</v>
      </c>
      <c r="X49">
        <v>-1</v>
      </c>
      <c r="Y49">
        <v>1</v>
      </c>
      <c r="Z49">
        <v>-1</v>
      </c>
      <c r="AA49">
        <v>-1</v>
      </c>
      <c r="AB49">
        <v>-1</v>
      </c>
      <c r="AC49">
        <v>-1</v>
      </c>
      <c r="AD49">
        <v>-1</v>
      </c>
      <c r="AE49">
        <v>-1</v>
      </c>
      <c r="AF49">
        <v>-1</v>
      </c>
      <c r="AG49">
        <v>-1</v>
      </c>
      <c r="AH49">
        <v>-1</v>
      </c>
      <c r="AI49">
        <v>-1</v>
      </c>
      <c r="AJ49">
        <v>1</v>
      </c>
      <c r="AK49">
        <v>1</v>
      </c>
      <c r="AL49">
        <f>AVERAGE($Q$49:$AK$49)</f>
        <v>-0.61904761904761907</v>
      </c>
    </row>
    <row r="50" spans="1:41" x14ac:dyDescent="0.25">
      <c r="A50" s="43">
        <v>3</v>
      </c>
      <c r="B50" s="45">
        <v>7</v>
      </c>
      <c r="D50" s="46">
        <v>10</v>
      </c>
      <c r="E50" s="12">
        <v>40</v>
      </c>
      <c r="F50" s="12">
        <v>90</v>
      </c>
      <c r="P50" t="s">
        <v>12</v>
      </c>
      <c r="Q50">
        <v>-1</v>
      </c>
      <c r="R50">
        <v>-1</v>
      </c>
      <c r="S50">
        <v>-1</v>
      </c>
      <c r="T50">
        <v>-1</v>
      </c>
      <c r="U50">
        <v>-1</v>
      </c>
      <c r="V50">
        <v>1</v>
      </c>
      <c r="W50">
        <v>-1</v>
      </c>
      <c r="X50">
        <v>-1</v>
      </c>
      <c r="Y50">
        <v>-1</v>
      </c>
      <c r="Z50">
        <v>1</v>
      </c>
      <c r="AA50">
        <v>-1</v>
      </c>
      <c r="AB50">
        <v>-1</v>
      </c>
      <c r="AC50">
        <v>-1</v>
      </c>
      <c r="AD50">
        <v>-1</v>
      </c>
      <c r="AE50">
        <v>1</v>
      </c>
      <c r="AF50">
        <v>-1</v>
      </c>
      <c r="AG50">
        <v>-1</v>
      </c>
      <c r="AH50">
        <v>-1</v>
      </c>
      <c r="AI50">
        <v>-1</v>
      </c>
      <c r="AJ50">
        <v>-1</v>
      </c>
      <c r="AK50">
        <v>-1</v>
      </c>
      <c r="AL50">
        <f>AVERAGE($Q$50:$AK$50)</f>
        <v>-0.7142857142857143</v>
      </c>
    </row>
    <row r="51" spans="1:41" x14ac:dyDescent="0.25">
      <c r="A51" s="43">
        <v>3</v>
      </c>
      <c r="B51" s="45">
        <v>8</v>
      </c>
      <c r="D51" s="46">
        <v>10</v>
      </c>
      <c r="E51" s="12">
        <v>40</v>
      </c>
      <c r="F51" s="12">
        <v>90</v>
      </c>
      <c r="P51" t="s">
        <v>13</v>
      </c>
      <c r="Q51">
        <v>-1</v>
      </c>
      <c r="R51">
        <v>-1</v>
      </c>
      <c r="S51">
        <v>-1</v>
      </c>
      <c r="T51">
        <v>1</v>
      </c>
      <c r="U51">
        <v>1</v>
      </c>
      <c r="V51">
        <v>1</v>
      </c>
      <c r="W51">
        <v>1</v>
      </c>
      <c r="X51">
        <v>-1</v>
      </c>
      <c r="Y51">
        <v>-1</v>
      </c>
      <c r="Z51">
        <v>-1</v>
      </c>
      <c r="AA51">
        <v>-1</v>
      </c>
      <c r="AB51">
        <v>-1</v>
      </c>
      <c r="AC51">
        <v>-1</v>
      </c>
      <c r="AD51">
        <v>1</v>
      </c>
      <c r="AE51">
        <v>-1</v>
      </c>
      <c r="AF51">
        <v>-1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f>AVERAGE($Q$51:$AK$51)</f>
        <v>-0.52380952380952384</v>
      </c>
    </row>
    <row r="52" spans="1:41" x14ac:dyDescent="0.25">
      <c r="A52" s="43">
        <v>3</v>
      </c>
      <c r="B52" s="45">
        <v>9</v>
      </c>
      <c r="D52" s="46">
        <v>-50</v>
      </c>
      <c r="E52" s="12">
        <v>100</v>
      </c>
      <c r="F52" s="12">
        <v>500</v>
      </c>
      <c r="P52" t="s">
        <v>14</v>
      </c>
      <c r="Q52">
        <v>-1</v>
      </c>
      <c r="R52">
        <v>-1</v>
      </c>
      <c r="S52">
        <v>-1</v>
      </c>
      <c r="T52">
        <v>-1</v>
      </c>
      <c r="U52">
        <v>-1</v>
      </c>
      <c r="V52">
        <v>-1</v>
      </c>
      <c r="W52">
        <v>1</v>
      </c>
      <c r="X52">
        <v>-1</v>
      </c>
      <c r="Y52">
        <v>-1</v>
      </c>
      <c r="Z52">
        <v>-1</v>
      </c>
      <c r="AA52">
        <v>-1</v>
      </c>
      <c r="AB52">
        <v>-1</v>
      </c>
      <c r="AC52">
        <v>-1</v>
      </c>
      <c r="AD52">
        <v>-1</v>
      </c>
      <c r="AE52">
        <v>-1</v>
      </c>
      <c r="AF52">
        <v>-1</v>
      </c>
      <c r="AG52">
        <v>1</v>
      </c>
      <c r="AH52">
        <v>-1</v>
      </c>
      <c r="AI52">
        <v>-1</v>
      </c>
      <c r="AJ52">
        <v>1</v>
      </c>
      <c r="AK52">
        <v>-1</v>
      </c>
      <c r="AL52">
        <f>AVERAGE($Q$52:$AK$52)</f>
        <v>-0.7142857142857143</v>
      </c>
    </row>
    <row r="53" spans="1:41" x14ac:dyDescent="0.25">
      <c r="A53" s="43">
        <v>3</v>
      </c>
      <c r="B53" s="45">
        <v>10</v>
      </c>
      <c r="D53" s="46">
        <v>3</v>
      </c>
      <c r="E53" s="12">
        <v>8</v>
      </c>
      <c r="F53" s="12">
        <v>40</v>
      </c>
      <c r="P53" t="s">
        <v>15</v>
      </c>
      <c r="Q53">
        <v>-1</v>
      </c>
      <c r="R53">
        <v>-1</v>
      </c>
      <c r="S53">
        <v>-1</v>
      </c>
      <c r="T53">
        <v>-1</v>
      </c>
      <c r="U53">
        <v>-1</v>
      </c>
      <c r="V53">
        <v>-1</v>
      </c>
      <c r="W53">
        <v>-1</v>
      </c>
      <c r="X53">
        <v>-1</v>
      </c>
      <c r="Y53">
        <v>-1</v>
      </c>
      <c r="Z53">
        <v>-1</v>
      </c>
      <c r="AA53">
        <v>-1</v>
      </c>
      <c r="AB53">
        <v>-1</v>
      </c>
      <c r="AC53">
        <v>-1</v>
      </c>
      <c r="AD53">
        <v>1</v>
      </c>
      <c r="AE53">
        <v>-1</v>
      </c>
      <c r="AF53">
        <v>-1</v>
      </c>
      <c r="AG53">
        <v>1</v>
      </c>
      <c r="AH53">
        <v>-1</v>
      </c>
      <c r="AI53">
        <v>-1</v>
      </c>
      <c r="AJ53">
        <v>-1</v>
      </c>
      <c r="AK53">
        <v>-1</v>
      </c>
      <c r="AL53">
        <f>AVERAGE($Q$53:$AK$53)</f>
        <v>-0.80952380952380953</v>
      </c>
    </row>
    <row r="54" spans="1:41" x14ac:dyDescent="0.25">
      <c r="A54" s="43">
        <v>3</v>
      </c>
      <c r="B54" s="45">
        <v>11</v>
      </c>
      <c r="D54" s="46">
        <v>3</v>
      </c>
      <c r="E54" s="12">
        <v>10</v>
      </c>
      <c r="F54" s="12">
        <v>40</v>
      </c>
      <c r="P54" t="s">
        <v>79</v>
      </c>
      <c r="Q54">
        <f>AVERAGE($Q$39:$Q$53)</f>
        <v>-0.46666666666666667</v>
      </c>
      <c r="R54">
        <f>AVERAGE($R$39:$R$53)</f>
        <v>-0.6</v>
      </c>
      <c r="S54">
        <f>AVERAGE($S$39:$S$53)</f>
        <v>-0.8666666666666667</v>
      </c>
      <c r="T54">
        <f>AVERAGE($T$39:$T$53)</f>
        <v>-0.33333333333333331</v>
      </c>
      <c r="U54">
        <f>AVERAGE($U$39:$U$53)</f>
        <v>-0.46666666666666667</v>
      </c>
      <c r="V54">
        <f>AVERAGE($V$39:$V$53)</f>
        <v>-0.33333333333333331</v>
      </c>
      <c r="W54">
        <f>AVERAGE($W$39:$W$53)</f>
        <v>-6.6666666666666666E-2</v>
      </c>
      <c r="X54">
        <f>AVERAGE($X$39:$X$53)</f>
        <v>-6.6666666666666666E-2</v>
      </c>
      <c r="Y54">
        <f>AVERAGE($Y$39:$Y$53)</f>
        <v>-0.2</v>
      </c>
      <c r="Z54">
        <f>AVERAGE($Z$39:$Z$53)</f>
        <v>-6.6666666666666666E-2</v>
      </c>
      <c r="AA54">
        <f>AVERAGE($AA$39:$AA$53)</f>
        <v>-0.8666666666666667</v>
      </c>
      <c r="AB54">
        <f>AVERAGE($AB$39:$AB$53)</f>
        <v>-0.6</v>
      </c>
      <c r="AC54">
        <f>AVERAGE($AC$39:$AC$53)</f>
        <v>-1</v>
      </c>
      <c r="AD54">
        <f>AVERAGE($AD$39:$AD$53)</f>
        <v>-6.6666666666666666E-2</v>
      </c>
      <c r="AE54">
        <f>AVERAGE($AE$39:$AE$53)</f>
        <v>-0.46666666666666667</v>
      </c>
      <c r="AF54">
        <f>AVERAGE($AF$39:$AF$53)</f>
        <v>-0.6</v>
      </c>
      <c r="AG54">
        <f>AVERAGE($AG$39:$AG$53)</f>
        <v>-0.46666666666666667</v>
      </c>
      <c r="AH54">
        <f>AVERAGE($AH$39:$AH$53)</f>
        <v>-0.8666666666666667</v>
      </c>
      <c r="AI54">
        <f>AVERAGE($AI$39:$AI$53)</f>
        <v>-0.8666666666666667</v>
      </c>
      <c r="AJ54">
        <f>AVERAGE($AJ$39:$AJ$53)</f>
        <v>-0.6</v>
      </c>
      <c r="AK54">
        <f>AVERAGE($AK$39:$AK$53)</f>
        <v>-0.73333333333333328</v>
      </c>
      <c r="AL54">
        <f>AVERAGE($AL$39:$AL$53)</f>
        <v>-0.50476190476190463</v>
      </c>
    </row>
    <row r="55" spans="1:41" x14ac:dyDescent="0.25">
      <c r="A55" s="43">
        <v>3</v>
      </c>
      <c r="B55" s="45">
        <v>12</v>
      </c>
      <c r="D55" s="46">
        <v>3</v>
      </c>
      <c r="E55" s="12">
        <v>8</v>
      </c>
      <c r="F55" s="12">
        <v>40</v>
      </c>
    </row>
    <row r="56" spans="1:41" x14ac:dyDescent="0.25">
      <c r="A56" s="43">
        <v>3</v>
      </c>
      <c r="B56" s="45">
        <v>13</v>
      </c>
      <c r="D56" s="46">
        <v>1</v>
      </c>
      <c r="E56" s="12">
        <v>5</v>
      </c>
      <c r="F56" s="12">
        <v>30</v>
      </c>
    </row>
    <row r="57" spans="1:41" x14ac:dyDescent="0.25">
      <c r="A57" s="43">
        <v>3</v>
      </c>
      <c r="B57" s="45">
        <v>14</v>
      </c>
      <c r="D57" s="46">
        <v>1</v>
      </c>
      <c r="E57" s="12">
        <v>6</v>
      </c>
      <c r="F57" s="12">
        <v>35</v>
      </c>
      <c r="P57" t="s">
        <v>218</v>
      </c>
      <c r="Q57" t="s">
        <v>81</v>
      </c>
      <c r="R57" t="s">
        <v>82</v>
      </c>
      <c r="S57" t="s">
        <v>83</v>
      </c>
      <c r="T57" t="s">
        <v>84</v>
      </c>
      <c r="U57" t="s">
        <v>85</v>
      </c>
      <c r="V57" t="s">
        <v>86</v>
      </c>
      <c r="W57" t="s">
        <v>87</v>
      </c>
      <c r="X57" t="s">
        <v>88</v>
      </c>
      <c r="Y57" t="s">
        <v>89</v>
      </c>
      <c r="Z57" t="s">
        <v>90</v>
      </c>
      <c r="AA57" t="s">
        <v>91</v>
      </c>
      <c r="AB57" t="s">
        <v>92</v>
      </c>
      <c r="AC57" t="s">
        <v>93</v>
      </c>
      <c r="AD57" t="s">
        <v>94</v>
      </c>
      <c r="AE57" t="s">
        <v>95</v>
      </c>
      <c r="AF57" t="s">
        <v>96</v>
      </c>
      <c r="AG57" t="s">
        <v>97</v>
      </c>
      <c r="AH57" t="s">
        <v>98</v>
      </c>
      <c r="AI57" t="s">
        <v>340</v>
      </c>
      <c r="AJ57" t="s">
        <v>341</v>
      </c>
      <c r="AK57" t="s">
        <v>342</v>
      </c>
      <c r="AL57" t="s">
        <v>80</v>
      </c>
      <c r="AM57" t="s">
        <v>293</v>
      </c>
      <c r="AN57" t="s">
        <v>293</v>
      </c>
      <c r="AO57" t="s">
        <v>42</v>
      </c>
    </row>
    <row r="58" spans="1:41" x14ac:dyDescent="0.25">
      <c r="A58" s="43">
        <v>3</v>
      </c>
      <c r="B58" s="45">
        <v>15</v>
      </c>
      <c r="D58" s="12">
        <v>1</v>
      </c>
      <c r="E58" s="12">
        <v>5</v>
      </c>
      <c r="F58" s="12">
        <v>30</v>
      </c>
      <c r="P58" t="s">
        <v>1</v>
      </c>
      <c r="Q58">
        <v>0.95249406175771967</v>
      </c>
      <c r="R58">
        <v>0.95590828924162252</v>
      </c>
      <c r="S58">
        <v>0.99817251461988299</v>
      </c>
      <c r="T58">
        <v>0.57746478873239437</v>
      </c>
      <c r="U58">
        <v>0.67741935483870963</v>
      </c>
      <c r="V58">
        <v>0.91176470588235292</v>
      </c>
      <c r="W58">
        <v>0.5625</v>
      </c>
      <c r="X58">
        <v>0.58620689655172409</v>
      </c>
      <c r="Y58">
        <v>0.74576271186440679</v>
      </c>
      <c r="Z58">
        <v>0.95783132530120485</v>
      </c>
      <c r="AA58">
        <v>0.96789536266349585</v>
      </c>
      <c r="AB58">
        <v>0.81273408239700373</v>
      </c>
      <c r="AC58">
        <v>15</v>
      </c>
      <c r="AD58">
        <v>0.7407407407407407</v>
      </c>
      <c r="AE58">
        <v>0.81395348837209303</v>
      </c>
      <c r="AF58">
        <v>0.94055944055944052</v>
      </c>
      <c r="AG58">
        <v>7.333333333333333</v>
      </c>
      <c r="AH58">
        <v>9.0909090909090912E-2</v>
      </c>
      <c r="AI58">
        <v>0.44444444444444442</v>
      </c>
      <c r="AJ58">
        <v>0.2857142857142857</v>
      </c>
      <c r="AK58">
        <v>1.5396825396825398</v>
      </c>
      <c r="AL58">
        <f>AVERAGE($Q$58:$AK$58)</f>
        <v>1.7569281646479278</v>
      </c>
      <c r="AM58" t="s">
        <v>52</v>
      </c>
      <c r="AN58">
        <f>VARP($Q$73:$AK$73)</f>
        <v>262.05647672517892</v>
      </c>
      <c r="AO58">
        <f>AN58/AN60</f>
        <v>0.25055148382085557</v>
      </c>
    </row>
    <row r="59" spans="1:41" x14ac:dyDescent="0.25">
      <c r="A59" s="43">
        <v>3</v>
      </c>
      <c r="B59" s="45">
        <v>16</v>
      </c>
      <c r="D59" s="12">
        <v>3</v>
      </c>
      <c r="E59" s="12">
        <v>10</v>
      </c>
      <c r="F59" s="12">
        <v>40</v>
      </c>
      <c r="P59" t="s">
        <v>2</v>
      </c>
      <c r="Q59">
        <v>0.6437054631828979</v>
      </c>
      <c r="R59">
        <v>0.77954144620811283</v>
      </c>
      <c r="S59">
        <v>0.96954191033138404</v>
      </c>
      <c r="T59">
        <v>9.5633802816901401</v>
      </c>
      <c r="U59">
        <v>4.376344086021505</v>
      </c>
      <c r="V59">
        <v>10.764705882352942</v>
      </c>
      <c r="W59">
        <v>0.25</v>
      </c>
      <c r="X59">
        <v>0.13793103448275862</v>
      </c>
      <c r="Y59">
        <v>1.5423728813559323</v>
      </c>
      <c r="Z59">
        <v>0.54819277108433739</v>
      </c>
      <c r="AA59">
        <v>0.73246135552913194</v>
      </c>
      <c r="AB59">
        <v>0.89076154806491881</v>
      </c>
      <c r="AC59">
        <v>74</v>
      </c>
      <c r="AD59">
        <v>1.7777777777777777</v>
      </c>
      <c r="AE59">
        <v>0.7441860465116279</v>
      </c>
      <c r="AF59">
        <v>0.73776223776223782</v>
      </c>
      <c r="AG59">
        <v>24</v>
      </c>
      <c r="AH59">
        <v>71.727272727272734</v>
      </c>
      <c r="AI59">
        <v>54.555555555555557</v>
      </c>
      <c r="AJ59">
        <v>0.95238095238095233</v>
      </c>
      <c r="AK59">
        <v>0.93650793650793651</v>
      </c>
      <c r="AL59">
        <f>AVERAGE($Q$59:$AK$59)</f>
        <v>12.410970566384425</v>
      </c>
      <c r="AM59" t="s">
        <v>54</v>
      </c>
      <c r="AN59">
        <f>VARP($AL$58:$AL$72)</f>
        <v>73.27816864449764</v>
      </c>
      <c r="AO59">
        <f>AN59/AN60</f>
        <v>7.006105750558507E-2</v>
      </c>
    </row>
    <row r="60" spans="1:41" x14ac:dyDescent="0.25">
      <c r="A60" s="43">
        <v>3</v>
      </c>
      <c r="B60" s="45">
        <v>17</v>
      </c>
      <c r="D60" s="12">
        <v>1</v>
      </c>
      <c r="E60" s="12">
        <v>5</v>
      </c>
      <c r="F60" s="12">
        <v>30</v>
      </c>
      <c r="P60" t="s">
        <v>3</v>
      </c>
      <c r="Q60">
        <v>0.94061757719714967</v>
      </c>
      <c r="R60">
        <v>0.97354497354497349</v>
      </c>
      <c r="S60">
        <v>0.99695419103313843</v>
      </c>
      <c r="T60">
        <v>0.92957746478873238</v>
      </c>
      <c r="U60">
        <v>0.94623655913978499</v>
      </c>
      <c r="V60">
        <v>0.11764705882352941</v>
      </c>
      <c r="W60">
        <v>1.5</v>
      </c>
      <c r="X60">
        <v>0.37931034482758619</v>
      </c>
      <c r="Y60">
        <v>0.69491525423728817</v>
      </c>
      <c r="Z60">
        <v>0.95180722891566261</v>
      </c>
      <c r="AA60">
        <v>0.98810939357907257</v>
      </c>
      <c r="AB60">
        <v>0.99500624219725342</v>
      </c>
      <c r="AC60">
        <v>4</v>
      </c>
      <c r="AD60">
        <v>0.77777777777777779</v>
      </c>
      <c r="AE60">
        <v>0.88372093023255816</v>
      </c>
      <c r="AF60">
        <v>0.965034965034965</v>
      </c>
      <c r="AG60">
        <v>0.66666666666666663</v>
      </c>
      <c r="AH60">
        <v>0.72727272727272729</v>
      </c>
      <c r="AI60">
        <v>0.72222222222222221</v>
      </c>
      <c r="AJ60">
        <v>0.90476190476190477</v>
      </c>
      <c r="AK60">
        <v>0.87301587301587302</v>
      </c>
      <c r="AL60">
        <f>AVERAGE($Q$60:$AK$60)</f>
        <v>0.99686663596518432</v>
      </c>
      <c r="AM60" t="s">
        <v>57</v>
      </c>
      <c r="AN60">
        <f>VARP($Q$58:$AK$72)</f>
        <v>1045.9186779853574</v>
      </c>
      <c r="AO60">
        <f>VARP($Q$39:$AL$54)</f>
        <v>0.6754627911770773</v>
      </c>
    </row>
    <row r="61" spans="1:41" x14ac:dyDescent="0.25">
      <c r="A61" s="43">
        <v>3</v>
      </c>
      <c r="B61" s="45">
        <v>18</v>
      </c>
      <c r="D61" s="12">
        <v>1</v>
      </c>
      <c r="E61" s="12">
        <v>3</v>
      </c>
      <c r="F61" s="12">
        <v>10</v>
      </c>
      <c r="P61" t="s">
        <v>4</v>
      </c>
      <c r="Q61">
        <v>1.850356294536817</v>
      </c>
      <c r="R61">
        <v>5.8201058201058198E-2</v>
      </c>
      <c r="S61">
        <v>0.92690058479532167</v>
      </c>
      <c r="T61">
        <v>17.309859154929576</v>
      </c>
      <c r="U61">
        <v>18.892473118279568</v>
      </c>
      <c r="V61">
        <v>43.117647058823529</v>
      </c>
      <c r="W61">
        <v>0.5625</v>
      </c>
      <c r="X61">
        <v>3.4482758620689655E-2</v>
      </c>
      <c r="Y61">
        <v>3.2372881355932202</v>
      </c>
      <c r="Z61">
        <v>0.6987951807228916</v>
      </c>
      <c r="AA61">
        <v>0.84542211652794297</v>
      </c>
      <c r="AB61">
        <v>0.8595505617977528</v>
      </c>
      <c r="AC61">
        <v>99</v>
      </c>
      <c r="AD61">
        <v>0.48148148148148145</v>
      </c>
      <c r="AE61">
        <v>3.6511627906976742</v>
      </c>
      <c r="AF61">
        <v>0.82517482517482521</v>
      </c>
      <c r="AG61">
        <v>15.666666666666666</v>
      </c>
      <c r="AH61">
        <v>249</v>
      </c>
      <c r="AI61">
        <v>165.66666666666666</v>
      </c>
      <c r="AJ61">
        <v>0.79761904761904767</v>
      </c>
      <c r="AK61">
        <v>0.60317460317460314</v>
      </c>
      <c r="AL61">
        <f>AVERAGE($Q$61:$AK$61)</f>
        <v>29.718353433538535</v>
      </c>
      <c r="AM61" t="s">
        <v>384</v>
      </c>
      <c r="AN61">
        <f>AVERAGE($Q$58:$AK$72)</f>
        <v>7.7398652118685707</v>
      </c>
      <c r="AO61">
        <f>AVERAGE($Q$39:$AL$54)</f>
        <v>-0.50476190476190463</v>
      </c>
    </row>
    <row r="62" spans="1:41" x14ac:dyDescent="0.25">
      <c r="A62" s="43">
        <v>3</v>
      </c>
      <c r="B62" s="45">
        <v>19</v>
      </c>
      <c r="D62" s="12">
        <v>1</v>
      </c>
      <c r="E62" s="12">
        <v>5</v>
      </c>
      <c r="F62" s="12">
        <v>15</v>
      </c>
      <c r="P62" t="s">
        <v>5</v>
      </c>
      <c r="Q62">
        <v>2.5629453681710213</v>
      </c>
      <c r="R62">
        <v>0.11816578483245149</v>
      </c>
      <c r="S62">
        <v>0.26900584795321636</v>
      </c>
      <c r="T62">
        <v>0.29577464788732394</v>
      </c>
      <c r="U62">
        <v>0.46236559139784944</v>
      </c>
      <c r="V62">
        <v>0.47058823529411764</v>
      </c>
      <c r="W62">
        <v>2.125</v>
      </c>
      <c r="X62">
        <v>0.13793103448275862</v>
      </c>
      <c r="Y62">
        <v>5.7796610169491522</v>
      </c>
      <c r="Z62">
        <v>0.20481927710843373</v>
      </c>
      <c r="AA62">
        <v>0.76218787158145063</v>
      </c>
      <c r="AB62">
        <v>6.3670411985018729E-2</v>
      </c>
      <c r="AC62">
        <v>399</v>
      </c>
      <c r="AD62">
        <v>2.7037037037037037</v>
      </c>
      <c r="AE62">
        <v>3.6511627906976742</v>
      </c>
      <c r="AF62">
        <v>0.39860139860139859</v>
      </c>
      <c r="AG62">
        <v>15.666666666666666</v>
      </c>
      <c r="AH62">
        <v>0.54545454545454541</v>
      </c>
      <c r="AI62">
        <v>0.66666666666666663</v>
      </c>
      <c r="AJ62">
        <v>0.91666666666666663</v>
      </c>
      <c r="AK62">
        <v>0.87301587301587302</v>
      </c>
      <c r="AL62">
        <f>AVERAGE($Q$62:$AK$62)</f>
        <v>20.841621590434094</v>
      </c>
      <c r="AM62" t="s">
        <v>385</v>
      </c>
      <c r="AN62">
        <f>AN61*315</f>
        <v>2438.0575417385999</v>
      </c>
      <c r="AO62">
        <f>AO61*330</f>
        <v>-166.57142857142853</v>
      </c>
    </row>
    <row r="63" spans="1:41" x14ac:dyDescent="0.25">
      <c r="A63" s="43">
        <v>3</v>
      </c>
      <c r="B63" s="45">
        <v>20</v>
      </c>
      <c r="D63" s="12">
        <v>0</v>
      </c>
      <c r="E63" s="12">
        <v>8</v>
      </c>
      <c r="F63" s="12">
        <v>20</v>
      </c>
      <c r="P63" t="s">
        <v>6</v>
      </c>
      <c r="Q63">
        <v>4.9881235154394299E-2</v>
      </c>
      <c r="R63">
        <v>0.29453262786596118</v>
      </c>
      <c r="S63">
        <v>0.91471734892787526</v>
      </c>
      <c r="T63">
        <v>1.8169014084507042</v>
      </c>
      <c r="U63">
        <v>0.61290322580645162</v>
      </c>
      <c r="V63">
        <v>4.882352941176471</v>
      </c>
      <c r="W63">
        <v>0.25</v>
      </c>
      <c r="X63">
        <v>0.48275862068965519</v>
      </c>
      <c r="Y63">
        <v>0.69491525423728817</v>
      </c>
      <c r="Z63">
        <v>9.6385542168674704E-2</v>
      </c>
      <c r="AA63">
        <v>0.40546967895362662</v>
      </c>
      <c r="AB63">
        <v>0.78152309612983772</v>
      </c>
      <c r="AC63">
        <v>39</v>
      </c>
      <c r="AD63">
        <v>0.85185185185185186</v>
      </c>
      <c r="AE63">
        <v>0.39534883720930231</v>
      </c>
      <c r="AF63">
        <v>0.65034965034965031</v>
      </c>
      <c r="AG63">
        <v>12.333333333333334</v>
      </c>
      <c r="AH63">
        <v>12.636363636363637</v>
      </c>
      <c r="AI63">
        <v>7.333333333333333</v>
      </c>
      <c r="AJ63">
        <v>0.9642857142857143</v>
      </c>
      <c r="AK63">
        <v>0.96825396825396826</v>
      </c>
      <c r="AL63">
        <f>AVERAGE($Q$63:$AK$63)</f>
        <v>4.1150219668829395</v>
      </c>
      <c r="AO63">
        <f>(AO61+1)/2</f>
        <v>0.24761904761904768</v>
      </c>
    </row>
    <row r="64" spans="1:41" x14ac:dyDescent="0.25">
      <c r="A64" s="43">
        <v>3</v>
      </c>
      <c r="B64" s="45">
        <v>21</v>
      </c>
      <c r="D64" s="12">
        <v>0</v>
      </c>
      <c r="E64" s="12">
        <v>8</v>
      </c>
      <c r="F64" s="12">
        <v>20</v>
      </c>
      <c r="P64" t="s">
        <v>7</v>
      </c>
      <c r="Q64">
        <v>1.3752969121140142</v>
      </c>
      <c r="R64">
        <v>0.11816578483245149</v>
      </c>
      <c r="S64">
        <v>0.87816764132553604</v>
      </c>
      <c r="T64">
        <v>0.29577464788732394</v>
      </c>
      <c r="U64">
        <v>0.24731182795698925</v>
      </c>
      <c r="V64">
        <v>1.6470588235294117</v>
      </c>
      <c r="W64">
        <v>0.5625</v>
      </c>
      <c r="X64">
        <v>3.4482758620689655E-2</v>
      </c>
      <c r="Y64">
        <v>0.32203389830508472</v>
      </c>
      <c r="Z64">
        <v>0.80722891566265065</v>
      </c>
      <c r="AA64">
        <v>0.16765755053507728</v>
      </c>
      <c r="AB64">
        <v>6.3670411985018729E-2</v>
      </c>
      <c r="AC64">
        <v>100</v>
      </c>
      <c r="AD64">
        <v>0.85185185185185186</v>
      </c>
      <c r="AE64">
        <v>0.16279069767441862</v>
      </c>
      <c r="AF64">
        <v>0.30069930069930068</v>
      </c>
      <c r="AG64">
        <v>15.666666666666666</v>
      </c>
      <c r="AH64">
        <v>0.63636363636363635</v>
      </c>
      <c r="AI64">
        <v>0.77777777777777779</v>
      </c>
      <c r="AJ64">
        <v>0.70238095238095233</v>
      </c>
      <c r="AK64">
        <v>0.68253968253968256</v>
      </c>
      <c r="AL64">
        <f>AVERAGE($Q$64:$AK$64)</f>
        <v>6.0143057018432637</v>
      </c>
      <c r="AO64">
        <f>(AO63-(1-AO63))^2</f>
        <v>0.25478458049886621</v>
      </c>
    </row>
    <row r="65" spans="1:38" x14ac:dyDescent="0.25">
      <c r="A65" s="43">
        <v>4</v>
      </c>
      <c r="B65" s="45">
        <v>1</v>
      </c>
      <c r="D65" s="12">
        <v>900</v>
      </c>
      <c r="E65" s="12">
        <v>1200</v>
      </c>
      <c r="F65" s="12">
        <v>2000</v>
      </c>
      <c r="P65" t="s">
        <v>8</v>
      </c>
      <c r="Q65">
        <v>4.9881235154394299E-2</v>
      </c>
      <c r="R65">
        <v>0.47089947089947087</v>
      </c>
      <c r="S65">
        <v>0.95735867446393763</v>
      </c>
      <c r="T65">
        <v>3.2253521126760565</v>
      </c>
      <c r="U65">
        <v>3.838709677419355</v>
      </c>
      <c r="V65">
        <v>19.588235294117649</v>
      </c>
      <c r="W65">
        <v>3.375</v>
      </c>
      <c r="X65">
        <v>1.0689655172413792</v>
      </c>
      <c r="Y65">
        <v>4.0847457627118642</v>
      </c>
      <c r="Z65">
        <v>0.27710843373493976</v>
      </c>
      <c r="AA65">
        <v>0.821640903686088</v>
      </c>
      <c r="AB65">
        <v>0.87515605493133586</v>
      </c>
      <c r="AC65">
        <v>69</v>
      </c>
      <c r="AD65">
        <v>0.48148148148148145</v>
      </c>
      <c r="AE65">
        <v>1.0930232558139534</v>
      </c>
      <c r="AF65">
        <v>0.65034965034965031</v>
      </c>
      <c r="AG65">
        <v>39</v>
      </c>
      <c r="AH65">
        <v>12.636363636363637</v>
      </c>
      <c r="AI65">
        <v>4.5555555555555554</v>
      </c>
      <c r="AJ65">
        <v>0.88095238095238093</v>
      </c>
      <c r="AK65">
        <v>0.87301587301587302</v>
      </c>
      <c r="AL65">
        <f>AVERAGE($Q$65:$AK$65)</f>
        <v>7.9906569033604269</v>
      </c>
    </row>
    <row r="66" spans="1:38" x14ac:dyDescent="0.25">
      <c r="A66" s="43">
        <v>4</v>
      </c>
      <c r="B66" s="45">
        <v>2</v>
      </c>
      <c r="D66" s="12">
        <v>500</v>
      </c>
      <c r="E66" s="12">
        <v>1200</v>
      </c>
      <c r="F66" s="12">
        <v>2000</v>
      </c>
      <c r="P66" t="s">
        <v>9</v>
      </c>
      <c r="Q66">
        <v>0.52494061757719712</v>
      </c>
      <c r="R66">
        <v>0.96472663139329806</v>
      </c>
      <c r="S66">
        <v>0.97563352826510719</v>
      </c>
      <c r="T66">
        <v>0.91549295774647887</v>
      </c>
      <c r="U66">
        <v>0.89247311827956988</v>
      </c>
      <c r="V66">
        <v>0.67647058823529416</v>
      </c>
      <c r="W66">
        <v>3.375</v>
      </c>
      <c r="X66">
        <v>1.2413793103448276</v>
      </c>
      <c r="Y66">
        <v>0.74576271186440679</v>
      </c>
      <c r="Z66">
        <v>0.75903614457831325</v>
      </c>
      <c r="AA66">
        <v>0.9643281807372176</v>
      </c>
      <c r="AB66">
        <v>0.96254681647940077</v>
      </c>
      <c r="AC66">
        <v>49</v>
      </c>
      <c r="AD66">
        <v>0.77777777777777779</v>
      </c>
      <c r="AE66">
        <v>0.88372093023255816</v>
      </c>
      <c r="AF66">
        <v>0.98601398601398604</v>
      </c>
      <c r="AG66">
        <v>0.33333333333333331</v>
      </c>
      <c r="AH66">
        <v>0.45454545454545453</v>
      </c>
      <c r="AI66">
        <v>0.44444444444444442</v>
      </c>
      <c r="AJ66">
        <v>0.76190476190476186</v>
      </c>
      <c r="AK66">
        <v>0.68253968253968256</v>
      </c>
      <c r="AL66">
        <f>AVERAGE($Q$66:$AK$66)</f>
        <v>3.2058129036330043</v>
      </c>
    </row>
    <row r="67" spans="1:38" x14ac:dyDescent="0.25">
      <c r="A67" s="43">
        <v>4</v>
      </c>
      <c r="B67" s="45">
        <v>3</v>
      </c>
      <c r="D67" s="12">
        <v>300</v>
      </c>
      <c r="E67" s="12">
        <v>600</v>
      </c>
      <c r="F67" s="12">
        <v>1500</v>
      </c>
      <c r="P67" t="s">
        <v>10</v>
      </c>
      <c r="Q67">
        <v>3.7505938242280283</v>
      </c>
      <c r="R67">
        <v>1.6455026455026456</v>
      </c>
      <c r="S67">
        <v>9.6491228070175433E-2</v>
      </c>
      <c r="T67">
        <v>55.338028169014088</v>
      </c>
      <c r="U67">
        <v>31.258064516129032</v>
      </c>
      <c r="V67">
        <v>57.823529411764703</v>
      </c>
      <c r="W67">
        <v>1.5</v>
      </c>
      <c r="X67">
        <v>3.4482758620689655E-2</v>
      </c>
      <c r="Y67">
        <v>2.5254237288135593</v>
      </c>
      <c r="Z67">
        <v>1.7108433734939759</v>
      </c>
      <c r="AA67">
        <v>1.9726516052318668</v>
      </c>
      <c r="AB67">
        <v>0.87265917602996257</v>
      </c>
      <c r="AC67">
        <v>199</v>
      </c>
      <c r="AD67">
        <v>4.5555555555555554</v>
      </c>
      <c r="AE67">
        <v>3.6511627906976742</v>
      </c>
      <c r="AF67">
        <v>4.8951048951048952E-2</v>
      </c>
      <c r="AG67">
        <v>32.333333333333336</v>
      </c>
      <c r="AH67">
        <v>1.7272727272727273</v>
      </c>
      <c r="AI67">
        <v>2.8888888888888888</v>
      </c>
      <c r="AJ67">
        <v>1.3809523809523809</v>
      </c>
      <c r="AK67">
        <v>1.3809523809523809</v>
      </c>
      <c r="AL67">
        <f>AVERAGE($Q$67:$AK$67)</f>
        <v>19.309301883023945</v>
      </c>
    </row>
    <row r="68" spans="1:38" x14ac:dyDescent="0.25">
      <c r="A68" s="43">
        <v>4</v>
      </c>
      <c r="B68" s="45">
        <v>4</v>
      </c>
      <c r="D68" s="12">
        <v>500</v>
      </c>
      <c r="E68" s="12">
        <v>1300</v>
      </c>
      <c r="F68" s="12">
        <v>2500</v>
      </c>
      <c r="P68" t="s">
        <v>11</v>
      </c>
      <c r="Q68">
        <v>0.92874109263657956</v>
      </c>
      <c r="R68">
        <v>0.97795414462081132</v>
      </c>
      <c r="S68">
        <v>0.99634502923976609</v>
      </c>
      <c r="T68">
        <v>0.57746478873239437</v>
      </c>
      <c r="U68">
        <v>0.73118279569892475</v>
      </c>
      <c r="V68">
        <v>0.41176470588235292</v>
      </c>
      <c r="W68">
        <v>0.6875</v>
      </c>
      <c r="X68">
        <v>0.65517241379310343</v>
      </c>
      <c r="Y68">
        <v>0.15254237288135594</v>
      </c>
      <c r="Z68">
        <v>0.96987951807228912</v>
      </c>
      <c r="AA68">
        <v>0.99405469678953629</v>
      </c>
      <c r="AB68">
        <v>0.99375780274656678</v>
      </c>
      <c r="AC68">
        <v>4</v>
      </c>
      <c r="AD68">
        <v>0.81481481481481477</v>
      </c>
      <c r="AE68">
        <v>0.83720930232558144</v>
      </c>
      <c r="AF68">
        <v>0.94755244755244761</v>
      </c>
      <c r="AG68">
        <v>1.3333333333333333</v>
      </c>
      <c r="AH68">
        <v>3.5454545454545454</v>
      </c>
      <c r="AI68">
        <v>1.7777777777777777</v>
      </c>
      <c r="AJ68">
        <v>0.40476190476190477</v>
      </c>
      <c r="AK68">
        <v>0.52380952380952384</v>
      </c>
      <c r="AL68">
        <f>AVERAGE($Q$68:$AK$68)</f>
        <v>1.1076701433773148</v>
      </c>
    </row>
    <row r="69" spans="1:38" x14ac:dyDescent="0.25">
      <c r="A69" s="43">
        <v>4</v>
      </c>
      <c r="B69" s="45">
        <v>5</v>
      </c>
      <c r="D69" s="12">
        <v>1000</v>
      </c>
      <c r="E69" s="12">
        <v>1850</v>
      </c>
      <c r="F69" s="12">
        <v>3000</v>
      </c>
      <c r="P69" t="s">
        <v>12</v>
      </c>
      <c r="Q69">
        <v>0.71496437054631834</v>
      </c>
      <c r="R69">
        <v>0.73544973544973546</v>
      </c>
      <c r="S69">
        <v>0.93664717348927873</v>
      </c>
      <c r="T69">
        <v>0.74647887323943662</v>
      </c>
      <c r="U69">
        <v>0.67741935483870963</v>
      </c>
      <c r="V69">
        <v>0.17647058823529413</v>
      </c>
      <c r="W69">
        <v>0.5625</v>
      </c>
      <c r="X69">
        <v>0.37931034482758619</v>
      </c>
      <c r="Y69">
        <v>2.7796610169491527</v>
      </c>
      <c r="Z69">
        <v>8.4337349397590355E-2</v>
      </c>
      <c r="AA69">
        <v>0.72651605231866823</v>
      </c>
      <c r="AB69">
        <v>0.80649188514357051</v>
      </c>
      <c r="AC69">
        <v>39</v>
      </c>
      <c r="AD69">
        <v>1.5925925925925926</v>
      </c>
      <c r="AE69">
        <v>1.0930232558139534</v>
      </c>
      <c r="AF69">
        <v>0.68531468531468531</v>
      </c>
      <c r="AG69">
        <v>5.666666666666667</v>
      </c>
      <c r="AH69">
        <v>1.7272727272727273</v>
      </c>
      <c r="AI69">
        <v>7.333333333333333</v>
      </c>
      <c r="AJ69">
        <v>0.76190476190476186</v>
      </c>
      <c r="AK69">
        <v>0.84126984126984128</v>
      </c>
      <c r="AL69">
        <f>AVERAGE($Q$69:$AK$69)</f>
        <v>3.2394106956478042</v>
      </c>
    </row>
    <row r="70" spans="1:38" x14ac:dyDescent="0.25">
      <c r="A70" s="43">
        <v>4</v>
      </c>
      <c r="B70" s="45">
        <v>6</v>
      </c>
      <c r="D70" s="12">
        <v>1000</v>
      </c>
      <c r="E70" s="12">
        <v>1500</v>
      </c>
      <c r="F70" s="12">
        <v>3000</v>
      </c>
      <c r="P70" t="s">
        <v>13</v>
      </c>
      <c r="Q70">
        <v>0.79809976247030878</v>
      </c>
      <c r="R70">
        <v>0.72398589065255736</v>
      </c>
      <c r="S70">
        <v>0.98781676413255359</v>
      </c>
      <c r="T70">
        <v>0.12676056338028169</v>
      </c>
      <c r="U70">
        <v>0.13978494623655913</v>
      </c>
      <c r="V70">
        <v>1.2058823529411764</v>
      </c>
      <c r="W70">
        <v>6.25E-2</v>
      </c>
      <c r="X70">
        <v>0.75862068965517238</v>
      </c>
      <c r="Y70">
        <v>0.94915254237288138</v>
      </c>
      <c r="Z70">
        <v>0.92168674698795183</v>
      </c>
      <c r="AA70">
        <v>0.95243757431629017</v>
      </c>
      <c r="AB70">
        <v>0.98127340823970033</v>
      </c>
      <c r="AC70">
        <v>4</v>
      </c>
      <c r="AD70">
        <v>0.25925925925925924</v>
      </c>
      <c r="AE70">
        <v>0.7441860465116279</v>
      </c>
      <c r="AF70">
        <v>0.965034965034965</v>
      </c>
      <c r="AG70">
        <v>2.3333333333333335</v>
      </c>
      <c r="AH70">
        <v>14.909090909090908</v>
      </c>
      <c r="AI70">
        <v>10.111111111111111</v>
      </c>
      <c r="AJ70">
        <v>0.9285714285714286</v>
      </c>
      <c r="AK70">
        <v>0.93650793650793651</v>
      </c>
      <c r="AL70">
        <f>AVERAGE($Q$70:$AK$70)</f>
        <v>2.0854807728955245</v>
      </c>
    </row>
    <row r="71" spans="1:38" x14ac:dyDescent="0.25">
      <c r="A71" s="43">
        <v>4</v>
      </c>
      <c r="B71" s="45">
        <v>7</v>
      </c>
      <c r="D71" s="12">
        <v>10</v>
      </c>
      <c r="E71" s="12">
        <v>25</v>
      </c>
      <c r="F71" s="12">
        <v>40</v>
      </c>
      <c r="P71" t="s">
        <v>14</v>
      </c>
      <c r="Q71">
        <v>0.89311163895486934</v>
      </c>
      <c r="R71">
        <v>0.94268077601410938</v>
      </c>
      <c r="S71">
        <v>0.99488304093567248</v>
      </c>
      <c r="T71">
        <v>0.971830985915493</v>
      </c>
      <c r="U71">
        <v>0.93548387096774188</v>
      </c>
      <c r="V71">
        <v>7.382352941176471</v>
      </c>
      <c r="W71">
        <v>0.25</v>
      </c>
      <c r="X71">
        <v>0.48275862068965519</v>
      </c>
      <c r="Y71">
        <v>0.61016949152542377</v>
      </c>
      <c r="Z71">
        <v>0.97590361445783136</v>
      </c>
      <c r="AA71">
        <v>0.9643281807372176</v>
      </c>
      <c r="AB71">
        <v>0.85018726591760296</v>
      </c>
      <c r="AC71">
        <v>14</v>
      </c>
      <c r="AD71">
        <v>0.55555555555555558</v>
      </c>
      <c r="AE71">
        <v>0.81395348837209303</v>
      </c>
      <c r="AF71">
        <v>0.8776223776223776</v>
      </c>
      <c r="AG71">
        <v>0.33333333333333331</v>
      </c>
      <c r="AH71">
        <v>7.6363636363636367</v>
      </c>
      <c r="AI71">
        <v>3.7222222222222223</v>
      </c>
      <c r="AJ71">
        <v>0.2857142857142857</v>
      </c>
      <c r="AK71">
        <v>0.44444444444444442</v>
      </c>
      <c r="AL71">
        <f>AVERAGE($Q$71:$AK$71)</f>
        <v>2.1391857033771449</v>
      </c>
    </row>
    <row r="72" spans="1:38" x14ac:dyDescent="0.25">
      <c r="A72" s="43">
        <v>4</v>
      </c>
      <c r="B72" s="45">
        <v>8</v>
      </c>
      <c r="D72" s="12">
        <v>15</v>
      </c>
      <c r="E72" s="12">
        <v>30</v>
      </c>
      <c r="F72" s="12">
        <v>50</v>
      </c>
      <c r="P72" t="s">
        <v>15</v>
      </c>
      <c r="Q72">
        <v>0.97387173396674587</v>
      </c>
      <c r="R72">
        <v>0.98677248677248675</v>
      </c>
      <c r="S72">
        <v>0.99537037037037035</v>
      </c>
      <c r="T72">
        <v>0.91549295774647887</v>
      </c>
      <c r="U72">
        <v>0.88172043010752688</v>
      </c>
      <c r="V72">
        <v>0.41176470588235292</v>
      </c>
      <c r="W72">
        <v>4</v>
      </c>
      <c r="X72">
        <v>0.48275862068965519</v>
      </c>
      <c r="Y72">
        <v>0.79661016949152541</v>
      </c>
      <c r="Z72">
        <v>0.89156626506024095</v>
      </c>
      <c r="AA72">
        <v>0.98929845422116525</v>
      </c>
      <c r="AB72">
        <v>0.96878901373283399</v>
      </c>
      <c r="AC72">
        <v>6</v>
      </c>
      <c r="AD72">
        <v>0.25925925925925924</v>
      </c>
      <c r="AE72">
        <v>0.83720930232558144</v>
      </c>
      <c r="AF72">
        <v>0.9825174825174825</v>
      </c>
      <c r="AG72">
        <v>0.33333333333333331</v>
      </c>
      <c r="AH72">
        <v>0.45454545454545453</v>
      </c>
      <c r="AI72">
        <v>0.61111111111111116</v>
      </c>
      <c r="AJ72">
        <v>0.83333333333333337</v>
      </c>
      <c r="AK72">
        <v>0.88888888888888884</v>
      </c>
      <c r="AL72">
        <f>AVERAGE($Q$72:$AK$72)</f>
        <v>1.1663911130169442</v>
      </c>
    </row>
    <row r="73" spans="1:38" x14ac:dyDescent="0.25">
      <c r="A73" s="43">
        <v>4</v>
      </c>
      <c r="B73" s="45">
        <v>9</v>
      </c>
      <c r="D73" s="12">
        <v>-100</v>
      </c>
      <c r="E73" s="12">
        <v>250</v>
      </c>
      <c r="F73" s="12">
        <v>2000</v>
      </c>
      <c r="P73" t="s">
        <v>79</v>
      </c>
      <c r="Q73">
        <f>AVERAGE($Q$58:$Q$72)</f>
        <v>1.1339667458432305</v>
      </c>
      <c r="R73">
        <f>AVERAGE($R$58:$R$72)</f>
        <v>0.71640211640211637</v>
      </c>
      <c r="S73">
        <f>AVERAGE($S$58:$S$72)</f>
        <v>0.85960038986354781</v>
      </c>
      <c r="T73">
        <f>AVERAGE($T$58:$T$72)</f>
        <v>6.2403755868544604</v>
      </c>
      <c r="U73">
        <f>AVERAGE($U$58:$U$72)</f>
        <v>4.3713261648745512</v>
      </c>
      <c r="V73">
        <f>AVERAGE($V$58:$V$72)</f>
        <v>9.9725490196078432</v>
      </c>
      <c r="W73">
        <f>AVERAGE($W$58:$W$72)</f>
        <v>1.3083333333333333</v>
      </c>
      <c r="X73">
        <f>AVERAGE($X$58:$X$72)</f>
        <v>0.45977011494252873</v>
      </c>
      <c r="Y73">
        <f>AVERAGE($Y$58:$Y$72)</f>
        <v>1.7107344632768364</v>
      </c>
      <c r="Z73">
        <f>AVERAGE($Z$58:$Z$72)</f>
        <v>0.72369477911646574</v>
      </c>
      <c r="AA73">
        <f>AVERAGE($AA$58:$AA$72)</f>
        <v>0.88363059849385661</v>
      </c>
      <c r="AB73">
        <f>AVERAGE($AB$58:$AB$72)</f>
        <v>0.7851851851851851</v>
      </c>
      <c r="AC73">
        <f>AVERAGE($AC$58:$AC$72)</f>
        <v>74.266666666666666</v>
      </c>
      <c r="AD73">
        <f>AVERAGE($AD$58:$AD$72)</f>
        <v>1.1654320987654323</v>
      </c>
      <c r="AE73">
        <f>AVERAGE($AE$58:$AE$72)</f>
        <v>1.3503875968992249</v>
      </c>
      <c r="AF73">
        <f>AVERAGE($AF$58:$AF$72)</f>
        <v>0.73076923076923095</v>
      </c>
      <c r="AG73">
        <f>AVERAGE($AG$58:$AG$72)</f>
        <v>11.533333333333335</v>
      </c>
      <c r="AH73">
        <f>AVERAGE($AH$58:$AH$72)</f>
        <v>25.230303030303034</v>
      </c>
      <c r="AI73">
        <f>AVERAGE($AI$58:$AI$72)</f>
        <v>17.44074074074074</v>
      </c>
      <c r="AJ73">
        <f>AVERAGE($AJ$58:$AJ$72)</f>
        <v>0.78412698412698434</v>
      </c>
      <c r="AK73">
        <f>AVERAGE($AK$58:$AK$72)</f>
        <v>0.86984126984126997</v>
      </c>
      <c r="AL73">
        <f>AVERAGE($AL$39:$AL$53)</f>
        <v>-0.50476190476190463</v>
      </c>
    </row>
    <row r="74" spans="1:38" x14ac:dyDescent="0.25">
      <c r="A74" s="43">
        <v>4</v>
      </c>
      <c r="B74" s="45">
        <v>10</v>
      </c>
      <c r="D74" s="12">
        <v>25</v>
      </c>
      <c r="E74" s="12">
        <v>50</v>
      </c>
      <c r="F74" s="12">
        <v>250</v>
      </c>
    </row>
    <row r="75" spans="1:38" x14ac:dyDescent="0.25">
      <c r="A75" s="43">
        <v>4</v>
      </c>
      <c r="B75" s="45">
        <v>11</v>
      </c>
      <c r="D75" s="12">
        <v>50</v>
      </c>
      <c r="E75" s="12">
        <v>130</v>
      </c>
      <c r="F75" s="12">
        <v>250</v>
      </c>
    </row>
    <row r="76" spans="1:38" x14ac:dyDescent="0.25">
      <c r="A76" s="43">
        <v>4</v>
      </c>
      <c r="B76" s="45">
        <v>12</v>
      </c>
      <c r="D76" s="12">
        <v>100</v>
      </c>
      <c r="E76" s="12">
        <v>225</v>
      </c>
      <c r="F76" s="12">
        <v>500</v>
      </c>
    </row>
    <row r="77" spans="1:38" x14ac:dyDescent="0.25">
      <c r="A77" s="43">
        <v>4</v>
      </c>
      <c r="B77" s="45">
        <v>13</v>
      </c>
      <c r="D77" s="12">
        <v>10</v>
      </c>
      <c r="E77" s="12">
        <v>100</v>
      </c>
      <c r="F77" s="12">
        <v>300</v>
      </c>
    </row>
    <row r="78" spans="1:38" x14ac:dyDescent="0.25">
      <c r="A78" s="43">
        <v>4</v>
      </c>
      <c r="B78" s="45">
        <v>14</v>
      </c>
      <c r="D78" s="12">
        <v>20</v>
      </c>
      <c r="E78" s="12">
        <v>40</v>
      </c>
      <c r="F78" s="12">
        <v>100</v>
      </c>
    </row>
    <row r="79" spans="1:38" x14ac:dyDescent="0.25">
      <c r="A79" s="43">
        <v>4</v>
      </c>
      <c r="B79" s="45">
        <v>15</v>
      </c>
      <c r="D79" s="12">
        <v>100</v>
      </c>
      <c r="E79" s="12">
        <v>200</v>
      </c>
      <c r="F79" s="12">
        <v>500</v>
      </c>
    </row>
    <row r="80" spans="1:38" x14ac:dyDescent="0.25">
      <c r="A80" s="43">
        <v>4</v>
      </c>
      <c r="B80" s="45">
        <v>16</v>
      </c>
      <c r="D80" s="12">
        <v>20</v>
      </c>
      <c r="E80" s="12">
        <v>50</v>
      </c>
      <c r="F80" s="12">
        <v>200</v>
      </c>
    </row>
    <row r="81" spans="1:6" x14ac:dyDescent="0.25">
      <c r="A81" s="43">
        <v>4</v>
      </c>
      <c r="B81" s="45">
        <v>17</v>
      </c>
      <c r="D81" s="12">
        <v>20</v>
      </c>
      <c r="E81" s="12">
        <v>50</v>
      </c>
      <c r="F81" s="12">
        <v>200</v>
      </c>
    </row>
    <row r="82" spans="1:6" x14ac:dyDescent="0.25">
      <c r="A82" s="43">
        <v>4</v>
      </c>
      <c r="B82" s="45">
        <v>18</v>
      </c>
      <c r="D82" s="12">
        <v>2000</v>
      </c>
      <c r="E82" s="12">
        <v>2750</v>
      </c>
      <c r="F82" s="12">
        <v>4000</v>
      </c>
    </row>
    <row r="83" spans="1:6" x14ac:dyDescent="0.25">
      <c r="A83" s="43">
        <v>4</v>
      </c>
      <c r="B83" s="45">
        <v>19</v>
      </c>
      <c r="D83" s="12">
        <v>1500</v>
      </c>
      <c r="E83" s="12">
        <v>3000</v>
      </c>
      <c r="F83" s="12">
        <v>10000</v>
      </c>
    </row>
    <row r="84" spans="1:6" x14ac:dyDescent="0.25">
      <c r="A84" s="43">
        <v>4</v>
      </c>
      <c r="B84" s="45">
        <v>20</v>
      </c>
      <c r="D84" s="12">
        <v>10</v>
      </c>
      <c r="E84" s="12">
        <v>17</v>
      </c>
      <c r="F84" s="12">
        <v>35</v>
      </c>
    </row>
    <row r="85" spans="1:6" x14ac:dyDescent="0.25">
      <c r="A85" s="43">
        <v>4</v>
      </c>
      <c r="B85" s="45">
        <v>21</v>
      </c>
      <c r="D85" s="12">
        <v>15</v>
      </c>
      <c r="E85" s="12">
        <v>25</v>
      </c>
      <c r="F85" s="12">
        <v>45</v>
      </c>
    </row>
    <row r="86" spans="1:6" x14ac:dyDescent="0.25">
      <c r="A86" s="43">
        <v>5</v>
      </c>
      <c r="B86" s="45">
        <v>1</v>
      </c>
      <c r="D86" s="12">
        <v>1000</v>
      </c>
      <c r="E86" s="12">
        <v>1500</v>
      </c>
      <c r="F86" s="12">
        <v>2000</v>
      </c>
    </row>
    <row r="87" spans="1:6" x14ac:dyDescent="0.25">
      <c r="A87" s="43">
        <v>5</v>
      </c>
      <c r="B87" s="45">
        <v>2</v>
      </c>
      <c r="D87" s="12">
        <v>500</v>
      </c>
      <c r="E87" s="12">
        <v>1000</v>
      </c>
      <c r="F87" s="12">
        <v>1500</v>
      </c>
    </row>
    <row r="88" spans="1:6" x14ac:dyDescent="0.25">
      <c r="A88" s="43">
        <v>5</v>
      </c>
      <c r="B88" s="45">
        <v>3</v>
      </c>
      <c r="D88" s="12">
        <v>4000</v>
      </c>
      <c r="E88" s="12">
        <v>6000</v>
      </c>
      <c r="F88" s="12">
        <v>7500</v>
      </c>
    </row>
    <row r="89" spans="1:6" x14ac:dyDescent="0.25">
      <c r="A89" s="43">
        <v>5</v>
      </c>
      <c r="B89" s="45">
        <v>4</v>
      </c>
      <c r="D89" s="12">
        <v>25</v>
      </c>
      <c r="E89" s="12">
        <v>50</v>
      </c>
      <c r="F89" s="12">
        <v>75</v>
      </c>
    </row>
    <row r="90" spans="1:6" x14ac:dyDescent="0.25">
      <c r="A90" s="43">
        <v>5</v>
      </c>
      <c r="B90" s="45">
        <v>5</v>
      </c>
      <c r="D90" s="12">
        <v>25</v>
      </c>
      <c r="E90" s="12">
        <v>50</v>
      </c>
      <c r="F90" s="12">
        <v>75</v>
      </c>
    </row>
    <row r="91" spans="1:6" x14ac:dyDescent="0.25">
      <c r="A91" s="43">
        <v>5</v>
      </c>
      <c r="B91" s="45">
        <v>6</v>
      </c>
      <c r="D91" s="12">
        <v>25</v>
      </c>
      <c r="E91" s="12">
        <v>50</v>
      </c>
      <c r="F91" s="12">
        <v>75</v>
      </c>
    </row>
    <row r="92" spans="1:6" x14ac:dyDescent="0.25">
      <c r="A92" s="5">
        <v>5</v>
      </c>
      <c r="B92" s="45">
        <v>7</v>
      </c>
      <c r="D92" s="12">
        <v>35</v>
      </c>
      <c r="E92" s="12">
        <v>50</v>
      </c>
      <c r="F92" s="12">
        <v>65</v>
      </c>
    </row>
    <row r="93" spans="1:6" x14ac:dyDescent="0.25">
      <c r="A93" s="5">
        <v>5</v>
      </c>
      <c r="B93" s="45">
        <v>8</v>
      </c>
      <c r="D93" s="12">
        <v>20</v>
      </c>
      <c r="E93" s="12">
        <v>25</v>
      </c>
      <c r="F93" s="12">
        <v>30</v>
      </c>
    </row>
    <row r="94" spans="1:6" x14ac:dyDescent="0.25">
      <c r="A94" s="5">
        <v>5</v>
      </c>
      <c r="B94" s="45">
        <v>9</v>
      </c>
      <c r="D94" s="12">
        <v>200</v>
      </c>
      <c r="E94" s="12">
        <v>400</v>
      </c>
      <c r="F94" s="12">
        <v>800</v>
      </c>
    </row>
    <row r="95" spans="1:6" x14ac:dyDescent="0.25">
      <c r="A95" s="5">
        <v>5</v>
      </c>
      <c r="B95" s="45">
        <v>10</v>
      </c>
      <c r="D95" s="12">
        <v>100</v>
      </c>
      <c r="E95" s="12">
        <v>200</v>
      </c>
      <c r="F95" s="12">
        <v>300</v>
      </c>
    </row>
    <row r="96" spans="1:6" x14ac:dyDescent="0.25">
      <c r="A96" s="5">
        <v>5</v>
      </c>
      <c r="B96" s="45">
        <v>11</v>
      </c>
      <c r="D96" s="12">
        <v>100</v>
      </c>
      <c r="E96" s="12">
        <v>200</v>
      </c>
      <c r="F96" s="12">
        <v>400</v>
      </c>
    </row>
    <row r="97" spans="1:6" x14ac:dyDescent="0.25">
      <c r="A97" s="5">
        <v>5</v>
      </c>
      <c r="B97" s="45">
        <v>12</v>
      </c>
      <c r="D97" s="12">
        <v>1000</v>
      </c>
      <c r="E97" s="12">
        <v>1500</v>
      </c>
      <c r="F97" s="12">
        <v>2000</v>
      </c>
    </row>
    <row r="98" spans="1:6" x14ac:dyDescent="0.25">
      <c r="A98" s="5">
        <v>5</v>
      </c>
      <c r="B98" s="45">
        <v>13</v>
      </c>
      <c r="D98" s="12">
        <v>100</v>
      </c>
      <c r="E98" s="12">
        <v>400</v>
      </c>
      <c r="F98" s="12">
        <v>500</v>
      </c>
    </row>
    <row r="99" spans="1:6" x14ac:dyDescent="0.25">
      <c r="A99" s="5">
        <v>5</v>
      </c>
      <c r="B99" s="45">
        <v>14</v>
      </c>
      <c r="D99" s="12">
        <v>50</v>
      </c>
      <c r="E99" s="12">
        <v>100</v>
      </c>
      <c r="F99" s="12">
        <v>150</v>
      </c>
    </row>
    <row r="100" spans="1:6" x14ac:dyDescent="0.25">
      <c r="A100" s="5">
        <v>5</v>
      </c>
      <c r="B100" s="45">
        <v>15</v>
      </c>
      <c r="D100" s="12">
        <v>100</v>
      </c>
      <c r="E100" s="12">
        <v>200</v>
      </c>
      <c r="F100" s="12">
        <v>400</v>
      </c>
    </row>
    <row r="101" spans="1:6" x14ac:dyDescent="0.25">
      <c r="A101" s="5">
        <v>5</v>
      </c>
      <c r="B101" s="45">
        <v>16</v>
      </c>
      <c r="D101" s="12">
        <v>300</v>
      </c>
      <c r="E101" s="12">
        <v>400</v>
      </c>
      <c r="F101" s="12">
        <v>600</v>
      </c>
    </row>
    <row r="102" spans="1:6" x14ac:dyDescent="0.25">
      <c r="A102" s="5">
        <v>5</v>
      </c>
      <c r="B102" s="45">
        <v>17</v>
      </c>
      <c r="D102" s="12">
        <v>25</v>
      </c>
      <c r="E102" s="12">
        <v>50</v>
      </c>
      <c r="F102" s="12">
        <v>150</v>
      </c>
    </row>
    <row r="103" spans="1:6" x14ac:dyDescent="0.25">
      <c r="A103" s="5">
        <v>5</v>
      </c>
      <c r="B103" s="45">
        <v>18</v>
      </c>
      <c r="D103" s="12">
        <v>3</v>
      </c>
      <c r="E103" s="12">
        <v>5</v>
      </c>
      <c r="F103" s="12">
        <v>8</v>
      </c>
    </row>
    <row r="104" spans="1:6" x14ac:dyDescent="0.25">
      <c r="A104" s="5">
        <v>5</v>
      </c>
      <c r="B104" s="45">
        <v>19</v>
      </c>
      <c r="D104" s="12">
        <v>4</v>
      </c>
      <c r="E104" s="12">
        <v>6</v>
      </c>
      <c r="F104" s="12">
        <v>8</v>
      </c>
    </row>
    <row r="105" spans="1:6" x14ac:dyDescent="0.25">
      <c r="A105" s="5">
        <v>5</v>
      </c>
      <c r="B105" s="45">
        <v>20</v>
      </c>
      <c r="D105" s="12">
        <v>6</v>
      </c>
      <c r="E105" s="12">
        <v>7</v>
      </c>
      <c r="F105" s="12">
        <v>9</v>
      </c>
    </row>
    <row r="106" spans="1:6" x14ac:dyDescent="0.25">
      <c r="A106" s="5">
        <v>5</v>
      </c>
      <c r="B106" s="45">
        <v>21</v>
      </c>
      <c r="D106" s="12">
        <v>5</v>
      </c>
      <c r="E106" s="12">
        <v>8</v>
      </c>
      <c r="F106" s="12">
        <v>15</v>
      </c>
    </row>
    <row r="107" spans="1:6" x14ac:dyDescent="0.25">
      <c r="A107" s="5">
        <v>6</v>
      </c>
      <c r="B107" s="45">
        <v>1</v>
      </c>
      <c r="D107" s="12">
        <v>150</v>
      </c>
      <c r="E107" s="12">
        <v>400</v>
      </c>
      <c r="F107" s="12">
        <v>500</v>
      </c>
    </row>
    <row r="108" spans="1:6" x14ac:dyDescent="0.25">
      <c r="A108" s="5">
        <v>6</v>
      </c>
      <c r="B108" s="45">
        <v>2</v>
      </c>
      <c r="D108" s="12">
        <v>300</v>
      </c>
      <c r="E108" s="12">
        <v>800</v>
      </c>
      <c r="F108" s="12">
        <v>1000</v>
      </c>
    </row>
    <row r="109" spans="1:6" x14ac:dyDescent="0.25">
      <c r="A109" s="5">
        <v>6</v>
      </c>
      <c r="B109" s="45">
        <v>3</v>
      </c>
      <c r="D109" s="12">
        <v>300</v>
      </c>
      <c r="E109" s="12">
        <v>700</v>
      </c>
      <c r="F109" s="12">
        <v>1000</v>
      </c>
    </row>
    <row r="110" spans="1:6" x14ac:dyDescent="0.25">
      <c r="A110" s="5">
        <v>6</v>
      </c>
      <c r="B110" s="45">
        <v>4</v>
      </c>
      <c r="D110" s="12">
        <v>50</v>
      </c>
      <c r="E110" s="12">
        <v>200</v>
      </c>
      <c r="F110" s="12">
        <v>500</v>
      </c>
    </row>
    <row r="111" spans="1:6" x14ac:dyDescent="0.25">
      <c r="A111" s="5">
        <v>6</v>
      </c>
      <c r="B111" s="45">
        <v>5</v>
      </c>
      <c r="D111" s="12">
        <v>25</v>
      </c>
      <c r="E111" s="12">
        <v>150</v>
      </c>
      <c r="F111" s="12">
        <v>300</v>
      </c>
    </row>
    <row r="112" spans="1:6" x14ac:dyDescent="0.25">
      <c r="A112" s="5">
        <v>6</v>
      </c>
      <c r="B112" s="45">
        <v>6</v>
      </c>
      <c r="D112" s="12">
        <v>50</v>
      </c>
      <c r="E112" s="12">
        <v>200</v>
      </c>
      <c r="F112" s="12">
        <v>600</v>
      </c>
    </row>
    <row r="113" spans="1:6" x14ac:dyDescent="0.25">
      <c r="A113" s="5">
        <v>6</v>
      </c>
      <c r="B113" s="45">
        <v>7</v>
      </c>
      <c r="D113" s="12">
        <v>5</v>
      </c>
      <c r="E113" s="12">
        <v>20</v>
      </c>
      <c r="F113" s="12">
        <v>40</v>
      </c>
    </row>
    <row r="114" spans="1:6" x14ac:dyDescent="0.25">
      <c r="A114" s="5">
        <v>6</v>
      </c>
      <c r="B114" s="45">
        <v>8</v>
      </c>
      <c r="D114" s="12">
        <v>4</v>
      </c>
      <c r="E114" s="12">
        <v>15</v>
      </c>
      <c r="F114" s="12">
        <v>30</v>
      </c>
    </row>
    <row r="115" spans="1:6" x14ac:dyDescent="0.25">
      <c r="A115" s="5">
        <v>6</v>
      </c>
      <c r="B115" s="45">
        <v>9</v>
      </c>
      <c r="D115" s="12">
        <v>20</v>
      </c>
      <c r="E115" s="12">
        <v>100</v>
      </c>
      <c r="F115" s="12">
        <v>200</v>
      </c>
    </row>
    <row r="116" spans="1:6" x14ac:dyDescent="0.25">
      <c r="A116" s="5">
        <v>6</v>
      </c>
      <c r="B116" s="45">
        <v>10</v>
      </c>
      <c r="D116" s="12">
        <v>30</v>
      </c>
      <c r="E116" s="12">
        <v>150</v>
      </c>
      <c r="F116" s="12">
        <v>400</v>
      </c>
    </row>
    <row r="117" spans="1:6" x14ac:dyDescent="0.25">
      <c r="A117" s="5">
        <v>6</v>
      </c>
      <c r="B117" s="45">
        <v>11</v>
      </c>
      <c r="D117" s="12">
        <v>100</v>
      </c>
      <c r="E117" s="12">
        <v>500</v>
      </c>
      <c r="F117" s="12">
        <v>800</v>
      </c>
    </row>
    <row r="118" spans="1:6" x14ac:dyDescent="0.25">
      <c r="A118" s="5">
        <v>6</v>
      </c>
      <c r="B118" s="45">
        <v>12</v>
      </c>
      <c r="D118" s="12">
        <v>100</v>
      </c>
      <c r="E118" s="12">
        <v>350</v>
      </c>
      <c r="F118" s="12">
        <v>700</v>
      </c>
    </row>
    <row r="119" spans="1:6" x14ac:dyDescent="0.25">
      <c r="A119" s="5">
        <v>6</v>
      </c>
      <c r="B119" s="45">
        <v>13</v>
      </c>
      <c r="D119" s="12">
        <v>10</v>
      </c>
      <c r="E119" s="12">
        <v>40</v>
      </c>
      <c r="F119" s="12">
        <v>100</v>
      </c>
    </row>
    <row r="120" spans="1:6" x14ac:dyDescent="0.25">
      <c r="A120" s="5">
        <v>6</v>
      </c>
      <c r="B120" s="45">
        <v>14</v>
      </c>
      <c r="D120" s="12">
        <v>15</v>
      </c>
      <c r="E120" s="12">
        <v>50</v>
      </c>
      <c r="F120" s="12">
        <v>150</v>
      </c>
    </row>
    <row r="121" spans="1:6" x14ac:dyDescent="0.25">
      <c r="A121" s="5">
        <v>6</v>
      </c>
      <c r="B121" s="45">
        <v>15</v>
      </c>
      <c r="D121" s="12">
        <v>20</v>
      </c>
      <c r="E121" s="12">
        <v>60</v>
      </c>
      <c r="F121" s="12">
        <v>200</v>
      </c>
    </row>
    <row r="122" spans="1:6" x14ac:dyDescent="0.25">
      <c r="A122" s="5">
        <v>6</v>
      </c>
      <c r="B122" s="45">
        <v>16</v>
      </c>
      <c r="D122" s="12">
        <v>30</v>
      </c>
      <c r="E122" s="12">
        <v>100</v>
      </c>
      <c r="F122" s="12">
        <v>300</v>
      </c>
    </row>
    <row r="123" spans="1:6" x14ac:dyDescent="0.25">
      <c r="A123" s="5">
        <v>6</v>
      </c>
      <c r="B123" s="45">
        <v>17</v>
      </c>
      <c r="D123" s="12">
        <v>10</v>
      </c>
      <c r="E123" s="12">
        <v>40</v>
      </c>
      <c r="F123" s="12">
        <v>100</v>
      </c>
    </row>
    <row r="124" spans="1:6" x14ac:dyDescent="0.25">
      <c r="A124" s="5">
        <v>6</v>
      </c>
      <c r="B124" s="45">
        <v>18</v>
      </c>
      <c r="D124" s="12">
        <v>30</v>
      </c>
      <c r="E124" s="12">
        <v>150</v>
      </c>
      <c r="F124" s="12">
        <v>400</v>
      </c>
    </row>
    <row r="125" spans="1:6" x14ac:dyDescent="0.25">
      <c r="A125" s="5">
        <v>6</v>
      </c>
      <c r="B125" s="45">
        <v>19</v>
      </c>
      <c r="D125" s="12">
        <v>30</v>
      </c>
      <c r="E125" s="12">
        <v>150</v>
      </c>
      <c r="F125" s="12">
        <v>400</v>
      </c>
    </row>
    <row r="126" spans="1:6" x14ac:dyDescent="0.25">
      <c r="A126" s="5">
        <v>6</v>
      </c>
      <c r="B126" s="45">
        <v>20</v>
      </c>
      <c r="D126" s="12">
        <v>0.5</v>
      </c>
      <c r="E126" s="12">
        <v>3</v>
      </c>
      <c r="F126" s="12">
        <v>8</v>
      </c>
    </row>
    <row r="127" spans="1:6" x14ac:dyDescent="0.25">
      <c r="A127" s="5">
        <v>6</v>
      </c>
      <c r="B127" s="45">
        <v>21</v>
      </c>
      <c r="D127" s="12">
        <v>0.2</v>
      </c>
      <c r="E127" s="12">
        <v>2</v>
      </c>
      <c r="F127" s="12">
        <v>7</v>
      </c>
    </row>
    <row r="128" spans="1:6" x14ac:dyDescent="0.25">
      <c r="A128" s="5">
        <v>7</v>
      </c>
      <c r="B128" s="45">
        <v>1</v>
      </c>
      <c r="D128" s="12">
        <v>200</v>
      </c>
      <c r="E128" s="12">
        <v>1000</v>
      </c>
      <c r="F128" s="12">
        <v>2000</v>
      </c>
    </row>
    <row r="129" spans="1:6" x14ac:dyDescent="0.25">
      <c r="A129" s="5">
        <v>7</v>
      </c>
      <c r="B129" s="45">
        <v>2</v>
      </c>
      <c r="D129" s="12">
        <v>500</v>
      </c>
      <c r="E129" s="12">
        <v>1000</v>
      </c>
      <c r="F129" s="12">
        <v>1500</v>
      </c>
    </row>
    <row r="130" spans="1:6" x14ac:dyDescent="0.25">
      <c r="A130" s="5">
        <v>7</v>
      </c>
      <c r="B130" s="45">
        <v>3</v>
      </c>
      <c r="D130" s="12">
        <v>500</v>
      </c>
      <c r="E130" s="12">
        <v>1000</v>
      </c>
      <c r="F130" s="12">
        <v>2000</v>
      </c>
    </row>
    <row r="131" spans="1:6" x14ac:dyDescent="0.25">
      <c r="A131" s="5">
        <v>7</v>
      </c>
      <c r="B131" s="45">
        <v>4</v>
      </c>
      <c r="D131" s="12">
        <v>20</v>
      </c>
      <c r="E131" s="12">
        <v>50</v>
      </c>
      <c r="F131" s="12">
        <v>100</v>
      </c>
    </row>
    <row r="132" spans="1:6" x14ac:dyDescent="0.25">
      <c r="A132" s="5">
        <v>7</v>
      </c>
      <c r="B132" s="45">
        <v>5</v>
      </c>
      <c r="D132" s="12">
        <v>30</v>
      </c>
      <c r="E132" s="12">
        <v>70</v>
      </c>
      <c r="F132" s="12">
        <v>200</v>
      </c>
    </row>
    <row r="133" spans="1:6" x14ac:dyDescent="0.25">
      <c r="A133" s="5">
        <v>7</v>
      </c>
      <c r="B133" s="45">
        <v>6</v>
      </c>
      <c r="D133" s="12">
        <v>40</v>
      </c>
      <c r="E133" s="12">
        <v>90</v>
      </c>
      <c r="F133" s="12">
        <v>270</v>
      </c>
    </row>
    <row r="134" spans="1:6" x14ac:dyDescent="0.25">
      <c r="A134" s="5">
        <v>7</v>
      </c>
      <c r="B134" s="45">
        <v>7</v>
      </c>
      <c r="D134" s="12">
        <v>5</v>
      </c>
      <c r="E134" s="12">
        <v>25</v>
      </c>
      <c r="F134" s="12">
        <v>30</v>
      </c>
    </row>
    <row r="135" spans="1:6" x14ac:dyDescent="0.25">
      <c r="A135" s="5">
        <v>7</v>
      </c>
      <c r="B135" s="45">
        <v>8</v>
      </c>
      <c r="D135" s="12">
        <v>10</v>
      </c>
      <c r="E135" s="12">
        <v>30</v>
      </c>
      <c r="F135" s="12">
        <v>50</v>
      </c>
    </row>
    <row r="136" spans="1:6" x14ac:dyDescent="0.25">
      <c r="A136" s="5">
        <v>7</v>
      </c>
      <c r="B136" s="45">
        <v>9</v>
      </c>
      <c r="D136" s="12">
        <v>20</v>
      </c>
      <c r="E136" s="12">
        <v>40</v>
      </c>
      <c r="F136" s="12">
        <v>50</v>
      </c>
    </row>
    <row r="137" spans="1:6" x14ac:dyDescent="0.25">
      <c r="A137" s="5">
        <v>7</v>
      </c>
      <c r="B137" s="45">
        <v>10</v>
      </c>
      <c r="D137" s="12">
        <v>150</v>
      </c>
      <c r="E137" s="12">
        <v>300</v>
      </c>
      <c r="F137" s="12">
        <v>500</v>
      </c>
    </row>
    <row r="138" spans="1:6" x14ac:dyDescent="0.25">
      <c r="A138" s="5">
        <v>7</v>
      </c>
      <c r="B138" s="45">
        <v>11</v>
      </c>
      <c r="D138" s="12">
        <v>300</v>
      </c>
      <c r="E138" s="12">
        <v>700</v>
      </c>
      <c r="F138" s="12">
        <v>1000</v>
      </c>
    </row>
    <row r="139" spans="1:6" x14ac:dyDescent="0.25">
      <c r="A139" s="5">
        <v>7</v>
      </c>
      <c r="B139" s="45">
        <v>12</v>
      </c>
      <c r="D139" s="12">
        <v>1000</v>
      </c>
      <c r="E139" s="12">
        <v>1500</v>
      </c>
      <c r="F139" s="12">
        <v>2000</v>
      </c>
    </row>
    <row r="140" spans="1:6" x14ac:dyDescent="0.25">
      <c r="A140" s="5">
        <v>7</v>
      </c>
      <c r="B140" s="45">
        <v>13</v>
      </c>
      <c r="D140" s="12">
        <v>100</v>
      </c>
      <c r="E140" s="12">
        <v>101</v>
      </c>
      <c r="F140" s="12">
        <v>300</v>
      </c>
    </row>
    <row r="141" spans="1:6" x14ac:dyDescent="0.25">
      <c r="A141" s="5">
        <v>7</v>
      </c>
      <c r="B141" s="45">
        <v>14</v>
      </c>
      <c r="D141" s="12">
        <v>25</v>
      </c>
      <c r="E141" s="12">
        <v>50</v>
      </c>
      <c r="F141" s="12">
        <v>75</v>
      </c>
    </row>
    <row r="142" spans="1:6" x14ac:dyDescent="0.25">
      <c r="A142" s="5">
        <v>7</v>
      </c>
      <c r="B142" s="45">
        <v>15</v>
      </c>
      <c r="D142" s="12">
        <v>25</v>
      </c>
      <c r="E142" s="12">
        <v>50</v>
      </c>
      <c r="F142" s="12">
        <v>100</v>
      </c>
    </row>
    <row r="143" spans="1:6" x14ac:dyDescent="0.25">
      <c r="A143" s="5">
        <v>7</v>
      </c>
      <c r="B143" s="45">
        <v>16</v>
      </c>
      <c r="D143" s="12">
        <v>100</v>
      </c>
      <c r="E143" s="12">
        <v>200</v>
      </c>
      <c r="F143" s="12">
        <v>300</v>
      </c>
    </row>
    <row r="144" spans="1:6" x14ac:dyDescent="0.25">
      <c r="A144" s="5">
        <v>7</v>
      </c>
      <c r="B144" s="45">
        <v>17</v>
      </c>
      <c r="D144" s="12">
        <v>25</v>
      </c>
      <c r="E144" s="12">
        <v>50</v>
      </c>
      <c r="F144" s="12">
        <v>100</v>
      </c>
    </row>
    <row r="145" spans="1:6" x14ac:dyDescent="0.25">
      <c r="A145" s="5">
        <v>7</v>
      </c>
      <c r="B145" s="45">
        <v>18</v>
      </c>
      <c r="D145" s="12">
        <v>3</v>
      </c>
      <c r="E145" s="12">
        <v>4</v>
      </c>
      <c r="F145" s="12">
        <v>10</v>
      </c>
    </row>
    <row r="146" spans="1:6" x14ac:dyDescent="0.25">
      <c r="A146" s="5">
        <v>7</v>
      </c>
      <c r="B146" s="45">
        <v>19</v>
      </c>
      <c r="D146" s="12">
        <v>3</v>
      </c>
      <c r="E146" s="12">
        <v>4</v>
      </c>
      <c r="F146" s="12">
        <v>5</v>
      </c>
    </row>
    <row r="147" spans="1:6" x14ac:dyDescent="0.25">
      <c r="A147" s="5">
        <v>7</v>
      </c>
      <c r="B147" s="45">
        <v>20</v>
      </c>
      <c r="D147" s="12">
        <v>10</v>
      </c>
      <c r="E147" s="12">
        <v>25</v>
      </c>
      <c r="F147" s="12">
        <v>40</v>
      </c>
    </row>
    <row r="148" spans="1:6" x14ac:dyDescent="0.25">
      <c r="A148" s="5">
        <v>7</v>
      </c>
      <c r="B148" s="45">
        <v>21</v>
      </c>
      <c r="D148" s="12">
        <v>10</v>
      </c>
      <c r="E148" s="12">
        <v>20</v>
      </c>
      <c r="F148" s="12">
        <v>40</v>
      </c>
    </row>
    <row r="149" spans="1:6" x14ac:dyDescent="0.25">
      <c r="A149" s="5">
        <v>8</v>
      </c>
      <c r="B149" s="45">
        <v>1</v>
      </c>
      <c r="D149" s="12">
        <v>250</v>
      </c>
      <c r="E149" s="12">
        <v>400</v>
      </c>
      <c r="F149" s="12">
        <v>700</v>
      </c>
    </row>
    <row r="150" spans="1:6" x14ac:dyDescent="0.25">
      <c r="A150" s="5">
        <v>8</v>
      </c>
      <c r="B150" s="45">
        <v>2</v>
      </c>
      <c r="D150" s="12">
        <v>250</v>
      </c>
      <c r="E150" s="12">
        <v>600</v>
      </c>
      <c r="F150" s="12">
        <v>900</v>
      </c>
    </row>
    <row r="151" spans="1:6" x14ac:dyDescent="0.25">
      <c r="A151" s="5">
        <v>8</v>
      </c>
      <c r="B151" s="45">
        <v>3</v>
      </c>
      <c r="D151" s="12">
        <v>200</v>
      </c>
      <c r="E151" s="12">
        <v>350</v>
      </c>
      <c r="F151" s="12">
        <v>650</v>
      </c>
    </row>
    <row r="152" spans="1:6" x14ac:dyDescent="0.25">
      <c r="A152" s="5">
        <v>8</v>
      </c>
      <c r="B152" s="45">
        <v>4</v>
      </c>
      <c r="D152" s="12">
        <v>100</v>
      </c>
      <c r="E152" s="12">
        <v>300</v>
      </c>
      <c r="F152" s="12">
        <v>500</v>
      </c>
    </row>
    <row r="153" spans="1:6" x14ac:dyDescent="0.25">
      <c r="A153" s="5">
        <v>8</v>
      </c>
      <c r="B153" s="45">
        <v>5</v>
      </c>
      <c r="D153" s="12">
        <v>200</v>
      </c>
      <c r="E153" s="12">
        <v>450</v>
      </c>
      <c r="F153" s="12">
        <v>800</v>
      </c>
    </row>
    <row r="154" spans="1:6" x14ac:dyDescent="0.25">
      <c r="A154" s="5">
        <v>8</v>
      </c>
      <c r="B154" s="45">
        <v>6</v>
      </c>
      <c r="D154" s="12">
        <v>500</v>
      </c>
      <c r="E154" s="12">
        <v>700</v>
      </c>
      <c r="F154" s="12">
        <v>1500</v>
      </c>
    </row>
    <row r="155" spans="1:6" x14ac:dyDescent="0.25">
      <c r="A155" s="5">
        <v>8</v>
      </c>
      <c r="B155" s="45">
        <v>7</v>
      </c>
      <c r="D155" s="12">
        <v>50</v>
      </c>
      <c r="E155" s="12">
        <v>70</v>
      </c>
      <c r="F155" s="12">
        <v>80</v>
      </c>
    </row>
    <row r="156" spans="1:6" x14ac:dyDescent="0.25">
      <c r="A156" s="5">
        <v>8</v>
      </c>
      <c r="B156" s="45">
        <v>8</v>
      </c>
      <c r="D156" s="12">
        <v>40</v>
      </c>
      <c r="E156" s="12">
        <v>60</v>
      </c>
      <c r="F156" s="12">
        <v>75</v>
      </c>
    </row>
    <row r="157" spans="1:6" x14ac:dyDescent="0.25">
      <c r="A157" s="5">
        <v>8</v>
      </c>
      <c r="B157" s="45">
        <v>9</v>
      </c>
      <c r="D157" s="12">
        <v>200</v>
      </c>
      <c r="E157" s="12">
        <v>300</v>
      </c>
      <c r="F157" s="12">
        <v>400</v>
      </c>
    </row>
    <row r="158" spans="1:6" x14ac:dyDescent="0.25">
      <c r="A158" s="5">
        <v>8</v>
      </c>
      <c r="B158" s="45">
        <v>10</v>
      </c>
      <c r="D158" s="12">
        <v>80</v>
      </c>
      <c r="E158" s="12">
        <v>120</v>
      </c>
      <c r="F158" s="12">
        <v>300</v>
      </c>
    </row>
    <row r="159" spans="1:6" x14ac:dyDescent="0.25">
      <c r="A159" s="5">
        <v>8</v>
      </c>
      <c r="B159" s="45">
        <v>11</v>
      </c>
      <c r="D159" s="12">
        <v>100</v>
      </c>
      <c r="E159" s="12">
        <v>150</v>
      </c>
      <c r="F159" s="12">
        <v>350</v>
      </c>
    </row>
    <row r="160" spans="1:6" x14ac:dyDescent="0.25">
      <c r="A160" s="5">
        <v>8</v>
      </c>
      <c r="B160" s="45">
        <v>12</v>
      </c>
      <c r="D160" s="12">
        <v>100</v>
      </c>
      <c r="E160" s="12">
        <v>200</v>
      </c>
      <c r="F160" s="12">
        <v>300</v>
      </c>
    </row>
    <row r="161" spans="1:6" x14ac:dyDescent="0.25">
      <c r="A161" s="5">
        <v>8</v>
      </c>
      <c r="B161" s="45">
        <v>13</v>
      </c>
      <c r="D161" s="12">
        <v>40</v>
      </c>
      <c r="E161" s="12">
        <v>70</v>
      </c>
      <c r="F161" s="12">
        <v>100</v>
      </c>
    </row>
    <row r="162" spans="1:6" x14ac:dyDescent="0.25">
      <c r="A162" s="5">
        <v>8</v>
      </c>
      <c r="B162" s="45">
        <v>14</v>
      </c>
      <c r="D162" s="12">
        <v>25</v>
      </c>
      <c r="E162" s="12">
        <v>40</v>
      </c>
      <c r="F162" s="12">
        <v>60</v>
      </c>
    </row>
    <row r="163" spans="1:6" x14ac:dyDescent="0.25">
      <c r="A163" s="5">
        <v>8</v>
      </c>
      <c r="B163" s="45">
        <v>15</v>
      </c>
      <c r="D163" s="12">
        <v>50</v>
      </c>
      <c r="E163" s="12">
        <v>90</v>
      </c>
      <c r="F163" s="12">
        <v>120</v>
      </c>
    </row>
    <row r="164" spans="1:6" x14ac:dyDescent="0.25">
      <c r="A164" s="5">
        <v>8</v>
      </c>
      <c r="B164" s="45">
        <v>16</v>
      </c>
      <c r="D164" s="12">
        <v>70</v>
      </c>
      <c r="E164" s="12">
        <v>100</v>
      </c>
      <c r="F164" s="12">
        <v>160</v>
      </c>
    </row>
    <row r="165" spans="1:6" x14ac:dyDescent="0.25">
      <c r="A165" s="5">
        <v>8</v>
      </c>
      <c r="B165" s="45">
        <v>17</v>
      </c>
      <c r="D165" s="12">
        <v>80</v>
      </c>
      <c r="E165" s="12">
        <v>120</v>
      </c>
      <c r="F165" s="12">
        <v>200</v>
      </c>
    </row>
    <row r="166" spans="1:6" x14ac:dyDescent="0.25">
      <c r="A166" s="5">
        <v>8</v>
      </c>
      <c r="B166" s="45">
        <v>18</v>
      </c>
      <c r="D166" s="12">
        <v>100</v>
      </c>
      <c r="E166" s="12">
        <v>150</v>
      </c>
      <c r="F166" s="12">
        <v>350</v>
      </c>
    </row>
    <row r="167" spans="1:6" x14ac:dyDescent="0.25">
      <c r="A167" s="5">
        <v>8</v>
      </c>
      <c r="B167" s="45">
        <v>19</v>
      </c>
      <c r="D167" s="12">
        <v>75</v>
      </c>
      <c r="E167" s="12">
        <v>100</v>
      </c>
      <c r="F167" s="12">
        <v>150</v>
      </c>
    </row>
    <row r="168" spans="1:6" x14ac:dyDescent="0.25">
      <c r="A168" s="5">
        <v>8</v>
      </c>
      <c r="B168" s="45">
        <v>20</v>
      </c>
      <c r="D168" s="12">
        <v>5</v>
      </c>
      <c r="E168" s="12">
        <v>10</v>
      </c>
      <c r="F168" s="12">
        <v>20</v>
      </c>
    </row>
    <row r="169" spans="1:6" x14ac:dyDescent="0.25">
      <c r="A169" s="5">
        <v>8</v>
      </c>
      <c r="B169" s="45">
        <v>21</v>
      </c>
      <c r="D169" s="12">
        <v>5</v>
      </c>
      <c r="E169" s="12">
        <v>8</v>
      </c>
      <c r="F169" s="12">
        <v>20</v>
      </c>
    </row>
    <row r="170" spans="1:6" x14ac:dyDescent="0.25">
      <c r="A170" s="5">
        <v>9</v>
      </c>
      <c r="B170" s="45">
        <v>1</v>
      </c>
      <c r="D170" s="12">
        <v>100</v>
      </c>
      <c r="E170" s="12">
        <v>200</v>
      </c>
      <c r="F170" s="12">
        <v>300</v>
      </c>
    </row>
    <row r="171" spans="1:6" x14ac:dyDescent="0.25">
      <c r="A171" s="5">
        <v>9</v>
      </c>
      <c r="B171" s="45">
        <v>2</v>
      </c>
      <c r="D171" s="12">
        <v>30</v>
      </c>
      <c r="E171" s="12">
        <v>40</v>
      </c>
      <c r="F171" s="12">
        <v>120</v>
      </c>
    </row>
    <row r="172" spans="1:6" x14ac:dyDescent="0.25">
      <c r="A172" s="5">
        <v>9</v>
      </c>
      <c r="B172" s="45">
        <v>3</v>
      </c>
      <c r="D172" s="12">
        <v>100</v>
      </c>
      <c r="E172" s="12">
        <v>200</v>
      </c>
      <c r="F172" s="12">
        <v>300</v>
      </c>
    </row>
    <row r="173" spans="1:6" x14ac:dyDescent="0.25">
      <c r="A173" s="5">
        <v>9</v>
      </c>
      <c r="B173" s="45">
        <v>4</v>
      </c>
      <c r="D173" s="12">
        <v>2</v>
      </c>
      <c r="E173" s="12">
        <v>6</v>
      </c>
      <c r="F173" s="12">
        <v>15</v>
      </c>
    </row>
    <row r="174" spans="1:6" x14ac:dyDescent="0.25">
      <c r="A174" s="5">
        <v>9</v>
      </c>
      <c r="B174" s="45">
        <v>5</v>
      </c>
      <c r="D174" s="12">
        <v>5</v>
      </c>
      <c r="E174" s="12">
        <v>10</v>
      </c>
      <c r="F174" s="12">
        <v>20</v>
      </c>
    </row>
    <row r="175" spans="1:6" x14ac:dyDescent="0.25">
      <c r="A175" s="5">
        <v>9</v>
      </c>
      <c r="B175" s="45">
        <v>6</v>
      </c>
      <c r="D175" s="12">
        <v>10</v>
      </c>
      <c r="E175" s="12">
        <v>11</v>
      </c>
      <c r="F175" s="12">
        <v>20</v>
      </c>
    </row>
    <row r="176" spans="1:6" x14ac:dyDescent="0.25">
      <c r="A176" s="5">
        <v>9</v>
      </c>
      <c r="B176" s="45">
        <v>7</v>
      </c>
      <c r="D176" s="12">
        <v>50</v>
      </c>
      <c r="E176" s="12">
        <v>70</v>
      </c>
      <c r="F176" s="12">
        <v>85</v>
      </c>
    </row>
    <row r="177" spans="1:6" x14ac:dyDescent="0.25">
      <c r="A177" s="5">
        <v>9</v>
      </c>
      <c r="B177" s="45">
        <v>8</v>
      </c>
      <c r="D177" s="12">
        <v>40</v>
      </c>
      <c r="E177" s="12">
        <v>65</v>
      </c>
      <c r="F177" s="12">
        <v>85</v>
      </c>
    </row>
    <row r="178" spans="1:6" x14ac:dyDescent="0.25">
      <c r="A178" s="5">
        <v>9</v>
      </c>
      <c r="B178" s="45">
        <v>9</v>
      </c>
      <c r="D178" s="12">
        <v>5</v>
      </c>
      <c r="E178" s="12">
        <v>15</v>
      </c>
      <c r="F178" s="12">
        <v>20</v>
      </c>
    </row>
    <row r="179" spans="1:6" x14ac:dyDescent="0.25">
      <c r="A179" s="5">
        <v>9</v>
      </c>
      <c r="B179" s="45">
        <v>10</v>
      </c>
      <c r="D179" s="12">
        <v>20</v>
      </c>
      <c r="E179" s="12">
        <v>40</v>
      </c>
      <c r="F179" s="12">
        <v>60</v>
      </c>
    </row>
    <row r="180" spans="1:6" x14ac:dyDescent="0.25">
      <c r="A180" s="5">
        <v>9</v>
      </c>
      <c r="B180" s="45">
        <v>11</v>
      </c>
      <c r="D180" s="12">
        <v>10</v>
      </c>
      <c r="E180" s="12">
        <v>30</v>
      </c>
      <c r="F180" s="12">
        <v>60</v>
      </c>
    </row>
    <row r="181" spans="1:6" x14ac:dyDescent="0.25">
      <c r="A181" s="5">
        <v>9</v>
      </c>
      <c r="B181" s="45">
        <v>12</v>
      </c>
      <c r="D181" s="12">
        <v>30</v>
      </c>
      <c r="E181" s="12">
        <v>60</v>
      </c>
      <c r="F181" s="12">
        <v>80</v>
      </c>
    </row>
    <row r="182" spans="1:6" x14ac:dyDescent="0.25">
      <c r="A182" s="5">
        <v>9</v>
      </c>
      <c r="B182" s="45">
        <v>13</v>
      </c>
      <c r="D182" s="12">
        <v>10</v>
      </c>
      <c r="E182" s="12">
        <v>50</v>
      </c>
      <c r="F182" s="12">
        <v>70</v>
      </c>
    </row>
    <row r="183" spans="1:6" x14ac:dyDescent="0.25">
      <c r="A183" s="5">
        <v>9</v>
      </c>
      <c r="B183" s="45">
        <v>14</v>
      </c>
      <c r="D183" s="12">
        <v>3</v>
      </c>
      <c r="E183" s="12">
        <v>6</v>
      </c>
      <c r="F183" s="12">
        <v>10</v>
      </c>
    </row>
    <row r="184" spans="1:6" x14ac:dyDescent="0.25">
      <c r="A184" s="5">
        <v>9</v>
      </c>
      <c r="B184" s="45">
        <v>15</v>
      </c>
      <c r="D184" s="12">
        <v>1</v>
      </c>
      <c r="E184" s="12">
        <v>5</v>
      </c>
      <c r="F184" s="12">
        <v>10</v>
      </c>
    </row>
    <row r="185" spans="1:6" x14ac:dyDescent="0.25">
      <c r="A185" s="5">
        <v>9</v>
      </c>
      <c r="B185" s="45">
        <v>16</v>
      </c>
      <c r="D185" s="12">
        <v>3</v>
      </c>
      <c r="E185" s="12">
        <v>4</v>
      </c>
      <c r="F185" s="12">
        <v>20</v>
      </c>
    </row>
    <row r="186" spans="1:6" x14ac:dyDescent="0.25">
      <c r="A186" s="5">
        <v>9</v>
      </c>
      <c r="B186" s="45">
        <v>17</v>
      </c>
      <c r="D186" s="12">
        <v>1</v>
      </c>
      <c r="E186" s="12">
        <v>4</v>
      </c>
      <c r="F186" s="12">
        <v>5</v>
      </c>
    </row>
    <row r="187" spans="1:6" x14ac:dyDescent="0.25">
      <c r="A187" s="5">
        <v>9</v>
      </c>
      <c r="B187" s="45">
        <v>18</v>
      </c>
      <c r="D187" s="12">
        <v>4</v>
      </c>
      <c r="E187" s="12">
        <v>6</v>
      </c>
      <c r="F187" s="12">
        <v>10</v>
      </c>
    </row>
    <row r="188" spans="1:6" x14ac:dyDescent="0.25">
      <c r="A188" s="5">
        <v>9</v>
      </c>
      <c r="B188" s="45">
        <v>19</v>
      </c>
      <c r="D188" s="12">
        <v>5</v>
      </c>
      <c r="E188" s="12">
        <v>10</v>
      </c>
      <c r="F188" s="12">
        <v>20</v>
      </c>
    </row>
    <row r="189" spans="1:6" x14ac:dyDescent="0.25">
      <c r="A189" s="5">
        <v>9</v>
      </c>
      <c r="B189" s="45">
        <v>20</v>
      </c>
      <c r="D189" s="12">
        <v>15</v>
      </c>
      <c r="E189" s="12">
        <v>20</v>
      </c>
      <c r="F189" s="12">
        <v>40</v>
      </c>
    </row>
    <row r="190" spans="1:6" x14ac:dyDescent="0.25">
      <c r="A190" s="5">
        <v>9</v>
      </c>
      <c r="B190" s="45">
        <v>21</v>
      </c>
      <c r="D190" s="12">
        <v>10</v>
      </c>
      <c r="E190" s="12">
        <v>20</v>
      </c>
      <c r="F190" s="12">
        <v>50</v>
      </c>
    </row>
    <row r="191" spans="1:6" x14ac:dyDescent="0.25">
      <c r="A191" s="5">
        <v>10</v>
      </c>
      <c r="B191" s="45">
        <v>1</v>
      </c>
      <c r="D191" s="12">
        <v>1000</v>
      </c>
      <c r="E191" s="12">
        <v>2000</v>
      </c>
      <c r="F191" s="12">
        <v>8500</v>
      </c>
    </row>
    <row r="192" spans="1:6" x14ac:dyDescent="0.25">
      <c r="A192" s="5">
        <v>10</v>
      </c>
      <c r="B192" s="45">
        <v>2</v>
      </c>
      <c r="D192" s="12">
        <v>2000</v>
      </c>
      <c r="E192" s="12">
        <v>3000</v>
      </c>
      <c r="F192" s="12">
        <v>10000</v>
      </c>
    </row>
    <row r="193" spans="1:6" x14ac:dyDescent="0.25">
      <c r="A193" s="5">
        <v>10</v>
      </c>
      <c r="B193" s="45">
        <v>3</v>
      </c>
      <c r="D193" s="12">
        <v>2000</v>
      </c>
      <c r="E193" s="12">
        <v>9000</v>
      </c>
      <c r="F193" s="12">
        <v>11000</v>
      </c>
    </row>
    <row r="194" spans="1:6" x14ac:dyDescent="0.25">
      <c r="A194" s="5">
        <v>10</v>
      </c>
      <c r="B194" s="45">
        <v>4</v>
      </c>
      <c r="D194" s="12">
        <v>2000</v>
      </c>
      <c r="E194" s="12">
        <v>4000</v>
      </c>
      <c r="F194" s="12">
        <v>9000</v>
      </c>
    </row>
    <row r="195" spans="1:6" x14ac:dyDescent="0.25">
      <c r="A195" s="5">
        <v>10</v>
      </c>
      <c r="B195" s="45">
        <v>5</v>
      </c>
      <c r="D195" s="12">
        <v>1000</v>
      </c>
      <c r="E195" s="12">
        <v>3000</v>
      </c>
      <c r="F195" s="12">
        <v>8000</v>
      </c>
    </row>
    <row r="196" spans="1:6" x14ac:dyDescent="0.25">
      <c r="A196" s="5">
        <v>10</v>
      </c>
      <c r="B196" s="45">
        <v>6</v>
      </c>
      <c r="D196" s="12">
        <v>800</v>
      </c>
      <c r="E196" s="12">
        <v>2000</v>
      </c>
      <c r="F196" s="12">
        <v>7000</v>
      </c>
    </row>
    <row r="197" spans="1:6" x14ac:dyDescent="0.25">
      <c r="A197" s="5">
        <v>10</v>
      </c>
      <c r="B197" s="45">
        <v>7</v>
      </c>
      <c r="D197" s="12">
        <v>25</v>
      </c>
      <c r="E197" s="12">
        <v>40</v>
      </c>
      <c r="F197" s="12">
        <v>60</v>
      </c>
    </row>
    <row r="198" spans="1:6" x14ac:dyDescent="0.25">
      <c r="A198" s="5">
        <v>10</v>
      </c>
      <c r="B198" s="45">
        <v>8</v>
      </c>
      <c r="D198" s="12">
        <v>15</v>
      </c>
      <c r="E198" s="12">
        <v>30</v>
      </c>
      <c r="F198" s="12">
        <v>50</v>
      </c>
    </row>
    <row r="199" spans="1:6" x14ac:dyDescent="0.25">
      <c r="A199" s="5">
        <v>10</v>
      </c>
      <c r="B199" s="45">
        <v>9</v>
      </c>
      <c r="D199" s="12">
        <v>-200</v>
      </c>
      <c r="E199" s="12">
        <v>-90</v>
      </c>
      <c r="F199" s="12">
        <v>2000</v>
      </c>
    </row>
    <row r="200" spans="1:6" x14ac:dyDescent="0.25">
      <c r="A200" s="5">
        <v>10</v>
      </c>
      <c r="B200" s="45">
        <v>10</v>
      </c>
      <c r="D200" s="12">
        <v>300</v>
      </c>
      <c r="E200" s="12">
        <v>450</v>
      </c>
      <c r="F200" s="12">
        <v>800</v>
      </c>
    </row>
    <row r="201" spans="1:6" x14ac:dyDescent="0.25">
      <c r="A201" s="5">
        <v>10</v>
      </c>
      <c r="B201" s="45">
        <v>11</v>
      </c>
      <c r="D201" s="12">
        <v>2000</v>
      </c>
      <c r="E201" s="12">
        <v>2500</v>
      </c>
      <c r="F201" s="12">
        <v>9000</v>
      </c>
    </row>
    <row r="202" spans="1:6" x14ac:dyDescent="0.25">
      <c r="A202" s="5">
        <v>10</v>
      </c>
      <c r="B202" s="45">
        <v>12</v>
      </c>
      <c r="D202" s="12">
        <v>900</v>
      </c>
      <c r="E202" s="12">
        <v>3000</v>
      </c>
      <c r="F202" s="12">
        <v>5000</v>
      </c>
    </row>
    <row r="203" spans="1:6" x14ac:dyDescent="0.25">
      <c r="A203" s="5">
        <v>10</v>
      </c>
      <c r="B203" s="45">
        <v>13</v>
      </c>
      <c r="D203" s="12">
        <v>150</v>
      </c>
      <c r="E203" s="12">
        <v>200</v>
      </c>
      <c r="F203" s="12">
        <v>700</v>
      </c>
    </row>
    <row r="204" spans="1:6" x14ac:dyDescent="0.25">
      <c r="A204" s="5">
        <v>10</v>
      </c>
      <c r="B204" s="45">
        <v>14</v>
      </c>
      <c r="D204" s="12">
        <v>60</v>
      </c>
      <c r="E204" s="12">
        <v>150</v>
      </c>
      <c r="F204" s="12">
        <v>300</v>
      </c>
    </row>
    <row r="205" spans="1:6" x14ac:dyDescent="0.25">
      <c r="A205" s="5">
        <v>10</v>
      </c>
      <c r="B205" s="45">
        <v>15</v>
      </c>
      <c r="D205" s="12">
        <v>100</v>
      </c>
      <c r="E205" s="12">
        <v>200</v>
      </c>
      <c r="F205" s="12">
        <v>500</v>
      </c>
    </row>
    <row r="206" spans="1:6" x14ac:dyDescent="0.25">
      <c r="A206" s="5">
        <v>10</v>
      </c>
      <c r="B206" s="45">
        <v>16</v>
      </c>
      <c r="D206" s="12">
        <v>100</v>
      </c>
      <c r="E206" s="12">
        <v>300</v>
      </c>
      <c r="F206" s="12">
        <v>1200</v>
      </c>
    </row>
    <row r="207" spans="1:6" x14ac:dyDescent="0.25">
      <c r="A207" s="5">
        <v>10</v>
      </c>
      <c r="B207" s="45">
        <v>17</v>
      </c>
      <c r="D207" s="12">
        <v>40</v>
      </c>
      <c r="E207" s="12">
        <v>100</v>
      </c>
      <c r="F207" s="12">
        <v>300</v>
      </c>
    </row>
    <row r="208" spans="1:6" x14ac:dyDescent="0.25">
      <c r="A208" s="5">
        <v>10</v>
      </c>
      <c r="B208" s="45">
        <v>18</v>
      </c>
      <c r="D208" s="12">
        <v>15</v>
      </c>
      <c r="E208" s="12">
        <v>30</v>
      </c>
      <c r="F208" s="12">
        <v>100</v>
      </c>
    </row>
    <row r="209" spans="1:6" x14ac:dyDescent="0.25">
      <c r="A209" s="5">
        <v>10</v>
      </c>
      <c r="B209" s="45">
        <v>19</v>
      </c>
      <c r="D209" s="12">
        <v>30</v>
      </c>
      <c r="E209" s="12">
        <v>70</v>
      </c>
      <c r="F209" s="12">
        <v>300</v>
      </c>
    </row>
    <row r="210" spans="1:6" x14ac:dyDescent="0.25">
      <c r="A210" s="5">
        <v>10</v>
      </c>
      <c r="B210" s="45">
        <v>20</v>
      </c>
      <c r="D210" s="12">
        <v>50</v>
      </c>
      <c r="E210" s="12">
        <v>200</v>
      </c>
      <c r="F210" s="12">
        <v>400</v>
      </c>
    </row>
    <row r="211" spans="1:6" x14ac:dyDescent="0.25">
      <c r="A211" s="5">
        <v>10</v>
      </c>
      <c r="B211" s="45">
        <v>21</v>
      </c>
      <c r="D211" s="12">
        <v>40</v>
      </c>
      <c r="E211" s="12">
        <v>150</v>
      </c>
      <c r="F211" s="12">
        <v>300</v>
      </c>
    </row>
    <row r="212" spans="1:6" x14ac:dyDescent="0.25">
      <c r="A212" s="5">
        <v>11</v>
      </c>
      <c r="B212" s="45">
        <v>1</v>
      </c>
      <c r="D212" s="12">
        <v>5</v>
      </c>
      <c r="E212" s="12">
        <v>30</v>
      </c>
      <c r="F212" s="12">
        <v>50</v>
      </c>
    </row>
    <row r="213" spans="1:6" x14ac:dyDescent="0.25">
      <c r="A213" s="5">
        <v>11</v>
      </c>
      <c r="B213" s="45">
        <v>2</v>
      </c>
      <c r="D213" s="12">
        <v>2</v>
      </c>
      <c r="E213" s="12">
        <v>25</v>
      </c>
      <c r="F213" s="12">
        <v>50</v>
      </c>
    </row>
    <row r="214" spans="1:6" x14ac:dyDescent="0.25">
      <c r="A214" s="5">
        <v>11</v>
      </c>
      <c r="B214" s="45">
        <v>3</v>
      </c>
      <c r="D214" s="12">
        <v>10</v>
      </c>
      <c r="E214" s="12">
        <v>30</v>
      </c>
      <c r="F214" s="12">
        <v>70</v>
      </c>
    </row>
    <row r="215" spans="1:6" x14ac:dyDescent="0.25">
      <c r="A215" s="5">
        <v>11</v>
      </c>
      <c r="B215" s="45">
        <v>4</v>
      </c>
      <c r="D215" s="12">
        <v>10</v>
      </c>
      <c r="E215" s="12">
        <v>30</v>
      </c>
      <c r="F215" s="12">
        <v>70</v>
      </c>
    </row>
    <row r="216" spans="1:6" x14ac:dyDescent="0.25">
      <c r="A216" s="5">
        <v>11</v>
      </c>
      <c r="B216" s="45">
        <v>5</v>
      </c>
      <c r="D216" s="12">
        <v>7</v>
      </c>
      <c r="E216" s="12">
        <v>25</v>
      </c>
      <c r="F216" s="12">
        <v>50</v>
      </c>
    </row>
    <row r="217" spans="1:6" x14ac:dyDescent="0.25">
      <c r="A217" s="5">
        <v>11</v>
      </c>
      <c r="B217" s="45">
        <v>6</v>
      </c>
      <c r="D217" s="12">
        <v>5</v>
      </c>
      <c r="E217" s="12">
        <v>20</v>
      </c>
      <c r="F217" s="12">
        <v>35</v>
      </c>
    </row>
    <row r="218" spans="1:6" x14ac:dyDescent="0.25">
      <c r="A218" s="5">
        <v>11</v>
      </c>
      <c r="B218" s="45">
        <v>7</v>
      </c>
      <c r="D218" s="12">
        <v>2</v>
      </c>
      <c r="E218" s="12">
        <v>5</v>
      </c>
      <c r="F218" s="12">
        <v>10</v>
      </c>
    </row>
    <row r="219" spans="1:6" x14ac:dyDescent="0.25">
      <c r="A219" s="5">
        <v>11</v>
      </c>
      <c r="B219" s="45">
        <v>8</v>
      </c>
      <c r="D219" s="12">
        <v>2</v>
      </c>
      <c r="E219" s="12">
        <v>10</v>
      </c>
      <c r="F219" s="12">
        <v>20</v>
      </c>
    </row>
    <row r="220" spans="1:6" x14ac:dyDescent="0.25">
      <c r="A220" s="5">
        <v>11</v>
      </c>
      <c r="B220" s="45">
        <v>9</v>
      </c>
      <c r="D220" s="12">
        <v>10</v>
      </c>
      <c r="E220" s="12">
        <v>50</v>
      </c>
      <c r="F220" s="12">
        <v>100</v>
      </c>
    </row>
    <row r="221" spans="1:6" x14ac:dyDescent="0.25">
      <c r="A221" s="5">
        <v>11</v>
      </c>
      <c r="B221" s="45">
        <v>10</v>
      </c>
      <c r="D221" s="12">
        <v>1</v>
      </c>
      <c r="E221" s="12">
        <v>5</v>
      </c>
      <c r="F221" s="12">
        <v>10</v>
      </c>
    </row>
    <row r="222" spans="1:6" x14ac:dyDescent="0.25">
      <c r="A222" s="5">
        <v>11</v>
      </c>
      <c r="B222" s="45">
        <v>11</v>
      </c>
      <c r="D222" s="12">
        <v>1</v>
      </c>
      <c r="E222" s="12">
        <v>5</v>
      </c>
      <c r="F222" s="12">
        <v>10</v>
      </c>
    </row>
    <row r="223" spans="1:6" x14ac:dyDescent="0.25">
      <c r="A223" s="5">
        <v>11</v>
      </c>
      <c r="B223" s="45">
        <v>12</v>
      </c>
      <c r="D223" s="12">
        <v>3</v>
      </c>
      <c r="E223" s="12">
        <v>10</v>
      </c>
      <c r="F223" s="12">
        <v>25</v>
      </c>
    </row>
    <row r="224" spans="1:6" x14ac:dyDescent="0.25">
      <c r="A224" s="5">
        <v>11</v>
      </c>
      <c r="B224" s="45">
        <v>13</v>
      </c>
      <c r="D224" s="12">
        <v>1</v>
      </c>
      <c r="E224" s="12">
        <v>5</v>
      </c>
      <c r="F224" s="12">
        <v>9</v>
      </c>
    </row>
    <row r="225" spans="1:6" x14ac:dyDescent="0.25">
      <c r="A225" s="5">
        <v>11</v>
      </c>
      <c r="B225" s="45">
        <v>14</v>
      </c>
      <c r="D225" s="12">
        <v>3</v>
      </c>
      <c r="E225" s="12">
        <v>5</v>
      </c>
      <c r="F225" s="12">
        <v>10</v>
      </c>
    </row>
    <row r="226" spans="1:6" x14ac:dyDescent="0.25">
      <c r="A226" s="5">
        <v>11</v>
      </c>
      <c r="B226" s="45">
        <v>15</v>
      </c>
      <c r="D226" s="12">
        <v>3</v>
      </c>
      <c r="E226" s="12">
        <v>7</v>
      </c>
      <c r="F226" s="12">
        <v>12</v>
      </c>
    </row>
    <row r="227" spans="1:6" x14ac:dyDescent="0.25">
      <c r="A227" s="5">
        <v>11</v>
      </c>
      <c r="B227" s="45">
        <v>16</v>
      </c>
      <c r="D227" s="12">
        <v>5</v>
      </c>
      <c r="E227" s="12">
        <v>15</v>
      </c>
      <c r="F227" s="12">
        <v>30</v>
      </c>
    </row>
    <row r="228" spans="1:6" x14ac:dyDescent="0.25">
      <c r="A228" s="5">
        <v>11</v>
      </c>
      <c r="B228" s="45">
        <v>17</v>
      </c>
      <c r="D228" s="12">
        <v>3</v>
      </c>
      <c r="E228" s="12">
        <v>7</v>
      </c>
      <c r="F228" s="12">
        <v>15</v>
      </c>
    </row>
    <row r="229" spans="1:6" x14ac:dyDescent="0.25">
      <c r="A229" s="5">
        <v>11</v>
      </c>
      <c r="B229" s="45">
        <v>18</v>
      </c>
      <c r="D229" s="12">
        <v>20</v>
      </c>
      <c r="E229" s="12">
        <v>50</v>
      </c>
      <c r="F229" s="12">
        <v>100</v>
      </c>
    </row>
    <row r="230" spans="1:6" x14ac:dyDescent="0.25">
      <c r="A230" s="5">
        <v>11</v>
      </c>
      <c r="B230" s="45">
        <v>19</v>
      </c>
      <c r="D230" s="12">
        <v>20</v>
      </c>
      <c r="E230" s="12">
        <v>50</v>
      </c>
      <c r="F230" s="12">
        <v>100</v>
      </c>
    </row>
    <row r="231" spans="1:6" x14ac:dyDescent="0.25">
      <c r="A231" s="5">
        <v>11</v>
      </c>
      <c r="B231" s="45">
        <v>20</v>
      </c>
      <c r="D231" s="12">
        <v>25</v>
      </c>
      <c r="E231" s="12">
        <v>50</v>
      </c>
      <c r="F231" s="12">
        <v>150</v>
      </c>
    </row>
    <row r="232" spans="1:6" x14ac:dyDescent="0.25">
      <c r="A232" s="5">
        <v>11</v>
      </c>
      <c r="B232" s="45">
        <v>21</v>
      </c>
      <c r="D232" s="12">
        <v>20</v>
      </c>
      <c r="E232" s="12">
        <v>30</v>
      </c>
      <c r="F232" s="12">
        <v>100</v>
      </c>
    </row>
    <row r="233" spans="1:6" x14ac:dyDescent="0.25">
      <c r="A233" s="5">
        <v>12</v>
      </c>
      <c r="B233" s="45">
        <v>1</v>
      </c>
      <c r="D233" s="12">
        <v>80</v>
      </c>
      <c r="E233" s="12">
        <v>120</v>
      </c>
      <c r="F233" s="12">
        <v>200</v>
      </c>
    </row>
    <row r="234" spans="1:6" x14ac:dyDescent="0.25">
      <c r="A234" s="5">
        <v>12</v>
      </c>
      <c r="B234" s="45">
        <v>2</v>
      </c>
      <c r="D234" s="12">
        <v>150</v>
      </c>
      <c r="E234" s="12">
        <v>300</v>
      </c>
      <c r="F234" s="12">
        <v>450</v>
      </c>
    </row>
    <row r="235" spans="1:6" x14ac:dyDescent="0.25">
      <c r="A235" s="5">
        <v>12</v>
      </c>
      <c r="B235" s="45">
        <v>3</v>
      </c>
      <c r="D235" s="12">
        <v>200</v>
      </c>
      <c r="E235" s="12">
        <v>520</v>
      </c>
      <c r="F235" s="12">
        <v>800</v>
      </c>
    </row>
    <row r="236" spans="1:6" x14ac:dyDescent="0.25">
      <c r="A236" s="5">
        <v>12</v>
      </c>
      <c r="B236" s="45">
        <v>4</v>
      </c>
      <c r="D236" s="12">
        <v>13</v>
      </c>
      <c r="E236" s="12">
        <v>18</v>
      </c>
      <c r="F236" s="12">
        <v>28</v>
      </c>
    </row>
    <row r="237" spans="1:6" x14ac:dyDescent="0.25">
      <c r="A237" s="5">
        <v>12</v>
      </c>
      <c r="B237" s="45">
        <v>5</v>
      </c>
      <c r="D237" s="12">
        <v>20</v>
      </c>
      <c r="E237" s="12">
        <v>30</v>
      </c>
      <c r="F237" s="12">
        <v>50</v>
      </c>
    </row>
    <row r="238" spans="1:6" x14ac:dyDescent="0.25">
      <c r="A238" s="5">
        <v>12</v>
      </c>
      <c r="B238" s="45">
        <v>6</v>
      </c>
      <c r="D238" s="12">
        <v>5</v>
      </c>
      <c r="E238" s="12">
        <v>40</v>
      </c>
      <c r="F238" s="12">
        <v>65</v>
      </c>
    </row>
    <row r="239" spans="1:6" x14ac:dyDescent="0.25">
      <c r="A239" s="5">
        <v>12</v>
      </c>
      <c r="B239" s="45">
        <v>7</v>
      </c>
      <c r="D239" s="12">
        <v>18</v>
      </c>
      <c r="E239" s="12">
        <v>25</v>
      </c>
      <c r="F239" s="12">
        <v>32</v>
      </c>
    </row>
    <row r="240" spans="1:6" x14ac:dyDescent="0.25">
      <c r="A240" s="5">
        <v>12</v>
      </c>
      <c r="B240" s="45">
        <v>8</v>
      </c>
      <c r="D240" s="12">
        <v>12</v>
      </c>
      <c r="E240" s="12">
        <v>18</v>
      </c>
      <c r="F240" s="12">
        <v>24</v>
      </c>
    </row>
    <row r="241" spans="1:6" x14ac:dyDescent="0.25">
      <c r="A241" s="5">
        <v>12</v>
      </c>
      <c r="B241" s="45">
        <v>9</v>
      </c>
      <c r="D241" s="12">
        <v>-200</v>
      </c>
      <c r="E241" s="12">
        <v>-105</v>
      </c>
      <c r="F241" s="12">
        <v>50</v>
      </c>
    </row>
    <row r="242" spans="1:6" x14ac:dyDescent="0.25">
      <c r="A242" s="5">
        <v>12</v>
      </c>
      <c r="B242" s="45">
        <v>10</v>
      </c>
      <c r="D242" s="12">
        <v>140</v>
      </c>
      <c r="E242" s="12">
        <v>180</v>
      </c>
      <c r="F242" s="12">
        <v>250</v>
      </c>
    </row>
    <row r="243" spans="1:6" x14ac:dyDescent="0.25">
      <c r="A243" s="5">
        <v>12</v>
      </c>
      <c r="B243" s="45">
        <v>11</v>
      </c>
      <c r="D243" s="12">
        <v>150</v>
      </c>
      <c r="E243" s="12">
        <v>230</v>
      </c>
      <c r="F243" s="12">
        <v>400</v>
      </c>
    </row>
    <row r="244" spans="1:6" x14ac:dyDescent="0.25">
      <c r="A244" s="5">
        <v>12</v>
      </c>
      <c r="B244" s="45">
        <v>12</v>
      </c>
      <c r="D244" s="12">
        <v>120</v>
      </c>
      <c r="E244" s="12">
        <v>310</v>
      </c>
      <c r="F244" s="12">
        <v>500</v>
      </c>
    </row>
    <row r="245" spans="1:6" x14ac:dyDescent="0.25">
      <c r="A245" s="5">
        <v>12</v>
      </c>
      <c r="B245" s="45">
        <v>13</v>
      </c>
      <c r="D245" s="12">
        <v>20</v>
      </c>
      <c r="E245" s="12">
        <v>40</v>
      </c>
      <c r="F245" s="12">
        <v>65</v>
      </c>
    </row>
    <row r="246" spans="1:6" x14ac:dyDescent="0.25">
      <c r="A246" s="5">
        <v>12</v>
      </c>
      <c r="B246" s="45">
        <v>14</v>
      </c>
      <c r="D246" s="12">
        <v>50</v>
      </c>
      <c r="E246" s="12">
        <v>70</v>
      </c>
      <c r="F246" s="12">
        <v>120</v>
      </c>
    </row>
    <row r="247" spans="1:6" x14ac:dyDescent="0.25">
      <c r="A247" s="5">
        <v>12</v>
      </c>
      <c r="B247" s="45">
        <v>15</v>
      </c>
      <c r="D247" s="12">
        <v>40</v>
      </c>
      <c r="E247" s="12">
        <v>90</v>
      </c>
      <c r="F247" s="12">
        <v>120</v>
      </c>
    </row>
    <row r="248" spans="1:6" x14ac:dyDescent="0.25">
      <c r="A248" s="5">
        <v>12</v>
      </c>
      <c r="B248" s="45">
        <v>16</v>
      </c>
      <c r="D248" s="12">
        <v>75</v>
      </c>
      <c r="E248" s="12">
        <v>90</v>
      </c>
      <c r="F248" s="12">
        <v>130</v>
      </c>
    </row>
    <row r="249" spans="1:6" x14ac:dyDescent="0.25">
      <c r="A249" s="5">
        <v>12</v>
      </c>
      <c r="B249" s="45">
        <v>17</v>
      </c>
      <c r="D249" s="12">
        <v>10</v>
      </c>
      <c r="E249" s="12">
        <v>20</v>
      </c>
      <c r="F249" s="12">
        <v>40</v>
      </c>
    </row>
    <row r="250" spans="1:6" x14ac:dyDescent="0.25">
      <c r="A250" s="5">
        <v>12</v>
      </c>
      <c r="B250" s="45">
        <v>18</v>
      </c>
      <c r="D250" s="12">
        <v>20</v>
      </c>
      <c r="E250" s="12">
        <v>30</v>
      </c>
      <c r="F250" s="12">
        <v>70</v>
      </c>
    </row>
    <row r="251" spans="1:6" x14ac:dyDescent="0.25">
      <c r="A251" s="5">
        <v>12</v>
      </c>
      <c r="B251" s="45">
        <v>19</v>
      </c>
      <c r="D251" s="12">
        <v>80</v>
      </c>
      <c r="E251" s="12">
        <v>150</v>
      </c>
      <c r="F251" s="12">
        <v>240</v>
      </c>
    </row>
    <row r="252" spans="1:6" x14ac:dyDescent="0.25">
      <c r="A252" s="5">
        <v>12</v>
      </c>
      <c r="B252" s="45">
        <v>20</v>
      </c>
      <c r="D252" s="12">
        <v>10</v>
      </c>
      <c r="E252" s="12">
        <v>20</v>
      </c>
      <c r="F252" s="12">
        <v>45</v>
      </c>
    </row>
    <row r="253" spans="1:6" x14ac:dyDescent="0.25">
      <c r="A253" s="5">
        <v>12</v>
      </c>
      <c r="B253" s="45">
        <v>21</v>
      </c>
      <c r="D253" s="12">
        <v>5</v>
      </c>
      <c r="E253" s="12">
        <v>10</v>
      </c>
      <c r="F253" s="12">
        <v>30</v>
      </c>
    </row>
    <row r="254" spans="1:6" x14ac:dyDescent="0.25">
      <c r="A254" s="5">
        <v>13</v>
      </c>
      <c r="B254" s="45">
        <v>1</v>
      </c>
      <c r="D254" s="12">
        <v>20</v>
      </c>
      <c r="E254" s="12">
        <v>85</v>
      </c>
      <c r="F254" s="12">
        <v>100</v>
      </c>
    </row>
    <row r="255" spans="1:6" x14ac:dyDescent="0.25">
      <c r="A255" s="5">
        <v>13</v>
      </c>
      <c r="B255" s="45">
        <v>2</v>
      </c>
      <c r="D255" s="12">
        <v>100</v>
      </c>
      <c r="E255" s="12">
        <v>313</v>
      </c>
      <c r="F255" s="12">
        <v>400</v>
      </c>
    </row>
    <row r="256" spans="1:6" x14ac:dyDescent="0.25">
      <c r="A256" s="5">
        <v>13</v>
      </c>
      <c r="B256" s="45">
        <v>3</v>
      </c>
      <c r="D256" s="12">
        <v>40</v>
      </c>
      <c r="E256" s="12">
        <v>100</v>
      </c>
      <c r="F256" s="12">
        <v>150</v>
      </c>
    </row>
    <row r="257" spans="1:6" x14ac:dyDescent="0.25">
      <c r="A257" s="5">
        <v>13</v>
      </c>
      <c r="B257" s="45">
        <v>4</v>
      </c>
      <c r="D257" s="12">
        <v>5</v>
      </c>
      <c r="E257" s="12">
        <v>80</v>
      </c>
      <c r="F257" s="12">
        <v>100</v>
      </c>
    </row>
    <row r="258" spans="1:6" x14ac:dyDescent="0.25">
      <c r="A258" s="5">
        <v>13</v>
      </c>
      <c r="B258" s="45">
        <v>5</v>
      </c>
      <c r="D258" s="12">
        <v>15</v>
      </c>
      <c r="E258" s="12">
        <v>80</v>
      </c>
      <c r="F258" s="12">
        <v>120</v>
      </c>
    </row>
    <row r="259" spans="1:6" x14ac:dyDescent="0.25">
      <c r="A259" s="5">
        <v>13</v>
      </c>
      <c r="B259" s="45">
        <v>6</v>
      </c>
      <c r="D259" s="12">
        <v>20</v>
      </c>
      <c r="E259" s="12">
        <v>75</v>
      </c>
      <c r="F259" s="12">
        <v>100</v>
      </c>
    </row>
    <row r="260" spans="1:6" x14ac:dyDescent="0.25">
      <c r="A260" s="5">
        <v>13</v>
      </c>
      <c r="B260" s="45">
        <v>7</v>
      </c>
      <c r="D260" s="12">
        <v>10</v>
      </c>
      <c r="E260" s="12">
        <v>15</v>
      </c>
      <c r="F260" s="12">
        <v>25</v>
      </c>
    </row>
    <row r="261" spans="1:6" x14ac:dyDescent="0.25">
      <c r="A261" s="5">
        <v>13</v>
      </c>
      <c r="B261" s="45">
        <v>8</v>
      </c>
      <c r="D261" s="12">
        <v>3</v>
      </c>
      <c r="E261" s="12">
        <v>7</v>
      </c>
      <c r="F261" s="12">
        <v>15</v>
      </c>
    </row>
    <row r="262" spans="1:6" x14ac:dyDescent="0.25">
      <c r="A262" s="5">
        <v>13</v>
      </c>
      <c r="B262" s="45">
        <v>9</v>
      </c>
      <c r="D262" s="12">
        <v>-5</v>
      </c>
      <c r="E262" s="12">
        <v>3</v>
      </c>
      <c r="F262" s="12">
        <v>12</v>
      </c>
    </row>
    <row r="263" spans="1:6" x14ac:dyDescent="0.25">
      <c r="A263" s="5">
        <v>13</v>
      </c>
      <c r="B263" s="45">
        <v>10</v>
      </c>
      <c r="D263" s="12">
        <v>5</v>
      </c>
      <c r="E263" s="12">
        <v>13</v>
      </c>
      <c r="F263" s="12">
        <v>20</v>
      </c>
    </row>
    <row r="264" spans="1:6" x14ac:dyDescent="0.25">
      <c r="A264" s="5">
        <v>13</v>
      </c>
      <c r="B264" s="45">
        <v>11</v>
      </c>
      <c r="D264" s="12">
        <v>20</v>
      </c>
      <c r="E264" s="12">
        <v>40</v>
      </c>
      <c r="F264" s="12">
        <v>80</v>
      </c>
    </row>
    <row r="265" spans="1:6" x14ac:dyDescent="0.25">
      <c r="A265" s="5">
        <v>13</v>
      </c>
      <c r="B265" s="45">
        <v>12</v>
      </c>
      <c r="D265" s="12">
        <v>20</v>
      </c>
      <c r="E265" s="12">
        <v>30</v>
      </c>
      <c r="F265" s="12">
        <v>60</v>
      </c>
    </row>
    <row r="266" spans="1:6" x14ac:dyDescent="0.25">
      <c r="A266" s="5">
        <v>13</v>
      </c>
      <c r="B266" s="45">
        <v>13</v>
      </c>
      <c r="D266" s="12">
        <v>3</v>
      </c>
      <c r="E266" s="12">
        <v>5</v>
      </c>
      <c r="F266" s="12">
        <v>10</v>
      </c>
    </row>
    <row r="267" spans="1:6" x14ac:dyDescent="0.25">
      <c r="A267" s="5">
        <v>13</v>
      </c>
      <c r="B267" s="45">
        <v>14</v>
      </c>
      <c r="D267" s="12">
        <v>10</v>
      </c>
      <c r="E267" s="12">
        <v>20</v>
      </c>
      <c r="F267" s="12">
        <v>27</v>
      </c>
    </row>
    <row r="268" spans="1:6" x14ac:dyDescent="0.25">
      <c r="A268" s="5">
        <v>13</v>
      </c>
      <c r="B268" s="45">
        <v>15</v>
      </c>
      <c r="D268" s="12">
        <v>2</v>
      </c>
      <c r="E268" s="12">
        <v>11</v>
      </c>
      <c r="F268" s="12">
        <v>15</v>
      </c>
    </row>
    <row r="269" spans="1:6" x14ac:dyDescent="0.25">
      <c r="A269" s="5">
        <v>13</v>
      </c>
      <c r="B269" s="45">
        <v>16</v>
      </c>
      <c r="D269" s="12">
        <v>7</v>
      </c>
      <c r="E269" s="12">
        <v>10</v>
      </c>
      <c r="F269" s="12">
        <v>17</v>
      </c>
    </row>
    <row r="270" spans="1:6" x14ac:dyDescent="0.25">
      <c r="A270" s="5">
        <v>13</v>
      </c>
      <c r="B270" s="45">
        <v>17</v>
      </c>
      <c r="D270" s="12">
        <v>5</v>
      </c>
      <c r="E270" s="12">
        <v>10</v>
      </c>
      <c r="F270" s="12">
        <v>15</v>
      </c>
    </row>
    <row r="271" spans="1:6" x14ac:dyDescent="0.25">
      <c r="A271" s="5">
        <v>13</v>
      </c>
      <c r="B271" s="45">
        <v>18</v>
      </c>
      <c r="D271" s="12">
        <v>63</v>
      </c>
      <c r="E271" s="12">
        <v>175</v>
      </c>
      <c r="F271" s="12">
        <v>200</v>
      </c>
    </row>
    <row r="272" spans="1:6" x14ac:dyDescent="0.25">
      <c r="A272" s="5">
        <v>13</v>
      </c>
      <c r="B272" s="45">
        <v>19</v>
      </c>
      <c r="D272" s="12">
        <v>80</v>
      </c>
      <c r="E272" s="12">
        <v>200</v>
      </c>
      <c r="F272" s="12">
        <v>300</v>
      </c>
    </row>
    <row r="273" spans="1:6" x14ac:dyDescent="0.25">
      <c r="A273" s="5">
        <v>13</v>
      </c>
      <c r="B273" s="45">
        <v>20</v>
      </c>
      <c r="D273" s="12">
        <v>2</v>
      </c>
      <c r="E273" s="12">
        <v>6</v>
      </c>
      <c r="F273" s="12">
        <v>11</v>
      </c>
    </row>
    <row r="274" spans="1:6" x14ac:dyDescent="0.25">
      <c r="A274" s="5">
        <v>13</v>
      </c>
      <c r="B274" s="45">
        <v>21</v>
      </c>
      <c r="D274" s="12">
        <v>1</v>
      </c>
      <c r="E274" s="12">
        <v>4</v>
      </c>
      <c r="F274" s="12">
        <v>7</v>
      </c>
    </row>
    <row r="275" spans="1:6" x14ac:dyDescent="0.25">
      <c r="A275" s="5">
        <v>14</v>
      </c>
      <c r="B275" s="45">
        <v>1</v>
      </c>
      <c r="D275" s="12">
        <v>25</v>
      </c>
      <c r="E275" s="12">
        <v>45</v>
      </c>
      <c r="F275" s="12">
        <v>62</v>
      </c>
    </row>
    <row r="276" spans="1:6" x14ac:dyDescent="0.25">
      <c r="A276" s="5">
        <v>14</v>
      </c>
      <c r="B276" s="45">
        <v>2</v>
      </c>
      <c r="D276" s="12">
        <v>42</v>
      </c>
      <c r="E276" s="12">
        <v>65</v>
      </c>
      <c r="F276" s="12">
        <v>88</v>
      </c>
    </row>
    <row r="277" spans="1:6" x14ac:dyDescent="0.25">
      <c r="A277" s="5">
        <v>14</v>
      </c>
      <c r="B277" s="45">
        <v>3</v>
      </c>
      <c r="D277" s="12">
        <v>30</v>
      </c>
      <c r="E277" s="12">
        <v>42</v>
      </c>
      <c r="F277" s="12">
        <v>60</v>
      </c>
    </row>
    <row r="278" spans="1:6" x14ac:dyDescent="0.25">
      <c r="A278" s="5">
        <v>14</v>
      </c>
      <c r="B278" s="45">
        <v>4</v>
      </c>
      <c r="D278" s="12">
        <v>80</v>
      </c>
      <c r="E278" s="12">
        <v>140</v>
      </c>
      <c r="F278" s="12">
        <v>180</v>
      </c>
    </row>
    <row r="279" spans="1:6" x14ac:dyDescent="0.25">
      <c r="A279" s="5">
        <v>14</v>
      </c>
      <c r="B279" s="45">
        <v>5</v>
      </c>
      <c r="D279" s="12">
        <v>120</v>
      </c>
      <c r="E279" s="12">
        <v>180</v>
      </c>
      <c r="F279" s="12">
        <v>220</v>
      </c>
    </row>
    <row r="280" spans="1:6" x14ac:dyDescent="0.25">
      <c r="A280" s="5">
        <v>14</v>
      </c>
      <c r="B280" s="45">
        <v>6</v>
      </c>
      <c r="D280" s="12">
        <v>180</v>
      </c>
      <c r="E280" s="12">
        <v>285</v>
      </c>
      <c r="F280" s="12">
        <v>340</v>
      </c>
    </row>
    <row r="281" spans="1:6" x14ac:dyDescent="0.25">
      <c r="A281" s="5">
        <v>14</v>
      </c>
      <c r="B281" s="45">
        <v>7</v>
      </c>
      <c r="D281" s="12">
        <v>8</v>
      </c>
      <c r="E281" s="12">
        <v>12</v>
      </c>
      <c r="F281" s="12">
        <v>25</v>
      </c>
    </row>
    <row r="282" spans="1:6" x14ac:dyDescent="0.25">
      <c r="A282" s="5">
        <v>14</v>
      </c>
      <c r="B282" s="45">
        <v>8</v>
      </c>
      <c r="D282" s="12">
        <v>10</v>
      </c>
      <c r="E282" s="12">
        <v>15</v>
      </c>
      <c r="F282" s="12">
        <v>25</v>
      </c>
    </row>
    <row r="283" spans="1:6" x14ac:dyDescent="0.25">
      <c r="A283" s="5">
        <v>14</v>
      </c>
      <c r="B283" s="45">
        <v>9</v>
      </c>
      <c r="D283" s="12">
        <v>60</v>
      </c>
      <c r="E283" s="12">
        <v>95</v>
      </c>
      <c r="F283" s="12">
        <v>145</v>
      </c>
    </row>
    <row r="284" spans="1:6" x14ac:dyDescent="0.25">
      <c r="A284" s="5">
        <v>14</v>
      </c>
      <c r="B284" s="45">
        <v>10</v>
      </c>
      <c r="D284" s="12">
        <v>0</v>
      </c>
      <c r="E284" s="12">
        <v>4</v>
      </c>
      <c r="F284" s="12">
        <v>12</v>
      </c>
    </row>
    <row r="285" spans="1:6" x14ac:dyDescent="0.25">
      <c r="A285" s="5">
        <v>14</v>
      </c>
      <c r="B285" s="45">
        <v>11</v>
      </c>
      <c r="D285" s="12">
        <v>25</v>
      </c>
      <c r="E285" s="12">
        <v>30</v>
      </c>
      <c r="F285" s="12">
        <v>45</v>
      </c>
    </row>
    <row r="286" spans="1:6" x14ac:dyDescent="0.25">
      <c r="A286" s="5">
        <v>14</v>
      </c>
      <c r="B286" s="45">
        <v>12</v>
      </c>
      <c r="D286" s="12">
        <v>140</v>
      </c>
      <c r="E286" s="12">
        <v>240</v>
      </c>
      <c r="F286" s="12">
        <v>320</v>
      </c>
    </row>
    <row r="287" spans="1:6" x14ac:dyDescent="0.25">
      <c r="A287" s="5">
        <v>14</v>
      </c>
      <c r="B287" s="45">
        <v>13</v>
      </c>
      <c r="D287" s="12">
        <v>5</v>
      </c>
      <c r="E287" s="12">
        <v>15</v>
      </c>
      <c r="F287" s="12">
        <v>20</v>
      </c>
    </row>
    <row r="288" spans="1:6" x14ac:dyDescent="0.25">
      <c r="A288" s="5">
        <v>14</v>
      </c>
      <c r="B288" s="45">
        <v>14</v>
      </c>
      <c r="D288" s="12">
        <v>8</v>
      </c>
      <c r="E288" s="12">
        <v>12</v>
      </c>
      <c r="F288" s="12">
        <v>22</v>
      </c>
    </row>
    <row r="289" spans="1:6" x14ac:dyDescent="0.25">
      <c r="A289" s="5">
        <v>14</v>
      </c>
      <c r="B289" s="45">
        <v>15</v>
      </c>
      <c r="D289" s="12">
        <v>6</v>
      </c>
      <c r="E289" s="12">
        <v>8</v>
      </c>
      <c r="F289" s="12">
        <v>18</v>
      </c>
    </row>
    <row r="290" spans="1:6" x14ac:dyDescent="0.25">
      <c r="A290" s="5">
        <v>14</v>
      </c>
      <c r="B290" s="45">
        <v>16</v>
      </c>
      <c r="D290" s="12">
        <v>30</v>
      </c>
      <c r="E290" s="12">
        <v>35</v>
      </c>
      <c r="F290" s="12">
        <v>55</v>
      </c>
    </row>
    <row r="291" spans="1:6" x14ac:dyDescent="0.25">
      <c r="A291" s="5">
        <v>14</v>
      </c>
      <c r="B291" s="45">
        <v>17</v>
      </c>
      <c r="D291" s="12">
        <v>0</v>
      </c>
      <c r="E291" s="12">
        <v>4</v>
      </c>
      <c r="F291" s="12">
        <v>12</v>
      </c>
    </row>
    <row r="292" spans="1:6" x14ac:dyDescent="0.25">
      <c r="A292" s="5">
        <v>14</v>
      </c>
      <c r="B292" s="45">
        <v>18</v>
      </c>
      <c r="D292" s="12">
        <v>70</v>
      </c>
      <c r="E292" s="12">
        <v>95</v>
      </c>
      <c r="F292" s="12">
        <v>125</v>
      </c>
    </row>
    <row r="293" spans="1:6" x14ac:dyDescent="0.25">
      <c r="A293" s="5">
        <v>14</v>
      </c>
      <c r="B293" s="45">
        <v>19</v>
      </c>
      <c r="D293" s="12">
        <v>60</v>
      </c>
      <c r="E293" s="12">
        <v>85</v>
      </c>
      <c r="F293" s="12">
        <v>105</v>
      </c>
    </row>
    <row r="294" spans="1:6" x14ac:dyDescent="0.25">
      <c r="A294" s="5">
        <v>14</v>
      </c>
      <c r="B294" s="45">
        <v>20</v>
      </c>
      <c r="D294" s="12">
        <v>45</v>
      </c>
      <c r="E294" s="12">
        <v>60</v>
      </c>
      <c r="F294" s="12">
        <v>95</v>
      </c>
    </row>
    <row r="295" spans="1:6" x14ac:dyDescent="0.25">
      <c r="A295" s="5">
        <v>14</v>
      </c>
      <c r="B295" s="45">
        <v>21</v>
      </c>
      <c r="D295" s="12">
        <v>20</v>
      </c>
      <c r="E295" s="12">
        <v>35</v>
      </c>
      <c r="F295" s="12">
        <v>60</v>
      </c>
    </row>
    <row r="296" spans="1:6" x14ac:dyDescent="0.25">
      <c r="A296" s="5">
        <v>15</v>
      </c>
      <c r="B296" s="45">
        <v>1</v>
      </c>
      <c r="D296" s="12">
        <v>6</v>
      </c>
      <c r="E296" s="12">
        <v>11</v>
      </c>
      <c r="F296" s="12">
        <v>17</v>
      </c>
    </row>
    <row r="297" spans="1:6" x14ac:dyDescent="0.25">
      <c r="A297" s="5">
        <v>15</v>
      </c>
      <c r="B297" s="45">
        <v>2</v>
      </c>
      <c r="D297" s="12">
        <v>4</v>
      </c>
      <c r="E297" s="12">
        <v>15</v>
      </c>
      <c r="F297" s="12">
        <v>20</v>
      </c>
    </row>
    <row r="298" spans="1:6" x14ac:dyDescent="0.25">
      <c r="A298" s="5">
        <v>15</v>
      </c>
      <c r="B298" s="45">
        <v>3</v>
      </c>
      <c r="D298" s="12">
        <v>15</v>
      </c>
      <c r="E298" s="12">
        <v>38</v>
      </c>
      <c r="F298" s="12">
        <v>53</v>
      </c>
    </row>
    <row r="299" spans="1:6" x14ac:dyDescent="0.25">
      <c r="A299" s="5">
        <v>15</v>
      </c>
      <c r="B299" s="45">
        <v>4</v>
      </c>
      <c r="D299" s="12">
        <v>3</v>
      </c>
      <c r="E299" s="12">
        <v>6</v>
      </c>
      <c r="F299" s="12">
        <v>8</v>
      </c>
    </row>
    <row r="300" spans="1:6" x14ac:dyDescent="0.25">
      <c r="A300" s="5">
        <v>15</v>
      </c>
      <c r="B300" s="45">
        <v>5</v>
      </c>
      <c r="D300" s="12">
        <v>5</v>
      </c>
      <c r="E300" s="12">
        <v>11</v>
      </c>
      <c r="F300" s="12">
        <v>19</v>
      </c>
    </row>
    <row r="301" spans="1:6" x14ac:dyDescent="0.25">
      <c r="A301" s="5">
        <v>15</v>
      </c>
      <c r="B301" s="45">
        <v>6</v>
      </c>
      <c r="D301" s="12">
        <v>10</v>
      </c>
      <c r="E301" s="12">
        <v>20</v>
      </c>
      <c r="F301" s="12">
        <v>31</v>
      </c>
    </row>
    <row r="302" spans="1:6" x14ac:dyDescent="0.25">
      <c r="A302" s="5">
        <v>15</v>
      </c>
      <c r="B302" s="45">
        <v>7</v>
      </c>
      <c r="D302" s="12">
        <v>20</v>
      </c>
      <c r="E302" s="12">
        <v>80</v>
      </c>
      <c r="F302" s="12">
        <v>96</v>
      </c>
    </row>
    <row r="303" spans="1:6" x14ac:dyDescent="0.25">
      <c r="A303" s="5">
        <v>15</v>
      </c>
      <c r="B303" s="45">
        <v>8</v>
      </c>
      <c r="D303" s="12">
        <v>6</v>
      </c>
      <c r="E303" s="12">
        <v>15</v>
      </c>
      <c r="F303" s="12">
        <v>20</v>
      </c>
    </row>
    <row r="304" spans="1:6" x14ac:dyDescent="0.25">
      <c r="A304" s="5">
        <v>15</v>
      </c>
      <c r="B304" s="45">
        <v>9</v>
      </c>
      <c r="D304" s="12">
        <v>5</v>
      </c>
      <c r="E304" s="12">
        <v>12</v>
      </c>
      <c r="F304" s="12">
        <v>20</v>
      </c>
    </row>
    <row r="305" spans="1:6" x14ac:dyDescent="0.25">
      <c r="A305" s="5">
        <v>15</v>
      </c>
      <c r="B305" s="45">
        <v>10</v>
      </c>
      <c r="D305" s="12">
        <v>8</v>
      </c>
      <c r="E305" s="12">
        <v>18</v>
      </c>
      <c r="F305" s="12">
        <v>22</v>
      </c>
    </row>
    <row r="306" spans="1:6" x14ac:dyDescent="0.25">
      <c r="A306" s="5">
        <v>15</v>
      </c>
      <c r="B306" s="45">
        <v>11</v>
      </c>
      <c r="D306" s="12">
        <v>4</v>
      </c>
      <c r="E306" s="12">
        <v>9</v>
      </c>
      <c r="F306" s="12">
        <v>19</v>
      </c>
    </row>
    <row r="307" spans="1:6" x14ac:dyDescent="0.25">
      <c r="A307" s="5">
        <v>15</v>
      </c>
      <c r="B307" s="45">
        <v>12</v>
      </c>
      <c r="D307" s="12">
        <v>32</v>
      </c>
      <c r="E307" s="12">
        <v>50</v>
      </c>
      <c r="F307" s="12">
        <v>76</v>
      </c>
    </row>
    <row r="308" spans="1:6" x14ac:dyDescent="0.25">
      <c r="A308" s="5">
        <v>15</v>
      </c>
      <c r="B308" s="45">
        <v>13</v>
      </c>
      <c r="D308" s="12">
        <v>4</v>
      </c>
      <c r="E308" s="12">
        <v>7</v>
      </c>
      <c r="F308" s="12">
        <v>12</v>
      </c>
    </row>
    <row r="309" spans="1:6" x14ac:dyDescent="0.25">
      <c r="A309" s="5">
        <v>15</v>
      </c>
      <c r="B309" s="45">
        <v>14</v>
      </c>
      <c r="D309" s="12">
        <v>20</v>
      </c>
      <c r="E309" s="12">
        <v>34</v>
      </c>
      <c r="F309" s="12">
        <v>58</v>
      </c>
    </row>
    <row r="310" spans="1:6" x14ac:dyDescent="0.25">
      <c r="A310" s="5">
        <v>15</v>
      </c>
      <c r="B310" s="45">
        <v>15</v>
      </c>
      <c r="D310" s="12">
        <v>4</v>
      </c>
      <c r="E310" s="12">
        <v>7</v>
      </c>
      <c r="F310" s="12">
        <v>9</v>
      </c>
    </row>
    <row r="311" spans="1:6" x14ac:dyDescent="0.25">
      <c r="A311" s="5">
        <v>15</v>
      </c>
      <c r="B311" s="45">
        <v>16</v>
      </c>
      <c r="D311" s="12">
        <v>3</v>
      </c>
      <c r="E311" s="12">
        <v>5</v>
      </c>
      <c r="F311" s="12">
        <v>7</v>
      </c>
    </row>
    <row r="312" spans="1:6" x14ac:dyDescent="0.25">
      <c r="A312" s="5">
        <v>15</v>
      </c>
      <c r="B312" s="45">
        <v>17</v>
      </c>
      <c r="D312" s="12">
        <v>2</v>
      </c>
      <c r="E312" s="12">
        <v>4</v>
      </c>
      <c r="F312" s="12">
        <v>8</v>
      </c>
    </row>
    <row r="313" spans="1:6" x14ac:dyDescent="0.25">
      <c r="A313" s="5">
        <v>15</v>
      </c>
      <c r="B313" s="45">
        <v>18</v>
      </c>
      <c r="D313" s="12">
        <v>4</v>
      </c>
      <c r="E313" s="12">
        <v>6</v>
      </c>
      <c r="F313" s="12">
        <v>9</v>
      </c>
    </row>
    <row r="314" spans="1:6" x14ac:dyDescent="0.25">
      <c r="A314" s="5">
        <v>15</v>
      </c>
      <c r="B314" s="45">
        <v>19</v>
      </c>
      <c r="D314" s="12">
        <v>5</v>
      </c>
      <c r="E314" s="12">
        <v>7</v>
      </c>
      <c r="F314" s="12">
        <v>13</v>
      </c>
    </row>
    <row r="315" spans="1:6" x14ac:dyDescent="0.25">
      <c r="A315" s="5">
        <v>15</v>
      </c>
      <c r="B315" s="45">
        <v>20</v>
      </c>
      <c r="D315" s="12">
        <v>7</v>
      </c>
      <c r="E315" s="12">
        <v>14</v>
      </c>
      <c r="F315" s="12">
        <v>19</v>
      </c>
    </row>
    <row r="316" spans="1:6" x14ac:dyDescent="0.25">
      <c r="A316" s="5">
        <v>15</v>
      </c>
      <c r="B316" s="45">
        <v>21</v>
      </c>
      <c r="D316" s="12">
        <v>3</v>
      </c>
      <c r="E316" s="12">
        <v>7</v>
      </c>
      <c r="F316" s="12">
        <v>11</v>
      </c>
    </row>
  </sheetData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37878-A2D3-42D5-8FCF-E282CC4F5E19}">
  <sheetPr codeName="Sheet17"/>
  <dimension ref="A1:HD121"/>
  <sheetViews>
    <sheetView topLeftCell="B1" workbookViewId="0">
      <selection activeCell="K3" sqref="K3:K4"/>
    </sheetView>
  </sheetViews>
  <sheetFormatPr defaultRowHeight="15" x14ac:dyDescent="0.25"/>
  <cols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212" ht="15.75" thickBot="1" x14ac:dyDescent="0.3">
      <c r="A1" t="s">
        <v>294</v>
      </c>
      <c r="G1" t="s">
        <v>355</v>
      </c>
      <c r="H1" t="s">
        <v>101</v>
      </c>
      <c r="J1" t="s">
        <v>668</v>
      </c>
      <c r="K1" t="s">
        <v>669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80</v>
      </c>
      <c r="AD1" t="s">
        <v>294</v>
      </c>
      <c r="AF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37" t="s">
        <v>47</v>
      </c>
      <c r="DK1" s="37" t="s">
        <v>48</v>
      </c>
      <c r="DL1" s="37" t="s">
        <v>221</v>
      </c>
      <c r="DM1" s="37" t="s">
        <v>49</v>
      </c>
      <c r="DO1" t="s">
        <v>294</v>
      </c>
      <c r="DP1" t="s">
        <v>432</v>
      </c>
      <c r="DQ1">
        <f>COUNTIF($CV$2:$CV$11, "&gt;=0.01"   )</f>
        <v>3</v>
      </c>
      <c r="DR1" t="s">
        <v>50</v>
      </c>
      <c r="DS1">
        <v>10</v>
      </c>
      <c r="DT1" t="s">
        <v>219</v>
      </c>
      <c r="DU1">
        <v>12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/>
      <c r="HD1" s="1"/>
    </row>
    <row r="2" spans="1:212" x14ac:dyDescent="0.25">
      <c r="A2">
        <v>1</v>
      </c>
      <c r="B2">
        <v>1</v>
      </c>
      <c r="C2">
        <v>1</v>
      </c>
      <c r="D2" s="12">
        <v>1</v>
      </c>
      <c r="E2" s="12">
        <v>3</v>
      </c>
      <c r="F2" s="12">
        <v>5</v>
      </c>
      <c r="G2">
        <v>2.75</v>
      </c>
      <c r="H2" s="12">
        <v>4.9000000000000004</v>
      </c>
      <c r="P2" t="s">
        <v>1</v>
      </c>
      <c r="Q2">
        <v>0.9275000000000001</v>
      </c>
      <c r="R2">
        <v>0.63500000000000001</v>
      </c>
      <c r="S2">
        <v>0.96337230998880452</v>
      </c>
      <c r="T2">
        <v>2.8075517661388553E-2</v>
      </c>
      <c r="U2">
        <v>0.8</v>
      </c>
      <c r="V2">
        <v>0.95354501243000422</v>
      </c>
      <c r="W2">
        <v>4.6768087169306062E-2</v>
      </c>
      <c r="X2">
        <v>5.2631818181818182E-2</v>
      </c>
      <c r="Y2">
        <v>1.2699999999999999E-2</v>
      </c>
      <c r="Z2">
        <v>0.875</v>
      </c>
      <c r="AA2">
        <v>0.11000000000000001</v>
      </c>
      <c r="AB2">
        <v>0.16250000000000001</v>
      </c>
      <c r="AC2">
        <f>AVERAGE($Q$2:$AB$2)</f>
        <v>0.46392439545261005</v>
      </c>
      <c r="AD2" t="s">
        <v>52</v>
      </c>
      <c r="AE2">
        <f>VARP($Q$12:$AB$12)</f>
        <v>7.5085904813845639E-2</v>
      </c>
      <c r="AF2">
        <v>0.4885334788700777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10</v>
      </c>
      <c r="CW2" s="5">
        <f>SUM($Q$15:$AB$15)</f>
        <v>0</v>
      </c>
      <c r="CX2" s="5">
        <v>4.9999999999999991</v>
      </c>
      <c r="CY2" s="5">
        <f>SUM($Q$29:$AB$29)</f>
        <v>2</v>
      </c>
      <c r="CZ2" s="5">
        <v>4.5555555555555571</v>
      </c>
      <c r="DA2" s="5">
        <v>0.12648875825555053</v>
      </c>
      <c r="DB2" s="5">
        <v>11.734979789201285</v>
      </c>
      <c r="DC2" s="5">
        <v>0.55798055536555935</v>
      </c>
      <c r="DD2" s="5">
        <f t="shared" ref="DD2:DD11" si="0">($CV$4*CZ2+CY2*$CV$8/$CV$4-$CV$4)/($CV$2*$CV$4)</f>
        <v>0.33333333333333354</v>
      </c>
      <c r="DE2" s="5">
        <f t="shared" ref="DE2:DE11" si="1">($CV$4*CX2+CW2*$CV$6/$CV$4-$CV$4)/($CV$2*$CV$4)</f>
        <v>0.39999999999999986</v>
      </c>
      <c r="DF2" s="5">
        <v>3.5994510097394565E-2</v>
      </c>
      <c r="DG2" s="5">
        <v>1.9565954489200423</v>
      </c>
      <c r="DH2" s="5">
        <f t="shared" ref="DH2:DH11" si="2">COUNTIF($Q2:$AB2, "&lt;=.05"   )</f>
        <v>3</v>
      </c>
      <c r="DI2" s="5">
        <f t="shared" ref="DI2:DI11" si="3">COUNTIF($Q2:$AB2, "&gt;=.95"   )</f>
        <v>2</v>
      </c>
      <c r="DJ2" s="5">
        <v>5</v>
      </c>
      <c r="DK2" s="5">
        <f t="shared" ref="DK2:DK11" si="4">ABS(COUNTIF($Q2:$AB2, "&lt;=.5")/12 -0.5)</f>
        <v>0</v>
      </c>
      <c r="DL2" s="5">
        <f t="shared" ref="DL2:DL11" si="5">AVERAGE($Q2:$AB2)</f>
        <v>0.46392439545261005</v>
      </c>
      <c r="DM2" s="5">
        <f t="shared" ref="DM2:DM11" si="6">STDEV($Q2:$AB2)</f>
        <v>0.42299189214075961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VARP(PHAC_T4!$Q$29:$AB$29)</f>
        <v>0.97222222222222221</v>
      </c>
      <c r="GT2">
        <v>0.3611111111111111</v>
      </c>
      <c r="GU2">
        <v>0.49999999999999994</v>
      </c>
      <c r="GV2">
        <v>0.49999999999999994</v>
      </c>
      <c r="GW2">
        <v>8.3333333333333315E-2</v>
      </c>
      <c r="GX2">
        <v>0.83333333333333348</v>
      </c>
      <c r="GY2">
        <v>0.63888888888888906</v>
      </c>
      <c r="GZ2">
        <v>0.63888888888888906</v>
      </c>
      <c r="HA2">
        <v>0.1388888888888889</v>
      </c>
      <c r="HB2">
        <v>-0.11111111111111112</v>
      </c>
    </row>
    <row r="3" spans="1:212" x14ac:dyDescent="0.25">
      <c r="A3">
        <v>1</v>
      </c>
      <c r="B3">
        <v>2</v>
      </c>
      <c r="C3">
        <v>2</v>
      </c>
      <c r="D3" s="12">
        <v>40</v>
      </c>
      <c r="E3" s="12">
        <v>65</v>
      </c>
      <c r="F3" s="12">
        <v>75</v>
      </c>
      <c r="G3">
        <v>60.099999999999994</v>
      </c>
      <c r="H3" s="12">
        <v>68</v>
      </c>
      <c r="P3" t="s">
        <v>2</v>
      </c>
      <c r="Q3">
        <v>0.70250000000000012</v>
      </c>
      <c r="R3">
        <v>0.875</v>
      </c>
      <c r="S3">
        <v>3.0633802816901406E-2</v>
      </c>
      <c r="T3">
        <v>2.8075517661388553E-2</v>
      </c>
      <c r="U3">
        <v>0.9563011972274732</v>
      </c>
      <c r="V3">
        <v>0.95257826939891277</v>
      </c>
      <c r="W3">
        <v>0.2868421052631579</v>
      </c>
      <c r="X3">
        <v>0.95000000002608098</v>
      </c>
      <c r="Y3">
        <v>1.0583333333333333E-2</v>
      </c>
      <c r="Z3">
        <v>0.16250000000000001</v>
      </c>
      <c r="AA3">
        <v>0.62857142857142856</v>
      </c>
      <c r="AB3">
        <v>0.95174978127734033</v>
      </c>
      <c r="AC3">
        <f>AVERAGE($Q$3:$AB$3)</f>
        <v>0.54461128629800126</v>
      </c>
      <c r="AD3" t="s">
        <v>54</v>
      </c>
      <c r="AE3">
        <f>VARP($AC$2:$AC$11)</f>
        <v>9.8976402244365502E-3</v>
      </c>
      <c r="AF3">
        <v>6.439728765919836E-2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SUM($Q$16:$AB$16)</f>
        <v>2</v>
      </c>
      <c r="CX3" s="5">
        <v>4.2222222222222223</v>
      </c>
      <c r="CY3" s="5">
        <f>SUM($Q$30:$AB$30)</f>
        <v>-2</v>
      </c>
      <c r="CZ3" s="5">
        <v>3.7777777777777781</v>
      </c>
      <c r="DA3" s="5">
        <v>0.16658440152051845</v>
      </c>
      <c r="DB3" s="5">
        <v>4.0774743953690065</v>
      </c>
      <c r="DC3" s="5">
        <v>0.36265130175668758</v>
      </c>
      <c r="DD3" s="5">
        <f t="shared" si="0"/>
        <v>0.3</v>
      </c>
      <c r="DE3" s="5">
        <f t="shared" si="1"/>
        <v>0.33333333333333337</v>
      </c>
      <c r="DF3" s="5">
        <v>6.0334411410222508E-4</v>
      </c>
      <c r="DG3" s="5">
        <v>3.2859802081154577</v>
      </c>
      <c r="DH3" s="5">
        <f t="shared" si="2"/>
        <v>3</v>
      </c>
      <c r="DI3" s="5">
        <f t="shared" si="3"/>
        <v>4</v>
      </c>
      <c r="DJ3" s="5">
        <v>7</v>
      </c>
      <c r="DK3" s="5">
        <f t="shared" si="4"/>
        <v>8.3333333333333315E-2</v>
      </c>
      <c r="DL3" s="5">
        <f t="shared" si="5"/>
        <v>0.54461128629800126</v>
      </c>
      <c r="DM3" s="5">
        <f t="shared" si="6"/>
        <v>0.40852107468529764</v>
      </c>
      <c r="DO3" s="9" t="s">
        <v>376</v>
      </c>
      <c r="DP3" s="9">
        <v>1</v>
      </c>
      <c r="DQ3" s="9">
        <v>0.19260475997668283</v>
      </c>
      <c r="DR3" s="9">
        <v>0.38488051139948898</v>
      </c>
      <c r="DS3" s="9">
        <v>-0.47923382487889654</v>
      </c>
      <c r="DT3" s="9">
        <v>0.64541254750081756</v>
      </c>
      <c r="DU3" s="9">
        <v>-3.2610682122793749E-2</v>
      </c>
      <c r="DV3" s="9">
        <v>0.18462513238404488</v>
      </c>
      <c r="DW3" s="9">
        <v>1.9081957822362664E-2</v>
      </c>
      <c r="DX3" s="9">
        <v>0.55637583915672395</v>
      </c>
      <c r="DY3" s="9">
        <v>0.57476485465898153</v>
      </c>
      <c r="DZ3" s="9">
        <v>2.9978562868134752E-2</v>
      </c>
      <c r="EA3" s="9">
        <v>0.26913807907007198</v>
      </c>
      <c r="EB3" s="9">
        <v>0.55073854606720152</v>
      </c>
      <c r="GR3" t="s">
        <v>2</v>
      </c>
      <c r="GS3">
        <v>0.3611111111111111</v>
      </c>
      <c r="GT3">
        <f>VARP(PHAC_T4!$Q$30:$AB$30)</f>
        <v>0.97222222222222221</v>
      </c>
      <c r="GU3">
        <v>0.50000000000000011</v>
      </c>
      <c r="GV3">
        <v>0.16666666666666655</v>
      </c>
      <c r="GW3">
        <v>0.24999999999999997</v>
      </c>
      <c r="GX3">
        <v>0.16666666666666666</v>
      </c>
      <c r="GY3">
        <v>0.69444444444444453</v>
      </c>
      <c r="GZ3">
        <v>0.36111111111111116</v>
      </c>
      <c r="HA3">
        <v>-0.1388888888888889</v>
      </c>
      <c r="HB3">
        <v>0.44444444444444448</v>
      </c>
    </row>
    <row r="4" spans="1:212" x14ac:dyDescent="0.25">
      <c r="A4">
        <v>1</v>
      </c>
      <c r="B4">
        <v>3</v>
      </c>
      <c r="C4">
        <v>3</v>
      </c>
      <c r="D4" s="12">
        <v>5</v>
      </c>
      <c r="E4" s="12">
        <v>35</v>
      </c>
      <c r="F4" s="12">
        <v>60</v>
      </c>
      <c r="G4">
        <v>66.600000000000009</v>
      </c>
      <c r="H4" s="12">
        <v>103</v>
      </c>
      <c r="P4" t="s">
        <v>3</v>
      </c>
      <c r="Q4">
        <v>0.82625000000000004</v>
      </c>
      <c r="R4">
        <v>0.86</v>
      </c>
      <c r="S4">
        <v>0.52700000000000002</v>
      </c>
      <c r="T4">
        <v>2.8075517661388553E-2</v>
      </c>
      <c r="U4">
        <v>0.9576359193646915</v>
      </c>
      <c r="V4">
        <v>0.95318181881818187</v>
      </c>
      <c r="W4">
        <v>0.95003611315877734</v>
      </c>
      <c r="X4">
        <v>4.9999999789500003E-2</v>
      </c>
      <c r="Y4">
        <v>3.175E-2</v>
      </c>
      <c r="Z4">
        <v>0.72499999999999998</v>
      </c>
      <c r="AA4">
        <v>0.27500000000000002</v>
      </c>
      <c r="AB4">
        <v>0.86</v>
      </c>
      <c r="AC4">
        <f>AVERAGE($Q$4:$AB$4)</f>
        <v>0.58699411406604496</v>
      </c>
      <c r="AD4" t="s">
        <v>57</v>
      </c>
      <c r="AE4">
        <f>VARP($Q$2:$AB$11)</f>
        <v>0.15369653884829099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12</v>
      </c>
      <c r="CW4" s="5">
        <f>SUM($Q$17:$AB$17)</f>
        <v>4</v>
      </c>
      <c r="CX4" s="5">
        <v>3.7777777777777781</v>
      </c>
      <c r="CY4" s="5">
        <f>SUM($Q$31:$AB$31)</f>
        <v>0</v>
      </c>
      <c r="CZ4" s="5">
        <v>4</v>
      </c>
      <c r="DA4" s="5">
        <v>-2.9484350729181832E-2</v>
      </c>
      <c r="DB4" s="5">
        <v>1.5383828668468693</v>
      </c>
      <c r="DC4" s="5">
        <v>0.4461558154357057</v>
      </c>
      <c r="DD4" s="5">
        <f t="shared" si="0"/>
        <v>0.3</v>
      </c>
      <c r="DE4" s="5">
        <f t="shared" si="1"/>
        <v>0.3</v>
      </c>
      <c r="DF4" s="5">
        <v>1.6763187690431256E-3</v>
      </c>
      <c r="DG4" s="5">
        <v>3.0865812254033642</v>
      </c>
      <c r="DH4" s="5">
        <f t="shared" si="2"/>
        <v>3</v>
      </c>
      <c r="DI4" s="5">
        <f t="shared" si="3"/>
        <v>3</v>
      </c>
      <c r="DJ4" s="5">
        <v>6</v>
      </c>
      <c r="DK4" s="5">
        <f t="shared" si="4"/>
        <v>0.16666666666666669</v>
      </c>
      <c r="DL4" s="5">
        <f t="shared" si="5"/>
        <v>0.58699411406604496</v>
      </c>
      <c r="DM4" s="5">
        <f t="shared" si="6"/>
        <v>0.38595925719757773</v>
      </c>
      <c r="DO4" s="9" t="s">
        <v>218</v>
      </c>
      <c r="DP4" s="9">
        <v>0.19260475997668283</v>
      </c>
      <c r="DQ4" s="9">
        <v>1</v>
      </c>
      <c r="DR4" s="9">
        <v>8.700675424248494E-2</v>
      </c>
      <c r="DS4" s="9">
        <v>-0.45201333769758351</v>
      </c>
      <c r="DT4" s="9">
        <v>-0.37071744228262421</v>
      </c>
      <c r="DU4" s="9">
        <v>-0.22057492188505801</v>
      </c>
      <c r="DV4" s="9">
        <v>-0.44586039120626431</v>
      </c>
      <c r="DW4" s="9">
        <v>0.30869445263265938</v>
      </c>
      <c r="DX4" s="9">
        <v>4.7832685111430004E-2</v>
      </c>
      <c r="DY4" s="9">
        <v>0.19270127291055411</v>
      </c>
      <c r="DZ4" s="9">
        <v>0.23939187924352823</v>
      </c>
      <c r="EA4" s="9">
        <v>-0.15703149121576118</v>
      </c>
      <c r="EB4" s="9">
        <v>3.0138141965882756E-2</v>
      </c>
      <c r="GR4" t="s">
        <v>3</v>
      </c>
      <c r="GS4">
        <v>0.49999999999999994</v>
      </c>
      <c r="GT4">
        <v>0.50000000000000011</v>
      </c>
      <c r="GU4">
        <f>VARP(PHAC_T4!$Q$31:$AB$31)</f>
        <v>1</v>
      </c>
      <c r="GV4">
        <v>0.33333333333333331</v>
      </c>
      <c r="GW4">
        <v>0.16666666666666666</v>
      </c>
      <c r="GX4">
        <v>0.33333333333333331</v>
      </c>
      <c r="GY4">
        <v>0.16666666666666666</v>
      </c>
      <c r="GZ4">
        <v>0.5</v>
      </c>
      <c r="HA4">
        <v>0.16666666666666666</v>
      </c>
      <c r="HB4">
        <v>0.33333333333333331</v>
      </c>
    </row>
    <row r="5" spans="1:212" x14ac:dyDescent="0.25">
      <c r="A5">
        <v>1</v>
      </c>
      <c r="B5">
        <v>4</v>
      </c>
      <c r="C5">
        <v>4</v>
      </c>
      <c r="D5" s="12">
        <v>10</v>
      </c>
      <c r="E5" s="12">
        <v>40</v>
      </c>
      <c r="F5" s="12">
        <v>70</v>
      </c>
      <c r="G5">
        <v>44.5</v>
      </c>
      <c r="H5" s="12">
        <v>2.8</v>
      </c>
      <c r="P5" t="s">
        <v>4</v>
      </c>
      <c r="Q5">
        <v>0.9275000000000001</v>
      </c>
      <c r="R5">
        <v>0.90500000000000003</v>
      </c>
      <c r="S5">
        <v>0.95124192747143566</v>
      </c>
      <c r="T5">
        <v>4.0367775831873905E-2</v>
      </c>
      <c r="U5">
        <v>0.9576359193646915</v>
      </c>
      <c r="V5">
        <v>0.95359524309871457</v>
      </c>
      <c r="W5">
        <v>0.95004062363600494</v>
      </c>
      <c r="X5">
        <v>7.8950000000000006E-2</v>
      </c>
      <c r="Y5">
        <v>0.17150000000000001</v>
      </c>
      <c r="Z5">
        <v>0.95850629465804693</v>
      </c>
      <c r="AA5">
        <v>0.67999999999999994</v>
      </c>
      <c r="AB5">
        <v>0.29000000000000004</v>
      </c>
      <c r="AC5">
        <f>AVERAGE($Q$5:$AB$5)</f>
        <v>0.65536148200506394</v>
      </c>
      <c r="AD5" t="s">
        <v>59</v>
      </c>
      <c r="AE5">
        <f>AVERAGE($Q$2:$AB$11)</f>
        <v>0.52441918766893947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SUM($Q$18:$AB$18)</f>
        <v>4</v>
      </c>
      <c r="CX5" s="5">
        <v>3.7777777777777786</v>
      </c>
      <c r="CY5" s="5">
        <f>SUM($Q$32:$AB$32)</f>
        <v>0</v>
      </c>
      <c r="CZ5" s="5">
        <v>2.6666666666666661</v>
      </c>
      <c r="DA5" s="5">
        <v>6.8444242025013438E-2</v>
      </c>
      <c r="DB5" s="5">
        <v>1.2920674803093215</v>
      </c>
      <c r="DC5" s="5">
        <v>0.50054679944966474</v>
      </c>
      <c r="DD5" s="5">
        <f t="shared" si="0"/>
        <v>0.1666666666666666</v>
      </c>
      <c r="DE5" s="5">
        <f t="shared" si="1"/>
        <v>0.30000000000000004</v>
      </c>
      <c r="DF5" s="5">
        <v>1.676318769043123E-3</v>
      </c>
      <c r="DG5" s="5">
        <v>3.2140825752423496</v>
      </c>
      <c r="DH5" s="5">
        <f t="shared" si="2"/>
        <v>1</v>
      </c>
      <c r="DI5" s="5">
        <f t="shared" si="3"/>
        <v>5</v>
      </c>
      <c r="DJ5" s="5">
        <v>6</v>
      </c>
      <c r="DK5" s="5">
        <f t="shared" si="4"/>
        <v>0.16666666666666669</v>
      </c>
      <c r="DL5" s="5">
        <f t="shared" si="5"/>
        <v>0.65536148200506394</v>
      </c>
      <c r="DM5" s="5">
        <f t="shared" si="6"/>
        <v>0.38866382347151218</v>
      </c>
      <c r="DO5" s="9" t="s">
        <v>377</v>
      </c>
      <c r="DP5" s="9">
        <v>0.38488051139948898</v>
      </c>
      <c r="DQ5" s="9">
        <v>8.700675424248494E-2</v>
      </c>
      <c r="DR5" s="9">
        <v>1</v>
      </c>
      <c r="DS5" s="9">
        <v>-0.31322028626639103</v>
      </c>
      <c r="DT5" s="9">
        <v>0.6922960228079944</v>
      </c>
      <c r="DU5" s="9">
        <v>0.40209611334333339</v>
      </c>
      <c r="DV5" s="9">
        <v>-4.6586740199072559E-2</v>
      </c>
      <c r="DW5" s="9">
        <v>-0.29590472712442034</v>
      </c>
      <c r="DX5" s="9">
        <v>0.25397947880300115</v>
      </c>
      <c r="DY5" s="9">
        <v>0.12022415116220164</v>
      </c>
      <c r="DZ5" s="9">
        <v>0.21693955773339216</v>
      </c>
      <c r="EA5" s="9">
        <v>0.2711522269885302</v>
      </c>
      <c r="EB5" s="9">
        <v>-0.12569274341760603</v>
      </c>
      <c r="GR5" t="s">
        <v>4</v>
      </c>
      <c r="GS5">
        <v>0.49999999999999994</v>
      </c>
      <c r="GT5">
        <v>0.16666666666666655</v>
      </c>
      <c r="GU5">
        <v>0.33333333333333331</v>
      </c>
      <c r="GV5">
        <f>VARP(PHAC_T4!$Q$32:$AB$32)</f>
        <v>1</v>
      </c>
      <c r="GW5">
        <v>0.16666666666666666</v>
      </c>
      <c r="GX5">
        <v>0.33333333333333331</v>
      </c>
      <c r="GY5">
        <v>0.1666666666666666</v>
      </c>
      <c r="GZ5">
        <v>0.1666666666666666</v>
      </c>
      <c r="HA5">
        <v>0.16666666666666666</v>
      </c>
      <c r="HB5">
        <v>-0.33333333333333331</v>
      </c>
    </row>
    <row r="6" spans="1:212" x14ac:dyDescent="0.25">
      <c r="A6">
        <v>1</v>
      </c>
      <c r="B6">
        <v>5</v>
      </c>
      <c r="C6">
        <v>5</v>
      </c>
      <c r="D6" s="12">
        <v>3</v>
      </c>
      <c r="E6" s="12">
        <v>6</v>
      </c>
      <c r="F6" s="12">
        <v>12</v>
      </c>
      <c r="G6">
        <v>6.6999999999999993</v>
      </c>
      <c r="H6" s="12">
        <v>10</v>
      </c>
      <c r="P6" t="s">
        <v>5</v>
      </c>
      <c r="Q6">
        <v>0.96433691756272399</v>
      </c>
      <c r="R6">
        <v>0.8</v>
      </c>
      <c r="S6">
        <v>0.96337230998880452</v>
      </c>
      <c r="T6">
        <v>2.1521942110177408E-2</v>
      </c>
      <c r="U6">
        <v>0.9533624747814391</v>
      </c>
      <c r="V6">
        <v>0.83750000000000002</v>
      </c>
      <c r="W6">
        <v>4.8100574576190706E-2</v>
      </c>
      <c r="X6">
        <v>0.95000000007111707</v>
      </c>
      <c r="Y6">
        <v>1.1545454545454546E-2</v>
      </c>
      <c r="Z6">
        <v>4.665775401069519E-2</v>
      </c>
      <c r="AA6">
        <v>0.35</v>
      </c>
      <c r="AB6">
        <v>0.95174978127734033</v>
      </c>
      <c r="AC6">
        <f>AVERAGE($Q$6:$AB$6)</f>
        <v>0.57484560074366187</v>
      </c>
      <c r="AD6">
        <f>AVERAGE($Q$6:$AC$6)</f>
        <v>0.57484560074366187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8</v>
      </c>
      <c r="CW6" s="5">
        <f>SUM($Q$19:$AB$19)</f>
        <v>2</v>
      </c>
      <c r="CX6" s="5">
        <v>5.2222222222222223</v>
      </c>
      <c r="CY6" s="5">
        <f>SUM($Q$33:$AB$33)</f>
        <v>-6</v>
      </c>
      <c r="CZ6" s="5">
        <v>1.333333333333333</v>
      </c>
      <c r="DA6" s="5">
        <v>0.20560575462153199</v>
      </c>
      <c r="DB6" s="5">
        <v>3.2615638119023314</v>
      </c>
      <c r="DC6" s="5">
        <v>0.49622331450588786</v>
      </c>
      <c r="DD6" s="5">
        <f t="shared" si="0"/>
        <v>9.9999999999999964E-2</v>
      </c>
      <c r="DE6" s="5">
        <f t="shared" si="1"/>
        <v>0.43333333333333335</v>
      </c>
      <c r="DF6" s="5">
        <v>2.203113427381376E-6</v>
      </c>
      <c r="DG6" s="5">
        <v>3.5966008763098176</v>
      </c>
      <c r="DH6" s="5">
        <f t="shared" si="2"/>
        <v>4</v>
      </c>
      <c r="DI6" s="5">
        <f t="shared" si="3"/>
        <v>5</v>
      </c>
      <c r="DJ6" s="5">
        <v>9</v>
      </c>
      <c r="DK6" s="5">
        <f t="shared" si="4"/>
        <v>8.3333333333333315E-2</v>
      </c>
      <c r="DL6" s="5">
        <f t="shared" si="5"/>
        <v>0.57484560074366187</v>
      </c>
      <c r="DM6" s="5">
        <f t="shared" si="6"/>
        <v>0.43472910366531775</v>
      </c>
      <c r="DO6" s="9" t="s">
        <v>351</v>
      </c>
      <c r="DP6" s="9">
        <v>-0.47923382487889654</v>
      </c>
      <c r="DQ6" s="9">
        <v>-0.45201333769758351</v>
      </c>
      <c r="DR6" s="9">
        <v>-0.31322028626639103</v>
      </c>
      <c r="DS6" s="9">
        <v>1</v>
      </c>
      <c r="DT6" s="9">
        <v>-6.0580039368930409E-2</v>
      </c>
      <c r="DU6" s="9">
        <v>0.56063691674632532</v>
      </c>
      <c r="DV6" s="9">
        <v>-0.25918469483910606</v>
      </c>
      <c r="DW6" s="9">
        <v>-8.9984254133169336E-2</v>
      </c>
      <c r="DX6" s="9">
        <v>-0.78102390660294341</v>
      </c>
      <c r="DY6" s="9">
        <v>-0.83632919720292587</v>
      </c>
      <c r="DZ6" s="9">
        <v>-0.6864064729836441</v>
      </c>
      <c r="EA6" s="9">
        <v>-0.51141262530126441</v>
      </c>
      <c r="EB6" s="9">
        <v>-0.30229723961233712</v>
      </c>
      <c r="GR6" t="s">
        <v>5</v>
      </c>
      <c r="GS6">
        <v>8.3333333333333315E-2</v>
      </c>
      <c r="GT6">
        <v>0.24999999999999997</v>
      </c>
      <c r="GU6">
        <v>0.16666666666666666</v>
      </c>
      <c r="GV6">
        <v>0.16666666666666666</v>
      </c>
      <c r="GW6">
        <f>VARP(PHAC_T4!$Q$33:$AB$33)</f>
        <v>0.75</v>
      </c>
      <c r="GX6">
        <v>-0.16666666666666666</v>
      </c>
      <c r="GY6">
        <v>8.3333333333333329E-2</v>
      </c>
      <c r="GZ6">
        <v>8.3333333333333329E-2</v>
      </c>
      <c r="HA6">
        <v>-8.3333333333333329E-2</v>
      </c>
      <c r="HB6">
        <v>5.5511151231257827E-17</v>
      </c>
    </row>
    <row r="7" spans="1:212" x14ac:dyDescent="0.25">
      <c r="A7">
        <v>1</v>
      </c>
      <c r="B7">
        <v>6</v>
      </c>
      <c r="C7">
        <v>6</v>
      </c>
      <c r="D7" s="12">
        <v>10000</v>
      </c>
      <c r="E7" s="12">
        <v>30000</v>
      </c>
      <c r="F7" s="12">
        <v>70000</v>
      </c>
      <c r="G7">
        <v>2348100</v>
      </c>
      <c r="H7" s="12">
        <v>4000000</v>
      </c>
      <c r="P7" t="s">
        <v>6</v>
      </c>
      <c r="Q7">
        <v>0.93200000000000016</v>
      </c>
      <c r="R7">
        <v>0.95474683544303796</v>
      </c>
      <c r="S7">
        <v>0.96830121649262568</v>
      </c>
      <c r="T7">
        <v>9.9310641964670422E-3</v>
      </c>
      <c r="U7">
        <v>0.1</v>
      </c>
      <c r="V7">
        <v>4.499994499939499E-2</v>
      </c>
      <c r="W7">
        <v>4.903189893024832E-2</v>
      </c>
      <c r="X7">
        <v>0.52895000000000003</v>
      </c>
      <c r="Y7">
        <v>3.175E-2</v>
      </c>
      <c r="Z7">
        <v>0.44374999999999998</v>
      </c>
      <c r="AA7">
        <v>0.14000000000000001</v>
      </c>
      <c r="AB7">
        <v>0.95</v>
      </c>
      <c r="AC7">
        <f>AVERAGE($Q$7:$AB$7)</f>
        <v>0.42945508000514782</v>
      </c>
      <c r="AD7">
        <f>AVERAGE($Q$7:$AC$7)</f>
        <v>0.42945508000514787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SUM($Q$20:$AB$20)</f>
        <v>-2</v>
      </c>
      <c r="CX7" s="5">
        <v>3.1111111111111116</v>
      </c>
      <c r="CY7" s="5">
        <f>SUM($Q$34:$AB$34)</f>
        <v>0</v>
      </c>
      <c r="CZ7" s="5">
        <v>3.333333333333333</v>
      </c>
      <c r="DA7" s="5">
        <v>5.1500583484118317E-2</v>
      </c>
      <c r="DB7" s="5">
        <v>4.0779697586981536</v>
      </c>
      <c r="DC7" s="5">
        <v>0.27828647963170217</v>
      </c>
      <c r="DD7" s="5">
        <f t="shared" si="0"/>
        <v>0.23333333333333334</v>
      </c>
      <c r="DE7" s="5">
        <f t="shared" si="1"/>
        <v>0.20000000000000007</v>
      </c>
      <c r="DF7" s="5">
        <v>4.7694813431035507E-3</v>
      </c>
      <c r="DG7" s="5">
        <v>2.2992893055446446</v>
      </c>
      <c r="DH7" s="5">
        <f t="shared" si="2"/>
        <v>4</v>
      </c>
      <c r="DI7" s="5">
        <f t="shared" si="3"/>
        <v>3</v>
      </c>
      <c r="DJ7" s="5">
        <v>7</v>
      </c>
      <c r="DK7" s="5">
        <f t="shared" si="4"/>
        <v>8.333333333333337E-2</v>
      </c>
      <c r="DL7" s="5">
        <f t="shared" si="5"/>
        <v>0.42945508000514782</v>
      </c>
      <c r="DM7" s="5">
        <f t="shared" si="6"/>
        <v>0.41767002552489035</v>
      </c>
      <c r="DO7" s="9" t="s">
        <v>357</v>
      </c>
      <c r="DP7" s="9">
        <v>0.64541254750081756</v>
      </c>
      <c r="DQ7" s="9">
        <v>-0.37071744228262421</v>
      </c>
      <c r="DR7" s="9">
        <v>0.6922960228079944</v>
      </c>
      <c r="DS7" s="9">
        <v>-6.0580039368930409E-2</v>
      </c>
      <c r="DT7" s="9">
        <v>1</v>
      </c>
      <c r="DU7" s="9">
        <v>0.36906842041572824</v>
      </c>
      <c r="DV7" s="9">
        <v>0.32632605462226172</v>
      </c>
      <c r="DW7" s="9">
        <v>-0.21259873666087906</v>
      </c>
      <c r="DX7" s="9">
        <v>0.28415862415631826</v>
      </c>
      <c r="DY7" s="9">
        <v>0.18979274302499799</v>
      </c>
      <c r="DZ7" s="9">
        <v>-0.11080065755348974</v>
      </c>
      <c r="EA7" s="9">
        <v>0.29157625835884338</v>
      </c>
      <c r="EB7" s="9">
        <v>0.21118408547803541</v>
      </c>
      <c r="GR7" t="s">
        <v>6</v>
      </c>
      <c r="GS7">
        <v>0.83333333333333348</v>
      </c>
      <c r="GT7">
        <v>0.16666666666666666</v>
      </c>
      <c r="GU7">
        <v>0.33333333333333331</v>
      </c>
      <c r="GV7">
        <v>0.33333333333333331</v>
      </c>
      <c r="GW7">
        <v>-0.16666666666666666</v>
      </c>
      <c r="GX7">
        <f>VARP(PHAC_T4!$Q$34:$AB$34)</f>
        <v>1</v>
      </c>
      <c r="GY7">
        <v>0.5</v>
      </c>
      <c r="GZ7">
        <v>0.49999999999999994</v>
      </c>
      <c r="HA7">
        <v>0.16666666666666666</v>
      </c>
      <c r="HB7">
        <v>-0.33333333333333331</v>
      </c>
    </row>
    <row r="8" spans="1:212" x14ac:dyDescent="0.25">
      <c r="A8">
        <v>1</v>
      </c>
      <c r="B8">
        <v>7</v>
      </c>
      <c r="C8">
        <v>7</v>
      </c>
      <c r="D8" s="12">
        <v>1000</v>
      </c>
      <c r="E8" s="12">
        <v>10000</v>
      </c>
      <c r="F8" s="12">
        <v>100000</v>
      </c>
      <c r="G8">
        <v>1532.5</v>
      </c>
      <c r="H8" s="12">
        <v>300</v>
      </c>
      <c r="P8" t="s">
        <v>7</v>
      </c>
      <c r="Q8">
        <v>0.63500000000000001</v>
      </c>
      <c r="R8">
        <v>0.59</v>
      </c>
      <c r="S8">
        <v>0.95124192747143566</v>
      </c>
      <c r="T8">
        <v>1.2657880285557388E-2</v>
      </c>
      <c r="U8">
        <v>0.56428571428571428</v>
      </c>
      <c r="V8">
        <v>0.9527522941334905</v>
      </c>
      <c r="W8">
        <v>0.2</v>
      </c>
      <c r="X8">
        <v>9.4667785234899327E-2</v>
      </c>
      <c r="Y8">
        <v>1.5875E-2</v>
      </c>
      <c r="Z8">
        <v>0.5</v>
      </c>
      <c r="AA8">
        <v>0.33124999999999999</v>
      </c>
      <c r="AB8">
        <v>3.0519480519480519E-2</v>
      </c>
      <c r="AC8">
        <f>AVERAGE($Q$8:$AB$8)</f>
        <v>0.40652084016088147</v>
      </c>
      <c r="AD8">
        <f>AVERAGE($Q$8:$AC$8)</f>
        <v>0.40652084016088147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-16</v>
      </c>
      <c r="CW8" s="5">
        <f>SUM($Q$21:$AB$21)</f>
        <v>-2</v>
      </c>
      <c r="CX8" s="5">
        <v>5.4444444444444455</v>
      </c>
      <c r="CY8" s="5">
        <f>SUM($Q$35:$AB$35)</f>
        <v>2</v>
      </c>
      <c r="CZ8" s="5">
        <v>3.8888888888888893</v>
      </c>
      <c r="DA8" s="5">
        <v>0.15027785154224482</v>
      </c>
      <c r="DB8" s="5">
        <v>4.2490443563438287</v>
      </c>
      <c r="DC8" s="5">
        <v>0.57542403032021505</v>
      </c>
      <c r="DD8" s="5">
        <f t="shared" si="0"/>
        <v>0.26666666666666672</v>
      </c>
      <c r="DE8" s="5">
        <f t="shared" si="1"/>
        <v>0.43333333333333346</v>
      </c>
      <c r="DF8" s="5">
        <v>3.5994510097394565E-2</v>
      </c>
      <c r="DG8" s="5">
        <v>2.3051904023584804</v>
      </c>
      <c r="DH8" s="5">
        <f t="shared" si="2"/>
        <v>3</v>
      </c>
      <c r="DI8" s="5">
        <f t="shared" si="3"/>
        <v>2</v>
      </c>
      <c r="DJ8" s="5">
        <v>5</v>
      </c>
      <c r="DK8" s="5">
        <f t="shared" si="4"/>
        <v>8.333333333333337E-2</v>
      </c>
      <c r="DL8" s="5">
        <f t="shared" si="5"/>
        <v>0.40652084016088147</v>
      </c>
      <c r="DM8" s="5">
        <f t="shared" si="6"/>
        <v>0.34499847330263217</v>
      </c>
      <c r="DO8" s="9" t="s">
        <v>214</v>
      </c>
      <c r="DP8" s="9">
        <v>-3.2610682122793749E-2</v>
      </c>
      <c r="DQ8" s="9">
        <v>-0.22057492188505801</v>
      </c>
      <c r="DR8" s="9">
        <v>0.40209611334333339</v>
      </c>
      <c r="DS8" s="9">
        <v>0.56063691674632532</v>
      </c>
      <c r="DT8" s="9">
        <v>0.36906842041572824</v>
      </c>
      <c r="DU8" s="9">
        <v>1</v>
      </c>
      <c r="DV8" s="9">
        <v>-0.61587833374944878</v>
      </c>
      <c r="DW8" s="9">
        <v>-1.3187223630222454E-2</v>
      </c>
      <c r="DX8" s="9">
        <v>-0.63693210499995123</v>
      </c>
      <c r="DY8" s="9">
        <v>-0.65394354205544358</v>
      </c>
      <c r="DZ8" s="9">
        <v>-0.64061385905721613</v>
      </c>
      <c r="EA8" s="9">
        <v>-0.61607441079862058</v>
      </c>
      <c r="EB8" s="9">
        <v>-0.38704747989311516</v>
      </c>
      <c r="GR8" t="s">
        <v>7</v>
      </c>
      <c r="GS8">
        <v>0.63888888888888906</v>
      </c>
      <c r="GT8">
        <v>0.69444444444444453</v>
      </c>
      <c r="GU8">
        <v>0.16666666666666666</v>
      </c>
      <c r="GV8">
        <v>0.1666666666666666</v>
      </c>
      <c r="GW8">
        <v>8.3333333333333329E-2</v>
      </c>
      <c r="GX8">
        <v>0.5</v>
      </c>
      <c r="GY8">
        <f>VARP(PHAC_T4!$Q$35:$AB$35)</f>
        <v>0.97222222222222221</v>
      </c>
      <c r="GZ8">
        <v>0.63888888888888906</v>
      </c>
      <c r="HA8">
        <v>-0.19444444444444445</v>
      </c>
      <c r="HB8">
        <v>0.22222222222222224</v>
      </c>
    </row>
    <row r="9" spans="1:212" x14ac:dyDescent="0.25">
      <c r="A9">
        <v>1</v>
      </c>
      <c r="B9">
        <v>8</v>
      </c>
      <c r="C9">
        <v>8</v>
      </c>
      <c r="D9" s="12">
        <v>100000</v>
      </c>
      <c r="E9" s="12">
        <v>10000000</v>
      </c>
      <c r="F9" s="12">
        <v>1000000000</v>
      </c>
      <c r="G9">
        <v>101316100.59999999</v>
      </c>
      <c r="H9" s="12">
        <v>157900</v>
      </c>
      <c r="P9" t="s">
        <v>8</v>
      </c>
      <c r="Q9">
        <v>0.71750000000000003</v>
      </c>
      <c r="R9">
        <v>0.41</v>
      </c>
      <c r="S9">
        <v>0.52700000000000002</v>
      </c>
      <c r="T9">
        <v>4.0367775831873905E-2</v>
      </c>
      <c r="U9">
        <v>0.27500000000000002</v>
      </c>
      <c r="V9">
        <v>0.9527522941334905</v>
      </c>
      <c r="W9">
        <v>0.05</v>
      </c>
      <c r="X9">
        <v>0.6079</v>
      </c>
      <c r="Y9">
        <v>4.2333333333333334E-2</v>
      </c>
      <c r="Z9">
        <v>0.27500000000000002</v>
      </c>
      <c r="AA9">
        <v>0.875</v>
      </c>
      <c r="AB9">
        <v>4.7959183673469387E-2</v>
      </c>
      <c r="AC9">
        <f>AVERAGE($Q$9:$AB$9)</f>
        <v>0.40173438224768049</v>
      </c>
      <c r="AD9">
        <f>AVERAGE($Q$9:$AC$9)</f>
        <v>0.40173438224768054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SUM($Q$22:$AB$22)</f>
        <v>-2</v>
      </c>
      <c r="CX9" s="5">
        <v>3.4444444444444446</v>
      </c>
      <c r="CY9" s="5">
        <f>SUM($Q$36:$AB$36)</f>
        <v>2</v>
      </c>
      <c r="CZ9" s="5">
        <v>3.8888888888888893</v>
      </c>
      <c r="DA9" s="5">
        <v>-5.1670101061166901E-2</v>
      </c>
      <c r="DB9" s="5">
        <v>3.3545184372526404</v>
      </c>
      <c r="DC9" s="5">
        <v>0.44175637988726613</v>
      </c>
      <c r="DD9" s="5">
        <f t="shared" si="0"/>
        <v>0.26666666666666672</v>
      </c>
      <c r="DE9" s="5">
        <f t="shared" si="1"/>
        <v>0.23333333333333334</v>
      </c>
      <c r="DF9" s="5">
        <v>1.6397175970623335E-2</v>
      </c>
      <c r="DG9" s="5">
        <v>2.4456108896662445</v>
      </c>
      <c r="DH9" s="5">
        <f t="shared" si="2"/>
        <v>4</v>
      </c>
      <c r="DI9" s="5">
        <f t="shared" si="3"/>
        <v>1</v>
      </c>
      <c r="DJ9" s="5">
        <v>5</v>
      </c>
      <c r="DK9" s="5">
        <f t="shared" si="4"/>
        <v>8.333333333333337E-2</v>
      </c>
      <c r="DL9" s="5">
        <f t="shared" si="5"/>
        <v>0.40173438224768049</v>
      </c>
      <c r="DM9" s="5">
        <f t="shared" si="6"/>
        <v>0.3338923586962057</v>
      </c>
      <c r="DO9" s="9" t="s">
        <v>215</v>
      </c>
      <c r="DP9" s="9">
        <v>0.18462513238404488</v>
      </c>
      <c r="DQ9" s="9">
        <v>-0.44586039120626431</v>
      </c>
      <c r="DR9" s="9">
        <v>-4.6586740199072559E-2</v>
      </c>
      <c r="DS9" s="9">
        <v>-0.25918469483910606</v>
      </c>
      <c r="DT9" s="9">
        <v>0.32632605462226172</v>
      </c>
      <c r="DU9" s="9">
        <v>-0.61587833374944878</v>
      </c>
      <c r="DV9" s="9">
        <v>1</v>
      </c>
      <c r="DW9" s="9">
        <v>-0.31682768606653228</v>
      </c>
      <c r="DX9" s="9">
        <v>0.59486408270536351</v>
      </c>
      <c r="DY9" s="9">
        <v>0.45715594461758535</v>
      </c>
      <c r="DZ9" s="9">
        <v>0.37886274683838389</v>
      </c>
      <c r="EA9" s="9">
        <v>0.75024704884023652</v>
      </c>
      <c r="EB9" s="9">
        <v>0.27894683532140535</v>
      </c>
      <c r="GR9" t="s">
        <v>8</v>
      </c>
      <c r="GS9">
        <v>0.63888888888888906</v>
      </c>
      <c r="GT9">
        <v>0.36111111111111116</v>
      </c>
      <c r="GU9">
        <v>0.5</v>
      </c>
      <c r="GV9">
        <v>0.1666666666666666</v>
      </c>
      <c r="GW9">
        <v>8.3333333333333329E-2</v>
      </c>
      <c r="GX9">
        <v>0.49999999999999994</v>
      </c>
      <c r="GY9">
        <v>0.63888888888888906</v>
      </c>
      <c r="GZ9">
        <f>VARP(PHAC_T4!$Q$36:$AB$36)</f>
        <v>0.97222222222222221</v>
      </c>
      <c r="HA9">
        <v>-0.19444444444444445</v>
      </c>
      <c r="HB9">
        <v>0.22222222222222224</v>
      </c>
    </row>
    <row r="10" spans="1:212" x14ac:dyDescent="0.25">
      <c r="A10">
        <v>1</v>
      </c>
      <c r="B10">
        <v>9</v>
      </c>
      <c r="C10">
        <v>9</v>
      </c>
      <c r="D10" s="12">
        <v>40</v>
      </c>
      <c r="E10" s="12">
        <v>75</v>
      </c>
      <c r="F10" s="12">
        <v>90</v>
      </c>
      <c r="G10">
        <v>48.5</v>
      </c>
      <c r="H10" s="12">
        <v>2.7</v>
      </c>
      <c r="P10" t="s">
        <v>9</v>
      </c>
      <c r="Q10">
        <v>0.95456621004566211</v>
      </c>
      <c r="R10">
        <v>0.95474683544303796</v>
      </c>
      <c r="S10">
        <v>0.97258124592606388</v>
      </c>
      <c r="T10">
        <v>1.2657880285557388E-2</v>
      </c>
      <c r="U10">
        <v>0.95889152341434492</v>
      </c>
      <c r="V10">
        <v>0.95186915926281779</v>
      </c>
      <c r="W10">
        <v>0.05</v>
      </c>
      <c r="X10">
        <v>0.95000000002608098</v>
      </c>
      <c r="Y10">
        <v>2.1166666666666667E-2</v>
      </c>
      <c r="Z10">
        <v>0.95850629465804693</v>
      </c>
      <c r="AA10">
        <v>0.95130208333333333</v>
      </c>
      <c r="AB10">
        <v>0.67999999999999994</v>
      </c>
      <c r="AC10">
        <f>AVERAGE($Q$10:$AB$10)</f>
        <v>0.70135732492180092</v>
      </c>
      <c r="AD10">
        <f>AVERAGE($Q$10:$AC$10)</f>
        <v>0.70135732492180103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9.7117577848724081E-3</v>
      </c>
      <c r="CW10" s="5">
        <f>SUM($Q$23:$AB$23)</f>
        <v>6</v>
      </c>
      <c r="CX10" s="5">
        <v>4.6666666666666661</v>
      </c>
      <c r="CY10" s="5">
        <f>SUM($Q$37:$AB$37)</f>
        <v>-10</v>
      </c>
      <c r="CZ10" s="5">
        <v>0.22222222222222221</v>
      </c>
      <c r="DA10" s="5">
        <v>0.18319461892579503</v>
      </c>
      <c r="DB10" s="5">
        <v>4.0417410105135181</v>
      </c>
      <c r="DC10" s="5">
        <v>0.58487078506688983</v>
      </c>
      <c r="DD10" s="5">
        <f t="shared" si="0"/>
        <v>3.3333333333333333E-2</v>
      </c>
      <c r="DE10" s="5">
        <f t="shared" si="1"/>
        <v>0.39999999999999997</v>
      </c>
      <c r="DF10" s="5">
        <v>2.4329334319455595E-10</v>
      </c>
      <c r="DG10" s="5">
        <v>3.1530396753831709</v>
      </c>
      <c r="DH10" s="5">
        <f t="shared" si="2"/>
        <v>3</v>
      </c>
      <c r="DI10" s="5">
        <f t="shared" si="3"/>
        <v>8</v>
      </c>
      <c r="DJ10" s="5">
        <v>11</v>
      </c>
      <c r="DK10" s="5">
        <f t="shared" si="4"/>
        <v>0.25</v>
      </c>
      <c r="DL10" s="5">
        <f t="shared" si="5"/>
        <v>0.70135732492180092</v>
      </c>
      <c r="DM10" s="5">
        <f t="shared" si="6"/>
        <v>0.41374930407682586</v>
      </c>
      <c r="DO10" s="9" t="s">
        <v>45</v>
      </c>
      <c r="DP10" s="9">
        <v>1.9081957822362664E-2</v>
      </c>
      <c r="DQ10" s="9">
        <v>0.30869445263265938</v>
      </c>
      <c r="DR10" s="9">
        <v>-0.29590472712442034</v>
      </c>
      <c r="DS10" s="9">
        <v>-8.9984254133169336E-2</v>
      </c>
      <c r="DT10" s="9">
        <v>-0.21259873666087906</v>
      </c>
      <c r="DU10" s="9">
        <v>-1.3187223630222454E-2</v>
      </c>
      <c r="DV10" s="9">
        <v>-0.31682768606653228</v>
      </c>
      <c r="DW10" s="9">
        <v>1</v>
      </c>
      <c r="DX10" s="9">
        <v>-0.26563927079749261</v>
      </c>
      <c r="DY10" s="9">
        <v>0.19648548296460666</v>
      </c>
      <c r="DZ10" s="9">
        <v>-0.25809270060438205</v>
      </c>
      <c r="EA10" s="9">
        <v>-0.5466797222574995</v>
      </c>
      <c r="EB10" s="9">
        <v>6.0425240063401525E-2</v>
      </c>
      <c r="GR10" t="s">
        <v>9</v>
      </c>
      <c r="GS10">
        <v>0.1388888888888889</v>
      </c>
      <c r="GT10">
        <v>-0.1388888888888889</v>
      </c>
      <c r="GU10">
        <v>0.16666666666666666</v>
      </c>
      <c r="GV10">
        <v>0.16666666666666666</v>
      </c>
      <c r="GW10">
        <v>-8.3333333333333329E-2</v>
      </c>
      <c r="GX10">
        <v>0.16666666666666666</v>
      </c>
      <c r="GY10">
        <v>-0.19444444444444445</v>
      </c>
      <c r="GZ10">
        <v>-0.19444444444444445</v>
      </c>
      <c r="HA10">
        <f>VARP(PHAC_T4!$Q$37:$AB$37)</f>
        <v>0.30555555555555558</v>
      </c>
      <c r="HB10">
        <v>-0.11111111111111112</v>
      </c>
    </row>
    <row r="11" spans="1:212" ht="15.75" thickBot="1" x14ac:dyDescent="0.3">
      <c r="A11">
        <v>1</v>
      </c>
      <c r="B11">
        <v>10</v>
      </c>
      <c r="C11">
        <v>10</v>
      </c>
      <c r="D11" s="12">
        <v>10</v>
      </c>
      <c r="E11" s="12">
        <v>35</v>
      </c>
      <c r="F11" s="12">
        <v>65</v>
      </c>
      <c r="G11">
        <v>56</v>
      </c>
      <c r="H11" s="12">
        <v>60</v>
      </c>
      <c r="P11" t="s">
        <v>10</v>
      </c>
      <c r="Q11">
        <v>0.96301115241635682</v>
      </c>
      <c r="R11">
        <v>0.50000000000000011</v>
      </c>
      <c r="S11">
        <v>0.5</v>
      </c>
      <c r="T11">
        <v>1.2657880285557388E-2</v>
      </c>
      <c r="U11">
        <v>0.9576359193646915</v>
      </c>
      <c r="V11">
        <v>0.95339366583403296</v>
      </c>
      <c r="W11">
        <v>0.5</v>
      </c>
      <c r="X11">
        <v>4.9999995789500422E-2</v>
      </c>
      <c r="Y11">
        <v>4.2333333333333334E-2</v>
      </c>
      <c r="Z11">
        <v>0.27500000000000002</v>
      </c>
      <c r="AA11">
        <v>0.95253807106598976</v>
      </c>
      <c r="AB11">
        <v>4.6078431372549022E-2</v>
      </c>
      <c r="AC11">
        <f>AVERAGE($Q$11:$AB$11)</f>
        <v>0.47938737078850097</v>
      </c>
      <c r="AD11">
        <f>AVERAGE($Q$11:$AC$11)</f>
        <v>0.47938737078850097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SUM($Q$24:$AB$24)</f>
        <v>-4</v>
      </c>
      <c r="CX11" s="5">
        <v>3.5555555555555554</v>
      </c>
      <c r="CY11" s="5">
        <f>SUM($Q$38:$AB$38)</f>
        <v>-4</v>
      </c>
      <c r="CZ11" s="5">
        <v>1.2222222222222223</v>
      </c>
      <c r="DA11" s="5">
        <v>0.14960585727020953</v>
      </c>
      <c r="DB11" s="5">
        <v>530.83920599078419</v>
      </c>
      <c r="DC11" s="5">
        <v>0.4967135089999643</v>
      </c>
      <c r="DD11" s="5">
        <f t="shared" si="0"/>
        <v>6.6666666666666666E-2</v>
      </c>
      <c r="DE11" s="5">
        <f t="shared" si="1"/>
        <v>0.23333333333333334</v>
      </c>
      <c r="DF11" s="5">
        <v>3.7153312988835613E-6</v>
      </c>
      <c r="DG11" s="5">
        <v>1.9957307276572811</v>
      </c>
      <c r="DH11" s="5">
        <f t="shared" si="2"/>
        <v>4</v>
      </c>
      <c r="DI11" s="5">
        <f t="shared" si="3"/>
        <v>4</v>
      </c>
      <c r="DJ11" s="5">
        <v>8</v>
      </c>
      <c r="DK11" s="5">
        <f t="shared" si="4"/>
        <v>0.16666666666666663</v>
      </c>
      <c r="DL11" s="5">
        <f t="shared" si="5"/>
        <v>0.47938737078850097</v>
      </c>
      <c r="DM11" s="5">
        <f t="shared" si="6"/>
        <v>0.39717168623580368</v>
      </c>
      <c r="DO11" s="9" t="s">
        <v>46</v>
      </c>
      <c r="DP11" s="9">
        <v>0.55637583915672395</v>
      </c>
      <c r="DQ11" s="9">
        <v>4.7832685111430004E-2</v>
      </c>
      <c r="DR11" s="9">
        <v>0.25397947880300115</v>
      </c>
      <c r="DS11" s="9">
        <v>-0.78102390660294341</v>
      </c>
      <c r="DT11" s="9">
        <v>0.28415862415631826</v>
      </c>
      <c r="DU11" s="9">
        <v>-0.63693210499995123</v>
      </c>
      <c r="DV11" s="9">
        <v>0.59486408270536351</v>
      </c>
      <c r="DW11" s="9">
        <v>-0.26563927079749261</v>
      </c>
      <c r="DX11" s="9">
        <v>1</v>
      </c>
      <c r="DY11" s="9">
        <v>0.89308531389675783</v>
      </c>
      <c r="DZ11" s="9">
        <v>0.73684210526315774</v>
      </c>
      <c r="EA11" s="9">
        <v>0.87096967531535197</v>
      </c>
      <c r="EB11" s="9">
        <v>0.54150916204818944</v>
      </c>
      <c r="GR11" s="54" t="s">
        <v>10</v>
      </c>
      <c r="GS11" s="54">
        <v>-0.11111111111111112</v>
      </c>
      <c r="GT11" s="54">
        <v>0.44444444444444448</v>
      </c>
      <c r="GU11" s="54">
        <v>0.33333333333333331</v>
      </c>
      <c r="GV11" s="54">
        <v>-0.33333333333333331</v>
      </c>
      <c r="GW11" s="54">
        <v>5.5511151231257827E-17</v>
      </c>
      <c r="GX11" s="54">
        <v>-0.33333333333333331</v>
      </c>
      <c r="GY11" s="54">
        <v>0.22222222222222224</v>
      </c>
      <c r="GZ11" s="54">
        <v>0.22222222222222224</v>
      </c>
      <c r="HA11" s="54">
        <v>-0.11111111111111112</v>
      </c>
      <c r="HB11" s="54">
        <f>VARP(PHAC_T4!$Q$38:$AB$38)</f>
        <v>0.88888888888888884</v>
      </c>
    </row>
    <row r="12" spans="1:212" x14ac:dyDescent="0.25">
      <c r="A12">
        <v>1</v>
      </c>
      <c r="B12">
        <v>11</v>
      </c>
      <c r="C12">
        <v>11</v>
      </c>
      <c r="D12" s="12">
        <v>5</v>
      </c>
      <c r="E12" s="12">
        <v>20</v>
      </c>
      <c r="F12" s="12">
        <v>40</v>
      </c>
      <c r="G12">
        <v>7.9</v>
      </c>
      <c r="H12" s="12">
        <v>7</v>
      </c>
      <c r="P12" t="s">
        <v>79</v>
      </c>
      <c r="Q12">
        <f>AVERAGE($Q$2:$Q$11)</f>
        <v>0.85501642800247457</v>
      </c>
      <c r="R12">
        <f>AVERAGE($R$2:$R$11)</f>
        <v>0.74844936708860765</v>
      </c>
      <c r="S12">
        <f>AVERAGE($S$2:$S$11)</f>
        <v>0.73547447401560717</v>
      </c>
      <c r="T12">
        <f>AVERAGE($T$2:$T$11)</f>
        <v>2.343887518112301E-2</v>
      </c>
      <c r="U12">
        <f>AVERAGE($U$2:$U$11)</f>
        <v>0.74807486678030466</v>
      </c>
      <c r="V12">
        <f>AVERAGE($V$2:$V$11)</f>
        <v>0.85061677021090387</v>
      </c>
      <c r="W12">
        <f>AVERAGE($W$2:$W$11)</f>
        <v>0.31308194027336855</v>
      </c>
      <c r="X12">
        <f>AVERAGE($X$2:$X$11)</f>
        <v>0.43130995991189963</v>
      </c>
      <c r="Y12">
        <f>AVERAGE($Y$2:$Y$11)</f>
        <v>3.9153712121212124E-2</v>
      </c>
      <c r="Z12">
        <f>AVERAGE($Z$2:$Z$11)</f>
        <v>0.52199203433267904</v>
      </c>
      <c r="AA12">
        <f>AVERAGE($AA$2:$AA$11)</f>
        <v>0.52936615829707523</v>
      </c>
      <c r="AB12">
        <f>AVERAGE($AB$2:$AB$11)</f>
        <v>0.49705566581201788</v>
      </c>
      <c r="AC12">
        <f>AVERAGE($AC$2:$AC$11)</f>
        <v>0.52441918766893936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9.0618278062248911E-2</v>
      </c>
      <c r="DA12" s="5">
        <v>4.6811252530689046E-2</v>
      </c>
      <c r="DO12" s="9" t="s">
        <v>47</v>
      </c>
      <c r="DP12" s="9">
        <v>0.57476485465898153</v>
      </c>
      <c r="DQ12" s="9">
        <v>0.19270127291055411</v>
      </c>
      <c r="DR12" s="9">
        <v>0.12022415116220164</v>
      </c>
      <c r="DS12" s="9">
        <v>-0.83632919720292587</v>
      </c>
      <c r="DT12" s="9">
        <v>0.18979274302499799</v>
      </c>
      <c r="DU12" s="9">
        <v>-0.65394354205544358</v>
      </c>
      <c r="DV12" s="9">
        <v>0.45715594461758535</v>
      </c>
      <c r="DW12" s="9">
        <v>0.19648548296460666</v>
      </c>
      <c r="DX12" s="9">
        <v>0.89308531389675783</v>
      </c>
      <c r="DY12" s="9">
        <v>1</v>
      </c>
      <c r="DZ12" s="9">
        <v>0.62896307989732236</v>
      </c>
      <c r="EA12" s="9">
        <v>0.63070707425933603</v>
      </c>
      <c r="EB12" s="9">
        <v>0.57893771762649759</v>
      </c>
      <c r="GR12" t="s">
        <v>200</v>
      </c>
      <c r="GS12">
        <f t="array" ref="GS12">SUM(GS$2:GS$11)</f>
        <v>4.5555555555555571</v>
      </c>
      <c r="GT12">
        <f t="array" ref="GT12">SUM(GT$2:GT$11)</f>
        <v>3.7777777777777781</v>
      </c>
      <c r="GU12">
        <f t="array" ref="GU12">SUM(GU$2:GU$11)</f>
        <v>4</v>
      </c>
      <c r="GV12">
        <f t="array" ref="GV12">SUM(GV$2:GV$11)</f>
        <v>2.6666666666666661</v>
      </c>
      <c r="GW12">
        <f t="array" ref="GW12">SUM(GW$2:GW$11)</f>
        <v>1.333333333333333</v>
      </c>
      <c r="GX12">
        <f t="array" ref="GX12">SUM(GX$2:GX$11)</f>
        <v>3.333333333333333</v>
      </c>
      <c r="GY12">
        <f t="array" ref="GY12">SUM(GY$2:GY$11)</f>
        <v>3.8888888888888893</v>
      </c>
      <c r="GZ12">
        <f t="array" ref="GZ12">SUM(GZ$2:GZ$11)</f>
        <v>3.8888888888888893</v>
      </c>
      <c r="HA12">
        <f t="array" ref="HA12">SUM(HA$2:HA$11)</f>
        <v>0.22222222222222221</v>
      </c>
      <c r="HB12">
        <f t="array" ref="HB12">SUM(HB$2:HB$11)</f>
        <v>1.2222222222222223</v>
      </c>
    </row>
    <row r="13" spans="1:212" ht="15.75" thickBot="1" x14ac:dyDescent="0.3">
      <c r="A13">
        <v>1</v>
      </c>
      <c r="B13">
        <v>12</v>
      </c>
      <c r="C13">
        <v>12</v>
      </c>
      <c r="D13" s="12">
        <v>10</v>
      </c>
      <c r="E13" s="12">
        <v>42</v>
      </c>
      <c r="F13" s="12">
        <v>51</v>
      </c>
      <c r="G13">
        <v>24.1</v>
      </c>
      <c r="H13" s="12">
        <v>18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DA13" s="5">
        <v>2.0060468361664589E-2</v>
      </c>
      <c r="DO13" s="9" t="s">
        <v>48</v>
      </c>
      <c r="DP13" s="9">
        <v>2.9978562868134752E-2</v>
      </c>
      <c r="DQ13" s="9">
        <v>0.23939187924352823</v>
      </c>
      <c r="DR13" s="9">
        <v>0.21693955773339216</v>
      </c>
      <c r="DS13" s="9">
        <v>-0.6864064729836441</v>
      </c>
      <c r="DT13" s="9">
        <v>-0.11080065755348974</v>
      </c>
      <c r="DU13" s="9">
        <v>-0.64061385905721613</v>
      </c>
      <c r="DV13" s="9">
        <v>0.37886274683838389</v>
      </c>
      <c r="DW13" s="9">
        <v>-0.25809270060438205</v>
      </c>
      <c r="DX13" s="9">
        <v>0.73684210526315774</v>
      </c>
      <c r="DY13" s="9">
        <v>0.62896307989732236</v>
      </c>
      <c r="DZ13" s="9">
        <v>1</v>
      </c>
      <c r="EA13" s="9">
        <v>0.70719933631686316</v>
      </c>
      <c r="EB13" s="9">
        <v>-1.2146014582506116E-2</v>
      </c>
      <c r="GR13" s="54"/>
      <c r="GS13" s="54">
        <v>4.5555555555555571</v>
      </c>
      <c r="GT13" s="54">
        <v>3.7777777777777781</v>
      </c>
      <c r="GU13" s="54">
        <v>4</v>
      </c>
      <c r="GV13" s="54">
        <v>2.6666666666666661</v>
      </c>
      <c r="GW13" s="54">
        <v>1.333333333333333</v>
      </c>
      <c r="GX13" s="54">
        <v>3.333333333333333</v>
      </c>
      <c r="GY13" s="54">
        <v>3.8888888888888893</v>
      </c>
      <c r="GZ13" s="54">
        <v>3.8888888888888893</v>
      </c>
      <c r="HA13" s="54">
        <v>0.22222222222222221</v>
      </c>
      <c r="HB13" s="54">
        <v>1.2222222222222223</v>
      </c>
      <c r="HC13" s="54"/>
      <c r="HD13" s="54"/>
    </row>
    <row r="14" spans="1:212" ht="15.75" thickBot="1" x14ac:dyDescent="0.3">
      <c r="A14">
        <v>2</v>
      </c>
      <c r="B14">
        <v>1</v>
      </c>
      <c r="C14">
        <v>1</v>
      </c>
      <c r="D14" s="12">
        <v>3</v>
      </c>
      <c r="E14" s="12">
        <v>4</v>
      </c>
      <c r="F14" s="12">
        <v>6</v>
      </c>
      <c r="P14" t="s">
        <v>132</v>
      </c>
      <c r="Q14" t="s">
        <v>81</v>
      </c>
      <c r="R14" t="s">
        <v>82</v>
      </c>
      <c r="S14" t="s">
        <v>83</v>
      </c>
      <c r="T14" t="s">
        <v>84</v>
      </c>
      <c r="U14" t="s">
        <v>85</v>
      </c>
      <c r="V14" t="s">
        <v>86</v>
      </c>
      <c r="W14" t="s">
        <v>87</v>
      </c>
      <c r="X14" t="s">
        <v>88</v>
      </c>
      <c r="Y14" t="s">
        <v>89</v>
      </c>
      <c r="Z14" t="s">
        <v>90</v>
      </c>
      <c r="AA14" t="s">
        <v>91</v>
      </c>
      <c r="AB14" t="s">
        <v>92</v>
      </c>
      <c r="AC14" t="s">
        <v>80</v>
      </c>
      <c r="AD14" t="s">
        <v>294</v>
      </c>
      <c r="AF14" t="s">
        <v>42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0.47406089704195431</v>
      </c>
      <c r="DF14" s="39"/>
      <c r="DG14" s="39"/>
      <c r="DH14" s="39"/>
      <c r="DI14" s="39"/>
      <c r="DO14" s="9" t="s">
        <v>221</v>
      </c>
      <c r="DP14" s="9">
        <v>0.26913807907007198</v>
      </c>
      <c r="DQ14" s="9">
        <v>-0.15703149121576118</v>
      </c>
      <c r="DR14" s="9">
        <v>0.2711522269885302</v>
      </c>
      <c r="DS14" s="9">
        <v>-0.51141262530126441</v>
      </c>
      <c r="DT14" s="9">
        <v>0.29157625835884338</v>
      </c>
      <c r="DU14" s="9">
        <v>-0.61607441079862058</v>
      </c>
      <c r="DV14" s="9">
        <v>0.75024704884023652</v>
      </c>
      <c r="DW14" s="9">
        <v>-0.5466797222574995</v>
      </c>
      <c r="DX14" s="9">
        <v>0.87096967531535197</v>
      </c>
      <c r="DY14" s="9">
        <v>0.63070707425933603</v>
      </c>
      <c r="DZ14" s="9">
        <v>0.70719933631686316</v>
      </c>
      <c r="EA14" s="9">
        <v>1</v>
      </c>
      <c r="EB14" s="9">
        <v>0.43882482262384215</v>
      </c>
    </row>
    <row r="15" spans="1:212" ht="15.75" thickBot="1" x14ac:dyDescent="0.3">
      <c r="A15">
        <v>2</v>
      </c>
      <c r="B15">
        <v>2</v>
      </c>
      <c r="C15">
        <v>2</v>
      </c>
      <c r="D15" s="12">
        <v>40</v>
      </c>
      <c r="E15" s="12">
        <v>58</v>
      </c>
      <c r="F15" s="12">
        <v>70</v>
      </c>
      <c r="P15" t="s">
        <v>1</v>
      </c>
      <c r="Q15">
        <v>1</v>
      </c>
      <c r="R15">
        <v>1</v>
      </c>
      <c r="S15">
        <v>1</v>
      </c>
      <c r="T15">
        <v>-1</v>
      </c>
      <c r="U15">
        <v>1</v>
      </c>
      <c r="V15">
        <v>1</v>
      </c>
      <c r="W15">
        <v>-1</v>
      </c>
      <c r="X15">
        <v>-1</v>
      </c>
      <c r="Y15">
        <v>-1</v>
      </c>
      <c r="Z15">
        <v>1</v>
      </c>
      <c r="AA15">
        <v>-1</v>
      </c>
      <c r="AB15">
        <v>-1</v>
      </c>
      <c r="AC15">
        <f>AVERAGE($Q$15:$AB$15)</f>
        <v>0</v>
      </c>
      <c r="AD15" t="s">
        <v>52</v>
      </c>
      <c r="AE15">
        <f>VARP($Q$25:$AB$25)</f>
        <v>0.42222222222222222</v>
      </c>
      <c r="AF15">
        <v>0.42410714285714285</v>
      </c>
      <c r="AX15" s="9"/>
      <c r="CV15" s="86" t="s">
        <v>212</v>
      </c>
      <c r="DO15" s="51" t="s">
        <v>49</v>
      </c>
      <c r="DP15" s="51">
        <v>0.55073854606720152</v>
      </c>
      <c r="DQ15" s="51">
        <v>3.0138141965882756E-2</v>
      </c>
      <c r="DR15" s="51">
        <v>-0.12569274341760603</v>
      </c>
      <c r="DS15" s="51">
        <v>-0.30229723961233712</v>
      </c>
      <c r="DT15" s="51">
        <v>0.21118408547803541</v>
      </c>
      <c r="DU15" s="51">
        <v>-0.38704747989311516</v>
      </c>
      <c r="DV15" s="51">
        <v>0.27894683532140535</v>
      </c>
      <c r="DW15" s="51">
        <v>6.0425240063401525E-2</v>
      </c>
      <c r="DX15" s="51">
        <v>0.54150916204818944</v>
      </c>
      <c r="DY15" s="51">
        <v>0.57893771762649759</v>
      </c>
      <c r="DZ15" s="51">
        <v>-1.2146014582506116E-2</v>
      </c>
      <c r="EA15" s="51">
        <v>0.43882482262384215</v>
      </c>
      <c r="EB15" s="51">
        <v>1</v>
      </c>
    </row>
    <row r="16" spans="1:212" x14ac:dyDescent="0.25">
      <c r="A16">
        <v>2</v>
      </c>
      <c r="B16">
        <v>3</v>
      </c>
      <c r="C16">
        <v>3</v>
      </c>
      <c r="D16" s="12">
        <v>180</v>
      </c>
      <c r="E16" s="12">
        <v>196</v>
      </c>
      <c r="F16" s="12">
        <v>199</v>
      </c>
      <c r="P16" t="s">
        <v>2</v>
      </c>
      <c r="Q16">
        <v>1</v>
      </c>
      <c r="R16">
        <v>1</v>
      </c>
      <c r="S16">
        <v>-1</v>
      </c>
      <c r="T16">
        <v>-1</v>
      </c>
      <c r="U16">
        <v>1</v>
      </c>
      <c r="V16">
        <v>1</v>
      </c>
      <c r="W16">
        <v>-1</v>
      </c>
      <c r="X16">
        <v>1</v>
      </c>
      <c r="Y16">
        <v>-1</v>
      </c>
      <c r="Z16">
        <v>-1</v>
      </c>
      <c r="AA16">
        <v>1</v>
      </c>
      <c r="AB16">
        <v>1</v>
      </c>
      <c r="AC16">
        <f>AVERAGE($Q$16:$AB$16)</f>
        <v>0.16666666666666666</v>
      </c>
      <c r="AD16" t="s">
        <v>54</v>
      </c>
      <c r="AE16">
        <f>VARP($AC$15:$AC$24)</f>
        <v>6.7777777777777784E-2</v>
      </c>
      <c r="AF16">
        <v>6.8080357142857151E-2</v>
      </c>
      <c r="AX16" s="9"/>
      <c r="CV16" s="86">
        <f>AVERAGE(DD:DD)</f>
        <v>0.20666666666666669</v>
      </c>
    </row>
    <row r="17" spans="1:100" x14ac:dyDescent="0.25">
      <c r="A17">
        <v>2</v>
      </c>
      <c r="B17">
        <v>4</v>
      </c>
      <c r="C17">
        <v>4</v>
      </c>
      <c r="D17" s="12">
        <v>10</v>
      </c>
      <c r="E17" s="12">
        <v>35</v>
      </c>
      <c r="F17" s="12">
        <v>80</v>
      </c>
      <c r="P17" t="s">
        <v>3</v>
      </c>
      <c r="Q17">
        <v>1</v>
      </c>
      <c r="R17">
        <v>1</v>
      </c>
      <c r="S17">
        <v>1</v>
      </c>
      <c r="T17">
        <v>-1</v>
      </c>
      <c r="U17">
        <v>1</v>
      </c>
      <c r="V17">
        <v>1</v>
      </c>
      <c r="W17">
        <v>1</v>
      </c>
      <c r="X17">
        <v>-1</v>
      </c>
      <c r="Y17">
        <v>-1</v>
      </c>
      <c r="Z17">
        <v>1</v>
      </c>
      <c r="AA17">
        <v>-1</v>
      </c>
      <c r="AB17">
        <v>1</v>
      </c>
      <c r="AC17">
        <f>AVERAGE($Q$17:$AB$17)</f>
        <v>0.33333333333333331</v>
      </c>
      <c r="AD17" t="s">
        <v>57</v>
      </c>
      <c r="AE17">
        <f>VARP($Q$15:$AB$24)</f>
        <v>0.99555555555555553</v>
      </c>
      <c r="AX17" s="9"/>
      <c r="CV17" s="86" t="s">
        <v>213</v>
      </c>
    </row>
    <row r="18" spans="1:100" x14ac:dyDescent="0.25">
      <c r="A18">
        <v>2</v>
      </c>
      <c r="B18">
        <v>5</v>
      </c>
      <c r="C18">
        <v>5</v>
      </c>
      <c r="D18" s="12">
        <v>0</v>
      </c>
      <c r="E18" s="12">
        <v>3</v>
      </c>
      <c r="F18" s="12">
        <v>6</v>
      </c>
      <c r="P18" t="s">
        <v>4</v>
      </c>
      <c r="Q18">
        <v>1</v>
      </c>
      <c r="R18">
        <v>1</v>
      </c>
      <c r="S18">
        <v>1</v>
      </c>
      <c r="T18">
        <v>-1</v>
      </c>
      <c r="U18">
        <v>1</v>
      </c>
      <c r="V18">
        <v>1</v>
      </c>
      <c r="W18">
        <v>1</v>
      </c>
      <c r="X18">
        <v>-1</v>
      </c>
      <c r="Y18">
        <v>-1</v>
      </c>
      <c r="Z18">
        <v>1</v>
      </c>
      <c r="AA18">
        <v>1</v>
      </c>
      <c r="AB18">
        <v>-1</v>
      </c>
      <c r="AC18">
        <f>AVERAGE($Q$18:$AB$18)</f>
        <v>0.33333333333333331</v>
      </c>
      <c r="AD18" t="s">
        <v>76</v>
      </c>
      <c r="AE18">
        <f>AVERAGE($Q$15:$AB$24)</f>
        <v>6.6666666666666666E-2</v>
      </c>
      <c r="AX18" s="9"/>
      <c r="CV18" s="86">
        <f>AVERAGE(DE:DE)</f>
        <v>0.32666666666666672</v>
      </c>
    </row>
    <row r="19" spans="1:100" x14ac:dyDescent="0.25">
      <c r="A19">
        <v>2</v>
      </c>
      <c r="B19">
        <v>6</v>
      </c>
      <c r="C19">
        <v>6</v>
      </c>
      <c r="D19" s="12">
        <v>100000</v>
      </c>
      <c r="E19" s="12">
        <v>400000</v>
      </c>
      <c r="F19" s="12">
        <v>1200000</v>
      </c>
      <c r="P19" t="s">
        <v>5</v>
      </c>
      <c r="Q19">
        <v>1</v>
      </c>
      <c r="R19">
        <v>1</v>
      </c>
      <c r="S19">
        <v>1</v>
      </c>
      <c r="T19">
        <v>-1</v>
      </c>
      <c r="U19">
        <v>1</v>
      </c>
      <c r="V19">
        <v>1</v>
      </c>
      <c r="W19">
        <v>-1</v>
      </c>
      <c r="X19">
        <v>1</v>
      </c>
      <c r="Y19">
        <v>-1</v>
      </c>
      <c r="Z19">
        <v>-1</v>
      </c>
      <c r="AA19">
        <v>-1</v>
      </c>
      <c r="AB19">
        <v>1</v>
      </c>
      <c r="AC19">
        <f>AVERAGE($Q$19:$AB$19)</f>
        <v>0.16666666666666666</v>
      </c>
      <c r="AD19" t="s">
        <v>216</v>
      </c>
      <c r="AE19">
        <f>AE18*120</f>
        <v>8</v>
      </c>
      <c r="AX19" s="9"/>
      <c r="CV19" s="86" t="s">
        <v>370</v>
      </c>
    </row>
    <row r="20" spans="1:100" x14ac:dyDescent="0.25">
      <c r="A20">
        <v>2</v>
      </c>
      <c r="B20">
        <v>7</v>
      </c>
      <c r="C20">
        <v>7</v>
      </c>
      <c r="D20" s="12">
        <v>250</v>
      </c>
      <c r="E20" s="12">
        <v>345</v>
      </c>
      <c r="F20" s="12">
        <v>400</v>
      </c>
      <c r="P20" t="s">
        <v>6</v>
      </c>
      <c r="Q20">
        <v>1</v>
      </c>
      <c r="R20">
        <v>1</v>
      </c>
      <c r="S20">
        <v>1</v>
      </c>
      <c r="T20">
        <v>-1</v>
      </c>
      <c r="U20">
        <v>-1</v>
      </c>
      <c r="V20">
        <v>-1</v>
      </c>
      <c r="W20">
        <v>-1</v>
      </c>
      <c r="X20">
        <v>1</v>
      </c>
      <c r="Y20">
        <v>-1</v>
      </c>
      <c r="Z20">
        <v>-1</v>
      </c>
      <c r="AA20">
        <v>-1</v>
      </c>
      <c r="AB20">
        <v>1</v>
      </c>
      <c r="AC20">
        <f>AVERAGE($Q$20:$AB$20)</f>
        <v>-0.16666666666666666</v>
      </c>
      <c r="AD20" t="s">
        <v>220</v>
      </c>
      <c r="AE20">
        <f>(AE18+1)/2</f>
        <v>0.53333333333333333</v>
      </c>
      <c r="AX20" s="9"/>
      <c r="CV20" s="86">
        <v>1.7777777777777771E-2</v>
      </c>
    </row>
    <row r="21" spans="1:100" x14ac:dyDescent="0.25">
      <c r="A21">
        <v>2</v>
      </c>
      <c r="B21">
        <v>8</v>
      </c>
      <c r="C21">
        <v>8</v>
      </c>
      <c r="D21" s="12">
        <v>100</v>
      </c>
      <c r="E21" s="12">
        <v>1000</v>
      </c>
      <c r="F21" s="12">
        <v>100000</v>
      </c>
      <c r="P21" t="s">
        <v>7</v>
      </c>
      <c r="Q21">
        <v>1</v>
      </c>
      <c r="R21">
        <v>1</v>
      </c>
      <c r="S21">
        <v>1</v>
      </c>
      <c r="T21">
        <v>-1</v>
      </c>
      <c r="U21">
        <v>1</v>
      </c>
      <c r="V21">
        <v>1</v>
      </c>
      <c r="W21">
        <v>-1</v>
      </c>
      <c r="X21">
        <v>-1</v>
      </c>
      <c r="Y21">
        <v>-1</v>
      </c>
      <c r="Z21">
        <v>-1</v>
      </c>
      <c r="AA21">
        <v>-1</v>
      </c>
      <c r="AB21">
        <v>-1</v>
      </c>
      <c r="AC21">
        <f>AVERAGE($Q$21:$AB$21)</f>
        <v>-0.16666666666666666</v>
      </c>
      <c r="AD21" t="s">
        <v>373</v>
      </c>
      <c r="AE21">
        <f>(AE20-(1-AE20))^2</f>
        <v>4.4444444444444427E-3</v>
      </c>
      <c r="AX21" s="9"/>
      <c r="CV21" s="86" t="s">
        <v>371</v>
      </c>
    </row>
    <row r="22" spans="1:100" x14ac:dyDescent="0.25">
      <c r="A22">
        <v>2</v>
      </c>
      <c r="B22">
        <v>9</v>
      </c>
      <c r="C22">
        <v>9</v>
      </c>
      <c r="D22" s="12">
        <v>50</v>
      </c>
      <c r="E22" s="12">
        <v>90</v>
      </c>
      <c r="F22" s="12">
        <v>100</v>
      </c>
      <c r="P22" t="s">
        <v>8</v>
      </c>
      <c r="Q22">
        <v>1</v>
      </c>
      <c r="R22">
        <v>-1</v>
      </c>
      <c r="S22">
        <v>1</v>
      </c>
      <c r="T22">
        <v>-1</v>
      </c>
      <c r="U22">
        <v>-1</v>
      </c>
      <c r="V22">
        <v>1</v>
      </c>
      <c r="W22">
        <v>-1</v>
      </c>
      <c r="X22">
        <v>1</v>
      </c>
      <c r="Y22">
        <v>-1</v>
      </c>
      <c r="Z22">
        <v>-1</v>
      </c>
      <c r="AA22">
        <v>1</v>
      </c>
      <c r="AB22">
        <v>-1</v>
      </c>
      <c r="AC22">
        <f>AVERAGE($Q$22:$AB$22)</f>
        <v>-0.16666666666666666</v>
      </c>
      <c r="AD22">
        <f>AVERAGE($Q$22:$AC$22)</f>
        <v>-0.16666666666666666</v>
      </c>
      <c r="AX22" s="9"/>
      <c r="CV22" s="86">
        <v>4.4444444444444427E-3</v>
      </c>
    </row>
    <row r="23" spans="1:100" x14ac:dyDescent="0.25">
      <c r="A23">
        <v>2</v>
      </c>
      <c r="B23">
        <v>10</v>
      </c>
      <c r="C23">
        <v>10</v>
      </c>
      <c r="D23" s="12">
        <v>50</v>
      </c>
      <c r="E23" s="12">
        <v>90</v>
      </c>
      <c r="F23" s="12">
        <v>98</v>
      </c>
      <c r="P23" t="s">
        <v>9</v>
      </c>
      <c r="Q23">
        <v>1</v>
      </c>
      <c r="R23">
        <v>1</v>
      </c>
      <c r="S23">
        <v>1</v>
      </c>
      <c r="T23">
        <v>-1</v>
      </c>
      <c r="U23">
        <v>1</v>
      </c>
      <c r="V23">
        <v>1</v>
      </c>
      <c r="W23">
        <v>-1</v>
      </c>
      <c r="X23">
        <v>1</v>
      </c>
      <c r="Y23">
        <v>-1</v>
      </c>
      <c r="Z23">
        <v>1</v>
      </c>
      <c r="AA23">
        <v>1</v>
      </c>
      <c r="AB23">
        <v>1</v>
      </c>
      <c r="AC23">
        <f>AVERAGE($Q$23:$AB$23)</f>
        <v>0.5</v>
      </c>
      <c r="AD23">
        <f>AVERAGE($Q$23:$AC$23)</f>
        <v>0.5</v>
      </c>
      <c r="AX23" s="9"/>
      <c r="CV23" s="86" t="s">
        <v>218</v>
      </c>
    </row>
    <row r="24" spans="1:100" x14ac:dyDescent="0.25">
      <c r="A24">
        <v>2</v>
      </c>
      <c r="B24">
        <v>11</v>
      </c>
      <c r="C24">
        <v>11</v>
      </c>
      <c r="D24" s="12">
        <v>3</v>
      </c>
      <c r="E24" s="12">
        <v>5</v>
      </c>
      <c r="F24" s="12">
        <v>12</v>
      </c>
      <c r="P24" t="s">
        <v>10</v>
      </c>
      <c r="Q24">
        <v>1</v>
      </c>
      <c r="R24">
        <v>-1</v>
      </c>
      <c r="S24">
        <v>-1</v>
      </c>
      <c r="T24">
        <v>-1</v>
      </c>
      <c r="U24">
        <v>1</v>
      </c>
      <c r="V24">
        <v>1</v>
      </c>
      <c r="W24">
        <v>-1</v>
      </c>
      <c r="X24">
        <v>-1</v>
      </c>
      <c r="Y24">
        <v>-1</v>
      </c>
      <c r="Z24">
        <v>-1</v>
      </c>
      <c r="AA24">
        <v>1</v>
      </c>
      <c r="AB24">
        <v>-1</v>
      </c>
      <c r="AC24">
        <f>AVERAGE($Q$24:$AB$24)</f>
        <v>-0.33333333333333331</v>
      </c>
      <c r="AD24">
        <f>AVERAGE($Q$24:$AC$24)</f>
        <v>-0.33333333333333331</v>
      </c>
      <c r="AX24" s="9"/>
      <c r="CV24" s="86">
        <f>AVERAGE(DB:DB)</f>
        <v>56.846694789722122</v>
      </c>
    </row>
    <row r="25" spans="1:100" x14ac:dyDescent="0.25">
      <c r="A25">
        <v>2</v>
      </c>
      <c r="B25">
        <v>12</v>
      </c>
      <c r="C25">
        <v>12</v>
      </c>
      <c r="D25" s="12">
        <v>8</v>
      </c>
      <c r="E25" s="12">
        <v>12</v>
      </c>
      <c r="F25" s="12">
        <v>16</v>
      </c>
      <c r="P25" t="s">
        <v>79</v>
      </c>
      <c r="Q25">
        <f>AVERAGE($Q$15:$Q$24)</f>
        <v>1</v>
      </c>
      <c r="R25">
        <f>AVERAGE($R$15:$R$24)</f>
        <v>0.6</v>
      </c>
      <c r="S25">
        <f>AVERAGE($S$15:$S$24)</f>
        <v>0.6</v>
      </c>
      <c r="T25">
        <f>AVERAGE($T$15:$T$24)</f>
        <v>-1</v>
      </c>
      <c r="U25">
        <f>AVERAGE($U$15:$U$24)</f>
        <v>0.6</v>
      </c>
      <c r="V25">
        <f>AVERAGE($V$15:$V$24)</f>
        <v>0.8</v>
      </c>
      <c r="W25">
        <f>AVERAGE($W$15:$W$24)</f>
        <v>-0.6</v>
      </c>
      <c r="X25">
        <f>AVERAGE($X$15:$X$24)</f>
        <v>0</v>
      </c>
      <c r="Y25">
        <f>AVERAGE($Y$15:$Y$24)</f>
        <v>-1</v>
      </c>
      <c r="Z25">
        <f>AVERAGE($Z$15:$Z$24)</f>
        <v>-0.2</v>
      </c>
      <c r="AA25">
        <f>AVERAGE($AA$15:$AA$24)</f>
        <v>0</v>
      </c>
      <c r="AB25">
        <f>AVERAGE($AB$15:$AB$24)</f>
        <v>0</v>
      </c>
      <c r="AC25">
        <f>AVERAGE($AC$15:$AC$24)</f>
        <v>6.666666666666668E-2</v>
      </c>
    </row>
    <row r="26" spans="1:100" x14ac:dyDescent="0.25">
      <c r="A26">
        <v>3</v>
      </c>
      <c r="B26">
        <v>1</v>
      </c>
      <c r="C26">
        <v>1</v>
      </c>
      <c r="D26" s="12">
        <v>0</v>
      </c>
      <c r="E26" s="12">
        <v>2</v>
      </c>
      <c r="F26" s="12">
        <v>6</v>
      </c>
    </row>
    <row r="27" spans="1:100" x14ac:dyDescent="0.25">
      <c r="A27">
        <v>3</v>
      </c>
      <c r="B27">
        <v>2</v>
      </c>
      <c r="C27">
        <v>2</v>
      </c>
      <c r="D27" s="12">
        <v>50</v>
      </c>
      <c r="E27" s="12">
        <v>60</v>
      </c>
      <c r="F27" s="12">
        <v>70</v>
      </c>
    </row>
    <row r="28" spans="1:100" x14ac:dyDescent="0.25">
      <c r="A28">
        <v>3</v>
      </c>
      <c r="B28">
        <v>3</v>
      </c>
      <c r="C28">
        <v>3</v>
      </c>
      <c r="D28" s="12">
        <v>50</v>
      </c>
      <c r="E28" s="12">
        <v>100</v>
      </c>
      <c r="F28" s="12">
        <v>150</v>
      </c>
      <c r="P28" t="s">
        <v>99</v>
      </c>
      <c r="Q28" t="s">
        <v>81</v>
      </c>
      <c r="R28" t="s">
        <v>82</v>
      </c>
      <c r="S28" t="s">
        <v>83</v>
      </c>
      <c r="T28" t="s">
        <v>84</v>
      </c>
      <c r="U28" t="s">
        <v>85</v>
      </c>
      <c r="V28" t="s">
        <v>86</v>
      </c>
      <c r="W28" t="s">
        <v>87</v>
      </c>
      <c r="X28" t="s">
        <v>88</v>
      </c>
      <c r="Y28" t="s">
        <v>89</v>
      </c>
      <c r="Z28" t="s">
        <v>90</v>
      </c>
      <c r="AA28" t="s">
        <v>91</v>
      </c>
      <c r="AB28" t="s">
        <v>92</v>
      </c>
      <c r="AC28" t="s">
        <v>80</v>
      </c>
      <c r="AD28" t="s">
        <v>294</v>
      </c>
      <c r="AF28" t="s">
        <v>42</v>
      </c>
    </row>
    <row r="29" spans="1:100" x14ac:dyDescent="0.25">
      <c r="A29">
        <v>3</v>
      </c>
      <c r="B29">
        <v>4</v>
      </c>
      <c r="C29">
        <v>4</v>
      </c>
      <c r="D29" s="12">
        <v>10</v>
      </c>
      <c r="E29" s="12">
        <v>20</v>
      </c>
      <c r="F29" s="12">
        <v>50</v>
      </c>
      <c r="P29" t="s">
        <v>1</v>
      </c>
      <c r="Q29">
        <v>1</v>
      </c>
      <c r="R29">
        <v>1</v>
      </c>
      <c r="S29">
        <v>-1</v>
      </c>
      <c r="T29">
        <v>-1</v>
      </c>
      <c r="U29">
        <v>1</v>
      </c>
      <c r="V29">
        <v>-1</v>
      </c>
      <c r="W29">
        <v>-1</v>
      </c>
      <c r="X29">
        <v>1</v>
      </c>
      <c r="Y29">
        <v>-1</v>
      </c>
      <c r="Z29">
        <v>1</v>
      </c>
      <c r="AA29">
        <v>1</v>
      </c>
      <c r="AB29">
        <v>1</v>
      </c>
      <c r="AC29">
        <f>AVERAGE($Q$29:$AB$29)</f>
        <v>0.16666666666666666</v>
      </c>
      <c r="AD29" t="s">
        <v>52</v>
      </c>
      <c r="AE29">
        <f>VARP($Q$39:$AB$39)</f>
        <v>0.28888888888888897</v>
      </c>
      <c r="AF29">
        <f>AE29/AE31</f>
        <v>0.31428571428571439</v>
      </c>
    </row>
    <row r="30" spans="1:100" x14ac:dyDescent="0.25">
      <c r="A30">
        <v>3</v>
      </c>
      <c r="B30">
        <v>5</v>
      </c>
      <c r="C30">
        <v>5</v>
      </c>
      <c r="D30" s="12">
        <v>1</v>
      </c>
      <c r="E30" s="12">
        <v>2</v>
      </c>
      <c r="F30" s="12">
        <v>5</v>
      </c>
      <c r="P30" t="s">
        <v>2</v>
      </c>
      <c r="Q30">
        <v>1</v>
      </c>
      <c r="R30">
        <v>1</v>
      </c>
      <c r="S30">
        <v>-1</v>
      </c>
      <c r="T30">
        <v>-1</v>
      </c>
      <c r="U30">
        <v>-1</v>
      </c>
      <c r="V30">
        <v>-1</v>
      </c>
      <c r="W30">
        <v>1</v>
      </c>
      <c r="X30">
        <v>-1</v>
      </c>
      <c r="Y30">
        <v>-1</v>
      </c>
      <c r="Z30">
        <v>1</v>
      </c>
      <c r="AA30">
        <v>1</v>
      </c>
      <c r="AB30">
        <v>-1</v>
      </c>
      <c r="AC30">
        <f>AVERAGE($Q$30:$AB$30)</f>
        <v>-0.16666666666666666</v>
      </c>
      <c r="AD30" t="s">
        <v>54</v>
      </c>
      <c r="AE30">
        <f>VARP($AB$29:$AC$39)</f>
        <v>0.50393939393939391</v>
      </c>
      <c r="AF30">
        <f>AE30/AE31</f>
        <v>0.54824175824175825</v>
      </c>
    </row>
    <row r="31" spans="1:100" x14ac:dyDescent="0.25">
      <c r="A31">
        <v>3</v>
      </c>
      <c r="B31">
        <v>6</v>
      </c>
      <c r="C31">
        <v>6</v>
      </c>
      <c r="D31" s="12">
        <v>50000</v>
      </c>
      <c r="E31" s="12">
        <v>100000</v>
      </c>
      <c r="F31" s="12">
        <v>500000</v>
      </c>
      <c r="P31" t="s">
        <v>3</v>
      </c>
      <c r="Q31">
        <v>1</v>
      </c>
      <c r="R31">
        <v>1</v>
      </c>
      <c r="S31">
        <v>1</v>
      </c>
      <c r="T31">
        <v>-1</v>
      </c>
      <c r="U31">
        <v>-1</v>
      </c>
      <c r="V31">
        <v>-1</v>
      </c>
      <c r="W31">
        <v>-1</v>
      </c>
      <c r="X31">
        <v>-1</v>
      </c>
      <c r="Y31">
        <v>-1</v>
      </c>
      <c r="Z31">
        <v>1</v>
      </c>
      <c r="AA31">
        <v>1</v>
      </c>
      <c r="AB31">
        <v>1</v>
      </c>
      <c r="AC31">
        <f>AVERAGE($Q$31:$AB$31)</f>
        <v>0</v>
      </c>
      <c r="AD31" t="s">
        <v>57</v>
      </c>
      <c r="AE31">
        <f>VARP($Q$29:$AB$39)</f>
        <v>0.91919191919191912</v>
      </c>
    </row>
    <row r="32" spans="1:100" x14ac:dyDescent="0.25">
      <c r="A32">
        <v>3</v>
      </c>
      <c r="B32">
        <v>7</v>
      </c>
      <c r="C32">
        <v>7</v>
      </c>
      <c r="D32" s="12">
        <v>185</v>
      </c>
      <c r="E32" s="12">
        <v>200</v>
      </c>
      <c r="F32" s="12">
        <v>220</v>
      </c>
      <c r="P32" t="s">
        <v>4</v>
      </c>
      <c r="Q32">
        <v>1</v>
      </c>
      <c r="R32">
        <v>1</v>
      </c>
      <c r="S32">
        <v>-1</v>
      </c>
      <c r="T32">
        <v>-1</v>
      </c>
      <c r="U32">
        <v>-1</v>
      </c>
      <c r="V32">
        <v>-1</v>
      </c>
      <c r="W32">
        <v>-1</v>
      </c>
      <c r="X32">
        <v>1</v>
      </c>
      <c r="Y32">
        <v>1</v>
      </c>
      <c r="Z32">
        <v>-1</v>
      </c>
      <c r="AA32">
        <v>1</v>
      </c>
      <c r="AB32">
        <v>1</v>
      </c>
      <c r="AC32">
        <f>AVERAGE($Q$32:$AB$32)</f>
        <v>0</v>
      </c>
      <c r="AD32" t="s">
        <v>77</v>
      </c>
      <c r="AE32">
        <f>AVERAGE($Q$29:$AB$39)</f>
        <v>-0.1333333333333333</v>
      </c>
    </row>
    <row r="33" spans="1:32" x14ac:dyDescent="0.25">
      <c r="A33">
        <v>3</v>
      </c>
      <c r="B33">
        <v>8</v>
      </c>
      <c r="C33">
        <v>8</v>
      </c>
      <c r="D33" s="12">
        <v>200000</v>
      </c>
      <c r="E33" s="12">
        <v>500000</v>
      </c>
      <c r="F33" s="12">
        <v>2000000</v>
      </c>
      <c r="P33" t="s">
        <v>5</v>
      </c>
      <c r="Q33">
        <v>-1</v>
      </c>
      <c r="R33">
        <v>1</v>
      </c>
      <c r="S33">
        <v>-1</v>
      </c>
      <c r="T33">
        <v>-1</v>
      </c>
      <c r="U33">
        <v>-1</v>
      </c>
      <c r="V33">
        <v>1</v>
      </c>
      <c r="W33">
        <v>-1</v>
      </c>
      <c r="X33">
        <v>-1</v>
      </c>
      <c r="Y33">
        <v>-1</v>
      </c>
      <c r="Z33">
        <v>-1</v>
      </c>
      <c r="AA33">
        <v>1</v>
      </c>
      <c r="AB33">
        <v>-1</v>
      </c>
      <c r="AC33">
        <f>AVERAGE($Q$33:$AB$33)</f>
        <v>-0.5</v>
      </c>
      <c r="AD33" t="s">
        <v>217</v>
      </c>
      <c r="AE33">
        <f>AE32*120</f>
        <v>-15.999999999999996</v>
      </c>
    </row>
    <row r="34" spans="1:32" x14ac:dyDescent="0.25">
      <c r="A34">
        <v>3</v>
      </c>
      <c r="B34">
        <v>9</v>
      </c>
      <c r="C34">
        <v>9</v>
      </c>
      <c r="D34" s="12">
        <v>10</v>
      </c>
      <c r="E34" s="12">
        <v>20</v>
      </c>
      <c r="F34" s="12">
        <v>40</v>
      </c>
      <c r="P34" t="s">
        <v>6</v>
      </c>
      <c r="Q34">
        <v>1</v>
      </c>
      <c r="R34">
        <v>-1</v>
      </c>
      <c r="S34">
        <v>-1</v>
      </c>
      <c r="T34">
        <v>-1</v>
      </c>
      <c r="U34">
        <v>1</v>
      </c>
      <c r="V34">
        <v>-1</v>
      </c>
      <c r="W34">
        <v>-1</v>
      </c>
      <c r="X34">
        <v>1</v>
      </c>
      <c r="Y34">
        <v>-1</v>
      </c>
      <c r="Z34">
        <v>1</v>
      </c>
      <c r="AA34">
        <v>1</v>
      </c>
      <c r="AB34">
        <v>1</v>
      </c>
      <c r="AC34">
        <f>AVERAGE($Q$34:$AB$34)</f>
        <v>0</v>
      </c>
      <c r="AD34" t="s">
        <v>220</v>
      </c>
      <c r="AE34">
        <f>(AE32+1)/2</f>
        <v>0.43333333333333335</v>
      </c>
    </row>
    <row r="35" spans="1:32" x14ac:dyDescent="0.25">
      <c r="A35">
        <v>3</v>
      </c>
      <c r="B35">
        <v>10</v>
      </c>
      <c r="C35">
        <v>10</v>
      </c>
      <c r="D35" s="12">
        <v>20</v>
      </c>
      <c r="E35" s="12">
        <v>50</v>
      </c>
      <c r="F35" s="12">
        <v>70</v>
      </c>
      <c r="P35" t="s">
        <v>7</v>
      </c>
      <c r="Q35">
        <v>1</v>
      </c>
      <c r="R35">
        <v>1</v>
      </c>
      <c r="S35">
        <v>-1</v>
      </c>
      <c r="T35">
        <v>-1</v>
      </c>
      <c r="U35">
        <v>1</v>
      </c>
      <c r="V35">
        <v>-1</v>
      </c>
      <c r="W35">
        <v>1</v>
      </c>
      <c r="X35">
        <v>1</v>
      </c>
      <c r="Y35">
        <v>-1</v>
      </c>
      <c r="Z35">
        <v>1</v>
      </c>
      <c r="AA35">
        <v>1</v>
      </c>
      <c r="AB35">
        <v>-1</v>
      </c>
      <c r="AC35">
        <f>AVERAGE($Q$35:$AB$35)</f>
        <v>0.16666666666666666</v>
      </c>
      <c r="AD35" t="s">
        <v>373</v>
      </c>
      <c r="AE35">
        <f>(AE34-(1-AE34))^2</f>
        <v>1.7777777777777771E-2</v>
      </c>
    </row>
    <row r="36" spans="1:32" x14ac:dyDescent="0.25">
      <c r="A36">
        <v>3</v>
      </c>
      <c r="B36">
        <v>11</v>
      </c>
      <c r="C36">
        <v>11</v>
      </c>
      <c r="D36" s="12">
        <v>5</v>
      </c>
      <c r="E36" s="12">
        <v>9</v>
      </c>
      <c r="F36" s="12">
        <v>10</v>
      </c>
      <c r="P36" t="s">
        <v>8</v>
      </c>
      <c r="Q36">
        <v>1</v>
      </c>
      <c r="R36">
        <v>1</v>
      </c>
      <c r="S36">
        <v>1</v>
      </c>
      <c r="T36">
        <v>-1</v>
      </c>
      <c r="U36">
        <v>1</v>
      </c>
      <c r="V36">
        <v>-1</v>
      </c>
      <c r="W36">
        <v>-1</v>
      </c>
      <c r="X36">
        <v>1</v>
      </c>
      <c r="Y36">
        <v>-1</v>
      </c>
      <c r="Z36">
        <v>1</v>
      </c>
      <c r="AA36">
        <v>1</v>
      </c>
      <c r="AB36">
        <v>-1</v>
      </c>
      <c r="AC36">
        <f>AVERAGE($Q$36:$AB$36)</f>
        <v>0.16666666666666666</v>
      </c>
      <c r="AD36">
        <f>AVERAGE($Q$36:$AC$36)</f>
        <v>0.16666666666666666</v>
      </c>
    </row>
    <row r="37" spans="1:32" x14ac:dyDescent="0.25">
      <c r="A37">
        <v>3</v>
      </c>
      <c r="B37">
        <v>12</v>
      </c>
      <c r="C37">
        <v>12</v>
      </c>
      <c r="D37" s="12">
        <v>5</v>
      </c>
      <c r="E37" s="12">
        <v>10</v>
      </c>
      <c r="F37" s="12">
        <v>20</v>
      </c>
      <c r="P37" t="s">
        <v>9</v>
      </c>
      <c r="Q37">
        <v>-1</v>
      </c>
      <c r="R37">
        <v>-1</v>
      </c>
      <c r="S37">
        <v>-1</v>
      </c>
      <c r="T37">
        <v>-1</v>
      </c>
      <c r="U37">
        <v>-1</v>
      </c>
      <c r="V37">
        <v>-1</v>
      </c>
      <c r="W37">
        <v>-1</v>
      </c>
      <c r="X37">
        <v>-1</v>
      </c>
      <c r="Y37">
        <v>-1</v>
      </c>
      <c r="Z37">
        <v>-1</v>
      </c>
      <c r="AA37">
        <v>-1</v>
      </c>
      <c r="AB37">
        <v>1</v>
      </c>
      <c r="AC37">
        <f>AVERAGE($Q$37:$AB$37)</f>
        <v>-0.83333333333333337</v>
      </c>
      <c r="AD37">
        <f>AVERAGE($Q$37:$AC$37)</f>
        <v>-0.83333333333333337</v>
      </c>
    </row>
    <row r="38" spans="1:32" x14ac:dyDescent="0.25">
      <c r="A38">
        <v>4</v>
      </c>
      <c r="B38">
        <v>1</v>
      </c>
      <c r="C38">
        <v>1</v>
      </c>
      <c r="D38" s="12">
        <v>1</v>
      </c>
      <c r="E38" s="12">
        <v>3</v>
      </c>
      <c r="F38" s="12">
        <v>5</v>
      </c>
      <c r="P38" t="s">
        <v>10</v>
      </c>
      <c r="Q38">
        <v>-1</v>
      </c>
      <c r="R38">
        <v>1</v>
      </c>
      <c r="S38">
        <v>1</v>
      </c>
      <c r="T38">
        <v>-1</v>
      </c>
      <c r="U38">
        <v>-1</v>
      </c>
      <c r="V38">
        <v>-1</v>
      </c>
      <c r="W38">
        <v>1</v>
      </c>
      <c r="X38">
        <v>-1</v>
      </c>
      <c r="Y38">
        <v>-1</v>
      </c>
      <c r="Z38">
        <v>1</v>
      </c>
      <c r="AA38">
        <v>-1</v>
      </c>
      <c r="AB38">
        <v>-1</v>
      </c>
      <c r="AC38">
        <f>AVERAGE($Q$38:$AB$38)</f>
        <v>-0.33333333333333331</v>
      </c>
      <c r="AD38">
        <f>AVERAGE($Q$38:$AC$38)</f>
        <v>-0.33333333333333331</v>
      </c>
    </row>
    <row r="39" spans="1:32" x14ac:dyDescent="0.25">
      <c r="A39">
        <v>4</v>
      </c>
      <c r="B39">
        <v>2</v>
      </c>
      <c r="C39">
        <v>2</v>
      </c>
      <c r="D39" s="12">
        <v>30</v>
      </c>
      <c r="E39" s="12">
        <v>50</v>
      </c>
      <c r="F39" s="12">
        <v>70</v>
      </c>
      <c r="P39" t="s">
        <v>79</v>
      </c>
      <c r="Q39">
        <f>AVERAGE($Q$29:$Q$38)</f>
        <v>0.4</v>
      </c>
      <c r="R39">
        <f>AVERAGE($R$29:$R$38)</f>
        <v>0.6</v>
      </c>
      <c r="S39">
        <f>AVERAGE($S$29:$S$38)</f>
        <v>-0.4</v>
      </c>
      <c r="T39">
        <f>AVERAGE($T$29:$T$38)</f>
        <v>-1</v>
      </c>
      <c r="U39">
        <f>AVERAGE($U$29:$U$38)</f>
        <v>-0.2</v>
      </c>
      <c r="V39">
        <f>AVERAGE($V$29:$V$38)</f>
        <v>-0.8</v>
      </c>
      <c r="W39">
        <f>AVERAGE($W$29:$W$38)</f>
        <v>-0.4</v>
      </c>
      <c r="X39">
        <f>AVERAGE($X$29:$X$38)</f>
        <v>0</v>
      </c>
      <c r="Y39">
        <f>AVERAGE($Y$29:$Y$38)</f>
        <v>-0.8</v>
      </c>
      <c r="Z39">
        <f>AVERAGE($Z$29:$Z$38)</f>
        <v>0.4</v>
      </c>
      <c r="AA39">
        <f>AVERAGE($AA$29:$AA$38)</f>
        <v>0.6</v>
      </c>
      <c r="AB39">
        <f>AVERAGE($AB$29:$AB$38)</f>
        <v>0</v>
      </c>
      <c r="AC39">
        <f>AVERAGE($AC$29:$AC$38)</f>
        <v>-0.13333333333333333</v>
      </c>
    </row>
    <row r="40" spans="1:32" x14ac:dyDescent="0.25">
      <c r="A40">
        <v>4</v>
      </c>
      <c r="B40">
        <v>3</v>
      </c>
      <c r="C40">
        <v>3</v>
      </c>
      <c r="D40" s="12">
        <v>1</v>
      </c>
      <c r="E40" s="12">
        <v>22</v>
      </c>
      <c r="F40" s="12">
        <v>100</v>
      </c>
    </row>
    <row r="41" spans="1:32" x14ac:dyDescent="0.25">
      <c r="A41">
        <v>4</v>
      </c>
      <c r="B41">
        <v>4</v>
      </c>
      <c r="C41">
        <v>4</v>
      </c>
      <c r="D41" s="12">
        <v>5</v>
      </c>
      <c r="E41" s="12">
        <v>10</v>
      </c>
      <c r="F41" s="12">
        <v>15</v>
      </c>
    </row>
    <row r="42" spans="1:32" x14ac:dyDescent="0.25">
      <c r="A42">
        <v>4</v>
      </c>
      <c r="B42">
        <v>5</v>
      </c>
      <c r="C42">
        <v>5</v>
      </c>
      <c r="D42" s="12">
        <v>0</v>
      </c>
      <c r="E42" s="12">
        <v>2</v>
      </c>
      <c r="F42" s="12">
        <v>5</v>
      </c>
      <c r="P42" t="s">
        <v>218</v>
      </c>
      <c r="Q42" t="s">
        <v>81</v>
      </c>
      <c r="R42" t="s">
        <v>82</v>
      </c>
      <c r="S42" t="s">
        <v>83</v>
      </c>
      <c r="T42" t="s">
        <v>84</v>
      </c>
      <c r="U42" t="s">
        <v>85</v>
      </c>
      <c r="V42" t="s">
        <v>86</v>
      </c>
      <c r="W42" t="s">
        <v>87</v>
      </c>
      <c r="X42" t="s">
        <v>88</v>
      </c>
      <c r="Y42" t="s">
        <v>89</v>
      </c>
      <c r="Z42" t="s">
        <v>90</v>
      </c>
      <c r="AA42" t="s">
        <v>91</v>
      </c>
      <c r="AB42" t="s">
        <v>92</v>
      </c>
      <c r="AC42" t="s">
        <v>80</v>
      </c>
      <c r="AD42" t="s">
        <v>294</v>
      </c>
      <c r="AF42" t="s">
        <v>42</v>
      </c>
    </row>
    <row r="43" spans="1:32" x14ac:dyDescent="0.25">
      <c r="A43">
        <v>4</v>
      </c>
      <c r="B43">
        <v>6</v>
      </c>
      <c r="C43">
        <v>6</v>
      </c>
      <c r="D43" s="12">
        <v>100</v>
      </c>
      <c r="E43" s="12">
        <v>1000</v>
      </c>
      <c r="F43" s="12">
        <v>10000</v>
      </c>
      <c r="P43" t="s">
        <v>1</v>
      </c>
      <c r="Q43">
        <v>0.38775510204081637</v>
      </c>
      <c r="R43">
        <v>4.4117647058823532E-2</v>
      </c>
      <c r="S43">
        <v>0.66019417475728159</v>
      </c>
      <c r="T43">
        <v>13.285714285714288</v>
      </c>
      <c r="U43">
        <v>0.4</v>
      </c>
      <c r="V43">
        <v>0.99250000000000005</v>
      </c>
      <c r="W43">
        <v>32.333333333333336</v>
      </c>
      <c r="X43">
        <v>62.331222292590247</v>
      </c>
      <c r="Y43">
        <v>26.777777777777775</v>
      </c>
      <c r="Z43">
        <v>0.41666666666666669</v>
      </c>
      <c r="AA43">
        <v>1.8571428571428572</v>
      </c>
      <c r="AB43">
        <v>1.3333333333333333</v>
      </c>
      <c r="AC43">
        <f>AVERAGE($Q$43:$AB$43)</f>
        <v>11.734979789201285</v>
      </c>
      <c r="AD43" t="s">
        <v>52</v>
      </c>
      <c r="AE43">
        <f>VARP($Q$53:$AB$53)</f>
        <v>31100.164374967571</v>
      </c>
      <c r="AF43">
        <f>AE43/AE45</f>
        <v>9.3959209926175569E-2</v>
      </c>
    </row>
    <row r="44" spans="1:32" x14ac:dyDescent="0.25">
      <c r="A44">
        <v>4</v>
      </c>
      <c r="B44">
        <v>7</v>
      </c>
      <c r="C44">
        <v>7</v>
      </c>
      <c r="D44" s="12">
        <v>155</v>
      </c>
      <c r="E44" s="12">
        <v>180</v>
      </c>
      <c r="F44" s="12">
        <v>210</v>
      </c>
      <c r="P44" t="s">
        <v>2</v>
      </c>
      <c r="Q44">
        <v>0.18367346938775517</v>
      </c>
      <c r="R44">
        <v>0.14705882352941177</v>
      </c>
      <c r="S44">
        <v>0.90291262135922334</v>
      </c>
      <c r="T44">
        <v>11.500000000000002</v>
      </c>
      <c r="U44">
        <v>0.7</v>
      </c>
      <c r="V44">
        <v>0.9</v>
      </c>
      <c r="W44">
        <v>0.15</v>
      </c>
      <c r="X44">
        <v>0.99366687777074103</v>
      </c>
      <c r="Y44">
        <v>32.333333333333329</v>
      </c>
      <c r="Z44">
        <v>0.5</v>
      </c>
      <c r="AA44">
        <v>0.2857142857142857</v>
      </c>
      <c r="AB44">
        <v>0.33333333333333331</v>
      </c>
      <c r="AC44">
        <f>AVERAGE($Q$44:$AB$44)</f>
        <v>4.0774743953690065</v>
      </c>
      <c r="AD44" t="s">
        <v>54</v>
      </c>
      <c r="AE44">
        <f>VARP($AC$43:$AC$52)</f>
        <v>24970.607761822062</v>
      </c>
      <c r="AF44">
        <f>AE44/AE45</f>
        <v>7.5440713058278638E-2</v>
      </c>
    </row>
    <row r="45" spans="1:32" x14ac:dyDescent="0.25">
      <c r="A45">
        <v>4</v>
      </c>
      <c r="B45">
        <v>8</v>
      </c>
      <c r="C45">
        <v>8</v>
      </c>
      <c r="D45" s="12">
        <v>100000</v>
      </c>
      <c r="E45" s="12">
        <v>1000000</v>
      </c>
      <c r="F45" s="12">
        <v>10000000</v>
      </c>
      <c r="P45" t="s">
        <v>3</v>
      </c>
      <c r="Q45">
        <v>0.59183673469387754</v>
      </c>
      <c r="R45">
        <v>0.11764705882352941</v>
      </c>
      <c r="S45">
        <v>2.9126213592233011E-2</v>
      </c>
      <c r="T45">
        <v>6.1428571428571432</v>
      </c>
      <c r="U45">
        <v>0.8</v>
      </c>
      <c r="V45">
        <v>0.97499999999999998</v>
      </c>
      <c r="W45">
        <v>0.33333333333333331</v>
      </c>
      <c r="X45">
        <v>2.1665611146295123</v>
      </c>
      <c r="Y45">
        <v>6.4074074074074074</v>
      </c>
      <c r="Z45">
        <v>0.16666666666666666</v>
      </c>
      <c r="AA45">
        <v>0.2857142857142857</v>
      </c>
      <c r="AB45">
        <v>0.44444444444444442</v>
      </c>
      <c r="AC45">
        <f>AVERAGE($Q$45:$AB$45)</f>
        <v>1.5383828668468693</v>
      </c>
      <c r="AD45" t="s">
        <v>57</v>
      </c>
      <c r="AE45">
        <f>VARP($Q$43:$AB$52)</f>
        <v>330996.44408891047</v>
      </c>
    </row>
    <row r="46" spans="1:32" x14ac:dyDescent="0.25">
      <c r="A46">
        <v>4</v>
      </c>
      <c r="B46">
        <v>9</v>
      </c>
      <c r="C46">
        <v>9</v>
      </c>
      <c r="D46" s="12">
        <v>0</v>
      </c>
      <c r="E46" s="12">
        <v>10</v>
      </c>
      <c r="F46" s="12">
        <v>20</v>
      </c>
      <c r="P46" t="s">
        <v>4</v>
      </c>
      <c r="Q46">
        <v>0.38775510204081637</v>
      </c>
      <c r="R46">
        <v>0.26470588235294118</v>
      </c>
      <c r="S46">
        <v>0.78640776699029125</v>
      </c>
      <c r="T46">
        <v>2.5714285714285716</v>
      </c>
      <c r="U46">
        <v>0.8</v>
      </c>
      <c r="V46">
        <v>0.99975000000000003</v>
      </c>
      <c r="W46">
        <v>0.4</v>
      </c>
      <c r="X46">
        <v>5.3331222292590246</v>
      </c>
      <c r="Y46">
        <v>2.7037037037037033</v>
      </c>
      <c r="Z46">
        <v>0.58333333333333337</v>
      </c>
      <c r="AA46">
        <v>0.2857142857142857</v>
      </c>
      <c r="AB46">
        <v>0.3888888888888889</v>
      </c>
      <c r="AC46">
        <f>AVERAGE($Q$46:$AB$46)</f>
        <v>1.2920674803093215</v>
      </c>
      <c r="AD46" t="s">
        <v>384</v>
      </c>
      <c r="AE46">
        <f>AVERAGE($Q$43:$AB$52)</f>
        <v>56.846694789722122</v>
      </c>
    </row>
    <row r="47" spans="1:32" x14ac:dyDescent="0.25">
      <c r="A47">
        <v>4</v>
      </c>
      <c r="B47">
        <v>10</v>
      </c>
      <c r="C47">
        <v>10</v>
      </c>
      <c r="D47" s="12">
        <v>0</v>
      </c>
      <c r="E47" s="12">
        <v>25</v>
      </c>
      <c r="F47" s="12">
        <v>50</v>
      </c>
      <c r="P47" t="s">
        <v>5</v>
      </c>
      <c r="Q47">
        <v>0.48979591836734698</v>
      </c>
      <c r="R47">
        <v>0.11764705882352941</v>
      </c>
      <c r="S47">
        <v>0.56310679611650483</v>
      </c>
      <c r="T47">
        <v>9.7142857142857153</v>
      </c>
      <c r="U47">
        <v>0.5</v>
      </c>
      <c r="V47">
        <v>0.75</v>
      </c>
      <c r="W47">
        <v>4</v>
      </c>
      <c r="X47">
        <v>0.99996200126662449</v>
      </c>
      <c r="Y47">
        <v>21.222222222222221</v>
      </c>
      <c r="Z47">
        <v>0.41666666666666669</v>
      </c>
      <c r="AA47">
        <v>0.14285714285714285</v>
      </c>
      <c r="AB47">
        <v>0.22222222222222221</v>
      </c>
      <c r="AC47">
        <f>AVERAGE($Q$47:$AB$47)</f>
        <v>3.2615638119023314</v>
      </c>
      <c r="AD47" t="s">
        <v>385</v>
      </c>
      <c r="AE47">
        <f>AE46*120</f>
        <v>6821.6033747666543</v>
      </c>
    </row>
    <row r="48" spans="1:32" x14ac:dyDescent="0.25">
      <c r="A48">
        <v>4</v>
      </c>
      <c r="B48">
        <v>11</v>
      </c>
      <c r="C48">
        <v>11</v>
      </c>
      <c r="D48" s="12">
        <v>1</v>
      </c>
      <c r="E48" s="12">
        <v>5</v>
      </c>
      <c r="F48" s="12">
        <v>10</v>
      </c>
      <c r="P48" t="s">
        <v>6</v>
      </c>
      <c r="Q48">
        <v>0.48979591836734698</v>
      </c>
      <c r="R48">
        <v>0.26470588235294118</v>
      </c>
      <c r="S48">
        <v>0.88349514563106801</v>
      </c>
      <c r="T48">
        <v>27.571428571428573</v>
      </c>
      <c r="U48">
        <v>0.8</v>
      </c>
      <c r="V48">
        <v>4</v>
      </c>
      <c r="W48">
        <v>3</v>
      </c>
      <c r="X48">
        <v>0.36668777707409755</v>
      </c>
      <c r="Y48">
        <v>10.111111111111111</v>
      </c>
      <c r="Z48">
        <v>8.3333333333333329E-2</v>
      </c>
      <c r="AA48">
        <v>1.1428571428571428</v>
      </c>
      <c r="AB48">
        <v>0.22222222222222221</v>
      </c>
      <c r="AC48">
        <f>AVERAGE($Q$48:$AB$48)</f>
        <v>4.0779697586981536</v>
      </c>
    </row>
    <row r="49" spans="1:30" x14ac:dyDescent="0.25">
      <c r="A49">
        <v>4</v>
      </c>
      <c r="B49">
        <v>12</v>
      </c>
      <c r="C49">
        <v>12</v>
      </c>
      <c r="D49" s="12">
        <v>10</v>
      </c>
      <c r="E49" s="12">
        <v>25</v>
      </c>
      <c r="F49" s="12">
        <v>40</v>
      </c>
      <c r="P49" t="s">
        <v>7</v>
      </c>
      <c r="Q49">
        <v>0.18367346938775517</v>
      </c>
      <c r="R49">
        <v>4.4117647058823532E-2</v>
      </c>
      <c r="S49">
        <v>0.5145631067961165</v>
      </c>
      <c r="T49">
        <v>20.428571428571431</v>
      </c>
      <c r="U49">
        <v>0.1</v>
      </c>
      <c r="V49">
        <v>0.9375</v>
      </c>
      <c r="W49">
        <v>0.66666666666666663</v>
      </c>
      <c r="X49">
        <v>8.4996833438885364</v>
      </c>
      <c r="Y49">
        <v>17.518518518518515</v>
      </c>
      <c r="Z49">
        <v>0</v>
      </c>
      <c r="AA49">
        <v>0.42857142857142855</v>
      </c>
      <c r="AB49">
        <v>1.6666666666666667</v>
      </c>
      <c r="AC49">
        <f>AVERAGE($Q$49:$AB$49)</f>
        <v>4.2490443563438287</v>
      </c>
    </row>
    <row r="50" spans="1:30" x14ac:dyDescent="0.25">
      <c r="A50">
        <v>5</v>
      </c>
      <c r="B50">
        <v>1</v>
      </c>
      <c r="C50">
        <v>1</v>
      </c>
      <c r="D50" s="12">
        <v>2.1</v>
      </c>
      <c r="E50" s="12">
        <v>2.5</v>
      </c>
      <c r="F50" s="12">
        <v>3.3</v>
      </c>
      <c r="P50" t="s">
        <v>8</v>
      </c>
      <c r="Q50">
        <v>0.59183673469387754</v>
      </c>
      <c r="R50">
        <v>2.9411764705882353E-2</v>
      </c>
      <c r="S50">
        <v>2.9126213592233011E-2</v>
      </c>
      <c r="T50">
        <v>16.857142857142858</v>
      </c>
      <c r="U50">
        <v>0.8</v>
      </c>
      <c r="V50">
        <v>0.97499999999999998</v>
      </c>
      <c r="W50">
        <v>0.66666666666666663</v>
      </c>
      <c r="X50">
        <v>0.68334388853704875</v>
      </c>
      <c r="Y50">
        <v>17.518518518518515</v>
      </c>
      <c r="Z50">
        <v>0.16666666666666666</v>
      </c>
      <c r="AA50">
        <v>0.7142857142857143</v>
      </c>
      <c r="AB50">
        <v>1.2222222222222223</v>
      </c>
      <c r="AC50">
        <f>AVERAGE($Q$50:$AB$50)</f>
        <v>3.3545184372526404</v>
      </c>
      <c r="AD50">
        <f>AVERAGE($Q$36:$AC$36)</f>
        <v>0.16666666666666666</v>
      </c>
    </row>
    <row r="51" spans="1:30" x14ac:dyDescent="0.25">
      <c r="A51">
        <v>5</v>
      </c>
      <c r="B51">
        <v>2</v>
      </c>
      <c r="C51">
        <v>2</v>
      </c>
      <c r="D51" s="12">
        <v>40</v>
      </c>
      <c r="E51" s="12">
        <v>60</v>
      </c>
      <c r="F51" s="12">
        <v>72</v>
      </c>
      <c r="P51" t="s">
        <v>9</v>
      </c>
      <c r="Q51">
        <v>0.38775510204081637</v>
      </c>
      <c r="R51">
        <v>0.19117647058823528</v>
      </c>
      <c r="S51">
        <v>0.970873786407767</v>
      </c>
      <c r="T51">
        <v>16.857142857142858</v>
      </c>
      <c r="U51">
        <v>0.9</v>
      </c>
      <c r="V51">
        <v>0.625</v>
      </c>
      <c r="W51">
        <v>1</v>
      </c>
      <c r="X51">
        <v>0.93666877770740975</v>
      </c>
      <c r="Y51">
        <v>24.925925925925924</v>
      </c>
      <c r="Z51">
        <v>0.83333333333333337</v>
      </c>
      <c r="AA51">
        <v>0.42857142857142855</v>
      </c>
      <c r="AB51">
        <v>0.44444444444444442</v>
      </c>
      <c r="AC51">
        <f>AVERAGE($Q$51:$AB$51)</f>
        <v>4.0417410105135181</v>
      </c>
      <c r="AD51">
        <f>AVERAGE($Q$37:$AC$37)</f>
        <v>-0.83333333333333337</v>
      </c>
    </row>
    <row r="52" spans="1:30" x14ac:dyDescent="0.25">
      <c r="A52">
        <v>5</v>
      </c>
      <c r="B52">
        <v>3</v>
      </c>
      <c r="C52">
        <v>3</v>
      </c>
      <c r="D52" s="12">
        <v>35</v>
      </c>
      <c r="E52" s="12">
        <v>45</v>
      </c>
      <c r="F52" s="12">
        <v>60</v>
      </c>
      <c r="P52" t="s">
        <v>10</v>
      </c>
      <c r="Q52">
        <v>0.69387755102040816</v>
      </c>
      <c r="R52">
        <v>0</v>
      </c>
      <c r="S52">
        <v>0</v>
      </c>
      <c r="T52">
        <v>24.000000000000004</v>
      </c>
      <c r="U52">
        <v>0.7</v>
      </c>
      <c r="V52">
        <v>0.97499999999999998</v>
      </c>
      <c r="W52">
        <v>0</v>
      </c>
      <c r="X52">
        <v>6332.1222292590246</v>
      </c>
      <c r="Y52">
        <v>10.111111111111111</v>
      </c>
      <c r="Z52">
        <v>0.16666666666666666</v>
      </c>
      <c r="AA52">
        <v>0.8571428571428571</v>
      </c>
      <c r="AB52">
        <v>0.44444444444444442</v>
      </c>
      <c r="AC52">
        <f>AVERAGE($Q$52:$AB$52)</f>
        <v>530.83920599078419</v>
      </c>
      <c r="AD52">
        <f>AVERAGE($Q$38:$AC$38)</f>
        <v>-0.33333333333333331</v>
      </c>
    </row>
    <row r="53" spans="1:30" x14ac:dyDescent="0.25">
      <c r="A53">
        <v>5</v>
      </c>
      <c r="B53">
        <v>4</v>
      </c>
      <c r="C53">
        <v>4</v>
      </c>
      <c r="D53" s="12">
        <v>15</v>
      </c>
      <c r="E53" s="12">
        <v>30</v>
      </c>
      <c r="F53" s="12">
        <v>80</v>
      </c>
      <c r="P53" t="s">
        <v>79</v>
      </c>
      <c r="Q53">
        <f>AVERAGE($Q$43:$Q$52)</f>
        <v>0.43877551020408168</v>
      </c>
      <c r="R53">
        <f>AVERAGE($R$43:$R$52)</f>
        <v>0.12205882352941175</v>
      </c>
      <c r="S53">
        <f>AVERAGE($S$43:$S$52)</f>
        <v>0.53398058252427183</v>
      </c>
      <c r="T53">
        <f>AVERAGE($T$43:$T$52)</f>
        <v>14.892857142857144</v>
      </c>
      <c r="U53">
        <f>AVERAGE($U$43:$U$52)</f>
        <v>0.65</v>
      </c>
      <c r="V53">
        <f>AVERAGE($V$43:$V$52)</f>
        <v>1.2129749999999999</v>
      </c>
      <c r="W53">
        <f>AVERAGE($W$43:$W$52)</f>
        <v>4.2549999999999999</v>
      </c>
      <c r="X53">
        <f>AVERAGE($X$43:$X$52)</f>
        <v>641.4433147561748</v>
      </c>
      <c r="Y53">
        <f>AVERAGE($Y$43:$Y$52)</f>
        <v>16.962962962962962</v>
      </c>
      <c r="Z53">
        <f>AVERAGE($Z$43:$Z$52)</f>
        <v>0.33333333333333337</v>
      </c>
      <c r="AA53">
        <f>AVERAGE($AA$43:$AA$52)</f>
        <v>0.64285714285714279</v>
      </c>
      <c r="AB53">
        <f>AVERAGE($AB$43:$AB$52)</f>
        <v>0.67222222222222228</v>
      </c>
      <c r="AC53">
        <f>AVERAGE($AC$29:$AC$38)</f>
        <v>-0.13333333333333333</v>
      </c>
    </row>
    <row r="54" spans="1:30" x14ac:dyDescent="0.25">
      <c r="A54">
        <v>5</v>
      </c>
      <c r="B54">
        <v>5</v>
      </c>
      <c r="C54">
        <v>5</v>
      </c>
      <c r="D54" s="12">
        <v>2</v>
      </c>
      <c r="E54" s="12">
        <v>5</v>
      </c>
      <c r="F54" s="12">
        <v>8</v>
      </c>
    </row>
    <row r="55" spans="1:30" x14ac:dyDescent="0.25">
      <c r="A55">
        <v>5</v>
      </c>
      <c r="B55">
        <v>6</v>
      </c>
      <c r="C55">
        <v>6</v>
      </c>
      <c r="D55" s="12">
        <v>200000</v>
      </c>
      <c r="E55" s="12">
        <v>1000000</v>
      </c>
      <c r="F55" s="12">
        <v>5000000</v>
      </c>
    </row>
    <row r="56" spans="1:30" x14ac:dyDescent="0.25">
      <c r="A56">
        <v>5</v>
      </c>
      <c r="B56">
        <v>7</v>
      </c>
      <c r="C56">
        <v>7</v>
      </c>
      <c r="D56" s="12">
        <v>700</v>
      </c>
      <c r="E56" s="12">
        <v>1500</v>
      </c>
      <c r="F56" s="12">
        <v>4500</v>
      </c>
    </row>
    <row r="57" spans="1:30" x14ac:dyDescent="0.25">
      <c r="A57">
        <v>5</v>
      </c>
      <c r="B57">
        <v>8</v>
      </c>
      <c r="C57">
        <v>8</v>
      </c>
      <c r="D57" s="12">
        <v>3</v>
      </c>
      <c r="E57" s="12">
        <v>6</v>
      </c>
      <c r="F57" s="12">
        <v>20</v>
      </c>
    </row>
    <row r="58" spans="1:30" x14ac:dyDescent="0.25">
      <c r="A58">
        <v>5</v>
      </c>
      <c r="B58">
        <v>9</v>
      </c>
      <c r="C58">
        <v>9</v>
      </c>
      <c r="D58" s="12">
        <v>45</v>
      </c>
      <c r="E58" s="12">
        <v>60</v>
      </c>
      <c r="F58" s="12">
        <v>75</v>
      </c>
    </row>
    <row r="59" spans="1:30" x14ac:dyDescent="0.25">
      <c r="A59">
        <v>5</v>
      </c>
      <c r="B59">
        <v>10</v>
      </c>
      <c r="C59">
        <v>10</v>
      </c>
      <c r="D59" s="12">
        <v>65</v>
      </c>
      <c r="E59" s="12">
        <v>85</v>
      </c>
      <c r="F59" s="12">
        <v>92</v>
      </c>
    </row>
    <row r="60" spans="1:30" x14ac:dyDescent="0.25">
      <c r="A60">
        <v>5</v>
      </c>
      <c r="B60">
        <v>11</v>
      </c>
      <c r="C60">
        <v>11</v>
      </c>
      <c r="D60" s="12">
        <v>5</v>
      </c>
      <c r="E60" s="12">
        <v>8</v>
      </c>
      <c r="F60" s="12">
        <v>20</v>
      </c>
    </row>
    <row r="61" spans="1:30" x14ac:dyDescent="0.25">
      <c r="A61">
        <v>5</v>
      </c>
      <c r="B61">
        <v>12</v>
      </c>
      <c r="C61">
        <v>12</v>
      </c>
      <c r="D61" s="12">
        <v>12</v>
      </c>
      <c r="E61" s="12">
        <v>14</v>
      </c>
      <c r="F61" s="12">
        <v>16</v>
      </c>
    </row>
    <row r="62" spans="1:30" x14ac:dyDescent="0.25">
      <c r="A62">
        <v>6</v>
      </c>
      <c r="B62">
        <v>1</v>
      </c>
      <c r="C62">
        <v>1</v>
      </c>
      <c r="D62" s="12">
        <v>1</v>
      </c>
      <c r="E62" s="12">
        <v>2.5</v>
      </c>
      <c r="F62" s="12">
        <v>5</v>
      </c>
    </row>
    <row r="63" spans="1:30" x14ac:dyDescent="0.25">
      <c r="A63">
        <v>6</v>
      </c>
      <c r="B63">
        <v>2</v>
      </c>
      <c r="C63">
        <v>2</v>
      </c>
      <c r="D63" s="12">
        <v>40</v>
      </c>
      <c r="E63" s="12">
        <v>50</v>
      </c>
      <c r="F63" s="12">
        <v>65</v>
      </c>
    </row>
    <row r="64" spans="1:30" x14ac:dyDescent="0.25">
      <c r="A64">
        <v>6</v>
      </c>
      <c r="B64">
        <v>3</v>
      </c>
      <c r="C64">
        <v>3</v>
      </c>
      <c r="D64" s="12">
        <v>8</v>
      </c>
      <c r="E64" s="12">
        <v>12</v>
      </c>
      <c r="F64" s="12">
        <v>35</v>
      </c>
    </row>
    <row r="65" spans="1:6" x14ac:dyDescent="0.25">
      <c r="A65">
        <v>6</v>
      </c>
      <c r="B65">
        <v>4</v>
      </c>
      <c r="C65">
        <v>4</v>
      </c>
      <c r="D65" s="12">
        <v>40</v>
      </c>
      <c r="E65" s="12">
        <v>80</v>
      </c>
      <c r="F65" s="12">
        <v>95</v>
      </c>
    </row>
    <row r="66" spans="1:6" x14ac:dyDescent="0.25">
      <c r="A66">
        <v>6</v>
      </c>
      <c r="B66">
        <v>5</v>
      </c>
      <c r="C66">
        <v>5</v>
      </c>
      <c r="D66" s="12">
        <v>9</v>
      </c>
      <c r="E66" s="12">
        <v>18</v>
      </c>
      <c r="F66" s="12">
        <v>22</v>
      </c>
    </row>
    <row r="67" spans="1:6" x14ac:dyDescent="0.25">
      <c r="A67">
        <v>6</v>
      </c>
      <c r="B67">
        <v>6</v>
      </c>
      <c r="C67">
        <v>6</v>
      </c>
      <c r="D67" s="12">
        <v>5000000</v>
      </c>
      <c r="E67" s="12">
        <v>20000000</v>
      </c>
      <c r="F67" s="12">
        <v>50000000</v>
      </c>
    </row>
    <row r="68" spans="1:6" x14ac:dyDescent="0.25">
      <c r="A68">
        <v>6</v>
      </c>
      <c r="B68">
        <v>7</v>
      </c>
      <c r="C68">
        <v>7</v>
      </c>
      <c r="D68" s="12">
        <v>500</v>
      </c>
      <c r="E68" s="12">
        <v>1200</v>
      </c>
      <c r="F68" s="12">
        <v>5000</v>
      </c>
    </row>
    <row r="69" spans="1:6" x14ac:dyDescent="0.25">
      <c r="A69">
        <v>6</v>
      </c>
      <c r="B69">
        <v>8</v>
      </c>
      <c r="C69">
        <v>8</v>
      </c>
      <c r="D69" s="12">
        <v>10000</v>
      </c>
      <c r="E69" s="12">
        <v>100000</v>
      </c>
      <c r="F69" s="12">
        <v>1000000</v>
      </c>
    </row>
    <row r="70" spans="1:6" x14ac:dyDescent="0.25">
      <c r="A70">
        <v>6</v>
      </c>
      <c r="B70">
        <v>9</v>
      </c>
      <c r="C70">
        <v>9</v>
      </c>
      <c r="D70" s="12">
        <v>10</v>
      </c>
      <c r="E70" s="12">
        <v>30</v>
      </c>
      <c r="F70" s="12">
        <v>85</v>
      </c>
    </row>
    <row r="71" spans="1:6" x14ac:dyDescent="0.25">
      <c r="A71">
        <v>6</v>
      </c>
      <c r="B71">
        <v>10</v>
      </c>
      <c r="C71">
        <v>10</v>
      </c>
      <c r="D71" s="12">
        <v>25</v>
      </c>
      <c r="E71" s="12">
        <v>65</v>
      </c>
      <c r="F71" s="12">
        <v>90</v>
      </c>
    </row>
    <row r="72" spans="1:6" x14ac:dyDescent="0.25">
      <c r="A72">
        <v>6</v>
      </c>
      <c r="B72">
        <v>11</v>
      </c>
      <c r="C72">
        <v>11</v>
      </c>
      <c r="D72" s="12">
        <v>5</v>
      </c>
      <c r="E72" s="12">
        <v>15</v>
      </c>
      <c r="F72" s="12">
        <v>20</v>
      </c>
    </row>
    <row r="73" spans="1:6" x14ac:dyDescent="0.25">
      <c r="A73">
        <v>6</v>
      </c>
      <c r="B73">
        <v>12</v>
      </c>
      <c r="C73">
        <v>12</v>
      </c>
      <c r="D73" s="12">
        <v>5</v>
      </c>
      <c r="E73" s="12">
        <v>14</v>
      </c>
      <c r="F73" s="12">
        <v>18</v>
      </c>
    </row>
    <row r="74" spans="1:6" x14ac:dyDescent="0.25">
      <c r="A74">
        <v>7</v>
      </c>
      <c r="B74">
        <v>1</v>
      </c>
      <c r="C74">
        <v>1</v>
      </c>
      <c r="D74" s="12">
        <v>2</v>
      </c>
      <c r="E74" s="12">
        <v>4</v>
      </c>
      <c r="F74" s="12">
        <v>7</v>
      </c>
    </row>
    <row r="75" spans="1:6" x14ac:dyDescent="0.25">
      <c r="A75">
        <v>7</v>
      </c>
      <c r="B75">
        <v>2</v>
      </c>
      <c r="C75">
        <v>2</v>
      </c>
      <c r="D75" s="12">
        <v>50</v>
      </c>
      <c r="E75" s="12">
        <v>65</v>
      </c>
      <c r="F75" s="12">
        <v>80</v>
      </c>
    </row>
    <row r="76" spans="1:6" x14ac:dyDescent="0.25">
      <c r="A76">
        <v>7</v>
      </c>
      <c r="B76">
        <v>3</v>
      </c>
      <c r="C76">
        <v>3</v>
      </c>
      <c r="D76" s="12">
        <v>10</v>
      </c>
      <c r="E76" s="12">
        <v>50</v>
      </c>
      <c r="F76" s="12">
        <v>100</v>
      </c>
    </row>
    <row r="77" spans="1:6" x14ac:dyDescent="0.25">
      <c r="A77">
        <v>7</v>
      </c>
      <c r="B77">
        <v>4</v>
      </c>
      <c r="C77">
        <v>4</v>
      </c>
      <c r="D77" s="12">
        <v>30</v>
      </c>
      <c r="E77" s="12">
        <v>60</v>
      </c>
      <c r="F77" s="12">
        <v>80</v>
      </c>
    </row>
    <row r="78" spans="1:6" x14ac:dyDescent="0.25">
      <c r="A78">
        <v>7</v>
      </c>
      <c r="B78">
        <v>5</v>
      </c>
      <c r="C78">
        <v>5</v>
      </c>
      <c r="D78" s="12">
        <v>4</v>
      </c>
      <c r="E78" s="12">
        <v>9</v>
      </c>
      <c r="F78" s="12">
        <v>16</v>
      </c>
    </row>
    <row r="79" spans="1:6" x14ac:dyDescent="0.25">
      <c r="A79">
        <v>7</v>
      </c>
      <c r="B79">
        <v>6</v>
      </c>
      <c r="C79">
        <v>6</v>
      </c>
      <c r="D79" s="12">
        <v>100000</v>
      </c>
      <c r="E79" s="12">
        <v>250000</v>
      </c>
      <c r="F79" s="12">
        <v>1000000</v>
      </c>
    </row>
    <row r="80" spans="1:6" x14ac:dyDescent="0.25">
      <c r="A80">
        <v>7</v>
      </c>
      <c r="B80">
        <v>7</v>
      </c>
      <c r="C80">
        <v>7</v>
      </c>
      <c r="D80" s="12">
        <v>200</v>
      </c>
      <c r="E80" s="12">
        <v>500</v>
      </c>
      <c r="F80" s="12">
        <v>2000</v>
      </c>
    </row>
    <row r="81" spans="1:6" x14ac:dyDescent="0.25">
      <c r="A81">
        <v>7</v>
      </c>
      <c r="B81">
        <v>8</v>
      </c>
      <c r="C81">
        <v>8</v>
      </c>
      <c r="D81" s="12">
        <v>10000</v>
      </c>
      <c r="E81" s="12">
        <v>1500000</v>
      </c>
      <c r="F81" s="12">
        <v>10000000</v>
      </c>
    </row>
    <row r="82" spans="1:6" x14ac:dyDescent="0.25">
      <c r="A82">
        <v>7</v>
      </c>
      <c r="B82">
        <v>9</v>
      </c>
      <c r="C82">
        <v>9</v>
      </c>
      <c r="D82" s="12">
        <v>30</v>
      </c>
      <c r="E82" s="12">
        <v>50</v>
      </c>
      <c r="F82" s="12">
        <v>80</v>
      </c>
    </row>
    <row r="83" spans="1:6" x14ac:dyDescent="0.25">
      <c r="A83">
        <v>7</v>
      </c>
      <c r="B83">
        <v>10</v>
      </c>
      <c r="C83">
        <v>10</v>
      </c>
      <c r="D83" s="12">
        <v>30</v>
      </c>
      <c r="E83" s="12">
        <v>60</v>
      </c>
      <c r="F83" s="12">
        <v>75</v>
      </c>
    </row>
    <row r="84" spans="1:6" x14ac:dyDescent="0.25">
      <c r="A84">
        <v>7</v>
      </c>
      <c r="B84">
        <v>11</v>
      </c>
      <c r="C84">
        <v>11</v>
      </c>
      <c r="D84" s="12">
        <v>2</v>
      </c>
      <c r="E84" s="12">
        <v>10</v>
      </c>
      <c r="F84" s="12">
        <v>20</v>
      </c>
    </row>
    <row r="85" spans="1:6" x14ac:dyDescent="0.25">
      <c r="A85">
        <v>7</v>
      </c>
      <c r="B85">
        <v>12</v>
      </c>
      <c r="C85">
        <v>12</v>
      </c>
      <c r="D85" s="12">
        <v>33</v>
      </c>
      <c r="E85" s="12">
        <v>48</v>
      </c>
      <c r="F85" s="12">
        <v>60</v>
      </c>
    </row>
    <row r="86" spans="1:6" x14ac:dyDescent="0.25">
      <c r="A86">
        <v>8</v>
      </c>
      <c r="B86">
        <v>1</v>
      </c>
      <c r="C86">
        <v>1</v>
      </c>
      <c r="D86" s="12">
        <v>0</v>
      </c>
      <c r="E86" s="12">
        <v>2</v>
      </c>
      <c r="F86" s="12">
        <v>8</v>
      </c>
    </row>
    <row r="87" spans="1:6" x14ac:dyDescent="0.25">
      <c r="A87">
        <v>8</v>
      </c>
      <c r="B87">
        <v>2</v>
      </c>
      <c r="C87">
        <v>2</v>
      </c>
      <c r="D87" s="12">
        <v>60</v>
      </c>
      <c r="E87" s="12">
        <v>70</v>
      </c>
      <c r="F87" s="12">
        <v>90</v>
      </c>
    </row>
    <row r="88" spans="1:6" x14ac:dyDescent="0.25">
      <c r="A88">
        <v>8</v>
      </c>
      <c r="B88">
        <v>3</v>
      </c>
      <c r="C88">
        <v>3</v>
      </c>
      <c r="D88" s="12">
        <v>30</v>
      </c>
      <c r="E88" s="12">
        <v>100</v>
      </c>
      <c r="F88" s="12">
        <v>150</v>
      </c>
    </row>
    <row r="89" spans="1:6" x14ac:dyDescent="0.25">
      <c r="A89">
        <v>8</v>
      </c>
      <c r="B89">
        <v>4</v>
      </c>
      <c r="C89">
        <v>4</v>
      </c>
      <c r="D89" s="12">
        <v>5</v>
      </c>
      <c r="E89" s="12">
        <v>50</v>
      </c>
      <c r="F89" s="12">
        <v>95</v>
      </c>
    </row>
    <row r="90" spans="1:6" x14ac:dyDescent="0.25">
      <c r="A90">
        <v>8</v>
      </c>
      <c r="B90">
        <v>5</v>
      </c>
      <c r="C90">
        <v>5</v>
      </c>
      <c r="D90" s="12">
        <v>2</v>
      </c>
      <c r="E90" s="12">
        <v>18</v>
      </c>
      <c r="F90" s="12">
        <v>34</v>
      </c>
    </row>
    <row r="91" spans="1:6" x14ac:dyDescent="0.25">
      <c r="A91">
        <v>8</v>
      </c>
      <c r="B91">
        <v>6</v>
      </c>
      <c r="C91">
        <v>6</v>
      </c>
      <c r="D91" s="12">
        <v>10000</v>
      </c>
      <c r="E91" s="12">
        <v>100000</v>
      </c>
      <c r="F91" s="12">
        <v>1000000</v>
      </c>
    </row>
    <row r="92" spans="1:6" x14ac:dyDescent="0.25">
      <c r="A92">
        <v>8</v>
      </c>
      <c r="B92">
        <v>7</v>
      </c>
      <c r="C92">
        <v>7</v>
      </c>
      <c r="D92" s="12">
        <v>300</v>
      </c>
      <c r="E92" s="12">
        <v>500</v>
      </c>
      <c r="F92" s="12">
        <v>1500</v>
      </c>
    </row>
    <row r="93" spans="1:6" x14ac:dyDescent="0.25">
      <c r="A93">
        <v>8</v>
      </c>
      <c r="B93">
        <v>8</v>
      </c>
      <c r="C93">
        <v>8</v>
      </c>
      <c r="D93" s="12">
        <v>2000</v>
      </c>
      <c r="E93" s="12">
        <v>50000</v>
      </c>
      <c r="F93" s="12">
        <v>500000</v>
      </c>
    </row>
    <row r="94" spans="1:6" x14ac:dyDescent="0.25">
      <c r="A94">
        <v>8</v>
      </c>
      <c r="B94">
        <v>9</v>
      </c>
      <c r="C94">
        <v>9</v>
      </c>
      <c r="D94" s="12">
        <v>5</v>
      </c>
      <c r="E94" s="12">
        <v>50</v>
      </c>
      <c r="F94" s="12">
        <v>95</v>
      </c>
    </row>
    <row r="95" spans="1:6" x14ac:dyDescent="0.25">
      <c r="A95">
        <v>8</v>
      </c>
      <c r="B95">
        <v>10</v>
      </c>
      <c r="C95">
        <v>10</v>
      </c>
      <c r="D95" s="12">
        <v>50</v>
      </c>
      <c r="E95" s="12">
        <v>70</v>
      </c>
      <c r="F95" s="12">
        <v>95</v>
      </c>
    </row>
    <row r="96" spans="1:6" x14ac:dyDescent="0.25">
      <c r="A96">
        <v>8</v>
      </c>
      <c r="B96">
        <v>11</v>
      </c>
      <c r="C96">
        <v>11</v>
      </c>
      <c r="D96" s="12">
        <v>0</v>
      </c>
      <c r="E96" s="12">
        <v>2</v>
      </c>
      <c r="F96" s="12">
        <v>8</v>
      </c>
    </row>
    <row r="97" spans="1:6" x14ac:dyDescent="0.25">
      <c r="A97">
        <v>8</v>
      </c>
      <c r="B97">
        <v>12</v>
      </c>
      <c r="C97">
        <v>12</v>
      </c>
      <c r="D97" s="12">
        <v>19</v>
      </c>
      <c r="E97" s="12">
        <v>40</v>
      </c>
      <c r="F97" s="12">
        <v>66</v>
      </c>
    </row>
    <row r="98" spans="1:6" x14ac:dyDescent="0.25">
      <c r="A98">
        <v>9</v>
      </c>
      <c r="B98">
        <v>1</v>
      </c>
      <c r="C98">
        <v>1</v>
      </c>
      <c r="D98" s="12">
        <v>1.5</v>
      </c>
      <c r="E98" s="12">
        <v>3</v>
      </c>
      <c r="F98" s="12">
        <v>4.5</v>
      </c>
    </row>
    <row r="99" spans="1:6" x14ac:dyDescent="0.25">
      <c r="A99">
        <v>9</v>
      </c>
      <c r="B99">
        <v>2</v>
      </c>
      <c r="C99">
        <v>2</v>
      </c>
      <c r="D99" s="12">
        <v>40</v>
      </c>
      <c r="E99" s="12">
        <v>55</v>
      </c>
      <c r="F99" s="12">
        <v>65</v>
      </c>
    </row>
    <row r="100" spans="1:6" x14ac:dyDescent="0.25">
      <c r="A100">
        <v>9</v>
      </c>
      <c r="B100">
        <v>3</v>
      </c>
      <c r="C100">
        <v>3</v>
      </c>
      <c r="D100" s="12">
        <v>2</v>
      </c>
      <c r="E100" s="12">
        <v>3</v>
      </c>
      <c r="F100" s="12">
        <v>6</v>
      </c>
    </row>
    <row r="101" spans="1:6" x14ac:dyDescent="0.25">
      <c r="A101">
        <v>9</v>
      </c>
      <c r="B101">
        <v>4</v>
      </c>
      <c r="C101">
        <v>4</v>
      </c>
      <c r="D101" s="12">
        <v>30</v>
      </c>
      <c r="E101" s="12">
        <v>50</v>
      </c>
      <c r="F101" s="12">
        <v>70</v>
      </c>
    </row>
    <row r="102" spans="1:6" x14ac:dyDescent="0.25">
      <c r="A102">
        <v>9</v>
      </c>
      <c r="B102">
        <v>5</v>
      </c>
      <c r="C102">
        <v>5</v>
      </c>
      <c r="D102" s="12">
        <v>0</v>
      </c>
      <c r="E102" s="12">
        <v>1</v>
      </c>
      <c r="F102" s="12">
        <v>4</v>
      </c>
    </row>
    <row r="103" spans="1:6" x14ac:dyDescent="0.25">
      <c r="A103">
        <v>9</v>
      </c>
      <c r="B103">
        <v>6</v>
      </c>
      <c r="C103">
        <v>6</v>
      </c>
      <c r="D103" s="12">
        <v>500000</v>
      </c>
      <c r="E103" s="12">
        <v>1500000</v>
      </c>
      <c r="F103" s="12">
        <v>2000000</v>
      </c>
    </row>
    <row r="104" spans="1:6" x14ac:dyDescent="0.25">
      <c r="A104">
        <v>9</v>
      </c>
      <c r="B104">
        <v>7</v>
      </c>
      <c r="C104">
        <v>7</v>
      </c>
      <c r="D104" s="12">
        <v>300</v>
      </c>
      <c r="E104" s="12">
        <v>600</v>
      </c>
      <c r="F104" s="12">
        <v>1000</v>
      </c>
    </row>
    <row r="105" spans="1:6" x14ac:dyDescent="0.25">
      <c r="A105">
        <v>9</v>
      </c>
      <c r="B105">
        <v>8</v>
      </c>
      <c r="C105">
        <v>8</v>
      </c>
      <c r="D105" s="12">
        <v>1000</v>
      </c>
      <c r="E105" s="12">
        <v>10000</v>
      </c>
      <c r="F105" s="12">
        <v>100000</v>
      </c>
    </row>
    <row r="106" spans="1:6" x14ac:dyDescent="0.25">
      <c r="A106">
        <v>9</v>
      </c>
      <c r="B106">
        <v>9</v>
      </c>
      <c r="C106">
        <v>9</v>
      </c>
      <c r="D106" s="12">
        <v>20</v>
      </c>
      <c r="E106" s="12">
        <v>70</v>
      </c>
      <c r="F106" s="12">
        <v>90</v>
      </c>
    </row>
    <row r="107" spans="1:6" x14ac:dyDescent="0.25">
      <c r="A107">
        <v>9</v>
      </c>
      <c r="B107">
        <v>10</v>
      </c>
      <c r="C107">
        <v>10</v>
      </c>
      <c r="D107" s="12">
        <v>1</v>
      </c>
      <c r="E107" s="12">
        <v>10</v>
      </c>
      <c r="F107" s="12">
        <v>50</v>
      </c>
    </row>
    <row r="108" spans="1:6" x14ac:dyDescent="0.25">
      <c r="A108">
        <v>9</v>
      </c>
      <c r="B108">
        <v>11</v>
      </c>
      <c r="C108">
        <v>11</v>
      </c>
      <c r="D108" s="12">
        <v>1</v>
      </c>
      <c r="E108" s="12">
        <v>4</v>
      </c>
      <c r="F108" s="12">
        <v>6</v>
      </c>
    </row>
    <row r="109" spans="1:6" x14ac:dyDescent="0.25">
      <c r="A109">
        <v>9</v>
      </c>
      <c r="B109">
        <v>12</v>
      </c>
      <c r="C109">
        <v>12</v>
      </c>
      <c r="D109" s="12">
        <v>1</v>
      </c>
      <c r="E109" s="12">
        <v>10</v>
      </c>
      <c r="F109" s="12">
        <v>30</v>
      </c>
    </row>
    <row r="110" spans="1:6" x14ac:dyDescent="0.25">
      <c r="A110">
        <v>10</v>
      </c>
      <c r="B110">
        <v>1</v>
      </c>
      <c r="C110">
        <v>1</v>
      </c>
      <c r="D110" s="12">
        <v>0</v>
      </c>
      <c r="E110" s="12">
        <v>1.5</v>
      </c>
      <c r="F110" s="12">
        <v>3.5</v>
      </c>
    </row>
    <row r="111" spans="1:6" x14ac:dyDescent="0.25">
      <c r="A111">
        <v>10</v>
      </c>
      <c r="B111">
        <v>2</v>
      </c>
      <c r="C111">
        <v>2</v>
      </c>
      <c r="D111" s="12">
        <v>55</v>
      </c>
      <c r="E111" s="12">
        <v>68</v>
      </c>
      <c r="F111" s="12">
        <v>75</v>
      </c>
    </row>
    <row r="112" spans="1:6" x14ac:dyDescent="0.25">
      <c r="A112">
        <v>10</v>
      </c>
      <c r="B112">
        <v>3</v>
      </c>
      <c r="C112">
        <v>3</v>
      </c>
      <c r="D112" s="12">
        <v>50</v>
      </c>
      <c r="E112" s="12">
        <v>103</v>
      </c>
      <c r="F112" s="12">
        <v>115</v>
      </c>
    </row>
    <row r="113" spans="1:6" x14ac:dyDescent="0.25">
      <c r="A113">
        <v>10</v>
      </c>
      <c r="B113">
        <v>4</v>
      </c>
      <c r="C113">
        <v>4</v>
      </c>
      <c r="D113" s="12">
        <v>30</v>
      </c>
      <c r="E113" s="12">
        <v>70</v>
      </c>
      <c r="F113" s="12">
        <v>90</v>
      </c>
    </row>
    <row r="114" spans="1:6" x14ac:dyDescent="0.25">
      <c r="A114">
        <v>10</v>
      </c>
      <c r="B114">
        <v>5</v>
      </c>
      <c r="C114">
        <v>5</v>
      </c>
      <c r="D114" s="12">
        <v>0</v>
      </c>
      <c r="E114" s="12">
        <v>3</v>
      </c>
      <c r="F114" s="12">
        <v>5</v>
      </c>
    </row>
    <row r="115" spans="1:6" x14ac:dyDescent="0.25">
      <c r="A115">
        <v>10</v>
      </c>
      <c r="B115">
        <v>6</v>
      </c>
      <c r="C115">
        <v>6</v>
      </c>
      <c r="D115" s="12">
        <v>5000</v>
      </c>
      <c r="E115" s="12">
        <v>100000</v>
      </c>
      <c r="F115" s="12">
        <v>250000</v>
      </c>
    </row>
    <row r="116" spans="1:6" x14ac:dyDescent="0.25">
      <c r="A116">
        <v>10</v>
      </c>
      <c r="B116">
        <v>7</v>
      </c>
      <c r="C116">
        <v>7</v>
      </c>
      <c r="D116" s="12">
        <v>190</v>
      </c>
      <c r="E116" s="12">
        <v>300</v>
      </c>
      <c r="F116" s="12">
        <v>500</v>
      </c>
    </row>
    <row r="117" spans="1:6" x14ac:dyDescent="0.25">
      <c r="A117">
        <v>10</v>
      </c>
      <c r="B117">
        <v>8</v>
      </c>
      <c r="C117">
        <v>8</v>
      </c>
      <c r="D117" s="12">
        <v>1000000</v>
      </c>
      <c r="E117" s="12">
        <v>1000000000</v>
      </c>
      <c r="F117" s="12">
        <v>100000000000000</v>
      </c>
    </row>
    <row r="118" spans="1:6" x14ac:dyDescent="0.25">
      <c r="A118">
        <v>10</v>
      </c>
      <c r="B118">
        <v>9</v>
      </c>
      <c r="C118">
        <v>9</v>
      </c>
      <c r="D118" s="12">
        <v>5</v>
      </c>
      <c r="E118" s="12">
        <v>30</v>
      </c>
      <c r="F118" s="12">
        <v>60</v>
      </c>
    </row>
    <row r="119" spans="1:6" x14ac:dyDescent="0.25">
      <c r="A119">
        <v>10</v>
      </c>
      <c r="B119">
        <v>10</v>
      </c>
      <c r="C119">
        <v>10</v>
      </c>
      <c r="D119" s="12">
        <v>50</v>
      </c>
      <c r="E119" s="12">
        <v>70</v>
      </c>
      <c r="F119" s="12">
        <v>90</v>
      </c>
    </row>
    <row r="120" spans="1:6" x14ac:dyDescent="0.25">
      <c r="A120">
        <v>10</v>
      </c>
      <c r="B120">
        <v>11</v>
      </c>
      <c r="C120">
        <v>11</v>
      </c>
      <c r="D120" s="12">
        <v>0.1</v>
      </c>
      <c r="E120" s="12">
        <v>1</v>
      </c>
      <c r="F120" s="12">
        <v>5</v>
      </c>
    </row>
    <row r="121" spans="1:6" x14ac:dyDescent="0.25">
      <c r="A121">
        <v>10</v>
      </c>
      <c r="B121">
        <v>12</v>
      </c>
      <c r="C121">
        <v>12</v>
      </c>
      <c r="D121" s="12">
        <v>20</v>
      </c>
      <c r="E121" s="12">
        <v>26</v>
      </c>
      <c r="F121" s="12">
        <v>30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6EF87-051B-422D-A39F-EA95DE8764ED}">
  <sheetPr codeName="Sheet18"/>
  <dimension ref="A1:PF421"/>
  <sheetViews>
    <sheetView defaultGridColor="0" colorId="55" workbookViewId="0">
      <selection activeCell="G2" sqref="G2:H16"/>
    </sheetView>
  </sheetViews>
  <sheetFormatPr defaultRowHeight="15" x14ac:dyDescent="0.25"/>
  <cols>
    <col min="2" max="2" width="8.7109375" style="41"/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422" ht="15.75" thickBot="1" x14ac:dyDescent="0.3">
      <c r="A1" t="s">
        <v>295</v>
      </c>
      <c r="G1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80</v>
      </c>
      <c r="AG1" t="s">
        <v>295</v>
      </c>
      <c r="AI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N1" s="1"/>
      <c r="DO1" s="1" t="s">
        <v>295</v>
      </c>
      <c r="DP1" s="1" t="s">
        <v>432</v>
      </c>
      <c r="DQ1" s="1">
        <f>COUNTIF($CV$2:$CV$29, "&gt;=0.01"   )</f>
        <v>9</v>
      </c>
      <c r="DR1" s="1" t="s">
        <v>50</v>
      </c>
      <c r="DS1" s="1">
        <v>28</v>
      </c>
      <c r="DT1" s="1" t="s">
        <v>219</v>
      </c>
      <c r="DU1" s="1">
        <v>15</v>
      </c>
      <c r="DV1" s="1"/>
      <c r="DW1" s="1"/>
      <c r="DX1" s="1"/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  <c r="HM1" s="1" t="s">
        <v>21</v>
      </c>
      <c r="HN1" s="1" t="s">
        <v>22</v>
      </c>
      <c r="HO1" s="1" t="s">
        <v>23</v>
      </c>
      <c r="HP1" s="1" t="s">
        <v>24</v>
      </c>
      <c r="HQ1" s="1" t="s">
        <v>25</v>
      </c>
      <c r="HR1" s="1" t="s">
        <v>26</v>
      </c>
      <c r="HS1" s="1" t="s">
        <v>27</v>
      </c>
      <c r="HT1" s="1" t="s">
        <v>28</v>
      </c>
      <c r="PF1" t="s">
        <v>355</v>
      </c>
    </row>
    <row r="2" spans="1:422" x14ac:dyDescent="0.25">
      <c r="A2">
        <v>1</v>
      </c>
      <c r="B2" s="41">
        <v>1</v>
      </c>
      <c r="C2" s="12" t="s">
        <v>249</v>
      </c>
      <c r="D2" s="12">
        <v>1978</v>
      </c>
      <c r="E2" s="12">
        <v>1979</v>
      </c>
      <c r="F2" s="12">
        <v>1980</v>
      </c>
      <c r="G2">
        <v>1977.8571428571427</v>
      </c>
      <c r="H2" s="12">
        <v>1979</v>
      </c>
      <c r="P2" t="s">
        <v>1</v>
      </c>
      <c r="Q2">
        <v>0.5</v>
      </c>
      <c r="R2">
        <v>0.582125</v>
      </c>
      <c r="S2">
        <v>0.81499999999999995</v>
      </c>
      <c r="T2">
        <v>2.075365579302587E-2</v>
      </c>
      <c r="U2">
        <v>0.5</v>
      </c>
      <c r="V2">
        <v>0.95353606789250345</v>
      </c>
      <c r="W2">
        <v>0.5</v>
      </c>
      <c r="X2">
        <v>0.9501204819277228</v>
      </c>
      <c r="Y2">
        <v>0.50875000000000004</v>
      </c>
      <c r="Z2">
        <v>0.95484682106699859</v>
      </c>
      <c r="AA2">
        <v>0.65</v>
      </c>
      <c r="AB2">
        <v>0.9502819735264455</v>
      </c>
      <c r="AC2">
        <v>0.95070681368391285</v>
      </c>
      <c r="AD2">
        <v>0.96284619404284966</v>
      </c>
      <c r="AE2">
        <v>3.4615384615384617E-2</v>
      </c>
      <c r="AF2">
        <f>AVERAGE($Q$2:$AE$2)</f>
        <v>0.65557215950325631</v>
      </c>
      <c r="AG2" t="s">
        <v>52</v>
      </c>
      <c r="AH2">
        <f>VARP($Q$30:$AE$30)</f>
        <v>2.1044179655615319E-2</v>
      </c>
      <c r="AI2">
        <v>0.1768000138603778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28</v>
      </c>
      <c r="CW2" s="5">
        <f>SUM($Q$33:$AE$33)</f>
        <v>5</v>
      </c>
      <c r="CX2" s="5">
        <v>10.311111111111112</v>
      </c>
      <c r="CY2" s="5">
        <f>SUM($Q$65:$AE$65)</f>
        <v>-1</v>
      </c>
      <c r="CZ2" s="5">
        <v>2.9688888888888876</v>
      </c>
      <c r="DA2" s="5">
        <v>-2.9743667486532732E-2</v>
      </c>
      <c r="DB2" s="5">
        <v>0.40847583136454507</v>
      </c>
      <c r="DC2" s="5">
        <v>0.21838129279387491</v>
      </c>
      <c r="DD2" s="5">
        <f t="shared" ref="DD2:DD29" si="0">($CV$4*CZ2+CY2*$CV$8/$CV$4-$CV$4)/($CV$2*$CV$4)</f>
        <v>6.904761904761901E-2</v>
      </c>
      <c r="DE2" s="5">
        <f t="shared" ref="DE2:DE29" si="1">($CV$4*CX2+CW2*$CV$6/$CV$4-$CV$4)/($CV$2*$CV$4)</f>
        <v>0.35476190476190483</v>
      </c>
      <c r="DF2" s="5">
        <v>1.845186755449722E-4</v>
      </c>
      <c r="DG2" s="5">
        <v>2.9301544585775927</v>
      </c>
      <c r="DH2" s="5">
        <f t="shared" ref="DH2:DH29" si="2">COUNTIF($Q2:$AE2, "&lt;=.05"   )</f>
        <v>2</v>
      </c>
      <c r="DI2" s="5">
        <f t="shared" ref="DI2:DI29" si="3">COUNTIF($Q2:$AE2, "&gt;=.95"   )</f>
        <v>6</v>
      </c>
      <c r="DJ2" s="5">
        <v>8</v>
      </c>
      <c r="DK2" s="5">
        <f t="shared" ref="DK2:DK29" si="4">ABS(COUNTIF($Q2:$AE2, "&lt;=.5")/15 -0.5)</f>
        <v>0.16666666666666669</v>
      </c>
      <c r="DL2" s="5">
        <f t="shared" ref="DL2:DL29" si="5">AVERAGE($Q2:$AE2)</f>
        <v>0.65557215950325631</v>
      </c>
      <c r="DM2" s="5">
        <f t="shared" ref="DM2:DM29" si="6">STDEV($Q2:$AE2)</f>
        <v>0.32150001725158317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VARP(piton!$Q$65:$AE$65)</f>
        <v>0.99555555555555553</v>
      </c>
      <c r="GT2">
        <v>0.17777777777777776</v>
      </c>
      <c r="GU2">
        <v>0.16</v>
      </c>
      <c r="GV2">
        <v>8.8888888888888892E-2</v>
      </c>
      <c r="GW2">
        <v>7.1111111111111056E-2</v>
      </c>
      <c r="GX2">
        <v>-7.1111111111111069E-2</v>
      </c>
      <c r="GY2">
        <v>0.32000000000000012</v>
      </c>
      <c r="GZ2">
        <v>0.19555555555555557</v>
      </c>
      <c r="HA2">
        <v>0.12444444444444448</v>
      </c>
      <c r="HB2">
        <v>-0.16000000000000003</v>
      </c>
      <c r="HC2">
        <v>-0.23111111111111113</v>
      </c>
      <c r="HD2">
        <v>-7.1111111111111083E-2</v>
      </c>
      <c r="HE2">
        <v>0.2133333333333334</v>
      </c>
      <c r="HF2">
        <v>0.48000000000000004</v>
      </c>
      <c r="HG2">
        <v>0.58666666666666667</v>
      </c>
      <c r="HH2">
        <v>-0.16</v>
      </c>
      <c r="HI2">
        <v>-0.14222222222222219</v>
      </c>
      <c r="HJ2">
        <v>-5.3333333333333358E-2</v>
      </c>
      <c r="HK2">
        <v>-8.8888888888888934E-2</v>
      </c>
      <c r="HL2">
        <v>-0.19555555555555557</v>
      </c>
      <c r="HM2">
        <v>0.21333333333333335</v>
      </c>
      <c r="HN2">
        <v>3.5555555555555535E-2</v>
      </c>
      <c r="HO2">
        <v>-8.8888888888888934E-2</v>
      </c>
      <c r="HP2">
        <v>-0.2311111111111111</v>
      </c>
      <c r="HQ2">
        <v>0.19555555555555557</v>
      </c>
      <c r="HR2">
        <v>0.30222222222222211</v>
      </c>
      <c r="HS2">
        <v>0.19555555555555557</v>
      </c>
      <c r="HT2">
        <v>0.10666666666666667</v>
      </c>
    </row>
    <row r="3" spans="1:422" x14ac:dyDescent="0.25">
      <c r="A3">
        <v>1</v>
      </c>
      <c r="B3" s="41">
        <v>2</v>
      </c>
      <c r="C3" s="12" t="s">
        <v>250</v>
      </c>
      <c r="D3" s="12">
        <v>8500</v>
      </c>
      <c r="E3" s="12">
        <v>9000</v>
      </c>
      <c r="F3" s="12">
        <v>11000</v>
      </c>
      <c r="G3">
        <v>8532.6071428571413</v>
      </c>
      <c r="H3" s="12">
        <v>9365</v>
      </c>
      <c r="P3" t="s">
        <v>2</v>
      </c>
      <c r="Q3">
        <v>0.5</v>
      </c>
      <c r="R3">
        <v>0.95017469391684717</v>
      </c>
      <c r="S3">
        <v>0.05</v>
      </c>
      <c r="T3">
        <v>0.05</v>
      </c>
      <c r="U3">
        <v>0.5</v>
      </c>
      <c r="V3">
        <v>0.95074962518740624</v>
      </c>
      <c r="W3">
        <v>0.95115207373271882</v>
      </c>
      <c r="X3">
        <v>0.95007536930962455</v>
      </c>
      <c r="Y3">
        <v>0.95008345493910173</v>
      </c>
      <c r="Z3">
        <v>3.654467168998924E-2</v>
      </c>
      <c r="AA3">
        <v>0.5</v>
      </c>
      <c r="AB3">
        <v>0.95007864630209804</v>
      </c>
      <c r="AC3">
        <v>0.59</v>
      </c>
      <c r="AD3">
        <v>2.9288214702450407E-2</v>
      </c>
      <c r="AE3">
        <v>0.27500000000000002</v>
      </c>
      <c r="AF3">
        <f>AVERAGE($Q$3:$AE$3)</f>
        <v>0.54887644998534912</v>
      </c>
      <c r="AG3" t="s">
        <v>54</v>
      </c>
      <c r="AH3">
        <f>VARP($AF$2:$AF$29)</f>
        <v>5.1837903289118168E-3</v>
      </c>
      <c r="AI3">
        <v>4.3550958839887549E-2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SUM($Q$34:$AE$34)</f>
        <v>-1</v>
      </c>
      <c r="CX3" s="5">
        <v>4.6577777777777776</v>
      </c>
      <c r="CY3" s="5">
        <f>SUM($Q$66:$AE$66)</f>
        <v>-5</v>
      </c>
      <c r="CZ3" s="5">
        <v>2.3111111111111118</v>
      </c>
      <c r="DA3" s="5">
        <v>2.0403695848683068E-3</v>
      </c>
      <c r="DB3" s="5">
        <v>0.24447409617548249</v>
      </c>
      <c r="DC3" s="5">
        <v>5.7893428818596687E-2</v>
      </c>
      <c r="DD3" s="5">
        <f t="shared" si="0"/>
        <v>4.0476190476190513E-2</v>
      </c>
      <c r="DE3" s="5">
        <f t="shared" si="1"/>
        <v>0.12619047619047619</v>
      </c>
      <c r="DF3" s="5">
        <v>1.1704630682775777E-6</v>
      </c>
      <c r="DG3" s="5">
        <v>3.6746068594262451</v>
      </c>
      <c r="DH3" s="5">
        <f t="shared" si="2"/>
        <v>4</v>
      </c>
      <c r="DI3" s="5">
        <f t="shared" si="3"/>
        <v>6</v>
      </c>
      <c r="DJ3" s="5">
        <v>10</v>
      </c>
      <c r="DK3" s="5">
        <f t="shared" si="4"/>
        <v>3.3333333333333326E-2</v>
      </c>
      <c r="DL3" s="5">
        <f t="shared" si="5"/>
        <v>0.54887644998534912</v>
      </c>
      <c r="DM3" s="5">
        <f t="shared" si="6"/>
        <v>0.38557343485465889</v>
      </c>
      <c r="DO3" s="9" t="s">
        <v>376</v>
      </c>
      <c r="DP3" s="9">
        <v>1</v>
      </c>
      <c r="DQ3" s="9">
        <v>-9.0026719065516556E-2</v>
      </c>
      <c r="DR3" s="9">
        <v>4.4758359845563166E-2</v>
      </c>
      <c r="DS3" s="9">
        <v>0.12044345381149411</v>
      </c>
      <c r="DT3" s="9">
        <v>4.1172348804777659E-2</v>
      </c>
      <c r="DU3" s="9">
        <v>0.32811095518855316</v>
      </c>
      <c r="DV3" s="9">
        <v>-0.30922083998802852</v>
      </c>
      <c r="DW3" s="9">
        <v>-0.46961283481992649</v>
      </c>
      <c r="DX3" s="9">
        <v>-4.9696220229476937E-2</v>
      </c>
      <c r="DY3" s="9">
        <v>-0.26875216098060312</v>
      </c>
      <c r="DZ3" s="9">
        <v>-0.25024556947333471</v>
      </c>
      <c r="EA3" s="9">
        <v>0.13585002922499592</v>
      </c>
      <c r="EB3" s="9">
        <v>-0.33693962081883494</v>
      </c>
      <c r="GR3" t="s">
        <v>2</v>
      </c>
      <c r="GS3">
        <v>0.17777777777777776</v>
      </c>
      <c r="GT3">
        <f>VARP(piton!$Q$66:$AE$66)</f>
        <v>0.88888888888888884</v>
      </c>
      <c r="GU3">
        <v>-3.7007434154171883E-17</v>
      </c>
      <c r="GV3">
        <v>0.17777777777777776</v>
      </c>
      <c r="GW3">
        <v>8.8888888888888934E-2</v>
      </c>
      <c r="GX3">
        <v>0.17777777777777778</v>
      </c>
      <c r="GY3">
        <v>0.53333333333333333</v>
      </c>
      <c r="GZ3">
        <v>-8.8888888888888878E-2</v>
      </c>
      <c r="HA3">
        <v>8.888888888888892E-2</v>
      </c>
      <c r="HB3">
        <v>7.4014868308343768E-18</v>
      </c>
      <c r="HC3">
        <v>-8.8888888888888851E-2</v>
      </c>
      <c r="HD3">
        <v>0.17777777777777778</v>
      </c>
      <c r="HE3">
        <v>-2.9605947323337507E-17</v>
      </c>
      <c r="HF3">
        <v>-2.9605947323337507E-17</v>
      </c>
      <c r="HG3">
        <v>1.4802973661668754E-17</v>
      </c>
      <c r="HH3">
        <v>0.26666666666666672</v>
      </c>
      <c r="HI3">
        <v>8.888888888888892E-2</v>
      </c>
      <c r="HJ3">
        <v>-0.26666666666666666</v>
      </c>
      <c r="HK3">
        <v>-0.44444444444444448</v>
      </c>
      <c r="HL3">
        <v>8.8888888888888892E-2</v>
      </c>
      <c r="HM3">
        <v>-2.9605947323337507E-17</v>
      </c>
      <c r="HN3">
        <v>-8.8888888888888837E-2</v>
      </c>
      <c r="HO3">
        <v>-0.17777777777777776</v>
      </c>
      <c r="HP3">
        <v>-8.8888888888888865E-2</v>
      </c>
      <c r="HQ3">
        <v>0.17777777777777773</v>
      </c>
      <c r="HR3">
        <v>0.17777777777777784</v>
      </c>
      <c r="HS3">
        <v>0.17777777777777773</v>
      </c>
      <c r="HT3">
        <v>0.26666666666666666</v>
      </c>
    </row>
    <row r="4" spans="1:422" x14ac:dyDescent="0.25">
      <c r="A4">
        <v>1</v>
      </c>
      <c r="B4" s="41">
        <v>3</v>
      </c>
      <c r="C4" s="12" t="s">
        <v>251</v>
      </c>
      <c r="D4" s="12">
        <v>2990</v>
      </c>
      <c r="E4" s="12">
        <v>3000</v>
      </c>
      <c r="F4" s="12">
        <v>3100</v>
      </c>
      <c r="G4">
        <v>2819.2500000000005</v>
      </c>
      <c r="H4" s="12">
        <v>3070</v>
      </c>
      <c r="P4" t="s">
        <v>3</v>
      </c>
      <c r="Q4">
        <v>0.75714285714285712</v>
      </c>
      <c r="R4">
        <v>4.3709941754445363E-2</v>
      </c>
      <c r="S4">
        <v>4.6704871060171918E-2</v>
      </c>
      <c r="T4">
        <v>0.95174641983932928</v>
      </c>
      <c r="U4">
        <v>0.05</v>
      </c>
      <c r="V4">
        <v>0.95286944045911048</v>
      </c>
      <c r="W4">
        <v>3.7500000000000006E-2</v>
      </c>
      <c r="X4">
        <v>0.50765765765765769</v>
      </c>
      <c r="Y4">
        <v>0.55517857142857141</v>
      </c>
      <c r="Z4">
        <v>0.96217923943085593</v>
      </c>
      <c r="AA4">
        <v>0.95491951132854136</v>
      </c>
      <c r="AB4">
        <v>4.9839687069158999E-2</v>
      </c>
      <c r="AC4">
        <v>0.95420278434462824</v>
      </c>
      <c r="AD4">
        <v>0.9550094916684243</v>
      </c>
      <c r="AE4">
        <v>0.95656455142231944</v>
      </c>
      <c r="AF4">
        <f>AVERAGE($Q$4:$AE$4)</f>
        <v>0.58234833497373806</v>
      </c>
      <c r="AG4" t="s">
        <v>57</v>
      </c>
      <c r="AH4">
        <f>VARP($Q$2:$AE$29)</f>
        <v>0.11902815614162955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15</v>
      </c>
      <c r="CW4" s="5">
        <f>SUM($Q$35:$AE$35)</f>
        <v>5</v>
      </c>
      <c r="CX4" s="5">
        <v>3.1111111111111103</v>
      </c>
      <c r="CY4" s="5">
        <f>SUM($Q$67:$AE$67)</f>
        <v>-9</v>
      </c>
      <c r="CZ4" s="5">
        <v>1.1199999999999997</v>
      </c>
      <c r="DA4" s="5">
        <v>-1.3624437093160682E-2</v>
      </c>
      <c r="DB4" s="5">
        <v>0.88593029021224867</v>
      </c>
      <c r="DC4" s="5">
        <v>-9.5333292428154207E-3</v>
      </c>
      <c r="DD4" s="5">
        <f t="shared" si="0"/>
        <v>-7.14285714285716E-3</v>
      </c>
      <c r="DE4" s="5">
        <f t="shared" si="1"/>
        <v>9.7619047619047605E-2</v>
      </c>
      <c r="DF4" s="5">
        <v>7.6978980803426831E-10</v>
      </c>
      <c r="DG4" s="5">
        <v>2.1641793527844273</v>
      </c>
      <c r="DH4" s="5">
        <f t="shared" si="2"/>
        <v>5</v>
      </c>
      <c r="DI4" s="5">
        <f t="shared" si="3"/>
        <v>7</v>
      </c>
      <c r="DJ4" s="5">
        <v>12</v>
      </c>
      <c r="DK4" s="5">
        <f t="shared" si="4"/>
        <v>0.16666666666666669</v>
      </c>
      <c r="DL4" s="5">
        <f t="shared" si="5"/>
        <v>0.58234833497373806</v>
      </c>
      <c r="DM4" s="5">
        <f t="shared" si="6"/>
        <v>0.41847910456294873</v>
      </c>
      <c r="DO4" s="9" t="s">
        <v>218</v>
      </c>
      <c r="DP4" s="9">
        <v>-9.0026719065516556E-2</v>
      </c>
      <c r="DQ4" s="9">
        <v>1</v>
      </c>
      <c r="DR4" s="9">
        <v>-1.3189122225335422E-3</v>
      </c>
      <c r="DS4" s="9">
        <v>9.8291677600921404E-2</v>
      </c>
      <c r="DT4" s="9">
        <v>-0.18730435749550292</v>
      </c>
      <c r="DU4" s="9">
        <v>-0.15079444580557491</v>
      </c>
      <c r="DV4" s="9">
        <v>-0.29301483263196465</v>
      </c>
      <c r="DW4" s="9">
        <v>0.3353912152002454</v>
      </c>
      <c r="DX4" s="9">
        <v>-6.2887054466888109E-2</v>
      </c>
      <c r="DY4" s="9">
        <v>0.14353556102036155</v>
      </c>
      <c r="DZ4" s="9">
        <v>5.9862800202403713E-2</v>
      </c>
      <c r="EA4" s="9">
        <v>-0.36016436627883053</v>
      </c>
      <c r="EB4" s="9">
        <v>0.24475629434099136</v>
      </c>
      <c r="GR4" t="s">
        <v>3</v>
      </c>
      <c r="GS4">
        <v>0.16</v>
      </c>
      <c r="GT4">
        <v>-3.7007434154171883E-17</v>
      </c>
      <c r="GU4">
        <f>VARP(piton!$Q$67:$AE$67)</f>
        <v>0.64</v>
      </c>
      <c r="GV4">
        <v>0.26666666666666666</v>
      </c>
      <c r="GW4">
        <v>0.1066666666666667</v>
      </c>
      <c r="GX4">
        <v>0.16000000000000003</v>
      </c>
      <c r="GY4">
        <v>-5.3333333333333337E-2</v>
      </c>
      <c r="GZ4">
        <v>0.16000000000000003</v>
      </c>
      <c r="HA4">
        <v>-0.21333333333333329</v>
      </c>
      <c r="HB4">
        <v>0.16</v>
      </c>
      <c r="HC4">
        <v>0.31999999999999995</v>
      </c>
      <c r="HD4">
        <v>0.16000000000000006</v>
      </c>
      <c r="HE4">
        <v>-0.21333333333333337</v>
      </c>
      <c r="HF4">
        <v>5.3333333333333337E-2</v>
      </c>
      <c r="HG4">
        <v>0.2133333333333334</v>
      </c>
      <c r="HH4">
        <v>-0.1066666666666667</v>
      </c>
      <c r="HI4">
        <v>-0.21333333333333332</v>
      </c>
      <c r="HJ4">
        <v>-0.4800000000000002</v>
      </c>
      <c r="HK4">
        <v>0</v>
      </c>
      <c r="HL4">
        <v>0.10666666666666672</v>
      </c>
      <c r="HM4">
        <v>5.3333333333333337E-2</v>
      </c>
      <c r="HN4">
        <v>-0.21333333333333337</v>
      </c>
      <c r="HO4">
        <v>0.26666666666666666</v>
      </c>
      <c r="HP4">
        <v>5.333333333333333E-2</v>
      </c>
      <c r="HQ4">
        <v>0.16000000000000006</v>
      </c>
      <c r="HR4">
        <v>5.333333333333333E-2</v>
      </c>
      <c r="HS4">
        <v>-0.1066666666666667</v>
      </c>
      <c r="HT4">
        <v>-0.37333333333333341</v>
      </c>
    </row>
    <row r="5" spans="1:422" x14ac:dyDescent="0.25">
      <c r="A5">
        <v>1</v>
      </c>
      <c r="B5" s="41">
        <v>4</v>
      </c>
      <c r="C5" s="12" t="s">
        <v>252</v>
      </c>
      <c r="D5" s="12">
        <v>80</v>
      </c>
      <c r="E5" s="12">
        <v>95</v>
      </c>
      <c r="F5" s="12">
        <v>100</v>
      </c>
      <c r="G5">
        <v>28.785714285714288</v>
      </c>
      <c r="H5" s="12">
        <v>28</v>
      </c>
      <c r="P5" t="s">
        <v>4</v>
      </c>
      <c r="Q5">
        <v>0.5</v>
      </c>
      <c r="R5">
        <v>0.3785</v>
      </c>
      <c r="S5">
        <v>0.51451612903225807</v>
      </c>
      <c r="T5">
        <v>0.77</v>
      </c>
      <c r="U5">
        <v>0.5</v>
      </c>
      <c r="V5">
        <v>0.67999999999999994</v>
      </c>
      <c r="W5">
        <v>0.95115207373271882</v>
      </c>
      <c r="X5">
        <v>0.86</v>
      </c>
      <c r="Y5">
        <v>0.73812500000000003</v>
      </c>
      <c r="Z5">
        <v>0.05</v>
      </c>
      <c r="AA5">
        <v>0.9519423698854973</v>
      </c>
      <c r="AB5">
        <v>2.9446475591505806E-2</v>
      </c>
      <c r="AC5">
        <v>0.32</v>
      </c>
      <c r="AD5">
        <v>0.95114521300961974</v>
      </c>
      <c r="AE5">
        <v>0.65</v>
      </c>
      <c r="AF5">
        <f>AVERAGE($Q$5:$AE$5)</f>
        <v>0.58965515075010666</v>
      </c>
      <c r="AG5" t="s">
        <v>59</v>
      </c>
      <c r="AH5">
        <f>AVERAGE($Q$2:$AE$29)</f>
        <v>0.55956438502347372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SUM($Q$36:$AE$36)</f>
        <v>3</v>
      </c>
      <c r="CX5" s="5">
        <v>3.3599999999999994</v>
      </c>
      <c r="CY5" s="5">
        <f>SUM($Q$68:$AE$68)</f>
        <v>5</v>
      </c>
      <c r="CZ5" s="5">
        <v>3.2888888888888892</v>
      </c>
      <c r="DA5" s="5">
        <v>-5.8996911700153351E-2</v>
      </c>
      <c r="DB5" s="5">
        <v>1.5351133793107996</v>
      </c>
      <c r="DC5" s="5">
        <v>-7.7769763081037124E-3</v>
      </c>
      <c r="DD5" s="5">
        <f t="shared" si="0"/>
        <v>8.8095238095238101E-2</v>
      </c>
      <c r="DE5" s="5">
        <f t="shared" si="1"/>
        <v>9.7619047619047605E-2</v>
      </c>
      <c r="DF5" s="5">
        <v>8.4238567634281336E-2</v>
      </c>
      <c r="DG5" s="5">
        <v>2.2068135245425453</v>
      </c>
      <c r="DH5" s="5">
        <f t="shared" si="2"/>
        <v>2</v>
      </c>
      <c r="DI5" s="5">
        <f t="shared" si="3"/>
        <v>3</v>
      </c>
      <c r="DJ5" s="5">
        <v>5</v>
      </c>
      <c r="DK5" s="5">
        <f t="shared" si="4"/>
        <v>9.9999999999999978E-2</v>
      </c>
      <c r="DL5" s="5">
        <f t="shared" si="5"/>
        <v>0.58965515075010666</v>
      </c>
      <c r="DM5" s="5">
        <f t="shared" si="6"/>
        <v>0.30191632174122573</v>
      </c>
      <c r="DO5" s="9" t="s">
        <v>377</v>
      </c>
      <c r="DP5" s="9">
        <v>4.4758359845563166E-2</v>
      </c>
      <c r="DQ5" s="9">
        <v>-1.3189122225335422E-3</v>
      </c>
      <c r="DR5" s="9">
        <v>1</v>
      </c>
      <c r="DS5" s="9">
        <v>8.4758362869308768E-2</v>
      </c>
      <c r="DT5" s="9">
        <v>0.80398747245599977</v>
      </c>
      <c r="DU5" s="9">
        <v>-0.13959319493276712</v>
      </c>
      <c r="DV5" s="9">
        <v>0.30501719504876701</v>
      </c>
      <c r="DW5" s="9">
        <v>0.15162677942950109</v>
      </c>
      <c r="DX5" s="9">
        <v>9.392584970692433E-2</v>
      </c>
      <c r="DY5" s="9">
        <v>0.13674460134970476</v>
      </c>
      <c r="DZ5" s="9">
        <v>-4.4976294912519948E-2</v>
      </c>
      <c r="EA5" s="9">
        <v>-9.7139567484073042E-3</v>
      </c>
      <c r="EB5" s="9">
        <v>0.11296767159812239</v>
      </c>
      <c r="GR5" t="s">
        <v>4</v>
      </c>
      <c r="GS5">
        <v>8.8888888888888892E-2</v>
      </c>
      <c r="GT5">
        <v>0.17777777777777776</v>
      </c>
      <c r="GU5">
        <v>0.26666666666666666</v>
      </c>
      <c r="GV5">
        <f>VARP(piton!$Q$68:$AE$68)</f>
        <v>0.88888888888888884</v>
      </c>
      <c r="GW5">
        <v>0.71111111111111103</v>
      </c>
      <c r="GX5">
        <v>0.35555555555555557</v>
      </c>
      <c r="GY5">
        <v>0.26666666666666661</v>
      </c>
      <c r="GZ5">
        <v>8.8888888888888892E-2</v>
      </c>
      <c r="HA5">
        <v>-8.888888888888892E-2</v>
      </c>
      <c r="HB5">
        <v>0.26666666666666666</v>
      </c>
      <c r="HC5">
        <v>0.35555555555555568</v>
      </c>
      <c r="HD5">
        <v>0.35555555555555551</v>
      </c>
      <c r="HE5">
        <v>0</v>
      </c>
      <c r="HF5">
        <v>0.26666666666666666</v>
      </c>
      <c r="HG5">
        <v>0.26666666666666666</v>
      </c>
      <c r="HH5">
        <v>-0.26666666666666666</v>
      </c>
      <c r="HI5">
        <v>-8.888888888888892E-2</v>
      </c>
      <c r="HJ5">
        <v>-0.53333333333333333</v>
      </c>
      <c r="HK5">
        <v>0.17777777777777778</v>
      </c>
      <c r="HL5">
        <v>0.17777777777777776</v>
      </c>
      <c r="HM5">
        <v>-0.26666666666666661</v>
      </c>
      <c r="HN5">
        <v>-0.17777777777777773</v>
      </c>
      <c r="HO5">
        <v>0.17777777777777778</v>
      </c>
      <c r="HP5">
        <v>8.8888888888888934E-2</v>
      </c>
      <c r="HQ5">
        <v>-0.17777777777777773</v>
      </c>
      <c r="HR5">
        <v>8.8888888888888878E-2</v>
      </c>
      <c r="HS5">
        <v>-0.17777777777777776</v>
      </c>
      <c r="HT5">
        <v>-7.4014868308343768E-18</v>
      </c>
    </row>
    <row r="6" spans="1:422" x14ac:dyDescent="0.25">
      <c r="A6">
        <v>1</v>
      </c>
      <c r="B6" s="41">
        <v>5</v>
      </c>
      <c r="C6" s="12" t="s">
        <v>253</v>
      </c>
      <c r="D6" s="12">
        <v>1</v>
      </c>
      <c r="E6" s="12">
        <v>2</v>
      </c>
      <c r="F6" s="12">
        <v>3</v>
      </c>
      <c r="G6">
        <v>3.7178571428571443</v>
      </c>
      <c r="H6" s="12">
        <v>2</v>
      </c>
      <c r="P6" t="s">
        <v>5</v>
      </c>
      <c r="Q6">
        <v>0.22999999999999998</v>
      </c>
      <c r="R6">
        <v>0.13212499999999999</v>
      </c>
      <c r="S6">
        <v>0.371</v>
      </c>
      <c r="T6">
        <v>0.62</v>
      </c>
      <c r="U6">
        <v>0.05</v>
      </c>
      <c r="V6">
        <v>0.11000000000000001</v>
      </c>
      <c r="W6">
        <v>1.8181818181818184E-2</v>
      </c>
      <c r="X6">
        <v>0.95027009106341798</v>
      </c>
      <c r="Y6">
        <v>0.61394230769230773</v>
      </c>
      <c r="Z6">
        <v>0.96393615999950444</v>
      </c>
      <c r="AA6">
        <v>0.95330291505846154</v>
      </c>
      <c r="AB6">
        <v>1.0447344897808306E-2</v>
      </c>
      <c r="AC6">
        <v>0.32</v>
      </c>
      <c r="AD6">
        <v>3.820395738203957E-2</v>
      </c>
      <c r="AE6">
        <v>0.125</v>
      </c>
      <c r="AF6">
        <f>AVERAGE($Q$6:$AE$6)</f>
        <v>0.36709397295169055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28</v>
      </c>
      <c r="CW6" s="5">
        <f>SUM($Q$37:$AE$37)</f>
        <v>-5</v>
      </c>
      <c r="CX6" s="5">
        <v>6.2222222222222214</v>
      </c>
      <c r="CY6" s="5">
        <f>SUM($Q$69:$AE$69)</f>
        <v>1</v>
      </c>
      <c r="CZ6" s="5">
        <v>5.0311111111111106</v>
      </c>
      <c r="DA6" s="5">
        <v>-1.7246164043727603E-2</v>
      </c>
      <c r="DB6" s="5">
        <v>6.6712300957894515</v>
      </c>
      <c r="DC6" s="5">
        <v>0.24372576918375002</v>
      </c>
      <c r="DD6" s="5">
        <f t="shared" si="0"/>
        <v>0.14523809523809519</v>
      </c>
      <c r="DE6" s="5">
        <f t="shared" si="1"/>
        <v>0.16428571428571426</v>
      </c>
      <c r="DF6" s="5">
        <v>1.4833081331209028E-3</v>
      </c>
      <c r="DG6" s="5">
        <v>1.9382556968970424</v>
      </c>
      <c r="DH6" s="5">
        <f t="shared" si="2"/>
        <v>4</v>
      </c>
      <c r="DI6" s="5">
        <f t="shared" si="3"/>
        <v>3</v>
      </c>
      <c r="DJ6" s="5">
        <v>7</v>
      </c>
      <c r="DK6" s="5">
        <f t="shared" si="4"/>
        <v>0.16666666666666663</v>
      </c>
      <c r="DL6" s="5">
        <f t="shared" si="5"/>
        <v>0.36709397295169055</v>
      </c>
      <c r="DM6" s="5">
        <f t="shared" si="6"/>
        <v>0.36089672844263854</v>
      </c>
      <c r="DO6" s="9" t="s">
        <v>351</v>
      </c>
      <c r="DP6" s="9">
        <v>0.12044345381149411</v>
      </c>
      <c r="DQ6" s="9">
        <v>9.8291677600921404E-2</v>
      </c>
      <c r="DR6" s="9">
        <v>8.4758362869308768E-2</v>
      </c>
      <c r="DS6" s="9">
        <v>1</v>
      </c>
      <c r="DT6" s="9">
        <v>-6.9298538894170522E-2</v>
      </c>
      <c r="DU6" s="9">
        <v>-0.12964982084511603</v>
      </c>
      <c r="DV6" s="9">
        <v>9.305016102939688E-2</v>
      </c>
      <c r="DW6" s="9">
        <v>5.4111831159603177E-2</v>
      </c>
      <c r="DX6" s="9">
        <v>1.166606515068975E-2</v>
      </c>
      <c r="DY6" s="9">
        <v>3.5967160929926079E-2</v>
      </c>
      <c r="DZ6" s="9">
        <v>-0.29508167782962169</v>
      </c>
      <c r="EA6" s="9">
        <v>-0.18116812628321113</v>
      </c>
      <c r="EB6" s="9">
        <v>0.12320120802612367</v>
      </c>
      <c r="GR6" t="s">
        <v>5</v>
      </c>
      <c r="GS6">
        <v>7.1111111111111056E-2</v>
      </c>
      <c r="GT6">
        <v>8.8888888888888934E-2</v>
      </c>
      <c r="GU6">
        <v>0.1066666666666667</v>
      </c>
      <c r="GV6">
        <v>0.71111111111111103</v>
      </c>
      <c r="GW6">
        <f>VARP(piton!$Q$69:$AE$69)</f>
        <v>0.99555555555555553</v>
      </c>
      <c r="GX6">
        <v>7.1111111111111097E-2</v>
      </c>
      <c r="GY6">
        <v>0.21333333333333335</v>
      </c>
      <c r="GZ6">
        <v>0.33777777777777779</v>
      </c>
      <c r="HA6">
        <v>0.14222222222222219</v>
      </c>
      <c r="HB6">
        <v>0.42666666666666664</v>
      </c>
      <c r="HC6">
        <v>0.23111111111111116</v>
      </c>
      <c r="HD6">
        <v>0.60444444444444434</v>
      </c>
      <c r="HE6">
        <v>5.3333333333333337E-2</v>
      </c>
      <c r="HF6">
        <v>0.32000000000000006</v>
      </c>
      <c r="HG6">
        <v>0.47999999999999987</v>
      </c>
      <c r="HH6">
        <v>-0.37333333333333341</v>
      </c>
      <c r="HI6">
        <v>-0.12444444444444448</v>
      </c>
      <c r="HJ6">
        <v>-0.21333333333333332</v>
      </c>
      <c r="HK6">
        <v>0.35555555555555551</v>
      </c>
      <c r="HL6">
        <v>-7.1111111111111056E-2</v>
      </c>
      <c r="HM6">
        <v>5.3333333333333337E-2</v>
      </c>
      <c r="HN6">
        <v>-3.55555555555555E-2</v>
      </c>
      <c r="HO6">
        <v>0.35555555555555551</v>
      </c>
      <c r="HP6">
        <v>0.23111111111111121</v>
      </c>
      <c r="HQ6">
        <v>-0.19555555555555557</v>
      </c>
      <c r="HR6">
        <v>0.23111111111111113</v>
      </c>
      <c r="HS6">
        <v>-0.19555555555555557</v>
      </c>
      <c r="HT6">
        <v>0.16</v>
      </c>
    </row>
    <row r="7" spans="1:422" x14ac:dyDescent="0.25">
      <c r="A7">
        <v>1</v>
      </c>
      <c r="B7" s="41">
        <v>6</v>
      </c>
      <c r="C7" s="12" t="s">
        <v>254</v>
      </c>
      <c r="D7" s="12">
        <v>5</v>
      </c>
      <c r="E7" s="12">
        <v>6</v>
      </c>
      <c r="F7" s="12">
        <v>7</v>
      </c>
      <c r="G7">
        <v>14.73892857142857</v>
      </c>
      <c r="H7" s="12">
        <v>12</v>
      </c>
      <c r="P7" t="s">
        <v>6</v>
      </c>
      <c r="Q7">
        <v>4.9122807017543867E-2</v>
      </c>
      <c r="R7">
        <v>0.95063463149449179</v>
      </c>
      <c r="S7">
        <v>0.95228907782864614</v>
      </c>
      <c r="T7">
        <v>0.29000000000000004</v>
      </c>
      <c r="U7">
        <v>0.27500000000000002</v>
      </c>
      <c r="V7">
        <v>0.95481430536451162</v>
      </c>
      <c r="W7">
        <v>0.72499999999999998</v>
      </c>
      <c r="X7">
        <v>0.14000000000000001</v>
      </c>
      <c r="Y7">
        <v>0.65437500000000004</v>
      </c>
      <c r="Z7">
        <v>0.95484682106699859</v>
      </c>
      <c r="AA7">
        <v>0.95330291505846154</v>
      </c>
      <c r="AB7">
        <v>3.239179812040259E-2</v>
      </c>
      <c r="AC7">
        <v>0.59</v>
      </c>
      <c r="AD7">
        <v>0.96563003544956494</v>
      </c>
      <c r="AE7">
        <v>0.5</v>
      </c>
      <c r="AF7">
        <f>AVERAGE($Q$7:$AE$7)</f>
        <v>0.59916049276004135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SUM($Q$38:$AE$38)</f>
        <v>3</v>
      </c>
      <c r="CX7" s="5">
        <v>5.493333333333335</v>
      </c>
      <c r="CY7" s="5">
        <f>SUM($Q$70:$AE$70)</f>
        <v>-1</v>
      </c>
      <c r="CZ7" s="5">
        <v>0.83555555555555572</v>
      </c>
      <c r="DA7" s="5">
        <v>1.0348811005367839E-2</v>
      </c>
      <c r="DB7" s="5">
        <v>1.736627228102265</v>
      </c>
      <c r="DC7" s="5">
        <v>8.19847297969961E-2</v>
      </c>
      <c r="DD7" s="5">
        <f t="shared" si="0"/>
        <v>-7.1428571428571383E-3</v>
      </c>
      <c r="DE7" s="5">
        <f t="shared" si="1"/>
        <v>0.17380952380952383</v>
      </c>
      <c r="DF7" s="5">
        <v>1.845186755449722E-4</v>
      </c>
      <c r="DG7" s="5">
        <v>2.4657157082607655</v>
      </c>
      <c r="DH7" s="5">
        <f t="shared" si="2"/>
        <v>2</v>
      </c>
      <c r="DI7" s="5">
        <f t="shared" si="3"/>
        <v>6</v>
      </c>
      <c r="DJ7" s="5">
        <v>8</v>
      </c>
      <c r="DK7" s="5">
        <f t="shared" si="4"/>
        <v>9.9999999999999978E-2</v>
      </c>
      <c r="DL7" s="5">
        <f t="shared" si="5"/>
        <v>0.59916049276004135</v>
      </c>
      <c r="DM7" s="5">
        <f t="shared" si="6"/>
        <v>0.36105112332041617</v>
      </c>
      <c r="DO7" s="9" t="s">
        <v>357</v>
      </c>
      <c r="DP7" s="9">
        <v>4.1172348804777659E-2</v>
      </c>
      <c r="DQ7" s="9">
        <v>-0.18730435749550292</v>
      </c>
      <c r="DR7" s="9">
        <v>0.80398747245599977</v>
      </c>
      <c r="DS7" s="9">
        <v>-6.9298538894170522E-2</v>
      </c>
      <c r="DT7" s="9">
        <v>1</v>
      </c>
      <c r="DU7" s="9">
        <v>-0.19801569150427514</v>
      </c>
      <c r="DV7" s="9">
        <v>0.34053429392763152</v>
      </c>
      <c r="DW7" s="9">
        <v>3.0393974429017832E-2</v>
      </c>
      <c r="DX7" s="9">
        <v>0.27579429109408543</v>
      </c>
      <c r="DY7" s="9">
        <v>0.17831425118058064</v>
      </c>
      <c r="DZ7" s="9">
        <v>1.9317604625446443E-2</v>
      </c>
      <c r="EA7" s="9">
        <v>0.42609839760611279</v>
      </c>
      <c r="EB7" s="9">
        <v>1.851848768800396E-2</v>
      </c>
      <c r="GR7" t="s">
        <v>6</v>
      </c>
      <c r="GS7">
        <v>-7.1111111111111069E-2</v>
      </c>
      <c r="GT7">
        <v>0.17777777777777778</v>
      </c>
      <c r="GU7">
        <v>0.16000000000000003</v>
      </c>
      <c r="GV7">
        <v>0.35555555555555557</v>
      </c>
      <c r="GW7">
        <v>7.1111111111111097E-2</v>
      </c>
      <c r="GX7">
        <f>VARP(piton!$Q$70:$AE$70)</f>
        <v>0.99555555555555553</v>
      </c>
      <c r="GY7">
        <v>0.32</v>
      </c>
      <c r="GZ7">
        <v>-0.33777777777777779</v>
      </c>
      <c r="HA7">
        <v>-0.14222222222222219</v>
      </c>
      <c r="HB7">
        <v>-0.16</v>
      </c>
      <c r="HC7">
        <v>0.56888888888888878</v>
      </c>
      <c r="HD7">
        <v>-7.1111111111111056E-2</v>
      </c>
      <c r="HE7">
        <v>-5.3333333333333344E-2</v>
      </c>
      <c r="HF7">
        <v>0.21333333333333329</v>
      </c>
      <c r="HG7">
        <v>-0.47999999999999993</v>
      </c>
      <c r="HH7">
        <v>0.1066666666666667</v>
      </c>
      <c r="HI7">
        <v>-0.14222222222222219</v>
      </c>
      <c r="HJ7">
        <v>-0.32000000000000006</v>
      </c>
      <c r="HK7">
        <v>-8.8888888888888878E-2</v>
      </c>
      <c r="HL7">
        <v>0.33777777777777779</v>
      </c>
      <c r="HM7">
        <v>-5.3333333333333358E-2</v>
      </c>
      <c r="HN7">
        <v>3.5555555555555535E-2</v>
      </c>
      <c r="HO7">
        <v>-8.8888888888888878E-2</v>
      </c>
      <c r="HP7">
        <v>-0.23111111111111113</v>
      </c>
      <c r="HQ7">
        <v>-7.1111111111111056E-2</v>
      </c>
      <c r="HR7">
        <v>3.5555555555555562E-2</v>
      </c>
      <c r="HS7">
        <v>-7.1111111111111083E-2</v>
      </c>
      <c r="HT7">
        <v>-0.16000000000000006</v>
      </c>
    </row>
    <row r="8" spans="1:422" x14ac:dyDescent="0.25">
      <c r="A8">
        <v>1</v>
      </c>
      <c r="B8" s="41">
        <v>7</v>
      </c>
      <c r="C8" s="12" t="s">
        <v>255</v>
      </c>
      <c r="D8" s="12">
        <v>3</v>
      </c>
      <c r="E8" s="12">
        <v>4</v>
      </c>
      <c r="F8" s="12">
        <v>5</v>
      </c>
      <c r="G8">
        <v>7.4767857142857155</v>
      </c>
      <c r="H8" s="12">
        <v>4</v>
      </c>
      <c r="P8" t="s">
        <v>7</v>
      </c>
      <c r="Q8">
        <v>0.5</v>
      </c>
      <c r="R8">
        <v>4.3709941754445363E-2</v>
      </c>
      <c r="S8">
        <v>0.67999999999999994</v>
      </c>
      <c r="T8">
        <v>0.95892060660124889</v>
      </c>
      <c r="U8">
        <v>0.5</v>
      </c>
      <c r="V8">
        <v>0.95218340611353702</v>
      </c>
      <c r="W8">
        <v>0.95</v>
      </c>
      <c r="X8">
        <v>0.9501204819277228</v>
      </c>
      <c r="Y8">
        <v>4.5038637161924834E-2</v>
      </c>
      <c r="Z8">
        <v>3.6034299759789959E-2</v>
      </c>
      <c r="AA8">
        <v>0.95099042261332911</v>
      </c>
      <c r="AB8">
        <v>0.95031310772252009</v>
      </c>
      <c r="AC8">
        <v>7.0000000000000007E-2</v>
      </c>
      <c r="AD8">
        <v>2.9288214702450407E-2</v>
      </c>
      <c r="AE8">
        <v>0.41</v>
      </c>
      <c r="AF8">
        <f>AVERAGE($Q$8:$AE$8)</f>
        <v>0.5351066078904646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8</v>
      </c>
      <c r="CW8" s="5">
        <f>SUM($Q$39:$AE$39)</f>
        <v>-1</v>
      </c>
      <c r="CX8" s="5">
        <v>4.3911111111111101</v>
      </c>
      <c r="CY8" s="5">
        <f>SUM($Q$71:$AE$71)</f>
        <v>-3</v>
      </c>
      <c r="CZ8" s="5">
        <v>4.1066666666666665</v>
      </c>
      <c r="DA8" s="5">
        <v>-1.05433487285493E-2</v>
      </c>
      <c r="DB8" s="5">
        <v>0.62990001138300977</v>
      </c>
      <c r="DC8" s="5">
        <v>-4.3408782739198072E-3</v>
      </c>
      <c r="DD8" s="5">
        <f t="shared" si="0"/>
        <v>0.10714285714285712</v>
      </c>
      <c r="DE8" s="5">
        <f t="shared" si="1"/>
        <v>0.11666666666666661</v>
      </c>
      <c r="DF8" s="5">
        <v>3.4774874582280528E-5</v>
      </c>
      <c r="DG8" s="5">
        <v>2.622312572561559</v>
      </c>
      <c r="DH8" s="5">
        <f t="shared" si="2"/>
        <v>4</v>
      </c>
      <c r="DI8" s="5">
        <f t="shared" si="3"/>
        <v>6</v>
      </c>
      <c r="DJ8" s="5">
        <v>10</v>
      </c>
      <c r="DK8" s="5">
        <f t="shared" si="4"/>
        <v>3.3333333333333326E-2</v>
      </c>
      <c r="DL8" s="5">
        <f t="shared" si="5"/>
        <v>0.5351066078904646</v>
      </c>
      <c r="DM8" s="5">
        <f t="shared" si="6"/>
        <v>0.4040242006928712</v>
      </c>
      <c r="DO8" s="9" t="s">
        <v>214</v>
      </c>
      <c r="DP8" s="9">
        <v>0.32811095518855316</v>
      </c>
      <c r="DQ8" s="9">
        <v>-0.15079444580557491</v>
      </c>
      <c r="DR8" s="9">
        <v>-0.13959319493276712</v>
      </c>
      <c r="DS8" s="9">
        <v>-0.12964982084511603</v>
      </c>
      <c r="DT8" s="9">
        <v>-0.19801569150427514</v>
      </c>
      <c r="DU8" s="9">
        <v>1</v>
      </c>
      <c r="DV8" s="9">
        <v>-0.44718962174111077</v>
      </c>
      <c r="DW8" s="9">
        <v>-0.67482199500434981</v>
      </c>
      <c r="DX8" s="9">
        <v>-0.73623921125169101</v>
      </c>
      <c r="DY8" s="9">
        <v>-0.79546137442143239</v>
      </c>
      <c r="DZ8" s="9">
        <v>0.23624108352798073</v>
      </c>
      <c r="EA8" s="9">
        <v>-0.19393748462352542</v>
      </c>
      <c r="EB8" s="9">
        <v>-0.7430030850463778</v>
      </c>
      <c r="GR8" t="s">
        <v>7</v>
      </c>
      <c r="GS8">
        <v>0.32000000000000012</v>
      </c>
      <c r="GT8">
        <v>0.53333333333333333</v>
      </c>
      <c r="GU8">
        <v>-5.3333333333333337E-2</v>
      </c>
      <c r="GV8">
        <v>0.26666666666666661</v>
      </c>
      <c r="GW8">
        <v>0.21333333333333335</v>
      </c>
      <c r="GX8">
        <v>0.32</v>
      </c>
      <c r="GY8">
        <f>VARP(piton!$Q$71:$AE$71)</f>
        <v>0.96</v>
      </c>
      <c r="GZ8">
        <v>5.3333333333333337E-2</v>
      </c>
      <c r="HA8">
        <v>0.10666666666666665</v>
      </c>
      <c r="HB8">
        <v>-0.21333333333333337</v>
      </c>
      <c r="HC8">
        <v>-0.16000000000000006</v>
      </c>
      <c r="HD8">
        <v>5.3333333333333309E-2</v>
      </c>
      <c r="HE8">
        <v>0.37333333333333329</v>
      </c>
      <c r="HF8">
        <v>0.37333333333333329</v>
      </c>
      <c r="HG8">
        <v>-0.10666666666666662</v>
      </c>
      <c r="HH8">
        <v>5.3333333333333337E-2</v>
      </c>
      <c r="HI8">
        <v>0.10666666666666665</v>
      </c>
      <c r="HJ8">
        <v>-0.16000000000000006</v>
      </c>
      <c r="HK8">
        <v>-0.53333333333333333</v>
      </c>
      <c r="HL8">
        <v>-0.32000000000000012</v>
      </c>
      <c r="HM8">
        <v>0.10666666666666662</v>
      </c>
      <c r="HN8">
        <v>0.37333333333333335</v>
      </c>
      <c r="HO8">
        <v>-0.26666666666666666</v>
      </c>
      <c r="HP8">
        <v>-0.16000000000000006</v>
      </c>
      <c r="HQ8">
        <v>0.32000000000000006</v>
      </c>
      <c r="HR8">
        <v>0.64</v>
      </c>
      <c r="HS8">
        <v>0.58666666666666656</v>
      </c>
      <c r="HT8">
        <v>0.32000000000000006</v>
      </c>
    </row>
    <row r="9" spans="1:422" x14ac:dyDescent="0.25">
      <c r="A9">
        <v>1</v>
      </c>
      <c r="B9" s="41">
        <v>8</v>
      </c>
      <c r="C9" s="12" t="s">
        <v>256</v>
      </c>
      <c r="D9" s="12">
        <v>500000</v>
      </c>
      <c r="E9" s="12">
        <v>5000000</v>
      </c>
      <c r="F9" s="12">
        <v>10000000</v>
      </c>
      <c r="G9">
        <v>82967694.249999985</v>
      </c>
      <c r="H9" s="12">
        <v>18000000</v>
      </c>
      <c r="P9" t="s">
        <v>8</v>
      </c>
      <c r="Q9">
        <v>0.5</v>
      </c>
      <c r="R9">
        <v>0.3785</v>
      </c>
      <c r="S9">
        <v>0.5</v>
      </c>
      <c r="T9">
        <v>0.95892060660124889</v>
      </c>
      <c r="U9">
        <v>3.0000000000000002E-2</v>
      </c>
      <c r="V9">
        <v>4.3181818181818182E-2</v>
      </c>
      <c r="W9">
        <v>2.6086956521739136E-2</v>
      </c>
      <c r="X9">
        <v>0.95027026579014073</v>
      </c>
      <c r="Y9">
        <v>0.36757812499999998</v>
      </c>
      <c r="Z9">
        <v>0.95809640843321897</v>
      </c>
      <c r="AA9">
        <v>0.95458854515587288</v>
      </c>
      <c r="AB9">
        <v>0.63500000000000001</v>
      </c>
      <c r="AC9">
        <v>0.22999999999999998</v>
      </c>
      <c r="AD9">
        <v>0.12200000000000007</v>
      </c>
      <c r="AE9">
        <v>0.05</v>
      </c>
      <c r="AF9">
        <f>AVERAGE($Q$9:$AE$9)</f>
        <v>0.44694818171226919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SUM($Q$40:$AE$40)</f>
        <v>-5</v>
      </c>
      <c r="CX9" s="5">
        <v>5.4222222222222216</v>
      </c>
      <c r="CY9" s="5">
        <f>SUM($Q$72:$AE$72)</f>
        <v>-1</v>
      </c>
      <c r="CZ9" s="5">
        <v>3.2355555555555551</v>
      </c>
      <c r="DA9" s="5">
        <v>-8.2967708271826965E-2</v>
      </c>
      <c r="DB9" s="5">
        <v>0.76189293357660748</v>
      </c>
      <c r="DC9" s="5">
        <v>0.24137030464745432</v>
      </c>
      <c r="DD9" s="5">
        <f t="shared" si="0"/>
        <v>7.8571428571428556E-2</v>
      </c>
      <c r="DE9" s="5">
        <f t="shared" si="1"/>
        <v>0.1357142857142857</v>
      </c>
      <c r="DF9" s="5">
        <v>8.0874288745982336E-5</v>
      </c>
      <c r="DG9" s="5">
        <v>3.3563552755239079</v>
      </c>
      <c r="DH9" s="5">
        <f t="shared" si="2"/>
        <v>4</v>
      </c>
      <c r="DI9" s="5">
        <f t="shared" si="3"/>
        <v>4</v>
      </c>
      <c r="DJ9" s="5">
        <v>8</v>
      </c>
      <c r="DK9" s="5">
        <f t="shared" si="4"/>
        <v>0.16666666666666663</v>
      </c>
      <c r="DL9" s="5">
        <f t="shared" si="5"/>
        <v>0.44694818171226919</v>
      </c>
      <c r="DM9" s="5">
        <f t="shared" si="6"/>
        <v>0.36942235757490649</v>
      </c>
      <c r="DO9" s="9" t="s">
        <v>215</v>
      </c>
      <c r="DP9" s="9">
        <v>-0.30922083998802852</v>
      </c>
      <c r="DQ9" s="9">
        <v>-0.29301483263196465</v>
      </c>
      <c r="DR9" s="9">
        <v>0.30501719504876701</v>
      </c>
      <c r="DS9" s="9">
        <v>9.305016102939688E-2</v>
      </c>
      <c r="DT9" s="9">
        <v>0.34053429392763152</v>
      </c>
      <c r="DU9" s="9">
        <v>-0.44718962174111077</v>
      </c>
      <c r="DV9" s="9">
        <v>1</v>
      </c>
      <c r="DW9" s="9">
        <v>0.39857056019165293</v>
      </c>
      <c r="DX9" s="9">
        <v>0.46865955648063351</v>
      </c>
      <c r="DY9" s="9">
        <v>0.48968118383530035</v>
      </c>
      <c r="DZ9" s="9">
        <v>-0.22221706854001805</v>
      </c>
      <c r="EA9" s="9">
        <v>0.21410217730004938</v>
      </c>
      <c r="EB9" s="9">
        <v>0.419660245704287</v>
      </c>
      <c r="GR9" t="s">
        <v>8</v>
      </c>
      <c r="GS9">
        <v>0.19555555555555557</v>
      </c>
      <c r="GT9">
        <v>-8.8888888888888878E-2</v>
      </c>
      <c r="GU9">
        <v>0.16000000000000003</v>
      </c>
      <c r="GV9">
        <v>8.8888888888888892E-2</v>
      </c>
      <c r="GW9">
        <v>0.33777777777777779</v>
      </c>
      <c r="GX9">
        <v>-0.33777777777777779</v>
      </c>
      <c r="GY9">
        <v>5.3333333333333337E-2</v>
      </c>
      <c r="GZ9">
        <f>VARP(piton!$Q$72:$AE$72)</f>
        <v>0.99555555555555553</v>
      </c>
      <c r="HA9">
        <v>0.12444444444444448</v>
      </c>
      <c r="HB9">
        <v>0.10666666666666667</v>
      </c>
      <c r="HC9">
        <v>3.5555555555555542E-2</v>
      </c>
      <c r="HD9">
        <v>0.46222222222222231</v>
      </c>
      <c r="HE9">
        <v>0.21333333333333329</v>
      </c>
      <c r="HF9">
        <v>0.48000000000000004</v>
      </c>
      <c r="HG9">
        <v>0.32000000000000012</v>
      </c>
      <c r="HH9">
        <v>-0.16000000000000003</v>
      </c>
      <c r="HI9">
        <v>-0.14222222222222219</v>
      </c>
      <c r="HJ9">
        <v>-5.3333333333333358E-2</v>
      </c>
      <c r="HK9">
        <v>0.17777777777777776</v>
      </c>
      <c r="HL9">
        <v>-0.46222222222222231</v>
      </c>
      <c r="HM9">
        <v>0.21333333333333335</v>
      </c>
      <c r="HN9">
        <v>-0.23111111111111118</v>
      </c>
      <c r="HO9">
        <v>0.17777777777777776</v>
      </c>
      <c r="HP9">
        <v>3.5555555555555556E-2</v>
      </c>
      <c r="HQ9">
        <v>0.19555555555555557</v>
      </c>
      <c r="HR9">
        <v>3.5555555555555562E-2</v>
      </c>
      <c r="HS9">
        <v>0.19555555555555557</v>
      </c>
      <c r="HT9">
        <v>0.1066666666666667</v>
      </c>
    </row>
    <row r="10" spans="1:422" x14ac:dyDescent="0.25">
      <c r="A10">
        <v>1</v>
      </c>
      <c r="B10" s="41">
        <v>9</v>
      </c>
      <c r="C10" s="12" t="s">
        <v>257</v>
      </c>
      <c r="D10" s="12">
        <v>480</v>
      </c>
      <c r="E10" s="12">
        <v>600</v>
      </c>
      <c r="F10" s="12">
        <v>960</v>
      </c>
      <c r="G10">
        <v>515.142857142857</v>
      </c>
      <c r="H10" s="12">
        <v>607</v>
      </c>
      <c r="P10" t="s">
        <v>9</v>
      </c>
      <c r="Q10">
        <v>0.5</v>
      </c>
      <c r="R10">
        <v>0.55474999999999997</v>
      </c>
      <c r="S10">
        <v>0.6735714285714286</v>
      </c>
      <c r="T10">
        <v>0.44</v>
      </c>
      <c r="U10">
        <v>0.27500000000000002</v>
      </c>
      <c r="V10">
        <v>0.59</v>
      </c>
      <c r="W10">
        <v>0.16250000000000001</v>
      </c>
      <c r="X10">
        <v>0.95027026758220334</v>
      </c>
      <c r="Y10">
        <v>0.61906249999999996</v>
      </c>
      <c r="Z10">
        <v>0.36764705882352938</v>
      </c>
      <c r="AA10">
        <v>0.65</v>
      </c>
      <c r="AB10">
        <v>0.47500000000000003</v>
      </c>
      <c r="AC10">
        <v>0.28999999999999998</v>
      </c>
      <c r="AD10">
        <v>0.22400000000000003</v>
      </c>
      <c r="AE10">
        <v>0.17499999999999999</v>
      </c>
      <c r="AF10">
        <f>AVERAGE($Q$10:$AE$10)</f>
        <v>0.46312008366514407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4.4451908629364927E-2</v>
      </c>
      <c r="CW10" s="5">
        <f>SUM($Q$41:$AE$41)</f>
        <v>-3</v>
      </c>
      <c r="CX10" s="5">
        <v>7.5733333333333324</v>
      </c>
      <c r="CY10" s="5">
        <f>SUM($Q$73:$AE$73)</f>
        <v>13</v>
      </c>
      <c r="CZ10" s="5">
        <v>1.4044444444444444</v>
      </c>
      <c r="DA10" s="5">
        <v>3.4542357504989796E-2</v>
      </c>
      <c r="DB10" s="5">
        <v>0.32948026318041568</v>
      </c>
      <c r="DC10" s="5">
        <v>0.29036936791813062</v>
      </c>
      <c r="DD10" s="5">
        <f t="shared" si="0"/>
        <v>3.0952380952380953E-2</v>
      </c>
      <c r="DE10" s="5">
        <f t="shared" si="1"/>
        <v>0.22142857142857139</v>
      </c>
      <c r="DF10" s="5">
        <v>0.43136310320675397</v>
      </c>
      <c r="DG10" s="5">
        <v>2.1129061403097666</v>
      </c>
      <c r="DH10" s="5">
        <f t="shared" si="2"/>
        <v>0</v>
      </c>
      <c r="DI10" s="5">
        <f t="shared" si="3"/>
        <v>1</v>
      </c>
      <c r="DJ10" s="5">
        <v>1</v>
      </c>
      <c r="DK10" s="5">
        <f t="shared" si="4"/>
        <v>9.9999999999999978E-2</v>
      </c>
      <c r="DL10" s="5">
        <f t="shared" si="5"/>
        <v>0.46312008366514407</v>
      </c>
      <c r="DM10" s="5">
        <f t="shared" si="6"/>
        <v>0.21915689482589509</v>
      </c>
      <c r="DO10" s="9" t="s">
        <v>45</v>
      </c>
      <c r="DP10" s="9">
        <v>-0.46961283481992649</v>
      </c>
      <c r="DQ10" s="9">
        <v>0.3353912152002454</v>
      </c>
      <c r="DR10" s="9">
        <v>0.15162677942950109</v>
      </c>
      <c r="DS10" s="9">
        <v>5.4111831159603177E-2</v>
      </c>
      <c r="DT10" s="9">
        <v>3.0393974429017832E-2</v>
      </c>
      <c r="DU10" s="9">
        <v>-0.67482199500434981</v>
      </c>
      <c r="DV10" s="9">
        <v>0.39857056019165293</v>
      </c>
      <c r="DW10" s="9">
        <v>1</v>
      </c>
      <c r="DX10" s="9">
        <v>0.57852909454772761</v>
      </c>
      <c r="DY10" s="9">
        <v>0.87781668256074596</v>
      </c>
      <c r="DZ10" s="9">
        <v>-0.24139222704024996</v>
      </c>
      <c r="EA10" s="9">
        <v>-0.24109264806859376</v>
      </c>
      <c r="EB10" s="9">
        <v>0.93664859533362332</v>
      </c>
      <c r="GR10" t="s">
        <v>9</v>
      </c>
      <c r="GS10">
        <v>0.12444444444444448</v>
      </c>
      <c r="GT10">
        <v>8.888888888888892E-2</v>
      </c>
      <c r="GU10">
        <v>-0.21333333333333329</v>
      </c>
      <c r="GV10">
        <v>-8.888888888888892E-2</v>
      </c>
      <c r="GW10">
        <v>0.14222222222222219</v>
      </c>
      <c r="GX10">
        <v>-0.14222222222222219</v>
      </c>
      <c r="GY10">
        <v>0.10666666666666665</v>
      </c>
      <c r="GZ10">
        <v>0.12444444444444448</v>
      </c>
      <c r="HA10">
        <f>VARP(piton!$Q$73:$AE$73)</f>
        <v>0.24888888888888888</v>
      </c>
      <c r="HB10">
        <v>-5.333333333333333E-2</v>
      </c>
      <c r="HC10">
        <v>-0.19555555555555559</v>
      </c>
      <c r="HD10">
        <v>0.12444444444444448</v>
      </c>
      <c r="HE10">
        <v>0.15999999999999989</v>
      </c>
      <c r="HF10">
        <v>0.15999999999999989</v>
      </c>
      <c r="HG10">
        <v>0.10666666666666665</v>
      </c>
      <c r="HH10">
        <v>-5.3333333333333351E-2</v>
      </c>
      <c r="HI10">
        <v>-1.7777777777777774E-2</v>
      </c>
      <c r="HJ10">
        <v>0.15999999999999989</v>
      </c>
      <c r="HK10">
        <v>8.8888888888888934E-2</v>
      </c>
      <c r="HL10">
        <v>-0.12444444444444448</v>
      </c>
      <c r="HM10">
        <v>0.15999999999999989</v>
      </c>
      <c r="HN10">
        <v>7.1111111111111097E-2</v>
      </c>
      <c r="HO10">
        <v>8.8888888888888934E-2</v>
      </c>
      <c r="HP10">
        <v>7.1111111111111097E-2</v>
      </c>
      <c r="HQ10">
        <v>-0.14222222222222219</v>
      </c>
      <c r="HR10">
        <v>7.1111111111111097E-2</v>
      </c>
      <c r="HS10">
        <v>0.12444444444444448</v>
      </c>
      <c r="HT10">
        <v>0.21333333333333332</v>
      </c>
    </row>
    <row r="11" spans="1:422" x14ac:dyDescent="0.25">
      <c r="A11">
        <v>1</v>
      </c>
      <c r="B11" s="41">
        <v>10</v>
      </c>
      <c r="C11" s="12" t="s">
        <v>258</v>
      </c>
      <c r="D11" s="12">
        <v>80</v>
      </c>
      <c r="E11" s="12">
        <v>100</v>
      </c>
      <c r="F11" s="12">
        <v>150</v>
      </c>
      <c r="G11">
        <v>144.1142857142857</v>
      </c>
      <c r="H11" s="12">
        <v>200</v>
      </c>
      <c r="P11" t="s">
        <v>10</v>
      </c>
      <c r="Q11">
        <v>0.90500000000000003</v>
      </c>
      <c r="R11">
        <v>0.44284999999999997</v>
      </c>
      <c r="S11">
        <v>0.53149999999999997</v>
      </c>
      <c r="T11">
        <v>0.45499999999999996</v>
      </c>
      <c r="U11">
        <v>0.95186915887850465</v>
      </c>
      <c r="V11">
        <v>9.5000000000000001E-2</v>
      </c>
      <c r="W11">
        <v>0.95170842824601365</v>
      </c>
      <c r="X11">
        <v>0.22999999999999998</v>
      </c>
      <c r="Y11">
        <v>0.16468749999999999</v>
      </c>
      <c r="Z11">
        <v>0.5</v>
      </c>
      <c r="AA11">
        <v>0.24285714285714288</v>
      </c>
      <c r="AB11">
        <v>4.9839687069158999E-2</v>
      </c>
      <c r="AC11">
        <v>0.32</v>
      </c>
      <c r="AD11">
        <v>0.57200000000000006</v>
      </c>
      <c r="AE11">
        <v>0.22999999999999998</v>
      </c>
      <c r="AF11">
        <f>AVERAGE($Q$11:$AE$11)</f>
        <v>0.44282079447005468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SUM($Q$42:$AE$42)</f>
        <v>-5</v>
      </c>
      <c r="CX11" s="5">
        <v>-5.5111111111111111</v>
      </c>
      <c r="CY11" s="5">
        <f>SUM($Q$74:$AE$74)</f>
        <v>9</v>
      </c>
      <c r="CZ11" s="5">
        <v>2.0799999999999996</v>
      </c>
      <c r="DA11" s="5">
        <v>-2.0724828790000125E-2</v>
      </c>
      <c r="DB11" s="5">
        <v>0.5299854212266214</v>
      </c>
      <c r="DC11" s="5">
        <v>-0.23814149590224465</v>
      </c>
      <c r="DD11" s="5">
        <f t="shared" si="0"/>
        <v>4.9999999999999982E-2</v>
      </c>
      <c r="DE11" s="5">
        <f t="shared" si="1"/>
        <v>-0.25476190476190474</v>
      </c>
      <c r="DF11" s="5">
        <v>0.18614167081878041</v>
      </c>
      <c r="DG11" s="5">
        <v>1.5322650985069544</v>
      </c>
      <c r="DH11" s="5">
        <f t="shared" si="2"/>
        <v>1</v>
      </c>
      <c r="DI11" s="5">
        <f t="shared" si="3"/>
        <v>2</v>
      </c>
      <c r="DJ11" s="5">
        <v>3</v>
      </c>
      <c r="DK11" s="5">
        <f t="shared" si="4"/>
        <v>0.16666666666666663</v>
      </c>
      <c r="DL11" s="5">
        <f t="shared" si="5"/>
        <v>0.44282079447005468</v>
      </c>
      <c r="DM11" s="5">
        <f t="shared" si="6"/>
        <v>0.29977407197425349</v>
      </c>
      <c r="DO11" s="9" t="s">
        <v>46</v>
      </c>
      <c r="DP11" s="9">
        <v>-4.9696220229476937E-2</v>
      </c>
      <c r="DQ11" s="9">
        <v>-6.2887054466888109E-2</v>
      </c>
      <c r="DR11" s="9">
        <v>9.392584970692433E-2</v>
      </c>
      <c r="DS11" s="9">
        <v>1.166606515068975E-2</v>
      </c>
      <c r="DT11" s="9">
        <v>0.27579429109408543</v>
      </c>
      <c r="DU11" s="9">
        <v>-0.73623921125169101</v>
      </c>
      <c r="DV11" s="9">
        <v>0.46865955648063351</v>
      </c>
      <c r="DW11" s="9">
        <v>0.57852909454772761</v>
      </c>
      <c r="DX11" s="9">
        <v>1</v>
      </c>
      <c r="DY11" s="9">
        <v>0.89854180430835828</v>
      </c>
      <c r="DZ11" s="9">
        <v>-0.37600472248540956</v>
      </c>
      <c r="EA11" s="9">
        <v>0.50518668974527059</v>
      </c>
      <c r="EB11" s="9">
        <v>0.76247972411520659</v>
      </c>
      <c r="GR11" t="s">
        <v>10</v>
      </c>
      <c r="GS11">
        <v>-0.16000000000000003</v>
      </c>
      <c r="GT11">
        <v>7.4014868308343768E-18</v>
      </c>
      <c r="GU11">
        <v>0.16</v>
      </c>
      <c r="GV11">
        <v>0.26666666666666666</v>
      </c>
      <c r="GW11">
        <v>0.42666666666666664</v>
      </c>
      <c r="GX11">
        <v>-0.16</v>
      </c>
      <c r="GY11">
        <v>-0.21333333333333337</v>
      </c>
      <c r="GZ11">
        <v>0.10666666666666667</v>
      </c>
      <c r="HA11">
        <v>-5.333333333333333E-2</v>
      </c>
      <c r="HB11">
        <f>VARP(piton!$Q$74:$AE$74)</f>
        <v>0.64</v>
      </c>
      <c r="HC11">
        <v>0.21333333333333337</v>
      </c>
      <c r="HD11">
        <v>0.37333333333333335</v>
      </c>
      <c r="HE11">
        <v>-5.3333333333333351E-2</v>
      </c>
      <c r="HF11">
        <v>-5.3333333333333351E-2</v>
      </c>
      <c r="HG11">
        <v>0.32</v>
      </c>
      <c r="HH11">
        <v>-0.16</v>
      </c>
      <c r="HI11">
        <v>-5.333333333333333E-2</v>
      </c>
      <c r="HJ11">
        <v>-5.3333333333333323E-2</v>
      </c>
      <c r="HK11">
        <v>0.26666666666666666</v>
      </c>
      <c r="HL11">
        <v>0.16</v>
      </c>
      <c r="HM11">
        <v>0.21333333333333337</v>
      </c>
      <c r="HN11">
        <v>-5.333333333333333E-2</v>
      </c>
      <c r="HO11">
        <v>0.26666666666666666</v>
      </c>
      <c r="HP11">
        <v>0.21333333333333337</v>
      </c>
      <c r="HQ11">
        <v>-0.16000000000000003</v>
      </c>
      <c r="HR11">
        <v>-5.3333333333333358E-2</v>
      </c>
      <c r="HS11">
        <v>-0.16</v>
      </c>
      <c r="HT11">
        <v>-0.16</v>
      </c>
    </row>
    <row r="12" spans="1:422" x14ac:dyDescent="0.25">
      <c r="A12">
        <v>1</v>
      </c>
      <c r="B12" s="41">
        <v>11</v>
      </c>
      <c r="C12" s="12" t="s">
        <v>262</v>
      </c>
      <c r="D12" s="12">
        <v>40</v>
      </c>
      <c r="E12" s="12">
        <v>50</v>
      </c>
      <c r="F12" s="12">
        <v>80</v>
      </c>
      <c r="G12">
        <v>38.285714285714285</v>
      </c>
      <c r="H12" s="12">
        <v>60</v>
      </c>
      <c r="P12" t="s">
        <v>11</v>
      </c>
      <c r="Q12">
        <v>0.05</v>
      </c>
      <c r="R12">
        <v>0.97103394002257759</v>
      </c>
      <c r="S12">
        <v>0.96867754401030481</v>
      </c>
      <c r="T12">
        <v>0.41</v>
      </c>
      <c r="U12">
        <v>0.05</v>
      </c>
      <c r="V12">
        <v>4.3181818181818182E-2</v>
      </c>
      <c r="W12">
        <v>4.6153846153846163E-2</v>
      </c>
      <c r="X12">
        <v>0.74</v>
      </c>
      <c r="Y12">
        <v>0.79866071428571428</v>
      </c>
      <c r="Z12">
        <v>0.96488763790852428</v>
      </c>
      <c r="AA12">
        <v>0.95491951132854136</v>
      </c>
      <c r="AB12">
        <v>0.95031310772252009</v>
      </c>
      <c r="AC12">
        <v>0.32</v>
      </c>
      <c r="AD12">
        <v>0.95114521300961974</v>
      </c>
      <c r="AE12">
        <v>3.125E-2</v>
      </c>
      <c r="AF12">
        <f>AVERAGE($Q$12:$AE$12)</f>
        <v>0.55001488884156446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-1.5792793766650236E-2</v>
      </c>
      <c r="CW12" s="5">
        <f>SUM($Q$43:$AE$43)</f>
        <v>1</v>
      </c>
      <c r="CX12" s="5">
        <v>9.7422222222222228</v>
      </c>
      <c r="CY12" s="5">
        <f>SUM($Q$75:$AE$75)</f>
        <v>-7</v>
      </c>
      <c r="CZ12" s="5">
        <v>1.0488888888888894</v>
      </c>
      <c r="DA12" s="5">
        <v>-6.923365069558339E-2</v>
      </c>
      <c r="DB12" s="5">
        <v>0.58194386920505103</v>
      </c>
      <c r="DC12" s="5">
        <v>0.29318224427144196</v>
      </c>
      <c r="DD12" s="5">
        <f t="shared" si="0"/>
        <v>-7.1428571428571262E-3</v>
      </c>
      <c r="DE12" s="5">
        <f t="shared" si="1"/>
        <v>0.31666666666666671</v>
      </c>
      <c r="DF12" s="5">
        <v>1.8034662013348135E-7</v>
      </c>
      <c r="DG12" s="5">
        <v>3.0828842320796452</v>
      </c>
      <c r="DH12" s="5">
        <f t="shared" si="2"/>
        <v>5</v>
      </c>
      <c r="DI12" s="5">
        <f t="shared" si="3"/>
        <v>6</v>
      </c>
      <c r="DJ12" s="5">
        <v>11</v>
      </c>
      <c r="DK12" s="5">
        <f t="shared" si="4"/>
        <v>3.3333333333333326E-2</v>
      </c>
      <c r="DL12" s="5">
        <f t="shared" si="5"/>
        <v>0.55001488884156446</v>
      </c>
      <c r="DM12" s="5">
        <f t="shared" si="6"/>
        <v>0.41918964507719769</v>
      </c>
      <c r="DO12" s="9" t="s">
        <v>47</v>
      </c>
      <c r="DP12" s="9">
        <v>-0.26875216098060312</v>
      </c>
      <c r="DQ12" s="9">
        <v>0.14353556102036155</v>
      </c>
      <c r="DR12" s="9">
        <v>0.13674460134970476</v>
      </c>
      <c r="DS12" s="9">
        <v>3.5967160929926079E-2</v>
      </c>
      <c r="DT12" s="9">
        <v>0.17831425118058064</v>
      </c>
      <c r="DU12" s="9">
        <v>-0.79546137442143239</v>
      </c>
      <c r="DV12" s="9">
        <v>0.48968118383530035</v>
      </c>
      <c r="DW12" s="9">
        <v>0.87781668256074596</v>
      </c>
      <c r="DX12" s="9">
        <v>0.89854180430835828</v>
      </c>
      <c r="DY12" s="9">
        <v>1</v>
      </c>
      <c r="DZ12" s="9">
        <v>-0.35069582812992456</v>
      </c>
      <c r="EA12" s="9">
        <v>0.16694434787295193</v>
      </c>
      <c r="EB12" s="9">
        <v>0.95175368332204213</v>
      </c>
      <c r="GR12" t="s">
        <v>11</v>
      </c>
      <c r="GS12">
        <v>-0.23111111111111113</v>
      </c>
      <c r="GT12">
        <v>-8.8888888888888851E-2</v>
      </c>
      <c r="GU12">
        <v>0.31999999999999995</v>
      </c>
      <c r="GV12">
        <v>0.35555555555555568</v>
      </c>
      <c r="GW12">
        <v>0.23111111111111116</v>
      </c>
      <c r="GX12">
        <v>0.56888888888888878</v>
      </c>
      <c r="GY12">
        <v>-0.16000000000000006</v>
      </c>
      <c r="GZ12">
        <v>3.5555555555555542E-2</v>
      </c>
      <c r="HA12">
        <v>-0.19555555555555559</v>
      </c>
      <c r="HB12">
        <v>0.21333333333333337</v>
      </c>
      <c r="HC12">
        <f>VARP(piton!$Q$75:$AE$75)</f>
        <v>0.78222222222222226</v>
      </c>
      <c r="HD12">
        <v>3.5555555555555528E-2</v>
      </c>
      <c r="HE12">
        <v>-0.10666666666666662</v>
      </c>
      <c r="HF12">
        <v>0.16000000000000006</v>
      </c>
      <c r="HG12">
        <v>-0.16000000000000003</v>
      </c>
      <c r="HH12">
        <v>-5.3333333333333358E-2</v>
      </c>
      <c r="HI12">
        <v>-0.19555555555555557</v>
      </c>
      <c r="HJ12">
        <v>-0.37333333333333335</v>
      </c>
      <c r="HK12">
        <v>0.17777777777777776</v>
      </c>
      <c r="HL12">
        <v>0.49777777777777782</v>
      </c>
      <c r="HM12">
        <v>0.16000000000000006</v>
      </c>
      <c r="HN12">
        <v>-0.2844444444444445</v>
      </c>
      <c r="HO12">
        <v>0.17777777777777776</v>
      </c>
      <c r="HP12">
        <v>-1.7777777777777764E-2</v>
      </c>
      <c r="HQ12">
        <v>3.5555555555555549E-2</v>
      </c>
      <c r="HR12">
        <v>-0.28444444444444444</v>
      </c>
      <c r="HS12">
        <v>-0.23111111111111116</v>
      </c>
      <c r="HT12">
        <v>-0.31999999999999995</v>
      </c>
    </row>
    <row r="13" spans="1:422" x14ac:dyDescent="0.25">
      <c r="A13">
        <v>1</v>
      </c>
      <c r="B13" s="41">
        <v>12</v>
      </c>
      <c r="C13" s="12" t="s">
        <v>259</v>
      </c>
      <c r="D13" s="12">
        <v>1</v>
      </c>
      <c r="E13" s="12">
        <v>2</v>
      </c>
      <c r="F13" s="12">
        <v>2.5</v>
      </c>
      <c r="G13">
        <v>61.81546428571427</v>
      </c>
      <c r="H13" s="12">
        <v>11.5</v>
      </c>
      <c r="P13" t="s">
        <v>12</v>
      </c>
      <c r="Q13">
        <v>0.57200000000000006</v>
      </c>
      <c r="R13">
        <v>0.80712499999999998</v>
      </c>
      <c r="S13">
        <v>0.97932842164919232</v>
      </c>
      <c r="T13">
        <v>4.7429305912596399E-2</v>
      </c>
      <c r="U13">
        <v>0.05</v>
      </c>
      <c r="V13">
        <v>0.32</v>
      </c>
      <c r="W13">
        <v>5.000000000000001E-2</v>
      </c>
      <c r="X13">
        <v>0.95027026653683355</v>
      </c>
      <c r="Y13">
        <v>0.41525000000000001</v>
      </c>
      <c r="Z13">
        <v>0.96365476387402027</v>
      </c>
      <c r="AA13">
        <v>0.95330291505846154</v>
      </c>
      <c r="AB13">
        <v>0.95035454902384042</v>
      </c>
      <c r="AC13">
        <v>0.42799999999999999</v>
      </c>
      <c r="AD13">
        <v>0.22400000000000003</v>
      </c>
      <c r="AE13">
        <v>0.27500000000000002</v>
      </c>
      <c r="AF13">
        <f>AVERAGE($Q$13:$AE$13)</f>
        <v>0.53238101480366296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SUM($Q$44:$AE$44)</f>
        <v>-1</v>
      </c>
      <c r="CX13" s="5">
        <v>4.9244444444444451</v>
      </c>
      <c r="CY13" s="5">
        <f>SUM($Q$76:$AE$76)</f>
        <v>-1</v>
      </c>
      <c r="CZ13" s="5">
        <v>3.5022222222222226</v>
      </c>
      <c r="DA13" s="5">
        <v>-1.4640236414246626E-2</v>
      </c>
      <c r="DB13" s="5">
        <v>1.2625843430559947</v>
      </c>
      <c r="DC13" s="5">
        <v>0.25972746401135088</v>
      </c>
      <c r="DD13" s="5">
        <f t="shared" si="0"/>
        <v>8.8095238095238115E-2</v>
      </c>
      <c r="DE13" s="5">
        <f t="shared" si="1"/>
        <v>0.13571428571428576</v>
      </c>
      <c r="DF13" s="5">
        <v>2.235774793937067E-4</v>
      </c>
      <c r="DG13" s="5">
        <v>2.4360683143826254</v>
      </c>
      <c r="DH13" s="5">
        <f t="shared" si="2"/>
        <v>3</v>
      </c>
      <c r="DI13" s="5">
        <f t="shared" si="3"/>
        <v>5</v>
      </c>
      <c r="DJ13" s="5">
        <v>8</v>
      </c>
      <c r="DK13" s="5">
        <f t="shared" si="4"/>
        <v>3.3333333333333326E-2</v>
      </c>
      <c r="DL13" s="5">
        <f t="shared" si="5"/>
        <v>0.53238101480366296</v>
      </c>
      <c r="DM13" s="5">
        <f t="shared" si="6"/>
        <v>0.37041937149417203</v>
      </c>
      <c r="DO13" s="9" t="s">
        <v>48</v>
      </c>
      <c r="DP13" s="9">
        <v>-0.25024556947333471</v>
      </c>
      <c r="DQ13" s="9">
        <v>5.9862800202403713E-2</v>
      </c>
      <c r="DR13" s="9">
        <v>-4.4976294912519948E-2</v>
      </c>
      <c r="DS13" s="9">
        <v>-0.29508167782962169</v>
      </c>
      <c r="DT13" s="9">
        <v>1.9317604625446443E-2</v>
      </c>
      <c r="DU13" s="9">
        <v>0.23624108352798073</v>
      </c>
      <c r="DV13" s="9">
        <v>-0.22221706854001805</v>
      </c>
      <c r="DW13" s="9">
        <v>-0.24139222704024996</v>
      </c>
      <c r="DX13" s="9">
        <v>-0.37600472248540956</v>
      </c>
      <c r="DY13" s="9">
        <v>-0.35069582812992456</v>
      </c>
      <c r="DZ13" s="9">
        <v>1</v>
      </c>
      <c r="EA13" s="9">
        <v>-1.6809942017792161E-2</v>
      </c>
      <c r="EB13" s="9">
        <v>-0.33707542009050595</v>
      </c>
      <c r="GR13" t="s">
        <v>12</v>
      </c>
      <c r="GS13">
        <v>-7.1111111111111083E-2</v>
      </c>
      <c r="GT13">
        <v>0.17777777777777778</v>
      </c>
      <c r="GU13">
        <v>0.16000000000000006</v>
      </c>
      <c r="GV13">
        <v>0.35555555555555551</v>
      </c>
      <c r="GW13">
        <v>0.60444444444444434</v>
      </c>
      <c r="GX13">
        <v>-7.1111111111111056E-2</v>
      </c>
      <c r="GY13">
        <v>5.3333333333333309E-2</v>
      </c>
      <c r="GZ13">
        <v>0.46222222222222231</v>
      </c>
      <c r="HA13">
        <v>0.12444444444444448</v>
      </c>
      <c r="HB13">
        <v>0.37333333333333335</v>
      </c>
      <c r="HC13">
        <v>3.5555555555555528E-2</v>
      </c>
      <c r="HD13">
        <f>VARP(piton!$Q$76:$AE$76)</f>
        <v>0.99555555555555553</v>
      </c>
      <c r="HE13">
        <v>-5.3333333333333337E-2</v>
      </c>
      <c r="HF13">
        <v>0.21333333333333329</v>
      </c>
      <c r="HG13">
        <v>0.32000000000000012</v>
      </c>
      <c r="HH13">
        <v>-0.16000000000000003</v>
      </c>
      <c r="HI13">
        <v>-0.14222222222222219</v>
      </c>
      <c r="HJ13">
        <v>-0.32000000000000006</v>
      </c>
      <c r="HK13">
        <v>0.44444444444444448</v>
      </c>
      <c r="HL13">
        <v>-0.19555555555555557</v>
      </c>
      <c r="HM13">
        <v>-5.3333333333333337E-2</v>
      </c>
      <c r="HN13">
        <v>-0.23111111111111113</v>
      </c>
      <c r="HO13">
        <v>0.44444444444444448</v>
      </c>
      <c r="HP13">
        <v>0.30222222222222223</v>
      </c>
      <c r="HQ13">
        <v>-0.33777777777777779</v>
      </c>
      <c r="HR13">
        <v>3.5555555555555535E-2</v>
      </c>
      <c r="HS13">
        <v>-7.1111111111111056E-2</v>
      </c>
      <c r="HT13">
        <v>0.10666666666666667</v>
      </c>
    </row>
    <row r="14" spans="1:422" x14ac:dyDescent="0.25">
      <c r="A14">
        <v>1</v>
      </c>
      <c r="B14" s="41">
        <v>13</v>
      </c>
      <c r="C14" s="12" t="s">
        <v>260</v>
      </c>
      <c r="D14" s="12">
        <v>7500</v>
      </c>
      <c r="E14" s="12">
        <v>8500</v>
      </c>
      <c r="F14" s="12">
        <v>8700</v>
      </c>
      <c r="G14">
        <v>10035.714285714283</v>
      </c>
      <c r="H14" s="12">
        <v>9200</v>
      </c>
      <c r="P14" t="s">
        <v>13</v>
      </c>
      <c r="Q14">
        <v>0.41818181818181815</v>
      </c>
      <c r="R14">
        <v>0.35712499999999997</v>
      </c>
      <c r="S14">
        <v>0.29299999999999998</v>
      </c>
      <c r="T14">
        <v>0.55400000000000005</v>
      </c>
      <c r="U14">
        <v>0.5</v>
      </c>
      <c r="V14">
        <v>0.95147710487444603</v>
      </c>
      <c r="W14">
        <v>0.8</v>
      </c>
      <c r="X14">
        <v>0.9501204819277228</v>
      </c>
      <c r="Y14">
        <v>0.95278537082645443</v>
      </c>
      <c r="Z14">
        <v>0.56428571428571428</v>
      </c>
      <c r="AA14">
        <v>0.95099042261332911</v>
      </c>
      <c r="AB14">
        <v>0.95004721748910614</v>
      </c>
      <c r="AC14">
        <v>0.32</v>
      </c>
      <c r="AD14">
        <v>0.57200000000000006</v>
      </c>
      <c r="AE14">
        <v>4.4117647058823532E-2</v>
      </c>
      <c r="AF14">
        <f>AVERAGE($Q$14:$AE$14)</f>
        <v>0.61187538515049444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0.15387103402144289</v>
      </c>
      <c r="CW14" s="5">
        <f>SUM($Q$45:$AE$45)</f>
        <v>3</v>
      </c>
      <c r="CX14" s="5">
        <v>7.36</v>
      </c>
      <c r="CY14" s="5">
        <f>SUM($Q$77:$AE$77)</f>
        <v>3</v>
      </c>
      <c r="CZ14" s="5">
        <v>4.16</v>
      </c>
      <c r="DA14" s="5">
        <v>7.136756779621159E-4</v>
      </c>
      <c r="DB14" s="5">
        <v>0.30281677856351713</v>
      </c>
      <c r="DC14" s="5">
        <v>0.2482795604730218</v>
      </c>
      <c r="DD14" s="5">
        <f t="shared" si="0"/>
        <v>0.11666666666666667</v>
      </c>
      <c r="DE14" s="5">
        <f t="shared" si="1"/>
        <v>0.24047619047619048</v>
      </c>
      <c r="DF14" s="5">
        <v>6.247757046914347E-3</v>
      </c>
      <c r="DG14" s="5">
        <v>1.9348176499959162</v>
      </c>
      <c r="DH14" s="5">
        <f t="shared" si="2"/>
        <v>1</v>
      </c>
      <c r="DI14" s="5">
        <f t="shared" si="3"/>
        <v>5</v>
      </c>
      <c r="DJ14" s="5">
        <v>6</v>
      </c>
      <c r="DK14" s="5">
        <f t="shared" si="4"/>
        <v>9.9999999999999978E-2</v>
      </c>
      <c r="DL14" s="5">
        <f t="shared" si="5"/>
        <v>0.61187538515049444</v>
      </c>
      <c r="DM14" s="5">
        <f t="shared" si="6"/>
        <v>0.29785732466791748</v>
      </c>
      <c r="DO14" s="9" t="s">
        <v>221</v>
      </c>
      <c r="DP14" s="9">
        <v>0.13585002922499592</v>
      </c>
      <c r="DQ14" s="9">
        <v>-0.36016436627883053</v>
      </c>
      <c r="DR14" s="9">
        <v>-9.7139567484073042E-3</v>
      </c>
      <c r="DS14" s="9">
        <v>-0.18116812628321113</v>
      </c>
      <c r="DT14" s="9">
        <v>0.42609839760611279</v>
      </c>
      <c r="DU14" s="9">
        <v>-0.19393748462352542</v>
      </c>
      <c r="DV14" s="9">
        <v>0.21410217730004938</v>
      </c>
      <c r="DW14" s="9">
        <v>-0.24109264806859376</v>
      </c>
      <c r="DX14" s="9">
        <v>0.50518668974527059</v>
      </c>
      <c r="DY14" s="9">
        <v>0.16694434787295193</v>
      </c>
      <c r="DZ14" s="9">
        <v>-1.6809942017792161E-2</v>
      </c>
      <c r="EA14" s="9">
        <v>1</v>
      </c>
      <c r="EB14" s="9">
        <v>-7.3298123902682935E-2</v>
      </c>
      <c r="GR14" t="s">
        <v>13</v>
      </c>
      <c r="GS14">
        <v>0.2133333333333334</v>
      </c>
      <c r="GT14">
        <v>-2.9605947323337507E-17</v>
      </c>
      <c r="GU14">
        <v>-0.21333333333333337</v>
      </c>
      <c r="GV14">
        <v>0</v>
      </c>
      <c r="GW14">
        <v>5.3333333333333337E-2</v>
      </c>
      <c r="GX14">
        <v>-5.3333333333333344E-2</v>
      </c>
      <c r="GY14">
        <v>0.37333333333333329</v>
      </c>
      <c r="GZ14">
        <v>0.21333333333333329</v>
      </c>
      <c r="HA14">
        <v>0.15999999999999989</v>
      </c>
      <c r="HB14">
        <v>-5.3333333333333351E-2</v>
      </c>
      <c r="HC14">
        <v>-0.10666666666666662</v>
      </c>
      <c r="HD14">
        <v>-5.3333333333333337E-2</v>
      </c>
      <c r="HE14">
        <f>VARP(piton!$Q$77:$AE$77)</f>
        <v>0.96</v>
      </c>
      <c r="HF14">
        <v>0.69333333333333336</v>
      </c>
      <c r="HG14">
        <v>-0.16000000000000006</v>
      </c>
      <c r="HH14">
        <v>0.21333333333333337</v>
      </c>
      <c r="HI14">
        <v>0.15999999999999989</v>
      </c>
      <c r="HJ14">
        <v>0.16000000000000011</v>
      </c>
      <c r="HK14">
        <v>-2.9605947323337507E-17</v>
      </c>
      <c r="HL14">
        <v>-0.21333333333333329</v>
      </c>
      <c r="HM14">
        <v>0.42666666666666669</v>
      </c>
      <c r="HN14">
        <v>0.16000000000000003</v>
      </c>
      <c r="HO14">
        <v>-2.9605947323337507E-17</v>
      </c>
      <c r="HP14">
        <v>0.16000000000000003</v>
      </c>
      <c r="HQ14">
        <v>-5.3333333333333337E-2</v>
      </c>
      <c r="HR14">
        <v>0.16000000000000003</v>
      </c>
      <c r="HS14">
        <v>0.74666666666666659</v>
      </c>
      <c r="HT14">
        <v>0.21333333333333337</v>
      </c>
    </row>
    <row r="15" spans="1:422" ht="15.75" thickBot="1" x14ac:dyDescent="0.3">
      <c r="A15">
        <v>1</v>
      </c>
      <c r="B15" s="41">
        <v>14</v>
      </c>
      <c r="C15" s="12" t="s">
        <v>296</v>
      </c>
      <c r="D15" s="12">
        <v>2</v>
      </c>
      <c r="E15" s="12">
        <v>3</v>
      </c>
      <c r="F15" s="12">
        <v>4</v>
      </c>
      <c r="G15">
        <v>15.84821428571429</v>
      </c>
      <c r="H15" s="12">
        <v>15.8</v>
      </c>
      <c r="P15" t="s">
        <v>14</v>
      </c>
      <c r="Q15">
        <v>0.49999999999999994</v>
      </c>
      <c r="R15">
        <v>0.54178571428571431</v>
      </c>
      <c r="S15">
        <v>0.36499999999999999</v>
      </c>
      <c r="T15">
        <v>0.22999999999999998</v>
      </c>
      <c r="U15">
        <v>0.5</v>
      </c>
      <c r="V15">
        <v>0.05</v>
      </c>
      <c r="W15">
        <v>0.72499999999999998</v>
      </c>
      <c r="X15">
        <v>0.9501204819277228</v>
      </c>
      <c r="Y15">
        <v>0.73812500000000003</v>
      </c>
      <c r="Z15">
        <v>0.96421323228877598</v>
      </c>
      <c r="AA15">
        <v>0.95373947105181966</v>
      </c>
      <c r="AB15">
        <v>0.95004721748910614</v>
      </c>
      <c r="AC15">
        <v>0.77</v>
      </c>
      <c r="AD15">
        <v>0.311</v>
      </c>
      <c r="AE15">
        <v>3.4615384615384617E-2</v>
      </c>
      <c r="AF15">
        <f>AVERAGE($Q$15:$AE$15)</f>
        <v>0.57224310011056834</v>
      </c>
      <c r="AX15" s="9"/>
      <c r="CV15" s="86" t="s">
        <v>212</v>
      </c>
      <c r="CW15" s="5">
        <f>SUM($Q$46:$AE$46)</f>
        <v>1</v>
      </c>
      <c r="CX15" s="5">
        <v>6.5422222222222226</v>
      </c>
      <c r="CY15" s="5">
        <f>SUM($Q$78:$AE$78)</f>
        <v>3</v>
      </c>
      <c r="CZ15" s="5">
        <v>5.7600000000000016</v>
      </c>
      <c r="DA15" s="5">
        <v>2.6936717144229658E-2</v>
      </c>
      <c r="DB15" s="5">
        <v>0.28394810174611851</v>
      </c>
      <c r="DC15" s="5">
        <v>0.21968369397276166</v>
      </c>
      <c r="DD15" s="5">
        <f t="shared" si="0"/>
        <v>0.17380952380952383</v>
      </c>
      <c r="DE15" s="5">
        <f t="shared" si="1"/>
        <v>0.20238095238095238</v>
      </c>
      <c r="DF15" s="5">
        <v>1.7508063752459623E-2</v>
      </c>
      <c r="DG15" s="5">
        <v>2.444017147110213</v>
      </c>
      <c r="DH15" s="5">
        <f t="shared" si="2"/>
        <v>2</v>
      </c>
      <c r="DI15" s="5">
        <f t="shared" si="3"/>
        <v>4</v>
      </c>
      <c r="DJ15" s="5">
        <v>6</v>
      </c>
      <c r="DK15" s="5">
        <f t="shared" si="4"/>
        <v>3.3333333333333326E-2</v>
      </c>
      <c r="DL15" s="5">
        <f t="shared" si="5"/>
        <v>0.57224310011056834</v>
      </c>
      <c r="DM15" s="5">
        <f t="shared" si="6"/>
        <v>0.32471325789282129</v>
      </c>
      <c r="DO15" s="51" t="s">
        <v>49</v>
      </c>
      <c r="DP15" s="51">
        <v>-0.33693962081883494</v>
      </c>
      <c r="DQ15" s="51">
        <v>0.24475629434099136</v>
      </c>
      <c r="DR15" s="51">
        <v>0.11296767159812239</v>
      </c>
      <c r="DS15" s="51">
        <v>0.12320120802612367</v>
      </c>
      <c r="DT15" s="51">
        <v>1.851848768800396E-2</v>
      </c>
      <c r="DU15" s="51">
        <v>-0.7430030850463778</v>
      </c>
      <c r="DV15" s="51">
        <v>0.419660245704287</v>
      </c>
      <c r="DW15" s="51">
        <v>0.93664859533362332</v>
      </c>
      <c r="DX15" s="51">
        <v>0.76247972411520659</v>
      </c>
      <c r="DY15" s="51">
        <v>0.95175368332204213</v>
      </c>
      <c r="DZ15" s="51">
        <v>-0.33707542009050595</v>
      </c>
      <c r="EA15" s="51">
        <v>-7.3298123902682935E-2</v>
      </c>
      <c r="EB15" s="51">
        <v>1</v>
      </c>
      <c r="GR15" t="s">
        <v>14</v>
      </c>
      <c r="GS15">
        <v>0.48000000000000004</v>
      </c>
      <c r="GT15">
        <v>-2.9605947323337507E-17</v>
      </c>
      <c r="GU15">
        <v>5.3333333333333337E-2</v>
      </c>
      <c r="GV15">
        <v>0.26666666666666666</v>
      </c>
      <c r="GW15">
        <v>0.32000000000000006</v>
      </c>
      <c r="GX15">
        <v>0.21333333333333329</v>
      </c>
      <c r="GY15">
        <v>0.37333333333333329</v>
      </c>
      <c r="GZ15">
        <v>0.48000000000000004</v>
      </c>
      <c r="HA15">
        <v>0.15999999999999989</v>
      </c>
      <c r="HB15">
        <v>-5.3333333333333351E-2</v>
      </c>
      <c r="HC15">
        <v>0.16000000000000006</v>
      </c>
      <c r="HD15">
        <v>0.21333333333333329</v>
      </c>
      <c r="HE15">
        <v>0.69333333333333336</v>
      </c>
      <c r="HF15">
        <f>VARP(piton!$Q$78:$AE$78)</f>
        <v>0.96</v>
      </c>
      <c r="HG15">
        <v>0.10666666666666662</v>
      </c>
      <c r="HH15">
        <v>-5.3333333333333323E-2</v>
      </c>
      <c r="HI15">
        <v>-0.10666666666666665</v>
      </c>
      <c r="HJ15">
        <v>-0.10666666666666662</v>
      </c>
      <c r="HK15">
        <v>0.26666666666666661</v>
      </c>
      <c r="HL15">
        <v>-0.21333333333333329</v>
      </c>
      <c r="HM15">
        <v>0.42666666666666669</v>
      </c>
      <c r="HN15">
        <v>-0.10666666666666666</v>
      </c>
      <c r="HO15">
        <v>0.26666666666666661</v>
      </c>
      <c r="HP15">
        <v>0.16000000000000003</v>
      </c>
      <c r="HQ15">
        <v>-5.3333333333333337E-2</v>
      </c>
      <c r="HR15">
        <v>0.16000000000000003</v>
      </c>
      <c r="HS15">
        <v>0.48000000000000009</v>
      </c>
      <c r="HT15">
        <v>0.21333333333333337</v>
      </c>
    </row>
    <row r="16" spans="1:422" x14ac:dyDescent="0.25">
      <c r="A16">
        <v>1</v>
      </c>
      <c r="B16" s="41">
        <v>15</v>
      </c>
      <c r="C16" s="12" t="s">
        <v>297</v>
      </c>
      <c r="D16" s="12">
        <v>1940</v>
      </c>
      <c r="E16" s="12">
        <v>1950</v>
      </c>
      <c r="F16" s="12">
        <v>1970</v>
      </c>
      <c r="G16">
        <v>1892.8214285714289</v>
      </c>
      <c r="H16" s="12">
        <v>1840</v>
      </c>
      <c r="P16" t="s">
        <v>15</v>
      </c>
      <c r="Q16">
        <v>0.5</v>
      </c>
      <c r="R16">
        <v>0.21425</v>
      </c>
      <c r="S16">
        <v>0.35599999999999998</v>
      </c>
      <c r="T16">
        <v>0.9567786004797163</v>
      </c>
      <c r="U16">
        <v>0.05</v>
      </c>
      <c r="V16">
        <v>0.67999999999999994</v>
      </c>
      <c r="W16">
        <v>0.95209039548022589</v>
      </c>
      <c r="X16">
        <v>0.95004524886878272</v>
      </c>
      <c r="Y16">
        <v>0.85624999999999996</v>
      </c>
      <c r="Z16">
        <v>0.95883701365495344</v>
      </c>
      <c r="AA16">
        <v>0.95</v>
      </c>
      <c r="AB16">
        <v>0.95004721748910614</v>
      </c>
      <c r="AC16">
        <v>3.8976377952755908E-2</v>
      </c>
      <c r="AD16">
        <v>0.95726307353235818</v>
      </c>
      <c r="AE16">
        <v>3.5714285714285712E-2</v>
      </c>
      <c r="AF16">
        <f>AVERAGE($Q$16:$AE$16)</f>
        <v>0.62708348087814558</v>
      </c>
      <c r="AX16" s="9"/>
      <c r="CV16" s="86">
        <f>AVERAGE(DD:DD)</f>
        <v>3.9115646258503396E-2</v>
      </c>
      <c r="CW16" s="5">
        <f>SUM($Q$47:$AE$47)</f>
        <v>3</v>
      </c>
      <c r="CX16" s="5">
        <v>7.36</v>
      </c>
      <c r="CY16" s="5">
        <f>SUM($Q$79:$AE$79)</f>
        <v>-3</v>
      </c>
      <c r="CZ16" s="5">
        <v>2.5066666666666655</v>
      </c>
      <c r="DA16" s="5">
        <v>6.2471158066095111E-3</v>
      </c>
      <c r="DB16" s="5">
        <v>0.39707278590567896</v>
      </c>
      <c r="DC16" s="5">
        <v>0.24857087016076562</v>
      </c>
      <c r="DD16" s="5">
        <f t="shared" si="0"/>
        <v>4.9999999999999947E-2</v>
      </c>
      <c r="DE16" s="5">
        <f t="shared" si="1"/>
        <v>0.24047619047619048</v>
      </c>
      <c r="DF16" s="5">
        <v>3.1161141225351612E-5</v>
      </c>
      <c r="DG16" s="5">
        <v>2.7111142200413556</v>
      </c>
      <c r="DH16" s="5">
        <f t="shared" si="2"/>
        <v>3</v>
      </c>
      <c r="DI16" s="5">
        <f t="shared" si="3"/>
        <v>7</v>
      </c>
      <c r="DJ16" s="5">
        <v>10</v>
      </c>
      <c r="DK16" s="5">
        <f t="shared" si="4"/>
        <v>9.9999999999999978E-2</v>
      </c>
      <c r="DL16" s="5">
        <f t="shared" si="5"/>
        <v>0.62708348087814558</v>
      </c>
      <c r="DM16" s="5">
        <f t="shared" si="6"/>
        <v>0.38640194893313468</v>
      </c>
      <c r="GR16" t="s">
        <v>15</v>
      </c>
      <c r="GS16">
        <v>0.58666666666666667</v>
      </c>
      <c r="GT16">
        <v>1.4802973661668754E-17</v>
      </c>
      <c r="GU16">
        <v>0.2133333333333334</v>
      </c>
      <c r="GV16">
        <v>0.26666666666666666</v>
      </c>
      <c r="GW16">
        <v>0.47999999999999987</v>
      </c>
      <c r="GX16">
        <v>-0.47999999999999993</v>
      </c>
      <c r="GY16">
        <v>-0.10666666666666662</v>
      </c>
      <c r="GZ16">
        <v>0.32000000000000012</v>
      </c>
      <c r="HA16">
        <v>0.10666666666666665</v>
      </c>
      <c r="HB16">
        <v>0.32</v>
      </c>
      <c r="HC16">
        <v>-0.16000000000000003</v>
      </c>
      <c r="HD16">
        <v>0.32000000000000012</v>
      </c>
      <c r="HE16">
        <v>-0.16000000000000006</v>
      </c>
      <c r="HF16">
        <v>0.10666666666666662</v>
      </c>
      <c r="HG16">
        <f>VARP(piton!$Q$79:$AE$79)</f>
        <v>0.96</v>
      </c>
      <c r="HH16">
        <v>-0.48000000000000009</v>
      </c>
      <c r="HI16">
        <v>-0.15999999999999995</v>
      </c>
      <c r="HJ16">
        <v>-0.16000000000000006</v>
      </c>
      <c r="HK16">
        <v>0.26666666666666666</v>
      </c>
      <c r="HL16">
        <v>-5.3333333333333358E-2</v>
      </c>
      <c r="HM16">
        <v>0.10666666666666662</v>
      </c>
      <c r="HN16">
        <v>-0.16000000000000003</v>
      </c>
      <c r="HO16">
        <v>0.26666666666666666</v>
      </c>
      <c r="HP16">
        <v>0.10666666666666666</v>
      </c>
      <c r="HQ16">
        <v>5.3333333333333351E-2</v>
      </c>
      <c r="HR16">
        <v>0.10666666666666663</v>
      </c>
      <c r="HS16">
        <v>-0.21333333333333335</v>
      </c>
      <c r="HT16">
        <v>5.3333333333333351E-2</v>
      </c>
    </row>
    <row r="17" spans="1:228" x14ac:dyDescent="0.25">
      <c r="A17">
        <v>2</v>
      </c>
      <c r="B17" s="41">
        <v>1</v>
      </c>
      <c r="C17" s="12" t="s">
        <v>249</v>
      </c>
      <c r="D17" s="12">
        <v>1978</v>
      </c>
      <c r="E17" s="12">
        <v>1979</v>
      </c>
      <c r="F17" s="12">
        <v>1980</v>
      </c>
      <c r="P17" t="s">
        <v>16</v>
      </c>
      <c r="Q17">
        <v>0.41818181818181815</v>
      </c>
      <c r="R17">
        <v>0.52737500000000004</v>
      </c>
      <c r="S17">
        <v>0.95228907782864614</v>
      </c>
      <c r="T17">
        <v>0.55400000000000005</v>
      </c>
      <c r="U17">
        <v>0.5</v>
      </c>
      <c r="V17">
        <v>0.95353606789250345</v>
      </c>
      <c r="W17">
        <v>0.5</v>
      </c>
      <c r="X17">
        <v>0.65</v>
      </c>
      <c r="Y17">
        <v>0.95147199273044214</v>
      </c>
      <c r="Z17">
        <v>0.5</v>
      </c>
      <c r="AA17">
        <v>0.3</v>
      </c>
      <c r="AB17">
        <v>0.23214285714285715</v>
      </c>
      <c r="AC17">
        <v>0.53</v>
      </c>
      <c r="AD17">
        <v>0.57200000000000006</v>
      </c>
      <c r="AE17">
        <v>0.67999999999999994</v>
      </c>
      <c r="AF17">
        <f>AVERAGE($Q$17:$AE$17)</f>
        <v>0.58806645425175119</v>
      </c>
      <c r="AX17" s="9"/>
      <c r="CV17" s="86" t="s">
        <v>213</v>
      </c>
      <c r="CW17" s="5">
        <f>SUM($Q$48:$AE$48)</f>
        <v>3</v>
      </c>
      <c r="CX17" s="5">
        <v>3.626666666666666</v>
      </c>
      <c r="CY17" s="5">
        <f>SUM($Q$80:$AE$80)</f>
        <v>9</v>
      </c>
      <c r="CZ17" s="5">
        <v>-0.8533333333333335</v>
      </c>
      <c r="DB17" s="5">
        <v>0.29400675846885538</v>
      </c>
      <c r="DC17" s="5">
        <v>-1.7707652191534663E-3</v>
      </c>
      <c r="DD17" s="5">
        <f t="shared" si="0"/>
        <v>-5.4761904761904769E-2</v>
      </c>
      <c r="DE17" s="5">
        <f t="shared" si="1"/>
        <v>0.10714285714285712</v>
      </c>
      <c r="DF17" s="5">
        <v>0.13917951128208561</v>
      </c>
      <c r="DG17" s="5">
        <v>1.4305285813100845</v>
      </c>
      <c r="DH17" s="5">
        <f t="shared" si="2"/>
        <v>0</v>
      </c>
      <c r="DI17" s="5">
        <f t="shared" si="3"/>
        <v>3</v>
      </c>
      <c r="DJ17" s="5">
        <v>3</v>
      </c>
      <c r="DK17" s="5">
        <f t="shared" si="4"/>
        <v>9.9999999999999978E-2</v>
      </c>
      <c r="DL17" s="5">
        <f t="shared" si="5"/>
        <v>0.58806645425175119</v>
      </c>
      <c r="DM17" s="5">
        <f t="shared" si="6"/>
        <v>0.22052581384952952</v>
      </c>
      <c r="GR17" t="s">
        <v>16</v>
      </c>
      <c r="GS17">
        <v>-0.16</v>
      </c>
      <c r="GT17">
        <v>0.26666666666666672</v>
      </c>
      <c r="GU17">
        <v>-0.1066666666666667</v>
      </c>
      <c r="GV17">
        <v>-0.26666666666666666</v>
      </c>
      <c r="GW17">
        <v>-0.37333333333333341</v>
      </c>
      <c r="GX17">
        <v>0.1066666666666667</v>
      </c>
      <c r="GY17">
        <v>5.3333333333333337E-2</v>
      </c>
      <c r="GZ17">
        <v>-0.16000000000000003</v>
      </c>
      <c r="HA17">
        <v>-5.3333333333333351E-2</v>
      </c>
      <c r="HB17">
        <v>-0.16</v>
      </c>
      <c r="HC17">
        <v>-5.3333333333333358E-2</v>
      </c>
      <c r="HD17">
        <v>-0.16000000000000003</v>
      </c>
      <c r="HE17">
        <v>0.21333333333333337</v>
      </c>
      <c r="HF17">
        <v>-5.3333333333333323E-2</v>
      </c>
      <c r="HG17">
        <v>-0.48000000000000009</v>
      </c>
      <c r="HH17">
        <f>VARP(piton!$Q$80:$AE$80)</f>
        <v>0.64</v>
      </c>
      <c r="HI17">
        <v>0.21333333333333332</v>
      </c>
      <c r="HJ17">
        <v>0.2133333333333334</v>
      </c>
      <c r="HK17">
        <v>-0.26666666666666666</v>
      </c>
      <c r="HL17">
        <v>-0.10666666666666669</v>
      </c>
      <c r="HM17">
        <v>-5.3333333333333337E-2</v>
      </c>
      <c r="HN17">
        <v>-5.333333333333333E-2</v>
      </c>
      <c r="HO17">
        <v>-0.26666666666666666</v>
      </c>
      <c r="HP17">
        <v>-5.3333333333333358E-2</v>
      </c>
      <c r="HQ17">
        <v>0.10666666666666667</v>
      </c>
      <c r="HR17">
        <v>-5.333333333333333E-2</v>
      </c>
      <c r="HS17">
        <v>0.10666666666666669</v>
      </c>
      <c r="HT17">
        <v>0.1066666666666667</v>
      </c>
    </row>
    <row r="18" spans="1:228" x14ac:dyDescent="0.25">
      <c r="A18">
        <v>2</v>
      </c>
      <c r="B18" s="41">
        <v>2</v>
      </c>
      <c r="C18" s="12" t="s">
        <v>250</v>
      </c>
      <c r="D18" s="12">
        <v>9305</v>
      </c>
      <c r="E18" s="12">
        <v>9308</v>
      </c>
      <c r="F18" s="12">
        <v>9320</v>
      </c>
      <c r="P18" t="s">
        <v>17</v>
      </c>
      <c r="Q18">
        <v>0.8</v>
      </c>
      <c r="R18">
        <v>0.58774999999999999</v>
      </c>
      <c r="S18">
        <v>0.74075000000000002</v>
      </c>
      <c r="T18">
        <v>0.60124999999999995</v>
      </c>
      <c r="U18">
        <v>0.5</v>
      </c>
      <c r="V18">
        <v>0.75</v>
      </c>
      <c r="W18">
        <v>0.27500000000000002</v>
      </c>
      <c r="X18">
        <v>0.57727272727272727</v>
      </c>
      <c r="Y18">
        <v>0.95008345493910173</v>
      </c>
      <c r="Z18">
        <v>0.65</v>
      </c>
      <c r="AA18">
        <v>0.59</v>
      </c>
      <c r="AB18">
        <v>0.23214285714285715</v>
      </c>
      <c r="AC18">
        <v>0.54500000000000004</v>
      </c>
      <c r="AD18">
        <v>0.67217391304347829</v>
      </c>
      <c r="AE18">
        <v>0.22999999999999998</v>
      </c>
      <c r="AF18">
        <f>AVERAGE($Q$18:$AE$18)</f>
        <v>0.58009486349321093</v>
      </c>
      <c r="AX18" s="9"/>
      <c r="CV18" s="86">
        <f>AVERAGE(DE:DE)</f>
        <v>0.17721088435374152</v>
      </c>
      <c r="CW18" s="5">
        <f>SUM($Q$49:$AE$49)</f>
        <v>7</v>
      </c>
      <c r="CX18" s="5">
        <v>7.1288888888888895</v>
      </c>
      <c r="CY18" s="5">
        <f>SUM($Q$81:$AE$81)</f>
        <v>13</v>
      </c>
      <c r="CZ18" s="5">
        <v>-0.46222222222222237</v>
      </c>
      <c r="DB18" s="5">
        <v>0.43649958566932145</v>
      </c>
      <c r="DC18" s="5">
        <v>0.18246273810335353</v>
      </c>
      <c r="DD18" s="5">
        <f t="shared" si="0"/>
        <v>-3.5714285714285719E-2</v>
      </c>
      <c r="DE18" s="5">
        <f t="shared" si="1"/>
        <v>0.25</v>
      </c>
      <c r="DF18" s="5">
        <v>0.23568070447146422</v>
      </c>
      <c r="DG18" s="5">
        <v>1.3220228213717446</v>
      </c>
      <c r="DH18" s="5">
        <f t="shared" si="2"/>
        <v>0</v>
      </c>
      <c r="DI18" s="5">
        <f t="shared" si="3"/>
        <v>1</v>
      </c>
      <c r="DJ18" s="5">
        <v>1</v>
      </c>
      <c r="DK18" s="5">
        <f t="shared" si="4"/>
        <v>0.23333333333333334</v>
      </c>
      <c r="DL18" s="5">
        <f t="shared" si="5"/>
        <v>0.58009486349321093</v>
      </c>
      <c r="DM18" s="5">
        <f t="shared" si="6"/>
        <v>0.20672132315069505</v>
      </c>
      <c r="GR18" t="s">
        <v>17</v>
      </c>
      <c r="GS18">
        <v>-0.14222222222222219</v>
      </c>
      <c r="GT18">
        <v>8.888888888888892E-2</v>
      </c>
      <c r="GU18">
        <v>-0.21333333333333332</v>
      </c>
      <c r="GV18">
        <v>-8.888888888888892E-2</v>
      </c>
      <c r="GW18">
        <v>-0.12444444444444448</v>
      </c>
      <c r="GX18">
        <v>-0.14222222222222219</v>
      </c>
      <c r="GY18">
        <v>0.10666666666666665</v>
      </c>
      <c r="GZ18">
        <v>-0.14222222222222219</v>
      </c>
      <c r="HA18">
        <v>-1.7777777777777774E-2</v>
      </c>
      <c r="HB18">
        <v>-5.333333333333333E-2</v>
      </c>
      <c r="HC18">
        <v>-0.19555555555555557</v>
      </c>
      <c r="HD18">
        <v>-0.14222222222222219</v>
      </c>
      <c r="HE18">
        <v>0.15999999999999989</v>
      </c>
      <c r="HF18">
        <v>-0.10666666666666665</v>
      </c>
      <c r="HG18">
        <v>-0.15999999999999995</v>
      </c>
      <c r="HH18">
        <v>0.21333333333333332</v>
      </c>
      <c r="HI18">
        <f>VARP(piton!$Q$81:$AE$81)</f>
        <v>0.24888888888888888</v>
      </c>
      <c r="HJ18">
        <v>0.15999999999999989</v>
      </c>
      <c r="HK18">
        <v>-0.17777777777777787</v>
      </c>
      <c r="HL18">
        <v>-0.12444444444444448</v>
      </c>
      <c r="HM18">
        <v>-0.10666666666666665</v>
      </c>
      <c r="HN18">
        <v>7.1111111111111097E-2</v>
      </c>
      <c r="HO18">
        <v>-0.17777777777777787</v>
      </c>
      <c r="HP18">
        <v>7.1111111111111097E-2</v>
      </c>
      <c r="HQ18">
        <v>0.12444444444444448</v>
      </c>
      <c r="HR18">
        <v>7.1111111111111097E-2</v>
      </c>
      <c r="HS18">
        <v>0.12444444444444448</v>
      </c>
      <c r="HT18">
        <v>0.21333333333333332</v>
      </c>
    </row>
    <row r="19" spans="1:228" x14ac:dyDescent="0.25">
      <c r="A19">
        <v>2</v>
      </c>
      <c r="B19" s="41">
        <v>3</v>
      </c>
      <c r="C19" s="12" t="s">
        <v>251</v>
      </c>
      <c r="D19" s="12">
        <v>3070</v>
      </c>
      <c r="E19" s="12">
        <v>3071</v>
      </c>
      <c r="F19" s="12">
        <v>3072</v>
      </c>
      <c r="P19" t="s">
        <v>18</v>
      </c>
      <c r="Q19">
        <v>0.05</v>
      </c>
      <c r="R19">
        <v>0.5</v>
      </c>
      <c r="S19">
        <v>0.5</v>
      </c>
      <c r="T19">
        <v>0.45499999999999996</v>
      </c>
      <c r="U19">
        <v>0.05</v>
      </c>
      <c r="V19">
        <v>0.95147710487444603</v>
      </c>
      <c r="W19">
        <v>0.5</v>
      </c>
      <c r="X19">
        <v>0.95027026967294292</v>
      </c>
      <c r="Y19">
        <v>0.95008345493910173</v>
      </c>
      <c r="Z19">
        <v>0.27500000000000002</v>
      </c>
      <c r="AA19">
        <v>0.5</v>
      </c>
      <c r="AB19">
        <v>0.51730769230769236</v>
      </c>
      <c r="AC19">
        <v>0.9502851439977188</v>
      </c>
      <c r="AD19">
        <v>0.52400000000000002</v>
      </c>
      <c r="AE19">
        <v>0.23947368421052634</v>
      </c>
      <c r="AF19">
        <f>AVERAGE($Q$19:$AE$19)</f>
        <v>0.52752649000016194</v>
      </c>
      <c r="AX19" s="9"/>
      <c r="CV19" s="86" t="s">
        <v>370</v>
      </c>
      <c r="CW19" s="5">
        <f>SUM($Q$50:$AE$50)</f>
        <v>-3</v>
      </c>
      <c r="CX19" s="5">
        <v>6.7733333333333325</v>
      </c>
      <c r="CY19" s="5">
        <f>SUM($Q$82:$AE$82)</f>
        <v>3</v>
      </c>
      <c r="CZ19" s="5">
        <v>-1.44</v>
      </c>
      <c r="DB19" s="5">
        <v>0.3189342662404121</v>
      </c>
      <c r="DC19" s="5">
        <v>0.22014233123524096</v>
      </c>
      <c r="DD19" s="5">
        <f t="shared" si="0"/>
        <v>-8.3333333333333329E-2</v>
      </c>
      <c r="DE19" s="5">
        <f t="shared" si="1"/>
        <v>0.19285714285714287</v>
      </c>
      <c r="DF19" s="5">
        <v>4.7267884176423053E-3</v>
      </c>
      <c r="DG19" s="5">
        <v>3.0275644042015619</v>
      </c>
      <c r="DH19" s="5">
        <f t="shared" si="2"/>
        <v>2</v>
      </c>
      <c r="DI19" s="5">
        <f t="shared" si="3"/>
        <v>4</v>
      </c>
      <c r="DJ19" s="5">
        <v>6</v>
      </c>
      <c r="DK19" s="5">
        <f t="shared" si="4"/>
        <v>9.9999999999999978E-2</v>
      </c>
      <c r="DL19" s="5">
        <f t="shared" si="5"/>
        <v>0.52752649000016194</v>
      </c>
      <c r="DM19" s="5">
        <f t="shared" si="6"/>
        <v>0.30786599844134882</v>
      </c>
      <c r="GR19" t="s">
        <v>18</v>
      </c>
      <c r="GS19">
        <v>-5.3333333333333358E-2</v>
      </c>
      <c r="GT19">
        <v>-0.26666666666666666</v>
      </c>
      <c r="GU19">
        <v>-0.4800000000000002</v>
      </c>
      <c r="GV19">
        <v>-0.53333333333333333</v>
      </c>
      <c r="GW19">
        <v>-0.21333333333333332</v>
      </c>
      <c r="GX19">
        <v>-0.32000000000000006</v>
      </c>
      <c r="GY19">
        <v>-0.16000000000000006</v>
      </c>
      <c r="GZ19">
        <v>-5.3333333333333358E-2</v>
      </c>
      <c r="HA19">
        <v>0.15999999999999989</v>
      </c>
      <c r="HB19">
        <v>-5.3333333333333323E-2</v>
      </c>
      <c r="HC19">
        <v>-0.37333333333333335</v>
      </c>
      <c r="HD19">
        <v>-0.32000000000000006</v>
      </c>
      <c r="HE19">
        <v>0.16000000000000011</v>
      </c>
      <c r="HF19">
        <v>-0.10666666666666662</v>
      </c>
      <c r="HG19">
        <v>-0.16000000000000006</v>
      </c>
      <c r="HH19">
        <v>0.2133333333333334</v>
      </c>
      <c r="HI19">
        <v>0.15999999999999989</v>
      </c>
      <c r="HJ19">
        <f>VARP(piton!$Q$82:$AE$82)</f>
        <v>0.96</v>
      </c>
      <c r="HK19">
        <v>0</v>
      </c>
      <c r="HL19">
        <v>-0.48000000000000004</v>
      </c>
      <c r="HM19">
        <v>0.16000000000000006</v>
      </c>
      <c r="HN19">
        <v>0.42666666666666669</v>
      </c>
      <c r="HO19">
        <v>-0.26666666666666666</v>
      </c>
      <c r="HP19">
        <v>-0.10666666666666663</v>
      </c>
      <c r="HQ19">
        <v>-5.3333333333333351E-2</v>
      </c>
      <c r="HR19">
        <v>0.16000000000000003</v>
      </c>
      <c r="HS19">
        <v>-5.333333333333333E-2</v>
      </c>
      <c r="HT19">
        <v>0.21333333333333335</v>
      </c>
    </row>
    <row r="20" spans="1:228" x14ac:dyDescent="0.25">
      <c r="A20">
        <v>2</v>
      </c>
      <c r="B20" s="41">
        <v>4</v>
      </c>
      <c r="C20" s="12" t="s">
        <v>252</v>
      </c>
      <c r="D20" s="12">
        <v>28</v>
      </c>
      <c r="E20" s="12">
        <v>30</v>
      </c>
      <c r="F20" s="12">
        <v>35</v>
      </c>
      <c r="P20" t="s">
        <v>19</v>
      </c>
      <c r="Q20">
        <v>0.95168350168350169</v>
      </c>
      <c r="R20">
        <v>0.582125</v>
      </c>
      <c r="S20">
        <v>0.95228907782864614</v>
      </c>
      <c r="T20">
        <v>0.86</v>
      </c>
      <c r="U20">
        <v>3.0000000000000002E-2</v>
      </c>
      <c r="V20">
        <v>0.61250000000000004</v>
      </c>
      <c r="W20">
        <v>3.7500000000000006E-2</v>
      </c>
      <c r="X20">
        <v>1.2230769134893491E-2</v>
      </c>
      <c r="Y20">
        <v>0.39406249999999998</v>
      </c>
      <c r="Z20">
        <v>0.95484682106699859</v>
      </c>
      <c r="AA20">
        <v>0.95285804109863093</v>
      </c>
      <c r="AB20">
        <v>4.9839687069158999E-2</v>
      </c>
      <c r="AC20">
        <v>0.95098397526005052</v>
      </c>
      <c r="AD20">
        <v>0.80857142857142872</v>
      </c>
      <c r="AE20">
        <v>3.0405405405405407E-2</v>
      </c>
      <c r="AF20">
        <f>AVERAGE($Q$20:$AE$20)</f>
        <v>0.54532641380791425</v>
      </c>
      <c r="AX20" s="9"/>
      <c r="CV20" s="86">
        <v>3.6281179138321736E-4</v>
      </c>
      <c r="CW20" s="5">
        <f>SUM($Q$51:$AE$51)</f>
        <v>3</v>
      </c>
      <c r="CX20" s="5">
        <v>3.0933333333333333</v>
      </c>
      <c r="CY20" s="5">
        <f>SUM($Q$83:$AE$83)</f>
        <v>-5</v>
      </c>
      <c r="CZ20" s="5">
        <v>0.97777777777777752</v>
      </c>
      <c r="DB20" s="5">
        <v>7.9780020696052336</v>
      </c>
      <c r="DC20" s="5">
        <v>0.11570281463681253</v>
      </c>
      <c r="DD20" s="5">
        <f t="shared" si="0"/>
        <v>-7.1428571428571513E-3</v>
      </c>
      <c r="DE20" s="5">
        <f t="shared" si="1"/>
        <v>8.8095238095238101E-2</v>
      </c>
      <c r="DF20" s="5">
        <v>1.4225884973310366E-6</v>
      </c>
      <c r="DG20" s="5">
        <v>1.8870894776494578</v>
      </c>
      <c r="DH20" s="5">
        <f t="shared" si="2"/>
        <v>5</v>
      </c>
      <c r="DI20" s="5">
        <f t="shared" si="3"/>
        <v>5</v>
      </c>
      <c r="DJ20" s="5">
        <v>10</v>
      </c>
      <c r="DK20" s="5">
        <f t="shared" si="4"/>
        <v>9.9999999999999978E-2</v>
      </c>
      <c r="DL20" s="5">
        <f t="shared" si="5"/>
        <v>0.54532641380791425</v>
      </c>
      <c r="DM20" s="5">
        <f t="shared" si="6"/>
        <v>0.4092193814360563</v>
      </c>
      <c r="GR20" t="s">
        <v>19</v>
      </c>
      <c r="GS20">
        <v>-8.8888888888888934E-2</v>
      </c>
      <c r="GT20">
        <v>-0.44444444444444448</v>
      </c>
      <c r="GU20">
        <v>0</v>
      </c>
      <c r="GV20">
        <v>0.17777777777777778</v>
      </c>
      <c r="GW20">
        <v>0.35555555555555551</v>
      </c>
      <c r="GX20">
        <v>-8.8888888888888878E-2</v>
      </c>
      <c r="GY20">
        <v>-0.53333333333333333</v>
      </c>
      <c r="GZ20">
        <v>0.17777777777777776</v>
      </c>
      <c r="HA20">
        <v>8.8888888888888934E-2</v>
      </c>
      <c r="HB20">
        <v>0.26666666666666666</v>
      </c>
      <c r="HC20">
        <v>0.17777777777777776</v>
      </c>
      <c r="HD20">
        <v>0.44444444444444448</v>
      </c>
      <c r="HE20">
        <v>-2.9605947323337507E-17</v>
      </c>
      <c r="HF20">
        <v>0.26666666666666661</v>
      </c>
      <c r="HG20">
        <v>0.26666666666666666</v>
      </c>
      <c r="HH20">
        <v>-0.26666666666666666</v>
      </c>
      <c r="HI20">
        <v>-0.17777777777777787</v>
      </c>
      <c r="HJ20">
        <v>0</v>
      </c>
      <c r="HK20">
        <f>VARP(piton!$Q$83:$AE$83)</f>
        <v>0.88888888888888884</v>
      </c>
      <c r="HL20">
        <v>8.8888888888888934E-2</v>
      </c>
      <c r="HM20">
        <v>-2.9605947323337507E-17</v>
      </c>
      <c r="HN20">
        <v>-0.35555555555555551</v>
      </c>
      <c r="HO20">
        <v>0.62222222222222223</v>
      </c>
      <c r="HP20">
        <v>0.44444444444444442</v>
      </c>
      <c r="HQ20">
        <v>-0.62222222222222223</v>
      </c>
      <c r="HR20">
        <v>-0.35555555555555568</v>
      </c>
      <c r="HS20">
        <v>-0.35555555555555551</v>
      </c>
      <c r="HT20">
        <v>7.4014868308343768E-18</v>
      </c>
    </row>
    <row r="21" spans="1:228" x14ac:dyDescent="0.25">
      <c r="A21">
        <v>2</v>
      </c>
      <c r="B21" s="41">
        <v>5</v>
      </c>
      <c r="C21" s="12" t="s">
        <v>253</v>
      </c>
      <c r="D21" s="12">
        <v>1</v>
      </c>
      <c r="E21" s="12">
        <v>2</v>
      </c>
      <c r="F21" s="12">
        <v>3</v>
      </c>
      <c r="P21" t="s">
        <v>20</v>
      </c>
      <c r="Q21">
        <v>0.05</v>
      </c>
      <c r="R21">
        <v>0.95480644972735274</v>
      </c>
      <c r="S21">
        <v>0.96404632824051251</v>
      </c>
      <c r="T21">
        <v>0.22999999999999998</v>
      </c>
      <c r="U21">
        <v>0.5</v>
      </c>
      <c r="V21">
        <v>0.59</v>
      </c>
      <c r="W21">
        <v>0.95058275058275055</v>
      </c>
      <c r="X21">
        <v>0.6</v>
      </c>
      <c r="Y21">
        <v>0.68515625000000002</v>
      </c>
      <c r="Z21">
        <v>0.65</v>
      </c>
      <c r="AA21">
        <v>0.72499999999999998</v>
      </c>
      <c r="AB21">
        <v>0.95029754550018808</v>
      </c>
      <c r="AC21">
        <v>0.54500000000000004</v>
      </c>
      <c r="AD21">
        <v>0.95114521300961974</v>
      </c>
      <c r="AE21">
        <v>4.7872340425531915E-2</v>
      </c>
      <c r="AF21">
        <f>AVERAGE($Q$21:$AE$21)</f>
        <v>0.62626045849906364</v>
      </c>
      <c r="AX21" s="9"/>
      <c r="CV21" s="86" t="s">
        <v>371</v>
      </c>
      <c r="CW21" s="5">
        <f>SUM($Q$52:$AE$52)</f>
        <v>7</v>
      </c>
      <c r="CX21" s="5">
        <v>8.7288888888888874</v>
      </c>
      <c r="CY21" s="5">
        <f>SUM($Q$84:$AE$84)</f>
        <v>1</v>
      </c>
      <c r="CZ21" s="5">
        <v>-1.6355555555555554</v>
      </c>
      <c r="DB21" s="5">
        <v>0.23883901913911304</v>
      </c>
      <c r="DC21" s="5">
        <v>0.18777078756881838</v>
      </c>
      <c r="DD21" s="5">
        <f t="shared" si="0"/>
        <v>-9.285714285714286E-2</v>
      </c>
      <c r="DE21" s="5">
        <f t="shared" si="1"/>
        <v>0.30714285714285705</v>
      </c>
      <c r="DF21" s="5">
        <v>8.4778263080337389E-4</v>
      </c>
      <c r="DG21" s="5">
        <v>2.3381973926656614</v>
      </c>
      <c r="DH21" s="5">
        <f t="shared" si="2"/>
        <v>2</v>
      </c>
      <c r="DI21" s="5">
        <f t="shared" si="3"/>
        <v>5</v>
      </c>
      <c r="DJ21" s="5">
        <v>7</v>
      </c>
      <c r="DK21" s="5">
        <f t="shared" si="4"/>
        <v>0.23333333333333334</v>
      </c>
      <c r="DL21" s="5">
        <f t="shared" si="5"/>
        <v>0.62626045849906364</v>
      </c>
      <c r="DM21" s="5">
        <f t="shared" si="6"/>
        <v>0.31619832226617883</v>
      </c>
      <c r="GR21" t="s">
        <v>20</v>
      </c>
      <c r="GS21">
        <v>-0.19555555555555557</v>
      </c>
      <c r="GT21">
        <v>8.8888888888888892E-2</v>
      </c>
      <c r="GU21">
        <v>0.10666666666666672</v>
      </c>
      <c r="GV21">
        <v>0.17777777777777776</v>
      </c>
      <c r="GW21">
        <v>-7.1111111111111056E-2</v>
      </c>
      <c r="GX21">
        <v>0.33777777777777779</v>
      </c>
      <c r="GY21">
        <v>-0.32000000000000012</v>
      </c>
      <c r="GZ21">
        <v>-0.46222222222222231</v>
      </c>
      <c r="HA21">
        <v>-0.12444444444444448</v>
      </c>
      <c r="HB21">
        <v>0.16</v>
      </c>
      <c r="HC21">
        <v>0.49777777777777782</v>
      </c>
      <c r="HD21">
        <v>-0.19555555555555557</v>
      </c>
      <c r="HE21">
        <v>-0.21333333333333329</v>
      </c>
      <c r="HF21">
        <v>-0.21333333333333329</v>
      </c>
      <c r="HG21">
        <v>-5.3333333333333358E-2</v>
      </c>
      <c r="HH21">
        <v>-0.10666666666666669</v>
      </c>
      <c r="HI21">
        <v>-0.12444444444444448</v>
      </c>
      <c r="HJ21">
        <v>-0.48000000000000004</v>
      </c>
      <c r="HK21">
        <v>8.8888888888888934E-2</v>
      </c>
      <c r="HL21">
        <f>VARP(piton!$Q$84:$AE$84)</f>
        <v>0.99555555555555553</v>
      </c>
      <c r="HM21">
        <v>5.3333333333333309E-2</v>
      </c>
      <c r="HN21">
        <v>-0.30222222222222228</v>
      </c>
      <c r="HO21">
        <v>8.8888888888888934E-2</v>
      </c>
      <c r="HP21">
        <v>-3.5555555555555556E-2</v>
      </c>
      <c r="HQ21">
        <v>-0.19555555555555557</v>
      </c>
      <c r="HR21">
        <v>-0.56888888888888878</v>
      </c>
      <c r="HS21">
        <v>-0.19555555555555557</v>
      </c>
      <c r="HT21">
        <v>-0.37333333333333335</v>
      </c>
    </row>
    <row r="22" spans="1:228" x14ac:dyDescent="0.25">
      <c r="A22">
        <v>2</v>
      </c>
      <c r="B22" s="41">
        <v>6</v>
      </c>
      <c r="C22" s="12" t="s">
        <v>254</v>
      </c>
      <c r="D22" s="12">
        <v>7</v>
      </c>
      <c r="E22" s="12">
        <v>9</v>
      </c>
      <c r="F22" s="12">
        <v>11</v>
      </c>
      <c r="P22" t="s">
        <v>21</v>
      </c>
      <c r="Q22">
        <v>0.27500000000000002</v>
      </c>
      <c r="R22">
        <v>0.95480644972735274</v>
      </c>
      <c r="S22">
        <v>0.20750000000000002</v>
      </c>
      <c r="T22">
        <v>0.41</v>
      </c>
      <c r="U22">
        <v>0.05</v>
      </c>
      <c r="V22">
        <v>4.3181818181818182E-2</v>
      </c>
      <c r="W22">
        <v>0.5</v>
      </c>
      <c r="X22">
        <v>0.95016551309059716</v>
      </c>
      <c r="Y22">
        <v>0.73812500000000003</v>
      </c>
      <c r="Z22">
        <v>0.5</v>
      </c>
      <c r="AA22">
        <v>0.95</v>
      </c>
      <c r="AB22">
        <v>0.95026639179212413</v>
      </c>
      <c r="AC22">
        <v>0.32</v>
      </c>
      <c r="AD22">
        <v>0.68000000000000016</v>
      </c>
      <c r="AE22">
        <v>4.7872340425531915E-2</v>
      </c>
      <c r="AF22">
        <f>AVERAGE($Q$22:$AE$22)</f>
        <v>0.50512783421449503</v>
      </c>
      <c r="AX22" s="9"/>
      <c r="CV22" s="86">
        <v>4.4444444444444427E-3</v>
      </c>
      <c r="CW22" s="5">
        <f>SUM($Q$53:$AE$53)</f>
        <v>-3</v>
      </c>
      <c r="CX22" s="5">
        <v>8.6399999999999988</v>
      </c>
      <c r="CY22" s="5">
        <f>SUM($Q$85:$AE$85)</f>
        <v>3</v>
      </c>
      <c r="CZ22" s="5">
        <v>4.16</v>
      </c>
      <c r="DB22" s="5">
        <v>0.2547745747436248</v>
      </c>
      <c r="DC22" s="5">
        <v>0.27797355126762113</v>
      </c>
      <c r="DD22" s="5">
        <f t="shared" si="0"/>
        <v>0.11666666666666667</v>
      </c>
      <c r="DE22" s="5">
        <f t="shared" si="1"/>
        <v>0.25952380952380955</v>
      </c>
      <c r="DF22" s="5">
        <v>1.5766220291953049E-2</v>
      </c>
      <c r="DG22" s="5">
        <v>2.5013313937412476</v>
      </c>
      <c r="DH22" s="5">
        <f t="shared" si="2"/>
        <v>3</v>
      </c>
      <c r="DI22" s="5">
        <f t="shared" si="3"/>
        <v>4</v>
      </c>
      <c r="DJ22" s="5">
        <v>7</v>
      </c>
      <c r="DK22" s="5">
        <f t="shared" si="4"/>
        <v>9.9999999999999978E-2</v>
      </c>
      <c r="DL22" s="5">
        <f t="shared" si="5"/>
        <v>0.50512783421449503</v>
      </c>
      <c r="DM22" s="5">
        <f t="shared" si="6"/>
        <v>0.34802815327706338</v>
      </c>
      <c r="GR22" t="s">
        <v>21</v>
      </c>
      <c r="GS22">
        <v>0.21333333333333335</v>
      </c>
      <c r="GT22">
        <v>-2.9605947323337507E-17</v>
      </c>
      <c r="GU22">
        <v>5.3333333333333337E-2</v>
      </c>
      <c r="GV22">
        <v>-0.26666666666666661</v>
      </c>
      <c r="GW22">
        <v>5.3333333333333337E-2</v>
      </c>
      <c r="GX22">
        <v>-5.3333333333333358E-2</v>
      </c>
      <c r="GY22">
        <v>0.10666666666666662</v>
      </c>
      <c r="GZ22">
        <v>0.21333333333333335</v>
      </c>
      <c r="HA22">
        <v>0.15999999999999989</v>
      </c>
      <c r="HB22">
        <v>0.21333333333333337</v>
      </c>
      <c r="HC22">
        <v>0.16000000000000006</v>
      </c>
      <c r="HD22">
        <v>-5.3333333333333337E-2</v>
      </c>
      <c r="HE22">
        <v>0.42666666666666669</v>
      </c>
      <c r="HF22">
        <v>0.42666666666666669</v>
      </c>
      <c r="HG22">
        <v>0.10666666666666662</v>
      </c>
      <c r="HH22">
        <v>-5.3333333333333337E-2</v>
      </c>
      <c r="HI22">
        <v>-0.10666666666666665</v>
      </c>
      <c r="HJ22">
        <v>0.16000000000000006</v>
      </c>
      <c r="HK22">
        <v>-2.9605947323337507E-17</v>
      </c>
      <c r="HL22">
        <v>5.3333333333333309E-2</v>
      </c>
      <c r="HM22">
        <f>VARP(piton!$Q$85:$AE$85)</f>
        <v>0.96</v>
      </c>
      <c r="HN22">
        <v>0.16000000000000003</v>
      </c>
      <c r="HO22">
        <v>0.26666666666666666</v>
      </c>
      <c r="HP22">
        <v>0.16000000000000003</v>
      </c>
      <c r="HQ22">
        <v>0.21333333333333335</v>
      </c>
      <c r="HR22">
        <v>0.16000000000000003</v>
      </c>
      <c r="HS22">
        <v>0.48000000000000004</v>
      </c>
      <c r="HT22">
        <v>-5.3333333333333337E-2</v>
      </c>
    </row>
    <row r="23" spans="1:228" x14ac:dyDescent="0.25">
      <c r="A23">
        <v>2</v>
      </c>
      <c r="B23" s="41">
        <v>7</v>
      </c>
      <c r="C23" s="12" t="s">
        <v>255</v>
      </c>
      <c r="D23" s="12">
        <v>0</v>
      </c>
      <c r="E23" s="12">
        <v>1</v>
      </c>
      <c r="F23" s="12">
        <v>2</v>
      </c>
      <c r="P23" t="s">
        <v>22</v>
      </c>
      <c r="Q23">
        <v>0.96193633952254631</v>
      </c>
      <c r="R23">
        <v>0.95480644972735274</v>
      </c>
      <c r="S23">
        <v>0.65749999999999997</v>
      </c>
      <c r="T23">
        <v>3.7730061349693249E-2</v>
      </c>
      <c r="U23">
        <v>0.05</v>
      </c>
      <c r="V23">
        <v>2.9687500000000002E-2</v>
      </c>
      <c r="W23">
        <v>0.5</v>
      </c>
      <c r="X23">
        <v>0.95026728332034593</v>
      </c>
      <c r="Y23">
        <v>0.95402953086159492</v>
      </c>
      <c r="Z23">
        <v>0.5</v>
      </c>
      <c r="AA23">
        <v>0.9519423698854973</v>
      </c>
      <c r="AB23">
        <v>0.95017269589916309</v>
      </c>
      <c r="AC23">
        <v>0.95420278434462824</v>
      </c>
      <c r="AD23">
        <v>4.3127147766323023E-2</v>
      </c>
      <c r="AE23">
        <v>0.27500000000000002</v>
      </c>
      <c r="AF23">
        <f>AVERAGE($Q$23:$AE$23)</f>
        <v>0.58469347751180967</v>
      </c>
      <c r="AX23" s="9"/>
      <c r="CV23" s="86" t="s">
        <v>218</v>
      </c>
      <c r="CW23" s="5">
        <f>SUM($Q$54:$AE$54)</f>
        <v>1</v>
      </c>
      <c r="CX23" s="5">
        <v>6.2755555555555569</v>
      </c>
      <c r="CY23" s="5">
        <f>SUM($Q$86:$AE$86)</f>
        <v>-7</v>
      </c>
      <c r="CZ23" s="5">
        <v>-1.7777777777777629E-2</v>
      </c>
      <c r="DB23" s="5">
        <v>0.88167338325305067</v>
      </c>
      <c r="DC23" s="5">
        <v>0.19968490197666583</v>
      </c>
      <c r="DD23" s="5">
        <f t="shared" si="0"/>
        <v>-4.523809523809523E-2</v>
      </c>
      <c r="DE23" s="5">
        <f t="shared" si="1"/>
        <v>0.19285714285714289</v>
      </c>
      <c r="DF23" s="5">
        <v>7.5710864910398468E-8</v>
      </c>
      <c r="DG23" s="5">
        <v>2.3273486561360115</v>
      </c>
      <c r="DH23" s="5">
        <f t="shared" si="2"/>
        <v>4</v>
      </c>
      <c r="DI23" s="5">
        <f t="shared" si="3"/>
        <v>7</v>
      </c>
      <c r="DJ23" s="5">
        <v>11</v>
      </c>
      <c r="DK23" s="5">
        <f t="shared" si="4"/>
        <v>3.3333333333333326E-2</v>
      </c>
      <c r="DL23" s="5">
        <f t="shared" si="5"/>
        <v>0.58469347751180967</v>
      </c>
      <c r="DM23" s="5">
        <f t="shared" si="6"/>
        <v>0.40145108943270819</v>
      </c>
      <c r="GR23" t="s">
        <v>22</v>
      </c>
      <c r="GS23">
        <v>3.5555555555555535E-2</v>
      </c>
      <c r="GT23">
        <v>-8.8888888888888837E-2</v>
      </c>
      <c r="GU23">
        <v>-0.21333333333333337</v>
      </c>
      <c r="GV23">
        <v>-0.17777777777777773</v>
      </c>
      <c r="GW23">
        <v>-3.55555555555555E-2</v>
      </c>
      <c r="GX23">
        <v>3.5555555555555535E-2</v>
      </c>
      <c r="GY23">
        <v>0.37333333333333335</v>
      </c>
      <c r="GZ23">
        <v>-0.23111111111111118</v>
      </c>
      <c r="HA23">
        <v>7.1111111111111097E-2</v>
      </c>
      <c r="HB23">
        <v>-5.333333333333333E-2</v>
      </c>
      <c r="HC23">
        <v>-0.2844444444444445</v>
      </c>
      <c r="HD23">
        <v>-0.23111111111111113</v>
      </c>
      <c r="HE23">
        <v>0.16000000000000003</v>
      </c>
      <c r="HF23">
        <v>-0.10666666666666666</v>
      </c>
      <c r="HG23">
        <v>-0.16000000000000003</v>
      </c>
      <c r="HH23">
        <v>-5.333333333333333E-2</v>
      </c>
      <c r="HI23">
        <v>7.1111111111111097E-2</v>
      </c>
      <c r="HJ23">
        <v>0.42666666666666669</v>
      </c>
      <c r="HK23">
        <v>-0.35555555555555551</v>
      </c>
      <c r="HL23">
        <v>-0.30222222222222228</v>
      </c>
      <c r="HM23">
        <v>0.16000000000000003</v>
      </c>
      <c r="HN23">
        <f>VARP(piton!$Q$86:$AE$86)</f>
        <v>0.78222222222222226</v>
      </c>
      <c r="HO23">
        <v>-0.35555555555555551</v>
      </c>
      <c r="HP23">
        <v>-0.28444444444444444</v>
      </c>
      <c r="HQ23">
        <v>3.55555555555555E-2</v>
      </c>
      <c r="HR23">
        <v>0.51555555555555577</v>
      </c>
      <c r="HS23">
        <v>0.30222222222222223</v>
      </c>
      <c r="HT23">
        <v>-5.3333333333333358E-2</v>
      </c>
    </row>
    <row r="24" spans="1:228" x14ac:dyDescent="0.25">
      <c r="A24">
        <v>2</v>
      </c>
      <c r="B24" s="41">
        <v>8</v>
      </c>
      <c r="C24" s="12" t="s">
        <v>256</v>
      </c>
      <c r="D24" s="12">
        <v>11000000</v>
      </c>
      <c r="E24" s="12">
        <v>12000000</v>
      </c>
      <c r="F24" s="12">
        <v>13000000</v>
      </c>
      <c r="P24" t="s">
        <v>23</v>
      </c>
      <c r="Q24">
        <v>0.30714285714285716</v>
      </c>
      <c r="R24">
        <v>0.95138261032283378</v>
      </c>
      <c r="S24">
        <v>0.96727231942575143</v>
      </c>
      <c r="T24">
        <v>0.63500000000000001</v>
      </c>
      <c r="U24">
        <v>0.05</v>
      </c>
      <c r="V24">
        <v>0.22999999999999998</v>
      </c>
      <c r="W24">
        <v>5.000000000000001E-2</v>
      </c>
      <c r="X24">
        <v>4.4166666613194447E-2</v>
      </c>
      <c r="Y24">
        <v>0.20874999999999999</v>
      </c>
      <c r="Z24">
        <v>0.96155493048883955</v>
      </c>
      <c r="AA24">
        <v>0.95285804109863093</v>
      </c>
      <c r="AB24">
        <v>0.95011003559179807</v>
      </c>
      <c r="AC24">
        <v>0.95420278434462824</v>
      </c>
      <c r="AD24">
        <v>0.57200000000000006</v>
      </c>
      <c r="AE24">
        <v>3.6885245901639344E-2</v>
      </c>
      <c r="AF24">
        <f>AVERAGE($Q$24:$AE$24)</f>
        <v>0.52475503272867818</v>
      </c>
      <c r="AX24" s="9"/>
      <c r="CV24" s="86">
        <f>AVERAGE(DB:DB)</f>
        <v>1.0414976510880407</v>
      </c>
      <c r="CW24" s="5">
        <f>SUM($Q$55:$AE$55)</f>
        <v>1</v>
      </c>
      <c r="CX24" s="5">
        <v>5.4755555555555562</v>
      </c>
      <c r="CY24" s="5">
        <f>SUM($Q$87:$AE$87)</f>
        <v>-5</v>
      </c>
      <c r="CZ24" s="5">
        <v>2.8444444444444437</v>
      </c>
      <c r="DB24" s="5">
        <v>0.58747109107893025</v>
      </c>
      <c r="DC24" s="5">
        <v>0.15429572868573849</v>
      </c>
      <c r="DD24" s="5">
        <f t="shared" si="0"/>
        <v>5.9523809523809507E-2</v>
      </c>
      <c r="DE24" s="5">
        <f t="shared" si="1"/>
        <v>0.16428571428571428</v>
      </c>
      <c r="DF24" s="5">
        <v>2.6992374635409173E-6</v>
      </c>
      <c r="DG24" s="5">
        <v>2.3065426731016769</v>
      </c>
      <c r="DH24" s="5">
        <f t="shared" si="2"/>
        <v>4</v>
      </c>
      <c r="DI24" s="5">
        <f t="shared" si="3"/>
        <v>6</v>
      </c>
      <c r="DJ24" s="5">
        <v>10</v>
      </c>
      <c r="DK24" s="5">
        <f t="shared" si="4"/>
        <v>3.3333333333333326E-2</v>
      </c>
      <c r="DL24" s="5">
        <f t="shared" si="5"/>
        <v>0.52475503272867818</v>
      </c>
      <c r="DM24" s="5">
        <f t="shared" si="6"/>
        <v>0.40404197295725264</v>
      </c>
      <c r="GR24" t="s">
        <v>23</v>
      </c>
      <c r="GS24">
        <v>-8.8888888888888934E-2</v>
      </c>
      <c r="GT24">
        <v>-0.17777777777777776</v>
      </c>
      <c r="GU24">
        <v>0.26666666666666666</v>
      </c>
      <c r="GV24">
        <v>0.17777777777777778</v>
      </c>
      <c r="GW24">
        <v>0.35555555555555551</v>
      </c>
      <c r="GX24">
        <v>-8.8888888888888878E-2</v>
      </c>
      <c r="GY24">
        <v>-0.26666666666666666</v>
      </c>
      <c r="GZ24">
        <v>0.17777777777777776</v>
      </c>
      <c r="HA24">
        <v>8.8888888888888934E-2</v>
      </c>
      <c r="HB24">
        <v>0.26666666666666666</v>
      </c>
      <c r="HC24">
        <v>0.17777777777777776</v>
      </c>
      <c r="HD24">
        <v>0.44444444444444448</v>
      </c>
      <c r="HE24">
        <v>-2.9605947323337507E-17</v>
      </c>
      <c r="HF24">
        <v>0.26666666666666661</v>
      </c>
      <c r="HG24">
        <v>0.26666666666666666</v>
      </c>
      <c r="HH24">
        <v>-0.26666666666666666</v>
      </c>
      <c r="HI24">
        <v>-0.17777777777777787</v>
      </c>
      <c r="HJ24">
        <v>-0.26666666666666666</v>
      </c>
      <c r="HK24">
        <v>0.62222222222222223</v>
      </c>
      <c r="HL24">
        <v>8.8888888888888934E-2</v>
      </c>
      <c r="HM24">
        <v>0.26666666666666666</v>
      </c>
      <c r="HN24">
        <v>-0.35555555555555551</v>
      </c>
      <c r="HO24">
        <f>VARP(piton!$Q$87:$AE$87)</f>
        <v>0.88888888888888884</v>
      </c>
      <c r="HP24">
        <v>0.71111111111111103</v>
      </c>
      <c r="HQ24">
        <v>-0.35555555555555551</v>
      </c>
      <c r="HR24">
        <v>-8.8888888888888865E-2</v>
      </c>
      <c r="HS24">
        <v>-8.8888888888888962E-2</v>
      </c>
      <c r="HT24">
        <v>7.4014868308343768E-18</v>
      </c>
    </row>
    <row r="25" spans="1:228" x14ac:dyDescent="0.25">
      <c r="A25">
        <v>2</v>
      </c>
      <c r="B25" s="41">
        <v>9</v>
      </c>
      <c r="C25" s="12" t="s">
        <v>257</v>
      </c>
      <c r="D25" s="12">
        <v>432</v>
      </c>
      <c r="E25" s="12">
        <v>480</v>
      </c>
      <c r="F25" s="12">
        <v>600</v>
      </c>
      <c r="P25" t="s">
        <v>24</v>
      </c>
      <c r="Q25">
        <v>0.83750000000000002</v>
      </c>
      <c r="R25">
        <v>0.97108223491066692</v>
      </c>
      <c r="S25">
        <v>0.96011481683980315</v>
      </c>
      <c r="T25">
        <v>0.86</v>
      </c>
      <c r="U25">
        <v>0.05</v>
      </c>
      <c r="V25">
        <v>0.11000000000000001</v>
      </c>
      <c r="W25">
        <v>4.6153846153846163E-2</v>
      </c>
      <c r="X25">
        <v>0.95027026982228147</v>
      </c>
      <c r="Y25">
        <v>0.95147199273044214</v>
      </c>
      <c r="Z25">
        <v>0.96480805437275796</v>
      </c>
      <c r="AA25">
        <v>0.95240460915482794</v>
      </c>
      <c r="AB25">
        <v>0.95017269589916309</v>
      </c>
      <c r="AC25">
        <v>4.230769230769231E-2</v>
      </c>
      <c r="AD25">
        <v>0.90500000000000025</v>
      </c>
      <c r="AE25">
        <v>0.03</v>
      </c>
      <c r="AF25">
        <f>AVERAGE($Q$25:$AE$25)</f>
        <v>0.63875241414609873</v>
      </c>
      <c r="CW25" s="5">
        <f>SUM($Q$56:$AE$56)</f>
        <v>5</v>
      </c>
      <c r="CX25" s="5">
        <v>7.6444444444444457</v>
      </c>
      <c r="CY25" s="5">
        <f>SUM($Q$88:$AE$88)</f>
        <v>-7</v>
      </c>
      <c r="CZ25" s="5">
        <v>2.382222222222222</v>
      </c>
      <c r="DB25" s="5">
        <v>0.5467280113672045</v>
      </c>
      <c r="DC25" s="5">
        <v>0.2856309565402706</v>
      </c>
      <c r="DD25" s="5">
        <f t="shared" si="0"/>
        <v>4.0476190476190457E-2</v>
      </c>
      <c r="DE25" s="5">
        <f t="shared" si="1"/>
        <v>0.25952380952380955</v>
      </c>
      <c r="DF25" s="5">
        <v>7.5710864910398468E-8</v>
      </c>
      <c r="DG25" s="5">
        <v>3.8802795538939834</v>
      </c>
      <c r="DH25" s="5">
        <f t="shared" si="2"/>
        <v>4</v>
      </c>
      <c r="DI25" s="5">
        <f t="shared" si="3"/>
        <v>7</v>
      </c>
      <c r="DJ25" s="5">
        <v>11</v>
      </c>
      <c r="DK25" s="5">
        <f t="shared" si="4"/>
        <v>0.16666666666666669</v>
      </c>
      <c r="DL25" s="5">
        <f t="shared" si="5"/>
        <v>0.63875241414609873</v>
      </c>
      <c r="DM25" s="5">
        <f t="shared" si="6"/>
        <v>0.42872507425824447</v>
      </c>
      <c r="GR25" t="s">
        <v>24</v>
      </c>
      <c r="GS25">
        <v>-0.2311111111111111</v>
      </c>
      <c r="GT25">
        <v>-8.8888888888888865E-2</v>
      </c>
      <c r="GU25">
        <v>5.333333333333333E-2</v>
      </c>
      <c r="GV25">
        <v>8.8888888888888934E-2</v>
      </c>
      <c r="GW25">
        <v>0.23111111111111121</v>
      </c>
      <c r="GX25">
        <v>-0.23111111111111113</v>
      </c>
      <c r="GY25">
        <v>-0.16000000000000006</v>
      </c>
      <c r="GZ25">
        <v>3.5555555555555556E-2</v>
      </c>
      <c r="HA25">
        <v>7.1111111111111097E-2</v>
      </c>
      <c r="HB25">
        <v>0.21333333333333337</v>
      </c>
      <c r="HC25">
        <v>-1.7777777777777764E-2</v>
      </c>
      <c r="HD25">
        <v>0.30222222222222223</v>
      </c>
      <c r="HE25">
        <v>0.16000000000000003</v>
      </c>
      <c r="HF25">
        <v>0.16000000000000003</v>
      </c>
      <c r="HG25">
        <v>0.10666666666666666</v>
      </c>
      <c r="HH25">
        <v>-5.3333333333333358E-2</v>
      </c>
      <c r="HI25">
        <v>7.1111111111111097E-2</v>
      </c>
      <c r="HJ25">
        <v>-0.10666666666666663</v>
      </c>
      <c r="HK25">
        <v>0.44444444444444442</v>
      </c>
      <c r="HL25">
        <v>-3.5555555555555556E-2</v>
      </c>
      <c r="HM25">
        <v>0.16000000000000003</v>
      </c>
      <c r="HN25">
        <v>-0.28444444444444444</v>
      </c>
      <c r="HO25">
        <v>0.71111111111111103</v>
      </c>
      <c r="HP25">
        <f>VARP(piton!$Q$88:$AE$88)</f>
        <v>0.78222222222222226</v>
      </c>
      <c r="HQ25">
        <v>-0.23111111111111116</v>
      </c>
      <c r="HR25">
        <v>-1.777777777777776E-2</v>
      </c>
      <c r="HS25">
        <v>3.5555555555555528E-2</v>
      </c>
      <c r="HT25">
        <v>0.21333333333333337</v>
      </c>
    </row>
    <row r="26" spans="1:228" x14ac:dyDescent="0.25">
      <c r="A26">
        <v>2</v>
      </c>
      <c r="B26" s="41">
        <v>10</v>
      </c>
      <c r="C26" s="12" t="s">
        <v>258</v>
      </c>
      <c r="D26" s="12">
        <v>295</v>
      </c>
      <c r="E26" s="12">
        <v>300</v>
      </c>
      <c r="F26" s="12">
        <v>310</v>
      </c>
      <c r="P26" t="s">
        <v>25</v>
      </c>
      <c r="Q26">
        <v>0.5</v>
      </c>
      <c r="R26">
        <v>4.775147730042785E-2</v>
      </c>
      <c r="S26">
        <v>0.5</v>
      </c>
      <c r="T26">
        <v>4.4033412887828166E-2</v>
      </c>
      <c r="U26">
        <v>0.05</v>
      </c>
      <c r="V26">
        <v>0.95074962518740624</v>
      </c>
      <c r="W26">
        <v>0.5</v>
      </c>
      <c r="X26">
        <v>0.89705882352941169</v>
      </c>
      <c r="Y26">
        <v>0.95147199273044214</v>
      </c>
      <c r="Z26">
        <v>0.05</v>
      </c>
      <c r="AA26">
        <v>0.5</v>
      </c>
      <c r="AB26">
        <v>0.83750000000000002</v>
      </c>
      <c r="AC26">
        <v>0.32</v>
      </c>
      <c r="AD26">
        <v>0.95114521300961974</v>
      </c>
      <c r="AE26">
        <v>3.9473684210526314E-2</v>
      </c>
      <c r="AF26">
        <f>AVERAGE($Q$26:$AE$26)</f>
        <v>0.47594561525704421</v>
      </c>
      <c r="CW26" s="5">
        <f>SUM($Q$57:$AE$57)</f>
        <v>-5</v>
      </c>
      <c r="CX26" s="5">
        <v>6.7555555555555538</v>
      </c>
      <c r="CY26" s="5">
        <f>SUM($Q$89:$AE$89)</f>
        <v>-1</v>
      </c>
      <c r="CZ26" s="5">
        <v>0.56888888888888878</v>
      </c>
      <c r="DB26" s="5">
        <v>0.14350637162898508</v>
      </c>
      <c r="DC26" s="5">
        <v>0.21098034877795621</v>
      </c>
      <c r="DD26" s="5">
        <f t="shared" si="0"/>
        <v>-1.666666666666667E-2</v>
      </c>
      <c r="DE26" s="5">
        <f t="shared" si="1"/>
        <v>0.18333333333333326</v>
      </c>
      <c r="DF26" s="5">
        <v>2.235774793937067E-4</v>
      </c>
      <c r="DG26" s="5">
        <v>3.5504790875914636</v>
      </c>
      <c r="DH26" s="5">
        <f t="shared" si="2"/>
        <v>5</v>
      </c>
      <c r="DI26" s="5">
        <f t="shared" si="3"/>
        <v>3</v>
      </c>
      <c r="DJ26" s="5">
        <v>8</v>
      </c>
      <c r="DK26" s="5">
        <f t="shared" si="4"/>
        <v>0.16666666666666663</v>
      </c>
      <c r="DL26" s="5">
        <f t="shared" si="5"/>
        <v>0.47594561525704421</v>
      </c>
      <c r="DM26" s="5">
        <f t="shared" si="6"/>
        <v>0.37180406594944027</v>
      </c>
      <c r="GR26" t="s">
        <v>25</v>
      </c>
      <c r="GS26">
        <v>0.19555555555555557</v>
      </c>
      <c r="GT26">
        <v>0.17777777777777773</v>
      </c>
      <c r="GU26">
        <v>0.16000000000000006</v>
      </c>
      <c r="GV26">
        <v>-0.17777777777777773</v>
      </c>
      <c r="GW26">
        <v>-0.19555555555555557</v>
      </c>
      <c r="GX26">
        <v>-7.1111111111111056E-2</v>
      </c>
      <c r="GY26">
        <v>0.32000000000000006</v>
      </c>
      <c r="GZ26">
        <v>0.19555555555555557</v>
      </c>
      <c r="HA26">
        <v>-0.14222222222222219</v>
      </c>
      <c r="HB26">
        <v>-0.16000000000000003</v>
      </c>
      <c r="HC26">
        <v>3.5555555555555549E-2</v>
      </c>
      <c r="HD26">
        <v>-0.33777777777777779</v>
      </c>
      <c r="HE26">
        <v>-5.3333333333333337E-2</v>
      </c>
      <c r="HF26">
        <v>-5.3333333333333337E-2</v>
      </c>
      <c r="HG26">
        <v>5.3333333333333351E-2</v>
      </c>
      <c r="HH26">
        <v>0.10666666666666667</v>
      </c>
      <c r="HI26">
        <v>0.12444444444444448</v>
      </c>
      <c r="HJ26">
        <v>-5.3333333333333351E-2</v>
      </c>
      <c r="HK26">
        <v>-0.62222222222222223</v>
      </c>
      <c r="HL26">
        <v>-0.19555555555555557</v>
      </c>
      <c r="HM26">
        <v>0.21333333333333335</v>
      </c>
      <c r="HN26">
        <v>3.55555555555555E-2</v>
      </c>
      <c r="HO26">
        <v>-0.35555555555555551</v>
      </c>
      <c r="HP26">
        <v>-0.23111111111111116</v>
      </c>
      <c r="HQ26">
        <f>VARP(piton!$Q$89:$AE$89)</f>
        <v>0.99555555555555553</v>
      </c>
      <c r="HR26">
        <v>0.30222222222222211</v>
      </c>
      <c r="HS26">
        <v>0.19555555555555557</v>
      </c>
      <c r="HT26">
        <v>0.10666666666666667</v>
      </c>
    </row>
    <row r="27" spans="1:228" x14ac:dyDescent="0.25">
      <c r="A27">
        <v>2</v>
      </c>
      <c r="B27" s="41">
        <v>11</v>
      </c>
      <c r="C27" s="12" t="s">
        <v>262</v>
      </c>
      <c r="D27" s="12">
        <v>55</v>
      </c>
      <c r="E27" s="12">
        <v>60</v>
      </c>
      <c r="F27" s="12">
        <v>65</v>
      </c>
      <c r="P27" t="s">
        <v>26</v>
      </c>
      <c r="Q27">
        <v>0.86</v>
      </c>
      <c r="R27">
        <v>0.95137892681611103</v>
      </c>
      <c r="S27">
        <v>0.65749999999999997</v>
      </c>
      <c r="T27">
        <v>4.7429305912596399E-2</v>
      </c>
      <c r="U27">
        <v>0.05</v>
      </c>
      <c r="V27">
        <v>2.9687500000000002E-2</v>
      </c>
      <c r="W27">
        <v>0.35</v>
      </c>
      <c r="X27">
        <v>4.6764705850951563E-2</v>
      </c>
      <c r="Y27">
        <v>0.95147199273044214</v>
      </c>
      <c r="Z27">
        <v>0.95883701365495344</v>
      </c>
      <c r="AA27">
        <v>0.95240460915482794</v>
      </c>
      <c r="AB27">
        <v>0.95026639179212413</v>
      </c>
      <c r="AC27">
        <v>0.9502851439977188</v>
      </c>
      <c r="AD27">
        <v>0.96461806419507334</v>
      </c>
      <c r="AE27">
        <v>0.5</v>
      </c>
      <c r="AF27">
        <f>AVERAGE($Q$27:$AE$27)</f>
        <v>0.61470957694032002</v>
      </c>
      <c r="CW27" s="5">
        <f>SUM($Q$58:$AE$58)</f>
        <v>3</v>
      </c>
      <c r="CX27" s="5">
        <v>5.7600000000000007</v>
      </c>
      <c r="CY27" s="5">
        <f>SUM($Q$90:$AE$90)</f>
        <v>-7</v>
      </c>
      <c r="CZ27" s="5">
        <v>3.1822222222222223</v>
      </c>
      <c r="DB27" s="5">
        <v>0.58622752325618421</v>
      </c>
      <c r="DC27" s="5">
        <v>0.11310350231360378</v>
      </c>
      <c r="DD27" s="5">
        <f t="shared" si="0"/>
        <v>6.9047619047619052E-2</v>
      </c>
      <c r="DE27" s="5">
        <f t="shared" si="1"/>
        <v>0.18333333333333332</v>
      </c>
      <c r="DF27" s="5">
        <v>1.2598715561808196E-7</v>
      </c>
      <c r="DG27" s="5">
        <v>2.7810134720625097</v>
      </c>
      <c r="DH27" s="5">
        <f t="shared" si="2"/>
        <v>4</v>
      </c>
      <c r="DI27" s="5">
        <f t="shared" si="3"/>
        <v>7</v>
      </c>
      <c r="DJ27" s="5">
        <v>11</v>
      </c>
      <c r="DK27" s="5">
        <f t="shared" si="4"/>
        <v>9.9999999999999978E-2</v>
      </c>
      <c r="DL27" s="5">
        <f t="shared" si="5"/>
        <v>0.61470957694032002</v>
      </c>
      <c r="DM27" s="5">
        <f t="shared" si="6"/>
        <v>0.40156888471298974</v>
      </c>
      <c r="GR27" t="s">
        <v>26</v>
      </c>
      <c r="GS27">
        <v>0.30222222222222211</v>
      </c>
      <c r="GT27">
        <v>0.17777777777777784</v>
      </c>
      <c r="GU27">
        <v>5.333333333333333E-2</v>
      </c>
      <c r="GV27">
        <v>8.8888888888888878E-2</v>
      </c>
      <c r="GW27">
        <v>0.23111111111111113</v>
      </c>
      <c r="GX27">
        <v>3.5555555555555562E-2</v>
      </c>
      <c r="GY27">
        <v>0.64</v>
      </c>
      <c r="GZ27">
        <v>3.5555555555555562E-2</v>
      </c>
      <c r="HA27">
        <v>7.1111111111111097E-2</v>
      </c>
      <c r="HB27">
        <v>-5.3333333333333358E-2</v>
      </c>
      <c r="HC27">
        <v>-0.28444444444444444</v>
      </c>
      <c r="HD27">
        <v>3.5555555555555535E-2</v>
      </c>
      <c r="HE27">
        <v>0.16000000000000003</v>
      </c>
      <c r="HF27">
        <v>0.16000000000000003</v>
      </c>
      <c r="HG27">
        <v>0.10666666666666663</v>
      </c>
      <c r="HH27">
        <v>-5.333333333333333E-2</v>
      </c>
      <c r="HI27">
        <v>7.1111111111111097E-2</v>
      </c>
      <c r="HJ27">
        <v>0.16000000000000003</v>
      </c>
      <c r="HK27">
        <v>-0.35555555555555568</v>
      </c>
      <c r="HL27">
        <v>-0.56888888888888878</v>
      </c>
      <c r="HM27">
        <v>0.16000000000000003</v>
      </c>
      <c r="HN27">
        <v>0.51555555555555577</v>
      </c>
      <c r="HO27">
        <v>-8.8888888888888865E-2</v>
      </c>
      <c r="HP27">
        <v>-1.777777777777776E-2</v>
      </c>
      <c r="HQ27">
        <v>0.30222222222222211</v>
      </c>
      <c r="HR27">
        <f>VARP(piton!$Q$90:$AE$90)</f>
        <v>0.78222222222222226</v>
      </c>
      <c r="HS27">
        <v>0.30222222222222211</v>
      </c>
      <c r="HT27">
        <v>0.21333333333333337</v>
      </c>
    </row>
    <row r="28" spans="1:228" x14ac:dyDescent="0.25">
      <c r="A28">
        <v>2</v>
      </c>
      <c r="B28" s="41">
        <v>12</v>
      </c>
      <c r="C28" s="12" t="s">
        <v>259</v>
      </c>
      <c r="D28" s="12">
        <v>7</v>
      </c>
      <c r="E28" s="12">
        <v>8</v>
      </c>
      <c r="F28" s="12">
        <v>9</v>
      </c>
      <c r="P28" t="s">
        <v>27</v>
      </c>
      <c r="Q28">
        <v>0.5</v>
      </c>
      <c r="R28">
        <v>0.95024808759352708</v>
      </c>
      <c r="S28">
        <v>0.5</v>
      </c>
      <c r="T28">
        <v>0.95059601859578013</v>
      </c>
      <c r="U28">
        <v>0.5</v>
      </c>
      <c r="V28">
        <v>0.95141251294187246</v>
      </c>
      <c r="W28">
        <v>0.5</v>
      </c>
      <c r="X28">
        <v>0.95004524886878272</v>
      </c>
      <c r="Y28">
        <v>0.95225775847913741</v>
      </c>
      <c r="Z28">
        <v>0.5</v>
      </c>
      <c r="AA28">
        <v>4.9093792478477581E-2</v>
      </c>
      <c r="AB28">
        <v>0.95017269589916309</v>
      </c>
      <c r="AC28">
        <v>0.59</v>
      </c>
      <c r="AD28">
        <v>0.86000000000000032</v>
      </c>
      <c r="AE28">
        <v>3.9473684210526314E-2</v>
      </c>
      <c r="AF28">
        <f>AVERAGE($Q$28:$AE$28)</f>
        <v>0.64955331993781784</v>
      </c>
      <c r="CW28" s="5">
        <f>SUM($Q$59:$AE$59)</f>
        <v>1</v>
      </c>
      <c r="CX28" s="5">
        <v>7.0755555555555567</v>
      </c>
      <c r="CY28" s="5">
        <f>SUM($Q$91:$AE$91)</f>
        <v>-1</v>
      </c>
      <c r="CZ28" s="5">
        <v>3.2355555555555551</v>
      </c>
      <c r="DB28" s="5">
        <v>0.12161488612000365</v>
      </c>
      <c r="DC28" s="5">
        <v>0.12816614866351664</v>
      </c>
      <c r="DD28" s="5">
        <f t="shared" si="0"/>
        <v>7.8571428571428556E-2</v>
      </c>
      <c r="DE28" s="5">
        <f t="shared" si="1"/>
        <v>0.22142857142857147</v>
      </c>
      <c r="DF28" s="5">
        <v>1.047745484335776E-4</v>
      </c>
      <c r="DG28" s="5">
        <v>4.2755822210669274</v>
      </c>
      <c r="DH28" s="5">
        <f t="shared" si="2"/>
        <v>2</v>
      </c>
      <c r="DI28" s="5">
        <f t="shared" si="3"/>
        <v>6</v>
      </c>
      <c r="DJ28" s="5">
        <v>8</v>
      </c>
      <c r="DK28" s="5">
        <f t="shared" si="4"/>
        <v>3.3333333333333326E-2</v>
      </c>
      <c r="DL28" s="5">
        <f t="shared" si="5"/>
        <v>0.64955331993781784</v>
      </c>
      <c r="DM28" s="5">
        <f t="shared" si="6"/>
        <v>0.3203652596661315</v>
      </c>
      <c r="GR28" t="s">
        <v>27</v>
      </c>
      <c r="GS28">
        <v>0.19555555555555557</v>
      </c>
      <c r="GT28">
        <v>0.17777777777777773</v>
      </c>
      <c r="GU28">
        <v>-0.1066666666666667</v>
      </c>
      <c r="GV28">
        <v>-0.17777777777777776</v>
      </c>
      <c r="GW28">
        <v>-0.19555555555555557</v>
      </c>
      <c r="GX28">
        <v>-7.1111111111111083E-2</v>
      </c>
      <c r="GY28">
        <v>0.58666666666666656</v>
      </c>
      <c r="GZ28">
        <v>0.19555555555555557</v>
      </c>
      <c r="HA28">
        <v>0.12444444444444448</v>
      </c>
      <c r="HB28">
        <v>-0.16</v>
      </c>
      <c r="HC28">
        <v>-0.23111111111111116</v>
      </c>
      <c r="HD28">
        <v>-7.1111111111111056E-2</v>
      </c>
      <c r="HE28">
        <v>0.74666666666666659</v>
      </c>
      <c r="HF28">
        <v>0.48000000000000009</v>
      </c>
      <c r="HG28">
        <v>-0.21333333333333335</v>
      </c>
      <c r="HH28">
        <v>0.10666666666666669</v>
      </c>
      <c r="HI28">
        <v>0.12444444444444448</v>
      </c>
      <c r="HJ28">
        <v>-5.333333333333333E-2</v>
      </c>
      <c r="HK28">
        <v>-0.35555555555555551</v>
      </c>
      <c r="HL28">
        <v>-0.19555555555555557</v>
      </c>
      <c r="HM28">
        <v>0.48000000000000004</v>
      </c>
      <c r="HN28">
        <v>0.30222222222222223</v>
      </c>
      <c r="HO28">
        <v>-8.8888888888888962E-2</v>
      </c>
      <c r="HP28">
        <v>3.5555555555555528E-2</v>
      </c>
      <c r="HQ28">
        <v>0.19555555555555557</v>
      </c>
      <c r="HR28">
        <v>0.30222222222222211</v>
      </c>
      <c r="HS28">
        <f>VARP(piton!$Q$91:$AE$91)</f>
        <v>0.99555555555555553</v>
      </c>
      <c r="HT28">
        <v>0.10666666666666667</v>
      </c>
    </row>
    <row r="29" spans="1:228" ht="15.75" thickBot="1" x14ac:dyDescent="0.3">
      <c r="A29">
        <v>2</v>
      </c>
      <c r="B29" s="41">
        <v>13</v>
      </c>
      <c r="C29" s="12" t="s">
        <v>260</v>
      </c>
      <c r="D29" s="12">
        <v>8000</v>
      </c>
      <c r="E29" s="12">
        <v>9000</v>
      </c>
      <c r="F29" s="12">
        <v>10000</v>
      </c>
      <c r="P29" t="s">
        <v>28</v>
      </c>
      <c r="Q29">
        <v>0.5</v>
      </c>
      <c r="R29">
        <v>0.3785</v>
      </c>
      <c r="S29">
        <v>0.72499999999999998</v>
      </c>
      <c r="T29">
        <v>0.875</v>
      </c>
      <c r="U29">
        <v>0.5</v>
      </c>
      <c r="V29">
        <v>0.95</v>
      </c>
      <c r="W29">
        <v>0.5</v>
      </c>
      <c r="X29">
        <v>0.9500603136308865</v>
      </c>
      <c r="Y29">
        <v>0.95147199273044214</v>
      </c>
      <c r="Z29">
        <v>0.95732866497374502</v>
      </c>
      <c r="AA29">
        <v>0.72499999999999998</v>
      </c>
      <c r="AB29">
        <v>0.5675</v>
      </c>
      <c r="AC29">
        <v>0.67999999999999994</v>
      </c>
      <c r="AD29">
        <v>0.18049999999999999</v>
      </c>
      <c r="AE29">
        <v>0.8</v>
      </c>
      <c r="AF29">
        <f>AVERAGE($Q$29:$AE$29)</f>
        <v>0.68269073142233838</v>
      </c>
      <c r="CW29" s="5">
        <f>SUM($Q$60:$AE$60)</f>
        <v>5</v>
      </c>
      <c r="CX29" s="5">
        <v>5.5111111111111093</v>
      </c>
      <c r="CY29" s="5">
        <f>SUM($Q$92:$AE$92)</f>
        <v>9</v>
      </c>
      <c r="CZ29" s="5">
        <v>2.08</v>
      </c>
      <c r="DB29" s="5">
        <v>0.21218126109641675</v>
      </c>
      <c r="DC29" s="5">
        <v>9.0869861728895537E-2</v>
      </c>
      <c r="DD29" s="5">
        <f t="shared" si="0"/>
        <v>0.05</v>
      </c>
      <c r="DE29" s="5">
        <f t="shared" si="1"/>
        <v>0.18333333333333326</v>
      </c>
      <c r="DF29" s="39">
        <v>0.12039643595876992</v>
      </c>
      <c r="DG29" s="39">
        <v>2.747036738764844</v>
      </c>
      <c r="DH29" s="39">
        <f t="shared" si="2"/>
        <v>0</v>
      </c>
      <c r="DI29" s="39">
        <f t="shared" si="3"/>
        <v>4</v>
      </c>
      <c r="DJ29" s="39">
        <v>4</v>
      </c>
      <c r="DK29" s="39">
        <f t="shared" si="4"/>
        <v>0.16666666666666669</v>
      </c>
      <c r="DL29" s="39">
        <f t="shared" si="5"/>
        <v>0.68269073142233838</v>
      </c>
      <c r="DM29" s="39">
        <f t="shared" si="6"/>
        <v>0.23950334827927311</v>
      </c>
      <c r="DN29" s="54"/>
      <c r="DO29" s="54"/>
      <c r="DP29" s="54"/>
      <c r="DQ29" s="54"/>
      <c r="DR29" s="54"/>
      <c r="DS29" s="54"/>
      <c r="DT29" s="54"/>
      <c r="DU29" s="54"/>
      <c r="DV29" s="54"/>
      <c r="DW29" s="54"/>
      <c r="DX29" s="54"/>
      <c r="GR29" s="54" t="s">
        <v>28</v>
      </c>
      <c r="GS29" s="54">
        <v>0.10666666666666667</v>
      </c>
      <c r="GT29" s="54">
        <v>0.26666666666666666</v>
      </c>
      <c r="GU29" s="54">
        <v>-0.37333333333333341</v>
      </c>
      <c r="GV29" s="54">
        <v>-7.4014868308343768E-18</v>
      </c>
      <c r="GW29" s="54">
        <v>0.16</v>
      </c>
      <c r="GX29" s="54">
        <v>-0.16000000000000006</v>
      </c>
      <c r="GY29" s="54">
        <v>0.32000000000000006</v>
      </c>
      <c r="GZ29" s="54">
        <v>0.1066666666666667</v>
      </c>
      <c r="HA29" s="54">
        <v>0.21333333333333332</v>
      </c>
      <c r="HB29" s="54">
        <v>-0.16</v>
      </c>
      <c r="HC29" s="54">
        <v>-0.31999999999999995</v>
      </c>
      <c r="HD29" s="54">
        <v>0.10666666666666667</v>
      </c>
      <c r="HE29" s="54">
        <v>0.21333333333333337</v>
      </c>
      <c r="HF29" s="54">
        <v>0.21333333333333337</v>
      </c>
      <c r="HG29" s="54">
        <v>5.3333333333333351E-2</v>
      </c>
      <c r="HH29" s="54">
        <v>0.1066666666666667</v>
      </c>
      <c r="HI29" s="54">
        <v>0.21333333333333332</v>
      </c>
      <c r="HJ29" s="54">
        <v>0.21333333333333335</v>
      </c>
      <c r="HK29" s="54">
        <v>7.4014868308343768E-18</v>
      </c>
      <c r="HL29" s="54">
        <v>-0.37333333333333335</v>
      </c>
      <c r="HM29" s="54">
        <v>-5.3333333333333337E-2</v>
      </c>
      <c r="HN29" s="54">
        <v>-5.3333333333333358E-2</v>
      </c>
      <c r="HO29" s="54">
        <v>7.4014868308343768E-18</v>
      </c>
      <c r="HP29" s="54">
        <v>0.21333333333333337</v>
      </c>
      <c r="HQ29" s="54">
        <v>0.10666666666666667</v>
      </c>
      <c r="HR29" s="54">
        <v>0.21333333333333337</v>
      </c>
      <c r="HS29" s="54">
        <v>0.10666666666666667</v>
      </c>
      <c r="HT29" s="54">
        <f>VARP(piton!$Q$92:$AE$92)</f>
        <v>0.64</v>
      </c>
    </row>
    <row r="30" spans="1:228" x14ac:dyDescent="0.25">
      <c r="A30">
        <v>2</v>
      </c>
      <c r="B30" s="41">
        <v>14</v>
      </c>
      <c r="C30" s="12" t="s">
        <v>296</v>
      </c>
      <c r="D30" s="12">
        <v>30</v>
      </c>
      <c r="E30" s="12">
        <v>35</v>
      </c>
      <c r="F30" s="12">
        <v>36</v>
      </c>
      <c r="P30" t="s">
        <v>79</v>
      </c>
      <c r="Q30">
        <f>AVERAGE($Q$2:$Q$29)</f>
        <v>0.49974614281689084</v>
      </c>
      <c r="R30">
        <f>AVERAGE($R$2:$R$29)</f>
        <v>0.59501469819121955</v>
      </c>
      <c r="S30">
        <f>AVERAGE($S$2:$S$29)</f>
        <v>0.62074461043983453</v>
      </c>
      <c r="T30">
        <f>AVERAGE($T$2:$T$29)</f>
        <v>0.50977099978475227</v>
      </c>
      <c r="U30">
        <f>AVERAGE($U$2:$U$29)</f>
        <v>0.27363818424566083</v>
      </c>
      <c r="V30">
        <f>AVERAGE($V$2:$V$29)</f>
        <v>0.55282948983332847</v>
      </c>
      <c r="W30">
        <f>AVERAGE($W$2:$W$29)</f>
        <v>0.46627722102805985</v>
      </c>
      <c r="X30">
        <f>AVERAGE($X$2:$X$29)</f>
        <v>0.73242548876166302</v>
      </c>
      <c r="Y30">
        <f>AVERAGE($Y$2:$Y$29)</f>
        <v>0.69885000336447234</v>
      </c>
      <c r="Z30">
        <f>AVERAGE($Z$2:$Z$29)</f>
        <v>0.66508519024429169</v>
      </c>
      <c r="AA30">
        <f>AVERAGE($AA$2:$AA$29)</f>
        <v>0.77237205731715541</v>
      </c>
      <c r="AB30">
        <f>AVERAGE($AB$2:$AB$29)</f>
        <v>0.64183355626960947</v>
      </c>
      <c r="AC30">
        <f>AVERAGE($AC$2:$AC$29)</f>
        <v>0.53014833929406213</v>
      </c>
      <c r="AD30">
        <f>AVERAGE($AD$2:$AD$29)</f>
        <v>0.59103930668196136</v>
      </c>
      <c r="AE30">
        <f>AVERAGE($AE$2:$AE$29)</f>
        <v>0.24369048707913879</v>
      </c>
      <c r="AF30">
        <f>AVERAGE($AF$2:$AF$29)</f>
        <v>0.55956438502347328</v>
      </c>
      <c r="GR30" t="s">
        <v>200</v>
      </c>
      <c r="GS30">
        <f t="array" ref="GS30">SUM(GS$2:GS$29)</f>
        <v>2.9688888888888876</v>
      </c>
      <c r="GT30">
        <f t="array" ref="GT30">SUM(GT$2:GT$29)</f>
        <v>2.3111111111111118</v>
      </c>
      <c r="GU30">
        <f t="array" ref="GU30">SUM(GU$2:GU$29)</f>
        <v>1.1199999999999997</v>
      </c>
      <c r="GV30">
        <f t="array" ref="GV30">SUM(GV$2:GV$29)</f>
        <v>3.2888888888888892</v>
      </c>
      <c r="GW30">
        <f t="array" ref="GW30">SUM(GW$2:GW$29)</f>
        <v>5.0311111111111106</v>
      </c>
      <c r="GX30">
        <f t="array" ref="GX30">SUM(GX$2:GX$29)</f>
        <v>0.83555555555555572</v>
      </c>
      <c r="GY30">
        <f t="array" ref="GY30">SUM(GY$2:GY$29)</f>
        <v>4.1066666666666665</v>
      </c>
      <c r="GZ30">
        <f t="array" ref="GZ30">SUM(GZ$2:GZ$29)</f>
        <v>3.2355555555555551</v>
      </c>
      <c r="HA30">
        <f t="array" ref="HA30">SUM(HA$2:HA$29)</f>
        <v>1.4044444444444444</v>
      </c>
      <c r="HB30">
        <f t="array" ref="HB30">SUM(HB$2:HB$29)</f>
        <v>2.0799999999999996</v>
      </c>
      <c r="HC30">
        <f t="array" ref="HC30">SUM(HC$2:HC$29)</f>
        <v>1.0488888888888894</v>
      </c>
      <c r="HD30">
        <f t="array" ref="HD30">SUM(HD$2:HD$29)</f>
        <v>3.5022222222222226</v>
      </c>
      <c r="HE30">
        <f t="array" ref="HE30">SUM(HE$2:HE$29)</f>
        <v>4.16</v>
      </c>
      <c r="HF30">
        <f t="array" ref="HF30">SUM(HF$2:HF$29)</f>
        <v>5.7600000000000016</v>
      </c>
      <c r="HG30">
        <f t="array" ref="HG30">SUM(HG$2:HG$29)</f>
        <v>2.5066666666666655</v>
      </c>
      <c r="HH30">
        <f t="array" ref="HH30">SUM(HH$2:HH$29)</f>
        <v>-0.8533333333333335</v>
      </c>
      <c r="HI30">
        <f t="array" ref="HI30">SUM(HI$2:HI$29)</f>
        <v>-0.46222222222222237</v>
      </c>
      <c r="HJ30">
        <f t="array" ref="HJ30">SUM(HJ$2:HJ$29)</f>
        <v>-1.44</v>
      </c>
      <c r="HK30">
        <f t="array" ref="HK30">SUM(HK$2:HK$29)</f>
        <v>0.97777777777777752</v>
      </c>
      <c r="HL30">
        <f t="array" ref="HL30">SUM(HL$2:HL$29)</f>
        <v>-1.6355555555555554</v>
      </c>
      <c r="HM30">
        <f t="array" ref="HM30">SUM(HM$2:HM$29)</f>
        <v>4.16</v>
      </c>
      <c r="HN30">
        <f t="array" ref="HN30">SUM(HN$2:HN$29)</f>
        <v>-1.7777777777777629E-2</v>
      </c>
      <c r="HO30">
        <f t="array" ref="HO30">SUM(HO$2:HO$29)</f>
        <v>2.8444444444444437</v>
      </c>
      <c r="HP30">
        <f t="array" ref="HP30">SUM(HP$2:HP$29)</f>
        <v>2.382222222222222</v>
      </c>
      <c r="HQ30">
        <f t="array" ref="HQ30">SUM(HQ$2:HQ$29)</f>
        <v>0.56888888888888878</v>
      </c>
      <c r="HR30">
        <f t="array" ref="HR30">SUM(HR$2:HR$29)</f>
        <v>3.1822222222222223</v>
      </c>
      <c r="HS30">
        <f t="array" ref="HS30">SUM(HS$2:HS$29)</f>
        <v>3.2355555555555551</v>
      </c>
      <c r="HT30">
        <f t="array" ref="HT30">SUM(HT$2:HT$29)</f>
        <v>2.08</v>
      </c>
    </row>
    <row r="31" spans="1:228" x14ac:dyDescent="0.25">
      <c r="A31">
        <v>2</v>
      </c>
      <c r="B31" s="41">
        <v>15</v>
      </c>
      <c r="C31" s="12" t="s">
        <v>297</v>
      </c>
      <c r="D31" s="12">
        <v>1830</v>
      </c>
      <c r="E31" s="12">
        <v>1850</v>
      </c>
      <c r="F31" s="12">
        <v>1855</v>
      </c>
      <c r="GS31">
        <v>2.9688888888888876</v>
      </c>
      <c r="GT31">
        <v>2.3111111111111118</v>
      </c>
      <c r="GU31">
        <v>1.1199999999999997</v>
      </c>
      <c r="GV31">
        <v>3.2888888888888892</v>
      </c>
      <c r="GW31">
        <v>5.0311111111111106</v>
      </c>
      <c r="GX31">
        <v>0.83555555555555572</v>
      </c>
      <c r="GY31">
        <v>4.1066666666666665</v>
      </c>
      <c r="GZ31">
        <v>3.2355555555555551</v>
      </c>
      <c r="HA31">
        <v>1.4044444444444444</v>
      </c>
      <c r="HB31">
        <v>2.0799999999999996</v>
      </c>
      <c r="HC31">
        <v>1.0488888888888894</v>
      </c>
      <c r="HD31">
        <v>3.5022222222222226</v>
      </c>
      <c r="HE31">
        <v>4.16</v>
      </c>
      <c r="HF31">
        <v>5.7600000000000016</v>
      </c>
      <c r="HG31">
        <v>2.5066666666666655</v>
      </c>
      <c r="HH31">
        <v>-0.8533333333333335</v>
      </c>
      <c r="HI31">
        <v>-0.46222222222222237</v>
      </c>
      <c r="HJ31">
        <v>-1.44</v>
      </c>
      <c r="HK31">
        <v>0.97777777777777752</v>
      </c>
      <c r="HL31">
        <v>-1.6355555555555554</v>
      </c>
      <c r="HM31">
        <v>4.16</v>
      </c>
      <c r="HN31">
        <v>-1.7777777777777629E-2</v>
      </c>
      <c r="HO31">
        <v>2.8444444444444437</v>
      </c>
      <c r="HP31">
        <v>2.382222222222222</v>
      </c>
      <c r="HQ31">
        <v>0.56888888888888878</v>
      </c>
      <c r="HR31">
        <v>3.1822222222222223</v>
      </c>
      <c r="HS31">
        <v>3.2355555555555551</v>
      </c>
      <c r="HT31">
        <v>2.08</v>
      </c>
    </row>
    <row r="32" spans="1:228" x14ac:dyDescent="0.25">
      <c r="A32">
        <v>3</v>
      </c>
      <c r="B32" s="41">
        <v>1</v>
      </c>
      <c r="C32" s="12" t="s">
        <v>249</v>
      </c>
      <c r="D32" s="12">
        <v>1970</v>
      </c>
      <c r="E32" s="12">
        <v>1971</v>
      </c>
      <c r="F32" s="12">
        <v>1985</v>
      </c>
      <c r="P32" t="s">
        <v>132</v>
      </c>
      <c r="Q32" t="s">
        <v>81</v>
      </c>
      <c r="R32" t="s">
        <v>82</v>
      </c>
      <c r="S32" t="s">
        <v>83</v>
      </c>
      <c r="T32" t="s">
        <v>84</v>
      </c>
      <c r="U32" t="s">
        <v>85</v>
      </c>
      <c r="V32" t="s">
        <v>86</v>
      </c>
      <c r="W32" t="s">
        <v>87</v>
      </c>
      <c r="X32" t="s">
        <v>88</v>
      </c>
      <c r="Y32" t="s">
        <v>89</v>
      </c>
      <c r="Z32" t="s">
        <v>90</v>
      </c>
      <c r="AA32" t="s">
        <v>91</v>
      </c>
      <c r="AB32" t="s">
        <v>92</v>
      </c>
      <c r="AC32" t="s">
        <v>93</v>
      </c>
      <c r="AD32" t="s">
        <v>94</v>
      </c>
      <c r="AE32" t="s">
        <v>95</v>
      </c>
      <c r="AF32" t="s">
        <v>80</v>
      </c>
      <c r="AG32" t="s">
        <v>295</v>
      </c>
      <c r="AI32" t="s">
        <v>42</v>
      </c>
    </row>
    <row r="33" spans="1:35" x14ac:dyDescent="0.25">
      <c r="A33">
        <v>3</v>
      </c>
      <c r="B33" s="41">
        <v>2</v>
      </c>
      <c r="C33" s="12" t="s">
        <v>250</v>
      </c>
      <c r="D33" s="12">
        <v>11000</v>
      </c>
      <c r="E33" s="12">
        <v>15000</v>
      </c>
      <c r="F33" s="12">
        <v>16500</v>
      </c>
      <c r="P33" t="s">
        <v>1</v>
      </c>
      <c r="Q33">
        <v>-1</v>
      </c>
      <c r="R33">
        <v>1</v>
      </c>
      <c r="S33">
        <v>1</v>
      </c>
      <c r="T33">
        <v>-1</v>
      </c>
      <c r="U33">
        <v>-1</v>
      </c>
      <c r="V33">
        <v>1</v>
      </c>
      <c r="W33">
        <v>-1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-1</v>
      </c>
      <c r="AF33">
        <f>AVERAGE($Q$33:$AE$33)</f>
        <v>0.33333333333333331</v>
      </c>
      <c r="AG33" t="s">
        <v>52</v>
      </c>
      <c r="AH33">
        <f>VARP($Q$61:$AE$61)</f>
        <v>0.20848072562358277</v>
      </c>
      <c r="AI33">
        <v>0.20941144314868806</v>
      </c>
    </row>
    <row r="34" spans="1:35" x14ac:dyDescent="0.25">
      <c r="A34">
        <v>3</v>
      </c>
      <c r="B34" s="41">
        <v>3</v>
      </c>
      <c r="C34" s="12" t="s">
        <v>251</v>
      </c>
      <c r="D34" s="12">
        <v>3300</v>
      </c>
      <c r="E34" s="12">
        <v>3850</v>
      </c>
      <c r="F34" s="12">
        <v>4100</v>
      </c>
      <c r="P34" t="s">
        <v>2</v>
      </c>
      <c r="Q34">
        <v>-1</v>
      </c>
      <c r="R34">
        <v>1</v>
      </c>
      <c r="S34">
        <v>-1</v>
      </c>
      <c r="T34">
        <v>-1</v>
      </c>
      <c r="U34">
        <v>-1</v>
      </c>
      <c r="V34">
        <v>1</v>
      </c>
      <c r="W34">
        <v>1</v>
      </c>
      <c r="X34">
        <v>1</v>
      </c>
      <c r="Y34">
        <v>1</v>
      </c>
      <c r="Z34">
        <v>-1</v>
      </c>
      <c r="AA34">
        <v>-1</v>
      </c>
      <c r="AB34">
        <v>1</v>
      </c>
      <c r="AC34">
        <v>1</v>
      </c>
      <c r="AD34">
        <v>-1</v>
      </c>
      <c r="AE34">
        <v>-1</v>
      </c>
      <c r="AF34">
        <f>AVERAGE($Q$34:$AE$34)</f>
        <v>-6.6666666666666666E-2</v>
      </c>
      <c r="AG34" t="s">
        <v>54</v>
      </c>
      <c r="AH34">
        <f>VARP($AF$33:$AF$60)</f>
        <v>5.8412698412698437E-2</v>
      </c>
      <c r="AI34">
        <v>5.8673469387755126E-2</v>
      </c>
    </row>
    <row r="35" spans="1:35" x14ac:dyDescent="0.25">
      <c r="A35">
        <v>3</v>
      </c>
      <c r="B35" s="41">
        <v>4</v>
      </c>
      <c r="C35" s="12" t="s">
        <v>252</v>
      </c>
      <c r="D35" s="12">
        <v>5</v>
      </c>
      <c r="E35" s="12">
        <v>10</v>
      </c>
      <c r="F35" s="12">
        <v>25</v>
      </c>
      <c r="P35" t="s">
        <v>3</v>
      </c>
      <c r="Q35">
        <v>1</v>
      </c>
      <c r="R35">
        <v>-1</v>
      </c>
      <c r="S35">
        <v>-1</v>
      </c>
      <c r="T35">
        <v>1</v>
      </c>
      <c r="U35">
        <v>-1</v>
      </c>
      <c r="V35">
        <v>1</v>
      </c>
      <c r="W35">
        <v>-1</v>
      </c>
      <c r="X35">
        <v>1</v>
      </c>
      <c r="Y35">
        <v>1</v>
      </c>
      <c r="Z35">
        <v>1</v>
      </c>
      <c r="AA35">
        <v>1</v>
      </c>
      <c r="AB35">
        <v>-1</v>
      </c>
      <c r="AC35">
        <v>1</v>
      </c>
      <c r="AD35">
        <v>1</v>
      </c>
      <c r="AE35">
        <v>1</v>
      </c>
      <c r="AF35">
        <f>AVERAGE($Q$35:$AE$35)</f>
        <v>0.33333333333333331</v>
      </c>
      <c r="AG35" t="s">
        <v>57</v>
      </c>
      <c r="AH35">
        <f>VARP($Q$33:$AE$60)</f>
        <v>0.99555555555555553</v>
      </c>
    </row>
    <row r="36" spans="1:35" x14ac:dyDescent="0.25">
      <c r="A36">
        <v>3</v>
      </c>
      <c r="B36" s="41">
        <v>5</v>
      </c>
      <c r="C36" s="12" t="s">
        <v>253</v>
      </c>
      <c r="D36" s="12">
        <v>2</v>
      </c>
      <c r="E36" s="12">
        <v>3</v>
      </c>
      <c r="F36" s="12">
        <v>5</v>
      </c>
      <c r="P36" t="s">
        <v>4</v>
      </c>
      <c r="Q36">
        <v>-1</v>
      </c>
      <c r="R36">
        <v>-1</v>
      </c>
      <c r="S36">
        <v>1</v>
      </c>
      <c r="T36">
        <v>1</v>
      </c>
      <c r="U36">
        <v>-1</v>
      </c>
      <c r="V36">
        <v>1</v>
      </c>
      <c r="W36">
        <v>1</v>
      </c>
      <c r="X36">
        <v>1</v>
      </c>
      <c r="Y36">
        <v>1</v>
      </c>
      <c r="Z36">
        <v>-1</v>
      </c>
      <c r="AA36">
        <v>1</v>
      </c>
      <c r="AB36">
        <v>-1</v>
      </c>
      <c r="AC36">
        <v>-1</v>
      </c>
      <c r="AD36">
        <v>1</v>
      </c>
      <c r="AE36">
        <v>1</v>
      </c>
      <c r="AF36">
        <f>AVERAGE($Q$36:$AE$36)</f>
        <v>0.2</v>
      </c>
      <c r="AG36" t="s">
        <v>76</v>
      </c>
      <c r="AH36">
        <f>AVERAGE($Q$33:$AE$60)</f>
        <v>6.6666666666666666E-2</v>
      </c>
    </row>
    <row r="37" spans="1:35" x14ac:dyDescent="0.25">
      <c r="A37">
        <v>3</v>
      </c>
      <c r="B37" s="41">
        <v>6</v>
      </c>
      <c r="C37" s="12" t="s">
        <v>254</v>
      </c>
      <c r="D37" s="12">
        <v>2</v>
      </c>
      <c r="E37" s="12">
        <v>5</v>
      </c>
      <c r="F37" s="12">
        <v>8</v>
      </c>
      <c r="P37" t="s">
        <v>5</v>
      </c>
      <c r="Q37">
        <v>-1</v>
      </c>
      <c r="R37">
        <v>-1</v>
      </c>
      <c r="S37">
        <v>-1</v>
      </c>
      <c r="T37">
        <v>1</v>
      </c>
      <c r="U37">
        <v>-1</v>
      </c>
      <c r="V37">
        <v>-1</v>
      </c>
      <c r="W37">
        <v>-1</v>
      </c>
      <c r="X37">
        <v>1</v>
      </c>
      <c r="Y37">
        <v>1</v>
      </c>
      <c r="Z37">
        <v>1</v>
      </c>
      <c r="AA37">
        <v>1</v>
      </c>
      <c r="AB37">
        <v>-1</v>
      </c>
      <c r="AC37">
        <v>-1</v>
      </c>
      <c r="AD37">
        <v>-1</v>
      </c>
      <c r="AE37">
        <v>-1</v>
      </c>
      <c r="AF37">
        <f>AVERAGE($Q$37:$AE$37)</f>
        <v>-0.33333333333333331</v>
      </c>
      <c r="AG37" t="s">
        <v>216</v>
      </c>
      <c r="AH37">
        <f>AH36*420</f>
        <v>28</v>
      </c>
    </row>
    <row r="38" spans="1:35" x14ac:dyDescent="0.25">
      <c r="A38">
        <v>3</v>
      </c>
      <c r="B38" s="41">
        <v>7</v>
      </c>
      <c r="C38" s="12" t="s">
        <v>255</v>
      </c>
      <c r="D38" s="12">
        <v>8</v>
      </c>
      <c r="E38" s="12">
        <v>10</v>
      </c>
      <c r="F38" s="12">
        <v>15</v>
      </c>
      <c r="P38" t="s">
        <v>6</v>
      </c>
      <c r="Q38">
        <v>-1</v>
      </c>
      <c r="R38">
        <v>1</v>
      </c>
      <c r="S38">
        <v>1</v>
      </c>
      <c r="T38">
        <v>-1</v>
      </c>
      <c r="U38">
        <v>-1</v>
      </c>
      <c r="V38">
        <v>1</v>
      </c>
      <c r="W38">
        <v>1</v>
      </c>
      <c r="X38">
        <v>-1</v>
      </c>
      <c r="Y38">
        <v>1</v>
      </c>
      <c r="Z38">
        <v>1</v>
      </c>
      <c r="AA38">
        <v>1</v>
      </c>
      <c r="AB38">
        <v>-1</v>
      </c>
      <c r="AC38">
        <v>1</v>
      </c>
      <c r="AD38">
        <v>1</v>
      </c>
      <c r="AE38">
        <v>-1</v>
      </c>
      <c r="AF38">
        <f>AVERAGE($Q$38:$AE$38)</f>
        <v>0.2</v>
      </c>
      <c r="AG38" t="s">
        <v>220</v>
      </c>
      <c r="AH38">
        <f>(AH36+1)/2</f>
        <v>0.53333333333333333</v>
      </c>
    </row>
    <row r="39" spans="1:35" x14ac:dyDescent="0.25">
      <c r="A39">
        <v>3</v>
      </c>
      <c r="B39" s="41">
        <v>8</v>
      </c>
      <c r="C39" s="12" t="s">
        <v>256</v>
      </c>
      <c r="D39" s="12">
        <v>800000</v>
      </c>
      <c r="E39" s="12">
        <v>1000000</v>
      </c>
      <c r="F39" s="12">
        <v>1000000000</v>
      </c>
      <c r="P39" t="s">
        <v>7</v>
      </c>
      <c r="Q39">
        <v>-1</v>
      </c>
      <c r="R39">
        <v>-1</v>
      </c>
      <c r="S39">
        <v>1</v>
      </c>
      <c r="T39">
        <v>1</v>
      </c>
      <c r="U39">
        <v>-1</v>
      </c>
      <c r="V39">
        <v>1</v>
      </c>
      <c r="W39">
        <v>1</v>
      </c>
      <c r="X39">
        <v>1</v>
      </c>
      <c r="Y39">
        <v>-1</v>
      </c>
      <c r="Z39">
        <v>-1</v>
      </c>
      <c r="AA39">
        <v>1</v>
      </c>
      <c r="AB39">
        <v>1</v>
      </c>
      <c r="AC39">
        <v>-1</v>
      </c>
      <c r="AD39">
        <v>-1</v>
      </c>
      <c r="AE39">
        <v>-1</v>
      </c>
      <c r="AF39">
        <f>AVERAGE($Q$39:$AE$39)</f>
        <v>-6.6666666666666666E-2</v>
      </c>
      <c r="AG39" t="s">
        <v>373</v>
      </c>
      <c r="AH39">
        <f>(AH38-(1-AH38))^2</f>
        <v>4.4444444444444427E-3</v>
      </c>
    </row>
    <row r="40" spans="1:35" x14ac:dyDescent="0.25">
      <c r="A40">
        <v>3</v>
      </c>
      <c r="B40" s="41">
        <v>9</v>
      </c>
      <c r="C40" s="12" t="s">
        <v>257</v>
      </c>
      <c r="D40" s="12">
        <v>336</v>
      </c>
      <c r="E40" s="12">
        <v>504</v>
      </c>
      <c r="F40" s="12">
        <v>1344</v>
      </c>
      <c r="P40" t="s">
        <v>8</v>
      </c>
      <c r="Q40">
        <v>-1</v>
      </c>
      <c r="R40">
        <v>-1</v>
      </c>
      <c r="S40">
        <v>-1</v>
      </c>
      <c r="T40">
        <v>1</v>
      </c>
      <c r="U40">
        <v>-1</v>
      </c>
      <c r="V40">
        <v>-1</v>
      </c>
      <c r="W40">
        <v>-1</v>
      </c>
      <c r="X40">
        <v>1</v>
      </c>
      <c r="Y40">
        <v>-1</v>
      </c>
      <c r="Z40">
        <v>1</v>
      </c>
      <c r="AA40">
        <v>1</v>
      </c>
      <c r="AB40">
        <v>1</v>
      </c>
      <c r="AC40">
        <v>-1</v>
      </c>
      <c r="AD40">
        <v>-1</v>
      </c>
      <c r="AE40">
        <v>-1</v>
      </c>
      <c r="AF40">
        <f>AVERAGE($Q$40:$AE$40)</f>
        <v>-0.33333333333333331</v>
      </c>
    </row>
    <row r="41" spans="1:35" x14ac:dyDescent="0.25">
      <c r="A41">
        <v>3</v>
      </c>
      <c r="B41" s="41">
        <v>10</v>
      </c>
      <c r="C41" s="12" t="s">
        <v>258</v>
      </c>
      <c r="D41" s="12">
        <v>25</v>
      </c>
      <c r="E41" s="12">
        <v>32</v>
      </c>
      <c r="F41" s="12">
        <v>50</v>
      </c>
      <c r="P41" t="s">
        <v>9</v>
      </c>
      <c r="Q41">
        <v>-1</v>
      </c>
      <c r="R41">
        <v>1</v>
      </c>
      <c r="S41">
        <v>1</v>
      </c>
      <c r="T41">
        <v>-1</v>
      </c>
      <c r="U41">
        <v>-1</v>
      </c>
      <c r="V41">
        <v>1</v>
      </c>
      <c r="W41">
        <v>-1</v>
      </c>
      <c r="X41">
        <v>1</v>
      </c>
      <c r="Y41">
        <v>1</v>
      </c>
      <c r="Z41">
        <v>-1</v>
      </c>
      <c r="AA41">
        <v>1</v>
      </c>
      <c r="AB41">
        <v>-1</v>
      </c>
      <c r="AC41">
        <v>-1</v>
      </c>
      <c r="AD41">
        <v>-1</v>
      </c>
      <c r="AE41">
        <v>-1</v>
      </c>
      <c r="AF41">
        <f>AVERAGE($Q$41:$AE$41)</f>
        <v>-0.2</v>
      </c>
    </row>
    <row r="42" spans="1:35" x14ac:dyDescent="0.25">
      <c r="A42">
        <v>3</v>
      </c>
      <c r="B42" s="41">
        <v>11</v>
      </c>
      <c r="C42" s="12" t="s">
        <v>262</v>
      </c>
      <c r="D42" s="12">
        <v>1.5</v>
      </c>
      <c r="E42" s="12">
        <v>3</v>
      </c>
      <c r="F42" s="12">
        <v>6</v>
      </c>
      <c r="P42" t="s">
        <v>10</v>
      </c>
      <c r="Q42">
        <v>1</v>
      </c>
      <c r="R42">
        <v>-1</v>
      </c>
      <c r="S42">
        <v>1</v>
      </c>
      <c r="T42">
        <v>-1</v>
      </c>
      <c r="U42">
        <v>1</v>
      </c>
      <c r="V42">
        <v>-1</v>
      </c>
      <c r="W42">
        <v>1</v>
      </c>
      <c r="X42">
        <v>-1</v>
      </c>
      <c r="Y42">
        <v>-1</v>
      </c>
      <c r="Z42">
        <v>-1</v>
      </c>
      <c r="AA42">
        <v>-1</v>
      </c>
      <c r="AB42">
        <v>-1</v>
      </c>
      <c r="AC42">
        <v>-1</v>
      </c>
      <c r="AD42">
        <v>1</v>
      </c>
      <c r="AE42">
        <v>-1</v>
      </c>
      <c r="AF42">
        <f>AVERAGE($Q$42:$AE$42)</f>
        <v>-0.33333333333333331</v>
      </c>
    </row>
    <row r="43" spans="1:35" x14ac:dyDescent="0.25">
      <c r="A43">
        <v>3</v>
      </c>
      <c r="B43" s="41">
        <v>12</v>
      </c>
      <c r="C43" s="12" t="s">
        <v>259</v>
      </c>
      <c r="D43" s="12">
        <v>12</v>
      </c>
      <c r="E43" s="12">
        <v>72</v>
      </c>
      <c r="F43" s="12">
        <v>168</v>
      </c>
      <c r="P43" t="s">
        <v>11</v>
      </c>
      <c r="Q43">
        <v>-1</v>
      </c>
      <c r="R43">
        <v>1</v>
      </c>
      <c r="S43">
        <v>1</v>
      </c>
      <c r="T43">
        <v>-1</v>
      </c>
      <c r="U43">
        <v>-1</v>
      </c>
      <c r="V43">
        <v>-1</v>
      </c>
      <c r="W43">
        <v>-1</v>
      </c>
      <c r="X43">
        <v>1</v>
      </c>
      <c r="Y43">
        <v>1</v>
      </c>
      <c r="Z43">
        <v>1</v>
      </c>
      <c r="AA43">
        <v>1</v>
      </c>
      <c r="AB43">
        <v>1</v>
      </c>
      <c r="AC43">
        <v>-1</v>
      </c>
      <c r="AD43">
        <v>1</v>
      </c>
      <c r="AE43">
        <v>-1</v>
      </c>
      <c r="AF43">
        <f>AVERAGE($Q$43:$AE$43)</f>
        <v>6.6666666666666666E-2</v>
      </c>
    </row>
    <row r="44" spans="1:35" x14ac:dyDescent="0.25">
      <c r="A44">
        <v>3</v>
      </c>
      <c r="B44" s="41">
        <v>13</v>
      </c>
      <c r="C44" s="12" t="s">
        <v>260</v>
      </c>
      <c r="D44" s="12">
        <v>4500</v>
      </c>
      <c r="E44" s="12">
        <v>5000</v>
      </c>
      <c r="F44" s="12">
        <v>6000</v>
      </c>
      <c r="P44" t="s">
        <v>12</v>
      </c>
      <c r="Q44">
        <v>1</v>
      </c>
      <c r="R44">
        <v>1</v>
      </c>
      <c r="S44">
        <v>1</v>
      </c>
      <c r="T44">
        <v>-1</v>
      </c>
      <c r="U44">
        <v>-1</v>
      </c>
      <c r="V44">
        <v>-1</v>
      </c>
      <c r="W44">
        <v>-1</v>
      </c>
      <c r="X44">
        <v>1</v>
      </c>
      <c r="Y44">
        <v>-1</v>
      </c>
      <c r="Z44">
        <v>1</v>
      </c>
      <c r="AA44">
        <v>1</v>
      </c>
      <c r="AB44">
        <v>1</v>
      </c>
      <c r="AC44">
        <v>-1</v>
      </c>
      <c r="AD44">
        <v>-1</v>
      </c>
      <c r="AE44">
        <v>-1</v>
      </c>
      <c r="AF44">
        <f>AVERAGE($Q$44:$AE$44)</f>
        <v>-6.6666666666666666E-2</v>
      </c>
    </row>
    <row r="45" spans="1:35" x14ac:dyDescent="0.25">
      <c r="A45">
        <v>3</v>
      </c>
      <c r="B45" s="41">
        <v>14</v>
      </c>
      <c r="C45" s="12" t="s">
        <v>296</v>
      </c>
      <c r="D45" s="12">
        <v>3</v>
      </c>
      <c r="E45" s="12">
        <v>7</v>
      </c>
      <c r="F45" s="12">
        <v>12</v>
      </c>
      <c r="P45" t="s">
        <v>13</v>
      </c>
      <c r="Q45">
        <v>-1</v>
      </c>
      <c r="R45">
        <v>-1</v>
      </c>
      <c r="S45">
        <v>-1</v>
      </c>
      <c r="T45">
        <v>1</v>
      </c>
      <c r="U45">
        <v>-1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-1</v>
      </c>
      <c r="AD45">
        <v>1</v>
      </c>
      <c r="AE45">
        <v>-1</v>
      </c>
      <c r="AF45">
        <f>AVERAGE($Q$45:$AE$45)</f>
        <v>0.2</v>
      </c>
    </row>
    <row r="46" spans="1:35" x14ac:dyDescent="0.25">
      <c r="A46">
        <v>3</v>
      </c>
      <c r="B46" s="41">
        <v>15</v>
      </c>
      <c r="C46" s="12" t="s">
        <v>297</v>
      </c>
      <c r="D46" s="12">
        <v>1760</v>
      </c>
      <c r="E46" s="12">
        <v>1795</v>
      </c>
      <c r="F46" s="12">
        <v>1810</v>
      </c>
      <c r="P46" t="s">
        <v>14</v>
      </c>
      <c r="Q46">
        <v>-1</v>
      </c>
      <c r="R46">
        <v>1</v>
      </c>
      <c r="S46">
        <v>-1</v>
      </c>
      <c r="T46">
        <v>-1</v>
      </c>
      <c r="U46">
        <v>-1</v>
      </c>
      <c r="V46">
        <v>-1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-1</v>
      </c>
      <c r="AE46">
        <v>-1</v>
      </c>
      <c r="AF46">
        <f>AVERAGE($Q$46:$AE$46)</f>
        <v>6.6666666666666666E-2</v>
      </c>
    </row>
    <row r="47" spans="1:35" x14ac:dyDescent="0.25">
      <c r="A47">
        <v>4</v>
      </c>
      <c r="B47" s="41">
        <v>1</v>
      </c>
      <c r="C47" s="12" t="s">
        <v>249</v>
      </c>
      <c r="D47" s="12">
        <v>1978</v>
      </c>
      <c r="E47" s="12">
        <v>1979</v>
      </c>
      <c r="F47" s="12">
        <v>1980</v>
      </c>
      <c r="P47" t="s">
        <v>15</v>
      </c>
      <c r="Q47">
        <v>-1</v>
      </c>
      <c r="R47">
        <v>-1</v>
      </c>
      <c r="S47">
        <v>-1</v>
      </c>
      <c r="T47">
        <v>1</v>
      </c>
      <c r="U47">
        <v>-1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-1</v>
      </c>
      <c r="AD47">
        <v>1</v>
      </c>
      <c r="AE47">
        <v>-1</v>
      </c>
      <c r="AF47">
        <f>AVERAGE($Q$47:$AE$47)</f>
        <v>0.2</v>
      </c>
    </row>
    <row r="48" spans="1:35" x14ac:dyDescent="0.25">
      <c r="A48">
        <v>4</v>
      </c>
      <c r="B48" s="41">
        <v>2</v>
      </c>
      <c r="C48" s="12" t="s">
        <v>250</v>
      </c>
      <c r="D48" s="12">
        <v>9000</v>
      </c>
      <c r="E48" s="12">
        <v>9500</v>
      </c>
      <c r="F48" s="12">
        <v>10000</v>
      </c>
      <c r="P48" t="s">
        <v>16</v>
      </c>
      <c r="Q48">
        <v>-1</v>
      </c>
      <c r="R48">
        <v>1</v>
      </c>
      <c r="S48">
        <v>1</v>
      </c>
      <c r="T48">
        <v>1</v>
      </c>
      <c r="U48">
        <v>-1</v>
      </c>
      <c r="V48">
        <v>1</v>
      </c>
      <c r="W48">
        <v>-1</v>
      </c>
      <c r="X48">
        <v>1</v>
      </c>
      <c r="Y48">
        <v>1</v>
      </c>
      <c r="Z48">
        <v>-1</v>
      </c>
      <c r="AA48">
        <v>-1</v>
      </c>
      <c r="AB48">
        <v>-1</v>
      </c>
      <c r="AC48">
        <v>1</v>
      </c>
      <c r="AD48">
        <v>1</v>
      </c>
      <c r="AE48">
        <v>1</v>
      </c>
      <c r="AF48">
        <f>AVERAGE($Q$48:$AE$48)</f>
        <v>0.2</v>
      </c>
    </row>
    <row r="49" spans="1:35" x14ac:dyDescent="0.25">
      <c r="A49">
        <v>4</v>
      </c>
      <c r="B49" s="41">
        <v>3</v>
      </c>
      <c r="C49" s="12" t="s">
        <v>251</v>
      </c>
      <c r="D49" s="12">
        <v>3000</v>
      </c>
      <c r="E49" s="12">
        <v>3069</v>
      </c>
      <c r="F49" s="12">
        <v>3100</v>
      </c>
      <c r="P49" t="s">
        <v>17</v>
      </c>
      <c r="Q49">
        <v>1</v>
      </c>
      <c r="R49">
        <v>1</v>
      </c>
      <c r="S49">
        <v>1</v>
      </c>
      <c r="T49">
        <v>1</v>
      </c>
      <c r="U49">
        <v>-1</v>
      </c>
      <c r="V49">
        <v>1</v>
      </c>
      <c r="W49">
        <v>-1</v>
      </c>
      <c r="X49">
        <v>1</v>
      </c>
      <c r="Y49">
        <v>1</v>
      </c>
      <c r="Z49">
        <v>1</v>
      </c>
      <c r="AA49">
        <v>1</v>
      </c>
      <c r="AB49">
        <v>-1</v>
      </c>
      <c r="AC49">
        <v>1</v>
      </c>
      <c r="AD49">
        <v>1</v>
      </c>
      <c r="AE49">
        <v>-1</v>
      </c>
      <c r="AF49">
        <f>AVERAGE($Q$49:$AE$49)</f>
        <v>0.46666666666666667</v>
      </c>
    </row>
    <row r="50" spans="1:35" x14ac:dyDescent="0.25">
      <c r="A50">
        <v>4</v>
      </c>
      <c r="B50" s="41">
        <v>4</v>
      </c>
      <c r="C50" s="12" t="s">
        <v>252</v>
      </c>
      <c r="D50" s="12">
        <v>20</v>
      </c>
      <c r="E50" s="12">
        <v>25</v>
      </c>
      <c r="F50" s="12">
        <v>30</v>
      </c>
      <c r="P50" t="s">
        <v>18</v>
      </c>
      <c r="Q50">
        <v>-1</v>
      </c>
      <c r="R50">
        <v>-1</v>
      </c>
      <c r="S50">
        <v>-1</v>
      </c>
      <c r="T50">
        <v>-1</v>
      </c>
      <c r="U50">
        <v>-1</v>
      </c>
      <c r="V50">
        <v>1</v>
      </c>
      <c r="W50">
        <v>-1</v>
      </c>
      <c r="X50">
        <v>1</v>
      </c>
      <c r="Y50">
        <v>1</v>
      </c>
      <c r="Z50">
        <v>-1</v>
      </c>
      <c r="AA50">
        <v>-1</v>
      </c>
      <c r="AB50">
        <v>1</v>
      </c>
      <c r="AC50">
        <v>1</v>
      </c>
      <c r="AD50">
        <v>1</v>
      </c>
      <c r="AE50">
        <v>-1</v>
      </c>
      <c r="AF50">
        <f>AVERAGE($Q$50:$AE$50)</f>
        <v>-0.2</v>
      </c>
    </row>
    <row r="51" spans="1:35" x14ac:dyDescent="0.25">
      <c r="A51">
        <v>4</v>
      </c>
      <c r="B51" s="41">
        <v>5</v>
      </c>
      <c r="C51" s="12" t="s">
        <v>253</v>
      </c>
      <c r="D51" s="12">
        <v>1</v>
      </c>
      <c r="E51" s="12">
        <v>2</v>
      </c>
      <c r="F51" s="12">
        <v>3</v>
      </c>
      <c r="P51" t="s">
        <v>19</v>
      </c>
      <c r="Q51">
        <v>1</v>
      </c>
      <c r="R51">
        <v>1</v>
      </c>
      <c r="S51">
        <v>1</v>
      </c>
      <c r="T51">
        <v>1</v>
      </c>
      <c r="U51">
        <v>-1</v>
      </c>
      <c r="V51">
        <v>1</v>
      </c>
      <c r="W51">
        <v>-1</v>
      </c>
      <c r="X51">
        <v>-1</v>
      </c>
      <c r="Y51">
        <v>-1</v>
      </c>
      <c r="Z51">
        <v>1</v>
      </c>
      <c r="AA51">
        <v>1</v>
      </c>
      <c r="AB51">
        <v>-1</v>
      </c>
      <c r="AC51">
        <v>1</v>
      </c>
      <c r="AD51">
        <v>1</v>
      </c>
      <c r="AE51">
        <v>-1</v>
      </c>
      <c r="AF51">
        <f>AVERAGE($Q$51:$AE$51)</f>
        <v>0.2</v>
      </c>
    </row>
    <row r="52" spans="1:35" x14ac:dyDescent="0.25">
      <c r="A52">
        <v>4</v>
      </c>
      <c r="B52" s="41">
        <v>6</v>
      </c>
      <c r="C52" s="12" t="s">
        <v>254</v>
      </c>
      <c r="D52" s="12">
        <v>5</v>
      </c>
      <c r="E52" s="12">
        <v>10</v>
      </c>
      <c r="F52" s="12">
        <v>15</v>
      </c>
      <c r="P52" t="s">
        <v>20</v>
      </c>
      <c r="Q52">
        <v>-1</v>
      </c>
      <c r="R52">
        <v>1</v>
      </c>
      <c r="S52">
        <v>1</v>
      </c>
      <c r="T52">
        <v>-1</v>
      </c>
      <c r="U52">
        <v>-1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-1</v>
      </c>
      <c r="AF52">
        <f>AVERAGE($Q$52:$AE$52)</f>
        <v>0.46666666666666667</v>
      </c>
    </row>
    <row r="53" spans="1:35" x14ac:dyDescent="0.25">
      <c r="A53">
        <v>4</v>
      </c>
      <c r="B53" s="41">
        <v>7</v>
      </c>
      <c r="C53" s="12" t="s">
        <v>255</v>
      </c>
      <c r="D53" s="12">
        <v>0</v>
      </c>
      <c r="E53" s="12">
        <v>1</v>
      </c>
      <c r="F53" s="12">
        <v>2</v>
      </c>
      <c r="P53" t="s">
        <v>21</v>
      </c>
      <c r="Q53">
        <v>-1</v>
      </c>
      <c r="R53">
        <v>1</v>
      </c>
      <c r="S53">
        <v>-1</v>
      </c>
      <c r="T53">
        <v>-1</v>
      </c>
      <c r="U53">
        <v>-1</v>
      </c>
      <c r="V53">
        <v>-1</v>
      </c>
      <c r="W53">
        <v>-1</v>
      </c>
      <c r="X53">
        <v>1</v>
      </c>
      <c r="Y53">
        <v>1</v>
      </c>
      <c r="Z53">
        <v>-1</v>
      </c>
      <c r="AA53">
        <v>1</v>
      </c>
      <c r="AB53">
        <v>1</v>
      </c>
      <c r="AC53">
        <v>-1</v>
      </c>
      <c r="AD53">
        <v>1</v>
      </c>
      <c r="AE53">
        <v>-1</v>
      </c>
      <c r="AF53">
        <f>AVERAGE($Q$53:$AE$53)</f>
        <v>-0.2</v>
      </c>
    </row>
    <row r="54" spans="1:35" x14ac:dyDescent="0.25">
      <c r="A54">
        <v>4</v>
      </c>
      <c r="B54" s="41">
        <v>8</v>
      </c>
      <c r="C54" s="12" t="s">
        <v>256</v>
      </c>
      <c r="D54" s="12">
        <v>2000000</v>
      </c>
      <c r="E54" s="12">
        <v>10000000</v>
      </c>
      <c r="F54" s="12">
        <v>20000000</v>
      </c>
      <c r="P54" t="s">
        <v>22</v>
      </c>
      <c r="Q54">
        <v>1</v>
      </c>
      <c r="R54">
        <v>1</v>
      </c>
      <c r="S54">
        <v>1</v>
      </c>
      <c r="T54">
        <v>-1</v>
      </c>
      <c r="U54">
        <v>-1</v>
      </c>
      <c r="V54">
        <v>-1</v>
      </c>
      <c r="W54">
        <v>-1</v>
      </c>
      <c r="X54">
        <v>1</v>
      </c>
      <c r="Y54">
        <v>1</v>
      </c>
      <c r="Z54">
        <v>-1</v>
      </c>
      <c r="AA54">
        <v>1</v>
      </c>
      <c r="AB54">
        <v>1</v>
      </c>
      <c r="AC54">
        <v>1</v>
      </c>
      <c r="AD54">
        <v>-1</v>
      </c>
      <c r="AE54">
        <v>-1</v>
      </c>
      <c r="AF54">
        <f>AVERAGE($Q$54:$AE$54)</f>
        <v>6.6666666666666666E-2</v>
      </c>
    </row>
    <row r="55" spans="1:35" x14ac:dyDescent="0.25">
      <c r="A55">
        <v>4</v>
      </c>
      <c r="B55" s="41">
        <v>9</v>
      </c>
      <c r="C55" s="12" t="s">
        <v>257</v>
      </c>
      <c r="D55" s="12">
        <v>240</v>
      </c>
      <c r="E55" s="12">
        <v>480</v>
      </c>
      <c r="F55" s="12">
        <v>720</v>
      </c>
      <c r="P55" t="s">
        <v>23</v>
      </c>
      <c r="Q55">
        <v>-1</v>
      </c>
      <c r="R55">
        <v>1</v>
      </c>
      <c r="S55">
        <v>1</v>
      </c>
      <c r="T55">
        <v>1</v>
      </c>
      <c r="U55">
        <v>-1</v>
      </c>
      <c r="V55">
        <v>-1</v>
      </c>
      <c r="W55">
        <v>-1</v>
      </c>
      <c r="X55">
        <v>-1</v>
      </c>
      <c r="Y55">
        <v>-1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-1</v>
      </c>
      <c r="AF55">
        <f>AVERAGE($Q$55:$AE$55)</f>
        <v>6.6666666666666666E-2</v>
      </c>
    </row>
    <row r="56" spans="1:35" x14ac:dyDescent="0.25">
      <c r="A56">
        <v>4</v>
      </c>
      <c r="B56" s="41">
        <v>10</v>
      </c>
      <c r="C56" s="12" t="s">
        <v>258</v>
      </c>
      <c r="D56" s="12">
        <v>200</v>
      </c>
      <c r="E56" s="12">
        <v>300</v>
      </c>
      <c r="F56" s="12">
        <v>400</v>
      </c>
      <c r="P56" t="s">
        <v>24</v>
      </c>
      <c r="Q56">
        <v>1</v>
      </c>
      <c r="R56">
        <v>1</v>
      </c>
      <c r="S56">
        <v>1</v>
      </c>
      <c r="T56">
        <v>1</v>
      </c>
      <c r="U56">
        <v>-1</v>
      </c>
      <c r="V56">
        <v>-1</v>
      </c>
      <c r="W56">
        <v>-1</v>
      </c>
      <c r="X56">
        <v>1</v>
      </c>
      <c r="Y56">
        <v>1</v>
      </c>
      <c r="Z56">
        <v>1</v>
      </c>
      <c r="AA56">
        <v>1</v>
      </c>
      <c r="AB56">
        <v>1</v>
      </c>
      <c r="AC56">
        <v>-1</v>
      </c>
      <c r="AD56">
        <v>1</v>
      </c>
      <c r="AE56">
        <v>-1</v>
      </c>
      <c r="AF56">
        <f>AVERAGE($Q$56:$AE$56)</f>
        <v>0.33333333333333331</v>
      </c>
    </row>
    <row r="57" spans="1:35" x14ac:dyDescent="0.25">
      <c r="A57">
        <v>4</v>
      </c>
      <c r="B57" s="41">
        <v>11</v>
      </c>
      <c r="C57" s="12" t="s">
        <v>262</v>
      </c>
      <c r="D57" s="12">
        <v>20</v>
      </c>
      <c r="E57" s="12">
        <v>30</v>
      </c>
      <c r="F57" s="12">
        <v>40</v>
      </c>
      <c r="P57" t="s">
        <v>25</v>
      </c>
      <c r="Q57">
        <v>-1</v>
      </c>
      <c r="R57">
        <v>-1</v>
      </c>
      <c r="S57">
        <v>-1</v>
      </c>
      <c r="T57">
        <v>-1</v>
      </c>
      <c r="U57">
        <v>-1</v>
      </c>
      <c r="V57">
        <v>1</v>
      </c>
      <c r="W57">
        <v>-1</v>
      </c>
      <c r="X57">
        <v>1</v>
      </c>
      <c r="Y57">
        <v>1</v>
      </c>
      <c r="Z57">
        <v>-1</v>
      </c>
      <c r="AA57">
        <v>-1</v>
      </c>
      <c r="AB57">
        <v>1</v>
      </c>
      <c r="AC57">
        <v>-1</v>
      </c>
      <c r="AD57">
        <v>1</v>
      </c>
      <c r="AE57">
        <v>-1</v>
      </c>
      <c r="AF57">
        <f>AVERAGE($Q$57:$AE$57)</f>
        <v>-0.33333333333333331</v>
      </c>
    </row>
    <row r="58" spans="1:35" x14ac:dyDescent="0.25">
      <c r="A58">
        <v>4</v>
      </c>
      <c r="B58" s="41">
        <v>12</v>
      </c>
      <c r="C58" s="12" t="s">
        <v>259</v>
      </c>
      <c r="D58" s="12">
        <v>120</v>
      </c>
      <c r="E58" s="12">
        <v>240</v>
      </c>
      <c r="F58" s="12">
        <v>360</v>
      </c>
      <c r="P58" t="s">
        <v>26</v>
      </c>
      <c r="Q58">
        <v>1</v>
      </c>
      <c r="R58">
        <v>1</v>
      </c>
      <c r="S58">
        <v>1</v>
      </c>
      <c r="T58">
        <v>-1</v>
      </c>
      <c r="U58">
        <v>-1</v>
      </c>
      <c r="V58">
        <v>-1</v>
      </c>
      <c r="W58">
        <v>-1</v>
      </c>
      <c r="X58">
        <v>-1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-1</v>
      </c>
      <c r="AF58">
        <f>AVERAGE($Q$58:$AE$58)</f>
        <v>0.2</v>
      </c>
    </row>
    <row r="59" spans="1:35" x14ac:dyDescent="0.25">
      <c r="A59">
        <v>4</v>
      </c>
      <c r="B59" s="41">
        <v>13</v>
      </c>
      <c r="C59" s="12" t="s">
        <v>260</v>
      </c>
      <c r="D59" s="12">
        <v>8000</v>
      </c>
      <c r="E59" s="12">
        <v>10000</v>
      </c>
      <c r="F59" s="12">
        <v>15000</v>
      </c>
      <c r="P59" t="s">
        <v>27</v>
      </c>
      <c r="Q59">
        <v>-1</v>
      </c>
      <c r="R59">
        <v>1</v>
      </c>
      <c r="S59">
        <v>-1</v>
      </c>
      <c r="T59">
        <v>1</v>
      </c>
      <c r="U59">
        <v>-1</v>
      </c>
      <c r="V59">
        <v>1</v>
      </c>
      <c r="W59">
        <v>-1</v>
      </c>
      <c r="X59">
        <v>1</v>
      </c>
      <c r="Y59">
        <v>1</v>
      </c>
      <c r="Z59">
        <v>-1</v>
      </c>
      <c r="AA59">
        <v>-1</v>
      </c>
      <c r="AB59">
        <v>1</v>
      </c>
      <c r="AC59">
        <v>1</v>
      </c>
      <c r="AD59">
        <v>1</v>
      </c>
      <c r="AE59">
        <v>-1</v>
      </c>
      <c r="AF59">
        <f>AVERAGE($Q$59:$AE$59)</f>
        <v>6.6666666666666666E-2</v>
      </c>
    </row>
    <row r="60" spans="1:35" x14ac:dyDescent="0.25">
      <c r="A60">
        <v>4</v>
      </c>
      <c r="B60" s="41">
        <v>14</v>
      </c>
      <c r="C60" s="12" t="s">
        <v>296</v>
      </c>
      <c r="D60" s="12">
        <v>7</v>
      </c>
      <c r="E60" s="12">
        <v>10</v>
      </c>
      <c r="F60" s="12">
        <v>15</v>
      </c>
      <c r="P60" t="s">
        <v>28</v>
      </c>
      <c r="Q60">
        <v>-1</v>
      </c>
      <c r="R60">
        <v>-1</v>
      </c>
      <c r="S60">
        <v>1</v>
      </c>
      <c r="T60">
        <v>1</v>
      </c>
      <c r="U60">
        <v>-1</v>
      </c>
      <c r="V60">
        <v>1</v>
      </c>
      <c r="W60">
        <v>-1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-1</v>
      </c>
      <c r="AE60">
        <v>1</v>
      </c>
      <c r="AF60">
        <f>AVERAGE($Q$60:$AE$60)</f>
        <v>0.33333333333333331</v>
      </c>
    </row>
    <row r="61" spans="1:35" x14ac:dyDescent="0.25">
      <c r="A61">
        <v>4</v>
      </c>
      <c r="B61" s="41">
        <v>15</v>
      </c>
      <c r="C61" s="12" t="s">
        <v>297</v>
      </c>
      <c r="D61" s="12">
        <v>1760</v>
      </c>
      <c r="E61" s="12">
        <v>1820</v>
      </c>
      <c r="F61" s="12">
        <v>1880</v>
      </c>
      <c r="P61" t="s">
        <v>79</v>
      </c>
      <c r="Q61">
        <f>AVERAGE($Q$33:$Q$60)</f>
        <v>-0.42857142857142855</v>
      </c>
      <c r="R61">
        <f>AVERAGE($R$33:$R$60)</f>
        <v>0.21428571428571427</v>
      </c>
      <c r="S61">
        <f>AVERAGE($S$33:$S$60)</f>
        <v>0.21428571428571427</v>
      </c>
      <c r="T61">
        <f>AVERAGE($T$33:$T$60)</f>
        <v>0</v>
      </c>
      <c r="U61">
        <f>AVERAGE($U$33:$U$60)</f>
        <v>-0.9285714285714286</v>
      </c>
      <c r="V61">
        <f>AVERAGE($V$33:$V$60)</f>
        <v>0.21428571428571427</v>
      </c>
      <c r="W61">
        <f>AVERAGE($W$33:$W$60)</f>
        <v>-0.35714285714285715</v>
      </c>
      <c r="X61">
        <f>AVERAGE($X$33:$X$60)</f>
        <v>0.6428571428571429</v>
      </c>
      <c r="Y61">
        <f>AVERAGE($Y$33:$Y$60)</f>
        <v>0.5714285714285714</v>
      </c>
      <c r="Z61">
        <f>AVERAGE($Z$33:$Z$60)</f>
        <v>0.21428571428571427</v>
      </c>
      <c r="AA61">
        <f>AVERAGE($AA$33:$AA$60)</f>
        <v>0.5714285714285714</v>
      </c>
      <c r="AB61">
        <f>AVERAGE($AB$33:$AB$60)</f>
        <v>0.35714285714285715</v>
      </c>
      <c r="AC61">
        <f>AVERAGE($AC$33:$AC$60)</f>
        <v>7.1428571428571425E-2</v>
      </c>
      <c r="AD61">
        <f>AVERAGE($AD$33:$AD$60)</f>
        <v>0.35714285714285715</v>
      </c>
      <c r="AE61">
        <f>AVERAGE($AE$33:$AE$60)</f>
        <v>-0.7142857142857143</v>
      </c>
      <c r="AF61">
        <f>AVERAGE($AF$33:$AF$60)</f>
        <v>6.6666666666666666E-2</v>
      </c>
    </row>
    <row r="62" spans="1:35" x14ac:dyDescent="0.25">
      <c r="A62">
        <v>5</v>
      </c>
      <c r="B62" s="41">
        <v>1</v>
      </c>
      <c r="C62" s="12" t="s">
        <v>249</v>
      </c>
      <c r="D62" s="12">
        <v>1975</v>
      </c>
      <c r="E62" s="12">
        <v>1985</v>
      </c>
      <c r="F62" s="12">
        <v>1990</v>
      </c>
    </row>
    <row r="63" spans="1:35" x14ac:dyDescent="0.25">
      <c r="A63">
        <v>5</v>
      </c>
      <c r="B63" s="41">
        <v>2</v>
      </c>
      <c r="C63" s="12" t="s">
        <v>250</v>
      </c>
      <c r="D63" s="12">
        <v>9000</v>
      </c>
      <c r="E63" s="12">
        <v>11000</v>
      </c>
      <c r="F63" s="12">
        <v>13000</v>
      </c>
    </row>
    <row r="64" spans="1:35" x14ac:dyDescent="0.25">
      <c r="A64">
        <v>5</v>
      </c>
      <c r="B64" s="41">
        <v>3</v>
      </c>
      <c r="C64" s="12" t="s">
        <v>251</v>
      </c>
      <c r="D64" s="12">
        <v>2000</v>
      </c>
      <c r="E64" s="12">
        <v>3500</v>
      </c>
      <c r="F64" s="12">
        <v>4000</v>
      </c>
      <c r="P64" t="s">
        <v>99</v>
      </c>
      <c r="Q64" t="s">
        <v>81</v>
      </c>
      <c r="R64" t="s">
        <v>82</v>
      </c>
      <c r="S64" t="s">
        <v>83</v>
      </c>
      <c r="T64" t="s">
        <v>84</v>
      </c>
      <c r="U64" t="s">
        <v>85</v>
      </c>
      <c r="V64" t="s">
        <v>86</v>
      </c>
      <c r="W64" t="s">
        <v>87</v>
      </c>
      <c r="X64" t="s">
        <v>88</v>
      </c>
      <c r="Y64" t="s">
        <v>89</v>
      </c>
      <c r="Z64" t="s">
        <v>90</v>
      </c>
      <c r="AA64" t="s">
        <v>91</v>
      </c>
      <c r="AB64" t="s">
        <v>92</v>
      </c>
      <c r="AC64" t="s">
        <v>93</v>
      </c>
      <c r="AD64" t="s">
        <v>94</v>
      </c>
      <c r="AE64" t="s">
        <v>95</v>
      </c>
      <c r="AF64" t="s">
        <v>80</v>
      </c>
      <c r="AG64" t="s">
        <v>295</v>
      </c>
      <c r="AI64" t="s">
        <v>42</v>
      </c>
    </row>
    <row r="65" spans="1:35" x14ac:dyDescent="0.25">
      <c r="A65">
        <v>5</v>
      </c>
      <c r="B65" s="41">
        <v>4</v>
      </c>
      <c r="C65" s="12" t="s">
        <v>252</v>
      </c>
      <c r="D65" s="12">
        <v>12</v>
      </c>
      <c r="E65" s="12">
        <v>20</v>
      </c>
      <c r="F65" s="12">
        <v>50</v>
      </c>
      <c r="P65" t="s">
        <v>1</v>
      </c>
      <c r="Q65">
        <v>1</v>
      </c>
      <c r="R65">
        <v>1</v>
      </c>
      <c r="S65">
        <v>1</v>
      </c>
      <c r="T65">
        <v>-1</v>
      </c>
      <c r="U65">
        <v>1</v>
      </c>
      <c r="V65">
        <v>-1</v>
      </c>
      <c r="W65">
        <v>1</v>
      </c>
      <c r="X65">
        <v>-1</v>
      </c>
      <c r="Y65">
        <v>1</v>
      </c>
      <c r="Z65">
        <v>-1</v>
      </c>
      <c r="AA65">
        <v>1</v>
      </c>
      <c r="AB65">
        <v>-1</v>
      </c>
      <c r="AC65">
        <v>-1</v>
      </c>
      <c r="AD65">
        <v>-1</v>
      </c>
      <c r="AE65">
        <v>-1</v>
      </c>
      <c r="AF65">
        <f>AVERAGE($Q$65:$AE$65)</f>
        <v>-6.6666666666666666E-2</v>
      </c>
      <c r="AG65" t="s">
        <v>52</v>
      </c>
      <c r="AH65">
        <f>VARP($Q$93:$AE$93)</f>
        <v>7.4467120181405888E-2</v>
      </c>
      <c r="AI65">
        <f>AH65/AH67</f>
        <v>7.6949927119120659E-2</v>
      </c>
    </row>
    <row r="66" spans="1:35" x14ac:dyDescent="0.25">
      <c r="A66">
        <v>5</v>
      </c>
      <c r="B66" s="41">
        <v>5</v>
      </c>
      <c r="C66" s="12" t="s">
        <v>253</v>
      </c>
      <c r="D66" s="12">
        <v>2</v>
      </c>
      <c r="E66" s="12">
        <v>10</v>
      </c>
      <c r="F66" s="12">
        <v>25</v>
      </c>
      <c r="P66" t="s">
        <v>2</v>
      </c>
      <c r="Q66">
        <v>1</v>
      </c>
      <c r="R66">
        <v>-1</v>
      </c>
      <c r="S66">
        <v>-1</v>
      </c>
      <c r="T66">
        <v>-1</v>
      </c>
      <c r="U66">
        <v>1</v>
      </c>
      <c r="V66">
        <v>-1</v>
      </c>
      <c r="W66">
        <v>-1</v>
      </c>
      <c r="X66">
        <v>-1</v>
      </c>
      <c r="Y66">
        <v>-1</v>
      </c>
      <c r="Z66">
        <v>-1</v>
      </c>
      <c r="AA66">
        <v>1</v>
      </c>
      <c r="AB66">
        <v>-1</v>
      </c>
      <c r="AC66">
        <v>1</v>
      </c>
      <c r="AD66">
        <v>-1</v>
      </c>
      <c r="AE66">
        <v>1</v>
      </c>
      <c r="AF66">
        <f>AVERAGE($Q$66:$AE$66)</f>
        <v>-0.33333333333333331</v>
      </c>
      <c r="AG66" t="s">
        <v>54</v>
      </c>
      <c r="AH66">
        <f>VARP($AE$65:$AF$93)</f>
        <v>0.56083509265775278</v>
      </c>
      <c r="AI66">
        <f>AH66/AH67</f>
        <v>0.57953388556893959</v>
      </c>
    </row>
    <row r="67" spans="1:35" x14ac:dyDescent="0.25">
      <c r="A67">
        <v>5</v>
      </c>
      <c r="B67" s="41">
        <v>6</v>
      </c>
      <c r="C67" s="12" t="s">
        <v>254</v>
      </c>
      <c r="D67" s="12">
        <v>10</v>
      </c>
      <c r="E67" s="12">
        <v>25</v>
      </c>
      <c r="F67" s="12">
        <v>35</v>
      </c>
      <c r="P67" t="s">
        <v>3</v>
      </c>
      <c r="Q67">
        <v>1</v>
      </c>
      <c r="R67">
        <v>-1</v>
      </c>
      <c r="S67">
        <v>-1</v>
      </c>
      <c r="T67">
        <v>-1</v>
      </c>
      <c r="U67">
        <v>-1</v>
      </c>
      <c r="V67">
        <v>-1</v>
      </c>
      <c r="W67">
        <v>-1</v>
      </c>
      <c r="X67">
        <v>1</v>
      </c>
      <c r="Y67">
        <v>1</v>
      </c>
      <c r="Z67">
        <v>-1</v>
      </c>
      <c r="AA67">
        <v>-1</v>
      </c>
      <c r="AB67">
        <v>-1</v>
      </c>
      <c r="AC67">
        <v>-1</v>
      </c>
      <c r="AD67">
        <v>-1</v>
      </c>
      <c r="AE67">
        <v>-1</v>
      </c>
      <c r="AF67">
        <f>AVERAGE($Q$67:$AE$67)</f>
        <v>-0.6</v>
      </c>
      <c r="AG67" t="s">
        <v>57</v>
      </c>
      <c r="AH67">
        <f>VARP($Q$65:$AE$93)</f>
        <v>0.96773477206974723</v>
      </c>
    </row>
    <row r="68" spans="1:35" x14ac:dyDescent="0.25">
      <c r="A68">
        <v>5</v>
      </c>
      <c r="B68" s="41">
        <v>7</v>
      </c>
      <c r="C68" s="12" t="s">
        <v>255</v>
      </c>
      <c r="D68" s="12">
        <v>25</v>
      </c>
      <c r="E68" s="12">
        <v>35</v>
      </c>
      <c r="F68" s="12">
        <v>45</v>
      </c>
      <c r="P68" t="s">
        <v>4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-1</v>
      </c>
      <c r="X68">
        <v>1</v>
      </c>
      <c r="Y68">
        <v>1</v>
      </c>
      <c r="Z68">
        <v>-1</v>
      </c>
      <c r="AA68">
        <v>-1</v>
      </c>
      <c r="AB68">
        <v>-1</v>
      </c>
      <c r="AC68">
        <v>1</v>
      </c>
      <c r="AD68">
        <v>-1</v>
      </c>
      <c r="AE68">
        <v>1</v>
      </c>
      <c r="AF68">
        <f>AVERAGE($Q$68:$AE$68)</f>
        <v>0.33333333333333331</v>
      </c>
      <c r="AG68" t="s">
        <v>77</v>
      </c>
      <c r="AH68">
        <f>AVERAGE($Q$65:$AE$93)</f>
        <v>1.9047619047619046E-2</v>
      </c>
    </row>
    <row r="69" spans="1:35" x14ac:dyDescent="0.25">
      <c r="A69">
        <v>5</v>
      </c>
      <c r="B69" s="41">
        <v>8</v>
      </c>
      <c r="C69" s="12" t="s">
        <v>256</v>
      </c>
      <c r="D69" s="12">
        <v>1000</v>
      </c>
      <c r="E69" s="12">
        <v>5000</v>
      </c>
      <c r="F69" s="12">
        <v>12000</v>
      </c>
      <c r="P69" t="s">
        <v>5</v>
      </c>
      <c r="Q69">
        <v>1</v>
      </c>
      <c r="R69">
        <v>1</v>
      </c>
      <c r="S69">
        <v>1</v>
      </c>
      <c r="T69">
        <v>1</v>
      </c>
      <c r="U69">
        <v>-1</v>
      </c>
      <c r="V69">
        <v>1</v>
      </c>
      <c r="W69">
        <v>-1</v>
      </c>
      <c r="X69">
        <v>-1</v>
      </c>
      <c r="Y69">
        <v>1</v>
      </c>
      <c r="Z69">
        <v>-1</v>
      </c>
      <c r="AA69">
        <v>-1</v>
      </c>
      <c r="AB69">
        <v>-1</v>
      </c>
      <c r="AC69">
        <v>1</v>
      </c>
      <c r="AD69">
        <v>-1</v>
      </c>
      <c r="AE69">
        <v>1</v>
      </c>
      <c r="AF69">
        <f>AVERAGE($Q$69:$AE$69)</f>
        <v>6.6666666666666666E-2</v>
      </c>
      <c r="AG69" t="s">
        <v>217</v>
      </c>
      <c r="AH69">
        <f>AH68*420</f>
        <v>7.9999999999999991</v>
      </c>
    </row>
    <row r="70" spans="1:35" x14ac:dyDescent="0.25">
      <c r="A70">
        <v>5</v>
      </c>
      <c r="B70" s="41">
        <v>9</v>
      </c>
      <c r="C70" s="12" t="s">
        <v>257</v>
      </c>
      <c r="D70" s="12">
        <v>360</v>
      </c>
      <c r="E70" s="12">
        <v>528</v>
      </c>
      <c r="F70" s="12">
        <v>840</v>
      </c>
      <c r="P70" t="s">
        <v>6</v>
      </c>
      <c r="Q70">
        <v>-1</v>
      </c>
      <c r="R70">
        <v>-1</v>
      </c>
      <c r="S70">
        <v>-1</v>
      </c>
      <c r="T70">
        <v>1</v>
      </c>
      <c r="U70">
        <v>1</v>
      </c>
      <c r="V70">
        <v>-1</v>
      </c>
      <c r="W70">
        <v>1</v>
      </c>
      <c r="X70">
        <v>1</v>
      </c>
      <c r="Y70">
        <v>1</v>
      </c>
      <c r="Z70">
        <v>-1</v>
      </c>
      <c r="AA70">
        <v>-1</v>
      </c>
      <c r="AB70">
        <v>-1</v>
      </c>
      <c r="AC70">
        <v>1</v>
      </c>
      <c r="AD70">
        <v>-1</v>
      </c>
      <c r="AE70">
        <v>1</v>
      </c>
      <c r="AF70">
        <f>AVERAGE($Q$70:$AE$70)</f>
        <v>-6.6666666666666666E-2</v>
      </c>
      <c r="AG70" t="s">
        <v>220</v>
      </c>
      <c r="AH70">
        <f>(AH68+1)/2</f>
        <v>0.50952380952380949</v>
      </c>
    </row>
    <row r="71" spans="1:35" x14ac:dyDescent="0.25">
      <c r="A71">
        <v>5</v>
      </c>
      <c r="B71" s="41">
        <v>10</v>
      </c>
      <c r="C71" s="12" t="s">
        <v>258</v>
      </c>
      <c r="D71" s="12">
        <v>4</v>
      </c>
      <c r="E71" s="12">
        <v>8</v>
      </c>
      <c r="F71" s="12">
        <v>20</v>
      </c>
      <c r="P71" t="s">
        <v>7</v>
      </c>
      <c r="Q71">
        <v>1</v>
      </c>
      <c r="R71">
        <v>-1</v>
      </c>
      <c r="S71">
        <v>1</v>
      </c>
      <c r="T71">
        <v>-1</v>
      </c>
      <c r="U71">
        <v>1</v>
      </c>
      <c r="V71">
        <v>-1</v>
      </c>
      <c r="W71">
        <v>1</v>
      </c>
      <c r="X71">
        <v>-1</v>
      </c>
      <c r="Y71">
        <v>-1</v>
      </c>
      <c r="Z71">
        <v>-1</v>
      </c>
      <c r="AA71">
        <v>-1</v>
      </c>
      <c r="AB71">
        <v>-1</v>
      </c>
      <c r="AC71">
        <v>1</v>
      </c>
      <c r="AD71">
        <v>-1</v>
      </c>
      <c r="AE71">
        <v>1</v>
      </c>
      <c r="AF71">
        <f>AVERAGE($Q$71:$AE$71)</f>
        <v>-0.2</v>
      </c>
      <c r="AG71" t="s">
        <v>373</v>
      </c>
      <c r="AH71">
        <f>(AH70-(1-AH70))^2</f>
        <v>3.6281179138321736E-4</v>
      </c>
    </row>
    <row r="72" spans="1:35" x14ac:dyDescent="0.25">
      <c r="A72">
        <v>5</v>
      </c>
      <c r="B72" s="41">
        <v>11</v>
      </c>
      <c r="C72" s="12" t="s">
        <v>262</v>
      </c>
      <c r="D72" s="12">
        <v>8</v>
      </c>
      <c r="E72" s="12">
        <v>10</v>
      </c>
      <c r="F72" s="12">
        <v>25</v>
      </c>
      <c r="P72" t="s">
        <v>8</v>
      </c>
      <c r="Q72">
        <v>1</v>
      </c>
      <c r="R72">
        <v>1</v>
      </c>
      <c r="S72">
        <v>1</v>
      </c>
      <c r="T72">
        <v>-1</v>
      </c>
      <c r="U72">
        <v>-1</v>
      </c>
      <c r="V72">
        <v>-1</v>
      </c>
      <c r="W72">
        <v>-1</v>
      </c>
      <c r="X72">
        <v>-1</v>
      </c>
      <c r="Y72">
        <v>1</v>
      </c>
      <c r="Z72">
        <v>-1</v>
      </c>
      <c r="AA72">
        <v>-1</v>
      </c>
      <c r="AB72">
        <v>1</v>
      </c>
      <c r="AC72">
        <v>1</v>
      </c>
      <c r="AD72">
        <v>1</v>
      </c>
      <c r="AE72">
        <v>-1</v>
      </c>
      <c r="AF72">
        <f>AVERAGE($Q$72:$AE$72)</f>
        <v>-6.6666666666666666E-2</v>
      </c>
    </row>
    <row r="73" spans="1:35" x14ac:dyDescent="0.25">
      <c r="A73">
        <v>5</v>
      </c>
      <c r="B73" s="41">
        <v>12</v>
      </c>
      <c r="C73" s="12" t="s">
        <v>259</v>
      </c>
      <c r="D73" s="12">
        <v>600</v>
      </c>
      <c r="E73" s="12">
        <v>960</v>
      </c>
      <c r="F73" s="12">
        <v>1440</v>
      </c>
      <c r="P73" t="s">
        <v>9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-1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f>AVERAGE($Q$73:$AE$73)</f>
        <v>0.8666666666666667</v>
      </c>
    </row>
    <row r="74" spans="1:35" x14ac:dyDescent="0.25">
      <c r="A74">
        <v>5</v>
      </c>
      <c r="B74" s="41">
        <v>13</v>
      </c>
      <c r="C74" s="12" t="s">
        <v>260</v>
      </c>
      <c r="D74" s="12">
        <v>5000</v>
      </c>
      <c r="E74" s="12">
        <v>12000</v>
      </c>
      <c r="F74" s="12">
        <v>20000</v>
      </c>
      <c r="P74" t="s">
        <v>10</v>
      </c>
      <c r="Q74">
        <v>1</v>
      </c>
      <c r="R74">
        <v>1</v>
      </c>
      <c r="S74">
        <v>1</v>
      </c>
      <c r="T74">
        <v>1</v>
      </c>
      <c r="U74">
        <v>-1</v>
      </c>
      <c r="V74">
        <v>1</v>
      </c>
      <c r="W74">
        <v>-1</v>
      </c>
      <c r="X74">
        <v>1</v>
      </c>
      <c r="Y74">
        <v>1</v>
      </c>
      <c r="Z74">
        <v>1</v>
      </c>
      <c r="AA74">
        <v>1</v>
      </c>
      <c r="AB74">
        <v>-1</v>
      </c>
      <c r="AC74">
        <v>1</v>
      </c>
      <c r="AD74">
        <v>1</v>
      </c>
      <c r="AE74">
        <v>1</v>
      </c>
      <c r="AF74">
        <f>AVERAGE($Q$74:$AE$74)</f>
        <v>0.6</v>
      </c>
    </row>
    <row r="75" spans="1:35" x14ac:dyDescent="0.25">
      <c r="A75">
        <v>5</v>
      </c>
      <c r="B75" s="41">
        <v>14</v>
      </c>
      <c r="C75" s="12" t="s">
        <v>296</v>
      </c>
      <c r="D75" s="12">
        <v>22</v>
      </c>
      <c r="E75" s="12">
        <v>30</v>
      </c>
      <c r="F75" s="12">
        <v>40</v>
      </c>
      <c r="P75" t="s">
        <v>11</v>
      </c>
      <c r="Q75">
        <v>-1</v>
      </c>
      <c r="R75">
        <v>-1</v>
      </c>
      <c r="S75">
        <v>-1</v>
      </c>
      <c r="T75">
        <v>1</v>
      </c>
      <c r="U75">
        <v>-1</v>
      </c>
      <c r="V75">
        <v>-1</v>
      </c>
      <c r="W75">
        <v>-1</v>
      </c>
      <c r="X75">
        <v>1</v>
      </c>
      <c r="Y75">
        <v>1</v>
      </c>
      <c r="Z75">
        <v>-1</v>
      </c>
      <c r="AA75">
        <v>-1</v>
      </c>
      <c r="AB75">
        <v>-1</v>
      </c>
      <c r="AC75">
        <v>1</v>
      </c>
      <c r="AD75">
        <v>-1</v>
      </c>
      <c r="AE75">
        <v>-1</v>
      </c>
      <c r="AF75">
        <f>AVERAGE($Q$75:$AE$75)</f>
        <v>-0.46666666666666667</v>
      </c>
    </row>
    <row r="76" spans="1:35" x14ac:dyDescent="0.25">
      <c r="A76">
        <v>5</v>
      </c>
      <c r="B76" s="41">
        <v>15</v>
      </c>
      <c r="C76" s="12" t="s">
        <v>297</v>
      </c>
      <c r="D76" s="12">
        <v>1830</v>
      </c>
      <c r="E76" s="12">
        <v>1890</v>
      </c>
      <c r="F76" s="12">
        <v>1920</v>
      </c>
      <c r="P76" t="s">
        <v>12</v>
      </c>
      <c r="Q76">
        <v>1</v>
      </c>
      <c r="R76">
        <v>1</v>
      </c>
      <c r="S76">
        <v>-1</v>
      </c>
      <c r="T76">
        <v>-1</v>
      </c>
      <c r="U76">
        <v>-1</v>
      </c>
      <c r="V76">
        <v>1</v>
      </c>
      <c r="W76">
        <v>-1</v>
      </c>
      <c r="X76">
        <v>-1</v>
      </c>
      <c r="Y76">
        <v>1</v>
      </c>
      <c r="Z76">
        <v>-1</v>
      </c>
      <c r="AA76">
        <v>-1</v>
      </c>
      <c r="AB76">
        <v>-1</v>
      </c>
      <c r="AC76">
        <v>1</v>
      </c>
      <c r="AD76">
        <v>1</v>
      </c>
      <c r="AE76">
        <v>1</v>
      </c>
      <c r="AF76">
        <f>AVERAGE($Q$76:$AE$76)</f>
        <v>-6.6666666666666666E-2</v>
      </c>
    </row>
    <row r="77" spans="1:35" x14ac:dyDescent="0.25">
      <c r="A77">
        <v>6</v>
      </c>
      <c r="B77" s="41">
        <v>1</v>
      </c>
      <c r="C77" s="12" t="s">
        <v>249</v>
      </c>
      <c r="D77" s="12">
        <v>1980</v>
      </c>
      <c r="E77" s="12">
        <v>1990</v>
      </c>
      <c r="F77" s="12">
        <v>1995</v>
      </c>
      <c r="P77" t="s">
        <v>13</v>
      </c>
      <c r="Q77">
        <v>1</v>
      </c>
      <c r="R77">
        <v>1</v>
      </c>
      <c r="S77">
        <v>1</v>
      </c>
      <c r="T77">
        <v>1</v>
      </c>
      <c r="U77">
        <v>1</v>
      </c>
      <c r="V77">
        <v>-1</v>
      </c>
      <c r="W77">
        <v>1</v>
      </c>
      <c r="X77">
        <v>-1</v>
      </c>
      <c r="Y77">
        <v>-1</v>
      </c>
      <c r="Z77">
        <v>1</v>
      </c>
      <c r="AA77">
        <v>-1</v>
      </c>
      <c r="AB77">
        <v>-1</v>
      </c>
      <c r="AC77">
        <v>1</v>
      </c>
      <c r="AD77">
        <v>1</v>
      </c>
      <c r="AE77">
        <v>-1</v>
      </c>
      <c r="AF77">
        <f>AVERAGE($Q$77:$AE$77)</f>
        <v>0.2</v>
      </c>
    </row>
    <row r="78" spans="1:35" x14ac:dyDescent="0.25">
      <c r="A78">
        <v>6</v>
      </c>
      <c r="B78" s="41">
        <v>2</v>
      </c>
      <c r="C78" s="12" t="s">
        <v>250</v>
      </c>
      <c r="D78" s="12">
        <v>9000</v>
      </c>
      <c r="E78" s="12">
        <v>9100</v>
      </c>
      <c r="F78" s="12">
        <v>9200</v>
      </c>
      <c r="P78" t="s">
        <v>14</v>
      </c>
      <c r="Q78">
        <v>1</v>
      </c>
      <c r="R78">
        <v>1</v>
      </c>
      <c r="S78">
        <v>1</v>
      </c>
      <c r="T78">
        <v>1</v>
      </c>
      <c r="U78">
        <v>1</v>
      </c>
      <c r="V78">
        <v>-1</v>
      </c>
      <c r="W78">
        <v>1</v>
      </c>
      <c r="X78">
        <v>-1</v>
      </c>
      <c r="Y78">
        <v>1</v>
      </c>
      <c r="Z78">
        <v>-1</v>
      </c>
      <c r="AA78">
        <v>-1</v>
      </c>
      <c r="AB78">
        <v>-1</v>
      </c>
      <c r="AC78">
        <v>1</v>
      </c>
      <c r="AD78">
        <v>1</v>
      </c>
      <c r="AE78">
        <v>-1</v>
      </c>
      <c r="AF78">
        <f>AVERAGE($Q$78:$AE$78)</f>
        <v>0.2</v>
      </c>
    </row>
    <row r="79" spans="1:35" x14ac:dyDescent="0.25">
      <c r="A79">
        <v>6</v>
      </c>
      <c r="B79" s="41">
        <v>3</v>
      </c>
      <c r="C79" s="12" t="s">
        <v>251</v>
      </c>
      <c r="D79" s="12">
        <v>2700</v>
      </c>
      <c r="E79" s="12">
        <v>2900</v>
      </c>
      <c r="F79" s="12">
        <v>3000</v>
      </c>
      <c r="P79" t="s">
        <v>15</v>
      </c>
      <c r="Q79">
        <v>1</v>
      </c>
      <c r="R79">
        <v>1</v>
      </c>
      <c r="S79">
        <v>1</v>
      </c>
      <c r="T79">
        <v>-1</v>
      </c>
      <c r="U79">
        <v>-1</v>
      </c>
      <c r="V79">
        <v>1</v>
      </c>
      <c r="W79">
        <v>-1</v>
      </c>
      <c r="X79">
        <v>-1</v>
      </c>
      <c r="Y79">
        <v>1</v>
      </c>
      <c r="Z79">
        <v>-1</v>
      </c>
      <c r="AA79">
        <v>1</v>
      </c>
      <c r="AB79">
        <v>-1</v>
      </c>
      <c r="AC79">
        <v>-1</v>
      </c>
      <c r="AD79">
        <v>-1</v>
      </c>
      <c r="AE79">
        <v>-1</v>
      </c>
      <c r="AF79">
        <f>AVERAGE($Q$79:$AE$79)</f>
        <v>-0.2</v>
      </c>
    </row>
    <row r="80" spans="1:35" x14ac:dyDescent="0.25">
      <c r="A80">
        <v>6</v>
      </c>
      <c r="B80" s="41">
        <v>4</v>
      </c>
      <c r="C80" s="12" t="s">
        <v>252</v>
      </c>
      <c r="D80" s="12">
        <v>20</v>
      </c>
      <c r="E80" s="12">
        <v>35</v>
      </c>
      <c r="F80" s="12">
        <v>45</v>
      </c>
      <c r="P80" t="s">
        <v>16</v>
      </c>
      <c r="Q80">
        <v>1</v>
      </c>
      <c r="R80">
        <v>1</v>
      </c>
      <c r="S80">
        <v>-1</v>
      </c>
      <c r="T80">
        <v>1</v>
      </c>
      <c r="U80">
        <v>1</v>
      </c>
      <c r="V80">
        <v>-1</v>
      </c>
      <c r="W80">
        <v>1</v>
      </c>
      <c r="X80">
        <v>1</v>
      </c>
      <c r="Y80">
        <v>-1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f>AVERAGE($Q$80:$AE$80)</f>
        <v>0.6</v>
      </c>
    </row>
    <row r="81" spans="1:35" x14ac:dyDescent="0.25">
      <c r="A81">
        <v>6</v>
      </c>
      <c r="B81" s="41">
        <v>5</v>
      </c>
      <c r="C81" s="12" t="s">
        <v>253</v>
      </c>
      <c r="D81" s="12">
        <v>1</v>
      </c>
      <c r="E81" s="12">
        <v>3</v>
      </c>
      <c r="F81" s="12">
        <v>5</v>
      </c>
      <c r="P81" t="s">
        <v>17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-1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f>AVERAGE($Q$81:$AE$81)</f>
        <v>0.8666666666666667</v>
      </c>
    </row>
    <row r="82" spans="1:35" x14ac:dyDescent="0.25">
      <c r="A82">
        <v>6</v>
      </c>
      <c r="B82" s="41">
        <v>6</v>
      </c>
      <c r="C82" s="12" t="s">
        <v>254</v>
      </c>
      <c r="D82" s="12">
        <v>2</v>
      </c>
      <c r="E82" s="12">
        <v>3</v>
      </c>
      <c r="F82" s="12">
        <v>5</v>
      </c>
      <c r="P82" t="s">
        <v>18</v>
      </c>
      <c r="Q82">
        <v>-1</v>
      </c>
      <c r="R82">
        <v>1</v>
      </c>
      <c r="S82">
        <v>1</v>
      </c>
      <c r="T82">
        <v>1</v>
      </c>
      <c r="U82">
        <v>-1</v>
      </c>
      <c r="V82">
        <v>-1</v>
      </c>
      <c r="W82">
        <v>1</v>
      </c>
      <c r="X82">
        <v>-1</v>
      </c>
      <c r="Y82">
        <v>-1</v>
      </c>
      <c r="Z82">
        <v>1</v>
      </c>
      <c r="AA82">
        <v>1</v>
      </c>
      <c r="AB82">
        <v>1</v>
      </c>
      <c r="AC82">
        <v>-1</v>
      </c>
      <c r="AD82">
        <v>1</v>
      </c>
      <c r="AE82">
        <v>1</v>
      </c>
      <c r="AF82">
        <f>AVERAGE($Q$82:$AE$82)</f>
        <v>0.2</v>
      </c>
    </row>
    <row r="83" spans="1:35" x14ac:dyDescent="0.25">
      <c r="A83">
        <v>6</v>
      </c>
      <c r="B83" s="41">
        <v>7</v>
      </c>
      <c r="C83" s="12" t="s">
        <v>255</v>
      </c>
      <c r="D83" s="12">
        <v>1</v>
      </c>
      <c r="E83" s="12">
        <v>3</v>
      </c>
      <c r="F83" s="12">
        <v>5</v>
      </c>
      <c r="P83" t="s">
        <v>19</v>
      </c>
      <c r="Q83">
        <v>-1</v>
      </c>
      <c r="R83">
        <v>1</v>
      </c>
      <c r="S83">
        <v>-1</v>
      </c>
      <c r="T83">
        <v>1</v>
      </c>
      <c r="U83">
        <v>-1</v>
      </c>
      <c r="V83">
        <v>1</v>
      </c>
      <c r="W83">
        <v>-1</v>
      </c>
      <c r="X83">
        <v>-1</v>
      </c>
      <c r="Y83">
        <v>1</v>
      </c>
      <c r="Z83">
        <v>-1</v>
      </c>
      <c r="AA83">
        <v>-1</v>
      </c>
      <c r="AB83">
        <v>-1</v>
      </c>
      <c r="AC83">
        <v>-1</v>
      </c>
      <c r="AD83">
        <v>1</v>
      </c>
      <c r="AE83">
        <v>-1</v>
      </c>
      <c r="AF83">
        <f>AVERAGE($Q$83:$AE$83)</f>
        <v>-0.33333333333333331</v>
      </c>
    </row>
    <row r="84" spans="1:35" x14ac:dyDescent="0.25">
      <c r="A84">
        <v>6</v>
      </c>
      <c r="B84" s="41">
        <v>8</v>
      </c>
      <c r="C84" s="12" t="s">
        <v>256</v>
      </c>
      <c r="D84" s="12">
        <v>10000000</v>
      </c>
      <c r="E84" s="12">
        <v>50000000</v>
      </c>
      <c r="F84" s="12">
        <v>100000000</v>
      </c>
      <c r="P84" t="s">
        <v>20</v>
      </c>
      <c r="Q84">
        <v>-1</v>
      </c>
      <c r="R84">
        <v>-1</v>
      </c>
      <c r="S84">
        <v>-1</v>
      </c>
      <c r="T84">
        <v>1</v>
      </c>
      <c r="U84">
        <v>1</v>
      </c>
      <c r="V84">
        <v>1</v>
      </c>
      <c r="W84">
        <v>-1</v>
      </c>
      <c r="X84">
        <v>1</v>
      </c>
      <c r="Y84">
        <v>1</v>
      </c>
      <c r="Z84">
        <v>1</v>
      </c>
      <c r="AA84">
        <v>1</v>
      </c>
      <c r="AB84">
        <v>-1</v>
      </c>
      <c r="AC84">
        <v>1</v>
      </c>
      <c r="AD84">
        <v>-1</v>
      </c>
      <c r="AE84">
        <v>-1</v>
      </c>
      <c r="AF84">
        <f>AVERAGE($Q$84:$AE$84)</f>
        <v>6.6666666666666666E-2</v>
      </c>
    </row>
    <row r="85" spans="1:35" x14ac:dyDescent="0.25">
      <c r="A85">
        <v>6</v>
      </c>
      <c r="B85" s="41">
        <v>9</v>
      </c>
      <c r="C85" s="12" t="s">
        <v>257</v>
      </c>
      <c r="D85" s="12">
        <v>48</v>
      </c>
      <c r="E85" s="12">
        <v>360</v>
      </c>
      <c r="F85" s="12">
        <v>1080</v>
      </c>
      <c r="P85" t="s">
        <v>21</v>
      </c>
      <c r="Q85">
        <v>1</v>
      </c>
      <c r="R85">
        <v>-1</v>
      </c>
      <c r="S85">
        <v>1</v>
      </c>
      <c r="T85">
        <v>1</v>
      </c>
      <c r="U85">
        <v>-1</v>
      </c>
      <c r="V85">
        <v>-1</v>
      </c>
      <c r="W85">
        <v>1</v>
      </c>
      <c r="X85">
        <v>-1</v>
      </c>
      <c r="Y85">
        <v>1</v>
      </c>
      <c r="Z85">
        <v>1</v>
      </c>
      <c r="AA85">
        <v>1</v>
      </c>
      <c r="AB85">
        <v>-1</v>
      </c>
      <c r="AC85">
        <v>1</v>
      </c>
      <c r="AD85">
        <v>1</v>
      </c>
      <c r="AE85">
        <v>-1</v>
      </c>
      <c r="AF85">
        <f>AVERAGE($Q$85:$AE$85)</f>
        <v>0.2</v>
      </c>
    </row>
    <row r="86" spans="1:35" x14ac:dyDescent="0.25">
      <c r="A86">
        <v>6</v>
      </c>
      <c r="B86" s="41">
        <v>10</v>
      </c>
      <c r="C86" s="12" t="s">
        <v>258</v>
      </c>
      <c r="D86" s="12">
        <v>90</v>
      </c>
      <c r="E86" s="12">
        <v>120</v>
      </c>
      <c r="F86" s="12">
        <v>150</v>
      </c>
      <c r="P86" t="s">
        <v>22</v>
      </c>
      <c r="Q86">
        <v>-1</v>
      </c>
      <c r="R86">
        <v>-1</v>
      </c>
      <c r="S86">
        <v>1</v>
      </c>
      <c r="T86">
        <v>-1</v>
      </c>
      <c r="U86">
        <v>-1</v>
      </c>
      <c r="V86">
        <v>-1</v>
      </c>
      <c r="W86">
        <v>1</v>
      </c>
      <c r="X86">
        <v>-1</v>
      </c>
      <c r="Y86">
        <v>-1</v>
      </c>
      <c r="Z86">
        <v>1</v>
      </c>
      <c r="AA86">
        <v>-1</v>
      </c>
      <c r="AB86">
        <v>-1</v>
      </c>
      <c r="AC86">
        <v>-1</v>
      </c>
      <c r="AD86">
        <v>-1</v>
      </c>
      <c r="AE86">
        <v>1</v>
      </c>
      <c r="AF86">
        <f>AVERAGE($Q$86:$AE$86)</f>
        <v>-0.46666666666666667</v>
      </c>
    </row>
    <row r="87" spans="1:35" x14ac:dyDescent="0.25">
      <c r="A87">
        <v>6</v>
      </c>
      <c r="B87" s="41">
        <v>11</v>
      </c>
      <c r="C87" s="12" t="s">
        <v>262</v>
      </c>
      <c r="D87" s="12">
        <v>10</v>
      </c>
      <c r="E87" s="12">
        <v>15</v>
      </c>
      <c r="F87" s="12">
        <v>25</v>
      </c>
      <c r="P87" t="s">
        <v>23</v>
      </c>
      <c r="Q87">
        <v>1</v>
      </c>
      <c r="R87">
        <v>-1</v>
      </c>
      <c r="S87">
        <v>-1</v>
      </c>
      <c r="T87">
        <v>1</v>
      </c>
      <c r="U87">
        <v>-1</v>
      </c>
      <c r="V87">
        <v>1</v>
      </c>
      <c r="W87">
        <v>-1</v>
      </c>
      <c r="X87">
        <v>-1</v>
      </c>
      <c r="Y87">
        <v>1</v>
      </c>
      <c r="Z87">
        <v>-1</v>
      </c>
      <c r="AA87">
        <v>-1</v>
      </c>
      <c r="AB87">
        <v>-1</v>
      </c>
      <c r="AC87">
        <v>-1</v>
      </c>
      <c r="AD87">
        <v>1</v>
      </c>
      <c r="AE87">
        <v>-1</v>
      </c>
      <c r="AF87">
        <f>AVERAGE($Q$87:$AE$87)</f>
        <v>-0.33333333333333331</v>
      </c>
    </row>
    <row r="88" spans="1:35" x14ac:dyDescent="0.25">
      <c r="A88">
        <v>6</v>
      </c>
      <c r="B88" s="41">
        <v>12</v>
      </c>
      <c r="C88" s="12" t="s">
        <v>259</v>
      </c>
      <c r="D88" s="12">
        <v>96</v>
      </c>
      <c r="E88" s="12">
        <v>240</v>
      </c>
      <c r="F88" s="12">
        <v>360</v>
      </c>
      <c r="P88" t="s">
        <v>24</v>
      </c>
      <c r="Q88">
        <v>1</v>
      </c>
      <c r="R88">
        <v>-1</v>
      </c>
      <c r="S88">
        <v>-1</v>
      </c>
      <c r="T88">
        <v>1</v>
      </c>
      <c r="U88">
        <v>-1</v>
      </c>
      <c r="V88">
        <v>1</v>
      </c>
      <c r="W88">
        <v>-1</v>
      </c>
      <c r="X88">
        <v>-1</v>
      </c>
      <c r="Y88">
        <v>-1</v>
      </c>
      <c r="Z88">
        <v>-1</v>
      </c>
      <c r="AA88">
        <v>-1</v>
      </c>
      <c r="AB88">
        <v>-1</v>
      </c>
      <c r="AC88">
        <v>-1</v>
      </c>
      <c r="AD88">
        <v>1</v>
      </c>
      <c r="AE88">
        <v>-1</v>
      </c>
      <c r="AF88">
        <f>AVERAGE($Q$88:$AE$88)</f>
        <v>-0.46666666666666667</v>
      </c>
    </row>
    <row r="89" spans="1:35" x14ac:dyDescent="0.25">
      <c r="A89">
        <v>6</v>
      </c>
      <c r="B89" s="41">
        <v>13</v>
      </c>
      <c r="C89" s="12" t="s">
        <v>260</v>
      </c>
      <c r="D89" s="12">
        <v>8000</v>
      </c>
      <c r="E89" s="12">
        <v>9000</v>
      </c>
      <c r="F89" s="12">
        <v>10000</v>
      </c>
      <c r="P89" t="s">
        <v>25</v>
      </c>
      <c r="Q89">
        <v>1</v>
      </c>
      <c r="R89">
        <v>-1</v>
      </c>
      <c r="S89">
        <v>1</v>
      </c>
      <c r="T89">
        <v>-1</v>
      </c>
      <c r="U89">
        <v>-1</v>
      </c>
      <c r="V89">
        <v>-1</v>
      </c>
      <c r="W89">
        <v>1</v>
      </c>
      <c r="X89">
        <v>1</v>
      </c>
      <c r="Y89">
        <v>-1</v>
      </c>
      <c r="Z89">
        <v>-1</v>
      </c>
      <c r="AA89">
        <v>1</v>
      </c>
      <c r="AB89">
        <v>1</v>
      </c>
      <c r="AC89">
        <v>1</v>
      </c>
      <c r="AD89">
        <v>-1</v>
      </c>
      <c r="AE89">
        <v>-1</v>
      </c>
      <c r="AF89">
        <f>AVERAGE($Q$89:$AE$89)</f>
        <v>-6.6666666666666666E-2</v>
      </c>
    </row>
    <row r="90" spans="1:35" x14ac:dyDescent="0.25">
      <c r="A90">
        <v>6</v>
      </c>
      <c r="B90" s="41">
        <v>14</v>
      </c>
      <c r="C90" s="12" t="s">
        <v>296</v>
      </c>
      <c r="D90" s="12">
        <v>0.2</v>
      </c>
      <c r="E90" s="12">
        <v>0.25</v>
      </c>
      <c r="F90" s="12">
        <v>0.28000000000000003</v>
      </c>
      <c r="P90" t="s">
        <v>26</v>
      </c>
      <c r="Q90">
        <v>1</v>
      </c>
      <c r="R90">
        <v>-1</v>
      </c>
      <c r="S90">
        <v>1</v>
      </c>
      <c r="T90">
        <v>-1</v>
      </c>
      <c r="U90">
        <v>-1</v>
      </c>
      <c r="V90">
        <v>-1</v>
      </c>
      <c r="W90">
        <v>1</v>
      </c>
      <c r="X90">
        <v>-1</v>
      </c>
      <c r="Y90">
        <v>-1</v>
      </c>
      <c r="Z90">
        <v>-1</v>
      </c>
      <c r="AA90">
        <v>-1</v>
      </c>
      <c r="AB90">
        <v>-1</v>
      </c>
      <c r="AC90">
        <v>-1</v>
      </c>
      <c r="AD90">
        <v>-1</v>
      </c>
      <c r="AE90">
        <v>1</v>
      </c>
      <c r="AF90">
        <f>AVERAGE($Q$90:$AE$90)</f>
        <v>-0.46666666666666667</v>
      </c>
    </row>
    <row r="91" spans="1:35" x14ac:dyDescent="0.25">
      <c r="A91">
        <v>6</v>
      </c>
      <c r="B91" s="41">
        <v>15</v>
      </c>
      <c r="C91" s="12" t="s">
        <v>297</v>
      </c>
      <c r="D91" s="12">
        <v>1830</v>
      </c>
      <c r="E91" s="12">
        <v>1840</v>
      </c>
      <c r="F91" s="12">
        <v>1850</v>
      </c>
      <c r="P91" t="s">
        <v>27</v>
      </c>
      <c r="Q91">
        <v>1</v>
      </c>
      <c r="R91">
        <v>-1</v>
      </c>
      <c r="S91">
        <v>1</v>
      </c>
      <c r="T91">
        <v>-1</v>
      </c>
      <c r="U91">
        <v>1</v>
      </c>
      <c r="V91">
        <v>-1</v>
      </c>
      <c r="W91">
        <v>1</v>
      </c>
      <c r="X91">
        <v>-1</v>
      </c>
      <c r="Y91">
        <v>-1</v>
      </c>
      <c r="Z91">
        <v>1</v>
      </c>
      <c r="AA91">
        <v>-1</v>
      </c>
      <c r="AB91">
        <v>-1</v>
      </c>
      <c r="AC91">
        <v>1</v>
      </c>
      <c r="AD91">
        <v>1</v>
      </c>
      <c r="AE91">
        <v>-1</v>
      </c>
      <c r="AF91">
        <f>AVERAGE($Q$91:$AE$91)</f>
        <v>-6.6666666666666666E-2</v>
      </c>
    </row>
    <row r="92" spans="1:35" x14ac:dyDescent="0.25">
      <c r="A92">
        <v>7</v>
      </c>
      <c r="B92" s="41">
        <v>1</v>
      </c>
      <c r="C92" s="12" t="s">
        <v>249</v>
      </c>
      <c r="D92" s="12">
        <v>1978</v>
      </c>
      <c r="E92" s="12">
        <v>1979</v>
      </c>
      <c r="F92" s="12">
        <v>1980</v>
      </c>
      <c r="P92" t="s">
        <v>28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-1</v>
      </c>
      <c r="Y92">
        <v>-1</v>
      </c>
      <c r="Z92">
        <v>-1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f>AVERAGE($Q$92:$AE$92)</f>
        <v>0.6</v>
      </c>
    </row>
    <row r="93" spans="1:35" x14ac:dyDescent="0.25">
      <c r="A93">
        <v>7</v>
      </c>
      <c r="B93" s="41">
        <v>2</v>
      </c>
      <c r="C93" s="12" t="s">
        <v>250</v>
      </c>
      <c r="D93" s="12">
        <v>11000</v>
      </c>
      <c r="E93" s="12">
        <v>11500</v>
      </c>
      <c r="F93" s="12">
        <v>12000</v>
      </c>
      <c r="P93" t="s">
        <v>79</v>
      </c>
      <c r="Q93">
        <f>AVERAGE($Q$65:$Q$92)</f>
        <v>0.5714285714285714</v>
      </c>
      <c r="R93">
        <f>AVERAGE($R$65:$R$92)</f>
        <v>7.1428571428571425E-2</v>
      </c>
      <c r="S93">
        <f>AVERAGE($S$65:$S$92)</f>
        <v>0.2857142857142857</v>
      </c>
      <c r="T93">
        <f>AVERAGE($T$65:$T$92)</f>
        <v>0.21428571428571427</v>
      </c>
      <c r="U93">
        <f>AVERAGE($U$65:$U$92)</f>
        <v>-7.1428571428571425E-2</v>
      </c>
      <c r="V93">
        <f>AVERAGE($V$65:$V$92)</f>
        <v>-0.14285714285714285</v>
      </c>
      <c r="W93">
        <f>AVERAGE($W$65:$W$92)</f>
        <v>7.1428571428571425E-2</v>
      </c>
      <c r="X93">
        <f>AVERAGE($X$65:$X$92)</f>
        <v>-0.35714285714285715</v>
      </c>
      <c r="Y93">
        <f>AVERAGE($Y$65:$Y$92)</f>
        <v>0.14285714285714285</v>
      </c>
      <c r="Z93">
        <f>AVERAGE($Z$65:$Z$92)</f>
        <v>-0.2857142857142857</v>
      </c>
      <c r="AA93">
        <f>AVERAGE($AA$65:$AA$92)</f>
        <v>-0.14285714285714285</v>
      </c>
      <c r="AB93">
        <f>AVERAGE($AB$65:$AB$92)</f>
        <v>-0.5</v>
      </c>
      <c r="AC93">
        <f>AVERAGE($AC$65:$AC$92)</f>
        <v>0.35714285714285715</v>
      </c>
      <c r="AD93">
        <f>AVERAGE($AD$65:$AD$92)</f>
        <v>7.1428571428571425E-2</v>
      </c>
      <c r="AE93">
        <f>AVERAGE($AE$65:$AE$92)</f>
        <v>0</v>
      </c>
      <c r="AF93">
        <f>AVERAGE($AF$65:$AF$92)</f>
        <v>1.9047619047619056E-2</v>
      </c>
    </row>
    <row r="94" spans="1:35" x14ac:dyDescent="0.25">
      <c r="A94">
        <v>7</v>
      </c>
      <c r="B94" s="41">
        <v>3</v>
      </c>
      <c r="C94" s="12" t="s">
        <v>251</v>
      </c>
      <c r="D94" s="12">
        <v>3000</v>
      </c>
      <c r="E94" s="12">
        <v>3050</v>
      </c>
      <c r="F94" s="12">
        <v>3100</v>
      </c>
    </row>
    <row r="95" spans="1:35" x14ac:dyDescent="0.25">
      <c r="A95">
        <v>7</v>
      </c>
      <c r="B95" s="41">
        <v>4</v>
      </c>
      <c r="C95" s="12" t="s">
        <v>252</v>
      </c>
      <c r="D95" s="12">
        <v>5</v>
      </c>
      <c r="E95" s="12">
        <v>7</v>
      </c>
      <c r="F95" s="12">
        <v>10</v>
      </c>
    </row>
    <row r="96" spans="1:35" x14ac:dyDescent="0.25">
      <c r="A96">
        <v>7</v>
      </c>
      <c r="B96" s="41">
        <v>5</v>
      </c>
      <c r="C96" s="12" t="s">
        <v>253</v>
      </c>
      <c r="D96" s="12">
        <v>1</v>
      </c>
      <c r="E96" s="12">
        <v>2</v>
      </c>
      <c r="F96" s="12">
        <v>3</v>
      </c>
      <c r="P96" t="s">
        <v>218</v>
      </c>
      <c r="Q96" t="s">
        <v>81</v>
      </c>
      <c r="R96" t="s">
        <v>82</v>
      </c>
      <c r="S96" t="s">
        <v>83</v>
      </c>
      <c r="T96" t="s">
        <v>84</v>
      </c>
      <c r="U96" t="s">
        <v>85</v>
      </c>
      <c r="V96" t="s">
        <v>86</v>
      </c>
      <c r="W96" t="s">
        <v>87</v>
      </c>
      <c r="X96" t="s">
        <v>88</v>
      </c>
      <c r="Y96" t="s">
        <v>89</v>
      </c>
      <c r="Z96" t="s">
        <v>90</v>
      </c>
      <c r="AA96" t="s">
        <v>91</v>
      </c>
      <c r="AB96" t="s">
        <v>92</v>
      </c>
      <c r="AC96" t="s">
        <v>93</v>
      </c>
      <c r="AD96" t="s">
        <v>94</v>
      </c>
      <c r="AE96" t="s">
        <v>95</v>
      </c>
      <c r="AF96" t="s">
        <v>80</v>
      </c>
      <c r="AG96" t="s">
        <v>295</v>
      </c>
      <c r="AI96" t="s">
        <v>42</v>
      </c>
    </row>
    <row r="97" spans="1:35" x14ac:dyDescent="0.25">
      <c r="A97">
        <v>7</v>
      </c>
      <c r="B97" s="41">
        <v>6</v>
      </c>
      <c r="C97" s="12" t="s">
        <v>254</v>
      </c>
      <c r="D97" s="12">
        <v>5</v>
      </c>
      <c r="E97" s="12">
        <v>7</v>
      </c>
      <c r="F97" s="12">
        <v>9</v>
      </c>
      <c r="P97" t="s">
        <v>1</v>
      </c>
      <c r="Q97">
        <v>0</v>
      </c>
      <c r="R97">
        <v>3.8974906567004808E-2</v>
      </c>
      <c r="S97">
        <v>2.2801302931596091E-2</v>
      </c>
      <c r="T97">
        <v>2.3928571428571428</v>
      </c>
      <c r="U97">
        <v>0</v>
      </c>
      <c r="V97">
        <v>0.5</v>
      </c>
      <c r="W97">
        <v>0</v>
      </c>
      <c r="X97">
        <v>0.72222222222222221</v>
      </c>
      <c r="Y97">
        <v>1.1532125205930808E-2</v>
      </c>
      <c r="Z97">
        <v>0.5</v>
      </c>
      <c r="AA97">
        <v>0.16666666666666666</v>
      </c>
      <c r="AB97">
        <v>0.82608695652173914</v>
      </c>
      <c r="AC97">
        <v>7.6086956521739135E-2</v>
      </c>
      <c r="AD97">
        <v>0.810126582278481</v>
      </c>
      <c r="AE97">
        <v>5.9782608695652176E-2</v>
      </c>
      <c r="AF97">
        <f>AVERAGE($Q$97:$AE$97)</f>
        <v>0.40847583136454507</v>
      </c>
      <c r="AG97" t="s">
        <v>52</v>
      </c>
      <c r="AH97">
        <f>VARP($Q$125:$AE$125)</f>
        <v>2.5132448921579189</v>
      </c>
      <c r="AI97">
        <f>AH97/AH99</f>
        <v>5.3669185103267424E-2</v>
      </c>
    </row>
    <row r="98" spans="1:35" x14ac:dyDescent="0.25">
      <c r="A98">
        <v>7</v>
      </c>
      <c r="B98" s="41">
        <v>7</v>
      </c>
      <c r="C98" s="12" t="s">
        <v>255</v>
      </c>
      <c r="D98" s="12">
        <v>2</v>
      </c>
      <c r="E98" s="12">
        <v>3</v>
      </c>
      <c r="F98" s="12">
        <v>4</v>
      </c>
      <c r="P98" t="s">
        <v>2</v>
      </c>
      <c r="Q98">
        <v>0</v>
      </c>
      <c r="R98">
        <v>6.0864922584089693E-3</v>
      </c>
      <c r="S98">
        <v>3.2573289902280132E-4</v>
      </c>
      <c r="T98">
        <v>7.1428571428571425E-2</v>
      </c>
      <c r="U98">
        <v>0</v>
      </c>
      <c r="V98">
        <v>0.25</v>
      </c>
      <c r="W98">
        <v>0.75</v>
      </c>
      <c r="X98">
        <v>0.33333333333333331</v>
      </c>
      <c r="Y98">
        <v>0.20922570016474465</v>
      </c>
      <c r="Z98">
        <v>0.5</v>
      </c>
      <c r="AA98">
        <v>0</v>
      </c>
      <c r="AB98">
        <v>0.30434782608695654</v>
      </c>
      <c r="AC98">
        <v>2.1739130434782608E-2</v>
      </c>
      <c r="AD98">
        <v>1.2151898734177213</v>
      </c>
      <c r="AE98">
        <v>5.434782608695652E-3</v>
      </c>
      <c r="AF98">
        <f>AVERAGE($Q$98:$AE$98)</f>
        <v>0.24447409617548249</v>
      </c>
      <c r="AG98" t="s">
        <v>54</v>
      </c>
      <c r="AH98">
        <f>VARP($AF$97:$AF$124)</f>
        <v>3.2193300845556059</v>
      </c>
      <c r="AI98">
        <f>AH98/AH99</f>
        <v>6.8747308611132305E-2</v>
      </c>
    </row>
    <row r="99" spans="1:35" x14ac:dyDescent="0.25">
      <c r="A99">
        <v>7</v>
      </c>
      <c r="B99" s="41">
        <v>8</v>
      </c>
      <c r="C99" s="12" t="s">
        <v>256</v>
      </c>
      <c r="D99" s="12">
        <v>100000</v>
      </c>
      <c r="E99" s="12">
        <v>1000000</v>
      </c>
      <c r="F99" s="12">
        <v>10000000</v>
      </c>
      <c r="P99" t="s">
        <v>3</v>
      </c>
      <c r="Q99">
        <v>4.0424456796361802E-3</v>
      </c>
      <c r="R99">
        <v>0.60170848905499197</v>
      </c>
      <c r="S99">
        <v>0.25407166123778502</v>
      </c>
      <c r="T99">
        <v>0.6428571428571429</v>
      </c>
      <c r="U99">
        <v>0.5</v>
      </c>
      <c r="V99">
        <v>0.58333333333333337</v>
      </c>
      <c r="W99">
        <v>1.5</v>
      </c>
      <c r="X99">
        <v>0.94444444444444442</v>
      </c>
      <c r="Y99">
        <v>0.16968698517298189</v>
      </c>
      <c r="Z99">
        <v>0.84</v>
      </c>
      <c r="AA99">
        <v>0.95</v>
      </c>
      <c r="AB99">
        <v>5.2608695652173916</v>
      </c>
      <c r="AC99">
        <v>0.45652173913043476</v>
      </c>
      <c r="AD99">
        <v>0.55696202531645567</v>
      </c>
      <c r="AE99">
        <v>2.4456521739130436E-2</v>
      </c>
      <c r="AF99">
        <f>AVERAGE($Q$99:$AE$99)</f>
        <v>0.88593029021224867</v>
      </c>
      <c r="AG99" t="s">
        <v>57</v>
      </c>
      <c r="AH99">
        <f>VARP($Q$97:$AE$124)</f>
        <v>46.828452627370162</v>
      </c>
    </row>
    <row r="100" spans="1:35" x14ac:dyDescent="0.25">
      <c r="A100">
        <v>7</v>
      </c>
      <c r="B100" s="41">
        <v>9</v>
      </c>
      <c r="C100" s="12" t="s">
        <v>257</v>
      </c>
      <c r="D100" s="12">
        <v>720</v>
      </c>
      <c r="E100" s="12">
        <v>960</v>
      </c>
      <c r="F100" s="12">
        <v>1200</v>
      </c>
      <c r="P100" t="s">
        <v>4</v>
      </c>
      <c r="Q100">
        <v>0</v>
      </c>
      <c r="R100">
        <v>1.4415376401494928E-2</v>
      </c>
      <c r="S100">
        <v>3.2573289902280132E-4</v>
      </c>
      <c r="T100">
        <v>0.10714285714285714</v>
      </c>
      <c r="U100">
        <v>0</v>
      </c>
      <c r="V100">
        <v>0.16666666666666666</v>
      </c>
      <c r="W100">
        <v>0.75</v>
      </c>
      <c r="X100">
        <v>0.44444444444444442</v>
      </c>
      <c r="Y100">
        <v>0.20922570016474465</v>
      </c>
      <c r="Z100">
        <v>0.5</v>
      </c>
      <c r="AA100">
        <v>0.5</v>
      </c>
      <c r="AB100">
        <v>19.869565217391305</v>
      </c>
      <c r="AC100">
        <v>8.6956521739130432E-2</v>
      </c>
      <c r="AD100">
        <v>0.36708860759493672</v>
      </c>
      <c r="AE100">
        <v>1.0869565217391304E-2</v>
      </c>
      <c r="AF100">
        <f>AVERAGE($Q$100:$AE$100)</f>
        <v>1.5351133793107996</v>
      </c>
      <c r="AG100" t="s">
        <v>384</v>
      </c>
      <c r="AH100">
        <f>AVERAGE($Q$97:$AE$124)</f>
        <v>1.0414976510880414</v>
      </c>
    </row>
    <row r="101" spans="1:35" x14ac:dyDescent="0.25">
      <c r="A101">
        <v>7</v>
      </c>
      <c r="B101" s="41">
        <v>10</v>
      </c>
      <c r="C101" s="12" t="s">
        <v>258</v>
      </c>
      <c r="D101" s="12">
        <v>300</v>
      </c>
      <c r="E101" s="12">
        <v>400</v>
      </c>
      <c r="F101" s="12">
        <v>500</v>
      </c>
      <c r="P101" t="s">
        <v>5</v>
      </c>
      <c r="Q101">
        <v>3.0318342597271349E-3</v>
      </c>
      <c r="R101">
        <v>0.17458622530699414</v>
      </c>
      <c r="S101">
        <v>0.14006514657980457</v>
      </c>
      <c r="T101">
        <v>0.2857142857142857</v>
      </c>
      <c r="U101">
        <v>4</v>
      </c>
      <c r="V101">
        <v>1.0833333333333333</v>
      </c>
      <c r="W101">
        <v>7.75</v>
      </c>
      <c r="X101">
        <v>0.99972222222222218</v>
      </c>
      <c r="Y101">
        <v>0.13014827018121911</v>
      </c>
      <c r="Z101">
        <v>0.96</v>
      </c>
      <c r="AA101">
        <v>0.83333333333333337</v>
      </c>
      <c r="AB101">
        <v>82.478260869565219</v>
      </c>
      <c r="AC101">
        <v>0.30434782608695654</v>
      </c>
      <c r="AD101">
        <v>0.89873417721518978</v>
      </c>
      <c r="AE101">
        <v>2.717391304347826E-2</v>
      </c>
      <c r="AF101">
        <f>AVERAGE($Q$101:$AE$101)</f>
        <v>6.6712300957894515</v>
      </c>
      <c r="AG101" t="s">
        <v>385</v>
      </c>
      <c r="AH101">
        <f>AH100*420</f>
        <v>437.42901345697737</v>
      </c>
    </row>
    <row r="102" spans="1:35" x14ac:dyDescent="0.25">
      <c r="A102">
        <v>7</v>
      </c>
      <c r="B102" s="41">
        <v>11</v>
      </c>
      <c r="C102" s="12" t="s">
        <v>262</v>
      </c>
      <c r="D102" s="12">
        <v>30</v>
      </c>
      <c r="E102" s="12">
        <v>40</v>
      </c>
      <c r="F102" s="12">
        <v>50</v>
      </c>
      <c r="P102" t="s">
        <v>6</v>
      </c>
      <c r="Q102">
        <v>5.5583628094997475E-3</v>
      </c>
      <c r="R102">
        <v>2.8296849973304859E-2</v>
      </c>
      <c r="S102">
        <v>5.5374592833876218E-2</v>
      </c>
      <c r="T102">
        <v>0.25</v>
      </c>
      <c r="U102">
        <v>0.5</v>
      </c>
      <c r="V102">
        <v>0.75</v>
      </c>
      <c r="W102">
        <v>0.25</v>
      </c>
      <c r="X102">
        <v>1.7777777777777777</v>
      </c>
      <c r="Y102">
        <v>0.40691927512355847</v>
      </c>
      <c r="Z102">
        <v>0.4</v>
      </c>
      <c r="AA102">
        <v>0.75</v>
      </c>
      <c r="AB102">
        <v>19.869565217391305</v>
      </c>
      <c r="AC102">
        <v>2.1739130434782608E-2</v>
      </c>
      <c r="AD102">
        <v>0.98417721518987344</v>
      </c>
      <c r="AE102">
        <v>0</v>
      </c>
      <c r="AF102">
        <f>AVERAGE($Q$102:$AE$102)</f>
        <v>1.736627228102265</v>
      </c>
    </row>
    <row r="103" spans="1:35" x14ac:dyDescent="0.25">
      <c r="A103">
        <v>7</v>
      </c>
      <c r="B103" s="41">
        <v>12</v>
      </c>
      <c r="C103" s="12" t="s">
        <v>259</v>
      </c>
      <c r="D103" s="12">
        <v>0.5</v>
      </c>
      <c r="E103" s="12">
        <v>1</v>
      </c>
      <c r="F103" s="12">
        <v>1.5</v>
      </c>
      <c r="P103" t="s">
        <v>7</v>
      </c>
      <c r="Q103">
        <v>0</v>
      </c>
      <c r="R103">
        <v>0.22797650827549387</v>
      </c>
      <c r="S103">
        <v>6.5146579804560263E-3</v>
      </c>
      <c r="T103">
        <v>0.75</v>
      </c>
      <c r="U103">
        <v>0</v>
      </c>
      <c r="V103">
        <v>0.41666666666666669</v>
      </c>
      <c r="W103">
        <v>0.25</v>
      </c>
      <c r="X103">
        <v>0.94444444444444442</v>
      </c>
      <c r="Y103">
        <v>0.58154859967051076</v>
      </c>
      <c r="Z103">
        <v>1</v>
      </c>
      <c r="AA103">
        <v>0.33333333333333331</v>
      </c>
      <c r="AB103">
        <v>0.91304347826086951</v>
      </c>
      <c r="AC103">
        <v>2.8043478260869565</v>
      </c>
      <c r="AD103">
        <v>1.2151898734177213</v>
      </c>
      <c r="AE103">
        <v>5.434782608695652E-3</v>
      </c>
      <c r="AF103">
        <f>AVERAGE($Q$103:$AE$103)</f>
        <v>0.62990001138300977</v>
      </c>
    </row>
    <row r="104" spans="1:35" x14ac:dyDescent="0.25">
      <c r="A104">
        <v>7</v>
      </c>
      <c r="B104" s="41">
        <v>13</v>
      </c>
      <c r="C104" s="12" t="s">
        <v>260</v>
      </c>
      <c r="D104" s="12">
        <v>8000</v>
      </c>
      <c r="E104" s="12">
        <v>35000</v>
      </c>
      <c r="F104" s="12">
        <v>40000</v>
      </c>
      <c r="P104" t="s">
        <v>8</v>
      </c>
      <c r="Q104">
        <v>0</v>
      </c>
      <c r="R104">
        <v>1.4415376401494928E-2</v>
      </c>
      <c r="S104">
        <v>0</v>
      </c>
      <c r="T104">
        <v>0.8214285714285714</v>
      </c>
      <c r="U104">
        <v>2.5</v>
      </c>
      <c r="V104">
        <v>1.0833333333333333</v>
      </c>
      <c r="W104">
        <v>4</v>
      </c>
      <c r="X104">
        <v>0.99998611111111113</v>
      </c>
      <c r="Y104">
        <v>0.18616144975288304</v>
      </c>
      <c r="Z104">
        <v>0.5</v>
      </c>
      <c r="AA104">
        <v>0.8833333333333333</v>
      </c>
      <c r="AB104">
        <v>0.13043478260869565</v>
      </c>
      <c r="AC104">
        <v>3.2608695652173912E-2</v>
      </c>
      <c r="AD104">
        <v>0.2658227848101265</v>
      </c>
      <c r="AE104">
        <v>1.0869565217391304E-2</v>
      </c>
      <c r="AF104">
        <f>AVERAGE($Q$104:$AE$104)</f>
        <v>0.76189293357660748</v>
      </c>
    </row>
    <row r="105" spans="1:35" x14ac:dyDescent="0.25">
      <c r="A105">
        <v>7</v>
      </c>
      <c r="B105" s="41">
        <v>14</v>
      </c>
      <c r="C105" s="12" t="s">
        <v>296</v>
      </c>
      <c r="D105" s="12">
        <v>30</v>
      </c>
      <c r="E105" s="12">
        <v>35</v>
      </c>
      <c r="F105" s="12">
        <v>40</v>
      </c>
      <c r="P105" t="s">
        <v>9</v>
      </c>
      <c r="Q105">
        <v>0</v>
      </c>
      <c r="R105">
        <v>3.8974906567004808E-2</v>
      </c>
      <c r="S105">
        <v>8.7947882736156349E-2</v>
      </c>
      <c r="T105">
        <v>7.1428571428571425E-2</v>
      </c>
      <c r="U105">
        <v>0.5</v>
      </c>
      <c r="V105">
        <v>0.16666666666666666</v>
      </c>
      <c r="W105">
        <v>1.5</v>
      </c>
      <c r="X105">
        <v>0.99999333333333329</v>
      </c>
      <c r="Y105">
        <v>0.20922570016474465</v>
      </c>
      <c r="Z105">
        <v>0.25</v>
      </c>
      <c r="AA105">
        <v>0.16666666666666666</v>
      </c>
      <c r="AB105">
        <v>4.3478260869565216E-2</v>
      </c>
      <c r="AC105">
        <v>0.30434782608695654</v>
      </c>
      <c r="AD105">
        <v>0.58227848101265811</v>
      </c>
      <c r="AE105">
        <v>2.1195652173913043E-2</v>
      </c>
      <c r="AF105">
        <f>AVERAGE($Q$105:$AE$105)</f>
        <v>0.32948026318041568</v>
      </c>
    </row>
    <row r="106" spans="1:35" x14ac:dyDescent="0.25">
      <c r="A106">
        <v>7</v>
      </c>
      <c r="B106" s="41">
        <v>15</v>
      </c>
      <c r="C106" s="12" t="s">
        <v>297</v>
      </c>
      <c r="D106" s="12">
        <v>1800</v>
      </c>
      <c r="E106" s="12">
        <v>1850</v>
      </c>
      <c r="F106" s="12">
        <v>1900</v>
      </c>
      <c r="P106" t="s">
        <v>10</v>
      </c>
      <c r="Q106">
        <v>4.5477513895907026E-3</v>
      </c>
      <c r="R106">
        <v>6.7805659369994664E-2</v>
      </c>
      <c r="S106">
        <v>2.2801302931596091E-2</v>
      </c>
      <c r="T106">
        <v>7.1428571428571425E-2</v>
      </c>
      <c r="U106">
        <v>0.95</v>
      </c>
      <c r="V106">
        <v>1.5</v>
      </c>
      <c r="W106">
        <v>0.97499999999999998</v>
      </c>
      <c r="X106">
        <v>0.66666666666666663</v>
      </c>
      <c r="Y106">
        <v>1.7677100494233937</v>
      </c>
      <c r="Z106">
        <v>0</v>
      </c>
      <c r="AA106">
        <v>0.66666666666666663</v>
      </c>
      <c r="AB106">
        <v>1.0869565217391304</v>
      </c>
      <c r="AC106">
        <v>8.6956521739130432E-2</v>
      </c>
      <c r="AD106">
        <v>5.0632911392405104E-2</v>
      </c>
      <c r="AE106">
        <v>3.2608695652173912E-2</v>
      </c>
      <c r="AF106">
        <f>AVERAGE($Q$106:$AE$106)</f>
        <v>0.5299854212266214</v>
      </c>
    </row>
    <row r="107" spans="1:35" x14ac:dyDescent="0.25">
      <c r="A107">
        <v>8</v>
      </c>
      <c r="B107" s="41">
        <v>1</v>
      </c>
      <c r="C107" s="12" t="s">
        <v>249</v>
      </c>
      <c r="D107" s="12">
        <v>1978</v>
      </c>
      <c r="E107" s="12">
        <v>1979</v>
      </c>
      <c r="F107" s="12">
        <v>1980</v>
      </c>
      <c r="P107" t="s">
        <v>11</v>
      </c>
      <c r="Q107">
        <v>5.0530570995452253E-4</v>
      </c>
      <c r="R107">
        <v>0.99626268019220499</v>
      </c>
      <c r="S107">
        <v>0.31596091205211724</v>
      </c>
      <c r="T107">
        <v>7.1428571428571425E-2</v>
      </c>
      <c r="U107">
        <v>1.5</v>
      </c>
      <c r="V107">
        <v>0.66666666666666663</v>
      </c>
      <c r="W107">
        <v>1</v>
      </c>
      <c r="X107">
        <v>0.44444444444444442</v>
      </c>
      <c r="Y107">
        <v>0.36738056013179571</v>
      </c>
      <c r="Z107">
        <v>0.99</v>
      </c>
      <c r="AA107">
        <v>0.93333333333333335</v>
      </c>
      <c r="AB107">
        <v>0.91304347826086951</v>
      </c>
      <c r="AC107">
        <v>8.6956521739130432E-2</v>
      </c>
      <c r="AD107">
        <v>0.36708860759493672</v>
      </c>
      <c r="AE107">
        <v>7.6086956521739135E-2</v>
      </c>
      <c r="AF107">
        <f>AVERAGE($Q$107:$AE$107)</f>
        <v>0.58194386920505103</v>
      </c>
    </row>
    <row r="108" spans="1:35" x14ac:dyDescent="0.25">
      <c r="A108">
        <v>8</v>
      </c>
      <c r="B108" s="41">
        <v>2</v>
      </c>
      <c r="C108" s="12" t="s">
        <v>250</v>
      </c>
      <c r="D108" s="12">
        <v>9000</v>
      </c>
      <c r="E108" s="12">
        <v>9500</v>
      </c>
      <c r="F108" s="12">
        <v>10000</v>
      </c>
      <c r="P108" t="s">
        <v>12</v>
      </c>
      <c r="Q108">
        <v>2.0212228398180901E-3</v>
      </c>
      <c r="R108">
        <v>0.14575547250400428</v>
      </c>
      <c r="S108">
        <v>0.80456026058631924</v>
      </c>
      <c r="T108">
        <v>0.7857142857142857</v>
      </c>
      <c r="U108">
        <v>3</v>
      </c>
      <c r="V108">
        <v>0.66666666666666663</v>
      </c>
      <c r="W108">
        <v>9</v>
      </c>
      <c r="X108">
        <v>0.9999986111111111</v>
      </c>
      <c r="Y108">
        <v>0.18616144975288304</v>
      </c>
      <c r="Z108">
        <v>0.92500000000000004</v>
      </c>
      <c r="AA108">
        <v>0.75</v>
      </c>
      <c r="AB108">
        <v>0.99278260869565216</v>
      </c>
      <c r="AC108">
        <v>8.6956521739130432E-2</v>
      </c>
      <c r="AD108">
        <v>0.58227848101265811</v>
      </c>
      <c r="AE108">
        <v>1.0869565217391304E-2</v>
      </c>
      <c r="AF108">
        <f>AVERAGE($Q$108:$AE$108)</f>
        <v>1.2625843430559947</v>
      </c>
    </row>
    <row r="109" spans="1:35" x14ac:dyDescent="0.25">
      <c r="A109">
        <v>8</v>
      </c>
      <c r="B109" s="41">
        <v>3</v>
      </c>
      <c r="C109" s="12" t="s">
        <v>251</v>
      </c>
      <c r="D109" s="12">
        <v>3050</v>
      </c>
      <c r="E109" s="12">
        <v>3070</v>
      </c>
      <c r="F109" s="12">
        <v>3080</v>
      </c>
      <c r="P109" t="s">
        <v>13</v>
      </c>
      <c r="Q109">
        <v>1.0106114199090451E-3</v>
      </c>
      <c r="R109">
        <v>6.7805659369994664E-2</v>
      </c>
      <c r="S109">
        <v>7.4918566775244305E-2</v>
      </c>
      <c r="T109">
        <v>0.10714285714285714</v>
      </c>
      <c r="U109">
        <v>0</v>
      </c>
      <c r="V109">
        <v>0.58333333333333337</v>
      </c>
      <c r="W109">
        <v>0.5</v>
      </c>
      <c r="X109">
        <v>0.72222222222222221</v>
      </c>
      <c r="Y109">
        <v>0.72322899505766058</v>
      </c>
      <c r="Z109">
        <v>0.25</v>
      </c>
      <c r="AA109">
        <v>0.5</v>
      </c>
      <c r="AB109">
        <v>0.82608695652173914</v>
      </c>
      <c r="AC109">
        <v>8.6956521739130432E-2</v>
      </c>
      <c r="AD109">
        <v>5.0632911392405104E-2</v>
      </c>
      <c r="AE109">
        <v>4.8913043478260872E-2</v>
      </c>
      <c r="AF109">
        <f>AVERAGE($Q$109:$AE$109)</f>
        <v>0.30281677856351713</v>
      </c>
    </row>
    <row r="110" spans="1:35" x14ac:dyDescent="0.25">
      <c r="A110">
        <v>8</v>
      </c>
      <c r="B110" s="41">
        <v>4</v>
      </c>
      <c r="C110" s="12" t="s">
        <v>252</v>
      </c>
      <c r="D110" s="12">
        <v>1</v>
      </c>
      <c r="E110" s="12">
        <v>5</v>
      </c>
      <c r="F110" s="12">
        <v>10</v>
      </c>
      <c r="P110" t="s">
        <v>14</v>
      </c>
      <c r="Q110">
        <v>0</v>
      </c>
      <c r="R110">
        <v>6.9407367859049655E-3</v>
      </c>
      <c r="S110">
        <v>9.7719869706840382E-3</v>
      </c>
      <c r="T110">
        <v>0.42857142857142855</v>
      </c>
      <c r="U110">
        <v>0</v>
      </c>
      <c r="V110">
        <v>0.25</v>
      </c>
      <c r="W110">
        <v>0.25</v>
      </c>
      <c r="X110">
        <v>0.55555555555555558</v>
      </c>
      <c r="Y110">
        <v>0.20922570016474465</v>
      </c>
      <c r="Z110">
        <v>0.95</v>
      </c>
      <c r="AA110">
        <v>0.83333333333333337</v>
      </c>
      <c r="AB110">
        <v>0.30434782608695654</v>
      </c>
      <c r="AC110">
        <v>0.13043478260869565</v>
      </c>
      <c r="AD110">
        <v>0.2658227848101265</v>
      </c>
      <c r="AE110">
        <v>6.5217391304347824E-2</v>
      </c>
      <c r="AF110">
        <f>AVERAGE($Q$110:$AE$110)</f>
        <v>0.28394810174611851</v>
      </c>
    </row>
    <row r="111" spans="1:35" x14ac:dyDescent="0.25">
      <c r="A111">
        <v>8</v>
      </c>
      <c r="B111" s="41">
        <v>5</v>
      </c>
      <c r="C111" s="12" t="s">
        <v>253</v>
      </c>
      <c r="D111" s="12">
        <v>5</v>
      </c>
      <c r="E111" s="12">
        <v>7</v>
      </c>
      <c r="F111" s="12">
        <v>10</v>
      </c>
      <c r="P111" t="s">
        <v>15</v>
      </c>
      <c r="Q111">
        <v>0</v>
      </c>
      <c r="R111">
        <v>6.7805659369994664E-2</v>
      </c>
      <c r="S111">
        <v>2.6058631921824105E-2</v>
      </c>
      <c r="T111">
        <v>0.6428571428571429</v>
      </c>
      <c r="U111">
        <v>0.5</v>
      </c>
      <c r="V111">
        <v>0.16666666666666666</v>
      </c>
      <c r="W111">
        <v>0.9375</v>
      </c>
      <c r="X111">
        <v>0.55555555555555558</v>
      </c>
      <c r="Y111">
        <v>0.40691927512355847</v>
      </c>
      <c r="Z111">
        <v>0.65</v>
      </c>
      <c r="AA111">
        <v>0.16666666666666666</v>
      </c>
      <c r="AB111">
        <v>0.65217391304347827</v>
      </c>
      <c r="AC111">
        <v>0.63043478260869568</v>
      </c>
      <c r="AD111">
        <v>0.49367088607594939</v>
      </c>
      <c r="AE111">
        <v>5.9782608695652176E-2</v>
      </c>
      <c r="AF111">
        <f>AVERAGE($Q$111:$AE$111)</f>
        <v>0.39707278590567896</v>
      </c>
    </row>
    <row r="112" spans="1:35" x14ac:dyDescent="0.25">
      <c r="A112">
        <v>8</v>
      </c>
      <c r="B112" s="41">
        <v>6</v>
      </c>
      <c r="C112" s="12" t="s">
        <v>254</v>
      </c>
      <c r="D112" s="12">
        <v>15</v>
      </c>
      <c r="E112" s="12">
        <v>25</v>
      </c>
      <c r="F112" s="12">
        <v>30</v>
      </c>
      <c r="P112" t="s">
        <v>16</v>
      </c>
      <c r="Q112">
        <v>1.0106114199090451E-3</v>
      </c>
      <c r="R112">
        <v>3.8974906567004808E-2</v>
      </c>
      <c r="S112">
        <v>0.250814332247557</v>
      </c>
      <c r="T112">
        <v>0.10714285714285714</v>
      </c>
      <c r="U112">
        <v>0</v>
      </c>
      <c r="V112">
        <v>0.75</v>
      </c>
      <c r="W112">
        <v>0</v>
      </c>
      <c r="X112">
        <v>0.88888888888888884</v>
      </c>
      <c r="Y112">
        <v>0.52553542009884679</v>
      </c>
      <c r="Z112">
        <v>0</v>
      </c>
      <c r="AA112">
        <v>0.66666666666666663</v>
      </c>
      <c r="AB112">
        <v>1.0869565217391304</v>
      </c>
      <c r="AC112">
        <v>2.1739130434782608E-2</v>
      </c>
      <c r="AD112">
        <v>5.0632911392405104E-2</v>
      </c>
      <c r="AE112">
        <v>2.1739130434782608E-2</v>
      </c>
      <c r="AF112">
        <f>AVERAGE($Q$112:$AE$112)</f>
        <v>0.29400675846885538</v>
      </c>
    </row>
    <row r="113" spans="1:32" x14ac:dyDescent="0.25">
      <c r="A113">
        <v>8</v>
      </c>
      <c r="B113" s="41">
        <v>7</v>
      </c>
      <c r="C113" s="12" t="s">
        <v>255</v>
      </c>
      <c r="D113" s="12">
        <v>15</v>
      </c>
      <c r="E113" s="12">
        <v>20</v>
      </c>
      <c r="F113" s="12">
        <v>25</v>
      </c>
      <c r="P113" t="s">
        <v>17</v>
      </c>
      <c r="Q113">
        <v>2.0212228398180901E-3</v>
      </c>
      <c r="R113">
        <v>0.14575547250400428</v>
      </c>
      <c r="S113">
        <v>0.34853420195439738</v>
      </c>
      <c r="T113">
        <v>0.6428571428571429</v>
      </c>
      <c r="U113">
        <v>0</v>
      </c>
      <c r="V113">
        <v>0.83333333333333337</v>
      </c>
      <c r="W113">
        <v>1</v>
      </c>
      <c r="X113">
        <v>0.94444444444444442</v>
      </c>
      <c r="Y113">
        <v>0.40691927512355847</v>
      </c>
      <c r="Z113">
        <v>0.25</v>
      </c>
      <c r="AA113">
        <v>0.16666666666666666</v>
      </c>
      <c r="AB113">
        <v>1.0869565217391304</v>
      </c>
      <c r="AC113">
        <v>0.13043478260869565</v>
      </c>
      <c r="AD113">
        <v>0.55696202531645567</v>
      </c>
      <c r="AE113">
        <v>3.2608695652173912E-2</v>
      </c>
      <c r="AF113">
        <f>AVERAGE($Q$113:$AE$113)</f>
        <v>0.43649958566932145</v>
      </c>
    </row>
    <row r="114" spans="1:32" x14ac:dyDescent="0.25">
      <c r="A114">
        <v>8</v>
      </c>
      <c r="B114" s="41">
        <v>8</v>
      </c>
      <c r="C114" s="12" t="s">
        <v>256</v>
      </c>
      <c r="D114" s="12">
        <v>200</v>
      </c>
      <c r="E114" s="12">
        <v>250</v>
      </c>
      <c r="F114" s="12">
        <v>300</v>
      </c>
      <c r="P114" t="s">
        <v>18</v>
      </c>
      <c r="Q114">
        <v>5.0530570995452253E-4</v>
      </c>
      <c r="R114">
        <v>0</v>
      </c>
      <c r="S114">
        <v>0</v>
      </c>
      <c r="T114">
        <v>7.1428571428571425E-2</v>
      </c>
      <c r="U114">
        <v>2</v>
      </c>
      <c r="V114">
        <v>0.33333333333333331</v>
      </c>
      <c r="W114">
        <v>0</v>
      </c>
      <c r="X114">
        <v>0.99999894444444448</v>
      </c>
      <c r="Y114">
        <v>0.40691927512355847</v>
      </c>
      <c r="Z114">
        <v>0.5</v>
      </c>
      <c r="AA114">
        <v>0</v>
      </c>
      <c r="AB114">
        <v>4.3478260869565216E-2</v>
      </c>
      <c r="AC114">
        <v>0.34782608695652173</v>
      </c>
      <c r="AD114">
        <v>5.0632911392405104E-2</v>
      </c>
      <c r="AE114">
        <v>2.9891304347826088E-2</v>
      </c>
      <c r="AF114">
        <f>AVERAGE($Q$114:$AE$114)</f>
        <v>0.3189342662404121</v>
      </c>
    </row>
    <row r="115" spans="1:32" x14ac:dyDescent="0.25">
      <c r="A115">
        <v>8</v>
      </c>
      <c r="B115" s="41">
        <v>9</v>
      </c>
      <c r="C115" s="12" t="s">
        <v>257</v>
      </c>
      <c r="D115" s="12">
        <v>336</v>
      </c>
      <c r="E115" s="12">
        <v>720</v>
      </c>
      <c r="F115" s="12">
        <v>1464</v>
      </c>
      <c r="P115" t="s">
        <v>19</v>
      </c>
      <c r="Q115">
        <v>4.5477513895907026E-3</v>
      </c>
      <c r="R115">
        <v>3.8974906567004808E-2</v>
      </c>
      <c r="S115">
        <v>0.12052117263843648</v>
      </c>
      <c r="T115">
        <v>0.2857142857142857</v>
      </c>
      <c r="U115">
        <v>2.5</v>
      </c>
      <c r="V115">
        <v>0.16666666666666666</v>
      </c>
      <c r="W115">
        <v>1.5</v>
      </c>
      <c r="X115">
        <v>110.11111111111111</v>
      </c>
      <c r="Y115">
        <v>0.18616144975288304</v>
      </c>
      <c r="Z115">
        <v>0.4</v>
      </c>
      <c r="AA115">
        <v>0.66666666666666663</v>
      </c>
      <c r="AB115">
        <v>3.1739130434782608</v>
      </c>
      <c r="AC115">
        <v>0.13043478260869565</v>
      </c>
      <c r="AD115">
        <v>0.30379746835443039</v>
      </c>
      <c r="AE115">
        <v>8.1521739130434784E-2</v>
      </c>
      <c r="AF115">
        <f>AVERAGE($Q$115:$AE$115)</f>
        <v>7.9780020696052336</v>
      </c>
    </row>
    <row r="116" spans="1:32" x14ac:dyDescent="0.25">
      <c r="A116">
        <v>8</v>
      </c>
      <c r="B116" s="41">
        <v>10</v>
      </c>
      <c r="C116" s="12" t="s">
        <v>258</v>
      </c>
      <c r="D116" s="12">
        <v>80</v>
      </c>
      <c r="E116" s="12">
        <v>100</v>
      </c>
      <c r="F116" s="12">
        <v>110</v>
      </c>
      <c r="P116" t="s">
        <v>20</v>
      </c>
      <c r="Q116">
        <v>5.0530570995452253E-4</v>
      </c>
      <c r="R116">
        <v>0.35931660437800322</v>
      </c>
      <c r="S116">
        <v>0.23452768729641693</v>
      </c>
      <c r="T116">
        <v>0.42857142857142855</v>
      </c>
      <c r="U116">
        <v>0</v>
      </c>
      <c r="V116">
        <v>0.16666666666666666</v>
      </c>
      <c r="W116">
        <v>0.5</v>
      </c>
      <c r="X116">
        <v>0.1111111111111111</v>
      </c>
      <c r="Y116">
        <v>0.13014827018121911</v>
      </c>
      <c r="Z116">
        <v>0.25</v>
      </c>
      <c r="AA116">
        <v>0.16666666666666666</v>
      </c>
      <c r="AB116">
        <v>0.93478260869565222</v>
      </c>
      <c r="AC116">
        <v>2.1739130434782608E-2</v>
      </c>
      <c r="AD116">
        <v>0.24050632911392408</v>
      </c>
      <c r="AE116">
        <v>3.8043478260869568E-2</v>
      </c>
      <c r="AF116">
        <f>AVERAGE($Q$116:$AE$116)</f>
        <v>0.23883901913911304</v>
      </c>
    </row>
    <row r="117" spans="1:32" x14ac:dyDescent="0.25">
      <c r="A117">
        <v>8</v>
      </c>
      <c r="B117" s="41">
        <v>11</v>
      </c>
      <c r="C117" s="12" t="s">
        <v>262</v>
      </c>
      <c r="D117" s="12">
        <v>5</v>
      </c>
      <c r="E117" s="12">
        <v>7</v>
      </c>
      <c r="F117" s="12">
        <v>10</v>
      </c>
      <c r="P117" t="s">
        <v>21</v>
      </c>
      <c r="Q117">
        <v>5.0530570995452253E-4</v>
      </c>
      <c r="R117">
        <v>0.35931660437800322</v>
      </c>
      <c r="S117">
        <v>4.2345276872964167E-2</v>
      </c>
      <c r="T117">
        <v>7.1428571428571425E-2</v>
      </c>
      <c r="U117">
        <v>0.5</v>
      </c>
      <c r="V117">
        <v>0.66666666666666663</v>
      </c>
      <c r="W117">
        <v>0</v>
      </c>
      <c r="X117">
        <v>0.72222222222222221</v>
      </c>
      <c r="Y117">
        <v>0.20922570016474465</v>
      </c>
      <c r="Z117">
        <v>0</v>
      </c>
      <c r="AA117">
        <v>0.16666666666666666</v>
      </c>
      <c r="AB117">
        <v>0.91304347826086951</v>
      </c>
      <c r="AC117">
        <v>8.6956521739130432E-2</v>
      </c>
      <c r="AD117">
        <v>5.0632911392405104E-2</v>
      </c>
      <c r="AE117">
        <v>3.2608695652173912E-2</v>
      </c>
      <c r="AF117">
        <f>AVERAGE($Q$117:$AE$117)</f>
        <v>0.2547745747436248</v>
      </c>
    </row>
    <row r="118" spans="1:32" x14ac:dyDescent="0.25">
      <c r="A118">
        <v>8</v>
      </c>
      <c r="B118" s="41">
        <v>12</v>
      </c>
      <c r="C118" s="12" t="s">
        <v>259</v>
      </c>
      <c r="D118" s="12">
        <v>7</v>
      </c>
      <c r="E118" s="12">
        <v>10</v>
      </c>
      <c r="F118" s="12">
        <v>15</v>
      </c>
      <c r="P118" t="s">
        <v>22</v>
      </c>
      <c r="Q118">
        <v>9.6008084891359268E-3</v>
      </c>
      <c r="R118">
        <v>0.30592632140950349</v>
      </c>
      <c r="S118">
        <v>2.2801302931596091E-2</v>
      </c>
      <c r="T118">
        <v>0.7857142857142857</v>
      </c>
      <c r="U118">
        <v>4</v>
      </c>
      <c r="V118">
        <v>4</v>
      </c>
      <c r="W118">
        <v>0</v>
      </c>
      <c r="X118">
        <v>0.995</v>
      </c>
      <c r="Y118">
        <v>0.80230642504118621</v>
      </c>
      <c r="Z118">
        <v>0</v>
      </c>
      <c r="AA118">
        <v>0.58333333333333337</v>
      </c>
      <c r="AB118">
        <v>0.91304347826086951</v>
      </c>
      <c r="AC118">
        <v>0.45652173913043476</v>
      </c>
      <c r="AD118">
        <v>0.32911392405063283</v>
      </c>
      <c r="AE118">
        <v>2.1739130434782608E-2</v>
      </c>
      <c r="AF118">
        <f>AVERAGE($Q$118:$AE$118)</f>
        <v>0.88167338325305067</v>
      </c>
    </row>
    <row r="119" spans="1:32" x14ac:dyDescent="0.25">
      <c r="A119">
        <v>8</v>
      </c>
      <c r="B119" s="41">
        <v>13</v>
      </c>
      <c r="C119" s="12" t="s">
        <v>260</v>
      </c>
      <c r="D119" s="12">
        <v>9000</v>
      </c>
      <c r="E119" s="12">
        <v>9500</v>
      </c>
      <c r="F119" s="12">
        <v>10000</v>
      </c>
      <c r="P119" t="s">
        <v>23</v>
      </c>
      <c r="Q119">
        <v>1.5159171298635675E-3</v>
      </c>
      <c r="R119">
        <v>0.25253603844100375</v>
      </c>
      <c r="S119">
        <v>0.31596091205211724</v>
      </c>
      <c r="T119">
        <v>0.10714285714285714</v>
      </c>
      <c r="U119">
        <v>0.5</v>
      </c>
      <c r="V119">
        <v>0.25</v>
      </c>
      <c r="W119">
        <v>1</v>
      </c>
      <c r="X119">
        <v>3.4444444444444446</v>
      </c>
      <c r="Y119">
        <v>0.38385502471169686</v>
      </c>
      <c r="Z119">
        <v>0.77500000000000002</v>
      </c>
      <c r="AA119">
        <v>0.75</v>
      </c>
      <c r="AB119">
        <v>0.47826086956521741</v>
      </c>
      <c r="AC119">
        <v>0.45652173913043476</v>
      </c>
      <c r="AD119">
        <v>5.0632911392405104E-2</v>
      </c>
      <c r="AE119">
        <v>4.619565217391304E-2</v>
      </c>
      <c r="AF119">
        <f>AVERAGE($Q$119:$AE$119)</f>
        <v>0.58747109107893025</v>
      </c>
    </row>
    <row r="120" spans="1:32" x14ac:dyDescent="0.25">
      <c r="A120">
        <v>8</v>
      </c>
      <c r="B120" s="41">
        <v>14</v>
      </c>
      <c r="C120" s="12" t="s">
        <v>296</v>
      </c>
      <c r="D120" s="12">
        <v>15</v>
      </c>
      <c r="E120" s="12">
        <v>20</v>
      </c>
      <c r="F120" s="12">
        <v>25</v>
      </c>
      <c r="P120" t="s">
        <v>24</v>
      </c>
      <c r="Q120">
        <v>1.5159171298635675E-3</v>
      </c>
      <c r="R120">
        <v>0.99946609717031498</v>
      </c>
      <c r="S120">
        <v>0.20195439739413681</v>
      </c>
      <c r="T120">
        <v>0.2857142857142857</v>
      </c>
      <c r="U120">
        <v>0.5</v>
      </c>
      <c r="V120">
        <v>1.0833333333333333</v>
      </c>
      <c r="W120">
        <v>1</v>
      </c>
      <c r="X120">
        <v>0.9999986111111111</v>
      </c>
      <c r="Y120">
        <v>0.40691927512355847</v>
      </c>
      <c r="Z120">
        <v>0.9840000000000001</v>
      </c>
      <c r="AA120">
        <v>0.58333333333333337</v>
      </c>
      <c r="AB120">
        <v>0.65217391304347827</v>
      </c>
      <c r="AC120">
        <v>0.30434782608695654</v>
      </c>
      <c r="AD120">
        <v>0.11392405063291143</v>
      </c>
      <c r="AE120">
        <v>8.4239130434782608E-2</v>
      </c>
      <c r="AF120">
        <f>AVERAGE($Q$120:$AE$120)</f>
        <v>0.5467280113672045</v>
      </c>
    </row>
    <row r="121" spans="1:32" x14ac:dyDescent="0.25">
      <c r="A121">
        <v>8</v>
      </c>
      <c r="B121" s="41">
        <v>15</v>
      </c>
      <c r="C121" s="12" t="s">
        <v>297</v>
      </c>
      <c r="D121" s="12">
        <v>1840</v>
      </c>
      <c r="E121" s="12">
        <v>1860</v>
      </c>
      <c r="F121" s="12">
        <v>1880</v>
      </c>
      <c r="P121" t="s">
        <v>25</v>
      </c>
      <c r="Q121">
        <v>0</v>
      </c>
      <c r="R121">
        <v>6.7805659369994664E-2</v>
      </c>
      <c r="S121">
        <v>0</v>
      </c>
      <c r="T121">
        <v>0.25</v>
      </c>
      <c r="U121">
        <v>0.5</v>
      </c>
      <c r="V121">
        <v>0.1166666666666667</v>
      </c>
      <c r="W121">
        <v>0</v>
      </c>
      <c r="X121">
        <v>0.5</v>
      </c>
      <c r="Y121">
        <v>0.24876441515650741</v>
      </c>
      <c r="Z121">
        <v>0.1</v>
      </c>
      <c r="AA121">
        <v>0</v>
      </c>
      <c r="AB121">
        <v>0.13043478260869565</v>
      </c>
      <c r="AC121">
        <v>8.6956521739130432E-2</v>
      </c>
      <c r="AD121">
        <v>0.11392405063291143</v>
      </c>
      <c r="AE121">
        <v>3.8043478260869568E-2</v>
      </c>
      <c r="AF121">
        <f>AVERAGE($Q$121:$AE$121)</f>
        <v>0.14350637162898508</v>
      </c>
    </row>
    <row r="122" spans="1:32" x14ac:dyDescent="0.25">
      <c r="A122">
        <v>9</v>
      </c>
      <c r="B122" s="41">
        <v>1</v>
      </c>
      <c r="C122" s="12" t="s">
        <v>249</v>
      </c>
      <c r="D122" s="12">
        <v>1960</v>
      </c>
      <c r="E122" s="12">
        <v>1979</v>
      </c>
      <c r="F122" s="12">
        <v>1990</v>
      </c>
      <c r="P122" t="s">
        <v>26</v>
      </c>
      <c r="Q122">
        <v>2.0212228398180901E-3</v>
      </c>
      <c r="R122">
        <v>3.8974906567004808E-2</v>
      </c>
      <c r="S122">
        <v>2.2801302931596091E-2</v>
      </c>
      <c r="T122">
        <v>0.25</v>
      </c>
      <c r="U122">
        <v>1.5</v>
      </c>
      <c r="V122">
        <v>1.5</v>
      </c>
      <c r="W122">
        <v>0.25</v>
      </c>
      <c r="X122">
        <v>1.7777777777777777</v>
      </c>
      <c r="Y122">
        <v>0.40691927512355847</v>
      </c>
      <c r="Z122">
        <v>0.6</v>
      </c>
      <c r="AA122">
        <v>0.58333333333333337</v>
      </c>
      <c r="AB122">
        <v>0.82608695652173914</v>
      </c>
      <c r="AC122">
        <v>0.13043478260869565</v>
      </c>
      <c r="AD122">
        <v>0.90506329113924056</v>
      </c>
      <c r="AE122">
        <v>0</v>
      </c>
      <c r="AF122">
        <f>AVERAGE($Q$122:$AE$122)</f>
        <v>0.58622752325618421</v>
      </c>
    </row>
    <row r="123" spans="1:32" x14ac:dyDescent="0.25">
      <c r="A123">
        <v>9</v>
      </c>
      <c r="B123" s="41">
        <v>2</v>
      </c>
      <c r="C123" s="12" t="s">
        <v>250</v>
      </c>
      <c r="D123" s="12">
        <v>6000</v>
      </c>
      <c r="E123" s="12">
        <v>9000</v>
      </c>
      <c r="F123" s="12">
        <v>12000</v>
      </c>
      <c r="P123" t="s">
        <v>27</v>
      </c>
      <c r="Q123">
        <v>0</v>
      </c>
      <c r="R123">
        <v>6.9407367859049655E-3</v>
      </c>
      <c r="S123">
        <v>0</v>
      </c>
      <c r="T123">
        <v>7.1428571428571425E-2</v>
      </c>
      <c r="U123">
        <v>0</v>
      </c>
      <c r="V123">
        <v>0.24250000000000002</v>
      </c>
      <c r="W123">
        <v>0</v>
      </c>
      <c r="X123">
        <v>0.44444444444444442</v>
      </c>
      <c r="Y123">
        <v>0.32784184514003295</v>
      </c>
      <c r="Z123">
        <v>0</v>
      </c>
      <c r="AA123">
        <v>0.05</v>
      </c>
      <c r="AB123">
        <v>0.56521739130434778</v>
      </c>
      <c r="AC123">
        <v>2.1739130434782608E-2</v>
      </c>
      <c r="AD123">
        <v>5.0632911392405104E-2</v>
      </c>
      <c r="AE123">
        <v>4.3478260869565216E-2</v>
      </c>
      <c r="AF123">
        <f>AVERAGE($Q$123:$AE$123)</f>
        <v>0.12161488612000365</v>
      </c>
    </row>
    <row r="124" spans="1:32" x14ac:dyDescent="0.25">
      <c r="A124">
        <v>9</v>
      </c>
      <c r="B124" s="41">
        <v>3</v>
      </c>
      <c r="C124" s="12" t="s">
        <v>251</v>
      </c>
      <c r="D124" s="12">
        <v>1800</v>
      </c>
      <c r="E124" s="12">
        <v>2800</v>
      </c>
      <c r="F124" s="12">
        <v>3500</v>
      </c>
      <c r="P124" t="s">
        <v>28</v>
      </c>
      <c r="Q124">
        <v>0</v>
      </c>
      <c r="R124">
        <v>1.4415376401494928E-2</v>
      </c>
      <c r="S124">
        <v>3.2573289902280132E-4</v>
      </c>
      <c r="T124">
        <v>0.35714285714285715</v>
      </c>
      <c r="U124">
        <v>0</v>
      </c>
      <c r="V124">
        <v>0.16666666666666666</v>
      </c>
      <c r="W124">
        <v>0</v>
      </c>
      <c r="X124">
        <v>0.44444444444444442</v>
      </c>
      <c r="Y124">
        <v>0.60461285008237231</v>
      </c>
      <c r="Z124">
        <v>0.45</v>
      </c>
      <c r="AA124">
        <v>8.3333333333333329E-2</v>
      </c>
      <c r="AB124">
        <v>0.13043478260869565</v>
      </c>
      <c r="AC124">
        <v>2.1739130434782608E-2</v>
      </c>
      <c r="AD124">
        <v>0.89873417721518978</v>
      </c>
      <c r="AE124">
        <v>1.0869565217391304E-2</v>
      </c>
      <c r="AF124">
        <f>AVERAGE($Q$124:$AE$124)</f>
        <v>0.21218126109641675</v>
      </c>
    </row>
    <row r="125" spans="1:32" x14ac:dyDescent="0.25">
      <c r="A125">
        <v>9</v>
      </c>
      <c r="B125" s="41">
        <v>4</v>
      </c>
      <c r="C125" s="12" t="s">
        <v>252</v>
      </c>
      <c r="D125" s="12">
        <v>15</v>
      </c>
      <c r="E125" s="12">
        <v>30</v>
      </c>
      <c r="F125" s="12">
        <v>60</v>
      </c>
      <c r="P125" t="s">
        <v>79</v>
      </c>
      <c r="Q125">
        <f>AVERAGE($Q$97:$Q$124)</f>
        <v>1.5881036598570711E-3</v>
      </c>
      <c r="R125">
        <f>AVERAGE($R$97:$R$124)</f>
        <v>0.18307909389062621</v>
      </c>
      <c r="S125">
        <f>AVERAGE($S$97:$S$124)</f>
        <v>0.1207887389483481</v>
      </c>
      <c r="T125">
        <f>AVERAGE($T$97:$T$124)</f>
        <v>0.40051020408163268</v>
      </c>
      <c r="U125">
        <f>AVERAGE($U$97:$U$124)</f>
        <v>0.92678571428571421</v>
      </c>
      <c r="V125">
        <f>AVERAGE($V$97:$V$124)</f>
        <v>0.6824702380952381</v>
      </c>
      <c r="W125">
        <f>AVERAGE($W$97:$W$124)</f>
        <v>1.2379464285714286</v>
      </c>
      <c r="X125">
        <f>AVERAGE($X$97:$X$124)</f>
        <v>4.8033820654761925</v>
      </c>
      <c r="Y125">
        <f>AVERAGE($Y$97:$Y$124)</f>
        <v>0.38644386914568141</v>
      </c>
      <c r="Z125">
        <f>AVERAGE($Z$97:$Z$124)</f>
        <v>0.48299999999999998</v>
      </c>
      <c r="AA125">
        <f>AVERAGE($AA$97:$AA$124)</f>
        <v>0.46071428571428574</v>
      </c>
      <c r="AB125">
        <f>AVERAGE($AB$97:$AB$124)</f>
        <v>5.193065217391303</v>
      </c>
      <c r="AC125">
        <f>AVERAGE($AC$97:$AC$124)</f>
        <v>0.26552795031055892</v>
      </c>
      <c r="AD125">
        <f>AVERAGE($AD$97:$AD$124)</f>
        <v>0.44360307414104883</v>
      </c>
      <c r="AE125">
        <f>AVERAGE($AE$97:$AE$124)</f>
        <v>3.3559782608695646E-2</v>
      </c>
      <c r="AF125">
        <f>AVERAGE($AF$65:$AF$92)</f>
        <v>1.9047619047619056E-2</v>
      </c>
    </row>
    <row r="126" spans="1:32" x14ac:dyDescent="0.25">
      <c r="A126">
        <v>9</v>
      </c>
      <c r="B126" s="41">
        <v>5</v>
      </c>
      <c r="C126" s="12" t="s">
        <v>253</v>
      </c>
      <c r="D126" s="12">
        <v>1</v>
      </c>
      <c r="E126" s="12">
        <v>3</v>
      </c>
      <c r="F126" s="12">
        <v>6</v>
      </c>
    </row>
    <row r="127" spans="1:32" x14ac:dyDescent="0.25">
      <c r="A127">
        <v>9</v>
      </c>
      <c r="B127" s="41">
        <v>6</v>
      </c>
      <c r="C127" s="12" t="s">
        <v>254</v>
      </c>
      <c r="D127" s="12">
        <v>5</v>
      </c>
      <c r="E127" s="12">
        <v>10</v>
      </c>
      <c r="F127" s="12">
        <v>20</v>
      </c>
    </row>
    <row r="128" spans="1:32" x14ac:dyDescent="0.25">
      <c r="A128">
        <v>9</v>
      </c>
      <c r="B128" s="41">
        <v>7</v>
      </c>
      <c r="C128" s="12" t="s">
        <v>255</v>
      </c>
      <c r="D128" s="12">
        <v>2</v>
      </c>
      <c r="E128" s="12">
        <v>10</v>
      </c>
      <c r="F128" s="12">
        <v>20</v>
      </c>
    </row>
    <row r="129" spans="1:6" x14ac:dyDescent="0.25">
      <c r="A129">
        <v>9</v>
      </c>
      <c r="B129" s="41">
        <v>8</v>
      </c>
      <c r="C129" s="12" t="s">
        <v>256</v>
      </c>
      <c r="D129" s="12">
        <v>20</v>
      </c>
      <c r="E129" s="12">
        <v>120</v>
      </c>
      <c r="F129" s="12">
        <v>180</v>
      </c>
    </row>
    <row r="130" spans="1:6" x14ac:dyDescent="0.25">
      <c r="A130">
        <v>9</v>
      </c>
      <c r="B130" s="41">
        <v>9</v>
      </c>
      <c r="C130" s="12" t="s">
        <v>257</v>
      </c>
      <c r="D130" s="12">
        <v>48</v>
      </c>
      <c r="E130" s="12">
        <v>480</v>
      </c>
      <c r="F130" s="12">
        <v>960</v>
      </c>
    </row>
    <row r="131" spans="1:6" x14ac:dyDescent="0.25">
      <c r="A131">
        <v>9</v>
      </c>
      <c r="B131" s="41">
        <v>10</v>
      </c>
      <c r="C131" s="12" t="s">
        <v>258</v>
      </c>
      <c r="D131" s="12">
        <v>80</v>
      </c>
      <c r="E131" s="12">
        <v>250</v>
      </c>
      <c r="F131" s="12">
        <v>280</v>
      </c>
    </row>
    <row r="132" spans="1:6" x14ac:dyDescent="0.25">
      <c r="A132">
        <v>9</v>
      </c>
      <c r="B132" s="41">
        <v>11</v>
      </c>
      <c r="C132" s="12" t="s">
        <v>262</v>
      </c>
      <c r="D132" s="12">
        <v>20</v>
      </c>
      <c r="E132" s="12">
        <v>50</v>
      </c>
      <c r="F132" s="12">
        <v>80</v>
      </c>
    </row>
    <row r="133" spans="1:6" x14ac:dyDescent="0.25">
      <c r="A133">
        <v>9</v>
      </c>
      <c r="B133" s="41">
        <v>12</v>
      </c>
      <c r="C133" s="12" t="s">
        <v>259</v>
      </c>
      <c r="D133" s="12">
        <v>3</v>
      </c>
      <c r="E133" s="12">
        <v>12</v>
      </c>
      <c r="F133" s="12">
        <v>24</v>
      </c>
    </row>
    <row r="134" spans="1:6" x14ac:dyDescent="0.25">
      <c r="A134">
        <v>9</v>
      </c>
      <c r="B134" s="41">
        <v>13</v>
      </c>
      <c r="C134" s="12" t="s">
        <v>260</v>
      </c>
      <c r="D134" s="12">
        <v>6000</v>
      </c>
      <c r="E134" s="12">
        <v>12000</v>
      </c>
      <c r="F134" s="12">
        <v>25000</v>
      </c>
    </row>
    <row r="135" spans="1:6" x14ac:dyDescent="0.25">
      <c r="A135">
        <v>9</v>
      </c>
      <c r="B135" s="41">
        <v>14</v>
      </c>
      <c r="C135" s="12" t="s">
        <v>296</v>
      </c>
      <c r="D135" s="12">
        <v>10</v>
      </c>
      <c r="E135" s="12">
        <v>25</v>
      </c>
      <c r="F135" s="12">
        <v>45</v>
      </c>
    </row>
    <row r="136" spans="1:6" x14ac:dyDescent="0.25">
      <c r="A136">
        <v>9</v>
      </c>
      <c r="B136" s="41">
        <v>15</v>
      </c>
      <c r="C136" s="12" t="s">
        <v>297</v>
      </c>
      <c r="D136" s="12">
        <v>1825</v>
      </c>
      <c r="E136" s="12">
        <v>1879</v>
      </c>
      <c r="F136" s="12">
        <v>1930</v>
      </c>
    </row>
    <row r="137" spans="1:6" x14ac:dyDescent="0.25">
      <c r="A137">
        <v>10</v>
      </c>
      <c r="B137" s="41">
        <v>1</v>
      </c>
      <c r="C137" s="12" t="s">
        <v>249</v>
      </c>
      <c r="D137" s="12">
        <v>1950</v>
      </c>
      <c r="E137" s="12">
        <v>1970</v>
      </c>
      <c r="F137" s="12">
        <v>1980</v>
      </c>
    </row>
    <row r="138" spans="1:6" x14ac:dyDescent="0.25">
      <c r="A138">
        <v>10</v>
      </c>
      <c r="B138" s="41">
        <v>2</v>
      </c>
      <c r="C138" s="12" t="s">
        <v>250</v>
      </c>
      <c r="D138" s="12">
        <v>5000</v>
      </c>
      <c r="E138" s="12">
        <v>10000</v>
      </c>
      <c r="F138" s="12">
        <v>20000</v>
      </c>
    </row>
    <row r="139" spans="1:6" x14ac:dyDescent="0.25">
      <c r="A139">
        <v>10</v>
      </c>
      <c r="B139" s="41">
        <v>3</v>
      </c>
      <c r="C139" s="12" t="s">
        <v>251</v>
      </c>
      <c r="D139" s="12">
        <v>2000</v>
      </c>
      <c r="E139" s="12">
        <v>3000</v>
      </c>
      <c r="F139" s="12">
        <v>4000</v>
      </c>
    </row>
    <row r="140" spans="1:6" x14ac:dyDescent="0.25">
      <c r="A140">
        <v>10</v>
      </c>
      <c r="B140" s="41">
        <v>4</v>
      </c>
      <c r="C140" s="12" t="s">
        <v>252</v>
      </c>
      <c r="D140" s="12">
        <v>10</v>
      </c>
      <c r="E140" s="12">
        <v>30</v>
      </c>
      <c r="F140" s="12">
        <v>40</v>
      </c>
    </row>
    <row r="141" spans="1:6" x14ac:dyDescent="0.25">
      <c r="A141">
        <v>10</v>
      </c>
      <c r="B141" s="41">
        <v>5</v>
      </c>
      <c r="C141" s="12" t="s">
        <v>253</v>
      </c>
      <c r="D141" s="12">
        <v>0</v>
      </c>
      <c r="E141" s="12">
        <v>0.1</v>
      </c>
      <c r="F141" s="12">
        <v>1</v>
      </c>
    </row>
    <row r="142" spans="1:6" x14ac:dyDescent="0.25">
      <c r="A142">
        <v>10</v>
      </c>
      <c r="B142" s="41">
        <v>6</v>
      </c>
      <c r="C142" s="12" t="s">
        <v>254</v>
      </c>
      <c r="D142" s="12">
        <v>10</v>
      </c>
      <c r="E142" s="12">
        <v>30</v>
      </c>
      <c r="F142" s="12">
        <v>40</v>
      </c>
    </row>
    <row r="143" spans="1:6" x14ac:dyDescent="0.25">
      <c r="A143">
        <v>10</v>
      </c>
      <c r="B143" s="41">
        <v>7</v>
      </c>
      <c r="C143" s="12" t="s">
        <v>255</v>
      </c>
      <c r="D143" s="12">
        <v>0</v>
      </c>
      <c r="E143" s="12">
        <v>0.1</v>
      </c>
      <c r="F143" s="12">
        <v>1</v>
      </c>
    </row>
    <row r="144" spans="1:6" x14ac:dyDescent="0.25">
      <c r="A144">
        <v>10</v>
      </c>
      <c r="B144" s="41">
        <v>8</v>
      </c>
      <c r="C144" s="12" t="s">
        <v>256</v>
      </c>
      <c r="D144" s="12">
        <v>10000000</v>
      </c>
      <c r="E144" s="12">
        <v>30000000</v>
      </c>
      <c r="F144" s="12">
        <v>50000000</v>
      </c>
    </row>
    <row r="145" spans="1:6" x14ac:dyDescent="0.25">
      <c r="A145">
        <v>10</v>
      </c>
      <c r="B145" s="41">
        <v>9</v>
      </c>
      <c r="C145" s="12" t="s">
        <v>257</v>
      </c>
      <c r="D145" s="12">
        <v>240</v>
      </c>
      <c r="E145" s="12">
        <v>1680</v>
      </c>
      <c r="F145" s="12">
        <v>3120</v>
      </c>
    </row>
    <row r="146" spans="1:6" x14ac:dyDescent="0.25">
      <c r="A146">
        <v>10</v>
      </c>
      <c r="B146" s="41">
        <v>10</v>
      </c>
      <c r="C146" s="12" t="s">
        <v>258</v>
      </c>
      <c r="D146" s="12">
        <v>100</v>
      </c>
      <c r="E146" s="12">
        <v>200</v>
      </c>
      <c r="F146" s="12">
        <v>400</v>
      </c>
    </row>
    <row r="147" spans="1:6" x14ac:dyDescent="0.25">
      <c r="A147">
        <v>10</v>
      </c>
      <c r="B147" s="41">
        <v>11</v>
      </c>
      <c r="C147" s="12" t="s">
        <v>262</v>
      </c>
      <c r="D147" s="12">
        <v>30</v>
      </c>
      <c r="E147" s="12">
        <v>100</v>
      </c>
      <c r="F147" s="12">
        <v>150</v>
      </c>
    </row>
    <row r="148" spans="1:6" x14ac:dyDescent="0.25">
      <c r="A148">
        <v>10</v>
      </c>
      <c r="B148" s="41">
        <v>12</v>
      </c>
      <c r="C148" s="12" t="s">
        <v>259</v>
      </c>
      <c r="D148" s="12">
        <v>12</v>
      </c>
      <c r="E148" s="12">
        <v>24</v>
      </c>
      <c r="F148" s="12">
        <v>72</v>
      </c>
    </row>
    <row r="149" spans="1:6" x14ac:dyDescent="0.25">
      <c r="A149">
        <v>10</v>
      </c>
      <c r="B149" s="41">
        <v>13</v>
      </c>
      <c r="C149" s="12" t="s">
        <v>260</v>
      </c>
      <c r="D149" s="12">
        <v>8000</v>
      </c>
      <c r="E149" s="12">
        <v>10000</v>
      </c>
      <c r="F149" s="12">
        <v>13000</v>
      </c>
    </row>
    <row r="150" spans="1:6" x14ac:dyDescent="0.25">
      <c r="A150">
        <v>10</v>
      </c>
      <c r="B150" s="41">
        <v>14</v>
      </c>
      <c r="C150" s="12" t="s">
        <v>296</v>
      </c>
      <c r="D150" s="12">
        <v>5</v>
      </c>
      <c r="E150" s="12">
        <v>15</v>
      </c>
      <c r="F150" s="12">
        <v>20</v>
      </c>
    </row>
    <row r="151" spans="1:6" x14ac:dyDescent="0.25">
      <c r="A151">
        <v>10</v>
      </c>
      <c r="B151" s="41">
        <v>15</v>
      </c>
      <c r="C151" s="12" t="s">
        <v>297</v>
      </c>
      <c r="D151" s="12">
        <v>1800</v>
      </c>
      <c r="E151" s="12">
        <v>1900</v>
      </c>
      <c r="F151" s="12">
        <v>1950</v>
      </c>
    </row>
    <row r="152" spans="1:6" x14ac:dyDescent="0.25">
      <c r="A152">
        <v>11</v>
      </c>
      <c r="B152" s="41">
        <v>1</v>
      </c>
      <c r="C152" s="12" t="s">
        <v>249</v>
      </c>
      <c r="D152" s="12">
        <v>1979</v>
      </c>
      <c r="E152" s="12">
        <v>1980</v>
      </c>
      <c r="F152" s="12">
        <v>1981</v>
      </c>
    </row>
    <row r="153" spans="1:6" x14ac:dyDescent="0.25">
      <c r="A153">
        <v>11</v>
      </c>
      <c r="B153" s="41">
        <v>2</v>
      </c>
      <c r="C153" s="12" t="s">
        <v>250</v>
      </c>
      <c r="D153" s="12">
        <v>25</v>
      </c>
      <c r="E153" s="12">
        <v>35</v>
      </c>
      <c r="F153" s="12">
        <v>45</v>
      </c>
    </row>
    <row r="154" spans="1:6" x14ac:dyDescent="0.25">
      <c r="A154">
        <v>11</v>
      </c>
      <c r="B154" s="41">
        <v>3</v>
      </c>
      <c r="C154" s="12" t="s">
        <v>251</v>
      </c>
      <c r="D154" s="12">
        <v>1800</v>
      </c>
      <c r="E154" s="12">
        <v>2100</v>
      </c>
      <c r="F154" s="12">
        <v>2200</v>
      </c>
    </row>
    <row r="155" spans="1:6" x14ac:dyDescent="0.25">
      <c r="A155">
        <v>11</v>
      </c>
      <c r="B155" s="41">
        <v>4</v>
      </c>
      <c r="C155" s="12" t="s">
        <v>252</v>
      </c>
      <c r="D155" s="12">
        <v>20</v>
      </c>
      <c r="E155" s="12">
        <v>30</v>
      </c>
      <c r="F155" s="12">
        <v>40</v>
      </c>
    </row>
    <row r="156" spans="1:6" x14ac:dyDescent="0.25">
      <c r="A156">
        <v>11</v>
      </c>
      <c r="B156" s="41">
        <v>5</v>
      </c>
      <c r="C156" s="12" t="s">
        <v>253</v>
      </c>
      <c r="D156" s="12">
        <v>2</v>
      </c>
      <c r="E156" s="12">
        <v>5</v>
      </c>
      <c r="F156" s="12">
        <v>7</v>
      </c>
    </row>
    <row r="157" spans="1:6" x14ac:dyDescent="0.25">
      <c r="A157">
        <v>11</v>
      </c>
      <c r="B157" s="41">
        <v>6</v>
      </c>
      <c r="C157" s="12" t="s">
        <v>254</v>
      </c>
      <c r="D157" s="12">
        <v>15</v>
      </c>
      <c r="E157" s="12">
        <v>20</v>
      </c>
      <c r="F157" s="12">
        <v>30</v>
      </c>
    </row>
    <row r="158" spans="1:6" x14ac:dyDescent="0.25">
      <c r="A158">
        <v>11</v>
      </c>
      <c r="B158" s="41">
        <v>7</v>
      </c>
      <c r="C158" s="12" t="s">
        <v>255</v>
      </c>
      <c r="D158" s="12">
        <v>5</v>
      </c>
      <c r="E158" s="12">
        <v>8</v>
      </c>
      <c r="F158" s="12">
        <v>15</v>
      </c>
    </row>
    <row r="159" spans="1:6" x14ac:dyDescent="0.25">
      <c r="A159">
        <v>11</v>
      </c>
      <c r="B159" s="41">
        <v>8</v>
      </c>
      <c r="C159" s="12" t="s">
        <v>256</v>
      </c>
      <c r="D159" s="12">
        <v>5000000</v>
      </c>
      <c r="E159" s="12">
        <v>10000000</v>
      </c>
      <c r="F159" s="12">
        <v>25000000</v>
      </c>
    </row>
    <row r="160" spans="1:6" x14ac:dyDescent="0.25">
      <c r="A160">
        <v>11</v>
      </c>
      <c r="B160" s="41">
        <v>9</v>
      </c>
      <c r="C160" s="12" t="s">
        <v>257</v>
      </c>
      <c r="D160" s="12">
        <v>120</v>
      </c>
      <c r="E160" s="12">
        <v>384</v>
      </c>
      <c r="F160" s="12">
        <v>720</v>
      </c>
    </row>
    <row r="161" spans="1:6" x14ac:dyDescent="0.25">
      <c r="A161">
        <v>11</v>
      </c>
      <c r="B161" s="41">
        <v>10</v>
      </c>
      <c r="C161" s="12" t="s">
        <v>258</v>
      </c>
      <c r="D161" s="12">
        <v>1.8</v>
      </c>
      <c r="E161" s="12">
        <v>2</v>
      </c>
      <c r="F161" s="12">
        <v>2.5</v>
      </c>
    </row>
    <row r="162" spans="1:6" x14ac:dyDescent="0.25">
      <c r="A162">
        <v>11</v>
      </c>
      <c r="B162" s="41">
        <v>11</v>
      </c>
      <c r="C162" s="12" t="s">
        <v>262</v>
      </c>
      <c r="D162" s="12">
        <v>2</v>
      </c>
      <c r="E162" s="12">
        <v>4</v>
      </c>
      <c r="F162" s="12">
        <v>6</v>
      </c>
    </row>
    <row r="163" spans="1:6" x14ac:dyDescent="0.25">
      <c r="A163">
        <v>11</v>
      </c>
      <c r="B163" s="41">
        <v>12</v>
      </c>
      <c r="C163" s="12" t="s">
        <v>259</v>
      </c>
      <c r="D163" s="12">
        <v>0.5</v>
      </c>
      <c r="E163" s="12">
        <v>1</v>
      </c>
      <c r="F163" s="12">
        <v>1.5</v>
      </c>
    </row>
    <row r="164" spans="1:6" x14ac:dyDescent="0.25">
      <c r="A164">
        <v>11</v>
      </c>
      <c r="B164" s="41">
        <v>13</v>
      </c>
      <c r="C164" s="12" t="s">
        <v>260</v>
      </c>
      <c r="D164" s="12">
        <v>8000</v>
      </c>
      <c r="E164" s="12">
        <v>10000</v>
      </c>
      <c r="F164" s="12">
        <v>12000</v>
      </c>
    </row>
    <row r="165" spans="1:6" x14ac:dyDescent="0.25">
      <c r="A165">
        <v>11</v>
      </c>
      <c r="B165" s="41">
        <v>14</v>
      </c>
      <c r="C165" s="12" t="s">
        <v>296</v>
      </c>
      <c r="D165" s="12">
        <v>5</v>
      </c>
      <c r="E165" s="12">
        <v>10</v>
      </c>
      <c r="F165" s="12">
        <v>15</v>
      </c>
    </row>
    <row r="166" spans="1:6" x14ac:dyDescent="0.25">
      <c r="A166">
        <v>11</v>
      </c>
      <c r="B166" s="41">
        <v>15</v>
      </c>
      <c r="C166" s="12" t="s">
        <v>297</v>
      </c>
      <c r="D166" s="12">
        <v>1975</v>
      </c>
      <c r="E166" s="12">
        <v>1980</v>
      </c>
      <c r="F166" s="12">
        <v>1985</v>
      </c>
    </row>
    <row r="167" spans="1:6" x14ac:dyDescent="0.25">
      <c r="A167">
        <v>12</v>
      </c>
      <c r="B167" s="41">
        <v>1</v>
      </c>
      <c r="C167" s="12" t="s">
        <v>249</v>
      </c>
      <c r="D167" s="12">
        <v>1930</v>
      </c>
      <c r="E167" s="12">
        <v>1975</v>
      </c>
      <c r="F167" s="12">
        <v>2000</v>
      </c>
    </row>
    <row r="168" spans="1:6" x14ac:dyDescent="0.25">
      <c r="A168">
        <v>12</v>
      </c>
      <c r="B168" s="41">
        <v>2</v>
      </c>
      <c r="C168" s="12" t="s">
        <v>250</v>
      </c>
      <c r="D168" s="12">
        <v>6000</v>
      </c>
      <c r="E168" s="12">
        <v>8000</v>
      </c>
      <c r="F168" s="12">
        <v>10000</v>
      </c>
    </row>
    <row r="169" spans="1:6" x14ac:dyDescent="0.25">
      <c r="A169">
        <v>12</v>
      </c>
      <c r="B169" s="41">
        <v>3</v>
      </c>
      <c r="C169" s="12" t="s">
        <v>251</v>
      </c>
      <c r="D169" s="12">
        <v>200</v>
      </c>
      <c r="E169" s="12">
        <v>600</v>
      </c>
      <c r="F169" s="12">
        <v>1000</v>
      </c>
    </row>
    <row r="170" spans="1:6" x14ac:dyDescent="0.25">
      <c r="A170">
        <v>12</v>
      </c>
      <c r="B170" s="41">
        <v>4</v>
      </c>
      <c r="C170" s="12" t="s">
        <v>252</v>
      </c>
      <c r="D170" s="12">
        <v>30</v>
      </c>
      <c r="E170" s="12">
        <v>50</v>
      </c>
      <c r="F170" s="12">
        <v>70</v>
      </c>
    </row>
    <row r="171" spans="1:6" x14ac:dyDescent="0.25">
      <c r="A171">
        <v>12</v>
      </c>
      <c r="B171" s="41">
        <v>5</v>
      </c>
      <c r="C171" s="12" t="s">
        <v>253</v>
      </c>
      <c r="D171" s="12">
        <v>2</v>
      </c>
      <c r="E171" s="12">
        <v>8</v>
      </c>
      <c r="F171" s="12">
        <v>15</v>
      </c>
    </row>
    <row r="172" spans="1:6" x14ac:dyDescent="0.25">
      <c r="A172">
        <v>12</v>
      </c>
      <c r="B172" s="41">
        <v>6</v>
      </c>
      <c r="C172" s="12" t="s">
        <v>254</v>
      </c>
      <c r="D172" s="12">
        <v>0</v>
      </c>
      <c r="E172" s="12">
        <v>20</v>
      </c>
      <c r="F172" s="12">
        <v>50</v>
      </c>
    </row>
    <row r="173" spans="1:6" x14ac:dyDescent="0.25">
      <c r="A173">
        <v>12</v>
      </c>
      <c r="B173" s="41">
        <v>7</v>
      </c>
      <c r="C173" s="12" t="s">
        <v>255</v>
      </c>
      <c r="D173" s="12">
        <v>4</v>
      </c>
      <c r="E173" s="12">
        <v>40</v>
      </c>
      <c r="F173" s="12">
        <v>80</v>
      </c>
    </row>
    <row r="174" spans="1:6" x14ac:dyDescent="0.25">
      <c r="A174">
        <v>12</v>
      </c>
      <c r="B174" s="41">
        <v>8</v>
      </c>
      <c r="C174" s="12" t="s">
        <v>256</v>
      </c>
      <c r="D174" s="12">
        <v>3</v>
      </c>
      <c r="E174" s="12">
        <v>25</v>
      </c>
      <c r="F174" s="12">
        <v>250</v>
      </c>
    </row>
    <row r="175" spans="1:6" x14ac:dyDescent="0.25">
      <c r="A175">
        <v>12</v>
      </c>
      <c r="B175" s="41">
        <v>9</v>
      </c>
      <c r="C175" s="12" t="s">
        <v>257</v>
      </c>
      <c r="D175" s="12">
        <v>120</v>
      </c>
      <c r="E175" s="12">
        <v>720</v>
      </c>
      <c r="F175" s="12">
        <v>4320</v>
      </c>
    </row>
    <row r="176" spans="1:6" x14ac:dyDescent="0.25">
      <c r="A176">
        <v>12</v>
      </c>
      <c r="B176" s="41">
        <v>10</v>
      </c>
      <c r="C176" s="12" t="s">
        <v>258</v>
      </c>
      <c r="D176" s="12">
        <v>5</v>
      </c>
      <c r="E176" s="12">
        <v>15</v>
      </c>
      <c r="F176" s="12">
        <v>25</v>
      </c>
    </row>
    <row r="177" spans="1:6" x14ac:dyDescent="0.25">
      <c r="A177">
        <v>12</v>
      </c>
      <c r="B177" s="41">
        <v>11</v>
      </c>
      <c r="C177" s="12" t="s">
        <v>262</v>
      </c>
      <c r="D177" s="12">
        <v>5</v>
      </c>
      <c r="E177" s="12">
        <v>15</v>
      </c>
      <c r="F177" s="12">
        <v>25</v>
      </c>
    </row>
    <row r="178" spans="1:6" x14ac:dyDescent="0.25">
      <c r="A178">
        <v>12</v>
      </c>
      <c r="B178" s="41">
        <v>12</v>
      </c>
      <c r="C178" s="12" t="s">
        <v>259</v>
      </c>
      <c r="D178" s="12">
        <v>0.05</v>
      </c>
      <c r="E178" s="12">
        <v>8.3000000000000004E-2</v>
      </c>
      <c r="F178" s="12">
        <v>0.16700000000000001</v>
      </c>
    </row>
    <row r="179" spans="1:6" x14ac:dyDescent="0.25">
      <c r="A179">
        <v>12</v>
      </c>
      <c r="B179" s="41">
        <v>13</v>
      </c>
      <c r="C179" s="12" t="s">
        <v>260</v>
      </c>
      <c r="D179" s="12">
        <v>5000</v>
      </c>
      <c r="E179" s="12">
        <v>10000</v>
      </c>
      <c r="F179" s="12">
        <v>15000</v>
      </c>
    </row>
    <row r="180" spans="1:6" x14ac:dyDescent="0.25">
      <c r="A180">
        <v>12</v>
      </c>
      <c r="B180" s="41">
        <v>14</v>
      </c>
      <c r="C180" s="12" t="s">
        <v>296</v>
      </c>
      <c r="D180" s="12">
        <v>10</v>
      </c>
      <c r="E180" s="12">
        <v>25</v>
      </c>
      <c r="F180" s="12">
        <v>45</v>
      </c>
    </row>
    <row r="181" spans="1:6" x14ac:dyDescent="0.25">
      <c r="A181">
        <v>12</v>
      </c>
      <c r="B181" s="41">
        <v>15</v>
      </c>
      <c r="C181" s="12" t="s">
        <v>297</v>
      </c>
      <c r="D181" s="12">
        <v>1820</v>
      </c>
      <c r="E181" s="12">
        <v>1860</v>
      </c>
      <c r="F181" s="12">
        <v>1890</v>
      </c>
    </row>
    <row r="182" spans="1:6" x14ac:dyDescent="0.25">
      <c r="A182">
        <v>13</v>
      </c>
      <c r="B182" s="41">
        <v>1</v>
      </c>
      <c r="C182" s="12" t="s">
        <v>249</v>
      </c>
      <c r="D182" s="12">
        <v>1970</v>
      </c>
      <c r="E182" s="12">
        <v>1981</v>
      </c>
      <c r="F182" s="12">
        <v>1985</v>
      </c>
    </row>
    <row r="183" spans="1:6" x14ac:dyDescent="0.25">
      <c r="A183">
        <v>13</v>
      </c>
      <c r="B183" s="41">
        <v>2</v>
      </c>
      <c r="C183" s="12" t="s">
        <v>250</v>
      </c>
      <c r="D183" s="12">
        <v>8000</v>
      </c>
      <c r="E183" s="12">
        <v>10000</v>
      </c>
      <c r="F183" s="12">
        <v>12000</v>
      </c>
    </row>
    <row r="184" spans="1:6" x14ac:dyDescent="0.25">
      <c r="A184">
        <v>13</v>
      </c>
      <c r="B184" s="41">
        <v>3</v>
      </c>
      <c r="C184" s="12" t="s">
        <v>251</v>
      </c>
      <c r="D184" s="12">
        <v>2800</v>
      </c>
      <c r="E184" s="12">
        <v>3300</v>
      </c>
      <c r="F184" s="12">
        <v>3800</v>
      </c>
    </row>
    <row r="185" spans="1:6" x14ac:dyDescent="0.25">
      <c r="A185">
        <v>13</v>
      </c>
      <c r="B185" s="41">
        <v>4</v>
      </c>
      <c r="C185" s="12" t="s">
        <v>252</v>
      </c>
      <c r="D185" s="12">
        <v>5</v>
      </c>
      <c r="E185" s="12">
        <v>25</v>
      </c>
      <c r="F185" s="12">
        <v>50</v>
      </c>
    </row>
    <row r="186" spans="1:6" x14ac:dyDescent="0.25">
      <c r="A186">
        <v>13</v>
      </c>
      <c r="B186" s="41">
        <v>5</v>
      </c>
      <c r="C186" s="12" t="s">
        <v>253</v>
      </c>
      <c r="D186" s="12">
        <v>0</v>
      </c>
      <c r="E186" s="12">
        <v>2</v>
      </c>
      <c r="F186" s="12">
        <v>5</v>
      </c>
    </row>
    <row r="187" spans="1:6" x14ac:dyDescent="0.25">
      <c r="A187">
        <v>13</v>
      </c>
      <c r="B187" s="41">
        <v>6</v>
      </c>
      <c r="C187" s="12" t="s">
        <v>254</v>
      </c>
      <c r="D187" s="12">
        <v>2</v>
      </c>
      <c r="E187" s="12">
        <v>5</v>
      </c>
      <c r="F187" s="12">
        <v>10</v>
      </c>
    </row>
    <row r="188" spans="1:6" x14ac:dyDescent="0.25">
      <c r="A188">
        <v>13</v>
      </c>
      <c r="B188" s="41">
        <v>7</v>
      </c>
      <c r="C188" s="12" t="s">
        <v>255</v>
      </c>
      <c r="D188" s="12">
        <v>0</v>
      </c>
      <c r="E188" s="12">
        <v>2</v>
      </c>
      <c r="F188" s="12">
        <v>5</v>
      </c>
    </row>
    <row r="189" spans="1:6" x14ac:dyDescent="0.25">
      <c r="A189">
        <v>13</v>
      </c>
      <c r="B189" s="41">
        <v>8</v>
      </c>
      <c r="C189" s="12" t="s">
        <v>256</v>
      </c>
      <c r="D189" s="12">
        <v>1000000</v>
      </c>
      <c r="E189" s="12">
        <v>5000000</v>
      </c>
      <c r="F189" s="12">
        <v>10000000</v>
      </c>
    </row>
    <row r="190" spans="1:6" x14ac:dyDescent="0.25">
      <c r="A190">
        <v>13</v>
      </c>
      <c r="B190" s="41">
        <v>9</v>
      </c>
      <c r="C190" s="12" t="s">
        <v>257</v>
      </c>
      <c r="D190" s="12">
        <v>24</v>
      </c>
      <c r="E190" s="12">
        <v>168</v>
      </c>
      <c r="F190" s="12">
        <v>360</v>
      </c>
    </row>
    <row r="191" spans="1:6" x14ac:dyDescent="0.25">
      <c r="A191">
        <v>13</v>
      </c>
      <c r="B191" s="41">
        <v>10</v>
      </c>
      <c r="C191" s="12" t="s">
        <v>258</v>
      </c>
      <c r="D191" s="12">
        <v>50</v>
      </c>
      <c r="E191" s="12">
        <v>150</v>
      </c>
      <c r="F191" s="12">
        <v>500</v>
      </c>
    </row>
    <row r="192" spans="1:6" x14ac:dyDescent="0.25">
      <c r="A192">
        <v>13</v>
      </c>
      <c r="B192" s="41">
        <v>11</v>
      </c>
      <c r="C192" s="12" t="s">
        <v>262</v>
      </c>
      <c r="D192" s="12">
        <v>10</v>
      </c>
      <c r="E192" s="12">
        <v>30</v>
      </c>
      <c r="F192" s="12">
        <v>50</v>
      </c>
    </row>
    <row r="193" spans="1:6" x14ac:dyDescent="0.25">
      <c r="A193">
        <v>13</v>
      </c>
      <c r="B193" s="41">
        <v>12</v>
      </c>
      <c r="C193" s="12" t="s">
        <v>259</v>
      </c>
      <c r="D193" s="12">
        <v>0.5</v>
      </c>
      <c r="E193" s="12">
        <v>2</v>
      </c>
      <c r="F193" s="12">
        <v>10</v>
      </c>
    </row>
    <row r="194" spans="1:6" x14ac:dyDescent="0.25">
      <c r="A194">
        <v>13</v>
      </c>
      <c r="B194" s="41">
        <v>13</v>
      </c>
      <c r="C194" s="12" t="s">
        <v>260</v>
      </c>
      <c r="D194" s="12">
        <v>8000</v>
      </c>
      <c r="E194" s="12">
        <v>10000</v>
      </c>
      <c r="F194" s="12">
        <v>12000</v>
      </c>
    </row>
    <row r="195" spans="1:6" x14ac:dyDescent="0.25">
      <c r="A195">
        <v>13</v>
      </c>
      <c r="B195" s="41">
        <v>14</v>
      </c>
      <c r="C195" s="12" t="s">
        <v>296</v>
      </c>
      <c r="D195" s="12">
        <v>8</v>
      </c>
      <c r="E195" s="12">
        <v>15</v>
      </c>
      <c r="F195" s="12">
        <v>20</v>
      </c>
    </row>
    <row r="196" spans="1:6" x14ac:dyDescent="0.25">
      <c r="A196">
        <v>13</v>
      </c>
      <c r="B196" s="41">
        <v>15</v>
      </c>
      <c r="C196" s="12" t="s">
        <v>297</v>
      </c>
      <c r="D196" s="12">
        <v>1870</v>
      </c>
      <c r="E196" s="12">
        <v>1930</v>
      </c>
      <c r="F196" s="12">
        <v>1950</v>
      </c>
    </row>
    <row r="197" spans="1:6" x14ac:dyDescent="0.25">
      <c r="A197">
        <v>14</v>
      </c>
      <c r="B197" s="41">
        <v>1</v>
      </c>
      <c r="C197" s="12" t="s">
        <v>249</v>
      </c>
      <c r="D197" s="12">
        <v>1970</v>
      </c>
      <c r="E197" s="12">
        <v>1979</v>
      </c>
      <c r="F197" s="12">
        <v>1981</v>
      </c>
    </row>
    <row r="198" spans="1:6" x14ac:dyDescent="0.25">
      <c r="A198">
        <v>14</v>
      </c>
      <c r="B198" s="41">
        <v>2</v>
      </c>
      <c r="C198" s="12" t="s">
        <v>250</v>
      </c>
      <c r="D198" s="12">
        <v>9000</v>
      </c>
      <c r="E198" s="12">
        <v>9300</v>
      </c>
      <c r="F198" s="12">
        <v>10000</v>
      </c>
    </row>
    <row r="199" spans="1:6" x14ac:dyDescent="0.25">
      <c r="A199">
        <v>14</v>
      </c>
      <c r="B199" s="41">
        <v>3</v>
      </c>
      <c r="C199" s="12" t="s">
        <v>251</v>
      </c>
      <c r="D199" s="12">
        <v>3000</v>
      </c>
      <c r="E199" s="12">
        <v>3100</v>
      </c>
      <c r="F199" s="12">
        <v>3500</v>
      </c>
    </row>
    <row r="200" spans="1:6" x14ac:dyDescent="0.25">
      <c r="A200">
        <v>14</v>
      </c>
      <c r="B200" s="41">
        <v>4</v>
      </c>
      <c r="C200" s="12" t="s">
        <v>252</v>
      </c>
      <c r="D200" s="12">
        <v>20</v>
      </c>
      <c r="E200" s="12">
        <v>40</v>
      </c>
      <c r="F200" s="12">
        <v>50</v>
      </c>
    </row>
    <row r="201" spans="1:6" x14ac:dyDescent="0.25">
      <c r="A201">
        <v>14</v>
      </c>
      <c r="B201" s="41">
        <v>5</v>
      </c>
      <c r="C201" s="12" t="s">
        <v>253</v>
      </c>
      <c r="D201" s="12">
        <v>0</v>
      </c>
      <c r="E201" s="12">
        <v>2</v>
      </c>
      <c r="F201" s="12">
        <v>3</v>
      </c>
    </row>
    <row r="202" spans="1:6" x14ac:dyDescent="0.25">
      <c r="A202">
        <v>14</v>
      </c>
      <c r="B202" s="41">
        <v>6</v>
      </c>
      <c r="C202" s="12" t="s">
        <v>254</v>
      </c>
      <c r="D202" s="12">
        <v>12</v>
      </c>
      <c r="E202" s="12">
        <v>15</v>
      </c>
      <c r="F202" s="12">
        <v>30</v>
      </c>
    </row>
    <row r="203" spans="1:6" x14ac:dyDescent="0.25">
      <c r="A203">
        <v>14</v>
      </c>
      <c r="B203" s="41">
        <v>7</v>
      </c>
      <c r="C203" s="12" t="s">
        <v>255</v>
      </c>
      <c r="D203" s="12">
        <v>2</v>
      </c>
      <c r="E203" s="12">
        <v>3</v>
      </c>
      <c r="F203" s="12">
        <v>5</v>
      </c>
    </row>
    <row r="204" spans="1:6" x14ac:dyDescent="0.25">
      <c r="A204">
        <v>14</v>
      </c>
      <c r="B204" s="41">
        <v>8</v>
      </c>
      <c r="C204" s="12" t="s">
        <v>256</v>
      </c>
      <c r="D204" s="12">
        <v>2000000</v>
      </c>
      <c r="E204" s="12">
        <v>8000000</v>
      </c>
      <c r="F204" s="12">
        <v>10000000</v>
      </c>
    </row>
    <row r="205" spans="1:6" x14ac:dyDescent="0.25">
      <c r="A205">
        <v>14</v>
      </c>
      <c r="B205" s="41">
        <v>9</v>
      </c>
      <c r="C205" s="12" t="s">
        <v>257</v>
      </c>
      <c r="D205" s="12">
        <v>120</v>
      </c>
      <c r="E205" s="12">
        <v>480</v>
      </c>
      <c r="F205" s="12">
        <v>720</v>
      </c>
    </row>
    <row r="206" spans="1:6" x14ac:dyDescent="0.25">
      <c r="A206">
        <v>14</v>
      </c>
      <c r="B206" s="41">
        <v>10</v>
      </c>
      <c r="C206" s="12" t="s">
        <v>258</v>
      </c>
      <c r="D206" s="12">
        <v>2</v>
      </c>
      <c r="E206" s="12">
        <v>10</v>
      </c>
      <c r="F206" s="12">
        <v>15</v>
      </c>
    </row>
    <row r="207" spans="1:6" x14ac:dyDescent="0.25">
      <c r="A207">
        <v>14</v>
      </c>
      <c r="B207" s="41">
        <v>11</v>
      </c>
      <c r="C207" s="12" t="s">
        <v>262</v>
      </c>
      <c r="D207" s="12">
        <v>5</v>
      </c>
      <c r="E207" s="12">
        <v>10</v>
      </c>
      <c r="F207" s="12">
        <v>20</v>
      </c>
    </row>
    <row r="208" spans="1:6" x14ac:dyDescent="0.25">
      <c r="A208">
        <v>14</v>
      </c>
      <c r="B208" s="41">
        <v>12</v>
      </c>
      <c r="C208" s="12" t="s">
        <v>259</v>
      </c>
      <c r="D208" s="12">
        <v>4</v>
      </c>
      <c r="E208" s="12">
        <v>8</v>
      </c>
      <c r="F208" s="12">
        <v>10</v>
      </c>
    </row>
    <row r="209" spans="1:6" x14ac:dyDescent="0.25">
      <c r="A209">
        <v>14</v>
      </c>
      <c r="B209" s="41">
        <v>13</v>
      </c>
      <c r="C209" s="12" t="s">
        <v>260</v>
      </c>
      <c r="D209" s="12">
        <v>6000</v>
      </c>
      <c r="E209" s="12">
        <v>8000</v>
      </c>
      <c r="F209" s="12">
        <v>10000</v>
      </c>
    </row>
    <row r="210" spans="1:6" x14ac:dyDescent="0.25">
      <c r="A210">
        <v>14</v>
      </c>
      <c r="B210" s="41">
        <v>14</v>
      </c>
      <c r="C210" s="12" t="s">
        <v>296</v>
      </c>
      <c r="D210" s="12">
        <v>10</v>
      </c>
      <c r="E210" s="12">
        <v>20</v>
      </c>
      <c r="F210" s="12">
        <v>28</v>
      </c>
    </row>
    <row r="211" spans="1:6" x14ac:dyDescent="0.25">
      <c r="A211">
        <v>14</v>
      </c>
      <c r="B211" s="41">
        <v>15</v>
      </c>
      <c r="C211" s="12" t="s">
        <v>297</v>
      </c>
      <c r="D211" s="12">
        <v>1940</v>
      </c>
      <c r="E211" s="12">
        <v>1960</v>
      </c>
      <c r="F211" s="12">
        <v>1970</v>
      </c>
    </row>
    <row r="212" spans="1:6" x14ac:dyDescent="0.25">
      <c r="A212">
        <v>15</v>
      </c>
      <c r="B212" s="41">
        <v>1</v>
      </c>
      <c r="C212" s="12" t="s">
        <v>249</v>
      </c>
      <c r="D212" s="12">
        <v>1978</v>
      </c>
      <c r="E212" s="12">
        <v>1979</v>
      </c>
      <c r="F212" s="12">
        <v>1980</v>
      </c>
    </row>
    <row r="213" spans="1:6" x14ac:dyDescent="0.25">
      <c r="A213">
        <v>15</v>
      </c>
      <c r="B213" s="41">
        <v>2</v>
      </c>
      <c r="C213" s="12" t="s">
        <v>250</v>
      </c>
      <c r="D213" s="12">
        <v>9000</v>
      </c>
      <c r="E213" s="12">
        <v>10000</v>
      </c>
      <c r="F213" s="12">
        <v>12000</v>
      </c>
    </row>
    <row r="214" spans="1:6" x14ac:dyDescent="0.25">
      <c r="A214">
        <v>15</v>
      </c>
      <c r="B214" s="41">
        <v>3</v>
      </c>
      <c r="C214" s="12" t="s">
        <v>251</v>
      </c>
      <c r="D214" s="12">
        <v>2900</v>
      </c>
      <c r="E214" s="12">
        <v>3150</v>
      </c>
      <c r="F214" s="12">
        <v>3250</v>
      </c>
    </row>
    <row r="215" spans="1:6" x14ac:dyDescent="0.25">
      <c r="A215">
        <v>15</v>
      </c>
      <c r="B215" s="41">
        <v>4</v>
      </c>
      <c r="C215" s="12" t="s">
        <v>252</v>
      </c>
      <c r="D215" s="12">
        <v>5</v>
      </c>
      <c r="E215" s="12">
        <v>10</v>
      </c>
      <c r="F215" s="12">
        <v>15</v>
      </c>
    </row>
    <row r="216" spans="1:6" x14ac:dyDescent="0.25">
      <c r="A216">
        <v>15</v>
      </c>
      <c r="B216" s="41">
        <v>5</v>
      </c>
      <c r="C216" s="12" t="s">
        <v>253</v>
      </c>
      <c r="D216" s="12">
        <v>2</v>
      </c>
      <c r="E216" s="12">
        <v>3</v>
      </c>
      <c r="F216" s="12">
        <v>4</v>
      </c>
    </row>
    <row r="217" spans="1:6" x14ac:dyDescent="0.25">
      <c r="A217">
        <v>15</v>
      </c>
      <c r="B217" s="41">
        <v>6</v>
      </c>
      <c r="C217" s="12" t="s">
        <v>254</v>
      </c>
      <c r="D217" s="12">
        <v>8</v>
      </c>
      <c r="E217" s="12">
        <v>10</v>
      </c>
      <c r="F217" s="12">
        <v>15</v>
      </c>
    </row>
    <row r="218" spans="1:6" x14ac:dyDescent="0.25">
      <c r="A218">
        <v>15</v>
      </c>
      <c r="B218" s="41">
        <v>7</v>
      </c>
      <c r="C218" s="12" t="s">
        <v>255</v>
      </c>
      <c r="D218" s="12">
        <v>0.2</v>
      </c>
      <c r="E218" s="12">
        <v>0.25</v>
      </c>
      <c r="F218" s="12">
        <v>0.3</v>
      </c>
    </row>
    <row r="219" spans="1:6" x14ac:dyDescent="0.25">
      <c r="A219">
        <v>15</v>
      </c>
      <c r="B219" s="41">
        <v>8</v>
      </c>
      <c r="C219" s="12" t="s">
        <v>256</v>
      </c>
      <c r="D219" s="12">
        <v>5000000</v>
      </c>
      <c r="E219" s="12">
        <v>8000000</v>
      </c>
      <c r="F219" s="12">
        <v>15000000</v>
      </c>
    </row>
    <row r="220" spans="1:6" x14ac:dyDescent="0.25">
      <c r="A220">
        <v>15</v>
      </c>
      <c r="B220" s="41">
        <v>9</v>
      </c>
      <c r="C220" s="12" t="s">
        <v>257</v>
      </c>
      <c r="D220" s="12">
        <v>240</v>
      </c>
      <c r="E220" s="12">
        <v>360</v>
      </c>
      <c r="F220" s="12">
        <v>672</v>
      </c>
    </row>
    <row r="221" spans="1:6" x14ac:dyDescent="0.25">
      <c r="A221">
        <v>15</v>
      </c>
      <c r="B221" s="41">
        <v>10</v>
      </c>
      <c r="C221" s="12" t="s">
        <v>258</v>
      </c>
      <c r="D221" s="12">
        <v>50</v>
      </c>
      <c r="E221" s="12">
        <v>70</v>
      </c>
      <c r="F221" s="12">
        <v>100</v>
      </c>
    </row>
    <row r="222" spans="1:6" x14ac:dyDescent="0.25">
      <c r="A222">
        <v>15</v>
      </c>
      <c r="B222" s="41">
        <v>11</v>
      </c>
      <c r="C222" s="12" t="s">
        <v>262</v>
      </c>
      <c r="D222" s="12">
        <v>30</v>
      </c>
      <c r="E222" s="12">
        <v>50</v>
      </c>
      <c r="F222" s="12">
        <v>60</v>
      </c>
    </row>
    <row r="223" spans="1:6" x14ac:dyDescent="0.25">
      <c r="A223">
        <v>15</v>
      </c>
      <c r="B223" s="41">
        <v>12</v>
      </c>
      <c r="C223" s="12" t="s">
        <v>259</v>
      </c>
      <c r="D223" s="12">
        <v>2</v>
      </c>
      <c r="E223" s="12">
        <v>4</v>
      </c>
      <c r="F223" s="12">
        <v>10</v>
      </c>
    </row>
    <row r="224" spans="1:6" x14ac:dyDescent="0.25">
      <c r="A224">
        <v>15</v>
      </c>
      <c r="B224" s="41">
        <v>13</v>
      </c>
      <c r="C224" s="12" t="s">
        <v>260</v>
      </c>
      <c r="D224" s="12">
        <v>12000</v>
      </c>
      <c r="E224" s="12">
        <v>15000</v>
      </c>
      <c r="F224" s="12">
        <v>20000</v>
      </c>
    </row>
    <row r="225" spans="1:6" x14ac:dyDescent="0.25">
      <c r="A225">
        <v>15</v>
      </c>
      <c r="B225" s="41">
        <v>14</v>
      </c>
      <c r="C225" s="12" t="s">
        <v>296</v>
      </c>
      <c r="D225" s="12">
        <v>5</v>
      </c>
      <c r="E225" s="12">
        <v>8</v>
      </c>
      <c r="F225" s="12">
        <v>10</v>
      </c>
    </row>
    <row r="226" spans="1:6" x14ac:dyDescent="0.25">
      <c r="A226">
        <v>15</v>
      </c>
      <c r="B226" s="41">
        <v>15</v>
      </c>
      <c r="C226" s="12" t="s">
        <v>297</v>
      </c>
      <c r="D226" s="12">
        <v>1930</v>
      </c>
      <c r="E226" s="12">
        <v>1950</v>
      </c>
      <c r="F226" s="12">
        <v>1960</v>
      </c>
    </row>
    <row r="227" spans="1:6" x14ac:dyDescent="0.25">
      <c r="A227">
        <v>16</v>
      </c>
      <c r="B227" s="41">
        <v>1</v>
      </c>
      <c r="C227" s="12" t="s">
        <v>249</v>
      </c>
      <c r="D227" s="12">
        <v>1970</v>
      </c>
      <c r="E227" s="12">
        <v>1981</v>
      </c>
      <c r="F227" s="12">
        <v>1990</v>
      </c>
    </row>
    <row r="228" spans="1:6" x14ac:dyDescent="0.25">
      <c r="A228">
        <v>16</v>
      </c>
      <c r="B228" s="41">
        <v>2</v>
      </c>
      <c r="C228" s="12" t="s">
        <v>250</v>
      </c>
      <c r="D228" s="12">
        <v>5000</v>
      </c>
      <c r="E228" s="12">
        <v>9000</v>
      </c>
      <c r="F228" s="12">
        <v>15000</v>
      </c>
    </row>
    <row r="229" spans="1:6" x14ac:dyDescent="0.25">
      <c r="A229">
        <v>16</v>
      </c>
      <c r="B229" s="41">
        <v>3</v>
      </c>
      <c r="C229" s="12" t="s">
        <v>251</v>
      </c>
      <c r="D229" s="12">
        <v>1900</v>
      </c>
      <c r="E229" s="12">
        <v>2300</v>
      </c>
      <c r="F229" s="12">
        <v>3000</v>
      </c>
    </row>
    <row r="230" spans="1:6" x14ac:dyDescent="0.25">
      <c r="A230">
        <v>16</v>
      </c>
      <c r="B230" s="41">
        <v>4</v>
      </c>
      <c r="C230" s="12" t="s">
        <v>252</v>
      </c>
      <c r="D230" s="12">
        <v>10</v>
      </c>
      <c r="E230" s="12">
        <v>25</v>
      </c>
      <c r="F230" s="12">
        <v>50</v>
      </c>
    </row>
    <row r="231" spans="1:6" x14ac:dyDescent="0.25">
      <c r="A231">
        <v>16</v>
      </c>
      <c r="B231" s="41">
        <v>5</v>
      </c>
      <c r="C231" s="12" t="s">
        <v>253</v>
      </c>
      <c r="D231" s="12">
        <v>0</v>
      </c>
      <c r="E231" s="12">
        <v>2</v>
      </c>
      <c r="F231" s="12">
        <v>10</v>
      </c>
    </row>
    <row r="232" spans="1:6" x14ac:dyDescent="0.25">
      <c r="A232">
        <v>16</v>
      </c>
      <c r="B232" s="41">
        <v>6</v>
      </c>
      <c r="C232" s="12" t="s">
        <v>254</v>
      </c>
      <c r="D232" s="12">
        <v>1.5</v>
      </c>
      <c r="E232" s="12">
        <v>3</v>
      </c>
      <c r="F232" s="12">
        <v>7</v>
      </c>
    </row>
    <row r="233" spans="1:6" x14ac:dyDescent="0.25">
      <c r="A233">
        <v>16</v>
      </c>
      <c r="B233" s="41">
        <v>7</v>
      </c>
      <c r="C233" s="12" t="s">
        <v>255</v>
      </c>
      <c r="D233" s="12">
        <v>2</v>
      </c>
      <c r="E233" s="12">
        <v>4</v>
      </c>
      <c r="F233" s="12">
        <v>8</v>
      </c>
    </row>
    <row r="234" spans="1:6" x14ac:dyDescent="0.25">
      <c r="A234">
        <v>16</v>
      </c>
      <c r="B234" s="41">
        <v>8</v>
      </c>
      <c r="C234" s="12" t="s">
        <v>256</v>
      </c>
      <c r="D234" s="12">
        <v>100000</v>
      </c>
      <c r="E234" s="12">
        <v>2000000</v>
      </c>
      <c r="F234" s="12">
        <v>50000000</v>
      </c>
    </row>
    <row r="235" spans="1:6" x14ac:dyDescent="0.25">
      <c r="A235">
        <v>16</v>
      </c>
      <c r="B235" s="41">
        <v>9</v>
      </c>
      <c r="C235" s="12" t="s">
        <v>257</v>
      </c>
      <c r="D235" s="12">
        <v>72</v>
      </c>
      <c r="E235" s="12">
        <v>288</v>
      </c>
      <c r="F235" s="12">
        <v>480</v>
      </c>
    </row>
    <row r="236" spans="1:6" x14ac:dyDescent="0.25">
      <c r="A236">
        <v>16</v>
      </c>
      <c r="B236" s="41">
        <v>10</v>
      </c>
      <c r="C236" s="12" t="s">
        <v>258</v>
      </c>
      <c r="D236" s="12">
        <v>5</v>
      </c>
      <c r="E236" s="12">
        <v>200</v>
      </c>
      <c r="F236" s="12">
        <v>600</v>
      </c>
    </row>
    <row r="237" spans="1:6" x14ac:dyDescent="0.25">
      <c r="A237">
        <v>16</v>
      </c>
      <c r="B237" s="41">
        <v>11</v>
      </c>
      <c r="C237" s="12" t="s">
        <v>262</v>
      </c>
      <c r="D237" s="12">
        <v>10</v>
      </c>
      <c r="E237" s="12">
        <v>100</v>
      </c>
      <c r="F237" s="12">
        <v>500</v>
      </c>
    </row>
    <row r="238" spans="1:6" x14ac:dyDescent="0.25">
      <c r="A238">
        <v>16</v>
      </c>
      <c r="B238" s="41">
        <v>12</v>
      </c>
      <c r="C238" s="12" t="s">
        <v>259</v>
      </c>
      <c r="D238" s="12">
        <v>3</v>
      </c>
      <c r="E238" s="12">
        <v>24</v>
      </c>
      <c r="F238" s="12">
        <v>72</v>
      </c>
    </row>
    <row r="239" spans="1:6" x14ac:dyDescent="0.25">
      <c r="A239">
        <v>16</v>
      </c>
      <c r="B239" s="41">
        <v>13</v>
      </c>
      <c r="C239" s="12" t="s">
        <v>260</v>
      </c>
      <c r="D239" s="12">
        <v>6000</v>
      </c>
      <c r="E239" s="12">
        <v>9000</v>
      </c>
      <c r="F239" s="12">
        <v>12000</v>
      </c>
    </row>
    <row r="240" spans="1:6" x14ac:dyDescent="0.25">
      <c r="A240">
        <v>16</v>
      </c>
      <c r="B240" s="41">
        <v>14</v>
      </c>
      <c r="C240" s="12" t="s">
        <v>296</v>
      </c>
      <c r="D240" s="12">
        <v>10</v>
      </c>
      <c r="E240" s="12">
        <v>15</v>
      </c>
      <c r="F240" s="12">
        <v>20</v>
      </c>
    </row>
    <row r="241" spans="1:6" x14ac:dyDescent="0.25">
      <c r="A241">
        <v>16</v>
      </c>
      <c r="B241" s="41">
        <v>15</v>
      </c>
      <c r="C241" s="12" t="s">
        <v>297</v>
      </c>
      <c r="D241" s="12">
        <v>1650</v>
      </c>
      <c r="E241" s="12">
        <v>1800</v>
      </c>
      <c r="F241" s="12">
        <v>1900</v>
      </c>
    </row>
    <row r="242" spans="1:6" x14ac:dyDescent="0.25">
      <c r="A242">
        <v>17</v>
      </c>
      <c r="B242" s="41">
        <v>1</v>
      </c>
      <c r="C242" s="12" t="s">
        <v>249</v>
      </c>
      <c r="D242" s="12">
        <v>1970</v>
      </c>
      <c r="E242" s="12">
        <v>1975</v>
      </c>
      <c r="F242" s="12">
        <v>1981</v>
      </c>
    </row>
    <row r="243" spans="1:6" x14ac:dyDescent="0.25">
      <c r="A243">
        <v>17</v>
      </c>
      <c r="B243" s="41">
        <v>2</v>
      </c>
      <c r="C243" s="12" t="s">
        <v>250</v>
      </c>
      <c r="D243" s="12">
        <v>4000</v>
      </c>
      <c r="E243" s="12">
        <v>8000</v>
      </c>
      <c r="F243" s="12">
        <v>15000</v>
      </c>
    </row>
    <row r="244" spans="1:6" x14ac:dyDescent="0.25">
      <c r="A244">
        <v>17</v>
      </c>
      <c r="B244" s="41">
        <v>3</v>
      </c>
      <c r="C244" s="12" t="s">
        <v>251</v>
      </c>
      <c r="D244" s="12">
        <v>1000</v>
      </c>
      <c r="E244" s="12">
        <v>2000</v>
      </c>
      <c r="F244" s="12">
        <v>4000</v>
      </c>
    </row>
    <row r="245" spans="1:6" x14ac:dyDescent="0.25">
      <c r="A245">
        <v>17</v>
      </c>
      <c r="B245" s="41">
        <v>4</v>
      </c>
      <c r="C245" s="12" t="s">
        <v>252</v>
      </c>
      <c r="D245" s="12">
        <v>1</v>
      </c>
      <c r="E245" s="12">
        <v>10</v>
      </c>
      <c r="F245" s="12">
        <v>90</v>
      </c>
    </row>
    <row r="246" spans="1:6" x14ac:dyDescent="0.25">
      <c r="A246">
        <v>17</v>
      </c>
      <c r="B246" s="41">
        <v>5</v>
      </c>
      <c r="C246" s="12" t="s">
        <v>253</v>
      </c>
      <c r="D246" s="12">
        <v>0</v>
      </c>
      <c r="E246" s="12">
        <v>2</v>
      </c>
      <c r="F246" s="12">
        <v>10</v>
      </c>
    </row>
    <row r="247" spans="1:6" x14ac:dyDescent="0.25">
      <c r="A247">
        <v>17</v>
      </c>
      <c r="B247" s="41">
        <v>6</v>
      </c>
      <c r="C247" s="12" t="s">
        <v>254</v>
      </c>
      <c r="D247" s="12">
        <v>1</v>
      </c>
      <c r="E247" s="12">
        <v>2</v>
      </c>
      <c r="F247" s="12">
        <v>20</v>
      </c>
    </row>
    <row r="248" spans="1:6" x14ac:dyDescent="0.25">
      <c r="A248">
        <v>17</v>
      </c>
      <c r="B248" s="41">
        <v>7</v>
      </c>
      <c r="C248" s="12" t="s">
        <v>255</v>
      </c>
      <c r="D248" s="12">
        <v>0</v>
      </c>
      <c r="E248" s="12">
        <v>8</v>
      </c>
      <c r="F248" s="12">
        <v>25</v>
      </c>
    </row>
    <row r="249" spans="1:6" x14ac:dyDescent="0.25">
      <c r="A249">
        <v>17</v>
      </c>
      <c r="B249" s="41">
        <v>8</v>
      </c>
      <c r="C249" s="12" t="s">
        <v>256</v>
      </c>
      <c r="D249" s="12">
        <v>10000</v>
      </c>
      <c r="E249" s="12">
        <v>1000000</v>
      </c>
      <c r="F249" s="12">
        <v>100000000</v>
      </c>
    </row>
    <row r="250" spans="1:6" x14ac:dyDescent="0.25">
      <c r="A250">
        <v>17</v>
      </c>
      <c r="B250" s="41">
        <v>9</v>
      </c>
      <c r="C250" s="12" t="s">
        <v>257</v>
      </c>
      <c r="D250" s="12">
        <v>12</v>
      </c>
      <c r="E250" s="12">
        <v>360</v>
      </c>
      <c r="F250" s="12">
        <v>600</v>
      </c>
    </row>
    <row r="251" spans="1:6" x14ac:dyDescent="0.25">
      <c r="A251">
        <v>17</v>
      </c>
      <c r="B251" s="41">
        <v>10</v>
      </c>
      <c r="C251" s="12" t="s">
        <v>258</v>
      </c>
      <c r="D251" s="12">
        <v>75</v>
      </c>
      <c r="E251" s="12">
        <v>150</v>
      </c>
      <c r="F251" s="12">
        <v>300</v>
      </c>
    </row>
    <row r="252" spans="1:6" x14ac:dyDescent="0.25">
      <c r="A252">
        <v>17</v>
      </c>
      <c r="B252" s="41">
        <v>11</v>
      </c>
      <c r="C252" s="12" t="s">
        <v>262</v>
      </c>
      <c r="D252" s="12">
        <v>10</v>
      </c>
      <c r="E252" s="12">
        <v>50</v>
      </c>
      <c r="F252" s="12">
        <v>100</v>
      </c>
    </row>
    <row r="253" spans="1:6" x14ac:dyDescent="0.25">
      <c r="A253">
        <v>17</v>
      </c>
      <c r="B253" s="41">
        <v>12</v>
      </c>
      <c r="C253" s="12" t="s">
        <v>259</v>
      </c>
      <c r="D253" s="12">
        <v>3</v>
      </c>
      <c r="E253" s="12">
        <v>24</v>
      </c>
      <c r="F253" s="12">
        <v>72</v>
      </c>
    </row>
    <row r="254" spans="1:6" x14ac:dyDescent="0.25">
      <c r="A254">
        <v>17</v>
      </c>
      <c r="B254" s="41">
        <v>13</v>
      </c>
      <c r="C254" s="12" t="s">
        <v>260</v>
      </c>
      <c r="D254" s="12">
        <v>5000</v>
      </c>
      <c r="E254" s="12">
        <v>8000</v>
      </c>
      <c r="F254" s="12">
        <v>20000</v>
      </c>
    </row>
    <row r="255" spans="1:6" x14ac:dyDescent="0.25">
      <c r="A255">
        <v>17</v>
      </c>
      <c r="B255" s="41">
        <v>14</v>
      </c>
      <c r="C255" s="12" t="s">
        <v>296</v>
      </c>
      <c r="D255" s="12">
        <v>1</v>
      </c>
      <c r="E255" s="12">
        <v>7</v>
      </c>
      <c r="F255" s="12">
        <v>30</v>
      </c>
    </row>
    <row r="256" spans="1:6" x14ac:dyDescent="0.25">
      <c r="A256">
        <v>17</v>
      </c>
      <c r="B256" s="41">
        <v>15</v>
      </c>
      <c r="C256" s="12" t="s">
        <v>297</v>
      </c>
      <c r="D256" s="12">
        <v>1800</v>
      </c>
      <c r="E256" s="12">
        <v>1900</v>
      </c>
      <c r="F256" s="12">
        <v>1960</v>
      </c>
    </row>
    <row r="257" spans="1:6" x14ac:dyDescent="0.25">
      <c r="A257">
        <v>18</v>
      </c>
      <c r="B257" s="41">
        <v>1</v>
      </c>
      <c r="C257" s="12" t="s">
        <v>249</v>
      </c>
      <c r="D257" s="12">
        <v>1979</v>
      </c>
      <c r="E257" s="12">
        <v>1980</v>
      </c>
      <c r="F257" s="12">
        <v>1981</v>
      </c>
    </row>
    <row r="258" spans="1:6" x14ac:dyDescent="0.25">
      <c r="A258">
        <v>18</v>
      </c>
      <c r="B258" s="41">
        <v>2</v>
      </c>
      <c r="C258" s="12" t="s">
        <v>250</v>
      </c>
      <c r="D258" s="12">
        <v>9350</v>
      </c>
      <c r="E258" s="12">
        <v>9365</v>
      </c>
      <c r="F258" s="12">
        <v>9380</v>
      </c>
    </row>
    <row r="259" spans="1:6" x14ac:dyDescent="0.25">
      <c r="A259">
        <v>18</v>
      </c>
      <c r="B259" s="41">
        <v>3</v>
      </c>
      <c r="C259" s="12" t="s">
        <v>251</v>
      </c>
      <c r="D259" s="12">
        <v>3000</v>
      </c>
      <c r="E259" s="12">
        <v>3070</v>
      </c>
      <c r="F259" s="12">
        <v>3100</v>
      </c>
    </row>
    <row r="260" spans="1:6" x14ac:dyDescent="0.25">
      <c r="A260">
        <v>18</v>
      </c>
      <c r="B260" s="41">
        <v>4</v>
      </c>
      <c r="C260" s="12" t="s">
        <v>252</v>
      </c>
      <c r="D260" s="12">
        <v>10</v>
      </c>
      <c r="E260" s="12">
        <v>30</v>
      </c>
      <c r="F260" s="12">
        <v>50</v>
      </c>
    </row>
    <row r="261" spans="1:6" x14ac:dyDescent="0.25">
      <c r="A261">
        <v>18</v>
      </c>
      <c r="B261" s="41">
        <v>5</v>
      </c>
      <c r="C261" s="12" t="s">
        <v>253</v>
      </c>
      <c r="D261" s="12">
        <v>2</v>
      </c>
      <c r="E261" s="12">
        <v>6</v>
      </c>
      <c r="F261" s="12">
        <v>10</v>
      </c>
    </row>
    <row r="262" spans="1:6" x14ac:dyDescent="0.25">
      <c r="A262">
        <v>18</v>
      </c>
      <c r="B262" s="41">
        <v>6</v>
      </c>
      <c r="C262" s="12" t="s">
        <v>254</v>
      </c>
      <c r="D262" s="12">
        <v>5</v>
      </c>
      <c r="E262" s="12">
        <v>8</v>
      </c>
      <c r="F262" s="12">
        <v>10</v>
      </c>
    </row>
    <row r="263" spans="1:6" x14ac:dyDescent="0.25">
      <c r="A263">
        <v>18</v>
      </c>
      <c r="B263" s="41">
        <v>7</v>
      </c>
      <c r="C263" s="12" t="s">
        <v>255</v>
      </c>
      <c r="D263" s="12">
        <v>1</v>
      </c>
      <c r="E263" s="12">
        <v>4</v>
      </c>
      <c r="F263" s="12">
        <v>6</v>
      </c>
    </row>
    <row r="264" spans="1:6" x14ac:dyDescent="0.25">
      <c r="A264">
        <v>18</v>
      </c>
      <c r="B264" s="41">
        <v>8</v>
      </c>
      <c r="C264" s="12" t="s">
        <v>256</v>
      </c>
      <c r="D264" s="12">
        <v>5</v>
      </c>
      <c r="E264" s="12">
        <v>19</v>
      </c>
      <c r="F264" s="12">
        <v>40</v>
      </c>
    </row>
    <row r="265" spans="1:6" x14ac:dyDescent="0.25">
      <c r="A265">
        <v>18</v>
      </c>
      <c r="B265" s="41">
        <v>9</v>
      </c>
      <c r="C265" s="12" t="s">
        <v>257</v>
      </c>
      <c r="D265" s="12">
        <v>120</v>
      </c>
      <c r="E265" s="12">
        <v>360</v>
      </c>
      <c r="F265" s="12">
        <v>600</v>
      </c>
    </row>
    <row r="266" spans="1:6" x14ac:dyDescent="0.25">
      <c r="A266">
        <v>18</v>
      </c>
      <c r="B266" s="41">
        <v>10</v>
      </c>
      <c r="C266" s="12" t="s">
        <v>258</v>
      </c>
      <c r="D266" s="12">
        <v>100</v>
      </c>
      <c r="E266" s="12">
        <v>300</v>
      </c>
      <c r="F266" s="12">
        <v>500</v>
      </c>
    </row>
    <row r="267" spans="1:6" x14ac:dyDescent="0.25">
      <c r="A267">
        <v>18</v>
      </c>
      <c r="B267" s="41">
        <v>11</v>
      </c>
      <c r="C267" s="12" t="s">
        <v>262</v>
      </c>
      <c r="D267" s="12">
        <v>40</v>
      </c>
      <c r="E267" s="12">
        <v>60</v>
      </c>
      <c r="F267" s="12">
        <v>80</v>
      </c>
    </row>
    <row r="268" spans="1:6" x14ac:dyDescent="0.25">
      <c r="A268">
        <v>18</v>
      </c>
      <c r="B268" s="41">
        <v>12</v>
      </c>
      <c r="C268" s="12" t="s">
        <v>259</v>
      </c>
      <c r="D268" s="12">
        <v>6</v>
      </c>
      <c r="E268" s="12">
        <v>11</v>
      </c>
      <c r="F268" s="12">
        <v>24</v>
      </c>
    </row>
    <row r="269" spans="1:6" x14ac:dyDescent="0.25">
      <c r="A269">
        <v>18</v>
      </c>
      <c r="B269" s="41">
        <v>13</v>
      </c>
      <c r="C269" s="12" t="s">
        <v>260</v>
      </c>
      <c r="D269" s="12">
        <v>3000</v>
      </c>
      <c r="E269" s="12">
        <v>6000</v>
      </c>
      <c r="F269" s="12">
        <v>9000</v>
      </c>
    </row>
    <row r="270" spans="1:6" x14ac:dyDescent="0.25">
      <c r="A270">
        <v>18</v>
      </c>
      <c r="B270" s="41">
        <v>14</v>
      </c>
      <c r="C270" s="12" t="s">
        <v>296</v>
      </c>
      <c r="D270" s="12">
        <v>5</v>
      </c>
      <c r="E270" s="12">
        <v>15</v>
      </c>
      <c r="F270" s="12">
        <v>30</v>
      </c>
    </row>
    <row r="271" spans="1:6" x14ac:dyDescent="0.25">
      <c r="A271">
        <v>18</v>
      </c>
      <c r="B271" s="41">
        <v>15</v>
      </c>
      <c r="C271" s="12" t="s">
        <v>297</v>
      </c>
      <c r="D271" s="12">
        <v>1800</v>
      </c>
      <c r="E271" s="12">
        <v>1895</v>
      </c>
      <c r="F271" s="12">
        <v>2000</v>
      </c>
    </row>
    <row r="272" spans="1:6" x14ac:dyDescent="0.25">
      <c r="A272">
        <v>19</v>
      </c>
      <c r="B272" s="41">
        <v>1</v>
      </c>
      <c r="C272" s="12" t="s">
        <v>249</v>
      </c>
      <c r="D272" s="12">
        <v>1965</v>
      </c>
      <c r="E272" s="12">
        <v>1970</v>
      </c>
      <c r="F272" s="12">
        <v>1978</v>
      </c>
    </row>
    <row r="273" spans="1:6" x14ac:dyDescent="0.25">
      <c r="A273">
        <v>19</v>
      </c>
      <c r="B273" s="41">
        <v>2</v>
      </c>
      <c r="C273" s="12" t="s">
        <v>250</v>
      </c>
      <c r="D273" s="12">
        <v>8500</v>
      </c>
      <c r="E273" s="12">
        <v>9000</v>
      </c>
      <c r="F273" s="12">
        <v>11000</v>
      </c>
    </row>
    <row r="274" spans="1:6" x14ac:dyDescent="0.25">
      <c r="A274">
        <v>19</v>
      </c>
      <c r="B274" s="41">
        <v>3</v>
      </c>
      <c r="C274" s="12" t="s">
        <v>251</v>
      </c>
      <c r="D274" s="12">
        <v>2500</v>
      </c>
      <c r="E274" s="12">
        <v>2700</v>
      </c>
      <c r="F274" s="12">
        <v>3000</v>
      </c>
    </row>
    <row r="275" spans="1:6" x14ac:dyDescent="0.25">
      <c r="A275">
        <v>19</v>
      </c>
      <c r="B275" s="41">
        <v>4</v>
      </c>
      <c r="C275" s="12" t="s">
        <v>252</v>
      </c>
      <c r="D275" s="12">
        <v>7</v>
      </c>
      <c r="E275" s="12">
        <v>20</v>
      </c>
      <c r="F275" s="12">
        <v>30</v>
      </c>
    </row>
    <row r="276" spans="1:6" x14ac:dyDescent="0.25">
      <c r="A276">
        <v>19</v>
      </c>
      <c r="B276" s="41">
        <v>5</v>
      </c>
      <c r="C276" s="12" t="s">
        <v>253</v>
      </c>
      <c r="D276" s="12">
        <v>5</v>
      </c>
      <c r="E276" s="12">
        <v>7</v>
      </c>
      <c r="F276" s="12">
        <v>15</v>
      </c>
    </row>
    <row r="277" spans="1:6" x14ac:dyDescent="0.25">
      <c r="A277">
        <v>19</v>
      </c>
      <c r="B277" s="41">
        <v>6</v>
      </c>
      <c r="C277" s="12" t="s">
        <v>254</v>
      </c>
      <c r="D277" s="12">
        <v>5</v>
      </c>
      <c r="E277" s="12">
        <v>10</v>
      </c>
      <c r="F277" s="12">
        <v>18</v>
      </c>
    </row>
    <row r="278" spans="1:6" x14ac:dyDescent="0.25">
      <c r="A278">
        <v>19</v>
      </c>
      <c r="B278" s="41">
        <v>7</v>
      </c>
      <c r="C278" s="12" t="s">
        <v>255</v>
      </c>
      <c r="D278" s="12">
        <v>8</v>
      </c>
      <c r="E278" s="12">
        <v>10</v>
      </c>
      <c r="F278" s="12">
        <v>15</v>
      </c>
    </row>
    <row r="279" spans="1:6" x14ac:dyDescent="0.25">
      <c r="A279">
        <v>19</v>
      </c>
      <c r="B279" s="41">
        <v>8</v>
      </c>
      <c r="C279" s="12" t="s">
        <v>256</v>
      </c>
      <c r="D279" s="12">
        <v>1000000000</v>
      </c>
      <c r="E279" s="12">
        <v>2000000000</v>
      </c>
      <c r="F279" s="12">
        <v>3000000000</v>
      </c>
    </row>
    <row r="280" spans="1:6" x14ac:dyDescent="0.25">
      <c r="A280">
        <v>19</v>
      </c>
      <c r="B280" s="41">
        <v>9</v>
      </c>
      <c r="C280" s="12" t="s">
        <v>257</v>
      </c>
      <c r="D280" s="12">
        <v>240</v>
      </c>
      <c r="E280" s="12">
        <v>720</v>
      </c>
      <c r="F280" s="12">
        <v>960</v>
      </c>
    </row>
    <row r="281" spans="1:6" x14ac:dyDescent="0.25">
      <c r="A281">
        <v>19</v>
      </c>
      <c r="B281" s="41">
        <v>10</v>
      </c>
      <c r="C281" s="12" t="s">
        <v>258</v>
      </c>
      <c r="D281" s="12">
        <v>90</v>
      </c>
      <c r="E281" s="12">
        <v>120</v>
      </c>
      <c r="F281" s="12">
        <v>150</v>
      </c>
    </row>
    <row r="282" spans="1:6" x14ac:dyDescent="0.25">
      <c r="A282">
        <v>19</v>
      </c>
      <c r="B282" s="41">
        <v>11</v>
      </c>
      <c r="C282" t="s">
        <v>262</v>
      </c>
      <c r="D282" s="12">
        <v>15</v>
      </c>
      <c r="E282" s="12">
        <v>20</v>
      </c>
      <c r="F282" s="12">
        <v>30</v>
      </c>
    </row>
    <row r="283" spans="1:6" x14ac:dyDescent="0.25">
      <c r="A283">
        <v>19</v>
      </c>
      <c r="B283" s="41">
        <v>12</v>
      </c>
      <c r="C283" t="s">
        <v>259</v>
      </c>
      <c r="D283" s="12">
        <v>12</v>
      </c>
      <c r="E283" s="12">
        <v>48</v>
      </c>
      <c r="F283" s="12">
        <v>72</v>
      </c>
    </row>
    <row r="284" spans="1:6" x14ac:dyDescent="0.25">
      <c r="A284">
        <v>19</v>
      </c>
      <c r="B284" s="41">
        <v>13</v>
      </c>
      <c r="C284" t="s">
        <v>260</v>
      </c>
      <c r="D284" s="12">
        <v>7500</v>
      </c>
      <c r="E284" s="12">
        <v>8000</v>
      </c>
      <c r="F284" s="12">
        <v>8500</v>
      </c>
    </row>
    <row r="285" spans="1:6" x14ac:dyDescent="0.25">
      <c r="A285">
        <v>19</v>
      </c>
      <c r="B285" s="41">
        <v>14</v>
      </c>
      <c r="C285" t="s">
        <v>296</v>
      </c>
      <c r="D285" s="12">
        <v>7</v>
      </c>
      <c r="E285" s="12">
        <v>11</v>
      </c>
      <c r="F285" s="12">
        <v>18</v>
      </c>
    </row>
    <row r="286" spans="1:6" x14ac:dyDescent="0.25">
      <c r="A286">
        <v>19</v>
      </c>
      <c r="B286" s="41">
        <v>15</v>
      </c>
      <c r="C286" t="s">
        <v>297</v>
      </c>
      <c r="D286" s="12">
        <v>1985</v>
      </c>
      <c r="E286" s="12">
        <v>1990</v>
      </c>
      <c r="F286" s="12">
        <v>1992</v>
      </c>
    </row>
    <row r="287" spans="1:6" x14ac:dyDescent="0.25">
      <c r="A287">
        <v>20</v>
      </c>
      <c r="B287" s="41">
        <v>1</v>
      </c>
      <c r="C287" t="s">
        <v>249</v>
      </c>
      <c r="D287" s="12">
        <v>1979</v>
      </c>
      <c r="E287" s="12">
        <v>1980</v>
      </c>
      <c r="F287" s="12">
        <v>1983</v>
      </c>
    </row>
    <row r="288" spans="1:6" x14ac:dyDescent="0.25">
      <c r="A288">
        <v>20</v>
      </c>
      <c r="B288" s="41">
        <v>2</v>
      </c>
      <c r="C288" t="s">
        <v>250</v>
      </c>
      <c r="D288" s="12">
        <v>4000</v>
      </c>
      <c r="E288" s="12">
        <v>6000</v>
      </c>
      <c r="F288" s="12">
        <v>8000</v>
      </c>
    </row>
    <row r="289" spans="1:6" x14ac:dyDescent="0.25">
      <c r="A289">
        <v>20</v>
      </c>
      <c r="B289" s="41">
        <v>3</v>
      </c>
      <c r="C289" t="s">
        <v>251</v>
      </c>
      <c r="D289" s="12">
        <v>2300</v>
      </c>
      <c r="E289" s="12">
        <v>2350</v>
      </c>
      <c r="F289" s="12">
        <v>2500</v>
      </c>
    </row>
    <row r="290" spans="1:6" x14ac:dyDescent="0.25">
      <c r="A290">
        <v>20</v>
      </c>
      <c r="B290" s="41">
        <v>4</v>
      </c>
      <c r="C290" t="s">
        <v>252</v>
      </c>
      <c r="D290" s="12">
        <v>20</v>
      </c>
      <c r="E290" s="12">
        <v>40</v>
      </c>
      <c r="F290" s="12">
        <v>60</v>
      </c>
    </row>
    <row r="291" spans="1:6" x14ac:dyDescent="0.25">
      <c r="A291">
        <v>20</v>
      </c>
      <c r="B291" s="41">
        <v>5</v>
      </c>
      <c r="C291" t="s">
        <v>253</v>
      </c>
      <c r="D291" s="12">
        <v>1</v>
      </c>
      <c r="E291" s="12">
        <v>2</v>
      </c>
      <c r="F291" s="12">
        <v>3</v>
      </c>
    </row>
    <row r="292" spans="1:6" x14ac:dyDescent="0.25">
      <c r="A292">
        <v>20</v>
      </c>
      <c r="B292" s="41">
        <v>6</v>
      </c>
      <c r="C292" t="s">
        <v>254</v>
      </c>
      <c r="D292" s="12">
        <v>5</v>
      </c>
      <c r="E292" s="12">
        <v>10</v>
      </c>
      <c r="F292" s="12">
        <v>20</v>
      </c>
    </row>
    <row r="293" spans="1:6" x14ac:dyDescent="0.25">
      <c r="A293">
        <v>20</v>
      </c>
      <c r="B293" s="41">
        <v>7</v>
      </c>
      <c r="C293" t="s">
        <v>255</v>
      </c>
      <c r="D293" s="12">
        <v>1</v>
      </c>
      <c r="E293" s="12">
        <v>2</v>
      </c>
      <c r="F293" s="12">
        <v>3</v>
      </c>
    </row>
    <row r="294" spans="1:6" x14ac:dyDescent="0.25">
      <c r="A294">
        <v>20</v>
      </c>
      <c r="B294" s="41">
        <v>8</v>
      </c>
      <c r="C294" t="s">
        <v>256</v>
      </c>
      <c r="D294" s="12">
        <v>10000000</v>
      </c>
      <c r="E294" s="12">
        <v>16000000</v>
      </c>
      <c r="F294" s="12">
        <v>25000000</v>
      </c>
    </row>
    <row r="295" spans="1:6" x14ac:dyDescent="0.25">
      <c r="A295">
        <v>20</v>
      </c>
      <c r="B295" s="41">
        <v>9</v>
      </c>
      <c r="C295" t="s">
        <v>257</v>
      </c>
      <c r="D295" s="12">
        <v>360</v>
      </c>
      <c r="E295" s="12">
        <v>528</v>
      </c>
      <c r="F295" s="12">
        <v>720</v>
      </c>
    </row>
    <row r="296" spans="1:6" x14ac:dyDescent="0.25">
      <c r="A296">
        <v>20</v>
      </c>
      <c r="B296" s="41">
        <v>10</v>
      </c>
      <c r="C296" t="s">
        <v>258</v>
      </c>
      <c r="D296" s="12">
        <v>60</v>
      </c>
      <c r="E296" s="12">
        <v>150</v>
      </c>
      <c r="F296" s="12">
        <v>300</v>
      </c>
    </row>
    <row r="297" spans="1:6" x14ac:dyDescent="0.25">
      <c r="A297">
        <v>20</v>
      </c>
      <c r="B297" s="41">
        <v>11</v>
      </c>
      <c r="C297" t="s">
        <v>262</v>
      </c>
      <c r="D297" s="12">
        <v>20</v>
      </c>
      <c r="E297" s="12">
        <v>50</v>
      </c>
      <c r="F297" s="12">
        <v>70</v>
      </c>
    </row>
    <row r="298" spans="1:6" x14ac:dyDescent="0.25">
      <c r="A298">
        <v>20</v>
      </c>
      <c r="B298" s="41">
        <v>12</v>
      </c>
      <c r="C298" t="s">
        <v>259</v>
      </c>
      <c r="D298" s="12">
        <v>0.5</v>
      </c>
      <c r="E298" s="12">
        <v>0.75</v>
      </c>
      <c r="F298" s="12">
        <v>2</v>
      </c>
    </row>
    <row r="299" spans="1:6" x14ac:dyDescent="0.25">
      <c r="A299">
        <v>20</v>
      </c>
      <c r="B299" s="41">
        <v>13</v>
      </c>
      <c r="C299" t="s">
        <v>260</v>
      </c>
      <c r="D299" s="12">
        <v>8000</v>
      </c>
      <c r="E299" s="12">
        <v>9000</v>
      </c>
      <c r="F299" s="12">
        <v>11000</v>
      </c>
    </row>
    <row r="300" spans="1:6" x14ac:dyDescent="0.25">
      <c r="A300">
        <v>20</v>
      </c>
      <c r="B300" s="41">
        <v>14</v>
      </c>
      <c r="C300" t="s">
        <v>296</v>
      </c>
      <c r="D300" s="12">
        <v>10</v>
      </c>
      <c r="E300" s="12">
        <v>12</v>
      </c>
      <c r="F300" s="12">
        <v>15</v>
      </c>
    </row>
    <row r="301" spans="1:6" x14ac:dyDescent="0.25">
      <c r="A301">
        <v>20</v>
      </c>
      <c r="B301" s="41">
        <v>15</v>
      </c>
      <c r="C301" t="s">
        <v>297</v>
      </c>
      <c r="D301" s="12">
        <v>1850</v>
      </c>
      <c r="E301" s="12">
        <v>1910</v>
      </c>
      <c r="F301" s="12">
        <v>1940</v>
      </c>
    </row>
    <row r="302" spans="1:6" x14ac:dyDescent="0.25">
      <c r="A302">
        <v>21</v>
      </c>
      <c r="B302" s="41">
        <v>1</v>
      </c>
      <c r="C302" t="s">
        <v>249</v>
      </c>
      <c r="D302" s="12">
        <v>1978</v>
      </c>
      <c r="E302" s="12">
        <v>1980</v>
      </c>
      <c r="F302" s="12">
        <v>1982</v>
      </c>
    </row>
    <row r="303" spans="1:6" x14ac:dyDescent="0.25">
      <c r="A303">
        <v>21</v>
      </c>
      <c r="B303" s="41">
        <v>2</v>
      </c>
      <c r="C303" t="s">
        <v>250</v>
      </c>
      <c r="D303" s="12">
        <v>5000</v>
      </c>
      <c r="E303" s="12">
        <v>6000</v>
      </c>
      <c r="F303" s="12">
        <v>8000</v>
      </c>
    </row>
    <row r="304" spans="1:6" x14ac:dyDescent="0.25">
      <c r="A304">
        <v>21</v>
      </c>
      <c r="B304" s="41">
        <v>3</v>
      </c>
      <c r="C304" t="s">
        <v>251</v>
      </c>
      <c r="D304" s="12">
        <v>3000</v>
      </c>
      <c r="E304" s="12">
        <v>3200</v>
      </c>
      <c r="F304" s="12">
        <v>3400</v>
      </c>
    </row>
    <row r="305" spans="1:6" x14ac:dyDescent="0.25">
      <c r="A305">
        <v>21</v>
      </c>
      <c r="B305" s="41">
        <v>4</v>
      </c>
      <c r="C305" t="s">
        <v>252</v>
      </c>
      <c r="D305" s="12">
        <v>20</v>
      </c>
      <c r="E305" s="12">
        <v>30</v>
      </c>
      <c r="F305" s="12">
        <v>50</v>
      </c>
    </row>
    <row r="306" spans="1:6" x14ac:dyDescent="0.25">
      <c r="A306">
        <v>21</v>
      </c>
      <c r="B306" s="41">
        <v>5</v>
      </c>
      <c r="C306" t="s">
        <v>253</v>
      </c>
      <c r="D306" s="12">
        <v>2</v>
      </c>
      <c r="E306" s="12">
        <v>3</v>
      </c>
      <c r="F306" s="12">
        <v>4</v>
      </c>
    </row>
    <row r="307" spans="1:6" x14ac:dyDescent="0.25">
      <c r="A307">
        <v>21</v>
      </c>
      <c r="B307" s="41">
        <v>6</v>
      </c>
      <c r="C307" t="s">
        <v>254</v>
      </c>
      <c r="D307" s="12">
        <v>15</v>
      </c>
      <c r="E307" s="12">
        <v>20</v>
      </c>
      <c r="F307" s="12">
        <v>30</v>
      </c>
    </row>
    <row r="308" spans="1:6" x14ac:dyDescent="0.25">
      <c r="A308">
        <v>21</v>
      </c>
      <c r="B308" s="41">
        <v>7</v>
      </c>
      <c r="C308" t="s">
        <v>255</v>
      </c>
      <c r="D308" s="12">
        <v>2</v>
      </c>
      <c r="E308" s="12">
        <v>4</v>
      </c>
      <c r="F308" s="12">
        <v>8</v>
      </c>
    </row>
    <row r="309" spans="1:6" x14ac:dyDescent="0.25">
      <c r="A309">
        <v>21</v>
      </c>
      <c r="B309" s="41">
        <v>8</v>
      </c>
      <c r="C309" t="s">
        <v>256</v>
      </c>
      <c r="D309" s="12">
        <v>3000000</v>
      </c>
      <c r="E309" s="12">
        <v>5000000</v>
      </c>
      <c r="F309" s="12">
        <v>7000000</v>
      </c>
    </row>
    <row r="310" spans="1:6" x14ac:dyDescent="0.25">
      <c r="A310">
        <v>21</v>
      </c>
      <c r="B310" s="41">
        <v>9</v>
      </c>
      <c r="C310" t="s">
        <v>257</v>
      </c>
      <c r="D310" s="12">
        <v>360</v>
      </c>
      <c r="E310" s="12">
        <v>480</v>
      </c>
      <c r="F310" s="12">
        <v>720</v>
      </c>
    </row>
    <row r="311" spans="1:6" x14ac:dyDescent="0.25">
      <c r="A311">
        <v>21</v>
      </c>
      <c r="B311" s="41">
        <v>10</v>
      </c>
      <c r="C311" t="s">
        <v>258</v>
      </c>
      <c r="D311" s="12">
        <v>180</v>
      </c>
      <c r="E311" s="12">
        <v>200</v>
      </c>
      <c r="F311" s="12">
        <v>220</v>
      </c>
    </row>
    <row r="312" spans="1:6" x14ac:dyDescent="0.25">
      <c r="A312">
        <v>21</v>
      </c>
      <c r="B312" s="41">
        <v>11</v>
      </c>
      <c r="C312" t="s">
        <v>262</v>
      </c>
      <c r="D312" s="12">
        <v>45</v>
      </c>
      <c r="E312" s="12">
        <v>50</v>
      </c>
      <c r="F312" s="12">
        <v>60</v>
      </c>
    </row>
    <row r="313" spans="1:6" x14ac:dyDescent="0.25">
      <c r="A313">
        <v>21</v>
      </c>
      <c r="B313" s="41">
        <v>12</v>
      </c>
      <c r="C313" t="s">
        <v>259</v>
      </c>
      <c r="D313" s="12">
        <v>0.5</v>
      </c>
      <c r="E313" s="12">
        <v>1</v>
      </c>
      <c r="F313" s="12">
        <v>3</v>
      </c>
    </row>
    <row r="314" spans="1:6" x14ac:dyDescent="0.25">
      <c r="A314">
        <v>21</v>
      </c>
      <c r="B314" s="41">
        <v>13</v>
      </c>
      <c r="C314" t="s">
        <v>260</v>
      </c>
      <c r="D314" s="12">
        <v>8000</v>
      </c>
      <c r="E314" s="12">
        <v>10000</v>
      </c>
      <c r="F314" s="12">
        <v>11000</v>
      </c>
    </row>
    <row r="315" spans="1:6" x14ac:dyDescent="0.25">
      <c r="A315">
        <v>21</v>
      </c>
      <c r="B315" s="41">
        <v>14</v>
      </c>
      <c r="C315" t="s">
        <v>296</v>
      </c>
      <c r="D315" s="12">
        <v>10</v>
      </c>
      <c r="E315" s="12">
        <v>15</v>
      </c>
      <c r="F315" s="12">
        <v>17</v>
      </c>
    </row>
    <row r="316" spans="1:6" x14ac:dyDescent="0.25">
      <c r="A316">
        <v>21</v>
      </c>
      <c r="B316" s="41">
        <v>15</v>
      </c>
      <c r="C316" t="s">
        <v>297</v>
      </c>
      <c r="D316" s="12">
        <v>1850</v>
      </c>
      <c r="E316" s="12">
        <v>1900</v>
      </c>
      <c r="F316" s="12">
        <v>1910</v>
      </c>
    </row>
    <row r="317" spans="1:6" x14ac:dyDescent="0.25">
      <c r="A317">
        <v>22</v>
      </c>
      <c r="B317" s="41">
        <v>1</v>
      </c>
      <c r="C317" t="s">
        <v>249</v>
      </c>
      <c r="D317" s="12">
        <v>1940</v>
      </c>
      <c r="E317" s="12">
        <v>1960</v>
      </c>
      <c r="F317" s="12">
        <v>1970</v>
      </c>
    </row>
    <row r="318" spans="1:6" x14ac:dyDescent="0.25">
      <c r="A318">
        <v>22</v>
      </c>
      <c r="B318" s="41">
        <v>2</v>
      </c>
      <c r="C318" t="s">
        <v>250</v>
      </c>
      <c r="D318" s="12">
        <v>5000</v>
      </c>
      <c r="E318" s="12">
        <v>6500</v>
      </c>
      <c r="F318" s="12">
        <v>8000</v>
      </c>
    </row>
    <row r="319" spans="1:6" x14ac:dyDescent="0.25">
      <c r="A319">
        <v>22</v>
      </c>
      <c r="B319" s="41">
        <v>3</v>
      </c>
      <c r="C319" t="s">
        <v>251</v>
      </c>
      <c r="D319" s="12">
        <v>2800</v>
      </c>
      <c r="E319" s="12">
        <v>3000</v>
      </c>
      <c r="F319" s="12">
        <v>3200</v>
      </c>
    </row>
    <row r="320" spans="1:6" x14ac:dyDescent="0.25">
      <c r="A320">
        <v>22</v>
      </c>
      <c r="B320" s="41">
        <v>4</v>
      </c>
      <c r="C320" t="s">
        <v>252</v>
      </c>
      <c r="D320" s="12">
        <v>40</v>
      </c>
      <c r="E320" s="12">
        <v>50</v>
      </c>
      <c r="F320" s="12">
        <v>70</v>
      </c>
    </row>
    <row r="321" spans="1:6" x14ac:dyDescent="0.25">
      <c r="A321">
        <v>22</v>
      </c>
      <c r="B321" s="41">
        <v>5</v>
      </c>
      <c r="C321" t="s">
        <v>253</v>
      </c>
      <c r="D321" s="12">
        <v>2</v>
      </c>
      <c r="E321" s="12">
        <v>10</v>
      </c>
      <c r="F321" s="12">
        <v>15</v>
      </c>
    </row>
    <row r="322" spans="1:6" x14ac:dyDescent="0.25">
      <c r="A322">
        <v>22</v>
      </c>
      <c r="B322" s="41">
        <v>6</v>
      </c>
      <c r="C322" t="s">
        <v>254</v>
      </c>
      <c r="D322" s="12">
        <v>25</v>
      </c>
      <c r="E322" s="12">
        <v>60</v>
      </c>
      <c r="F322" s="12">
        <v>70</v>
      </c>
    </row>
    <row r="323" spans="1:6" x14ac:dyDescent="0.25">
      <c r="A323">
        <v>22</v>
      </c>
      <c r="B323" s="41">
        <v>7</v>
      </c>
      <c r="C323" t="s">
        <v>255</v>
      </c>
      <c r="D323" s="12">
        <v>2</v>
      </c>
      <c r="E323" s="12">
        <v>4</v>
      </c>
      <c r="F323" s="12">
        <v>6</v>
      </c>
    </row>
    <row r="324" spans="1:6" x14ac:dyDescent="0.25">
      <c r="A324">
        <v>22</v>
      </c>
      <c r="B324" s="41">
        <v>8</v>
      </c>
      <c r="C324" t="s">
        <v>256</v>
      </c>
      <c r="D324" s="12">
        <v>10000</v>
      </c>
      <c r="E324" s="12">
        <v>90000</v>
      </c>
      <c r="F324" s="12">
        <v>200000</v>
      </c>
    </row>
    <row r="325" spans="1:6" x14ac:dyDescent="0.25">
      <c r="A325">
        <v>22</v>
      </c>
      <c r="B325" s="41">
        <v>9</v>
      </c>
      <c r="C325" t="s">
        <v>257</v>
      </c>
      <c r="D325" s="12">
        <v>72</v>
      </c>
      <c r="E325" s="12">
        <v>120</v>
      </c>
      <c r="F325" s="12">
        <v>240</v>
      </c>
    </row>
    <row r="326" spans="1:6" x14ac:dyDescent="0.25">
      <c r="A326">
        <v>22</v>
      </c>
      <c r="B326" s="41">
        <v>10</v>
      </c>
      <c r="C326" t="s">
        <v>258</v>
      </c>
      <c r="D326" s="12">
        <v>70</v>
      </c>
      <c r="E326" s="12">
        <v>200</v>
      </c>
      <c r="F326" s="12">
        <v>250</v>
      </c>
    </row>
    <row r="327" spans="1:6" x14ac:dyDescent="0.25">
      <c r="A327">
        <v>22</v>
      </c>
      <c r="B327" s="41">
        <v>11</v>
      </c>
      <c r="C327" t="s">
        <v>262</v>
      </c>
      <c r="D327" s="12">
        <v>15</v>
      </c>
      <c r="E327" s="12">
        <v>25</v>
      </c>
      <c r="F327" s="12">
        <v>40</v>
      </c>
    </row>
    <row r="328" spans="1:6" x14ac:dyDescent="0.25">
      <c r="A328">
        <v>22</v>
      </c>
      <c r="B328" s="41">
        <v>12</v>
      </c>
      <c r="C328" t="s">
        <v>259</v>
      </c>
      <c r="D328" s="12">
        <v>0.5</v>
      </c>
      <c r="E328" s="12">
        <v>1</v>
      </c>
      <c r="F328" s="12">
        <v>6</v>
      </c>
    </row>
    <row r="329" spans="1:6" x14ac:dyDescent="0.25">
      <c r="A329">
        <v>22</v>
      </c>
      <c r="B329" s="41">
        <v>13</v>
      </c>
      <c r="C329" t="s">
        <v>260</v>
      </c>
      <c r="D329" s="12">
        <v>4000</v>
      </c>
      <c r="E329" s="12">
        <v>5000</v>
      </c>
      <c r="F329" s="12">
        <v>6000</v>
      </c>
    </row>
    <row r="330" spans="1:6" x14ac:dyDescent="0.25">
      <c r="A330">
        <v>22</v>
      </c>
      <c r="B330" s="41">
        <v>14</v>
      </c>
      <c r="C330" t="s">
        <v>296</v>
      </c>
      <c r="D330" s="12">
        <v>19</v>
      </c>
      <c r="E330" s="12">
        <v>21</v>
      </c>
      <c r="F330" s="12">
        <v>25</v>
      </c>
    </row>
    <row r="331" spans="1:6" x14ac:dyDescent="0.25">
      <c r="A331">
        <v>22</v>
      </c>
      <c r="B331" s="41">
        <v>15</v>
      </c>
      <c r="C331" t="s">
        <v>297</v>
      </c>
      <c r="D331" s="12">
        <v>1800</v>
      </c>
      <c r="E331" s="12">
        <v>1880</v>
      </c>
      <c r="F331" s="12">
        <v>1900</v>
      </c>
    </row>
    <row r="332" spans="1:6" x14ac:dyDescent="0.25">
      <c r="A332">
        <v>23</v>
      </c>
      <c r="B332" s="41">
        <v>1</v>
      </c>
      <c r="C332" t="s">
        <v>249</v>
      </c>
      <c r="D332" s="12">
        <v>1975</v>
      </c>
      <c r="E332" s="12">
        <v>1982</v>
      </c>
      <c r="F332" s="12">
        <v>1985</v>
      </c>
    </row>
    <row r="333" spans="1:6" x14ac:dyDescent="0.25">
      <c r="A333">
        <v>23</v>
      </c>
      <c r="B333" s="41">
        <v>2</v>
      </c>
      <c r="C333" t="s">
        <v>250</v>
      </c>
      <c r="D333" s="12">
        <v>5000</v>
      </c>
      <c r="E333" s="12">
        <v>7000</v>
      </c>
      <c r="F333" s="12">
        <v>9000</v>
      </c>
    </row>
    <row r="334" spans="1:6" x14ac:dyDescent="0.25">
      <c r="A334">
        <v>23</v>
      </c>
      <c r="B334" s="41">
        <v>3</v>
      </c>
      <c r="C334" t="s">
        <v>251</v>
      </c>
      <c r="D334" s="12">
        <v>1800</v>
      </c>
      <c r="E334" s="12">
        <v>2100</v>
      </c>
      <c r="F334" s="12">
        <v>2300</v>
      </c>
    </row>
    <row r="335" spans="1:6" x14ac:dyDescent="0.25">
      <c r="A335">
        <v>23</v>
      </c>
      <c r="B335" s="41">
        <v>4</v>
      </c>
      <c r="C335" t="s">
        <v>252</v>
      </c>
      <c r="D335" s="12">
        <v>10</v>
      </c>
      <c r="E335" s="12">
        <v>25</v>
      </c>
      <c r="F335" s="12">
        <v>35</v>
      </c>
    </row>
    <row r="336" spans="1:6" x14ac:dyDescent="0.25">
      <c r="A336">
        <v>23</v>
      </c>
      <c r="B336" s="41">
        <v>5</v>
      </c>
      <c r="C336" t="s">
        <v>253</v>
      </c>
      <c r="D336" s="12">
        <v>2</v>
      </c>
      <c r="E336" s="12">
        <v>3</v>
      </c>
      <c r="F336" s="12">
        <v>4</v>
      </c>
    </row>
    <row r="337" spans="1:6" x14ac:dyDescent="0.25">
      <c r="A337">
        <v>23</v>
      </c>
      <c r="B337" s="41">
        <v>6</v>
      </c>
      <c r="C337" t="s">
        <v>254</v>
      </c>
      <c r="D337" s="12">
        <v>10</v>
      </c>
      <c r="E337" s="12">
        <v>15</v>
      </c>
      <c r="F337" s="12">
        <v>25</v>
      </c>
    </row>
    <row r="338" spans="1:6" x14ac:dyDescent="0.25">
      <c r="A338">
        <v>23</v>
      </c>
      <c r="B338" s="41">
        <v>7</v>
      </c>
      <c r="C338" t="s">
        <v>255</v>
      </c>
      <c r="D338" s="12">
        <v>4</v>
      </c>
      <c r="E338" s="12">
        <v>8</v>
      </c>
      <c r="F338" s="12">
        <v>10</v>
      </c>
    </row>
    <row r="339" spans="1:6" x14ac:dyDescent="0.25">
      <c r="A339">
        <v>23</v>
      </c>
      <c r="B339" s="41">
        <v>8</v>
      </c>
      <c r="C339" t="s">
        <v>256</v>
      </c>
      <c r="D339" s="12">
        <v>60000000</v>
      </c>
      <c r="E339" s="12">
        <v>80000000</v>
      </c>
      <c r="F339" s="12">
        <v>150000000</v>
      </c>
    </row>
    <row r="340" spans="1:6" x14ac:dyDescent="0.25">
      <c r="A340">
        <v>23</v>
      </c>
      <c r="B340" s="41">
        <v>9</v>
      </c>
      <c r="C340" t="s">
        <v>257</v>
      </c>
      <c r="D340" s="12">
        <v>480</v>
      </c>
      <c r="E340" s="12">
        <v>840</v>
      </c>
      <c r="F340" s="12">
        <v>960</v>
      </c>
    </row>
    <row r="341" spans="1:6" x14ac:dyDescent="0.25">
      <c r="A341">
        <v>23</v>
      </c>
      <c r="B341" s="41">
        <v>10</v>
      </c>
      <c r="C341" t="s">
        <v>258</v>
      </c>
      <c r="D341" s="12">
        <v>30</v>
      </c>
      <c r="E341" s="12">
        <v>45</v>
      </c>
      <c r="F341" s="12">
        <v>60</v>
      </c>
    </row>
    <row r="342" spans="1:6" x14ac:dyDescent="0.25">
      <c r="A342">
        <v>23</v>
      </c>
      <c r="B342" s="41">
        <v>11</v>
      </c>
      <c r="C342" t="s">
        <v>262</v>
      </c>
      <c r="D342" s="12">
        <v>13</v>
      </c>
      <c r="E342" s="12">
        <v>15</v>
      </c>
      <c r="F342" s="12">
        <v>30</v>
      </c>
    </row>
    <row r="343" spans="1:6" x14ac:dyDescent="0.25">
      <c r="A343">
        <v>23</v>
      </c>
      <c r="B343" s="41">
        <v>12</v>
      </c>
      <c r="C343" t="s">
        <v>259</v>
      </c>
      <c r="D343" s="12">
        <v>3</v>
      </c>
      <c r="E343" s="12">
        <v>6</v>
      </c>
      <c r="F343" s="12">
        <v>8</v>
      </c>
    </row>
    <row r="344" spans="1:6" x14ac:dyDescent="0.25">
      <c r="A344">
        <v>23</v>
      </c>
      <c r="B344" s="41">
        <v>13</v>
      </c>
      <c r="C344" t="s">
        <v>260</v>
      </c>
      <c r="D344" s="12">
        <v>4000</v>
      </c>
      <c r="E344" s="12">
        <v>5000</v>
      </c>
      <c r="F344" s="12">
        <v>6000</v>
      </c>
    </row>
    <row r="345" spans="1:6" x14ac:dyDescent="0.25">
      <c r="A345">
        <v>23</v>
      </c>
      <c r="B345" s="41">
        <v>14</v>
      </c>
      <c r="C345" t="s">
        <v>296</v>
      </c>
      <c r="D345" s="12">
        <v>10</v>
      </c>
      <c r="E345" s="12">
        <v>15</v>
      </c>
      <c r="F345" s="12">
        <v>20</v>
      </c>
    </row>
    <row r="346" spans="1:6" x14ac:dyDescent="0.25">
      <c r="A346">
        <v>23</v>
      </c>
      <c r="B346" s="41">
        <v>15</v>
      </c>
      <c r="C346" t="s">
        <v>297</v>
      </c>
      <c r="D346" s="12">
        <v>1920</v>
      </c>
      <c r="E346" s="12">
        <v>1925</v>
      </c>
      <c r="F346" s="12">
        <v>1930</v>
      </c>
    </row>
    <row r="347" spans="1:6" x14ac:dyDescent="0.25">
      <c r="A347">
        <v>24</v>
      </c>
      <c r="B347" s="41">
        <v>1</v>
      </c>
      <c r="C347" t="s">
        <v>249</v>
      </c>
      <c r="D347" s="12">
        <v>1974</v>
      </c>
      <c r="E347" s="12">
        <v>1976</v>
      </c>
      <c r="F347" s="12">
        <v>1980</v>
      </c>
    </row>
    <row r="348" spans="1:6" x14ac:dyDescent="0.25">
      <c r="A348">
        <v>24</v>
      </c>
      <c r="B348" s="41">
        <v>2</v>
      </c>
      <c r="C348" t="s">
        <v>250</v>
      </c>
      <c r="D348" s="12">
        <v>3</v>
      </c>
      <c r="E348" s="12">
        <v>5</v>
      </c>
      <c r="F348" s="12">
        <v>8</v>
      </c>
    </row>
    <row r="349" spans="1:6" x14ac:dyDescent="0.25">
      <c r="A349">
        <v>24</v>
      </c>
      <c r="B349" s="41">
        <v>3</v>
      </c>
      <c r="C349" t="s">
        <v>251</v>
      </c>
      <c r="D349" s="12">
        <v>2300</v>
      </c>
      <c r="E349" s="12">
        <v>2450</v>
      </c>
      <c r="F349" s="12">
        <v>2700</v>
      </c>
    </row>
    <row r="350" spans="1:6" x14ac:dyDescent="0.25">
      <c r="A350">
        <v>24</v>
      </c>
      <c r="B350" s="41">
        <v>4</v>
      </c>
      <c r="C350" t="s">
        <v>252</v>
      </c>
      <c r="D350" s="12">
        <v>5</v>
      </c>
      <c r="E350" s="12">
        <v>20</v>
      </c>
      <c r="F350" s="12">
        <v>30</v>
      </c>
    </row>
    <row r="351" spans="1:6" x14ac:dyDescent="0.25">
      <c r="A351">
        <v>24</v>
      </c>
      <c r="B351" s="41">
        <v>5</v>
      </c>
      <c r="C351" t="s">
        <v>253</v>
      </c>
      <c r="D351" s="12">
        <v>2</v>
      </c>
      <c r="E351" s="12">
        <v>3</v>
      </c>
      <c r="F351" s="12">
        <v>6</v>
      </c>
    </row>
    <row r="352" spans="1:6" x14ac:dyDescent="0.25">
      <c r="A352">
        <v>24</v>
      </c>
      <c r="B352" s="41">
        <v>6</v>
      </c>
      <c r="C352" t="s">
        <v>254</v>
      </c>
      <c r="D352" s="12">
        <v>10</v>
      </c>
      <c r="E352" s="12">
        <v>25</v>
      </c>
      <c r="F352" s="12">
        <v>30</v>
      </c>
    </row>
    <row r="353" spans="1:6" x14ac:dyDescent="0.25">
      <c r="A353">
        <v>24</v>
      </c>
      <c r="B353" s="41">
        <v>7</v>
      </c>
      <c r="C353" t="s">
        <v>255</v>
      </c>
      <c r="D353" s="12">
        <v>5</v>
      </c>
      <c r="E353" s="12">
        <v>8</v>
      </c>
      <c r="F353" s="12">
        <v>13</v>
      </c>
    </row>
    <row r="354" spans="1:6" x14ac:dyDescent="0.25">
      <c r="A354">
        <v>24</v>
      </c>
      <c r="B354" s="41">
        <v>8</v>
      </c>
      <c r="C354" t="s">
        <v>256</v>
      </c>
      <c r="D354" s="12">
        <v>15</v>
      </c>
      <c r="E354" s="12">
        <v>25</v>
      </c>
      <c r="F354" s="12">
        <v>30</v>
      </c>
    </row>
    <row r="355" spans="1:6" x14ac:dyDescent="0.25">
      <c r="A355">
        <v>24</v>
      </c>
      <c r="B355" s="41">
        <v>9</v>
      </c>
      <c r="C355" t="s">
        <v>257</v>
      </c>
      <c r="D355" s="12">
        <v>240</v>
      </c>
      <c r="E355" s="12">
        <v>360</v>
      </c>
      <c r="F355" s="12">
        <v>480</v>
      </c>
    </row>
    <row r="356" spans="1:6" x14ac:dyDescent="0.25">
      <c r="A356">
        <v>24</v>
      </c>
      <c r="B356" s="41">
        <v>10</v>
      </c>
      <c r="C356" t="s">
        <v>258</v>
      </c>
      <c r="D356" s="12">
        <v>2.5</v>
      </c>
      <c r="E356" s="12">
        <v>3.2</v>
      </c>
      <c r="F356" s="12">
        <v>4</v>
      </c>
    </row>
    <row r="357" spans="1:6" x14ac:dyDescent="0.25">
      <c r="A357">
        <v>24</v>
      </c>
      <c r="B357" s="41">
        <v>11</v>
      </c>
      <c r="C357" t="s">
        <v>262</v>
      </c>
      <c r="D357" s="12">
        <v>20</v>
      </c>
      <c r="E357" s="12">
        <v>25</v>
      </c>
      <c r="F357" s="12">
        <v>35</v>
      </c>
    </row>
    <row r="358" spans="1:6" x14ac:dyDescent="0.25">
      <c r="A358">
        <v>24</v>
      </c>
      <c r="B358" s="41">
        <v>12</v>
      </c>
      <c r="C358" t="s">
        <v>259</v>
      </c>
      <c r="D358" s="12">
        <v>2</v>
      </c>
      <c r="E358" s="12">
        <v>4</v>
      </c>
      <c r="F358" s="12">
        <v>6</v>
      </c>
    </row>
    <row r="359" spans="1:6" x14ac:dyDescent="0.25">
      <c r="A359">
        <v>24</v>
      </c>
      <c r="B359" s="41">
        <v>13</v>
      </c>
      <c r="C359" t="s">
        <v>260</v>
      </c>
      <c r="D359" s="12">
        <v>11000</v>
      </c>
      <c r="E359" s="12">
        <v>12000</v>
      </c>
      <c r="F359" s="12">
        <v>14000</v>
      </c>
    </row>
    <row r="360" spans="1:6" x14ac:dyDescent="0.25">
      <c r="A360">
        <v>24</v>
      </c>
      <c r="B360" s="41">
        <v>14</v>
      </c>
      <c r="C360" t="s">
        <v>296</v>
      </c>
      <c r="D360" s="12">
        <v>12</v>
      </c>
      <c r="E360" s="12">
        <v>14</v>
      </c>
      <c r="F360" s="12">
        <v>16</v>
      </c>
    </row>
    <row r="361" spans="1:6" x14ac:dyDescent="0.25">
      <c r="A361">
        <v>24</v>
      </c>
      <c r="B361" s="41">
        <v>15</v>
      </c>
      <c r="C361" t="s">
        <v>297</v>
      </c>
      <c r="D361" s="12">
        <v>1990</v>
      </c>
      <c r="E361" s="12">
        <v>1995</v>
      </c>
      <c r="F361" s="12">
        <v>1998</v>
      </c>
    </row>
    <row r="362" spans="1:6" x14ac:dyDescent="0.25">
      <c r="A362">
        <v>25</v>
      </c>
      <c r="B362" s="41">
        <v>1</v>
      </c>
      <c r="C362" t="s">
        <v>249</v>
      </c>
      <c r="D362" s="12">
        <v>1978</v>
      </c>
      <c r="E362" s="12">
        <v>1979</v>
      </c>
      <c r="F362" s="12">
        <v>1980</v>
      </c>
    </row>
    <row r="363" spans="1:6" x14ac:dyDescent="0.25">
      <c r="A363">
        <v>25</v>
      </c>
      <c r="B363" s="41">
        <v>2</v>
      </c>
      <c r="C363" t="s">
        <v>250</v>
      </c>
      <c r="D363" s="12">
        <v>9900</v>
      </c>
      <c r="E363" s="12">
        <v>10000</v>
      </c>
      <c r="F363" s="12">
        <v>12000</v>
      </c>
    </row>
    <row r="364" spans="1:6" x14ac:dyDescent="0.25">
      <c r="A364">
        <v>25</v>
      </c>
      <c r="B364" s="41">
        <v>3</v>
      </c>
      <c r="C364" t="s">
        <v>251</v>
      </c>
      <c r="D364" s="12">
        <v>3069.5</v>
      </c>
      <c r="E364" s="12">
        <v>3070</v>
      </c>
      <c r="F364" s="12">
        <v>3072</v>
      </c>
    </row>
    <row r="365" spans="1:6" x14ac:dyDescent="0.25">
      <c r="A365">
        <v>25</v>
      </c>
      <c r="B365" s="41">
        <v>4</v>
      </c>
      <c r="C365" t="s">
        <v>252</v>
      </c>
      <c r="D365" s="12">
        <v>33</v>
      </c>
      <c r="E365" s="12">
        <v>35</v>
      </c>
      <c r="F365" s="12">
        <v>40</v>
      </c>
    </row>
    <row r="366" spans="1:6" x14ac:dyDescent="0.25">
      <c r="A366">
        <v>25</v>
      </c>
      <c r="B366" s="41">
        <v>5</v>
      </c>
      <c r="C366" t="s">
        <v>253</v>
      </c>
      <c r="D366" s="12">
        <v>2</v>
      </c>
      <c r="E366" s="12">
        <v>3</v>
      </c>
      <c r="F366" s="12">
        <v>4</v>
      </c>
    </row>
    <row r="367" spans="1:6" x14ac:dyDescent="0.25">
      <c r="A367">
        <v>25</v>
      </c>
      <c r="B367" s="41">
        <v>6</v>
      </c>
      <c r="C367" t="s">
        <v>254</v>
      </c>
      <c r="D367" s="12">
        <v>10</v>
      </c>
      <c r="E367" s="12">
        <v>10.6</v>
      </c>
      <c r="F367" s="12">
        <v>11</v>
      </c>
    </row>
    <row r="368" spans="1:6" x14ac:dyDescent="0.25">
      <c r="A368">
        <v>25</v>
      </c>
      <c r="B368" s="41">
        <v>7</v>
      </c>
      <c r="C368" t="s">
        <v>255</v>
      </c>
      <c r="D368" s="12">
        <v>3.9</v>
      </c>
      <c r="E368" s="12">
        <v>4</v>
      </c>
      <c r="F368" s="12">
        <v>12</v>
      </c>
    </row>
    <row r="369" spans="1:6" x14ac:dyDescent="0.25">
      <c r="A369">
        <v>25</v>
      </c>
      <c r="B369" s="41">
        <v>8</v>
      </c>
      <c r="C369" t="s">
        <v>256</v>
      </c>
      <c r="D369" s="12">
        <v>8000000</v>
      </c>
      <c r="E369" s="12">
        <v>9000000</v>
      </c>
      <c r="F369" s="12">
        <v>19200000</v>
      </c>
    </row>
    <row r="370" spans="1:6" x14ac:dyDescent="0.25">
      <c r="A370">
        <v>25</v>
      </c>
      <c r="B370" s="41">
        <v>9</v>
      </c>
      <c r="C370" t="s">
        <v>257</v>
      </c>
      <c r="D370" s="12">
        <v>432</v>
      </c>
      <c r="E370" s="12">
        <v>456</v>
      </c>
      <c r="F370" s="12">
        <v>480</v>
      </c>
    </row>
    <row r="371" spans="1:6" x14ac:dyDescent="0.25">
      <c r="A371">
        <v>25</v>
      </c>
      <c r="B371" s="41">
        <v>10</v>
      </c>
      <c r="C371" t="s">
        <v>258</v>
      </c>
      <c r="D371" s="12">
        <v>200</v>
      </c>
      <c r="E371" s="12">
        <v>220</v>
      </c>
      <c r="F371" s="12">
        <v>400</v>
      </c>
    </row>
    <row r="372" spans="1:6" x14ac:dyDescent="0.25">
      <c r="A372">
        <v>25</v>
      </c>
      <c r="B372" s="41">
        <v>11</v>
      </c>
      <c r="C372" t="s">
        <v>262</v>
      </c>
      <c r="D372" s="12">
        <v>50</v>
      </c>
      <c r="E372" s="12">
        <v>60</v>
      </c>
      <c r="F372" s="12">
        <v>70</v>
      </c>
    </row>
    <row r="373" spans="1:6" x14ac:dyDescent="0.25">
      <c r="A373">
        <v>25</v>
      </c>
      <c r="B373" s="41">
        <v>12</v>
      </c>
      <c r="C373" t="s">
        <v>259</v>
      </c>
      <c r="D373" s="12">
        <v>9</v>
      </c>
      <c r="E373" s="12">
        <v>10</v>
      </c>
      <c r="F373" s="12">
        <v>12</v>
      </c>
    </row>
    <row r="374" spans="1:6" x14ac:dyDescent="0.25">
      <c r="A374">
        <v>25</v>
      </c>
      <c r="B374" s="41">
        <v>13</v>
      </c>
      <c r="C374" t="s">
        <v>260</v>
      </c>
      <c r="D374" s="12">
        <v>8000</v>
      </c>
      <c r="E374" s="12">
        <v>10000</v>
      </c>
      <c r="F374" s="12">
        <v>10001</v>
      </c>
    </row>
    <row r="375" spans="1:6" x14ac:dyDescent="0.25">
      <c r="A375">
        <v>25</v>
      </c>
      <c r="B375" s="41">
        <v>14</v>
      </c>
      <c r="C375" t="s">
        <v>296</v>
      </c>
      <c r="D375" s="12">
        <v>13</v>
      </c>
      <c r="E375" s="12">
        <v>14</v>
      </c>
      <c r="F375" s="12">
        <v>15</v>
      </c>
    </row>
    <row r="376" spans="1:6" x14ac:dyDescent="0.25">
      <c r="A376">
        <v>25</v>
      </c>
      <c r="B376" s="41">
        <v>15</v>
      </c>
      <c r="C376" t="s">
        <v>297</v>
      </c>
      <c r="D376" s="12">
        <v>1900</v>
      </c>
      <c r="E376" s="12">
        <v>1910</v>
      </c>
      <c r="F376" s="12">
        <v>1920</v>
      </c>
    </row>
    <row r="377" spans="1:6" x14ac:dyDescent="0.25">
      <c r="A377">
        <v>26</v>
      </c>
      <c r="B377" s="41">
        <v>1</v>
      </c>
      <c r="C377" t="s">
        <v>249</v>
      </c>
      <c r="D377" s="12">
        <v>1973</v>
      </c>
      <c r="E377" s="12">
        <v>1975</v>
      </c>
      <c r="F377" s="12">
        <v>1980</v>
      </c>
    </row>
    <row r="378" spans="1:6" x14ac:dyDescent="0.25">
      <c r="A378">
        <v>26</v>
      </c>
      <c r="B378" s="41">
        <v>2</v>
      </c>
      <c r="C378" t="s">
        <v>250</v>
      </c>
      <c r="D378" s="12">
        <v>8800</v>
      </c>
      <c r="E378" s="12">
        <v>9000</v>
      </c>
      <c r="F378" s="12">
        <v>9001</v>
      </c>
    </row>
    <row r="379" spans="1:6" x14ac:dyDescent="0.25">
      <c r="A379">
        <v>26</v>
      </c>
      <c r="B379" s="41">
        <v>3</v>
      </c>
      <c r="C379" t="s">
        <v>251</v>
      </c>
      <c r="D379" s="12">
        <v>2800</v>
      </c>
      <c r="E379" s="12">
        <v>3000</v>
      </c>
      <c r="F379" s="12">
        <v>3200</v>
      </c>
    </row>
    <row r="380" spans="1:6" x14ac:dyDescent="0.25">
      <c r="A380">
        <v>26</v>
      </c>
      <c r="B380" s="41">
        <v>4</v>
      </c>
      <c r="C380" t="s">
        <v>252</v>
      </c>
      <c r="D380" s="12">
        <v>30</v>
      </c>
      <c r="E380" s="12">
        <v>35</v>
      </c>
      <c r="F380" s="12">
        <v>40</v>
      </c>
    </row>
    <row r="381" spans="1:6" x14ac:dyDescent="0.25">
      <c r="A381">
        <v>26</v>
      </c>
      <c r="B381" s="41">
        <v>5</v>
      </c>
      <c r="C381" t="s">
        <v>253</v>
      </c>
      <c r="D381" s="12">
        <v>2</v>
      </c>
      <c r="E381" s="12">
        <v>5</v>
      </c>
      <c r="F381" s="12">
        <v>10</v>
      </c>
    </row>
    <row r="382" spans="1:6" x14ac:dyDescent="0.25">
      <c r="A382">
        <v>26</v>
      </c>
      <c r="B382" s="41">
        <v>6</v>
      </c>
      <c r="C382" t="s">
        <v>254</v>
      </c>
      <c r="D382" s="12">
        <v>25</v>
      </c>
      <c r="E382" s="12">
        <v>30</v>
      </c>
      <c r="F382" s="12">
        <v>45</v>
      </c>
    </row>
    <row r="383" spans="1:6" x14ac:dyDescent="0.25">
      <c r="A383">
        <v>26</v>
      </c>
      <c r="B383" s="41">
        <v>7</v>
      </c>
      <c r="C383" t="s">
        <v>255</v>
      </c>
      <c r="D383" s="12">
        <v>2</v>
      </c>
      <c r="E383" s="12">
        <v>5</v>
      </c>
      <c r="F383" s="12">
        <v>10</v>
      </c>
    </row>
    <row r="384" spans="1:6" x14ac:dyDescent="0.25">
      <c r="A384">
        <v>26</v>
      </c>
      <c r="B384" s="41">
        <v>8</v>
      </c>
      <c r="C384" t="s">
        <v>256</v>
      </c>
      <c r="D384" s="12">
        <v>40000000</v>
      </c>
      <c r="E384" s="12">
        <v>50000000</v>
      </c>
      <c r="F384" s="12">
        <v>55000000</v>
      </c>
    </row>
    <row r="385" spans="1:6" x14ac:dyDescent="0.25">
      <c r="A385">
        <v>26</v>
      </c>
      <c r="B385" s="41">
        <v>9</v>
      </c>
      <c r="C385" t="s">
        <v>257</v>
      </c>
      <c r="D385" s="12">
        <v>240</v>
      </c>
      <c r="E385" s="12">
        <v>360</v>
      </c>
      <c r="F385" s="12">
        <v>480</v>
      </c>
    </row>
    <row r="386" spans="1:6" x14ac:dyDescent="0.25">
      <c r="A386">
        <v>26</v>
      </c>
      <c r="B386" s="41">
        <v>10</v>
      </c>
      <c r="C386" t="s">
        <v>258</v>
      </c>
      <c r="D386" s="12">
        <v>60</v>
      </c>
      <c r="E386" s="12">
        <v>80</v>
      </c>
      <c r="F386" s="12">
        <v>100</v>
      </c>
    </row>
    <row r="387" spans="1:6" x14ac:dyDescent="0.25">
      <c r="A387">
        <v>26</v>
      </c>
      <c r="B387" s="41">
        <v>11</v>
      </c>
      <c r="C387" t="s">
        <v>262</v>
      </c>
      <c r="D387" s="12">
        <v>15</v>
      </c>
      <c r="E387" s="12">
        <v>25</v>
      </c>
      <c r="F387" s="12">
        <v>35</v>
      </c>
    </row>
    <row r="388" spans="1:6" x14ac:dyDescent="0.25">
      <c r="A388">
        <v>26</v>
      </c>
      <c r="B388" s="41">
        <v>12</v>
      </c>
      <c r="C388" t="s">
        <v>259</v>
      </c>
      <c r="D388" s="12">
        <v>1</v>
      </c>
      <c r="E388" s="12">
        <v>2</v>
      </c>
      <c r="F388" s="12">
        <v>3</v>
      </c>
    </row>
    <row r="389" spans="1:6" x14ac:dyDescent="0.25">
      <c r="A389">
        <v>26</v>
      </c>
      <c r="B389" s="41">
        <v>13</v>
      </c>
      <c r="C389" t="s">
        <v>260</v>
      </c>
      <c r="D389" s="12">
        <v>7500</v>
      </c>
      <c r="E389" s="12">
        <v>8000</v>
      </c>
      <c r="F389" s="12">
        <v>9000</v>
      </c>
    </row>
    <row r="390" spans="1:6" x14ac:dyDescent="0.25">
      <c r="A390">
        <v>26</v>
      </c>
      <c r="B390" s="41">
        <v>14</v>
      </c>
      <c r="C390" t="s">
        <v>296</v>
      </c>
      <c r="D390" s="12">
        <v>1.2</v>
      </c>
      <c r="E390" s="12">
        <v>1.5</v>
      </c>
      <c r="F390" s="12">
        <v>1.7</v>
      </c>
    </row>
    <row r="391" spans="1:6" x14ac:dyDescent="0.25">
      <c r="A391">
        <v>26</v>
      </c>
      <c r="B391" s="41">
        <v>15</v>
      </c>
      <c r="C391" t="s">
        <v>297</v>
      </c>
      <c r="D391" s="12">
        <v>1800</v>
      </c>
      <c r="E391" s="12">
        <v>1840</v>
      </c>
      <c r="F391" s="12">
        <v>1890</v>
      </c>
    </row>
    <row r="392" spans="1:6" x14ac:dyDescent="0.25">
      <c r="A392">
        <v>27</v>
      </c>
      <c r="B392" s="41">
        <v>1</v>
      </c>
      <c r="C392" t="s">
        <v>249</v>
      </c>
      <c r="D392" s="12">
        <v>1978</v>
      </c>
      <c r="E392" s="12">
        <v>1979</v>
      </c>
      <c r="F392" s="12">
        <v>1980</v>
      </c>
    </row>
    <row r="393" spans="1:6" x14ac:dyDescent="0.25">
      <c r="A393">
        <v>27</v>
      </c>
      <c r="B393" s="41">
        <v>2</v>
      </c>
      <c r="C393" t="s">
        <v>250</v>
      </c>
      <c r="D393" s="12">
        <v>9299</v>
      </c>
      <c r="E393" s="12">
        <v>9300</v>
      </c>
      <c r="F393" s="12">
        <v>9301</v>
      </c>
    </row>
    <row r="394" spans="1:6" x14ac:dyDescent="0.25">
      <c r="A394">
        <v>27</v>
      </c>
      <c r="B394" s="41">
        <v>3</v>
      </c>
      <c r="C394" t="s">
        <v>251</v>
      </c>
      <c r="D394" s="12">
        <v>3069</v>
      </c>
      <c r="E394" s="12">
        <v>3070</v>
      </c>
      <c r="F394" s="12">
        <v>3071</v>
      </c>
    </row>
    <row r="395" spans="1:6" x14ac:dyDescent="0.25">
      <c r="A395">
        <v>27</v>
      </c>
      <c r="B395" s="41">
        <v>4</v>
      </c>
      <c r="C395" t="s">
        <v>252</v>
      </c>
      <c r="D395" s="12">
        <v>25</v>
      </c>
      <c r="E395" s="12">
        <v>26</v>
      </c>
      <c r="F395" s="12">
        <v>27</v>
      </c>
    </row>
    <row r="396" spans="1:6" x14ac:dyDescent="0.25">
      <c r="A396">
        <v>27</v>
      </c>
      <c r="B396" s="41">
        <v>5</v>
      </c>
      <c r="C396" t="s">
        <v>253</v>
      </c>
      <c r="D396" s="12">
        <v>1</v>
      </c>
      <c r="E396" s="12">
        <v>2</v>
      </c>
      <c r="F396" s="12">
        <v>3</v>
      </c>
    </row>
    <row r="397" spans="1:6" x14ac:dyDescent="0.25">
      <c r="A397">
        <v>27</v>
      </c>
      <c r="B397" s="41">
        <v>6</v>
      </c>
      <c r="C397" t="s">
        <v>254</v>
      </c>
      <c r="D397" s="12">
        <v>8.09</v>
      </c>
      <c r="E397" s="12">
        <v>9.09</v>
      </c>
      <c r="F397" s="12">
        <v>10.09</v>
      </c>
    </row>
    <row r="398" spans="1:6" x14ac:dyDescent="0.25">
      <c r="A398">
        <v>27</v>
      </c>
      <c r="B398" s="41">
        <v>7</v>
      </c>
      <c r="C398" t="s">
        <v>255</v>
      </c>
      <c r="D398" s="12">
        <v>3</v>
      </c>
      <c r="E398" s="12">
        <v>4</v>
      </c>
      <c r="F398" s="12">
        <v>5</v>
      </c>
    </row>
    <row r="399" spans="1:6" x14ac:dyDescent="0.25">
      <c r="A399">
        <v>27</v>
      </c>
      <c r="B399" s="41">
        <v>8</v>
      </c>
      <c r="C399" t="s">
        <v>256</v>
      </c>
      <c r="D399" s="12">
        <v>5000000</v>
      </c>
      <c r="E399" s="12">
        <v>10000000</v>
      </c>
      <c r="F399" s="12">
        <v>15000000</v>
      </c>
    </row>
    <row r="400" spans="1:6" x14ac:dyDescent="0.25">
      <c r="A400">
        <v>27</v>
      </c>
      <c r="B400" s="41">
        <v>9</v>
      </c>
      <c r="C400" t="s">
        <v>257</v>
      </c>
      <c r="D400" s="12">
        <v>407</v>
      </c>
      <c r="E400" s="12">
        <v>408</v>
      </c>
      <c r="F400" s="12">
        <v>409</v>
      </c>
    </row>
    <row r="401" spans="1:6" x14ac:dyDescent="0.25">
      <c r="A401">
        <v>27</v>
      </c>
      <c r="B401" s="41">
        <v>10</v>
      </c>
      <c r="C401" t="s">
        <v>258</v>
      </c>
      <c r="D401" s="12">
        <v>199</v>
      </c>
      <c r="E401" s="12">
        <v>200</v>
      </c>
      <c r="F401" s="12">
        <v>201</v>
      </c>
    </row>
    <row r="402" spans="1:6" x14ac:dyDescent="0.25">
      <c r="A402">
        <v>27</v>
      </c>
      <c r="B402" s="41">
        <v>11</v>
      </c>
      <c r="C402" t="s">
        <v>262</v>
      </c>
      <c r="D402" s="12">
        <v>62</v>
      </c>
      <c r="E402" s="12">
        <v>63</v>
      </c>
      <c r="F402" s="12">
        <v>64</v>
      </c>
    </row>
    <row r="403" spans="1:6" x14ac:dyDescent="0.25">
      <c r="A403">
        <v>27</v>
      </c>
      <c r="B403" s="41">
        <v>12</v>
      </c>
      <c r="C403" t="s">
        <v>259</v>
      </c>
      <c r="D403" s="12">
        <v>4</v>
      </c>
      <c r="E403" s="12">
        <v>5</v>
      </c>
      <c r="F403" s="12">
        <v>6</v>
      </c>
    </row>
    <row r="404" spans="1:6" x14ac:dyDescent="0.25">
      <c r="A404">
        <v>27</v>
      </c>
      <c r="B404" s="41">
        <v>13</v>
      </c>
      <c r="C404" t="s">
        <v>260</v>
      </c>
      <c r="D404" s="12">
        <v>8000</v>
      </c>
      <c r="E404" s="12">
        <v>9000</v>
      </c>
      <c r="F404" s="12">
        <v>10000</v>
      </c>
    </row>
    <row r="405" spans="1:6" x14ac:dyDescent="0.25">
      <c r="A405">
        <v>27</v>
      </c>
      <c r="B405" s="41">
        <v>14</v>
      </c>
      <c r="C405" t="s">
        <v>296</v>
      </c>
      <c r="D405" s="12">
        <v>14</v>
      </c>
      <c r="E405" s="12">
        <v>15</v>
      </c>
      <c r="F405" s="12">
        <v>16</v>
      </c>
    </row>
    <row r="406" spans="1:6" x14ac:dyDescent="0.25">
      <c r="A406">
        <v>27</v>
      </c>
      <c r="B406" s="41">
        <v>15</v>
      </c>
      <c r="C406" t="s">
        <v>297</v>
      </c>
      <c r="D406" s="12">
        <v>1900</v>
      </c>
      <c r="E406" s="12">
        <v>1920</v>
      </c>
      <c r="F406" s="12">
        <v>1940</v>
      </c>
    </row>
    <row r="407" spans="1:6" x14ac:dyDescent="0.25">
      <c r="A407">
        <v>28</v>
      </c>
      <c r="B407" s="41">
        <v>1</v>
      </c>
      <c r="C407" t="s">
        <v>249</v>
      </c>
      <c r="D407" s="12">
        <v>1978</v>
      </c>
      <c r="E407" s="12">
        <v>1979</v>
      </c>
      <c r="F407" s="12">
        <v>1980</v>
      </c>
    </row>
    <row r="408" spans="1:6" x14ac:dyDescent="0.25">
      <c r="A408">
        <v>28</v>
      </c>
      <c r="B408" s="41">
        <v>2</v>
      </c>
      <c r="C408" t="s">
        <v>250</v>
      </c>
      <c r="D408" s="12">
        <v>9000</v>
      </c>
      <c r="E408" s="12">
        <v>9500</v>
      </c>
      <c r="F408" s="12">
        <v>10000</v>
      </c>
    </row>
    <row r="409" spans="1:6" x14ac:dyDescent="0.25">
      <c r="A409">
        <v>28</v>
      </c>
      <c r="B409" s="41">
        <v>3</v>
      </c>
      <c r="C409" t="s">
        <v>251</v>
      </c>
      <c r="D409" s="12">
        <v>3060</v>
      </c>
      <c r="E409" s="12">
        <v>3069</v>
      </c>
      <c r="F409" s="12">
        <v>3071</v>
      </c>
    </row>
    <row r="410" spans="1:6" x14ac:dyDescent="0.25">
      <c r="A410">
        <v>28</v>
      </c>
      <c r="B410" s="41">
        <v>4</v>
      </c>
      <c r="C410" t="s">
        <v>252</v>
      </c>
      <c r="D410" s="12">
        <v>10</v>
      </c>
      <c r="E410" s="12">
        <v>18</v>
      </c>
      <c r="F410" s="12">
        <v>30</v>
      </c>
    </row>
    <row r="411" spans="1:6" x14ac:dyDescent="0.25">
      <c r="A411">
        <v>28</v>
      </c>
      <c r="B411" s="41">
        <v>5</v>
      </c>
      <c r="C411" t="s">
        <v>253</v>
      </c>
      <c r="D411" s="12">
        <v>1</v>
      </c>
      <c r="E411" s="12">
        <v>2</v>
      </c>
      <c r="F411" s="12">
        <v>3</v>
      </c>
    </row>
    <row r="412" spans="1:6" x14ac:dyDescent="0.25">
      <c r="A412">
        <v>28</v>
      </c>
      <c r="B412" s="41">
        <v>6</v>
      </c>
      <c r="C412" t="s">
        <v>254</v>
      </c>
      <c r="D412" s="12">
        <v>5</v>
      </c>
      <c r="E412" s="12">
        <v>10</v>
      </c>
      <c r="F412" s="12">
        <v>12</v>
      </c>
    </row>
    <row r="413" spans="1:6" x14ac:dyDescent="0.25">
      <c r="A413">
        <v>28</v>
      </c>
      <c r="B413" s="41">
        <v>7</v>
      </c>
      <c r="C413" t="s">
        <v>255</v>
      </c>
      <c r="D413" s="12">
        <v>3</v>
      </c>
      <c r="E413" s="12">
        <v>4</v>
      </c>
      <c r="F413" s="12">
        <v>6</v>
      </c>
    </row>
    <row r="414" spans="1:6" x14ac:dyDescent="0.25">
      <c r="A414">
        <v>28</v>
      </c>
      <c r="B414" s="41">
        <v>8</v>
      </c>
      <c r="C414" t="s">
        <v>256</v>
      </c>
      <c r="D414" s="12">
        <v>7000000</v>
      </c>
      <c r="E414" s="12">
        <v>10000000</v>
      </c>
      <c r="F414" s="12">
        <v>14000000</v>
      </c>
    </row>
    <row r="415" spans="1:6" x14ac:dyDescent="0.25">
      <c r="A415">
        <v>28</v>
      </c>
      <c r="B415" s="41">
        <v>9</v>
      </c>
      <c r="C415" t="s">
        <v>257</v>
      </c>
      <c r="D415" s="12">
        <v>72</v>
      </c>
      <c r="E415" s="12">
        <v>240</v>
      </c>
      <c r="F415" s="12">
        <v>480</v>
      </c>
    </row>
    <row r="416" spans="1:6" x14ac:dyDescent="0.25">
      <c r="A416">
        <v>28</v>
      </c>
      <c r="B416" s="41">
        <v>10</v>
      </c>
      <c r="C416" t="s">
        <v>258</v>
      </c>
      <c r="D416" s="12">
        <v>80</v>
      </c>
      <c r="E416" s="12">
        <v>110</v>
      </c>
      <c r="F416" s="12">
        <v>120</v>
      </c>
    </row>
    <row r="417" spans="1:6" x14ac:dyDescent="0.25">
      <c r="A417">
        <v>28</v>
      </c>
      <c r="B417" s="41">
        <v>11</v>
      </c>
      <c r="C417" t="s">
        <v>262</v>
      </c>
      <c r="D417" s="12">
        <v>35</v>
      </c>
      <c r="E417" s="12">
        <v>55</v>
      </c>
      <c r="F417" s="12">
        <v>65</v>
      </c>
    </row>
    <row r="418" spans="1:6" x14ac:dyDescent="0.25">
      <c r="A418">
        <v>28</v>
      </c>
      <c r="B418" s="41">
        <v>12</v>
      </c>
      <c r="C418" t="s">
        <v>259</v>
      </c>
      <c r="D418" s="12">
        <v>5</v>
      </c>
      <c r="E418" s="12">
        <v>10</v>
      </c>
      <c r="F418" s="12">
        <v>20</v>
      </c>
    </row>
    <row r="419" spans="1:6" x14ac:dyDescent="0.25">
      <c r="A419">
        <v>28</v>
      </c>
      <c r="B419" s="41">
        <v>13</v>
      </c>
      <c r="C419" t="s">
        <v>260</v>
      </c>
      <c r="D419" s="12">
        <v>8000</v>
      </c>
      <c r="E419" s="12">
        <v>9000</v>
      </c>
      <c r="F419" s="12">
        <v>9500</v>
      </c>
    </row>
    <row r="420" spans="1:6" x14ac:dyDescent="0.25">
      <c r="A420">
        <v>28</v>
      </c>
      <c r="B420" s="41">
        <v>14</v>
      </c>
      <c r="C420" t="s">
        <v>296</v>
      </c>
      <c r="D420" s="12">
        <v>10</v>
      </c>
      <c r="E420" s="12">
        <v>30</v>
      </c>
      <c r="F420" s="12">
        <v>35</v>
      </c>
    </row>
    <row r="421" spans="1:6" x14ac:dyDescent="0.25">
      <c r="A421">
        <v>28</v>
      </c>
      <c r="B421" s="41">
        <v>15</v>
      </c>
      <c r="C421" t="s">
        <v>297</v>
      </c>
      <c r="D421" s="12">
        <v>1810</v>
      </c>
      <c r="E421" s="12">
        <v>1820</v>
      </c>
      <c r="F421" s="12">
        <v>1850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9D53E-E7E1-4B4E-AB57-C0314B714656}">
  <sheetPr codeName="Sheet6"/>
  <dimension ref="A1:HG211"/>
  <sheetViews>
    <sheetView workbookViewId="0">
      <selection activeCell="G2" sqref="G2:H16"/>
    </sheetView>
  </sheetViews>
  <sheetFormatPr defaultRowHeight="15" x14ac:dyDescent="0.25"/>
  <cols>
    <col min="7" max="7" width="8.7109375" style="12"/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215" ht="15.75" thickBot="1" x14ac:dyDescent="0.3">
      <c r="A1" t="s">
        <v>320</v>
      </c>
      <c r="G1" s="12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80</v>
      </c>
      <c r="AG1" t="s">
        <v>320</v>
      </c>
      <c r="AI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37" t="s">
        <v>49</v>
      </c>
      <c r="DO1" t="s">
        <v>320</v>
      </c>
      <c r="DP1" t="s">
        <v>432</v>
      </c>
      <c r="DQ1">
        <f>COUNTIF($CV$2:$CV$15, "&gt;=0.01"   )</f>
        <v>5</v>
      </c>
      <c r="DR1" t="s">
        <v>50</v>
      </c>
      <c r="DS1">
        <v>14</v>
      </c>
      <c r="DT1" t="s">
        <v>219</v>
      </c>
      <c r="DU1">
        <v>15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/>
    </row>
    <row r="2" spans="1:215" x14ac:dyDescent="0.25">
      <c r="A2">
        <v>1</v>
      </c>
      <c r="B2">
        <v>1</v>
      </c>
      <c r="C2">
        <v>1</v>
      </c>
      <c r="D2" s="12">
        <v>7000000</v>
      </c>
      <c r="E2" s="12">
        <v>10000000</v>
      </c>
      <c r="F2" s="12">
        <v>14000000</v>
      </c>
      <c r="G2" s="12">
        <v>10471428.571428571</v>
      </c>
      <c r="H2" s="12">
        <v>4200000</v>
      </c>
      <c r="P2" t="s">
        <v>1</v>
      </c>
      <c r="Q2">
        <v>4.3555811277330263E-2</v>
      </c>
      <c r="R2">
        <v>0.25700000000000001</v>
      </c>
      <c r="S2">
        <v>0.68045</v>
      </c>
      <c r="T2">
        <v>0.96495973028657045</v>
      </c>
      <c r="U2">
        <v>0.95378874506395883</v>
      </c>
      <c r="V2">
        <v>0.46647500000000003</v>
      </c>
      <c r="W2">
        <v>0.18626000000000004</v>
      </c>
      <c r="X2">
        <v>0.55700000000000005</v>
      </c>
      <c r="Y2">
        <v>0.95229216758432411</v>
      </c>
      <c r="Z2">
        <v>2.3951285520974294E-2</v>
      </c>
      <c r="AA2">
        <v>4.9305555555555554E-2</v>
      </c>
      <c r="AB2">
        <v>0.92749999999999999</v>
      </c>
      <c r="AC2">
        <v>0.97557856272837995</v>
      </c>
      <c r="AD2">
        <v>0.95405844155844155</v>
      </c>
      <c r="AE2">
        <v>0.95096030729833547</v>
      </c>
      <c r="AF2">
        <f>AVERAGE($Q$2:$AE$2)</f>
        <v>0.59620904045825796</v>
      </c>
      <c r="AG2" t="s">
        <v>52</v>
      </c>
      <c r="AH2">
        <f>VARP($Q$16:$AE$16)</f>
        <v>5.9433896086502562E-2</v>
      </c>
      <c r="AI2">
        <v>0.42657108626330342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14</v>
      </c>
      <c r="CW2" s="5">
        <f>SUM($Q$19:$AE$19)</f>
        <v>3</v>
      </c>
      <c r="CX2" s="5">
        <v>5.1733333333333338</v>
      </c>
      <c r="CY2" s="5">
        <f>SUM($Q$37:$AE$37)</f>
        <v>-3</v>
      </c>
      <c r="CZ2" s="5">
        <v>0.80000000000000016</v>
      </c>
      <c r="DA2" s="5">
        <v>-8.5511508965130309E-2</v>
      </c>
      <c r="DB2" s="5">
        <v>1.6373170595401387</v>
      </c>
      <c r="DC2" s="5">
        <v>0.47145888790975665</v>
      </c>
      <c r="DD2" s="5">
        <f t="shared" ref="DD2:DD15" si="0">($CV$4*CZ2+CY2*$CV$8/$CV$4-$CV$4)/($CV$2*$CV$4)</f>
        <v>-4.7619047619047537E-3</v>
      </c>
      <c r="DE2" s="5">
        <f t="shared" ref="DE2:DE15" si="1">($CV$4*CX2+CW2*$CV$6/$CV$4-$CV$4)/($CV$2*$CV$4)</f>
        <v>0.31904761904761914</v>
      </c>
      <c r="DF2" s="5">
        <v>3.1161141225351612E-5</v>
      </c>
      <c r="DG2" s="5">
        <v>2.234556522499799</v>
      </c>
      <c r="DH2" s="5">
        <f t="shared" ref="DH2:DH15" si="2">COUNTIF($Q2:$AE2, "&lt;=.05"   )</f>
        <v>3</v>
      </c>
      <c r="DI2" s="5">
        <f t="shared" ref="DI2:DI15" si="3">COUNTIF($Q2:$AE2, "&gt;=.95"   )</f>
        <v>6</v>
      </c>
      <c r="DJ2" s="5">
        <v>9</v>
      </c>
      <c r="DK2" s="5">
        <f t="shared" ref="DK2:DK15" si="4">ABS(COUNTIF($Q2:$AE2, "&lt;=.5")/15 -0.5)</f>
        <v>9.9999999999999978E-2</v>
      </c>
      <c r="DL2" s="5">
        <f t="shared" ref="DL2:DL15" si="5">AVERAGE($Q2:$AE2)</f>
        <v>0.59620904045825796</v>
      </c>
      <c r="DM2" s="5">
        <f t="shared" ref="DM2:DM15" si="6">STDEV($Q2:$AE2)</f>
        <v>0.39086066655105822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VARP(Sheep!$Q$37:$AE$37)</f>
        <v>0.96</v>
      </c>
      <c r="GT2">
        <v>0.10666666666666662</v>
      </c>
      <c r="GU2">
        <v>5.3333333333333337E-2</v>
      </c>
      <c r="GV2">
        <v>-1.4802973661668754E-17</v>
      </c>
      <c r="GW2">
        <v>-5.3333333333333337E-2</v>
      </c>
      <c r="GX2">
        <v>0.32</v>
      </c>
      <c r="GY2">
        <v>0.21333333333333335</v>
      </c>
      <c r="GZ2">
        <v>0</v>
      </c>
      <c r="HA2">
        <v>5.3333333333333371E-2</v>
      </c>
      <c r="HB2">
        <v>-0.26666666666666666</v>
      </c>
      <c r="HC2">
        <v>-0.21333333333333337</v>
      </c>
      <c r="HD2">
        <v>-0.21333333333333329</v>
      </c>
      <c r="HE2">
        <v>-0.26666666666666666</v>
      </c>
      <c r="HF2">
        <v>0.10666666666666662</v>
      </c>
    </row>
    <row r="3" spans="1:215" x14ac:dyDescent="0.25">
      <c r="A3">
        <v>1</v>
      </c>
      <c r="B3">
        <v>2</v>
      </c>
      <c r="C3">
        <v>2</v>
      </c>
      <c r="D3" s="12">
        <v>100000</v>
      </c>
      <c r="E3" s="12">
        <v>250000</v>
      </c>
      <c r="F3" s="12">
        <v>500000</v>
      </c>
      <c r="G3" s="12">
        <v>474750.00000000006</v>
      </c>
      <c r="H3" s="12">
        <v>169000</v>
      </c>
      <c r="P3" t="s">
        <v>2</v>
      </c>
      <c r="Q3">
        <v>0.95021476015892248</v>
      </c>
      <c r="R3">
        <v>0.95070797293414955</v>
      </c>
      <c r="S3">
        <v>0.19435999999999998</v>
      </c>
      <c r="T3">
        <v>4.5761506276150631E-2</v>
      </c>
      <c r="U3">
        <v>0.71150000000000002</v>
      </c>
      <c r="V3">
        <v>0.47317999999999999</v>
      </c>
      <c r="W3">
        <v>0.42709999999999998</v>
      </c>
      <c r="X3">
        <v>0.15350000000000003</v>
      </c>
      <c r="Y3">
        <v>0.67775000000000007</v>
      </c>
      <c r="Z3">
        <v>0.46785714285714286</v>
      </c>
      <c r="AA3">
        <v>0.15384615384615385</v>
      </c>
      <c r="AB3">
        <v>0.97266178898637046</v>
      </c>
      <c r="AC3">
        <v>0.98178928247048136</v>
      </c>
      <c r="AD3">
        <v>0.95585023400936031</v>
      </c>
      <c r="AE3">
        <v>0.28035714285714292</v>
      </c>
      <c r="AF3">
        <f>AVERAGE($Q$3:$AE$3)</f>
        <v>0.55976239895972502</v>
      </c>
      <c r="AG3" t="s">
        <v>54</v>
      </c>
      <c r="AH3">
        <f>VARP($AF$2:$AF$15)</f>
        <v>3.3671419134863748E-3</v>
      </c>
      <c r="AI3">
        <v>2.416677145896835E-2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SUM($Q$20:$AE$20)</f>
        <v>-1</v>
      </c>
      <c r="CX3" s="5">
        <v>5.5644444444444447</v>
      </c>
      <c r="CY3" s="5">
        <f>SUM($Q$38:$AE$38)</f>
        <v>3</v>
      </c>
      <c r="CZ3" s="5">
        <v>2.4000000000000004</v>
      </c>
      <c r="DA3" s="5">
        <v>-7.4816915688708116E-2</v>
      </c>
      <c r="DB3" s="5">
        <v>0.66109998095371847</v>
      </c>
      <c r="DC3" s="5">
        <v>0.36212943729783187</v>
      </c>
      <c r="DD3" s="5">
        <f t="shared" si="0"/>
        <v>9.0476190476190516E-2</v>
      </c>
      <c r="DE3" s="5">
        <f t="shared" si="1"/>
        <v>0.31904761904761902</v>
      </c>
      <c r="DF3" s="5">
        <v>1.6611716596682544E-3</v>
      </c>
      <c r="DG3" s="5">
        <v>2.2703479734734677</v>
      </c>
      <c r="DH3" s="5">
        <f t="shared" si="2"/>
        <v>1</v>
      </c>
      <c r="DI3" s="5">
        <f t="shared" si="3"/>
        <v>5</v>
      </c>
      <c r="DJ3" s="5">
        <v>6</v>
      </c>
      <c r="DK3" s="5">
        <f t="shared" si="4"/>
        <v>3.3333333333333326E-2</v>
      </c>
      <c r="DL3" s="5">
        <f t="shared" si="5"/>
        <v>0.55976239895972502</v>
      </c>
      <c r="DM3" s="5">
        <f t="shared" si="6"/>
        <v>0.34711645785100986</v>
      </c>
      <c r="DO3" s="9" t="s">
        <v>376</v>
      </c>
      <c r="DP3" s="9">
        <v>1</v>
      </c>
      <c r="DQ3" s="9">
        <v>3.1385903780889478E-2</v>
      </c>
      <c r="DR3" s="9">
        <v>-0.21243253932537082</v>
      </c>
      <c r="DS3" s="9">
        <v>0.23641856933314584</v>
      </c>
      <c r="DT3" s="9">
        <v>-0.30693645122991853</v>
      </c>
      <c r="DU3" s="9">
        <v>-0.37116420950808449</v>
      </c>
      <c r="DV3" s="9">
        <v>0.45370586605112301</v>
      </c>
      <c r="DW3" s="9">
        <v>0.30120301698447988</v>
      </c>
      <c r="DX3" s="9">
        <v>0.54931212849116506</v>
      </c>
      <c r="DY3" s="9">
        <v>0.50724955974001595</v>
      </c>
      <c r="DZ3" s="9">
        <v>0.19549830310374128</v>
      </c>
      <c r="EA3" s="9">
        <v>0.27650688404667523</v>
      </c>
      <c r="EB3" s="9">
        <v>0.47910009355323363</v>
      </c>
      <c r="GR3" t="s">
        <v>2</v>
      </c>
      <c r="GS3">
        <v>0.10666666666666662</v>
      </c>
      <c r="GT3">
        <f>VARP(Sheep!$Q$38:$AE$38)</f>
        <v>0.96</v>
      </c>
      <c r="GU3">
        <v>-5.3333333333333337E-2</v>
      </c>
      <c r="GV3">
        <v>-2.9605947323337507E-17</v>
      </c>
      <c r="GW3">
        <v>5.3333333333333337E-2</v>
      </c>
      <c r="GX3">
        <v>-5.3333333333333337E-2</v>
      </c>
      <c r="GY3">
        <v>5.3333333333333344E-2</v>
      </c>
      <c r="GZ3">
        <v>0.26666666666666666</v>
      </c>
      <c r="HA3">
        <v>-5.333333333333333E-2</v>
      </c>
      <c r="HB3">
        <v>0.26666666666666666</v>
      </c>
      <c r="HC3">
        <v>0.21333333333333337</v>
      </c>
      <c r="HD3">
        <v>-5.3333333333333358E-2</v>
      </c>
      <c r="HE3">
        <v>0.26666666666666661</v>
      </c>
      <c r="HF3">
        <v>0.42666666666666686</v>
      </c>
    </row>
    <row r="4" spans="1:215" x14ac:dyDescent="0.25">
      <c r="A4">
        <v>1</v>
      </c>
      <c r="B4">
        <v>3</v>
      </c>
      <c r="C4">
        <v>3</v>
      </c>
      <c r="D4" s="12">
        <v>2000000</v>
      </c>
      <c r="E4" s="12">
        <v>3000000</v>
      </c>
      <c r="F4" s="12">
        <v>5000000</v>
      </c>
      <c r="G4" s="12">
        <v>7100000.0000000009</v>
      </c>
      <c r="H4" s="12">
        <v>3802000</v>
      </c>
      <c r="P4" t="s">
        <v>3</v>
      </c>
      <c r="Q4">
        <v>3.2941688424717147E-2</v>
      </c>
      <c r="R4">
        <v>0.95069463273076049</v>
      </c>
      <c r="S4">
        <v>2.8546209761163031E-2</v>
      </c>
      <c r="T4">
        <v>0.48830000000000001</v>
      </c>
      <c r="U4">
        <v>4.6004654771140421E-2</v>
      </c>
      <c r="V4">
        <v>0.88295000000000001</v>
      </c>
      <c r="W4">
        <v>4.7067876874506712E-2</v>
      </c>
      <c r="X4">
        <v>0.95411699914915349</v>
      </c>
      <c r="Y4">
        <v>0.95445223207750196</v>
      </c>
      <c r="Z4">
        <v>2.1096543504171637E-2</v>
      </c>
      <c r="AA4">
        <v>4.6103896103896105E-2</v>
      </c>
      <c r="AB4">
        <v>0.98956038521925105</v>
      </c>
      <c r="AC4">
        <v>0.98073967339097012</v>
      </c>
      <c r="AD4">
        <v>0.95550314465408803</v>
      </c>
      <c r="AE4">
        <v>2.3437500000000003E-2</v>
      </c>
      <c r="AF4">
        <f>AVERAGE($Q$4:$AE$4)</f>
        <v>0.493434362444088</v>
      </c>
      <c r="AG4" t="s">
        <v>57</v>
      </c>
      <c r="AH4">
        <f>VARP($Q$2:$AE$15)</f>
        <v>0.1393294060484368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15</v>
      </c>
      <c r="CW4" s="5">
        <f>SUM($Q$21:$AE$21)</f>
        <v>-1</v>
      </c>
      <c r="CX4" s="5">
        <v>5.2977777777777781</v>
      </c>
      <c r="CY4" s="5">
        <f>SUM($Q$39:$AE$39)</f>
        <v>-11</v>
      </c>
      <c r="CZ4" s="5">
        <v>1.5111111111111108</v>
      </c>
      <c r="DA4" s="5">
        <v>-1.3655454006547869E-2</v>
      </c>
      <c r="DB4" s="5">
        <v>2.1806676576587445</v>
      </c>
      <c r="DC4" s="5">
        <v>0.45242002585528912</v>
      </c>
      <c r="DD4" s="5">
        <f t="shared" si="0"/>
        <v>7.1428571428571411E-2</v>
      </c>
      <c r="DE4" s="5">
        <f t="shared" si="1"/>
        <v>0.3</v>
      </c>
      <c r="DF4" s="5">
        <v>1.598383855807556E-10</v>
      </c>
      <c r="DG4" s="5">
        <v>2.649883010518375</v>
      </c>
      <c r="DH4" s="5">
        <f t="shared" si="2"/>
        <v>7</v>
      </c>
      <c r="DI4" s="5">
        <f t="shared" si="3"/>
        <v>6</v>
      </c>
      <c r="DJ4" s="5">
        <v>13</v>
      </c>
      <c r="DK4" s="5">
        <f t="shared" si="4"/>
        <v>3.3333333333333326E-2</v>
      </c>
      <c r="DL4" s="5">
        <f t="shared" si="5"/>
        <v>0.493434362444088</v>
      </c>
      <c r="DM4" s="5">
        <f t="shared" si="6"/>
        <v>0.45938097046782117</v>
      </c>
      <c r="DO4" s="9" t="s">
        <v>218</v>
      </c>
      <c r="DP4" s="9">
        <v>3.1385903780889478E-2</v>
      </c>
      <c r="DQ4" s="9">
        <v>1</v>
      </c>
      <c r="DR4" s="9">
        <v>-2.8822897815151564E-2</v>
      </c>
      <c r="DS4" s="9">
        <v>-3.2529509846723072E-2</v>
      </c>
      <c r="DT4" s="9">
        <v>8.7312729083715804E-2</v>
      </c>
      <c r="DU4" s="9">
        <v>5.034755587719561E-2</v>
      </c>
      <c r="DV4" s="9">
        <v>-0.45757236854330435</v>
      </c>
      <c r="DW4" s="9">
        <v>1.4361682349629331E-2</v>
      </c>
      <c r="DX4" s="9">
        <v>0.11753550337904772</v>
      </c>
      <c r="DY4" s="9">
        <v>7.6951849929857249E-2</v>
      </c>
      <c r="DZ4" s="9">
        <v>-0.48354131119044885</v>
      </c>
      <c r="EA4" s="9">
        <v>-0.1463736156001888</v>
      </c>
      <c r="EB4" s="9">
        <v>0.18146666076759868</v>
      </c>
      <c r="GR4" t="s">
        <v>3</v>
      </c>
      <c r="GS4">
        <v>5.3333333333333337E-2</v>
      </c>
      <c r="GT4">
        <v>-5.3333333333333337E-2</v>
      </c>
      <c r="GU4">
        <f>VARP(Sheep!$Q$39:$AE$39)</f>
        <v>0.4622222222222222</v>
      </c>
      <c r="GV4">
        <v>0.17777777777777773</v>
      </c>
      <c r="GW4">
        <v>0.15999999999999989</v>
      </c>
      <c r="GX4">
        <v>0.10666666666666667</v>
      </c>
      <c r="GY4">
        <v>-1.7777777777777788E-2</v>
      </c>
      <c r="GZ4">
        <v>0.35555555555555557</v>
      </c>
      <c r="HA4">
        <v>0.28444444444444439</v>
      </c>
      <c r="HB4">
        <v>0.17777777777777773</v>
      </c>
      <c r="HC4">
        <v>-7.1111111111111125E-2</v>
      </c>
      <c r="HD4">
        <v>1.7777777777777788E-2</v>
      </c>
      <c r="HE4">
        <v>-8.888888888888892E-2</v>
      </c>
      <c r="HF4">
        <v>-5.3333333333333337E-2</v>
      </c>
    </row>
    <row r="5" spans="1:215" x14ac:dyDescent="0.25">
      <c r="A5">
        <v>1</v>
      </c>
      <c r="B5">
        <v>4</v>
      </c>
      <c r="C5">
        <v>4</v>
      </c>
      <c r="D5" s="12">
        <v>600000</v>
      </c>
      <c r="E5" s="12">
        <v>750000</v>
      </c>
      <c r="F5" s="12">
        <v>1000000</v>
      </c>
      <c r="G5" s="12">
        <v>6910714.2857142873</v>
      </c>
      <c r="H5" s="12">
        <v>8987000</v>
      </c>
      <c r="P5" t="s">
        <v>4</v>
      </c>
      <c r="Q5">
        <v>0.14000000000000001</v>
      </c>
      <c r="R5">
        <v>0.12586293146573285</v>
      </c>
      <c r="S5">
        <v>0.95266901906881796</v>
      </c>
      <c r="T5">
        <v>0.79804999999999993</v>
      </c>
      <c r="U5">
        <v>0.95078747828345966</v>
      </c>
      <c r="V5">
        <v>0.47317999999999999</v>
      </c>
      <c r="W5">
        <v>0.36625999999999997</v>
      </c>
      <c r="X5">
        <v>9.2750000000000013E-2</v>
      </c>
      <c r="Y5">
        <v>0.56525000000000003</v>
      </c>
      <c r="Z5">
        <v>0.13437500000000002</v>
      </c>
      <c r="AA5">
        <v>3.9444444444444442E-2</v>
      </c>
      <c r="AB5">
        <v>0.97266178898637046</v>
      </c>
      <c r="AC5">
        <v>0.96872074882995318</v>
      </c>
      <c r="AD5">
        <v>0.95</v>
      </c>
      <c r="AE5">
        <v>0.73624999999999996</v>
      </c>
      <c r="AF5">
        <f>AVERAGE($Q$5:$AE$5)</f>
        <v>0.55108409407191872</v>
      </c>
      <c r="AG5" t="s">
        <v>59</v>
      </c>
      <c r="AH5">
        <f>AVERAGE($Q$2:$AE$15)</f>
        <v>0.54140359247008774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SUM($Q$22:$AE$22)</f>
        <v>1</v>
      </c>
      <c r="CX5" s="5">
        <v>5.3688888888888888</v>
      </c>
      <c r="CY5" s="5">
        <f>SUM($Q$40:$AE$40)</f>
        <v>5</v>
      </c>
      <c r="CZ5" s="5">
        <v>2.2222222222222223</v>
      </c>
      <c r="DA5" s="5">
        <v>-6.0868801636072778E-2</v>
      </c>
      <c r="DB5" s="5">
        <v>14.126877526113789</v>
      </c>
      <c r="DC5" s="5">
        <v>0.37455095914698727</v>
      </c>
      <c r="DD5" s="5">
        <f t="shared" si="0"/>
        <v>7.1428571428571452E-2</v>
      </c>
      <c r="DE5" s="5">
        <f t="shared" si="1"/>
        <v>0.31904761904761902</v>
      </c>
      <c r="DF5" s="5">
        <v>3.8991702582632189E-2</v>
      </c>
      <c r="DG5" s="5">
        <v>1.4592619773448472</v>
      </c>
      <c r="DH5" s="5">
        <f t="shared" si="2"/>
        <v>1</v>
      </c>
      <c r="DI5" s="5">
        <f t="shared" si="3"/>
        <v>5</v>
      </c>
      <c r="DJ5" s="5">
        <v>6</v>
      </c>
      <c r="DK5" s="5">
        <f t="shared" si="4"/>
        <v>3.3333333333333326E-2</v>
      </c>
      <c r="DL5" s="5">
        <f t="shared" si="5"/>
        <v>0.55108409407191872</v>
      </c>
      <c r="DM5" s="5">
        <f t="shared" si="6"/>
        <v>0.37448234985831391</v>
      </c>
      <c r="DO5" s="9" t="s">
        <v>377</v>
      </c>
      <c r="DP5" s="9">
        <v>-0.21243253932537082</v>
      </c>
      <c r="DQ5" s="9">
        <v>-2.8822897815151564E-2</v>
      </c>
      <c r="DR5" s="9">
        <v>1</v>
      </c>
      <c r="DS5" s="9">
        <v>-8.9160822684841642E-2</v>
      </c>
      <c r="DT5" s="9">
        <v>0.71041174483070213</v>
      </c>
      <c r="DU5" s="9">
        <v>0.34900964232067927</v>
      </c>
      <c r="DV5" s="9">
        <v>-0.18790202736827177</v>
      </c>
      <c r="DW5" s="9">
        <v>0.10537879704768648</v>
      </c>
      <c r="DX5" s="9">
        <v>4.5510574484600094E-2</v>
      </c>
      <c r="DY5" s="9">
        <v>9.2739799152586205E-2</v>
      </c>
      <c r="DZ5" s="9">
        <v>-0.15506558646531579</v>
      </c>
      <c r="EA5" s="9">
        <v>-0.32866803164484715</v>
      </c>
      <c r="EB5" s="9">
        <v>-3.580316123325266E-2</v>
      </c>
      <c r="GR5" t="s">
        <v>4</v>
      </c>
      <c r="GS5">
        <v>-1.4802973661668754E-17</v>
      </c>
      <c r="GT5">
        <v>-2.9605947323337507E-17</v>
      </c>
      <c r="GU5">
        <v>0.17777777777777773</v>
      </c>
      <c r="GV5">
        <f>VARP(Sheep!$Q$40:$AE$40)</f>
        <v>0.88888888888888884</v>
      </c>
      <c r="GW5">
        <v>0.26666666666666672</v>
      </c>
      <c r="GX5">
        <v>0.26666666666666666</v>
      </c>
      <c r="GY5">
        <v>0.44444444444444442</v>
      </c>
      <c r="GZ5">
        <v>0.17777777777777776</v>
      </c>
      <c r="HA5">
        <v>0.35555555555555557</v>
      </c>
      <c r="HB5">
        <v>8.888888888888892E-2</v>
      </c>
      <c r="HC5">
        <v>-8.8888888888888934E-2</v>
      </c>
      <c r="HD5">
        <v>-0.17777777777777773</v>
      </c>
      <c r="HE5">
        <v>8.8888888888888892E-2</v>
      </c>
      <c r="HF5">
        <v>-0.26666666666666661</v>
      </c>
    </row>
    <row r="6" spans="1:215" x14ac:dyDescent="0.25">
      <c r="A6">
        <v>1</v>
      </c>
      <c r="B6">
        <v>5</v>
      </c>
      <c r="C6">
        <v>5</v>
      </c>
      <c r="D6" s="12">
        <v>25</v>
      </c>
      <c r="E6" s="12">
        <v>60</v>
      </c>
      <c r="F6" s="12">
        <v>100</v>
      </c>
      <c r="G6" s="12">
        <v>635.71428571428578</v>
      </c>
      <c r="H6" s="12">
        <v>597</v>
      </c>
      <c r="P6" t="s">
        <v>5</v>
      </c>
      <c r="Q6">
        <v>2.3820012586532411E-2</v>
      </c>
      <c r="R6">
        <v>0.95008675803444465</v>
      </c>
      <c r="S6">
        <v>0.95319711123959061</v>
      </c>
      <c r="T6">
        <v>0.96331045303000584</v>
      </c>
      <c r="U6">
        <v>2.7089995431703977E-2</v>
      </c>
      <c r="V6">
        <v>0.35397499999999998</v>
      </c>
      <c r="W6">
        <v>3.473209085614444E-2</v>
      </c>
      <c r="X6">
        <v>3.5530029654507127E-2</v>
      </c>
      <c r="Y6">
        <v>0.49099999999999999</v>
      </c>
      <c r="Z6">
        <v>3.6196319018404914E-2</v>
      </c>
      <c r="AA6">
        <v>3.2272727272727272E-2</v>
      </c>
      <c r="AB6">
        <v>0.9673818996484993</v>
      </c>
      <c r="AC6">
        <v>0.97615933412604039</v>
      </c>
      <c r="AD6">
        <v>0.95</v>
      </c>
      <c r="AE6">
        <v>0.95590097869890611</v>
      </c>
      <c r="AF6">
        <f>AVERAGE($Q$6:$AE$6)</f>
        <v>0.51671018063983387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22</v>
      </c>
      <c r="CW6" s="5">
        <f>SUM($Q$23:$AE$23)</f>
        <v>-1</v>
      </c>
      <c r="CX6" s="5">
        <v>4.7644444444444449</v>
      </c>
      <c r="CY6" s="5">
        <f>SUM($Q$41:$AE$41)</f>
        <v>-9</v>
      </c>
      <c r="CZ6" s="5">
        <v>0.79999999999999982</v>
      </c>
      <c r="DA6" s="5">
        <v>2.7222260572796753E-2</v>
      </c>
      <c r="DB6" s="5">
        <v>9.6762542387324988</v>
      </c>
      <c r="DC6" s="5">
        <v>0.43006625770776491</v>
      </c>
      <c r="DD6" s="5">
        <f t="shared" si="0"/>
        <v>1.428571428571427E-2</v>
      </c>
      <c r="DE6" s="5">
        <f t="shared" si="1"/>
        <v>0.26190476190476192</v>
      </c>
      <c r="DF6" s="5">
        <v>5.867487123709666E-9</v>
      </c>
      <c r="DG6" s="5">
        <v>2.2031413980692935</v>
      </c>
      <c r="DH6" s="5">
        <f t="shared" si="2"/>
        <v>6</v>
      </c>
      <c r="DI6" s="5">
        <f t="shared" si="3"/>
        <v>7</v>
      </c>
      <c r="DJ6" s="5">
        <v>13</v>
      </c>
      <c r="DK6" s="5">
        <f t="shared" si="4"/>
        <v>3.3333333333333326E-2</v>
      </c>
      <c r="DL6" s="5">
        <f t="shared" si="5"/>
        <v>0.51671018063983387</v>
      </c>
      <c r="DM6" s="5">
        <f t="shared" si="6"/>
        <v>0.44815796636535227</v>
      </c>
      <c r="DO6" s="9" t="s">
        <v>351</v>
      </c>
      <c r="DP6" s="9">
        <v>0.23641856933314584</v>
      </c>
      <c r="DQ6" s="9">
        <v>-3.2529509846723072E-2</v>
      </c>
      <c r="DR6" s="9">
        <v>-8.9160822684841642E-2</v>
      </c>
      <c r="DS6" s="9">
        <v>1</v>
      </c>
      <c r="DT6" s="9">
        <v>9.7181420688376777E-2</v>
      </c>
      <c r="DU6" s="9">
        <v>-0.15003403025539525</v>
      </c>
      <c r="DV6" s="9">
        <v>5.3017196221921074E-2</v>
      </c>
      <c r="DW6" s="9">
        <v>0.19569820064973673</v>
      </c>
      <c r="DX6" s="9">
        <v>1.3214064077186963E-2</v>
      </c>
      <c r="DY6" s="9">
        <v>0.13103731820573666</v>
      </c>
      <c r="DZ6" s="9">
        <v>8.8739144677498962E-3</v>
      </c>
      <c r="EA6" s="9">
        <v>-0.13783015699999526</v>
      </c>
      <c r="EB6" s="9">
        <v>0.16195558232237126</v>
      </c>
      <c r="GR6" t="s">
        <v>5</v>
      </c>
      <c r="GS6">
        <v>-5.3333333333333337E-2</v>
      </c>
      <c r="GT6">
        <v>5.3333333333333337E-2</v>
      </c>
      <c r="GU6">
        <v>0.15999999999999989</v>
      </c>
      <c r="GV6">
        <v>0.26666666666666672</v>
      </c>
      <c r="GW6">
        <f>VARP(Sheep!$Q$41:$AE$41)</f>
        <v>0.64</v>
      </c>
      <c r="GX6">
        <v>-0.1066666666666667</v>
      </c>
      <c r="GY6">
        <v>0.10666666666666667</v>
      </c>
      <c r="GZ6">
        <v>0.26666666666666666</v>
      </c>
      <c r="HA6">
        <v>-0.10666666666666669</v>
      </c>
      <c r="HB6">
        <v>-7.4014868308343768E-18</v>
      </c>
      <c r="HC6">
        <v>-0.10666666666666667</v>
      </c>
      <c r="HD6">
        <v>-0.10666666666666667</v>
      </c>
      <c r="HE6">
        <v>-0.26666666666666666</v>
      </c>
      <c r="HF6">
        <v>5.3333333333333233E-2</v>
      </c>
    </row>
    <row r="7" spans="1:215" x14ac:dyDescent="0.25">
      <c r="A7">
        <v>1</v>
      </c>
      <c r="B7">
        <v>6</v>
      </c>
      <c r="C7">
        <v>7</v>
      </c>
      <c r="D7" s="12">
        <v>1000</v>
      </c>
      <c r="E7" s="12">
        <v>3000</v>
      </c>
      <c r="F7" s="12">
        <v>5000</v>
      </c>
      <c r="G7" s="12">
        <v>5167.8571428571431</v>
      </c>
      <c r="H7" s="12">
        <v>2851</v>
      </c>
      <c r="P7" t="s">
        <v>6</v>
      </c>
      <c r="Q7">
        <v>0.41</v>
      </c>
      <c r="R7">
        <v>0.56027906976744191</v>
      </c>
      <c r="S7">
        <v>0.19009999999999999</v>
      </c>
      <c r="T7">
        <v>0.34804999999999997</v>
      </c>
      <c r="U7">
        <v>0.58730000000000004</v>
      </c>
      <c r="V7">
        <v>0.62765000000000004</v>
      </c>
      <c r="W7">
        <v>0.22570000000000001</v>
      </c>
      <c r="X7">
        <v>0.55700000000000005</v>
      </c>
      <c r="Y7">
        <v>0.95229216758432411</v>
      </c>
      <c r="Z7">
        <v>0.36500000000000005</v>
      </c>
      <c r="AA7">
        <v>4.8630136986301371E-2</v>
      </c>
      <c r="AB7">
        <v>0.89230769230769225</v>
      </c>
      <c r="AC7">
        <v>0.96293900184842884</v>
      </c>
      <c r="AD7">
        <v>0.55294117647058827</v>
      </c>
      <c r="AE7">
        <v>0.27821428571428569</v>
      </c>
      <c r="AF7">
        <f>AVERAGE($Q$7:$AE$7)</f>
        <v>0.50389356871193747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SUM($Q$24:$AE$24)</f>
        <v>1</v>
      </c>
      <c r="CX7" s="5">
        <v>5.6355555555555554</v>
      </c>
      <c r="CY7" s="5">
        <f>SUM($Q$42:$AE$42)</f>
        <v>9</v>
      </c>
      <c r="CZ7" s="5">
        <v>1.8666666666666669</v>
      </c>
      <c r="DA7" s="5">
        <v>-9.525602711910526E-2</v>
      </c>
      <c r="DB7" s="5">
        <v>3.8143620389946187</v>
      </c>
      <c r="DC7" s="5">
        <v>0.50173133312556983</v>
      </c>
      <c r="DD7" s="5">
        <f t="shared" si="0"/>
        <v>3.3333333333333354E-2</v>
      </c>
      <c r="DE7" s="5">
        <f t="shared" si="1"/>
        <v>0.33809523809523812</v>
      </c>
      <c r="DF7" s="5">
        <v>0.64320164723637041</v>
      </c>
      <c r="DG7" s="5">
        <v>1.3168544898404055</v>
      </c>
      <c r="DH7" s="5">
        <f t="shared" si="2"/>
        <v>1</v>
      </c>
      <c r="DI7" s="5">
        <f t="shared" si="3"/>
        <v>2</v>
      </c>
      <c r="DJ7" s="5">
        <v>3</v>
      </c>
      <c r="DK7" s="5">
        <f t="shared" si="4"/>
        <v>3.3333333333333326E-2</v>
      </c>
      <c r="DL7" s="5">
        <f t="shared" si="5"/>
        <v>0.50389356871193747</v>
      </c>
      <c r="DM7" s="5">
        <f t="shared" si="6"/>
        <v>0.27771719393386007</v>
      </c>
      <c r="DO7" s="9" t="s">
        <v>357</v>
      </c>
      <c r="DP7" s="9">
        <v>-0.30693645122991853</v>
      </c>
      <c r="DQ7" s="9">
        <v>8.7312729083715804E-2</v>
      </c>
      <c r="DR7" s="9">
        <v>0.71041174483070213</v>
      </c>
      <c r="DS7" s="9">
        <v>9.7181420688376777E-2</v>
      </c>
      <c r="DT7" s="9">
        <v>1</v>
      </c>
      <c r="DU7" s="9">
        <v>0.26647986834161952</v>
      </c>
      <c r="DV7" s="9">
        <v>-0.14006194315653145</v>
      </c>
      <c r="DW7" s="9">
        <v>-5.5449865561754234E-2</v>
      </c>
      <c r="DX7" s="9">
        <v>0.13290279040617375</v>
      </c>
      <c r="DY7" s="9">
        <v>4.180690606792227E-2</v>
      </c>
      <c r="DZ7" s="9">
        <v>-0.20147743006265947</v>
      </c>
      <c r="EA7" s="9">
        <v>-4.9534385095658058E-2</v>
      </c>
      <c r="EB7" s="9">
        <v>-4.9508782924472555E-2</v>
      </c>
      <c r="GR7" t="s">
        <v>6</v>
      </c>
      <c r="GS7">
        <v>0.32</v>
      </c>
      <c r="GT7">
        <v>-5.3333333333333337E-2</v>
      </c>
      <c r="GU7">
        <v>0.10666666666666667</v>
      </c>
      <c r="GV7">
        <v>0.26666666666666666</v>
      </c>
      <c r="GW7">
        <v>-0.1066666666666667</v>
      </c>
      <c r="GX7">
        <f>VARP(Sheep!$Q$42:$AE$42)</f>
        <v>0.64</v>
      </c>
      <c r="GY7">
        <v>0.42666666666666664</v>
      </c>
      <c r="GZ7">
        <v>7.4014868308343768E-18</v>
      </c>
      <c r="HA7">
        <v>0.37333333333333341</v>
      </c>
      <c r="HB7">
        <v>0</v>
      </c>
      <c r="HC7">
        <v>0.10666666666666667</v>
      </c>
      <c r="HD7">
        <v>0.1066666666666667</v>
      </c>
      <c r="HE7">
        <v>0</v>
      </c>
      <c r="HF7">
        <v>-0.32000000000000006</v>
      </c>
    </row>
    <row r="8" spans="1:215" x14ac:dyDescent="0.25">
      <c r="A8">
        <v>1</v>
      </c>
      <c r="B8">
        <v>7</v>
      </c>
      <c r="C8">
        <v>8</v>
      </c>
      <c r="D8" s="12">
        <v>1500</v>
      </c>
      <c r="E8" s="12">
        <v>4000</v>
      </c>
      <c r="F8" s="12">
        <v>7000</v>
      </c>
      <c r="G8" s="12">
        <v>9421.4285714285706</v>
      </c>
      <c r="H8" s="12">
        <v>2257</v>
      </c>
      <c r="P8" t="s">
        <v>7</v>
      </c>
      <c r="Q8">
        <v>0.71176470588235297</v>
      </c>
      <c r="R8">
        <v>0.95073019057207675</v>
      </c>
      <c r="S8">
        <v>2.1205965543841604E-2</v>
      </c>
      <c r="T8">
        <v>0.95480067649190625</v>
      </c>
      <c r="U8">
        <v>0.9527071728377724</v>
      </c>
      <c r="V8">
        <v>0.53322058823529417</v>
      </c>
      <c r="W8">
        <v>0.53854999999999997</v>
      </c>
      <c r="X8">
        <v>0.28884615384615386</v>
      </c>
      <c r="Y8">
        <v>0.95073458713754244</v>
      </c>
      <c r="Z8">
        <v>0.11750000000000001</v>
      </c>
      <c r="AA8">
        <v>4.7333333333333331E-2</v>
      </c>
      <c r="AB8">
        <v>0.41818181818181815</v>
      </c>
      <c r="AC8">
        <v>0.97913631633714882</v>
      </c>
      <c r="AD8">
        <v>0.21875</v>
      </c>
      <c r="AE8">
        <v>0.81846153846153846</v>
      </c>
      <c r="AF8">
        <f>AVERAGE($Q$8:$AE$8)</f>
        <v>0.56679486979071858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-10</v>
      </c>
      <c r="CW8" s="5">
        <f>SUM($Q$25:$AE$25)</f>
        <v>3</v>
      </c>
      <c r="CX8" s="5">
        <v>1.1733333333333333</v>
      </c>
      <c r="CY8" s="5">
        <f>SUM($Q$43:$AE$43)</f>
        <v>1</v>
      </c>
      <c r="CZ8" s="5">
        <v>1.5111111111111113</v>
      </c>
      <c r="DA8" s="5">
        <v>2.3175916309787676E-2</v>
      </c>
      <c r="DB8" s="5">
        <v>2.8379407216706753</v>
      </c>
      <c r="DC8" s="5">
        <v>0.27557845313833895</v>
      </c>
      <c r="DD8" s="5">
        <f t="shared" si="0"/>
        <v>3.3333333333333333E-2</v>
      </c>
      <c r="DE8" s="5">
        <f t="shared" si="1"/>
        <v>3.3333333333333333E-2</v>
      </c>
      <c r="DF8" s="5">
        <v>2.273652607437802E-3</v>
      </c>
      <c r="DG8" s="5">
        <v>2.0268954574289508</v>
      </c>
      <c r="DH8" s="5">
        <f t="shared" si="2"/>
        <v>2</v>
      </c>
      <c r="DI8" s="5">
        <f t="shared" si="3"/>
        <v>5</v>
      </c>
      <c r="DJ8" s="5">
        <v>7</v>
      </c>
      <c r="DK8" s="5">
        <f t="shared" si="4"/>
        <v>9.9999999999999978E-2</v>
      </c>
      <c r="DL8" s="5">
        <f t="shared" si="5"/>
        <v>0.56679486979071858</v>
      </c>
      <c r="DM8" s="5">
        <f t="shared" si="6"/>
        <v>0.36257468859849545</v>
      </c>
      <c r="DO8" s="9" t="s">
        <v>214</v>
      </c>
      <c r="DP8" s="9">
        <v>-0.37116420950808449</v>
      </c>
      <c r="DQ8" s="9">
        <v>5.034755587719561E-2</v>
      </c>
      <c r="DR8" s="9">
        <v>0.34900964232067927</v>
      </c>
      <c r="DS8" s="9">
        <v>-0.15003403025539525</v>
      </c>
      <c r="DT8" s="9">
        <v>0.26647986834161952</v>
      </c>
      <c r="DU8" s="9">
        <v>1</v>
      </c>
      <c r="DV8" s="9">
        <v>-0.62256909402737237</v>
      </c>
      <c r="DW8" s="9">
        <v>-0.37995131746604383</v>
      </c>
      <c r="DX8" s="9">
        <v>-0.4804978184749879</v>
      </c>
      <c r="DY8" s="9">
        <v>-0.51715564335327979</v>
      </c>
      <c r="DZ8" s="9">
        <v>-0.28264176685512105</v>
      </c>
      <c r="EA8" s="9">
        <v>-0.18535699123232055</v>
      </c>
      <c r="EB8" s="9">
        <v>-0.66901978632184544</v>
      </c>
      <c r="GR8" t="s">
        <v>7</v>
      </c>
      <c r="GS8">
        <v>0.21333333333333335</v>
      </c>
      <c r="GT8">
        <v>5.3333333333333344E-2</v>
      </c>
      <c r="GU8">
        <v>-1.7777777777777788E-2</v>
      </c>
      <c r="GV8">
        <v>0.44444444444444442</v>
      </c>
      <c r="GW8">
        <v>0.10666666666666667</v>
      </c>
      <c r="GX8">
        <v>0.42666666666666664</v>
      </c>
      <c r="GY8">
        <f>VARP(Sheep!$Q$43:$AE$43)</f>
        <v>0.99555555555555553</v>
      </c>
      <c r="GZ8">
        <v>-0.17777777777777773</v>
      </c>
      <c r="HA8">
        <v>7.1111111111111069E-2</v>
      </c>
      <c r="HB8">
        <v>-8.8888888888888892E-2</v>
      </c>
      <c r="HC8">
        <v>-1.7777777777777788E-2</v>
      </c>
      <c r="HD8">
        <v>-0.19555555555555557</v>
      </c>
      <c r="HE8">
        <v>-0.35555555555555546</v>
      </c>
      <c r="HF8">
        <v>5.3333333333333295E-2</v>
      </c>
    </row>
    <row r="9" spans="1:215" x14ac:dyDescent="0.25">
      <c r="A9">
        <v>1</v>
      </c>
      <c r="B9">
        <v>8</v>
      </c>
      <c r="C9">
        <v>9</v>
      </c>
      <c r="D9" s="12">
        <v>3</v>
      </c>
      <c r="E9" s="12">
        <v>10</v>
      </c>
      <c r="F9" s="12">
        <v>25</v>
      </c>
      <c r="G9" s="12">
        <v>15.5</v>
      </c>
      <c r="H9" s="12">
        <v>11.9</v>
      </c>
      <c r="P9" t="s">
        <v>8</v>
      </c>
      <c r="Q9">
        <v>4.1639163916391636E-2</v>
      </c>
      <c r="R9">
        <v>0.95008675803444465</v>
      </c>
      <c r="S9">
        <v>4.365802011646374E-2</v>
      </c>
      <c r="T9">
        <v>0.64610000000000001</v>
      </c>
      <c r="U9">
        <v>0.40695945945945949</v>
      </c>
      <c r="V9">
        <v>0.88295000000000001</v>
      </c>
      <c r="W9">
        <v>4.9001643385373869E-2</v>
      </c>
      <c r="X9">
        <v>0.30071428571428571</v>
      </c>
      <c r="Y9">
        <v>0.19219999999999998</v>
      </c>
      <c r="Z9">
        <v>2.7699530516431928E-2</v>
      </c>
      <c r="AA9">
        <v>3.5499999999999997E-2</v>
      </c>
      <c r="AB9">
        <v>0.98340604059816461</v>
      </c>
      <c r="AC9">
        <v>0.9824276950043821</v>
      </c>
      <c r="AD9">
        <v>0.9533003300330033</v>
      </c>
      <c r="AE9">
        <v>4.2338709677419359E-2</v>
      </c>
      <c r="AF9">
        <f>AVERAGE($Q$9:$AE$9)</f>
        <v>0.43586544243038805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SUM($Q$26:$AE$26)</f>
        <v>-3</v>
      </c>
      <c r="CX9" s="5">
        <v>4.6933333333333325</v>
      </c>
      <c r="CY9" s="5">
        <f>SUM($Q$44:$AE$44)</f>
        <v>-5</v>
      </c>
      <c r="CZ9" s="5">
        <v>3.1111111111111107</v>
      </c>
      <c r="DA9" s="5">
        <v>-5.3837425881292457E-2</v>
      </c>
      <c r="DB9" s="5">
        <v>3.139274388370727</v>
      </c>
      <c r="DC9" s="5">
        <v>0.46851713824089258</v>
      </c>
      <c r="DD9" s="5">
        <f t="shared" si="0"/>
        <v>0.16666666666666663</v>
      </c>
      <c r="DE9" s="5">
        <f t="shared" si="1"/>
        <v>0.2428571428571428</v>
      </c>
      <c r="DF9" s="5">
        <v>2.6992374635409173E-6</v>
      </c>
      <c r="DG9" s="5">
        <v>1.9650014415668418</v>
      </c>
      <c r="DH9" s="5">
        <f t="shared" si="2"/>
        <v>6</v>
      </c>
      <c r="DI9" s="5">
        <f t="shared" si="3"/>
        <v>4</v>
      </c>
      <c r="DJ9" s="5">
        <v>10</v>
      </c>
      <c r="DK9" s="5">
        <f t="shared" si="4"/>
        <v>9.9999999999999978E-2</v>
      </c>
      <c r="DL9" s="5">
        <f t="shared" si="5"/>
        <v>0.43586544243038805</v>
      </c>
      <c r="DM9" s="5">
        <f t="shared" si="6"/>
        <v>0.41351374522889872</v>
      </c>
      <c r="DO9" s="9" t="s">
        <v>215</v>
      </c>
      <c r="DP9" s="9">
        <v>0.45370586605112301</v>
      </c>
      <c r="DQ9" s="9">
        <v>-0.45757236854330435</v>
      </c>
      <c r="DR9" s="9">
        <v>-0.18790202736827177</v>
      </c>
      <c r="DS9" s="9">
        <v>5.3017196221921074E-2</v>
      </c>
      <c r="DT9" s="9">
        <v>-0.14006194315653145</v>
      </c>
      <c r="DU9" s="9">
        <v>-0.62256909402737237</v>
      </c>
      <c r="DV9" s="9">
        <v>1</v>
      </c>
      <c r="DW9" s="9">
        <v>0.51824105110907071</v>
      </c>
      <c r="DX9" s="9">
        <v>0.61371667734693791</v>
      </c>
      <c r="DY9" s="9">
        <v>0.6813141440781556</v>
      </c>
      <c r="DZ9" s="9">
        <v>0.24776082988884512</v>
      </c>
      <c r="EA9" s="9">
        <v>0.28939830793853072</v>
      </c>
      <c r="EB9" s="9">
        <v>0.68889343657237401</v>
      </c>
      <c r="GR9" t="s">
        <v>8</v>
      </c>
      <c r="GS9">
        <v>0</v>
      </c>
      <c r="GT9">
        <v>0.26666666666666666</v>
      </c>
      <c r="GU9">
        <v>0.35555555555555557</v>
      </c>
      <c r="GV9">
        <v>0.17777777777777776</v>
      </c>
      <c r="GW9">
        <v>0.26666666666666666</v>
      </c>
      <c r="GX9">
        <v>7.4014868308343768E-18</v>
      </c>
      <c r="GY9">
        <v>-0.17777777777777773</v>
      </c>
      <c r="GZ9">
        <f>VARP(Sheep!$Q$44:$AE$44)</f>
        <v>0.88888888888888884</v>
      </c>
      <c r="HA9">
        <v>0.17777777777777776</v>
      </c>
      <c r="HB9">
        <v>0.44444444444444453</v>
      </c>
      <c r="HC9">
        <v>8.8888888888888892E-2</v>
      </c>
      <c r="HD9">
        <v>0.17777777777777776</v>
      </c>
      <c r="HE9">
        <v>0.17777777777777776</v>
      </c>
      <c r="HF9">
        <v>0.26666666666666666</v>
      </c>
    </row>
    <row r="10" spans="1:215" x14ac:dyDescent="0.25">
      <c r="A10">
        <v>1</v>
      </c>
      <c r="B10">
        <v>9</v>
      </c>
      <c r="C10">
        <v>10</v>
      </c>
      <c r="D10" s="12">
        <v>0.5</v>
      </c>
      <c r="E10" s="12">
        <v>1</v>
      </c>
      <c r="F10" s="12">
        <v>10</v>
      </c>
      <c r="G10" s="12">
        <v>7.4357142857142851</v>
      </c>
      <c r="H10" s="12">
        <v>12.9</v>
      </c>
      <c r="P10" t="s">
        <v>9</v>
      </c>
      <c r="Q10">
        <v>0.21500000000000002</v>
      </c>
      <c r="R10">
        <v>0.53449999999999998</v>
      </c>
      <c r="S10">
        <v>4.365802011646374E-2</v>
      </c>
      <c r="T10">
        <v>0.79804999999999993</v>
      </c>
      <c r="U10">
        <v>0.76730000000000009</v>
      </c>
      <c r="V10">
        <v>0.26974999999999999</v>
      </c>
      <c r="W10">
        <v>0.11285000000000001</v>
      </c>
      <c r="X10">
        <v>0.95299515030153215</v>
      </c>
      <c r="Y10">
        <v>0.95704537076441554</v>
      </c>
      <c r="Z10">
        <v>0.69500000000000006</v>
      </c>
      <c r="AA10">
        <v>0.05</v>
      </c>
      <c r="AB10">
        <v>4.8147976664505973E-2</v>
      </c>
      <c r="AC10">
        <v>0.97774694783573801</v>
      </c>
      <c r="AD10">
        <v>0.9533003300330033</v>
      </c>
      <c r="AE10">
        <v>0.95080282594733456</v>
      </c>
      <c r="AF10">
        <f>AVERAGE($Q$10:$AE$10)</f>
        <v>0.55507644144419954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5.6429844641687425E-2</v>
      </c>
      <c r="CW10" s="5">
        <f>SUM($Q$27:$AE$27)</f>
        <v>3</v>
      </c>
      <c r="CX10" s="5">
        <v>4.6399999999999997</v>
      </c>
      <c r="CY10" s="5">
        <f>SUM($Q$45:$AE$45)</f>
        <v>-1</v>
      </c>
      <c r="CZ10" s="5">
        <v>2.755555555555556</v>
      </c>
      <c r="DA10" s="5">
        <v>3.1727291226134699E-2</v>
      </c>
      <c r="DB10" s="5">
        <v>1.0922192677475133</v>
      </c>
      <c r="DC10" s="5">
        <v>0.32136409123625537</v>
      </c>
      <c r="DD10" s="5">
        <f t="shared" si="0"/>
        <v>0.12857142857142861</v>
      </c>
      <c r="DE10" s="5">
        <f t="shared" si="1"/>
        <v>0.28095238095238095</v>
      </c>
      <c r="DF10" s="5">
        <v>3.9294090362127935E-4</v>
      </c>
      <c r="DG10" s="5">
        <v>2.2828607318816698</v>
      </c>
      <c r="DH10" s="5">
        <f t="shared" si="2"/>
        <v>3</v>
      </c>
      <c r="DI10" s="5">
        <f t="shared" si="3"/>
        <v>5</v>
      </c>
      <c r="DJ10" s="5">
        <v>8</v>
      </c>
      <c r="DK10" s="5">
        <f t="shared" si="4"/>
        <v>9.9999999999999978E-2</v>
      </c>
      <c r="DL10" s="5">
        <f t="shared" si="5"/>
        <v>0.55507644144419954</v>
      </c>
      <c r="DM10" s="5">
        <f t="shared" si="6"/>
        <v>0.38767458421561013</v>
      </c>
      <c r="DO10" s="9" t="s">
        <v>45</v>
      </c>
      <c r="DP10" s="9">
        <v>0.30120301698447988</v>
      </c>
      <c r="DQ10" s="9">
        <v>1.4361682349629331E-2</v>
      </c>
      <c r="DR10" s="9">
        <v>0.10537879704768648</v>
      </c>
      <c r="DS10" s="9">
        <v>0.19569820064973673</v>
      </c>
      <c r="DT10" s="9">
        <v>-5.5449865561754234E-2</v>
      </c>
      <c r="DU10" s="9">
        <v>-0.37995131746604383</v>
      </c>
      <c r="DV10" s="9">
        <v>0.51824105110907071</v>
      </c>
      <c r="DW10" s="9">
        <v>1</v>
      </c>
      <c r="DX10" s="9">
        <v>0.3687893311745602</v>
      </c>
      <c r="DY10" s="9">
        <v>0.84361860334480288</v>
      </c>
      <c r="DZ10" s="9">
        <v>1.1887715860358129E-2</v>
      </c>
      <c r="EA10" s="9">
        <v>-0.32403240364529595</v>
      </c>
      <c r="EB10" s="9">
        <v>0.84584768250648745</v>
      </c>
      <c r="GR10" t="s">
        <v>9</v>
      </c>
      <c r="GS10">
        <v>5.3333333333333371E-2</v>
      </c>
      <c r="GT10">
        <v>-5.333333333333333E-2</v>
      </c>
      <c r="GU10">
        <v>0.28444444444444439</v>
      </c>
      <c r="GV10">
        <v>0.35555555555555557</v>
      </c>
      <c r="GW10">
        <v>-0.10666666666666669</v>
      </c>
      <c r="GX10">
        <v>0.37333333333333341</v>
      </c>
      <c r="GY10">
        <v>7.1111111111111069E-2</v>
      </c>
      <c r="GZ10">
        <v>0.17777777777777776</v>
      </c>
      <c r="HA10">
        <f>VARP(Sheep!$Q$45:$AE$45)</f>
        <v>0.99555555555555553</v>
      </c>
      <c r="HB10">
        <v>8.8888888888888892E-2</v>
      </c>
      <c r="HC10">
        <v>0.28444444444444439</v>
      </c>
      <c r="HD10">
        <v>0.19555555555555557</v>
      </c>
      <c r="HE10">
        <v>8.8888888888888934E-2</v>
      </c>
      <c r="HF10">
        <v>-5.3333333333333351E-2</v>
      </c>
    </row>
    <row r="11" spans="1:215" x14ac:dyDescent="0.25">
      <c r="A11">
        <v>1</v>
      </c>
      <c r="B11">
        <v>10</v>
      </c>
      <c r="C11">
        <v>11</v>
      </c>
      <c r="D11" s="12">
        <v>50</v>
      </c>
      <c r="E11" s="12">
        <v>100</v>
      </c>
      <c r="F11" s="12">
        <v>250</v>
      </c>
      <c r="G11" s="12">
        <v>30.714285714285715</v>
      </c>
      <c r="H11" s="12">
        <v>11.5</v>
      </c>
      <c r="P11" t="s">
        <v>10</v>
      </c>
      <c r="Q11">
        <v>0.83000000000000007</v>
      </c>
      <c r="R11">
        <v>0.95031363652045453</v>
      </c>
      <c r="S11">
        <v>0.77029999999999998</v>
      </c>
      <c r="T11">
        <v>0.79804999999999993</v>
      </c>
      <c r="U11">
        <v>0.19550000000000001</v>
      </c>
      <c r="V11">
        <v>0.17764999999999997</v>
      </c>
      <c r="W11">
        <v>4.0650988411724612E-2</v>
      </c>
      <c r="X11">
        <v>0.36050000000000004</v>
      </c>
      <c r="Y11">
        <v>0.68374999999999997</v>
      </c>
      <c r="Z11">
        <v>0.72499999999999998</v>
      </c>
      <c r="AA11">
        <v>4.7972972972972976E-2</v>
      </c>
      <c r="AB11">
        <v>0.97266178898637046</v>
      </c>
      <c r="AC11">
        <v>0.72499999999999998</v>
      </c>
      <c r="AD11">
        <v>0.95632716049382716</v>
      </c>
      <c r="AE11">
        <v>0.73624999999999996</v>
      </c>
      <c r="AF11">
        <f>AVERAGE($Q$11:$AE$11)</f>
        <v>0.59799510315902327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SUM($Q$28:$AE$28)</f>
        <v>5</v>
      </c>
      <c r="CX11" s="5">
        <v>3.911111111111111</v>
      </c>
      <c r="CY11" s="5">
        <f>SUM($Q$46:$AE$46)</f>
        <v>5</v>
      </c>
      <c r="CZ11" s="5">
        <v>2.4888888888888889</v>
      </c>
      <c r="DA11" s="5">
        <v>-1.4795841775754579E-2</v>
      </c>
      <c r="DB11" s="5">
        <v>1.210245364523606</v>
      </c>
      <c r="DC11" s="5">
        <v>0.37837748178311303</v>
      </c>
      <c r="DD11" s="5">
        <f t="shared" si="0"/>
        <v>9.0476190476190474E-2</v>
      </c>
      <c r="DE11" s="5">
        <f t="shared" si="1"/>
        <v>0.24285714285714285</v>
      </c>
      <c r="DF11" s="5">
        <v>4.8456801372083205E-2</v>
      </c>
      <c r="DG11" s="5">
        <v>1.9338936670525915</v>
      </c>
      <c r="DH11" s="5">
        <f t="shared" si="2"/>
        <v>2</v>
      </c>
      <c r="DI11" s="5">
        <f t="shared" si="3"/>
        <v>3</v>
      </c>
      <c r="DJ11" s="5">
        <v>5</v>
      </c>
      <c r="DK11" s="5">
        <f t="shared" si="4"/>
        <v>0.16666666666666669</v>
      </c>
      <c r="DL11" s="5">
        <f t="shared" si="5"/>
        <v>0.59799510315902327</v>
      </c>
      <c r="DM11" s="5">
        <f t="shared" si="6"/>
        <v>0.33630602553661032</v>
      </c>
      <c r="DO11" s="9" t="s">
        <v>46</v>
      </c>
      <c r="DP11" s="9">
        <v>0.54931212849116506</v>
      </c>
      <c r="DQ11" s="9">
        <v>0.11753550337904772</v>
      </c>
      <c r="DR11" s="9">
        <v>4.5510574484600094E-2</v>
      </c>
      <c r="DS11" s="9">
        <v>1.3214064077186963E-2</v>
      </c>
      <c r="DT11" s="9">
        <v>0.13290279040617375</v>
      </c>
      <c r="DU11" s="9">
        <v>-0.4804978184749879</v>
      </c>
      <c r="DV11" s="9">
        <v>0.61371667734693791</v>
      </c>
      <c r="DW11" s="9">
        <v>0.3687893311745602</v>
      </c>
      <c r="DX11" s="9">
        <v>1</v>
      </c>
      <c r="DY11" s="9">
        <v>0.81021292747461915</v>
      </c>
      <c r="DZ11" s="9">
        <v>0.21736183269857506</v>
      </c>
      <c r="EA11" s="9">
        <v>0.52798413803410738</v>
      </c>
      <c r="EB11" s="9">
        <v>0.70184061921231977</v>
      </c>
      <c r="GR11" t="s">
        <v>10</v>
      </c>
      <c r="GS11">
        <v>-0.26666666666666666</v>
      </c>
      <c r="GT11">
        <v>0.26666666666666666</v>
      </c>
      <c r="GU11">
        <v>0.17777777777777773</v>
      </c>
      <c r="GV11">
        <v>8.888888888888892E-2</v>
      </c>
      <c r="GW11">
        <v>-7.4014868308343768E-18</v>
      </c>
      <c r="GX11">
        <v>0</v>
      </c>
      <c r="GY11">
        <v>-8.8888888888888892E-2</v>
      </c>
      <c r="GZ11">
        <v>0.44444444444444453</v>
      </c>
      <c r="HA11">
        <v>8.8888888888888892E-2</v>
      </c>
      <c r="HB11">
        <f>VARP(Sheep!$Q$46:$AE$46)</f>
        <v>0.88888888888888884</v>
      </c>
      <c r="HC11">
        <v>0.17777777777777773</v>
      </c>
      <c r="HD11">
        <v>0.35555555555555551</v>
      </c>
      <c r="HE11">
        <v>0.35555555555555557</v>
      </c>
      <c r="HF11">
        <v>1.4802973661668754E-17</v>
      </c>
    </row>
    <row r="12" spans="1:215" x14ac:dyDescent="0.25">
      <c r="A12">
        <v>1</v>
      </c>
      <c r="B12">
        <v>11</v>
      </c>
      <c r="C12">
        <v>12</v>
      </c>
      <c r="D12" s="12">
        <v>10</v>
      </c>
      <c r="E12" s="12">
        <v>50</v>
      </c>
      <c r="F12" s="12">
        <v>100</v>
      </c>
      <c r="G12" s="12">
        <v>173.92857142857144</v>
      </c>
      <c r="H12" s="12">
        <v>5</v>
      </c>
      <c r="P12" t="s">
        <v>11</v>
      </c>
      <c r="Q12">
        <v>3.2941688424717147E-2</v>
      </c>
      <c r="R12">
        <v>0.95031363652045453</v>
      </c>
      <c r="S12">
        <v>0.95187925622334157</v>
      </c>
      <c r="T12">
        <v>0.96359603035610042</v>
      </c>
      <c r="U12">
        <v>0.58730000000000004</v>
      </c>
      <c r="V12">
        <v>3.9135490394337717E-2</v>
      </c>
      <c r="W12">
        <v>3.0317742755465178E-2</v>
      </c>
      <c r="X12">
        <v>0.95120560058579495</v>
      </c>
      <c r="Y12">
        <v>0.953754277194375</v>
      </c>
      <c r="Z12">
        <v>0.61250000000000004</v>
      </c>
      <c r="AA12">
        <v>4.9305555555555554E-2</v>
      </c>
      <c r="AB12">
        <v>0.97934774633764576</v>
      </c>
      <c r="AC12">
        <v>0.98178928247048136</v>
      </c>
      <c r="AD12">
        <v>0.95170648464163821</v>
      </c>
      <c r="AE12">
        <v>0.95016265452179571</v>
      </c>
      <c r="AF12">
        <f>AVERAGE($Q$12:$AE$12)</f>
        <v>0.66568369639878022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-3.1398122849519358E-2</v>
      </c>
      <c r="CW12" s="5">
        <f>SUM($Q$29:$AE$29)</f>
        <v>7</v>
      </c>
      <c r="CX12" s="5">
        <v>5.0488888888888885</v>
      </c>
      <c r="CY12" s="5">
        <f>SUM($Q$47:$AE$47)</f>
        <v>-11</v>
      </c>
      <c r="CZ12" s="5">
        <v>1.5111111111111111</v>
      </c>
      <c r="DA12" s="5">
        <v>5.4208024183037672E-3</v>
      </c>
      <c r="DB12" s="5">
        <v>1.3446728059847717</v>
      </c>
      <c r="DC12" s="5">
        <v>0.45329563793412608</v>
      </c>
      <c r="DD12" s="5">
        <f t="shared" si="0"/>
        <v>7.1428571428571411E-2</v>
      </c>
      <c r="DE12" s="5">
        <f t="shared" si="1"/>
        <v>0.33809523809523812</v>
      </c>
      <c r="DF12" s="5">
        <v>1.6179933147566649E-11</v>
      </c>
      <c r="DG12" s="5">
        <v>2.3159015989322209</v>
      </c>
      <c r="DH12" s="5">
        <f t="shared" si="2"/>
        <v>4</v>
      </c>
      <c r="DI12" s="5">
        <f t="shared" si="3"/>
        <v>9</v>
      </c>
      <c r="DJ12" s="5">
        <v>13</v>
      </c>
      <c r="DK12" s="5">
        <f t="shared" si="4"/>
        <v>0.23333333333333334</v>
      </c>
      <c r="DL12" s="5">
        <f t="shared" si="5"/>
        <v>0.66568369639878022</v>
      </c>
      <c r="DM12" s="5">
        <f t="shared" si="6"/>
        <v>0.41081243444760474</v>
      </c>
      <c r="DO12" s="9" t="s">
        <v>47</v>
      </c>
      <c r="DP12" s="9">
        <v>0.50724955974001595</v>
      </c>
      <c r="DQ12" s="9">
        <v>7.6951849929857249E-2</v>
      </c>
      <c r="DR12" s="9">
        <v>9.2739799152586205E-2</v>
      </c>
      <c r="DS12" s="9">
        <v>0.13103731820573666</v>
      </c>
      <c r="DT12" s="9">
        <v>4.180690606792227E-2</v>
      </c>
      <c r="DU12" s="9">
        <v>-0.51715564335327979</v>
      </c>
      <c r="DV12" s="9">
        <v>0.6813141440781556</v>
      </c>
      <c r="DW12" s="9">
        <v>0.84361860334480288</v>
      </c>
      <c r="DX12" s="9">
        <v>0.81021292747461915</v>
      </c>
      <c r="DY12" s="9">
        <v>1</v>
      </c>
      <c r="DZ12" s="9">
        <v>0.13305752679583158</v>
      </c>
      <c r="EA12" s="9">
        <v>0.10066601981096757</v>
      </c>
      <c r="EB12" s="9">
        <v>0.93880322739438293</v>
      </c>
      <c r="GR12" t="s">
        <v>11</v>
      </c>
      <c r="GS12">
        <v>-0.21333333333333337</v>
      </c>
      <c r="GT12">
        <v>0.21333333333333337</v>
      </c>
      <c r="GU12">
        <v>-7.1111111111111125E-2</v>
      </c>
      <c r="GV12">
        <v>-8.8888888888888934E-2</v>
      </c>
      <c r="GW12">
        <v>-0.10666666666666667</v>
      </c>
      <c r="GX12">
        <v>0.10666666666666667</v>
      </c>
      <c r="GY12">
        <v>-1.7777777777777788E-2</v>
      </c>
      <c r="GZ12">
        <v>8.8888888888888892E-2</v>
      </c>
      <c r="HA12">
        <v>0.28444444444444439</v>
      </c>
      <c r="HB12">
        <v>0.17777777777777773</v>
      </c>
      <c r="HC12">
        <f>VARP(Sheep!$Q$47:$AE$47)</f>
        <v>0.4622222222222222</v>
      </c>
      <c r="HD12">
        <v>0.28444444444444444</v>
      </c>
      <c r="HE12">
        <v>0.17777777777777776</v>
      </c>
      <c r="HF12">
        <v>0.21333333333333335</v>
      </c>
    </row>
    <row r="13" spans="1:215" x14ac:dyDescent="0.25">
      <c r="A13">
        <v>1</v>
      </c>
      <c r="B13">
        <v>12</v>
      </c>
      <c r="C13">
        <v>13</v>
      </c>
      <c r="D13" s="12">
        <v>50</v>
      </c>
      <c r="E13" s="12">
        <v>75</v>
      </c>
      <c r="F13" s="12">
        <v>95</v>
      </c>
      <c r="G13" s="12">
        <v>61.121428571428567</v>
      </c>
      <c r="H13" s="12">
        <v>94</v>
      </c>
      <c r="P13" t="s">
        <v>12</v>
      </c>
      <c r="Q13">
        <v>0.85270270270270276</v>
      </c>
      <c r="R13">
        <v>2.9224428671788476E-2</v>
      </c>
      <c r="S13">
        <v>0.36522499999999997</v>
      </c>
      <c r="T13">
        <v>0.56345000000000001</v>
      </c>
      <c r="U13">
        <v>0.70819999999999994</v>
      </c>
      <c r="V13">
        <v>2.599395567494963E-2</v>
      </c>
      <c r="W13">
        <v>2.0099427030670712E-2</v>
      </c>
      <c r="X13">
        <v>0.95120560058579495</v>
      </c>
      <c r="Y13">
        <v>0.68374999999999997</v>
      </c>
      <c r="Z13">
        <v>0.63124999999999998</v>
      </c>
      <c r="AA13">
        <v>0.05</v>
      </c>
      <c r="AB13">
        <v>0.72499999999999998</v>
      </c>
      <c r="AC13">
        <v>0.98073967339097012</v>
      </c>
      <c r="AD13">
        <v>0.95632716049382716</v>
      </c>
      <c r="AE13">
        <v>4.2338709677419359E-2</v>
      </c>
      <c r="AF13">
        <f>AVERAGE($Q$13:$AE$13)</f>
        <v>0.50570044388187474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SUM($Q$30:$AE$30)</f>
        <v>3</v>
      </c>
      <c r="CX13" s="5">
        <v>3.8400000000000007</v>
      </c>
      <c r="CY13" s="5">
        <f>SUM($Q$48:$AE$48)</f>
        <v>-1</v>
      </c>
      <c r="CZ13" s="5">
        <v>1.6888888888888889</v>
      </c>
      <c r="DA13" s="5">
        <v>-8.9127441467292873E-2</v>
      </c>
      <c r="DB13" s="5">
        <v>4.2532960367217552</v>
      </c>
      <c r="DC13" s="5">
        <v>0.29129999639785592</v>
      </c>
      <c r="DD13" s="5">
        <f t="shared" si="0"/>
        <v>5.2380952380952382E-2</v>
      </c>
      <c r="DE13" s="5">
        <f t="shared" si="1"/>
        <v>0.22380952380952385</v>
      </c>
      <c r="DF13" s="5">
        <v>6.3489431729624491E-5</v>
      </c>
      <c r="DG13" s="5">
        <v>1.781758014243674</v>
      </c>
      <c r="DH13" s="5">
        <f t="shared" si="2"/>
        <v>5</v>
      </c>
      <c r="DI13" s="5">
        <f t="shared" si="3"/>
        <v>3</v>
      </c>
      <c r="DJ13" s="5">
        <v>8</v>
      </c>
      <c r="DK13" s="5">
        <f t="shared" si="4"/>
        <v>9.9999999999999978E-2</v>
      </c>
      <c r="DL13" s="5">
        <f t="shared" si="5"/>
        <v>0.50570044388187474</v>
      </c>
      <c r="DM13" s="5">
        <f t="shared" si="6"/>
        <v>0.38009080013864976</v>
      </c>
      <c r="DO13" s="9" t="s">
        <v>48</v>
      </c>
      <c r="DP13" s="9">
        <v>0.19549830310374128</v>
      </c>
      <c r="DQ13" s="9">
        <v>-0.48354131119044885</v>
      </c>
      <c r="DR13" s="9">
        <v>-0.15506558646531579</v>
      </c>
      <c r="DS13" s="9">
        <v>8.8739144677498962E-3</v>
      </c>
      <c r="DT13" s="9">
        <v>-0.20147743006265947</v>
      </c>
      <c r="DU13" s="9">
        <v>-0.28264176685512105</v>
      </c>
      <c r="DV13" s="9">
        <v>0.24776082988884512</v>
      </c>
      <c r="DW13" s="9">
        <v>1.1887715860358129E-2</v>
      </c>
      <c r="DX13" s="9">
        <v>0.21736183269857506</v>
      </c>
      <c r="DY13" s="9">
        <v>0.13305752679583158</v>
      </c>
      <c r="DZ13" s="9">
        <v>1</v>
      </c>
      <c r="EA13" s="9">
        <v>0.58121506881764884</v>
      </c>
      <c r="EB13" s="9">
        <v>1.5072002368118951E-2</v>
      </c>
      <c r="GR13" t="s">
        <v>12</v>
      </c>
      <c r="GS13">
        <v>-0.21333333333333329</v>
      </c>
      <c r="GT13">
        <v>-5.3333333333333358E-2</v>
      </c>
      <c r="GU13">
        <v>1.7777777777777788E-2</v>
      </c>
      <c r="GV13">
        <v>-0.17777777777777773</v>
      </c>
      <c r="GW13">
        <v>-0.10666666666666667</v>
      </c>
      <c r="GX13">
        <v>0.1066666666666667</v>
      </c>
      <c r="GY13">
        <v>-0.19555555555555557</v>
      </c>
      <c r="GZ13">
        <v>0.17777777777777776</v>
      </c>
      <c r="HA13">
        <v>0.19555555555555557</v>
      </c>
      <c r="HB13">
        <v>0.35555555555555551</v>
      </c>
      <c r="HC13">
        <v>0.28444444444444444</v>
      </c>
      <c r="HD13">
        <f>VARP(Sheep!$Q$48:$AE$48)</f>
        <v>0.99555555555555553</v>
      </c>
      <c r="HE13">
        <v>0.35555555555555546</v>
      </c>
      <c r="HF13">
        <v>-5.3333333333333295E-2</v>
      </c>
    </row>
    <row r="14" spans="1:215" x14ac:dyDescent="0.25">
      <c r="A14">
        <v>1</v>
      </c>
      <c r="B14">
        <v>13</v>
      </c>
      <c r="C14">
        <v>15</v>
      </c>
      <c r="D14" s="12">
        <v>7</v>
      </c>
      <c r="E14" s="12">
        <v>10</v>
      </c>
      <c r="F14" s="12">
        <v>21</v>
      </c>
      <c r="G14" s="12">
        <v>10.142857142857144</v>
      </c>
      <c r="H14" s="12">
        <v>42</v>
      </c>
      <c r="P14" t="s">
        <v>13</v>
      </c>
      <c r="Q14">
        <v>0.35638297872340424</v>
      </c>
      <c r="R14">
        <v>0.86794117647058822</v>
      </c>
      <c r="S14">
        <v>0.17030000000000001</v>
      </c>
      <c r="T14">
        <v>0.36975714285714284</v>
      </c>
      <c r="U14">
        <v>0.40460000000000002</v>
      </c>
      <c r="V14">
        <v>4.9055766793409381E-2</v>
      </c>
      <c r="W14">
        <v>4.7067876874506712E-2</v>
      </c>
      <c r="X14">
        <v>0.52137500000000003</v>
      </c>
      <c r="Y14">
        <v>0.57899999999999996</v>
      </c>
      <c r="Z14">
        <v>0.19625000000000004</v>
      </c>
      <c r="AA14">
        <v>0.15000000000000002</v>
      </c>
      <c r="AB14">
        <v>0.97266178898637046</v>
      </c>
      <c r="AC14">
        <v>0.98073967339097012</v>
      </c>
      <c r="AD14">
        <v>0.95464743589743584</v>
      </c>
      <c r="AE14">
        <v>0.28249999999999997</v>
      </c>
      <c r="AF14">
        <f>AVERAGE($Q$14:$AE$14)</f>
        <v>0.46015192266625515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0.40065425776294628</v>
      </c>
      <c r="CW14" s="5">
        <f>SUM($Q$31:$AE$31)</f>
        <v>-3</v>
      </c>
      <c r="CX14" s="5">
        <v>6.0266666666666655</v>
      </c>
      <c r="CY14" s="5">
        <f>SUM($Q$49:$AE$49)</f>
        <v>5</v>
      </c>
      <c r="CZ14" s="5">
        <v>1.1555555555555554</v>
      </c>
      <c r="DA14" s="5">
        <v>-6.6480107526487114E-2</v>
      </c>
      <c r="DB14" s="5">
        <v>0.73645145609841611</v>
      </c>
      <c r="DC14" s="5">
        <v>0.55939184365686989</v>
      </c>
      <c r="DD14" s="5">
        <f t="shared" si="0"/>
        <v>-4.7619047619047701E-3</v>
      </c>
      <c r="DE14" s="5">
        <f t="shared" si="1"/>
        <v>0.33809523809523795</v>
      </c>
      <c r="DF14" s="5">
        <v>4.8456801372083205E-2</v>
      </c>
      <c r="DG14" s="5">
        <v>1.7739766904909153</v>
      </c>
      <c r="DH14" s="5">
        <f t="shared" si="2"/>
        <v>2</v>
      </c>
      <c r="DI14" s="5">
        <f t="shared" si="3"/>
        <v>3</v>
      </c>
      <c r="DJ14" s="5">
        <v>5</v>
      </c>
      <c r="DK14" s="5">
        <f t="shared" si="4"/>
        <v>9.9999999999999978E-2</v>
      </c>
      <c r="DL14" s="5">
        <f t="shared" si="5"/>
        <v>0.46015192266625515</v>
      </c>
      <c r="DM14" s="5">
        <f t="shared" si="6"/>
        <v>0.33863649653805233</v>
      </c>
      <c r="DO14" s="9" t="s">
        <v>221</v>
      </c>
      <c r="DP14" s="9">
        <v>0.27650688404667523</v>
      </c>
      <c r="DQ14" s="9">
        <v>-0.1463736156001888</v>
      </c>
      <c r="DR14" s="9">
        <v>-0.32866803164484715</v>
      </c>
      <c r="DS14" s="9">
        <v>-0.13783015699999526</v>
      </c>
      <c r="DT14" s="9">
        <v>-4.9534385095658058E-2</v>
      </c>
      <c r="DU14" s="9">
        <v>-0.18535699123232055</v>
      </c>
      <c r="DV14" s="9">
        <v>0.28939830793853072</v>
      </c>
      <c r="DW14" s="9">
        <v>-0.32403240364529595</v>
      </c>
      <c r="DX14" s="9">
        <v>0.52798413803410738</v>
      </c>
      <c r="DY14" s="9">
        <v>0.10066601981096757</v>
      </c>
      <c r="DZ14" s="9">
        <v>0.58121506881764884</v>
      </c>
      <c r="EA14" s="9">
        <v>1</v>
      </c>
      <c r="EB14" s="9">
        <v>-2.5147958154251387E-2</v>
      </c>
      <c r="GR14" t="s">
        <v>13</v>
      </c>
      <c r="GS14">
        <v>-0.26666666666666666</v>
      </c>
      <c r="GT14">
        <v>0.26666666666666661</v>
      </c>
      <c r="GU14">
        <v>-8.888888888888892E-2</v>
      </c>
      <c r="GV14">
        <v>8.8888888888888892E-2</v>
      </c>
      <c r="GW14">
        <v>-0.26666666666666666</v>
      </c>
      <c r="GX14">
        <v>0</v>
      </c>
      <c r="GY14">
        <v>-0.35555555555555546</v>
      </c>
      <c r="GZ14">
        <v>0.17777777777777776</v>
      </c>
      <c r="HA14">
        <v>8.8888888888888934E-2</v>
      </c>
      <c r="HB14">
        <v>0.35555555555555557</v>
      </c>
      <c r="HC14">
        <v>0.17777777777777776</v>
      </c>
      <c r="HD14">
        <v>0.35555555555555546</v>
      </c>
      <c r="HE14">
        <f>VARP(Sheep!$Q$49:$AE$49)</f>
        <v>0.88888888888888884</v>
      </c>
      <c r="HF14">
        <v>-0.26666666666666666</v>
      </c>
    </row>
    <row r="15" spans="1:215" ht="15.75" thickBot="1" x14ac:dyDescent="0.3">
      <c r="A15">
        <v>1</v>
      </c>
      <c r="B15">
        <v>14</v>
      </c>
      <c r="C15">
        <v>17</v>
      </c>
      <c r="D15" s="12">
        <v>1.333</v>
      </c>
      <c r="E15" s="12">
        <v>2</v>
      </c>
      <c r="F15" s="12">
        <v>2.5</v>
      </c>
      <c r="G15" s="12">
        <v>2.2821428571428575</v>
      </c>
      <c r="H15" s="12">
        <v>5</v>
      </c>
      <c r="P15" t="s">
        <v>14</v>
      </c>
      <c r="Q15">
        <v>4.1639163916391636E-2</v>
      </c>
      <c r="R15">
        <v>0.95053846180647417</v>
      </c>
      <c r="S15">
        <v>3.9478219243657249E-2</v>
      </c>
      <c r="T15">
        <v>4.9940639269406395E-2</v>
      </c>
      <c r="U15">
        <v>0.63500000000000001</v>
      </c>
      <c r="V15">
        <v>0.91168571428571432</v>
      </c>
      <c r="W15">
        <v>0.64832692307692308</v>
      </c>
      <c r="X15">
        <v>0.15350000000000003</v>
      </c>
      <c r="Y15">
        <v>0.56525000000000003</v>
      </c>
      <c r="Z15">
        <v>0.16700000000000001</v>
      </c>
      <c r="AA15">
        <v>0.62857142857142856</v>
      </c>
      <c r="AB15">
        <v>0.91999999999999993</v>
      </c>
      <c r="AC15">
        <v>0.95</v>
      </c>
      <c r="AD15">
        <v>0.95591900311526479</v>
      </c>
      <c r="AE15">
        <v>0.95248138957816375</v>
      </c>
      <c r="AF15">
        <f>AVERAGE($Q$15:$AE$15)</f>
        <v>0.57128872952422838</v>
      </c>
      <c r="AX15" s="9"/>
      <c r="CV15" s="86" t="s">
        <v>212</v>
      </c>
      <c r="CW15" s="5">
        <f>SUM($Q$32:$AE$32)</f>
        <v>5</v>
      </c>
      <c r="CX15" s="5">
        <v>2.5777777777777775</v>
      </c>
      <c r="CY15" s="5">
        <f>SUM($Q$50:$AE$50)</f>
        <v>3</v>
      </c>
      <c r="CZ15" s="5">
        <v>1.0666666666666667</v>
      </c>
      <c r="DA15" s="5">
        <v>-6.7442276777209625E-2</v>
      </c>
      <c r="DB15" s="5">
        <v>0.78048113792745544</v>
      </c>
      <c r="DC15" s="5">
        <v>0.26897806525059637</v>
      </c>
      <c r="DD15" s="5">
        <f t="shared" si="0"/>
        <v>-4.7619047619047623E-3</v>
      </c>
      <c r="DE15" s="5">
        <f t="shared" si="1"/>
        <v>0.14761904761904762</v>
      </c>
      <c r="DF15" s="39">
        <v>6.4857513958035467E-3</v>
      </c>
      <c r="DG15" s="39">
        <v>2.37576252053818</v>
      </c>
      <c r="DH15" s="39">
        <f t="shared" si="2"/>
        <v>3</v>
      </c>
      <c r="DI15" s="39">
        <f t="shared" si="3"/>
        <v>4</v>
      </c>
      <c r="DJ15" s="39">
        <v>7</v>
      </c>
      <c r="DK15" s="5">
        <f t="shared" si="4"/>
        <v>0.16666666666666669</v>
      </c>
      <c r="DL15" s="5">
        <f t="shared" si="5"/>
        <v>0.57128872952422838</v>
      </c>
      <c r="DM15" s="5">
        <f t="shared" si="6"/>
        <v>0.37838321745423442</v>
      </c>
      <c r="DO15" s="51" t="s">
        <v>49</v>
      </c>
      <c r="DP15" s="51">
        <v>0.47910009355323363</v>
      </c>
      <c r="DQ15" s="51">
        <v>0.18146666076759868</v>
      </c>
      <c r="DR15" s="51">
        <v>-3.580316123325266E-2</v>
      </c>
      <c r="DS15" s="51">
        <v>0.16195558232237126</v>
      </c>
      <c r="DT15" s="51">
        <v>-4.9508782924472555E-2</v>
      </c>
      <c r="DU15" s="51">
        <v>-0.66901978632184544</v>
      </c>
      <c r="DV15" s="51">
        <v>0.68889343657237401</v>
      </c>
      <c r="DW15" s="51">
        <v>0.84584768250648745</v>
      </c>
      <c r="DX15" s="51">
        <v>0.70184061921231977</v>
      </c>
      <c r="DY15" s="51">
        <v>0.93880322739438293</v>
      </c>
      <c r="DZ15" s="51">
        <v>1.5072002368118951E-2</v>
      </c>
      <c r="EA15" s="51">
        <v>-2.5147958154251387E-2</v>
      </c>
      <c r="EB15" s="51">
        <v>1</v>
      </c>
      <c r="GR15" s="54" t="s">
        <v>14</v>
      </c>
      <c r="GS15" s="54">
        <v>0.10666666666666662</v>
      </c>
      <c r="GT15" s="54">
        <v>0.42666666666666686</v>
      </c>
      <c r="GU15" s="54">
        <v>-5.3333333333333337E-2</v>
      </c>
      <c r="GV15" s="54">
        <v>-0.26666666666666661</v>
      </c>
      <c r="GW15" s="54">
        <v>5.3333333333333233E-2</v>
      </c>
      <c r="GX15" s="54">
        <v>-0.32000000000000006</v>
      </c>
      <c r="GY15" s="54">
        <v>5.3333333333333295E-2</v>
      </c>
      <c r="GZ15" s="54">
        <v>0.26666666666666666</v>
      </c>
      <c r="HA15" s="54">
        <v>-5.3333333333333351E-2</v>
      </c>
      <c r="HB15" s="54">
        <v>1.4802973661668754E-17</v>
      </c>
      <c r="HC15" s="54">
        <v>0.21333333333333335</v>
      </c>
      <c r="HD15" s="54">
        <v>-5.3333333333333295E-2</v>
      </c>
      <c r="HE15" s="54">
        <v>-0.26666666666666666</v>
      </c>
      <c r="HF15" s="54">
        <f>VARP(Sheep!$Q$50:$AE$50)</f>
        <v>0.96</v>
      </c>
    </row>
    <row r="16" spans="1:215" ht="15.75" thickBot="1" x14ac:dyDescent="0.3">
      <c r="A16">
        <v>1</v>
      </c>
      <c r="B16">
        <v>15</v>
      </c>
      <c r="C16">
        <v>18</v>
      </c>
      <c r="D16" s="12">
        <v>2.5</v>
      </c>
      <c r="E16" s="12">
        <v>4</v>
      </c>
      <c r="F16" s="12">
        <v>7.5</v>
      </c>
      <c r="G16" s="12">
        <v>8.9507142857142856</v>
      </c>
      <c r="H16" s="12">
        <v>8.1</v>
      </c>
      <c r="P16" t="s">
        <v>79</v>
      </c>
      <c r="Q16">
        <f>AVERAGE($Q$2:$Q$15)</f>
        <v>0.33447161971524736</v>
      </c>
      <c r="R16">
        <f>AVERAGE($R$2:$R$15)</f>
        <v>0.71273426096634362</v>
      </c>
      <c r="S16">
        <f>AVERAGE($S$2:$S$15)</f>
        <v>0.38607334437952417</v>
      </c>
      <c r="T16">
        <f>AVERAGE($T$2:$T$15)</f>
        <v>0.62515544132623457</v>
      </c>
      <c r="U16">
        <f>AVERAGE($U$2:$U$15)</f>
        <v>0.56671696470339239</v>
      </c>
      <c r="V16">
        <f>AVERAGE($V$2:$V$15)</f>
        <v>0.44048939395597891</v>
      </c>
      <c r="W16">
        <f>AVERAGE($W$2:$W$15)</f>
        <v>0.19814175494752254</v>
      </c>
      <c r="X16">
        <f>AVERAGE($X$2:$X$15)</f>
        <v>0.48787420141694454</v>
      </c>
      <c r="Y16">
        <f>AVERAGE($Y$2:$Y$15)</f>
        <v>0.72560862873874898</v>
      </c>
      <c r="Z16">
        <f>AVERAGE($Z$2:$Z$15)</f>
        <v>0.30147684438693761</v>
      </c>
      <c r="AA16">
        <f>AVERAGE($AA$2:$AA$15)</f>
        <v>0.10202044318874066</v>
      </c>
      <c r="AB16">
        <f>AVERAGE($AB$2:$AB$15)</f>
        <v>0.83867719392164708</v>
      </c>
      <c r="AC16">
        <f>AVERAGE($AC$2:$AC$15)</f>
        <v>0.95739329941599582</v>
      </c>
      <c r="AD16">
        <f>AVERAGE($AD$2:$AD$15)</f>
        <v>0.87275935010003403</v>
      </c>
      <c r="AE16">
        <f>AVERAGE($AE$2:$AE$15)</f>
        <v>0.57146114588802432</v>
      </c>
      <c r="AF16">
        <f>AVERAGE($AF$2:$AF$15)</f>
        <v>0.54140359247008774</v>
      </c>
      <c r="AX16" s="9"/>
      <c r="CV16" s="86">
        <f>AVERAGE(DD:DD)</f>
        <v>5.7823129251700689E-2</v>
      </c>
      <c r="DA16" s="5">
        <v>6.3273687573787721E-2</v>
      </c>
      <c r="DF16" s="39"/>
      <c r="DG16" s="39"/>
      <c r="DH16" s="39"/>
      <c r="DI16" s="39"/>
      <c r="DJ16" s="39"/>
      <c r="DK16" s="39"/>
      <c r="GR16" s="54" t="s">
        <v>200</v>
      </c>
      <c r="GS16" s="54">
        <f t="array" ref="GS16">SUM(GS$2:GS$15)</f>
        <v>0.80000000000000016</v>
      </c>
      <c r="GT16" s="54">
        <f t="array" ref="GT16">SUM(GT$2:GT$15)</f>
        <v>2.4000000000000004</v>
      </c>
      <c r="GU16" s="54">
        <f t="array" ref="GU16">SUM(GU$2:GU$15)</f>
        <v>1.5111111111111108</v>
      </c>
      <c r="GV16" s="54">
        <f t="array" ref="GV16">SUM(GV$2:GV$15)</f>
        <v>2.2222222222222223</v>
      </c>
      <c r="GW16" s="54">
        <f t="array" ref="GW16">SUM(GW$2:GW$15)</f>
        <v>0.79999999999999982</v>
      </c>
      <c r="GX16" s="54">
        <f t="array" ref="GX16">SUM(GX$2:GX$15)</f>
        <v>1.8666666666666669</v>
      </c>
      <c r="GY16" s="54">
        <f t="array" ref="GY16">SUM(GY$2:GY$15)</f>
        <v>1.5111111111111113</v>
      </c>
      <c r="GZ16" s="54">
        <f t="array" ref="GZ16">SUM(GZ$2:GZ$15)</f>
        <v>3.1111111111111107</v>
      </c>
      <c r="HA16" s="54">
        <f t="array" ref="HA16">SUM(HA$2:HA$15)</f>
        <v>2.755555555555556</v>
      </c>
      <c r="HB16" s="54">
        <f t="array" ref="HB16">SUM(HB$2:HB$15)</f>
        <v>2.4888888888888889</v>
      </c>
      <c r="HC16" s="54">
        <f t="array" ref="HC16">SUM(HC$2:HC$15)</f>
        <v>1.5111111111111111</v>
      </c>
      <c r="HD16" s="54">
        <f t="array" ref="HD16">SUM(HD$2:HD$15)</f>
        <v>1.6888888888888889</v>
      </c>
      <c r="HE16" s="54">
        <f t="array" ref="HE16">SUM(HE$2:HE$15)</f>
        <v>1.1555555555555554</v>
      </c>
      <c r="HF16" s="54">
        <f t="array" ref="HF16">SUM(HF$2:HF$15)</f>
        <v>1.0666666666666667</v>
      </c>
      <c r="HG16" s="54"/>
    </row>
    <row r="17" spans="1:214" ht="15.75" thickBot="1" x14ac:dyDescent="0.3">
      <c r="A17">
        <v>2</v>
      </c>
      <c r="B17">
        <v>1</v>
      </c>
      <c r="C17">
        <v>1</v>
      </c>
      <c r="D17" s="12">
        <v>250000</v>
      </c>
      <c r="E17" s="12">
        <v>1500000</v>
      </c>
      <c r="F17" s="12">
        <v>3500000</v>
      </c>
      <c r="AX17" s="9"/>
      <c r="CV17" s="86" t="s">
        <v>213</v>
      </c>
      <c r="DF17" s="39"/>
      <c r="DG17" s="39"/>
      <c r="DH17" s="39"/>
      <c r="DI17" s="39"/>
      <c r="DJ17" s="39"/>
      <c r="DK17" s="39"/>
      <c r="DL17" s="39"/>
      <c r="GS17">
        <v>0.80000000000000016</v>
      </c>
      <c r="GT17">
        <v>2.4000000000000004</v>
      </c>
      <c r="GU17">
        <v>1.5111111111111108</v>
      </c>
      <c r="GV17">
        <v>2.2222222222222223</v>
      </c>
      <c r="GW17">
        <v>0.79999999999999982</v>
      </c>
      <c r="GX17">
        <v>1.8666666666666669</v>
      </c>
      <c r="GY17">
        <v>1.5111111111111113</v>
      </c>
      <c r="GZ17">
        <v>3.1111111111111107</v>
      </c>
      <c r="HA17">
        <v>2.755555555555556</v>
      </c>
      <c r="HB17">
        <v>2.4888888888888889</v>
      </c>
      <c r="HC17">
        <v>1.5111111111111111</v>
      </c>
      <c r="HD17">
        <v>1.6888888888888889</v>
      </c>
      <c r="HE17">
        <v>1.1555555555555554</v>
      </c>
      <c r="HF17">
        <v>1.0666666666666667</v>
      </c>
    </row>
    <row r="18" spans="1:214" x14ac:dyDescent="0.25">
      <c r="A18">
        <v>2</v>
      </c>
      <c r="B18">
        <v>2</v>
      </c>
      <c r="C18">
        <v>2</v>
      </c>
      <c r="D18" s="12">
        <v>200</v>
      </c>
      <c r="E18" s="12">
        <v>500</v>
      </c>
      <c r="F18" s="12">
        <v>12000</v>
      </c>
      <c r="P18" t="s">
        <v>132</v>
      </c>
      <c r="Q18" t="s">
        <v>81</v>
      </c>
      <c r="R18" t="s">
        <v>82</v>
      </c>
      <c r="S18" t="s">
        <v>83</v>
      </c>
      <c r="T18" t="s">
        <v>84</v>
      </c>
      <c r="U18" t="s">
        <v>85</v>
      </c>
      <c r="V18" t="s">
        <v>86</v>
      </c>
      <c r="W18" t="s">
        <v>87</v>
      </c>
      <c r="X18" t="s">
        <v>88</v>
      </c>
      <c r="Y18" t="s">
        <v>89</v>
      </c>
      <c r="Z18" t="s">
        <v>90</v>
      </c>
      <c r="AA18" t="s">
        <v>91</v>
      </c>
      <c r="AB18" t="s">
        <v>92</v>
      </c>
      <c r="AC18" t="s">
        <v>93</v>
      </c>
      <c r="AD18" t="s">
        <v>94</v>
      </c>
      <c r="AE18" t="s">
        <v>95</v>
      </c>
      <c r="AF18" t="s">
        <v>80</v>
      </c>
      <c r="AG18" t="s">
        <v>320</v>
      </c>
      <c r="AI18" t="s">
        <v>42</v>
      </c>
      <c r="AX18" s="9"/>
      <c r="CV18" s="86">
        <f>AVERAGE(DE:DE)</f>
        <v>0.26462585034013603</v>
      </c>
    </row>
    <row r="19" spans="1:214" x14ac:dyDescent="0.25">
      <c r="A19">
        <v>2</v>
      </c>
      <c r="B19">
        <v>3</v>
      </c>
      <c r="C19">
        <v>3</v>
      </c>
      <c r="D19" s="12">
        <v>3000000</v>
      </c>
      <c r="E19" s="12">
        <v>5500000</v>
      </c>
      <c r="F19" s="12">
        <v>8000000</v>
      </c>
      <c r="P19" t="s">
        <v>1</v>
      </c>
      <c r="Q19">
        <v>-1</v>
      </c>
      <c r="R19">
        <v>-1</v>
      </c>
      <c r="S19">
        <v>1</v>
      </c>
      <c r="T19">
        <v>1</v>
      </c>
      <c r="U19">
        <v>1</v>
      </c>
      <c r="V19">
        <v>-1</v>
      </c>
      <c r="W19">
        <v>-1</v>
      </c>
      <c r="X19">
        <v>1</v>
      </c>
      <c r="Y19">
        <v>1</v>
      </c>
      <c r="Z19">
        <v>-1</v>
      </c>
      <c r="AA19">
        <v>-1</v>
      </c>
      <c r="AB19">
        <v>1</v>
      </c>
      <c r="AC19">
        <v>1</v>
      </c>
      <c r="AD19">
        <v>1</v>
      </c>
      <c r="AE19">
        <v>1</v>
      </c>
      <c r="AF19">
        <f>AVERAGE($Q$19:$AE$19)</f>
        <v>0.2</v>
      </c>
      <c r="AG19" t="s">
        <v>52</v>
      </c>
      <c r="AH19">
        <f>VARP($Q$33:$AE$33)</f>
        <v>0.32507936507936491</v>
      </c>
      <c r="AI19">
        <v>0.32868672046955227</v>
      </c>
      <c r="AX19" s="9"/>
      <c r="CV19" s="86" t="s">
        <v>370</v>
      </c>
    </row>
    <row r="20" spans="1:214" x14ac:dyDescent="0.25">
      <c r="A20">
        <v>2</v>
      </c>
      <c r="B20">
        <v>4</v>
      </c>
      <c r="C20">
        <v>4</v>
      </c>
      <c r="D20" s="12">
        <v>10000000</v>
      </c>
      <c r="E20" s="12">
        <v>12000000</v>
      </c>
      <c r="F20" s="12">
        <v>14000000</v>
      </c>
      <c r="P20" t="s">
        <v>2</v>
      </c>
      <c r="Q20">
        <v>1</v>
      </c>
      <c r="R20">
        <v>1</v>
      </c>
      <c r="S20">
        <v>-1</v>
      </c>
      <c r="T20">
        <v>-1</v>
      </c>
      <c r="U20">
        <v>1</v>
      </c>
      <c r="V20">
        <v>-1</v>
      </c>
      <c r="W20">
        <v>-1</v>
      </c>
      <c r="X20">
        <v>-1</v>
      </c>
      <c r="Y20">
        <v>1</v>
      </c>
      <c r="Z20">
        <v>-1</v>
      </c>
      <c r="AA20">
        <v>-1</v>
      </c>
      <c r="AB20">
        <v>1</v>
      </c>
      <c r="AC20">
        <v>1</v>
      </c>
      <c r="AD20">
        <v>1</v>
      </c>
      <c r="AE20">
        <v>-1</v>
      </c>
      <c r="AF20">
        <f>AVERAGE($Q$20:$AE$20)</f>
        <v>-6.6666666666666666E-2</v>
      </c>
      <c r="AG20" t="s">
        <v>54</v>
      </c>
      <c r="AH20">
        <f>VARP($AF$19:$AF$32)</f>
        <v>3.9183673469387767E-2</v>
      </c>
      <c r="AI20">
        <v>3.9618488628026423E-2</v>
      </c>
      <c r="AX20" s="9"/>
      <c r="CV20" s="86">
        <v>2.2675736961451295E-3</v>
      </c>
    </row>
    <row r="21" spans="1:214" x14ac:dyDescent="0.25">
      <c r="A21">
        <v>2</v>
      </c>
      <c r="B21">
        <v>5</v>
      </c>
      <c r="C21">
        <v>5</v>
      </c>
      <c r="D21" s="12">
        <v>450</v>
      </c>
      <c r="E21" s="12">
        <v>550</v>
      </c>
      <c r="F21" s="12">
        <v>650</v>
      </c>
      <c r="P21" t="s">
        <v>3</v>
      </c>
      <c r="Q21">
        <v>-1</v>
      </c>
      <c r="R21">
        <v>1</v>
      </c>
      <c r="S21">
        <v>-1</v>
      </c>
      <c r="T21">
        <v>-1</v>
      </c>
      <c r="U21">
        <v>-1</v>
      </c>
      <c r="V21">
        <v>1</v>
      </c>
      <c r="W21">
        <v>-1</v>
      </c>
      <c r="X21">
        <v>1</v>
      </c>
      <c r="Y21">
        <v>1</v>
      </c>
      <c r="Z21">
        <v>-1</v>
      </c>
      <c r="AA21">
        <v>-1</v>
      </c>
      <c r="AB21">
        <v>1</v>
      </c>
      <c r="AC21">
        <v>1</v>
      </c>
      <c r="AD21">
        <v>1</v>
      </c>
      <c r="AE21">
        <v>-1</v>
      </c>
      <c r="AF21">
        <f>AVERAGE($Q$21:$AE$21)</f>
        <v>-6.6666666666666666E-2</v>
      </c>
      <c r="AG21" t="s">
        <v>57</v>
      </c>
      <c r="AH21">
        <f>VARP($Q$19:$AE$32)</f>
        <v>0.9890249433106576</v>
      </c>
      <c r="AX21" s="9"/>
      <c r="CV21" s="86" t="s">
        <v>371</v>
      </c>
    </row>
    <row r="22" spans="1:214" x14ac:dyDescent="0.25">
      <c r="A22">
        <v>2</v>
      </c>
      <c r="B22">
        <v>6</v>
      </c>
      <c r="C22">
        <v>7</v>
      </c>
      <c r="D22" s="12">
        <v>500</v>
      </c>
      <c r="E22" s="12">
        <v>3000</v>
      </c>
      <c r="F22" s="12">
        <v>10000</v>
      </c>
      <c r="P22" t="s">
        <v>4</v>
      </c>
      <c r="Q22">
        <v>-1</v>
      </c>
      <c r="R22">
        <v>-1</v>
      </c>
      <c r="S22">
        <v>1</v>
      </c>
      <c r="T22">
        <v>1</v>
      </c>
      <c r="U22">
        <v>1</v>
      </c>
      <c r="V22">
        <v>-1</v>
      </c>
      <c r="W22">
        <v>-1</v>
      </c>
      <c r="X22">
        <v>-1</v>
      </c>
      <c r="Y22">
        <v>1</v>
      </c>
      <c r="Z22">
        <v>-1</v>
      </c>
      <c r="AA22">
        <v>-1</v>
      </c>
      <c r="AB22">
        <v>1</v>
      </c>
      <c r="AC22">
        <v>1</v>
      </c>
      <c r="AD22">
        <v>1</v>
      </c>
      <c r="AE22">
        <v>1</v>
      </c>
      <c r="AF22">
        <f>AVERAGE($Q$22:$AE$22)</f>
        <v>6.6666666666666666E-2</v>
      </c>
      <c r="AG22" t="s">
        <v>76</v>
      </c>
      <c r="AH22">
        <f>AVERAGE($Q$19:$AE$32)</f>
        <v>0.10476190476190476</v>
      </c>
      <c r="AX22" s="9"/>
      <c r="CV22" s="86">
        <v>1.0975056689342419E-2</v>
      </c>
    </row>
    <row r="23" spans="1:214" x14ac:dyDescent="0.25">
      <c r="A23">
        <v>2</v>
      </c>
      <c r="B23">
        <v>7</v>
      </c>
      <c r="C23">
        <v>8</v>
      </c>
      <c r="D23" s="12">
        <v>1000</v>
      </c>
      <c r="E23" s="12">
        <v>2500</v>
      </c>
      <c r="F23" s="12">
        <v>10000</v>
      </c>
      <c r="P23" t="s">
        <v>5</v>
      </c>
      <c r="Q23">
        <v>-1</v>
      </c>
      <c r="R23">
        <v>1</v>
      </c>
      <c r="S23">
        <v>1</v>
      </c>
      <c r="T23">
        <v>1</v>
      </c>
      <c r="U23">
        <v>-1</v>
      </c>
      <c r="V23">
        <v>-1</v>
      </c>
      <c r="W23">
        <v>-1</v>
      </c>
      <c r="X23">
        <v>-1</v>
      </c>
      <c r="Y23">
        <v>-1</v>
      </c>
      <c r="Z23">
        <v>-1</v>
      </c>
      <c r="AA23">
        <v>-1</v>
      </c>
      <c r="AB23">
        <v>1</v>
      </c>
      <c r="AC23">
        <v>1</v>
      </c>
      <c r="AD23">
        <v>1</v>
      </c>
      <c r="AE23">
        <v>1</v>
      </c>
      <c r="AF23">
        <f>AVERAGE($Q$23:$AE$23)</f>
        <v>-6.6666666666666666E-2</v>
      </c>
      <c r="AG23" t="s">
        <v>216</v>
      </c>
      <c r="AH23">
        <f>AH22*210</f>
        <v>22</v>
      </c>
      <c r="AX23" s="9"/>
      <c r="CV23" s="86" t="s">
        <v>218</v>
      </c>
    </row>
    <row r="24" spans="1:214" x14ac:dyDescent="0.25">
      <c r="A24">
        <v>2</v>
      </c>
      <c r="B24">
        <v>8</v>
      </c>
      <c r="C24">
        <v>9</v>
      </c>
      <c r="D24" s="12">
        <v>5</v>
      </c>
      <c r="E24" s="12">
        <v>35</v>
      </c>
      <c r="F24" s="12">
        <v>80</v>
      </c>
      <c r="P24" t="s">
        <v>6</v>
      </c>
      <c r="Q24">
        <v>-1</v>
      </c>
      <c r="R24">
        <v>1</v>
      </c>
      <c r="S24">
        <v>-1</v>
      </c>
      <c r="T24">
        <v>-1</v>
      </c>
      <c r="U24">
        <v>1</v>
      </c>
      <c r="V24">
        <v>1</v>
      </c>
      <c r="W24">
        <v>-1</v>
      </c>
      <c r="X24">
        <v>1</v>
      </c>
      <c r="Y24">
        <v>1</v>
      </c>
      <c r="Z24">
        <v>-1</v>
      </c>
      <c r="AA24">
        <v>-1</v>
      </c>
      <c r="AB24">
        <v>1</v>
      </c>
      <c r="AC24">
        <v>1</v>
      </c>
      <c r="AD24">
        <v>1</v>
      </c>
      <c r="AE24">
        <v>-1</v>
      </c>
      <c r="AF24">
        <f>AVERAGE($Q$24:$AE$24)</f>
        <v>6.6666666666666666E-2</v>
      </c>
      <c r="AG24" t="s">
        <v>220</v>
      </c>
      <c r="AH24">
        <f>(AH22+1)/2</f>
        <v>0.55238095238095242</v>
      </c>
      <c r="AX24" s="9"/>
      <c r="CV24" s="86">
        <f>AVERAGE(DB:DB)</f>
        <v>3.3922256915027451</v>
      </c>
    </row>
    <row r="25" spans="1:214" x14ac:dyDescent="0.25">
      <c r="A25">
        <v>2</v>
      </c>
      <c r="B25">
        <v>9</v>
      </c>
      <c r="C25">
        <v>10</v>
      </c>
      <c r="D25" s="12">
        <v>1</v>
      </c>
      <c r="E25" s="12">
        <v>5</v>
      </c>
      <c r="F25" s="12">
        <v>25</v>
      </c>
      <c r="P25" t="s">
        <v>7</v>
      </c>
      <c r="Q25">
        <v>1</v>
      </c>
      <c r="R25">
        <v>1</v>
      </c>
      <c r="S25">
        <v>-1</v>
      </c>
      <c r="T25">
        <v>1</v>
      </c>
      <c r="U25">
        <v>1</v>
      </c>
      <c r="V25">
        <v>1</v>
      </c>
      <c r="W25">
        <v>1</v>
      </c>
      <c r="X25">
        <v>-1</v>
      </c>
      <c r="Y25">
        <v>1</v>
      </c>
      <c r="Z25">
        <v>-1</v>
      </c>
      <c r="AA25">
        <v>-1</v>
      </c>
      <c r="AB25">
        <v>-1</v>
      </c>
      <c r="AC25">
        <v>1</v>
      </c>
      <c r="AD25">
        <v>-1</v>
      </c>
      <c r="AE25">
        <v>1</v>
      </c>
      <c r="AF25">
        <f>AVERAGE($Q$25:$AE$25)</f>
        <v>0.2</v>
      </c>
      <c r="AG25" t="s">
        <v>373</v>
      </c>
      <c r="AH25">
        <f>(AH24-(1-AH24))^2</f>
        <v>1.0975056689342419E-2</v>
      </c>
    </row>
    <row r="26" spans="1:214" x14ac:dyDescent="0.25">
      <c r="A26">
        <v>2</v>
      </c>
      <c r="B26">
        <v>10</v>
      </c>
      <c r="C26">
        <v>11</v>
      </c>
      <c r="D26" s="12">
        <v>5</v>
      </c>
      <c r="E26" s="12">
        <v>12</v>
      </c>
      <c r="F26" s="12">
        <v>30</v>
      </c>
      <c r="P26" t="s">
        <v>8</v>
      </c>
      <c r="Q26">
        <v>-1</v>
      </c>
      <c r="R26">
        <v>1</v>
      </c>
      <c r="S26">
        <v>-1</v>
      </c>
      <c r="T26">
        <v>1</v>
      </c>
      <c r="U26">
        <v>-1</v>
      </c>
      <c r="V26">
        <v>1</v>
      </c>
      <c r="W26">
        <v>-1</v>
      </c>
      <c r="X26">
        <v>-1</v>
      </c>
      <c r="Y26">
        <v>-1</v>
      </c>
      <c r="Z26">
        <v>-1</v>
      </c>
      <c r="AA26">
        <v>-1</v>
      </c>
      <c r="AB26">
        <v>1</v>
      </c>
      <c r="AC26">
        <v>1</v>
      </c>
      <c r="AD26">
        <v>1</v>
      </c>
      <c r="AE26">
        <v>-1</v>
      </c>
      <c r="AF26">
        <f>AVERAGE($Q$26:$AE$26)</f>
        <v>-0.2</v>
      </c>
    </row>
    <row r="27" spans="1:214" x14ac:dyDescent="0.25">
      <c r="A27">
        <v>2</v>
      </c>
      <c r="B27">
        <v>11</v>
      </c>
      <c r="C27">
        <v>12</v>
      </c>
      <c r="D27" s="12">
        <v>2</v>
      </c>
      <c r="E27" s="12">
        <v>15</v>
      </c>
      <c r="F27" s="12">
        <v>50</v>
      </c>
      <c r="P27" t="s">
        <v>9</v>
      </c>
      <c r="Q27">
        <v>-1</v>
      </c>
      <c r="R27">
        <v>1</v>
      </c>
      <c r="S27">
        <v>-1</v>
      </c>
      <c r="T27">
        <v>1</v>
      </c>
      <c r="U27">
        <v>1</v>
      </c>
      <c r="V27">
        <v>-1</v>
      </c>
      <c r="W27">
        <v>-1</v>
      </c>
      <c r="X27">
        <v>1</v>
      </c>
      <c r="Y27">
        <v>1</v>
      </c>
      <c r="Z27">
        <v>1</v>
      </c>
      <c r="AA27">
        <v>-1</v>
      </c>
      <c r="AB27">
        <v>-1</v>
      </c>
      <c r="AC27">
        <v>1</v>
      </c>
      <c r="AD27">
        <v>1</v>
      </c>
      <c r="AE27">
        <v>1</v>
      </c>
      <c r="AF27">
        <f>AVERAGE($Q$27:$AE$27)</f>
        <v>0.2</v>
      </c>
    </row>
    <row r="28" spans="1:214" x14ac:dyDescent="0.25">
      <c r="A28">
        <v>2</v>
      </c>
      <c r="B28">
        <v>12</v>
      </c>
      <c r="C28">
        <v>13</v>
      </c>
      <c r="D28" s="12">
        <v>10</v>
      </c>
      <c r="E28" s="12">
        <v>50</v>
      </c>
      <c r="F28" s="12">
        <v>80</v>
      </c>
      <c r="P28" t="s">
        <v>10</v>
      </c>
      <c r="Q28">
        <v>1</v>
      </c>
      <c r="R28">
        <v>1</v>
      </c>
      <c r="S28">
        <v>1</v>
      </c>
      <c r="T28">
        <v>1</v>
      </c>
      <c r="U28">
        <v>-1</v>
      </c>
      <c r="V28">
        <v>-1</v>
      </c>
      <c r="W28">
        <v>-1</v>
      </c>
      <c r="X28">
        <v>-1</v>
      </c>
      <c r="Y28">
        <v>1</v>
      </c>
      <c r="Z28">
        <v>1</v>
      </c>
      <c r="AA28">
        <v>-1</v>
      </c>
      <c r="AB28">
        <v>1</v>
      </c>
      <c r="AC28">
        <v>1</v>
      </c>
      <c r="AD28">
        <v>1</v>
      </c>
      <c r="AE28">
        <v>1</v>
      </c>
      <c r="AF28">
        <f>AVERAGE($Q$28:$AE$28)</f>
        <v>0.33333333333333331</v>
      </c>
    </row>
    <row r="29" spans="1:214" x14ac:dyDescent="0.25">
      <c r="A29">
        <v>2</v>
      </c>
      <c r="B29">
        <v>13</v>
      </c>
      <c r="C29">
        <v>15</v>
      </c>
      <c r="D29" s="12">
        <v>2</v>
      </c>
      <c r="E29" s="12">
        <v>4</v>
      </c>
      <c r="F29" s="12">
        <v>7</v>
      </c>
      <c r="P29" t="s">
        <v>11</v>
      </c>
      <c r="Q29">
        <v>-1</v>
      </c>
      <c r="R29">
        <v>1</v>
      </c>
      <c r="S29">
        <v>1</v>
      </c>
      <c r="T29">
        <v>1</v>
      </c>
      <c r="U29">
        <v>1</v>
      </c>
      <c r="V29">
        <v>-1</v>
      </c>
      <c r="W29">
        <v>-1</v>
      </c>
      <c r="X29">
        <v>1</v>
      </c>
      <c r="Y29">
        <v>1</v>
      </c>
      <c r="Z29">
        <v>1</v>
      </c>
      <c r="AA29">
        <v>-1</v>
      </c>
      <c r="AB29">
        <v>1</v>
      </c>
      <c r="AC29">
        <v>1</v>
      </c>
      <c r="AD29">
        <v>1</v>
      </c>
      <c r="AE29">
        <v>1</v>
      </c>
      <c r="AF29">
        <f>AVERAGE($Q$29:$AE$29)</f>
        <v>0.46666666666666667</v>
      </c>
    </row>
    <row r="30" spans="1:214" x14ac:dyDescent="0.25">
      <c r="A30">
        <v>2</v>
      </c>
      <c r="B30">
        <v>14</v>
      </c>
      <c r="C30">
        <v>17</v>
      </c>
      <c r="D30" s="12">
        <v>0</v>
      </c>
      <c r="E30" s="12">
        <v>1.1000000000000001</v>
      </c>
      <c r="F30" s="12">
        <v>1.25</v>
      </c>
      <c r="P30" t="s">
        <v>12</v>
      </c>
      <c r="Q30">
        <v>1</v>
      </c>
      <c r="R30">
        <v>-1</v>
      </c>
      <c r="S30">
        <v>-1</v>
      </c>
      <c r="T30">
        <v>1</v>
      </c>
      <c r="U30">
        <v>1</v>
      </c>
      <c r="V30">
        <v>-1</v>
      </c>
      <c r="W30">
        <v>-1</v>
      </c>
      <c r="X30">
        <v>1</v>
      </c>
      <c r="Y30">
        <v>1</v>
      </c>
      <c r="Z30">
        <v>1</v>
      </c>
      <c r="AA30">
        <v>-1</v>
      </c>
      <c r="AB30">
        <v>1</v>
      </c>
      <c r="AC30">
        <v>1</v>
      </c>
      <c r="AD30">
        <v>1</v>
      </c>
      <c r="AE30">
        <v>-1</v>
      </c>
      <c r="AF30">
        <f>AVERAGE($Q$30:$AE$30)</f>
        <v>0.2</v>
      </c>
    </row>
    <row r="31" spans="1:214" x14ac:dyDescent="0.25">
      <c r="A31">
        <v>2</v>
      </c>
      <c r="B31">
        <v>15</v>
      </c>
      <c r="C31">
        <v>18</v>
      </c>
      <c r="D31" s="12">
        <v>3.8</v>
      </c>
      <c r="E31" s="12">
        <v>12.2</v>
      </c>
      <c r="F31" s="12">
        <v>16</v>
      </c>
      <c r="P31" t="s">
        <v>13</v>
      </c>
      <c r="Q31">
        <v>-1</v>
      </c>
      <c r="R31">
        <v>1</v>
      </c>
      <c r="S31">
        <v>-1</v>
      </c>
      <c r="T31">
        <v>-1</v>
      </c>
      <c r="U31">
        <v>-1</v>
      </c>
      <c r="V31">
        <v>-1</v>
      </c>
      <c r="W31">
        <v>-1</v>
      </c>
      <c r="X31">
        <v>1</v>
      </c>
      <c r="Y31">
        <v>1</v>
      </c>
      <c r="Z31">
        <v>-1</v>
      </c>
      <c r="AA31">
        <v>-1</v>
      </c>
      <c r="AB31">
        <v>1</v>
      </c>
      <c r="AC31">
        <v>1</v>
      </c>
      <c r="AD31">
        <v>1</v>
      </c>
      <c r="AE31">
        <v>-1</v>
      </c>
      <c r="AF31">
        <f>AVERAGE($Q$31:$AE$31)</f>
        <v>-0.2</v>
      </c>
    </row>
    <row r="32" spans="1:214" x14ac:dyDescent="0.25">
      <c r="A32">
        <v>3</v>
      </c>
      <c r="B32">
        <v>1</v>
      </c>
      <c r="C32">
        <v>1</v>
      </c>
      <c r="D32" s="12">
        <v>14000000</v>
      </c>
      <c r="E32" s="12">
        <v>15000000</v>
      </c>
      <c r="F32" s="12">
        <v>17000000</v>
      </c>
      <c r="P32" t="s">
        <v>14</v>
      </c>
      <c r="Q32">
        <v>-1</v>
      </c>
      <c r="R32">
        <v>1</v>
      </c>
      <c r="S32">
        <v>-1</v>
      </c>
      <c r="T32">
        <v>-1</v>
      </c>
      <c r="U32">
        <v>1</v>
      </c>
      <c r="V32">
        <v>1</v>
      </c>
      <c r="W32">
        <v>1</v>
      </c>
      <c r="X32">
        <v>-1</v>
      </c>
      <c r="Y32">
        <v>1</v>
      </c>
      <c r="Z32">
        <v>-1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f>AVERAGE($Q$32:$AE$32)</f>
        <v>0.33333333333333331</v>
      </c>
    </row>
    <row r="33" spans="1:35" x14ac:dyDescent="0.25">
      <c r="A33">
        <v>3</v>
      </c>
      <c r="B33">
        <v>2</v>
      </c>
      <c r="C33">
        <v>2</v>
      </c>
      <c r="D33" s="12">
        <v>6000</v>
      </c>
      <c r="E33" s="12">
        <v>8000</v>
      </c>
      <c r="F33" s="12">
        <v>15000</v>
      </c>
      <c r="P33" t="s">
        <v>79</v>
      </c>
      <c r="Q33">
        <f>AVERAGE($Q$19:$Q$32)</f>
        <v>-0.42857142857142855</v>
      </c>
      <c r="R33">
        <f>AVERAGE($R$19:$R$32)</f>
        <v>0.5714285714285714</v>
      </c>
      <c r="S33">
        <f>AVERAGE($S$19:$S$32)</f>
        <v>-0.2857142857142857</v>
      </c>
      <c r="T33">
        <f>AVERAGE($T$19:$T$32)</f>
        <v>0.2857142857142857</v>
      </c>
      <c r="U33">
        <f>AVERAGE($U$19:$U$32)</f>
        <v>0.2857142857142857</v>
      </c>
      <c r="V33">
        <f>AVERAGE($V$19:$V$32)</f>
        <v>-0.2857142857142857</v>
      </c>
      <c r="W33">
        <f>AVERAGE($W$19:$W$32)</f>
        <v>-0.7142857142857143</v>
      </c>
      <c r="X33">
        <f>AVERAGE($X$19:$X$32)</f>
        <v>0</v>
      </c>
      <c r="Y33">
        <f>AVERAGE($Y$19:$Y$32)</f>
        <v>0.7142857142857143</v>
      </c>
      <c r="Z33">
        <f>AVERAGE($Z$19:$Z$32)</f>
        <v>-0.42857142857142855</v>
      </c>
      <c r="AA33">
        <f>AVERAGE($AA$19:$AA$32)</f>
        <v>-0.8571428571428571</v>
      </c>
      <c r="AB33">
        <f>AVERAGE($AB$19:$AB$32)</f>
        <v>0.7142857142857143</v>
      </c>
      <c r="AC33">
        <f>AVERAGE($AC$19:$AC$32)</f>
        <v>1</v>
      </c>
      <c r="AD33">
        <f>AVERAGE($AD$19:$AD$32)</f>
        <v>0.8571428571428571</v>
      </c>
      <c r="AE33">
        <f>AVERAGE($AE$19:$AE$32)</f>
        <v>0.14285714285714285</v>
      </c>
      <c r="AF33">
        <f>AVERAGE($AF$19:$AF$32)</f>
        <v>0.10476190476190475</v>
      </c>
    </row>
    <row r="34" spans="1:35" x14ac:dyDescent="0.25">
      <c r="A34">
        <v>3</v>
      </c>
      <c r="B34">
        <v>3</v>
      </c>
      <c r="C34">
        <v>3</v>
      </c>
      <c r="D34" s="12">
        <v>10000000</v>
      </c>
      <c r="E34" s="12">
        <v>12000000</v>
      </c>
      <c r="F34" s="12">
        <v>15000000</v>
      </c>
    </row>
    <row r="35" spans="1:35" x14ac:dyDescent="0.25">
      <c r="A35">
        <v>3</v>
      </c>
      <c r="B35">
        <v>4</v>
      </c>
      <c r="C35">
        <v>4</v>
      </c>
      <c r="D35" s="12">
        <v>8500000</v>
      </c>
      <c r="E35" s="12">
        <v>9000000</v>
      </c>
      <c r="F35" s="12">
        <v>9500000</v>
      </c>
    </row>
    <row r="36" spans="1:35" x14ac:dyDescent="0.25">
      <c r="A36">
        <v>3</v>
      </c>
      <c r="B36">
        <v>5</v>
      </c>
      <c r="C36">
        <v>5</v>
      </c>
      <c r="D36" s="12">
        <v>700</v>
      </c>
      <c r="E36" s="12">
        <v>1200</v>
      </c>
      <c r="F36" s="12">
        <v>1500</v>
      </c>
      <c r="P36" t="s">
        <v>99</v>
      </c>
      <c r="Q36" t="s">
        <v>81</v>
      </c>
      <c r="R36" t="s">
        <v>82</v>
      </c>
      <c r="S36" t="s">
        <v>83</v>
      </c>
      <c r="T36" t="s">
        <v>84</v>
      </c>
      <c r="U36" t="s">
        <v>85</v>
      </c>
      <c r="V36" t="s">
        <v>86</v>
      </c>
      <c r="W36" t="s">
        <v>87</v>
      </c>
      <c r="X36" t="s">
        <v>88</v>
      </c>
      <c r="Y36" t="s">
        <v>89</v>
      </c>
      <c r="Z36" t="s">
        <v>90</v>
      </c>
      <c r="AA36" t="s">
        <v>91</v>
      </c>
      <c r="AB36" t="s">
        <v>92</v>
      </c>
      <c r="AC36" t="s">
        <v>93</v>
      </c>
      <c r="AD36" t="s">
        <v>94</v>
      </c>
      <c r="AE36" t="s">
        <v>95</v>
      </c>
      <c r="AF36" t="s">
        <v>80</v>
      </c>
      <c r="AG36" t="s">
        <v>320</v>
      </c>
      <c r="AI36" t="s">
        <v>42</v>
      </c>
    </row>
    <row r="37" spans="1:35" x14ac:dyDescent="0.25">
      <c r="A37">
        <v>3</v>
      </c>
      <c r="B37">
        <v>6</v>
      </c>
      <c r="C37">
        <v>7</v>
      </c>
      <c r="D37" s="12">
        <v>1000</v>
      </c>
      <c r="E37" s="12">
        <v>2000</v>
      </c>
      <c r="F37" s="12">
        <v>3000</v>
      </c>
      <c r="P37" t="s">
        <v>1</v>
      </c>
      <c r="Q37">
        <v>-1</v>
      </c>
      <c r="R37">
        <v>1</v>
      </c>
      <c r="S37">
        <v>1</v>
      </c>
      <c r="T37">
        <v>-1</v>
      </c>
      <c r="U37">
        <v>-1</v>
      </c>
      <c r="V37">
        <v>1</v>
      </c>
      <c r="W37">
        <v>1</v>
      </c>
      <c r="X37">
        <v>1</v>
      </c>
      <c r="Y37">
        <v>-1</v>
      </c>
      <c r="Z37">
        <v>-1</v>
      </c>
      <c r="AA37">
        <v>-1</v>
      </c>
      <c r="AB37">
        <v>1</v>
      </c>
      <c r="AC37">
        <v>-1</v>
      </c>
      <c r="AD37">
        <v>-1</v>
      </c>
      <c r="AE37">
        <v>-1</v>
      </c>
      <c r="AF37">
        <f>AVERAGE($Q$37:$AE$37)</f>
        <v>-0.2</v>
      </c>
      <c r="AG37" t="s">
        <v>52</v>
      </c>
      <c r="AH37">
        <f>VARP($Q$51:$AE$51)</f>
        <v>0.12698412698412698</v>
      </c>
      <c r="AI37">
        <f>AH37/AH39</f>
        <v>0.13513513513513509</v>
      </c>
    </row>
    <row r="38" spans="1:35" x14ac:dyDescent="0.25">
      <c r="A38">
        <v>3</v>
      </c>
      <c r="B38">
        <v>7</v>
      </c>
      <c r="C38">
        <v>8</v>
      </c>
      <c r="D38" s="12">
        <v>3000</v>
      </c>
      <c r="E38" s="12">
        <v>4000</v>
      </c>
      <c r="F38" s="12">
        <v>5000</v>
      </c>
      <c r="P38" t="s">
        <v>2</v>
      </c>
      <c r="Q38">
        <v>-1</v>
      </c>
      <c r="R38">
        <v>-1</v>
      </c>
      <c r="S38">
        <v>1</v>
      </c>
      <c r="T38">
        <v>-1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-1</v>
      </c>
      <c r="AC38">
        <v>-1</v>
      </c>
      <c r="AD38">
        <v>-1</v>
      </c>
      <c r="AE38">
        <v>1</v>
      </c>
      <c r="AF38">
        <f>AVERAGE($Q$38:$AE$38)</f>
        <v>0.2</v>
      </c>
      <c r="AG38" t="s">
        <v>54</v>
      </c>
      <c r="AH38">
        <f>VARP($AE$37:$AF$51)</f>
        <v>0.53746334089191228</v>
      </c>
      <c r="AI38">
        <f>AH38/AH39</f>
        <v>0.57196267696267677</v>
      </c>
    </row>
    <row r="39" spans="1:35" x14ac:dyDescent="0.25">
      <c r="A39">
        <v>3</v>
      </c>
      <c r="B39">
        <v>8</v>
      </c>
      <c r="C39">
        <v>9</v>
      </c>
      <c r="D39" s="12">
        <v>1</v>
      </c>
      <c r="E39" s="12">
        <v>3</v>
      </c>
      <c r="F39" s="12">
        <v>5</v>
      </c>
      <c r="P39" t="s">
        <v>3</v>
      </c>
      <c r="Q39">
        <v>-1</v>
      </c>
      <c r="R39">
        <v>-1</v>
      </c>
      <c r="S39">
        <v>-1</v>
      </c>
      <c r="T39">
        <v>1</v>
      </c>
      <c r="U39">
        <v>-1</v>
      </c>
      <c r="V39">
        <v>1</v>
      </c>
      <c r="W39">
        <v>-1</v>
      </c>
      <c r="X39">
        <v>-1</v>
      </c>
      <c r="Y39">
        <v>-1</v>
      </c>
      <c r="Z39">
        <v>-1</v>
      </c>
      <c r="AA39">
        <v>-1</v>
      </c>
      <c r="AB39">
        <v>-1</v>
      </c>
      <c r="AC39">
        <v>-1</v>
      </c>
      <c r="AD39">
        <v>-1</v>
      </c>
      <c r="AE39">
        <v>-1</v>
      </c>
      <c r="AF39">
        <f>AVERAGE($Q$39:$AE$39)</f>
        <v>-0.73333333333333328</v>
      </c>
      <c r="AG39" t="s">
        <v>57</v>
      </c>
      <c r="AH39">
        <f>VARP($Q$37:$AE$51)</f>
        <v>0.9396825396825399</v>
      </c>
    </row>
    <row r="40" spans="1:35" x14ac:dyDescent="0.25">
      <c r="A40">
        <v>3</v>
      </c>
      <c r="B40">
        <v>9</v>
      </c>
      <c r="C40">
        <v>10</v>
      </c>
      <c r="D40" s="12">
        <v>3</v>
      </c>
      <c r="E40" s="12">
        <v>5</v>
      </c>
      <c r="F40" s="12">
        <v>7</v>
      </c>
      <c r="P40" t="s">
        <v>4</v>
      </c>
      <c r="Q40">
        <v>1</v>
      </c>
      <c r="R40">
        <v>1</v>
      </c>
      <c r="S40">
        <v>-1</v>
      </c>
      <c r="T40">
        <v>1</v>
      </c>
      <c r="U40">
        <v>-1</v>
      </c>
      <c r="V40">
        <v>1</v>
      </c>
      <c r="W40">
        <v>1</v>
      </c>
      <c r="X40">
        <v>1</v>
      </c>
      <c r="Y40">
        <v>1</v>
      </c>
      <c r="Z40">
        <v>1</v>
      </c>
      <c r="AA40">
        <v>-1</v>
      </c>
      <c r="AB40">
        <v>-1</v>
      </c>
      <c r="AC40">
        <v>-1</v>
      </c>
      <c r="AD40">
        <v>1</v>
      </c>
      <c r="AE40">
        <v>1</v>
      </c>
      <c r="AF40">
        <f>AVERAGE($Q$40:$AE$40)</f>
        <v>0.33333333333333331</v>
      </c>
      <c r="AG40" t="s">
        <v>77</v>
      </c>
      <c r="AH40">
        <f>AVERAGE($Q$37:$AE$51)</f>
        <v>-4.7619047619047616E-2</v>
      </c>
    </row>
    <row r="41" spans="1:35" x14ac:dyDescent="0.25">
      <c r="A41">
        <v>3</v>
      </c>
      <c r="B41">
        <v>10</v>
      </c>
      <c r="C41">
        <v>11</v>
      </c>
      <c r="D41" s="12">
        <v>60</v>
      </c>
      <c r="E41" s="12">
        <v>70</v>
      </c>
      <c r="F41" s="12">
        <v>80</v>
      </c>
      <c r="P41" t="s">
        <v>5</v>
      </c>
      <c r="Q41">
        <v>-1</v>
      </c>
      <c r="R41">
        <v>-1</v>
      </c>
      <c r="S41">
        <v>-1</v>
      </c>
      <c r="T41">
        <v>-1</v>
      </c>
      <c r="U41">
        <v>-1</v>
      </c>
      <c r="V41">
        <v>1</v>
      </c>
      <c r="W41">
        <v>-1</v>
      </c>
      <c r="X41">
        <v>-1</v>
      </c>
      <c r="Y41">
        <v>1</v>
      </c>
      <c r="Z41">
        <v>-1</v>
      </c>
      <c r="AA41">
        <v>-1</v>
      </c>
      <c r="AB41">
        <v>-1</v>
      </c>
      <c r="AC41">
        <v>-1</v>
      </c>
      <c r="AD41">
        <v>1</v>
      </c>
      <c r="AE41">
        <v>-1</v>
      </c>
      <c r="AF41">
        <f>AVERAGE($Q$41:$AE$41)</f>
        <v>-0.6</v>
      </c>
      <c r="AG41" t="s">
        <v>217</v>
      </c>
      <c r="AH41">
        <f>AH40*210</f>
        <v>-10</v>
      </c>
    </row>
    <row r="42" spans="1:35" x14ac:dyDescent="0.25">
      <c r="A42">
        <v>3</v>
      </c>
      <c r="B42">
        <v>11</v>
      </c>
      <c r="C42">
        <v>12</v>
      </c>
      <c r="D42" s="12">
        <v>35</v>
      </c>
      <c r="E42" s="12">
        <v>75</v>
      </c>
      <c r="F42" s="12">
        <v>105</v>
      </c>
      <c r="P42" t="s">
        <v>6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-1</v>
      </c>
      <c r="Z42">
        <v>1</v>
      </c>
      <c r="AA42">
        <v>-1</v>
      </c>
      <c r="AB42">
        <v>1</v>
      </c>
      <c r="AC42">
        <v>-1</v>
      </c>
      <c r="AD42">
        <v>1</v>
      </c>
      <c r="AE42">
        <v>1</v>
      </c>
      <c r="AF42">
        <f>AVERAGE($Q$42:$AE$42)</f>
        <v>0.6</v>
      </c>
      <c r="AG42" t="s">
        <v>220</v>
      </c>
      <c r="AH42">
        <f>(AH40+1)/2</f>
        <v>0.47619047619047616</v>
      </c>
    </row>
    <row r="43" spans="1:35" x14ac:dyDescent="0.25">
      <c r="A43">
        <v>3</v>
      </c>
      <c r="B43">
        <v>12</v>
      </c>
      <c r="C43">
        <v>13</v>
      </c>
      <c r="D43" s="12">
        <v>5</v>
      </c>
      <c r="E43" s="12">
        <v>15</v>
      </c>
      <c r="F43" s="12">
        <v>30</v>
      </c>
      <c r="P43" t="s">
        <v>7</v>
      </c>
      <c r="Q43">
        <v>1</v>
      </c>
      <c r="R43">
        <v>-1</v>
      </c>
      <c r="S43">
        <v>-1</v>
      </c>
      <c r="T43">
        <v>-1</v>
      </c>
      <c r="U43">
        <v>-1</v>
      </c>
      <c r="V43">
        <v>1</v>
      </c>
      <c r="W43">
        <v>1</v>
      </c>
      <c r="X43">
        <v>1</v>
      </c>
      <c r="Y43">
        <v>-1</v>
      </c>
      <c r="Z43">
        <v>1</v>
      </c>
      <c r="AA43">
        <v>-1</v>
      </c>
      <c r="AB43">
        <v>1</v>
      </c>
      <c r="AC43">
        <v>-1</v>
      </c>
      <c r="AD43">
        <v>1</v>
      </c>
      <c r="AE43">
        <v>1</v>
      </c>
      <c r="AF43">
        <f>AVERAGE($Q$43:$AE$43)</f>
        <v>6.6666666666666666E-2</v>
      </c>
      <c r="AG43" t="s">
        <v>373</v>
      </c>
      <c r="AH43">
        <f>(AH42-(1-AH42))^2</f>
        <v>2.2675736961451295E-3</v>
      </c>
    </row>
    <row r="44" spans="1:35" x14ac:dyDescent="0.25">
      <c r="A44">
        <v>3</v>
      </c>
      <c r="B44">
        <v>13</v>
      </c>
      <c r="C44">
        <v>15</v>
      </c>
      <c r="D44" s="12">
        <v>3</v>
      </c>
      <c r="E44" s="12">
        <v>7</v>
      </c>
      <c r="F44" s="12">
        <v>10</v>
      </c>
      <c r="P44" t="s">
        <v>8</v>
      </c>
      <c r="Q44">
        <v>-1</v>
      </c>
      <c r="R44">
        <v>-1</v>
      </c>
      <c r="S44">
        <v>-1</v>
      </c>
      <c r="T44">
        <v>1</v>
      </c>
      <c r="U44">
        <v>1</v>
      </c>
      <c r="V44">
        <v>1</v>
      </c>
      <c r="W44">
        <v>-1</v>
      </c>
      <c r="X44">
        <v>1</v>
      </c>
      <c r="Y44">
        <v>1</v>
      </c>
      <c r="Z44">
        <v>-1</v>
      </c>
      <c r="AA44">
        <v>-1</v>
      </c>
      <c r="AB44">
        <v>-1</v>
      </c>
      <c r="AC44">
        <v>-1</v>
      </c>
      <c r="AD44">
        <v>-1</v>
      </c>
      <c r="AE44">
        <v>-1</v>
      </c>
      <c r="AF44">
        <f>AVERAGE($Q$44:$AE$44)</f>
        <v>-0.33333333333333331</v>
      </c>
    </row>
    <row r="45" spans="1:35" x14ac:dyDescent="0.25">
      <c r="A45">
        <v>3</v>
      </c>
      <c r="B45">
        <v>14</v>
      </c>
      <c r="C45">
        <v>17</v>
      </c>
      <c r="D45" s="12">
        <v>0.5</v>
      </c>
      <c r="E45" s="12">
        <v>1.3</v>
      </c>
      <c r="F45" s="12">
        <v>1.5</v>
      </c>
      <c r="P45" t="s">
        <v>9</v>
      </c>
      <c r="Q45">
        <v>1</v>
      </c>
      <c r="R45">
        <v>1</v>
      </c>
      <c r="S45">
        <v>-1</v>
      </c>
      <c r="T45">
        <v>1</v>
      </c>
      <c r="U45">
        <v>1</v>
      </c>
      <c r="V45">
        <v>1</v>
      </c>
      <c r="W45">
        <v>1</v>
      </c>
      <c r="X45">
        <v>-1</v>
      </c>
      <c r="Y45">
        <v>-1</v>
      </c>
      <c r="Z45">
        <v>1</v>
      </c>
      <c r="AA45">
        <v>-1</v>
      </c>
      <c r="AB45">
        <v>-1</v>
      </c>
      <c r="AC45">
        <v>-1</v>
      </c>
      <c r="AD45">
        <v>-1</v>
      </c>
      <c r="AE45">
        <v>-1</v>
      </c>
      <c r="AF45">
        <f>AVERAGE($Q$45:$AE$45)</f>
        <v>-6.6666666666666666E-2</v>
      </c>
    </row>
    <row r="46" spans="1:35" x14ac:dyDescent="0.25">
      <c r="A46">
        <v>3</v>
      </c>
      <c r="B46">
        <v>15</v>
      </c>
      <c r="C46">
        <v>18</v>
      </c>
      <c r="D46" s="12">
        <v>20</v>
      </c>
      <c r="E46" s="12">
        <v>25</v>
      </c>
      <c r="F46" s="12">
        <v>35</v>
      </c>
      <c r="P46" t="s">
        <v>10</v>
      </c>
      <c r="Q46">
        <v>1</v>
      </c>
      <c r="R46">
        <v>-1</v>
      </c>
      <c r="S46">
        <v>1</v>
      </c>
      <c r="T46">
        <v>1</v>
      </c>
      <c r="U46">
        <v>1</v>
      </c>
      <c r="V46">
        <v>1</v>
      </c>
      <c r="W46">
        <v>-1</v>
      </c>
      <c r="X46">
        <v>1</v>
      </c>
      <c r="Y46">
        <v>1</v>
      </c>
      <c r="Z46">
        <v>1</v>
      </c>
      <c r="AA46">
        <v>-1</v>
      </c>
      <c r="AB46">
        <v>-1</v>
      </c>
      <c r="AC46">
        <v>1</v>
      </c>
      <c r="AD46">
        <v>-1</v>
      </c>
      <c r="AE46">
        <v>1</v>
      </c>
      <c r="AF46">
        <f>AVERAGE($Q$46:$AE$46)</f>
        <v>0.33333333333333331</v>
      </c>
    </row>
    <row r="47" spans="1:35" x14ac:dyDescent="0.25">
      <c r="A47">
        <v>4</v>
      </c>
      <c r="B47">
        <v>1</v>
      </c>
      <c r="C47">
        <v>1</v>
      </c>
      <c r="D47" s="12">
        <v>3000000</v>
      </c>
      <c r="E47" s="12">
        <v>9000000</v>
      </c>
      <c r="F47" s="12">
        <v>17600000</v>
      </c>
      <c r="P47" t="s">
        <v>11</v>
      </c>
      <c r="Q47">
        <v>-1</v>
      </c>
      <c r="R47">
        <v>-1</v>
      </c>
      <c r="S47">
        <v>-1</v>
      </c>
      <c r="T47">
        <v>-1</v>
      </c>
      <c r="U47">
        <v>1</v>
      </c>
      <c r="V47">
        <v>-1</v>
      </c>
      <c r="W47">
        <v>-1</v>
      </c>
      <c r="X47">
        <v>-1</v>
      </c>
      <c r="Y47">
        <v>-1</v>
      </c>
      <c r="Z47">
        <v>1</v>
      </c>
      <c r="AA47">
        <v>-1</v>
      </c>
      <c r="AB47">
        <v>-1</v>
      </c>
      <c r="AC47">
        <v>-1</v>
      </c>
      <c r="AD47">
        <v>-1</v>
      </c>
      <c r="AE47">
        <v>-1</v>
      </c>
      <c r="AF47">
        <f>AVERAGE($Q$47:$AE$47)</f>
        <v>-0.73333333333333328</v>
      </c>
    </row>
    <row r="48" spans="1:35" x14ac:dyDescent="0.25">
      <c r="A48">
        <v>4</v>
      </c>
      <c r="B48">
        <v>2</v>
      </c>
      <c r="C48">
        <v>2</v>
      </c>
      <c r="D48" s="12">
        <v>500</v>
      </c>
      <c r="E48" s="12">
        <v>1000000</v>
      </c>
      <c r="F48" s="12">
        <v>2000000</v>
      </c>
      <c r="P48" t="s">
        <v>12</v>
      </c>
      <c r="Q48">
        <v>1</v>
      </c>
      <c r="R48">
        <v>-1</v>
      </c>
      <c r="S48">
        <v>1</v>
      </c>
      <c r="T48">
        <v>1</v>
      </c>
      <c r="U48">
        <v>1</v>
      </c>
      <c r="V48">
        <v>-1</v>
      </c>
      <c r="W48">
        <v>-1</v>
      </c>
      <c r="X48">
        <v>-1</v>
      </c>
      <c r="Y48">
        <v>1</v>
      </c>
      <c r="Z48">
        <v>1</v>
      </c>
      <c r="AA48">
        <v>-1</v>
      </c>
      <c r="AB48">
        <v>1</v>
      </c>
      <c r="AC48">
        <v>-1</v>
      </c>
      <c r="AD48">
        <v>-1</v>
      </c>
      <c r="AE48">
        <v>-1</v>
      </c>
      <c r="AF48">
        <f>AVERAGE($Q$48:$AE$48)</f>
        <v>-6.6666666666666666E-2</v>
      </c>
    </row>
    <row r="49" spans="1:35" x14ac:dyDescent="0.25">
      <c r="A49">
        <v>4</v>
      </c>
      <c r="B49">
        <v>3</v>
      </c>
      <c r="C49">
        <v>3</v>
      </c>
      <c r="D49" s="12">
        <v>50000</v>
      </c>
      <c r="E49" s="12">
        <v>500000</v>
      </c>
      <c r="F49" s="12">
        <v>1200000</v>
      </c>
      <c r="P49" t="s">
        <v>13</v>
      </c>
      <c r="Q49">
        <v>1</v>
      </c>
      <c r="R49">
        <v>1</v>
      </c>
      <c r="S49">
        <v>1</v>
      </c>
      <c r="T49">
        <v>1</v>
      </c>
      <c r="U49">
        <v>1</v>
      </c>
      <c r="V49">
        <v>-1</v>
      </c>
      <c r="W49">
        <v>-1</v>
      </c>
      <c r="X49">
        <v>1</v>
      </c>
      <c r="Y49">
        <v>1</v>
      </c>
      <c r="Z49">
        <v>1</v>
      </c>
      <c r="AA49">
        <v>1</v>
      </c>
      <c r="AB49">
        <v>-1</v>
      </c>
      <c r="AC49">
        <v>-1</v>
      </c>
      <c r="AD49">
        <v>-1</v>
      </c>
      <c r="AE49">
        <v>1</v>
      </c>
      <c r="AF49">
        <f>AVERAGE($Q$49:$AE$49)</f>
        <v>0.33333333333333331</v>
      </c>
    </row>
    <row r="50" spans="1:35" x14ac:dyDescent="0.25">
      <c r="A50">
        <v>4</v>
      </c>
      <c r="B50">
        <v>4</v>
      </c>
      <c r="C50">
        <v>4</v>
      </c>
      <c r="D50" s="12">
        <v>3000000</v>
      </c>
      <c r="E50" s="12">
        <v>7000000</v>
      </c>
      <c r="F50" s="12">
        <v>10000000</v>
      </c>
      <c r="P50" t="s">
        <v>14</v>
      </c>
      <c r="Q50">
        <v>-1</v>
      </c>
      <c r="R50">
        <v>-1</v>
      </c>
      <c r="S50">
        <v>-1</v>
      </c>
      <c r="T50">
        <v>-1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-1</v>
      </c>
      <c r="AE50">
        <v>-1</v>
      </c>
      <c r="AF50">
        <f>AVERAGE($Q$50:$AE$50)</f>
        <v>0.2</v>
      </c>
    </row>
    <row r="51" spans="1:35" x14ac:dyDescent="0.25">
      <c r="A51">
        <v>4</v>
      </c>
      <c r="B51">
        <v>5</v>
      </c>
      <c r="C51">
        <v>5</v>
      </c>
      <c r="D51" s="12">
        <v>100</v>
      </c>
      <c r="E51" s="12">
        <v>250</v>
      </c>
      <c r="F51" s="12">
        <v>500</v>
      </c>
      <c r="P51" t="s">
        <v>79</v>
      </c>
      <c r="Q51">
        <f>AVERAGE($Q$37:$Q$50)</f>
        <v>0</v>
      </c>
      <c r="R51">
        <f>AVERAGE($R$37:$R$50)</f>
        <v>-0.2857142857142857</v>
      </c>
      <c r="S51">
        <f>AVERAGE($S$37:$S$50)</f>
        <v>-0.14285714285714285</v>
      </c>
      <c r="T51">
        <f>AVERAGE($T$37:$T$50)</f>
        <v>0.14285714285714285</v>
      </c>
      <c r="U51">
        <f>AVERAGE($U$37:$U$50)</f>
        <v>0.2857142857142857</v>
      </c>
      <c r="V51">
        <f>AVERAGE($V$37:$V$50)</f>
        <v>0.5714285714285714</v>
      </c>
      <c r="W51">
        <f>AVERAGE($W$37:$W$50)</f>
        <v>0</v>
      </c>
      <c r="X51">
        <f>AVERAGE($X$37:$X$50)</f>
        <v>0.2857142857142857</v>
      </c>
      <c r="Y51">
        <f>AVERAGE($Y$37:$Y$50)</f>
        <v>0.14285714285714285</v>
      </c>
      <c r="Z51">
        <f>AVERAGE($Z$37:$Z$50)</f>
        <v>0.42857142857142855</v>
      </c>
      <c r="AA51">
        <f>AVERAGE($AA$37:$AA$50)</f>
        <v>-0.5714285714285714</v>
      </c>
      <c r="AB51">
        <f>AVERAGE($AB$37:$AB$50)</f>
        <v>-0.2857142857142857</v>
      </c>
      <c r="AC51">
        <f>AVERAGE($AC$37:$AC$50)</f>
        <v>-0.7142857142857143</v>
      </c>
      <c r="AD51">
        <f>AVERAGE($AD$37:$AD$50)</f>
        <v>-0.42857142857142855</v>
      </c>
      <c r="AE51">
        <f>AVERAGE($AE$37:$AE$50)</f>
        <v>-0.14285714285714285</v>
      </c>
      <c r="AF51">
        <f>AVERAGE($AF$37:$AF$50)</f>
        <v>-4.7619047619047623E-2</v>
      </c>
    </row>
    <row r="52" spans="1:35" x14ac:dyDescent="0.25">
      <c r="A52">
        <v>4</v>
      </c>
      <c r="B52">
        <v>6</v>
      </c>
      <c r="C52">
        <v>7</v>
      </c>
      <c r="D52" s="12">
        <v>500</v>
      </c>
      <c r="E52" s="12">
        <v>3000</v>
      </c>
      <c r="F52" s="12">
        <v>10000</v>
      </c>
    </row>
    <row r="53" spans="1:35" x14ac:dyDescent="0.25">
      <c r="A53">
        <v>4</v>
      </c>
      <c r="B53">
        <v>7</v>
      </c>
      <c r="C53">
        <v>8</v>
      </c>
      <c r="D53" s="12">
        <v>500</v>
      </c>
      <c r="E53" s="12">
        <v>3000</v>
      </c>
      <c r="F53" s="12">
        <v>6000</v>
      </c>
    </row>
    <row r="54" spans="1:35" x14ac:dyDescent="0.25">
      <c r="A54">
        <v>4</v>
      </c>
      <c r="B54">
        <v>8</v>
      </c>
      <c r="C54">
        <v>9</v>
      </c>
      <c r="D54" s="12">
        <v>10</v>
      </c>
      <c r="E54" s="12">
        <v>30</v>
      </c>
      <c r="F54" s="12">
        <v>70</v>
      </c>
      <c r="P54" t="s">
        <v>218</v>
      </c>
      <c r="Q54" t="s">
        <v>81</v>
      </c>
      <c r="R54" t="s">
        <v>82</v>
      </c>
      <c r="S54" t="s">
        <v>83</v>
      </c>
      <c r="T54" t="s">
        <v>84</v>
      </c>
      <c r="U54" t="s">
        <v>85</v>
      </c>
      <c r="V54" t="s">
        <v>86</v>
      </c>
      <c r="W54" t="s">
        <v>87</v>
      </c>
      <c r="X54" t="s">
        <v>88</v>
      </c>
      <c r="Y54" t="s">
        <v>89</v>
      </c>
      <c r="Z54" t="s">
        <v>90</v>
      </c>
      <c r="AA54" t="s">
        <v>91</v>
      </c>
      <c r="AB54" t="s">
        <v>92</v>
      </c>
      <c r="AC54" t="s">
        <v>93</v>
      </c>
      <c r="AD54" t="s">
        <v>94</v>
      </c>
      <c r="AE54" t="s">
        <v>95</v>
      </c>
      <c r="AF54" t="s">
        <v>80</v>
      </c>
      <c r="AG54" t="s">
        <v>320</v>
      </c>
      <c r="AI54" t="s">
        <v>42</v>
      </c>
    </row>
    <row r="55" spans="1:35" x14ac:dyDescent="0.25">
      <c r="A55">
        <v>4</v>
      </c>
      <c r="B55">
        <v>9</v>
      </c>
      <c r="C55">
        <v>10</v>
      </c>
      <c r="D55" s="12">
        <v>1</v>
      </c>
      <c r="E55" s="12">
        <v>10</v>
      </c>
      <c r="F55" s="12">
        <v>30</v>
      </c>
      <c r="P55" t="s">
        <v>1</v>
      </c>
      <c r="Q55">
        <v>1.3809523809523809</v>
      </c>
      <c r="R55">
        <v>0.47928994082840237</v>
      </c>
      <c r="S55">
        <v>0.21094160967911627</v>
      </c>
      <c r="T55">
        <v>0.91654612217647713</v>
      </c>
      <c r="U55">
        <v>0.89949748743718594</v>
      </c>
      <c r="V55">
        <v>5.2262364082777971E-2</v>
      </c>
      <c r="W55">
        <v>0.77226406734603459</v>
      </c>
      <c r="X55">
        <v>0.1596638655462185</v>
      </c>
      <c r="Y55">
        <v>0.92248062015503873</v>
      </c>
      <c r="Z55">
        <v>7.6956521739130439</v>
      </c>
      <c r="AA55">
        <v>9</v>
      </c>
      <c r="AB55">
        <v>0.20212765957446807</v>
      </c>
      <c r="AC55">
        <v>0.76190476190476186</v>
      </c>
      <c r="AD55">
        <v>0.6</v>
      </c>
      <c r="AE55">
        <v>0.50617283950617287</v>
      </c>
      <c r="AF55">
        <f>AVERAGE($Q$55:$AE$55)</f>
        <v>1.6373170595401387</v>
      </c>
      <c r="AG55" t="s">
        <v>52</v>
      </c>
      <c r="AH55">
        <f>VARP($Q$69:$AE$69)</f>
        <v>67.004718595999748</v>
      </c>
      <c r="AI55">
        <f>AH55/AH57</f>
        <v>0.24278756494264103</v>
      </c>
    </row>
    <row r="56" spans="1:35" x14ac:dyDescent="0.25">
      <c r="A56">
        <v>4</v>
      </c>
      <c r="B56">
        <v>10</v>
      </c>
      <c r="C56">
        <v>11</v>
      </c>
      <c r="D56" s="12">
        <v>10</v>
      </c>
      <c r="E56" s="12">
        <v>18</v>
      </c>
      <c r="F56" s="12">
        <v>25</v>
      </c>
      <c r="P56" t="s">
        <v>2</v>
      </c>
      <c r="Q56">
        <v>0.6428571428571429</v>
      </c>
      <c r="R56">
        <v>0.99704142011834318</v>
      </c>
      <c r="S56">
        <v>0.44660704892162018</v>
      </c>
      <c r="T56">
        <v>0.33526204517636587</v>
      </c>
      <c r="U56">
        <v>7.8726968174204354E-2</v>
      </c>
      <c r="V56">
        <v>5.2262364082777971E-2</v>
      </c>
      <c r="W56">
        <v>0.1076650420912716</v>
      </c>
      <c r="X56">
        <v>1.9411764705882353</v>
      </c>
      <c r="Y56">
        <v>0.61240310077519378</v>
      </c>
      <c r="Z56">
        <v>4.3478260869565216E-2</v>
      </c>
      <c r="AA56">
        <v>2</v>
      </c>
      <c r="AB56">
        <v>0.46808510638297873</v>
      </c>
      <c r="AC56">
        <v>0.90476190476190477</v>
      </c>
      <c r="AD56">
        <v>0.78</v>
      </c>
      <c r="AE56">
        <v>0.50617283950617287</v>
      </c>
      <c r="AF56">
        <f>AVERAGE($Q$56:$AE$56)</f>
        <v>0.66109998095371847</v>
      </c>
      <c r="AG56" t="s">
        <v>54</v>
      </c>
      <c r="AH56">
        <f>VARP($AF$55:$AF$68)</f>
        <v>14.009795282748184</v>
      </c>
      <c r="AI56">
        <f>AH56/AH57</f>
        <v>5.0763649983396816E-2</v>
      </c>
    </row>
    <row r="57" spans="1:35" x14ac:dyDescent="0.25">
      <c r="A57">
        <v>4</v>
      </c>
      <c r="B57">
        <v>11</v>
      </c>
      <c r="C57">
        <v>12</v>
      </c>
      <c r="D57" s="12">
        <v>100</v>
      </c>
      <c r="E57" s="12">
        <v>1000</v>
      </c>
      <c r="F57" s="12">
        <v>3500</v>
      </c>
      <c r="P57" t="s">
        <v>3</v>
      </c>
      <c r="Q57">
        <v>2.5714285714285716</v>
      </c>
      <c r="R57">
        <v>0.9526627218934911</v>
      </c>
      <c r="S57">
        <v>2.156233561283535</v>
      </c>
      <c r="T57">
        <v>1.4465338822743964E-3</v>
      </c>
      <c r="U57">
        <v>1.0100502512562815</v>
      </c>
      <c r="V57">
        <v>0.29849175727814803</v>
      </c>
      <c r="W57">
        <v>0.77226406734603459</v>
      </c>
      <c r="X57">
        <v>0.74789915966386555</v>
      </c>
      <c r="Y57">
        <v>0.61240310077519378</v>
      </c>
      <c r="Z57">
        <v>5.0869565217391308</v>
      </c>
      <c r="AA57">
        <v>14</v>
      </c>
      <c r="AB57">
        <v>0.84042553191489366</v>
      </c>
      <c r="AC57">
        <v>0.83333333333333337</v>
      </c>
      <c r="AD57">
        <v>0.74</v>
      </c>
      <c r="AE57">
        <v>2.0864197530864197</v>
      </c>
      <c r="AF57">
        <f>AVERAGE($Q$57:$AE$57)</f>
        <v>2.1806676576587445</v>
      </c>
      <c r="AG57" t="s">
        <v>57</v>
      </c>
      <c r="AH57">
        <f>VARP($Q$55:$AE$68)</f>
        <v>275.98085022117886</v>
      </c>
    </row>
    <row r="58" spans="1:35" x14ac:dyDescent="0.25">
      <c r="A58">
        <v>4</v>
      </c>
      <c r="B58">
        <v>12</v>
      </c>
      <c r="C58">
        <v>13</v>
      </c>
      <c r="D58" s="12">
        <v>5</v>
      </c>
      <c r="E58" s="12">
        <v>20</v>
      </c>
      <c r="F58" s="12">
        <v>80</v>
      </c>
      <c r="P58" t="s">
        <v>4</v>
      </c>
      <c r="Q58">
        <v>1.1428571428571428</v>
      </c>
      <c r="R58">
        <v>4.9171597633136095</v>
      </c>
      <c r="S58">
        <v>0.86849026827985276</v>
      </c>
      <c r="T58">
        <v>0.22109714031378658</v>
      </c>
      <c r="U58">
        <v>0.58123953098827474</v>
      </c>
      <c r="V58">
        <v>5.2262364082777971E-2</v>
      </c>
      <c r="W58">
        <v>0.32919805050952594</v>
      </c>
      <c r="X58">
        <v>1.5210084033613447</v>
      </c>
      <c r="Y58">
        <v>0.22480620155038761</v>
      </c>
      <c r="Z58">
        <v>0.56521739130434778</v>
      </c>
      <c r="AA58">
        <v>199</v>
      </c>
      <c r="AB58">
        <v>0.78723404255319152</v>
      </c>
      <c r="AC58">
        <v>0.83333333333333337</v>
      </c>
      <c r="AD58">
        <v>0.6</v>
      </c>
      <c r="AE58">
        <v>0.25925925925925924</v>
      </c>
      <c r="AF58">
        <f>AVERAGE($Q$58:$AE$58)</f>
        <v>14.126877526113789</v>
      </c>
      <c r="AG58" t="s">
        <v>384</v>
      </c>
      <c r="AH58">
        <f>AVERAGE($Q$55:$AE$68)</f>
        <v>3.3922256915027473</v>
      </c>
    </row>
    <row r="59" spans="1:35" x14ac:dyDescent="0.25">
      <c r="A59">
        <v>4</v>
      </c>
      <c r="B59">
        <v>13</v>
      </c>
      <c r="C59">
        <v>15</v>
      </c>
      <c r="D59" s="12">
        <v>1</v>
      </c>
      <c r="E59" s="12">
        <v>7</v>
      </c>
      <c r="F59" s="12">
        <v>30</v>
      </c>
      <c r="P59" t="s">
        <v>5</v>
      </c>
      <c r="Q59">
        <v>9.7142857142857135</v>
      </c>
      <c r="R59">
        <v>0.70414201183431957</v>
      </c>
      <c r="S59">
        <v>0.89479221462388214</v>
      </c>
      <c r="T59">
        <v>0.77745632580393897</v>
      </c>
      <c r="U59">
        <v>3.0201005025125629</v>
      </c>
      <c r="V59">
        <v>0.22763942476324098</v>
      </c>
      <c r="W59">
        <v>5.6459902525476293</v>
      </c>
      <c r="X59">
        <v>1.1008403361344536</v>
      </c>
      <c r="Y59">
        <v>7.7519379844960962E-3</v>
      </c>
      <c r="Z59">
        <v>2.3043478260869565</v>
      </c>
      <c r="AA59">
        <v>119</v>
      </c>
      <c r="AB59">
        <v>0.14893617021276595</v>
      </c>
      <c r="AC59">
        <v>0.66666666666666663</v>
      </c>
      <c r="AD59">
        <v>0.4</v>
      </c>
      <c r="AE59">
        <v>0.53086419753086422</v>
      </c>
      <c r="AF59">
        <f>AVERAGE($Q$59:$AE$59)</f>
        <v>9.6762542387324988</v>
      </c>
      <c r="AG59" t="s">
        <v>385</v>
      </c>
      <c r="AH59">
        <f>AH58*210</f>
        <v>712.36739521557695</v>
      </c>
    </row>
    <row r="60" spans="1:35" x14ac:dyDescent="0.25">
      <c r="A60">
        <v>4</v>
      </c>
      <c r="B60">
        <v>14</v>
      </c>
      <c r="C60">
        <v>17</v>
      </c>
      <c r="D60" s="12">
        <v>1</v>
      </c>
      <c r="E60" s="12">
        <v>2</v>
      </c>
      <c r="F60" s="12">
        <v>5</v>
      </c>
      <c r="P60" t="s">
        <v>6</v>
      </c>
      <c r="Q60">
        <v>0.19047619047619047</v>
      </c>
      <c r="R60">
        <v>0.85207100591715978</v>
      </c>
      <c r="S60">
        <v>1.6301946344029459</v>
      </c>
      <c r="T60">
        <v>0.11271837098030489</v>
      </c>
      <c r="U60">
        <v>0.1624790619765494</v>
      </c>
      <c r="V60">
        <v>0.29849175727814803</v>
      </c>
      <c r="W60">
        <v>1.2153300841825432</v>
      </c>
      <c r="X60">
        <v>0.1596638655462185</v>
      </c>
      <c r="Y60">
        <v>0.92248062015503873</v>
      </c>
      <c r="Z60">
        <v>0.39130434782608697</v>
      </c>
      <c r="AA60">
        <v>49</v>
      </c>
      <c r="AB60">
        <v>0.36170212765957449</v>
      </c>
      <c r="AC60">
        <v>0.66666666666666663</v>
      </c>
      <c r="AD60">
        <v>0.4</v>
      </c>
      <c r="AE60">
        <v>0.85185185185185197</v>
      </c>
      <c r="AF60">
        <f>AVERAGE($Q$60:$AE$60)</f>
        <v>3.8143620389946187</v>
      </c>
    </row>
    <row r="61" spans="1:35" x14ac:dyDescent="0.25">
      <c r="A61">
        <v>4</v>
      </c>
      <c r="B61">
        <v>15</v>
      </c>
      <c r="C61">
        <v>18</v>
      </c>
      <c r="D61" s="12">
        <v>3</v>
      </c>
      <c r="E61" s="12">
        <v>6</v>
      </c>
      <c r="F61" s="12">
        <v>10</v>
      </c>
      <c r="P61" t="s">
        <v>7</v>
      </c>
      <c r="Q61">
        <v>0.38095238095238093</v>
      </c>
      <c r="R61">
        <v>0.98224852071005919</v>
      </c>
      <c r="S61">
        <v>6.364544976328248</v>
      </c>
      <c r="T61">
        <v>0.49927673305886278</v>
      </c>
      <c r="U61">
        <v>0.69849246231155782</v>
      </c>
      <c r="V61">
        <v>8.8039284461592426E-2</v>
      </c>
      <c r="W61">
        <v>0.11386796632698272</v>
      </c>
      <c r="X61">
        <v>0.51260504201680668</v>
      </c>
      <c r="Y61">
        <v>0.76744186046511631</v>
      </c>
      <c r="Z61">
        <v>0.73913043478260865</v>
      </c>
      <c r="AA61">
        <v>29</v>
      </c>
      <c r="AB61">
        <v>2.1276595744680851E-2</v>
      </c>
      <c r="AC61">
        <v>0.83333333333333337</v>
      </c>
      <c r="AD61">
        <v>1</v>
      </c>
      <c r="AE61">
        <v>0.5679012345679012</v>
      </c>
      <c r="AF61">
        <f>AVERAGE($Q$61:$AE$61)</f>
        <v>2.8379407216706753</v>
      </c>
    </row>
    <row r="62" spans="1:35" x14ac:dyDescent="0.25">
      <c r="A62">
        <v>5</v>
      </c>
      <c r="B62">
        <v>1</v>
      </c>
      <c r="C62">
        <v>1</v>
      </c>
      <c r="D62" s="12">
        <v>25000000</v>
      </c>
      <c r="E62" s="12">
        <v>45000000</v>
      </c>
      <c r="F62" s="12">
        <v>150000000</v>
      </c>
      <c r="P62" t="s">
        <v>8</v>
      </c>
      <c r="Q62">
        <v>1.3809523809523809</v>
      </c>
      <c r="R62">
        <v>0.40828402366863903</v>
      </c>
      <c r="S62">
        <v>1.1041557075223567</v>
      </c>
      <c r="T62">
        <v>5.418938466674085E-2</v>
      </c>
      <c r="U62">
        <v>0.25628140703517588</v>
      </c>
      <c r="V62">
        <v>0.29849175727814803</v>
      </c>
      <c r="W62">
        <v>0.32919805050952594</v>
      </c>
      <c r="X62">
        <v>0.26050420168067223</v>
      </c>
      <c r="Y62">
        <v>1.3255813953488373</v>
      </c>
      <c r="Z62">
        <v>5.0869565217391308</v>
      </c>
      <c r="AA62">
        <v>34</v>
      </c>
      <c r="AB62">
        <v>0.57446808510638303</v>
      </c>
      <c r="AC62">
        <v>0.9285714285714286</v>
      </c>
      <c r="AD62">
        <v>0.6</v>
      </c>
      <c r="AE62">
        <v>0.48148148148148157</v>
      </c>
      <c r="AF62">
        <f>AVERAGE($Q$62:$AE$62)</f>
        <v>3.139274388370727</v>
      </c>
    </row>
    <row r="63" spans="1:35" x14ac:dyDescent="0.25">
      <c r="A63">
        <v>5</v>
      </c>
      <c r="B63">
        <v>2</v>
      </c>
      <c r="C63">
        <v>2</v>
      </c>
      <c r="D63" s="12">
        <v>20000</v>
      </c>
      <c r="E63" s="12">
        <v>50000</v>
      </c>
      <c r="F63" s="12">
        <v>150000</v>
      </c>
      <c r="P63" t="s">
        <v>9</v>
      </c>
      <c r="Q63">
        <v>0.90476190476190477</v>
      </c>
      <c r="R63">
        <v>0.40828402366863903</v>
      </c>
      <c r="S63">
        <v>1.6301946344029459</v>
      </c>
      <c r="T63">
        <v>0.22109714031378658</v>
      </c>
      <c r="U63">
        <v>0.49748743718592964</v>
      </c>
      <c r="V63">
        <v>0.75377060680462993</v>
      </c>
      <c r="W63">
        <v>3.4306601683650864</v>
      </c>
      <c r="X63">
        <v>0.91596638655462181</v>
      </c>
      <c r="Y63">
        <v>0.99224806201550386</v>
      </c>
      <c r="Z63">
        <v>0.56521739130434778</v>
      </c>
      <c r="AA63">
        <v>4</v>
      </c>
      <c r="AB63">
        <v>6.0638297872340458E-2</v>
      </c>
      <c r="AC63">
        <v>0.83333333333333337</v>
      </c>
      <c r="AD63">
        <v>0.64</v>
      </c>
      <c r="AE63">
        <v>0.52962962962962956</v>
      </c>
      <c r="AF63">
        <f>AVERAGE($Q$63:$AE$63)</f>
        <v>1.0922192677475133</v>
      </c>
    </row>
    <row r="64" spans="1:35" x14ac:dyDescent="0.25">
      <c r="A64">
        <v>5</v>
      </c>
      <c r="B64">
        <v>3</v>
      </c>
      <c r="C64">
        <v>3</v>
      </c>
      <c r="D64" s="12">
        <v>250000</v>
      </c>
      <c r="E64" s="12">
        <v>400000</v>
      </c>
      <c r="F64" s="12">
        <v>650000</v>
      </c>
      <c r="P64" t="s">
        <v>10</v>
      </c>
      <c r="Q64">
        <v>0.52380952380952384</v>
      </c>
      <c r="R64">
        <v>0.88165680473372776</v>
      </c>
      <c r="S64">
        <v>0.47396107311941083</v>
      </c>
      <c r="T64">
        <v>0.22109714031378658</v>
      </c>
      <c r="U64">
        <v>0.34003350083752093</v>
      </c>
      <c r="V64">
        <v>0.75377060680462993</v>
      </c>
      <c r="W64">
        <v>2.9875941515285778</v>
      </c>
      <c r="X64">
        <v>0.26050420168067223</v>
      </c>
      <c r="Y64">
        <v>0.37984496124031009</v>
      </c>
      <c r="Z64">
        <v>0.30434782608695654</v>
      </c>
      <c r="AA64">
        <v>9</v>
      </c>
      <c r="AB64">
        <v>0.57446808510638303</v>
      </c>
      <c r="AC64">
        <v>0.33333333333333331</v>
      </c>
      <c r="AD64">
        <v>0.86</v>
      </c>
      <c r="AE64">
        <v>0.25925925925925924</v>
      </c>
      <c r="AF64">
        <f>AVERAGE($Q$64:$AE$64)</f>
        <v>1.210245364523606</v>
      </c>
    </row>
    <row r="65" spans="1:32" x14ac:dyDescent="0.25">
      <c r="A65">
        <v>5</v>
      </c>
      <c r="B65">
        <v>4</v>
      </c>
      <c r="C65">
        <v>4</v>
      </c>
      <c r="D65" s="12">
        <v>1500000</v>
      </c>
      <c r="E65" s="12">
        <v>2000000</v>
      </c>
      <c r="F65" s="12">
        <v>2200000</v>
      </c>
      <c r="P65" t="s">
        <v>11</v>
      </c>
      <c r="Q65">
        <v>2.9285714285714284</v>
      </c>
      <c r="R65">
        <v>0.70414201183431957</v>
      </c>
      <c r="S65">
        <v>0.73698053655970541</v>
      </c>
      <c r="T65">
        <v>0.88872816290196954</v>
      </c>
      <c r="U65">
        <v>0.1624790619765494</v>
      </c>
      <c r="V65">
        <v>2.5075412136092599</v>
      </c>
      <c r="W65">
        <v>5.6459902525476293</v>
      </c>
      <c r="X65">
        <v>0.57983193277310929</v>
      </c>
      <c r="Y65">
        <v>0.61240310077519378</v>
      </c>
      <c r="Z65">
        <v>0.13043478260869565</v>
      </c>
      <c r="AA65">
        <v>3</v>
      </c>
      <c r="AB65">
        <v>0.36170212765957449</v>
      </c>
      <c r="AC65">
        <v>0.9285714285714286</v>
      </c>
      <c r="AD65">
        <v>0.6</v>
      </c>
      <c r="AE65">
        <v>0.38271604938271603</v>
      </c>
      <c r="AF65">
        <f>AVERAGE($Q$65:$AE$65)</f>
        <v>1.3446728059847717</v>
      </c>
    </row>
    <row r="66" spans="1:32" x14ac:dyDescent="0.25">
      <c r="A66">
        <v>5</v>
      </c>
      <c r="B66">
        <v>5</v>
      </c>
      <c r="C66">
        <v>5</v>
      </c>
      <c r="D66" s="12">
        <v>1600</v>
      </c>
      <c r="E66" s="12">
        <v>2400</v>
      </c>
      <c r="F66" s="12">
        <v>3000</v>
      </c>
      <c r="P66" t="s">
        <v>12</v>
      </c>
      <c r="Q66">
        <v>0.69047619047619047</v>
      </c>
      <c r="R66">
        <v>28.585798816568047</v>
      </c>
      <c r="S66">
        <v>0.31509731720147288</v>
      </c>
      <c r="T66">
        <v>0.10982530321575609</v>
      </c>
      <c r="U66">
        <v>0.58123953098827474</v>
      </c>
      <c r="V66">
        <v>7.7688530340231496</v>
      </c>
      <c r="W66">
        <v>21.15330084182543</v>
      </c>
      <c r="X66">
        <v>0.57983193277310929</v>
      </c>
      <c r="Y66">
        <v>0.37984496124031009</v>
      </c>
      <c r="Z66">
        <v>0.30434782608695654</v>
      </c>
      <c r="AA66">
        <v>1</v>
      </c>
      <c r="AB66">
        <v>4.2553191489361701E-2</v>
      </c>
      <c r="AC66">
        <v>0.83333333333333337</v>
      </c>
      <c r="AD66">
        <v>0.85</v>
      </c>
      <c r="AE66">
        <v>0.60493827160493829</v>
      </c>
      <c r="AF66">
        <f>AVERAGE($Q$66:$AE$66)</f>
        <v>4.2532960367217552</v>
      </c>
    </row>
    <row r="67" spans="1:32" x14ac:dyDescent="0.25">
      <c r="A67">
        <v>5</v>
      </c>
      <c r="B67">
        <v>6</v>
      </c>
      <c r="C67">
        <v>7</v>
      </c>
      <c r="D67" s="12">
        <v>1500</v>
      </c>
      <c r="E67" s="12">
        <v>3500</v>
      </c>
      <c r="F67" s="12">
        <v>4000</v>
      </c>
      <c r="P67" t="s">
        <v>13</v>
      </c>
      <c r="Q67">
        <v>0.35714285714285715</v>
      </c>
      <c r="R67">
        <v>0.8224852071005917</v>
      </c>
      <c r="S67">
        <v>0.57811678064176752</v>
      </c>
      <c r="T67">
        <v>0.11271837098030489</v>
      </c>
      <c r="U67">
        <v>8.8777219430485763E-2</v>
      </c>
      <c r="V67">
        <v>0.75377060680462993</v>
      </c>
      <c r="W67">
        <v>2.5445281346920692</v>
      </c>
      <c r="X67">
        <v>0.1596638655462185</v>
      </c>
      <c r="Y67">
        <v>0.61240310077519378</v>
      </c>
      <c r="Z67">
        <v>1.173913043478261</v>
      </c>
      <c r="AA67">
        <v>1.4</v>
      </c>
      <c r="AB67">
        <v>0.46808510638297873</v>
      </c>
      <c r="AC67">
        <v>0.8571428571428571</v>
      </c>
      <c r="AD67">
        <v>0.76</v>
      </c>
      <c r="AE67">
        <v>0.35802469135802473</v>
      </c>
      <c r="AF67">
        <f>AVERAGE($Q$67:$AE$67)</f>
        <v>0.73645145609841611</v>
      </c>
    </row>
    <row r="68" spans="1:32" x14ac:dyDescent="0.25">
      <c r="A68">
        <v>5</v>
      </c>
      <c r="B68">
        <v>7</v>
      </c>
      <c r="C68">
        <v>8</v>
      </c>
      <c r="D68" s="12">
        <v>7500</v>
      </c>
      <c r="E68" s="12">
        <v>15000</v>
      </c>
      <c r="F68" s="12">
        <v>20000</v>
      </c>
      <c r="P68" t="s">
        <v>14</v>
      </c>
      <c r="Q68">
        <v>2.5714285714285716</v>
      </c>
      <c r="R68">
        <v>0.94082840236686394</v>
      </c>
      <c r="S68">
        <v>1.1041557075223567</v>
      </c>
      <c r="T68">
        <v>0.11271837098030489</v>
      </c>
      <c r="U68">
        <v>0.14572864321608039</v>
      </c>
      <c r="V68">
        <v>0.56155734829884252</v>
      </c>
      <c r="W68">
        <v>0.37970757642888792</v>
      </c>
      <c r="X68">
        <v>1.9411764705882353</v>
      </c>
      <c r="Y68">
        <v>0.22480620155038761</v>
      </c>
      <c r="Z68">
        <v>1.6086956521739131</v>
      </c>
      <c r="AA68">
        <v>0.4</v>
      </c>
      <c r="AB68">
        <v>0.14893617021276595</v>
      </c>
      <c r="AC68">
        <v>0.40476190476190477</v>
      </c>
      <c r="AD68">
        <v>0.78</v>
      </c>
      <c r="AE68">
        <v>0.38271604938271603</v>
      </c>
      <c r="AF68">
        <f>AVERAGE($Q$68:$AE$68)</f>
        <v>0.78048113792745544</v>
      </c>
    </row>
    <row r="69" spans="1:32" x14ac:dyDescent="0.25">
      <c r="A69">
        <v>5</v>
      </c>
      <c r="B69">
        <v>8</v>
      </c>
      <c r="C69">
        <v>9</v>
      </c>
      <c r="D69" s="12">
        <v>20</v>
      </c>
      <c r="E69" s="12">
        <v>25</v>
      </c>
      <c r="F69" s="12">
        <v>35</v>
      </c>
      <c r="P69" t="s">
        <v>79</v>
      </c>
      <c r="Q69">
        <f>AVERAGE($Q$55:$Q$68)</f>
        <v>1.8129251700680271</v>
      </c>
      <c r="R69">
        <f>AVERAGE($R$55:$R$68)</f>
        <v>3.0454353338968723</v>
      </c>
      <c r="S69">
        <f>AVERAGE($S$55:$S$68)</f>
        <v>1.3224618621778013</v>
      </c>
      <c r="T69">
        <f>AVERAGE($T$55:$T$68)</f>
        <v>0.32744122462604713</v>
      </c>
      <c r="U69">
        <f>AVERAGE($U$55:$U$68)</f>
        <v>0.60875807609475951</v>
      </c>
      <c r="V69">
        <f>AVERAGE($V$55:$V$68)</f>
        <v>1.0333717492609109</v>
      </c>
      <c r="W69">
        <f>AVERAGE($W$55:$W$68)</f>
        <v>3.2448256218748019</v>
      </c>
      <c r="X69">
        <f>AVERAGE($X$55:$X$68)</f>
        <v>0.77430972388955588</v>
      </c>
      <c r="Y69">
        <f>AVERAGE($Y$55:$Y$68)</f>
        <v>0.61406423034330015</v>
      </c>
      <c r="Z69">
        <f>AVERAGE($Z$55:$Z$68)</f>
        <v>1.8571428571428577</v>
      </c>
      <c r="AA69">
        <f>AVERAGE($AA$55:$AA$68)</f>
        <v>33.842857142857142</v>
      </c>
      <c r="AB69">
        <f>AVERAGE($AB$55:$AB$68)</f>
        <v>0.36147416413373862</v>
      </c>
      <c r="AC69">
        <f>AVERAGE($AC$55:$AC$68)</f>
        <v>0.75850340136054428</v>
      </c>
      <c r="AD69">
        <f>AVERAGE($AD$55:$AD$68)</f>
        <v>0.68642857142857128</v>
      </c>
      <c r="AE69">
        <f>AVERAGE($AE$55:$AE$68)</f>
        <v>0.59338624338624335</v>
      </c>
      <c r="AF69">
        <f>AVERAGE($AF$37:$AF$50)</f>
        <v>-4.7619047619047623E-2</v>
      </c>
    </row>
    <row r="70" spans="1:32" x14ac:dyDescent="0.25">
      <c r="A70">
        <v>5</v>
      </c>
      <c r="B70">
        <v>9</v>
      </c>
      <c r="C70">
        <v>10</v>
      </c>
      <c r="D70" s="12">
        <v>8</v>
      </c>
      <c r="E70" s="12">
        <v>13</v>
      </c>
      <c r="F70" s="12">
        <v>15</v>
      </c>
    </row>
    <row r="71" spans="1:32" x14ac:dyDescent="0.25">
      <c r="A71">
        <v>5</v>
      </c>
      <c r="B71">
        <v>10</v>
      </c>
      <c r="C71">
        <v>11</v>
      </c>
      <c r="D71" s="12">
        <v>25</v>
      </c>
      <c r="E71" s="12">
        <v>38</v>
      </c>
      <c r="F71" s="12">
        <v>60</v>
      </c>
    </row>
    <row r="72" spans="1:32" x14ac:dyDescent="0.25">
      <c r="A72">
        <v>5</v>
      </c>
      <c r="B72">
        <v>11</v>
      </c>
      <c r="C72">
        <v>12</v>
      </c>
      <c r="D72" s="12">
        <v>200</v>
      </c>
      <c r="E72" s="12">
        <v>600</v>
      </c>
      <c r="F72" s="12">
        <v>700</v>
      </c>
    </row>
    <row r="73" spans="1:32" x14ac:dyDescent="0.25">
      <c r="A73">
        <v>5</v>
      </c>
      <c r="B73">
        <v>12</v>
      </c>
      <c r="C73">
        <v>13</v>
      </c>
      <c r="D73" s="12">
        <v>65</v>
      </c>
      <c r="E73" s="12">
        <v>80</v>
      </c>
      <c r="F73" s="12">
        <v>85</v>
      </c>
    </row>
    <row r="74" spans="1:32" x14ac:dyDescent="0.25">
      <c r="A74">
        <v>5</v>
      </c>
      <c r="B74">
        <v>13</v>
      </c>
      <c r="C74">
        <v>15</v>
      </c>
      <c r="D74" s="12">
        <v>10</v>
      </c>
      <c r="E74" s="12">
        <v>14</v>
      </c>
      <c r="F74" s="12">
        <v>20</v>
      </c>
    </row>
    <row r="75" spans="1:32" x14ac:dyDescent="0.25">
      <c r="A75">
        <v>5</v>
      </c>
      <c r="B75">
        <v>14</v>
      </c>
      <c r="C75">
        <v>17</v>
      </c>
      <c r="D75" s="12">
        <v>2</v>
      </c>
      <c r="E75" s="12">
        <v>3</v>
      </c>
      <c r="F75" s="12">
        <v>5</v>
      </c>
    </row>
    <row r="76" spans="1:32" x14ac:dyDescent="0.25">
      <c r="A76">
        <v>5</v>
      </c>
      <c r="B76">
        <v>15</v>
      </c>
      <c r="C76">
        <v>18</v>
      </c>
      <c r="D76" s="12">
        <v>3.5</v>
      </c>
      <c r="E76" s="12">
        <v>3.8</v>
      </c>
      <c r="F76" s="12">
        <v>4</v>
      </c>
    </row>
    <row r="77" spans="1:32" x14ac:dyDescent="0.25">
      <c r="A77">
        <v>6</v>
      </c>
      <c r="B77">
        <v>1</v>
      </c>
      <c r="C77">
        <v>1</v>
      </c>
      <c r="D77" s="12">
        <v>1000000</v>
      </c>
      <c r="E77" s="12">
        <v>5000000</v>
      </c>
      <c r="F77" s="12">
        <v>15000000</v>
      </c>
    </row>
    <row r="78" spans="1:32" x14ac:dyDescent="0.25">
      <c r="A78">
        <v>6</v>
      </c>
      <c r="B78">
        <v>2</v>
      </c>
      <c r="C78">
        <v>2</v>
      </c>
      <c r="D78" s="12">
        <v>500</v>
      </c>
      <c r="E78" s="12">
        <v>25000</v>
      </c>
      <c r="F78" s="12">
        <v>1100000</v>
      </c>
    </row>
    <row r="79" spans="1:32" x14ac:dyDescent="0.25">
      <c r="A79">
        <v>6</v>
      </c>
      <c r="B79">
        <v>3</v>
      </c>
      <c r="C79">
        <v>3</v>
      </c>
      <c r="D79" s="12">
        <v>1000000</v>
      </c>
      <c r="E79" s="12">
        <v>10000000</v>
      </c>
      <c r="F79" s="12">
        <v>25000000</v>
      </c>
    </row>
    <row r="80" spans="1:32" x14ac:dyDescent="0.25">
      <c r="A80">
        <v>6</v>
      </c>
      <c r="B80">
        <v>4</v>
      </c>
      <c r="C80">
        <v>4</v>
      </c>
      <c r="D80" s="12">
        <v>7000000</v>
      </c>
      <c r="E80" s="12">
        <v>10000000</v>
      </c>
      <c r="F80" s="12">
        <v>25000000</v>
      </c>
    </row>
    <row r="81" spans="1:6" x14ac:dyDescent="0.25">
      <c r="A81">
        <v>6</v>
      </c>
      <c r="B81">
        <v>5</v>
      </c>
      <c r="C81">
        <v>5</v>
      </c>
      <c r="D81" s="12">
        <v>100</v>
      </c>
      <c r="E81" s="12">
        <v>500</v>
      </c>
      <c r="F81" s="12">
        <v>1000</v>
      </c>
    </row>
    <row r="82" spans="1:6" x14ac:dyDescent="0.25">
      <c r="A82">
        <v>6</v>
      </c>
      <c r="B82">
        <v>6</v>
      </c>
      <c r="C82">
        <v>7</v>
      </c>
      <c r="D82" s="12">
        <v>100</v>
      </c>
      <c r="E82" s="12">
        <v>2000</v>
      </c>
      <c r="F82" s="12">
        <v>5000</v>
      </c>
    </row>
    <row r="83" spans="1:6" x14ac:dyDescent="0.25">
      <c r="A83">
        <v>6</v>
      </c>
      <c r="B83">
        <v>7</v>
      </c>
      <c r="C83">
        <v>8</v>
      </c>
      <c r="D83" s="12">
        <v>500</v>
      </c>
      <c r="E83" s="12">
        <v>5000</v>
      </c>
      <c r="F83" s="12">
        <v>15000</v>
      </c>
    </row>
    <row r="84" spans="1:6" x14ac:dyDescent="0.25">
      <c r="A84">
        <v>6</v>
      </c>
      <c r="B84">
        <v>8</v>
      </c>
      <c r="C84">
        <v>9</v>
      </c>
      <c r="D84" s="12">
        <v>1</v>
      </c>
      <c r="E84" s="12">
        <v>10</v>
      </c>
      <c r="F84" s="12">
        <v>25</v>
      </c>
    </row>
    <row r="85" spans="1:6" x14ac:dyDescent="0.25">
      <c r="A85">
        <v>6</v>
      </c>
      <c r="B85">
        <v>9</v>
      </c>
      <c r="C85">
        <v>10</v>
      </c>
      <c r="D85" s="12">
        <v>0.1</v>
      </c>
      <c r="E85" s="12">
        <v>1</v>
      </c>
      <c r="F85" s="12">
        <v>10</v>
      </c>
    </row>
    <row r="86" spans="1:6" x14ac:dyDescent="0.25">
      <c r="A86">
        <v>6</v>
      </c>
      <c r="B86">
        <v>10</v>
      </c>
      <c r="C86">
        <v>11</v>
      </c>
      <c r="D86" s="12">
        <v>1</v>
      </c>
      <c r="E86" s="12">
        <v>16</v>
      </c>
      <c r="F86" s="12">
        <v>20</v>
      </c>
    </row>
    <row r="87" spans="1:6" x14ac:dyDescent="0.25">
      <c r="A87">
        <v>6</v>
      </c>
      <c r="B87">
        <v>11</v>
      </c>
      <c r="C87">
        <v>12</v>
      </c>
      <c r="D87" s="12">
        <v>15</v>
      </c>
      <c r="E87" s="12">
        <v>250</v>
      </c>
      <c r="F87" s="12">
        <v>1000</v>
      </c>
    </row>
    <row r="88" spans="1:6" x14ac:dyDescent="0.25">
      <c r="A88">
        <v>6</v>
      </c>
      <c r="B88">
        <v>12</v>
      </c>
      <c r="C88">
        <v>13</v>
      </c>
      <c r="D88" s="12">
        <v>20</v>
      </c>
      <c r="E88" s="12">
        <v>60</v>
      </c>
      <c r="F88" s="12">
        <v>99</v>
      </c>
    </row>
    <row r="89" spans="1:6" x14ac:dyDescent="0.25">
      <c r="A89">
        <v>6</v>
      </c>
      <c r="B89">
        <v>13</v>
      </c>
      <c r="C89">
        <v>15</v>
      </c>
      <c r="D89" s="12">
        <v>3.5</v>
      </c>
      <c r="E89" s="12">
        <v>14</v>
      </c>
      <c r="F89" s="12">
        <v>35</v>
      </c>
    </row>
    <row r="90" spans="1:6" x14ac:dyDescent="0.25">
      <c r="A90">
        <v>6</v>
      </c>
      <c r="B90">
        <v>14</v>
      </c>
      <c r="C90">
        <v>17</v>
      </c>
      <c r="D90" s="12">
        <v>1</v>
      </c>
      <c r="E90" s="12">
        <v>3</v>
      </c>
      <c r="F90" s="12">
        <v>20</v>
      </c>
    </row>
    <row r="91" spans="1:6" x14ac:dyDescent="0.25">
      <c r="A91">
        <v>6</v>
      </c>
      <c r="B91">
        <v>15</v>
      </c>
      <c r="C91">
        <v>18</v>
      </c>
      <c r="D91" s="12">
        <v>1</v>
      </c>
      <c r="E91" s="12">
        <v>15</v>
      </c>
      <c r="F91" s="12">
        <v>35</v>
      </c>
    </row>
    <row r="92" spans="1:6" x14ac:dyDescent="0.25">
      <c r="A92">
        <v>7</v>
      </c>
      <c r="B92">
        <v>1</v>
      </c>
      <c r="C92">
        <v>1</v>
      </c>
      <c r="D92" s="12">
        <v>500000</v>
      </c>
      <c r="E92" s="12">
        <v>2600000</v>
      </c>
      <c r="F92" s="12">
        <v>6000000</v>
      </c>
    </row>
    <row r="93" spans="1:6" x14ac:dyDescent="0.25">
      <c r="A93">
        <v>7</v>
      </c>
      <c r="B93">
        <v>2</v>
      </c>
      <c r="C93">
        <v>2</v>
      </c>
      <c r="D93" s="12">
        <v>500</v>
      </c>
      <c r="E93" s="12">
        <v>3000</v>
      </c>
      <c r="F93" s="12">
        <v>7000</v>
      </c>
    </row>
    <row r="94" spans="1:6" x14ac:dyDescent="0.25">
      <c r="A94">
        <v>7</v>
      </c>
      <c r="B94">
        <v>3</v>
      </c>
      <c r="C94">
        <v>3</v>
      </c>
      <c r="D94" s="12">
        <v>15000000</v>
      </c>
      <c r="E94" s="12">
        <v>28000000</v>
      </c>
      <c r="F94" s="12">
        <v>45000000</v>
      </c>
    </row>
    <row r="95" spans="1:6" x14ac:dyDescent="0.25">
      <c r="A95">
        <v>7</v>
      </c>
      <c r="B95">
        <v>4</v>
      </c>
      <c r="C95">
        <v>4</v>
      </c>
      <c r="D95" s="12">
        <v>3500000</v>
      </c>
      <c r="E95" s="12">
        <v>4500000</v>
      </c>
      <c r="F95" s="12">
        <v>7000000</v>
      </c>
    </row>
    <row r="96" spans="1:6" x14ac:dyDescent="0.25">
      <c r="A96">
        <v>7</v>
      </c>
      <c r="B96">
        <v>5</v>
      </c>
      <c r="C96">
        <v>5</v>
      </c>
      <c r="D96" s="12">
        <v>120</v>
      </c>
      <c r="E96" s="12">
        <v>180</v>
      </c>
      <c r="F96" s="12">
        <v>250</v>
      </c>
    </row>
    <row r="97" spans="1:6" x14ac:dyDescent="0.25">
      <c r="A97">
        <v>7</v>
      </c>
      <c r="B97">
        <v>6</v>
      </c>
      <c r="C97">
        <v>7</v>
      </c>
      <c r="D97" s="12">
        <v>500</v>
      </c>
      <c r="E97" s="12">
        <v>2600</v>
      </c>
      <c r="F97" s="12">
        <v>6000</v>
      </c>
    </row>
    <row r="98" spans="1:6" x14ac:dyDescent="0.25">
      <c r="A98">
        <v>7</v>
      </c>
      <c r="B98">
        <v>7</v>
      </c>
      <c r="C98">
        <v>8</v>
      </c>
      <c r="D98" s="12">
        <v>300</v>
      </c>
      <c r="E98" s="12">
        <v>2000</v>
      </c>
      <c r="F98" s="12">
        <v>5000</v>
      </c>
    </row>
    <row r="99" spans="1:6" x14ac:dyDescent="0.25">
      <c r="A99">
        <v>7</v>
      </c>
      <c r="B99">
        <v>8</v>
      </c>
      <c r="C99">
        <v>9</v>
      </c>
      <c r="D99" s="12">
        <v>5</v>
      </c>
      <c r="E99" s="12">
        <v>18</v>
      </c>
      <c r="F99" s="12">
        <v>40</v>
      </c>
    </row>
    <row r="100" spans="1:6" x14ac:dyDescent="0.25">
      <c r="A100">
        <v>7</v>
      </c>
      <c r="B100">
        <v>9</v>
      </c>
      <c r="C100">
        <v>10</v>
      </c>
      <c r="D100" s="12">
        <v>0.5</v>
      </c>
      <c r="E100" s="12">
        <v>3</v>
      </c>
      <c r="F100" s="12">
        <v>12</v>
      </c>
    </row>
    <row r="101" spans="1:6" x14ac:dyDescent="0.25">
      <c r="A101">
        <v>7</v>
      </c>
      <c r="B101">
        <v>10</v>
      </c>
      <c r="C101">
        <v>11</v>
      </c>
      <c r="D101" s="12">
        <v>10</v>
      </c>
      <c r="E101" s="12">
        <v>20</v>
      </c>
      <c r="F101" s="12">
        <v>40</v>
      </c>
    </row>
    <row r="102" spans="1:6" x14ac:dyDescent="0.25">
      <c r="A102">
        <v>7</v>
      </c>
      <c r="B102">
        <v>11</v>
      </c>
      <c r="C102">
        <v>12</v>
      </c>
      <c r="D102" s="12">
        <v>25</v>
      </c>
      <c r="E102" s="12">
        <v>150</v>
      </c>
      <c r="F102" s="12">
        <v>800</v>
      </c>
    </row>
    <row r="103" spans="1:6" x14ac:dyDescent="0.25">
      <c r="A103">
        <v>7</v>
      </c>
      <c r="B103">
        <v>12</v>
      </c>
      <c r="C103">
        <v>13</v>
      </c>
      <c r="D103" s="12">
        <v>85</v>
      </c>
      <c r="E103" s="12">
        <v>96</v>
      </c>
      <c r="F103" s="12">
        <v>99</v>
      </c>
    </row>
    <row r="104" spans="1:6" x14ac:dyDescent="0.25">
      <c r="A104">
        <v>7</v>
      </c>
      <c r="B104">
        <v>13</v>
      </c>
      <c r="C104">
        <v>15</v>
      </c>
      <c r="D104" s="12">
        <v>2</v>
      </c>
      <c r="E104" s="12">
        <v>7</v>
      </c>
      <c r="F104" s="12">
        <v>14</v>
      </c>
    </row>
    <row r="105" spans="1:6" x14ac:dyDescent="0.25">
      <c r="A105">
        <v>7</v>
      </c>
      <c r="B105">
        <v>14</v>
      </c>
      <c r="C105">
        <v>17</v>
      </c>
      <c r="D105" s="12">
        <v>2</v>
      </c>
      <c r="E105" s="12">
        <v>10</v>
      </c>
      <c r="F105" s="12">
        <v>30</v>
      </c>
    </row>
    <row r="106" spans="1:6" x14ac:dyDescent="0.25">
      <c r="A106">
        <v>7</v>
      </c>
      <c r="B106">
        <v>15</v>
      </c>
      <c r="C106">
        <v>18</v>
      </c>
      <c r="D106" s="12">
        <v>3</v>
      </c>
      <c r="E106" s="12">
        <v>3.5</v>
      </c>
      <c r="F106" s="12">
        <v>10</v>
      </c>
    </row>
    <row r="107" spans="1:6" x14ac:dyDescent="0.25">
      <c r="A107">
        <v>8</v>
      </c>
      <c r="B107">
        <v>1</v>
      </c>
      <c r="C107">
        <v>1</v>
      </c>
      <c r="D107" s="12">
        <v>8000000</v>
      </c>
      <c r="E107" s="12">
        <v>10000000</v>
      </c>
      <c r="F107" s="12">
        <v>20000000</v>
      </c>
    </row>
    <row r="108" spans="1:6" x14ac:dyDescent="0.25">
      <c r="A108">
        <v>8</v>
      </c>
      <c r="B108">
        <v>2</v>
      </c>
      <c r="C108">
        <v>2</v>
      </c>
      <c r="D108" s="12">
        <v>50</v>
      </c>
      <c r="E108" s="12">
        <v>100000</v>
      </c>
      <c r="F108" s="12">
        <v>150000</v>
      </c>
    </row>
    <row r="109" spans="1:6" x14ac:dyDescent="0.25">
      <c r="A109">
        <v>8</v>
      </c>
      <c r="B109">
        <v>3</v>
      </c>
      <c r="C109">
        <v>3</v>
      </c>
      <c r="D109" s="12">
        <v>5000000</v>
      </c>
      <c r="E109" s="12">
        <v>8000000</v>
      </c>
      <c r="F109" s="12">
        <v>20000000</v>
      </c>
    </row>
    <row r="110" spans="1:6" x14ac:dyDescent="0.25">
      <c r="A110">
        <v>8</v>
      </c>
      <c r="B110">
        <v>4</v>
      </c>
      <c r="C110">
        <v>4</v>
      </c>
      <c r="D110" s="12">
        <v>6000000</v>
      </c>
      <c r="E110" s="12">
        <v>8500000</v>
      </c>
      <c r="F110" s="12">
        <v>10000000</v>
      </c>
    </row>
    <row r="111" spans="1:6" x14ac:dyDescent="0.25">
      <c r="A111">
        <v>8</v>
      </c>
      <c r="B111">
        <v>5</v>
      </c>
      <c r="C111">
        <v>5</v>
      </c>
      <c r="D111" s="12">
        <v>10</v>
      </c>
      <c r="E111" s="12">
        <v>750</v>
      </c>
      <c r="F111" s="12">
        <v>6000</v>
      </c>
    </row>
    <row r="112" spans="1:6" x14ac:dyDescent="0.25">
      <c r="A112">
        <v>8</v>
      </c>
      <c r="B112">
        <v>6</v>
      </c>
      <c r="C112">
        <v>7</v>
      </c>
      <c r="D112" s="12">
        <v>1500</v>
      </c>
      <c r="E112" s="12">
        <v>2000</v>
      </c>
      <c r="F112" s="12">
        <v>3000</v>
      </c>
    </row>
    <row r="113" spans="1:6" x14ac:dyDescent="0.25">
      <c r="A113">
        <v>8</v>
      </c>
      <c r="B113">
        <v>7</v>
      </c>
      <c r="C113">
        <v>8</v>
      </c>
      <c r="D113" s="12">
        <v>2500</v>
      </c>
      <c r="E113" s="12">
        <v>3000</v>
      </c>
      <c r="F113" s="12">
        <v>4000</v>
      </c>
    </row>
    <row r="114" spans="1:6" x14ac:dyDescent="0.25">
      <c r="A114">
        <v>8</v>
      </c>
      <c r="B114">
        <v>8</v>
      </c>
      <c r="C114">
        <v>9</v>
      </c>
      <c r="D114" s="12">
        <v>8</v>
      </c>
      <c r="E114" s="12">
        <v>15</v>
      </c>
      <c r="F114" s="12">
        <v>25</v>
      </c>
    </row>
    <row r="115" spans="1:6" x14ac:dyDescent="0.25">
      <c r="A115">
        <v>8</v>
      </c>
      <c r="B115">
        <v>9</v>
      </c>
      <c r="C115">
        <v>10</v>
      </c>
      <c r="D115" s="12">
        <v>5</v>
      </c>
      <c r="E115" s="12">
        <v>30</v>
      </c>
      <c r="F115" s="12">
        <v>66</v>
      </c>
    </row>
    <row r="116" spans="1:6" x14ac:dyDescent="0.25">
      <c r="A116">
        <v>8</v>
      </c>
      <c r="B116">
        <v>10</v>
      </c>
      <c r="C116">
        <v>11</v>
      </c>
      <c r="D116" s="12">
        <v>40</v>
      </c>
      <c r="E116" s="12">
        <v>70</v>
      </c>
      <c r="F116" s="12">
        <v>90</v>
      </c>
    </row>
    <row r="117" spans="1:6" x14ac:dyDescent="0.25">
      <c r="A117">
        <v>8</v>
      </c>
      <c r="B117">
        <v>11</v>
      </c>
      <c r="C117">
        <v>12</v>
      </c>
      <c r="D117" s="12">
        <v>150</v>
      </c>
      <c r="E117" s="12">
        <v>175</v>
      </c>
      <c r="F117" s="12">
        <v>250</v>
      </c>
    </row>
    <row r="118" spans="1:6" x14ac:dyDescent="0.25">
      <c r="A118">
        <v>8</v>
      </c>
      <c r="B118">
        <v>12</v>
      </c>
      <c r="C118">
        <v>13</v>
      </c>
      <c r="D118" s="12">
        <v>30</v>
      </c>
      <c r="E118" s="12">
        <v>40</v>
      </c>
      <c r="F118" s="12">
        <v>60</v>
      </c>
    </row>
    <row r="119" spans="1:6" x14ac:dyDescent="0.25">
      <c r="A119">
        <v>8</v>
      </c>
      <c r="B119">
        <v>13</v>
      </c>
      <c r="C119">
        <v>15</v>
      </c>
      <c r="D119" s="12">
        <v>1</v>
      </c>
      <c r="E119" s="12">
        <v>3</v>
      </c>
      <c r="F119" s="12">
        <v>5</v>
      </c>
    </row>
    <row r="120" spans="1:6" x14ac:dyDescent="0.25">
      <c r="A120">
        <v>8</v>
      </c>
      <c r="B120">
        <v>14</v>
      </c>
      <c r="C120">
        <v>17</v>
      </c>
      <c r="D120" s="12">
        <v>1.5</v>
      </c>
      <c r="E120" s="12">
        <v>2</v>
      </c>
      <c r="F120" s="12">
        <v>3</v>
      </c>
    </row>
    <row r="121" spans="1:6" x14ac:dyDescent="0.25">
      <c r="A121">
        <v>8</v>
      </c>
      <c r="B121">
        <v>15</v>
      </c>
      <c r="C121">
        <v>18</v>
      </c>
      <c r="D121" s="12">
        <v>10</v>
      </c>
      <c r="E121" s="12">
        <v>12</v>
      </c>
      <c r="F121" s="12">
        <v>15</v>
      </c>
    </row>
    <row r="122" spans="1:6" x14ac:dyDescent="0.25">
      <c r="A122">
        <v>9</v>
      </c>
      <c r="B122">
        <v>1</v>
      </c>
      <c r="C122">
        <v>1</v>
      </c>
      <c r="D122" s="12">
        <v>2000000</v>
      </c>
      <c r="E122" s="12">
        <v>8000000</v>
      </c>
      <c r="F122" s="12">
        <v>16500000</v>
      </c>
    </row>
    <row r="123" spans="1:6" x14ac:dyDescent="0.25">
      <c r="A123">
        <v>9</v>
      </c>
      <c r="B123">
        <v>2</v>
      </c>
      <c r="C123">
        <v>2</v>
      </c>
      <c r="D123" s="12">
        <v>2000</v>
      </c>
      <c r="E123" s="12">
        <v>100000</v>
      </c>
      <c r="F123" s="12">
        <v>1000000</v>
      </c>
    </row>
    <row r="124" spans="1:6" x14ac:dyDescent="0.25">
      <c r="A124">
        <v>9</v>
      </c>
      <c r="B124">
        <v>3</v>
      </c>
      <c r="C124">
        <v>3</v>
      </c>
      <c r="D124" s="12">
        <v>5000000</v>
      </c>
      <c r="E124" s="12">
        <v>10000000</v>
      </c>
      <c r="F124" s="12">
        <v>16000000</v>
      </c>
    </row>
    <row r="125" spans="1:6" x14ac:dyDescent="0.25">
      <c r="A125">
        <v>9</v>
      </c>
      <c r="B125">
        <v>4</v>
      </c>
      <c r="C125">
        <v>4</v>
      </c>
      <c r="D125" s="12">
        <v>3000000</v>
      </c>
      <c r="E125" s="12">
        <v>7000000</v>
      </c>
      <c r="F125" s="12">
        <v>10000000</v>
      </c>
    </row>
    <row r="126" spans="1:6" x14ac:dyDescent="0.25">
      <c r="A126">
        <v>9</v>
      </c>
      <c r="B126">
        <v>5</v>
      </c>
      <c r="C126">
        <v>5</v>
      </c>
      <c r="D126" s="12">
        <v>100</v>
      </c>
      <c r="E126" s="12">
        <v>300</v>
      </c>
      <c r="F126" s="12">
        <v>800</v>
      </c>
    </row>
    <row r="127" spans="1:6" x14ac:dyDescent="0.25">
      <c r="A127">
        <v>9</v>
      </c>
      <c r="B127">
        <v>6</v>
      </c>
      <c r="C127">
        <v>7</v>
      </c>
      <c r="D127" s="12">
        <v>800</v>
      </c>
      <c r="E127" s="12">
        <v>5000</v>
      </c>
      <c r="F127" s="12">
        <v>15000</v>
      </c>
    </row>
    <row r="128" spans="1:6" x14ac:dyDescent="0.25">
      <c r="A128">
        <v>9</v>
      </c>
      <c r="B128">
        <v>7</v>
      </c>
      <c r="C128">
        <v>8</v>
      </c>
      <c r="D128" s="12">
        <v>1000</v>
      </c>
      <c r="E128" s="12">
        <v>10000</v>
      </c>
      <c r="F128" s="12">
        <v>20000</v>
      </c>
    </row>
    <row r="129" spans="1:6" x14ac:dyDescent="0.25">
      <c r="A129">
        <v>9</v>
      </c>
      <c r="B129">
        <v>8</v>
      </c>
      <c r="C129">
        <v>9</v>
      </c>
      <c r="D129" s="12">
        <v>0.01</v>
      </c>
      <c r="E129" s="12">
        <v>1</v>
      </c>
      <c r="F129" s="12">
        <v>7</v>
      </c>
    </row>
    <row r="130" spans="1:6" x14ac:dyDescent="0.25">
      <c r="A130">
        <v>9</v>
      </c>
      <c r="B130">
        <v>9</v>
      </c>
      <c r="C130">
        <v>10</v>
      </c>
      <c r="D130" s="12">
        <v>0.01</v>
      </c>
      <c r="E130" s="12">
        <v>0.1</v>
      </c>
      <c r="F130" s="12">
        <v>3</v>
      </c>
    </row>
    <row r="131" spans="1:6" x14ac:dyDescent="0.25">
      <c r="A131">
        <v>9</v>
      </c>
      <c r="B131">
        <v>10</v>
      </c>
      <c r="C131">
        <v>11</v>
      </c>
      <c r="D131" s="12">
        <v>1.5</v>
      </c>
      <c r="E131" s="12">
        <v>5</v>
      </c>
      <c r="F131" s="12">
        <v>20</v>
      </c>
    </row>
    <row r="132" spans="1:6" x14ac:dyDescent="0.25">
      <c r="A132">
        <v>9</v>
      </c>
      <c r="B132">
        <v>11</v>
      </c>
      <c r="C132">
        <v>12</v>
      </c>
      <c r="D132" s="12">
        <v>5</v>
      </c>
      <c r="E132" s="12">
        <v>25</v>
      </c>
      <c r="F132" s="12">
        <v>150</v>
      </c>
    </row>
    <row r="133" spans="1:6" x14ac:dyDescent="0.25">
      <c r="A133">
        <v>9</v>
      </c>
      <c r="B133">
        <v>12</v>
      </c>
      <c r="C133">
        <v>13</v>
      </c>
      <c r="D133" s="12">
        <v>98</v>
      </c>
      <c r="E133" s="12">
        <v>99.7</v>
      </c>
      <c r="F133" s="12">
        <v>99.9</v>
      </c>
    </row>
    <row r="134" spans="1:6" x14ac:dyDescent="0.25">
      <c r="A134">
        <v>9</v>
      </c>
      <c r="B134">
        <v>13</v>
      </c>
      <c r="C134">
        <v>15</v>
      </c>
      <c r="D134" s="12">
        <v>3</v>
      </c>
      <c r="E134" s="12">
        <v>7</v>
      </c>
      <c r="F134" s="12">
        <v>17</v>
      </c>
    </row>
    <row r="135" spans="1:6" x14ac:dyDescent="0.25">
      <c r="A135">
        <v>9</v>
      </c>
      <c r="B135">
        <v>14</v>
      </c>
      <c r="C135">
        <v>17</v>
      </c>
      <c r="D135" s="12">
        <v>1.1000000000000001</v>
      </c>
      <c r="E135" s="12">
        <v>1.8</v>
      </c>
      <c r="F135" s="12">
        <v>3</v>
      </c>
    </row>
    <row r="136" spans="1:6" x14ac:dyDescent="0.25">
      <c r="A136">
        <v>9</v>
      </c>
      <c r="B136">
        <v>15</v>
      </c>
      <c r="C136">
        <v>18</v>
      </c>
      <c r="D136" s="12">
        <v>3.8</v>
      </c>
      <c r="E136" s="12">
        <v>3.81</v>
      </c>
      <c r="F136" s="12">
        <v>7.6</v>
      </c>
    </row>
    <row r="137" spans="1:6" x14ac:dyDescent="0.25">
      <c r="A137">
        <v>10</v>
      </c>
      <c r="B137">
        <v>1</v>
      </c>
      <c r="C137">
        <v>1</v>
      </c>
      <c r="D137" s="12">
        <v>1000000</v>
      </c>
      <c r="E137" s="12">
        <v>2000000</v>
      </c>
      <c r="F137" s="12">
        <v>5000000</v>
      </c>
    </row>
    <row r="138" spans="1:6" x14ac:dyDescent="0.25">
      <c r="A138">
        <v>10</v>
      </c>
      <c r="B138">
        <v>2</v>
      </c>
      <c r="C138">
        <v>2</v>
      </c>
      <c r="D138" s="12">
        <v>1000</v>
      </c>
      <c r="E138" s="12">
        <v>20000</v>
      </c>
      <c r="F138" s="12">
        <v>100000</v>
      </c>
    </row>
    <row r="139" spans="1:6" x14ac:dyDescent="0.25">
      <c r="A139">
        <v>10</v>
      </c>
      <c r="B139">
        <v>3</v>
      </c>
      <c r="C139">
        <v>3</v>
      </c>
      <c r="D139" s="12">
        <v>500000</v>
      </c>
      <c r="E139" s="12">
        <v>2000000</v>
      </c>
      <c r="F139" s="12">
        <v>5000000</v>
      </c>
    </row>
    <row r="140" spans="1:6" x14ac:dyDescent="0.25">
      <c r="A140">
        <v>10</v>
      </c>
      <c r="B140">
        <v>4</v>
      </c>
      <c r="C140">
        <v>4</v>
      </c>
      <c r="D140" s="12">
        <v>5000000</v>
      </c>
      <c r="E140" s="12">
        <v>7000000</v>
      </c>
      <c r="F140" s="12">
        <v>10000000</v>
      </c>
    </row>
    <row r="141" spans="1:6" x14ac:dyDescent="0.25">
      <c r="A141">
        <v>10</v>
      </c>
      <c r="B141">
        <v>5</v>
      </c>
      <c r="C141">
        <v>5</v>
      </c>
      <c r="D141" s="12">
        <v>500</v>
      </c>
      <c r="E141" s="12">
        <v>800</v>
      </c>
      <c r="F141" s="12">
        <v>1200</v>
      </c>
    </row>
    <row r="142" spans="1:6" x14ac:dyDescent="0.25">
      <c r="A142">
        <v>10</v>
      </c>
      <c r="B142">
        <v>6</v>
      </c>
      <c r="C142">
        <v>7</v>
      </c>
      <c r="D142" s="12">
        <v>2000</v>
      </c>
      <c r="E142" s="12">
        <v>5000</v>
      </c>
      <c r="F142" s="12">
        <v>10000</v>
      </c>
    </row>
    <row r="143" spans="1:6" x14ac:dyDescent="0.25">
      <c r="A143">
        <v>10</v>
      </c>
      <c r="B143">
        <v>7</v>
      </c>
      <c r="C143">
        <v>8</v>
      </c>
      <c r="D143" s="12">
        <v>5000</v>
      </c>
      <c r="E143" s="12">
        <v>9000</v>
      </c>
      <c r="F143" s="12">
        <v>15000</v>
      </c>
    </row>
    <row r="144" spans="1:6" x14ac:dyDescent="0.25">
      <c r="A144">
        <v>10</v>
      </c>
      <c r="B144">
        <v>8</v>
      </c>
      <c r="C144">
        <v>9</v>
      </c>
      <c r="D144" s="12">
        <v>5</v>
      </c>
      <c r="E144" s="12">
        <v>15</v>
      </c>
      <c r="F144" s="12">
        <v>30</v>
      </c>
    </row>
    <row r="145" spans="1:6" x14ac:dyDescent="0.25">
      <c r="A145">
        <v>10</v>
      </c>
      <c r="B145">
        <v>9</v>
      </c>
      <c r="C145">
        <v>10</v>
      </c>
      <c r="D145" s="12">
        <v>4</v>
      </c>
      <c r="E145" s="12">
        <v>8</v>
      </c>
      <c r="F145" s="12">
        <v>20</v>
      </c>
    </row>
    <row r="146" spans="1:6" x14ac:dyDescent="0.25">
      <c r="A146">
        <v>10</v>
      </c>
      <c r="B146">
        <v>10</v>
      </c>
      <c r="C146">
        <v>11</v>
      </c>
      <c r="D146" s="12">
        <v>3</v>
      </c>
      <c r="E146" s="12">
        <v>8</v>
      </c>
      <c r="F146" s="12">
        <v>15</v>
      </c>
    </row>
    <row r="147" spans="1:6" x14ac:dyDescent="0.25">
      <c r="A147">
        <v>10</v>
      </c>
      <c r="B147">
        <v>11</v>
      </c>
      <c r="C147">
        <v>12</v>
      </c>
      <c r="D147" s="12">
        <v>20</v>
      </c>
      <c r="E147" s="12">
        <v>50</v>
      </c>
      <c r="F147" s="12">
        <v>500</v>
      </c>
    </row>
    <row r="148" spans="1:6" x14ac:dyDescent="0.25">
      <c r="A148">
        <v>10</v>
      </c>
      <c r="B148">
        <v>12</v>
      </c>
      <c r="C148">
        <v>13</v>
      </c>
      <c r="D148" s="12">
        <v>20</v>
      </c>
      <c r="E148" s="12">
        <v>40</v>
      </c>
      <c r="F148" s="12">
        <v>80</v>
      </c>
    </row>
    <row r="149" spans="1:6" x14ac:dyDescent="0.25">
      <c r="A149">
        <v>10</v>
      </c>
      <c r="B149">
        <v>13</v>
      </c>
      <c r="C149">
        <v>15</v>
      </c>
      <c r="D149" s="12">
        <v>14</v>
      </c>
      <c r="E149" s="12">
        <v>28</v>
      </c>
      <c r="F149" s="12">
        <v>56</v>
      </c>
    </row>
    <row r="150" spans="1:6" x14ac:dyDescent="0.25">
      <c r="A150">
        <v>10</v>
      </c>
      <c r="B150">
        <v>14</v>
      </c>
      <c r="C150">
        <v>17</v>
      </c>
      <c r="D150" s="12">
        <v>0.35</v>
      </c>
      <c r="E150" s="12">
        <v>0.7</v>
      </c>
      <c r="F150" s="12">
        <v>0.9</v>
      </c>
    </row>
    <row r="151" spans="1:6" x14ac:dyDescent="0.25">
      <c r="A151">
        <v>10</v>
      </c>
      <c r="B151">
        <v>15</v>
      </c>
      <c r="C151">
        <v>18</v>
      </c>
      <c r="D151" s="12">
        <v>2</v>
      </c>
      <c r="E151" s="12">
        <v>6</v>
      </c>
      <c r="F151" s="12">
        <v>10</v>
      </c>
    </row>
    <row r="152" spans="1:6" x14ac:dyDescent="0.25">
      <c r="A152">
        <v>11</v>
      </c>
      <c r="B152">
        <v>1</v>
      </c>
      <c r="C152">
        <v>1</v>
      </c>
      <c r="D152" s="12">
        <v>14000000</v>
      </c>
      <c r="E152" s="12">
        <v>16500000</v>
      </c>
      <c r="F152" s="12">
        <v>17000000</v>
      </c>
    </row>
    <row r="153" spans="1:6" x14ac:dyDescent="0.25">
      <c r="A153">
        <v>11</v>
      </c>
      <c r="B153">
        <v>2</v>
      </c>
      <c r="C153">
        <v>2</v>
      </c>
      <c r="D153" s="12">
        <v>30000</v>
      </c>
      <c r="E153" s="12">
        <v>50000</v>
      </c>
      <c r="F153" s="12">
        <v>100000</v>
      </c>
    </row>
    <row r="154" spans="1:6" x14ac:dyDescent="0.25">
      <c r="A154">
        <v>11</v>
      </c>
      <c r="B154">
        <v>3</v>
      </c>
      <c r="C154">
        <v>3</v>
      </c>
      <c r="D154" s="12">
        <v>500000</v>
      </c>
      <c r="E154" s="12">
        <v>1000000</v>
      </c>
      <c r="F154" s="12">
        <v>2000000</v>
      </c>
    </row>
    <row r="155" spans="1:6" x14ac:dyDescent="0.25">
      <c r="A155">
        <v>11</v>
      </c>
      <c r="B155">
        <v>4</v>
      </c>
      <c r="C155">
        <v>4</v>
      </c>
      <c r="D155" s="12">
        <v>500000</v>
      </c>
      <c r="E155" s="12">
        <v>1000000</v>
      </c>
      <c r="F155" s="12">
        <v>2000000</v>
      </c>
    </row>
    <row r="156" spans="1:6" x14ac:dyDescent="0.25">
      <c r="A156">
        <v>11</v>
      </c>
      <c r="B156">
        <v>5</v>
      </c>
      <c r="C156">
        <v>5</v>
      </c>
      <c r="D156" s="12">
        <v>300</v>
      </c>
      <c r="E156" s="12">
        <v>500</v>
      </c>
      <c r="F156" s="12">
        <v>1000</v>
      </c>
    </row>
    <row r="157" spans="1:6" x14ac:dyDescent="0.25">
      <c r="A157">
        <v>11</v>
      </c>
      <c r="B157">
        <v>6</v>
      </c>
      <c r="C157">
        <v>7</v>
      </c>
      <c r="D157" s="12">
        <v>5000</v>
      </c>
      <c r="E157" s="12">
        <v>10000</v>
      </c>
      <c r="F157" s="12">
        <v>20000</v>
      </c>
    </row>
    <row r="158" spans="1:6" x14ac:dyDescent="0.25">
      <c r="A158">
        <v>11</v>
      </c>
      <c r="B158">
        <v>7</v>
      </c>
      <c r="C158">
        <v>8</v>
      </c>
      <c r="D158" s="12">
        <v>10000</v>
      </c>
      <c r="E158" s="12">
        <v>15000</v>
      </c>
      <c r="F158" s="12">
        <v>30000</v>
      </c>
    </row>
    <row r="159" spans="1:6" x14ac:dyDescent="0.25">
      <c r="A159">
        <v>11</v>
      </c>
      <c r="B159">
        <v>8</v>
      </c>
      <c r="C159">
        <v>9</v>
      </c>
      <c r="D159" s="12">
        <v>0.5</v>
      </c>
      <c r="E159" s="12">
        <v>5</v>
      </c>
      <c r="F159" s="12">
        <v>10</v>
      </c>
    </row>
    <row r="160" spans="1:6" x14ac:dyDescent="0.25">
      <c r="A160">
        <v>11</v>
      </c>
      <c r="B160">
        <v>9</v>
      </c>
      <c r="C160">
        <v>10</v>
      </c>
      <c r="D160" s="12">
        <v>1</v>
      </c>
      <c r="E160" s="12">
        <v>5</v>
      </c>
      <c r="F160" s="12">
        <v>8</v>
      </c>
    </row>
    <row r="161" spans="1:6" x14ac:dyDescent="0.25">
      <c r="A161">
        <v>11</v>
      </c>
      <c r="B161">
        <v>10</v>
      </c>
      <c r="C161">
        <v>11</v>
      </c>
      <c r="D161" s="12">
        <v>5</v>
      </c>
      <c r="E161" s="12">
        <v>10</v>
      </c>
      <c r="F161" s="12">
        <v>16</v>
      </c>
    </row>
    <row r="162" spans="1:6" x14ac:dyDescent="0.25">
      <c r="A162">
        <v>11</v>
      </c>
      <c r="B162">
        <v>11</v>
      </c>
      <c r="C162">
        <v>12</v>
      </c>
      <c r="D162" s="12">
        <v>10</v>
      </c>
      <c r="E162" s="12">
        <v>20</v>
      </c>
      <c r="F162" s="12">
        <v>100</v>
      </c>
    </row>
    <row r="163" spans="1:6" x14ac:dyDescent="0.25">
      <c r="A163">
        <v>11</v>
      </c>
      <c r="B163">
        <v>12</v>
      </c>
      <c r="C163">
        <v>13</v>
      </c>
      <c r="D163" s="12">
        <v>25</v>
      </c>
      <c r="E163" s="12">
        <v>60</v>
      </c>
      <c r="F163" s="12">
        <v>70</v>
      </c>
    </row>
    <row r="164" spans="1:6" x14ac:dyDescent="0.25">
      <c r="A164">
        <v>11</v>
      </c>
      <c r="B164">
        <v>13</v>
      </c>
      <c r="C164">
        <v>15</v>
      </c>
      <c r="D164" s="12">
        <v>1</v>
      </c>
      <c r="E164" s="12">
        <v>3</v>
      </c>
      <c r="F164" s="12">
        <v>7</v>
      </c>
    </row>
    <row r="165" spans="1:6" x14ac:dyDescent="0.25">
      <c r="A165">
        <v>11</v>
      </c>
      <c r="B165">
        <v>14</v>
      </c>
      <c r="C165">
        <v>17</v>
      </c>
      <c r="D165" s="12">
        <v>1</v>
      </c>
      <c r="E165" s="12">
        <v>2</v>
      </c>
      <c r="F165" s="12">
        <v>4</v>
      </c>
    </row>
    <row r="166" spans="1:6" x14ac:dyDescent="0.25">
      <c r="A166">
        <v>11</v>
      </c>
      <c r="B166">
        <v>15</v>
      </c>
      <c r="C166">
        <v>18</v>
      </c>
      <c r="D166" s="12">
        <v>3.8</v>
      </c>
      <c r="E166" s="12">
        <v>5</v>
      </c>
      <c r="F166" s="12">
        <v>8</v>
      </c>
    </row>
    <row r="167" spans="1:6" x14ac:dyDescent="0.25">
      <c r="A167">
        <v>12</v>
      </c>
      <c r="B167">
        <v>1</v>
      </c>
      <c r="C167">
        <v>1</v>
      </c>
      <c r="D167" s="12">
        <v>1000000</v>
      </c>
      <c r="E167" s="12">
        <v>1300000</v>
      </c>
      <c r="F167" s="12">
        <v>5000000</v>
      </c>
    </row>
    <row r="168" spans="1:6" x14ac:dyDescent="0.25">
      <c r="A168">
        <v>12</v>
      </c>
      <c r="B168">
        <v>2</v>
      </c>
      <c r="C168">
        <v>2</v>
      </c>
      <c r="D168" s="12">
        <v>1000000</v>
      </c>
      <c r="E168" s="12">
        <v>5000000</v>
      </c>
      <c r="F168" s="12">
        <v>10000000</v>
      </c>
    </row>
    <row r="169" spans="1:6" x14ac:dyDescent="0.25">
      <c r="A169">
        <v>12</v>
      </c>
      <c r="B169">
        <v>3</v>
      </c>
      <c r="C169">
        <v>3</v>
      </c>
      <c r="D169" s="12">
        <v>1000000</v>
      </c>
      <c r="E169" s="12">
        <v>5000000</v>
      </c>
      <c r="F169" s="12">
        <v>10000000</v>
      </c>
    </row>
    <row r="170" spans="1:6" x14ac:dyDescent="0.25">
      <c r="A170">
        <v>12</v>
      </c>
      <c r="B170">
        <v>4</v>
      </c>
      <c r="C170">
        <v>4</v>
      </c>
      <c r="D170" s="12">
        <v>5000000</v>
      </c>
      <c r="E170" s="12">
        <v>8000000</v>
      </c>
      <c r="F170" s="12">
        <v>15000000</v>
      </c>
    </row>
    <row r="171" spans="1:6" x14ac:dyDescent="0.25">
      <c r="A171">
        <v>12</v>
      </c>
      <c r="B171">
        <v>5</v>
      </c>
      <c r="C171">
        <v>5</v>
      </c>
      <c r="D171" s="12">
        <v>100</v>
      </c>
      <c r="E171" s="12">
        <v>250</v>
      </c>
      <c r="F171" s="12">
        <v>1000</v>
      </c>
    </row>
    <row r="172" spans="1:6" x14ac:dyDescent="0.25">
      <c r="A172">
        <v>12</v>
      </c>
      <c r="B172">
        <v>6</v>
      </c>
      <c r="C172">
        <v>7</v>
      </c>
      <c r="D172" s="12">
        <v>10000</v>
      </c>
      <c r="E172" s="12">
        <v>25000</v>
      </c>
      <c r="F172" s="12">
        <v>50000</v>
      </c>
    </row>
    <row r="173" spans="1:6" x14ac:dyDescent="0.25">
      <c r="A173">
        <v>12</v>
      </c>
      <c r="B173">
        <v>7</v>
      </c>
      <c r="C173">
        <v>8</v>
      </c>
      <c r="D173" s="12">
        <v>20000</v>
      </c>
      <c r="E173" s="12">
        <v>50000</v>
      </c>
      <c r="F173" s="12">
        <v>100000</v>
      </c>
    </row>
    <row r="174" spans="1:6" x14ac:dyDescent="0.25">
      <c r="A174">
        <v>12</v>
      </c>
      <c r="B174">
        <v>8</v>
      </c>
      <c r="C174">
        <v>9</v>
      </c>
      <c r="D174" s="12">
        <v>1</v>
      </c>
      <c r="E174" s="12">
        <v>5</v>
      </c>
      <c r="F174" s="12">
        <v>10</v>
      </c>
    </row>
    <row r="175" spans="1:6" x14ac:dyDescent="0.25">
      <c r="A175">
        <v>12</v>
      </c>
      <c r="B175">
        <v>9</v>
      </c>
      <c r="C175">
        <v>10</v>
      </c>
      <c r="D175" s="12">
        <v>3</v>
      </c>
      <c r="E175" s="12">
        <v>8</v>
      </c>
      <c r="F175" s="12">
        <v>20</v>
      </c>
    </row>
    <row r="176" spans="1:6" x14ac:dyDescent="0.25">
      <c r="A176">
        <v>12</v>
      </c>
      <c r="B176">
        <v>10</v>
      </c>
      <c r="C176">
        <v>11</v>
      </c>
      <c r="D176" s="12">
        <v>3</v>
      </c>
      <c r="E176" s="12">
        <v>8</v>
      </c>
      <c r="F176" s="12">
        <v>20</v>
      </c>
    </row>
    <row r="177" spans="1:6" x14ac:dyDescent="0.25">
      <c r="A177">
        <v>12</v>
      </c>
      <c r="B177">
        <v>11</v>
      </c>
      <c r="C177">
        <v>12</v>
      </c>
      <c r="D177" s="12">
        <v>5</v>
      </c>
      <c r="E177" s="12">
        <v>10</v>
      </c>
      <c r="F177" s="12">
        <v>20</v>
      </c>
    </row>
    <row r="178" spans="1:6" x14ac:dyDescent="0.25">
      <c r="A178">
        <v>12</v>
      </c>
      <c r="B178">
        <v>12</v>
      </c>
      <c r="C178">
        <v>13</v>
      </c>
      <c r="D178" s="12">
        <v>75</v>
      </c>
      <c r="E178" s="12">
        <v>90</v>
      </c>
      <c r="F178" s="12">
        <v>98</v>
      </c>
    </row>
    <row r="179" spans="1:6" x14ac:dyDescent="0.25">
      <c r="A179">
        <v>12</v>
      </c>
      <c r="B179">
        <v>13</v>
      </c>
      <c r="C179">
        <v>15</v>
      </c>
      <c r="D179" s="12">
        <v>3</v>
      </c>
      <c r="E179" s="12">
        <v>7</v>
      </c>
      <c r="F179" s="12">
        <v>10</v>
      </c>
    </row>
    <row r="180" spans="1:6" x14ac:dyDescent="0.25">
      <c r="A180">
        <v>12</v>
      </c>
      <c r="B180">
        <v>14</v>
      </c>
      <c r="C180">
        <v>17</v>
      </c>
      <c r="D180" s="12">
        <v>0.6</v>
      </c>
      <c r="E180" s="12">
        <v>0.75</v>
      </c>
      <c r="F180" s="12">
        <v>0.9</v>
      </c>
    </row>
    <row r="181" spans="1:6" x14ac:dyDescent="0.25">
      <c r="A181">
        <v>12</v>
      </c>
      <c r="B181">
        <v>15</v>
      </c>
      <c r="C181">
        <v>18</v>
      </c>
      <c r="D181" s="12">
        <v>10</v>
      </c>
      <c r="E181" s="12">
        <v>13</v>
      </c>
      <c r="F181" s="12">
        <v>20</v>
      </c>
    </row>
    <row r="182" spans="1:6" x14ac:dyDescent="0.25">
      <c r="A182">
        <v>13</v>
      </c>
      <c r="B182">
        <v>1</v>
      </c>
      <c r="C182">
        <v>1</v>
      </c>
      <c r="D182" s="12">
        <v>1000000</v>
      </c>
      <c r="E182" s="12">
        <v>5700000</v>
      </c>
      <c r="F182" s="12">
        <v>8500000</v>
      </c>
    </row>
    <row r="183" spans="1:6" x14ac:dyDescent="0.25">
      <c r="A183">
        <v>13</v>
      </c>
      <c r="B183">
        <v>2</v>
      </c>
      <c r="C183">
        <v>2</v>
      </c>
      <c r="D183" s="12">
        <v>5000</v>
      </c>
      <c r="E183" s="12">
        <v>30000</v>
      </c>
      <c r="F183" s="12">
        <v>200000</v>
      </c>
    </row>
    <row r="184" spans="1:6" x14ac:dyDescent="0.25">
      <c r="A184">
        <v>13</v>
      </c>
      <c r="B184">
        <v>3</v>
      </c>
      <c r="C184">
        <v>3</v>
      </c>
      <c r="D184" s="12">
        <v>3000000</v>
      </c>
      <c r="E184" s="12">
        <v>6000000</v>
      </c>
      <c r="F184" s="12">
        <v>12000000</v>
      </c>
    </row>
    <row r="185" spans="1:6" x14ac:dyDescent="0.25">
      <c r="A185">
        <v>13</v>
      </c>
      <c r="B185">
        <v>4</v>
      </c>
      <c r="C185">
        <v>4</v>
      </c>
      <c r="D185" s="12">
        <v>6500000</v>
      </c>
      <c r="E185" s="12">
        <v>10000000</v>
      </c>
      <c r="F185" s="12">
        <v>13000000</v>
      </c>
    </row>
    <row r="186" spans="1:6" x14ac:dyDescent="0.25">
      <c r="A186">
        <v>13</v>
      </c>
      <c r="B186">
        <v>5</v>
      </c>
      <c r="C186">
        <v>5</v>
      </c>
      <c r="D186" s="12">
        <v>400</v>
      </c>
      <c r="E186" s="12">
        <v>650</v>
      </c>
      <c r="F186" s="12">
        <v>950</v>
      </c>
    </row>
    <row r="187" spans="1:6" x14ac:dyDescent="0.25">
      <c r="A187">
        <v>13</v>
      </c>
      <c r="B187">
        <v>6</v>
      </c>
      <c r="C187">
        <v>7</v>
      </c>
      <c r="D187" s="12">
        <v>3000</v>
      </c>
      <c r="E187" s="12">
        <v>5000</v>
      </c>
      <c r="F187" s="12">
        <v>20000</v>
      </c>
    </row>
    <row r="188" spans="1:6" x14ac:dyDescent="0.25">
      <c r="A188">
        <v>13</v>
      </c>
      <c r="B188">
        <v>7</v>
      </c>
      <c r="C188">
        <v>8</v>
      </c>
      <c r="D188" s="12">
        <v>3000</v>
      </c>
      <c r="E188" s="12">
        <v>8000</v>
      </c>
      <c r="F188" s="12">
        <v>30000</v>
      </c>
    </row>
    <row r="189" spans="1:6" x14ac:dyDescent="0.25">
      <c r="A189">
        <v>13</v>
      </c>
      <c r="B189">
        <v>8</v>
      </c>
      <c r="C189">
        <v>9</v>
      </c>
      <c r="D189" s="12">
        <v>2</v>
      </c>
      <c r="E189" s="12">
        <v>10</v>
      </c>
      <c r="F189" s="12">
        <v>50</v>
      </c>
    </row>
    <row r="190" spans="1:6" x14ac:dyDescent="0.25">
      <c r="A190">
        <v>13</v>
      </c>
      <c r="B190">
        <v>9</v>
      </c>
      <c r="C190">
        <v>10</v>
      </c>
      <c r="D190" s="12">
        <v>1</v>
      </c>
      <c r="E190" s="12">
        <v>5</v>
      </c>
      <c r="F190" s="12">
        <v>50</v>
      </c>
    </row>
    <row r="191" spans="1:6" x14ac:dyDescent="0.25">
      <c r="A191">
        <v>13</v>
      </c>
      <c r="B191">
        <v>10</v>
      </c>
      <c r="C191">
        <v>11</v>
      </c>
      <c r="D191" s="12">
        <v>5</v>
      </c>
      <c r="E191" s="12">
        <v>25</v>
      </c>
      <c r="F191" s="12">
        <v>60</v>
      </c>
    </row>
    <row r="192" spans="1:6" x14ac:dyDescent="0.25">
      <c r="A192">
        <v>13</v>
      </c>
      <c r="B192">
        <v>11</v>
      </c>
      <c r="C192">
        <v>12</v>
      </c>
      <c r="D192" s="12">
        <v>3</v>
      </c>
      <c r="E192" s="12">
        <v>12</v>
      </c>
      <c r="F192" s="12">
        <v>25</v>
      </c>
    </row>
    <row r="193" spans="1:6" x14ac:dyDescent="0.25">
      <c r="A193">
        <v>13</v>
      </c>
      <c r="B193">
        <v>12</v>
      </c>
      <c r="C193">
        <v>13</v>
      </c>
      <c r="D193" s="12">
        <v>0</v>
      </c>
      <c r="E193" s="12">
        <v>50</v>
      </c>
      <c r="F193" s="12">
        <v>80</v>
      </c>
    </row>
    <row r="194" spans="1:6" x14ac:dyDescent="0.25">
      <c r="A194">
        <v>13</v>
      </c>
      <c r="B194">
        <v>13</v>
      </c>
      <c r="C194">
        <v>15</v>
      </c>
      <c r="D194" s="12">
        <v>3</v>
      </c>
      <c r="E194" s="12">
        <v>6</v>
      </c>
      <c r="F194" s="12">
        <v>10</v>
      </c>
    </row>
    <row r="195" spans="1:6" x14ac:dyDescent="0.25">
      <c r="A195">
        <v>13</v>
      </c>
      <c r="B195">
        <v>14</v>
      </c>
      <c r="C195">
        <v>17</v>
      </c>
      <c r="D195" s="12">
        <v>0.55000000000000004</v>
      </c>
      <c r="E195" s="12">
        <v>1.2</v>
      </c>
      <c r="F195" s="12">
        <v>2.1</v>
      </c>
    </row>
    <row r="196" spans="1:6" x14ac:dyDescent="0.25">
      <c r="A196">
        <v>13</v>
      </c>
      <c r="B196">
        <v>15</v>
      </c>
      <c r="C196">
        <v>18</v>
      </c>
      <c r="D196" s="12">
        <v>5</v>
      </c>
      <c r="E196" s="12">
        <v>11</v>
      </c>
      <c r="F196" s="12">
        <v>13</v>
      </c>
    </row>
    <row r="197" spans="1:6" x14ac:dyDescent="0.25">
      <c r="A197">
        <v>14</v>
      </c>
      <c r="B197">
        <v>1</v>
      </c>
      <c r="C197">
        <v>1</v>
      </c>
      <c r="D197" s="12">
        <v>8000000</v>
      </c>
      <c r="E197" s="12">
        <v>15000000</v>
      </c>
      <c r="F197" s="12">
        <v>16500000</v>
      </c>
    </row>
    <row r="198" spans="1:6" x14ac:dyDescent="0.25">
      <c r="A198">
        <v>14</v>
      </c>
      <c r="B198">
        <v>2</v>
      </c>
      <c r="C198">
        <v>2</v>
      </c>
      <c r="D198" s="12">
        <v>5000</v>
      </c>
      <c r="E198" s="12">
        <v>10000</v>
      </c>
      <c r="F198" s="12">
        <v>50000</v>
      </c>
    </row>
    <row r="199" spans="1:6" x14ac:dyDescent="0.25">
      <c r="A199">
        <v>14</v>
      </c>
      <c r="B199">
        <v>3</v>
      </c>
      <c r="C199">
        <v>3</v>
      </c>
      <c r="D199" s="12">
        <v>6000000</v>
      </c>
      <c r="E199" s="12">
        <v>8000000</v>
      </c>
      <c r="F199" s="12">
        <v>9000000</v>
      </c>
    </row>
    <row r="200" spans="1:6" x14ac:dyDescent="0.25">
      <c r="A200">
        <v>14</v>
      </c>
      <c r="B200">
        <v>4</v>
      </c>
      <c r="C200">
        <v>4</v>
      </c>
      <c r="D200" s="12">
        <v>9000000</v>
      </c>
      <c r="E200" s="12">
        <v>10000000</v>
      </c>
      <c r="F200" s="12">
        <v>13000000</v>
      </c>
    </row>
    <row r="201" spans="1:6" x14ac:dyDescent="0.25">
      <c r="A201">
        <v>14</v>
      </c>
      <c r="B201">
        <v>5</v>
      </c>
      <c r="C201">
        <v>5</v>
      </c>
      <c r="D201" s="12">
        <v>200</v>
      </c>
      <c r="E201" s="12">
        <v>510</v>
      </c>
      <c r="F201" s="12">
        <v>800</v>
      </c>
    </row>
    <row r="202" spans="1:6" x14ac:dyDescent="0.25">
      <c r="A202">
        <v>14</v>
      </c>
      <c r="B202">
        <v>6</v>
      </c>
      <c r="C202">
        <v>7</v>
      </c>
      <c r="D202" s="12">
        <v>500</v>
      </c>
      <c r="E202" s="12">
        <v>1250</v>
      </c>
      <c r="F202" s="12">
        <v>3000</v>
      </c>
    </row>
    <row r="203" spans="1:6" x14ac:dyDescent="0.25">
      <c r="A203">
        <v>14</v>
      </c>
      <c r="B203">
        <v>7</v>
      </c>
      <c r="C203">
        <v>8</v>
      </c>
      <c r="D203" s="12">
        <v>500</v>
      </c>
      <c r="E203" s="12">
        <v>1400</v>
      </c>
      <c r="F203" s="12">
        <v>4000</v>
      </c>
    </row>
    <row r="204" spans="1:6" x14ac:dyDescent="0.25">
      <c r="A204">
        <v>14</v>
      </c>
      <c r="B204">
        <v>8</v>
      </c>
      <c r="C204">
        <v>9</v>
      </c>
      <c r="D204" s="12">
        <v>5</v>
      </c>
      <c r="E204" s="12">
        <v>35</v>
      </c>
      <c r="F204" s="12">
        <v>40</v>
      </c>
    </row>
    <row r="205" spans="1:6" x14ac:dyDescent="0.25">
      <c r="A205">
        <v>14</v>
      </c>
      <c r="B205">
        <v>9</v>
      </c>
      <c r="C205">
        <v>10</v>
      </c>
      <c r="D205" s="12">
        <v>5</v>
      </c>
      <c r="E205" s="12">
        <v>10</v>
      </c>
      <c r="F205" s="12">
        <v>30</v>
      </c>
    </row>
    <row r="206" spans="1:6" x14ac:dyDescent="0.25">
      <c r="A206">
        <v>14</v>
      </c>
      <c r="B206">
        <v>10</v>
      </c>
      <c r="C206">
        <v>11</v>
      </c>
      <c r="D206" s="12">
        <v>5</v>
      </c>
      <c r="E206" s="12">
        <v>30</v>
      </c>
      <c r="F206" s="12">
        <v>50</v>
      </c>
    </row>
    <row r="207" spans="1:6" x14ac:dyDescent="0.25">
      <c r="A207">
        <v>14</v>
      </c>
      <c r="B207">
        <v>11</v>
      </c>
      <c r="C207">
        <v>12</v>
      </c>
      <c r="D207" s="12">
        <v>0</v>
      </c>
      <c r="E207" s="12">
        <v>3</v>
      </c>
      <c r="F207" s="12">
        <v>10</v>
      </c>
    </row>
    <row r="208" spans="1:6" x14ac:dyDescent="0.25">
      <c r="A208">
        <v>14</v>
      </c>
      <c r="B208">
        <v>12</v>
      </c>
      <c r="C208">
        <v>13</v>
      </c>
      <c r="D208" s="12">
        <v>70</v>
      </c>
      <c r="E208" s="12">
        <v>80</v>
      </c>
      <c r="F208" s="12">
        <v>95</v>
      </c>
    </row>
    <row r="209" spans="1:6" x14ac:dyDescent="0.25">
      <c r="A209">
        <v>14</v>
      </c>
      <c r="B209">
        <v>13</v>
      </c>
      <c r="C209">
        <v>15</v>
      </c>
      <c r="D209" s="12">
        <v>20</v>
      </c>
      <c r="E209" s="12">
        <v>25</v>
      </c>
      <c r="F209" s="12">
        <v>42</v>
      </c>
    </row>
    <row r="210" spans="1:6" x14ac:dyDescent="0.25">
      <c r="A210">
        <v>14</v>
      </c>
      <c r="B210">
        <v>14</v>
      </c>
      <c r="C210">
        <v>17</v>
      </c>
      <c r="D210" s="12">
        <v>0</v>
      </c>
      <c r="E210" s="12">
        <v>1.1000000000000001</v>
      </c>
      <c r="F210" s="12">
        <v>1.2</v>
      </c>
    </row>
    <row r="211" spans="1:6" x14ac:dyDescent="0.25">
      <c r="A211">
        <v>14</v>
      </c>
      <c r="B211">
        <v>15</v>
      </c>
      <c r="C211">
        <v>18</v>
      </c>
      <c r="D211" s="12">
        <v>3.3</v>
      </c>
      <c r="E211" s="12">
        <v>5</v>
      </c>
      <c r="F211" s="12">
        <v>6.5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9ACD9-67FD-403A-8FC5-B5B9A26CDD07}">
  <sheetPr codeName="Sheet35"/>
  <dimension ref="A1:IH631"/>
  <sheetViews>
    <sheetView workbookViewId="0">
      <selection activeCell="G2" sqref="G2:H16"/>
    </sheetView>
  </sheetViews>
  <sheetFormatPr defaultRowHeight="15" x14ac:dyDescent="0.25"/>
  <cols>
    <col min="48" max="50" width="2.85546875" customWidth="1"/>
    <col min="51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242" ht="15.75" thickBot="1" x14ac:dyDescent="0.3">
      <c r="A1" t="s">
        <v>391</v>
      </c>
      <c r="D1" s="15">
        <v>0.05</v>
      </c>
      <c r="E1" s="15">
        <v>0.5</v>
      </c>
      <c r="F1" s="15">
        <v>0.95</v>
      </c>
      <c r="G1" t="s">
        <v>355</v>
      </c>
      <c r="H1" s="2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80</v>
      </c>
      <c r="AG1" t="s">
        <v>391</v>
      </c>
      <c r="AI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N1" s="1"/>
      <c r="DO1" s="1" t="s">
        <v>391</v>
      </c>
      <c r="DP1" s="1" t="s">
        <v>432</v>
      </c>
      <c r="DQ1" s="1">
        <f>COUNTIF($CV$2:$CV$43, "&gt;=0.01"   )</f>
        <v>9</v>
      </c>
      <c r="DR1" s="1" t="s">
        <v>50</v>
      </c>
      <c r="DS1" s="1">
        <v>42</v>
      </c>
      <c r="DT1" s="1" t="s">
        <v>219</v>
      </c>
      <c r="DU1" s="1">
        <v>15</v>
      </c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  <c r="HM1" s="1" t="s">
        <v>21</v>
      </c>
      <c r="HN1" s="1" t="s">
        <v>22</v>
      </c>
      <c r="HO1" s="1" t="s">
        <v>23</v>
      </c>
      <c r="HP1" s="1" t="s">
        <v>24</v>
      </c>
      <c r="HQ1" s="1" t="s">
        <v>25</v>
      </c>
      <c r="HR1" s="1" t="s">
        <v>26</v>
      </c>
      <c r="HS1" s="1" t="s">
        <v>27</v>
      </c>
      <c r="HT1" s="1" t="s">
        <v>28</v>
      </c>
      <c r="HU1" s="1" t="s">
        <v>29</v>
      </c>
      <c r="HV1" s="1" t="s">
        <v>30</v>
      </c>
      <c r="HW1" s="1" t="s">
        <v>31</v>
      </c>
      <c r="HX1" s="1" t="s">
        <v>32</v>
      </c>
      <c r="HY1" s="1" t="s">
        <v>116</v>
      </c>
      <c r="HZ1" s="1" t="s">
        <v>117</v>
      </c>
      <c r="IA1" s="1" t="s">
        <v>118</v>
      </c>
      <c r="IB1" s="1" t="s">
        <v>119</v>
      </c>
      <c r="IC1" s="1" t="s">
        <v>120</v>
      </c>
      <c r="ID1" s="1" t="s">
        <v>121</v>
      </c>
      <c r="IE1" s="1" t="s">
        <v>122</v>
      </c>
      <c r="IF1" s="1" t="s">
        <v>123</v>
      </c>
      <c r="IG1" s="1" t="s">
        <v>124</v>
      </c>
      <c r="IH1" s="1" t="s">
        <v>125</v>
      </c>
    </row>
    <row r="2" spans="1:242" x14ac:dyDescent="0.25">
      <c r="A2">
        <v>1</v>
      </c>
      <c r="B2">
        <v>1</v>
      </c>
      <c r="D2" s="12">
        <v>250000</v>
      </c>
      <c r="E2" s="12">
        <v>350000</v>
      </c>
      <c r="F2" s="12">
        <v>400000</v>
      </c>
      <c r="G2" s="12">
        <v>786785.71428571409</v>
      </c>
      <c r="H2" s="12">
        <v>864653</v>
      </c>
      <c r="P2" t="s">
        <v>1</v>
      </c>
      <c r="Q2">
        <v>0.95165592658588738</v>
      </c>
      <c r="R2">
        <v>0.67999999999999994</v>
      </c>
      <c r="S2">
        <v>4.885964912280482E-2</v>
      </c>
      <c r="T2">
        <v>0.62</v>
      </c>
      <c r="U2">
        <v>4.643773584898267E-2</v>
      </c>
      <c r="V2">
        <v>0.87125000000000008</v>
      </c>
      <c r="W2">
        <v>4.9999166736105306E-2</v>
      </c>
      <c r="X2">
        <v>4.8670731529000574E-2</v>
      </c>
      <c r="Y2">
        <v>0.13100000000000012</v>
      </c>
      <c r="Z2">
        <v>0.25</v>
      </c>
      <c r="AA2">
        <v>4.9742268012009781E-2</v>
      </c>
      <c r="AB2">
        <v>0.5</v>
      </c>
      <c r="AC2">
        <v>0.59</v>
      </c>
      <c r="AD2">
        <v>0.95045564370898372</v>
      </c>
      <c r="AE2">
        <v>0.9500452079566003</v>
      </c>
      <c r="AF2">
        <f>AVERAGE($Q$2:$AE$2)</f>
        <v>0.44920775530002494</v>
      </c>
      <c r="AG2" t="s">
        <v>52</v>
      </c>
      <c r="AH2">
        <f>VARP($Q$44:$AE$44)</f>
        <v>6.0092736637914028E-2</v>
      </c>
      <c r="AI2">
        <v>0.47715474218825626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42</v>
      </c>
      <c r="CW2" s="5">
        <f>SUM($Q$47:$AE$47)</f>
        <v>-1</v>
      </c>
      <c r="CX2" s="5">
        <v>16.479999999999997</v>
      </c>
      <c r="CY2" s="5">
        <f>SUM($Q$93:$AE$93)</f>
        <v>-1</v>
      </c>
      <c r="CZ2" s="5">
        <v>9.6533333333333324</v>
      </c>
      <c r="DA2" s="5">
        <v>3.5072723176868902E-2</v>
      </c>
      <c r="DB2" s="5">
        <v>0.77411542553356938</v>
      </c>
      <c r="DC2" s="5">
        <v>0.54071475226361854</v>
      </c>
      <c r="DD2" s="5">
        <f t="shared" ref="DD2:DD43" si="0">($CV$4*CZ2+CY2*$CV$8/$CV$4-$CV$4)/($CV$2*$CV$4)</f>
        <v>0.20158730158730154</v>
      </c>
      <c r="DE2" s="5">
        <f t="shared" ref="DE2:DE43" si="1">($CV$4*CX2+CW2*$CV$6/$CV$4-$CV$4)/($CV$2*$CV$4)</f>
        <v>0.3698412698412698</v>
      </c>
      <c r="DF2" s="5">
        <v>3.9294090362127935E-4</v>
      </c>
      <c r="DG2" s="5">
        <v>5.1371218845957829</v>
      </c>
      <c r="DH2" s="5">
        <f t="shared" ref="DH2:DH43" si="2">COUNTIF($Q2:$AE2, "&lt;=.05"   )</f>
        <v>5</v>
      </c>
      <c r="DI2" s="5">
        <f t="shared" ref="DI2:DI43" si="3">COUNTIF($Q2:$AE2, "&gt;=.95"   )</f>
        <v>3</v>
      </c>
      <c r="DJ2" s="5">
        <v>8</v>
      </c>
      <c r="DK2" s="5">
        <f t="shared" ref="DK2:DK43" si="4">ABS(COUNTIF($Q2:$AE2, "&lt;=.5")/15 -0.5)</f>
        <v>3.3333333333333326E-2</v>
      </c>
      <c r="DL2" s="5">
        <f t="shared" ref="DL2:DL43" si="5">AVERAGE($Q2:$AE2)</f>
        <v>0.44920775530002494</v>
      </c>
      <c r="DM2" s="5">
        <f t="shared" ref="DM2:DM43" si="6">STDEV($Q2:$AE2)</f>
        <v>0.37609944165950987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VARP(RIVM2023!$Q$93:$AE$93)</f>
        <v>0.99555555555555553</v>
      </c>
      <c r="GT2">
        <v>7.1111111111111056E-2</v>
      </c>
      <c r="GU2">
        <v>0.46222222222222231</v>
      </c>
      <c r="GV2">
        <v>5.3333333333333309E-2</v>
      </c>
      <c r="GW2">
        <v>0.24888888888888897</v>
      </c>
      <c r="GX2">
        <v>0.1066666666666667</v>
      </c>
      <c r="GY2">
        <v>-7.1111111111111056E-2</v>
      </c>
      <c r="GZ2">
        <v>0.32000000000000006</v>
      </c>
      <c r="HA2">
        <v>0.58666666666666667</v>
      </c>
      <c r="HB2">
        <v>0.62222222222222212</v>
      </c>
      <c r="HC2">
        <v>-0.32000000000000006</v>
      </c>
      <c r="HD2">
        <v>0.35555555555555551</v>
      </c>
      <c r="HE2">
        <v>0.44444444444444453</v>
      </c>
      <c r="HF2">
        <v>0.19555555555555557</v>
      </c>
      <c r="HG2">
        <v>0.60444444444444445</v>
      </c>
      <c r="HH2">
        <v>0.44444444444444448</v>
      </c>
      <c r="HI2">
        <v>0.21333333333333335</v>
      </c>
      <c r="HJ2">
        <v>-0.16000000000000006</v>
      </c>
      <c r="HK2">
        <v>-8.8888888888888948E-2</v>
      </c>
      <c r="HL2">
        <v>0.46222222222222231</v>
      </c>
      <c r="HM2">
        <v>0.23111111111111116</v>
      </c>
      <c r="HN2">
        <v>0.58666666666666667</v>
      </c>
      <c r="HO2">
        <v>0.21333333333333332</v>
      </c>
      <c r="HP2">
        <v>0.21333333333333337</v>
      </c>
      <c r="HQ2">
        <v>0.21333333333333337</v>
      </c>
      <c r="HR2">
        <v>0.46222222222222231</v>
      </c>
      <c r="HS2">
        <v>-0.12444444444444444</v>
      </c>
      <c r="HT2">
        <v>0.21333333333333329</v>
      </c>
      <c r="HU2">
        <v>-5.3333333333333351E-2</v>
      </c>
      <c r="HV2">
        <v>-0.10666666666666665</v>
      </c>
      <c r="HW2">
        <v>0.23111111111111113</v>
      </c>
      <c r="HX2">
        <v>0.21333333333333335</v>
      </c>
      <c r="HY2">
        <v>5.3333333333333358E-2</v>
      </c>
      <c r="HZ2">
        <v>0.33777777777777779</v>
      </c>
      <c r="IA2">
        <v>0.35555555555555551</v>
      </c>
      <c r="IB2">
        <v>-7.1111111111111083E-2</v>
      </c>
      <c r="IC2">
        <v>0.46222222222222231</v>
      </c>
      <c r="ID2">
        <v>0.30222222222222217</v>
      </c>
      <c r="IE2">
        <v>-7.1111111111111069E-2</v>
      </c>
      <c r="IF2">
        <v>7.1111111111111069E-2</v>
      </c>
      <c r="IG2">
        <v>0.12444444444444451</v>
      </c>
      <c r="IH2">
        <v>0.24888888888888897</v>
      </c>
    </row>
    <row r="3" spans="1:242" x14ac:dyDescent="0.25">
      <c r="A3">
        <v>1</v>
      </c>
      <c r="B3">
        <v>2</v>
      </c>
      <c r="D3" s="12">
        <v>200</v>
      </c>
      <c r="E3" s="12">
        <v>350</v>
      </c>
      <c r="F3" s="12">
        <v>400</v>
      </c>
      <c r="G3" s="12">
        <v>360.88095238095241</v>
      </c>
      <c r="H3" s="12">
        <v>370</v>
      </c>
      <c r="P3" t="s">
        <v>2</v>
      </c>
      <c r="Q3">
        <v>0.37818770000000002</v>
      </c>
      <c r="R3">
        <v>0.71599999999999997</v>
      </c>
      <c r="S3">
        <v>4.8603839441533098E-2</v>
      </c>
      <c r="T3">
        <v>0.22999999999999998</v>
      </c>
      <c r="U3">
        <v>0.95337691193044716</v>
      </c>
      <c r="V3">
        <v>0.95015137614678924</v>
      </c>
      <c r="W3">
        <v>4.9993334666399929E-2</v>
      </c>
      <c r="X3">
        <v>0.34699999999999998</v>
      </c>
      <c r="Y3">
        <v>0.55400000000000005</v>
      </c>
      <c r="Z3">
        <v>4.9999999999999996E-2</v>
      </c>
      <c r="AA3">
        <v>0.24852867214315333</v>
      </c>
      <c r="AB3">
        <v>0.5</v>
      </c>
      <c r="AC3">
        <v>0.9500180505418746</v>
      </c>
      <c r="AD3">
        <v>0.9503122965654377</v>
      </c>
      <c r="AE3">
        <v>0.66874999999999996</v>
      </c>
      <c r="AF3">
        <f>AVERAGE($Q$3:$AE$3)</f>
        <v>0.50632814542904236</v>
      </c>
      <c r="AG3" t="s">
        <v>54</v>
      </c>
      <c r="AH3">
        <f>VARP($AF$2:$AF$43)</f>
        <v>1.0819144192305894E-2</v>
      </c>
      <c r="AI3">
        <v>8.5907320029093112E-2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SUM($Q$48:$AE$48)</f>
        <v>-1</v>
      </c>
      <c r="CX3" s="5">
        <v>19.146666666666672</v>
      </c>
      <c r="CY3" s="5">
        <f>SUM($Q$94:$AE$94)</f>
        <v>1</v>
      </c>
      <c r="CZ3" s="5">
        <v>9.8133333333333326</v>
      </c>
      <c r="DA3" s="5">
        <v>0.15704116217926778</v>
      </c>
      <c r="DB3" s="5">
        <v>0.72028019001086718</v>
      </c>
      <c r="DC3" s="5">
        <v>0.58808605254024238</v>
      </c>
      <c r="DD3" s="5">
        <f t="shared" si="0"/>
        <v>0.21428571428571427</v>
      </c>
      <c r="DE3" s="5">
        <f t="shared" si="1"/>
        <v>0.43333333333333351</v>
      </c>
      <c r="DF3" s="5">
        <v>3.1269083411340037E-3</v>
      </c>
      <c r="DG3" s="5">
        <v>5.1127265352530724</v>
      </c>
      <c r="DH3" s="5">
        <f t="shared" si="2"/>
        <v>3</v>
      </c>
      <c r="DI3" s="5">
        <f t="shared" si="3"/>
        <v>4</v>
      </c>
      <c r="DJ3" s="5">
        <v>7</v>
      </c>
      <c r="DK3" s="5">
        <f t="shared" si="4"/>
        <v>3.3333333333333326E-2</v>
      </c>
      <c r="DL3" s="5">
        <f t="shared" si="5"/>
        <v>0.50632814542904236</v>
      </c>
      <c r="DM3" s="5">
        <f t="shared" si="6"/>
        <v>0.34579946034808606</v>
      </c>
      <c r="DO3" s="9" t="s">
        <v>376</v>
      </c>
      <c r="DP3" s="9">
        <v>1</v>
      </c>
      <c r="DQ3" s="9">
        <v>-0.22549696183744478</v>
      </c>
      <c r="DR3" s="9">
        <v>0.45775949547101114</v>
      </c>
      <c r="DS3" s="9">
        <v>0.10529827413982297</v>
      </c>
      <c r="DT3" s="9">
        <v>0.12663262564479569</v>
      </c>
      <c r="DU3" s="9">
        <v>6.9880679535741813E-2</v>
      </c>
      <c r="DV3" s="9">
        <v>-0.21133997930052592</v>
      </c>
      <c r="DW3" s="9">
        <v>-0.28775761423740787</v>
      </c>
      <c r="DX3" s="9">
        <v>8.2585349133130648E-2</v>
      </c>
      <c r="DY3" s="9">
        <v>-0.11931939064327146</v>
      </c>
      <c r="DZ3" s="9">
        <v>0.18548124610770089</v>
      </c>
      <c r="EA3" s="9">
        <v>0.30466746856069704</v>
      </c>
      <c r="EB3" s="9">
        <v>-0.42622894799306899</v>
      </c>
      <c r="GR3" t="s">
        <v>2</v>
      </c>
      <c r="GS3">
        <v>7.1111111111111056E-2</v>
      </c>
      <c r="GT3">
        <f>VARP(RIVM2023!$Q$94:$AE$94)</f>
        <v>0.99555555555555553</v>
      </c>
      <c r="GU3">
        <v>-0.19555555555555557</v>
      </c>
      <c r="GV3">
        <v>-5.3333333333333371E-2</v>
      </c>
      <c r="GW3">
        <v>1.7777777777777788E-2</v>
      </c>
      <c r="GX3">
        <v>0.16000000000000003</v>
      </c>
      <c r="GY3">
        <v>7.1111111111111083E-2</v>
      </c>
      <c r="GZ3">
        <v>-5.3333333333333358E-2</v>
      </c>
      <c r="HA3">
        <v>-5.333333333333333E-2</v>
      </c>
      <c r="HB3">
        <v>0.17777777777777773</v>
      </c>
      <c r="HC3">
        <v>0.32000000000000006</v>
      </c>
      <c r="HD3">
        <v>0.44444444444444448</v>
      </c>
      <c r="HE3">
        <v>-0.17777777777777773</v>
      </c>
      <c r="HF3">
        <v>0.60444444444444445</v>
      </c>
      <c r="HG3">
        <v>0.19555555555555557</v>
      </c>
      <c r="HH3">
        <v>0.35555555555555551</v>
      </c>
      <c r="HI3">
        <v>0.32000000000000012</v>
      </c>
      <c r="HJ3">
        <v>-0.1066666666666667</v>
      </c>
      <c r="HK3">
        <v>0.62222222222222212</v>
      </c>
      <c r="HL3">
        <v>0.33777777777777779</v>
      </c>
      <c r="HM3">
        <v>0.30222222222222223</v>
      </c>
      <c r="HN3">
        <v>0.21333333333333337</v>
      </c>
      <c r="HO3">
        <v>0.58666666666666667</v>
      </c>
      <c r="HP3">
        <v>0.58666666666666656</v>
      </c>
      <c r="HQ3">
        <v>0.58666666666666656</v>
      </c>
      <c r="HR3">
        <v>0.33777777777777779</v>
      </c>
      <c r="HS3">
        <v>0.12444444444444444</v>
      </c>
      <c r="HT3">
        <v>5.3333333333333365E-2</v>
      </c>
      <c r="HU3">
        <v>0.32000000000000006</v>
      </c>
      <c r="HV3">
        <v>0.10666666666666667</v>
      </c>
      <c r="HW3">
        <v>3.5555555555555535E-2</v>
      </c>
      <c r="HX3">
        <v>0.32000000000000006</v>
      </c>
      <c r="HY3">
        <v>0.21333333333333337</v>
      </c>
      <c r="HZ3">
        <v>0.19555555555555557</v>
      </c>
      <c r="IA3">
        <v>0.17777777777777776</v>
      </c>
      <c r="IB3">
        <v>0.33777777777777779</v>
      </c>
      <c r="IC3">
        <v>0.33777777777777779</v>
      </c>
      <c r="ID3">
        <v>0.23111111111111116</v>
      </c>
      <c r="IE3">
        <v>0.33777777777777779</v>
      </c>
      <c r="IF3">
        <v>0.46222222222222231</v>
      </c>
      <c r="IG3">
        <v>-0.12444444444444451</v>
      </c>
      <c r="IH3">
        <v>1.7777777777777788E-2</v>
      </c>
    </row>
    <row r="4" spans="1:242" x14ac:dyDescent="0.25">
      <c r="A4">
        <v>1</v>
      </c>
      <c r="B4">
        <v>3</v>
      </c>
      <c r="D4" s="12">
        <v>70000</v>
      </c>
      <c r="E4" s="12">
        <v>80000</v>
      </c>
      <c r="F4" s="12">
        <v>100000</v>
      </c>
      <c r="G4" s="12">
        <v>99734.619047619068</v>
      </c>
      <c r="H4" s="12">
        <v>57000</v>
      </c>
      <c r="P4" t="s">
        <v>3</v>
      </c>
      <c r="Q4">
        <v>0.95130887652548457</v>
      </c>
      <c r="R4">
        <v>0.65749999999999997</v>
      </c>
      <c r="S4">
        <v>0.95047335677576406</v>
      </c>
      <c r="T4">
        <v>0.95003942329353508</v>
      </c>
      <c r="U4">
        <v>0.95333934901708139</v>
      </c>
      <c r="V4">
        <v>0.39949999993300001</v>
      </c>
      <c r="W4">
        <v>0.16999997799999852</v>
      </c>
      <c r="X4">
        <v>0.95007627412467799</v>
      </c>
      <c r="Y4">
        <v>0.95020841525787025</v>
      </c>
      <c r="Z4">
        <v>9.499189983799676E-2</v>
      </c>
      <c r="AA4">
        <v>0.13437454296817872</v>
      </c>
      <c r="AB4">
        <v>0.27499887499437498</v>
      </c>
      <c r="AC4">
        <v>0.22999099969999004</v>
      </c>
      <c r="AD4">
        <v>0.95049045928949893</v>
      </c>
      <c r="AE4">
        <v>0.95015037593984963</v>
      </c>
      <c r="AF4">
        <f>AVERAGE($Q$4:$AE$4)</f>
        <v>0.63782952171048657</v>
      </c>
      <c r="AG4" t="s">
        <v>57</v>
      </c>
      <c r="AH4">
        <f>VARP($Q$2:$AE$43)</f>
        <v>0.12593972421258068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15</v>
      </c>
      <c r="CW4" s="5">
        <f>SUM($Q$49:$AE$49)</f>
        <v>3</v>
      </c>
      <c r="CX4" s="5">
        <v>9.2266666666666683</v>
      </c>
      <c r="CY4" s="5">
        <f>SUM($Q$95:$AE$95)</f>
        <v>-1</v>
      </c>
      <c r="CZ4" s="5">
        <v>-1.5466666666666657</v>
      </c>
      <c r="DA4" s="5">
        <v>5.4892039786288489E-2</v>
      </c>
      <c r="DB4" s="5">
        <v>1.7254221955752689</v>
      </c>
      <c r="DC4" s="5">
        <v>0.32852198044580916</v>
      </c>
      <c r="DD4" s="5">
        <f t="shared" si="0"/>
        <v>-6.5079365079365056E-2</v>
      </c>
      <c r="DE4" s="5">
        <f t="shared" si="1"/>
        <v>0.1920634920634921</v>
      </c>
      <c r="DF4" s="5">
        <v>3.8331475402745159E-7</v>
      </c>
      <c r="DG4" s="5">
        <v>5.6185371885192152</v>
      </c>
      <c r="DH4" s="5">
        <f t="shared" si="2"/>
        <v>0</v>
      </c>
      <c r="DI4" s="5">
        <f t="shared" si="3"/>
        <v>8</v>
      </c>
      <c r="DJ4" s="5">
        <v>8</v>
      </c>
      <c r="DK4" s="5">
        <f t="shared" si="4"/>
        <v>9.9999999999999978E-2</v>
      </c>
      <c r="DL4" s="5">
        <f t="shared" si="5"/>
        <v>0.63782952171048657</v>
      </c>
      <c r="DM4" s="5">
        <f t="shared" si="6"/>
        <v>0.36893544159247221</v>
      </c>
      <c r="DO4" s="9" t="s">
        <v>218</v>
      </c>
      <c r="DP4" s="9">
        <v>-0.22549696183744478</v>
      </c>
      <c r="DQ4" s="9">
        <v>1</v>
      </c>
      <c r="DR4" s="9">
        <v>-0.38437092491711222</v>
      </c>
      <c r="DS4" s="9">
        <v>-0.10078140081885704</v>
      </c>
      <c r="DT4" s="9">
        <v>-0.23220645035791487</v>
      </c>
      <c r="DU4" s="9">
        <v>-6.2004790716625138E-2</v>
      </c>
      <c r="DV4" s="9">
        <v>-0.11947449528996266</v>
      </c>
      <c r="DW4" s="9">
        <v>0.26555051748992403</v>
      </c>
      <c r="DX4" s="9">
        <v>1.1989394053215002E-2</v>
      </c>
      <c r="DY4" s="9">
        <v>0.20705269496175679</v>
      </c>
      <c r="DZ4" s="9">
        <v>-0.14363144449767148</v>
      </c>
      <c r="EA4" s="9">
        <v>-7.1974510160647306E-2</v>
      </c>
      <c r="EB4" s="9">
        <v>0.23411434927110361</v>
      </c>
      <c r="GR4" t="s">
        <v>3</v>
      </c>
      <c r="GS4">
        <v>0.46222222222222231</v>
      </c>
      <c r="GT4">
        <v>-0.19555555555555557</v>
      </c>
      <c r="GU4">
        <f>VARP(RIVM2023!$Q$95:$AE$95)</f>
        <v>0.99555555555555553</v>
      </c>
      <c r="GV4">
        <v>0.32000000000000012</v>
      </c>
      <c r="GW4">
        <v>-1.7777777777777802E-2</v>
      </c>
      <c r="GX4">
        <v>-0.16000000000000003</v>
      </c>
      <c r="GY4">
        <v>-7.1111111111111056E-2</v>
      </c>
      <c r="GZ4">
        <v>0.32000000000000006</v>
      </c>
      <c r="HA4">
        <v>0.32000000000000006</v>
      </c>
      <c r="HB4">
        <v>0.35555555555555551</v>
      </c>
      <c r="HC4">
        <v>-0.32000000000000006</v>
      </c>
      <c r="HD4">
        <v>-0.17777777777777776</v>
      </c>
      <c r="HE4">
        <v>0.17777777777777776</v>
      </c>
      <c r="HF4">
        <v>-0.33777777777777779</v>
      </c>
      <c r="HG4">
        <v>7.1111111111111056E-2</v>
      </c>
      <c r="HH4">
        <v>-8.8888888888888934E-2</v>
      </c>
      <c r="HI4">
        <v>-5.3333333333333323E-2</v>
      </c>
      <c r="HJ4">
        <v>0.1066666666666667</v>
      </c>
      <c r="HK4">
        <v>-0.35555555555555551</v>
      </c>
      <c r="HL4">
        <v>0.19555555555555557</v>
      </c>
      <c r="HM4">
        <v>-0.30222222222222223</v>
      </c>
      <c r="HN4">
        <v>5.3333333333333358E-2</v>
      </c>
      <c r="HO4">
        <v>-5.3333333333333316E-2</v>
      </c>
      <c r="HP4">
        <v>-0.32000000000000006</v>
      </c>
      <c r="HQ4">
        <v>-0.32000000000000006</v>
      </c>
      <c r="HR4">
        <v>-7.1111111111111097E-2</v>
      </c>
      <c r="HS4">
        <v>-0.12444444444444444</v>
      </c>
      <c r="HT4">
        <v>0.21333333333333335</v>
      </c>
      <c r="HU4">
        <v>-0.32000000000000012</v>
      </c>
      <c r="HV4">
        <v>-0.10666666666666667</v>
      </c>
      <c r="HW4">
        <v>-3.5555555555555521E-2</v>
      </c>
      <c r="HX4">
        <v>-5.3333333333333351E-2</v>
      </c>
      <c r="HY4">
        <v>-0.47999999999999982</v>
      </c>
      <c r="HZ4">
        <v>-0.19555555555555557</v>
      </c>
      <c r="IA4">
        <v>-0.17777777777777773</v>
      </c>
      <c r="IB4">
        <v>-0.33777777777777779</v>
      </c>
      <c r="IC4">
        <v>-7.1111111111111069E-2</v>
      </c>
      <c r="ID4">
        <v>-0.23111111111111118</v>
      </c>
      <c r="IE4">
        <v>-7.1111111111111069E-2</v>
      </c>
      <c r="IF4">
        <v>-0.19555555555555557</v>
      </c>
      <c r="IG4">
        <v>0.12444444444444451</v>
      </c>
      <c r="IH4">
        <v>-1.7777777777777802E-2</v>
      </c>
    </row>
    <row r="5" spans="1:242" x14ac:dyDescent="0.25">
      <c r="A5">
        <v>1</v>
      </c>
      <c r="B5">
        <v>4</v>
      </c>
      <c r="D5" s="12">
        <v>2</v>
      </c>
      <c r="E5" s="12">
        <v>5</v>
      </c>
      <c r="F5" s="12">
        <v>20</v>
      </c>
      <c r="G5" s="12">
        <v>21.928573809523805</v>
      </c>
      <c r="H5" s="12">
        <v>9</v>
      </c>
      <c r="P5" t="s">
        <v>4</v>
      </c>
      <c r="Q5">
        <v>0.95023717168011734</v>
      </c>
      <c r="R5">
        <v>0.95006861848124458</v>
      </c>
      <c r="S5">
        <v>0.95006363636363633</v>
      </c>
      <c r="T5">
        <v>0.86</v>
      </c>
      <c r="U5">
        <v>0.95003864734299515</v>
      </c>
      <c r="V5">
        <v>0.73464285714285715</v>
      </c>
      <c r="W5">
        <v>0.15588233269896073</v>
      </c>
      <c r="X5">
        <v>0.66374274854970994</v>
      </c>
      <c r="Y5">
        <v>0.95001973632275682</v>
      </c>
      <c r="Z5">
        <v>0.6227272727272728</v>
      </c>
      <c r="AA5">
        <v>0.50000000000000011</v>
      </c>
      <c r="AB5">
        <v>0.95004759638292402</v>
      </c>
      <c r="AC5">
        <v>0.95005411255518613</v>
      </c>
      <c r="AD5">
        <v>0.9503122965654377</v>
      </c>
      <c r="AE5">
        <v>0.95008732835461329</v>
      </c>
      <c r="AF5">
        <f>AVERAGE($Q$5:$AE$5)</f>
        <v>0.80586162367784753</v>
      </c>
      <c r="AG5" t="s">
        <v>59</v>
      </c>
      <c r="AH5">
        <f>AVERAGE($Q$2:$AE$43)</f>
        <v>0.49608470611126226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SUM($Q$50:$AE$50)</f>
        <v>11</v>
      </c>
      <c r="CX5" s="5">
        <v>10.186666666666664</v>
      </c>
      <c r="CY5" s="5">
        <f>SUM($Q$96:$AE$96)</f>
        <v>-3</v>
      </c>
      <c r="CZ5" s="5">
        <v>-6.2399999999999993</v>
      </c>
      <c r="DA5" s="5">
        <v>0.22979429202500024</v>
      </c>
      <c r="DB5" s="5">
        <v>0.6913185190529556</v>
      </c>
      <c r="DC5" s="5">
        <v>0.53778326064476889</v>
      </c>
      <c r="DD5" s="5">
        <f t="shared" si="0"/>
        <v>-0.18571428571428572</v>
      </c>
      <c r="DE5" s="5">
        <f t="shared" si="1"/>
        <v>0.20476190476190467</v>
      </c>
      <c r="DF5" s="5">
        <v>8.7644033218034699E-8</v>
      </c>
      <c r="DG5" s="5">
        <v>5.1384466025201352</v>
      </c>
      <c r="DH5" s="5">
        <f t="shared" si="2"/>
        <v>0</v>
      </c>
      <c r="DI5" s="5">
        <f t="shared" si="3"/>
        <v>9</v>
      </c>
      <c r="DJ5" s="5">
        <v>9</v>
      </c>
      <c r="DK5" s="5">
        <f t="shared" si="4"/>
        <v>0.3666666666666667</v>
      </c>
      <c r="DL5" s="5">
        <f t="shared" si="5"/>
        <v>0.80586162367784753</v>
      </c>
      <c r="DM5" s="5">
        <f t="shared" si="6"/>
        <v>0.23376030532400965</v>
      </c>
      <c r="DO5" s="9" t="s">
        <v>377</v>
      </c>
      <c r="DP5" s="9">
        <v>0.45775949547101114</v>
      </c>
      <c r="DQ5" s="9">
        <v>-0.38437092491711222</v>
      </c>
      <c r="DR5" s="9">
        <v>1</v>
      </c>
      <c r="DS5" s="9">
        <v>0.59816220124600283</v>
      </c>
      <c r="DT5" s="9">
        <v>0.80779455773358178</v>
      </c>
      <c r="DU5" s="9">
        <v>-0.21670587763686072</v>
      </c>
      <c r="DV5" s="9">
        <v>0.43818702963941436</v>
      </c>
      <c r="DW5" s="9">
        <v>-0.19685719314715802</v>
      </c>
      <c r="DX5" s="9">
        <v>8.9809345963608067E-2</v>
      </c>
      <c r="DY5" s="9">
        <v>-7.4953609917414496E-2</v>
      </c>
      <c r="DZ5" s="9">
        <v>-0.1082602930550418</v>
      </c>
      <c r="EA5" s="9">
        <v>0.26595183244682297</v>
      </c>
      <c r="EB5" s="9">
        <v>-1.8647120578494565E-4</v>
      </c>
      <c r="GR5" t="s">
        <v>4</v>
      </c>
      <c r="GS5">
        <v>5.3333333333333309E-2</v>
      </c>
      <c r="GT5">
        <v>-5.3333333333333371E-2</v>
      </c>
      <c r="GU5">
        <v>0.32000000000000012</v>
      </c>
      <c r="GV5">
        <f>VARP(RIVM2023!$Q$96:$AE$96)</f>
        <v>0.96</v>
      </c>
      <c r="GW5">
        <v>-0.31999999999999978</v>
      </c>
      <c r="GX5">
        <v>-0.21333333333333335</v>
      </c>
      <c r="GY5">
        <v>-0.74666666666666659</v>
      </c>
      <c r="GZ5">
        <v>-0.10666666666666662</v>
      </c>
      <c r="HA5">
        <v>0.16000000000000006</v>
      </c>
      <c r="HB5">
        <v>-2.9605947323337507E-17</v>
      </c>
      <c r="HC5">
        <v>-0.16000000000000006</v>
      </c>
      <c r="HD5">
        <v>-0.26666666666666666</v>
      </c>
      <c r="HE5">
        <v>-0.26666666666666666</v>
      </c>
      <c r="HF5">
        <v>-0.48000000000000004</v>
      </c>
      <c r="HG5">
        <v>-0.32000000000000012</v>
      </c>
      <c r="HH5">
        <v>-0.26666666666666666</v>
      </c>
      <c r="HI5">
        <v>-0.42666666666666681</v>
      </c>
      <c r="HJ5">
        <v>-0.2133333333333334</v>
      </c>
      <c r="HK5">
        <v>-0.26666666666666666</v>
      </c>
      <c r="HL5">
        <v>5.3333333333333344E-2</v>
      </c>
      <c r="HM5">
        <v>-0.1066666666666666</v>
      </c>
      <c r="HN5">
        <v>-0.10666666666666662</v>
      </c>
      <c r="HO5">
        <v>-0.16000000000000006</v>
      </c>
      <c r="HP5">
        <v>-0.16000000000000006</v>
      </c>
      <c r="HQ5">
        <v>-0.16000000000000006</v>
      </c>
      <c r="HR5">
        <v>5.3333333333333337E-2</v>
      </c>
      <c r="HS5">
        <v>-0.10666666666666666</v>
      </c>
      <c r="HT5">
        <v>0.10666666666666662</v>
      </c>
      <c r="HU5">
        <v>-0.42666666666666681</v>
      </c>
      <c r="HV5">
        <v>-5.3333333333333337E-2</v>
      </c>
      <c r="HW5">
        <v>-0.10666666666666666</v>
      </c>
      <c r="HX5">
        <v>-0.16000000000000003</v>
      </c>
      <c r="HY5">
        <v>-0.37333333333333318</v>
      </c>
      <c r="HZ5">
        <v>-0.58666666666666667</v>
      </c>
      <c r="IA5">
        <v>-0.26666666666666666</v>
      </c>
      <c r="IB5">
        <v>-0.47999999999999993</v>
      </c>
      <c r="IC5">
        <v>-0.21333333333333335</v>
      </c>
      <c r="ID5">
        <v>-0.16000000000000003</v>
      </c>
      <c r="IE5">
        <v>0.32000000000000006</v>
      </c>
      <c r="IF5">
        <v>-0.32000000000000012</v>
      </c>
      <c r="IG5">
        <v>0.10666666666666665</v>
      </c>
      <c r="IH5">
        <v>-0.31999999999999978</v>
      </c>
    </row>
    <row r="6" spans="1:242" x14ac:dyDescent="0.25">
      <c r="A6">
        <v>1</v>
      </c>
      <c r="B6">
        <v>5</v>
      </c>
      <c r="D6" s="12">
        <v>25000</v>
      </c>
      <c r="E6" s="12">
        <v>30000</v>
      </c>
      <c r="F6" s="12">
        <v>50000</v>
      </c>
      <c r="G6" s="12">
        <v>25307.357142857152</v>
      </c>
      <c r="H6" s="12">
        <v>21224</v>
      </c>
      <c r="P6" t="s">
        <v>5</v>
      </c>
      <c r="Q6">
        <v>0.59261731250000005</v>
      </c>
      <c r="R6">
        <v>0.50813253012048187</v>
      </c>
      <c r="S6">
        <v>0.19</v>
      </c>
      <c r="T6">
        <v>0.19062499999999999</v>
      </c>
      <c r="U6">
        <v>0.19430857142857144</v>
      </c>
      <c r="V6">
        <v>0.37437500000000001</v>
      </c>
      <c r="W6">
        <v>4.9995000833194379E-2</v>
      </c>
      <c r="X6">
        <v>0.95004740980579572</v>
      </c>
      <c r="Y6">
        <v>0.56367924528301894</v>
      </c>
      <c r="Z6">
        <v>0.14000000000000001</v>
      </c>
      <c r="AA6">
        <v>0.14374999999999999</v>
      </c>
      <c r="AB6">
        <v>0.61250000000000004</v>
      </c>
      <c r="AC6">
        <v>0.61250000000000004</v>
      </c>
      <c r="AD6">
        <v>0.74169090909090907</v>
      </c>
      <c r="AE6">
        <v>0.35</v>
      </c>
      <c r="AF6">
        <f>AVERAGE($Q$6:$AE$6)</f>
        <v>0.41428139860413143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-12.000000000000002</v>
      </c>
      <c r="CW6" s="5">
        <f>SUM($Q$51:$AE$51)</f>
        <v>-1</v>
      </c>
      <c r="CX6" s="5">
        <v>13.546666666666667</v>
      </c>
      <c r="CY6" s="5">
        <f>SUM($Q$97:$AE$97)</f>
        <v>11</v>
      </c>
      <c r="CZ6" s="5">
        <v>5.0133333333333336</v>
      </c>
      <c r="DA6" s="5">
        <v>0.15802046675560286</v>
      </c>
      <c r="DB6" s="5">
        <v>1.4165695372171332</v>
      </c>
      <c r="DC6" s="5">
        <v>0.43078269858639562</v>
      </c>
      <c r="DD6" s="5">
        <f t="shared" si="0"/>
        <v>0.14444444444444443</v>
      </c>
      <c r="DE6" s="5">
        <f t="shared" si="1"/>
        <v>0.3</v>
      </c>
      <c r="DF6" s="5">
        <v>0.96975859201369463</v>
      </c>
      <c r="DG6" s="5">
        <v>3.7158977313438535</v>
      </c>
      <c r="DH6" s="5">
        <f t="shared" si="2"/>
        <v>1</v>
      </c>
      <c r="DI6" s="5">
        <f t="shared" si="3"/>
        <v>1</v>
      </c>
      <c r="DJ6" s="5">
        <v>2</v>
      </c>
      <c r="DK6" s="5">
        <f t="shared" si="4"/>
        <v>3.3333333333333326E-2</v>
      </c>
      <c r="DL6" s="5">
        <f t="shared" si="5"/>
        <v>0.41428139860413143</v>
      </c>
      <c r="DM6" s="5">
        <f t="shared" si="6"/>
        <v>0.26340001907188826</v>
      </c>
      <c r="DO6" s="9" t="s">
        <v>351</v>
      </c>
      <c r="DP6" s="9">
        <v>0.10529827413982297</v>
      </c>
      <c r="DQ6" s="9">
        <v>-0.10078140081885704</v>
      </c>
      <c r="DR6" s="9">
        <v>0.59816220124600283</v>
      </c>
      <c r="DS6" s="9">
        <v>1</v>
      </c>
      <c r="DT6" s="9">
        <v>0.58893202415533374</v>
      </c>
      <c r="DU6" s="9">
        <v>-0.16714351512155348</v>
      </c>
      <c r="DV6" s="9">
        <v>0.33053651912369847</v>
      </c>
      <c r="DW6" s="9">
        <v>9.4459780851988778E-2</v>
      </c>
      <c r="DX6" s="9">
        <v>-0.22144002044365255</v>
      </c>
      <c r="DY6" s="9">
        <v>-0.10595271953874889</v>
      </c>
      <c r="DZ6" s="9">
        <v>-0.45337969206657858</v>
      </c>
      <c r="EA6" s="9">
        <v>-9.613553493567692E-2</v>
      </c>
      <c r="EB6" s="9">
        <v>0.25977966222876053</v>
      </c>
      <c r="GR6" t="s">
        <v>5</v>
      </c>
      <c r="GS6">
        <v>0.24888888888888897</v>
      </c>
      <c r="GT6">
        <v>1.7777777777777788E-2</v>
      </c>
      <c r="GU6">
        <v>-1.7777777777777802E-2</v>
      </c>
      <c r="GV6">
        <v>-0.31999999999999978</v>
      </c>
      <c r="GW6">
        <f>VARP(RIVM2023!$Q$97:$AE$97)</f>
        <v>0.4622222222222222</v>
      </c>
      <c r="GX6">
        <v>-0.10666666666666667</v>
      </c>
      <c r="GY6">
        <v>0.24888888888888897</v>
      </c>
      <c r="GZ6">
        <v>-5.3333333333333337E-2</v>
      </c>
      <c r="HA6">
        <v>0.21333333333333332</v>
      </c>
      <c r="HB6">
        <v>0.35555555555555557</v>
      </c>
      <c r="HC6">
        <v>5.3333333333333337E-2</v>
      </c>
      <c r="HD6">
        <v>8.8888888888888878E-2</v>
      </c>
      <c r="HE6">
        <v>0.1777777777777777</v>
      </c>
      <c r="HF6">
        <v>0.24888888888888897</v>
      </c>
      <c r="HG6">
        <v>0.28444444444444444</v>
      </c>
      <c r="HH6">
        <v>0.17777777777777773</v>
      </c>
      <c r="HI6">
        <v>5.3333333333333337E-2</v>
      </c>
      <c r="HJ6">
        <v>0.15999999999999998</v>
      </c>
      <c r="HK6">
        <v>-8.8888888888888865E-2</v>
      </c>
      <c r="HL6">
        <v>0.24888888888888897</v>
      </c>
      <c r="HM6">
        <v>0.12444444444444443</v>
      </c>
      <c r="HN6">
        <v>0.21333333333333337</v>
      </c>
      <c r="HO6">
        <v>5.3333333333333337E-2</v>
      </c>
      <c r="HP6">
        <v>5.3333333333333351E-2</v>
      </c>
      <c r="HQ6">
        <v>5.3333333333333351E-2</v>
      </c>
      <c r="HR6">
        <v>-1.7777777777777788E-2</v>
      </c>
      <c r="HS6">
        <v>3.5555555555555556E-2</v>
      </c>
      <c r="HT6">
        <v>5.3333333333333337E-2</v>
      </c>
      <c r="HU6">
        <v>0.31999999999999995</v>
      </c>
      <c r="HV6">
        <v>-0.15999999999999989</v>
      </c>
      <c r="HW6">
        <v>-0.14222222222222225</v>
      </c>
      <c r="HX6">
        <v>5.3333333333333337E-2</v>
      </c>
      <c r="HY6">
        <v>0.21333333333333337</v>
      </c>
      <c r="HZ6">
        <v>0.28444444444444444</v>
      </c>
      <c r="IA6">
        <v>8.8888888888888892E-2</v>
      </c>
      <c r="IB6">
        <v>0.24888888888888897</v>
      </c>
      <c r="IC6">
        <v>0.24888888888888897</v>
      </c>
      <c r="ID6">
        <v>0.14222222222222228</v>
      </c>
      <c r="IE6">
        <v>-1.7777777777777774E-2</v>
      </c>
      <c r="IF6">
        <v>0.28444444444444444</v>
      </c>
      <c r="IG6">
        <v>-3.5555555555555549E-2</v>
      </c>
      <c r="IH6">
        <v>0.46222222222222248</v>
      </c>
    </row>
    <row r="7" spans="1:242" x14ac:dyDescent="0.25">
      <c r="A7">
        <v>1</v>
      </c>
      <c r="B7">
        <v>6</v>
      </c>
      <c r="D7" s="12">
        <v>750</v>
      </c>
      <c r="E7" s="12">
        <v>1000</v>
      </c>
      <c r="F7" s="12">
        <v>1200</v>
      </c>
      <c r="G7" s="12">
        <v>984.0952380952383</v>
      </c>
      <c r="H7" s="12">
        <v>1165</v>
      </c>
      <c r="P7" t="s">
        <v>6</v>
      </c>
      <c r="Q7">
        <v>0.29697950000000001</v>
      </c>
      <c r="R7">
        <v>0.20750000000000002</v>
      </c>
      <c r="S7">
        <v>0.36499999999999999</v>
      </c>
      <c r="T7">
        <v>0.41</v>
      </c>
      <c r="U7">
        <v>0.95003864734299515</v>
      </c>
      <c r="V7">
        <v>0.74750000000000005</v>
      </c>
      <c r="W7">
        <v>0.22999999999999998</v>
      </c>
      <c r="X7">
        <v>0.14600000000000002</v>
      </c>
      <c r="Y7">
        <v>0.54049999999999998</v>
      </c>
      <c r="Z7">
        <v>4.9858557064233054E-2</v>
      </c>
      <c r="AA7">
        <v>4.9487179429322813E-2</v>
      </c>
      <c r="AB7">
        <v>0.65</v>
      </c>
      <c r="AC7">
        <v>0.8600000000000001</v>
      </c>
      <c r="AD7">
        <v>0.64315624999999998</v>
      </c>
      <c r="AE7">
        <v>0.35</v>
      </c>
      <c r="AF7">
        <f>AVERAGE($Q$7:$AE$7)</f>
        <v>0.43306800892243669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SUM($Q$52:$AE$52)</f>
        <v>-3</v>
      </c>
      <c r="CX7" s="5">
        <v>15.040000000000006</v>
      </c>
      <c r="CY7" s="5">
        <f>SUM($Q$98:$AE$98)</f>
        <v>9</v>
      </c>
      <c r="CZ7" s="5">
        <v>2.1866666666666674</v>
      </c>
      <c r="DA7" s="5">
        <v>6.159916922024844E-2</v>
      </c>
      <c r="DB7" s="5">
        <v>0.47841025707906787</v>
      </c>
      <c r="DC7" s="5">
        <v>0.44978356264228514</v>
      </c>
      <c r="DD7" s="5">
        <f t="shared" si="0"/>
        <v>6.8253968253968275E-2</v>
      </c>
      <c r="DE7" s="5">
        <f t="shared" si="1"/>
        <v>0.33809523809523823</v>
      </c>
      <c r="DF7" s="5">
        <v>0.57100021696147452</v>
      </c>
      <c r="DG7" s="5">
        <v>4.7566346423374961</v>
      </c>
      <c r="DH7" s="5">
        <f t="shared" si="2"/>
        <v>2</v>
      </c>
      <c r="DI7" s="5">
        <f t="shared" si="3"/>
        <v>1</v>
      </c>
      <c r="DJ7" s="5">
        <v>3</v>
      </c>
      <c r="DK7" s="5">
        <f t="shared" si="4"/>
        <v>9.9999999999999978E-2</v>
      </c>
      <c r="DL7" s="5">
        <f t="shared" si="5"/>
        <v>0.43306800892243669</v>
      </c>
      <c r="DM7" s="5">
        <f t="shared" si="6"/>
        <v>0.28663445089264106</v>
      </c>
      <c r="DO7" s="9" t="s">
        <v>357</v>
      </c>
      <c r="DP7" s="9">
        <v>0.12663262564479569</v>
      </c>
      <c r="DQ7" s="9">
        <v>-0.23220645035791487</v>
      </c>
      <c r="DR7" s="9">
        <v>0.80779455773358178</v>
      </c>
      <c r="DS7" s="9">
        <v>0.58893202415533374</v>
      </c>
      <c r="DT7" s="9">
        <v>1</v>
      </c>
      <c r="DU7" s="9">
        <v>-0.16621137543284495</v>
      </c>
      <c r="DV7" s="9">
        <v>0.43650874528436934</v>
      </c>
      <c r="DW7" s="9">
        <v>-5.4293131398534603E-3</v>
      </c>
      <c r="DX7" s="9">
        <v>0.11268208499567429</v>
      </c>
      <c r="DY7" s="9">
        <v>8.5628266773012204E-2</v>
      </c>
      <c r="DZ7" s="9">
        <v>-0.3694150177056888</v>
      </c>
      <c r="EA7" s="9">
        <v>0.17701941942093075</v>
      </c>
      <c r="EB7" s="9">
        <v>0.31215193827577387</v>
      </c>
      <c r="GR7" t="s">
        <v>6</v>
      </c>
      <c r="GS7">
        <v>0.1066666666666667</v>
      </c>
      <c r="GT7">
        <v>0.16000000000000003</v>
      </c>
      <c r="GU7">
        <v>-0.16000000000000003</v>
      </c>
      <c r="GV7">
        <v>-0.21333333333333335</v>
      </c>
      <c r="GW7">
        <v>-0.10666666666666667</v>
      </c>
      <c r="GX7">
        <f>VARP(RIVM2023!$Q$98:$AE$98)</f>
        <v>0.64</v>
      </c>
      <c r="GY7">
        <v>0.10666666666666669</v>
      </c>
      <c r="GZ7">
        <v>5.3333333333333337E-2</v>
      </c>
      <c r="HA7">
        <v>-0.21333333333333335</v>
      </c>
      <c r="HB7">
        <v>-0.26666666666666672</v>
      </c>
      <c r="HC7">
        <v>-5.3333333333333351E-2</v>
      </c>
      <c r="HD7">
        <v>0.26666666666666666</v>
      </c>
      <c r="HE7">
        <v>0</v>
      </c>
      <c r="HF7">
        <v>0.1066666666666667</v>
      </c>
      <c r="HG7">
        <v>0.16000000000000003</v>
      </c>
      <c r="HH7">
        <v>1.4802973661668754E-17</v>
      </c>
      <c r="HI7">
        <v>0.48000000000000009</v>
      </c>
      <c r="HJ7">
        <v>-0.16</v>
      </c>
      <c r="HK7">
        <v>0.26666666666666672</v>
      </c>
      <c r="HL7">
        <v>-0.42666666666666664</v>
      </c>
      <c r="HM7">
        <v>5.3333333333333358E-2</v>
      </c>
      <c r="HN7">
        <v>5.3333333333333337E-2</v>
      </c>
      <c r="HO7">
        <v>-5.3333333333333351E-2</v>
      </c>
      <c r="HP7">
        <v>0.21333333333333335</v>
      </c>
      <c r="HQ7">
        <v>0.21333333333333335</v>
      </c>
      <c r="HR7">
        <v>0.1066666666666667</v>
      </c>
      <c r="HS7">
        <v>5.3333333333333337E-2</v>
      </c>
      <c r="HT7">
        <v>-5.3333333333333351E-2</v>
      </c>
      <c r="HU7">
        <v>-5.3333333333333323E-2</v>
      </c>
      <c r="HV7">
        <v>-0.10666666666666673</v>
      </c>
      <c r="HW7">
        <v>0.32</v>
      </c>
      <c r="HX7">
        <v>-5.3333333333333337E-2</v>
      </c>
      <c r="HY7">
        <v>5.3333333333333337E-2</v>
      </c>
      <c r="HZ7">
        <v>0.16000000000000003</v>
      </c>
      <c r="IA7">
        <v>0.26666666666666666</v>
      </c>
      <c r="IB7">
        <v>0.10666666666666669</v>
      </c>
      <c r="IC7">
        <v>0.10666666666666667</v>
      </c>
      <c r="ID7">
        <v>0.21333333333333335</v>
      </c>
      <c r="IE7">
        <v>-0.16</v>
      </c>
      <c r="IF7">
        <v>0.16000000000000003</v>
      </c>
      <c r="IG7">
        <v>-5.3333333333333323E-2</v>
      </c>
      <c r="IH7">
        <v>-0.10666666666666667</v>
      </c>
    </row>
    <row r="8" spans="1:242" x14ac:dyDescent="0.25">
      <c r="A8">
        <v>1</v>
      </c>
      <c r="B8">
        <v>7</v>
      </c>
      <c r="D8" s="12">
        <v>5</v>
      </c>
      <c r="E8" s="12">
        <v>20</v>
      </c>
      <c r="F8" s="12">
        <v>35</v>
      </c>
      <c r="G8" s="12">
        <v>10807.976190476193</v>
      </c>
      <c r="H8" s="12">
        <v>4</v>
      </c>
      <c r="P8" t="s">
        <v>7</v>
      </c>
      <c r="Q8">
        <v>0.64546924999999999</v>
      </c>
      <c r="R8">
        <v>0.41</v>
      </c>
      <c r="S8">
        <v>0.30499999999999999</v>
      </c>
      <c r="T8">
        <v>0.95000563570784491</v>
      </c>
      <c r="U8">
        <v>0.61016000000000004</v>
      </c>
      <c r="V8">
        <v>0.95015137614678924</v>
      </c>
      <c r="W8">
        <v>4.9995000833194379E-2</v>
      </c>
      <c r="X8">
        <v>0.95004740980579572</v>
      </c>
      <c r="Y8">
        <v>0.9500118436636571</v>
      </c>
      <c r="Z8">
        <v>4.9647886778416132E-2</v>
      </c>
      <c r="AA8">
        <v>4.9742268012009781E-2</v>
      </c>
      <c r="AB8">
        <v>0.95000000000000007</v>
      </c>
      <c r="AC8">
        <v>0.59</v>
      </c>
      <c r="AD8">
        <v>0.95013194192430173</v>
      </c>
      <c r="AE8">
        <v>0.95</v>
      </c>
      <c r="AF8">
        <f>AVERAGE($Q$8:$AE$8)</f>
        <v>0.62402417419146727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42</v>
      </c>
      <c r="CW8" s="5">
        <f>SUM($Q$53:$AE$53)</f>
        <v>5</v>
      </c>
      <c r="CX8" s="5">
        <v>18.399999999999991</v>
      </c>
      <c r="CY8" s="5">
        <f>SUM($Q$99:$AE$99)</f>
        <v>-1</v>
      </c>
      <c r="CZ8" s="5">
        <v>7.2533333333333347</v>
      </c>
      <c r="DA8" s="5">
        <v>4.581823423769904E-2</v>
      </c>
      <c r="DB8" s="5">
        <v>0.71251498568863014</v>
      </c>
      <c r="DC8" s="5">
        <v>0.56243864198605875</v>
      </c>
      <c r="DD8" s="5">
        <f t="shared" si="0"/>
        <v>0.14444444444444449</v>
      </c>
      <c r="DE8" s="5">
        <f t="shared" si="1"/>
        <v>0.40793650793650776</v>
      </c>
      <c r="DF8" s="5">
        <v>2.235774793937067E-4</v>
      </c>
      <c r="DG8" s="5">
        <v>5.0885719660532827</v>
      </c>
      <c r="DH8" s="5">
        <f t="shared" si="2"/>
        <v>3</v>
      </c>
      <c r="DI8" s="5">
        <f t="shared" si="3"/>
        <v>7</v>
      </c>
      <c r="DJ8" s="5">
        <v>10</v>
      </c>
      <c r="DK8" s="5">
        <f t="shared" si="4"/>
        <v>0.16666666666666669</v>
      </c>
      <c r="DL8" s="5">
        <f t="shared" si="5"/>
        <v>0.62402417419146727</v>
      </c>
      <c r="DM8" s="5">
        <f t="shared" si="6"/>
        <v>0.36670916572531032</v>
      </c>
      <c r="DO8" s="9" t="s">
        <v>214</v>
      </c>
      <c r="DP8" s="9">
        <v>6.9880679535741813E-2</v>
      </c>
      <c r="DQ8" s="9">
        <v>-6.2004790716625138E-2</v>
      </c>
      <c r="DR8" s="9">
        <v>-0.21670587763686072</v>
      </c>
      <c r="DS8" s="9">
        <v>-0.16714351512155348</v>
      </c>
      <c r="DT8" s="9">
        <v>-0.16621137543284495</v>
      </c>
      <c r="DU8" s="9">
        <v>1</v>
      </c>
      <c r="DV8" s="9">
        <v>-0.57382463056235788</v>
      </c>
      <c r="DW8" s="9">
        <v>-0.36179812060575867</v>
      </c>
      <c r="DX8" s="9">
        <v>-0.49426685862277137</v>
      </c>
      <c r="DY8" s="9">
        <v>-0.66241124729962486</v>
      </c>
      <c r="DZ8" s="9">
        <v>-0.12536123308508879</v>
      </c>
      <c r="EA8" s="9">
        <v>-0.32379452590339791</v>
      </c>
      <c r="EB8" s="9">
        <v>-0.60061213442366801</v>
      </c>
      <c r="GR8" t="s">
        <v>7</v>
      </c>
      <c r="GS8">
        <v>-7.1111111111111056E-2</v>
      </c>
      <c r="GT8">
        <v>7.1111111111111083E-2</v>
      </c>
      <c r="GU8">
        <v>-7.1111111111111056E-2</v>
      </c>
      <c r="GV8">
        <v>-0.74666666666666659</v>
      </c>
      <c r="GW8">
        <v>0.24888888888888897</v>
      </c>
      <c r="GX8">
        <v>0.10666666666666669</v>
      </c>
      <c r="GY8">
        <f>VARP(RIVM2023!$Q$99:$AE$99)</f>
        <v>0.99555555555555553</v>
      </c>
      <c r="GZ8">
        <v>0.32000000000000006</v>
      </c>
      <c r="HA8">
        <v>5.3333333333333358E-2</v>
      </c>
      <c r="HB8">
        <v>8.8888888888888892E-2</v>
      </c>
      <c r="HC8">
        <v>-5.3333333333333358E-2</v>
      </c>
      <c r="HD8">
        <v>0.35555555555555551</v>
      </c>
      <c r="HE8">
        <v>0.17777777777777776</v>
      </c>
      <c r="HF8">
        <v>0.46222222222222231</v>
      </c>
      <c r="HG8">
        <v>0.33777777777777779</v>
      </c>
      <c r="HH8">
        <v>0.17777777777777773</v>
      </c>
      <c r="HI8">
        <v>0.21333333333333335</v>
      </c>
      <c r="HJ8">
        <v>0.37333333333333341</v>
      </c>
      <c r="HK8">
        <v>0.17777777777777778</v>
      </c>
      <c r="HL8">
        <v>-7.1111111111111083E-2</v>
      </c>
      <c r="HM8">
        <v>0.23111111111111116</v>
      </c>
      <c r="HN8">
        <v>5.3333333333333358E-2</v>
      </c>
      <c r="HO8">
        <v>0.21333333333333335</v>
      </c>
      <c r="HP8">
        <v>0.21333333333333332</v>
      </c>
      <c r="HQ8">
        <v>0.21333333333333332</v>
      </c>
      <c r="HR8">
        <v>-0.33777777777777779</v>
      </c>
      <c r="HS8">
        <v>0.14222222222222222</v>
      </c>
      <c r="HT8">
        <v>-5.3333333333333358E-2</v>
      </c>
      <c r="HU8">
        <v>0.21333333333333335</v>
      </c>
      <c r="HV8">
        <v>0.16</v>
      </c>
      <c r="HW8">
        <v>0.23111111111111113</v>
      </c>
      <c r="HX8">
        <v>0.21333333333333335</v>
      </c>
      <c r="HY8">
        <v>0.32</v>
      </c>
      <c r="HZ8">
        <v>0.60444444444444445</v>
      </c>
      <c r="IA8">
        <v>0.35555555555555557</v>
      </c>
      <c r="IB8">
        <v>0.72888888888888903</v>
      </c>
      <c r="IC8">
        <v>0.19555555555555557</v>
      </c>
      <c r="ID8">
        <v>3.5555555555555528E-2</v>
      </c>
      <c r="IE8">
        <v>-7.1111111111111083E-2</v>
      </c>
      <c r="IF8">
        <v>0.33777777777777779</v>
      </c>
      <c r="IG8">
        <v>-0.14222222222222217</v>
      </c>
      <c r="IH8">
        <v>0.24888888888888897</v>
      </c>
    </row>
    <row r="9" spans="1:242" x14ac:dyDescent="0.25">
      <c r="A9">
        <v>1</v>
      </c>
      <c r="B9">
        <v>8</v>
      </c>
      <c r="D9" s="12">
        <v>0.4</v>
      </c>
      <c r="E9" s="12">
        <v>0.6</v>
      </c>
      <c r="F9" s="12">
        <v>0.7</v>
      </c>
      <c r="G9" s="12">
        <v>1.8751214285714282</v>
      </c>
      <c r="H9" s="12">
        <v>0.182</v>
      </c>
      <c r="P9" t="s">
        <v>8</v>
      </c>
      <c r="Q9">
        <v>3.8654517857138401E-2</v>
      </c>
      <c r="R9">
        <v>0.41</v>
      </c>
      <c r="S9">
        <v>0.36499999999999999</v>
      </c>
      <c r="T9">
        <v>0.95000563570784491</v>
      </c>
      <c r="U9">
        <v>0.95021045392022008</v>
      </c>
      <c r="V9">
        <v>0.95015137614678924</v>
      </c>
      <c r="W9">
        <v>4.99975002916326E-2</v>
      </c>
      <c r="X9">
        <v>0.50750000000000006</v>
      </c>
      <c r="Y9">
        <v>0.9500118436636571</v>
      </c>
      <c r="Z9">
        <v>0.19997999866657779</v>
      </c>
      <c r="AA9">
        <v>4.9234693791649305E-2</v>
      </c>
      <c r="AB9">
        <v>0.77</v>
      </c>
      <c r="AC9">
        <v>0.40999399959997335</v>
      </c>
      <c r="AD9">
        <v>0.95040198556116307</v>
      </c>
      <c r="AE9">
        <v>0.95005273466927831</v>
      </c>
      <c r="AF9">
        <f>AVERAGE($Q$9:$AE$9)</f>
        <v>0.56674631599172831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SUM($Q$54:$AE$54)</f>
        <v>1</v>
      </c>
      <c r="CX9" s="5">
        <v>11.786666666666665</v>
      </c>
      <c r="CY9" s="5">
        <f>SUM($Q$100:$AE$100)</f>
        <v>-3</v>
      </c>
      <c r="CZ9" s="5">
        <v>2.5599999999999996</v>
      </c>
      <c r="DA9" s="5">
        <v>6.2133434352482517E-2</v>
      </c>
      <c r="DB9" s="5">
        <v>0.85499185468698902</v>
      </c>
      <c r="DC9" s="5">
        <v>0.44795437525807275</v>
      </c>
      <c r="DD9" s="5">
        <f t="shared" si="0"/>
        <v>2.3809523809523798E-2</v>
      </c>
      <c r="DE9" s="5">
        <f t="shared" si="1"/>
        <v>0.25555555555555554</v>
      </c>
      <c r="DF9" s="5">
        <v>2.2478069363049461E-5</v>
      </c>
      <c r="DG9" s="5">
        <v>5.0137933906692735</v>
      </c>
      <c r="DH9" s="5">
        <f t="shared" si="2"/>
        <v>3</v>
      </c>
      <c r="DI9" s="5">
        <f t="shared" si="3"/>
        <v>6</v>
      </c>
      <c r="DJ9" s="5">
        <v>9</v>
      </c>
      <c r="DK9" s="5">
        <f t="shared" si="4"/>
        <v>3.3333333333333326E-2</v>
      </c>
      <c r="DL9" s="5">
        <f t="shared" si="5"/>
        <v>0.56674631599172831</v>
      </c>
      <c r="DM9" s="5">
        <f t="shared" si="6"/>
        <v>0.3746284248809208</v>
      </c>
      <c r="DO9" s="9" t="s">
        <v>215</v>
      </c>
      <c r="DP9" s="9">
        <v>-0.21133997930052592</v>
      </c>
      <c r="DQ9" s="9">
        <v>-0.11947449528996266</v>
      </c>
      <c r="DR9" s="9">
        <v>0.43818702963941436</v>
      </c>
      <c r="DS9" s="9">
        <v>0.33053651912369847</v>
      </c>
      <c r="DT9" s="9">
        <v>0.43650874528436934</v>
      </c>
      <c r="DU9" s="9">
        <v>-0.57382463056235788</v>
      </c>
      <c r="DV9" s="9">
        <v>1</v>
      </c>
      <c r="DW9" s="9">
        <v>-0.11520639917334294</v>
      </c>
      <c r="DX9" s="9">
        <v>0.64089139810717421</v>
      </c>
      <c r="DY9" s="9">
        <v>0.42429916007455321</v>
      </c>
      <c r="DZ9" s="9">
        <v>-0.17385712534032685</v>
      </c>
      <c r="EA9" s="9">
        <v>0.64727499669185329</v>
      </c>
      <c r="EB9" s="9">
        <v>0.58427520647706865</v>
      </c>
      <c r="GR9" t="s">
        <v>8</v>
      </c>
      <c r="GS9">
        <v>0.32000000000000006</v>
      </c>
      <c r="GT9">
        <v>-5.3333333333333358E-2</v>
      </c>
      <c r="GU9">
        <v>0.32000000000000006</v>
      </c>
      <c r="GV9">
        <v>-0.10666666666666662</v>
      </c>
      <c r="GW9">
        <v>-5.3333333333333337E-2</v>
      </c>
      <c r="GX9">
        <v>5.3333333333333337E-2</v>
      </c>
      <c r="GY9">
        <v>0.32000000000000006</v>
      </c>
      <c r="GZ9">
        <f>VARP(RIVM2023!$Q$100:$AE$100)</f>
        <v>0.96</v>
      </c>
      <c r="HA9">
        <v>0.16000000000000006</v>
      </c>
      <c r="HB9">
        <v>-2.9605947323337507E-17</v>
      </c>
      <c r="HC9">
        <v>-0.42666666666666681</v>
      </c>
      <c r="HD9">
        <v>-2.9605947323337507E-17</v>
      </c>
      <c r="HE9">
        <v>4.4408920985006264E-17</v>
      </c>
      <c r="HF9">
        <v>-0.21333333333333335</v>
      </c>
      <c r="HG9">
        <v>-5.3333333333333323E-2</v>
      </c>
      <c r="HH9">
        <v>1.4802973661668754E-17</v>
      </c>
      <c r="HI9">
        <v>0.10666666666666662</v>
      </c>
      <c r="HJ9">
        <v>0.32000000000000006</v>
      </c>
      <c r="HK9">
        <v>-1.4802973661668754E-17</v>
      </c>
      <c r="HL9">
        <v>5.3333333333333358E-2</v>
      </c>
      <c r="HM9">
        <v>0.16000000000000003</v>
      </c>
      <c r="HN9">
        <v>-0.10666666666666662</v>
      </c>
      <c r="HO9">
        <v>0.10666666666666662</v>
      </c>
      <c r="HP9">
        <v>-0.16000000000000006</v>
      </c>
      <c r="HQ9">
        <v>-0.16000000000000006</v>
      </c>
      <c r="HR9">
        <v>0.32000000000000006</v>
      </c>
      <c r="HS9">
        <v>-0.10666666666666666</v>
      </c>
      <c r="HT9">
        <v>0.37333333333333324</v>
      </c>
      <c r="HU9">
        <v>-0.42666666666666681</v>
      </c>
      <c r="HV9">
        <v>0.21333333333333335</v>
      </c>
      <c r="HW9">
        <v>0.16000000000000003</v>
      </c>
      <c r="HX9">
        <v>0.37333333333333324</v>
      </c>
      <c r="HY9">
        <v>-0.10666666666666662</v>
      </c>
      <c r="HZ9">
        <v>0.21333333333333332</v>
      </c>
      <c r="IA9">
        <v>0.26666666666666666</v>
      </c>
      <c r="IB9">
        <v>5.3333333333333358E-2</v>
      </c>
      <c r="IC9">
        <v>-0.21333333333333335</v>
      </c>
      <c r="ID9">
        <v>0.10666666666666662</v>
      </c>
      <c r="IE9">
        <v>-0.21333333333333329</v>
      </c>
      <c r="IF9">
        <v>-5.3333333333333351E-2</v>
      </c>
      <c r="IG9">
        <v>0.10666666666666663</v>
      </c>
      <c r="IH9">
        <v>-5.3333333333333337E-2</v>
      </c>
    </row>
    <row r="10" spans="1:242" x14ac:dyDescent="0.25">
      <c r="A10">
        <v>1</v>
      </c>
      <c r="B10">
        <v>9</v>
      </c>
      <c r="D10" s="12">
        <v>0.6</v>
      </c>
      <c r="E10" s="12">
        <v>0.7</v>
      </c>
      <c r="F10" s="12">
        <v>0.8</v>
      </c>
      <c r="G10" s="12">
        <v>2.0874047619047618</v>
      </c>
      <c r="H10" s="12">
        <v>0.61799999999999999</v>
      </c>
      <c r="P10" t="s">
        <v>9</v>
      </c>
      <c r="Q10">
        <v>0.95038278346744687</v>
      </c>
      <c r="R10">
        <v>0.36499999999999999</v>
      </c>
      <c r="S10">
        <v>4.9555160142347884E-2</v>
      </c>
      <c r="T10">
        <v>0.5</v>
      </c>
      <c r="U10">
        <v>0.61016000000000004</v>
      </c>
      <c r="V10">
        <v>0.64849999999999997</v>
      </c>
      <c r="W10">
        <v>4.9995000833194379E-2</v>
      </c>
      <c r="X10">
        <v>0.95005318533941319</v>
      </c>
      <c r="Y10">
        <v>0.9500118436636571</v>
      </c>
      <c r="Z10">
        <v>0.2</v>
      </c>
      <c r="AA10">
        <v>4.9234693791649305E-2</v>
      </c>
      <c r="AB10">
        <v>0.95000000000000007</v>
      </c>
      <c r="AC10">
        <v>0.9500180505418746</v>
      </c>
      <c r="AD10">
        <v>0.95013194192430173</v>
      </c>
      <c r="AE10">
        <v>0.9500452079566003</v>
      </c>
      <c r="AF10">
        <f>AVERAGE($Q$10:$AE$10)</f>
        <v>0.60820585784403236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8.218933068793588E-2</v>
      </c>
      <c r="CW10" s="5">
        <f>SUM($Q$55:$AE$55)</f>
        <v>3</v>
      </c>
      <c r="CX10" s="5">
        <v>19.893333333333338</v>
      </c>
      <c r="CY10" s="5">
        <f>SUM($Q$101:$AE$101)</f>
        <v>-3</v>
      </c>
      <c r="CZ10" s="5">
        <v>8.9600000000000009</v>
      </c>
      <c r="DA10" s="5">
        <v>0.18299862259609506</v>
      </c>
      <c r="DB10" s="5">
        <v>0.60226555415791916</v>
      </c>
      <c r="DC10" s="5">
        <v>0.59888216924743132</v>
      </c>
      <c r="DD10" s="5">
        <f t="shared" si="0"/>
        <v>0.1761904761904762</v>
      </c>
      <c r="DE10" s="5">
        <f t="shared" si="1"/>
        <v>0.44603174603174622</v>
      </c>
      <c r="DF10" s="5">
        <v>3.1161141225351612E-5</v>
      </c>
      <c r="DG10" s="5">
        <v>5.2247829754541799</v>
      </c>
      <c r="DH10" s="5">
        <f t="shared" si="2"/>
        <v>3</v>
      </c>
      <c r="DI10" s="5">
        <f t="shared" si="3"/>
        <v>7</v>
      </c>
      <c r="DJ10" s="5">
        <v>10</v>
      </c>
      <c r="DK10" s="5">
        <f t="shared" si="4"/>
        <v>9.9999999999999978E-2</v>
      </c>
      <c r="DL10" s="5">
        <f t="shared" si="5"/>
        <v>0.60820585784403236</v>
      </c>
      <c r="DM10" s="5">
        <f t="shared" si="6"/>
        <v>0.3773458205213015</v>
      </c>
      <c r="DO10" s="9" t="s">
        <v>45</v>
      </c>
      <c r="DP10" s="9">
        <v>-0.28775761423740787</v>
      </c>
      <c r="DQ10" s="9">
        <v>0.26555051748992403</v>
      </c>
      <c r="DR10" s="9">
        <v>-0.19685719314715802</v>
      </c>
      <c r="DS10" s="9">
        <v>9.4459780851988778E-2</v>
      </c>
      <c r="DT10" s="9">
        <v>-5.4293131398534603E-3</v>
      </c>
      <c r="DU10" s="9">
        <v>-0.36179812060575867</v>
      </c>
      <c r="DV10" s="9">
        <v>-0.11520639917334294</v>
      </c>
      <c r="DW10" s="9">
        <v>1</v>
      </c>
      <c r="DX10" s="9">
        <v>-0.15749270079913544</v>
      </c>
      <c r="DY10" s="9">
        <v>0.61845931982435065</v>
      </c>
      <c r="DZ10" s="9">
        <v>3.1431208677909599E-2</v>
      </c>
      <c r="EA10" s="9">
        <v>-0.50660640229749532</v>
      </c>
      <c r="EB10" s="9">
        <v>0.49075939577443911</v>
      </c>
      <c r="GR10" t="s">
        <v>9</v>
      </c>
      <c r="GS10">
        <v>0.58666666666666667</v>
      </c>
      <c r="GT10">
        <v>-5.333333333333333E-2</v>
      </c>
      <c r="GU10">
        <v>0.32000000000000006</v>
      </c>
      <c r="GV10">
        <v>0.16000000000000006</v>
      </c>
      <c r="GW10">
        <v>0.21333333333333332</v>
      </c>
      <c r="GX10">
        <v>-0.21333333333333335</v>
      </c>
      <c r="GY10">
        <v>5.3333333333333358E-2</v>
      </c>
      <c r="GZ10">
        <v>0.16000000000000006</v>
      </c>
      <c r="HA10">
        <f>VARP(RIVM2023!$Q$101:$AE$101)</f>
        <v>0.96</v>
      </c>
      <c r="HB10">
        <v>0.53333333333333333</v>
      </c>
      <c r="HC10">
        <v>-0.16000000000000006</v>
      </c>
      <c r="HD10">
        <v>0.26666666666666666</v>
      </c>
      <c r="HE10">
        <v>0.26666666666666666</v>
      </c>
      <c r="HF10">
        <v>0.32</v>
      </c>
      <c r="HG10">
        <v>0.47999999999999993</v>
      </c>
      <c r="HH10">
        <v>0.53333333333333333</v>
      </c>
      <c r="HI10">
        <v>-0.16000000000000006</v>
      </c>
      <c r="HJ10">
        <v>5.3333333333333337E-2</v>
      </c>
      <c r="HK10">
        <v>-0.26666666666666666</v>
      </c>
      <c r="HL10">
        <v>0.58666666666666667</v>
      </c>
      <c r="HM10">
        <v>0.42666666666666669</v>
      </c>
      <c r="HN10">
        <v>0.69333333333333347</v>
      </c>
      <c r="HO10">
        <v>0.10666666666666665</v>
      </c>
      <c r="HP10">
        <v>0.37333333333333329</v>
      </c>
      <c r="HQ10">
        <v>0.37333333333333329</v>
      </c>
      <c r="HR10">
        <v>0.32000000000000006</v>
      </c>
      <c r="HS10">
        <v>-0.10666666666666666</v>
      </c>
      <c r="HT10">
        <v>-0.16000000000000003</v>
      </c>
      <c r="HU10">
        <v>-0.16000000000000006</v>
      </c>
      <c r="HV10">
        <v>0.2133333333333334</v>
      </c>
      <c r="HW10">
        <v>0.16000000000000003</v>
      </c>
      <c r="HX10">
        <v>0.10666666666666662</v>
      </c>
      <c r="HY10">
        <v>0.16000000000000006</v>
      </c>
      <c r="HZ10">
        <v>0.21333333333333335</v>
      </c>
      <c r="IA10">
        <v>0.26666666666666666</v>
      </c>
      <c r="IB10">
        <v>0.32000000000000006</v>
      </c>
      <c r="IC10">
        <v>0.58666666666666667</v>
      </c>
      <c r="ID10">
        <v>0.10666666666666663</v>
      </c>
      <c r="IE10">
        <v>0.32</v>
      </c>
      <c r="IF10">
        <v>-0.32000000000000006</v>
      </c>
      <c r="IG10">
        <v>0.10666666666666663</v>
      </c>
      <c r="IH10">
        <v>0.21333333333333332</v>
      </c>
    </row>
    <row r="11" spans="1:242" x14ac:dyDescent="0.25">
      <c r="A11">
        <v>1</v>
      </c>
      <c r="B11">
        <v>10</v>
      </c>
      <c r="D11" s="12">
        <v>1E-3</v>
      </c>
      <c r="E11" s="12">
        <v>0.01</v>
      </c>
      <c r="F11" s="12">
        <v>0.02</v>
      </c>
      <c r="G11" s="12">
        <v>8.9047619047619028E-2</v>
      </c>
      <c r="H11" s="12">
        <v>5.0000000000000001E-3</v>
      </c>
      <c r="P11" t="s">
        <v>10</v>
      </c>
      <c r="Q11">
        <v>0.54156264285714284</v>
      </c>
      <c r="R11">
        <v>0.63500000000000001</v>
      </c>
      <c r="S11">
        <v>4.9292035398228712E-2</v>
      </c>
      <c r="T11">
        <v>0.65</v>
      </c>
      <c r="U11">
        <v>7.2032000000000013E-2</v>
      </c>
      <c r="V11">
        <v>0.64624999999999999</v>
      </c>
      <c r="W11">
        <v>4.9990835624427056E-2</v>
      </c>
      <c r="X11">
        <v>4.988749998453125E-2</v>
      </c>
      <c r="Y11">
        <v>0.58100000000000007</v>
      </c>
      <c r="Z11">
        <v>0.13333333333333336</v>
      </c>
      <c r="AA11">
        <v>7.2499999999999953E-2</v>
      </c>
      <c r="AB11">
        <v>0.50000000000000011</v>
      </c>
      <c r="AC11">
        <v>0.95</v>
      </c>
      <c r="AD11">
        <v>0.95022228260958153</v>
      </c>
      <c r="AE11">
        <v>0.9500452079566003</v>
      </c>
      <c r="AF11">
        <f>AVERAGE($Q$11:$AE$11)</f>
        <v>0.45540772251758965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SUM($Q$56:$AE$56)</f>
        <v>1</v>
      </c>
      <c r="CX11" s="5">
        <v>19.786666666666672</v>
      </c>
      <c r="CY11" s="5">
        <f>SUM($Q$102:$AE$102)</f>
        <v>5</v>
      </c>
      <c r="CZ11" s="5">
        <v>10.133333333333333</v>
      </c>
      <c r="DA11" s="5">
        <v>0.16829449995620593</v>
      </c>
      <c r="DB11" s="5">
        <v>1.1987140815226289</v>
      </c>
      <c r="DC11" s="5">
        <v>0.6184725060325641</v>
      </c>
      <c r="DD11" s="5">
        <f t="shared" si="0"/>
        <v>0.23968253968253969</v>
      </c>
      <c r="DE11" s="5">
        <f t="shared" si="1"/>
        <v>0.44603174603174611</v>
      </c>
      <c r="DF11" s="5">
        <v>8.4238567634281336E-2</v>
      </c>
      <c r="DG11" s="5">
        <v>4.6000809771037448</v>
      </c>
      <c r="DH11" s="5">
        <f t="shared" si="2"/>
        <v>3</v>
      </c>
      <c r="DI11" s="5">
        <f t="shared" si="3"/>
        <v>3</v>
      </c>
      <c r="DJ11" s="5">
        <v>6</v>
      </c>
      <c r="DK11" s="5">
        <f t="shared" si="4"/>
        <v>3.3333333333333326E-2</v>
      </c>
      <c r="DL11" s="5">
        <f t="shared" si="5"/>
        <v>0.45540772251758965</v>
      </c>
      <c r="DM11" s="5">
        <f t="shared" si="6"/>
        <v>0.35425179948068225</v>
      </c>
      <c r="DO11" s="9" t="s">
        <v>46</v>
      </c>
      <c r="DP11" s="9">
        <v>8.2585349133130648E-2</v>
      </c>
      <c r="DQ11" s="9">
        <v>1.1989394053215002E-2</v>
      </c>
      <c r="DR11" s="9">
        <v>8.9809345963608067E-2</v>
      </c>
      <c r="DS11" s="9">
        <v>-0.22144002044365255</v>
      </c>
      <c r="DT11" s="9">
        <v>0.11268208499567429</v>
      </c>
      <c r="DU11" s="9">
        <v>-0.49426685862277137</v>
      </c>
      <c r="DV11" s="9">
        <v>0.64089139810717421</v>
      </c>
      <c r="DW11" s="9">
        <v>-0.15749270079913544</v>
      </c>
      <c r="DX11" s="9">
        <v>1</v>
      </c>
      <c r="DY11" s="9">
        <v>0.67860711329398682</v>
      </c>
      <c r="DZ11" s="9">
        <v>0.11772920203090281</v>
      </c>
      <c r="EA11" s="9">
        <v>0.83428097572047644</v>
      </c>
      <c r="EB11" s="9">
        <v>0.53614136357233433</v>
      </c>
      <c r="GR11" t="s">
        <v>10</v>
      </c>
      <c r="GS11">
        <v>0.62222222222222212</v>
      </c>
      <c r="GT11">
        <v>0.17777777777777773</v>
      </c>
      <c r="GU11">
        <v>0.35555555555555551</v>
      </c>
      <c r="GV11">
        <v>-2.9605947323337507E-17</v>
      </c>
      <c r="GW11">
        <v>0.35555555555555557</v>
      </c>
      <c r="GX11">
        <v>-0.26666666666666672</v>
      </c>
      <c r="GY11">
        <v>8.8888888888888892E-2</v>
      </c>
      <c r="GZ11">
        <v>-2.9605947323337507E-17</v>
      </c>
      <c r="HA11">
        <v>0.53333333333333333</v>
      </c>
      <c r="HB11">
        <f>VARP(RIVM2023!$Q$102:$AE$102)</f>
        <v>0.88888888888888884</v>
      </c>
      <c r="HC11">
        <v>2.9605947323337507E-17</v>
      </c>
      <c r="HD11">
        <v>0.35555555555555551</v>
      </c>
      <c r="HE11">
        <v>0.44444444444444448</v>
      </c>
      <c r="HF11">
        <v>0.35555555555555557</v>
      </c>
      <c r="HG11">
        <v>0.44444444444444448</v>
      </c>
      <c r="HH11">
        <v>0.44444444444444453</v>
      </c>
      <c r="HI11">
        <v>2.9605947323337507E-17</v>
      </c>
      <c r="HJ11">
        <v>-1.4802973661668754E-17</v>
      </c>
      <c r="HK11">
        <v>-8.8888888888888878E-2</v>
      </c>
      <c r="HL11">
        <v>0.62222222222222212</v>
      </c>
      <c r="HM11">
        <v>0.17777777777777787</v>
      </c>
      <c r="HN11">
        <v>0.53333333333333333</v>
      </c>
      <c r="HO11">
        <v>0.26666666666666666</v>
      </c>
      <c r="HP11">
        <v>0.26666666666666666</v>
      </c>
      <c r="HQ11">
        <v>0.26666666666666666</v>
      </c>
      <c r="HR11">
        <v>8.8888888888888934E-2</v>
      </c>
      <c r="HS11">
        <v>-0.17777777777777778</v>
      </c>
      <c r="HT11">
        <v>0.26666666666666666</v>
      </c>
      <c r="HU11">
        <v>0.26666666666666666</v>
      </c>
      <c r="HV11">
        <v>1.4802973661668754E-17</v>
      </c>
      <c r="HW11">
        <v>0.17777777777777778</v>
      </c>
      <c r="HX11">
        <v>0.26666666666666666</v>
      </c>
      <c r="HY11">
        <v>0.26666666666666666</v>
      </c>
      <c r="HZ11">
        <v>0.17777777777777773</v>
      </c>
      <c r="IA11">
        <v>0.35555555555555557</v>
      </c>
      <c r="IB11">
        <v>8.8888888888888934E-2</v>
      </c>
      <c r="IC11">
        <v>0.62222222222222212</v>
      </c>
      <c r="ID11">
        <v>8.8888888888888865E-2</v>
      </c>
      <c r="IE11">
        <v>0.35555555555555557</v>
      </c>
      <c r="IF11">
        <v>0.17777777777777773</v>
      </c>
      <c r="IG11">
        <v>-8.8888888888888962E-2</v>
      </c>
      <c r="IH11">
        <v>0.35555555555555557</v>
      </c>
    </row>
    <row r="12" spans="1:242" x14ac:dyDescent="0.25">
      <c r="A12">
        <v>1</v>
      </c>
      <c r="B12">
        <v>11</v>
      </c>
      <c r="D12" s="12">
        <v>0.2</v>
      </c>
      <c r="E12" s="12">
        <v>0.25</v>
      </c>
      <c r="F12" s="12">
        <v>0.3</v>
      </c>
      <c r="G12" s="12">
        <v>1.138095238095238</v>
      </c>
      <c r="H12" s="12">
        <v>0.15</v>
      </c>
      <c r="P12" t="s">
        <v>11</v>
      </c>
      <c r="Q12">
        <v>0.79093849999999999</v>
      </c>
      <c r="R12">
        <v>4.9374999999713544E-2</v>
      </c>
      <c r="S12">
        <v>4.885964912280482E-2</v>
      </c>
      <c r="T12">
        <v>4.9938271604854444E-2</v>
      </c>
      <c r="U12">
        <v>0.5504</v>
      </c>
      <c r="V12">
        <v>0.34812499999999996</v>
      </c>
      <c r="W12">
        <v>4.99975002916326E-2</v>
      </c>
      <c r="X12">
        <v>0.2197142857142857</v>
      </c>
      <c r="Y12">
        <v>0.35599999999999982</v>
      </c>
      <c r="Z12">
        <v>4.9647886778416132E-2</v>
      </c>
      <c r="AA12">
        <v>0.20517241379310341</v>
      </c>
      <c r="AB12">
        <v>0.27500000000000013</v>
      </c>
      <c r="AC12">
        <v>0.9500180505418746</v>
      </c>
      <c r="AD12">
        <v>0.66357500000000003</v>
      </c>
      <c r="AE12">
        <v>0.29166666666666669</v>
      </c>
      <c r="AF12">
        <f>AVERAGE($Q$12:$AE$12)</f>
        <v>0.32656188163422345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0.11499244571100761</v>
      </c>
      <c r="CW12" s="5">
        <f>SUM($Q$57:$AE$57)</f>
        <v>-7</v>
      </c>
      <c r="CX12" s="5">
        <v>12.16</v>
      </c>
      <c r="CY12" s="5">
        <f>SUM($Q$103:$AE$103)</f>
        <v>3</v>
      </c>
      <c r="CZ12" s="5">
        <v>3.5733333333333328</v>
      </c>
      <c r="DA12" s="5">
        <v>5.4527784162436421E-2</v>
      </c>
      <c r="DB12" s="5">
        <v>1.1660052737391526</v>
      </c>
      <c r="DC12" s="5">
        <v>0.48531235132084921</v>
      </c>
      <c r="DD12" s="5">
        <f t="shared" si="0"/>
        <v>7.4603174603174588E-2</v>
      </c>
      <c r="DE12" s="5">
        <f t="shared" si="1"/>
        <v>0.27460317460317463</v>
      </c>
      <c r="DF12" s="5">
        <v>4.0922598435414416E-3</v>
      </c>
      <c r="DG12" s="5">
        <v>4.730917635192001</v>
      </c>
      <c r="DH12" s="5">
        <f t="shared" si="2"/>
        <v>5</v>
      </c>
      <c r="DI12" s="5">
        <f t="shared" si="3"/>
        <v>1</v>
      </c>
      <c r="DJ12" s="5">
        <v>6</v>
      </c>
      <c r="DK12" s="5">
        <f t="shared" si="4"/>
        <v>0.23333333333333328</v>
      </c>
      <c r="DL12" s="5">
        <f t="shared" si="5"/>
        <v>0.32656188163422345</v>
      </c>
      <c r="DM12" s="5">
        <f t="shared" si="6"/>
        <v>0.29069193390434422</v>
      </c>
      <c r="DO12" s="9" t="s">
        <v>47</v>
      </c>
      <c r="DP12" s="9">
        <v>-0.11931939064327146</v>
      </c>
      <c r="DQ12" s="9">
        <v>0.20705269496175679</v>
      </c>
      <c r="DR12" s="9">
        <v>-7.4953609917414496E-2</v>
      </c>
      <c r="DS12" s="9">
        <v>-0.10595271953874889</v>
      </c>
      <c r="DT12" s="9">
        <v>8.5628266773012204E-2</v>
      </c>
      <c r="DU12" s="9">
        <v>-0.66241124729962486</v>
      </c>
      <c r="DV12" s="9">
        <v>0.42429916007455321</v>
      </c>
      <c r="DW12" s="9">
        <v>0.61845931982435065</v>
      </c>
      <c r="DX12" s="9">
        <v>0.67860711329398682</v>
      </c>
      <c r="DY12" s="9">
        <v>1</v>
      </c>
      <c r="DZ12" s="9">
        <v>0.11706075579061466</v>
      </c>
      <c r="EA12" s="9">
        <v>0.28707149046743957</v>
      </c>
      <c r="EB12" s="9">
        <v>0.79165208773337059</v>
      </c>
      <c r="GR12" t="s">
        <v>11</v>
      </c>
      <c r="GS12">
        <v>-0.32000000000000006</v>
      </c>
      <c r="GT12">
        <v>0.32000000000000006</v>
      </c>
      <c r="GU12">
        <v>-0.32000000000000006</v>
      </c>
      <c r="GV12">
        <v>-0.16000000000000006</v>
      </c>
      <c r="GW12">
        <v>5.3333333333333337E-2</v>
      </c>
      <c r="GX12">
        <v>-5.3333333333333351E-2</v>
      </c>
      <c r="GY12">
        <v>-5.3333333333333358E-2</v>
      </c>
      <c r="GZ12">
        <v>-0.42666666666666681</v>
      </c>
      <c r="HA12">
        <v>-0.16000000000000006</v>
      </c>
      <c r="HB12">
        <v>2.9605947323337507E-17</v>
      </c>
      <c r="HC12">
        <f>VARP(RIVM2023!$Q$103:$AE$103)</f>
        <v>0.96</v>
      </c>
      <c r="HD12">
        <v>0.26666666666666666</v>
      </c>
      <c r="HE12">
        <v>0.26666666666666666</v>
      </c>
      <c r="HF12">
        <v>0.21333333333333332</v>
      </c>
      <c r="HG12">
        <v>5.3333333333333351E-2</v>
      </c>
      <c r="HH12">
        <v>-1.4802973661668754E-17</v>
      </c>
      <c r="HI12">
        <v>0.42666666666666669</v>
      </c>
      <c r="HJ12">
        <v>0.21333333333333335</v>
      </c>
      <c r="HK12">
        <v>0.53333333333333333</v>
      </c>
      <c r="HL12">
        <v>-5.3333333333333358E-2</v>
      </c>
      <c r="HM12">
        <v>0.10666666666666669</v>
      </c>
      <c r="HN12">
        <v>0.10666666666666662</v>
      </c>
      <c r="HO12">
        <v>0.16000000000000006</v>
      </c>
      <c r="HP12">
        <v>0.42666666666666658</v>
      </c>
      <c r="HQ12">
        <v>0.42666666666666658</v>
      </c>
      <c r="HR12">
        <v>-5.3333333333333351E-2</v>
      </c>
      <c r="HS12">
        <v>0.10666666666666666</v>
      </c>
      <c r="HT12">
        <v>0.16000000000000009</v>
      </c>
      <c r="HU12">
        <v>0.42666666666666681</v>
      </c>
      <c r="HV12">
        <v>0.31999999999999995</v>
      </c>
      <c r="HW12">
        <v>-0.16000000000000003</v>
      </c>
      <c r="HX12">
        <v>-0.10666666666666665</v>
      </c>
      <c r="HY12">
        <v>0.10666666666666662</v>
      </c>
      <c r="HZ12">
        <v>-0.21333333333333332</v>
      </c>
      <c r="IA12">
        <v>2.9605947323337507E-17</v>
      </c>
      <c r="IB12">
        <v>-5.3333333333333302E-2</v>
      </c>
      <c r="IC12">
        <v>0.21333333333333335</v>
      </c>
      <c r="ID12">
        <v>-0.37333333333333335</v>
      </c>
      <c r="IE12">
        <v>0.47999999999999993</v>
      </c>
      <c r="IF12">
        <v>-0.21333333333333337</v>
      </c>
      <c r="IG12">
        <v>-0.10666666666666663</v>
      </c>
      <c r="IH12">
        <v>5.3333333333333337E-2</v>
      </c>
    </row>
    <row r="13" spans="1:242" x14ac:dyDescent="0.25">
      <c r="A13">
        <v>1</v>
      </c>
      <c r="B13">
        <v>12</v>
      </c>
      <c r="D13" s="12">
        <v>0.05</v>
      </c>
      <c r="E13" s="12">
        <v>0.1</v>
      </c>
      <c r="F13" s="12">
        <v>0.15</v>
      </c>
      <c r="G13" s="12">
        <v>0.38523809523809527</v>
      </c>
      <c r="H13" s="12">
        <v>0.1</v>
      </c>
      <c r="P13" t="s">
        <v>12</v>
      </c>
      <c r="Q13">
        <v>0.87046924999999997</v>
      </c>
      <c r="R13">
        <v>0.44374999999999998</v>
      </c>
      <c r="S13">
        <v>4.9292035398228712E-2</v>
      </c>
      <c r="T13">
        <v>0.5</v>
      </c>
      <c r="U13">
        <v>0.15560000000000002</v>
      </c>
      <c r="V13">
        <v>0.46499999999999997</v>
      </c>
      <c r="W13">
        <v>4.9998333499983304E-2</v>
      </c>
      <c r="X13">
        <v>0.52215384615384619</v>
      </c>
      <c r="Y13">
        <v>0.8024</v>
      </c>
      <c r="Z13">
        <v>4.9647886778416132E-2</v>
      </c>
      <c r="AA13">
        <v>4.9742268012009781E-2</v>
      </c>
      <c r="AB13">
        <v>0.29545454545454553</v>
      </c>
      <c r="AC13">
        <v>0.59</v>
      </c>
      <c r="AD13">
        <v>0.95013194192430173</v>
      </c>
      <c r="AE13">
        <v>0.5</v>
      </c>
      <c r="AF13">
        <f>AVERAGE($Q$13:$AE$13)</f>
        <v>0.41957600714808874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SUM($Q$58:$AE$58)</f>
        <v>-5</v>
      </c>
      <c r="CX13" s="5">
        <v>14.133333333333335</v>
      </c>
      <c r="CY13" s="5">
        <f>SUM($Q$104:$AE$104)</f>
        <v>5</v>
      </c>
      <c r="CZ13" s="5">
        <v>13.600000000000003</v>
      </c>
      <c r="DA13" s="5">
        <v>0.162538237003128</v>
      </c>
      <c r="DB13" s="5">
        <v>0.63388147071367884</v>
      </c>
      <c r="DC13" s="5">
        <v>0.59527041371405964</v>
      </c>
      <c r="DD13" s="5">
        <f t="shared" si="0"/>
        <v>0.3222222222222223</v>
      </c>
      <c r="DE13" s="5">
        <f t="shared" si="1"/>
        <v>0.31904761904761908</v>
      </c>
      <c r="DF13" s="5">
        <v>3.8991702582632189E-2</v>
      </c>
      <c r="DG13" s="5">
        <v>4.6382654111377741</v>
      </c>
      <c r="DH13" s="5">
        <f t="shared" si="2"/>
        <v>4</v>
      </c>
      <c r="DI13" s="5">
        <f t="shared" si="3"/>
        <v>1</v>
      </c>
      <c r="DJ13" s="5">
        <v>5</v>
      </c>
      <c r="DK13" s="5">
        <f t="shared" si="4"/>
        <v>0.16666666666666663</v>
      </c>
      <c r="DL13" s="5">
        <f t="shared" si="5"/>
        <v>0.41957600714808874</v>
      </c>
      <c r="DM13" s="5">
        <f t="shared" si="6"/>
        <v>0.3069329835675435</v>
      </c>
      <c r="DO13" s="9" t="s">
        <v>48</v>
      </c>
      <c r="DP13" s="9">
        <v>0.18548124610770089</v>
      </c>
      <c r="DQ13" s="9">
        <v>-0.14363144449767148</v>
      </c>
      <c r="DR13" s="9">
        <v>-0.1082602930550418</v>
      </c>
      <c r="DS13" s="9">
        <v>-0.45337969206657858</v>
      </c>
      <c r="DT13" s="9">
        <v>-0.3694150177056888</v>
      </c>
      <c r="DU13" s="9">
        <v>-0.12536123308508879</v>
      </c>
      <c r="DV13" s="9">
        <v>-0.17385712534032685</v>
      </c>
      <c r="DW13" s="9">
        <v>3.1431208677909599E-2</v>
      </c>
      <c r="DX13" s="9">
        <v>0.11772920203090281</v>
      </c>
      <c r="DY13" s="9">
        <v>0.11706075579061466</v>
      </c>
      <c r="DZ13" s="9">
        <v>1</v>
      </c>
      <c r="EA13" s="9">
        <v>1.7751362681545351E-2</v>
      </c>
      <c r="EB13" s="9">
        <v>-0.34091335308512699</v>
      </c>
      <c r="GR13" t="s">
        <v>12</v>
      </c>
      <c r="GS13">
        <v>0.35555555555555551</v>
      </c>
      <c r="GT13">
        <v>0.44444444444444448</v>
      </c>
      <c r="GU13">
        <v>-0.17777777777777776</v>
      </c>
      <c r="GV13">
        <v>-0.26666666666666666</v>
      </c>
      <c r="GW13">
        <v>8.8888888888888878E-2</v>
      </c>
      <c r="GX13">
        <v>0.26666666666666666</v>
      </c>
      <c r="GY13">
        <v>0.35555555555555551</v>
      </c>
      <c r="GZ13">
        <v>-2.9605947323337507E-17</v>
      </c>
      <c r="HA13">
        <v>0.26666666666666666</v>
      </c>
      <c r="HB13">
        <v>0.35555555555555551</v>
      </c>
      <c r="HC13">
        <v>0.26666666666666666</v>
      </c>
      <c r="HD13">
        <f>VARP(RIVM2023!$Q$104:$AE$104)</f>
        <v>0.88888888888888884</v>
      </c>
      <c r="HE13">
        <v>0.44444444444444453</v>
      </c>
      <c r="HF13">
        <v>0.62222222222222212</v>
      </c>
      <c r="HG13">
        <v>0.71111111111111103</v>
      </c>
      <c r="HH13">
        <v>0.44444444444444448</v>
      </c>
      <c r="HI13">
        <v>0.53333333333333333</v>
      </c>
      <c r="HJ13">
        <v>0</v>
      </c>
      <c r="HK13">
        <v>0.44444444444444453</v>
      </c>
      <c r="HL13">
        <v>8.8888888888888934E-2</v>
      </c>
      <c r="HM13">
        <v>0.44444444444444448</v>
      </c>
      <c r="HN13">
        <v>0.53333333333333333</v>
      </c>
      <c r="HO13">
        <v>0.53333333333333333</v>
      </c>
      <c r="HP13">
        <v>0.79999999999999993</v>
      </c>
      <c r="HQ13">
        <v>0.79999999999999993</v>
      </c>
      <c r="HR13">
        <v>8.8888888888888892E-2</v>
      </c>
      <c r="HS13">
        <v>8.8888888888888892E-2</v>
      </c>
      <c r="HT13">
        <v>-1.4802973661668754E-17</v>
      </c>
      <c r="HU13">
        <v>0.26666666666666666</v>
      </c>
      <c r="HV13">
        <v>0.26666666666666666</v>
      </c>
      <c r="HW13">
        <v>0.44444444444444448</v>
      </c>
      <c r="HX13">
        <v>0.26666666666666666</v>
      </c>
      <c r="HY13">
        <v>0.26666666666666666</v>
      </c>
      <c r="HZ13">
        <v>0.44444444444444448</v>
      </c>
      <c r="IA13">
        <v>0.62222222222222212</v>
      </c>
      <c r="IB13">
        <v>0.35555555555555551</v>
      </c>
      <c r="IC13">
        <v>0.62222222222222223</v>
      </c>
      <c r="ID13">
        <v>8.8888888888888878E-2</v>
      </c>
      <c r="IE13">
        <v>0.35555555555555546</v>
      </c>
      <c r="IF13">
        <v>0.17777777777777776</v>
      </c>
      <c r="IG13">
        <v>-8.8888888888888976E-2</v>
      </c>
      <c r="IH13">
        <v>8.8888888888888878E-2</v>
      </c>
    </row>
    <row r="14" spans="1:242" x14ac:dyDescent="0.25">
      <c r="A14">
        <v>1</v>
      </c>
      <c r="B14">
        <v>13</v>
      </c>
      <c r="D14" s="12">
        <v>1E-3</v>
      </c>
      <c r="E14" s="12">
        <v>0.01</v>
      </c>
      <c r="F14" s="12">
        <v>0.02</v>
      </c>
      <c r="G14" s="12">
        <v>5.6435714285714297E-2</v>
      </c>
      <c r="H14" s="12">
        <v>1.2E-2</v>
      </c>
      <c r="P14" t="s">
        <v>13</v>
      </c>
      <c r="Q14">
        <v>0.95165592658588738</v>
      </c>
      <c r="R14">
        <v>0.95062203121466038</v>
      </c>
      <c r="S14">
        <v>4.8603839441533098E-2</v>
      </c>
      <c r="T14">
        <v>4.9938271604854444E-2</v>
      </c>
      <c r="U14">
        <v>0.12868571428571429</v>
      </c>
      <c r="V14">
        <v>0.245</v>
      </c>
      <c r="W14">
        <v>4.9986671109629878E-2</v>
      </c>
      <c r="X14">
        <v>4.7230768870277606E-2</v>
      </c>
      <c r="Y14">
        <v>0.66200000000000003</v>
      </c>
      <c r="Z14">
        <v>4.9788135264051965E-2</v>
      </c>
      <c r="AA14">
        <v>4.9742268012009781E-2</v>
      </c>
      <c r="AB14">
        <v>0.5</v>
      </c>
      <c r="AC14">
        <v>0.95</v>
      </c>
      <c r="AD14">
        <v>0.95041988451989123</v>
      </c>
      <c r="AE14">
        <v>0.95003767897513181</v>
      </c>
      <c r="AF14">
        <f>AVERAGE($Q$14:$AE$14)</f>
        <v>0.43891407932557608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0.52222572616064755</v>
      </c>
      <c r="CW14" s="5">
        <f>SUM($Q$59:$AE$59)</f>
        <v>-3</v>
      </c>
      <c r="CX14" s="5">
        <v>18.506666666666671</v>
      </c>
      <c r="CY14" s="5">
        <f>SUM($Q$105:$AE$105)</f>
        <v>-5</v>
      </c>
      <c r="CZ14" s="5">
        <v>8.7999999999999989</v>
      </c>
      <c r="DA14" s="5">
        <v>5.0433477084940836E-2</v>
      </c>
      <c r="DB14" s="5">
        <v>1.0593194854557546</v>
      </c>
      <c r="DC14" s="5">
        <v>0.56904567029296027</v>
      </c>
      <c r="DD14" s="5">
        <f t="shared" si="0"/>
        <v>0.16349206349206344</v>
      </c>
      <c r="DE14" s="5">
        <f t="shared" si="1"/>
        <v>0.42063492063492075</v>
      </c>
      <c r="DF14" s="5">
        <v>2.6992374635409173E-6</v>
      </c>
      <c r="DG14" s="5">
        <v>5.2720913132934193</v>
      </c>
      <c r="DH14" s="5">
        <f t="shared" si="2"/>
        <v>6</v>
      </c>
      <c r="DI14" s="5">
        <f t="shared" si="3"/>
        <v>5</v>
      </c>
      <c r="DJ14" s="5">
        <v>11</v>
      </c>
      <c r="DK14" s="5">
        <f t="shared" si="4"/>
        <v>9.9999999999999978E-2</v>
      </c>
      <c r="DL14" s="5">
        <f t="shared" si="5"/>
        <v>0.43891407932557608</v>
      </c>
      <c r="DM14" s="5">
        <f t="shared" si="6"/>
        <v>0.41467586338557694</v>
      </c>
      <c r="DO14" s="9" t="s">
        <v>221</v>
      </c>
      <c r="DP14" s="9">
        <v>0.30466746856069704</v>
      </c>
      <c r="DQ14" s="9">
        <v>-7.1974510160647306E-2</v>
      </c>
      <c r="DR14" s="9">
        <v>0.26595183244682297</v>
      </c>
      <c r="DS14" s="9">
        <v>-9.613553493567692E-2</v>
      </c>
      <c r="DT14" s="9">
        <v>0.17701941942093075</v>
      </c>
      <c r="DU14" s="9">
        <v>-0.32379452590339791</v>
      </c>
      <c r="DV14" s="9">
        <v>0.64727499669185329</v>
      </c>
      <c r="DW14" s="9">
        <v>-0.50660640229749532</v>
      </c>
      <c r="DX14" s="9">
        <v>0.83428097572047644</v>
      </c>
      <c r="DY14" s="9">
        <v>0.28707149046743957</v>
      </c>
      <c r="DZ14" s="9">
        <v>1.7751362681545351E-2</v>
      </c>
      <c r="EA14" s="9">
        <v>1</v>
      </c>
      <c r="EB14" s="9">
        <v>0.23403833025601362</v>
      </c>
      <c r="GR14" t="s">
        <v>13</v>
      </c>
      <c r="GS14">
        <v>0.44444444444444453</v>
      </c>
      <c r="GT14">
        <v>-0.17777777777777773</v>
      </c>
      <c r="GU14">
        <v>0.17777777777777776</v>
      </c>
      <c r="GV14">
        <v>-0.26666666666666666</v>
      </c>
      <c r="GW14">
        <v>0.1777777777777777</v>
      </c>
      <c r="GX14">
        <v>0</v>
      </c>
      <c r="GY14">
        <v>0.17777777777777776</v>
      </c>
      <c r="GZ14">
        <v>4.4408920985006264E-17</v>
      </c>
      <c r="HA14">
        <v>0.26666666666666666</v>
      </c>
      <c r="HB14">
        <v>0.44444444444444448</v>
      </c>
      <c r="HC14">
        <v>0.26666666666666666</v>
      </c>
      <c r="HD14">
        <v>0.44444444444444453</v>
      </c>
      <c r="HE14">
        <f>VARP(RIVM2023!$Q$105:$AE$105)</f>
        <v>0.88888888888888884</v>
      </c>
      <c r="HF14">
        <v>0.17777777777777776</v>
      </c>
      <c r="HG14">
        <v>0.62222222222222212</v>
      </c>
      <c r="HH14">
        <v>0.35555555555555557</v>
      </c>
      <c r="HI14">
        <v>0.26666666666666666</v>
      </c>
      <c r="HJ14">
        <v>1.4802973661668754E-17</v>
      </c>
      <c r="HK14">
        <v>8.8888888888888934E-2</v>
      </c>
      <c r="HL14">
        <v>0.17777777777777776</v>
      </c>
      <c r="HM14">
        <v>8.8888888888888892E-2</v>
      </c>
      <c r="HN14">
        <v>0.53333333333333333</v>
      </c>
      <c r="HO14">
        <v>0.26666666666666666</v>
      </c>
      <c r="HP14">
        <v>0.26666666666666661</v>
      </c>
      <c r="HQ14">
        <v>0.26666666666666661</v>
      </c>
      <c r="HR14">
        <v>-8.8888888888888934E-2</v>
      </c>
      <c r="HS14">
        <v>-8.8888888888888892E-2</v>
      </c>
      <c r="HT14">
        <v>0.26666666666666661</v>
      </c>
      <c r="HU14">
        <v>0.26666666666666666</v>
      </c>
      <c r="HV14">
        <v>0.26666666666666666</v>
      </c>
      <c r="HW14">
        <v>0.35555555555555557</v>
      </c>
      <c r="HX14">
        <v>0.26666666666666661</v>
      </c>
      <c r="HY14">
        <v>0.26666666666666666</v>
      </c>
      <c r="HZ14">
        <v>0.35555555555555551</v>
      </c>
      <c r="IA14">
        <v>0.44444444444444448</v>
      </c>
      <c r="IB14">
        <v>-8.888888888888892E-2</v>
      </c>
      <c r="IC14">
        <v>0.44444444444444448</v>
      </c>
      <c r="ID14">
        <v>-8.8888888888888892E-2</v>
      </c>
      <c r="IE14">
        <v>0.17777777777777773</v>
      </c>
      <c r="IF14">
        <v>-0.17777777777777776</v>
      </c>
      <c r="IG14">
        <v>8.8888888888888962E-2</v>
      </c>
      <c r="IH14">
        <v>0.1777777777777777</v>
      </c>
    </row>
    <row r="15" spans="1:242" ht="15.75" thickBot="1" x14ac:dyDescent="0.3">
      <c r="A15">
        <v>1</v>
      </c>
      <c r="B15">
        <v>14</v>
      </c>
      <c r="D15" s="12">
        <v>5.0000000000000001E-3</v>
      </c>
      <c r="E15" s="12">
        <v>0.01</v>
      </c>
      <c r="F15" s="12">
        <v>0.02</v>
      </c>
      <c r="G15" s="12">
        <v>0.45566785714285707</v>
      </c>
      <c r="H15" s="12">
        <v>0.2727</v>
      </c>
      <c r="P15" t="s">
        <v>14</v>
      </c>
      <c r="Q15">
        <v>0.75796924999999993</v>
      </c>
      <c r="R15">
        <v>0.95</v>
      </c>
      <c r="S15">
        <v>0.05</v>
      </c>
      <c r="T15">
        <v>0.44374999999999998</v>
      </c>
      <c r="U15">
        <v>0.77540000000000009</v>
      </c>
      <c r="V15">
        <v>0.95005974264705895</v>
      </c>
      <c r="W15">
        <v>4.9995000833194379E-2</v>
      </c>
      <c r="X15">
        <v>4.8969325014264736E-2</v>
      </c>
      <c r="Y15">
        <v>0.48199999999999998</v>
      </c>
      <c r="Z15">
        <v>4.9578058418937074E-2</v>
      </c>
      <c r="AA15">
        <v>4.9184505515082168E-2</v>
      </c>
      <c r="AB15">
        <v>0.5</v>
      </c>
      <c r="AC15">
        <v>0.95002707092636307</v>
      </c>
      <c r="AD15">
        <v>0.95004127272743777</v>
      </c>
      <c r="AE15">
        <v>0.57499999999999996</v>
      </c>
      <c r="AF15">
        <f>AVERAGE($Q$15:$AE$15)</f>
        <v>0.50546494840548928</v>
      </c>
      <c r="AX15" s="9"/>
      <c r="CV15" s="86" t="s">
        <v>212</v>
      </c>
      <c r="CW15" s="5">
        <f>SUM($Q$60:$AE$60)</f>
        <v>-1</v>
      </c>
      <c r="CX15" s="5">
        <v>18.346666666666664</v>
      </c>
      <c r="CY15" s="5">
        <f>SUM($Q$106:$AE$106)</f>
        <v>-1</v>
      </c>
      <c r="CZ15" s="5">
        <v>13.653333333333332</v>
      </c>
      <c r="DA15" s="5">
        <v>0.16042784463734344</v>
      </c>
      <c r="DB15" s="5">
        <v>0.60620477858594202</v>
      </c>
      <c r="DC15" s="5">
        <v>0.61738000729740627</v>
      </c>
      <c r="DD15" s="5">
        <f t="shared" si="0"/>
        <v>0.29682539682539677</v>
      </c>
      <c r="DE15" s="5">
        <f t="shared" si="1"/>
        <v>0.4142857142857142</v>
      </c>
      <c r="DF15" s="5">
        <v>3.9294090362127935E-4</v>
      </c>
      <c r="DG15" s="5">
        <v>5.314784959310904</v>
      </c>
      <c r="DH15" s="5">
        <f t="shared" si="2"/>
        <v>5</v>
      </c>
      <c r="DI15" s="5">
        <f t="shared" si="3"/>
        <v>4</v>
      </c>
      <c r="DJ15" s="5">
        <v>9</v>
      </c>
      <c r="DK15" s="5">
        <f t="shared" si="4"/>
        <v>3.3333333333333326E-2</v>
      </c>
      <c r="DL15" s="5">
        <f t="shared" si="5"/>
        <v>0.50546494840548928</v>
      </c>
      <c r="DM15" s="5">
        <f t="shared" si="6"/>
        <v>0.37566335231201481</v>
      </c>
      <c r="DO15" s="51" t="s">
        <v>49</v>
      </c>
      <c r="DP15" s="51">
        <v>-0.42622894799306899</v>
      </c>
      <c r="DQ15" s="51">
        <v>0.23411434927110361</v>
      </c>
      <c r="DR15" s="51">
        <v>-1.8647120578494565E-4</v>
      </c>
      <c r="DS15" s="51">
        <v>0.25977966222876053</v>
      </c>
      <c r="DT15" s="51">
        <v>0.31215193827577387</v>
      </c>
      <c r="DU15" s="51">
        <v>-0.60061213442366801</v>
      </c>
      <c r="DV15" s="51">
        <v>0.58427520647706865</v>
      </c>
      <c r="DW15" s="51">
        <v>0.49075939577443911</v>
      </c>
      <c r="DX15" s="51">
        <v>0.53614136357233433</v>
      </c>
      <c r="DY15" s="51">
        <v>0.79165208773337059</v>
      </c>
      <c r="DZ15" s="51">
        <v>-0.34091335308512699</v>
      </c>
      <c r="EA15" s="51">
        <v>0.23403833025601362</v>
      </c>
      <c r="EB15" s="51">
        <v>1</v>
      </c>
      <c r="GR15" t="s">
        <v>14</v>
      </c>
      <c r="GS15">
        <v>0.19555555555555557</v>
      </c>
      <c r="GT15">
        <v>0.60444444444444445</v>
      </c>
      <c r="GU15">
        <v>-0.33777777777777779</v>
      </c>
      <c r="GV15">
        <v>-0.48000000000000004</v>
      </c>
      <c r="GW15">
        <v>0.24888888888888897</v>
      </c>
      <c r="GX15">
        <v>0.1066666666666667</v>
      </c>
      <c r="GY15">
        <v>0.46222222222222231</v>
      </c>
      <c r="GZ15">
        <v>-0.21333333333333335</v>
      </c>
      <c r="HA15">
        <v>0.32</v>
      </c>
      <c r="HB15">
        <v>0.35555555555555557</v>
      </c>
      <c r="HC15">
        <v>0.21333333333333332</v>
      </c>
      <c r="HD15">
        <v>0.62222222222222212</v>
      </c>
      <c r="HE15">
        <v>0.17777777777777776</v>
      </c>
      <c r="HF15">
        <f>VARP(RIVM2023!$Q$106:$AE$106)</f>
        <v>0.99555555555555553</v>
      </c>
      <c r="HG15">
        <v>0.60444444444444445</v>
      </c>
      <c r="HH15">
        <v>0.71111111111111103</v>
      </c>
      <c r="HI15">
        <v>0.21333333333333335</v>
      </c>
      <c r="HJ15">
        <v>-0.16000000000000003</v>
      </c>
      <c r="HK15">
        <v>0.44444444444444453</v>
      </c>
      <c r="HL15">
        <v>0.46222222222222231</v>
      </c>
      <c r="HM15">
        <v>0.49777777777777776</v>
      </c>
      <c r="HN15">
        <v>0.58666666666666656</v>
      </c>
      <c r="HO15">
        <v>0.47999999999999993</v>
      </c>
      <c r="HP15">
        <v>0.74666666666666648</v>
      </c>
      <c r="HQ15">
        <v>0.74666666666666648</v>
      </c>
      <c r="HR15">
        <v>0.19555555555555557</v>
      </c>
      <c r="HS15">
        <v>0.14222222222222222</v>
      </c>
      <c r="HT15">
        <v>-0.32000000000000012</v>
      </c>
      <c r="HU15">
        <v>0.47999999999999993</v>
      </c>
      <c r="HV15">
        <v>0.16000000000000003</v>
      </c>
      <c r="HW15">
        <v>0.23111111111111113</v>
      </c>
      <c r="HX15">
        <v>0.21333333333333329</v>
      </c>
      <c r="HY15">
        <v>0.58666666666666656</v>
      </c>
      <c r="HZ15">
        <v>0.60444444444444445</v>
      </c>
      <c r="IA15">
        <v>0.35555555555555557</v>
      </c>
      <c r="IB15">
        <v>0.72888888888888892</v>
      </c>
      <c r="IC15">
        <v>0.72888888888888892</v>
      </c>
      <c r="ID15">
        <v>0.30222222222222217</v>
      </c>
      <c r="IE15">
        <v>0.19555555555555557</v>
      </c>
      <c r="IF15">
        <v>0.33777777777777779</v>
      </c>
      <c r="IG15">
        <v>-0.14222222222222217</v>
      </c>
      <c r="IH15">
        <v>0.24888888888888897</v>
      </c>
    </row>
    <row r="16" spans="1:242" x14ac:dyDescent="0.25">
      <c r="A16">
        <v>1</v>
      </c>
      <c r="B16">
        <v>15</v>
      </c>
      <c r="D16" s="12">
        <v>800</v>
      </c>
      <c r="E16" s="12">
        <v>1000</v>
      </c>
      <c r="F16" s="12">
        <v>1200</v>
      </c>
      <c r="G16" s="12">
        <v>5912.7380952380954</v>
      </c>
      <c r="H16" s="12">
        <v>1500</v>
      </c>
      <c r="P16" t="s">
        <v>15</v>
      </c>
      <c r="Q16">
        <v>0.95295690456373972</v>
      </c>
      <c r="R16">
        <v>0.5</v>
      </c>
      <c r="S16">
        <v>4.9732142857142336E-2</v>
      </c>
      <c r="T16">
        <v>0.33124999999999999</v>
      </c>
      <c r="U16">
        <v>0.33007999999999998</v>
      </c>
      <c r="V16">
        <v>0.50571153846153849</v>
      </c>
      <c r="W16">
        <v>4.9995000833194379E-2</v>
      </c>
      <c r="X16">
        <v>4.8375757359191904E-2</v>
      </c>
      <c r="Y16">
        <v>0.66200000000000003</v>
      </c>
      <c r="Z16">
        <v>4.9929178359909621E-2</v>
      </c>
      <c r="AA16">
        <v>4.9487179429322813E-2</v>
      </c>
      <c r="AB16">
        <v>0.62857142857142856</v>
      </c>
      <c r="AC16">
        <v>0.65</v>
      </c>
      <c r="AD16">
        <v>0.95048742603210401</v>
      </c>
      <c r="AE16">
        <v>0.74545454545454548</v>
      </c>
      <c r="AF16">
        <f>AVERAGE($Q$16:$AE$16)</f>
        <v>0.43360207346147445</v>
      </c>
      <c r="AX16" s="9"/>
      <c r="CV16" s="86">
        <f>AVERAGE(DD:DD)</f>
        <v>0.15835222978080118</v>
      </c>
      <c r="CW16" s="5">
        <f>SUM($Q$61:$AE$61)</f>
        <v>-1</v>
      </c>
      <c r="CX16" s="5">
        <v>20.479999999999997</v>
      </c>
      <c r="CY16" s="5">
        <f>SUM($Q$107:$AE$107)</f>
        <v>1</v>
      </c>
      <c r="CZ16" s="5">
        <v>13.546666666666667</v>
      </c>
      <c r="DA16" s="5">
        <v>0.141294698491506</v>
      </c>
      <c r="DB16" s="5">
        <v>0.79413565750014559</v>
      </c>
      <c r="DC16" s="5">
        <v>0.65376453047708893</v>
      </c>
      <c r="DD16" s="5">
        <f t="shared" si="0"/>
        <v>0.30317460317460315</v>
      </c>
      <c r="DE16" s="5">
        <f t="shared" si="1"/>
        <v>0.46507936507936498</v>
      </c>
      <c r="DF16" s="5">
        <v>1.7929697838341648E-3</v>
      </c>
      <c r="DG16" s="5">
        <v>5.1160496243543427</v>
      </c>
      <c r="DH16" s="5">
        <f t="shared" si="2"/>
        <v>5</v>
      </c>
      <c r="DI16" s="5">
        <f t="shared" si="3"/>
        <v>2</v>
      </c>
      <c r="DJ16" s="5">
        <v>7</v>
      </c>
      <c r="DK16" s="5">
        <f t="shared" si="4"/>
        <v>3.3333333333333326E-2</v>
      </c>
      <c r="DL16" s="5">
        <f t="shared" si="5"/>
        <v>0.43360207346147445</v>
      </c>
      <c r="DM16" s="5">
        <f t="shared" si="6"/>
        <v>0.33162142684079132</v>
      </c>
      <c r="GR16" t="s">
        <v>15</v>
      </c>
      <c r="GS16">
        <v>0.60444444444444445</v>
      </c>
      <c r="GT16">
        <v>0.19555555555555557</v>
      </c>
      <c r="GU16">
        <v>7.1111111111111056E-2</v>
      </c>
      <c r="GV16">
        <v>-0.32000000000000012</v>
      </c>
      <c r="GW16">
        <v>0.28444444444444444</v>
      </c>
      <c r="GX16">
        <v>0.16000000000000003</v>
      </c>
      <c r="GY16">
        <v>0.33777777777777779</v>
      </c>
      <c r="GZ16">
        <v>-5.3333333333333323E-2</v>
      </c>
      <c r="HA16">
        <v>0.47999999999999993</v>
      </c>
      <c r="HB16">
        <v>0.44444444444444448</v>
      </c>
      <c r="HC16">
        <v>5.3333333333333351E-2</v>
      </c>
      <c r="HD16">
        <v>0.71111111111111103</v>
      </c>
      <c r="HE16">
        <v>0.62222222222222212</v>
      </c>
      <c r="HF16">
        <v>0.60444444444444445</v>
      </c>
      <c r="HG16">
        <f>VARP(RIVM2023!$Q$107:$AE$107)</f>
        <v>0.99555555555555553</v>
      </c>
      <c r="HH16">
        <v>0.62222222222222223</v>
      </c>
      <c r="HI16">
        <v>0.32000000000000012</v>
      </c>
      <c r="HJ16">
        <v>-0.10666666666666669</v>
      </c>
      <c r="HK16">
        <v>8.8888888888888948E-2</v>
      </c>
      <c r="HL16">
        <v>0.33777777777777779</v>
      </c>
      <c r="HM16">
        <v>0.30222222222222223</v>
      </c>
      <c r="HN16">
        <v>0.7466666666666667</v>
      </c>
      <c r="HO16">
        <v>0.58666666666666667</v>
      </c>
      <c r="HP16">
        <v>0.58666666666666667</v>
      </c>
      <c r="HQ16">
        <v>0.58666666666666667</v>
      </c>
      <c r="HR16">
        <v>7.1111111111111069E-2</v>
      </c>
      <c r="HS16">
        <v>0.12444444444444444</v>
      </c>
      <c r="HT16">
        <v>-0.21333333333333329</v>
      </c>
      <c r="HU16">
        <v>0.32000000000000006</v>
      </c>
      <c r="HV16">
        <v>0.10666666666666669</v>
      </c>
      <c r="HW16">
        <v>0.30222222222222228</v>
      </c>
      <c r="HX16">
        <v>0.32</v>
      </c>
      <c r="HY16">
        <v>0.21333333333333335</v>
      </c>
      <c r="HZ16">
        <v>0.72888888888888892</v>
      </c>
      <c r="IA16">
        <v>0.44444444444444448</v>
      </c>
      <c r="IB16">
        <v>0.33777777777777779</v>
      </c>
      <c r="IC16">
        <v>0.60444444444444445</v>
      </c>
      <c r="ID16">
        <v>0.23111111111111116</v>
      </c>
      <c r="IE16">
        <v>7.1111111111111069E-2</v>
      </c>
      <c r="IF16">
        <v>0.19555555555555557</v>
      </c>
      <c r="IG16">
        <v>0.14222222222222217</v>
      </c>
      <c r="IH16">
        <v>0.28444444444444444</v>
      </c>
    </row>
    <row r="17" spans="1:242" x14ac:dyDescent="0.25">
      <c r="A17">
        <v>2</v>
      </c>
      <c r="B17">
        <v>1</v>
      </c>
      <c r="D17" s="12">
        <v>500000</v>
      </c>
      <c r="E17" s="12">
        <v>1000000</v>
      </c>
      <c r="F17" s="12">
        <v>1500000</v>
      </c>
      <c r="P17" t="s">
        <v>16</v>
      </c>
      <c r="Q17">
        <v>0.9505996103423161</v>
      </c>
      <c r="R17">
        <v>0.185</v>
      </c>
      <c r="S17">
        <v>0.95051320143460361</v>
      </c>
      <c r="T17">
        <v>0.2</v>
      </c>
      <c r="U17">
        <v>0.86960457360647925</v>
      </c>
      <c r="V17">
        <v>0.95016966250917123</v>
      </c>
      <c r="W17">
        <v>4.9995833958239519E-2</v>
      </c>
      <c r="X17">
        <v>4.8084337095514559E-2</v>
      </c>
      <c r="Y17">
        <v>0.58100000000000007</v>
      </c>
      <c r="Z17">
        <v>4.9578058418937074E-2</v>
      </c>
      <c r="AA17">
        <v>4.9487179429322813E-2</v>
      </c>
      <c r="AB17">
        <v>0.95000000000000007</v>
      </c>
      <c r="AC17">
        <v>0.95004510193125757</v>
      </c>
      <c r="AD17">
        <v>0.95025832730008741</v>
      </c>
      <c r="AE17">
        <v>0.95007530120481931</v>
      </c>
      <c r="AF17">
        <f>AVERAGE($Q$17:$AE$17)</f>
        <v>0.57896074581538315</v>
      </c>
      <c r="AX17" s="9"/>
      <c r="CV17" s="86" t="s">
        <v>213</v>
      </c>
      <c r="CW17" s="5">
        <f>SUM($Q$62:$AE$62)</f>
        <v>3</v>
      </c>
      <c r="CX17" s="5">
        <v>17.760000000000002</v>
      </c>
      <c r="CY17" s="5">
        <f>SUM($Q$108:$AE$108)</f>
        <v>-5</v>
      </c>
      <c r="CZ17" s="5">
        <v>13.333333333333332</v>
      </c>
      <c r="DB17" s="5">
        <v>0.76354564036742978</v>
      </c>
      <c r="DC17" s="5">
        <v>0.52269584763954524</v>
      </c>
      <c r="DD17" s="5">
        <f t="shared" si="0"/>
        <v>0.27142857142857141</v>
      </c>
      <c r="DE17" s="5">
        <f t="shared" si="1"/>
        <v>0.39523809523809533</v>
      </c>
      <c r="DF17" s="5">
        <v>2.6992374635409173E-6</v>
      </c>
      <c r="DG17" s="5">
        <v>6.1567702420008139</v>
      </c>
      <c r="DH17" s="5">
        <f t="shared" si="2"/>
        <v>4</v>
      </c>
      <c r="DI17" s="5">
        <f t="shared" si="3"/>
        <v>7</v>
      </c>
      <c r="DJ17" s="5">
        <v>11</v>
      </c>
      <c r="DK17" s="5">
        <f t="shared" si="4"/>
        <v>9.9999999999999978E-2</v>
      </c>
      <c r="DL17" s="5">
        <f t="shared" si="5"/>
        <v>0.57896074581538315</v>
      </c>
      <c r="DM17" s="5">
        <f t="shared" si="6"/>
        <v>0.42007147379137999</v>
      </c>
      <c r="GR17" t="s">
        <v>16</v>
      </c>
      <c r="GS17">
        <v>0.44444444444444448</v>
      </c>
      <c r="GT17">
        <v>0.35555555555555551</v>
      </c>
      <c r="GU17">
        <v>-8.8888888888888934E-2</v>
      </c>
      <c r="GV17">
        <v>-0.26666666666666666</v>
      </c>
      <c r="GW17">
        <v>0.17777777777777773</v>
      </c>
      <c r="GX17">
        <v>1.4802973661668754E-17</v>
      </c>
      <c r="GY17">
        <v>0.17777777777777773</v>
      </c>
      <c r="GZ17">
        <v>1.4802973661668754E-17</v>
      </c>
      <c r="HA17">
        <v>0.53333333333333333</v>
      </c>
      <c r="HB17">
        <v>0.44444444444444453</v>
      </c>
      <c r="HC17">
        <v>-1.4802973661668754E-17</v>
      </c>
      <c r="HD17">
        <v>0.44444444444444448</v>
      </c>
      <c r="HE17">
        <v>0.35555555555555557</v>
      </c>
      <c r="HF17">
        <v>0.71111111111111103</v>
      </c>
      <c r="HG17">
        <v>0.62222222222222223</v>
      </c>
      <c r="HH17">
        <f>VARP(RIVM2023!$Q$108:$AE$108)</f>
        <v>0.88888888888888884</v>
      </c>
      <c r="HI17">
        <v>-1.4802973661668754E-17</v>
      </c>
      <c r="HJ17">
        <v>-0.26666666666666666</v>
      </c>
      <c r="HK17">
        <v>8.8888888888888934E-2</v>
      </c>
      <c r="HL17">
        <v>0.71111111111111103</v>
      </c>
      <c r="HM17">
        <v>0.35555555555555551</v>
      </c>
      <c r="HN17">
        <v>0.79999999999999993</v>
      </c>
      <c r="HO17">
        <v>0.53333333333333333</v>
      </c>
      <c r="HP17">
        <v>0.53333333333333333</v>
      </c>
      <c r="HQ17">
        <v>0.53333333333333333</v>
      </c>
      <c r="HR17">
        <v>0.44444444444444448</v>
      </c>
      <c r="HS17">
        <v>-8.8888888888888892E-2</v>
      </c>
      <c r="HT17">
        <v>-0.26666666666666666</v>
      </c>
      <c r="HU17">
        <v>0.26666666666666666</v>
      </c>
      <c r="HV17">
        <v>0.26666666666666666</v>
      </c>
      <c r="HW17">
        <v>0.35555555555555557</v>
      </c>
      <c r="HX17">
        <v>0.53333333333333333</v>
      </c>
      <c r="HY17">
        <v>0.53333333333333321</v>
      </c>
      <c r="HZ17">
        <v>0.62222222222222223</v>
      </c>
      <c r="IA17">
        <v>0.44444444444444448</v>
      </c>
      <c r="IB17">
        <v>0.44444444444444459</v>
      </c>
      <c r="IC17">
        <v>0.71111111111111103</v>
      </c>
      <c r="ID17">
        <v>0.44444444444444442</v>
      </c>
      <c r="IE17">
        <v>0.17777777777777776</v>
      </c>
      <c r="IF17">
        <v>8.8888888888888934E-2</v>
      </c>
      <c r="IG17">
        <v>8.8888888888888976E-2</v>
      </c>
      <c r="IH17">
        <v>0.17777777777777773</v>
      </c>
    </row>
    <row r="18" spans="1:242" x14ac:dyDescent="0.25">
      <c r="A18">
        <v>2</v>
      </c>
      <c r="B18">
        <v>2</v>
      </c>
      <c r="D18" s="12">
        <v>50</v>
      </c>
      <c r="E18" s="12">
        <v>250</v>
      </c>
      <c r="F18" s="12">
        <v>500</v>
      </c>
      <c r="P18" t="s">
        <v>17</v>
      </c>
      <c r="Q18">
        <v>0.19546925000000004</v>
      </c>
      <c r="R18">
        <v>0.34249999999999997</v>
      </c>
      <c r="S18">
        <v>4.6416666666660097E-2</v>
      </c>
      <c r="T18">
        <v>4.9938271604854444E-2</v>
      </c>
      <c r="U18">
        <v>4.9223999999982927E-2</v>
      </c>
      <c r="V18">
        <v>0.64849999999999997</v>
      </c>
      <c r="W18">
        <v>4.9990835624427056E-2</v>
      </c>
      <c r="X18">
        <v>0.86899999999999999</v>
      </c>
      <c r="Y18">
        <v>0.6436170212765957</v>
      </c>
      <c r="Z18">
        <v>4.9647886778416132E-2</v>
      </c>
      <c r="AA18">
        <v>4.9742268012009781E-2</v>
      </c>
      <c r="AB18">
        <v>0.72500000000000009</v>
      </c>
      <c r="AC18">
        <v>0.68</v>
      </c>
      <c r="AD18">
        <v>0.888575</v>
      </c>
      <c r="AE18">
        <v>0.95</v>
      </c>
      <c r="AF18">
        <f>AVERAGE($Q$18:$AE$18)</f>
        <v>0.41584141333086311</v>
      </c>
      <c r="AX18" s="9"/>
      <c r="CV18" s="86">
        <f>AVERAGE(DE:DE)</f>
        <v>0.34293272864701457</v>
      </c>
      <c r="CW18" s="5">
        <f>SUM($Q$63:$AE$63)</f>
        <v>-1</v>
      </c>
      <c r="CX18" s="5">
        <v>17.013333333333332</v>
      </c>
      <c r="CY18" s="5">
        <f>SUM($Q$109:$AE$109)</f>
        <v>3</v>
      </c>
      <c r="CZ18" s="5">
        <v>5.9733333333333336</v>
      </c>
      <c r="DB18" s="5">
        <v>0.97577687623431353</v>
      </c>
      <c r="DC18" s="5">
        <v>0.50029629101294582</v>
      </c>
      <c r="DD18" s="5">
        <f t="shared" si="0"/>
        <v>0.13174603174603178</v>
      </c>
      <c r="DE18" s="5">
        <f t="shared" si="1"/>
        <v>0.38253968253968251</v>
      </c>
      <c r="DF18" s="5">
        <v>1.2764881834793619E-4</v>
      </c>
      <c r="DG18" s="5">
        <v>4.7588975329762775</v>
      </c>
      <c r="DH18" s="5">
        <f t="shared" si="2"/>
        <v>6</v>
      </c>
      <c r="DI18" s="5">
        <f t="shared" si="3"/>
        <v>1</v>
      </c>
      <c r="DJ18" s="5">
        <v>7</v>
      </c>
      <c r="DK18" s="5">
        <f t="shared" si="4"/>
        <v>3.3333333333333326E-2</v>
      </c>
      <c r="DL18" s="5">
        <f t="shared" si="5"/>
        <v>0.41584141333086311</v>
      </c>
      <c r="DM18" s="5">
        <f t="shared" si="6"/>
        <v>0.36314199725733676</v>
      </c>
      <c r="GR18" t="s">
        <v>17</v>
      </c>
      <c r="GS18">
        <v>0.21333333333333335</v>
      </c>
      <c r="GT18">
        <v>0.32000000000000012</v>
      </c>
      <c r="GU18">
        <v>-5.3333333333333323E-2</v>
      </c>
      <c r="GV18">
        <v>-0.42666666666666681</v>
      </c>
      <c r="GW18">
        <v>5.3333333333333337E-2</v>
      </c>
      <c r="GX18">
        <v>0.48000000000000009</v>
      </c>
      <c r="GY18">
        <v>0.21333333333333335</v>
      </c>
      <c r="GZ18">
        <v>0.10666666666666662</v>
      </c>
      <c r="HA18">
        <v>-0.16000000000000006</v>
      </c>
      <c r="HB18">
        <v>2.9605947323337507E-17</v>
      </c>
      <c r="HC18">
        <v>0.42666666666666669</v>
      </c>
      <c r="HD18">
        <v>0.53333333333333333</v>
      </c>
      <c r="HE18">
        <v>0.26666666666666666</v>
      </c>
      <c r="HF18">
        <v>0.21333333333333335</v>
      </c>
      <c r="HG18">
        <v>0.32000000000000012</v>
      </c>
      <c r="HH18">
        <v>-1.4802973661668754E-17</v>
      </c>
      <c r="HI18">
        <f>VARP(RIVM2023!$Q$109:$AE$109)</f>
        <v>0.96</v>
      </c>
      <c r="HJ18">
        <v>0.2133333333333334</v>
      </c>
      <c r="HK18">
        <v>0.53333333333333333</v>
      </c>
      <c r="HL18">
        <v>-0.32000000000000006</v>
      </c>
      <c r="HM18">
        <v>0.10666666666666666</v>
      </c>
      <c r="HN18">
        <v>0.10666666666666662</v>
      </c>
      <c r="HO18">
        <v>0.16000000000000006</v>
      </c>
      <c r="HP18">
        <v>0.42666666666666669</v>
      </c>
      <c r="HQ18">
        <v>0.42666666666666669</v>
      </c>
      <c r="HR18">
        <v>0.21333333333333335</v>
      </c>
      <c r="HS18">
        <v>0.10666666666666666</v>
      </c>
      <c r="HT18">
        <v>0.16000000000000009</v>
      </c>
      <c r="HU18">
        <v>0.16000000000000006</v>
      </c>
      <c r="HV18">
        <v>5.3333333333333337E-2</v>
      </c>
      <c r="HW18">
        <v>0.10666666666666666</v>
      </c>
      <c r="HX18">
        <v>-0.10666666666666665</v>
      </c>
      <c r="HY18">
        <v>-0.16000000000000006</v>
      </c>
      <c r="HZ18">
        <v>5.3333333333333323E-2</v>
      </c>
      <c r="IA18">
        <v>0.26666666666666666</v>
      </c>
      <c r="IB18">
        <v>-5.3333333333333358E-2</v>
      </c>
      <c r="IC18">
        <v>0.21333333333333335</v>
      </c>
      <c r="ID18">
        <v>-0.10666666666666666</v>
      </c>
      <c r="IE18">
        <v>-5.3333333333333371E-2</v>
      </c>
      <c r="IF18">
        <v>5.3333333333333365E-2</v>
      </c>
      <c r="IG18">
        <v>-0.10666666666666665</v>
      </c>
      <c r="IH18">
        <v>5.3333333333333337E-2</v>
      </c>
    </row>
    <row r="19" spans="1:242" x14ac:dyDescent="0.25">
      <c r="A19">
        <v>2</v>
      </c>
      <c r="B19">
        <v>3</v>
      </c>
      <c r="D19" s="12">
        <v>73000</v>
      </c>
      <c r="E19" s="12">
        <v>80000</v>
      </c>
      <c r="F19" s="12">
        <v>85000</v>
      </c>
      <c r="P19" t="s">
        <v>18</v>
      </c>
      <c r="Q19">
        <v>0.56879179999999996</v>
      </c>
      <c r="R19">
        <v>0.5078061224489796</v>
      </c>
      <c r="S19">
        <v>0.10050100200400802</v>
      </c>
      <c r="T19">
        <v>4.9938271604854444E-2</v>
      </c>
      <c r="U19">
        <v>0.4306448979591837</v>
      </c>
      <c r="V19">
        <v>0.50151530612244899</v>
      </c>
      <c r="W19">
        <v>4.9995000833194379E-2</v>
      </c>
      <c r="X19">
        <v>0.63200000000000001</v>
      </c>
      <c r="Y19">
        <v>0.95007753975566467</v>
      </c>
      <c r="Z19">
        <v>0.25</v>
      </c>
      <c r="AA19">
        <v>0.53214285714285714</v>
      </c>
      <c r="AB19">
        <v>0.26315789473684215</v>
      </c>
      <c r="AC19">
        <v>0.31052631578947365</v>
      </c>
      <c r="AD19">
        <v>0.59714374999999997</v>
      </c>
      <c r="AE19">
        <v>0.18436873747494992</v>
      </c>
      <c r="AF19">
        <f>AVERAGE($Q$19:$AE$19)</f>
        <v>0.39524063305816381</v>
      </c>
      <c r="AX19" s="9"/>
      <c r="CV19" s="86" t="s">
        <v>370</v>
      </c>
      <c r="CW19" s="5">
        <f>SUM($Q$64:$AE$64)</f>
        <v>-1</v>
      </c>
      <c r="CX19" s="5">
        <v>8.2133333333333312</v>
      </c>
      <c r="CY19" s="5">
        <f>SUM($Q$110:$AE$110)</f>
        <v>9</v>
      </c>
      <c r="CZ19" s="5">
        <v>-0.21333333333333343</v>
      </c>
      <c r="DB19" s="5">
        <v>46.323339075045247</v>
      </c>
      <c r="DC19" s="5">
        <v>0.26553740173255141</v>
      </c>
      <c r="DD19" s="5">
        <f t="shared" si="0"/>
        <v>1.1111111111111106E-2</v>
      </c>
      <c r="DE19" s="5">
        <f t="shared" si="1"/>
        <v>0.17301587301587296</v>
      </c>
      <c r="DF19" s="5">
        <v>0.64320164723637041</v>
      </c>
      <c r="DG19" s="5">
        <v>2.6476991766786191</v>
      </c>
      <c r="DH19" s="5">
        <f t="shared" si="2"/>
        <v>2</v>
      </c>
      <c r="DI19" s="5">
        <f t="shared" si="3"/>
        <v>1</v>
      </c>
      <c r="DJ19" s="5">
        <v>3</v>
      </c>
      <c r="DK19" s="5">
        <f t="shared" si="4"/>
        <v>3.3333333333333326E-2</v>
      </c>
      <c r="DL19" s="5">
        <f t="shared" si="5"/>
        <v>0.39524063305816381</v>
      </c>
      <c r="DM19" s="5">
        <f t="shared" si="6"/>
        <v>0.25273203259234678</v>
      </c>
      <c r="GR19" t="s">
        <v>18</v>
      </c>
      <c r="GS19">
        <v>-0.16000000000000006</v>
      </c>
      <c r="GT19">
        <v>-0.1066666666666667</v>
      </c>
      <c r="GU19">
        <v>0.1066666666666667</v>
      </c>
      <c r="GV19">
        <v>-0.2133333333333334</v>
      </c>
      <c r="GW19">
        <v>0.15999999999999998</v>
      </c>
      <c r="GX19">
        <v>-0.16</v>
      </c>
      <c r="GY19">
        <v>0.37333333333333341</v>
      </c>
      <c r="GZ19">
        <v>0.32000000000000006</v>
      </c>
      <c r="HA19">
        <v>5.3333333333333337E-2</v>
      </c>
      <c r="HB19">
        <v>-1.4802973661668754E-17</v>
      </c>
      <c r="HC19">
        <v>0.21333333333333335</v>
      </c>
      <c r="HD19">
        <v>0</v>
      </c>
      <c r="HE19">
        <v>1.4802973661668754E-17</v>
      </c>
      <c r="HF19">
        <v>-0.16000000000000003</v>
      </c>
      <c r="HG19">
        <v>-0.10666666666666669</v>
      </c>
      <c r="HH19">
        <v>-0.26666666666666666</v>
      </c>
      <c r="HI19">
        <v>0.2133333333333334</v>
      </c>
      <c r="HJ19">
        <f>VARP(RIVM2023!$Q$110:$AE$110)</f>
        <v>0.64</v>
      </c>
      <c r="HK19">
        <v>1.4802973661668754E-17</v>
      </c>
      <c r="HL19">
        <v>-0.16</v>
      </c>
      <c r="HM19">
        <v>5.333333333333333E-2</v>
      </c>
      <c r="HN19">
        <v>-0.2133333333333334</v>
      </c>
      <c r="HO19">
        <v>-5.3333333333333337E-2</v>
      </c>
      <c r="HP19">
        <v>-5.3333333333333337E-2</v>
      </c>
      <c r="HQ19">
        <v>-5.3333333333333337E-2</v>
      </c>
      <c r="HR19">
        <v>-0.16000000000000006</v>
      </c>
      <c r="HS19">
        <v>5.3333333333333337E-2</v>
      </c>
      <c r="HT19">
        <v>0.2133333333333334</v>
      </c>
      <c r="HU19">
        <v>-5.3333333333333323E-2</v>
      </c>
      <c r="HV19">
        <v>0.16</v>
      </c>
      <c r="HW19">
        <v>-0.2133333333333334</v>
      </c>
      <c r="HX19">
        <v>-5.3333333333333337E-2</v>
      </c>
      <c r="HY19">
        <v>-0.2133333333333334</v>
      </c>
      <c r="HZ19">
        <v>-0.10666666666666669</v>
      </c>
      <c r="IA19">
        <v>-1.4802973661668754E-17</v>
      </c>
      <c r="IB19">
        <v>0.1066666666666667</v>
      </c>
      <c r="IC19">
        <v>-0.16</v>
      </c>
      <c r="ID19">
        <v>-0.31999999999999995</v>
      </c>
      <c r="IE19">
        <v>0.10666666666666667</v>
      </c>
      <c r="IF19">
        <v>-0.1066666666666667</v>
      </c>
      <c r="IG19">
        <v>-5.3333333333333337E-2</v>
      </c>
      <c r="IH19">
        <v>0.15999999999999998</v>
      </c>
    </row>
    <row r="20" spans="1:242" x14ac:dyDescent="0.25">
      <c r="A20">
        <v>2</v>
      </c>
      <c r="B20">
        <v>4</v>
      </c>
      <c r="D20" s="12">
        <v>5</v>
      </c>
      <c r="E20" s="12">
        <v>15</v>
      </c>
      <c r="F20" s="12">
        <v>30</v>
      </c>
      <c r="P20" t="s">
        <v>19</v>
      </c>
      <c r="Q20">
        <v>0.15584835714285716</v>
      </c>
      <c r="R20">
        <v>4.9374999999713544E-2</v>
      </c>
      <c r="S20">
        <v>0.95046889089269604</v>
      </c>
      <c r="T20">
        <v>4.9631901839993976E-2</v>
      </c>
      <c r="U20">
        <v>4.9223999999982927E-2</v>
      </c>
      <c r="V20">
        <v>4.7790697674041829E-2</v>
      </c>
      <c r="W20">
        <v>4.999000266595556E-2</v>
      </c>
      <c r="X20">
        <v>0.78799999999999992</v>
      </c>
      <c r="Y20">
        <v>0.90500000000000003</v>
      </c>
      <c r="Z20">
        <v>4.9094706133950901E-2</v>
      </c>
      <c r="AA20">
        <v>4.9234693791649305E-2</v>
      </c>
      <c r="AB20">
        <v>0.50000000000000011</v>
      </c>
      <c r="AC20">
        <v>0.9500180505418746</v>
      </c>
      <c r="AD20">
        <v>0.95038407367433175</v>
      </c>
      <c r="AE20">
        <v>0.95</v>
      </c>
      <c r="AF20">
        <f>AVERAGE($Q$20:$AE$20)</f>
        <v>0.43293735829046986</v>
      </c>
      <c r="AX20" s="9"/>
      <c r="CV20" s="86">
        <v>4.4444444444444427E-3</v>
      </c>
      <c r="CW20" s="5">
        <f>SUM($Q$65:$AE$65)</f>
        <v>-3</v>
      </c>
      <c r="CX20" s="5">
        <v>11.84</v>
      </c>
      <c r="CY20" s="5">
        <f>SUM($Q$111:$AE$111)</f>
        <v>-5</v>
      </c>
      <c r="CZ20" s="5">
        <v>6.666666666666667</v>
      </c>
      <c r="DB20" s="5">
        <v>1.0747719241744851</v>
      </c>
      <c r="DC20" s="5">
        <v>0.31658617120852861</v>
      </c>
      <c r="DD20" s="5">
        <f t="shared" si="0"/>
        <v>0.1126984126984127</v>
      </c>
      <c r="DE20" s="5">
        <f t="shared" si="1"/>
        <v>0.26190476190476192</v>
      </c>
      <c r="DF20" s="5">
        <v>1.4790979228611742E-6</v>
      </c>
      <c r="DG20" s="5">
        <v>5.6597243990778576</v>
      </c>
      <c r="DH20" s="5">
        <f t="shared" si="2"/>
        <v>7</v>
      </c>
      <c r="DI20" s="5">
        <f t="shared" si="3"/>
        <v>4</v>
      </c>
      <c r="DJ20" s="5">
        <v>11</v>
      </c>
      <c r="DK20" s="5">
        <f t="shared" si="4"/>
        <v>9.9999999999999978E-2</v>
      </c>
      <c r="DL20" s="5">
        <f t="shared" si="5"/>
        <v>0.43293735829046986</v>
      </c>
      <c r="DM20" s="5">
        <f t="shared" si="6"/>
        <v>0.42521701842792126</v>
      </c>
      <c r="GR20" t="s">
        <v>19</v>
      </c>
      <c r="GS20">
        <v>-8.8888888888888948E-2</v>
      </c>
      <c r="GT20">
        <v>0.62222222222222212</v>
      </c>
      <c r="GU20">
        <v>-0.35555555555555551</v>
      </c>
      <c r="GV20">
        <v>-0.26666666666666666</v>
      </c>
      <c r="GW20">
        <v>-8.8888888888888865E-2</v>
      </c>
      <c r="GX20">
        <v>0.26666666666666672</v>
      </c>
      <c r="GY20">
        <v>0.17777777777777778</v>
      </c>
      <c r="GZ20">
        <v>-1.4802973661668754E-17</v>
      </c>
      <c r="HA20">
        <v>-0.26666666666666666</v>
      </c>
      <c r="HB20">
        <v>-8.8888888888888878E-2</v>
      </c>
      <c r="HC20">
        <v>0.53333333333333333</v>
      </c>
      <c r="HD20">
        <v>0.44444444444444453</v>
      </c>
      <c r="HE20">
        <v>8.8888888888888934E-2</v>
      </c>
      <c r="HF20">
        <v>0.44444444444444453</v>
      </c>
      <c r="HG20">
        <v>8.8888888888888948E-2</v>
      </c>
      <c r="HH20">
        <v>8.8888888888888934E-2</v>
      </c>
      <c r="HI20">
        <v>0.53333333333333333</v>
      </c>
      <c r="HJ20">
        <v>1.4802973661668754E-17</v>
      </c>
      <c r="HK20">
        <f>VARP(RIVM2023!$Q$111:$AE$111)</f>
        <v>0.88888888888888884</v>
      </c>
      <c r="HL20">
        <v>-8.8888888888888948E-2</v>
      </c>
      <c r="HM20">
        <v>0.35555555555555551</v>
      </c>
      <c r="HN20">
        <v>-1.4802973661668754E-17</v>
      </c>
      <c r="HO20">
        <v>0.26666666666666661</v>
      </c>
      <c r="HP20">
        <v>0.53333333333333321</v>
      </c>
      <c r="HQ20">
        <v>0.53333333333333321</v>
      </c>
      <c r="HR20">
        <v>0.17777777777777773</v>
      </c>
      <c r="HS20">
        <v>0.17777777777777778</v>
      </c>
      <c r="HT20">
        <v>0.26666666666666666</v>
      </c>
      <c r="HU20">
        <v>0.26666666666666666</v>
      </c>
      <c r="HV20">
        <v>0.26666666666666666</v>
      </c>
      <c r="HW20">
        <v>8.8888888888888865E-2</v>
      </c>
      <c r="HX20">
        <v>-2.9605947323337507E-17</v>
      </c>
      <c r="HY20">
        <v>0.26666666666666666</v>
      </c>
      <c r="HZ20">
        <v>8.8888888888888948E-2</v>
      </c>
      <c r="IA20">
        <v>0.17777777777777773</v>
      </c>
      <c r="IB20">
        <v>0.17777777777777773</v>
      </c>
      <c r="IC20">
        <v>0.17777777777777776</v>
      </c>
      <c r="ID20">
        <v>-8.8888888888888837E-2</v>
      </c>
      <c r="IE20">
        <v>0.17777777777777773</v>
      </c>
      <c r="IF20">
        <v>8.8888888888888878E-2</v>
      </c>
      <c r="IG20">
        <v>-0.17777777777777792</v>
      </c>
      <c r="IH20">
        <v>-8.8888888888888865E-2</v>
      </c>
    </row>
    <row r="21" spans="1:242" x14ac:dyDescent="0.25">
      <c r="A21">
        <v>2</v>
      </c>
      <c r="B21">
        <v>5</v>
      </c>
      <c r="D21" s="12">
        <v>150</v>
      </c>
      <c r="E21" s="12">
        <v>220</v>
      </c>
      <c r="F21" s="12">
        <v>250</v>
      </c>
      <c r="P21" t="s">
        <v>20</v>
      </c>
      <c r="Q21">
        <v>0.9528325904033379</v>
      </c>
      <c r="R21">
        <v>0.41</v>
      </c>
      <c r="S21">
        <v>4.885964912280482E-2</v>
      </c>
      <c r="T21">
        <v>0.61250000000000004</v>
      </c>
      <c r="U21">
        <v>0.6236477715274773</v>
      </c>
      <c r="V21">
        <v>0.95005974264705895</v>
      </c>
      <c r="W21">
        <v>4.9995000833194379E-2</v>
      </c>
      <c r="X21">
        <v>4.8969325014264736E-2</v>
      </c>
      <c r="Y21">
        <v>0.92</v>
      </c>
      <c r="Z21">
        <v>0.21363636363636368</v>
      </c>
      <c r="AA21">
        <v>0.16842105263157894</v>
      </c>
      <c r="AB21">
        <v>0.5</v>
      </c>
      <c r="AC21">
        <v>0.95009911695997529</v>
      </c>
      <c r="AD21">
        <v>0.95048938877050371</v>
      </c>
      <c r="AE21">
        <v>0.95007560195420504</v>
      </c>
      <c r="AF21">
        <f>AVERAGE($Q$21:$AE$21)</f>
        <v>0.5566390402333844</v>
      </c>
      <c r="AX21" s="9"/>
      <c r="CV21" s="86" t="s">
        <v>371</v>
      </c>
      <c r="CW21" s="5">
        <f>SUM($Q$66:$AE$66)</f>
        <v>1</v>
      </c>
      <c r="CX21" s="5">
        <v>20.053333333333335</v>
      </c>
      <c r="CY21" s="5">
        <f>SUM($Q$112:$AE$112)</f>
        <v>-1</v>
      </c>
      <c r="CZ21" s="5">
        <v>9.3866666666666649</v>
      </c>
      <c r="DB21" s="5">
        <v>0.74331298030215998</v>
      </c>
      <c r="DC21" s="5">
        <v>0.65082301257969133</v>
      </c>
      <c r="DD21" s="5">
        <f t="shared" si="0"/>
        <v>0.19523809523809518</v>
      </c>
      <c r="DE21" s="5">
        <f t="shared" si="1"/>
        <v>0.45238095238095238</v>
      </c>
      <c r="DF21" s="5">
        <v>3.9294090362127935E-4</v>
      </c>
      <c r="DG21" s="5">
        <v>5.7303259210211825</v>
      </c>
      <c r="DH21" s="5">
        <f t="shared" si="2"/>
        <v>3</v>
      </c>
      <c r="DI21" s="5">
        <f t="shared" si="3"/>
        <v>5</v>
      </c>
      <c r="DJ21" s="5">
        <v>8</v>
      </c>
      <c r="DK21" s="5">
        <f t="shared" si="4"/>
        <v>3.3333333333333326E-2</v>
      </c>
      <c r="DL21" s="5">
        <f t="shared" si="5"/>
        <v>0.5566390402333844</v>
      </c>
      <c r="DM21" s="5">
        <f t="shared" si="6"/>
        <v>0.37620700066375234</v>
      </c>
      <c r="GR21" t="s">
        <v>20</v>
      </c>
      <c r="GS21">
        <v>0.46222222222222231</v>
      </c>
      <c r="GT21">
        <v>0.33777777777777779</v>
      </c>
      <c r="GU21">
        <v>0.19555555555555557</v>
      </c>
      <c r="GV21">
        <v>5.3333333333333344E-2</v>
      </c>
      <c r="GW21">
        <v>0.24888888888888897</v>
      </c>
      <c r="GX21">
        <v>-0.42666666666666664</v>
      </c>
      <c r="GY21">
        <v>-7.1111111111111083E-2</v>
      </c>
      <c r="GZ21">
        <v>5.3333333333333358E-2</v>
      </c>
      <c r="HA21">
        <v>0.58666666666666667</v>
      </c>
      <c r="HB21">
        <v>0.62222222222222212</v>
      </c>
      <c r="HC21">
        <v>-5.3333333333333358E-2</v>
      </c>
      <c r="HD21">
        <v>8.8888888888888934E-2</v>
      </c>
      <c r="HE21">
        <v>0.17777777777777776</v>
      </c>
      <c r="HF21">
        <v>0.46222222222222231</v>
      </c>
      <c r="HG21">
        <v>0.33777777777777779</v>
      </c>
      <c r="HH21">
        <v>0.71111111111111103</v>
      </c>
      <c r="HI21">
        <v>-0.32000000000000006</v>
      </c>
      <c r="HJ21">
        <v>-0.16</v>
      </c>
      <c r="HK21">
        <v>-8.8888888888888948E-2</v>
      </c>
      <c r="HL21">
        <f>VARP(RIVM2023!$Q$112:$AE$112)</f>
        <v>0.99555555555555553</v>
      </c>
      <c r="HM21">
        <v>0.23111111111111116</v>
      </c>
      <c r="HN21">
        <v>0.58666666666666667</v>
      </c>
      <c r="HO21">
        <v>0.47999999999999993</v>
      </c>
      <c r="HP21">
        <v>0.21333333333333337</v>
      </c>
      <c r="HQ21">
        <v>0.21333333333333337</v>
      </c>
      <c r="HR21">
        <v>0.46222222222222231</v>
      </c>
      <c r="HS21">
        <v>-0.12444444444444444</v>
      </c>
      <c r="HT21">
        <v>-5.3333333333333378E-2</v>
      </c>
      <c r="HU21">
        <v>0.21333333333333329</v>
      </c>
      <c r="HV21">
        <v>0.16000000000000003</v>
      </c>
      <c r="HW21">
        <v>-3.5555555555555549E-2</v>
      </c>
      <c r="HX21">
        <v>0.48000000000000004</v>
      </c>
      <c r="HY21">
        <v>0.32000000000000006</v>
      </c>
      <c r="HZ21">
        <v>0.33777777777777779</v>
      </c>
      <c r="IA21">
        <v>8.8888888888888878E-2</v>
      </c>
      <c r="IB21">
        <v>0.19555555555555557</v>
      </c>
      <c r="IC21">
        <v>0.46222222222222231</v>
      </c>
      <c r="ID21">
        <v>0.30222222222222223</v>
      </c>
      <c r="IE21">
        <v>0.19555555555555557</v>
      </c>
      <c r="IF21">
        <v>7.1111111111111069E-2</v>
      </c>
      <c r="IG21">
        <v>0.12444444444444451</v>
      </c>
      <c r="IH21">
        <v>0.24888888888888897</v>
      </c>
    </row>
    <row r="22" spans="1:242" x14ac:dyDescent="0.25">
      <c r="A22">
        <v>2</v>
      </c>
      <c r="B22">
        <v>6</v>
      </c>
      <c r="D22" s="12">
        <v>750</v>
      </c>
      <c r="E22" s="12">
        <v>900</v>
      </c>
      <c r="F22" s="12">
        <v>1000</v>
      </c>
      <c r="P22" t="s">
        <v>21</v>
      </c>
      <c r="Q22">
        <v>0.87046924999999997</v>
      </c>
      <c r="R22">
        <v>0.4325</v>
      </c>
      <c r="S22">
        <v>0.17599999999999999</v>
      </c>
      <c r="T22">
        <v>0.2</v>
      </c>
      <c r="U22">
        <v>0.16016000000000002</v>
      </c>
      <c r="V22">
        <v>0.6084090909090909</v>
      </c>
      <c r="W22">
        <v>4.9990835624427056E-2</v>
      </c>
      <c r="X22">
        <v>0.57379999999999998</v>
      </c>
      <c r="Y22">
        <v>0.76550000000000007</v>
      </c>
      <c r="Z22">
        <v>0.25</v>
      </c>
      <c r="AA22">
        <v>4.9487179429322813E-2</v>
      </c>
      <c r="AB22">
        <v>0.38750000000000001</v>
      </c>
      <c r="AC22">
        <v>0.9500180505418746</v>
      </c>
      <c r="AD22">
        <v>0.95013194192430173</v>
      </c>
      <c r="AE22">
        <v>0.5</v>
      </c>
      <c r="AF22">
        <f>AVERAGE($Q$22:$AE$22)</f>
        <v>0.46159775656193452</v>
      </c>
      <c r="AX22" s="9"/>
      <c r="CV22" s="86">
        <v>3.6281179138321947E-4</v>
      </c>
      <c r="CW22" s="5">
        <f>SUM($Q$67:$AE$67)</f>
        <v>-3</v>
      </c>
      <c r="CX22" s="5">
        <v>16.90666666666667</v>
      </c>
      <c r="CY22" s="5">
        <f>SUM($Q$113:$AE$113)</f>
        <v>7</v>
      </c>
      <c r="CZ22" s="5">
        <v>10.026666666666664</v>
      </c>
      <c r="DB22" s="5">
        <v>0.89923768304298013</v>
      </c>
      <c r="DC22" s="5">
        <v>0.58764915782234595</v>
      </c>
      <c r="DD22" s="5">
        <f t="shared" si="0"/>
        <v>0.24603174603174593</v>
      </c>
      <c r="DE22" s="5">
        <f t="shared" si="1"/>
        <v>0.38253968253968262</v>
      </c>
      <c r="DF22" s="5">
        <v>0.24370334015351014</v>
      </c>
      <c r="DG22" s="5">
        <v>4.5345298018578024</v>
      </c>
      <c r="DH22" s="5">
        <f t="shared" si="2"/>
        <v>2</v>
      </c>
      <c r="DI22" s="5">
        <f t="shared" si="3"/>
        <v>2</v>
      </c>
      <c r="DJ22" s="5">
        <v>4</v>
      </c>
      <c r="DK22" s="5">
        <f t="shared" si="4"/>
        <v>9.9999999999999978E-2</v>
      </c>
      <c r="DL22" s="5">
        <f t="shared" si="5"/>
        <v>0.46159775656193452</v>
      </c>
      <c r="DM22" s="5">
        <f t="shared" si="6"/>
        <v>0.3166341385513019</v>
      </c>
      <c r="GR22" t="s">
        <v>21</v>
      </c>
      <c r="GS22">
        <v>0.23111111111111116</v>
      </c>
      <c r="GT22">
        <v>0.30222222222222223</v>
      </c>
      <c r="GU22">
        <v>-0.30222222222222223</v>
      </c>
      <c r="GV22">
        <v>-0.1066666666666666</v>
      </c>
      <c r="GW22">
        <v>0.12444444444444443</v>
      </c>
      <c r="GX22">
        <v>5.3333333333333358E-2</v>
      </c>
      <c r="GY22">
        <v>0.23111111111111116</v>
      </c>
      <c r="GZ22">
        <v>0.16000000000000003</v>
      </c>
      <c r="HA22">
        <v>0.42666666666666669</v>
      </c>
      <c r="HB22">
        <v>0.17777777777777787</v>
      </c>
      <c r="HC22">
        <v>0.10666666666666669</v>
      </c>
      <c r="HD22">
        <v>0.44444444444444448</v>
      </c>
      <c r="HE22">
        <v>8.8888888888888892E-2</v>
      </c>
      <c r="HF22">
        <v>0.49777777777777776</v>
      </c>
      <c r="HG22">
        <v>0.30222222222222223</v>
      </c>
      <c r="HH22">
        <v>0.35555555555555551</v>
      </c>
      <c r="HI22">
        <v>0.10666666666666666</v>
      </c>
      <c r="HJ22">
        <v>5.333333333333333E-2</v>
      </c>
      <c r="HK22">
        <v>0.35555555555555551</v>
      </c>
      <c r="HL22">
        <v>0.23111111111111116</v>
      </c>
      <c r="HM22">
        <f>VARP(RIVM2023!$Q$113:$AE$113)</f>
        <v>0.78222222222222226</v>
      </c>
      <c r="HN22">
        <v>0.42666666666666669</v>
      </c>
      <c r="HO22">
        <v>0.10666666666666666</v>
      </c>
      <c r="HP22">
        <v>0.64</v>
      </c>
      <c r="HQ22">
        <v>0.64</v>
      </c>
      <c r="HR22">
        <v>0.23111111111111116</v>
      </c>
      <c r="HS22">
        <v>7.1111111111111111E-2</v>
      </c>
      <c r="HT22">
        <v>0.10666666666666667</v>
      </c>
      <c r="HU22">
        <v>-0.16000000000000003</v>
      </c>
      <c r="HV22">
        <v>0.21333333333333337</v>
      </c>
      <c r="HW22">
        <v>0.24888888888888891</v>
      </c>
      <c r="HX22">
        <v>0.10666666666666667</v>
      </c>
      <c r="HY22">
        <v>0.42666666666666669</v>
      </c>
      <c r="HZ22">
        <v>0.30222222222222223</v>
      </c>
      <c r="IA22">
        <v>0.44444444444444436</v>
      </c>
      <c r="IB22">
        <v>0.49777777777777776</v>
      </c>
      <c r="IC22">
        <v>0.49777777777777776</v>
      </c>
      <c r="ID22">
        <v>0.28444444444444444</v>
      </c>
      <c r="IE22">
        <v>0.2311111111111111</v>
      </c>
      <c r="IF22">
        <v>3.5555555555555528E-2</v>
      </c>
      <c r="IG22">
        <v>-7.1111111111111083E-2</v>
      </c>
      <c r="IH22">
        <v>0.12444444444444443</v>
      </c>
    </row>
    <row r="23" spans="1:242" x14ac:dyDescent="0.25">
      <c r="A23">
        <v>2</v>
      </c>
      <c r="B23">
        <v>7</v>
      </c>
      <c r="D23" s="12">
        <v>12</v>
      </c>
      <c r="E23" s="12">
        <v>17</v>
      </c>
      <c r="F23" s="12">
        <v>25</v>
      </c>
      <c r="P23" t="s">
        <v>22</v>
      </c>
      <c r="Q23">
        <v>0.95130887652548457</v>
      </c>
      <c r="R23">
        <v>0.36499999999999999</v>
      </c>
      <c r="S23">
        <v>4.885964912280482E-2</v>
      </c>
      <c r="T23">
        <v>0.35</v>
      </c>
      <c r="U23">
        <v>0.61016000000000004</v>
      </c>
      <c r="V23">
        <v>0.42125000000000001</v>
      </c>
      <c r="W23">
        <v>4.9995000833194379E-2</v>
      </c>
      <c r="X23">
        <v>4.988749998453125E-2</v>
      </c>
      <c r="Y23">
        <v>0.35599999999999982</v>
      </c>
      <c r="Z23">
        <v>4.9647886778416132E-2</v>
      </c>
      <c r="AA23">
        <v>4.9234693791649305E-2</v>
      </c>
      <c r="AB23">
        <v>0.5</v>
      </c>
      <c r="AC23">
        <v>0.9500180505418746</v>
      </c>
      <c r="AD23">
        <v>0.95040198556116307</v>
      </c>
      <c r="AE23">
        <v>0.95000754034082335</v>
      </c>
      <c r="AF23">
        <f>AVERAGE($Q$23:$AE$23)</f>
        <v>0.44345141223199602</v>
      </c>
      <c r="CV23" s="86" t="s">
        <v>218</v>
      </c>
      <c r="CW23" s="5">
        <f>SUM($Q$68:$AE$68)</f>
        <v>-5</v>
      </c>
      <c r="CX23" s="5">
        <v>15.466666666666669</v>
      </c>
      <c r="CY23" s="5">
        <f>SUM($Q$114:$AE$114)</f>
        <v>-3</v>
      </c>
      <c r="CZ23" s="5">
        <v>13.760000000000002</v>
      </c>
      <c r="DB23" s="5">
        <v>0.890391331457838</v>
      </c>
      <c r="DC23" s="5">
        <v>0.62333299518647189</v>
      </c>
      <c r="DD23" s="5">
        <f t="shared" si="0"/>
        <v>0.2904761904761905</v>
      </c>
      <c r="DE23" s="5">
        <f t="shared" si="1"/>
        <v>0.35079365079365082</v>
      </c>
      <c r="DF23" s="5">
        <v>1.1888026268157559E-5</v>
      </c>
      <c r="DG23" s="5">
        <v>5.059972001131035</v>
      </c>
      <c r="DH23" s="5">
        <f t="shared" si="2"/>
        <v>5</v>
      </c>
      <c r="DI23" s="5">
        <f t="shared" si="3"/>
        <v>4</v>
      </c>
      <c r="DJ23" s="5">
        <v>9</v>
      </c>
      <c r="DK23" s="5">
        <f t="shared" si="4"/>
        <v>0.16666666666666663</v>
      </c>
      <c r="DL23" s="5">
        <f t="shared" si="5"/>
        <v>0.44345141223199602</v>
      </c>
      <c r="DM23" s="5">
        <f t="shared" si="6"/>
        <v>0.36430325814452713</v>
      </c>
      <c r="GR23" t="s">
        <v>22</v>
      </c>
      <c r="GS23">
        <v>0.58666666666666667</v>
      </c>
      <c r="GT23">
        <v>0.21333333333333337</v>
      </c>
      <c r="GU23">
        <v>5.3333333333333358E-2</v>
      </c>
      <c r="GV23">
        <v>-0.10666666666666662</v>
      </c>
      <c r="GW23">
        <v>0.21333333333333337</v>
      </c>
      <c r="GX23">
        <v>5.3333333333333337E-2</v>
      </c>
      <c r="GY23">
        <v>5.3333333333333358E-2</v>
      </c>
      <c r="GZ23">
        <v>-0.10666666666666662</v>
      </c>
      <c r="HA23">
        <v>0.69333333333333347</v>
      </c>
      <c r="HB23">
        <v>0.53333333333333333</v>
      </c>
      <c r="HC23">
        <v>0.10666666666666662</v>
      </c>
      <c r="HD23">
        <v>0.53333333333333333</v>
      </c>
      <c r="HE23">
        <v>0.53333333333333333</v>
      </c>
      <c r="HF23">
        <v>0.58666666666666656</v>
      </c>
      <c r="HG23">
        <v>0.7466666666666667</v>
      </c>
      <c r="HH23">
        <v>0.79999999999999993</v>
      </c>
      <c r="HI23">
        <v>0.10666666666666662</v>
      </c>
      <c r="HJ23">
        <v>-0.2133333333333334</v>
      </c>
      <c r="HK23">
        <v>-1.4802973661668754E-17</v>
      </c>
      <c r="HL23">
        <v>0.58666666666666667</v>
      </c>
      <c r="HM23">
        <v>0.42666666666666669</v>
      </c>
      <c r="HN23">
        <f>VARP(RIVM2023!$Q$114:$AE$114)</f>
        <v>0.96</v>
      </c>
      <c r="HO23">
        <v>0.37333333333333341</v>
      </c>
      <c r="HP23">
        <v>0.64000000000000012</v>
      </c>
      <c r="HQ23">
        <v>0.64000000000000012</v>
      </c>
      <c r="HR23">
        <v>0.32000000000000006</v>
      </c>
      <c r="HS23">
        <v>-0.10666666666666666</v>
      </c>
      <c r="HT23">
        <v>-0.16000000000000003</v>
      </c>
      <c r="HU23">
        <v>0.10666666666666662</v>
      </c>
      <c r="HV23">
        <v>0.2133333333333334</v>
      </c>
      <c r="HW23">
        <v>0.42666666666666675</v>
      </c>
      <c r="HX23">
        <v>0.37333333333333324</v>
      </c>
      <c r="HY23">
        <v>0.42666666666666681</v>
      </c>
      <c r="HZ23">
        <v>0.48000000000000004</v>
      </c>
      <c r="IA23">
        <v>0.53333333333333333</v>
      </c>
      <c r="IB23">
        <v>0.32000000000000006</v>
      </c>
      <c r="IC23">
        <v>0.85333333333333328</v>
      </c>
      <c r="ID23">
        <v>0.37333333333333335</v>
      </c>
      <c r="IE23">
        <v>0.32</v>
      </c>
      <c r="IF23">
        <v>-5.3333333333333358E-2</v>
      </c>
      <c r="IG23">
        <v>0.10666666666666663</v>
      </c>
      <c r="IH23">
        <v>0.21333333333333337</v>
      </c>
    </row>
    <row r="24" spans="1:242" x14ac:dyDescent="0.25">
      <c r="A24">
        <v>2</v>
      </c>
      <c r="B24">
        <v>8</v>
      </c>
      <c r="D24" s="12">
        <v>0.05</v>
      </c>
      <c r="E24" s="12">
        <v>0.25</v>
      </c>
      <c r="F24" s="12">
        <v>0.5</v>
      </c>
      <c r="P24" t="s">
        <v>23</v>
      </c>
      <c r="Q24">
        <v>0.9505996103423161</v>
      </c>
      <c r="R24">
        <v>0.81499999999999995</v>
      </c>
      <c r="S24">
        <v>4.9732142857142336E-2</v>
      </c>
      <c r="T24">
        <v>0.27500000000000002</v>
      </c>
      <c r="U24">
        <v>0.61016000000000004</v>
      </c>
      <c r="V24">
        <v>0.95015137614678924</v>
      </c>
      <c r="W24">
        <v>4.9995000833194379E-2</v>
      </c>
      <c r="X24">
        <v>0.17299999999999999</v>
      </c>
      <c r="Y24">
        <v>0.54049999999999998</v>
      </c>
      <c r="Z24">
        <v>4.9999999999999996E-2</v>
      </c>
      <c r="AA24">
        <v>0.16249999999999998</v>
      </c>
      <c r="AB24">
        <v>0.95</v>
      </c>
      <c r="AC24">
        <v>0.81500000000000006</v>
      </c>
      <c r="AD24">
        <v>0.95040198556116307</v>
      </c>
      <c r="AE24">
        <v>0.95</v>
      </c>
      <c r="AF24">
        <f>AVERAGE($Q$24:$AE$24)</f>
        <v>0.55280267438270703</v>
      </c>
      <c r="CV24" s="86">
        <f>AVERAGE(DB:DB)</f>
        <v>183.596010542833</v>
      </c>
      <c r="CW24" s="5">
        <f>SUM($Q$69:$AE$69)</f>
        <v>3</v>
      </c>
      <c r="CX24" s="5">
        <v>20.960000000000012</v>
      </c>
      <c r="CY24" s="5">
        <f>SUM($Q$115:$AE$115)</f>
        <v>3</v>
      </c>
      <c r="CZ24" s="5">
        <v>11.04</v>
      </c>
      <c r="DB24" s="5">
        <v>0.66599634434362398</v>
      </c>
      <c r="DC24" s="5">
        <v>0.6457846241987274</v>
      </c>
      <c r="DD24" s="5">
        <f t="shared" si="0"/>
        <v>0.25238095238095237</v>
      </c>
      <c r="DE24" s="5">
        <f t="shared" si="1"/>
        <v>0.4714285714285717</v>
      </c>
      <c r="DF24" s="5">
        <v>1.5766220291953049E-2</v>
      </c>
      <c r="DG24" s="5">
        <v>5.0495000426859615</v>
      </c>
      <c r="DH24" s="5">
        <f t="shared" si="2"/>
        <v>3</v>
      </c>
      <c r="DI24" s="5">
        <f t="shared" si="3"/>
        <v>5</v>
      </c>
      <c r="DJ24" s="5">
        <v>8</v>
      </c>
      <c r="DK24" s="5">
        <f t="shared" si="4"/>
        <v>9.9999999999999978E-2</v>
      </c>
      <c r="DL24" s="5">
        <f t="shared" si="5"/>
        <v>0.55280267438270703</v>
      </c>
      <c r="DM24" s="5">
        <f t="shared" si="6"/>
        <v>0.38388500422899885</v>
      </c>
      <c r="GR24" t="s">
        <v>23</v>
      </c>
      <c r="GS24">
        <v>0.21333333333333332</v>
      </c>
      <c r="GT24">
        <v>0.58666666666666667</v>
      </c>
      <c r="GU24">
        <v>-5.3333333333333316E-2</v>
      </c>
      <c r="GV24">
        <v>-0.16000000000000006</v>
      </c>
      <c r="GW24">
        <v>5.3333333333333337E-2</v>
      </c>
      <c r="GX24">
        <v>-5.3333333333333351E-2</v>
      </c>
      <c r="GY24">
        <v>0.21333333333333335</v>
      </c>
      <c r="GZ24">
        <v>0.10666666666666662</v>
      </c>
      <c r="HA24">
        <v>0.10666666666666665</v>
      </c>
      <c r="HB24">
        <v>0.26666666666666666</v>
      </c>
      <c r="HC24">
        <v>0.16000000000000006</v>
      </c>
      <c r="HD24">
        <v>0.53333333333333333</v>
      </c>
      <c r="HE24">
        <v>0.26666666666666666</v>
      </c>
      <c r="HF24">
        <v>0.47999999999999993</v>
      </c>
      <c r="HG24">
        <v>0.58666666666666667</v>
      </c>
      <c r="HH24">
        <v>0.53333333333333333</v>
      </c>
      <c r="HI24">
        <v>0.16000000000000006</v>
      </c>
      <c r="HJ24">
        <v>-5.3333333333333337E-2</v>
      </c>
      <c r="HK24">
        <v>0.26666666666666661</v>
      </c>
      <c r="HL24">
        <v>0.47999999999999993</v>
      </c>
      <c r="HM24">
        <v>0.10666666666666666</v>
      </c>
      <c r="HN24">
        <v>0.37333333333333341</v>
      </c>
      <c r="HO24">
        <f>VARP(RIVM2023!$Q$115:$AE$115)</f>
        <v>0.96</v>
      </c>
      <c r="HP24">
        <v>0.42666666666666669</v>
      </c>
      <c r="HQ24">
        <v>0.42666666666666669</v>
      </c>
      <c r="HR24">
        <v>0.21333333333333326</v>
      </c>
      <c r="HS24">
        <v>0.10666666666666666</v>
      </c>
      <c r="HT24">
        <v>-0.10666666666666665</v>
      </c>
      <c r="HU24">
        <v>0.42666666666666681</v>
      </c>
      <c r="HV24">
        <v>0.31999999999999995</v>
      </c>
      <c r="HW24">
        <v>0.10666666666666666</v>
      </c>
      <c r="HX24">
        <v>0.69333333333333347</v>
      </c>
      <c r="HY24">
        <v>0.10666666666666662</v>
      </c>
      <c r="HZ24">
        <v>0.58666666666666667</v>
      </c>
      <c r="IA24">
        <v>0.26666666666666666</v>
      </c>
      <c r="IB24">
        <v>0.21333333333333335</v>
      </c>
      <c r="IC24">
        <v>0.21333333333333337</v>
      </c>
      <c r="ID24">
        <v>0.16000000000000003</v>
      </c>
      <c r="IE24">
        <v>0.21333333333333332</v>
      </c>
      <c r="IF24">
        <v>0.32000000000000006</v>
      </c>
      <c r="IG24">
        <v>0.15999999999999981</v>
      </c>
      <c r="IH24">
        <v>5.3333333333333337E-2</v>
      </c>
    </row>
    <row r="25" spans="1:242" x14ac:dyDescent="0.25">
      <c r="A25">
        <v>2</v>
      </c>
      <c r="B25">
        <v>9</v>
      </c>
      <c r="D25" s="12">
        <v>0.5</v>
      </c>
      <c r="E25" s="12">
        <v>0.6</v>
      </c>
      <c r="F25" s="12">
        <v>0.75</v>
      </c>
      <c r="P25" t="s">
        <v>24</v>
      </c>
      <c r="Q25">
        <v>0.34093850000000003</v>
      </c>
      <c r="R25">
        <v>0.67999999999999994</v>
      </c>
      <c r="S25">
        <v>4.9031690140843201E-2</v>
      </c>
      <c r="T25">
        <v>0.5</v>
      </c>
      <c r="U25">
        <v>0.16016000000000002</v>
      </c>
      <c r="V25">
        <v>0.87125000000000008</v>
      </c>
      <c r="W25">
        <v>4.9990835624427056E-2</v>
      </c>
      <c r="X25">
        <v>0.55759999999999998</v>
      </c>
      <c r="Y25">
        <v>0.66200000000000003</v>
      </c>
      <c r="Z25">
        <v>4.9999999999999996E-2</v>
      </c>
      <c r="AA25">
        <v>4.9487179429322813E-2</v>
      </c>
      <c r="AB25">
        <v>0.72500000000000009</v>
      </c>
      <c r="AC25">
        <v>0.9500180505418746</v>
      </c>
      <c r="AD25">
        <v>0.95004127272743777</v>
      </c>
      <c r="AE25">
        <v>0.95</v>
      </c>
      <c r="AF25">
        <f>AVERAGE($Q$25:$AE$25)</f>
        <v>0.50303450189759369</v>
      </c>
      <c r="CW25" s="5">
        <f>SUM($Q$70:$AE$70)</f>
        <v>1</v>
      </c>
      <c r="CX25" s="5">
        <v>17.12</v>
      </c>
      <c r="CY25" s="5">
        <f>SUM($Q$116:$AE$116)</f>
        <v>3</v>
      </c>
      <c r="CZ25" s="5">
        <v>13.706666666666665</v>
      </c>
      <c r="DB25" s="5">
        <v>0.61389442503954073</v>
      </c>
      <c r="DC25" s="5">
        <v>0.62432631462235944</v>
      </c>
      <c r="DD25" s="5">
        <f t="shared" si="0"/>
        <v>0.31587301587301581</v>
      </c>
      <c r="DE25" s="5">
        <f t="shared" si="1"/>
        <v>0.38253968253968251</v>
      </c>
      <c r="DF25" s="5">
        <v>1.1531992264580088E-2</v>
      </c>
      <c r="DG25" s="5">
        <v>5.1439387634911355</v>
      </c>
      <c r="DH25" s="5">
        <f t="shared" si="2"/>
        <v>4</v>
      </c>
      <c r="DI25" s="5">
        <f t="shared" si="3"/>
        <v>3</v>
      </c>
      <c r="DJ25" s="5">
        <v>7</v>
      </c>
      <c r="DK25" s="5">
        <f t="shared" si="4"/>
        <v>3.3333333333333326E-2</v>
      </c>
      <c r="DL25" s="5">
        <f t="shared" si="5"/>
        <v>0.50303450189759369</v>
      </c>
      <c r="DM25" s="5">
        <f t="shared" si="6"/>
        <v>0.35955953658063822</v>
      </c>
      <c r="GR25" t="s">
        <v>24</v>
      </c>
      <c r="GS25">
        <v>0.21333333333333337</v>
      </c>
      <c r="GT25">
        <v>0.58666666666666656</v>
      </c>
      <c r="GU25">
        <v>-0.32000000000000006</v>
      </c>
      <c r="GV25">
        <v>-0.16000000000000006</v>
      </c>
      <c r="GW25">
        <v>5.3333333333333351E-2</v>
      </c>
      <c r="GX25">
        <v>0.21333333333333335</v>
      </c>
      <c r="GY25">
        <v>0.21333333333333332</v>
      </c>
      <c r="GZ25">
        <v>-0.16000000000000006</v>
      </c>
      <c r="HA25">
        <v>0.37333333333333329</v>
      </c>
      <c r="HB25">
        <v>0.26666666666666666</v>
      </c>
      <c r="HC25">
        <v>0.42666666666666658</v>
      </c>
      <c r="HD25">
        <v>0.79999999999999993</v>
      </c>
      <c r="HE25">
        <v>0.26666666666666661</v>
      </c>
      <c r="HF25">
        <v>0.74666666666666648</v>
      </c>
      <c r="HG25">
        <v>0.58666666666666667</v>
      </c>
      <c r="HH25">
        <v>0.53333333333333333</v>
      </c>
      <c r="HI25">
        <v>0.42666666666666669</v>
      </c>
      <c r="HJ25">
        <v>-5.3333333333333337E-2</v>
      </c>
      <c r="HK25">
        <v>0.53333333333333321</v>
      </c>
      <c r="HL25">
        <v>0.21333333333333337</v>
      </c>
      <c r="HM25">
        <v>0.64</v>
      </c>
      <c r="HN25">
        <v>0.64000000000000012</v>
      </c>
      <c r="HO25">
        <v>0.42666666666666669</v>
      </c>
      <c r="HP25">
        <f>VARP(RIVM2023!$Q$116:$AE$116)</f>
        <v>0.96</v>
      </c>
      <c r="HQ25">
        <v>0.96000000000000008</v>
      </c>
      <c r="HR25">
        <v>0.21333333333333337</v>
      </c>
      <c r="HS25">
        <v>0.10666666666666667</v>
      </c>
      <c r="HT25">
        <v>-0.10666666666666662</v>
      </c>
      <c r="HU25">
        <v>0.16000000000000003</v>
      </c>
      <c r="HV25">
        <v>0.32000000000000006</v>
      </c>
      <c r="HW25">
        <v>0.37333333333333329</v>
      </c>
      <c r="HX25">
        <v>0.16000000000000006</v>
      </c>
      <c r="HY25">
        <v>0.37333333333333329</v>
      </c>
      <c r="HZ25">
        <v>0.32000000000000006</v>
      </c>
      <c r="IA25">
        <v>0.53333333333333333</v>
      </c>
      <c r="IB25">
        <v>0.48000000000000009</v>
      </c>
      <c r="IC25">
        <v>0.74666666666666659</v>
      </c>
      <c r="ID25">
        <v>0.16000000000000006</v>
      </c>
      <c r="IE25">
        <v>0.48000000000000004</v>
      </c>
      <c r="IF25">
        <v>5.3333333333333344E-2</v>
      </c>
      <c r="IG25">
        <v>-0.10666666666666663</v>
      </c>
      <c r="IH25">
        <v>5.3333333333333351E-2</v>
      </c>
    </row>
    <row r="26" spans="1:242" x14ac:dyDescent="0.25">
      <c r="A26">
        <v>2</v>
      </c>
      <c r="B26">
        <v>10</v>
      </c>
      <c r="D26" s="12">
        <v>5.0000000000000001E-3</v>
      </c>
      <c r="E26" s="12">
        <v>1.2999999999999999E-2</v>
      </c>
      <c r="F26" s="12">
        <v>0.04</v>
      </c>
      <c r="P26" t="s">
        <v>25</v>
      </c>
      <c r="Q26">
        <v>0.69395899999999999</v>
      </c>
      <c r="R26">
        <v>0.44600000000000001</v>
      </c>
      <c r="S26">
        <v>0.95051312118510489</v>
      </c>
      <c r="T26">
        <v>9.5000000000000001E-2</v>
      </c>
      <c r="U26">
        <v>6.0386885245901641E-2</v>
      </c>
      <c r="V26">
        <v>0.46062500000000001</v>
      </c>
      <c r="W26">
        <v>4.9991668610657361E-2</v>
      </c>
      <c r="X26">
        <v>0.23449999999999999</v>
      </c>
      <c r="Y26">
        <v>0.70399999999999996</v>
      </c>
      <c r="Z26">
        <v>4.9788135264051965E-2</v>
      </c>
      <c r="AA26">
        <v>4.9234693791649305E-2</v>
      </c>
      <c r="AB26">
        <v>0.5</v>
      </c>
      <c r="AC26">
        <v>0.95000902690034172</v>
      </c>
      <c r="AD26">
        <v>0.9501681175197132</v>
      </c>
      <c r="AE26">
        <v>0.5</v>
      </c>
      <c r="AF26">
        <f>AVERAGE($Q$26:$AE$26)</f>
        <v>0.44627837656782804</v>
      </c>
      <c r="CW26" s="5">
        <f>SUM($Q$71:$AE$71)</f>
        <v>-5</v>
      </c>
      <c r="CX26" s="5">
        <v>12</v>
      </c>
      <c r="CY26" s="5">
        <f>SUM($Q$117:$AE$117)</f>
        <v>3</v>
      </c>
      <c r="CZ26" s="5">
        <v>13.706666666666665</v>
      </c>
      <c r="DB26" s="5">
        <v>1.2649030409915525</v>
      </c>
      <c r="DC26" s="5">
        <v>0.46375887729477827</v>
      </c>
      <c r="DD26" s="5">
        <f t="shared" si="0"/>
        <v>0.31587301587301581</v>
      </c>
      <c r="DE26" s="5">
        <f t="shared" si="1"/>
        <v>0.26825396825396824</v>
      </c>
      <c r="DF26" s="5">
        <v>6.4857513958035467E-3</v>
      </c>
      <c r="DG26" s="5">
        <v>5.1048142687234064</v>
      </c>
      <c r="DH26" s="5">
        <f t="shared" si="2"/>
        <v>3</v>
      </c>
      <c r="DI26" s="5">
        <f t="shared" si="3"/>
        <v>3</v>
      </c>
      <c r="DJ26" s="5">
        <v>6</v>
      </c>
      <c r="DK26" s="5">
        <f t="shared" si="4"/>
        <v>0.16666666666666663</v>
      </c>
      <c r="DL26" s="5">
        <f t="shared" si="5"/>
        <v>0.44627837656782804</v>
      </c>
      <c r="DM26" s="5">
        <f t="shared" si="6"/>
        <v>0.34689400872393977</v>
      </c>
      <c r="GR26" t="s">
        <v>25</v>
      </c>
      <c r="GS26">
        <v>0.21333333333333337</v>
      </c>
      <c r="GT26">
        <v>0.58666666666666656</v>
      </c>
      <c r="GU26">
        <v>-0.32000000000000006</v>
      </c>
      <c r="GV26">
        <v>-0.16000000000000006</v>
      </c>
      <c r="GW26">
        <v>5.3333333333333351E-2</v>
      </c>
      <c r="GX26">
        <v>0.21333333333333335</v>
      </c>
      <c r="GY26">
        <v>0.21333333333333332</v>
      </c>
      <c r="GZ26">
        <v>-0.16000000000000006</v>
      </c>
      <c r="HA26">
        <v>0.37333333333333329</v>
      </c>
      <c r="HB26">
        <v>0.26666666666666666</v>
      </c>
      <c r="HC26">
        <v>0.42666666666666658</v>
      </c>
      <c r="HD26">
        <v>0.79999999999999993</v>
      </c>
      <c r="HE26">
        <v>0.26666666666666661</v>
      </c>
      <c r="HF26">
        <v>0.74666666666666648</v>
      </c>
      <c r="HG26">
        <v>0.58666666666666667</v>
      </c>
      <c r="HH26">
        <v>0.53333333333333333</v>
      </c>
      <c r="HI26">
        <v>0.42666666666666669</v>
      </c>
      <c r="HJ26">
        <v>-5.3333333333333337E-2</v>
      </c>
      <c r="HK26">
        <v>0.53333333333333321</v>
      </c>
      <c r="HL26">
        <v>0.21333333333333337</v>
      </c>
      <c r="HM26">
        <v>0.64</v>
      </c>
      <c r="HN26">
        <v>0.64000000000000012</v>
      </c>
      <c r="HO26">
        <v>0.42666666666666669</v>
      </c>
      <c r="HP26">
        <v>0.96000000000000008</v>
      </c>
      <c r="HQ26">
        <f>VARP(RIVM2023!$Q$117:$AE$117)</f>
        <v>0.96</v>
      </c>
      <c r="HR26">
        <v>0.21333333333333337</v>
      </c>
      <c r="HS26">
        <v>0.10666666666666667</v>
      </c>
      <c r="HT26">
        <v>-0.10666666666666662</v>
      </c>
      <c r="HU26">
        <v>0.16000000000000003</v>
      </c>
      <c r="HV26">
        <v>0.32000000000000006</v>
      </c>
      <c r="HW26">
        <v>0.37333333333333329</v>
      </c>
      <c r="HX26">
        <v>0.16000000000000006</v>
      </c>
      <c r="HY26">
        <v>0.37333333333333329</v>
      </c>
      <c r="HZ26">
        <v>0.32000000000000006</v>
      </c>
      <c r="IA26">
        <v>0.53333333333333333</v>
      </c>
      <c r="IB26">
        <v>0.48000000000000009</v>
      </c>
      <c r="IC26">
        <v>0.74666666666666659</v>
      </c>
      <c r="ID26">
        <v>0.16000000000000006</v>
      </c>
      <c r="IE26">
        <v>0.48000000000000004</v>
      </c>
      <c r="IF26">
        <v>5.3333333333333344E-2</v>
      </c>
      <c r="IG26">
        <v>-0.10666666666666663</v>
      </c>
      <c r="IH26">
        <v>5.3333333333333351E-2</v>
      </c>
    </row>
    <row r="27" spans="1:242" x14ac:dyDescent="0.25">
      <c r="A27">
        <v>2</v>
      </c>
      <c r="B27">
        <v>11</v>
      </c>
      <c r="D27" s="12">
        <v>9.9999999999999995E-7</v>
      </c>
      <c r="E27" s="12">
        <v>0.34</v>
      </c>
      <c r="F27" s="12">
        <v>0.9</v>
      </c>
      <c r="P27" t="s">
        <v>26</v>
      </c>
      <c r="Q27">
        <v>0.95023717168011734</v>
      </c>
      <c r="R27">
        <v>0.27500000000000002</v>
      </c>
      <c r="S27">
        <v>4.885964912280482E-2</v>
      </c>
      <c r="T27">
        <v>0.95</v>
      </c>
      <c r="U27">
        <v>0.95105206220419236</v>
      </c>
      <c r="V27">
        <v>0.95005974264705895</v>
      </c>
      <c r="W27">
        <v>4.9995000833194379E-2</v>
      </c>
      <c r="X27">
        <v>0.89599999999999991</v>
      </c>
      <c r="Y27">
        <v>0.76550000000000007</v>
      </c>
      <c r="Z27">
        <v>0.25</v>
      </c>
      <c r="AA27">
        <v>4.9234693791649305E-2</v>
      </c>
      <c r="AB27">
        <v>0.62857142857142856</v>
      </c>
      <c r="AC27">
        <v>0.9500180505418746</v>
      </c>
      <c r="AD27">
        <v>0.69428749999999995</v>
      </c>
      <c r="AE27">
        <v>0.95007530120481931</v>
      </c>
      <c r="AF27">
        <f>AVERAGE($Q$27:$AE$27)</f>
        <v>0.62392604003980923</v>
      </c>
      <c r="CW27" s="5">
        <f>SUM($Q$72:$AE$72)</f>
        <v>5</v>
      </c>
      <c r="CX27" s="5">
        <v>18.399999999999991</v>
      </c>
      <c r="CY27" s="5">
        <f>SUM($Q$118:$AE$118)</f>
        <v>-1</v>
      </c>
      <c r="CZ27" s="5">
        <v>5.3866666666666658</v>
      </c>
      <c r="DB27" s="5">
        <v>0.78116175582527192</v>
      </c>
      <c r="DC27" s="5">
        <v>0.53985285502524172</v>
      </c>
      <c r="DD27" s="5">
        <f t="shared" si="0"/>
        <v>9.9999999999999978E-2</v>
      </c>
      <c r="DE27" s="5">
        <f t="shared" si="1"/>
        <v>0.40793650793650776</v>
      </c>
      <c r="DF27" s="5">
        <v>2.235774793937067E-4</v>
      </c>
      <c r="DG27" s="5">
        <v>5.0445242953503167</v>
      </c>
      <c r="DH27" s="5">
        <f t="shared" si="2"/>
        <v>3</v>
      </c>
      <c r="DI27" s="5">
        <f t="shared" si="3"/>
        <v>6</v>
      </c>
      <c r="DJ27" s="5">
        <v>9</v>
      </c>
      <c r="DK27" s="5">
        <f t="shared" si="4"/>
        <v>0.16666666666666669</v>
      </c>
      <c r="DL27" s="5">
        <f t="shared" si="5"/>
        <v>0.62392604003980923</v>
      </c>
      <c r="DM27" s="5">
        <f t="shared" si="6"/>
        <v>0.37700561655048587</v>
      </c>
      <c r="GR27" t="s">
        <v>26</v>
      </c>
      <c r="GS27">
        <v>0.46222222222222231</v>
      </c>
      <c r="GT27">
        <v>0.33777777777777779</v>
      </c>
      <c r="GU27">
        <v>-7.1111111111111097E-2</v>
      </c>
      <c r="GV27">
        <v>5.3333333333333337E-2</v>
      </c>
      <c r="GW27">
        <v>-1.7777777777777788E-2</v>
      </c>
      <c r="GX27">
        <v>0.1066666666666667</v>
      </c>
      <c r="GY27">
        <v>-0.33777777777777779</v>
      </c>
      <c r="GZ27">
        <v>0.32000000000000006</v>
      </c>
      <c r="HA27">
        <v>0.32000000000000006</v>
      </c>
      <c r="HB27">
        <v>8.8888888888888934E-2</v>
      </c>
      <c r="HC27">
        <v>-5.3333333333333351E-2</v>
      </c>
      <c r="HD27">
        <v>8.8888888888888892E-2</v>
      </c>
      <c r="HE27">
        <v>-8.8888888888888934E-2</v>
      </c>
      <c r="HF27">
        <v>0.19555555555555557</v>
      </c>
      <c r="HG27">
        <v>7.1111111111111069E-2</v>
      </c>
      <c r="HH27">
        <v>0.44444444444444448</v>
      </c>
      <c r="HI27">
        <v>0.21333333333333335</v>
      </c>
      <c r="HJ27">
        <v>-0.16000000000000006</v>
      </c>
      <c r="HK27">
        <v>0.17777777777777773</v>
      </c>
      <c r="HL27">
        <v>0.46222222222222231</v>
      </c>
      <c r="HM27">
        <v>0.23111111111111116</v>
      </c>
      <c r="HN27">
        <v>0.32000000000000006</v>
      </c>
      <c r="HO27">
        <v>0.21333333333333326</v>
      </c>
      <c r="HP27">
        <v>0.21333333333333337</v>
      </c>
      <c r="HQ27">
        <v>0.21333333333333337</v>
      </c>
      <c r="HR27">
        <f>VARP(RIVM2023!$Q$118:$AE$118)</f>
        <v>0.99555555555555553</v>
      </c>
      <c r="HS27">
        <v>-0.12444444444444444</v>
      </c>
      <c r="HT27">
        <v>-5.3333333333333365E-2</v>
      </c>
      <c r="HU27">
        <v>-5.3333333333333378E-2</v>
      </c>
      <c r="HV27">
        <v>0.16000000000000003</v>
      </c>
      <c r="HW27">
        <v>-3.5555555555555535E-2</v>
      </c>
      <c r="HX27">
        <v>0.21333333333333335</v>
      </c>
      <c r="HY27">
        <v>5.3333333333333358E-2</v>
      </c>
      <c r="HZ27">
        <v>7.1111111111111069E-2</v>
      </c>
      <c r="IA27">
        <v>8.8888888888888892E-2</v>
      </c>
      <c r="IB27">
        <v>-7.1111111111111083E-2</v>
      </c>
      <c r="IC27">
        <v>0.19555555555555557</v>
      </c>
      <c r="ID27">
        <v>0.30222222222222217</v>
      </c>
      <c r="IE27">
        <v>-7.1111111111111069E-2</v>
      </c>
      <c r="IF27">
        <v>-0.19555555555555562</v>
      </c>
      <c r="IG27">
        <v>0.12444444444444451</v>
      </c>
      <c r="IH27">
        <v>-1.7777777777777788E-2</v>
      </c>
    </row>
    <row r="28" spans="1:242" x14ac:dyDescent="0.25">
      <c r="A28">
        <v>2</v>
      </c>
      <c r="B28">
        <v>12</v>
      </c>
      <c r="D28" s="12">
        <v>0.05</v>
      </c>
      <c r="E28" s="12">
        <v>0.1</v>
      </c>
      <c r="F28" s="12">
        <v>0.15</v>
      </c>
      <c r="P28" t="s">
        <v>27</v>
      </c>
      <c r="Q28">
        <v>0.9505996103423161</v>
      </c>
      <c r="R28">
        <v>4.989473684205651E-2</v>
      </c>
      <c r="S28">
        <v>4.8017241379306588E-2</v>
      </c>
      <c r="T28">
        <v>4.9876695437563949E-2</v>
      </c>
      <c r="U28">
        <v>4.9223999999982927E-2</v>
      </c>
      <c r="V28">
        <v>0.95004964239092471</v>
      </c>
      <c r="W28">
        <v>4.9984172733785096E-2</v>
      </c>
      <c r="X28">
        <v>7.8562983000379574E-3</v>
      </c>
      <c r="Y28">
        <v>6.0726971192240206E-3</v>
      </c>
      <c r="Z28">
        <v>1.3055540504109094E-2</v>
      </c>
      <c r="AA28">
        <v>3.3275860800237721E-2</v>
      </c>
      <c r="AB28">
        <v>1.2658222648613283E-2</v>
      </c>
      <c r="AC28">
        <v>1.7066642515537845E-2</v>
      </c>
      <c r="AD28">
        <v>1.1090796575990099E-2</v>
      </c>
      <c r="AE28">
        <v>0.72499999999999998</v>
      </c>
      <c r="AF28">
        <f>AVERAGE($Q$28:$AE$28)</f>
        <v>0.19824814383931241</v>
      </c>
      <c r="CW28" s="5">
        <f>SUM($Q$73:$AE$73)</f>
        <v>-9</v>
      </c>
      <c r="CX28" s="5">
        <v>8.586666666666666</v>
      </c>
      <c r="CY28" s="5">
        <f>SUM($Q$119:$AE$119)</f>
        <v>-13</v>
      </c>
      <c r="CZ28" s="5">
        <v>-0.10666666666666672</v>
      </c>
      <c r="DB28" s="5">
        <v>109.54019069134884</v>
      </c>
      <c r="DC28" s="5">
        <v>0.28862800966775037</v>
      </c>
      <c r="DD28" s="5">
        <f t="shared" si="0"/>
        <v>-8.4126984126984133E-2</v>
      </c>
      <c r="DE28" s="5">
        <f t="shared" si="1"/>
        <v>0.19206349206349202</v>
      </c>
      <c r="DF28" s="5">
        <v>2.2291048568592765E-14</v>
      </c>
      <c r="DG28" s="5">
        <v>2.692011156384849</v>
      </c>
      <c r="DH28" s="5">
        <f t="shared" si="2"/>
        <v>12</v>
      </c>
      <c r="DI28" s="5">
        <f t="shared" si="3"/>
        <v>2</v>
      </c>
      <c r="DJ28" s="5">
        <v>14</v>
      </c>
      <c r="DK28" s="5">
        <f t="shared" si="4"/>
        <v>0.30000000000000004</v>
      </c>
      <c r="DL28" s="5">
        <f t="shared" si="5"/>
        <v>0.19824814383931241</v>
      </c>
      <c r="DM28" s="5">
        <f t="shared" si="6"/>
        <v>0.35420727634447136</v>
      </c>
      <c r="GR28" t="s">
        <v>27</v>
      </c>
      <c r="GS28">
        <v>-0.12444444444444444</v>
      </c>
      <c r="GT28">
        <v>0.12444444444444444</v>
      </c>
      <c r="GU28">
        <v>-0.12444444444444444</v>
      </c>
      <c r="GV28">
        <v>-0.10666666666666666</v>
      </c>
      <c r="GW28">
        <v>3.5555555555555556E-2</v>
      </c>
      <c r="GX28">
        <v>5.3333333333333337E-2</v>
      </c>
      <c r="GY28">
        <v>0.14222222222222222</v>
      </c>
      <c r="GZ28">
        <v>-0.10666666666666666</v>
      </c>
      <c r="HA28">
        <v>-0.10666666666666666</v>
      </c>
      <c r="HB28">
        <v>-0.17777777777777778</v>
      </c>
      <c r="HC28">
        <v>0.10666666666666666</v>
      </c>
      <c r="HD28">
        <v>8.8888888888888892E-2</v>
      </c>
      <c r="HE28">
        <v>-8.8888888888888892E-2</v>
      </c>
      <c r="HF28">
        <v>0.14222222222222222</v>
      </c>
      <c r="HG28">
        <v>0.12444444444444444</v>
      </c>
      <c r="HH28">
        <v>-8.8888888888888892E-2</v>
      </c>
      <c r="HI28">
        <v>0.10666666666666666</v>
      </c>
      <c r="HJ28">
        <v>5.3333333333333337E-2</v>
      </c>
      <c r="HK28">
        <v>0.17777777777777778</v>
      </c>
      <c r="HL28">
        <v>-0.12444444444444444</v>
      </c>
      <c r="HM28">
        <v>7.1111111111111111E-2</v>
      </c>
      <c r="HN28">
        <v>-0.10666666666666666</v>
      </c>
      <c r="HO28">
        <v>0.10666666666666666</v>
      </c>
      <c r="HP28">
        <v>0.10666666666666667</v>
      </c>
      <c r="HQ28">
        <v>0.10666666666666667</v>
      </c>
      <c r="HR28">
        <v>-0.12444444444444444</v>
      </c>
      <c r="HS28">
        <f>VARP(RIVM2023!$Q$119:$AE$119)</f>
        <v>0.24888888888888888</v>
      </c>
      <c r="HT28">
        <v>-0.16</v>
      </c>
      <c r="HU28">
        <v>0.10666666666666666</v>
      </c>
      <c r="HV28">
        <v>-5.3333333333333337E-2</v>
      </c>
      <c r="HW28">
        <v>-0.19555555555555557</v>
      </c>
      <c r="HX28">
        <v>-0.16</v>
      </c>
      <c r="HY28">
        <v>-0.10666666666666666</v>
      </c>
      <c r="HZ28">
        <v>0.12444444444444444</v>
      </c>
      <c r="IA28">
        <v>-0.17777777777777778</v>
      </c>
      <c r="IB28">
        <v>0.14222222222222219</v>
      </c>
      <c r="IC28">
        <v>-0.12444444444444444</v>
      </c>
      <c r="ID28">
        <v>-7.1111111111111111E-2</v>
      </c>
      <c r="IE28">
        <v>-0.12444444444444444</v>
      </c>
      <c r="IF28">
        <v>0.12444444444444444</v>
      </c>
      <c r="IG28">
        <v>1.7777777777777774E-2</v>
      </c>
      <c r="IH28">
        <v>3.5555555555555556E-2</v>
      </c>
    </row>
    <row r="29" spans="1:242" x14ac:dyDescent="0.25">
      <c r="A29">
        <v>2</v>
      </c>
      <c r="B29">
        <v>13</v>
      </c>
      <c r="D29" s="12">
        <v>4.0000000000000001E-3</v>
      </c>
      <c r="E29" s="12">
        <v>6.0000000000000001E-3</v>
      </c>
      <c r="F29" s="12">
        <v>0.01</v>
      </c>
      <c r="P29" t="s">
        <v>28</v>
      </c>
      <c r="Q29">
        <v>0.57409385000000002</v>
      </c>
      <c r="R29">
        <v>0.95080009015100686</v>
      </c>
      <c r="S29">
        <v>0.32750000000000001</v>
      </c>
      <c r="T29">
        <v>0.95002253521126789</v>
      </c>
      <c r="U29">
        <v>0.95303665261109416</v>
      </c>
      <c r="V29">
        <v>0.68562500000000004</v>
      </c>
      <c r="W29">
        <v>4.9672185430457608E-2</v>
      </c>
      <c r="X29">
        <v>0.1027142857142857</v>
      </c>
      <c r="Y29">
        <v>0.37700000000000006</v>
      </c>
      <c r="Z29">
        <v>0.25</v>
      </c>
      <c r="AA29">
        <v>0.54736842105263162</v>
      </c>
      <c r="AB29">
        <v>0.125</v>
      </c>
      <c r="AC29">
        <v>0.54500000000000004</v>
      </c>
      <c r="AD29">
        <v>0.95043777056450773</v>
      </c>
      <c r="AE29">
        <v>0.95015037593984963</v>
      </c>
      <c r="AF29">
        <f>AVERAGE($Q$29:$AE$29)</f>
        <v>0.55589474444500675</v>
      </c>
      <c r="CW29" s="5">
        <f>SUM($Q$74:$AE$74)</f>
        <v>3</v>
      </c>
      <c r="CX29" s="5">
        <v>12.16</v>
      </c>
      <c r="CY29" s="5">
        <f>SUM($Q$120:$AE$120)</f>
        <v>3</v>
      </c>
      <c r="CZ29" s="5">
        <v>1.7066666666666668</v>
      </c>
      <c r="DB29" s="5">
        <v>10.917091738657909</v>
      </c>
      <c r="DC29" s="5">
        <v>0.39857908328213609</v>
      </c>
      <c r="DD29" s="5">
        <f t="shared" si="0"/>
        <v>3.0158730158730159E-2</v>
      </c>
      <c r="DE29" s="5">
        <f t="shared" si="1"/>
        <v>0.26190476190476192</v>
      </c>
      <c r="DF29" s="5">
        <v>6.247757046914347E-3</v>
      </c>
      <c r="DG29" s="5">
        <v>4.8294182711313187</v>
      </c>
      <c r="DH29" s="5">
        <f t="shared" si="2"/>
        <v>1</v>
      </c>
      <c r="DI29" s="5">
        <f t="shared" si="3"/>
        <v>5</v>
      </c>
      <c r="DJ29" s="5">
        <v>6</v>
      </c>
      <c r="DK29" s="5">
        <f t="shared" si="4"/>
        <v>9.9999999999999978E-2</v>
      </c>
      <c r="DL29" s="5">
        <f t="shared" si="5"/>
        <v>0.55589474444500675</v>
      </c>
      <c r="DM29" s="5">
        <f t="shared" si="6"/>
        <v>0.34043103531141788</v>
      </c>
      <c r="GR29" t="s">
        <v>28</v>
      </c>
      <c r="GS29">
        <v>0.21333333333333329</v>
      </c>
      <c r="GT29">
        <v>5.3333333333333365E-2</v>
      </c>
      <c r="GU29">
        <v>0.21333333333333335</v>
      </c>
      <c r="GV29">
        <v>0.10666666666666662</v>
      </c>
      <c r="GW29">
        <v>5.3333333333333337E-2</v>
      </c>
      <c r="GX29">
        <v>-5.3333333333333351E-2</v>
      </c>
      <c r="GY29">
        <v>-5.3333333333333358E-2</v>
      </c>
      <c r="GZ29">
        <v>0.37333333333333324</v>
      </c>
      <c r="HA29">
        <v>-0.16000000000000003</v>
      </c>
      <c r="HB29">
        <v>0.26666666666666666</v>
      </c>
      <c r="HC29">
        <v>0.16000000000000009</v>
      </c>
      <c r="HD29">
        <v>-1.4802973661668754E-17</v>
      </c>
      <c r="HE29">
        <v>0.26666666666666661</v>
      </c>
      <c r="HF29">
        <v>-0.32000000000000012</v>
      </c>
      <c r="HG29">
        <v>-0.21333333333333329</v>
      </c>
      <c r="HH29">
        <v>-0.26666666666666666</v>
      </c>
      <c r="HI29">
        <v>0.16000000000000009</v>
      </c>
      <c r="HJ29">
        <v>0.2133333333333334</v>
      </c>
      <c r="HK29">
        <v>0.26666666666666666</v>
      </c>
      <c r="HL29">
        <v>-5.3333333333333378E-2</v>
      </c>
      <c r="HM29">
        <v>0.10666666666666667</v>
      </c>
      <c r="HN29">
        <v>-0.16000000000000003</v>
      </c>
      <c r="HO29">
        <v>-0.10666666666666665</v>
      </c>
      <c r="HP29">
        <v>-0.10666666666666662</v>
      </c>
      <c r="HQ29">
        <v>-0.10666666666666662</v>
      </c>
      <c r="HR29">
        <v>-5.3333333333333365E-2</v>
      </c>
      <c r="HS29">
        <v>-0.16</v>
      </c>
      <c r="HT29">
        <f>VARP(RIVM2023!$Q$120:$AE$120)</f>
        <v>0.96</v>
      </c>
      <c r="HU29">
        <v>-0.10666666666666662</v>
      </c>
      <c r="HV29">
        <v>5.3333333333333337E-2</v>
      </c>
      <c r="HW29">
        <v>0.10666666666666667</v>
      </c>
      <c r="HX29">
        <v>0.16000000000000003</v>
      </c>
      <c r="HY29">
        <v>0.10666666666666662</v>
      </c>
      <c r="HZ29">
        <v>-0.21333333333333335</v>
      </c>
      <c r="IA29">
        <v>0.26666666666666666</v>
      </c>
      <c r="IB29">
        <v>-0.32000000000000006</v>
      </c>
      <c r="IC29">
        <v>-5.3333333333333323E-2</v>
      </c>
      <c r="ID29">
        <v>-0.10666666666666662</v>
      </c>
      <c r="IE29">
        <v>0.21333333333333329</v>
      </c>
      <c r="IF29">
        <v>5.3333333333333365E-2</v>
      </c>
      <c r="IG29">
        <v>-0.10666666666666663</v>
      </c>
      <c r="IH29">
        <v>5.3333333333333337E-2</v>
      </c>
    </row>
    <row r="30" spans="1:242" x14ac:dyDescent="0.25">
      <c r="A30">
        <v>2</v>
      </c>
      <c r="B30">
        <v>14</v>
      </c>
      <c r="D30" s="12">
        <v>0.02</v>
      </c>
      <c r="E30" s="12">
        <v>0.05</v>
      </c>
      <c r="F30" s="12">
        <v>0.1</v>
      </c>
      <c r="P30" t="s">
        <v>29</v>
      </c>
      <c r="Q30">
        <v>0.74697950000000002</v>
      </c>
      <c r="R30">
        <v>0.95072234762980035</v>
      </c>
      <c r="S30">
        <v>0.95015426497277677</v>
      </c>
      <c r="T30">
        <v>0.67999999999999994</v>
      </c>
      <c r="U30">
        <v>0.33007999999999998</v>
      </c>
      <c r="V30">
        <v>0.95005974264705895</v>
      </c>
      <c r="W30">
        <v>4.9990835624427056E-2</v>
      </c>
      <c r="X30">
        <v>4.9577639693838972E-2</v>
      </c>
      <c r="Y30">
        <v>0.66200000000000003</v>
      </c>
      <c r="Z30">
        <v>4.9999999999999996E-2</v>
      </c>
      <c r="AA30">
        <v>0.59</v>
      </c>
      <c r="AB30">
        <v>0.5</v>
      </c>
      <c r="AC30">
        <v>0.61250000000000004</v>
      </c>
      <c r="AD30">
        <v>0.70430000000000004</v>
      </c>
      <c r="AE30">
        <v>0.7</v>
      </c>
      <c r="AF30">
        <f>AVERAGE($Q$30:$AE$30)</f>
        <v>0.56842428870452666</v>
      </c>
      <c r="CW30" s="5">
        <f>SUM($Q$75:$AE$75)</f>
        <v>5</v>
      </c>
      <c r="CX30" s="5">
        <v>12</v>
      </c>
      <c r="CY30" s="5">
        <f>SUM($Q$121:$AE$121)</f>
        <v>3</v>
      </c>
      <c r="CZ30" s="5">
        <v>5.706666666666667</v>
      </c>
      <c r="DB30" s="5">
        <v>0.85985275383748638</v>
      </c>
      <c r="DC30" s="5">
        <v>0.39471896102592247</v>
      </c>
      <c r="DD30" s="5">
        <f t="shared" si="0"/>
        <v>0.12539682539682542</v>
      </c>
      <c r="DE30" s="5">
        <f t="shared" si="1"/>
        <v>0.25555555555555554</v>
      </c>
      <c r="DF30" s="5">
        <v>6.4857513958035467E-3</v>
      </c>
      <c r="DG30" s="5">
        <v>4.9325313310197787</v>
      </c>
      <c r="DH30" s="5">
        <f t="shared" si="2"/>
        <v>3</v>
      </c>
      <c r="DI30" s="5">
        <f t="shared" si="3"/>
        <v>3</v>
      </c>
      <c r="DJ30" s="5">
        <v>6</v>
      </c>
      <c r="DK30" s="5">
        <f t="shared" si="4"/>
        <v>0.16666666666666669</v>
      </c>
      <c r="DL30" s="5">
        <f t="shared" si="5"/>
        <v>0.56842428870452666</v>
      </c>
      <c r="DM30" s="5">
        <f t="shared" si="6"/>
        <v>0.31589035056406822</v>
      </c>
      <c r="GR30" t="s">
        <v>29</v>
      </c>
      <c r="GS30">
        <v>-5.3333333333333351E-2</v>
      </c>
      <c r="GT30">
        <v>0.32000000000000006</v>
      </c>
      <c r="GU30">
        <v>-0.32000000000000012</v>
      </c>
      <c r="GV30">
        <v>-0.42666666666666681</v>
      </c>
      <c r="GW30">
        <v>0.31999999999999995</v>
      </c>
      <c r="GX30">
        <v>-5.3333333333333323E-2</v>
      </c>
      <c r="GY30">
        <v>0.21333333333333335</v>
      </c>
      <c r="GZ30">
        <v>-0.42666666666666681</v>
      </c>
      <c r="HA30">
        <v>-0.16000000000000006</v>
      </c>
      <c r="HB30">
        <v>0.26666666666666666</v>
      </c>
      <c r="HC30">
        <v>0.42666666666666681</v>
      </c>
      <c r="HD30">
        <v>0.26666666666666666</v>
      </c>
      <c r="HE30">
        <v>0.26666666666666666</v>
      </c>
      <c r="HF30">
        <v>0.47999999999999993</v>
      </c>
      <c r="HG30">
        <v>0.32000000000000006</v>
      </c>
      <c r="HH30">
        <v>0.26666666666666666</v>
      </c>
      <c r="HI30">
        <v>0.16000000000000006</v>
      </c>
      <c r="HJ30">
        <v>-5.3333333333333323E-2</v>
      </c>
      <c r="HK30">
        <v>0.26666666666666666</v>
      </c>
      <c r="HL30">
        <v>0.21333333333333329</v>
      </c>
      <c r="HM30">
        <v>-0.16000000000000003</v>
      </c>
      <c r="HN30">
        <v>0.10666666666666662</v>
      </c>
      <c r="HO30">
        <v>0.42666666666666681</v>
      </c>
      <c r="HP30">
        <v>0.16000000000000003</v>
      </c>
      <c r="HQ30">
        <v>0.16000000000000003</v>
      </c>
      <c r="HR30">
        <v>-5.3333333333333378E-2</v>
      </c>
      <c r="HS30">
        <v>0.10666666666666666</v>
      </c>
      <c r="HT30">
        <v>-0.10666666666666662</v>
      </c>
      <c r="HU30">
        <f>VARP(RIVM2023!$Q$121:$AE$121)</f>
        <v>0.96</v>
      </c>
      <c r="HV30">
        <v>5.3333333333333337E-2</v>
      </c>
      <c r="HW30">
        <v>-0.16000000000000003</v>
      </c>
      <c r="HX30">
        <v>0.16000000000000003</v>
      </c>
      <c r="HY30">
        <v>0.37333333333333329</v>
      </c>
      <c r="HZ30">
        <v>0.32000000000000006</v>
      </c>
      <c r="IA30">
        <v>2.9605947323337507E-17</v>
      </c>
      <c r="IB30">
        <v>0.21333333333333337</v>
      </c>
      <c r="IC30">
        <v>0.21333333333333329</v>
      </c>
      <c r="ID30">
        <v>-0.1066666666666666</v>
      </c>
      <c r="IE30">
        <v>0.21333333333333329</v>
      </c>
      <c r="IF30">
        <v>0.32000000000000006</v>
      </c>
      <c r="IG30">
        <v>-0.10666666666666665</v>
      </c>
      <c r="IH30">
        <v>0.31999999999999995</v>
      </c>
    </row>
    <row r="31" spans="1:242" x14ac:dyDescent="0.25">
      <c r="A31">
        <v>2</v>
      </c>
      <c r="B31">
        <v>15</v>
      </c>
      <c r="D31" s="12">
        <v>900</v>
      </c>
      <c r="E31" s="12">
        <v>1200</v>
      </c>
      <c r="F31" s="12">
        <v>2000</v>
      </c>
      <c r="P31" t="s">
        <v>30</v>
      </c>
      <c r="Q31">
        <v>0.9500171444362564</v>
      </c>
      <c r="R31">
        <v>0.95001144950767114</v>
      </c>
      <c r="S31">
        <v>4.9292035398228712E-2</v>
      </c>
      <c r="T31">
        <v>0.95000563570784491</v>
      </c>
      <c r="U31">
        <v>0.6008</v>
      </c>
      <c r="V31">
        <v>0.95031092821216334</v>
      </c>
      <c r="W31">
        <v>4.9995000833194379E-2</v>
      </c>
      <c r="X31">
        <v>6.5000000000000016E-2</v>
      </c>
      <c r="Y31">
        <v>0.95004471330884954</v>
      </c>
      <c r="Z31">
        <v>4.9999999999999996E-2</v>
      </c>
      <c r="AA31">
        <v>4.9385875058798628E-2</v>
      </c>
      <c r="AB31">
        <v>0.8</v>
      </c>
      <c r="AC31">
        <v>0.95003608805557005</v>
      </c>
      <c r="AD31">
        <v>0.95038407367433175</v>
      </c>
      <c r="AE31">
        <v>0.9500843221104619</v>
      </c>
      <c r="AF31">
        <f>AVERAGE($Q$31:$AE$31)</f>
        <v>0.61769115108689132</v>
      </c>
      <c r="CW31" s="5">
        <f>SUM($Q$76:$AE$76)</f>
        <v>5</v>
      </c>
      <c r="CX31" s="5">
        <v>19.466666666666658</v>
      </c>
      <c r="CY31" s="5">
        <f>SUM($Q$122:$AE$122)</f>
        <v>-9</v>
      </c>
      <c r="CZ31" s="5">
        <v>5.5466666666666677</v>
      </c>
      <c r="DB31" s="5">
        <v>0.59877888834041748</v>
      </c>
      <c r="DC31" s="5">
        <v>0.64433025651388376</v>
      </c>
      <c r="DD31" s="5">
        <f t="shared" si="0"/>
        <v>6.8253968253968275E-2</v>
      </c>
      <c r="DE31" s="5">
        <f t="shared" si="1"/>
        <v>0.43333333333333313</v>
      </c>
      <c r="DF31" s="5">
        <v>3.0202109804980761E-9</v>
      </c>
      <c r="DG31" s="5">
        <v>6.0709317204224158</v>
      </c>
      <c r="DH31" s="5">
        <f t="shared" si="2"/>
        <v>4</v>
      </c>
      <c r="DI31" s="5">
        <f t="shared" si="3"/>
        <v>8</v>
      </c>
      <c r="DJ31" s="5">
        <v>12</v>
      </c>
      <c r="DK31" s="5">
        <f t="shared" si="4"/>
        <v>0.16666666666666669</v>
      </c>
      <c r="DL31" s="5">
        <f t="shared" si="5"/>
        <v>0.61769115108689132</v>
      </c>
      <c r="DM31" s="5">
        <f t="shared" si="6"/>
        <v>0.42372649257461187</v>
      </c>
      <c r="GR31" t="s">
        <v>30</v>
      </c>
      <c r="GS31">
        <v>-0.10666666666666665</v>
      </c>
      <c r="GT31">
        <v>0.10666666666666667</v>
      </c>
      <c r="GU31">
        <v>-0.10666666666666667</v>
      </c>
      <c r="GV31">
        <v>-5.3333333333333337E-2</v>
      </c>
      <c r="GW31">
        <v>-0.15999999999999989</v>
      </c>
      <c r="GX31">
        <v>-0.10666666666666673</v>
      </c>
      <c r="GY31">
        <v>0.16</v>
      </c>
      <c r="GZ31">
        <v>0.21333333333333335</v>
      </c>
      <c r="HA31">
        <v>0.2133333333333334</v>
      </c>
      <c r="HB31">
        <v>1.4802973661668754E-17</v>
      </c>
      <c r="HC31">
        <v>0.31999999999999995</v>
      </c>
      <c r="HD31">
        <v>0.26666666666666666</v>
      </c>
      <c r="HE31">
        <v>0.26666666666666666</v>
      </c>
      <c r="HF31">
        <v>0.16000000000000003</v>
      </c>
      <c r="HG31">
        <v>0.10666666666666669</v>
      </c>
      <c r="HH31">
        <v>0.26666666666666666</v>
      </c>
      <c r="HI31">
        <v>5.3333333333333337E-2</v>
      </c>
      <c r="HJ31">
        <v>0.16</v>
      </c>
      <c r="HK31">
        <v>0.26666666666666666</v>
      </c>
      <c r="HL31">
        <v>0.16000000000000003</v>
      </c>
      <c r="HM31">
        <v>0.21333333333333337</v>
      </c>
      <c r="HN31">
        <v>0.2133333333333334</v>
      </c>
      <c r="HO31">
        <v>0.31999999999999995</v>
      </c>
      <c r="HP31">
        <v>0.32000000000000006</v>
      </c>
      <c r="HQ31">
        <v>0.32000000000000006</v>
      </c>
      <c r="HR31">
        <v>0.16000000000000003</v>
      </c>
      <c r="HS31">
        <v>-5.3333333333333337E-2</v>
      </c>
      <c r="HT31">
        <v>5.3333333333333337E-2</v>
      </c>
      <c r="HU31">
        <v>5.3333333333333337E-2</v>
      </c>
      <c r="HV31">
        <f>VARP(RIVM2023!$Q$122:$AE$122)</f>
        <v>0.64</v>
      </c>
      <c r="HW31">
        <v>0.21333333333333337</v>
      </c>
      <c r="HX31">
        <v>0.32000000000000006</v>
      </c>
      <c r="HY31">
        <v>0.2133333333333334</v>
      </c>
      <c r="HZ31">
        <v>0.10666666666666669</v>
      </c>
      <c r="IA31">
        <v>0.26666666666666666</v>
      </c>
      <c r="IB31">
        <v>0.16000000000000003</v>
      </c>
      <c r="IC31">
        <v>0.16000000000000003</v>
      </c>
      <c r="ID31">
        <v>-0.21333333333333337</v>
      </c>
      <c r="IE31">
        <v>0.42666666666666664</v>
      </c>
      <c r="IF31">
        <v>-0.42666666666666664</v>
      </c>
      <c r="IG31">
        <v>5.3333333333333316E-2</v>
      </c>
      <c r="IH31">
        <v>-0.15999999999999989</v>
      </c>
    </row>
    <row r="32" spans="1:242" x14ac:dyDescent="0.25">
      <c r="A32">
        <v>3</v>
      </c>
      <c r="B32">
        <v>1</v>
      </c>
      <c r="D32" s="12">
        <v>9.9999999999999995E-7</v>
      </c>
      <c r="E32" s="12">
        <v>450000</v>
      </c>
      <c r="F32" s="12">
        <v>500000</v>
      </c>
      <c r="P32" t="s">
        <v>31</v>
      </c>
      <c r="Q32">
        <v>0.84395900000000001</v>
      </c>
      <c r="R32">
        <v>0.60588235294117643</v>
      </c>
      <c r="S32">
        <v>0.11</v>
      </c>
      <c r="T32">
        <v>0.30714285714285716</v>
      </c>
      <c r="U32">
        <v>0.53671999999999997</v>
      </c>
      <c r="V32">
        <v>0.5</v>
      </c>
      <c r="W32">
        <v>0.27500000000000002</v>
      </c>
      <c r="X32">
        <v>0.36695652173913046</v>
      </c>
      <c r="Y32">
        <v>0.49470588235294122</v>
      </c>
      <c r="Z32">
        <v>4.9999999999999996E-2</v>
      </c>
      <c r="AA32">
        <v>4.9742268012009781E-2</v>
      </c>
      <c r="AB32">
        <v>0.50000000000000011</v>
      </c>
      <c r="AC32">
        <v>0.39615384615384619</v>
      </c>
      <c r="AD32">
        <v>0.95013194192430173</v>
      </c>
      <c r="AE32">
        <v>0.9500452079566003</v>
      </c>
      <c r="AF32">
        <f>AVERAGE($Q$32:$AE$32)</f>
        <v>0.46242932521485763</v>
      </c>
      <c r="CW32" s="5">
        <f>SUM($Q$77:$AE$77)</f>
        <v>-5</v>
      </c>
      <c r="CX32" s="5">
        <v>11.466666666666663</v>
      </c>
      <c r="CY32" s="5">
        <f>SUM($Q$123:$AE$123)</f>
        <v>7</v>
      </c>
      <c r="CZ32" s="5">
        <v>7.626666666666666</v>
      </c>
      <c r="DB32" s="5">
        <v>0.57688620957993153</v>
      </c>
      <c r="DC32" s="5">
        <v>0.60232668853136762</v>
      </c>
      <c r="DD32" s="5">
        <f t="shared" si="0"/>
        <v>0.18888888888888888</v>
      </c>
      <c r="DE32" s="5">
        <f t="shared" si="1"/>
        <v>0.25555555555555548</v>
      </c>
      <c r="DF32" s="5">
        <v>0.12718491081517874</v>
      </c>
      <c r="DG32" s="5">
        <v>4.7230820893532171</v>
      </c>
      <c r="DH32" s="5">
        <f t="shared" si="2"/>
        <v>2</v>
      </c>
      <c r="DI32" s="5">
        <f t="shared" si="3"/>
        <v>2</v>
      </c>
      <c r="DJ32" s="5">
        <v>4</v>
      </c>
      <c r="DK32" s="5">
        <f t="shared" si="4"/>
        <v>0.16666666666666663</v>
      </c>
      <c r="DL32" s="5">
        <f t="shared" si="5"/>
        <v>0.46242932521485763</v>
      </c>
      <c r="DM32" s="5">
        <f t="shared" si="6"/>
        <v>0.29136585571328366</v>
      </c>
      <c r="GR32" t="s">
        <v>31</v>
      </c>
      <c r="GS32">
        <v>0.23111111111111113</v>
      </c>
      <c r="GT32">
        <v>3.5555555555555535E-2</v>
      </c>
      <c r="GU32">
        <v>-3.5555555555555521E-2</v>
      </c>
      <c r="GV32">
        <v>-0.10666666666666666</v>
      </c>
      <c r="GW32">
        <v>-0.14222222222222225</v>
      </c>
      <c r="GX32">
        <v>0.32</v>
      </c>
      <c r="GY32">
        <v>0.23111111111111113</v>
      </c>
      <c r="GZ32">
        <v>0.16000000000000003</v>
      </c>
      <c r="HA32">
        <v>0.16000000000000003</v>
      </c>
      <c r="HB32">
        <v>0.17777777777777778</v>
      </c>
      <c r="HC32">
        <v>-0.16000000000000003</v>
      </c>
      <c r="HD32">
        <v>0.44444444444444448</v>
      </c>
      <c r="HE32">
        <v>0.35555555555555557</v>
      </c>
      <c r="HF32">
        <v>0.23111111111111113</v>
      </c>
      <c r="HG32">
        <v>0.30222222222222228</v>
      </c>
      <c r="HH32">
        <v>0.35555555555555557</v>
      </c>
      <c r="HI32">
        <v>0.10666666666666666</v>
      </c>
      <c r="HJ32">
        <v>-0.2133333333333334</v>
      </c>
      <c r="HK32">
        <v>8.8888888888888865E-2</v>
      </c>
      <c r="HL32">
        <v>-3.5555555555555549E-2</v>
      </c>
      <c r="HM32">
        <v>0.24888888888888891</v>
      </c>
      <c r="HN32">
        <v>0.42666666666666675</v>
      </c>
      <c r="HO32">
        <v>0.10666666666666666</v>
      </c>
      <c r="HP32">
        <v>0.37333333333333329</v>
      </c>
      <c r="HQ32">
        <v>0.37333333333333329</v>
      </c>
      <c r="HR32">
        <v>-3.5555555555555535E-2</v>
      </c>
      <c r="HS32">
        <v>-0.19555555555555557</v>
      </c>
      <c r="HT32">
        <v>0.10666666666666667</v>
      </c>
      <c r="HU32">
        <v>-0.16000000000000003</v>
      </c>
      <c r="HV32">
        <v>0.21333333333333337</v>
      </c>
      <c r="HW32">
        <f>VARP(RIVM2023!$Q$123:$AE$123)</f>
        <v>0.78222222222222226</v>
      </c>
      <c r="HX32">
        <v>0.37333333333333329</v>
      </c>
      <c r="HY32">
        <v>0.42666666666666675</v>
      </c>
      <c r="HZ32">
        <v>0.30222222222222228</v>
      </c>
      <c r="IA32">
        <v>0.71111111111111103</v>
      </c>
      <c r="IB32">
        <v>0.23111111111111113</v>
      </c>
      <c r="IC32">
        <v>0.49777777777777776</v>
      </c>
      <c r="ID32">
        <v>0.28444444444444444</v>
      </c>
      <c r="IE32">
        <v>0.23111111111111113</v>
      </c>
      <c r="IF32">
        <v>3.5555555555555535E-2</v>
      </c>
      <c r="IG32">
        <v>-7.1111111111111083E-2</v>
      </c>
      <c r="IH32">
        <v>-0.14222222222222225</v>
      </c>
    </row>
    <row r="33" spans="1:242" x14ac:dyDescent="0.25">
      <c r="A33">
        <v>3</v>
      </c>
      <c r="B33">
        <v>2</v>
      </c>
      <c r="D33" s="12">
        <v>9.9999999999999995E-7</v>
      </c>
      <c r="E33" s="12">
        <v>300</v>
      </c>
      <c r="F33" s="12">
        <v>500</v>
      </c>
      <c r="P33" t="s">
        <v>32</v>
      </c>
      <c r="Q33">
        <v>0.95068939658306062</v>
      </c>
      <c r="R33">
        <v>0.40735294117647058</v>
      </c>
      <c r="S33">
        <v>0.11</v>
      </c>
      <c r="T33">
        <v>0.56428571428571428</v>
      </c>
      <c r="U33">
        <v>0.4224</v>
      </c>
      <c r="V33">
        <v>0.95003218686775792</v>
      </c>
      <c r="W33">
        <v>4.9993334666399929E-2</v>
      </c>
      <c r="X33">
        <v>0.248</v>
      </c>
      <c r="Y33">
        <v>0.60058823529411776</v>
      </c>
      <c r="Z33">
        <v>4.9999999999999996E-2</v>
      </c>
      <c r="AA33">
        <v>0.20517241379310341</v>
      </c>
      <c r="AB33">
        <v>0.57499999999999996</v>
      </c>
      <c r="AC33">
        <v>0.69285714285714284</v>
      </c>
      <c r="AD33">
        <v>0.950150036285069</v>
      </c>
      <c r="AE33">
        <v>0.95007530120481931</v>
      </c>
      <c r="AF33">
        <f>AVERAGE($Q$33:$AE$33)</f>
        <v>0.51510644686757712</v>
      </c>
      <c r="CW33" s="5">
        <f>SUM($Q$78:$AE$78)</f>
        <v>1</v>
      </c>
      <c r="CX33" s="5">
        <v>18.986666666666668</v>
      </c>
      <c r="CY33" s="5">
        <f>SUM($Q$124:$AE$124)</f>
        <v>3</v>
      </c>
      <c r="CZ33" s="5">
        <v>9.7066666666666652</v>
      </c>
      <c r="DB33" s="5">
        <v>0.74284460314892942</v>
      </c>
      <c r="DC33" s="5">
        <v>0.66938036869222828</v>
      </c>
      <c r="DD33" s="5">
        <f t="shared" si="0"/>
        <v>0.2206349206349206</v>
      </c>
      <c r="DE33" s="5">
        <f t="shared" si="1"/>
        <v>0.42698412698412697</v>
      </c>
      <c r="DF33" s="5">
        <v>1.7508063752459623E-2</v>
      </c>
      <c r="DG33" s="5">
        <v>4.7367237575309273</v>
      </c>
      <c r="DH33" s="5">
        <f t="shared" si="2"/>
        <v>2</v>
      </c>
      <c r="DI33" s="5">
        <f t="shared" si="3"/>
        <v>4</v>
      </c>
      <c r="DJ33" s="5">
        <v>6</v>
      </c>
      <c r="DK33" s="5">
        <f t="shared" si="4"/>
        <v>3.3333333333333326E-2</v>
      </c>
      <c r="DL33" s="5">
        <f t="shared" si="5"/>
        <v>0.51510644686757712</v>
      </c>
      <c r="DM33" s="5">
        <f t="shared" si="6"/>
        <v>0.33664709456541814</v>
      </c>
      <c r="GR33" t="s">
        <v>32</v>
      </c>
      <c r="GS33">
        <v>0.21333333333333335</v>
      </c>
      <c r="GT33">
        <v>0.32000000000000006</v>
      </c>
      <c r="GU33">
        <v>-5.3333333333333351E-2</v>
      </c>
      <c r="GV33">
        <v>-0.16000000000000003</v>
      </c>
      <c r="GW33">
        <v>5.3333333333333337E-2</v>
      </c>
      <c r="GX33">
        <v>-5.3333333333333337E-2</v>
      </c>
      <c r="GY33">
        <v>0.21333333333333335</v>
      </c>
      <c r="GZ33">
        <v>0.37333333333333324</v>
      </c>
      <c r="HA33">
        <v>0.10666666666666662</v>
      </c>
      <c r="HB33">
        <v>0.26666666666666666</v>
      </c>
      <c r="HC33">
        <v>-0.10666666666666665</v>
      </c>
      <c r="HD33">
        <v>0.26666666666666666</v>
      </c>
      <c r="HE33">
        <v>0.26666666666666661</v>
      </c>
      <c r="HF33">
        <v>0.21333333333333329</v>
      </c>
      <c r="HG33">
        <v>0.32</v>
      </c>
      <c r="HH33">
        <v>0.53333333333333333</v>
      </c>
      <c r="HI33">
        <v>-0.10666666666666665</v>
      </c>
      <c r="HJ33">
        <v>-5.3333333333333337E-2</v>
      </c>
      <c r="HK33">
        <v>-2.9605947323337507E-17</v>
      </c>
      <c r="HL33">
        <v>0.48000000000000004</v>
      </c>
      <c r="HM33">
        <v>0.10666666666666667</v>
      </c>
      <c r="HN33">
        <v>0.37333333333333324</v>
      </c>
      <c r="HO33">
        <v>0.69333333333333347</v>
      </c>
      <c r="HP33">
        <v>0.16000000000000006</v>
      </c>
      <c r="HQ33">
        <v>0.16000000000000006</v>
      </c>
      <c r="HR33">
        <v>0.21333333333333335</v>
      </c>
      <c r="HS33">
        <v>-0.16</v>
      </c>
      <c r="HT33">
        <v>0.16000000000000003</v>
      </c>
      <c r="HU33">
        <v>0.16000000000000003</v>
      </c>
      <c r="HV33">
        <v>0.32000000000000006</v>
      </c>
      <c r="HW33">
        <v>0.37333333333333329</v>
      </c>
      <c r="HX33">
        <f>VARP(RIVM2023!$Q$124:$AE$124)</f>
        <v>0.96</v>
      </c>
      <c r="HY33">
        <v>0.37333333333333324</v>
      </c>
      <c r="HZ33">
        <v>0.58666666666666667</v>
      </c>
      <c r="IA33">
        <v>0.53333333333333333</v>
      </c>
      <c r="IB33">
        <v>0.21333333333333335</v>
      </c>
      <c r="IC33">
        <v>0.21333333333333329</v>
      </c>
      <c r="ID33">
        <v>0.42666666666666664</v>
      </c>
      <c r="IE33">
        <v>0.21333333333333329</v>
      </c>
      <c r="IF33">
        <v>0.32000000000000006</v>
      </c>
      <c r="IG33">
        <v>0.15999999999999981</v>
      </c>
      <c r="IH33">
        <v>5.3333333333333337E-2</v>
      </c>
    </row>
    <row r="34" spans="1:242" x14ac:dyDescent="0.25">
      <c r="A34">
        <v>3</v>
      </c>
      <c r="B34">
        <v>3</v>
      </c>
      <c r="D34" s="12">
        <v>9.9999999999999995E-7</v>
      </c>
      <c r="E34" s="12">
        <v>2000</v>
      </c>
      <c r="F34" s="12">
        <v>4500</v>
      </c>
      <c r="P34" t="s">
        <v>116</v>
      </c>
      <c r="Q34">
        <v>0.87046924999999997</v>
      </c>
      <c r="R34">
        <v>0.9500457665903892</v>
      </c>
      <c r="S34">
        <v>0.17599999999999999</v>
      </c>
      <c r="T34">
        <v>0.86</v>
      </c>
      <c r="U34">
        <v>0.61016000000000004</v>
      </c>
      <c r="V34">
        <v>0.95024267399267448</v>
      </c>
      <c r="W34">
        <v>4.9995000833194379E-2</v>
      </c>
      <c r="X34">
        <v>4.9271604839353743E-2</v>
      </c>
      <c r="Y34">
        <v>0.80599999999999983</v>
      </c>
      <c r="Z34">
        <v>4.9999999999999996E-2</v>
      </c>
      <c r="AA34">
        <v>4.9234693791649305E-2</v>
      </c>
      <c r="AB34">
        <v>0.5</v>
      </c>
      <c r="AC34">
        <v>0.9500180505418746</v>
      </c>
      <c r="AD34">
        <v>0.95004127272743777</v>
      </c>
      <c r="AE34">
        <v>0.9500452079566003</v>
      </c>
      <c r="AF34">
        <f>AVERAGE($Q$34:$AE$34)</f>
        <v>0.58476823475154482</v>
      </c>
      <c r="CW34" s="5">
        <f>SUM($Q$79:$AE$79)</f>
        <v>3</v>
      </c>
      <c r="CX34" s="5">
        <v>20.16</v>
      </c>
      <c r="CY34" s="5">
        <f>SUM($Q$125:$AE$125)</f>
        <v>-3</v>
      </c>
      <c r="CZ34" s="5">
        <v>9.759999999999998</v>
      </c>
      <c r="DB34" s="5">
        <v>0.64500789226141542</v>
      </c>
      <c r="DC34" s="5">
        <v>0.65146719369578621</v>
      </c>
      <c r="DD34" s="5">
        <f t="shared" si="0"/>
        <v>0.19523809523809518</v>
      </c>
      <c r="DE34" s="5">
        <f t="shared" si="1"/>
        <v>0.45238095238095238</v>
      </c>
      <c r="DF34" s="5">
        <v>3.4774874582280528E-5</v>
      </c>
      <c r="DG34" s="5">
        <v>5.2742756614429931</v>
      </c>
      <c r="DH34" s="5">
        <f t="shared" si="2"/>
        <v>4</v>
      </c>
      <c r="DI34" s="5">
        <f t="shared" si="3"/>
        <v>5</v>
      </c>
      <c r="DJ34" s="5">
        <v>9</v>
      </c>
      <c r="DK34" s="5">
        <f t="shared" si="4"/>
        <v>9.9999999999999978E-2</v>
      </c>
      <c r="DL34" s="5">
        <f t="shared" si="5"/>
        <v>0.58476823475154482</v>
      </c>
      <c r="DM34" s="5">
        <f t="shared" si="6"/>
        <v>0.39587277654198383</v>
      </c>
      <c r="GR34" t="s">
        <v>116</v>
      </c>
      <c r="GS34">
        <v>5.3333333333333358E-2</v>
      </c>
      <c r="GT34">
        <v>0.21333333333333337</v>
      </c>
      <c r="GU34">
        <v>-0.47999999999999982</v>
      </c>
      <c r="GV34">
        <v>-0.37333333333333318</v>
      </c>
      <c r="GW34">
        <v>0.21333333333333337</v>
      </c>
      <c r="GX34">
        <v>5.3333333333333337E-2</v>
      </c>
      <c r="GY34">
        <v>0.32</v>
      </c>
      <c r="GZ34">
        <v>-0.10666666666666662</v>
      </c>
      <c r="HA34">
        <v>0.16000000000000006</v>
      </c>
      <c r="HB34">
        <v>0.26666666666666666</v>
      </c>
      <c r="HC34">
        <v>0.10666666666666662</v>
      </c>
      <c r="HD34">
        <v>0.26666666666666666</v>
      </c>
      <c r="HE34">
        <v>0.26666666666666666</v>
      </c>
      <c r="HF34">
        <v>0.58666666666666656</v>
      </c>
      <c r="HG34">
        <v>0.21333333333333335</v>
      </c>
      <c r="HH34">
        <v>0.53333333333333321</v>
      </c>
      <c r="HI34">
        <v>-0.16000000000000006</v>
      </c>
      <c r="HJ34">
        <v>-0.2133333333333334</v>
      </c>
      <c r="HK34">
        <v>0.26666666666666666</v>
      </c>
      <c r="HL34">
        <v>0.32000000000000006</v>
      </c>
      <c r="HM34">
        <v>0.42666666666666669</v>
      </c>
      <c r="HN34">
        <v>0.42666666666666681</v>
      </c>
      <c r="HO34">
        <v>0.10666666666666662</v>
      </c>
      <c r="HP34">
        <v>0.37333333333333329</v>
      </c>
      <c r="HQ34">
        <v>0.37333333333333329</v>
      </c>
      <c r="HR34">
        <v>5.3333333333333358E-2</v>
      </c>
      <c r="HS34">
        <v>-0.10666666666666666</v>
      </c>
      <c r="HT34">
        <v>0.10666666666666662</v>
      </c>
      <c r="HU34">
        <v>0.37333333333333329</v>
      </c>
      <c r="HV34">
        <v>0.2133333333333334</v>
      </c>
      <c r="HW34">
        <v>0.42666666666666675</v>
      </c>
      <c r="HX34">
        <v>0.37333333333333324</v>
      </c>
      <c r="HY34">
        <f>VARP(RIVM2023!$Q$125:$AE$125)</f>
        <v>0.96</v>
      </c>
      <c r="HZ34">
        <v>0.47999999999999993</v>
      </c>
      <c r="IA34">
        <v>0.53333333333333333</v>
      </c>
      <c r="IB34">
        <v>0.58666666666666667</v>
      </c>
      <c r="IC34">
        <v>0.58666666666666667</v>
      </c>
      <c r="ID34">
        <v>0.37333333333333335</v>
      </c>
      <c r="IE34">
        <v>0.32</v>
      </c>
      <c r="IF34">
        <v>0.21333333333333335</v>
      </c>
      <c r="IG34">
        <v>-0.15999999999999984</v>
      </c>
      <c r="IH34">
        <v>0.21333333333333337</v>
      </c>
    </row>
    <row r="35" spans="1:242" x14ac:dyDescent="0.25">
      <c r="A35">
        <v>3</v>
      </c>
      <c r="B35">
        <v>4</v>
      </c>
      <c r="D35" s="12">
        <v>9.9999999999999995E-7</v>
      </c>
      <c r="E35" s="12">
        <v>1E-4</v>
      </c>
      <c r="F35" s="12">
        <v>2</v>
      </c>
      <c r="P35" t="s">
        <v>117</v>
      </c>
      <c r="Q35">
        <v>0.95041905336257304</v>
      </c>
      <c r="R35">
        <v>0.91538461538461546</v>
      </c>
      <c r="S35">
        <v>0.62</v>
      </c>
      <c r="T35">
        <v>0.30714285714285716</v>
      </c>
      <c r="U35">
        <v>0.23135</v>
      </c>
      <c r="V35">
        <v>0.95015137614678924</v>
      </c>
      <c r="W35">
        <v>4.9986671109629878E-2</v>
      </c>
      <c r="X35">
        <v>0.95007627412467799</v>
      </c>
      <c r="Y35">
        <v>0.8085714285714285</v>
      </c>
      <c r="Z35">
        <v>4.9999999999999996E-2</v>
      </c>
      <c r="AA35">
        <v>4.9284984597904306E-2</v>
      </c>
      <c r="AB35">
        <v>0.61250000000000004</v>
      </c>
      <c r="AC35">
        <v>0.75714285714285712</v>
      </c>
      <c r="AD35">
        <v>0.95027633007710444</v>
      </c>
      <c r="AE35">
        <v>0.95</v>
      </c>
      <c r="AF35">
        <f>AVERAGE($Q$35:$AE$35)</f>
        <v>0.61015242984402918</v>
      </c>
      <c r="CW35" s="5">
        <f>SUM($Q$80:$AE$80)</f>
        <v>5</v>
      </c>
      <c r="CX35" s="5">
        <v>16.533333333333331</v>
      </c>
      <c r="CY35" s="5">
        <f>SUM($Q$126:$AE$126)</f>
        <v>1</v>
      </c>
      <c r="CZ35" s="5">
        <v>11.68</v>
      </c>
      <c r="DB35" s="5">
        <v>0.7917333889517002</v>
      </c>
      <c r="DC35" s="5">
        <v>0.57863329617971659</v>
      </c>
      <c r="DD35" s="5">
        <f t="shared" si="0"/>
        <v>0.25873015873015875</v>
      </c>
      <c r="DE35" s="5">
        <f t="shared" si="1"/>
        <v>0.36349206349206342</v>
      </c>
      <c r="DF35" s="5">
        <v>1.4833081331209028E-3</v>
      </c>
      <c r="DG35" s="5">
        <v>5.1306009958205374</v>
      </c>
      <c r="DH35" s="5">
        <f t="shared" si="2"/>
        <v>3</v>
      </c>
      <c r="DI35" s="5">
        <f t="shared" si="3"/>
        <v>5</v>
      </c>
      <c r="DJ35" s="5">
        <v>8</v>
      </c>
      <c r="DK35" s="5">
        <f t="shared" si="4"/>
        <v>0.16666666666666669</v>
      </c>
      <c r="DL35" s="5">
        <f t="shared" si="5"/>
        <v>0.61015242984402918</v>
      </c>
      <c r="DM35" s="5">
        <f t="shared" si="6"/>
        <v>0.36934205686557781</v>
      </c>
      <c r="GR35" t="s">
        <v>117</v>
      </c>
      <c r="GS35">
        <v>0.33777777777777779</v>
      </c>
      <c r="GT35">
        <v>0.19555555555555557</v>
      </c>
      <c r="GU35">
        <v>-0.19555555555555557</v>
      </c>
      <c r="GV35">
        <v>-0.58666666666666667</v>
      </c>
      <c r="GW35">
        <v>0.28444444444444444</v>
      </c>
      <c r="GX35">
        <v>0.16000000000000003</v>
      </c>
      <c r="GY35">
        <v>0.60444444444444445</v>
      </c>
      <c r="GZ35">
        <v>0.21333333333333332</v>
      </c>
      <c r="HA35">
        <v>0.21333333333333335</v>
      </c>
      <c r="HB35">
        <v>0.17777777777777773</v>
      </c>
      <c r="HC35">
        <v>-0.21333333333333332</v>
      </c>
      <c r="HD35">
        <v>0.44444444444444448</v>
      </c>
      <c r="HE35">
        <v>0.35555555555555551</v>
      </c>
      <c r="HF35">
        <v>0.60444444444444445</v>
      </c>
      <c r="HG35">
        <v>0.72888888888888892</v>
      </c>
      <c r="HH35">
        <v>0.62222222222222223</v>
      </c>
      <c r="HI35">
        <v>5.3333333333333323E-2</v>
      </c>
      <c r="HJ35">
        <v>-0.10666666666666669</v>
      </c>
      <c r="HK35">
        <v>8.8888888888888948E-2</v>
      </c>
      <c r="HL35">
        <v>0.33777777777777779</v>
      </c>
      <c r="HM35">
        <v>0.30222222222222223</v>
      </c>
      <c r="HN35">
        <v>0.48000000000000004</v>
      </c>
      <c r="HO35">
        <v>0.58666666666666667</v>
      </c>
      <c r="HP35">
        <v>0.32000000000000006</v>
      </c>
      <c r="HQ35">
        <v>0.32000000000000006</v>
      </c>
      <c r="HR35">
        <v>7.1111111111111069E-2</v>
      </c>
      <c r="HS35">
        <v>0.12444444444444444</v>
      </c>
      <c r="HT35">
        <v>-0.21333333333333335</v>
      </c>
      <c r="HU35">
        <v>0.32000000000000006</v>
      </c>
      <c r="HV35">
        <v>0.10666666666666669</v>
      </c>
      <c r="HW35">
        <v>0.30222222222222228</v>
      </c>
      <c r="HX35">
        <v>0.58666666666666667</v>
      </c>
      <c r="HY35">
        <v>0.47999999999999993</v>
      </c>
      <c r="HZ35">
        <f>VARP(RIVM2023!$Q$126:$AE$126)</f>
        <v>0.99555555555555553</v>
      </c>
      <c r="IA35">
        <v>0.44444444444444448</v>
      </c>
      <c r="IB35">
        <v>0.60444444444444445</v>
      </c>
      <c r="IC35">
        <v>0.33777777777777779</v>
      </c>
      <c r="ID35">
        <v>0.49777777777777793</v>
      </c>
      <c r="IE35">
        <v>-0.19555555555555557</v>
      </c>
      <c r="IF35">
        <v>0.46222222222222231</v>
      </c>
      <c r="IG35">
        <v>0.14222222222222217</v>
      </c>
      <c r="IH35">
        <v>0.28444444444444444</v>
      </c>
    </row>
    <row r="36" spans="1:242" x14ac:dyDescent="0.25">
      <c r="A36">
        <v>3</v>
      </c>
      <c r="B36">
        <v>5</v>
      </c>
      <c r="D36" s="12">
        <v>9.9999999999999995E-7</v>
      </c>
      <c r="E36" s="12">
        <v>200</v>
      </c>
      <c r="F36" s="12">
        <v>500</v>
      </c>
      <c r="P36" t="s">
        <v>118</v>
      </c>
      <c r="Q36">
        <v>0.37818770000000002</v>
      </c>
      <c r="R36">
        <v>0.72499999999999998</v>
      </c>
      <c r="S36">
        <v>0.18695652173913041</v>
      </c>
      <c r="T36">
        <v>0.5</v>
      </c>
      <c r="U36">
        <v>0.38672000000000001</v>
      </c>
      <c r="V36">
        <v>0.73849999999999993</v>
      </c>
      <c r="W36">
        <v>4.9995000833194379E-2</v>
      </c>
      <c r="X36">
        <v>0.59599999999999997</v>
      </c>
      <c r="Y36">
        <v>0.58100000000000007</v>
      </c>
      <c r="Z36">
        <v>4.9999999999999996E-2</v>
      </c>
      <c r="AA36">
        <v>4.9234693791649305E-2</v>
      </c>
      <c r="AB36">
        <v>0.62857142857142856</v>
      </c>
      <c r="AC36">
        <v>0.8</v>
      </c>
      <c r="AD36">
        <v>0.95040198556116307</v>
      </c>
      <c r="AE36">
        <v>0.95008281885258239</v>
      </c>
      <c r="AF36">
        <f>AVERAGE($Q$36:$AE$36)</f>
        <v>0.50471000995660986</v>
      </c>
      <c r="CW36" s="5">
        <f>SUM($Q$81:$AE$81)</f>
        <v>1</v>
      </c>
      <c r="CX36" s="5">
        <v>17.12</v>
      </c>
      <c r="CY36" s="5">
        <f>SUM($Q$127:$AE$127)</f>
        <v>5</v>
      </c>
      <c r="CZ36" s="5">
        <v>12.266666666666667</v>
      </c>
      <c r="DB36" s="5">
        <v>0.86057592096403157</v>
      </c>
      <c r="DC36" s="5">
        <v>0.65152764882709135</v>
      </c>
      <c r="DD36" s="5">
        <f t="shared" si="0"/>
        <v>0.2904761904761905</v>
      </c>
      <c r="DE36" s="5">
        <f t="shared" si="1"/>
        <v>0.38253968253968251</v>
      </c>
      <c r="DF36" s="5">
        <v>8.4238567634281336E-2</v>
      </c>
      <c r="DG36" s="5">
        <v>5.1108964164698589</v>
      </c>
      <c r="DH36" s="5">
        <f t="shared" si="2"/>
        <v>3</v>
      </c>
      <c r="DI36" s="5">
        <f t="shared" si="3"/>
        <v>2</v>
      </c>
      <c r="DJ36" s="5">
        <v>5</v>
      </c>
      <c r="DK36" s="5">
        <f t="shared" si="4"/>
        <v>3.3333333333333326E-2</v>
      </c>
      <c r="DL36" s="5">
        <f t="shared" si="5"/>
        <v>0.50471000995660986</v>
      </c>
      <c r="DM36" s="5">
        <f t="shared" si="6"/>
        <v>0.31268186324475122</v>
      </c>
      <c r="GR36" t="s">
        <v>118</v>
      </c>
      <c r="GS36">
        <v>0.35555555555555551</v>
      </c>
      <c r="GT36">
        <v>0.17777777777777776</v>
      </c>
      <c r="GU36">
        <v>-0.17777777777777773</v>
      </c>
      <c r="GV36">
        <v>-0.26666666666666666</v>
      </c>
      <c r="GW36">
        <v>8.8888888888888892E-2</v>
      </c>
      <c r="GX36">
        <v>0.26666666666666666</v>
      </c>
      <c r="GY36">
        <v>0.35555555555555557</v>
      </c>
      <c r="GZ36">
        <v>0.26666666666666666</v>
      </c>
      <c r="HA36">
        <v>0.26666666666666666</v>
      </c>
      <c r="HB36">
        <v>0.35555555555555557</v>
      </c>
      <c r="HC36">
        <v>2.9605947323337507E-17</v>
      </c>
      <c r="HD36">
        <v>0.62222222222222212</v>
      </c>
      <c r="HE36">
        <v>0.44444444444444448</v>
      </c>
      <c r="HF36">
        <v>0.35555555555555557</v>
      </c>
      <c r="HG36">
        <v>0.44444444444444448</v>
      </c>
      <c r="HH36">
        <v>0.44444444444444448</v>
      </c>
      <c r="HI36">
        <v>0.26666666666666666</v>
      </c>
      <c r="HJ36">
        <v>-1.4802973661668754E-17</v>
      </c>
      <c r="HK36">
        <v>0.17777777777777773</v>
      </c>
      <c r="HL36">
        <v>8.8888888888888878E-2</v>
      </c>
      <c r="HM36">
        <v>0.44444444444444436</v>
      </c>
      <c r="HN36">
        <v>0.53333333333333333</v>
      </c>
      <c r="HO36">
        <v>0.26666666666666666</v>
      </c>
      <c r="HP36">
        <v>0.53333333333333333</v>
      </c>
      <c r="HQ36">
        <v>0.53333333333333333</v>
      </c>
      <c r="HR36">
        <v>8.8888888888888892E-2</v>
      </c>
      <c r="HS36">
        <v>-0.17777777777777778</v>
      </c>
      <c r="HT36">
        <v>0.26666666666666666</v>
      </c>
      <c r="HU36">
        <v>2.9605947323337507E-17</v>
      </c>
      <c r="HV36">
        <v>0.26666666666666666</v>
      </c>
      <c r="HW36">
        <v>0.71111111111111103</v>
      </c>
      <c r="HX36">
        <v>0.53333333333333333</v>
      </c>
      <c r="HY36">
        <v>0.53333333333333333</v>
      </c>
      <c r="HZ36">
        <v>0.44444444444444448</v>
      </c>
      <c r="IA36">
        <f>VARP(RIVM2023!$Q$127:$AE$127)</f>
        <v>0.88888888888888884</v>
      </c>
      <c r="IB36">
        <v>0.35555555555555557</v>
      </c>
      <c r="IC36">
        <v>0.62222222222222212</v>
      </c>
      <c r="ID36">
        <v>0.35555555555555557</v>
      </c>
      <c r="IE36">
        <v>0.35555555555555551</v>
      </c>
      <c r="IF36">
        <v>0.17777777777777773</v>
      </c>
      <c r="IG36">
        <v>-8.8888888888888892E-2</v>
      </c>
      <c r="IH36">
        <v>8.8888888888888892E-2</v>
      </c>
    </row>
    <row r="37" spans="1:242" x14ac:dyDescent="0.25">
      <c r="A37">
        <v>3</v>
      </c>
      <c r="B37">
        <v>6</v>
      </c>
      <c r="D37" s="12">
        <v>9.9999999999999995E-7</v>
      </c>
      <c r="E37" s="12">
        <v>1500</v>
      </c>
      <c r="F37" s="12">
        <v>2500</v>
      </c>
      <c r="P37" t="s">
        <v>119</v>
      </c>
      <c r="Q37">
        <v>0.19546925000000004</v>
      </c>
      <c r="R37">
        <v>0.36499999999999999</v>
      </c>
      <c r="S37">
        <v>0.11</v>
      </c>
      <c r="T37">
        <v>0.27500000000000002</v>
      </c>
      <c r="U37">
        <v>0.16016000000000002</v>
      </c>
      <c r="V37">
        <v>0.95005974264705895</v>
      </c>
      <c r="W37">
        <v>4.9995000833194379E-2</v>
      </c>
      <c r="X37">
        <v>0.95007627412467799</v>
      </c>
      <c r="Y37">
        <v>0.9500118436636571</v>
      </c>
      <c r="Z37">
        <v>4.9647886778416132E-2</v>
      </c>
      <c r="AA37">
        <v>4.9742268012009781E-2</v>
      </c>
      <c r="AB37">
        <v>0.8</v>
      </c>
      <c r="AC37">
        <v>0.9500496076495818</v>
      </c>
      <c r="AD37">
        <v>0.9501681175197132</v>
      </c>
      <c r="AE37">
        <v>0.21875</v>
      </c>
      <c r="AF37">
        <f>AVERAGE($Q$37:$AE$37)</f>
        <v>0.46827533274855404</v>
      </c>
      <c r="CW37" s="5">
        <f>SUM($Q$82:$AE$82)</f>
        <v>-3</v>
      </c>
      <c r="CX37" s="5">
        <v>13.706666666666669</v>
      </c>
      <c r="CY37" s="5">
        <f>SUM($Q$128:$AE$128)</f>
        <v>-1</v>
      </c>
      <c r="CZ37" s="5">
        <v>9.6533333333333342</v>
      </c>
      <c r="DB37" s="5">
        <v>0.65875499511330537</v>
      </c>
      <c r="DC37" s="5">
        <v>0.44540868957663499</v>
      </c>
      <c r="DD37" s="5">
        <f t="shared" si="0"/>
        <v>0.20158730158730159</v>
      </c>
      <c r="DE37" s="5">
        <f t="shared" si="1"/>
        <v>0.30634920634920637</v>
      </c>
      <c r="DF37" s="5">
        <v>6.3489431729624491E-5</v>
      </c>
      <c r="DG37" s="5">
        <v>5.1264586202921567</v>
      </c>
      <c r="DH37" s="5">
        <f t="shared" si="2"/>
        <v>3</v>
      </c>
      <c r="DI37" s="5">
        <f t="shared" si="3"/>
        <v>5</v>
      </c>
      <c r="DJ37" s="5">
        <v>8</v>
      </c>
      <c r="DK37" s="5">
        <f t="shared" si="4"/>
        <v>9.9999999999999978E-2</v>
      </c>
      <c r="DL37" s="5">
        <f t="shared" si="5"/>
        <v>0.46827533274855404</v>
      </c>
      <c r="DM37" s="5">
        <f t="shared" si="6"/>
        <v>0.39677877659448318</v>
      </c>
      <c r="GR37" t="s">
        <v>119</v>
      </c>
      <c r="GS37">
        <v>-7.1111111111111083E-2</v>
      </c>
      <c r="GT37">
        <v>0.33777777777777779</v>
      </c>
      <c r="GU37">
        <v>-0.33777777777777779</v>
      </c>
      <c r="GV37">
        <v>-0.47999999999999993</v>
      </c>
      <c r="GW37">
        <v>0.24888888888888897</v>
      </c>
      <c r="GX37">
        <v>0.10666666666666669</v>
      </c>
      <c r="GY37">
        <v>0.72888888888888903</v>
      </c>
      <c r="GZ37">
        <v>5.3333333333333358E-2</v>
      </c>
      <c r="HA37">
        <v>0.32000000000000006</v>
      </c>
      <c r="HB37">
        <v>8.8888888888888934E-2</v>
      </c>
      <c r="HC37">
        <v>-5.3333333333333302E-2</v>
      </c>
      <c r="HD37">
        <v>0.35555555555555551</v>
      </c>
      <c r="HE37">
        <v>-8.888888888888892E-2</v>
      </c>
      <c r="HF37">
        <v>0.72888888888888892</v>
      </c>
      <c r="HG37">
        <v>0.33777777777777779</v>
      </c>
      <c r="HH37">
        <v>0.44444444444444459</v>
      </c>
      <c r="HI37">
        <v>-5.3333333333333358E-2</v>
      </c>
      <c r="HJ37">
        <v>0.1066666666666667</v>
      </c>
      <c r="HK37">
        <v>0.17777777777777773</v>
      </c>
      <c r="HL37">
        <v>0.19555555555555557</v>
      </c>
      <c r="HM37">
        <v>0.49777777777777776</v>
      </c>
      <c r="HN37">
        <v>0.32000000000000006</v>
      </c>
      <c r="HO37">
        <v>0.21333333333333335</v>
      </c>
      <c r="HP37">
        <v>0.48000000000000009</v>
      </c>
      <c r="HQ37">
        <v>0.48000000000000009</v>
      </c>
      <c r="HR37">
        <v>-7.1111111111111083E-2</v>
      </c>
      <c r="HS37">
        <v>0.14222222222222219</v>
      </c>
      <c r="HT37">
        <v>-0.32000000000000006</v>
      </c>
      <c r="HU37">
        <v>0.21333333333333337</v>
      </c>
      <c r="HV37">
        <v>0.16000000000000003</v>
      </c>
      <c r="HW37">
        <v>0.23111111111111113</v>
      </c>
      <c r="HX37">
        <v>0.21333333333333335</v>
      </c>
      <c r="HY37">
        <v>0.58666666666666667</v>
      </c>
      <c r="HZ37">
        <v>0.60444444444444445</v>
      </c>
      <c r="IA37">
        <v>0.35555555555555557</v>
      </c>
      <c r="IB37">
        <f>VARP(RIVM2023!$Q$128:$AE$128)</f>
        <v>0.99555555555555553</v>
      </c>
      <c r="IC37">
        <v>0.46222222222222231</v>
      </c>
      <c r="ID37">
        <v>0.30222222222222206</v>
      </c>
      <c r="IE37">
        <v>0.19555555555555557</v>
      </c>
      <c r="IF37">
        <v>0.33777777777777779</v>
      </c>
      <c r="IG37">
        <v>-0.14222222222222217</v>
      </c>
      <c r="IH37">
        <v>0.24888888888888897</v>
      </c>
    </row>
    <row r="38" spans="1:242" x14ac:dyDescent="0.25">
      <c r="A38">
        <v>3</v>
      </c>
      <c r="B38">
        <v>7</v>
      </c>
      <c r="D38" s="12">
        <v>9.9999999999999995E-7</v>
      </c>
      <c r="E38" s="12">
        <v>15</v>
      </c>
      <c r="F38" s="12">
        <v>25</v>
      </c>
      <c r="P38" t="s">
        <v>120</v>
      </c>
      <c r="Q38">
        <v>0.82969249999999994</v>
      </c>
      <c r="R38">
        <v>0.62272727272727268</v>
      </c>
      <c r="S38">
        <v>4.885964912280482E-2</v>
      </c>
      <c r="T38">
        <v>0.41</v>
      </c>
      <c r="U38">
        <v>0.77540000000000009</v>
      </c>
      <c r="V38">
        <v>0.64849999999999997</v>
      </c>
      <c r="W38">
        <v>4.9995000833194379E-2</v>
      </c>
      <c r="X38">
        <v>4.9271604839353743E-2</v>
      </c>
      <c r="Y38">
        <v>0.29428571428571426</v>
      </c>
      <c r="Z38">
        <v>4.9788135264051965E-2</v>
      </c>
      <c r="AA38">
        <v>4.9234693791649305E-2</v>
      </c>
      <c r="AB38">
        <v>0.72500000000000009</v>
      </c>
      <c r="AC38">
        <v>0.95003608805557005</v>
      </c>
      <c r="AD38">
        <v>0.95013194192430173</v>
      </c>
      <c r="AE38">
        <v>0.95007530120481931</v>
      </c>
      <c r="AF38">
        <f>AVERAGE($Q$38:$AE$38)</f>
        <v>0.49353319346991548</v>
      </c>
      <c r="CW38" s="5">
        <f>SUM($Q$83:$AE$83)</f>
        <v>1</v>
      </c>
      <c r="CX38" s="5">
        <v>17.653333333333325</v>
      </c>
      <c r="CY38" s="5">
        <f>SUM($Q$129:$AE$129)</f>
        <v>-1</v>
      </c>
      <c r="CZ38" s="5">
        <v>14.186666666666664</v>
      </c>
      <c r="DB38" s="5">
        <v>0.82795420914763163</v>
      </c>
      <c r="DC38" s="5">
        <v>0.63159198677445638</v>
      </c>
      <c r="DD38" s="5">
        <f t="shared" si="0"/>
        <v>0.30952380952380942</v>
      </c>
      <c r="DE38" s="5">
        <f t="shared" si="1"/>
        <v>0.39523809523809506</v>
      </c>
      <c r="DF38" s="5">
        <v>2.235774793937067E-4</v>
      </c>
      <c r="DG38" s="5">
        <v>5.2088439224428553</v>
      </c>
      <c r="DH38" s="5">
        <f t="shared" si="2"/>
        <v>5</v>
      </c>
      <c r="DI38" s="5">
        <f t="shared" si="3"/>
        <v>3</v>
      </c>
      <c r="DJ38" s="5">
        <v>8</v>
      </c>
      <c r="DK38" s="5">
        <f t="shared" si="4"/>
        <v>3.3333333333333326E-2</v>
      </c>
      <c r="DL38" s="5">
        <f t="shared" si="5"/>
        <v>0.49353319346991548</v>
      </c>
      <c r="DM38" s="5">
        <f t="shared" si="6"/>
        <v>0.37271780977419755</v>
      </c>
      <c r="GR38" t="s">
        <v>120</v>
      </c>
      <c r="GS38">
        <v>0.46222222222222231</v>
      </c>
      <c r="GT38">
        <v>0.33777777777777779</v>
      </c>
      <c r="GU38">
        <v>-7.1111111111111069E-2</v>
      </c>
      <c r="GV38">
        <v>-0.21333333333333335</v>
      </c>
      <c r="GW38">
        <v>0.24888888888888897</v>
      </c>
      <c r="GX38">
        <v>0.10666666666666667</v>
      </c>
      <c r="GY38">
        <v>0.19555555555555557</v>
      </c>
      <c r="GZ38">
        <v>-0.21333333333333335</v>
      </c>
      <c r="HA38">
        <v>0.58666666666666667</v>
      </c>
      <c r="HB38">
        <v>0.62222222222222212</v>
      </c>
      <c r="HC38">
        <v>0.21333333333333335</v>
      </c>
      <c r="HD38">
        <v>0.62222222222222223</v>
      </c>
      <c r="HE38">
        <v>0.44444444444444448</v>
      </c>
      <c r="HF38">
        <v>0.72888888888888892</v>
      </c>
      <c r="HG38">
        <v>0.60444444444444445</v>
      </c>
      <c r="HH38">
        <v>0.71111111111111103</v>
      </c>
      <c r="HI38">
        <v>0.21333333333333335</v>
      </c>
      <c r="HJ38">
        <v>-0.16</v>
      </c>
      <c r="HK38">
        <v>0.17777777777777776</v>
      </c>
      <c r="HL38">
        <v>0.46222222222222231</v>
      </c>
      <c r="HM38">
        <v>0.49777777777777776</v>
      </c>
      <c r="HN38">
        <v>0.85333333333333328</v>
      </c>
      <c r="HO38">
        <v>0.21333333333333337</v>
      </c>
      <c r="HP38">
        <v>0.74666666666666659</v>
      </c>
      <c r="HQ38">
        <v>0.74666666666666659</v>
      </c>
      <c r="HR38">
        <v>0.19555555555555557</v>
      </c>
      <c r="HS38">
        <v>-0.12444444444444444</v>
      </c>
      <c r="HT38">
        <v>-5.3333333333333323E-2</v>
      </c>
      <c r="HU38">
        <v>0.21333333333333329</v>
      </c>
      <c r="HV38">
        <v>0.16000000000000003</v>
      </c>
      <c r="HW38">
        <v>0.49777777777777776</v>
      </c>
      <c r="HX38">
        <v>0.21333333333333329</v>
      </c>
      <c r="HY38">
        <v>0.58666666666666667</v>
      </c>
      <c r="HZ38">
        <v>0.33777777777777779</v>
      </c>
      <c r="IA38">
        <v>0.62222222222222212</v>
      </c>
      <c r="IB38">
        <v>0.46222222222222231</v>
      </c>
      <c r="IC38">
        <f>VARP(RIVM2023!$Q$129:$AE$129)</f>
        <v>0.99555555555555553</v>
      </c>
      <c r="ID38">
        <v>0.30222222222222223</v>
      </c>
      <c r="IE38">
        <v>0.46222222222222231</v>
      </c>
      <c r="IF38">
        <v>7.1111111111111069E-2</v>
      </c>
      <c r="IG38">
        <v>-0.14222222222222217</v>
      </c>
      <c r="IH38">
        <v>0.24888888888888897</v>
      </c>
    </row>
    <row r="39" spans="1:242" x14ac:dyDescent="0.25">
      <c r="A39">
        <v>3</v>
      </c>
      <c r="B39">
        <v>8</v>
      </c>
      <c r="D39" s="12">
        <v>9.9999999999999995E-7</v>
      </c>
      <c r="E39" s="12">
        <v>2.5000000000000001E-2</v>
      </c>
      <c r="F39" s="12">
        <v>0.05</v>
      </c>
      <c r="P39" t="s">
        <v>121</v>
      </c>
      <c r="Q39">
        <v>0.95041905336257304</v>
      </c>
      <c r="R39">
        <v>0.81499999999999995</v>
      </c>
      <c r="S39">
        <v>0.88250000000000006</v>
      </c>
      <c r="T39">
        <v>0.45499999549999959</v>
      </c>
      <c r="U39">
        <v>0.95335438144330009</v>
      </c>
      <c r="V39">
        <v>0.95069419237749675</v>
      </c>
      <c r="W39">
        <v>8.3338888887615759E-3</v>
      </c>
      <c r="X39">
        <v>4.9577639693838972E-2</v>
      </c>
      <c r="Y39">
        <v>0.58100000000000007</v>
      </c>
      <c r="Z39">
        <v>4.8958331741895712E-2</v>
      </c>
      <c r="AA39">
        <v>4.9742268012009781E-2</v>
      </c>
      <c r="AB39">
        <v>4.6511626122227333E-2</v>
      </c>
      <c r="AC39">
        <v>0.95004059539999375</v>
      </c>
      <c r="AD39">
        <v>4.6211665277610607E-2</v>
      </c>
      <c r="AE39">
        <v>8.7499999997479178E-3</v>
      </c>
      <c r="AF39">
        <f>AVERAGE($Q$39:$AE$39)</f>
        <v>0.45307290918796367</v>
      </c>
      <c r="CW39" s="5">
        <f>SUM($Q$84:$AE$84)</f>
        <v>-1</v>
      </c>
      <c r="CX39" s="5">
        <v>10.079999999999997</v>
      </c>
      <c r="CY39" s="5">
        <f>SUM($Q$130:$AE$130)</f>
        <v>-7</v>
      </c>
      <c r="CZ39" s="5">
        <v>5.9733333333333345</v>
      </c>
      <c r="DB39" s="5">
        <v>7509.8352275430507</v>
      </c>
      <c r="DC39" s="5">
        <v>0.23425499427886332</v>
      </c>
      <c r="DD39" s="5">
        <f t="shared" si="0"/>
        <v>8.7301587301587352E-2</v>
      </c>
      <c r="DE39" s="5">
        <f t="shared" si="1"/>
        <v>0.21746031746031741</v>
      </c>
      <c r="DF39" s="5">
        <v>7.5710864910398468E-8</v>
      </c>
      <c r="DG39" s="5">
        <v>4.3914377884006495</v>
      </c>
      <c r="DH39" s="5">
        <f t="shared" si="2"/>
        <v>7</v>
      </c>
      <c r="DI39" s="5">
        <f t="shared" si="3"/>
        <v>4</v>
      </c>
      <c r="DJ39" s="5">
        <v>11</v>
      </c>
      <c r="DK39" s="5">
        <f t="shared" si="4"/>
        <v>3.3333333333333326E-2</v>
      </c>
      <c r="DL39" s="5">
        <f t="shared" si="5"/>
        <v>0.45307290918796367</v>
      </c>
      <c r="DM39" s="5">
        <f t="shared" si="6"/>
        <v>0.42584729688101652</v>
      </c>
      <c r="GR39" t="s">
        <v>121</v>
      </c>
      <c r="GS39">
        <v>0.30222222222222217</v>
      </c>
      <c r="GT39">
        <v>0.23111111111111116</v>
      </c>
      <c r="GU39">
        <v>-0.23111111111111118</v>
      </c>
      <c r="GV39">
        <v>-0.16000000000000003</v>
      </c>
      <c r="GW39">
        <v>0.14222222222222228</v>
      </c>
      <c r="GX39">
        <v>0.21333333333333335</v>
      </c>
      <c r="GY39">
        <v>3.5555555555555528E-2</v>
      </c>
      <c r="GZ39">
        <v>0.10666666666666662</v>
      </c>
      <c r="HA39">
        <v>0.10666666666666663</v>
      </c>
      <c r="HB39">
        <v>8.8888888888888865E-2</v>
      </c>
      <c r="HC39">
        <v>-0.37333333333333335</v>
      </c>
      <c r="HD39">
        <v>8.8888888888888878E-2</v>
      </c>
      <c r="HE39">
        <v>-8.8888888888888892E-2</v>
      </c>
      <c r="HF39">
        <v>0.30222222222222217</v>
      </c>
      <c r="HG39">
        <v>0.23111111111111116</v>
      </c>
      <c r="HH39">
        <v>0.44444444444444442</v>
      </c>
      <c r="HI39">
        <v>-0.10666666666666666</v>
      </c>
      <c r="HJ39">
        <v>-0.31999999999999995</v>
      </c>
      <c r="HK39">
        <v>-8.8888888888888837E-2</v>
      </c>
      <c r="HL39">
        <v>0.30222222222222223</v>
      </c>
      <c r="HM39">
        <v>0.28444444444444444</v>
      </c>
      <c r="HN39">
        <v>0.37333333333333335</v>
      </c>
      <c r="HO39">
        <v>0.16000000000000003</v>
      </c>
      <c r="HP39">
        <v>0.16000000000000006</v>
      </c>
      <c r="HQ39">
        <v>0.16000000000000006</v>
      </c>
      <c r="HR39">
        <v>0.30222222222222217</v>
      </c>
      <c r="HS39">
        <v>-7.1111111111111111E-2</v>
      </c>
      <c r="HT39">
        <v>-0.10666666666666662</v>
      </c>
      <c r="HU39">
        <v>-0.1066666666666666</v>
      </c>
      <c r="HV39">
        <v>-0.21333333333333337</v>
      </c>
      <c r="HW39">
        <v>0.28444444444444444</v>
      </c>
      <c r="HX39">
        <v>0.42666666666666664</v>
      </c>
      <c r="HY39">
        <v>0.37333333333333335</v>
      </c>
      <c r="HZ39">
        <v>0.49777777777777793</v>
      </c>
      <c r="IA39">
        <v>0.35555555555555557</v>
      </c>
      <c r="IB39">
        <v>0.30222222222222206</v>
      </c>
      <c r="IC39">
        <v>0.30222222222222223</v>
      </c>
      <c r="ID39">
        <f>VARP(RIVM2023!$Q$130:$AE$130)</f>
        <v>0.78222222222222226</v>
      </c>
      <c r="IE39">
        <v>-0.23111111111111113</v>
      </c>
      <c r="IF39">
        <v>0.49777777777777793</v>
      </c>
      <c r="IG39">
        <v>7.1111111111111083E-2</v>
      </c>
      <c r="IH39">
        <v>0.14222222222222228</v>
      </c>
    </row>
    <row r="40" spans="1:242" x14ac:dyDescent="0.25">
      <c r="A40">
        <v>3</v>
      </c>
      <c r="B40">
        <v>9</v>
      </c>
      <c r="D40" s="12">
        <v>9.9999999999999995E-7</v>
      </c>
      <c r="E40" s="12">
        <v>0.15</v>
      </c>
      <c r="F40" s="12">
        <v>0.3</v>
      </c>
      <c r="P40" t="s">
        <v>122</v>
      </c>
      <c r="Q40">
        <v>0.48011731250000006</v>
      </c>
      <c r="R40">
        <v>0.95015981735159893</v>
      </c>
      <c r="S40">
        <v>4.9292035398228712E-2</v>
      </c>
      <c r="T40">
        <v>0.72499999999999998</v>
      </c>
      <c r="U40">
        <v>0.85022857142857133</v>
      </c>
      <c r="V40">
        <v>0.42125000000000001</v>
      </c>
      <c r="W40">
        <v>4.9995000833194379E-2</v>
      </c>
      <c r="X40">
        <v>0.77</v>
      </c>
      <c r="Y40">
        <v>0.95004471330884954</v>
      </c>
      <c r="Z40">
        <v>4.9999999999999996E-2</v>
      </c>
      <c r="AA40">
        <v>0.33124999999999999</v>
      </c>
      <c r="AB40">
        <v>0.5</v>
      </c>
      <c r="AC40">
        <v>0.9500180505418746</v>
      </c>
      <c r="AD40">
        <v>0.95036614884538562</v>
      </c>
      <c r="AE40">
        <v>0.95009033423667566</v>
      </c>
      <c r="AF40">
        <f>AVERAGE($Q$40:$AE$40)</f>
        <v>0.59852079896295851</v>
      </c>
      <c r="CW40" s="5">
        <f>SUM($Q$85:$AE$85)</f>
        <v>1</v>
      </c>
      <c r="CX40" s="5">
        <v>13.92</v>
      </c>
      <c r="CY40" s="5">
        <f>SUM($Q$131:$AE$131)</f>
        <v>-1</v>
      </c>
      <c r="CZ40" s="5">
        <v>6.9866666666666655</v>
      </c>
      <c r="DB40" s="5">
        <v>0.4552646571315041</v>
      </c>
      <c r="DC40" s="5">
        <v>0.55057021210156187</v>
      </c>
      <c r="DD40" s="5">
        <f t="shared" si="0"/>
        <v>0.13809523809523808</v>
      </c>
      <c r="DE40" s="5">
        <f t="shared" si="1"/>
        <v>0.30634920634920637</v>
      </c>
      <c r="DF40" s="5">
        <v>3.9294090362127935E-4</v>
      </c>
      <c r="DG40" s="5">
        <v>5.3465201438449039</v>
      </c>
      <c r="DH40" s="5">
        <f t="shared" si="2"/>
        <v>3</v>
      </c>
      <c r="DI40" s="5">
        <f t="shared" si="3"/>
        <v>5</v>
      </c>
      <c r="DJ40" s="5">
        <v>8</v>
      </c>
      <c r="DK40" s="5">
        <f t="shared" si="4"/>
        <v>3.3333333333333326E-2</v>
      </c>
      <c r="DL40" s="5">
        <f t="shared" si="5"/>
        <v>0.59852079896295851</v>
      </c>
      <c r="DM40" s="5">
        <f t="shared" si="6"/>
        <v>0.35425140161645297</v>
      </c>
      <c r="GR40" t="s">
        <v>122</v>
      </c>
      <c r="GS40">
        <v>-7.1111111111111069E-2</v>
      </c>
      <c r="GT40">
        <v>0.33777777777777779</v>
      </c>
      <c r="GU40">
        <v>-7.1111111111111069E-2</v>
      </c>
      <c r="GV40">
        <v>0.32000000000000006</v>
      </c>
      <c r="GW40">
        <v>-1.7777777777777774E-2</v>
      </c>
      <c r="GX40">
        <v>-0.16</v>
      </c>
      <c r="GY40">
        <v>-7.1111111111111083E-2</v>
      </c>
      <c r="GZ40">
        <v>-0.21333333333333329</v>
      </c>
      <c r="HA40">
        <v>0.32</v>
      </c>
      <c r="HB40">
        <v>0.35555555555555557</v>
      </c>
      <c r="HC40">
        <v>0.47999999999999993</v>
      </c>
      <c r="HD40">
        <v>0.35555555555555546</v>
      </c>
      <c r="HE40">
        <v>0.17777777777777773</v>
      </c>
      <c r="HF40">
        <v>0.19555555555555557</v>
      </c>
      <c r="HG40">
        <v>7.1111111111111069E-2</v>
      </c>
      <c r="HH40">
        <v>0.17777777777777776</v>
      </c>
      <c r="HI40">
        <v>-5.3333333333333371E-2</v>
      </c>
      <c r="HJ40">
        <v>0.10666666666666667</v>
      </c>
      <c r="HK40">
        <v>0.17777777777777773</v>
      </c>
      <c r="HL40">
        <v>0.19555555555555557</v>
      </c>
      <c r="HM40">
        <v>0.2311111111111111</v>
      </c>
      <c r="HN40">
        <v>0.32</v>
      </c>
      <c r="HO40">
        <v>0.21333333333333332</v>
      </c>
      <c r="HP40">
        <v>0.48000000000000004</v>
      </c>
      <c r="HQ40">
        <v>0.48000000000000004</v>
      </c>
      <c r="HR40">
        <v>-7.1111111111111069E-2</v>
      </c>
      <c r="HS40">
        <v>-0.12444444444444444</v>
      </c>
      <c r="HT40">
        <v>0.21333333333333329</v>
      </c>
      <c r="HU40">
        <v>0.21333333333333329</v>
      </c>
      <c r="HV40">
        <v>0.42666666666666664</v>
      </c>
      <c r="HW40">
        <v>0.23111111111111113</v>
      </c>
      <c r="HX40">
        <v>0.21333333333333329</v>
      </c>
      <c r="HY40">
        <v>0.32</v>
      </c>
      <c r="HZ40">
        <v>-0.19555555555555557</v>
      </c>
      <c r="IA40">
        <v>0.35555555555555551</v>
      </c>
      <c r="IB40">
        <v>0.19555555555555557</v>
      </c>
      <c r="IC40">
        <v>0.46222222222222231</v>
      </c>
      <c r="ID40">
        <v>-0.23111111111111113</v>
      </c>
      <c r="IE40">
        <f>VARP(RIVM2023!$Q$131:$AE$131)</f>
        <v>0.99555555555555553</v>
      </c>
      <c r="IF40">
        <v>-0.19555555555555557</v>
      </c>
      <c r="IG40">
        <v>-0.14222222222222217</v>
      </c>
      <c r="IH40">
        <v>-1.7777777777777774E-2</v>
      </c>
    </row>
    <row r="41" spans="1:242" x14ac:dyDescent="0.25">
      <c r="A41">
        <v>3</v>
      </c>
      <c r="B41">
        <v>10</v>
      </c>
      <c r="D41" s="12">
        <v>9.9999999999999995E-7</v>
      </c>
      <c r="E41" s="12">
        <v>0.05</v>
      </c>
      <c r="F41" s="12">
        <v>0.2</v>
      </c>
      <c r="P41" t="s">
        <v>123</v>
      </c>
      <c r="Q41">
        <v>0.44697950000000003</v>
      </c>
      <c r="R41">
        <v>0.17749999999999999</v>
      </c>
      <c r="S41">
        <v>0.91142857142857148</v>
      </c>
      <c r="T41">
        <v>0.45</v>
      </c>
      <c r="U41">
        <v>0.95186569148936229</v>
      </c>
      <c r="V41">
        <v>0.95102748986029939</v>
      </c>
      <c r="W41">
        <v>4.9999166736105306E-2</v>
      </c>
      <c r="X41">
        <v>4.9577639693838972E-2</v>
      </c>
      <c r="Y41">
        <v>0.76550000000000007</v>
      </c>
      <c r="Z41">
        <v>4.9647886778416132E-2</v>
      </c>
      <c r="AA41">
        <v>0.34999999999999992</v>
      </c>
      <c r="AB41">
        <v>4.6511626122227333E-2</v>
      </c>
      <c r="AC41">
        <v>7.2500000000000009E-2</v>
      </c>
      <c r="AD41">
        <v>0.95047350396727048</v>
      </c>
      <c r="AE41">
        <v>0.77692307692307694</v>
      </c>
      <c r="AF41">
        <f>AVERAGE($Q$41:$AE$41)</f>
        <v>0.46666227686661116</v>
      </c>
      <c r="CW41" s="5">
        <f>SUM($Q$86:$AE$86)</f>
        <v>-3</v>
      </c>
      <c r="CX41" s="5">
        <v>11.84</v>
      </c>
      <c r="CY41" s="5">
        <f>SUM($Q$132:$AE$132)</f>
        <v>1</v>
      </c>
      <c r="CZ41" s="5">
        <v>4.4800000000000004</v>
      </c>
      <c r="DB41" s="5">
        <v>2.0729970951721928</v>
      </c>
      <c r="DC41" s="5">
        <v>0.31351343034904172</v>
      </c>
      <c r="DD41" s="5">
        <f t="shared" si="0"/>
        <v>8.7301587301587297E-2</v>
      </c>
      <c r="DE41" s="5">
        <f t="shared" si="1"/>
        <v>0.26190476190476192</v>
      </c>
      <c r="DF41" s="5">
        <v>3.1269083411340037E-3</v>
      </c>
      <c r="DG41" s="5">
        <v>4.4351285336227635</v>
      </c>
      <c r="DH41" s="5">
        <f t="shared" si="2"/>
        <v>4</v>
      </c>
      <c r="DI41" s="5">
        <f t="shared" si="3"/>
        <v>3</v>
      </c>
      <c r="DJ41" s="5">
        <v>7</v>
      </c>
      <c r="DK41" s="5">
        <f t="shared" si="4"/>
        <v>9.9999999999999978E-2</v>
      </c>
      <c r="DL41" s="5">
        <f t="shared" si="5"/>
        <v>0.46666227686661116</v>
      </c>
      <c r="DM41" s="5">
        <f t="shared" si="6"/>
        <v>0.38160724834419479</v>
      </c>
      <c r="GR41" t="s">
        <v>123</v>
      </c>
      <c r="GS41">
        <v>7.1111111111111069E-2</v>
      </c>
      <c r="GT41">
        <v>0.46222222222222231</v>
      </c>
      <c r="GU41">
        <v>-0.19555555555555557</v>
      </c>
      <c r="GV41">
        <v>-0.32000000000000012</v>
      </c>
      <c r="GW41">
        <v>0.28444444444444444</v>
      </c>
      <c r="GX41">
        <v>0.16000000000000003</v>
      </c>
      <c r="GY41">
        <v>0.33777777777777779</v>
      </c>
      <c r="GZ41">
        <v>-5.3333333333333351E-2</v>
      </c>
      <c r="HA41">
        <v>-0.32000000000000006</v>
      </c>
      <c r="HB41">
        <v>0.17777777777777773</v>
      </c>
      <c r="HC41">
        <v>-0.21333333333333337</v>
      </c>
      <c r="HD41">
        <v>0.17777777777777776</v>
      </c>
      <c r="HE41">
        <v>-0.17777777777777776</v>
      </c>
      <c r="HF41">
        <v>0.33777777777777779</v>
      </c>
      <c r="HG41">
        <v>0.19555555555555557</v>
      </c>
      <c r="HH41">
        <v>8.8888888888888934E-2</v>
      </c>
      <c r="HI41">
        <v>5.3333333333333365E-2</v>
      </c>
      <c r="HJ41">
        <v>-0.1066666666666667</v>
      </c>
      <c r="HK41">
        <v>8.8888888888888878E-2</v>
      </c>
      <c r="HL41">
        <v>7.1111111111111069E-2</v>
      </c>
      <c r="HM41">
        <v>3.5555555555555528E-2</v>
      </c>
      <c r="HN41">
        <v>-5.3333333333333358E-2</v>
      </c>
      <c r="HO41">
        <v>0.32000000000000006</v>
      </c>
      <c r="HP41">
        <v>5.3333333333333344E-2</v>
      </c>
      <c r="HQ41">
        <v>5.3333333333333344E-2</v>
      </c>
      <c r="HR41">
        <v>-0.19555555555555562</v>
      </c>
      <c r="HS41">
        <v>0.12444444444444444</v>
      </c>
      <c r="HT41">
        <v>5.3333333333333365E-2</v>
      </c>
      <c r="HU41">
        <v>0.32000000000000006</v>
      </c>
      <c r="HV41">
        <v>-0.42666666666666664</v>
      </c>
      <c r="HW41">
        <v>3.5555555555555535E-2</v>
      </c>
      <c r="HX41">
        <v>0.32000000000000006</v>
      </c>
      <c r="HY41">
        <v>0.21333333333333335</v>
      </c>
      <c r="HZ41">
        <v>0.46222222222222231</v>
      </c>
      <c r="IA41">
        <v>0.17777777777777773</v>
      </c>
      <c r="IB41">
        <v>0.33777777777777779</v>
      </c>
      <c r="IC41">
        <v>7.1111111111111069E-2</v>
      </c>
      <c r="ID41">
        <v>0.49777777777777793</v>
      </c>
      <c r="IE41">
        <v>-0.19555555555555557</v>
      </c>
      <c r="IF41">
        <f>VARP(RIVM2023!$Q$132:$AE$132)</f>
        <v>0.99555555555555553</v>
      </c>
      <c r="IG41">
        <v>-0.12444444444444451</v>
      </c>
      <c r="IH41">
        <v>0.28444444444444444</v>
      </c>
    </row>
    <row r="42" spans="1:242" x14ac:dyDescent="0.25">
      <c r="A42">
        <v>3</v>
      </c>
      <c r="B42">
        <v>11</v>
      </c>
      <c r="D42" s="12">
        <v>9.9999999999999995E-7</v>
      </c>
      <c r="E42" s="12">
        <v>0.8</v>
      </c>
      <c r="F42" s="12">
        <v>0.85</v>
      </c>
      <c r="P42" t="s">
        <v>124</v>
      </c>
      <c r="Q42">
        <v>4.7057673913042074E-2</v>
      </c>
      <c r="R42">
        <v>0.33285714285714285</v>
      </c>
      <c r="S42">
        <v>0.155</v>
      </c>
      <c r="T42">
        <v>0.29230769230769232</v>
      </c>
      <c r="U42">
        <v>0.38672000000000001</v>
      </c>
      <c r="V42">
        <v>0.54949999999999999</v>
      </c>
      <c r="W42">
        <v>5.9574468085106386E-2</v>
      </c>
      <c r="X42">
        <v>0.19553191489361704</v>
      </c>
      <c r="Y42">
        <v>0.63275000000000003</v>
      </c>
      <c r="Z42">
        <v>9.4188376753507025E-2</v>
      </c>
      <c r="AA42">
        <v>0.12499999999999997</v>
      </c>
      <c r="AB42">
        <v>0.50000000000000011</v>
      </c>
      <c r="AC42">
        <v>0.54500000000000004</v>
      </c>
      <c r="AD42">
        <v>0.65775714285714293</v>
      </c>
      <c r="AE42">
        <v>0.72499999999999998</v>
      </c>
      <c r="AF42">
        <f>AVERAGE($Q$42:$AE$42)</f>
        <v>0.35321629411115002</v>
      </c>
      <c r="CW42" s="5">
        <f>SUM($Q$87:$AE$87)</f>
        <v>-5</v>
      </c>
      <c r="CX42" s="5">
        <v>18.666666666666668</v>
      </c>
      <c r="CY42" s="5">
        <f>SUM($Q$133:$AE$133)</f>
        <v>13</v>
      </c>
      <c r="CZ42" s="5">
        <v>-0.42666666666666669</v>
      </c>
      <c r="DB42" s="5">
        <v>1.8353781587150853</v>
      </c>
      <c r="DC42" s="5">
        <v>0.57208491255823202</v>
      </c>
      <c r="DD42" s="5">
        <f t="shared" si="0"/>
        <v>2.3809523809523808E-2</v>
      </c>
      <c r="DE42" s="5">
        <f t="shared" si="1"/>
        <v>0.42698412698412697</v>
      </c>
      <c r="DF42" s="5">
        <v>0.43136310320675408</v>
      </c>
      <c r="DG42" s="5">
        <v>3.7717372274758252</v>
      </c>
      <c r="DH42" s="5">
        <f t="shared" si="2"/>
        <v>1</v>
      </c>
      <c r="DI42" s="5">
        <f t="shared" si="3"/>
        <v>0</v>
      </c>
      <c r="DJ42" s="5">
        <v>1</v>
      </c>
      <c r="DK42" s="5">
        <f t="shared" si="4"/>
        <v>0.16666666666666663</v>
      </c>
      <c r="DL42" s="5">
        <f t="shared" si="5"/>
        <v>0.35321629411115002</v>
      </c>
      <c r="DM42" s="5">
        <f t="shared" si="6"/>
        <v>0.23520488940614548</v>
      </c>
      <c r="GR42" t="s">
        <v>124</v>
      </c>
      <c r="GS42">
        <v>0.12444444444444451</v>
      </c>
      <c r="GT42">
        <v>-0.12444444444444451</v>
      </c>
      <c r="GU42">
        <v>0.12444444444444451</v>
      </c>
      <c r="GV42">
        <v>0.10666666666666665</v>
      </c>
      <c r="GW42">
        <v>-3.5555555555555549E-2</v>
      </c>
      <c r="GX42">
        <v>-5.3333333333333323E-2</v>
      </c>
      <c r="GY42">
        <v>-0.14222222222222217</v>
      </c>
      <c r="GZ42">
        <v>0.10666666666666663</v>
      </c>
      <c r="HA42">
        <v>0.10666666666666663</v>
      </c>
      <c r="HB42">
        <v>-8.8888888888888962E-2</v>
      </c>
      <c r="HC42">
        <v>-0.10666666666666663</v>
      </c>
      <c r="HD42">
        <v>-8.8888888888888976E-2</v>
      </c>
      <c r="HE42">
        <v>8.8888888888888962E-2</v>
      </c>
      <c r="HF42">
        <v>-0.14222222222222217</v>
      </c>
      <c r="HG42">
        <v>0.14222222222222217</v>
      </c>
      <c r="HH42">
        <v>8.8888888888888976E-2</v>
      </c>
      <c r="HI42">
        <v>-0.10666666666666665</v>
      </c>
      <c r="HJ42">
        <v>-5.3333333333333337E-2</v>
      </c>
      <c r="HK42">
        <v>-0.17777777777777792</v>
      </c>
      <c r="HL42">
        <v>0.12444444444444451</v>
      </c>
      <c r="HM42">
        <v>-7.1111111111111083E-2</v>
      </c>
      <c r="HN42">
        <v>0.10666666666666663</v>
      </c>
      <c r="HO42">
        <v>0.15999999999999981</v>
      </c>
      <c r="HP42">
        <v>-0.10666666666666663</v>
      </c>
      <c r="HQ42">
        <v>-0.10666666666666663</v>
      </c>
      <c r="HR42">
        <v>0.12444444444444451</v>
      </c>
      <c r="HS42">
        <v>1.7777777777777774E-2</v>
      </c>
      <c r="HT42">
        <v>-0.10666666666666663</v>
      </c>
      <c r="HU42">
        <v>-0.10666666666666665</v>
      </c>
      <c r="HV42">
        <v>5.3333333333333316E-2</v>
      </c>
      <c r="HW42">
        <v>-7.1111111111111083E-2</v>
      </c>
      <c r="HX42">
        <v>0.15999999999999981</v>
      </c>
      <c r="HY42">
        <v>-0.15999999999999984</v>
      </c>
      <c r="HZ42">
        <v>0.14222222222222217</v>
      </c>
      <c r="IA42">
        <v>-8.8888888888888892E-2</v>
      </c>
      <c r="IB42">
        <v>-0.14222222222222217</v>
      </c>
      <c r="IC42">
        <v>-0.14222222222222217</v>
      </c>
      <c r="ID42">
        <v>7.1111111111111083E-2</v>
      </c>
      <c r="IE42">
        <v>-0.14222222222222217</v>
      </c>
      <c r="IF42">
        <v>-0.12444444444444451</v>
      </c>
      <c r="IG42">
        <f>VARP(RIVM2023!$Q$133:$AE$133)</f>
        <v>0.24888888888888888</v>
      </c>
      <c r="IH42">
        <v>-3.5555555555555549E-2</v>
      </c>
    </row>
    <row r="43" spans="1:242" ht="15.75" thickBot="1" x14ac:dyDescent="0.3">
      <c r="A43">
        <v>3</v>
      </c>
      <c r="B43">
        <v>12</v>
      </c>
      <c r="D43" s="12">
        <v>9.9999999999999995E-7</v>
      </c>
      <c r="E43" s="12">
        <v>0.2</v>
      </c>
      <c r="F43" s="12">
        <v>0.25</v>
      </c>
      <c r="P43" t="s">
        <v>125</v>
      </c>
      <c r="Q43">
        <v>0.34773462500000002</v>
      </c>
      <c r="R43">
        <v>0.37</v>
      </c>
      <c r="S43">
        <v>0.155</v>
      </c>
      <c r="T43">
        <v>0.53068181818181814</v>
      </c>
      <c r="U43">
        <v>0.40004705882352942</v>
      </c>
      <c r="V43">
        <v>0.48031249999999998</v>
      </c>
      <c r="W43">
        <v>0.05</v>
      </c>
      <c r="X43">
        <v>4.8084337095514559E-2</v>
      </c>
      <c r="Y43">
        <v>9.0500000000000025E-2</v>
      </c>
      <c r="Z43">
        <v>8.6734693877551033E-2</v>
      </c>
      <c r="AA43">
        <v>0.23529411764705882</v>
      </c>
      <c r="AB43">
        <v>0.50000000000000011</v>
      </c>
      <c r="AC43">
        <v>0.56999999999999995</v>
      </c>
      <c r="AD43">
        <v>0.75905</v>
      </c>
      <c r="AE43">
        <v>0.61250000000000004</v>
      </c>
      <c r="AF43">
        <f>AVERAGE($Q$43:$AE$43)</f>
        <v>0.34906261004169808</v>
      </c>
      <c r="CW43" s="5">
        <f>SUM($Q$88:$AE$88)</f>
        <v>-7</v>
      </c>
      <c r="CX43" s="5">
        <v>11.093333333333334</v>
      </c>
      <c r="CY43" s="5">
        <f>SUM($Q$134:$AE$134)</f>
        <v>11</v>
      </c>
      <c r="CZ43" s="5">
        <v>5.0133333333333336</v>
      </c>
      <c r="DB43" s="5">
        <v>1.3834237102206786</v>
      </c>
      <c r="DC43" s="5">
        <v>0.54162824561972578</v>
      </c>
      <c r="DD43" s="5">
        <f t="shared" si="0"/>
        <v>0.14444444444444443</v>
      </c>
      <c r="DE43" s="5">
        <f t="shared" si="1"/>
        <v>0.24920634920634921</v>
      </c>
      <c r="DF43" s="39">
        <v>0.17808198638793374</v>
      </c>
      <c r="DG43" s="39">
        <v>3.899727750104125</v>
      </c>
      <c r="DH43" s="39">
        <f t="shared" si="2"/>
        <v>2</v>
      </c>
      <c r="DI43" s="39">
        <f t="shared" si="3"/>
        <v>0</v>
      </c>
      <c r="DJ43" s="39">
        <v>2</v>
      </c>
      <c r="DK43" s="39">
        <f t="shared" si="4"/>
        <v>0.23333333333333328</v>
      </c>
      <c r="DL43" s="39">
        <f t="shared" si="5"/>
        <v>0.34906261004169808</v>
      </c>
      <c r="DM43" s="39">
        <f t="shared" si="6"/>
        <v>0.22813474362137603</v>
      </c>
      <c r="DN43" s="54"/>
      <c r="DO43" s="54"/>
      <c r="DP43" s="54"/>
      <c r="DQ43" s="54"/>
      <c r="DR43" s="54"/>
      <c r="DS43" s="54"/>
      <c r="DT43" s="54"/>
      <c r="DU43" s="54"/>
      <c r="DV43" s="54"/>
      <c r="DW43" s="54"/>
      <c r="DX43" s="54"/>
      <c r="DY43" s="54"/>
      <c r="DZ43" s="54"/>
      <c r="EA43" s="54"/>
      <c r="EB43" s="54"/>
      <c r="EC43" s="54"/>
      <c r="ED43" s="54"/>
      <c r="EE43" s="54"/>
      <c r="EF43" s="54"/>
      <c r="EG43" s="54"/>
      <c r="EH43" s="54"/>
      <c r="EI43" s="54"/>
      <c r="EJ43" s="54"/>
      <c r="EK43" s="54"/>
      <c r="EL43" s="54"/>
      <c r="GR43" s="54" t="s">
        <v>125</v>
      </c>
      <c r="GS43" s="54">
        <v>0.24888888888888897</v>
      </c>
      <c r="GT43" s="54">
        <v>1.7777777777777788E-2</v>
      </c>
      <c r="GU43" s="54">
        <v>-1.7777777777777802E-2</v>
      </c>
      <c r="GV43" s="54">
        <v>-0.31999999999999978</v>
      </c>
      <c r="GW43" s="54">
        <v>0.46222222222222248</v>
      </c>
      <c r="GX43" s="54">
        <v>-0.10666666666666667</v>
      </c>
      <c r="GY43" s="54">
        <v>0.24888888888888897</v>
      </c>
      <c r="GZ43" s="54">
        <v>-5.3333333333333337E-2</v>
      </c>
      <c r="HA43" s="54">
        <v>0.21333333333333332</v>
      </c>
      <c r="HB43" s="54">
        <v>0.35555555555555557</v>
      </c>
      <c r="HC43" s="54">
        <v>5.3333333333333337E-2</v>
      </c>
      <c r="HD43" s="54">
        <v>8.8888888888888878E-2</v>
      </c>
      <c r="HE43" s="54">
        <v>0.1777777777777777</v>
      </c>
      <c r="HF43" s="54">
        <v>0.24888888888888897</v>
      </c>
      <c r="HG43" s="54">
        <v>0.28444444444444444</v>
      </c>
      <c r="HH43" s="54">
        <v>0.17777777777777773</v>
      </c>
      <c r="HI43" s="54">
        <v>5.3333333333333337E-2</v>
      </c>
      <c r="HJ43" s="54">
        <v>0.15999999999999998</v>
      </c>
      <c r="HK43" s="54">
        <v>-8.8888888888888865E-2</v>
      </c>
      <c r="HL43" s="54">
        <v>0.24888888888888897</v>
      </c>
      <c r="HM43" s="54">
        <v>0.12444444444444443</v>
      </c>
      <c r="HN43" s="54">
        <v>0.21333333333333337</v>
      </c>
      <c r="HO43" s="54">
        <v>5.3333333333333337E-2</v>
      </c>
      <c r="HP43" s="54">
        <v>5.3333333333333351E-2</v>
      </c>
      <c r="HQ43" s="54">
        <v>5.3333333333333351E-2</v>
      </c>
      <c r="HR43" s="54">
        <v>-1.7777777777777788E-2</v>
      </c>
      <c r="HS43" s="54">
        <v>3.5555555555555556E-2</v>
      </c>
      <c r="HT43" s="54">
        <v>5.3333333333333337E-2</v>
      </c>
      <c r="HU43" s="54">
        <v>0.31999999999999995</v>
      </c>
      <c r="HV43" s="54">
        <v>-0.15999999999999989</v>
      </c>
      <c r="HW43" s="54">
        <v>-0.14222222222222225</v>
      </c>
      <c r="HX43" s="54">
        <v>5.3333333333333337E-2</v>
      </c>
      <c r="HY43" s="54">
        <v>0.21333333333333337</v>
      </c>
      <c r="HZ43" s="54">
        <v>0.28444444444444444</v>
      </c>
      <c r="IA43" s="54">
        <v>8.8888888888888892E-2</v>
      </c>
      <c r="IB43" s="54">
        <v>0.24888888888888897</v>
      </c>
      <c r="IC43" s="54">
        <v>0.24888888888888897</v>
      </c>
      <c r="ID43" s="54">
        <v>0.14222222222222228</v>
      </c>
      <c r="IE43" s="54">
        <v>-1.7777777777777774E-2</v>
      </c>
      <c r="IF43" s="54">
        <v>0.28444444444444444</v>
      </c>
      <c r="IG43" s="54">
        <v>-3.5555555555555549E-2</v>
      </c>
      <c r="IH43" s="54">
        <f>VARP(RIVM2023!$Q$134:$AE$134)</f>
        <v>0.4622222222222222</v>
      </c>
    </row>
    <row r="44" spans="1:242" x14ac:dyDescent="0.25">
      <c r="A44">
        <v>3</v>
      </c>
      <c r="B44">
        <v>13</v>
      </c>
      <c r="D44" s="12">
        <v>9.9999999999999995E-7</v>
      </c>
      <c r="E44" s="12">
        <v>0.03</v>
      </c>
      <c r="F44" s="12">
        <v>0.05</v>
      </c>
      <c r="P44" t="s">
        <v>79</v>
      </c>
      <c r="Q44">
        <f>AVERAGE($Q$2:$Q$43)</f>
        <v>0.68369009401331182</v>
      </c>
      <c r="R44">
        <f>AVERAGE($R$2:$R$43)</f>
        <v>0.54951113893866643</v>
      </c>
      <c r="S44">
        <f>AVERAGE($S$2:$S$43)</f>
        <v>0.28281169823934627</v>
      </c>
      <c r="T44">
        <f>AVERAGE($T$2:$T$43)</f>
        <v>0.46009586866395835</v>
      </c>
      <c r="U44">
        <f>AVERAGE($U$2:$U$43)</f>
        <v>0.5095942518441916</v>
      </c>
      <c r="V44">
        <f>AVERAGE($V$2:$V$43)</f>
        <v>0.70767772286720743</v>
      </c>
      <c r="W44">
        <f>AVERAGE($W$2:$W$43)</f>
        <v>6.4244057181730638E-2</v>
      </c>
      <c r="X44">
        <f>AVERAGE($X$2:$X$43)</f>
        <v>0.37780672474041099</v>
      </c>
      <c r="Y44">
        <f>AVERAGE($Y$2:$Y$43)</f>
        <v>0.6530503027807536</v>
      </c>
      <c r="Z44">
        <f>AVERAGE($Z$2:$Z$43)</f>
        <v>0.10458438054084865</v>
      </c>
      <c r="AA44">
        <f>AVERAGE($AA$2:$AA$43)</f>
        <v>0.13859742863121965</v>
      </c>
      <c r="AB44">
        <f>AVERAGE($AB$2:$AB$43)</f>
        <v>0.54422749219466771</v>
      </c>
      <c r="AC44">
        <f>AVERAGE($AC$2:$AC$43)</f>
        <v>0.74516212184789077</v>
      </c>
      <c r="AD44">
        <f>AVERAGE($AD$2:$AD$43)</f>
        <v>0.85394327626817612</v>
      </c>
      <c r="AE44">
        <f>AVERAGE($AE$2:$AE$43)</f>
        <v>0.76627403291654128</v>
      </c>
      <c r="GR44" t="s">
        <v>200</v>
      </c>
      <c r="GS44">
        <f t="array" ref="GS44">SUM(GS$2:GS$43)</f>
        <v>9.6533333333333324</v>
      </c>
      <c r="GT44">
        <f t="array" ref="GT44">SUM(GT$2:GT$43)</f>
        <v>9.8133333333333326</v>
      </c>
      <c r="GU44">
        <f t="array" ref="GU44">SUM(GU$2:GU$43)</f>
        <v>-1.5466666666666657</v>
      </c>
      <c r="GV44">
        <f t="array" ref="GV44">SUM(GV$2:GV$43)</f>
        <v>-6.2399999999999993</v>
      </c>
      <c r="GW44">
        <f t="array" ref="GW44">SUM(GW$2:GW$43)</f>
        <v>5.0133333333333336</v>
      </c>
      <c r="GX44">
        <f t="array" ref="GX44">SUM(GX$2:GX$43)</f>
        <v>2.1866666666666674</v>
      </c>
      <c r="GY44">
        <f t="array" ref="GY44">SUM(GY$2:GY$43)</f>
        <v>7.2533333333333347</v>
      </c>
      <c r="GZ44">
        <f t="array" ref="GZ44">SUM(GZ$2:GZ$43)</f>
        <v>2.5599999999999996</v>
      </c>
      <c r="HA44">
        <f t="array" ref="HA44">SUM(HA$2:HA$43)</f>
        <v>8.9600000000000009</v>
      </c>
      <c r="HB44">
        <f t="array" ref="HB44">SUM(HB$2:HB$43)</f>
        <v>10.133333333333333</v>
      </c>
      <c r="HC44">
        <f t="array" ref="HC44">SUM(HC$2:HC$43)</f>
        <v>3.5733333333333328</v>
      </c>
      <c r="HD44">
        <f t="array" ref="HD44">SUM(HD$2:HD$43)</f>
        <v>13.600000000000003</v>
      </c>
      <c r="HE44">
        <f t="array" ref="HE44">SUM(HE$2:HE$43)</f>
        <v>8.7999999999999989</v>
      </c>
      <c r="HF44">
        <f t="array" ref="HF44">SUM(HF$2:HF$43)</f>
        <v>13.653333333333332</v>
      </c>
      <c r="HG44">
        <f t="array" ref="HG44">SUM(HG$2:HG$43)</f>
        <v>13.546666666666667</v>
      </c>
      <c r="HH44">
        <f t="array" ref="HH44">SUM(HH$2:HH$43)</f>
        <v>13.333333333333332</v>
      </c>
      <c r="HI44">
        <f t="array" ref="HI44">SUM(HI$2:HI$43)</f>
        <v>5.9733333333333336</v>
      </c>
      <c r="HJ44">
        <f t="array" ref="HJ44">SUM(HJ$2:HJ$43)</f>
        <v>-0.21333333333333343</v>
      </c>
      <c r="HK44">
        <f t="array" ref="HK44">SUM(HK$2:HK$43)</f>
        <v>6.666666666666667</v>
      </c>
      <c r="HL44">
        <f t="array" ref="HL44">SUM(HL$2:HL$43)</f>
        <v>9.3866666666666649</v>
      </c>
      <c r="HM44">
        <f t="array" ref="HM44">SUM(HM$2:HM$43)</f>
        <v>10.026666666666664</v>
      </c>
      <c r="HN44">
        <f t="array" ref="HN44">SUM(HN$2:HN$43)</f>
        <v>13.760000000000002</v>
      </c>
      <c r="HO44">
        <f t="array" ref="HO44">SUM(HO$2:HO$43)</f>
        <v>11.04</v>
      </c>
      <c r="HP44">
        <f t="array" ref="HP44">SUM(HP$2:HP$43)</f>
        <v>13.706666666666665</v>
      </c>
      <c r="HQ44">
        <f t="array" ref="HQ44">SUM(HQ$2:HQ$43)</f>
        <v>13.706666666666665</v>
      </c>
      <c r="HR44">
        <f t="array" ref="HR44">SUM(HR$2:HR$43)</f>
        <v>5.3866666666666658</v>
      </c>
      <c r="HS44">
        <f t="array" ref="HS44">SUM(HS$2:HS$43)</f>
        <v>-0.10666666666666672</v>
      </c>
      <c r="HT44">
        <f t="array" ref="HT44">SUM(HT$2:HT$43)</f>
        <v>1.7066666666666668</v>
      </c>
      <c r="HU44">
        <f t="array" ref="HU44">SUM(HU$2:HU$43)</f>
        <v>5.706666666666667</v>
      </c>
      <c r="HV44">
        <f t="array" ref="HV44">SUM(HV$2:HV$43)</f>
        <v>5.5466666666666677</v>
      </c>
      <c r="HW44">
        <f t="array" ref="HW44">SUM(HW$2:HW$43)</f>
        <v>7.626666666666666</v>
      </c>
      <c r="HX44">
        <f t="array" ref="HX44">SUM(HX$2:HX$43)</f>
        <v>9.7066666666666652</v>
      </c>
      <c r="HY44">
        <f t="array" ref="HY44">SUM(HY$2:HY$43)</f>
        <v>9.759999999999998</v>
      </c>
      <c r="HZ44">
        <f t="array" ref="HZ44">SUM(HZ$2:HZ$43)</f>
        <v>11.68</v>
      </c>
      <c r="IA44">
        <f t="array" ref="IA44">SUM(IA$2:IA$43)</f>
        <v>12.266666666666667</v>
      </c>
      <c r="IB44">
        <f t="array" ref="IB44">SUM(IB$2:IB$43)</f>
        <v>9.6533333333333342</v>
      </c>
      <c r="IC44">
        <f t="array" ref="IC44">SUM(IC$2:IC$43)</f>
        <v>14.186666666666664</v>
      </c>
      <c r="ID44">
        <f t="array" ref="ID44">SUM(ID$2:ID$43)</f>
        <v>5.9733333333333345</v>
      </c>
      <c r="IE44">
        <f t="array" ref="IE44">SUM(IE$2:IE$43)</f>
        <v>6.9866666666666655</v>
      </c>
      <c r="IF44">
        <f t="array" ref="IF44">SUM(IF$2:IF$43)</f>
        <v>4.4800000000000004</v>
      </c>
      <c r="IG44">
        <f t="array" ref="IG44">SUM(IG$2:IG$43)</f>
        <v>-0.42666666666666669</v>
      </c>
      <c r="IH44">
        <f t="array" ref="IH44">SUM(IH$2:IH$43)</f>
        <v>5.0133333333333336</v>
      </c>
    </row>
    <row r="45" spans="1:242" x14ac:dyDescent="0.25">
      <c r="A45">
        <v>3</v>
      </c>
      <c r="B45">
        <v>14</v>
      </c>
      <c r="D45" s="12">
        <v>9.9999999999999995E-7</v>
      </c>
      <c r="E45" s="12">
        <v>1E-4</v>
      </c>
      <c r="F45" s="12">
        <v>5.0000000000000001E-4</v>
      </c>
      <c r="GS45">
        <v>9.6533333333333324</v>
      </c>
      <c r="GT45">
        <v>9.8133333333333326</v>
      </c>
      <c r="GU45">
        <v>-1.5466666666666657</v>
      </c>
      <c r="GV45">
        <v>-6.2399999999999993</v>
      </c>
      <c r="GW45">
        <v>5.0133333333333336</v>
      </c>
      <c r="GX45">
        <v>2.1866666666666674</v>
      </c>
      <c r="GY45">
        <v>7.2533333333333347</v>
      </c>
      <c r="GZ45">
        <v>2.5599999999999996</v>
      </c>
      <c r="HA45">
        <v>8.9600000000000009</v>
      </c>
      <c r="HB45">
        <v>10.133333333333333</v>
      </c>
      <c r="HC45">
        <v>3.5733333333333328</v>
      </c>
      <c r="HD45">
        <v>13.600000000000003</v>
      </c>
      <c r="HE45">
        <v>8.7999999999999989</v>
      </c>
      <c r="HF45">
        <v>13.653333333333332</v>
      </c>
      <c r="HG45">
        <v>13.546666666666667</v>
      </c>
      <c r="HH45">
        <v>13.333333333333332</v>
      </c>
      <c r="HI45">
        <v>5.9733333333333336</v>
      </c>
      <c r="HJ45">
        <v>-0.21333333333333343</v>
      </c>
      <c r="HK45">
        <v>6.666666666666667</v>
      </c>
      <c r="HL45">
        <v>9.3866666666666649</v>
      </c>
      <c r="HM45">
        <v>10.026666666666664</v>
      </c>
      <c r="HN45">
        <v>13.760000000000002</v>
      </c>
      <c r="HO45">
        <v>11.04</v>
      </c>
      <c r="HP45">
        <v>13.706666666666665</v>
      </c>
      <c r="HQ45">
        <v>13.706666666666665</v>
      </c>
      <c r="HR45">
        <v>5.3866666666666658</v>
      </c>
      <c r="HS45">
        <v>-0.10666666666666672</v>
      </c>
      <c r="HT45">
        <v>1.7066666666666668</v>
      </c>
      <c r="HU45">
        <v>5.706666666666667</v>
      </c>
      <c r="HV45">
        <v>5.5466666666666677</v>
      </c>
      <c r="HW45">
        <v>7.626666666666666</v>
      </c>
      <c r="HX45">
        <v>9.7066666666666652</v>
      </c>
      <c r="HY45">
        <v>9.759999999999998</v>
      </c>
      <c r="HZ45">
        <v>11.68</v>
      </c>
      <c r="IA45">
        <v>12.266666666666667</v>
      </c>
      <c r="IB45">
        <v>9.6533333333333342</v>
      </c>
      <c r="IC45">
        <v>14.186666666666664</v>
      </c>
      <c r="ID45">
        <v>5.9733333333333345</v>
      </c>
      <c r="IE45">
        <v>6.9866666666666655</v>
      </c>
      <c r="IF45">
        <v>4.4800000000000004</v>
      </c>
      <c r="IG45">
        <v>-0.42666666666666669</v>
      </c>
      <c r="IH45">
        <v>5.0133333333333336</v>
      </c>
    </row>
    <row r="46" spans="1:242" x14ac:dyDescent="0.25">
      <c r="A46">
        <v>3</v>
      </c>
      <c r="B46">
        <v>15</v>
      </c>
      <c r="D46" s="12">
        <v>9.9999999999999995E-7</v>
      </c>
      <c r="E46" s="12">
        <v>350</v>
      </c>
      <c r="F46" s="12">
        <v>500</v>
      </c>
      <c r="P46" t="s">
        <v>132</v>
      </c>
      <c r="Q46" t="s">
        <v>81</v>
      </c>
      <c r="R46" t="s">
        <v>82</v>
      </c>
      <c r="S46" t="s">
        <v>83</v>
      </c>
      <c r="T46" t="s">
        <v>84</v>
      </c>
      <c r="U46" t="s">
        <v>85</v>
      </c>
      <c r="V46" t="s">
        <v>86</v>
      </c>
      <c r="W46" t="s">
        <v>87</v>
      </c>
      <c r="X46" t="s">
        <v>88</v>
      </c>
      <c r="Y46" t="s">
        <v>89</v>
      </c>
      <c r="Z46" t="s">
        <v>90</v>
      </c>
      <c r="AA46" t="s">
        <v>91</v>
      </c>
      <c r="AB46" t="s">
        <v>92</v>
      </c>
      <c r="AC46" t="s">
        <v>93</v>
      </c>
      <c r="AD46" t="s">
        <v>94</v>
      </c>
      <c r="AE46" t="s">
        <v>95</v>
      </c>
      <c r="AF46" t="s">
        <v>80</v>
      </c>
      <c r="AG46" t="s">
        <v>391</v>
      </c>
      <c r="AI46" t="s">
        <v>42</v>
      </c>
    </row>
    <row r="47" spans="1:242" x14ac:dyDescent="0.25">
      <c r="A47">
        <v>4</v>
      </c>
      <c r="B47">
        <v>1</v>
      </c>
      <c r="D47" s="12">
        <v>9.9999999999999995E-7</v>
      </c>
      <c r="E47" s="12">
        <v>600000</v>
      </c>
      <c r="F47" s="12">
        <v>800000</v>
      </c>
      <c r="P47" t="s">
        <v>1</v>
      </c>
      <c r="Q47">
        <v>1</v>
      </c>
      <c r="R47">
        <v>1</v>
      </c>
      <c r="S47">
        <v>-1</v>
      </c>
      <c r="T47">
        <v>1</v>
      </c>
      <c r="U47">
        <v>-1</v>
      </c>
      <c r="V47">
        <v>1</v>
      </c>
      <c r="W47">
        <v>-1</v>
      </c>
      <c r="X47">
        <v>-1</v>
      </c>
      <c r="Y47">
        <v>-1</v>
      </c>
      <c r="Z47">
        <v>-1</v>
      </c>
      <c r="AA47">
        <v>-1</v>
      </c>
      <c r="AB47">
        <v>-1</v>
      </c>
      <c r="AC47">
        <v>1</v>
      </c>
      <c r="AD47">
        <v>1</v>
      </c>
      <c r="AE47">
        <v>1</v>
      </c>
      <c r="AF47">
        <f>AVERAGE($Q$47:$AE$47)</f>
        <v>-6.6666666666666666E-2</v>
      </c>
      <c r="AG47" t="s">
        <v>52</v>
      </c>
      <c r="AH47">
        <f>VARP($Q$89:$AE$89)</f>
        <v>0.36637944066515504</v>
      </c>
      <c r="AI47">
        <v>0.36651241569125614</v>
      </c>
    </row>
    <row r="48" spans="1:242" x14ac:dyDescent="0.25">
      <c r="A48">
        <v>4</v>
      </c>
      <c r="B48">
        <v>2</v>
      </c>
      <c r="D48" s="12">
        <v>9.9999999999999995E-7</v>
      </c>
      <c r="E48" s="12">
        <v>330</v>
      </c>
      <c r="F48" s="12">
        <v>340</v>
      </c>
      <c r="P48" t="s">
        <v>2</v>
      </c>
      <c r="Q48">
        <v>-1</v>
      </c>
      <c r="R48">
        <v>1</v>
      </c>
      <c r="S48">
        <v>-1</v>
      </c>
      <c r="T48">
        <v>-1</v>
      </c>
      <c r="U48">
        <v>1</v>
      </c>
      <c r="V48">
        <v>1</v>
      </c>
      <c r="W48">
        <v>-1</v>
      </c>
      <c r="X48">
        <v>-1</v>
      </c>
      <c r="Y48">
        <v>1</v>
      </c>
      <c r="Z48">
        <v>-1</v>
      </c>
      <c r="AA48">
        <v>-1</v>
      </c>
      <c r="AB48">
        <v>-1</v>
      </c>
      <c r="AC48">
        <v>1</v>
      </c>
      <c r="AD48">
        <v>1</v>
      </c>
      <c r="AE48">
        <v>1</v>
      </c>
      <c r="AF48">
        <f>AVERAGE($Q$48:$AE$48)</f>
        <v>-6.6666666666666666E-2</v>
      </c>
      <c r="AG48" t="s">
        <v>54</v>
      </c>
      <c r="AH48">
        <f>VARP($AF$47:$AF$88)</f>
        <v>7.0959939531368088E-2</v>
      </c>
      <c r="AI48">
        <v>7.0985693978162887E-2</v>
      </c>
    </row>
    <row r="49" spans="1:34" x14ac:dyDescent="0.25">
      <c r="A49">
        <v>4</v>
      </c>
      <c r="B49">
        <v>3</v>
      </c>
      <c r="D49" s="12">
        <v>9.9999999999999995E-7</v>
      </c>
      <c r="E49" s="12">
        <v>25000</v>
      </c>
      <c r="F49" s="12">
        <v>50000</v>
      </c>
      <c r="P49" t="s">
        <v>3</v>
      </c>
      <c r="Q49">
        <v>1</v>
      </c>
      <c r="R49">
        <v>1</v>
      </c>
      <c r="S49">
        <v>1</v>
      </c>
      <c r="T49">
        <v>1</v>
      </c>
      <c r="U49">
        <v>1</v>
      </c>
      <c r="V49">
        <v>-1</v>
      </c>
      <c r="W49">
        <v>-1</v>
      </c>
      <c r="X49">
        <v>1</v>
      </c>
      <c r="Y49">
        <v>1</v>
      </c>
      <c r="Z49">
        <v>-1</v>
      </c>
      <c r="AA49">
        <v>-1</v>
      </c>
      <c r="AB49">
        <v>-1</v>
      </c>
      <c r="AC49">
        <v>-1</v>
      </c>
      <c r="AD49">
        <v>1</v>
      </c>
      <c r="AE49">
        <v>1</v>
      </c>
      <c r="AF49">
        <f>AVERAGE($Q$49:$AE$49)</f>
        <v>0.2</v>
      </c>
      <c r="AG49" t="s">
        <v>57</v>
      </c>
      <c r="AH49">
        <f>VARP($Q$47:$AE$88)</f>
        <v>0.9996371882086168</v>
      </c>
    </row>
    <row r="50" spans="1:34" x14ac:dyDescent="0.25">
      <c r="A50">
        <v>4</v>
      </c>
      <c r="B50">
        <v>4</v>
      </c>
      <c r="D50" s="12">
        <v>9.9999999999999995E-7</v>
      </c>
      <c r="E50" s="12">
        <v>5</v>
      </c>
      <c r="F50" s="12">
        <v>10</v>
      </c>
      <c r="P50" t="s">
        <v>4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-1</v>
      </c>
      <c r="X50">
        <v>1</v>
      </c>
      <c r="Y50">
        <v>1</v>
      </c>
      <c r="Z50">
        <v>1</v>
      </c>
      <c r="AA50">
        <v>-1</v>
      </c>
      <c r="AB50">
        <v>1</v>
      </c>
      <c r="AC50">
        <v>1</v>
      </c>
      <c r="AD50">
        <v>1</v>
      </c>
      <c r="AE50">
        <v>1</v>
      </c>
      <c r="AF50">
        <f>AVERAGE($Q$50:$AE$50)</f>
        <v>0.73333333333333328</v>
      </c>
      <c r="AG50" t="s">
        <v>76</v>
      </c>
      <c r="AH50">
        <f>AVERAGE($Q$47:$AE$88)</f>
        <v>-1.9047619047619049E-2</v>
      </c>
    </row>
    <row r="51" spans="1:34" x14ac:dyDescent="0.25">
      <c r="A51">
        <v>4</v>
      </c>
      <c r="B51">
        <v>5</v>
      </c>
      <c r="D51" s="12">
        <v>9.9999999999999995E-7</v>
      </c>
      <c r="E51" s="12">
        <v>12000</v>
      </c>
      <c r="F51" s="12">
        <v>21000</v>
      </c>
      <c r="P51" t="s">
        <v>5</v>
      </c>
      <c r="Q51">
        <v>1</v>
      </c>
      <c r="R51">
        <v>1</v>
      </c>
      <c r="S51">
        <v>-1</v>
      </c>
      <c r="T51">
        <v>-1</v>
      </c>
      <c r="U51">
        <v>-1</v>
      </c>
      <c r="V51">
        <v>-1</v>
      </c>
      <c r="W51">
        <v>-1</v>
      </c>
      <c r="X51">
        <v>1</v>
      </c>
      <c r="Y51">
        <v>1</v>
      </c>
      <c r="Z51">
        <v>-1</v>
      </c>
      <c r="AA51">
        <v>-1</v>
      </c>
      <c r="AB51">
        <v>1</v>
      </c>
      <c r="AC51">
        <v>1</v>
      </c>
      <c r="AD51">
        <v>1</v>
      </c>
      <c r="AE51">
        <v>-1</v>
      </c>
      <c r="AF51">
        <f>AVERAGE($Q$51:$AE$51)</f>
        <v>-6.6666666666666666E-2</v>
      </c>
      <c r="AG51" t="s">
        <v>216</v>
      </c>
      <c r="AH51">
        <f>AH50*630</f>
        <v>-12.000000000000002</v>
      </c>
    </row>
    <row r="52" spans="1:34" x14ac:dyDescent="0.25">
      <c r="A52">
        <v>4</v>
      </c>
      <c r="B52">
        <v>6</v>
      </c>
      <c r="D52" s="12">
        <v>9.9999999999999995E-7</v>
      </c>
      <c r="E52" s="12">
        <v>800</v>
      </c>
      <c r="F52" s="12">
        <v>1500</v>
      </c>
      <c r="P52" t="s">
        <v>6</v>
      </c>
      <c r="Q52">
        <v>-1</v>
      </c>
      <c r="R52">
        <v>-1</v>
      </c>
      <c r="S52">
        <v>-1</v>
      </c>
      <c r="T52">
        <v>-1</v>
      </c>
      <c r="U52">
        <v>1</v>
      </c>
      <c r="V52">
        <v>1</v>
      </c>
      <c r="W52">
        <v>-1</v>
      </c>
      <c r="X52">
        <v>-1</v>
      </c>
      <c r="Y52">
        <v>1</v>
      </c>
      <c r="Z52">
        <v>-1</v>
      </c>
      <c r="AA52">
        <v>-1</v>
      </c>
      <c r="AB52">
        <v>1</v>
      </c>
      <c r="AC52">
        <v>1</v>
      </c>
      <c r="AD52">
        <v>1</v>
      </c>
      <c r="AE52">
        <v>-1</v>
      </c>
      <c r="AF52">
        <f>AVERAGE($Q$52:$AE$52)</f>
        <v>-0.2</v>
      </c>
      <c r="AG52" t="s">
        <v>220</v>
      </c>
      <c r="AH52">
        <f>(AH50+1)/2</f>
        <v>0.49047619047619045</v>
      </c>
    </row>
    <row r="53" spans="1:34" x14ac:dyDescent="0.25">
      <c r="A53">
        <v>4</v>
      </c>
      <c r="B53">
        <v>7</v>
      </c>
      <c r="D53" s="12">
        <v>9.9999999999999995E-7</v>
      </c>
      <c r="E53" s="12">
        <v>17</v>
      </c>
      <c r="F53" s="12">
        <v>40</v>
      </c>
      <c r="P53" t="s">
        <v>7</v>
      </c>
      <c r="Q53">
        <v>1</v>
      </c>
      <c r="R53">
        <v>-1</v>
      </c>
      <c r="S53">
        <v>-1</v>
      </c>
      <c r="T53">
        <v>1</v>
      </c>
      <c r="U53">
        <v>1</v>
      </c>
      <c r="V53">
        <v>1</v>
      </c>
      <c r="W53">
        <v>-1</v>
      </c>
      <c r="X53">
        <v>1</v>
      </c>
      <c r="Y53">
        <v>1</v>
      </c>
      <c r="Z53">
        <v>-1</v>
      </c>
      <c r="AA53">
        <v>-1</v>
      </c>
      <c r="AB53">
        <v>1</v>
      </c>
      <c r="AC53">
        <v>1</v>
      </c>
      <c r="AD53">
        <v>1</v>
      </c>
      <c r="AE53">
        <v>1</v>
      </c>
      <c r="AF53">
        <f>AVERAGE($Q$53:$AE$53)</f>
        <v>0.33333333333333331</v>
      </c>
      <c r="AG53" t="s">
        <v>373</v>
      </c>
      <c r="AH53">
        <f>(AH52-(1-AH52))^2</f>
        <v>3.6281179138321947E-4</v>
      </c>
    </row>
    <row r="54" spans="1:34" x14ac:dyDescent="0.25">
      <c r="A54">
        <v>4</v>
      </c>
      <c r="B54">
        <v>8</v>
      </c>
      <c r="D54" s="12">
        <v>9.9999999999999995E-7</v>
      </c>
      <c r="E54" s="12">
        <v>1E-4</v>
      </c>
      <c r="F54" s="12">
        <v>0.5</v>
      </c>
      <c r="P54" t="s">
        <v>8</v>
      </c>
      <c r="Q54">
        <v>-1</v>
      </c>
      <c r="R54">
        <v>-1</v>
      </c>
      <c r="S54">
        <v>-1</v>
      </c>
      <c r="T54">
        <v>1</v>
      </c>
      <c r="U54">
        <v>1</v>
      </c>
      <c r="V54">
        <v>1</v>
      </c>
      <c r="W54">
        <v>-1</v>
      </c>
      <c r="X54">
        <v>1</v>
      </c>
      <c r="Y54">
        <v>1</v>
      </c>
      <c r="Z54">
        <v>-1</v>
      </c>
      <c r="AA54">
        <v>-1</v>
      </c>
      <c r="AB54">
        <v>1</v>
      </c>
      <c r="AC54">
        <v>-1</v>
      </c>
      <c r="AD54">
        <v>1</v>
      </c>
      <c r="AE54">
        <v>1</v>
      </c>
      <c r="AF54">
        <f>AVERAGE($Q$54:$AE$54)</f>
        <v>6.6666666666666666E-2</v>
      </c>
    </row>
    <row r="55" spans="1:34" x14ac:dyDescent="0.25">
      <c r="A55">
        <v>4</v>
      </c>
      <c r="B55">
        <v>9</v>
      </c>
      <c r="D55" s="12">
        <v>9.9999999999999995E-7</v>
      </c>
      <c r="E55" s="12">
        <v>0.4</v>
      </c>
      <c r="F55" s="12">
        <v>0.58799999999999997</v>
      </c>
      <c r="P55" t="s">
        <v>9</v>
      </c>
      <c r="Q55">
        <v>1</v>
      </c>
      <c r="R55">
        <v>-1</v>
      </c>
      <c r="S55">
        <v>-1</v>
      </c>
      <c r="T55">
        <v>-1</v>
      </c>
      <c r="U55">
        <v>1</v>
      </c>
      <c r="V55">
        <v>1</v>
      </c>
      <c r="W55">
        <v>-1</v>
      </c>
      <c r="X55">
        <v>1</v>
      </c>
      <c r="Y55">
        <v>1</v>
      </c>
      <c r="Z55">
        <v>-1</v>
      </c>
      <c r="AA55">
        <v>-1</v>
      </c>
      <c r="AB55">
        <v>1</v>
      </c>
      <c r="AC55">
        <v>1</v>
      </c>
      <c r="AD55">
        <v>1</v>
      </c>
      <c r="AE55">
        <v>1</v>
      </c>
      <c r="AF55">
        <f>AVERAGE($Q$55:$AE$55)</f>
        <v>0.2</v>
      </c>
    </row>
    <row r="56" spans="1:34" x14ac:dyDescent="0.25">
      <c r="A56">
        <v>4</v>
      </c>
      <c r="B56">
        <v>10</v>
      </c>
      <c r="D56" s="12">
        <v>9.9999999999999995E-7</v>
      </c>
      <c r="E56" s="12">
        <v>2E-3</v>
      </c>
      <c r="F56" s="12">
        <v>1.2999999999999999E-2</v>
      </c>
      <c r="P56" t="s">
        <v>10</v>
      </c>
      <c r="Q56">
        <v>1</v>
      </c>
      <c r="R56">
        <v>1</v>
      </c>
      <c r="S56">
        <v>-1</v>
      </c>
      <c r="T56">
        <v>1</v>
      </c>
      <c r="U56">
        <v>-1</v>
      </c>
      <c r="V56">
        <v>1</v>
      </c>
      <c r="W56">
        <v>-1</v>
      </c>
      <c r="X56">
        <v>-1</v>
      </c>
      <c r="Y56">
        <v>1</v>
      </c>
      <c r="Z56">
        <v>-1</v>
      </c>
      <c r="AA56">
        <v>-1</v>
      </c>
      <c r="AB56">
        <v>-1</v>
      </c>
      <c r="AC56">
        <v>1</v>
      </c>
      <c r="AD56">
        <v>1</v>
      </c>
      <c r="AE56">
        <v>1</v>
      </c>
      <c r="AF56">
        <f>AVERAGE($Q$56:$AE$56)</f>
        <v>6.6666666666666666E-2</v>
      </c>
    </row>
    <row r="57" spans="1:34" x14ac:dyDescent="0.25">
      <c r="A57">
        <v>4</v>
      </c>
      <c r="B57">
        <v>11</v>
      </c>
      <c r="D57" s="12">
        <v>9.9999999999999995E-7</v>
      </c>
      <c r="E57" s="12">
        <v>0.15</v>
      </c>
      <c r="F57" s="12">
        <v>0.34</v>
      </c>
      <c r="P57" t="s">
        <v>11</v>
      </c>
      <c r="Q57">
        <v>1</v>
      </c>
      <c r="R57">
        <v>-1</v>
      </c>
      <c r="S57">
        <v>-1</v>
      </c>
      <c r="T57">
        <v>-1</v>
      </c>
      <c r="U57">
        <v>1</v>
      </c>
      <c r="V57">
        <v>-1</v>
      </c>
      <c r="W57">
        <v>-1</v>
      </c>
      <c r="X57">
        <v>-1</v>
      </c>
      <c r="Y57">
        <v>-1</v>
      </c>
      <c r="Z57">
        <v>-1</v>
      </c>
      <c r="AA57">
        <v>-1</v>
      </c>
      <c r="AB57">
        <v>-1</v>
      </c>
      <c r="AC57">
        <v>1</v>
      </c>
      <c r="AD57">
        <v>1</v>
      </c>
      <c r="AE57">
        <v>-1</v>
      </c>
      <c r="AF57">
        <f>AVERAGE($Q$57:$AE$57)</f>
        <v>-0.46666666666666667</v>
      </c>
    </row>
    <row r="58" spans="1:34" x14ac:dyDescent="0.25">
      <c r="A58">
        <v>4</v>
      </c>
      <c r="B58">
        <v>12</v>
      </c>
      <c r="D58" s="12">
        <v>9.9999999999999995E-7</v>
      </c>
      <c r="E58" s="12">
        <v>0.05</v>
      </c>
      <c r="F58" s="12">
        <v>0.08</v>
      </c>
      <c r="P58" t="s">
        <v>12</v>
      </c>
      <c r="Q58">
        <v>1</v>
      </c>
      <c r="R58">
        <v>-1</v>
      </c>
      <c r="S58">
        <v>-1</v>
      </c>
      <c r="T58">
        <v>-1</v>
      </c>
      <c r="U58">
        <v>-1</v>
      </c>
      <c r="V58">
        <v>-1</v>
      </c>
      <c r="W58">
        <v>-1</v>
      </c>
      <c r="X58">
        <v>1</v>
      </c>
      <c r="Y58">
        <v>1</v>
      </c>
      <c r="Z58">
        <v>-1</v>
      </c>
      <c r="AA58">
        <v>-1</v>
      </c>
      <c r="AB58">
        <v>-1</v>
      </c>
      <c r="AC58">
        <v>1</v>
      </c>
      <c r="AD58">
        <v>1</v>
      </c>
      <c r="AE58">
        <v>-1</v>
      </c>
      <c r="AF58">
        <f>AVERAGE($Q$58:$AE$58)</f>
        <v>-0.33333333333333331</v>
      </c>
    </row>
    <row r="59" spans="1:34" x14ac:dyDescent="0.25">
      <c r="A59">
        <v>4</v>
      </c>
      <c r="B59">
        <v>13</v>
      </c>
      <c r="D59" s="12">
        <v>9.9999999999999995E-7</v>
      </c>
      <c r="E59" s="12">
        <v>2E-3</v>
      </c>
      <c r="F59" s="12">
        <v>6.0000000000000001E-3</v>
      </c>
      <c r="P59" t="s">
        <v>13</v>
      </c>
      <c r="Q59">
        <v>1</v>
      </c>
      <c r="R59">
        <v>1</v>
      </c>
      <c r="S59">
        <v>-1</v>
      </c>
      <c r="T59">
        <v>-1</v>
      </c>
      <c r="U59">
        <v>-1</v>
      </c>
      <c r="V59">
        <v>-1</v>
      </c>
      <c r="W59">
        <v>-1</v>
      </c>
      <c r="X59">
        <v>-1</v>
      </c>
      <c r="Y59">
        <v>1</v>
      </c>
      <c r="Z59">
        <v>-1</v>
      </c>
      <c r="AA59">
        <v>-1</v>
      </c>
      <c r="AB59">
        <v>-1</v>
      </c>
      <c r="AC59">
        <v>1</v>
      </c>
      <c r="AD59">
        <v>1</v>
      </c>
      <c r="AE59">
        <v>1</v>
      </c>
      <c r="AF59">
        <f>AVERAGE($Q$59:$AE$59)</f>
        <v>-0.2</v>
      </c>
    </row>
    <row r="60" spans="1:34" x14ac:dyDescent="0.25">
      <c r="A60">
        <v>4</v>
      </c>
      <c r="B60">
        <v>14</v>
      </c>
      <c r="D60" s="12">
        <v>9.9999999999999995E-7</v>
      </c>
      <c r="E60" s="12">
        <v>1E-4</v>
      </c>
      <c r="F60" s="12">
        <v>0.1</v>
      </c>
      <c r="P60" t="s">
        <v>14</v>
      </c>
      <c r="Q60">
        <v>1</v>
      </c>
      <c r="R60">
        <v>1</v>
      </c>
      <c r="S60">
        <v>-1</v>
      </c>
      <c r="T60">
        <v>-1</v>
      </c>
      <c r="U60">
        <v>1</v>
      </c>
      <c r="V60">
        <v>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1</v>
      </c>
      <c r="AD60">
        <v>1</v>
      </c>
      <c r="AE60">
        <v>1</v>
      </c>
      <c r="AF60">
        <f>AVERAGE($Q$60:$AE$60)</f>
        <v>-6.6666666666666666E-2</v>
      </c>
    </row>
    <row r="61" spans="1:34" x14ac:dyDescent="0.25">
      <c r="A61">
        <v>4</v>
      </c>
      <c r="B61">
        <v>15</v>
      </c>
      <c r="D61" s="12">
        <v>9.9999999999999995E-7</v>
      </c>
      <c r="E61" s="12">
        <v>500</v>
      </c>
      <c r="F61" s="12">
        <v>920</v>
      </c>
      <c r="P61" t="s">
        <v>15</v>
      </c>
      <c r="Q61">
        <v>1</v>
      </c>
      <c r="R61">
        <v>-1</v>
      </c>
      <c r="S61">
        <v>-1</v>
      </c>
      <c r="T61">
        <v>-1</v>
      </c>
      <c r="U61">
        <v>-1</v>
      </c>
      <c r="V61">
        <v>1</v>
      </c>
      <c r="W61">
        <v>-1</v>
      </c>
      <c r="X61">
        <v>-1</v>
      </c>
      <c r="Y61">
        <v>1</v>
      </c>
      <c r="Z61">
        <v>-1</v>
      </c>
      <c r="AA61">
        <v>-1</v>
      </c>
      <c r="AB61">
        <v>1</v>
      </c>
      <c r="AC61">
        <v>1</v>
      </c>
      <c r="AD61">
        <v>1</v>
      </c>
      <c r="AE61">
        <v>1</v>
      </c>
      <c r="AF61">
        <f>AVERAGE($Q$61:$AE$61)</f>
        <v>-6.6666666666666666E-2</v>
      </c>
    </row>
    <row r="62" spans="1:34" x14ac:dyDescent="0.25">
      <c r="A62">
        <v>5</v>
      </c>
      <c r="B62">
        <v>1</v>
      </c>
      <c r="D62" s="12">
        <v>100000</v>
      </c>
      <c r="E62" s="12">
        <v>700000</v>
      </c>
      <c r="F62" s="12">
        <v>1500000</v>
      </c>
      <c r="P62" t="s">
        <v>16</v>
      </c>
      <c r="Q62">
        <v>1</v>
      </c>
      <c r="R62">
        <v>-1</v>
      </c>
      <c r="S62">
        <v>1</v>
      </c>
      <c r="T62">
        <v>-1</v>
      </c>
      <c r="U62">
        <v>1</v>
      </c>
      <c r="V62">
        <v>1</v>
      </c>
      <c r="W62">
        <v>-1</v>
      </c>
      <c r="X62">
        <v>-1</v>
      </c>
      <c r="Y62">
        <v>1</v>
      </c>
      <c r="Z62">
        <v>-1</v>
      </c>
      <c r="AA62">
        <v>-1</v>
      </c>
      <c r="AB62">
        <v>1</v>
      </c>
      <c r="AC62">
        <v>1</v>
      </c>
      <c r="AD62">
        <v>1</v>
      </c>
      <c r="AE62">
        <v>1</v>
      </c>
      <c r="AF62">
        <f>AVERAGE($Q$62:$AE$62)</f>
        <v>0.2</v>
      </c>
    </row>
    <row r="63" spans="1:34" x14ac:dyDescent="0.25">
      <c r="A63">
        <v>5</v>
      </c>
      <c r="B63">
        <v>2</v>
      </c>
      <c r="D63" s="12">
        <v>50</v>
      </c>
      <c r="E63" s="12">
        <v>340</v>
      </c>
      <c r="F63" s="12">
        <v>2000</v>
      </c>
      <c r="P63" t="s">
        <v>17</v>
      </c>
      <c r="Q63">
        <v>-1</v>
      </c>
      <c r="R63">
        <v>-1</v>
      </c>
      <c r="S63">
        <v>-1</v>
      </c>
      <c r="T63">
        <v>-1</v>
      </c>
      <c r="U63">
        <v>-1</v>
      </c>
      <c r="V63">
        <v>1</v>
      </c>
      <c r="W63">
        <v>-1</v>
      </c>
      <c r="X63">
        <v>1</v>
      </c>
      <c r="Y63">
        <v>1</v>
      </c>
      <c r="Z63">
        <v>-1</v>
      </c>
      <c r="AA63">
        <v>-1</v>
      </c>
      <c r="AB63">
        <v>1</v>
      </c>
      <c r="AC63">
        <v>1</v>
      </c>
      <c r="AD63">
        <v>1</v>
      </c>
      <c r="AE63">
        <v>1</v>
      </c>
      <c r="AF63">
        <f>AVERAGE($Q$63:$AE$63)</f>
        <v>-6.6666666666666666E-2</v>
      </c>
    </row>
    <row r="64" spans="1:34" x14ac:dyDescent="0.25">
      <c r="A64">
        <v>5</v>
      </c>
      <c r="B64">
        <v>3</v>
      </c>
      <c r="D64" s="12">
        <v>15000</v>
      </c>
      <c r="E64" s="12">
        <v>150000</v>
      </c>
      <c r="F64" s="12">
        <v>1500000</v>
      </c>
      <c r="P64" t="s">
        <v>18</v>
      </c>
      <c r="Q64">
        <v>1</v>
      </c>
      <c r="R64">
        <v>1</v>
      </c>
      <c r="S64">
        <v>-1</v>
      </c>
      <c r="T64">
        <v>-1</v>
      </c>
      <c r="U64">
        <v>-1</v>
      </c>
      <c r="V64">
        <v>1</v>
      </c>
      <c r="W64">
        <v>-1</v>
      </c>
      <c r="X64">
        <v>1</v>
      </c>
      <c r="Y64">
        <v>1</v>
      </c>
      <c r="Z64">
        <v>-1</v>
      </c>
      <c r="AA64">
        <v>1</v>
      </c>
      <c r="AB64">
        <v>-1</v>
      </c>
      <c r="AC64">
        <v>-1</v>
      </c>
      <c r="AD64">
        <v>1</v>
      </c>
      <c r="AE64">
        <v>-1</v>
      </c>
      <c r="AF64">
        <f>AVERAGE($Q$64:$AE$64)</f>
        <v>-6.6666666666666666E-2</v>
      </c>
    </row>
    <row r="65" spans="1:32" x14ac:dyDescent="0.25">
      <c r="A65">
        <v>5</v>
      </c>
      <c r="B65">
        <v>4</v>
      </c>
      <c r="D65" s="12">
        <v>4</v>
      </c>
      <c r="E65" s="12">
        <v>20</v>
      </c>
      <c r="F65" s="12">
        <v>100</v>
      </c>
      <c r="P65" t="s">
        <v>19</v>
      </c>
      <c r="Q65">
        <v>-1</v>
      </c>
      <c r="R65">
        <v>-1</v>
      </c>
      <c r="S65">
        <v>1</v>
      </c>
      <c r="T65">
        <v>-1</v>
      </c>
      <c r="U65">
        <v>-1</v>
      </c>
      <c r="V65">
        <v>-1</v>
      </c>
      <c r="W65">
        <v>-1</v>
      </c>
      <c r="X65">
        <v>1</v>
      </c>
      <c r="Y65">
        <v>1</v>
      </c>
      <c r="Z65">
        <v>-1</v>
      </c>
      <c r="AA65">
        <v>-1</v>
      </c>
      <c r="AB65">
        <v>-1</v>
      </c>
      <c r="AC65">
        <v>1</v>
      </c>
      <c r="AD65">
        <v>1</v>
      </c>
      <c r="AE65">
        <v>1</v>
      </c>
      <c r="AF65">
        <f>AVERAGE($Q$65:$AE$65)</f>
        <v>-0.2</v>
      </c>
    </row>
    <row r="66" spans="1:32" x14ac:dyDescent="0.25">
      <c r="A66">
        <v>5</v>
      </c>
      <c r="B66">
        <v>5</v>
      </c>
      <c r="D66" s="12">
        <v>10000</v>
      </c>
      <c r="E66" s="12">
        <v>45000</v>
      </c>
      <c r="F66" s="12">
        <v>250000</v>
      </c>
      <c r="P66" t="s">
        <v>20</v>
      </c>
      <c r="Q66">
        <v>1</v>
      </c>
      <c r="R66">
        <v>-1</v>
      </c>
      <c r="S66">
        <v>-1</v>
      </c>
      <c r="T66">
        <v>1</v>
      </c>
      <c r="U66">
        <v>1</v>
      </c>
      <c r="V66">
        <v>1</v>
      </c>
      <c r="W66">
        <v>-1</v>
      </c>
      <c r="X66">
        <v>-1</v>
      </c>
      <c r="Y66">
        <v>1</v>
      </c>
      <c r="Z66">
        <v>-1</v>
      </c>
      <c r="AA66">
        <v>-1</v>
      </c>
      <c r="AB66">
        <v>-1</v>
      </c>
      <c r="AC66">
        <v>1</v>
      </c>
      <c r="AD66">
        <v>1</v>
      </c>
      <c r="AE66">
        <v>1</v>
      </c>
      <c r="AF66">
        <f>AVERAGE($Q$66:$AE$66)</f>
        <v>6.6666666666666666E-2</v>
      </c>
    </row>
    <row r="67" spans="1:32" x14ac:dyDescent="0.25">
      <c r="A67">
        <v>5</v>
      </c>
      <c r="B67">
        <v>6</v>
      </c>
      <c r="D67" s="12">
        <v>300</v>
      </c>
      <c r="E67" s="12">
        <v>1500</v>
      </c>
      <c r="F67" s="12">
        <v>7500</v>
      </c>
      <c r="P67" t="s">
        <v>21</v>
      </c>
      <c r="Q67">
        <v>1</v>
      </c>
      <c r="R67">
        <v>-1</v>
      </c>
      <c r="S67">
        <v>-1</v>
      </c>
      <c r="T67">
        <v>-1</v>
      </c>
      <c r="U67">
        <v>-1</v>
      </c>
      <c r="V67">
        <v>1</v>
      </c>
      <c r="W67">
        <v>-1</v>
      </c>
      <c r="X67">
        <v>1</v>
      </c>
      <c r="Y67">
        <v>1</v>
      </c>
      <c r="Z67">
        <v>-1</v>
      </c>
      <c r="AA67">
        <v>-1</v>
      </c>
      <c r="AB67">
        <v>-1</v>
      </c>
      <c r="AC67">
        <v>1</v>
      </c>
      <c r="AD67">
        <v>1</v>
      </c>
      <c r="AE67">
        <v>-1</v>
      </c>
      <c r="AF67">
        <f>AVERAGE($Q$67:$AE$67)</f>
        <v>-0.2</v>
      </c>
    </row>
    <row r="68" spans="1:32" x14ac:dyDescent="0.25">
      <c r="A68">
        <v>5</v>
      </c>
      <c r="B68">
        <v>7</v>
      </c>
      <c r="D68" s="12">
        <v>10</v>
      </c>
      <c r="E68" s="12">
        <v>50</v>
      </c>
      <c r="F68" s="12">
        <v>250</v>
      </c>
      <c r="P68" t="s">
        <v>22</v>
      </c>
      <c r="Q68">
        <v>1</v>
      </c>
      <c r="R68">
        <v>-1</v>
      </c>
      <c r="S68">
        <v>-1</v>
      </c>
      <c r="T68">
        <v>-1</v>
      </c>
      <c r="U68">
        <v>1</v>
      </c>
      <c r="V68">
        <v>-1</v>
      </c>
      <c r="W68">
        <v>-1</v>
      </c>
      <c r="X68">
        <v>-1</v>
      </c>
      <c r="Y68">
        <v>-1</v>
      </c>
      <c r="Z68">
        <v>-1</v>
      </c>
      <c r="AA68">
        <v>-1</v>
      </c>
      <c r="AB68">
        <v>-1</v>
      </c>
      <c r="AC68">
        <v>1</v>
      </c>
      <c r="AD68">
        <v>1</v>
      </c>
      <c r="AE68">
        <v>1</v>
      </c>
      <c r="AF68">
        <f>AVERAGE($Q$68:$AE$68)</f>
        <v>-0.33333333333333331</v>
      </c>
    </row>
    <row r="69" spans="1:32" x14ac:dyDescent="0.25">
      <c r="A69">
        <v>5</v>
      </c>
      <c r="B69">
        <v>8</v>
      </c>
      <c r="D69" s="12">
        <v>5.0000000000000001E-3</v>
      </c>
      <c r="E69" s="12">
        <v>0.05</v>
      </c>
      <c r="F69" s="12">
        <v>0.1</v>
      </c>
      <c r="P69" t="s">
        <v>23</v>
      </c>
      <c r="Q69">
        <v>1</v>
      </c>
      <c r="R69">
        <v>1</v>
      </c>
      <c r="S69">
        <v>-1</v>
      </c>
      <c r="T69">
        <v>-1</v>
      </c>
      <c r="U69">
        <v>1</v>
      </c>
      <c r="V69">
        <v>1</v>
      </c>
      <c r="W69">
        <v>-1</v>
      </c>
      <c r="X69">
        <v>-1</v>
      </c>
      <c r="Y69">
        <v>1</v>
      </c>
      <c r="Z69">
        <v>-1</v>
      </c>
      <c r="AA69">
        <v>-1</v>
      </c>
      <c r="AB69">
        <v>1</v>
      </c>
      <c r="AC69">
        <v>1</v>
      </c>
      <c r="AD69">
        <v>1</v>
      </c>
      <c r="AE69">
        <v>1</v>
      </c>
      <c r="AF69">
        <f>AVERAGE($Q$69:$AE$69)</f>
        <v>0.2</v>
      </c>
    </row>
    <row r="70" spans="1:32" x14ac:dyDescent="0.25">
      <c r="A70">
        <v>5</v>
      </c>
      <c r="B70">
        <v>9</v>
      </c>
      <c r="D70" s="12">
        <v>0.4</v>
      </c>
      <c r="E70" s="12">
        <v>0.58799999999999997</v>
      </c>
      <c r="F70" s="12">
        <v>0.8</v>
      </c>
      <c r="P70" t="s">
        <v>24</v>
      </c>
      <c r="Q70">
        <v>-1</v>
      </c>
      <c r="R70">
        <v>1</v>
      </c>
      <c r="S70">
        <v>-1</v>
      </c>
      <c r="T70">
        <v>-1</v>
      </c>
      <c r="U70">
        <v>-1</v>
      </c>
      <c r="V70">
        <v>1</v>
      </c>
      <c r="W70">
        <v>-1</v>
      </c>
      <c r="X70">
        <v>1</v>
      </c>
      <c r="Y70">
        <v>1</v>
      </c>
      <c r="Z70">
        <v>-1</v>
      </c>
      <c r="AA70">
        <v>-1</v>
      </c>
      <c r="AB70">
        <v>1</v>
      </c>
      <c r="AC70">
        <v>1</v>
      </c>
      <c r="AD70">
        <v>1</v>
      </c>
      <c r="AE70">
        <v>1</v>
      </c>
      <c r="AF70">
        <f>AVERAGE($Q$70:$AE$70)</f>
        <v>6.6666666666666666E-2</v>
      </c>
    </row>
    <row r="71" spans="1:32" x14ac:dyDescent="0.25">
      <c r="A71">
        <v>5</v>
      </c>
      <c r="B71">
        <v>10</v>
      </c>
      <c r="D71" s="12">
        <v>3.0000000000000001E-3</v>
      </c>
      <c r="E71" s="12">
        <v>1.2999999999999999E-2</v>
      </c>
      <c r="F71" s="12">
        <v>0.04</v>
      </c>
      <c r="P71" t="s">
        <v>25</v>
      </c>
      <c r="Q71">
        <v>1</v>
      </c>
      <c r="R71">
        <v>-1</v>
      </c>
      <c r="S71">
        <v>1</v>
      </c>
      <c r="T71">
        <v>-1</v>
      </c>
      <c r="U71">
        <v>-1</v>
      </c>
      <c r="V71">
        <v>-1</v>
      </c>
      <c r="W71">
        <v>-1</v>
      </c>
      <c r="X71">
        <v>-1</v>
      </c>
      <c r="Y71">
        <v>1</v>
      </c>
      <c r="Z71">
        <v>-1</v>
      </c>
      <c r="AA71">
        <v>-1</v>
      </c>
      <c r="AB71">
        <v>-1</v>
      </c>
      <c r="AC71">
        <v>1</v>
      </c>
      <c r="AD71">
        <v>1</v>
      </c>
      <c r="AE71">
        <v>-1</v>
      </c>
      <c r="AF71">
        <f>AVERAGE($Q$71:$AE$71)</f>
        <v>-0.33333333333333331</v>
      </c>
    </row>
    <row r="72" spans="1:32" x14ac:dyDescent="0.25">
      <c r="A72">
        <v>5</v>
      </c>
      <c r="B72">
        <v>11</v>
      </c>
      <c r="D72" s="12">
        <v>0.1</v>
      </c>
      <c r="E72" s="12">
        <v>0.34</v>
      </c>
      <c r="F72" s="12">
        <v>0.6</v>
      </c>
      <c r="P72" t="s">
        <v>26</v>
      </c>
      <c r="Q72">
        <v>1</v>
      </c>
      <c r="R72">
        <v>-1</v>
      </c>
      <c r="S72">
        <v>-1</v>
      </c>
      <c r="T72">
        <v>1</v>
      </c>
      <c r="U72">
        <v>1</v>
      </c>
      <c r="V72">
        <v>1</v>
      </c>
      <c r="W72">
        <v>-1</v>
      </c>
      <c r="X72">
        <v>1</v>
      </c>
      <c r="Y72">
        <v>1</v>
      </c>
      <c r="Z72">
        <v>-1</v>
      </c>
      <c r="AA72">
        <v>-1</v>
      </c>
      <c r="AB72">
        <v>1</v>
      </c>
      <c r="AC72">
        <v>1</v>
      </c>
      <c r="AD72">
        <v>1</v>
      </c>
      <c r="AE72">
        <v>1</v>
      </c>
      <c r="AF72">
        <f>AVERAGE($Q$72:$AE$72)</f>
        <v>0.33333333333333331</v>
      </c>
    </row>
    <row r="73" spans="1:32" x14ac:dyDescent="0.25">
      <c r="A73">
        <v>5</v>
      </c>
      <c r="B73">
        <v>12</v>
      </c>
      <c r="D73" s="12">
        <v>0.04</v>
      </c>
      <c r="E73" s="12">
        <v>0.08</v>
      </c>
      <c r="F73" s="12">
        <v>0.16</v>
      </c>
      <c r="P73" t="s">
        <v>27</v>
      </c>
      <c r="Q73">
        <v>1</v>
      </c>
      <c r="R73">
        <v>-1</v>
      </c>
      <c r="S73">
        <v>-1</v>
      </c>
      <c r="T73">
        <v>-1</v>
      </c>
      <c r="U73">
        <v>-1</v>
      </c>
      <c r="V73">
        <v>1</v>
      </c>
      <c r="W73">
        <v>-1</v>
      </c>
      <c r="X73">
        <v>-1</v>
      </c>
      <c r="Y73">
        <v>-1</v>
      </c>
      <c r="Z73">
        <v>-1</v>
      </c>
      <c r="AA73">
        <v>-1</v>
      </c>
      <c r="AB73">
        <v>-1</v>
      </c>
      <c r="AC73">
        <v>-1</v>
      </c>
      <c r="AD73">
        <v>-1</v>
      </c>
      <c r="AE73">
        <v>1</v>
      </c>
      <c r="AF73">
        <f>AVERAGE($Q$73:$AE$73)</f>
        <v>-0.6</v>
      </c>
    </row>
    <row r="74" spans="1:32" x14ac:dyDescent="0.25">
      <c r="A74">
        <v>5</v>
      </c>
      <c r="B74">
        <v>13</v>
      </c>
      <c r="D74" s="12">
        <v>1E-3</v>
      </c>
      <c r="E74" s="12">
        <v>6.0000000000000001E-3</v>
      </c>
      <c r="F74" s="12">
        <v>0.03</v>
      </c>
      <c r="P74" t="s">
        <v>28</v>
      </c>
      <c r="Q74">
        <v>1</v>
      </c>
      <c r="R74">
        <v>1</v>
      </c>
      <c r="S74">
        <v>-1</v>
      </c>
      <c r="T74">
        <v>1</v>
      </c>
      <c r="U74">
        <v>1</v>
      </c>
      <c r="V74">
        <v>1</v>
      </c>
      <c r="W74">
        <v>-1</v>
      </c>
      <c r="X74">
        <v>-1</v>
      </c>
      <c r="Y74">
        <v>-1</v>
      </c>
      <c r="Z74">
        <v>-1</v>
      </c>
      <c r="AA74">
        <v>1</v>
      </c>
      <c r="AB74">
        <v>-1</v>
      </c>
      <c r="AC74">
        <v>1</v>
      </c>
      <c r="AD74">
        <v>1</v>
      </c>
      <c r="AE74">
        <v>1</v>
      </c>
      <c r="AF74">
        <f>AVERAGE($Q$74:$AE$74)</f>
        <v>0.2</v>
      </c>
    </row>
    <row r="75" spans="1:32" x14ac:dyDescent="0.25">
      <c r="A75">
        <v>5</v>
      </c>
      <c r="B75">
        <v>14</v>
      </c>
      <c r="D75" s="12">
        <v>1E-3</v>
      </c>
      <c r="E75" s="12">
        <v>0.125</v>
      </c>
      <c r="F75" s="12">
        <v>0.4</v>
      </c>
      <c r="P75" t="s">
        <v>29</v>
      </c>
      <c r="Q75">
        <v>1</v>
      </c>
      <c r="R75">
        <v>1</v>
      </c>
      <c r="S75">
        <v>1</v>
      </c>
      <c r="T75">
        <v>1</v>
      </c>
      <c r="U75">
        <v>-1</v>
      </c>
      <c r="V75">
        <v>1</v>
      </c>
      <c r="W75">
        <v>-1</v>
      </c>
      <c r="X75">
        <v>-1</v>
      </c>
      <c r="Y75">
        <v>1</v>
      </c>
      <c r="Z75">
        <v>-1</v>
      </c>
      <c r="AA75">
        <v>1</v>
      </c>
      <c r="AB75">
        <v>-1</v>
      </c>
      <c r="AC75">
        <v>1</v>
      </c>
      <c r="AD75">
        <v>1</v>
      </c>
      <c r="AE75">
        <v>1</v>
      </c>
      <c r="AF75">
        <f>AVERAGE($Q$75:$AE$75)</f>
        <v>0.33333333333333331</v>
      </c>
    </row>
    <row r="76" spans="1:32" x14ac:dyDescent="0.25">
      <c r="A76">
        <v>5</v>
      </c>
      <c r="B76">
        <v>15</v>
      </c>
      <c r="D76" s="12">
        <v>500</v>
      </c>
      <c r="E76" s="12">
        <v>2000</v>
      </c>
      <c r="F76" s="12">
        <v>8000</v>
      </c>
      <c r="P76" t="s">
        <v>30</v>
      </c>
      <c r="Q76">
        <v>1</v>
      </c>
      <c r="R76">
        <v>1</v>
      </c>
      <c r="S76">
        <v>-1</v>
      </c>
      <c r="T76">
        <v>1</v>
      </c>
      <c r="U76">
        <v>1</v>
      </c>
      <c r="V76">
        <v>1</v>
      </c>
      <c r="W76">
        <v>-1</v>
      </c>
      <c r="X76">
        <v>-1</v>
      </c>
      <c r="Y76">
        <v>1</v>
      </c>
      <c r="Z76">
        <v>-1</v>
      </c>
      <c r="AA76">
        <v>-1</v>
      </c>
      <c r="AB76">
        <v>1</v>
      </c>
      <c r="AC76">
        <v>1</v>
      </c>
      <c r="AD76">
        <v>1</v>
      </c>
      <c r="AE76">
        <v>1</v>
      </c>
      <c r="AF76">
        <f>AVERAGE($Q$76:$AE$76)</f>
        <v>0.33333333333333331</v>
      </c>
    </row>
    <row r="77" spans="1:32" x14ac:dyDescent="0.25">
      <c r="A77">
        <v>6</v>
      </c>
      <c r="B77">
        <v>1</v>
      </c>
      <c r="D77" s="12">
        <v>700000</v>
      </c>
      <c r="E77" s="12">
        <v>1000000</v>
      </c>
      <c r="F77" s="12">
        <v>2000000</v>
      </c>
      <c r="P77" t="s">
        <v>31</v>
      </c>
      <c r="Q77">
        <v>1</v>
      </c>
      <c r="R77">
        <v>1</v>
      </c>
      <c r="S77">
        <v>-1</v>
      </c>
      <c r="T77">
        <v>-1</v>
      </c>
      <c r="U77">
        <v>1</v>
      </c>
      <c r="V77">
        <v>-1</v>
      </c>
      <c r="W77">
        <v>-1</v>
      </c>
      <c r="X77">
        <v>-1</v>
      </c>
      <c r="Y77">
        <v>-1</v>
      </c>
      <c r="Z77">
        <v>-1</v>
      </c>
      <c r="AA77">
        <v>-1</v>
      </c>
      <c r="AB77">
        <v>-1</v>
      </c>
      <c r="AC77">
        <v>-1</v>
      </c>
      <c r="AD77">
        <v>1</v>
      </c>
      <c r="AE77">
        <v>1</v>
      </c>
      <c r="AF77">
        <f>AVERAGE($Q$77:$AE$77)</f>
        <v>-0.33333333333333331</v>
      </c>
    </row>
    <row r="78" spans="1:32" x14ac:dyDescent="0.25">
      <c r="A78">
        <v>6</v>
      </c>
      <c r="B78">
        <v>2</v>
      </c>
      <c r="D78" s="12">
        <v>300</v>
      </c>
      <c r="E78" s="12">
        <v>500</v>
      </c>
      <c r="F78" s="12">
        <v>800</v>
      </c>
      <c r="P78" t="s">
        <v>32</v>
      </c>
      <c r="Q78">
        <v>1</v>
      </c>
      <c r="R78">
        <v>-1</v>
      </c>
      <c r="S78">
        <v>-1</v>
      </c>
      <c r="T78">
        <v>1</v>
      </c>
      <c r="U78">
        <v>-1</v>
      </c>
      <c r="V78">
        <v>1</v>
      </c>
      <c r="W78">
        <v>-1</v>
      </c>
      <c r="X78">
        <v>-1</v>
      </c>
      <c r="Y78">
        <v>1</v>
      </c>
      <c r="Z78">
        <v>-1</v>
      </c>
      <c r="AA78">
        <v>-1</v>
      </c>
      <c r="AB78">
        <v>1</v>
      </c>
      <c r="AC78">
        <v>1</v>
      </c>
      <c r="AD78">
        <v>1</v>
      </c>
      <c r="AE78">
        <v>1</v>
      </c>
      <c r="AF78">
        <f>AVERAGE($Q$78:$AE$78)</f>
        <v>6.6666666666666666E-2</v>
      </c>
    </row>
    <row r="79" spans="1:32" x14ac:dyDescent="0.25">
      <c r="A79">
        <v>6</v>
      </c>
      <c r="B79">
        <v>3</v>
      </c>
      <c r="D79" s="12">
        <v>50000</v>
      </c>
      <c r="E79" s="12">
        <v>60000</v>
      </c>
      <c r="F79" s="12">
        <v>75000</v>
      </c>
      <c r="P79" t="s">
        <v>116</v>
      </c>
      <c r="Q79">
        <v>1</v>
      </c>
      <c r="R79">
        <v>1</v>
      </c>
      <c r="S79">
        <v>-1</v>
      </c>
      <c r="T79">
        <v>1</v>
      </c>
      <c r="U79">
        <v>1</v>
      </c>
      <c r="V79">
        <v>1</v>
      </c>
      <c r="W79">
        <v>-1</v>
      </c>
      <c r="X79">
        <v>-1</v>
      </c>
      <c r="Y79">
        <v>1</v>
      </c>
      <c r="Z79">
        <v>-1</v>
      </c>
      <c r="AA79">
        <v>-1</v>
      </c>
      <c r="AB79">
        <v>-1</v>
      </c>
      <c r="AC79">
        <v>1</v>
      </c>
      <c r="AD79">
        <v>1</v>
      </c>
      <c r="AE79">
        <v>1</v>
      </c>
      <c r="AF79">
        <f>AVERAGE($Q$79:$AE$79)</f>
        <v>0.2</v>
      </c>
    </row>
    <row r="80" spans="1:32" x14ac:dyDescent="0.25">
      <c r="A80">
        <v>6</v>
      </c>
      <c r="B80">
        <v>4</v>
      </c>
      <c r="D80" s="12">
        <v>5</v>
      </c>
      <c r="E80" s="12">
        <v>10</v>
      </c>
      <c r="F80" s="12">
        <v>20</v>
      </c>
      <c r="P80" t="s">
        <v>117</v>
      </c>
      <c r="Q80">
        <v>1</v>
      </c>
      <c r="R80">
        <v>1</v>
      </c>
      <c r="S80">
        <v>1</v>
      </c>
      <c r="T80">
        <v>-1</v>
      </c>
      <c r="U80">
        <v>-1</v>
      </c>
      <c r="V80">
        <v>1</v>
      </c>
      <c r="W80">
        <v>-1</v>
      </c>
      <c r="X80">
        <v>1</v>
      </c>
      <c r="Y80">
        <v>1</v>
      </c>
      <c r="Z80">
        <v>-1</v>
      </c>
      <c r="AA80">
        <v>-1</v>
      </c>
      <c r="AB80">
        <v>1</v>
      </c>
      <c r="AC80">
        <v>1</v>
      </c>
      <c r="AD80">
        <v>1</v>
      </c>
      <c r="AE80">
        <v>1</v>
      </c>
      <c r="AF80">
        <f>AVERAGE($Q$80:$AE$80)</f>
        <v>0.33333333333333331</v>
      </c>
    </row>
    <row r="81" spans="1:35" x14ac:dyDescent="0.25">
      <c r="A81">
        <v>6</v>
      </c>
      <c r="B81">
        <v>5</v>
      </c>
      <c r="D81" s="12">
        <v>14000</v>
      </c>
      <c r="E81" s="12">
        <v>17500</v>
      </c>
      <c r="F81" s="12">
        <v>21000</v>
      </c>
      <c r="P81" t="s">
        <v>118</v>
      </c>
      <c r="Q81">
        <v>-1</v>
      </c>
      <c r="R81">
        <v>1</v>
      </c>
      <c r="S81">
        <v>-1</v>
      </c>
      <c r="T81">
        <v>-1</v>
      </c>
      <c r="U81">
        <v>-1</v>
      </c>
      <c r="V81">
        <v>1</v>
      </c>
      <c r="W81">
        <v>-1</v>
      </c>
      <c r="X81">
        <v>1</v>
      </c>
      <c r="Y81">
        <v>1</v>
      </c>
      <c r="Z81">
        <v>-1</v>
      </c>
      <c r="AA81">
        <v>-1</v>
      </c>
      <c r="AB81">
        <v>1</v>
      </c>
      <c r="AC81">
        <v>1</v>
      </c>
      <c r="AD81">
        <v>1</v>
      </c>
      <c r="AE81">
        <v>1</v>
      </c>
      <c r="AF81">
        <f>AVERAGE($Q$81:$AE$81)</f>
        <v>6.6666666666666666E-2</v>
      </c>
    </row>
    <row r="82" spans="1:35" x14ac:dyDescent="0.25">
      <c r="A82">
        <v>6</v>
      </c>
      <c r="B82">
        <v>6</v>
      </c>
      <c r="D82" s="12">
        <v>800</v>
      </c>
      <c r="E82" s="12">
        <v>1000</v>
      </c>
      <c r="F82" s="12">
        <v>1300</v>
      </c>
      <c r="P82" t="s">
        <v>119</v>
      </c>
      <c r="Q82">
        <v>-1</v>
      </c>
      <c r="R82">
        <v>-1</v>
      </c>
      <c r="S82">
        <v>-1</v>
      </c>
      <c r="T82">
        <v>-1</v>
      </c>
      <c r="U82">
        <v>-1</v>
      </c>
      <c r="V82">
        <v>1</v>
      </c>
      <c r="W82">
        <v>-1</v>
      </c>
      <c r="X82">
        <v>1</v>
      </c>
      <c r="Y82">
        <v>1</v>
      </c>
      <c r="Z82">
        <v>-1</v>
      </c>
      <c r="AA82">
        <v>-1</v>
      </c>
      <c r="AB82">
        <v>1</v>
      </c>
      <c r="AC82">
        <v>1</v>
      </c>
      <c r="AD82">
        <v>1</v>
      </c>
      <c r="AE82">
        <v>-1</v>
      </c>
      <c r="AF82">
        <f>AVERAGE($Q$82:$AE$82)</f>
        <v>-0.2</v>
      </c>
    </row>
    <row r="83" spans="1:35" x14ac:dyDescent="0.25">
      <c r="A83">
        <v>6</v>
      </c>
      <c r="B83">
        <v>7</v>
      </c>
      <c r="D83" s="12">
        <v>2</v>
      </c>
      <c r="E83" s="12">
        <v>7</v>
      </c>
      <c r="F83" s="12">
        <v>15</v>
      </c>
      <c r="P83" t="s">
        <v>120</v>
      </c>
      <c r="Q83">
        <v>1</v>
      </c>
      <c r="R83">
        <v>1</v>
      </c>
      <c r="S83">
        <v>-1</v>
      </c>
      <c r="T83">
        <v>-1</v>
      </c>
      <c r="U83">
        <v>1</v>
      </c>
      <c r="V83">
        <v>1</v>
      </c>
      <c r="W83">
        <v>-1</v>
      </c>
      <c r="X83">
        <v>-1</v>
      </c>
      <c r="Y83">
        <v>-1</v>
      </c>
      <c r="Z83">
        <v>-1</v>
      </c>
      <c r="AA83">
        <v>-1</v>
      </c>
      <c r="AB83">
        <v>1</v>
      </c>
      <c r="AC83">
        <v>1</v>
      </c>
      <c r="AD83">
        <v>1</v>
      </c>
      <c r="AE83">
        <v>1</v>
      </c>
      <c r="AF83">
        <f>AVERAGE($Q$83:$AE$83)</f>
        <v>6.6666666666666666E-2</v>
      </c>
    </row>
    <row r="84" spans="1:35" x14ac:dyDescent="0.25">
      <c r="A84">
        <v>6</v>
      </c>
      <c r="B84">
        <v>8</v>
      </c>
      <c r="D84" s="12">
        <v>0.15</v>
      </c>
      <c r="E84" s="12">
        <v>0.3</v>
      </c>
      <c r="F84" s="12">
        <v>0.5</v>
      </c>
      <c r="P84" t="s">
        <v>121</v>
      </c>
      <c r="Q84">
        <v>1</v>
      </c>
      <c r="R84">
        <v>1</v>
      </c>
      <c r="S84">
        <v>1</v>
      </c>
      <c r="T84">
        <v>-1</v>
      </c>
      <c r="U84">
        <v>1</v>
      </c>
      <c r="V84">
        <v>1</v>
      </c>
      <c r="W84">
        <v>-1</v>
      </c>
      <c r="X84">
        <v>-1</v>
      </c>
      <c r="Y84">
        <v>1</v>
      </c>
      <c r="Z84">
        <v>-1</v>
      </c>
      <c r="AA84">
        <v>-1</v>
      </c>
      <c r="AB84">
        <v>-1</v>
      </c>
      <c r="AC84">
        <v>1</v>
      </c>
      <c r="AD84">
        <v>-1</v>
      </c>
      <c r="AE84">
        <v>-1</v>
      </c>
      <c r="AF84">
        <f>AVERAGE($Q$84:$AE$84)</f>
        <v>-6.6666666666666666E-2</v>
      </c>
    </row>
    <row r="85" spans="1:35" x14ac:dyDescent="0.25">
      <c r="A85">
        <v>6</v>
      </c>
      <c r="B85">
        <v>9</v>
      </c>
      <c r="D85" s="12">
        <v>0.4</v>
      </c>
      <c r="E85" s="12">
        <v>0.6</v>
      </c>
      <c r="F85" s="12">
        <v>0.8</v>
      </c>
      <c r="P85" t="s">
        <v>122</v>
      </c>
      <c r="Q85">
        <v>-1</v>
      </c>
      <c r="R85">
        <v>1</v>
      </c>
      <c r="S85">
        <v>-1</v>
      </c>
      <c r="T85">
        <v>1</v>
      </c>
      <c r="U85">
        <v>1</v>
      </c>
      <c r="V85">
        <v>-1</v>
      </c>
      <c r="W85">
        <v>-1</v>
      </c>
      <c r="X85">
        <v>1</v>
      </c>
      <c r="Y85">
        <v>1</v>
      </c>
      <c r="Z85">
        <v>-1</v>
      </c>
      <c r="AA85">
        <v>-1</v>
      </c>
      <c r="AB85">
        <v>-1</v>
      </c>
      <c r="AC85">
        <v>1</v>
      </c>
      <c r="AD85">
        <v>1</v>
      </c>
      <c r="AE85">
        <v>1</v>
      </c>
      <c r="AF85">
        <f>AVERAGE($Q$85:$AE$85)</f>
        <v>6.6666666666666666E-2</v>
      </c>
    </row>
    <row r="86" spans="1:35" x14ac:dyDescent="0.25">
      <c r="A86">
        <v>6</v>
      </c>
      <c r="B86">
        <v>10</v>
      </c>
      <c r="D86" s="12">
        <v>7.0000000000000001E-3</v>
      </c>
      <c r="E86" s="12">
        <v>1.2999999999999999E-2</v>
      </c>
      <c r="F86" s="12">
        <v>0.02</v>
      </c>
      <c r="P86" t="s">
        <v>123</v>
      </c>
      <c r="Q86">
        <v>-1</v>
      </c>
      <c r="R86">
        <v>-1</v>
      </c>
      <c r="S86">
        <v>1</v>
      </c>
      <c r="T86">
        <v>-1</v>
      </c>
      <c r="U86">
        <v>1</v>
      </c>
      <c r="V86">
        <v>1</v>
      </c>
      <c r="W86">
        <v>-1</v>
      </c>
      <c r="X86">
        <v>-1</v>
      </c>
      <c r="Y86">
        <v>1</v>
      </c>
      <c r="Z86">
        <v>-1</v>
      </c>
      <c r="AA86">
        <v>-1</v>
      </c>
      <c r="AB86">
        <v>-1</v>
      </c>
      <c r="AC86">
        <v>-1</v>
      </c>
      <c r="AD86">
        <v>1</v>
      </c>
      <c r="AE86">
        <v>1</v>
      </c>
      <c r="AF86">
        <f>AVERAGE($Q$86:$AE$86)</f>
        <v>-0.2</v>
      </c>
    </row>
    <row r="87" spans="1:35" x14ac:dyDescent="0.25">
      <c r="A87">
        <v>6</v>
      </c>
      <c r="B87">
        <v>11</v>
      </c>
      <c r="D87" s="12">
        <v>0.25</v>
      </c>
      <c r="E87" s="12">
        <v>0.45</v>
      </c>
      <c r="F87" s="12">
        <v>0.6</v>
      </c>
      <c r="P87" t="s">
        <v>124</v>
      </c>
      <c r="Q87">
        <v>-1</v>
      </c>
      <c r="R87">
        <v>-1</v>
      </c>
      <c r="S87">
        <v>-1</v>
      </c>
      <c r="T87">
        <v>-1</v>
      </c>
      <c r="U87">
        <v>-1</v>
      </c>
      <c r="V87">
        <v>1</v>
      </c>
      <c r="W87">
        <v>-1</v>
      </c>
      <c r="X87">
        <v>-1</v>
      </c>
      <c r="Y87">
        <v>1</v>
      </c>
      <c r="Z87">
        <v>-1</v>
      </c>
      <c r="AA87">
        <v>-1</v>
      </c>
      <c r="AB87">
        <v>-1</v>
      </c>
      <c r="AC87">
        <v>1</v>
      </c>
      <c r="AD87">
        <v>1</v>
      </c>
      <c r="AE87">
        <v>1</v>
      </c>
      <c r="AF87">
        <f>AVERAGE($Q$87:$AE$87)</f>
        <v>-0.33333333333333331</v>
      </c>
    </row>
    <row r="88" spans="1:35" x14ac:dyDescent="0.25">
      <c r="A88">
        <v>6</v>
      </c>
      <c r="B88">
        <v>12</v>
      </c>
      <c r="D88" s="12">
        <v>0.04</v>
      </c>
      <c r="E88" s="12">
        <v>0.08</v>
      </c>
      <c r="F88" s="12">
        <v>0.14000000000000001</v>
      </c>
      <c r="P88" t="s">
        <v>125</v>
      </c>
      <c r="Q88">
        <v>-1</v>
      </c>
      <c r="R88">
        <v>-1</v>
      </c>
      <c r="S88">
        <v>-1</v>
      </c>
      <c r="T88">
        <v>1</v>
      </c>
      <c r="U88">
        <v>-1</v>
      </c>
      <c r="V88">
        <v>-1</v>
      </c>
      <c r="W88">
        <v>-1</v>
      </c>
      <c r="X88">
        <v>-1</v>
      </c>
      <c r="Y88">
        <v>-1</v>
      </c>
      <c r="Z88">
        <v>-1</v>
      </c>
      <c r="AA88">
        <v>-1</v>
      </c>
      <c r="AB88">
        <v>-1</v>
      </c>
      <c r="AC88">
        <v>1</v>
      </c>
      <c r="AD88">
        <v>1</v>
      </c>
      <c r="AE88">
        <v>1</v>
      </c>
      <c r="AF88">
        <f>AVERAGE($Q$88:$AE$88)</f>
        <v>-0.46666666666666667</v>
      </c>
    </row>
    <row r="89" spans="1:35" x14ac:dyDescent="0.25">
      <c r="A89">
        <v>6</v>
      </c>
      <c r="B89">
        <v>13</v>
      </c>
      <c r="D89" s="12">
        <v>3.0000000000000001E-3</v>
      </c>
      <c r="E89" s="12">
        <v>8.0000000000000002E-3</v>
      </c>
      <c r="F89" s="12">
        <v>1.2999999999999999E-2</v>
      </c>
      <c r="P89" t="s">
        <v>79</v>
      </c>
      <c r="Q89">
        <f>AVERAGE($Q$47:$Q$88)</f>
        <v>0.42857142857142855</v>
      </c>
      <c r="R89">
        <f>AVERAGE($R$47:$R$88)</f>
        <v>0</v>
      </c>
      <c r="S89">
        <f>AVERAGE($S$47:$S$88)</f>
        <v>-0.5714285714285714</v>
      </c>
      <c r="T89">
        <f>AVERAGE($T$47:$T$88)</f>
        <v>-0.2857142857142857</v>
      </c>
      <c r="U89">
        <f>AVERAGE($U$47:$U$88)</f>
        <v>4.7619047619047616E-2</v>
      </c>
      <c r="V89">
        <f>AVERAGE($V$47:$V$88)</f>
        <v>0.47619047619047616</v>
      </c>
      <c r="W89">
        <f>AVERAGE($W$47:$W$88)</f>
        <v>-1</v>
      </c>
      <c r="X89">
        <f>AVERAGE($X$47:$X$88)</f>
        <v>-0.19047619047619047</v>
      </c>
      <c r="Y89">
        <f>AVERAGE($Y$47:$Y$88)</f>
        <v>0.5714285714285714</v>
      </c>
      <c r="Z89">
        <f>AVERAGE($Z$47:$Z$88)</f>
        <v>-0.95238095238095233</v>
      </c>
      <c r="AA89">
        <f>AVERAGE($AA$47:$AA$88)</f>
        <v>-0.8571428571428571</v>
      </c>
      <c r="AB89">
        <f>AVERAGE($AB$47:$AB$88)</f>
        <v>-0.14285714285714285</v>
      </c>
      <c r="AC89">
        <f>AVERAGE($AC$47:$AC$88)</f>
        <v>0.7142857142857143</v>
      </c>
      <c r="AD89">
        <f>AVERAGE($AD$47:$AD$88)</f>
        <v>0.90476190476190477</v>
      </c>
      <c r="AE89">
        <f>AVERAGE($AE$47:$AE$88)</f>
        <v>0.5714285714285714</v>
      </c>
    </row>
    <row r="90" spans="1:35" x14ac:dyDescent="0.25">
      <c r="A90">
        <v>6</v>
      </c>
      <c r="B90">
        <v>14</v>
      </c>
      <c r="D90" s="12">
        <v>9.9999999999999995E-7</v>
      </c>
      <c r="E90" s="12">
        <v>0.12</v>
      </c>
      <c r="F90" s="12">
        <v>0.6</v>
      </c>
    </row>
    <row r="91" spans="1:35" x14ac:dyDescent="0.25">
      <c r="A91">
        <v>6</v>
      </c>
      <c r="B91">
        <v>15</v>
      </c>
      <c r="D91" s="12">
        <v>1300</v>
      </c>
      <c r="E91" s="12">
        <v>1600</v>
      </c>
      <c r="F91" s="12">
        <v>2000</v>
      </c>
    </row>
    <row r="92" spans="1:35" x14ac:dyDescent="0.25">
      <c r="A92">
        <v>7</v>
      </c>
      <c r="B92">
        <v>1</v>
      </c>
      <c r="D92" s="12">
        <v>600000</v>
      </c>
      <c r="E92" s="12">
        <v>800000</v>
      </c>
      <c r="F92" s="12">
        <v>1000000</v>
      </c>
      <c r="P92" t="s">
        <v>99</v>
      </c>
      <c r="Q92" t="s">
        <v>81</v>
      </c>
      <c r="R92" t="s">
        <v>82</v>
      </c>
      <c r="S92" t="s">
        <v>83</v>
      </c>
      <c r="T92" t="s">
        <v>84</v>
      </c>
      <c r="U92" t="s">
        <v>85</v>
      </c>
      <c r="V92" t="s">
        <v>86</v>
      </c>
      <c r="W92" t="s">
        <v>87</v>
      </c>
      <c r="X92" t="s">
        <v>88</v>
      </c>
      <c r="Y92" t="s">
        <v>89</v>
      </c>
      <c r="Z92" t="s">
        <v>90</v>
      </c>
      <c r="AA92" t="s">
        <v>91</v>
      </c>
      <c r="AB92" t="s">
        <v>92</v>
      </c>
      <c r="AC92" t="s">
        <v>93</v>
      </c>
      <c r="AD92" t="s">
        <v>94</v>
      </c>
      <c r="AE92" t="s">
        <v>95</v>
      </c>
      <c r="AF92" t="s">
        <v>80</v>
      </c>
      <c r="AG92" t="s">
        <v>391</v>
      </c>
      <c r="AI92" t="s">
        <v>42</v>
      </c>
    </row>
    <row r="93" spans="1:35" x14ac:dyDescent="0.25">
      <c r="A93">
        <v>7</v>
      </c>
      <c r="B93">
        <v>2</v>
      </c>
      <c r="D93" s="12">
        <v>250</v>
      </c>
      <c r="E93" s="12">
        <v>400</v>
      </c>
      <c r="F93" s="12">
        <v>500</v>
      </c>
      <c r="P93" t="s">
        <v>1</v>
      </c>
      <c r="Q93">
        <v>-1</v>
      </c>
      <c r="R93">
        <v>1</v>
      </c>
      <c r="S93">
        <v>-1</v>
      </c>
      <c r="T93">
        <v>1</v>
      </c>
      <c r="U93">
        <v>-1</v>
      </c>
      <c r="V93">
        <v>1</v>
      </c>
      <c r="W93">
        <v>-1</v>
      </c>
      <c r="X93">
        <v>-1</v>
      </c>
      <c r="Y93">
        <v>1</v>
      </c>
      <c r="Z93">
        <v>1</v>
      </c>
      <c r="AA93">
        <v>-1</v>
      </c>
      <c r="AB93">
        <v>1</v>
      </c>
      <c r="AC93">
        <v>1</v>
      </c>
      <c r="AD93">
        <v>-1</v>
      </c>
      <c r="AE93">
        <v>-1</v>
      </c>
      <c r="AF93">
        <f>AVERAGE($Q$93:$AE$93)</f>
        <v>-6.6666666666666666E-2</v>
      </c>
      <c r="AG93" t="s">
        <v>52</v>
      </c>
      <c r="AH93">
        <f>VARP($Q$135:$AE$135)</f>
        <v>0.17771730914588055</v>
      </c>
      <c r="AI93">
        <f>AH93/AH95</f>
        <v>0.1819874515247823</v>
      </c>
    </row>
    <row r="94" spans="1:35" x14ac:dyDescent="0.25">
      <c r="A94">
        <v>7</v>
      </c>
      <c r="B94">
        <v>3</v>
      </c>
      <c r="D94" s="12">
        <v>40000</v>
      </c>
      <c r="E94" s="12">
        <v>70000</v>
      </c>
      <c r="F94" s="12">
        <v>80000</v>
      </c>
      <c r="P94" t="s">
        <v>2</v>
      </c>
      <c r="Q94">
        <v>1</v>
      </c>
      <c r="R94">
        <v>1</v>
      </c>
      <c r="S94">
        <v>-1</v>
      </c>
      <c r="T94">
        <v>1</v>
      </c>
      <c r="U94">
        <v>-1</v>
      </c>
      <c r="V94">
        <v>-1</v>
      </c>
      <c r="W94">
        <v>-1</v>
      </c>
      <c r="X94">
        <v>1</v>
      </c>
      <c r="Y94">
        <v>1</v>
      </c>
      <c r="Z94">
        <v>-1</v>
      </c>
      <c r="AA94">
        <v>1</v>
      </c>
      <c r="AB94">
        <v>1</v>
      </c>
      <c r="AC94">
        <v>-1</v>
      </c>
      <c r="AD94">
        <v>-1</v>
      </c>
      <c r="AE94">
        <v>1</v>
      </c>
      <c r="AF94">
        <f>AVERAGE($Q$94:$AE$94)</f>
        <v>6.6666666666666666E-2</v>
      </c>
      <c r="AG94" t="s">
        <v>54</v>
      </c>
      <c r="AH94">
        <f>VARP($AE$93:$AF$135)</f>
        <v>0.55625128796616674</v>
      </c>
      <c r="AI94">
        <f>AH94/AH95</f>
        <v>0.56961674015244335</v>
      </c>
    </row>
    <row r="95" spans="1:35" x14ac:dyDescent="0.25">
      <c r="A95">
        <v>7</v>
      </c>
      <c r="B95">
        <v>4</v>
      </c>
      <c r="D95" s="12">
        <v>3</v>
      </c>
      <c r="E95" s="12">
        <v>6</v>
      </c>
      <c r="F95" s="12">
        <v>8</v>
      </c>
      <c r="P95" t="s">
        <v>3</v>
      </c>
      <c r="Q95">
        <v>-1</v>
      </c>
      <c r="R95">
        <v>1</v>
      </c>
      <c r="S95">
        <v>-1</v>
      </c>
      <c r="T95">
        <v>-1</v>
      </c>
      <c r="U95">
        <v>-1</v>
      </c>
      <c r="V95">
        <v>1</v>
      </c>
      <c r="W95">
        <v>1</v>
      </c>
      <c r="X95">
        <v>-1</v>
      </c>
      <c r="Y95">
        <v>-1</v>
      </c>
      <c r="Z95">
        <v>1</v>
      </c>
      <c r="AA95">
        <v>1</v>
      </c>
      <c r="AB95">
        <v>1</v>
      </c>
      <c r="AC95">
        <v>1</v>
      </c>
      <c r="AD95">
        <v>-1</v>
      </c>
      <c r="AE95">
        <v>-1</v>
      </c>
      <c r="AF95">
        <f>AVERAGE($Q$95:$AE$95)</f>
        <v>-6.6666666666666666E-2</v>
      </c>
      <c r="AG95" t="s">
        <v>57</v>
      </c>
      <c r="AH95">
        <f>VARP($Q$93:$AE$135)</f>
        <v>0.97653606145300487</v>
      </c>
    </row>
    <row r="96" spans="1:35" x14ac:dyDescent="0.25">
      <c r="A96">
        <v>7</v>
      </c>
      <c r="B96">
        <v>5</v>
      </c>
      <c r="D96" s="12">
        <v>15000</v>
      </c>
      <c r="E96" s="12">
        <v>20000</v>
      </c>
      <c r="F96" s="12">
        <v>25000</v>
      </c>
      <c r="P96" t="s">
        <v>4</v>
      </c>
      <c r="Q96">
        <v>-1</v>
      </c>
      <c r="R96">
        <v>-1</v>
      </c>
      <c r="S96">
        <v>-1</v>
      </c>
      <c r="T96">
        <v>1</v>
      </c>
      <c r="U96">
        <v>-1</v>
      </c>
      <c r="V96">
        <v>1</v>
      </c>
      <c r="W96">
        <v>1</v>
      </c>
      <c r="X96">
        <v>1</v>
      </c>
      <c r="Y96">
        <v>-1</v>
      </c>
      <c r="Z96">
        <v>1</v>
      </c>
      <c r="AA96">
        <v>1</v>
      </c>
      <c r="AB96">
        <v>-1</v>
      </c>
      <c r="AC96">
        <v>-1</v>
      </c>
      <c r="AD96">
        <v>-1</v>
      </c>
      <c r="AE96">
        <v>-1</v>
      </c>
      <c r="AF96">
        <f>AVERAGE($Q$96:$AE$96)</f>
        <v>-0.2</v>
      </c>
      <c r="AG96" t="s">
        <v>77</v>
      </c>
      <c r="AH96">
        <f>AVERAGE($Q$93:$AE$135)</f>
        <v>6.6666666666666693E-2</v>
      </c>
    </row>
    <row r="97" spans="1:34" x14ac:dyDescent="0.25">
      <c r="A97">
        <v>7</v>
      </c>
      <c r="B97">
        <v>6</v>
      </c>
      <c r="D97" s="12">
        <v>600</v>
      </c>
      <c r="E97" s="12">
        <v>800</v>
      </c>
      <c r="F97" s="12">
        <v>1000</v>
      </c>
      <c r="P97" t="s">
        <v>5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-1</v>
      </c>
      <c r="X97">
        <v>-1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f>AVERAGE($Q$97:$AE$97)</f>
        <v>0.73333333333333328</v>
      </c>
      <c r="AG97" t="s">
        <v>217</v>
      </c>
      <c r="AH97">
        <f>AH96*630</f>
        <v>42.000000000000014</v>
      </c>
    </row>
    <row r="98" spans="1:34" x14ac:dyDescent="0.25">
      <c r="A98">
        <v>7</v>
      </c>
      <c r="B98">
        <v>7</v>
      </c>
      <c r="D98" s="12">
        <v>10</v>
      </c>
      <c r="E98" s="12">
        <v>20</v>
      </c>
      <c r="F98" s="12">
        <v>40</v>
      </c>
      <c r="P98" t="s">
        <v>6</v>
      </c>
      <c r="Q98">
        <v>1</v>
      </c>
      <c r="R98">
        <v>1</v>
      </c>
      <c r="S98">
        <v>1</v>
      </c>
      <c r="T98">
        <v>1</v>
      </c>
      <c r="U98">
        <v>-1</v>
      </c>
      <c r="V98">
        <v>1</v>
      </c>
      <c r="W98">
        <v>1</v>
      </c>
      <c r="X98">
        <v>1</v>
      </c>
      <c r="Y98">
        <v>1</v>
      </c>
      <c r="Z98">
        <v>-1</v>
      </c>
      <c r="AA98">
        <v>-1</v>
      </c>
      <c r="AB98">
        <v>1</v>
      </c>
      <c r="AC98">
        <v>1</v>
      </c>
      <c r="AD98">
        <v>1</v>
      </c>
      <c r="AE98">
        <v>1</v>
      </c>
      <c r="AF98">
        <f>AVERAGE($Q$98:$AE$98)</f>
        <v>0.6</v>
      </c>
      <c r="AG98" t="s">
        <v>220</v>
      </c>
      <c r="AH98">
        <f>(AH96+1)/2</f>
        <v>0.53333333333333333</v>
      </c>
    </row>
    <row r="99" spans="1:34" x14ac:dyDescent="0.25">
      <c r="A99">
        <v>7</v>
      </c>
      <c r="B99">
        <v>8</v>
      </c>
      <c r="D99" s="12">
        <v>0.01</v>
      </c>
      <c r="E99" s="12">
        <v>0.05</v>
      </c>
      <c r="F99" s="12">
        <v>0.1</v>
      </c>
      <c r="P99" t="s">
        <v>7</v>
      </c>
      <c r="Q99">
        <v>1</v>
      </c>
      <c r="R99">
        <v>1</v>
      </c>
      <c r="S99">
        <v>1</v>
      </c>
      <c r="T99">
        <v>-1</v>
      </c>
      <c r="U99">
        <v>1</v>
      </c>
      <c r="V99">
        <v>-1</v>
      </c>
      <c r="W99">
        <v>-1</v>
      </c>
      <c r="X99">
        <v>-1</v>
      </c>
      <c r="Y99">
        <v>-1</v>
      </c>
      <c r="Z99">
        <v>-1</v>
      </c>
      <c r="AA99">
        <v>-1</v>
      </c>
      <c r="AB99">
        <v>1</v>
      </c>
      <c r="AC99">
        <v>1</v>
      </c>
      <c r="AD99">
        <v>-1</v>
      </c>
      <c r="AE99">
        <v>1</v>
      </c>
      <c r="AF99">
        <f>AVERAGE($Q$99:$AE$99)</f>
        <v>-6.6666666666666666E-2</v>
      </c>
      <c r="AG99" t="s">
        <v>373</v>
      </c>
      <c r="AH99">
        <f>(AH98-(1-AH98))^2</f>
        <v>4.4444444444444427E-3</v>
      </c>
    </row>
    <row r="100" spans="1:34" x14ac:dyDescent="0.25">
      <c r="A100">
        <v>7</v>
      </c>
      <c r="B100">
        <v>9</v>
      </c>
      <c r="D100" s="12">
        <v>0.4</v>
      </c>
      <c r="E100" s="12">
        <v>0.5</v>
      </c>
      <c r="F100" s="12">
        <v>0.6</v>
      </c>
      <c r="P100" t="s">
        <v>8</v>
      </c>
      <c r="Q100">
        <v>-1</v>
      </c>
      <c r="R100">
        <v>1</v>
      </c>
      <c r="S100">
        <v>1</v>
      </c>
      <c r="T100">
        <v>-1</v>
      </c>
      <c r="U100">
        <v>-1</v>
      </c>
      <c r="V100">
        <v>-1</v>
      </c>
      <c r="W100">
        <v>-1</v>
      </c>
      <c r="X100">
        <v>1</v>
      </c>
      <c r="Y100">
        <v>-1</v>
      </c>
      <c r="Z100">
        <v>1</v>
      </c>
      <c r="AA100">
        <v>-1</v>
      </c>
      <c r="AB100">
        <v>1</v>
      </c>
      <c r="AC100">
        <v>1</v>
      </c>
      <c r="AD100">
        <v>-1</v>
      </c>
      <c r="AE100">
        <v>-1</v>
      </c>
      <c r="AF100">
        <f>AVERAGE($Q$100:$AE$100)</f>
        <v>-0.2</v>
      </c>
    </row>
    <row r="101" spans="1:34" x14ac:dyDescent="0.25">
      <c r="A101">
        <v>7</v>
      </c>
      <c r="B101">
        <v>10</v>
      </c>
      <c r="D101" s="12">
        <v>0.01</v>
      </c>
      <c r="E101" s="12">
        <v>1.4999999999999999E-2</v>
      </c>
      <c r="F101" s="12">
        <v>0.03</v>
      </c>
      <c r="P101" t="s">
        <v>9</v>
      </c>
      <c r="Q101">
        <v>-1</v>
      </c>
      <c r="R101">
        <v>1</v>
      </c>
      <c r="S101">
        <v>-1</v>
      </c>
      <c r="T101">
        <v>1</v>
      </c>
      <c r="U101">
        <v>1</v>
      </c>
      <c r="V101">
        <v>1</v>
      </c>
      <c r="W101">
        <v>-1</v>
      </c>
      <c r="X101">
        <v>-1</v>
      </c>
      <c r="Y101">
        <v>-1</v>
      </c>
      <c r="Z101">
        <v>1</v>
      </c>
      <c r="AA101">
        <v>-1</v>
      </c>
      <c r="AB101">
        <v>1</v>
      </c>
      <c r="AC101">
        <v>-1</v>
      </c>
      <c r="AD101">
        <v>-1</v>
      </c>
      <c r="AE101">
        <v>-1</v>
      </c>
      <c r="AF101">
        <f>AVERAGE($Q$101:$AE$101)</f>
        <v>-0.2</v>
      </c>
    </row>
    <row r="102" spans="1:34" x14ac:dyDescent="0.25">
      <c r="A102">
        <v>7</v>
      </c>
      <c r="B102">
        <v>11</v>
      </c>
      <c r="D102" s="12">
        <v>0.2</v>
      </c>
      <c r="E102" s="12">
        <v>0.4</v>
      </c>
      <c r="F102" s="12">
        <v>0.5</v>
      </c>
      <c r="P102" t="s">
        <v>10</v>
      </c>
      <c r="Q102">
        <v>1</v>
      </c>
      <c r="R102">
        <v>1</v>
      </c>
      <c r="S102">
        <v>-1</v>
      </c>
      <c r="T102">
        <v>1</v>
      </c>
      <c r="U102">
        <v>1</v>
      </c>
      <c r="V102">
        <v>1</v>
      </c>
      <c r="W102">
        <v>-1</v>
      </c>
      <c r="X102">
        <v>-1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-1</v>
      </c>
      <c r="AE102">
        <v>-1</v>
      </c>
      <c r="AF102">
        <f>AVERAGE($Q$102:$AE$102)</f>
        <v>0.33333333333333331</v>
      </c>
    </row>
    <row r="103" spans="1:34" x14ac:dyDescent="0.25">
      <c r="A103">
        <v>7</v>
      </c>
      <c r="B103">
        <v>12</v>
      </c>
      <c r="D103" s="12">
        <v>0.06</v>
      </c>
      <c r="E103" s="12">
        <v>0.08</v>
      </c>
      <c r="F103" s="12">
        <v>0.1</v>
      </c>
      <c r="P103" t="s">
        <v>11</v>
      </c>
      <c r="Q103">
        <v>1</v>
      </c>
      <c r="R103">
        <v>-1</v>
      </c>
      <c r="S103">
        <v>-1</v>
      </c>
      <c r="T103">
        <v>-1</v>
      </c>
      <c r="U103">
        <v>1</v>
      </c>
      <c r="V103">
        <v>1</v>
      </c>
      <c r="W103">
        <v>-1</v>
      </c>
      <c r="X103">
        <v>1</v>
      </c>
      <c r="Y103">
        <v>1</v>
      </c>
      <c r="Z103">
        <v>-1</v>
      </c>
      <c r="AA103">
        <v>1</v>
      </c>
      <c r="AB103">
        <v>1</v>
      </c>
      <c r="AC103">
        <v>-1</v>
      </c>
      <c r="AD103">
        <v>1</v>
      </c>
      <c r="AE103">
        <v>1</v>
      </c>
      <c r="AF103">
        <f>AVERAGE($Q$103:$AE$103)</f>
        <v>0.2</v>
      </c>
    </row>
    <row r="104" spans="1:34" x14ac:dyDescent="0.25">
      <c r="A104">
        <v>7</v>
      </c>
      <c r="B104">
        <v>13</v>
      </c>
      <c r="D104" s="12">
        <v>5.0000000000000001E-3</v>
      </c>
      <c r="E104" s="12">
        <v>0.01</v>
      </c>
      <c r="F104" s="12">
        <v>0.02</v>
      </c>
      <c r="P104" t="s">
        <v>12</v>
      </c>
      <c r="Q104">
        <v>1</v>
      </c>
      <c r="R104">
        <v>1</v>
      </c>
      <c r="S104">
        <v>-1</v>
      </c>
      <c r="T104">
        <v>1</v>
      </c>
      <c r="U104">
        <v>1</v>
      </c>
      <c r="V104">
        <v>1</v>
      </c>
      <c r="W104">
        <v>-1</v>
      </c>
      <c r="X104">
        <v>1</v>
      </c>
      <c r="Y104">
        <v>1</v>
      </c>
      <c r="Z104">
        <v>-1</v>
      </c>
      <c r="AA104">
        <v>-1</v>
      </c>
      <c r="AB104">
        <v>1</v>
      </c>
      <c r="AC104">
        <v>1</v>
      </c>
      <c r="AD104">
        <v>-1</v>
      </c>
      <c r="AE104">
        <v>1</v>
      </c>
      <c r="AF104">
        <f>AVERAGE($Q$104:$AE$104)</f>
        <v>0.33333333333333331</v>
      </c>
    </row>
    <row r="105" spans="1:34" x14ac:dyDescent="0.25">
      <c r="A105">
        <v>7</v>
      </c>
      <c r="B105">
        <v>14</v>
      </c>
      <c r="D105" s="12">
        <v>0.1</v>
      </c>
      <c r="E105" s="12">
        <v>0.15</v>
      </c>
      <c r="F105" s="12">
        <v>0.2</v>
      </c>
      <c r="P105" t="s">
        <v>13</v>
      </c>
      <c r="Q105">
        <v>-1</v>
      </c>
      <c r="R105">
        <v>-1</v>
      </c>
      <c r="S105">
        <v>-1</v>
      </c>
      <c r="T105">
        <v>-1</v>
      </c>
      <c r="U105">
        <v>1</v>
      </c>
      <c r="V105">
        <v>1</v>
      </c>
      <c r="W105">
        <v>-1</v>
      </c>
      <c r="X105">
        <v>-1</v>
      </c>
      <c r="Y105">
        <v>1</v>
      </c>
      <c r="Z105">
        <v>-1</v>
      </c>
      <c r="AA105">
        <v>-1</v>
      </c>
      <c r="AB105">
        <v>1</v>
      </c>
      <c r="AC105">
        <v>1</v>
      </c>
      <c r="AD105">
        <v>-1</v>
      </c>
      <c r="AE105">
        <v>-1</v>
      </c>
      <c r="AF105">
        <f>AVERAGE($Q$105:$AE$105)</f>
        <v>-0.33333333333333331</v>
      </c>
    </row>
    <row r="106" spans="1:34" x14ac:dyDescent="0.25">
      <c r="A106">
        <v>7</v>
      </c>
      <c r="B106">
        <v>15</v>
      </c>
      <c r="D106" s="12">
        <v>800</v>
      </c>
      <c r="E106" s="12">
        <v>1200</v>
      </c>
      <c r="F106" s="12">
        <v>1500</v>
      </c>
      <c r="P106" t="s">
        <v>14</v>
      </c>
      <c r="Q106">
        <v>1</v>
      </c>
      <c r="R106">
        <v>1</v>
      </c>
      <c r="S106">
        <v>-1</v>
      </c>
      <c r="T106">
        <v>1</v>
      </c>
      <c r="U106">
        <v>1</v>
      </c>
      <c r="V106">
        <v>-1</v>
      </c>
      <c r="W106">
        <v>-1</v>
      </c>
      <c r="X106">
        <v>-1</v>
      </c>
      <c r="Y106">
        <v>1</v>
      </c>
      <c r="Z106">
        <v>-1</v>
      </c>
      <c r="AA106">
        <v>-1</v>
      </c>
      <c r="AB106">
        <v>1</v>
      </c>
      <c r="AC106">
        <v>-1</v>
      </c>
      <c r="AD106">
        <v>-1</v>
      </c>
      <c r="AE106">
        <v>1</v>
      </c>
      <c r="AF106">
        <f>AVERAGE($Q$106:$AE$106)</f>
        <v>-6.6666666666666666E-2</v>
      </c>
    </row>
    <row r="107" spans="1:34" x14ac:dyDescent="0.25">
      <c r="A107">
        <v>8</v>
      </c>
      <c r="B107">
        <v>1</v>
      </c>
      <c r="D107" s="12">
        <v>1500000</v>
      </c>
      <c r="E107" s="12">
        <v>3500000</v>
      </c>
      <c r="F107" s="12">
        <v>4500000</v>
      </c>
      <c r="P107" t="s">
        <v>15</v>
      </c>
      <c r="Q107">
        <v>-1</v>
      </c>
      <c r="R107">
        <v>1</v>
      </c>
      <c r="S107">
        <v>-1</v>
      </c>
      <c r="T107">
        <v>1</v>
      </c>
      <c r="U107">
        <v>1</v>
      </c>
      <c r="V107">
        <v>1</v>
      </c>
      <c r="W107">
        <v>-1</v>
      </c>
      <c r="X107">
        <v>-1</v>
      </c>
      <c r="Y107">
        <v>1</v>
      </c>
      <c r="Z107">
        <v>-1</v>
      </c>
      <c r="AA107">
        <v>-1</v>
      </c>
      <c r="AB107">
        <v>1</v>
      </c>
      <c r="AC107">
        <v>1</v>
      </c>
      <c r="AD107">
        <v>-1</v>
      </c>
      <c r="AE107">
        <v>1</v>
      </c>
      <c r="AF107">
        <f>AVERAGE($Q$107:$AE$107)</f>
        <v>6.6666666666666666E-2</v>
      </c>
    </row>
    <row r="108" spans="1:34" x14ac:dyDescent="0.25">
      <c r="A108">
        <v>8</v>
      </c>
      <c r="B108">
        <v>2</v>
      </c>
      <c r="D108" s="12">
        <v>250</v>
      </c>
      <c r="E108" s="12">
        <v>400</v>
      </c>
      <c r="F108" s="12">
        <v>600</v>
      </c>
      <c r="P108" t="s">
        <v>16</v>
      </c>
      <c r="Q108">
        <v>-1</v>
      </c>
      <c r="R108">
        <v>1</v>
      </c>
      <c r="S108">
        <v>-1</v>
      </c>
      <c r="T108">
        <v>1</v>
      </c>
      <c r="U108">
        <v>1</v>
      </c>
      <c r="V108">
        <v>-1</v>
      </c>
      <c r="W108">
        <v>-1</v>
      </c>
      <c r="X108">
        <v>-1</v>
      </c>
      <c r="Y108">
        <v>1</v>
      </c>
      <c r="Z108">
        <v>-1</v>
      </c>
      <c r="AA108">
        <v>-1</v>
      </c>
      <c r="AB108">
        <v>1</v>
      </c>
      <c r="AC108">
        <v>-1</v>
      </c>
      <c r="AD108">
        <v>-1</v>
      </c>
      <c r="AE108">
        <v>-1</v>
      </c>
      <c r="AF108">
        <f>AVERAGE($Q$108:$AE$108)</f>
        <v>-0.33333333333333331</v>
      </c>
    </row>
    <row r="109" spans="1:34" x14ac:dyDescent="0.25">
      <c r="A109">
        <v>8</v>
      </c>
      <c r="B109">
        <v>3</v>
      </c>
      <c r="D109" s="12">
        <v>50000</v>
      </c>
      <c r="E109" s="12">
        <v>60000</v>
      </c>
      <c r="F109" s="12">
        <v>70000</v>
      </c>
      <c r="P109" t="s">
        <v>17</v>
      </c>
      <c r="Q109">
        <v>1</v>
      </c>
      <c r="R109">
        <v>1</v>
      </c>
      <c r="S109">
        <v>-1</v>
      </c>
      <c r="T109">
        <v>-1</v>
      </c>
      <c r="U109">
        <v>-1</v>
      </c>
      <c r="V109">
        <v>1</v>
      </c>
      <c r="W109">
        <v>-1</v>
      </c>
      <c r="X109">
        <v>1</v>
      </c>
      <c r="Y109">
        <v>1</v>
      </c>
      <c r="Z109">
        <v>-1</v>
      </c>
      <c r="AA109">
        <v>-1</v>
      </c>
      <c r="AB109">
        <v>1</v>
      </c>
      <c r="AC109">
        <v>1</v>
      </c>
      <c r="AD109">
        <v>1</v>
      </c>
      <c r="AE109">
        <v>1</v>
      </c>
      <c r="AF109">
        <f>AVERAGE($Q$109:$AE$109)</f>
        <v>0.2</v>
      </c>
    </row>
    <row r="110" spans="1:34" x14ac:dyDescent="0.25">
      <c r="A110">
        <v>8</v>
      </c>
      <c r="B110">
        <v>4</v>
      </c>
      <c r="D110" s="12">
        <v>3</v>
      </c>
      <c r="E110" s="12">
        <v>5</v>
      </c>
      <c r="F110" s="12">
        <v>8</v>
      </c>
      <c r="P110" t="s">
        <v>18</v>
      </c>
      <c r="Q110">
        <v>1</v>
      </c>
      <c r="R110">
        <v>1</v>
      </c>
      <c r="S110">
        <v>1</v>
      </c>
      <c r="T110">
        <v>-1</v>
      </c>
      <c r="U110">
        <v>1</v>
      </c>
      <c r="V110">
        <v>1</v>
      </c>
      <c r="W110">
        <v>-1</v>
      </c>
      <c r="X110">
        <v>1</v>
      </c>
      <c r="Y110">
        <v>-1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f>AVERAGE($Q$110:$AE$110)</f>
        <v>0.6</v>
      </c>
    </row>
    <row r="111" spans="1:34" x14ac:dyDescent="0.25">
      <c r="A111">
        <v>8</v>
      </c>
      <c r="B111">
        <v>5</v>
      </c>
      <c r="D111" s="12">
        <v>13000</v>
      </c>
      <c r="E111" s="12">
        <v>16000</v>
      </c>
      <c r="F111" s="12">
        <v>20000</v>
      </c>
      <c r="P111" t="s">
        <v>19</v>
      </c>
      <c r="Q111">
        <v>1</v>
      </c>
      <c r="R111">
        <v>-1</v>
      </c>
      <c r="S111">
        <v>-1</v>
      </c>
      <c r="T111">
        <v>-1</v>
      </c>
      <c r="U111">
        <v>-1</v>
      </c>
      <c r="V111">
        <v>-1</v>
      </c>
      <c r="W111">
        <v>-1</v>
      </c>
      <c r="X111">
        <v>1</v>
      </c>
      <c r="Y111">
        <v>1</v>
      </c>
      <c r="Z111">
        <v>-1</v>
      </c>
      <c r="AA111">
        <v>-1</v>
      </c>
      <c r="AB111">
        <v>1</v>
      </c>
      <c r="AC111">
        <v>-1</v>
      </c>
      <c r="AD111">
        <v>-1</v>
      </c>
      <c r="AE111">
        <v>1</v>
      </c>
      <c r="AF111">
        <f>AVERAGE($Q$111:$AE$111)</f>
        <v>-0.33333333333333331</v>
      </c>
    </row>
    <row r="112" spans="1:34" x14ac:dyDescent="0.25">
      <c r="A112">
        <v>8</v>
      </c>
      <c r="B112">
        <v>6</v>
      </c>
      <c r="D112" s="12">
        <v>750</v>
      </c>
      <c r="E112" s="12">
        <v>900</v>
      </c>
      <c r="F112" s="12">
        <v>1000</v>
      </c>
      <c r="P112" t="s">
        <v>20</v>
      </c>
      <c r="Q112">
        <v>-1</v>
      </c>
      <c r="R112">
        <v>1</v>
      </c>
      <c r="S112">
        <v>-1</v>
      </c>
      <c r="T112">
        <v>1</v>
      </c>
      <c r="U112">
        <v>1</v>
      </c>
      <c r="V112">
        <v>-1</v>
      </c>
      <c r="W112">
        <v>-1</v>
      </c>
      <c r="X112">
        <v>-1</v>
      </c>
      <c r="Y112">
        <v>1</v>
      </c>
      <c r="Z112">
        <v>1</v>
      </c>
      <c r="AA112">
        <v>1</v>
      </c>
      <c r="AB112">
        <v>1</v>
      </c>
      <c r="AC112">
        <v>-1</v>
      </c>
      <c r="AD112">
        <v>-1</v>
      </c>
      <c r="AE112">
        <v>-1</v>
      </c>
      <c r="AF112">
        <f>AVERAGE($Q$112:$AE$112)</f>
        <v>-6.6666666666666666E-2</v>
      </c>
    </row>
    <row r="113" spans="1:32" x14ac:dyDescent="0.25">
      <c r="A113">
        <v>8</v>
      </c>
      <c r="B113">
        <v>7</v>
      </c>
      <c r="D113" s="12">
        <v>7</v>
      </c>
      <c r="E113" s="12">
        <v>15</v>
      </c>
      <c r="F113" s="12">
        <v>25</v>
      </c>
      <c r="P113" t="s">
        <v>21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-1</v>
      </c>
      <c r="X113">
        <v>1</v>
      </c>
      <c r="Y113">
        <v>1</v>
      </c>
      <c r="Z113">
        <v>1</v>
      </c>
      <c r="AA113">
        <v>-1</v>
      </c>
      <c r="AB113">
        <v>1</v>
      </c>
      <c r="AC113">
        <v>-1</v>
      </c>
      <c r="AD113">
        <v>-1</v>
      </c>
      <c r="AE113">
        <v>1</v>
      </c>
      <c r="AF113">
        <f>AVERAGE($Q$113:$AE$113)</f>
        <v>0.46666666666666667</v>
      </c>
    </row>
    <row r="114" spans="1:32" x14ac:dyDescent="0.25">
      <c r="A114">
        <v>8</v>
      </c>
      <c r="B114">
        <v>8</v>
      </c>
      <c r="D114" s="12">
        <v>7.0000000000000007E-2</v>
      </c>
      <c r="E114" s="12">
        <v>0.18</v>
      </c>
      <c r="F114" s="12">
        <v>0.3</v>
      </c>
      <c r="P114" t="s">
        <v>22</v>
      </c>
      <c r="Q114">
        <v>-1</v>
      </c>
      <c r="R114">
        <v>1</v>
      </c>
      <c r="S114">
        <v>-1</v>
      </c>
      <c r="T114">
        <v>1</v>
      </c>
      <c r="U114">
        <v>1</v>
      </c>
      <c r="V114">
        <v>1</v>
      </c>
      <c r="W114">
        <v>-1</v>
      </c>
      <c r="X114">
        <v>-1</v>
      </c>
      <c r="Y114">
        <v>1</v>
      </c>
      <c r="Z114">
        <v>-1</v>
      </c>
      <c r="AA114">
        <v>-1</v>
      </c>
      <c r="AB114">
        <v>1</v>
      </c>
      <c r="AC114">
        <v>-1</v>
      </c>
      <c r="AD114">
        <v>-1</v>
      </c>
      <c r="AE114">
        <v>-1</v>
      </c>
      <c r="AF114">
        <f>AVERAGE($Q$114:$AE$114)</f>
        <v>-0.2</v>
      </c>
    </row>
    <row r="115" spans="1:32" x14ac:dyDescent="0.25">
      <c r="A115">
        <v>8</v>
      </c>
      <c r="B115">
        <v>9</v>
      </c>
      <c r="D115" s="12">
        <v>0.4</v>
      </c>
      <c r="E115" s="12">
        <v>0.5</v>
      </c>
      <c r="F115" s="12">
        <v>0.6</v>
      </c>
      <c r="P115" t="s">
        <v>23</v>
      </c>
      <c r="Q115">
        <v>-1</v>
      </c>
      <c r="R115">
        <v>1</v>
      </c>
      <c r="S115">
        <v>-1</v>
      </c>
      <c r="T115">
        <v>1</v>
      </c>
      <c r="U115">
        <v>1</v>
      </c>
      <c r="V115">
        <v>-1</v>
      </c>
      <c r="W115">
        <v>-1</v>
      </c>
      <c r="X115">
        <v>1</v>
      </c>
      <c r="Y115">
        <v>1</v>
      </c>
      <c r="Z115">
        <v>-1</v>
      </c>
      <c r="AA115">
        <v>1</v>
      </c>
      <c r="AB115">
        <v>1</v>
      </c>
      <c r="AC115">
        <v>1</v>
      </c>
      <c r="AD115">
        <v>-1</v>
      </c>
      <c r="AE115">
        <v>1</v>
      </c>
      <c r="AF115">
        <f>AVERAGE($Q$115:$AE$115)</f>
        <v>0.2</v>
      </c>
    </row>
    <row r="116" spans="1:32" x14ac:dyDescent="0.25">
      <c r="A116">
        <v>8</v>
      </c>
      <c r="B116">
        <v>10</v>
      </c>
      <c r="D116" s="12">
        <v>9.9999999999999995E-7</v>
      </c>
      <c r="E116" s="12">
        <v>1.4999999999999999E-2</v>
      </c>
      <c r="F116" s="12">
        <v>0.03</v>
      </c>
      <c r="P116" t="s">
        <v>24</v>
      </c>
      <c r="Q116">
        <v>1</v>
      </c>
      <c r="R116">
        <v>1</v>
      </c>
      <c r="S116">
        <v>-1</v>
      </c>
      <c r="T116">
        <v>1</v>
      </c>
      <c r="U116">
        <v>1</v>
      </c>
      <c r="V116">
        <v>1</v>
      </c>
      <c r="W116">
        <v>-1</v>
      </c>
      <c r="X116">
        <v>1</v>
      </c>
      <c r="Y116">
        <v>1</v>
      </c>
      <c r="Z116">
        <v>-1</v>
      </c>
      <c r="AA116">
        <v>-1</v>
      </c>
      <c r="AB116">
        <v>1</v>
      </c>
      <c r="AC116">
        <v>-1</v>
      </c>
      <c r="AD116">
        <v>-1</v>
      </c>
      <c r="AE116">
        <v>1</v>
      </c>
      <c r="AF116">
        <f>AVERAGE($Q$116:$AE$116)</f>
        <v>0.2</v>
      </c>
    </row>
    <row r="117" spans="1:32" x14ac:dyDescent="0.25">
      <c r="A117">
        <v>8</v>
      </c>
      <c r="B117">
        <v>11</v>
      </c>
      <c r="D117" s="12">
        <v>0.3</v>
      </c>
      <c r="E117" s="12">
        <v>0.45</v>
      </c>
      <c r="F117" s="12">
        <v>0.55000000000000004</v>
      </c>
      <c r="P117" t="s">
        <v>25</v>
      </c>
      <c r="Q117">
        <v>1</v>
      </c>
      <c r="R117">
        <v>1</v>
      </c>
      <c r="S117">
        <v>-1</v>
      </c>
      <c r="T117">
        <v>1</v>
      </c>
      <c r="U117">
        <v>1</v>
      </c>
      <c r="V117">
        <v>1</v>
      </c>
      <c r="W117">
        <v>-1</v>
      </c>
      <c r="X117">
        <v>1</v>
      </c>
      <c r="Y117">
        <v>1</v>
      </c>
      <c r="Z117">
        <v>-1</v>
      </c>
      <c r="AA117">
        <v>-1</v>
      </c>
      <c r="AB117">
        <v>1</v>
      </c>
      <c r="AC117">
        <v>-1</v>
      </c>
      <c r="AD117">
        <v>-1</v>
      </c>
      <c r="AE117">
        <v>1</v>
      </c>
      <c r="AF117">
        <f>AVERAGE($Q$117:$AE$117)</f>
        <v>0.2</v>
      </c>
    </row>
    <row r="118" spans="1:32" x14ac:dyDescent="0.25">
      <c r="A118">
        <v>8</v>
      </c>
      <c r="B118">
        <v>12</v>
      </c>
      <c r="D118" s="12">
        <v>0.04</v>
      </c>
      <c r="E118" s="12">
        <v>7.0000000000000007E-2</v>
      </c>
      <c r="F118" s="12">
        <v>0.12</v>
      </c>
      <c r="P118" t="s">
        <v>26</v>
      </c>
      <c r="Q118">
        <v>-1</v>
      </c>
      <c r="R118">
        <v>1</v>
      </c>
      <c r="S118">
        <v>-1</v>
      </c>
      <c r="T118">
        <v>1</v>
      </c>
      <c r="U118">
        <v>-1</v>
      </c>
      <c r="V118">
        <v>-1</v>
      </c>
      <c r="W118">
        <v>-1</v>
      </c>
      <c r="X118">
        <v>1</v>
      </c>
      <c r="Y118">
        <v>1</v>
      </c>
      <c r="Z118">
        <v>1</v>
      </c>
      <c r="AA118">
        <v>-1</v>
      </c>
      <c r="AB118">
        <v>1</v>
      </c>
      <c r="AC118">
        <v>-1</v>
      </c>
      <c r="AD118">
        <v>1</v>
      </c>
      <c r="AE118">
        <v>-1</v>
      </c>
      <c r="AF118">
        <f>AVERAGE($Q$118:$AE$118)</f>
        <v>-6.6666666666666666E-2</v>
      </c>
    </row>
    <row r="119" spans="1:32" x14ac:dyDescent="0.25">
      <c r="A119">
        <v>8</v>
      </c>
      <c r="B119">
        <v>13</v>
      </c>
      <c r="D119" s="12">
        <v>9.9999999999999995E-7</v>
      </c>
      <c r="E119" s="12">
        <v>1.4999999999999999E-2</v>
      </c>
      <c r="F119" s="12">
        <v>2.5000000000000001E-2</v>
      </c>
      <c r="P119" t="s">
        <v>27</v>
      </c>
      <c r="Q119">
        <v>-1</v>
      </c>
      <c r="R119">
        <v>-1</v>
      </c>
      <c r="S119">
        <v>-1</v>
      </c>
      <c r="T119">
        <v>-1</v>
      </c>
      <c r="U119">
        <v>-1</v>
      </c>
      <c r="V119">
        <v>-1</v>
      </c>
      <c r="W119">
        <v>-1</v>
      </c>
      <c r="X119">
        <v>-1</v>
      </c>
      <c r="Y119">
        <v>-1</v>
      </c>
      <c r="Z119">
        <v>-1</v>
      </c>
      <c r="AA119">
        <v>-1</v>
      </c>
      <c r="AB119">
        <v>-1</v>
      </c>
      <c r="AC119">
        <v>-1</v>
      </c>
      <c r="AD119">
        <v>-1</v>
      </c>
      <c r="AE119">
        <v>1</v>
      </c>
      <c r="AF119">
        <f>AVERAGE($Q$119:$AE$119)</f>
        <v>-0.8666666666666667</v>
      </c>
    </row>
    <row r="120" spans="1:32" x14ac:dyDescent="0.25">
      <c r="A120">
        <v>8</v>
      </c>
      <c r="B120">
        <v>14</v>
      </c>
      <c r="D120" s="12">
        <v>0.01</v>
      </c>
      <c r="E120" s="12">
        <v>0.03</v>
      </c>
      <c r="F120" s="12">
        <v>0.05</v>
      </c>
      <c r="P120" t="s">
        <v>28</v>
      </c>
      <c r="Q120">
        <v>1</v>
      </c>
      <c r="R120">
        <v>-1</v>
      </c>
      <c r="S120">
        <v>1</v>
      </c>
      <c r="T120">
        <v>-1</v>
      </c>
      <c r="U120">
        <v>-1</v>
      </c>
      <c r="V120">
        <v>1</v>
      </c>
      <c r="W120">
        <v>-1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-1</v>
      </c>
      <c r="AE120">
        <v>-1</v>
      </c>
      <c r="AF120">
        <f>AVERAGE($Q$120:$AE$120)</f>
        <v>0.2</v>
      </c>
    </row>
    <row r="121" spans="1:32" x14ac:dyDescent="0.25">
      <c r="A121">
        <v>8</v>
      </c>
      <c r="B121">
        <v>15</v>
      </c>
      <c r="D121" s="12">
        <v>850</v>
      </c>
      <c r="E121" s="12">
        <v>1000</v>
      </c>
      <c r="F121" s="12">
        <v>1150</v>
      </c>
      <c r="P121" t="s">
        <v>29</v>
      </c>
      <c r="Q121">
        <v>1</v>
      </c>
      <c r="R121">
        <v>-1</v>
      </c>
      <c r="S121">
        <v>-1</v>
      </c>
      <c r="T121">
        <v>1</v>
      </c>
      <c r="U121">
        <v>1</v>
      </c>
      <c r="V121">
        <v>-1</v>
      </c>
      <c r="W121">
        <v>-1</v>
      </c>
      <c r="X121">
        <v>-1</v>
      </c>
      <c r="Y121">
        <v>1</v>
      </c>
      <c r="Z121">
        <v>-1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f>AVERAGE($Q$121:$AE$121)</f>
        <v>0.2</v>
      </c>
    </row>
    <row r="122" spans="1:32" x14ac:dyDescent="0.25">
      <c r="A122">
        <v>9</v>
      </c>
      <c r="B122">
        <v>1</v>
      </c>
      <c r="D122" s="12">
        <v>320000</v>
      </c>
      <c r="E122" s="12">
        <v>520000</v>
      </c>
      <c r="F122" s="12">
        <v>760000</v>
      </c>
      <c r="P122" t="s">
        <v>30</v>
      </c>
      <c r="Q122">
        <v>-1</v>
      </c>
      <c r="R122">
        <v>-1</v>
      </c>
      <c r="S122">
        <v>-1</v>
      </c>
      <c r="T122">
        <v>-1</v>
      </c>
      <c r="U122">
        <v>1</v>
      </c>
      <c r="V122">
        <v>-1</v>
      </c>
      <c r="W122">
        <v>-1</v>
      </c>
      <c r="X122">
        <v>1</v>
      </c>
      <c r="Y122">
        <v>-1</v>
      </c>
      <c r="Z122">
        <v>-1</v>
      </c>
      <c r="AA122">
        <v>-1</v>
      </c>
      <c r="AB122">
        <v>1</v>
      </c>
      <c r="AC122">
        <v>-1</v>
      </c>
      <c r="AD122">
        <v>-1</v>
      </c>
      <c r="AE122">
        <v>-1</v>
      </c>
      <c r="AF122">
        <f>AVERAGE($Q$122:$AE$122)</f>
        <v>-0.6</v>
      </c>
    </row>
    <row r="123" spans="1:32" x14ac:dyDescent="0.25">
      <c r="A123">
        <v>9</v>
      </c>
      <c r="B123">
        <v>2</v>
      </c>
      <c r="D123" s="12">
        <v>300</v>
      </c>
      <c r="E123" s="12">
        <v>400</v>
      </c>
      <c r="F123" s="12">
        <v>700</v>
      </c>
      <c r="P123" t="s">
        <v>31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-1</v>
      </c>
      <c r="AA123">
        <v>-1</v>
      </c>
      <c r="AB123">
        <v>1</v>
      </c>
      <c r="AC123">
        <v>1</v>
      </c>
      <c r="AD123">
        <v>-1</v>
      </c>
      <c r="AE123">
        <v>-1</v>
      </c>
      <c r="AF123">
        <f>AVERAGE($Q$123:$AE$123)</f>
        <v>0.46666666666666667</v>
      </c>
    </row>
    <row r="124" spans="1:32" x14ac:dyDescent="0.25">
      <c r="A124">
        <v>9</v>
      </c>
      <c r="B124">
        <v>3</v>
      </c>
      <c r="D124" s="12">
        <v>62000</v>
      </c>
      <c r="E124" s="12">
        <v>70000</v>
      </c>
      <c r="F124" s="12">
        <v>78000</v>
      </c>
      <c r="P124" t="s">
        <v>32</v>
      </c>
      <c r="Q124">
        <v>-1</v>
      </c>
      <c r="R124">
        <v>1</v>
      </c>
      <c r="S124">
        <v>1</v>
      </c>
      <c r="T124">
        <v>1</v>
      </c>
      <c r="U124">
        <v>1</v>
      </c>
      <c r="V124">
        <v>-1</v>
      </c>
      <c r="W124">
        <v>-1</v>
      </c>
      <c r="X124">
        <v>1</v>
      </c>
      <c r="Y124">
        <v>1</v>
      </c>
      <c r="Z124">
        <v>-1</v>
      </c>
      <c r="AA124">
        <v>1</v>
      </c>
      <c r="AB124">
        <v>1</v>
      </c>
      <c r="AC124">
        <v>1</v>
      </c>
      <c r="AD124">
        <v>-1</v>
      </c>
      <c r="AE124">
        <v>-1</v>
      </c>
      <c r="AF124">
        <f>AVERAGE($Q$124:$AE$124)</f>
        <v>0.2</v>
      </c>
    </row>
    <row r="125" spans="1:32" x14ac:dyDescent="0.25">
      <c r="A125">
        <v>9</v>
      </c>
      <c r="B125">
        <v>4</v>
      </c>
      <c r="D125" s="12">
        <v>4</v>
      </c>
      <c r="E125" s="12">
        <v>9</v>
      </c>
      <c r="F125" s="12">
        <v>15</v>
      </c>
      <c r="P125" t="s">
        <v>116</v>
      </c>
      <c r="Q125">
        <v>1</v>
      </c>
      <c r="R125">
        <v>-1</v>
      </c>
      <c r="S125">
        <v>1</v>
      </c>
      <c r="T125">
        <v>1</v>
      </c>
      <c r="U125">
        <v>1</v>
      </c>
      <c r="V125">
        <v>-1</v>
      </c>
      <c r="W125">
        <v>-1</v>
      </c>
      <c r="X125">
        <v>-1</v>
      </c>
      <c r="Y125">
        <v>1</v>
      </c>
      <c r="Z125">
        <v>-1</v>
      </c>
      <c r="AA125">
        <v>-1</v>
      </c>
      <c r="AB125">
        <v>1</v>
      </c>
      <c r="AC125">
        <v>-1</v>
      </c>
      <c r="AD125">
        <v>-1</v>
      </c>
      <c r="AE125">
        <v>-1</v>
      </c>
      <c r="AF125">
        <f>AVERAGE($Q$125:$AE$125)</f>
        <v>-0.2</v>
      </c>
    </row>
    <row r="126" spans="1:32" x14ac:dyDescent="0.25">
      <c r="A126">
        <v>9</v>
      </c>
      <c r="B126">
        <v>5</v>
      </c>
      <c r="D126" s="12">
        <v>15000</v>
      </c>
      <c r="E126" s="12">
        <v>20000</v>
      </c>
      <c r="F126" s="12">
        <v>25000</v>
      </c>
      <c r="P126" t="s">
        <v>117</v>
      </c>
      <c r="Q126">
        <v>-1</v>
      </c>
      <c r="R126">
        <v>1</v>
      </c>
      <c r="S126">
        <v>1</v>
      </c>
      <c r="T126">
        <v>1</v>
      </c>
      <c r="U126">
        <v>1</v>
      </c>
      <c r="V126">
        <v>-1</v>
      </c>
      <c r="W126">
        <v>-1</v>
      </c>
      <c r="X126">
        <v>-1</v>
      </c>
      <c r="Y126">
        <v>1</v>
      </c>
      <c r="Z126">
        <v>-1</v>
      </c>
      <c r="AA126">
        <v>-1</v>
      </c>
      <c r="AB126">
        <v>1</v>
      </c>
      <c r="AC126">
        <v>1</v>
      </c>
      <c r="AD126">
        <v>-1</v>
      </c>
      <c r="AE126">
        <v>1</v>
      </c>
      <c r="AF126">
        <f>AVERAGE($Q$126:$AE$126)</f>
        <v>6.6666666666666666E-2</v>
      </c>
    </row>
    <row r="127" spans="1:32" x14ac:dyDescent="0.25">
      <c r="A127">
        <v>9</v>
      </c>
      <c r="B127">
        <v>6</v>
      </c>
      <c r="D127" s="12">
        <v>500</v>
      </c>
      <c r="E127" s="12">
        <v>1000</v>
      </c>
      <c r="F127" s="12">
        <v>1500</v>
      </c>
      <c r="P127" t="s">
        <v>118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-1</v>
      </c>
      <c r="X127">
        <v>1</v>
      </c>
      <c r="Y127">
        <v>1</v>
      </c>
      <c r="Z127">
        <v>-1</v>
      </c>
      <c r="AA127">
        <v>-1</v>
      </c>
      <c r="AB127">
        <v>1</v>
      </c>
      <c r="AC127">
        <v>1</v>
      </c>
      <c r="AD127">
        <v>-1</v>
      </c>
      <c r="AE127">
        <v>-1</v>
      </c>
      <c r="AF127">
        <f>AVERAGE($Q$127:$AE$127)</f>
        <v>0.33333333333333331</v>
      </c>
    </row>
    <row r="128" spans="1:32" x14ac:dyDescent="0.25">
      <c r="A128">
        <v>9</v>
      </c>
      <c r="B128">
        <v>7</v>
      </c>
      <c r="D128" s="12">
        <v>10</v>
      </c>
      <c r="E128" s="12">
        <v>15</v>
      </c>
      <c r="F128" s="12">
        <v>30</v>
      </c>
      <c r="P128" t="s">
        <v>119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-1</v>
      </c>
      <c r="W128">
        <v>-1</v>
      </c>
      <c r="X128">
        <v>-1</v>
      </c>
      <c r="Y128">
        <v>-1</v>
      </c>
      <c r="Z128">
        <v>-1</v>
      </c>
      <c r="AA128">
        <v>-1</v>
      </c>
      <c r="AB128">
        <v>1</v>
      </c>
      <c r="AC128">
        <v>-1</v>
      </c>
      <c r="AD128">
        <v>-1</v>
      </c>
      <c r="AE128">
        <v>1</v>
      </c>
      <c r="AF128">
        <f>AVERAGE($Q$128:$AE$128)</f>
        <v>-6.6666666666666666E-2</v>
      </c>
    </row>
    <row r="129" spans="1:35" x14ac:dyDescent="0.25">
      <c r="A129">
        <v>9</v>
      </c>
      <c r="B129">
        <v>8</v>
      </c>
      <c r="D129" s="12">
        <v>0.01</v>
      </c>
      <c r="E129" s="12">
        <v>0.05</v>
      </c>
      <c r="F129" s="12">
        <v>0.09</v>
      </c>
      <c r="P129" t="s">
        <v>120</v>
      </c>
      <c r="Q129">
        <v>1</v>
      </c>
      <c r="R129">
        <v>1</v>
      </c>
      <c r="S129">
        <v>-1</v>
      </c>
      <c r="T129">
        <v>1</v>
      </c>
      <c r="U129">
        <v>1</v>
      </c>
      <c r="V129">
        <v>1</v>
      </c>
      <c r="W129">
        <v>-1</v>
      </c>
      <c r="X129">
        <v>-1</v>
      </c>
      <c r="Y129">
        <v>1</v>
      </c>
      <c r="Z129">
        <v>-1</v>
      </c>
      <c r="AA129">
        <v>-1</v>
      </c>
      <c r="AB129">
        <v>1</v>
      </c>
      <c r="AC129">
        <v>-1</v>
      </c>
      <c r="AD129">
        <v>-1</v>
      </c>
      <c r="AE129">
        <v>-1</v>
      </c>
      <c r="AF129">
        <f>AVERAGE($Q$129:$AE$129)</f>
        <v>-6.6666666666666666E-2</v>
      </c>
    </row>
    <row r="130" spans="1:35" x14ac:dyDescent="0.25">
      <c r="A130">
        <v>9</v>
      </c>
      <c r="B130">
        <v>9</v>
      </c>
      <c r="D130" s="12">
        <v>0.5</v>
      </c>
      <c r="E130" s="12">
        <v>0.55000000000000004</v>
      </c>
      <c r="F130" s="12">
        <v>0.6</v>
      </c>
      <c r="P130" t="s">
        <v>121</v>
      </c>
      <c r="Q130">
        <v>-1</v>
      </c>
      <c r="R130">
        <v>1</v>
      </c>
      <c r="S130">
        <v>1</v>
      </c>
      <c r="T130">
        <v>1</v>
      </c>
      <c r="U130">
        <v>-1</v>
      </c>
      <c r="V130">
        <v>-1</v>
      </c>
      <c r="W130">
        <v>-1</v>
      </c>
      <c r="X130">
        <v>-1</v>
      </c>
      <c r="Y130">
        <v>1</v>
      </c>
      <c r="Z130">
        <v>-1</v>
      </c>
      <c r="AA130">
        <v>-1</v>
      </c>
      <c r="AB130">
        <v>-1</v>
      </c>
      <c r="AC130">
        <v>-1</v>
      </c>
      <c r="AD130">
        <v>-1</v>
      </c>
      <c r="AE130">
        <v>-1</v>
      </c>
      <c r="AF130">
        <f>AVERAGE($Q$130:$AE$130)</f>
        <v>-0.46666666666666667</v>
      </c>
    </row>
    <row r="131" spans="1:35" x14ac:dyDescent="0.25">
      <c r="A131">
        <v>9</v>
      </c>
      <c r="B131">
        <v>10</v>
      </c>
      <c r="D131" s="12">
        <v>1E-3</v>
      </c>
      <c r="E131" s="12">
        <v>1.2999999999999999E-2</v>
      </c>
      <c r="F131" s="12">
        <v>1.4999999999999999E-2</v>
      </c>
      <c r="P131" t="s">
        <v>122</v>
      </c>
      <c r="Q131">
        <v>1</v>
      </c>
      <c r="R131">
        <v>-1</v>
      </c>
      <c r="S131">
        <v>-1</v>
      </c>
      <c r="T131">
        <v>1</v>
      </c>
      <c r="U131">
        <v>1</v>
      </c>
      <c r="V131">
        <v>1</v>
      </c>
      <c r="W131">
        <v>-1</v>
      </c>
      <c r="X131">
        <v>1</v>
      </c>
      <c r="Y131">
        <v>-1</v>
      </c>
      <c r="Z131">
        <v>-1</v>
      </c>
      <c r="AA131">
        <v>1</v>
      </c>
      <c r="AB131">
        <v>1</v>
      </c>
      <c r="AC131">
        <v>-1</v>
      </c>
      <c r="AD131">
        <v>-1</v>
      </c>
      <c r="AE131">
        <v>-1</v>
      </c>
      <c r="AF131">
        <f>AVERAGE($Q$131:$AE$131)</f>
        <v>-6.6666666666666666E-2</v>
      </c>
    </row>
    <row r="132" spans="1:35" x14ac:dyDescent="0.25">
      <c r="A132">
        <v>9</v>
      </c>
      <c r="B132">
        <v>11</v>
      </c>
      <c r="D132" s="12">
        <v>0.3</v>
      </c>
      <c r="E132" s="12">
        <v>0.35</v>
      </c>
      <c r="F132" s="12">
        <v>0.5</v>
      </c>
      <c r="P132" t="s">
        <v>123</v>
      </c>
      <c r="Q132">
        <v>1</v>
      </c>
      <c r="R132">
        <v>1</v>
      </c>
      <c r="S132">
        <v>1</v>
      </c>
      <c r="T132">
        <v>1</v>
      </c>
      <c r="U132">
        <v>-1</v>
      </c>
      <c r="V132">
        <v>-1</v>
      </c>
      <c r="W132">
        <v>-1</v>
      </c>
      <c r="X132">
        <v>-1</v>
      </c>
      <c r="Y132">
        <v>1</v>
      </c>
      <c r="Z132">
        <v>-1</v>
      </c>
      <c r="AA132">
        <v>1</v>
      </c>
      <c r="AB132">
        <v>-1</v>
      </c>
      <c r="AC132">
        <v>1</v>
      </c>
      <c r="AD132">
        <v>-1</v>
      </c>
      <c r="AE132">
        <v>1</v>
      </c>
      <c r="AF132">
        <f>AVERAGE($Q$132:$AE$132)</f>
        <v>6.6666666666666666E-2</v>
      </c>
    </row>
    <row r="133" spans="1:35" x14ac:dyDescent="0.25">
      <c r="A133">
        <v>9</v>
      </c>
      <c r="B133">
        <v>12</v>
      </c>
      <c r="D133" s="12">
        <v>0.06</v>
      </c>
      <c r="E133" s="12">
        <v>0.08</v>
      </c>
      <c r="F133" s="12">
        <v>0.1</v>
      </c>
      <c r="P133" t="s">
        <v>124</v>
      </c>
      <c r="Q133">
        <v>-1</v>
      </c>
      <c r="R133">
        <v>1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f>AVERAGE($Q$133:$AE$133)</f>
        <v>0.8666666666666667</v>
      </c>
    </row>
    <row r="134" spans="1:35" x14ac:dyDescent="0.25">
      <c r="A134">
        <v>9</v>
      </c>
      <c r="B134">
        <v>13</v>
      </c>
      <c r="D134" s="12">
        <v>9.9999999999999995E-7</v>
      </c>
      <c r="E134" s="12">
        <v>6.0000000000000001E-3</v>
      </c>
      <c r="F134" s="12">
        <v>0.01</v>
      </c>
      <c r="P134" t="s">
        <v>125</v>
      </c>
      <c r="Q134">
        <v>1</v>
      </c>
      <c r="R134">
        <v>1</v>
      </c>
      <c r="S134">
        <v>1</v>
      </c>
      <c r="T134">
        <v>1</v>
      </c>
      <c r="U134">
        <v>1</v>
      </c>
      <c r="V134">
        <v>1</v>
      </c>
      <c r="W134">
        <v>-1</v>
      </c>
      <c r="X134">
        <v>-1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f>AVERAGE($Q$134:$AE$134)</f>
        <v>0.73333333333333328</v>
      </c>
    </row>
    <row r="135" spans="1:35" x14ac:dyDescent="0.25">
      <c r="A135">
        <v>9</v>
      </c>
      <c r="B135">
        <v>14</v>
      </c>
      <c r="D135" s="12">
        <v>0.1</v>
      </c>
      <c r="E135" s="12">
        <v>0.125</v>
      </c>
      <c r="F135" s="12">
        <v>0.2</v>
      </c>
      <c r="P135" t="s">
        <v>79</v>
      </c>
      <c r="Q135">
        <f>AVERAGE($Q$93:$Q$134)</f>
        <v>0.14285714285714285</v>
      </c>
      <c r="R135">
        <f>AVERAGE($R$93:$R$134)</f>
        <v>0.52380952380952384</v>
      </c>
      <c r="S135">
        <f>AVERAGE($S$93:$S$134)</f>
        <v>-0.19047619047619047</v>
      </c>
      <c r="T135">
        <f>AVERAGE($T$93:$T$134)</f>
        <v>0.47619047619047616</v>
      </c>
      <c r="U135">
        <f>AVERAGE($U$93:$U$134)</f>
        <v>0.38095238095238093</v>
      </c>
      <c r="V135">
        <f>AVERAGE($V$93:$V$134)</f>
        <v>0.14285714285714285</v>
      </c>
      <c r="W135">
        <f>AVERAGE($W$93:$W$134)</f>
        <v>-0.76190476190476186</v>
      </c>
      <c r="X135">
        <f>AVERAGE($X$93:$X$134)</f>
        <v>0</v>
      </c>
      <c r="Y135">
        <f>AVERAGE($Y$93:$Y$134)</f>
        <v>0.52380952380952384</v>
      </c>
      <c r="Z135">
        <f>AVERAGE($Z$93:$Z$134)</f>
        <v>-0.33333333333333331</v>
      </c>
      <c r="AA135">
        <f>AVERAGE($AA$93:$AA$134)</f>
        <v>-0.23809523809523808</v>
      </c>
      <c r="AB135">
        <f>AVERAGE($AB$93:$AB$134)</f>
        <v>0.80952380952380953</v>
      </c>
      <c r="AC135">
        <f>AVERAGE($AC$93:$AC$134)</f>
        <v>4.7619047619047616E-2</v>
      </c>
      <c r="AD135">
        <f>AVERAGE($AD$93:$AD$134)</f>
        <v>-0.5714285714285714</v>
      </c>
      <c r="AE135">
        <f>AVERAGE($AE$93:$AE$134)</f>
        <v>4.7619047619047616E-2</v>
      </c>
    </row>
    <row r="136" spans="1:35" x14ac:dyDescent="0.25">
      <c r="A136">
        <v>9</v>
      </c>
      <c r="B136">
        <v>15</v>
      </c>
      <c r="D136" s="12">
        <v>850</v>
      </c>
      <c r="E136" s="12">
        <v>950</v>
      </c>
      <c r="F136" s="12">
        <v>1200</v>
      </c>
    </row>
    <row r="137" spans="1:35" x14ac:dyDescent="0.25">
      <c r="A137">
        <v>10</v>
      </c>
      <c r="B137">
        <v>1</v>
      </c>
      <c r="D137" s="12">
        <v>600000</v>
      </c>
      <c r="E137" s="12">
        <v>800000</v>
      </c>
      <c r="F137" s="12">
        <v>1500000</v>
      </c>
    </row>
    <row r="138" spans="1:35" x14ac:dyDescent="0.25">
      <c r="A138">
        <v>10</v>
      </c>
      <c r="B138">
        <v>2</v>
      </c>
      <c r="D138" s="12">
        <v>240</v>
      </c>
      <c r="E138" s="12">
        <v>340</v>
      </c>
      <c r="F138" s="12">
        <v>440</v>
      </c>
      <c r="P138" t="s">
        <v>218</v>
      </c>
      <c r="Q138" t="s">
        <v>81</v>
      </c>
      <c r="R138" t="s">
        <v>82</v>
      </c>
      <c r="S138" t="s">
        <v>83</v>
      </c>
      <c r="T138" t="s">
        <v>84</v>
      </c>
      <c r="U138" t="s">
        <v>85</v>
      </c>
      <c r="V138" t="s">
        <v>86</v>
      </c>
      <c r="W138" t="s">
        <v>87</v>
      </c>
      <c r="X138" t="s">
        <v>88</v>
      </c>
      <c r="Y138" t="s">
        <v>89</v>
      </c>
      <c r="Z138" t="s">
        <v>90</v>
      </c>
      <c r="AA138" t="s">
        <v>91</v>
      </c>
      <c r="AB138" t="s">
        <v>92</v>
      </c>
      <c r="AC138" t="s">
        <v>93</v>
      </c>
      <c r="AD138" t="s">
        <v>94</v>
      </c>
      <c r="AE138" t="s">
        <v>95</v>
      </c>
      <c r="AF138" t="s">
        <v>80</v>
      </c>
      <c r="AG138" t="s">
        <v>391</v>
      </c>
      <c r="AI138" t="s">
        <v>42</v>
      </c>
    </row>
    <row r="139" spans="1:35" x14ac:dyDescent="0.25">
      <c r="A139">
        <v>10</v>
      </c>
      <c r="B139">
        <v>3</v>
      </c>
      <c r="D139" s="12">
        <v>65000</v>
      </c>
      <c r="E139" s="12">
        <v>120000</v>
      </c>
      <c r="F139" s="12">
        <v>140000</v>
      </c>
      <c r="P139" t="s">
        <v>1</v>
      </c>
      <c r="Q139">
        <v>0.59521333991786296</v>
      </c>
      <c r="R139">
        <v>5.4054054054054057E-2</v>
      </c>
      <c r="S139">
        <v>0.40350877192982454</v>
      </c>
      <c r="T139">
        <v>0.44444444444444442</v>
      </c>
      <c r="U139">
        <v>0.41349415755748209</v>
      </c>
      <c r="V139">
        <v>0.14163090128755365</v>
      </c>
      <c r="W139">
        <v>4</v>
      </c>
      <c r="X139">
        <v>2.2967032967032965</v>
      </c>
      <c r="Y139">
        <v>0.13268608414239477</v>
      </c>
      <c r="Z139">
        <v>1</v>
      </c>
      <c r="AA139">
        <v>0.66666666666666674</v>
      </c>
      <c r="AB139">
        <v>0</v>
      </c>
      <c r="AC139">
        <v>0.16666666666666666</v>
      </c>
      <c r="AD139">
        <v>0.96332966629996331</v>
      </c>
      <c r="AE139">
        <v>0.33333333333333331</v>
      </c>
      <c r="AF139">
        <f>AVERAGE($Q$139:$AE$139)</f>
        <v>0.77411542553356938</v>
      </c>
      <c r="AG139" t="s">
        <v>52</v>
      </c>
      <c r="AH139">
        <f>VARP($Q$181:$AE$181)</f>
        <v>452682.39135798765</v>
      </c>
      <c r="AI139">
        <f>AH139/AH141</f>
        <v>2.2569961431538377E-2</v>
      </c>
    </row>
    <row r="140" spans="1:35" x14ac:dyDescent="0.25">
      <c r="A140">
        <v>10</v>
      </c>
      <c r="B140">
        <v>4</v>
      </c>
      <c r="D140" s="12">
        <v>1</v>
      </c>
      <c r="E140" s="12">
        <v>6</v>
      </c>
      <c r="F140" s="12">
        <v>15</v>
      </c>
      <c r="P140" t="s">
        <v>2</v>
      </c>
      <c r="Q140">
        <v>0.1565333145203914</v>
      </c>
      <c r="R140">
        <v>0.32432432432432434</v>
      </c>
      <c r="S140">
        <v>0.40350877192982454</v>
      </c>
      <c r="T140">
        <v>0.66666666666666663</v>
      </c>
      <c r="U140">
        <v>0.98963437617791183</v>
      </c>
      <c r="V140">
        <v>0.22746781115879827</v>
      </c>
      <c r="W140">
        <v>3.25</v>
      </c>
      <c r="X140">
        <v>0.37362637362637369</v>
      </c>
      <c r="Y140">
        <v>2.9126213592233035E-2</v>
      </c>
      <c r="Z140">
        <v>1.6</v>
      </c>
      <c r="AA140">
        <v>1.2666666666666668</v>
      </c>
      <c r="AB140">
        <v>0</v>
      </c>
      <c r="AC140">
        <v>0.5</v>
      </c>
      <c r="AD140">
        <v>0.81664833149981664</v>
      </c>
      <c r="AE140">
        <v>0.2</v>
      </c>
      <c r="AF140">
        <f>AVERAGE($Q$140:$AE$140)</f>
        <v>0.72028019001086718</v>
      </c>
      <c r="AG140" t="s">
        <v>54</v>
      </c>
      <c r="AH140">
        <f>VARP($AF$139:$AF$180)</f>
        <v>1309433.5884550877</v>
      </c>
      <c r="AI140">
        <f>AH140/AH141</f>
        <v>6.5286094959281532E-2</v>
      </c>
    </row>
    <row r="141" spans="1:35" x14ac:dyDescent="0.25">
      <c r="A141">
        <v>10</v>
      </c>
      <c r="B141">
        <v>5</v>
      </c>
      <c r="D141" s="12">
        <v>20000</v>
      </c>
      <c r="E141" s="12">
        <v>45000</v>
      </c>
      <c r="F141" s="12">
        <v>65000</v>
      </c>
      <c r="P141" t="s">
        <v>3</v>
      </c>
      <c r="Q141">
        <v>0.47956000846582386</v>
      </c>
      <c r="R141">
        <v>0.1891891891891892</v>
      </c>
      <c r="S141">
        <v>0.96491228070175439</v>
      </c>
      <c r="T141">
        <v>0.99998888888888893</v>
      </c>
      <c r="U141">
        <v>0.99057670561628341</v>
      </c>
      <c r="V141">
        <v>0.28755364806866951</v>
      </c>
      <c r="W141">
        <v>2.75</v>
      </c>
      <c r="X141">
        <v>0.86263736263736268</v>
      </c>
      <c r="Y141">
        <v>0.75728155339805825</v>
      </c>
      <c r="Z141">
        <v>9</v>
      </c>
      <c r="AA141">
        <v>4.3333333333333339</v>
      </c>
      <c r="AB141">
        <v>1</v>
      </c>
      <c r="AC141">
        <v>1.4999999999999998</v>
      </c>
      <c r="AD141">
        <v>0.99963329666299972</v>
      </c>
      <c r="AE141">
        <v>0.76666666666666672</v>
      </c>
      <c r="AF141">
        <f>AVERAGE($Q$141:$AE$141)</f>
        <v>1.7254221955752689</v>
      </c>
      <c r="AG141" t="s">
        <v>57</v>
      </c>
      <c r="AH141">
        <f>VARP($Q$139:$AE$180)</f>
        <v>20056852.677002233</v>
      </c>
    </row>
    <row r="142" spans="1:35" x14ac:dyDescent="0.25">
      <c r="A142">
        <v>10</v>
      </c>
      <c r="B142">
        <v>6</v>
      </c>
      <c r="D142" s="12">
        <v>650</v>
      </c>
      <c r="E142" s="12">
        <v>1100</v>
      </c>
      <c r="F142" s="12">
        <v>1300</v>
      </c>
      <c r="P142" t="s">
        <v>4</v>
      </c>
      <c r="Q142">
        <v>0.30608001128776513</v>
      </c>
      <c r="R142">
        <v>0.10810810810810811</v>
      </c>
      <c r="S142">
        <v>0.56140350877192979</v>
      </c>
      <c r="T142">
        <v>0.44444444444444442</v>
      </c>
      <c r="U142">
        <v>0.43460233697700718</v>
      </c>
      <c r="V142">
        <v>0.31330472103004292</v>
      </c>
      <c r="W142">
        <v>3.25</v>
      </c>
      <c r="X142">
        <v>0.99945054945054956</v>
      </c>
      <c r="Y142">
        <v>0.35275080906148865</v>
      </c>
      <c r="Z142">
        <v>0.6</v>
      </c>
      <c r="AA142">
        <v>0</v>
      </c>
      <c r="AB142">
        <v>0.5</v>
      </c>
      <c r="AC142">
        <v>0.83333333333333337</v>
      </c>
      <c r="AD142">
        <v>0.99963329666299972</v>
      </c>
      <c r="AE142">
        <v>0.66666666666666663</v>
      </c>
      <c r="AF142">
        <f>AVERAGE($Q$142:$AE$142)</f>
        <v>0.6913185190529556</v>
      </c>
      <c r="AG142" t="s">
        <v>384</v>
      </c>
      <c r="AH142">
        <f>AVERAGE($Q$139:$AE$180)</f>
        <v>183.59601054283289</v>
      </c>
    </row>
    <row r="143" spans="1:35" x14ac:dyDescent="0.25">
      <c r="A143">
        <v>10</v>
      </c>
      <c r="B143">
        <v>7</v>
      </c>
      <c r="D143" s="12">
        <v>15</v>
      </c>
      <c r="E143" s="12">
        <v>40</v>
      </c>
      <c r="F143" s="12">
        <v>50</v>
      </c>
      <c r="P143" t="s">
        <v>5</v>
      </c>
      <c r="Q143">
        <v>0.190426679835726</v>
      </c>
      <c r="R143">
        <v>8.1081081081081086E-2</v>
      </c>
      <c r="S143">
        <v>1.631578947368421</v>
      </c>
      <c r="T143">
        <v>1.2222222222222223</v>
      </c>
      <c r="U143">
        <v>1.1202412363362231</v>
      </c>
      <c r="V143">
        <v>0.28755364806866951</v>
      </c>
      <c r="W143">
        <v>11.5</v>
      </c>
      <c r="X143">
        <v>0.72527472527472536</v>
      </c>
      <c r="Y143">
        <v>4.854368932038839E-2</v>
      </c>
      <c r="Z143">
        <v>1.6</v>
      </c>
      <c r="AA143">
        <v>1.2666666666666668</v>
      </c>
      <c r="AB143">
        <v>0.20000000000000004</v>
      </c>
      <c r="AC143">
        <v>0.5</v>
      </c>
      <c r="AD143">
        <v>0.54162082874954165</v>
      </c>
      <c r="AE143">
        <v>0.33333333333333331</v>
      </c>
      <c r="AF143">
        <f>AVERAGE($Q$143:$AE$143)</f>
        <v>1.4165695372171332</v>
      </c>
      <c r="AG143" t="s">
        <v>385</v>
      </c>
      <c r="AH143">
        <f>AH142*630</f>
        <v>115665.48664198472</v>
      </c>
    </row>
    <row r="144" spans="1:35" x14ac:dyDescent="0.25">
      <c r="A144">
        <v>10</v>
      </c>
      <c r="B144">
        <v>8</v>
      </c>
      <c r="D144" s="12">
        <v>0.2</v>
      </c>
      <c r="E144" s="12">
        <v>0.4</v>
      </c>
      <c r="F144" s="12">
        <v>0.7</v>
      </c>
      <c r="P144" t="s">
        <v>6</v>
      </c>
      <c r="Q144">
        <v>0.1565333145203914</v>
      </c>
      <c r="R144">
        <v>0.35135135135135137</v>
      </c>
      <c r="S144">
        <v>5.2631578947368418E-2</v>
      </c>
      <c r="T144">
        <v>0.1111111111111111</v>
      </c>
      <c r="U144">
        <v>0.17546174142480211</v>
      </c>
      <c r="V144">
        <v>0.14163090128755365</v>
      </c>
      <c r="W144">
        <v>0.75</v>
      </c>
      <c r="X144">
        <v>0.64835164835164838</v>
      </c>
      <c r="Y144">
        <v>2.9126213592233035E-2</v>
      </c>
      <c r="Z144">
        <v>1.6</v>
      </c>
      <c r="AA144">
        <v>2.0000000000000004</v>
      </c>
      <c r="AB144">
        <v>0.20000000000000004</v>
      </c>
      <c r="AC144">
        <v>0.33333333333333331</v>
      </c>
      <c r="AD144">
        <v>0.55995599559956</v>
      </c>
      <c r="AE144">
        <v>6.6666666666666666E-2</v>
      </c>
      <c r="AF144">
        <f>AVERAGE($Q$144:$AE$144)</f>
        <v>0.47841025707906787</v>
      </c>
    </row>
    <row r="145" spans="1:32" x14ac:dyDescent="0.25">
      <c r="A145">
        <v>10</v>
      </c>
      <c r="B145">
        <v>9</v>
      </c>
      <c r="D145" s="12">
        <v>0.4</v>
      </c>
      <c r="E145" s="12">
        <v>0.6</v>
      </c>
      <c r="F145" s="12">
        <v>0.7</v>
      </c>
      <c r="P145" t="s">
        <v>7</v>
      </c>
      <c r="Q145">
        <v>7.4773348383686863E-2</v>
      </c>
      <c r="R145">
        <v>8.1081081081081086E-2</v>
      </c>
      <c r="S145">
        <v>0.22807017543859648</v>
      </c>
      <c r="T145">
        <v>0.33333333333333331</v>
      </c>
      <c r="U145">
        <v>5.7670561628345267E-2</v>
      </c>
      <c r="V145">
        <v>0.31330472103004292</v>
      </c>
      <c r="W145">
        <v>4</v>
      </c>
      <c r="X145">
        <v>0.72527472527472536</v>
      </c>
      <c r="Y145">
        <v>0.19093851132686082</v>
      </c>
      <c r="Z145">
        <v>1.9999999999999996</v>
      </c>
      <c r="AA145">
        <v>1.6666666666666667</v>
      </c>
      <c r="AB145">
        <v>0.20000000000000004</v>
      </c>
      <c r="AC145">
        <v>0.16666666666666666</v>
      </c>
      <c r="AD145">
        <v>0.44994499449944997</v>
      </c>
      <c r="AE145">
        <v>0.2</v>
      </c>
      <c r="AF145">
        <f>AVERAGE($Q$145:$AE$145)</f>
        <v>0.71251498568863014</v>
      </c>
    </row>
    <row r="146" spans="1:32" x14ac:dyDescent="0.25">
      <c r="A146">
        <v>10</v>
      </c>
      <c r="B146">
        <v>10</v>
      </c>
      <c r="D146" s="12">
        <v>2.5000000000000001E-3</v>
      </c>
      <c r="E146" s="12">
        <v>1.6E-2</v>
      </c>
      <c r="F146" s="12">
        <v>0.03</v>
      </c>
      <c r="P146" t="s">
        <v>8</v>
      </c>
      <c r="Q146">
        <v>3.04786660082137</v>
      </c>
      <c r="R146">
        <v>8.1081081081081086E-2</v>
      </c>
      <c r="S146">
        <v>5.2631578947368418E-2</v>
      </c>
      <c r="T146">
        <v>0.44444444444444442</v>
      </c>
      <c r="U146">
        <v>0.24613644930267622</v>
      </c>
      <c r="V146">
        <v>0.22746781115879827</v>
      </c>
      <c r="W146">
        <v>2.75</v>
      </c>
      <c r="X146">
        <v>1.0989010989010999E-2</v>
      </c>
      <c r="Y146">
        <v>0.19093851132686082</v>
      </c>
      <c r="Z146">
        <v>1.9999999999999996</v>
      </c>
      <c r="AA146">
        <v>2.0000000000000004</v>
      </c>
      <c r="AB146">
        <v>0.3</v>
      </c>
      <c r="AC146">
        <v>0.24999999999999992</v>
      </c>
      <c r="AD146">
        <v>0.88998899889989003</v>
      </c>
      <c r="AE146">
        <v>0.33333333333333331</v>
      </c>
      <c r="AF146">
        <f>AVERAGE($Q$146:$AE$146)</f>
        <v>0.85499185468698902</v>
      </c>
    </row>
    <row r="147" spans="1:32" x14ac:dyDescent="0.25">
      <c r="A147">
        <v>10</v>
      </c>
      <c r="B147">
        <v>11</v>
      </c>
      <c r="D147" s="12">
        <v>0.14000000000000001</v>
      </c>
      <c r="E147" s="12">
        <v>0.34</v>
      </c>
      <c r="F147" s="12">
        <v>0.54</v>
      </c>
      <c r="P147" t="s">
        <v>9</v>
      </c>
      <c r="Q147">
        <v>0.39860267644939645</v>
      </c>
      <c r="R147">
        <v>8.1081081081081086E-2</v>
      </c>
      <c r="S147">
        <v>0.22807017543859648</v>
      </c>
      <c r="T147">
        <v>0</v>
      </c>
      <c r="U147">
        <v>5.7670561628345267E-2</v>
      </c>
      <c r="V147">
        <v>0.14163090128755365</v>
      </c>
      <c r="W147">
        <v>2.75</v>
      </c>
      <c r="X147">
        <v>0.72527472527472536</v>
      </c>
      <c r="Y147">
        <v>0.11003236245954684</v>
      </c>
      <c r="Z147">
        <v>1.6</v>
      </c>
      <c r="AA147">
        <v>1.3333333333333333</v>
      </c>
      <c r="AB147">
        <v>0.20000000000000004</v>
      </c>
      <c r="AC147">
        <v>0.5</v>
      </c>
      <c r="AD147">
        <v>0.54162082874954165</v>
      </c>
      <c r="AE147">
        <v>0.36666666666666664</v>
      </c>
      <c r="AF147">
        <f>AVERAGE($Q$147:$AE$147)</f>
        <v>0.60226555415791916</v>
      </c>
    </row>
    <row r="148" spans="1:32" x14ac:dyDescent="0.25">
      <c r="A148">
        <v>10</v>
      </c>
      <c r="B148">
        <v>12</v>
      </c>
      <c r="D148" s="12">
        <v>0.03</v>
      </c>
      <c r="E148" s="12">
        <v>0.1</v>
      </c>
      <c r="F148" s="12">
        <v>0.25</v>
      </c>
      <c r="P148" t="s">
        <v>10</v>
      </c>
      <c r="Q148">
        <v>7.4773348383686863E-2</v>
      </c>
      <c r="R148">
        <v>8.1081081081081086E-2</v>
      </c>
      <c r="S148">
        <v>1.1052631578947369</v>
      </c>
      <c r="T148">
        <v>0.33333333333333331</v>
      </c>
      <c r="U148">
        <v>1.1202412363362231</v>
      </c>
      <c r="V148">
        <v>5.5793991416309016E-2</v>
      </c>
      <c r="W148">
        <v>9</v>
      </c>
      <c r="X148">
        <v>1.197802197802198</v>
      </c>
      <c r="Y148">
        <v>2.9126213592233035E-2</v>
      </c>
      <c r="Z148">
        <v>2.1999999999999997</v>
      </c>
      <c r="AA148">
        <v>1.2666666666666668</v>
      </c>
      <c r="AB148">
        <v>0</v>
      </c>
      <c r="AC148">
        <v>0.58333333333333337</v>
      </c>
      <c r="AD148">
        <v>0.63329666299963328</v>
      </c>
      <c r="AE148">
        <v>0.3</v>
      </c>
      <c r="AF148">
        <f>AVERAGE($Q$148:$AE$148)</f>
        <v>1.1987140815226289</v>
      </c>
    </row>
    <row r="149" spans="1:32" x14ac:dyDescent="0.25">
      <c r="A149">
        <v>10</v>
      </c>
      <c r="B149">
        <v>13</v>
      </c>
      <c r="D149" s="12">
        <v>1E-4</v>
      </c>
      <c r="E149" s="12">
        <v>5.0000000000000001E-3</v>
      </c>
      <c r="F149" s="12">
        <v>1.2E-2</v>
      </c>
      <c r="P149" t="s">
        <v>11</v>
      </c>
      <c r="Q149">
        <v>7.4773348383686863E-2</v>
      </c>
      <c r="R149">
        <v>0.35135135135135137</v>
      </c>
      <c r="S149">
        <v>0.31578947368421051</v>
      </c>
      <c r="T149">
        <v>1.2222222222222223</v>
      </c>
      <c r="U149">
        <v>1.0554089709762533E-2</v>
      </c>
      <c r="V149">
        <v>0.11587982832618025</v>
      </c>
      <c r="W149">
        <v>2.5</v>
      </c>
      <c r="X149">
        <v>1.197802197802198</v>
      </c>
      <c r="Y149">
        <v>5.177993527508095E-2</v>
      </c>
      <c r="Z149">
        <v>9</v>
      </c>
      <c r="AA149">
        <v>1.2666666666666668</v>
      </c>
      <c r="AB149">
        <v>0.1999999999999999</v>
      </c>
      <c r="AC149">
        <v>0.58333333333333337</v>
      </c>
      <c r="AD149">
        <v>0.26659332599926655</v>
      </c>
      <c r="AE149">
        <v>0.33333333333333331</v>
      </c>
      <c r="AF149">
        <f>AVERAGE($Q$149:$AE$149)</f>
        <v>1.1660052737391526</v>
      </c>
    </row>
    <row r="150" spans="1:32" x14ac:dyDescent="0.25">
      <c r="A150">
        <v>10</v>
      </c>
      <c r="B150">
        <v>14</v>
      </c>
      <c r="D150" s="12">
        <v>0.01</v>
      </c>
      <c r="E150" s="12">
        <v>0.1</v>
      </c>
      <c r="F150" s="12">
        <v>0.15</v>
      </c>
      <c r="P150" t="s">
        <v>12</v>
      </c>
      <c r="Q150">
        <v>0.190426679835726</v>
      </c>
      <c r="R150">
        <v>2.7027027027027029E-2</v>
      </c>
      <c r="S150">
        <v>0.2807017543859649</v>
      </c>
      <c r="T150">
        <v>0</v>
      </c>
      <c r="U150">
        <v>0.64907651715039583</v>
      </c>
      <c r="V150">
        <v>3.0042918454935622E-2</v>
      </c>
      <c r="W150">
        <v>1.5</v>
      </c>
      <c r="X150">
        <v>0.17582417582417584</v>
      </c>
      <c r="Y150">
        <v>0.27184466019417475</v>
      </c>
      <c r="Z150">
        <v>4</v>
      </c>
      <c r="AA150">
        <v>1.2666666666666668</v>
      </c>
      <c r="AB150">
        <v>0.49999999999999989</v>
      </c>
      <c r="AC150">
        <v>0.16666666666666666</v>
      </c>
      <c r="AD150">
        <v>0.44994499449944997</v>
      </c>
      <c r="AE150">
        <v>0</v>
      </c>
      <c r="AF150">
        <f>AVERAGE($Q$150:$AE$150)</f>
        <v>0.63388147071367884</v>
      </c>
    </row>
    <row r="151" spans="1:32" x14ac:dyDescent="0.25">
      <c r="A151">
        <v>10</v>
      </c>
      <c r="B151">
        <v>15</v>
      </c>
      <c r="D151" s="12">
        <v>780</v>
      </c>
      <c r="E151" s="12">
        <v>1050</v>
      </c>
      <c r="F151" s="12">
        <v>1200</v>
      </c>
      <c r="P151" t="s">
        <v>13</v>
      </c>
      <c r="Q151">
        <v>0.65304000564388254</v>
      </c>
      <c r="R151">
        <v>0.81081081081081086</v>
      </c>
      <c r="S151">
        <v>0.49122807017543857</v>
      </c>
      <c r="T151">
        <v>0.44444444444444442</v>
      </c>
      <c r="U151">
        <v>0.27214474180173387</v>
      </c>
      <c r="V151">
        <v>7.2961373390557943E-2</v>
      </c>
      <c r="W151">
        <v>6.5</v>
      </c>
      <c r="X151">
        <v>2.9560439560439562</v>
      </c>
      <c r="Y151">
        <v>2.9126213592233035E-2</v>
      </c>
      <c r="Z151">
        <v>1.4</v>
      </c>
      <c r="AA151">
        <v>0.66666666666666674</v>
      </c>
      <c r="AB151">
        <v>0</v>
      </c>
      <c r="AC151">
        <v>0.33333333333333331</v>
      </c>
      <c r="AD151">
        <v>0.92665933259992661</v>
      </c>
      <c r="AE151">
        <v>0.33333333333333331</v>
      </c>
      <c r="AF151">
        <f>AVERAGE($Q$151:$AE$151)</f>
        <v>1.0593194854557546</v>
      </c>
    </row>
    <row r="152" spans="1:32" x14ac:dyDescent="0.25">
      <c r="A152">
        <v>11</v>
      </c>
      <c r="B152">
        <v>1</v>
      </c>
      <c r="D152" s="12">
        <v>725000</v>
      </c>
      <c r="E152" s="12">
        <v>800000</v>
      </c>
      <c r="F152" s="12">
        <v>900000</v>
      </c>
      <c r="P152" t="s">
        <v>14</v>
      </c>
      <c r="Q152">
        <v>0.13260001410970643</v>
      </c>
      <c r="R152">
        <v>5.4054054054054057E-2</v>
      </c>
      <c r="S152">
        <v>5.2631578947368418E-2</v>
      </c>
      <c r="T152">
        <v>0.1111111111111111</v>
      </c>
      <c r="U152">
        <v>5.7670561628345267E-2</v>
      </c>
      <c r="V152">
        <v>0.22746781115879827</v>
      </c>
      <c r="W152">
        <v>2.75</v>
      </c>
      <c r="X152">
        <v>1.3076923076923077</v>
      </c>
      <c r="Y152">
        <v>3.2362459546925594E-3</v>
      </c>
      <c r="Z152">
        <v>1.9999999999999996</v>
      </c>
      <c r="AA152">
        <v>1.3333333333333333</v>
      </c>
      <c r="AB152">
        <v>0</v>
      </c>
      <c r="AC152">
        <v>0.58333333333333337</v>
      </c>
      <c r="AD152">
        <v>0.41327466079941327</v>
      </c>
      <c r="AE152">
        <v>6.6666666666666666E-2</v>
      </c>
      <c r="AF152">
        <f>AVERAGE($Q$152:$AE$152)</f>
        <v>0.60620477858594202</v>
      </c>
    </row>
    <row r="153" spans="1:32" x14ac:dyDescent="0.25">
      <c r="A153">
        <v>11</v>
      </c>
      <c r="B153">
        <v>2</v>
      </c>
      <c r="D153" s="12">
        <v>400</v>
      </c>
      <c r="E153" s="12">
        <v>500</v>
      </c>
      <c r="F153" s="12">
        <v>600</v>
      </c>
      <c r="P153" t="s">
        <v>15</v>
      </c>
      <c r="Q153">
        <v>0.99421733342739804</v>
      </c>
      <c r="R153">
        <v>0</v>
      </c>
      <c r="S153">
        <v>0.36842105263157893</v>
      </c>
      <c r="T153">
        <v>0.33333333333333331</v>
      </c>
      <c r="U153">
        <v>0.17791179796456841</v>
      </c>
      <c r="V153">
        <v>0.14163090128755365</v>
      </c>
      <c r="W153">
        <v>2.75</v>
      </c>
      <c r="X153">
        <v>2.0219780219780223</v>
      </c>
      <c r="Y153">
        <v>2.9126213592233035E-2</v>
      </c>
      <c r="Z153">
        <v>1.9999999999999996</v>
      </c>
      <c r="AA153">
        <v>1.3333333333333333</v>
      </c>
      <c r="AB153">
        <v>0.20000000000000004</v>
      </c>
      <c r="AC153">
        <v>0.16666666666666666</v>
      </c>
      <c r="AD153">
        <v>0.99541620828749555</v>
      </c>
      <c r="AE153">
        <v>0.4</v>
      </c>
      <c r="AF153">
        <f>AVERAGE($Q$153:$AE$153)</f>
        <v>0.79413565750014559</v>
      </c>
    </row>
    <row r="154" spans="1:32" x14ac:dyDescent="0.25">
      <c r="A154">
        <v>11</v>
      </c>
      <c r="B154">
        <v>3</v>
      </c>
      <c r="D154" s="12">
        <v>70000</v>
      </c>
      <c r="E154" s="12">
        <v>75000</v>
      </c>
      <c r="F154" s="12">
        <v>85000</v>
      </c>
      <c r="P154" t="s">
        <v>16</v>
      </c>
      <c r="Q154">
        <v>0.30608001128776513</v>
      </c>
      <c r="R154">
        <v>0.1891891891891892</v>
      </c>
      <c r="S154">
        <v>0.99947368421052629</v>
      </c>
      <c r="T154">
        <v>0.22222222222222221</v>
      </c>
      <c r="U154">
        <v>8.1228797587636639E-2</v>
      </c>
      <c r="V154">
        <v>0.21030042918454936</v>
      </c>
      <c r="W154">
        <v>1.75</v>
      </c>
      <c r="X154">
        <v>3.3956043956043964</v>
      </c>
      <c r="Y154">
        <v>2.9126213592233035E-2</v>
      </c>
      <c r="Z154">
        <v>1.6</v>
      </c>
      <c r="AA154">
        <v>1</v>
      </c>
      <c r="AB154">
        <v>0.20000000000000004</v>
      </c>
      <c r="AC154">
        <v>0.5</v>
      </c>
      <c r="AD154">
        <v>0.59662632929959669</v>
      </c>
      <c r="AE154">
        <v>0.37333333333333335</v>
      </c>
      <c r="AF154">
        <f>AVERAGE($Q$154:$AE$154)</f>
        <v>0.76354564036742978</v>
      </c>
    </row>
    <row r="155" spans="1:32" x14ac:dyDescent="0.25">
      <c r="A155">
        <v>11</v>
      </c>
      <c r="B155">
        <v>4</v>
      </c>
      <c r="D155" s="12">
        <v>10</v>
      </c>
      <c r="E155" s="12">
        <v>20</v>
      </c>
      <c r="F155" s="12">
        <v>25</v>
      </c>
      <c r="P155" t="s">
        <v>17</v>
      </c>
      <c r="Q155">
        <v>0.1565333145203914</v>
      </c>
      <c r="R155">
        <v>0.1891891891891892</v>
      </c>
      <c r="S155">
        <v>2.5087719298245612</v>
      </c>
      <c r="T155">
        <v>0.66666666666666663</v>
      </c>
      <c r="U155">
        <v>0.64907651715039583</v>
      </c>
      <c r="V155">
        <v>0.14163090128755365</v>
      </c>
      <c r="W155">
        <v>5.25</v>
      </c>
      <c r="X155">
        <v>0.4505494505494505</v>
      </c>
      <c r="Y155">
        <v>2.4271844660194195E-2</v>
      </c>
      <c r="Z155">
        <v>1.9999999999999996</v>
      </c>
      <c r="AA155">
        <v>1.2666666666666668</v>
      </c>
      <c r="AB155">
        <v>0.20000000000000004</v>
      </c>
      <c r="AC155">
        <v>0.16666666666666666</v>
      </c>
      <c r="AD155">
        <v>0.63329666299963328</v>
      </c>
      <c r="AE155">
        <v>0.33333333333333331</v>
      </c>
      <c r="AF155">
        <f>AVERAGE($Q$155:$AE$155)</f>
        <v>0.97577687623431353</v>
      </c>
    </row>
    <row r="156" spans="1:32" x14ac:dyDescent="0.25">
      <c r="A156">
        <v>11</v>
      </c>
      <c r="B156">
        <v>5</v>
      </c>
      <c r="D156" s="12">
        <v>17000</v>
      </c>
      <c r="E156" s="12">
        <v>21000</v>
      </c>
      <c r="F156" s="12">
        <v>23000</v>
      </c>
      <c r="P156" t="s">
        <v>18</v>
      </c>
      <c r="Q156">
        <v>0.13260001410970643</v>
      </c>
      <c r="R156">
        <v>0.45945945945945948</v>
      </c>
      <c r="S156">
        <v>7.7719298245614032</v>
      </c>
      <c r="T156">
        <v>54.555555555555557</v>
      </c>
      <c r="U156">
        <v>0.17791179796456841</v>
      </c>
      <c r="V156">
        <v>0.14163090128755365</v>
      </c>
      <c r="W156">
        <v>624</v>
      </c>
      <c r="X156">
        <v>0.72527472527472536</v>
      </c>
      <c r="Y156">
        <v>0.91909385113268605</v>
      </c>
      <c r="Z156">
        <v>1</v>
      </c>
      <c r="AA156">
        <v>0.33333333333333326</v>
      </c>
      <c r="AB156">
        <v>1</v>
      </c>
      <c r="AC156">
        <v>0.66666666666666663</v>
      </c>
      <c r="AD156">
        <v>0.63329666299963328</v>
      </c>
      <c r="AE156">
        <v>2.3333333333333335</v>
      </c>
      <c r="AF156">
        <f>AVERAGE($Q$156:$AE$156)</f>
        <v>46.323339075045247</v>
      </c>
    </row>
    <row r="157" spans="1:32" x14ac:dyDescent="0.25">
      <c r="A157">
        <v>11</v>
      </c>
      <c r="B157">
        <v>6</v>
      </c>
      <c r="D157" s="12">
        <v>900</v>
      </c>
      <c r="E157" s="12">
        <v>1300</v>
      </c>
      <c r="F157" s="12">
        <v>1500</v>
      </c>
      <c r="P157" t="s">
        <v>19</v>
      </c>
      <c r="Q157">
        <v>0.61914664032854794</v>
      </c>
      <c r="R157">
        <v>0.21621621621621623</v>
      </c>
      <c r="S157">
        <v>0.94736842105263153</v>
      </c>
      <c r="T157">
        <v>1.2222222222222223</v>
      </c>
      <c r="U157">
        <v>0.13079532604598568</v>
      </c>
      <c r="V157">
        <v>0.28755364806866951</v>
      </c>
      <c r="W157">
        <v>6.5</v>
      </c>
      <c r="X157">
        <v>0.17582417582417584</v>
      </c>
      <c r="Y157">
        <v>2.9126213592233035E-2</v>
      </c>
      <c r="Z157">
        <v>3</v>
      </c>
      <c r="AA157">
        <v>1.4</v>
      </c>
      <c r="AB157">
        <v>0</v>
      </c>
      <c r="AC157">
        <v>0.33333333333333331</v>
      </c>
      <c r="AD157">
        <v>0.92665933259992661</v>
      </c>
      <c r="AE157">
        <v>0.33333333333333331</v>
      </c>
      <c r="AF157">
        <f>AVERAGE($Q$157:$AE$157)</f>
        <v>1.0747719241744851</v>
      </c>
    </row>
    <row r="158" spans="1:32" x14ac:dyDescent="0.25">
      <c r="A158">
        <v>11</v>
      </c>
      <c r="B158">
        <v>7</v>
      </c>
      <c r="D158" s="12">
        <v>7</v>
      </c>
      <c r="E158" s="12">
        <v>14</v>
      </c>
      <c r="F158" s="12">
        <v>16</v>
      </c>
      <c r="P158" t="s">
        <v>20</v>
      </c>
      <c r="Q158">
        <v>0.97108666713699021</v>
      </c>
      <c r="R158">
        <v>0.21621621621621623</v>
      </c>
      <c r="S158">
        <v>0.45614035087719296</v>
      </c>
      <c r="T158">
        <v>0.1111111111111111</v>
      </c>
      <c r="U158">
        <v>2.9918959668300039E-2</v>
      </c>
      <c r="V158">
        <v>0.23605150214592274</v>
      </c>
      <c r="W158">
        <v>2.75</v>
      </c>
      <c r="X158">
        <v>1.6373626373626373</v>
      </c>
      <c r="Y158">
        <v>4.5307443365695831E-2</v>
      </c>
      <c r="Z158">
        <v>1.4</v>
      </c>
      <c r="AA158">
        <v>0.93333333333333324</v>
      </c>
      <c r="AB158">
        <v>0</v>
      </c>
      <c r="AC158">
        <v>0.97499999999999998</v>
      </c>
      <c r="AD158">
        <v>0.99816648331499813</v>
      </c>
      <c r="AE158">
        <v>0.39</v>
      </c>
      <c r="AF158">
        <f>AVERAGE($Q$158:$AE$158)</f>
        <v>0.74331298030215998</v>
      </c>
    </row>
    <row r="159" spans="1:32" x14ac:dyDescent="0.25">
      <c r="A159">
        <v>11</v>
      </c>
      <c r="B159">
        <v>8</v>
      </c>
      <c r="D159" s="12">
        <v>0.05</v>
      </c>
      <c r="E159" s="12">
        <v>0.4</v>
      </c>
      <c r="F159" s="12">
        <v>0.8</v>
      </c>
      <c r="P159" t="s">
        <v>21</v>
      </c>
      <c r="Q159">
        <v>0.190426679835726</v>
      </c>
      <c r="R159">
        <v>8.1081081081081086E-2</v>
      </c>
      <c r="S159">
        <v>0.31578947368421051</v>
      </c>
      <c r="T159">
        <v>1.7777777777777777</v>
      </c>
      <c r="U159">
        <v>0.17791179796456841</v>
      </c>
      <c r="V159">
        <v>0.22746781115879827</v>
      </c>
      <c r="W159">
        <v>6.5</v>
      </c>
      <c r="X159">
        <v>0.4505494505494505</v>
      </c>
      <c r="Y159">
        <v>0.19093851132686082</v>
      </c>
      <c r="Z159">
        <v>1</v>
      </c>
      <c r="AA159">
        <v>1.3333333333333333</v>
      </c>
      <c r="AB159">
        <v>9.999999999999995E-2</v>
      </c>
      <c r="AC159">
        <v>0.58333333333333337</v>
      </c>
      <c r="AD159">
        <v>0.55995599559956</v>
      </c>
      <c r="AE159">
        <v>0</v>
      </c>
      <c r="AF159">
        <f>AVERAGE($Q$159:$AE$159)</f>
        <v>0.89923768304298013</v>
      </c>
    </row>
    <row r="160" spans="1:32" x14ac:dyDescent="0.25">
      <c r="A160">
        <v>11</v>
      </c>
      <c r="B160">
        <v>9</v>
      </c>
      <c r="D160" s="12">
        <v>0.55000000000000004</v>
      </c>
      <c r="E160" s="12">
        <v>0.65</v>
      </c>
      <c r="F160" s="12">
        <v>0.8</v>
      </c>
      <c r="P160" t="s">
        <v>22</v>
      </c>
      <c r="Q160">
        <v>0.76869333709592169</v>
      </c>
      <c r="R160">
        <v>8.1081081081081086E-2</v>
      </c>
      <c r="S160">
        <v>1.631578947368421</v>
      </c>
      <c r="T160">
        <v>0.1111111111111111</v>
      </c>
      <c r="U160">
        <v>5.7670561628345267E-2</v>
      </c>
      <c r="V160">
        <v>3.0042918454935622E-2</v>
      </c>
      <c r="W160">
        <v>4</v>
      </c>
      <c r="X160">
        <v>1.7472527472527473</v>
      </c>
      <c r="Y160">
        <v>5.177993527508095E-2</v>
      </c>
      <c r="Z160">
        <v>1.9999999999999996</v>
      </c>
      <c r="AA160">
        <v>1.3333333333333333</v>
      </c>
      <c r="AB160">
        <v>0</v>
      </c>
      <c r="AC160">
        <v>0.41666666666666669</v>
      </c>
      <c r="AD160">
        <v>0.92665933259992661</v>
      </c>
      <c r="AE160">
        <v>0.2</v>
      </c>
      <c r="AF160">
        <f>AVERAGE($Q$160:$AE$160)</f>
        <v>0.890391331457838</v>
      </c>
    </row>
    <row r="161" spans="1:32" x14ac:dyDescent="0.25">
      <c r="A161">
        <v>11</v>
      </c>
      <c r="B161">
        <v>10</v>
      </c>
      <c r="D161" s="12">
        <v>0.01</v>
      </c>
      <c r="E161" s="12">
        <v>0.05</v>
      </c>
      <c r="F161" s="12">
        <v>0.1</v>
      </c>
      <c r="P161" t="s">
        <v>23</v>
      </c>
      <c r="Q161">
        <v>0.36390667701378471</v>
      </c>
      <c r="R161">
        <v>0.1891891891891892</v>
      </c>
      <c r="S161">
        <v>0.22807017543859648</v>
      </c>
      <c r="T161">
        <v>0.22222222222222221</v>
      </c>
      <c r="U161">
        <v>5.7670561628345267E-2</v>
      </c>
      <c r="V161">
        <v>0.21030042918454936</v>
      </c>
      <c r="W161">
        <v>2.5</v>
      </c>
      <c r="X161">
        <v>1.197802197802198</v>
      </c>
      <c r="Y161">
        <v>2.9126213592233035E-2</v>
      </c>
      <c r="Z161">
        <v>1.9999999999999996</v>
      </c>
      <c r="AA161">
        <v>1</v>
      </c>
      <c r="AB161">
        <v>0.3</v>
      </c>
      <c r="AC161">
        <v>0.58333333333333337</v>
      </c>
      <c r="AD161">
        <v>0.90832416574990837</v>
      </c>
      <c r="AE161">
        <v>0.2</v>
      </c>
      <c r="AF161">
        <f>AVERAGE($Q$161:$AE$161)</f>
        <v>0.66599634434362398</v>
      </c>
    </row>
    <row r="162" spans="1:32" x14ac:dyDescent="0.25">
      <c r="A162">
        <v>11</v>
      </c>
      <c r="B162">
        <v>11</v>
      </c>
      <c r="D162" s="12">
        <v>0.05</v>
      </c>
      <c r="E162" s="12">
        <v>0.34</v>
      </c>
      <c r="F162" s="12">
        <v>1</v>
      </c>
      <c r="P162" t="s">
        <v>24</v>
      </c>
      <c r="Q162">
        <v>4.0879983068352277E-2</v>
      </c>
      <c r="R162">
        <v>5.4054054054054057E-2</v>
      </c>
      <c r="S162">
        <v>0.2807017543859649</v>
      </c>
      <c r="T162">
        <v>0</v>
      </c>
      <c r="U162">
        <v>0.17791179796456841</v>
      </c>
      <c r="V162">
        <v>0.14163090128755365</v>
      </c>
      <c r="W162">
        <v>4</v>
      </c>
      <c r="X162">
        <v>0.17582417582417584</v>
      </c>
      <c r="Y162">
        <v>2.9126213592233035E-2</v>
      </c>
      <c r="Z162">
        <v>1.6</v>
      </c>
      <c r="AA162">
        <v>1.2666666666666668</v>
      </c>
      <c r="AB162">
        <v>0.20000000000000004</v>
      </c>
      <c r="AC162">
        <v>0.5</v>
      </c>
      <c r="AD162">
        <v>0.54162082874954165</v>
      </c>
      <c r="AE162">
        <v>0.2</v>
      </c>
      <c r="AF162">
        <f>AVERAGE($Q$162:$AE$162)</f>
        <v>0.61389442503954073</v>
      </c>
    </row>
    <row r="163" spans="1:32" x14ac:dyDescent="0.25">
      <c r="A163">
        <v>11</v>
      </c>
      <c r="B163">
        <v>12</v>
      </c>
      <c r="D163" s="12">
        <v>0.08</v>
      </c>
      <c r="E163" s="12">
        <v>0.12</v>
      </c>
      <c r="F163" s="12">
        <v>0.25</v>
      </c>
      <c r="P163" t="s">
        <v>25</v>
      </c>
      <c r="Q163">
        <v>7.4773348383686863E-2</v>
      </c>
      <c r="R163">
        <v>8.1081081081081086E-2</v>
      </c>
      <c r="S163">
        <v>0.99935087719298243</v>
      </c>
      <c r="T163">
        <v>1</v>
      </c>
      <c r="U163">
        <v>8.4232943837165468</v>
      </c>
      <c r="V163">
        <v>3.0042918454935622E-2</v>
      </c>
      <c r="W163">
        <v>3</v>
      </c>
      <c r="X163">
        <v>0.64835164835164838</v>
      </c>
      <c r="Y163">
        <v>0.11003236245954684</v>
      </c>
      <c r="Z163">
        <v>1.9999999999999996</v>
      </c>
      <c r="AA163">
        <v>1.6666666666666667</v>
      </c>
      <c r="AB163">
        <v>0</v>
      </c>
      <c r="AC163">
        <v>0.41666666666666669</v>
      </c>
      <c r="AD163">
        <v>0.5232856618995233</v>
      </c>
      <c r="AE163">
        <v>0</v>
      </c>
      <c r="AF163">
        <f>AVERAGE($Q$163:$AE$163)</f>
        <v>1.2649030409915525</v>
      </c>
    </row>
    <row r="164" spans="1:32" x14ac:dyDescent="0.25">
      <c r="A164">
        <v>11</v>
      </c>
      <c r="B164">
        <v>13</v>
      </c>
      <c r="D164" s="12">
        <v>9.9999999999999995E-7</v>
      </c>
      <c r="E164" s="12">
        <v>5.0000000000000001E-3</v>
      </c>
      <c r="F164" s="12">
        <v>0.01</v>
      </c>
      <c r="P164" t="s">
        <v>26</v>
      </c>
      <c r="Q164">
        <v>0.190426679835726</v>
      </c>
      <c r="R164">
        <v>8.1081081081081086E-2</v>
      </c>
      <c r="S164">
        <v>0.40350877192982454</v>
      </c>
      <c r="T164">
        <v>0.33333333333333331</v>
      </c>
      <c r="U164">
        <v>0.43460233697700718</v>
      </c>
      <c r="V164">
        <v>0.14163090128755365</v>
      </c>
      <c r="W164">
        <v>4</v>
      </c>
      <c r="X164">
        <v>0.72527472527472536</v>
      </c>
      <c r="Y164">
        <v>0.19093851132686082</v>
      </c>
      <c r="Z164">
        <v>1</v>
      </c>
      <c r="AA164">
        <v>2.3333333333333335</v>
      </c>
      <c r="AB164">
        <v>0.20000000000000004</v>
      </c>
      <c r="AC164">
        <v>0.58333333333333337</v>
      </c>
      <c r="AD164">
        <v>0.63329666299963328</v>
      </c>
      <c r="AE164">
        <v>0.46666666666666667</v>
      </c>
      <c r="AF164">
        <f>AVERAGE($Q$164:$AE$164)</f>
        <v>0.78116175582527192</v>
      </c>
    </row>
    <row r="165" spans="1:32" x14ac:dyDescent="0.25">
      <c r="A165">
        <v>11</v>
      </c>
      <c r="B165">
        <v>14</v>
      </c>
      <c r="D165" s="12">
        <v>0.1</v>
      </c>
      <c r="E165" s="12">
        <v>0.2</v>
      </c>
      <c r="F165" s="12">
        <v>0.4</v>
      </c>
      <c r="P165" t="s">
        <v>27</v>
      </c>
      <c r="Q165">
        <v>0.42173334273980428</v>
      </c>
      <c r="R165">
        <v>0.38378378378378381</v>
      </c>
      <c r="S165">
        <v>14.417315789473685</v>
      </c>
      <c r="T165">
        <v>0.66666666666666663</v>
      </c>
      <c r="U165">
        <v>0.17791179796456841</v>
      </c>
      <c r="V165">
        <v>0.21459227467811159</v>
      </c>
      <c r="W165">
        <v>7.5</v>
      </c>
      <c r="X165">
        <v>361.63736263736263</v>
      </c>
      <c r="Y165">
        <v>104.17799352750809</v>
      </c>
      <c r="Z165">
        <v>599</v>
      </c>
      <c r="AA165">
        <v>225.66666666666669</v>
      </c>
      <c r="AB165">
        <v>109</v>
      </c>
      <c r="AC165">
        <v>165.66666666666666</v>
      </c>
      <c r="AD165">
        <v>54.005500550055004</v>
      </c>
      <c r="AE165">
        <v>0.16666666666666666</v>
      </c>
      <c r="AF165">
        <f>AVERAGE($Q$165:$AE$165)</f>
        <v>109.54019069134884</v>
      </c>
    </row>
    <row r="166" spans="1:32" x14ac:dyDescent="0.25">
      <c r="A166">
        <v>11</v>
      </c>
      <c r="B166">
        <v>15</v>
      </c>
      <c r="D166" s="12">
        <v>920</v>
      </c>
      <c r="E166" s="12">
        <v>2000</v>
      </c>
      <c r="F166" s="12">
        <v>3500</v>
      </c>
      <c r="P166" t="s">
        <v>28</v>
      </c>
      <c r="Q166">
        <v>0.190426679835726</v>
      </c>
      <c r="R166">
        <v>0.98648648648648651</v>
      </c>
      <c r="S166">
        <v>0.40350877192982454</v>
      </c>
      <c r="T166">
        <v>0.77777777777777779</v>
      </c>
      <c r="U166">
        <v>0.99528835280814176</v>
      </c>
      <c r="V166">
        <v>0.14163090128755365</v>
      </c>
      <c r="W166">
        <v>149</v>
      </c>
      <c r="X166">
        <v>3.3956043956043964</v>
      </c>
      <c r="Y166">
        <v>0.13268608414239477</v>
      </c>
      <c r="Z166">
        <v>1</v>
      </c>
      <c r="AA166">
        <v>0.66666666666666663</v>
      </c>
      <c r="AB166">
        <v>4</v>
      </c>
      <c r="AC166">
        <v>0.16666666666666666</v>
      </c>
      <c r="AD166">
        <v>0.99963329666299972</v>
      </c>
      <c r="AE166">
        <v>0.9</v>
      </c>
      <c r="AF166">
        <f>AVERAGE($Q$166:$AE$166)</f>
        <v>10.917091738657909</v>
      </c>
    </row>
    <row r="167" spans="1:32" x14ac:dyDescent="0.25">
      <c r="A167">
        <v>12</v>
      </c>
      <c r="B167">
        <v>1</v>
      </c>
      <c r="D167" s="12">
        <v>300000</v>
      </c>
      <c r="E167" s="12">
        <v>700000</v>
      </c>
      <c r="F167" s="12">
        <v>900000</v>
      </c>
      <c r="P167" t="s">
        <v>29</v>
      </c>
      <c r="Q167">
        <v>0.190426679835726</v>
      </c>
      <c r="R167">
        <v>0.97297297297297303</v>
      </c>
      <c r="S167">
        <v>0.64912280701754388</v>
      </c>
      <c r="T167">
        <v>0.44444444444444442</v>
      </c>
      <c r="U167">
        <v>0.17791179796456841</v>
      </c>
      <c r="V167">
        <v>0.22746781115879827</v>
      </c>
      <c r="W167">
        <v>6.5</v>
      </c>
      <c r="X167">
        <v>0.92307692307692302</v>
      </c>
      <c r="Y167">
        <v>2.9126213592233035E-2</v>
      </c>
      <c r="Z167">
        <v>1.6</v>
      </c>
      <c r="AA167">
        <v>0.33333333333333326</v>
      </c>
      <c r="AB167">
        <v>0</v>
      </c>
      <c r="AC167">
        <v>0.5</v>
      </c>
      <c r="AD167">
        <v>8.324165749908323E-2</v>
      </c>
      <c r="AE167">
        <v>0.26666666666666666</v>
      </c>
      <c r="AF167">
        <f>AVERAGE($Q$167:$AE$167)</f>
        <v>0.85985275383748638</v>
      </c>
    </row>
    <row r="168" spans="1:32" x14ac:dyDescent="0.25">
      <c r="A168">
        <v>12</v>
      </c>
      <c r="B168">
        <v>2</v>
      </c>
      <c r="D168" s="12">
        <v>300</v>
      </c>
      <c r="E168" s="12">
        <v>380</v>
      </c>
      <c r="F168" s="12">
        <v>600</v>
      </c>
      <c r="P168" t="s">
        <v>30</v>
      </c>
      <c r="Q168">
        <v>2.2729349230269251E-2</v>
      </c>
      <c r="R168">
        <v>5.4054054054054057E-2</v>
      </c>
      <c r="S168">
        <v>0.49122807017543857</v>
      </c>
      <c r="T168">
        <v>0.44444444444444442</v>
      </c>
      <c r="U168">
        <v>1.0554089709762533E-2</v>
      </c>
      <c r="V168">
        <v>0.33476394849785407</v>
      </c>
      <c r="W168">
        <v>2.75</v>
      </c>
      <c r="X168">
        <v>0.31868131868131866</v>
      </c>
      <c r="Y168">
        <v>0.15857605177993525</v>
      </c>
      <c r="Z168">
        <v>1.4</v>
      </c>
      <c r="AA168">
        <v>1.1333333333333335</v>
      </c>
      <c r="AB168">
        <v>0.20000000000000004</v>
      </c>
      <c r="AC168">
        <v>0.41666666666666669</v>
      </c>
      <c r="AD168">
        <v>0.85331866519985333</v>
      </c>
      <c r="AE168">
        <v>0.39333333333333331</v>
      </c>
      <c r="AF168">
        <f>AVERAGE($Q$168:$AE$168)</f>
        <v>0.59877888834041748</v>
      </c>
    </row>
    <row r="169" spans="1:32" x14ac:dyDescent="0.25">
      <c r="A169">
        <v>12</v>
      </c>
      <c r="B169">
        <v>3</v>
      </c>
      <c r="D169" s="12">
        <v>65000</v>
      </c>
      <c r="E169" s="12">
        <v>73000</v>
      </c>
      <c r="F169" s="12">
        <v>95000</v>
      </c>
      <c r="P169" t="s">
        <v>31</v>
      </c>
      <c r="Q169">
        <v>0.13260001410970643</v>
      </c>
      <c r="R169">
        <v>0.10810810810810811</v>
      </c>
      <c r="S169">
        <v>0.22807017543859648</v>
      </c>
      <c r="T169">
        <v>0.33333333333333331</v>
      </c>
      <c r="U169">
        <v>5.7670561628345267E-2</v>
      </c>
      <c r="V169">
        <v>0</v>
      </c>
      <c r="W169">
        <v>0.25</v>
      </c>
      <c r="X169">
        <v>0.37362637362637369</v>
      </c>
      <c r="Y169">
        <v>3.2362459546925594E-3</v>
      </c>
      <c r="Z169">
        <v>4</v>
      </c>
      <c r="AA169">
        <v>1.6666666666666667</v>
      </c>
      <c r="AB169">
        <v>0</v>
      </c>
      <c r="AC169">
        <v>0.24999999999999992</v>
      </c>
      <c r="AD169">
        <v>0.81664833149981664</v>
      </c>
      <c r="AE169">
        <v>0.43333333333333335</v>
      </c>
      <c r="AF169">
        <f>AVERAGE($Q$169:$AE$169)</f>
        <v>0.57688620957993153</v>
      </c>
    </row>
    <row r="170" spans="1:32" x14ac:dyDescent="0.25">
      <c r="A170">
        <v>12</v>
      </c>
      <c r="B170">
        <v>4</v>
      </c>
      <c r="D170" s="12">
        <v>3</v>
      </c>
      <c r="E170" s="12">
        <v>9</v>
      </c>
      <c r="F170" s="12">
        <v>20</v>
      </c>
      <c r="P170" t="s">
        <v>32</v>
      </c>
      <c r="Q170">
        <v>0.53738667419184338</v>
      </c>
      <c r="R170">
        <v>0.1891891891891892</v>
      </c>
      <c r="S170">
        <v>0.22807017543859648</v>
      </c>
      <c r="T170">
        <v>0.1111111111111111</v>
      </c>
      <c r="U170">
        <v>3.6562382208820202E-2</v>
      </c>
      <c r="V170">
        <v>0.11416309012875536</v>
      </c>
      <c r="W170">
        <v>3</v>
      </c>
      <c r="X170">
        <v>0.92307692307692302</v>
      </c>
      <c r="Y170">
        <v>6.148867313915863E-2</v>
      </c>
      <c r="Z170">
        <v>3</v>
      </c>
      <c r="AA170">
        <v>1.2666666666666668</v>
      </c>
      <c r="AB170">
        <v>0.20000000000000004</v>
      </c>
      <c r="AC170">
        <v>0.5</v>
      </c>
      <c r="AD170">
        <v>0.54162082874954165</v>
      </c>
      <c r="AE170">
        <v>0.43333333333333335</v>
      </c>
      <c r="AF170">
        <f>AVERAGE($Q$170:$AE$170)</f>
        <v>0.74284460314892942</v>
      </c>
    </row>
    <row r="171" spans="1:32" x14ac:dyDescent="0.25">
      <c r="A171">
        <v>12</v>
      </c>
      <c r="B171">
        <v>5</v>
      </c>
      <c r="D171" s="12">
        <v>17000</v>
      </c>
      <c r="E171" s="12">
        <v>35000</v>
      </c>
      <c r="F171" s="12">
        <v>60000</v>
      </c>
      <c r="P171" t="s">
        <v>116</v>
      </c>
      <c r="Q171">
        <v>0.190426679835726</v>
      </c>
      <c r="R171">
        <v>0.1891891891891892</v>
      </c>
      <c r="S171">
        <v>0.31578947368421051</v>
      </c>
      <c r="T171">
        <v>0.44444444444444442</v>
      </c>
      <c r="U171">
        <v>5.7670561628345267E-2</v>
      </c>
      <c r="V171">
        <v>0.27038626609442062</v>
      </c>
      <c r="W171">
        <v>2.75</v>
      </c>
      <c r="X171">
        <v>1.7472527472527473</v>
      </c>
      <c r="Y171">
        <v>0.11003236245954684</v>
      </c>
      <c r="Z171">
        <v>1</v>
      </c>
      <c r="AA171">
        <v>1.6666666666666667</v>
      </c>
      <c r="AB171">
        <v>0</v>
      </c>
      <c r="AC171">
        <v>0.33333333333333331</v>
      </c>
      <c r="AD171">
        <v>0.26659332599926655</v>
      </c>
      <c r="AE171">
        <v>0.33333333333333331</v>
      </c>
      <c r="AF171">
        <f>AVERAGE($Q$171:$AE$171)</f>
        <v>0.64500789226141542</v>
      </c>
    </row>
    <row r="172" spans="1:32" x14ac:dyDescent="0.25">
      <c r="A172">
        <v>12</v>
      </c>
      <c r="B172">
        <v>6</v>
      </c>
      <c r="D172" s="12">
        <v>750</v>
      </c>
      <c r="E172" s="12">
        <v>1200</v>
      </c>
      <c r="F172" s="12">
        <v>1600</v>
      </c>
      <c r="P172" t="s">
        <v>117</v>
      </c>
      <c r="Q172">
        <v>0.190426679835726</v>
      </c>
      <c r="R172">
        <v>0.32432432432432434</v>
      </c>
      <c r="S172">
        <v>0.21052631578947367</v>
      </c>
      <c r="T172">
        <v>0.33333333333333331</v>
      </c>
      <c r="U172">
        <v>0.22502826988315114</v>
      </c>
      <c r="V172">
        <v>0.35622317596566522</v>
      </c>
      <c r="W172">
        <v>5.25</v>
      </c>
      <c r="X172">
        <v>0.8351648351648352</v>
      </c>
      <c r="Y172">
        <v>7.7669902912621436E-2</v>
      </c>
      <c r="Z172">
        <v>1</v>
      </c>
      <c r="AA172">
        <v>1.6</v>
      </c>
      <c r="AB172">
        <v>0.10000000000000009</v>
      </c>
      <c r="AC172">
        <v>0.33333333333333331</v>
      </c>
      <c r="AD172">
        <v>0.70663733039970655</v>
      </c>
      <c r="AE172">
        <v>0.33333333333333331</v>
      </c>
      <c r="AF172">
        <f>AVERAGE($Q$172:$AE$172)</f>
        <v>0.7917333889517002</v>
      </c>
    </row>
    <row r="173" spans="1:32" x14ac:dyDescent="0.25">
      <c r="A173">
        <v>12</v>
      </c>
      <c r="B173">
        <v>7</v>
      </c>
      <c r="D173" s="12">
        <v>6</v>
      </c>
      <c r="E173" s="12">
        <v>10</v>
      </c>
      <c r="F173" s="12">
        <v>20</v>
      </c>
      <c r="P173" t="s">
        <v>118</v>
      </c>
      <c r="Q173">
        <v>0.1565333145203914</v>
      </c>
      <c r="R173">
        <v>8.1081081081081086E-2</v>
      </c>
      <c r="S173">
        <v>0.2807017543859649</v>
      </c>
      <c r="T173">
        <v>0</v>
      </c>
      <c r="U173">
        <v>0.17791179796456841</v>
      </c>
      <c r="V173">
        <v>0.22746781115879827</v>
      </c>
      <c r="W173">
        <v>6.5</v>
      </c>
      <c r="X173">
        <v>0.17582417582417584</v>
      </c>
      <c r="Y173">
        <v>2.9126213592233035E-2</v>
      </c>
      <c r="Z173">
        <v>1.9999999999999996</v>
      </c>
      <c r="AA173">
        <v>1.2666666666666668</v>
      </c>
      <c r="AB173">
        <v>0.20000000000000004</v>
      </c>
      <c r="AC173">
        <v>0.5</v>
      </c>
      <c r="AD173">
        <v>0.92665933259992661</v>
      </c>
      <c r="AE173">
        <v>0.38666666666666666</v>
      </c>
      <c r="AF173">
        <f>AVERAGE($Q$173:$AE$173)</f>
        <v>0.86057592096403157</v>
      </c>
    </row>
    <row r="174" spans="1:32" x14ac:dyDescent="0.25">
      <c r="A174">
        <v>12</v>
      </c>
      <c r="B174">
        <v>8</v>
      </c>
      <c r="D174" s="12">
        <v>0.02</v>
      </c>
      <c r="E174" s="12">
        <v>0.15</v>
      </c>
      <c r="F174" s="12">
        <v>0.8</v>
      </c>
      <c r="P174" t="s">
        <v>119</v>
      </c>
      <c r="Q174">
        <v>0.1565333145203914</v>
      </c>
      <c r="R174">
        <v>8.1081081081081086E-2</v>
      </c>
      <c r="S174">
        <v>0.22807017543859648</v>
      </c>
      <c r="T174">
        <v>0.22222222222222221</v>
      </c>
      <c r="U174">
        <v>0.17791179796456841</v>
      </c>
      <c r="V174">
        <v>0.44206008583690987</v>
      </c>
      <c r="W174">
        <v>2.75</v>
      </c>
      <c r="X174">
        <v>0.89010989010989017</v>
      </c>
      <c r="Y174">
        <v>0.11003236245954684</v>
      </c>
      <c r="Z174">
        <v>1.9999999999999996</v>
      </c>
      <c r="AA174">
        <v>1</v>
      </c>
      <c r="AB174">
        <v>0.20000000000000004</v>
      </c>
      <c r="AC174">
        <v>0.58333333333333337</v>
      </c>
      <c r="AD174">
        <v>0.70663733039970655</v>
      </c>
      <c r="AE174">
        <v>0.33333333333333331</v>
      </c>
      <c r="AF174">
        <f>AVERAGE($Q$174:$AE$174)</f>
        <v>0.65875499511330537</v>
      </c>
    </row>
    <row r="175" spans="1:32" x14ac:dyDescent="0.25">
      <c r="A175">
        <v>12</v>
      </c>
      <c r="B175">
        <v>9</v>
      </c>
      <c r="D175" s="12">
        <v>0.19</v>
      </c>
      <c r="E175" s="12">
        <v>0.45</v>
      </c>
      <c r="F175" s="12">
        <v>0.7</v>
      </c>
      <c r="P175" t="s">
        <v>120</v>
      </c>
      <c r="Q175">
        <v>1.6946682657667297E-2</v>
      </c>
      <c r="R175">
        <v>8.1081081081081086E-2</v>
      </c>
      <c r="S175">
        <v>0.75438596491228072</v>
      </c>
      <c r="T175">
        <v>0.1111111111111111</v>
      </c>
      <c r="U175">
        <v>5.7670561628345267E-2</v>
      </c>
      <c r="V175">
        <v>0.14163090128755365</v>
      </c>
      <c r="W175">
        <v>2.75</v>
      </c>
      <c r="X175">
        <v>2.5714285714285716</v>
      </c>
      <c r="Y175">
        <v>5.177993527508095E-2</v>
      </c>
      <c r="Z175">
        <v>1.9999999999999996</v>
      </c>
      <c r="AA175">
        <v>2.3333333333333335</v>
      </c>
      <c r="AB175">
        <v>0.20000000000000004</v>
      </c>
      <c r="AC175">
        <v>0.5</v>
      </c>
      <c r="AD175">
        <v>0.44994499449944997</v>
      </c>
      <c r="AE175">
        <v>0.4</v>
      </c>
      <c r="AF175">
        <f>AVERAGE($Q$175:$AE$175)</f>
        <v>0.82795420914763163</v>
      </c>
    </row>
    <row r="176" spans="1:32" x14ac:dyDescent="0.25">
      <c r="A176">
        <v>12</v>
      </c>
      <c r="B176">
        <v>10</v>
      </c>
      <c r="D176" s="12">
        <v>0.01</v>
      </c>
      <c r="E176" s="12">
        <v>2.5000000000000001E-2</v>
      </c>
      <c r="F176" s="12">
        <v>3.5000000000000003E-2</v>
      </c>
      <c r="P176" t="s">
        <v>121</v>
      </c>
      <c r="Q176">
        <v>0.190426679835726</v>
      </c>
      <c r="R176">
        <v>0.1891891891891892</v>
      </c>
      <c r="S176">
        <v>0.2982456140350877</v>
      </c>
      <c r="T176">
        <v>0.1111111111111111</v>
      </c>
      <c r="U176">
        <v>0.98586505842442518</v>
      </c>
      <c r="V176">
        <v>0.74248927038626611</v>
      </c>
      <c r="W176">
        <v>112499</v>
      </c>
      <c r="X176">
        <v>0.64835164835164838</v>
      </c>
      <c r="Y176">
        <v>2.9126213592233035E-2</v>
      </c>
      <c r="Z176">
        <v>4.9999999999999991</v>
      </c>
      <c r="AA176">
        <v>1.6666666666666667</v>
      </c>
      <c r="AB176">
        <v>4</v>
      </c>
      <c r="AC176">
        <v>0.58333333333333337</v>
      </c>
      <c r="AD176">
        <v>1.7502750275027503</v>
      </c>
      <c r="AE176">
        <v>132.33333333333334</v>
      </c>
      <c r="AF176">
        <f>AVERAGE($Q$176:$AE$176)</f>
        <v>7509.8352275430507</v>
      </c>
    </row>
    <row r="177" spans="1:32" x14ac:dyDescent="0.25">
      <c r="A177">
        <v>12</v>
      </c>
      <c r="B177">
        <v>11</v>
      </c>
      <c r="D177" s="12">
        <v>0.2</v>
      </c>
      <c r="E177" s="12">
        <v>0.34</v>
      </c>
      <c r="F177" s="12">
        <v>0.5</v>
      </c>
      <c r="P177" t="s">
        <v>122</v>
      </c>
      <c r="Q177">
        <v>4.0879983068352277E-2</v>
      </c>
      <c r="R177">
        <v>0.27027027027027029</v>
      </c>
      <c r="S177">
        <v>0.31578947368421051</v>
      </c>
      <c r="T177">
        <v>0.1111111111111111</v>
      </c>
      <c r="U177">
        <v>0.12834526950621938</v>
      </c>
      <c r="V177">
        <v>3.0042918454935622E-2</v>
      </c>
      <c r="W177">
        <v>2.5</v>
      </c>
      <c r="X177">
        <v>0.23076923076923067</v>
      </c>
      <c r="Y177">
        <v>0.38511326860841422</v>
      </c>
      <c r="Z177">
        <v>1</v>
      </c>
      <c r="AA177">
        <v>0.2</v>
      </c>
      <c r="AB177">
        <v>0</v>
      </c>
      <c r="AC177">
        <v>0.33333333333333331</v>
      </c>
      <c r="AD177">
        <v>0.81664833149981664</v>
      </c>
      <c r="AE177">
        <v>0.46666666666666667</v>
      </c>
      <c r="AF177">
        <f>AVERAGE($Q$177:$AE$177)</f>
        <v>0.4552646571315041</v>
      </c>
    </row>
    <row r="178" spans="1:32" x14ac:dyDescent="0.25">
      <c r="A178">
        <v>12</v>
      </c>
      <c r="B178">
        <v>12</v>
      </c>
      <c r="D178" s="12">
        <v>0.04</v>
      </c>
      <c r="E178" s="12">
        <v>0.15</v>
      </c>
      <c r="F178" s="12">
        <v>0.2</v>
      </c>
      <c r="P178" t="s">
        <v>123</v>
      </c>
      <c r="Q178">
        <v>4.0879983068352277E-2</v>
      </c>
      <c r="R178">
        <v>1.1621621621621621</v>
      </c>
      <c r="S178">
        <v>0.56140350877192979</v>
      </c>
      <c r="T178">
        <v>0.1111111111111111</v>
      </c>
      <c r="U178">
        <v>0.76441764040708626</v>
      </c>
      <c r="V178">
        <v>0.98712446351931327</v>
      </c>
      <c r="W178">
        <v>11.5</v>
      </c>
      <c r="X178">
        <v>1.7472527472527473</v>
      </c>
      <c r="Y178">
        <v>0.19093851132686082</v>
      </c>
      <c r="Z178">
        <v>4.9999999999999991</v>
      </c>
      <c r="AA178">
        <v>0.33333333333333348</v>
      </c>
      <c r="AB178">
        <v>4</v>
      </c>
      <c r="AC178">
        <v>3.166666666666667</v>
      </c>
      <c r="AD178">
        <v>0.99633296662999637</v>
      </c>
      <c r="AE178">
        <v>0.53333333333333333</v>
      </c>
      <c r="AF178">
        <f>AVERAGE($Q$178:$AE$178)</f>
        <v>2.0729970951721928</v>
      </c>
    </row>
    <row r="179" spans="1:32" x14ac:dyDescent="0.25">
      <c r="A179">
        <v>12</v>
      </c>
      <c r="B179">
        <v>13</v>
      </c>
      <c r="D179" s="12">
        <v>3.0000000000000001E-3</v>
      </c>
      <c r="E179" s="12">
        <v>0.01</v>
      </c>
      <c r="F179" s="12">
        <v>0.02</v>
      </c>
      <c r="P179" t="s">
        <v>124</v>
      </c>
      <c r="Q179">
        <v>0.73479997178058709</v>
      </c>
      <c r="R179">
        <v>0.35135135135135137</v>
      </c>
      <c r="S179">
        <v>0.40350877192982454</v>
      </c>
      <c r="T179">
        <v>0.66666666666666663</v>
      </c>
      <c r="U179">
        <v>0.17791179796456841</v>
      </c>
      <c r="V179">
        <v>0.14163090128755365</v>
      </c>
      <c r="W179">
        <v>11.5</v>
      </c>
      <c r="X179">
        <v>1.7472527472527473</v>
      </c>
      <c r="Y179">
        <v>0.19093851132686082</v>
      </c>
      <c r="Z179">
        <v>9</v>
      </c>
      <c r="AA179">
        <v>1.6666666666666667</v>
      </c>
      <c r="AB179">
        <v>0</v>
      </c>
      <c r="AC179">
        <v>0.16666666666666666</v>
      </c>
      <c r="AD179">
        <v>0.44994499449944997</v>
      </c>
      <c r="AE179">
        <v>0.33333333333333331</v>
      </c>
      <c r="AF179">
        <f>AVERAGE($Q$179:$AE$179)</f>
        <v>1.8353781587150853</v>
      </c>
    </row>
    <row r="180" spans="1:32" x14ac:dyDescent="0.25">
      <c r="A180">
        <v>12</v>
      </c>
      <c r="B180">
        <v>14</v>
      </c>
      <c r="D180" s="12">
        <v>0.1</v>
      </c>
      <c r="E180" s="12">
        <v>0.15</v>
      </c>
      <c r="F180" s="12">
        <v>0.2</v>
      </c>
      <c r="P180" t="s">
        <v>125</v>
      </c>
      <c r="Q180">
        <v>0.1565333145203914</v>
      </c>
      <c r="R180">
        <v>0.35135135135135137</v>
      </c>
      <c r="S180">
        <v>0.40350877192982454</v>
      </c>
      <c r="T180">
        <v>0.33333333333333331</v>
      </c>
      <c r="U180">
        <v>0.17791179796456841</v>
      </c>
      <c r="V180">
        <v>3.0042918454935622E-2</v>
      </c>
      <c r="W180">
        <v>4</v>
      </c>
      <c r="X180">
        <v>3.1208791208791213</v>
      </c>
      <c r="Y180">
        <v>0.29449838187702276</v>
      </c>
      <c r="Z180">
        <v>9</v>
      </c>
      <c r="AA180">
        <v>1.3333333333333333</v>
      </c>
      <c r="AB180">
        <v>0</v>
      </c>
      <c r="AC180">
        <v>0.58333333333333337</v>
      </c>
      <c r="AD180">
        <v>0.63329666299963328</v>
      </c>
      <c r="AE180">
        <v>0.33333333333333331</v>
      </c>
      <c r="AF180">
        <f>AVERAGE($Q$180:$AE$180)</f>
        <v>1.3834237102206786</v>
      </c>
    </row>
    <row r="181" spans="1:32" x14ac:dyDescent="0.25">
      <c r="A181">
        <v>12</v>
      </c>
      <c r="B181">
        <v>15</v>
      </c>
      <c r="D181" s="12">
        <v>800</v>
      </c>
      <c r="E181" s="12">
        <v>1500</v>
      </c>
      <c r="F181" s="12">
        <v>1700</v>
      </c>
      <c r="P181" t="s">
        <v>79</v>
      </c>
      <c r="Q181">
        <f>AVERAGE($Q$139:$Q$180)</f>
        <v>0.35023006476641644</v>
      </c>
      <c r="R181">
        <f>AVERAGE($R$139:$R$180)</f>
        <v>0.24498069498069494</v>
      </c>
      <c r="S181">
        <f>AVERAGE($S$139:$S$180)</f>
        <v>1.0445781119465327</v>
      </c>
      <c r="T181">
        <f>AVERAGE($T$139:$T$180)</f>
        <v>1.7275129629629631</v>
      </c>
      <c r="U181">
        <f>AVERAGE($U$139:$U$180)</f>
        <v>0.51327674869420081</v>
      </c>
      <c r="V181">
        <f>AVERAGE($V$139:$V$180)</f>
        <v>0.21250766400981</v>
      </c>
      <c r="W181">
        <f>AVERAGE($W$139:$W$180)</f>
        <v>2700.9940476190477</v>
      </c>
      <c r="X181">
        <f>AVERAGE($X$139:$X$180)</f>
        <v>9.7342883307169004</v>
      </c>
      <c r="Y181">
        <f>AVERAGE($Y$139:$Y$180)</f>
        <v>2.6175450762829406</v>
      </c>
      <c r="Z181">
        <f>AVERAGE($Z$139:$Z$180)</f>
        <v>16.838095238095239</v>
      </c>
      <c r="AA181">
        <f>AVERAGE($AA$139:$AA$180)</f>
        <v>6.650793650793652</v>
      </c>
      <c r="AB181">
        <f>AVERAGE($AB$139:$AB$180)</f>
        <v>3.0428571428571431</v>
      </c>
      <c r="AC181">
        <f>AVERAGE($AC$139:$AC$180)</f>
        <v>4.463690476190477</v>
      </c>
      <c r="AD181">
        <f>AVERAGE($AD$139:$AD$180)</f>
        <v>1.984087694483734</v>
      </c>
      <c r="AE181">
        <f>AVERAGE($AE$139:$AE$180)</f>
        <v>3.5216666666666674</v>
      </c>
    </row>
    <row r="182" spans="1:32" x14ac:dyDescent="0.25">
      <c r="A182">
        <v>13</v>
      </c>
      <c r="B182">
        <v>1</v>
      </c>
      <c r="D182" s="12">
        <v>220000</v>
      </c>
      <c r="E182" s="12">
        <v>300000</v>
      </c>
      <c r="F182" s="12">
        <v>400000</v>
      </c>
    </row>
    <row r="183" spans="1:32" x14ac:dyDescent="0.25">
      <c r="A183">
        <v>13</v>
      </c>
      <c r="B183">
        <v>2</v>
      </c>
      <c r="D183" s="12">
        <v>50</v>
      </c>
      <c r="E183" s="12">
        <v>70</v>
      </c>
      <c r="F183" s="12">
        <v>95</v>
      </c>
    </row>
    <row r="184" spans="1:32" x14ac:dyDescent="0.25">
      <c r="A184">
        <v>13</v>
      </c>
      <c r="B184">
        <v>3</v>
      </c>
      <c r="D184" s="12">
        <v>73000</v>
      </c>
      <c r="E184" s="12">
        <v>85000</v>
      </c>
      <c r="F184" s="12">
        <v>1000000</v>
      </c>
    </row>
    <row r="185" spans="1:32" x14ac:dyDescent="0.25">
      <c r="A185">
        <v>13</v>
      </c>
      <c r="B185">
        <v>4</v>
      </c>
      <c r="D185" s="12">
        <v>10</v>
      </c>
      <c r="E185" s="12">
        <v>13</v>
      </c>
      <c r="F185" s="12">
        <v>18</v>
      </c>
    </row>
    <row r="186" spans="1:32" x14ac:dyDescent="0.25">
      <c r="A186">
        <v>13</v>
      </c>
      <c r="B186">
        <v>5</v>
      </c>
      <c r="D186" s="12">
        <v>20000</v>
      </c>
      <c r="E186" s="12">
        <v>27000</v>
      </c>
      <c r="F186" s="12">
        <v>32000</v>
      </c>
    </row>
    <row r="187" spans="1:32" x14ac:dyDescent="0.25">
      <c r="A187">
        <v>13</v>
      </c>
      <c r="B187">
        <v>6</v>
      </c>
      <c r="D187" s="12">
        <v>1100</v>
      </c>
      <c r="E187" s="12">
        <v>1250</v>
      </c>
      <c r="F187" s="12">
        <v>1500</v>
      </c>
    </row>
    <row r="188" spans="1:32" x14ac:dyDescent="0.25">
      <c r="A188">
        <v>13</v>
      </c>
      <c r="B188">
        <v>7</v>
      </c>
      <c r="D188" s="12">
        <v>20</v>
      </c>
      <c r="E188" s="12">
        <v>30</v>
      </c>
      <c r="F188" s="12">
        <v>50</v>
      </c>
    </row>
    <row r="189" spans="1:32" x14ac:dyDescent="0.25">
      <c r="A189">
        <v>13</v>
      </c>
      <c r="B189">
        <v>8</v>
      </c>
      <c r="D189" s="12">
        <v>0.65</v>
      </c>
      <c r="E189" s="12">
        <v>0.72</v>
      </c>
      <c r="F189" s="12">
        <v>0.78</v>
      </c>
    </row>
    <row r="190" spans="1:32" x14ac:dyDescent="0.25">
      <c r="A190">
        <v>13</v>
      </c>
      <c r="B190">
        <v>9</v>
      </c>
      <c r="D190" s="12">
        <v>0.55000000000000004</v>
      </c>
      <c r="E190" s="12">
        <v>0.6</v>
      </c>
      <c r="F190" s="12">
        <v>0.65</v>
      </c>
    </row>
    <row r="191" spans="1:32" x14ac:dyDescent="0.25">
      <c r="A191">
        <v>13</v>
      </c>
      <c r="B191">
        <v>10</v>
      </c>
      <c r="D191" s="12">
        <v>8.0000000000000002E-3</v>
      </c>
      <c r="E191" s="12">
        <v>1.2E-2</v>
      </c>
      <c r="F191" s="12">
        <v>0.02</v>
      </c>
    </row>
    <row r="192" spans="1:32" x14ac:dyDescent="0.25">
      <c r="A192">
        <v>13</v>
      </c>
      <c r="B192">
        <v>11</v>
      </c>
      <c r="D192" s="12">
        <v>0.2</v>
      </c>
      <c r="E192" s="12">
        <v>0.25</v>
      </c>
      <c r="F192" s="12">
        <v>0.3</v>
      </c>
    </row>
    <row r="193" spans="1:6" x14ac:dyDescent="0.25">
      <c r="A193">
        <v>13</v>
      </c>
      <c r="B193">
        <v>12</v>
      </c>
      <c r="D193" s="12">
        <v>7.0000000000000007E-2</v>
      </c>
      <c r="E193" s="12">
        <v>0.1</v>
      </c>
      <c r="F193" s="12">
        <v>0.15</v>
      </c>
    </row>
    <row r="194" spans="1:6" x14ac:dyDescent="0.25">
      <c r="A194">
        <v>13</v>
      </c>
      <c r="B194">
        <v>13</v>
      </c>
      <c r="D194" s="12">
        <v>4.0000000000000001E-3</v>
      </c>
      <c r="E194" s="12">
        <v>8.0000000000000002E-3</v>
      </c>
      <c r="F194" s="12">
        <v>1.2E-2</v>
      </c>
    </row>
    <row r="195" spans="1:6" x14ac:dyDescent="0.25">
      <c r="A195">
        <v>13</v>
      </c>
      <c r="B195">
        <v>14</v>
      </c>
      <c r="D195" s="12">
        <v>9.9999999999999995E-7</v>
      </c>
      <c r="E195" s="12">
        <v>0.02</v>
      </c>
      <c r="F195" s="12">
        <v>0.04</v>
      </c>
    </row>
    <row r="196" spans="1:6" x14ac:dyDescent="0.25">
      <c r="A196">
        <v>13</v>
      </c>
      <c r="B196">
        <v>15</v>
      </c>
      <c r="D196" s="12">
        <v>750</v>
      </c>
      <c r="E196" s="12">
        <v>1000</v>
      </c>
      <c r="F196" s="12">
        <v>1250</v>
      </c>
    </row>
    <row r="197" spans="1:6" x14ac:dyDescent="0.25">
      <c r="A197">
        <v>14</v>
      </c>
      <c r="B197">
        <v>1</v>
      </c>
      <c r="D197" s="12">
        <v>550000</v>
      </c>
      <c r="E197" s="12">
        <v>750000</v>
      </c>
      <c r="F197" s="12">
        <v>950000</v>
      </c>
    </row>
    <row r="198" spans="1:6" x14ac:dyDescent="0.25">
      <c r="A198">
        <v>14</v>
      </c>
      <c r="B198">
        <v>2</v>
      </c>
      <c r="D198" s="12">
        <v>310</v>
      </c>
      <c r="E198" s="12">
        <v>350</v>
      </c>
      <c r="F198" s="12">
        <v>370</v>
      </c>
    </row>
    <row r="199" spans="1:6" x14ac:dyDescent="0.25">
      <c r="A199">
        <v>14</v>
      </c>
      <c r="B199">
        <v>3</v>
      </c>
      <c r="D199" s="12">
        <v>57000</v>
      </c>
      <c r="E199" s="12">
        <v>60000</v>
      </c>
      <c r="F199" s="12">
        <v>70000</v>
      </c>
    </row>
    <row r="200" spans="1:6" x14ac:dyDescent="0.25">
      <c r="A200">
        <v>14</v>
      </c>
      <c r="B200">
        <v>4</v>
      </c>
      <c r="D200" s="12">
        <v>2</v>
      </c>
      <c r="E200" s="12">
        <v>10</v>
      </c>
      <c r="F200" s="12">
        <v>25</v>
      </c>
    </row>
    <row r="201" spans="1:6" x14ac:dyDescent="0.25">
      <c r="A201">
        <v>14</v>
      </c>
      <c r="B201">
        <v>5</v>
      </c>
      <c r="D201" s="12">
        <v>15000</v>
      </c>
      <c r="E201" s="12">
        <v>20000</v>
      </c>
      <c r="F201" s="12">
        <v>22000</v>
      </c>
    </row>
    <row r="202" spans="1:6" x14ac:dyDescent="0.25">
      <c r="A202">
        <v>14</v>
      </c>
      <c r="B202">
        <v>6</v>
      </c>
      <c r="D202" s="12">
        <v>850</v>
      </c>
      <c r="E202" s="12">
        <v>900</v>
      </c>
      <c r="F202" s="12">
        <v>1100</v>
      </c>
    </row>
    <row r="203" spans="1:6" x14ac:dyDescent="0.25">
      <c r="A203">
        <v>14</v>
      </c>
      <c r="B203">
        <v>7</v>
      </c>
      <c r="D203" s="12">
        <v>10</v>
      </c>
      <c r="E203" s="12">
        <v>15</v>
      </c>
      <c r="F203" s="12">
        <v>25</v>
      </c>
    </row>
    <row r="204" spans="1:6" x14ac:dyDescent="0.25">
      <c r="A204">
        <v>14</v>
      </c>
      <c r="B204">
        <v>8</v>
      </c>
      <c r="D204" s="12">
        <v>0.35</v>
      </c>
      <c r="E204" s="12">
        <v>0.42</v>
      </c>
      <c r="F204" s="12">
        <v>0.6</v>
      </c>
    </row>
    <row r="205" spans="1:6" x14ac:dyDescent="0.25">
      <c r="A205">
        <v>14</v>
      </c>
      <c r="B205">
        <v>9</v>
      </c>
      <c r="D205" s="12">
        <v>0.56999999999999995</v>
      </c>
      <c r="E205" s="12">
        <v>0.62</v>
      </c>
      <c r="F205" s="12">
        <v>0.68</v>
      </c>
    </row>
    <row r="206" spans="1:6" x14ac:dyDescent="0.25">
      <c r="A206">
        <v>14</v>
      </c>
      <c r="B206">
        <v>10</v>
      </c>
      <c r="D206" s="12">
        <v>1.0999999999999999E-2</v>
      </c>
      <c r="E206" s="12">
        <v>1.4999999999999999E-2</v>
      </c>
      <c r="F206" s="12">
        <v>0.02</v>
      </c>
    </row>
    <row r="207" spans="1:6" x14ac:dyDescent="0.25">
      <c r="A207">
        <v>14</v>
      </c>
      <c r="B207">
        <v>11</v>
      </c>
      <c r="D207" s="12">
        <v>0.31</v>
      </c>
      <c r="E207" s="12">
        <v>0.35</v>
      </c>
      <c r="F207" s="12">
        <v>0.38</v>
      </c>
    </row>
    <row r="208" spans="1:6" x14ac:dyDescent="0.25">
      <c r="A208">
        <v>14</v>
      </c>
      <c r="B208">
        <v>12</v>
      </c>
      <c r="D208" s="12">
        <v>0.05</v>
      </c>
      <c r="E208" s="12">
        <v>0.1</v>
      </c>
      <c r="F208" s="12">
        <v>0.15</v>
      </c>
    </row>
    <row r="209" spans="1:6" x14ac:dyDescent="0.25">
      <c r="A209">
        <v>14</v>
      </c>
      <c r="B209">
        <v>13</v>
      </c>
      <c r="D209" s="12">
        <v>3.0000000000000001E-3</v>
      </c>
      <c r="E209" s="12">
        <v>5.0000000000000001E-3</v>
      </c>
      <c r="F209" s="12">
        <v>8.9999999999999993E-3</v>
      </c>
    </row>
    <row r="210" spans="1:6" x14ac:dyDescent="0.25">
      <c r="A210">
        <v>14</v>
      </c>
      <c r="B210">
        <v>14</v>
      </c>
      <c r="D210" s="12">
        <v>7.0000000000000007E-2</v>
      </c>
      <c r="E210" s="12">
        <v>0.16</v>
      </c>
      <c r="F210" s="12">
        <v>0.25</v>
      </c>
    </row>
    <row r="211" spans="1:6" x14ac:dyDescent="0.25">
      <c r="A211">
        <v>14</v>
      </c>
      <c r="B211">
        <v>15</v>
      </c>
      <c r="D211" s="12">
        <v>1000</v>
      </c>
      <c r="E211" s="12">
        <v>1400</v>
      </c>
      <c r="F211" s="12">
        <v>2000</v>
      </c>
    </row>
    <row r="212" spans="1:6" x14ac:dyDescent="0.25">
      <c r="A212">
        <v>15</v>
      </c>
      <c r="B212">
        <v>1</v>
      </c>
      <c r="D212" s="12">
        <v>50</v>
      </c>
      <c r="E212" s="12">
        <v>5000</v>
      </c>
      <c r="F212" s="12">
        <v>12000</v>
      </c>
    </row>
    <row r="213" spans="1:6" x14ac:dyDescent="0.25">
      <c r="A213">
        <v>15</v>
      </c>
      <c r="B213">
        <v>2</v>
      </c>
      <c r="D213" s="12">
        <v>200</v>
      </c>
      <c r="E213" s="12">
        <v>370</v>
      </c>
      <c r="F213" s="12">
        <v>800</v>
      </c>
    </row>
    <row r="214" spans="1:6" x14ac:dyDescent="0.25">
      <c r="A214">
        <v>15</v>
      </c>
      <c r="B214">
        <v>3</v>
      </c>
      <c r="D214" s="12">
        <v>60000</v>
      </c>
      <c r="E214" s="12">
        <v>78000</v>
      </c>
      <c r="F214" s="12">
        <v>120000</v>
      </c>
    </row>
    <row r="215" spans="1:6" x14ac:dyDescent="0.25">
      <c r="A215">
        <v>15</v>
      </c>
      <c r="B215">
        <v>4</v>
      </c>
      <c r="D215" s="12">
        <v>4</v>
      </c>
      <c r="E215" s="12">
        <v>12</v>
      </c>
      <c r="F215" s="12">
        <v>22</v>
      </c>
    </row>
    <row r="216" spans="1:6" x14ac:dyDescent="0.25">
      <c r="A216">
        <v>15</v>
      </c>
      <c r="B216">
        <v>5</v>
      </c>
      <c r="D216" s="12">
        <v>15000</v>
      </c>
      <c r="E216" s="12">
        <v>25000</v>
      </c>
      <c r="F216" s="12">
        <v>40000</v>
      </c>
    </row>
    <row r="217" spans="1:6" x14ac:dyDescent="0.25">
      <c r="A217">
        <v>15</v>
      </c>
      <c r="B217">
        <v>6</v>
      </c>
      <c r="D217" s="12">
        <v>600</v>
      </c>
      <c r="E217" s="12">
        <v>1000</v>
      </c>
      <c r="F217" s="12">
        <v>14000</v>
      </c>
    </row>
    <row r="218" spans="1:6" x14ac:dyDescent="0.25">
      <c r="A218">
        <v>15</v>
      </c>
      <c r="B218">
        <v>7</v>
      </c>
      <c r="D218" s="12">
        <v>10</v>
      </c>
      <c r="E218" s="12">
        <v>15</v>
      </c>
      <c r="F218" s="12">
        <v>25</v>
      </c>
    </row>
    <row r="219" spans="1:6" x14ac:dyDescent="0.25">
      <c r="A219">
        <v>15</v>
      </c>
      <c r="B219">
        <v>8</v>
      </c>
      <c r="D219" s="12">
        <v>0.45</v>
      </c>
      <c r="E219" s="12">
        <v>0.55000000000000004</v>
      </c>
      <c r="F219" s="12">
        <v>0.8</v>
      </c>
    </row>
    <row r="220" spans="1:6" x14ac:dyDescent="0.25">
      <c r="A220">
        <v>15</v>
      </c>
      <c r="B220">
        <v>9</v>
      </c>
      <c r="D220" s="12">
        <v>0.5</v>
      </c>
      <c r="E220" s="12">
        <v>0.6</v>
      </c>
      <c r="F220" s="12">
        <v>0.65</v>
      </c>
    </row>
    <row r="221" spans="1:6" x14ac:dyDescent="0.25">
      <c r="A221">
        <v>15</v>
      </c>
      <c r="B221">
        <v>10</v>
      </c>
      <c r="D221" s="12">
        <v>6.0000000000000001E-3</v>
      </c>
      <c r="E221" s="12">
        <v>1.4999999999999999E-2</v>
      </c>
      <c r="F221" s="12">
        <v>0.03</v>
      </c>
    </row>
    <row r="222" spans="1:6" x14ac:dyDescent="0.25">
      <c r="A222">
        <v>15</v>
      </c>
      <c r="B222">
        <v>11</v>
      </c>
      <c r="D222" s="12">
        <v>0.25</v>
      </c>
      <c r="E222" s="12">
        <v>0.35</v>
      </c>
      <c r="F222" s="12">
        <v>0.4</v>
      </c>
    </row>
    <row r="223" spans="1:6" x14ac:dyDescent="0.25">
      <c r="A223">
        <v>15</v>
      </c>
      <c r="B223">
        <v>12</v>
      </c>
      <c r="D223" s="12">
        <v>0.02</v>
      </c>
      <c r="E223" s="12">
        <v>0.08</v>
      </c>
      <c r="F223" s="12">
        <v>0.15</v>
      </c>
    </row>
    <row r="224" spans="1:6" x14ac:dyDescent="0.25">
      <c r="A224">
        <v>15</v>
      </c>
      <c r="B224">
        <v>13</v>
      </c>
      <c r="D224" s="12">
        <v>3.0000000000000001E-3</v>
      </c>
      <c r="E224" s="12">
        <v>0.01</v>
      </c>
      <c r="F224" s="12">
        <v>1.6E-2</v>
      </c>
    </row>
    <row r="225" spans="1:6" x14ac:dyDescent="0.25">
      <c r="A225">
        <v>15</v>
      </c>
      <c r="B225">
        <v>14</v>
      </c>
      <c r="D225" s="12">
        <v>8.0000000000000004E-4</v>
      </c>
      <c r="E225" s="12">
        <v>1.25E-3</v>
      </c>
      <c r="F225" s="12">
        <v>2.2000000000000001E-3</v>
      </c>
    </row>
    <row r="226" spans="1:6" x14ac:dyDescent="0.25">
      <c r="A226">
        <v>15</v>
      </c>
      <c r="B226">
        <v>15</v>
      </c>
      <c r="D226" s="12">
        <v>500</v>
      </c>
      <c r="E226" s="12">
        <v>900</v>
      </c>
      <c r="F226" s="12">
        <v>2000</v>
      </c>
    </row>
    <row r="227" spans="1:6" x14ac:dyDescent="0.25">
      <c r="A227">
        <v>16</v>
      </c>
      <c r="B227">
        <v>1</v>
      </c>
      <c r="D227" s="12">
        <v>500000</v>
      </c>
      <c r="E227" s="12">
        <v>600000</v>
      </c>
      <c r="F227" s="12">
        <v>700000</v>
      </c>
    </row>
    <row r="228" spans="1:6" x14ac:dyDescent="0.25">
      <c r="A228">
        <v>16</v>
      </c>
      <c r="B228">
        <v>2</v>
      </c>
      <c r="D228" s="12">
        <v>340</v>
      </c>
      <c r="E228" s="12">
        <v>440</v>
      </c>
      <c r="F228" s="12">
        <v>500</v>
      </c>
    </row>
    <row r="229" spans="1:6" x14ac:dyDescent="0.25">
      <c r="A229">
        <v>16</v>
      </c>
      <c r="B229">
        <v>3</v>
      </c>
      <c r="D229" s="12">
        <v>25</v>
      </c>
      <c r="E229" s="12">
        <v>30</v>
      </c>
      <c r="F229" s="12">
        <v>35</v>
      </c>
    </row>
    <row r="230" spans="1:6" x14ac:dyDescent="0.25">
      <c r="A230">
        <v>16</v>
      </c>
      <c r="B230">
        <v>4</v>
      </c>
      <c r="D230" s="12">
        <v>8</v>
      </c>
      <c r="E230" s="12">
        <v>11</v>
      </c>
      <c r="F230" s="12">
        <v>14</v>
      </c>
    </row>
    <row r="231" spans="1:6" x14ac:dyDescent="0.25">
      <c r="A231">
        <v>16</v>
      </c>
      <c r="B231">
        <v>5</v>
      </c>
      <c r="D231" s="12">
        <v>18000</v>
      </c>
      <c r="E231" s="12">
        <v>19500</v>
      </c>
      <c r="F231" s="12">
        <v>21599</v>
      </c>
    </row>
    <row r="232" spans="1:6" x14ac:dyDescent="0.25">
      <c r="A232">
        <v>16</v>
      </c>
      <c r="B232">
        <v>6</v>
      </c>
      <c r="D232" s="12">
        <v>850</v>
      </c>
      <c r="E232" s="12">
        <v>920</v>
      </c>
      <c r="F232" s="12">
        <v>980</v>
      </c>
    </row>
    <row r="233" spans="1:6" x14ac:dyDescent="0.25">
      <c r="A233">
        <v>16</v>
      </c>
      <c r="B233">
        <v>7</v>
      </c>
      <c r="D233" s="12">
        <v>9</v>
      </c>
      <c r="E233" s="12">
        <v>11</v>
      </c>
      <c r="F233" s="12">
        <v>15</v>
      </c>
    </row>
    <row r="234" spans="1:6" x14ac:dyDescent="0.25">
      <c r="A234">
        <v>16</v>
      </c>
      <c r="B234">
        <v>8</v>
      </c>
      <c r="D234" s="12">
        <v>0.5</v>
      </c>
      <c r="E234" s="12">
        <v>0.8</v>
      </c>
      <c r="F234" s="12">
        <v>0.9</v>
      </c>
    </row>
    <row r="235" spans="1:6" x14ac:dyDescent="0.25">
      <c r="A235">
        <v>16</v>
      </c>
      <c r="B235">
        <v>9</v>
      </c>
      <c r="D235" s="12">
        <v>0.4</v>
      </c>
      <c r="E235" s="12">
        <v>0.6</v>
      </c>
      <c r="F235" s="12">
        <v>0.7</v>
      </c>
    </row>
    <row r="236" spans="1:6" x14ac:dyDescent="0.25">
      <c r="A236">
        <v>16</v>
      </c>
      <c r="B236">
        <v>10</v>
      </c>
      <c r="D236" s="12">
        <v>1.0999999999999999E-2</v>
      </c>
      <c r="E236" s="12">
        <v>1.2999999999999999E-2</v>
      </c>
      <c r="F236" s="12">
        <v>1.4999999999999999E-2</v>
      </c>
    </row>
    <row r="237" spans="1:6" x14ac:dyDescent="0.25">
      <c r="A237">
        <v>16</v>
      </c>
      <c r="B237">
        <v>11</v>
      </c>
      <c r="D237" s="12">
        <v>0.25</v>
      </c>
      <c r="E237" s="12">
        <v>0.3</v>
      </c>
      <c r="F237" s="12">
        <v>0.4</v>
      </c>
    </row>
    <row r="238" spans="1:6" x14ac:dyDescent="0.25">
      <c r="A238">
        <v>16</v>
      </c>
      <c r="B238">
        <v>12</v>
      </c>
      <c r="D238" s="12">
        <v>0.06</v>
      </c>
      <c r="E238" s="12">
        <v>0.08</v>
      </c>
      <c r="F238" s="12">
        <v>0.1</v>
      </c>
    </row>
    <row r="239" spans="1:6" x14ac:dyDescent="0.25">
      <c r="A239">
        <v>16</v>
      </c>
      <c r="B239">
        <v>13</v>
      </c>
      <c r="D239" s="12">
        <v>5.0000000000000001E-3</v>
      </c>
      <c r="E239" s="12">
        <v>6.0000000000000001E-3</v>
      </c>
      <c r="F239" s="12">
        <v>7.0000000000000001E-3</v>
      </c>
    </row>
    <row r="240" spans="1:6" x14ac:dyDescent="0.25">
      <c r="A240">
        <v>16</v>
      </c>
      <c r="B240">
        <v>14</v>
      </c>
      <c r="D240" s="12">
        <v>0.09</v>
      </c>
      <c r="E240" s="12">
        <v>0.11</v>
      </c>
      <c r="F240" s="12">
        <v>0.13</v>
      </c>
    </row>
    <row r="241" spans="1:6" x14ac:dyDescent="0.25">
      <c r="A241">
        <v>16</v>
      </c>
      <c r="B241">
        <v>15</v>
      </c>
      <c r="D241" s="12">
        <v>860</v>
      </c>
      <c r="E241" s="12">
        <v>940</v>
      </c>
      <c r="F241" s="12">
        <v>1000</v>
      </c>
    </row>
    <row r="242" spans="1:6" x14ac:dyDescent="0.25">
      <c r="A242">
        <v>17</v>
      </c>
      <c r="B242">
        <v>1</v>
      </c>
      <c r="D242" s="12">
        <v>800000</v>
      </c>
      <c r="E242" s="12">
        <v>1000000</v>
      </c>
      <c r="F242" s="12">
        <v>1200000</v>
      </c>
    </row>
    <row r="243" spans="1:6" x14ac:dyDescent="0.25">
      <c r="A243">
        <v>17</v>
      </c>
      <c r="B243">
        <v>2</v>
      </c>
      <c r="D243" s="12">
        <v>240</v>
      </c>
      <c r="E243" s="12">
        <v>440</v>
      </c>
      <c r="F243" s="12">
        <v>680</v>
      </c>
    </row>
    <row r="244" spans="1:6" x14ac:dyDescent="0.25">
      <c r="A244">
        <v>17</v>
      </c>
      <c r="B244">
        <v>3</v>
      </c>
      <c r="D244" s="12">
        <v>100000</v>
      </c>
      <c r="E244" s="12">
        <v>200000</v>
      </c>
      <c r="F244" s="12">
        <v>400000</v>
      </c>
    </row>
    <row r="245" spans="1:6" x14ac:dyDescent="0.25">
      <c r="A245">
        <v>17</v>
      </c>
      <c r="B245">
        <v>4</v>
      </c>
      <c r="D245" s="12">
        <v>10</v>
      </c>
      <c r="E245" s="12">
        <v>15</v>
      </c>
      <c r="F245" s="12">
        <v>30</v>
      </c>
    </row>
    <row r="246" spans="1:6" x14ac:dyDescent="0.25">
      <c r="A246">
        <v>17</v>
      </c>
      <c r="B246">
        <v>5</v>
      </c>
      <c r="D246" s="12">
        <v>22000</v>
      </c>
      <c r="E246" s="12">
        <v>35000</v>
      </c>
      <c r="F246" s="12">
        <v>50000</v>
      </c>
    </row>
    <row r="247" spans="1:6" x14ac:dyDescent="0.25">
      <c r="A247">
        <v>17</v>
      </c>
      <c r="B247">
        <v>6</v>
      </c>
      <c r="D247" s="12">
        <v>800</v>
      </c>
      <c r="E247" s="12">
        <v>1000</v>
      </c>
      <c r="F247" s="12">
        <v>1500</v>
      </c>
    </row>
    <row r="248" spans="1:6" x14ac:dyDescent="0.25">
      <c r="A248">
        <v>17</v>
      </c>
      <c r="B248">
        <v>7</v>
      </c>
      <c r="D248" s="12">
        <v>15</v>
      </c>
      <c r="E248" s="12">
        <v>25</v>
      </c>
      <c r="F248" s="12">
        <v>35</v>
      </c>
    </row>
    <row r="249" spans="1:6" x14ac:dyDescent="0.25">
      <c r="A249">
        <v>17</v>
      </c>
      <c r="B249">
        <v>8</v>
      </c>
      <c r="D249" s="12">
        <v>0.05</v>
      </c>
      <c r="E249" s="12">
        <v>0.1</v>
      </c>
      <c r="F249" s="12">
        <v>0.2</v>
      </c>
    </row>
    <row r="250" spans="1:6" x14ac:dyDescent="0.25">
      <c r="A250">
        <v>17</v>
      </c>
      <c r="B250">
        <v>9</v>
      </c>
      <c r="D250" s="12">
        <v>0.55000000000000004</v>
      </c>
      <c r="E250" s="12">
        <v>0.60299999999999998</v>
      </c>
      <c r="F250" s="12">
        <v>0.65</v>
      </c>
    </row>
    <row r="251" spans="1:6" x14ac:dyDescent="0.25">
      <c r="A251">
        <v>17</v>
      </c>
      <c r="B251">
        <v>10</v>
      </c>
      <c r="D251" s="12">
        <v>0.01</v>
      </c>
      <c r="E251" s="12">
        <v>1.4999999999999999E-2</v>
      </c>
      <c r="F251" s="12">
        <v>0.02</v>
      </c>
    </row>
    <row r="252" spans="1:6" x14ac:dyDescent="0.25">
      <c r="A252">
        <v>17</v>
      </c>
      <c r="B252">
        <v>11</v>
      </c>
      <c r="D252" s="12">
        <v>0.2</v>
      </c>
      <c r="E252" s="12">
        <v>0.34</v>
      </c>
      <c r="F252" s="12">
        <v>0.5</v>
      </c>
    </row>
    <row r="253" spans="1:6" x14ac:dyDescent="0.25">
      <c r="A253">
        <v>17</v>
      </c>
      <c r="B253">
        <v>12</v>
      </c>
      <c r="D253" s="12">
        <v>0.04</v>
      </c>
      <c r="E253" s="12">
        <v>0.08</v>
      </c>
      <c r="F253" s="12">
        <v>0.12</v>
      </c>
    </row>
    <row r="254" spans="1:6" x14ac:dyDescent="0.25">
      <c r="A254">
        <v>17</v>
      </c>
      <c r="B254">
        <v>13</v>
      </c>
      <c r="D254" s="12">
        <v>1E-3</v>
      </c>
      <c r="E254" s="12">
        <v>0.01</v>
      </c>
      <c r="F254" s="12">
        <v>1.4999999999999999E-2</v>
      </c>
    </row>
    <row r="255" spans="1:6" x14ac:dyDescent="0.25">
      <c r="A255">
        <v>17</v>
      </c>
      <c r="B255">
        <v>14</v>
      </c>
      <c r="D255" s="12">
        <v>0.02</v>
      </c>
      <c r="E255" s="12">
        <v>0.1</v>
      </c>
      <c r="F255" s="12">
        <v>0.3</v>
      </c>
    </row>
    <row r="256" spans="1:6" x14ac:dyDescent="0.25">
      <c r="A256">
        <v>17</v>
      </c>
      <c r="B256">
        <v>15</v>
      </c>
      <c r="D256" s="12">
        <v>900</v>
      </c>
      <c r="E256" s="12">
        <v>1000</v>
      </c>
      <c r="F256" s="12">
        <v>1500</v>
      </c>
    </row>
    <row r="257" spans="1:6" x14ac:dyDescent="0.25">
      <c r="A257">
        <v>18</v>
      </c>
      <c r="B257">
        <v>1</v>
      </c>
      <c r="D257" s="12">
        <v>350000</v>
      </c>
      <c r="E257" s="12">
        <v>750000</v>
      </c>
      <c r="F257" s="12">
        <v>1500000</v>
      </c>
    </row>
    <row r="258" spans="1:6" x14ac:dyDescent="0.25">
      <c r="A258">
        <v>18</v>
      </c>
      <c r="B258">
        <v>2</v>
      </c>
      <c r="D258" s="12">
        <v>5</v>
      </c>
      <c r="E258" s="12">
        <v>200</v>
      </c>
      <c r="F258" s="12">
        <v>10000</v>
      </c>
    </row>
    <row r="259" spans="1:6" x14ac:dyDescent="0.25">
      <c r="A259">
        <v>18</v>
      </c>
      <c r="B259">
        <v>3</v>
      </c>
      <c r="D259" s="12">
        <v>1000</v>
      </c>
      <c r="E259" s="12">
        <v>500000</v>
      </c>
      <c r="F259" s="12">
        <v>5000000</v>
      </c>
    </row>
    <row r="260" spans="1:6" x14ac:dyDescent="0.25">
      <c r="A260">
        <v>18</v>
      </c>
      <c r="B260">
        <v>4</v>
      </c>
      <c r="D260" s="12">
        <v>10</v>
      </c>
      <c r="E260" s="12">
        <v>500</v>
      </c>
      <c r="F260" s="12">
        <v>8000</v>
      </c>
    </row>
    <row r="261" spans="1:6" x14ac:dyDescent="0.25">
      <c r="A261">
        <v>18</v>
      </c>
      <c r="B261">
        <v>5</v>
      </c>
      <c r="D261" s="12">
        <v>500</v>
      </c>
      <c r="E261" s="12">
        <v>25000</v>
      </c>
      <c r="F261" s="12">
        <v>100000</v>
      </c>
    </row>
    <row r="262" spans="1:6" x14ac:dyDescent="0.25">
      <c r="A262">
        <v>18</v>
      </c>
      <c r="B262">
        <v>6</v>
      </c>
      <c r="D262" s="12">
        <v>10</v>
      </c>
      <c r="E262" s="12">
        <v>1000</v>
      </c>
      <c r="F262" s="12">
        <v>50000</v>
      </c>
    </row>
    <row r="263" spans="1:6" x14ac:dyDescent="0.25">
      <c r="A263">
        <v>18</v>
      </c>
      <c r="B263">
        <v>7</v>
      </c>
      <c r="D263" s="12">
        <v>10</v>
      </c>
      <c r="E263" s="12">
        <v>2500</v>
      </c>
      <c r="F263" s="12">
        <v>75000</v>
      </c>
    </row>
    <row r="264" spans="1:6" x14ac:dyDescent="0.25">
      <c r="A264">
        <v>18</v>
      </c>
      <c r="B264">
        <v>8</v>
      </c>
      <c r="D264" s="12">
        <v>5.0000000000000001E-3</v>
      </c>
      <c r="E264" s="12">
        <v>0.05</v>
      </c>
      <c r="F264" s="12">
        <v>0.5</v>
      </c>
    </row>
    <row r="265" spans="1:6" x14ac:dyDescent="0.25">
      <c r="A265">
        <v>18</v>
      </c>
      <c r="B265">
        <v>9</v>
      </c>
      <c r="D265" s="12">
        <v>5.0000000000000001E-3</v>
      </c>
      <c r="E265" s="12">
        <v>0.05</v>
      </c>
      <c r="F265" s="12">
        <v>0.5</v>
      </c>
    </row>
    <row r="266" spans="1:6" x14ac:dyDescent="0.25">
      <c r="A266">
        <v>18</v>
      </c>
      <c r="B266">
        <v>10</v>
      </c>
      <c r="D266" s="12">
        <v>1E-3</v>
      </c>
      <c r="E266" s="12">
        <v>0.01</v>
      </c>
      <c r="F266" s="12">
        <v>0.2</v>
      </c>
    </row>
    <row r="267" spans="1:6" x14ac:dyDescent="0.25">
      <c r="A267">
        <v>18</v>
      </c>
      <c r="B267">
        <v>11</v>
      </c>
      <c r="D267" s="12">
        <v>1E-3</v>
      </c>
      <c r="E267" s="12">
        <v>0.1</v>
      </c>
      <c r="F267" s="12">
        <v>0.8</v>
      </c>
    </row>
    <row r="268" spans="1:6" x14ac:dyDescent="0.25">
      <c r="A268">
        <v>18</v>
      </c>
      <c r="B268">
        <v>12</v>
      </c>
      <c r="D268" s="12">
        <v>0.01</v>
      </c>
      <c r="E268" s="12">
        <v>0.2</v>
      </c>
      <c r="F268" s="12">
        <v>0.75</v>
      </c>
    </row>
    <row r="269" spans="1:6" x14ac:dyDescent="0.25">
      <c r="A269">
        <v>18</v>
      </c>
      <c r="B269">
        <v>13</v>
      </c>
      <c r="D269" s="12">
        <v>1E-3</v>
      </c>
      <c r="E269" s="12">
        <v>0.02</v>
      </c>
      <c r="F269" s="12">
        <v>0.2</v>
      </c>
    </row>
    <row r="270" spans="1:6" x14ac:dyDescent="0.25">
      <c r="A270">
        <v>18</v>
      </c>
      <c r="B270">
        <v>14</v>
      </c>
      <c r="D270" s="12">
        <v>1E-3</v>
      </c>
      <c r="E270" s="12">
        <v>0.1</v>
      </c>
      <c r="F270" s="12">
        <v>0.9</v>
      </c>
    </row>
    <row r="271" spans="1:6" x14ac:dyDescent="0.25">
      <c r="A271">
        <v>18</v>
      </c>
      <c r="B271">
        <v>15</v>
      </c>
      <c r="D271" s="12">
        <v>10</v>
      </c>
      <c r="E271" s="12">
        <v>5000</v>
      </c>
      <c r="F271" s="12">
        <v>50000</v>
      </c>
    </row>
    <row r="272" spans="1:6" x14ac:dyDescent="0.25">
      <c r="A272">
        <v>19</v>
      </c>
      <c r="B272">
        <v>1</v>
      </c>
      <c r="D272" s="12">
        <v>700000</v>
      </c>
      <c r="E272" s="12">
        <v>1400000</v>
      </c>
      <c r="F272" s="12">
        <v>2300000</v>
      </c>
    </row>
    <row r="273" spans="1:6" x14ac:dyDescent="0.25">
      <c r="A273">
        <v>19</v>
      </c>
      <c r="B273">
        <v>2</v>
      </c>
      <c r="D273" s="12">
        <v>400</v>
      </c>
      <c r="E273" s="12">
        <v>450</v>
      </c>
      <c r="F273" s="12">
        <v>500</v>
      </c>
    </row>
    <row r="274" spans="1:6" x14ac:dyDescent="0.25">
      <c r="A274">
        <v>19</v>
      </c>
      <c r="B274">
        <v>3</v>
      </c>
      <c r="D274" s="12">
        <v>1000</v>
      </c>
      <c r="E274" s="12">
        <v>3000</v>
      </c>
      <c r="F274" s="12">
        <v>5000</v>
      </c>
    </row>
    <row r="275" spans="1:6" x14ac:dyDescent="0.25">
      <c r="A275">
        <v>19</v>
      </c>
      <c r="B275">
        <v>4</v>
      </c>
      <c r="D275" s="12">
        <v>15</v>
      </c>
      <c r="E275" s="12">
        <v>20</v>
      </c>
      <c r="F275" s="12">
        <v>25</v>
      </c>
    </row>
    <row r="276" spans="1:6" x14ac:dyDescent="0.25">
      <c r="A276">
        <v>19</v>
      </c>
      <c r="B276">
        <v>5</v>
      </c>
      <c r="D276" s="12">
        <v>22000</v>
      </c>
      <c r="E276" s="12">
        <v>24000</v>
      </c>
      <c r="F276" s="12">
        <v>26000</v>
      </c>
    </row>
    <row r="277" spans="1:6" x14ac:dyDescent="0.25">
      <c r="A277">
        <v>19</v>
      </c>
      <c r="B277">
        <v>6</v>
      </c>
      <c r="D277" s="12">
        <v>1450</v>
      </c>
      <c r="E277" s="12">
        <v>1500</v>
      </c>
      <c r="F277" s="12">
        <v>1650</v>
      </c>
    </row>
    <row r="278" spans="1:6" x14ac:dyDescent="0.25">
      <c r="A278">
        <v>19</v>
      </c>
      <c r="B278">
        <v>7</v>
      </c>
      <c r="D278" s="12">
        <v>16</v>
      </c>
      <c r="E278" s="12">
        <v>30</v>
      </c>
      <c r="F278" s="12">
        <v>34</v>
      </c>
    </row>
    <row r="279" spans="1:6" x14ac:dyDescent="0.25">
      <c r="A279">
        <v>19</v>
      </c>
      <c r="B279">
        <v>8</v>
      </c>
      <c r="D279" s="12">
        <v>0.1</v>
      </c>
      <c r="E279" s="12">
        <v>0.15</v>
      </c>
      <c r="F279" s="12">
        <v>0.2</v>
      </c>
    </row>
    <row r="280" spans="1:6" x14ac:dyDescent="0.25">
      <c r="A280">
        <v>19</v>
      </c>
      <c r="B280">
        <v>9</v>
      </c>
      <c r="D280" s="12">
        <v>0.59</v>
      </c>
      <c r="E280" s="12">
        <v>0.6</v>
      </c>
      <c r="F280" s="12">
        <v>0.62</v>
      </c>
    </row>
    <row r="281" spans="1:6" x14ac:dyDescent="0.25">
      <c r="A281">
        <v>19</v>
      </c>
      <c r="B281">
        <v>10</v>
      </c>
      <c r="D281" s="12">
        <v>1.7999999999999999E-2</v>
      </c>
      <c r="E281" s="12">
        <v>0.02</v>
      </c>
      <c r="F281" s="12">
        <v>2.5000000000000001E-2</v>
      </c>
    </row>
    <row r="282" spans="1:6" x14ac:dyDescent="0.25">
      <c r="A282">
        <v>19</v>
      </c>
      <c r="B282">
        <v>11</v>
      </c>
      <c r="D282" s="12">
        <v>0.3</v>
      </c>
      <c r="E282" s="12">
        <v>0.36</v>
      </c>
      <c r="F282" s="12">
        <v>0.38</v>
      </c>
    </row>
    <row r="283" spans="1:6" x14ac:dyDescent="0.25">
      <c r="A283">
        <v>19</v>
      </c>
      <c r="B283">
        <v>12</v>
      </c>
      <c r="D283" s="12">
        <v>0.08</v>
      </c>
      <c r="E283" s="12">
        <v>0.1</v>
      </c>
      <c r="F283" s="12">
        <v>0.12</v>
      </c>
    </row>
    <row r="284" spans="1:6" x14ac:dyDescent="0.25">
      <c r="A284">
        <v>19</v>
      </c>
      <c r="B284">
        <v>13</v>
      </c>
      <c r="D284" s="12">
        <v>6.0000000000000001E-3</v>
      </c>
      <c r="E284" s="12">
        <v>8.0000000000000002E-3</v>
      </c>
      <c r="F284" s="12">
        <v>0.01</v>
      </c>
    </row>
    <row r="285" spans="1:6" x14ac:dyDescent="0.25">
      <c r="A285">
        <v>19</v>
      </c>
      <c r="B285">
        <v>14</v>
      </c>
      <c r="D285" s="12">
        <v>9.9999999999999995E-7</v>
      </c>
      <c r="E285" s="12">
        <v>0.02</v>
      </c>
      <c r="F285" s="12">
        <v>0.06</v>
      </c>
    </row>
    <row r="286" spans="1:6" x14ac:dyDescent="0.25">
      <c r="A286">
        <v>19</v>
      </c>
      <c r="B286">
        <v>15</v>
      </c>
      <c r="D286" s="12">
        <v>800</v>
      </c>
      <c r="E286" s="12">
        <v>1000</v>
      </c>
      <c r="F286" s="12">
        <v>1500</v>
      </c>
    </row>
    <row r="287" spans="1:6" x14ac:dyDescent="0.25">
      <c r="A287">
        <v>20</v>
      </c>
      <c r="B287">
        <v>1</v>
      </c>
      <c r="D287" s="12">
        <v>10000</v>
      </c>
      <c r="E287" s="12">
        <v>25000</v>
      </c>
      <c r="F287" s="12">
        <v>50000</v>
      </c>
    </row>
    <row r="288" spans="1:6" x14ac:dyDescent="0.25">
      <c r="A288">
        <v>20</v>
      </c>
      <c r="B288">
        <v>2</v>
      </c>
      <c r="D288" s="12">
        <v>50</v>
      </c>
      <c r="E288" s="12">
        <v>450</v>
      </c>
      <c r="F288" s="12">
        <v>650</v>
      </c>
    </row>
    <row r="289" spans="1:6" x14ac:dyDescent="0.25">
      <c r="A289">
        <v>20</v>
      </c>
      <c r="B289">
        <v>3</v>
      </c>
      <c r="D289" s="12">
        <v>70000</v>
      </c>
      <c r="E289" s="12">
        <v>83000</v>
      </c>
      <c r="F289" s="12">
        <v>90000</v>
      </c>
    </row>
    <row r="290" spans="1:6" x14ac:dyDescent="0.25">
      <c r="A290">
        <v>20</v>
      </c>
      <c r="B290">
        <v>4</v>
      </c>
      <c r="D290" s="12">
        <v>2</v>
      </c>
      <c r="E290" s="12">
        <v>8</v>
      </c>
      <c r="F290" s="12">
        <v>12</v>
      </c>
    </row>
    <row r="291" spans="1:6" x14ac:dyDescent="0.25">
      <c r="A291">
        <v>20</v>
      </c>
      <c r="B291">
        <v>5</v>
      </c>
      <c r="D291" s="12">
        <v>18500</v>
      </c>
      <c r="E291" s="12">
        <v>20589</v>
      </c>
      <c r="F291" s="12">
        <v>22900</v>
      </c>
    </row>
    <row r="292" spans="1:6" x14ac:dyDescent="0.25">
      <c r="A292">
        <v>20</v>
      </c>
      <c r="B292">
        <v>6</v>
      </c>
      <c r="D292" s="12">
        <v>550</v>
      </c>
      <c r="E292" s="12">
        <v>890</v>
      </c>
      <c r="F292" s="12">
        <v>1100</v>
      </c>
    </row>
    <row r="293" spans="1:6" x14ac:dyDescent="0.25">
      <c r="A293">
        <v>20</v>
      </c>
      <c r="B293">
        <v>7</v>
      </c>
      <c r="D293" s="12">
        <v>10</v>
      </c>
      <c r="E293" s="12">
        <v>15</v>
      </c>
      <c r="F293" s="12">
        <v>18</v>
      </c>
    </row>
    <row r="294" spans="1:6" x14ac:dyDescent="0.25">
      <c r="A294">
        <v>20</v>
      </c>
      <c r="B294">
        <v>8</v>
      </c>
      <c r="D294" s="12">
        <v>0.35</v>
      </c>
      <c r="E294" s="12">
        <v>0.48</v>
      </c>
      <c r="F294" s="12">
        <v>0.55000000000000004</v>
      </c>
    </row>
    <row r="295" spans="1:6" x14ac:dyDescent="0.25">
      <c r="A295">
        <v>20</v>
      </c>
      <c r="B295">
        <v>9</v>
      </c>
      <c r="D295" s="12">
        <v>0.49</v>
      </c>
      <c r="E295" s="12">
        <v>0.59</v>
      </c>
      <c r="F295" s="12">
        <v>0.62</v>
      </c>
    </row>
    <row r="296" spans="1:6" x14ac:dyDescent="0.25">
      <c r="A296">
        <v>20</v>
      </c>
      <c r="B296">
        <v>10</v>
      </c>
      <c r="D296" s="12">
        <v>1E-3</v>
      </c>
      <c r="E296" s="12">
        <v>1.2E-2</v>
      </c>
      <c r="F296" s="12">
        <v>2.5000000000000001E-2</v>
      </c>
    </row>
    <row r="297" spans="1:6" x14ac:dyDescent="0.25">
      <c r="A297">
        <v>20</v>
      </c>
      <c r="B297">
        <v>11</v>
      </c>
      <c r="D297" s="12">
        <v>0.1</v>
      </c>
      <c r="E297" s="12">
        <v>0.28999999999999998</v>
      </c>
      <c r="F297" s="12">
        <v>0.38</v>
      </c>
    </row>
    <row r="298" spans="1:6" x14ac:dyDescent="0.25">
      <c r="A298">
        <v>20</v>
      </c>
      <c r="B298">
        <v>12</v>
      </c>
      <c r="D298" s="12">
        <v>0.05</v>
      </c>
      <c r="E298" s="12">
        <v>0.1</v>
      </c>
      <c r="F298" s="12">
        <v>0.15</v>
      </c>
    </row>
    <row r="299" spans="1:6" x14ac:dyDescent="0.25">
      <c r="A299">
        <v>20</v>
      </c>
      <c r="B299">
        <v>13</v>
      </c>
      <c r="D299" s="12">
        <v>9.9999999999999995E-7</v>
      </c>
      <c r="E299" s="12">
        <v>2.9999999999999997E-4</v>
      </c>
      <c r="F299" s="12">
        <v>1E-3</v>
      </c>
    </row>
    <row r="300" spans="1:6" x14ac:dyDescent="0.25">
      <c r="A300">
        <v>20</v>
      </c>
      <c r="B300">
        <v>14</v>
      </c>
      <c r="D300" s="12">
        <v>9.9999999999999995E-7</v>
      </c>
      <c r="E300" s="12">
        <v>5.0000000000000001E-4</v>
      </c>
      <c r="F300" s="12">
        <v>1.1000000000000001E-3</v>
      </c>
    </row>
    <row r="301" spans="1:6" x14ac:dyDescent="0.25">
      <c r="A301">
        <v>20</v>
      </c>
      <c r="B301">
        <v>15</v>
      </c>
      <c r="D301" s="12">
        <v>845</v>
      </c>
      <c r="E301" s="12">
        <v>915</v>
      </c>
      <c r="F301" s="12">
        <v>998</v>
      </c>
    </row>
    <row r="302" spans="1:6" x14ac:dyDescent="0.25">
      <c r="A302">
        <v>21</v>
      </c>
      <c r="B302">
        <v>1</v>
      </c>
      <c r="D302" s="12">
        <v>500000</v>
      </c>
      <c r="E302" s="12">
        <v>700000</v>
      </c>
      <c r="F302" s="12">
        <v>900000</v>
      </c>
    </row>
    <row r="303" spans="1:6" x14ac:dyDescent="0.25">
      <c r="A303">
        <v>21</v>
      </c>
      <c r="B303">
        <v>2</v>
      </c>
      <c r="D303" s="12">
        <v>200</v>
      </c>
      <c r="E303" s="12">
        <v>400</v>
      </c>
      <c r="F303" s="12">
        <v>800</v>
      </c>
    </row>
    <row r="304" spans="1:6" x14ac:dyDescent="0.25">
      <c r="A304">
        <v>21</v>
      </c>
      <c r="B304">
        <v>3</v>
      </c>
      <c r="D304" s="12">
        <v>50000</v>
      </c>
      <c r="E304" s="12">
        <v>75000</v>
      </c>
      <c r="F304" s="12">
        <v>100000</v>
      </c>
    </row>
    <row r="305" spans="1:6" x14ac:dyDescent="0.25">
      <c r="A305">
        <v>21</v>
      </c>
      <c r="B305">
        <v>4</v>
      </c>
      <c r="D305" s="12">
        <v>1</v>
      </c>
      <c r="E305" s="12">
        <v>25</v>
      </c>
      <c r="F305" s="12">
        <v>70</v>
      </c>
    </row>
    <row r="306" spans="1:6" x14ac:dyDescent="0.25">
      <c r="A306">
        <v>21</v>
      </c>
      <c r="B306">
        <v>5</v>
      </c>
      <c r="D306" s="12">
        <v>20000</v>
      </c>
      <c r="E306" s="12">
        <v>25000</v>
      </c>
      <c r="F306" s="12">
        <v>50000</v>
      </c>
    </row>
    <row r="307" spans="1:6" x14ac:dyDescent="0.25">
      <c r="A307">
        <v>21</v>
      </c>
      <c r="B307">
        <v>6</v>
      </c>
      <c r="D307" s="12">
        <v>500</v>
      </c>
      <c r="E307" s="12">
        <v>900</v>
      </c>
      <c r="F307" s="12">
        <v>2000</v>
      </c>
    </row>
    <row r="308" spans="1:6" x14ac:dyDescent="0.25">
      <c r="A308">
        <v>21</v>
      </c>
      <c r="B308">
        <v>7</v>
      </c>
      <c r="D308" s="12">
        <v>15</v>
      </c>
      <c r="E308" s="12">
        <v>30</v>
      </c>
      <c r="F308" s="12">
        <v>70</v>
      </c>
    </row>
    <row r="309" spans="1:6" x14ac:dyDescent="0.25">
      <c r="A309">
        <v>21</v>
      </c>
      <c r="B309">
        <v>8</v>
      </c>
      <c r="D309" s="12">
        <v>0.02</v>
      </c>
      <c r="E309" s="12">
        <v>0.1</v>
      </c>
      <c r="F309" s="12">
        <v>0.6</v>
      </c>
    </row>
    <row r="310" spans="1:6" x14ac:dyDescent="0.25">
      <c r="A310">
        <v>21</v>
      </c>
      <c r="B310">
        <v>9</v>
      </c>
      <c r="D310" s="12">
        <v>0.35</v>
      </c>
      <c r="E310" s="12">
        <v>0.5</v>
      </c>
      <c r="F310" s="12">
        <v>0.7</v>
      </c>
    </row>
    <row r="311" spans="1:6" x14ac:dyDescent="0.25">
      <c r="A311">
        <v>21</v>
      </c>
      <c r="B311">
        <v>10</v>
      </c>
      <c r="D311" s="12">
        <v>1E-3</v>
      </c>
      <c r="E311" s="12">
        <v>0.01</v>
      </c>
      <c r="F311" s="12">
        <v>0.02</v>
      </c>
    </row>
    <row r="312" spans="1:6" x14ac:dyDescent="0.25">
      <c r="A312">
        <v>21</v>
      </c>
      <c r="B312">
        <v>11</v>
      </c>
      <c r="D312" s="12">
        <v>0.25</v>
      </c>
      <c r="E312" s="12">
        <v>0.35</v>
      </c>
      <c r="F312" s="12">
        <v>0.45</v>
      </c>
    </row>
    <row r="313" spans="1:6" x14ac:dyDescent="0.25">
      <c r="A313">
        <v>21</v>
      </c>
      <c r="B313">
        <v>12</v>
      </c>
      <c r="D313" s="12">
        <v>7.0000000000000007E-2</v>
      </c>
      <c r="E313" s="12">
        <v>0.11</v>
      </c>
      <c r="F313" s="12">
        <v>0.15</v>
      </c>
    </row>
    <row r="314" spans="1:6" x14ac:dyDescent="0.25">
      <c r="A314">
        <v>21</v>
      </c>
      <c r="B314">
        <v>13</v>
      </c>
      <c r="D314" s="12">
        <v>1E-3</v>
      </c>
      <c r="E314" s="12">
        <v>5.0000000000000001E-3</v>
      </c>
      <c r="F314" s="12">
        <v>0.01</v>
      </c>
    </row>
    <row r="315" spans="1:6" x14ac:dyDescent="0.25">
      <c r="A315">
        <v>21</v>
      </c>
      <c r="B315">
        <v>14</v>
      </c>
      <c r="D315" s="12">
        <v>0.05</v>
      </c>
      <c r="E315" s="12">
        <v>0.12</v>
      </c>
      <c r="F315" s="12">
        <v>0.2</v>
      </c>
    </row>
    <row r="316" spans="1:6" x14ac:dyDescent="0.25">
      <c r="A316">
        <v>21</v>
      </c>
      <c r="B316">
        <v>15</v>
      </c>
      <c r="D316" s="12">
        <v>900</v>
      </c>
      <c r="E316" s="12">
        <v>1500</v>
      </c>
      <c r="F316" s="12">
        <v>2000</v>
      </c>
    </row>
    <row r="317" spans="1:6" x14ac:dyDescent="0.25">
      <c r="A317">
        <v>22</v>
      </c>
      <c r="B317">
        <v>1</v>
      </c>
      <c r="D317" s="12">
        <v>100000</v>
      </c>
      <c r="E317" s="12">
        <v>200000</v>
      </c>
      <c r="F317" s="12">
        <v>500000</v>
      </c>
    </row>
    <row r="318" spans="1:6" x14ac:dyDescent="0.25">
      <c r="A318">
        <v>22</v>
      </c>
      <c r="B318">
        <v>2</v>
      </c>
      <c r="D318" s="12">
        <v>300</v>
      </c>
      <c r="E318" s="12">
        <v>400</v>
      </c>
      <c r="F318" s="12">
        <v>500</v>
      </c>
    </row>
    <row r="319" spans="1:6" x14ac:dyDescent="0.25">
      <c r="A319">
        <v>22</v>
      </c>
      <c r="B319">
        <v>3</v>
      </c>
      <c r="D319" s="12">
        <v>70000</v>
      </c>
      <c r="E319" s="12">
        <v>150000</v>
      </c>
      <c r="F319" s="12">
        <v>250000</v>
      </c>
    </row>
    <row r="320" spans="1:6" x14ac:dyDescent="0.25">
      <c r="A320">
        <v>22</v>
      </c>
      <c r="B320">
        <v>4</v>
      </c>
      <c r="D320" s="12">
        <v>7</v>
      </c>
      <c r="E320" s="12">
        <v>10</v>
      </c>
      <c r="F320" s="12">
        <v>15</v>
      </c>
    </row>
    <row r="321" spans="1:6" x14ac:dyDescent="0.25">
      <c r="A321">
        <v>22</v>
      </c>
      <c r="B321">
        <v>5</v>
      </c>
      <c r="D321" s="12">
        <v>15000</v>
      </c>
      <c r="E321" s="12">
        <v>20000</v>
      </c>
      <c r="F321" s="12">
        <v>25000</v>
      </c>
    </row>
    <row r="322" spans="1:6" x14ac:dyDescent="0.25">
      <c r="A322">
        <v>22</v>
      </c>
      <c r="B322">
        <v>6</v>
      </c>
      <c r="D322" s="12">
        <v>1000</v>
      </c>
      <c r="E322" s="12">
        <v>1200</v>
      </c>
      <c r="F322" s="12">
        <v>1400</v>
      </c>
    </row>
    <row r="323" spans="1:6" x14ac:dyDescent="0.25">
      <c r="A323">
        <v>22</v>
      </c>
      <c r="B323">
        <v>7</v>
      </c>
      <c r="D323" s="12">
        <v>10</v>
      </c>
      <c r="E323" s="12">
        <v>20</v>
      </c>
      <c r="F323" s="12">
        <v>30</v>
      </c>
    </row>
    <row r="324" spans="1:6" x14ac:dyDescent="0.25">
      <c r="A324">
        <v>22</v>
      </c>
      <c r="B324">
        <v>8</v>
      </c>
      <c r="D324" s="12">
        <v>0.2</v>
      </c>
      <c r="E324" s="12">
        <v>0.5</v>
      </c>
      <c r="F324" s="12">
        <v>0.8</v>
      </c>
    </row>
    <row r="325" spans="1:6" x14ac:dyDescent="0.25">
      <c r="A325">
        <v>22</v>
      </c>
      <c r="B325">
        <v>9</v>
      </c>
      <c r="D325" s="12">
        <v>0.55000000000000004</v>
      </c>
      <c r="E325" s="12">
        <v>0.65</v>
      </c>
      <c r="F325" s="12">
        <v>0.7</v>
      </c>
    </row>
    <row r="326" spans="1:6" x14ac:dyDescent="0.25">
      <c r="A326">
        <v>22</v>
      </c>
      <c r="B326">
        <v>10</v>
      </c>
      <c r="D326" s="12">
        <v>0.01</v>
      </c>
      <c r="E326" s="12">
        <v>1.4999999999999999E-2</v>
      </c>
      <c r="F326" s="12">
        <v>2.5000000000000001E-2</v>
      </c>
    </row>
    <row r="327" spans="1:6" x14ac:dyDescent="0.25">
      <c r="A327">
        <v>22</v>
      </c>
      <c r="B327">
        <v>11</v>
      </c>
      <c r="D327" s="12">
        <v>0.3</v>
      </c>
      <c r="E327" s="12">
        <v>0.35</v>
      </c>
      <c r="F327" s="12">
        <v>0.4</v>
      </c>
    </row>
    <row r="328" spans="1:6" x14ac:dyDescent="0.25">
      <c r="A328">
        <v>22</v>
      </c>
      <c r="B328">
        <v>12</v>
      </c>
      <c r="D328" s="12">
        <v>0.05</v>
      </c>
      <c r="E328" s="12">
        <v>0.1</v>
      </c>
      <c r="F328" s="12">
        <v>0.15</v>
      </c>
    </row>
    <row r="329" spans="1:6" x14ac:dyDescent="0.25">
      <c r="A329">
        <v>22</v>
      </c>
      <c r="B329">
        <v>13</v>
      </c>
      <c r="D329" s="12">
        <v>4.0000000000000001E-3</v>
      </c>
      <c r="E329" s="12">
        <v>7.0000000000000001E-3</v>
      </c>
      <c r="F329" s="12">
        <v>0.01</v>
      </c>
    </row>
    <row r="330" spans="1:6" x14ac:dyDescent="0.25">
      <c r="A330">
        <v>22</v>
      </c>
      <c r="B330">
        <v>14</v>
      </c>
      <c r="D330" s="12">
        <v>0.01</v>
      </c>
      <c r="E330" s="12">
        <v>0.02</v>
      </c>
      <c r="F330" s="12">
        <v>0.05</v>
      </c>
    </row>
    <row r="331" spans="1:6" x14ac:dyDescent="0.25">
      <c r="A331">
        <v>22</v>
      </c>
      <c r="B331">
        <v>15</v>
      </c>
      <c r="D331" s="12">
        <v>900</v>
      </c>
      <c r="E331" s="12">
        <v>1200</v>
      </c>
      <c r="F331" s="12">
        <v>1450</v>
      </c>
    </row>
    <row r="332" spans="1:6" x14ac:dyDescent="0.25">
      <c r="A332">
        <v>23</v>
      </c>
      <c r="B332">
        <v>1</v>
      </c>
      <c r="D332" s="12">
        <v>300000</v>
      </c>
      <c r="E332" s="12">
        <v>550000</v>
      </c>
      <c r="F332" s="12">
        <v>700000</v>
      </c>
    </row>
    <row r="333" spans="1:6" x14ac:dyDescent="0.25">
      <c r="A333">
        <v>23</v>
      </c>
      <c r="B333">
        <v>2</v>
      </c>
      <c r="D333" s="12">
        <v>200</v>
      </c>
      <c r="E333" s="12">
        <v>300</v>
      </c>
      <c r="F333" s="12">
        <v>400</v>
      </c>
    </row>
    <row r="334" spans="1:6" x14ac:dyDescent="0.25">
      <c r="A334">
        <v>23</v>
      </c>
      <c r="B334">
        <v>3</v>
      </c>
      <c r="D334" s="12">
        <v>60000</v>
      </c>
      <c r="E334" s="12">
        <v>70000</v>
      </c>
      <c r="F334" s="12">
        <v>85000</v>
      </c>
    </row>
    <row r="335" spans="1:6" x14ac:dyDescent="0.25">
      <c r="A335">
        <v>23</v>
      </c>
      <c r="B335">
        <v>4</v>
      </c>
      <c r="D335" s="12">
        <v>7</v>
      </c>
      <c r="E335" s="12">
        <v>11</v>
      </c>
      <c r="F335" s="12">
        <v>15</v>
      </c>
    </row>
    <row r="336" spans="1:6" x14ac:dyDescent="0.25">
      <c r="A336">
        <v>23</v>
      </c>
      <c r="B336">
        <v>5</v>
      </c>
      <c r="D336" s="12">
        <v>15000</v>
      </c>
      <c r="E336" s="12">
        <v>20000</v>
      </c>
      <c r="F336" s="12">
        <v>25000</v>
      </c>
    </row>
    <row r="337" spans="1:6" x14ac:dyDescent="0.25">
      <c r="A337">
        <v>23</v>
      </c>
      <c r="B337">
        <v>6</v>
      </c>
      <c r="D337" s="12">
        <v>750</v>
      </c>
      <c r="E337" s="12">
        <v>920</v>
      </c>
      <c r="F337" s="12">
        <v>1000</v>
      </c>
    </row>
    <row r="338" spans="1:6" x14ac:dyDescent="0.25">
      <c r="A338">
        <v>23</v>
      </c>
      <c r="B338">
        <v>7</v>
      </c>
      <c r="D338" s="12">
        <v>10</v>
      </c>
      <c r="E338" s="12">
        <v>14</v>
      </c>
      <c r="F338" s="12">
        <v>21</v>
      </c>
    </row>
    <row r="339" spans="1:6" x14ac:dyDescent="0.25">
      <c r="A339">
        <v>23</v>
      </c>
      <c r="B339">
        <v>8</v>
      </c>
      <c r="D339" s="12">
        <v>0.1</v>
      </c>
      <c r="E339" s="12">
        <v>0.4</v>
      </c>
      <c r="F339" s="12">
        <v>0.75</v>
      </c>
    </row>
    <row r="340" spans="1:6" x14ac:dyDescent="0.25">
      <c r="A340">
        <v>23</v>
      </c>
      <c r="B340">
        <v>9</v>
      </c>
      <c r="D340" s="12">
        <v>0.4</v>
      </c>
      <c r="E340" s="12">
        <v>0.6</v>
      </c>
      <c r="F340" s="12">
        <v>0.8</v>
      </c>
    </row>
    <row r="341" spans="1:6" x14ac:dyDescent="0.25">
      <c r="A341">
        <v>23</v>
      </c>
      <c r="B341">
        <v>10</v>
      </c>
      <c r="D341" s="12">
        <v>5.0000000000000001E-3</v>
      </c>
      <c r="E341" s="12">
        <v>1.4999999999999999E-2</v>
      </c>
      <c r="F341" s="12">
        <v>0.02</v>
      </c>
    </row>
    <row r="342" spans="1:6" x14ac:dyDescent="0.25">
      <c r="A342">
        <v>23</v>
      </c>
      <c r="B342">
        <v>11</v>
      </c>
      <c r="D342" s="12">
        <v>0.1</v>
      </c>
      <c r="E342" s="12">
        <v>0.3</v>
      </c>
      <c r="F342" s="12">
        <v>0.5</v>
      </c>
    </row>
    <row r="343" spans="1:6" x14ac:dyDescent="0.25">
      <c r="A343">
        <v>23</v>
      </c>
      <c r="B343">
        <v>12</v>
      </c>
      <c r="D343" s="12">
        <v>0.02</v>
      </c>
      <c r="E343" s="12">
        <v>7.0000000000000007E-2</v>
      </c>
      <c r="F343" s="12">
        <v>0.1</v>
      </c>
    </row>
    <row r="344" spans="1:6" x14ac:dyDescent="0.25">
      <c r="A344">
        <v>23</v>
      </c>
      <c r="B344">
        <v>13</v>
      </c>
      <c r="D344" s="12">
        <v>1E-3</v>
      </c>
      <c r="E344" s="12">
        <v>5.0000000000000001E-3</v>
      </c>
      <c r="F344" s="12">
        <v>1.4999999999999999E-2</v>
      </c>
    </row>
    <row r="345" spans="1:6" x14ac:dyDescent="0.25">
      <c r="A345">
        <v>23</v>
      </c>
      <c r="B345">
        <v>14</v>
      </c>
      <c r="D345" s="12">
        <v>0.01</v>
      </c>
      <c r="E345" s="12">
        <v>2.5000000000000001E-2</v>
      </c>
      <c r="F345" s="12">
        <v>0.05</v>
      </c>
    </row>
    <row r="346" spans="1:6" x14ac:dyDescent="0.25">
      <c r="A346">
        <v>23</v>
      </c>
      <c r="B346">
        <v>15</v>
      </c>
      <c r="D346" s="12">
        <v>900</v>
      </c>
      <c r="E346" s="12">
        <v>1200</v>
      </c>
      <c r="F346" s="12">
        <v>1500</v>
      </c>
    </row>
    <row r="347" spans="1:6" x14ac:dyDescent="0.25">
      <c r="A347">
        <v>24</v>
      </c>
      <c r="B347">
        <v>1</v>
      </c>
      <c r="D347" s="12">
        <v>800000</v>
      </c>
      <c r="E347" s="12">
        <v>900000</v>
      </c>
      <c r="F347" s="12">
        <v>1000000</v>
      </c>
    </row>
    <row r="348" spans="1:6" x14ac:dyDescent="0.25">
      <c r="A348">
        <v>24</v>
      </c>
      <c r="B348">
        <v>2</v>
      </c>
      <c r="D348" s="12">
        <v>300</v>
      </c>
      <c r="E348" s="12">
        <v>350</v>
      </c>
      <c r="F348" s="12">
        <v>400</v>
      </c>
    </row>
    <row r="349" spans="1:6" x14ac:dyDescent="0.25">
      <c r="A349">
        <v>24</v>
      </c>
      <c r="B349">
        <v>3</v>
      </c>
      <c r="D349" s="12">
        <v>68000</v>
      </c>
      <c r="E349" s="12">
        <v>73000</v>
      </c>
      <c r="F349" s="12">
        <v>78000</v>
      </c>
    </row>
    <row r="350" spans="1:6" x14ac:dyDescent="0.25">
      <c r="A350">
        <v>24</v>
      </c>
      <c r="B350">
        <v>4</v>
      </c>
      <c r="D350" s="12">
        <v>3</v>
      </c>
      <c r="E350" s="12">
        <v>9</v>
      </c>
      <c r="F350" s="12">
        <v>15</v>
      </c>
    </row>
    <row r="351" spans="1:6" x14ac:dyDescent="0.25">
      <c r="A351">
        <v>24</v>
      </c>
      <c r="B351">
        <v>5</v>
      </c>
      <c r="D351" s="12">
        <v>20000</v>
      </c>
      <c r="E351" s="12">
        <v>25000</v>
      </c>
      <c r="F351" s="12">
        <v>35000</v>
      </c>
    </row>
    <row r="352" spans="1:6" x14ac:dyDescent="0.25">
      <c r="A352">
        <v>24</v>
      </c>
      <c r="B352">
        <v>6</v>
      </c>
      <c r="D352" s="12">
        <v>800</v>
      </c>
      <c r="E352" s="12">
        <v>1000</v>
      </c>
      <c r="F352" s="12">
        <v>1200</v>
      </c>
    </row>
    <row r="353" spans="1:6" x14ac:dyDescent="0.25">
      <c r="A353">
        <v>24</v>
      </c>
      <c r="B353">
        <v>7</v>
      </c>
      <c r="D353" s="12">
        <v>15</v>
      </c>
      <c r="E353" s="12">
        <v>20</v>
      </c>
      <c r="F353" s="12">
        <v>30</v>
      </c>
    </row>
    <row r="354" spans="1:6" x14ac:dyDescent="0.25">
      <c r="A354">
        <v>24</v>
      </c>
      <c r="B354">
        <v>8</v>
      </c>
      <c r="D354" s="12">
        <v>0.05</v>
      </c>
      <c r="E354" s="12">
        <v>0.15</v>
      </c>
      <c r="F354" s="12">
        <v>0.4</v>
      </c>
    </row>
    <row r="355" spans="1:6" x14ac:dyDescent="0.25">
      <c r="A355">
        <v>24</v>
      </c>
      <c r="B355">
        <v>9</v>
      </c>
      <c r="D355" s="12">
        <v>0.55000000000000004</v>
      </c>
      <c r="E355" s="12">
        <v>0.6</v>
      </c>
      <c r="F355" s="12">
        <v>0.65</v>
      </c>
    </row>
    <row r="356" spans="1:6" x14ac:dyDescent="0.25">
      <c r="A356">
        <v>24</v>
      </c>
      <c r="B356">
        <v>10</v>
      </c>
      <c r="D356" s="12">
        <v>5.0000000000000001E-3</v>
      </c>
      <c r="E356" s="12">
        <v>1.2999999999999999E-2</v>
      </c>
      <c r="F356" s="12">
        <v>0.03</v>
      </c>
    </row>
    <row r="357" spans="1:6" x14ac:dyDescent="0.25">
      <c r="A357">
        <v>24</v>
      </c>
      <c r="B357">
        <v>11</v>
      </c>
      <c r="D357" s="12">
        <v>0.25</v>
      </c>
      <c r="E357" s="12">
        <v>0.34</v>
      </c>
      <c r="F357" s="12">
        <v>0.45</v>
      </c>
    </row>
    <row r="358" spans="1:6" x14ac:dyDescent="0.25">
      <c r="A358">
        <v>24</v>
      </c>
      <c r="B358">
        <v>12</v>
      </c>
      <c r="D358" s="12">
        <v>0.03</v>
      </c>
      <c r="E358" s="12">
        <v>0.08</v>
      </c>
      <c r="F358" s="12">
        <v>0.12</v>
      </c>
    </row>
    <row r="359" spans="1:6" x14ac:dyDescent="0.25">
      <c r="A359">
        <v>24</v>
      </c>
      <c r="B359">
        <v>13</v>
      </c>
      <c r="D359" s="12">
        <v>2E-3</v>
      </c>
      <c r="E359" s="12">
        <v>6.0000000000000001E-3</v>
      </c>
      <c r="F359" s="12">
        <v>0.01</v>
      </c>
    </row>
    <row r="360" spans="1:6" x14ac:dyDescent="0.25">
      <c r="A360">
        <v>24</v>
      </c>
      <c r="B360">
        <v>14</v>
      </c>
      <c r="D360" s="12">
        <v>0.05</v>
      </c>
      <c r="E360" s="12">
        <v>0.125</v>
      </c>
      <c r="F360" s="12">
        <v>0.25</v>
      </c>
    </row>
    <row r="361" spans="1:6" x14ac:dyDescent="0.25">
      <c r="A361">
        <v>24</v>
      </c>
      <c r="B361">
        <v>15</v>
      </c>
      <c r="D361" s="12">
        <v>850</v>
      </c>
      <c r="E361" s="12">
        <v>1200</v>
      </c>
      <c r="F361" s="12">
        <v>1500</v>
      </c>
    </row>
    <row r="362" spans="1:6" x14ac:dyDescent="0.25">
      <c r="A362">
        <v>25</v>
      </c>
      <c r="B362">
        <v>1</v>
      </c>
      <c r="D362" s="12">
        <v>650000</v>
      </c>
      <c r="E362" s="12">
        <v>800000</v>
      </c>
      <c r="F362" s="12">
        <v>950000</v>
      </c>
    </row>
    <row r="363" spans="1:6" x14ac:dyDescent="0.25">
      <c r="A363">
        <v>25</v>
      </c>
      <c r="B363">
        <v>2</v>
      </c>
      <c r="D363" s="12">
        <v>150</v>
      </c>
      <c r="E363" s="12">
        <v>400</v>
      </c>
      <c r="F363" s="12">
        <v>650</v>
      </c>
    </row>
    <row r="364" spans="1:6" x14ac:dyDescent="0.25">
      <c r="A364">
        <v>25</v>
      </c>
      <c r="B364">
        <v>3</v>
      </c>
      <c r="D364" s="12">
        <v>30</v>
      </c>
      <c r="E364" s="12">
        <v>37</v>
      </c>
      <c r="F364" s="12">
        <v>44</v>
      </c>
    </row>
    <row r="365" spans="1:6" x14ac:dyDescent="0.25">
      <c r="A365">
        <v>25</v>
      </c>
      <c r="B365">
        <v>4</v>
      </c>
      <c r="D365" s="12">
        <v>8</v>
      </c>
      <c r="E365" s="12">
        <v>18</v>
      </c>
      <c r="F365" s="12">
        <v>35</v>
      </c>
    </row>
    <row r="366" spans="1:6" x14ac:dyDescent="0.25">
      <c r="A366">
        <v>25</v>
      </c>
      <c r="B366">
        <v>5</v>
      </c>
      <c r="D366" s="12">
        <v>17000</v>
      </c>
      <c r="E366" s="12">
        <v>200000</v>
      </c>
      <c r="F366" s="12">
        <v>280000</v>
      </c>
    </row>
    <row r="367" spans="1:6" x14ac:dyDescent="0.25">
      <c r="A367">
        <v>25</v>
      </c>
      <c r="B367">
        <v>6</v>
      </c>
      <c r="D367" s="12">
        <v>800</v>
      </c>
      <c r="E367" s="12">
        <v>1200</v>
      </c>
      <c r="F367" s="12">
        <v>1600</v>
      </c>
    </row>
    <row r="368" spans="1:6" x14ac:dyDescent="0.25">
      <c r="A368">
        <v>25</v>
      </c>
      <c r="B368">
        <v>7</v>
      </c>
      <c r="D368" s="12">
        <v>14</v>
      </c>
      <c r="E368" s="12">
        <v>16</v>
      </c>
      <c r="F368" s="12">
        <v>24</v>
      </c>
    </row>
    <row r="369" spans="1:6" x14ac:dyDescent="0.25">
      <c r="A369">
        <v>25</v>
      </c>
      <c r="B369">
        <v>8</v>
      </c>
      <c r="D369" s="12">
        <v>0.1</v>
      </c>
      <c r="E369" s="12">
        <v>0.3</v>
      </c>
      <c r="F369" s="12">
        <v>0.5</v>
      </c>
    </row>
    <row r="370" spans="1:6" x14ac:dyDescent="0.25">
      <c r="A370">
        <v>25</v>
      </c>
      <c r="B370">
        <v>9</v>
      </c>
      <c r="D370" s="12">
        <v>0.4</v>
      </c>
      <c r="E370" s="12">
        <v>0.55000000000000004</v>
      </c>
      <c r="F370" s="12">
        <v>0.7</v>
      </c>
    </row>
    <row r="371" spans="1:6" x14ac:dyDescent="0.25">
      <c r="A371">
        <v>25</v>
      </c>
      <c r="B371">
        <v>10</v>
      </c>
      <c r="D371" s="12">
        <v>8.0000000000000002E-3</v>
      </c>
      <c r="E371" s="12">
        <v>1.4999999999999999E-2</v>
      </c>
      <c r="F371" s="12">
        <v>2.5000000000000001E-2</v>
      </c>
    </row>
    <row r="372" spans="1:6" x14ac:dyDescent="0.25">
      <c r="A372">
        <v>25</v>
      </c>
      <c r="B372">
        <v>11</v>
      </c>
      <c r="D372" s="12">
        <v>0.3</v>
      </c>
      <c r="E372" s="12">
        <v>0.4</v>
      </c>
      <c r="F372" s="12">
        <v>0.55000000000000004</v>
      </c>
    </row>
    <row r="373" spans="1:6" x14ac:dyDescent="0.25">
      <c r="A373">
        <v>25</v>
      </c>
      <c r="B373">
        <v>12</v>
      </c>
      <c r="D373" s="12">
        <v>0.05</v>
      </c>
      <c r="E373" s="12">
        <v>0.1</v>
      </c>
      <c r="F373" s="12">
        <v>0.15</v>
      </c>
    </row>
    <row r="374" spans="1:6" x14ac:dyDescent="0.25">
      <c r="A374">
        <v>25</v>
      </c>
      <c r="B374">
        <v>13</v>
      </c>
      <c r="D374" s="12">
        <v>3.0000000000000001E-3</v>
      </c>
      <c r="E374" s="12">
        <v>7.0000000000000001E-3</v>
      </c>
      <c r="F374" s="12">
        <v>1.0999999999999999E-2</v>
      </c>
    </row>
    <row r="375" spans="1:6" x14ac:dyDescent="0.25">
      <c r="A375">
        <v>25</v>
      </c>
      <c r="B375">
        <v>14</v>
      </c>
      <c r="D375" s="12">
        <v>0.08</v>
      </c>
      <c r="E375" s="12">
        <v>0.13</v>
      </c>
      <c r="F375" s="12">
        <v>0.18</v>
      </c>
    </row>
    <row r="376" spans="1:6" x14ac:dyDescent="0.25">
      <c r="A376">
        <v>25</v>
      </c>
      <c r="B376">
        <v>15</v>
      </c>
      <c r="D376" s="12">
        <v>800</v>
      </c>
      <c r="E376" s="12">
        <v>1500</v>
      </c>
      <c r="F376" s="12">
        <v>2500</v>
      </c>
    </row>
    <row r="377" spans="1:6" x14ac:dyDescent="0.25">
      <c r="A377">
        <v>26</v>
      </c>
      <c r="B377">
        <v>1</v>
      </c>
      <c r="D377" s="12">
        <v>600000</v>
      </c>
      <c r="E377" s="12">
        <v>700000</v>
      </c>
      <c r="F377" s="12">
        <v>800000</v>
      </c>
    </row>
    <row r="378" spans="1:6" x14ac:dyDescent="0.25">
      <c r="A378">
        <v>26</v>
      </c>
      <c r="B378">
        <v>2</v>
      </c>
      <c r="D378" s="12">
        <v>340</v>
      </c>
      <c r="E378" s="12">
        <v>400</v>
      </c>
      <c r="F378" s="12">
        <v>600</v>
      </c>
    </row>
    <row r="379" spans="1:6" x14ac:dyDescent="0.25">
      <c r="A379">
        <v>26</v>
      </c>
      <c r="B379">
        <v>3</v>
      </c>
      <c r="D379" s="12">
        <v>70000</v>
      </c>
      <c r="E379" s="12">
        <v>80000</v>
      </c>
      <c r="F379" s="12">
        <v>90000</v>
      </c>
    </row>
    <row r="380" spans="1:6" x14ac:dyDescent="0.25">
      <c r="A380">
        <v>26</v>
      </c>
      <c r="B380">
        <v>4</v>
      </c>
      <c r="D380" s="12">
        <v>1</v>
      </c>
      <c r="E380" s="12">
        <v>6</v>
      </c>
      <c r="F380" s="12">
        <v>9</v>
      </c>
    </row>
    <row r="381" spans="1:6" x14ac:dyDescent="0.25">
      <c r="A381">
        <v>26</v>
      </c>
      <c r="B381">
        <v>5</v>
      </c>
      <c r="D381" s="12">
        <v>10000</v>
      </c>
      <c r="E381" s="12">
        <v>12000</v>
      </c>
      <c r="F381" s="12">
        <v>15000</v>
      </c>
    </row>
    <row r="382" spans="1:6" x14ac:dyDescent="0.25">
      <c r="A382">
        <v>26</v>
      </c>
      <c r="B382">
        <v>6</v>
      </c>
      <c r="D382" s="12">
        <v>800</v>
      </c>
      <c r="E382" s="12">
        <v>1000</v>
      </c>
      <c r="F382" s="12">
        <v>1100</v>
      </c>
    </row>
    <row r="383" spans="1:6" x14ac:dyDescent="0.25">
      <c r="A383">
        <v>26</v>
      </c>
      <c r="B383">
        <v>7</v>
      </c>
      <c r="D383" s="12">
        <v>10</v>
      </c>
      <c r="E383" s="12">
        <v>20</v>
      </c>
      <c r="F383" s="12">
        <v>40</v>
      </c>
    </row>
    <row r="384" spans="1:6" x14ac:dyDescent="0.25">
      <c r="A384">
        <v>26</v>
      </c>
      <c r="B384">
        <v>8</v>
      </c>
      <c r="D384" s="12">
        <v>0.02</v>
      </c>
      <c r="E384" s="12">
        <v>0.05</v>
      </c>
      <c r="F384" s="12">
        <v>0.2</v>
      </c>
    </row>
    <row r="385" spans="1:6" x14ac:dyDescent="0.25">
      <c r="A385">
        <v>26</v>
      </c>
      <c r="B385">
        <v>9</v>
      </c>
      <c r="D385" s="12">
        <v>0.4</v>
      </c>
      <c r="E385" s="12">
        <v>0.5</v>
      </c>
      <c r="F385" s="12">
        <v>0.7</v>
      </c>
    </row>
    <row r="386" spans="1:6" x14ac:dyDescent="0.25">
      <c r="A386">
        <v>26</v>
      </c>
      <c r="B386">
        <v>10</v>
      </c>
      <c r="D386" s="12">
        <v>1E-3</v>
      </c>
      <c r="E386" s="12">
        <v>0.01</v>
      </c>
      <c r="F386" s="12">
        <v>0.05</v>
      </c>
    </row>
    <row r="387" spans="1:6" x14ac:dyDescent="0.25">
      <c r="A387">
        <v>26</v>
      </c>
      <c r="B387">
        <v>11</v>
      </c>
      <c r="D387" s="12">
        <v>0.3</v>
      </c>
      <c r="E387" s="12">
        <v>0.5</v>
      </c>
      <c r="F387" s="12">
        <v>0.7</v>
      </c>
    </row>
    <row r="388" spans="1:6" x14ac:dyDescent="0.25">
      <c r="A388">
        <v>26</v>
      </c>
      <c r="B388">
        <v>12</v>
      </c>
      <c r="D388" s="12">
        <v>0.05</v>
      </c>
      <c r="E388" s="12">
        <v>0.08</v>
      </c>
      <c r="F388" s="12">
        <v>0.15</v>
      </c>
    </row>
    <row r="389" spans="1:6" x14ac:dyDescent="0.25">
      <c r="A389">
        <v>26</v>
      </c>
      <c r="B389">
        <v>13</v>
      </c>
      <c r="D389" s="12">
        <v>1E-3</v>
      </c>
      <c r="E389" s="12">
        <v>5.0000000000000001E-3</v>
      </c>
      <c r="F389" s="12">
        <v>0.01</v>
      </c>
    </row>
    <row r="390" spans="1:6" x14ac:dyDescent="0.25">
      <c r="A390">
        <v>26</v>
      </c>
      <c r="B390">
        <v>14</v>
      </c>
      <c r="D390" s="12">
        <v>0.01</v>
      </c>
      <c r="E390" s="12">
        <v>0.1</v>
      </c>
      <c r="F390" s="12">
        <v>0.5</v>
      </c>
    </row>
    <row r="391" spans="1:6" x14ac:dyDescent="0.25">
      <c r="A391">
        <v>26</v>
      </c>
      <c r="B391">
        <v>15</v>
      </c>
      <c r="D391" s="12">
        <v>700</v>
      </c>
      <c r="E391" s="12">
        <v>800</v>
      </c>
      <c r="F391" s="12">
        <v>1000</v>
      </c>
    </row>
    <row r="392" spans="1:6" x14ac:dyDescent="0.25">
      <c r="A392">
        <v>27</v>
      </c>
      <c r="B392">
        <v>1</v>
      </c>
      <c r="D392" s="12">
        <v>300000</v>
      </c>
      <c r="E392" s="12">
        <v>500000</v>
      </c>
      <c r="F392" s="12">
        <v>700000</v>
      </c>
    </row>
    <row r="393" spans="1:6" x14ac:dyDescent="0.25">
      <c r="A393">
        <v>27</v>
      </c>
      <c r="B393">
        <v>2</v>
      </c>
      <c r="D393" s="12">
        <v>375</v>
      </c>
      <c r="E393" s="12">
        <v>512</v>
      </c>
      <c r="F393" s="12">
        <v>650</v>
      </c>
    </row>
    <row r="394" spans="1:6" x14ac:dyDescent="0.25">
      <c r="A394">
        <v>27</v>
      </c>
      <c r="B394">
        <v>3</v>
      </c>
      <c r="D394" s="12">
        <v>80000</v>
      </c>
      <c r="E394" s="12">
        <v>878787</v>
      </c>
      <c r="F394" s="12">
        <v>999999</v>
      </c>
    </row>
    <row r="395" spans="1:6" x14ac:dyDescent="0.25">
      <c r="A395">
        <v>27</v>
      </c>
      <c r="B395">
        <v>4</v>
      </c>
      <c r="D395" s="12">
        <v>11</v>
      </c>
      <c r="E395" s="12">
        <v>15</v>
      </c>
      <c r="F395" s="12">
        <v>30</v>
      </c>
    </row>
    <row r="396" spans="1:6" x14ac:dyDescent="0.25">
      <c r="A396">
        <v>27</v>
      </c>
      <c r="B396">
        <v>5</v>
      </c>
      <c r="D396" s="12">
        <v>22000</v>
      </c>
      <c r="E396" s="12">
        <v>25000</v>
      </c>
      <c r="F396" s="12">
        <v>37000</v>
      </c>
    </row>
    <row r="397" spans="1:6" x14ac:dyDescent="0.25">
      <c r="A397">
        <v>27</v>
      </c>
      <c r="B397">
        <v>6</v>
      </c>
      <c r="D397" s="12">
        <v>850</v>
      </c>
      <c r="E397" s="12">
        <v>915</v>
      </c>
      <c r="F397" s="12">
        <v>1111</v>
      </c>
    </row>
    <row r="398" spans="1:6" x14ac:dyDescent="0.25">
      <c r="A398">
        <v>27</v>
      </c>
      <c r="B398">
        <v>7</v>
      </c>
      <c r="D398" s="12">
        <v>23</v>
      </c>
      <c r="E398" s="12">
        <v>34</v>
      </c>
      <c r="F398" s="12">
        <v>37</v>
      </c>
    </row>
    <row r="399" spans="1:6" x14ac:dyDescent="0.25">
      <c r="A399">
        <v>27</v>
      </c>
      <c r="B399">
        <v>8</v>
      </c>
      <c r="D399" s="12">
        <v>43</v>
      </c>
      <c r="E399" s="12">
        <v>66</v>
      </c>
      <c r="F399" s="12">
        <v>78</v>
      </c>
    </row>
    <row r="400" spans="1:6" x14ac:dyDescent="0.25">
      <c r="A400">
        <v>27</v>
      </c>
      <c r="B400">
        <v>9</v>
      </c>
      <c r="D400" s="12">
        <v>55</v>
      </c>
      <c r="E400" s="12">
        <v>65</v>
      </c>
      <c r="F400" s="12">
        <v>69</v>
      </c>
    </row>
    <row r="401" spans="1:6" x14ac:dyDescent="0.25">
      <c r="A401">
        <v>27</v>
      </c>
      <c r="B401">
        <v>10</v>
      </c>
      <c r="D401" s="12">
        <v>2</v>
      </c>
      <c r="E401" s="12">
        <v>3</v>
      </c>
      <c r="F401" s="12">
        <v>7</v>
      </c>
    </row>
    <row r="402" spans="1:6" x14ac:dyDescent="0.25">
      <c r="A402">
        <v>27</v>
      </c>
      <c r="B402">
        <v>11</v>
      </c>
      <c r="D402" s="12">
        <v>5</v>
      </c>
      <c r="E402" s="12">
        <v>34</v>
      </c>
      <c r="F402" s="12">
        <v>95</v>
      </c>
    </row>
    <row r="403" spans="1:6" x14ac:dyDescent="0.25">
      <c r="A403">
        <v>27</v>
      </c>
      <c r="B403">
        <v>12</v>
      </c>
      <c r="D403" s="12">
        <v>6</v>
      </c>
      <c r="E403" s="12">
        <v>11</v>
      </c>
      <c r="F403" s="12">
        <v>19</v>
      </c>
    </row>
    <row r="404" spans="1:6" x14ac:dyDescent="0.25">
      <c r="A404">
        <v>27</v>
      </c>
      <c r="B404">
        <v>13</v>
      </c>
      <c r="D404" s="12">
        <v>1</v>
      </c>
      <c r="E404" s="12">
        <v>2</v>
      </c>
      <c r="F404" s="12">
        <v>5</v>
      </c>
    </row>
    <row r="405" spans="1:6" x14ac:dyDescent="0.25">
      <c r="A405">
        <v>27</v>
      </c>
      <c r="B405">
        <v>14</v>
      </c>
      <c r="D405" s="12">
        <v>10</v>
      </c>
      <c r="E405" s="12">
        <v>15</v>
      </c>
      <c r="F405" s="12">
        <v>25</v>
      </c>
    </row>
    <row r="406" spans="1:6" x14ac:dyDescent="0.25">
      <c r="A406">
        <v>27</v>
      </c>
      <c r="B406">
        <v>15</v>
      </c>
      <c r="D406" s="12">
        <v>999</v>
      </c>
      <c r="E406" s="12">
        <v>1250</v>
      </c>
      <c r="F406" s="12">
        <v>1750</v>
      </c>
    </row>
    <row r="407" spans="1:6" x14ac:dyDescent="0.25">
      <c r="A407">
        <v>28</v>
      </c>
      <c r="B407">
        <v>1</v>
      </c>
      <c r="D407" s="12">
        <v>150000</v>
      </c>
      <c r="E407" s="12">
        <v>700000</v>
      </c>
      <c r="F407" s="12">
        <v>1700000</v>
      </c>
    </row>
    <row r="408" spans="1:6" x14ac:dyDescent="0.25">
      <c r="A408">
        <v>28</v>
      </c>
      <c r="B408">
        <v>2</v>
      </c>
      <c r="D408" s="12">
        <v>1</v>
      </c>
      <c r="E408" s="12">
        <v>5</v>
      </c>
      <c r="F408" s="12">
        <v>15</v>
      </c>
    </row>
    <row r="409" spans="1:6" x14ac:dyDescent="0.25">
      <c r="A409">
        <v>28</v>
      </c>
      <c r="B409">
        <v>3</v>
      </c>
      <c r="D409" s="12">
        <v>20000</v>
      </c>
      <c r="E409" s="12">
        <v>80000</v>
      </c>
      <c r="F409" s="12">
        <v>120000</v>
      </c>
    </row>
    <row r="410" spans="1:6" x14ac:dyDescent="0.25">
      <c r="A410">
        <v>28</v>
      </c>
      <c r="B410">
        <v>4</v>
      </c>
      <c r="D410" s="12">
        <v>9.9999999999999995E-7</v>
      </c>
      <c r="E410" s="12">
        <v>2</v>
      </c>
      <c r="F410" s="12">
        <v>5</v>
      </c>
    </row>
    <row r="411" spans="1:6" x14ac:dyDescent="0.25">
      <c r="A411">
        <v>28</v>
      </c>
      <c r="B411">
        <v>5</v>
      </c>
      <c r="D411" s="12">
        <v>10</v>
      </c>
      <c r="E411" s="12">
        <v>100</v>
      </c>
      <c r="F411" s="12">
        <v>2500</v>
      </c>
    </row>
    <row r="412" spans="1:6" x14ac:dyDescent="0.25">
      <c r="A412">
        <v>28</v>
      </c>
      <c r="B412">
        <v>6</v>
      </c>
      <c r="D412" s="12">
        <v>600</v>
      </c>
      <c r="E412" s="12">
        <v>1000</v>
      </c>
      <c r="F412" s="12">
        <v>1400</v>
      </c>
    </row>
    <row r="413" spans="1:6" x14ac:dyDescent="0.25">
      <c r="A413">
        <v>28</v>
      </c>
      <c r="B413">
        <v>7</v>
      </c>
      <c r="D413" s="12">
        <v>400</v>
      </c>
      <c r="E413" s="12">
        <v>600</v>
      </c>
      <c r="F413" s="12">
        <v>1000</v>
      </c>
    </row>
    <row r="414" spans="1:6" x14ac:dyDescent="0.25">
      <c r="A414">
        <v>28</v>
      </c>
      <c r="B414">
        <v>8</v>
      </c>
      <c r="D414" s="12">
        <v>0.1</v>
      </c>
      <c r="E414" s="12">
        <v>0.8</v>
      </c>
      <c r="F414" s="12">
        <v>0.95</v>
      </c>
    </row>
    <row r="415" spans="1:6" x14ac:dyDescent="0.25">
      <c r="A415">
        <v>28</v>
      </c>
      <c r="B415">
        <v>9</v>
      </c>
      <c r="D415" s="12">
        <v>0.4</v>
      </c>
      <c r="E415" s="12">
        <v>0.7</v>
      </c>
      <c r="F415" s="12">
        <v>0.99</v>
      </c>
    </row>
    <row r="416" spans="1:6" x14ac:dyDescent="0.25">
      <c r="A416">
        <v>28</v>
      </c>
      <c r="B416">
        <v>10</v>
      </c>
      <c r="D416" s="12">
        <v>1E-3</v>
      </c>
      <c r="E416" s="12">
        <v>0.01</v>
      </c>
      <c r="F416" s="12">
        <v>0.03</v>
      </c>
    </row>
    <row r="417" spans="1:6" x14ac:dyDescent="0.25">
      <c r="A417">
        <v>28</v>
      </c>
      <c r="B417">
        <v>11</v>
      </c>
      <c r="D417" s="12">
        <v>9.9999999999999995E-7</v>
      </c>
      <c r="E417" s="12">
        <v>0.05</v>
      </c>
      <c r="F417" s="12">
        <v>1</v>
      </c>
    </row>
    <row r="418" spans="1:6" x14ac:dyDescent="0.25">
      <c r="A418">
        <v>28</v>
      </c>
      <c r="B418">
        <v>12</v>
      </c>
      <c r="D418" s="12">
        <v>0.02</v>
      </c>
      <c r="E418" s="12">
        <v>0.5</v>
      </c>
      <c r="F418" s="12">
        <v>0.9</v>
      </c>
    </row>
    <row r="419" spans="1:6" x14ac:dyDescent="0.25">
      <c r="A419">
        <v>28</v>
      </c>
      <c r="B419">
        <v>13</v>
      </c>
      <c r="D419" s="12">
        <v>1E-3</v>
      </c>
      <c r="E419" s="12">
        <v>0.01</v>
      </c>
      <c r="F419" s="12">
        <v>0.03</v>
      </c>
    </row>
    <row r="420" spans="1:6" x14ac:dyDescent="0.25">
      <c r="A420">
        <v>28</v>
      </c>
      <c r="B420">
        <v>14</v>
      </c>
      <c r="D420" s="12">
        <v>9.9999999999999995E-7</v>
      </c>
      <c r="E420" s="12">
        <v>1E-4</v>
      </c>
      <c r="F420" s="12">
        <v>0.03</v>
      </c>
    </row>
    <row r="421" spans="1:6" x14ac:dyDescent="0.25">
      <c r="A421">
        <v>28</v>
      </c>
      <c r="B421">
        <v>15</v>
      </c>
      <c r="D421" s="12">
        <v>50</v>
      </c>
      <c r="E421" s="12">
        <v>150</v>
      </c>
      <c r="F421" s="12">
        <v>500</v>
      </c>
    </row>
    <row r="422" spans="1:6" x14ac:dyDescent="0.25">
      <c r="A422">
        <v>29</v>
      </c>
      <c r="B422">
        <v>1</v>
      </c>
      <c r="D422" s="12">
        <v>500000</v>
      </c>
      <c r="E422" s="12">
        <v>700000</v>
      </c>
      <c r="F422" s="12">
        <v>1000000</v>
      </c>
    </row>
    <row r="423" spans="1:6" x14ac:dyDescent="0.25">
      <c r="A423">
        <v>29</v>
      </c>
      <c r="B423">
        <v>2</v>
      </c>
      <c r="D423" s="12">
        <v>3</v>
      </c>
      <c r="E423" s="12">
        <v>10</v>
      </c>
      <c r="F423" s="12">
        <v>50</v>
      </c>
    </row>
    <row r="424" spans="1:6" x14ac:dyDescent="0.25">
      <c r="A424">
        <v>29</v>
      </c>
      <c r="B424">
        <v>3</v>
      </c>
      <c r="D424" s="12">
        <v>1000</v>
      </c>
      <c r="E424" s="12">
        <v>20000</v>
      </c>
      <c r="F424" s="12">
        <v>40000</v>
      </c>
    </row>
    <row r="425" spans="1:6" x14ac:dyDescent="0.25">
      <c r="A425">
        <v>29</v>
      </c>
      <c r="B425">
        <v>4</v>
      </c>
      <c r="D425" s="12">
        <v>1</v>
      </c>
      <c r="E425" s="12">
        <v>5</v>
      </c>
      <c r="F425" s="12">
        <v>15</v>
      </c>
    </row>
    <row r="426" spans="1:6" x14ac:dyDescent="0.25">
      <c r="A426">
        <v>29</v>
      </c>
      <c r="B426">
        <v>5</v>
      </c>
      <c r="D426" s="12">
        <v>15000</v>
      </c>
      <c r="E426" s="12">
        <v>25000</v>
      </c>
      <c r="F426" s="12">
        <v>30000</v>
      </c>
    </row>
    <row r="427" spans="1:6" x14ac:dyDescent="0.25">
      <c r="A427">
        <v>29</v>
      </c>
      <c r="B427">
        <v>6</v>
      </c>
      <c r="D427" s="12">
        <v>750</v>
      </c>
      <c r="E427" s="12">
        <v>900</v>
      </c>
      <c r="F427" s="12">
        <v>1100</v>
      </c>
    </row>
    <row r="428" spans="1:6" x14ac:dyDescent="0.25">
      <c r="A428">
        <v>29</v>
      </c>
      <c r="B428">
        <v>7</v>
      </c>
      <c r="D428" s="12">
        <v>15</v>
      </c>
      <c r="E428" s="12">
        <v>30</v>
      </c>
      <c r="F428" s="12">
        <v>40</v>
      </c>
    </row>
    <row r="429" spans="1:6" x14ac:dyDescent="0.25">
      <c r="A429">
        <v>29</v>
      </c>
      <c r="B429">
        <v>8</v>
      </c>
      <c r="D429" s="12">
        <v>0.25</v>
      </c>
      <c r="E429" s="12">
        <v>0.35</v>
      </c>
      <c r="F429" s="12">
        <v>0.5</v>
      </c>
    </row>
    <row r="430" spans="1:6" x14ac:dyDescent="0.25">
      <c r="A430">
        <v>29</v>
      </c>
      <c r="B430">
        <v>9</v>
      </c>
      <c r="D430" s="12">
        <v>0.5</v>
      </c>
      <c r="E430" s="12">
        <v>0.6</v>
      </c>
      <c r="F430" s="12">
        <v>0.65</v>
      </c>
    </row>
    <row r="431" spans="1:6" x14ac:dyDescent="0.25">
      <c r="A431">
        <v>29</v>
      </c>
      <c r="B431">
        <v>10</v>
      </c>
      <c r="D431" s="12">
        <v>5.0000000000000001E-3</v>
      </c>
      <c r="E431" s="12">
        <v>1.2999999999999999E-2</v>
      </c>
      <c r="F431" s="12">
        <v>0.05</v>
      </c>
    </row>
    <row r="432" spans="1:6" x14ac:dyDescent="0.25">
      <c r="A432">
        <v>29</v>
      </c>
      <c r="B432">
        <v>11</v>
      </c>
      <c r="D432" s="12">
        <v>0.02</v>
      </c>
      <c r="E432" s="12">
        <v>0.1</v>
      </c>
      <c r="F432" s="12">
        <v>0.35</v>
      </c>
    </row>
    <row r="433" spans="1:6" x14ac:dyDescent="0.25">
      <c r="A433">
        <v>29</v>
      </c>
      <c r="B433">
        <v>12</v>
      </c>
      <c r="D433" s="12">
        <v>0.05</v>
      </c>
      <c r="E433" s="12">
        <v>0.1</v>
      </c>
      <c r="F433" s="12">
        <v>0.15</v>
      </c>
    </row>
    <row r="434" spans="1:6" x14ac:dyDescent="0.25">
      <c r="A434">
        <v>29</v>
      </c>
      <c r="B434">
        <v>13</v>
      </c>
      <c r="D434" s="12">
        <v>4.0000000000000001E-3</v>
      </c>
      <c r="E434" s="12">
        <v>6.0000000000000001E-3</v>
      </c>
      <c r="F434" s="12">
        <v>0.03</v>
      </c>
    </row>
    <row r="435" spans="1:6" x14ac:dyDescent="0.25">
      <c r="A435">
        <v>29</v>
      </c>
      <c r="B435">
        <v>14</v>
      </c>
      <c r="D435" s="12">
        <v>0.1</v>
      </c>
      <c r="E435" s="12">
        <v>0.25</v>
      </c>
      <c r="F435" s="12">
        <v>0.3</v>
      </c>
    </row>
    <row r="436" spans="1:6" x14ac:dyDescent="0.25">
      <c r="A436">
        <v>29</v>
      </c>
      <c r="B436">
        <v>15</v>
      </c>
      <c r="D436" s="12">
        <v>750</v>
      </c>
      <c r="E436" s="12">
        <v>1100</v>
      </c>
      <c r="F436" s="12">
        <v>2000</v>
      </c>
    </row>
    <row r="437" spans="1:6" x14ac:dyDescent="0.25">
      <c r="A437">
        <v>30</v>
      </c>
      <c r="B437">
        <v>1</v>
      </c>
      <c r="D437" s="12">
        <v>810000</v>
      </c>
      <c r="E437" s="12">
        <v>845000</v>
      </c>
      <c r="F437" s="12">
        <v>860000</v>
      </c>
    </row>
    <row r="438" spans="1:6" x14ac:dyDescent="0.25">
      <c r="A438">
        <v>30</v>
      </c>
      <c r="B438">
        <v>2</v>
      </c>
      <c r="D438" s="12">
        <v>325</v>
      </c>
      <c r="E438" s="12">
        <v>350</v>
      </c>
      <c r="F438" s="12">
        <v>365</v>
      </c>
    </row>
    <row r="439" spans="1:6" x14ac:dyDescent="0.25">
      <c r="A439">
        <v>30</v>
      </c>
      <c r="B439">
        <v>3</v>
      </c>
      <c r="D439" s="12">
        <v>65000</v>
      </c>
      <c r="E439" s="12">
        <v>85000</v>
      </c>
      <c r="F439" s="12">
        <v>90000</v>
      </c>
    </row>
    <row r="440" spans="1:6" x14ac:dyDescent="0.25">
      <c r="A440">
        <v>30</v>
      </c>
      <c r="B440">
        <v>4</v>
      </c>
      <c r="D440" s="12">
        <v>1</v>
      </c>
      <c r="E440" s="12">
        <v>5</v>
      </c>
      <c r="F440" s="12">
        <v>8</v>
      </c>
    </row>
    <row r="441" spans="1:6" x14ac:dyDescent="0.25">
      <c r="A441">
        <v>30</v>
      </c>
      <c r="B441">
        <v>5</v>
      </c>
      <c r="D441" s="12">
        <v>19000</v>
      </c>
      <c r="E441" s="12">
        <v>21000</v>
      </c>
      <c r="F441" s="12">
        <v>22000</v>
      </c>
    </row>
    <row r="442" spans="1:6" x14ac:dyDescent="0.25">
      <c r="A442">
        <v>30</v>
      </c>
      <c r="B442">
        <v>6</v>
      </c>
      <c r="D442" s="12">
        <v>750</v>
      </c>
      <c r="E442" s="12">
        <v>775</v>
      </c>
      <c r="F442" s="12">
        <v>825</v>
      </c>
    </row>
    <row r="443" spans="1:6" x14ac:dyDescent="0.25">
      <c r="A443">
        <v>30</v>
      </c>
      <c r="B443">
        <v>7</v>
      </c>
      <c r="D443" s="12">
        <v>10</v>
      </c>
      <c r="E443" s="12">
        <v>15</v>
      </c>
      <c r="F443" s="12">
        <v>20</v>
      </c>
    </row>
    <row r="444" spans="1:6" x14ac:dyDescent="0.25">
      <c r="A444">
        <v>30</v>
      </c>
      <c r="B444">
        <v>8</v>
      </c>
      <c r="D444" s="12">
        <v>0.18</v>
      </c>
      <c r="E444" s="12">
        <v>0.24</v>
      </c>
      <c r="F444" s="12">
        <v>0.26</v>
      </c>
    </row>
    <row r="445" spans="1:6" x14ac:dyDescent="0.25">
      <c r="A445">
        <v>30</v>
      </c>
      <c r="B445">
        <v>9</v>
      </c>
      <c r="D445" s="12">
        <v>0.45</v>
      </c>
      <c r="E445" s="12">
        <v>0.52</v>
      </c>
      <c r="F445" s="12">
        <v>0.55000000000000004</v>
      </c>
    </row>
    <row r="446" spans="1:6" x14ac:dyDescent="0.25">
      <c r="A446">
        <v>30</v>
      </c>
      <c r="B446">
        <v>10</v>
      </c>
      <c r="D446" s="12">
        <v>5.0000000000000001E-3</v>
      </c>
      <c r="E446" s="12">
        <v>1.2E-2</v>
      </c>
      <c r="F446" s="12">
        <v>1.6E-2</v>
      </c>
    </row>
    <row r="447" spans="1:6" x14ac:dyDescent="0.25">
      <c r="A447">
        <v>30</v>
      </c>
      <c r="B447">
        <v>11</v>
      </c>
      <c r="D447" s="12">
        <v>0.27</v>
      </c>
      <c r="E447" s="12">
        <v>0.32</v>
      </c>
      <c r="F447" s="12">
        <v>0.35</v>
      </c>
    </row>
    <row r="448" spans="1:6" x14ac:dyDescent="0.25">
      <c r="A448">
        <v>30</v>
      </c>
      <c r="B448">
        <v>12</v>
      </c>
      <c r="D448" s="12">
        <v>0.06</v>
      </c>
      <c r="E448" s="12">
        <v>0.08</v>
      </c>
      <c r="F448" s="12">
        <v>0.11</v>
      </c>
    </row>
    <row r="449" spans="1:6" x14ac:dyDescent="0.25">
      <c r="A449">
        <v>30</v>
      </c>
      <c r="B449">
        <v>13</v>
      </c>
      <c r="D449" s="12">
        <v>5.0000000000000001E-3</v>
      </c>
      <c r="E449" s="12">
        <v>7.0000000000000001E-3</v>
      </c>
      <c r="F449" s="12">
        <v>8.0000000000000002E-3</v>
      </c>
    </row>
    <row r="450" spans="1:6" x14ac:dyDescent="0.25">
      <c r="A450">
        <v>30</v>
      </c>
      <c r="B450">
        <v>14</v>
      </c>
      <c r="D450" s="12">
        <v>0.03</v>
      </c>
      <c r="E450" s="12">
        <v>0.04</v>
      </c>
      <c r="F450" s="12">
        <v>0.06</v>
      </c>
    </row>
    <row r="451" spans="1:6" x14ac:dyDescent="0.25">
      <c r="A451">
        <v>30</v>
      </c>
      <c r="B451">
        <v>15</v>
      </c>
      <c r="D451" s="12">
        <v>890</v>
      </c>
      <c r="E451" s="12">
        <v>910</v>
      </c>
      <c r="F451" s="12">
        <v>940</v>
      </c>
    </row>
    <row r="452" spans="1:6" x14ac:dyDescent="0.25">
      <c r="A452">
        <v>31</v>
      </c>
      <c r="B452">
        <v>1</v>
      </c>
      <c r="D452" s="12">
        <v>550000</v>
      </c>
      <c r="E452" s="12">
        <v>750000</v>
      </c>
      <c r="F452" s="12">
        <v>900000</v>
      </c>
    </row>
    <row r="453" spans="1:6" x14ac:dyDescent="0.25">
      <c r="A453">
        <v>31</v>
      </c>
      <c r="B453">
        <v>2</v>
      </c>
      <c r="D453" s="12">
        <v>250</v>
      </c>
      <c r="E453" s="12">
        <v>330</v>
      </c>
      <c r="F453" s="12">
        <v>500</v>
      </c>
    </row>
    <row r="454" spans="1:6" x14ac:dyDescent="0.25">
      <c r="A454">
        <v>31</v>
      </c>
      <c r="B454">
        <v>3</v>
      </c>
      <c r="D454" s="12">
        <v>55000</v>
      </c>
      <c r="E454" s="12">
        <v>70000</v>
      </c>
      <c r="F454" s="12">
        <v>85000</v>
      </c>
    </row>
    <row r="455" spans="1:6" x14ac:dyDescent="0.25">
      <c r="A455">
        <v>31</v>
      </c>
      <c r="B455">
        <v>4</v>
      </c>
      <c r="D455" s="12">
        <v>5</v>
      </c>
      <c r="E455" s="12">
        <v>12</v>
      </c>
      <c r="F455" s="12">
        <v>20</v>
      </c>
    </row>
    <row r="456" spans="1:6" x14ac:dyDescent="0.25">
      <c r="A456">
        <v>31</v>
      </c>
      <c r="B456">
        <v>5</v>
      </c>
      <c r="D456" s="12">
        <v>17500</v>
      </c>
      <c r="E456" s="12">
        <v>20000</v>
      </c>
      <c r="F456" s="12">
        <v>35000</v>
      </c>
    </row>
    <row r="457" spans="1:6" x14ac:dyDescent="0.25">
      <c r="A457">
        <v>31</v>
      </c>
      <c r="B457">
        <v>6</v>
      </c>
      <c r="D457" s="12">
        <v>1000</v>
      </c>
      <c r="E457" s="12">
        <v>1165</v>
      </c>
      <c r="F457" s="12">
        <v>1250</v>
      </c>
    </row>
    <row r="458" spans="1:6" x14ac:dyDescent="0.25">
      <c r="A458">
        <v>31</v>
      </c>
      <c r="B458">
        <v>7</v>
      </c>
      <c r="D458" s="12">
        <v>3</v>
      </c>
      <c r="E458" s="12">
        <v>5</v>
      </c>
      <c r="F458" s="12">
        <v>15</v>
      </c>
    </row>
    <row r="459" spans="1:6" x14ac:dyDescent="0.25">
      <c r="A459">
        <v>31</v>
      </c>
      <c r="B459">
        <v>8</v>
      </c>
      <c r="D459" s="12">
        <v>0.02</v>
      </c>
      <c r="E459" s="12">
        <v>0.25</v>
      </c>
      <c r="F459" s="12">
        <v>0.5</v>
      </c>
    </row>
    <row r="460" spans="1:6" x14ac:dyDescent="0.25">
      <c r="A460">
        <v>31</v>
      </c>
      <c r="B460">
        <v>9</v>
      </c>
      <c r="D460" s="12">
        <v>0.45</v>
      </c>
      <c r="E460" s="12">
        <v>0.62</v>
      </c>
      <c r="F460" s="12">
        <v>0.75</v>
      </c>
    </row>
    <row r="461" spans="1:6" x14ac:dyDescent="0.25">
      <c r="A461">
        <v>31</v>
      </c>
      <c r="B461">
        <v>10</v>
      </c>
      <c r="D461" s="12">
        <v>5.0000000000000001E-3</v>
      </c>
      <c r="E461" s="12">
        <v>2.5000000000000001E-2</v>
      </c>
      <c r="F461" s="12">
        <v>7.4999999999999997E-2</v>
      </c>
    </row>
    <row r="462" spans="1:6" x14ac:dyDescent="0.25">
      <c r="A462">
        <v>31</v>
      </c>
      <c r="B462">
        <v>11</v>
      </c>
      <c r="D462" s="12">
        <v>0.2</v>
      </c>
      <c r="E462" s="12">
        <v>0.4</v>
      </c>
      <c r="F462" s="12">
        <v>0.6</v>
      </c>
    </row>
    <row r="463" spans="1:6" x14ac:dyDescent="0.25">
      <c r="A463">
        <v>31</v>
      </c>
      <c r="B463">
        <v>12</v>
      </c>
      <c r="D463" s="12">
        <v>2.5000000000000001E-2</v>
      </c>
      <c r="E463" s="12">
        <v>0.1</v>
      </c>
      <c r="F463" s="12">
        <v>0.2</v>
      </c>
    </row>
    <row r="464" spans="1:6" x14ac:dyDescent="0.25">
      <c r="A464">
        <v>31</v>
      </c>
      <c r="B464">
        <v>13</v>
      </c>
      <c r="D464" s="12">
        <v>2E-3</v>
      </c>
      <c r="E464" s="12">
        <v>1.4999999999999999E-2</v>
      </c>
      <c r="F464" s="12">
        <v>7.4999999999999997E-2</v>
      </c>
    </row>
    <row r="465" spans="1:6" x14ac:dyDescent="0.25">
      <c r="A465">
        <v>31</v>
      </c>
      <c r="B465">
        <v>14</v>
      </c>
      <c r="D465" s="12">
        <v>5.0000000000000001E-3</v>
      </c>
      <c r="E465" s="12">
        <v>0.05</v>
      </c>
      <c r="F465" s="12">
        <v>0.2</v>
      </c>
    </row>
    <row r="466" spans="1:6" x14ac:dyDescent="0.25">
      <c r="A466">
        <v>31</v>
      </c>
      <c r="B466">
        <v>15</v>
      </c>
      <c r="D466" s="12">
        <v>650</v>
      </c>
      <c r="E466" s="12">
        <v>850</v>
      </c>
      <c r="F466" s="12">
        <v>1200</v>
      </c>
    </row>
    <row r="467" spans="1:6" x14ac:dyDescent="0.25">
      <c r="A467">
        <v>32</v>
      </c>
      <c r="B467">
        <v>1</v>
      </c>
      <c r="D467" s="12">
        <v>225000</v>
      </c>
      <c r="E467" s="12">
        <v>400000</v>
      </c>
      <c r="F467" s="12">
        <v>675000</v>
      </c>
    </row>
    <row r="468" spans="1:6" x14ac:dyDescent="0.25">
      <c r="A468">
        <v>32</v>
      </c>
      <c r="B468">
        <v>2</v>
      </c>
      <c r="D468" s="12">
        <v>100</v>
      </c>
      <c r="E468" s="12">
        <v>440</v>
      </c>
      <c r="F468" s="12">
        <v>700</v>
      </c>
    </row>
    <row r="469" spans="1:6" x14ac:dyDescent="0.25">
      <c r="A469">
        <v>32</v>
      </c>
      <c r="B469">
        <v>3</v>
      </c>
      <c r="D469" s="12">
        <v>55000</v>
      </c>
      <c r="E469" s="12">
        <v>70000</v>
      </c>
      <c r="F469" s="12">
        <v>100000</v>
      </c>
    </row>
    <row r="470" spans="1:6" x14ac:dyDescent="0.25">
      <c r="A470">
        <v>32</v>
      </c>
      <c r="B470">
        <v>4</v>
      </c>
      <c r="D470" s="12">
        <v>5</v>
      </c>
      <c r="E470" s="12">
        <v>8</v>
      </c>
      <c r="F470" s="12">
        <v>15</v>
      </c>
    </row>
    <row r="471" spans="1:6" x14ac:dyDescent="0.25">
      <c r="A471">
        <v>32</v>
      </c>
      <c r="B471">
        <v>5</v>
      </c>
      <c r="D471" s="12">
        <v>17500</v>
      </c>
      <c r="E471" s="12">
        <v>22000</v>
      </c>
      <c r="F471" s="12">
        <v>30000</v>
      </c>
    </row>
    <row r="472" spans="1:6" x14ac:dyDescent="0.25">
      <c r="A472">
        <v>32</v>
      </c>
      <c r="B472">
        <v>6</v>
      </c>
      <c r="D472" s="12">
        <v>900</v>
      </c>
      <c r="E472" s="12">
        <v>1032</v>
      </c>
      <c r="F472" s="12">
        <v>1130</v>
      </c>
    </row>
    <row r="473" spans="1:6" x14ac:dyDescent="0.25">
      <c r="A473">
        <v>32</v>
      </c>
      <c r="B473">
        <v>7</v>
      </c>
      <c r="D473" s="12">
        <v>12</v>
      </c>
      <c r="E473" s="12">
        <v>16</v>
      </c>
      <c r="F473" s="12">
        <v>25</v>
      </c>
    </row>
    <row r="474" spans="1:6" x14ac:dyDescent="0.25">
      <c r="A474">
        <v>32</v>
      </c>
      <c r="B474">
        <v>8</v>
      </c>
      <c r="D474" s="12">
        <v>0.05</v>
      </c>
      <c r="E474" s="12">
        <v>0.35</v>
      </c>
      <c r="F474" s="12">
        <v>0.75</v>
      </c>
    </row>
    <row r="475" spans="1:6" x14ac:dyDescent="0.25">
      <c r="A475">
        <v>32</v>
      </c>
      <c r="B475">
        <v>9</v>
      </c>
      <c r="D475" s="12">
        <v>0.45</v>
      </c>
      <c r="E475" s="12">
        <v>0.57999999999999996</v>
      </c>
      <c r="F475" s="12">
        <v>0.75</v>
      </c>
    </row>
    <row r="476" spans="1:6" x14ac:dyDescent="0.25">
      <c r="A476">
        <v>32</v>
      </c>
      <c r="B476">
        <v>10</v>
      </c>
      <c r="D476" s="12">
        <v>5.0000000000000001E-3</v>
      </c>
      <c r="E476" s="12">
        <v>0.02</v>
      </c>
      <c r="F476" s="12">
        <v>0.05</v>
      </c>
    </row>
    <row r="477" spans="1:6" x14ac:dyDescent="0.25">
      <c r="A477">
        <v>32</v>
      </c>
      <c r="B477">
        <v>11</v>
      </c>
      <c r="D477" s="12">
        <v>0.05</v>
      </c>
      <c r="E477" s="12">
        <v>0.34</v>
      </c>
      <c r="F477" s="12">
        <v>0.7</v>
      </c>
    </row>
    <row r="478" spans="1:6" x14ac:dyDescent="0.25">
      <c r="A478">
        <v>32</v>
      </c>
      <c r="B478">
        <v>12</v>
      </c>
      <c r="D478" s="12">
        <v>0.02</v>
      </c>
      <c r="E478" s="12">
        <v>0.08</v>
      </c>
      <c r="F478" s="12">
        <v>0.2</v>
      </c>
    </row>
    <row r="479" spans="1:6" x14ac:dyDescent="0.25">
      <c r="A479">
        <v>32</v>
      </c>
      <c r="B479">
        <v>13</v>
      </c>
      <c r="D479" s="12">
        <v>2E-3</v>
      </c>
      <c r="E479" s="12">
        <v>6.0000000000000001E-3</v>
      </c>
      <c r="F479" s="12">
        <v>0.02</v>
      </c>
    </row>
    <row r="480" spans="1:6" x14ac:dyDescent="0.25">
      <c r="A480">
        <v>32</v>
      </c>
      <c r="B480">
        <v>14</v>
      </c>
      <c r="D480" s="12">
        <v>0.05</v>
      </c>
      <c r="E480" s="12">
        <v>0.125</v>
      </c>
      <c r="F480" s="12">
        <v>0.19</v>
      </c>
    </row>
    <row r="481" spans="1:6" x14ac:dyDescent="0.25">
      <c r="A481">
        <v>32</v>
      </c>
      <c r="B481">
        <v>15</v>
      </c>
      <c r="D481" s="12">
        <v>650</v>
      </c>
      <c r="E481" s="12">
        <v>850</v>
      </c>
      <c r="F481" s="12">
        <v>1000</v>
      </c>
    </row>
    <row r="482" spans="1:6" x14ac:dyDescent="0.25">
      <c r="A482">
        <v>33</v>
      </c>
      <c r="B482">
        <v>1</v>
      </c>
      <c r="D482" s="12">
        <v>600000</v>
      </c>
      <c r="E482" s="12">
        <v>700000</v>
      </c>
      <c r="F482" s="12">
        <v>900000</v>
      </c>
    </row>
    <row r="483" spans="1:6" x14ac:dyDescent="0.25">
      <c r="A483">
        <v>33</v>
      </c>
      <c r="B483">
        <v>2</v>
      </c>
      <c r="D483" s="12">
        <v>200</v>
      </c>
      <c r="E483" s="12">
        <v>300</v>
      </c>
      <c r="F483" s="12">
        <v>350</v>
      </c>
    </row>
    <row r="484" spans="1:6" x14ac:dyDescent="0.25">
      <c r="A484">
        <v>33</v>
      </c>
      <c r="B484">
        <v>3</v>
      </c>
      <c r="D484" s="12">
        <v>50000</v>
      </c>
      <c r="E484" s="12">
        <v>75000</v>
      </c>
      <c r="F484" s="12">
        <v>85000</v>
      </c>
    </row>
    <row r="485" spans="1:6" x14ac:dyDescent="0.25">
      <c r="A485">
        <v>33</v>
      </c>
      <c r="B485">
        <v>4</v>
      </c>
      <c r="D485" s="12">
        <v>2</v>
      </c>
      <c r="E485" s="12">
        <v>5</v>
      </c>
      <c r="F485" s="12">
        <v>10</v>
      </c>
    </row>
    <row r="486" spans="1:6" x14ac:dyDescent="0.25">
      <c r="A486">
        <v>33</v>
      </c>
      <c r="B486">
        <v>5</v>
      </c>
      <c r="D486" s="12">
        <v>15000</v>
      </c>
      <c r="E486" s="12">
        <v>20000</v>
      </c>
      <c r="F486" s="12">
        <v>25000</v>
      </c>
    </row>
    <row r="487" spans="1:6" x14ac:dyDescent="0.25">
      <c r="A487">
        <v>33</v>
      </c>
      <c r="B487">
        <v>6</v>
      </c>
      <c r="D487" s="12">
        <v>700</v>
      </c>
      <c r="E487" s="12">
        <v>850</v>
      </c>
      <c r="F487" s="12">
        <v>900</v>
      </c>
    </row>
    <row r="488" spans="1:6" x14ac:dyDescent="0.25">
      <c r="A488">
        <v>33</v>
      </c>
      <c r="B488">
        <v>7</v>
      </c>
      <c r="D488" s="12">
        <v>10</v>
      </c>
      <c r="E488" s="12">
        <v>15</v>
      </c>
      <c r="F488" s="12">
        <v>20</v>
      </c>
    </row>
    <row r="489" spans="1:6" x14ac:dyDescent="0.25">
      <c r="A489">
        <v>33</v>
      </c>
      <c r="B489">
        <v>8</v>
      </c>
      <c r="D489" s="12">
        <v>0.3</v>
      </c>
      <c r="E489" s="12">
        <v>0.5</v>
      </c>
      <c r="F489" s="12">
        <v>0.6</v>
      </c>
    </row>
    <row r="490" spans="1:6" x14ac:dyDescent="0.25">
      <c r="A490">
        <v>33</v>
      </c>
      <c r="B490">
        <v>9</v>
      </c>
      <c r="D490" s="12">
        <v>0.5</v>
      </c>
      <c r="E490" s="12">
        <v>0.55000000000000004</v>
      </c>
      <c r="F490" s="12">
        <v>0.65</v>
      </c>
    </row>
    <row r="491" spans="1:6" x14ac:dyDescent="0.25">
      <c r="A491">
        <v>33</v>
      </c>
      <c r="B491">
        <v>10</v>
      </c>
      <c r="D491" s="12">
        <v>5.0000000000000001E-3</v>
      </c>
      <c r="E491" s="12">
        <v>0.01</v>
      </c>
      <c r="F491" s="12">
        <v>0.02</v>
      </c>
    </row>
    <row r="492" spans="1:6" x14ac:dyDescent="0.25">
      <c r="A492">
        <v>33</v>
      </c>
      <c r="B492">
        <v>11</v>
      </c>
      <c r="D492" s="12">
        <v>0.3</v>
      </c>
      <c r="E492" s="12">
        <v>0.4</v>
      </c>
      <c r="F492" s="12">
        <v>0.45</v>
      </c>
    </row>
    <row r="493" spans="1:6" x14ac:dyDescent="0.25">
      <c r="A493">
        <v>33</v>
      </c>
      <c r="B493">
        <v>12</v>
      </c>
      <c r="D493" s="12">
        <v>0.05</v>
      </c>
      <c r="E493" s="12">
        <v>0.1</v>
      </c>
      <c r="F493" s="12">
        <v>0.12</v>
      </c>
    </row>
    <row r="494" spans="1:6" x14ac:dyDescent="0.25">
      <c r="A494">
        <v>33</v>
      </c>
      <c r="B494">
        <v>13</v>
      </c>
      <c r="D494" s="12">
        <v>2E-3</v>
      </c>
      <c r="E494" s="12">
        <v>8.0000000000000002E-3</v>
      </c>
      <c r="F494" s="12">
        <v>0.01</v>
      </c>
    </row>
    <row r="495" spans="1:6" x14ac:dyDescent="0.25">
      <c r="A495">
        <v>33</v>
      </c>
      <c r="B495">
        <v>14</v>
      </c>
      <c r="D495" s="12">
        <v>0.1</v>
      </c>
      <c r="E495" s="12">
        <v>0.2</v>
      </c>
      <c r="F495" s="12">
        <v>0.25</v>
      </c>
    </row>
    <row r="496" spans="1:6" x14ac:dyDescent="0.25">
      <c r="A496">
        <v>33</v>
      </c>
      <c r="B496">
        <v>15</v>
      </c>
      <c r="D496" s="12">
        <v>850</v>
      </c>
      <c r="E496" s="12">
        <v>1000</v>
      </c>
      <c r="F496" s="12">
        <v>1200</v>
      </c>
    </row>
    <row r="497" spans="1:6" x14ac:dyDescent="0.25">
      <c r="A497">
        <v>34</v>
      </c>
      <c r="B497">
        <v>1</v>
      </c>
      <c r="D497" s="12">
        <v>650000</v>
      </c>
      <c r="E497" s="12">
        <v>700000</v>
      </c>
      <c r="F497" s="12">
        <v>750000</v>
      </c>
    </row>
    <row r="498" spans="1:6" x14ac:dyDescent="0.25">
      <c r="A498">
        <v>34</v>
      </c>
      <c r="B498">
        <v>2</v>
      </c>
      <c r="D498" s="12">
        <v>20</v>
      </c>
      <c r="E498" s="12">
        <v>250</v>
      </c>
      <c r="F498" s="12">
        <v>380</v>
      </c>
    </row>
    <row r="499" spans="1:6" x14ac:dyDescent="0.25">
      <c r="A499">
        <v>34</v>
      </c>
      <c r="B499">
        <v>3</v>
      </c>
      <c r="D499" s="12">
        <v>20000</v>
      </c>
      <c r="E499" s="12">
        <v>45000</v>
      </c>
      <c r="F499" s="12">
        <v>90000</v>
      </c>
    </row>
    <row r="500" spans="1:6" x14ac:dyDescent="0.25">
      <c r="A500">
        <v>34</v>
      </c>
      <c r="B500">
        <v>4</v>
      </c>
      <c r="D500" s="12">
        <v>5</v>
      </c>
      <c r="E500" s="12">
        <v>12</v>
      </c>
      <c r="F500" s="12">
        <v>19</v>
      </c>
    </row>
    <row r="501" spans="1:6" x14ac:dyDescent="0.25">
      <c r="A501">
        <v>34</v>
      </c>
      <c r="B501">
        <v>5</v>
      </c>
      <c r="D501" s="12">
        <v>18000</v>
      </c>
      <c r="E501" s="12">
        <v>26000</v>
      </c>
      <c r="F501" s="12">
        <v>35000</v>
      </c>
    </row>
    <row r="502" spans="1:6" x14ac:dyDescent="0.25">
      <c r="A502">
        <v>34</v>
      </c>
      <c r="B502">
        <v>6</v>
      </c>
      <c r="D502" s="12">
        <v>500</v>
      </c>
      <c r="E502" s="12">
        <v>750</v>
      </c>
      <c r="F502" s="12">
        <v>1000</v>
      </c>
    </row>
    <row r="503" spans="1:6" x14ac:dyDescent="0.25">
      <c r="A503">
        <v>34</v>
      </c>
      <c r="B503">
        <v>7</v>
      </c>
      <c r="D503" s="12">
        <v>20</v>
      </c>
      <c r="E503" s="12">
        <v>25</v>
      </c>
      <c r="F503" s="12">
        <v>30</v>
      </c>
    </row>
    <row r="504" spans="1:6" x14ac:dyDescent="0.25">
      <c r="A504">
        <v>34</v>
      </c>
      <c r="B504">
        <v>8</v>
      </c>
      <c r="D504" s="12">
        <v>1.4999999999999999E-2</v>
      </c>
      <c r="E504" s="12">
        <v>0.03</v>
      </c>
      <c r="F504" s="12">
        <v>0.05</v>
      </c>
    </row>
    <row r="505" spans="1:6" x14ac:dyDescent="0.25">
      <c r="A505">
        <v>34</v>
      </c>
      <c r="B505">
        <v>9</v>
      </c>
      <c r="D505" s="12">
        <v>0.3</v>
      </c>
      <c r="E505" s="12">
        <v>0.56999999999999995</v>
      </c>
      <c r="F505" s="12">
        <v>0.64</v>
      </c>
    </row>
    <row r="506" spans="1:6" x14ac:dyDescent="0.25">
      <c r="A506">
        <v>34</v>
      </c>
      <c r="B506">
        <v>10</v>
      </c>
      <c r="D506" s="12">
        <v>5.0000000000000001E-3</v>
      </c>
      <c r="E506" s="12">
        <v>0.01</v>
      </c>
      <c r="F506" s="12">
        <v>1.4999999999999999E-2</v>
      </c>
    </row>
    <row r="507" spans="1:6" x14ac:dyDescent="0.25">
      <c r="A507">
        <v>34</v>
      </c>
      <c r="B507">
        <v>11</v>
      </c>
      <c r="D507" s="12">
        <v>0.28999999999999998</v>
      </c>
      <c r="E507" s="12">
        <v>0.39</v>
      </c>
      <c r="F507" s="12">
        <v>0.5</v>
      </c>
    </row>
    <row r="508" spans="1:6" x14ac:dyDescent="0.25">
      <c r="A508">
        <v>34</v>
      </c>
      <c r="B508">
        <v>12</v>
      </c>
      <c r="D508" s="12">
        <v>0.05</v>
      </c>
      <c r="E508" s="12">
        <v>0.09</v>
      </c>
      <c r="F508" s="12">
        <v>0.13</v>
      </c>
    </row>
    <row r="509" spans="1:6" x14ac:dyDescent="0.25">
      <c r="A509">
        <v>34</v>
      </c>
      <c r="B509">
        <v>13</v>
      </c>
      <c r="D509" s="12">
        <v>5.0000000000000001E-3</v>
      </c>
      <c r="E509" s="12">
        <v>8.0000000000000002E-3</v>
      </c>
      <c r="F509" s="12">
        <v>1.4999999999999999E-2</v>
      </c>
    </row>
    <row r="510" spans="1:6" x14ac:dyDescent="0.25">
      <c r="A510">
        <v>34</v>
      </c>
      <c r="B510">
        <v>14</v>
      </c>
      <c r="D510" s="12">
        <v>0.04</v>
      </c>
      <c r="E510" s="12">
        <v>0.08</v>
      </c>
      <c r="F510" s="12">
        <v>0.12</v>
      </c>
    </row>
    <row r="511" spans="1:6" x14ac:dyDescent="0.25">
      <c r="A511">
        <v>34</v>
      </c>
      <c r="B511">
        <v>15</v>
      </c>
      <c r="D511" s="12">
        <v>500</v>
      </c>
      <c r="E511" s="12">
        <v>1000</v>
      </c>
      <c r="F511" s="12">
        <v>1500</v>
      </c>
    </row>
    <row r="512" spans="1:6" x14ac:dyDescent="0.25">
      <c r="A512">
        <v>35</v>
      </c>
      <c r="B512">
        <v>1</v>
      </c>
      <c r="D512" s="12">
        <v>500000</v>
      </c>
      <c r="E512" s="12">
        <v>1000000</v>
      </c>
      <c r="F512" s="12">
        <v>1200000</v>
      </c>
    </row>
    <row r="513" spans="1:6" x14ac:dyDescent="0.25">
      <c r="A513">
        <v>35</v>
      </c>
      <c r="B513">
        <v>2</v>
      </c>
      <c r="D513" s="12">
        <v>300</v>
      </c>
      <c r="E513" s="12">
        <v>340</v>
      </c>
      <c r="F513" s="12">
        <v>400</v>
      </c>
    </row>
    <row r="514" spans="1:6" x14ac:dyDescent="0.25">
      <c r="A514">
        <v>35</v>
      </c>
      <c r="B514">
        <v>3</v>
      </c>
      <c r="D514" s="12">
        <v>50000</v>
      </c>
      <c r="E514" s="12">
        <v>73000</v>
      </c>
      <c r="F514" s="12">
        <v>100000</v>
      </c>
    </row>
    <row r="515" spans="1:6" x14ac:dyDescent="0.25">
      <c r="A515">
        <v>35</v>
      </c>
      <c r="B515">
        <v>4</v>
      </c>
      <c r="D515" s="12">
        <v>5</v>
      </c>
      <c r="E515" s="12">
        <v>9</v>
      </c>
      <c r="F515" s="12">
        <v>15</v>
      </c>
    </row>
    <row r="516" spans="1:6" x14ac:dyDescent="0.25">
      <c r="A516">
        <v>35</v>
      </c>
      <c r="B516">
        <v>5</v>
      </c>
      <c r="D516" s="12">
        <v>10000</v>
      </c>
      <c r="E516" s="12">
        <v>25000</v>
      </c>
      <c r="F516" s="12">
        <v>30000</v>
      </c>
    </row>
    <row r="517" spans="1:6" x14ac:dyDescent="0.25">
      <c r="A517">
        <v>35</v>
      </c>
      <c r="B517">
        <v>6</v>
      </c>
      <c r="D517" s="12">
        <v>500</v>
      </c>
      <c r="E517" s="12">
        <v>900</v>
      </c>
      <c r="F517" s="12">
        <v>1400</v>
      </c>
    </row>
    <row r="518" spans="1:6" x14ac:dyDescent="0.25">
      <c r="A518">
        <v>35</v>
      </c>
      <c r="B518">
        <v>7</v>
      </c>
      <c r="D518" s="12">
        <v>10</v>
      </c>
      <c r="E518" s="12">
        <v>30</v>
      </c>
      <c r="F518" s="12">
        <v>45</v>
      </c>
    </row>
    <row r="519" spans="1:6" x14ac:dyDescent="0.25">
      <c r="A519">
        <v>35</v>
      </c>
      <c r="B519">
        <v>8</v>
      </c>
      <c r="D519" s="12">
        <v>0.03</v>
      </c>
      <c r="E519" s="12">
        <v>0.15</v>
      </c>
      <c r="F519" s="12">
        <v>0.3</v>
      </c>
    </row>
    <row r="520" spans="1:6" x14ac:dyDescent="0.25">
      <c r="A520">
        <v>35</v>
      </c>
      <c r="B520">
        <v>9</v>
      </c>
      <c r="D520" s="12">
        <v>0.5</v>
      </c>
      <c r="E520" s="12">
        <v>0.6</v>
      </c>
      <c r="F520" s="12">
        <v>0.7</v>
      </c>
    </row>
    <row r="521" spans="1:6" x14ac:dyDescent="0.25">
      <c r="A521">
        <v>35</v>
      </c>
      <c r="B521">
        <v>10</v>
      </c>
      <c r="D521" s="12">
        <v>5.0000000000000001E-3</v>
      </c>
      <c r="E521" s="12">
        <v>1.4999999999999999E-2</v>
      </c>
      <c r="F521" s="12">
        <v>2.5000000000000001E-2</v>
      </c>
    </row>
    <row r="522" spans="1:6" x14ac:dyDescent="0.25">
      <c r="A522">
        <v>35</v>
      </c>
      <c r="B522">
        <v>11</v>
      </c>
      <c r="D522" s="12">
        <v>0.3</v>
      </c>
      <c r="E522" s="12">
        <v>0.34</v>
      </c>
      <c r="F522" s="12">
        <v>0.4</v>
      </c>
    </row>
    <row r="523" spans="1:6" x14ac:dyDescent="0.25">
      <c r="A523">
        <v>35</v>
      </c>
      <c r="B523">
        <v>12</v>
      </c>
      <c r="D523" s="12">
        <v>0.05</v>
      </c>
      <c r="E523" s="12">
        <v>0.08</v>
      </c>
      <c r="F523" s="12">
        <v>0.15</v>
      </c>
    </row>
    <row r="524" spans="1:6" x14ac:dyDescent="0.25">
      <c r="A524">
        <v>35</v>
      </c>
      <c r="B524">
        <v>13</v>
      </c>
      <c r="D524" s="12">
        <v>2E-3</v>
      </c>
      <c r="E524" s="12">
        <v>6.0000000000000001E-3</v>
      </c>
      <c r="F524" s="12">
        <v>1.4999999999999999E-2</v>
      </c>
    </row>
    <row r="525" spans="1:6" x14ac:dyDescent="0.25">
      <c r="A525">
        <v>35</v>
      </c>
      <c r="B525">
        <v>14</v>
      </c>
      <c r="D525" s="12">
        <v>9.9999999999999995E-7</v>
      </c>
      <c r="E525" s="12">
        <v>0.02</v>
      </c>
      <c r="F525" s="12">
        <v>0.05</v>
      </c>
    </row>
    <row r="526" spans="1:6" x14ac:dyDescent="0.25">
      <c r="A526">
        <v>35</v>
      </c>
      <c r="B526">
        <v>15</v>
      </c>
      <c r="D526" s="12">
        <v>900</v>
      </c>
      <c r="E526" s="12">
        <v>920</v>
      </c>
      <c r="F526" s="12">
        <v>950</v>
      </c>
    </row>
    <row r="527" spans="1:6" x14ac:dyDescent="0.25">
      <c r="A527">
        <v>36</v>
      </c>
      <c r="B527">
        <v>1</v>
      </c>
      <c r="D527" s="12">
        <v>800000</v>
      </c>
      <c r="E527" s="12">
        <v>1000000</v>
      </c>
      <c r="F527" s="12">
        <v>13000000</v>
      </c>
    </row>
    <row r="528" spans="1:6" x14ac:dyDescent="0.25">
      <c r="A528">
        <v>36</v>
      </c>
      <c r="B528">
        <v>2</v>
      </c>
      <c r="D528" s="12">
        <v>300</v>
      </c>
      <c r="E528" s="12">
        <v>400</v>
      </c>
      <c r="F528" s="12">
        <v>500</v>
      </c>
    </row>
    <row r="529" spans="1:6" x14ac:dyDescent="0.25">
      <c r="A529">
        <v>36</v>
      </c>
      <c r="B529">
        <v>3</v>
      </c>
      <c r="D529" s="12">
        <v>55000</v>
      </c>
      <c r="E529" s="12">
        <v>70000</v>
      </c>
      <c r="F529" s="12">
        <v>90000</v>
      </c>
    </row>
    <row r="530" spans="1:6" x14ac:dyDescent="0.25">
      <c r="A530">
        <v>36</v>
      </c>
      <c r="B530">
        <v>4</v>
      </c>
      <c r="D530" s="12">
        <v>7</v>
      </c>
      <c r="E530" s="12">
        <v>11</v>
      </c>
      <c r="F530" s="12">
        <v>18</v>
      </c>
    </row>
    <row r="531" spans="1:6" x14ac:dyDescent="0.25">
      <c r="A531">
        <v>36</v>
      </c>
      <c r="B531">
        <v>5</v>
      </c>
      <c r="D531" s="12">
        <v>20000</v>
      </c>
      <c r="E531" s="12">
        <v>25000</v>
      </c>
      <c r="F531" s="12">
        <v>35000</v>
      </c>
    </row>
    <row r="532" spans="1:6" x14ac:dyDescent="0.25">
      <c r="A532">
        <v>36</v>
      </c>
      <c r="B532">
        <v>6</v>
      </c>
      <c r="D532" s="12">
        <v>500</v>
      </c>
      <c r="E532" s="12">
        <v>650</v>
      </c>
      <c r="F532" s="12">
        <v>1100</v>
      </c>
    </row>
    <row r="533" spans="1:6" x14ac:dyDescent="0.25">
      <c r="A533">
        <v>36</v>
      </c>
      <c r="B533">
        <v>7</v>
      </c>
      <c r="D533" s="12">
        <v>10</v>
      </c>
      <c r="E533" s="12">
        <v>15</v>
      </c>
      <c r="F533" s="12">
        <v>25</v>
      </c>
    </row>
    <row r="534" spans="1:6" x14ac:dyDescent="0.25">
      <c r="A534">
        <v>36</v>
      </c>
      <c r="B534">
        <v>8</v>
      </c>
      <c r="D534" s="12">
        <v>0.01</v>
      </c>
      <c r="E534" s="12">
        <v>0.02</v>
      </c>
      <c r="F534" s="12">
        <v>0.05</v>
      </c>
    </row>
    <row r="535" spans="1:6" x14ac:dyDescent="0.25">
      <c r="A535">
        <v>36</v>
      </c>
      <c r="B535">
        <v>9</v>
      </c>
      <c r="D535" s="12">
        <v>0.45</v>
      </c>
      <c r="E535" s="12">
        <v>0.55000000000000004</v>
      </c>
      <c r="F535" s="12">
        <v>0.6</v>
      </c>
    </row>
    <row r="536" spans="1:6" x14ac:dyDescent="0.25">
      <c r="A536">
        <v>36</v>
      </c>
      <c r="B536">
        <v>10</v>
      </c>
      <c r="D536" s="12">
        <v>0.01</v>
      </c>
      <c r="E536" s="12">
        <v>1.4999999999999999E-2</v>
      </c>
      <c r="F536" s="12">
        <v>0.02</v>
      </c>
    </row>
    <row r="537" spans="1:6" x14ac:dyDescent="0.25">
      <c r="A537">
        <v>36</v>
      </c>
      <c r="B537">
        <v>11</v>
      </c>
      <c r="D537" s="12">
        <v>0.2</v>
      </c>
      <c r="E537" s="12">
        <v>0.3</v>
      </c>
      <c r="F537" s="12">
        <v>0.4</v>
      </c>
    </row>
    <row r="538" spans="1:6" x14ac:dyDescent="0.25">
      <c r="A538">
        <v>36</v>
      </c>
      <c r="B538">
        <v>12</v>
      </c>
      <c r="D538" s="12">
        <v>7.0000000000000007E-2</v>
      </c>
      <c r="E538" s="12">
        <v>0.08</v>
      </c>
      <c r="F538" s="12">
        <v>0.11</v>
      </c>
    </row>
    <row r="539" spans="1:6" x14ac:dyDescent="0.25">
      <c r="A539">
        <v>36</v>
      </c>
      <c r="B539">
        <v>13</v>
      </c>
      <c r="D539" s="12">
        <v>4.0000000000000001E-3</v>
      </c>
      <c r="E539" s="12">
        <v>5.0000000000000001E-3</v>
      </c>
      <c r="F539" s="12">
        <v>6.4999999999999997E-3</v>
      </c>
    </row>
    <row r="540" spans="1:6" x14ac:dyDescent="0.25">
      <c r="A540">
        <v>36</v>
      </c>
      <c r="B540">
        <v>14</v>
      </c>
      <c r="D540" s="12">
        <v>0.05</v>
      </c>
      <c r="E540" s="12">
        <v>0.08</v>
      </c>
      <c r="F540" s="12">
        <v>0.18</v>
      </c>
    </row>
    <row r="541" spans="1:6" x14ac:dyDescent="0.25">
      <c r="A541">
        <v>36</v>
      </c>
      <c r="B541">
        <v>15</v>
      </c>
      <c r="D541" s="12">
        <v>1200</v>
      </c>
      <c r="E541" s="12">
        <v>2000</v>
      </c>
      <c r="F541" s="12">
        <v>3000</v>
      </c>
    </row>
    <row r="542" spans="1:6" x14ac:dyDescent="0.25">
      <c r="A542">
        <v>37</v>
      </c>
      <c r="B542">
        <v>1</v>
      </c>
      <c r="D542" s="12">
        <v>820000</v>
      </c>
      <c r="E542" s="12">
        <v>850000</v>
      </c>
      <c r="F542" s="12">
        <v>870000</v>
      </c>
    </row>
    <row r="543" spans="1:6" x14ac:dyDescent="0.25">
      <c r="A543">
        <v>37</v>
      </c>
      <c r="B543">
        <v>2</v>
      </c>
      <c r="D543" s="12">
        <v>280</v>
      </c>
      <c r="E543" s="12">
        <v>340</v>
      </c>
      <c r="F543" s="12">
        <v>450</v>
      </c>
    </row>
    <row r="544" spans="1:6" x14ac:dyDescent="0.25">
      <c r="A544">
        <v>37</v>
      </c>
      <c r="B544">
        <v>3</v>
      </c>
      <c r="D544" s="12">
        <v>70000</v>
      </c>
      <c r="E544" s="12">
        <v>100000</v>
      </c>
      <c r="F544" s="12">
        <v>150000</v>
      </c>
    </row>
    <row r="545" spans="1:6" x14ac:dyDescent="0.25">
      <c r="A545">
        <v>37</v>
      </c>
      <c r="B545">
        <v>4</v>
      </c>
      <c r="D545" s="12">
        <v>5</v>
      </c>
      <c r="E545" s="12">
        <v>10</v>
      </c>
      <c r="F545" s="12">
        <v>15</v>
      </c>
    </row>
    <row r="546" spans="1:6" x14ac:dyDescent="0.25">
      <c r="A546">
        <v>37</v>
      </c>
      <c r="B546">
        <v>5</v>
      </c>
      <c r="D546" s="12">
        <v>15000</v>
      </c>
      <c r="E546" s="12">
        <v>20000</v>
      </c>
      <c r="F546" s="12">
        <v>22000</v>
      </c>
    </row>
    <row r="547" spans="1:6" x14ac:dyDescent="0.25">
      <c r="A547">
        <v>37</v>
      </c>
      <c r="B547">
        <v>6</v>
      </c>
      <c r="D547" s="12">
        <v>800</v>
      </c>
      <c r="E547" s="12">
        <v>1000</v>
      </c>
      <c r="F547" s="12">
        <v>1500</v>
      </c>
    </row>
    <row r="548" spans="1:6" x14ac:dyDescent="0.25">
      <c r="A548">
        <v>37</v>
      </c>
      <c r="B548">
        <v>7</v>
      </c>
      <c r="D548" s="12">
        <v>10</v>
      </c>
      <c r="E548" s="12">
        <v>15</v>
      </c>
      <c r="F548" s="12">
        <v>25</v>
      </c>
    </row>
    <row r="549" spans="1:6" x14ac:dyDescent="0.25">
      <c r="A549">
        <v>37</v>
      </c>
      <c r="B549">
        <v>8</v>
      </c>
      <c r="D549" s="12">
        <v>0.3</v>
      </c>
      <c r="E549" s="12">
        <v>0.65</v>
      </c>
      <c r="F549" s="12">
        <v>0.8</v>
      </c>
    </row>
    <row r="550" spans="1:6" x14ac:dyDescent="0.25">
      <c r="A550">
        <v>37</v>
      </c>
      <c r="B550">
        <v>9</v>
      </c>
      <c r="D550" s="12">
        <v>0.57999999999999996</v>
      </c>
      <c r="E550" s="12">
        <v>0.65</v>
      </c>
      <c r="F550" s="12">
        <v>0.7</v>
      </c>
    </row>
    <row r="551" spans="1:6" x14ac:dyDescent="0.25">
      <c r="A551">
        <v>37</v>
      </c>
      <c r="B551">
        <v>10</v>
      </c>
      <c r="D551" s="12">
        <v>8.0000000000000002E-3</v>
      </c>
      <c r="E551" s="12">
        <v>1.4999999999999999E-2</v>
      </c>
      <c r="F551" s="12">
        <v>0.03</v>
      </c>
    </row>
    <row r="552" spans="1:6" x14ac:dyDescent="0.25">
      <c r="A552">
        <v>37</v>
      </c>
      <c r="B552">
        <v>11</v>
      </c>
      <c r="D552" s="12">
        <v>0.3</v>
      </c>
      <c r="E552" s="12">
        <v>0.5</v>
      </c>
      <c r="F552" s="12">
        <v>0.6</v>
      </c>
    </row>
    <row r="553" spans="1:6" x14ac:dyDescent="0.25">
      <c r="A553">
        <v>37</v>
      </c>
      <c r="B553">
        <v>12</v>
      </c>
      <c r="D553" s="12">
        <v>0.06</v>
      </c>
      <c r="E553" s="12">
        <v>0.08</v>
      </c>
      <c r="F553" s="12">
        <v>0.12</v>
      </c>
    </row>
    <row r="554" spans="1:6" x14ac:dyDescent="0.25">
      <c r="A554">
        <v>37</v>
      </c>
      <c r="B554">
        <v>13</v>
      </c>
      <c r="D554" s="12">
        <v>4.0000000000000001E-3</v>
      </c>
      <c r="E554" s="12">
        <v>6.0000000000000001E-3</v>
      </c>
      <c r="F554" s="12">
        <v>8.0000000000000002E-3</v>
      </c>
    </row>
    <row r="555" spans="1:6" x14ac:dyDescent="0.25">
      <c r="A555">
        <v>37</v>
      </c>
      <c r="B555">
        <v>14</v>
      </c>
      <c r="D555" s="12">
        <v>9.9999999999999995E-7</v>
      </c>
      <c r="E555" s="12">
        <v>0.15</v>
      </c>
      <c r="F555" s="12">
        <v>0.2</v>
      </c>
    </row>
    <row r="556" spans="1:6" x14ac:dyDescent="0.25">
      <c r="A556">
        <v>37</v>
      </c>
      <c r="B556">
        <v>15</v>
      </c>
      <c r="D556" s="12">
        <v>800</v>
      </c>
      <c r="E556" s="12">
        <v>900</v>
      </c>
      <c r="F556" s="12">
        <v>1000</v>
      </c>
    </row>
    <row r="557" spans="1:6" x14ac:dyDescent="0.25">
      <c r="A557">
        <v>38</v>
      </c>
      <c r="B557">
        <v>1</v>
      </c>
      <c r="D557" s="12">
        <v>650000</v>
      </c>
      <c r="E557" s="12">
        <v>700000</v>
      </c>
      <c r="F557" s="12">
        <v>750000</v>
      </c>
    </row>
    <row r="558" spans="1:6" x14ac:dyDescent="0.25">
      <c r="A558">
        <v>38</v>
      </c>
      <c r="B558">
        <v>2</v>
      </c>
      <c r="D558" s="12">
        <v>250</v>
      </c>
      <c r="E558" s="12">
        <v>300</v>
      </c>
      <c r="F558" s="12">
        <v>400</v>
      </c>
    </row>
    <row r="559" spans="1:6" x14ac:dyDescent="0.25">
      <c r="A559">
        <v>38</v>
      </c>
      <c r="B559">
        <v>3</v>
      </c>
      <c r="D559" s="12">
        <v>30000</v>
      </c>
      <c r="E559" s="12">
        <v>40000</v>
      </c>
      <c r="F559" s="12">
        <v>60000</v>
      </c>
    </row>
    <row r="560" spans="1:6" x14ac:dyDescent="0.25">
      <c r="A560">
        <v>38</v>
      </c>
      <c r="B560">
        <v>4</v>
      </c>
      <c r="D560" s="12">
        <v>9.9999999999999995E-7</v>
      </c>
      <c r="E560" s="12">
        <v>10</v>
      </c>
      <c r="F560" s="12">
        <v>20</v>
      </c>
    </row>
    <row r="561" spans="1:6" x14ac:dyDescent="0.25">
      <c r="A561">
        <v>38</v>
      </c>
      <c r="B561">
        <v>5</v>
      </c>
      <c r="D561" s="12">
        <v>200</v>
      </c>
      <c r="E561" s="12">
        <v>300</v>
      </c>
      <c r="F561" s="12">
        <v>400</v>
      </c>
    </row>
    <row r="562" spans="1:6" x14ac:dyDescent="0.25">
      <c r="A562">
        <v>38</v>
      </c>
      <c r="B562">
        <v>6</v>
      </c>
      <c r="D562" s="12">
        <v>200</v>
      </c>
      <c r="E562" s="12">
        <v>300</v>
      </c>
      <c r="F562" s="12">
        <v>400</v>
      </c>
    </row>
    <row r="563" spans="1:6" x14ac:dyDescent="0.25">
      <c r="A563">
        <v>38</v>
      </c>
      <c r="B563">
        <v>7</v>
      </c>
      <c r="D563" s="12">
        <v>300000</v>
      </c>
      <c r="E563" s="12">
        <v>450000</v>
      </c>
      <c r="F563" s="12">
        <v>600000</v>
      </c>
    </row>
    <row r="564" spans="1:6" x14ac:dyDescent="0.25">
      <c r="A564">
        <v>38</v>
      </c>
      <c r="B564">
        <v>8</v>
      </c>
      <c r="D564" s="12">
        <v>0.25</v>
      </c>
      <c r="E564" s="12">
        <v>0.3</v>
      </c>
      <c r="F564" s="12">
        <v>0.35</v>
      </c>
    </row>
    <row r="565" spans="1:6" x14ac:dyDescent="0.25">
      <c r="A565">
        <v>38</v>
      </c>
      <c r="B565">
        <v>9</v>
      </c>
      <c r="D565" s="12">
        <v>0.5</v>
      </c>
      <c r="E565" s="12">
        <v>0.6</v>
      </c>
      <c r="F565" s="12">
        <v>0.7</v>
      </c>
    </row>
    <row r="566" spans="1:6" x14ac:dyDescent="0.25">
      <c r="A566">
        <v>38</v>
      </c>
      <c r="B566">
        <v>10</v>
      </c>
      <c r="D566" s="12">
        <v>0.02</v>
      </c>
      <c r="E566" s="12">
        <v>0.03</v>
      </c>
      <c r="F566" s="12">
        <v>0.04</v>
      </c>
    </row>
    <row r="567" spans="1:6" x14ac:dyDescent="0.25">
      <c r="A567">
        <v>38</v>
      </c>
      <c r="B567">
        <v>11</v>
      </c>
      <c r="D567" s="12">
        <v>0.2</v>
      </c>
      <c r="E567" s="12">
        <v>0.4</v>
      </c>
      <c r="F567" s="12">
        <v>0.5</v>
      </c>
    </row>
    <row r="568" spans="1:6" x14ac:dyDescent="0.25">
      <c r="A568">
        <v>38</v>
      </c>
      <c r="B568">
        <v>12</v>
      </c>
      <c r="D568" s="12">
        <v>0.25</v>
      </c>
      <c r="E568" s="12">
        <v>0.5</v>
      </c>
      <c r="F568" s="12">
        <v>0.6</v>
      </c>
    </row>
    <row r="569" spans="1:6" x14ac:dyDescent="0.25">
      <c r="A569">
        <v>38</v>
      </c>
      <c r="B569">
        <v>13</v>
      </c>
      <c r="D569" s="12">
        <v>9.9999999999999995E-7</v>
      </c>
      <c r="E569" s="12">
        <v>5.0000000000000001E-3</v>
      </c>
      <c r="F569" s="12">
        <v>7.4999999999999997E-3</v>
      </c>
    </row>
    <row r="570" spans="1:6" x14ac:dyDescent="0.25">
      <c r="A570">
        <v>38</v>
      </c>
      <c r="B570">
        <v>14</v>
      </c>
      <c r="D570" s="12">
        <v>0.5</v>
      </c>
      <c r="E570" s="12">
        <v>0.75</v>
      </c>
      <c r="F570" s="12">
        <v>0.8</v>
      </c>
    </row>
    <row r="571" spans="1:6" x14ac:dyDescent="0.25">
      <c r="A571">
        <v>38</v>
      </c>
      <c r="B571">
        <v>15</v>
      </c>
      <c r="D571" s="12">
        <v>150000</v>
      </c>
      <c r="E571" s="12">
        <v>200000</v>
      </c>
      <c r="F571" s="12">
        <v>300000</v>
      </c>
    </row>
    <row r="572" spans="1:6" x14ac:dyDescent="0.25">
      <c r="A572">
        <v>39</v>
      </c>
      <c r="B572">
        <v>1</v>
      </c>
      <c r="D572" s="12">
        <v>100000</v>
      </c>
      <c r="E572" s="12">
        <v>900000</v>
      </c>
      <c r="F572" s="12">
        <v>1200000</v>
      </c>
    </row>
    <row r="573" spans="1:6" x14ac:dyDescent="0.25">
      <c r="A573">
        <v>39</v>
      </c>
      <c r="B573">
        <v>2</v>
      </c>
      <c r="D573" s="12">
        <v>200</v>
      </c>
      <c r="E573" s="12">
        <v>270</v>
      </c>
      <c r="F573" s="12">
        <v>300</v>
      </c>
    </row>
    <row r="574" spans="1:6" x14ac:dyDescent="0.25">
      <c r="A574">
        <v>39</v>
      </c>
      <c r="B574">
        <v>3</v>
      </c>
      <c r="D574" s="12">
        <v>65000</v>
      </c>
      <c r="E574" s="12">
        <v>75000</v>
      </c>
      <c r="F574" s="12">
        <v>85000</v>
      </c>
    </row>
    <row r="575" spans="1:6" x14ac:dyDescent="0.25">
      <c r="A575">
        <v>39</v>
      </c>
      <c r="B575">
        <v>4</v>
      </c>
      <c r="D575" s="12">
        <v>5</v>
      </c>
      <c r="E575" s="12">
        <v>8</v>
      </c>
      <c r="F575" s="12">
        <v>10</v>
      </c>
    </row>
    <row r="576" spans="1:6" x14ac:dyDescent="0.25">
      <c r="A576">
        <v>39</v>
      </c>
      <c r="B576">
        <v>5</v>
      </c>
      <c r="D576" s="12">
        <v>15000</v>
      </c>
      <c r="E576" s="12">
        <v>18500</v>
      </c>
      <c r="F576" s="12">
        <v>22000</v>
      </c>
    </row>
    <row r="577" spans="1:6" x14ac:dyDescent="0.25">
      <c r="A577">
        <v>39</v>
      </c>
      <c r="B577">
        <v>6</v>
      </c>
      <c r="D577" s="12">
        <v>1000</v>
      </c>
      <c r="E577" s="12">
        <v>1200</v>
      </c>
      <c r="F577" s="12">
        <v>1600</v>
      </c>
    </row>
    <row r="578" spans="1:6" x14ac:dyDescent="0.25">
      <c r="A578">
        <v>39</v>
      </c>
      <c r="B578">
        <v>7</v>
      </c>
      <c r="D578" s="12">
        <v>10</v>
      </c>
      <c r="E578" s="12">
        <v>14</v>
      </c>
      <c r="F578" s="12">
        <v>20</v>
      </c>
    </row>
    <row r="579" spans="1:6" x14ac:dyDescent="0.25">
      <c r="A579">
        <v>39</v>
      </c>
      <c r="B579">
        <v>8</v>
      </c>
      <c r="D579" s="12">
        <v>7.0000000000000007E-2</v>
      </c>
      <c r="E579" s="12">
        <v>0.14000000000000001</v>
      </c>
      <c r="F579" s="12">
        <v>0.21</v>
      </c>
    </row>
    <row r="580" spans="1:6" x14ac:dyDescent="0.25">
      <c r="A580">
        <v>39</v>
      </c>
      <c r="B580">
        <v>9</v>
      </c>
      <c r="D580" s="12">
        <v>0.25</v>
      </c>
      <c r="E580" s="12">
        <v>0.38</v>
      </c>
      <c r="F580" s="12">
        <v>0.55000000000000004</v>
      </c>
    </row>
    <row r="581" spans="1:6" x14ac:dyDescent="0.25">
      <c r="A581">
        <v>39</v>
      </c>
      <c r="B581">
        <v>10</v>
      </c>
      <c r="D581" s="12">
        <v>5.0000000000000001E-3</v>
      </c>
      <c r="E581" s="12">
        <v>0.01</v>
      </c>
      <c r="F581" s="12">
        <v>0.02</v>
      </c>
    </row>
    <row r="582" spans="1:6" x14ac:dyDescent="0.25">
      <c r="A582">
        <v>39</v>
      </c>
      <c r="B582">
        <v>11</v>
      </c>
      <c r="D582" s="12">
        <v>0.1</v>
      </c>
      <c r="E582" s="12">
        <v>0.18</v>
      </c>
      <c r="F582" s="12">
        <v>0.26</v>
      </c>
    </row>
    <row r="583" spans="1:6" x14ac:dyDescent="0.25">
      <c r="A583">
        <v>39</v>
      </c>
      <c r="B583">
        <v>12</v>
      </c>
      <c r="D583" s="12">
        <v>0.05</v>
      </c>
      <c r="E583" s="12">
        <v>0.1</v>
      </c>
      <c r="F583" s="12">
        <v>0.15</v>
      </c>
    </row>
    <row r="584" spans="1:6" x14ac:dyDescent="0.25">
      <c r="A584">
        <v>39</v>
      </c>
      <c r="B584">
        <v>13</v>
      </c>
      <c r="D584" s="12">
        <v>6.0000000000000001E-3</v>
      </c>
      <c r="E584" s="12">
        <v>8.0000000000000002E-3</v>
      </c>
      <c r="F584" s="12">
        <v>0.01</v>
      </c>
    </row>
    <row r="585" spans="1:6" x14ac:dyDescent="0.25">
      <c r="A585">
        <v>39</v>
      </c>
      <c r="B585">
        <v>14</v>
      </c>
      <c r="D585" s="12">
        <v>0.02</v>
      </c>
      <c r="E585" s="12">
        <v>0.05</v>
      </c>
      <c r="F585" s="12">
        <v>7.0000000000000007E-2</v>
      </c>
    </row>
    <row r="586" spans="1:6" x14ac:dyDescent="0.25">
      <c r="A586">
        <v>39</v>
      </c>
      <c r="B586">
        <v>15</v>
      </c>
      <c r="D586" s="12">
        <v>750</v>
      </c>
      <c r="E586" s="12">
        <v>800</v>
      </c>
      <c r="F586" s="12">
        <v>900</v>
      </c>
    </row>
    <row r="587" spans="1:6" x14ac:dyDescent="0.25">
      <c r="A587">
        <v>40</v>
      </c>
      <c r="B587">
        <v>1</v>
      </c>
      <c r="D587" s="12">
        <v>600000</v>
      </c>
      <c r="E587" s="12">
        <v>900000</v>
      </c>
      <c r="F587" s="12">
        <v>1100000</v>
      </c>
    </row>
    <row r="588" spans="1:6" x14ac:dyDescent="0.25">
      <c r="A588">
        <v>40</v>
      </c>
      <c r="B588">
        <v>2</v>
      </c>
      <c r="D588" s="12">
        <v>200</v>
      </c>
      <c r="E588" s="12">
        <v>800</v>
      </c>
      <c r="F588" s="12">
        <v>20000</v>
      </c>
    </row>
    <row r="589" spans="1:6" x14ac:dyDescent="0.25">
      <c r="A589">
        <v>40</v>
      </c>
      <c r="B589">
        <v>3</v>
      </c>
      <c r="D589" s="12">
        <v>10000</v>
      </c>
      <c r="E589" s="12">
        <v>25000</v>
      </c>
      <c r="F589" s="12">
        <v>60000</v>
      </c>
    </row>
    <row r="590" spans="1:6" x14ac:dyDescent="0.25">
      <c r="A590">
        <v>40</v>
      </c>
      <c r="B590">
        <v>4</v>
      </c>
      <c r="D590" s="12">
        <v>1</v>
      </c>
      <c r="E590" s="12">
        <v>10</v>
      </c>
      <c r="F590" s="12">
        <v>100</v>
      </c>
    </row>
    <row r="591" spans="1:6" x14ac:dyDescent="0.25">
      <c r="A591">
        <v>40</v>
      </c>
      <c r="B591">
        <v>5</v>
      </c>
      <c r="D591" s="12">
        <v>3000</v>
      </c>
      <c r="E591" s="12">
        <v>5000</v>
      </c>
      <c r="F591" s="12">
        <v>10000</v>
      </c>
    </row>
    <row r="592" spans="1:6" x14ac:dyDescent="0.25">
      <c r="A592">
        <v>40</v>
      </c>
      <c r="B592">
        <v>6</v>
      </c>
      <c r="D592" s="12">
        <v>5</v>
      </c>
      <c r="E592" s="12">
        <v>15</v>
      </c>
      <c r="F592" s="12">
        <v>25</v>
      </c>
    </row>
    <row r="593" spans="1:6" x14ac:dyDescent="0.25">
      <c r="A593">
        <v>40</v>
      </c>
      <c r="B593">
        <v>7</v>
      </c>
      <c r="D593" s="12">
        <v>5</v>
      </c>
      <c r="E593" s="12">
        <v>50</v>
      </c>
      <c r="F593" s="12">
        <v>150</v>
      </c>
    </row>
    <row r="594" spans="1:6" x14ac:dyDescent="0.25">
      <c r="A594">
        <v>40</v>
      </c>
      <c r="B594">
        <v>8</v>
      </c>
      <c r="D594" s="12">
        <v>0.25</v>
      </c>
      <c r="E594" s="12">
        <v>0.5</v>
      </c>
      <c r="F594" s="12">
        <v>0.75</v>
      </c>
    </row>
    <row r="595" spans="1:6" x14ac:dyDescent="0.25">
      <c r="A595">
        <v>40</v>
      </c>
      <c r="B595">
        <v>9</v>
      </c>
      <c r="D595" s="12">
        <v>0.2</v>
      </c>
      <c r="E595" s="12">
        <v>0.5</v>
      </c>
      <c r="F595" s="12">
        <v>0.7</v>
      </c>
    </row>
    <row r="596" spans="1:6" x14ac:dyDescent="0.25">
      <c r="A596">
        <v>40</v>
      </c>
      <c r="B596">
        <v>10</v>
      </c>
      <c r="D596" s="12">
        <v>0.01</v>
      </c>
      <c r="E596" s="12">
        <v>0.03</v>
      </c>
      <c r="F596" s="12">
        <v>0.05</v>
      </c>
    </row>
    <row r="597" spans="1:6" x14ac:dyDescent="0.25">
      <c r="A597">
        <v>40</v>
      </c>
      <c r="B597">
        <v>11</v>
      </c>
      <c r="D597" s="12">
        <v>0.05</v>
      </c>
      <c r="E597" s="12">
        <v>0.2</v>
      </c>
      <c r="F597" s="12">
        <v>0.5</v>
      </c>
    </row>
    <row r="598" spans="1:6" x14ac:dyDescent="0.25">
      <c r="A598">
        <v>40</v>
      </c>
      <c r="B598">
        <v>12</v>
      </c>
      <c r="D598" s="12">
        <v>0.25</v>
      </c>
      <c r="E598" s="12">
        <v>0.5</v>
      </c>
      <c r="F598" s="12">
        <v>0.75</v>
      </c>
    </row>
    <row r="599" spans="1:6" x14ac:dyDescent="0.25">
      <c r="A599">
        <v>40</v>
      </c>
      <c r="B599">
        <v>13</v>
      </c>
      <c r="D599" s="12">
        <v>0.01</v>
      </c>
      <c r="E599" s="12">
        <v>0.05</v>
      </c>
      <c r="F599" s="12">
        <v>0.18</v>
      </c>
    </row>
    <row r="600" spans="1:6" x14ac:dyDescent="0.25">
      <c r="A600">
        <v>40</v>
      </c>
      <c r="B600">
        <v>14</v>
      </c>
      <c r="D600" s="12">
        <v>1E-4</v>
      </c>
      <c r="E600" s="12">
        <v>1E-3</v>
      </c>
      <c r="F600" s="12">
        <v>0.01</v>
      </c>
    </row>
    <row r="601" spans="1:6" x14ac:dyDescent="0.25">
      <c r="A601">
        <v>40</v>
      </c>
      <c r="B601">
        <v>15</v>
      </c>
      <c r="D601" s="12">
        <v>200</v>
      </c>
      <c r="E601" s="12">
        <v>700</v>
      </c>
      <c r="F601" s="12">
        <v>2000</v>
      </c>
    </row>
    <row r="602" spans="1:6" x14ac:dyDescent="0.25">
      <c r="A602">
        <v>41</v>
      </c>
      <c r="B602">
        <v>1</v>
      </c>
      <c r="D602" s="12">
        <v>1000000</v>
      </c>
      <c r="E602" s="12">
        <v>1500000</v>
      </c>
      <c r="F602" s="12">
        <v>1700000</v>
      </c>
    </row>
    <row r="603" spans="1:6" x14ac:dyDescent="0.25">
      <c r="A603">
        <v>41</v>
      </c>
      <c r="B603">
        <v>2</v>
      </c>
      <c r="D603" s="12">
        <v>150</v>
      </c>
      <c r="E603" s="12">
        <v>500</v>
      </c>
      <c r="F603" s="12">
        <v>1000</v>
      </c>
    </row>
    <row r="604" spans="1:6" x14ac:dyDescent="0.25">
      <c r="A604">
        <v>41</v>
      </c>
      <c r="B604">
        <v>3</v>
      </c>
      <c r="D604" s="12">
        <v>50000</v>
      </c>
      <c r="E604" s="12">
        <v>80000</v>
      </c>
      <c r="F604" s="12">
        <v>150000</v>
      </c>
    </row>
    <row r="605" spans="1:6" x14ac:dyDescent="0.25">
      <c r="A605">
        <v>41</v>
      </c>
      <c r="B605">
        <v>4</v>
      </c>
      <c r="D605" s="12">
        <v>2</v>
      </c>
      <c r="E605" s="12">
        <v>15</v>
      </c>
      <c r="F605" s="12">
        <v>150</v>
      </c>
    </row>
    <row r="606" spans="1:6" x14ac:dyDescent="0.25">
      <c r="A606">
        <v>41</v>
      </c>
      <c r="B606">
        <v>5</v>
      </c>
      <c r="D606" s="12">
        <v>10000</v>
      </c>
      <c r="E606" s="12">
        <v>25000</v>
      </c>
      <c r="F606" s="12">
        <v>50000</v>
      </c>
    </row>
    <row r="607" spans="1:6" x14ac:dyDescent="0.25">
      <c r="A607">
        <v>41</v>
      </c>
      <c r="B607">
        <v>6</v>
      </c>
      <c r="D607" s="12">
        <v>300</v>
      </c>
      <c r="E607" s="12">
        <v>1000</v>
      </c>
      <c r="F607" s="12">
        <v>2500</v>
      </c>
    </row>
    <row r="608" spans="1:6" x14ac:dyDescent="0.25">
      <c r="A608">
        <v>41</v>
      </c>
      <c r="B608">
        <v>7</v>
      </c>
      <c r="D608" s="12">
        <v>3</v>
      </c>
      <c r="E608" s="12">
        <v>50</v>
      </c>
      <c r="F608" s="12">
        <v>150</v>
      </c>
    </row>
    <row r="609" spans="1:6" x14ac:dyDescent="0.25">
      <c r="A609">
        <v>41</v>
      </c>
      <c r="B609">
        <v>8</v>
      </c>
      <c r="D609" s="12">
        <v>0.03</v>
      </c>
      <c r="E609" s="12">
        <v>0.5</v>
      </c>
      <c r="F609" s="12">
        <v>0.9</v>
      </c>
    </row>
    <row r="610" spans="1:6" x14ac:dyDescent="0.25">
      <c r="A610">
        <v>41</v>
      </c>
      <c r="B610">
        <v>9</v>
      </c>
      <c r="D610" s="12">
        <v>0.03</v>
      </c>
      <c r="E610" s="12">
        <v>0.5</v>
      </c>
      <c r="F610" s="12">
        <v>0.9</v>
      </c>
    </row>
    <row r="611" spans="1:6" x14ac:dyDescent="0.25">
      <c r="A611">
        <v>41</v>
      </c>
      <c r="B611">
        <v>10</v>
      </c>
      <c r="D611" s="12">
        <v>1E-4</v>
      </c>
      <c r="E611" s="12">
        <v>0.05</v>
      </c>
      <c r="F611" s="12">
        <v>0.25</v>
      </c>
    </row>
    <row r="612" spans="1:6" x14ac:dyDescent="0.25">
      <c r="A612">
        <v>41</v>
      </c>
      <c r="B612">
        <v>11</v>
      </c>
      <c r="D612" s="12">
        <v>0.1</v>
      </c>
      <c r="E612" s="12">
        <v>0.4</v>
      </c>
      <c r="F612" s="12">
        <v>0.7</v>
      </c>
    </row>
    <row r="613" spans="1:6" x14ac:dyDescent="0.25">
      <c r="A613">
        <v>41</v>
      </c>
      <c r="B613">
        <v>12</v>
      </c>
      <c r="D613" s="12">
        <v>0.02</v>
      </c>
      <c r="E613" s="12">
        <v>0.1</v>
      </c>
      <c r="F613" s="12">
        <v>0.3</v>
      </c>
    </row>
    <row r="614" spans="1:6" x14ac:dyDescent="0.25">
      <c r="A614">
        <v>41</v>
      </c>
      <c r="B614">
        <v>13</v>
      </c>
      <c r="D614" s="12">
        <v>1.0000000000000001E-5</v>
      </c>
      <c r="E614" s="12">
        <v>0.01</v>
      </c>
      <c r="F614" s="12">
        <v>0.03</v>
      </c>
    </row>
    <row r="615" spans="1:6" x14ac:dyDescent="0.25">
      <c r="A615">
        <v>41</v>
      </c>
      <c r="B615">
        <v>14</v>
      </c>
      <c r="D615" s="12">
        <v>1E-3</v>
      </c>
      <c r="E615" s="12">
        <v>0.15</v>
      </c>
      <c r="F615" s="12">
        <v>0.5</v>
      </c>
    </row>
    <row r="616" spans="1:6" x14ac:dyDescent="0.25">
      <c r="A616">
        <v>41</v>
      </c>
      <c r="B616">
        <v>15</v>
      </c>
      <c r="D616" s="12">
        <v>250</v>
      </c>
      <c r="E616" s="12">
        <v>1000</v>
      </c>
      <c r="F616" s="12">
        <v>2000</v>
      </c>
    </row>
    <row r="617" spans="1:6" x14ac:dyDescent="0.25">
      <c r="A617">
        <v>42</v>
      </c>
      <c r="B617">
        <v>1</v>
      </c>
      <c r="D617" s="12">
        <v>600000</v>
      </c>
      <c r="E617" s="12">
        <v>1000000</v>
      </c>
      <c r="F617" s="12">
        <v>2000000</v>
      </c>
    </row>
    <row r="618" spans="1:6" x14ac:dyDescent="0.25">
      <c r="A618">
        <v>42</v>
      </c>
      <c r="B618">
        <v>2</v>
      </c>
      <c r="D618" s="12">
        <v>50</v>
      </c>
      <c r="E618" s="12">
        <v>500</v>
      </c>
      <c r="F618" s="12">
        <v>2000</v>
      </c>
    </row>
    <row r="619" spans="1:6" x14ac:dyDescent="0.25">
      <c r="A619">
        <v>42</v>
      </c>
      <c r="B619">
        <v>3</v>
      </c>
      <c r="D619" s="12">
        <v>50000</v>
      </c>
      <c r="E619" s="12">
        <v>80000</v>
      </c>
      <c r="F619" s="12">
        <v>120000</v>
      </c>
    </row>
    <row r="620" spans="1:6" x14ac:dyDescent="0.25">
      <c r="A620">
        <v>42</v>
      </c>
      <c r="B620">
        <v>4</v>
      </c>
      <c r="D620" s="12">
        <v>0.1</v>
      </c>
      <c r="E620" s="12">
        <v>6</v>
      </c>
      <c r="F620" s="12">
        <v>50</v>
      </c>
    </row>
    <row r="621" spans="1:6" x14ac:dyDescent="0.25">
      <c r="A621">
        <v>42</v>
      </c>
      <c r="B621">
        <v>5</v>
      </c>
      <c r="D621" s="12">
        <v>8000</v>
      </c>
      <c r="E621" s="12">
        <v>25000</v>
      </c>
      <c r="F621" s="12">
        <v>100000</v>
      </c>
    </row>
    <row r="622" spans="1:6" x14ac:dyDescent="0.25">
      <c r="A622">
        <v>42</v>
      </c>
      <c r="B622">
        <v>6</v>
      </c>
      <c r="D622" s="12">
        <v>400</v>
      </c>
      <c r="E622" s="12">
        <v>1200</v>
      </c>
      <c r="F622" s="12">
        <v>2500</v>
      </c>
    </row>
    <row r="623" spans="1:6" x14ac:dyDescent="0.25">
      <c r="A623">
        <v>42</v>
      </c>
      <c r="B623">
        <v>7</v>
      </c>
      <c r="D623" s="12">
        <v>4</v>
      </c>
      <c r="E623" s="12">
        <v>20</v>
      </c>
      <c r="F623" s="12">
        <v>50</v>
      </c>
    </row>
    <row r="624" spans="1:6" x14ac:dyDescent="0.25">
      <c r="A624">
        <v>42</v>
      </c>
      <c r="B624">
        <v>8</v>
      </c>
      <c r="D624" s="12">
        <v>0.5</v>
      </c>
      <c r="E624" s="12">
        <v>0.75</v>
      </c>
      <c r="F624" s="12">
        <v>0.95</v>
      </c>
    </row>
    <row r="625" spans="1:6" x14ac:dyDescent="0.25">
      <c r="A625">
        <v>42</v>
      </c>
      <c r="B625">
        <v>9</v>
      </c>
      <c r="D625" s="12">
        <v>0.6</v>
      </c>
      <c r="E625" s="12">
        <v>0.8</v>
      </c>
      <c r="F625" s="12">
        <v>0.98</v>
      </c>
    </row>
    <row r="626" spans="1:6" x14ac:dyDescent="0.25">
      <c r="A626">
        <v>42</v>
      </c>
      <c r="B626">
        <v>10</v>
      </c>
      <c r="D626" s="12">
        <v>1E-3</v>
      </c>
      <c r="E626" s="12">
        <v>0.05</v>
      </c>
      <c r="F626" s="12">
        <v>0.2</v>
      </c>
    </row>
    <row r="627" spans="1:6" x14ac:dyDescent="0.25">
      <c r="A627">
        <v>42</v>
      </c>
      <c r="B627">
        <v>11</v>
      </c>
      <c r="D627" s="12">
        <v>0.01</v>
      </c>
      <c r="E627" s="12">
        <v>0.35</v>
      </c>
      <c r="F627" s="12">
        <v>0.95</v>
      </c>
    </row>
    <row r="628" spans="1:6" x14ac:dyDescent="0.25">
      <c r="A628">
        <v>42</v>
      </c>
      <c r="B628">
        <v>12</v>
      </c>
      <c r="D628" s="12">
        <v>0.02</v>
      </c>
      <c r="E628" s="12">
        <v>0.1</v>
      </c>
      <c r="F628" s="12">
        <v>0.2</v>
      </c>
    </row>
    <row r="629" spans="1:6" x14ac:dyDescent="0.25">
      <c r="A629">
        <v>42</v>
      </c>
      <c r="B629">
        <v>13</v>
      </c>
      <c r="D629" s="12">
        <v>5.0000000000000001E-4</v>
      </c>
      <c r="E629" s="12">
        <v>5.0000000000000001E-3</v>
      </c>
      <c r="F629" s="12">
        <v>0.05</v>
      </c>
    </row>
    <row r="630" spans="1:6" x14ac:dyDescent="0.25">
      <c r="A630">
        <v>42</v>
      </c>
      <c r="B630">
        <v>14</v>
      </c>
      <c r="D630" s="12">
        <v>1E-3</v>
      </c>
      <c r="E630" s="12">
        <v>0.1</v>
      </c>
      <c r="F630" s="12">
        <v>0.4</v>
      </c>
    </row>
    <row r="631" spans="1:6" x14ac:dyDescent="0.25">
      <c r="A631">
        <v>42</v>
      </c>
      <c r="B631">
        <v>15</v>
      </c>
      <c r="D631" s="12">
        <v>500</v>
      </c>
      <c r="E631" s="12">
        <v>1000</v>
      </c>
      <c r="F631" s="12">
        <v>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21BDD-F987-4313-A761-1328A77A3E28}">
  <sheetPr codeName="Sheet15"/>
  <dimension ref="A1:HH225"/>
  <sheetViews>
    <sheetView workbookViewId="0">
      <selection activeCell="G2" sqref="G2:H17"/>
    </sheetView>
  </sheetViews>
  <sheetFormatPr defaultRowHeight="15" x14ac:dyDescent="0.25"/>
  <cols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216" ht="15.75" thickBot="1" x14ac:dyDescent="0.3">
      <c r="A1" t="s">
        <v>321</v>
      </c>
      <c r="G1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96</v>
      </c>
      <c r="AG1" t="s">
        <v>80</v>
      </c>
      <c r="AH1" t="s">
        <v>321</v>
      </c>
      <c r="AJ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O1" t="s">
        <v>321</v>
      </c>
      <c r="DP1" t="s">
        <v>432</v>
      </c>
      <c r="DQ1">
        <f>COUNTIF($CV$2:$CV$15, "&gt;=0.01"   )</f>
        <v>5</v>
      </c>
      <c r="DR1" t="s">
        <v>50</v>
      </c>
      <c r="DS1">
        <v>14</v>
      </c>
      <c r="DT1" t="s">
        <v>219</v>
      </c>
      <c r="DU1">
        <v>16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/>
      <c r="HH1" s="1"/>
    </row>
    <row r="2" spans="1:216" x14ac:dyDescent="0.25">
      <c r="A2">
        <v>1</v>
      </c>
      <c r="B2">
        <v>1</v>
      </c>
      <c r="C2" t="s">
        <v>322</v>
      </c>
      <c r="D2" s="12">
        <v>200</v>
      </c>
      <c r="E2" s="12">
        <v>300</v>
      </c>
      <c r="F2" s="12">
        <v>500</v>
      </c>
      <c r="G2">
        <v>591.71428571428578</v>
      </c>
      <c r="H2" s="12">
        <v>234</v>
      </c>
      <c r="P2" t="s">
        <v>1</v>
      </c>
      <c r="Q2">
        <v>0.20300000000000001</v>
      </c>
      <c r="R2">
        <v>0.65749999999999997</v>
      </c>
      <c r="S2">
        <v>0.65</v>
      </c>
      <c r="T2">
        <v>0.5613636363636364</v>
      </c>
      <c r="U2">
        <v>4.9256505576208177E-2</v>
      </c>
      <c r="V2">
        <v>0.95199680511182105</v>
      </c>
      <c r="W2">
        <v>0.35375000000000001</v>
      </c>
      <c r="X2">
        <v>0.37782499999999997</v>
      </c>
      <c r="Y2">
        <v>0.81635000000000002</v>
      </c>
      <c r="Z2">
        <v>0.91399999999999992</v>
      </c>
      <c r="AA2">
        <v>0.26300000000000001</v>
      </c>
      <c r="AB2">
        <v>0.95066989671127444</v>
      </c>
      <c r="AC2">
        <v>0.98703754001597543</v>
      </c>
      <c r="AD2">
        <v>0.51124999999999998</v>
      </c>
      <c r="AE2">
        <v>0.95421540731373167</v>
      </c>
      <c r="AF2">
        <v>0.95932721743914184</v>
      </c>
      <c r="AG2">
        <f>AVERAGE($Q$2:$AF$2)</f>
        <v>0.63503387553323698</v>
      </c>
      <c r="AH2" t="s">
        <v>52</v>
      </c>
      <c r="AI2">
        <f>VARP($Q$16:$AF$16)</f>
        <v>6.1910961488038596E-2</v>
      </c>
      <c r="AJ2">
        <v>0.44466450976969157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14</v>
      </c>
      <c r="CW2" s="5">
        <f>SUM($Q$19:$AF$19)</f>
        <v>6</v>
      </c>
      <c r="CX2" s="5">
        <v>5.25</v>
      </c>
      <c r="CY2" s="5">
        <f>SUM($Q$37:$AF$37)</f>
        <v>4</v>
      </c>
      <c r="CZ2" s="5">
        <v>3</v>
      </c>
      <c r="DA2" s="5">
        <v>9.1949562815026639E-3</v>
      </c>
      <c r="DB2" s="5">
        <v>0.54081679340025302</v>
      </c>
      <c r="DC2" s="5">
        <v>0.44421663044343407</v>
      </c>
      <c r="DD2" s="5">
        <f t="shared" ref="DD2:DD15" si="0">($CV$4*CZ2+CY2*$CV$8/$CV$4-$CV$4)/($CV$2*$CV$4)</f>
        <v>0.10714285714285714</v>
      </c>
      <c r="DE2" s="5">
        <f t="shared" ref="DE2:DE15" si="1">($CV$4*CX2+CW2*$CV$6/$CV$4-$CV$4)/($CV$2*$CV$4)</f>
        <v>0.4107142857142857</v>
      </c>
      <c r="DF2" s="5">
        <v>7.7986874614084838E-3</v>
      </c>
      <c r="DG2" s="5">
        <v>1.8563577664894528</v>
      </c>
      <c r="DH2" s="5">
        <f t="shared" ref="DH2:DH15" si="2">COUNTIF($Q2:$AF2, "&lt;=.05"   )</f>
        <v>1</v>
      </c>
      <c r="DI2" s="5">
        <f t="shared" ref="DI2:DI15" si="3">COUNTIF($Q2:$AF2, "&gt;=.95"   )</f>
        <v>5</v>
      </c>
      <c r="DJ2" s="5">
        <v>6</v>
      </c>
      <c r="DK2" s="5">
        <f t="shared" ref="DK2:DK15" si="4">ABS(COUNTIF($Q2:$AF2, "&lt;=.5")/16 -0.5)</f>
        <v>0.1875</v>
      </c>
      <c r="DL2" s="5">
        <f t="shared" ref="DL2:DL15" si="5">AVERAGE($Q2:$AF2)</f>
        <v>0.63503387553323698</v>
      </c>
      <c r="DM2" s="5">
        <f t="shared" ref="DM2:DM15" si="6">STDEV($Q2:$AF2)</f>
        <v>0.31376125988115494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VARP(SPEED!$Q$37:$AF$37)</f>
        <v>0.9375</v>
      </c>
      <c r="GT2">
        <v>0.1875</v>
      </c>
      <c r="GU2">
        <v>0.21875</v>
      </c>
      <c r="GV2">
        <v>0.125</v>
      </c>
      <c r="GW2">
        <v>0.15625</v>
      </c>
      <c r="GX2">
        <v>-6.25E-2</v>
      </c>
      <c r="GY2">
        <v>0.21875</v>
      </c>
      <c r="GZ2">
        <v>0.375</v>
      </c>
      <c r="HA2">
        <v>0.40625</v>
      </c>
      <c r="HB2">
        <v>0.21875</v>
      </c>
      <c r="HC2">
        <v>0.15625</v>
      </c>
      <c r="HD2">
        <v>-0.3125</v>
      </c>
      <c r="HE2">
        <v>0.25</v>
      </c>
      <c r="HF2">
        <v>0.125</v>
      </c>
    </row>
    <row r="3" spans="1:216" x14ac:dyDescent="0.25">
      <c r="A3">
        <v>1</v>
      </c>
      <c r="B3">
        <v>2</v>
      </c>
      <c r="C3" t="s">
        <v>323</v>
      </c>
      <c r="D3" s="12">
        <v>10</v>
      </c>
      <c r="E3" s="12">
        <v>30</v>
      </c>
      <c r="F3" s="12">
        <v>50</v>
      </c>
      <c r="G3">
        <v>44.285714285714285</v>
      </c>
      <c r="H3" s="12">
        <v>37</v>
      </c>
      <c r="P3" t="s">
        <v>2</v>
      </c>
      <c r="Q3">
        <v>0.51230612244897955</v>
      </c>
      <c r="R3">
        <v>3.886986301369863E-2</v>
      </c>
      <c r="S3">
        <v>0.1</v>
      </c>
      <c r="T3">
        <v>0.52249999999999996</v>
      </c>
      <c r="U3">
        <v>0.24</v>
      </c>
      <c r="V3">
        <v>0.5675</v>
      </c>
      <c r="W3">
        <v>0.80374999999999996</v>
      </c>
      <c r="X3">
        <v>0.10141249999999999</v>
      </c>
      <c r="Y3">
        <v>0.95831974714526114</v>
      </c>
      <c r="Z3">
        <v>0.28250000000000003</v>
      </c>
      <c r="AA3">
        <v>0.59450000000000003</v>
      </c>
      <c r="AB3">
        <v>0.76763157894736844</v>
      </c>
      <c r="AC3">
        <v>0.99049814070547304</v>
      </c>
      <c r="AD3">
        <v>0.96649387370405271</v>
      </c>
      <c r="AE3">
        <v>0.95220046209704035</v>
      </c>
      <c r="AF3">
        <v>0.95993975936547393</v>
      </c>
      <c r="AG3">
        <f>AVERAGE($Q$3:$AF$3)</f>
        <v>0.58490137796420927</v>
      </c>
      <c r="AH3" t="s">
        <v>54</v>
      </c>
      <c r="AI3">
        <f>VARP($AG$2:$AG$15)</f>
        <v>3.9961555638213589E-3</v>
      </c>
      <c r="AJ3">
        <v>2.8701679186380627E-2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SUM($Q$20:$AF$20)</f>
        <v>6</v>
      </c>
      <c r="CX3" s="5">
        <v>4.5</v>
      </c>
      <c r="CY3" s="5">
        <f>SUM($Q$38:$AF$38)</f>
        <v>4</v>
      </c>
      <c r="CZ3" s="5">
        <v>1</v>
      </c>
      <c r="DA3" s="5">
        <v>-0.11148039981302654</v>
      </c>
      <c r="DB3" s="5">
        <v>0.9133852130201725</v>
      </c>
      <c r="DC3" s="5">
        <v>0.49025388679221849</v>
      </c>
      <c r="DD3" s="5">
        <f t="shared" si="0"/>
        <v>-3.5714285714285712E-2</v>
      </c>
      <c r="DE3" s="5">
        <f t="shared" si="1"/>
        <v>0.35714285714285715</v>
      </c>
      <c r="DF3" s="5">
        <v>7.7986874614084838E-3</v>
      </c>
      <c r="DG3" s="5">
        <v>2.0213636640990669</v>
      </c>
      <c r="DH3" s="5">
        <f t="shared" si="2"/>
        <v>1</v>
      </c>
      <c r="DI3" s="5">
        <f t="shared" si="3"/>
        <v>5</v>
      </c>
      <c r="DJ3" s="5">
        <v>6</v>
      </c>
      <c r="DK3" s="5">
        <f t="shared" si="4"/>
        <v>0.1875</v>
      </c>
      <c r="DL3" s="5">
        <f t="shared" si="5"/>
        <v>0.58490137796420927</v>
      </c>
      <c r="DM3" s="5">
        <f t="shared" si="6"/>
        <v>0.34577584752143337</v>
      </c>
      <c r="DO3" s="9" t="s">
        <v>376</v>
      </c>
      <c r="DP3" s="9">
        <v>1</v>
      </c>
      <c r="DQ3" s="9">
        <v>0.52188981301929049</v>
      </c>
      <c r="DR3" s="9">
        <v>0.17975580214490833</v>
      </c>
      <c r="DS3" s="9">
        <v>0.19736753311075858</v>
      </c>
      <c r="DT3" s="9">
        <v>3.3900209361540735E-2</v>
      </c>
      <c r="DU3" s="9">
        <v>0.20173312720896486</v>
      </c>
      <c r="DV3" s="9">
        <v>-0.31098372762976156</v>
      </c>
      <c r="DW3" s="9">
        <v>0.43419887416761771</v>
      </c>
      <c r="DX3" s="9">
        <v>-9.5042528780537761E-2</v>
      </c>
      <c r="DY3" s="9">
        <v>0.1857130234631216</v>
      </c>
      <c r="DZ3" s="9">
        <v>-0.42427407636976722</v>
      </c>
      <c r="EA3" s="9">
        <v>-0.28296589725997717</v>
      </c>
      <c r="EB3" s="9">
        <v>0.27118327471012899</v>
      </c>
      <c r="GR3" t="s">
        <v>2</v>
      </c>
      <c r="GS3">
        <v>0.1875</v>
      </c>
      <c r="GT3">
        <f>VARP(SPEED!$Q$38:$AF$38)</f>
        <v>0.9375</v>
      </c>
      <c r="GU3">
        <v>0.21875</v>
      </c>
      <c r="GV3">
        <v>-0.375</v>
      </c>
      <c r="GW3">
        <v>-9.375E-2</v>
      </c>
      <c r="GX3">
        <v>-6.25E-2</v>
      </c>
      <c r="GY3">
        <v>0.46875</v>
      </c>
      <c r="GZ3">
        <v>-0.125</v>
      </c>
      <c r="HA3">
        <v>-9.375E-2</v>
      </c>
      <c r="HB3">
        <v>-3.125E-2</v>
      </c>
      <c r="HC3">
        <v>-0.34375</v>
      </c>
      <c r="HD3">
        <v>0.1875</v>
      </c>
      <c r="HE3">
        <v>0</v>
      </c>
      <c r="HF3">
        <v>0.125</v>
      </c>
    </row>
    <row r="4" spans="1:216" x14ac:dyDescent="0.25">
      <c r="A4">
        <v>1</v>
      </c>
      <c r="B4">
        <v>3</v>
      </c>
      <c r="C4" t="s">
        <v>324</v>
      </c>
      <c r="D4" s="12">
        <v>2</v>
      </c>
      <c r="E4" s="12">
        <v>5</v>
      </c>
      <c r="F4" s="12">
        <v>20</v>
      </c>
      <c r="G4">
        <v>20.292857142857141</v>
      </c>
      <c r="H4" s="12">
        <v>10</v>
      </c>
      <c r="P4" t="s">
        <v>3</v>
      </c>
      <c r="Q4">
        <v>0.38119999999999998</v>
      </c>
      <c r="R4">
        <v>3.886986301369863E-2</v>
      </c>
      <c r="S4">
        <v>0.95</v>
      </c>
      <c r="T4">
        <v>0.95006081628981609</v>
      </c>
      <c r="U4">
        <v>0.47750000000000004</v>
      </c>
      <c r="V4">
        <v>2.9607250755287012E-2</v>
      </c>
      <c r="W4">
        <v>0.3829999765999953</v>
      </c>
      <c r="X4">
        <v>3.1469665271966533E-2</v>
      </c>
      <c r="Y4">
        <v>0.95831974714526114</v>
      </c>
      <c r="Z4">
        <v>0.95222340374111847</v>
      </c>
      <c r="AA4">
        <v>0.9504755434782608</v>
      </c>
      <c r="AB4">
        <v>0.95066989671127444</v>
      </c>
      <c r="AC4">
        <v>0.98278747649547771</v>
      </c>
      <c r="AD4">
        <v>0.54500000000000004</v>
      </c>
      <c r="AE4">
        <v>0.95606734755789258</v>
      </c>
      <c r="AF4">
        <v>0.95969697002020193</v>
      </c>
      <c r="AG4">
        <f>AVERAGE($Q$4:$AF$4)</f>
        <v>0.65605924731751564</v>
      </c>
      <c r="AH4" t="s">
        <v>57</v>
      </c>
      <c r="AI4">
        <f>VARP($Q$2:$AF$15)</f>
        <v>0.13923072367548425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16</v>
      </c>
      <c r="CW4" s="5">
        <f>SUM($Q$21:$AF$21)</f>
        <v>4</v>
      </c>
      <c r="CX4" s="5">
        <v>4.75</v>
      </c>
      <c r="CY4" s="5">
        <f>SUM($Q$39:$AF$39)</f>
        <v>-6</v>
      </c>
      <c r="CZ4" s="5">
        <v>1</v>
      </c>
      <c r="DA4" s="5">
        <v>-1.128038586560501E-2</v>
      </c>
      <c r="DB4" s="5">
        <v>0.99977757594299344</v>
      </c>
      <c r="DC4" s="5">
        <v>0.2848602734268374</v>
      </c>
      <c r="DD4" s="5">
        <f t="shared" si="0"/>
        <v>5.3571428571428568E-2</v>
      </c>
      <c r="DE4" s="5">
        <f t="shared" si="1"/>
        <v>0.3392857142857143</v>
      </c>
      <c r="DF4" s="5">
        <v>1.6347516914048566E-7</v>
      </c>
      <c r="DG4" s="5">
        <v>2.1367657274786467</v>
      </c>
      <c r="DH4" s="5">
        <f t="shared" si="2"/>
        <v>3</v>
      </c>
      <c r="DI4" s="5">
        <f t="shared" si="3"/>
        <v>9</v>
      </c>
      <c r="DJ4" s="5">
        <v>12</v>
      </c>
      <c r="DK4" s="5">
        <f t="shared" si="4"/>
        <v>0.125</v>
      </c>
      <c r="DL4" s="5">
        <f t="shared" si="5"/>
        <v>0.65605924731751564</v>
      </c>
      <c r="DM4" s="5">
        <f t="shared" si="6"/>
        <v>0.38053862503955049</v>
      </c>
      <c r="DO4" s="9" t="s">
        <v>218</v>
      </c>
      <c r="DP4" s="9">
        <v>0.52188981301929049</v>
      </c>
      <c r="DQ4" s="9">
        <v>1</v>
      </c>
      <c r="DR4" s="9">
        <v>0.2886213294679838</v>
      </c>
      <c r="DS4" s="9">
        <v>-0.1960301292705009</v>
      </c>
      <c r="DT4" s="9">
        <v>0.25118071186639257</v>
      </c>
      <c r="DU4" s="9">
        <v>-8.9766850268994822E-2</v>
      </c>
      <c r="DV4" s="9">
        <v>-0.23016373315608324</v>
      </c>
      <c r="DW4" s="9">
        <v>0.81191547799200914</v>
      </c>
      <c r="DX4" s="9">
        <v>-0.18041160658367941</v>
      </c>
      <c r="DY4" s="9">
        <v>0.34526019730928592</v>
      </c>
      <c r="DZ4" s="9">
        <v>-0.35819520854963777</v>
      </c>
      <c r="EA4" s="9">
        <v>-0.43989563537434068</v>
      </c>
      <c r="EB4" s="9">
        <v>0.53933447189220185</v>
      </c>
      <c r="GR4" t="s">
        <v>3</v>
      </c>
      <c r="GS4">
        <v>0.21875</v>
      </c>
      <c r="GT4">
        <v>0.21875</v>
      </c>
      <c r="GU4">
        <f>VARP(SPEED!$Q$39:$AF$39)</f>
        <v>0.859375</v>
      </c>
      <c r="GV4">
        <v>-6.25E-2</v>
      </c>
      <c r="GW4">
        <v>-4.6875E-2</v>
      </c>
      <c r="GX4">
        <v>-0.28125</v>
      </c>
      <c r="GY4">
        <v>0.359375</v>
      </c>
      <c r="GZ4">
        <v>6.25E-2</v>
      </c>
      <c r="HA4">
        <v>-4.6875E-2</v>
      </c>
      <c r="HB4">
        <v>-0.390625</v>
      </c>
      <c r="HC4">
        <v>0.203125</v>
      </c>
      <c r="HD4">
        <v>-0.15625</v>
      </c>
      <c r="HE4">
        <v>-0.125</v>
      </c>
      <c r="HF4">
        <v>0.1875</v>
      </c>
    </row>
    <row r="5" spans="1:216" x14ac:dyDescent="0.25">
      <c r="A5">
        <v>1</v>
      </c>
      <c r="B5">
        <v>4</v>
      </c>
      <c r="C5" t="s">
        <v>325</v>
      </c>
      <c r="D5" s="12">
        <v>0.1</v>
      </c>
      <c r="E5" s="12">
        <v>10</v>
      </c>
      <c r="F5" s="12">
        <v>1000</v>
      </c>
      <c r="G5">
        <v>2201.7150000000006</v>
      </c>
      <c r="H5" s="12">
        <v>145</v>
      </c>
      <c r="P5" t="s">
        <v>4</v>
      </c>
      <c r="Q5">
        <v>4.5846444304594093E-2</v>
      </c>
      <c r="R5">
        <v>4.6900826446280991E-2</v>
      </c>
      <c r="S5">
        <v>3.2987410683906093E-2</v>
      </c>
      <c r="T5">
        <v>4.8309523632426285E-2</v>
      </c>
      <c r="U5">
        <v>3.5907859078590787E-2</v>
      </c>
      <c r="V5">
        <v>0.95499251123315021</v>
      </c>
      <c r="W5">
        <v>0.954320987713001</v>
      </c>
      <c r="X5">
        <v>4.5861280487804884E-2</v>
      </c>
      <c r="Y5">
        <v>0.94851239669421483</v>
      </c>
      <c r="Z5">
        <v>0.626</v>
      </c>
      <c r="AA5">
        <v>4.6914062499999999E-2</v>
      </c>
      <c r="AB5">
        <v>0.95036056373355904</v>
      </c>
      <c r="AC5">
        <v>0.98703754001597543</v>
      </c>
      <c r="AD5">
        <v>0.81500000000000006</v>
      </c>
      <c r="AE5">
        <v>0.77</v>
      </c>
      <c r="AF5">
        <v>0.96002404601822811</v>
      </c>
      <c r="AG5">
        <f>AVERAGE($Q$5:$AF$5)</f>
        <v>0.51681096578385832</v>
      </c>
      <c r="AH5" t="s">
        <v>59</v>
      </c>
      <c r="AI5">
        <f>AVERAGE($Q$2:$AF$15)</f>
        <v>0.60702007626418886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SUM($Q$22:$AF$22)</f>
        <v>2</v>
      </c>
      <c r="CX5" s="5">
        <v>6.75</v>
      </c>
      <c r="CY5" s="5">
        <f>SUM($Q$40:$AF$40)</f>
        <v>-8</v>
      </c>
      <c r="CZ5" s="5">
        <v>0.75</v>
      </c>
      <c r="DA5" s="5">
        <v>0.126345850700292</v>
      </c>
      <c r="DB5" s="5">
        <v>14.16128215011639</v>
      </c>
      <c r="DC5" s="5">
        <v>0.52597796839273947</v>
      </c>
      <c r="DD5" s="5">
        <f t="shared" si="0"/>
        <v>5.3571428571428568E-2</v>
      </c>
      <c r="DE5" s="5">
        <f t="shared" si="1"/>
        <v>0.44642857142857145</v>
      </c>
      <c r="DF5" s="5">
        <v>1.5163795856208388E-9</v>
      </c>
      <c r="DG5" s="5">
        <v>1.5727910767317494</v>
      </c>
      <c r="DH5" s="5">
        <f t="shared" si="2"/>
        <v>7</v>
      </c>
      <c r="DI5" s="5">
        <f t="shared" si="3"/>
        <v>5</v>
      </c>
      <c r="DJ5" s="5">
        <v>12</v>
      </c>
      <c r="DK5" s="5">
        <f t="shared" si="4"/>
        <v>6.25E-2</v>
      </c>
      <c r="DL5" s="5">
        <f t="shared" si="5"/>
        <v>0.51681096578385832</v>
      </c>
      <c r="DM5" s="5">
        <f t="shared" si="6"/>
        <v>0.44047780273336185</v>
      </c>
      <c r="DO5" s="9" t="s">
        <v>377</v>
      </c>
      <c r="DP5" s="9">
        <v>0.17975580214490833</v>
      </c>
      <c r="DQ5" s="9">
        <v>0.2886213294679838</v>
      </c>
      <c r="DR5" s="9">
        <v>1</v>
      </c>
      <c r="DS5" s="9">
        <v>-0.22854040259239591</v>
      </c>
      <c r="DT5" s="9">
        <v>0.92113962887331324</v>
      </c>
      <c r="DU5" s="9">
        <v>0.12459919645461441</v>
      </c>
      <c r="DV5" s="9">
        <v>-0.53422789995667186</v>
      </c>
      <c r="DW5" s="9">
        <v>8.3425099104569064E-2</v>
      </c>
      <c r="DX5" s="9">
        <v>-0.38910127316381765</v>
      </c>
      <c r="DY5" s="9">
        <v>-0.24107553690383099</v>
      </c>
      <c r="DZ5" s="9">
        <v>-0.28072023529667134</v>
      </c>
      <c r="EA5" s="9">
        <v>-0.47593713101091234</v>
      </c>
      <c r="EB5" s="9">
        <v>0.15275414860118777</v>
      </c>
      <c r="GR5" t="s">
        <v>4</v>
      </c>
      <c r="GS5">
        <v>0.125</v>
      </c>
      <c r="GT5">
        <v>-0.375</v>
      </c>
      <c r="GU5">
        <v>-6.25E-2</v>
      </c>
      <c r="GV5">
        <f>VARP(SPEED!$Q$40:$AF$40)</f>
        <v>0.75</v>
      </c>
      <c r="GW5">
        <v>6.25E-2</v>
      </c>
      <c r="GX5">
        <v>-0.125</v>
      </c>
      <c r="GY5">
        <v>-0.3125</v>
      </c>
      <c r="GZ5">
        <v>0</v>
      </c>
      <c r="HA5">
        <v>0.5625</v>
      </c>
      <c r="HB5">
        <v>-6.25E-2</v>
      </c>
      <c r="HC5">
        <v>0.3125</v>
      </c>
      <c r="HD5">
        <v>-0.125</v>
      </c>
      <c r="HE5">
        <v>0</v>
      </c>
      <c r="HF5">
        <v>0</v>
      </c>
    </row>
    <row r="6" spans="1:216" x14ac:dyDescent="0.25">
      <c r="A6">
        <v>1</v>
      </c>
      <c r="B6">
        <v>5</v>
      </c>
      <c r="C6" t="s">
        <v>326</v>
      </c>
      <c r="D6" s="12">
        <v>50</v>
      </c>
      <c r="E6" s="12">
        <v>100</v>
      </c>
      <c r="F6" s="12">
        <v>200</v>
      </c>
      <c r="G6">
        <v>180.35714285714286</v>
      </c>
      <c r="H6" s="12">
        <v>48</v>
      </c>
      <c r="P6" t="s">
        <v>5</v>
      </c>
      <c r="Q6">
        <v>0.1265</v>
      </c>
      <c r="R6">
        <v>0.63909090909090915</v>
      </c>
      <c r="S6">
        <v>0.95</v>
      </c>
      <c r="T6">
        <v>0.95004281207755481</v>
      </c>
      <c r="U6">
        <v>3.5907859078590787E-2</v>
      </c>
      <c r="V6">
        <v>0.64400000000000002</v>
      </c>
      <c r="W6">
        <v>0.95888888899753077</v>
      </c>
      <c r="X6">
        <v>1.7132687927107065E-2</v>
      </c>
      <c r="Y6">
        <v>0.73175000000000001</v>
      </c>
      <c r="Z6">
        <v>0.95222340374111847</v>
      </c>
      <c r="AA6">
        <v>6.0499999999999998E-2</v>
      </c>
      <c r="AB6">
        <v>0.95020443787447506</v>
      </c>
      <c r="AC6">
        <v>0.98703754001597543</v>
      </c>
      <c r="AD6">
        <v>0.96585014409221892</v>
      </c>
      <c r="AE6">
        <v>0.26</v>
      </c>
      <c r="AF6">
        <v>0.95993975936547393</v>
      </c>
      <c r="AG6">
        <f>AVERAGE($Q$6:$AF$6)</f>
        <v>0.63681677764130973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64</v>
      </c>
      <c r="CW6" s="5">
        <f>SUM($Q$23:$AF$23)</f>
        <v>6</v>
      </c>
      <c r="CX6" s="5">
        <v>4.75</v>
      </c>
      <c r="CY6" s="5">
        <f>SUM($Q$41:$AF$41)</f>
        <v>-2</v>
      </c>
      <c r="CZ6" s="5">
        <v>4.25</v>
      </c>
      <c r="DA6" s="5">
        <v>7.3652045733955049E-2</v>
      </c>
      <c r="DB6" s="5">
        <v>1.4671545775551071</v>
      </c>
      <c r="DC6" s="5">
        <v>0.47061319300049742</v>
      </c>
      <c r="DD6" s="5">
        <f t="shared" si="0"/>
        <v>0.25</v>
      </c>
      <c r="DE6" s="5">
        <f t="shared" si="1"/>
        <v>0.375</v>
      </c>
      <c r="DF6" s="5">
        <v>2.4074399136807224E-5</v>
      </c>
      <c r="DG6" s="5">
        <v>2.2569169974518579</v>
      </c>
      <c r="DH6" s="5">
        <f t="shared" si="2"/>
        <v>2</v>
      </c>
      <c r="DI6" s="5">
        <f t="shared" si="3"/>
        <v>8</v>
      </c>
      <c r="DJ6" s="5">
        <v>10</v>
      </c>
      <c r="DK6" s="5">
        <f t="shared" si="4"/>
        <v>0.1875</v>
      </c>
      <c r="DL6" s="5">
        <f t="shared" si="5"/>
        <v>0.63681677764130973</v>
      </c>
      <c r="DM6" s="5">
        <f t="shared" si="6"/>
        <v>0.39341818309280746</v>
      </c>
      <c r="DO6" s="9" t="s">
        <v>351</v>
      </c>
      <c r="DP6" s="9">
        <v>0.19736753311075858</v>
      </c>
      <c r="DQ6" s="9">
        <v>-0.1960301292705009</v>
      </c>
      <c r="DR6" s="9">
        <v>-0.22854040259239591</v>
      </c>
      <c r="DS6" s="9">
        <v>1</v>
      </c>
      <c r="DT6" s="9">
        <v>-0.21058631532446992</v>
      </c>
      <c r="DU6" s="9">
        <v>-0.3317692159392191</v>
      </c>
      <c r="DV6" s="9">
        <v>0.39340055501981425</v>
      </c>
      <c r="DW6" s="9">
        <v>-0.18841123830676054</v>
      </c>
      <c r="DX6" s="9">
        <v>0.45410948574268956</v>
      </c>
      <c r="DY6" s="9">
        <v>0.22753663919529721</v>
      </c>
      <c r="DZ6" s="9">
        <v>0.36851646694515056</v>
      </c>
      <c r="EA6" s="9">
        <v>0.52562501899223568</v>
      </c>
      <c r="EB6" s="9">
        <v>9.7307998302679652E-2</v>
      </c>
      <c r="GR6" t="s">
        <v>5</v>
      </c>
      <c r="GS6">
        <v>0.15625</v>
      </c>
      <c r="GT6">
        <v>-9.375E-2</v>
      </c>
      <c r="GU6">
        <v>-4.6875E-2</v>
      </c>
      <c r="GV6">
        <v>6.25E-2</v>
      </c>
      <c r="GW6">
        <f>VARP(SPEED!$Q$41:$AF$41)</f>
        <v>0.984375</v>
      </c>
      <c r="GX6">
        <v>0.65625</v>
      </c>
      <c r="GY6">
        <v>0.203125</v>
      </c>
      <c r="GZ6">
        <v>0.1875</v>
      </c>
      <c r="HA6">
        <v>0.234375</v>
      </c>
      <c r="HB6">
        <v>0.453125</v>
      </c>
      <c r="HC6">
        <v>0.484375</v>
      </c>
      <c r="HD6">
        <v>3.125E-2</v>
      </c>
      <c r="HE6">
        <v>0.625</v>
      </c>
      <c r="HF6">
        <v>0.3125</v>
      </c>
    </row>
    <row r="7" spans="1:216" x14ac:dyDescent="0.25">
      <c r="A7">
        <v>1</v>
      </c>
      <c r="B7">
        <v>6</v>
      </c>
      <c r="C7" t="s">
        <v>327</v>
      </c>
      <c r="D7" s="12">
        <v>10</v>
      </c>
      <c r="E7" s="12">
        <v>20</v>
      </c>
      <c r="F7" s="12">
        <v>30</v>
      </c>
      <c r="G7">
        <v>34.285714285714278</v>
      </c>
      <c r="H7" s="12">
        <v>33</v>
      </c>
      <c r="P7" t="s">
        <v>6</v>
      </c>
      <c r="Q7">
        <v>0.17060000000000003</v>
      </c>
      <c r="R7">
        <v>0.57874999999999999</v>
      </c>
      <c r="S7">
        <v>0.5</v>
      </c>
      <c r="T7">
        <v>0.50020270270270273</v>
      </c>
      <c r="U7">
        <v>4.0273556231003038E-2</v>
      </c>
      <c r="V7">
        <v>0.79249999999999998</v>
      </c>
      <c r="W7">
        <v>0.954320987713001</v>
      </c>
      <c r="X7">
        <v>3.979497354497355E-2</v>
      </c>
      <c r="Y7">
        <v>0.65112499999999995</v>
      </c>
      <c r="Z7">
        <v>0.95222340374111847</v>
      </c>
      <c r="AA7">
        <v>9.7250000000000003E-2</v>
      </c>
      <c r="AB7">
        <v>0.68900000000000006</v>
      </c>
      <c r="AC7">
        <v>0.89375000000000004</v>
      </c>
      <c r="AD7">
        <v>0.96518119490695398</v>
      </c>
      <c r="AE7">
        <v>0.67999999999999994</v>
      </c>
      <c r="AF7">
        <v>0.95993975936547393</v>
      </c>
      <c r="AG7">
        <f>AVERAGE($Q$7:$AF$7)</f>
        <v>0.59155697363782667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SUM($Q$24:$AF$24)</f>
        <v>6</v>
      </c>
      <c r="CX7" s="5">
        <v>7</v>
      </c>
      <c r="CY7" s="5">
        <f>SUM($Q$42:$AF$42)</f>
        <v>4</v>
      </c>
      <c r="CZ7" s="5">
        <v>2</v>
      </c>
      <c r="DA7" s="5">
        <v>-0.16462672380819157</v>
      </c>
      <c r="DB7" s="5">
        <v>0.87684204681495737</v>
      </c>
      <c r="DC7" s="5">
        <v>0.56090169360633246</v>
      </c>
      <c r="DD7" s="5">
        <f t="shared" si="0"/>
        <v>3.5714285714285712E-2</v>
      </c>
      <c r="DE7" s="5">
        <f t="shared" si="1"/>
        <v>0.5357142857142857</v>
      </c>
      <c r="DF7" s="5">
        <v>1.2316141776271368E-2</v>
      </c>
      <c r="DG7" s="5">
        <v>1.4578283678112931</v>
      </c>
      <c r="DH7" s="5">
        <f t="shared" si="2"/>
        <v>2</v>
      </c>
      <c r="DI7" s="5">
        <f t="shared" si="3"/>
        <v>4</v>
      </c>
      <c r="DJ7" s="5">
        <v>6</v>
      </c>
      <c r="DK7" s="5">
        <f t="shared" si="4"/>
        <v>0.1875</v>
      </c>
      <c r="DL7" s="5">
        <f t="shared" si="5"/>
        <v>0.59155697363782667</v>
      </c>
      <c r="DM7" s="5">
        <f t="shared" si="6"/>
        <v>0.34022879518042115</v>
      </c>
      <c r="DO7" s="9" t="s">
        <v>357</v>
      </c>
      <c r="DP7" s="9">
        <v>3.3900209361540735E-2</v>
      </c>
      <c r="DQ7" s="9">
        <v>0.25118071186639257</v>
      </c>
      <c r="DR7" s="9">
        <v>0.92113962887331324</v>
      </c>
      <c r="DS7" s="9">
        <v>-0.21058631532446992</v>
      </c>
      <c r="DT7" s="9">
        <v>1</v>
      </c>
      <c r="DU7" s="9">
        <v>3.3868644817420211E-2</v>
      </c>
      <c r="DV7" s="9">
        <v>-0.41233711355124741</v>
      </c>
      <c r="DW7" s="9">
        <v>8.4434574480369021E-2</v>
      </c>
      <c r="DX7" s="9">
        <v>-0.21947946072976798</v>
      </c>
      <c r="DY7" s="9">
        <v>-0.11389029399645501</v>
      </c>
      <c r="DZ7" s="9">
        <v>-0.16350013154193574</v>
      </c>
      <c r="EA7" s="9">
        <v>-0.29914163111273301</v>
      </c>
      <c r="EB7" s="9">
        <v>0.16575349435568373</v>
      </c>
      <c r="GR7" t="s">
        <v>6</v>
      </c>
      <c r="GS7">
        <v>-6.25E-2</v>
      </c>
      <c r="GT7">
        <v>-6.25E-2</v>
      </c>
      <c r="GU7">
        <v>-0.28125</v>
      </c>
      <c r="GV7">
        <v>-0.125</v>
      </c>
      <c r="GW7">
        <v>0.65625</v>
      </c>
      <c r="GX7">
        <f>VARP(SPEED!$Q$42:$AF$42)</f>
        <v>0.9375</v>
      </c>
      <c r="GY7">
        <v>-3.125E-2</v>
      </c>
      <c r="GZ7">
        <v>0.125</v>
      </c>
      <c r="HA7">
        <v>-9.375E-2</v>
      </c>
      <c r="HB7">
        <v>0.21875</v>
      </c>
      <c r="HC7">
        <v>0.15625</v>
      </c>
      <c r="HD7">
        <v>0.1875</v>
      </c>
      <c r="HE7">
        <v>0.25</v>
      </c>
      <c r="HF7">
        <v>0.125</v>
      </c>
    </row>
    <row r="8" spans="1:216" x14ac:dyDescent="0.25">
      <c r="A8">
        <v>1</v>
      </c>
      <c r="B8">
        <v>7</v>
      </c>
      <c r="C8" t="s">
        <v>328</v>
      </c>
      <c r="D8" s="12">
        <v>10</v>
      </c>
      <c r="E8" s="12">
        <v>50</v>
      </c>
      <c r="F8" s="12">
        <v>90</v>
      </c>
      <c r="G8">
        <v>26.642857142857142</v>
      </c>
      <c r="H8" s="12">
        <v>37</v>
      </c>
      <c r="P8" t="s">
        <v>7</v>
      </c>
      <c r="Q8">
        <v>0.248</v>
      </c>
      <c r="R8">
        <v>0.9514216661927779</v>
      </c>
      <c r="S8">
        <v>9.0909090909090912E-2</v>
      </c>
      <c r="T8">
        <v>0.95006486544930246</v>
      </c>
      <c r="U8">
        <v>0.52249999999999996</v>
      </c>
      <c r="V8">
        <v>3.4875444839857654E-2</v>
      </c>
      <c r="W8">
        <v>0.954320987713001</v>
      </c>
      <c r="X8">
        <v>0.30712499999999998</v>
      </c>
      <c r="Y8">
        <v>0.97699108457100914</v>
      </c>
      <c r="Z8">
        <v>3.1277213352685053E-2</v>
      </c>
      <c r="AA8">
        <v>8.1499999999999989E-2</v>
      </c>
      <c r="AB8">
        <v>4.2011019283746558E-2</v>
      </c>
      <c r="AC8">
        <v>0.98779118104999009</v>
      </c>
      <c r="AD8">
        <v>0.96825892857142848</v>
      </c>
      <c r="AE8">
        <v>0.95220046209704035</v>
      </c>
      <c r="AF8">
        <v>0.95993975936547393</v>
      </c>
      <c r="AG8">
        <f>AVERAGE($Q$8:$AF$8)</f>
        <v>0.56619916896221267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-32</v>
      </c>
      <c r="CW8" s="5">
        <f>SUM($Q$25:$AF$25)</f>
        <v>2</v>
      </c>
      <c r="CX8" s="5">
        <v>4.75</v>
      </c>
      <c r="CY8" s="5">
        <f>SUM($Q$43:$AF$43)</f>
        <v>-6</v>
      </c>
      <c r="CZ8" s="5">
        <v>2</v>
      </c>
      <c r="DA8" s="5">
        <v>-0.12574203617280524</v>
      </c>
      <c r="DB8" s="5">
        <v>1.108949583005155</v>
      </c>
      <c r="DC8" s="5">
        <v>0.30968255412855322</v>
      </c>
      <c r="DD8" s="5">
        <f t="shared" si="0"/>
        <v>0.125</v>
      </c>
      <c r="DE8" s="5">
        <f t="shared" si="1"/>
        <v>0.30357142857142855</v>
      </c>
      <c r="DF8" s="5">
        <v>7.058474276002474E-8</v>
      </c>
      <c r="DG8" s="5">
        <v>2.5895222022797131</v>
      </c>
      <c r="DH8" s="5">
        <f t="shared" si="2"/>
        <v>3</v>
      </c>
      <c r="DI8" s="5">
        <f t="shared" si="3"/>
        <v>8</v>
      </c>
      <c r="DJ8" s="5">
        <v>11</v>
      </c>
      <c r="DK8" s="5">
        <f t="shared" si="4"/>
        <v>6.25E-2</v>
      </c>
      <c r="DL8" s="5">
        <f t="shared" si="5"/>
        <v>0.56619916896221267</v>
      </c>
      <c r="DM8" s="5">
        <f t="shared" si="6"/>
        <v>0.42684045622831518</v>
      </c>
      <c r="DO8" s="9" t="s">
        <v>214</v>
      </c>
      <c r="DP8" s="9">
        <v>0.20173312720896486</v>
      </c>
      <c r="DQ8" s="9">
        <v>-8.9766850268994822E-2</v>
      </c>
      <c r="DR8" s="9">
        <v>0.12459919645461441</v>
      </c>
      <c r="DS8" s="9">
        <v>-0.3317692159392191</v>
      </c>
      <c r="DT8" s="9">
        <v>3.3868644817420211E-2</v>
      </c>
      <c r="DU8" s="9">
        <v>1</v>
      </c>
      <c r="DV8" s="9">
        <v>-0.65444156964612532</v>
      </c>
      <c r="DW8" s="9">
        <v>-0.28470255685884333</v>
      </c>
      <c r="DX8" s="9">
        <v>-0.52468579687241046</v>
      </c>
      <c r="DY8" s="9">
        <v>-0.55985237059576365</v>
      </c>
      <c r="DZ8" s="9">
        <v>-0.48070002428819236</v>
      </c>
      <c r="EA8" s="9">
        <v>-0.60221461163322754</v>
      </c>
      <c r="EB8" s="9">
        <v>-0.36218727410847296</v>
      </c>
      <c r="GR8" t="s">
        <v>7</v>
      </c>
      <c r="GS8">
        <v>0.21875</v>
      </c>
      <c r="GT8">
        <v>0.46875</v>
      </c>
      <c r="GU8">
        <v>0.359375</v>
      </c>
      <c r="GV8">
        <v>-0.3125</v>
      </c>
      <c r="GW8">
        <v>0.203125</v>
      </c>
      <c r="GX8">
        <v>-3.125E-2</v>
      </c>
      <c r="GY8">
        <f>VARP(SPEED!$Q$43:$AF$43)</f>
        <v>0.859375</v>
      </c>
      <c r="GZ8">
        <v>6.25E-2</v>
      </c>
      <c r="HA8">
        <v>0.203125</v>
      </c>
      <c r="HB8">
        <v>0.109375</v>
      </c>
      <c r="HC8">
        <v>-0.296875</v>
      </c>
      <c r="HD8">
        <v>-0.15625</v>
      </c>
      <c r="HE8">
        <v>0.125</v>
      </c>
      <c r="HF8">
        <v>0.1875</v>
      </c>
    </row>
    <row r="9" spans="1:216" x14ac:dyDescent="0.25">
      <c r="A9">
        <v>1</v>
      </c>
      <c r="B9">
        <v>8</v>
      </c>
      <c r="C9" t="s">
        <v>329</v>
      </c>
      <c r="D9" s="12">
        <v>50</v>
      </c>
      <c r="E9" s="12">
        <v>150</v>
      </c>
      <c r="F9" s="12">
        <v>300</v>
      </c>
      <c r="G9">
        <v>444.64285714285717</v>
      </c>
      <c r="H9" s="12">
        <v>122.85</v>
      </c>
      <c r="P9" t="s">
        <v>8</v>
      </c>
      <c r="Q9">
        <v>0.16039999999999999</v>
      </c>
      <c r="R9">
        <v>0.38061224489795914</v>
      </c>
      <c r="S9">
        <v>0.2</v>
      </c>
      <c r="T9">
        <v>0.17985971943887774</v>
      </c>
      <c r="U9">
        <v>3.5907859078590787E-2</v>
      </c>
      <c r="V9">
        <v>0.95199680511182105</v>
      </c>
      <c r="W9">
        <v>0.69125000000000003</v>
      </c>
      <c r="X9">
        <v>8.4274999999999989E-2</v>
      </c>
      <c r="Y9">
        <v>0.65112499999999995</v>
      </c>
      <c r="Z9">
        <v>0.95104017038981614</v>
      </c>
      <c r="AA9">
        <v>8.1499999999999989E-2</v>
      </c>
      <c r="AB9">
        <v>0.35255319148936171</v>
      </c>
      <c r="AC9">
        <v>0.97941239909096078</v>
      </c>
      <c r="AD9">
        <v>0.67908163265306121</v>
      </c>
      <c r="AE9">
        <v>0.57000000000000006</v>
      </c>
      <c r="AF9">
        <v>0.59336734693877546</v>
      </c>
      <c r="AG9">
        <f>AVERAGE($Q$9:$AF$9)</f>
        <v>0.47139883556807655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SUM($Q$26:$AF$26)</f>
        <v>0</v>
      </c>
      <c r="CX9" s="5">
        <v>6.25</v>
      </c>
      <c r="CY9" s="5">
        <f>SUM($Q$44:$AF$44)</f>
        <v>8</v>
      </c>
      <c r="CZ9" s="5">
        <v>2.25</v>
      </c>
      <c r="DA9" s="5">
        <v>6.1289526202280828E-2</v>
      </c>
      <c r="DB9" s="5">
        <v>1.2152698331605183</v>
      </c>
      <c r="DC9" s="5">
        <v>0.4654395596955867</v>
      </c>
      <c r="DD9" s="5">
        <f t="shared" si="0"/>
        <v>1.7857142857142856E-2</v>
      </c>
      <c r="DE9" s="5">
        <f t="shared" si="1"/>
        <v>0.375</v>
      </c>
      <c r="DF9" s="5">
        <v>0.22739366507869765</v>
      </c>
      <c r="DG9" s="5">
        <v>0.84817159508363338</v>
      </c>
      <c r="DH9" s="5">
        <f t="shared" si="2"/>
        <v>1</v>
      </c>
      <c r="DI9" s="5">
        <f t="shared" si="3"/>
        <v>3</v>
      </c>
      <c r="DJ9" s="5">
        <v>4</v>
      </c>
      <c r="DK9" s="5">
        <f t="shared" si="4"/>
        <v>0</v>
      </c>
      <c r="DL9" s="5">
        <f t="shared" si="5"/>
        <v>0.47139883556807655</v>
      </c>
      <c r="DM9" s="5">
        <f t="shared" si="6"/>
        <v>0.33032834050562965</v>
      </c>
      <c r="DO9" s="9" t="s">
        <v>215</v>
      </c>
      <c r="DP9" s="9">
        <v>-0.31098372762976156</v>
      </c>
      <c r="DQ9" s="9">
        <v>-0.23016373315608324</v>
      </c>
      <c r="DR9" s="9">
        <v>-0.53422789995667186</v>
      </c>
      <c r="DS9" s="9">
        <v>0.39340055501981425</v>
      </c>
      <c r="DT9" s="9">
        <v>-0.41233711355124741</v>
      </c>
      <c r="DU9" s="9">
        <v>-0.65444156964612532</v>
      </c>
      <c r="DV9" s="9">
        <v>1</v>
      </c>
      <c r="DW9" s="9">
        <v>-1.8203040073060686E-2</v>
      </c>
      <c r="DX9" s="9">
        <v>0.8367155106856945</v>
      </c>
      <c r="DY9" s="9">
        <v>0.61368053005910839</v>
      </c>
      <c r="DZ9" s="9">
        <v>0.5132811921224516</v>
      </c>
      <c r="EA9" s="9">
        <v>0.71719613330587495</v>
      </c>
      <c r="EB9" s="9">
        <v>0.31247337379325157</v>
      </c>
      <c r="GR9" t="s">
        <v>8</v>
      </c>
      <c r="GS9">
        <v>0.375</v>
      </c>
      <c r="GT9">
        <v>-0.125</v>
      </c>
      <c r="GU9">
        <v>6.25E-2</v>
      </c>
      <c r="GV9">
        <v>0</v>
      </c>
      <c r="GW9">
        <v>0.1875</v>
      </c>
      <c r="GX9">
        <v>0.125</v>
      </c>
      <c r="GY9">
        <v>6.25E-2</v>
      </c>
      <c r="GZ9">
        <f>VARP(SPEED!$Q$44:$AF$44)</f>
        <v>0.75</v>
      </c>
      <c r="HA9">
        <v>0.1875</v>
      </c>
      <c r="HB9">
        <v>6.25E-2</v>
      </c>
      <c r="HC9">
        <v>0.1875</v>
      </c>
      <c r="HD9">
        <v>-0.125</v>
      </c>
      <c r="HE9">
        <v>0.25</v>
      </c>
      <c r="HF9">
        <v>0.25</v>
      </c>
    </row>
    <row r="10" spans="1:216" x14ac:dyDescent="0.25">
      <c r="A10">
        <v>1</v>
      </c>
      <c r="B10">
        <v>9</v>
      </c>
      <c r="C10" t="s">
        <v>330</v>
      </c>
      <c r="D10" s="12">
        <v>300</v>
      </c>
      <c r="E10" s="12">
        <v>500</v>
      </c>
      <c r="F10" s="12">
        <v>1500</v>
      </c>
      <c r="G10">
        <v>700.07142857142867</v>
      </c>
      <c r="H10" s="12">
        <v>1203</v>
      </c>
      <c r="P10" t="s">
        <v>9</v>
      </c>
      <c r="Q10">
        <v>0.46875</v>
      </c>
      <c r="R10">
        <v>2.8954081632653058E-2</v>
      </c>
      <c r="S10">
        <v>0.95041563191637479</v>
      </c>
      <c r="T10">
        <v>0.9500202885482617</v>
      </c>
      <c r="U10">
        <v>0.95041734049767845</v>
      </c>
      <c r="V10">
        <v>3.4875444839857654E-2</v>
      </c>
      <c r="W10">
        <v>0.96476190491655323</v>
      </c>
      <c r="X10">
        <v>0.74637500000000001</v>
      </c>
      <c r="Y10">
        <v>0.50168749999999995</v>
      </c>
      <c r="Z10">
        <v>0.87800000000000011</v>
      </c>
      <c r="AA10">
        <v>0.56806245225780649</v>
      </c>
      <c r="AB10">
        <v>0.95135199496074596</v>
      </c>
      <c r="AC10">
        <v>0.99027818801858158</v>
      </c>
      <c r="AD10">
        <v>0.38</v>
      </c>
      <c r="AE10">
        <v>0.81499999999999995</v>
      </c>
      <c r="AF10">
        <v>0.95969697002020193</v>
      </c>
      <c r="AG10">
        <f>AVERAGE($Q$10:$AF$10)</f>
        <v>0.69616542485054478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1.8250479767350451E-2</v>
      </c>
      <c r="CW10" s="5">
        <f>SUM($Q$27:$AF$27)</f>
        <v>8</v>
      </c>
      <c r="CX10" s="5">
        <v>1</v>
      </c>
      <c r="CY10" s="5">
        <f>SUM($Q$45:$AF$45)</f>
        <v>-2</v>
      </c>
      <c r="CZ10" s="5">
        <v>2.75</v>
      </c>
      <c r="DA10" s="5">
        <v>-1.2019197507978656E-2</v>
      </c>
      <c r="DB10" s="5">
        <v>0.60563493197310214</v>
      </c>
      <c r="DC10" s="5">
        <v>0.11205228964991146</v>
      </c>
      <c r="DD10" s="5">
        <f t="shared" si="0"/>
        <v>0.14285714285714285</v>
      </c>
      <c r="DE10" s="5">
        <f t="shared" si="1"/>
        <v>0.14285714285714285</v>
      </c>
      <c r="DF10" s="5">
        <v>1.3612051345260545E-5</v>
      </c>
      <c r="DG10" s="5">
        <v>2.5527751448615392</v>
      </c>
      <c r="DH10" s="5">
        <f t="shared" si="2"/>
        <v>2</v>
      </c>
      <c r="DI10" s="5">
        <f t="shared" si="3"/>
        <v>7</v>
      </c>
      <c r="DJ10" s="5">
        <v>9</v>
      </c>
      <c r="DK10" s="5">
        <f t="shared" si="4"/>
        <v>0.25</v>
      </c>
      <c r="DL10" s="5">
        <f t="shared" si="5"/>
        <v>0.69616542485054478</v>
      </c>
      <c r="DM10" s="5">
        <f t="shared" si="6"/>
        <v>0.32914406313074857</v>
      </c>
      <c r="DO10" s="9" t="s">
        <v>45</v>
      </c>
      <c r="DP10" s="9">
        <v>0.43419887416761771</v>
      </c>
      <c r="DQ10" s="9">
        <v>0.81191547799200914</v>
      </c>
      <c r="DR10" s="9">
        <v>8.3425099104569064E-2</v>
      </c>
      <c r="DS10" s="9">
        <v>-0.18841123830676054</v>
      </c>
      <c r="DT10" s="9">
        <v>8.4434574480369021E-2</v>
      </c>
      <c r="DU10" s="9">
        <v>-0.28470255685884333</v>
      </c>
      <c r="DV10" s="9">
        <v>-1.8203040073060686E-2</v>
      </c>
      <c r="DW10" s="9">
        <v>1</v>
      </c>
      <c r="DX10" s="9">
        <v>0.10617465165231965</v>
      </c>
      <c r="DY10" s="9">
        <v>0.67031085262643619</v>
      </c>
      <c r="DZ10" s="9">
        <v>-0.44255618655812451</v>
      </c>
      <c r="EA10" s="9">
        <v>-0.32131416874398161</v>
      </c>
      <c r="EB10" s="9">
        <v>0.77323676661510932</v>
      </c>
      <c r="GR10" t="s">
        <v>9</v>
      </c>
      <c r="GS10">
        <v>0.40625</v>
      </c>
      <c r="GT10">
        <v>-9.375E-2</v>
      </c>
      <c r="GU10">
        <v>-4.6875E-2</v>
      </c>
      <c r="GV10">
        <v>0.5625</v>
      </c>
      <c r="GW10">
        <v>0.234375</v>
      </c>
      <c r="GX10">
        <v>-9.375E-2</v>
      </c>
      <c r="GY10">
        <v>0.203125</v>
      </c>
      <c r="GZ10">
        <v>0.1875</v>
      </c>
      <c r="HA10">
        <f>VARP(SPEED!$Q$45:$AF$45)</f>
        <v>0.984375</v>
      </c>
      <c r="HB10">
        <v>0.203125</v>
      </c>
      <c r="HC10">
        <v>-1.5625E-2</v>
      </c>
      <c r="HD10">
        <v>-0.21875</v>
      </c>
      <c r="HE10">
        <v>0.125</v>
      </c>
      <c r="HF10">
        <v>0.3125</v>
      </c>
    </row>
    <row r="11" spans="1:216" x14ac:dyDescent="0.25">
      <c r="A11">
        <v>1</v>
      </c>
      <c r="B11">
        <v>10</v>
      </c>
      <c r="C11" t="s">
        <v>331</v>
      </c>
      <c r="D11" s="12">
        <v>100</v>
      </c>
      <c r="E11" s="12">
        <v>150</v>
      </c>
      <c r="F11" s="12">
        <v>250</v>
      </c>
      <c r="G11">
        <v>265.71428571428572</v>
      </c>
      <c r="H11" s="12">
        <v>242</v>
      </c>
      <c r="P11" t="s">
        <v>10</v>
      </c>
      <c r="Q11">
        <v>0.95131881416626207</v>
      </c>
      <c r="R11">
        <v>0.65300000000000002</v>
      </c>
      <c r="S11">
        <v>0.05</v>
      </c>
      <c r="T11">
        <v>0.95005631645347077</v>
      </c>
      <c r="U11">
        <v>3.5907859078590787E-2</v>
      </c>
      <c r="V11">
        <v>0.69500000000000006</v>
      </c>
      <c r="W11">
        <v>0.954320987713001</v>
      </c>
      <c r="X11">
        <v>6.2853124999999996E-2</v>
      </c>
      <c r="Y11">
        <v>0.68270000000000008</v>
      </c>
      <c r="Z11">
        <v>0.95335079522393695</v>
      </c>
      <c r="AA11">
        <v>6.4538461538461545E-2</v>
      </c>
      <c r="AB11">
        <v>0.95112673447653151</v>
      </c>
      <c r="AC11">
        <v>0.98703754001597543</v>
      </c>
      <c r="AD11">
        <v>0.96518119490695398</v>
      </c>
      <c r="AE11">
        <v>0.95220046209704035</v>
      </c>
      <c r="AF11">
        <v>0.95856697848671879</v>
      </c>
      <c r="AG11">
        <f>AVERAGE($Q$11:$AF$11)</f>
        <v>0.67919745432230905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SUM($Q$28:$AF$28)</f>
        <v>8</v>
      </c>
      <c r="CX11" s="5">
        <v>5.75</v>
      </c>
      <c r="CY11" s="5">
        <f>SUM($Q$46:$AF$46)</f>
        <v>-6</v>
      </c>
      <c r="CZ11" s="5">
        <v>2.5</v>
      </c>
      <c r="DA11" s="5">
        <v>-2.6691075299978287E-2</v>
      </c>
      <c r="DB11" s="5">
        <v>1.4488727885011539</v>
      </c>
      <c r="DC11" s="5">
        <v>0.5377049030283978</v>
      </c>
      <c r="DD11" s="5">
        <f t="shared" si="0"/>
        <v>0.16071428571428573</v>
      </c>
      <c r="DE11" s="5">
        <f t="shared" si="1"/>
        <v>0.48214285714285715</v>
      </c>
      <c r="DF11" s="5">
        <v>4.9375727451884554E-8</v>
      </c>
      <c r="DG11" s="5">
        <v>2.064532364649974</v>
      </c>
      <c r="DH11" s="5">
        <f t="shared" si="2"/>
        <v>2</v>
      </c>
      <c r="DI11" s="5">
        <f t="shared" si="3"/>
        <v>9</v>
      </c>
      <c r="DJ11" s="5">
        <v>11</v>
      </c>
      <c r="DK11" s="5">
        <f t="shared" si="4"/>
        <v>0.25</v>
      </c>
      <c r="DL11" s="5">
        <f t="shared" si="5"/>
        <v>0.67919745432230905</v>
      </c>
      <c r="DM11" s="5">
        <f t="shared" si="6"/>
        <v>0.38898916351850432</v>
      </c>
      <c r="DO11" s="9" t="s">
        <v>46</v>
      </c>
      <c r="DP11" s="9">
        <v>-9.5042528780537761E-2</v>
      </c>
      <c r="DQ11" s="9">
        <v>-0.18041160658367941</v>
      </c>
      <c r="DR11" s="9">
        <v>-0.38910127316381765</v>
      </c>
      <c r="DS11" s="9">
        <v>0.45410948574268956</v>
      </c>
      <c r="DT11" s="9">
        <v>-0.21947946072976798</v>
      </c>
      <c r="DU11" s="9">
        <v>-0.52468579687241046</v>
      </c>
      <c r="DV11" s="9">
        <v>0.8367155106856945</v>
      </c>
      <c r="DW11" s="9">
        <v>0.10617465165231965</v>
      </c>
      <c r="DX11" s="9">
        <v>1</v>
      </c>
      <c r="DY11" s="9">
        <v>0.80905583637666423</v>
      </c>
      <c r="DZ11" s="9">
        <v>0.3731202889149825</v>
      </c>
      <c r="EA11" s="9">
        <v>0.68587932274409991</v>
      </c>
      <c r="EB11" s="9">
        <v>0.50460549549538702</v>
      </c>
      <c r="GR11" t="s">
        <v>10</v>
      </c>
      <c r="GS11">
        <v>0.21875</v>
      </c>
      <c r="GT11">
        <v>-3.125E-2</v>
      </c>
      <c r="GU11">
        <v>-0.390625</v>
      </c>
      <c r="GV11">
        <v>-6.25E-2</v>
      </c>
      <c r="GW11">
        <v>0.453125</v>
      </c>
      <c r="GX11">
        <v>0.21875</v>
      </c>
      <c r="GY11">
        <v>0.109375</v>
      </c>
      <c r="GZ11">
        <v>6.25E-2</v>
      </c>
      <c r="HA11">
        <v>0.203125</v>
      </c>
      <c r="HB11">
        <f>VARP(SPEED!$Q$46:$AF$46)</f>
        <v>0.859375</v>
      </c>
      <c r="HC11">
        <v>0.203125</v>
      </c>
      <c r="HD11">
        <v>9.375E-2</v>
      </c>
      <c r="HE11">
        <v>0.625</v>
      </c>
      <c r="HF11">
        <v>-6.25E-2</v>
      </c>
    </row>
    <row r="12" spans="1:216" x14ac:dyDescent="0.25">
      <c r="A12">
        <v>1</v>
      </c>
      <c r="B12">
        <v>11</v>
      </c>
      <c r="C12" t="s">
        <v>332</v>
      </c>
      <c r="D12" s="12">
        <v>5</v>
      </c>
      <c r="E12" s="12">
        <v>20</v>
      </c>
      <c r="F12" s="12">
        <v>50</v>
      </c>
      <c r="G12">
        <v>45.000000714285711</v>
      </c>
      <c r="H12" s="12">
        <v>12.1</v>
      </c>
      <c r="P12" t="s">
        <v>11</v>
      </c>
      <c r="Q12">
        <v>0.95127418896497351</v>
      </c>
      <c r="R12">
        <v>0.74299999999999999</v>
      </c>
      <c r="S12">
        <v>0.2</v>
      </c>
      <c r="T12">
        <v>0.9500202885482617</v>
      </c>
      <c r="U12">
        <v>4.9256505576208177E-2</v>
      </c>
      <c r="V12">
        <v>0.47</v>
      </c>
      <c r="W12">
        <v>0.60499999999999998</v>
      </c>
      <c r="X12">
        <v>3.979497354497355E-2</v>
      </c>
      <c r="Y12">
        <v>0.40453571428571428</v>
      </c>
      <c r="Z12">
        <v>2.7313054499366288E-2</v>
      </c>
      <c r="AA12">
        <v>4.6914062499999999E-2</v>
      </c>
      <c r="AB12">
        <v>0.95066989671127444</v>
      </c>
      <c r="AC12">
        <v>0.98278747649547771</v>
      </c>
      <c r="AD12">
        <v>0.89</v>
      </c>
      <c r="AE12">
        <v>0.77</v>
      </c>
      <c r="AF12">
        <v>0.95856697848671879</v>
      </c>
      <c r="AG12">
        <f>AVERAGE($Q$12:$AF$12)</f>
        <v>0.5649458212258105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6.7156652644757755E-4</v>
      </c>
      <c r="CW12" s="5">
        <f>SUM($Q$29:$AF$29)</f>
        <v>2</v>
      </c>
      <c r="CX12" s="5">
        <v>4.5</v>
      </c>
      <c r="CY12" s="5">
        <f>SUM($Q$47:$AF$47)</f>
        <v>-2</v>
      </c>
      <c r="CZ12" s="5">
        <v>2.75</v>
      </c>
      <c r="DA12" s="5">
        <v>6.127164358509217E-2</v>
      </c>
      <c r="DB12" s="5">
        <v>1.7866286887719118</v>
      </c>
      <c r="DC12" s="5">
        <v>0.3928953402550498</v>
      </c>
      <c r="DD12" s="5">
        <f t="shared" si="0"/>
        <v>0.14285714285714285</v>
      </c>
      <c r="DE12" s="5">
        <f t="shared" si="1"/>
        <v>0.2857142857142857</v>
      </c>
      <c r="DF12" s="5">
        <v>9.3580597157334224E-5</v>
      </c>
      <c r="DG12" s="5">
        <v>1.3836441120726231</v>
      </c>
      <c r="DH12" s="5">
        <f t="shared" si="2"/>
        <v>4</v>
      </c>
      <c r="DI12" s="5">
        <f t="shared" si="3"/>
        <v>5</v>
      </c>
      <c r="DJ12" s="5">
        <v>9</v>
      </c>
      <c r="DK12" s="5">
        <f t="shared" si="4"/>
        <v>6.25E-2</v>
      </c>
      <c r="DL12" s="5">
        <f t="shared" si="5"/>
        <v>0.5649458212258105</v>
      </c>
      <c r="DM12" s="5">
        <f t="shared" si="6"/>
        <v>0.38504680969381294</v>
      </c>
      <c r="DO12" s="9" t="s">
        <v>47</v>
      </c>
      <c r="DP12" s="9">
        <v>0.1857130234631216</v>
      </c>
      <c r="DQ12" s="9">
        <v>0.34526019730928592</v>
      </c>
      <c r="DR12" s="9">
        <v>-0.24107553690383099</v>
      </c>
      <c r="DS12" s="9">
        <v>0.22753663919529721</v>
      </c>
      <c r="DT12" s="9">
        <v>-0.11389029399645501</v>
      </c>
      <c r="DU12" s="9">
        <v>-0.55985237059576365</v>
      </c>
      <c r="DV12" s="9">
        <v>0.61368053005910839</v>
      </c>
      <c r="DW12" s="9">
        <v>0.67031085262643619</v>
      </c>
      <c r="DX12" s="9">
        <v>0.80905583637666423</v>
      </c>
      <c r="DY12" s="9">
        <v>1</v>
      </c>
      <c r="DZ12" s="9">
        <v>1.6876318513890348E-2</v>
      </c>
      <c r="EA12" s="9">
        <v>0.32195089904707896</v>
      </c>
      <c r="EB12" s="9">
        <v>0.83362576126000021</v>
      </c>
      <c r="GR12" t="s">
        <v>11</v>
      </c>
      <c r="GS12">
        <v>0.15625</v>
      </c>
      <c r="GT12">
        <v>-0.34375</v>
      </c>
      <c r="GU12">
        <v>0.203125</v>
      </c>
      <c r="GV12">
        <v>0.3125</v>
      </c>
      <c r="GW12">
        <v>0.484375</v>
      </c>
      <c r="GX12">
        <v>0.15625</v>
      </c>
      <c r="GY12">
        <v>-0.296875</v>
      </c>
      <c r="GZ12">
        <v>0.1875</v>
      </c>
      <c r="HA12">
        <v>-1.5625E-2</v>
      </c>
      <c r="HB12">
        <v>0.203125</v>
      </c>
      <c r="HC12">
        <f>VARP(SPEED!$Q$47:$AF$47)</f>
        <v>0.984375</v>
      </c>
      <c r="HD12">
        <v>3.125E-2</v>
      </c>
      <c r="HE12">
        <v>0.625</v>
      </c>
      <c r="HF12">
        <v>6.25E-2</v>
      </c>
    </row>
    <row r="13" spans="1:216" x14ac:dyDescent="0.25">
      <c r="A13">
        <v>1</v>
      </c>
      <c r="B13">
        <v>12</v>
      </c>
      <c r="C13" t="s">
        <v>333</v>
      </c>
      <c r="D13" s="12">
        <v>6</v>
      </c>
      <c r="E13" s="12">
        <v>12</v>
      </c>
      <c r="F13" s="12">
        <v>24</v>
      </c>
      <c r="G13">
        <v>25.642857142857142</v>
      </c>
      <c r="H13" s="12">
        <v>32.6</v>
      </c>
      <c r="P13" t="s">
        <v>12</v>
      </c>
      <c r="Q13">
        <v>1.4602124674283425E-2</v>
      </c>
      <c r="R13">
        <v>0.95746825989544426</v>
      </c>
      <c r="S13">
        <v>2.4612845899974613E-2</v>
      </c>
      <c r="T13">
        <v>0.95003380510235025</v>
      </c>
      <c r="U13">
        <v>9.0197413206262768E-3</v>
      </c>
      <c r="V13">
        <v>0.41</v>
      </c>
      <c r="W13">
        <v>0.95131578949272844</v>
      </c>
      <c r="X13">
        <v>3.1469665271966533E-2</v>
      </c>
      <c r="Y13">
        <v>0.95831974714526114</v>
      </c>
      <c r="Z13">
        <v>0.95463536646931935</v>
      </c>
      <c r="AA13">
        <v>4.0574324324324326E-2</v>
      </c>
      <c r="AB13">
        <v>0.19175000000000003</v>
      </c>
      <c r="AC13">
        <v>0.99049814070547304</v>
      </c>
      <c r="AD13">
        <v>0.96617507136060887</v>
      </c>
      <c r="AE13">
        <v>0.95421540731373167</v>
      </c>
      <c r="AF13">
        <v>0.95777777804938269</v>
      </c>
      <c r="AG13">
        <f>AVERAGE($Q$13:$AF$13)</f>
        <v>0.58515425418909217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SUM($Q$30:$AF$30)</f>
        <v>2</v>
      </c>
      <c r="CX13" s="5">
        <v>6.75</v>
      </c>
      <c r="CY13" s="5">
        <f>SUM($Q$48:$AF$48)</f>
        <v>-12</v>
      </c>
      <c r="CZ13" s="5">
        <v>-0.25</v>
      </c>
      <c r="DA13" s="5">
        <v>4.4002303260997667E-2</v>
      </c>
      <c r="DB13" s="5">
        <v>3.0004659649843828</v>
      </c>
      <c r="DC13" s="5">
        <v>0.50802383972837917</v>
      </c>
      <c r="DD13" s="5">
        <f t="shared" si="0"/>
        <v>1.7857142857142856E-2</v>
      </c>
      <c r="DE13" s="5">
        <f t="shared" si="1"/>
        <v>0.44642857142857145</v>
      </c>
      <c r="DF13" s="5">
        <v>2.8792834138470432E-12</v>
      </c>
      <c r="DG13" s="5">
        <v>2.3523157158079457</v>
      </c>
      <c r="DH13" s="5">
        <f t="shared" si="2"/>
        <v>5</v>
      </c>
      <c r="DI13" s="5">
        <f t="shared" si="3"/>
        <v>9</v>
      </c>
      <c r="DJ13" s="5">
        <v>14</v>
      </c>
      <c r="DK13" s="5">
        <f t="shared" si="4"/>
        <v>6.25E-2</v>
      </c>
      <c r="DL13" s="5">
        <f t="shared" si="5"/>
        <v>0.58515425418909217</v>
      </c>
      <c r="DM13" s="5">
        <f t="shared" si="6"/>
        <v>0.44917554337281962</v>
      </c>
      <c r="DO13" s="9" t="s">
        <v>48</v>
      </c>
      <c r="DP13" s="9">
        <v>-0.42427407636976722</v>
      </c>
      <c r="DQ13" s="9">
        <v>-0.35819520854963777</v>
      </c>
      <c r="DR13" s="9">
        <v>-0.28072023529667134</v>
      </c>
      <c r="DS13" s="9">
        <v>0.36851646694515056</v>
      </c>
      <c r="DT13" s="9">
        <v>-0.16350013154193574</v>
      </c>
      <c r="DU13" s="9">
        <v>-0.48070002428819236</v>
      </c>
      <c r="DV13" s="9">
        <v>0.5132811921224516</v>
      </c>
      <c r="DW13" s="9">
        <v>-0.44255618655812451</v>
      </c>
      <c r="DX13" s="9">
        <v>0.3731202889149825</v>
      </c>
      <c r="DY13" s="9">
        <v>1.6876318513890348E-2</v>
      </c>
      <c r="DZ13" s="9">
        <v>1</v>
      </c>
      <c r="EA13" s="9">
        <v>0.86692137014479909</v>
      </c>
      <c r="EB13" s="9">
        <v>-0.37976550541778342</v>
      </c>
      <c r="GR13" t="s">
        <v>12</v>
      </c>
      <c r="GS13">
        <v>-0.3125</v>
      </c>
      <c r="GT13">
        <v>0.1875</v>
      </c>
      <c r="GU13">
        <v>-0.15625</v>
      </c>
      <c r="GV13">
        <v>-0.125</v>
      </c>
      <c r="GW13">
        <v>3.125E-2</v>
      </c>
      <c r="GX13">
        <v>0.1875</v>
      </c>
      <c r="GY13">
        <v>-0.15625</v>
      </c>
      <c r="GZ13">
        <v>-0.125</v>
      </c>
      <c r="HA13">
        <v>-0.21875</v>
      </c>
      <c r="HB13">
        <v>9.375E-2</v>
      </c>
      <c r="HC13">
        <v>3.125E-2</v>
      </c>
      <c r="HD13">
        <f>VARP(SPEED!$Q$48:$AF$48)</f>
        <v>0.4375</v>
      </c>
      <c r="HE13">
        <v>0</v>
      </c>
      <c r="HF13">
        <v>-0.125</v>
      </c>
    </row>
    <row r="14" spans="1:216" x14ac:dyDescent="0.25">
      <c r="A14">
        <v>1</v>
      </c>
      <c r="B14">
        <v>13</v>
      </c>
      <c r="C14" t="s">
        <v>334</v>
      </c>
      <c r="D14" s="12">
        <v>30</v>
      </c>
      <c r="E14" s="12">
        <v>100</v>
      </c>
      <c r="F14" s="12">
        <v>300</v>
      </c>
      <c r="G14">
        <v>134.92857142857144</v>
      </c>
      <c r="H14" s="12">
        <v>900</v>
      </c>
      <c r="P14" t="s">
        <v>13</v>
      </c>
      <c r="Q14">
        <v>0.95122948187431755</v>
      </c>
      <c r="R14">
        <v>0.35375000000000001</v>
      </c>
      <c r="S14">
        <v>0.14000000000000001</v>
      </c>
      <c r="T14">
        <v>0.95005631645347077</v>
      </c>
      <c r="U14">
        <v>3.5907859078590787E-2</v>
      </c>
      <c r="V14">
        <v>0.34250000000000003</v>
      </c>
      <c r="W14">
        <v>0.81499999999999995</v>
      </c>
      <c r="X14">
        <v>0.10141249999999999</v>
      </c>
      <c r="Y14">
        <v>0.59135000000000004</v>
      </c>
      <c r="Z14">
        <v>0.95335079522393695</v>
      </c>
      <c r="AA14">
        <v>7.3624999999999996E-2</v>
      </c>
      <c r="AB14">
        <v>0.95020443787447506</v>
      </c>
      <c r="AC14">
        <v>0.99018732902861617</v>
      </c>
      <c r="AD14">
        <v>0.96518119490695398</v>
      </c>
      <c r="AE14">
        <v>0.77</v>
      </c>
      <c r="AF14">
        <v>0.95856697848671879</v>
      </c>
      <c r="AG14">
        <f>AVERAGE($Q$14:$AF$14)</f>
        <v>0.62139511830794247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0.41695170881129334</v>
      </c>
      <c r="CW14" s="5">
        <f>SUM($Q$31:$AF$31)</f>
        <v>4</v>
      </c>
      <c r="CX14" s="5">
        <v>6.5</v>
      </c>
      <c r="CY14" s="5">
        <f>SUM($Q$49:$AF$49)</f>
        <v>0</v>
      </c>
      <c r="CZ14" s="5">
        <v>4</v>
      </c>
      <c r="DA14" s="5">
        <v>2.9560473397640733E-2</v>
      </c>
      <c r="DB14" s="5">
        <v>1.0942652580293082</v>
      </c>
      <c r="DC14" s="5">
        <v>0.53618905310510612</v>
      </c>
      <c r="DD14" s="5">
        <f t="shared" si="0"/>
        <v>0.21428571428571427</v>
      </c>
      <c r="DE14" s="5">
        <f t="shared" si="1"/>
        <v>0.4642857142857143</v>
      </c>
      <c r="DF14" s="5">
        <v>6.79814025635497E-5</v>
      </c>
      <c r="DG14" s="5">
        <v>2.0355840198829553</v>
      </c>
      <c r="DH14" s="5">
        <f t="shared" si="2"/>
        <v>1</v>
      </c>
      <c r="DI14" s="5">
        <f t="shared" si="3"/>
        <v>7</v>
      </c>
      <c r="DJ14" s="5">
        <v>8</v>
      </c>
      <c r="DK14" s="5">
        <f t="shared" si="4"/>
        <v>0.125</v>
      </c>
      <c r="DL14" s="5">
        <f t="shared" si="5"/>
        <v>0.62139511830794247</v>
      </c>
      <c r="DM14" s="5">
        <f t="shared" si="6"/>
        <v>0.37928497976765579</v>
      </c>
      <c r="DO14" s="9" t="s">
        <v>221</v>
      </c>
      <c r="DP14" s="9">
        <v>-0.28296589725997717</v>
      </c>
      <c r="DQ14" s="9">
        <v>-0.43989563537434068</v>
      </c>
      <c r="DR14" s="9">
        <v>-0.47593713101091234</v>
      </c>
      <c r="DS14" s="9">
        <v>0.52562501899223568</v>
      </c>
      <c r="DT14" s="9">
        <v>-0.29914163111273301</v>
      </c>
      <c r="DU14" s="9">
        <v>-0.60221461163322754</v>
      </c>
      <c r="DV14" s="9">
        <v>0.71719613330587495</v>
      </c>
      <c r="DW14" s="9">
        <v>-0.32131416874398161</v>
      </c>
      <c r="DX14" s="9">
        <v>0.68587932274409991</v>
      </c>
      <c r="DY14" s="9">
        <v>0.32195089904707896</v>
      </c>
      <c r="DZ14" s="9">
        <v>0.86692137014479909</v>
      </c>
      <c r="EA14" s="9">
        <v>1</v>
      </c>
      <c r="EB14" s="9">
        <v>-0.16661552446745609</v>
      </c>
      <c r="GR14" t="s">
        <v>13</v>
      </c>
      <c r="GS14">
        <v>0.25</v>
      </c>
      <c r="GT14">
        <v>0</v>
      </c>
      <c r="GU14">
        <v>-0.125</v>
      </c>
      <c r="GV14">
        <v>0</v>
      </c>
      <c r="GW14">
        <v>0.625</v>
      </c>
      <c r="GX14">
        <v>0.25</v>
      </c>
      <c r="GY14">
        <v>0.125</v>
      </c>
      <c r="GZ14">
        <v>0.25</v>
      </c>
      <c r="HA14">
        <v>0.125</v>
      </c>
      <c r="HB14">
        <v>0.625</v>
      </c>
      <c r="HC14">
        <v>0.625</v>
      </c>
      <c r="HD14">
        <v>0</v>
      </c>
      <c r="HE14">
        <f>VARP(SPEED!$Q$49:$AF$49)</f>
        <v>1</v>
      </c>
      <c r="HF14">
        <v>0.25</v>
      </c>
    </row>
    <row r="15" spans="1:216" ht="15.75" thickBot="1" x14ac:dyDescent="0.3">
      <c r="A15">
        <v>1</v>
      </c>
      <c r="B15">
        <v>14</v>
      </c>
      <c r="C15" t="s">
        <v>335</v>
      </c>
      <c r="D15" s="12">
        <v>20</v>
      </c>
      <c r="E15" s="12">
        <v>40</v>
      </c>
      <c r="F15" s="12">
        <v>80</v>
      </c>
      <c r="G15">
        <v>12.643571428571427</v>
      </c>
      <c r="H15" s="12">
        <v>41</v>
      </c>
      <c r="P15" t="s">
        <v>14</v>
      </c>
      <c r="Q15">
        <v>0.20300000000000001</v>
      </c>
      <c r="R15">
        <v>2.8954081632653058E-2</v>
      </c>
      <c r="S15">
        <v>3.9749897498974993E-2</v>
      </c>
      <c r="T15">
        <v>0.9500202885482617</v>
      </c>
      <c r="U15">
        <v>0.95143083448311105</v>
      </c>
      <c r="V15">
        <v>0.96324908275580912</v>
      </c>
      <c r="W15">
        <v>0.11000000000000001</v>
      </c>
      <c r="X15">
        <v>0.95179146723122232</v>
      </c>
      <c r="Y15">
        <v>0.97482686786908246</v>
      </c>
      <c r="Z15">
        <v>0.95222340374111847</v>
      </c>
      <c r="AA15">
        <v>0.52362500000000001</v>
      </c>
      <c r="AB15">
        <v>0.95020443787447506</v>
      </c>
      <c r="AC15">
        <v>0.98521181314076689</v>
      </c>
      <c r="AD15">
        <v>0.96828724070358962</v>
      </c>
      <c r="AE15">
        <v>0.57000000000000006</v>
      </c>
      <c r="AF15">
        <v>0.95975794283611904</v>
      </c>
      <c r="AG15">
        <f>AVERAGE($Q$15:$AF$15)</f>
        <v>0.69264577239469893</v>
      </c>
      <c r="AX15" s="9"/>
      <c r="CV15" s="86" t="s">
        <v>212</v>
      </c>
      <c r="CW15" s="5">
        <f>SUM($Q$32:$AF$32)</f>
        <v>8</v>
      </c>
      <c r="CX15" s="5">
        <v>2.5</v>
      </c>
      <c r="CY15" s="5">
        <f>SUM($Q$50:$AF$50)</f>
        <v>-8</v>
      </c>
      <c r="CZ15" s="5">
        <v>2.5</v>
      </c>
      <c r="DA15" s="5">
        <v>-7.7474072589680476E-2</v>
      </c>
      <c r="DB15" s="5">
        <v>0.71303186815996056</v>
      </c>
      <c r="DC15" s="5">
        <v>0.19851273810506342</v>
      </c>
      <c r="DD15" s="5">
        <f t="shared" si="0"/>
        <v>0.17857142857142858</v>
      </c>
      <c r="DE15" s="5">
        <f t="shared" si="1"/>
        <v>0.25</v>
      </c>
      <c r="DF15" s="39">
        <v>1.5600190940473272E-9</v>
      </c>
      <c r="DG15" s="39">
        <v>2.6369703708523491</v>
      </c>
      <c r="DH15" s="39">
        <f t="shared" si="2"/>
        <v>2</v>
      </c>
      <c r="DI15" s="39">
        <f t="shared" si="3"/>
        <v>10</v>
      </c>
      <c r="DJ15" s="39">
        <v>12</v>
      </c>
      <c r="DK15" s="5">
        <f t="shared" si="4"/>
        <v>0.25</v>
      </c>
      <c r="DL15" s="5">
        <f t="shared" si="5"/>
        <v>0.69264577239469893</v>
      </c>
      <c r="DM15" s="5">
        <f t="shared" si="6"/>
        <v>0.38379317037076344</v>
      </c>
      <c r="DO15" s="51" t="s">
        <v>49</v>
      </c>
      <c r="DP15" s="51">
        <v>0.27118327471012899</v>
      </c>
      <c r="DQ15" s="51">
        <v>0.53933447189220185</v>
      </c>
      <c r="DR15" s="51">
        <v>0.15275414860118777</v>
      </c>
      <c r="DS15" s="51">
        <v>9.7307998302679652E-2</v>
      </c>
      <c r="DT15" s="51">
        <v>0.16575349435568373</v>
      </c>
      <c r="DU15" s="51">
        <v>-0.36218727410847296</v>
      </c>
      <c r="DV15" s="51">
        <v>0.31247337379325157</v>
      </c>
      <c r="DW15" s="51">
        <v>0.77323676661510932</v>
      </c>
      <c r="DX15" s="51">
        <v>0.50460549549538702</v>
      </c>
      <c r="DY15" s="51">
        <v>0.83362576126000021</v>
      </c>
      <c r="DZ15" s="51">
        <v>-0.37976550541778342</v>
      </c>
      <c r="EA15" s="51">
        <v>-0.16661552446745609</v>
      </c>
      <c r="EB15" s="51">
        <v>1</v>
      </c>
      <c r="GR15" s="54" t="s">
        <v>14</v>
      </c>
      <c r="GS15" s="54">
        <v>0.125</v>
      </c>
      <c r="GT15" s="54">
        <v>0.125</v>
      </c>
      <c r="GU15" s="54">
        <v>0.1875</v>
      </c>
      <c r="GV15" s="54">
        <v>0</v>
      </c>
      <c r="GW15" s="54">
        <v>0.3125</v>
      </c>
      <c r="GX15" s="54">
        <v>0.125</v>
      </c>
      <c r="GY15" s="54">
        <v>0.1875</v>
      </c>
      <c r="GZ15" s="54">
        <v>0.25</v>
      </c>
      <c r="HA15" s="54">
        <v>0.3125</v>
      </c>
      <c r="HB15" s="54">
        <v>-6.25E-2</v>
      </c>
      <c r="HC15" s="54">
        <v>6.25E-2</v>
      </c>
      <c r="HD15" s="54">
        <v>-0.125</v>
      </c>
      <c r="HE15" s="54">
        <v>0.25</v>
      </c>
      <c r="HF15" s="54">
        <f>VARP(SPEED!$Q$50:$AF$50)</f>
        <v>0.75</v>
      </c>
    </row>
    <row r="16" spans="1:216" x14ac:dyDescent="0.25">
      <c r="A16">
        <v>1</v>
      </c>
      <c r="B16">
        <v>15</v>
      </c>
      <c r="C16" t="s">
        <v>336</v>
      </c>
      <c r="D16" s="12">
        <v>0.4</v>
      </c>
      <c r="E16" s="12">
        <v>1</v>
      </c>
      <c r="F16" s="12">
        <v>1.6</v>
      </c>
      <c r="G16">
        <v>1.4785714285714284</v>
      </c>
      <c r="H16" s="12">
        <v>2.4</v>
      </c>
      <c r="P16" t="s">
        <v>79</v>
      </c>
      <c r="Q16">
        <f>AVERAGE($Q$2:$Q$15)</f>
        <v>0.38485908403095792</v>
      </c>
      <c r="R16">
        <f>AVERAGE($R$2:$R$15)</f>
        <v>0.43551012827257679</v>
      </c>
      <c r="S16">
        <f>AVERAGE($S$2:$S$15)</f>
        <v>0.34847677692202295</v>
      </c>
      <c r="T16">
        <f>AVERAGE($T$2:$T$15)</f>
        <v>0.74018652711488531</v>
      </c>
      <c r="U16">
        <f>AVERAGE($U$2:$U$15)</f>
        <v>0.24779955564841355</v>
      </c>
      <c r="V16">
        <f>AVERAGE($V$2:$V$15)</f>
        <v>0.56022095318911458</v>
      </c>
      <c r="W16">
        <f>AVERAGE($W$2:$W$15)</f>
        <v>0.74671432220420086</v>
      </c>
      <c r="X16">
        <f>AVERAGE($X$2:$X$15)</f>
        <v>0.20989948844857245</v>
      </c>
      <c r="Y16">
        <f>AVERAGE($Y$2:$Y$15)</f>
        <v>0.77185091463255728</v>
      </c>
      <c r="Z16">
        <f>AVERAGE($Z$2:$Z$15)</f>
        <v>0.74145435786596681</v>
      </c>
      <c r="AA16">
        <f>AVERAGE($AA$2:$AA$15)</f>
        <v>0.24949849332848953</v>
      </c>
      <c r="AB16">
        <f>AVERAGE($AB$2:$AB$15)</f>
        <v>0.7570291490463259</v>
      </c>
      <c r="AC16">
        <f>AVERAGE($AC$2:$AC$15)</f>
        <v>0.98009659319962272</v>
      </c>
      <c r="AD16">
        <f>AVERAGE($AD$2:$AD$15)</f>
        <v>0.82506717684327313</v>
      </c>
      <c r="AE16">
        <f>AVERAGE($AE$2:$AE$15)</f>
        <v>0.78043568203403402</v>
      </c>
      <c r="AF16">
        <f>AVERAGE($AF$2:$AF$15)</f>
        <v>0.9332220174460073</v>
      </c>
      <c r="AG16">
        <f>AVERAGE($AG$2:$AG$15)</f>
        <v>0.60702007626418886</v>
      </c>
      <c r="AX16" s="9"/>
      <c r="CV16" s="86">
        <f>AVERAGE(DD:DD)</f>
        <v>0.10459183673469387</v>
      </c>
      <c r="DA16" s="5">
        <v>5.8298880764822295E-3</v>
      </c>
      <c r="GR16" t="s">
        <v>200</v>
      </c>
      <c r="GS16">
        <f t="array" ref="GS16">SUM(GS$2:GS$15)</f>
        <v>3</v>
      </c>
      <c r="GT16">
        <f t="array" ref="GT16">SUM(GT$2:GT$15)</f>
        <v>1</v>
      </c>
      <c r="GU16">
        <f t="array" ref="GU16">SUM(GU$2:GU$15)</f>
        <v>1</v>
      </c>
      <c r="GV16">
        <f t="array" ref="GV16">SUM(GV$2:GV$15)</f>
        <v>0.75</v>
      </c>
      <c r="GW16">
        <f t="array" ref="GW16">SUM(GW$2:GW$15)</f>
        <v>4.25</v>
      </c>
      <c r="GX16">
        <f t="array" ref="GX16">SUM(GX$2:GX$15)</f>
        <v>2</v>
      </c>
      <c r="GY16">
        <f t="array" ref="GY16">SUM(GY$2:GY$15)</f>
        <v>2</v>
      </c>
      <c r="GZ16">
        <f t="array" ref="GZ16">SUM(GZ$2:GZ$15)</f>
        <v>2.25</v>
      </c>
      <c r="HA16">
        <f t="array" ref="HA16">SUM(HA$2:HA$15)</f>
        <v>2.75</v>
      </c>
      <c r="HB16">
        <f t="array" ref="HB16">SUM(HB$2:HB$15)</f>
        <v>2.5</v>
      </c>
      <c r="HC16">
        <f t="array" ref="HC16">SUM(HC$2:HC$15)</f>
        <v>2.75</v>
      </c>
      <c r="HD16">
        <f t="array" ref="HD16">SUM(HD$2:HD$15)</f>
        <v>-0.25</v>
      </c>
      <c r="HE16">
        <f t="array" ref="HE16">SUM(HE$2:HE$15)</f>
        <v>4</v>
      </c>
      <c r="HF16">
        <f t="array" ref="HF16">SUM(HF$2:HF$15)</f>
        <v>2.5</v>
      </c>
    </row>
    <row r="17" spans="1:216" ht="15.75" thickBot="1" x14ac:dyDescent="0.3">
      <c r="A17">
        <v>1</v>
      </c>
      <c r="B17">
        <v>16</v>
      </c>
      <c r="C17" t="s">
        <v>337</v>
      </c>
      <c r="D17" s="12">
        <v>0.5</v>
      </c>
      <c r="E17" s="12">
        <v>3</v>
      </c>
      <c r="F17" s="12">
        <v>6</v>
      </c>
      <c r="G17">
        <v>1.9357142857142855</v>
      </c>
      <c r="H17" s="12">
        <v>67</v>
      </c>
      <c r="AX17" s="9"/>
      <c r="CV17" s="86" t="s">
        <v>213</v>
      </c>
      <c r="DA17" s="5">
        <v>0.12891226824218371</v>
      </c>
      <c r="DF17" s="39"/>
      <c r="DG17" s="39"/>
      <c r="DH17" s="39"/>
      <c r="DI17" s="39"/>
      <c r="DJ17" s="39"/>
      <c r="DK17" s="39"/>
      <c r="DL17" s="39"/>
      <c r="GR17" s="54"/>
      <c r="GS17" s="54">
        <v>3</v>
      </c>
      <c r="GT17" s="54">
        <v>1</v>
      </c>
      <c r="GU17" s="54">
        <v>1</v>
      </c>
      <c r="GV17" s="54">
        <v>0.75</v>
      </c>
      <c r="GW17" s="54">
        <v>4.25</v>
      </c>
      <c r="GX17" s="54">
        <v>2</v>
      </c>
      <c r="GY17" s="54">
        <v>2</v>
      </c>
      <c r="GZ17" s="54">
        <v>2.25</v>
      </c>
      <c r="HA17" s="54">
        <v>2.75</v>
      </c>
      <c r="HB17" s="54">
        <v>2.5</v>
      </c>
      <c r="HC17" s="54">
        <v>2.75</v>
      </c>
      <c r="HD17" s="54">
        <v>-0.25</v>
      </c>
      <c r="HE17" s="54">
        <v>4</v>
      </c>
      <c r="HF17" s="54">
        <v>2.5</v>
      </c>
      <c r="HG17" s="54"/>
      <c r="HH17" s="54"/>
    </row>
    <row r="18" spans="1:216" ht="15.75" thickBot="1" x14ac:dyDescent="0.3">
      <c r="A18">
        <v>2</v>
      </c>
      <c r="B18">
        <v>1</v>
      </c>
      <c r="C18" t="s">
        <v>322</v>
      </c>
      <c r="D18" s="12">
        <v>5</v>
      </c>
      <c r="E18" s="12">
        <v>100</v>
      </c>
      <c r="F18" s="12">
        <v>5000</v>
      </c>
      <c r="P18" t="s">
        <v>132</v>
      </c>
      <c r="Q18" t="s">
        <v>81</v>
      </c>
      <c r="R18" t="s">
        <v>82</v>
      </c>
      <c r="S18" t="s">
        <v>83</v>
      </c>
      <c r="T18" t="s">
        <v>84</v>
      </c>
      <c r="U18" t="s">
        <v>85</v>
      </c>
      <c r="V18" t="s">
        <v>86</v>
      </c>
      <c r="W18" t="s">
        <v>87</v>
      </c>
      <c r="X18" t="s">
        <v>88</v>
      </c>
      <c r="Y18" t="s">
        <v>89</v>
      </c>
      <c r="Z18" t="s">
        <v>90</v>
      </c>
      <c r="AA18" t="s">
        <v>91</v>
      </c>
      <c r="AB18" t="s">
        <v>92</v>
      </c>
      <c r="AC18" t="s">
        <v>93</v>
      </c>
      <c r="AD18" t="s">
        <v>94</v>
      </c>
      <c r="AE18" t="s">
        <v>95</v>
      </c>
      <c r="AF18" t="s">
        <v>96</v>
      </c>
      <c r="AG18" t="s">
        <v>80</v>
      </c>
      <c r="AH18" t="s">
        <v>321</v>
      </c>
      <c r="AJ18" t="s">
        <v>42</v>
      </c>
      <c r="AX18" s="9"/>
      <c r="CV18" s="86">
        <f>AVERAGE(DE:DE)</f>
        <v>0.37244897959183676</v>
      </c>
      <c r="DF18" s="39"/>
      <c r="DG18" s="39"/>
      <c r="DH18" s="39"/>
      <c r="DI18" s="39"/>
      <c r="DJ18" s="39"/>
      <c r="DK18" s="39"/>
      <c r="DL18" s="39"/>
      <c r="DM18" s="39"/>
    </row>
    <row r="19" spans="1:216" x14ac:dyDescent="0.25">
      <c r="A19">
        <v>2</v>
      </c>
      <c r="B19">
        <v>2</v>
      </c>
      <c r="C19" t="s">
        <v>323</v>
      </c>
      <c r="D19" s="12">
        <v>50</v>
      </c>
      <c r="E19" s="12">
        <v>75</v>
      </c>
      <c r="F19" s="12">
        <v>90</v>
      </c>
      <c r="P19" t="s">
        <v>1</v>
      </c>
      <c r="Q19">
        <v>-1</v>
      </c>
      <c r="R19">
        <v>1</v>
      </c>
      <c r="S19">
        <v>1</v>
      </c>
      <c r="T19">
        <v>1</v>
      </c>
      <c r="U19">
        <v>-1</v>
      </c>
      <c r="V19">
        <v>1</v>
      </c>
      <c r="W19">
        <v>-1</v>
      </c>
      <c r="X19">
        <v>-1</v>
      </c>
      <c r="Y19">
        <v>1</v>
      </c>
      <c r="Z19">
        <v>1</v>
      </c>
      <c r="AA19">
        <v>-1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f>AVERAGE($Q$19:$AF$19)</f>
        <v>0.375</v>
      </c>
      <c r="AH19" t="s">
        <v>52</v>
      </c>
      <c r="AI19">
        <f>VARP($Q$33:$AF$33)</f>
        <v>0.36224489795918369</v>
      </c>
      <c r="AJ19">
        <v>0.39444444444444443</v>
      </c>
      <c r="AX19" s="9"/>
      <c r="CV19" s="86" t="s">
        <v>370</v>
      </c>
    </row>
    <row r="20" spans="1:216" x14ac:dyDescent="0.25">
      <c r="A20">
        <v>2</v>
      </c>
      <c r="B20">
        <v>3</v>
      </c>
      <c r="C20" t="s">
        <v>324</v>
      </c>
      <c r="D20" s="12">
        <v>5</v>
      </c>
      <c r="E20" s="12">
        <v>50</v>
      </c>
      <c r="F20" s="12">
        <v>95</v>
      </c>
      <c r="P20" t="s">
        <v>2</v>
      </c>
      <c r="Q20">
        <v>1</v>
      </c>
      <c r="R20">
        <v>-1</v>
      </c>
      <c r="S20">
        <v>-1</v>
      </c>
      <c r="T20">
        <v>1</v>
      </c>
      <c r="U20">
        <v>-1</v>
      </c>
      <c r="V20">
        <v>1</v>
      </c>
      <c r="W20">
        <v>1</v>
      </c>
      <c r="X20">
        <v>-1</v>
      </c>
      <c r="Y20">
        <v>1</v>
      </c>
      <c r="Z20">
        <v>-1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f>AVERAGE($Q$20:$AF$20)</f>
        <v>0.375</v>
      </c>
      <c r="AH20" t="s">
        <v>54</v>
      </c>
      <c r="AI20">
        <f>VARP($AG$19:$AG$32)</f>
        <v>2.5510204081632654E-2</v>
      </c>
      <c r="AJ20">
        <v>2.7777777777777776E-2</v>
      </c>
      <c r="AX20" s="9"/>
      <c r="CV20" s="86">
        <v>2.0408163265306103E-2</v>
      </c>
    </row>
    <row r="21" spans="1:216" x14ac:dyDescent="0.25">
      <c r="A21">
        <v>2</v>
      </c>
      <c r="B21">
        <v>4</v>
      </c>
      <c r="C21" t="s">
        <v>325</v>
      </c>
      <c r="D21" s="12">
        <v>1</v>
      </c>
      <c r="E21" s="12">
        <v>100</v>
      </c>
      <c r="F21" s="12">
        <v>1000</v>
      </c>
      <c r="P21" t="s">
        <v>3</v>
      </c>
      <c r="Q21">
        <v>-1</v>
      </c>
      <c r="R21">
        <v>-1</v>
      </c>
      <c r="S21">
        <v>1</v>
      </c>
      <c r="T21">
        <v>1</v>
      </c>
      <c r="U21">
        <v>-1</v>
      </c>
      <c r="V21">
        <v>-1</v>
      </c>
      <c r="W21">
        <v>-1</v>
      </c>
      <c r="X21">
        <v>-1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f>AVERAGE($Q$21:$AF$21)</f>
        <v>0.25</v>
      </c>
      <c r="AH21" t="s">
        <v>57</v>
      </c>
      <c r="AI21">
        <f>VARP($Q$19:$AF$32)</f>
        <v>0.91836734693877553</v>
      </c>
      <c r="AX21" s="9"/>
      <c r="CV21" s="86" t="s">
        <v>371</v>
      </c>
    </row>
    <row r="22" spans="1:216" x14ac:dyDescent="0.25">
      <c r="A22">
        <v>2</v>
      </c>
      <c r="B22">
        <v>5</v>
      </c>
      <c r="C22" t="s">
        <v>326</v>
      </c>
      <c r="D22" s="12">
        <v>10</v>
      </c>
      <c r="E22" s="12">
        <v>100</v>
      </c>
      <c r="F22" s="12">
        <v>500</v>
      </c>
      <c r="P22" t="s">
        <v>4</v>
      </c>
      <c r="Q22">
        <v>-1</v>
      </c>
      <c r="R22">
        <v>-1</v>
      </c>
      <c r="S22">
        <v>-1</v>
      </c>
      <c r="T22">
        <v>-1</v>
      </c>
      <c r="U22">
        <v>-1</v>
      </c>
      <c r="V22">
        <v>1</v>
      </c>
      <c r="W22">
        <v>1</v>
      </c>
      <c r="X22">
        <v>-1</v>
      </c>
      <c r="Y22">
        <v>1</v>
      </c>
      <c r="Z22">
        <v>1</v>
      </c>
      <c r="AA22">
        <v>-1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f>AVERAGE($Q$22:$AF$22)</f>
        <v>0.125</v>
      </c>
      <c r="AH22" t="s">
        <v>76</v>
      </c>
      <c r="AI22">
        <f>AVERAGE($Q$19:$AF$32)</f>
        <v>0.2857142857142857</v>
      </c>
      <c r="AX22" s="9"/>
      <c r="CV22" s="86">
        <v>8.1632653061224414E-2</v>
      </c>
    </row>
    <row r="23" spans="1:216" x14ac:dyDescent="0.25">
      <c r="A23">
        <v>2</v>
      </c>
      <c r="B23">
        <v>6</v>
      </c>
      <c r="C23" t="s">
        <v>327</v>
      </c>
      <c r="D23" s="12">
        <v>10</v>
      </c>
      <c r="E23" s="12">
        <v>30</v>
      </c>
      <c r="F23" s="12">
        <v>50</v>
      </c>
      <c r="P23" t="s">
        <v>5</v>
      </c>
      <c r="Q23">
        <v>-1</v>
      </c>
      <c r="R23">
        <v>1</v>
      </c>
      <c r="S23">
        <v>1</v>
      </c>
      <c r="T23">
        <v>1</v>
      </c>
      <c r="U23">
        <v>-1</v>
      </c>
      <c r="V23">
        <v>1</v>
      </c>
      <c r="W23">
        <v>1</v>
      </c>
      <c r="X23">
        <v>-1</v>
      </c>
      <c r="Y23">
        <v>1</v>
      </c>
      <c r="Z23">
        <v>1</v>
      </c>
      <c r="AA23">
        <v>-1</v>
      </c>
      <c r="AB23">
        <v>1</v>
      </c>
      <c r="AC23">
        <v>1</v>
      </c>
      <c r="AD23">
        <v>1</v>
      </c>
      <c r="AE23">
        <v>-1</v>
      </c>
      <c r="AF23">
        <v>1</v>
      </c>
      <c r="AG23">
        <f>AVERAGE($Q$23:$AF$23)</f>
        <v>0.375</v>
      </c>
      <c r="AH23" t="s">
        <v>216</v>
      </c>
      <c r="AI23">
        <f>AI22*224</f>
        <v>64</v>
      </c>
      <c r="AX23" s="9"/>
      <c r="CV23" s="86" t="s">
        <v>218</v>
      </c>
    </row>
    <row r="24" spans="1:216" x14ac:dyDescent="0.25">
      <c r="A24">
        <v>2</v>
      </c>
      <c r="B24">
        <v>7</v>
      </c>
      <c r="C24" t="s">
        <v>328</v>
      </c>
      <c r="D24" s="12">
        <v>5</v>
      </c>
      <c r="E24" s="12">
        <v>10</v>
      </c>
      <c r="F24" s="12">
        <v>50</v>
      </c>
      <c r="P24" t="s">
        <v>6</v>
      </c>
      <c r="Q24">
        <v>-1</v>
      </c>
      <c r="R24">
        <v>1</v>
      </c>
      <c r="S24">
        <v>-1</v>
      </c>
      <c r="T24">
        <v>1</v>
      </c>
      <c r="U24">
        <v>-1</v>
      </c>
      <c r="V24">
        <v>1</v>
      </c>
      <c r="W24">
        <v>1</v>
      </c>
      <c r="X24">
        <v>-1</v>
      </c>
      <c r="Y24">
        <v>1</v>
      </c>
      <c r="Z24">
        <v>1</v>
      </c>
      <c r="AA24">
        <v>-1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f>AVERAGE($Q$24:$AF$24)</f>
        <v>0.375</v>
      </c>
      <c r="AH24" t="s">
        <v>220</v>
      </c>
      <c r="AI24">
        <f>(AI22+1)/2</f>
        <v>0.64285714285714279</v>
      </c>
      <c r="AX24" s="9"/>
      <c r="CV24" s="86">
        <f>AVERAGE(DB:DB)</f>
        <v>2.1380269481025258</v>
      </c>
    </row>
    <row r="25" spans="1:216" x14ac:dyDescent="0.25">
      <c r="A25">
        <v>2</v>
      </c>
      <c r="B25">
        <v>8</v>
      </c>
      <c r="C25" t="s">
        <v>329</v>
      </c>
      <c r="D25" s="12">
        <v>100</v>
      </c>
      <c r="E25" s="12">
        <v>300</v>
      </c>
      <c r="F25" s="12">
        <v>1000</v>
      </c>
      <c r="P25" t="s">
        <v>7</v>
      </c>
      <c r="Q25">
        <v>-1</v>
      </c>
      <c r="R25">
        <v>1</v>
      </c>
      <c r="S25">
        <v>-1</v>
      </c>
      <c r="T25">
        <v>1</v>
      </c>
      <c r="U25">
        <v>1</v>
      </c>
      <c r="V25">
        <v>-1</v>
      </c>
      <c r="W25">
        <v>1</v>
      </c>
      <c r="X25">
        <v>-1</v>
      </c>
      <c r="Y25">
        <v>1</v>
      </c>
      <c r="Z25">
        <v>-1</v>
      </c>
      <c r="AA25">
        <v>-1</v>
      </c>
      <c r="AB25">
        <v>-1</v>
      </c>
      <c r="AC25">
        <v>1</v>
      </c>
      <c r="AD25">
        <v>1</v>
      </c>
      <c r="AE25">
        <v>1</v>
      </c>
      <c r="AF25">
        <v>1</v>
      </c>
      <c r="AG25">
        <f>AVERAGE($Q$25:$AF$25)</f>
        <v>0.125</v>
      </c>
      <c r="AH25" t="s">
        <v>373</v>
      </c>
      <c r="AI25">
        <f>(AI24-(1-AI24))^2</f>
        <v>8.1632653061224414E-2</v>
      </c>
    </row>
    <row r="26" spans="1:216" x14ac:dyDescent="0.25">
      <c r="A26">
        <v>2</v>
      </c>
      <c r="B26">
        <v>9</v>
      </c>
      <c r="C26" t="s">
        <v>330</v>
      </c>
      <c r="D26" s="12">
        <v>1</v>
      </c>
      <c r="E26" s="12">
        <v>50</v>
      </c>
      <c r="F26" s="12">
        <v>1000</v>
      </c>
      <c r="P26" t="s">
        <v>8</v>
      </c>
      <c r="Q26">
        <v>-1</v>
      </c>
      <c r="R26">
        <v>-1</v>
      </c>
      <c r="S26">
        <v>-1</v>
      </c>
      <c r="T26">
        <v>-1</v>
      </c>
      <c r="U26">
        <v>-1</v>
      </c>
      <c r="V26">
        <v>1</v>
      </c>
      <c r="W26">
        <v>1</v>
      </c>
      <c r="X26">
        <v>-1</v>
      </c>
      <c r="Y26">
        <v>1</v>
      </c>
      <c r="Z26">
        <v>1</v>
      </c>
      <c r="AA26">
        <v>-1</v>
      </c>
      <c r="AB26">
        <v>-1</v>
      </c>
      <c r="AC26">
        <v>1</v>
      </c>
      <c r="AD26">
        <v>1</v>
      </c>
      <c r="AE26">
        <v>1</v>
      </c>
      <c r="AF26">
        <v>1</v>
      </c>
      <c r="AG26">
        <f>AVERAGE($Q$26:$AF$26)</f>
        <v>0</v>
      </c>
    </row>
    <row r="27" spans="1:216" x14ac:dyDescent="0.25">
      <c r="A27">
        <v>2</v>
      </c>
      <c r="B27">
        <v>10</v>
      </c>
      <c r="C27" t="s">
        <v>331</v>
      </c>
      <c r="D27" s="12">
        <v>180</v>
      </c>
      <c r="E27" s="12">
        <v>300</v>
      </c>
      <c r="F27" s="12">
        <v>450</v>
      </c>
      <c r="P27" t="s">
        <v>9</v>
      </c>
      <c r="Q27">
        <v>-1</v>
      </c>
      <c r="R27">
        <v>-1</v>
      </c>
      <c r="S27">
        <v>1</v>
      </c>
      <c r="T27">
        <v>1</v>
      </c>
      <c r="U27">
        <v>1</v>
      </c>
      <c r="V27">
        <v>-1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-1</v>
      </c>
      <c r="AE27">
        <v>1</v>
      </c>
      <c r="AF27">
        <v>1</v>
      </c>
      <c r="AG27">
        <f>AVERAGE($Q$27:$AF$27)</f>
        <v>0.5</v>
      </c>
    </row>
    <row r="28" spans="1:216" x14ac:dyDescent="0.25">
      <c r="A28">
        <v>2</v>
      </c>
      <c r="B28">
        <v>11</v>
      </c>
      <c r="C28" t="s">
        <v>332</v>
      </c>
      <c r="D28" s="12">
        <v>2</v>
      </c>
      <c r="E28" s="12">
        <v>10</v>
      </c>
      <c r="F28" s="12">
        <v>20</v>
      </c>
      <c r="P28" t="s">
        <v>10</v>
      </c>
      <c r="Q28">
        <v>1</v>
      </c>
      <c r="R28">
        <v>1</v>
      </c>
      <c r="S28">
        <v>-1</v>
      </c>
      <c r="T28">
        <v>1</v>
      </c>
      <c r="U28">
        <v>-1</v>
      </c>
      <c r="V28">
        <v>1</v>
      </c>
      <c r="W28">
        <v>1</v>
      </c>
      <c r="X28">
        <v>-1</v>
      </c>
      <c r="Y28">
        <v>1</v>
      </c>
      <c r="Z28">
        <v>1</v>
      </c>
      <c r="AA28">
        <v>-1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f>AVERAGE($Q$28:$AF$28)</f>
        <v>0.5</v>
      </c>
    </row>
    <row r="29" spans="1:216" x14ac:dyDescent="0.25">
      <c r="A29">
        <v>2</v>
      </c>
      <c r="B29">
        <v>12</v>
      </c>
      <c r="C29" t="s">
        <v>333</v>
      </c>
      <c r="D29" s="12">
        <v>5</v>
      </c>
      <c r="E29" s="12">
        <v>10</v>
      </c>
      <c r="F29" s="12">
        <v>48</v>
      </c>
      <c r="P29" t="s">
        <v>11</v>
      </c>
      <c r="Q29">
        <v>1</v>
      </c>
      <c r="R29">
        <v>1</v>
      </c>
      <c r="S29">
        <v>-1</v>
      </c>
      <c r="T29">
        <v>1</v>
      </c>
      <c r="U29">
        <v>-1</v>
      </c>
      <c r="V29">
        <v>-1</v>
      </c>
      <c r="W29">
        <v>1</v>
      </c>
      <c r="X29">
        <v>-1</v>
      </c>
      <c r="Y29">
        <v>-1</v>
      </c>
      <c r="Z29">
        <v>-1</v>
      </c>
      <c r="AA29">
        <v>-1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f>AVERAGE($Q$29:$AF$29)</f>
        <v>0.125</v>
      </c>
    </row>
    <row r="30" spans="1:216" x14ac:dyDescent="0.25">
      <c r="A30">
        <v>2</v>
      </c>
      <c r="B30">
        <v>13</v>
      </c>
      <c r="C30" t="s">
        <v>334</v>
      </c>
      <c r="D30" s="12">
        <v>0.1</v>
      </c>
      <c r="E30" s="12">
        <v>1</v>
      </c>
      <c r="F30" s="12">
        <v>5</v>
      </c>
      <c r="P30" t="s">
        <v>12</v>
      </c>
      <c r="Q30">
        <v>-1</v>
      </c>
      <c r="R30">
        <v>1</v>
      </c>
      <c r="S30">
        <v>-1</v>
      </c>
      <c r="T30">
        <v>1</v>
      </c>
      <c r="U30">
        <v>-1</v>
      </c>
      <c r="V30">
        <v>-1</v>
      </c>
      <c r="W30">
        <v>1</v>
      </c>
      <c r="X30">
        <v>-1</v>
      </c>
      <c r="Y30">
        <v>1</v>
      </c>
      <c r="Z30">
        <v>1</v>
      </c>
      <c r="AA30">
        <v>-1</v>
      </c>
      <c r="AB30">
        <v>-1</v>
      </c>
      <c r="AC30">
        <v>1</v>
      </c>
      <c r="AD30">
        <v>1</v>
      </c>
      <c r="AE30">
        <v>1</v>
      </c>
      <c r="AF30">
        <v>1</v>
      </c>
      <c r="AG30">
        <f>AVERAGE($Q$30:$AF$30)</f>
        <v>0.125</v>
      </c>
    </row>
    <row r="31" spans="1:216" x14ac:dyDescent="0.25">
      <c r="A31">
        <v>2</v>
      </c>
      <c r="B31">
        <v>14</v>
      </c>
      <c r="C31" t="s">
        <v>335</v>
      </c>
      <c r="D31" s="12">
        <v>2</v>
      </c>
      <c r="E31" s="12">
        <v>3</v>
      </c>
      <c r="F31" s="12">
        <v>6</v>
      </c>
      <c r="P31" t="s">
        <v>13</v>
      </c>
      <c r="Q31">
        <v>1</v>
      </c>
      <c r="R31">
        <v>-1</v>
      </c>
      <c r="S31">
        <v>-1</v>
      </c>
      <c r="T31">
        <v>1</v>
      </c>
      <c r="U31">
        <v>-1</v>
      </c>
      <c r="V31">
        <v>-1</v>
      </c>
      <c r="W31">
        <v>1</v>
      </c>
      <c r="X31">
        <v>-1</v>
      </c>
      <c r="Y31">
        <v>1</v>
      </c>
      <c r="Z31">
        <v>1</v>
      </c>
      <c r="AA31">
        <v>-1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f>AVERAGE($Q$31:$AF$31)</f>
        <v>0.25</v>
      </c>
    </row>
    <row r="32" spans="1:216" x14ac:dyDescent="0.25">
      <c r="A32">
        <v>2</v>
      </c>
      <c r="B32">
        <v>15</v>
      </c>
      <c r="C32" t="s">
        <v>336</v>
      </c>
      <c r="D32" s="12">
        <v>0.5</v>
      </c>
      <c r="E32" s="12">
        <v>1.5</v>
      </c>
      <c r="F32" s="12">
        <v>2</v>
      </c>
      <c r="P32" t="s">
        <v>14</v>
      </c>
      <c r="Q32">
        <v>-1</v>
      </c>
      <c r="R32">
        <v>-1</v>
      </c>
      <c r="S32">
        <v>-1</v>
      </c>
      <c r="T32">
        <v>1</v>
      </c>
      <c r="U32">
        <v>1</v>
      </c>
      <c r="V32">
        <v>1</v>
      </c>
      <c r="W32">
        <v>-1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f>AVERAGE($Q$32:$AF$32)</f>
        <v>0.5</v>
      </c>
    </row>
    <row r="33" spans="1:36" x14ac:dyDescent="0.25">
      <c r="A33">
        <v>2</v>
      </c>
      <c r="B33">
        <v>16</v>
      </c>
      <c r="C33" t="s">
        <v>337</v>
      </c>
      <c r="D33" s="12">
        <v>0.05</v>
      </c>
      <c r="E33" s="12">
        <v>0.5</v>
      </c>
      <c r="F33" s="12">
        <v>1</v>
      </c>
      <c r="P33" t="s">
        <v>79</v>
      </c>
      <c r="Q33">
        <f>AVERAGE($Q$19:$Q$32)</f>
        <v>-0.42857142857142855</v>
      </c>
      <c r="R33">
        <f>AVERAGE($R$19:$R$32)</f>
        <v>0</v>
      </c>
      <c r="S33">
        <f>AVERAGE($S$19:$S$32)</f>
        <v>-0.42857142857142855</v>
      </c>
      <c r="T33">
        <f>AVERAGE($T$19:$T$32)</f>
        <v>0.7142857142857143</v>
      </c>
      <c r="U33">
        <f>AVERAGE($U$19:$U$32)</f>
        <v>-0.5714285714285714</v>
      </c>
      <c r="V33">
        <f>AVERAGE($V$19:$V$32)</f>
        <v>0.14285714285714285</v>
      </c>
      <c r="W33">
        <f>AVERAGE($W$19:$W$32)</f>
        <v>0.5714285714285714</v>
      </c>
      <c r="X33">
        <f>AVERAGE($X$19:$X$32)</f>
        <v>-0.7142857142857143</v>
      </c>
      <c r="Y33">
        <f>AVERAGE($Y$19:$Y$32)</f>
        <v>0.8571428571428571</v>
      </c>
      <c r="Z33">
        <f>AVERAGE($Z$19:$Z$32)</f>
        <v>0.5714285714285714</v>
      </c>
      <c r="AA33">
        <f>AVERAGE($AA$19:$AA$32)</f>
        <v>-0.42857142857142855</v>
      </c>
      <c r="AB33">
        <f>AVERAGE($AB$19:$AB$32)</f>
        <v>0.5714285714285714</v>
      </c>
      <c r="AC33">
        <f>AVERAGE($AC$19:$AC$32)</f>
        <v>1</v>
      </c>
      <c r="AD33">
        <f>AVERAGE($AD$19:$AD$32)</f>
        <v>0.8571428571428571</v>
      </c>
      <c r="AE33">
        <f>AVERAGE($AE$19:$AE$32)</f>
        <v>0.8571428571428571</v>
      </c>
      <c r="AF33">
        <f>AVERAGE($AF$19:$AF$32)</f>
        <v>1</v>
      </c>
      <c r="AG33">
        <f>AVERAGE($AG$19:$AG$32)</f>
        <v>0.2857142857142857</v>
      </c>
    </row>
    <row r="34" spans="1:36" x14ac:dyDescent="0.25">
      <c r="A34">
        <v>3</v>
      </c>
      <c r="B34">
        <v>1</v>
      </c>
      <c r="C34" t="s">
        <v>322</v>
      </c>
      <c r="D34" s="12">
        <v>50</v>
      </c>
      <c r="E34" s="12">
        <v>300</v>
      </c>
      <c r="F34" s="12">
        <v>3000</v>
      </c>
    </row>
    <row r="35" spans="1:36" x14ac:dyDescent="0.25">
      <c r="A35">
        <v>3</v>
      </c>
      <c r="B35">
        <v>2</v>
      </c>
      <c r="C35" t="s">
        <v>323</v>
      </c>
      <c r="D35" s="12">
        <v>50</v>
      </c>
      <c r="E35" s="12">
        <v>60</v>
      </c>
      <c r="F35" s="12">
        <v>80</v>
      </c>
    </row>
    <row r="36" spans="1:36" x14ac:dyDescent="0.25">
      <c r="A36">
        <v>3</v>
      </c>
      <c r="B36">
        <v>3</v>
      </c>
      <c r="C36" t="s">
        <v>324</v>
      </c>
      <c r="D36" s="12">
        <v>2</v>
      </c>
      <c r="E36" s="12">
        <v>5</v>
      </c>
      <c r="F36" s="12">
        <v>10</v>
      </c>
      <c r="P36" t="s">
        <v>99</v>
      </c>
      <c r="Q36" t="s">
        <v>81</v>
      </c>
      <c r="R36" t="s">
        <v>82</v>
      </c>
      <c r="S36" t="s">
        <v>83</v>
      </c>
      <c r="T36" t="s">
        <v>84</v>
      </c>
      <c r="U36" t="s">
        <v>85</v>
      </c>
      <c r="V36" t="s">
        <v>86</v>
      </c>
      <c r="W36" t="s">
        <v>87</v>
      </c>
      <c r="X36" t="s">
        <v>88</v>
      </c>
      <c r="Y36" t="s">
        <v>89</v>
      </c>
      <c r="Z36" t="s">
        <v>90</v>
      </c>
      <c r="AA36" t="s">
        <v>91</v>
      </c>
      <c r="AB36" t="s">
        <v>92</v>
      </c>
      <c r="AC36" t="s">
        <v>93</v>
      </c>
      <c r="AD36" t="s">
        <v>94</v>
      </c>
      <c r="AE36" t="s">
        <v>95</v>
      </c>
      <c r="AF36" t="s">
        <v>96</v>
      </c>
      <c r="AG36" t="s">
        <v>80</v>
      </c>
      <c r="AH36" t="s">
        <v>321</v>
      </c>
      <c r="AJ36" t="s">
        <v>42</v>
      </c>
    </row>
    <row r="37" spans="1:36" x14ac:dyDescent="0.25">
      <c r="A37">
        <v>3</v>
      </c>
      <c r="B37">
        <v>4</v>
      </c>
      <c r="C37" t="s">
        <v>325</v>
      </c>
      <c r="D37" s="12">
        <v>1</v>
      </c>
      <c r="E37" s="12">
        <v>2</v>
      </c>
      <c r="F37" s="12">
        <v>10</v>
      </c>
      <c r="P37" t="s">
        <v>1</v>
      </c>
      <c r="Q37">
        <v>1</v>
      </c>
      <c r="R37">
        <v>1</v>
      </c>
      <c r="S37">
        <v>1</v>
      </c>
      <c r="T37">
        <v>1</v>
      </c>
      <c r="U37">
        <v>-1</v>
      </c>
      <c r="V37">
        <v>-1</v>
      </c>
      <c r="W37">
        <v>1</v>
      </c>
      <c r="X37">
        <v>1</v>
      </c>
      <c r="Y37">
        <v>1</v>
      </c>
      <c r="Z37">
        <v>1</v>
      </c>
      <c r="AA37">
        <v>1</v>
      </c>
      <c r="AB37">
        <v>-1</v>
      </c>
      <c r="AC37">
        <v>-1</v>
      </c>
      <c r="AD37">
        <v>1</v>
      </c>
      <c r="AE37">
        <v>-1</v>
      </c>
      <c r="AF37">
        <v>-1</v>
      </c>
      <c r="AG37">
        <f>AVERAGE($Q$37:$AF$37)</f>
        <v>0.25</v>
      </c>
      <c r="AH37" t="s">
        <v>52</v>
      </c>
      <c r="AI37">
        <f>VARP($Q$51:$AF$51)</f>
        <v>0.15561224489795913</v>
      </c>
      <c r="AJ37">
        <f>AI37/AI39</f>
        <v>0.1682913371344491</v>
      </c>
    </row>
    <row r="38" spans="1:36" x14ac:dyDescent="0.25">
      <c r="A38">
        <v>3</v>
      </c>
      <c r="B38">
        <v>5</v>
      </c>
      <c r="C38" t="s">
        <v>326</v>
      </c>
      <c r="D38" s="12">
        <v>10</v>
      </c>
      <c r="E38" s="12">
        <v>50</v>
      </c>
      <c r="F38" s="12">
        <v>100</v>
      </c>
      <c r="P38" t="s">
        <v>2</v>
      </c>
      <c r="Q38">
        <v>1</v>
      </c>
      <c r="R38">
        <v>-1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-1</v>
      </c>
      <c r="Z38">
        <v>1</v>
      </c>
      <c r="AA38">
        <v>1</v>
      </c>
      <c r="AB38">
        <v>1</v>
      </c>
      <c r="AC38">
        <v>-1</v>
      </c>
      <c r="AD38">
        <v>-1</v>
      </c>
      <c r="AE38">
        <v>-1</v>
      </c>
      <c r="AF38">
        <v>-1</v>
      </c>
      <c r="AG38">
        <f>AVERAGE($Q$38:$AF$38)</f>
        <v>0.25</v>
      </c>
      <c r="AH38" t="s">
        <v>54</v>
      </c>
      <c r="AI38">
        <f>VARP($AF$37:$AG$51)</f>
        <v>0.3074617346938775</v>
      </c>
      <c r="AJ38">
        <f>AI38/AI39</f>
        <v>0.33251333455949966</v>
      </c>
    </row>
    <row r="39" spans="1:36" x14ac:dyDescent="0.25">
      <c r="A39">
        <v>3</v>
      </c>
      <c r="B39">
        <v>6</v>
      </c>
      <c r="C39" t="s">
        <v>327</v>
      </c>
      <c r="D39" s="12">
        <v>60</v>
      </c>
      <c r="E39" s="12">
        <v>80</v>
      </c>
      <c r="F39" s="12">
        <v>95</v>
      </c>
      <c r="P39" t="s">
        <v>3</v>
      </c>
      <c r="Q39">
        <v>1</v>
      </c>
      <c r="R39">
        <v>-1</v>
      </c>
      <c r="S39">
        <v>1</v>
      </c>
      <c r="T39">
        <v>-1</v>
      </c>
      <c r="U39">
        <v>1</v>
      </c>
      <c r="V39">
        <v>-1</v>
      </c>
      <c r="W39">
        <v>1</v>
      </c>
      <c r="X39">
        <v>-1</v>
      </c>
      <c r="Y39">
        <v>-1</v>
      </c>
      <c r="Z39">
        <v>-1</v>
      </c>
      <c r="AA39">
        <v>-1</v>
      </c>
      <c r="AB39">
        <v>-1</v>
      </c>
      <c r="AC39">
        <v>-1</v>
      </c>
      <c r="AD39">
        <v>1</v>
      </c>
      <c r="AE39">
        <v>-1</v>
      </c>
      <c r="AF39">
        <v>-1</v>
      </c>
      <c r="AG39">
        <f>AVERAGE($Q$39:$AF$39)</f>
        <v>-0.375</v>
      </c>
      <c r="AH39" t="s">
        <v>57</v>
      </c>
      <c r="AI39">
        <f>VARP($Q$37:$AF$51)</f>
        <v>0.9246598639455782</v>
      </c>
    </row>
    <row r="40" spans="1:36" x14ac:dyDescent="0.25">
      <c r="A40">
        <v>3</v>
      </c>
      <c r="B40">
        <v>7</v>
      </c>
      <c r="C40" t="s">
        <v>328</v>
      </c>
      <c r="D40" s="12">
        <v>1.0000000000000001E-5</v>
      </c>
      <c r="E40" s="12">
        <v>50</v>
      </c>
      <c r="F40" s="12">
        <v>100</v>
      </c>
      <c r="P40" t="s">
        <v>4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1</v>
      </c>
      <c r="Z40">
        <v>1</v>
      </c>
      <c r="AA40">
        <v>-1</v>
      </c>
      <c r="AB40">
        <v>-1</v>
      </c>
      <c r="AC40">
        <v>-1</v>
      </c>
      <c r="AD40">
        <v>1</v>
      </c>
      <c r="AE40">
        <v>1</v>
      </c>
      <c r="AF40">
        <v>-1</v>
      </c>
      <c r="AG40">
        <f>AVERAGE($Q$40:$AF$40)</f>
        <v>-0.5</v>
      </c>
      <c r="AH40" t="s">
        <v>77</v>
      </c>
      <c r="AI40">
        <f>AVERAGE($Q$37:$AF$51)</f>
        <v>-0.14285714285714285</v>
      </c>
    </row>
    <row r="41" spans="1:36" x14ac:dyDescent="0.25">
      <c r="A41">
        <v>3</v>
      </c>
      <c r="B41">
        <v>8</v>
      </c>
      <c r="C41" t="s">
        <v>329</v>
      </c>
      <c r="D41" s="12">
        <v>300</v>
      </c>
      <c r="E41" s="12">
        <v>1000</v>
      </c>
      <c r="F41" s="12">
        <v>2000</v>
      </c>
      <c r="P41" t="s">
        <v>5</v>
      </c>
      <c r="Q41">
        <v>1</v>
      </c>
      <c r="R41">
        <v>1</v>
      </c>
      <c r="S41">
        <v>1</v>
      </c>
      <c r="T41">
        <v>-1</v>
      </c>
      <c r="U41">
        <v>-1</v>
      </c>
      <c r="V41">
        <v>1</v>
      </c>
      <c r="W41">
        <v>-1</v>
      </c>
      <c r="X41">
        <v>-1</v>
      </c>
      <c r="Y41">
        <v>1</v>
      </c>
      <c r="Z41">
        <v>-1</v>
      </c>
      <c r="AA41">
        <v>1</v>
      </c>
      <c r="AB41">
        <v>-1</v>
      </c>
      <c r="AC41">
        <v>-1</v>
      </c>
      <c r="AD41">
        <v>-1</v>
      </c>
      <c r="AE41">
        <v>1</v>
      </c>
      <c r="AF41">
        <v>-1</v>
      </c>
      <c r="AG41">
        <f>AVERAGE($Q$41:$AF$41)</f>
        <v>-0.125</v>
      </c>
      <c r="AH41" t="s">
        <v>217</v>
      </c>
      <c r="AI41">
        <f>AI40*224</f>
        <v>-32</v>
      </c>
    </row>
    <row r="42" spans="1:36" x14ac:dyDescent="0.25">
      <c r="A42">
        <v>3</v>
      </c>
      <c r="B42">
        <v>9</v>
      </c>
      <c r="C42" t="s">
        <v>330</v>
      </c>
      <c r="D42" s="12">
        <v>100</v>
      </c>
      <c r="E42" s="12">
        <v>500</v>
      </c>
      <c r="F42" s="12">
        <v>1000</v>
      </c>
      <c r="P42" t="s">
        <v>6</v>
      </c>
      <c r="Q42">
        <v>1</v>
      </c>
      <c r="R42">
        <v>1</v>
      </c>
      <c r="S42">
        <v>1</v>
      </c>
      <c r="T42">
        <v>1</v>
      </c>
      <c r="U42">
        <v>-1</v>
      </c>
      <c r="V42">
        <v>1</v>
      </c>
      <c r="W42">
        <v>-1</v>
      </c>
      <c r="X42">
        <v>-1</v>
      </c>
      <c r="Y42">
        <v>1</v>
      </c>
      <c r="Z42">
        <v>-1</v>
      </c>
      <c r="AA42">
        <v>1</v>
      </c>
      <c r="AB42">
        <v>1</v>
      </c>
      <c r="AC42">
        <v>1</v>
      </c>
      <c r="AD42">
        <v>-1</v>
      </c>
      <c r="AE42">
        <v>1</v>
      </c>
      <c r="AF42">
        <v>-1</v>
      </c>
      <c r="AG42">
        <f>AVERAGE($Q$42:$AF$42)</f>
        <v>0.25</v>
      </c>
      <c r="AH42" t="s">
        <v>220</v>
      </c>
      <c r="AI42">
        <f>(AI40+1)/2</f>
        <v>0.4285714285714286</v>
      </c>
    </row>
    <row r="43" spans="1:36" x14ac:dyDescent="0.25">
      <c r="A43">
        <v>3</v>
      </c>
      <c r="B43">
        <v>10</v>
      </c>
      <c r="C43" t="s">
        <v>331</v>
      </c>
      <c r="D43" s="12">
        <v>60</v>
      </c>
      <c r="E43" s="12">
        <v>100</v>
      </c>
      <c r="F43" s="12">
        <v>150</v>
      </c>
      <c r="P43" t="s">
        <v>7</v>
      </c>
      <c r="Q43">
        <v>1</v>
      </c>
      <c r="R43">
        <v>-1</v>
      </c>
      <c r="S43">
        <v>1</v>
      </c>
      <c r="T43">
        <v>-1</v>
      </c>
      <c r="U43">
        <v>1</v>
      </c>
      <c r="V43">
        <v>-1</v>
      </c>
      <c r="W43">
        <v>-1</v>
      </c>
      <c r="X43">
        <v>1</v>
      </c>
      <c r="Y43">
        <v>-1</v>
      </c>
      <c r="Z43">
        <v>-1</v>
      </c>
      <c r="AA43">
        <v>1</v>
      </c>
      <c r="AB43">
        <v>-1</v>
      </c>
      <c r="AC43">
        <v>-1</v>
      </c>
      <c r="AD43">
        <v>-1</v>
      </c>
      <c r="AE43">
        <v>-1</v>
      </c>
      <c r="AF43">
        <v>-1</v>
      </c>
      <c r="AG43">
        <f>AVERAGE($Q$43:$AF$43)</f>
        <v>-0.375</v>
      </c>
      <c r="AH43" t="s">
        <v>373</v>
      </c>
      <c r="AI43">
        <f>(AI42-(1-AI42))^2</f>
        <v>2.0408163265306103E-2</v>
      </c>
    </row>
    <row r="44" spans="1:36" x14ac:dyDescent="0.25">
      <c r="A44">
        <v>3</v>
      </c>
      <c r="B44">
        <v>11</v>
      </c>
      <c r="C44" t="s">
        <v>332</v>
      </c>
      <c r="D44" s="12">
        <v>1</v>
      </c>
      <c r="E44" s="12">
        <v>5</v>
      </c>
      <c r="F44" s="12">
        <v>10</v>
      </c>
      <c r="P44" t="s">
        <v>8</v>
      </c>
      <c r="Q44">
        <v>1</v>
      </c>
      <c r="R44">
        <v>1</v>
      </c>
      <c r="S44">
        <v>1</v>
      </c>
      <c r="T44">
        <v>1</v>
      </c>
      <c r="U44">
        <v>-1</v>
      </c>
      <c r="V44">
        <v>-1</v>
      </c>
      <c r="W44">
        <v>1</v>
      </c>
      <c r="X44">
        <v>1</v>
      </c>
      <c r="Y44">
        <v>1</v>
      </c>
      <c r="Z44">
        <v>-1</v>
      </c>
      <c r="AA44">
        <v>1</v>
      </c>
      <c r="AB44">
        <v>1</v>
      </c>
      <c r="AC44">
        <v>-1</v>
      </c>
      <c r="AD44">
        <v>1</v>
      </c>
      <c r="AE44">
        <v>1</v>
      </c>
      <c r="AF44">
        <v>1</v>
      </c>
      <c r="AG44">
        <f>AVERAGE($Q$44:$AF$44)</f>
        <v>0.5</v>
      </c>
    </row>
    <row r="45" spans="1:36" x14ac:dyDescent="0.25">
      <c r="A45">
        <v>3</v>
      </c>
      <c r="B45">
        <v>12</v>
      </c>
      <c r="C45" t="s">
        <v>333</v>
      </c>
      <c r="D45" s="12">
        <v>2</v>
      </c>
      <c r="E45" s="12">
        <v>12</v>
      </c>
      <c r="F45" s="12">
        <v>24</v>
      </c>
      <c r="P45" t="s">
        <v>9</v>
      </c>
      <c r="Q45">
        <v>1</v>
      </c>
      <c r="R45">
        <v>-1</v>
      </c>
      <c r="S45">
        <v>-1</v>
      </c>
      <c r="T45">
        <v>-1</v>
      </c>
      <c r="U45">
        <v>-1</v>
      </c>
      <c r="V45">
        <v>-1</v>
      </c>
      <c r="W45">
        <v>-1</v>
      </c>
      <c r="X45">
        <v>1</v>
      </c>
      <c r="Y45">
        <v>1</v>
      </c>
      <c r="Z45">
        <v>1</v>
      </c>
      <c r="AA45">
        <v>1</v>
      </c>
      <c r="AB45">
        <v>-1</v>
      </c>
      <c r="AC45">
        <v>-1</v>
      </c>
      <c r="AD45">
        <v>1</v>
      </c>
      <c r="AE45">
        <v>1</v>
      </c>
      <c r="AF45">
        <v>-1</v>
      </c>
      <c r="AG45">
        <f>AVERAGE($Q$45:$AF$45)</f>
        <v>-0.125</v>
      </c>
    </row>
    <row r="46" spans="1:36" x14ac:dyDescent="0.25">
      <c r="A46">
        <v>3</v>
      </c>
      <c r="B46">
        <v>13</v>
      </c>
      <c r="C46" t="s">
        <v>334</v>
      </c>
      <c r="D46" s="12">
        <v>100</v>
      </c>
      <c r="E46" s="12">
        <v>300</v>
      </c>
      <c r="F46" s="12">
        <v>500</v>
      </c>
      <c r="P46" t="s">
        <v>10</v>
      </c>
      <c r="Q46">
        <v>-1</v>
      </c>
      <c r="R46">
        <v>1</v>
      </c>
      <c r="S46">
        <v>-1</v>
      </c>
      <c r="T46">
        <v>-1</v>
      </c>
      <c r="U46">
        <v>-1</v>
      </c>
      <c r="V46">
        <v>1</v>
      </c>
      <c r="W46">
        <v>-1</v>
      </c>
      <c r="X46">
        <v>1</v>
      </c>
      <c r="Y46">
        <v>1</v>
      </c>
      <c r="Z46">
        <v>-1</v>
      </c>
      <c r="AA46">
        <v>1</v>
      </c>
      <c r="AB46">
        <v>-1</v>
      </c>
      <c r="AC46">
        <v>-1</v>
      </c>
      <c r="AD46">
        <v>-1</v>
      </c>
      <c r="AE46">
        <v>-1</v>
      </c>
      <c r="AF46">
        <v>-1</v>
      </c>
      <c r="AG46">
        <f>AVERAGE($Q$46:$AF$46)</f>
        <v>-0.375</v>
      </c>
    </row>
    <row r="47" spans="1:36" x14ac:dyDescent="0.25">
      <c r="A47">
        <v>3</v>
      </c>
      <c r="B47">
        <v>14</v>
      </c>
      <c r="C47" t="s">
        <v>335</v>
      </c>
      <c r="D47" s="12">
        <v>30</v>
      </c>
      <c r="E47" s="12">
        <v>40</v>
      </c>
      <c r="F47" s="12">
        <v>50</v>
      </c>
      <c r="P47" t="s">
        <v>11</v>
      </c>
      <c r="Q47">
        <v>-1</v>
      </c>
      <c r="R47">
        <v>1</v>
      </c>
      <c r="S47">
        <v>1</v>
      </c>
      <c r="T47">
        <v>-1</v>
      </c>
      <c r="U47">
        <v>-1</v>
      </c>
      <c r="V47">
        <v>1</v>
      </c>
      <c r="W47">
        <v>1</v>
      </c>
      <c r="X47">
        <v>-1</v>
      </c>
      <c r="Y47">
        <v>1</v>
      </c>
      <c r="Z47">
        <v>-1</v>
      </c>
      <c r="AA47">
        <v>-1</v>
      </c>
      <c r="AB47">
        <v>-1</v>
      </c>
      <c r="AC47">
        <v>-1</v>
      </c>
      <c r="AD47">
        <v>1</v>
      </c>
      <c r="AE47">
        <v>1</v>
      </c>
      <c r="AF47">
        <v>-1</v>
      </c>
      <c r="AG47">
        <f>AVERAGE($Q$47:$AF$47)</f>
        <v>-0.125</v>
      </c>
    </row>
    <row r="48" spans="1:36" x14ac:dyDescent="0.25">
      <c r="A48">
        <v>3</v>
      </c>
      <c r="B48">
        <v>15</v>
      </c>
      <c r="C48" t="s">
        <v>336</v>
      </c>
      <c r="D48" s="12">
        <v>0.8</v>
      </c>
      <c r="E48" s="12">
        <v>1</v>
      </c>
      <c r="F48" s="12">
        <v>1.2</v>
      </c>
      <c r="P48" t="s">
        <v>12</v>
      </c>
      <c r="Q48">
        <v>-1</v>
      </c>
      <c r="R48">
        <v>-1</v>
      </c>
      <c r="S48">
        <v>-1</v>
      </c>
      <c r="T48">
        <v>-1</v>
      </c>
      <c r="U48">
        <v>-1</v>
      </c>
      <c r="V48">
        <v>1</v>
      </c>
      <c r="W48">
        <v>-1</v>
      </c>
      <c r="X48">
        <v>-1</v>
      </c>
      <c r="Y48">
        <v>-1</v>
      </c>
      <c r="Z48">
        <v>-1</v>
      </c>
      <c r="AA48">
        <v>-1</v>
      </c>
      <c r="AB48">
        <v>1</v>
      </c>
      <c r="AC48">
        <v>-1</v>
      </c>
      <c r="AD48">
        <v>-1</v>
      </c>
      <c r="AE48">
        <v>-1</v>
      </c>
      <c r="AF48">
        <v>-1</v>
      </c>
      <c r="AG48">
        <f>AVERAGE($Q$48:$AF$48)</f>
        <v>-0.75</v>
      </c>
    </row>
    <row r="49" spans="1:36" x14ac:dyDescent="0.25">
      <c r="A49">
        <v>3</v>
      </c>
      <c r="B49">
        <v>16</v>
      </c>
      <c r="C49" t="s">
        <v>337</v>
      </c>
      <c r="D49" s="12">
        <v>0.5</v>
      </c>
      <c r="E49" s="12">
        <v>1</v>
      </c>
      <c r="F49" s="12">
        <v>3</v>
      </c>
      <c r="P49" t="s">
        <v>13</v>
      </c>
      <c r="Q49">
        <v>-1</v>
      </c>
      <c r="R49">
        <v>1</v>
      </c>
      <c r="S49">
        <v>1</v>
      </c>
      <c r="T49">
        <v>-1</v>
      </c>
      <c r="U49">
        <v>-1</v>
      </c>
      <c r="V49">
        <v>1</v>
      </c>
      <c r="W49">
        <v>1</v>
      </c>
      <c r="X49">
        <v>1</v>
      </c>
      <c r="Y49">
        <v>1</v>
      </c>
      <c r="Z49">
        <v>-1</v>
      </c>
      <c r="AA49">
        <v>1</v>
      </c>
      <c r="AB49">
        <v>-1</v>
      </c>
      <c r="AC49">
        <v>-1</v>
      </c>
      <c r="AD49">
        <v>-1</v>
      </c>
      <c r="AE49">
        <v>1</v>
      </c>
      <c r="AF49">
        <v>-1</v>
      </c>
      <c r="AG49">
        <f>AVERAGE($Q$49:$AF$49)</f>
        <v>0</v>
      </c>
    </row>
    <row r="50" spans="1:36" x14ac:dyDescent="0.25">
      <c r="A50">
        <v>4</v>
      </c>
      <c r="B50">
        <v>1</v>
      </c>
      <c r="C50" t="s">
        <v>322</v>
      </c>
      <c r="D50" s="12">
        <v>300</v>
      </c>
      <c r="E50" s="12">
        <v>600</v>
      </c>
      <c r="F50" s="12">
        <v>1000</v>
      </c>
      <c r="P50" t="s">
        <v>14</v>
      </c>
      <c r="Q50">
        <v>1</v>
      </c>
      <c r="R50">
        <v>-1</v>
      </c>
      <c r="S50">
        <v>-1</v>
      </c>
      <c r="T50">
        <v>-1</v>
      </c>
      <c r="U50">
        <v>-1</v>
      </c>
      <c r="V50">
        <v>-1</v>
      </c>
      <c r="W50">
        <v>1</v>
      </c>
      <c r="X50">
        <v>-1</v>
      </c>
      <c r="Y50">
        <v>-1</v>
      </c>
      <c r="Z50">
        <v>-1</v>
      </c>
      <c r="AA50">
        <v>1</v>
      </c>
      <c r="AB50">
        <v>-1</v>
      </c>
      <c r="AC50">
        <v>-1</v>
      </c>
      <c r="AD50">
        <v>-1</v>
      </c>
      <c r="AE50">
        <v>1</v>
      </c>
      <c r="AF50">
        <v>-1</v>
      </c>
      <c r="AG50">
        <f>AVERAGE($Q$50:$AF$50)</f>
        <v>-0.5</v>
      </c>
    </row>
    <row r="51" spans="1:36" x14ac:dyDescent="0.25">
      <c r="A51">
        <v>4</v>
      </c>
      <c r="B51">
        <v>2</v>
      </c>
      <c r="C51" t="s">
        <v>323</v>
      </c>
      <c r="D51" s="12">
        <v>40</v>
      </c>
      <c r="E51" s="12">
        <v>75</v>
      </c>
      <c r="F51" s="12">
        <v>95</v>
      </c>
      <c r="P51" t="s">
        <v>79</v>
      </c>
      <c r="Q51">
        <f>AVERAGE($Q$37:$Q$50)</f>
        <v>0.2857142857142857</v>
      </c>
      <c r="R51">
        <f>AVERAGE($R$37:$R$50)</f>
        <v>0</v>
      </c>
      <c r="S51">
        <f>AVERAGE($S$37:$S$50)</f>
        <v>0.2857142857142857</v>
      </c>
      <c r="T51">
        <f>AVERAGE($T$37:$T$50)</f>
        <v>-0.42857142857142855</v>
      </c>
      <c r="U51">
        <f>AVERAGE($U$37:$U$50)</f>
        <v>-0.5714285714285714</v>
      </c>
      <c r="V51">
        <f>AVERAGE($V$37:$V$50)</f>
        <v>0</v>
      </c>
      <c r="W51">
        <f>AVERAGE($W$37:$W$50)</f>
        <v>0</v>
      </c>
      <c r="X51">
        <f>AVERAGE($X$37:$X$50)</f>
        <v>0</v>
      </c>
      <c r="Y51">
        <f>AVERAGE($Y$37:$Y$50)</f>
        <v>0.2857142857142857</v>
      </c>
      <c r="Z51">
        <f>AVERAGE($Z$37:$Z$50)</f>
        <v>-0.42857142857142855</v>
      </c>
      <c r="AA51">
        <f>AVERAGE($AA$37:$AA$50)</f>
        <v>0.42857142857142855</v>
      </c>
      <c r="AB51">
        <f>AVERAGE($AB$37:$AB$50)</f>
        <v>-0.42857142857142855</v>
      </c>
      <c r="AC51">
        <f>AVERAGE($AC$37:$AC$50)</f>
        <v>-0.8571428571428571</v>
      </c>
      <c r="AD51">
        <f>AVERAGE($AD$37:$AD$50)</f>
        <v>-0.14285714285714285</v>
      </c>
      <c r="AE51">
        <f>AVERAGE($AE$37:$AE$50)</f>
        <v>0.14285714285714285</v>
      </c>
      <c r="AF51">
        <f>AVERAGE($AF$37:$AF$50)</f>
        <v>-0.8571428571428571</v>
      </c>
      <c r="AG51">
        <f>AVERAGE($AG$37:$AG$50)</f>
        <v>-0.14285714285714285</v>
      </c>
    </row>
    <row r="52" spans="1:36" x14ac:dyDescent="0.25">
      <c r="A52">
        <v>4</v>
      </c>
      <c r="B52">
        <v>3</v>
      </c>
      <c r="C52" t="s">
        <v>324</v>
      </c>
      <c r="D52" s="12">
        <v>20</v>
      </c>
      <c r="E52" s="12">
        <v>30</v>
      </c>
      <c r="F52" s="12">
        <v>50</v>
      </c>
    </row>
    <row r="53" spans="1:36" x14ac:dyDescent="0.25">
      <c r="A53">
        <v>4</v>
      </c>
      <c r="B53">
        <v>4</v>
      </c>
      <c r="C53" t="s">
        <v>325</v>
      </c>
      <c r="D53" s="12">
        <v>500</v>
      </c>
      <c r="E53" s="12">
        <v>30000</v>
      </c>
      <c r="F53" s="12">
        <v>50000</v>
      </c>
    </row>
    <row r="54" spans="1:36" x14ac:dyDescent="0.25">
      <c r="A54">
        <v>4</v>
      </c>
      <c r="B54">
        <v>5</v>
      </c>
      <c r="C54" t="s">
        <v>326</v>
      </c>
      <c r="D54" s="12">
        <v>100</v>
      </c>
      <c r="E54" s="12">
        <v>150</v>
      </c>
      <c r="F54" s="12">
        <v>300</v>
      </c>
      <c r="P54" t="s">
        <v>218</v>
      </c>
      <c r="Q54" t="s">
        <v>81</v>
      </c>
      <c r="R54" t="s">
        <v>82</v>
      </c>
      <c r="S54" t="s">
        <v>83</v>
      </c>
      <c r="T54" t="s">
        <v>84</v>
      </c>
      <c r="U54" t="s">
        <v>85</v>
      </c>
      <c r="V54" t="s">
        <v>86</v>
      </c>
      <c r="W54" t="s">
        <v>87</v>
      </c>
      <c r="X54" t="s">
        <v>88</v>
      </c>
      <c r="Y54" t="s">
        <v>89</v>
      </c>
      <c r="Z54" t="s">
        <v>90</v>
      </c>
      <c r="AA54" t="s">
        <v>91</v>
      </c>
      <c r="AB54" t="s">
        <v>92</v>
      </c>
      <c r="AC54" t="s">
        <v>93</v>
      </c>
      <c r="AD54" t="s">
        <v>94</v>
      </c>
      <c r="AE54" t="s">
        <v>95</v>
      </c>
      <c r="AF54" t="s">
        <v>96</v>
      </c>
      <c r="AG54" t="s">
        <v>80</v>
      </c>
      <c r="AH54" t="s">
        <v>321</v>
      </c>
      <c r="AJ54" t="s">
        <v>42</v>
      </c>
    </row>
    <row r="55" spans="1:36" x14ac:dyDescent="0.25">
      <c r="A55">
        <v>4</v>
      </c>
      <c r="B55">
        <v>6</v>
      </c>
      <c r="C55" t="s">
        <v>327</v>
      </c>
      <c r="D55" s="12">
        <v>15</v>
      </c>
      <c r="E55" s="12">
        <v>20</v>
      </c>
      <c r="F55" s="12">
        <v>25</v>
      </c>
      <c r="P55" t="s">
        <v>1</v>
      </c>
      <c r="Q55">
        <v>0.28205128205128205</v>
      </c>
      <c r="R55">
        <v>0.1891891891891892</v>
      </c>
      <c r="S55">
        <v>0.5</v>
      </c>
      <c r="T55">
        <v>0.93103448275862066</v>
      </c>
      <c r="U55">
        <v>1.0833333333333333</v>
      </c>
      <c r="V55">
        <v>0.39393939393939392</v>
      </c>
      <c r="W55">
        <v>0.35135135135135137</v>
      </c>
      <c r="X55">
        <v>0.22100122100122105</v>
      </c>
      <c r="Y55">
        <v>0.58437240232751453</v>
      </c>
      <c r="Z55">
        <v>0.38016528925619836</v>
      </c>
      <c r="AA55">
        <v>0.65289256198347112</v>
      </c>
      <c r="AB55">
        <v>0.63190184049079756</v>
      </c>
      <c r="AC55">
        <v>0.88888888888888884</v>
      </c>
      <c r="AD55">
        <v>2.4390243902439025E-2</v>
      </c>
      <c r="AE55">
        <v>0.58333333333333337</v>
      </c>
      <c r="AF55">
        <v>0.95522388059701491</v>
      </c>
      <c r="AG55">
        <f>AVERAGE($Q$55:$AF$55)</f>
        <v>0.54081679340025302</v>
      </c>
      <c r="AH55" t="s">
        <v>52</v>
      </c>
      <c r="AI55">
        <f>VARP($Q$69:$AF$69)</f>
        <v>12.827737428399892</v>
      </c>
      <c r="AJ55">
        <f>AI55/AI57</f>
        <v>6.7562183484660768E-2</v>
      </c>
    </row>
    <row r="56" spans="1:36" x14ac:dyDescent="0.25">
      <c r="A56">
        <v>4</v>
      </c>
      <c r="B56">
        <v>7</v>
      </c>
      <c r="C56" t="s">
        <v>328</v>
      </c>
      <c r="D56" s="12">
        <v>15</v>
      </c>
      <c r="E56" s="12">
        <v>20</v>
      </c>
      <c r="F56" s="12">
        <v>30</v>
      </c>
      <c r="P56" t="s">
        <v>2</v>
      </c>
      <c r="Q56">
        <v>0.57264957264957261</v>
      </c>
      <c r="R56">
        <v>1.027027027027027</v>
      </c>
      <c r="S56">
        <v>4</v>
      </c>
      <c r="T56">
        <v>0.31034482758620691</v>
      </c>
      <c r="U56">
        <v>1.0833333333333333</v>
      </c>
      <c r="V56">
        <v>9.0909090909090912E-2</v>
      </c>
      <c r="W56">
        <v>0.72972972972972971</v>
      </c>
      <c r="X56">
        <v>1.4420024420024422</v>
      </c>
      <c r="Y56">
        <v>0.95843724023275145</v>
      </c>
      <c r="Z56">
        <v>0.23966942148760331</v>
      </c>
      <c r="AA56">
        <v>0.17355371900826444</v>
      </c>
      <c r="AB56">
        <v>0.69325153374233128</v>
      </c>
      <c r="AC56">
        <v>0.99888888888888894</v>
      </c>
      <c r="AD56">
        <v>0.92682926829268297</v>
      </c>
      <c r="AE56">
        <v>0.375</v>
      </c>
      <c r="AF56">
        <v>0.9925373134328358</v>
      </c>
      <c r="AG56">
        <f>AVERAGE($Q$56:$AF$56)</f>
        <v>0.9133852130201725</v>
      </c>
      <c r="AH56" t="s">
        <v>54</v>
      </c>
      <c r="AI56">
        <f>VARP($AG$55:$AG$68)</f>
        <v>11.476195209836778</v>
      </c>
      <c r="AJ56">
        <f>AI56/AI57</f>
        <v>6.0443769667141836E-2</v>
      </c>
    </row>
    <row r="57" spans="1:36" x14ac:dyDescent="0.25">
      <c r="A57">
        <v>4</v>
      </c>
      <c r="B57">
        <v>8</v>
      </c>
      <c r="C57" t="s">
        <v>329</v>
      </c>
      <c r="D57" s="12">
        <v>150</v>
      </c>
      <c r="E57" s="12">
        <v>250</v>
      </c>
      <c r="F57" s="12">
        <v>500</v>
      </c>
      <c r="P57" t="s">
        <v>3</v>
      </c>
      <c r="Q57">
        <v>0.28205128205128205</v>
      </c>
      <c r="R57">
        <v>0.6216216216216216</v>
      </c>
      <c r="S57">
        <v>0.5</v>
      </c>
      <c r="T57">
        <v>0.98620689655172411</v>
      </c>
      <c r="U57">
        <v>4.1666666666666664E-2</v>
      </c>
      <c r="V57">
        <v>1.4242424242424243</v>
      </c>
      <c r="W57">
        <v>0.35135135135135137</v>
      </c>
      <c r="X57">
        <v>7.1400081400081401</v>
      </c>
      <c r="Y57">
        <v>0.58437240232751453</v>
      </c>
      <c r="Z57">
        <v>0.58677685950413228</v>
      </c>
      <c r="AA57">
        <v>0.58677685950413216</v>
      </c>
      <c r="AB57">
        <v>0.63190184049079756</v>
      </c>
      <c r="AC57">
        <v>0.66666666666666663</v>
      </c>
      <c r="AD57">
        <v>2.4390243902439025E-2</v>
      </c>
      <c r="AE57">
        <v>0.58333333333333337</v>
      </c>
      <c r="AF57">
        <v>0.9850746268656716</v>
      </c>
      <c r="AG57">
        <f>AVERAGE($Q$57:$AF$57)</f>
        <v>0.99977757594299344</v>
      </c>
      <c r="AH57" t="s">
        <v>57</v>
      </c>
      <c r="AI57">
        <f>VARP($Q$55:$AF$68)</f>
        <v>189.86564327531369</v>
      </c>
    </row>
    <row r="58" spans="1:36" x14ac:dyDescent="0.25">
      <c r="A58">
        <v>4</v>
      </c>
      <c r="B58">
        <v>9</v>
      </c>
      <c r="C58" t="s">
        <v>330</v>
      </c>
      <c r="D58" s="12">
        <v>300</v>
      </c>
      <c r="E58" s="12">
        <v>600</v>
      </c>
      <c r="F58" s="12">
        <v>1205</v>
      </c>
      <c r="P58" t="s">
        <v>4</v>
      </c>
      <c r="Q58">
        <v>1.5641025641025641</v>
      </c>
      <c r="R58">
        <v>1.027027027027027</v>
      </c>
      <c r="S58">
        <v>2</v>
      </c>
      <c r="T58">
        <v>205.89655172413794</v>
      </c>
      <c r="U58">
        <v>2.125</v>
      </c>
      <c r="V58">
        <v>0.39393939393939392</v>
      </c>
      <c r="W58">
        <v>0.45945945945945948</v>
      </c>
      <c r="X58">
        <v>1.035002035002035</v>
      </c>
      <c r="Y58">
        <v>0.50124688279301743</v>
      </c>
      <c r="Z58">
        <v>0.17355371900826447</v>
      </c>
      <c r="AA58">
        <v>8.0909090909090917</v>
      </c>
      <c r="AB58">
        <v>0.53987730061349692</v>
      </c>
      <c r="AC58">
        <v>0.88888888888888884</v>
      </c>
      <c r="AD58">
        <v>0.51219512195121952</v>
      </c>
      <c r="AE58">
        <v>0.375</v>
      </c>
      <c r="AF58">
        <v>0.99776119402985064</v>
      </c>
      <c r="AG58">
        <f>AVERAGE($Q$58:$AF$58)</f>
        <v>14.16128215011639</v>
      </c>
      <c r="AH58" t="s">
        <v>384</v>
      </c>
      <c r="AI58">
        <f>AVERAGE($Q$55:$AF$68)</f>
        <v>2.1380269481025271</v>
      </c>
    </row>
    <row r="59" spans="1:36" x14ac:dyDescent="0.25">
      <c r="A59">
        <v>4</v>
      </c>
      <c r="B59">
        <v>10</v>
      </c>
      <c r="C59" t="s">
        <v>331</v>
      </c>
      <c r="D59" s="12">
        <v>120</v>
      </c>
      <c r="E59" s="12">
        <v>200</v>
      </c>
      <c r="F59" s="12">
        <v>350</v>
      </c>
      <c r="P59" t="s">
        <v>5</v>
      </c>
      <c r="Q59">
        <v>0.70940170940170943</v>
      </c>
      <c r="R59">
        <v>0.45945945945945948</v>
      </c>
      <c r="S59">
        <v>0.5</v>
      </c>
      <c r="T59">
        <v>0.98620689655172411</v>
      </c>
      <c r="U59">
        <v>2.125</v>
      </c>
      <c r="V59">
        <v>0.24242424242424243</v>
      </c>
      <c r="W59">
        <v>0.45945945945945948</v>
      </c>
      <c r="X59">
        <v>6.3260073260073257</v>
      </c>
      <c r="Y59">
        <v>8.5619285120532004E-2</v>
      </c>
      <c r="Z59">
        <v>0.58677685950413228</v>
      </c>
      <c r="AA59">
        <v>7.2644628099173563</v>
      </c>
      <c r="AB59">
        <v>0.38650306748466262</v>
      </c>
      <c r="AC59">
        <v>0.77777777777777779</v>
      </c>
      <c r="AD59">
        <v>0.90243902439024393</v>
      </c>
      <c r="AE59">
        <v>0.66666666666666674</v>
      </c>
      <c r="AF59">
        <v>0.99626865671641796</v>
      </c>
      <c r="AG59">
        <f>AVERAGE($Q$59:$AF$59)</f>
        <v>1.4671545775551071</v>
      </c>
      <c r="AH59" t="s">
        <v>385</v>
      </c>
      <c r="AI59">
        <f>AI58*224</f>
        <v>478.91803637496605</v>
      </c>
    </row>
    <row r="60" spans="1:36" x14ac:dyDescent="0.25">
      <c r="A60">
        <v>4</v>
      </c>
      <c r="B60">
        <v>11</v>
      </c>
      <c r="C60" t="s">
        <v>332</v>
      </c>
      <c r="D60" s="12">
        <v>20</v>
      </c>
      <c r="E60" s="12">
        <v>110</v>
      </c>
      <c r="F60" s="12">
        <v>170</v>
      </c>
      <c r="P60" t="s">
        <v>6</v>
      </c>
      <c r="Q60">
        <v>1.5641025641025641</v>
      </c>
      <c r="R60">
        <v>0.1891891891891892</v>
      </c>
      <c r="S60">
        <v>0</v>
      </c>
      <c r="T60">
        <v>0.31034482758620691</v>
      </c>
      <c r="U60">
        <v>3.1666666666666665</v>
      </c>
      <c r="V60">
        <v>0.39393939393939392</v>
      </c>
      <c r="W60">
        <v>0.45945945945945948</v>
      </c>
      <c r="X60">
        <v>2.2560032560032561</v>
      </c>
      <c r="Y60">
        <v>0.3349958437240233</v>
      </c>
      <c r="Z60">
        <v>0.66942148760330578</v>
      </c>
      <c r="AA60">
        <v>1.4793388429752066</v>
      </c>
      <c r="AB60">
        <v>0.38650306748466262</v>
      </c>
      <c r="AC60">
        <v>0.77777777777777779</v>
      </c>
      <c r="AD60">
        <v>0.87804878048780488</v>
      </c>
      <c r="AE60">
        <v>0.16666666666666663</v>
      </c>
      <c r="AF60">
        <v>0.9970149253731343</v>
      </c>
      <c r="AG60">
        <f>AVERAGE($Q$60:$AF$60)</f>
        <v>0.87684204681495737</v>
      </c>
    </row>
    <row r="61" spans="1:36" x14ac:dyDescent="0.25">
      <c r="A61">
        <v>4</v>
      </c>
      <c r="B61">
        <v>12</v>
      </c>
      <c r="C61" t="s">
        <v>333</v>
      </c>
      <c r="D61" s="12">
        <v>4</v>
      </c>
      <c r="E61" s="12">
        <v>15</v>
      </c>
      <c r="F61" s="12">
        <v>28</v>
      </c>
      <c r="P61" t="s">
        <v>7</v>
      </c>
      <c r="Q61">
        <v>1.1367521367521367</v>
      </c>
      <c r="R61">
        <v>0.45945945945945948</v>
      </c>
      <c r="S61">
        <v>1</v>
      </c>
      <c r="T61">
        <v>0.99993103448275866</v>
      </c>
      <c r="U61">
        <v>0.16666666666666666</v>
      </c>
      <c r="V61">
        <v>0.81818181818181823</v>
      </c>
      <c r="W61">
        <v>0.45945945945945948</v>
      </c>
      <c r="X61">
        <v>0.62800162800162806</v>
      </c>
      <c r="Y61">
        <v>0.99916874480465501</v>
      </c>
      <c r="Z61">
        <v>3.1322314049586777</v>
      </c>
      <c r="AA61">
        <v>2.3057851239669422</v>
      </c>
      <c r="AB61">
        <v>2.0674846625766872</v>
      </c>
      <c r="AC61">
        <v>0.99444444444444446</v>
      </c>
      <c r="AD61">
        <v>0.99975609756097561</v>
      </c>
      <c r="AE61">
        <v>0.58333333333333337</v>
      </c>
      <c r="AF61">
        <v>0.9925373134328358</v>
      </c>
      <c r="AG61">
        <f>AVERAGE($Q$61:$AF$61)</f>
        <v>1.108949583005155</v>
      </c>
    </row>
    <row r="62" spans="1:36" x14ac:dyDescent="0.25">
      <c r="A62">
        <v>4</v>
      </c>
      <c r="B62">
        <v>13</v>
      </c>
      <c r="C62" t="s">
        <v>334</v>
      </c>
      <c r="D62" s="12">
        <v>50</v>
      </c>
      <c r="E62" s="12">
        <v>100</v>
      </c>
      <c r="F62" s="12">
        <v>300</v>
      </c>
      <c r="P62" t="s">
        <v>8</v>
      </c>
      <c r="Q62">
        <v>2.4188034188034186</v>
      </c>
      <c r="R62">
        <v>0.35135135135135137</v>
      </c>
      <c r="S62">
        <v>1</v>
      </c>
      <c r="T62">
        <v>2.4482758620689653</v>
      </c>
      <c r="U62">
        <v>3.1666666666666665</v>
      </c>
      <c r="V62">
        <v>0.39393939393939392</v>
      </c>
      <c r="W62">
        <v>0.45945945945945948</v>
      </c>
      <c r="X62">
        <v>2.2560032560032561</v>
      </c>
      <c r="Y62">
        <v>0.3349958437240233</v>
      </c>
      <c r="Z62">
        <v>0.66942148760330578</v>
      </c>
      <c r="AA62">
        <v>2.3057851239669422</v>
      </c>
      <c r="AB62">
        <v>0.47239263803680975</v>
      </c>
      <c r="AC62">
        <v>0.72222222222222221</v>
      </c>
      <c r="AD62">
        <v>0.95121951219512191</v>
      </c>
      <c r="AE62">
        <v>0.58333333333333337</v>
      </c>
      <c r="AF62">
        <v>0.91044776119402981</v>
      </c>
      <c r="AG62">
        <f>AVERAGE($Q$62:$AF$62)</f>
        <v>1.2152698331605183</v>
      </c>
    </row>
    <row r="63" spans="1:36" x14ac:dyDescent="0.25">
      <c r="A63">
        <v>4</v>
      </c>
      <c r="B63">
        <v>14</v>
      </c>
      <c r="C63" t="s">
        <v>335</v>
      </c>
      <c r="D63" s="12">
        <v>-10</v>
      </c>
      <c r="E63" s="12">
        <v>20</v>
      </c>
      <c r="F63" s="12">
        <v>50</v>
      </c>
      <c r="P63" t="s">
        <v>9</v>
      </c>
      <c r="Q63">
        <v>4.2735042735042736E-2</v>
      </c>
      <c r="R63">
        <v>1.1621621621621621</v>
      </c>
      <c r="S63">
        <v>9.0000000000000038E-2</v>
      </c>
      <c r="T63">
        <v>0.93103448275862066</v>
      </c>
      <c r="U63">
        <v>0.47916666666666669</v>
      </c>
      <c r="V63">
        <v>1.1212121212121211</v>
      </c>
      <c r="W63">
        <v>0.91891891891891897</v>
      </c>
      <c r="X63">
        <v>0.26739926739926739</v>
      </c>
      <c r="Y63">
        <v>2.4937655860349127E-3</v>
      </c>
      <c r="Z63">
        <v>0.17355371900826447</v>
      </c>
      <c r="AA63">
        <v>0.99999917355371903</v>
      </c>
      <c r="AB63">
        <v>0.84662576687116564</v>
      </c>
      <c r="AC63">
        <v>0.98888888888888893</v>
      </c>
      <c r="AD63">
        <v>9.7560975609756101E-2</v>
      </c>
      <c r="AE63">
        <v>0.58333333333333337</v>
      </c>
      <c r="AF63">
        <v>0.9850746268656716</v>
      </c>
      <c r="AG63">
        <f>AVERAGE($Q$63:$AF$63)</f>
        <v>0.60563493197310214</v>
      </c>
    </row>
    <row r="64" spans="1:36" x14ac:dyDescent="0.25">
      <c r="A64">
        <v>4</v>
      </c>
      <c r="B64">
        <v>15</v>
      </c>
      <c r="C64" t="s">
        <v>336</v>
      </c>
      <c r="D64" s="12">
        <v>0.5</v>
      </c>
      <c r="E64" s="12">
        <v>1.5</v>
      </c>
      <c r="F64" s="12">
        <v>3</v>
      </c>
      <c r="P64" t="s">
        <v>10</v>
      </c>
      <c r="Q64">
        <v>0.74358974358974361</v>
      </c>
      <c r="R64">
        <v>0.45945945945945948</v>
      </c>
      <c r="S64">
        <v>1</v>
      </c>
      <c r="T64">
        <v>0.93103448275862066</v>
      </c>
      <c r="U64">
        <v>3.1666666666666665</v>
      </c>
      <c r="V64">
        <v>0.39393939393939392</v>
      </c>
      <c r="W64">
        <v>0.45945945945945948</v>
      </c>
      <c r="X64">
        <v>6.3260073260073257</v>
      </c>
      <c r="Y64">
        <v>0.16874480465502908</v>
      </c>
      <c r="Z64">
        <v>0.83471074380165289</v>
      </c>
      <c r="AA64">
        <v>5.1983471074380168</v>
      </c>
      <c r="AB64">
        <v>0.63190184049079756</v>
      </c>
      <c r="AC64">
        <v>0.77777777777777779</v>
      </c>
      <c r="AD64">
        <v>0.80487804878048785</v>
      </c>
      <c r="AE64">
        <v>0.375</v>
      </c>
      <c r="AF64">
        <v>0.91044776119402981</v>
      </c>
      <c r="AG64">
        <f>AVERAGE($Q$64:$AF$64)</f>
        <v>1.4488727885011539</v>
      </c>
    </row>
    <row r="65" spans="1:33" x14ac:dyDescent="0.25">
      <c r="A65">
        <v>4</v>
      </c>
      <c r="B65">
        <v>16</v>
      </c>
      <c r="C65" t="s">
        <v>337</v>
      </c>
      <c r="D65" s="12">
        <v>0.03</v>
      </c>
      <c r="E65" s="12">
        <v>0.15</v>
      </c>
      <c r="F65" s="12">
        <v>0.3</v>
      </c>
      <c r="P65" t="s">
        <v>11</v>
      </c>
      <c r="Q65">
        <v>0.70085470085470081</v>
      </c>
      <c r="R65">
        <v>0.72972972972972971</v>
      </c>
      <c r="S65">
        <v>1</v>
      </c>
      <c r="T65">
        <v>0.86206896551724133</v>
      </c>
      <c r="U65">
        <v>5.25</v>
      </c>
      <c r="V65">
        <v>6.0606060606060608E-2</v>
      </c>
      <c r="W65">
        <v>0.1891891891891892</v>
      </c>
      <c r="X65">
        <v>6.3260073260073257</v>
      </c>
      <c r="Y65">
        <v>0.24688279301745636</v>
      </c>
      <c r="Z65">
        <v>4.3719008264462813</v>
      </c>
      <c r="AA65">
        <v>5.6115702479338854</v>
      </c>
      <c r="AB65">
        <v>0.53987730061349692</v>
      </c>
      <c r="AC65">
        <v>0.77777777777777779</v>
      </c>
      <c r="AD65">
        <v>0.63414634146341464</v>
      </c>
      <c r="AE65">
        <v>0.375</v>
      </c>
      <c r="AF65">
        <v>0.91044776119402981</v>
      </c>
      <c r="AG65">
        <f>AVERAGE($Q$65:$AF$65)</f>
        <v>1.7866286887719118</v>
      </c>
    </row>
    <row r="66" spans="1:33" x14ac:dyDescent="0.25">
      <c r="A66">
        <v>5</v>
      </c>
      <c r="B66">
        <v>1</v>
      </c>
      <c r="C66" t="s">
        <v>322</v>
      </c>
      <c r="D66" s="12">
        <v>200</v>
      </c>
      <c r="E66" s="12">
        <v>400</v>
      </c>
      <c r="F66" s="12">
        <v>600</v>
      </c>
      <c r="P66" t="s">
        <v>12</v>
      </c>
      <c r="Q66">
        <v>16.094017094017094</v>
      </c>
      <c r="R66">
        <v>0.45945945945945948</v>
      </c>
      <c r="S66">
        <v>3</v>
      </c>
      <c r="T66">
        <v>0.65517241379310343</v>
      </c>
      <c r="U66">
        <v>15.666666666666666</v>
      </c>
      <c r="V66">
        <v>6.0606060606060608E-2</v>
      </c>
      <c r="W66">
        <v>0.1891891891891892</v>
      </c>
      <c r="X66">
        <v>2.2560032560032561</v>
      </c>
      <c r="Y66">
        <v>0.50124688279301743</v>
      </c>
      <c r="Z66">
        <v>0.9173553719008265</v>
      </c>
      <c r="AA66">
        <v>3.9586776859504131</v>
      </c>
      <c r="AB66">
        <v>0.84049079754601219</v>
      </c>
      <c r="AC66">
        <v>0.9966666666666667</v>
      </c>
      <c r="AD66">
        <v>0.92682926829268297</v>
      </c>
      <c r="AE66">
        <v>0.5</v>
      </c>
      <c r="AF66">
        <v>0.9850746268656716</v>
      </c>
      <c r="AG66">
        <f>AVERAGE($Q$66:$AF$66)</f>
        <v>3.0004659649843828</v>
      </c>
    </row>
    <row r="67" spans="1:33" x14ac:dyDescent="0.25">
      <c r="A67">
        <v>5</v>
      </c>
      <c r="B67">
        <v>2</v>
      </c>
      <c r="C67" t="s">
        <v>323</v>
      </c>
      <c r="D67" s="12">
        <v>10</v>
      </c>
      <c r="E67" s="12">
        <v>20</v>
      </c>
      <c r="F67" s="12">
        <v>75</v>
      </c>
      <c r="P67" t="s">
        <v>13</v>
      </c>
      <c r="Q67">
        <v>0.95726495726495731</v>
      </c>
      <c r="R67">
        <v>0.35135135135135137</v>
      </c>
      <c r="S67">
        <v>2</v>
      </c>
      <c r="T67">
        <v>0.93103448275862066</v>
      </c>
      <c r="U67">
        <v>3.1666666666666665</v>
      </c>
      <c r="V67">
        <v>0.21212121212121213</v>
      </c>
      <c r="W67">
        <v>0.1891891891891892</v>
      </c>
      <c r="X67">
        <v>1.4420024420024422</v>
      </c>
      <c r="Y67">
        <v>0.16874480465502908</v>
      </c>
      <c r="Z67">
        <v>0.79338842975206614</v>
      </c>
      <c r="AA67">
        <v>3.1322314049586777</v>
      </c>
      <c r="AB67">
        <v>0.69325153374233128</v>
      </c>
      <c r="AC67">
        <v>0.97777777777777775</v>
      </c>
      <c r="AD67">
        <v>1.1219512195121952</v>
      </c>
      <c r="AE67">
        <v>0.375</v>
      </c>
      <c r="AF67">
        <v>0.99626865671641796</v>
      </c>
      <c r="AG67">
        <f>AVERAGE($Q$67:$AF$67)</f>
        <v>1.0942652580293082</v>
      </c>
    </row>
    <row r="68" spans="1:33" x14ac:dyDescent="0.25">
      <c r="A68">
        <v>5</v>
      </c>
      <c r="B68">
        <v>3</v>
      </c>
      <c r="C68" t="s">
        <v>324</v>
      </c>
      <c r="D68" s="12">
        <v>1</v>
      </c>
      <c r="E68" s="12">
        <v>5</v>
      </c>
      <c r="F68" s="12">
        <v>10</v>
      </c>
      <c r="P68" t="s">
        <v>14</v>
      </c>
      <c r="Q68">
        <v>0.28205128205128205</v>
      </c>
      <c r="R68">
        <v>1.1621621621621621</v>
      </c>
      <c r="S68">
        <v>1</v>
      </c>
      <c r="T68">
        <v>0.93103448275862066</v>
      </c>
      <c r="U68">
        <v>0.79166666666666663</v>
      </c>
      <c r="V68">
        <v>0.84848484848484851</v>
      </c>
      <c r="W68">
        <v>0.35135135135135137</v>
      </c>
      <c r="X68">
        <v>0.71509971509971504</v>
      </c>
      <c r="Y68">
        <v>0.87531172069825436</v>
      </c>
      <c r="Z68">
        <v>0.58677685950413228</v>
      </c>
      <c r="AA68">
        <v>0.17355371900826444</v>
      </c>
      <c r="AB68">
        <v>0.38650306748466262</v>
      </c>
      <c r="AC68">
        <v>0.66666666666666663</v>
      </c>
      <c r="AD68">
        <v>1.0731707317073171</v>
      </c>
      <c r="AE68">
        <v>0.58333333333333337</v>
      </c>
      <c r="AF68">
        <v>0.98134328358208955</v>
      </c>
      <c r="AG68">
        <f>AVERAGE($Q$68:$AF$68)</f>
        <v>0.71303186815996056</v>
      </c>
    </row>
    <row r="69" spans="1:33" x14ac:dyDescent="0.25">
      <c r="A69">
        <v>5</v>
      </c>
      <c r="B69">
        <v>4</v>
      </c>
      <c r="C69" t="s">
        <v>325</v>
      </c>
      <c r="D69" s="12">
        <v>0.1</v>
      </c>
      <c r="E69" s="12">
        <v>2</v>
      </c>
      <c r="F69" s="12">
        <v>50</v>
      </c>
      <c r="P69" t="s">
        <v>79</v>
      </c>
      <c r="Q69">
        <f>AVERAGE($Q$55:$Q$68)</f>
        <v>1.9536019536019533</v>
      </c>
      <c r="R69">
        <f>AVERAGE($R$55:$R$68)</f>
        <v>0.61776061776061775</v>
      </c>
      <c r="S69">
        <f>AVERAGE($S$55:$S$68)</f>
        <v>1.2564285714285715</v>
      </c>
      <c r="T69">
        <f>AVERAGE($T$55:$T$68)</f>
        <v>15.579305418719215</v>
      </c>
      <c r="U69">
        <f>AVERAGE($U$55:$U$68)</f>
        <v>2.9627976190476182</v>
      </c>
      <c r="V69">
        <f>AVERAGE($V$55:$V$68)</f>
        <v>0.48917748917748921</v>
      </c>
      <c r="W69">
        <f>AVERAGE($W$55:$W$68)</f>
        <v>0.43050193050193064</v>
      </c>
      <c r="X69">
        <f>AVERAGE($X$55:$X$68)</f>
        <v>2.7597534740391887</v>
      </c>
      <c r="Y69">
        <f>AVERAGE($Y$55:$Y$68)</f>
        <v>0.45333095831848941</v>
      </c>
      <c r="Z69">
        <f>AVERAGE($Z$55:$Z$68)</f>
        <v>1.0082644628099175</v>
      </c>
      <c r="AA69">
        <f>AVERAGE($AA$55:$AA$68)</f>
        <v>2.9952773907910273</v>
      </c>
      <c r="AB69">
        <f>AVERAGE($AB$55:$AB$68)</f>
        <v>0.69631901840490795</v>
      </c>
      <c r="AC69">
        <f>AVERAGE($AC$55:$AC$68)</f>
        <v>0.8500793650793651</v>
      </c>
      <c r="AD69">
        <f>AVERAGE($AD$55:$AD$68)</f>
        <v>0.70555749128919865</v>
      </c>
      <c r="AE69">
        <f>AVERAGE($AE$55:$AE$68)</f>
        <v>0.47916666666666663</v>
      </c>
      <c r="AF69">
        <f>AVERAGE($AF$55:$AF$68)</f>
        <v>0.97110874200426445</v>
      </c>
      <c r="AG69">
        <f>AVERAGE($AG$37:$AG$50)</f>
        <v>-0.14285714285714285</v>
      </c>
    </row>
    <row r="70" spans="1:33" x14ac:dyDescent="0.25">
      <c r="A70">
        <v>5</v>
      </c>
      <c r="B70">
        <v>5</v>
      </c>
      <c r="C70" t="s">
        <v>326</v>
      </c>
      <c r="D70" s="12">
        <v>100</v>
      </c>
      <c r="E70" s="12">
        <v>150</v>
      </c>
      <c r="F70" s="12">
        <v>250</v>
      </c>
    </row>
    <row r="71" spans="1:33" x14ac:dyDescent="0.25">
      <c r="A71">
        <v>5</v>
      </c>
      <c r="B71">
        <v>6</v>
      </c>
      <c r="C71" t="s">
        <v>327</v>
      </c>
      <c r="D71" s="12">
        <v>10</v>
      </c>
      <c r="E71" s="12">
        <v>25</v>
      </c>
      <c r="F71" s="12">
        <v>50</v>
      </c>
    </row>
    <row r="72" spans="1:33" x14ac:dyDescent="0.25">
      <c r="A72">
        <v>5</v>
      </c>
      <c r="B72">
        <v>7</v>
      </c>
      <c r="C72" t="s">
        <v>328</v>
      </c>
      <c r="D72" s="12">
        <v>19</v>
      </c>
      <c r="E72" s="12">
        <v>20</v>
      </c>
      <c r="F72" s="12">
        <v>21</v>
      </c>
    </row>
    <row r="73" spans="1:33" x14ac:dyDescent="0.25">
      <c r="A73">
        <v>5</v>
      </c>
      <c r="B73">
        <v>8</v>
      </c>
      <c r="C73" t="s">
        <v>329</v>
      </c>
      <c r="D73" s="12">
        <v>700</v>
      </c>
      <c r="E73" s="12">
        <v>900</v>
      </c>
      <c r="F73" s="12">
        <v>1200</v>
      </c>
    </row>
    <row r="74" spans="1:33" x14ac:dyDescent="0.25">
      <c r="A74">
        <v>5</v>
      </c>
      <c r="B74">
        <v>9</v>
      </c>
      <c r="C74" t="s">
        <v>330</v>
      </c>
      <c r="D74" s="12">
        <v>800</v>
      </c>
      <c r="E74" s="12">
        <v>1100</v>
      </c>
      <c r="F74" s="12">
        <v>1300</v>
      </c>
    </row>
    <row r="75" spans="1:33" x14ac:dyDescent="0.25">
      <c r="A75">
        <v>5</v>
      </c>
      <c r="B75">
        <v>10</v>
      </c>
      <c r="C75" t="s">
        <v>331</v>
      </c>
      <c r="D75" s="12">
        <v>70</v>
      </c>
      <c r="E75" s="12">
        <v>100</v>
      </c>
      <c r="F75" s="12">
        <v>150</v>
      </c>
    </row>
    <row r="76" spans="1:33" x14ac:dyDescent="0.25">
      <c r="A76">
        <v>5</v>
      </c>
      <c r="B76">
        <v>11</v>
      </c>
      <c r="C76" t="s">
        <v>332</v>
      </c>
      <c r="D76" s="12">
        <v>10</v>
      </c>
      <c r="E76" s="12">
        <v>100</v>
      </c>
      <c r="F76" s="12">
        <v>200</v>
      </c>
    </row>
    <row r="77" spans="1:33" x14ac:dyDescent="0.25">
      <c r="A77">
        <v>5</v>
      </c>
      <c r="B77">
        <v>12</v>
      </c>
      <c r="C77" t="s">
        <v>333</v>
      </c>
      <c r="D77" s="12">
        <v>5</v>
      </c>
      <c r="E77" s="12">
        <v>20</v>
      </c>
      <c r="F77" s="12">
        <v>30</v>
      </c>
    </row>
    <row r="78" spans="1:33" x14ac:dyDescent="0.25">
      <c r="A78">
        <v>5</v>
      </c>
      <c r="B78">
        <v>13</v>
      </c>
      <c r="C78" t="s">
        <v>334</v>
      </c>
      <c r="D78" s="12">
        <v>100</v>
      </c>
      <c r="E78" s="12">
        <v>200</v>
      </c>
      <c r="F78" s="12">
        <v>300</v>
      </c>
    </row>
    <row r="79" spans="1:33" x14ac:dyDescent="0.25">
      <c r="A79">
        <v>5</v>
      </c>
      <c r="B79">
        <v>14</v>
      </c>
      <c r="C79" t="s">
        <v>335</v>
      </c>
      <c r="D79" s="12">
        <v>2</v>
      </c>
      <c r="E79" s="12">
        <v>4</v>
      </c>
      <c r="F79" s="12">
        <v>8</v>
      </c>
    </row>
    <row r="80" spans="1:33" x14ac:dyDescent="0.25">
      <c r="A80">
        <v>5</v>
      </c>
      <c r="B80">
        <v>15</v>
      </c>
      <c r="C80" t="s">
        <v>336</v>
      </c>
      <c r="D80" s="12">
        <v>1</v>
      </c>
      <c r="E80" s="12">
        <v>4</v>
      </c>
      <c r="F80" s="12">
        <v>5</v>
      </c>
    </row>
    <row r="81" spans="1:6" x14ac:dyDescent="0.25">
      <c r="A81">
        <v>5</v>
      </c>
      <c r="B81">
        <v>16</v>
      </c>
      <c r="C81" t="s">
        <v>337</v>
      </c>
      <c r="D81" s="12">
        <v>0.03</v>
      </c>
      <c r="E81" s="12">
        <v>0.25</v>
      </c>
      <c r="F81" s="12">
        <v>1</v>
      </c>
    </row>
    <row r="82" spans="1:6" x14ac:dyDescent="0.25">
      <c r="A82">
        <v>6</v>
      </c>
      <c r="B82">
        <v>1</v>
      </c>
      <c r="C82" t="s">
        <v>322</v>
      </c>
      <c r="D82" s="12">
        <v>100</v>
      </c>
      <c r="E82" s="12">
        <v>600</v>
      </c>
      <c r="F82" s="12">
        <v>3000</v>
      </c>
    </row>
    <row r="83" spans="1:6" x14ac:dyDescent="0.25">
      <c r="A83">
        <v>6</v>
      </c>
      <c r="B83">
        <v>2</v>
      </c>
      <c r="C83" t="s">
        <v>323</v>
      </c>
      <c r="D83" s="12">
        <v>10</v>
      </c>
      <c r="E83" s="12">
        <v>30</v>
      </c>
      <c r="F83" s="12">
        <v>70</v>
      </c>
    </row>
    <row r="84" spans="1:6" x14ac:dyDescent="0.25">
      <c r="A84">
        <v>6</v>
      </c>
      <c r="B84">
        <v>3</v>
      </c>
      <c r="C84" t="s">
        <v>324</v>
      </c>
      <c r="D84" s="12">
        <v>0.1</v>
      </c>
      <c r="E84" s="12">
        <v>10</v>
      </c>
      <c r="F84" s="12">
        <v>40</v>
      </c>
    </row>
    <row r="85" spans="1:6" x14ac:dyDescent="0.25">
      <c r="A85">
        <v>6</v>
      </c>
      <c r="B85">
        <v>4</v>
      </c>
      <c r="C85" t="s">
        <v>325</v>
      </c>
      <c r="D85" s="12">
        <v>0.1</v>
      </c>
      <c r="E85" s="12">
        <v>100</v>
      </c>
      <c r="F85" s="12">
        <v>100000</v>
      </c>
    </row>
    <row r="86" spans="1:6" x14ac:dyDescent="0.25">
      <c r="A86">
        <v>6</v>
      </c>
      <c r="B86">
        <v>5</v>
      </c>
      <c r="C86" t="s">
        <v>326</v>
      </c>
      <c r="D86" s="12">
        <v>80</v>
      </c>
      <c r="E86" s="12">
        <v>200</v>
      </c>
      <c r="F86" s="12">
        <v>400</v>
      </c>
    </row>
    <row r="87" spans="1:6" x14ac:dyDescent="0.25">
      <c r="A87">
        <v>6</v>
      </c>
      <c r="B87">
        <v>6</v>
      </c>
      <c r="C87" t="s">
        <v>327</v>
      </c>
      <c r="D87" s="12">
        <v>10</v>
      </c>
      <c r="E87" s="12">
        <v>20</v>
      </c>
      <c r="F87" s="12">
        <v>40</v>
      </c>
    </row>
    <row r="88" spans="1:6" x14ac:dyDescent="0.25">
      <c r="A88">
        <v>6</v>
      </c>
      <c r="B88">
        <v>7</v>
      </c>
      <c r="C88" t="s">
        <v>328</v>
      </c>
      <c r="D88" s="12">
        <v>10</v>
      </c>
      <c r="E88" s="12">
        <v>20</v>
      </c>
      <c r="F88" s="12">
        <v>30</v>
      </c>
    </row>
    <row r="89" spans="1:6" x14ac:dyDescent="0.25">
      <c r="A89">
        <v>6</v>
      </c>
      <c r="B89">
        <v>8</v>
      </c>
      <c r="C89" t="s">
        <v>329</v>
      </c>
      <c r="D89" s="12">
        <v>200</v>
      </c>
      <c r="E89" s="12">
        <v>400</v>
      </c>
      <c r="F89" s="12">
        <v>2000</v>
      </c>
    </row>
    <row r="90" spans="1:6" x14ac:dyDescent="0.25">
      <c r="A90">
        <v>6</v>
      </c>
      <c r="B90">
        <v>9</v>
      </c>
      <c r="C90" t="s">
        <v>330</v>
      </c>
      <c r="D90" s="12">
        <v>100</v>
      </c>
      <c r="E90" s="12">
        <v>800</v>
      </c>
      <c r="F90" s="12">
        <v>2000</v>
      </c>
    </row>
    <row r="91" spans="1:6" x14ac:dyDescent="0.25">
      <c r="A91">
        <v>6</v>
      </c>
      <c r="B91">
        <v>10</v>
      </c>
      <c r="C91" t="s">
        <v>331</v>
      </c>
      <c r="D91" s="12">
        <v>40</v>
      </c>
      <c r="E91" s="12">
        <v>80</v>
      </c>
      <c r="F91" s="12">
        <v>150</v>
      </c>
    </row>
    <row r="92" spans="1:6" x14ac:dyDescent="0.25">
      <c r="A92">
        <v>6</v>
      </c>
      <c r="B92">
        <v>11</v>
      </c>
      <c r="C92" t="s">
        <v>332</v>
      </c>
      <c r="D92" s="12">
        <v>10</v>
      </c>
      <c r="E92" s="12">
        <v>30</v>
      </c>
      <c r="F92" s="12">
        <v>50</v>
      </c>
    </row>
    <row r="93" spans="1:6" x14ac:dyDescent="0.25">
      <c r="A93">
        <v>6</v>
      </c>
      <c r="B93">
        <v>12</v>
      </c>
      <c r="C93" t="s">
        <v>333</v>
      </c>
      <c r="D93" s="12">
        <v>2</v>
      </c>
      <c r="E93" s="12">
        <v>20</v>
      </c>
      <c r="F93" s="12">
        <v>50</v>
      </c>
    </row>
    <row r="94" spans="1:6" x14ac:dyDescent="0.25">
      <c r="A94">
        <v>6</v>
      </c>
      <c r="B94">
        <v>13</v>
      </c>
      <c r="C94" t="s">
        <v>334</v>
      </c>
      <c r="D94" s="12">
        <v>50</v>
      </c>
      <c r="E94" s="12">
        <v>200</v>
      </c>
      <c r="F94" s="12">
        <v>1000</v>
      </c>
    </row>
    <row r="95" spans="1:6" x14ac:dyDescent="0.25">
      <c r="A95">
        <v>6</v>
      </c>
      <c r="B95">
        <v>14</v>
      </c>
      <c r="C95" t="s">
        <v>335</v>
      </c>
      <c r="D95" s="12">
        <v>0.5</v>
      </c>
      <c r="E95" s="12">
        <v>5</v>
      </c>
      <c r="F95" s="12">
        <v>10</v>
      </c>
    </row>
    <row r="96" spans="1:6" x14ac:dyDescent="0.25">
      <c r="A96">
        <v>6</v>
      </c>
      <c r="B96">
        <v>15</v>
      </c>
      <c r="C96" t="s">
        <v>336</v>
      </c>
      <c r="D96" s="12">
        <v>0.5</v>
      </c>
      <c r="E96" s="12">
        <v>2</v>
      </c>
      <c r="F96" s="12">
        <v>3</v>
      </c>
    </row>
    <row r="97" spans="1:6" x14ac:dyDescent="0.25">
      <c r="A97">
        <v>6</v>
      </c>
      <c r="B97">
        <v>16</v>
      </c>
      <c r="C97" t="s">
        <v>337</v>
      </c>
      <c r="D97" s="12">
        <v>1E-3</v>
      </c>
      <c r="E97" s="12">
        <v>0.2</v>
      </c>
      <c r="F97" s="12">
        <v>1</v>
      </c>
    </row>
    <row r="98" spans="1:6" x14ac:dyDescent="0.25">
      <c r="A98">
        <v>7</v>
      </c>
      <c r="B98">
        <v>1</v>
      </c>
      <c r="C98" t="s">
        <v>322</v>
      </c>
      <c r="D98" s="12">
        <v>25</v>
      </c>
      <c r="E98" s="12">
        <v>500</v>
      </c>
      <c r="F98" s="12">
        <v>5000</v>
      </c>
    </row>
    <row r="99" spans="1:6" x14ac:dyDescent="0.25">
      <c r="A99">
        <v>7</v>
      </c>
      <c r="B99">
        <v>2</v>
      </c>
      <c r="C99" t="s">
        <v>323</v>
      </c>
      <c r="D99" s="12">
        <v>5</v>
      </c>
      <c r="E99" s="12">
        <v>20</v>
      </c>
      <c r="F99" s="12">
        <v>35</v>
      </c>
    </row>
    <row r="100" spans="1:6" x14ac:dyDescent="0.25">
      <c r="A100">
        <v>7</v>
      </c>
      <c r="B100">
        <v>3</v>
      </c>
      <c r="C100" t="s">
        <v>324</v>
      </c>
      <c r="D100" s="12">
        <v>9</v>
      </c>
      <c r="E100" s="12">
        <v>20</v>
      </c>
      <c r="F100" s="12">
        <v>30</v>
      </c>
    </row>
    <row r="101" spans="1:6" x14ac:dyDescent="0.25">
      <c r="A101">
        <v>7</v>
      </c>
      <c r="B101">
        <v>4</v>
      </c>
      <c r="C101" t="s">
        <v>325</v>
      </c>
      <c r="D101" s="12">
        <v>1E-3</v>
      </c>
      <c r="E101" s="12">
        <v>0.01</v>
      </c>
      <c r="F101" s="12">
        <v>1</v>
      </c>
    </row>
    <row r="102" spans="1:6" x14ac:dyDescent="0.25">
      <c r="A102">
        <v>7</v>
      </c>
      <c r="B102">
        <v>5</v>
      </c>
      <c r="C102" t="s">
        <v>326</v>
      </c>
      <c r="D102" s="12">
        <v>10</v>
      </c>
      <c r="E102" s="12">
        <v>40</v>
      </c>
      <c r="F102" s="12">
        <v>200</v>
      </c>
    </row>
    <row r="103" spans="1:6" x14ac:dyDescent="0.25">
      <c r="A103">
        <v>7</v>
      </c>
      <c r="B103">
        <v>6</v>
      </c>
      <c r="C103" t="s">
        <v>327</v>
      </c>
      <c r="D103" s="12">
        <v>50</v>
      </c>
      <c r="E103" s="12">
        <v>60</v>
      </c>
      <c r="F103" s="12">
        <v>95</v>
      </c>
    </row>
    <row r="104" spans="1:6" x14ac:dyDescent="0.25">
      <c r="A104">
        <v>7</v>
      </c>
      <c r="B104">
        <v>7</v>
      </c>
      <c r="C104" t="s">
        <v>328</v>
      </c>
      <c r="D104" s="12">
        <v>5</v>
      </c>
      <c r="E104" s="12">
        <v>20</v>
      </c>
      <c r="F104" s="12">
        <v>30</v>
      </c>
    </row>
    <row r="105" spans="1:6" x14ac:dyDescent="0.25">
      <c r="A105">
        <v>7</v>
      </c>
      <c r="B105">
        <v>8</v>
      </c>
      <c r="C105" t="s">
        <v>329</v>
      </c>
      <c r="D105" s="12">
        <v>20</v>
      </c>
      <c r="E105" s="12">
        <v>200</v>
      </c>
      <c r="F105" s="12">
        <v>1600</v>
      </c>
    </row>
    <row r="106" spans="1:6" x14ac:dyDescent="0.25">
      <c r="A106">
        <v>7</v>
      </c>
      <c r="B106">
        <v>9</v>
      </c>
      <c r="C106" t="s">
        <v>330</v>
      </c>
      <c r="D106" s="12">
        <v>0.1</v>
      </c>
      <c r="E106" s="12">
        <v>1</v>
      </c>
      <c r="F106" s="12">
        <v>10</v>
      </c>
    </row>
    <row r="107" spans="1:6" x14ac:dyDescent="0.25">
      <c r="A107">
        <v>7</v>
      </c>
      <c r="B107">
        <v>10</v>
      </c>
      <c r="C107" t="s">
        <v>331</v>
      </c>
      <c r="D107" s="12">
        <v>500</v>
      </c>
      <c r="E107" s="12">
        <v>1000</v>
      </c>
      <c r="F107" s="12">
        <v>2000</v>
      </c>
    </row>
    <row r="108" spans="1:6" x14ac:dyDescent="0.25">
      <c r="A108">
        <v>7</v>
      </c>
      <c r="B108">
        <v>11</v>
      </c>
      <c r="C108" t="s">
        <v>332</v>
      </c>
      <c r="D108" s="12">
        <v>10</v>
      </c>
      <c r="E108" s="12">
        <v>40</v>
      </c>
      <c r="F108" s="12">
        <v>100</v>
      </c>
    </row>
    <row r="109" spans="1:6" x14ac:dyDescent="0.25">
      <c r="A109">
        <v>7</v>
      </c>
      <c r="B109">
        <v>12</v>
      </c>
      <c r="C109" t="s">
        <v>333</v>
      </c>
      <c r="D109" s="12">
        <v>50</v>
      </c>
      <c r="E109" s="12">
        <v>100</v>
      </c>
      <c r="F109" s="12">
        <v>600</v>
      </c>
    </row>
    <row r="110" spans="1:6" x14ac:dyDescent="0.25">
      <c r="A110">
        <v>7</v>
      </c>
      <c r="B110">
        <v>13</v>
      </c>
      <c r="C110" t="s">
        <v>334</v>
      </c>
      <c r="D110" s="12">
        <v>2</v>
      </c>
      <c r="E110" s="12">
        <v>5</v>
      </c>
      <c r="F110" s="12">
        <v>250</v>
      </c>
    </row>
    <row r="111" spans="1:6" x14ac:dyDescent="0.25">
      <c r="A111">
        <v>7</v>
      </c>
      <c r="B111">
        <v>14</v>
      </c>
      <c r="C111" t="s">
        <v>335</v>
      </c>
      <c r="D111" s="12">
        <v>1E-3</v>
      </c>
      <c r="E111" s="12">
        <v>0.01</v>
      </c>
      <c r="F111" s="12">
        <v>0.1</v>
      </c>
    </row>
    <row r="112" spans="1:6" x14ac:dyDescent="0.25">
      <c r="A112">
        <v>7</v>
      </c>
      <c r="B112">
        <v>15</v>
      </c>
      <c r="C112" t="s">
        <v>336</v>
      </c>
      <c r="D112" s="12">
        <v>0.5</v>
      </c>
      <c r="E112" s="12">
        <v>1</v>
      </c>
      <c r="F112" s="12">
        <v>2</v>
      </c>
    </row>
    <row r="113" spans="1:6" x14ac:dyDescent="0.25">
      <c r="A113">
        <v>7</v>
      </c>
      <c r="B113">
        <v>16</v>
      </c>
      <c r="C113" t="s">
        <v>337</v>
      </c>
      <c r="D113" s="12">
        <v>0.01</v>
      </c>
      <c r="E113" s="12">
        <v>0.5</v>
      </c>
      <c r="F113" s="12">
        <v>1</v>
      </c>
    </row>
    <row r="114" spans="1:6" x14ac:dyDescent="0.25">
      <c r="A114">
        <v>8</v>
      </c>
      <c r="B114">
        <v>1</v>
      </c>
      <c r="C114" t="s">
        <v>322</v>
      </c>
      <c r="D114" s="12">
        <v>50</v>
      </c>
      <c r="E114" s="12">
        <v>800</v>
      </c>
      <c r="F114" s="12">
        <v>2000</v>
      </c>
    </row>
    <row r="115" spans="1:6" x14ac:dyDescent="0.25">
      <c r="A115">
        <v>8</v>
      </c>
      <c r="B115">
        <v>2</v>
      </c>
      <c r="C115" t="s">
        <v>323</v>
      </c>
      <c r="D115" s="12">
        <v>1</v>
      </c>
      <c r="E115" s="12">
        <v>50</v>
      </c>
      <c r="F115" s="12">
        <v>90</v>
      </c>
    </row>
    <row r="116" spans="1:6" x14ac:dyDescent="0.25">
      <c r="A116">
        <v>8</v>
      </c>
      <c r="B116">
        <v>3</v>
      </c>
      <c r="C116" t="s">
        <v>324</v>
      </c>
      <c r="D116" s="12">
        <v>5</v>
      </c>
      <c r="E116" s="12">
        <v>20</v>
      </c>
      <c r="F116" s="12">
        <v>70</v>
      </c>
    </row>
    <row r="117" spans="1:6" x14ac:dyDescent="0.25">
      <c r="A117">
        <v>8</v>
      </c>
      <c r="B117">
        <v>4</v>
      </c>
      <c r="C117" t="s">
        <v>325</v>
      </c>
      <c r="D117" s="12">
        <v>1</v>
      </c>
      <c r="E117" s="12">
        <v>500</v>
      </c>
      <c r="F117" s="12">
        <v>100000</v>
      </c>
    </row>
    <row r="118" spans="1:6" x14ac:dyDescent="0.25">
      <c r="A118">
        <v>8</v>
      </c>
      <c r="B118">
        <v>5</v>
      </c>
      <c r="C118" t="s">
        <v>326</v>
      </c>
      <c r="D118" s="12">
        <v>100</v>
      </c>
      <c r="E118" s="12">
        <v>200</v>
      </c>
      <c r="F118" s="12">
        <v>800</v>
      </c>
    </row>
    <row r="119" spans="1:6" x14ac:dyDescent="0.25">
      <c r="A119">
        <v>8</v>
      </c>
      <c r="B119">
        <v>6</v>
      </c>
      <c r="C119" t="s">
        <v>327</v>
      </c>
      <c r="D119" s="12">
        <v>10</v>
      </c>
      <c r="E119" s="12">
        <v>20</v>
      </c>
      <c r="F119" s="12">
        <v>30</v>
      </c>
    </row>
    <row r="120" spans="1:6" x14ac:dyDescent="0.25">
      <c r="A120">
        <v>8</v>
      </c>
      <c r="B120">
        <v>7</v>
      </c>
      <c r="C120" t="s">
        <v>328</v>
      </c>
      <c r="D120" s="12">
        <v>5</v>
      </c>
      <c r="E120" s="12">
        <v>20</v>
      </c>
      <c r="F120" s="12">
        <v>60</v>
      </c>
    </row>
    <row r="121" spans="1:6" x14ac:dyDescent="0.25">
      <c r="A121">
        <v>8</v>
      </c>
      <c r="B121">
        <v>8</v>
      </c>
      <c r="C121" t="s">
        <v>329</v>
      </c>
      <c r="D121" s="12">
        <v>100</v>
      </c>
      <c r="E121" s="12">
        <v>400</v>
      </c>
      <c r="F121" s="12">
        <v>1500</v>
      </c>
    </row>
    <row r="122" spans="1:6" x14ac:dyDescent="0.25">
      <c r="A122">
        <v>8</v>
      </c>
      <c r="B122">
        <v>9</v>
      </c>
      <c r="C122" t="s">
        <v>330</v>
      </c>
      <c r="D122" s="12">
        <v>50</v>
      </c>
      <c r="E122" s="12">
        <v>800</v>
      </c>
      <c r="F122" s="12">
        <v>2000</v>
      </c>
    </row>
    <row r="123" spans="1:6" x14ac:dyDescent="0.25">
      <c r="A123">
        <v>8</v>
      </c>
      <c r="B123">
        <v>10</v>
      </c>
      <c r="C123" t="s">
        <v>331</v>
      </c>
      <c r="D123" s="12">
        <v>20</v>
      </c>
      <c r="E123" s="12">
        <v>80</v>
      </c>
      <c r="F123" s="12">
        <v>200</v>
      </c>
    </row>
    <row r="124" spans="1:6" x14ac:dyDescent="0.25">
      <c r="A124">
        <v>8</v>
      </c>
      <c r="B124">
        <v>11</v>
      </c>
      <c r="C124" t="s">
        <v>332</v>
      </c>
      <c r="D124" s="12">
        <v>10</v>
      </c>
      <c r="E124" s="12">
        <v>40</v>
      </c>
      <c r="F124" s="12">
        <v>70</v>
      </c>
    </row>
    <row r="125" spans="1:6" x14ac:dyDescent="0.25">
      <c r="A125">
        <v>8</v>
      </c>
      <c r="B125">
        <v>12</v>
      </c>
      <c r="C125" t="s">
        <v>333</v>
      </c>
      <c r="D125" s="12">
        <v>1</v>
      </c>
      <c r="E125" s="12">
        <v>48</v>
      </c>
      <c r="F125" s="12">
        <v>240</v>
      </c>
    </row>
    <row r="126" spans="1:6" x14ac:dyDescent="0.25">
      <c r="A126">
        <v>8</v>
      </c>
      <c r="B126">
        <v>13</v>
      </c>
      <c r="C126" t="s">
        <v>334</v>
      </c>
      <c r="D126" s="12">
        <v>10</v>
      </c>
      <c r="E126" s="12">
        <v>250</v>
      </c>
      <c r="F126" s="12">
        <v>600</v>
      </c>
    </row>
    <row r="127" spans="1:6" x14ac:dyDescent="0.25">
      <c r="A127">
        <v>8</v>
      </c>
      <c r="B127">
        <v>14</v>
      </c>
      <c r="C127" t="s">
        <v>335</v>
      </c>
      <c r="D127" s="12">
        <v>0.01</v>
      </c>
      <c r="E127" s="12">
        <v>2</v>
      </c>
      <c r="F127" s="12">
        <v>100</v>
      </c>
    </row>
    <row r="128" spans="1:6" x14ac:dyDescent="0.25">
      <c r="A128">
        <v>8</v>
      </c>
      <c r="B128">
        <v>15</v>
      </c>
      <c r="C128" t="s">
        <v>336</v>
      </c>
      <c r="D128" s="12">
        <v>0.1</v>
      </c>
      <c r="E128" s="12">
        <v>1</v>
      </c>
      <c r="F128" s="12">
        <v>10</v>
      </c>
    </row>
    <row r="129" spans="1:6" x14ac:dyDescent="0.25">
      <c r="A129">
        <v>8</v>
      </c>
      <c r="B129">
        <v>16</v>
      </c>
      <c r="C129" t="s">
        <v>337</v>
      </c>
      <c r="D129" s="12">
        <v>1E-4</v>
      </c>
      <c r="E129" s="12">
        <v>6</v>
      </c>
      <c r="F129" s="12">
        <v>300</v>
      </c>
    </row>
    <row r="130" spans="1:6" x14ac:dyDescent="0.25">
      <c r="A130">
        <v>9</v>
      </c>
      <c r="B130">
        <v>1</v>
      </c>
      <c r="C130" t="s">
        <v>322</v>
      </c>
      <c r="D130" s="12">
        <v>100</v>
      </c>
      <c r="E130" s="12">
        <v>244</v>
      </c>
      <c r="F130" s="12">
        <v>500</v>
      </c>
    </row>
    <row r="131" spans="1:6" x14ac:dyDescent="0.25">
      <c r="A131">
        <v>9</v>
      </c>
      <c r="B131">
        <v>2</v>
      </c>
      <c r="C131" t="s">
        <v>323</v>
      </c>
      <c r="D131" s="12">
        <v>70</v>
      </c>
      <c r="E131" s="12">
        <v>80</v>
      </c>
      <c r="F131" s="12">
        <v>95</v>
      </c>
    </row>
    <row r="132" spans="1:6" x14ac:dyDescent="0.25">
      <c r="A132">
        <v>9</v>
      </c>
      <c r="B132">
        <v>3</v>
      </c>
      <c r="C132" t="s">
        <v>324</v>
      </c>
      <c r="D132" s="12">
        <v>9</v>
      </c>
      <c r="E132" s="12">
        <v>9.1</v>
      </c>
      <c r="F132" s="12">
        <v>9.1999999999999993</v>
      </c>
    </row>
    <row r="133" spans="1:6" x14ac:dyDescent="0.25">
      <c r="A133">
        <v>9</v>
      </c>
      <c r="B133">
        <v>4</v>
      </c>
      <c r="C133" t="s">
        <v>325</v>
      </c>
      <c r="D133" s="12">
        <v>1</v>
      </c>
      <c r="E133" s="12">
        <v>10</v>
      </c>
      <c r="F133" s="12">
        <v>100</v>
      </c>
    </row>
    <row r="134" spans="1:6" x14ac:dyDescent="0.25">
      <c r="A134">
        <v>9</v>
      </c>
      <c r="B134">
        <v>5</v>
      </c>
      <c r="C134" t="s">
        <v>326</v>
      </c>
      <c r="D134" s="12">
        <v>15</v>
      </c>
      <c r="E134" s="12">
        <v>25</v>
      </c>
      <c r="F134" s="12">
        <v>40</v>
      </c>
    </row>
    <row r="135" spans="1:6" x14ac:dyDescent="0.25">
      <c r="A135">
        <v>9</v>
      </c>
      <c r="B135">
        <v>6</v>
      </c>
      <c r="C135" t="s">
        <v>327</v>
      </c>
      <c r="D135" s="12">
        <v>50</v>
      </c>
      <c r="E135" s="12">
        <v>70</v>
      </c>
      <c r="F135" s="12">
        <v>80</v>
      </c>
    </row>
    <row r="136" spans="1:6" x14ac:dyDescent="0.25">
      <c r="A136">
        <v>9</v>
      </c>
      <c r="B136">
        <v>7</v>
      </c>
      <c r="C136" t="s">
        <v>328</v>
      </c>
      <c r="D136" s="12">
        <v>0.1</v>
      </c>
      <c r="E136" s="12">
        <v>3</v>
      </c>
      <c r="F136" s="12">
        <v>6</v>
      </c>
    </row>
    <row r="137" spans="1:6" x14ac:dyDescent="0.25">
      <c r="A137">
        <v>9</v>
      </c>
      <c r="B137">
        <v>8</v>
      </c>
      <c r="C137" t="s">
        <v>329</v>
      </c>
      <c r="D137" s="12">
        <v>60</v>
      </c>
      <c r="E137" s="12">
        <v>90</v>
      </c>
      <c r="F137" s="12">
        <v>150</v>
      </c>
    </row>
    <row r="138" spans="1:6" x14ac:dyDescent="0.25">
      <c r="A138">
        <v>9</v>
      </c>
      <c r="B138">
        <v>9</v>
      </c>
      <c r="C138" t="s">
        <v>330</v>
      </c>
      <c r="D138" s="12">
        <v>500</v>
      </c>
      <c r="E138" s="12">
        <v>1200</v>
      </c>
      <c r="F138" s="12">
        <v>2000</v>
      </c>
    </row>
    <row r="139" spans="1:6" x14ac:dyDescent="0.25">
      <c r="A139">
        <v>9</v>
      </c>
      <c r="B139">
        <v>10</v>
      </c>
      <c r="C139" t="s">
        <v>331</v>
      </c>
      <c r="D139" s="12">
        <v>130</v>
      </c>
      <c r="E139" s="12">
        <v>200</v>
      </c>
      <c r="F139" s="12">
        <v>250</v>
      </c>
    </row>
    <row r="140" spans="1:6" x14ac:dyDescent="0.25">
      <c r="A140">
        <v>9</v>
      </c>
      <c r="B140">
        <v>11</v>
      </c>
      <c r="C140" t="s">
        <v>332</v>
      </c>
      <c r="D140" s="12">
        <v>-80</v>
      </c>
      <c r="E140" s="12">
        <v>1.0000000000000001E-5</v>
      </c>
      <c r="F140" s="12">
        <v>80</v>
      </c>
    </row>
    <row r="141" spans="1:6" x14ac:dyDescent="0.25">
      <c r="A141">
        <v>9</v>
      </c>
      <c r="B141">
        <v>12</v>
      </c>
      <c r="C141" t="s">
        <v>333</v>
      </c>
      <c r="D141" s="12">
        <v>1</v>
      </c>
      <c r="E141" s="12">
        <v>5</v>
      </c>
      <c r="F141" s="12">
        <v>15</v>
      </c>
    </row>
    <row r="142" spans="1:6" x14ac:dyDescent="0.25">
      <c r="A142">
        <v>9</v>
      </c>
      <c r="B142">
        <v>13</v>
      </c>
      <c r="C142" t="s">
        <v>334</v>
      </c>
      <c r="D142" s="12">
        <v>1</v>
      </c>
      <c r="E142" s="12">
        <v>10</v>
      </c>
      <c r="F142" s="12">
        <v>30</v>
      </c>
    </row>
    <row r="143" spans="1:6" x14ac:dyDescent="0.25">
      <c r="A143">
        <v>9</v>
      </c>
      <c r="B143">
        <v>14</v>
      </c>
      <c r="C143" t="s">
        <v>335</v>
      </c>
      <c r="D143" s="12">
        <v>30</v>
      </c>
      <c r="E143" s="12">
        <v>45</v>
      </c>
      <c r="F143" s="12">
        <v>55</v>
      </c>
    </row>
    <row r="144" spans="1:6" x14ac:dyDescent="0.25">
      <c r="A144">
        <v>9</v>
      </c>
      <c r="B144">
        <v>15</v>
      </c>
      <c r="C144" t="s">
        <v>336</v>
      </c>
      <c r="D144" s="12">
        <v>0.3</v>
      </c>
      <c r="E144" s="12">
        <v>1</v>
      </c>
      <c r="F144" s="12">
        <v>3</v>
      </c>
    </row>
    <row r="145" spans="1:6" x14ac:dyDescent="0.25">
      <c r="A145">
        <v>9</v>
      </c>
      <c r="B145">
        <v>16</v>
      </c>
      <c r="C145" t="s">
        <v>337</v>
      </c>
      <c r="D145" s="12">
        <v>0.03</v>
      </c>
      <c r="E145" s="12">
        <v>1</v>
      </c>
      <c r="F145" s="12">
        <v>3</v>
      </c>
    </row>
    <row r="146" spans="1:6" x14ac:dyDescent="0.25">
      <c r="A146">
        <v>10</v>
      </c>
      <c r="B146">
        <v>1</v>
      </c>
      <c r="C146" t="s">
        <v>322</v>
      </c>
      <c r="D146" s="12">
        <v>30</v>
      </c>
      <c r="E146" s="12">
        <v>60</v>
      </c>
      <c r="F146" s="12">
        <v>90</v>
      </c>
    </row>
    <row r="147" spans="1:6" x14ac:dyDescent="0.25">
      <c r="A147">
        <v>10</v>
      </c>
      <c r="B147">
        <v>2</v>
      </c>
      <c r="C147" t="s">
        <v>323</v>
      </c>
      <c r="D147" s="12">
        <v>10</v>
      </c>
      <c r="E147" s="12">
        <v>20</v>
      </c>
      <c r="F147" s="12">
        <v>70</v>
      </c>
    </row>
    <row r="148" spans="1:6" x14ac:dyDescent="0.25">
      <c r="A148">
        <v>10</v>
      </c>
      <c r="B148">
        <v>3</v>
      </c>
      <c r="C148" t="s">
        <v>324</v>
      </c>
      <c r="D148" s="12">
        <v>10</v>
      </c>
      <c r="E148" s="12">
        <v>20</v>
      </c>
      <c r="F148" s="12">
        <v>30</v>
      </c>
    </row>
    <row r="149" spans="1:6" x14ac:dyDescent="0.25">
      <c r="A149">
        <v>10</v>
      </c>
      <c r="B149">
        <v>4</v>
      </c>
      <c r="C149" t="s">
        <v>325</v>
      </c>
      <c r="D149" s="12">
        <v>4</v>
      </c>
      <c r="E149" s="12">
        <v>10</v>
      </c>
      <c r="F149" s="12">
        <v>20</v>
      </c>
    </row>
    <row r="150" spans="1:6" x14ac:dyDescent="0.25">
      <c r="A150">
        <v>10</v>
      </c>
      <c r="B150">
        <v>5</v>
      </c>
      <c r="C150" t="s">
        <v>326</v>
      </c>
      <c r="D150" s="12">
        <v>100</v>
      </c>
      <c r="E150" s="12">
        <v>200</v>
      </c>
      <c r="F150" s="12">
        <v>600</v>
      </c>
    </row>
    <row r="151" spans="1:6" x14ac:dyDescent="0.25">
      <c r="A151">
        <v>10</v>
      </c>
      <c r="B151">
        <v>6</v>
      </c>
      <c r="C151" t="s">
        <v>327</v>
      </c>
      <c r="D151" s="12">
        <v>10</v>
      </c>
      <c r="E151" s="12">
        <v>20</v>
      </c>
      <c r="F151" s="12">
        <v>50</v>
      </c>
    </row>
    <row r="152" spans="1:6" x14ac:dyDescent="0.25">
      <c r="A152">
        <v>10</v>
      </c>
      <c r="B152">
        <v>7</v>
      </c>
      <c r="C152" t="s">
        <v>328</v>
      </c>
      <c r="D152" s="12">
        <v>10</v>
      </c>
      <c r="E152" s="12">
        <v>20</v>
      </c>
      <c r="F152" s="12">
        <v>30</v>
      </c>
    </row>
    <row r="153" spans="1:6" x14ac:dyDescent="0.25">
      <c r="A153">
        <v>10</v>
      </c>
      <c r="B153">
        <v>8</v>
      </c>
      <c r="C153" t="s">
        <v>329</v>
      </c>
      <c r="D153" s="12">
        <v>100</v>
      </c>
      <c r="E153" s="12">
        <v>900</v>
      </c>
      <c r="F153" s="12">
        <v>1200</v>
      </c>
    </row>
    <row r="154" spans="1:6" x14ac:dyDescent="0.25">
      <c r="A154">
        <v>10</v>
      </c>
      <c r="B154">
        <v>9</v>
      </c>
      <c r="C154" t="s">
        <v>330</v>
      </c>
      <c r="D154" s="12">
        <v>100</v>
      </c>
      <c r="E154" s="12">
        <v>1000</v>
      </c>
      <c r="F154" s="12">
        <v>1500</v>
      </c>
    </row>
    <row r="155" spans="1:6" x14ac:dyDescent="0.25">
      <c r="A155">
        <v>10</v>
      </c>
      <c r="B155">
        <v>10</v>
      </c>
      <c r="C155" t="s">
        <v>331</v>
      </c>
      <c r="D155" s="12">
        <v>20</v>
      </c>
      <c r="E155" s="12">
        <v>40</v>
      </c>
      <c r="F155" s="12">
        <v>100</v>
      </c>
    </row>
    <row r="156" spans="1:6" x14ac:dyDescent="0.25">
      <c r="A156">
        <v>10</v>
      </c>
      <c r="B156">
        <v>11</v>
      </c>
      <c r="C156" t="s">
        <v>332</v>
      </c>
      <c r="D156" s="12">
        <v>10</v>
      </c>
      <c r="E156" s="12">
        <v>75</v>
      </c>
      <c r="F156" s="12">
        <v>100</v>
      </c>
    </row>
    <row r="157" spans="1:6" x14ac:dyDescent="0.25">
      <c r="A157">
        <v>10</v>
      </c>
      <c r="B157">
        <v>12</v>
      </c>
      <c r="C157" t="s">
        <v>333</v>
      </c>
      <c r="D157" s="12">
        <v>5</v>
      </c>
      <c r="E157" s="12">
        <v>12</v>
      </c>
      <c r="F157" s="12">
        <v>18</v>
      </c>
    </row>
    <row r="158" spans="1:6" x14ac:dyDescent="0.25">
      <c r="A158">
        <v>10</v>
      </c>
      <c r="B158">
        <v>13</v>
      </c>
      <c r="C158" t="s">
        <v>334</v>
      </c>
      <c r="D158" s="12">
        <v>100</v>
      </c>
      <c r="E158" s="12">
        <v>200</v>
      </c>
      <c r="F158" s="12">
        <v>300</v>
      </c>
    </row>
    <row r="159" spans="1:6" x14ac:dyDescent="0.25">
      <c r="A159">
        <v>10</v>
      </c>
      <c r="B159">
        <v>14</v>
      </c>
      <c r="C159" t="s">
        <v>335</v>
      </c>
      <c r="D159" s="12">
        <v>5</v>
      </c>
      <c r="E159" s="12">
        <v>8</v>
      </c>
      <c r="F159" s="12">
        <v>10</v>
      </c>
    </row>
    <row r="160" spans="1:6" x14ac:dyDescent="0.25">
      <c r="A160">
        <v>10</v>
      </c>
      <c r="B160">
        <v>15</v>
      </c>
      <c r="C160" t="s">
        <v>336</v>
      </c>
      <c r="D160" s="12">
        <v>0.7</v>
      </c>
      <c r="E160" s="12">
        <v>1.5</v>
      </c>
      <c r="F160" s="12">
        <v>2</v>
      </c>
    </row>
    <row r="161" spans="1:6" x14ac:dyDescent="0.25">
      <c r="A161">
        <v>10</v>
      </c>
      <c r="B161">
        <v>16</v>
      </c>
      <c r="C161" t="s">
        <v>337</v>
      </c>
      <c r="D161" s="12">
        <v>6.0000000000000001E-3</v>
      </c>
      <c r="E161" s="12">
        <v>6</v>
      </c>
      <c r="F161" s="12">
        <v>12</v>
      </c>
    </row>
    <row r="162" spans="1:6" x14ac:dyDescent="0.25">
      <c r="A162">
        <v>11</v>
      </c>
      <c r="B162">
        <v>1</v>
      </c>
      <c r="C162" t="s">
        <v>322</v>
      </c>
      <c r="D162" s="12">
        <v>30</v>
      </c>
      <c r="E162" s="12">
        <v>70</v>
      </c>
      <c r="F162" s="12">
        <v>95</v>
      </c>
    </row>
    <row r="163" spans="1:6" x14ac:dyDescent="0.25">
      <c r="A163">
        <v>11</v>
      </c>
      <c r="B163">
        <v>2</v>
      </c>
      <c r="C163" t="s">
        <v>323</v>
      </c>
      <c r="D163" s="12">
        <v>1</v>
      </c>
      <c r="E163" s="12">
        <v>10</v>
      </c>
      <c r="F163" s="12">
        <v>60</v>
      </c>
    </row>
    <row r="164" spans="1:6" x14ac:dyDescent="0.25">
      <c r="A164">
        <v>11</v>
      </c>
      <c r="B164">
        <v>3</v>
      </c>
      <c r="C164" t="s">
        <v>324</v>
      </c>
      <c r="D164" s="12">
        <v>5</v>
      </c>
      <c r="E164" s="12">
        <v>20</v>
      </c>
      <c r="F164" s="12">
        <v>70</v>
      </c>
    </row>
    <row r="165" spans="1:6" x14ac:dyDescent="0.25">
      <c r="A165">
        <v>11</v>
      </c>
      <c r="B165">
        <v>4</v>
      </c>
      <c r="C165" t="s">
        <v>325</v>
      </c>
      <c r="D165" s="12">
        <v>1</v>
      </c>
      <c r="E165" s="12">
        <v>20</v>
      </c>
      <c r="F165" s="12">
        <v>100</v>
      </c>
    </row>
    <row r="166" spans="1:6" x14ac:dyDescent="0.25">
      <c r="A166">
        <v>11</v>
      </c>
      <c r="B166">
        <v>5</v>
      </c>
      <c r="C166" t="s">
        <v>326</v>
      </c>
      <c r="D166" s="12">
        <v>50</v>
      </c>
      <c r="E166" s="12">
        <v>300</v>
      </c>
      <c r="F166" s="12">
        <v>700</v>
      </c>
    </row>
    <row r="167" spans="1:6" x14ac:dyDescent="0.25">
      <c r="A167">
        <v>11</v>
      </c>
      <c r="B167">
        <v>6</v>
      </c>
      <c r="C167" t="s">
        <v>327</v>
      </c>
      <c r="D167" s="12">
        <v>5</v>
      </c>
      <c r="E167" s="12">
        <v>35</v>
      </c>
      <c r="F167" s="12">
        <v>70</v>
      </c>
    </row>
    <row r="168" spans="1:6" x14ac:dyDescent="0.25">
      <c r="A168">
        <v>11</v>
      </c>
      <c r="B168">
        <v>7</v>
      </c>
      <c r="C168" t="s">
        <v>328</v>
      </c>
      <c r="D168" s="12">
        <v>5</v>
      </c>
      <c r="E168" s="12">
        <v>30</v>
      </c>
      <c r="F168" s="12">
        <v>60</v>
      </c>
    </row>
    <row r="169" spans="1:6" x14ac:dyDescent="0.25">
      <c r="A169">
        <v>11</v>
      </c>
      <c r="B169">
        <v>8</v>
      </c>
      <c r="C169" t="s">
        <v>329</v>
      </c>
      <c r="D169" s="12">
        <v>200</v>
      </c>
      <c r="E169" s="12">
        <v>900</v>
      </c>
      <c r="F169" s="12">
        <v>2000</v>
      </c>
    </row>
    <row r="170" spans="1:6" x14ac:dyDescent="0.25">
      <c r="A170">
        <v>11</v>
      </c>
      <c r="B170">
        <v>9</v>
      </c>
      <c r="C170" t="s">
        <v>330</v>
      </c>
      <c r="D170" s="12">
        <v>100</v>
      </c>
      <c r="E170" s="12">
        <v>1500</v>
      </c>
      <c r="F170" s="12">
        <v>1800</v>
      </c>
    </row>
    <row r="171" spans="1:6" x14ac:dyDescent="0.25">
      <c r="A171">
        <v>11</v>
      </c>
      <c r="B171">
        <v>10</v>
      </c>
      <c r="C171" t="s">
        <v>331</v>
      </c>
      <c r="D171" s="12">
        <v>600</v>
      </c>
      <c r="E171" s="12">
        <v>1300</v>
      </c>
      <c r="F171" s="12">
        <v>2000</v>
      </c>
    </row>
    <row r="172" spans="1:6" x14ac:dyDescent="0.25">
      <c r="A172">
        <v>11</v>
      </c>
      <c r="B172">
        <v>11</v>
      </c>
      <c r="C172" t="s">
        <v>332</v>
      </c>
      <c r="D172" s="12">
        <v>20</v>
      </c>
      <c r="E172" s="12">
        <v>80</v>
      </c>
      <c r="F172" s="12">
        <v>150</v>
      </c>
    </row>
    <row r="173" spans="1:6" x14ac:dyDescent="0.25">
      <c r="A173">
        <v>11</v>
      </c>
      <c r="B173">
        <v>12</v>
      </c>
      <c r="C173" t="s">
        <v>333</v>
      </c>
      <c r="D173" s="12">
        <v>5</v>
      </c>
      <c r="E173" s="12">
        <v>15</v>
      </c>
      <c r="F173" s="12">
        <v>24</v>
      </c>
    </row>
    <row r="174" spans="1:6" x14ac:dyDescent="0.25">
      <c r="A174">
        <v>11</v>
      </c>
      <c r="B174">
        <v>13</v>
      </c>
      <c r="C174" t="s">
        <v>334</v>
      </c>
      <c r="D174" s="12">
        <v>80</v>
      </c>
      <c r="E174" s="12">
        <v>200</v>
      </c>
      <c r="F174" s="12">
        <v>500</v>
      </c>
    </row>
    <row r="175" spans="1:6" x14ac:dyDescent="0.25">
      <c r="A175">
        <v>11</v>
      </c>
      <c r="B175">
        <v>14</v>
      </c>
      <c r="C175" t="s">
        <v>335</v>
      </c>
      <c r="D175" s="12">
        <v>1</v>
      </c>
      <c r="E175" s="12">
        <v>15</v>
      </c>
      <c r="F175" s="12">
        <v>45</v>
      </c>
    </row>
    <row r="176" spans="1:6" x14ac:dyDescent="0.25">
      <c r="A176">
        <v>11</v>
      </c>
      <c r="B176">
        <v>15</v>
      </c>
      <c r="C176" t="s">
        <v>336</v>
      </c>
      <c r="D176" s="12">
        <v>0.5</v>
      </c>
      <c r="E176" s="12">
        <v>1.5</v>
      </c>
      <c r="F176" s="12">
        <v>3</v>
      </c>
    </row>
    <row r="177" spans="1:6" x14ac:dyDescent="0.25">
      <c r="A177">
        <v>11</v>
      </c>
      <c r="B177">
        <v>16</v>
      </c>
      <c r="C177" t="s">
        <v>337</v>
      </c>
      <c r="D177" s="12">
        <v>0.03</v>
      </c>
      <c r="E177" s="12">
        <v>6</v>
      </c>
      <c r="F177" s="12">
        <v>12</v>
      </c>
    </row>
    <row r="178" spans="1:6" x14ac:dyDescent="0.25">
      <c r="A178">
        <v>12</v>
      </c>
      <c r="B178">
        <v>1</v>
      </c>
      <c r="C178" t="s">
        <v>322</v>
      </c>
      <c r="D178" s="12">
        <v>2000</v>
      </c>
      <c r="E178" s="12">
        <v>4000</v>
      </c>
      <c r="F178" s="12">
        <v>5000</v>
      </c>
    </row>
    <row r="179" spans="1:6" x14ac:dyDescent="0.25">
      <c r="A179">
        <v>12</v>
      </c>
      <c r="B179">
        <v>2</v>
      </c>
      <c r="C179" t="s">
        <v>323</v>
      </c>
      <c r="D179" s="12">
        <v>5</v>
      </c>
      <c r="E179" s="12">
        <v>20</v>
      </c>
      <c r="F179" s="12">
        <v>25</v>
      </c>
    </row>
    <row r="180" spans="1:6" x14ac:dyDescent="0.25">
      <c r="A180">
        <v>12</v>
      </c>
      <c r="B180">
        <v>3</v>
      </c>
      <c r="C180" t="s">
        <v>324</v>
      </c>
      <c r="D180" s="12">
        <v>30</v>
      </c>
      <c r="E180" s="12">
        <v>40</v>
      </c>
      <c r="F180" s="12">
        <v>50</v>
      </c>
    </row>
    <row r="181" spans="1:6" x14ac:dyDescent="0.25">
      <c r="A181">
        <v>12</v>
      </c>
      <c r="B181">
        <v>4</v>
      </c>
      <c r="C181" t="s">
        <v>325</v>
      </c>
      <c r="D181" s="12">
        <v>30</v>
      </c>
      <c r="E181" s="12">
        <v>50</v>
      </c>
      <c r="F181" s="12">
        <v>70</v>
      </c>
    </row>
    <row r="182" spans="1:6" x14ac:dyDescent="0.25">
      <c r="A182">
        <v>12</v>
      </c>
      <c r="B182">
        <v>5</v>
      </c>
      <c r="C182" t="s">
        <v>326</v>
      </c>
      <c r="D182" s="12">
        <v>650</v>
      </c>
      <c r="E182" s="12">
        <v>800</v>
      </c>
      <c r="F182" s="12">
        <v>900</v>
      </c>
    </row>
    <row r="183" spans="1:6" x14ac:dyDescent="0.25">
      <c r="A183">
        <v>12</v>
      </c>
      <c r="B183">
        <v>6</v>
      </c>
      <c r="C183" t="s">
        <v>327</v>
      </c>
      <c r="D183" s="12">
        <v>25</v>
      </c>
      <c r="E183" s="12">
        <v>35</v>
      </c>
      <c r="F183" s="12">
        <v>60</v>
      </c>
    </row>
    <row r="184" spans="1:6" x14ac:dyDescent="0.25">
      <c r="A184">
        <v>12</v>
      </c>
      <c r="B184">
        <v>7</v>
      </c>
      <c r="C184" t="s">
        <v>328</v>
      </c>
      <c r="D184" s="12">
        <v>25</v>
      </c>
      <c r="E184" s="12">
        <v>30</v>
      </c>
      <c r="F184" s="12">
        <v>35</v>
      </c>
    </row>
    <row r="185" spans="1:6" x14ac:dyDescent="0.25">
      <c r="A185">
        <v>12</v>
      </c>
      <c r="B185">
        <v>8</v>
      </c>
      <c r="C185" t="s">
        <v>329</v>
      </c>
      <c r="D185" s="12">
        <v>300</v>
      </c>
      <c r="E185" s="12">
        <v>400</v>
      </c>
      <c r="F185" s="12">
        <v>600</v>
      </c>
    </row>
    <row r="186" spans="1:6" x14ac:dyDescent="0.25">
      <c r="A186">
        <v>12</v>
      </c>
      <c r="B186">
        <v>9</v>
      </c>
      <c r="C186" t="s">
        <v>330</v>
      </c>
      <c r="D186" s="12">
        <v>400</v>
      </c>
      <c r="E186" s="12">
        <v>600</v>
      </c>
      <c r="F186" s="12">
        <v>1000</v>
      </c>
    </row>
    <row r="187" spans="1:6" x14ac:dyDescent="0.25">
      <c r="A187">
        <v>12</v>
      </c>
      <c r="B187">
        <v>10</v>
      </c>
      <c r="C187" t="s">
        <v>331</v>
      </c>
      <c r="D187" s="12">
        <v>10</v>
      </c>
      <c r="E187" s="12">
        <v>20</v>
      </c>
      <c r="F187" s="12">
        <v>40</v>
      </c>
    </row>
    <row r="188" spans="1:6" x14ac:dyDescent="0.25">
      <c r="A188">
        <v>12</v>
      </c>
      <c r="B188">
        <v>11</v>
      </c>
      <c r="C188" t="s">
        <v>332</v>
      </c>
      <c r="D188" s="12">
        <v>40</v>
      </c>
      <c r="E188" s="12">
        <v>60</v>
      </c>
      <c r="F188" s="12">
        <v>80</v>
      </c>
    </row>
    <row r="189" spans="1:6" x14ac:dyDescent="0.25">
      <c r="A189">
        <v>12</v>
      </c>
      <c r="B189">
        <v>12</v>
      </c>
      <c r="C189" t="s">
        <v>333</v>
      </c>
      <c r="D189" s="12">
        <v>20</v>
      </c>
      <c r="E189" s="12">
        <v>60</v>
      </c>
      <c r="F189" s="12">
        <v>65</v>
      </c>
    </row>
    <row r="190" spans="1:6" x14ac:dyDescent="0.25">
      <c r="A190">
        <v>12</v>
      </c>
      <c r="B190">
        <v>13</v>
      </c>
      <c r="C190" t="s">
        <v>334</v>
      </c>
      <c r="D190" s="12">
        <v>1</v>
      </c>
      <c r="E190" s="12">
        <v>3</v>
      </c>
      <c r="F190" s="12">
        <v>5</v>
      </c>
    </row>
    <row r="191" spans="1:6" x14ac:dyDescent="0.25">
      <c r="A191">
        <v>12</v>
      </c>
      <c r="B191">
        <v>14</v>
      </c>
      <c r="C191" t="s">
        <v>335</v>
      </c>
      <c r="D191" s="12">
        <v>2</v>
      </c>
      <c r="E191" s="12">
        <v>3</v>
      </c>
      <c r="F191" s="12">
        <v>7</v>
      </c>
    </row>
    <row r="192" spans="1:6" x14ac:dyDescent="0.25">
      <c r="A192">
        <v>12</v>
      </c>
      <c r="B192">
        <v>15</v>
      </c>
      <c r="C192" t="s">
        <v>336</v>
      </c>
      <c r="D192" s="12">
        <v>0.8</v>
      </c>
      <c r="E192" s="12">
        <v>1.2</v>
      </c>
      <c r="F192" s="12">
        <v>1.6</v>
      </c>
    </row>
    <row r="193" spans="1:6" x14ac:dyDescent="0.25">
      <c r="A193">
        <v>12</v>
      </c>
      <c r="B193">
        <v>16</v>
      </c>
      <c r="C193" t="s">
        <v>337</v>
      </c>
      <c r="D193" s="12">
        <v>0.03</v>
      </c>
      <c r="E193" s="12">
        <v>1</v>
      </c>
      <c r="F193" s="12">
        <v>18</v>
      </c>
    </row>
    <row r="194" spans="1:6" x14ac:dyDescent="0.25">
      <c r="A194">
        <v>13</v>
      </c>
      <c r="B194">
        <v>1</v>
      </c>
      <c r="C194" t="s">
        <v>322</v>
      </c>
      <c r="D194" s="12">
        <v>5</v>
      </c>
      <c r="E194" s="12">
        <v>10</v>
      </c>
      <c r="F194" s="12">
        <v>100</v>
      </c>
    </row>
    <row r="195" spans="1:6" x14ac:dyDescent="0.25">
      <c r="A195">
        <v>13</v>
      </c>
      <c r="B195">
        <v>2</v>
      </c>
      <c r="C195" t="s">
        <v>323</v>
      </c>
      <c r="D195" s="12">
        <v>10</v>
      </c>
      <c r="E195" s="12">
        <v>50</v>
      </c>
      <c r="F195" s="12">
        <v>90</v>
      </c>
    </row>
    <row r="196" spans="1:6" x14ac:dyDescent="0.25">
      <c r="A196">
        <v>13</v>
      </c>
      <c r="B196">
        <v>3</v>
      </c>
      <c r="C196" t="s">
        <v>324</v>
      </c>
      <c r="D196" s="12">
        <v>5</v>
      </c>
      <c r="E196" s="12">
        <v>30</v>
      </c>
      <c r="F196" s="12">
        <v>70</v>
      </c>
    </row>
    <row r="197" spans="1:6" x14ac:dyDescent="0.25">
      <c r="A197">
        <v>13</v>
      </c>
      <c r="B197">
        <v>4</v>
      </c>
      <c r="C197" t="s">
        <v>325</v>
      </c>
      <c r="D197" s="12">
        <v>5</v>
      </c>
      <c r="E197" s="12">
        <v>10</v>
      </c>
      <c r="F197" s="12">
        <v>20</v>
      </c>
    </row>
    <row r="198" spans="1:6" x14ac:dyDescent="0.25">
      <c r="A198">
        <v>13</v>
      </c>
      <c r="B198">
        <v>5</v>
      </c>
      <c r="C198" t="s">
        <v>326</v>
      </c>
      <c r="D198" s="12">
        <v>100</v>
      </c>
      <c r="E198" s="12">
        <v>200</v>
      </c>
      <c r="F198" s="12">
        <v>500</v>
      </c>
    </row>
    <row r="199" spans="1:6" x14ac:dyDescent="0.25">
      <c r="A199">
        <v>13</v>
      </c>
      <c r="B199">
        <v>6</v>
      </c>
      <c r="C199" t="s">
        <v>327</v>
      </c>
      <c r="D199" s="12">
        <v>20</v>
      </c>
      <c r="E199" s="12">
        <v>40</v>
      </c>
      <c r="F199" s="12">
        <v>70</v>
      </c>
    </row>
    <row r="200" spans="1:6" x14ac:dyDescent="0.25">
      <c r="A200">
        <v>13</v>
      </c>
      <c r="B200">
        <v>7</v>
      </c>
      <c r="C200" t="s">
        <v>328</v>
      </c>
      <c r="D200" s="12">
        <v>10</v>
      </c>
      <c r="E200" s="12">
        <v>30</v>
      </c>
      <c r="F200" s="12">
        <v>40</v>
      </c>
    </row>
    <row r="201" spans="1:6" x14ac:dyDescent="0.25">
      <c r="A201">
        <v>13</v>
      </c>
      <c r="B201">
        <v>8</v>
      </c>
      <c r="C201" t="s">
        <v>329</v>
      </c>
      <c r="D201" s="12">
        <v>100</v>
      </c>
      <c r="E201" s="12">
        <v>300</v>
      </c>
      <c r="F201" s="12">
        <v>500</v>
      </c>
    </row>
    <row r="202" spans="1:6" x14ac:dyDescent="0.25">
      <c r="A202">
        <v>13</v>
      </c>
      <c r="B202">
        <v>9</v>
      </c>
      <c r="C202" t="s">
        <v>330</v>
      </c>
      <c r="D202" s="12">
        <v>500</v>
      </c>
      <c r="E202" s="12">
        <v>1000</v>
      </c>
      <c r="F202" s="12">
        <v>2000</v>
      </c>
    </row>
    <row r="203" spans="1:6" x14ac:dyDescent="0.25">
      <c r="A203">
        <v>13</v>
      </c>
      <c r="B203">
        <v>10</v>
      </c>
      <c r="C203" t="s">
        <v>331</v>
      </c>
      <c r="D203" s="12">
        <v>10</v>
      </c>
      <c r="E203" s="12">
        <v>50</v>
      </c>
      <c r="F203" s="12">
        <v>100</v>
      </c>
    </row>
    <row r="204" spans="1:6" x14ac:dyDescent="0.25">
      <c r="A204">
        <v>13</v>
      </c>
      <c r="B204">
        <v>11</v>
      </c>
      <c r="C204" t="s">
        <v>332</v>
      </c>
      <c r="D204" s="12">
        <v>10</v>
      </c>
      <c r="E204" s="12">
        <v>50</v>
      </c>
      <c r="F204" s="12">
        <v>80</v>
      </c>
    </row>
    <row r="205" spans="1:6" x14ac:dyDescent="0.25">
      <c r="A205">
        <v>13</v>
      </c>
      <c r="B205">
        <v>12</v>
      </c>
      <c r="C205" t="s">
        <v>333</v>
      </c>
      <c r="D205" s="12">
        <v>1</v>
      </c>
      <c r="E205" s="12">
        <v>10</v>
      </c>
      <c r="F205" s="12">
        <v>30</v>
      </c>
    </row>
    <row r="206" spans="1:6" x14ac:dyDescent="0.25">
      <c r="A206">
        <v>13</v>
      </c>
      <c r="B206">
        <v>13</v>
      </c>
      <c r="C206" t="s">
        <v>334</v>
      </c>
      <c r="D206" s="12">
        <v>5</v>
      </c>
      <c r="E206" s="12">
        <v>20</v>
      </c>
      <c r="F206" s="12">
        <v>40</v>
      </c>
    </row>
    <row r="207" spans="1:6" x14ac:dyDescent="0.25">
      <c r="A207">
        <v>13</v>
      </c>
      <c r="B207">
        <v>14</v>
      </c>
      <c r="C207" t="s">
        <v>335</v>
      </c>
      <c r="D207" s="12">
        <v>-10</v>
      </c>
      <c r="E207" s="12">
        <v>-5</v>
      </c>
      <c r="F207" s="12">
        <v>10</v>
      </c>
    </row>
    <row r="208" spans="1:6" x14ac:dyDescent="0.25">
      <c r="A208">
        <v>13</v>
      </c>
      <c r="B208">
        <v>15</v>
      </c>
      <c r="C208" t="s">
        <v>336</v>
      </c>
      <c r="D208" s="12">
        <v>0.5</v>
      </c>
      <c r="E208" s="12">
        <v>1.5</v>
      </c>
      <c r="F208" s="12">
        <v>3</v>
      </c>
    </row>
    <row r="209" spans="1:6" x14ac:dyDescent="0.25">
      <c r="A209">
        <v>13</v>
      </c>
      <c r="B209">
        <v>16</v>
      </c>
      <c r="C209" t="s">
        <v>337</v>
      </c>
      <c r="D209" s="12">
        <v>0.03</v>
      </c>
      <c r="E209" s="12">
        <v>0.25</v>
      </c>
      <c r="F209" s="12">
        <v>12</v>
      </c>
    </row>
    <row r="210" spans="1:6" x14ac:dyDescent="0.25">
      <c r="A210">
        <v>14</v>
      </c>
      <c r="B210">
        <v>1</v>
      </c>
      <c r="C210" t="s">
        <v>322</v>
      </c>
      <c r="D210" s="12">
        <v>200</v>
      </c>
      <c r="E210" s="12">
        <v>300</v>
      </c>
      <c r="F210" s="12">
        <v>400</v>
      </c>
    </row>
    <row r="211" spans="1:6" x14ac:dyDescent="0.25">
      <c r="A211">
        <v>14</v>
      </c>
      <c r="B211">
        <v>2</v>
      </c>
      <c r="C211" t="s">
        <v>323</v>
      </c>
      <c r="D211" s="12">
        <v>70</v>
      </c>
      <c r="E211" s="12">
        <v>80</v>
      </c>
      <c r="F211" s="12">
        <v>90</v>
      </c>
    </row>
    <row r="212" spans="1:6" x14ac:dyDescent="0.25">
      <c r="A212">
        <v>14</v>
      </c>
      <c r="B212">
        <v>3</v>
      </c>
      <c r="C212" t="s">
        <v>324</v>
      </c>
      <c r="D212" s="12">
        <v>15</v>
      </c>
      <c r="E212" s="12">
        <v>20</v>
      </c>
      <c r="F212" s="12">
        <v>30</v>
      </c>
    </row>
    <row r="213" spans="1:6" x14ac:dyDescent="0.25">
      <c r="A213">
        <v>14</v>
      </c>
      <c r="B213">
        <v>4</v>
      </c>
      <c r="C213" t="s">
        <v>325</v>
      </c>
      <c r="D213" s="12">
        <v>1</v>
      </c>
      <c r="E213" s="12">
        <v>10</v>
      </c>
      <c r="F213" s="12">
        <v>100</v>
      </c>
    </row>
    <row r="214" spans="1:6" x14ac:dyDescent="0.25">
      <c r="A214">
        <v>14</v>
      </c>
      <c r="B214">
        <v>5</v>
      </c>
      <c r="C214" t="s">
        <v>326</v>
      </c>
      <c r="D214" s="12">
        <v>5</v>
      </c>
      <c r="E214" s="12">
        <v>10</v>
      </c>
      <c r="F214" s="12">
        <v>20</v>
      </c>
    </row>
    <row r="215" spans="1:6" x14ac:dyDescent="0.25">
      <c r="A215">
        <v>14</v>
      </c>
      <c r="B215">
        <v>6</v>
      </c>
      <c r="C215" t="s">
        <v>327</v>
      </c>
      <c r="D215" s="12">
        <v>3</v>
      </c>
      <c r="E215" s="12">
        <v>5</v>
      </c>
      <c r="F215" s="12">
        <v>7</v>
      </c>
    </row>
    <row r="216" spans="1:6" x14ac:dyDescent="0.25">
      <c r="A216">
        <v>14</v>
      </c>
      <c r="B216">
        <v>7</v>
      </c>
      <c r="C216" t="s">
        <v>328</v>
      </c>
      <c r="D216" s="12">
        <v>35</v>
      </c>
      <c r="E216" s="12">
        <v>50</v>
      </c>
      <c r="F216" s="12">
        <v>60</v>
      </c>
    </row>
    <row r="217" spans="1:6" x14ac:dyDescent="0.25">
      <c r="A217">
        <v>14</v>
      </c>
      <c r="B217">
        <v>8</v>
      </c>
      <c r="C217" t="s">
        <v>329</v>
      </c>
      <c r="D217" s="12">
        <v>25</v>
      </c>
      <c r="E217" s="12">
        <v>35</v>
      </c>
      <c r="F217" s="12">
        <v>45</v>
      </c>
    </row>
    <row r="218" spans="1:6" x14ac:dyDescent="0.25">
      <c r="A218">
        <v>14</v>
      </c>
      <c r="B218">
        <v>9</v>
      </c>
      <c r="C218" t="s">
        <v>330</v>
      </c>
      <c r="D218" s="12">
        <v>100</v>
      </c>
      <c r="E218" s="12">
        <v>150</v>
      </c>
      <c r="F218" s="12">
        <v>200</v>
      </c>
    </row>
    <row r="219" spans="1:6" x14ac:dyDescent="0.25">
      <c r="A219">
        <v>14</v>
      </c>
      <c r="B219">
        <v>10</v>
      </c>
      <c r="C219" t="s">
        <v>331</v>
      </c>
      <c r="D219" s="12">
        <v>50</v>
      </c>
      <c r="E219" s="12">
        <v>100</v>
      </c>
      <c r="F219" s="12">
        <v>150</v>
      </c>
    </row>
    <row r="220" spans="1:6" x14ac:dyDescent="0.25">
      <c r="A220">
        <v>14</v>
      </c>
      <c r="B220">
        <v>11</v>
      </c>
      <c r="C220" t="s">
        <v>332</v>
      </c>
      <c r="D220" s="12">
        <v>1</v>
      </c>
      <c r="E220" s="12">
        <v>10</v>
      </c>
      <c r="F220" s="12">
        <v>50</v>
      </c>
    </row>
    <row r="221" spans="1:6" x14ac:dyDescent="0.25">
      <c r="A221">
        <v>14</v>
      </c>
      <c r="B221">
        <v>12</v>
      </c>
      <c r="C221" t="s">
        <v>333</v>
      </c>
      <c r="D221" s="12">
        <v>10</v>
      </c>
      <c r="E221" s="12">
        <v>20</v>
      </c>
      <c r="F221" s="12">
        <v>30</v>
      </c>
    </row>
    <row r="222" spans="1:6" x14ac:dyDescent="0.25">
      <c r="A222">
        <v>14</v>
      </c>
      <c r="B222">
        <v>13</v>
      </c>
      <c r="C222" t="s">
        <v>334</v>
      </c>
      <c r="D222" s="12">
        <v>200</v>
      </c>
      <c r="E222" s="12">
        <v>300</v>
      </c>
      <c r="F222" s="12">
        <v>400</v>
      </c>
    </row>
    <row r="223" spans="1:6" x14ac:dyDescent="0.25">
      <c r="A223">
        <v>14</v>
      </c>
      <c r="B223">
        <v>14</v>
      </c>
      <c r="C223" t="s">
        <v>335</v>
      </c>
      <c r="D223" s="12">
        <v>-7</v>
      </c>
      <c r="E223" s="12">
        <v>-3</v>
      </c>
      <c r="F223" s="12">
        <v>1.0000000000000001E-5</v>
      </c>
    </row>
    <row r="224" spans="1:6" x14ac:dyDescent="0.25">
      <c r="A224">
        <v>14</v>
      </c>
      <c r="B224">
        <v>15</v>
      </c>
      <c r="C224" t="s">
        <v>336</v>
      </c>
      <c r="D224" s="12">
        <v>0.1</v>
      </c>
      <c r="E224" s="12">
        <v>1</v>
      </c>
      <c r="F224" s="12">
        <v>10</v>
      </c>
    </row>
    <row r="225" spans="1:6" x14ac:dyDescent="0.25">
      <c r="A225">
        <v>14</v>
      </c>
      <c r="B225">
        <v>16</v>
      </c>
      <c r="C225" t="s">
        <v>337</v>
      </c>
      <c r="D225" s="12">
        <v>0.25</v>
      </c>
      <c r="E225" s="12">
        <v>1.25</v>
      </c>
      <c r="F225" s="12">
        <v>2.5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53AC1-62C7-40AE-9A3C-698A0853A4DE}">
  <sheetPr codeName="Sheet34"/>
  <dimension ref="A1:HM337"/>
  <sheetViews>
    <sheetView workbookViewId="0">
      <selection activeCell="G2" sqref="G2:H17"/>
    </sheetView>
  </sheetViews>
  <sheetFormatPr defaultRowHeight="15" x14ac:dyDescent="0.25"/>
  <cols>
    <col min="1" max="3" width="11.140625" bestFit="1" customWidth="1"/>
    <col min="48" max="50" width="2.85546875" customWidth="1"/>
    <col min="51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221" ht="15.75" thickBot="1" x14ac:dyDescent="0.3">
      <c r="A1" t="s">
        <v>390</v>
      </c>
      <c r="D1" s="15">
        <v>0.05</v>
      </c>
      <c r="E1" s="15">
        <v>0.5</v>
      </c>
      <c r="F1" s="15">
        <v>0.95</v>
      </c>
      <c r="G1" t="s">
        <v>355</v>
      </c>
      <c r="H1" s="2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96</v>
      </c>
      <c r="AG1" t="s">
        <v>80</v>
      </c>
      <c r="AH1" t="s">
        <v>390</v>
      </c>
      <c r="AJ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N1" s="1"/>
      <c r="DO1" s="1" t="s">
        <v>390</v>
      </c>
      <c r="DP1" s="1" t="s">
        <v>432</v>
      </c>
      <c r="DQ1" s="1">
        <f>COUNTIF($CV$2:$CV$22, "&gt;=0.01"   )</f>
        <v>6</v>
      </c>
      <c r="DR1" t="s">
        <v>50</v>
      </c>
      <c r="DS1">
        <v>21</v>
      </c>
      <c r="DT1" t="s">
        <v>219</v>
      </c>
      <c r="DU1">
        <v>16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  <c r="HM1" s="1" t="s">
        <v>21</v>
      </c>
    </row>
    <row r="2" spans="1:221" x14ac:dyDescent="0.25">
      <c r="A2">
        <v>1</v>
      </c>
      <c r="B2">
        <v>1</v>
      </c>
      <c r="D2" s="12">
        <v>700</v>
      </c>
      <c r="E2" s="12">
        <v>1000</v>
      </c>
      <c r="F2" s="12">
        <v>1300</v>
      </c>
      <c r="G2" s="12">
        <v>910.04761904761892</v>
      </c>
      <c r="H2" s="12">
        <v>918</v>
      </c>
      <c r="P2" t="s">
        <v>1</v>
      </c>
      <c r="Q2">
        <v>0.377</v>
      </c>
      <c r="R2">
        <v>0.05</v>
      </c>
      <c r="S2">
        <v>4.4861104830239237E-2</v>
      </c>
      <c r="T2">
        <v>0.14000000000000001</v>
      </c>
      <c r="U2">
        <v>0.67999999999999994</v>
      </c>
      <c r="V2">
        <v>0.67999999999999994</v>
      </c>
      <c r="W2">
        <v>0.63500000000000001</v>
      </c>
      <c r="X2">
        <v>0.5094736842105263</v>
      </c>
      <c r="Y2">
        <v>0.53149999999999997</v>
      </c>
      <c r="Z2">
        <v>0.5</v>
      </c>
      <c r="AA2">
        <v>0.35</v>
      </c>
      <c r="AB2">
        <v>0.61250000000000004</v>
      </c>
      <c r="AC2">
        <v>0.77</v>
      </c>
      <c r="AD2">
        <v>0.32</v>
      </c>
      <c r="AE2">
        <v>0.95617926452035173</v>
      </c>
      <c r="AF2">
        <v>0.95267580006421915</v>
      </c>
      <c r="AG2">
        <f>AVERAGE($Q$2:$AF$2)</f>
        <v>0.50682436585158352</v>
      </c>
      <c r="AH2" t="s">
        <v>52</v>
      </c>
      <c r="AI2">
        <f>VARP($Q$23:$AF$23)</f>
        <v>3.8075247756069852E-2</v>
      </c>
      <c r="AJ2">
        <v>0.29546347231601205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21</v>
      </c>
      <c r="CW2" s="5">
        <f>SUM($Q$26:$AF$26)</f>
        <v>2</v>
      </c>
      <c r="CX2" s="5">
        <v>5.421875</v>
      </c>
      <c r="CY2" s="5">
        <f>SUM($Q$51:$AF$51)</f>
        <v>8</v>
      </c>
      <c r="CZ2" s="5">
        <v>3.9375</v>
      </c>
      <c r="DA2" s="5">
        <v>-0.10117385221485176</v>
      </c>
      <c r="DB2" s="5">
        <v>4.6362973239091492</v>
      </c>
      <c r="DC2" s="5">
        <v>0.29271902762832097</v>
      </c>
      <c r="DD2" s="5">
        <f t="shared" ref="DD2:DD22" si="0">($CV$4*CZ2+CY2*$CV$8/$CV$4-$CV$4)/($CV$2*$CV$4)</f>
        <v>0.13690476190476192</v>
      </c>
      <c r="DE2" s="5">
        <f t="shared" ref="DE2:DE22" si="1">($CV$4*CX2+CW2*$CV$6/$CV$4-$CV$4)/($CV$2*$CV$4)</f>
        <v>0.20238095238095238</v>
      </c>
      <c r="DF2" s="5">
        <v>0.34910638389472731</v>
      </c>
      <c r="DG2" s="5">
        <v>1.5116902136752419</v>
      </c>
      <c r="DH2" s="5">
        <f t="shared" ref="DH2:DH22" si="2">COUNTIF($Q2:$AF2, "&lt;=.05"   )</f>
        <v>2</v>
      </c>
      <c r="DI2" s="5">
        <f t="shared" ref="DI2:DI22" si="3">COUNTIF($Q2:$AF2, "&gt;=.95"   )</f>
        <v>2</v>
      </c>
      <c r="DJ2" s="5">
        <v>4</v>
      </c>
      <c r="DK2" s="5">
        <f t="shared" ref="DK2:DK22" si="4">ABS(COUNTIF($Q2:$AF2, "&lt;=.5")/16 -0.5)</f>
        <v>6.25E-2</v>
      </c>
      <c r="DL2" s="5">
        <f t="shared" ref="DL2:DL22" si="5">AVERAGE($Q2:$AF2)</f>
        <v>0.50682436585158352</v>
      </c>
      <c r="DM2" s="5">
        <f t="shared" ref="DM2:DM22" si="6">STDEV($Q2:$AF2)</f>
        <v>0.2818053009227659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VARP(stromboli!$Q$51:$AF$51)</f>
        <v>0.75</v>
      </c>
      <c r="GT2">
        <v>0.25</v>
      </c>
      <c r="GU2">
        <v>0.625</v>
      </c>
      <c r="GV2">
        <v>-6.25E-2</v>
      </c>
      <c r="GW2">
        <v>0.25</v>
      </c>
      <c r="GX2">
        <v>0.4375</v>
      </c>
      <c r="GY2">
        <v>0.25</v>
      </c>
      <c r="GZ2">
        <v>0.25</v>
      </c>
      <c r="HA2">
        <v>0.125</v>
      </c>
      <c r="HB2">
        <v>0</v>
      </c>
      <c r="HC2">
        <v>0.1875</v>
      </c>
      <c r="HD2">
        <v>0.3125</v>
      </c>
      <c r="HE2">
        <v>-0.125</v>
      </c>
      <c r="HF2">
        <v>6.25E-2</v>
      </c>
      <c r="HG2">
        <v>0.1875</v>
      </c>
      <c r="HH2">
        <v>0.125</v>
      </c>
      <c r="HI2">
        <v>0.4375</v>
      </c>
      <c r="HJ2">
        <v>0.1875</v>
      </c>
      <c r="HK2">
        <v>-0.125</v>
      </c>
      <c r="HL2">
        <v>-0.1875</v>
      </c>
      <c r="HM2">
        <v>0</v>
      </c>
    </row>
    <row r="3" spans="1:221" x14ac:dyDescent="0.25">
      <c r="A3">
        <v>1</v>
      </c>
      <c r="B3">
        <v>2</v>
      </c>
      <c r="D3" s="12">
        <v>1000000</v>
      </c>
      <c r="E3" s="12">
        <v>5000000</v>
      </c>
      <c r="F3" s="12">
        <v>10000000</v>
      </c>
      <c r="G3" s="12">
        <v>7624761.9047619049</v>
      </c>
      <c r="H3" s="12">
        <v>1000000</v>
      </c>
      <c r="P3" t="s">
        <v>2</v>
      </c>
      <c r="Q3">
        <v>0.5</v>
      </c>
      <c r="R3">
        <v>0.05</v>
      </c>
      <c r="S3">
        <v>0.95004217347143849</v>
      </c>
      <c r="T3">
        <v>0.3</v>
      </c>
      <c r="U3">
        <v>0.95369412633912076</v>
      </c>
      <c r="V3">
        <v>0.95206232341355768</v>
      </c>
      <c r="W3">
        <v>0.5</v>
      </c>
      <c r="X3">
        <v>0.95094339623228907</v>
      </c>
      <c r="Y3">
        <v>3.6469477658904972E-2</v>
      </c>
      <c r="Z3">
        <v>0.5</v>
      </c>
      <c r="AA3">
        <v>4.7750281214848145E-2</v>
      </c>
      <c r="AB3">
        <v>0.65</v>
      </c>
      <c r="AC3">
        <v>0.67999999999999994</v>
      </c>
      <c r="AD3">
        <v>0.14000000000000001</v>
      </c>
      <c r="AE3">
        <v>0.54049999999999998</v>
      </c>
      <c r="AF3">
        <v>4.6761658031088088E-2</v>
      </c>
      <c r="AG3">
        <f>AVERAGE($Q$3:$AF$3)</f>
        <v>0.48738896477257798</v>
      </c>
      <c r="AH3" t="s">
        <v>54</v>
      </c>
      <c r="AI3">
        <f>VARP($AG$2:$AG$22)</f>
        <v>4.1701375519543425E-3</v>
      </c>
      <c r="AJ3">
        <v>3.2360218087862672E-2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SUM($Q$27:$AF$27)</f>
        <v>-2</v>
      </c>
      <c r="CX3" s="5">
        <v>3.328125</v>
      </c>
      <c r="CY3" s="5">
        <f>SUM($Q$52:$AF$52)</f>
        <v>0</v>
      </c>
      <c r="CZ3" s="5">
        <v>3.125</v>
      </c>
      <c r="DA3" s="5">
        <v>2.5424476095915648E-2</v>
      </c>
      <c r="DB3" s="5">
        <v>2.1907297635883558</v>
      </c>
      <c r="DC3" s="5">
        <v>0.2027499614977919</v>
      </c>
      <c r="DD3" s="5">
        <f t="shared" si="0"/>
        <v>0.10119047619047619</v>
      </c>
      <c r="DE3" s="5">
        <f t="shared" si="1"/>
        <v>0.11904761904761904</v>
      </c>
      <c r="DF3" s="5">
        <v>7.5812558158534597E-4</v>
      </c>
      <c r="DG3" s="5">
        <v>2.0691631236125962</v>
      </c>
      <c r="DH3" s="5">
        <f t="shared" si="2"/>
        <v>4</v>
      </c>
      <c r="DI3" s="5">
        <f t="shared" si="3"/>
        <v>4</v>
      </c>
      <c r="DJ3" s="5">
        <v>8</v>
      </c>
      <c r="DK3" s="5">
        <f t="shared" si="4"/>
        <v>6.25E-2</v>
      </c>
      <c r="DL3" s="5">
        <f t="shared" si="5"/>
        <v>0.48738896477257798</v>
      </c>
      <c r="DM3" s="5">
        <f t="shared" si="6"/>
        <v>0.35279810993397337</v>
      </c>
      <c r="DO3" s="9" t="s">
        <v>376</v>
      </c>
      <c r="DP3" s="9">
        <v>1</v>
      </c>
      <c r="DQ3" s="9">
        <v>0.20469812753743971</v>
      </c>
      <c r="DR3" s="9">
        <v>-0.40896523092314985</v>
      </c>
      <c r="DS3" s="9">
        <v>-7.5849804595156736E-2</v>
      </c>
      <c r="DT3" s="9">
        <v>-0.26451343266816035</v>
      </c>
      <c r="DU3" s="9">
        <v>-0.30817390888675789</v>
      </c>
      <c r="DV3" s="9">
        <v>0.49065169128667302</v>
      </c>
      <c r="DW3" s="9">
        <v>7.8059915486292389E-2</v>
      </c>
      <c r="DX3" s="9">
        <v>0.18791086866883483</v>
      </c>
      <c r="DY3" s="9">
        <v>0.16113143499080437</v>
      </c>
      <c r="DZ3" s="9">
        <v>0.1837866341718877</v>
      </c>
      <c r="EA3" s="9">
        <v>-5.3148102130172868E-2</v>
      </c>
      <c r="EB3" s="9">
        <v>0.13866879490747178</v>
      </c>
      <c r="GR3" t="s">
        <v>2</v>
      </c>
      <c r="GS3">
        <v>0.25</v>
      </c>
      <c r="GT3">
        <f>VARP(stromboli!$Q$52:$AF$52)</f>
        <v>1</v>
      </c>
      <c r="GU3">
        <v>0</v>
      </c>
      <c r="GV3">
        <v>-0.125</v>
      </c>
      <c r="GW3">
        <v>0.25</v>
      </c>
      <c r="GX3">
        <v>0.375</v>
      </c>
      <c r="GY3">
        <v>0.25</v>
      </c>
      <c r="GZ3">
        <v>0.25</v>
      </c>
      <c r="HA3">
        <v>0</v>
      </c>
      <c r="HB3">
        <v>0</v>
      </c>
      <c r="HC3">
        <v>0.125</v>
      </c>
      <c r="HD3">
        <v>0.625</v>
      </c>
      <c r="HE3">
        <v>0</v>
      </c>
      <c r="HF3">
        <v>-0.125</v>
      </c>
      <c r="HG3">
        <v>-0.125</v>
      </c>
      <c r="HH3">
        <v>0</v>
      </c>
      <c r="HI3">
        <v>0.375</v>
      </c>
      <c r="HJ3">
        <v>0.375</v>
      </c>
      <c r="HK3">
        <v>-0.25</v>
      </c>
      <c r="HL3">
        <v>-0.375</v>
      </c>
      <c r="HM3">
        <v>0.25</v>
      </c>
    </row>
    <row r="4" spans="1:221" x14ac:dyDescent="0.25">
      <c r="A4">
        <v>1</v>
      </c>
      <c r="B4">
        <v>3</v>
      </c>
      <c r="D4" s="12">
        <v>1000000</v>
      </c>
      <c r="E4" s="12">
        <v>5000000</v>
      </c>
      <c r="F4" s="12">
        <v>30000000</v>
      </c>
      <c r="G4" s="12">
        <v>3178572.8571428573</v>
      </c>
      <c r="H4" s="12">
        <v>75000</v>
      </c>
      <c r="P4" t="s">
        <v>3</v>
      </c>
      <c r="Q4">
        <v>0.66200000000000003</v>
      </c>
      <c r="R4">
        <v>0.05</v>
      </c>
      <c r="S4">
        <v>4.9845678802773685E-2</v>
      </c>
      <c r="T4">
        <v>0.3</v>
      </c>
      <c r="U4">
        <v>0.35</v>
      </c>
      <c r="V4">
        <v>0.88571428571428568</v>
      </c>
      <c r="W4">
        <v>0.37142857142857144</v>
      </c>
      <c r="X4">
        <v>0.54500000000000004</v>
      </c>
      <c r="Y4">
        <v>0.22357142857142859</v>
      </c>
      <c r="Z4">
        <v>0.66874999999999996</v>
      </c>
      <c r="AA4">
        <v>0.15000000000000002</v>
      </c>
      <c r="AB4">
        <v>0.8</v>
      </c>
      <c r="AC4">
        <v>0.95409543534477714</v>
      </c>
      <c r="AD4">
        <v>3.9473684210526314E-2</v>
      </c>
      <c r="AE4">
        <v>0.95400991409179847</v>
      </c>
      <c r="AF4">
        <v>0.9522928355632283</v>
      </c>
      <c r="AG4">
        <f>AVERAGE($Q$4:$AF$4)</f>
        <v>0.49726136460796189</v>
      </c>
      <c r="AH4" t="s">
        <v>57</v>
      </c>
      <c r="AI4">
        <f>VARP($Q$2:$AF$22)</f>
        <v>0.12886617576654819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16</v>
      </c>
      <c r="CW4" s="5">
        <f>SUM($Q$28:$AF$28)</f>
        <v>0</v>
      </c>
      <c r="CX4" s="5">
        <v>7.875</v>
      </c>
      <c r="CY4" s="5">
        <f>SUM($Q$53:$AF$53)</f>
        <v>4</v>
      </c>
      <c r="CZ4" s="5">
        <v>3.15625</v>
      </c>
      <c r="DA4" s="5">
        <v>-0.12580539813235492</v>
      </c>
      <c r="DB4" s="5">
        <v>3.2059199704691097</v>
      </c>
      <c r="DC4" s="5">
        <v>0.41753442920464795</v>
      </c>
      <c r="DD4" s="5">
        <f t="shared" si="0"/>
        <v>0.10119047619047619</v>
      </c>
      <c r="DE4" s="5">
        <f t="shared" si="1"/>
        <v>0.32738095238095238</v>
      </c>
      <c r="DF4" s="5">
        <v>3.5618353504978204E-2</v>
      </c>
      <c r="DG4" s="5">
        <v>1.4819660077026786</v>
      </c>
      <c r="DH4" s="5">
        <f t="shared" si="2"/>
        <v>3</v>
      </c>
      <c r="DI4" s="5">
        <f t="shared" si="3"/>
        <v>3</v>
      </c>
      <c r="DJ4" s="5">
        <v>6</v>
      </c>
      <c r="DK4" s="5">
        <f t="shared" si="4"/>
        <v>0</v>
      </c>
      <c r="DL4" s="5">
        <f t="shared" si="5"/>
        <v>0.49726136460796189</v>
      </c>
      <c r="DM4" s="5">
        <f t="shared" si="6"/>
        <v>0.34712767239097531</v>
      </c>
      <c r="DO4" s="9" t="s">
        <v>218</v>
      </c>
      <c r="DP4" s="9">
        <v>0.20469812753743971</v>
      </c>
      <c r="DQ4" s="9">
        <v>1</v>
      </c>
      <c r="DR4" s="9">
        <v>4.630341532815091E-2</v>
      </c>
      <c r="DS4" s="9">
        <v>3.5751044879555584E-2</v>
      </c>
      <c r="DT4" s="9">
        <v>0.10323979659103719</v>
      </c>
      <c r="DU4" s="9">
        <v>-6.1173867969828398E-2</v>
      </c>
      <c r="DV4" s="9">
        <v>0.18117095867153682</v>
      </c>
      <c r="DW4" s="9">
        <v>0.33474826522998341</v>
      </c>
      <c r="DX4" s="9">
        <v>0.27052032154850819</v>
      </c>
      <c r="DY4" s="9">
        <v>0.35073873222225821</v>
      </c>
      <c r="DZ4" s="9">
        <v>-0.36254076510261951</v>
      </c>
      <c r="EA4" s="9">
        <v>3.7278348890635367E-2</v>
      </c>
      <c r="EB4" s="9">
        <v>0.38810950548098122</v>
      </c>
      <c r="GR4" t="s">
        <v>3</v>
      </c>
      <c r="GS4">
        <v>0.625</v>
      </c>
      <c r="GT4">
        <v>0</v>
      </c>
      <c r="GU4">
        <f>VARP(stromboli!$Q$53:$AF$53)</f>
        <v>0.9375</v>
      </c>
      <c r="GV4">
        <v>-9.375E-2</v>
      </c>
      <c r="GW4">
        <v>0.125</v>
      </c>
      <c r="GX4">
        <v>0.28125</v>
      </c>
      <c r="GY4">
        <v>0.375</v>
      </c>
      <c r="GZ4">
        <v>0.25</v>
      </c>
      <c r="HA4">
        <v>6.25E-2</v>
      </c>
      <c r="HB4">
        <v>0</v>
      </c>
      <c r="HC4">
        <v>0.28125</v>
      </c>
      <c r="HD4">
        <v>0.21875</v>
      </c>
      <c r="HE4">
        <v>6.25E-2</v>
      </c>
      <c r="HF4">
        <v>0.34375</v>
      </c>
      <c r="HG4">
        <v>3.125E-2</v>
      </c>
      <c r="HH4">
        <v>6.25E-2</v>
      </c>
      <c r="HI4">
        <v>0.28125</v>
      </c>
      <c r="HJ4">
        <v>-9.375E-2</v>
      </c>
      <c r="HK4">
        <v>-0.4375</v>
      </c>
      <c r="HL4">
        <v>-0.15625</v>
      </c>
      <c r="HM4">
        <v>0</v>
      </c>
    </row>
    <row r="5" spans="1:221" x14ac:dyDescent="0.25">
      <c r="A5">
        <v>1</v>
      </c>
      <c r="B5">
        <v>4</v>
      </c>
      <c r="D5" s="12">
        <v>5000000</v>
      </c>
      <c r="E5" s="12">
        <v>10000000</v>
      </c>
      <c r="F5" s="12">
        <v>50000000</v>
      </c>
      <c r="G5" s="12">
        <v>5265714.2857142854</v>
      </c>
      <c r="H5" s="12">
        <v>6000000</v>
      </c>
      <c r="P5" t="s">
        <v>4</v>
      </c>
      <c r="Q5">
        <v>0.95573122529644261</v>
      </c>
      <c r="R5">
        <v>4.5449995449995451E-2</v>
      </c>
      <c r="S5">
        <v>0.95001971608857239</v>
      </c>
      <c r="T5">
        <v>0.95116279129259085</v>
      </c>
      <c r="U5">
        <v>4.3392070484581498E-2</v>
      </c>
      <c r="V5">
        <v>0.38750000000000001</v>
      </c>
      <c r="W5">
        <v>0.05</v>
      </c>
      <c r="X5">
        <v>0.14000000000000001</v>
      </c>
      <c r="Y5">
        <v>0.950568283297342</v>
      </c>
      <c r="Z5">
        <v>0.95190478185961946</v>
      </c>
      <c r="AA5">
        <v>0.5</v>
      </c>
      <c r="AB5">
        <v>0.5</v>
      </c>
      <c r="AC5">
        <v>0.31999999999999995</v>
      </c>
      <c r="AD5">
        <v>2.5862068965517241E-2</v>
      </c>
      <c r="AE5">
        <v>0.60799999999999998</v>
      </c>
      <c r="AF5">
        <v>0.27500000000000002</v>
      </c>
      <c r="AG5">
        <f>AVERAGE($Q$5:$AF$5)</f>
        <v>0.47841193329591636</v>
      </c>
      <c r="AH5" t="s">
        <v>59</v>
      </c>
      <c r="AI5">
        <f>AVERAGE($Q$2:$AF$22)</f>
        <v>0.50525928374690476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SUM($Q$29:$AF$29)</f>
        <v>-4</v>
      </c>
      <c r="CX5" s="5">
        <v>2.53125</v>
      </c>
      <c r="CY5" s="5">
        <f>SUM($Q$54:$AF$54)</f>
        <v>-2</v>
      </c>
      <c r="CZ5" s="5">
        <v>-0.515625</v>
      </c>
      <c r="DA5" s="5">
        <v>3.2114802280921763E-2</v>
      </c>
      <c r="DB5" s="5">
        <v>0.52288527904109561</v>
      </c>
      <c r="DC5" s="5">
        <v>8.8357817414477166E-2</v>
      </c>
      <c r="DD5" s="5">
        <f t="shared" si="0"/>
        <v>-7.1428571428571425E-2</v>
      </c>
      <c r="DE5" s="5">
        <f t="shared" si="1"/>
        <v>8.9285714285714288E-2</v>
      </c>
      <c r="DF5" s="5">
        <v>1.4962633329883542E-5</v>
      </c>
      <c r="DG5" s="5">
        <v>2.5053899742180392</v>
      </c>
      <c r="DH5" s="5">
        <f t="shared" si="2"/>
        <v>4</v>
      </c>
      <c r="DI5" s="5">
        <f t="shared" si="3"/>
        <v>5</v>
      </c>
      <c r="DJ5" s="5">
        <v>9</v>
      </c>
      <c r="DK5" s="5">
        <f t="shared" si="4"/>
        <v>0.125</v>
      </c>
      <c r="DL5" s="5">
        <f t="shared" si="5"/>
        <v>0.47841193329591636</v>
      </c>
      <c r="DM5" s="5">
        <f t="shared" si="6"/>
        <v>0.37353162206170876</v>
      </c>
      <c r="DO5" s="9" t="s">
        <v>377</v>
      </c>
      <c r="DP5" s="9">
        <v>-0.40896523092314985</v>
      </c>
      <c r="DQ5" s="9">
        <v>4.630341532815091E-2</v>
      </c>
      <c r="DR5" s="9">
        <v>1</v>
      </c>
      <c r="DS5" s="9">
        <v>0.44466907838797576</v>
      </c>
      <c r="DT5" s="9">
        <v>0.68878880132349374</v>
      </c>
      <c r="DU5" s="9">
        <v>-8.3332331486980788E-3</v>
      </c>
      <c r="DV5" s="9">
        <v>-0.14487406364616848</v>
      </c>
      <c r="DW5" s="9">
        <v>0.14796795259595868</v>
      </c>
      <c r="DX5" s="9">
        <v>6.4908866824971503E-2</v>
      </c>
      <c r="DY5" s="9">
        <v>0.12040438484836812</v>
      </c>
      <c r="DZ5" s="9">
        <v>-0.11473541908242681</v>
      </c>
      <c r="EA5" s="9">
        <v>0.10573452785747839</v>
      </c>
      <c r="EB5" s="9">
        <v>0.17254987462934196</v>
      </c>
      <c r="GR5" t="s">
        <v>4</v>
      </c>
      <c r="GS5">
        <v>-6.25E-2</v>
      </c>
      <c r="GT5">
        <v>-0.125</v>
      </c>
      <c r="GU5">
        <v>-9.375E-2</v>
      </c>
      <c r="GV5">
        <f>VARP(stromboli!$Q$54:$AF$54)</f>
        <v>0.984375</v>
      </c>
      <c r="GW5">
        <v>-0.1875</v>
      </c>
      <c r="GX5">
        <v>4.6875E-2</v>
      </c>
      <c r="GY5">
        <v>-0.1875</v>
      </c>
      <c r="GZ5">
        <v>-0.375</v>
      </c>
      <c r="HA5">
        <v>-3.125E-2</v>
      </c>
      <c r="HB5">
        <v>-0.125</v>
      </c>
      <c r="HC5">
        <v>-7.8125E-2</v>
      </c>
      <c r="HD5">
        <v>-4.6875E-2</v>
      </c>
      <c r="HE5">
        <v>-0.15625</v>
      </c>
      <c r="HF5">
        <v>-0.234375</v>
      </c>
      <c r="HG5">
        <v>4.6875E-2</v>
      </c>
      <c r="HH5">
        <v>9.375E-2</v>
      </c>
      <c r="HI5">
        <v>-0.203125</v>
      </c>
      <c r="HJ5">
        <v>-1.5625E-2</v>
      </c>
      <c r="HK5">
        <v>9.375E-2</v>
      </c>
      <c r="HL5">
        <v>0.265625</v>
      </c>
      <c r="HM5">
        <v>-0.125</v>
      </c>
    </row>
    <row r="6" spans="1:221" x14ac:dyDescent="0.25">
      <c r="A6">
        <v>1</v>
      </c>
      <c r="B6">
        <v>5</v>
      </c>
      <c r="D6" s="12">
        <v>1200</v>
      </c>
      <c r="E6" s="12">
        <v>1500</v>
      </c>
      <c r="F6" s="12">
        <v>2000</v>
      </c>
      <c r="G6" s="12">
        <v>1690.4761904761901</v>
      </c>
      <c r="H6" s="12">
        <v>1700</v>
      </c>
      <c r="P6" t="s">
        <v>5</v>
      </c>
      <c r="Q6">
        <v>4.2121212121212122E-2</v>
      </c>
      <c r="R6">
        <v>2.2713629542043749E-2</v>
      </c>
      <c r="S6">
        <v>1.4419628879139917E-2</v>
      </c>
      <c r="T6">
        <v>0.72499999999999998</v>
      </c>
      <c r="U6">
        <v>0.96832196108162749</v>
      </c>
      <c r="V6">
        <v>0.95718377571883806</v>
      </c>
      <c r="W6">
        <v>0.05</v>
      </c>
      <c r="X6">
        <v>0.95315308986526592</v>
      </c>
      <c r="Y6">
        <v>0.25812499999999999</v>
      </c>
      <c r="Z6">
        <v>4.1662845470840801E-2</v>
      </c>
      <c r="AA6">
        <v>4.8849252013808971E-2</v>
      </c>
      <c r="AB6">
        <v>0.95</v>
      </c>
      <c r="AC6">
        <v>0.95124283814518829</v>
      </c>
      <c r="AD6">
        <v>0.32</v>
      </c>
      <c r="AE6">
        <v>0.95490292832977031</v>
      </c>
      <c r="AF6">
        <v>0.95426665287546542</v>
      </c>
      <c r="AG6">
        <f>AVERAGE($Q$6:$AF$6)</f>
        <v>0.51324767587770004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-22</v>
      </c>
      <c r="CW6" s="5">
        <f>SUM($Q$30:$AF$30)</f>
        <v>0</v>
      </c>
      <c r="CX6" s="5">
        <v>6.125</v>
      </c>
      <c r="CY6" s="5">
        <f>SUM($Q$55:$AF$55)</f>
        <v>-8</v>
      </c>
      <c r="CZ6" s="5">
        <v>2.3125</v>
      </c>
      <c r="DA6" s="5">
        <v>2.7740806376714389E-2</v>
      </c>
      <c r="DB6" s="5">
        <v>43.218066810356319</v>
      </c>
      <c r="DC6" s="5">
        <v>0.26664969861726162</v>
      </c>
      <c r="DD6" s="5">
        <f t="shared" si="0"/>
        <v>6.5476190476190479E-2</v>
      </c>
      <c r="DE6" s="5">
        <f t="shared" si="1"/>
        <v>0.24404761904761904</v>
      </c>
      <c r="DF6" s="5">
        <v>2.6786332416889313E-8</v>
      </c>
      <c r="DG6" s="5">
        <v>2.9075412645005705</v>
      </c>
      <c r="DH6" s="5">
        <f t="shared" si="2"/>
        <v>6</v>
      </c>
      <c r="DI6" s="5">
        <f t="shared" si="3"/>
        <v>7</v>
      </c>
      <c r="DJ6" s="5">
        <v>13</v>
      </c>
      <c r="DK6" s="5">
        <f t="shared" si="4"/>
        <v>0</v>
      </c>
      <c r="DL6" s="5">
        <f t="shared" si="5"/>
        <v>0.51324767587770004</v>
      </c>
      <c r="DM6" s="5">
        <f t="shared" si="6"/>
        <v>0.43826773842711575</v>
      </c>
      <c r="DO6" s="9" t="s">
        <v>351</v>
      </c>
      <c r="DP6" s="9">
        <v>-7.5849804595156736E-2</v>
      </c>
      <c r="DQ6" s="9">
        <v>3.5751044879555584E-2</v>
      </c>
      <c r="DR6" s="9">
        <v>0.44466907838797576</v>
      </c>
      <c r="DS6" s="9">
        <v>1</v>
      </c>
      <c r="DT6" s="9">
        <v>0.11594617443978035</v>
      </c>
      <c r="DU6" s="9">
        <v>0.2003559815495117</v>
      </c>
      <c r="DV6" s="9">
        <v>1.0795161729014421E-2</v>
      </c>
      <c r="DW6" s="9">
        <v>-3.2771628178228686E-2</v>
      </c>
      <c r="DX6" s="9">
        <v>9.9150840420684422E-2</v>
      </c>
      <c r="DY6" s="9">
        <v>4.5250727955037547E-2</v>
      </c>
      <c r="DZ6" s="9">
        <v>-0.25270189410912491</v>
      </c>
      <c r="EA6" s="9">
        <v>0.28058485930625648</v>
      </c>
      <c r="EB6" s="9">
        <v>-4.7552550695584483E-3</v>
      </c>
      <c r="GR6" t="s">
        <v>5</v>
      </c>
      <c r="GS6">
        <v>0.25</v>
      </c>
      <c r="GT6">
        <v>0.25</v>
      </c>
      <c r="GU6">
        <v>0.125</v>
      </c>
      <c r="GV6">
        <v>-0.1875</v>
      </c>
      <c r="GW6">
        <f>VARP(stromboli!$Q$55:$AF$55)</f>
        <v>0.75</v>
      </c>
      <c r="GX6">
        <v>0.3125</v>
      </c>
      <c r="GY6">
        <v>0.25</v>
      </c>
      <c r="GZ6">
        <v>0</v>
      </c>
      <c r="HA6">
        <v>0.125</v>
      </c>
      <c r="HB6">
        <v>-0.25</v>
      </c>
      <c r="HC6">
        <v>6.25E-2</v>
      </c>
      <c r="HD6">
        <v>0.1875</v>
      </c>
      <c r="HE6">
        <v>0.125</v>
      </c>
      <c r="HF6">
        <v>-0.3125</v>
      </c>
      <c r="HG6">
        <v>6.25E-2</v>
      </c>
      <c r="HH6">
        <v>0.125</v>
      </c>
      <c r="HI6">
        <v>0.3125</v>
      </c>
      <c r="HJ6">
        <v>0.5625</v>
      </c>
      <c r="HK6">
        <v>0.125</v>
      </c>
      <c r="HL6">
        <v>-0.3125</v>
      </c>
      <c r="HM6">
        <v>-0.25</v>
      </c>
    </row>
    <row r="7" spans="1:221" x14ac:dyDescent="0.25">
      <c r="A7">
        <v>1</v>
      </c>
      <c r="B7">
        <v>6</v>
      </c>
      <c r="D7" s="12">
        <v>50</v>
      </c>
      <c r="E7" s="12">
        <v>70</v>
      </c>
      <c r="F7" s="12">
        <v>120</v>
      </c>
      <c r="G7" s="12">
        <v>71.523809523809518</v>
      </c>
      <c r="H7" s="12">
        <v>90</v>
      </c>
      <c r="P7" t="s">
        <v>6</v>
      </c>
      <c r="Q7">
        <v>0.5</v>
      </c>
      <c r="R7">
        <v>0.05</v>
      </c>
      <c r="S7">
        <v>4.9845678802773685E-2</v>
      </c>
      <c r="T7">
        <v>0.59</v>
      </c>
      <c r="U7">
        <v>0.5</v>
      </c>
      <c r="V7">
        <v>0.41</v>
      </c>
      <c r="W7">
        <v>0.95297094416605588</v>
      </c>
      <c r="X7">
        <v>0.95294117648815535</v>
      </c>
      <c r="Y7">
        <v>0.56300000000000006</v>
      </c>
      <c r="Z7">
        <v>0.95</v>
      </c>
      <c r="AA7">
        <v>0.5</v>
      </c>
      <c r="AB7">
        <v>0.5</v>
      </c>
      <c r="AC7">
        <v>0.67999999999999994</v>
      </c>
      <c r="AD7">
        <v>0.32</v>
      </c>
      <c r="AE7">
        <v>0.29299999999999998</v>
      </c>
      <c r="AF7">
        <v>3.713991769547325E-2</v>
      </c>
      <c r="AG7">
        <f>AVERAGE($Q$7:$AF$7)</f>
        <v>0.49055610732202864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SUM($Q$31:$AF$31)</f>
        <v>-4</v>
      </c>
      <c r="CX7" s="5">
        <v>5.53125</v>
      </c>
      <c r="CY7" s="5">
        <f>SUM($Q$56:$AF$56)</f>
        <v>6</v>
      </c>
      <c r="CZ7" s="5">
        <v>3.296875</v>
      </c>
      <c r="DA7" s="5">
        <v>-1.707988987925994E-2</v>
      </c>
      <c r="DB7" s="5">
        <v>0.87916242498333941</v>
      </c>
      <c r="DC7" s="5">
        <v>0.27208282502051601</v>
      </c>
      <c r="DD7" s="5">
        <f t="shared" si="0"/>
        <v>0.10714285714285714</v>
      </c>
      <c r="DE7" s="5">
        <f t="shared" si="1"/>
        <v>0.23214285714285715</v>
      </c>
      <c r="DF7" s="5">
        <v>8.9701461786571207E-2</v>
      </c>
      <c r="DG7" s="5">
        <v>2.0806327206006507</v>
      </c>
      <c r="DH7" s="5">
        <f t="shared" si="2"/>
        <v>3</v>
      </c>
      <c r="DI7" s="5">
        <f t="shared" si="3"/>
        <v>3</v>
      </c>
      <c r="DJ7" s="5">
        <v>6</v>
      </c>
      <c r="DK7" s="5">
        <f t="shared" si="4"/>
        <v>0.125</v>
      </c>
      <c r="DL7" s="5">
        <f t="shared" si="5"/>
        <v>0.49055610732202864</v>
      </c>
      <c r="DM7" s="5">
        <f t="shared" si="6"/>
        <v>0.30095489812240889</v>
      </c>
      <c r="DO7" s="9" t="s">
        <v>357</v>
      </c>
      <c r="DP7" s="9">
        <v>-0.26451343266816035</v>
      </c>
      <c r="DQ7" s="9">
        <v>0.10323979659103719</v>
      </c>
      <c r="DR7" s="9">
        <v>0.68878880132349374</v>
      </c>
      <c r="DS7" s="9">
        <v>0.11594617443978035</v>
      </c>
      <c r="DT7" s="9">
        <v>1</v>
      </c>
      <c r="DU7" s="9">
        <v>6.9731801631982768E-2</v>
      </c>
      <c r="DV7" s="9">
        <v>-0.19579070579436161</v>
      </c>
      <c r="DW7" s="9">
        <v>-0.16074887157877216</v>
      </c>
      <c r="DX7" s="9">
        <v>-0.15431549054328747</v>
      </c>
      <c r="DY7" s="9">
        <v>-0.18389065290958836</v>
      </c>
      <c r="DZ7" s="9">
        <v>-0.13142046245916231</v>
      </c>
      <c r="EA7" s="9">
        <v>3.4934146072041039E-2</v>
      </c>
      <c r="EB7" s="9">
        <v>-4.7762706031297224E-2</v>
      </c>
      <c r="GR7" t="s">
        <v>6</v>
      </c>
      <c r="GS7">
        <v>0.4375</v>
      </c>
      <c r="GT7">
        <v>0.375</v>
      </c>
      <c r="GU7">
        <v>0.28125</v>
      </c>
      <c r="GV7">
        <v>4.6875E-2</v>
      </c>
      <c r="GW7">
        <v>0.3125</v>
      </c>
      <c r="GX7">
        <f>VARP(stromboli!$Q$56:$AF$56)</f>
        <v>0.859375</v>
      </c>
      <c r="GY7">
        <v>6.25E-2</v>
      </c>
      <c r="GZ7">
        <v>0.375</v>
      </c>
      <c r="HA7">
        <v>9.375E-2</v>
      </c>
      <c r="HB7">
        <v>-0.125</v>
      </c>
      <c r="HC7">
        <v>0.234375</v>
      </c>
      <c r="HD7">
        <v>0.140625</v>
      </c>
      <c r="HE7">
        <v>-0.28125</v>
      </c>
      <c r="HF7">
        <v>-4.6875E-2</v>
      </c>
      <c r="HG7">
        <v>0.109375</v>
      </c>
      <c r="HH7">
        <v>0.21875</v>
      </c>
      <c r="HI7">
        <v>0.359375</v>
      </c>
      <c r="HJ7">
        <v>0.296875</v>
      </c>
      <c r="HK7">
        <v>-3.125E-2</v>
      </c>
      <c r="HL7">
        <v>-0.546875</v>
      </c>
      <c r="HM7">
        <v>0.125</v>
      </c>
    </row>
    <row r="8" spans="1:221" x14ac:dyDescent="0.25">
      <c r="A8">
        <v>1</v>
      </c>
      <c r="B8">
        <v>7</v>
      </c>
      <c r="D8" s="12">
        <v>2</v>
      </c>
      <c r="E8" s="12">
        <v>5</v>
      </c>
      <c r="F8" s="12">
        <v>15</v>
      </c>
      <c r="G8" s="12">
        <v>7.1809523809523803</v>
      </c>
      <c r="H8" s="12">
        <v>8</v>
      </c>
      <c r="P8" t="s">
        <v>7</v>
      </c>
      <c r="Q8">
        <v>0.13100000000000001</v>
      </c>
      <c r="R8">
        <v>0.95048811551366263</v>
      </c>
      <c r="S8">
        <v>4.9845678802773685E-2</v>
      </c>
      <c r="T8">
        <v>0.95261732981907166</v>
      </c>
      <c r="U8">
        <v>4.5391705069124426E-2</v>
      </c>
      <c r="V8">
        <v>0.95396125888807459</v>
      </c>
      <c r="W8">
        <v>0.5</v>
      </c>
      <c r="X8">
        <v>0.9531499876305064</v>
      </c>
      <c r="Y8">
        <v>0.56300000000000006</v>
      </c>
      <c r="Z8">
        <v>0.95446352488618003</v>
      </c>
      <c r="AA8">
        <v>4.7750281214848145E-2</v>
      </c>
      <c r="AB8">
        <v>0.65</v>
      </c>
      <c r="AC8">
        <v>0.95242538897175633</v>
      </c>
      <c r="AD8">
        <v>3.2608695652173912E-2</v>
      </c>
      <c r="AE8">
        <v>0.95814676741873295</v>
      </c>
      <c r="AF8">
        <v>0.95292771212605132</v>
      </c>
      <c r="AG8">
        <f>AVERAGE($Q$8:$AF$8)</f>
        <v>0.60298602787455979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-2</v>
      </c>
      <c r="CW8" s="5">
        <f>SUM($Q$32:$AF$32)</f>
        <v>4</v>
      </c>
      <c r="CX8" s="5">
        <v>5.96875</v>
      </c>
      <c r="CY8" s="5">
        <f>SUM($Q$57:$AF$57)</f>
        <v>-8</v>
      </c>
      <c r="CZ8" s="5">
        <v>4.5625</v>
      </c>
      <c r="DA8" s="5">
        <v>1.006457462794419E-3</v>
      </c>
      <c r="DB8" s="5">
        <v>1.3797523842030261</v>
      </c>
      <c r="DC8" s="5">
        <v>0.3003036585730271</v>
      </c>
      <c r="DD8" s="5">
        <f t="shared" si="0"/>
        <v>0.17261904761904762</v>
      </c>
      <c r="DE8" s="5">
        <f t="shared" si="1"/>
        <v>0.22023809523809523</v>
      </c>
      <c r="DF8" s="5">
        <v>1.3804255271921539E-8</v>
      </c>
      <c r="DG8" s="5">
        <v>3.8002541346077634</v>
      </c>
      <c r="DH8" s="5">
        <f t="shared" si="2"/>
        <v>4</v>
      </c>
      <c r="DI8" s="5">
        <f t="shared" si="3"/>
        <v>8</v>
      </c>
      <c r="DJ8" s="5">
        <v>12</v>
      </c>
      <c r="DK8" s="5">
        <f t="shared" si="4"/>
        <v>0.125</v>
      </c>
      <c r="DL8" s="5">
        <f t="shared" si="5"/>
        <v>0.60298602787455979</v>
      </c>
      <c r="DM8" s="5">
        <f t="shared" si="6"/>
        <v>0.40585051677632838</v>
      </c>
      <c r="DO8" s="9" t="s">
        <v>214</v>
      </c>
      <c r="DP8" s="9">
        <v>-0.30817390888675789</v>
      </c>
      <c r="DQ8" s="9">
        <v>-6.1173867969828398E-2</v>
      </c>
      <c r="DR8" s="9">
        <v>-8.3332331486980788E-3</v>
      </c>
      <c r="DS8" s="9">
        <v>0.2003559815495117</v>
      </c>
      <c r="DT8" s="9">
        <v>6.9731801631982768E-2</v>
      </c>
      <c r="DU8" s="9">
        <v>1</v>
      </c>
      <c r="DV8" s="9">
        <v>-0.5736603675102705</v>
      </c>
      <c r="DW8" s="9">
        <v>-0.58741550989007119</v>
      </c>
      <c r="DX8" s="9">
        <v>-0.57682796390814528</v>
      </c>
      <c r="DY8" s="9">
        <v>-0.68016686732988973</v>
      </c>
      <c r="DZ8" s="9">
        <v>-0.18213007980763243</v>
      </c>
      <c r="EA8" s="9">
        <v>-3.3385438898265403E-2</v>
      </c>
      <c r="EB8" s="9">
        <v>-0.73993325031010015</v>
      </c>
      <c r="GR8" t="s">
        <v>7</v>
      </c>
      <c r="GS8">
        <v>0.25</v>
      </c>
      <c r="GT8">
        <v>0.25</v>
      </c>
      <c r="GU8">
        <v>0.375</v>
      </c>
      <c r="GV8">
        <v>-0.1875</v>
      </c>
      <c r="GW8">
        <v>0.25</v>
      </c>
      <c r="GX8">
        <v>6.25E-2</v>
      </c>
      <c r="GY8">
        <f>VARP(stromboli!$Q$57:$AF$57)</f>
        <v>0.75</v>
      </c>
      <c r="GZ8">
        <v>0.25</v>
      </c>
      <c r="HA8">
        <v>0.125</v>
      </c>
      <c r="HB8">
        <v>-0.25</v>
      </c>
      <c r="HC8">
        <v>6.25E-2</v>
      </c>
      <c r="HD8">
        <v>0.4375</v>
      </c>
      <c r="HE8">
        <v>0.625</v>
      </c>
      <c r="HF8">
        <v>0.1875</v>
      </c>
      <c r="HG8">
        <v>0.3125</v>
      </c>
      <c r="HH8">
        <v>0.375</v>
      </c>
      <c r="HI8">
        <v>0.3125</v>
      </c>
      <c r="HJ8">
        <v>0.3125</v>
      </c>
      <c r="HK8">
        <v>-0.125</v>
      </c>
      <c r="HL8">
        <v>-6.25E-2</v>
      </c>
      <c r="HM8">
        <v>0.25</v>
      </c>
    </row>
    <row r="9" spans="1:221" x14ac:dyDescent="0.25">
      <c r="A9">
        <v>1</v>
      </c>
      <c r="B9">
        <v>8</v>
      </c>
      <c r="D9" s="12">
        <v>10000000</v>
      </c>
      <c r="E9" s="12">
        <v>100000000</v>
      </c>
      <c r="F9" s="12">
        <v>2000000000</v>
      </c>
      <c r="G9" s="12">
        <v>117093190.47619048</v>
      </c>
      <c r="H9" s="12">
        <v>140000000</v>
      </c>
      <c r="P9" t="s">
        <v>8</v>
      </c>
      <c r="Q9">
        <v>0.59</v>
      </c>
      <c r="R9">
        <v>0.05</v>
      </c>
      <c r="S9">
        <v>4.9845678802773685E-2</v>
      </c>
      <c r="T9">
        <v>0.95138888959619372</v>
      </c>
      <c r="U9">
        <v>0.14000000000000001</v>
      </c>
      <c r="V9">
        <v>0.43571428571428572</v>
      </c>
      <c r="W9">
        <v>0.14000000000000001</v>
      </c>
      <c r="X9">
        <v>0.95311091074890164</v>
      </c>
      <c r="Y9">
        <v>0.80374999999999996</v>
      </c>
      <c r="Z9">
        <v>0.8214285714285714</v>
      </c>
      <c r="AA9">
        <v>4.2922143579373101E-2</v>
      </c>
      <c r="AB9">
        <v>0.95532103582830785</v>
      </c>
      <c r="AC9">
        <v>0.95124283814518829</v>
      </c>
      <c r="AD9">
        <v>0.32</v>
      </c>
      <c r="AE9">
        <v>0.74299999999999999</v>
      </c>
      <c r="AF9">
        <v>0.95305266510936504</v>
      </c>
      <c r="AG9">
        <f>AVERAGE($Q$9:$AF$9)</f>
        <v>0.5562985636845601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SUM($Q$33:$AF$33)</f>
        <v>2</v>
      </c>
      <c r="CX9" s="5">
        <v>8.421875</v>
      </c>
      <c r="CY9" s="5">
        <f>SUM($Q$58:$AF$58)</f>
        <v>0</v>
      </c>
      <c r="CZ9" s="5">
        <v>2.875</v>
      </c>
      <c r="DA9" s="5">
        <v>-7.1909741573836353E-2</v>
      </c>
      <c r="DB9" s="5">
        <v>1.8687141483656586</v>
      </c>
      <c r="DC9" s="5">
        <v>0.37998241782036291</v>
      </c>
      <c r="DD9" s="5">
        <f t="shared" si="0"/>
        <v>8.9285714285714288E-2</v>
      </c>
      <c r="DE9" s="5">
        <f t="shared" si="1"/>
        <v>0.34523809523809523</v>
      </c>
      <c r="DF9" s="5">
        <v>7.58125581585345E-4</v>
      </c>
      <c r="DG9" s="5">
        <v>1.9788184609809882</v>
      </c>
      <c r="DH9" s="5">
        <f t="shared" si="2"/>
        <v>3</v>
      </c>
      <c r="DI9" s="5">
        <f t="shared" si="3"/>
        <v>5</v>
      </c>
      <c r="DJ9" s="5">
        <v>8</v>
      </c>
      <c r="DK9" s="5">
        <f t="shared" si="4"/>
        <v>6.25E-2</v>
      </c>
      <c r="DL9" s="5">
        <f t="shared" si="5"/>
        <v>0.5562985636845601</v>
      </c>
      <c r="DM9" s="5">
        <f t="shared" si="6"/>
        <v>0.37833531499149492</v>
      </c>
      <c r="DO9" s="9" t="s">
        <v>215</v>
      </c>
      <c r="DP9" s="9">
        <v>0.49065169128667302</v>
      </c>
      <c r="DQ9" s="9">
        <v>0.18117095867153682</v>
      </c>
      <c r="DR9" s="9">
        <v>-0.14487406364616848</v>
      </c>
      <c r="DS9" s="9">
        <v>1.0795161729014421E-2</v>
      </c>
      <c r="DT9" s="9">
        <v>-0.19579070579436161</v>
      </c>
      <c r="DU9" s="9">
        <v>-0.5736603675102705</v>
      </c>
      <c r="DV9" s="9">
        <v>1</v>
      </c>
      <c r="DW9" s="9">
        <v>0.48191825255496423</v>
      </c>
      <c r="DX9" s="9">
        <v>0.69342050685237977</v>
      </c>
      <c r="DY9" s="9">
        <v>0.69749818659669294</v>
      </c>
      <c r="DZ9" s="9">
        <v>0.22168847532046385</v>
      </c>
      <c r="EA9" s="9">
        <v>0.25368204098551261</v>
      </c>
      <c r="EB9" s="9">
        <v>0.63263547076910442</v>
      </c>
      <c r="GR9" t="s">
        <v>8</v>
      </c>
      <c r="GS9">
        <v>0.25</v>
      </c>
      <c r="GT9">
        <v>0.25</v>
      </c>
      <c r="GU9">
        <v>0.25</v>
      </c>
      <c r="GV9">
        <v>-0.375</v>
      </c>
      <c r="GW9">
        <v>0</v>
      </c>
      <c r="GX9">
        <v>0.375</v>
      </c>
      <c r="GY9">
        <v>0.25</v>
      </c>
      <c r="GZ9">
        <f>VARP(stromboli!$Q$58:$AF$58)</f>
        <v>1</v>
      </c>
      <c r="HA9">
        <v>0</v>
      </c>
      <c r="HB9">
        <v>0</v>
      </c>
      <c r="HC9">
        <v>0.125</v>
      </c>
      <c r="HD9">
        <v>-0.125</v>
      </c>
      <c r="HE9">
        <v>0</v>
      </c>
      <c r="HF9">
        <v>0.625</v>
      </c>
      <c r="HG9">
        <v>0.125</v>
      </c>
      <c r="HH9">
        <v>0</v>
      </c>
      <c r="HI9">
        <v>0.375</v>
      </c>
      <c r="HJ9">
        <v>-0.125</v>
      </c>
      <c r="HK9">
        <v>0</v>
      </c>
      <c r="HL9">
        <v>-0.625</v>
      </c>
      <c r="HM9">
        <v>0.5</v>
      </c>
    </row>
    <row r="10" spans="1:221" x14ac:dyDescent="0.25">
      <c r="A10">
        <v>1</v>
      </c>
      <c r="B10">
        <v>9</v>
      </c>
      <c r="D10" s="12">
        <v>2</v>
      </c>
      <c r="E10" s="12">
        <v>5</v>
      </c>
      <c r="F10" s="12">
        <v>15</v>
      </c>
      <c r="G10" s="12">
        <v>8.5238095238095219</v>
      </c>
      <c r="H10" s="12">
        <v>5.7</v>
      </c>
      <c r="P10" t="s">
        <v>9</v>
      </c>
      <c r="Q10">
        <v>0.77</v>
      </c>
      <c r="R10">
        <v>0.5</v>
      </c>
      <c r="S10">
        <v>0.375</v>
      </c>
      <c r="T10">
        <v>0.14000000000000001</v>
      </c>
      <c r="U10">
        <v>0.62857142857142856</v>
      </c>
      <c r="V10">
        <v>0.16250000000000001</v>
      </c>
      <c r="W10">
        <v>0.38750000000000001</v>
      </c>
      <c r="X10">
        <v>0.54500000000000004</v>
      </c>
      <c r="Y10">
        <v>0.25812499999999999</v>
      </c>
      <c r="Z10">
        <v>0.95097088415507347</v>
      </c>
      <c r="AA10">
        <v>0.27500000000000002</v>
      </c>
      <c r="AB10">
        <v>0.35</v>
      </c>
      <c r="AC10">
        <v>0.14000000000000007</v>
      </c>
      <c r="AD10">
        <v>0.14000000000000001</v>
      </c>
      <c r="AE10">
        <v>0.68225000000000002</v>
      </c>
      <c r="AF10">
        <v>0.95137468382272072</v>
      </c>
      <c r="AG10">
        <f>AVERAGE($Q$10:$AF$10)</f>
        <v>0.45351824978432642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3.9536824294808488E-2</v>
      </c>
      <c r="CW10" s="5">
        <f>SUM($Q$34:$AF$34)</f>
        <v>-4</v>
      </c>
      <c r="CX10" s="5">
        <v>4.78125</v>
      </c>
      <c r="CY10" s="5">
        <f>SUM($Q$59:$AF$59)</f>
        <v>12</v>
      </c>
      <c r="CZ10" s="5">
        <v>0.46875</v>
      </c>
      <c r="DA10" s="5">
        <v>-7.4866807227296443E-3</v>
      </c>
      <c r="DB10" s="5">
        <v>0.34832247268954036</v>
      </c>
      <c r="DC10" s="5">
        <v>0.11310204646695357</v>
      </c>
      <c r="DD10" s="5">
        <f t="shared" si="0"/>
        <v>-2.976190476190476E-2</v>
      </c>
      <c r="DE10" s="5">
        <f t="shared" si="1"/>
        <v>0.19642857142857142</v>
      </c>
      <c r="DF10" s="5">
        <v>0.13668101555173376</v>
      </c>
      <c r="DG10" s="5">
        <v>1.7917249302843767</v>
      </c>
      <c r="DH10" s="5">
        <f t="shared" si="2"/>
        <v>0</v>
      </c>
      <c r="DI10" s="5">
        <f t="shared" si="3"/>
        <v>2</v>
      </c>
      <c r="DJ10" s="5">
        <v>2</v>
      </c>
      <c r="DK10" s="5">
        <f t="shared" si="4"/>
        <v>0.125</v>
      </c>
      <c r="DL10" s="5">
        <f t="shared" si="5"/>
        <v>0.45351824978432642</v>
      </c>
      <c r="DM10" s="5">
        <f t="shared" si="6"/>
        <v>0.27806853882592469</v>
      </c>
      <c r="DO10" s="9" t="s">
        <v>45</v>
      </c>
      <c r="DP10" s="9">
        <v>7.8059915486292389E-2</v>
      </c>
      <c r="DQ10" s="9">
        <v>0.33474826522998341</v>
      </c>
      <c r="DR10" s="9">
        <v>0.14796795259595868</v>
      </c>
      <c r="DS10" s="9">
        <v>-3.2771628178228686E-2</v>
      </c>
      <c r="DT10" s="9">
        <v>-0.16074887157877216</v>
      </c>
      <c r="DU10" s="9">
        <v>-0.58741550989007119</v>
      </c>
      <c r="DV10" s="9">
        <v>0.48191825255496423</v>
      </c>
      <c r="DW10" s="9">
        <v>1</v>
      </c>
      <c r="DX10" s="9">
        <v>0.4589649112149356</v>
      </c>
      <c r="DY10" s="9">
        <v>0.8265768975069494</v>
      </c>
      <c r="DZ10" s="9">
        <v>0.19715614797171982</v>
      </c>
      <c r="EA10" s="9">
        <v>-0.2815468818783553</v>
      </c>
      <c r="EB10" s="9">
        <v>0.80333503435585418</v>
      </c>
      <c r="GR10" t="s">
        <v>9</v>
      </c>
      <c r="GS10">
        <v>0.125</v>
      </c>
      <c r="GT10">
        <v>0</v>
      </c>
      <c r="GU10">
        <v>6.25E-2</v>
      </c>
      <c r="GV10">
        <v>-3.125E-2</v>
      </c>
      <c r="GW10">
        <v>0.125</v>
      </c>
      <c r="GX10">
        <v>9.375E-2</v>
      </c>
      <c r="GY10">
        <v>0.125</v>
      </c>
      <c r="GZ10">
        <v>0</v>
      </c>
      <c r="HA10">
        <f>VARP(stromboli!$Q$59:$AF$59)</f>
        <v>0.4375</v>
      </c>
      <c r="HB10">
        <v>-0.25</v>
      </c>
      <c r="HC10">
        <v>-0.15625</v>
      </c>
      <c r="HD10">
        <v>0.15625</v>
      </c>
      <c r="HE10">
        <v>-6.25E-2</v>
      </c>
      <c r="HF10">
        <v>3.125E-2</v>
      </c>
      <c r="HG10">
        <v>9.375E-2</v>
      </c>
      <c r="HH10">
        <v>0.1875</v>
      </c>
      <c r="HI10">
        <v>-0.15625</v>
      </c>
      <c r="HJ10">
        <v>-3.125E-2</v>
      </c>
      <c r="HK10">
        <v>-6.25E-2</v>
      </c>
      <c r="HL10">
        <v>3.125E-2</v>
      </c>
      <c r="HM10">
        <v>-0.25</v>
      </c>
    </row>
    <row r="11" spans="1:221" x14ac:dyDescent="0.25">
      <c r="A11">
        <v>1</v>
      </c>
      <c r="B11">
        <v>10</v>
      </c>
      <c r="D11" s="12">
        <v>5000000</v>
      </c>
      <c r="E11" s="12">
        <v>10000000</v>
      </c>
      <c r="F11" s="12">
        <v>20000000</v>
      </c>
      <c r="G11" s="12">
        <v>8450000</v>
      </c>
      <c r="H11" s="12">
        <v>10000000</v>
      </c>
      <c r="P11" t="s">
        <v>10</v>
      </c>
      <c r="Q11">
        <v>0.9508771929824561</v>
      </c>
      <c r="R11">
        <v>4.1659020769038282E-2</v>
      </c>
      <c r="S11">
        <v>0.5</v>
      </c>
      <c r="T11">
        <v>0.5</v>
      </c>
      <c r="U11">
        <v>0.35</v>
      </c>
      <c r="V11">
        <v>0.22999999999999998</v>
      </c>
      <c r="W11">
        <v>0.95</v>
      </c>
      <c r="X11">
        <v>4.2499997524999188E-2</v>
      </c>
      <c r="Y11">
        <v>3.6469477658904972E-2</v>
      </c>
      <c r="Z11">
        <v>0.95</v>
      </c>
      <c r="AA11">
        <v>4.9999999999999996E-2</v>
      </c>
      <c r="AB11">
        <v>0.95800266755585195</v>
      </c>
      <c r="AC11">
        <v>0.22999999999999998</v>
      </c>
      <c r="AD11">
        <v>3.9473684210526314E-2</v>
      </c>
      <c r="AE11">
        <v>0.95446079874572143</v>
      </c>
      <c r="AF11">
        <v>0.61250000000000004</v>
      </c>
      <c r="AG11">
        <f>AVERAGE($Q$11:$AF$11)</f>
        <v>0.46224642746546862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SUM($Q$35:$AF$35)</f>
        <v>-4</v>
      </c>
      <c r="CX11" s="5">
        <v>4.03125</v>
      </c>
      <c r="CY11" s="5">
        <f>SUM($Q$60:$AF$60)</f>
        <v>0</v>
      </c>
      <c r="CZ11" s="5">
        <v>1.375</v>
      </c>
      <c r="DA11" s="5">
        <v>-5.9052870761529853E-2</v>
      </c>
      <c r="DB11" s="5">
        <v>0.80691900741393852</v>
      </c>
      <c r="DC11" s="5">
        <v>0.24487570756525351</v>
      </c>
      <c r="DD11" s="5">
        <f t="shared" si="0"/>
        <v>1.7857142857142856E-2</v>
      </c>
      <c r="DE11" s="5">
        <f t="shared" si="1"/>
        <v>0.16071428571428573</v>
      </c>
      <c r="DF11" s="5">
        <v>5.967322039537907E-4</v>
      </c>
      <c r="DG11" s="5">
        <v>2.4058925689888095</v>
      </c>
      <c r="DH11" s="5">
        <f t="shared" si="2"/>
        <v>5</v>
      </c>
      <c r="DI11" s="5">
        <f t="shared" si="3"/>
        <v>5</v>
      </c>
      <c r="DJ11" s="5">
        <v>10</v>
      </c>
      <c r="DK11" s="5">
        <f t="shared" si="4"/>
        <v>0.125</v>
      </c>
      <c r="DL11" s="5">
        <f t="shared" si="5"/>
        <v>0.46224642746546862</v>
      </c>
      <c r="DM11" s="5">
        <f t="shared" si="6"/>
        <v>0.38570886919144504</v>
      </c>
      <c r="DO11" s="9" t="s">
        <v>46</v>
      </c>
      <c r="DP11" s="9">
        <v>0.18791086866883483</v>
      </c>
      <c r="DQ11" s="9">
        <v>0.27052032154850819</v>
      </c>
      <c r="DR11" s="9">
        <v>6.4908866824971503E-2</v>
      </c>
      <c r="DS11" s="9">
        <v>9.9150840420684422E-2</v>
      </c>
      <c r="DT11" s="9">
        <v>-0.15431549054328747</v>
      </c>
      <c r="DU11" s="9">
        <v>-0.57682796390814528</v>
      </c>
      <c r="DV11" s="9">
        <v>0.69342050685237977</v>
      </c>
      <c r="DW11" s="9">
        <v>0.4589649112149356</v>
      </c>
      <c r="DX11" s="9">
        <v>1</v>
      </c>
      <c r="DY11" s="9">
        <v>0.879413072652524</v>
      </c>
      <c r="DZ11" s="9">
        <v>1.1117518111748799E-2</v>
      </c>
      <c r="EA11" s="9">
        <v>0.63783456284690743</v>
      </c>
      <c r="EB11" s="9">
        <v>0.83301994318191275</v>
      </c>
      <c r="GR11" t="s">
        <v>10</v>
      </c>
      <c r="GS11">
        <v>0</v>
      </c>
      <c r="GT11">
        <v>0</v>
      </c>
      <c r="GU11">
        <v>0</v>
      </c>
      <c r="GV11">
        <v>-0.125</v>
      </c>
      <c r="GW11">
        <v>-0.25</v>
      </c>
      <c r="GX11">
        <v>-0.125</v>
      </c>
      <c r="GY11">
        <v>-0.25</v>
      </c>
      <c r="GZ11">
        <v>0</v>
      </c>
      <c r="HA11">
        <v>-0.25</v>
      </c>
      <c r="HB11">
        <f>VARP(stromboli!$Q$60:$AF$60)</f>
        <v>1</v>
      </c>
      <c r="HC11">
        <v>0.125</v>
      </c>
      <c r="HD11">
        <v>0.125</v>
      </c>
      <c r="HE11">
        <v>0</v>
      </c>
      <c r="HF11">
        <v>0.125</v>
      </c>
      <c r="HG11">
        <v>0.125</v>
      </c>
      <c r="HH11">
        <v>0</v>
      </c>
      <c r="HI11">
        <v>0.375</v>
      </c>
      <c r="HJ11">
        <v>-0.125</v>
      </c>
      <c r="HK11">
        <v>0.25</v>
      </c>
      <c r="HL11">
        <v>0.125</v>
      </c>
      <c r="HM11">
        <v>0.25</v>
      </c>
    </row>
    <row r="12" spans="1:221" x14ac:dyDescent="0.25">
      <c r="A12">
        <v>1</v>
      </c>
      <c r="B12">
        <v>11</v>
      </c>
      <c r="D12" s="12">
        <v>1</v>
      </c>
      <c r="E12" s="12">
        <v>4</v>
      </c>
      <c r="F12" s="12">
        <v>10</v>
      </c>
      <c r="G12" s="12">
        <v>17.904761904761905</v>
      </c>
      <c r="H12" s="12">
        <v>3</v>
      </c>
      <c r="P12" t="s">
        <v>11</v>
      </c>
      <c r="Q12">
        <v>0.95193133047210299</v>
      </c>
      <c r="R12">
        <v>4.5449995449995451E-2</v>
      </c>
      <c r="S12">
        <v>4.9845678802773685E-2</v>
      </c>
      <c r="T12">
        <v>0.95047169835795664</v>
      </c>
      <c r="U12">
        <v>0.8</v>
      </c>
      <c r="V12">
        <v>0.95206232341355768</v>
      </c>
      <c r="W12">
        <v>0.95681954572732719</v>
      </c>
      <c r="X12">
        <v>2.4285709436733784E-2</v>
      </c>
      <c r="Y12">
        <v>0.950568283297342</v>
      </c>
      <c r="Z12">
        <v>0.5</v>
      </c>
      <c r="AA12">
        <v>4.2922143579373101E-2</v>
      </c>
      <c r="AB12">
        <v>0.95</v>
      </c>
      <c r="AC12">
        <v>0.95890415981395538</v>
      </c>
      <c r="AD12">
        <v>3.125E-2</v>
      </c>
      <c r="AE12">
        <v>0.9516145888834826</v>
      </c>
      <c r="AF12">
        <v>0.95390910038569787</v>
      </c>
      <c r="AG12">
        <f>AVERAGE($Q$12:$AF$12)</f>
        <v>0.62937715985126874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-1.9302790208522044E-2</v>
      </c>
      <c r="CW12" s="5">
        <f>SUM($Q$36:$AF$36)</f>
        <v>4</v>
      </c>
      <c r="CX12" s="5">
        <v>5.21875</v>
      </c>
      <c r="CY12" s="5">
        <f>SUM($Q$61:$AF$61)</f>
        <v>-10</v>
      </c>
      <c r="CZ12" s="5">
        <v>1.671875</v>
      </c>
      <c r="DA12" s="5">
        <v>-5.35586254792896E-2</v>
      </c>
      <c r="DB12" s="5">
        <v>1.3891617830690408</v>
      </c>
      <c r="DC12" s="5">
        <v>0.30854140018810094</v>
      </c>
      <c r="DD12" s="5">
        <f t="shared" si="0"/>
        <v>3.5714285714285712E-2</v>
      </c>
      <c r="DE12" s="5">
        <f t="shared" si="1"/>
        <v>0.18452380952380953</v>
      </c>
      <c r="DF12" s="5">
        <v>5.4130035682633002E-10</v>
      </c>
      <c r="DG12" s="5">
        <v>2.5004949221458546</v>
      </c>
      <c r="DH12" s="5">
        <f t="shared" si="2"/>
        <v>5</v>
      </c>
      <c r="DI12" s="5">
        <f t="shared" si="3"/>
        <v>9</v>
      </c>
      <c r="DJ12" s="5">
        <v>14</v>
      </c>
      <c r="DK12" s="5">
        <f t="shared" si="4"/>
        <v>0.125</v>
      </c>
      <c r="DL12" s="5">
        <f t="shared" si="5"/>
        <v>0.62937715985126874</v>
      </c>
      <c r="DM12" s="5">
        <f t="shared" si="6"/>
        <v>0.42682513027015551</v>
      </c>
      <c r="DO12" s="9" t="s">
        <v>47</v>
      </c>
      <c r="DP12" s="9">
        <v>0.16113143499080437</v>
      </c>
      <c r="DQ12" s="9">
        <v>0.35073873222225821</v>
      </c>
      <c r="DR12" s="9">
        <v>0.12040438484836812</v>
      </c>
      <c r="DS12" s="9">
        <v>4.5250727955037547E-2</v>
      </c>
      <c r="DT12" s="9">
        <v>-0.18389065290958836</v>
      </c>
      <c r="DU12" s="9">
        <v>-0.68016686732988973</v>
      </c>
      <c r="DV12" s="9">
        <v>0.69749818659669294</v>
      </c>
      <c r="DW12" s="9">
        <v>0.8265768975069494</v>
      </c>
      <c r="DX12" s="9">
        <v>0.879413072652524</v>
      </c>
      <c r="DY12" s="9">
        <v>1</v>
      </c>
      <c r="DZ12" s="9">
        <v>0.11268474975948847</v>
      </c>
      <c r="EA12" s="9">
        <v>0.25319859703181546</v>
      </c>
      <c r="EB12" s="9">
        <v>0.95815692112574002</v>
      </c>
      <c r="GR12" t="s">
        <v>11</v>
      </c>
      <c r="GS12">
        <v>0.1875</v>
      </c>
      <c r="GT12">
        <v>0.125</v>
      </c>
      <c r="GU12">
        <v>0.28125</v>
      </c>
      <c r="GV12">
        <v>-7.8125E-2</v>
      </c>
      <c r="GW12">
        <v>6.25E-2</v>
      </c>
      <c r="GX12">
        <v>0.234375</v>
      </c>
      <c r="GY12">
        <v>6.25E-2</v>
      </c>
      <c r="GZ12">
        <v>0.125</v>
      </c>
      <c r="HA12">
        <v>-0.15625</v>
      </c>
      <c r="HB12">
        <v>0.125</v>
      </c>
      <c r="HC12">
        <f>VARP(stromboli!$Q$61:$AF$61)</f>
        <v>0.609375</v>
      </c>
      <c r="HD12">
        <v>1.5625E-2</v>
      </c>
      <c r="HE12">
        <v>-3.125E-2</v>
      </c>
      <c r="HF12">
        <v>7.8125E-2</v>
      </c>
      <c r="HG12">
        <v>-1.5625E-2</v>
      </c>
      <c r="HH12">
        <v>-3.125E-2</v>
      </c>
      <c r="HI12">
        <v>0.234375</v>
      </c>
      <c r="HJ12">
        <v>-7.8125E-2</v>
      </c>
      <c r="HK12">
        <v>-0.28125</v>
      </c>
      <c r="HL12">
        <v>7.8125E-2</v>
      </c>
      <c r="HM12">
        <v>0.125</v>
      </c>
    </row>
    <row r="13" spans="1:221" x14ac:dyDescent="0.25">
      <c r="A13">
        <v>1</v>
      </c>
      <c r="B13">
        <v>12</v>
      </c>
      <c r="D13" s="12">
        <v>2</v>
      </c>
      <c r="E13" s="12">
        <v>3</v>
      </c>
      <c r="F13" s="12">
        <v>7</v>
      </c>
      <c r="G13" s="12">
        <v>3.6285714285714286</v>
      </c>
      <c r="H13" s="12">
        <v>4</v>
      </c>
      <c r="P13" t="s">
        <v>12</v>
      </c>
      <c r="Q13">
        <v>0.66200000000000003</v>
      </c>
      <c r="R13">
        <v>0.05</v>
      </c>
      <c r="S13">
        <v>4.4861104830239237E-2</v>
      </c>
      <c r="T13">
        <v>0.35</v>
      </c>
      <c r="U13">
        <v>4.7584541062801931E-2</v>
      </c>
      <c r="V13">
        <v>0.9567052841364152</v>
      </c>
      <c r="W13">
        <v>0.56428571428571428</v>
      </c>
      <c r="X13">
        <v>0.95315294214911717</v>
      </c>
      <c r="Y13">
        <v>0.95135806611385387</v>
      </c>
      <c r="Z13">
        <v>0.95097088415507347</v>
      </c>
      <c r="AA13">
        <v>4.7750281214848145E-2</v>
      </c>
      <c r="AB13">
        <v>0.5</v>
      </c>
      <c r="AC13">
        <v>0.14000000000000007</v>
      </c>
      <c r="AD13">
        <v>4.4117647058823532E-2</v>
      </c>
      <c r="AE13">
        <v>4.6832984961679119E-2</v>
      </c>
      <c r="AF13">
        <v>4.1399082568807345E-2</v>
      </c>
      <c r="AG13">
        <f>AVERAGE($Q$13:$AF$13)</f>
        <v>0.39693865828358582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SUM($Q$37:$AF$37)</f>
        <v>-4</v>
      </c>
      <c r="CX13" s="5">
        <v>4.03125</v>
      </c>
      <c r="CY13" s="5">
        <f>SUM($Q$62:$AF$62)</f>
        <v>-6</v>
      </c>
      <c r="CZ13" s="5">
        <v>4.203125</v>
      </c>
      <c r="DA13" s="5">
        <v>-4.4077291372522663E-2</v>
      </c>
      <c r="DB13" s="5">
        <v>2.5777545609929096</v>
      </c>
      <c r="DC13" s="5">
        <v>0.25131487426628785</v>
      </c>
      <c r="DD13" s="5">
        <f t="shared" si="0"/>
        <v>0.15476190476190477</v>
      </c>
      <c r="DE13" s="5">
        <f t="shared" si="1"/>
        <v>0.16071428571428573</v>
      </c>
      <c r="DF13" s="5">
        <v>3.4377305121185667E-7</v>
      </c>
      <c r="DG13" s="5">
        <v>2.6414371570629345</v>
      </c>
      <c r="DH13" s="5">
        <f t="shared" si="2"/>
        <v>7</v>
      </c>
      <c r="DI13" s="5">
        <f t="shared" si="3"/>
        <v>4</v>
      </c>
      <c r="DJ13" s="5">
        <v>11</v>
      </c>
      <c r="DK13" s="5">
        <f t="shared" si="4"/>
        <v>0.125</v>
      </c>
      <c r="DL13" s="5">
        <f t="shared" si="5"/>
        <v>0.39693865828358582</v>
      </c>
      <c r="DM13" s="5">
        <f t="shared" si="6"/>
        <v>0.38952290412167956</v>
      </c>
      <c r="DO13" s="9" t="s">
        <v>48</v>
      </c>
      <c r="DP13" s="9">
        <v>0.1837866341718877</v>
      </c>
      <c r="DQ13" s="9">
        <v>-0.36254076510261951</v>
      </c>
      <c r="DR13" s="9">
        <v>-0.11473541908242681</v>
      </c>
      <c r="DS13" s="9">
        <v>-0.25270189410912491</v>
      </c>
      <c r="DT13" s="9">
        <v>-0.13142046245916231</v>
      </c>
      <c r="DU13" s="9">
        <v>-0.18213007980763243</v>
      </c>
      <c r="DV13" s="9">
        <v>0.22168847532046385</v>
      </c>
      <c r="DW13" s="9">
        <v>0.19715614797171982</v>
      </c>
      <c r="DX13" s="9">
        <v>1.1117518111748799E-2</v>
      </c>
      <c r="DY13" s="9">
        <v>0.11268474975948847</v>
      </c>
      <c r="DZ13" s="9">
        <v>1</v>
      </c>
      <c r="EA13" s="9">
        <v>-0.27861147721004959</v>
      </c>
      <c r="EB13" s="9">
        <v>3.7024788488830507E-2</v>
      </c>
      <c r="GR13" t="s">
        <v>12</v>
      </c>
      <c r="GS13">
        <v>0.3125</v>
      </c>
      <c r="GT13">
        <v>0.625</v>
      </c>
      <c r="GU13">
        <v>0.21875</v>
      </c>
      <c r="GV13">
        <v>-4.6875E-2</v>
      </c>
      <c r="GW13">
        <v>0.1875</v>
      </c>
      <c r="GX13">
        <v>0.140625</v>
      </c>
      <c r="GY13">
        <v>0.4375</v>
      </c>
      <c r="GZ13">
        <v>-0.125</v>
      </c>
      <c r="HA13">
        <v>0.15625</v>
      </c>
      <c r="HB13">
        <v>0.125</v>
      </c>
      <c r="HC13">
        <v>1.5625E-2</v>
      </c>
      <c r="HD13">
        <f>VARP(stromboli!$Q$62:$AF$62)</f>
        <v>0.859375</v>
      </c>
      <c r="HE13">
        <v>0.28125</v>
      </c>
      <c r="HF13">
        <v>-0.203125</v>
      </c>
      <c r="HG13">
        <v>0.140625</v>
      </c>
      <c r="HH13">
        <v>0.28125</v>
      </c>
      <c r="HI13">
        <v>0.390625</v>
      </c>
      <c r="HJ13">
        <v>0.453125</v>
      </c>
      <c r="HK13">
        <v>-0.21875</v>
      </c>
      <c r="HL13">
        <v>4.6875E-2</v>
      </c>
      <c r="HM13">
        <v>0.125</v>
      </c>
    </row>
    <row r="14" spans="1:221" x14ac:dyDescent="0.25">
      <c r="A14">
        <v>1</v>
      </c>
      <c r="B14">
        <v>13</v>
      </c>
      <c r="D14" s="12">
        <v>0.1</v>
      </c>
      <c r="E14" s="12">
        <v>0.2</v>
      </c>
      <c r="F14" s="12">
        <v>0.4</v>
      </c>
      <c r="G14" s="12">
        <v>0.25714285714285723</v>
      </c>
      <c r="H14" s="12">
        <v>0.32</v>
      </c>
      <c r="P14" t="s">
        <v>13</v>
      </c>
      <c r="Q14">
        <v>0.5</v>
      </c>
      <c r="R14">
        <v>2.630206961925325E-2</v>
      </c>
      <c r="S14">
        <v>0.375</v>
      </c>
      <c r="T14">
        <v>0.95266005542202925</v>
      </c>
      <c r="U14">
        <v>4.5391705069124426E-2</v>
      </c>
      <c r="V14">
        <v>0.95571548324410827</v>
      </c>
      <c r="W14">
        <v>0.32</v>
      </c>
      <c r="X14">
        <v>0.95094339623228907</v>
      </c>
      <c r="Y14">
        <v>0.21650000000000003</v>
      </c>
      <c r="Z14">
        <v>0.05</v>
      </c>
      <c r="AA14">
        <v>3.5702270815811607E-2</v>
      </c>
      <c r="AB14">
        <v>0.38750000000000001</v>
      </c>
      <c r="AC14">
        <v>0.95124283814518829</v>
      </c>
      <c r="AD14">
        <v>2.5862068965517241E-2</v>
      </c>
      <c r="AE14">
        <v>0.95400991409179847</v>
      </c>
      <c r="AF14">
        <v>0.16250000000000001</v>
      </c>
      <c r="AG14">
        <f>AVERAGE($Q$14:$AF$14)</f>
        <v>0.43183311260031992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0.27138988562944488</v>
      </c>
      <c r="CW14" s="5">
        <f>SUM($Q$38:$AF$38)</f>
        <v>-6</v>
      </c>
      <c r="CX14" s="5">
        <v>6.484375</v>
      </c>
      <c r="CY14" s="5">
        <f>SUM($Q$63:$AF$63)</f>
        <v>-4</v>
      </c>
      <c r="CZ14" s="5">
        <v>3.59375</v>
      </c>
      <c r="DA14" s="5">
        <v>1.3914363087731699E-2</v>
      </c>
      <c r="DB14" s="5">
        <v>4.1251395065749277</v>
      </c>
      <c r="DC14" s="5">
        <v>0.36033072217834433</v>
      </c>
      <c r="DD14" s="5">
        <f t="shared" si="0"/>
        <v>0.125</v>
      </c>
      <c r="DE14" s="5">
        <f t="shared" si="1"/>
        <v>0.2857142857142857</v>
      </c>
      <c r="DF14" s="5">
        <v>1.5812574795434115E-7</v>
      </c>
      <c r="DG14" s="5">
        <v>2.2847670095701726</v>
      </c>
      <c r="DH14" s="5">
        <f t="shared" si="2"/>
        <v>5</v>
      </c>
      <c r="DI14" s="5">
        <f t="shared" si="3"/>
        <v>5</v>
      </c>
      <c r="DJ14" s="5">
        <v>10</v>
      </c>
      <c r="DK14" s="5">
        <f t="shared" si="4"/>
        <v>0.1875</v>
      </c>
      <c r="DL14" s="5">
        <f t="shared" si="5"/>
        <v>0.43183311260031992</v>
      </c>
      <c r="DM14" s="5">
        <f t="shared" si="6"/>
        <v>0.38989079860508025</v>
      </c>
      <c r="DO14" s="9" t="s">
        <v>221</v>
      </c>
      <c r="DP14" s="9">
        <v>-5.3148102130172868E-2</v>
      </c>
      <c r="DQ14" s="9">
        <v>3.7278348890635367E-2</v>
      </c>
      <c r="DR14" s="9">
        <v>0.10573452785747839</v>
      </c>
      <c r="DS14" s="9">
        <v>0.28058485930625648</v>
      </c>
      <c r="DT14" s="9">
        <v>3.4934146072041039E-2</v>
      </c>
      <c r="DU14" s="9">
        <v>-3.3385438898265403E-2</v>
      </c>
      <c r="DV14" s="9">
        <v>0.25368204098551261</v>
      </c>
      <c r="DW14" s="9">
        <v>-0.2815468818783553</v>
      </c>
      <c r="DX14" s="9">
        <v>0.63783456284690743</v>
      </c>
      <c r="DY14" s="9">
        <v>0.25319859703181546</v>
      </c>
      <c r="DZ14" s="9">
        <v>-0.27861147721004959</v>
      </c>
      <c r="EA14" s="9">
        <v>1</v>
      </c>
      <c r="EB14" s="9">
        <v>0.17791119467554189</v>
      </c>
      <c r="GR14" t="s">
        <v>13</v>
      </c>
      <c r="GS14">
        <v>-0.125</v>
      </c>
      <c r="GT14">
        <v>0</v>
      </c>
      <c r="GU14">
        <v>6.25E-2</v>
      </c>
      <c r="GV14">
        <v>-0.15625</v>
      </c>
      <c r="GW14">
        <v>0.125</v>
      </c>
      <c r="GX14">
        <v>-0.28125</v>
      </c>
      <c r="GY14">
        <v>0.625</v>
      </c>
      <c r="GZ14">
        <v>0</v>
      </c>
      <c r="HA14">
        <v>-6.25E-2</v>
      </c>
      <c r="HB14">
        <v>0</v>
      </c>
      <c r="HC14">
        <v>-3.125E-2</v>
      </c>
      <c r="HD14">
        <v>0.28125</v>
      </c>
      <c r="HE14">
        <f>VARP(stromboli!$Q$63:$AF$63)</f>
        <v>0.9375</v>
      </c>
      <c r="HF14">
        <v>0.15625</v>
      </c>
      <c r="HG14">
        <v>0.46875</v>
      </c>
      <c r="HH14">
        <v>0.4375</v>
      </c>
      <c r="HI14">
        <v>0.21875</v>
      </c>
      <c r="HJ14">
        <v>0.34375</v>
      </c>
      <c r="HK14">
        <v>0.1875</v>
      </c>
      <c r="HL14">
        <v>0.15625</v>
      </c>
      <c r="HM14">
        <v>0.25</v>
      </c>
    </row>
    <row r="15" spans="1:221" ht="15.75" thickBot="1" x14ac:dyDescent="0.3">
      <c r="A15">
        <v>1</v>
      </c>
      <c r="B15">
        <v>14</v>
      </c>
      <c r="D15" s="12">
        <v>20</v>
      </c>
      <c r="E15" s="12">
        <v>30</v>
      </c>
      <c r="F15" s="12">
        <v>50</v>
      </c>
      <c r="G15" s="12">
        <v>34.476190476190474</v>
      </c>
      <c r="H15" s="12">
        <v>26</v>
      </c>
      <c r="P15" t="s">
        <v>14</v>
      </c>
      <c r="Q15">
        <v>0.5</v>
      </c>
      <c r="R15">
        <v>3.8451766879667414E-2</v>
      </c>
      <c r="S15">
        <v>0.27500000000000002</v>
      </c>
      <c r="T15">
        <v>3.9999724992437292E-2</v>
      </c>
      <c r="U15">
        <v>0.22999999999999998</v>
      </c>
      <c r="V15">
        <v>0.41</v>
      </c>
      <c r="W15">
        <v>0.32</v>
      </c>
      <c r="X15">
        <v>0.86</v>
      </c>
      <c r="Y15">
        <v>0.20750000000000007</v>
      </c>
      <c r="Z15">
        <v>0.95</v>
      </c>
      <c r="AA15">
        <v>4.7750281214848145E-2</v>
      </c>
      <c r="AB15">
        <v>0.95532103582830785</v>
      </c>
      <c r="AC15">
        <v>0.96276563434287821</v>
      </c>
      <c r="AD15">
        <v>2.7777777777777776E-2</v>
      </c>
      <c r="AE15">
        <v>0.41449999999999998</v>
      </c>
      <c r="AF15">
        <v>1.3510479041916169E-2</v>
      </c>
      <c r="AG15">
        <f>AVERAGE($Q$15:$AF$15)</f>
        <v>0.39078604375486453</v>
      </c>
      <c r="AX15" s="9"/>
      <c r="CV15" s="86" t="s">
        <v>212</v>
      </c>
      <c r="CW15" s="5">
        <f>SUM($Q$39:$AF$39)</f>
        <v>-8</v>
      </c>
      <c r="CX15" s="5">
        <v>4.9375</v>
      </c>
      <c r="CY15" s="5">
        <f>SUM($Q$64:$AF$64)</f>
        <v>2</v>
      </c>
      <c r="CZ15" s="5">
        <v>1.265625</v>
      </c>
      <c r="DA15" s="5">
        <v>4.708755261738847E-3</v>
      </c>
      <c r="DB15" s="5">
        <v>1.1482427129990478</v>
      </c>
      <c r="DC15" s="5">
        <v>0.33559528789610871</v>
      </c>
      <c r="DD15" s="5">
        <f t="shared" si="0"/>
        <v>1.1904761904761904E-2</v>
      </c>
      <c r="DE15" s="5">
        <f t="shared" si="1"/>
        <v>0.22023809523809523</v>
      </c>
      <c r="DF15" s="5">
        <v>9.06963114942834E-4</v>
      </c>
      <c r="DG15" s="5">
        <v>2.5786018137158018</v>
      </c>
      <c r="DH15" s="5">
        <f t="shared" si="2"/>
        <v>5</v>
      </c>
      <c r="DI15" s="5">
        <f t="shared" si="3"/>
        <v>3</v>
      </c>
      <c r="DJ15" s="5">
        <v>8</v>
      </c>
      <c r="DK15" s="5">
        <f t="shared" si="4"/>
        <v>0.25</v>
      </c>
      <c r="DL15" s="5">
        <f t="shared" si="5"/>
        <v>0.39078604375486453</v>
      </c>
      <c r="DM15" s="5">
        <f t="shared" si="6"/>
        <v>0.35669225577841401</v>
      </c>
      <c r="DO15" s="51" t="s">
        <v>49</v>
      </c>
      <c r="DP15" s="51">
        <v>0.13866879490747178</v>
      </c>
      <c r="DQ15" s="51">
        <v>0.38810950548098122</v>
      </c>
      <c r="DR15" s="51">
        <v>0.17254987462934196</v>
      </c>
      <c r="DS15" s="51">
        <v>-4.7552550695584483E-3</v>
      </c>
      <c r="DT15" s="51">
        <v>-4.7762706031297224E-2</v>
      </c>
      <c r="DU15" s="51">
        <v>-0.73993325031010015</v>
      </c>
      <c r="DV15" s="51">
        <v>0.63263547076910442</v>
      </c>
      <c r="DW15" s="51">
        <v>0.80333503435585418</v>
      </c>
      <c r="DX15" s="51">
        <v>0.83301994318191275</v>
      </c>
      <c r="DY15" s="51">
        <v>0.95815692112574002</v>
      </c>
      <c r="DZ15" s="51">
        <v>3.7024788488830507E-2</v>
      </c>
      <c r="EA15" s="51">
        <v>0.17791119467554189</v>
      </c>
      <c r="EB15" s="51">
        <v>1</v>
      </c>
      <c r="GR15" t="s">
        <v>14</v>
      </c>
      <c r="GS15">
        <v>6.25E-2</v>
      </c>
      <c r="GT15">
        <v>-0.125</v>
      </c>
      <c r="GU15">
        <v>0.34375</v>
      </c>
      <c r="GV15">
        <v>-0.234375</v>
      </c>
      <c r="GW15">
        <v>-0.3125</v>
      </c>
      <c r="GX15">
        <v>-4.6875E-2</v>
      </c>
      <c r="GY15">
        <v>0.1875</v>
      </c>
      <c r="GZ15">
        <v>0.625</v>
      </c>
      <c r="HA15">
        <v>3.125E-2</v>
      </c>
      <c r="HB15">
        <v>0.125</v>
      </c>
      <c r="HC15">
        <v>7.8125E-2</v>
      </c>
      <c r="HD15">
        <v>-0.203125</v>
      </c>
      <c r="HE15">
        <v>0.15625</v>
      </c>
      <c r="HF15">
        <f>VARP(stromboli!$Q$64:$AF$64)</f>
        <v>0.984375</v>
      </c>
      <c r="HG15">
        <v>-4.6875E-2</v>
      </c>
      <c r="HH15">
        <v>0.15625</v>
      </c>
      <c r="HI15">
        <v>-4.6875E-2</v>
      </c>
      <c r="HJ15">
        <v>-0.484375</v>
      </c>
      <c r="HK15">
        <v>-9.375E-2</v>
      </c>
      <c r="HL15">
        <v>-0.265625</v>
      </c>
      <c r="HM15">
        <v>0.375</v>
      </c>
    </row>
    <row r="16" spans="1:221" x14ac:dyDescent="0.25">
      <c r="A16">
        <v>1</v>
      </c>
      <c r="B16">
        <v>15</v>
      </c>
      <c r="D16" s="12">
        <v>30000000</v>
      </c>
      <c r="E16" s="12">
        <v>100000000</v>
      </c>
      <c r="F16" s="12">
        <v>500000000</v>
      </c>
      <c r="G16" s="12">
        <v>1087000000</v>
      </c>
      <c r="H16" s="12">
        <v>1810000000</v>
      </c>
      <c r="P16" t="s">
        <v>15</v>
      </c>
      <c r="Q16">
        <v>0.56428571428571428</v>
      </c>
      <c r="R16">
        <v>0.05</v>
      </c>
      <c r="S16">
        <v>7.9545454545454544E-2</v>
      </c>
      <c r="T16">
        <v>0.95161290404340748</v>
      </c>
      <c r="U16">
        <v>0.36499999999999999</v>
      </c>
      <c r="V16">
        <v>0.5</v>
      </c>
      <c r="W16">
        <v>0.59</v>
      </c>
      <c r="X16">
        <v>0.95313204147874842</v>
      </c>
      <c r="Y16">
        <v>0.73499999999999999</v>
      </c>
      <c r="Z16">
        <v>0.05</v>
      </c>
      <c r="AA16">
        <v>0.16250000000000001</v>
      </c>
      <c r="AB16">
        <v>0.63235294117647056</v>
      </c>
      <c r="AC16">
        <v>0.67999999999999994</v>
      </c>
      <c r="AD16">
        <v>0.32</v>
      </c>
      <c r="AE16">
        <v>0.95617926452035173</v>
      </c>
      <c r="AF16">
        <v>0.5</v>
      </c>
      <c r="AG16">
        <f>AVERAGE($Q$16:$AF$16)</f>
        <v>0.50560052000313416</v>
      </c>
      <c r="AX16" s="9"/>
      <c r="CV16" s="86">
        <f>AVERAGE(DD:DD)</f>
        <v>8.0498866213151915E-2</v>
      </c>
      <c r="CW16" s="5">
        <f>SUM($Q$40:$AF$40)</f>
        <v>0</v>
      </c>
      <c r="CX16" s="5">
        <v>7.375</v>
      </c>
      <c r="CY16" s="5">
        <f>SUM($Q$65:$AF$65)</f>
        <v>6</v>
      </c>
      <c r="CZ16" s="5">
        <v>4.296875</v>
      </c>
      <c r="DA16" s="5">
        <v>4.8919700411971363E-2</v>
      </c>
      <c r="DB16" s="5">
        <v>1.4796877853568837</v>
      </c>
      <c r="DC16" s="5">
        <v>0.34962551755978344</v>
      </c>
      <c r="DD16" s="5">
        <f t="shared" si="0"/>
        <v>0.15476190476190477</v>
      </c>
      <c r="DE16" s="5">
        <f t="shared" si="1"/>
        <v>0.30357142857142855</v>
      </c>
      <c r="DF16" s="5">
        <v>0.12381315562048292</v>
      </c>
      <c r="DG16" s="5">
        <v>2.1633179705843628</v>
      </c>
      <c r="DH16" s="5">
        <f t="shared" si="2"/>
        <v>2</v>
      </c>
      <c r="DI16" s="5">
        <f t="shared" si="3"/>
        <v>3</v>
      </c>
      <c r="DJ16" s="5">
        <v>5</v>
      </c>
      <c r="DK16" s="5">
        <f t="shared" si="4"/>
        <v>0</v>
      </c>
      <c r="DL16" s="5">
        <f t="shared" si="5"/>
        <v>0.50560052000313416</v>
      </c>
      <c r="DM16" s="5">
        <f t="shared" si="6"/>
        <v>0.31417285679440166</v>
      </c>
      <c r="GR16" t="s">
        <v>15</v>
      </c>
      <c r="GS16">
        <v>0.1875</v>
      </c>
      <c r="GT16">
        <v>-0.125</v>
      </c>
      <c r="GU16">
        <v>3.125E-2</v>
      </c>
      <c r="GV16">
        <v>4.6875E-2</v>
      </c>
      <c r="GW16">
        <v>6.25E-2</v>
      </c>
      <c r="GX16">
        <v>0.109375</v>
      </c>
      <c r="GY16">
        <v>0.3125</v>
      </c>
      <c r="GZ16">
        <v>0.125</v>
      </c>
      <c r="HA16">
        <v>9.375E-2</v>
      </c>
      <c r="HB16">
        <v>0.125</v>
      </c>
      <c r="HC16">
        <v>-1.5625E-2</v>
      </c>
      <c r="HD16">
        <v>0.140625</v>
      </c>
      <c r="HE16">
        <v>0.46875</v>
      </c>
      <c r="HF16">
        <v>-4.6875E-2</v>
      </c>
      <c r="HG16">
        <f>VARP(stromboli!$Q$65:$AF$65)</f>
        <v>0.859375</v>
      </c>
      <c r="HH16">
        <v>0.46875</v>
      </c>
      <c r="HI16">
        <v>0.359375</v>
      </c>
      <c r="HJ16">
        <v>0.296875</v>
      </c>
      <c r="HK16">
        <v>0.46875</v>
      </c>
      <c r="HL16">
        <v>0.203125</v>
      </c>
      <c r="HM16">
        <v>0.125</v>
      </c>
    </row>
    <row r="17" spans="1:221" x14ac:dyDescent="0.25">
      <c r="A17">
        <v>1</v>
      </c>
      <c r="B17">
        <v>16</v>
      </c>
      <c r="D17" s="12">
        <v>15</v>
      </c>
      <c r="E17" s="12">
        <v>19</v>
      </c>
      <c r="F17" s="12">
        <v>25</v>
      </c>
      <c r="G17" s="12">
        <v>58.809523809523796</v>
      </c>
      <c r="H17" s="12">
        <v>45</v>
      </c>
      <c r="P17" t="s">
        <v>16</v>
      </c>
      <c r="Q17">
        <v>0.52700000000000002</v>
      </c>
      <c r="R17">
        <v>0.9502515118376561</v>
      </c>
      <c r="S17">
        <v>0.38157894736842102</v>
      </c>
      <c r="T17">
        <v>0.95266005542202925</v>
      </c>
      <c r="U17">
        <v>0.95369412633912076</v>
      </c>
      <c r="V17">
        <v>0.88571428571428568</v>
      </c>
      <c r="W17">
        <v>0.95297094416605588</v>
      </c>
      <c r="X17">
        <v>0.95315104285850427</v>
      </c>
      <c r="Y17">
        <v>0.47300000000000003</v>
      </c>
      <c r="Z17">
        <v>0.95425728879544991</v>
      </c>
      <c r="AA17">
        <v>2.3728339854667411E-2</v>
      </c>
      <c r="AB17">
        <v>0.22999999999999998</v>
      </c>
      <c r="AC17">
        <v>0.77</v>
      </c>
      <c r="AD17">
        <v>3.9473684210526314E-2</v>
      </c>
      <c r="AE17">
        <v>0.95777275059097899</v>
      </c>
      <c r="AF17">
        <v>3.5322896281800395E-2</v>
      </c>
      <c r="AG17">
        <f>AVERAGE($Q$17:$AF$17)</f>
        <v>0.62753599208996846</v>
      </c>
      <c r="AX17" s="9"/>
      <c r="CV17" s="86" t="s">
        <v>213</v>
      </c>
      <c r="CW17" s="5">
        <f>SUM($Q$41:$AF$41)</f>
        <v>4</v>
      </c>
      <c r="CX17" s="5">
        <v>5.71875</v>
      </c>
      <c r="CY17" s="5">
        <f>SUM($Q$66:$AF$66)</f>
        <v>-4</v>
      </c>
      <c r="CZ17" s="5">
        <v>4.34375</v>
      </c>
      <c r="DA17" s="5">
        <v>1.7470345822233835E-2</v>
      </c>
      <c r="DB17" s="5">
        <v>3.7140863892660332</v>
      </c>
      <c r="DC17" s="5">
        <v>0.24341309866223537</v>
      </c>
      <c r="DD17" s="5">
        <f t="shared" si="0"/>
        <v>0.16071428571428573</v>
      </c>
      <c r="DE17" s="5">
        <f t="shared" si="1"/>
        <v>0.20833333333333334</v>
      </c>
      <c r="DF17" s="5">
        <v>4.016741259426968E-6</v>
      </c>
      <c r="DG17" s="5">
        <v>2.7027634300870313</v>
      </c>
      <c r="DH17" s="5">
        <f t="shared" si="2"/>
        <v>3</v>
      </c>
      <c r="DI17" s="5">
        <f t="shared" si="3"/>
        <v>7</v>
      </c>
      <c r="DJ17" s="5">
        <v>10</v>
      </c>
      <c r="DK17" s="5">
        <f t="shared" si="4"/>
        <v>0.125</v>
      </c>
      <c r="DL17" s="5">
        <f t="shared" si="5"/>
        <v>0.62753599208996846</v>
      </c>
      <c r="DM17" s="5">
        <f t="shared" si="6"/>
        <v>0.37811411059272343</v>
      </c>
      <c r="GR17" t="s">
        <v>16</v>
      </c>
      <c r="GS17">
        <v>0.125</v>
      </c>
      <c r="GT17">
        <v>0</v>
      </c>
      <c r="GU17">
        <v>6.25E-2</v>
      </c>
      <c r="GV17">
        <v>9.375E-2</v>
      </c>
      <c r="GW17">
        <v>0.125</v>
      </c>
      <c r="GX17">
        <v>0.21875</v>
      </c>
      <c r="GY17">
        <v>0.375</v>
      </c>
      <c r="GZ17">
        <v>0</v>
      </c>
      <c r="HA17">
        <v>0.1875</v>
      </c>
      <c r="HB17">
        <v>0</v>
      </c>
      <c r="HC17">
        <v>-3.125E-2</v>
      </c>
      <c r="HD17">
        <v>0.28125</v>
      </c>
      <c r="HE17">
        <v>0.4375</v>
      </c>
      <c r="HF17">
        <v>0.15625</v>
      </c>
      <c r="HG17">
        <v>0.46875</v>
      </c>
      <c r="HH17">
        <f>VARP(stromboli!$Q$66:$AF$66)</f>
        <v>0.9375</v>
      </c>
      <c r="HI17">
        <v>0.21875</v>
      </c>
      <c r="HJ17">
        <v>0.34375</v>
      </c>
      <c r="HK17">
        <v>0.4375</v>
      </c>
      <c r="HL17">
        <v>-9.375E-2</v>
      </c>
      <c r="HM17">
        <v>0</v>
      </c>
    </row>
    <row r="18" spans="1:221" x14ac:dyDescent="0.25">
      <c r="A18">
        <v>2</v>
      </c>
      <c r="B18">
        <v>1</v>
      </c>
      <c r="D18" s="12">
        <v>916</v>
      </c>
      <c r="E18" s="12">
        <v>918</v>
      </c>
      <c r="F18" s="12">
        <v>920</v>
      </c>
      <c r="G18" s="12"/>
      <c r="H18" s="12"/>
      <c r="P18" t="s">
        <v>17</v>
      </c>
      <c r="Q18">
        <v>0.62</v>
      </c>
      <c r="R18">
        <v>3.5703052398312958E-2</v>
      </c>
      <c r="S18">
        <v>4.9845678802773685E-2</v>
      </c>
      <c r="T18">
        <v>0.55625000000000002</v>
      </c>
      <c r="U18">
        <v>0.22999999999999998</v>
      </c>
      <c r="V18">
        <v>0.35</v>
      </c>
      <c r="W18">
        <v>0.5675</v>
      </c>
      <c r="X18">
        <v>0.95094339623228907</v>
      </c>
      <c r="Y18">
        <v>0.185</v>
      </c>
      <c r="Z18">
        <v>0.54090909090909089</v>
      </c>
      <c r="AA18">
        <v>0.95011313624998583</v>
      </c>
      <c r="AB18">
        <v>0.95</v>
      </c>
      <c r="AC18">
        <v>0.59000000000000008</v>
      </c>
      <c r="AD18">
        <v>0.44374999999999998</v>
      </c>
      <c r="AE18">
        <v>0.95814940705743157</v>
      </c>
      <c r="AF18">
        <v>0.9017857142857143</v>
      </c>
      <c r="AG18">
        <f>AVERAGE($Q$18:$AF$18)</f>
        <v>0.55499684224597479</v>
      </c>
      <c r="AX18" s="9"/>
      <c r="CV18" s="86">
        <f>AVERAGE(DE:DE)</f>
        <v>0.21995464852607707</v>
      </c>
      <c r="CW18" s="5">
        <f>SUM($Q$42:$AF$42)</f>
        <v>4</v>
      </c>
      <c r="CX18" s="5">
        <v>6.46875</v>
      </c>
      <c r="CY18" s="5">
        <f>SUM($Q$67:$AF$67)</f>
        <v>6</v>
      </c>
      <c r="CZ18" s="5">
        <v>5.546875</v>
      </c>
      <c r="DB18" s="5">
        <v>1.5886075587521777</v>
      </c>
      <c r="DC18" s="5">
        <v>0.25119818006558703</v>
      </c>
      <c r="DD18" s="5">
        <f t="shared" si="0"/>
        <v>0.21428571428571427</v>
      </c>
      <c r="DE18" s="5">
        <f t="shared" si="1"/>
        <v>0.24404761904761904</v>
      </c>
      <c r="DF18" s="5">
        <v>8.9701461786571207E-2</v>
      </c>
      <c r="DG18" s="5">
        <v>2.3329709801785845</v>
      </c>
      <c r="DH18" s="5">
        <f t="shared" si="2"/>
        <v>2</v>
      </c>
      <c r="DI18" s="5">
        <f t="shared" si="3"/>
        <v>4</v>
      </c>
      <c r="DJ18" s="5">
        <v>6</v>
      </c>
      <c r="DK18" s="5">
        <f t="shared" si="4"/>
        <v>0.125</v>
      </c>
      <c r="DL18" s="5">
        <f t="shared" si="5"/>
        <v>0.55499684224597479</v>
      </c>
      <c r="DM18" s="5">
        <f t="shared" si="6"/>
        <v>0.32447737220262363</v>
      </c>
      <c r="GR18" t="s">
        <v>17</v>
      </c>
      <c r="GS18">
        <v>0.4375</v>
      </c>
      <c r="GT18">
        <v>0.375</v>
      </c>
      <c r="GU18">
        <v>0.28125</v>
      </c>
      <c r="GV18">
        <v>-0.203125</v>
      </c>
      <c r="GW18">
        <v>0.3125</v>
      </c>
      <c r="GX18">
        <v>0.359375</v>
      </c>
      <c r="GY18">
        <v>0.3125</v>
      </c>
      <c r="GZ18">
        <v>0.375</v>
      </c>
      <c r="HA18">
        <v>-0.15625</v>
      </c>
      <c r="HB18">
        <v>0.375</v>
      </c>
      <c r="HC18">
        <v>0.234375</v>
      </c>
      <c r="HD18">
        <v>0.390625</v>
      </c>
      <c r="HE18">
        <v>0.21875</v>
      </c>
      <c r="HF18">
        <v>-4.6875E-2</v>
      </c>
      <c r="HG18">
        <v>0.359375</v>
      </c>
      <c r="HH18">
        <v>0.21875</v>
      </c>
      <c r="HI18">
        <f>VARP(stromboli!$Q$67:$AF$67)</f>
        <v>0.859375</v>
      </c>
      <c r="HJ18">
        <v>0.546875</v>
      </c>
      <c r="HK18">
        <v>0.21875</v>
      </c>
      <c r="HL18">
        <v>-0.296875</v>
      </c>
      <c r="HM18">
        <v>0.375</v>
      </c>
    </row>
    <row r="19" spans="1:221" x14ac:dyDescent="0.25">
      <c r="A19">
        <v>2</v>
      </c>
      <c r="B19">
        <v>2</v>
      </c>
      <c r="D19" s="12">
        <v>1000000</v>
      </c>
      <c r="E19" s="12">
        <v>10000000</v>
      </c>
      <c r="F19" s="12">
        <v>20000000</v>
      </c>
      <c r="G19" s="12"/>
      <c r="H19" s="12"/>
      <c r="P19" t="s">
        <v>18</v>
      </c>
      <c r="Q19">
        <v>0.49249999999999999</v>
      </c>
      <c r="R19">
        <v>3.8451766879667414E-2</v>
      </c>
      <c r="S19">
        <v>4.9845678802773685E-2</v>
      </c>
      <c r="T19">
        <v>0.35</v>
      </c>
      <c r="U19">
        <v>0.95191791331031828</v>
      </c>
      <c r="V19">
        <v>0.95613334843080633</v>
      </c>
      <c r="W19">
        <v>0.95518975636452841</v>
      </c>
      <c r="X19">
        <v>0.95283446713714959</v>
      </c>
      <c r="Y19">
        <v>0.65750000000000008</v>
      </c>
      <c r="Z19">
        <v>0.95190478185961946</v>
      </c>
      <c r="AA19">
        <v>3.8980716253443522E-2</v>
      </c>
      <c r="AB19">
        <v>0.27500000000000002</v>
      </c>
      <c r="AC19">
        <v>0.54500000000000004</v>
      </c>
      <c r="AD19">
        <v>0.54500000000000004</v>
      </c>
      <c r="AE19">
        <v>0.95796382468834518</v>
      </c>
      <c r="AF19">
        <v>0.16250000000000001</v>
      </c>
      <c r="AG19">
        <f>AVERAGE($Q$19:$AF$19)</f>
        <v>0.55504514085791568</v>
      </c>
      <c r="AX19" s="9"/>
      <c r="CV19" s="86" t="s">
        <v>370</v>
      </c>
      <c r="CW19" s="5">
        <f>SUM($Q$43:$AF$43)</f>
        <v>2</v>
      </c>
      <c r="CX19" s="5">
        <v>3.921875</v>
      </c>
      <c r="CY19" s="5">
        <f>SUM($Q$68:$AF$68)</f>
        <v>-2</v>
      </c>
      <c r="CZ19" s="5">
        <v>3.984375</v>
      </c>
      <c r="DB19" s="5">
        <v>1.4905022548515148</v>
      </c>
      <c r="DC19" s="5">
        <v>0.30435065274708428</v>
      </c>
      <c r="DD19" s="5">
        <f t="shared" si="0"/>
        <v>0.14285714285714285</v>
      </c>
      <c r="DE19" s="5">
        <f t="shared" si="1"/>
        <v>0.13095238095238096</v>
      </c>
      <c r="DF19" s="5">
        <v>6.0583192400197885E-5</v>
      </c>
      <c r="DG19" s="5">
        <v>2.5630994828092084</v>
      </c>
      <c r="DH19" s="5">
        <f t="shared" si="2"/>
        <v>3</v>
      </c>
      <c r="DI19" s="5">
        <f t="shared" si="3"/>
        <v>6</v>
      </c>
      <c r="DJ19" s="5">
        <v>9</v>
      </c>
      <c r="DK19" s="5">
        <f t="shared" si="4"/>
        <v>6.25E-2</v>
      </c>
      <c r="DL19" s="5">
        <f t="shared" si="5"/>
        <v>0.55504514085791568</v>
      </c>
      <c r="DM19" s="5">
        <f t="shared" si="6"/>
        <v>0.36825369256360435</v>
      </c>
      <c r="GR19" t="s">
        <v>18</v>
      </c>
      <c r="GS19">
        <v>0.1875</v>
      </c>
      <c r="GT19">
        <v>0.375</v>
      </c>
      <c r="GU19">
        <v>-9.375E-2</v>
      </c>
      <c r="GV19">
        <v>-1.5625E-2</v>
      </c>
      <c r="GW19">
        <v>0.5625</v>
      </c>
      <c r="GX19">
        <v>0.296875</v>
      </c>
      <c r="GY19">
        <v>0.3125</v>
      </c>
      <c r="GZ19">
        <v>-0.125</v>
      </c>
      <c r="HA19">
        <v>-3.125E-2</v>
      </c>
      <c r="HB19">
        <v>-0.125</v>
      </c>
      <c r="HC19">
        <v>-7.8125E-2</v>
      </c>
      <c r="HD19">
        <v>0.453125</v>
      </c>
      <c r="HE19">
        <v>0.34375</v>
      </c>
      <c r="HF19">
        <v>-0.484375</v>
      </c>
      <c r="HG19">
        <v>0.296875</v>
      </c>
      <c r="HH19">
        <v>0.34375</v>
      </c>
      <c r="HI19">
        <v>0.546875</v>
      </c>
      <c r="HJ19">
        <f>VARP(stromboli!$Q$68:$AF$68)</f>
        <v>0.984375</v>
      </c>
      <c r="HK19">
        <v>0.34375</v>
      </c>
      <c r="HL19">
        <v>-0.234375</v>
      </c>
      <c r="HM19">
        <v>0.125</v>
      </c>
    </row>
    <row r="20" spans="1:221" x14ac:dyDescent="0.25">
      <c r="A20">
        <v>2</v>
      </c>
      <c r="B20">
        <v>3</v>
      </c>
      <c r="D20" s="12">
        <v>10</v>
      </c>
      <c r="E20" s="12">
        <v>30</v>
      </c>
      <c r="F20" s="12">
        <v>100</v>
      </c>
      <c r="G20" s="12"/>
      <c r="H20" s="12"/>
      <c r="P20" t="s">
        <v>19</v>
      </c>
      <c r="Q20">
        <v>0.95658914728682165</v>
      </c>
      <c r="R20">
        <v>3.5703052398312958E-2</v>
      </c>
      <c r="S20">
        <v>0.5</v>
      </c>
      <c r="T20">
        <v>0.95218579344461418</v>
      </c>
      <c r="U20">
        <v>4.3392070484581498E-2</v>
      </c>
      <c r="V20">
        <v>0.41</v>
      </c>
      <c r="W20">
        <v>0.95642331479748199</v>
      </c>
      <c r="X20">
        <v>0.95047619047918364</v>
      </c>
      <c r="Y20">
        <v>0.11300000000000003</v>
      </c>
      <c r="Z20">
        <v>0.05</v>
      </c>
      <c r="AA20">
        <v>4.9999999999999996E-2</v>
      </c>
      <c r="AB20">
        <v>0.05</v>
      </c>
      <c r="AC20">
        <v>0.8</v>
      </c>
      <c r="AD20">
        <v>0.14000000000000001</v>
      </c>
      <c r="AE20">
        <v>0.9516145888834826</v>
      </c>
      <c r="AF20">
        <v>0.16250000000000001</v>
      </c>
      <c r="AG20">
        <f>AVERAGE($Q$20:$AF$20)</f>
        <v>0.44511775986090485</v>
      </c>
      <c r="AX20" s="9"/>
      <c r="CV20" s="86">
        <v>3.5430839002267324E-5</v>
      </c>
      <c r="CW20" s="5">
        <f>SUM($Q$44:$AF$44)</f>
        <v>-4</v>
      </c>
      <c r="CX20" s="5">
        <v>7.03125</v>
      </c>
      <c r="CY20" s="5">
        <f>SUM($Q$69:$AF$69)</f>
        <v>-4</v>
      </c>
      <c r="CZ20" s="5">
        <v>1.34375</v>
      </c>
      <c r="DB20" s="5">
        <v>0.95263892149128337</v>
      </c>
      <c r="DC20" s="5">
        <v>0.28779349105993152</v>
      </c>
      <c r="DD20" s="5">
        <f t="shared" si="0"/>
        <v>1.7857142857142856E-2</v>
      </c>
      <c r="DE20" s="5">
        <f t="shared" si="1"/>
        <v>0.30357142857142855</v>
      </c>
      <c r="DF20" s="5">
        <v>2.1784720416167858E-6</v>
      </c>
      <c r="DG20" s="5">
        <v>2.6319095205740921</v>
      </c>
      <c r="DH20" s="5">
        <f t="shared" si="2"/>
        <v>5</v>
      </c>
      <c r="DI20" s="5">
        <f t="shared" si="3"/>
        <v>5</v>
      </c>
      <c r="DJ20" s="5">
        <v>10</v>
      </c>
      <c r="DK20" s="5">
        <f t="shared" si="4"/>
        <v>0.125</v>
      </c>
      <c r="DL20" s="5">
        <f t="shared" si="5"/>
        <v>0.44511775986090485</v>
      </c>
      <c r="DM20" s="5">
        <f t="shared" si="6"/>
        <v>0.40848477416835954</v>
      </c>
      <c r="GR20" t="s">
        <v>19</v>
      </c>
      <c r="GS20">
        <v>-0.125</v>
      </c>
      <c r="GT20">
        <v>-0.25</v>
      </c>
      <c r="GU20">
        <v>-0.4375</v>
      </c>
      <c r="GV20">
        <v>9.375E-2</v>
      </c>
      <c r="GW20">
        <v>0.125</v>
      </c>
      <c r="GX20">
        <v>-3.125E-2</v>
      </c>
      <c r="GY20">
        <v>-0.125</v>
      </c>
      <c r="GZ20">
        <v>0</v>
      </c>
      <c r="HA20">
        <v>-6.25E-2</v>
      </c>
      <c r="HB20">
        <v>0.25</v>
      </c>
      <c r="HC20">
        <v>-0.28125</v>
      </c>
      <c r="HD20">
        <v>-0.21875</v>
      </c>
      <c r="HE20">
        <v>0.1875</v>
      </c>
      <c r="HF20">
        <v>-9.375E-2</v>
      </c>
      <c r="HG20">
        <v>0.46875</v>
      </c>
      <c r="HH20">
        <v>0.4375</v>
      </c>
      <c r="HI20">
        <v>0.21875</v>
      </c>
      <c r="HJ20">
        <v>0.34375</v>
      </c>
      <c r="HK20">
        <f>VARP(stromboli!$Q$69:$AF$69)</f>
        <v>0.9375</v>
      </c>
      <c r="HL20">
        <v>-9.375E-2</v>
      </c>
      <c r="HM20">
        <v>0</v>
      </c>
    </row>
    <row r="21" spans="1:221" x14ac:dyDescent="0.25">
      <c r="A21">
        <v>2</v>
      </c>
      <c r="B21">
        <v>4</v>
      </c>
      <c r="D21" s="12">
        <v>1000000</v>
      </c>
      <c r="E21" s="12">
        <v>10000000</v>
      </c>
      <c r="F21" s="12">
        <v>70000000</v>
      </c>
      <c r="G21" s="12"/>
      <c r="H21" s="12"/>
      <c r="P21" t="s">
        <v>20</v>
      </c>
      <c r="Q21">
        <v>0.95483870967741935</v>
      </c>
      <c r="R21">
        <v>0.5</v>
      </c>
      <c r="S21">
        <v>0.5</v>
      </c>
      <c r="T21">
        <v>0.95227272840909138</v>
      </c>
      <c r="U21">
        <v>0.22999999999999998</v>
      </c>
      <c r="V21">
        <v>3.6765484383271575E-2</v>
      </c>
      <c r="W21">
        <v>0.32</v>
      </c>
      <c r="X21">
        <v>0.5</v>
      </c>
      <c r="Y21">
        <v>4.4957331264546159E-2</v>
      </c>
      <c r="Z21">
        <v>0.954090950000409</v>
      </c>
      <c r="AA21">
        <v>0.5</v>
      </c>
      <c r="AB21">
        <v>0.5</v>
      </c>
      <c r="AC21">
        <v>0.59000000000000008</v>
      </c>
      <c r="AD21">
        <v>3.9473684210526314E-2</v>
      </c>
      <c r="AE21">
        <v>0.95260204957833017</v>
      </c>
      <c r="AF21">
        <v>0.8</v>
      </c>
      <c r="AG21">
        <f>AVERAGE($Q$21:$AF$21)</f>
        <v>0.52343755859522467</v>
      </c>
      <c r="AX21" s="9"/>
      <c r="CV21" s="86" t="s">
        <v>371</v>
      </c>
      <c r="CW21" s="5">
        <f>SUM($Q$45:$AF$45)</f>
        <v>-4</v>
      </c>
      <c r="CX21" s="5">
        <v>6.28125</v>
      </c>
      <c r="CY21" s="5">
        <f>SUM($Q$70:$AF$70)</f>
        <v>2</v>
      </c>
      <c r="CZ21" s="5">
        <v>-1.484375</v>
      </c>
      <c r="DB21" s="5">
        <v>0.39663999912094061</v>
      </c>
      <c r="DC21" s="5">
        <v>0.22116440816497471</v>
      </c>
      <c r="DD21" s="5">
        <f t="shared" si="0"/>
        <v>-0.11904761904761904</v>
      </c>
      <c r="DE21" s="5">
        <f t="shared" si="1"/>
        <v>0.26785714285714285</v>
      </c>
      <c r="DF21" s="5">
        <v>1.5864289037807019E-3</v>
      </c>
      <c r="DG21" s="5">
        <v>2.7569114754937418</v>
      </c>
      <c r="DH21" s="5">
        <f t="shared" si="2"/>
        <v>3</v>
      </c>
      <c r="DI21" s="5">
        <f t="shared" si="3"/>
        <v>4</v>
      </c>
      <c r="DJ21" s="5">
        <v>7</v>
      </c>
      <c r="DK21" s="5">
        <f t="shared" si="4"/>
        <v>0.125</v>
      </c>
      <c r="DL21" s="5">
        <f t="shared" si="5"/>
        <v>0.52343755859522467</v>
      </c>
      <c r="DM21" s="5">
        <f t="shared" si="6"/>
        <v>0.33174503329666755</v>
      </c>
      <c r="GR21" t="s">
        <v>20</v>
      </c>
      <c r="GS21">
        <v>-0.1875</v>
      </c>
      <c r="GT21">
        <v>-0.375</v>
      </c>
      <c r="GU21">
        <v>-0.15625</v>
      </c>
      <c r="GV21">
        <v>0.265625</v>
      </c>
      <c r="GW21">
        <v>-0.3125</v>
      </c>
      <c r="GX21">
        <v>-0.546875</v>
      </c>
      <c r="GY21">
        <v>-6.25E-2</v>
      </c>
      <c r="GZ21">
        <v>-0.625</v>
      </c>
      <c r="HA21">
        <v>3.125E-2</v>
      </c>
      <c r="HB21">
        <v>0.125</v>
      </c>
      <c r="HC21">
        <v>7.8125E-2</v>
      </c>
      <c r="HD21">
        <v>4.6875E-2</v>
      </c>
      <c r="HE21">
        <v>0.15625</v>
      </c>
      <c r="HF21">
        <v>-0.265625</v>
      </c>
      <c r="HG21">
        <v>0.203125</v>
      </c>
      <c r="HH21">
        <v>-9.375E-2</v>
      </c>
      <c r="HI21">
        <v>-0.296875</v>
      </c>
      <c r="HJ21">
        <v>-0.234375</v>
      </c>
      <c r="HK21">
        <v>-9.375E-2</v>
      </c>
      <c r="HL21">
        <f>VARP(stromboli!$Q$70:$AF$70)</f>
        <v>0.984375</v>
      </c>
      <c r="HM21">
        <v>-0.125</v>
      </c>
    </row>
    <row r="22" spans="1:221" ht="15.75" thickBot="1" x14ac:dyDescent="0.3">
      <c r="A22">
        <v>2</v>
      </c>
      <c r="B22">
        <v>5</v>
      </c>
      <c r="D22" s="12">
        <v>500</v>
      </c>
      <c r="E22" s="12">
        <v>1000</v>
      </c>
      <c r="F22" s="12">
        <v>1500</v>
      </c>
      <c r="G22" s="12"/>
      <c r="H22" s="12"/>
      <c r="P22" t="s">
        <v>21</v>
      </c>
      <c r="Q22">
        <v>0.65</v>
      </c>
      <c r="R22">
        <v>4.5449995449995451E-2</v>
      </c>
      <c r="S22">
        <v>4.7499996764701694E-2</v>
      </c>
      <c r="T22">
        <v>0.95093457991964381</v>
      </c>
      <c r="U22">
        <v>0.5</v>
      </c>
      <c r="V22">
        <v>0.95485540600905039</v>
      </c>
      <c r="W22">
        <v>0.32</v>
      </c>
      <c r="X22">
        <v>0.95313204147874842</v>
      </c>
      <c r="Y22">
        <v>0.56300000000000006</v>
      </c>
      <c r="Z22">
        <v>0.95</v>
      </c>
      <c r="AA22">
        <v>0.95011313624998583</v>
      </c>
      <c r="AB22">
        <v>0.05</v>
      </c>
      <c r="AC22">
        <v>0.626</v>
      </c>
      <c r="AD22">
        <v>3.9473684210526314E-2</v>
      </c>
      <c r="AE22">
        <v>0.141125</v>
      </c>
      <c r="AF22">
        <v>0.27500000000000002</v>
      </c>
      <c r="AG22">
        <f>AVERAGE($Q$22:$AF$22)</f>
        <v>0.5010364900051657</v>
      </c>
      <c r="AX22" s="9"/>
      <c r="CV22" s="86">
        <v>4.2871315192743748E-3</v>
      </c>
      <c r="CW22" s="5">
        <f>SUM($Q$46:$AF$46)</f>
        <v>0</v>
      </c>
      <c r="CX22" s="5">
        <v>4.625</v>
      </c>
      <c r="CY22" s="5">
        <f>SUM($Q$71:$AF$71)</f>
        <v>0</v>
      </c>
      <c r="CZ22" s="5">
        <v>3.125</v>
      </c>
      <c r="DB22" s="5">
        <v>1.1582671927241821</v>
      </c>
      <c r="DC22" s="5">
        <v>0.20750237562129348</v>
      </c>
      <c r="DD22" s="5">
        <f t="shared" si="0"/>
        <v>0.10119047619047619</v>
      </c>
      <c r="DE22" s="5">
        <f t="shared" si="1"/>
        <v>0.17261904761904762</v>
      </c>
      <c r="DF22" s="39">
        <v>9.6281859034720325E-4</v>
      </c>
      <c r="DG22" s="39">
        <v>2.7513483711821594</v>
      </c>
      <c r="DH22" s="39">
        <f t="shared" si="2"/>
        <v>4</v>
      </c>
      <c r="DI22" s="39">
        <f t="shared" si="3"/>
        <v>5</v>
      </c>
      <c r="DJ22" s="39">
        <v>9</v>
      </c>
      <c r="DK22" s="39">
        <f t="shared" si="4"/>
        <v>0</v>
      </c>
      <c r="DL22" s="39">
        <f t="shared" si="5"/>
        <v>0.5010364900051657</v>
      </c>
      <c r="DM22" s="39">
        <f t="shared" si="6"/>
        <v>0.37423401252175059</v>
      </c>
      <c r="DN22" s="54"/>
      <c r="DO22" s="54"/>
      <c r="DP22" s="54"/>
      <c r="DQ22" s="54"/>
      <c r="GR22" s="54" t="s">
        <v>21</v>
      </c>
      <c r="GS22" s="54">
        <v>0</v>
      </c>
      <c r="GT22" s="54">
        <v>0.25</v>
      </c>
      <c r="GU22" s="54">
        <v>0</v>
      </c>
      <c r="GV22" s="54">
        <v>-0.125</v>
      </c>
      <c r="GW22" s="54">
        <v>-0.25</v>
      </c>
      <c r="GX22" s="54">
        <v>0.125</v>
      </c>
      <c r="GY22" s="54">
        <v>0.25</v>
      </c>
      <c r="GZ22" s="54">
        <v>0.5</v>
      </c>
      <c r="HA22" s="54">
        <v>-0.25</v>
      </c>
      <c r="HB22" s="54">
        <v>0.25</v>
      </c>
      <c r="HC22" s="54">
        <v>0.125</v>
      </c>
      <c r="HD22" s="54">
        <v>0.125</v>
      </c>
      <c r="HE22" s="54">
        <v>0.25</v>
      </c>
      <c r="HF22" s="54">
        <v>0.375</v>
      </c>
      <c r="HG22" s="54">
        <v>0.125</v>
      </c>
      <c r="HH22" s="54">
        <v>0</v>
      </c>
      <c r="HI22" s="54">
        <v>0.375</v>
      </c>
      <c r="HJ22" s="54">
        <v>0.125</v>
      </c>
      <c r="HK22" s="54">
        <v>0</v>
      </c>
      <c r="HL22" s="54">
        <v>-0.125</v>
      </c>
      <c r="HM22" s="54">
        <f>VARP(stromboli!$Q$71:$AF$71)</f>
        <v>1</v>
      </c>
    </row>
    <row r="23" spans="1:221" x14ac:dyDescent="0.25">
      <c r="A23">
        <v>2</v>
      </c>
      <c r="B23">
        <v>6</v>
      </c>
      <c r="D23" s="12">
        <v>10</v>
      </c>
      <c r="E23" s="12">
        <v>30</v>
      </c>
      <c r="F23" s="12">
        <v>70</v>
      </c>
      <c r="G23" s="12"/>
      <c r="H23" s="12"/>
      <c r="P23" t="s">
        <v>79</v>
      </c>
      <c r="Q23">
        <f>AVERAGE($Q$2:$Q$22)</f>
        <v>0.61227973962486515</v>
      </c>
      <c r="R23">
        <f>AVERAGE($R$2:$R$22)</f>
        <v>0.17267018915179055</v>
      </c>
      <c r="S23">
        <f>AVERAGE($S$2:$S$22)</f>
        <v>0.25651180373322002</v>
      </c>
      <c r="T23">
        <f>AVERAGE($T$2:$T$22)</f>
        <v>0.64329602622471738</v>
      </c>
      <c r="U23">
        <f>AVERAGE($U$2:$U$22)</f>
        <v>0.43125484037199191</v>
      </c>
      <c r="V23">
        <f>AVERAGE($V$2:$V$22)</f>
        <v>0.63917083546573983</v>
      </c>
      <c r="W23">
        <f>AVERAGE($W$2:$W$22)</f>
        <v>0.54095660909217791</v>
      </c>
      <c r="X23">
        <f>AVERAGE($X$2:$X$22)</f>
        <v>0.74034873667540024</v>
      </c>
      <c r="Y23">
        <f>AVERAGE($Y$2:$Y$22)</f>
        <v>0.44390296894582493</v>
      </c>
      <c r="Z23">
        <f>AVERAGE($Z$2:$Z$22)</f>
        <v>0.67577683826285384</v>
      </c>
      <c r="AA23">
        <f>AVERAGE($AA$2:$AA$22)</f>
        <v>0.23151582206932581</v>
      </c>
      <c r="AB23">
        <f>AVERAGE($AB$2:$AB$22)</f>
        <v>0.59076179430423514</v>
      </c>
      <c r="AC23">
        <f>AVERAGE($AC$2:$AC$22)</f>
        <v>0.67823424442423474</v>
      </c>
      <c r="AD23">
        <f>AVERAGE($AD$2:$AD$22)</f>
        <v>0.16159984187964005</v>
      </c>
      <c r="AE23">
        <f>AVERAGE($AE$2:$AE$22)</f>
        <v>0.75651495458867879</v>
      </c>
      <c r="AF23">
        <f>AVERAGE($AF$2:$AF$22)</f>
        <v>0.50935329513578786</v>
      </c>
      <c r="CV23" s="86" t="s">
        <v>218</v>
      </c>
      <c r="GR23" t="s">
        <v>200</v>
      </c>
      <c r="GS23">
        <f t="array" ref="GS23">SUM(GS$2:GS$22)</f>
        <v>3.9375</v>
      </c>
      <c r="GT23">
        <f t="array" ref="GT23">SUM(GT$2:GT$22)</f>
        <v>3.125</v>
      </c>
      <c r="GU23">
        <f t="array" ref="GU23">SUM(GU$2:GU$22)</f>
        <v>3.15625</v>
      </c>
      <c r="GV23">
        <f t="array" ref="GV23">SUM(GV$2:GV$22)</f>
        <v>-0.515625</v>
      </c>
      <c r="GW23">
        <f t="array" ref="GW23">SUM(GW$2:GW$22)</f>
        <v>2.3125</v>
      </c>
      <c r="GX23">
        <f t="array" ref="GX23">SUM(GX$2:GX$22)</f>
        <v>3.296875</v>
      </c>
      <c r="GY23">
        <f t="array" ref="GY23">SUM(GY$2:GY$22)</f>
        <v>4.5625</v>
      </c>
      <c r="GZ23">
        <f t="array" ref="GZ23">SUM(GZ$2:GZ$22)</f>
        <v>2.875</v>
      </c>
      <c r="HA23">
        <f t="array" ref="HA23">SUM(HA$2:HA$22)</f>
        <v>0.46875</v>
      </c>
      <c r="HB23">
        <f t="array" ref="HB23">SUM(HB$2:HB$22)</f>
        <v>1.375</v>
      </c>
      <c r="HC23">
        <f t="array" ref="HC23">SUM(HC$2:HC$22)</f>
        <v>1.671875</v>
      </c>
      <c r="HD23">
        <f t="array" ref="HD23">SUM(HD$2:HD$22)</f>
        <v>4.203125</v>
      </c>
      <c r="HE23">
        <f t="array" ref="HE23">SUM(HE$2:HE$22)</f>
        <v>3.59375</v>
      </c>
      <c r="HF23">
        <f t="array" ref="HF23">SUM(HF$2:HF$22)</f>
        <v>1.265625</v>
      </c>
      <c r="HG23">
        <f t="array" ref="HG23">SUM(HG$2:HG$22)</f>
        <v>4.296875</v>
      </c>
      <c r="HH23">
        <f t="array" ref="HH23">SUM(HH$2:HH$22)</f>
        <v>4.34375</v>
      </c>
      <c r="HI23">
        <f t="array" ref="HI23">SUM(HI$2:HI$22)</f>
        <v>5.546875</v>
      </c>
      <c r="HJ23">
        <f t="array" ref="HJ23">SUM(HJ$2:HJ$22)</f>
        <v>3.984375</v>
      </c>
      <c r="HK23">
        <f t="array" ref="HK23">SUM(HK$2:HK$22)</f>
        <v>1.34375</v>
      </c>
      <c r="HL23">
        <f t="array" ref="HL23">SUM(HL$2:HL$22)</f>
        <v>-1.484375</v>
      </c>
      <c r="HM23">
        <f t="array" ref="HM23">SUM(HM$2:HM$22)</f>
        <v>3.125</v>
      </c>
    </row>
    <row r="24" spans="1:221" x14ac:dyDescent="0.25">
      <c r="A24">
        <v>2</v>
      </c>
      <c r="B24">
        <v>7</v>
      </c>
      <c r="D24" s="12">
        <v>6</v>
      </c>
      <c r="E24" s="12">
        <v>8</v>
      </c>
      <c r="F24" s="12">
        <v>10</v>
      </c>
      <c r="G24" s="12"/>
      <c r="H24" s="12"/>
      <c r="CV24" s="86">
        <f>AVERAGE(DB:DB)</f>
        <v>3.7655951547723086</v>
      </c>
      <c r="GS24">
        <v>3.9375</v>
      </c>
      <c r="GT24">
        <v>3.125</v>
      </c>
      <c r="GU24">
        <v>3.15625</v>
      </c>
      <c r="GV24">
        <v>-0.515625</v>
      </c>
      <c r="GW24">
        <v>2.3125</v>
      </c>
      <c r="GX24">
        <v>3.296875</v>
      </c>
      <c r="GY24">
        <v>4.5625</v>
      </c>
      <c r="GZ24">
        <v>2.875</v>
      </c>
      <c r="HA24">
        <v>0.46875</v>
      </c>
      <c r="HB24">
        <v>1.375</v>
      </c>
      <c r="HC24">
        <v>1.671875</v>
      </c>
      <c r="HD24">
        <v>4.203125</v>
      </c>
      <c r="HE24">
        <v>3.59375</v>
      </c>
      <c r="HF24">
        <v>1.265625</v>
      </c>
      <c r="HG24">
        <v>4.296875</v>
      </c>
      <c r="HH24">
        <v>4.34375</v>
      </c>
      <c r="HI24">
        <v>5.546875</v>
      </c>
      <c r="HJ24">
        <v>3.984375</v>
      </c>
      <c r="HK24">
        <v>1.34375</v>
      </c>
      <c r="HL24">
        <v>-1.484375</v>
      </c>
      <c r="HM24">
        <v>3.125</v>
      </c>
    </row>
    <row r="25" spans="1:221" x14ac:dyDescent="0.25">
      <c r="A25">
        <v>2</v>
      </c>
      <c r="B25">
        <v>8</v>
      </c>
      <c r="D25" s="12">
        <v>1000000</v>
      </c>
      <c r="E25" s="12">
        <v>10000000</v>
      </c>
      <c r="F25" s="12">
        <v>100000000</v>
      </c>
      <c r="G25" s="12"/>
      <c r="H25" s="12"/>
      <c r="P25" t="s">
        <v>132</v>
      </c>
      <c r="Q25" t="s">
        <v>81</v>
      </c>
      <c r="R25" t="s">
        <v>82</v>
      </c>
      <c r="S25" t="s">
        <v>83</v>
      </c>
      <c r="T25" t="s">
        <v>84</v>
      </c>
      <c r="U25" t="s">
        <v>85</v>
      </c>
      <c r="V25" t="s">
        <v>86</v>
      </c>
      <c r="W25" t="s">
        <v>87</v>
      </c>
      <c r="X25" t="s">
        <v>88</v>
      </c>
      <c r="Y25" t="s">
        <v>89</v>
      </c>
      <c r="Z25" t="s">
        <v>90</v>
      </c>
      <c r="AA25" t="s">
        <v>91</v>
      </c>
      <c r="AB25" t="s">
        <v>92</v>
      </c>
      <c r="AC25" t="s">
        <v>93</v>
      </c>
      <c r="AD25" t="s">
        <v>94</v>
      </c>
      <c r="AE25" t="s">
        <v>95</v>
      </c>
      <c r="AF25" t="s">
        <v>96</v>
      </c>
      <c r="AG25" t="s">
        <v>80</v>
      </c>
      <c r="AH25" t="s">
        <v>390</v>
      </c>
      <c r="AJ25" t="s">
        <v>42</v>
      </c>
    </row>
    <row r="26" spans="1:221" x14ac:dyDescent="0.25">
      <c r="A26">
        <v>2</v>
      </c>
      <c r="B26">
        <v>9</v>
      </c>
      <c r="D26" s="12">
        <v>10</v>
      </c>
      <c r="E26" s="12">
        <v>30</v>
      </c>
      <c r="F26" s="12">
        <v>60</v>
      </c>
      <c r="G26" s="12"/>
      <c r="H26" s="12"/>
      <c r="P26" t="s">
        <v>1</v>
      </c>
      <c r="Q26">
        <v>-1</v>
      </c>
      <c r="R26">
        <v>-1</v>
      </c>
      <c r="S26">
        <v>-1</v>
      </c>
      <c r="T26">
        <v>-1</v>
      </c>
      <c r="U26">
        <v>1</v>
      </c>
      <c r="V26">
        <v>1</v>
      </c>
      <c r="W26">
        <v>1</v>
      </c>
      <c r="X26">
        <v>1</v>
      </c>
      <c r="Y26">
        <v>1</v>
      </c>
      <c r="Z26">
        <v>-1</v>
      </c>
      <c r="AA26">
        <v>-1</v>
      </c>
      <c r="AB26">
        <v>1</v>
      </c>
      <c r="AC26">
        <v>1</v>
      </c>
      <c r="AD26">
        <v>-1</v>
      </c>
      <c r="AE26">
        <v>1</v>
      </c>
      <c r="AF26">
        <v>1</v>
      </c>
      <c r="AG26">
        <f>AVERAGE($Q$26:$AF$26)</f>
        <v>0.125</v>
      </c>
      <c r="AH26" t="s">
        <v>52</v>
      </c>
      <c r="AI26">
        <f>VARP($Q$47:$AF$47)</f>
        <v>0.26328656462585032</v>
      </c>
      <c r="AJ26">
        <v>0.26442016866526702</v>
      </c>
    </row>
    <row r="27" spans="1:221" x14ac:dyDescent="0.25">
      <c r="A27">
        <v>2</v>
      </c>
      <c r="B27">
        <v>10</v>
      </c>
      <c r="D27" s="12">
        <v>1000000</v>
      </c>
      <c r="E27" s="12">
        <v>10000000</v>
      </c>
      <c r="F27" s="12">
        <v>100000000</v>
      </c>
      <c r="G27" s="12"/>
      <c r="H27" s="12"/>
      <c r="P27" t="s">
        <v>2</v>
      </c>
      <c r="Q27">
        <v>-1</v>
      </c>
      <c r="R27">
        <v>-1</v>
      </c>
      <c r="S27">
        <v>1</v>
      </c>
      <c r="T27">
        <v>-1</v>
      </c>
      <c r="U27">
        <v>1</v>
      </c>
      <c r="V27">
        <v>1</v>
      </c>
      <c r="W27">
        <v>-1</v>
      </c>
      <c r="X27">
        <v>1</v>
      </c>
      <c r="Y27">
        <v>-1</v>
      </c>
      <c r="Z27">
        <v>-1</v>
      </c>
      <c r="AA27">
        <v>-1</v>
      </c>
      <c r="AB27">
        <v>1</v>
      </c>
      <c r="AC27">
        <v>1</v>
      </c>
      <c r="AD27">
        <v>-1</v>
      </c>
      <c r="AE27">
        <v>1</v>
      </c>
      <c r="AF27">
        <v>-1</v>
      </c>
      <c r="AG27">
        <f>AVERAGE($Q$27:$AF$27)</f>
        <v>-0.125</v>
      </c>
      <c r="AH27" t="s">
        <v>54</v>
      </c>
      <c r="AI27">
        <f>VARP($AG$26:$AG$46)</f>
        <v>5.0028344671201812E-2</v>
      </c>
      <c r="AJ27">
        <v>5.0243746219264848E-2</v>
      </c>
    </row>
    <row r="28" spans="1:221" x14ac:dyDescent="0.25">
      <c r="A28">
        <v>2</v>
      </c>
      <c r="B28">
        <v>11</v>
      </c>
      <c r="D28" s="12">
        <v>5</v>
      </c>
      <c r="E28" s="12">
        <v>50</v>
      </c>
      <c r="F28" s="12">
        <v>100</v>
      </c>
      <c r="G28" s="12"/>
      <c r="H28" s="12"/>
      <c r="P28" t="s">
        <v>3</v>
      </c>
      <c r="Q28">
        <v>1</v>
      </c>
      <c r="R28">
        <v>-1</v>
      </c>
      <c r="S28">
        <v>-1</v>
      </c>
      <c r="T28">
        <v>-1</v>
      </c>
      <c r="U28">
        <v>-1</v>
      </c>
      <c r="V28">
        <v>1</v>
      </c>
      <c r="W28">
        <v>-1</v>
      </c>
      <c r="X28">
        <v>1</v>
      </c>
      <c r="Y28">
        <v>-1</v>
      </c>
      <c r="Z28">
        <v>1</v>
      </c>
      <c r="AA28">
        <v>-1</v>
      </c>
      <c r="AB28">
        <v>1</v>
      </c>
      <c r="AC28">
        <v>1</v>
      </c>
      <c r="AD28">
        <v>-1</v>
      </c>
      <c r="AE28">
        <v>1</v>
      </c>
      <c r="AF28">
        <v>1</v>
      </c>
      <c r="AG28">
        <f>AVERAGE($Q$28:$AF$28)</f>
        <v>0</v>
      </c>
      <c r="AH28" t="s">
        <v>57</v>
      </c>
      <c r="AI28">
        <f>VARP($Q$26:$AF$46)</f>
        <v>0.9957128684807256</v>
      </c>
    </row>
    <row r="29" spans="1:221" x14ac:dyDescent="0.25">
      <c r="A29">
        <v>2</v>
      </c>
      <c r="B29">
        <v>12</v>
      </c>
      <c r="D29" s="12">
        <v>1</v>
      </c>
      <c r="E29" s="12">
        <v>3</v>
      </c>
      <c r="F29" s="12">
        <v>6</v>
      </c>
      <c r="G29" s="12"/>
      <c r="H29" s="12"/>
      <c r="P29" t="s">
        <v>4</v>
      </c>
      <c r="Q29">
        <v>1</v>
      </c>
      <c r="R29">
        <v>-1</v>
      </c>
      <c r="S29">
        <v>1</v>
      </c>
      <c r="T29">
        <v>1</v>
      </c>
      <c r="U29">
        <v>-1</v>
      </c>
      <c r="V29">
        <v>-1</v>
      </c>
      <c r="W29">
        <v>-1</v>
      </c>
      <c r="X29">
        <v>-1</v>
      </c>
      <c r="Y29">
        <v>1</v>
      </c>
      <c r="Z29">
        <v>1</v>
      </c>
      <c r="AA29">
        <v>-1</v>
      </c>
      <c r="AB29">
        <v>-1</v>
      </c>
      <c r="AC29">
        <v>-1</v>
      </c>
      <c r="AD29">
        <v>-1</v>
      </c>
      <c r="AE29">
        <v>1</v>
      </c>
      <c r="AF29">
        <v>-1</v>
      </c>
      <c r="AG29">
        <f>AVERAGE($Q$29:$AF$29)</f>
        <v>-0.25</v>
      </c>
      <c r="AH29" t="s">
        <v>76</v>
      </c>
      <c r="AI29">
        <f>AVERAGE($Q$26:$AF$46)</f>
        <v>-6.5476190476190479E-2</v>
      </c>
    </row>
    <row r="30" spans="1:221" x14ac:dyDescent="0.25">
      <c r="A30">
        <v>2</v>
      </c>
      <c r="B30">
        <v>13</v>
      </c>
      <c r="D30" s="12">
        <v>0.1</v>
      </c>
      <c r="E30" s="12">
        <v>0.2</v>
      </c>
      <c r="F30" s="12">
        <v>0.5</v>
      </c>
      <c r="G30" s="12"/>
      <c r="H30" s="12"/>
      <c r="P30" t="s">
        <v>5</v>
      </c>
      <c r="Q30">
        <v>-1</v>
      </c>
      <c r="R30">
        <v>-1</v>
      </c>
      <c r="S30">
        <v>-1</v>
      </c>
      <c r="T30">
        <v>1</v>
      </c>
      <c r="U30">
        <v>1</v>
      </c>
      <c r="V30">
        <v>1</v>
      </c>
      <c r="W30">
        <v>-1</v>
      </c>
      <c r="X30">
        <v>1</v>
      </c>
      <c r="Y30">
        <v>-1</v>
      </c>
      <c r="Z30">
        <v>-1</v>
      </c>
      <c r="AA30">
        <v>-1</v>
      </c>
      <c r="AB30">
        <v>1</v>
      </c>
      <c r="AC30">
        <v>1</v>
      </c>
      <c r="AD30">
        <v>-1</v>
      </c>
      <c r="AE30">
        <v>1</v>
      </c>
      <c r="AF30">
        <v>1</v>
      </c>
      <c r="AG30">
        <f>AVERAGE($Q$30:$AF$30)</f>
        <v>0</v>
      </c>
      <c r="AH30" t="s">
        <v>216</v>
      </c>
      <c r="AI30">
        <f>AI29*336</f>
        <v>-22</v>
      </c>
    </row>
    <row r="31" spans="1:221" x14ac:dyDescent="0.25">
      <c r="A31">
        <v>2</v>
      </c>
      <c r="B31">
        <v>14</v>
      </c>
      <c r="D31" s="12">
        <v>25</v>
      </c>
      <c r="E31" s="12">
        <v>30</v>
      </c>
      <c r="F31" s="12">
        <v>45</v>
      </c>
      <c r="G31" s="12"/>
      <c r="H31" s="12"/>
      <c r="P31" t="s">
        <v>6</v>
      </c>
      <c r="Q31">
        <v>-1</v>
      </c>
      <c r="R31">
        <v>-1</v>
      </c>
      <c r="S31">
        <v>-1</v>
      </c>
      <c r="T31">
        <v>1</v>
      </c>
      <c r="U31">
        <v>-1</v>
      </c>
      <c r="V31">
        <v>-1</v>
      </c>
      <c r="W31">
        <v>1</v>
      </c>
      <c r="X31">
        <v>1</v>
      </c>
      <c r="Y31">
        <v>1</v>
      </c>
      <c r="Z31">
        <v>1</v>
      </c>
      <c r="AA31">
        <v>-1</v>
      </c>
      <c r="AB31">
        <v>-1</v>
      </c>
      <c r="AC31">
        <v>1</v>
      </c>
      <c r="AD31">
        <v>-1</v>
      </c>
      <c r="AE31">
        <v>-1</v>
      </c>
      <c r="AF31">
        <v>-1</v>
      </c>
      <c r="AG31">
        <f>AVERAGE($Q$31:$AF$31)</f>
        <v>-0.25</v>
      </c>
      <c r="AH31" t="s">
        <v>220</v>
      </c>
      <c r="AI31">
        <f>(AI29+1)/2</f>
        <v>0.46726190476190477</v>
      </c>
    </row>
    <row r="32" spans="1:221" x14ac:dyDescent="0.25">
      <c r="A32">
        <v>2</v>
      </c>
      <c r="B32">
        <v>15</v>
      </c>
      <c r="D32" s="12">
        <v>100000000</v>
      </c>
      <c r="E32" s="12">
        <v>1000000000</v>
      </c>
      <c r="F32" s="12">
        <v>10000000000</v>
      </c>
      <c r="G32" s="12"/>
      <c r="H32" s="12"/>
      <c r="P32" t="s">
        <v>7</v>
      </c>
      <c r="Q32">
        <v>-1</v>
      </c>
      <c r="R32">
        <v>1</v>
      </c>
      <c r="S32">
        <v>-1</v>
      </c>
      <c r="T32">
        <v>1</v>
      </c>
      <c r="U32">
        <v>-1</v>
      </c>
      <c r="V32">
        <v>1</v>
      </c>
      <c r="W32">
        <v>-1</v>
      </c>
      <c r="X32">
        <v>1</v>
      </c>
      <c r="Y32">
        <v>1</v>
      </c>
      <c r="Z32">
        <v>1</v>
      </c>
      <c r="AA32">
        <v>-1</v>
      </c>
      <c r="AB32">
        <v>1</v>
      </c>
      <c r="AC32">
        <v>1</v>
      </c>
      <c r="AD32">
        <v>-1</v>
      </c>
      <c r="AE32">
        <v>1</v>
      </c>
      <c r="AF32">
        <v>1</v>
      </c>
      <c r="AG32">
        <f>AVERAGE($Q$32:$AF$32)</f>
        <v>0.25</v>
      </c>
      <c r="AH32" t="s">
        <v>373</v>
      </c>
      <c r="AI32">
        <f>(AI31-(1-AI31))^2</f>
        <v>4.2871315192743748E-3</v>
      </c>
    </row>
    <row r="33" spans="1:33" x14ac:dyDescent="0.25">
      <c r="A33">
        <v>2</v>
      </c>
      <c r="B33">
        <v>16</v>
      </c>
      <c r="D33" s="12">
        <v>50</v>
      </c>
      <c r="E33" s="12">
        <v>100</v>
      </c>
      <c r="F33" s="12">
        <v>120</v>
      </c>
      <c r="G33" s="12"/>
      <c r="H33" s="12"/>
      <c r="P33" t="s">
        <v>8</v>
      </c>
      <c r="Q33">
        <v>1</v>
      </c>
      <c r="R33">
        <v>-1</v>
      </c>
      <c r="S33">
        <v>-1</v>
      </c>
      <c r="T33">
        <v>1</v>
      </c>
      <c r="U33">
        <v>-1</v>
      </c>
      <c r="V33">
        <v>-1</v>
      </c>
      <c r="W33">
        <v>-1</v>
      </c>
      <c r="X33">
        <v>1</v>
      </c>
      <c r="Y33">
        <v>1</v>
      </c>
      <c r="Z33">
        <v>1</v>
      </c>
      <c r="AA33">
        <v>-1</v>
      </c>
      <c r="AB33">
        <v>1</v>
      </c>
      <c r="AC33">
        <v>1</v>
      </c>
      <c r="AD33">
        <v>-1</v>
      </c>
      <c r="AE33">
        <v>1</v>
      </c>
      <c r="AF33">
        <v>1</v>
      </c>
      <c r="AG33">
        <f>AVERAGE($Q$33:$AF$33)</f>
        <v>0.125</v>
      </c>
    </row>
    <row r="34" spans="1:33" x14ac:dyDescent="0.25">
      <c r="A34">
        <v>3</v>
      </c>
      <c r="B34">
        <v>1</v>
      </c>
      <c r="D34" s="12">
        <v>700</v>
      </c>
      <c r="E34" s="12">
        <v>900</v>
      </c>
      <c r="F34" s="12">
        <v>950</v>
      </c>
      <c r="G34" s="12"/>
      <c r="H34" s="12"/>
      <c r="P34" t="s">
        <v>9</v>
      </c>
      <c r="Q34">
        <v>1</v>
      </c>
      <c r="R34">
        <v>-1</v>
      </c>
      <c r="S34">
        <v>-1</v>
      </c>
      <c r="T34">
        <v>-1</v>
      </c>
      <c r="U34">
        <v>1</v>
      </c>
      <c r="V34">
        <v>-1</v>
      </c>
      <c r="W34">
        <v>-1</v>
      </c>
      <c r="X34">
        <v>1</v>
      </c>
      <c r="Y34">
        <v>-1</v>
      </c>
      <c r="Z34">
        <v>1</v>
      </c>
      <c r="AA34">
        <v>-1</v>
      </c>
      <c r="AB34">
        <v>-1</v>
      </c>
      <c r="AC34">
        <v>-1</v>
      </c>
      <c r="AD34">
        <v>-1</v>
      </c>
      <c r="AE34">
        <v>1</v>
      </c>
      <c r="AF34">
        <v>1</v>
      </c>
      <c r="AG34">
        <f>AVERAGE($Q$34:$AF$34)</f>
        <v>-0.25</v>
      </c>
    </row>
    <row r="35" spans="1:33" x14ac:dyDescent="0.25">
      <c r="A35">
        <v>3</v>
      </c>
      <c r="B35">
        <v>2</v>
      </c>
      <c r="D35" s="12">
        <v>1000000</v>
      </c>
      <c r="E35" s="12">
        <v>5000000</v>
      </c>
      <c r="F35" s="12">
        <v>8000000</v>
      </c>
      <c r="G35" s="12"/>
      <c r="H35" s="12"/>
      <c r="P35" t="s">
        <v>10</v>
      </c>
      <c r="Q35">
        <v>1</v>
      </c>
      <c r="R35">
        <v>-1</v>
      </c>
      <c r="S35">
        <v>-1</v>
      </c>
      <c r="T35">
        <v>-1</v>
      </c>
      <c r="U35">
        <v>-1</v>
      </c>
      <c r="V35">
        <v>-1</v>
      </c>
      <c r="W35">
        <v>1</v>
      </c>
      <c r="X35">
        <v>-1</v>
      </c>
      <c r="Y35">
        <v>-1</v>
      </c>
      <c r="Z35">
        <v>1</v>
      </c>
      <c r="AA35">
        <v>-1</v>
      </c>
      <c r="AB35">
        <v>1</v>
      </c>
      <c r="AC35">
        <v>-1</v>
      </c>
      <c r="AD35">
        <v>-1</v>
      </c>
      <c r="AE35">
        <v>1</v>
      </c>
      <c r="AF35">
        <v>1</v>
      </c>
      <c r="AG35">
        <f>AVERAGE($Q$35:$AF$35)</f>
        <v>-0.25</v>
      </c>
    </row>
    <row r="36" spans="1:33" x14ac:dyDescent="0.25">
      <c r="A36">
        <v>3</v>
      </c>
      <c r="B36">
        <v>3</v>
      </c>
      <c r="D36" s="12">
        <v>100000</v>
      </c>
      <c r="E36" s="12">
        <v>3000000</v>
      </c>
      <c r="F36" s="12">
        <v>10000000</v>
      </c>
      <c r="G36" s="12"/>
      <c r="H36" s="12"/>
      <c r="P36" t="s">
        <v>11</v>
      </c>
      <c r="Q36">
        <v>1</v>
      </c>
      <c r="R36">
        <v>-1</v>
      </c>
      <c r="S36">
        <v>-1</v>
      </c>
      <c r="T36">
        <v>1</v>
      </c>
      <c r="U36">
        <v>1</v>
      </c>
      <c r="V36">
        <v>1</v>
      </c>
      <c r="W36">
        <v>1</v>
      </c>
      <c r="X36">
        <v>-1</v>
      </c>
      <c r="Y36">
        <v>1</v>
      </c>
      <c r="Z36">
        <v>-1</v>
      </c>
      <c r="AA36">
        <v>-1</v>
      </c>
      <c r="AB36">
        <v>1</v>
      </c>
      <c r="AC36">
        <v>1</v>
      </c>
      <c r="AD36">
        <v>-1</v>
      </c>
      <c r="AE36">
        <v>1</v>
      </c>
      <c r="AF36">
        <v>1</v>
      </c>
      <c r="AG36">
        <f>AVERAGE($Q$36:$AF$36)</f>
        <v>0.25</v>
      </c>
    </row>
    <row r="37" spans="1:33" x14ac:dyDescent="0.25">
      <c r="A37">
        <v>3</v>
      </c>
      <c r="B37">
        <v>4</v>
      </c>
      <c r="D37" s="12">
        <v>1000000</v>
      </c>
      <c r="E37" s="12">
        <v>10000000</v>
      </c>
      <c r="F37" s="12">
        <v>100000000</v>
      </c>
      <c r="G37" s="12"/>
      <c r="H37" s="12"/>
      <c r="P37" t="s">
        <v>12</v>
      </c>
      <c r="Q37">
        <v>1</v>
      </c>
      <c r="R37">
        <v>-1</v>
      </c>
      <c r="S37">
        <v>-1</v>
      </c>
      <c r="T37">
        <v>-1</v>
      </c>
      <c r="U37">
        <v>-1</v>
      </c>
      <c r="V37">
        <v>1</v>
      </c>
      <c r="W37">
        <v>1</v>
      </c>
      <c r="X37">
        <v>1</v>
      </c>
      <c r="Y37">
        <v>1</v>
      </c>
      <c r="Z37">
        <v>1</v>
      </c>
      <c r="AA37">
        <v>-1</v>
      </c>
      <c r="AB37">
        <v>-1</v>
      </c>
      <c r="AC37">
        <v>-1</v>
      </c>
      <c r="AD37">
        <v>-1</v>
      </c>
      <c r="AE37">
        <v>-1</v>
      </c>
      <c r="AF37">
        <v>-1</v>
      </c>
      <c r="AG37">
        <f>AVERAGE($Q$37:$AF$37)</f>
        <v>-0.25</v>
      </c>
    </row>
    <row r="38" spans="1:33" x14ac:dyDescent="0.25">
      <c r="A38">
        <v>3</v>
      </c>
      <c r="B38">
        <v>5</v>
      </c>
      <c r="D38" s="12">
        <v>1500</v>
      </c>
      <c r="E38" s="12">
        <v>1800</v>
      </c>
      <c r="F38" s="12">
        <v>2300</v>
      </c>
      <c r="G38" s="12"/>
      <c r="H38" s="12"/>
      <c r="P38" t="s">
        <v>13</v>
      </c>
      <c r="Q38">
        <v>-1</v>
      </c>
      <c r="R38">
        <v>-1</v>
      </c>
      <c r="S38">
        <v>-1</v>
      </c>
      <c r="T38">
        <v>1</v>
      </c>
      <c r="U38">
        <v>-1</v>
      </c>
      <c r="V38">
        <v>1</v>
      </c>
      <c r="W38">
        <v>-1</v>
      </c>
      <c r="X38">
        <v>1</v>
      </c>
      <c r="Y38">
        <v>-1</v>
      </c>
      <c r="Z38">
        <v>-1</v>
      </c>
      <c r="AA38">
        <v>-1</v>
      </c>
      <c r="AB38">
        <v>-1</v>
      </c>
      <c r="AC38">
        <v>1</v>
      </c>
      <c r="AD38">
        <v>-1</v>
      </c>
      <c r="AE38">
        <v>1</v>
      </c>
      <c r="AF38">
        <v>-1</v>
      </c>
      <c r="AG38">
        <f>AVERAGE($Q$38:$AF$38)</f>
        <v>-0.375</v>
      </c>
    </row>
    <row r="39" spans="1:33" x14ac:dyDescent="0.25">
      <c r="A39">
        <v>3</v>
      </c>
      <c r="B39">
        <v>6</v>
      </c>
      <c r="D39" s="12">
        <v>10</v>
      </c>
      <c r="E39" s="12">
        <v>30</v>
      </c>
      <c r="F39" s="12">
        <v>100</v>
      </c>
      <c r="G39" s="12"/>
      <c r="H39" s="12"/>
      <c r="P39" t="s">
        <v>14</v>
      </c>
      <c r="Q39">
        <v>-1</v>
      </c>
      <c r="R39">
        <v>-1</v>
      </c>
      <c r="S39">
        <v>-1</v>
      </c>
      <c r="T39">
        <v>-1</v>
      </c>
      <c r="U39">
        <v>-1</v>
      </c>
      <c r="V39">
        <v>-1</v>
      </c>
      <c r="W39">
        <v>-1</v>
      </c>
      <c r="X39">
        <v>1</v>
      </c>
      <c r="Y39">
        <v>-1</v>
      </c>
      <c r="Z39">
        <v>1</v>
      </c>
      <c r="AA39">
        <v>-1</v>
      </c>
      <c r="AB39">
        <v>1</v>
      </c>
      <c r="AC39">
        <v>1</v>
      </c>
      <c r="AD39">
        <v>-1</v>
      </c>
      <c r="AE39">
        <v>-1</v>
      </c>
      <c r="AF39">
        <v>-1</v>
      </c>
      <c r="AG39">
        <f>AVERAGE($Q$39:$AF$39)</f>
        <v>-0.5</v>
      </c>
    </row>
    <row r="40" spans="1:33" x14ac:dyDescent="0.25">
      <c r="A40">
        <v>3</v>
      </c>
      <c r="B40">
        <v>7</v>
      </c>
      <c r="D40" s="12">
        <v>3</v>
      </c>
      <c r="E40" s="12">
        <v>10</v>
      </c>
      <c r="F40" s="12">
        <v>30</v>
      </c>
      <c r="G40" s="12"/>
      <c r="H40" s="12"/>
      <c r="P40" t="s">
        <v>15</v>
      </c>
      <c r="Q40">
        <v>1</v>
      </c>
      <c r="R40">
        <v>-1</v>
      </c>
      <c r="S40">
        <v>-1</v>
      </c>
      <c r="T40">
        <v>1</v>
      </c>
      <c r="U40">
        <v>-1</v>
      </c>
      <c r="V40">
        <v>-1</v>
      </c>
      <c r="W40">
        <v>1</v>
      </c>
      <c r="X40">
        <v>1</v>
      </c>
      <c r="Y40">
        <v>1</v>
      </c>
      <c r="Z40">
        <v>-1</v>
      </c>
      <c r="AA40">
        <v>-1</v>
      </c>
      <c r="AB40">
        <v>1</v>
      </c>
      <c r="AC40">
        <v>1</v>
      </c>
      <c r="AD40">
        <v>-1</v>
      </c>
      <c r="AE40">
        <v>1</v>
      </c>
      <c r="AF40">
        <v>-1</v>
      </c>
      <c r="AG40">
        <f>AVERAGE($Q$40:$AF$40)</f>
        <v>0</v>
      </c>
    </row>
    <row r="41" spans="1:33" x14ac:dyDescent="0.25">
      <c r="A41">
        <v>3</v>
      </c>
      <c r="B41">
        <v>8</v>
      </c>
      <c r="D41" s="12">
        <v>1000000</v>
      </c>
      <c r="E41" s="12">
        <v>100000000</v>
      </c>
      <c r="F41" s="12">
        <v>500000000</v>
      </c>
      <c r="G41" s="12"/>
      <c r="H41" s="12"/>
      <c r="P41" t="s">
        <v>16</v>
      </c>
      <c r="Q41">
        <v>1</v>
      </c>
      <c r="R41">
        <v>1</v>
      </c>
      <c r="S41">
        <v>-1</v>
      </c>
      <c r="T41">
        <v>1</v>
      </c>
      <c r="U41">
        <v>1</v>
      </c>
      <c r="V41">
        <v>1</v>
      </c>
      <c r="W41">
        <v>1</v>
      </c>
      <c r="X41">
        <v>1</v>
      </c>
      <c r="Y41">
        <v>-1</v>
      </c>
      <c r="Z41">
        <v>1</v>
      </c>
      <c r="AA41">
        <v>-1</v>
      </c>
      <c r="AB41">
        <v>-1</v>
      </c>
      <c r="AC41">
        <v>1</v>
      </c>
      <c r="AD41">
        <v>-1</v>
      </c>
      <c r="AE41">
        <v>1</v>
      </c>
      <c r="AF41">
        <v>-1</v>
      </c>
      <c r="AG41">
        <f>AVERAGE($Q$41:$AF$41)</f>
        <v>0.25</v>
      </c>
    </row>
    <row r="42" spans="1:33" x14ac:dyDescent="0.25">
      <c r="A42">
        <v>3</v>
      </c>
      <c r="B42">
        <v>9</v>
      </c>
      <c r="D42" s="12">
        <v>3</v>
      </c>
      <c r="E42" s="12">
        <v>10</v>
      </c>
      <c r="F42" s="12">
        <v>30</v>
      </c>
      <c r="G42" s="12"/>
      <c r="H42" s="12"/>
      <c r="P42" t="s">
        <v>17</v>
      </c>
      <c r="Q42">
        <v>1</v>
      </c>
      <c r="R42">
        <v>-1</v>
      </c>
      <c r="S42">
        <v>-1</v>
      </c>
      <c r="T42">
        <v>1</v>
      </c>
      <c r="U42">
        <v>-1</v>
      </c>
      <c r="V42">
        <v>-1</v>
      </c>
      <c r="W42">
        <v>1</v>
      </c>
      <c r="X42">
        <v>1</v>
      </c>
      <c r="Y42">
        <v>-1</v>
      </c>
      <c r="Z42">
        <v>1</v>
      </c>
      <c r="AA42">
        <v>1</v>
      </c>
      <c r="AB42">
        <v>1</v>
      </c>
      <c r="AC42">
        <v>1</v>
      </c>
      <c r="AD42">
        <v>-1</v>
      </c>
      <c r="AE42">
        <v>1</v>
      </c>
      <c r="AF42">
        <v>1</v>
      </c>
      <c r="AG42">
        <f>AVERAGE($Q$42:$AF$42)</f>
        <v>0.25</v>
      </c>
    </row>
    <row r="43" spans="1:33" x14ac:dyDescent="0.25">
      <c r="A43">
        <v>3</v>
      </c>
      <c r="B43">
        <v>10</v>
      </c>
      <c r="D43" s="12">
        <v>2000000</v>
      </c>
      <c r="E43" s="12">
        <v>7000000</v>
      </c>
      <c r="F43" s="12">
        <v>15000000</v>
      </c>
      <c r="G43" s="12"/>
      <c r="H43" s="12"/>
      <c r="P43" t="s">
        <v>18</v>
      </c>
      <c r="Q43">
        <v>-1</v>
      </c>
      <c r="R43">
        <v>-1</v>
      </c>
      <c r="S43">
        <v>-1</v>
      </c>
      <c r="T43">
        <v>-1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-1</v>
      </c>
      <c r="AB43">
        <v>-1</v>
      </c>
      <c r="AC43">
        <v>1</v>
      </c>
      <c r="AD43">
        <v>1</v>
      </c>
      <c r="AE43">
        <v>1</v>
      </c>
      <c r="AF43">
        <v>-1</v>
      </c>
      <c r="AG43">
        <f>AVERAGE($Q$43:$AF$43)</f>
        <v>0.125</v>
      </c>
    </row>
    <row r="44" spans="1:33" x14ac:dyDescent="0.25">
      <c r="A44">
        <v>3</v>
      </c>
      <c r="B44">
        <v>11</v>
      </c>
      <c r="D44" s="12">
        <v>1</v>
      </c>
      <c r="E44" s="12">
        <v>10</v>
      </c>
      <c r="F44" s="12">
        <v>30</v>
      </c>
      <c r="G44" s="12"/>
      <c r="H44" s="12"/>
      <c r="P44" t="s">
        <v>19</v>
      </c>
      <c r="Q44">
        <v>1</v>
      </c>
      <c r="R44">
        <v>-1</v>
      </c>
      <c r="S44">
        <v>-1</v>
      </c>
      <c r="T44">
        <v>1</v>
      </c>
      <c r="U44">
        <v>-1</v>
      </c>
      <c r="V44">
        <v>-1</v>
      </c>
      <c r="W44">
        <v>1</v>
      </c>
      <c r="X44">
        <v>1</v>
      </c>
      <c r="Y44">
        <v>-1</v>
      </c>
      <c r="Z44">
        <v>-1</v>
      </c>
      <c r="AA44">
        <v>-1</v>
      </c>
      <c r="AB44">
        <v>-1</v>
      </c>
      <c r="AC44">
        <v>1</v>
      </c>
      <c r="AD44">
        <v>-1</v>
      </c>
      <c r="AE44">
        <v>1</v>
      </c>
      <c r="AF44">
        <v>-1</v>
      </c>
      <c r="AG44">
        <f>AVERAGE($Q$44:$AF$44)</f>
        <v>-0.25</v>
      </c>
    </row>
    <row r="45" spans="1:33" x14ac:dyDescent="0.25">
      <c r="A45">
        <v>3</v>
      </c>
      <c r="B45">
        <v>12</v>
      </c>
      <c r="D45" s="12">
        <v>1</v>
      </c>
      <c r="E45" s="12">
        <v>2</v>
      </c>
      <c r="F45" s="12">
        <v>5</v>
      </c>
      <c r="G45" s="12"/>
      <c r="H45" s="12"/>
      <c r="P45" t="s">
        <v>20</v>
      </c>
      <c r="Q45">
        <v>1</v>
      </c>
      <c r="R45">
        <v>-1</v>
      </c>
      <c r="S45">
        <v>-1</v>
      </c>
      <c r="T45">
        <v>1</v>
      </c>
      <c r="U45">
        <v>-1</v>
      </c>
      <c r="V45">
        <v>-1</v>
      </c>
      <c r="W45">
        <v>-1</v>
      </c>
      <c r="X45">
        <v>-1</v>
      </c>
      <c r="Y45">
        <v>-1</v>
      </c>
      <c r="Z45">
        <v>1</v>
      </c>
      <c r="AA45">
        <v>-1</v>
      </c>
      <c r="AB45">
        <v>-1</v>
      </c>
      <c r="AC45">
        <v>1</v>
      </c>
      <c r="AD45">
        <v>-1</v>
      </c>
      <c r="AE45">
        <v>1</v>
      </c>
      <c r="AF45">
        <v>1</v>
      </c>
      <c r="AG45">
        <f>AVERAGE($Q$45:$AF$45)</f>
        <v>-0.25</v>
      </c>
    </row>
    <row r="46" spans="1:33" x14ac:dyDescent="0.25">
      <c r="A46">
        <v>3</v>
      </c>
      <c r="B46">
        <v>13</v>
      </c>
      <c r="D46" s="12">
        <v>0.1</v>
      </c>
      <c r="E46" s="12">
        <v>0.15</v>
      </c>
      <c r="F46" s="12">
        <v>0.25</v>
      </c>
      <c r="G46" s="12"/>
      <c r="H46" s="12"/>
      <c r="P46" t="s">
        <v>21</v>
      </c>
      <c r="Q46">
        <v>1</v>
      </c>
      <c r="R46">
        <v>-1</v>
      </c>
      <c r="S46">
        <v>-1</v>
      </c>
      <c r="T46">
        <v>1</v>
      </c>
      <c r="U46">
        <v>-1</v>
      </c>
      <c r="V46">
        <v>1</v>
      </c>
      <c r="W46">
        <v>-1</v>
      </c>
      <c r="X46">
        <v>1</v>
      </c>
      <c r="Y46">
        <v>1</v>
      </c>
      <c r="Z46">
        <v>1</v>
      </c>
      <c r="AA46">
        <v>1</v>
      </c>
      <c r="AB46">
        <v>-1</v>
      </c>
      <c r="AC46">
        <v>1</v>
      </c>
      <c r="AD46">
        <v>-1</v>
      </c>
      <c r="AE46">
        <v>-1</v>
      </c>
      <c r="AF46">
        <v>-1</v>
      </c>
      <c r="AG46">
        <f>AVERAGE($Q$46:$AF$46)</f>
        <v>0</v>
      </c>
    </row>
    <row r="47" spans="1:33" x14ac:dyDescent="0.25">
      <c r="A47">
        <v>3</v>
      </c>
      <c r="B47">
        <v>14</v>
      </c>
      <c r="D47" s="12">
        <v>30</v>
      </c>
      <c r="E47" s="12">
        <v>40</v>
      </c>
      <c r="F47" s="12">
        <v>50</v>
      </c>
      <c r="G47" s="12"/>
      <c r="H47" s="12"/>
      <c r="P47" t="s">
        <v>79</v>
      </c>
      <c r="Q47">
        <f>AVERAGE($Q$26:$Q$46)</f>
        <v>0.23809523809523808</v>
      </c>
      <c r="R47">
        <f>AVERAGE($R$26:$R$46)</f>
        <v>-0.80952380952380953</v>
      </c>
      <c r="S47">
        <f>AVERAGE($S$26:$S$46)</f>
        <v>-0.80952380952380953</v>
      </c>
      <c r="T47">
        <f>AVERAGE($T$26:$T$46)</f>
        <v>0.23809523809523808</v>
      </c>
      <c r="U47">
        <f>AVERAGE($U$26:$U$46)</f>
        <v>-0.33333333333333331</v>
      </c>
      <c r="V47">
        <f>AVERAGE($V$26:$V$46)</f>
        <v>4.7619047619047616E-2</v>
      </c>
      <c r="W47">
        <f>AVERAGE($W$26:$W$46)</f>
        <v>-4.7619047619047616E-2</v>
      </c>
      <c r="X47">
        <f>AVERAGE($X$26:$X$46)</f>
        <v>0.61904761904761907</v>
      </c>
      <c r="Y47">
        <f>AVERAGE($Y$26:$Y$46)</f>
        <v>-4.7619047619047616E-2</v>
      </c>
      <c r="Z47">
        <f>AVERAGE($Z$26:$Z$46)</f>
        <v>0.33333333333333331</v>
      </c>
      <c r="AA47">
        <f>AVERAGE($AA$26:$AA$46)</f>
        <v>-0.80952380952380953</v>
      </c>
      <c r="AB47">
        <f>AVERAGE($AB$26:$AB$46)</f>
        <v>4.7619047619047616E-2</v>
      </c>
      <c r="AC47">
        <f>AVERAGE($AC$26:$AC$46)</f>
        <v>0.61904761904761907</v>
      </c>
      <c r="AD47">
        <f>AVERAGE($AD$26:$AD$46)</f>
        <v>-0.90476190476190477</v>
      </c>
      <c r="AE47">
        <f>AVERAGE($AE$26:$AE$46)</f>
        <v>0.61904761904761907</v>
      </c>
      <c r="AF47">
        <f>AVERAGE($AF$26:$AF$46)</f>
        <v>-4.7619047619047616E-2</v>
      </c>
    </row>
    <row r="48" spans="1:33" x14ac:dyDescent="0.25">
      <c r="A48">
        <v>3</v>
      </c>
      <c r="B48">
        <v>15</v>
      </c>
      <c r="D48" s="12">
        <v>100000000</v>
      </c>
      <c r="E48" s="12">
        <v>300000000</v>
      </c>
      <c r="F48" s="12">
        <v>1000000000</v>
      </c>
      <c r="G48" s="12"/>
      <c r="H48" s="12"/>
    </row>
    <row r="49" spans="1:36" x14ac:dyDescent="0.25">
      <c r="A49">
        <v>3</v>
      </c>
      <c r="B49">
        <v>16</v>
      </c>
      <c r="D49" s="12">
        <v>15</v>
      </c>
      <c r="E49" s="12">
        <v>20</v>
      </c>
      <c r="F49" s="12">
        <v>28</v>
      </c>
      <c r="G49" s="12"/>
      <c r="H49" s="12"/>
    </row>
    <row r="50" spans="1:36" x14ac:dyDescent="0.25">
      <c r="A50">
        <v>4</v>
      </c>
      <c r="B50">
        <v>1</v>
      </c>
      <c r="D50" s="12">
        <v>800</v>
      </c>
      <c r="E50" s="12">
        <v>830</v>
      </c>
      <c r="F50" s="12">
        <v>860</v>
      </c>
      <c r="G50" s="12"/>
      <c r="H50" s="12"/>
      <c r="P50" t="s">
        <v>99</v>
      </c>
      <c r="Q50" t="s">
        <v>81</v>
      </c>
      <c r="R50" t="s">
        <v>82</v>
      </c>
      <c r="S50" t="s">
        <v>83</v>
      </c>
      <c r="T50" t="s">
        <v>84</v>
      </c>
      <c r="U50" t="s">
        <v>85</v>
      </c>
      <c r="V50" t="s">
        <v>86</v>
      </c>
      <c r="W50" t="s">
        <v>87</v>
      </c>
      <c r="X50" t="s">
        <v>88</v>
      </c>
      <c r="Y50" t="s">
        <v>89</v>
      </c>
      <c r="Z50" t="s">
        <v>90</v>
      </c>
      <c r="AA50" t="s">
        <v>91</v>
      </c>
      <c r="AB50" t="s">
        <v>92</v>
      </c>
      <c r="AC50" t="s">
        <v>93</v>
      </c>
      <c r="AD50" t="s">
        <v>94</v>
      </c>
      <c r="AE50" t="s">
        <v>95</v>
      </c>
      <c r="AF50" t="s">
        <v>96</v>
      </c>
      <c r="AG50" t="s">
        <v>80</v>
      </c>
      <c r="AH50" t="s">
        <v>390</v>
      </c>
      <c r="AJ50" t="s">
        <v>42</v>
      </c>
    </row>
    <row r="51" spans="1:36" x14ac:dyDescent="0.25">
      <c r="A51">
        <v>4</v>
      </c>
      <c r="B51">
        <v>2</v>
      </c>
      <c r="D51" s="12">
        <v>2000000</v>
      </c>
      <c r="E51" s="12">
        <v>4000000</v>
      </c>
      <c r="F51" s="12">
        <v>6000000</v>
      </c>
      <c r="G51" s="12"/>
      <c r="H51" s="12"/>
      <c r="P51" t="s">
        <v>1</v>
      </c>
      <c r="Q51">
        <v>1</v>
      </c>
      <c r="R51">
        <v>-1</v>
      </c>
      <c r="S51">
        <v>-1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-1</v>
      </c>
      <c r="AF51">
        <v>-1</v>
      </c>
      <c r="AG51">
        <f>AVERAGE($Q$51:$AF$51)</f>
        <v>0.5</v>
      </c>
      <c r="AH51" t="s">
        <v>52</v>
      </c>
      <c r="AI51">
        <f>VARP($Q$72:$AF$72)</f>
        <v>0.12808248299319727</v>
      </c>
      <c r="AJ51">
        <f>AI51/AI53</f>
        <v>0.13337291086000624</v>
      </c>
    </row>
    <row r="52" spans="1:36" x14ac:dyDescent="0.25">
      <c r="A52">
        <v>4</v>
      </c>
      <c r="B52">
        <v>3</v>
      </c>
      <c r="D52" s="12">
        <v>10000</v>
      </c>
      <c r="E52" s="12">
        <v>25000</v>
      </c>
      <c r="F52" s="12">
        <v>40000</v>
      </c>
      <c r="G52" s="12"/>
      <c r="H52" s="12"/>
      <c r="P52" t="s">
        <v>2</v>
      </c>
      <c r="Q52">
        <v>1</v>
      </c>
      <c r="R52">
        <v>-1</v>
      </c>
      <c r="S52">
        <v>-1</v>
      </c>
      <c r="T52">
        <v>1</v>
      </c>
      <c r="U52">
        <v>-1</v>
      </c>
      <c r="V52">
        <v>-1</v>
      </c>
      <c r="W52">
        <v>1</v>
      </c>
      <c r="X52">
        <v>-1</v>
      </c>
      <c r="Y52">
        <v>-1</v>
      </c>
      <c r="Z52">
        <v>1</v>
      </c>
      <c r="AA52">
        <v>-1</v>
      </c>
      <c r="AB52">
        <v>1</v>
      </c>
      <c r="AC52">
        <v>1</v>
      </c>
      <c r="AD52">
        <v>1</v>
      </c>
      <c r="AE52">
        <v>1</v>
      </c>
      <c r="AF52">
        <v>-1</v>
      </c>
      <c r="AG52">
        <f>AVERAGE($Q$52:$AF$52)</f>
        <v>0</v>
      </c>
      <c r="AH52" t="s">
        <v>54</v>
      </c>
      <c r="AI52">
        <f>VARP($AF$51:$AG$72)</f>
        <v>0.54302760179247467</v>
      </c>
      <c r="AJ52">
        <f>AI52/AI53</f>
        <v>0.56545727593551842</v>
      </c>
    </row>
    <row r="53" spans="1:36" x14ac:dyDescent="0.25">
      <c r="A53">
        <v>4</v>
      </c>
      <c r="B53">
        <v>4</v>
      </c>
      <c r="D53" s="12">
        <v>2500000</v>
      </c>
      <c r="E53" s="12">
        <v>3000000</v>
      </c>
      <c r="F53" s="12">
        <v>3500000</v>
      </c>
      <c r="G53" s="12"/>
      <c r="H53" s="12"/>
      <c r="P53" t="s">
        <v>3</v>
      </c>
      <c r="Q53">
        <v>1</v>
      </c>
      <c r="R53">
        <v>-1</v>
      </c>
      <c r="S53">
        <v>-1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-1</v>
      </c>
      <c r="AD53">
        <v>-1</v>
      </c>
      <c r="AE53">
        <v>-1</v>
      </c>
      <c r="AF53">
        <v>-1</v>
      </c>
      <c r="AG53">
        <f>AVERAGE($Q$53:$AF$53)</f>
        <v>0.25</v>
      </c>
      <c r="AH53" t="s">
        <v>57</v>
      </c>
      <c r="AI53">
        <f>VARP($Q$51:$AF$72)</f>
        <v>0.96033356524427937</v>
      </c>
    </row>
    <row r="54" spans="1:36" x14ac:dyDescent="0.25">
      <c r="A54">
        <v>4</v>
      </c>
      <c r="B54">
        <v>5</v>
      </c>
      <c r="D54" s="12">
        <v>2000</v>
      </c>
      <c r="E54" s="12">
        <v>2200</v>
      </c>
      <c r="F54" s="12">
        <v>2400</v>
      </c>
      <c r="G54" s="12"/>
      <c r="H54" s="12"/>
      <c r="P54" t="s">
        <v>4</v>
      </c>
      <c r="Q54">
        <v>-1</v>
      </c>
      <c r="R54">
        <v>-1</v>
      </c>
      <c r="S54">
        <v>-1</v>
      </c>
      <c r="T54">
        <v>-1</v>
      </c>
      <c r="U54">
        <v>-1</v>
      </c>
      <c r="V54">
        <v>1</v>
      </c>
      <c r="W54">
        <v>-1</v>
      </c>
      <c r="X54">
        <v>1</v>
      </c>
      <c r="Y54">
        <v>-1</v>
      </c>
      <c r="Z54">
        <v>-1</v>
      </c>
      <c r="AA54">
        <v>1</v>
      </c>
      <c r="AB54">
        <v>1</v>
      </c>
      <c r="AC54">
        <v>1</v>
      </c>
      <c r="AD54">
        <v>-1</v>
      </c>
      <c r="AE54">
        <v>1</v>
      </c>
      <c r="AF54">
        <v>1</v>
      </c>
      <c r="AG54">
        <f>AVERAGE($Q$54:$AF$54)</f>
        <v>-0.125</v>
      </c>
      <c r="AH54" t="s">
        <v>77</v>
      </c>
      <c r="AI54">
        <f>AVERAGE($Q$51:$AF$72)</f>
        <v>-5.9523809523809529E-3</v>
      </c>
    </row>
    <row r="55" spans="1:36" x14ac:dyDescent="0.25">
      <c r="A55">
        <v>4</v>
      </c>
      <c r="B55">
        <v>6</v>
      </c>
      <c r="D55" s="12">
        <v>60</v>
      </c>
      <c r="E55" s="12">
        <v>100</v>
      </c>
      <c r="F55" s="12">
        <v>140</v>
      </c>
      <c r="G55" s="12"/>
      <c r="H55" s="12"/>
      <c r="P55" t="s">
        <v>5</v>
      </c>
      <c r="Q55">
        <v>-1</v>
      </c>
      <c r="R55">
        <v>-1</v>
      </c>
      <c r="S55">
        <v>-1</v>
      </c>
      <c r="T55">
        <v>1</v>
      </c>
      <c r="U55">
        <v>-1</v>
      </c>
      <c r="V55">
        <v>-1</v>
      </c>
      <c r="W55">
        <v>-1</v>
      </c>
      <c r="X55">
        <v>-1</v>
      </c>
      <c r="Y55">
        <v>1</v>
      </c>
      <c r="Z55">
        <v>-1</v>
      </c>
      <c r="AA55">
        <v>-1</v>
      </c>
      <c r="AB55">
        <v>1</v>
      </c>
      <c r="AC55">
        <v>-1</v>
      </c>
      <c r="AD55">
        <v>1</v>
      </c>
      <c r="AE55">
        <v>-1</v>
      </c>
      <c r="AF55">
        <v>-1</v>
      </c>
      <c r="AG55">
        <f>AVERAGE($Q$55:$AF$55)</f>
        <v>-0.5</v>
      </c>
      <c r="AH55" t="s">
        <v>217</v>
      </c>
      <c r="AI55">
        <f>AI54*336</f>
        <v>-2</v>
      </c>
    </row>
    <row r="56" spans="1:36" x14ac:dyDescent="0.25">
      <c r="A56">
        <v>4</v>
      </c>
      <c r="B56">
        <v>7</v>
      </c>
      <c r="D56" s="12">
        <v>8</v>
      </c>
      <c r="E56" s="12">
        <v>10</v>
      </c>
      <c r="F56" s="12">
        <v>12</v>
      </c>
      <c r="G56" s="12"/>
      <c r="H56" s="12"/>
      <c r="P56" t="s">
        <v>6</v>
      </c>
      <c r="Q56">
        <v>1</v>
      </c>
      <c r="R56">
        <v>-1</v>
      </c>
      <c r="S56">
        <v>-1</v>
      </c>
      <c r="T56">
        <v>1</v>
      </c>
      <c r="U56">
        <v>1</v>
      </c>
      <c r="V56">
        <v>1</v>
      </c>
      <c r="W56">
        <v>-1</v>
      </c>
      <c r="X56">
        <v>-1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-1</v>
      </c>
      <c r="AG56">
        <f>AVERAGE($Q$56:$AF$56)</f>
        <v>0.375</v>
      </c>
      <c r="AH56" t="s">
        <v>220</v>
      </c>
      <c r="AI56">
        <f>(AI54+1)/2</f>
        <v>0.49702380952380953</v>
      </c>
    </row>
    <row r="57" spans="1:36" x14ac:dyDescent="0.25">
      <c r="A57">
        <v>4</v>
      </c>
      <c r="B57">
        <v>8</v>
      </c>
      <c r="D57" s="12">
        <v>100000000</v>
      </c>
      <c r="E57" s="12">
        <v>300000000</v>
      </c>
      <c r="F57" s="12">
        <v>500000000</v>
      </c>
      <c r="G57" s="12"/>
      <c r="H57" s="12"/>
      <c r="P57" t="s">
        <v>7</v>
      </c>
      <c r="Q57">
        <v>1</v>
      </c>
      <c r="R57">
        <v>-1</v>
      </c>
      <c r="S57">
        <v>-1</v>
      </c>
      <c r="T57">
        <v>-1</v>
      </c>
      <c r="U57">
        <v>-1</v>
      </c>
      <c r="V57">
        <v>-1</v>
      </c>
      <c r="W57">
        <v>1</v>
      </c>
      <c r="X57">
        <v>-1</v>
      </c>
      <c r="Y57">
        <v>1</v>
      </c>
      <c r="Z57">
        <v>-1</v>
      </c>
      <c r="AA57">
        <v>-1</v>
      </c>
      <c r="AB57">
        <v>1</v>
      </c>
      <c r="AC57">
        <v>-1</v>
      </c>
      <c r="AD57">
        <v>-1</v>
      </c>
      <c r="AE57">
        <v>-1</v>
      </c>
      <c r="AF57">
        <v>-1</v>
      </c>
      <c r="AG57">
        <f>AVERAGE($Q$57:$AF$57)</f>
        <v>-0.5</v>
      </c>
      <c r="AH57" t="s">
        <v>373</v>
      </c>
      <c r="AI57">
        <f>(AI56-(1-AI56))^2</f>
        <v>3.5430839002267324E-5</v>
      </c>
    </row>
    <row r="58" spans="1:36" x14ac:dyDescent="0.25">
      <c r="A58">
        <v>4</v>
      </c>
      <c r="B58">
        <v>9</v>
      </c>
      <c r="D58" s="12">
        <v>1</v>
      </c>
      <c r="E58" s="12">
        <v>3</v>
      </c>
      <c r="F58" s="12">
        <v>5</v>
      </c>
      <c r="G58" s="12"/>
      <c r="H58" s="12"/>
      <c r="P58" t="s">
        <v>8</v>
      </c>
      <c r="Q58">
        <v>1</v>
      </c>
      <c r="R58">
        <v>-1</v>
      </c>
      <c r="S58">
        <v>-1</v>
      </c>
      <c r="T58">
        <v>-1</v>
      </c>
      <c r="U58">
        <v>1</v>
      </c>
      <c r="V58">
        <v>1</v>
      </c>
      <c r="W58">
        <v>1</v>
      </c>
      <c r="X58">
        <v>-1</v>
      </c>
      <c r="Y58">
        <v>1</v>
      </c>
      <c r="Z58">
        <v>1</v>
      </c>
      <c r="AA58">
        <v>-1</v>
      </c>
      <c r="AB58">
        <v>-1</v>
      </c>
      <c r="AC58">
        <v>-1</v>
      </c>
      <c r="AD58">
        <v>1</v>
      </c>
      <c r="AE58">
        <v>1</v>
      </c>
      <c r="AF58">
        <v>-1</v>
      </c>
      <c r="AG58">
        <f>AVERAGE($Q$58:$AF$58)</f>
        <v>0</v>
      </c>
    </row>
    <row r="59" spans="1:36" x14ac:dyDescent="0.25">
      <c r="A59">
        <v>4</v>
      </c>
      <c r="B59">
        <v>10</v>
      </c>
      <c r="D59" s="12">
        <v>2000000</v>
      </c>
      <c r="E59" s="12">
        <v>4000000</v>
      </c>
      <c r="F59" s="12">
        <v>6000000</v>
      </c>
      <c r="G59" s="12"/>
      <c r="H59" s="12"/>
      <c r="P59" t="s">
        <v>9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-1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-1</v>
      </c>
      <c r="AG59">
        <f>AVERAGE($Q$59:$AF$59)</f>
        <v>0.75</v>
      </c>
    </row>
    <row r="60" spans="1:36" x14ac:dyDescent="0.25">
      <c r="A60">
        <v>4</v>
      </c>
      <c r="B60">
        <v>11</v>
      </c>
      <c r="D60" s="12">
        <v>2</v>
      </c>
      <c r="E60" s="12">
        <v>3</v>
      </c>
      <c r="F60" s="12">
        <v>4</v>
      </c>
      <c r="G60" s="12"/>
      <c r="H60" s="12"/>
      <c r="P60" t="s">
        <v>10</v>
      </c>
      <c r="Q60">
        <v>-1</v>
      </c>
      <c r="R60">
        <v>-1</v>
      </c>
      <c r="S60">
        <v>1</v>
      </c>
      <c r="T60">
        <v>1</v>
      </c>
      <c r="U60">
        <v>1</v>
      </c>
      <c r="V60">
        <v>1</v>
      </c>
      <c r="W60">
        <v>1</v>
      </c>
      <c r="X60">
        <v>-1</v>
      </c>
      <c r="Y60">
        <v>-1</v>
      </c>
      <c r="Z60">
        <v>1</v>
      </c>
      <c r="AA60">
        <v>-1</v>
      </c>
      <c r="AB60">
        <v>-1</v>
      </c>
      <c r="AC60">
        <v>1</v>
      </c>
      <c r="AD60">
        <v>-1</v>
      </c>
      <c r="AE60">
        <v>-1</v>
      </c>
      <c r="AF60">
        <v>1</v>
      </c>
      <c r="AG60">
        <f>AVERAGE($Q$60:$AF$60)</f>
        <v>0</v>
      </c>
    </row>
    <row r="61" spans="1:36" x14ac:dyDescent="0.25">
      <c r="A61">
        <v>4</v>
      </c>
      <c r="B61">
        <v>12</v>
      </c>
      <c r="D61" s="12">
        <v>2</v>
      </c>
      <c r="E61" s="12">
        <v>4</v>
      </c>
      <c r="F61" s="12">
        <v>6</v>
      </c>
      <c r="G61" s="12"/>
      <c r="H61" s="12"/>
      <c r="P61" t="s">
        <v>11</v>
      </c>
      <c r="Q61">
        <v>-1</v>
      </c>
      <c r="R61">
        <v>-1</v>
      </c>
      <c r="S61">
        <v>-1</v>
      </c>
      <c r="T61">
        <v>-1</v>
      </c>
      <c r="U61">
        <v>1</v>
      </c>
      <c r="V61">
        <v>-1</v>
      </c>
      <c r="W61">
        <v>-1</v>
      </c>
      <c r="X61">
        <v>-1</v>
      </c>
      <c r="Y61">
        <v>-1</v>
      </c>
      <c r="Z61">
        <v>1</v>
      </c>
      <c r="AA61">
        <v>-1</v>
      </c>
      <c r="AB61">
        <v>1</v>
      </c>
      <c r="AC61">
        <v>-1</v>
      </c>
      <c r="AD61">
        <v>-1</v>
      </c>
      <c r="AE61">
        <v>-1</v>
      </c>
      <c r="AF61">
        <v>-1</v>
      </c>
      <c r="AG61">
        <f>AVERAGE($Q$61:$AF$61)</f>
        <v>-0.625</v>
      </c>
    </row>
    <row r="62" spans="1:36" x14ac:dyDescent="0.25">
      <c r="A62">
        <v>4</v>
      </c>
      <c r="B62">
        <v>13</v>
      </c>
      <c r="D62" s="12">
        <v>0.2</v>
      </c>
      <c r="E62" s="12">
        <v>0.4</v>
      </c>
      <c r="F62" s="12">
        <v>0.6</v>
      </c>
      <c r="G62" s="12"/>
      <c r="H62" s="12"/>
      <c r="P62" t="s">
        <v>12</v>
      </c>
      <c r="Q62">
        <v>1</v>
      </c>
      <c r="R62">
        <v>-1</v>
      </c>
      <c r="S62">
        <v>-1</v>
      </c>
      <c r="T62">
        <v>1</v>
      </c>
      <c r="U62">
        <v>-1</v>
      </c>
      <c r="V62">
        <v>-1</v>
      </c>
      <c r="W62">
        <v>1</v>
      </c>
      <c r="X62">
        <v>-1</v>
      </c>
      <c r="Y62">
        <v>-1</v>
      </c>
      <c r="Z62">
        <v>-1</v>
      </c>
      <c r="AA62">
        <v>-1</v>
      </c>
      <c r="AB62">
        <v>1</v>
      </c>
      <c r="AC62">
        <v>1</v>
      </c>
      <c r="AD62">
        <v>-1</v>
      </c>
      <c r="AE62">
        <v>-1</v>
      </c>
      <c r="AF62">
        <v>-1</v>
      </c>
      <c r="AG62">
        <f>AVERAGE($Q$62:$AF$62)</f>
        <v>-0.375</v>
      </c>
    </row>
    <row r="63" spans="1:36" x14ac:dyDescent="0.25">
      <c r="A63">
        <v>4</v>
      </c>
      <c r="B63">
        <v>14</v>
      </c>
      <c r="D63" s="12">
        <v>40</v>
      </c>
      <c r="E63" s="12">
        <v>42</v>
      </c>
      <c r="F63" s="12">
        <v>44</v>
      </c>
      <c r="G63" s="12"/>
      <c r="H63" s="12"/>
      <c r="P63" t="s">
        <v>13</v>
      </c>
      <c r="Q63">
        <v>1</v>
      </c>
      <c r="R63">
        <v>-1</v>
      </c>
      <c r="S63">
        <v>1</v>
      </c>
      <c r="T63">
        <v>-1</v>
      </c>
      <c r="U63">
        <v>-1</v>
      </c>
      <c r="V63">
        <v>-1</v>
      </c>
      <c r="W63">
        <v>1</v>
      </c>
      <c r="X63">
        <v>-1</v>
      </c>
      <c r="Y63">
        <v>1</v>
      </c>
      <c r="Z63">
        <v>-1</v>
      </c>
      <c r="AA63">
        <v>-1</v>
      </c>
      <c r="AB63">
        <v>1</v>
      </c>
      <c r="AC63">
        <v>-1</v>
      </c>
      <c r="AD63">
        <v>-1</v>
      </c>
      <c r="AE63">
        <v>-1</v>
      </c>
      <c r="AF63">
        <v>1</v>
      </c>
      <c r="AG63">
        <f>AVERAGE($Q$63:$AF$63)</f>
        <v>-0.25</v>
      </c>
    </row>
    <row r="64" spans="1:36" x14ac:dyDescent="0.25">
      <c r="A64">
        <v>4</v>
      </c>
      <c r="B64">
        <v>15</v>
      </c>
      <c r="D64" s="12">
        <v>1500000000</v>
      </c>
      <c r="E64" s="12">
        <v>1750000000</v>
      </c>
      <c r="F64" s="12">
        <v>2000000000</v>
      </c>
      <c r="G64" s="12"/>
      <c r="H64" s="12"/>
      <c r="P64" t="s">
        <v>14</v>
      </c>
      <c r="Q64">
        <v>1</v>
      </c>
      <c r="R64">
        <v>-1</v>
      </c>
      <c r="S64">
        <v>1</v>
      </c>
      <c r="T64">
        <v>-1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-1</v>
      </c>
      <c r="AB64">
        <v>-1</v>
      </c>
      <c r="AC64">
        <v>-1</v>
      </c>
      <c r="AD64">
        <v>-1</v>
      </c>
      <c r="AE64">
        <v>1</v>
      </c>
      <c r="AF64">
        <v>-1</v>
      </c>
      <c r="AG64">
        <f>AVERAGE($Q$64:$AF$64)</f>
        <v>0.125</v>
      </c>
    </row>
    <row r="65" spans="1:36" x14ac:dyDescent="0.25">
      <c r="A65">
        <v>4</v>
      </c>
      <c r="B65">
        <v>16</v>
      </c>
      <c r="D65" s="12">
        <v>30</v>
      </c>
      <c r="E65" s="12">
        <v>60</v>
      </c>
      <c r="F65" s="12">
        <v>90</v>
      </c>
      <c r="G65" s="12"/>
      <c r="H65" s="12"/>
      <c r="P65" t="s">
        <v>15</v>
      </c>
      <c r="Q65">
        <v>1</v>
      </c>
      <c r="R65">
        <v>-1</v>
      </c>
      <c r="S65">
        <v>1</v>
      </c>
      <c r="T65">
        <v>-1</v>
      </c>
      <c r="U65">
        <v>1</v>
      </c>
      <c r="V65">
        <v>1</v>
      </c>
      <c r="W65">
        <v>1</v>
      </c>
      <c r="X65">
        <v>-1</v>
      </c>
      <c r="Y65">
        <v>1</v>
      </c>
      <c r="Z65">
        <v>-1</v>
      </c>
      <c r="AA65">
        <v>1</v>
      </c>
      <c r="AB65">
        <v>1</v>
      </c>
      <c r="AC65">
        <v>1</v>
      </c>
      <c r="AD65">
        <v>1</v>
      </c>
      <c r="AE65">
        <v>-1</v>
      </c>
      <c r="AF65">
        <v>1</v>
      </c>
      <c r="AG65">
        <f>AVERAGE($Q$65:$AF$65)</f>
        <v>0.375</v>
      </c>
    </row>
    <row r="66" spans="1:36" x14ac:dyDescent="0.25">
      <c r="A66">
        <v>5</v>
      </c>
      <c r="B66">
        <v>1</v>
      </c>
      <c r="D66" s="12">
        <v>970</v>
      </c>
      <c r="E66" s="12">
        <v>1000</v>
      </c>
      <c r="F66" s="12">
        <v>1030</v>
      </c>
      <c r="G66" s="12"/>
      <c r="H66" s="12"/>
      <c r="P66" t="s">
        <v>16</v>
      </c>
      <c r="Q66">
        <v>1</v>
      </c>
      <c r="R66">
        <v>-1</v>
      </c>
      <c r="S66">
        <v>1</v>
      </c>
      <c r="T66">
        <v>-1</v>
      </c>
      <c r="U66">
        <v>-1</v>
      </c>
      <c r="V66">
        <v>1</v>
      </c>
      <c r="W66">
        <v>-1</v>
      </c>
      <c r="X66">
        <v>-1</v>
      </c>
      <c r="Y66">
        <v>1</v>
      </c>
      <c r="Z66">
        <v>-1</v>
      </c>
      <c r="AA66">
        <v>-1</v>
      </c>
      <c r="AB66">
        <v>1</v>
      </c>
      <c r="AC66">
        <v>1</v>
      </c>
      <c r="AD66">
        <v>-1</v>
      </c>
      <c r="AE66">
        <v>-1</v>
      </c>
      <c r="AF66">
        <v>-1</v>
      </c>
      <c r="AG66">
        <f>AVERAGE($Q$66:$AF$66)</f>
        <v>-0.25</v>
      </c>
    </row>
    <row r="67" spans="1:36" x14ac:dyDescent="0.25">
      <c r="A67">
        <v>5</v>
      </c>
      <c r="B67">
        <v>2</v>
      </c>
      <c r="D67" s="12">
        <v>13000000</v>
      </c>
      <c r="E67" s="12">
        <v>19000000</v>
      </c>
      <c r="F67" s="12">
        <v>25000000</v>
      </c>
      <c r="G67" s="12"/>
      <c r="H67" s="12"/>
      <c r="P67" t="s">
        <v>17</v>
      </c>
      <c r="Q67">
        <v>1</v>
      </c>
      <c r="R67">
        <v>-1</v>
      </c>
      <c r="S67">
        <v>-1</v>
      </c>
      <c r="T67">
        <v>1</v>
      </c>
      <c r="U67">
        <v>1</v>
      </c>
      <c r="V67">
        <v>1</v>
      </c>
      <c r="W67">
        <v>1</v>
      </c>
      <c r="X67">
        <v>-1</v>
      </c>
      <c r="Y67">
        <v>1</v>
      </c>
      <c r="Z67">
        <v>1</v>
      </c>
      <c r="AA67">
        <v>-1</v>
      </c>
      <c r="AB67">
        <v>1</v>
      </c>
      <c r="AC67">
        <v>1</v>
      </c>
      <c r="AD67">
        <v>1</v>
      </c>
      <c r="AE67">
        <v>-1</v>
      </c>
      <c r="AF67">
        <v>1</v>
      </c>
      <c r="AG67">
        <f>AVERAGE($Q$67:$AF$67)</f>
        <v>0.375</v>
      </c>
    </row>
    <row r="68" spans="1:36" x14ac:dyDescent="0.25">
      <c r="A68">
        <v>5</v>
      </c>
      <c r="B68">
        <v>3</v>
      </c>
      <c r="D68" s="12">
        <v>20000000</v>
      </c>
      <c r="E68" s="12">
        <v>50000000</v>
      </c>
      <c r="F68" s="12">
        <v>80000000</v>
      </c>
      <c r="G68" s="12"/>
      <c r="H68" s="12"/>
      <c r="P68" t="s">
        <v>18</v>
      </c>
      <c r="Q68">
        <v>1</v>
      </c>
      <c r="R68">
        <v>-1</v>
      </c>
      <c r="S68">
        <v>-1</v>
      </c>
      <c r="T68">
        <v>1</v>
      </c>
      <c r="U68">
        <v>-1</v>
      </c>
      <c r="V68">
        <v>-1</v>
      </c>
      <c r="W68">
        <v>-1</v>
      </c>
      <c r="X68">
        <v>-1</v>
      </c>
      <c r="Y68">
        <v>1</v>
      </c>
      <c r="Z68">
        <v>-1</v>
      </c>
      <c r="AA68">
        <v>-1</v>
      </c>
      <c r="AB68">
        <v>1</v>
      </c>
      <c r="AC68">
        <v>1</v>
      </c>
      <c r="AD68">
        <v>1</v>
      </c>
      <c r="AE68">
        <v>-1</v>
      </c>
      <c r="AF68">
        <v>1</v>
      </c>
      <c r="AG68">
        <f>AVERAGE($Q$68:$AF$68)</f>
        <v>-0.125</v>
      </c>
    </row>
    <row r="69" spans="1:36" x14ac:dyDescent="0.25">
      <c r="A69">
        <v>5</v>
      </c>
      <c r="B69">
        <v>4</v>
      </c>
      <c r="D69" s="12">
        <v>3000000</v>
      </c>
      <c r="E69" s="12">
        <v>5000000</v>
      </c>
      <c r="F69" s="12">
        <v>7000000</v>
      </c>
      <c r="G69" s="12"/>
      <c r="H69" s="12"/>
      <c r="P69" t="s">
        <v>19</v>
      </c>
      <c r="Q69">
        <v>-1</v>
      </c>
      <c r="R69">
        <v>-1</v>
      </c>
      <c r="S69">
        <v>1</v>
      </c>
      <c r="T69">
        <v>-1</v>
      </c>
      <c r="U69">
        <v>-1</v>
      </c>
      <c r="V69">
        <v>1</v>
      </c>
      <c r="W69">
        <v>-1</v>
      </c>
      <c r="X69">
        <v>-1</v>
      </c>
      <c r="Y69">
        <v>1</v>
      </c>
      <c r="Z69">
        <v>-1</v>
      </c>
      <c r="AA69">
        <v>-1</v>
      </c>
      <c r="AB69">
        <v>-1</v>
      </c>
      <c r="AC69">
        <v>1</v>
      </c>
      <c r="AD69">
        <v>1</v>
      </c>
      <c r="AE69">
        <v>-1</v>
      </c>
      <c r="AF69">
        <v>1</v>
      </c>
      <c r="AG69">
        <f>AVERAGE($Q$69:$AF$69)</f>
        <v>-0.25</v>
      </c>
    </row>
    <row r="70" spans="1:36" x14ac:dyDescent="0.25">
      <c r="A70">
        <v>5</v>
      </c>
      <c r="B70">
        <v>5</v>
      </c>
      <c r="D70" s="12">
        <v>150</v>
      </c>
      <c r="E70" s="12">
        <v>200</v>
      </c>
      <c r="F70" s="12">
        <v>250</v>
      </c>
      <c r="G70" s="12"/>
      <c r="H70" s="12"/>
      <c r="P70" t="s">
        <v>20</v>
      </c>
      <c r="Q70">
        <v>-1</v>
      </c>
      <c r="R70">
        <v>1</v>
      </c>
      <c r="S70">
        <v>1</v>
      </c>
      <c r="T70">
        <v>-1</v>
      </c>
      <c r="U70">
        <v>1</v>
      </c>
      <c r="V70">
        <v>-1</v>
      </c>
      <c r="W70">
        <v>1</v>
      </c>
      <c r="X70">
        <v>1</v>
      </c>
      <c r="Y70">
        <v>-1</v>
      </c>
      <c r="Z70">
        <v>-1</v>
      </c>
      <c r="AA70">
        <v>1</v>
      </c>
      <c r="AB70">
        <v>1</v>
      </c>
      <c r="AC70">
        <v>1</v>
      </c>
      <c r="AD70">
        <v>-1</v>
      </c>
      <c r="AE70">
        <v>-1</v>
      </c>
      <c r="AF70">
        <v>1</v>
      </c>
      <c r="AG70">
        <f>AVERAGE($Q$70:$AF$70)</f>
        <v>0.125</v>
      </c>
    </row>
    <row r="71" spans="1:36" x14ac:dyDescent="0.25">
      <c r="A71">
        <v>5</v>
      </c>
      <c r="B71">
        <v>6</v>
      </c>
      <c r="D71" s="12">
        <v>8</v>
      </c>
      <c r="E71" s="12">
        <v>10</v>
      </c>
      <c r="F71" s="12">
        <v>12</v>
      </c>
      <c r="G71" s="12"/>
      <c r="H71" s="12"/>
      <c r="P71" t="s">
        <v>21</v>
      </c>
      <c r="Q71">
        <v>1</v>
      </c>
      <c r="R71">
        <v>-1</v>
      </c>
      <c r="S71">
        <v>-1</v>
      </c>
      <c r="T71">
        <v>-1</v>
      </c>
      <c r="U71">
        <v>1</v>
      </c>
      <c r="V71">
        <v>-1</v>
      </c>
      <c r="W71">
        <v>1</v>
      </c>
      <c r="X71">
        <v>-1</v>
      </c>
      <c r="Y71">
        <v>1</v>
      </c>
      <c r="Z71">
        <v>1</v>
      </c>
      <c r="AA71">
        <v>-1</v>
      </c>
      <c r="AB71">
        <v>-1</v>
      </c>
      <c r="AC71">
        <v>1</v>
      </c>
      <c r="AD71">
        <v>-1</v>
      </c>
      <c r="AE71">
        <v>1</v>
      </c>
      <c r="AF71">
        <v>1</v>
      </c>
      <c r="AG71">
        <f>AVERAGE($Q$71:$AF$71)</f>
        <v>0</v>
      </c>
    </row>
    <row r="72" spans="1:36" x14ac:dyDescent="0.25">
      <c r="A72">
        <v>5</v>
      </c>
      <c r="B72">
        <v>7</v>
      </c>
      <c r="D72" s="12">
        <v>8</v>
      </c>
      <c r="E72" s="12">
        <v>10</v>
      </c>
      <c r="F72" s="12">
        <v>12</v>
      </c>
      <c r="G72" s="12"/>
      <c r="H72" s="12"/>
      <c r="P72" t="s">
        <v>79</v>
      </c>
      <c r="Q72">
        <f>AVERAGE($Q$51:$Q$71)</f>
        <v>0.42857142857142855</v>
      </c>
      <c r="R72">
        <f>AVERAGE($R$51:$R$71)</f>
        <v>-0.80952380952380953</v>
      </c>
      <c r="S72">
        <f>AVERAGE($S$51:$S$71)</f>
        <v>-0.23809523809523808</v>
      </c>
      <c r="T72">
        <f>AVERAGE($T$51:$T$71)</f>
        <v>-4.7619047619047616E-2</v>
      </c>
      <c r="U72">
        <f>AVERAGE($U$51:$U$71)</f>
        <v>0.14285714285714285</v>
      </c>
      <c r="V72">
        <f>AVERAGE($V$51:$V$71)</f>
        <v>0.14285714285714285</v>
      </c>
      <c r="W72">
        <f>AVERAGE($W$51:$W$71)</f>
        <v>0.33333333333333331</v>
      </c>
      <c r="X72">
        <f>AVERAGE($X$51:$X$71)</f>
        <v>-0.42857142857142855</v>
      </c>
      <c r="Y72">
        <f>AVERAGE($Y$51:$Y$71)</f>
        <v>0.42857142857142855</v>
      </c>
      <c r="Z72">
        <f>AVERAGE($Z$51:$Z$71)</f>
        <v>-4.7619047619047616E-2</v>
      </c>
      <c r="AA72">
        <f>AVERAGE($AA$51:$AA$71)</f>
        <v>-0.33333333333333331</v>
      </c>
      <c r="AB72">
        <f>AVERAGE($AB$51:$AB$71)</f>
        <v>0.52380952380952384</v>
      </c>
      <c r="AC72">
        <f>AVERAGE($AC$51:$AC$71)</f>
        <v>0.33333333333333331</v>
      </c>
      <c r="AD72">
        <f>AVERAGE($AD$51:$AD$71)</f>
        <v>-4.7619047619047616E-2</v>
      </c>
      <c r="AE72">
        <f>AVERAGE($AE$51:$AE$71)</f>
        <v>-0.33333333333333331</v>
      </c>
      <c r="AF72">
        <f>AVERAGE($AF$51:$AF$71)</f>
        <v>-0.14285714285714285</v>
      </c>
    </row>
    <row r="73" spans="1:36" x14ac:dyDescent="0.25">
      <c r="A73">
        <v>5</v>
      </c>
      <c r="B73">
        <v>8</v>
      </c>
      <c r="D73" s="12">
        <v>1000</v>
      </c>
      <c r="E73" s="12">
        <v>2000</v>
      </c>
      <c r="F73" s="12">
        <v>3000</v>
      </c>
      <c r="G73" s="12"/>
      <c r="H73" s="12"/>
    </row>
    <row r="74" spans="1:36" x14ac:dyDescent="0.25">
      <c r="A74">
        <v>5</v>
      </c>
      <c r="B74">
        <v>9</v>
      </c>
      <c r="D74" s="12">
        <v>2</v>
      </c>
      <c r="E74" s="12">
        <v>10</v>
      </c>
      <c r="F74" s="12">
        <v>18</v>
      </c>
      <c r="G74" s="12"/>
      <c r="H74" s="12"/>
    </row>
    <row r="75" spans="1:36" x14ac:dyDescent="0.25">
      <c r="A75">
        <v>5</v>
      </c>
      <c r="B75">
        <v>10</v>
      </c>
      <c r="D75" s="12">
        <v>14000000</v>
      </c>
      <c r="E75" s="12">
        <v>20000000</v>
      </c>
      <c r="F75" s="12">
        <v>26000000</v>
      </c>
      <c r="G75" s="12"/>
      <c r="H75" s="12"/>
      <c r="P75" t="s">
        <v>218</v>
      </c>
      <c r="Q75" t="s">
        <v>81</v>
      </c>
      <c r="R75" t="s">
        <v>82</v>
      </c>
      <c r="S75" t="s">
        <v>83</v>
      </c>
      <c r="T75" t="s">
        <v>84</v>
      </c>
      <c r="U75" t="s">
        <v>85</v>
      </c>
      <c r="V75" t="s">
        <v>86</v>
      </c>
      <c r="W75" t="s">
        <v>87</v>
      </c>
      <c r="X75" t="s">
        <v>88</v>
      </c>
      <c r="Y75" t="s">
        <v>89</v>
      </c>
      <c r="Z75" t="s">
        <v>90</v>
      </c>
      <c r="AA75" t="s">
        <v>91</v>
      </c>
      <c r="AB75" t="s">
        <v>92</v>
      </c>
      <c r="AC75" t="s">
        <v>93</v>
      </c>
      <c r="AD75" t="s">
        <v>94</v>
      </c>
      <c r="AE75" t="s">
        <v>95</v>
      </c>
      <c r="AF75" t="s">
        <v>96</v>
      </c>
      <c r="AG75" t="s">
        <v>80</v>
      </c>
      <c r="AH75" t="s">
        <v>390</v>
      </c>
      <c r="AJ75" t="s">
        <v>42</v>
      </c>
    </row>
    <row r="76" spans="1:36" x14ac:dyDescent="0.25">
      <c r="A76">
        <v>5</v>
      </c>
      <c r="B76">
        <v>11</v>
      </c>
      <c r="D76" s="12">
        <v>4</v>
      </c>
      <c r="E76" s="12">
        <v>5</v>
      </c>
      <c r="F76" s="12">
        <v>6</v>
      </c>
      <c r="G76" s="12"/>
      <c r="H76" s="12"/>
      <c r="P76" t="s">
        <v>1</v>
      </c>
      <c r="Q76">
        <v>8.9324618736383449E-2</v>
      </c>
      <c r="R76">
        <v>4</v>
      </c>
      <c r="S76">
        <v>65.666666666666671</v>
      </c>
      <c r="T76">
        <v>0.66666666666666663</v>
      </c>
      <c r="U76">
        <v>0.11764705882352941</v>
      </c>
      <c r="V76">
        <v>0.22222222222222221</v>
      </c>
      <c r="W76">
        <v>0.375</v>
      </c>
      <c r="X76">
        <v>0.2857142857142857</v>
      </c>
      <c r="Y76">
        <v>0.12280701754385967</v>
      </c>
      <c r="Z76">
        <v>0</v>
      </c>
      <c r="AA76">
        <v>0.33333333333333331</v>
      </c>
      <c r="AB76">
        <v>0.25</v>
      </c>
      <c r="AC76">
        <v>0.375</v>
      </c>
      <c r="AD76">
        <v>0.15384615384615385</v>
      </c>
      <c r="AE76">
        <v>0.94475138121546964</v>
      </c>
      <c r="AF76">
        <v>0.57777777777777772</v>
      </c>
      <c r="AG76">
        <f>AVERAGE($Q$76:$AF$76)</f>
        <v>4.6362973239091492</v>
      </c>
      <c r="AH76" t="s">
        <v>52</v>
      </c>
      <c r="AI76">
        <f>VARP($Q$97:$AF$97)</f>
        <v>98.464536520791853</v>
      </c>
      <c r="AJ76">
        <f>AI76/AI78</f>
        <v>7.3159973765414901E-2</v>
      </c>
    </row>
    <row r="77" spans="1:36" x14ac:dyDescent="0.25">
      <c r="A77">
        <v>5</v>
      </c>
      <c r="B77">
        <v>12</v>
      </c>
      <c r="D77" s="12">
        <v>2</v>
      </c>
      <c r="E77" s="12">
        <v>3</v>
      </c>
      <c r="F77" s="12">
        <v>4</v>
      </c>
      <c r="G77" s="12"/>
      <c r="H77" s="12"/>
      <c r="P77" t="s">
        <v>2</v>
      </c>
      <c r="Q77">
        <v>0</v>
      </c>
      <c r="R77">
        <v>9</v>
      </c>
      <c r="S77">
        <v>0.99960000000000004</v>
      </c>
      <c r="T77">
        <v>0.66666666666666663</v>
      </c>
      <c r="U77">
        <v>0.41176470588235292</v>
      </c>
      <c r="V77">
        <v>0.66666666666666663</v>
      </c>
      <c r="W77">
        <v>0</v>
      </c>
      <c r="X77">
        <v>0.9285714285714286</v>
      </c>
      <c r="Y77">
        <v>4.2631578947368425</v>
      </c>
      <c r="Z77">
        <v>0</v>
      </c>
      <c r="AA77">
        <v>15.666666666666666</v>
      </c>
      <c r="AB77">
        <v>0.25</v>
      </c>
      <c r="AC77">
        <v>0.375</v>
      </c>
      <c r="AD77">
        <v>0.15384615384615385</v>
      </c>
      <c r="AE77">
        <v>0.44751381215469616</v>
      </c>
      <c r="AF77">
        <v>1.2222222222222223</v>
      </c>
      <c r="AG77">
        <f>AVERAGE($Q$77:$AF$77)</f>
        <v>2.1907297635883558</v>
      </c>
      <c r="AH77" t="s">
        <v>54</v>
      </c>
      <c r="AI77">
        <f>VARP($AG$76:$AG$96)</f>
        <v>79.231426515169986</v>
      </c>
      <c r="AJ77">
        <f>AI77/AI78</f>
        <v>5.8869612248895586E-2</v>
      </c>
    </row>
    <row r="78" spans="1:36" x14ac:dyDescent="0.25">
      <c r="A78">
        <v>5</v>
      </c>
      <c r="B78">
        <v>13</v>
      </c>
      <c r="D78" s="12">
        <v>0.2</v>
      </c>
      <c r="E78" s="12">
        <v>0.25</v>
      </c>
      <c r="F78" s="12">
        <v>0.3</v>
      </c>
      <c r="G78" s="12"/>
      <c r="H78" s="12"/>
      <c r="P78" t="s">
        <v>3</v>
      </c>
      <c r="Q78">
        <v>1.9607843137254902E-2</v>
      </c>
      <c r="R78">
        <v>4</v>
      </c>
      <c r="S78">
        <v>39</v>
      </c>
      <c r="T78">
        <v>0.66666666666666663</v>
      </c>
      <c r="U78">
        <v>5.8823529411764705E-2</v>
      </c>
      <c r="V78">
        <v>0.66666666666666663</v>
      </c>
      <c r="W78">
        <v>0.25</v>
      </c>
      <c r="X78">
        <v>0.2857142857142857</v>
      </c>
      <c r="Y78">
        <v>0.7543859649122806</v>
      </c>
      <c r="Z78">
        <v>0.3</v>
      </c>
      <c r="AA78">
        <v>2.3333333333333335</v>
      </c>
      <c r="AB78">
        <v>0.5</v>
      </c>
      <c r="AC78">
        <v>0.53125</v>
      </c>
      <c r="AD78">
        <v>0.53846153846153844</v>
      </c>
      <c r="AE78">
        <v>0.83425414364640882</v>
      </c>
      <c r="AF78">
        <v>0.55555555555555558</v>
      </c>
      <c r="AG78">
        <f>AVERAGE($Q$78:$AF$78)</f>
        <v>3.2059199704691097</v>
      </c>
      <c r="AH78" t="s">
        <v>57</v>
      </c>
      <c r="AI78">
        <f>VARP($Q$76:$AF$96)</f>
        <v>1345.8798773837073</v>
      </c>
    </row>
    <row r="79" spans="1:36" x14ac:dyDescent="0.25">
      <c r="A79">
        <v>5</v>
      </c>
      <c r="B79">
        <v>14</v>
      </c>
      <c r="D79" s="12">
        <v>20</v>
      </c>
      <c r="E79" s="12">
        <v>30</v>
      </c>
      <c r="F79" s="12">
        <v>40</v>
      </c>
      <c r="G79" s="12"/>
      <c r="H79" s="12"/>
      <c r="P79" t="s">
        <v>4</v>
      </c>
      <c r="Q79">
        <v>9.586056644880174E-2</v>
      </c>
      <c r="R79">
        <v>3</v>
      </c>
      <c r="S79">
        <v>0.66666666666666663</v>
      </c>
      <c r="T79">
        <v>0.5</v>
      </c>
      <c r="U79">
        <v>0.29411764705882354</v>
      </c>
      <c r="V79">
        <v>0.1111111111111111</v>
      </c>
      <c r="W79">
        <v>0.25</v>
      </c>
      <c r="X79">
        <v>1.1428571428571428</v>
      </c>
      <c r="Y79">
        <v>0.47368421052631582</v>
      </c>
      <c r="Z79">
        <v>0.6</v>
      </c>
      <c r="AA79">
        <v>0</v>
      </c>
      <c r="AB79">
        <v>0</v>
      </c>
      <c r="AC79">
        <v>0.25000000000000006</v>
      </c>
      <c r="AD79">
        <v>0.61538461538461542</v>
      </c>
      <c r="AE79">
        <v>3.3149171270718231E-2</v>
      </c>
      <c r="AF79">
        <v>0.33333333333333331</v>
      </c>
      <c r="AG79">
        <f>AVERAGE($Q$79:$AF$79)</f>
        <v>0.52288527904109561</v>
      </c>
      <c r="AH79" t="s">
        <v>384</v>
      </c>
      <c r="AI79">
        <f>AVERAGE($Q$76:$AF$96)</f>
        <v>3.7655951547723094</v>
      </c>
    </row>
    <row r="80" spans="1:36" x14ac:dyDescent="0.25">
      <c r="A80">
        <v>5</v>
      </c>
      <c r="B80">
        <v>15</v>
      </c>
      <c r="D80" s="12">
        <v>200000000</v>
      </c>
      <c r="E80" s="12">
        <v>500000000</v>
      </c>
      <c r="F80" s="12">
        <v>800000000</v>
      </c>
      <c r="G80" s="12"/>
      <c r="H80" s="12"/>
      <c r="P80" t="s">
        <v>5</v>
      </c>
      <c r="Q80">
        <v>8.9324618736383449E-2</v>
      </c>
      <c r="R80">
        <v>18</v>
      </c>
      <c r="S80">
        <v>665.66666666666663</v>
      </c>
      <c r="T80">
        <v>0.16666666666666666</v>
      </c>
      <c r="U80">
        <v>0.88235294117647056</v>
      </c>
      <c r="V80">
        <v>0.88888888888888884</v>
      </c>
      <c r="W80">
        <v>0.25</v>
      </c>
      <c r="X80">
        <v>0.99998571428571426</v>
      </c>
      <c r="Y80">
        <v>0.7543859649122806</v>
      </c>
      <c r="Z80">
        <v>1</v>
      </c>
      <c r="AA80">
        <v>0.66666666666666663</v>
      </c>
      <c r="AB80">
        <v>0.25</v>
      </c>
      <c r="AC80">
        <v>0.21875000000000003</v>
      </c>
      <c r="AD80">
        <v>0.15384615384615385</v>
      </c>
      <c r="AE80">
        <v>0.72375690607734811</v>
      </c>
      <c r="AF80">
        <v>0.77777777777777779</v>
      </c>
      <c r="AG80">
        <f>AVERAGE($Q$80:$AF$80)</f>
        <v>43.218066810356319</v>
      </c>
      <c r="AH80" t="s">
        <v>385</v>
      </c>
      <c r="AI80">
        <f>AI79*336</f>
        <v>1265.239972003496</v>
      </c>
    </row>
    <row r="81" spans="1:33" x14ac:dyDescent="0.25">
      <c r="A81">
        <v>5</v>
      </c>
      <c r="B81">
        <v>16</v>
      </c>
      <c r="D81" s="12">
        <v>8</v>
      </c>
      <c r="E81" s="12">
        <v>10</v>
      </c>
      <c r="F81" s="12">
        <v>12</v>
      </c>
      <c r="G81" s="12"/>
      <c r="H81" s="12"/>
      <c r="P81" t="s">
        <v>6</v>
      </c>
      <c r="Q81">
        <v>0</v>
      </c>
      <c r="R81">
        <v>4</v>
      </c>
      <c r="S81">
        <v>5.666666666666667</v>
      </c>
      <c r="T81">
        <v>0.16666666666666666</v>
      </c>
      <c r="U81">
        <v>0</v>
      </c>
      <c r="V81">
        <v>0.1111111111111111</v>
      </c>
      <c r="W81">
        <v>0.625</v>
      </c>
      <c r="X81">
        <v>0.9642857142857143</v>
      </c>
      <c r="Y81">
        <v>0.12280701754385967</v>
      </c>
      <c r="Z81">
        <v>0.5</v>
      </c>
      <c r="AA81">
        <v>0</v>
      </c>
      <c r="AB81">
        <v>0</v>
      </c>
      <c r="AC81">
        <v>0.375</v>
      </c>
      <c r="AD81">
        <v>0.15384615384615385</v>
      </c>
      <c r="AE81">
        <v>0.38121546961325969</v>
      </c>
      <c r="AF81">
        <v>1</v>
      </c>
      <c r="AG81">
        <f>AVERAGE($Q$81:$AF$81)</f>
        <v>0.87916242498333941</v>
      </c>
    </row>
    <row r="82" spans="1:33" x14ac:dyDescent="0.25">
      <c r="A82">
        <v>6</v>
      </c>
      <c r="B82">
        <v>1</v>
      </c>
      <c r="D82" s="12">
        <v>910</v>
      </c>
      <c r="E82" s="12">
        <v>918</v>
      </c>
      <c r="F82" s="12">
        <v>920</v>
      </c>
      <c r="G82" s="12"/>
      <c r="H82" s="12"/>
      <c r="P82" t="s">
        <v>7</v>
      </c>
      <c r="Q82">
        <v>8.9324618736383449E-2</v>
      </c>
      <c r="R82">
        <v>0.98</v>
      </c>
      <c r="S82">
        <v>12.333333333333334</v>
      </c>
      <c r="T82">
        <v>0.98333333333333328</v>
      </c>
      <c r="U82">
        <v>0.17647058823529413</v>
      </c>
      <c r="V82">
        <v>0.55555555555555558</v>
      </c>
      <c r="W82">
        <v>0</v>
      </c>
      <c r="X82">
        <v>0.99964285714285717</v>
      </c>
      <c r="Y82">
        <v>0.12280701754385967</v>
      </c>
      <c r="Z82">
        <v>0.995</v>
      </c>
      <c r="AA82">
        <v>2.3333333333333335</v>
      </c>
      <c r="AB82">
        <v>0.25</v>
      </c>
      <c r="AC82">
        <v>0.21875000000000003</v>
      </c>
      <c r="AD82">
        <v>0.46153846153846156</v>
      </c>
      <c r="AE82">
        <v>0.99917127071823209</v>
      </c>
      <c r="AF82">
        <v>0.57777777777777772</v>
      </c>
      <c r="AG82">
        <f>AVERAGE($Q$82:$AF$82)</f>
        <v>1.3797523842030261</v>
      </c>
    </row>
    <row r="83" spans="1:33" x14ac:dyDescent="0.25">
      <c r="A83">
        <v>6</v>
      </c>
      <c r="B83">
        <v>2</v>
      </c>
      <c r="D83" s="12">
        <v>1000000</v>
      </c>
      <c r="E83" s="12">
        <v>5000000</v>
      </c>
      <c r="F83" s="12">
        <v>8000000</v>
      </c>
      <c r="G83" s="12"/>
      <c r="H83" s="12"/>
      <c r="P83" t="s">
        <v>8</v>
      </c>
      <c r="Q83">
        <v>8.7145969498910684E-3</v>
      </c>
      <c r="R83">
        <v>3</v>
      </c>
      <c r="S83">
        <v>12.333333333333334</v>
      </c>
      <c r="T83">
        <v>0.91666666666666663</v>
      </c>
      <c r="U83">
        <v>0.47058823529411764</v>
      </c>
      <c r="V83">
        <v>0.1111111111111111</v>
      </c>
      <c r="W83">
        <v>1.5</v>
      </c>
      <c r="X83">
        <v>0.99785714285714289</v>
      </c>
      <c r="Y83">
        <v>0.47368421052631582</v>
      </c>
      <c r="Z83">
        <v>0.5</v>
      </c>
      <c r="AA83">
        <v>7.333333333333333</v>
      </c>
      <c r="AB83">
        <v>0.7</v>
      </c>
      <c r="AC83">
        <v>0.375</v>
      </c>
      <c r="AD83">
        <v>0.15384615384615385</v>
      </c>
      <c r="AE83">
        <v>0.44751381215469616</v>
      </c>
      <c r="AF83">
        <v>0.57777777777777772</v>
      </c>
      <c r="AG83">
        <f>AVERAGE($Q$83:$AF$83)</f>
        <v>1.8687141483656586</v>
      </c>
    </row>
    <row r="84" spans="1:33" x14ac:dyDescent="0.25">
      <c r="A84">
        <v>6</v>
      </c>
      <c r="B84">
        <v>3</v>
      </c>
      <c r="D84" s="12">
        <v>100000</v>
      </c>
      <c r="E84" s="12">
        <v>500000</v>
      </c>
      <c r="F84" s="12">
        <v>1000000</v>
      </c>
      <c r="G84" s="12"/>
      <c r="H84" s="12"/>
      <c r="P84" t="s">
        <v>9</v>
      </c>
      <c r="Q84">
        <v>1.9607843137254902E-2</v>
      </c>
      <c r="R84">
        <v>0</v>
      </c>
      <c r="S84">
        <v>0.33333333333333331</v>
      </c>
      <c r="T84">
        <v>0.66666666666666663</v>
      </c>
      <c r="U84">
        <v>0.11764705882352941</v>
      </c>
      <c r="V84">
        <v>0.66666666666666663</v>
      </c>
      <c r="W84">
        <v>0.25</v>
      </c>
      <c r="X84">
        <v>0.2857142857142857</v>
      </c>
      <c r="Y84">
        <v>0.7543859649122806</v>
      </c>
      <c r="Z84">
        <v>0.6</v>
      </c>
      <c r="AA84">
        <v>0.33333333333333331</v>
      </c>
      <c r="AB84">
        <v>0.25</v>
      </c>
      <c r="AC84">
        <v>0.25000000000000006</v>
      </c>
      <c r="AD84">
        <v>0.15384615384615385</v>
      </c>
      <c r="AE84">
        <v>0.44751381215469616</v>
      </c>
      <c r="AF84">
        <v>0.44444444444444442</v>
      </c>
      <c r="AG84">
        <f>AVERAGE($Q$84:$AF$84)</f>
        <v>0.34832247268954036</v>
      </c>
    </row>
    <row r="85" spans="1:33" x14ac:dyDescent="0.25">
      <c r="A85">
        <v>6</v>
      </c>
      <c r="B85">
        <v>4</v>
      </c>
      <c r="D85" s="12">
        <v>1000000</v>
      </c>
      <c r="E85" s="12">
        <v>5000000</v>
      </c>
      <c r="F85" s="12">
        <v>10000000</v>
      </c>
      <c r="G85" s="12"/>
      <c r="H85" s="12"/>
      <c r="P85" t="s">
        <v>10</v>
      </c>
      <c r="Q85">
        <v>1.9607843137254902E-2</v>
      </c>
      <c r="R85">
        <v>4</v>
      </c>
      <c r="S85">
        <v>0</v>
      </c>
      <c r="T85">
        <v>0</v>
      </c>
      <c r="U85">
        <v>5.8823529411764705E-2</v>
      </c>
      <c r="V85">
        <v>0.66666666666666663</v>
      </c>
      <c r="W85">
        <v>0.375</v>
      </c>
      <c r="X85">
        <v>1.8571428571428572</v>
      </c>
      <c r="Y85">
        <v>2.5087719298245617</v>
      </c>
      <c r="Z85">
        <v>0.5</v>
      </c>
      <c r="AA85">
        <v>0.66666666666666663</v>
      </c>
      <c r="AB85">
        <v>0.625</v>
      </c>
      <c r="AC85">
        <v>0.5625</v>
      </c>
      <c r="AD85">
        <v>0.34615384615384615</v>
      </c>
      <c r="AE85">
        <v>0.61325966850828728</v>
      </c>
      <c r="AF85">
        <v>0.1111111111111111</v>
      </c>
      <c r="AG85">
        <f>AVERAGE($Q$85:$AF$85)</f>
        <v>0.80691900741393852</v>
      </c>
    </row>
    <row r="86" spans="1:33" x14ac:dyDescent="0.25">
      <c r="A86">
        <v>6</v>
      </c>
      <c r="B86">
        <v>5</v>
      </c>
      <c r="D86" s="12">
        <v>1000</v>
      </c>
      <c r="E86" s="12">
        <v>1700</v>
      </c>
      <c r="F86" s="12">
        <v>2000</v>
      </c>
      <c r="G86" s="12"/>
      <c r="H86" s="12"/>
      <c r="P86" t="s">
        <v>11</v>
      </c>
      <c r="Q86">
        <v>5.2287581699346407E-2</v>
      </c>
      <c r="R86">
        <v>4</v>
      </c>
      <c r="S86">
        <v>3</v>
      </c>
      <c r="T86">
        <v>0.5</v>
      </c>
      <c r="U86">
        <v>0.11764705882352941</v>
      </c>
      <c r="V86">
        <v>0.33333333333333331</v>
      </c>
      <c r="W86">
        <v>0.96250000000000002</v>
      </c>
      <c r="X86">
        <v>6.1428571428571432</v>
      </c>
      <c r="Y86">
        <v>0.64912280701754388</v>
      </c>
      <c r="Z86">
        <v>0</v>
      </c>
      <c r="AA86">
        <v>4</v>
      </c>
      <c r="AB86">
        <v>0.25</v>
      </c>
      <c r="AC86">
        <v>0.6875</v>
      </c>
      <c r="AD86">
        <v>0.53846153846153844</v>
      </c>
      <c r="AE86">
        <v>0.28176795580110497</v>
      </c>
      <c r="AF86">
        <v>0.71111111111111114</v>
      </c>
      <c r="AG86">
        <f>AVERAGE($Q$86:$AF$86)</f>
        <v>1.3891617830690408</v>
      </c>
    </row>
    <row r="87" spans="1:33" x14ac:dyDescent="0.25">
      <c r="A87">
        <v>6</v>
      </c>
      <c r="B87">
        <v>6</v>
      </c>
      <c r="D87" s="12">
        <v>50</v>
      </c>
      <c r="E87" s="12">
        <v>100</v>
      </c>
      <c r="F87" s="12">
        <v>500</v>
      </c>
      <c r="G87" s="12"/>
      <c r="H87" s="12"/>
      <c r="P87" t="s">
        <v>12</v>
      </c>
      <c r="Q87">
        <v>1.9607843137254902E-2</v>
      </c>
      <c r="R87">
        <v>2</v>
      </c>
      <c r="S87">
        <v>32.333333333333336</v>
      </c>
      <c r="T87">
        <v>0.16666666666666666</v>
      </c>
      <c r="U87">
        <v>0.17647058823529413</v>
      </c>
      <c r="V87">
        <v>0.8666666666666667</v>
      </c>
      <c r="W87">
        <v>0.125</v>
      </c>
      <c r="X87">
        <v>0.99997142857142862</v>
      </c>
      <c r="Y87">
        <v>0.47368421052631582</v>
      </c>
      <c r="Z87">
        <v>0.5</v>
      </c>
      <c r="AA87">
        <v>1.6666666666666667</v>
      </c>
      <c r="AB87">
        <v>0</v>
      </c>
      <c r="AC87">
        <v>0.25000000000000006</v>
      </c>
      <c r="AD87">
        <v>0.23076923076923078</v>
      </c>
      <c r="AE87">
        <v>0.65745856353591159</v>
      </c>
      <c r="AF87">
        <v>0.77777777777777779</v>
      </c>
      <c r="AG87">
        <f>AVERAGE($Q$87:$AF$87)</f>
        <v>2.5777545609929096</v>
      </c>
    </row>
    <row r="88" spans="1:33" x14ac:dyDescent="0.25">
      <c r="A88">
        <v>6</v>
      </c>
      <c r="B88">
        <v>7</v>
      </c>
      <c r="D88" s="12">
        <v>1</v>
      </c>
      <c r="E88" s="12">
        <v>3</v>
      </c>
      <c r="F88" s="12">
        <v>5</v>
      </c>
      <c r="G88" s="12"/>
      <c r="H88" s="12"/>
      <c r="P88" t="s">
        <v>13</v>
      </c>
      <c r="Q88">
        <v>0</v>
      </c>
      <c r="R88">
        <v>49</v>
      </c>
      <c r="S88">
        <v>0.33333333333333331</v>
      </c>
      <c r="T88">
        <v>0.9916666666666667</v>
      </c>
      <c r="U88">
        <v>0.17647058823529413</v>
      </c>
      <c r="V88">
        <v>0.88888888888888884</v>
      </c>
      <c r="W88">
        <v>0.25</v>
      </c>
      <c r="X88">
        <v>0.5</v>
      </c>
      <c r="Y88">
        <v>1.1052631578947367</v>
      </c>
      <c r="Z88">
        <v>1.5</v>
      </c>
      <c r="AA88">
        <v>9</v>
      </c>
      <c r="AB88">
        <v>0.25</v>
      </c>
      <c r="AC88">
        <v>0.21875000000000003</v>
      </c>
      <c r="AD88">
        <v>0.73076923076923073</v>
      </c>
      <c r="AE88">
        <v>0.72375690607734811</v>
      </c>
      <c r="AF88">
        <v>0.33333333333333331</v>
      </c>
      <c r="AG88">
        <f>AVERAGE($Q$88:$AF$88)</f>
        <v>4.1251395065749277</v>
      </c>
    </row>
    <row r="89" spans="1:33" x14ac:dyDescent="0.25">
      <c r="A89">
        <v>6</v>
      </c>
      <c r="B89">
        <v>8</v>
      </c>
      <c r="D89" s="12">
        <v>1000000</v>
      </c>
      <c r="E89" s="12">
        <v>5000000</v>
      </c>
      <c r="F89" s="12">
        <v>10000000</v>
      </c>
      <c r="G89" s="12"/>
      <c r="H89" s="12"/>
      <c r="P89" t="s">
        <v>14</v>
      </c>
      <c r="Q89">
        <v>0</v>
      </c>
      <c r="R89">
        <v>4</v>
      </c>
      <c r="S89">
        <v>0.33333333333333331</v>
      </c>
      <c r="T89">
        <v>3.1666666666666665</v>
      </c>
      <c r="U89">
        <v>0.17647058823529413</v>
      </c>
      <c r="V89">
        <v>0.1111111111111111</v>
      </c>
      <c r="W89">
        <v>0.25</v>
      </c>
      <c r="X89">
        <v>0.2857142857142857</v>
      </c>
      <c r="Y89">
        <v>0.22807017543859645</v>
      </c>
      <c r="Z89">
        <v>0.5</v>
      </c>
      <c r="AA89">
        <v>1.6666666666666667</v>
      </c>
      <c r="AB89">
        <v>0.5</v>
      </c>
      <c r="AC89">
        <v>0.84375</v>
      </c>
      <c r="AD89">
        <v>0.53846153846153844</v>
      </c>
      <c r="AE89">
        <v>0.10497237569060773</v>
      </c>
      <c r="AF89">
        <v>5.666666666666667</v>
      </c>
      <c r="AG89">
        <f>AVERAGE($Q$89:$AF$89)</f>
        <v>1.1482427129990478</v>
      </c>
    </row>
    <row r="90" spans="1:33" x14ac:dyDescent="0.25">
      <c r="A90">
        <v>6</v>
      </c>
      <c r="B90">
        <v>9</v>
      </c>
      <c r="D90" s="12">
        <v>1</v>
      </c>
      <c r="E90" s="12">
        <v>5</v>
      </c>
      <c r="F90" s="12">
        <v>10</v>
      </c>
      <c r="G90" s="12"/>
      <c r="H90" s="12"/>
      <c r="P90" t="s">
        <v>15</v>
      </c>
      <c r="Q90">
        <v>1.0893246187363835E-3</v>
      </c>
      <c r="R90">
        <v>4</v>
      </c>
      <c r="S90">
        <v>12.333333333333334</v>
      </c>
      <c r="T90">
        <v>0.8666666666666667</v>
      </c>
      <c r="U90">
        <v>0.17647058823529413</v>
      </c>
      <c r="V90">
        <v>0</v>
      </c>
      <c r="W90">
        <v>0.375</v>
      </c>
      <c r="X90">
        <v>0.99928571428571433</v>
      </c>
      <c r="Y90">
        <v>0.82456140350877194</v>
      </c>
      <c r="Z90">
        <v>1</v>
      </c>
      <c r="AA90">
        <v>1</v>
      </c>
      <c r="AB90">
        <v>0.625</v>
      </c>
      <c r="AC90">
        <v>0.375</v>
      </c>
      <c r="AD90">
        <v>0.15384615384615385</v>
      </c>
      <c r="AE90">
        <v>0.94475138121546964</v>
      </c>
      <c r="AF90">
        <v>0</v>
      </c>
      <c r="AG90">
        <f>AVERAGE($Q$90:$AF$90)</f>
        <v>1.4796877853568837</v>
      </c>
    </row>
    <row r="91" spans="1:33" x14ac:dyDescent="0.25">
      <c r="A91">
        <v>6</v>
      </c>
      <c r="B91">
        <v>10</v>
      </c>
      <c r="D91" s="12">
        <v>1000000</v>
      </c>
      <c r="E91" s="12">
        <v>5000000</v>
      </c>
      <c r="F91" s="12">
        <v>10000000</v>
      </c>
      <c r="G91" s="12"/>
      <c r="H91" s="12"/>
      <c r="P91" t="s">
        <v>16</v>
      </c>
      <c r="Q91">
        <v>1.9607843137254902E-2</v>
      </c>
      <c r="R91">
        <v>0.9</v>
      </c>
      <c r="S91">
        <v>0.33333333333333331</v>
      </c>
      <c r="T91">
        <v>0.995</v>
      </c>
      <c r="U91">
        <v>0.76470588235294112</v>
      </c>
      <c r="V91">
        <v>0.66666666666666663</v>
      </c>
      <c r="W91">
        <v>0.75</v>
      </c>
      <c r="X91">
        <v>0.99999285714285713</v>
      </c>
      <c r="Y91">
        <v>5.263157894736839E-2</v>
      </c>
      <c r="Z91">
        <v>0.97</v>
      </c>
      <c r="AA91">
        <v>49</v>
      </c>
      <c r="AB91">
        <v>0.75</v>
      </c>
      <c r="AC91">
        <v>0.375</v>
      </c>
      <c r="AD91">
        <v>0.65384615384615385</v>
      </c>
      <c r="AE91">
        <v>0.97237569060773477</v>
      </c>
      <c r="AF91">
        <v>1.2222222222222223</v>
      </c>
      <c r="AG91">
        <f>AVERAGE($Q$91:$AF$91)</f>
        <v>3.7140863892660332</v>
      </c>
    </row>
    <row r="92" spans="1:33" x14ac:dyDescent="0.25">
      <c r="A92">
        <v>6</v>
      </c>
      <c r="B92">
        <v>11</v>
      </c>
      <c r="D92" s="12">
        <v>1</v>
      </c>
      <c r="E92" s="12">
        <v>3</v>
      </c>
      <c r="F92" s="12">
        <v>5</v>
      </c>
      <c r="G92" s="12"/>
      <c r="H92" s="12"/>
      <c r="P92" t="s">
        <v>17</v>
      </c>
      <c r="Q92">
        <v>8.7145969498910684E-3</v>
      </c>
      <c r="R92">
        <v>14</v>
      </c>
      <c r="S92">
        <v>5.666666666666667</v>
      </c>
      <c r="T92">
        <v>0.33333333333333331</v>
      </c>
      <c r="U92">
        <v>0.17647058823529413</v>
      </c>
      <c r="V92">
        <v>0.22222222222222221</v>
      </c>
      <c r="W92">
        <v>0.375</v>
      </c>
      <c r="X92">
        <v>0.8571428571428571</v>
      </c>
      <c r="Y92">
        <v>1.1052631578947367</v>
      </c>
      <c r="Z92">
        <v>0.1</v>
      </c>
      <c r="AA92">
        <v>0.66666666666666663</v>
      </c>
      <c r="AB92">
        <v>0.25</v>
      </c>
      <c r="AC92">
        <v>6.2500000000000056E-2</v>
      </c>
      <c r="AD92">
        <v>3.8461538461538464E-2</v>
      </c>
      <c r="AE92">
        <v>0.9997237569060774</v>
      </c>
      <c r="AF92">
        <v>0.55555555555555558</v>
      </c>
      <c r="AG92">
        <f>AVERAGE($Q$92:$AF$92)</f>
        <v>1.5886075587521777</v>
      </c>
    </row>
    <row r="93" spans="1:33" x14ac:dyDescent="0.25">
      <c r="A93">
        <v>6</v>
      </c>
      <c r="B93">
        <v>12</v>
      </c>
      <c r="D93" s="12">
        <v>2</v>
      </c>
      <c r="E93" s="12">
        <v>4</v>
      </c>
      <c r="F93" s="12">
        <v>6</v>
      </c>
      <c r="G93" s="12"/>
      <c r="H93" s="12"/>
      <c r="P93" t="s">
        <v>18</v>
      </c>
      <c r="Q93">
        <v>2.1786492374727671E-3</v>
      </c>
      <c r="R93">
        <v>4</v>
      </c>
      <c r="S93">
        <v>5.666666666666667</v>
      </c>
      <c r="T93">
        <v>0.33333333333333331</v>
      </c>
      <c r="U93">
        <v>0.11764705882352941</v>
      </c>
      <c r="V93">
        <v>0.77777777777777779</v>
      </c>
      <c r="W93">
        <v>0.75</v>
      </c>
      <c r="X93">
        <v>0.90714285714285714</v>
      </c>
      <c r="Y93">
        <v>0.12280701754385967</v>
      </c>
      <c r="Z93">
        <v>0.5</v>
      </c>
      <c r="AA93">
        <v>9</v>
      </c>
      <c r="AB93">
        <v>0.25</v>
      </c>
      <c r="AC93">
        <v>6.2500000000000056E-2</v>
      </c>
      <c r="AD93">
        <v>3.8461538461538464E-2</v>
      </c>
      <c r="AE93">
        <v>0.98618784530386738</v>
      </c>
      <c r="AF93">
        <v>0.33333333333333331</v>
      </c>
      <c r="AG93">
        <f>AVERAGE($Q$93:$AF$93)</f>
        <v>1.4905022548515148</v>
      </c>
    </row>
    <row r="94" spans="1:33" x14ac:dyDescent="0.25">
      <c r="A94">
        <v>6</v>
      </c>
      <c r="B94">
        <v>13</v>
      </c>
      <c r="D94" s="12">
        <v>0.1</v>
      </c>
      <c r="E94" s="12">
        <v>0.2</v>
      </c>
      <c r="F94" s="12">
        <v>0.5</v>
      </c>
      <c r="G94" s="12"/>
      <c r="H94" s="12"/>
      <c r="P94" t="s">
        <v>19</v>
      </c>
      <c r="Q94">
        <v>0.11220043572984749</v>
      </c>
      <c r="R94">
        <v>9</v>
      </c>
      <c r="S94">
        <v>0</v>
      </c>
      <c r="T94">
        <v>0.83333333333333337</v>
      </c>
      <c r="U94">
        <v>0.29411764705882354</v>
      </c>
      <c r="V94">
        <v>0.1111111111111111</v>
      </c>
      <c r="W94">
        <v>0.9375</v>
      </c>
      <c r="X94">
        <v>0.2857142857142857</v>
      </c>
      <c r="Y94">
        <v>0.7543859649122806</v>
      </c>
      <c r="Z94">
        <v>1</v>
      </c>
      <c r="AA94">
        <v>0.66666666666666663</v>
      </c>
      <c r="AB94">
        <v>0.25</v>
      </c>
      <c r="AC94">
        <v>6.2500000000000056E-2</v>
      </c>
      <c r="AD94">
        <v>0.15384615384615385</v>
      </c>
      <c r="AE94">
        <v>0.44751381215469616</v>
      </c>
      <c r="AF94">
        <v>0.33333333333333331</v>
      </c>
      <c r="AG94">
        <f>AVERAGE($Q$94:$AF$94)</f>
        <v>0.95263892149128337</v>
      </c>
    </row>
    <row r="95" spans="1:33" x14ac:dyDescent="0.25">
      <c r="A95">
        <v>6</v>
      </c>
      <c r="B95">
        <v>14</v>
      </c>
      <c r="D95" s="12">
        <v>20</v>
      </c>
      <c r="E95" s="12">
        <v>30</v>
      </c>
      <c r="F95" s="12">
        <v>40</v>
      </c>
      <c r="G95" s="12"/>
      <c r="H95" s="12"/>
      <c r="P95" t="s">
        <v>20</v>
      </c>
      <c r="Q95">
        <v>7.407407407407407E-2</v>
      </c>
      <c r="R95">
        <v>0</v>
      </c>
      <c r="S95">
        <v>0</v>
      </c>
      <c r="T95">
        <v>0.98333333333333328</v>
      </c>
      <c r="U95">
        <v>0.17647058823529413</v>
      </c>
      <c r="V95">
        <v>0.77777777777777779</v>
      </c>
      <c r="W95">
        <v>0.25</v>
      </c>
      <c r="X95">
        <v>0</v>
      </c>
      <c r="Y95">
        <v>1.631578947368421</v>
      </c>
      <c r="Z95">
        <v>0.99</v>
      </c>
      <c r="AA95">
        <v>0</v>
      </c>
      <c r="AB95">
        <v>0</v>
      </c>
      <c r="AC95">
        <v>6.2500000000000056E-2</v>
      </c>
      <c r="AD95">
        <v>0.73076923076923073</v>
      </c>
      <c r="AE95">
        <v>0.44751381215469616</v>
      </c>
      <c r="AF95">
        <v>0.22222222222222221</v>
      </c>
      <c r="AG95">
        <f>AVERAGE($Q$95:$AF$95)</f>
        <v>0.39663999912094061</v>
      </c>
    </row>
    <row r="96" spans="1:33" x14ac:dyDescent="0.25">
      <c r="A96">
        <v>6</v>
      </c>
      <c r="B96">
        <v>15</v>
      </c>
      <c r="D96" s="12">
        <v>1000000000</v>
      </c>
      <c r="E96" s="12">
        <v>2500000000</v>
      </c>
      <c r="F96" s="12">
        <v>5000000000</v>
      </c>
      <c r="G96" s="12"/>
      <c r="H96" s="12"/>
      <c r="P96" t="s">
        <v>21</v>
      </c>
      <c r="Q96">
        <v>1.0893246187363835E-3</v>
      </c>
      <c r="R96">
        <v>2</v>
      </c>
      <c r="S96">
        <v>9.6666666666666661</v>
      </c>
      <c r="T96">
        <v>0.66666666666666663</v>
      </c>
      <c r="U96">
        <v>0</v>
      </c>
      <c r="V96">
        <v>0.66666666666666663</v>
      </c>
      <c r="W96">
        <v>0.25</v>
      </c>
      <c r="X96">
        <v>0.99642857142857144</v>
      </c>
      <c r="Y96">
        <v>0.12280701754385967</v>
      </c>
      <c r="Z96">
        <v>0.2</v>
      </c>
      <c r="AA96">
        <v>0.66666666666666663</v>
      </c>
      <c r="AB96">
        <v>0.75</v>
      </c>
      <c r="AC96">
        <v>0.21875000000000003</v>
      </c>
      <c r="AD96">
        <v>0.23076923076923078</v>
      </c>
      <c r="AE96">
        <v>1.7624309392265194</v>
      </c>
      <c r="AF96">
        <v>0.33333333333333331</v>
      </c>
      <c r="AG96">
        <f>AVERAGE($Q$96:$AF$96)</f>
        <v>1.1582671927241821</v>
      </c>
    </row>
    <row r="97" spans="1:32" x14ac:dyDescent="0.25">
      <c r="A97">
        <v>6</v>
      </c>
      <c r="B97">
        <v>16</v>
      </c>
      <c r="D97" s="12">
        <v>70</v>
      </c>
      <c r="E97" s="12">
        <v>90</v>
      </c>
      <c r="F97" s="12">
        <v>110</v>
      </c>
      <c r="G97" s="12"/>
      <c r="H97" s="12"/>
      <c r="P97" t="s">
        <v>79</v>
      </c>
      <c r="Q97">
        <f>AVERAGE($Q$76:$Q$96)</f>
        <v>3.439153439153439E-2</v>
      </c>
      <c r="R97">
        <f>AVERAGE($R$76:$R$96)</f>
        <v>6.803809523809524</v>
      </c>
      <c r="S97">
        <f>AVERAGE($S$76:$S$96)</f>
        <v>41.539663492063497</v>
      </c>
      <c r="T97">
        <f>AVERAGE($T$76:$T$96)</f>
        <v>0.72555555555555551</v>
      </c>
      <c r="U97">
        <f>AVERAGE($U$76:$U$96)</f>
        <v>0.23529411764705879</v>
      </c>
      <c r="V97">
        <f>AVERAGE($V$76:$V$96)</f>
        <v>0.48042328042328047</v>
      </c>
      <c r="W97">
        <f>AVERAGE($W$76:$W$96)</f>
        <v>0.43571428571428572</v>
      </c>
      <c r="X97">
        <f>AVERAGE($X$76:$X$96)</f>
        <v>1.0343683673469388</v>
      </c>
      <c r="Y97">
        <f>AVERAGE($Y$76:$Y$96)</f>
        <v>0.82957393483709263</v>
      </c>
      <c r="Z97">
        <f>AVERAGE($Z$76:$Z$96)</f>
        <v>0.58357142857142863</v>
      </c>
      <c r="AA97">
        <f>AVERAGE($AA$76:$AA$96)</f>
        <v>5.0952380952380958</v>
      </c>
      <c r="AB97">
        <f>AVERAGE($AB$76:$AB$96)</f>
        <v>0.33095238095238094</v>
      </c>
      <c r="AC97">
        <f>AVERAGE($AC$76:$AC$96)</f>
        <v>0.32142857142857145</v>
      </c>
      <c r="AD97">
        <f>AVERAGE($AD$76:$AD$96)</f>
        <v>0.32967032967032966</v>
      </c>
      <c r="AE97">
        <f>AVERAGE($AE$76:$AE$96)</f>
        <v>0.67621678505656402</v>
      </c>
      <c r="AF97">
        <f>AVERAGE($AF$76:$AF$96)</f>
        <v>0.7936507936507935</v>
      </c>
    </row>
    <row r="98" spans="1:32" x14ac:dyDescent="0.25">
      <c r="A98">
        <v>7</v>
      </c>
      <c r="B98">
        <v>1</v>
      </c>
      <c r="D98" s="12">
        <v>900</v>
      </c>
      <c r="E98" s="12">
        <v>1000</v>
      </c>
      <c r="F98" s="12">
        <v>1100</v>
      </c>
      <c r="G98" s="12"/>
      <c r="H98" s="12"/>
    </row>
    <row r="99" spans="1:32" x14ac:dyDescent="0.25">
      <c r="A99">
        <v>7</v>
      </c>
      <c r="B99">
        <v>2</v>
      </c>
      <c r="D99" s="12">
        <v>15000</v>
      </c>
      <c r="E99" s="12">
        <v>20000</v>
      </c>
      <c r="F99" s="12">
        <v>25000</v>
      </c>
      <c r="G99" s="12"/>
      <c r="H99" s="12"/>
    </row>
    <row r="100" spans="1:32" x14ac:dyDescent="0.25">
      <c r="A100">
        <v>7</v>
      </c>
      <c r="B100">
        <v>3</v>
      </c>
      <c r="D100" s="12">
        <v>100000</v>
      </c>
      <c r="E100" s="12">
        <v>1000000</v>
      </c>
      <c r="F100" s="12">
        <v>10000000</v>
      </c>
      <c r="G100" s="12"/>
      <c r="H100" s="12"/>
    </row>
    <row r="101" spans="1:32" x14ac:dyDescent="0.25">
      <c r="A101">
        <v>7</v>
      </c>
      <c r="B101">
        <v>4</v>
      </c>
      <c r="D101" s="12">
        <v>50000</v>
      </c>
      <c r="E101" s="12">
        <v>100000</v>
      </c>
      <c r="F101" s="12">
        <v>200000</v>
      </c>
      <c r="G101" s="12"/>
      <c r="H101" s="12"/>
    </row>
    <row r="102" spans="1:32" x14ac:dyDescent="0.25">
      <c r="A102">
        <v>7</v>
      </c>
      <c r="B102">
        <v>5</v>
      </c>
      <c r="D102" s="12">
        <v>1900</v>
      </c>
      <c r="E102" s="12">
        <v>2000</v>
      </c>
      <c r="F102" s="12">
        <v>2100</v>
      </c>
      <c r="G102" s="12"/>
      <c r="H102" s="12"/>
    </row>
    <row r="103" spans="1:32" x14ac:dyDescent="0.25">
      <c r="A103">
        <v>7</v>
      </c>
      <c r="B103">
        <v>6</v>
      </c>
      <c r="D103" s="12">
        <v>30</v>
      </c>
      <c r="E103" s="12">
        <v>40</v>
      </c>
      <c r="F103" s="12">
        <v>50</v>
      </c>
      <c r="G103" s="12"/>
      <c r="H103" s="12"/>
    </row>
    <row r="104" spans="1:32" x14ac:dyDescent="0.25">
      <c r="A104">
        <v>7</v>
      </c>
      <c r="B104">
        <v>7</v>
      </c>
      <c r="D104" s="12">
        <v>5</v>
      </c>
      <c r="E104" s="12">
        <v>8</v>
      </c>
      <c r="F104" s="12">
        <v>12</v>
      </c>
      <c r="G104" s="12"/>
      <c r="H104" s="12"/>
    </row>
    <row r="105" spans="1:32" x14ac:dyDescent="0.25">
      <c r="A105">
        <v>7</v>
      </c>
      <c r="B105">
        <v>8</v>
      </c>
      <c r="D105" s="12">
        <v>25000</v>
      </c>
      <c r="E105" s="12">
        <v>50000</v>
      </c>
      <c r="F105" s="12">
        <v>150000</v>
      </c>
      <c r="G105" s="12"/>
      <c r="H105" s="12"/>
    </row>
    <row r="106" spans="1:32" x14ac:dyDescent="0.25">
      <c r="A106">
        <v>7</v>
      </c>
      <c r="B106">
        <v>9</v>
      </c>
      <c r="D106" s="12">
        <v>2</v>
      </c>
      <c r="E106" s="12">
        <v>5</v>
      </c>
      <c r="F106" s="12">
        <v>10</v>
      </c>
      <c r="G106" s="12"/>
      <c r="H106" s="12"/>
    </row>
    <row r="107" spans="1:32" x14ac:dyDescent="0.25">
      <c r="A107">
        <v>7</v>
      </c>
      <c r="B107">
        <v>10</v>
      </c>
      <c r="D107" s="12">
        <v>20000</v>
      </c>
      <c r="E107" s="12">
        <v>50000</v>
      </c>
      <c r="F107" s="12">
        <v>100000</v>
      </c>
      <c r="G107" s="12"/>
      <c r="H107" s="12"/>
    </row>
    <row r="108" spans="1:32" x14ac:dyDescent="0.25">
      <c r="A108">
        <v>7</v>
      </c>
      <c r="B108">
        <v>11</v>
      </c>
      <c r="D108" s="12">
        <v>5</v>
      </c>
      <c r="E108" s="12">
        <v>10</v>
      </c>
      <c r="F108" s="12">
        <v>20</v>
      </c>
      <c r="G108" s="12"/>
      <c r="H108" s="12"/>
    </row>
    <row r="109" spans="1:32" x14ac:dyDescent="0.25">
      <c r="A109">
        <v>7</v>
      </c>
      <c r="B109">
        <v>12</v>
      </c>
      <c r="D109" s="12">
        <v>2</v>
      </c>
      <c r="E109" s="12">
        <v>3</v>
      </c>
      <c r="F109" s="12">
        <v>6</v>
      </c>
      <c r="G109" s="12"/>
      <c r="H109" s="12"/>
    </row>
    <row r="110" spans="1:32" x14ac:dyDescent="0.25">
      <c r="A110">
        <v>7</v>
      </c>
      <c r="B110">
        <v>13</v>
      </c>
      <c r="D110" s="12">
        <v>0.22</v>
      </c>
      <c r="E110" s="12">
        <v>0.25</v>
      </c>
      <c r="F110" s="12">
        <v>0.28000000000000003</v>
      </c>
      <c r="G110" s="12"/>
      <c r="H110" s="12"/>
    </row>
    <row r="111" spans="1:32" x14ac:dyDescent="0.25">
      <c r="A111">
        <v>7</v>
      </c>
      <c r="B111">
        <v>14</v>
      </c>
      <c r="D111" s="12">
        <v>34</v>
      </c>
      <c r="E111" s="12">
        <v>38</v>
      </c>
      <c r="F111" s="12">
        <v>42</v>
      </c>
      <c r="G111" s="12"/>
      <c r="H111" s="12"/>
    </row>
    <row r="112" spans="1:32" x14ac:dyDescent="0.25">
      <c r="A112">
        <v>7</v>
      </c>
      <c r="B112">
        <v>15</v>
      </c>
      <c r="D112" s="12">
        <v>1200000</v>
      </c>
      <c r="E112" s="12">
        <v>1500000</v>
      </c>
      <c r="F112" s="12">
        <v>1700000</v>
      </c>
      <c r="G112" s="12"/>
      <c r="H112" s="12"/>
    </row>
    <row r="113" spans="1:8" x14ac:dyDescent="0.25">
      <c r="A113">
        <v>7</v>
      </c>
      <c r="B113">
        <v>16</v>
      </c>
      <c r="D113" s="12">
        <v>15</v>
      </c>
      <c r="E113" s="12">
        <v>19</v>
      </c>
      <c r="F113" s="12">
        <v>23</v>
      </c>
      <c r="G113" s="12"/>
      <c r="H113" s="12"/>
    </row>
    <row r="114" spans="1:8" x14ac:dyDescent="0.25">
      <c r="A114">
        <v>8</v>
      </c>
      <c r="B114">
        <v>1</v>
      </c>
      <c r="D114" s="12">
        <v>880</v>
      </c>
      <c r="E114" s="12">
        <v>910</v>
      </c>
      <c r="F114" s="12">
        <v>950</v>
      </c>
      <c r="G114" s="12"/>
      <c r="H114" s="12"/>
    </row>
    <row r="115" spans="1:8" x14ac:dyDescent="0.25">
      <c r="A115">
        <v>8</v>
      </c>
      <c r="B115">
        <v>2</v>
      </c>
      <c r="D115" s="12">
        <v>1000000</v>
      </c>
      <c r="E115" s="12">
        <v>4000000</v>
      </c>
      <c r="F115" s="12">
        <v>10000000</v>
      </c>
      <c r="G115" s="12"/>
      <c r="H115" s="12"/>
    </row>
    <row r="116" spans="1:8" x14ac:dyDescent="0.25">
      <c r="A116">
        <v>8</v>
      </c>
      <c r="B116">
        <v>3</v>
      </c>
      <c r="D116" s="12">
        <v>100000</v>
      </c>
      <c r="E116" s="12">
        <v>1000000</v>
      </c>
      <c r="F116" s="12">
        <v>5000000</v>
      </c>
      <c r="G116" s="12"/>
      <c r="H116" s="12"/>
    </row>
    <row r="117" spans="1:8" x14ac:dyDescent="0.25">
      <c r="A117">
        <v>8</v>
      </c>
      <c r="B117">
        <v>4</v>
      </c>
      <c r="D117" s="12">
        <v>100000</v>
      </c>
      <c r="E117" s="12">
        <v>500000</v>
      </c>
      <c r="F117" s="12">
        <v>3000000</v>
      </c>
      <c r="G117" s="12"/>
      <c r="H117" s="12"/>
    </row>
    <row r="118" spans="1:8" x14ac:dyDescent="0.25">
      <c r="A118">
        <v>8</v>
      </c>
      <c r="B118">
        <v>5</v>
      </c>
      <c r="D118" s="12">
        <v>1500</v>
      </c>
      <c r="E118" s="12">
        <v>2500</v>
      </c>
      <c r="F118" s="12">
        <v>3800</v>
      </c>
      <c r="G118" s="12"/>
      <c r="H118" s="12"/>
    </row>
    <row r="119" spans="1:8" x14ac:dyDescent="0.25">
      <c r="A119">
        <v>8</v>
      </c>
      <c r="B119">
        <v>6</v>
      </c>
      <c r="D119" s="12">
        <v>30</v>
      </c>
      <c r="E119" s="12">
        <v>100</v>
      </c>
      <c r="F119" s="12">
        <v>500</v>
      </c>
      <c r="G119" s="12"/>
      <c r="H119" s="12"/>
    </row>
    <row r="120" spans="1:8" x14ac:dyDescent="0.25">
      <c r="A120">
        <v>8</v>
      </c>
      <c r="B120">
        <v>7</v>
      </c>
      <c r="D120" s="12">
        <v>5</v>
      </c>
      <c r="E120" s="12">
        <v>20</v>
      </c>
      <c r="F120" s="12">
        <v>50</v>
      </c>
      <c r="G120" s="12"/>
      <c r="H120" s="12"/>
    </row>
    <row r="121" spans="1:8" x14ac:dyDescent="0.25">
      <c r="A121">
        <v>8</v>
      </c>
      <c r="B121">
        <v>8</v>
      </c>
      <c r="D121" s="12">
        <v>100000</v>
      </c>
      <c r="E121" s="12">
        <v>300000</v>
      </c>
      <c r="F121" s="12">
        <v>2000000</v>
      </c>
      <c r="G121" s="12"/>
      <c r="H121" s="12"/>
    </row>
    <row r="122" spans="1:8" x14ac:dyDescent="0.25">
      <c r="A122">
        <v>8</v>
      </c>
      <c r="B122">
        <v>9</v>
      </c>
      <c r="D122" s="12">
        <v>1</v>
      </c>
      <c r="E122" s="12">
        <v>3</v>
      </c>
      <c r="F122" s="12">
        <v>7</v>
      </c>
      <c r="G122" s="12"/>
      <c r="H122" s="12"/>
    </row>
    <row r="123" spans="1:8" x14ac:dyDescent="0.25">
      <c r="A123">
        <v>8</v>
      </c>
      <c r="B123">
        <v>10</v>
      </c>
      <c r="D123" s="12">
        <v>2000000</v>
      </c>
      <c r="E123" s="12">
        <v>5000000</v>
      </c>
      <c r="F123" s="12">
        <v>12000000</v>
      </c>
      <c r="G123" s="12"/>
      <c r="H123" s="12"/>
    </row>
    <row r="124" spans="1:8" x14ac:dyDescent="0.25">
      <c r="A124">
        <v>8</v>
      </c>
      <c r="B124">
        <v>11</v>
      </c>
      <c r="D124" s="12">
        <v>10</v>
      </c>
      <c r="E124" s="12">
        <v>25</v>
      </c>
      <c r="F124" s="12">
        <v>60</v>
      </c>
      <c r="G124" s="12"/>
      <c r="H124" s="12"/>
    </row>
    <row r="125" spans="1:8" x14ac:dyDescent="0.25">
      <c r="A125">
        <v>8</v>
      </c>
      <c r="B125">
        <v>12</v>
      </c>
      <c r="D125" s="12">
        <v>0.5</v>
      </c>
      <c r="E125" s="12">
        <v>1.2</v>
      </c>
      <c r="F125" s="12">
        <v>2.5</v>
      </c>
      <c r="G125" s="12"/>
      <c r="H125" s="12"/>
    </row>
    <row r="126" spans="1:8" x14ac:dyDescent="0.25">
      <c r="A126">
        <v>8</v>
      </c>
      <c r="B126">
        <v>13</v>
      </c>
      <c r="D126" s="12">
        <v>0.1</v>
      </c>
      <c r="E126" s="12">
        <v>0.2</v>
      </c>
      <c r="F126" s="12">
        <v>0.3</v>
      </c>
      <c r="G126" s="12"/>
      <c r="H126" s="12"/>
    </row>
    <row r="127" spans="1:8" x14ac:dyDescent="0.25">
      <c r="A127">
        <v>8</v>
      </c>
      <c r="B127">
        <v>14</v>
      </c>
      <c r="D127" s="12">
        <v>20</v>
      </c>
      <c r="E127" s="12">
        <v>30</v>
      </c>
      <c r="F127" s="12">
        <v>50</v>
      </c>
      <c r="G127" s="12"/>
      <c r="H127" s="12"/>
    </row>
    <row r="128" spans="1:8" x14ac:dyDescent="0.25">
      <c r="A128">
        <v>8</v>
      </c>
      <c r="B128">
        <v>15</v>
      </c>
      <c r="D128" s="12">
        <v>500000000</v>
      </c>
      <c r="E128" s="12">
        <v>1000000000</v>
      </c>
      <c r="F128" s="12">
        <v>2500000000</v>
      </c>
      <c r="G128" s="12"/>
      <c r="H128" s="12"/>
    </row>
    <row r="129" spans="1:8" x14ac:dyDescent="0.25">
      <c r="A129">
        <v>8</v>
      </c>
      <c r="B129">
        <v>16</v>
      </c>
      <c r="D129" s="12">
        <v>16</v>
      </c>
      <c r="E129" s="12">
        <v>19</v>
      </c>
      <c r="F129" s="12">
        <v>22</v>
      </c>
      <c r="G129" s="12"/>
      <c r="H129" s="12"/>
    </row>
    <row r="130" spans="1:8" x14ac:dyDescent="0.25">
      <c r="A130">
        <v>9</v>
      </c>
      <c r="B130">
        <v>1</v>
      </c>
      <c r="D130" s="12">
        <v>850</v>
      </c>
      <c r="E130" s="12">
        <v>900</v>
      </c>
      <c r="F130" s="12">
        <v>930</v>
      </c>
      <c r="G130" s="12"/>
      <c r="H130" s="12"/>
    </row>
    <row r="131" spans="1:8" x14ac:dyDescent="0.25">
      <c r="A131">
        <v>9</v>
      </c>
      <c r="B131">
        <v>2</v>
      </c>
      <c r="D131" s="12">
        <v>500000</v>
      </c>
      <c r="E131" s="12">
        <v>1000000</v>
      </c>
      <c r="F131" s="12">
        <v>3000000</v>
      </c>
      <c r="G131" s="12"/>
      <c r="H131" s="12"/>
    </row>
    <row r="132" spans="1:8" x14ac:dyDescent="0.25">
      <c r="A132">
        <v>9</v>
      </c>
      <c r="B132">
        <v>3</v>
      </c>
      <c r="D132" s="12">
        <v>10000</v>
      </c>
      <c r="E132" s="12">
        <v>100000</v>
      </c>
      <c r="F132" s="12">
        <v>1000000</v>
      </c>
      <c r="G132" s="12"/>
      <c r="H132" s="12"/>
    </row>
    <row r="133" spans="1:8" x14ac:dyDescent="0.25">
      <c r="A133">
        <v>9</v>
      </c>
      <c r="B133">
        <v>4</v>
      </c>
      <c r="D133" s="12">
        <v>5000000</v>
      </c>
      <c r="E133" s="12">
        <v>10000000</v>
      </c>
      <c r="F133" s="12">
        <v>20000000</v>
      </c>
      <c r="G133" s="12"/>
      <c r="H133" s="12"/>
    </row>
    <row r="134" spans="1:8" x14ac:dyDescent="0.25">
      <c r="A134">
        <v>9</v>
      </c>
      <c r="B134">
        <v>5</v>
      </c>
      <c r="D134" s="12">
        <v>1200</v>
      </c>
      <c r="E134" s="12">
        <v>1500</v>
      </c>
      <c r="F134" s="12">
        <v>2200</v>
      </c>
      <c r="G134" s="12"/>
      <c r="H134" s="12"/>
    </row>
    <row r="135" spans="1:8" x14ac:dyDescent="0.25">
      <c r="A135">
        <v>9</v>
      </c>
      <c r="B135">
        <v>6</v>
      </c>
      <c r="D135" s="12">
        <v>70</v>
      </c>
      <c r="E135" s="12">
        <v>150</v>
      </c>
      <c r="F135" s="12">
        <v>300</v>
      </c>
      <c r="G135" s="12"/>
      <c r="H135" s="12"/>
    </row>
    <row r="136" spans="1:8" x14ac:dyDescent="0.25">
      <c r="A136">
        <v>9</v>
      </c>
      <c r="B136">
        <v>7</v>
      </c>
      <c r="D136" s="12">
        <v>2</v>
      </c>
      <c r="E136" s="12">
        <v>10</v>
      </c>
      <c r="F136" s="12">
        <v>30</v>
      </c>
      <c r="G136" s="12"/>
      <c r="H136" s="12"/>
    </row>
    <row r="137" spans="1:8" x14ac:dyDescent="0.25">
      <c r="A137">
        <v>9</v>
      </c>
      <c r="B137">
        <v>8</v>
      </c>
      <c r="D137" s="12">
        <v>10000000</v>
      </c>
      <c r="E137" s="12">
        <v>100000000</v>
      </c>
      <c r="F137" s="12">
        <v>500000000</v>
      </c>
      <c r="G137" s="12"/>
      <c r="H137" s="12"/>
    </row>
    <row r="138" spans="1:8" x14ac:dyDescent="0.25">
      <c r="A138">
        <v>9</v>
      </c>
      <c r="B138">
        <v>9</v>
      </c>
      <c r="D138" s="12">
        <v>2</v>
      </c>
      <c r="E138" s="12">
        <v>10</v>
      </c>
      <c r="F138" s="12">
        <v>20</v>
      </c>
      <c r="G138" s="12"/>
      <c r="H138" s="12"/>
    </row>
    <row r="139" spans="1:8" x14ac:dyDescent="0.25">
      <c r="A139">
        <v>9</v>
      </c>
      <c r="B139">
        <v>10</v>
      </c>
      <c r="D139" s="12">
        <v>1000000</v>
      </c>
      <c r="E139" s="12">
        <v>4000000</v>
      </c>
      <c r="F139" s="12">
        <v>8000000</v>
      </c>
      <c r="G139" s="12"/>
      <c r="H139" s="12"/>
    </row>
    <row r="140" spans="1:8" x14ac:dyDescent="0.25">
      <c r="A140">
        <v>9</v>
      </c>
      <c r="B140">
        <v>11</v>
      </c>
      <c r="D140" s="12">
        <v>2</v>
      </c>
      <c r="E140" s="12">
        <v>4</v>
      </c>
      <c r="F140" s="12">
        <v>8</v>
      </c>
      <c r="G140" s="12"/>
      <c r="H140" s="12"/>
    </row>
    <row r="141" spans="1:8" x14ac:dyDescent="0.25">
      <c r="A141">
        <v>9</v>
      </c>
      <c r="B141">
        <v>12</v>
      </c>
      <c r="D141" s="12">
        <v>2</v>
      </c>
      <c r="E141" s="12">
        <v>5</v>
      </c>
      <c r="F141" s="12">
        <v>7</v>
      </c>
      <c r="G141" s="12"/>
      <c r="H141" s="12"/>
    </row>
    <row r="142" spans="1:8" x14ac:dyDescent="0.25">
      <c r="A142">
        <v>9</v>
      </c>
      <c r="B142">
        <v>13</v>
      </c>
      <c r="D142" s="12">
        <v>0.3</v>
      </c>
      <c r="E142" s="12">
        <v>0.4</v>
      </c>
      <c r="F142" s="12">
        <v>0.5</v>
      </c>
      <c r="G142" s="12"/>
      <c r="H142" s="12"/>
    </row>
    <row r="143" spans="1:8" x14ac:dyDescent="0.25">
      <c r="A143">
        <v>9</v>
      </c>
      <c r="B143">
        <v>14</v>
      </c>
      <c r="D143" s="12">
        <v>25</v>
      </c>
      <c r="E143" s="12">
        <v>30</v>
      </c>
      <c r="F143" s="12">
        <v>35</v>
      </c>
      <c r="G143" s="12"/>
      <c r="H143" s="12"/>
    </row>
    <row r="144" spans="1:8" x14ac:dyDescent="0.25">
      <c r="A144">
        <v>9</v>
      </c>
      <c r="B144">
        <v>15</v>
      </c>
      <c r="D144" s="12">
        <v>100000000</v>
      </c>
      <c r="E144" s="12">
        <v>1000000000</v>
      </c>
      <c r="F144" s="12">
        <v>3000000000</v>
      </c>
      <c r="G144" s="12"/>
      <c r="H144" s="12"/>
    </row>
    <row r="145" spans="1:8" x14ac:dyDescent="0.25">
      <c r="A145">
        <v>9</v>
      </c>
      <c r="B145">
        <v>16</v>
      </c>
      <c r="D145" s="12">
        <v>15</v>
      </c>
      <c r="E145" s="12">
        <v>25</v>
      </c>
      <c r="F145" s="12">
        <v>35</v>
      </c>
      <c r="G145" s="12"/>
      <c r="H145" s="12"/>
    </row>
    <row r="146" spans="1:8" x14ac:dyDescent="0.25">
      <c r="A146">
        <v>10</v>
      </c>
      <c r="B146">
        <v>1</v>
      </c>
      <c r="D146" s="12">
        <v>880</v>
      </c>
      <c r="E146" s="12">
        <v>900</v>
      </c>
      <c r="F146" s="12">
        <v>910</v>
      </c>
      <c r="G146" s="12"/>
      <c r="H146" s="12"/>
    </row>
    <row r="147" spans="1:8" x14ac:dyDescent="0.25">
      <c r="A147">
        <v>10</v>
      </c>
      <c r="B147">
        <v>2</v>
      </c>
      <c r="D147" s="12">
        <v>3000000</v>
      </c>
      <c r="E147" s="12">
        <v>5000000</v>
      </c>
      <c r="F147" s="12">
        <v>7000000</v>
      </c>
      <c r="G147" s="12"/>
      <c r="H147" s="12"/>
    </row>
    <row r="148" spans="1:8" x14ac:dyDescent="0.25">
      <c r="A148">
        <v>10</v>
      </c>
      <c r="B148">
        <v>3</v>
      </c>
      <c r="D148" s="12">
        <v>65000</v>
      </c>
      <c r="E148" s="12">
        <v>75000</v>
      </c>
      <c r="F148" s="12">
        <v>85000</v>
      </c>
      <c r="G148" s="12"/>
      <c r="H148" s="12"/>
    </row>
    <row r="149" spans="1:8" x14ac:dyDescent="0.25">
      <c r="A149">
        <v>10</v>
      </c>
      <c r="B149">
        <v>4</v>
      </c>
      <c r="D149" s="12">
        <v>5000000</v>
      </c>
      <c r="E149" s="12">
        <v>6000000</v>
      </c>
      <c r="F149" s="12">
        <v>7000000</v>
      </c>
      <c r="G149" s="12"/>
      <c r="H149" s="12"/>
    </row>
    <row r="150" spans="1:8" x14ac:dyDescent="0.25">
      <c r="A150">
        <v>10</v>
      </c>
      <c r="B150">
        <v>5</v>
      </c>
      <c r="D150" s="12">
        <v>1500</v>
      </c>
      <c r="E150" s="12">
        <v>1800</v>
      </c>
      <c r="F150" s="12">
        <v>2000</v>
      </c>
      <c r="G150" s="12"/>
      <c r="H150" s="12"/>
    </row>
    <row r="151" spans="1:8" x14ac:dyDescent="0.25">
      <c r="A151">
        <v>10</v>
      </c>
      <c r="B151">
        <v>6</v>
      </c>
      <c r="D151" s="12">
        <v>50</v>
      </c>
      <c r="E151" s="12">
        <v>150</v>
      </c>
      <c r="F151" s="12">
        <v>300</v>
      </c>
      <c r="G151" s="12"/>
      <c r="H151" s="12"/>
    </row>
    <row r="152" spans="1:8" x14ac:dyDescent="0.25">
      <c r="A152">
        <v>10</v>
      </c>
      <c r="B152">
        <v>7</v>
      </c>
      <c r="D152" s="12">
        <v>3</v>
      </c>
      <c r="E152" s="12">
        <v>5</v>
      </c>
      <c r="F152" s="12">
        <v>8</v>
      </c>
      <c r="G152" s="12"/>
      <c r="H152" s="12"/>
    </row>
    <row r="153" spans="1:8" x14ac:dyDescent="0.25">
      <c r="A153">
        <v>10</v>
      </c>
      <c r="B153">
        <v>8</v>
      </c>
      <c r="D153" s="12">
        <v>200000000</v>
      </c>
      <c r="E153" s="12">
        <v>400000000</v>
      </c>
      <c r="F153" s="12">
        <v>500000000</v>
      </c>
      <c r="G153" s="12"/>
      <c r="H153" s="12"/>
    </row>
    <row r="154" spans="1:8" x14ac:dyDescent="0.25">
      <c r="A154">
        <v>10</v>
      </c>
      <c r="B154">
        <v>9</v>
      </c>
      <c r="D154" s="12">
        <v>10</v>
      </c>
      <c r="E154" s="12">
        <v>20</v>
      </c>
      <c r="F154" s="12">
        <v>30</v>
      </c>
      <c r="G154" s="12"/>
      <c r="H154" s="12"/>
    </row>
    <row r="155" spans="1:8" x14ac:dyDescent="0.25">
      <c r="A155">
        <v>10</v>
      </c>
      <c r="B155">
        <v>10</v>
      </c>
      <c r="D155" s="12">
        <v>3000000</v>
      </c>
      <c r="E155" s="12">
        <v>5000000</v>
      </c>
      <c r="F155" s="12">
        <v>10000000</v>
      </c>
      <c r="G155" s="12"/>
      <c r="H155" s="12"/>
    </row>
    <row r="156" spans="1:8" x14ac:dyDescent="0.25">
      <c r="A156">
        <v>10</v>
      </c>
      <c r="B156">
        <v>11</v>
      </c>
      <c r="D156" s="12">
        <v>3</v>
      </c>
      <c r="E156" s="12">
        <v>5</v>
      </c>
      <c r="F156" s="12">
        <v>10</v>
      </c>
      <c r="G156" s="12"/>
      <c r="H156" s="12"/>
    </row>
    <row r="157" spans="1:8" x14ac:dyDescent="0.25">
      <c r="A157">
        <v>10</v>
      </c>
      <c r="B157">
        <v>12</v>
      </c>
      <c r="D157" s="12">
        <v>1.4</v>
      </c>
      <c r="E157" s="12">
        <v>1.5</v>
      </c>
      <c r="F157" s="12">
        <v>1.6</v>
      </c>
      <c r="G157" s="12"/>
      <c r="H157" s="12"/>
    </row>
    <row r="158" spans="1:8" x14ac:dyDescent="0.25">
      <c r="A158">
        <v>10</v>
      </c>
      <c r="B158">
        <v>13</v>
      </c>
      <c r="D158" s="12">
        <v>0.2</v>
      </c>
      <c r="E158" s="12">
        <v>0.5</v>
      </c>
      <c r="F158" s="12">
        <v>1</v>
      </c>
      <c r="G158" s="12"/>
      <c r="H158" s="12"/>
    </row>
    <row r="159" spans="1:8" x14ac:dyDescent="0.25">
      <c r="A159">
        <v>10</v>
      </c>
      <c r="B159">
        <v>14</v>
      </c>
      <c r="D159" s="12">
        <v>30</v>
      </c>
      <c r="E159" s="12">
        <v>35</v>
      </c>
      <c r="F159" s="12">
        <v>45</v>
      </c>
      <c r="G159" s="12"/>
      <c r="H159" s="12"/>
    </row>
    <row r="160" spans="1:8" x14ac:dyDescent="0.25">
      <c r="A160">
        <v>10</v>
      </c>
      <c r="B160">
        <v>15</v>
      </c>
      <c r="D160" s="12">
        <v>500000000</v>
      </c>
      <c r="E160" s="12">
        <v>700000000</v>
      </c>
      <c r="F160" s="12">
        <v>900000000</v>
      </c>
      <c r="G160" s="12"/>
      <c r="H160" s="12"/>
    </row>
    <row r="161" spans="1:8" x14ac:dyDescent="0.25">
      <c r="A161">
        <v>10</v>
      </c>
      <c r="B161">
        <v>16</v>
      </c>
      <c r="D161" s="12">
        <v>30</v>
      </c>
      <c r="E161" s="12">
        <v>40</v>
      </c>
      <c r="F161" s="12">
        <v>60</v>
      </c>
      <c r="G161" s="12"/>
      <c r="H161" s="12"/>
    </row>
    <row r="162" spans="1:8" x14ac:dyDescent="0.25">
      <c r="A162">
        <v>11</v>
      </c>
      <c r="B162">
        <v>1</v>
      </c>
      <c r="D162" s="12">
        <v>850</v>
      </c>
      <c r="E162" s="12">
        <v>870</v>
      </c>
      <c r="F162" s="12">
        <v>900</v>
      </c>
      <c r="G162" s="12"/>
      <c r="H162" s="12"/>
    </row>
    <row r="163" spans="1:8" x14ac:dyDescent="0.25">
      <c r="A163">
        <v>11</v>
      </c>
      <c r="B163">
        <v>2</v>
      </c>
      <c r="D163" s="12">
        <v>2000000</v>
      </c>
      <c r="E163" s="12">
        <v>5000000</v>
      </c>
      <c r="F163" s="12">
        <v>8000000</v>
      </c>
      <c r="G163" s="12"/>
      <c r="H163" s="12"/>
    </row>
    <row r="164" spans="1:8" x14ac:dyDescent="0.25">
      <c r="A164">
        <v>11</v>
      </c>
      <c r="B164">
        <v>3</v>
      </c>
      <c r="D164" s="12">
        <v>100000</v>
      </c>
      <c r="E164" s="12">
        <v>300000</v>
      </c>
      <c r="F164" s="12">
        <v>400000</v>
      </c>
      <c r="G164" s="12"/>
      <c r="H164" s="12"/>
    </row>
    <row r="165" spans="1:8" x14ac:dyDescent="0.25">
      <c r="A165">
        <v>11</v>
      </c>
      <c r="B165">
        <v>4</v>
      </c>
      <c r="D165" s="12">
        <v>1000000</v>
      </c>
      <c r="E165" s="12">
        <v>3000000</v>
      </c>
      <c r="F165" s="12">
        <v>5000000</v>
      </c>
      <c r="G165" s="12"/>
      <c r="H165" s="12"/>
    </row>
    <row r="166" spans="1:8" x14ac:dyDescent="0.25">
      <c r="A166">
        <v>11</v>
      </c>
      <c r="B166">
        <v>5</v>
      </c>
      <c r="D166" s="12">
        <v>1200</v>
      </c>
      <c r="E166" s="12">
        <v>1500</v>
      </c>
      <c r="F166" s="12">
        <v>1800</v>
      </c>
      <c r="G166" s="12"/>
      <c r="H166" s="12"/>
    </row>
    <row r="167" spans="1:8" x14ac:dyDescent="0.25">
      <c r="A167">
        <v>11</v>
      </c>
      <c r="B167">
        <v>6</v>
      </c>
      <c r="D167" s="12">
        <v>50</v>
      </c>
      <c r="E167" s="12">
        <v>60</v>
      </c>
      <c r="F167" s="12">
        <v>70</v>
      </c>
      <c r="G167" s="12"/>
      <c r="H167" s="12"/>
    </row>
    <row r="168" spans="1:8" x14ac:dyDescent="0.25">
      <c r="A168">
        <v>11</v>
      </c>
      <c r="B168">
        <v>7</v>
      </c>
      <c r="D168" s="12">
        <v>0.1</v>
      </c>
      <c r="E168" s="12">
        <v>0.3</v>
      </c>
      <c r="F168" s="12">
        <v>0.5</v>
      </c>
      <c r="G168" s="12"/>
      <c r="H168" s="12"/>
    </row>
    <row r="169" spans="1:8" x14ac:dyDescent="0.25">
      <c r="A169">
        <v>11</v>
      </c>
      <c r="B169">
        <v>8</v>
      </c>
      <c r="D169" s="12">
        <v>500000000</v>
      </c>
      <c r="E169" s="12">
        <v>1000000000</v>
      </c>
      <c r="F169" s="12">
        <v>1500000000</v>
      </c>
      <c r="G169" s="12"/>
      <c r="H169" s="12"/>
    </row>
    <row r="170" spans="1:8" x14ac:dyDescent="0.25">
      <c r="A170">
        <v>11</v>
      </c>
      <c r="B170">
        <v>9</v>
      </c>
      <c r="D170" s="12">
        <v>1</v>
      </c>
      <c r="E170" s="12">
        <v>2</v>
      </c>
      <c r="F170" s="12">
        <v>5</v>
      </c>
      <c r="G170" s="12"/>
      <c r="H170" s="12"/>
    </row>
    <row r="171" spans="1:8" x14ac:dyDescent="0.25">
      <c r="A171">
        <v>11</v>
      </c>
      <c r="B171">
        <v>10</v>
      </c>
      <c r="D171" s="12">
        <v>5000000</v>
      </c>
      <c r="E171" s="12">
        <v>10000000</v>
      </c>
      <c r="F171" s="12">
        <v>15000000</v>
      </c>
      <c r="G171" s="12"/>
      <c r="H171" s="12"/>
    </row>
    <row r="172" spans="1:8" x14ac:dyDescent="0.25">
      <c r="A172">
        <v>11</v>
      </c>
      <c r="B172">
        <v>11</v>
      </c>
      <c r="D172" s="12">
        <v>10</v>
      </c>
      <c r="E172" s="12">
        <v>15</v>
      </c>
      <c r="F172" s="12">
        <v>20</v>
      </c>
      <c r="G172" s="12"/>
      <c r="H172" s="12"/>
    </row>
    <row r="173" spans="1:8" x14ac:dyDescent="0.25">
      <c r="A173">
        <v>11</v>
      </c>
      <c r="B173">
        <v>12</v>
      </c>
      <c r="D173" s="12">
        <v>2</v>
      </c>
      <c r="E173" s="12">
        <v>3</v>
      </c>
      <c r="F173" s="12">
        <v>4</v>
      </c>
      <c r="G173" s="12"/>
      <c r="H173" s="12"/>
    </row>
    <row r="174" spans="1:8" x14ac:dyDescent="0.25">
      <c r="A174">
        <v>11</v>
      </c>
      <c r="B174">
        <v>13</v>
      </c>
      <c r="D174" s="12">
        <v>0.05</v>
      </c>
      <c r="E174" s="12">
        <v>0.1</v>
      </c>
      <c r="F174" s="12">
        <v>0.15</v>
      </c>
      <c r="G174" s="12"/>
      <c r="H174" s="12"/>
    </row>
    <row r="175" spans="1:8" x14ac:dyDescent="0.25">
      <c r="A175">
        <v>11</v>
      </c>
      <c r="B175">
        <v>14</v>
      </c>
      <c r="D175" s="12">
        <v>35</v>
      </c>
      <c r="E175" s="12">
        <v>40</v>
      </c>
      <c r="F175" s="12">
        <v>45</v>
      </c>
      <c r="G175" s="12"/>
      <c r="H175" s="12"/>
    </row>
    <row r="176" spans="1:8" x14ac:dyDescent="0.25">
      <c r="A176">
        <v>11</v>
      </c>
      <c r="B176">
        <v>15</v>
      </c>
      <c r="D176" s="12">
        <v>1000000000</v>
      </c>
      <c r="E176" s="12">
        <v>1300000000</v>
      </c>
      <c r="F176" s="12">
        <v>1500000000</v>
      </c>
      <c r="G176" s="12"/>
      <c r="H176" s="12"/>
    </row>
    <row r="177" spans="1:8" x14ac:dyDescent="0.25">
      <c r="A177">
        <v>11</v>
      </c>
      <c r="B177">
        <v>16</v>
      </c>
      <c r="D177" s="12">
        <v>10</v>
      </c>
      <c r="E177" s="12">
        <v>13</v>
      </c>
      <c r="F177" s="12">
        <v>15</v>
      </c>
      <c r="G177" s="12"/>
      <c r="H177" s="12"/>
    </row>
    <row r="178" spans="1:8" x14ac:dyDescent="0.25">
      <c r="A178">
        <v>12</v>
      </c>
      <c r="B178">
        <v>1</v>
      </c>
      <c r="D178" s="12">
        <v>890</v>
      </c>
      <c r="E178" s="12">
        <v>900</v>
      </c>
      <c r="F178" s="12">
        <v>950</v>
      </c>
      <c r="G178" s="12"/>
      <c r="H178" s="12"/>
    </row>
    <row r="179" spans="1:8" x14ac:dyDescent="0.25">
      <c r="A179">
        <v>12</v>
      </c>
      <c r="B179">
        <v>2</v>
      </c>
      <c r="D179" s="12">
        <v>1000000</v>
      </c>
      <c r="E179" s="12">
        <v>3000000</v>
      </c>
      <c r="F179" s="12">
        <v>5000000</v>
      </c>
      <c r="G179" s="12"/>
      <c r="H179" s="12"/>
    </row>
    <row r="180" spans="1:8" x14ac:dyDescent="0.25">
      <c r="A180">
        <v>12</v>
      </c>
      <c r="B180">
        <v>3</v>
      </c>
      <c r="D180" s="12">
        <v>1000000</v>
      </c>
      <c r="E180" s="12">
        <v>2500000</v>
      </c>
      <c r="F180" s="12">
        <v>4000000</v>
      </c>
      <c r="G180" s="12"/>
      <c r="H180" s="12"/>
    </row>
    <row r="181" spans="1:8" x14ac:dyDescent="0.25">
      <c r="A181">
        <v>12</v>
      </c>
      <c r="B181">
        <v>4</v>
      </c>
      <c r="D181" s="12">
        <v>4000000</v>
      </c>
      <c r="E181" s="12">
        <v>7000000</v>
      </c>
      <c r="F181" s="12">
        <v>12000000</v>
      </c>
      <c r="G181" s="12"/>
      <c r="H181" s="12"/>
    </row>
    <row r="182" spans="1:8" x14ac:dyDescent="0.25">
      <c r="A182">
        <v>12</v>
      </c>
      <c r="B182">
        <v>5</v>
      </c>
      <c r="D182" s="12">
        <v>1800</v>
      </c>
      <c r="E182" s="12">
        <v>2000</v>
      </c>
      <c r="F182" s="12">
        <v>2300</v>
      </c>
      <c r="G182" s="12"/>
      <c r="H182" s="12"/>
    </row>
    <row r="183" spans="1:8" x14ac:dyDescent="0.25">
      <c r="A183">
        <v>12</v>
      </c>
      <c r="B183">
        <v>6</v>
      </c>
      <c r="D183" s="12">
        <v>7</v>
      </c>
      <c r="E183" s="12">
        <v>12</v>
      </c>
      <c r="F183" s="12">
        <v>18</v>
      </c>
      <c r="G183" s="12"/>
      <c r="H183" s="12"/>
    </row>
    <row r="184" spans="1:8" x14ac:dyDescent="0.25">
      <c r="A184">
        <v>12</v>
      </c>
      <c r="B184">
        <v>7</v>
      </c>
      <c r="D184" s="12">
        <v>5</v>
      </c>
      <c r="E184" s="12">
        <v>7</v>
      </c>
      <c r="F184" s="12">
        <v>14</v>
      </c>
      <c r="G184" s="12"/>
      <c r="H184" s="12"/>
    </row>
    <row r="185" spans="1:8" x14ac:dyDescent="0.25">
      <c r="A185">
        <v>12</v>
      </c>
      <c r="B185">
        <v>8</v>
      </c>
      <c r="D185" s="12">
        <v>1000</v>
      </c>
      <c r="E185" s="12">
        <v>4000</v>
      </c>
      <c r="F185" s="12">
        <v>10000</v>
      </c>
      <c r="G185" s="12"/>
      <c r="H185" s="12"/>
    </row>
    <row r="186" spans="1:8" x14ac:dyDescent="0.25">
      <c r="A186">
        <v>12</v>
      </c>
      <c r="B186">
        <v>9</v>
      </c>
      <c r="D186" s="12">
        <v>1</v>
      </c>
      <c r="E186" s="12">
        <v>3</v>
      </c>
      <c r="F186" s="12">
        <v>4</v>
      </c>
      <c r="G186" s="12"/>
      <c r="H186" s="12"/>
    </row>
    <row r="187" spans="1:8" x14ac:dyDescent="0.25">
      <c r="A187">
        <v>12</v>
      </c>
      <c r="B187">
        <v>10</v>
      </c>
      <c r="D187" s="12">
        <v>3000000</v>
      </c>
      <c r="E187" s="12">
        <v>5000000</v>
      </c>
      <c r="F187" s="12">
        <v>8000000</v>
      </c>
      <c r="G187" s="12"/>
      <c r="H187" s="12"/>
    </row>
    <row r="188" spans="1:8" x14ac:dyDescent="0.25">
      <c r="A188">
        <v>12</v>
      </c>
      <c r="B188">
        <v>11</v>
      </c>
      <c r="D188" s="12">
        <v>5</v>
      </c>
      <c r="E188" s="12">
        <v>8</v>
      </c>
      <c r="F188" s="12">
        <v>13</v>
      </c>
      <c r="G188" s="12"/>
      <c r="H188" s="12"/>
    </row>
    <row r="189" spans="1:8" x14ac:dyDescent="0.25">
      <c r="A189">
        <v>12</v>
      </c>
      <c r="B189">
        <v>12</v>
      </c>
      <c r="D189" s="12">
        <v>3</v>
      </c>
      <c r="E189" s="12">
        <v>4</v>
      </c>
      <c r="F189" s="12">
        <v>7</v>
      </c>
      <c r="G189" s="12"/>
      <c r="H189" s="12"/>
    </row>
    <row r="190" spans="1:8" x14ac:dyDescent="0.25">
      <c r="A190">
        <v>12</v>
      </c>
      <c r="B190">
        <v>13</v>
      </c>
      <c r="D190" s="12">
        <v>0.3</v>
      </c>
      <c r="E190" s="12">
        <v>0.4</v>
      </c>
      <c r="F190" s="12">
        <v>0.6</v>
      </c>
      <c r="G190" s="12"/>
      <c r="H190" s="12"/>
    </row>
    <row r="191" spans="1:8" x14ac:dyDescent="0.25">
      <c r="A191">
        <v>12</v>
      </c>
      <c r="B191">
        <v>14</v>
      </c>
      <c r="D191" s="12">
        <v>28</v>
      </c>
      <c r="E191" s="12">
        <v>32</v>
      </c>
      <c r="F191" s="12">
        <v>38</v>
      </c>
      <c r="G191" s="12"/>
      <c r="H191" s="12"/>
    </row>
    <row r="192" spans="1:8" x14ac:dyDescent="0.25">
      <c r="A192">
        <v>12</v>
      </c>
      <c r="B192">
        <v>15</v>
      </c>
      <c r="D192" s="12">
        <v>2000000000</v>
      </c>
      <c r="E192" s="12">
        <v>3000000000</v>
      </c>
      <c r="F192" s="12">
        <v>5000000000</v>
      </c>
      <c r="G192" s="12"/>
      <c r="H192" s="12"/>
    </row>
    <row r="193" spans="1:8" x14ac:dyDescent="0.25">
      <c r="A193">
        <v>12</v>
      </c>
      <c r="B193">
        <v>16</v>
      </c>
      <c r="D193" s="12">
        <v>60</v>
      </c>
      <c r="E193" s="12">
        <v>80</v>
      </c>
      <c r="F193" s="12">
        <v>110</v>
      </c>
      <c r="G193" s="12"/>
      <c r="H193" s="12"/>
    </row>
    <row r="194" spans="1:8" x14ac:dyDescent="0.25">
      <c r="A194">
        <v>13</v>
      </c>
      <c r="B194">
        <v>1</v>
      </c>
      <c r="D194" s="12">
        <v>917</v>
      </c>
      <c r="E194" s="12">
        <v>918</v>
      </c>
      <c r="F194" s="12">
        <v>919</v>
      </c>
      <c r="G194" s="12"/>
      <c r="H194" s="12"/>
    </row>
    <row r="195" spans="1:8" x14ac:dyDescent="0.25">
      <c r="A195">
        <v>13</v>
      </c>
      <c r="B195">
        <v>2</v>
      </c>
      <c r="D195" s="12">
        <v>10000000</v>
      </c>
      <c r="E195" s="12">
        <v>50000000</v>
      </c>
      <c r="F195" s="12">
        <v>90000000</v>
      </c>
      <c r="G195" s="12"/>
      <c r="H195" s="12"/>
    </row>
    <row r="196" spans="1:8" x14ac:dyDescent="0.25">
      <c r="A196">
        <v>13</v>
      </c>
      <c r="B196">
        <v>3</v>
      </c>
      <c r="D196" s="12">
        <v>10000</v>
      </c>
      <c r="E196" s="12">
        <v>100000</v>
      </c>
      <c r="F196" s="12">
        <v>200000</v>
      </c>
      <c r="G196" s="12"/>
      <c r="H196" s="12"/>
    </row>
    <row r="197" spans="1:8" x14ac:dyDescent="0.25">
      <c r="A197">
        <v>13</v>
      </c>
      <c r="B197">
        <v>4</v>
      </c>
      <c r="D197" s="12">
        <v>10000</v>
      </c>
      <c r="E197" s="12">
        <v>50000</v>
      </c>
      <c r="F197" s="12">
        <v>100000</v>
      </c>
      <c r="G197" s="12"/>
      <c r="H197" s="12"/>
    </row>
    <row r="198" spans="1:8" x14ac:dyDescent="0.25">
      <c r="A198">
        <v>13</v>
      </c>
      <c r="B198">
        <v>5</v>
      </c>
      <c r="D198" s="12">
        <v>1900</v>
      </c>
      <c r="E198" s="12">
        <v>2000</v>
      </c>
      <c r="F198" s="12">
        <v>2100</v>
      </c>
      <c r="G198" s="12"/>
      <c r="H198" s="12"/>
    </row>
    <row r="199" spans="1:8" x14ac:dyDescent="0.25">
      <c r="A199">
        <v>13</v>
      </c>
      <c r="B199">
        <v>6</v>
      </c>
      <c r="D199" s="12">
        <v>1</v>
      </c>
      <c r="E199" s="12">
        <v>10</v>
      </c>
      <c r="F199" s="12">
        <v>30</v>
      </c>
      <c r="G199" s="12"/>
      <c r="H199" s="12"/>
    </row>
    <row r="200" spans="1:8" x14ac:dyDescent="0.25">
      <c r="A200">
        <v>13</v>
      </c>
      <c r="B200">
        <v>7</v>
      </c>
      <c r="D200" s="12">
        <v>5</v>
      </c>
      <c r="E200" s="12">
        <v>10</v>
      </c>
      <c r="F200" s="12">
        <v>20</v>
      </c>
      <c r="G200" s="12"/>
      <c r="H200" s="12"/>
    </row>
    <row r="201" spans="1:8" x14ac:dyDescent="0.25">
      <c r="A201">
        <v>13</v>
      </c>
      <c r="B201">
        <v>8</v>
      </c>
      <c r="D201" s="12">
        <v>10000000</v>
      </c>
      <c r="E201" s="12">
        <v>70000000</v>
      </c>
      <c r="F201" s="12">
        <v>100000000</v>
      </c>
      <c r="G201" s="12"/>
      <c r="H201" s="12"/>
    </row>
    <row r="202" spans="1:8" x14ac:dyDescent="0.25">
      <c r="A202">
        <v>13</v>
      </c>
      <c r="B202">
        <v>9</v>
      </c>
      <c r="D202" s="12">
        <v>2</v>
      </c>
      <c r="E202" s="12">
        <v>12</v>
      </c>
      <c r="F202" s="12">
        <v>15</v>
      </c>
      <c r="G202" s="12"/>
      <c r="H202" s="12"/>
    </row>
    <row r="203" spans="1:8" x14ac:dyDescent="0.25">
      <c r="A203">
        <v>13</v>
      </c>
      <c r="B203">
        <v>10</v>
      </c>
      <c r="D203" s="12">
        <v>10000000</v>
      </c>
      <c r="E203" s="12">
        <v>25000000</v>
      </c>
      <c r="F203" s="12">
        <v>50000000</v>
      </c>
      <c r="G203" s="12"/>
      <c r="H203" s="12"/>
    </row>
    <row r="204" spans="1:8" x14ac:dyDescent="0.25">
      <c r="A204">
        <v>13</v>
      </c>
      <c r="B204">
        <v>11</v>
      </c>
      <c r="D204" s="12">
        <v>20</v>
      </c>
      <c r="E204" s="12">
        <v>30</v>
      </c>
      <c r="F204" s="12">
        <v>60</v>
      </c>
      <c r="G204" s="12"/>
      <c r="H204" s="12"/>
    </row>
    <row r="205" spans="1:8" x14ac:dyDescent="0.25">
      <c r="A205">
        <v>13</v>
      </c>
      <c r="B205">
        <v>12</v>
      </c>
      <c r="D205" s="12">
        <v>1</v>
      </c>
      <c r="E205" s="12">
        <v>5</v>
      </c>
      <c r="F205" s="12">
        <v>10</v>
      </c>
      <c r="G205" s="12"/>
      <c r="H205" s="12"/>
    </row>
    <row r="206" spans="1:8" x14ac:dyDescent="0.25">
      <c r="A206">
        <v>13</v>
      </c>
      <c r="B206">
        <v>13</v>
      </c>
      <c r="D206" s="12">
        <v>0.2</v>
      </c>
      <c r="E206" s="12">
        <v>0.25</v>
      </c>
      <c r="F206" s="12">
        <v>0.3</v>
      </c>
      <c r="G206" s="12"/>
      <c r="H206" s="12"/>
    </row>
    <row r="207" spans="1:8" x14ac:dyDescent="0.25">
      <c r="A207">
        <v>13</v>
      </c>
      <c r="B207">
        <v>14</v>
      </c>
      <c r="D207" s="12">
        <v>40</v>
      </c>
      <c r="E207" s="12">
        <v>45</v>
      </c>
      <c r="F207" s="12">
        <v>50</v>
      </c>
      <c r="G207" s="12"/>
      <c r="H207" s="12"/>
    </row>
    <row r="208" spans="1:8" x14ac:dyDescent="0.25">
      <c r="A208">
        <v>13</v>
      </c>
      <c r="B208">
        <v>15</v>
      </c>
      <c r="D208" s="12">
        <v>100000000</v>
      </c>
      <c r="E208" s="12">
        <v>500000000</v>
      </c>
      <c r="F208" s="12">
        <v>1000000000</v>
      </c>
      <c r="G208" s="12"/>
      <c r="H208" s="12"/>
    </row>
    <row r="209" spans="1:8" x14ac:dyDescent="0.25">
      <c r="A209">
        <v>13</v>
      </c>
      <c r="B209">
        <v>16</v>
      </c>
      <c r="D209" s="12">
        <v>40</v>
      </c>
      <c r="E209" s="12">
        <v>60</v>
      </c>
      <c r="F209" s="12">
        <v>120</v>
      </c>
      <c r="G209" s="12"/>
      <c r="H209" s="12"/>
    </row>
    <row r="210" spans="1:8" x14ac:dyDescent="0.25">
      <c r="A210">
        <v>14</v>
      </c>
      <c r="B210">
        <v>1</v>
      </c>
      <c r="D210" s="12">
        <v>917</v>
      </c>
      <c r="E210" s="12">
        <v>918</v>
      </c>
      <c r="F210" s="12">
        <v>919</v>
      </c>
      <c r="G210" s="12"/>
      <c r="H210" s="12"/>
    </row>
    <row r="211" spans="1:8" x14ac:dyDescent="0.25">
      <c r="A211">
        <v>14</v>
      </c>
      <c r="B211">
        <v>2</v>
      </c>
      <c r="D211" s="12">
        <v>4000000</v>
      </c>
      <c r="E211" s="12">
        <v>5000000</v>
      </c>
      <c r="F211" s="12">
        <v>6000000</v>
      </c>
      <c r="G211" s="12"/>
      <c r="H211" s="12"/>
    </row>
    <row r="212" spans="1:8" x14ac:dyDescent="0.25">
      <c r="A212">
        <v>14</v>
      </c>
      <c r="B212">
        <v>3</v>
      </c>
      <c r="D212" s="12">
        <v>50000</v>
      </c>
      <c r="E212" s="12">
        <v>100000</v>
      </c>
      <c r="F212" s="12">
        <v>200000</v>
      </c>
      <c r="G212" s="12"/>
      <c r="H212" s="12"/>
    </row>
    <row r="213" spans="1:8" x14ac:dyDescent="0.25">
      <c r="A213">
        <v>14</v>
      </c>
      <c r="B213">
        <v>4</v>
      </c>
      <c r="D213" s="12">
        <v>10000000</v>
      </c>
      <c r="E213" s="12">
        <v>25000000</v>
      </c>
      <c r="F213" s="12">
        <v>40000000</v>
      </c>
      <c r="G213" s="12"/>
      <c r="H213" s="12"/>
    </row>
    <row r="214" spans="1:8" x14ac:dyDescent="0.25">
      <c r="A214">
        <v>14</v>
      </c>
      <c r="B214">
        <v>5</v>
      </c>
      <c r="D214" s="12">
        <v>1500</v>
      </c>
      <c r="E214" s="12">
        <v>2000</v>
      </c>
      <c r="F214" s="12">
        <v>2500</v>
      </c>
      <c r="G214" s="12"/>
      <c r="H214" s="12"/>
    </row>
    <row r="215" spans="1:8" x14ac:dyDescent="0.25">
      <c r="A215">
        <v>14</v>
      </c>
      <c r="B215">
        <v>6</v>
      </c>
      <c r="D215" s="12">
        <v>50</v>
      </c>
      <c r="E215" s="12">
        <v>100</v>
      </c>
      <c r="F215" s="12">
        <v>180</v>
      </c>
      <c r="G215" s="12"/>
      <c r="H215" s="12"/>
    </row>
    <row r="216" spans="1:8" x14ac:dyDescent="0.25">
      <c r="A216">
        <v>14</v>
      </c>
      <c r="B216">
        <v>7</v>
      </c>
      <c r="D216" s="12">
        <v>5</v>
      </c>
      <c r="E216" s="12">
        <v>10</v>
      </c>
      <c r="F216" s="12">
        <v>12</v>
      </c>
      <c r="G216" s="12"/>
      <c r="H216" s="12"/>
    </row>
    <row r="217" spans="1:8" x14ac:dyDescent="0.25">
      <c r="A217">
        <v>14</v>
      </c>
      <c r="B217">
        <v>8</v>
      </c>
      <c r="D217" s="12">
        <v>80000000</v>
      </c>
      <c r="E217" s="12">
        <v>100000000</v>
      </c>
      <c r="F217" s="12">
        <v>150000000</v>
      </c>
      <c r="G217" s="12"/>
      <c r="H217" s="12"/>
    </row>
    <row r="218" spans="1:8" x14ac:dyDescent="0.25">
      <c r="A218">
        <v>14</v>
      </c>
      <c r="B218">
        <v>9</v>
      </c>
      <c r="D218" s="12">
        <v>5</v>
      </c>
      <c r="E218" s="12">
        <v>7</v>
      </c>
      <c r="F218" s="12">
        <v>15</v>
      </c>
      <c r="G218" s="12"/>
      <c r="H218" s="12"/>
    </row>
    <row r="219" spans="1:8" x14ac:dyDescent="0.25">
      <c r="A219">
        <v>14</v>
      </c>
      <c r="B219">
        <v>10</v>
      </c>
      <c r="D219" s="12">
        <v>4000000</v>
      </c>
      <c r="E219" s="12">
        <v>5000000</v>
      </c>
      <c r="F219" s="12">
        <v>10000000</v>
      </c>
      <c r="G219" s="12"/>
      <c r="H219" s="12"/>
    </row>
    <row r="220" spans="1:8" x14ac:dyDescent="0.25">
      <c r="A220">
        <v>14</v>
      </c>
      <c r="B220">
        <v>11</v>
      </c>
      <c r="D220" s="12">
        <v>5</v>
      </c>
      <c r="E220" s="12">
        <v>8</v>
      </c>
      <c r="F220" s="12">
        <v>12</v>
      </c>
      <c r="G220" s="12"/>
      <c r="H220" s="12"/>
    </row>
    <row r="221" spans="1:8" x14ac:dyDescent="0.25">
      <c r="A221">
        <v>14</v>
      </c>
      <c r="B221">
        <v>12</v>
      </c>
      <c r="D221" s="12">
        <v>1</v>
      </c>
      <c r="E221" s="12">
        <v>2</v>
      </c>
      <c r="F221" s="12">
        <v>2.5</v>
      </c>
      <c r="G221" s="12"/>
      <c r="H221" s="12"/>
    </row>
    <row r="222" spans="1:8" x14ac:dyDescent="0.25">
      <c r="A222">
        <v>14</v>
      </c>
      <c r="B222">
        <v>13</v>
      </c>
      <c r="D222" s="12">
        <v>4.9000000000000002E-2</v>
      </c>
      <c r="E222" s="12">
        <v>0.05</v>
      </c>
      <c r="F222" s="12">
        <v>5.0999999999999997E-2</v>
      </c>
      <c r="G222" s="12"/>
      <c r="H222" s="12"/>
    </row>
    <row r="223" spans="1:8" x14ac:dyDescent="0.25">
      <c r="A223">
        <v>14</v>
      </c>
      <c r="B223">
        <v>14</v>
      </c>
      <c r="D223" s="12">
        <v>38</v>
      </c>
      <c r="E223" s="12">
        <v>40</v>
      </c>
      <c r="F223" s="12">
        <v>45</v>
      </c>
      <c r="G223" s="12"/>
      <c r="H223" s="12"/>
    </row>
    <row r="224" spans="1:8" x14ac:dyDescent="0.25">
      <c r="A224">
        <v>14</v>
      </c>
      <c r="B224">
        <v>15</v>
      </c>
      <c r="D224" s="12">
        <v>1000000000</v>
      </c>
      <c r="E224" s="12">
        <v>2000000000</v>
      </c>
      <c r="F224" s="12">
        <v>2500000000</v>
      </c>
      <c r="G224" s="12"/>
      <c r="H224" s="12"/>
    </row>
    <row r="225" spans="1:8" x14ac:dyDescent="0.25">
      <c r="A225">
        <v>14</v>
      </c>
      <c r="B225">
        <v>16</v>
      </c>
      <c r="D225" s="12">
        <v>240</v>
      </c>
      <c r="E225" s="12">
        <v>300</v>
      </c>
      <c r="F225" s="12">
        <v>360</v>
      </c>
      <c r="G225" s="12"/>
      <c r="H225" s="12"/>
    </row>
    <row r="226" spans="1:8" x14ac:dyDescent="0.25">
      <c r="A226">
        <v>15</v>
      </c>
      <c r="B226">
        <v>1</v>
      </c>
      <c r="D226" s="12">
        <v>900</v>
      </c>
      <c r="E226" s="12">
        <v>917</v>
      </c>
      <c r="F226" s="12">
        <v>924</v>
      </c>
      <c r="G226" s="12"/>
      <c r="H226" s="12"/>
    </row>
    <row r="227" spans="1:8" x14ac:dyDescent="0.25">
      <c r="A227">
        <v>15</v>
      </c>
      <c r="B227">
        <v>2</v>
      </c>
      <c r="D227" s="12">
        <v>1000000</v>
      </c>
      <c r="E227" s="12">
        <v>5000000</v>
      </c>
      <c r="F227" s="12">
        <v>10000000</v>
      </c>
      <c r="G227" s="12"/>
      <c r="H227" s="12"/>
    </row>
    <row r="228" spans="1:8" x14ac:dyDescent="0.25">
      <c r="A228">
        <v>15</v>
      </c>
      <c r="B228">
        <v>3</v>
      </c>
      <c r="D228" s="12">
        <v>10000</v>
      </c>
      <c r="E228" s="12">
        <v>1000000</v>
      </c>
      <c r="F228" s="12">
        <v>5000000</v>
      </c>
      <c r="G228" s="12"/>
      <c r="H228" s="12"/>
    </row>
    <row r="229" spans="1:8" x14ac:dyDescent="0.25">
      <c r="A229">
        <v>15</v>
      </c>
      <c r="B229">
        <v>4</v>
      </c>
      <c r="D229" s="12">
        <v>150000</v>
      </c>
      <c r="E229" s="12">
        <v>800000</v>
      </c>
      <c r="F229" s="12">
        <v>2500000</v>
      </c>
      <c r="G229" s="12"/>
      <c r="H229" s="12"/>
    </row>
    <row r="230" spans="1:8" x14ac:dyDescent="0.25">
      <c r="A230">
        <v>15</v>
      </c>
      <c r="B230">
        <v>5</v>
      </c>
      <c r="D230" s="12">
        <v>1000</v>
      </c>
      <c r="E230" s="12">
        <v>2000</v>
      </c>
      <c r="F230" s="12">
        <v>2500</v>
      </c>
      <c r="G230" s="12"/>
      <c r="H230" s="12"/>
    </row>
    <row r="231" spans="1:8" x14ac:dyDescent="0.25">
      <c r="A231">
        <v>15</v>
      </c>
      <c r="B231">
        <v>6</v>
      </c>
      <c r="D231" s="12">
        <v>30</v>
      </c>
      <c r="E231" s="12">
        <v>90</v>
      </c>
      <c r="F231" s="12">
        <v>150</v>
      </c>
      <c r="G231" s="12"/>
      <c r="H231" s="12"/>
    </row>
    <row r="232" spans="1:8" x14ac:dyDescent="0.25">
      <c r="A232">
        <v>15</v>
      </c>
      <c r="B232">
        <v>7</v>
      </c>
      <c r="D232" s="12">
        <v>1</v>
      </c>
      <c r="E232" s="12">
        <v>5</v>
      </c>
      <c r="F232" s="12">
        <v>20</v>
      </c>
      <c r="G232" s="12"/>
      <c r="H232" s="12"/>
    </row>
    <row r="233" spans="1:8" x14ac:dyDescent="0.25">
      <c r="A233">
        <v>15</v>
      </c>
      <c r="B233">
        <v>8</v>
      </c>
      <c r="D233" s="12">
        <v>10000</v>
      </c>
      <c r="E233" s="12">
        <v>100000</v>
      </c>
      <c r="F233" s="12">
        <v>1000000</v>
      </c>
      <c r="G233" s="12"/>
      <c r="H233" s="12"/>
    </row>
    <row r="234" spans="1:8" x14ac:dyDescent="0.25">
      <c r="A234">
        <v>15</v>
      </c>
      <c r="B234">
        <v>9</v>
      </c>
      <c r="D234" s="12">
        <v>0.1</v>
      </c>
      <c r="E234" s="12">
        <v>1</v>
      </c>
      <c r="F234" s="12">
        <v>10</v>
      </c>
      <c r="G234" s="12"/>
      <c r="H234" s="12"/>
    </row>
    <row r="235" spans="1:8" x14ac:dyDescent="0.25">
      <c r="A235">
        <v>15</v>
      </c>
      <c r="B235">
        <v>10</v>
      </c>
      <c r="D235" s="12">
        <v>10000000</v>
      </c>
      <c r="E235" s="12">
        <v>20000000</v>
      </c>
      <c r="F235" s="12">
        <v>30000000</v>
      </c>
      <c r="G235" s="12"/>
      <c r="H235" s="12"/>
    </row>
    <row r="236" spans="1:8" x14ac:dyDescent="0.25">
      <c r="A236">
        <v>15</v>
      </c>
      <c r="B236">
        <v>11</v>
      </c>
      <c r="D236" s="12">
        <v>2</v>
      </c>
      <c r="E236" s="12">
        <v>6</v>
      </c>
      <c r="F236" s="12">
        <v>12</v>
      </c>
      <c r="G236" s="12"/>
      <c r="H236" s="12"/>
    </row>
    <row r="237" spans="1:8" x14ac:dyDescent="0.25">
      <c r="A237">
        <v>15</v>
      </c>
      <c r="B237">
        <v>12</v>
      </c>
      <c r="D237" s="12">
        <v>0.5</v>
      </c>
      <c r="E237" s="12">
        <v>1.5</v>
      </c>
      <c r="F237" s="12">
        <v>10</v>
      </c>
      <c r="G237" s="12"/>
      <c r="H237" s="12"/>
    </row>
    <row r="238" spans="1:8" x14ac:dyDescent="0.25">
      <c r="A238">
        <v>15</v>
      </c>
      <c r="B238">
        <v>13</v>
      </c>
      <c r="D238" s="12">
        <v>0.1</v>
      </c>
      <c r="E238" s="12">
        <v>0.2</v>
      </c>
      <c r="F238" s="12">
        <v>0.5</v>
      </c>
      <c r="G238" s="12"/>
      <c r="H238" s="12"/>
    </row>
    <row r="239" spans="1:8" x14ac:dyDescent="0.25">
      <c r="A239">
        <v>15</v>
      </c>
      <c r="B239">
        <v>14</v>
      </c>
      <c r="D239" s="12">
        <v>20</v>
      </c>
      <c r="E239" s="12">
        <v>30</v>
      </c>
      <c r="F239" s="12">
        <v>35</v>
      </c>
      <c r="G239" s="12"/>
      <c r="H239" s="12"/>
    </row>
    <row r="240" spans="1:8" x14ac:dyDescent="0.25">
      <c r="A240">
        <v>15</v>
      </c>
      <c r="B240">
        <v>15</v>
      </c>
      <c r="D240" s="12">
        <v>10000000</v>
      </c>
      <c r="E240" s="12">
        <v>100000000</v>
      </c>
      <c r="F240" s="12">
        <v>500000000</v>
      </c>
      <c r="G240" s="12"/>
      <c r="H240" s="12"/>
    </row>
    <row r="241" spans="1:8" x14ac:dyDescent="0.25">
      <c r="A241">
        <v>15</v>
      </c>
      <c r="B241">
        <v>16</v>
      </c>
      <c r="D241" s="12">
        <v>25</v>
      </c>
      <c r="E241" s="12">
        <v>45</v>
      </c>
      <c r="F241" s="12">
        <v>70</v>
      </c>
      <c r="G241" s="12"/>
      <c r="H241" s="12"/>
    </row>
    <row r="242" spans="1:8" x14ac:dyDescent="0.25">
      <c r="A242">
        <v>16</v>
      </c>
      <c r="B242">
        <v>1</v>
      </c>
      <c r="D242" s="12">
        <v>700</v>
      </c>
      <c r="E242" s="12">
        <v>900</v>
      </c>
      <c r="F242" s="12">
        <v>1200</v>
      </c>
      <c r="G242" s="12"/>
      <c r="H242" s="12"/>
    </row>
    <row r="243" spans="1:8" x14ac:dyDescent="0.25">
      <c r="A243">
        <v>16</v>
      </c>
      <c r="B243">
        <v>2</v>
      </c>
      <c r="D243" s="12">
        <v>10000</v>
      </c>
      <c r="E243" s="12">
        <v>100000</v>
      </c>
      <c r="F243" s="12">
        <v>500000</v>
      </c>
      <c r="G243" s="12"/>
      <c r="H243" s="12"/>
    </row>
    <row r="244" spans="1:8" x14ac:dyDescent="0.25">
      <c r="A244">
        <v>16</v>
      </c>
      <c r="B244">
        <v>3</v>
      </c>
      <c r="D244" s="12">
        <v>5000</v>
      </c>
      <c r="E244" s="12">
        <v>100000</v>
      </c>
      <c r="F244" s="12">
        <v>500000</v>
      </c>
      <c r="G244" s="12"/>
      <c r="H244" s="12"/>
    </row>
    <row r="245" spans="1:8" x14ac:dyDescent="0.25">
      <c r="A245">
        <v>16</v>
      </c>
      <c r="B245">
        <v>4</v>
      </c>
      <c r="D245" s="12">
        <v>500</v>
      </c>
      <c r="E245" s="12">
        <v>30000</v>
      </c>
      <c r="F245" s="12">
        <v>100000</v>
      </c>
      <c r="G245" s="12"/>
      <c r="H245" s="12"/>
    </row>
    <row r="246" spans="1:8" x14ac:dyDescent="0.25">
      <c r="A246">
        <v>16</v>
      </c>
      <c r="B246">
        <v>5</v>
      </c>
      <c r="D246" s="12">
        <v>100</v>
      </c>
      <c r="E246" s="12">
        <v>400</v>
      </c>
      <c r="F246" s="12">
        <v>1500</v>
      </c>
      <c r="G246" s="12"/>
      <c r="H246" s="12"/>
    </row>
    <row r="247" spans="1:8" x14ac:dyDescent="0.25">
      <c r="A247">
        <v>16</v>
      </c>
      <c r="B247">
        <v>6</v>
      </c>
      <c r="D247" s="12">
        <v>10</v>
      </c>
      <c r="E247" s="12">
        <v>30</v>
      </c>
      <c r="F247" s="12">
        <v>100</v>
      </c>
      <c r="G247" s="12"/>
      <c r="H247" s="12"/>
    </row>
    <row r="248" spans="1:8" x14ac:dyDescent="0.25">
      <c r="A248">
        <v>16</v>
      </c>
      <c r="B248">
        <v>7</v>
      </c>
      <c r="D248" s="12">
        <v>0.2</v>
      </c>
      <c r="E248" s="12">
        <v>2</v>
      </c>
      <c r="F248" s="12">
        <v>5</v>
      </c>
      <c r="G248" s="12"/>
      <c r="H248" s="12"/>
    </row>
    <row r="249" spans="1:8" x14ac:dyDescent="0.25">
      <c r="A249">
        <v>16</v>
      </c>
      <c r="B249">
        <v>8</v>
      </c>
      <c r="D249" s="12">
        <v>120</v>
      </c>
      <c r="E249" s="12">
        <v>1000</v>
      </c>
      <c r="F249" s="12">
        <v>100000</v>
      </c>
      <c r="G249" s="12"/>
      <c r="H249" s="12"/>
    </row>
    <row r="250" spans="1:8" x14ac:dyDescent="0.25">
      <c r="A250">
        <v>16</v>
      </c>
      <c r="B250">
        <v>9</v>
      </c>
      <c r="D250" s="12">
        <v>1</v>
      </c>
      <c r="E250" s="12">
        <v>6</v>
      </c>
      <c r="F250" s="12">
        <v>30</v>
      </c>
      <c r="G250" s="12"/>
      <c r="H250" s="12"/>
    </row>
    <row r="251" spans="1:8" x14ac:dyDescent="0.25">
      <c r="A251">
        <v>16</v>
      </c>
      <c r="B251">
        <v>10</v>
      </c>
      <c r="D251" s="12">
        <v>10000</v>
      </c>
      <c r="E251" s="12">
        <v>300000</v>
      </c>
      <c r="F251" s="12">
        <v>600000</v>
      </c>
      <c r="G251" s="12"/>
      <c r="H251" s="12"/>
    </row>
    <row r="252" spans="1:8" x14ac:dyDescent="0.25">
      <c r="A252">
        <v>16</v>
      </c>
      <c r="B252">
        <v>11</v>
      </c>
      <c r="D252" s="12">
        <v>50</v>
      </c>
      <c r="E252" s="12">
        <v>150</v>
      </c>
      <c r="F252" s="12">
        <v>400</v>
      </c>
      <c r="G252" s="12"/>
      <c r="H252" s="12"/>
    </row>
    <row r="253" spans="1:8" x14ac:dyDescent="0.25">
      <c r="A253">
        <v>16</v>
      </c>
      <c r="B253">
        <v>12</v>
      </c>
      <c r="D253" s="12">
        <v>2</v>
      </c>
      <c r="E253" s="12">
        <v>7</v>
      </c>
      <c r="F253" s="12">
        <v>15</v>
      </c>
      <c r="G253" s="12"/>
      <c r="H253" s="12"/>
    </row>
    <row r="254" spans="1:8" x14ac:dyDescent="0.25">
      <c r="A254">
        <v>16</v>
      </c>
      <c r="B254">
        <v>13</v>
      </c>
      <c r="D254" s="12">
        <v>0.05</v>
      </c>
      <c r="E254" s="12">
        <v>0.2</v>
      </c>
      <c r="F254" s="12">
        <v>0.4</v>
      </c>
      <c r="G254" s="12"/>
      <c r="H254" s="12"/>
    </row>
    <row r="255" spans="1:8" x14ac:dyDescent="0.25">
      <c r="A255">
        <v>16</v>
      </c>
      <c r="B255">
        <v>14</v>
      </c>
      <c r="D255" s="12">
        <v>30</v>
      </c>
      <c r="E255" s="12">
        <v>43</v>
      </c>
      <c r="F255" s="12">
        <v>55</v>
      </c>
      <c r="G255" s="12"/>
      <c r="H255" s="12"/>
    </row>
    <row r="256" spans="1:8" x14ac:dyDescent="0.25">
      <c r="A256">
        <v>16</v>
      </c>
      <c r="B256">
        <v>15</v>
      </c>
      <c r="D256" s="12">
        <v>5000000</v>
      </c>
      <c r="E256" s="12">
        <v>50000000</v>
      </c>
      <c r="F256" s="12">
        <v>100000000</v>
      </c>
      <c r="G256" s="12"/>
      <c r="H256" s="12"/>
    </row>
    <row r="257" spans="1:8" x14ac:dyDescent="0.25">
      <c r="A257">
        <v>16</v>
      </c>
      <c r="B257">
        <v>16</v>
      </c>
      <c r="D257" s="12">
        <v>75</v>
      </c>
      <c r="E257" s="12">
        <v>100</v>
      </c>
      <c r="F257" s="12">
        <v>140</v>
      </c>
      <c r="G257" s="12"/>
      <c r="H257" s="12"/>
    </row>
    <row r="258" spans="1:8" x14ac:dyDescent="0.25">
      <c r="A258">
        <v>17</v>
      </c>
      <c r="B258">
        <v>1</v>
      </c>
      <c r="D258" s="12">
        <v>905</v>
      </c>
      <c r="E258" s="12">
        <v>910</v>
      </c>
      <c r="F258" s="12">
        <v>940</v>
      </c>
      <c r="G258" s="12"/>
      <c r="H258" s="12"/>
    </row>
    <row r="259" spans="1:8" x14ac:dyDescent="0.25">
      <c r="A259">
        <v>17</v>
      </c>
      <c r="B259">
        <v>2</v>
      </c>
      <c r="D259" s="12">
        <v>5000000</v>
      </c>
      <c r="E259" s="12">
        <v>15000000</v>
      </c>
      <c r="F259" s="12">
        <v>25000000</v>
      </c>
      <c r="G259" s="12"/>
      <c r="H259" s="12"/>
    </row>
    <row r="260" spans="1:8" x14ac:dyDescent="0.25">
      <c r="A260">
        <v>17</v>
      </c>
      <c r="B260">
        <v>3</v>
      </c>
      <c r="D260" s="12">
        <v>100000</v>
      </c>
      <c r="E260" s="12">
        <v>500000</v>
      </c>
      <c r="F260" s="12">
        <v>1000000</v>
      </c>
      <c r="G260" s="12"/>
      <c r="H260" s="12"/>
    </row>
    <row r="261" spans="1:8" x14ac:dyDescent="0.25">
      <c r="A261">
        <v>17</v>
      </c>
      <c r="B261">
        <v>4</v>
      </c>
      <c r="D261" s="12">
        <v>1000000</v>
      </c>
      <c r="E261" s="12">
        <v>4000000</v>
      </c>
      <c r="F261" s="12">
        <v>20000000</v>
      </c>
      <c r="G261" s="12"/>
      <c r="H261" s="12"/>
    </row>
    <row r="262" spans="1:8" x14ac:dyDescent="0.25">
      <c r="A262">
        <v>17</v>
      </c>
      <c r="B262">
        <v>5</v>
      </c>
      <c r="D262" s="12">
        <v>1500</v>
      </c>
      <c r="E262" s="12">
        <v>2000</v>
      </c>
      <c r="F262" s="12">
        <v>2500</v>
      </c>
      <c r="G262" s="12"/>
      <c r="H262" s="12"/>
    </row>
    <row r="263" spans="1:8" x14ac:dyDescent="0.25">
      <c r="A263">
        <v>17</v>
      </c>
      <c r="B263">
        <v>6</v>
      </c>
      <c r="D263" s="12">
        <v>50</v>
      </c>
      <c r="E263" s="12">
        <v>110</v>
      </c>
      <c r="F263" s="12">
        <v>150</v>
      </c>
      <c r="G263" s="12"/>
      <c r="H263" s="12"/>
    </row>
    <row r="264" spans="1:8" x14ac:dyDescent="0.25">
      <c r="A264">
        <v>17</v>
      </c>
      <c r="B264">
        <v>7</v>
      </c>
      <c r="D264" s="12">
        <v>2</v>
      </c>
      <c r="E264" s="12">
        <v>5</v>
      </c>
      <c r="F264" s="12">
        <v>25</v>
      </c>
      <c r="G264" s="12"/>
      <c r="H264" s="12"/>
    </row>
    <row r="265" spans="1:8" x14ac:dyDescent="0.25">
      <c r="A265">
        <v>17</v>
      </c>
      <c r="B265">
        <v>8</v>
      </c>
      <c r="D265" s="12">
        <v>5000000</v>
      </c>
      <c r="E265" s="12">
        <v>20000000</v>
      </c>
      <c r="F265" s="12">
        <v>100000000</v>
      </c>
      <c r="G265" s="12"/>
      <c r="H265" s="12"/>
    </row>
    <row r="266" spans="1:8" x14ac:dyDescent="0.25">
      <c r="A266">
        <v>17</v>
      </c>
      <c r="B266">
        <v>9</v>
      </c>
      <c r="D266" s="12">
        <v>3</v>
      </c>
      <c r="E266" s="12">
        <v>12</v>
      </c>
      <c r="F266" s="12">
        <v>30</v>
      </c>
      <c r="G266" s="12"/>
      <c r="H266" s="12"/>
    </row>
    <row r="267" spans="1:8" x14ac:dyDescent="0.25">
      <c r="A267">
        <v>17</v>
      </c>
      <c r="B267">
        <v>10</v>
      </c>
      <c r="D267" s="12">
        <v>100000</v>
      </c>
      <c r="E267" s="12">
        <v>9000000</v>
      </c>
      <c r="F267" s="12">
        <v>20000000</v>
      </c>
      <c r="G267" s="12"/>
      <c r="H267" s="12"/>
    </row>
    <row r="268" spans="1:8" x14ac:dyDescent="0.25">
      <c r="A268">
        <v>17</v>
      </c>
      <c r="B268">
        <v>11</v>
      </c>
      <c r="D268" s="12">
        <v>0.5</v>
      </c>
      <c r="E268" s="12">
        <v>1</v>
      </c>
      <c r="F268" s="12">
        <v>2</v>
      </c>
      <c r="G268" s="12"/>
      <c r="H268" s="12"/>
    </row>
    <row r="269" spans="1:8" x14ac:dyDescent="0.25">
      <c r="A269">
        <v>17</v>
      </c>
      <c r="B269">
        <v>12</v>
      </c>
      <c r="D269" s="12">
        <v>2</v>
      </c>
      <c r="E269" s="12">
        <v>3</v>
      </c>
      <c r="F269" s="12">
        <v>4</v>
      </c>
      <c r="G269" s="12"/>
      <c r="H269" s="12"/>
    </row>
    <row r="270" spans="1:8" x14ac:dyDescent="0.25">
      <c r="A270">
        <v>17</v>
      </c>
      <c r="B270">
        <v>13</v>
      </c>
      <c r="D270" s="12">
        <v>0.1</v>
      </c>
      <c r="E270" s="12">
        <v>0.3</v>
      </c>
      <c r="F270" s="12">
        <v>0.4</v>
      </c>
      <c r="G270" s="12"/>
      <c r="H270" s="12"/>
    </row>
    <row r="271" spans="1:8" x14ac:dyDescent="0.25">
      <c r="A271">
        <v>17</v>
      </c>
      <c r="B271">
        <v>14</v>
      </c>
      <c r="D271" s="12">
        <v>19</v>
      </c>
      <c r="E271" s="12">
        <v>27</v>
      </c>
      <c r="F271" s="12">
        <v>40</v>
      </c>
      <c r="G271" s="12"/>
      <c r="H271" s="12"/>
    </row>
    <row r="272" spans="1:8" x14ac:dyDescent="0.25">
      <c r="A272">
        <v>17</v>
      </c>
      <c r="B272">
        <v>15</v>
      </c>
      <c r="D272" s="12">
        <v>300000</v>
      </c>
      <c r="E272" s="12">
        <v>500000</v>
      </c>
      <c r="F272" s="12">
        <v>1000000</v>
      </c>
      <c r="G272" s="12"/>
      <c r="H272" s="12"/>
    </row>
    <row r="273" spans="1:8" x14ac:dyDescent="0.25">
      <c r="A273">
        <v>17</v>
      </c>
      <c r="B273">
        <v>16</v>
      </c>
      <c r="D273" s="12">
        <v>17</v>
      </c>
      <c r="E273" s="12">
        <v>20</v>
      </c>
      <c r="F273" s="12">
        <v>48</v>
      </c>
      <c r="G273" s="12"/>
      <c r="H273" s="12"/>
    </row>
    <row r="274" spans="1:8" x14ac:dyDescent="0.25">
      <c r="A274">
        <v>18</v>
      </c>
      <c r="B274">
        <v>1</v>
      </c>
      <c r="D274" s="12">
        <v>800</v>
      </c>
      <c r="E274" s="12">
        <v>920</v>
      </c>
      <c r="F274" s="12">
        <v>1000</v>
      </c>
      <c r="G274" s="12"/>
      <c r="H274" s="12"/>
    </row>
    <row r="275" spans="1:8" x14ac:dyDescent="0.25">
      <c r="A275">
        <v>18</v>
      </c>
      <c r="B275">
        <v>2</v>
      </c>
      <c r="D275" s="12">
        <v>4000000</v>
      </c>
      <c r="E275" s="12">
        <v>5000000</v>
      </c>
      <c r="F275" s="12">
        <v>6000000</v>
      </c>
      <c r="G275" s="12"/>
      <c r="H275" s="12"/>
    </row>
    <row r="276" spans="1:8" x14ac:dyDescent="0.25">
      <c r="A276">
        <v>18</v>
      </c>
      <c r="B276">
        <v>3</v>
      </c>
      <c r="D276" s="12">
        <v>100000</v>
      </c>
      <c r="E276" s="12">
        <v>500000</v>
      </c>
      <c r="F276" s="12">
        <v>1000000</v>
      </c>
      <c r="G276" s="12"/>
      <c r="H276" s="12"/>
    </row>
    <row r="277" spans="1:8" x14ac:dyDescent="0.25">
      <c r="A277">
        <v>18</v>
      </c>
      <c r="B277">
        <v>4</v>
      </c>
      <c r="D277" s="12">
        <v>2000000</v>
      </c>
      <c r="E277" s="12">
        <v>8000000</v>
      </c>
      <c r="F277" s="12">
        <v>10000000</v>
      </c>
      <c r="G277" s="12"/>
      <c r="H277" s="12"/>
    </row>
    <row r="278" spans="1:8" x14ac:dyDescent="0.25">
      <c r="A278">
        <v>18</v>
      </c>
      <c r="B278">
        <v>5</v>
      </c>
      <c r="D278" s="12">
        <v>1400</v>
      </c>
      <c r="E278" s="12">
        <v>1500</v>
      </c>
      <c r="F278" s="12">
        <v>1600</v>
      </c>
      <c r="G278" s="12"/>
      <c r="H278" s="12"/>
    </row>
    <row r="279" spans="1:8" x14ac:dyDescent="0.25">
      <c r="A279">
        <v>18</v>
      </c>
      <c r="B279">
        <v>6</v>
      </c>
      <c r="D279" s="12">
        <v>15</v>
      </c>
      <c r="E279" s="12">
        <v>20</v>
      </c>
      <c r="F279" s="12">
        <v>25</v>
      </c>
      <c r="G279" s="12"/>
      <c r="H279" s="12"/>
    </row>
    <row r="280" spans="1:8" x14ac:dyDescent="0.25">
      <c r="A280">
        <v>18</v>
      </c>
      <c r="B280">
        <v>7</v>
      </c>
      <c r="D280" s="12">
        <v>0.5</v>
      </c>
      <c r="E280" s="12">
        <v>2</v>
      </c>
      <c r="F280" s="12">
        <v>2.5</v>
      </c>
      <c r="G280" s="12"/>
      <c r="H280" s="12"/>
    </row>
    <row r="281" spans="1:8" x14ac:dyDescent="0.25">
      <c r="A281">
        <v>18</v>
      </c>
      <c r="B281">
        <v>8</v>
      </c>
      <c r="D281" s="12">
        <v>10000000</v>
      </c>
      <c r="E281" s="12">
        <v>13000000</v>
      </c>
      <c r="F281" s="12">
        <v>15000000</v>
      </c>
      <c r="G281" s="12"/>
      <c r="H281" s="12"/>
    </row>
    <row r="282" spans="1:8" x14ac:dyDescent="0.25">
      <c r="A282">
        <v>18</v>
      </c>
      <c r="B282">
        <v>9</v>
      </c>
      <c r="D282" s="12">
        <v>3</v>
      </c>
      <c r="E282" s="12">
        <v>5</v>
      </c>
      <c r="F282" s="12">
        <v>7</v>
      </c>
      <c r="G282" s="12"/>
      <c r="H282" s="12"/>
    </row>
    <row r="283" spans="1:8" x14ac:dyDescent="0.25">
      <c r="A283">
        <v>18</v>
      </c>
      <c r="B283">
        <v>10</v>
      </c>
      <c r="D283" s="12">
        <v>4000000</v>
      </c>
      <c r="E283" s="12">
        <v>5000000</v>
      </c>
      <c r="F283" s="12">
        <v>6000000</v>
      </c>
      <c r="G283" s="12"/>
      <c r="H283" s="12"/>
    </row>
    <row r="284" spans="1:8" x14ac:dyDescent="0.25">
      <c r="A284">
        <v>18</v>
      </c>
      <c r="B284">
        <v>11</v>
      </c>
      <c r="D284" s="12">
        <v>15</v>
      </c>
      <c r="E284" s="12">
        <v>30</v>
      </c>
      <c r="F284" s="12">
        <v>35</v>
      </c>
      <c r="G284" s="12"/>
      <c r="H284" s="12"/>
    </row>
    <row r="285" spans="1:8" x14ac:dyDescent="0.25">
      <c r="A285">
        <v>18</v>
      </c>
      <c r="B285">
        <v>12</v>
      </c>
      <c r="D285" s="12">
        <v>3</v>
      </c>
      <c r="E285" s="12">
        <v>5</v>
      </c>
      <c r="F285" s="12">
        <v>10</v>
      </c>
      <c r="G285" s="12"/>
      <c r="H285" s="12"/>
    </row>
    <row r="286" spans="1:8" x14ac:dyDescent="0.25">
      <c r="A286">
        <v>18</v>
      </c>
      <c r="B286">
        <v>13</v>
      </c>
      <c r="D286" s="12">
        <v>0.1</v>
      </c>
      <c r="E286" s="12">
        <v>0.3</v>
      </c>
      <c r="F286" s="12">
        <v>0.5</v>
      </c>
      <c r="G286" s="12"/>
      <c r="H286" s="12"/>
    </row>
    <row r="287" spans="1:8" x14ac:dyDescent="0.25">
      <c r="A287">
        <v>18</v>
      </c>
      <c r="B287">
        <v>14</v>
      </c>
      <c r="D287" s="12">
        <v>15</v>
      </c>
      <c r="E287" s="12">
        <v>25</v>
      </c>
      <c r="F287" s="12">
        <v>35</v>
      </c>
      <c r="G287" s="12"/>
      <c r="H287" s="12"/>
    </row>
    <row r="288" spans="1:8" x14ac:dyDescent="0.25">
      <c r="A288">
        <v>18</v>
      </c>
      <c r="B288">
        <v>15</v>
      </c>
      <c r="D288" s="12">
        <v>1000000</v>
      </c>
      <c r="E288" s="12">
        <v>25000000</v>
      </c>
      <c r="F288" s="12">
        <v>50000000</v>
      </c>
      <c r="G288" s="12"/>
      <c r="H288" s="12"/>
    </row>
    <row r="289" spans="1:8" x14ac:dyDescent="0.25">
      <c r="A289">
        <v>18</v>
      </c>
      <c r="B289">
        <v>16</v>
      </c>
      <c r="D289" s="12">
        <v>40</v>
      </c>
      <c r="E289" s="12">
        <v>60</v>
      </c>
      <c r="F289" s="12">
        <v>120</v>
      </c>
      <c r="G289" s="12"/>
      <c r="H289" s="12"/>
    </row>
    <row r="290" spans="1:8" x14ac:dyDescent="0.25">
      <c r="A290">
        <v>19</v>
      </c>
      <c r="B290">
        <v>1</v>
      </c>
      <c r="D290" s="12">
        <v>790</v>
      </c>
      <c r="E290" s="12">
        <v>815</v>
      </c>
      <c r="F290" s="12">
        <v>850</v>
      </c>
      <c r="G290" s="12"/>
      <c r="H290" s="12"/>
    </row>
    <row r="291" spans="1:8" x14ac:dyDescent="0.25">
      <c r="A291">
        <v>19</v>
      </c>
      <c r="B291">
        <v>2</v>
      </c>
      <c r="D291" s="12">
        <v>5000000</v>
      </c>
      <c r="E291" s="12">
        <v>10000000</v>
      </c>
      <c r="F291" s="12">
        <v>12000000</v>
      </c>
      <c r="G291" s="12"/>
      <c r="H291" s="12"/>
    </row>
    <row r="292" spans="1:8" x14ac:dyDescent="0.25">
      <c r="A292">
        <v>19</v>
      </c>
      <c r="B292">
        <v>3</v>
      </c>
      <c r="D292" s="12">
        <v>70000</v>
      </c>
      <c r="E292" s="12">
        <v>75000</v>
      </c>
      <c r="F292" s="12">
        <v>80000</v>
      </c>
      <c r="G292" s="12"/>
      <c r="H292" s="12"/>
    </row>
    <row r="293" spans="1:8" x14ac:dyDescent="0.25">
      <c r="A293">
        <v>19</v>
      </c>
      <c r="B293">
        <v>4</v>
      </c>
      <c r="D293" s="12">
        <v>800000</v>
      </c>
      <c r="E293" s="12">
        <v>1000000</v>
      </c>
      <c r="F293" s="12">
        <v>1200000</v>
      </c>
      <c r="G293" s="12"/>
      <c r="H293" s="12"/>
    </row>
    <row r="294" spans="1:8" x14ac:dyDescent="0.25">
      <c r="A294">
        <v>19</v>
      </c>
      <c r="B294">
        <v>5</v>
      </c>
      <c r="D294" s="12">
        <v>2000</v>
      </c>
      <c r="E294" s="12">
        <v>2200</v>
      </c>
      <c r="F294" s="12">
        <v>2500</v>
      </c>
      <c r="G294" s="12"/>
      <c r="H294" s="12"/>
    </row>
    <row r="295" spans="1:8" x14ac:dyDescent="0.25">
      <c r="A295">
        <v>19</v>
      </c>
      <c r="B295">
        <v>6</v>
      </c>
      <c r="D295" s="12">
        <v>50</v>
      </c>
      <c r="E295" s="12">
        <v>100</v>
      </c>
      <c r="F295" s="12">
        <v>120</v>
      </c>
      <c r="G295" s="12"/>
      <c r="H295" s="12"/>
    </row>
    <row r="296" spans="1:8" x14ac:dyDescent="0.25">
      <c r="A296">
        <v>19</v>
      </c>
      <c r="B296">
        <v>7</v>
      </c>
      <c r="D296" s="12">
        <v>0.2</v>
      </c>
      <c r="E296" s="12">
        <v>0.5</v>
      </c>
      <c r="F296" s="12">
        <v>1</v>
      </c>
      <c r="G296" s="12"/>
      <c r="H296" s="12"/>
    </row>
    <row r="297" spans="1:8" x14ac:dyDescent="0.25">
      <c r="A297">
        <v>19</v>
      </c>
      <c r="B297">
        <v>8</v>
      </c>
      <c r="D297" s="12">
        <v>50000000</v>
      </c>
      <c r="E297" s="12">
        <v>100000000</v>
      </c>
      <c r="F297" s="12">
        <v>120000000</v>
      </c>
      <c r="G297" s="12"/>
      <c r="H297" s="12"/>
    </row>
    <row r="298" spans="1:8" x14ac:dyDescent="0.25">
      <c r="A298">
        <v>19</v>
      </c>
      <c r="B298">
        <v>9</v>
      </c>
      <c r="D298" s="12">
        <v>5</v>
      </c>
      <c r="E298" s="12">
        <v>10</v>
      </c>
      <c r="F298" s="12">
        <v>20</v>
      </c>
      <c r="G298" s="12"/>
      <c r="H298" s="12"/>
    </row>
    <row r="299" spans="1:8" x14ac:dyDescent="0.25">
      <c r="A299">
        <v>19</v>
      </c>
      <c r="B299">
        <v>10</v>
      </c>
      <c r="D299" s="12">
        <v>10000000</v>
      </c>
      <c r="E299" s="12">
        <v>20000000</v>
      </c>
      <c r="F299" s="12">
        <v>25000000</v>
      </c>
      <c r="G299" s="12"/>
      <c r="H299" s="12"/>
    </row>
    <row r="300" spans="1:8" x14ac:dyDescent="0.25">
      <c r="A300">
        <v>19</v>
      </c>
      <c r="B300">
        <v>11</v>
      </c>
      <c r="D300" s="12">
        <v>3</v>
      </c>
      <c r="E300" s="12">
        <v>5</v>
      </c>
      <c r="F300" s="12">
        <v>8</v>
      </c>
      <c r="G300" s="12"/>
      <c r="H300" s="12"/>
    </row>
    <row r="301" spans="1:8" x14ac:dyDescent="0.25">
      <c r="A301">
        <v>19</v>
      </c>
      <c r="B301">
        <v>12</v>
      </c>
      <c r="D301" s="12">
        <v>4</v>
      </c>
      <c r="E301" s="12">
        <v>5</v>
      </c>
      <c r="F301" s="12">
        <v>10</v>
      </c>
      <c r="G301" s="12"/>
      <c r="H301" s="12"/>
    </row>
    <row r="302" spans="1:8" x14ac:dyDescent="0.25">
      <c r="A302">
        <v>19</v>
      </c>
      <c r="B302">
        <v>13</v>
      </c>
      <c r="D302" s="12">
        <v>0.25</v>
      </c>
      <c r="E302" s="12">
        <v>0.3</v>
      </c>
      <c r="F302" s="12">
        <v>0.33</v>
      </c>
      <c r="G302" s="12"/>
      <c r="H302" s="12"/>
    </row>
    <row r="303" spans="1:8" x14ac:dyDescent="0.25">
      <c r="A303">
        <v>19</v>
      </c>
      <c r="B303">
        <v>14</v>
      </c>
      <c r="D303" s="12">
        <v>25</v>
      </c>
      <c r="E303" s="12">
        <v>30</v>
      </c>
      <c r="F303" s="12">
        <v>35</v>
      </c>
      <c r="G303" s="12"/>
      <c r="H303" s="12"/>
    </row>
    <row r="304" spans="1:8" x14ac:dyDescent="0.25">
      <c r="A304">
        <v>19</v>
      </c>
      <c r="B304">
        <v>15</v>
      </c>
      <c r="D304" s="12">
        <v>800000000</v>
      </c>
      <c r="E304" s="12">
        <v>1000000000</v>
      </c>
      <c r="F304" s="12">
        <v>1500000000</v>
      </c>
      <c r="G304" s="12"/>
      <c r="H304" s="12"/>
    </row>
    <row r="305" spans="1:8" x14ac:dyDescent="0.25">
      <c r="A305">
        <v>19</v>
      </c>
      <c r="B305">
        <v>16</v>
      </c>
      <c r="D305" s="12">
        <v>40</v>
      </c>
      <c r="E305" s="12">
        <v>60</v>
      </c>
      <c r="F305" s="12">
        <v>90</v>
      </c>
      <c r="G305" s="12"/>
      <c r="H305" s="12"/>
    </row>
    <row r="306" spans="1:8" x14ac:dyDescent="0.25">
      <c r="A306">
        <v>20</v>
      </c>
      <c r="B306">
        <v>1</v>
      </c>
      <c r="D306" s="12">
        <v>800</v>
      </c>
      <c r="E306" s="12">
        <v>850</v>
      </c>
      <c r="F306" s="12">
        <v>870</v>
      </c>
      <c r="G306" s="12"/>
      <c r="H306" s="12"/>
    </row>
    <row r="307" spans="1:8" x14ac:dyDescent="0.25">
      <c r="A307">
        <v>20</v>
      </c>
      <c r="B307">
        <v>2</v>
      </c>
      <c r="D307" s="12">
        <v>500000</v>
      </c>
      <c r="E307" s="12">
        <v>1000000</v>
      </c>
      <c r="F307" s="12">
        <v>1500000</v>
      </c>
      <c r="G307" s="12"/>
      <c r="H307" s="12"/>
    </row>
    <row r="308" spans="1:8" x14ac:dyDescent="0.25">
      <c r="A308">
        <v>20</v>
      </c>
      <c r="B308">
        <v>3</v>
      </c>
      <c r="D308" s="12">
        <v>60000</v>
      </c>
      <c r="E308" s="12">
        <v>75000</v>
      </c>
      <c r="F308" s="12">
        <v>85000</v>
      </c>
      <c r="G308" s="12"/>
      <c r="H308" s="12"/>
    </row>
    <row r="309" spans="1:8" x14ac:dyDescent="0.25">
      <c r="A309">
        <v>20</v>
      </c>
      <c r="B309">
        <v>4</v>
      </c>
      <c r="D309" s="12">
        <v>50000</v>
      </c>
      <c r="E309" s="12">
        <v>100000</v>
      </c>
      <c r="F309" s="12">
        <v>1000000</v>
      </c>
      <c r="G309" s="12"/>
      <c r="H309" s="12"/>
    </row>
    <row r="310" spans="1:8" x14ac:dyDescent="0.25">
      <c r="A310">
        <v>20</v>
      </c>
      <c r="B310">
        <v>5</v>
      </c>
      <c r="D310" s="12">
        <v>1500</v>
      </c>
      <c r="E310" s="12">
        <v>2000</v>
      </c>
      <c r="F310" s="12">
        <v>2500</v>
      </c>
      <c r="G310" s="12"/>
      <c r="H310" s="12"/>
    </row>
    <row r="311" spans="1:8" x14ac:dyDescent="0.25">
      <c r="A311">
        <v>20</v>
      </c>
      <c r="B311">
        <v>6</v>
      </c>
      <c r="D311" s="12">
        <v>140</v>
      </c>
      <c r="E311" s="12">
        <v>160</v>
      </c>
      <c r="F311" s="12">
        <v>200</v>
      </c>
      <c r="G311" s="12"/>
      <c r="H311" s="12"/>
    </row>
    <row r="312" spans="1:8" x14ac:dyDescent="0.25">
      <c r="A312">
        <v>20</v>
      </c>
      <c r="B312">
        <v>7</v>
      </c>
      <c r="D312" s="12">
        <v>5</v>
      </c>
      <c r="E312" s="12">
        <v>10</v>
      </c>
      <c r="F312" s="12">
        <v>15</v>
      </c>
      <c r="G312" s="12"/>
      <c r="H312" s="12"/>
    </row>
    <row r="313" spans="1:8" x14ac:dyDescent="0.25">
      <c r="A313">
        <v>20</v>
      </c>
      <c r="B313">
        <v>8</v>
      </c>
      <c r="D313" s="12">
        <v>100000000</v>
      </c>
      <c r="E313" s="12">
        <v>140000000</v>
      </c>
      <c r="F313" s="12">
        <v>160000000</v>
      </c>
      <c r="G313" s="12"/>
      <c r="H313" s="12"/>
    </row>
    <row r="314" spans="1:8" x14ac:dyDescent="0.25">
      <c r="A314">
        <v>20</v>
      </c>
      <c r="B314">
        <v>9</v>
      </c>
      <c r="D314" s="12">
        <v>7</v>
      </c>
      <c r="E314" s="12">
        <v>15</v>
      </c>
      <c r="F314" s="12">
        <v>25</v>
      </c>
      <c r="G314" s="12"/>
      <c r="H314" s="12"/>
    </row>
    <row r="315" spans="1:8" x14ac:dyDescent="0.25">
      <c r="A315">
        <v>20</v>
      </c>
      <c r="B315">
        <v>10</v>
      </c>
      <c r="D315" s="12">
        <v>50000</v>
      </c>
      <c r="E315" s="12">
        <v>100000</v>
      </c>
      <c r="F315" s="12">
        <v>1000000</v>
      </c>
      <c r="G315" s="12"/>
      <c r="H315" s="12"/>
    </row>
    <row r="316" spans="1:8" x14ac:dyDescent="0.25">
      <c r="A316">
        <v>20</v>
      </c>
      <c r="B316">
        <v>11</v>
      </c>
      <c r="D316" s="12">
        <v>1</v>
      </c>
      <c r="E316" s="12">
        <v>3</v>
      </c>
      <c r="F316" s="12">
        <v>5</v>
      </c>
      <c r="G316" s="12"/>
      <c r="H316" s="12"/>
    </row>
    <row r="317" spans="1:8" x14ac:dyDescent="0.25">
      <c r="A317">
        <v>20</v>
      </c>
      <c r="B317">
        <v>12</v>
      </c>
      <c r="D317" s="12">
        <v>3</v>
      </c>
      <c r="E317" s="12">
        <v>4</v>
      </c>
      <c r="F317" s="12">
        <v>5</v>
      </c>
      <c r="G317" s="12"/>
      <c r="H317" s="12"/>
    </row>
    <row r="318" spans="1:8" x14ac:dyDescent="0.25">
      <c r="A318">
        <v>20</v>
      </c>
      <c r="B318">
        <v>13</v>
      </c>
      <c r="D318" s="12">
        <v>0.25</v>
      </c>
      <c r="E318" s="12">
        <v>0.3</v>
      </c>
      <c r="F318" s="12">
        <v>0.4</v>
      </c>
      <c r="G318" s="12"/>
      <c r="H318" s="12"/>
    </row>
    <row r="319" spans="1:8" x14ac:dyDescent="0.25">
      <c r="A319">
        <v>20</v>
      </c>
      <c r="B319">
        <v>14</v>
      </c>
      <c r="D319" s="12">
        <v>30</v>
      </c>
      <c r="E319" s="12">
        <v>45</v>
      </c>
      <c r="F319" s="12">
        <v>50</v>
      </c>
      <c r="G319" s="12"/>
      <c r="H319" s="12"/>
    </row>
    <row r="320" spans="1:8" x14ac:dyDescent="0.25">
      <c r="A320">
        <v>20</v>
      </c>
      <c r="B320">
        <v>15</v>
      </c>
      <c r="D320" s="12">
        <v>800000000</v>
      </c>
      <c r="E320" s="12">
        <v>1000000000</v>
      </c>
      <c r="F320" s="12">
        <v>1300000000</v>
      </c>
      <c r="G320" s="12"/>
      <c r="H320" s="12"/>
    </row>
    <row r="321" spans="1:8" x14ac:dyDescent="0.25">
      <c r="A321">
        <v>20</v>
      </c>
      <c r="B321">
        <v>16</v>
      </c>
      <c r="D321" s="12">
        <v>30</v>
      </c>
      <c r="E321" s="12">
        <v>35</v>
      </c>
      <c r="F321" s="12">
        <v>50</v>
      </c>
      <c r="G321" s="12"/>
      <c r="H321" s="12"/>
    </row>
    <row r="322" spans="1:8" x14ac:dyDescent="0.25">
      <c r="A322">
        <v>21</v>
      </c>
      <c r="B322">
        <v>1</v>
      </c>
      <c r="D322" s="12">
        <v>915</v>
      </c>
      <c r="E322" s="12">
        <v>917</v>
      </c>
      <c r="F322" s="12">
        <v>920</v>
      </c>
      <c r="G322" s="12"/>
      <c r="H322" s="12"/>
    </row>
    <row r="323" spans="1:8" x14ac:dyDescent="0.25">
      <c r="A323">
        <v>21</v>
      </c>
      <c r="B323">
        <v>2</v>
      </c>
      <c r="D323" s="12">
        <v>2000000</v>
      </c>
      <c r="E323" s="12">
        <v>3000000</v>
      </c>
      <c r="F323" s="12">
        <v>5000000</v>
      </c>
      <c r="G323" s="12"/>
      <c r="H323" s="12"/>
    </row>
    <row r="324" spans="1:8" x14ac:dyDescent="0.25">
      <c r="A324">
        <v>21</v>
      </c>
      <c r="B324">
        <v>3</v>
      </c>
      <c r="D324" s="12">
        <v>500000</v>
      </c>
      <c r="E324" s="12">
        <v>800000</v>
      </c>
      <c r="F324" s="12">
        <v>1000000</v>
      </c>
      <c r="G324" s="12"/>
      <c r="H324" s="12"/>
    </row>
    <row r="325" spans="1:8" x14ac:dyDescent="0.25">
      <c r="A325">
        <v>21</v>
      </c>
      <c r="B325">
        <v>4</v>
      </c>
      <c r="D325" s="12">
        <v>1000000</v>
      </c>
      <c r="E325" s="12">
        <v>2000000</v>
      </c>
      <c r="F325" s="12">
        <v>4000000</v>
      </c>
      <c r="G325" s="12"/>
      <c r="H325" s="12"/>
    </row>
    <row r="326" spans="1:8" x14ac:dyDescent="0.25">
      <c r="A326">
        <v>21</v>
      </c>
      <c r="B326">
        <v>5</v>
      </c>
      <c r="D326" s="12">
        <v>1650</v>
      </c>
      <c r="E326" s="12">
        <v>1700</v>
      </c>
      <c r="F326" s="12">
        <v>1720</v>
      </c>
      <c r="G326" s="12"/>
      <c r="H326" s="12"/>
    </row>
    <row r="327" spans="1:8" x14ac:dyDescent="0.25">
      <c r="A327">
        <v>21</v>
      </c>
      <c r="B327">
        <v>6</v>
      </c>
      <c r="D327" s="12">
        <v>20</v>
      </c>
      <c r="E327" s="12">
        <v>30</v>
      </c>
      <c r="F327" s="12">
        <v>40</v>
      </c>
      <c r="G327" s="12"/>
      <c r="H327" s="12"/>
    </row>
    <row r="328" spans="1:8" x14ac:dyDescent="0.25">
      <c r="A328">
        <v>21</v>
      </c>
      <c r="B328">
        <v>7</v>
      </c>
      <c r="D328" s="12">
        <v>5</v>
      </c>
      <c r="E328" s="12">
        <v>10</v>
      </c>
      <c r="F328" s="12">
        <v>20</v>
      </c>
      <c r="G328" s="12"/>
      <c r="H328" s="12"/>
    </row>
    <row r="329" spans="1:8" x14ac:dyDescent="0.25">
      <c r="A329">
        <v>21</v>
      </c>
      <c r="B329">
        <v>8</v>
      </c>
      <c r="D329" s="12">
        <v>100000</v>
      </c>
      <c r="E329" s="12">
        <v>500000</v>
      </c>
      <c r="F329" s="12">
        <v>1000000</v>
      </c>
      <c r="G329" s="12"/>
      <c r="H329" s="12"/>
    </row>
    <row r="330" spans="1:8" x14ac:dyDescent="0.25">
      <c r="A330">
        <v>21</v>
      </c>
      <c r="B330">
        <v>9</v>
      </c>
      <c r="D330" s="12">
        <v>2</v>
      </c>
      <c r="E330" s="12">
        <v>5</v>
      </c>
      <c r="F330" s="12">
        <v>10</v>
      </c>
      <c r="G330" s="12"/>
      <c r="H330" s="12"/>
    </row>
    <row r="331" spans="1:8" x14ac:dyDescent="0.25">
      <c r="A331">
        <v>21</v>
      </c>
      <c r="B331">
        <v>10</v>
      </c>
      <c r="D331" s="12">
        <v>5000000</v>
      </c>
      <c r="E331" s="12">
        <v>8000000</v>
      </c>
      <c r="F331" s="12">
        <v>10000000</v>
      </c>
      <c r="G331" s="12"/>
      <c r="H331" s="12"/>
    </row>
    <row r="332" spans="1:8" x14ac:dyDescent="0.25">
      <c r="A332">
        <v>21</v>
      </c>
      <c r="B332">
        <v>11</v>
      </c>
      <c r="D332" s="12">
        <v>0.5</v>
      </c>
      <c r="E332" s="12">
        <v>1</v>
      </c>
      <c r="F332" s="12">
        <v>2</v>
      </c>
      <c r="G332" s="12"/>
      <c r="H332" s="12"/>
    </row>
    <row r="333" spans="1:8" x14ac:dyDescent="0.25">
      <c r="A333">
        <v>21</v>
      </c>
      <c r="B333">
        <v>12</v>
      </c>
      <c r="D333" s="12">
        <v>4</v>
      </c>
      <c r="E333" s="12">
        <v>7</v>
      </c>
      <c r="F333" s="12">
        <v>10</v>
      </c>
      <c r="G333" s="12"/>
      <c r="H333" s="12"/>
    </row>
    <row r="334" spans="1:8" x14ac:dyDescent="0.25">
      <c r="A334">
        <v>21</v>
      </c>
      <c r="B334">
        <v>13</v>
      </c>
      <c r="D334" s="12">
        <v>0.2</v>
      </c>
      <c r="E334" s="12">
        <v>0.25</v>
      </c>
      <c r="F334" s="12">
        <v>0.5</v>
      </c>
      <c r="G334" s="12"/>
      <c r="H334" s="12"/>
    </row>
    <row r="335" spans="1:8" x14ac:dyDescent="0.25">
      <c r="A335">
        <v>21</v>
      </c>
      <c r="B335">
        <v>14</v>
      </c>
      <c r="D335" s="12">
        <v>30</v>
      </c>
      <c r="E335" s="12">
        <v>32</v>
      </c>
      <c r="F335" s="12">
        <v>35</v>
      </c>
      <c r="G335" s="12"/>
      <c r="H335" s="12"/>
    </row>
    <row r="336" spans="1:8" x14ac:dyDescent="0.25">
      <c r="A336">
        <v>21</v>
      </c>
      <c r="B336">
        <v>15</v>
      </c>
      <c r="D336" s="12">
        <v>1000000000</v>
      </c>
      <c r="E336" s="12">
        <v>5000000000</v>
      </c>
      <c r="F336" s="12">
        <v>7000000000</v>
      </c>
      <c r="G336" s="12"/>
      <c r="H336" s="12"/>
    </row>
    <row r="337" spans="1:8" x14ac:dyDescent="0.25">
      <c r="A337">
        <v>21</v>
      </c>
      <c r="B337">
        <v>16</v>
      </c>
      <c r="D337" s="12">
        <v>30</v>
      </c>
      <c r="E337" s="12">
        <v>60</v>
      </c>
      <c r="F337" s="12">
        <v>80</v>
      </c>
      <c r="G337" s="12"/>
      <c r="H337" s="12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29D52-6E8D-46EF-A5DC-23E6A112EE1A}">
  <sheetPr codeName="Sheet4"/>
  <dimension ref="A1:HE16285"/>
  <sheetViews>
    <sheetView workbookViewId="0">
      <selection activeCell="G2" sqref="G2:H14"/>
    </sheetView>
  </sheetViews>
  <sheetFormatPr defaultRowHeight="15" x14ac:dyDescent="0.25"/>
  <cols>
    <col min="48" max="49" width="2.85546875" customWidth="1"/>
    <col min="50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customWidth="1"/>
    <col min="100" max="109" width="21.7109375" style="5" customWidth="1"/>
    <col min="110" max="117" width="9.140625" style="5"/>
    <col min="119" max="132" width="12.85546875" customWidth="1"/>
  </cols>
  <sheetData>
    <row r="1" spans="1:213" ht="15.75" thickBot="1" x14ac:dyDescent="0.3">
      <c r="A1" t="s">
        <v>338</v>
      </c>
      <c r="G1" t="s">
        <v>355</v>
      </c>
      <c r="H1" t="s">
        <v>101</v>
      </c>
      <c r="P1" t="s">
        <v>78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  <c r="V1" t="s">
        <v>86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80</v>
      </c>
      <c r="AE1" t="s">
        <v>338</v>
      </c>
      <c r="AG1" t="s">
        <v>42</v>
      </c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37" t="s">
        <v>48</v>
      </c>
      <c r="DL1" s="37" t="s">
        <v>221</v>
      </c>
      <c r="DM1" s="37" t="s">
        <v>49</v>
      </c>
      <c r="DO1" t="s">
        <v>338</v>
      </c>
      <c r="DP1" t="s">
        <v>432</v>
      </c>
      <c r="DQ1">
        <f>COUNTIF($CV$2:$CV$13, "&gt;=0.01"   )</f>
        <v>5</v>
      </c>
      <c r="DR1" t="s">
        <v>50</v>
      </c>
      <c r="DS1">
        <v>12</v>
      </c>
      <c r="DT1" t="s">
        <v>219</v>
      </c>
      <c r="DU1">
        <v>13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/>
    </row>
    <row r="2" spans="1:213" x14ac:dyDescent="0.25">
      <c r="A2">
        <v>1</v>
      </c>
      <c r="B2">
        <v>1</v>
      </c>
      <c r="C2" t="s">
        <v>249</v>
      </c>
      <c r="D2" s="12">
        <v>5500</v>
      </c>
      <c r="E2" s="12">
        <v>5800</v>
      </c>
      <c r="F2" s="12">
        <v>6500</v>
      </c>
      <c r="G2">
        <v>5034.1666666666661</v>
      </c>
      <c r="H2" s="12">
        <v>5911</v>
      </c>
      <c r="P2" t="s">
        <v>1</v>
      </c>
      <c r="Q2">
        <v>0.5713571428571429</v>
      </c>
      <c r="R2">
        <v>0.52915100000000004</v>
      </c>
      <c r="S2">
        <v>0.21875</v>
      </c>
      <c r="T2">
        <v>0.35150000000000003</v>
      </c>
      <c r="U2">
        <v>0.61265000000000003</v>
      </c>
      <c r="V2">
        <v>6.0000000000000005E-2</v>
      </c>
      <c r="W2">
        <v>0.9751846241242188</v>
      </c>
      <c r="X2">
        <v>0.35</v>
      </c>
      <c r="Y2">
        <v>0.41854999999999987</v>
      </c>
      <c r="Z2">
        <v>0.95315884507894666</v>
      </c>
      <c r="AA2">
        <v>0.24012500000000003</v>
      </c>
      <c r="AB2">
        <v>0.27274999999999999</v>
      </c>
      <c r="AC2">
        <v>0.28625</v>
      </c>
      <c r="AD2">
        <f>AVERAGE($Q$2:$AC$2)</f>
        <v>0.44918666246617761</v>
      </c>
      <c r="AE2" t="s">
        <v>52</v>
      </c>
      <c r="AF2">
        <f>VARP($Q$14:$AC$14)</f>
        <v>2.6192875963664777E-2</v>
      </c>
      <c r="AG2">
        <v>0.26248321821489229</v>
      </c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12</v>
      </c>
      <c r="CW2" s="5">
        <f>SUM($Q$17:$AC$17)</f>
        <v>-3</v>
      </c>
      <c r="CX2" s="5">
        <v>0.18934911242603542</v>
      </c>
      <c r="CY2" s="5">
        <f>SUM($Q$33:$AC$33)</f>
        <v>9</v>
      </c>
      <c r="CZ2" s="5">
        <v>0.63905325443786987</v>
      </c>
      <c r="DA2" s="5">
        <v>-3.9819145403963328E-2</v>
      </c>
      <c r="DB2" s="5">
        <v>0.96069632089270829</v>
      </c>
      <c r="DC2" s="5">
        <v>0.15357541652589751</v>
      </c>
      <c r="DD2" s="5">
        <f t="shared" ref="DD2:DD13" si="0">($CV$4*CZ2+CY2*$CV$8/$CV$4-$CV$4)/($CV$2*$CV$4)</f>
        <v>0.26282051282051283</v>
      </c>
      <c r="DE2" s="5">
        <f t="shared" ref="DE2:DE13" si="1">($CV$4*CX2+CW2*$CV$6/$CV$4-$CV$4)/($CV$2*$CV$4)</f>
        <v>-3.2051282051282062E-2</v>
      </c>
      <c r="DF2" s="5">
        <v>0.13883359750400937</v>
      </c>
      <c r="DG2" s="5">
        <v>1.7200133437343719</v>
      </c>
      <c r="DH2" s="5">
        <f t="shared" ref="DH2:DH13" si="2">COUNTIF($Q2:$AC2, "&lt;=.05"   )</f>
        <v>0</v>
      </c>
      <c r="DI2" s="5">
        <f t="shared" ref="DI2:DI13" si="3">COUNTIF($Q2:$AC2, "&gt;=.95"   )</f>
        <v>2</v>
      </c>
      <c r="DJ2" s="5">
        <v>2</v>
      </c>
      <c r="DK2" s="5">
        <f t="shared" ref="DK2:DK13" si="4">ABS(COUNTIF($Q2:$AC2, "&lt;=.5")/13 -0.5)</f>
        <v>0.11538461538461542</v>
      </c>
      <c r="DL2" s="5">
        <f t="shared" ref="DL2:DL13" si="5">AVERAGE($Q2:$AC2)</f>
        <v>0.44918666246617761</v>
      </c>
      <c r="DM2" s="5">
        <f t="shared" ref="DM2:DM13" si="6">STDEV($Q2:$AC2)</f>
        <v>0.27461694960326921</v>
      </c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VARP(Tadini_Clermont!$Q$33:$AC$33)</f>
        <v>0.52071005917159763</v>
      </c>
      <c r="GT2">
        <v>0</v>
      </c>
      <c r="GU2">
        <v>-2.366863905325443E-2</v>
      </c>
      <c r="GV2">
        <v>0.11834319526627221</v>
      </c>
      <c r="GW2">
        <v>0.33136094674556205</v>
      </c>
      <c r="GX2">
        <v>7.1005917159763288E-2</v>
      </c>
      <c r="GY2">
        <v>-0.1420118343195266</v>
      </c>
      <c r="GZ2">
        <v>-4.7337278106508861E-2</v>
      </c>
      <c r="HA2">
        <v>-9.4674556213017735E-2</v>
      </c>
      <c r="HB2">
        <v>2.366863905325443E-2</v>
      </c>
      <c r="HC2">
        <v>0.11834319526627221</v>
      </c>
      <c r="HD2">
        <v>-0.23668639053254439</v>
      </c>
    </row>
    <row r="3" spans="1:213" x14ac:dyDescent="0.25">
      <c r="A3">
        <v>1</v>
      </c>
      <c r="B3">
        <v>2</v>
      </c>
      <c r="C3" t="s">
        <v>250</v>
      </c>
      <c r="D3" s="12">
        <v>1000000</v>
      </c>
      <c r="E3" s="12">
        <v>2000000</v>
      </c>
      <c r="F3" s="12">
        <v>3000000</v>
      </c>
      <c r="G3">
        <v>2785499.9999999995</v>
      </c>
      <c r="H3" s="12">
        <v>2064780</v>
      </c>
      <c r="P3" t="s">
        <v>2</v>
      </c>
      <c r="Q3">
        <v>0.87268181818181811</v>
      </c>
      <c r="R3">
        <v>0.316195</v>
      </c>
      <c r="S3">
        <v>0.35</v>
      </c>
      <c r="T3">
        <v>0.16740000000000002</v>
      </c>
      <c r="U3">
        <v>0.31265000000000004</v>
      </c>
      <c r="V3">
        <v>0.54500000000000004</v>
      </c>
      <c r="W3">
        <v>0.48875000000000002</v>
      </c>
      <c r="X3">
        <v>0.61250000000000004</v>
      </c>
      <c r="Y3">
        <v>0.23427499999999996</v>
      </c>
      <c r="Z3">
        <v>0.52387755102040812</v>
      </c>
      <c r="AA3">
        <v>0.25756250000000003</v>
      </c>
      <c r="AB3">
        <v>0.76639999999999997</v>
      </c>
      <c r="AC3">
        <v>0.84875</v>
      </c>
      <c r="AD3">
        <f>AVERAGE($Q$3:$AC$3)</f>
        <v>0.48431091301555579</v>
      </c>
      <c r="AE3" t="s">
        <v>54</v>
      </c>
      <c r="AF3">
        <f>VARP($AD$2:$AD$13)</f>
        <v>6.8783437022342676E-3</v>
      </c>
      <c r="AG3">
        <v>6.8929039844847106E-2</v>
      </c>
      <c r="AX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SUM($Q$18:$AC$18)</f>
        <v>-1</v>
      </c>
      <c r="CX3" s="5">
        <v>4.4733727810650885</v>
      </c>
      <c r="CY3" s="5">
        <f>SUM($Q$34:$AC$34)</f>
        <v>13</v>
      </c>
      <c r="CZ3" s="5">
        <v>0</v>
      </c>
      <c r="DA3" s="5">
        <v>0.12589152466414791</v>
      </c>
      <c r="DB3" s="5">
        <v>0.47979498062937576</v>
      </c>
      <c r="DC3" s="5">
        <v>0.23213760983660367</v>
      </c>
      <c r="DD3" s="5">
        <f t="shared" si="0"/>
        <v>0.33974358974358976</v>
      </c>
      <c r="DE3" s="5">
        <f t="shared" si="1"/>
        <v>0.30128205128205127</v>
      </c>
      <c r="DF3" s="5">
        <v>0.42081179500030197</v>
      </c>
      <c r="DG3" s="5">
        <v>1.4017836368991583</v>
      </c>
      <c r="DH3" s="5">
        <f t="shared" si="2"/>
        <v>0</v>
      </c>
      <c r="DI3" s="5">
        <f t="shared" si="3"/>
        <v>0</v>
      </c>
      <c r="DJ3" s="5">
        <v>0</v>
      </c>
      <c r="DK3" s="5">
        <f t="shared" si="4"/>
        <v>3.8461538461538436E-2</v>
      </c>
      <c r="DL3" s="5">
        <f t="shared" si="5"/>
        <v>0.48431091301555579</v>
      </c>
      <c r="DM3" s="5">
        <f t="shared" si="6"/>
        <v>0.23718102628355034</v>
      </c>
      <c r="DO3" s="9" t="s">
        <v>376</v>
      </c>
      <c r="DP3" s="9">
        <v>1</v>
      </c>
      <c r="DQ3" s="9">
        <v>0.15009043865013585</v>
      </c>
      <c r="DR3" s="9">
        <v>0.41729072286212171</v>
      </c>
      <c r="DS3" s="9">
        <v>0.35513551754785255</v>
      </c>
      <c r="DT3" s="9">
        <v>0.1108155206416645</v>
      </c>
      <c r="DU3" s="9">
        <v>3.5712443746029145E-2</v>
      </c>
      <c r="DV3" s="9">
        <v>-0.60672241211821965</v>
      </c>
      <c r="DW3" s="9">
        <v>-0.63566527887101021</v>
      </c>
      <c r="DX3" s="9">
        <v>7.066514272635474E-2</v>
      </c>
      <c r="DY3" s="9">
        <v>-0.36596973769210966</v>
      </c>
      <c r="DZ3" s="9">
        <v>-0.24951119950219938</v>
      </c>
      <c r="EA3" s="9">
        <v>0.45277739360399821</v>
      </c>
      <c r="EB3" s="9">
        <v>-5.4821172612891704E-2</v>
      </c>
      <c r="GR3" t="s">
        <v>2</v>
      </c>
      <c r="GS3">
        <v>0</v>
      </c>
      <c r="GT3">
        <f>VARP(Tadini_Clermont!$Q$34:$AC$34)</f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</row>
    <row r="4" spans="1:213" x14ac:dyDescent="0.25">
      <c r="A4">
        <v>1</v>
      </c>
      <c r="B4">
        <v>3</v>
      </c>
      <c r="C4" t="s">
        <v>251</v>
      </c>
      <c r="D4" s="12">
        <v>10</v>
      </c>
      <c r="E4" s="12">
        <v>50</v>
      </c>
      <c r="F4" s="12">
        <v>70</v>
      </c>
      <c r="G4">
        <v>29.416666666666664</v>
      </c>
      <c r="H4" s="12">
        <v>25</v>
      </c>
      <c r="P4" t="s">
        <v>3</v>
      </c>
      <c r="Q4">
        <v>4.9685990338164253E-2</v>
      </c>
      <c r="R4">
        <v>4.4553759135048554E-2</v>
      </c>
      <c r="S4">
        <v>3.3624454148471622E-2</v>
      </c>
      <c r="T4">
        <v>0.90274999999999994</v>
      </c>
      <c r="U4">
        <v>0.83795000000000008</v>
      </c>
      <c r="V4">
        <v>0.5</v>
      </c>
      <c r="W4">
        <v>0.45499999999999996</v>
      </c>
      <c r="X4">
        <v>0.95</v>
      </c>
      <c r="Y4">
        <v>4.2468112244897958E-2</v>
      </c>
      <c r="Z4">
        <v>0.9529891307326126</v>
      </c>
      <c r="AA4">
        <v>0.85700000000000021</v>
      </c>
      <c r="AB4">
        <v>0.95632632325594769</v>
      </c>
      <c r="AC4">
        <v>0.95918365643106407</v>
      </c>
      <c r="AD4">
        <f>AVERAGE($Q$4:$AC$4)</f>
        <v>0.5801178020220159</v>
      </c>
      <c r="AE4" t="s">
        <v>57</v>
      </c>
      <c r="AF4">
        <f>VARP($Q$2:$AC$13)</f>
        <v>9.9788764180043468E-2</v>
      </c>
      <c r="AX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13</v>
      </c>
      <c r="CW4" s="5">
        <f>SUM($Q$19:$AC$19)</f>
        <v>1</v>
      </c>
      <c r="CX4" s="5">
        <v>1.6804733727810648</v>
      </c>
      <c r="CY4" s="5">
        <f>SUM($Q$35:$AC$35)</f>
        <v>-1</v>
      </c>
      <c r="CZ4" s="5">
        <v>1.7751479289940826</v>
      </c>
      <c r="DA4" s="5">
        <v>-5.1144319576462961E-2</v>
      </c>
      <c r="DB4" s="5">
        <v>0.48226831590451058</v>
      </c>
      <c r="DC4" s="5">
        <v>3.120109985265844E-2</v>
      </c>
      <c r="DD4" s="5">
        <f t="shared" si="0"/>
        <v>3.2051282051282028E-2</v>
      </c>
      <c r="DE4" s="5">
        <f t="shared" si="1"/>
        <v>4.4871794871794851E-2</v>
      </c>
      <c r="DF4" s="5">
        <v>9.4827086094131214E-4</v>
      </c>
      <c r="DG4" s="5">
        <v>2.7802993972221981</v>
      </c>
      <c r="DH4" s="5">
        <f t="shared" si="2"/>
        <v>4</v>
      </c>
      <c r="DI4" s="5">
        <f t="shared" si="3"/>
        <v>4</v>
      </c>
      <c r="DJ4" s="5">
        <v>8</v>
      </c>
      <c r="DK4" s="5">
        <f t="shared" si="4"/>
        <v>3.8461538461538436E-2</v>
      </c>
      <c r="DL4" s="5">
        <f t="shared" si="5"/>
        <v>0.5801178020220159</v>
      </c>
      <c r="DM4" s="5">
        <f t="shared" si="6"/>
        <v>0.40684606182575039</v>
      </c>
      <c r="DO4" s="9" t="s">
        <v>218</v>
      </c>
      <c r="DP4" s="9">
        <v>0.15009043865013585</v>
      </c>
      <c r="DQ4" s="9">
        <v>1</v>
      </c>
      <c r="DR4" s="9">
        <v>0.34213191673556409</v>
      </c>
      <c r="DS4" s="9">
        <v>-0.39152277117694456</v>
      </c>
      <c r="DT4" s="9">
        <v>0.30923405377450552</v>
      </c>
      <c r="DU4" s="9">
        <v>-0.37657877703563847</v>
      </c>
      <c r="DV4" s="9">
        <v>-0.22248228818572549</v>
      </c>
      <c r="DW4" s="9">
        <v>0.12948915065444813</v>
      </c>
      <c r="DX4" s="9">
        <v>0.28602749862052862</v>
      </c>
      <c r="DY4" s="9">
        <v>0.2672892228278354</v>
      </c>
      <c r="DZ4" s="9">
        <v>0.41987893569649232</v>
      </c>
      <c r="EA4" s="9">
        <v>-0.27355407603982657</v>
      </c>
      <c r="EB4" s="9">
        <v>0.41743783636537279</v>
      </c>
      <c r="GR4" t="s">
        <v>3</v>
      </c>
      <c r="GS4">
        <v>-2.366863905325443E-2</v>
      </c>
      <c r="GT4">
        <v>0</v>
      </c>
      <c r="GU4">
        <f>VARP(Tadini_Clermont!$Q$35:$AC$35)</f>
        <v>0.99408284023668636</v>
      </c>
      <c r="GV4">
        <v>0.26035502958579887</v>
      </c>
      <c r="GW4">
        <v>0.23668639053254437</v>
      </c>
      <c r="GX4">
        <v>9.4674556213017694E-2</v>
      </c>
      <c r="GY4">
        <v>-0.18934911242603553</v>
      </c>
      <c r="GZ4">
        <v>-0.16568047337278105</v>
      </c>
      <c r="HA4">
        <v>-0.3313609467455621</v>
      </c>
      <c r="HB4">
        <v>0.23668639053254437</v>
      </c>
      <c r="HC4">
        <v>0.26035502958579887</v>
      </c>
      <c r="HD4">
        <v>0.40236686390532539</v>
      </c>
    </row>
    <row r="5" spans="1:213" x14ac:dyDescent="0.25">
      <c r="A5">
        <v>1</v>
      </c>
      <c r="B5">
        <v>4</v>
      </c>
      <c r="C5" t="s">
        <v>252</v>
      </c>
      <c r="D5" s="12">
        <v>100</v>
      </c>
      <c r="E5" s="12">
        <v>1200</v>
      </c>
      <c r="F5" s="12">
        <v>4000</v>
      </c>
      <c r="G5">
        <v>2360</v>
      </c>
      <c r="H5" s="12">
        <v>837</v>
      </c>
      <c r="P5" t="s">
        <v>4</v>
      </c>
      <c r="Q5">
        <v>0.47997499999999998</v>
      </c>
      <c r="R5">
        <v>6.4575500000000008E-2</v>
      </c>
      <c r="S5">
        <v>0.16250000000000001</v>
      </c>
      <c r="T5">
        <v>0.12154545454545455</v>
      </c>
      <c r="U5">
        <v>0.31265000000000004</v>
      </c>
      <c r="V5">
        <v>4.5999599959996008E-2</v>
      </c>
      <c r="W5">
        <v>0.14000000000000001</v>
      </c>
      <c r="X5">
        <v>0.38750000000000001</v>
      </c>
      <c r="Y5">
        <v>0.95739971087820741</v>
      </c>
      <c r="Z5">
        <v>0.95323481740478455</v>
      </c>
      <c r="AA5">
        <v>0.30409090909090908</v>
      </c>
      <c r="AB5">
        <v>0.95632632325594769</v>
      </c>
      <c r="AC5">
        <v>0.73625000000000007</v>
      </c>
      <c r="AD5">
        <f>AVERAGE($Q$5:$AC$5)</f>
        <v>0.4324651780873307</v>
      </c>
      <c r="AE5" t="s">
        <v>59</v>
      </c>
      <c r="AF5">
        <f>AVERAGE($Q$2:$AC$13)</f>
        <v>0.48466942459397627</v>
      </c>
      <c r="AX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SUM($Q$20:$AC$20)</f>
        <v>-5</v>
      </c>
      <c r="CX5" s="5">
        <v>4.5207100591715967</v>
      </c>
      <c r="CY5" s="5">
        <f>SUM($Q$36:$AC$36)</f>
        <v>5</v>
      </c>
      <c r="CZ5" s="5">
        <v>1.5857988165680474</v>
      </c>
      <c r="DA5" s="5">
        <v>7.55534822629359E-2</v>
      </c>
      <c r="DB5" s="5">
        <v>7.187677466156158</v>
      </c>
      <c r="DC5" s="5">
        <v>0.36808524339069365</v>
      </c>
      <c r="DD5" s="5">
        <f t="shared" si="0"/>
        <v>0.21153846153846154</v>
      </c>
      <c r="DE5" s="5">
        <f t="shared" si="1"/>
        <v>0.35256410256410248</v>
      </c>
      <c r="DF5" s="5">
        <v>9.2517641284687382E-3</v>
      </c>
      <c r="DG5" s="5">
        <v>1.4500754556361781</v>
      </c>
      <c r="DH5" s="5">
        <f t="shared" si="2"/>
        <v>1</v>
      </c>
      <c r="DI5" s="5">
        <f t="shared" si="3"/>
        <v>3</v>
      </c>
      <c r="DJ5" s="5">
        <v>4</v>
      </c>
      <c r="DK5" s="5">
        <f t="shared" si="4"/>
        <v>0.19230769230769229</v>
      </c>
      <c r="DL5" s="5">
        <f t="shared" si="5"/>
        <v>0.4324651780873307</v>
      </c>
      <c r="DM5" s="5">
        <f t="shared" si="6"/>
        <v>0.35218062236507125</v>
      </c>
      <c r="DO5" s="9" t="s">
        <v>377</v>
      </c>
      <c r="DP5" s="9">
        <v>0.41729072286212171</v>
      </c>
      <c r="DQ5" s="9">
        <v>0.34213191673556409</v>
      </c>
      <c r="DR5" s="9">
        <v>1</v>
      </c>
      <c r="DS5" s="9">
        <v>0.34198291603616154</v>
      </c>
      <c r="DT5" s="9">
        <v>0.64588549226534053</v>
      </c>
      <c r="DU5" s="9">
        <v>-5.7808841581309611E-2</v>
      </c>
      <c r="DV5" s="9">
        <v>-0.74525487740933094</v>
      </c>
      <c r="DW5" s="9">
        <v>-0.36577756399503814</v>
      </c>
      <c r="DX5" s="9">
        <v>-9.7795574816870359E-2</v>
      </c>
      <c r="DY5" s="9">
        <v>-0.29941710823138712</v>
      </c>
      <c r="DZ5" s="9">
        <v>0.24396398693437604</v>
      </c>
      <c r="EA5" s="9">
        <v>-0.24828729240171674</v>
      </c>
      <c r="EB5" s="9">
        <v>-9.7433208441255734E-2</v>
      </c>
      <c r="GR5" t="s">
        <v>4</v>
      </c>
      <c r="GS5">
        <v>0.11834319526627221</v>
      </c>
      <c r="GT5">
        <v>0</v>
      </c>
      <c r="GU5">
        <v>0.26035502958579887</v>
      </c>
      <c r="GV5">
        <f>VARP(Tadini_Clermont!$Q$36:$AC$36)</f>
        <v>0.85207100591715978</v>
      </c>
      <c r="GW5">
        <v>0.35502958579881655</v>
      </c>
      <c r="GX5">
        <v>0.44970414201183423</v>
      </c>
      <c r="GY5">
        <v>-0.28402366863905326</v>
      </c>
      <c r="GZ5">
        <v>-9.4674556213017735E-2</v>
      </c>
      <c r="HA5">
        <v>-0.18934911242603547</v>
      </c>
      <c r="HB5">
        <v>4.7337278106508826E-2</v>
      </c>
      <c r="HC5">
        <v>0.23668639053254442</v>
      </c>
      <c r="HD5">
        <v>-0.16568047337278113</v>
      </c>
    </row>
    <row r="6" spans="1:213" x14ac:dyDescent="0.25">
      <c r="A6">
        <v>1</v>
      </c>
      <c r="B6">
        <v>5</v>
      </c>
      <c r="C6" t="s">
        <v>253</v>
      </c>
      <c r="D6" s="12">
        <v>5</v>
      </c>
      <c r="E6" s="12">
        <v>20</v>
      </c>
      <c r="F6" s="12">
        <v>50</v>
      </c>
      <c r="G6">
        <v>40.416666666666664</v>
      </c>
      <c r="H6" s="12">
        <v>27.51</v>
      </c>
      <c r="P6" t="s">
        <v>5</v>
      </c>
      <c r="Q6">
        <v>0.98542402826855124</v>
      </c>
      <c r="R6">
        <v>0.23428884615384615</v>
      </c>
      <c r="S6">
        <v>0.95364537766112567</v>
      </c>
      <c r="T6">
        <v>0.20165</v>
      </c>
      <c r="U6">
        <v>0.45517999999999997</v>
      </c>
      <c r="V6">
        <v>2.8109773375039591E-2</v>
      </c>
      <c r="W6">
        <v>4.806763285024155E-2</v>
      </c>
      <c r="X6">
        <v>0.5</v>
      </c>
      <c r="Y6">
        <v>0.32284999999999997</v>
      </c>
      <c r="Z6">
        <v>0.95315884507894666</v>
      </c>
      <c r="AA6">
        <v>8.1050000000000011E-2</v>
      </c>
      <c r="AB6">
        <v>2.3548319106333652E-2</v>
      </c>
      <c r="AC6">
        <v>0.66500000000000004</v>
      </c>
      <c r="AD6">
        <f>AVERAGE($Q$6:$AC$6)</f>
        <v>0.41938252480723731</v>
      </c>
      <c r="AX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-24</v>
      </c>
      <c r="CW6" s="5">
        <f>SUM($Q$21:$AC$21)</f>
        <v>-5</v>
      </c>
      <c r="CX6" s="5">
        <v>3.9053254437869818</v>
      </c>
      <c r="CY6" s="5">
        <f>SUM($Q$37:$AC$37)</f>
        <v>1</v>
      </c>
      <c r="CZ6" s="5">
        <v>0.68639053254437876</v>
      </c>
      <c r="DA6" s="5">
        <v>-1.4250034329808795E-2</v>
      </c>
      <c r="DB6" s="5">
        <v>10.183843127693905</v>
      </c>
      <c r="DC6" s="5">
        <v>0.25588092311988725</v>
      </c>
      <c r="DD6" s="5">
        <f t="shared" si="0"/>
        <v>6.41025641025641E-3</v>
      </c>
      <c r="DE6" s="5">
        <f t="shared" si="1"/>
        <v>0.30128205128205121</v>
      </c>
      <c r="DF6" s="5">
        <v>1.7139545560025029E-3</v>
      </c>
      <c r="DG6" s="5">
        <v>1.7015829584124849</v>
      </c>
      <c r="DH6" s="5">
        <f t="shared" si="2"/>
        <v>3</v>
      </c>
      <c r="DI6" s="5">
        <f t="shared" si="3"/>
        <v>3</v>
      </c>
      <c r="DJ6" s="5">
        <v>6</v>
      </c>
      <c r="DK6" s="5">
        <f t="shared" si="4"/>
        <v>0.19230769230769229</v>
      </c>
      <c r="DL6" s="5">
        <f t="shared" si="5"/>
        <v>0.41938252480723731</v>
      </c>
      <c r="DM6" s="5">
        <f t="shared" si="6"/>
        <v>0.36651215323750719</v>
      </c>
      <c r="DO6" s="9" t="s">
        <v>351</v>
      </c>
      <c r="DP6" s="9">
        <v>0.35513551754785255</v>
      </c>
      <c r="DQ6" s="9">
        <v>-0.39152277117694456</v>
      </c>
      <c r="DR6" s="9">
        <v>0.34198291603616154</v>
      </c>
      <c r="DS6" s="9">
        <v>1</v>
      </c>
      <c r="DT6" s="9">
        <v>0.22481328751470292</v>
      </c>
      <c r="DU6" s="9">
        <v>0.6567252724697058</v>
      </c>
      <c r="DV6" s="9">
        <v>-0.67612718836661878</v>
      </c>
      <c r="DW6" s="9">
        <v>-0.72607519072187132</v>
      </c>
      <c r="DX6" s="9">
        <v>-0.73594781526067721</v>
      </c>
      <c r="DY6" s="9">
        <v>-0.94195926724194512</v>
      </c>
      <c r="DZ6" s="9">
        <v>-0.31606190822253688</v>
      </c>
      <c r="EA6" s="9">
        <v>-0.17754086940327818</v>
      </c>
      <c r="EB6" s="9">
        <v>-0.86402142713410157</v>
      </c>
      <c r="GR6" t="s">
        <v>5</v>
      </c>
      <c r="GS6">
        <v>0.33136094674556205</v>
      </c>
      <c r="GT6">
        <v>0</v>
      </c>
      <c r="GU6">
        <v>0.23668639053254437</v>
      </c>
      <c r="GV6">
        <v>0.35502958579881655</v>
      </c>
      <c r="GW6">
        <f>VARP(Tadini_Clermont!$Q$37:$AC$37)</f>
        <v>0.99408284023668636</v>
      </c>
      <c r="GX6">
        <v>-9.4674556213017652E-2</v>
      </c>
      <c r="GY6">
        <v>-0.42603550295857989</v>
      </c>
      <c r="GZ6">
        <v>-0.14201183431952663</v>
      </c>
      <c r="HA6">
        <v>-0.28402366863905321</v>
      </c>
      <c r="HB6">
        <v>-0.23668639053254437</v>
      </c>
      <c r="HC6">
        <v>4.7337278106508826E-2</v>
      </c>
      <c r="HD6">
        <v>-9.4674556213017652E-2</v>
      </c>
    </row>
    <row r="7" spans="1:213" x14ac:dyDescent="0.25">
      <c r="A7">
        <v>1</v>
      </c>
      <c r="B7">
        <v>6</v>
      </c>
      <c r="C7" t="s">
        <v>254</v>
      </c>
      <c r="D7" s="12">
        <v>10</v>
      </c>
      <c r="E7" s="12">
        <v>100</v>
      </c>
      <c r="F7" s="12">
        <v>1000</v>
      </c>
      <c r="G7">
        <v>247.75000000000006</v>
      </c>
      <c r="H7" s="12">
        <v>12</v>
      </c>
      <c r="P7" t="s">
        <v>6</v>
      </c>
      <c r="Q7">
        <v>0.4199</v>
      </c>
      <c r="R7">
        <v>4.2429926589760698E-2</v>
      </c>
      <c r="S7">
        <v>0.5</v>
      </c>
      <c r="T7">
        <v>4.9752989134552728E-2</v>
      </c>
      <c r="U7">
        <v>0.44397500000000006</v>
      </c>
      <c r="V7">
        <v>4.8190286601453497E-2</v>
      </c>
      <c r="W7">
        <v>0.47750000000000004</v>
      </c>
      <c r="X7">
        <v>0.27500000000000002</v>
      </c>
      <c r="Y7">
        <v>0.95739971087820741</v>
      </c>
      <c r="Z7">
        <v>0.95315884507894666</v>
      </c>
      <c r="AA7">
        <v>0.11210000000000003</v>
      </c>
      <c r="AB7">
        <v>0.27050000000000002</v>
      </c>
      <c r="AC7">
        <v>0.52249999999999996</v>
      </c>
      <c r="AD7">
        <f>AVERAGE($Q$7:$AC$7)</f>
        <v>0.3901851352525324</v>
      </c>
      <c r="AX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SUM($Q$22:$AC$22)</f>
        <v>-7</v>
      </c>
      <c r="CX7" s="5">
        <v>4.2366863905325438</v>
      </c>
      <c r="CY7" s="5">
        <f>SUM($Q$38:$AC$38)</f>
        <v>3</v>
      </c>
      <c r="CZ7" s="5">
        <v>2.0591715976331364</v>
      </c>
      <c r="DA7" s="5">
        <v>-6.6509170107738047E-2</v>
      </c>
      <c r="DB7" s="5">
        <v>1.2882262436374403</v>
      </c>
      <c r="DC7" s="5">
        <v>0.34569250879934721</v>
      </c>
      <c r="DD7" s="5">
        <f t="shared" si="0"/>
        <v>0.1858974358974359</v>
      </c>
      <c r="DE7" s="5">
        <f t="shared" si="1"/>
        <v>0.35256410256410248</v>
      </c>
      <c r="DF7" s="5">
        <v>5.4535223051977227E-3</v>
      </c>
      <c r="DG7" s="5">
        <v>1.8396273809362838</v>
      </c>
      <c r="DH7" s="5">
        <f t="shared" si="2"/>
        <v>3</v>
      </c>
      <c r="DI7" s="5">
        <f t="shared" si="3"/>
        <v>2</v>
      </c>
      <c r="DJ7" s="5">
        <v>5</v>
      </c>
      <c r="DK7" s="5">
        <f t="shared" si="4"/>
        <v>0.26923076923076927</v>
      </c>
      <c r="DL7" s="5">
        <f t="shared" si="5"/>
        <v>0.3901851352525324</v>
      </c>
      <c r="DM7" s="5">
        <f t="shared" si="6"/>
        <v>0.30799759282763228</v>
      </c>
      <c r="DO7" s="9" t="s">
        <v>357</v>
      </c>
      <c r="DP7" s="9">
        <v>0.1108155206416645</v>
      </c>
      <c r="DQ7" s="9">
        <v>0.30923405377450552</v>
      </c>
      <c r="DR7" s="9">
        <v>0.64588549226534053</v>
      </c>
      <c r="DS7" s="9">
        <v>0.22481328751470292</v>
      </c>
      <c r="DT7" s="9">
        <v>1</v>
      </c>
      <c r="DU7" s="9">
        <v>0.24375552986308702</v>
      </c>
      <c r="DV7" s="9">
        <v>-0.45811847011266038</v>
      </c>
      <c r="DW7" s="9">
        <v>0.11556261428356793</v>
      </c>
      <c r="DX7" s="9">
        <v>-0.47625228400709574</v>
      </c>
      <c r="DY7" s="9">
        <v>-0.23076957170776169</v>
      </c>
      <c r="DZ7" s="9">
        <v>0.1624506234885908</v>
      </c>
      <c r="EA7" s="9">
        <v>-0.56509048892207736</v>
      </c>
      <c r="EB7" s="9">
        <v>-0.23498213184647446</v>
      </c>
      <c r="GR7" t="s">
        <v>6</v>
      </c>
      <c r="GS7">
        <v>7.1005917159763288E-2</v>
      </c>
      <c r="GT7">
        <v>0</v>
      </c>
      <c r="GU7">
        <v>9.4674556213017694E-2</v>
      </c>
      <c r="GV7">
        <v>0.44970414201183423</v>
      </c>
      <c r="GW7">
        <v>-9.4674556213017652E-2</v>
      </c>
      <c r="GX7">
        <f>VARP(Tadini_Clermont!$Q$38:$AC$38)</f>
        <v>0.94674556213017746</v>
      </c>
      <c r="GY7">
        <v>-4.7337278106508868E-2</v>
      </c>
      <c r="GZ7">
        <v>0.18934911242603555</v>
      </c>
      <c r="HA7">
        <v>7.1005917159763288E-2</v>
      </c>
      <c r="HB7">
        <v>0.52071005917159774</v>
      </c>
      <c r="HC7">
        <v>-0.16568047337278108</v>
      </c>
      <c r="HD7">
        <v>2.3668639053254455E-2</v>
      </c>
    </row>
    <row r="8" spans="1:213" x14ac:dyDescent="0.25">
      <c r="A8">
        <v>1</v>
      </c>
      <c r="B8">
        <v>7</v>
      </c>
      <c r="C8" t="s">
        <v>255</v>
      </c>
      <c r="D8" s="12">
        <v>45</v>
      </c>
      <c r="E8" s="12">
        <v>90</v>
      </c>
      <c r="F8" s="12">
        <v>135</v>
      </c>
      <c r="G8">
        <v>246.25</v>
      </c>
      <c r="H8" s="12">
        <v>268</v>
      </c>
      <c r="P8" t="s">
        <v>7</v>
      </c>
      <c r="Q8">
        <v>0.52475000000000005</v>
      </c>
      <c r="R8">
        <v>0.30870500000000001</v>
      </c>
      <c r="S8">
        <v>0.95</v>
      </c>
      <c r="T8">
        <v>4.5606273180624816E-2</v>
      </c>
      <c r="U8">
        <v>3.2565891472868223E-2</v>
      </c>
      <c r="V8">
        <v>0.85357142857142865</v>
      </c>
      <c r="W8">
        <v>0.26</v>
      </c>
      <c r="X8">
        <v>0.59</v>
      </c>
      <c r="Y8">
        <v>0.77285000000000004</v>
      </c>
      <c r="Z8">
        <v>0.65909090909090906</v>
      </c>
      <c r="AA8">
        <v>0.40175</v>
      </c>
      <c r="AB8">
        <v>0.4955</v>
      </c>
      <c r="AC8">
        <v>0.95918365643106407</v>
      </c>
      <c r="AD8">
        <f>AVERAGE($Q$8:$AC$8)</f>
        <v>0.52719793528822256</v>
      </c>
      <c r="AX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66</v>
      </c>
      <c r="CW8" s="5">
        <f>SUM($Q$23:$AC$23)</f>
        <v>1</v>
      </c>
      <c r="CX8" s="5">
        <v>3.8343195266272181</v>
      </c>
      <c r="CY8" s="5">
        <f>SUM($Q$39:$AC$39)</f>
        <v>7</v>
      </c>
      <c r="CZ8" s="5">
        <v>0.18934911242603528</v>
      </c>
      <c r="DA8" s="5">
        <v>3.4836206069617091E-2</v>
      </c>
      <c r="DB8" s="5">
        <v>1.2028075270480663</v>
      </c>
      <c r="DC8" s="5">
        <v>0.13507915919979022</v>
      </c>
      <c r="DD8" s="5">
        <f t="shared" si="0"/>
        <v>0.16025641025641027</v>
      </c>
      <c r="DE8" s="5">
        <f t="shared" si="1"/>
        <v>0.22435897435897426</v>
      </c>
      <c r="DF8" s="5">
        <v>0.45400774732067961</v>
      </c>
      <c r="DG8" s="5">
        <v>1.6817626000247505</v>
      </c>
      <c r="DH8" s="5">
        <f t="shared" si="2"/>
        <v>2</v>
      </c>
      <c r="DI8" s="5">
        <f t="shared" si="3"/>
        <v>2</v>
      </c>
      <c r="DJ8" s="5">
        <v>4</v>
      </c>
      <c r="DK8" s="5">
        <f t="shared" si="4"/>
        <v>3.8461538461538436E-2</v>
      </c>
      <c r="DL8" s="5">
        <f t="shared" si="5"/>
        <v>0.52719793528822256</v>
      </c>
      <c r="DM8" s="5">
        <f t="shared" si="6"/>
        <v>0.31172248905769812</v>
      </c>
      <c r="DO8" s="9" t="s">
        <v>214</v>
      </c>
      <c r="DP8" s="9">
        <v>3.5712443746029145E-2</v>
      </c>
      <c r="DQ8" s="9">
        <v>-0.37657877703563847</v>
      </c>
      <c r="DR8" s="9">
        <v>-5.7808841581309611E-2</v>
      </c>
      <c r="DS8" s="9">
        <v>0.6567252724697058</v>
      </c>
      <c r="DT8" s="9">
        <v>0.24375552986308702</v>
      </c>
      <c r="DU8" s="9">
        <v>1</v>
      </c>
      <c r="DV8" s="9">
        <v>-0.41950547762072954</v>
      </c>
      <c r="DW8" s="9">
        <v>-0.38083195590645985</v>
      </c>
      <c r="DX8" s="9">
        <v>-0.74872484601581213</v>
      </c>
      <c r="DY8" s="9">
        <v>-0.72676772552320568</v>
      </c>
      <c r="DZ8" s="9">
        <v>-0.54121966027343971</v>
      </c>
      <c r="EA8" s="9">
        <v>-6.1135675434712898E-2</v>
      </c>
      <c r="EB8" s="9">
        <v>-0.80311526994962812</v>
      </c>
      <c r="GR8" t="s">
        <v>7</v>
      </c>
      <c r="GS8">
        <v>-0.1420118343195266</v>
      </c>
      <c r="GT8">
        <v>0</v>
      </c>
      <c r="GU8">
        <v>-0.18934911242603553</v>
      </c>
      <c r="GV8">
        <v>-0.28402366863905326</v>
      </c>
      <c r="GW8">
        <v>-0.42603550295857989</v>
      </c>
      <c r="GX8">
        <v>-4.7337278106508868E-2</v>
      </c>
      <c r="GY8">
        <f>VARP(Tadini_Clermont!$Q$39:$AC$39)</f>
        <v>0.7100591715976331</v>
      </c>
      <c r="GZ8">
        <v>0.23668639053254437</v>
      </c>
      <c r="HA8">
        <v>0.16568047337278097</v>
      </c>
      <c r="HB8">
        <v>-0.11834319526627218</v>
      </c>
      <c r="HC8">
        <v>2.3668639053254423E-2</v>
      </c>
      <c r="HD8">
        <v>0.26035502958579876</v>
      </c>
    </row>
    <row r="9" spans="1:213" x14ac:dyDescent="0.25">
      <c r="A9">
        <v>1</v>
      </c>
      <c r="B9">
        <v>8</v>
      </c>
      <c r="C9" t="s">
        <v>256</v>
      </c>
      <c r="D9" s="12">
        <v>20</v>
      </c>
      <c r="E9" s="12">
        <v>50</v>
      </c>
      <c r="F9" s="12">
        <v>80</v>
      </c>
      <c r="G9">
        <v>45.416666666666671</v>
      </c>
      <c r="H9" s="12">
        <v>40</v>
      </c>
      <c r="P9" t="s">
        <v>8</v>
      </c>
      <c r="Q9">
        <v>0.74611538461538462</v>
      </c>
      <c r="R9">
        <v>0.20971699999999999</v>
      </c>
      <c r="S9">
        <v>0.38750000000000001</v>
      </c>
      <c r="T9">
        <v>4.9752989134552728E-2</v>
      </c>
      <c r="U9">
        <v>0.45517999999999997</v>
      </c>
      <c r="V9">
        <v>0.22068965517241379</v>
      </c>
      <c r="W9">
        <v>0.49</v>
      </c>
      <c r="X9">
        <v>0.65</v>
      </c>
      <c r="Y9">
        <v>0.6228499999999999</v>
      </c>
      <c r="Z9">
        <v>0.63</v>
      </c>
      <c r="AA9">
        <v>7.0700000000000013E-2</v>
      </c>
      <c r="AB9">
        <v>0.64700000000000002</v>
      </c>
      <c r="AC9">
        <v>0.51124999999999998</v>
      </c>
      <c r="AD9">
        <f>AVERAGE($Q$9:$AC$9)</f>
        <v>0.43775038684018092</v>
      </c>
      <c r="AX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SUM($Q$24:$AC$24)</f>
        <v>-1</v>
      </c>
      <c r="CX9" s="5">
        <v>5.0887573964497044</v>
      </c>
      <c r="CY9" s="5">
        <f>SUM($Q$40:$AC$40)</f>
        <v>11</v>
      </c>
      <c r="CZ9" s="5">
        <v>0.78106508875739644</v>
      </c>
      <c r="DA9" s="5">
        <v>3.7403596458242205E-2</v>
      </c>
      <c r="DB9" s="5">
        <v>0.67836485467552154</v>
      </c>
      <c r="DC9" s="5">
        <v>0.33092481962499037</v>
      </c>
      <c r="DD9" s="5">
        <f t="shared" si="0"/>
        <v>0.33974358974358976</v>
      </c>
      <c r="DE9" s="5">
        <f t="shared" si="1"/>
        <v>0.35256410256410259</v>
      </c>
      <c r="DF9" s="5">
        <v>0.68939854967934366</v>
      </c>
      <c r="DG9" s="5">
        <v>1.0492407432819462</v>
      </c>
      <c r="DH9" s="5">
        <f t="shared" si="2"/>
        <v>1</v>
      </c>
      <c r="DI9" s="5">
        <f t="shared" si="3"/>
        <v>0</v>
      </c>
      <c r="DJ9" s="5">
        <v>1</v>
      </c>
      <c r="DK9" s="5">
        <f t="shared" si="4"/>
        <v>3.8461538461538436E-2</v>
      </c>
      <c r="DL9" s="5">
        <f t="shared" si="5"/>
        <v>0.43775038684018092</v>
      </c>
      <c r="DM9" s="5">
        <f t="shared" si="6"/>
        <v>0.2328249902740325</v>
      </c>
      <c r="DO9" s="9" t="s">
        <v>215</v>
      </c>
      <c r="DP9" s="9">
        <v>-0.60672241211821965</v>
      </c>
      <c r="DQ9" s="9">
        <v>-0.22248228818572549</v>
      </c>
      <c r="DR9" s="9">
        <v>-0.74525487740933094</v>
      </c>
      <c r="DS9" s="9">
        <v>-0.67612718836661878</v>
      </c>
      <c r="DT9" s="9">
        <v>-0.45811847011266038</v>
      </c>
      <c r="DU9" s="9">
        <v>-0.41950547762072954</v>
      </c>
      <c r="DV9" s="9">
        <v>1</v>
      </c>
      <c r="DW9" s="9">
        <v>0.69591799087297956</v>
      </c>
      <c r="DX9" s="9">
        <v>0.43132539173197881</v>
      </c>
      <c r="DY9" s="9">
        <v>0.72701278611025411</v>
      </c>
      <c r="DZ9" s="9">
        <v>0.20402809302442354</v>
      </c>
      <c r="EA9" s="9">
        <v>0.15008819744389895</v>
      </c>
      <c r="EB9" s="9">
        <v>0.48916836785372092</v>
      </c>
      <c r="GR9" t="s">
        <v>8</v>
      </c>
      <c r="GS9">
        <v>-4.7337278106508861E-2</v>
      </c>
      <c r="GT9">
        <v>0</v>
      </c>
      <c r="GU9">
        <v>-0.16568047337278105</v>
      </c>
      <c r="GV9">
        <v>-9.4674556213017735E-2</v>
      </c>
      <c r="GW9">
        <v>-0.14201183431952663</v>
      </c>
      <c r="GX9">
        <v>0.18934911242603555</v>
      </c>
      <c r="GY9">
        <v>0.23668639053254437</v>
      </c>
      <c r="GZ9">
        <f>VARP(Tadini_Clermont!$Q$40:$AC$40)</f>
        <v>0.28402366863905326</v>
      </c>
      <c r="HA9">
        <v>0.2603550295857987</v>
      </c>
      <c r="HB9">
        <v>0.16568047337278105</v>
      </c>
      <c r="HC9">
        <v>-9.4674556213017735E-2</v>
      </c>
      <c r="HD9">
        <v>0.18934911242603558</v>
      </c>
    </row>
    <row r="10" spans="1:213" x14ac:dyDescent="0.25">
      <c r="A10">
        <v>1</v>
      </c>
      <c r="B10">
        <v>9</v>
      </c>
      <c r="C10" t="s">
        <v>257</v>
      </c>
      <c r="D10" s="12">
        <v>50</v>
      </c>
      <c r="E10" s="12">
        <v>60</v>
      </c>
      <c r="F10" s="12">
        <v>80</v>
      </c>
      <c r="G10">
        <v>53.333333333333329</v>
      </c>
      <c r="H10" s="12">
        <v>58.19</v>
      </c>
      <c r="P10" t="s">
        <v>9</v>
      </c>
      <c r="Q10">
        <v>0.33687499999999998</v>
      </c>
      <c r="R10">
        <v>0.21943400000000002</v>
      </c>
      <c r="S10">
        <v>0.5</v>
      </c>
      <c r="T10">
        <v>0.95006862065025033</v>
      </c>
      <c r="U10">
        <v>0.42530000000000007</v>
      </c>
      <c r="V10">
        <v>0.51</v>
      </c>
      <c r="W10">
        <v>0.47750000000000004</v>
      </c>
      <c r="X10">
        <v>4.0654205607476637E-2</v>
      </c>
      <c r="Y10">
        <v>0.68427499999999997</v>
      </c>
      <c r="Z10">
        <v>0.81</v>
      </c>
      <c r="AA10">
        <v>0.30350000000000005</v>
      </c>
      <c r="AB10">
        <v>0.4955</v>
      </c>
      <c r="AC10">
        <v>0.52249999999999996</v>
      </c>
      <c r="AD10">
        <f>AVERAGE($Q$10:$AC$10)</f>
        <v>0.48273898663520981</v>
      </c>
      <c r="AX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0.2148280636183848</v>
      </c>
      <c r="CW10" s="5">
        <f>SUM($Q$25:$AC$25)</f>
        <v>-3</v>
      </c>
      <c r="CX10" s="5">
        <v>3.5739644970414197</v>
      </c>
      <c r="CY10" s="5">
        <f>SUM($Q$41:$AC$41)</f>
        <v>9</v>
      </c>
      <c r="CZ10" s="5">
        <v>0.33136094674556194</v>
      </c>
      <c r="DA10" s="5">
        <v>-9.5221979879662674E-2</v>
      </c>
      <c r="DB10" s="5">
        <v>0.27320619194701889</v>
      </c>
      <c r="DC10" s="5">
        <v>0.15347455844606889</v>
      </c>
      <c r="DD10" s="5">
        <f t="shared" si="0"/>
        <v>0.23717948717948717</v>
      </c>
      <c r="DE10" s="5">
        <f t="shared" si="1"/>
        <v>0.24999999999999994</v>
      </c>
      <c r="DF10" s="5">
        <v>0.754320837277342</v>
      </c>
      <c r="DG10" s="5">
        <v>1.9675435423576917</v>
      </c>
      <c r="DH10" s="5">
        <f t="shared" si="2"/>
        <v>1</v>
      </c>
      <c r="DI10" s="5">
        <f t="shared" si="3"/>
        <v>1</v>
      </c>
      <c r="DJ10" s="5">
        <v>2</v>
      </c>
      <c r="DK10" s="5">
        <f t="shared" si="4"/>
        <v>0.11538461538461542</v>
      </c>
      <c r="DL10" s="5">
        <f t="shared" si="5"/>
        <v>0.48273898663520981</v>
      </c>
      <c r="DM10" s="5">
        <f t="shared" si="6"/>
        <v>0.23986045946118745</v>
      </c>
      <c r="DO10" s="9" t="s">
        <v>45</v>
      </c>
      <c r="DP10" s="9">
        <v>-0.63566527887101021</v>
      </c>
      <c r="DQ10" s="9">
        <v>0.12948915065444813</v>
      </c>
      <c r="DR10" s="9">
        <v>-0.36577756399503814</v>
      </c>
      <c r="DS10" s="9">
        <v>-0.72607519072187132</v>
      </c>
      <c r="DT10" s="9">
        <v>0.11556261428356793</v>
      </c>
      <c r="DU10" s="9">
        <v>-0.38083195590645985</v>
      </c>
      <c r="DV10" s="9">
        <v>0.69591799087297956</v>
      </c>
      <c r="DW10" s="9">
        <v>1</v>
      </c>
      <c r="DX10" s="9">
        <v>0.20443671806033006</v>
      </c>
      <c r="DY10" s="9">
        <v>0.77820575027598282</v>
      </c>
      <c r="DZ10" s="9">
        <v>0.24276811098360759</v>
      </c>
      <c r="EA10" s="9">
        <v>-0.29819388550844528</v>
      </c>
      <c r="EB10" s="9">
        <v>0.53158817262695179</v>
      </c>
      <c r="GR10" t="s">
        <v>9</v>
      </c>
      <c r="GS10">
        <v>-9.4674556213017735E-2</v>
      </c>
      <c r="GT10">
        <v>0</v>
      </c>
      <c r="GU10">
        <v>-0.3313609467455621</v>
      </c>
      <c r="GV10">
        <v>-0.18934911242603547</v>
      </c>
      <c r="GW10">
        <v>-0.28402366863905321</v>
      </c>
      <c r="GX10">
        <v>7.1005917159763288E-2</v>
      </c>
      <c r="GY10">
        <v>0.16568047337278097</v>
      </c>
      <c r="GZ10">
        <v>0.2603550295857987</v>
      </c>
      <c r="HA10">
        <f>VARP(Tadini_Clermont!$Q$41:$AC$41)</f>
        <v>0.52071005917159763</v>
      </c>
      <c r="HB10">
        <v>0.3313609467455621</v>
      </c>
      <c r="HC10">
        <v>-0.18934911242603547</v>
      </c>
      <c r="HD10">
        <v>7.1005917159763274E-2</v>
      </c>
    </row>
    <row r="11" spans="1:213" x14ac:dyDescent="0.25">
      <c r="A11">
        <v>1</v>
      </c>
      <c r="B11">
        <v>10</v>
      </c>
      <c r="C11" t="s">
        <v>258</v>
      </c>
      <c r="D11" s="12">
        <v>10000</v>
      </c>
      <c r="E11" s="12">
        <v>100000</v>
      </c>
      <c r="F11" s="12">
        <v>1000000</v>
      </c>
      <c r="G11">
        <v>3275000</v>
      </c>
      <c r="H11" s="12">
        <v>36000000</v>
      </c>
      <c r="P11" t="s">
        <v>10</v>
      </c>
      <c r="Q11">
        <v>4.9407526020816654E-2</v>
      </c>
      <c r="R11">
        <v>4.4553759135048554E-2</v>
      </c>
      <c r="S11">
        <v>0.5</v>
      </c>
      <c r="T11">
        <v>0.95009534151768205</v>
      </c>
      <c r="U11">
        <v>0.13448750000000004</v>
      </c>
      <c r="V11">
        <v>0.59</v>
      </c>
      <c r="W11">
        <v>0.47750000000000004</v>
      </c>
      <c r="X11">
        <v>4.0654205607476637E-2</v>
      </c>
      <c r="Y11">
        <v>4.8676900584795325E-2</v>
      </c>
      <c r="Z11">
        <v>0.95057142863129251</v>
      </c>
      <c r="AA11">
        <v>0.36050000000000015</v>
      </c>
      <c r="AB11">
        <v>0.49099999999999999</v>
      </c>
      <c r="AC11">
        <v>0.52249999999999996</v>
      </c>
      <c r="AD11">
        <f>AVERAGE($Q$11:$AC$11)</f>
        <v>0.39691897396131626</v>
      </c>
      <c r="AX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SUM($Q$26:$AC$26)</f>
        <v>-5</v>
      </c>
      <c r="CX11" s="5">
        <v>3.2899408284023663</v>
      </c>
      <c r="CY11" s="5">
        <f>SUM($Q$42:$AC$42)</f>
        <v>1</v>
      </c>
      <c r="CZ11" s="5">
        <v>1.6094674556213018</v>
      </c>
      <c r="DA11" s="5">
        <v>-9.6663733902024152E-2</v>
      </c>
      <c r="DB11" s="5">
        <v>0.35065852275328618</v>
      </c>
      <c r="DC11" s="5">
        <v>0.11283894974343428</v>
      </c>
      <c r="DD11" s="5">
        <f t="shared" si="0"/>
        <v>8.3333333333333329E-2</v>
      </c>
      <c r="DE11" s="5">
        <f t="shared" si="1"/>
        <v>0.24999999999999992</v>
      </c>
      <c r="DF11" s="5">
        <v>4.2847816259302986E-3</v>
      </c>
      <c r="DG11" s="5">
        <v>2.7141912998865907</v>
      </c>
      <c r="DH11" s="5">
        <f t="shared" si="2"/>
        <v>4</v>
      </c>
      <c r="DI11" s="5">
        <f t="shared" si="3"/>
        <v>2</v>
      </c>
      <c r="DJ11" s="5">
        <v>6</v>
      </c>
      <c r="DK11" s="5">
        <f t="shared" si="4"/>
        <v>0.19230769230769229</v>
      </c>
      <c r="DL11" s="5">
        <f t="shared" si="5"/>
        <v>0.39691897396131626</v>
      </c>
      <c r="DM11" s="5">
        <f t="shared" si="6"/>
        <v>0.32337741728875075</v>
      </c>
      <c r="DO11" s="9" t="s">
        <v>46</v>
      </c>
      <c r="DP11" s="9">
        <v>7.066514272635474E-2</v>
      </c>
      <c r="DQ11" s="9">
        <v>0.28602749862052862</v>
      </c>
      <c r="DR11" s="9">
        <v>-9.7795574816870359E-2</v>
      </c>
      <c r="DS11" s="9">
        <v>-0.73594781526067721</v>
      </c>
      <c r="DT11" s="9">
        <v>-0.47625228400709574</v>
      </c>
      <c r="DU11" s="9">
        <v>-0.74872484601581213</v>
      </c>
      <c r="DV11" s="9">
        <v>0.43132539173197881</v>
      </c>
      <c r="DW11" s="9">
        <v>0.20443671806033006</v>
      </c>
      <c r="DX11" s="9">
        <v>1</v>
      </c>
      <c r="DY11" s="9">
        <v>0.77383953727452337</v>
      </c>
      <c r="DZ11" s="9">
        <v>0.32489030150903625</v>
      </c>
      <c r="EA11" s="9">
        <v>0.58747553510003137</v>
      </c>
      <c r="EB11" s="9">
        <v>0.87090170642966214</v>
      </c>
      <c r="GR11" t="s">
        <v>10</v>
      </c>
      <c r="GS11">
        <v>2.366863905325443E-2</v>
      </c>
      <c r="GT11">
        <v>0</v>
      </c>
      <c r="GU11">
        <v>0.23668639053254437</v>
      </c>
      <c r="GV11">
        <v>4.7337278106508826E-2</v>
      </c>
      <c r="GW11">
        <v>-0.23668639053254437</v>
      </c>
      <c r="GX11">
        <v>0.52071005917159774</v>
      </c>
      <c r="GY11">
        <v>-0.11834319526627218</v>
      </c>
      <c r="GZ11">
        <v>0.16568047337278105</v>
      </c>
      <c r="HA11">
        <v>0.3313609467455621</v>
      </c>
      <c r="HB11">
        <f>VARP(Tadini_Clermont!$Q$42:$AC$42)</f>
        <v>0.99408284023668636</v>
      </c>
      <c r="HC11">
        <v>-0.26035502958579887</v>
      </c>
      <c r="HD11">
        <v>-9.4674556213017708E-2</v>
      </c>
    </row>
    <row r="12" spans="1:213" x14ac:dyDescent="0.25">
      <c r="A12">
        <v>1</v>
      </c>
      <c r="B12">
        <v>11</v>
      </c>
      <c r="C12" t="s">
        <v>259</v>
      </c>
      <c r="D12" s="12">
        <v>4</v>
      </c>
      <c r="E12" s="12">
        <v>8</v>
      </c>
      <c r="F12" s="12">
        <v>12</v>
      </c>
      <c r="G12">
        <v>11.458333333333334</v>
      </c>
      <c r="H12" s="12">
        <v>5.69</v>
      </c>
      <c r="P12" t="s">
        <v>11</v>
      </c>
      <c r="Q12">
        <v>0.86990000000000001</v>
      </c>
      <c r="R12">
        <v>0.50971699999999998</v>
      </c>
      <c r="S12">
        <v>0.2</v>
      </c>
      <c r="T12">
        <v>0.40831250000000002</v>
      </c>
      <c r="U12">
        <v>9.5180000000000042E-2</v>
      </c>
      <c r="V12">
        <v>6.0000000000000005E-2</v>
      </c>
      <c r="W12">
        <v>0.49</v>
      </c>
      <c r="X12">
        <v>0.8</v>
      </c>
      <c r="Y12">
        <v>0.46741999999999995</v>
      </c>
      <c r="Z12">
        <v>0.95238532134163789</v>
      </c>
      <c r="AA12">
        <v>4.5448227936066718E-2</v>
      </c>
      <c r="AB12">
        <v>0.95428125146331833</v>
      </c>
      <c r="AC12">
        <v>0.95546557598061543</v>
      </c>
      <c r="AD12">
        <f>AVERAGE($Q$12:$AC$12)</f>
        <v>0.52370075974781838</v>
      </c>
      <c r="AX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1.5060129982989489E-2</v>
      </c>
      <c r="CW12" s="5">
        <f>SUM($Q$27:$AC$27)</f>
        <v>-1</v>
      </c>
      <c r="CX12" s="5">
        <v>4.165680473372781</v>
      </c>
      <c r="CY12" s="5">
        <f>SUM($Q$43:$AC$43)</f>
        <v>5</v>
      </c>
      <c r="CZ12" s="5">
        <v>0.9704142011834318</v>
      </c>
      <c r="DA12" s="5">
        <v>2.5726810809954353E-2</v>
      </c>
      <c r="DB12" s="5">
        <v>1.0053608124553906</v>
      </c>
      <c r="DC12" s="5">
        <v>0.38117521097275292</v>
      </c>
      <c r="DD12" s="5">
        <f t="shared" si="0"/>
        <v>0.16025641025641027</v>
      </c>
      <c r="DE12" s="5">
        <f t="shared" si="1"/>
        <v>0.27564102564102566</v>
      </c>
      <c r="DF12" s="5">
        <v>9.6411361786382543E-2</v>
      </c>
      <c r="DG12" s="5">
        <v>1.4815920131813984</v>
      </c>
      <c r="DH12" s="5">
        <f t="shared" si="2"/>
        <v>1</v>
      </c>
      <c r="DI12" s="5">
        <f t="shared" si="3"/>
        <v>3</v>
      </c>
      <c r="DJ12" s="5">
        <v>4</v>
      </c>
      <c r="DK12" s="5">
        <f t="shared" si="4"/>
        <v>3.8461538461538436E-2</v>
      </c>
      <c r="DL12" s="5">
        <f t="shared" si="5"/>
        <v>0.52370075974781838</v>
      </c>
      <c r="DM12" s="5">
        <f t="shared" si="6"/>
        <v>0.35376020799964342</v>
      </c>
      <c r="DO12" s="9" t="s">
        <v>47</v>
      </c>
      <c r="DP12" s="9">
        <v>-0.36596973769210966</v>
      </c>
      <c r="DQ12" s="9">
        <v>0.2672892228278354</v>
      </c>
      <c r="DR12" s="9">
        <v>-0.29941710823138712</v>
      </c>
      <c r="DS12" s="9">
        <v>-0.94195926724194512</v>
      </c>
      <c r="DT12" s="9">
        <v>-0.23076957170776169</v>
      </c>
      <c r="DU12" s="9">
        <v>-0.72676772552320568</v>
      </c>
      <c r="DV12" s="9">
        <v>0.72701278611025411</v>
      </c>
      <c r="DW12" s="9">
        <v>0.77820575027598282</v>
      </c>
      <c r="DX12" s="9">
        <v>0.77383953727452337</v>
      </c>
      <c r="DY12" s="9">
        <v>1</v>
      </c>
      <c r="DZ12" s="9">
        <v>0.3655188800177146</v>
      </c>
      <c r="EA12" s="9">
        <v>0.18395477657993489</v>
      </c>
      <c r="EB12" s="9">
        <v>0.90269785323535967</v>
      </c>
      <c r="GR12" t="s">
        <v>11</v>
      </c>
      <c r="GS12">
        <v>0.11834319526627221</v>
      </c>
      <c r="GT12">
        <v>0</v>
      </c>
      <c r="GU12">
        <v>0.26035502958579887</v>
      </c>
      <c r="GV12">
        <v>0.23668639053254442</v>
      </c>
      <c r="GW12">
        <v>4.7337278106508826E-2</v>
      </c>
      <c r="GX12">
        <v>-0.16568047337278108</v>
      </c>
      <c r="GY12">
        <v>2.3668639053254423E-2</v>
      </c>
      <c r="GZ12">
        <v>-9.4674556213017735E-2</v>
      </c>
      <c r="HA12">
        <v>-0.18934911242603547</v>
      </c>
      <c r="HB12">
        <v>-0.26035502958579887</v>
      </c>
      <c r="HC12">
        <f>VARP(Tadini_Clermont!$Q$43:$AC$43)</f>
        <v>0.85207100591715978</v>
      </c>
      <c r="HD12">
        <v>0.14201183431952663</v>
      </c>
    </row>
    <row r="13" spans="1:213" ht="15.75" thickBot="1" x14ac:dyDescent="0.3">
      <c r="A13">
        <v>1</v>
      </c>
      <c r="B13">
        <v>12</v>
      </c>
      <c r="C13" t="s">
        <v>260</v>
      </c>
      <c r="D13" s="12">
        <v>1000</v>
      </c>
      <c r="E13" s="12">
        <v>5000</v>
      </c>
      <c r="F13" s="12">
        <v>10000</v>
      </c>
      <c r="G13">
        <v>2808.3333333333335</v>
      </c>
      <c r="H13" s="12">
        <v>2980</v>
      </c>
      <c r="P13" t="s">
        <v>12</v>
      </c>
      <c r="Q13">
        <v>0.93946052631578947</v>
      </c>
      <c r="R13">
        <v>0.95593604905508056</v>
      </c>
      <c r="S13">
        <v>0.95364537766112567</v>
      </c>
      <c r="T13">
        <v>0.95008268783061922</v>
      </c>
      <c r="U13">
        <v>0.38764999999999999</v>
      </c>
      <c r="V13">
        <v>6.0000000000000005E-2</v>
      </c>
      <c r="W13">
        <v>0.81017857142857141</v>
      </c>
      <c r="X13">
        <v>0.29230769230769232</v>
      </c>
      <c r="Y13">
        <v>0.78190000000000004</v>
      </c>
      <c r="Z13">
        <v>0.8238738738738739</v>
      </c>
      <c r="AA13">
        <v>0.12219565217391307</v>
      </c>
      <c r="AB13">
        <v>0.95632632325594769</v>
      </c>
      <c r="AC13">
        <v>0.9634551271509515</v>
      </c>
      <c r="AD13">
        <f>AVERAGE($Q$13:$AC$13)</f>
        <v>0.69207783700412029</v>
      </c>
      <c r="AX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SUM($Q$28:$AC$28)</f>
        <v>5</v>
      </c>
      <c r="CX13" s="5">
        <v>2.556213017751479</v>
      </c>
      <c r="CY13" s="5">
        <f>SUM($Q$44:$AC$44)</f>
        <v>3</v>
      </c>
      <c r="CZ13" s="5">
        <v>1.4437869822485208</v>
      </c>
      <c r="DA13" s="5">
        <v>0.11619365363153848</v>
      </c>
      <c r="DB13" s="5">
        <v>1.4525324660337704</v>
      </c>
      <c r="DC13" s="5">
        <v>0.23882714341927799</v>
      </c>
      <c r="DD13" s="5">
        <f t="shared" si="0"/>
        <v>0.13461538461538461</v>
      </c>
      <c r="DE13" s="5">
        <f t="shared" si="1"/>
        <v>7.0512820512820484E-2</v>
      </c>
      <c r="DF13" s="5">
        <v>2.5005813760179772E-3</v>
      </c>
      <c r="DG13" s="5">
        <v>1.8846162305942182</v>
      </c>
      <c r="DH13" s="5">
        <f t="shared" si="2"/>
        <v>0</v>
      </c>
      <c r="DI13" s="5">
        <f t="shared" si="3"/>
        <v>5</v>
      </c>
      <c r="DJ13" s="5">
        <v>5</v>
      </c>
      <c r="DK13" s="5">
        <f t="shared" si="4"/>
        <v>0.19230769230769229</v>
      </c>
      <c r="DL13" s="5">
        <f t="shared" si="5"/>
        <v>0.69207783700412029</v>
      </c>
      <c r="DM13" s="5">
        <f t="shared" si="6"/>
        <v>0.34465476705328851</v>
      </c>
      <c r="DO13" s="9" t="s">
        <v>48</v>
      </c>
      <c r="DP13" s="9">
        <v>-0.24951119950219938</v>
      </c>
      <c r="DQ13" s="9">
        <v>0.41987893569649232</v>
      </c>
      <c r="DR13" s="9">
        <v>0.24396398693437604</v>
      </c>
      <c r="DS13" s="9">
        <v>-0.31606190822253688</v>
      </c>
      <c r="DT13" s="9">
        <v>0.1624506234885908</v>
      </c>
      <c r="DU13" s="9">
        <v>-0.54121966027343971</v>
      </c>
      <c r="DV13" s="9">
        <v>0.20402809302442354</v>
      </c>
      <c r="DW13" s="9">
        <v>0.24276811098360759</v>
      </c>
      <c r="DX13" s="9">
        <v>0.32489030150903625</v>
      </c>
      <c r="DY13" s="9">
        <v>0.3655188800177146</v>
      </c>
      <c r="DZ13" s="9">
        <v>1</v>
      </c>
      <c r="EA13" s="9">
        <v>-0.30655643429887758</v>
      </c>
      <c r="EB13" s="9">
        <v>0.21975240809445074</v>
      </c>
      <c r="GR13" s="54" t="s">
        <v>12</v>
      </c>
      <c r="GS13" s="54">
        <v>-0.23668639053254439</v>
      </c>
      <c r="GT13" s="54">
        <v>0</v>
      </c>
      <c r="GU13" s="54">
        <v>0.40236686390532539</v>
      </c>
      <c r="GV13" s="54">
        <v>-0.16568047337278113</v>
      </c>
      <c r="GW13" s="54">
        <v>-9.4674556213017652E-2</v>
      </c>
      <c r="GX13" s="54">
        <v>2.3668639053254455E-2</v>
      </c>
      <c r="GY13" s="54">
        <v>0.26035502958579876</v>
      </c>
      <c r="GZ13" s="54">
        <v>0.18934911242603558</v>
      </c>
      <c r="HA13" s="54">
        <v>7.1005917159763274E-2</v>
      </c>
      <c r="HB13" s="54">
        <v>-9.4674556213017708E-2</v>
      </c>
      <c r="HC13" s="54">
        <v>0.14201183431952663</v>
      </c>
      <c r="HD13" s="54">
        <f>VARP(Tadini_Clermont!$Q$44:$AC$44)</f>
        <v>0.94674556213017746</v>
      </c>
    </row>
    <row r="14" spans="1:213" ht="15.75" thickBot="1" x14ac:dyDescent="0.3">
      <c r="A14">
        <v>1</v>
      </c>
      <c r="B14">
        <v>13</v>
      </c>
      <c r="C14" t="s">
        <v>261</v>
      </c>
      <c r="D14" s="12">
        <v>30</v>
      </c>
      <c r="E14" s="12">
        <v>70</v>
      </c>
      <c r="F14" s="12">
        <v>90</v>
      </c>
      <c r="G14">
        <v>36.000000000000007</v>
      </c>
      <c r="H14" s="12">
        <v>51</v>
      </c>
      <c r="P14" t="s">
        <v>79</v>
      </c>
      <c r="Q14">
        <f>AVERAGE($Q$2:$Q$13)</f>
        <v>0.57046103471647236</v>
      </c>
      <c r="R14">
        <f>AVERAGE($R$2:$R$13)</f>
        <v>0.28993807000573207</v>
      </c>
      <c r="S14">
        <f>AVERAGE($S$2:$S$13)</f>
        <v>0.47580543412256021</v>
      </c>
      <c r="T14">
        <f>AVERAGE($T$2:$T$13)</f>
        <v>0.42904307133281144</v>
      </c>
      <c r="U14">
        <f>AVERAGE($U$2:$U$13)</f>
        <v>0.375451532622739</v>
      </c>
      <c r="V14">
        <f>AVERAGE($V$2:$V$13)</f>
        <v>0.2934633953066943</v>
      </c>
      <c r="W14">
        <f>AVERAGE($W$2:$W$13)</f>
        <v>0.46580673570025272</v>
      </c>
      <c r="X14">
        <f>AVERAGE($X$2:$X$13)</f>
        <v>0.45738467529355381</v>
      </c>
      <c r="Y14">
        <f>AVERAGE($Y$2:$Y$13)</f>
        <v>0.52590953621550895</v>
      </c>
      <c r="Z14">
        <f>AVERAGE($Z$2:$Z$13)</f>
        <v>0.84295829727769644</v>
      </c>
      <c r="AA14">
        <f>AVERAGE($AA$2:$AA$13)</f>
        <v>0.26300185743340748</v>
      </c>
      <c r="AB14">
        <f>AVERAGE($AB$2:$AB$13)</f>
        <v>0.60712154502812454</v>
      </c>
      <c r="AC14">
        <f>AVERAGE($AC$2:$AC$13)</f>
        <v>0.70435733466614137</v>
      </c>
      <c r="AD14">
        <f>AVERAGE($AD$2:$AD$13)</f>
        <v>0.48466942459397649</v>
      </c>
      <c r="AX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0.22824105357761684</v>
      </c>
      <c r="DA14" s="5">
        <v>0.14378479908208738</v>
      </c>
      <c r="DF14" s="39"/>
      <c r="DG14" s="39"/>
      <c r="DH14" s="39"/>
      <c r="DI14" s="39"/>
      <c r="DO14" s="9" t="s">
        <v>221</v>
      </c>
      <c r="DP14" s="9">
        <v>0.45277739360399821</v>
      </c>
      <c r="DQ14" s="9">
        <v>-0.27355407603982657</v>
      </c>
      <c r="DR14" s="9">
        <v>-0.24828729240171674</v>
      </c>
      <c r="DS14" s="9">
        <v>-0.17754086940327818</v>
      </c>
      <c r="DT14" s="9">
        <v>-0.56509048892207736</v>
      </c>
      <c r="DU14" s="9">
        <v>-6.1135675434712898E-2</v>
      </c>
      <c r="DV14" s="9">
        <v>0.15008819744389895</v>
      </c>
      <c r="DW14" s="9">
        <v>-0.29819388550844528</v>
      </c>
      <c r="DX14" s="9">
        <v>0.58747553510003137</v>
      </c>
      <c r="DY14" s="9">
        <v>0.18395477657993489</v>
      </c>
      <c r="DZ14" s="9">
        <v>-0.30655643429887758</v>
      </c>
      <c r="EA14" s="9">
        <v>1</v>
      </c>
      <c r="EB14" s="9">
        <v>0.30464645784310723</v>
      </c>
      <c r="GR14" s="54" t="s">
        <v>200</v>
      </c>
      <c r="GS14" s="54">
        <f t="array" ref="GS14">SUM(GS$2:GS$13)</f>
        <v>0.63905325443786987</v>
      </c>
      <c r="GT14" s="54">
        <f t="array" ref="GT14">SUM(GT$2:GT$13)</f>
        <v>0</v>
      </c>
      <c r="GU14" s="54">
        <f t="array" ref="GU14">SUM(GU$2:GU$13)</f>
        <v>1.7751479289940826</v>
      </c>
      <c r="GV14" s="54">
        <f t="array" ref="GV14">SUM(GV$2:GV$13)</f>
        <v>1.5857988165680474</v>
      </c>
      <c r="GW14" s="54">
        <f t="array" ref="GW14">SUM(GW$2:GW$13)</f>
        <v>0.68639053254437876</v>
      </c>
      <c r="GX14" s="54">
        <f t="array" ref="GX14">SUM(GX$2:GX$13)</f>
        <v>2.0591715976331364</v>
      </c>
      <c r="GY14" s="54">
        <f t="array" ref="GY14">SUM(GY$2:GY$13)</f>
        <v>0.18934911242603528</v>
      </c>
      <c r="GZ14" s="54">
        <f t="array" ref="GZ14">SUM(GZ$2:GZ$13)</f>
        <v>0.78106508875739644</v>
      </c>
      <c r="HA14" s="54">
        <f t="array" ref="HA14">SUM(HA$2:HA$13)</f>
        <v>0.33136094674556194</v>
      </c>
      <c r="HB14" s="54">
        <f t="array" ref="HB14">SUM(HB$2:HB$13)</f>
        <v>1.6094674556213018</v>
      </c>
      <c r="HC14" s="54">
        <f t="array" ref="HC14">SUM(HC$2:HC$13)</f>
        <v>0.9704142011834318</v>
      </c>
      <c r="HD14" s="54">
        <f t="array" ref="HD14">SUM(HD$2:HD$13)</f>
        <v>1.4437869822485208</v>
      </c>
      <c r="HE14" s="54"/>
    </row>
    <row r="15" spans="1:213" ht="15.75" thickBot="1" x14ac:dyDescent="0.3">
      <c r="A15">
        <v>2</v>
      </c>
      <c r="B15">
        <v>1</v>
      </c>
      <c r="C15" t="s">
        <v>249</v>
      </c>
      <c r="D15" s="12">
        <v>3900</v>
      </c>
      <c r="E15" s="12">
        <v>5000</v>
      </c>
      <c r="F15" s="12">
        <v>6100</v>
      </c>
      <c r="AX15" s="9"/>
      <c r="CV15" s="86" t="s">
        <v>212</v>
      </c>
      <c r="DF15" s="39"/>
      <c r="DG15" s="39"/>
      <c r="DH15" s="39"/>
      <c r="DI15" s="39"/>
      <c r="DJ15" s="39"/>
      <c r="DO15" s="51" t="s">
        <v>49</v>
      </c>
      <c r="DP15" s="51">
        <v>-5.4821172612891704E-2</v>
      </c>
      <c r="DQ15" s="51">
        <v>0.41743783636537279</v>
      </c>
      <c r="DR15" s="51">
        <v>-9.7433208441255734E-2</v>
      </c>
      <c r="DS15" s="51">
        <v>-0.86402142713410157</v>
      </c>
      <c r="DT15" s="51">
        <v>-0.23498213184647446</v>
      </c>
      <c r="DU15" s="51">
        <v>-0.80311526994962812</v>
      </c>
      <c r="DV15" s="51">
        <v>0.48916836785372092</v>
      </c>
      <c r="DW15" s="51">
        <v>0.53158817262695179</v>
      </c>
      <c r="DX15" s="51">
        <v>0.87090170642966214</v>
      </c>
      <c r="DY15" s="51">
        <v>0.90269785323535967</v>
      </c>
      <c r="DZ15" s="51">
        <v>0.21975240809445074</v>
      </c>
      <c r="EA15" s="51">
        <v>0.30464645784310723</v>
      </c>
      <c r="EB15" s="51">
        <v>1</v>
      </c>
      <c r="GS15">
        <v>0.63905325443786987</v>
      </c>
      <c r="GT15">
        <v>0</v>
      </c>
      <c r="GU15">
        <v>1.7751479289940826</v>
      </c>
      <c r="GV15">
        <v>1.5857988165680474</v>
      </c>
      <c r="GW15">
        <v>0.68639053254437876</v>
      </c>
      <c r="GX15">
        <v>2.0591715976331364</v>
      </c>
      <c r="GY15">
        <v>0.18934911242603528</v>
      </c>
      <c r="GZ15">
        <v>0.78106508875739644</v>
      </c>
      <c r="HA15">
        <v>0.33136094674556194</v>
      </c>
      <c r="HB15">
        <v>1.6094674556213018</v>
      </c>
      <c r="HC15">
        <v>0.9704142011834318</v>
      </c>
      <c r="HD15">
        <v>1.4437869822485208</v>
      </c>
    </row>
    <row r="16" spans="1:213" x14ac:dyDescent="0.25">
      <c r="A16">
        <v>2</v>
      </c>
      <c r="B16">
        <v>2</v>
      </c>
      <c r="C16" t="s">
        <v>250</v>
      </c>
      <c r="D16" s="12">
        <v>1000000</v>
      </c>
      <c r="E16" s="12">
        <v>2800000</v>
      </c>
      <c r="F16" s="12">
        <v>4000000</v>
      </c>
      <c r="P16" t="s">
        <v>132</v>
      </c>
      <c r="Q16" t="s">
        <v>81</v>
      </c>
      <c r="R16" t="s">
        <v>82</v>
      </c>
      <c r="S16" t="s">
        <v>83</v>
      </c>
      <c r="T16" t="s">
        <v>84</v>
      </c>
      <c r="U16" t="s">
        <v>85</v>
      </c>
      <c r="V16" t="s">
        <v>86</v>
      </c>
      <c r="W16" t="s">
        <v>87</v>
      </c>
      <c r="X16" t="s">
        <v>88</v>
      </c>
      <c r="Y16" t="s">
        <v>89</v>
      </c>
      <c r="Z16" t="s">
        <v>90</v>
      </c>
      <c r="AA16" t="s">
        <v>91</v>
      </c>
      <c r="AB16" t="s">
        <v>92</v>
      </c>
      <c r="AC16" t="s">
        <v>93</v>
      </c>
      <c r="AD16" t="s">
        <v>80</v>
      </c>
      <c r="AE16" t="s">
        <v>338</v>
      </c>
      <c r="AG16" t="s">
        <v>42</v>
      </c>
      <c r="AX16" s="9"/>
      <c r="CV16" s="86">
        <f>AVERAGE(DD:DD)</f>
        <v>0.17948717948717952</v>
      </c>
    </row>
    <row r="17" spans="1:100" x14ac:dyDescent="0.25">
      <c r="A17">
        <v>2</v>
      </c>
      <c r="B17">
        <v>3</v>
      </c>
      <c r="C17" t="s">
        <v>251</v>
      </c>
      <c r="D17" s="12">
        <v>15</v>
      </c>
      <c r="E17" s="12">
        <v>30</v>
      </c>
      <c r="F17" s="12">
        <v>45</v>
      </c>
      <c r="P17" t="s">
        <v>1</v>
      </c>
      <c r="Q17">
        <v>1</v>
      </c>
      <c r="R17">
        <v>1</v>
      </c>
      <c r="S17">
        <v>-1</v>
      </c>
      <c r="T17">
        <v>-1</v>
      </c>
      <c r="U17">
        <v>1</v>
      </c>
      <c r="V17">
        <v>-1</v>
      </c>
      <c r="W17">
        <v>1</v>
      </c>
      <c r="X17">
        <v>-1</v>
      </c>
      <c r="Y17">
        <v>-1</v>
      </c>
      <c r="Z17">
        <v>1</v>
      </c>
      <c r="AA17">
        <v>-1</v>
      </c>
      <c r="AB17">
        <v>-1</v>
      </c>
      <c r="AC17">
        <v>-1</v>
      </c>
      <c r="AD17">
        <f>AVERAGE($Q$17:$AC$17)</f>
        <v>-0.23076923076923078</v>
      </c>
      <c r="AE17" t="s">
        <v>52</v>
      </c>
      <c r="AF17">
        <f>VARP($Q$29:$AC$29)</f>
        <v>0.28829717291255752</v>
      </c>
      <c r="AG17">
        <v>0.29528619528619526</v>
      </c>
      <c r="AX17" s="9"/>
      <c r="CV17" s="86" t="s">
        <v>213</v>
      </c>
    </row>
    <row r="18" spans="1:100" x14ac:dyDescent="0.25">
      <c r="A18">
        <v>2</v>
      </c>
      <c r="B18">
        <v>4</v>
      </c>
      <c r="C18" t="s">
        <v>252</v>
      </c>
      <c r="D18" s="12">
        <v>250</v>
      </c>
      <c r="E18" s="12">
        <v>2500</v>
      </c>
      <c r="F18" s="12">
        <v>10000</v>
      </c>
      <c r="P18" t="s">
        <v>2</v>
      </c>
      <c r="Q18">
        <v>1</v>
      </c>
      <c r="R18">
        <v>-1</v>
      </c>
      <c r="S18">
        <v>-1</v>
      </c>
      <c r="T18">
        <v>-1</v>
      </c>
      <c r="U18">
        <v>-1</v>
      </c>
      <c r="V18">
        <v>1</v>
      </c>
      <c r="W18">
        <v>-1</v>
      </c>
      <c r="X18">
        <v>1</v>
      </c>
      <c r="Y18">
        <v>-1</v>
      </c>
      <c r="Z18">
        <v>1</v>
      </c>
      <c r="AA18">
        <v>-1</v>
      </c>
      <c r="AB18">
        <v>1</v>
      </c>
      <c r="AC18">
        <v>1</v>
      </c>
      <c r="AD18">
        <f>AVERAGE($Q$18:$AC$18)</f>
        <v>-7.6923076923076927E-2</v>
      </c>
      <c r="AE18" t="s">
        <v>54</v>
      </c>
      <c r="AF18">
        <f>VARP($AD$17:$AD$28)</f>
        <v>6.1143984220907312E-2</v>
      </c>
      <c r="AG18">
        <v>6.2626262626262641E-2</v>
      </c>
      <c r="AX18" s="9"/>
      <c r="CV18" s="86">
        <f>AVERAGE(DE:DE)</f>
        <v>0.22863247863247857</v>
      </c>
    </row>
    <row r="19" spans="1:100" x14ac:dyDescent="0.25">
      <c r="A19">
        <v>2</v>
      </c>
      <c r="B19">
        <v>5</v>
      </c>
      <c r="C19" t="s">
        <v>253</v>
      </c>
      <c r="D19" s="12">
        <v>10</v>
      </c>
      <c r="E19" s="12">
        <v>40</v>
      </c>
      <c r="F19" s="12">
        <v>70</v>
      </c>
      <c r="P19" t="s">
        <v>3</v>
      </c>
      <c r="Q19">
        <v>-1</v>
      </c>
      <c r="R19">
        <v>-1</v>
      </c>
      <c r="S19">
        <v>-1</v>
      </c>
      <c r="T19">
        <v>1</v>
      </c>
      <c r="U19">
        <v>1</v>
      </c>
      <c r="V19">
        <v>-1</v>
      </c>
      <c r="W19">
        <v>-1</v>
      </c>
      <c r="X19">
        <v>1</v>
      </c>
      <c r="Y19">
        <v>-1</v>
      </c>
      <c r="Z19">
        <v>1</v>
      </c>
      <c r="AA19">
        <v>1</v>
      </c>
      <c r="AB19">
        <v>1</v>
      </c>
      <c r="AC19">
        <v>1</v>
      </c>
      <c r="AD19">
        <f>AVERAGE($Q$19:$AC$19)</f>
        <v>7.6923076923076927E-2</v>
      </c>
      <c r="AE19" t="s">
        <v>57</v>
      </c>
      <c r="AF19">
        <f>VARP($Q$17:$AC$28)</f>
        <v>0.97633136094674555</v>
      </c>
      <c r="AX19" s="9"/>
      <c r="CV19" s="86" t="s">
        <v>370</v>
      </c>
    </row>
    <row r="20" spans="1:100" x14ac:dyDescent="0.25">
      <c r="A20">
        <v>2</v>
      </c>
      <c r="B20">
        <v>6</v>
      </c>
      <c r="C20" t="s">
        <v>254</v>
      </c>
      <c r="D20" s="12">
        <v>2</v>
      </c>
      <c r="E20" s="12">
        <v>10</v>
      </c>
      <c r="F20" s="12">
        <v>30</v>
      </c>
      <c r="P20" t="s">
        <v>4</v>
      </c>
      <c r="Q20">
        <v>-1</v>
      </c>
      <c r="R20">
        <v>-1</v>
      </c>
      <c r="S20">
        <v>-1</v>
      </c>
      <c r="T20">
        <v>-1</v>
      </c>
      <c r="U20">
        <v>-1</v>
      </c>
      <c r="V20">
        <v>-1</v>
      </c>
      <c r="W20">
        <v>-1</v>
      </c>
      <c r="X20">
        <v>-1</v>
      </c>
      <c r="Y20">
        <v>1</v>
      </c>
      <c r="Z20">
        <v>1</v>
      </c>
      <c r="AA20">
        <v>-1</v>
      </c>
      <c r="AB20">
        <v>1</v>
      </c>
      <c r="AC20">
        <v>1</v>
      </c>
      <c r="AD20">
        <f>AVERAGE($Q$20:$AC$20)</f>
        <v>-0.38461538461538464</v>
      </c>
      <c r="AE20" t="s">
        <v>76</v>
      </c>
      <c r="AF20">
        <f>AVERAGE($Q$17:$AC$28)</f>
        <v>-0.15384615384615385</v>
      </c>
      <c r="AX20" s="9"/>
      <c r="CV20" s="86">
        <v>0.17899408284023655</v>
      </c>
    </row>
    <row r="21" spans="1:100" x14ac:dyDescent="0.25">
      <c r="A21">
        <v>2</v>
      </c>
      <c r="B21">
        <v>7</v>
      </c>
      <c r="C21" t="s">
        <v>255</v>
      </c>
      <c r="D21" s="12">
        <v>190</v>
      </c>
      <c r="E21" s="12">
        <v>270</v>
      </c>
      <c r="F21" s="12">
        <v>350</v>
      </c>
      <c r="P21" t="s">
        <v>5</v>
      </c>
      <c r="Q21">
        <v>1</v>
      </c>
      <c r="R21">
        <v>-1</v>
      </c>
      <c r="S21">
        <v>1</v>
      </c>
      <c r="T21">
        <v>-1</v>
      </c>
      <c r="U21">
        <v>-1</v>
      </c>
      <c r="V21">
        <v>-1</v>
      </c>
      <c r="W21">
        <v>-1</v>
      </c>
      <c r="X21">
        <v>-1</v>
      </c>
      <c r="Y21">
        <v>-1</v>
      </c>
      <c r="Z21">
        <v>1</v>
      </c>
      <c r="AA21">
        <v>-1</v>
      </c>
      <c r="AB21">
        <v>-1</v>
      </c>
      <c r="AC21">
        <v>1</v>
      </c>
      <c r="AD21">
        <f>AVERAGE($Q$21:$AC$21)</f>
        <v>-0.38461538461538464</v>
      </c>
      <c r="AE21" t="s">
        <v>216</v>
      </c>
      <c r="AF21">
        <f>AF20*156</f>
        <v>-24</v>
      </c>
      <c r="AX21" s="9"/>
      <c r="CV21" s="86" t="s">
        <v>371</v>
      </c>
    </row>
    <row r="22" spans="1:100" x14ac:dyDescent="0.25">
      <c r="A22">
        <v>2</v>
      </c>
      <c r="B22">
        <v>8</v>
      </c>
      <c r="C22" t="s">
        <v>256</v>
      </c>
      <c r="D22" s="12">
        <v>5</v>
      </c>
      <c r="E22" s="12">
        <v>35</v>
      </c>
      <c r="F22" s="12">
        <v>55</v>
      </c>
      <c r="P22" t="s">
        <v>6</v>
      </c>
      <c r="Q22">
        <v>-1</v>
      </c>
      <c r="R22">
        <v>-1</v>
      </c>
      <c r="S22">
        <v>-1</v>
      </c>
      <c r="T22">
        <v>-1</v>
      </c>
      <c r="U22">
        <v>-1</v>
      </c>
      <c r="V22">
        <v>-1</v>
      </c>
      <c r="W22">
        <v>-1</v>
      </c>
      <c r="X22">
        <v>-1</v>
      </c>
      <c r="Y22">
        <v>1</v>
      </c>
      <c r="Z22">
        <v>1</v>
      </c>
      <c r="AA22">
        <v>-1</v>
      </c>
      <c r="AB22">
        <v>-1</v>
      </c>
      <c r="AC22">
        <v>1</v>
      </c>
      <c r="AD22">
        <f>AVERAGE($Q$22:$AC$22)</f>
        <v>-0.53846153846153844</v>
      </c>
      <c r="AE22" t="s">
        <v>220</v>
      </c>
      <c r="AF22">
        <f>(AF20+1)/2</f>
        <v>0.42307692307692307</v>
      </c>
      <c r="AX22" s="9"/>
      <c r="CV22" s="86">
        <v>2.3668639053254423E-2</v>
      </c>
    </row>
    <row r="23" spans="1:100" x14ac:dyDescent="0.25">
      <c r="A23">
        <v>2</v>
      </c>
      <c r="B23">
        <v>9</v>
      </c>
      <c r="C23" t="s">
        <v>257</v>
      </c>
      <c r="D23" s="12">
        <v>50</v>
      </c>
      <c r="E23" s="12">
        <v>70</v>
      </c>
      <c r="F23" s="12">
        <v>95</v>
      </c>
      <c r="P23" t="s">
        <v>7</v>
      </c>
      <c r="Q23">
        <v>1</v>
      </c>
      <c r="R23">
        <v>-1</v>
      </c>
      <c r="S23">
        <v>1</v>
      </c>
      <c r="T23">
        <v>-1</v>
      </c>
      <c r="U23">
        <v>-1</v>
      </c>
      <c r="V23">
        <v>1</v>
      </c>
      <c r="W23">
        <v>-1</v>
      </c>
      <c r="X23">
        <v>1</v>
      </c>
      <c r="Y23">
        <v>1</v>
      </c>
      <c r="Z23">
        <v>1</v>
      </c>
      <c r="AA23">
        <v>-1</v>
      </c>
      <c r="AB23">
        <v>-1</v>
      </c>
      <c r="AC23">
        <v>1</v>
      </c>
      <c r="AD23">
        <f>AVERAGE($Q$23:$AC$23)</f>
        <v>7.6923076923076927E-2</v>
      </c>
      <c r="AE23" t="s">
        <v>373</v>
      </c>
      <c r="AF23">
        <f>(AF22-(1-AF22))^2</f>
        <v>2.3668639053254423E-2</v>
      </c>
      <c r="AX23" s="9"/>
      <c r="CV23" s="86" t="s">
        <v>218</v>
      </c>
    </row>
    <row r="24" spans="1:100" x14ac:dyDescent="0.25">
      <c r="A24">
        <v>2</v>
      </c>
      <c r="B24">
        <v>10</v>
      </c>
      <c r="C24" t="s">
        <v>258</v>
      </c>
      <c r="D24" s="12">
        <v>500000</v>
      </c>
      <c r="E24" s="12">
        <v>10000000</v>
      </c>
      <c r="F24" s="12">
        <v>500000000</v>
      </c>
      <c r="P24" t="s">
        <v>8</v>
      </c>
      <c r="Q24">
        <v>1</v>
      </c>
      <c r="R24">
        <v>-1</v>
      </c>
      <c r="S24">
        <v>-1</v>
      </c>
      <c r="T24">
        <v>-1</v>
      </c>
      <c r="U24">
        <v>-1</v>
      </c>
      <c r="V24">
        <v>-1</v>
      </c>
      <c r="W24">
        <v>-1</v>
      </c>
      <c r="X24">
        <v>1</v>
      </c>
      <c r="Y24">
        <v>1</v>
      </c>
      <c r="Z24">
        <v>1</v>
      </c>
      <c r="AA24">
        <v>-1</v>
      </c>
      <c r="AB24">
        <v>1</v>
      </c>
      <c r="AC24">
        <v>1</v>
      </c>
      <c r="AD24">
        <f>AVERAGE($Q$24:$AC$24)</f>
        <v>-7.6923076923076927E-2</v>
      </c>
      <c r="AX24" s="9"/>
      <c r="CV24" s="86">
        <f>AVERAGE(DB:DB)</f>
        <v>2.1287864024855954</v>
      </c>
    </row>
    <row r="25" spans="1:100" x14ac:dyDescent="0.25">
      <c r="A25">
        <v>2</v>
      </c>
      <c r="B25">
        <v>11</v>
      </c>
      <c r="C25" t="s">
        <v>259</v>
      </c>
      <c r="D25" s="12">
        <v>2</v>
      </c>
      <c r="E25" s="12">
        <v>10</v>
      </c>
      <c r="F25" s="12">
        <v>20</v>
      </c>
      <c r="P25" t="s">
        <v>9</v>
      </c>
      <c r="Q25">
        <v>-1</v>
      </c>
      <c r="R25">
        <v>-1</v>
      </c>
      <c r="S25">
        <v>-1</v>
      </c>
      <c r="T25">
        <v>1</v>
      </c>
      <c r="U25">
        <v>-1</v>
      </c>
      <c r="V25">
        <v>1</v>
      </c>
      <c r="W25">
        <v>-1</v>
      </c>
      <c r="X25">
        <v>-1</v>
      </c>
      <c r="Y25">
        <v>1</v>
      </c>
      <c r="Z25">
        <v>1</v>
      </c>
      <c r="AA25">
        <v>-1</v>
      </c>
      <c r="AB25">
        <v>-1</v>
      </c>
      <c r="AC25">
        <v>1</v>
      </c>
      <c r="AD25">
        <f>AVERAGE($Q$25:$AC$25)</f>
        <v>-0.23076923076923078</v>
      </c>
    </row>
    <row r="26" spans="1:100" x14ac:dyDescent="0.25">
      <c r="A26">
        <v>2</v>
      </c>
      <c r="B26">
        <v>12</v>
      </c>
      <c r="C26" t="s">
        <v>260</v>
      </c>
      <c r="D26" s="12">
        <v>300</v>
      </c>
      <c r="E26" s="12">
        <v>1500</v>
      </c>
      <c r="F26" s="12">
        <v>4000</v>
      </c>
      <c r="P26" t="s">
        <v>10</v>
      </c>
      <c r="Q26">
        <v>-1</v>
      </c>
      <c r="R26">
        <v>-1</v>
      </c>
      <c r="S26">
        <v>-1</v>
      </c>
      <c r="T26">
        <v>1</v>
      </c>
      <c r="U26">
        <v>-1</v>
      </c>
      <c r="V26">
        <v>1</v>
      </c>
      <c r="W26">
        <v>-1</v>
      </c>
      <c r="X26">
        <v>-1</v>
      </c>
      <c r="Y26">
        <v>-1</v>
      </c>
      <c r="Z26">
        <v>1</v>
      </c>
      <c r="AA26">
        <v>-1</v>
      </c>
      <c r="AB26">
        <v>-1</v>
      </c>
      <c r="AC26">
        <v>1</v>
      </c>
      <c r="AD26">
        <f>AVERAGE($Q$26:$AC$26)</f>
        <v>-0.38461538461538464</v>
      </c>
    </row>
    <row r="27" spans="1:100" x14ac:dyDescent="0.25">
      <c r="A27">
        <v>2</v>
      </c>
      <c r="B27">
        <v>13</v>
      </c>
      <c r="C27" t="s">
        <v>261</v>
      </c>
      <c r="D27" s="12">
        <v>5</v>
      </c>
      <c r="E27" s="12">
        <v>20</v>
      </c>
      <c r="F27" s="12">
        <v>60</v>
      </c>
      <c r="P27" t="s">
        <v>11</v>
      </c>
      <c r="Q27">
        <v>1</v>
      </c>
      <c r="R27">
        <v>1</v>
      </c>
      <c r="S27">
        <v>-1</v>
      </c>
      <c r="T27">
        <v>-1</v>
      </c>
      <c r="U27">
        <v>-1</v>
      </c>
      <c r="V27">
        <v>-1</v>
      </c>
      <c r="W27">
        <v>-1</v>
      </c>
      <c r="X27">
        <v>1</v>
      </c>
      <c r="Y27">
        <v>-1</v>
      </c>
      <c r="Z27">
        <v>1</v>
      </c>
      <c r="AA27">
        <v>-1</v>
      </c>
      <c r="AB27">
        <v>1</v>
      </c>
      <c r="AC27">
        <v>1</v>
      </c>
      <c r="AD27">
        <f>AVERAGE($Q$27:$AC$27)</f>
        <v>-7.6923076923076927E-2</v>
      </c>
    </row>
    <row r="28" spans="1:100" x14ac:dyDescent="0.25">
      <c r="A28">
        <v>3</v>
      </c>
      <c r="B28">
        <v>1</v>
      </c>
      <c r="C28" t="s">
        <v>249</v>
      </c>
      <c r="D28" s="12">
        <v>5950</v>
      </c>
      <c r="E28" s="12">
        <v>5983</v>
      </c>
      <c r="F28" s="12">
        <v>6000</v>
      </c>
      <c r="P28" t="s">
        <v>12</v>
      </c>
      <c r="Q28">
        <v>1</v>
      </c>
      <c r="R28">
        <v>1</v>
      </c>
      <c r="S28">
        <v>1</v>
      </c>
      <c r="T28">
        <v>1</v>
      </c>
      <c r="U28">
        <v>-1</v>
      </c>
      <c r="V28">
        <v>-1</v>
      </c>
      <c r="W28">
        <v>1</v>
      </c>
      <c r="X28">
        <v>-1</v>
      </c>
      <c r="Y28">
        <v>1</v>
      </c>
      <c r="Z28">
        <v>1</v>
      </c>
      <c r="AA28">
        <v>-1</v>
      </c>
      <c r="AB28">
        <v>1</v>
      </c>
      <c r="AC28">
        <v>1</v>
      </c>
      <c r="AD28">
        <f>AVERAGE($Q$28:$AC$28)</f>
        <v>0.38461538461538464</v>
      </c>
    </row>
    <row r="29" spans="1:100" x14ac:dyDescent="0.25">
      <c r="A29">
        <v>3</v>
      </c>
      <c r="B29">
        <v>2</v>
      </c>
      <c r="C29" t="s">
        <v>250</v>
      </c>
      <c r="D29" s="12">
        <v>2500000</v>
      </c>
      <c r="E29" s="12">
        <v>3000000</v>
      </c>
      <c r="F29" s="12">
        <v>3500000</v>
      </c>
      <c r="P29" t="s">
        <v>79</v>
      </c>
      <c r="Q29">
        <f>AVERAGE($Q$17:$Q$28)</f>
        <v>0.16666666666666666</v>
      </c>
      <c r="R29">
        <f>AVERAGE($R$17:$R$28)</f>
        <v>-0.5</v>
      </c>
      <c r="S29">
        <f>AVERAGE($S$17:$S$28)</f>
        <v>-0.5</v>
      </c>
      <c r="T29">
        <f>AVERAGE($T$17:$T$28)</f>
        <v>-0.33333333333333331</v>
      </c>
      <c r="U29">
        <f>AVERAGE($U$17:$U$28)</f>
        <v>-0.66666666666666663</v>
      </c>
      <c r="V29">
        <f>AVERAGE($V$17:$V$28)</f>
        <v>-0.33333333333333331</v>
      </c>
      <c r="W29">
        <f>AVERAGE($W$17:$W$28)</f>
        <v>-0.66666666666666663</v>
      </c>
      <c r="X29">
        <f>AVERAGE($X$17:$X$28)</f>
        <v>-0.16666666666666666</v>
      </c>
      <c r="Y29">
        <f>AVERAGE($Y$17:$Y$28)</f>
        <v>0</v>
      </c>
      <c r="Z29">
        <f>AVERAGE($Z$17:$Z$28)</f>
        <v>1</v>
      </c>
      <c r="AA29">
        <f>AVERAGE($AA$17:$AA$28)</f>
        <v>-0.83333333333333337</v>
      </c>
      <c r="AB29">
        <f>AVERAGE($AB$17:$AB$28)</f>
        <v>0</v>
      </c>
      <c r="AC29">
        <f>AVERAGE($AC$17:$AC$28)</f>
        <v>0.83333333333333337</v>
      </c>
      <c r="AD29">
        <f>AVERAGE($AD$17:$AD$28)</f>
        <v>-0.15384615384615385</v>
      </c>
    </row>
    <row r="30" spans="1:100" x14ac:dyDescent="0.25">
      <c r="A30">
        <v>3</v>
      </c>
      <c r="B30">
        <v>3</v>
      </c>
      <c r="C30" t="s">
        <v>251</v>
      </c>
      <c r="D30" s="12">
        <v>40</v>
      </c>
      <c r="E30" s="12">
        <v>60</v>
      </c>
      <c r="F30" s="12">
        <v>80</v>
      </c>
    </row>
    <row r="31" spans="1:100" x14ac:dyDescent="0.25">
      <c r="A31">
        <v>3</v>
      </c>
      <c r="B31">
        <v>4</v>
      </c>
      <c r="C31" t="s">
        <v>252</v>
      </c>
      <c r="D31" s="12">
        <v>100</v>
      </c>
      <c r="E31" s="12">
        <v>300</v>
      </c>
      <c r="F31" s="12">
        <v>900</v>
      </c>
    </row>
    <row r="32" spans="1:100" x14ac:dyDescent="0.25">
      <c r="A32">
        <v>3</v>
      </c>
      <c r="B32">
        <v>5</v>
      </c>
      <c r="C32" t="s">
        <v>253</v>
      </c>
      <c r="D32" s="12">
        <v>5</v>
      </c>
      <c r="E32" s="12">
        <v>20</v>
      </c>
      <c r="F32" s="12">
        <v>30</v>
      </c>
      <c r="P32" t="s">
        <v>99</v>
      </c>
      <c r="Q32" t="s">
        <v>81</v>
      </c>
      <c r="R32" t="s">
        <v>82</v>
      </c>
      <c r="S32" t="s">
        <v>83</v>
      </c>
      <c r="T32" t="s">
        <v>84</v>
      </c>
      <c r="U32" t="s">
        <v>85</v>
      </c>
      <c r="V32" t="s">
        <v>86</v>
      </c>
      <c r="W32" t="s">
        <v>87</v>
      </c>
      <c r="X32" t="s">
        <v>88</v>
      </c>
      <c r="Y32" t="s">
        <v>89</v>
      </c>
      <c r="Z32" t="s">
        <v>90</v>
      </c>
      <c r="AA32" t="s">
        <v>91</v>
      </c>
      <c r="AB32" t="s">
        <v>92</v>
      </c>
      <c r="AC32" t="s">
        <v>93</v>
      </c>
      <c r="AD32" t="s">
        <v>80</v>
      </c>
      <c r="AE32" t="s">
        <v>338</v>
      </c>
      <c r="AG32" t="s">
        <v>42</v>
      </c>
    </row>
    <row r="33" spans="1:33" x14ac:dyDescent="0.25">
      <c r="A33">
        <v>3</v>
      </c>
      <c r="B33">
        <v>6</v>
      </c>
      <c r="C33" t="s">
        <v>254</v>
      </c>
      <c r="D33" s="12">
        <v>10</v>
      </c>
      <c r="E33" s="12">
        <v>12</v>
      </c>
      <c r="F33" s="12">
        <v>15</v>
      </c>
      <c r="P33" t="s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-1</v>
      </c>
      <c r="X33">
        <v>1</v>
      </c>
      <c r="Y33">
        <v>1</v>
      </c>
      <c r="Z33">
        <v>-1</v>
      </c>
      <c r="AA33">
        <v>1</v>
      </c>
      <c r="AB33">
        <v>1</v>
      </c>
      <c r="AC33">
        <v>1</v>
      </c>
      <c r="AD33">
        <f>AVERAGE($Q$33:$AC$33)</f>
        <v>0.69230769230769229</v>
      </c>
      <c r="AE33" t="s">
        <v>52</v>
      </c>
      <c r="AF33">
        <f>VARP($Q$45:$AC$45)</f>
        <v>8.3826429980276229E-2</v>
      </c>
      <c r="AG33">
        <f>AF33/AF35</f>
        <v>0.10967741935483877</v>
      </c>
    </row>
    <row r="34" spans="1:33" x14ac:dyDescent="0.25">
      <c r="A34">
        <v>3</v>
      </c>
      <c r="B34">
        <v>7</v>
      </c>
      <c r="C34" t="s">
        <v>255</v>
      </c>
      <c r="D34" s="12">
        <v>250</v>
      </c>
      <c r="E34" s="12">
        <v>270</v>
      </c>
      <c r="F34" s="12">
        <v>290</v>
      </c>
      <c r="P34" t="s">
        <v>2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f>AVERAGE($Q$34:$AC$34)</f>
        <v>1</v>
      </c>
      <c r="AE34" t="s">
        <v>54</v>
      </c>
      <c r="AF34">
        <f>VARP($AC$33:$AD$45)</f>
        <v>0.45983474940575542</v>
      </c>
      <c r="AG34">
        <f>AF34/AF35</f>
        <v>0.60164185277088478</v>
      </c>
    </row>
    <row r="35" spans="1:33" x14ac:dyDescent="0.25">
      <c r="A35">
        <v>3</v>
      </c>
      <c r="B35">
        <v>8</v>
      </c>
      <c r="C35" t="s">
        <v>256</v>
      </c>
      <c r="D35" s="12">
        <v>10</v>
      </c>
      <c r="E35" s="12">
        <v>20</v>
      </c>
      <c r="F35" s="12">
        <v>40</v>
      </c>
      <c r="P35" t="s">
        <v>3</v>
      </c>
      <c r="Q35">
        <v>-1</v>
      </c>
      <c r="R35">
        <v>-1</v>
      </c>
      <c r="S35">
        <v>-1</v>
      </c>
      <c r="T35">
        <v>1</v>
      </c>
      <c r="U35">
        <v>1</v>
      </c>
      <c r="V35">
        <v>1</v>
      </c>
      <c r="W35">
        <v>1</v>
      </c>
      <c r="X35">
        <v>1</v>
      </c>
      <c r="Y35">
        <v>-1</v>
      </c>
      <c r="Z35">
        <v>-1</v>
      </c>
      <c r="AA35">
        <v>1</v>
      </c>
      <c r="AB35">
        <v>-1</v>
      </c>
      <c r="AC35">
        <v>-1</v>
      </c>
      <c r="AD35">
        <f>AVERAGE($Q$35:$AC$35)</f>
        <v>-7.6923076923076927E-2</v>
      </c>
      <c r="AE35" t="s">
        <v>57</v>
      </c>
      <c r="AF35">
        <f>VARP($Q$33:$AC$45)</f>
        <v>0.76429980276134168</v>
      </c>
    </row>
    <row r="36" spans="1:33" x14ac:dyDescent="0.25">
      <c r="A36">
        <v>3</v>
      </c>
      <c r="B36">
        <v>9</v>
      </c>
      <c r="C36" t="s">
        <v>257</v>
      </c>
      <c r="D36" s="12">
        <v>70</v>
      </c>
      <c r="E36" s="12">
        <v>80</v>
      </c>
      <c r="F36" s="12">
        <v>90</v>
      </c>
      <c r="P36" t="s">
        <v>4</v>
      </c>
      <c r="Q36">
        <v>1</v>
      </c>
      <c r="R36">
        <v>1</v>
      </c>
      <c r="S36">
        <v>1</v>
      </c>
      <c r="T36">
        <v>1</v>
      </c>
      <c r="U36">
        <v>1</v>
      </c>
      <c r="V36">
        <v>-1</v>
      </c>
      <c r="W36">
        <v>1</v>
      </c>
      <c r="X36">
        <v>1</v>
      </c>
      <c r="Y36">
        <v>-1</v>
      </c>
      <c r="Z36">
        <v>-1</v>
      </c>
      <c r="AA36">
        <v>1</v>
      </c>
      <c r="AB36">
        <v>-1</v>
      </c>
      <c r="AC36">
        <v>1</v>
      </c>
      <c r="AD36">
        <f>AVERAGE($Q$36:$AC$36)</f>
        <v>0.38461538461538464</v>
      </c>
      <c r="AE36" t="s">
        <v>77</v>
      </c>
      <c r="AF36">
        <f>AVERAGE($Q$33:$AC$45)</f>
        <v>0.42307692307692302</v>
      </c>
    </row>
    <row r="37" spans="1:33" x14ac:dyDescent="0.25">
      <c r="A37">
        <v>3</v>
      </c>
      <c r="B37">
        <v>10</v>
      </c>
      <c r="C37" t="s">
        <v>258</v>
      </c>
      <c r="D37" s="12">
        <v>1000000</v>
      </c>
      <c r="E37" s="12">
        <v>1500000</v>
      </c>
      <c r="F37" s="12">
        <v>3000000</v>
      </c>
      <c r="P37" t="s">
        <v>5</v>
      </c>
      <c r="Q37">
        <v>-1</v>
      </c>
      <c r="R37">
        <v>1</v>
      </c>
      <c r="S37">
        <v>-1</v>
      </c>
      <c r="T37">
        <v>1</v>
      </c>
      <c r="U37">
        <v>1</v>
      </c>
      <c r="V37">
        <v>-1</v>
      </c>
      <c r="W37">
        <v>-1</v>
      </c>
      <c r="X37">
        <v>1</v>
      </c>
      <c r="Y37">
        <v>1</v>
      </c>
      <c r="Z37">
        <v>-1</v>
      </c>
      <c r="AA37">
        <v>1</v>
      </c>
      <c r="AB37">
        <v>-1</v>
      </c>
      <c r="AC37">
        <v>1</v>
      </c>
      <c r="AD37">
        <f>AVERAGE($Q$37:$AC$37)</f>
        <v>7.6923076923076927E-2</v>
      </c>
      <c r="AE37" t="s">
        <v>217</v>
      </c>
      <c r="AF37">
        <f>AF36*156</f>
        <v>65.999999999999986</v>
      </c>
    </row>
    <row r="38" spans="1:33" x14ac:dyDescent="0.25">
      <c r="A38">
        <v>3</v>
      </c>
      <c r="B38">
        <v>11</v>
      </c>
      <c r="C38" t="s">
        <v>259</v>
      </c>
      <c r="D38" s="12">
        <v>3</v>
      </c>
      <c r="E38" s="12">
        <v>4.5</v>
      </c>
      <c r="F38" s="12">
        <v>6</v>
      </c>
      <c r="P38" t="s">
        <v>6</v>
      </c>
      <c r="Q38">
        <v>1</v>
      </c>
      <c r="R38">
        <v>-1</v>
      </c>
      <c r="S38">
        <v>1</v>
      </c>
      <c r="T38">
        <v>-1</v>
      </c>
      <c r="U38">
        <v>1</v>
      </c>
      <c r="V38">
        <v>-1</v>
      </c>
      <c r="W38">
        <v>1</v>
      </c>
      <c r="X38">
        <v>1</v>
      </c>
      <c r="Y38">
        <v>-1</v>
      </c>
      <c r="Z38">
        <v>-1</v>
      </c>
      <c r="AA38">
        <v>1</v>
      </c>
      <c r="AB38">
        <v>1</v>
      </c>
      <c r="AC38">
        <v>1</v>
      </c>
      <c r="AD38">
        <f>AVERAGE($Q$38:$AC$38)</f>
        <v>0.23076923076923078</v>
      </c>
      <c r="AE38" t="s">
        <v>220</v>
      </c>
      <c r="AF38">
        <f>(AF36+1)/2</f>
        <v>0.71153846153846145</v>
      </c>
    </row>
    <row r="39" spans="1:33" x14ac:dyDescent="0.25">
      <c r="A39">
        <v>3</v>
      </c>
      <c r="B39">
        <v>12</v>
      </c>
      <c r="C39" t="s">
        <v>260</v>
      </c>
      <c r="D39" s="12">
        <v>100</v>
      </c>
      <c r="E39" s="12">
        <v>500</v>
      </c>
      <c r="F39" s="12">
        <v>1000</v>
      </c>
      <c r="P39" t="s">
        <v>7</v>
      </c>
      <c r="Q39">
        <v>1</v>
      </c>
      <c r="R39">
        <v>1</v>
      </c>
      <c r="S39">
        <v>1</v>
      </c>
      <c r="T39">
        <v>-1</v>
      </c>
      <c r="U39">
        <v>-1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-1</v>
      </c>
      <c r="AD39">
        <f>AVERAGE($Q$39:$AC$39)</f>
        <v>0.53846153846153844</v>
      </c>
      <c r="AE39" t="s">
        <v>373</v>
      </c>
      <c r="AF39">
        <f>(AF38-(1-AF38))^2</f>
        <v>0.17899408284023655</v>
      </c>
    </row>
    <row r="40" spans="1:33" x14ac:dyDescent="0.25">
      <c r="A40">
        <v>3</v>
      </c>
      <c r="B40">
        <v>13</v>
      </c>
      <c r="C40" t="s">
        <v>261</v>
      </c>
      <c r="D40" s="12">
        <v>5</v>
      </c>
      <c r="E40" s="12">
        <v>20</v>
      </c>
      <c r="F40" s="12">
        <v>40</v>
      </c>
      <c r="P40" t="s">
        <v>8</v>
      </c>
      <c r="Q40">
        <v>1</v>
      </c>
      <c r="R40">
        <v>1</v>
      </c>
      <c r="S40">
        <v>1</v>
      </c>
      <c r="T40">
        <v>-1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f>AVERAGE($Q$40:$AC$40)</f>
        <v>0.84615384615384615</v>
      </c>
    </row>
    <row r="41" spans="1:33" x14ac:dyDescent="0.25">
      <c r="A41">
        <v>4</v>
      </c>
      <c r="B41">
        <v>1</v>
      </c>
      <c r="C41" t="s">
        <v>249</v>
      </c>
      <c r="D41" s="12">
        <v>4000</v>
      </c>
      <c r="E41" s="12">
        <v>6000</v>
      </c>
      <c r="F41" s="12">
        <v>7000</v>
      </c>
      <c r="P41" t="s">
        <v>9</v>
      </c>
      <c r="Q41">
        <v>1</v>
      </c>
      <c r="R41">
        <v>1</v>
      </c>
      <c r="S41">
        <v>1</v>
      </c>
      <c r="T41">
        <v>-1</v>
      </c>
      <c r="U41">
        <v>1</v>
      </c>
      <c r="V41">
        <v>1</v>
      </c>
      <c r="W41">
        <v>1</v>
      </c>
      <c r="X41">
        <v>-1</v>
      </c>
      <c r="Y41">
        <v>1</v>
      </c>
      <c r="Z41">
        <v>1</v>
      </c>
      <c r="AA41">
        <v>1</v>
      </c>
      <c r="AB41">
        <v>1</v>
      </c>
      <c r="AC41">
        <v>1</v>
      </c>
      <c r="AD41">
        <f>AVERAGE($Q$41:$AC$41)</f>
        <v>0.69230769230769229</v>
      </c>
    </row>
    <row r="42" spans="1:33" x14ac:dyDescent="0.25">
      <c r="A42">
        <v>4</v>
      </c>
      <c r="B42">
        <v>2</v>
      </c>
      <c r="C42" t="s">
        <v>250</v>
      </c>
      <c r="D42" s="12">
        <v>2000000</v>
      </c>
      <c r="E42" s="12">
        <v>4000000</v>
      </c>
      <c r="F42" s="12">
        <v>9000000</v>
      </c>
      <c r="P42" t="s">
        <v>10</v>
      </c>
      <c r="Q42">
        <v>-1</v>
      </c>
      <c r="R42">
        <v>-1</v>
      </c>
      <c r="S42">
        <v>1</v>
      </c>
      <c r="T42">
        <v>-1</v>
      </c>
      <c r="U42">
        <v>1</v>
      </c>
      <c r="V42">
        <v>1</v>
      </c>
      <c r="W42">
        <v>1</v>
      </c>
      <c r="X42">
        <v>-1</v>
      </c>
      <c r="Y42">
        <v>-1</v>
      </c>
      <c r="Z42">
        <v>-1</v>
      </c>
      <c r="AA42">
        <v>1</v>
      </c>
      <c r="AB42">
        <v>1</v>
      </c>
      <c r="AC42">
        <v>1</v>
      </c>
      <c r="AD42">
        <f>AVERAGE($Q$42:$AC$42)</f>
        <v>7.6923076923076927E-2</v>
      </c>
    </row>
    <row r="43" spans="1:33" x14ac:dyDescent="0.25">
      <c r="A43">
        <v>4</v>
      </c>
      <c r="B43">
        <v>3</v>
      </c>
      <c r="C43" t="s">
        <v>251</v>
      </c>
      <c r="D43" s="12">
        <v>20</v>
      </c>
      <c r="E43" s="12">
        <v>40</v>
      </c>
      <c r="F43" s="12">
        <v>70</v>
      </c>
      <c r="P43" t="s">
        <v>11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-1</v>
      </c>
      <c r="AA43">
        <v>-1</v>
      </c>
      <c r="AB43">
        <v>-1</v>
      </c>
      <c r="AC43">
        <v>-1</v>
      </c>
      <c r="AD43">
        <f>AVERAGE($Q$43:$AC$43)</f>
        <v>0.38461538461538464</v>
      </c>
    </row>
    <row r="44" spans="1:33" x14ac:dyDescent="0.25">
      <c r="A44">
        <v>4</v>
      </c>
      <c r="B44">
        <v>4</v>
      </c>
      <c r="C44" t="s">
        <v>252</v>
      </c>
      <c r="D44" s="12">
        <v>50</v>
      </c>
      <c r="E44" s="12">
        <v>5000</v>
      </c>
      <c r="F44" s="12">
        <v>15000</v>
      </c>
      <c r="P44" t="s">
        <v>12</v>
      </c>
      <c r="Q44">
        <v>1</v>
      </c>
      <c r="R44">
        <v>-1</v>
      </c>
      <c r="S44">
        <v>-1</v>
      </c>
      <c r="T44">
        <v>-1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-1</v>
      </c>
      <c r="AC44">
        <v>-1</v>
      </c>
      <c r="AD44">
        <f>AVERAGE($Q$44:$AC$44)</f>
        <v>0.23076923076923078</v>
      </c>
    </row>
    <row r="45" spans="1:33" x14ac:dyDescent="0.25">
      <c r="A45">
        <v>4</v>
      </c>
      <c r="B45">
        <v>5</v>
      </c>
      <c r="C45" t="s">
        <v>253</v>
      </c>
      <c r="D45" s="12">
        <v>10</v>
      </c>
      <c r="E45" s="12">
        <v>40</v>
      </c>
      <c r="F45" s="12">
        <v>90</v>
      </c>
      <c r="P45" t="s">
        <v>79</v>
      </c>
      <c r="Q45">
        <f>AVERAGE($Q$33:$Q$44)</f>
        <v>0.5</v>
      </c>
      <c r="R45">
        <f>AVERAGE($R$33:$R$44)</f>
        <v>0.33333333333333331</v>
      </c>
      <c r="S45">
        <f>AVERAGE($S$33:$S$44)</f>
        <v>0.5</v>
      </c>
      <c r="T45">
        <f>AVERAGE($T$33:$T$44)</f>
        <v>0</v>
      </c>
      <c r="U45">
        <f>AVERAGE($U$33:$U$44)</f>
        <v>0.83333333333333337</v>
      </c>
      <c r="V45">
        <f>AVERAGE($V$33:$V$44)</f>
        <v>0.5</v>
      </c>
      <c r="W45">
        <f>AVERAGE($W$33:$W$44)</f>
        <v>0.66666666666666663</v>
      </c>
      <c r="X45">
        <f>AVERAGE($X$33:$X$44)</f>
        <v>0.66666666666666663</v>
      </c>
      <c r="Y45">
        <f>AVERAGE($Y$33:$Y$44)</f>
        <v>0.33333333333333331</v>
      </c>
      <c r="Z45">
        <f>AVERAGE($Z$33:$Z$44)</f>
        <v>-0.16666666666666666</v>
      </c>
      <c r="AA45">
        <f>AVERAGE($AA$33:$AA$44)</f>
        <v>0.83333333333333337</v>
      </c>
      <c r="AB45">
        <f>AVERAGE($AB$33:$AB$44)</f>
        <v>0.16666666666666666</v>
      </c>
      <c r="AC45">
        <f>AVERAGE($AC$33:$AC$44)</f>
        <v>0.33333333333333331</v>
      </c>
      <c r="AD45">
        <f>AVERAGE($AD$33:$AD$44)</f>
        <v>0.42307692307692313</v>
      </c>
    </row>
    <row r="46" spans="1:33" x14ac:dyDescent="0.25">
      <c r="A46">
        <v>4</v>
      </c>
      <c r="B46">
        <v>6</v>
      </c>
      <c r="C46" t="s">
        <v>254</v>
      </c>
      <c r="D46" s="12">
        <v>100</v>
      </c>
      <c r="E46" s="12">
        <v>1000</v>
      </c>
      <c r="F46" s="12">
        <v>10000</v>
      </c>
    </row>
    <row r="47" spans="1:33" x14ac:dyDescent="0.25">
      <c r="A47">
        <v>4</v>
      </c>
      <c r="B47">
        <v>7</v>
      </c>
      <c r="C47" t="s">
        <v>255</v>
      </c>
      <c r="D47" s="12">
        <v>260</v>
      </c>
      <c r="E47" s="12">
        <v>300</v>
      </c>
      <c r="F47" s="12">
        <v>340</v>
      </c>
    </row>
    <row r="48" spans="1:33" x14ac:dyDescent="0.25">
      <c r="A48">
        <v>4</v>
      </c>
      <c r="B48">
        <v>8</v>
      </c>
      <c r="C48" t="s">
        <v>256</v>
      </c>
      <c r="D48" s="12">
        <v>10</v>
      </c>
      <c r="E48" s="12">
        <v>50</v>
      </c>
      <c r="F48" s="12">
        <v>90</v>
      </c>
      <c r="P48" t="s">
        <v>218</v>
      </c>
      <c r="Q48" t="s">
        <v>81</v>
      </c>
      <c r="R48" t="s">
        <v>82</v>
      </c>
      <c r="S48" t="s">
        <v>83</v>
      </c>
      <c r="T48" t="s">
        <v>84</v>
      </c>
      <c r="U48" t="s">
        <v>85</v>
      </c>
      <c r="V48" t="s">
        <v>86</v>
      </c>
      <c r="W48" t="s">
        <v>87</v>
      </c>
      <c r="X48" t="s">
        <v>88</v>
      </c>
      <c r="Y48" t="s">
        <v>89</v>
      </c>
      <c r="Z48" t="s">
        <v>90</v>
      </c>
      <c r="AA48" t="s">
        <v>91</v>
      </c>
      <c r="AB48" t="s">
        <v>92</v>
      </c>
      <c r="AC48" t="s">
        <v>93</v>
      </c>
      <c r="AD48" t="s">
        <v>80</v>
      </c>
      <c r="AE48" t="s">
        <v>338</v>
      </c>
      <c r="AG48" t="s">
        <v>42</v>
      </c>
    </row>
    <row r="49" spans="1:33" x14ac:dyDescent="0.25">
      <c r="A49">
        <v>4</v>
      </c>
      <c r="B49">
        <v>9</v>
      </c>
      <c r="C49" t="s">
        <v>257</v>
      </c>
      <c r="D49" s="12">
        <v>1</v>
      </c>
      <c r="E49" s="12">
        <v>20</v>
      </c>
      <c r="F49" s="12">
        <v>50</v>
      </c>
      <c r="P49" t="s">
        <v>1</v>
      </c>
      <c r="Q49">
        <v>1.8778548468956182E-2</v>
      </c>
      <c r="R49">
        <v>3.1373802535863388E-2</v>
      </c>
      <c r="S49">
        <v>1</v>
      </c>
      <c r="T49">
        <v>0.43369175627240142</v>
      </c>
      <c r="U49">
        <v>0.27299163940385318</v>
      </c>
      <c r="V49">
        <v>7.333333333333333</v>
      </c>
      <c r="W49">
        <v>0.66417910447761197</v>
      </c>
      <c r="X49">
        <v>0.25</v>
      </c>
      <c r="Y49">
        <v>3.1105000859254207E-2</v>
      </c>
      <c r="Z49">
        <v>0.99722222222222223</v>
      </c>
      <c r="AA49">
        <v>0.40597539543057987</v>
      </c>
      <c r="AB49">
        <v>0.67785234899328861</v>
      </c>
      <c r="AC49">
        <v>0.37254901960784315</v>
      </c>
      <c r="AD49">
        <f>AVERAGE($Q$49:$AC$49)</f>
        <v>0.96069632089270829</v>
      </c>
      <c r="AE49" t="s">
        <v>52</v>
      </c>
      <c r="AF49">
        <f>VARP($Q$61:$AC$61)</f>
        <v>26.574090345436883</v>
      </c>
      <c r="AG49">
        <f>AF49/AF51</f>
        <v>0.18942258647952415</v>
      </c>
    </row>
    <row r="50" spans="1:33" x14ac:dyDescent="0.25">
      <c r="A50">
        <v>4</v>
      </c>
      <c r="B50">
        <v>10</v>
      </c>
      <c r="C50" t="s">
        <v>258</v>
      </c>
      <c r="D50" s="12">
        <v>1000</v>
      </c>
      <c r="E50" s="12">
        <v>50000</v>
      </c>
      <c r="F50" s="12">
        <v>100000</v>
      </c>
      <c r="P50" t="s">
        <v>2</v>
      </c>
      <c r="Q50">
        <v>0.15411943833530706</v>
      </c>
      <c r="R50">
        <v>0.35607667644979124</v>
      </c>
      <c r="S50">
        <v>0.2</v>
      </c>
      <c r="T50">
        <v>1.9868578255675029</v>
      </c>
      <c r="U50">
        <v>0.45401672119229364</v>
      </c>
      <c r="V50">
        <v>0.16666666666666666</v>
      </c>
      <c r="W50">
        <v>7.462686567164179E-3</v>
      </c>
      <c r="X50">
        <v>0.125</v>
      </c>
      <c r="Y50">
        <v>0.20295583433579659</v>
      </c>
      <c r="Z50">
        <v>0.72222222222222221</v>
      </c>
      <c r="AA50">
        <v>0.75746924428822482</v>
      </c>
      <c r="AB50">
        <v>0.49664429530201343</v>
      </c>
      <c r="AC50">
        <v>0.60784313725490191</v>
      </c>
      <c r="AD50">
        <f>AVERAGE($Q$50:$AC$50)</f>
        <v>0.47979498062937576</v>
      </c>
      <c r="AE50" t="s">
        <v>54</v>
      </c>
      <c r="AF50">
        <f>VARP($AD$49:$AD$60)</f>
        <v>9.1052473866662833</v>
      </c>
      <c r="AG50">
        <f>AF50/AF51</f>
        <v>6.4903049854137917E-2</v>
      </c>
    </row>
    <row r="51" spans="1:33" x14ac:dyDescent="0.25">
      <c r="A51">
        <v>4</v>
      </c>
      <c r="B51">
        <v>11</v>
      </c>
      <c r="C51" t="s">
        <v>259</v>
      </c>
      <c r="D51" s="12">
        <v>0.1</v>
      </c>
      <c r="E51" s="12">
        <v>10</v>
      </c>
      <c r="F51" s="12">
        <v>30</v>
      </c>
      <c r="P51" t="s">
        <v>3</v>
      </c>
      <c r="Q51">
        <v>1.2180680087971579E-2</v>
      </c>
      <c r="R51">
        <v>0.45293929619620493</v>
      </c>
      <c r="S51">
        <v>1.4</v>
      </c>
      <c r="T51">
        <v>0.64157706093189959</v>
      </c>
      <c r="U51">
        <v>0.27299163940385318</v>
      </c>
      <c r="V51">
        <v>0</v>
      </c>
      <c r="W51">
        <v>7.462686567164179E-3</v>
      </c>
      <c r="X51">
        <v>0.5</v>
      </c>
      <c r="Y51">
        <v>0.37480666781233896</v>
      </c>
      <c r="Z51">
        <v>0.95833333333333337</v>
      </c>
      <c r="AA51">
        <v>0.20913884007029881</v>
      </c>
      <c r="AB51">
        <v>0.83221476510067116</v>
      </c>
      <c r="AC51">
        <v>0.60784313725490191</v>
      </c>
      <c r="AD51">
        <f>AVERAGE($Q$51:$AC$51)</f>
        <v>0.48226831590451058</v>
      </c>
      <c r="AE51" t="s">
        <v>57</v>
      </c>
      <c r="AF51">
        <f>VARP($Q$49:$AC$60)</f>
        <v>140.28997723726806</v>
      </c>
    </row>
    <row r="52" spans="1:33" x14ac:dyDescent="0.25">
      <c r="A52">
        <v>4</v>
      </c>
      <c r="B52">
        <v>12</v>
      </c>
      <c r="C52" t="s">
        <v>260</v>
      </c>
      <c r="D52" s="12">
        <v>10</v>
      </c>
      <c r="E52" s="12">
        <v>200</v>
      </c>
      <c r="F52" s="12">
        <v>1000</v>
      </c>
      <c r="P52" t="s">
        <v>4</v>
      </c>
      <c r="Q52">
        <v>1.5056673997631534E-2</v>
      </c>
      <c r="R52">
        <v>0.93725239492827328</v>
      </c>
      <c r="S52">
        <v>0.6</v>
      </c>
      <c r="T52">
        <v>4.9737156511350058</v>
      </c>
      <c r="U52">
        <v>0.45401672119229364</v>
      </c>
      <c r="V52">
        <v>82.333333333333329</v>
      </c>
      <c r="W52">
        <v>0.11940298507462686</v>
      </c>
      <c r="X52">
        <v>0.25</v>
      </c>
      <c r="Y52">
        <v>0.65629833304691532</v>
      </c>
      <c r="Z52">
        <v>0.99861111111111112</v>
      </c>
      <c r="AA52">
        <v>0.75746924428822482</v>
      </c>
      <c r="AB52">
        <v>0.93288590604026844</v>
      </c>
      <c r="AC52">
        <v>0.41176470588235292</v>
      </c>
      <c r="AD52">
        <f>AVERAGE($Q$52:$AC$52)</f>
        <v>7.187677466156158</v>
      </c>
      <c r="AE52" t="s">
        <v>384</v>
      </c>
      <c r="AF52">
        <f>AVERAGE($Q$49:$AC$60)</f>
        <v>2.1287864024855958</v>
      </c>
    </row>
    <row r="53" spans="1:33" x14ac:dyDescent="0.25">
      <c r="A53">
        <v>4</v>
      </c>
      <c r="B53">
        <v>13</v>
      </c>
      <c r="C53" t="s">
        <v>261</v>
      </c>
      <c r="D53" s="12">
        <v>10</v>
      </c>
      <c r="E53" s="12">
        <v>30</v>
      </c>
      <c r="F53" s="12">
        <v>70</v>
      </c>
      <c r="P53" t="s">
        <v>5</v>
      </c>
      <c r="Q53">
        <v>0.84774149890035522</v>
      </c>
      <c r="R53">
        <v>0.7435271554354459</v>
      </c>
      <c r="S53">
        <v>0.4</v>
      </c>
      <c r="T53">
        <v>0.79211469534050183</v>
      </c>
      <c r="U53">
        <v>9.0512540894220228E-2</v>
      </c>
      <c r="V53">
        <v>124</v>
      </c>
      <c r="W53">
        <v>0.11940298507462686</v>
      </c>
      <c r="X53">
        <v>0</v>
      </c>
      <c r="Y53">
        <v>0.20295583433579659</v>
      </c>
      <c r="Z53">
        <v>0.98611111111111116</v>
      </c>
      <c r="AA53">
        <v>1.6362038664323371</v>
      </c>
      <c r="AB53">
        <v>2.3557046979865772</v>
      </c>
      <c r="AC53">
        <v>0.21568627450980393</v>
      </c>
      <c r="AD53">
        <f>AVERAGE($Q$53:$AC$53)</f>
        <v>10.183843127693905</v>
      </c>
      <c r="AE53" t="s">
        <v>385</v>
      </c>
      <c r="AF53">
        <f>AF52*156</f>
        <v>332.09067878775295</v>
      </c>
    </row>
    <row r="54" spans="1:33" x14ac:dyDescent="0.25">
      <c r="A54">
        <v>5</v>
      </c>
      <c r="B54">
        <v>1</v>
      </c>
      <c r="C54" t="s">
        <v>249</v>
      </c>
      <c r="D54" s="12">
        <v>600</v>
      </c>
      <c r="E54" s="12">
        <v>900</v>
      </c>
      <c r="F54" s="12">
        <v>1500</v>
      </c>
      <c r="P54" t="s">
        <v>6</v>
      </c>
      <c r="Q54">
        <v>1.5056673997631534E-2</v>
      </c>
      <c r="R54">
        <v>0.45293929619620493</v>
      </c>
      <c r="S54">
        <v>0</v>
      </c>
      <c r="T54">
        <v>6.1684587813620073</v>
      </c>
      <c r="U54">
        <v>9.0512540894220228E-2</v>
      </c>
      <c r="V54">
        <v>7.333333333333333</v>
      </c>
      <c r="W54">
        <v>7.462686567164179E-3</v>
      </c>
      <c r="X54">
        <v>0.25</v>
      </c>
      <c r="Y54">
        <v>0.31259666609383052</v>
      </c>
      <c r="Z54">
        <v>0.99722222222222223</v>
      </c>
      <c r="AA54">
        <v>0.75746924428822482</v>
      </c>
      <c r="AB54">
        <v>0.34228187919463088</v>
      </c>
      <c r="AC54">
        <v>1.9607843137254902E-2</v>
      </c>
      <c r="AD54">
        <f>AVERAGE($Q$54:$AC$54)</f>
        <v>1.2882262436374403</v>
      </c>
    </row>
    <row r="55" spans="1:33" x14ac:dyDescent="0.25">
      <c r="A55">
        <v>5</v>
      </c>
      <c r="B55">
        <v>2</v>
      </c>
      <c r="C55" t="s">
        <v>250</v>
      </c>
      <c r="D55" s="12">
        <v>1000000</v>
      </c>
      <c r="E55" s="12">
        <v>3600000</v>
      </c>
      <c r="F55" s="12">
        <v>4600000</v>
      </c>
      <c r="P55" t="s">
        <v>7</v>
      </c>
      <c r="Q55">
        <v>1.8609372356623245E-3</v>
      </c>
      <c r="R55">
        <v>0.45293929619620493</v>
      </c>
      <c r="S55">
        <v>0.6</v>
      </c>
      <c r="T55">
        <v>8.5579450418160103</v>
      </c>
      <c r="U55">
        <v>2.6350418029807341</v>
      </c>
      <c r="V55">
        <v>0.91666666666666663</v>
      </c>
      <c r="W55">
        <v>0.11940298507462686</v>
      </c>
      <c r="X55">
        <v>0.125</v>
      </c>
      <c r="Y55">
        <v>0.31259666609383052</v>
      </c>
      <c r="Z55">
        <v>0.97222222222222221</v>
      </c>
      <c r="AA55">
        <v>0.23022847100175739</v>
      </c>
      <c r="AB55">
        <v>6.7114093959731542E-3</v>
      </c>
      <c r="AC55">
        <v>0.70588235294117652</v>
      </c>
      <c r="AD55">
        <f>AVERAGE($Q$55:$AC$55)</f>
        <v>1.2028075270480663</v>
      </c>
    </row>
    <row r="56" spans="1:33" x14ac:dyDescent="0.25">
      <c r="A56">
        <v>5</v>
      </c>
      <c r="B56">
        <v>3</v>
      </c>
      <c r="C56" t="s">
        <v>251</v>
      </c>
      <c r="D56" s="12">
        <v>5</v>
      </c>
      <c r="E56" s="12">
        <v>15</v>
      </c>
      <c r="F56" s="12">
        <v>20</v>
      </c>
      <c r="P56" t="s">
        <v>8</v>
      </c>
      <c r="Q56">
        <v>0.12028421586871933</v>
      </c>
      <c r="R56">
        <v>0.93725239492827328</v>
      </c>
      <c r="S56">
        <v>0.2</v>
      </c>
      <c r="T56">
        <v>1.9868578255675029</v>
      </c>
      <c r="U56">
        <v>9.0512540894220228E-2</v>
      </c>
      <c r="V56">
        <v>1.5</v>
      </c>
      <c r="W56">
        <v>7.462686567164179E-3</v>
      </c>
      <c r="X56">
        <v>0.25</v>
      </c>
      <c r="Y56">
        <v>0.14074583261728815</v>
      </c>
      <c r="Z56">
        <v>0.72222222222222221</v>
      </c>
      <c r="AA56">
        <v>2.5149384885764494</v>
      </c>
      <c r="AB56">
        <v>0.32885906040268459</v>
      </c>
      <c r="AC56">
        <v>1.9607843137254902E-2</v>
      </c>
      <c r="AD56">
        <f>AVERAGE($Q$56:$AC$56)</f>
        <v>0.67836485467552154</v>
      </c>
    </row>
    <row r="57" spans="1:33" x14ac:dyDescent="0.25">
      <c r="A57">
        <v>5</v>
      </c>
      <c r="B57">
        <v>4</v>
      </c>
      <c r="C57" t="s">
        <v>252</v>
      </c>
      <c r="D57" s="12">
        <v>500</v>
      </c>
      <c r="E57" s="12">
        <v>1500</v>
      </c>
      <c r="F57" s="12">
        <v>3000</v>
      </c>
      <c r="P57" t="s">
        <v>9</v>
      </c>
      <c r="Q57">
        <v>4.906107257655219E-3</v>
      </c>
      <c r="R57">
        <v>0.45293929619620493</v>
      </c>
      <c r="S57">
        <v>0</v>
      </c>
      <c r="T57">
        <v>0.82078853046594979</v>
      </c>
      <c r="U57">
        <v>9.0512540894220228E-2</v>
      </c>
      <c r="V57">
        <v>0.16666666666666666</v>
      </c>
      <c r="W57">
        <v>7.462686567164179E-3</v>
      </c>
      <c r="X57">
        <v>0.75</v>
      </c>
      <c r="Y57">
        <v>0.14074583261728815</v>
      </c>
      <c r="Z57">
        <v>0.86111111111111116</v>
      </c>
      <c r="AA57">
        <v>0.23022847100175739</v>
      </c>
      <c r="AB57">
        <v>6.7114093959731542E-3</v>
      </c>
      <c r="AC57">
        <v>1.9607843137254902E-2</v>
      </c>
      <c r="AD57">
        <f>AVERAGE($Q$57:$AC$57)</f>
        <v>0.27320619194701889</v>
      </c>
    </row>
    <row r="58" spans="1:33" x14ac:dyDescent="0.25">
      <c r="A58">
        <v>5</v>
      </c>
      <c r="B58">
        <v>5</v>
      </c>
      <c r="C58" t="s">
        <v>253</v>
      </c>
      <c r="D58" s="12">
        <v>5</v>
      </c>
      <c r="E58" s="12">
        <v>30</v>
      </c>
      <c r="F58" s="12">
        <v>50</v>
      </c>
      <c r="P58" t="s">
        <v>10</v>
      </c>
      <c r="Q58">
        <v>1.2857384537303333E-2</v>
      </c>
      <c r="R58">
        <v>0.45293929619620493</v>
      </c>
      <c r="S58">
        <v>0</v>
      </c>
      <c r="T58">
        <v>0.85663082437275984</v>
      </c>
      <c r="U58">
        <v>1.1810250817884402</v>
      </c>
      <c r="V58">
        <v>0.16666666666666666</v>
      </c>
      <c r="W58">
        <v>7.462686567164179E-3</v>
      </c>
      <c r="X58">
        <v>0.875</v>
      </c>
      <c r="Y58">
        <v>0.20295583433579659</v>
      </c>
      <c r="Z58">
        <v>0.72222222222222221</v>
      </c>
      <c r="AA58">
        <v>5.44815465729349E-2</v>
      </c>
      <c r="AB58">
        <v>6.7114093959731542E-3</v>
      </c>
      <c r="AC58">
        <v>1.9607843137254902E-2</v>
      </c>
      <c r="AD58">
        <f>AVERAGE($Q$58:$AC$58)</f>
        <v>0.35065852275328618</v>
      </c>
    </row>
    <row r="59" spans="1:33" x14ac:dyDescent="0.25">
      <c r="A59">
        <v>5</v>
      </c>
      <c r="B59">
        <v>6</v>
      </c>
      <c r="C59" t="s">
        <v>254</v>
      </c>
      <c r="D59" s="12">
        <v>800</v>
      </c>
      <c r="E59" s="12">
        <v>1500</v>
      </c>
      <c r="F59" s="12">
        <v>2500</v>
      </c>
      <c r="P59" t="s">
        <v>11</v>
      </c>
      <c r="Q59">
        <v>6.9531382168837766E-2</v>
      </c>
      <c r="R59">
        <v>3.1373802535863388E-2</v>
      </c>
      <c r="S59">
        <v>0.4</v>
      </c>
      <c r="T59">
        <v>0.19474313022700118</v>
      </c>
      <c r="U59">
        <v>0.81752090149036705</v>
      </c>
      <c r="V59">
        <v>7.333333333333333</v>
      </c>
      <c r="W59">
        <v>7.462686567164179E-3</v>
      </c>
      <c r="X59">
        <v>0.5</v>
      </c>
      <c r="Y59">
        <v>3.1105000859254207E-2</v>
      </c>
      <c r="Z59">
        <v>0.97222222222222221</v>
      </c>
      <c r="AA59">
        <v>1.6362038664323371</v>
      </c>
      <c r="AB59">
        <v>0.66442953020134232</v>
      </c>
      <c r="AC59">
        <v>0.41176470588235292</v>
      </c>
      <c r="AD59">
        <f>AVERAGE($Q$59:$AC$59)</f>
        <v>1.0053608124553906</v>
      </c>
    </row>
    <row r="60" spans="1:33" x14ac:dyDescent="0.25">
      <c r="A60">
        <v>5</v>
      </c>
      <c r="B60">
        <v>7</v>
      </c>
      <c r="C60" t="s">
        <v>255</v>
      </c>
      <c r="D60" s="12">
        <v>280</v>
      </c>
      <c r="E60" s="12">
        <v>300</v>
      </c>
      <c r="F60" s="12">
        <v>320</v>
      </c>
      <c r="P60" t="s">
        <v>12</v>
      </c>
      <c r="Q60">
        <v>0.62781255286753512</v>
      </c>
      <c r="R60">
        <v>0.98740785943296627</v>
      </c>
      <c r="S60">
        <v>0.68</v>
      </c>
      <c r="T60">
        <v>0.94026284348864997</v>
      </c>
      <c r="U60">
        <v>0.27226463104325693</v>
      </c>
      <c r="V60">
        <v>7.333333333333333</v>
      </c>
      <c r="W60">
        <v>0.72014925373134331</v>
      </c>
      <c r="X60">
        <v>0.75</v>
      </c>
      <c r="Y60">
        <v>0.48444749957037292</v>
      </c>
      <c r="Z60">
        <v>0.99861111111111112</v>
      </c>
      <c r="AA60">
        <v>3.3936731107205618</v>
      </c>
      <c r="AB60">
        <v>0.83221476510067116</v>
      </c>
      <c r="AC60">
        <v>0.86274509803921573</v>
      </c>
      <c r="AD60">
        <f>AVERAGE($Q$60:$AC$60)</f>
        <v>1.4525324660337704</v>
      </c>
    </row>
    <row r="61" spans="1:33" x14ac:dyDescent="0.25">
      <c r="A61">
        <v>5</v>
      </c>
      <c r="B61">
        <v>8</v>
      </c>
      <c r="C61" t="s">
        <v>256</v>
      </c>
      <c r="D61" s="12">
        <v>20</v>
      </c>
      <c r="E61" s="12">
        <v>40</v>
      </c>
      <c r="F61" s="12">
        <v>60</v>
      </c>
      <c r="P61" t="s">
        <v>79</v>
      </c>
      <c r="Q61">
        <f>AVERAGE($Q$49:$Q$60)</f>
        <v>0.15834884114363051</v>
      </c>
      <c r="R61">
        <f>AVERAGE($R$49:$R$60)</f>
        <v>0.52408004726895852</v>
      </c>
      <c r="S61">
        <f>AVERAGE($S$49:$S$60)</f>
        <v>0.45666666666666661</v>
      </c>
      <c r="T61">
        <f>AVERAGE($T$49:$T$60)</f>
        <v>2.3628036638789331</v>
      </c>
      <c r="U61">
        <f>AVERAGE($U$49:$U$60)</f>
        <v>0.56015994183933104</v>
      </c>
      <c r="V61">
        <f>AVERAGE($V$49:$V$60)</f>
        <v>19.881944444444443</v>
      </c>
      <c r="W61">
        <f>AVERAGE($W$49:$W$60)</f>
        <v>0.14956467661691542</v>
      </c>
      <c r="X61">
        <f>AVERAGE($X$49:$X$60)</f>
        <v>0.38541666666666669</v>
      </c>
      <c r="Y61">
        <f>AVERAGE($Y$49:$Y$60)</f>
        <v>0.2577762502148136</v>
      </c>
      <c r="Z61">
        <f>AVERAGE($Z$49:$Z$60)</f>
        <v>0.90902777777777766</v>
      </c>
      <c r="AA61">
        <f>AVERAGE($AA$49:$AA$60)</f>
        <v>1.0486233157586404</v>
      </c>
      <c r="AB61">
        <f>AVERAGE($AB$49:$AB$60)</f>
        <v>0.62360178970917224</v>
      </c>
      <c r="AC61">
        <f>AVERAGE($AC$49:$AC$60)</f>
        <v>0.3562091503267974</v>
      </c>
      <c r="AD61">
        <f>AVERAGE($AD$33:$AD$44)</f>
        <v>0.42307692307692313</v>
      </c>
    </row>
    <row r="62" spans="1:33" x14ac:dyDescent="0.25">
      <c r="A62">
        <v>5</v>
      </c>
      <c r="B62">
        <v>9</v>
      </c>
      <c r="C62" t="s">
        <v>257</v>
      </c>
      <c r="D62" s="12">
        <v>40</v>
      </c>
      <c r="E62" s="12">
        <v>70</v>
      </c>
      <c r="F62" s="12">
        <v>80</v>
      </c>
    </row>
    <row r="63" spans="1:33" x14ac:dyDescent="0.25">
      <c r="A63">
        <v>5</v>
      </c>
      <c r="B63">
        <v>10</v>
      </c>
      <c r="C63" t="s">
        <v>258</v>
      </c>
      <c r="D63" s="12">
        <v>1000</v>
      </c>
      <c r="E63" s="12">
        <v>500000</v>
      </c>
      <c r="F63" s="12">
        <v>1000000</v>
      </c>
    </row>
    <row r="64" spans="1:33" x14ac:dyDescent="0.25">
      <c r="A64">
        <v>5</v>
      </c>
      <c r="B64">
        <v>11</v>
      </c>
      <c r="C64" t="s">
        <v>259</v>
      </c>
      <c r="D64" s="12">
        <v>5</v>
      </c>
      <c r="E64" s="12">
        <v>15</v>
      </c>
      <c r="F64" s="12">
        <v>30</v>
      </c>
    </row>
    <row r="65" spans="1:6" x14ac:dyDescent="0.25">
      <c r="A65">
        <v>5</v>
      </c>
      <c r="B65">
        <v>12</v>
      </c>
      <c r="C65" t="s">
        <v>260</v>
      </c>
      <c r="D65" s="12">
        <v>8000</v>
      </c>
      <c r="E65" s="12">
        <v>10000</v>
      </c>
      <c r="F65" s="12">
        <v>15000</v>
      </c>
    </row>
    <row r="66" spans="1:6" x14ac:dyDescent="0.25">
      <c r="A66">
        <v>5</v>
      </c>
      <c r="B66">
        <v>13</v>
      </c>
      <c r="C66" t="s">
        <v>261</v>
      </c>
      <c r="D66" s="12">
        <v>10</v>
      </c>
      <c r="E66" s="12">
        <v>40</v>
      </c>
      <c r="F66" s="12">
        <v>70</v>
      </c>
    </row>
    <row r="67" spans="1:6" x14ac:dyDescent="0.25">
      <c r="A67">
        <v>6</v>
      </c>
      <c r="B67">
        <v>1</v>
      </c>
      <c r="C67" t="s">
        <v>249</v>
      </c>
      <c r="D67" s="12">
        <v>5500</v>
      </c>
      <c r="E67" s="12">
        <v>6000</v>
      </c>
      <c r="F67" s="12">
        <v>6700</v>
      </c>
    </row>
    <row r="68" spans="1:6" x14ac:dyDescent="0.25">
      <c r="A68">
        <v>6</v>
      </c>
      <c r="B68">
        <v>2</v>
      </c>
      <c r="C68" t="s">
        <v>250</v>
      </c>
      <c r="D68" s="12">
        <v>2700000</v>
      </c>
      <c r="E68" s="12">
        <v>3000000</v>
      </c>
      <c r="F68" s="12">
        <v>3500000</v>
      </c>
    </row>
    <row r="69" spans="1:6" x14ac:dyDescent="0.25">
      <c r="A69">
        <v>6</v>
      </c>
      <c r="B69">
        <v>3</v>
      </c>
      <c r="C69" t="s">
        <v>251</v>
      </c>
      <c r="D69" s="12">
        <v>15</v>
      </c>
      <c r="E69" s="12">
        <v>25</v>
      </c>
      <c r="F69" s="12">
        <v>40</v>
      </c>
    </row>
    <row r="70" spans="1:6" x14ac:dyDescent="0.25">
      <c r="A70">
        <v>6</v>
      </c>
      <c r="B70">
        <v>4</v>
      </c>
      <c r="C70" t="s">
        <v>252</v>
      </c>
      <c r="D70" s="12">
        <v>1000</v>
      </c>
      <c r="E70" s="12">
        <v>6000</v>
      </c>
      <c r="F70" s="12">
        <v>10000</v>
      </c>
    </row>
    <row r="71" spans="1:6" x14ac:dyDescent="0.25">
      <c r="A71">
        <v>6</v>
      </c>
      <c r="B71">
        <v>5</v>
      </c>
      <c r="C71" t="s">
        <v>253</v>
      </c>
      <c r="D71" s="12">
        <v>10</v>
      </c>
      <c r="E71" s="12">
        <v>30</v>
      </c>
      <c r="F71" s="12">
        <v>60</v>
      </c>
    </row>
    <row r="72" spans="1:6" x14ac:dyDescent="0.25">
      <c r="A72">
        <v>6</v>
      </c>
      <c r="B72">
        <v>6</v>
      </c>
      <c r="C72" t="s">
        <v>254</v>
      </c>
      <c r="D72" s="12">
        <v>50</v>
      </c>
      <c r="E72" s="12">
        <v>100</v>
      </c>
      <c r="F72" s="12">
        <v>1000</v>
      </c>
    </row>
    <row r="73" spans="1:6" x14ac:dyDescent="0.25">
      <c r="A73">
        <v>6</v>
      </c>
      <c r="B73">
        <v>7</v>
      </c>
      <c r="C73" t="s">
        <v>255</v>
      </c>
      <c r="D73" s="12">
        <v>230</v>
      </c>
      <c r="E73" s="12">
        <v>270</v>
      </c>
      <c r="F73" s="12">
        <v>310</v>
      </c>
    </row>
    <row r="74" spans="1:6" x14ac:dyDescent="0.25">
      <c r="A74">
        <v>6</v>
      </c>
      <c r="B74">
        <v>8</v>
      </c>
      <c r="C74" t="s">
        <v>256</v>
      </c>
      <c r="D74" s="12">
        <v>30</v>
      </c>
      <c r="E74" s="12">
        <v>50</v>
      </c>
      <c r="F74" s="12">
        <v>70</v>
      </c>
    </row>
    <row r="75" spans="1:6" x14ac:dyDescent="0.25">
      <c r="A75">
        <v>6</v>
      </c>
      <c r="B75">
        <v>9</v>
      </c>
      <c r="C75" t="s">
        <v>257</v>
      </c>
      <c r="D75" s="12">
        <v>25</v>
      </c>
      <c r="E75" s="12">
        <v>40</v>
      </c>
      <c r="F75" s="12">
        <v>50</v>
      </c>
    </row>
    <row r="76" spans="1:6" x14ac:dyDescent="0.25">
      <c r="A76">
        <v>6</v>
      </c>
      <c r="B76">
        <v>10</v>
      </c>
      <c r="C76" t="s">
        <v>258</v>
      </c>
      <c r="D76" s="12">
        <v>10000</v>
      </c>
      <c r="E76" s="12">
        <v>100000</v>
      </c>
      <c r="F76" s="12">
        <v>1000000</v>
      </c>
    </row>
    <row r="77" spans="1:6" x14ac:dyDescent="0.25">
      <c r="A77">
        <v>6</v>
      </c>
      <c r="B77">
        <v>11</v>
      </c>
      <c r="C77" t="s">
        <v>259</v>
      </c>
      <c r="D77" s="12">
        <v>5</v>
      </c>
      <c r="E77" s="12">
        <v>10</v>
      </c>
      <c r="F77" s="12">
        <v>20</v>
      </c>
    </row>
    <row r="78" spans="1:6" x14ac:dyDescent="0.25">
      <c r="A78">
        <v>6</v>
      </c>
      <c r="B78">
        <v>12</v>
      </c>
      <c r="C78" t="s">
        <v>260</v>
      </c>
      <c r="D78" s="12">
        <v>2000</v>
      </c>
      <c r="E78" s="12">
        <v>4000</v>
      </c>
      <c r="F78" s="12">
        <v>6000</v>
      </c>
    </row>
    <row r="79" spans="1:6" x14ac:dyDescent="0.25">
      <c r="A79">
        <v>6</v>
      </c>
      <c r="B79">
        <v>13</v>
      </c>
      <c r="C79" t="s">
        <v>261</v>
      </c>
      <c r="D79" s="12">
        <v>30</v>
      </c>
      <c r="E79" s="12">
        <v>50</v>
      </c>
      <c r="F79" s="12">
        <v>70</v>
      </c>
    </row>
    <row r="80" spans="1:6" x14ac:dyDescent="0.25">
      <c r="A80">
        <v>7</v>
      </c>
      <c r="B80">
        <v>1</v>
      </c>
      <c r="C80" t="s">
        <v>249</v>
      </c>
      <c r="D80" s="12">
        <v>5400</v>
      </c>
      <c r="E80" s="12">
        <v>5900</v>
      </c>
      <c r="F80" s="12">
        <v>6100</v>
      </c>
    </row>
    <row r="81" spans="1:6" x14ac:dyDescent="0.25">
      <c r="A81">
        <v>7</v>
      </c>
      <c r="B81">
        <v>2</v>
      </c>
      <c r="C81" t="s">
        <v>250</v>
      </c>
      <c r="D81" s="12">
        <v>800000</v>
      </c>
      <c r="E81" s="12">
        <v>3000000</v>
      </c>
      <c r="F81" s="12">
        <v>4000000</v>
      </c>
    </row>
    <row r="82" spans="1:6" x14ac:dyDescent="0.25">
      <c r="A82">
        <v>7</v>
      </c>
      <c r="B82">
        <v>3</v>
      </c>
      <c r="C82" t="s">
        <v>251</v>
      </c>
      <c r="D82" s="12">
        <v>5</v>
      </c>
      <c r="E82" s="12">
        <v>10</v>
      </c>
      <c r="F82" s="12">
        <v>25</v>
      </c>
    </row>
    <row r="83" spans="1:6" x14ac:dyDescent="0.25">
      <c r="A83">
        <v>7</v>
      </c>
      <c r="B83">
        <v>4</v>
      </c>
      <c r="C83" t="s">
        <v>252</v>
      </c>
      <c r="D83" s="12">
        <v>4000</v>
      </c>
      <c r="E83" s="12">
        <v>8000</v>
      </c>
      <c r="F83" s="12">
        <v>320000</v>
      </c>
    </row>
    <row r="84" spans="1:6" x14ac:dyDescent="0.25">
      <c r="A84">
        <v>7</v>
      </c>
      <c r="B84">
        <v>5</v>
      </c>
      <c r="C84" t="s">
        <v>253</v>
      </c>
      <c r="D84" s="12">
        <v>50</v>
      </c>
      <c r="E84" s="12">
        <v>100</v>
      </c>
      <c r="F84" s="12">
        <v>200</v>
      </c>
    </row>
    <row r="85" spans="1:6" x14ac:dyDescent="0.25">
      <c r="A85">
        <v>7</v>
      </c>
      <c r="B85">
        <v>6</v>
      </c>
      <c r="C85" t="s">
        <v>254</v>
      </c>
      <c r="D85" s="12">
        <v>0.1</v>
      </c>
      <c r="E85" s="12">
        <v>1</v>
      </c>
      <c r="F85" s="12">
        <v>15</v>
      </c>
    </row>
    <row r="86" spans="1:6" x14ac:dyDescent="0.25">
      <c r="A86">
        <v>7</v>
      </c>
      <c r="B86">
        <v>7</v>
      </c>
      <c r="C86" t="s">
        <v>255</v>
      </c>
      <c r="D86" s="12">
        <v>240</v>
      </c>
      <c r="E86" s="12">
        <v>300</v>
      </c>
      <c r="F86" s="12">
        <v>360</v>
      </c>
    </row>
    <row r="87" spans="1:6" x14ac:dyDescent="0.25">
      <c r="A87">
        <v>7</v>
      </c>
      <c r="B87">
        <v>8</v>
      </c>
      <c r="C87" t="s">
        <v>256</v>
      </c>
      <c r="D87" s="12">
        <v>20</v>
      </c>
      <c r="E87" s="12">
        <v>35</v>
      </c>
      <c r="F87" s="12">
        <v>60</v>
      </c>
    </row>
    <row r="88" spans="1:6" x14ac:dyDescent="0.25">
      <c r="A88">
        <v>7</v>
      </c>
      <c r="B88">
        <v>9</v>
      </c>
      <c r="C88" t="s">
        <v>257</v>
      </c>
      <c r="D88" s="12">
        <v>20</v>
      </c>
      <c r="E88" s="12">
        <v>40</v>
      </c>
      <c r="F88" s="12">
        <v>70</v>
      </c>
    </row>
    <row r="89" spans="1:6" x14ac:dyDescent="0.25">
      <c r="A89">
        <v>7</v>
      </c>
      <c r="B89">
        <v>10</v>
      </c>
      <c r="C89" t="s">
        <v>258</v>
      </c>
      <c r="D89" s="12">
        <v>100000</v>
      </c>
      <c r="E89" s="12">
        <v>1000000</v>
      </c>
      <c r="F89" s="12">
        <v>100000000</v>
      </c>
    </row>
    <row r="90" spans="1:6" x14ac:dyDescent="0.25">
      <c r="A90">
        <v>7</v>
      </c>
      <c r="B90">
        <v>11</v>
      </c>
      <c r="C90" t="s">
        <v>259</v>
      </c>
      <c r="D90" s="12">
        <v>1</v>
      </c>
      <c r="E90" s="12">
        <v>7</v>
      </c>
      <c r="F90" s="12">
        <v>12</v>
      </c>
    </row>
    <row r="91" spans="1:6" x14ac:dyDescent="0.25">
      <c r="A91">
        <v>7</v>
      </c>
      <c r="B91">
        <v>12</v>
      </c>
      <c r="C91" t="s">
        <v>260</v>
      </c>
      <c r="D91" s="12">
        <v>1000</v>
      </c>
      <c r="E91" s="12">
        <v>3000</v>
      </c>
      <c r="F91" s="12">
        <v>3500</v>
      </c>
    </row>
    <row r="92" spans="1:6" x14ac:dyDescent="0.25">
      <c r="A92">
        <v>7</v>
      </c>
      <c r="B92">
        <v>13</v>
      </c>
      <c r="C92" t="s">
        <v>261</v>
      </c>
      <c r="D92" s="12">
        <v>8</v>
      </c>
      <c r="E92" s="12">
        <v>15</v>
      </c>
      <c r="F92" s="12">
        <v>40</v>
      </c>
    </row>
    <row r="93" spans="1:6" x14ac:dyDescent="0.25">
      <c r="A93">
        <v>8</v>
      </c>
      <c r="B93">
        <v>1</v>
      </c>
      <c r="C93" t="s">
        <v>249</v>
      </c>
      <c r="D93" s="12">
        <v>4500</v>
      </c>
      <c r="E93" s="12">
        <v>5200</v>
      </c>
      <c r="F93" s="12">
        <v>6500</v>
      </c>
    </row>
    <row r="94" spans="1:6" x14ac:dyDescent="0.25">
      <c r="A94">
        <v>8</v>
      </c>
      <c r="B94">
        <v>2</v>
      </c>
      <c r="C94" t="s">
        <v>250</v>
      </c>
      <c r="D94" s="12">
        <v>1000000</v>
      </c>
      <c r="E94" s="12">
        <v>4000000</v>
      </c>
      <c r="F94" s="12">
        <v>15000000</v>
      </c>
    </row>
    <row r="95" spans="1:6" x14ac:dyDescent="0.25">
      <c r="A95">
        <v>8</v>
      </c>
      <c r="B95">
        <v>3</v>
      </c>
      <c r="C95" t="s">
        <v>251</v>
      </c>
      <c r="D95" s="12">
        <v>10</v>
      </c>
      <c r="E95" s="12">
        <v>30</v>
      </c>
      <c r="F95" s="12">
        <v>80</v>
      </c>
    </row>
    <row r="96" spans="1:6" x14ac:dyDescent="0.25">
      <c r="A96">
        <v>8</v>
      </c>
      <c r="B96">
        <v>4</v>
      </c>
      <c r="C96" t="s">
        <v>252</v>
      </c>
      <c r="D96" s="12">
        <v>1000</v>
      </c>
      <c r="E96" s="12">
        <v>2500</v>
      </c>
      <c r="F96" s="12">
        <v>12000</v>
      </c>
    </row>
    <row r="97" spans="1:52" x14ac:dyDescent="0.25">
      <c r="A97">
        <v>8</v>
      </c>
      <c r="B97">
        <v>5</v>
      </c>
      <c r="C97" t="s">
        <v>253</v>
      </c>
      <c r="D97" s="12">
        <v>5</v>
      </c>
      <c r="E97" s="12">
        <v>30</v>
      </c>
      <c r="F97" s="12">
        <v>80</v>
      </c>
    </row>
    <row r="98" spans="1:52" x14ac:dyDescent="0.25">
      <c r="A98">
        <v>8</v>
      </c>
      <c r="B98">
        <v>6</v>
      </c>
      <c r="C98" t="s">
        <v>254</v>
      </c>
      <c r="D98" s="12">
        <v>1</v>
      </c>
      <c r="E98" s="12">
        <v>30</v>
      </c>
      <c r="F98" s="12">
        <v>1000</v>
      </c>
    </row>
    <row r="99" spans="1:52" x14ac:dyDescent="0.25">
      <c r="A99">
        <v>8</v>
      </c>
      <c r="B99">
        <v>7</v>
      </c>
      <c r="C99" t="s">
        <v>255</v>
      </c>
      <c r="D99" s="12">
        <v>180</v>
      </c>
      <c r="E99" s="12">
        <v>270</v>
      </c>
      <c r="F99" s="12">
        <v>360</v>
      </c>
    </row>
    <row r="100" spans="1:52" x14ac:dyDescent="0.25">
      <c r="A100">
        <v>8</v>
      </c>
      <c r="B100">
        <v>8</v>
      </c>
      <c r="C100" t="s">
        <v>256</v>
      </c>
      <c r="D100" s="12">
        <v>5</v>
      </c>
      <c r="E100" s="12">
        <v>30</v>
      </c>
      <c r="F100" s="12">
        <v>60</v>
      </c>
    </row>
    <row r="101" spans="1:52" x14ac:dyDescent="0.25">
      <c r="A101">
        <v>8</v>
      </c>
      <c r="B101">
        <v>9</v>
      </c>
      <c r="C101" t="s">
        <v>257</v>
      </c>
      <c r="D101" s="12">
        <v>20</v>
      </c>
      <c r="E101" s="12">
        <v>50</v>
      </c>
      <c r="F101" s="12">
        <v>80</v>
      </c>
    </row>
    <row r="102" spans="1:52" x14ac:dyDescent="0.25">
      <c r="A102">
        <v>8</v>
      </c>
      <c r="B102">
        <v>10</v>
      </c>
      <c r="C102" t="s">
        <v>258</v>
      </c>
      <c r="D102" s="12">
        <v>1000000</v>
      </c>
      <c r="E102" s="12">
        <v>10000000</v>
      </c>
      <c r="F102" s="12">
        <v>100000000</v>
      </c>
      <c r="AZ102" s="9">
        <v>3.9053254437869818</v>
      </c>
    </row>
    <row r="103" spans="1:52" x14ac:dyDescent="0.25">
      <c r="A103">
        <v>8</v>
      </c>
      <c r="B103">
        <v>11</v>
      </c>
      <c r="C103" t="s">
        <v>259</v>
      </c>
      <c r="D103" s="12">
        <v>5</v>
      </c>
      <c r="E103" s="12">
        <v>20</v>
      </c>
      <c r="F103" s="12">
        <v>30</v>
      </c>
      <c r="AZ103" s="9">
        <v>4.2366863905325438</v>
      </c>
    </row>
    <row r="104" spans="1:52" x14ac:dyDescent="0.25">
      <c r="A104">
        <v>8</v>
      </c>
      <c r="B104">
        <v>12</v>
      </c>
      <c r="C104" t="s">
        <v>260</v>
      </c>
      <c r="D104" s="12">
        <v>500</v>
      </c>
      <c r="E104" s="12">
        <v>2000</v>
      </c>
      <c r="F104" s="12">
        <v>5000</v>
      </c>
      <c r="AZ104" s="9">
        <v>3.8343195266272181</v>
      </c>
    </row>
    <row r="105" spans="1:52" x14ac:dyDescent="0.25">
      <c r="A105">
        <v>8</v>
      </c>
      <c r="B105">
        <v>13</v>
      </c>
      <c r="C105" t="s">
        <v>261</v>
      </c>
      <c r="D105" s="12">
        <v>10</v>
      </c>
      <c r="E105" s="12">
        <v>50</v>
      </c>
      <c r="F105" s="12">
        <v>90</v>
      </c>
      <c r="AZ105" s="9">
        <v>5.0887573964497044</v>
      </c>
    </row>
    <row r="106" spans="1:52" x14ac:dyDescent="0.25">
      <c r="A106">
        <v>9</v>
      </c>
      <c r="B106">
        <v>1</v>
      </c>
      <c r="C106" t="s">
        <v>249</v>
      </c>
      <c r="D106" s="12">
        <v>5860</v>
      </c>
      <c r="E106" s="12">
        <v>5940</v>
      </c>
      <c r="F106" s="12">
        <v>5990</v>
      </c>
      <c r="AZ106" s="9">
        <v>3.5739644970414197</v>
      </c>
    </row>
    <row r="107" spans="1:52" x14ac:dyDescent="0.25">
      <c r="A107">
        <v>9</v>
      </c>
      <c r="B107">
        <v>2</v>
      </c>
      <c r="C107" t="s">
        <v>250</v>
      </c>
      <c r="D107" s="12">
        <v>1500000</v>
      </c>
      <c r="E107" s="12">
        <v>3000000</v>
      </c>
      <c r="F107" s="12">
        <v>7000000</v>
      </c>
      <c r="AZ107" s="9">
        <v>3.2899408284023663</v>
      </c>
    </row>
    <row r="108" spans="1:52" x14ac:dyDescent="0.25">
      <c r="A108">
        <v>9</v>
      </c>
      <c r="B108">
        <v>3</v>
      </c>
      <c r="C108" t="s">
        <v>251</v>
      </c>
      <c r="D108" s="12">
        <v>10</v>
      </c>
      <c r="E108" s="12">
        <v>25</v>
      </c>
      <c r="F108" s="12">
        <v>50</v>
      </c>
      <c r="AZ108" s="9">
        <v>4.165680473372781</v>
      </c>
    </row>
    <row r="109" spans="1:52" x14ac:dyDescent="0.25">
      <c r="A109">
        <v>9</v>
      </c>
      <c r="B109">
        <v>4</v>
      </c>
      <c r="C109" t="s">
        <v>252</v>
      </c>
      <c r="D109" s="12">
        <v>15</v>
      </c>
      <c r="E109" s="12">
        <v>150</v>
      </c>
      <c r="F109" s="12">
        <v>350</v>
      </c>
      <c r="AZ109" s="9">
        <v>2.556213017751479</v>
      </c>
    </row>
    <row r="110" spans="1:52" x14ac:dyDescent="0.25">
      <c r="A110">
        <v>9</v>
      </c>
      <c r="B110">
        <v>5</v>
      </c>
      <c r="C110" t="s">
        <v>253</v>
      </c>
      <c r="D110" s="12">
        <v>15</v>
      </c>
      <c r="E110" s="12">
        <v>30</v>
      </c>
      <c r="F110" s="12">
        <v>60</v>
      </c>
      <c r="AZ110" s="9">
        <v>0.18934911242603542</v>
      </c>
    </row>
    <row r="111" spans="1:52" x14ac:dyDescent="0.25">
      <c r="A111">
        <v>9</v>
      </c>
      <c r="B111">
        <v>6</v>
      </c>
      <c r="C111" t="s">
        <v>254</v>
      </c>
      <c r="D111" s="12">
        <v>1</v>
      </c>
      <c r="E111" s="12">
        <v>10</v>
      </c>
      <c r="F111" s="12">
        <v>100</v>
      </c>
      <c r="AZ111" s="9">
        <v>4.4733727810650885</v>
      </c>
    </row>
    <row r="112" spans="1:52" x14ac:dyDescent="0.25">
      <c r="A112">
        <v>9</v>
      </c>
      <c r="B112">
        <v>7</v>
      </c>
      <c r="C112" t="s">
        <v>255</v>
      </c>
      <c r="D112" s="12">
        <v>230</v>
      </c>
      <c r="E112" s="12">
        <v>270</v>
      </c>
      <c r="F112" s="12">
        <v>300</v>
      </c>
      <c r="AZ112" s="9">
        <v>1.6804733727810648</v>
      </c>
    </row>
    <row r="113" spans="1:52" x14ac:dyDescent="0.25">
      <c r="A113">
        <v>9</v>
      </c>
      <c r="B113">
        <v>8</v>
      </c>
      <c r="C113" t="s">
        <v>256</v>
      </c>
      <c r="D113" s="12">
        <v>50</v>
      </c>
      <c r="E113" s="12">
        <v>70</v>
      </c>
      <c r="F113" s="12">
        <v>85</v>
      </c>
      <c r="AZ113" s="9">
        <v>4.5207100591715967</v>
      </c>
    </row>
    <row r="114" spans="1:52" x14ac:dyDescent="0.25">
      <c r="A114">
        <v>9</v>
      </c>
      <c r="B114">
        <v>9</v>
      </c>
      <c r="C114" t="s">
        <v>257</v>
      </c>
      <c r="D114" s="12">
        <v>10</v>
      </c>
      <c r="E114" s="12">
        <v>50</v>
      </c>
      <c r="F114" s="12">
        <v>70</v>
      </c>
      <c r="AZ114" s="9">
        <v>3.9053254437869818</v>
      </c>
    </row>
    <row r="115" spans="1:52" x14ac:dyDescent="0.25">
      <c r="A115">
        <v>9</v>
      </c>
      <c r="B115">
        <v>10</v>
      </c>
      <c r="C115" t="s">
        <v>258</v>
      </c>
      <c r="D115" s="12">
        <v>100000</v>
      </c>
      <c r="E115" s="12">
        <v>5000000</v>
      </c>
      <c r="F115" s="12">
        <v>50000000</v>
      </c>
      <c r="AZ115" s="9">
        <v>4.2366863905325438</v>
      </c>
    </row>
    <row r="116" spans="1:52" x14ac:dyDescent="0.25">
      <c r="A116">
        <v>9</v>
      </c>
      <c r="B116">
        <v>11</v>
      </c>
      <c r="C116" t="s">
        <v>259</v>
      </c>
      <c r="D116" s="12">
        <v>4</v>
      </c>
      <c r="E116" s="12">
        <v>7</v>
      </c>
      <c r="F116" s="12">
        <v>9</v>
      </c>
      <c r="AZ116" s="9">
        <v>3.8343195266272181</v>
      </c>
    </row>
    <row r="117" spans="1:52" x14ac:dyDescent="0.25">
      <c r="A117">
        <v>9</v>
      </c>
      <c r="B117">
        <v>12</v>
      </c>
      <c r="C117" t="s">
        <v>260</v>
      </c>
      <c r="D117" s="12">
        <v>1000</v>
      </c>
      <c r="E117" s="12">
        <v>3000</v>
      </c>
      <c r="F117" s="12">
        <v>6000</v>
      </c>
      <c r="AZ117" s="9">
        <v>5.0887573964497044</v>
      </c>
    </row>
    <row r="118" spans="1:52" x14ac:dyDescent="0.25">
      <c r="A118">
        <v>9</v>
      </c>
      <c r="B118">
        <v>13</v>
      </c>
      <c r="C118" t="s">
        <v>261</v>
      </c>
      <c r="D118" s="12">
        <v>30</v>
      </c>
      <c r="E118" s="12">
        <v>50</v>
      </c>
      <c r="F118" s="12">
        <v>70</v>
      </c>
      <c r="AZ118" s="9">
        <v>3.5739644970414197</v>
      </c>
    </row>
    <row r="119" spans="1:52" x14ac:dyDescent="0.25">
      <c r="A119">
        <v>10</v>
      </c>
      <c r="B119">
        <v>1</v>
      </c>
      <c r="C119" t="s">
        <v>249</v>
      </c>
      <c r="D119" s="12">
        <v>5985</v>
      </c>
      <c r="E119" s="12">
        <v>5987</v>
      </c>
      <c r="F119" s="12">
        <v>5990</v>
      </c>
      <c r="AZ119" s="9">
        <v>3.2899408284023663</v>
      </c>
    </row>
    <row r="120" spans="1:52" x14ac:dyDescent="0.25">
      <c r="A120">
        <v>10</v>
      </c>
      <c r="B120">
        <v>2</v>
      </c>
      <c r="C120" t="s">
        <v>250</v>
      </c>
      <c r="D120" s="12">
        <v>2500000</v>
      </c>
      <c r="E120" s="12">
        <v>3000000</v>
      </c>
      <c r="F120" s="12">
        <v>4000000</v>
      </c>
      <c r="AZ120" s="9">
        <v>4.165680473372781</v>
      </c>
    </row>
    <row r="121" spans="1:52" x14ac:dyDescent="0.25">
      <c r="A121">
        <v>10</v>
      </c>
      <c r="B121">
        <v>3</v>
      </c>
      <c r="C121" t="s">
        <v>251</v>
      </c>
      <c r="D121" s="12">
        <v>22</v>
      </c>
      <c r="E121" s="12">
        <v>25</v>
      </c>
      <c r="F121" s="12">
        <v>35</v>
      </c>
      <c r="AZ121" s="9">
        <v>2.556213017751479</v>
      </c>
    </row>
    <row r="122" spans="1:52" x14ac:dyDescent="0.25">
      <c r="A122">
        <v>10</v>
      </c>
      <c r="B122">
        <v>4</v>
      </c>
      <c r="C122" t="s">
        <v>252</v>
      </c>
      <c r="D122" s="12">
        <v>80</v>
      </c>
      <c r="E122" s="12">
        <v>120</v>
      </c>
      <c r="F122" s="12">
        <v>160</v>
      </c>
      <c r="AZ122" s="9">
        <v>0.18934911242603542</v>
      </c>
    </row>
    <row r="123" spans="1:52" x14ac:dyDescent="0.25">
      <c r="A123">
        <v>10</v>
      </c>
      <c r="B123">
        <v>5</v>
      </c>
      <c r="C123" t="s">
        <v>253</v>
      </c>
      <c r="D123" s="12">
        <v>20</v>
      </c>
      <c r="E123" s="12">
        <v>60</v>
      </c>
      <c r="F123" s="12">
        <v>80</v>
      </c>
      <c r="AZ123" s="9">
        <v>4.4733727810650885</v>
      </c>
    </row>
    <row r="124" spans="1:52" x14ac:dyDescent="0.25">
      <c r="A124">
        <v>10</v>
      </c>
      <c r="B124">
        <v>6</v>
      </c>
      <c r="C124" t="s">
        <v>254</v>
      </c>
      <c r="D124" s="12">
        <v>1</v>
      </c>
      <c r="E124" s="12">
        <v>10</v>
      </c>
      <c r="F124" s="12">
        <v>20</v>
      </c>
      <c r="AZ124" s="9">
        <v>1.6804733727810648</v>
      </c>
    </row>
    <row r="125" spans="1:52" x14ac:dyDescent="0.25">
      <c r="A125">
        <v>10</v>
      </c>
      <c r="B125">
        <v>7</v>
      </c>
      <c r="C125" t="s">
        <v>255</v>
      </c>
      <c r="D125" s="12">
        <v>230</v>
      </c>
      <c r="E125" s="12">
        <v>270</v>
      </c>
      <c r="F125" s="12">
        <v>310</v>
      </c>
      <c r="AZ125" s="9">
        <v>4.5207100591715967</v>
      </c>
    </row>
    <row r="126" spans="1:52" x14ac:dyDescent="0.25">
      <c r="A126">
        <v>10</v>
      </c>
      <c r="B126">
        <v>8</v>
      </c>
      <c r="C126" t="s">
        <v>256</v>
      </c>
      <c r="D126" s="12">
        <v>50</v>
      </c>
      <c r="E126" s="12">
        <v>75</v>
      </c>
      <c r="F126" s="12">
        <v>85</v>
      </c>
      <c r="AZ126" s="9">
        <v>3.9053254437869818</v>
      </c>
    </row>
    <row r="127" spans="1:52" x14ac:dyDescent="0.25">
      <c r="A127">
        <v>10</v>
      </c>
      <c r="B127">
        <v>9</v>
      </c>
      <c r="C127" t="s">
        <v>257</v>
      </c>
      <c r="D127" s="12">
        <v>60</v>
      </c>
      <c r="E127" s="12">
        <v>70</v>
      </c>
      <c r="F127" s="12">
        <v>75</v>
      </c>
      <c r="AZ127" s="9">
        <v>4.2366863905325438</v>
      </c>
    </row>
    <row r="128" spans="1:52" x14ac:dyDescent="0.25">
      <c r="A128">
        <v>10</v>
      </c>
      <c r="B128">
        <v>10</v>
      </c>
      <c r="C128" t="s">
        <v>258</v>
      </c>
      <c r="D128" s="12">
        <v>5000000</v>
      </c>
      <c r="E128" s="12">
        <v>10000000</v>
      </c>
      <c r="F128" s="12">
        <v>30000000</v>
      </c>
      <c r="AZ128" s="9">
        <v>3.8343195266272181</v>
      </c>
    </row>
    <row r="129" spans="1:52" x14ac:dyDescent="0.25">
      <c r="A129">
        <v>10</v>
      </c>
      <c r="B129">
        <v>11</v>
      </c>
      <c r="C129" t="s">
        <v>259</v>
      </c>
      <c r="D129" s="12">
        <v>5</v>
      </c>
      <c r="E129" s="12">
        <v>6</v>
      </c>
      <c r="F129" s="12">
        <v>8</v>
      </c>
      <c r="AZ129" s="9">
        <v>5.0887573964497044</v>
      </c>
    </row>
    <row r="130" spans="1:52" x14ac:dyDescent="0.25">
      <c r="A130">
        <v>10</v>
      </c>
      <c r="B130">
        <v>12</v>
      </c>
      <c r="C130" t="s">
        <v>260</v>
      </c>
      <c r="D130" s="12">
        <v>2000</v>
      </c>
      <c r="E130" s="12">
        <v>3000</v>
      </c>
      <c r="F130" s="12">
        <v>4000</v>
      </c>
      <c r="AZ130" s="9">
        <v>3.5739644970414197</v>
      </c>
    </row>
    <row r="131" spans="1:52" x14ac:dyDescent="0.25">
      <c r="A131">
        <v>10</v>
      </c>
      <c r="B131">
        <v>13</v>
      </c>
      <c r="C131" t="s">
        <v>261</v>
      </c>
      <c r="D131" s="12">
        <v>20</v>
      </c>
      <c r="E131" s="12">
        <v>50</v>
      </c>
      <c r="F131" s="12">
        <v>70</v>
      </c>
      <c r="AZ131" s="9">
        <v>3.2899408284023663</v>
      </c>
    </row>
    <row r="132" spans="1:52" x14ac:dyDescent="0.25">
      <c r="A132">
        <v>11</v>
      </c>
      <c r="B132">
        <v>1</v>
      </c>
      <c r="C132" t="s">
        <v>249</v>
      </c>
      <c r="D132" s="12">
        <v>5000</v>
      </c>
      <c r="E132" s="12">
        <v>5500</v>
      </c>
      <c r="F132" s="12">
        <v>6000</v>
      </c>
      <c r="AZ132" s="9">
        <v>4.165680473372781</v>
      </c>
    </row>
    <row r="133" spans="1:52" x14ac:dyDescent="0.25">
      <c r="A133">
        <v>11</v>
      </c>
      <c r="B133">
        <v>2</v>
      </c>
      <c r="C133" t="s">
        <v>250</v>
      </c>
      <c r="D133" s="12">
        <v>500000</v>
      </c>
      <c r="E133" s="12">
        <v>2000000</v>
      </c>
      <c r="F133" s="12">
        <v>5000000</v>
      </c>
      <c r="AZ133" s="9">
        <v>2.556213017751479</v>
      </c>
    </row>
    <row r="134" spans="1:52" x14ac:dyDescent="0.25">
      <c r="A134">
        <v>11</v>
      </c>
      <c r="B134">
        <v>3</v>
      </c>
      <c r="C134" t="s">
        <v>251</v>
      </c>
      <c r="D134" s="12">
        <v>20</v>
      </c>
      <c r="E134" s="12">
        <v>35</v>
      </c>
      <c r="F134" s="12">
        <v>60</v>
      </c>
      <c r="AZ134" s="9">
        <v>0.18934911242603542</v>
      </c>
    </row>
    <row r="135" spans="1:52" x14ac:dyDescent="0.25">
      <c r="A135">
        <v>11</v>
      </c>
      <c r="B135">
        <v>4</v>
      </c>
      <c r="C135" t="s">
        <v>252</v>
      </c>
      <c r="D135" s="12">
        <v>200</v>
      </c>
      <c r="E135" s="12">
        <v>1000</v>
      </c>
      <c r="F135" s="12">
        <v>5000</v>
      </c>
      <c r="AZ135" s="9">
        <v>4.4733727810650885</v>
      </c>
    </row>
    <row r="136" spans="1:52" x14ac:dyDescent="0.25">
      <c r="A136">
        <v>11</v>
      </c>
      <c r="B136">
        <v>5</v>
      </c>
      <c r="C136" t="s">
        <v>253</v>
      </c>
      <c r="D136" s="12">
        <v>25</v>
      </c>
      <c r="E136" s="12">
        <v>50</v>
      </c>
      <c r="F136" s="12">
        <v>150</v>
      </c>
      <c r="AZ136" s="9">
        <v>1.6804733727810648</v>
      </c>
    </row>
    <row r="137" spans="1:52" x14ac:dyDescent="0.25">
      <c r="A137">
        <v>11</v>
      </c>
      <c r="B137">
        <v>6</v>
      </c>
      <c r="C137" t="s">
        <v>254</v>
      </c>
      <c r="D137" s="12">
        <v>10</v>
      </c>
      <c r="E137" s="12">
        <v>100</v>
      </c>
      <c r="F137" s="12">
        <v>10000</v>
      </c>
      <c r="AZ137" s="9">
        <v>4.5207100591715967</v>
      </c>
    </row>
    <row r="138" spans="1:52" x14ac:dyDescent="0.25">
      <c r="A138">
        <v>11</v>
      </c>
      <c r="B138">
        <v>7</v>
      </c>
      <c r="C138" t="s">
        <v>255</v>
      </c>
      <c r="D138" s="12">
        <v>180</v>
      </c>
      <c r="E138" s="12">
        <v>270</v>
      </c>
      <c r="F138" s="12">
        <v>360</v>
      </c>
      <c r="AZ138" s="9">
        <v>3.9053254437869818</v>
      </c>
    </row>
    <row r="139" spans="1:52" x14ac:dyDescent="0.25">
      <c r="A139">
        <v>11</v>
      </c>
      <c r="B139">
        <v>8</v>
      </c>
      <c r="C139" t="s">
        <v>256</v>
      </c>
      <c r="D139" s="12">
        <v>10</v>
      </c>
      <c r="E139" s="12">
        <v>20</v>
      </c>
      <c r="F139" s="12">
        <v>50</v>
      </c>
      <c r="AZ139" s="9">
        <v>4.2366863905325438</v>
      </c>
    </row>
    <row r="140" spans="1:52" x14ac:dyDescent="0.25">
      <c r="A140">
        <v>11</v>
      </c>
      <c r="B140">
        <v>9</v>
      </c>
      <c r="C140" t="s">
        <v>257</v>
      </c>
      <c r="D140" s="12">
        <v>35</v>
      </c>
      <c r="E140" s="12">
        <v>60</v>
      </c>
      <c r="F140" s="12">
        <v>75</v>
      </c>
      <c r="AZ140" s="9">
        <v>3.8343195266272181</v>
      </c>
    </row>
    <row r="141" spans="1:52" x14ac:dyDescent="0.25">
      <c r="A141">
        <v>11</v>
      </c>
      <c r="B141">
        <v>10</v>
      </c>
      <c r="C141" t="s">
        <v>258</v>
      </c>
      <c r="D141" s="12">
        <v>100000</v>
      </c>
      <c r="E141" s="12">
        <v>1000000</v>
      </c>
      <c r="F141" s="12">
        <v>10000000</v>
      </c>
      <c r="AZ141" s="9">
        <v>5.0887573964497044</v>
      </c>
    </row>
    <row r="142" spans="1:52" x14ac:dyDescent="0.25">
      <c r="A142">
        <v>11</v>
      </c>
      <c r="B142">
        <v>11</v>
      </c>
      <c r="C142" t="s">
        <v>259</v>
      </c>
      <c r="D142" s="12">
        <v>7</v>
      </c>
      <c r="E142" s="12">
        <v>15</v>
      </c>
      <c r="F142" s="12">
        <v>23</v>
      </c>
      <c r="AZ142" s="9">
        <v>3.5739644970414197</v>
      </c>
    </row>
    <row r="143" spans="1:52" x14ac:dyDescent="0.25">
      <c r="A143">
        <v>11</v>
      </c>
      <c r="B143">
        <v>12</v>
      </c>
      <c r="C143" t="s">
        <v>260</v>
      </c>
      <c r="D143" s="12">
        <v>500</v>
      </c>
      <c r="E143" s="12">
        <v>1000</v>
      </c>
      <c r="F143" s="12">
        <v>1700</v>
      </c>
      <c r="AZ143" s="9">
        <v>3.2899408284023663</v>
      </c>
    </row>
    <row r="144" spans="1:52" x14ac:dyDescent="0.25">
      <c r="A144">
        <v>11</v>
      </c>
      <c r="B144">
        <v>13</v>
      </c>
      <c r="C144" t="s">
        <v>261</v>
      </c>
      <c r="D144" s="12">
        <v>10</v>
      </c>
      <c r="E144" s="12">
        <v>30</v>
      </c>
      <c r="F144" s="12">
        <v>45</v>
      </c>
      <c r="AZ144" s="9">
        <v>4.165680473372781</v>
      </c>
    </row>
    <row r="145" spans="1:52" x14ac:dyDescent="0.25">
      <c r="A145">
        <v>12</v>
      </c>
      <c r="B145">
        <v>1</v>
      </c>
      <c r="C145" t="s">
        <v>249</v>
      </c>
      <c r="D145" s="12">
        <v>400</v>
      </c>
      <c r="E145" s="12">
        <v>2200</v>
      </c>
      <c r="F145" s="12">
        <v>6000</v>
      </c>
      <c r="AZ145" s="9">
        <v>2.556213017751479</v>
      </c>
    </row>
    <row r="146" spans="1:52" x14ac:dyDescent="0.25">
      <c r="A146">
        <v>12</v>
      </c>
      <c r="B146">
        <v>2</v>
      </c>
      <c r="C146" t="s">
        <v>250</v>
      </c>
      <c r="D146" s="12">
        <v>4000</v>
      </c>
      <c r="E146" s="12">
        <v>26000</v>
      </c>
      <c r="F146" s="12">
        <v>100000</v>
      </c>
      <c r="AZ146" s="9">
        <v>0.18934911242603542</v>
      </c>
    </row>
    <row r="147" spans="1:52" x14ac:dyDescent="0.25">
      <c r="A147">
        <v>12</v>
      </c>
      <c r="B147">
        <v>3</v>
      </c>
      <c r="C147" t="s">
        <v>251</v>
      </c>
      <c r="D147" s="12">
        <v>2</v>
      </c>
      <c r="E147" s="12">
        <v>8</v>
      </c>
      <c r="F147" s="12">
        <v>20</v>
      </c>
      <c r="AZ147" s="9">
        <v>4.4733727810650885</v>
      </c>
    </row>
    <row r="148" spans="1:52" x14ac:dyDescent="0.25">
      <c r="A148">
        <v>12</v>
      </c>
      <c r="B148">
        <v>4</v>
      </c>
      <c r="C148" t="s">
        <v>252</v>
      </c>
      <c r="D148" s="12">
        <v>5</v>
      </c>
      <c r="E148" s="12">
        <v>50</v>
      </c>
      <c r="F148" s="12">
        <v>250</v>
      </c>
      <c r="AZ148" s="9">
        <v>1.6804733727810648</v>
      </c>
    </row>
    <row r="149" spans="1:52" x14ac:dyDescent="0.25">
      <c r="A149">
        <v>12</v>
      </c>
      <c r="B149">
        <v>5</v>
      </c>
      <c r="C149" t="s">
        <v>253</v>
      </c>
      <c r="D149" s="12">
        <v>5</v>
      </c>
      <c r="E149" s="12">
        <v>35</v>
      </c>
      <c r="F149" s="12">
        <v>85</v>
      </c>
      <c r="AZ149" s="9">
        <v>4.5207100591715967</v>
      </c>
    </row>
    <row r="150" spans="1:52" x14ac:dyDescent="0.25">
      <c r="A150">
        <v>12</v>
      </c>
      <c r="B150">
        <v>6</v>
      </c>
      <c r="C150" t="s">
        <v>254</v>
      </c>
      <c r="D150" s="12">
        <v>10</v>
      </c>
      <c r="E150" s="12">
        <v>100</v>
      </c>
      <c r="F150" s="12">
        <v>1000</v>
      </c>
      <c r="AZ150" s="9">
        <v>3.9053254437869818</v>
      </c>
    </row>
    <row r="151" spans="1:52" x14ac:dyDescent="0.25">
      <c r="A151">
        <v>12</v>
      </c>
      <c r="B151">
        <v>7</v>
      </c>
      <c r="C151" t="s">
        <v>255</v>
      </c>
      <c r="D151" s="12">
        <v>5</v>
      </c>
      <c r="E151" s="12">
        <v>75</v>
      </c>
      <c r="F151" s="12">
        <v>355</v>
      </c>
      <c r="AZ151" s="9">
        <v>4.2366863905325438</v>
      </c>
    </row>
    <row r="152" spans="1:52" x14ac:dyDescent="0.25">
      <c r="A152">
        <v>12</v>
      </c>
      <c r="B152">
        <v>8</v>
      </c>
      <c r="C152" t="s">
        <v>256</v>
      </c>
      <c r="D152" s="12">
        <v>5</v>
      </c>
      <c r="E152" s="12">
        <v>70</v>
      </c>
      <c r="F152" s="12">
        <v>90</v>
      </c>
      <c r="AZ152" s="9">
        <v>3.8343195266272181</v>
      </c>
    </row>
    <row r="153" spans="1:52" x14ac:dyDescent="0.25">
      <c r="A153">
        <v>12</v>
      </c>
      <c r="B153">
        <v>9</v>
      </c>
      <c r="C153" t="s">
        <v>257</v>
      </c>
      <c r="D153" s="12">
        <v>3</v>
      </c>
      <c r="E153" s="12">
        <v>30</v>
      </c>
      <c r="F153" s="12">
        <v>75</v>
      </c>
      <c r="AZ153" s="9">
        <v>5.0887573964497044</v>
      </c>
    </row>
    <row r="154" spans="1:52" x14ac:dyDescent="0.25">
      <c r="A154">
        <v>12</v>
      </c>
      <c r="B154">
        <v>10</v>
      </c>
      <c r="C154" t="s">
        <v>258</v>
      </c>
      <c r="D154" s="12">
        <v>500</v>
      </c>
      <c r="E154" s="12">
        <v>50000</v>
      </c>
      <c r="F154" s="12">
        <v>50000000</v>
      </c>
      <c r="AZ154" s="9">
        <v>3.5739644970414197</v>
      </c>
    </row>
    <row r="155" spans="1:52" x14ac:dyDescent="0.25">
      <c r="A155">
        <v>12</v>
      </c>
      <c r="B155">
        <v>11</v>
      </c>
      <c r="C155" t="s">
        <v>259</v>
      </c>
      <c r="D155" s="12">
        <v>2</v>
      </c>
      <c r="E155" s="12">
        <v>25</v>
      </c>
      <c r="F155" s="12">
        <v>75</v>
      </c>
      <c r="AZ155" s="9">
        <v>3.2899408284023663</v>
      </c>
    </row>
    <row r="156" spans="1:52" x14ac:dyDescent="0.25">
      <c r="A156">
        <v>12</v>
      </c>
      <c r="B156">
        <v>12</v>
      </c>
      <c r="C156" t="s">
        <v>260</v>
      </c>
      <c r="D156" s="12">
        <v>10</v>
      </c>
      <c r="E156" s="12">
        <v>500</v>
      </c>
      <c r="F156" s="12">
        <v>1000</v>
      </c>
      <c r="AZ156" s="9">
        <v>4.165680473372781</v>
      </c>
    </row>
    <row r="157" spans="1:52" x14ac:dyDescent="0.25">
      <c r="A157">
        <v>12</v>
      </c>
      <c r="B157">
        <v>13</v>
      </c>
      <c r="C157" t="s">
        <v>261</v>
      </c>
      <c r="D157" s="12">
        <v>0.1</v>
      </c>
      <c r="E157" s="12">
        <v>7</v>
      </c>
      <c r="F157" s="12">
        <v>33</v>
      </c>
      <c r="AZ157" s="9">
        <v>2.556213017751479</v>
      </c>
    </row>
    <row r="159" spans="1:52" x14ac:dyDescent="0.25">
      <c r="AZ159" s="9">
        <v>4.4733727810650885</v>
      </c>
    </row>
    <row r="160" spans="1:52" x14ac:dyDescent="0.25">
      <c r="AZ160" s="9">
        <v>1.6804733727810648</v>
      </c>
    </row>
    <row r="161" spans="52:52" x14ac:dyDescent="0.25">
      <c r="AZ161" s="9">
        <v>4.5207100591715967</v>
      </c>
    </row>
    <row r="162" spans="52:52" x14ac:dyDescent="0.25">
      <c r="AZ162" s="9">
        <v>3.9053254437869818</v>
      </c>
    </row>
    <row r="163" spans="52:52" x14ac:dyDescent="0.25">
      <c r="AZ163" s="9">
        <v>4.2366863905325438</v>
      </c>
    </row>
    <row r="164" spans="52:52" x14ac:dyDescent="0.25">
      <c r="AZ164" s="9">
        <v>3.8343195266272181</v>
      </c>
    </row>
    <row r="165" spans="52:52" x14ac:dyDescent="0.25">
      <c r="AZ165" s="9">
        <v>5.0887573964497044</v>
      </c>
    </row>
    <row r="166" spans="52:52" x14ac:dyDescent="0.25">
      <c r="AZ166" s="9">
        <v>3.5739644970414197</v>
      </c>
    </row>
    <row r="167" spans="52:52" x14ac:dyDescent="0.25">
      <c r="AZ167" s="9">
        <v>3.2899408284023663</v>
      </c>
    </row>
    <row r="168" spans="52:52" x14ac:dyDescent="0.25">
      <c r="AZ168" s="9">
        <v>4.165680473372781</v>
      </c>
    </row>
    <row r="169" spans="52:52" x14ac:dyDescent="0.25">
      <c r="AZ169" s="9">
        <v>2.556213017751479</v>
      </c>
    </row>
    <row r="170" spans="52:52" x14ac:dyDescent="0.25">
      <c r="AZ170" s="9">
        <v>0.18934911242603542</v>
      </c>
    </row>
    <row r="171" spans="52:52" x14ac:dyDescent="0.25">
      <c r="AZ171" s="9">
        <v>4.4733727810650885</v>
      </c>
    </row>
    <row r="172" spans="52:52" x14ac:dyDescent="0.25">
      <c r="AZ172" s="9">
        <v>1.6804733727810648</v>
      </c>
    </row>
    <row r="173" spans="52:52" x14ac:dyDescent="0.25">
      <c r="AZ173" s="9">
        <v>4.5207100591715967</v>
      </c>
    </row>
    <row r="174" spans="52:52" x14ac:dyDescent="0.25">
      <c r="AZ174" s="9">
        <v>3.9053254437869818</v>
      </c>
    </row>
    <row r="175" spans="52:52" x14ac:dyDescent="0.25">
      <c r="AZ175" s="9">
        <v>4.2366863905325438</v>
      </c>
    </row>
    <row r="176" spans="52:52" x14ac:dyDescent="0.25">
      <c r="AZ176" s="9">
        <v>3.8343195266272181</v>
      </c>
    </row>
    <row r="177" spans="52:52" x14ac:dyDescent="0.25">
      <c r="AZ177" s="9">
        <v>5.0887573964497044</v>
      </c>
    </row>
    <row r="178" spans="52:52" x14ac:dyDescent="0.25">
      <c r="AZ178" s="9">
        <v>3.5739644970414197</v>
      </c>
    </row>
    <row r="179" spans="52:52" x14ac:dyDescent="0.25">
      <c r="AZ179" s="9">
        <v>3.2899408284023663</v>
      </c>
    </row>
    <row r="180" spans="52:52" x14ac:dyDescent="0.25">
      <c r="AZ180" s="9">
        <v>4.165680473372781</v>
      </c>
    </row>
    <row r="181" spans="52:52" x14ac:dyDescent="0.25">
      <c r="AZ181" s="9">
        <v>2.556213017751479</v>
      </c>
    </row>
    <row r="182" spans="52:52" x14ac:dyDescent="0.25">
      <c r="AZ182" s="9">
        <v>0.18934911242603542</v>
      </c>
    </row>
    <row r="183" spans="52:52" x14ac:dyDescent="0.25">
      <c r="AZ183" s="9">
        <v>4.4733727810650885</v>
      </c>
    </row>
    <row r="184" spans="52:52" x14ac:dyDescent="0.25">
      <c r="AZ184" s="9">
        <v>1.6804733727810648</v>
      </c>
    </row>
    <row r="185" spans="52:52" x14ac:dyDescent="0.25">
      <c r="AZ185" s="9">
        <v>4.5207100591715967</v>
      </c>
    </row>
    <row r="186" spans="52:52" x14ac:dyDescent="0.25">
      <c r="AZ186" s="9">
        <v>3.9053254437869818</v>
      </c>
    </row>
    <row r="187" spans="52:52" x14ac:dyDescent="0.25">
      <c r="AZ187" s="9">
        <v>4.2366863905325438</v>
      </c>
    </row>
    <row r="188" spans="52:52" x14ac:dyDescent="0.25">
      <c r="AZ188" s="9">
        <v>3.8343195266272181</v>
      </c>
    </row>
    <row r="189" spans="52:52" x14ac:dyDescent="0.25">
      <c r="AZ189" s="9">
        <v>5.0887573964497044</v>
      </c>
    </row>
    <row r="190" spans="52:52" x14ac:dyDescent="0.25">
      <c r="AZ190" s="9">
        <v>3.5739644970414197</v>
      </c>
    </row>
    <row r="191" spans="52:52" x14ac:dyDescent="0.25">
      <c r="AZ191" s="9">
        <v>3.2899408284023663</v>
      </c>
    </row>
    <row r="192" spans="52:52" x14ac:dyDescent="0.25">
      <c r="AZ192" s="9">
        <v>4.165680473372781</v>
      </c>
    </row>
    <row r="193" spans="52:52" x14ac:dyDescent="0.25">
      <c r="AZ193" s="9">
        <v>2.556213017751479</v>
      </c>
    </row>
    <row r="194" spans="52:52" x14ac:dyDescent="0.25">
      <c r="AZ194" s="9">
        <v>0.18934911242603542</v>
      </c>
    </row>
    <row r="195" spans="52:52" x14ac:dyDescent="0.25">
      <c r="AZ195" s="9">
        <v>4.4733727810650885</v>
      </c>
    </row>
    <row r="196" spans="52:52" x14ac:dyDescent="0.25">
      <c r="AZ196" s="9">
        <v>1.6804733727810648</v>
      </c>
    </row>
    <row r="197" spans="52:52" x14ac:dyDescent="0.25">
      <c r="AZ197" s="9">
        <v>4.5207100591715967</v>
      </c>
    </row>
    <row r="198" spans="52:52" x14ac:dyDescent="0.25">
      <c r="AZ198" s="9">
        <v>3.9053254437869818</v>
      </c>
    </row>
    <row r="199" spans="52:52" x14ac:dyDescent="0.25">
      <c r="AZ199" s="9">
        <v>4.2366863905325438</v>
      </c>
    </row>
    <row r="200" spans="52:52" x14ac:dyDescent="0.25">
      <c r="AZ200" s="9">
        <v>3.8343195266272181</v>
      </c>
    </row>
    <row r="201" spans="52:52" x14ac:dyDescent="0.25">
      <c r="AZ201" s="9">
        <v>5.0887573964497044</v>
      </c>
    </row>
    <row r="202" spans="52:52" x14ac:dyDescent="0.25">
      <c r="AZ202" s="9">
        <v>3.5739644970414197</v>
      </c>
    </row>
    <row r="203" spans="52:52" x14ac:dyDescent="0.25">
      <c r="AZ203" s="9">
        <v>3.2899408284023663</v>
      </c>
    </row>
    <row r="204" spans="52:52" x14ac:dyDescent="0.25">
      <c r="AZ204" s="9">
        <v>4.165680473372781</v>
      </c>
    </row>
    <row r="205" spans="52:52" x14ac:dyDescent="0.25">
      <c r="AZ205" s="9">
        <v>2.556213017751479</v>
      </c>
    </row>
    <row r="206" spans="52:52" x14ac:dyDescent="0.25">
      <c r="AZ206" s="9">
        <v>0.18934911242603542</v>
      </c>
    </row>
    <row r="207" spans="52:52" x14ac:dyDescent="0.25">
      <c r="AZ207" s="9">
        <v>4.4733727810650885</v>
      </c>
    </row>
    <row r="208" spans="52:52" x14ac:dyDescent="0.25">
      <c r="AZ208" s="9">
        <v>1.6804733727810648</v>
      </c>
    </row>
    <row r="209" spans="52:52" x14ac:dyDescent="0.25">
      <c r="AZ209" s="9">
        <v>4.5207100591715967</v>
      </c>
    </row>
    <row r="210" spans="52:52" x14ac:dyDescent="0.25">
      <c r="AZ210" s="9">
        <v>3.9053254437869818</v>
      </c>
    </row>
    <row r="211" spans="52:52" x14ac:dyDescent="0.25">
      <c r="AZ211" s="9">
        <v>4.2366863905325438</v>
      </c>
    </row>
    <row r="212" spans="52:52" x14ac:dyDescent="0.25">
      <c r="AZ212" s="9">
        <v>3.8343195266272181</v>
      </c>
    </row>
    <row r="213" spans="52:52" x14ac:dyDescent="0.25">
      <c r="AZ213" s="9">
        <v>5.0887573964497044</v>
      </c>
    </row>
    <row r="214" spans="52:52" x14ac:dyDescent="0.25">
      <c r="AZ214" s="9">
        <v>3.5739644970414197</v>
      </c>
    </row>
    <row r="215" spans="52:52" x14ac:dyDescent="0.25">
      <c r="AZ215" s="9">
        <v>3.2899408284023663</v>
      </c>
    </row>
    <row r="216" spans="52:52" x14ac:dyDescent="0.25">
      <c r="AZ216" s="9">
        <v>4.165680473372781</v>
      </c>
    </row>
    <row r="217" spans="52:52" x14ac:dyDescent="0.25">
      <c r="AZ217" s="9">
        <v>2.556213017751479</v>
      </c>
    </row>
    <row r="218" spans="52:52" x14ac:dyDescent="0.25">
      <c r="AZ218" s="9">
        <v>0.18934911242603542</v>
      </c>
    </row>
    <row r="219" spans="52:52" x14ac:dyDescent="0.25">
      <c r="AZ219" s="9">
        <v>4.4733727810650885</v>
      </c>
    </row>
    <row r="220" spans="52:52" x14ac:dyDescent="0.25">
      <c r="AZ220" s="9">
        <v>1.6804733727810648</v>
      </c>
    </row>
    <row r="221" spans="52:52" x14ac:dyDescent="0.25">
      <c r="AZ221" s="9">
        <v>4.5207100591715967</v>
      </c>
    </row>
    <row r="222" spans="52:52" x14ac:dyDescent="0.25">
      <c r="AZ222" s="9">
        <v>3.9053254437869818</v>
      </c>
    </row>
    <row r="223" spans="52:52" x14ac:dyDescent="0.25">
      <c r="AZ223" s="9">
        <v>4.2366863905325438</v>
      </c>
    </row>
    <row r="224" spans="52:52" x14ac:dyDescent="0.25">
      <c r="AZ224" s="9">
        <v>3.8343195266272181</v>
      </c>
    </row>
    <row r="225" spans="52:52" x14ac:dyDescent="0.25">
      <c r="AZ225" s="9">
        <v>5.0887573964497044</v>
      </c>
    </row>
    <row r="226" spans="52:52" x14ac:dyDescent="0.25">
      <c r="AZ226" s="9">
        <v>3.5739644970414197</v>
      </c>
    </row>
    <row r="227" spans="52:52" x14ac:dyDescent="0.25">
      <c r="AZ227" s="9">
        <v>3.2899408284023663</v>
      </c>
    </row>
    <row r="228" spans="52:52" x14ac:dyDescent="0.25">
      <c r="AZ228" s="9">
        <v>4.165680473372781</v>
      </c>
    </row>
    <row r="229" spans="52:52" x14ac:dyDescent="0.25">
      <c r="AZ229" s="9">
        <v>2.556213017751479</v>
      </c>
    </row>
    <row r="230" spans="52:52" x14ac:dyDescent="0.25">
      <c r="AZ230" s="9">
        <v>0.18934911242603542</v>
      </c>
    </row>
    <row r="231" spans="52:52" x14ac:dyDescent="0.25">
      <c r="AZ231" s="9">
        <v>4.4733727810650885</v>
      </c>
    </row>
    <row r="232" spans="52:52" x14ac:dyDescent="0.25">
      <c r="AZ232" s="9">
        <v>1.6804733727810648</v>
      </c>
    </row>
    <row r="233" spans="52:52" x14ac:dyDescent="0.25">
      <c r="AZ233" s="9">
        <v>4.5207100591715967</v>
      </c>
    </row>
    <row r="234" spans="52:52" x14ac:dyDescent="0.25">
      <c r="AZ234" s="9">
        <v>3.9053254437869818</v>
      </c>
    </row>
    <row r="235" spans="52:52" x14ac:dyDescent="0.25">
      <c r="AZ235" s="9">
        <v>4.2366863905325438</v>
      </c>
    </row>
    <row r="236" spans="52:52" x14ac:dyDescent="0.25">
      <c r="AZ236" s="9">
        <v>3.8343195266272181</v>
      </c>
    </row>
    <row r="237" spans="52:52" x14ac:dyDescent="0.25">
      <c r="AZ237" s="9">
        <v>5.0887573964497044</v>
      </c>
    </row>
    <row r="238" spans="52:52" x14ac:dyDescent="0.25">
      <c r="AZ238" s="9">
        <v>3.5739644970414197</v>
      </c>
    </row>
    <row r="239" spans="52:52" x14ac:dyDescent="0.25">
      <c r="AZ239" s="9">
        <v>3.2899408284023663</v>
      </c>
    </row>
    <row r="240" spans="52:52" x14ac:dyDescent="0.25">
      <c r="AZ240" s="9">
        <v>4.165680473372781</v>
      </c>
    </row>
    <row r="241" spans="52:52" x14ac:dyDescent="0.25">
      <c r="AZ241" s="9">
        <v>2.556213017751479</v>
      </c>
    </row>
    <row r="242" spans="52:52" x14ac:dyDescent="0.25">
      <c r="AZ242" s="9">
        <v>0.18934911242603542</v>
      </c>
    </row>
    <row r="243" spans="52:52" x14ac:dyDescent="0.25">
      <c r="AZ243" s="9">
        <v>4.4733727810650885</v>
      </c>
    </row>
    <row r="244" spans="52:52" x14ac:dyDescent="0.25">
      <c r="AZ244" s="9">
        <v>1.6804733727810648</v>
      </c>
    </row>
    <row r="245" spans="52:52" x14ac:dyDescent="0.25">
      <c r="AZ245" s="9">
        <v>4.5207100591715967</v>
      </c>
    </row>
    <row r="246" spans="52:52" x14ac:dyDescent="0.25">
      <c r="AZ246" s="9">
        <v>3.9053254437869818</v>
      </c>
    </row>
    <row r="247" spans="52:52" x14ac:dyDescent="0.25">
      <c r="AZ247" s="9">
        <v>4.2366863905325438</v>
      </c>
    </row>
    <row r="248" spans="52:52" x14ac:dyDescent="0.25">
      <c r="AZ248" s="9">
        <v>3.8343195266272181</v>
      </c>
    </row>
    <row r="249" spans="52:52" x14ac:dyDescent="0.25">
      <c r="AZ249" s="9">
        <v>5.0887573964497044</v>
      </c>
    </row>
    <row r="250" spans="52:52" x14ac:dyDescent="0.25">
      <c r="AZ250" s="9">
        <v>3.5739644970414197</v>
      </c>
    </row>
    <row r="251" spans="52:52" x14ac:dyDescent="0.25">
      <c r="AZ251" s="9">
        <v>3.2899408284023663</v>
      </c>
    </row>
    <row r="252" spans="52:52" x14ac:dyDescent="0.25">
      <c r="AZ252" s="9">
        <v>4.165680473372781</v>
      </c>
    </row>
    <row r="253" spans="52:52" x14ac:dyDescent="0.25">
      <c r="AZ253" s="9">
        <v>2.556213017751479</v>
      </c>
    </row>
    <row r="254" spans="52:52" x14ac:dyDescent="0.25">
      <c r="AZ254" s="9">
        <v>0.18934911242603542</v>
      </c>
    </row>
    <row r="255" spans="52:52" x14ac:dyDescent="0.25">
      <c r="AZ255" s="9">
        <v>4.4733727810650885</v>
      </c>
    </row>
    <row r="256" spans="52:52" x14ac:dyDescent="0.25">
      <c r="AZ256" s="9">
        <v>1.6804733727810648</v>
      </c>
    </row>
    <row r="257" spans="52:52" x14ac:dyDescent="0.25">
      <c r="AZ257" s="9">
        <v>4.5207100591715967</v>
      </c>
    </row>
    <row r="258" spans="52:52" x14ac:dyDescent="0.25">
      <c r="AZ258" s="9">
        <v>3.9053254437869818</v>
      </c>
    </row>
    <row r="259" spans="52:52" x14ac:dyDescent="0.25">
      <c r="AZ259" s="9">
        <v>4.2366863905325438</v>
      </c>
    </row>
    <row r="260" spans="52:52" x14ac:dyDescent="0.25">
      <c r="AZ260" s="9">
        <v>3.8343195266272181</v>
      </c>
    </row>
    <row r="261" spans="52:52" x14ac:dyDescent="0.25">
      <c r="AZ261" s="9">
        <v>5.0887573964497044</v>
      </c>
    </row>
    <row r="262" spans="52:52" x14ac:dyDescent="0.25">
      <c r="AZ262" s="9">
        <v>3.5739644970414197</v>
      </c>
    </row>
    <row r="263" spans="52:52" x14ac:dyDescent="0.25">
      <c r="AZ263" s="9">
        <v>3.2899408284023663</v>
      </c>
    </row>
    <row r="264" spans="52:52" x14ac:dyDescent="0.25">
      <c r="AZ264" s="9">
        <v>4.165680473372781</v>
      </c>
    </row>
    <row r="265" spans="52:52" x14ac:dyDescent="0.25">
      <c r="AZ265" s="9">
        <v>2.556213017751479</v>
      </c>
    </row>
    <row r="266" spans="52:52" x14ac:dyDescent="0.25">
      <c r="AZ266" s="9">
        <v>0.18934911242603542</v>
      </c>
    </row>
    <row r="267" spans="52:52" x14ac:dyDescent="0.25">
      <c r="AZ267" s="9">
        <v>4.4733727810650885</v>
      </c>
    </row>
    <row r="268" spans="52:52" x14ac:dyDescent="0.25">
      <c r="AZ268" s="9">
        <v>1.6804733727810648</v>
      </c>
    </row>
    <row r="269" spans="52:52" x14ac:dyDescent="0.25">
      <c r="AZ269" s="9">
        <v>4.5207100591715967</v>
      </c>
    </row>
    <row r="270" spans="52:52" x14ac:dyDescent="0.25">
      <c r="AZ270" s="9">
        <v>3.9053254437869818</v>
      </c>
    </row>
    <row r="271" spans="52:52" x14ac:dyDescent="0.25">
      <c r="AZ271" s="9">
        <v>4.2366863905325438</v>
      </c>
    </row>
    <row r="272" spans="52:52" x14ac:dyDescent="0.25">
      <c r="AZ272" s="9">
        <v>3.8343195266272181</v>
      </c>
    </row>
    <row r="273" spans="52:52" x14ac:dyDescent="0.25">
      <c r="AZ273" s="9">
        <v>5.0887573964497044</v>
      </c>
    </row>
    <row r="274" spans="52:52" x14ac:dyDescent="0.25">
      <c r="AZ274" s="9">
        <v>3.5739644970414197</v>
      </c>
    </row>
    <row r="275" spans="52:52" x14ac:dyDescent="0.25">
      <c r="AZ275" s="9">
        <v>3.2899408284023663</v>
      </c>
    </row>
    <row r="276" spans="52:52" x14ac:dyDescent="0.25">
      <c r="AZ276" s="9">
        <v>4.165680473372781</v>
      </c>
    </row>
    <row r="277" spans="52:52" x14ac:dyDescent="0.25">
      <c r="AZ277" s="9">
        <v>2.556213017751479</v>
      </c>
    </row>
    <row r="278" spans="52:52" x14ac:dyDescent="0.25">
      <c r="AZ278" s="9">
        <v>0.18934911242603542</v>
      </c>
    </row>
    <row r="279" spans="52:52" x14ac:dyDescent="0.25">
      <c r="AZ279" s="9">
        <v>4.4733727810650885</v>
      </c>
    </row>
    <row r="280" spans="52:52" x14ac:dyDescent="0.25">
      <c r="AZ280" s="9">
        <v>1.6804733727810648</v>
      </c>
    </row>
    <row r="281" spans="52:52" x14ac:dyDescent="0.25">
      <c r="AZ281" s="9">
        <v>4.5207100591715967</v>
      </c>
    </row>
    <row r="282" spans="52:52" x14ac:dyDescent="0.25">
      <c r="AZ282" s="9">
        <v>3.9053254437869818</v>
      </c>
    </row>
    <row r="283" spans="52:52" x14ac:dyDescent="0.25">
      <c r="AZ283" s="9">
        <v>4.2366863905325438</v>
      </c>
    </row>
    <row r="284" spans="52:52" x14ac:dyDescent="0.25">
      <c r="AZ284" s="9">
        <v>3.8343195266272181</v>
      </c>
    </row>
    <row r="285" spans="52:52" x14ac:dyDescent="0.25">
      <c r="AZ285" s="9">
        <v>5.0887573964497044</v>
      </c>
    </row>
    <row r="286" spans="52:52" x14ac:dyDescent="0.25">
      <c r="AZ286" s="9">
        <v>3.5739644970414197</v>
      </c>
    </row>
    <row r="287" spans="52:52" x14ac:dyDescent="0.25">
      <c r="AZ287" s="9">
        <v>3.2899408284023663</v>
      </c>
    </row>
    <row r="288" spans="52:52" x14ac:dyDescent="0.25">
      <c r="AZ288" s="9">
        <v>4.165680473372781</v>
      </c>
    </row>
    <row r="289" spans="52:52" x14ac:dyDescent="0.25">
      <c r="AZ289" s="9">
        <v>2.556213017751479</v>
      </c>
    </row>
    <row r="290" spans="52:52" x14ac:dyDescent="0.25">
      <c r="AZ290" s="9">
        <v>0.18934911242603542</v>
      </c>
    </row>
    <row r="291" spans="52:52" x14ac:dyDescent="0.25">
      <c r="AZ291" s="9">
        <v>4.4733727810650885</v>
      </c>
    </row>
    <row r="292" spans="52:52" x14ac:dyDescent="0.25">
      <c r="AZ292" s="9">
        <v>1.6804733727810648</v>
      </c>
    </row>
    <row r="293" spans="52:52" x14ac:dyDescent="0.25">
      <c r="AZ293" s="9">
        <v>4.5207100591715967</v>
      </c>
    </row>
    <row r="294" spans="52:52" x14ac:dyDescent="0.25">
      <c r="AZ294" s="9">
        <v>3.9053254437869818</v>
      </c>
    </row>
    <row r="295" spans="52:52" x14ac:dyDescent="0.25">
      <c r="AZ295" s="9">
        <v>4.2366863905325438</v>
      </c>
    </row>
    <row r="296" spans="52:52" x14ac:dyDescent="0.25">
      <c r="AZ296" s="9">
        <v>3.8343195266272181</v>
      </c>
    </row>
    <row r="297" spans="52:52" x14ac:dyDescent="0.25">
      <c r="AZ297" s="9">
        <v>5.0887573964497044</v>
      </c>
    </row>
    <row r="298" spans="52:52" x14ac:dyDescent="0.25">
      <c r="AZ298" s="9">
        <v>3.5739644970414197</v>
      </c>
    </row>
    <row r="299" spans="52:52" x14ac:dyDescent="0.25">
      <c r="AZ299" s="9">
        <v>3.2899408284023663</v>
      </c>
    </row>
    <row r="300" spans="52:52" x14ac:dyDescent="0.25">
      <c r="AZ300" s="9">
        <v>4.165680473372781</v>
      </c>
    </row>
    <row r="301" spans="52:52" x14ac:dyDescent="0.25">
      <c r="AZ301" s="9">
        <v>2.556213017751479</v>
      </c>
    </row>
    <row r="302" spans="52:52" x14ac:dyDescent="0.25">
      <c r="AZ302" s="9">
        <v>0.18934911242603542</v>
      </c>
    </row>
    <row r="303" spans="52:52" x14ac:dyDescent="0.25">
      <c r="AZ303" s="9">
        <v>4.4733727810650885</v>
      </c>
    </row>
    <row r="304" spans="52:52" x14ac:dyDescent="0.25">
      <c r="AZ304" s="9">
        <v>1.6804733727810648</v>
      </c>
    </row>
    <row r="305" spans="52:52" x14ac:dyDescent="0.25">
      <c r="AZ305" s="9">
        <v>4.5207100591715967</v>
      </c>
    </row>
    <row r="306" spans="52:52" x14ac:dyDescent="0.25">
      <c r="AZ306" s="9">
        <v>3.9053254437869818</v>
      </c>
    </row>
    <row r="307" spans="52:52" x14ac:dyDescent="0.25">
      <c r="AZ307" s="9">
        <v>4.2366863905325438</v>
      </c>
    </row>
    <row r="308" spans="52:52" x14ac:dyDescent="0.25">
      <c r="AZ308" s="9">
        <v>3.8343195266272181</v>
      </c>
    </row>
    <row r="309" spans="52:52" x14ac:dyDescent="0.25">
      <c r="AZ309" s="9">
        <v>5.0887573964497044</v>
      </c>
    </row>
    <row r="310" spans="52:52" x14ac:dyDescent="0.25">
      <c r="AZ310" s="9">
        <v>3.5739644970414197</v>
      </c>
    </row>
    <row r="311" spans="52:52" x14ac:dyDescent="0.25">
      <c r="AZ311" s="9">
        <v>3.2899408284023663</v>
      </c>
    </row>
    <row r="312" spans="52:52" x14ac:dyDescent="0.25">
      <c r="AZ312" s="9">
        <v>4.165680473372781</v>
      </c>
    </row>
    <row r="313" spans="52:52" x14ac:dyDescent="0.25">
      <c r="AZ313" s="9">
        <v>2.556213017751479</v>
      </c>
    </row>
    <row r="314" spans="52:52" x14ac:dyDescent="0.25">
      <c r="AZ314" s="9">
        <v>0.18934911242603542</v>
      </c>
    </row>
    <row r="315" spans="52:52" x14ac:dyDescent="0.25">
      <c r="AZ315" s="9">
        <v>4.4733727810650885</v>
      </c>
    </row>
    <row r="316" spans="52:52" x14ac:dyDescent="0.25">
      <c r="AZ316" s="9">
        <v>1.6804733727810648</v>
      </c>
    </row>
    <row r="317" spans="52:52" x14ac:dyDescent="0.25">
      <c r="AZ317" s="9">
        <v>4.5207100591715967</v>
      </c>
    </row>
    <row r="318" spans="52:52" x14ac:dyDescent="0.25">
      <c r="AZ318" s="9">
        <v>3.9053254437869818</v>
      </c>
    </row>
    <row r="319" spans="52:52" x14ac:dyDescent="0.25">
      <c r="AZ319" s="9">
        <v>4.2366863905325438</v>
      </c>
    </row>
    <row r="320" spans="52:52" x14ac:dyDescent="0.25">
      <c r="AZ320" s="9">
        <v>3.8343195266272181</v>
      </c>
    </row>
    <row r="321" spans="52:52" x14ac:dyDescent="0.25">
      <c r="AZ321" s="9">
        <v>5.0887573964497044</v>
      </c>
    </row>
    <row r="322" spans="52:52" x14ac:dyDescent="0.25">
      <c r="AZ322" s="9">
        <v>3.5739644970414197</v>
      </c>
    </row>
    <row r="323" spans="52:52" x14ac:dyDescent="0.25">
      <c r="AZ323" s="9">
        <v>3.2899408284023663</v>
      </c>
    </row>
    <row r="324" spans="52:52" x14ac:dyDescent="0.25">
      <c r="AZ324" s="9">
        <v>4.165680473372781</v>
      </c>
    </row>
    <row r="325" spans="52:52" x14ac:dyDescent="0.25">
      <c r="AZ325" s="9">
        <v>2.556213017751479</v>
      </c>
    </row>
    <row r="326" spans="52:52" x14ac:dyDescent="0.25">
      <c r="AZ326" s="9">
        <v>0.18934911242603542</v>
      </c>
    </row>
    <row r="327" spans="52:52" x14ac:dyDescent="0.25">
      <c r="AZ327" s="9">
        <v>4.4733727810650885</v>
      </c>
    </row>
    <row r="328" spans="52:52" x14ac:dyDescent="0.25">
      <c r="AZ328" s="9">
        <v>1.6804733727810648</v>
      </c>
    </row>
    <row r="329" spans="52:52" x14ac:dyDescent="0.25">
      <c r="AZ329" s="9">
        <v>4.5207100591715967</v>
      </c>
    </row>
    <row r="330" spans="52:52" x14ac:dyDescent="0.25">
      <c r="AZ330" s="9">
        <v>3.9053254437869818</v>
      </c>
    </row>
    <row r="331" spans="52:52" x14ac:dyDescent="0.25">
      <c r="AZ331" s="9">
        <v>4.2366863905325438</v>
      </c>
    </row>
    <row r="332" spans="52:52" x14ac:dyDescent="0.25">
      <c r="AZ332" s="9">
        <v>3.8343195266272181</v>
      </c>
    </row>
    <row r="333" spans="52:52" x14ac:dyDescent="0.25">
      <c r="AZ333" s="9">
        <v>5.0887573964497044</v>
      </c>
    </row>
    <row r="334" spans="52:52" x14ac:dyDescent="0.25">
      <c r="AZ334" s="9">
        <v>3.5739644970414197</v>
      </c>
    </row>
    <row r="335" spans="52:52" x14ac:dyDescent="0.25">
      <c r="AZ335" s="9">
        <v>3.2899408284023663</v>
      </c>
    </row>
    <row r="336" spans="52:52" x14ac:dyDescent="0.25">
      <c r="AZ336" s="9">
        <v>4.165680473372781</v>
      </c>
    </row>
    <row r="337" spans="52:52" x14ac:dyDescent="0.25">
      <c r="AZ337" s="9">
        <v>2.556213017751479</v>
      </c>
    </row>
    <row r="338" spans="52:52" x14ac:dyDescent="0.25">
      <c r="AZ338" s="9">
        <v>0.18934911242603542</v>
      </c>
    </row>
    <row r="339" spans="52:52" x14ac:dyDescent="0.25">
      <c r="AZ339" s="9">
        <v>4.4733727810650885</v>
      </c>
    </row>
    <row r="340" spans="52:52" x14ac:dyDescent="0.25">
      <c r="AZ340" s="9">
        <v>1.6804733727810648</v>
      </c>
    </row>
    <row r="341" spans="52:52" x14ac:dyDescent="0.25">
      <c r="AZ341" s="9">
        <v>4.5207100591715967</v>
      </c>
    </row>
    <row r="342" spans="52:52" x14ac:dyDescent="0.25">
      <c r="AZ342" s="9">
        <v>3.9053254437869818</v>
      </c>
    </row>
    <row r="343" spans="52:52" x14ac:dyDescent="0.25">
      <c r="AZ343" s="9">
        <v>4.2366863905325438</v>
      </c>
    </row>
    <row r="344" spans="52:52" x14ac:dyDescent="0.25">
      <c r="AZ344" s="9">
        <v>3.8343195266272181</v>
      </c>
    </row>
    <row r="345" spans="52:52" x14ac:dyDescent="0.25">
      <c r="AZ345" s="9">
        <v>5.0887573964497044</v>
      </c>
    </row>
    <row r="346" spans="52:52" x14ac:dyDescent="0.25">
      <c r="AZ346" s="9">
        <v>3.5739644970414197</v>
      </c>
    </row>
    <row r="347" spans="52:52" x14ac:dyDescent="0.25">
      <c r="AZ347" s="9">
        <v>3.2899408284023663</v>
      </c>
    </row>
    <row r="348" spans="52:52" x14ac:dyDescent="0.25">
      <c r="AZ348" s="9">
        <v>4.165680473372781</v>
      </c>
    </row>
    <row r="349" spans="52:52" x14ac:dyDescent="0.25">
      <c r="AZ349" s="9">
        <v>2.556213017751479</v>
      </c>
    </row>
    <row r="350" spans="52:52" x14ac:dyDescent="0.25">
      <c r="AZ350" s="9">
        <v>0.18934911242603542</v>
      </c>
    </row>
    <row r="351" spans="52:52" x14ac:dyDescent="0.25">
      <c r="AZ351" s="9">
        <v>4.4733727810650885</v>
      </c>
    </row>
    <row r="352" spans="52:52" x14ac:dyDescent="0.25">
      <c r="AZ352" s="9">
        <v>1.6804733727810648</v>
      </c>
    </row>
    <row r="353" spans="52:52" x14ac:dyDescent="0.25">
      <c r="AZ353" s="9">
        <v>4.5207100591715967</v>
      </c>
    </row>
    <row r="354" spans="52:52" x14ac:dyDescent="0.25">
      <c r="AZ354" s="9">
        <v>3.9053254437869818</v>
      </c>
    </row>
    <row r="355" spans="52:52" x14ac:dyDescent="0.25">
      <c r="AZ355" s="9">
        <v>4.2366863905325438</v>
      </c>
    </row>
    <row r="356" spans="52:52" x14ac:dyDescent="0.25">
      <c r="AZ356" s="9">
        <v>3.8343195266272181</v>
      </c>
    </row>
    <row r="357" spans="52:52" x14ac:dyDescent="0.25">
      <c r="AZ357" s="9">
        <v>5.0887573964497044</v>
      </c>
    </row>
    <row r="358" spans="52:52" x14ac:dyDescent="0.25">
      <c r="AZ358" s="9">
        <v>3.5739644970414197</v>
      </c>
    </row>
    <row r="359" spans="52:52" x14ac:dyDescent="0.25">
      <c r="AZ359" s="9">
        <v>3.2899408284023663</v>
      </c>
    </row>
    <row r="360" spans="52:52" x14ac:dyDescent="0.25">
      <c r="AZ360" s="9">
        <v>4.165680473372781</v>
      </c>
    </row>
    <row r="361" spans="52:52" x14ac:dyDescent="0.25">
      <c r="AZ361" s="9">
        <v>2.556213017751479</v>
      </c>
    </row>
    <row r="362" spans="52:52" x14ac:dyDescent="0.25">
      <c r="AZ362" s="9">
        <v>0.18934911242603542</v>
      </c>
    </row>
    <row r="363" spans="52:52" x14ac:dyDescent="0.25">
      <c r="AZ363" s="9">
        <v>4.4733727810650885</v>
      </c>
    </row>
    <row r="364" spans="52:52" x14ac:dyDescent="0.25">
      <c r="AZ364" s="9">
        <v>1.6804733727810648</v>
      </c>
    </row>
    <row r="365" spans="52:52" x14ac:dyDescent="0.25">
      <c r="AZ365" s="9">
        <v>4.5207100591715967</v>
      </c>
    </row>
    <row r="366" spans="52:52" x14ac:dyDescent="0.25">
      <c r="AZ366" s="9">
        <v>3.9053254437869818</v>
      </c>
    </row>
    <row r="367" spans="52:52" x14ac:dyDescent="0.25">
      <c r="AZ367" s="9">
        <v>4.2366863905325438</v>
      </c>
    </row>
    <row r="368" spans="52:52" x14ac:dyDescent="0.25">
      <c r="AZ368" s="9">
        <v>3.8343195266272181</v>
      </c>
    </row>
    <row r="369" spans="52:52" x14ac:dyDescent="0.25">
      <c r="AZ369" s="9">
        <v>5.0887573964497044</v>
      </c>
    </row>
    <row r="370" spans="52:52" x14ac:dyDescent="0.25">
      <c r="AZ370" s="9">
        <v>3.5739644970414197</v>
      </c>
    </row>
    <row r="371" spans="52:52" x14ac:dyDescent="0.25">
      <c r="AZ371" s="9">
        <v>3.2899408284023663</v>
      </c>
    </row>
    <row r="372" spans="52:52" x14ac:dyDescent="0.25">
      <c r="AZ372" s="9">
        <v>4.165680473372781</v>
      </c>
    </row>
    <row r="373" spans="52:52" x14ac:dyDescent="0.25">
      <c r="AZ373" s="9">
        <v>2.556213017751479</v>
      </c>
    </row>
    <row r="374" spans="52:52" x14ac:dyDescent="0.25">
      <c r="AZ374" s="9">
        <v>0.18934911242603542</v>
      </c>
    </row>
    <row r="375" spans="52:52" x14ac:dyDescent="0.25">
      <c r="AZ375" s="9">
        <v>4.4733727810650885</v>
      </c>
    </row>
    <row r="376" spans="52:52" x14ac:dyDescent="0.25">
      <c r="AZ376" s="9">
        <v>1.6804733727810648</v>
      </c>
    </row>
    <row r="377" spans="52:52" x14ac:dyDescent="0.25">
      <c r="AZ377" s="9">
        <v>4.5207100591715967</v>
      </c>
    </row>
    <row r="378" spans="52:52" x14ac:dyDescent="0.25">
      <c r="AZ378" s="9">
        <v>3.9053254437869818</v>
      </c>
    </row>
    <row r="379" spans="52:52" x14ac:dyDescent="0.25">
      <c r="AZ379" s="9">
        <v>4.2366863905325438</v>
      </c>
    </row>
    <row r="380" spans="52:52" x14ac:dyDescent="0.25">
      <c r="AZ380" s="9">
        <v>3.8343195266272181</v>
      </c>
    </row>
    <row r="381" spans="52:52" x14ac:dyDescent="0.25">
      <c r="AZ381" s="9">
        <v>5.0887573964497044</v>
      </c>
    </row>
    <row r="382" spans="52:52" x14ac:dyDescent="0.25">
      <c r="AZ382" s="9">
        <v>3.5739644970414197</v>
      </c>
    </row>
    <row r="383" spans="52:52" x14ac:dyDescent="0.25">
      <c r="AZ383" s="9">
        <v>3.2899408284023663</v>
      </c>
    </row>
    <row r="384" spans="52:52" x14ac:dyDescent="0.25">
      <c r="AZ384" s="9">
        <v>4.165680473372781</v>
      </c>
    </row>
    <row r="385" spans="52:52" x14ac:dyDescent="0.25">
      <c r="AZ385" s="9">
        <v>2.556213017751479</v>
      </c>
    </row>
    <row r="386" spans="52:52" x14ac:dyDescent="0.25">
      <c r="AZ386" s="9">
        <v>0.18934911242603542</v>
      </c>
    </row>
    <row r="387" spans="52:52" x14ac:dyDescent="0.25">
      <c r="AZ387" s="9">
        <v>4.4733727810650885</v>
      </c>
    </row>
    <row r="388" spans="52:52" x14ac:dyDescent="0.25">
      <c r="AZ388" s="9">
        <v>1.6804733727810648</v>
      </c>
    </row>
    <row r="389" spans="52:52" x14ac:dyDescent="0.25">
      <c r="AZ389" s="9">
        <v>4.5207100591715967</v>
      </c>
    </row>
    <row r="390" spans="52:52" x14ac:dyDescent="0.25">
      <c r="AZ390" s="9">
        <v>3.9053254437869818</v>
      </c>
    </row>
    <row r="391" spans="52:52" x14ac:dyDescent="0.25">
      <c r="AZ391" s="9">
        <v>4.2366863905325438</v>
      </c>
    </row>
    <row r="392" spans="52:52" x14ac:dyDescent="0.25">
      <c r="AZ392" s="9">
        <v>3.8343195266272181</v>
      </c>
    </row>
    <row r="393" spans="52:52" x14ac:dyDescent="0.25">
      <c r="AZ393" s="9">
        <v>5.0887573964497044</v>
      </c>
    </row>
    <row r="394" spans="52:52" x14ac:dyDescent="0.25">
      <c r="AZ394" s="9">
        <v>3.5739644970414197</v>
      </c>
    </row>
    <row r="395" spans="52:52" x14ac:dyDescent="0.25">
      <c r="AZ395" s="9">
        <v>3.2899408284023663</v>
      </c>
    </row>
    <row r="396" spans="52:52" x14ac:dyDescent="0.25">
      <c r="AZ396" s="9">
        <v>4.165680473372781</v>
      </c>
    </row>
    <row r="397" spans="52:52" x14ac:dyDescent="0.25">
      <c r="AZ397" s="9">
        <v>2.556213017751479</v>
      </c>
    </row>
    <row r="398" spans="52:52" x14ac:dyDescent="0.25">
      <c r="AZ398" s="9">
        <v>0.18934911242603542</v>
      </c>
    </row>
    <row r="399" spans="52:52" x14ac:dyDescent="0.25">
      <c r="AZ399" s="9">
        <v>4.4733727810650885</v>
      </c>
    </row>
    <row r="400" spans="52:52" x14ac:dyDescent="0.25">
      <c r="AZ400" s="9">
        <v>1.6804733727810648</v>
      </c>
    </row>
    <row r="401" spans="52:52" x14ac:dyDescent="0.25">
      <c r="AZ401" s="9">
        <v>4.5207100591715967</v>
      </c>
    </row>
    <row r="402" spans="52:52" x14ac:dyDescent="0.25">
      <c r="AZ402" s="9">
        <v>3.9053254437869818</v>
      </c>
    </row>
    <row r="403" spans="52:52" x14ac:dyDescent="0.25">
      <c r="AZ403" s="9">
        <v>4.2366863905325438</v>
      </c>
    </row>
    <row r="404" spans="52:52" x14ac:dyDescent="0.25">
      <c r="AZ404" s="9">
        <v>3.8343195266272181</v>
      </c>
    </row>
    <row r="405" spans="52:52" x14ac:dyDescent="0.25">
      <c r="AZ405" s="9">
        <v>5.0887573964497044</v>
      </c>
    </row>
    <row r="406" spans="52:52" x14ac:dyDescent="0.25">
      <c r="AZ406" s="9">
        <v>3.5739644970414197</v>
      </c>
    </row>
    <row r="407" spans="52:52" x14ac:dyDescent="0.25">
      <c r="AZ407" s="9">
        <v>3.2899408284023663</v>
      </c>
    </row>
    <row r="408" spans="52:52" x14ac:dyDescent="0.25">
      <c r="AZ408" s="9">
        <v>4.165680473372781</v>
      </c>
    </row>
    <row r="409" spans="52:52" x14ac:dyDescent="0.25">
      <c r="AZ409" s="9">
        <v>2.556213017751479</v>
      </c>
    </row>
    <row r="410" spans="52:52" x14ac:dyDescent="0.25">
      <c r="AZ410" s="9">
        <v>0.18934911242603542</v>
      </c>
    </row>
    <row r="411" spans="52:52" x14ac:dyDescent="0.25">
      <c r="AZ411" s="9">
        <v>4.4733727810650885</v>
      </c>
    </row>
    <row r="412" spans="52:52" x14ac:dyDescent="0.25">
      <c r="AZ412" s="9">
        <v>1.6804733727810648</v>
      </c>
    </row>
    <row r="413" spans="52:52" x14ac:dyDescent="0.25">
      <c r="AZ413" s="9">
        <v>4.5207100591715967</v>
      </c>
    </row>
    <row r="414" spans="52:52" x14ac:dyDescent="0.25">
      <c r="AZ414" s="9">
        <v>3.9053254437869818</v>
      </c>
    </row>
    <row r="415" spans="52:52" x14ac:dyDescent="0.25">
      <c r="AZ415" s="9">
        <v>4.2366863905325438</v>
      </c>
    </row>
    <row r="416" spans="52:52" x14ac:dyDescent="0.25">
      <c r="AZ416" s="9">
        <v>3.8343195266272181</v>
      </c>
    </row>
    <row r="417" spans="52:52" x14ac:dyDescent="0.25">
      <c r="AZ417" s="9">
        <v>5.0887573964497044</v>
      </c>
    </row>
    <row r="418" spans="52:52" x14ac:dyDescent="0.25">
      <c r="AZ418" s="9">
        <v>3.5739644970414197</v>
      </c>
    </row>
    <row r="419" spans="52:52" x14ac:dyDescent="0.25">
      <c r="AZ419" s="9">
        <v>3.2899408284023663</v>
      </c>
    </row>
    <row r="420" spans="52:52" x14ac:dyDescent="0.25">
      <c r="AZ420" s="9">
        <v>4.165680473372781</v>
      </c>
    </row>
    <row r="421" spans="52:52" x14ac:dyDescent="0.25">
      <c r="AZ421" s="9">
        <v>2.556213017751479</v>
      </c>
    </row>
    <row r="422" spans="52:52" x14ac:dyDescent="0.25">
      <c r="AZ422" s="9">
        <v>0.18934911242603542</v>
      </c>
    </row>
    <row r="423" spans="52:52" x14ac:dyDescent="0.25">
      <c r="AZ423" s="9">
        <v>4.4733727810650885</v>
      </c>
    </row>
    <row r="424" spans="52:52" x14ac:dyDescent="0.25">
      <c r="AZ424" s="9">
        <v>1.6804733727810648</v>
      </c>
    </row>
    <row r="425" spans="52:52" x14ac:dyDescent="0.25">
      <c r="AZ425" s="9">
        <v>4.5207100591715967</v>
      </c>
    </row>
    <row r="426" spans="52:52" x14ac:dyDescent="0.25">
      <c r="AZ426" s="9">
        <v>3.9053254437869818</v>
      </c>
    </row>
    <row r="427" spans="52:52" x14ac:dyDescent="0.25">
      <c r="AZ427" s="9">
        <v>4.2366863905325438</v>
      </c>
    </row>
    <row r="428" spans="52:52" x14ac:dyDescent="0.25">
      <c r="AZ428" s="9">
        <v>3.8343195266272181</v>
      </c>
    </row>
    <row r="429" spans="52:52" x14ac:dyDescent="0.25">
      <c r="AZ429" s="9">
        <v>5.0887573964497044</v>
      </c>
    </row>
    <row r="430" spans="52:52" x14ac:dyDescent="0.25">
      <c r="AZ430" s="9">
        <v>3.5739644970414197</v>
      </c>
    </row>
    <row r="431" spans="52:52" x14ac:dyDescent="0.25">
      <c r="AZ431" s="9">
        <v>3.2899408284023663</v>
      </c>
    </row>
    <row r="432" spans="52:52" x14ac:dyDescent="0.25">
      <c r="AZ432" s="9">
        <v>4.165680473372781</v>
      </c>
    </row>
    <row r="433" spans="52:52" x14ac:dyDescent="0.25">
      <c r="AZ433" s="9">
        <v>2.556213017751479</v>
      </c>
    </row>
    <row r="434" spans="52:52" x14ac:dyDescent="0.25">
      <c r="AZ434" s="9">
        <v>0.18934911242603542</v>
      </c>
    </row>
    <row r="435" spans="52:52" x14ac:dyDescent="0.25">
      <c r="AZ435" s="9">
        <v>4.4733727810650885</v>
      </c>
    </row>
    <row r="436" spans="52:52" x14ac:dyDescent="0.25">
      <c r="AZ436" s="9">
        <v>1.6804733727810648</v>
      </c>
    </row>
    <row r="437" spans="52:52" x14ac:dyDescent="0.25">
      <c r="AZ437" s="9">
        <v>4.5207100591715967</v>
      </c>
    </row>
    <row r="438" spans="52:52" x14ac:dyDescent="0.25">
      <c r="AZ438" s="9">
        <v>3.9053254437869818</v>
      </c>
    </row>
    <row r="439" spans="52:52" x14ac:dyDescent="0.25">
      <c r="AZ439" s="9">
        <v>4.2366863905325438</v>
      </c>
    </row>
    <row r="440" spans="52:52" x14ac:dyDescent="0.25">
      <c r="AZ440" s="9">
        <v>3.8343195266272181</v>
      </c>
    </row>
    <row r="441" spans="52:52" x14ac:dyDescent="0.25">
      <c r="AZ441" s="9">
        <v>5.0887573964497044</v>
      </c>
    </row>
    <row r="442" spans="52:52" x14ac:dyDescent="0.25">
      <c r="AZ442" s="9">
        <v>3.5739644970414197</v>
      </c>
    </row>
    <row r="443" spans="52:52" x14ac:dyDescent="0.25">
      <c r="AZ443" s="9">
        <v>3.2899408284023663</v>
      </c>
    </row>
    <row r="444" spans="52:52" x14ac:dyDescent="0.25">
      <c r="AZ444" s="9">
        <v>4.165680473372781</v>
      </c>
    </row>
    <row r="445" spans="52:52" x14ac:dyDescent="0.25">
      <c r="AZ445" s="9">
        <v>2.556213017751479</v>
      </c>
    </row>
    <row r="446" spans="52:52" x14ac:dyDescent="0.25">
      <c r="AZ446" s="9">
        <v>0.18934911242603542</v>
      </c>
    </row>
    <row r="447" spans="52:52" x14ac:dyDescent="0.25">
      <c r="AZ447" s="9">
        <v>4.4733727810650885</v>
      </c>
    </row>
    <row r="448" spans="52:52" x14ac:dyDescent="0.25">
      <c r="AZ448" s="9">
        <v>1.6804733727810648</v>
      </c>
    </row>
    <row r="449" spans="52:52" x14ac:dyDescent="0.25">
      <c r="AZ449" s="9">
        <v>4.5207100591715967</v>
      </c>
    </row>
    <row r="450" spans="52:52" x14ac:dyDescent="0.25">
      <c r="AZ450" s="9">
        <v>3.9053254437869818</v>
      </c>
    </row>
    <row r="451" spans="52:52" x14ac:dyDescent="0.25">
      <c r="AZ451" s="9">
        <v>4.2366863905325438</v>
      </c>
    </row>
    <row r="452" spans="52:52" x14ac:dyDescent="0.25">
      <c r="AZ452" s="9">
        <v>3.8343195266272181</v>
      </c>
    </row>
    <row r="453" spans="52:52" x14ac:dyDescent="0.25">
      <c r="AZ453" s="9">
        <v>5.0887573964497044</v>
      </c>
    </row>
    <row r="454" spans="52:52" x14ac:dyDescent="0.25">
      <c r="AZ454" s="9">
        <v>3.5739644970414197</v>
      </c>
    </row>
    <row r="455" spans="52:52" x14ac:dyDescent="0.25">
      <c r="AZ455" s="9">
        <v>3.2899408284023663</v>
      </c>
    </row>
    <row r="456" spans="52:52" x14ac:dyDescent="0.25">
      <c r="AZ456" s="9">
        <v>4.165680473372781</v>
      </c>
    </row>
    <row r="457" spans="52:52" x14ac:dyDescent="0.25">
      <c r="AZ457" s="9">
        <v>2.556213017751479</v>
      </c>
    </row>
    <row r="458" spans="52:52" x14ac:dyDescent="0.25">
      <c r="AZ458" s="9">
        <v>0.18934911242603542</v>
      </c>
    </row>
    <row r="459" spans="52:52" x14ac:dyDescent="0.25">
      <c r="AZ459" s="9">
        <v>4.4733727810650885</v>
      </c>
    </row>
    <row r="460" spans="52:52" x14ac:dyDescent="0.25">
      <c r="AZ460" s="9">
        <v>1.6804733727810648</v>
      </c>
    </row>
    <row r="461" spans="52:52" x14ac:dyDescent="0.25">
      <c r="AZ461" s="9">
        <v>4.5207100591715967</v>
      </c>
    </row>
    <row r="462" spans="52:52" x14ac:dyDescent="0.25">
      <c r="AZ462" s="9">
        <v>3.9053254437869818</v>
      </c>
    </row>
    <row r="463" spans="52:52" x14ac:dyDescent="0.25">
      <c r="AZ463" s="9">
        <v>4.2366863905325438</v>
      </c>
    </row>
    <row r="464" spans="52:52" x14ac:dyDescent="0.25">
      <c r="AZ464" s="9">
        <v>3.8343195266272181</v>
      </c>
    </row>
    <row r="465" spans="52:52" x14ac:dyDescent="0.25">
      <c r="AZ465" s="9">
        <v>5.0887573964497044</v>
      </c>
    </row>
    <row r="466" spans="52:52" x14ac:dyDescent="0.25">
      <c r="AZ466" s="9">
        <v>3.5739644970414197</v>
      </c>
    </row>
    <row r="467" spans="52:52" x14ac:dyDescent="0.25">
      <c r="AZ467" s="9">
        <v>3.2899408284023663</v>
      </c>
    </row>
    <row r="468" spans="52:52" x14ac:dyDescent="0.25">
      <c r="AZ468" s="9">
        <v>4.165680473372781</v>
      </c>
    </row>
    <row r="469" spans="52:52" x14ac:dyDescent="0.25">
      <c r="AZ469" s="9">
        <v>2.556213017751479</v>
      </c>
    </row>
    <row r="470" spans="52:52" x14ac:dyDescent="0.25">
      <c r="AZ470" s="9">
        <v>0.18934911242603542</v>
      </c>
    </row>
    <row r="471" spans="52:52" x14ac:dyDescent="0.25">
      <c r="AZ471" s="9">
        <v>4.4733727810650885</v>
      </c>
    </row>
    <row r="472" spans="52:52" x14ac:dyDescent="0.25">
      <c r="AZ472" s="9">
        <v>1.6804733727810648</v>
      </c>
    </row>
    <row r="473" spans="52:52" x14ac:dyDescent="0.25">
      <c r="AZ473" s="9">
        <v>4.5207100591715967</v>
      </c>
    </row>
    <row r="474" spans="52:52" x14ac:dyDescent="0.25">
      <c r="AZ474" s="9">
        <v>3.9053254437869818</v>
      </c>
    </row>
    <row r="475" spans="52:52" x14ac:dyDescent="0.25">
      <c r="AZ475" s="9">
        <v>4.2366863905325438</v>
      </c>
    </row>
    <row r="476" spans="52:52" x14ac:dyDescent="0.25">
      <c r="AZ476" s="9">
        <v>3.8343195266272181</v>
      </c>
    </row>
    <row r="477" spans="52:52" x14ac:dyDescent="0.25">
      <c r="AZ477" s="9">
        <v>5.0887573964497044</v>
      </c>
    </row>
    <row r="478" spans="52:52" x14ac:dyDescent="0.25">
      <c r="AZ478" s="9">
        <v>3.5739644970414197</v>
      </c>
    </row>
    <row r="479" spans="52:52" x14ac:dyDescent="0.25">
      <c r="AZ479" s="9">
        <v>3.2899408284023663</v>
      </c>
    </row>
    <row r="480" spans="52:52" x14ac:dyDescent="0.25">
      <c r="AZ480" s="9">
        <v>4.165680473372781</v>
      </c>
    </row>
    <row r="481" spans="52:52" x14ac:dyDescent="0.25">
      <c r="AZ481" s="9">
        <v>2.556213017751479</v>
      </c>
    </row>
    <row r="482" spans="52:52" x14ac:dyDescent="0.25">
      <c r="AZ482" s="9">
        <v>0.18934911242603542</v>
      </c>
    </row>
    <row r="483" spans="52:52" x14ac:dyDescent="0.25">
      <c r="AZ483" s="9">
        <v>4.4733727810650885</v>
      </c>
    </row>
    <row r="484" spans="52:52" x14ac:dyDescent="0.25">
      <c r="AZ484" s="9">
        <v>1.6804733727810648</v>
      </c>
    </row>
    <row r="485" spans="52:52" x14ac:dyDescent="0.25">
      <c r="AZ485" s="9">
        <v>4.5207100591715967</v>
      </c>
    </row>
    <row r="486" spans="52:52" x14ac:dyDescent="0.25">
      <c r="AZ486" s="9">
        <v>3.9053254437869818</v>
      </c>
    </row>
    <row r="487" spans="52:52" x14ac:dyDescent="0.25">
      <c r="AZ487" s="9">
        <v>4.2366863905325438</v>
      </c>
    </row>
    <row r="488" spans="52:52" x14ac:dyDescent="0.25">
      <c r="AZ488" s="9">
        <v>3.8343195266272181</v>
      </c>
    </row>
    <row r="489" spans="52:52" x14ac:dyDescent="0.25">
      <c r="AZ489" s="9">
        <v>5.0887573964497044</v>
      </c>
    </row>
    <row r="490" spans="52:52" x14ac:dyDescent="0.25">
      <c r="AZ490" s="9">
        <v>3.5739644970414197</v>
      </c>
    </row>
    <row r="491" spans="52:52" x14ac:dyDescent="0.25">
      <c r="AZ491" s="9">
        <v>3.2899408284023663</v>
      </c>
    </row>
    <row r="492" spans="52:52" x14ac:dyDescent="0.25">
      <c r="AZ492" s="9">
        <v>4.165680473372781</v>
      </c>
    </row>
    <row r="493" spans="52:52" x14ac:dyDescent="0.25">
      <c r="AZ493" s="9">
        <v>2.556213017751479</v>
      </c>
    </row>
    <row r="494" spans="52:52" x14ac:dyDescent="0.25">
      <c r="AZ494" s="9">
        <v>0.18934911242603542</v>
      </c>
    </row>
    <row r="495" spans="52:52" x14ac:dyDescent="0.25">
      <c r="AZ495" s="9">
        <v>4.4733727810650885</v>
      </c>
    </row>
    <row r="496" spans="52:52" x14ac:dyDescent="0.25">
      <c r="AZ496" s="9">
        <v>1.6804733727810648</v>
      </c>
    </row>
    <row r="497" spans="52:52" x14ac:dyDescent="0.25">
      <c r="AZ497" s="9">
        <v>4.5207100591715967</v>
      </c>
    </row>
    <row r="498" spans="52:52" x14ac:dyDescent="0.25">
      <c r="AZ498" s="9">
        <v>3.9053254437869818</v>
      </c>
    </row>
    <row r="499" spans="52:52" x14ac:dyDescent="0.25">
      <c r="AZ499" s="9">
        <v>4.2366863905325438</v>
      </c>
    </row>
    <row r="500" spans="52:52" x14ac:dyDescent="0.25">
      <c r="AZ500" s="9">
        <v>3.8343195266272181</v>
      </c>
    </row>
    <row r="501" spans="52:52" x14ac:dyDescent="0.25">
      <c r="AZ501" s="9">
        <v>5.0887573964497044</v>
      </c>
    </row>
    <row r="502" spans="52:52" x14ac:dyDescent="0.25">
      <c r="AZ502" s="9">
        <v>3.5739644970414197</v>
      </c>
    </row>
    <row r="503" spans="52:52" x14ac:dyDescent="0.25">
      <c r="AZ503" s="9">
        <v>3.2899408284023663</v>
      </c>
    </row>
    <row r="504" spans="52:52" x14ac:dyDescent="0.25">
      <c r="AZ504" s="9">
        <v>4.165680473372781</v>
      </c>
    </row>
    <row r="505" spans="52:52" x14ac:dyDescent="0.25">
      <c r="AZ505" s="9">
        <v>2.556213017751479</v>
      </c>
    </row>
    <row r="506" spans="52:52" x14ac:dyDescent="0.25">
      <c r="AZ506" s="9">
        <v>0.18934911242603542</v>
      </c>
    </row>
    <row r="507" spans="52:52" x14ac:dyDescent="0.25">
      <c r="AZ507" s="9">
        <v>4.4733727810650885</v>
      </c>
    </row>
    <row r="508" spans="52:52" x14ac:dyDescent="0.25">
      <c r="AZ508" s="9">
        <v>1.6804733727810648</v>
      </c>
    </row>
    <row r="509" spans="52:52" x14ac:dyDescent="0.25">
      <c r="AZ509" s="9">
        <v>4.5207100591715967</v>
      </c>
    </row>
    <row r="510" spans="52:52" x14ac:dyDescent="0.25">
      <c r="AZ510" s="9">
        <v>3.9053254437869818</v>
      </c>
    </row>
    <row r="511" spans="52:52" x14ac:dyDescent="0.25">
      <c r="AZ511" s="9">
        <v>4.2366863905325438</v>
      </c>
    </row>
    <row r="512" spans="52:52" x14ac:dyDescent="0.25">
      <c r="AZ512" s="9">
        <v>3.8343195266272181</v>
      </c>
    </row>
    <row r="513" spans="52:52" x14ac:dyDescent="0.25">
      <c r="AZ513" s="9">
        <v>5.0887573964497044</v>
      </c>
    </row>
    <row r="514" spans="52:52" x14ac:dyDescent="0.25">
      <c r="AZ514" s="9">
        <v>3.5739644970414197</v>
      </c>
    </row>
    <row r="515" spans="52:52" x14ac:dyDescent="0.25">
      <c r="AZ515" s="9">
        <v>3.2899408284023663</v>
      </c>
    </row>
    <row r="516" spans="52:52" x14ac:dyDescent="0.25">
      <c r="AZ516" s="9">
        <v>4.165680473372781</v>
      </c>
    </row>
    <row r="517" spans="52:52" x14ac:dyDescent="0.25">
      <c r="AZ517" s="9">
        <v>2.556213017751479</v>
      </c>
    </row>
    <row r="518" spans="52:52" x14ac:dyDescent="0.25">
      <c r="AZ518" s="9">
        <v>0.18934911242603542</v>
      </c>
    </row>
    <row r="519" spans="52:52" x14ac:dyDescent="0.25">
      <c r="AZ519" s="9">
        <v>4.4733727810650885</v>
      </c>
    </row>
    <row r="520" spans="52:52" x14ac:dyDescent="0.25">
      <c r="AZ520" s="9">
        <v>1.6804733727810648</v>
      </c>
    </row>
    <row r="521" spans="52:52" x14ac:dyDescent="0.25">
      <c r="AZ521" s="9">
        <v>4.5207100591715967</v>
      </c>
    </row>
    <row r="522" spans="52:52" x14ac:dyDescent="0.25">
      <c r="AZ522" s="9">
        <v>3.9053254437869818</v>
      </c>
    </row>
    <row r="523" spans="52:52" x14ac:dyDescent="0.25">
      <c r="AZ523" s="9">
        <v>4.2366863905325438</v>
      </c>
    </row>
    <row r="524" spans="52:52" x14ac:dyDescent="0.25">
      <c r="AZ524" s="9">
        <v>3.8343195266272181</v>
      </c>
    </row>
    <row r="525" spans="52:52" x14ac:dyDescent="0.25">
      <c r="AZ525" s="9">
        <v>5.0887573964497044</v>
      </c>
    </row>
    <row r="526" spans="52:52" x14ac:dyDescent="0.25">
      <c r="AZ526" s="9">
        <v>3.5739644970414197</v>
      </c>
    </row>
    <row r="527" spans="52:52" x14ac:dyDescent="0.25">
      <c r="AZ527" s="9">
        <v>3.2899408284023663</v>
      </c>
    </row>
    <row r="528" spans="52:52" x14ac:dyDescent="0.25">
      <c r="AZ528" s="9">
        <v>4.165680473372781</v>
      </c>
    </row>
    <row r="529" spans="52:52" x14ac:dyDescent="0.25">
      <c r="AZ529" s="9">
        <v>2.556213017751479</v>
      </c>
    </row>
    <row r="530" spans="52:52" x14ac:dyDescent="0.25">
      <c r="AZ530" s="9">
        <v>0.18934911242603542</v>
      </c>
    </row>
    <row r="531" spans="52:52" x14ac:dyDescent="0.25">
      <c r="AZ531" s="9">
        <v>4.4733727810650885</v>
      </c>
    </row>
    <row r="532" spans="52:52" x14ac:dyDescent="0.25">
      <c r="AZ532" s="9">
        <v>1.6804733727810648</v>
      </c>
    </row>
    <row r="533" spans="52:52" x14ac:dyDescent="0.25">
      <c r="AZ533" s="9">
        <v>4.5207100591715967</v>
      </c>
    </row>
    <row r="534" spans="52:52" x14ac:dyDescent="0.25">
      <c r="AZ534" s="9">
        <v>3.9053254437869818</v>
      </c>
    </row>
    <row r="535" spans="52:52" x14ac:dyDescent="0.25">
      <c r="AZ535" s="9">
        <v>4.2366863905325438</v>
      </c>
    </row>
    <row r="536" spans="52:52" x14ac:dyDescent="0.25">
      <c r="AZ536" s="9">
        <v>3.8343195266272181</v>
      </c>
    </row>
    <row r="537" spans="52:52" x14ac:dyDescent="0.25">
      <c r="AZ537" s="9">
        <v>5.0887573964497044</v>
      </c>
    </row>
    <row r="538" spans="52:52" x14ac:dyDescent="0.25">
      <c r="AZ538" s="9">
        <v>3.5739644970414197</v>
      </c>
    </row>
    <row r="539" spans="52:52" x14ac:dyDescent="0.25">
      <c r="AZ539" s="9">
        <v>3.2899408284023663</v>
      </c>
    </row>
    <row r="540" spans="52:52" x14ac:dyDescent="0.25">
      <c r="AZ540" s="9">
        <v>4.165680473372781</v>
      </c>
    </row>
    <row r="541" spans="52:52" x14ac:dyDescent="0.25">
      <c r="AZ541" s="9">
        <v>2.556213017751479</v>
      </c>
    </row>
    <row r="542" spans="52:52" x14ac:dyDescent="0.25">
      <c r="AZ542" s="9">
        <v>0.18934911242603542</v>
      </c>
    </row>
    <row r="543" spans="52:52" x14ac:dyDescent="0.25">
      <c r="AZ543" s="9">
        <v>4.4733727810650885</v>
      </c>
    </row>
    <row r="544" spans="52:52" x14ac:dyDescent="0.25">
      <c r="AZ544" s="9">
        <v>1.6804733727810648</v>
      </c>
    </row>
    <row r="545" spans="52:52" x14ac:dyDescent="0.25">
      <c r="AZ545" s="9">
        <v>4.5207100591715967</v>
      </c>
    </row>
    <row r="546" spans="52:52" x14ac:dyDescent="0.25">
      <c r="AZ546" s="9">
        <v>3.9053254437869818</v>
      </c>
    </row>
    <row r="547" spans="52:52" x14ac:dyDescent="0.25">
      <c r="AZ547" s="9">
        <v>4.2366863905325438</v>
      </c>
    </row>
    <row r="548" spans="52:52" x14ac:dyDescent="0.25">
      <c r="AZ548" s="9">
        <v>3.8343195266272181</v>
      </c>
    </row>
    <row r="549" spans="52:52" x14ac:dyDescent="0.25">
      <c r="AZ549" s="9">
        <v>5.0887573964497044</v>
      </c>
    </row>
    <row r="550" spans="52:52" x14ac:dyDescent="0.25">
      <c r="AZ550" s="9">
        <v>3.5739644970414197</v>
      </c>
    </row>
    <row r="551" spans="52:52" x14ac:dyDescent="0.25">
      <c r="AZ551" s="9">
        <v>3.2899408284023663</v>
      </c>
    </row>
    <row r="552" spans="52:52" x14ac:dyDescent="0.25">
      <c r="AZ552" s="9">
        <v>4.165680473372781</v>
      </c>
    </row>
    <row r="553" spans="52:52" x14ac:dyDescent="0.25">
      <c r="AZ553" s="9">
        <v>2.556213017751479</v>
      </c>
    </row>
    <row r="554" spans="52:52" x14ac:dyDescent="0.25">
      <c r="AZ554" s="9">
        <v>0.18934911242603542</v>
      </c>
    </row>
    <row r="555" spans="52:52" x14ac:dyDescent="0.25">
      <c r="AZ555" s="9">
        <v>4.4733727810650885</v>
      </c>
    </row>
    <row r="556" spans="52:52" x14ac:dyDescent="0.25">
      <c r="AZ556" s="9">
        <v>1.6804733727810648</v>
      </c>
    </row>
    <row r="557" spans="52:52" x14ac:dyDescent="0.25">
      <c r="AZ557" s="9">
        <v>4.5207100591715967</v>
      </c>
    </row>
    <row r="558" spans="52:52" x14ac:dyDescent="0.25">
      <c r="AZ558" s="9">
        <v>3.9053254437869818</v>
      </c>
    </row>
    <row r="559" spans="52:52" x14ac:dyDescent="0.25">
      <c r="AZ559" s="9">
        <v>4.2366863905325438</v>
      </c>
    </row>
    <row r="560" spans="52:52" x14ac:dyDescent="0.25">
      <c r="AZ560" s="9">
        <v>3.8343195266272181</v>
      </c>
    </row>
    <row r="561" spans="52:52" x14ac:dyDescent="0.25">
      <c r="AZ561" s="9">
        <v>5.0887573964497044</v>
      </c>
    </row>
    <row r="562" spans="52:52" x14ac:dyDescent="0.25">
      <c r="AZ562" s="9">
        <v>3.5739644970414197</v>
      </c>
    </row>
    <row r="563" spans="52:52" x14ac:dyDescent="0.25">
      <c r="AZ563" s="9">
        <v>3.2899408284023663</v>
      </c>
    </row>
    <row r="564" spans="52:52" x14ac:dyDescent="0.25">
      <c r="AZ564" s="9">
        <v>4.165680473372781</v>
      </c>
    </row>
    <row r="565" spans="52:52" x14ac:dyDescent="0.25">
      <c r="AZ565" s="9">
        <v>2.556213017751479</v>
      </c>
    </row>
    <row r="566" spans="52:52" x14ac:dyDescent="0.25">
      <c r="AZ566" s="9">
        <v>0.18934911242603542</v>
      </c>
    </row>
    <row r="567" spans="52:52" x14ac:dyDescent="0.25">
      <c r="AZ567" s="9">
        <v>4.4733727810650885</v>
      </c>
    </row>
    <row r="568" spans="52:52" x14ac:dyDescent="0.25">
      <c r="AZ568" s="9">
        <v>1.6804733727810648</v>
      </c>
    </row>
    <row r="569" spans="52:52" x14ac:dyDescent="0.25">
      <c r="AZ569" s="9">
        <v>4.5207100591715967</v>
      </c>
    </row>
    <row r="570" spans="52:52" x14ac:dyDescent="0.25">
      <c r="AZ570" s="9">
        <v>3.9053254437869818</v>
      </c>
    </row>
    <row r="571" spans="52:52" x14ac:dyDescent="0.25">
      <c r="AZ571" s="9">
        <v>4.2366863905325438</v>
      </c>
    </row>
    <row r="572" spans="52:52" x14ac:dyDescent="0.25">
      <c r="AZ572" s="9">
        <v>3.8343195266272181</v>
      </c>
    </row>
    <row r="573" spans="52:52" x14ac:dyDescent="0.25">
      <c r="AZ573" s="9">
        <v>5.0887573964497044</v>
      </c>
    </row>
    <row r="574" spans="52:52" x14ac:dyDescent="0.25">
      <c r="AZ574" s="9">
        <v>3.5739644970414197</v>
      </c>
    </row>
    <row r="575" spans="52:52" x14ac:dyDescent="0.25">
      <c r="AZ575" s="9">
        <v>3.2899408284023663</v>
      </c>
    </row>
    <row r="576" spans="52:52" x14ac:dyDescent="0.25">
      <c r="AZ576" s="9">
        <v>4.165680473372781</v>
      </c>
    </row>
    <row r="577" spans="52:52" x14ac:dyDescent="0.25">
      <c r="AZ577" s="9">
        <v>2.556213017751479</v>
      </c>
    </row>
    <row r="578" spans="52:52" x14ac:dyDescent="0.25">
      <c r="AZ578" s="9">
        <v>0.18934911242603542</v>
      </c>
    </row>
    <row r="579" spans="52:52" x14ac:dyDescent="0.25">
      <c r="AZ579" s="9">
        <v>4.4733727810650885</v>
      </c>
    </row>
    <row r="580" spans="52:52" x14ac:dyDescent="0.25">
      <c r="AZ580" s="9">
        <v>1.6804733727810648</v>
      </c>
    </row>
    <row r="581" spans="52:52" x14ac:dyDescent="0.25">
      <c r="AZ581" s="9">
        <v>4.5207100591715967</v>
      </c>
    </row>
    <row r="582" spans="52:52" x14ac:dyDescent="0.25">
      <c r="AZ582" s="9">
        <v>3.9053254437869818</v>
      </c>
    </row>
    <row r="583" spans="52:52" x14ac:dyDescent="0.25">
      <c r="AZ583" s="9">
        <v>4.2366863905325438</v>
      </c>
    </row>
    <row r="584" spans="52:52" x14ac:dyDescent="0.25">
      <c r="AZ584" s="9">
        <v>3.8343195266272181</v>
      </c>
    </row>
    <row r="585" spans="52:52" x14ac:dyDescent="0.25">
      <c r="AZ585" s="9">
        <v>5.0887573964497044</v>
      </c>
    </row>
    <row r="586" spans="52:52" x14ac:dyDescent="0.25">
      <c r="AZ586" s="9">
        <v>3.5739644970414197</v>
      </c>
    </row>
    <row r="587" spans="52:52" x14ac:dyDescent="0.25">
      <c r="AZ587" s="9">
        <v>3.2899408284023663</v>
      </c>
    </row>
    <row r="588" spans="52:52" x14ac:dyDescent="0.25">
      <c r="AZ588" s="9">
        <v>4.165680473372781</v>
      </c>
    </row>
    <row r="589" spans="52:52" x14ac:dyDescent="0.25">
      <c r="AZ589" s="9">
        <v>2.556213017751479</v>
      </c>
    </row>
    <row r="590" spans="52:52" x14ac:dyDescent="0.25">
      <c r="AZ590" s="9">
        <v>0.18934911242603542</v>
      </c>
    </row>
    <row r="591" spans="52:52" x14ac:dyDescent="0.25">
      <c r="AZ591" s="9">
        <v>4.4733727810650885</v>
      </c>
    </row>
    <row r="592" spans="52:52" x14ac:dyDescent="0.25">
      <c r="AZ592" s="9">
        <v>1.6804733727810648</v>
      </c>
    </row>
    <row r="593" spans="52:52" x14ac:dyDescent="0.25">
      <c r="AZ593" s="9">
        <v>4.5207100591715967</v>
      </c>
    </row>
    <row r="594" spans="52:52" x14ac:dyDescent="0.25">
      <c r="AZ594" s="9">
        <v>3.9053254437869818</v>
      </c>
    </row>
    <row r="595" spans="52:52" x14ac:dyDescent="0.25">
      <c r="AZ595" s="9">
        <v>4.2366863905325438</v>
      </c>
    </row>
    <row r="596" spans="52:52" x14ac:dyDescent="0.25">
      <c r="AZ596" s="9">
        <v>3.8343195266272181</v>
      </c>
    </row>
    <row r="597" spans="52:52" x14ac:dyDescent="0.25">
      <c r="AZ597" s="9">
        <v>5.0887573964497044</v>
      </c>
    </row>
    <row r="598" spans="52:52" x14ac:dyDescent="0.25">
      <c r="AZ598" s="9">
        <v>3.5739644970414197</v>
      </c>
    </row>
    <row r="599" spans="52:52" x14ac:dyDescent="0.25">
      <c r="AZ599" s="9">
        <v>3.2899408284023663</v>
      </c>
    </row>
    <row r="600" spans="52:52" x14ac:dyDescent="0.25">
      <c r="AZ600" s="9">
        <v>4.165680473372781</v>
      </c>
    </row>
    <row r="601" spans="52:52" x14ac:dyDescent="0.25">
      <c r="AZ601" s="9">
        <v>2.556213017751479</v>
      </c>
    </row>
    <row r="602" spans="52:52" x14ac:dyDescent="0.25">
      <c r="AZ602" s="9">
        <v>0.18934911242603542</v>
      </c>
    </row>
    <row r="603" spans="52:52" x14ac:dyDescent="0.25">
      <c r="AZ603" s="9">
        <v>4.4733727810650885</v>
      </c>
    </row>
    <row r="604" spans="52:52" x14ac:dyDescent="0.25">
      <c r="AZ604" s="9">
        <v>1.6804733727810648</v>
      </c>
    </row>
    <row r="605" spans="52:52" x14ac:dyDescent="0.25">
      <c r="AZ605" s="9">
        <v>4.5207100591715967</v>
      </c>
    </row>
    <row r="606" spans="52:52" x14ac:dyDescent="0.25">
      <c r="AZ606" s="9">
        <v>3.9053254437869818</v>
      </c>
    </row>
    <row r="607" spans="52:52" x14ac:dyDescent="0.25">
      <c r="AZ607" s="9">
        <v>4.2366863905325438</v>
      </c>
    </row>
    <row r="608" spans="52:52" x14ac:dyDescent="0.25">
      <c r="AZ608" s="9">
        <v>3.8343195266272181</v>
      </c>
    </row>
    <row r="609" spans="52:52" x14ac:dyDescent="0.25">
      <c r="AZ609" s="9">
        <v>5.0887573964497044</v>
      </c>
    </row>
    <row r="610" spans="52:52" x14ac:dyDescent="0.25">
      <c r="AZ610" s="9">
        <v>3.5739644970414197</v>
      </c>
    </row>
    <row r="611" spans="52:52" x14ac:dyDescent="0.25">
      <c r="AZ611" s="9">
        <v>3.2899408284023663</v>
      </c>
    </row>
    <row r="612" spans="52:52" x14ac:dyDescent="0.25">
      <c r="AZ612" s="9">
        <v>4.165680473372781</v>
      </c>
    </row>
    <row r="613" spans="52:52" x14ac:dyDescent="0.25">
      <c r="AZ613" s="9">
        <v>2.556213017751479</v>
      </c>
    </row>
    <row r="614" spans="52:52" x14ac:dyDescent="0.25">
      <c r="AZ614" s="9">
        <v>0.18934911242603542</v>
      </c>
    </row>
    <row r="615" spans="52:52" x14ac:dyDescent="0.25">
      <c r="AZ615" s="9">
        <v>4.4733727810650885</v>
      </c>
    </row>
    <row r="616" spans="52:52" x14ac:dyDescent="0.25">
      <c r="AZ616" s="9">
        <v>1.6804733727810648</v>
      </c>
    </row>
    <row r="617" spans="52:52" x14ac:dyDescent="0.25">
      <c r="AZ617" s="9">
        <v>4.5207100591715967</v>
      </c>
    </row>
    <row r="618" spans="52:52" x14ac:dyDescent="0.25">
      <c r="AZ618" s="9">
        <v>3.9053254437869818</v>
      </c>
    </row>
    <row r="619" spans="52:52" x14ac:dyDescent="0.25">
      <c r="AZ619" s="9">
        <v>4.2366863905325438</v>
      </c>
    </row>
    <row r="620" spans="52:52" x14ac:dyDescent="0.25">
      <c r="AZ620" s="9">
        <v>3.8343195266272181</v>
      </c>
    </row>
    <row r="621" spans="52:52" x14ac:dyDescent="0.25">
      <c r="AZ621" s="9">
        <v>5.0887573964497044</v>
      </c>
    </row>
    <row r="622" spans="52:52" x14ac:dyDescent="0.25">
      <c r="AZ622" s="9">
        <v>3.5739644970414197</v>
      </c>
    </row>
    <row r="623" spans="52:52" x14ac:dyDescent="0.25">
      <c r="AZ623" s="9">
        <v>3.2899408284023663</v>
      </c>
    </row>
    <row r="624" spans="52:52" x14ac:dyDescent="0.25">
      <c r="AZ624" s="9">
        <v>4.165680473372781</v>
      </c>
    </row>
    <row r="625" spans="52:52" x14ac:dyDescent="0.25">
      <c r="AZ625" s="9">
        <v>2.556213017751479</v>
      </c>
    </row>
    <row r="626" spans="52:52" x14ac:dyDescent="0.25">
      <c r="AZ626" s="9">
        <v>0.18934911242603542</v>
      </c>
    </row>
    <row r="627" spans="52:52" x14ac:dyDescent="0.25">
      <c r="AZ627" s="9">
        <v>4.4733727810650885</v>
      </c>
    </row>
    <row r="628" spans="52:52" x14ac:dyDescent="0.25">
      <c r="AZ628" s="9">
        <v>1.6804733727810648</v>
      </c>
    </row>
    <row r="629" spans="52:52" x14ac:dyDescent="0.25">
      <c r="AZ629" s="9">
        <v>4.5207100591715967</v>
      </c>
    </row>
    <row r="630" spans="52:52" x14ac:dyDescent="0.25">
      <c r="AZ630" s="9">
        <v>3.9053254437869818</v>
      </c>
    </row>
    <row r="631" spans="52:52" x14ac:dyDescent="0.25">
      <c r="AZ631" s="9">
        <v>4.2366863905325438</v>
      </c>
    </row>
    <row r="632" spans="52:52" x14ac:dyDescent="0.25">
      <c r="AZ632" s="9">
        <v>3.8343195266272181</v>
      </c>
    </row>
    <row r="633" spans="52:52" x14ac:dyDescent="0.25">
      <c r="AZ633" s="9">
        <v>5.0887573964497044</v>
      </c>
    </row>
    <row r="634" spans="52:52" x14ac:dyDescent="0.25">
      <c r="AZ634" s="9">
        <v>3.5739644970414197</v>
      </c>
    </row>
    <row r="635" spans="52:52" x14ac:dyDescent="0.25">
      <c r="AZ635" s="9">
        <v>3.2899408284023663</v>
      </c>
    </row>
    <row r="636" spans="52:52" x14ac:dyDescent="0.25">
      <c r="AZ636" s="9">
        <v>4.165680473372781</v>
      </c>
    </row>
    <row r="637" spans="52:52" x14ac:dyDescent="0.25">
      <c r="AZ637" s="9">
        <v>2.556213017751479</v>
      </c>
    </row>
    <row r="638" spans="52:52" x14ac:dyDescent="0.25">
      <c r="AZ638" s="9">
        <v>0.18934911242603542</v>
      </c>
    </row>
    <row r="639" spans="52:52" x14ac:dyDescent="0.25">
      <c r="AZ639" s="9">
        <v>4.4733727810650885</v>
      </c>
    </row>
    <row r="640" spans="52:52" x14ac:dyDescent="0.25">
      <c r="AZ640" s="9">
        <v>1.6804733727810648</v>
      </c>
    </row>
    <row r="641" spans="52:52" x14ac:dyDescent="0.25">
      <c r="AZ641" s="9">
        <v>4.5207100591715967</v>
      </c>
    </row>
    <row r="642" spans="52:52" x14ac:dyDescent="0.25">
      <c r="AZ642" s="9">
        <v>3.9053254437869818</v>
      </c>
    </row>
    <row r="643" spans="52:52" x14ac:dyDescent="0.25">
      <c r="AZ643" s="9">
        <v>4.2366863905325438</v>
      </c>
    </row>
    <row r="644" spans="52:52" x14ac:dyDescent="0.25">
      <c r="AZ644" s="9">
        <v>3.8343195266272181</v>
      </c>
    </row>
    <row r="645" spans="52:52" x14ac:dyDescent="0.25">
      <c r="AZ645" s="9">
        <v>5.0887573964497044</v>
      </c>
    </row>
    <row r="646" spans="52:52" x14ac:dyDescent="0.25">
      <c r="AZ646" s="9">
        <v>3.5739644970414197</v>
      </c>
    </row>
    <row r="647" spans="52:52" x14ac:dyDescent="0.25">
      <c r="AZ647" s="9">
        <v>3.2899408284023663</v>
      </c>
    </row>
    <row r="648" spans="52:52" x14ac:dyDescent="0.25">
      <c r="AZ648" s="9">
        <v>4.165680473372781</v>
      </c>
    </row>
    <row r="649" spans="52:52" x14ac:dyDescent="0.25">
      <c r="AZ649" s="9">
        <v>2.556213017751479</v>
      </c>
    </row>
    <row r="650" spans="52:52" x14ac:dyDescent="0.25">
      <c r="AZ650" s="9">
        <v>0.18934911242603542</v>
      </c>
    </row>
    <row r="651" spans="52:52" x14ac:dyDescent="0.25">
      <c r="AZ651" s="9">
        <v>4.4733727810650885</v>
      </c>
    </row>
    <row r="652" spans="52:52" x14ac:dyDescent="0.25">
      <c r="AZ652" s="9">
        <v>1.6804733727810648</v>
      </c>
    </row>
    <row r="653" spans="52:52" x14ac:dyDescent="0.25">
      <c r="AZ653" s="9">
        <v>4.5207100591715967</v>
      </c>
    </row>
    <row r="654" spans="52:52" x14ac:dyDescent="0.25">
      <c r="AZ654" s="9">
        <v>3.9053254437869818</v>
      </c>
    </row>
    <row r="655" spans="52:52" x14ac:dyDescent="0.25">
      <c r="AZ655" s="9">
        <v>4.2366863905325438</v>
      </c>
    </row>
    <row r="656" spans="52:52" x14ac:dyDescent="0.25">
      <c r="AZ656" s="9">
        <v>3.8343195266272181</v>
      </c>
    </row>
    <row r="657" spans="52:52" x14ac:dyDescent="0.25">
      <c r="AZ657" s="9">
        <v>5.0887573964497044</v>
      </c>
    </row>
    <row r="658" spans="52:52" x14ac:dyDescent="0.25">
      <c r="AZ658" s="9">
        <v>3.5739644970414197</v>
      </c>
    </row>
    <row r="659" spans="52:52" x14ac:dyDescent="0.25">
      <c r="AZ659" s="9">
        <v>3.2899408284023663</v>
      </c>
    </row>
    <row r="660" spans="52:52" x14ac:dyDescent="0.25">
      <c r="AZ660" s="9">
        <v>4.165680473372781</v>
      </c>
    </row>
    <row r="661" spans="52:52" x14ac:dyDescent="0.25">
      <c r="AZ661" s="9">
        <v>2.556213017751479</v>
      </c>
    </row>
    <row r="662" spans="52:52" x14ac:dyDescent="0.25">
      <c r="AZ662" s="9">
        <v>0.18934911242603542</v>
      </c>
    </row>
    <row r="663" spans="52:52" x14ac:dyDescent="0.25">
      <c r="AZ663" s="9">
        <v>4.4733727810650885</v>
      </c>
    </row>
    <row r="664" spans="52:52" x14ac:dyDescent="0.25">
      <c r="AZ664" s="9">
        <v>1.6804733727810648</v>
      </c>
    </row>
    <row r="665" spans="52:52" x14ac:dyDescent="0.25">
      <c r="AZ665" s="9">
        <v>4.5207100591715967</v>
      </c>
    </row>
    <row r="666" spans="52:52" x14ac:dyDescent="0.25">
      <c r="AZ666" s="9">
        <v>3.9053254437869818</v>
      </c>
    </row>
    <row r="667" spans="52:52" x14ac:dyDescent="0.25">
      <c r="AZ667" s="9">
        <v>4.2366863905325438</v>
      </c>
    </row>
    <row r="668" spans="52:52" x14ac:dyDescent="0.25">
      <c r="AZ668" s="9">
        <v>3.8343195266272181</v>
      </c>
    </row>
    <row r="669" spans="52:52" x14ac:dyDescent="0.25">
      <c r="AZ669" s="9">
        <v>5.0887573964497044</v>
      </c>
    </row>
    <row r="670" spans="52:52" x14ac:dyDescent="0.25">
      <c r="AZ670" s="9">
        <v>3.5739644970414197</v>
      </c>
    </row>
    <row r="671" spans="52:52" x14ac:dyDescent="0.25">
      <c r="AZ671" s="9">
        <v>3.2899408284023663</v>
      </c>
    </row>
    <row r="672" spans="52:52" x14ac:dyDescent="0.25">
      <c r="AZ672" s="9">
        <v>4.165680473372781</v>
      </c>
    </row>
    <row r="673" spans="52:52" x14ac:dyDescent="0.25">
      <c r="AZ673" s="9">
        <v>2.556213017751479</v>
      </c>
    </row>
    <row r="674" spans="52:52" x14ac:dyDescent="0.25">
      <c r="AZ674" s="9">
        <v>0.18934911242603542</v>
      </c>
    </row>
    <row r="675" spans="52:52" x14ac:dyDescent="0.25">
      <c r="AZ675" s="9">
        <v>4.4733727810650885</v>
      </c>
    </row>
    <row r="676" spans="52:52" x14ac:dyDescent="0.25">
      <c r="AZ676" s="9">
        <v>1.6804733727810648</v>
      </c>
    </row>
    <row r="677" spans="52:52" x14ac:dyDescent="0.25">
      <c r="AZ677" s="9">
        <v>4.5207100591715967</v>
      </c>
    </row>
    <row r="678" spans="52:52" x14ac:dyDescent="0.25">
      <c r="AZ678" s="9">
        <v>3.9053254437869818</v>
      </c>
    </row>
    <row r="679" spans="52:52" x14ac:dyDescent="0.25">
      <c r="AZ679" s="9">
        <v>4.2366863905325438</v>
      </c>
    </row>
    <row r="680" spans="52:52" x14ac:dyDescent="0.25">
      <c r="AZ680" s="9">
        <v>3.8343195266272181</v>
      </c>
    </row>
    <row r="681" spans="52:52" x14ac:dyDescent="0.25">
      <c r="AZ681" s="9">
        <v>5.0887573964497044</v>
      </c>
    </row>
    <row r="682" spans="52:52" x14ac:dyDescent="0.25">
      <c r="AZ682" s="9">
        <v>3.5739644970414197</v>
      </c>
    </row>
    <row r="683" spans="52:52" x14ac:dyDescent="0.25">
      <c r="AZ683" s="9">
        <v>3.2899408284023663</v>
      </c>
    </row>
    <row r="684" spans="52:52" x14ac:dyDescent="0.25">
      <c r="AZ684" s="9">
        <v>4.165680473372781</v>
      </c>
    </row>
    <row r="685" spans="52:52" x14ac:dyDescent="0.25">
      <c r="AZ685" s="9">
        <v>2.556213017751479</v>
      </c>
    </row>
    <row r="686" spans="52:52" x14ac:dyDescent="0.25">
      <c r="AZ686" s="9">
        <v>0.18934911242603542</v>
      </c>
    </row>
    <row r="687" spans="52:52" x14ac:dyDescent="0.25">
      <c r="AZ687" s="9">
        <v>4.4733727810650885</v>
      </c>
    </row>
    <row r="688" spans="52:52" x14ac:dyDescent="0.25">
      <c r="AZ688" s="9">
        <v>1.6804733727810648</v>
      </c>
    </row>
    <row r="689" spans="52:52" x14ac:dyDescent="0.25">
      <c r="AZ689" s="9">
        <v>4.5207100591715967</v>
      </c>
    </row>
    <row r="690" spans="52:52" x14ac:dyDescent="0.25">
      <c r="AZ690" s="9">
        <v>3.9053254437869818</v>
      </c>
    </row>
    <row r="691" spans="52:52" x14ac:dyDescent="0.25">
      <c r="AZ691" s="9">
        <v>4.2366863905325438</v>
      </c>
    </row>
    <row r="692" spans="52:52" x14ac:dyDescent="0.25">
      <c r="AZ692" s="9">
        <v>3.8343195266272181</v>
      </c>
    </row>
    <row r="693" spans="52:52" x14ac:dyDescent="0.25">
      <c r="AZ693" s="9">
        <v>5.0887573964497044</v>
      </c>
    </row>
    <row r="694" spans="52:52" x14ac:dyDescent="0.25">
      <c r="AZ694" s="9">
        <v>3.5739644970414197</v>
      </c>
    </row>
    <row r="695" spans="52:52" x14ac:dyDescent="0.25">
      <c r="AZ695" s="9">
        <v>3.2899408284023663</v>
      </c>
    </row>
    <row r="696" spans="52:52" x14ac:dyDescent="0.25">
      <c r="AZ696" s="9">
        <v>4.165680473372781</v>
      </c>
    </row>
    <row r="697" spans="52:52" x14ac:dyDescent="0.25">
      <c r="AZ697" s="9">
        <v>2.556213017751479</v>
      </c>
    </row>
    <row r="698" spans="52:52" x14ac:dyDescent="0.25">
      <c r="AZ698" s="9">
        <v>0.18934911242603542</v>
      </c>
    </row>
    <row r="699" spans="52:52" x14ac:dyDescent="0.25">
      <c r="AZ699" s="9">
        <v>4.4733727810650885</v>
      </c>
    </row>
    <row r="700" spans="52:52" x14ac:dyDescent="0.25">
      <c r="AZ700" s="9">
        <v>1.6804733727810648</v>
      </c>
    </row>
    <row r="701" spans="52:52" x14ac:dyDescent="0.25">
      <c r="AZ701" s="9">
        <v>4.5207100591715967</v>
      </c>
    </row>
    <row r="702" spans="52:52" x14ac:dyDescent="0.25">
      <c r="AZ702" s="9">
        <v>3.9053254437869818</v>
      </c>
    </row>
    <row r="703" spans="52:52" x14ac:dyDescent="0.25">
      <c r="AZ703" s="9">
        <v>4.2366863905325438</v>
      </c>
    </row>
    <row r="704" spans="52:52" x14ac:dyDescent="0.25">
      <c r="AZ704" s="9">
        <v>3.8343195266272181</v>
      </c>
    </row>
    <row r="705" spans="52:52" x14ac:dyDescent="0.25">
      <c r="AZ705" s="9">
        <v>5.0887573964497044</v>
      </c>
    </row>
    <row r="706" spans="52:52" x14ac:dyDescent="0.25">
      <c r="AZ706" s="9">
        <v>3.5739644970414197</v>
      </c>
    </row>
    <row r="707" spans="52:52" x14ac:dyDescent="0.25">
      <c r="AZ707" s="9">
        <v>3.2899408284023663</v>
      </c>
    </row>
    <row r="708" spans="52:52" x14ac:dyDescent="0.25">
      <c r="AZ708" s="9">
        <v>4.165680473372781</v>
      </c>
    </row>
    <row r="709" spans="52:52" x14ac:dyDescent="0.25">
      <c r="AZ709" s="9">
        <v>2.556213017751479</v>
      </c>
    </row>
    <row r="710" spans="52:52" x14ac:dyDescent="0.25">
      <c r="AZ710" s="9">
        <v>0.18934911242603542</v>
      </c>
    </row>
    <row r="711" spans="52:52" x14ac:dyDescent="0.25">
      <c r="AZ711" s="9">
        <v>4.4733727810650885</v>
      </c>
    </row>
    <row r="712" spans="52:52" x14ac:dyDescent="0.25">
      <c r="AZ712" s="9">
        <v>1.6804733727810648</v>
      </c>
    </row>
    <row r="713" spans="52:52" x14ac:dyDescent="0.25">
      <c r="AZ713" s="9">
        <v>4.5207100591715967</v>
      </c>
    </row>
    <row r="714" spans="52:52" x14ac:dyDescent="0.25">
      <c r="AZ714" s="9">
        <v>3.9053254437869818</v>
      </c>
    </row>
    <row r="715" spans="52:52" x14ac:dyDescent="0.25">
      <c r="AZ715" s="9">
        <v>4.2366863905325438</v>
      </c>
    </row>
    <row r="716" spans="52:52" x14ac:dyDescent="0.25">
      <c r="AZ716" s="9">
        <v>3.8343195266272181</v>
      </c>
    </row>
    <row r="717" spans="52:52" x14ac:dyDescent="0.25">
      <c r="AZ717" s="9">
        <v>5.0887573964497044</v>
      </c>
    </row>
    <row r="718" spans="52:52" x14ac:dyDescent="0.25">
      <c r="AZ718" s="9">
        <v>3.5739644970414197</v>
      </c>
    </row>
    <row r="719" spans="52:52" x14ac:dyDescent="0.25">
      <c r="AZ719" s="9">
        <v>3.2899408284023663</v>
      </c>
    </row>
    <row r="720" spans="52:52" x14ac:dyDescent="0.25">
      <c r="AZ720" s="9">
        <v>4.165680473372781</v>
      </c>
    </row>
    <row r="721" spans="52:52" x14ac:dyDescent="0.25">
      <c r="AZ721" s="9">
        <v>2.556213017751479</v>
      </c>
    </row>
    <row r="722" spans="52:52" x14ac:dyDescent="0.25">
      <c r="AZ722" s="9">
        <v>0.18934911242603542</v>
      </c>
    </row>
    <row r="723" spans="52:52" x14ac:dyDescent="0.25">
      <c r="AZ723" s="9">
        <v>4.4733727810650885</v>
      </c>
    </row>
    <row r="724" spans="52:52" x14ac:dyDescent="0.25">
      <c r="AZ724" s="9">
        <v>1.6804733727810648</v>
      </c>
    </row>
    <row r="725" spans="52:52" x14ac:dyDescent="0.25">
      <c r="AZ725" s="9">
        <v>4.5207100591715967</v>
      </c>
    </row>
    <row r="726" spans="52:52" x14ac:dyDescent="0.25">
      <c r="AZ726" s="9">
        <v>3.9053254437869818</v>
      </c>
    </row>
    <row r="727" spans="52:52" x14ac:dyDescent="0.25">
      <c r="AZ727" s="9">
        <v>4.2366863905325438</v>
      </c>
    </row>
    <row r="728" spans="52:52" x14ac:dyDescent="0.25">
      <c r="AZ728" s="9">
        <v>3.8343195266272181</v>
      </c>
    </row>
    <row r="729" spans="52:52" x14ac:dyDescent="0.25">
      <c r="AZ729" s="9">
        <v>5.0887573964497044</v>
      </c>
    </row>
    <row r="730" spans="52:52" x14ac:dyDescent="0.25">
      <c r="AZ730" s="9">
        <v>3.5739644970414197</v>
      </c>
    </row>
    <row r="731" spans="52:52" x14ac:dyDescent="0.25">
      <c r="AZ731" s="9">
        <v>3.2899408284023663</v>
      </c>
    </row>
    <row r="732" spans="52:52" x14ac:dyDescent="0.25">
      <c r="AZ732" s="9">
        <v>4.165680473372781</v>
      </c>
    </row>
    <row r="733" spans="52:52" x14ac:dyDescent="0.25">
      <c r="AZ733" s="9">
        <v>2.556213017751479</v>
      </c>
    </row>
    <row r="734" spans="52:52" x14ac:dyDescent="0.25">
      <c r="AZ734" s="9">
        <v>0.18934911242603542</v>
      </c>
    </row>
    <row r="735" spans="52:52" x14ac:dyDescent="0.25">
      <c r="AZ735" s="9">
        <v>4.4733727810650885</v>
      </c>
    </row>
    <row r="736" spans="52:52" x14ac:dyDescent="0.25">
      <c r="AZ736" s="9">
        <v>1.6804733727810648</v>
      </c>
    </row>
    <row r="737" spans="52:52" x14ac:dyDescent="0.25">
      <c r="AZ737" s="9">
        <v>4.5207100591715967</v>
      </c>
    </row>
    <row r="738" spans="52:52" x14ac:dyDescent="0.25">
      <c r="AZ738" s="9">
        <v>3.9053254437869818</v>
      </c>
    </row>
    <row r="739" spans="52:52" x14ac:dyDescent="0.25">
      <c r="AZ739" s="9">
        <v>4.2366863905325438</v>
      </c>
    </row>
    <row r="740" spans="52:52" x14ac:dyDescent="0.25">
      <c r="AZ740" s="9">
        <v>3.8343195266272181</v>
      </c>
    </row>
    <row r="741" spans="52:52" x14ac:dyDescent="0.25">
      <c r="AZ741" s="9">
        <v>5.0887573964497044</v>
      </c>
    </row>
    <row r="742" spans="52:52" x14ac:dyDescent="0.25">
      <c r="AZ742" s="9">
        <v>3.5739644970414197</v>
      </c>
    </row>
    <row r="743" spans="52:52" x14ac:dyDescent="0.25">
      <c r="AZ743" s="9">
        <v>3.2899408284023663</v>
      </c>
    </row>
    <row r="744" spans="52:52" x14ac:dyDescent="0.25">
      <c r="AZ744" s="9">
        <v>4.165680473372781</v>
      </c>
    </row>
    <row r="745" spans="52:52" x14ac:dyDescent="0.25">
      <c r="AZ745" s="9">
        <v>2.556213017751479</v>
      </c>
    </row>
    <row r="746" spans="52:52" x14ac:dyDescent="0.25">
      <c r="AZ746" s="9">
        <v>0.18934911242603542</v>
      </c>
    </row>
    <row r="747" spans="52:52" x14ac:dyDescent="0.25">
      <c r="AZ747" s="9">
        <v>4.4733727810650885</v>
      </c>
    </row>
    <row r="748" spans="52:52" x14ac:dyDescent="0.25">
      <c r="AZ748" s="9">
        <v>1.6804733727810648</v>
      </c>
    </row>
    <row r="749" spans="52:52" x14ac:dyDescent="0.25">
      <c r="AZ749" s="9">
        <v>4.5207100591715967</v>
      </c>
    </row>
    <row r="750" spans="52:52" x14ac:dyDescent="0.25">
      <c r="AZ750" s="9">
        <v>3.9053254437869818</v>
      </c>
    </row>
    <row r="751" spans="52:52" x14ac:dyDescent="0.25">
      <c r="AZ751" s="9">
        <v>4.2366863905325438</v>
      </c>
    </row>
    <row r="752" spans="52:52" x14ac:dyDescent="0.25">
      <c r="AZ752" s="9">
        <v>3.8343195266272181</v>
      </c>
    </row>
    <row r="753" spans="52:52" x14ac:dyDescent="0.25">
      <c r="AZ753" s="9">
        <v>5.0887573964497044</v>
      </c>
    </row>
    <row r="754" spans="52:52" x14ac:dyDescent="0.25">
      <c r="AZ754" s="9">
        <v>3.5739644970414197</v>
      </c>
    </row>
    <row r="755" spans="52:52" x14ac:dyDescent="0.25">
      <c r="AZ755" s="9">
        <v>3.2899408284023663</v>
      </c>
    </row>
    <row r="756" spans="52:52" x14ac:dyDescent="0.25">
      <c r="AZ756" s="9">
        <v>4.165680473372781</v>
      </c>
    </row>
    <row r="757" spans="52:52" x14ac:dyDescent="0.25">
      <c r="AZ757" s="9">
        <v>2.556213017751479</v>
      </c>
    </row>
    <row r="758" spans="52:52" x14ac:dyDescent="0.25">
      <c r="AZ758" s="9">
        <v>0.18934911242603542</v>
      </c>
    </row>
    <row r="759" spans="52:52" x14ac:dyDescent="0.25">
      <c r="AZ759" s="9">
        <v>4.4733727810650885</v>
      </c>
    </row>
    <row r="760" spans="52:52" x14ac:dyDescent="0.25">
      <c r="AZ760" s="9">
        <v>1.6804733727810648</v>
      </c>
    </row>
    <row r="761" spans="52:52" x14ac:dyDescent="0.25">
      <c r="AZ761" s="9">
        <v>4.5207100591715967</v>
      </c>
    </row>
    <row r="762" spans="52:52" x14ac:dyDescent="0.25">
      <c r="AZ762" s="9">
        <v>3.9053254437869818</v>
      </c>
    </row>
    <row r="763" spans="52:52" x14ac:dyDescent="0.25">
      <c r="AZ763" s="9">
        <v>4.2366863905325438</v>
      </c>
    </row>
    <row r="764" spans="52:52" x14ac:dyDescent="0.25">
      <c r="AZ764" s="9">
        <v>3.8343195266272181</v>
      </c>
    </row>
    <row r="765" spans="52:52" x14ac:dyDescent="0.25">
      <c r="AZ765" s="9">
        <v>5.0887573964497044</v>
      </c>
    </row>
    <row r="766" spans="52:52" x14ac:dyDescent="0.25">
      <c r="AZ766" s="9">
        <v>3.5739644970414197</v>
      </c>
    </row>
    <row r="767" spans="52:52" x14ac:dyDescent="0.25">
      <c r="AZ767" s="9">
        <v>3.2899408284023663</v>
      </c>
    </row>
    <row r="768" spans="52:52" x14ac:dyDescent="0.25">
      <c r="AZ768" s="9">
        <v>4.165680473372781</v>
      </c>
    </row>
    <row r="769" spans="52:52" x14ac:dyDescent="0.25">
      <c r="AZ769" s="9">
        <v>2.556213017751479</v>
      </c>
    </row>
    <row r="770" spans="52:52" x14ac:dyDescent="0.25">
      <c r="AZ770" s="9">
        <v>0.18934911242603542</v>
      </c>
    </row>
    <row r="771" spans="52:52" x14ac:dyDescent="0.25">
      <c r="AZ771" s="9">
        <v>4.4733727810650885</v>
      </c>
    </row>
    <row r="772" spans="52:52" x14ac:dyDescent="0.25">
      <c r="AZ772" s="9">
        <v>1.6804733727810648</v>
      </c>
    </row>
    <row r="773" spans="52:52" x14ac:dyDescent="0.25">
      <c r="AZ773" s="9">
        <v>4.5207100591715967</v>
      </c>
    </row>
    <row r="774" spans="52:52" x14ac:dyDescent="0.25">
      <c r="AZ774" s="9">
        <v>3.9053254437869818</v>
      </c>
    </row>
    <row r="775" spans="52:52" x14ac:dyDescent="0.25">
      <c r="AZ775" s="9">
        <v>4.2366863905325438</v>
      </c>
    </row>
    <row r="776" spans="52:52" x14ac:dyDescent="0.25">
      <c r="AZ776" s="9">
        <v>3.8343195266272181</v>
      </c>
    </row>
    <row r="777" spans="52:52" x14ac:dyDescent="0.25">
      <c r="AZ777" s="9">
        <v>5.0887573964497044</v>
      </c>
    </row>
    <row r="778" spans="52:52" x14ac:dyDescent="0.25">
      <c r="AZ778" s="9">
        <v>3.5739644970414197</v>
      </c>
    </row>
    <row r="779" spans="52:52" x14ac:dyDescent="0.25">
      <c r="AZ779" s="9">
        <v>3.2899408284023663</v>
      </c>
    </row>
    <row r="780" spans="52:52" x14ac:dyDescent="0.25">
      <c r="AZ780" s="9">
        <v>4.165680473372781</v>
      </c>
    </row>
    <row r="781" spans="52:52" x14ac:dyDescent="0.25">
      <c r="AZ781" s="9">
        <v>2.556213017751479</v>
      </c>
    </row>
    <row r="782" spans="52:52" x14ac:dyDescent="0.25">
      <c r="AZ782" s="9">
        <v>0.18934911242603542</v>
      </c>
    </row>
    <row r="783" spans="52:52" x14ac:dyDescent="0.25">
      <c r="AZ783" s="9">
        <v>4.4733727810650885</v>
      </c>
    </row>
    <row r="784" spans="52:52" x14ac:dyDescent="0.25">
      <c r="AZ784" s="9">
        <v>1.6804733727810648</v>
      </c>
    </row>
    <row r="785" spans="52:52" x14ac:dyDescent="0.25">
      <c r="AZ785" s="9">
        <v>4.5207100591715967</v>
      </c>
    </row>
    <row r="786" spans="52:52" x14ac:dyDescent="0.25">
      <c r="AZ786" s="9">
        <v>3.9053254437869818</v>
      </c>
    </row>
    <row r="787" spans="52:52" x14ac:dyDescent="0.25">
      <c r="AZ787" s="9">
        <v>4.2366863905325438</v>
      </c>
    </row>
    <row r="788" spans="52:52" x14ac:dyDescent="0.25">
      <c r="AZ788" s="9">
        <v>3.8343195266272181</v>
      </c>
    </row>
    <row r="789" spans="52:52" x14ac:dyDescent="0.25">
      <c r="AZ789" s="9">
        <v>5.0887573964497044</v>
      </c>
    </row>
    <row r="790" spans="52:52" x14ac:dyDescent="0.25">
      <c r="AZ790" s="9">
        <v>3.5739644970414197</v>
      </c>
    </row>
    <row r="791" spans="52:52" x14ac:dyDescent="0.25">
      <c r="AZ791" s="9">
        <v>3.2899408284023663</v>
      </c>
    </row>
    <row r="792" spans="52:52" x14ac:dyDescent="0.25">
      <c r="AZ792" s="9">
        <v>4.165680473372781</v>
      </c>
    </row>
    <row r="793" spans="52:52" x14ac:dyDescent="0.25">
      <c r="AZ793" s="9">
        <v>2.556213017751479</v>
      </c>
    </row>
    <row r="794" spans="52:52" x14ac:dyDescent="0.25">
      <c r="AZ794" s="9">
        <v>0.18934911242603542</v>
      </c>
    </row>
    <row r="795" spans="52:52" x14ac:dyDescent="0.25">
      <c r="AZ795" s="9">
        <v>4.4733727810650885</v>
      </c>
    </row>
    <row r="796" spans="52:52" x14ac:dyDescent="0.25">
      <c r="AZ796" s="9">
        <v>1.6804733727810648</v>
      </c>
    </row>
    <row r="797" spans="52:52" x14ac:dyDescent="0.25">
      <c r="AZ797" s="9">
        <v>4.5207100591715967</v>
      </c>
    </row>
    <row r="798" spans="52:52" x14ac:dyDescent="0.25">
      <c r="AZ798" s="9">
        <v>3.9053254437869818</v>
      </c>
    </row>
    <row r="799" spans="52:52" x14ac:dyDescent="0.25">
      <c r="AZ799" s="9">
        <v>4.2366863905325438</v>
      </c>
    </row>
    <row r="800" spans="52:52" x14ac:dyDescent="0.25">
      <c r="AZ800" s="9">
        <v>3.8343195266272181</v>
      </c>
    </row>
    <row r="801" spans="52:52" x14ac:dyDescent="0.25">
      <c r="AZ801" s="9">
        <v>5.0887573964497044</v>
      </c>
    </row>
    <row r="802" spans="52:52" x14ac:dyDescent="0.25">
      <c r="AZ802" s="9">
        <v>3.5739644970414197</v>
      </c>
    </row>
    <row r="803" spans="52:52" x14ac:dyDescent="0.25">
      <c r="AZ803" s="9">
        <v>3.2899408284023663</v>
      </c>
    </row>
    <row r="804" spans="52:52" x14ac:dyDescent="0.25">
      <c r="AZ804" s="9">
        <v>4.165680473372781</v>
      </c>
    </row>
    <row r="805" spans="52:52" x14ac:dyDescent="0.25">
      <c r="AZ805" s="9">
        <v>2.556213017751479</v>
      </c>
    </row>
    <row r="806" spans="52:52" x14ac:dyDescent="0.25">
      <c r="AZ806" s="9">
        <v>0.18934911242603542</v>
      </c>
    </row>
    <row r="807" spans="52:52" x14ac:dyDescent="0.25">
      <c r="AZ807" s="9">
        <v>4.4733727810650885</v>
      </c>
    </row>
    <row r="808" spans="52:52" x14ac:dyDescent="0.25">
      <c r="AZ808" s="9">
        <v>1.6804733727810648</v>
      </c>
    </row>
    <row r="809" spans="52:52" x14ac:dyDescent="0.25">
      <c r="AZ809" s="9">
        <v>4.5207100591715967</v>
      </c>
    </row>
    <row r="810" spans="52:52" x14ac:dyDescent="0.25">
      <c r="AZ810" s="9">
        <v>3.9053254437869818</v>
      </c>
    </row>
    <row r="811" spans="52:52" x14ac:dyDescent="0.25">
      <c r="AZ811" s="9">
        <v>4.2366863905325438</v>
      </c>
    </row>
    <row r="812" spans="52:52" x14ac:dyDescent="0.25">
      <c r="AZ812" s="9">
        <v>3.8343195266272181</v>
      </c>
    </row>
    <row r="813" spans="52:52" x14ac:dyDescent="0.25">
      <c r="AZ813" s="9">
        <v>5.0887573964497044</v>
      </c>
    </row>
    <row r="814" spans="52:52" x14ac:dyDescent="0.25">
      <c r="AZ814" s="9">
        <v>3.5739644970414197</v>
      </c>
    </row>
    <row r="815" spans="52:52" x14ac:dyDescent="0.25">
      <c r="AZ815" s="9">
        <v>3.2899408284023663</v>
      </c>
    </row>
    <row r="816" spans="52:52" x14ac:dyDescent="0.25">
      <c r="AZ816" s="9">
        <v>4.165680473372781</v>
      </c>
    </row>
    <row r="817" spans="52:52" x14ac:dyDescent="0.25">
      <c r="AZ817" s="9">
        <v>2.556213017751479</v>
      </c>
    </row>
    <row r="818" spans="52:52" x14ac:dyDescent="0.25">
      <c r="AZ818" s="9">
        <v>0.18934911242603542</v>
      </c>
    </row>
    <row r="819" spans="52:52" x14ac:dyDescent="0.25">
      <c r="AZ819" s="9">
        <v>4.4733727810650885</v>
      </c>
    </row>
    <row r="820" spans="52:52" x14ac:dyDescent="0.25">
      <c r="AZ820" s="9">
        <v>1.6804733727810648</v>
      </c>
    </row>
    <row r="821" spans="52:52" x14ac:dyDescent="0.25">
      <c r="AZ821" s="9">
        <v>4.5207100591715967</v>
      </c>
    </row>
    <row r="822" spans="52:52" x14ac:dyDescent="0.25">
      <c r="AZ822" s="9">
        <v>3.9053254437869818</v>
      </c>
    </row>
    <row r="823" spans="52:52" x14ac:dyDescent="0.25">
      <c r="AZ823" s="9">
        <v>4.2366863905325438</v>
      </c>
    </row>
    <row r="824" spans="52:52" x14ac:dyDescent="0.25">
      <c r="AZ824" s="9">
        <v>3.8343195266272181</v>
      </c>
    </row>
    <row r="825" spans="52:52" x14ac:dyDescent="0.25">
      <c r="AZ825" s="9">
        <v>5.0887573964497044</v>
      </c>
    </row>
    <row r="826" spans="52:52" x14ac:dyDescent="0.25">
      <c r="AZ826" s="9">
        <v>3.5739644970414197</v>
      </c>
    </row>
    <row r="827" spans="52:52" x14ac:dyDescent="0.25">
      <c r="AZ827" s="9">
        <v>3.2899408284023663</v>
      </c>
    </row>
    <row r="828" spans="52:52" x14ac:dyDescent="0.25">
      <c r="AZ828" s="9">
        <v>4.165680473372781</v>
      </c>
    </row>
    <row r="829" spans="52:52" x14ac:dyDescent="0.25">
      <c r="AZ829" s="9">
        <v>2.556213017751479</v>
      </c>
    </row>
    <row r="830" spans="52:52" x14ac:dyDescent="0.25">
      <c r="AZ830" s="9">
        <v>0.18934911242603542</v>
      </c>
    </row>
    <row r="831" spans="52:52" x14ac:dyDescent="0.25">
      <c r="AZ831" s="9">
        <v>4.4733727810650885</v>
      </c>
    </row>
    <row r="832" spans="52:52" x14ac:dyDescent="0.25">
      <c r="AZ832" s="9">
        <v>1.6804733727810648</v>
      </c>
    </row>
    <row r="833" spans="52:52" x14ac:dyDescent="0.25">
      <c r="AZ833" s="9">
        <v>4.5207100591715967</v>
      </c>
    </row>
    <row r="834" spans="52:52" x14ac:dyDescent="0.25">
      <c r="AZ834" s="9">
        <v>3.9053254437869818</v>
      </c>
    </row>
    <row r="835" spans="52:52" x14ac:dyDescent="0.25">
      <c r="AZ835" s="9">
        <v>4.2366863905325438</v>
      </c>
    </row>
    <row r="836" spans="52:52" x14ac:dyDescent="0.25">
      <c r="AZ836" s="9">
        <v>3.8343195266272181</v>
      </c>
    </row>
    <row r="837" spans="52:52" x14ac:dyDescent="0.25">
      <c r="AZ837" s="9">
        <v>5.0887573964497044</v>
      </c>
    </row>
    <row r="838" spans="52:52" x14ac:dyDescent="0.25">
      <c r="AZ838" s="9">
        <v>3.5739644970414197</v>
      </c>
    </row>
    <row r="839" spans="52:52" x14ac:dyDescent="0.25">
      <c r="AZ839" s="9">
        <v>3.2899408284023663</v>
      </c>
    </row>
    <row r="840" spans="52:52" x14ac:dyDescent="0.25">
      <c r="AZ840" s="9">
        <v>4.165680473372781</v>
      </c>
    </row>
    <row r="841" spans="52:52" x14ac:dyDescent="0.25">
      <c r="AZ841" s="9">
        <v>2.556213017751479</v>
      </c>
    </row>
    <row r="842" spans="52:52" x14ac:dyDescent="0.25">
      <c r="AZ842" s="9">
        <v>0.18934911242603542</v>
      </c>
    </row>
    <row r="843" spans="52:52" x14ac:dyDescent="0.25">
      <c r="AZ843" s="9">
        <v>4.4733727810650885</v>
      </c>
    </row>
    <row r="844" spans="52:52" x14ac:dyDescent="0.25">
      <c r="AZ844" s="9">
        <v>1.6804733727810648</v>
      </c>
    </row>
    <row r="845" spans="52:52" x14ac:dyDescent="0.25">
      <c r="AZ845" s="9">
        <v>4.5207100591715967</v>
      </c>
    </row>
    <row r="846" spans="52:52" x14ac:dyDescent="0.25">
      <c r="AZ846" s="9">
        <v>3.9053254437869818</v>
      </c>
    </row>
    <row r="847" spans="52:52" x14ac:dyDescent="0.25">
      <c r="AZ847" s="9">
        <v>4.2366863905325438</v>
      </c>
    </row>
    <row r="848" spans="52:52" x14ac:dyDescent="0.25">
      <c r="AZ848" s="9">
        <v>3.8343195266272181</v>
      </c>
    </row>
    <row r="849" spans="52:52" x14ac:dyDescent="0.25">
      <c r="AZ849" s="9">
        <v>5.0887573964497044</v>
      </c>
    </row>
    <row r="850" spans="52:52" x14ac:dyDescent="0.25">
      <c r="AZ850" s="9">
        <v>3.5739644970414197</v>
      </c>
    </row>
    <row r="851" spans="52:52" x14ac:dyDescent="0.25">
      <c r="AZ851" s="9">
        <v>3.2899408284023663</v>
      </c>
    </row>
    <row r="852" spans="52:52" x14ac:dyDescent="0.25">
      <c r="AZ852" s="9">
        <v>4.165680473372781</v>
      </c>
    </row>
    <row r="853" spans="52:52" x14ac:dyDescent="0.25">
      <c r="AZ853" s="9">
        <v>2.556213017751479</v>
      </c>
    </row>
    <row r="854" spans="52:52" x14ac:dyDescent="0.25">
      <c r="AZ854" s="9">
        <v>0.18934911242603542</v>
      </c>
    </row>
    <row r="855" spans="52:52" x14ac:dyDescent="0.25">
      <c r="AZ855" s="9">
        <v>4.4733727810650885</v>
      </c>
    </row>
    <row r="856" spans="52:52" x14ac:dyDescent="0.25">
      <c r="AZ856" s="9">
        <v>1.6804733727810648</v>
      </c>
    </row>
    <row r="857" spans="52:52" x14ac:dyDescent="0.25">
      <c r="AZ857" s="9">
        <v>4.5207100591715967</v>
      </c>
    </row>
    <row r="858" spans="52:52" x14ac:dyDescent="0.25">
      <c r="AZ858" s="9">
        <v>3.9053254437869818</v>
      </c>
    </row>
    <row r="859" spans="52:52" x14ac:dyDescent="0.25">
      <c r="AZ859" s="9">
        <v>4.2366863905325438</v>
      </c>
    </row>
    <row r="860" spans="52:52" x14ac:dyDescent="0.25">
      <c r="AZ860" s="9">
        <v>3.8343195266272181</v>
      </c>
    </row>
    <row r="861" spans="52:52" x14ac:dyDescent="0.25">
      <c r="AZ861" s="9">
        <v>5.0887573964497044</v>
      </c>
    </row>
    <row r="862" spans="52:52" x14ac:dyDescent="0.25">
      <c r="AZ862" s="9">
        <v>3.5739644970414197</v>
      </c>
    </row>
    <row r="863" spans="52:52" x14ac:dyDescent="0.25">
      <c r="AZ863" s="9">
        <v>3.2899408284023663</v>
      </c>
    </row>
    <row r="864" spans="52:52" x14ac:dyDescent="0.25">
      <c r="AZ864" s="9">
        <v>4.165680473372781</v>
      </c>
    </row>
    <row r="865" spans="52:52" x14ac:dyDescent="0.25">
      <c r="AZ865" s="9">
        <v>2.556213017751479</v>
      </c>
    </row>
    <row r="866" spans="52:52" x14ac:dyDescent="0.25">
      <c r="AZ866" s="9">
        <v>0.18934911242603542</v>
      </c>
    </row>
    <row r="867" spans="52:52" x14ac:dyDescent="0.25">
      <c r="AZ867" s="9">
        <v>4.4733727810650885</v>
      </c>
    </row>
    <row r="868" spans="52:52" x14ac:dyDescent="0.25">
      <c r="AZ868" s="9">
        <v>1.6804733727810648</v>
      </c>
    </row>
    <row r="869" spans="52:52" x14ac:dyDescent="0.25">
      <c r="AZ869" s="9">
        <v>4.5207100591715967</v>
      </c>
    </row>
    <row r="870" spans="52:52" x14ac:dyDescent="0.25">
      <c r="AZ870" s="9">
        <v>3.9053254437869818</v>
      </c>
    </row>
    <row r="871" spans="52:52" x14ac:dyDescent="0.25">
      <c r="AZ871" s="9">
        <v>4.2366863905325438</v>
      </c>
    </row>
    <row r="872" spans="52:52" x14ac:dyDescent="0.25">
      <c r="AZ872" s="9">
        <v>3.8343195266272181</v>
      </c>
    </row>
    <row r="873" spans="52:52" x14ac:dyDescent="0.25">
      <c r="AZ873" s="9">
        <v>5.0887573964497044</v>
      </c>
    </row>
    <row r="874" spans="52:52" x14ac:dyDescent="0.25">
      <c r="AZ874" s="9">
        <v>3.5739644970414197</v>
      </c>
    </row>
    <row r="875" spans="52:52" x14ac:dyDescent="0.25">
      <c r="AZ875" s="9">
        <v>3.2899408284023663</v>
      </c>
    </row>
    <row r="876" spans="52:52" x14ac:dyDescent="0.25">
      <c r="AZ876" s="9">
        <v>4.165680473372781</v>
      </c>
    </row>
    <row r="877" spans="52:52" x14ac:dyDescent="0.25">
      <c r="AZ877" s="9">
        <v>2.556213017751479</v>
      </c>
    </row>
    <row r="878" spans="52:52" x14ac:dyDescent="0.25">
      <c r="AZ878" s="9">
        <v>0.18934911242603542</v>
      </c>
    </row>
    <row r="879" spans="52:52" x14ac:dyDescent="0.25">
      <c r="AZ879" s="9">
        <v>4.4733727810650885</v>
      </c>
    </row>
    <row r="880" spans="52:52" x14ac:dyDescent="0.25">
      <c r="AZ880" s="9">
        <v>1.6804733727810648</v>
      </c>
    </row>
    <row r="881" spans="52:52" x14ac:dyDescent="0.25">
      <c r="AZ881" s="9">
        <v>4.5207100591715967</v>
      </c>
    </row>
    <row r="882" spans="52:52" x14ac:dyDescent="0.25">
      <c r="AZ882" s="9">
        <v>3.9053254437869818</v>
      </c>
    </row>
    <row r="883" spans="52:52" x14ac:dyDescent="0.25">
      <c r="AZ883" s="9">
        <v>4.2366863905325438</v>
      </c>
    </row>
    <row r="884" spans="52:52" x14ac:dyDescent="0.25">
      <c r="AZ884" s="9">
        <v>3.8343195266272181</v>
      </c>
    </row>
    <row r="885" spans="52:52" x14ac:dyDescent="0.25">
      <c r="AZ885" s="9">
        <v>5.0887573964497044</v>
      </c>
    </row>
    <row r="886" spans="52:52" x14ac:dyDescent="0.25">
      <c r="AZ886" s="9">
        <v>3.5739644970414197</v>
      </c>
    </row>
    <row r="887" spans="52:52" x14ac:dyDescent="0.25">
      <c r="AZ887" s="9">
        <v>3.2899408284023663</v>
      </c>
    </row>
    <row r="888" spans="52:52" x14ac:dyDescent="0.25">
      <c r="AZ888" s="9">
        <v>4.165680473372781</v>
      </c>
    </row>
    <row r="889" spans="52:52" x14ac:dyDescent="0.25">
      <c r="AZ889" s="9">
        <v>2.556213017751479</v>
      </c>
    </row>
    <row r="890" spans="52:52" x14ac:dyDescent="0.25">
      <c r="AZ890" s="9">
        <v>0.18934911242603542</v>
      </c>
    </row>
    <row r="891" spans="52:52" x14ac:dyDescent="0.25">
      <c r="AZ891" s="9">
        <v>4.4733727810650885</v>
      </c>
    </row>
    <row r="892" spans="52:52" x14ac:dyDescent="0.25">
      <c r="AZ892" s="9">
        <v>1.6804733727810648</v>
      </c>
    </row>
    <row r="893" spans="52:52" x14ac:dyDescent="0.25">
      <c r="AZ893" s="9">
        <v>4.5207100591715967</v>
      </c>
    </row>
    <row r="894" spans="52:52" x14ac:dyDescent="0.25">
      <c r="AZ894" s="9">
        <v>3.9053254437869818</v>
      </c>
    </row>
    <row r="895" spans="52:52" x14ac:dyDescent="0.25">
      <c r="AZ895" s="9">
        <v>4.2366863905325438</v>
      </c>
    </row>
    <row r="896" spans="52:52" x14ac:dyDescent="0.25">
      <c r="AZ896" s="9">
        <v>3.8343195266272181</v>
      </c>
    </row>
    <row r="897" spans="52:52" x14ac:dyDescent="0.25">
      <c r="AZ897" s="9">
        <v>5.0887573964497044</v>
      </c>
    </row>
    <row r="898" spans="52:52" x14ac:dyDescent="0.25">
      <c r="AZ898" s="9">
        <v>3.5739644970414197</v>
      </c>
    </row>
    <row r="899" spans="52:52" x14ac:dyDescent="0.25">
      <c r="AZ899" s="9">
        <v>3.2899408284023663</v>
      </c>
    </row>
    <row r="900" spans="52:52" x14ac:dyDescent="0.25">
      <c r="AZ900" s="9">
        <v>4.165680473372781</v>
      </c>
    </row>
    <row r="901" spans="52:52" x14ac:dyDescent="0.25">
      <c r="AZ901" s="9">
        <v>2.556213017751479</v>
      </c>
    </row>
    <row r="902" spans="52:52" x14ac:dyDescent="0.25">
      <c r="AZ902" s="9">
        <v>0.18934911242603542</v>
      </c>
    </row>
    <row r="903" spans="52:52" x14ac:dyDescent="0.25">
      <c r="AZ903" s="9">
        <v>4.4733727810650885</v>
      </c>
    </row>
    <row r="904" spans="52:52" x14ac:dyDescent="0.25">
      <c r="AZ904" s="9">
        <v>1.6804733727810648</v>
      </c>
    </row>
    <row r="905" spans="52:52" x14ac:dyDescent="0.25">
      <c r="AZ905" s="9">
        <v>4.5207100591715967</v>
      </c>
    </row>
    <row r="906" spans="52:52" x14ac:dyDescent="0.25">
      <c r="AZ906" s="9">
        <v>3.9053254437869818</v>
      </c>
    </row>
    <row r="907" spans="52:52" x14ac:dyDescent="0.25">
      <c r="AZ907" s="9">
        <v>4.2366863905325438</v>
      </c>
    </row>
    <row r="908" spans="52:52" x14ac:dyDescent="0.25">
      <c r="AZ908" s="9">
        <v>3.8343195266272181</v>
      </c>
    </row>
    <row r="909" spans="52:52" x14ac:dyDescent="0.25">
      <c r="AZ909" s="9">
        <v>5.0887573964497044</v>
      </c>
    </row>
    <row r="910" spans="52:52" x14ac:dyDescent="0.25">
      <c r="AZ910" s="9">
        <v>3.5739644970414197</v>
      </c>
    </row>
    <row r="911" spans="52:52" x14ac:dyDescent="0.25">
      <c r="AZ911" s="9">
        <v>3.2899408284023663</v>
      </c>
    </row>
    <row r="912" spans="52:52" x14ac:dyDescent="0.25">
      <c r="AZ912" s="9">
        <v>4.165680473372781</v>
      </c>
    </row>
    <row r="913" spans="52:52" x14ac:dyDescent="0.25">
      <c r="AZ913" s="9">
        <v>2.556213017751479</v>
      </c>
    </row>
    <row r="914" spans="52:52" x14ac:dyDescent="0.25">
      <c r="AZ914" s="9">
        <v>0.18934911242603542</v>
      </c>
    </row>
    <row r="915" spans="52:52" x14ac:dyDescent="0.25">
      <c r="AZ915" s="9">
        <v>4.4733727810650885</v>
      </c>
    </row>
    <row r="916" spans="52:52" x14ac:dyDescent="0.25">
      <c r="AZ916" s="9">
        <v>1.6804733727810648</v>
      </c>
    </row>
    <row r="917" spans="52:52" x14ac:dyDescent="0.25">
      <c r="AZ917" s="9">
        <v>4.5207100591715967</v>
      </c>
    </row>
    <row r="918" spans="52:52" x14ac:dyDescent="0.25">
      <c r="AZ918" s="9">
        <v>3.9053254437869818</v>
      </c>
    </row>
    <row r="919" spans="52:52" x14ac:dyDescent="0.25">
      <c r="AZ919" s="9">
        <v>4.2366863905325438</v>
      </c>
    </row>
    <row r="920" spans="52:52" x14ac:dyDescent="0.25">
      <c r="AZ920" s="9">
        <v>3.8343195266272181</v>
      </c>
    </row>
    <row r="921" spans="52:52" x14ac:dyDescent="0.25">
      <c r="AZ921" s="9">
        <v>5.0887573964497044</v>
      </c>
    </row>
    <row r="922" spans="52:52" x14ac:dyDescent="0.25">
      <c r="AZ922" s="9">
        <v>3.5739644970414197</v>
      </c>
    </row>
    <row r="923" spans="52:52" x14ac:dyDescent="0.25">
      <c r="AZ923" s="9">
        <v>3.2899408284023663</v>
      </c>
    </row>
    <row r="924" spans="52:52" x14ac:dyDescent="0.25">
      <c r="AZ924" s="9">
        <v>4.165680473372781</v>
      </c>
    </row>
    <row r="925" spans="52:52" x14ac:dyDescent="0.25">
      <c r="AZ925" s="9">
        <v>2.556213017751479</v>
      </c>
    </row>
    <row r="926" spans="52:52" x14ac:dyDescent="0.25">
      <c r="AZ926" s="9">
        <v>0.18934911242603542</v>
      </c>
    </row>
    <row r="927" spans="52:52" x14ac:dyDescent="0.25">
      <c r="AZ927" s="9">
        <v>4.4733727810650885</v>
      </c>
    </row>
    <row r="928" spans="52:52" x14ac:dyDescent="0.25">
      <c r="AZ928" s="9">
        <v>1.6804733727810648</v>
      </c>
    </row>
    <row r="929" spans="52:52" x14ac:dyDescent="0.25">
      <c r="AZ929" s="9">
        <v>4.5207100591715967</v>
      </c>
    </row>
    <row r="930" spans="52:52" x14ac:dyDescent="0.25">
      <c r="AZ930" s="9">
        <v>3.9053254437869818</v>
      </c>
    </row>
    <row r="931" spans="52:52" x14ac:dyDescent="0.25">
      <c r="AZ931" s="9">
        <v>4.2366863905325438</v>
      </c>
    </row>
    <row r="932" spans="52:52" x14ac:dyDescent="0.25">
      <c r="AZ932" s="9">
        <v>3.8343195266272181</v>
      </c>
    </row>
    <row r="933" spans="52:52" x14ac:dyDescent="0.25">
      <c r="AZ933" s="9">
        <v>5.0887573964497044</v>
      </c>
    </row>
    <row r="934" spans="52:52" x14ac:dyDescent="0.25">
      <c r="AZ934" s="9">
        <v>3.5739644970414197</v>
      </c>
    </row>
    <row r="935" spans="52:52" x14ac:dyDescent="0.25">
      <c r="AZ935" s="9">
        <v>3.2899408284023663</v>
      </c>
    </row>
    <row r="936" spans="52:52" x14ac:dyDescent="0.25">
      <c r="AZ936" s="9">
        <v>4.165680473372781</v>
      </c>
    </row>
    <row r="937" spans="52:52" x14ac:dyDescent="0.25">
      <c r="AZ937" s="9">
        <v>2.556213017751479</v>
      </c>
    </row>
    <row r="938" spans="52:52" x14ac:dyDescent="0.25">
      <c r="AZ938" s="9">
        <v>0.18934911242603542</v>
      </c>
    </row>
    <row r="939" spans="52:52" x14ac:dyDescent="0.25">
      <c r="AZ939" s="9">
        <v>4.4733727810650885</v>
      </c>
    </row>
    <row r="940" spans="52:52" x14ac:dyDescent="0.25">
      <c r="AZ940" s="9">
        <v>1.6804733727810648</v>
      </c>
    </row>
    <row r="941" spans="52:52" x14ac:dyDescent="0.25">
      <c r="AZ941" s="9">
        <v>4.5207100591715967</v>
      </c>
    </row>
    <row r="942" spans="52:52" x14ac:dyDescent="0.25">
      <c r="AZ942" s="9">
        <v>3.9053254437869818</v>
      </c>
    </row>
    <row r="943" spans="52:52" x14ac:dyDescent="0.25">
      <c r="AZ943" s="9">
        <v>4.2366863905325438</v>
      </c>
    </row>
    <row r="944" spans="52:52" x14ac:dyDescent="0.25">
      <c r="AZ944" s="9">
        <v>3.8343195266272181</v>
      </c>
    </row>
    <row r="945" spans="52:52" x14ac:dyDescent="0.25">
      <c r="AZ945" s="9">
        <v>5.0887573964497044</v>
      </c>
    </row>
    <row r="946" spans="52:52" x14ac:dyDescent="0.25">
      <c r="AZ946" s="9">
        <v>3.5739644970414197</v>
      </c>
    </row>
    <row r="947" spans="52:52" x14ac:dyDescent="0.25">
      <c r="AZ947" s="9">
        <v>3.2899408284023663</v>
      </c>
    </row>
    <row r="948" spans="52:52" x14ac:dyDescent="0.25">
      <c r="AZ948" s="9">
        <v>4.165680473372781</v>
      </c>
    </row>
    <row r="949" spans="52:52" x14ac:dyDescent="0.25">
      <c r="AZ949" s="9">
        <v>2.556213017751479</v>
      </c>
    </row>
    <row r="950" spans="52:52" x14ac:dyDescent="0.25">
      <c r="AZ950" s="9">
        <v>0.18934911242603542</v>
      </c>
    </row>
    <row r="951" spans="52:52" x14ac:dyDescent="0.25">
      <c r="AZ951" s="9">
        <v>4.4733727810650885</v>
      </c>
    </row>
    <row r="952" spans="52:52" x14ac:dyDescent="0.25">
      <c r="AZ952" s="9">
        <v>1.6804733727810648</v>
      </c>
    </row>
    <row r="953" spans="52:52" x14ac:dyDescent="0.25">
      <c r="AZ953" s="9">
        <v>4.5207100591715967</v>
      </c>
    </row>
    <row r="954" spans="52:52" x14ac:dyDescent="0.25">
      <c r="AZ954" s="9">
        <v>3.9053254437869818</v>
      </c>
    </row>
    <row r="955" spans="52:52" x14ac:dyDescent="0.25">
      <c r="AZ955" s="9">
        <v>4.2366863905325438</v>
      </c>
    </row>
    <row r="956" spans="52:52" x14ac:dyDescent="0.25">
      <c r="AZ956" s="9">
        <v>3.8343195266272181</v>
      </c>
    </row>
    <row r="957" spans="52:52" x14ac:dyDescent="0.25">
      <c r="AZ957" s="9">
        <v>5.0887573964497044</v>
      </c>
    </row>
    <row r="958" spans="52:52" x14ac:dyDescent="0.25">
      <c r="AZ958" s="9">
        <v>3.5739644970414197</v>
      </c>
    </row>
    <row r="959" spans="52:52" x14ac:dyDescent="0.25">
      <c r="AZ959" s="9">
        <v>3.2899408284023663</v>
      </c>
    </row>
    <row r="960" spans="52:52" x14ac:dyDescent="0.25">
      <c r="AZ960" s="9">
        <v>4.165680473372781</v>
      </c>
    </row>
    <row r="961" spans="52:52" x14ac:dyDescent="0.25">
      <c r="AZ961" s="9">
        <v>2.556213017751479</v>
      </c>
    </row>
    <row r="962" spans="52:52" x14ac:dyDescent="0.25">
      <c r="AZ962" s="9">
        <v>0.18934911242603542</v>
      </c>
    </row>
    <row r="963" spans="52:52" x14ac:dyDescent="0.25">
      <c r="AZ963" s="9">
        <v>4.4733727810650885</v>
      </c>
    </row>
    <row r="964" spans="52:52" x14ac:dyDescent="0.25">
      <c r="AZ964" s="9">
        <v>1.6804733727810648</v>
      </c>
    </row>
    <row r="965" spans="52:52" x14ac:dyDescent="0.25">
      <c r="AZ965" s="9">
        <v>4.5207100591715967</v>
      </c>
    </row>
    <row r="966" spans="52:52" x14ac:dyDescent="0.25">
      <c r="AZ966" s="9">
        <v>3.9053254437869818</v>
      </c>
    </row>
    <row r="967" spans="52:52" x14ac:dyDescent="0.25">
      <c r="AZ967" s="9">
        <v>4.2366863905325438</v>
      </c>
    </row>
    <row r="968" spans="52:52" x14ac:dyDescent="0.25">
      <c r="AZ968" s="9">
        <v>3.8343195266272181</v>
      </c>
    </row>
    <row r="969" spans="52:52" x14ac:dyDescent="0.25">
      <c r="AZ969" s="9">
        <v>5.0887573964497044</v>
      </c>
    </row>
    <row r="970" spans="52:52" x14ac:dyDescent="0.25">
      <c r="AZ970" s="9">
        <v>3.5739644970414197</v>
      </c>
    </row>
    <row r="971" spans="52:52" x14ac:dyDescent="0.25">
      <c r="AZ971" s="9">
        <v>3.2899408284023663</v>
      </c>
    </row>
    <row r="972" spans="52:52" x14ac:dyDescent="0.25">
      <c r="AZ972" s="9">
        <v>4.165680473372781</v>
      </c>
    </row>
    <row r="973" spans="52:52" x14ac:dyDescent="0.25">
      <c r="AZ973" s="9">
        <v>2.556213017751479</v>
      </c>
    </row>
    <row r="974" spans="52:52" x14ac:dyDescent="0.25">
      <c r="AZ974" s="9">
        <v>0.18934911242603542</v>
      </c>
    </row>
    <row r="975" spans="52:52" x14ac:dyDescent="0.25">
      <c r="AZ975" s="9">
        <v>4.4733727810650885</v>
      </c>
    </row>
    <row r="976" spans="52:52" x14ac:dyDescent="0.25">
      <c r="AZ976" s="9">
        <v>1.6804733727810648</v>
      </c>
    </row>
    <row r="977" spans="52:52" x14ac:dyDescent="0.25">
      <c r="AZ977" s="9">
        <v>4.5207100591715967</v>
      </c>
    </row>
    <row r="978" spans="52:52" x14ac:dyDescent="0.25">
      <c r="AZ978" s="9">
        <v>3.9053254437869818</v>
      </c>
    </row>
    <row r="979" spans="52:52" x14ac:dyDescent="0.25">
      <c r="AZ979" s="9">
        <v>4.2366863905325438</v>
      </c>
    </row>
    <row r="980" spans="52:52" x14ac:dyDescent="0.25">
      <c r="AZ980" s="9">
        <v>3.8343195266272181</v>
      </c>
    </row>
    <row r="981" spans="52:52" x14ac:dyDescent="0.25">
      <c r="AZ981" s="9">
        <v>5.0887573964497044</v>
      </c>
    </row>
    <row r="982" spans="52:52" x14ac:dyDescent="0.25">
      <c r="AZ982" s="9">
        <v>3.5739644970414197</v>
      </c>
    </row>
    <row r="983" spans="52:52" x14ac:dyDescent="0.25">
      <c r="AZ983" s="9">
        <v>3.2899408284023663</v>
      </c>
    </row>
    <row r="984" spans="52:52" x14ac:dyDescent="0.25">
      <c r="AZ984" s="9">
        <v>4.165680473372781</v>
      </c>
    </row>
    <row r="985" spans="52:52" x14ac:dyDescent="0.25">
      <c r="AZ985" s="9">
        <v>2.556213017751479</v>
      </c>
    </row>
    <row r="986" spans="52:52" x14ac:dyDescent="0.25">
      <c r="AZ986" s="9">
        <v>0.18934911242603542</v>
      </c>
    </row>
    <row r="987" spans="52:52" x14ac:dyDescent="0.25">
      <c r="AZ987" s="9">
        <v>4.4733727810650885</v>
      </c>
    </row>
    <row r="988" spans="52:52" x14ac:dyDescent="0.25">
      <c r="AZ988" s="9">
        <v>1.6804733727810648</v>
      </c>
    </row>
    <row r="989" spans="52:52" x14ac:dyDescent="0.25">
      <c r="AZ989" s="9">
        <v>4.5207100591715967</v>
      </c>
    </row>
    <row r="990" spans="52:52" x14ac:dyDescent="0.25">
      <c r="AZ990" s="9">
        <v>3.9053254437869818</v>
      </c>
    </row>
    <row r="991" spans="52:52" x14ac:dyDescent="0.25">
      <c r="AZ991" s="9">
        <v>4.2366863905325438</v>
      </c>
    </row>
    <row r="992" spans="52:52" x14ac:dyDescent="0.25">
      <c r="AZ992" s="9">
        <v>3.8343195266272181</v>
      </c>
    </row>
    <row r="993" spans="52:52" x14ac:dyDescent="0.25">
      <c r="AZ993" s="9">
        <v>5.0887573964497044</v>
      </c>
    </row>
    <row r="994" spans="52:52" x14ac:dyDescent="0.25">
      <c r="AZ994" s="9">
        <v>3.5739644970414197</v>
      </c>
    </row>
    <row r="995" spans="52:52" x14ac:dyDescent="0.25">
      <c r="AZ995" s="9">
        <v>3.2899408284023663</v>
      </c>
    </row>
    <row r="996" spans="52:52" x14ac:dyDescent="0.25">
      <c r="AZ996" s="9">
        <v>4.165680473372781</v>
      </c>
    </row>
    <row r="997" spans="52:52" x14ac:dyDescent="0.25">
      <c r="AZ997" s="9">
        <v>2.556213017751479</v>
      </c>
    </row>
    <row r="998" spans="52:52" x14ac:dyDescent="0.25">
      <c r="AZ998" s="9">
        <v>0.18934911242603542</v>
      </c>
    </row>
    <row r="999" spans="52:52" x14ac:dyDescent="0.25">
      <c r="AZ999" s="9">
        <v>4.4733727810650885</v>
      </c>
    </row>
    <row r="1000" spans="52:52" x14ac:dyDescent="0.25">
      <c r="AZ1000" s="9">
        <v>1.6804733727810648</v>
      </c>
    </row>
    <row r="1001" spans="52:52" x14ac:dyDescent="0.25">
      <c r="AZ1001" s="9">
        <v>4.5207100591715967</v>
      </c>
    </row>
    <row r="1002" spans="52:52" x14ac:dyDescent="0.25">
      <c r="AZ1002" s="9">
        <v>3.9053254437869818</v>
      </c>
    </row>
    <row r="1003" spans="52:52" x14ac:dyDescent="0.25">
      <c r="AZ1003" s="9">
        <v>4.2366863905325438</v>
      </c>
    </row>
    <row r="1004" spans="52:52" x14ac:dyDescent="0.25">
      <c r="AZ1004" s="9">
        <v>3.8343195266272181</v>
      </c>
    </row>
    <row r="1005" spans="52:52" x14ac:dyDescent="0.25">
      <c r="AZ1005" s="9">
        <v>5.0887573964497044</v>
      </c>
    </row>
    <row r="1006" spans="52:52" x14ac:dyDescent="0.25">
      <c r="AZ1006" s="9">
        <v>3.5739644970414197</v>
      </c>
    </row>
    <row r="1007" spans="52:52" x14ac:dyDescent="0.25">
      <c r="AZ1007" s="9">
        <v>3.2899408284023663</v>
      </c>
    </row>
    <row r="1008" spans="52:52" x14ac:dyDescent="0.25">
      <c r="AZ1008" s="9">
        <v>4.165680473372781</v>
      </c>
    </row>
    <row r="1009" spans="52:52" x14ac:dyDescent="0.25">
      <c r="AZ1009" s="9">
        <v>2.556213017751479</v>
      </c>
    </row>
    <row r="1010" spans="52:52" x14ac:dyDescent="0.25">
      <c r="AZ1010" s="9">
        <v>0.18934911242603542</v>
      </c>
    </row>
    <row r="1011" spans="52:52" x14ac:dyDescent="0.25">
      <c r="AZ1011" s="9">
        <v>4.4733727810650885</v>
      </c>
    </row>
    <row r="1012" spans="52:52" x14ac:dyDescent="0.25">
      <c r="AZ1012" s="9">
        <v>1.6804733727810648</v>
      </c>
    </row>
    <row r="1013" spans="52:52" x14ac:dyDescent="0.25">
      <c r="AZ1013" s="9">
        <v>4.5207100591715967</v>
      </c>
    </row>
    <row r="1014" spans="52:52" x14ac:dyDescent="0.25">
      <c r="AZ1014" s="9">
        <v>3.9053254437869818</v>
      </c>
    </row>
    <row r="1015" spans="52:52" x14ac:dyDescent="0.25">
      <c r="AZ1015" s="9">
        <v>4.2366863905325438</v>
      </c>
    </row>
    <row r="1016" spans="52:52" x14ac:dyDescent="0.25">
      <c r="AZ1016" s="9">
        <v>3.8343195266272181</v>
      </c>
    </row>
    <row r="1017" spans="52:52" x14ac:dyDescent="0.25">
      <c r="AZ1017" s="9">
        <v>5.0887573964497044</v>
      </c>
    </row>
    <row r="1018" spans="52:52" x14ac:dyDescent="0.25">
      <c r="AZ1018" s="9">
        <v>3.5739644970414197</v>
      </c>
    </row>
    <row r="1019" spans="52:52" x14ac:dyDescent="0.25">
      <c r="AZ1019" s="9">
        <v>3.2899408284023663</v>
      </c>
    </row>
    <row r="1020" spans="52:52" x14ac:dyDescent="0.25">
      <c r="AZ1020" s="9">
        <v>4.165680473372781</v>
      </c>
    </row>
    <row r="1021" spans="52:52" x14ac:dyDescent="0.25">
      <c r="AZ1021" s="9">
        <v>2.556213017751479</v>
      </c>
    </row>
    <row r="1022" spans="52:52" x14ac:dyDescent="0.25">
      <c r="AZ1022" s="9">
        <v>0.18934911242603542</v>
      </c>
    </row>
    <row r="1023" spans="52:52" x14ac:dyDescent="0.25">
      <c r="AZ1023" s="9">
        <v>4.4733727810650885</v>
      </c>
    </row>
    <row r="1024" spans="52:52" x14ac:dyDescent="0.25">
      <c r="AZ1024" s="9">
        <v>1.6804733727810648</v>
      </c>
    </row>
    <row r="1025" spans="52:52" x14ac:dyDescent="0.25">
      <c r="AZ1025" s="9">
        <v>4.5207100591715967</v>
      </c>
    </row>
    <row r="1026" spans="52:52" x14ac:dyDescent="0.25">
      <c r="AZ1026" s="9">
        <v>3.9053254437869818</v>
      </c>
    </row>
    <row r="1027" spans="52:52" x14ac:dyDescent="0.25">
      <c r="AZ1027" s="9">
        <v>4.2366863905325438</v>
      </c>
    </row>
    <row r="1028" spans="52:52" x14ac:dyDescent="0.25">
      <c r="AZ1028" s="9">
        <v>3.8343195266272181</v>
      </c>
    </row>
    <row r="1029" spans="52:52" x14ac:dyDescent="0.25">
      <c r="AZ1029" s="9">
        <v>5.0887573964497044</v>
      </c>
    </row>
    <row r="1030" spans="52:52" x14ac:dyDescent="0.25">
      <c r="AZ1030" s="9">
        <v>3.5739644970414197</v>
      </c>
    </row>
    <row r="1031" spans="52:52" x14ac:dyDescent="0.25">
      <c r="AZ1031" s="9">
        <v>3.2899408284023663</v>
      </c>
    </row>
    <row r="1032" spans="52:52" x14ac:dyDescent="0.25">
      <c r="AZ1032" s="9">
        <v>4.165680473372781</v>
      </c>
    </row>
    <row r="1033" spans="52:52" x14ac:dyDescent="0.25">
      <c r="AZ1033" s="9">
        <v>2.556213017751479</v>
      </c>
    </row>
    <row r="1034" spans="52:52" x14ac:dyDescent="0.25">
      <c r="AZ1034" s="9">
        <v>0.18934911242603542</v>
      </c>
    </row>
    <row r="1035" spans="52:52" x14ac:dyDescent="0.25">
      <c r="AZ1035" s="9">
        <v>4.4733727810650885</v>
      </c>
    </row>
    <row r="1036" spans="52:52" x14ac:dyDescent="0.25">
      <c r="AZ1036" s="9">
        <v>1.6804733727810648</v>
      </c>
    </row>
    <row r="1037" spans="52:52" x14ac:dyDescent="0.25">
      <c r="AZ1037" s="9">
        <v>4.5207100591715967</v>
      </c>
    </row>
    <row r="1038" spans="52:52" x14ac:dyDescent="0.25">
      <c r="AZ1038" s="9">
        <v>3.9053254437869818</v>
      </c>
    </row>
    <row r="1039" spans="52:52" x14ac:dyDescent="0.25">
      <c r="AZ1039" s="9">
        <v>4.2366863905325438</v>
      </c>
    </row>
    <row r="1040" spans="52:52" x14ac:dyDescent="0.25">
      <c r="AZ1040" s="9">
        <v>3.8343195266272181</v>
      </c>
    </row>
    <row r="1041" spans="52:52" x14ac:dyDescent="0.25">
      <c r="AZ1041" s="9">
        <v>5.0887573964497044</v>
      </c>
    </row>
    <row r="1042" spans="52:52" x14ac:dyDescent="0.25">
      <c r="AZ1042" s="9">
        <v>3.5739644970414197</v>
      </c>
    </row>
    <row r="1043" spans="52:52" x14ac:dyDescent="0.25">
      <c r="AZ1043" s="9">
        <v>3.2899408284023663</v>
      </c>
    </row>
    <row r="1044" spans="52:52" x14ac:dyDescent="0.25">
      <c r="AZ1044" s="9">
        <v>4.165680473372781</v>
      </c>
    </row>
    <row r="1045" spans="52:52" x14ac:dyDescent="0.25">
      <c r="AZ1045" s="9">
        <v>2.556213017751479</v>
      </c>
    </row>
    <row r="1046" spans="52:52" x14ac:dyDescent="0.25">
      <c r="AZ1046" s="9">
        <v>0.18934911242603542</v>
      </c>
    </row>
    <row r="1047" spans="52:52" x14ac:dyDescent="0.25">
      <c r="AZ1047" s="9">
        <v>4.4733727810650885</v>
      </c>
    </row>
    <row r="1048" spans="52:52" x14ac:dyDescent="0.25">
      <c r="AZ1048" s="9">
        <v>1.6804733727810648</v>
      </c>
    </row>
    <row r="1049" spans="52:52" x14ac:dyDescent="0.25">
      <c r="AZ1049" s="9">
        <v>4.5207100591715967</v>
      </c>
    </row>
    <row r="1050" spans="52:52" x14ac:dyDescent="0.25">
      <c r="AZ1050" s="9">
        <v>3.9053254437869818</v>
      </c>
    </row>
    <row r="1051" spans="52:52" x14ac:dyDescent="0.25">
      <c r="AZ1051" s="9">
        <v>4.2366863905325438</v>
      </c>
    </row>
    <row r="1052" spans="52:52" x14ac:dyDescent="0.25">
      <c r="AZ1052" s="9">
        <v>3.8343195266272181</v>
      </c>
    </row>
    <row r="1053" spans="52:52" x14ac:dyDescent="0.25">
      <c r="AZ1053" s="9">
        <v>5.0887573964497044</v>
      </c>
    </row>
    <row r="1054" spans="52:52" x14ac:dyDescent="0.25">
      <c r="AZ1054" s="9">
        <v>3.5739644970414197</v>
      </c>
    </row>
    <row r="1055" spans="52:52" x14ac:dyDescent="0.25">
      <c r="AZ1055" s="9">
        <v>3.2899408284023663</v>
      </c>
    </row>
    <row r="1056" spans="52:52" x14ac:dyDescent="0.25">
      <c r="AZ1056" s="9">
        <v>4.165680473372781</v>
      </c>
    </row>
    <row r="1057" spans="52:52" x14ac:dyDescent="0.25">
      <c r="AZ1057" s="9">
        <v>2.556213017751479</v>
      </c>
    </row>
    <row r="1058" spans="52:52" x14ac:dyDescent="0.25">
      <c r="AZ1058" s="9">
        <v>0.18934911242603542</v>
      </c>
    </row>
    <row r="1059" spans="52:52" x14ac:dyDescent="0.25">
      <c r="AZ1059" s="9">
        <v>4.4733727810650885</v>
      </c>
    </row>
    <row r="1060" spans="52:52" x14ac:dyDescent="0.25">
      <c r="AZ1060" s="9">
        <v>1.6804733727810648</v>
      </c>
    </row>
    <row r="1061" spans="52:52" x14ac:dyDescent="0.25">
      <c r="AZ1061" s="9">
        <v>4.5207100591715967</v>
      </c>
    </row>
    <row r="1062" spans="52:52" x14ac:dyDescent="0.25">
      <c r="AZ1062" s="9">
        <v>3.9053254437869818</v>
      </c>
    </row>
    <row r="1063" spans="52:52" x14ac:dyDescent="0.25">
      <c r="AZ1063" s="9">
        <v>4.2366863905325438</v>
      </c>
    </row>
    <row r="1064" spans="52:52" x14ac:dyDescent="0.25">
      <c r="AZ1064" s="9">
        <v>3.8343195266272181</v>
      </c>
    </row>
    <row r="1065" spans="52:52" x14ac:dyDescent="0.25">
      <c r="AZ1065" s="9">
        <v>5.0887573964497044</v>
      </c>
    </row>
    <row r="1066" spans="52:52" x14ac:dyDescent="0.25">
      <c r="AZ1066" s="9">
        <v>3.5739644970414197</v>
      </c>
    </row>
    <row r="1067" spans="52:52" x14ac:dyDescent="0.25">
      <c r="AZ1067" s="9">
        <v>3.2899408284023663</v>
      </c>
    </row>
    <row r="1068" spans="52:52" x14ac:dyDescent="0.25">
      <c r="AZ1068" s="9">
        <v>4.165680473372781</v>
      </c>
    </row>
    <row r="1069" spans="52:52" x14ac:dyDescent="0.25">
      <c r="AZ1069" s="9">
        <v>2.556213017751479</v>
      </c>
    </row>
    <row r="1070" spans="52:52" x14ac:dyDescent="0.25">
      <c r="AZ1070" s="9">
        <v>0.18934911242603542</v>
      </c>
    </row>
    <row r="1071" spans="52:52" x14ac:dyDescent="0.25">
      <c r="AZ1071" s="9">
        <v>4.4733727810650885</v>
      </c>
    </row>
    <row r="1072" spans="52:52" x14ac:dyDescent="0.25">
      <c r="AZ1072" s="9">
        <v>1.6804733727810648</v>
      </c>
    </row>
    <row r="1073" spans="52:52" x14ac:dyDescent="0.25">
      <c r="AZ1073" s="9">
        <v>4.5207100591715967</v>
      </c>
    </row>
    <row r="1074" spans="52:52" x14ac:dyDescent="0.25">
      <c r="AZ1074" s="9">
        <v>3.9053254437869818</v>
      </c>
    </row>
    <row r="1075" spans="52:52" x14ac:dyDescent="0.25">
      <c r="AZ1075" s="9">
        <v>4.2366863905325438</v>
      </c>
    </row>
    <row r="1076" spans="52:52" x14ac:dyDescent="0.25">
      <c r="AZ1076" s="9">
        <v>3.8343195266272181</v>
      </c>
    </row>
    <row r="1077" spans="52:52" x14ac:dyDescent="0.25">
      <c r="AZ1077" s="9">
        <v>5.0887573964497044</v>
      </c>
    </row>
    <row r="1078" spans="52:52" x14ac:dyDescent="0.25">
      <c r="AZ1078" s="9">
        <v>3.5739644970414197</v>
      </c>
    </row>
    <row r="1079" spans="52:52" x14ac:dyDescent="0.25">
      <c r="AZ1079" s="9">
        <v>3.2899408284023663</v>
      </c>
    </row>
    <row r="1080" spans="52:52" x14ac:dyDescent="0.25">
      <c r="AZ1080" s="9">
        <v>4.165680473372781</v>
      </c>
    </row>
    <row r="1081" spans="52:52" x14ac:dyDescent="0.25">
      <c r="AZ1081" s="9">
        <v>2.556213017751479</v>
      </c>
    </row>
    <row r="1082" spans="52:52" x14ac:dyDescent="0.25">
      <c r="AZ1082" s="9">
        <v>0.18934911242603542</v>
      </c>
    </row>
    <row r="1083" spans="52:52" x14ac:dyDescent="0.25">
      <c r="AZ1083" s="9">
        <v>4.4733727810650885</v>
      </c>
    </row>
    <row r="1084" spans="52:52" x14ac:dyDescent="0.25">
      <c r="AZ1084" s="9">
        <v>1.6804733727810648</v>
      </c>
    </row>
    <row r="1085" spans="52:52" x14ac:dyDescent="0.25">
      <c r="AZ1085" s="9">
        <v>4.5207100591715967</v>
      </c>
    </row>
    <row r="1086" spans="52:52" x14ac:dyDescent="0.25">
      <c r="AZ1086" s="9">
        <v>3.9053254437869818</v>
      </c>
    </row>
    <row r="1087" spans="52:52" x14ac:dyDescent="0.25">
      <c r="AZ1087" s="9">
        <v>4.2366863905325438</v>
      </c>
    </row>
    <row r="1088" spans="52:52" x14ac:dyDescent="0.25">
      <c r="AZ1088" s="9">
        <v>3.8343195266272181</v>
      </c>
    </row>
    <row r="1089" spans="52:52" x14ac:dyDescent="0.25">
      <c r="AZ1089" s="9">
        <v>5.0887573964497044</v>
      </c>
    </row>
    <row r="1090" spans="52:52" x14ac:dyDescent="0.25">
      <c r="AZ1090" s="9">
        <v>3.5739644970414197</v>
      </c>
    </row>
    <row r="1091" spans="52:52" x14ac:dyDescent="0.25">
      <c r="AZ1091" s="9">
        <v>3.2899408284023663</v>
      </c>
    </row>
    <row r="1092" spans="52:52" x14ac:dyDescent="0.25">
      <c r="AZ1092" s="9">
        <v>4.165680473372781</v>
      </c>
    </row>
    <row r="1093" spans="52:52" x14ac:dyDescent="0.25">
      <c r="AZ1093" s="9">
        <v>2.556213017751479</v>
      </c>
    </row>
    <row r="1094" spans="52:52" x14ac:dyDescent="0.25">
      <c r="AZ1094" s="9">
        <v>0.18934911242603542</v>
      </c>
    </row>
    <row r="1095" spans="52:52" x14ac:dyDescent="0.25">
      <c r="AZ1095" s="9">
        <v>4.4733727810650885</v>
      </c>
    </row>
    <row r="1096" spans="52:52" x14ac:dyDescent="0.25">
      <c r="AZ1096" s="9">
        <v>1.6804733727810648</v>
      </c>
    </row>
    <row r="1097" spans="52:52" x14ac:dyDescent="0.25">
      <c r="AZ1097" s="9">
        <v>4.5207100591715967</v>
      </c>
    </row>
    <row r="1098" spans="52:52" x14ac:dyDescent="0.25">
      <c r="AZ1098" s="9">
        <v>3.9053254437869818</v>
      </c>
    </row>
    <row r="1099" spans="52:52" x14ac:dyDescent="0.25">
      <c r="AZ1099" s="9">
        <v>4.2366863905325438</v>
      </c>
    </row>
    <row r="1100" spans="52:52" x14ac:dyDescent="0.25">
      <c r="AZ1100" s="9">
        <v>3.8343195266272181</v>
      </c>
    </row>
    <row r="1101" spans="52:52" x14ac:dyDescent="0.25">
      <c r="AZ1101" s="9">
        <v>5.0887573964497044</v>
      </c>
    </row>
    <row r="1102" spans="52:52" x14ac:dyDescent="0.25">
      <c r="AZ1102" s="9">
        <v>3.5739644970414197</v>
      </c>
    </row>
    <row r="1103" spans="52:52" x14ac:dyDescent="0.25">
      <c r="AZ1103" s="9">
        <v>3.2899408284023663</v>
      </c>
    </row>
    <row r="1104" spans="52:52" x14ac:dyDescent="0.25">
      <c r="AZ1104" s="9">
        <v>4.165680473372781</v>
      </c>
    </row>
    <row r="1105" spans="52:52" x14ac:dyDescent="0.25">
      <c r="AZ1105" s="9">
        <v>2.556213017751479</v>
      </c>
    </row>
    <row r="1106" spans="52:52" x14ac:dyDescent="0.25">
      <c r="AZ1106" s="9">
        <v>0.18934911242603542</v>
      </c>
    </row>
    <row r="1107" spans="52:52" x14ac:dyDescent="0.25">
      <c r="AZ1107" s="9">
        <v>4.4733727810650885</v>
      </c>
    </row>
    <row r="1108" spans="52:52" x14ac:dyDescent="0.25">
      <c r="AZ1108" s="9">
        <v>1.6804733727810648</v>
      </c>
    </row>
    <row r="1109" spans="52:52" x14ac:dyDescent="0.25">
      <c r="AZ1109" s="9">
        <v>4.5207100591715967</v>
      </c>
    </row>
    <row r="1110" spans="52:52" x14ac:dyDescent="0.25">
      <c r="AZ1110" s="9">
        <v>3.9053254437869818</v>
      </c>
    </row>
    <row r="1111" spans="52:52" x14ac:dyDescent="0.25">
      <c r="AZ1111" s="9">
        <v>4.2366863905325438</v>
      </c>
    </row>
    <row r="1112" spans="52:52" x14ac:dyDescent="0.25">
      <c r="AZ1112" s="9">
        <v>3.8343195266272181</v>
      </c>
    </row>
    <row r="1113" spans="52:52" x14ac:dyDescent="0.25">
      <c r="AZ1113" s="9">
        <v>5.0887573964497044</v>
      </c>
    </row>
    <row r="1114" spans="52:52" x14ac:dyDescent="0.25">
      <c r="AZ1114" s="9">
        <v>3.5739644970414197</v>
      </c>
    </row>
    <row r="1115" spans="52:52" x14ac:dyDescent="0.25">
      <c r="AZ1115" s="9">
        <v>3.2899408284023663</v>
      </c>
    </row>
    <row r="1116" spans="52:52" x14ac:dyDescent="0.25">
      <c r="AZ1116" s="9">
        <v>4.165680473372781</v>
      </c>
    </row>
    <row r="1117" spans="52:52" x14ac:dyDescent="0.25">
      <c r="AZ1117" s="9">
        <v>2.556213017751479</v>
      </c>
    </row>
    <row r="1118" spans="52:52" x14ac:dyDescent="0.25">
      <c r="AZ1118" s="9">
        <v>0.18934911242603542</v>
      </c>
    </row>
    <row r="1119" spans="52:52" x14ac:dyDescent="0.25">
      <c r="AZ1119" s="9">
        <v>4.4733727810650885</v>
      </c>
    </row>
    <row r="1120" spans="52:52" x14ac:dyDescent="0.25">
      <c r="AZ1120" s="9">
        <v>1.6804733727810648</v>
      </c>
    </row>
    <row r="1121" spans="52:52" x14ac:dyDescent="0.25">
      <c r="AZ1121" s="9">
        <v>4.5207100591715967</v>
      </c>
    </row>
    <row r="1122" spans="52:52" x14ac:dyDescent="0.25">
      <c r="AZ1122" s="9">
        <v>3.9053254437869818</v>
      </c>
    </row>
    <row r="1123" spans="52:52" x14ac:dyDescent="0.25">
      <c r="AZ1123" s="9">
        <v>4.2366863905325438</v>
      </c>
    </row>
    <row r="1124" spans="52:52" x14ac:dyDescent="0.25">
      <c r="AZ1124" s="9">
        <v>3.8343195266272181</v>
      </c>
    </row>
    <row r="1125" spans="52:52" x14ac:dyDescent="0.25">
      <c r="AZ1125" s="9">
        <v>5.0887573964497044</v>
      </c>
    </row>
    <row r="1126" spans="52:52" x14ac:dyDescent="0.25">
      <c r="AZ1126" s="9">
        <v>3.5739644970414197</v>
      </c>
    </row>
    <row r="1127" spans="52:52" x14ac:dyDescent="0.25">
      <c r="AZ1127" s="9">
        <v>3.2899408284023663</v>
      </c>
    </row>
    <row r="1128" spans="52:52" x14ac:dyDescent="0.25">
      <c r="AZ1128" s="9">
        <v>4.165680473372781</v>
      </c>
    </row>
    <row r="1129" spans="52:52" x14ac:dyDescent="0.25">
      <c r="AZ1129" s="9">
        <v>2.556213017751479</v>
      </c>
    </row>
    <row r="1130" spans="52:52" x14ac:dyDescent="0.25">
      <c r="AZ1130" s="9">
        <v>0.18934911242603542</v>
      </c>
    </row>
    <row r="1131" spans="52:52" x14ac:dyDescent="0.25">
      <c r="AZ1131" s="9">
        <v>4.4733727810650885</v>
      </c>
    </row>
    <row r="1132" spans="52:52" x14ac:dyDescent="0.25">
      <c r="AZ1132" s="9">
        <v>1.6804733727810648</v>
      </c>
    </row>
    <row r="1133" spans="52:52" x14ac:dyDescent="0.25">
      <c r="AZ1133" s="9">
        <v>4.5207100591715967</v>
      </c>
    </row>
    <row r="1134" spans="52:52" x14ac:dyDescent="0.25">
      <c r="AZ1134" s="9">
        <v>3.9053254437869818</v>
      </c>
    </row>
    <row r="1135" spans="52:52" x14ac:dyDescent="0.25">
      <c r="AZ1135" s="9">
        <v>4.2366863905325438</v>
      </c>
    </row>
    <row r="1136" spans="52:52" x14ac:dyDescent="0.25">
      <c r="AZ1136" s="9">
        <v>3.8343195266272181</v>
      </c>
    </row>
    <row r="1137" spans="52:52" x14ac:dyDescent="0.25">
      <c r="AZ1137" s="9">
        <v>5.0887573964497044</v>
      </c>
    </row>
    <row r="1138" spans="52:52" x14ac:dyDescent="0.25">
      <c r="AZ1138" s="9">
        <v>3.5739644970414197</v>
      </c>
    </row>
    <row r="1139" spans="52:52" x14ac:dyDescent="0.25">
      <c r="AZ1139" s="9">
        <v>3.2899408284023663</v>
      </c>
    </row>
    <row r="1140" spans="52:52" x14ac:dyDescent="0.25">
      <c r="AZ1140" s="9">
        <v>4.165680473372781</v>
      </c>
    </row>
    <row r="1141" spans="52:52" x14ac:dyDescent="0.25">
      <c r="AZ1141" s="9">
        <v>2.556213017751479</v>
      </c>
    </row>
    <row r="1142" spans="52:52" x14ac:dyDescent="0.25">
      <c r="AZ1142" s="9">
        <v>0.18934911242603542</v>
      </c>
    </row>
    <row r="1143" spans="52:52" x14ac:dyDescent="0.25">
      <c r="AZ1143" s="9">
        <v>4.4733727810650885</v>
      </c>
    </row>
    <row r="1144" spans="52:52" x14ac:dyDescent="0.25">
      <c r="AZ1144" s="9">
        <v>1.6804733727810648</v>
      </c>
    </row>
    <row r="1145" spans="52:52" x14ac:dyDescent="0.25">
      <c r="AZ1145" s="9">
        <v>4.5207100591715967</v>
      </c>
    </row>
    <row r="1146" spans="52:52" x14ac:dyDescent="0.25">
      <c r="AZ1146" s="9">
        <v>3.9053254437869818</v>
      </c>
    </row>
    <row r="1147" spans="52:52" x14ac:dyDescent="0.25">
      <c r="AZ1147" s="9">
        <v>4.2366863905325438</v>
      </c>
    </row>
    <row r="1148" spans="52:52" x14ac:dyDescent="0.25">
      <c r="AZ1148" s="9">
        <v>3.8343195266272181</v>
      </c>
    </row>
    <row r="1149" spans="52:52" x14ac:dyDescent="0.25">
      <c r="AZ1149" s="9">
        <v>5.0887573964497044</v>
      </c>
    </row>
    <row r="1150" spans="52:52" x14ac:dyDescent="0.25">
      <c r="AZ1150" s="9">
        <v>3.5739644970414197</v>
      </c>
    </row>
    <row r="1151" spans="52:52" x14ac:dyDescent="0.25">
      <c r="AZ1151" s="9">
        <v>3.2899408284023663</v>
      </c>
    </row>
    <row r="1152" spans="52:52" x14ac:dyDescent="0.25">
      <c r="AZ1152" s="9">
        <v>4.165680473372781</v>
      </c>
    </row>
    <row r="1153" spans="52:52" x14ac:dyDescent="0.25">
      <c r="AZ1153" s="9">
        <v>2.556213017751479</v>
      </c>
    </row>
    <row r="1154" spans="52:52" x14ac:dyDescent="0.25">
      <c r="AZ1154" s="9">
        <v>0.18934911242603542</v>
      </c>
    </row>
    <row r="1155" spans="52:52" x14ac:dyDescent="0.25">
      <c r="AZ1155" s="9">
        <v>4.4733727810650885</v>
      </c>
    </row>
    <row r="1156" spans="52:52" x14ac:dyDescent="0.25">
      <c r="AZ1156" s="9">
        <v>1.6804733727810648</v>
      </c>
    </row>
    <row r="1157" spans="52:52" x14ac:dyDescent="0.25">
      <c r="AZ1157" s="9">
        <v>4.5207100591715967</v>
      </c>
    </row>
    <row r="1158" spans="52:52" x14ac:dyDescent="0.25">
      <c r="AZ1158" s="9">
        <v>3.9053254437869818</v>
      </c>
    </row>
    <row r="1159" spans="52:52" x14ac:dyDescent="0.25">
      <c r="AZ1159" s="9">
        <v>4.2366863905325438</v>
      </c>
    </row>
    <row r="1160" spans="52:52" x14ac:dyDescent="0.25">
      <c r="AZ1160" s="9">
        <v>3.8343195266272181</v>
      </c>
    </row>
    <row r="1161" spans="52:52" x14ac:dyDescent="0.25">
      <c r="AZ1161" s="9">
        <v>5.0887573964497044</v>
      </c>
    </row>
    <row r="1162" spans="52:52" x14ac:dyDescent="0.25">
      <c r="AZ1162" s="9">
        <v>3.5739644970414197</v>
      </c>
    </row>
    <row r="1163" spans="52:52" x14ac:dyDescent="0.25">
      <c r="AZ1163" s="9">
        <v>3.2899408284023663</v>
      </c>
    </row>
    <row r="1164" spans="52:52" x14ac:dyDescent="0.25">
      <c r="AZ1164" s="9">
        <v>4.165680473372781</v>
      </c>
    </row>
    <row r="1165" spans="52:52" x14ac:dyDescent="0.25">
      <c r="AZ1165" s="9">
        <v>2.556213017751479</v>
      </c>
    </row>
    <row r="1166" spans="52:52" x14ac:dyDescent="0.25">
      <c r="AZ1166" s="9">
        <v>0.18934911242603542</v>
      </c>
    </row>
    <row r="1167" spans="52:52" x14ac:dyDescent="0.25">
      <c r="AZ1167" s="9">
        <v>4.4733727810650885</v>
      </c>
    </row>
    <row r="1168" spans="52:52" x14ac:dyDescent="0.25">
      <c r="AZ1168" s="9">
        <v>1.6804733727810648</v>
      </c>
    </row>
    <row r="1169" spans="52:52" x14ac:dyDescent="0.25">
      <c r="AZ1169" s="9">
        <v>4.5207100591715967</v>
      </c>
    </row>
    <row r="1170" spans="52:52" x14ac:dyDescent="0.25">
      <c r="AZ1170" s="9">
        <v>3.9053254437869818</v>
      </c>
    </row>
    <row r="1171" spans="52:52" x14ac:dyDescent="0.25">
      <c r="AZ1171" s="9">
        <v>4.2366863905325438</v>
      </c>
    </row>
    <row r="1172" spans="52:52" x14ac:dyDescent="0.25">
      <c r="AZ1172" s="9">
        <v>3.8343195266272181</v>
      </c>
    </row>
    <row r="1173" spans="52:52" x14ac:dyDescent="0.25">
      <c r="AZ1173" s="9">
        <v>5.0887573964497044</v>
      </c>
    </row>
    <row r="1174" spans="52:52" x14ac:dyDescent="0.25">
      <c r="AZ1174" s="9">
        <v>3.5739644970414197</v>
      </c>
    </row>
    <row r="1175" spans="52:52" x14ac:dyDescent="0.25">
      <c r="AZ1175" s="9">
        <v>3.2899408284023663</v>
      </c>
    </row>
    <row r="1176" spans="52:52" x14ac:dyDescent="0.25">
      <c r="AZ1176" s="9">
        <v>4.165680473372781</v>
      </c>
    </row>
    <row r="1177" spans="52:52" x14ac:dyDescent="0.25">
      <c r="AZ1177" s="9">
        <v>2.556213017751479</v>
      </c>
    </row>
    <row r="1178" spans="52:52" x14ac:dyDescent="0.25">
      <c r="AZ1178" s="9">
        <v>0.18934911242603542</v>
      </c>
    </row>
    <row r="1179" spans="52:52" x14ac:dyDescent="0.25">
      <c r="AZ1179" s="9">
        <v>4.4733727810650885</v>
      </c>
    </row>
    <row r="1180" spans="52:52" x14ac:dyDescent="0.25">
      <c r="AZ1180" s="9">
        <v>1.6804733727810648</v>
      </c>
    </row>
    <row r="1181" spans="52:52" x14ac:dyDescent="0.25">
      <c r="AZ1181" s="9">
        <v>4.5207100591715967</v>
      </c>
    </row>
    <row r="1182" spans="52:52" x14ac:dyDescent="0.25">
      <c r="AZ1182" s="9">
        <v>3.9053254437869818</v>
      </c>
    </row>
    <row r="1183" spans="52:52" x14ac:dyDescent="0.25">
      <c r="AZ1183" s="9">
        <v>4.2366863905325438</v>
      </c>
    </row>
    <row r="1184" spans="52:52" x14ac:dyDescent="0.25">
      <c r="AZ1184" s="9">
        <v>3.8343195266272181</v>
      </c>
    </row>
    <row r="1185" spans="52:52" x14ac:dyDescent="0.25">
      <c r="AZ1185" s="9">
        <v>5.0887573964497044</v>
      </c>
    </row>
    <row r="1186" spans="52:52" x14ac:dyDescent="0.25">
      <c r="AZ1186" s="9">
        <v>3.5739644970414197</v>
      </c>
    </row>
    <row r="1187" spans="52:52" x14ac:dyDescent="0.25">
      <c r="AZ1187" s="9">
        <v>3.2899408284023663</v>
      </c>
    </row>
    <row r="1188" spans="52:52" x14ac:dyDescent="0.25">
      <c r="AZ1188" s="9">
        <v>4.165680473372781</v>
      </c>
    </row>
    <row r="1189" spans="52:52" x14ac:dyDescent="0.25">
      <c r="AZ1189" s="9">
        <v>2.556213017751479</v>
      </c>
    </row>
    <row r="1190" spans="52:52" x14ac:dyDescent="0.25">
      <c r="AZ1190" s="9">
        <v>0.18934911242603542</v>
      </c>
    </row>
    <row r="1191" spans="52:52" x14ac:dyDescent="0.25">
      <c r="AZ1191" s="9">
        <v>4.4733727810650885</v>
      </c>
    </row>
    <row r="1192" spans="52:52" x14ac:dyDescent="0.25">
      <c r="AZ1192" s="9">
        <v>1.6804733727810648</v>
      </c>
    </row>
    <row r="1193" spans="52:52" x14ac:dyDescent="0.25">
      <c r="AZ1193" s="9">
        <v>4.5207100591715967</v>
      </c>
    </row>
    <row r="1194" spans="52:52" x14ac:dyDescent="0.25">
      <c r="AZ1194" s="9">
        <v>3.9053254437869818</v>
      </c>
    </row>
    <row r="1195" spans="52:52" x14ac:dyDescent="0.25">
      <c r="AZ1195" s="9">
        <v>4.2366863905325438</v>
      </c>
    </row>
    <row r="1196" spans="52:52" x14ac:dyDescent="0.25">
      <c r="AZ1196" s="9">
        <v>3.8343195266272181</v>
      </c>
    </row>
    <row r="1197" spans="52:52" x14ac:dyDescent="0.25">
      <c r="AZ1197" s="9">
        <v>5.0887573964497044</v>
      </c>
    </row>
    <row r="1198" spans="52:52" x14ac:dyDescent="0.25">
      <c r="AZ1198" s="9">
        <v>3.5739644970414197</v>
      </c>
    </row>
    <row r="1199" spans="52:52" x14ac:dyDescent="0.25">
      <c r="AZ1199" s="9">
        <v>3.2899408284023663</v>
      </c>
    </row>
    <row r="1200" spans="52:52" x14ac:dyDescent="0.25">
      <c r="AZ1200" s="9">
        <v>4.165680473372781</v>
      </c>
    </row>
    <row r="1201" spans="52:52" x14ac:dyDescent="0.25">
      <c r="AZ1201" s="9">
        <v>2.556213017751479</v>
      </c>
    </row>
    <row r="1202" spans="52:52" x14ac:dyDescent="0.25">
      <c r="AZ1202" s="9">
        <v>0.18934911242603542</v>
      </c>
    </row>
    <row r="1203" spans="52:52" x14ac:dyDescent="0.25">
      <c r="AZ1203" s="9">
        <v>4.4733727810650885</v>
      </c>
    </row>
    <row r="1204" spans="52:52" x14ac:dyDescent="0.25">
      <c r="AZ1204" s="9">
        <v>1.6804733727810648</v>
      </c>
    </row>
    <row r="1205" spans="52:52" x14ac:dyDescent="0.25">
      <c r="AZ1205" s="9">
        <v>4.5207100591715967</v>
      </c>
    </row>
    <row r="1206" spans="52:52" x14ac:dyDescent="0.25">
      <c r="AZ1206" s="9">
        <v>3.9053254437869818</v>
      </c>
    </row>
    <row r="1207" spans="52:52" x14ac:dyDescent="0.25">
      <c r="AZ1207" s="9">
        <v>4.2366863905325438</v>
      </c>
    </row>
    <row r="1208" spans="52:52" x14ac:dyDescent="0.25">
      <c r="AZ1208" s="9">
        <v>3.8343195266272181</v>
      </c>
    </row>
    <row r="1209" spans="52:52" x14ac:dyDescent="0.25">
      <c r="AZ1209" s="9">
        <v>5.0887573964497044</v>
      </c>
    </row>
    <row r="1210" spans="52:52" x14ac:dyDescent="0.25">
      <c r="AZ1210" s="9">
        <v>3.5739644970414197</v>
      </c>
    </row>
    <row r="1211" spans="52:52" x14ac:dyDescent="0.25">
      <c r="AZ1211" s="9">
        <v>3.2899408284023663</v>
      </c>
    </row>
    <row r="1212" spans="52:52" x14ac:dyDescent="0.25">
      <c r="AZ1212" s="9">
        <v>4.165680473372781</v>
      </c>
    </row>
    <row r="1213" spans="52:52" x14ac:dyDescent="0.25">
      <c r="AZ1213" s="9">
        <v>2.556213017751479</v>
      </c>
    </row>
    <row r="1214" spans="52:52" x14ac:dyDescent="0.25">
      <c r="AZ1214" s="9">
        <v>0.18934911242603542</v>
      </c>
    </row>
    <row r="1215" spans="52:52" x14ac:dyDescent="0.25">
      <c r="AZ1215" s="9">
        <v>4.4733727810650885</v>
      </c>
    </row>
    <row r="1216" spans="52:52" x14ac:dyDescent="0.25">
      <c r="AZ1216" s="9">
        <v>1.6804733727810648</v>
      </c>
    </row>
    <row r="1217" spans="52:52" x14ac:dyDescent="0.25">
      <c r="AZ1217" s="9">
        <v>4.5207100591715967</v>
      </c>
    </row>
    <row r="1218" spans="52:52" x14ac:dyDescent="0.25">
      <c r="AZ1218" s="9">
        <v>3.9053254437869818</v>
      </c>
    </row>
    <row r="1219" spans="52:52" x14ac:dyDescent="0.25">
      <c r="AZ1219" s="9">
        <v>4.2366863905325438</v>
      </c>
    </row>
    <row r="1220" spans="52:52" x14ac:dyDescent="0.25">
      <c r="AZ1220" s="9">
        <v>3.8343195266272181</v>
      </c>
    </row>
    <row r="1221" spans="52:52" x14ac:dyDescent="0.25">
      <c r="AZ1221" s="9">
        <v>5.0887573964497044</v>
      </c>
    </row>
    <row r="1222" spans="52:52" x14ac:dyDescent="0.25">
      <c r="AZ1222" s="9">
        <v>3.5739644970414197</v>
      </c>
    </row>
    <row r="1223" spans="52:52" x14ac:dyDescent="0.25">
      <c r="AZ1223" s="9">
        <v>3.2899408284023663</v>
      </c>
    </row>
    <row r="1224" spans="52:52" x14ac:dyDescent="0.25">
      <c r="AZ1224" s="9">
        <v>4.165680473372781</v>
      </c>
    </row>
    <row r="1225" spans="52:52" x14ac:dyDescent="0.25">
      <c r="AZ1225" s="9">
        <v>2.556213017751479</v>
      </c>
    </row>
    <row r="1226" spans="52:52" x14ac:dyDescent="0.25">
      <c r="AZ1226" s="9">
        <v>0.18934911242603542</v>
      </c>
    </row>
    <row r="1227" spans="52:52" x14ac:dyDescent="0.25">
      <c r="AZ1227" s="9">
        <v>4.4733727810650885</v>
      </c>
    </row>
    <row r="1228" spans="52:52" x14ac:dyDescent="0.25">
      <c r="AZ1228" s="9">
        <v>1.6804733727810648</v>
      </c>
    </row>
    <row r="1229" spans="52:52" x14ac:dyDescent="0.25">
      <c r="AZ1229" s="9">
        <v>4.5207100591715967</v>
      </c>
    </row>
    <row r="1230" spans="52:52" x14ac:dyDescent="0.25">
      <c r="AZ1230" s="9">
        <v>3.9053254437869818</v>
      </c>
    </row>
    <row r="1231" spans="52:52" x14ac:dyDescent="0.25">
      <c r="AZ1231" s="9">
        <v>4.2366863905325438</v>
      </c>
    </row>
    <row r="1232" spans="52:52" x14ac:dyDescent="0.25">
      <c r="AZ1232" s="9">
        <v>3.8343195266272181</v>
      </c>
    </row>
    <row r="1233" spans="52:52" x14ac:dyDescent="0.25">
      <c r="AZ1233" s="9">
        <v>5.0887573964497044</v>
      </c>
    </row>
    <row r="1234" spans="52:52" x14ac:dyDescent="0.25">
      <c r="AZ1234" s="9">
        <v>3.5739644970414197</v>
      </c>
    </row>
    <row r="1235" spans="52:52" x14ac:dyDescent="0.25">
      <c r="AZ1235" s="9">
        <v>3.2899408284023663</v>
      </c>
    </row>
    <row r="1236" spans="52:52" x14ac:dyDescent="0.25">
      <c r="AZ1236" s="9">
        <v>4.165680473372781</v>
      </c>
    </row>
    <row r="1237" spans="52:52" x14ac:dyDescent="0.25">
      <c r="AZ1237" s="9">
        <v>2.556213017751479</v>
      </c>
    </row>
    <row r="1238" spans="52:52" x14ac:dyDescent="0.25">
      <c r="AZ1238" s="9">
        <v>0.18934911242603542</v>
      </c>
    </row>
    <row r="1239" spans="52:52" x14ac:dyDescent="0.25">
      <c r="AZ1239" s="9">
        <v>4.4733727810650885</v>
      </c>
    </row>
    <row r="1240" spans="52:52" x14ac:dyDescent="0.25">
      <c r="AZ1240" s="9">
        <v>1.6804733727810648</v>
      </c>
    </row>
    <row r="1241" spans="52:52" x14ac:dyDescent="0.25">
      <c r="AZ1241" s="9">
        <v>4.5207100591715967</v>
      </c>
    </row>
    <row r="1242" spans="52:52" x14ac:dyDescent="0.25">
      <c r="AZ1242" s="9">
        <v>3.9053254437869818</v>
      </c>
    </row>
    <row r="1243" spans="52:52" x14ac:dyDescent="0.25">
      <c r="AZ1243" s="9">
        <v>4.2366863905325438</v>
      </c>
    </row>
    <row r="1244" spans="52:52" x14ac:dyDescent="0.25">
      <c r="AZ1244" s="9">
        <v>3.8343195266272181</v>
      </c>
    </row>
    <row r="1245" spans="52:52" x14ac:dyDescent="0.25">
      <c r="AZ1245" s="9">
        <v>5.0887573964497044</v>
      </c>
    </row>
    <row r="1246" spans="52:52" x14ac:dyDescent="0.25">
      <c r="AZ1246" s="9">
        <v>3.5739644970414197</v>
      </c>
    </row>
    <row r="1247" spans="52:52" x14ac:dyDescent="0.25">
      <c r="AZ1247" s="9">
        <v>3.2899408284023663</v>
      </c>
    </row>
    <row r="1248" spans="52:52" x14ac:dyDescent="0.25">
      <c r="AZ1248" s="9">
        <v>4.165680473372781</v>
      </c>
    </row>
    <row r="1249" spans="52:52" x14ac:dyDescent="0.25">
      <c r="AZ1249" s="9">
        <v>2.556213017751479</v>
      </c>
    </row>
    <row r="1250" spans="52:52" x14ac:dyDescent="0.25">
      <c r="AZ1250" s="9">
        <v>0.18934911242603542</v>
      </c>
    </row>
    <row r="1251" spans="52:52" x14ac:dyDescent="0.25">
      <c r="AZ1251" s="9">
        <v>4.4733727810650885</v>
      </c>
    </row>
    <row r="1252" spans="52:52" x14ac:dyDescent="0.25">
      <c r="AZ1252" s="9">
        <v>1.6804733727810648</v>
      </c>
    </row>
    <row r="1253" spans="52:52" x14ac:dyDescent="0.25">
      <c r="AZ1253" s="9">
        <v>4.5207100591715967</v>
      </c>
    </row>
    <row r="1254" spans="52:52" x14ac:dyDescent="0.25">
      <c r="AZ1254" s="9">
        <v>3.9053254437869818</v>
      </c>
    </row>
    <row r="1255" spans="52:52" x14ac:dyDescent="0.25">
      <c r="AZ1255" s="9">
        <v>4.2366863905325438</v>
      </c>
    </row>
    <row r="1256" spans="52:52" x14ac:dyDescent="0.25">
      <c r="AZ1256" s="9">
        <v>3.8343195266272181</v>
      </c>
    </row>
    <row r="1257" spans="52:52" x14ac:dyDescent="0.25">
      <c r="AZ1257" s="9">
        <v>5.0887573964497044</v>
      </c>
    </row>
    <row r="1258" spans="52:52" x14ac:dyDescent="0.25">
      <c r="AZ1258" s="9">
        <v>3.5739644970414197</v>
      </c>
    </row>
    <row r="1259" spans="52:52" x14ac:dyDescent="0.25">
      <c r="AZ1259" s="9">
        <v>3.2899408284023663</v>
      </c>
    </row>
    <row r="1260" spans="52:52" x14ac:dyDescent="0.25">
      <c r="AZ1260" s="9">
        <v>4.165680473372781</v>
      </c>
    </row>
    <row r="1261" spans="52:52" x14ac:dyDescent="0.25">
      <c r="AZ1261" s="9">
        <v>2.556213017751479</v>
      </c>
    </row>
    <row r="1262" spans="52:52" x14ac:dyDescent="0.25">
      <c r="AZ1262" s="9">
        <v>0.18934911242603542</v>
      </c>
    </row>
    <row r="1263" spans="52:52" x14ac:dyDescent="0.25">
      <c r="AZ1263" s="9">
        <v>4.4733727810650885</v>
      </c>
    </row>
    <row r="1264" spans="52:52" x14ac:dyDescent="0.25">
      <c r="AZ1264" s="9">
        <v>1.6804733727810648</v>
      </c>
    </row>
    <row r="1265" spans="52:52" x14ac:dyDescent="0.25">
      <c r="AZ1265" s="9">
        <v>4.5207100591715967</v>
      </c>
    </row>
    <row r="1266" spans="52:52" x14ac:dyDescent="0.25">
      <c r="AZ1266" s="9">
        <v>3.9053254437869818</v>
      </c>
    </row>
    <row r="1267" spans="52:52" x14ac:dyDescent="0.25">
      <c r="AZ1267" s="9">
        <v>4.2366863905325438</v>
      </c>
    </row>
    <row r="1268" spans="52:52" x14ac:dyDescent="0.25">
      <c r="AZ1268" s="9">
        <v>3.8343195266272181</v>
      </c>
    </row>
    <row r="1269" spans="52:52" x14ac:dyDescent="0.25">
      <c r="AZ1269" s="9">
        <v>5.0887573964497044</v>
      </c>
    </row>
    <row r="1270" spans="52:52" x14ac:dyDescent="0.25">
      <c r="AZ1270" s="9">
        <v>3.5739644970414197</v>
      </c>
    </row>
    <row r="1271" spans="52:52" x14ac:dyDescent="0.25">
      <c r="AZ1271" s="9">
        <v>3.2899408284023663</v>
      </c>
    </row>
    <row r="1272" spans="52:52" x14ac:dyDescent="0.25">
      <c r="AZ1272" s="9">
        <v>4.165680473372781</v>
      </c>
    </row>
    <row r="1273" spans="52:52" x14ac:dyDescent="0.25">
      <c r="AZ1273" s="9">
        <v>2.556213017751479</v>
      </c>
    </row>
    <row r="1274" spans="52:52" x14ac:dyDescent="0.25">
      <c r="AZ1274" s="9">
        <v>0.18934911242603542</v>
      </c>
    </row>
    <row r="1275" spans="52:52" x14ac:dyDescent="0.25">
      <c r="AZ1275" s="9">
        <v>4.4733727810650885</v>
      </c>
    </row>
    <row r="1276" spans="52:52" x14ac:dyDescent="0.25">
      <c r="AZ1276" s="9">
        <v>1.6804733727810648</v>
      </c>
    </row>
    <row r="1277" spans="52:52" x14ac:dyDescent="0.25">
      <c r="AZ1277" s="9">
        <v>4.5207100591715967</v>
      </c>
    </row>
    <row r="1278" spans="52:52" x14ac:dyDescent="0.25">
      <c r="AZ1278" s="9">
        <v>3.9053254437869818</v>
      </c>
    </row>
    <row r="1279" spans="52:52" x14ac:dyDescent="0.25">
      <c r="AZ1279" s="9">
        <v>4.2366863905325438</v>
      </c>
    </row>
    <row r="1280" spans="52:52" x14ac:dyDescent="0.25">
      <c r="AZ1280" s="9">
        <v>3.8343195266272181</v>
      </c>
    </row>
    <row r="1281" spans="52:52" x14ac:dyDescent="0.25">
      <c r="AZ1281" s="9">
        <v>5.0887573964497044</v>
      </c>
    </row>
    <row r="1282" spans="52:52" x14ac:dyDescent="0.25">
      <c r="AZ1282" s="9">
        <v>3.5739644970414197</v>
      </c>
    </row>
    <row r="1283" spans="52:52" x14ac:dyDescent="0.25">
      <c r="AZ1283" s="9">
        <v>3.2899408284023663</v>
      </c>
    </row>
    <row r="1284" spans="52:52" x14ac:dyDescent="0.25">
      <c r="AZ1284" s="9">
        <v>4.165680473372781</v>
      </c>
    </row>
    <row r="1285" spans="52:52" x14ac:dyDescent="0.25">
      <c r="AZ1285" s="9">
        <v>2.556213017751479</v>
      </c>
    </row>
    <row r="1286" spans="52:52" x14ac:dyDescent="0.25">
      <c r="AZ1286" s="9">
        <v>0.18934911242603542</v>
      </c>
    </row>
    <row r="1287" spans="52:52" x14ac:dyDescent="0.25">
      <c r="AZ1287" s="9">
        <v>4.4733727810650885</v>
      </c>
    </row>
    <row r="1288" spans="52:52" x14ac:dyDescent="0.25">
      <c r="AZ1288" s="9">
        <v>1.6804733727810648</v>
      </c>
    </row>
    <row r="1289" spans="52:52" x14ac:dyDescent="0.25">
      <c r="AZ1289" s="9">
        <v>4.5207100591715967</v>
      </c>
    </row>
    <row r="1290" spans="52:52" x14ac:dyDescent="0.25">
      <c r="AZ1290" s="9">
        <v>3.9053254437869818</v>
      </c>
    </row>
    <row r="1291" spans="52:52" x14ac:dyDescent="0.25">
      <c r="AZ1291" s="9">
        <v>4.2366863905325438</v>
      </c>
    </row>
    <row r="1292" spans="52:52" x14ac:dyDescent="0.25">
      <c r="AZ1292" s="9">
        <v>3.8343195266272181</v>
      </c>
    </row>
    <row r="1293" spans="52:52" x14ac:dyDescent="0.25">
      <c r="AZ1293" s="9">
        <v>5.0887573964497044</v>
      </c>
    </row>
    <row r="1294" spans="52:52" x14ac:dyDescent="0.25">
      <c r="AZ1294" s="9">
        <v>3.5739644970414197</v>
      </c>
    </row>
    <row r="1295" spans="52:52" x14ac:dyDescent="0.25">
      <c r="AZ1295" s="9">
        <v>3.2899408284023663</v>
      </c>
    </row>
    <row r="1296" spans="52:52" x14ac:dyDescent="0.25">
      <c r="AZ1296" s="9">
        <v>4.165680473372781</v>
      </c>
    </row>
    <row r="1297" spans="52:52" x14ac:dyDescent="0.25">
      <c r="AZ1297" s="9">
        <v>2.556213017751479</v>
      </c>
    </row>
    <row r="1298" spans="52:52" x14ac:dyDescent="0.25">
      <c r="AZ1298" s="9">
        <v>0.18934911242603542</v>
      </c>
    </row>
    <row r="1299" spans="52:52" x14ac:dyDescent="0.25">
      <c r="AZ1299" s="9">
        <v>4.4733727810650885</v>
      </c>
    </row>
    <row r="1300" spans="52:52" x14ac:dyDescent="0.25">
      <c r="AZ1300" s="9">
        <v>1.6804733727810648</v>
      </c>
    </row>
    <row r="1301" spans="52:52" x14ac:dyDescent="0.25">
      <c r="AZ1301" s="9">
        <v>4.5207100591715967</v>
      </c>
    </row>
    <row r="1302" spans="52:52" x14ac:dyDescent="0.25">
      <c r="AZ1302" s="9">
        <v>3.9053254437869818</v>
      </c>
    </row>
    <row r="1303" spans="52:52" x14ac:dyDescent="0.25">
      <c r="AZ1303" s="9">
        <v>4.2366863905325438</v>
      </c>
    </row>
    <row r="1304" spans="52:52" x14ac:dyDescent="0.25">
      <c r="AZ1304" s="9">
        <v>3.8343195266272181</v>
      </c>
    </row>
    <row r="1305" spans="52:52" x14ac:dyDescent="0.25">
      <c r="AZ1305" s="9">
        <v>5.0887573964497044</v>
      </c>
    </row>
    <row r="1306" spans="52:52" x14ac:dyDescent="0.25">
      <c r="AZ1306" s="9">
        <v>3.5739644970414197</v>
      </c>
    </row>
    <row r="1307" spans="52:52" x14ac:dyDescent="0.25">
      <c r="AZ1307" s="9">
        <v>3.2899408284023663</v>
      </c>
    </row>
    <row r="1308" spans="52:52" x14ac:dyDescent="0.25">
      <c r="AZ1308" s="9">
        <v>4.165680473372781</v>
      </c>
    </row>
    <row r="1309" spans="52:52" x14ac:dyDescent="0.25">
      <c r="AZ1309" s="9">
        <v>2.556213017751479</v>
      </c>
    </row>
    <row r="1310" spans="52:52" x14ac:dyDescent="0.25">
      <c r="AZ1310" s="9">
        <v>0.18934911242603542</v>
      </c>
    </row>
    <row r="1311" spans="52:52" x14ac:dyDescent="0.25">
      <c r="AZ1311" s="9">
        <v>4.4733727810650885</v>
      </c>
    </row>
    <row r="1312" spans="52:52" x14ac:dyDescent="0.25">
      <c r="AZ1312" s="9">
        <v>1.6804733727810648</v>
      </c>
    </row>
    <row r="1313" spans="52:52" x14ac:dyDescent="0.25">
      <c r="AZ1313" s="9">
        <v>4.5207100591715967</v>
      </c>
    </row>
    <row r="1314" spans="52:52" x14ac:dyDescent="0.25">
      <c r="AZ1314" s="9">
        <v>3.9053254437869818</v>
      </c>
    </row>
    <row r="1315" spans="52:52" x14ac:dyDescent="0.25">
      <c r="AZ1315" s="9">
        <v>4.2366863905325438</v>
      </c>
    </row>
    <row r="1316" spans="52:52" x14ac:dyDescent="0.25">
      <c r="AZ1316" s="9">
        <v>3.8343195266272181</v>
      </c>
    </row>
    <row r="1317" spans="52:52" x14ac:dyDescent="0.25">
      <c r="AZ1317" s="9">
        <v>5.0887573964497044</v>
      </c>
    </row>
    <row r="1318" spans="52:52" x14ac:dyDescent="0.25">
      <c r="AZ1318" s="9">
        <v>3.5739644970414197</v>
      </c>
    </row>
    <row r="1319" spans="52:52" x14ac:dyDescent="0.25">
      <c r="AZ1319" s="9">
        <v>3.2899408284023663</v>
      </c>
    </row>
    <row r="1320" spans="52:52" x14ac:dyDescent="0.25">
      <c r="AZ1320" s="9">
        <v>4.165680473372781</v>
      </c>
    </row>
    <row r="1321" spans="52:52" x14ac:dyDescent="0.25">
      <c r="AZ1321" s="9">
        <v>2.556213017751479</v>
      </c>
    </row>
    <row r="1322" spans="52:52" x14ac:dyDescent="0.25">
      <c r="AZ1322" s="9">
        <v>0.18934911242603542</v>
      </c>
    </row>
    <row r="1323" spans="52:52" x14ac:dyDescent="0.25">
      <c r="AZ1323" s="9">
        <v>4.4733727810650885</v>
      </c>
    </row>
    <row r="1324" spans="52:52" x14ac:dyDescent="0.25">
      <c r="AZ1324" s="9">
        <v>1.6804733727810648</v>
      </c>
    </row>
    <row r="1325" spans="52:52" x14ac:dyDescent="0.25">
      <c r="AZ1325" s="9">
        <v>4.5207100591715967</v>
      </c>
    </row>
    <row r="1326" spans="52:52" x14ac:dyDescent="0.25">
      <c r="AZ1326" s="9">
        <v>3.9053254437869818</v>
      </c>
    </row>
    <row r="1327" spans="52:52" x14ac:dyDescent="0.25">
      <c r="AZ1327" s="9">
        <v>4.2366863905325438</v>
      </c>
    </row>
    <row r="1328" spans="52:52" x14ac:dyDescent="0.25">
      <c r="AZ1328" s="9">
        <v>3.8343195266272181</v>
      </c>
    </row>
    <row r="1329" spans="52:52" x14ac:dyDescent="0.25">
      <c r="AZ1329" s="9">
        <v>5.0887573964497044</v>
      </c>
    </row>
    <row r="1330" spans="52:52" x14ac:dyDescent="0.25">
      <c r="AZ1330" s="9">
        <v>3.5739644970414197</v>
      </c>
    </row>
    <row r="1331" spans="52:52" x14ac:dyDescent="0.25">
      <c r="AZ1331" s="9">
        <v>3.2899408284023663</v>
      </c>
    </row>
    <row r="1332" spans="52:52" x14ac:dyDescent="0.25">
      <c r="AZ1332" s="9">
        <v>4.165680473372781</v>
      </c>
    </row>
    <row r="1333" spans="52:52" x14ac:dyDescent="0.25">
      <c r="AZ1333" s="9">
        <v>2.556213017751479</v>
      </c>
    </row>
    <row r="1334" spans="52:52" x14ac:dyDescent="0.25">
      <c r="AZ1334" s="9">
        <v>0.18934911242603542</v>
      </c>
    </row>
    <row r="1335" spans="52:52" x14ac:dyDescent="0.25">
      <c r="AZ1335" s="9">
        <v>4.4733727810650885</v>
      </c>
    </row>
    <row r="1336" spans="52:52" x14ac:dyDescent="0.25">
      <c r="AZ1336" s="9">
        <v>1.6804733727810648</v>
      </c>
    </row>
    <row r="1337" spans="52:52" x14ac:dyDescent="0.25">
      <c r="AZ1337" s="9">
        <v>4.5207100591715967</v>
      </c>
    </row>
    <row r="1338" spans="52:52" x14ac:dyDescent="0.25">
      <c r="AZ1338" s="9">
        <v>3.9053254437869818</v>
      </c>
    </row>
    <row r="1339" spans="52:52" x14ac:dyDescent="0.25">
      <c r="AZ1339" s="9">
        <v>4.2366863905325438</v>
      </c>
    </row>
    <row r="1340" spans="52:52" x14ac:dyDescent="0.25">
      <c r="AZ1340" s="9">
        <v>3.8343195266272181</v>
      </c>
    </row>
    <row r="1341" spans="52:52" x14ac:dyDescent="0.25">
      <c r="AZ1341" s="9">
        <v>5.0887573964497044</v>
      </c>
    </row>
    <row r="1342" spans="52:52" x14ac:dyDescent="0.25">
      <c r="AZ1342" s="9">
        <v>3.5739644970414197</v>
      </c>
    </row>
    <row r="1343" spans="52:52" x14ac:dyDescent="0.25">
      <c r="AZ1343" s="9">
        <v>3.2899408284023663</v>
      </c>
    </row>
    <row r="1344" spans="52:52" x14ac:dyDescent="0.25">
      <c r="AZ1344" s="9">
        <v>4.165680473372781</v>
      </c>
    </row>
    <row r="1345" spans="52:52" x14ac:dyDescent="0.25">
      <c r="AZ1345" s="9">
        <v>2.556213017751479</v>
      </c>
    </row>
    <row r="1346" spans="52:52" x14ac:dyDescent="0.25">
      <c r="AZ1346" s="9">
        <v>0.18934911242603542</v>
      </c>
    </row>
    <row r="1347" spans="52:52" x14ac:dyDescent="0.25">
      <c r="AZ1347" s="9">
        <v>4.4733727810650885</v>
      </c>
    </row>
    <row r="1348" spans="52:52" x14ac:dyDescent="0.25">
      <c r="AZ1348" s="9">
        <v>1.6804733727810648</v>
      </c>
    </row>
    <row r="1349" spans="52:52" x14ac:dyDescent="0.25">
      <c r="AZ1349" s="9">
        <v>4.5207100591715967</v>
      </c>
    </row>
    <row r="1350" spans="52:52" x14ac:dyDescent="0.25">
      <c r="AZ1350" s="9">
        <v>3.9053254437869818</v>
      </c>
    </row>
    <row r="1351" spans="52:52" x14ac:dyDescent="0.25">
      <c r="AZ1351" s="9">
        <v>4.2366863905325438</v>
      </c>
    </row>
    <row r="1352" spans="52:52" x14ac:dyDescent="0.25">
      <c r="AZ1352" s="9">
        <v>3.8343195266272181</v>
      </c>
    </row>
    <row r="1353" spans="52:52" x14ac:dyDescent="0.25">
      <c r="AZ1353" s="9">
        <v>5.0887573964497044</v>
      </c>
    </row>
    <row r="1354" spans="52:52" x14ac:dyDescent="0.25">
      <c r="AZ1354" s="9">
        <v>3.5739644970414197</v>
      </c>
    </row>
    <row r="1355" spans="52:52" x14ac:dyDescent="0.25">
      <c r="AZ1355" s="9">
        <v>3.2899408284023663</v>
      </c>
    </row>
    <row r="1356" spans="52:52" x14ac:dyDescent="0.25">
      <c r="AZ1356" s="9">
        <v>4.165680473372781</v>
      </c>
    </row>
    <row r="1357" spans="52:52" x14ac:dyDescent="0.25">
      <c r="AZ1357" s="9">
        <v>2.556213017751479</v>
      </c>
    </row>
    <row r="1358" spans="52:52" x14ac:dyDescent="0.25">
      <c r="AZ1358" s="9">
        <v>0.18934911242603542</v>
      </c>
    </row>
    <row r="1359" spans="52:52" x14ac:dyDescent="0.25">
      <c r="AZ1359" s="9">
        <v>4.4733727810650885</v>
      </c>
    </row>
    <row r="1360" spans="52:52" x14ac:dyDescent="0.25">
      <c r="AZ1360" s="9">
        <v>1.6804733727810648</v>
      </c>
    </row>
    <row r="1361" spans="52:52" x14ac:dyDescent="0.25">
      <c r="AZ1361" s="9">
        <v>4.5207100591715967</v>
      </c>
    </row>
    <row r="1362" spans="52:52" x14ac:dyDescent="0.25">
      <c r="AZ1362" s="9">
        <v>3.9053254437869818</v>
      </c>
    </row>
    <row r="1363" spans="52:52" x14ac:dyDescent="0.25">
      <c r="AZ1363" s="9">
        <v>4.2366863905325438</v>
      </c>
    </row>
    <row r="1364" spans="52:52" x14ac:dyDescent="0.25">
      <c r="AZ1364" s="9">
        <v>3.8343195266272181</v>
      </c>
    </row>
    <row r="1365" spans="52:52" x14ac:dyDescent="0.25">
      <c r="AZ1365" s="9">
        <v>5.0887573964497044</v>
      </c>
    </row>
    <row r="1366" spans="52:52" x14ac:dyDescent="0.25">
      <c r="AZ1366" s="9">
        <v>3.5739644970414197</v>
      </c>
    </row>
    <row r="1367" spans="52:52" x14ac:dyDescent="0.25">
      <c r="AZ1367" s="9">
        <v>3.2899408284023663</v>
      </c>
    </row>
    <row r="1368" spans="52:52" x14ac:dyDescent="0.25">
      <c r="AZ1368" s="9">
        <v>4.165680473372781</v>
      </c>
    </row>
    <row r="1369" spans="52:52" x14ac:dyDescent="0.25">
      <c r="AZ1369" s="9">
        <v>2.556213017751479</v>
      </c>
    </row>
    <row r="1370" spans="52:52" x14ac:dyDescent="0.25">
      <c r="AZ1370" s="9">
        <v>0.18934911242603542</v>
      </c>
    </row>
    <row r="1371" spans="52:52" x14ac:dyDescent="0.25">
      <c r="AZ1371" s="9">
        <v>4.4733727810650885</v>
      </c>
    </row>
    <row r="1372" spans="52:52" x14ac:dyDescent="0.25">
      <c r="AZ1372" s="9">
        <v>1.6804733727810648</v>
      </c>
    </row>
    <row r="1373" spans="52:52" x14ac:dyDescent="0.25">
      <c r="AZ1373" s="9">
        <v>4.5207100591715967</v>
      </c>
    </row>
    <row r="1374" spans="52:52" x14ac:dyDescent="0.25">
      <c r="AZ1374" s="9">
        <v>3.9053254437869818</v>
      </c>
    </row>
    <row r="1375" spans="52:52" x14ac:dyDescent="0.25">
      <c r="AZ1375" s="9">
        <v>4.2366863905325438</v>
      </c>
    </row>
    <row r="1376" spans="52:52" x14ac:dyDescent="0.25">
      <c r="AZ1376" s="9">
        <v>3.8343195266272181</v>
      </c>
    </row>
    <row r="1377" spans="52:52" x14ac:dyDescent="0.25">
      <c r="AZ1377" s="9">
        <v>5.0887573964497044</v>
      </c>
    </row>
    <row r="1378" spans="52:52" x14ac:dyDescent="0.25">
      <c r="AZ1378" s="9">
        <v>3.5739644970414197</v>
      </c>
    </row>
    <row r="1379" spans="52:52" x14ac:dyDescent="0.25">
      <c r="AZ1379" s="9">
        <v>3.2899408284023663</v>
      </c>
    </row>
    <row r="1380" spans="52:52" x14ac:dyDescent="0.25">
      <c r="AZ1380" s="9">
        <v>4.165680473372781</v>
      </c>
    </row>
    <row r="1381" spans="52:52" x14ac:dyDescent="0.25">
      <c r="AZ1381" s="9">
        <v>2.556213017751479</v>
      </c>
    </row>
    <row r="1382" spans="52:52" x14ac:dyDescent="0.25">
      <c r="AZ1382" s="9">
        <v>0.18934911242603542</v>
      </c>
    </row>
    <row r="1383" spans="52:52" x14ac:dyDescent="0.25">
      <c r="AZ1383" s="9">
        <v>4.4733727810650885</v>
      </c>
    </row>
    <row r="1384" spans="52:52" x14ac:dyDescent="0.25">
      <c r="AZ1384" s="9">
        <v>1.6804733727810648</v>
      </c>
    </row>
    <row r="1385" spans="52:52" x14ac:dyDescent="0.25">
      <c r="AZ1385" s="9">
        <v>4.5207100591715967</v>
      </c>
    </row>
    <row r="1386" spans="52:52" x14ac:dyDescent="0.25">
      <c r="AZ1386" s="9">
        <v>3.9053254437869818</v>
      </c>
    </row>
    <row r="1387" spans="52:52" x14ac:dyDescent="0.25">
      <c r="AZ1387" s="9">
        <v>4.2366863905325438</v>
      </c>
    </row>
    <row r="1388" spans="52:52" x14ac:dyDescent="0.25">
      <c r="AZ1388" s="9">
        <v>3.8343195266272181</v>
      </c>
    </row>
    <row r="1389" spans="52:52" x14ac:dyDescent="0.25">
      <c r="AZ1389" s="9">
        <v>5.0887573964497044</v>
      </c>
    </row>
    <row r="1390" spans="52:52" x14ac:dyDescent="0.25">
      <c r="AZ1390" s="9">
        <v>3.5739644970414197</v>
      </c>
    </row>
    <row r="1391" spans="52:52" x14ac:dyDescent="0.25">
      <c r="AZ1391" s="9">
        <v>3.2899408284023663</v>
      </c>
    </row>
    <row r="1392" spans="52:52" x14ac:dyDescent="0.25">
      <c r="AZ1392" s="9">
        <v>4.165680473372781</v>
      </c>
    </row>
    <row r="1393" spans="52:52" x14ac:dyDescent="0.25">
      <c r="AZ1393" s="9">
        <v>2.556213017751479</v>
      </c>
    </row>
    <row r="1394" spans="52:52" x14ac:dyDescent="0.25">
      <c r="AZ1394" s="9">
        <v>0.18934911242603542</v>
      </c>
    </row>
    <row r="1395" spans="52:52" x14ac:dyDescent="0.25">
      <c r="AZ1395" s="9">
        <v>4.4733727810650885</v>
      </c>
    </row>
    <row r="1396" spans="52:52" x14ac:dyDescent="0.25">
      <c r="AZ1396" s="9">
        <v>1.6804733727810648</v>
      </c>
    </row>
    <row r="1397" spans="52:52" x14ac:dyDescent="0.25">
      <c r="AZ1397" s="9">
        <v>4.5207100591715967</v>
      </c>
    </row>
    <row r="1398" spans="52:52" x14ac:dyDescent="0.25">
      <c r="AZ1398" s="9">
        <v>3.9053254437869818</v>
      </c>
    </row>
    <row r="1399" spans="52:52" x14ac:dyDescent="0.25">
      <c r="AZ1399" s="9">
        <v>4.2366863905325438</v>
      </c>
    </row>
    <row r="1400" spans="52:52" x14ac:dyDescent="0.25">
      <c r="AZ1400" s="9">
        <v>3.8343195266272181</v>
      </c>
    </row>
    <row r="1401" spans="52:52" x14ac:dyDescent="0.25">
      <c r="AZ1401" s="9">
        <v>5.0887573964497044</v>
      </c>
    </row>
    <row r="1402" spans="52:52" x14ac:dyDescent="0.25">
      <c r="AZ1402" s="9">
        <v>3.5739644970414197</v>
      </c>
    </row>
    <row r="1403" spans="52:52" x14ac:dyDescent="0.25">
      <c r="AZ1403" s="9">
        <v>3.2899408284023663</v>
      </c>
    </row>
    <row r="1404" spans="52:52" x14ac:dyDescent="0.25">
      <c r="AZ1404" s="9">
        <v>4.165680473372781</v>
      </c>
    </row>
    <row r="1405" spans="52:52" x14ac:dyDescent="0.25">
      <c r="AZ1405" s="9">
        <v>2.556213017751479</v>
      </c>
    </row>
    <row r="1406" spans="52:52" x14ac:dyDescent="0.25">
      <c r="AZ1406" s="9">
        <v>0.18934911242603542</v>
      </c>
    </row>
    <row r="1407" spans="52:52" x14ac:dyDescent="0.25">
      <c r="AZ1407" s="9">
        <v>4.4733727810650885</v>
      </c>
    </row>
    <row r="1408" spans="52:52" x14ac:dyDescent="0.25">
      <c r="AZ1408" s="9">
        <v>1.6804733727810648</v>
      </c>
    </row>
    <row r="1409" spans="52:52" x14ac:dyDescent="0.25">
      <c r="AZ1409" s="9">
        <v>4.5207100591715967</v>
      </c>
    </row>
    <row r="1410" spans="52:52" x14ac:dyDescent="0.25">
      <c r="AZ1410" s="9">
        <v>3.9053254437869818</v>
      </c>
    </row>
    <row r="1411" spans="52:52" x14ac:dyDescent="0.25">
      <c r="AZ1411" s="9">
        <v>4.2366863905325438</v>
      </c>
    </row>
    <row r="1412" spans="52:52" x14ac:dyDescent="0.25">
      <c r="AZ1412" s="9">
        <v>3.8343195266272181</v>
      </c>
    </row>
    <row r="1413" spans="52:52" x14ac:dyDescent="0.25">
      <c r="AZ1413" s="9">
        <v>5.0887573964497044</v>
      </c>
    </row>
    <row r="1414" spans="52:52" x14ac:dyDescent="0.25">
      <c r="AZ1414" s="9">
        <v>3.5739644970414197</v>
      </c>
    </row>
    <row r="1415" spans="52:52" x14ac:dyDescent="0.25">
      <c r="AZ1415" s="9">
        <v>3.2899408284023663</v>
      </c>
    </row>
    <row r="1416" spans="52:52" x14ac:dyDescent="0.25">
      <c r="AZ1416" s="9">
        <v>4.165680473372781</v>
      </c>
    </row>
    <row r="1417" spans="52:52" x14ac:dyDescent="0.25">
      <c r="AZ1417" s="9">
        <v>2.556213017751479</v>
      </c>
    </row>
    <row r="1418" spans="52:52" x14ac:dyDescent="0.25">
      <c r="AZ1418" s="9">
        <v>0.18934911242603542</v>
      </c>
    </row>
    <row r="1419" spans="52:52" x14ac:dyDescent="0.25">
      <c r="AZ1419" s="9">
        <v>4.4733727810650885</v>
      </c>
    </row>
    <row r="1420" spans="52:52" x14ac:dyDescent="0.25">
      <c r="AZ1420" s="9">
        <v>1.6804733727810648</v>
      </c>
    </row>
    <row r="1421" spans="52:52" x14ac:dyDescent="0.25">
      <c r="AZ1421" s="9">
        <v>4.5207100591715967</v>
      </c>
    </row>
    <row r="1422" spans="52:52" x14ac:dyDescent="0.25">
      <c r="AZ1422" s="9">
        <v>3.9053254437869818</v>
      </c>
    </row>
    <row r="1423" spans="52:52" x14ac:dyDescent="0.25">
      <c r="AZ1423" s="9">
        <v>4.2366863905325438</v>
      </c>
    </row>
    <row r="1424" spans="52:52" x14ac:dyDescent="0.25">
      <c r="AZ1424" s="9">
        <v>3.8343195266272181</v>
      </c>
    </row>
    <row r="1425" spans="52:52" x14ac:dyDescent="0.25">
      <c r="AZ1425" s="9">
        <v>5.0887573964497044</v>
      </c>
    </row>
    <row r="1426" spans="52:52" x14ac:dyDescent="0.25">
      <c r="AZ1426" s="9">
        <v>3.5739644970414197</v>
      </c>
    </row>
    <row r="1427" spans="52:52" x14ac:dyDescent="0.25">
      <c r="AZ1427" s="9">
        <v>3.2899408284023663</v>
      </c>
    </row>
    <row r="1428" spans="52:52" x14ac:dyDescent="0.25">
      <c r="AZ1428" s="9">
        <v>4.165680473372781</v>
      </c>
    </row>
    <row r="1429" spans="52:52" x14ac:dyDescent="0.25">
      <c r="AZ1429" s="9">
        <v>2.556213017751479</v>
      </c>
    </row>
    <row r="1430" spans="52:52" x14ac:dyDescent="0.25">
      <c r="AZ1430" s="9">
        <v>0.18934911242603542</v>
      </c>
    </row>
    <row r="1431" spans="52:52" x14ac:dyDescent="0.25">
      <c r="AZ1431" s="9">
        <v>4.4733727810650885</v>
      </c>
    </row>
    <row r="1432" spans="52:52" x14ac:dyDescent="0.25">
      <c r="AZ1432" s="9">
        <v>1.6804733727810648</v>
      </c>
    </row>
    <row r="1433" spans="52:52" x14ac:dyDescent="0.25">
      <c r="AZ1433" s="9">
        <v>4.5207100591715967</v>
      </c>
    </row>
    <row r="1434" spans="52:52" x14ac:dyDescent="0.25">
      <c r="AZ1434" s="9">
        <v>3.9053254437869818</v>
      </c>
    </row>
    <row r="1435" spans="52:52" x14ac:dyDescent="0.25">
      <c r="AZ1435" s="9">
        <v>4.2366863905325438</v>
      </c>
    </row>
    <row r="1436" spans="52:52" x14ac:dyDescent="0.25">
      <c r="AZ1436" s="9">
        <v>3.8343195266272181</v>
      </c>
    </row>
    <row r="1437" spans="52:52" x14ac:dyDescent="0.25">
      <c r="AZ1437" s="9">
        <v>5.0887573964497044</v>
      </c>
    </row>
    <row r="1438" spans="52:52" x14ac:dyDescent="0.25">
      <c r="AZ1438" s="9">
        <v>3.5739644970414197</v>
      </c>
    </row>
    <row r="1439" spans="52:52" x14ac:dyDescent="0.25">
      <c r="AZ1439" s="9">
        <v>3.2899408284023663</v>
      </c>
    </row>
    <row r="1440" spans="52:52" x14ac:dyDescent="0.25">
      <c r="AZ1440" s="9">
        <v>4.165680473372781</v>
      </c>
    </row>
    <row r="1441" spans="52:52" x14ac:dyDescent="0.25">
      <c r="AZ1441" s="9">
        <v>2.556213017751479</v>
      </c>
    </row>
    <row r="1442" spans="52:52" x14ac:dyDescent="0.25">
      <c r="AZ1442" s="9">
        <v>0.18934911242603542</v>
      </c>
    </row>
    <row r="1443" spans="52:52" x14ac:dyDescent="0.25">
      <c r="AZ1443" s="9">
        <v>4.4733727810650885</v>
      </c>
    </row>
    <row r="1444" spans="52:52" x14ac:dyDescent="0.25">
      <c r="AZ1444" s="9">
        <v>1.6804733727810648</v>
      </c>
    </row>
    <row r="1445" spans="52:52" x14ac:dyDescent="0.25">
      <c r="AZ1445" s="9">
        <v>4.5207100591715967</v>
      </c>
    </row>
    <row r="1446" spans="52:52" x14ac:dyDescent="0.25">
      <c r="AZ1446" s="9">
        <v>3.9053254437869818</v>
      </c>
    </row>
    <row r="1447" spans="52:52" x14ac:dyDescent="0.25">
      <c r="AZ1447" s="9">
        <v>4.2366863905325438</v>
      </c>
    </row>
    <row r="1448" spans="52:52" x14ac:dyDescent="0.25">
      <c r="AZ1448" s="9">
        <v>3.8343195266272181</v>
      </c>
    </row>
    <row r="1449" spans="52:52" x14ac:dyDescent="0.25">
      <c r="AZ1449" s="9">
        <v>5.0887573964497044</v>
      </c>
    </row>
    <row r="1450" spans="52:52" x14ac:dyDescent="0.25">
      <c r="AZ1450" s="9">
        <v>3.5739644970414197</v>
      </c>
    </row>
    <row r="1451" spans="52:52" x14ac:dyDescent="0.25">
      <c r="AZ1451" s="9">
        <v>3.2899408284023663</v>
      </c>
    </row>
    <row r="1452" spans="52:52" x14ac:dyDescent="0.25">
      <c r="AZ1452" s="9">
        <v>4.165680473372781</v>
      </c>
    </row>
    <row r="1453" spans="52:52" x14ac:dyDescent="0.25">
      <c r="AZ1453" s="9">
        <v>2.556213017751479</v>
      </c>
    </row>
    <row r="1454" spans="52:52" x14ac:dyDescent="0.25">
      <c r="AZ1454" s="9">
        <v>0.18934911242603542</v>
      </c>
    </row>
    <row r="1455" spans="52:52" x14ac:dyDescent="0.25">
      <c r="AZ1455" s="9">
        <v>4.4733727810650885</v>
      </c>
    </row>
    <row r="1456" spans="52:52" x14ac:dyDescent="0.25">
      <c r="AZ1456" s="9">
        <v>1.6804733727810648</v>
      </c>
    </row>
    <row r="1457" spans="52:52" x14ac:dyDescent="0.25">
      <c r="AZ1457" s="9">
        <v>4.5207100591715967</v>
      </c>
    </row>
    <row r="1458" spans="52:52" x14ac:dyDescent="0.25">
      <c r="AZ1458" s="9">
        <v>3.9053254437869818</v>
      </c>
    </row>
    <row r="1459" spans="52:52" x14ac:dyDescent="0.25">
      <c r="AZ1459" s="9">
        <v>4.2366863905325438</v>
      </c>
    </row>
    <row r="1460" spans="52:52" x14ac:dyDescent="0.25">
      <c r="AZ1460" s="9">
        <v>3.8343195266272181</v>
      </c>
    </row>
    <row r="1461" spans="52:52" x14ac:dyDescent="0.25">
      <c r="AZ1461" s="9">
        <v>5.0887573964497044</v>
      </c>
    </row>
    <row r="1462" spans="52:52" x14ac:dyDescent="0.25">
      <c r="AZ1462" s="9">
        <v>3.5739644970414197</v>
      </c>
    </row>
    <row r="1463" spans="52:52" x14ac:dyDescent="0.25">
      <c r="AZ1463" s="9">
        <v>3.2899408284023663</v>
      </c>
    </row>
    <row r="1464" spans="52:52" x14ac:dyDescent="0.25">
      <c r="AZ1464" s="9">
        <v>4.165680473372781</v>
      </c>
    </row>
    <row r="1465" spans="52:52" x14ac:dyDescent="0.25">
      <c r="AZ1465" s="9">
        <v>2.556213017751479</v>
      </c>
    </row>
    <row r="1466" spans="52:52" x14ac:dyDescent="0.25">
      <c r="AZ1466" s="9">
        <v>0.18934911242603542</v>
      </c>
    </row>
    <row r="1467" spans="52:52" x14ac:dyDescent="0.25">
      <c r="AZ1467" s="9">
        <v>4.4733727810650885</v>
      </c>
    </row>
    <row r="1468" spans="52:52" x14ac:dyDescent="0.25">
      <c r="AZ1468" s="9">
        <v>1.6804733727810648</v>
      </c>
    </row>
    <row r="1469" spans="52:52" x14ac:dyDescent="0.25">
      <c r="AZ1469" s="9">
        <v>4.5207100591715967</v>
      </c>
    </row>
    <row r="1470" spans="52:52" x14ac:dyDescent="0.25">
      <c r="AZ1470" s="9">
        <v>3.9053254437869818</v>
      </c>
    </row>
    <row r="1471" spans="52:52" x14ac:dyDescent="0.25">
      <c r="AZ1471" s="9">
        <v>4.2366863905325438</v>
      </c>
    </row>
    <row r="1472" spans="52:52" x14ac:dyDescent="0.25">
      <c r="AZ1472" s="9">
        <v>3.8343195266272181</v>
      </c>
    </row>
    <row r="1473" spans="52:52" x14ac:dyDescent="0.25">
      <c r="AZ1473" s="9">
        <v>5.0887573964497044</v>
      </c>
    </row>
    <row r="1474" spans="52:52" x14ac:dyDescent="0.25">
      <c r="AZ1474" s="9">
        <v>3.5739644970414197</v>
      </c>
    </row>
    <row r="1475" spans="52:52" x14ac:dyDescent="0.25">
      <c r="AZ1475" s="9">
        <v>3.2899408284023663</v>
      </c>
    </row>
    <row r="1476" spans="52:52" x14ac:dyDescent="0.25">
      <c r="AZ1476" s="9">
        <v>4.165680473372781</v>
      </c>
    </row>
    <row r="1477" spans="52:52" x14ac:dyDescent="0.25">
      <c r="AZ1477" s="9">
        <v>2.556213017751479</v>
      </c>
    </row>
    <row r="1478" spans="52:52" x14ac:dyDescent="0.25">
      <c r="AZ1478" s="9">
        <v>0.18934911242603542</v>
      </c>
    </row>
    <row r="1479" spans="52:52" x14ac:dyDescent="0.25">
      <c r="AZ1479" s="9">
        <v>4.4733727810650885</v>
      </c>
    </row>
    <row r="1480" spans="52:52" x14ac:dyDescent="0.25">
      <c r="AZ1480" s="9">
        <v>1.6804733727810648</v>
      </c>
    </row>
    <row r="1481" spans="52:52" x14ac:dyDescent="0.25">
      <c r="AZ1481" s="9">
        <v>4.5207100591715967</v>
      </c>
    </row>
    <row r="1482" spans="52:52" x14ac:dyDescent="0.25">
      <c r="AZ1482" s="9">
        <v>3.9053254437869818</v>
      </c>
    </row>
    <row r="1483" spans="52:52" x14ac:dyDescent="0.25">
      <c r="AZ1483" s="9">
        <v>4.2366863905325438</v>
      </c>
    </row>
    <row r="1484" spans="52:52" x14ac:dyDescent="0.25">
      <c r="AZ1484" s="9">
        <v>3.8343195266272181</v>
      </c>
    </row>
    <row r="1485" spans="52:52" x14ac:dyDescent="0.25">
      <c r="AZ1485" s="9">
        <v>5.0887573964497044</v>
      </c>
    </row>
    <row r="1486" spans="52:52" x14ac:dyDescent="0.25">
      <c r="AZ1486" s="9">
        <v>3.5739644970414197</v>
      </c>
    </row>
    <row r="1487" spans="52:52" x14ac:dyDescent="0.25">
      <c r="AZ1487" s="9">
        <v>3.2899408284023663</v>
      </c>
    </row>
    <row r="1488" spans="52:52" x14ac:dyDescent="0.25">
      <c r="AZ1488" s="9">
        <v>4.165680473372781</v>
      </c>
    </row>
    <row r="1489" spans="52:52" x14ac:dyDescent="0.25">
      <c r="AZ1489" s="9">
        <v>2.556213017751479</v>
      </c>
    </row>
    <row r="1490" spans="52:52" x14ac:dyDescent="0.25">
      <c r="AZ1490" s="9">
        <v>0.18934911242603542</v>
      </c>
    </row>
    <row r="1491" spans="52:52" x14ac:dyDescent="0.25">
      <c r="AZ1491" s="9">
        <v>4.4733727810650885</v>
      </c>
    </row>
    <row r="1492" spans="52:52" x14ac:dyDescent="0.25">
      <c r="AZ1492" s="9">
        <v>1.6804733727810648</v>
      </c>
    </row>
    <row r="1493" spans="52:52" x14ac:dyDescent="0.25">
      <c r="AZ1493" s="9">
        <v>4.5207100591715967</v>
      </c>
    </row>
    <row r="1494" spans="52:52" x14ac:dyDescent="0.25">
      <c r="AZ1494" s="9">
        <v>3.9053254437869818</v>
      </c>
    </row>
    <row r="1495" spans="52:52" x14ac:dyDescent="0.25">
      <c r="AZ1495" s="9">
        <v>4.2366863905325438</v>
      </c>
    </row>
    <row r="1496" spans="52:52" x14ac:dyDescent="0.25">
      <c r="AZ1496" s="9">
        <v>3.8343195266272181</v>
      </c>
    </row>
    <row r="1497" spans="52:52" x14ac:dyDescent="0.25">
      <c r="AZ1497" s="9">
        <v>5.0887573964497044</v>
      </c>
    </row>
    <row r="1498" spans="52:52" x14ac:dyDescent="0.25">
      <c r="AZ1498" s="9">
        <v>3.5739644970414197</v>
      </c>
    </row>
    <row r="1499" spans="52:52" x14ac:dyDescent="0.25">
      <c r="AZ1499" s="9">
        <v>3.2899408284023663</v>
      </c>
    </row>
    <row r="1500" spans="52:52" x14ac:dyDescent="0.25">
      <c r="AZ1500" s="9">
        <v>4.165680473372781</v>
      </c>
    </row>
    <row r="1501" spans="52:52" x14ac:dyDescent="0.25">
      <c r="AZ1501" s="9">
        <v>2.556213017751479</v>
      </c>
    </row>
    <row r="1502" spans="52:52" x14ac:dyDescent="0.25">
      <c r="AZ1502" s="9">
        <v>0.18934911242603542</v>
      </c>
    </row>
    <row r="1503" spans="52:52" x14ac:dyDescent="0.25">
      <c r="AZ1503" s="9">
        <v>4.4733727810650885</v>
      </c>
    </row>
    <row r="1504" spans="52:52" x14ac:dyDescent="0.25">
      <c r="AZ1504" s="9">
        <v>1.6804733727810648</v>
      </c>
    </row>
    <row r="1505" spans="52:52" x14ac:dyDescent="0.25">
      <c r="AZ1505" s="9">
        <v>4.5207100591715967</v>
      </c>
    </row>
    <row r="1506" spans="52:52" x14ac:dyDescent="0.25">
      <c r="AZ1506" s="9">
        <v>3.9053254437869818</v>
      </c>
    </row>
    <row r="1507" spans="52:52" x14ac:dyDescent="0.25">
      <c r="AZ1507" s="9">
        <v>4.2366863905325438</v>
      </c>
    </row>
    <row r="1508" spans="52:52" x14ac:dyDescent="0.25">
      <c r="AZ1508" s="9">
        <v>3.8343195266272181</v>
      </c>
    </row>
    <row r="1509" spans="52:52" x14ac:dyDescent="0.25">
      <c r="AZ1509" s="9">
        <v>5.0887573964497044</v>
      </c>
    </row>
    <row r="1510" spans="52:52" x14ac:dyDescent="0.25">
      <c r="AZ1510" s="9">
        <v>3.5739644970414197</v>
      </c>
    </row>
    <row r="1511" spans="52:52" x14ac:dyDescent="0.25">
      <c r="AZ1511" s="9">
        <v>3.2899408284023663</v>
      </c>
    </row>
    <row r="1512" spans="52:52" x14ac:dyDescent="0.25">
      <c r="AZ1512" s="9">
        <v>4.165680473372781</v>
      </c>
    </row>
    <row r="1513" spans="52:52" x14ac:dyDescent="0.25">
      <c r="AZ1513" s="9">
        <v>2.556213017751479</v>
      </c>
    </row>
    <row r="1514" spans="52:52" x14ac:dyDescent="0.25">
      <c r="AZ1514" s="9">
        <v>0.18934911242603542</v>
      </c>
    </row>
    <row r="1515" spans="52:52" x14ac:dyDescent="0.25">
      <c r="AZ1515" s="9">
        <v>4.4733727810650885</v>
      </c>
    </row>
    <row r="1516" spans="52:52" x14ac:dyDescent="0.25">
      <c r="AZ1516" s="9">
        <v>1.6804733727810648</v>
      </c>
    </row>
    <row r="1517" spans="52:52" x14ac:dyDescent="0.25">
      <c r="AZ1517" s="9">
        <v>4.5207100591715967</v>
      </c>
    </row>
    <row r="1518" spans="52:52" x14ac:dyDescent="0.25">
      <c r="AZ1518" s="9">
        <v>3.9053254437869818</v>
      </c>
    </row>
    <row r="1519" spans="52:52" x14ac:dyDescent="0.25">
      <c r="AZ1519" s="9">
        <v>4.2366863905325438</v>
      </c>
    </row>
    <row r="1520" spans="52:52" x14ac:dyDescent="0.25">
      <c r="AZ1520" s="9">
        <v>3.8343195266272181</v>
      </c>
    </row>
    <row r="1521" spans="52:52" x14ac:dyDescent="0.25">
      <c r="AZ1521" s="9">
        <v>5.0887573964497044</v>
      </c>
    </row>
    <row r="1522" spans="52:52" x14ac:dyDescent="0.25">
      <c r="AZ1522" s="9">
        <v>3.5739644970414197</v>
      </c>
    </row>
    <row r="1523" spans="52:52" x14ac:dyDescent="0.25">
      <c r="AZ1523" s="9">
        <v>3.2899408284023663</v>
      </c>
    </row>
    <row r="1524" spans="52:52" x14ac:dyDescent="0.25">
      <c r="AZ1524" s="9">
        <v>4.165680473372781</v>
      </c>
    </row>
    <row r="1525" spans="52:52" x14ac:dyDescent="0.25">
      <c r="AZ1525" s="9">
        <v>2.556213017751479</v>
      </c>
    </row>
    <row r="1526" spans="52:52" x14ac:dyDescent="0.25">
      <c r="AZ1526" s="9">
        <v>0.18934911242603542</v>
      </c>
    </row>
    <row r="1527" spans="52:52" x14ac:dyDescent="0.25">
      <c r="AZ1527" s="9">
        <v>4.4733727810650885</v>
      </c>
    </row>
    <row r="1528" spans="52:52" x14ac:dyDescent="0.25">
      <c r="AZ1528" s="9">
        <v>1.6804733727810648</v>
      </c>
    </row>
    <row r="1529" spans="52:52" x14ac:dyDescent="0.25">
      <c r="AZ1529" s="9">
        <v>4.5207100591715967</v>
      </c>
    </row>
    <row r="1530" spans="52:52" x14ac:dyDescent="0.25">
      <c r="AZ1530" s="9">
        <v>3.9053254437869818</v>
      </c>
    </row>
    <row r="1531" spans="52:52" x14ac:dyDescent="0.25">
      <c r="AZ1531" s="9">
        <v>4.2366863905325438</v>
      </c>
    </row>
    <row r="1532" spans="52:52" x14ac:dyDescent="0.25">
      <c r="AZ1532" s="9">
        <v>3.8343195266272181</v>
      </c>
    </row>
    <row r="1533" spans="52:52" x14ac:dyDescent="0.25">
      <c r="AZ1533" s="9">
        <v>5.0887573964497044</v>
      </c>
    </row>
    <row r="1534" spans="52:52" x14ac:dyDescent="0.25">
      <c r="AZ1534" s="9">
        <v>3.5739644970414197</v>
      </c>
    </row>
    <row r="1535" spans="52:52" x14ac:dyDescent="0.25">
      <c r="AZ1535" s="9">
        <v>3.2899408284023663</v>
      </c>
    </row>
    <row r="1536" spans="52:52" x14ac:dyDescent="0.25">
      <c r="AZ1536" s="9">
        <v>4.165680473372781</v>
      </c>
    </row>
    <row r="1537" spans="52:52" x14ac:dyDescent="0.25">
      <c r="AZ1537" s="9">
        <v>2.556213017751479</v>
      </c>
    </row>
    <row r="1538" spans="52:52" x14ac:dyDescent="0.25">
      <c r="AZ1538" s="9">
        <v>0.18934911242603542</v>
      </c>
    </row>
    <row r="1539" spans="52:52" x14ac:dyDescent="0.25">
      <c r="AZ1539" s="9">
        <v>4.4733727810650885</v>
      </c>
    </row>
    <row r="1540" spans="52:52" x14ac:dyDescent="0.25">
      <c r="AZ1540" s="9">
        <v>1.6804733727810648</v>
      </c>
    </row>
    <row r="1541" spans="52:52" x14ac:dyDescent="0.25">
      <c r="AZ1541" s="9">
        <v>4.5207100591715967</v>
      </c>
    </row>
    <row r="1542" spans="52:52" x14ac:dyDescent="0.25">
      <c r="AZ1542" s="9">
        <v>3.9053254437869818</v>
      </c>
    </row>
    <row r="1543" spans="52:52" x14ac:dyDescent="0.25">
      <c r="AZ1543" s="9">
        <v>4.2366863905325438</v>
      </c>
    </row>
    <row r="1544" spans="52:52" x14ac:dyDescent="0.25">
      <c r="AZ1544" s="9">
        <v>3.8343195266272181</v>
      </c>
    </row>
    <row r="1545" spans="52:52" x14ac:dyDescent="0.25">
      <c r="AZ1545" s="9">
        <v>5.0887573964497044</v>
      </c>
    </row>
    <row r="1546" spans="52:52" x14ac:dyDescent="0.25">
      <c r="AZ1546" s="9">
        <v>3.5739644970414197</v>
      </c>
    </row>
    <row r="1547" spans="52:52" x14ac:dyDescent="0.25">
      <c r="AZ1547" s="9">
        <v>3.2899408284023663</v>
      </c>
    </row>
    <row r="1548" spans="52:52" x14ac:dyDescent="0.25">
      <c r="AZ1548" s="9">
        <v>4.165680473372781</v>
      </c>
    </row>
    <row r="1549" spans="52:52" x14ac:dyDescent="0.25">
      <c r="AZ1549" s="9">
        <v>2.556213017751479</v>
      </c>
    </row>
    <row r="1550" spans="52:52" x14ac:dyDescent="0.25">
      <c r="AZ1550" s="9">
        <v>0.18934911242603542</v>
      </c>
    </row>
    <row r="1551" spans="52:52" x14ac:dyDescent="0.25">
      <c r="AZ1551" s="9">
        <v>4.4733727810650885</v>
      </c>
    </row>
    <row r="1552" spans="52:52" x14ac:dyDescent="0.25">
      <c r="AZ1552" s="9">
        <v>1.6804733727810648</v>
      </c>
    </row>
    <row r="1553" spans="52:52" x14ac:dyDescent="0.25">
      <c r="AZ1553" s="9">
        <v>4.5207100591715967</v>
      </c>
    </row>
    <row r="1554" spans="52:52" x14ac:dyDescent="0.25">
      <c r="AZ1554" s="9">
        <v>3.9053254437869818</v>
      </c>
    </row>
    <row r="1555" spans="52:52" x14ac:dyDescent="0.25">
      <c r="AZ1555" s="9">
        <v>4.2366863905325438</v>
      </c>
    </row>
    <row r="1556" spans="52:52" x14ac:dyDescent="0.25">
      <c r="AZ1556" s="9">
        <v>3.8343195266272181</v>
      </c>
    </row>
    <row r="1557" spans="52:52" x14ac:dyDescent="0.25">
      <c r="AZ1557" s="9">
        <v>5.0887573964497044</v>
      </c>
    </row>
    <row r="1558" spans="52:52" x14ac:dyDescent="0.25">
      <c r="AZ1558" s="9">
        <v>3.5739644970414197</v>
      </c>
    </row>
    <row r="1559" spans="52:52" x14ac:dyDescent="0.25">
      <c r="AZ1559" s="9">
        <v>3.2899408284023663</v>
      </c>
    </row>
    <row r="1560" spans="52:52" x14ac:dyDescent="0.25">
      <c r="AZ1560" s="9">
        <v>4.165680473372781</v>
      </c>
    </row>
    <row r="1561" spans="52:52" x14ac:dyDescent="0.25">
      <c r="AZ1561" s="9">
        <v>2.556213017751479</v>
      </c>
    </row>
    <row r="1562" spans="52:52" x14ac:dyDescent="0.25">
      <c r="AZ1562" s="9">
        <v>0.18934911242603542</v>
      </c>
    </row>
    <row r="1563" spans="52:52" x14ac:dyDescent="0.25">
      <c r="AZ1563" s="9">
        <v>4.4733727810650885</v>
      </c>
    </row>
    <row r="1564" spans="52:52" x14ac:dyDescent="0.25">
      <c r="AZ1564" s="9">
        <v>1.6804733727810648</v>
      </c>
    </row>
    <row r="1565" spans="52:52" x14ac:dyDescent="0.25">
      <c r="AZ1565" s="9">
        <v>4.5207100591715967</v>
      </c>
    </row>
    <row r="1566" spans="52:52" x14ac:dyDescent="0.25">
      <c r="AZ1566" s="9">
        <v>3.9053254437869818</v>
      </c>
    </row>
    <row r="1567" spans="52:52" x14ac:dyDescent="0.25">
      <c r="AZ1567" s="9">
        <v>4.2366863905325438</v>
      </c>
    </row>
    <row r="1568" spans="52:52" x14ac:dyDescent="0.25">
      <c r="AZ1568" s="9">
        <v>3.8343195266272181</v>
      </c>
    </row>
    <row r="1569" spans="52:52" x14ac:dyDescent="0.25">
      <c r="AZ1569" s="9">
        <v>5.0887573964497044</v>
      </c>
    </row>
    <row r="1570" spans="52:52" x14ac:dyDescent="0.25">
      <c r="AZ1570" s="9">
        <v>3.5739644970414197</v>
      </c>
    </row>
    <row r="1571" spans="52:52" x14ac:dyDescent="0.25">
      <c r="AZ1571" s="9">
        <v>3.2899408284023663</v>
      </c>
    </row>
    <row r="1572" spans="52:52" x14ac:dyDescent="0.25">
      <c r="AZ1572" s="9">
        <v>4.165680473372781</v>
      </c>
    </row>
    <row r="1573" spans="52:52" x14ac:dyDescent="0.25">
      <c r="AZ1573" s="9">
        <v>2.556213017751479</v>
      </c>
    </row>
    <row r="1574" spans="52:52" x14ac:dyDescent="0.25">
      <c r="AZ1574" s="9">
        <v>0.18934911242603542</v>
      </c>
    </row>
    <row r="1575" spans="52:52" x14ac:dyDescent="0.25">
      <c r="AZ1575" s="9">
        <v>4.4733727810650885</v>
      </c>
    </row>
    <row r="1576" spans="52:52" x14ac:dyDescent="0.25">
      <c r="AZ1576" s="9">
        <v>1.6804733727810648</v>
      </c>
    </row>
    <row r="1577" spans="52:52" x14ac:dyDescent="0.25">
      <c r="AZ1577" s="9">
        <v>4.5207100591715967</v>
      </c>
    </row>
    <row r="1578" spans="52:52" x14ac:dyDescent="0.25">
      <c r="AZ1578" s="9">
        <v>3.9053254437869818</v>
      </c>
    </row>
    <row r="1579" spans="52:52" x14ac:dyDescent="0.25">
      <c r="AZ1579" s="9">
        <v>4.2366863905325438</v>
      </c>
    </row>
    <row r="1580" spans="52:52" x14ac:dyDescent="0.25">
      <c r="AZ1580" s="9">
        <v>3.8343195266272181</v>
      </c>
    </row>
    <row r="1581" spans="52:52" x14ac:dyDescent="0.25">
      <c r="AZ1581" s="9">
        <v>5.0887573964497044</v>
      </c>
    </row>
    <row r="1582" spans="52:52" x14ac:dyDescent="0.25">
      <c r="AZ1582" s="9">
        <v>3.5739644970414197</v>
      </c>
    </row>
    <row r="1583" spans="52:52" x14ac:dyDescent="0.25">
      <c r="AZ1583" s="9">
        <v>3.2899408284023663</v>
      </c>
    </row>
    <row r="1584" spans="52:52" x14ac:dyDescent="0.25">
      <c r="AZ1584" s="9">
        <v>4.165680473372781</v>
      </c>
    </row>
    <row r="1585" spans="52:52" x14ac:dyDescent="0.25">
      <c r="AZ1585" s="9">
        <v>2.556213017751479</v>
      </c>
    </row>
    <row r="1586" spans="52:52" x14ac:dyDescent="0.25">
      <c r="AZ1586" s="9">
        <v>0.18934911242603542</v>
      </c>
    </row>
    <row r="1587" spans="52:52" x14ac:dyDescent="0.25">
      <c r="AZ1587" s="9">
        <v>4.4733727810650885</v>
      </c>
    </row>
    <row r="1588" spans="52:52" x14ac:dyDescent="0.25">
      <c r="AZ1588" s="9">
        <v>1.6804733727810648</v>
      </c>
    </row>
    <row r="1589" spans="52:52" x14ac:dyDescent="0.25">
      <c r="AZ1589" s="9">
        <v>4.5207100591715967</v>
      </c>
    </row>
    <row r="1590" spans="52:52" x14ac:dyDescent="0.25">
      <c r="AZ1590" s="9">
        <v>3.9053254437869818</v>
      </c>
    </row>
    <row r="1591" spans="52:52" x14ac:dyDescent="0.25">
      <c r="AZ1591" s="9">
        <v>4.2366863905325438</v>
      </c>
    </row>
    <row r="1592" spans="52:52" x14ac:dyDescent="0.25">
      <c r="AZ1592" s="9">
        <v>3.8343195266272181</v>
      </c>
    </row>
    <row r="1593" spans="52:52" x14ac:dyDescent="0.25">
      <c r="AZ1593" s="9">
        <v>5.0887573964497044</v>
      </c>
    </row>
    <row r="1594" spans="52:52" x14ac:dyDescent="0.25">
      <c r="AZ1594" s="9">
        <v>3.5739644970414197</v>
      </c>
    </row>
    <row r="1595" spans="52:52" x14ac:dyDescent="0.25">
      <c r="AZ1595" s="9">
        <v>3.2899408284023663</v>
      </c>
    </row>
    <row r="1596" spans="52:52" x14ac:dyDescent="0.25">
      <c r="AZ1596" s="9">
        <v>4.165680473372781</v>
      </c>
    </row>
    <row r="1597" spans="52:52" x14ac:dyDescent="0.25">
      <c r="AZ1597" s="9">
        <v>2.556213017751479</v>
      </c>
    </row>
    <row r="1598" spans="52:52" x14ac:dyDescent="0.25">
      <c r="AZ1598" s="9">
        <v>0.18934911242603542</v>
      </c>
    </row>
    <row r="1599" spans="52:52" x14ac:dyDescent="0.25">
      <c r="AZ1599" s="9">
        <v>4.4733727810650885</v>
      </c>
    </row>
    <row r="1600" spans="52:52" x14ac:dyDescent="0.25">
      <c r="AZ1600" s="9">
        <v>1.6804733727810648</v>
      </c>
    </row>
    <row r="1601" spans="52:52" x14ac:dyDescent="0.25">
      <c r="AZ1601" s="9">
        <v>4.5207100591715967</v>
      </c>
    </row>
    <row r="1602" spans="52:52" x14ac:dyDescent="0.25">
      <c r="AZ1602" s="9">
        <v>3.9053254437869818</v>
      </c>
    </row>
    <row r="1603" spans="52:52" x14ac:dyDescent="0.25">
      <c r="AZ1603" s="9">
        <v>4.2366863905325438</v>
      </c>
    </row>
    <row r="1604" spans="52:52" x14ac:dyDescent="0.25">
      <c r="AZ1604" s="9">
        <v>3.8343195266272181</v>
      </c>
    </row>
    <row r="1605" spans="52:52" x14ac:dyDescent="0.25">
      <c r="AZ1605" s="9">
        <v>5.0887573964497044</v>
      </c>
    </row>
    <row r="1606" spans="52:52" x14ac:dyDescent="0.25">
      <c r="AZ1606" s="9">
        <v>3.5739644970414197</v>
      </c>
    </row>
    <row r="1607" spans="52:52" x14ac:dyDescent="0.25">
      <c r="AZ1607" s="9">
        <v>3.2899408284023663</v>
      </c>
    </row>
    <row r="1608" spans="52:52" x14ac:dyDescent="0.25">
      <c r="AZ1608" s="9">
        <v>4.165680473372781</v>
      </c>
    </row>
    <row r="1609" spans="52:52" x14ac:dyDescent="0.25">
      <c r="AZ1609" s="9">
        <v>2.556213017751479</v>
      </c>
    </row>
    <row r="1610" spans="52:52" x14ac:dyDescent="0.25">
      <c r="AZ1610" s="9">
        <v>0.18934911242603542</v>
      </c>
    </row>
    <row r="1611" spans="52:52" x14ac:dyDescent="0.25">
      <c r="AZ1611" s="9">
        <v>4.4733727810650885</v>
      </c>
    </row>
    <row r="1612" spans="52:52" x14ac:dyDescent="0.25">
      <c r="AZ1612" s="9">
        <v>1.6804733727810648</v>
      </c>
    </row>
    <row r="1613" spans="52:52" x14ac:dyDescent="0.25">
      <c r="AZ1613" s="9">
        <v>4.5207100591715967</v>
      </c>
    </row>
    <row r="1614" spans="52:52" x14ac:dyDescent="0.25">
      <c r="AZ1614" s="9">
        <v>3.9053254437869818</v>
      </c>
    </row>
    <row r="1615" spans="52:52" x14ac:dyDescent="0.25">
      <c r="AZ1615" s="9">
        <v>4.2366863905325438</v>
      </c>
    </row>
    <row r="1616" spans="52:52" x14ac:dyDescent="0.25">
      <c r="AZ1616" s="9">
        <v>3.8343195266272181</v>
      </c>
    </row>
    <row r="1617" spans="52:52" x14ac:dyDescent="0.25">
      <c r="AZ1617" s="9">
        <v>5.0887573964497044</v>
      </c>
    </row>
    <row r="1618" spans="52:52" x14ac:dyDescent="0.25">
      <c r="AZ1618" s="9">
        <v>3.5739644970414197</v>
      </c>
    </row>
    <row r="1619" spans="52:52" x14ac:dyDescent="0.25">
      <c r="AZ1619" s="9">
        <v>3.2899408284023663</v>
      </c>
    </row>
    <row r="1620" spans="52:52" x14ac:dyDescent="0.25">
      <c r="AZ1620" s="9">
        <v>4.165680473372781</v>
      </c>
    </row>
    <row r="1621" spans="52:52" x14ac:dyDescent="0.25">
      <c r="AZ1621" s="9">
        <v>2.556213017751479</v>
      </c>
    </row>
    <row r="1622" spans="52:52" x14ac:dyDescent="0.25">
      <c r="AZ1622" s="9">
        <v>0.18934911242603542</v>
      </c>
    </row>
    <row r="1623" spans="52:52" x14ac:dyDescent="0.25">
      <c r="AZ1623" s="9">
        <v>4.4733727810650885</v>
      </c>
    </row>
    <row r="1624" spans="52:52" x14ac:dyDescent="0.25">
      <c r="AZ1624" s="9">
        <v>1.6804733727810648</v>
      </c>
    </row>
    <row r="1625" spans="52:52" x14ac:dyDescent="0.25">
      <c r="AZ1625" s="9">
        <v>4.5207100591715967</v>
      </c>
    </row>
    <row r="1626" spans="52:52" x14ac:dyDescent="0.25">
      <c r="AZ1626" s="9">
        <v>3.9053254437869818</v>
      </c>
    </row>
    <row r="1627" spans="52:52" x14ac:dyDescent="0.25">
      <c r="AZ1627" s="9">
        <v>4.2366863905325438</v>
      </c>
    </row>
    <row r="1628" spans="52:52" x14ac:dyDescent="0.25">
      <c r="AZ1628" s="9">
        <v>3.8343195266272181</v>
      </c>
    </row>
    <row r="1629" spans="52:52" x14ac:dyDescent="0.25">
      <c r="AZ1629" s="9">
        <v>5.0887573964497044</v>
      </c>
    </row>
    <row r="1630" spans="52:52" x14ac:dyDescent="0.25">
      <c r="AZ1630" s="9">
        <v>3.5739644970414197</v>
      </c>
    </row>
    <row r="1631" spans="52:52" x14ac:dyDescent="0.25">
      <c r="AZ1631" s="9">
        <v>3.2899408284023663</v>
      </c>
    </row>
    <row r="1632" spans="52:52" x14ac:dyDescent="0.25">
      <c r="AZ1632" s="9">
        <v>4.165680473372781</v>
      </c>
    </row>
    <row r="1633" spans="52:52" x14ac:dyDescent="0.25">
      <c r="AZ1633" s="9">
        <v>2.556213017751479</v>
      </c>
    </row>
    <row r="1634" spans="52:52" x14ac:dyDescent="0.25">
      <c r="AZ1634" s="9">
        <v>0.18934911242603542</v>
      </c>
    </row>
    <row r="1635" spans="52:52" x14ac:dyDescent="0.25">
      <c r="AZ1635" s="9">
        <v>4.4733727810650885</v>
      </c>
    </row>
    <row r="1636" spans="52:52" x14ac:dyDescent="0.25">
      <c r="AZ1636" s="9">
        <v>1.6804733727810648</v>
      </c>
    </row>
    <row r="1637" spans="52:52" x14ac:dyDescent="0.25">
      <c r="AZ1637" s="9">
        <v>4.5207100591715967</v>
      </c>
    </row>
    <row r="1638" spans="52:52" x14ac:dyDescent="0.25">
      <c r="AZ1638" s="9">
        <v>3.9053254437869818</v>
      </c>
    </row>
    <row r="1639" spans="52:52" x14ac:dyDescent="0.25">
      <c r="AZ1639" s="9">
        <v>4.2366863905325438</v>
      </c>
    </row>
    <row r="1640" spans="52:52" x14ac:dyDescent="0.25">
      <c r="AZ1640" s="9">
        <v>3.8343195266272181</v>
      </c>
    </row>
    <row r="1641" spans="52:52" x14ac:dyDescent="0.25">
      <c r="AZ1641" s="9">
        <v>5.0887573964497044</v>
      </c>
    </row>
    <row r="1642" spans="52:52" x14ac:dyDescent="0.25">
      <c r="AZ1642" s="9">
        <v>3.5739644970414197</v>
      </c>
    </row>
    <row r="1643" spans="52:52" x14ac:dyDescent="0.25">
      <c r="AZ1643" s="9">
        <v>3.2899408284023663</v>
      </c>
    </row>
    <row r="1644" spans="52:52" x14ac:dyDescent="0.25">
      <c r="AZ1644" s="9">
        <v>4.165680473372781</v>
      </c>
    </row>
    <row r="1645" spans="52:52" x14ac:dyDescent="0.25">
      <c r="AZ1645" s="9">
        <v>2.556213017751479</v>
      </c>
    </row>
    <row r="1646" spans="52:52" x14ac:dyDescent="0.25">
      <c r="AZ1646" s="9">
        <v>0.18934911242603542</v>
      </c>
    </row>
    <row r="1647" spans="52:52" x14ac:dyDescent="0.25">
      <c r="AZ1647" s="9">
        <v>4.4733727810650885</v>
      </c>
    </row>
    <row r="1648" spans="52:52" x14ac:dyDescent="0.25">
      <c r="AZ1648" s="9">
        <v>1.6804733727810648</v>
      </c>
    </row>
    <row r="1649" spans="52:52" x14ac:dyDescent="0.25">
      <c r="AZ1649" s="9">
        <v>4.5207100591715967</v>
      </c>
    </row>
    <row r="1650" spans="52:52" x14ac:dyDescent="0.25">
      <c r="AZ1650" s="9">
        <v>3.9053254437869818</v>
      </c>
    </row>
    <row r="1651" spans="52:52" x14ac:dyDescent="0.25">
      <c r="AZ1651" s="9">
        <v>4.2366863905325438</v>
      </c>
    </row>
    <row r="1652" spans="52:52" x14ac:dyDescent="0.25">
      <c r="AZ1652" s="9">
        <v>3.8343195266272181</v>
      </c>
    </row>
    <row r="1653" spans="52:52" x14ac:dyDescent="0.25">
      <c r="AZ1653" s="9">
        <v>5.0887573964497044</v>
      </c>
    </row>
    <row r="1654" spans="52:52" x14ac:dyDescent="0.25">
      <c r="AZ1654" s="9">
        <v>3.5739644970414197</v>
      </c>
    </row>
    <row r="1655" spans="52:52" x14ac:dyDescent="0.25">
      <c r="AZ1655" s="9">
        <v>3.2899408284023663</v>
      </c>
    </row>
    <row r="1656" spans="52:52" x14ac:dyDescent="0.25">
      <c r="AZ1656" s="9">
        <v>4.165680473372781</v>
      </c>
    </row>
    <row r="1657" spans="52:52" x14ac:dyDescent="0.25">
      <c r="AZ1657" s="9">
        <v>2.556213017751479</v>
      </c>
    </row>
    <row r="1658" spans="52:52" x14ac:dyDescent="0.25">
      <c r="AZ1658" s="9">
        <v>0.18934911242603542</v>
      </c>
    </row>
    <row r="1659" spans="52:52" x14ac:dyDescent="0.25">
      <c r="AZ1659" s="9">
        <v>4.4733727810650885</v>
      </c>
    </row>
    <row r="1660" spans="52:52" x14ac:dyDescent="0.25">
      <c r="AZ1660" s="9">
        <v>1.6804733727810648</v>
      </c>
    </row>
    <row r="1661" spans="52:52" x14ac:dyDescent="0.25">
      <c r="AZ1661" s="9">
        <v>4.5207100591715967</v>
      </c>
    </row>
    <row r="1662" spans="52:52" x14ac:dyDescent="0.25">
      <c r="AZ1662" s="9">
        <v>3.9053254437869818</v>
      </c>
    </row>
    <row r="1663" spans="52:52" x14ac:dyDescent="0.25">
      <c r="AZ1663" s="9">
        <v>4.2366863905325438</v>
      </c>
    </row>
    <row r="1664" spans="52:52" x14ac:dyDescent="0.25">
      <c r="AZ1664" s="9">
        <v>3.8343195266272181</v>
      </c>
    </row>
    <row r="1665" spans="52:52" x14ac:dyDescent="0.25">
      <c r="AZ1665" s="9">
        <v>5.0887573964497044</v>
      </c>
    </row>
    <row r="1666" spans="52:52" x14ac:dyDescent="0.25">
      <c r="AZ1666" s="9">
        <v>3.5739644970414197</v>
      </c>
    </row>
    <row r="1667" spans="52:52" x14ac:dyDescent="0.25">
      <c r="AZ1667" s="9">
        <v>3.2899408284023663</v>
      </c>
    </row>
    <row r="1668" spans="52:52" x14ac:dyDescent="0.25">
      <c r="AZ1668" s="9">
        <v>4.165680473372781</v>
      </c>
    </row>
    <row r="1669" spans="52:52" x14ac:dyDescent="0.25">
      <c r="AZ1669" s="9">
        <v>2.556213017751479</v>
      </c>
    </row>
    <row r="1670" spans="52:52" x14ac:dyDescent="0.25">
      <c r="AZ1670" s="9">
        <v>0.18934911242603542</v>
      </c>
    </row>
    <row r="1671" spans="52:52" x14ac:dyDescent="0.25">
      <c r="AZ1671" s="9">
        <v>4.4733727810650885</v>
      </c>
    </row>
    <row r="1672" spans="52:52" x14ac:dyDescent="0.25">
      <c r="AZ1672" s="9">
        <v>1.6804733727810648</v>
      </c>
    </row>
    <row r="1673" spans="52:52" x14ac:dyDescent="0.25">
      <c r="AZ1673" s="9">
        <v>4.5207100591715967</v>
      </c>
    </row>
    <row r="1674" spans="52:52" x14ac:dyDescent="0.25">
      <c r="AZ1674" s="9">
        <v>3.9053254437869818</v>
      </c>
    </row>
    <row r="1675" spans="52:52" x14ac:dyDescent="0.25">
      <c r="AZ1675" s="9">
        <v>4.2366863905325438</v>
      </c>
    </row>
    <row r="1676" spans="52:52" x14ac:dyDescent="0.25">
      <c r="AZ1676" s="9">
        <v>3.8343195266272181</v>
      </c>
    </row>
    <row r="1677" spans="52:52" x14ac:dyDescent="0.25">
      <c r="AZ1677" s="9">
        <v>5.0887573964497044</v>
      </c>
    </row>
    <row r="1678" spans="52:52" x14ac:dyDescent="0.25">
      <c r="AZ1678" s="9">
        <v>3.5739644970414197</v>
      </c>
    </row>
    <row r="1679" spans="52:52" x14ac:dyDescent="0.25">
      <c r="AZ1679" s="9">
        <v>3.2899408284023663</v>
      </c>
    </row>
    <row r="1680" spans="52:52" x14ac:dyDescent="0.25">
      <c r="AZ1680" s="9">
        <v>4.165680473372781</v>
      </c>
    </row>
    <row r="1681" spans="52:52" x14ac:dyDescent="0.25">
      <c r="AZ1681" s="9">
        <v>2.556213017751479</v>
      </c>
    </row>
    <row r="1682" spans="52:52" x14ac:dyDescent="0.25">
      <c r="AZ1682" s="9">
        <v>0.18934911242603542</v>
      </c>
    </row>
    <row r="1683" spans="52:52" x14ac:dyDescent="0.25">
      <c r="AZ1683" s="9">
        <v>4.4733727810650885</v>
      </c>
    </row>
    <row r="1684" spans="52:52" x14ac:dyDescent="0.25">
      <c r="AZ1684" s="9">
        <v>1.6804733727810648</v>
      </c>
    </row>
    <row r="1685" spans="52:52" x14ac:dyDescent="0.25">
      <c r="AZ1685" s="9">
        <v>4.5207100591715967</v>
      </c>
    </row>
    <row r="1686" spans="52:52" x14ac:dyDescent="0.25">
      <c r="AZ1686" s="9">
        <v>3.9053254437869818</v>
      </c>
    </row>
    <row r="1687" spans="52:52" x14ac:dyDescent="0.25">
      <c r="AZ1687" s="9">
        <v>4.2366863905325438</v>
      </c>
    </row>
    <row r="1688" spans="52:52" x14ac:dyDescent="0.25">
      <c r="AZ1688" s="9">
        <v>3.8343195266272181</v>
      </c>
    </row>
    <row r="1689" spans="52:52" x14ac:dyDescent="0.25">
      <c r="AZ1689" s="9">
        <v>5.0887573964497044</v>
      </c>
    </row>
    <row r="1690" spans="52:52" x14ac:dyDescent="0.25">
      <c r="AZ1690" s="9">
        <v>3.5739644970414197</v>
      </c>
    </row>
    <row r="1691" spans="52:52" x14ac:dyDescent="0.25">
      <c r="AZ1691" s="9">
        <v>3.2899408284023663</v>
      </c>
    </row>
    <row r="1692" spans="52:52" x14ac:dyDescent="0.25">
      <c r="AZ1692" s="9">
        <v>4.165680473372781</v>
      </c>
    </row>
    <row r="1693" spans="52:52" x14ac:dyDescent="0.25">
      <c r="AZ1693" s="9">
        <v>2.556213017751479</v>
      </c>
    </row>
    <row r="1694" spans="52:52" x14ac:dyDescent="0.25">
      <c r="AZ1694" s="9">
        <v>0.18934911242603542</v>
      </c>
    </row>
    <row r="1695" spans="52:52" x14ac:dyDescent="0.25">
      <c r="AZ1695" s="9">
        <v>4.4733727810650885</v>
      </c>
    </row>
    <row r="1696" spans="52:52" x14ac:dyDescent="0.25">
      <c r="AZ1696" s="9">
        <v>1.6804733727810648</v>
      </c>
    </row>
    <row r="1697" spans="52:52" x14ac:dyDescent="0.25">
      <c r="AZ1697" s="9">
        <v>4.5207100591715967</v>
      </c>
    </row>
    <row r="1698" spans="52:52" x14ac:dyDescent="0.25">
      <c r="AZ1698" s="9">
        <v>3.9053254437869818</v>
      </c>
    </row>
    <row r="1699" spans="52:52" x14ac:dyDescent="0.25">
      <c r="AZ1699" s="9">
        <v>4.2366863905325438</v>
      </c>
    </row>
    <row r="1700" spans="52:52" x14ac:dyDescent="0.25">
      <c r="AZ1700" s="9">
        <v>3.8343195266272181</v>
      </c>
    </row>
    <row r="1701" spans="52:52" x14ac:dyDescent="0.25">
      <c r="AZ1701" s="9">
        <v>5.0887573964497044</v>
      </c>
    </row>
    <row r="1702" spans="52:52" x14ac:dyDescent="0.25">
      <c r="AZ1702" s="9">
        <v>3.5739644970414197</v>
      </c>
    </row>
    <row r="1703" spans="52:52" x14ac:dyDescent="0.25">
      <c r="AZ1703" s="9">
        <v>3.2899408284023663</v>
      </c>
    </row>
    <row r="1704" spans="52:52" x14ac:dyDescent="0.25">
      <c r="AZ1704" s="9">
        <v>4.165680473372781</v>
      </c>
    </row>
    <row r="1705" spans="52:52" x14ac:dyDescent="0.25">
      <c r="AZ1705" s="9">
        <v>2.556213017751479</v>
      </c>
    </row>
    <row r="1706" spans="52:52" x14ac:dyDescent="0.25">
      <c r="AZ1706" s="9">
        <v>0.18934911242603542</v>
      </c>
    </row>
    <row r="1707" spans="52:52" x14ac:dyDescent="0.25">
      <c r="AZ1707" s="9">
        <v>4.4733727810650885</v>
      </c>
    </row>
    <row r="1708" spans="52:52" x14ac:dyDescent="0.25">
      <c r="AZ1708" s="9">
        <v>1.6804733727810648</v>
      </c>
    </row>
    <row r="1709" spans="52:52" x14ac:dyDescent="0.25">
      <c r="AZ1709" s="9">
        <v>4.5207100591715967</v>
      </c>
    </row>
    <row r="1710" spans="52:52" x14ac:dyDescent="0.25">
      <c r="AZ1710" s="9">
        <v>3.9053254437869818</v>
      </c>
    </row>
    <row r="1711" spans="52:52" x14ac:dyDescent="0.25">
      <c r="AZ1711" s="9">
        <v>4.2366863905325438</v>
      </c>
    </row>
    <row r="1712" spans="52:52" x14ac:dyDescent="0.25">
      <c r="AZ1712" s="9">
        <v>3.8343195266272181</v>
      </c>
    </row>
    <row r="1713" spans="52:52" x14ac:dyDescent="0.25">
      <c r="AZ1713" s="9">
        <v>5.0887573964497044</v>
      </c>
    </row>
    <row r="1714" spans="52:52" x14ac:dyDescent="0.25">
      <c r="AZ1714" s="9">
        <v>3.5739644970414197</v>
      </c>
    </row>
    <row r="1715" spans="52:52" x14ac:dyDescent="0.25">
      <c r="AZ1715" s="9">
        <v>3.2899408284023663</v>
      </c>
    </row>
    <row r="1716" spans="52:52" x14ac:dyDescent="0.25">
      <c r="AZ1716" s="9">
        <v>4.165680473372781</v>
      </c>
    </row>
    <row r="1717" spans="52:52" x14ac:dyDescent="0.25">
      <c r="AZ1717" s="9">
        <v>2.556213017751479</v>
      </c>
    </row>
    <row r="1718" spans="52:52" x14ac:dyDescent="0.25">
      <c r="AZ1718" s="9">
        <v>0.18934911242603542</v>
      </c>
    </row>
    <row r="1719" spans="52:52" x14ac:dyDescent="0.25">
      <c r="AZ1719" s="9">
        <v>4.4733727810650885</v>
      </c>
    </row>
    <row r="1720" spans="52:52" x14ac:dyDescent="0.25">
      <c r="AZ1720" s="9">
        <v>1.6804733727810648</v>
      </c>
    </row>
    <row r="1721" spans="52:52" x14ac:dyDescent="0.25">
      <c r="AZ1721" s="9">
        <v>4.5207100591715967</v>
      </c>
    </row>
    <row r="1722" spans="52:52" x14ac:dyDescent="0.25">
      <c r="AZ1722" s="9">
        <v>3.9053254437869818</v>
      </c>
    </row>
    <row r="1723" spans="52:52" x14ac:dyDescent="0.25">
      <c r="AZ1723" s="9">
        <v>4.2366863905325438</v>
      </c>
    </row>
    <row r="1724" spans="52:52" x14ac:dyDescent="0.25">
      <c r="AZ1724" s="9">
        <v>3.8343195266272181</v>
      </c>
    </row>
    <row r="1725" spans="52:52" x14ac:dyDescent="0.25">
      <c r="AZ1725" s="9">
        <v>5.0887573964497044</v>
      </c>
    </row>
    <row r="1726" spans="52:52" x14ac:dyDescent="0.25">
      <c r="AZ1726" s="9">
        <v>3.5739644970414197</v>
      </c>
    </row>
    <row r="1727" spans="52:52" x14ac:dyDescent="0.25">
      <c r="AZ1727" s="9">
        <v>3.2899408284023663</v>
      </c>
    </row>
    <row r="1728" spans="52:52" x14ac:dyDescent="0.25">
      <c r="AZ1728" s="9">
        <v>4.165680473372781</v>
      </c>
    </row>
    <row r="1729" spans="52:52" x14ac:dyDescent="0.25">
      <c r="AZ1729" s="9">
        <v>2.556213017751479</v>
      </c>
    </row>
    <row r="1730" spans="52:52" x14ac:dyDescent="0.25">
      <c r="AZ1730" s="9">
        <v>0.18934911242603542</v>
      </c>
    </row>
    <row r="1731" spans="52:52" x14ac:dyDescent="0.25">
      <c r="AZ1731" s="9">
        <v>4.4733727810650885</v>
      </c>
    </row>
    <row r="1732" spans="52:52" x14ac:dyDescent="0.25">
      <c r="AZ1732" s="9">
        <v>1.6804733727810648</v>
      </c>
    </row>
    <row r="1733" spans="52:52" x14ac:dyDescent="0.25">
      <c r="AZ1733" s="9">
        <v>4.5207100591715967</v>
      </c>
    </row>
    <row r="1734" spans="52:52" x14ac:dyDescent="0.25">
      <c r="AZ1734" s="9">
        <v>3.9053254437869818</v>
      </c>
    </row>
    <row r="1735" spans="52:52" x14ac:dyDescent="0.25">
      <c r="AZ1735" s="9">
        <v>4.2366863905325438</v>
      </c>
    </row>
    <row r="1736" spans="52:52" x14ac:dyDescent="0.25">
      <c r="AZ1736" s="9">
        <v>3.8343195266272181</v>
      </c>
    </row>
    <row r="1737" spans="52:52" x14ac:dyDescent="0.25">
      <c r="AZ1737" s="9">
        <v>5.0887573964497044</v>
      </c>
    </row>
    <row r="1738" spans="52:52" x14ac:dyDescent="0.25">
      <c r="AZ1738" s="9">
        <v>3.5739644970414197</v>
      </c>
    </row>
    <row r="1739" spans="52:52" x14ac:dyDescent="0.25">
      <c r="AZ1739" s="9">
        <v>3.2899408284023663</v>
      </c>
    </row>
    <row r="1740" spans="52:52" x14ac:dyDescent="0.25">
      <c r="AZ1740" s="9">
        <v>4.165680473372781</v>
      </c>
    </row>
    <row r="1741" spans="52:52" x14ac:dyDescent="0.25">
      <c r="AZ1741" s="9">
        <v>2.556213017751479</v>
      </c>
    </row>
    <row r="1742" spans="52:52" x14ac:dyDescent="0.25">
      <c r="AZ1742" s="9">
        <v>0.18934911242603542</v>
      </c>
    </row>
    <row r="1743" spans="52:52" x14ac:dyDescent="0.25">
      <c r="AZ1743" s="9">
        <v>4.4733727810650885</v>
      </c>
    </row>
    <row r="1744" spans="52:52" x14ac:dyDescent="0.25">
      <c r="AZ1744" s="9">
        <v>1.6804733727810648</v>
      </c>
    </row>
    <row r="1745" spans="52:52" x14ac:dyDescent="0.25">
      <c r="AZ1745" s="9">
        <v>4.5207100591715967</v>
      </c>
    </row>
    <row r="1746" spans="52:52" x14ac:dyDescent="0.25">
      <c r="AZ1746" s="9">
        <v>3.9053254437869818</v>
      </c>
    </row>
    <row r="1747" spans="52:52" x14ac:dyDescent="0.25">
      <c r="AZ1747" s="9">
        <v>4.2366863905325438</v>
      </c>
    </row>
    <row r="1748" spans="52:52" x14ac:dyDescent="0.25">
      <c r="AZ1748" s="9">
        <v>3.8343195266272181</v>
      </c>
    </row>
    <row r="1749" spans="52:52" x14ac:dyDescent="0.25">
      <c r="AZ1749" s="9">
        <v>5.0887573964497044</v>
      </c>
    </row>
    <row r="1750" spans="52:52" x14ac:dyDescent="0.25">
      <c r="AZ1750" s="9">
        <v>3.5739644970414197</v>
      </c>
    </row>
    <row r="1751" spans="52:52" x14ac:dyDescent="0.25">
      <c r="AZ1751" s="9">
        <v>3.2899408284023663</v>
      </c>
    </row>
    <row r="1752" spans="52:52" x14ac:dyDescent="0.25">
      <c r="AZ1752" s="9">
        <v>4.165680473372781</v>
      </c>
    </row>
    <row r="1753" spans="52:52" x14ac:dyDescent="0.25">
      <c r="AZ1753" s="9">
        <v>2.556213017751479</v>
      </c>
    </row>
    <row r="1754" spans="52:52" x14ac:dyDescent="0.25">
      <c r="AZ1754" s="9">
        <v>0.18934911242603542</v>
      </c>
    </row>
    <row r="1755" spans="52:52" x14ac:dyDescent="0.25">
      <c r="AZ1755" s="9">
        <v>4.4733727810650885</v>
      </c>
    </row>
    <row r="1756" spans="52:52" x14ac:dyDescent="0.25">
      <c r="AZ1756" s="9">
        <v>1.6804733727810648</v>
      </c>
    </row>
    <row r="1757" spans="52:52" x14ac:dyDescent="0.25">
      <c r="AZ1757" s="9">
        <v>4.5207100591715967</v>
      </c>
    </row>
    <row r="1758" spans="52:52" x14ac:dyDescent="0.25">
      <c r="AZ1758" s="9">
        <v>3.9053254437869818</v>
      </c>
    </row>
    <row r="1759" spans="52:52" x14ac:dyDescent="0.25">
      <c r="AZ1759" s="9">
        <v>4.2366863905325438</v>
      </c>
    </row>
    <row r="1760" spans="52:52" x14ac:dyDescent="0.25">
      <c r="AZ1760" s="9">
        <v>3.8343195266272181</v>
      </c>
    </row>
    <row r="1761" spans="52:52" x14ac:dyDescent="0.25">
      <c r="AZ1761" s="9">
        <v>5.0887573964497044</v>
      </c>
    </row>
    <row r="1762" spans="52:52" x14ac:dyDescent="0.25">
      <c r="AZ1762" s="9">
        <v>3.5739644970414197</v>
      </c>
    </row>
    <row r="1763" spans="52:52" x14ac:dyDescent="0.25">
      <c r="AZ1763" s="9">
        <v>3.2899408284023663</v>
      </c>
    </row>
    <row r="1764" spans="52:52" x14ac:dyDescent="0.25">
      <c r="AZ1764" s="9">
        <v>4.165680473372781</v>
      </c>
    </row>
    <row r="1765" spans="52:52" x14ac:dyDescent="0.25">
      <c r="AZ1765" s="9">
        <v>2.556213017751479</v>
      </c>
    </row>
    <row r="1766" spans="52:52" x14ac:dyDescent="0.25">
      <c r="AZ1766" s="9">
        <v>0.18934911242603542</v>
      </c>
    </row>
    <row r="1767" spans="52:52" x14ac:dyDescent="0.25">
      <c r="AZ1767" s="9">
        <v>4.4733727810650885</v>
      </c>
    </row>
    <row r="1768" spans="52:52" x14ac:dyDescent="0.25">
      <c r="AZ1768" s="9">
        <v>1.6804733727810648</v>
      </c>
    </row>
    <row r="1769" spans="52:52" x14ac:dyDescent="0.25">
      <c r="AZ1769" s="9">
        <v>4.5207100591715967</v>
      </c>
    </row>
    <row r="1770" spans="52:52" x14ac:dyDescent="0.25">
      <c r="AZ1770" s="9">
        <v>3.9053254437869818</v>
      </c>
    </row>
    <row r="1771" spans="52:52" x14ac:dyDescent="0.25">
      <c r="AZ1771" s="9">
        <v>4.2366863905325438</v>
      </c>
    </row>
    <row r="1772" spans="52:52" x14ac:dyDescent="0.25">
      <c r="AZ1772" s="9">
        <v>3.8343195266272181</v>
      </c>
    </row>
    <row r="1773" spans="52:52" x14ac:dyDescent="0.25">
      <c r="AZ1773" s="9">
        <v>5.0887573964497044</v>
      </c>
    </row>
    <row r="1774" spans="52:52" x14ac:dyDescent="0.25">
      <c r="AZ1774" s="9">
        <v>3.5739644970414197</v>
      </c>
    </row>
    <row r="1775" spans="52:52" x14ac:dyDescent="0.25">
      <c r="AZ1775" s="9">
        <v>3.2899408284023663</v>
      </c>
    </row>
    <row r="1776" spans="52:52" x14ac:dyDescent="0.25">
      <c r="AZ1776" s="9">
        <v>4.165680473372781</v>
      </c>
    </row>
    <row r="1777" spans="52:52" x14ac:dyDescent="0.25">
      <c r="AZ1777" s="9">
        <v>2.556213017751479</v>
      </c>
    </row>
    <row r="1778" spans="52:52" x14ac:dyDescent="0.25">
      <c r="AZ1778" s="9">
        <v>0.18934911242603542</v>
      </c>
    </row>
    <row r="1779" spans="52:52" x14ac:dyDescent="0.25">
      <c r="AZ1779" s="9">
        <v>4.4733727810650885</v>
      </c>
    </row>
    <row r="1780" spans="52:52" x14ac:dyDescent="0.25">
      <c r="AZ1780" s="9">
        <v>1.6804733727810648</v>
      </c>
    </row>
    <row r="1781" spans="52:52" x14ac:dyDescent="0.25">
      <c r="AZ1781" s="9">
        <v>4.5207100591715967</v>
      </c>
    </row>
    <row r="1782" spans="52:52" x14ac:dyDescent="0.25">
      <c r="AZ1782" s="9">
        <v>3.9053254437869818</v>
      </c>
    </row>
    <row r="1783" spans="52:52" x14ac:dyDescent="0.25">
      <c r="AZ1783" s="9">
        <v>4.2366863905325438</v>
      </c>
    </row>
    <row r="1784" spans="52:52" x14ac:dyDescent="0.25">
      <c r="AZ1784" s="9">
        <v>3.8343195266272181</v>
      </c>
    </row>
    <row r="1785" spans="52:52" x14ac:dyDescent="0.25">
      <c r="AZ1785" s="9">
        <v>5.0887573964497044</v>
      </c>
    </row>
    <row r="1786" spans="52:52" x14ac:dyDescent="0.25">
      <c r="AZ1786" s="9">
        <v>3.5739644970414197</v>
      </c>
    </row>
    <row r="1787" spans="52:52" x14ac:dyDescent="0.25">
      <c r="AZ1787" s="9">
        <v>3.2899408284023663</v>
      </c>
    </row>
    <row r="1788" spans="52:52" x14ac:dyDescent="0.25">
      <c r="AZ1788" s="9">
        <v>4.165680473372781</v>
      </c>
    </row>
    <row r="1789" spans="52:52" x14ac:dyDescent="0.25">
      <c r="AZ1789" s="9">
        <v>2.556213017751479</v>
      </c>
    </row>
    <row r="1790" spans="52:52" x14ac:dyDescent="0.25">
      <c r="AZ1790" s="9">
        <v>0.18934911242603542</v>
      </c>
    </row>
    <row r="1791" spans="52:52" x14ac:dyDescent="0.25">
      <c r="AZ1791" s="9">
        <v>4.4733727810650885</v>
      </c>
    </row>
    <row r="1792" spans="52:52" x14ac:dyDescent="0.25">
      <c r="AZ1792" s="9">
        <v>1.6804733727810648</v>
      </c>
    </row>
    <row r="1793" spans="52:52" x14ac:dyDescent="0.25">
      <c r="AZ1793" s="9">
        <v>4.5207100591715967</v>
      </c>
    </row>
    <row r="1794" spans="52:52" x14ac:dyDescent="0.25">
      <c r="AZ1794" s="9">
        <v>3.9053254437869818</v>
      </c>
    </row>
    <row r="1795" spans="52:52" x14ac:dyDescent="0.25">
      <c r="AZ1795" s="9">
        <v>4.2366863905325438</v>
      </c>
    </row>
    <row r="1796" spans="52:52" x14ac:dyDescent="0.25">
      <c r="AZ1796" s="9">
        <v>3.8343195266272181</v>
      </c>
    </row>
    <row r="1797" spans="52:52" x14ac:dyDescent="0.25">
      <c r="AZ1797" s="9">
        <v>5.0887573964497044</v>
      </c>
    </row>
    <row r="1798" spans="52:52" x14ac:dyDescent="0.25">
      <c r="AZ1798" s="9">
        <v>3.5739644970414197</v>
      </c>
    </row>
    <row r="1799" spans="52:52" x14ac:dyDescent="0.25">
      <c r="AZ1799" s="9">
        <v>3.2899408284023663</v>
      </c>
    </row>
    <row r="1800" spans="52:52" x14ac:dyDescent="0.25">
      <c r="AZ1800" s="9">
        <v>4.165680473372781</v>
      </c>
    </row>
    <row r="1801" spans="52:52" x14ac:dyDescent="0.25">
      <c r="AZ1801" s="9">
        <v>2.556213017751479</v>
      </c>
    </row>
    <row r="1802" spans="52:52" x14ac:dyDescent="0.25">
      <c r="AZ1802" s="9">
        <v>0.18934911242603542</v>
      </c>
    </row>
    <row r="1803" spans="52:52" x14ac:dyDescent="0.25">
      <c r="AZ1803" s="9">
        <v>4.4733727810650885</v>
      </c>
    </row>
    <row r="1804" spans="52:52" x14ac:dyDescent="0.25">
      <c r="AZ1804" s="9">
        <v>1.6804733727810648</v>
      </c>
    </row>
    <row r="1805" spans="52:52" x14ac:dyDescent="0.25">
      <c r="AZ1805" s="9">
        <v>4.5207100591715967</v>
      </c>
    </row>
    <row r="1806" spans="52:52" x14ac:dyDescent="0.25">
      <c r="AZ1806" s="9">
        <v>3.9053254437869818</v>
      </c>
    </row>
    <row r="1807" spans="52:52" x14ac:dyDescent="0.25">
      <c r="AZ1807" s="9">
        <v>4.2366863905325438</v>
      </c>
    </row>
    <row r="1808" spans="52:52" x14ac:dyDescent="0.25">
      <c r="AZ1808" s="9">
        <v>3.8343195266272181</v>
      </c>
    </row>
    <row r="1809" spans="52:52" x14ac:dyDescent="0.25">
      <c r="AZ1809" s="9">
        <v>5.0887573964497044</v>
      </c>
    </row>
    <row r="1810" spans="52:52" x14ac:dyDescent="0.25">
      <c r="AZ1810" s="9">
        <v>3.5739644970414197</v>
      </c>
    </row>
    <row r="1811" spans="52:52" x14ac:dyDescent="0.25">
      <c r="AZ1811" s="9">
        <v>3.2899408284023663</v>
      </c>
    </row>
    <row r="1812" spans="52:52" x14ac:dyDescent="0.25">
      <c r="AZ1812" s="9">
        <v>4.165680473372781</v>
      </c>
    </row>
    <row r="1813" spans="52:52" x14ac:dyDescent="0.25">
      <c r="AZ1813" s="9">
        <v>2.556213017751479</v>
      </c>
    </row>
    <row r="1814" spans="52:52" x14ac:dyDescent="0.25">
      <c r="AZ1814" s="9">
        <v>0.18934911242603542</v>
      </c>
    </row>
    <row r="1815" spans="52:52" x14ac:dyDescent="0.25">
      <c r="AZ1815" s="9">
        <v>4.4733727810650885</v>
      </c>
    </row>
    <row r="1816" spans="52:52" x14ac:dyDescent="0.25">
      <c r="AZ1816" s="9">
        <v>1.6804733727810648</v>
      </c>
    </row>
    <row r="1817" spans="52:52" x14ac:dyDescent="0.25">
      <c r="AZ1817" s="9">
        <v>4.5207100591715967</v>
      </c>
    </row>
    <row r="1818" spans="52:52" x14ac:dyDescent="0.25">
      <c r="AZ1818" s="9">
        <v>3.9053254437869818</v>
      </c>
    </row>
    <row r="1819" spans="52:52" x14ac:dyDescent="0.25">
      <c r="AZ1819" s="9">
        <v>4.2366863905325438</v>
      </c>
    </row>
    <row r="1820" spans="52:52" x14ac:dyDescent="0.25">
      <c r="AZ1820" s="9">
        <v>3.8343195266272181</v>
      </c>
    </row>
    <row r="1821" spans="52:52" x14ac:dyDescent="0.25">
      <c r="AZ1821" s="9">
        <v>5.0887573964497044</v>
      </c>
    </row>
    <row r="1822" spans="52:52" x14ac:dyDescent="0.25">
      <c r="AZ1822" s="9">
        <v>3.5739644970414197</v>
      </c>
    </row>
    <row r="1823" spans="52:52" x14ac:dyDescent="0.25">
      <c r="AZ1823" s="9">
        <v>3.2899408284023663</v>
      </c>
    </row>
    <row r="1824" spans="52:52" x14ac:dyDescent="0.25">
      <c r="AZ1824" s="9">
        <v>4.165680473372781</v>
      </c>
    </row>
    <row r="1825" spans="52:52" x14ac:dyDescent="0.25">
      <c r="AZ1825" s="9">
        <v>2.556213017751479</v>
      </c>
    </row>
    <row r="1826" spans="52:52" x14ac:dyDescent="0.25">
      <c r="AZ1826" s="9">
        <v>0.18934911242603542</v>
      </c>
    </row>
    <row r="1827" spans="52:52" x14ac:dyDescent="0.25">
      <c r="AZ1827" s="9">
        <v>4.4733727810650885</v>
      </c>
    </row>
    <row r="1828" spans="52:52" x14ac:dyDescent="0.25">
      <c r="AZ1828" s="9">
        <v>1.6804733727810648</v>
      </c>
    </row>
    <row r="1829" spans="52:52" x14ac:dyDescent="0.25">
      <c r="AZ1829" s="9">
        <v>4.5207100591715967</v>
      </c>
    </row>
    <row r="1830" spans="52:52" x14ac:dyDescent="0.25">
      <c r="AZ1830" s="9">
        <v>3.9053254437869818</v>
      </c>
    </row>
    <row r="1831" spans="52:52" x14ac:dyDescent="0.25">
      <c r="AZ1831" s="9">
        <v>4.2366863905325438</v>
      </c>
    </row>
    <row r="1832" spans="52:52" x14ac:dyDescent="0.25">
      <c r="AZ1832" s="9">
        <v>3.8343195266272181</v>
      </c>
    </row>
    <row r="1833" spans="52:52" x14ac:dyDescent="0.25">
      <c r="AZ1833" s="9">
        <v>5.0887573964497044</v>
      </c>
    </row>
    <row r="1834" spans="52:52" x14ac:dyDescent="0.25">
      <c r="AZ1834" s="9">
        <v>3.5739644970414197</v>
      </c>
    </row>
    <row r="1835" spans="52:52" x14ac:dyDescent="0.25">
      <c r="AZ1835" s="9">
        <v>3.2899408284023663</v>
      </c>
    </row>
    <row r="1836" spans="52:52" x14ac:dyDescent="0.25">
      <c r="AZ1836" s="9">
        <v>4.165680473372781</v>
      </c>
    </row>
    <row r="1837" spans="52:52" x14ac:dyDescent="0.25">
      <c r="AZ1837" s="9">
        <v>2.556213017751479</v>
      </c>
    </row>
    <row r="1838" spans="52:52" x14ac:dyDescent="0.25">
      <c r="AZ1838" s="9">
        <v>0.18934911242603542</v>
      </c>
    </row>
    <row r="1839" spans="52:52" x14ac:dyDescent="0.25">
      <c r="AZ1839" s="9">
        <v>4.4733727810650885</v>
      </c>
    </row>
    <row r="1840" spans="52:52" x14ac:dyDescent="0.25">
      <c r="AZ1840" s="9">
        <v>1.6804733727810648</v>
      </c>
    </row>
    <row r="1841" spans="52:52" x14ac:dyDescent="0.25">
      <c r="AZ1841" s="9">
        <v>4.5207100591715967</v>
      </c>
    </row>
    <row r="1842" spans="52:52" x14ac:dyDescent="0.25">
      <c r="AZ1842" s="9">
        <v>3.9053254437869818</v>
      </c>
    </row>
    <row r="1843" spans="52:52" x14ac:dyDescent="0.25">
      <c r="AZ1843" s="9">
        <v>4.2366863905325438</v>
      </c>
    </row>
    <row r="1844" spans="52:52" x14ac:dyDescent="0.25">
      <c r="AZ1844" s="9">
        <v>3.8343195266272181</v>
      </c>
    </row>
    <row r="1845" spans="52:52" x14ac:dyDescent="0.25">
      <c r="AZ1845" s="9">
        <v>5.0887573964497044</v>
      </c>
    </row>
    <row r="1846" spans="52:52" x14ac:dyDescent="0.25">
      <c r="AZ1846" s="9">
        <v>3.5739644970414197</v>
      </c>
    </row>
    <row r="1847" spans="52:52" x14ac:dyDescent="0.25">
      <c r="AZ1847" s="9">
        <v>3.2899408284023663</v>
      </c>
    </row>
    <row r="1848" spans="52:52" x14ac:dyDescent="0.25">
      <c r="AZ1848" s="9">
        <v>4.165680473372781</v>
      </c>
    </row>
    <row r="1849" spans="52:52" x14ac:dyDescent="0.25">
      <c r="AZ1849" s="9">
        <v>2.556213017751479</v>
      </c>
    </row>
    <row r="1850" spans="52:52" x14ac:dyDescent="0.25">
      <c r="AZ1850" s="9">
        <v>0.18934911242603542</v>
      </c>
    </row>
    <row r="1851" spans="52:52" x14ac:dyDescent="0.25">
      <c r="AZ1851" s="9">
        <v>4.4733727810650885</v>
      </c>
    </row>
    <row r="1852" spans="52:52" x14ac:dyDescent="0.25">
      <c r="AZ1852" s="9">
        <v>1.6804733727810648</v>
      </c>
    </row>
    <row r="1853" spans="52:52" x14ac:dyDescent="0.25">
      <c r="AZ1853" s="9">
        <v>4.5207100591715967</v>
      </c>
    </row>
    <row r="1854" spans="52:52" x14ac:dyDescent="0.25">
      <c r="AZ1854" s="9">
        <v>3.9053254437869818</v>
      </c>
    </row>
    <row r="1855" spans="52:52" x14ac:dyDescent="0.25">
      <c r="AZ1855" s="9">
        <v>4.2366863905325438</v>
      </c>
    </row>
    <row r="1856" spans="52:52" x14ac:dyDescent="0.25">
      <c r="AZ1856" s="9">
        <v>3.8343195266272181</v>
      </c>
    </row>
    <row r="1857" spans="52:52" x14ac:dyDescent="0.25">
      <c r="AZ1857" s="9">
        <v>5.0887573964497044</v>
      </c>
    </row>
    <row r="1858" spans="52:52" x14ac:dyDescent="0.25">
      <c r="AZ1858" s="9">
        <v>3.5739644970414197</v>
      </c>
    </row>
    <row r="1859" spans="52:52" x14ac:dyDescent="0.25">
      <c r="AZ1859" s="9">
        <v>3.2899408284023663</v>
      </c>
    </row>
    <row r="1860" spans="52:52" x14ac:dyDescent="0.25">
      <c r="AZ1860" s="9">
        <v>4.165680473372781</v>
      </c>
    </row>
    <row r="1861" spans="52:52" x14ac:dyDescent="0.25">
      <c r="AZ1861" s="9">
        <v>2.556213017751479</v>
      </c>
    </row>
    <row r="1862" spans="52:52" x14ac:dyDescent="0.25">
      <c r="AZ1862" s="9">
        <v>0.18934911242603542</v>
      </c>
    </row>
    <row r="1863" spans="52:52" x14ac:dyDescent="0.25">
      <c r="AZ1863" s="9">
        <v>4.4733727810650885</v>
      </c>
    </row>
    <row r="1864" spans="52:52" x14ac:dyDescent="0.25">
      <c r="AZ1864" s="9">
        <v>1.6804733727810648</v>
      </c>
    </row>
    <row r="1865" spans="52:52" x14ac:dyDescent="0.25">
      <c r="AZ1865" s="9">
        <v>4.5207100591715967</v>
      </c>
    </row>
    <row r="1866" spans="52:52" x14ac:dyDescent="0.25">
      <c r="AZ1866" s="9">
        <v>3.9053254437869818</v>
      </c>
    </row>
    <row r="1867" spans="52:52" x14ac:dyDescent="0.25">
      <c r="AZ1867" s="9">
        <v>4.2366863905325438</v>
      </c>
    </row>
    <row r="1868" spans="52:52" x14ac:dyDescent="0.25">
      <c r="AZ1868" s="9">
        <v>3.8343195266272181</v>
      </c>
    </row>
    <row r="1869" spans="52:52" x14ac:dyDescent="0.25">
      <c r="AZ1869" s="9">
        <v>5.0887573964497044</v>
      </c>
    </row>
    <row r="1870" spans="52:52" x14ac:dyDescent="0.25">
      <c r="AZ1870" s="9">
        <v>3.5739644970414197</v>
      </c>
    </row>
    <row r="1871" spans="52:52" x14ac:dyDescent="0.25">
      <c r="AZ1871" s="9">
        <v>3.2899408284023663</v>
      </c>
    </row>
    <row r="1872" spans="52:52" x14ac:dyDescent="0.25">
      <c r="AZ1872" s="9">
        <v>4.165680473372781</v>
      </c>
    </row>
    <row r="1873" spans="52:52" x14ac:dyDescent="0.25">
      <c r="AZ1873" s="9">
        <v>2.556213017751479</v>
      </c>
    </row>
    <row r="1874" spans="52:52" x14ac:dyDescent="0.25">
      <c r="AZ1874" s="9">
        <v>0.18934911242603542</v>
      </c>
    </row>
    <row r="1875" spans="52:52" x14ac:dyDescent="0.25">
      <c r="AZ1875" s="9">
        <v>4.4733727810650885</v>
      </c>
    </row>
    <row r="1876" spans="52:52" x14ac:dyDescent="0.25">
      <c r="AZ1876" s="9">
        <v>1.6804733727810648</v>
      </c>
    </row>
    <row r="1877" spans="52:52" x14ac:dyDescent="0.25">
      <c r="AZ1877" s="9">
        <v>4.5207100591715967</v>
      </c>
    </row>
    <row r="1878" spans="52:52" x14ac:dyDescent="0.25">
      <c r="AZ1878" s="9">
        <v>3.9053254437869818</v>
      </c>
    </row>
    <row r="1879" spans="52:52" x14ac:dyDescent="0.25">
      <c r="AZ1879" s="9">
        <v>4.2366863905325438</v>
      </c>
    </row>
    <row r="1880" spans="52:52" x14ac:dyDescent="0.25">
      <c r="AZ1880" s="9">
        <v>3.8343195266272181</v>
      </c>
    </row>
    <row r="1881" spans="52:52" x14ac:dyDescent="0.25">
      <c r="AZ1881" s="9">
        <v>5.0887573964497044</v>
      </c>
    </row>
    <row r="1882" spans="52:52" x14ac:dyDescent="0.25">
      <c r="AZ1882" s="9">
        <v>3.5739644970414197</v>
      </c>
    </row>
    <row r="1883" spans="52:52" x14ac:dyDescent="0.25">
      <c r="AZ1883" s="9">
        <v>3.2899408284023663</v>
      </c>
    </row>
    <row r="1884" spans="52:52" x14ac:dyDescent="0.25">
      <c r="AZ1884" s="9">
        <v>4.165680473372781</v>
      </c>
    </row>
    <row r="1885" spans="52:52" x14ac:dyDescent="0.25">
      <c r="AZ1885" s="9">
        <v>2.556213017751479</v>
      </c>
    </row>
    <row r="1886" spans="52:52" x14ac:dyDescent="0.25">
      <c r="AZ1886" s="9">
        <v>0.18934911242603542</v>
      </c>
    </row>
    <row r="1887" spans="52:52" x14ac:dyDescent="0.25">
      <c r="AZ1887" s="9">
        <v>4.4733727810650885</v>
      </c>
    </row>
    <row r="1888" spans="52:52" x14ac:dyDescent="0.25">
      <c r="AZ1888" s="9">
        <v>1.6804733727810648</v>
      </c>
    </row>
    <row r="1889" spans="52:52" x14ac:dyDescent="0.25">
      <c r="AZ1889" s="9">
        <v>4.5207100591715967</v>
      </c>
    </row>
    <row r="1890" spans="52:52" x14ac:dyDescent="0.25">
      <c r="AZ1890" s="9">
        <v>3.9053254437869818</v>
      </c>
    </row>
    <row r="1891" spans="52:52" x14ac:dyDescent="0.25">
      <c r="AZ1891" s="9">
        <v>4.2366863905325438</v>
      </c>
    </row>
    <row r="1892" spans="52:52" x14ac:dyDescent="0.25">
      <c r="AZ1892" s="9">
        <v>3.8343195266272181</v>
      </c>
    </row>
    <row r="1893" spans="52:52" x14ac:dyDescent="0.25">
      <c r="AZ1893" s="9">
        <v>5.0887573964497044</v>
      </c>
    </row>
    <row r="1894" spans="52:52" x14ac:dyDescent="0.25">
      <c r="AZ1894" s="9">
        <v>3.5739644970414197</v>
      </c>
    </row>
    <row r="1895" spans="52:52" x14ac:dyDescent="0.25">
      <c r="AZ1895" s="9">
        <v>3.2899408284023663</v>
      </c>
    </row>
    <row r="1896" spans="52:52" x14ac:dyDescent="0.25">
      <c r="AZ1896" s="9">
        <v>4.165680473372781</v>
      </c>
    </row>
    <row r="1897" spans="52:52" x14ac:dyDescent="0.25">
      <c r="AZ1897" s="9">
        <v>2.556213017751479</v>
      </c>
    </row>
    <row r="1898" spans="52:52" x14ac:dyDescent="0.25">
      <c r="AZ1898" s="9">
        <v>0.18934911242603542</v>
      </c>
    </row>
    <row r="1899" spans="52:52" x14ac:dyDescent="0.25">
      <c r="AZ1899" s="9">
        <v>4.4733727810650885</v>
      </c>
    </row>
    <row r="1900" spans="52:52" x14ac:dyDescent="0.25">
      <c r="AZ1900" s="9">
        <v>1.6804733727810648</v>
      </c>
    </row>
    <row r="1901" spans="52:52" x14ac:dyDescent="0.25">
      <c r="AZ1901" s="9">
        <v>4.5207100591715967</v>
      </c>
    </row>
    <row r="1902" spans="52:52" x14ac:dyDescent="0.25">
      <c r="AZ1902" s="9">
        <v>3.9053254437869818</v>
      </c>
    </row>
    <row r="1903" spans="52:52" x14ac:dyDescent="0.25">
      <c r="AZ1903" s="9">
        <v>4.2366863905325438</v>
      </c>
    </row>
    <row r="1904" spans="52:52" x14ac:dyDescent="0.25">
      <c r="AZ1904" s="9">
        <v>3.8343195266272181</v>
      </c>
    </row>
    <row r="1905" spans="52:52" x14ac:dyDescent="0.25">
      <c r="AZ1905" s="9">
        <v>5.0887573964497044</v>
      </c>
    </row>
    <row r="1906" spans="52:52" x14ac:dyDescent="0.25">
      <c r="AZ1906" s="9">
        <v>3.5739644970414197</v>
      </c>
    </row>
    <row r="1907" spans="52:52" x14ac:dyDescent="0.25">
      <c r="AZ1907" s="9">
        <v>3.2899408284023663</v>
      </c>
    </row>
    <row r="1908" spans="52:52" x14ac:dyDescent="0.25">
      <c r="AZ1908" s="9">
        <v>4.165680473372781</v>
      </c>
    </row>
    <row r="1909" spans="52:52" x14ac:dyDescent="0.25">
      <c r="AZ1909" s="9">
        <v>2.556213017751479</v>
      </c>
    </row>
    <row r="1910" spans="52:52" x14ac:dyDescent="0.25">
      <c r="AZ1910" s="9">
        <v>0.18934911242603542</v>
      </c>
    </row>
    <row r="1911" spans="52:52" x14ac:dyDescent="0.25">
      <c r="AZ1911" s="9">
        <v>4.4733727810650885</v>
      </c>
    </row>
    <row r="1912" spans="52:52" x14ac:dyDescent="0.25">
      <c r="AZ1912" s="9">
        <v>1.6804733727810648</v>
      </c>
    </row>
    <row r="1913" spans="52:52" x14ac:dyDescent="0.25">
      <c r="AZ1913" s="9">
        <v>4.5207100591715967</v>
      </c>
    </row>
    <row r="1914" spans="52:52" x14ac:dyDescent="0.25">
      <c r="AZ1914" s="9">
        <v>3.9053254437869818</v>
      </c>
    </row>
    <row r="1915" spans="52:52" x14ac:dyDescent="0.25">
      <c r="AZ1915" s="9">
        <v>4.2366863905325438</v>
      </c>
    </row>
    <row r="1916" spans="52:52" x14ac:dyDescent="0.25">
      <c r="AZ1916" s="9">
        <v>3.8343195266272181</v>
      </c>
    </row>
    <row r="1917" spans="52:52" x14ac:dyDescent="0.25">
      <c r="AZ1917" s="9">
        <v>5.0887573964497044</v>
      </c>
    </row>
    <row r="1918" spans="52:52" x14ac:dyDescent="0.25">
      <c r="AZ1918" s="9">
        <v>3.5739644970414197</v>
      </c>
    </row>
    <row r="1919" spans="52:52" x14ac:dyDescent="0.25">
      <c r="AZ1919" s="9">
        <v>3.2899408284023663</v>
      </c>
    </row>
    <row r="1920" spans="52:52" x14ac:dyDescent="0.25">
      <c r="AZ1920" s="9">
        <v>4.165680473372781</v>
      </c>
    </row>
    <row r="1921" spans="52:52" x14ac:dyDescent="0.25">
      <c r="AZ1921" s="9">
        <v>2.556213017751479</v>
      </c>
    </row>
    <row r="1922" spans="52:52" x14ac:dyDescent="0.25">
      <c r="AZ1922" s="9">
        <v>0.18934911242603542</v>
      </c>
    </row>
    <row r="1923" spans="52:52" x14ac:dyDescent="0.25">
      <c r="AZ1923" s="9">
        <v>4.4733727810650885</v>
      </c>
    </row>
    <row r="1924" spans="52:52" x14ac:dyDescent="0.25">
      <c r="AZ1924" s="9">
        <v>1.6804733727810648</v>
      </c>
    </row>
    <row r="1925" spans="52:52" x14ac:dyDescent="0.25">
      <c r="AZ1925" s="9">
        <v>4.5207100591715967</v>
      </c>
    </row>
    <row r="1926" spans="52:52" x14ac:dyDescent="0.25">
      <c r="AZ1926" s="9">
        <v>3.9053254437869818</v>
      </c>
    </row>
    <row r="1927" spans="52:52" x14ac:dyDescent="0.25">
      <c r="AZ1927" s="9">
        <v>4.2366863905325438</v>
      </c>
    </row>
    <row r="1928" spans="52:52" x14ac:dyDescent="0.25">
      <c r="AZ1928" s="9">
        <v>3.8343195266272181</v>
      </c>
    </row>
    <row r="1929" spans="52:52" x14ac:dyDescent="0.25">
      <c r="AZ1929" s="9">
        <v>5.0887573964497044</v>
      </c>
    </row>
    <row r="1930" spans="52:52" x14ac:dyDescent="0.25">
      <c r="AZ1930" s="9">
        <v>3.5739644970414197</v>
      </c>
    </row>
    <row r="1931" spans="52:52" x14ac:dyDescent="0.25">
      <c r="AZ1931" s="9">
        <v>3.2899408284023663</v>
      </c>
    </row>
    <row r="1932" spans="52:52" x14ac:dyDescent="0.25">
      <c r="AZ1932" s="9">
        <v>4.165680473372781</v>
      </c>
    </row>
    <row r="1933" spans="52:52" x14ac:dyDescent="0.25">
      <c r="AZ1933" s="9">
        <v>2.556213017751479</v>
      </c>
    </row>
    <row r="1934" spans="52:52" x14ac:dyDescent="0.25">
      <c r="AZ1934" s="9">
        <v>0.18934911242603542</v>
      </c>
    </row>
    <row r="1935" spans="52:52" x14ac:dyDescent="0.25">
      <c r="AZ1935" s="9">
        <v>4.4733727810650885</v>
      </c>
    </row>
    <row r="1936" spans="52:52" x14ac:dyDescent="0.25">
      <c r="AZ1936" s="9">
        <v>1.6804733727810648</v>
      </c>
    </row>
    <row r="1937" spans="52:52" x14ac:dyDescent="0.25">
      <c r="AZ1937" s="9">
        <v>4.5207100591715967</v>
      </c>
    </row>
    <row r="1938" spans="52:52" x14ac:dyDescent="0.25">
      <c r="AZ1938" s="9">
        <v>3.9053254437869818</v>
      </c>
    </row>
    <row r="1939" spans="52:52" x14ac:dyDescent="0.25">
      <c r="AZ1939" s="9">
        <v>4.2366863905325438</v>
      </c>
    </row>
    <row r="1940" spans="52:52" x14ac:dyDescent="0.25">
      <c r="AZ1940" s="9">
        <v>3.8343195266272181</v>
      </c>
    </row>
    <row r="1941" spans="52:52" x14ac:dyDescent="0.25">
      <c r="AZ1941" s="9">
        <v>5.0887573964497044</v>
      </c>
    </row>
    <row r="1942" spans="52:52" x14ac:dyDescent="0.25">
      <c r="AZ1942" s="9">
        <v>3.5739644970414197</v>
      </c>
    </row>
    <row r="1943" spans="52:52" x14ac:dyDescent="0.25">
      <c r="AZ1943" s="9">
        <v>3.2899408284023663</v>
      </c>
    </row>
    <row r="1944" spans="52:52" x14ac:dyDescent="0.25">
      <c r="AZ1944" s="9">
        <v>4.165680473372781</v>
      </c>
    </row>
    <row r="1945" spans="52:52" x14ac:dyDescent="0.25">
      <c r="AZ1945" s="9">
        <v>2.556213017751479</v>
      </c>
    </row>
    <row r="1946" spans="52:52" x14ac:dyDescent="0.25">
      <c r="AZ1946" s="9">
        <v>0.18934911242603542</v>
      </c>
    </row>
    <row r="1947" spans="52:52" x14ac:dyDescent="0.25">
      <c r="AZ1947" s="9">
        <v>4.4733727810650885</v>
      </c>
    </row>
    <row r="1948" spans="52:52" x14ac:dyDescent="0.25">
      <c r="AZ1948" s="9">
        <v>1.6804733727810648</v>
      </c>
    </row>
    <row r="1949" spans="52:52" x14ac:dyDescent="0.25">
      <c r="AZ1949" s="9">
        <v>4.5207100591715967</v>
      </c>
    </row>
    <row r="1950" spans="52:52" x14ac:dyDescent="0.25">
      <c r="AZ1950" s="9">
        <v>3.9053254437869818</v>
      </c>
    </row>
    <row r="1951" spans="52:52" x14ac:dyDescent="0.25">
      <c r="AZ1951" s="9">
        <v>4.2366863905325438</v>
      </c>
    </row>
    <row r="1952" spans="52:52" x14ac:dyDescent="0.25">
      <c r="AZ1952" s="9">
        <v>3.8343195266272181</v>
      </c>
    </row>
    <row r="1953" spans="52:52" x14ac:dyDescent="0.25">
      <c r="AZ1953" s="9">
        <v>5.0887573964497044</v>
      </c>
    </row>
    <row r="1954" spans="52:52" x14ac:dyDescent="0.25">
      <c r="AZ1954" s="9">
        <v>3.5739644970414197</v>
      </c>
    </row>
    <row r="1955" spans="52:52" x14ac:dyDescent="0.25">
      <c r="AZ1955" s="9">
        <v>3.2899408284023663</v>
      </c>
    </row>
    <row r="1956" spans="52:52" x14ac:dyDescent="0.25">
      <c r="AZ1956" s="9">
        <v>4.165680473372781</v>
      </c>
    </row>
    <row r="1957" spans="52:52" x14ac:dyDescent="0.25">
      <c r="AZ1957" s="9">
        <v>2.556213017751479</v>
      </c>
    </row>
    <row r="1958" spans="52:52" x14ac:dyDescent="0.25">
      <c r="AZ1958" s="9">
        <v>0.18934911242603542</v>
      </c>
    </row>
    <row r="1959" spans="52:52" x14ac:dyDescent="0.25">
      <c r="AZ1959" s="9">
        <v>4.4733727810650885</v>
      </c>
    </row>
    <row r="1960" spans="52:52" x14ac:dyDescent="0.25">
      <c r="AZ1960" s="9">
        <v>1.6804733727810648</v>
      </c>
    </row>
    <row r="1961" spans="52:52" x14ac:dyDescent="0.25">
      <c r="AZ1961" s="9">
        <v>4.5207100591715967</v>
      </c>
    </row>
    <row r="1962" spans="52:52" x14ac:dyDescent="0.25">
      <c r="AZ1962" s="9">
        <v>3.9053254437869818</v>
      </c>
    </row>
    <row r="1963" spans="52:52" x14ac:dyDescent="0.25">
      <c r="AZ1963" s="9">
        <v>4.2366863905325438</v>
      </c>
    </row>
    <row r="1964" spans="52:52" x14ac:dyDescent="0.25">
      <c r="AZ1964" s="9">
        <v>3.8343195266272181</v>
      </c>
    </row>
    <row r="1965" spans="52:52" x14ac:dyDescent="0.25">
      <c r="AZ1965" s="9">
        <v>5.0887573964497044</v>
      </c>
    </row>
    <row r="1966" spans="52:52" x14ac:dyDescent="0.25">
      <c r="AZ1966" s="9">
        <v>3.5739644970414197</v>
      </c>
    </row>
    <row r="1967" spans="52:52" x14ac:dyDescent="0.25">
      <c r="AZ1967" s="9">
        <v>3.2899408284023663</v>
      </c>
    </row>
    <row r="1968" spans="52:52" x14ac:dyDescent="0.25">
      <c r="AZ1968" s="9">
        <v>4.165680473372781</v>
      </c>
    </row>
    <row r="1969" spans="52:52" x14ac:dyDescent="0.25">
      <c r="AZ1969" s="9">
        <v>2.556213017751479</v>
      </c>
    </row>
    <row r="1970" spans="52:52" x14ac:dyDescent="0.25">
      <c r="AZ1970" s="9">
        <v>0.18934911242603542</v>
      </c>
    </row>
    <row r="1971" spans="52:52" x14ac:dyDescent="0.25">
      <c r="AZ1971" s="9">
        <v>4.4733727810650885</v>
      </c>
    </row>
    <row r="1972" spans="52:52" x14ac:dyDescent="0.25">
      <c r="AZ1972" s="9">
        <v>1.6804733727810648</v>
      </c>
    </row>
    <row r="1973" spans="52:52" x14ac:dyDescent="0.25">
      <c r="AZ1973" s="9">
        <v>4.5207100591715967</v>
      </c>
    </row>
    <row r="1974" spans="52:52" x14ac:dyDescent="0.25">
      <c r="AZ1974" s="9">
        <v>3.9053254437869818</v>
      </c>
    </row>
    <row r="1975" spans="52:52" x14ac:dyDescent="0.25">
      <c r="AZ1975" s="9">
        <v>4.2366863905325438</v>
      </c>
    </row>
    <row r="1976" spans="52:52" x14ac:dyDescent="0.25">
      <c r="AZ1976" s="9">
        <v>3.8343195266272181</v>
      </c>
    </row>
    <row r="1977" spans="52:52" x14ac:dyDescent="0.25">
      <c r="AZ1977" s="9">
        <v>5.0887573964497044</v>
      </c>
    </row>
    <row r="1978" spans="52:52" x14ac:dyDescent="0.25">
      <c r="AZ1978" s="9">
        <v>3.5739644970414197</v>
      </c>
    </row>
    <row r="1979" spans="52:52" x14ac:dyDescent="0.25">
      <c r="AZ1979" s="9">
        <v>3.2899408284023663</v>
      </c>
    </row>
    <row r="1980" spans="52:52" x14ac:dyDescent="0.25">
      <c r="AZ1980" s="9">
        <v>4.165680473372781</v>
      </c>
    </row>
    <row r="1981" spans="52:52" x14ac:dyDescent="0.25">
      <c r="AZ1981" s="9">
        <v>2.556213017751479</v>
      </c>
    </row>
    <row r="1982" spans="52:52" x14ac:dyDescent="0.25">
      <c r="AZ1982" s="9">
        <v>0.18934911242603542</v>
      </c>
    </row>
    <row r="1983" spans="52:52" x14ac:dyDescent="0.25">
      <c r="AZ1983" s="9">
        <v>4.4733727810650885</v>
      </c>
    </row>
    <row r="1984" spans="52:52" x14ac:dyDescent="0.25">
      <c r="AZ1984" s="9">
        <v>1.6804733727810648</v>
      </c>
    </row>
    <row r="1985" spans="52:52" x14ac:dyDescent="0.25">
      <c r="AZ1985" s="9">
        <v>4.5207100591715967</v>
      </c>
    </row>
    <row r="1986" spans="52:52" x14ac:dyDescent="0.25">
      <c r="AZ1986" s="9">
        <v>3.9053254437869818</v>
      </c>
    </row>
    <row r="1987" spans="52:52" x14ac:dyDescent="0.25">
      <c r="AZ1987" s="9">
        <v>4.2366863905325438</v>
      </c>
    </row>
    <row r="1988" spans="52:52" x14ac:dyDescent="0.25">
      <c r="AZ1988" s="9">
        <v>3.8343195266272181</v>
      </c>
    </row>
    <row r="1989" spans="52:52" x14ac:dyDescent="0.25">
      <c r="AZ1989" s="9">
        <v>5.0887573964497044</v>
      </c>
    </row>
    <row r="1990" spans="52:52" x14ac:dyDescent="0.25">
      <c r="AZ1990" s="9">
        <v>3.5739644970414197</v>
      </c>
    </row>
    <row r="1991" spans="52:52" x14ac:dyDescent="0.25">
      <c r="AZ1991" s="9">
        <v>3.2899408284023663</v>
      </c>
    </row>
    <row r="1992" spans="52:52" x14ac:dyDescent="0.25">
      <c r="AZ1992" s="9">
        <v>4.165680473372781</v>
      </c>
    </row>
    <row r="1993" spans="52:52" x14ac:dyDescent="0.25">
      <c r="AZ1993" s="9">
        <v>2.556213017751479</v>
      </c>
    </row>
    <row r="1994" spans="52:52" x14ac:dyDescent="0.25">
      <c r="AZ1994" s="9">
        <v>0.18934911242603542</v>
      </c>
    </row>
    <row r="1995" spans="52:52" x14ac:dyDescent="0.25">
      <c r="AZ1995" s="9">
        <v>4.4733727810650885</v>
      </c>
    </row>
    <row r="1996" spans="52:52" x14ac:dyDescent="0.25">
      <c r="AZ1996" s="9">
        <v>1.6804733727810648</v>
      </c>
    </row>
    <row r="1997" spans="52:52" x14ac:dyDescent="0.25">
      <c r="AZ1997" s="9">
        <v>4.5207100591715967</v>
      </c>
    </row>
    <row r="1998" spans="52:52" x14ac:dyDescent="0.25">
      <c r="AZ1998" s="9">
        <v>3.9053254437869818</v>
      </c>
    </row>
    <row r="1999" spans="52:52" x14ac:dyDescent="0.25">
      <c r="AZ1999" s="9">
        <v>4.2366863905325438</v>
      </c>
    </row>
    <row r="2000" spans="52:52" x14ac:dyDescent="0.25">
      <c r="AZ2000" s="9">
        <v>3.8343195266272181</v>
      </c>
    </row>
    <row r="2001" spans="52:52" x14ac:dyDescent="0.25">
      <c r="AZ2001" s="9">
        <v>5.0887573964497044</v>
      </c>
    </row>
    <row r="2002" spans="52:52" x14ac:dyDescent="0.25">
      <c r="AZ2002" s="9">
        <v>3.5739644970414197</v>
      </c>
    </row>
    <row r="2003" spans="52:52" x14ac:dyDescent="0.25">
      <c r="AZ2003" s="9">
        <v>3.2899408284023663</v>
      </c>
    </row>
    <row r="2004" spans="52:52" x14ac:dyDescent="0.25">
      <c r="AZ2004" s="9">
        <v>4.165680473372781</v>
      </c>
    </row>
    <row r="2005" spans="52:52" x14ac:dyDescent="0.25">
      <c r="AZ2005" s="9">
        <v>2.556213017751479</v>
      </c>
    </row>
    <row r="2006" spans="52:52" x14ac:dyDescent="0.25">
      <c r="AZ2006" s="9">
        <v>0.18934911242603542</v>
      </c>
    </row>
    <row r="2007" spans="52:52" x14ac:dyDescent="0.25">
      <c r="AZ2007" s="9">
        <v>4.4733727810650885</v>
      </c>
    </row>
    <row r="2008" spans="52:52" x14ac:dyDescent="0.25">
      <c r="AZ2008" s="9">
        <v>1.6804733727810648</v>
      </c>
    </row>
    <row r="2009" spans="52:52" x14ac:dyDescent="0.25">
      <c r="AZ2009" s="9">
        <v>4.5207100591715967</v>
      </c>
    </row>
    <row r="2010" spans="52:52" x14ac:dyDescent="0.25">
      <c r="AZ2010" s="9">
        <v>3.9053254437869818</v>
      </c>
    </row>
    <row r="2011" spans="52:52" x14ac:dyDescent="0.25">
      <c r="AZ2011" s="9">
        <v>4.2366863905325438</v>
      </c>
    </row>
    <row r="2012" spans="52:52" x14ac:dyDescent="0.25">
      <c r="AZ2012" s="9">
        <v>3.8343195266272181</v>
      </c>
    </row>
    <row r="2013" spans="52:52" x14ac:dyDescent="0.25">
      <c r="AZ2013" s="9">
        <v>5.0887573964497044</v>
      </c>
    </row>
    <row r="2014" spans="52:52" x14ac:dyDescent="0.25">
      <c r="AZ2014" s="9">
        <v>3.5739644970414197</v>
      </c>
    </row>
    <row r="2015" spans="52:52" x14ac:dyDescent="0.25">
      <c r="AZ2015" s="9">
        <v>3.2899408284023663</v>
      </c>
    </row>
    <row r="2016" spans="52:52" x14ac:dyDescent="0.25">
      <c r="AZ2016" s="9">
        <v>4.165680473372781</v>
      </c>
    </row>
    <row r="2017" spans="52:52" x14ac:dyDescent="0.25">
      <c r="AZ2017" s="9">
        <v>2.556213017751479</v>
      </c>
    </row>
    <row r="2018" spans="52:52" x14ac:dyDescent="0.25">
      <c r="AZ2018" s="9">
        <v>0.18934911242603542</v>
      </c>
    </row>
    <row r="2019" spans="52:52" x14ac:dyDescent="0.25">
      <c r="AZ2019" s="9">
        <v>4.4733727810650885</v>
      </c>
    </row>
    <row r="2020" spans="52:52" x14ac:dyDescent="0.25">
      <c r="AZ2020" s="9">
        <v>1.6804733727810648</v>
      </c>
    </row>
    <row r="2021" spans="52:52" x14ac:dyDescent="0.25">
      <c r="AZ2021" s="9">
        <v>4.5207100591715967</v>
      </c>
    </row>
    <row r="2022" spans="52:52" x14ac:dyDescent="0.25">
      <c r="AZ2022" s="9">
        <v>3.9053254437869818</v>
      </c>
    </row>
    <row r="2023" spans="52:52" x14ac:dyDescent="0.25">
      <c r="AZ2023" s="9">
        <v>4.2366863905325438</v>
      </c>
    </row>
    <row r="2024" spans="52:52" x14ac:dyDescent="0.25">
      <c r="AZ2024" s="9">
        <v>3.8343195266272181</v>
      </c>
    </row>
    <row r="2025" spans="52:52" x14ac:dyDescent="0.25">
      <c r="AZ2025" s="9">
        <v>5.0887573964497044</v>
      </c>
    </row>
    <row r="2026" spans="52:52" x14ac:dyDescent="0.25">
      <c r="AZ2026" s="9">
        <v>3.5739644970414197</v>
      </c>
    </row>
    <row r="2027" spans="52:52" x14ac:dyDescent="0.25">
      <c r="AZ2027" s="9">
        <v>3.2899408284023663</v>
      </c>
    </row>
    <row r="2028" spans="52:52" x14ac:dyDescent="0.25">
      <c r="AZ2028" s="9">
        <v>4.165680473372781</v>
      </c>
    </row>
    <row r="2029" spans="52:52" x14ac:dyDescent="0.25">
      <c r="AZ2029" s="9">
        <v>2.556213017751479</v>
      </c>
    </row>
    <row r="2030" spans="52:52" x14ac:dyDescent="0.25">
      <c r="AZ2030" s="9">
        <v>0.18934911242603542</v>
      </c>
    </row>
    <row r="2031" spans="52:52" x14ac:dyDescent="0.25">
      <c r="AZ2031" s="9">
        <v>4.4733727810650885</v>
      </c>
    </row>
    <row r="2032" spans="52:52" x14ac:dyDescent="0.25">
      <c r="AZ2032" s="9">
        <v>1.6804733727810648</v>
      </c>
    </row>
    <row r="2033" spans="52:52" x14ac:dyDescent="0.25">
      <c r="AZ2033" s="9">
        <v>4.5207100591715967</v>
      </c>
    </row>
    <row r="2034" spans="52:52" x14ac:dyDescent="0.25">
      <c r="AZ2034" s="9">
        <v>3.9053254437869818</v>
      </c>
    </row>
    <row r="2035" spans="52:52" x14ac:dyDescent="0.25">
      <c r="AZ2035" s="9">
        <v>4.2366863905325438</v>
      </c>
    </row>
    <row r="2036" spans="52:52" x14ac:dyDescent="0.25">
      <c r="AZ2036" s="9">
        <v>3.8343195266272181</v>
      </c>
    </row>
    <row r="2037" spans="52:52" x14ac:dyDescent="0.25">
      <c r="AZ2037" s="9">
        <v>5.0887573964497044</v>
      </c>
    </row>
    <row r="2038" spans="52:52" x14ac:dyDescent="0.25">
      <c r="AZ2038" s="9">
        <v>3.5739644970414197</v>
      </c>
    </row>
    <row r="2039" spans="52:52" x14ac:dyDescent="0.25">
      <c r="AZ2039" s="9">
        <v>3.2899408284023663</v>
      </c>
    </row>
    <row r="2040" spans="52:52" x14ac:dyDescent="0.25">
      <c r="AZ2040" s="9">
        <v>4.165680473372781</v>
      </c>
    </row>
    <row r="2041" spans="52:52" x14ac:dyDescent="0.25">
      <c r="AZ2041" s="9">
        <v>2.556213017751479</v>
      </c>
    </row>
    <row r="2042" spans="52:52" x14ac:dyDescent="0.25">
      <c r="AZ2042" s="9">
        <v>0.18934911242603542</v>
      </c>
    </row>
    <row r="2043" spans="52:52" x14ac:dyDescent="0.25">
      <c r="AZ2043" s="9">
        <v>4.4733727810650885</v>
      </c>
    </row>
    <row r="2044" spans="52:52" x14ac:dyDescent="0.25">
      <c r="AZ2044" s="9">
        <v>1.6804733727810648</v>
      </c>
    </row>
    <row r="2045" spans="52:52" x14ac:dyDescent="0.25">
      <c r="AZ2045" s="9">
        <v>4.5207100591715967</v>
      </c>
    </row>
    <row r="2046" spans="52:52" x14ac:dyDescent="0.25">
      <c r="AZ2046" s="9">
        <v>3.9053254437869818</v>
      </c>
    </row>
    <row r="2047" spans="52:52" x14ac:dyDescent="0.25">
      <c r="AZ2047" s="9">
        <v>4.2366863905325438</v>
      </c>
    </row>
    <row r="2048" spans="52:52" x14ac:dyDescent="0.25">
      <c r="AZ2048" s="9">
        <v>3.8343195266272181</v>
      </c>
    </row>
    <row r="2049" spans="52:52" x14ac:dyDescent="0.25">
      <c r="AZ2049" s="9">
        <v>5.0887573964497044</v>
      </c>
    </row>
    <row r="2050" spans="52:52" x14ac:dyDescent="0.25">
      <c r="AZ2050" s="9">
        <v>3.5739644970414197</v>
      </c>
    </row>
    <row r="2051" spans="52:52" x14ac:dyDescent="0.25">
      <c r="AZ2051" s="9">
        <v>3.2899408284023663</v>
      </c>
    </row>
    <row r="2052" spans="52:52" x14ac:dyDescent="0.25">
      <c r="AZ2052" s="9">
        <v>4.165680473372781</v>
      </c>
    </row>
    <row r="2053" spans="52:52" x14ac:dyDescent="0.25">
      <c r="AZ2053" s="9">
        <v>2.556213017751479</v>
      </c>
    </row>
    <row r="2054" spans="52:52" x14ac:dyDescent="0.25">
      <c r="AZ2054" s="9">
        <v>0.18934911242603542</v>
      </c>
    </row>
    <row r="2055" spans="52:52" x14ac:dyDescent="0.25">
      <c r="AZ2055" s="9">
        <v>4.4733727810650885</v>
      </c>
    </row>
    <row r="2056" spans="52:52" x14ac:dyDescent="0.25">
      <c r="AZ2056" s="9">
        <v>1.6804733727810648</v>
      </c>
    </row>
    <row r="2057" spans="52:52" x14ac:dyDescent="0.25">
      <c r="AZ2057" s="9">
        <v>4.5207100591715967</v>
      </c>
    </row>
    <row r="2058" spans="52:52" x14ac:dyDescent="0.25">
      <c r="AZ2058" s="9">
        <v>3.9053254437869818</v>
      </c>
    </row>
    <row r="2059" spans="52:52" x14ac:dyDescent="0.25">
      <c r="AZ2059" s="9">
        <v>4.2366863905325438</v>
      </c>
    </row>
    <row r="2060" spans="52:52" x14ac:dyDescent="0.25">
      <c r="AZ2060" s="9">
        <v>3.8343195266272181</v>
      </c>
    </row>
    <row r="2061" spans="52:52" x14ac:dyDescent="0.25">
      <c r="AZ2061" s="9">
        <v>5.0887573964497044</v>
      </c>
    </row>
    <row r="2062" spans="52:52" x14ac:dyDescent="0.25">
      <c r="AZ2062" s="9">
        <v>3.5739644970414197</v>
      </c>
    </row>
    <row r="2063" spans="52:52" x14ac:dyDescent="0.25">
      <c r="AZ2063" s="9">
        <v>3.2899408284023663</v>
      </c>
    </row>
    <row r="2064" spans="52:52" x14ac:dyDescent="0.25">
      <c r="AZ2064" s="9">
        <v>4.165680473372781</v>
      </c>
    </row>
    <row r="2065" spans="52:52" x14ac:dyDescent="0.25">
      <c r="AZ2065" s="9">
        <v>2.556213017751479</v>
      </c>
    </row>
    <row r="2066" spans="52:52" x14ac:dyDescent="0.25">
      <c r="AZ2066" s="9">
        <v>0.18934911242603542</v>
      </c>
    </row>
    <row r="2067" spans="52:52" x14ac:dyDescent="0.25">
      <c r="AZ2067" s="9">
        <v>4.4733727810650885</v>
      </c>
    </row>
    <row r="2068" spans="52:52" x14ac:dyDescent="0.25">
      <c r="AZ2068" s="9">
        <v>1.6804733727810648</v>
      </c>
    </row>
    <row r="2069" spans="52:52" x14ac:dyDescent="0.25">
      <c r="AZ2069" s="9">
        <v>4.5207100591715967</v>
      </c>
    </row>
    <row r="2070" spans="52:52" x14ac:dyDescent="0.25">
      <c r="AZ2070" s="9">
        <v>3.9053254437869818</v>
      </c>
    </row>
    <row r="2071" spans="52:52" x14ac:dyDescent="0.25">
      <c r="AZ2071" s="9">
        <v>4.2366863905325438</v>
      </c>
    </row>
    <row r="2072" spans="52:52" x14ac:dyDescent="0.25">
      <c r="AZ2072" s="9">
        <v>3.8343195266272181</v>
      </c>
    </row>
    <row r="2073" spans="52:52" x14ac:dyDescent="0.25">
      <c r="AZ2073" s="9">
        <v>5.0887573964497044</v>
      </c>
    </row>
    <row r="2074" spans="52:52" x14ac:dyDescent="0.25">
      <c r="AZ2074" s="9">
        <v>3.5739644970414197</v>
      </c>
    </row>
    <row r="2075" spans="52:52" x14ac:dyDescent="0.25">
      <c r="AZ2075" s="9">
        <v>3.2899408284023663</v>
      </c>
    </row>
    <row r="2076" spans="52:52" x14ac:dyDescent="0.25">
      <c r="AZ2076" s="9">
        <v>4.165680473372781</v>
      </c>
    </row>
    <row r="2077" spans="52:52" x14ac:dyDescent="0.25">
      <c r="AZ2077" s="9">
        <v>2.556213017751479</v>
      </c>
    </row>
    <row r="2078" spans="52:52" x14ac:dyDescent="0.25">
      <c r="AZ2078" s="9">
        <v>0.18934911242603542</v>
      </c>
    </row>
    <row r="2079" spans="52:52" x14ac:dyDescent="0.25">
      <c r="AZ2079" s="9">
        <v>4.4733727810650885</v>
      </c>
    </row>
    <row r="2080" spans="52:52" x14ac:dyDescent="0.25">
      <c r="AZ2080" s="9">
        <v>1.6804733727810648</v>
      </c>
    </row>
    <row r="2081" spans="52:52" x14ac:dyDescent="0.25">
      <c r="AZ2081" s="9">
        <v>4.5207100591715967</v>
      </c>
    </row>
    <row r="2082" spans="52:52" x14ac:dyDescent="0.25">
      <c r="AZ2082" s="9">
        <v>3.9053254437869818</v>
      </c>
    </row>
    <row r="2083" spans="52:52" x14ac:dyDescent="0.25">
      <c r="AZ2083" s="9">
        <v>4.2366863905325438</v>
      </c>
    </row>
    <row r="2084" spans="52:52" x14ac:dyDescent="0.25">
      <c r="AZ2084" s="9">
        <v>3.8343195266272181</v>
      </c>
    </row>
    <row r="2085" spans="52:52" x14ac:dyDescent="0.25">
      <c r="AZ2085" s="9">
        <v>5.0887573964497044</v>
      </c>
    </row>
    <row r="2086" spans="52:52" x14ac:dyDescent="0.25">
      <c r="AZ2086" s="9">
        <v>3.5739644970414197</v>
      </c>
    </row>
    <row r="2087" spans="52:52" x14ac:dyDescent="0.25">
      <c r="AZ2087" s="9">
        <v>3.2899408284023663</v>
      </c>
    </row>
    <row r="2088" spans="52:52" x14ac:dyDescent="0.25">
      <c r="AZ2088" s="9">
        <v>4.165680473372781</v>
      </c>
    </row>
    <row r="2089" spans="52:52" x14ac:dyDescent="0.25">
      <c r="AZ2089" s="9">
        <v>2.556213017751479</v>
      </c>
    </row>
    <row r="2090" spans="52:52" x14ac:dyDescent="0.25">
      <c r="AZ2090" s="9">
        <v>0.18934911242603542</v>
      </c>
    </row>
    <row r="2091" spans="52:52" x14ac:dyDescent="0.25">
      <c r="AZ2091" s="9">
        <v>4.4733727810650885</v>
      </c>
    </row>
    <row r="2092" spans="52:52" x14ac:dyDescent="0.25">
      <c r="AZ2092" s="9">
        <v>1.6804733727810648</v>
      </c>
    </row>
    <row r="2093" spans="52:52" x14ac:dyDescent="0.25">
      <c r="AZ2093" s="9">
        <v>4.5207100591715967</v>
      </c>
    </row>
    <row r="2094" spans="52:52" x14ac:dyDescent="0.25">
      <c r="AZ2094" s="9">
        <v>3.9053254437869818</v>
      </c>
    </row>
    <row r="2095" spans="52:52" x14ac:dyDescent="0.25">
      <c r="AZ2095" s="9">
        <v>4.2366863905325438</v>
      </c>
    </row>
    <row r="2096" spans="52:52" x14ac:dyDescent="0.25">
      <c r="AZ2096" s="9">
        <v>3.8343195266272181</v>
      </c>
    </row>
    <row r="2097" spans="52:52" x14ac:dyDescent="0.25">
      <c r="AZ2097" s="9">
        <v>5.0887573964497044</v>
      </c>
    </row>
    <row r="2098" spans="52:52" x14ac:dyDescent="0.25">
      <c r="AZ2098" s="9">
        <v>3.5739644970414197</v>
      </c>
    </row>
    <row r="2099" spans="52:52" x14ac:dyDescent="0.25">
      <c r="AZ2099" s="9">
        <v>3.2899408284023663</v>
      </c>
    </row>
    <row r="2100" spans="52:52" x14ac:dyDescent="0.25">
      <c r="AZ2100" s="9">
        <v>4.165680473372781</v>
      </c>
    </row>
    <row r="2101" spans="52:52" x14ac:dyDescent="0.25">
      <c r="AZ2101" s="9">
        <v>2.556213017751479</v>
      </c>
    </row>
    <row r="2102" spans="52:52" x14ac:dyDescent="0.25">
      <c r="AZ2102" s="9">
        <v>0.18934911242603542</v>
      </c>
    </row>
    <row r="2103" spans="52:52" x14ac:dyDescent="0.25">
      <c r="AZ2103" s="9">
        <v>4.4733727810650885</v>
      </c>
    </row>
    <row r="2104" spans="52:52" x14ac:dyDescent="0.25">
      <c r="AZ2104" s="9">
        <v>1.6804733727810648</v>
      </c>
    </row>
    <row r="2105" spans="52:52" x14ac:dyDescent="0.25">
      <c r="AZ2105" s="9">
        <v>4.5207100591715967</v>
      </c>
    </row>
    <row r="2106" spans="52:52" x14ac:dyDescent="0.25">
      <c r="AZ2106" s="9">
        <v>3.9053254437869818</v>
      </c>
    </row>
    <row r="2107" spans="52:52" x14ac:dyDescent="0.25">
      <c r="AZ2107" s="9">
        <v>4.2366863905325438</v>
      </c>
    </row>
    <row r="2108" spans="52:52" x14ac:dyDescent="0.25">
      <c r="AZ2108" s="9">
        <v>3.8343195266272181</v>
      </c>
    </row>
    <row r="2109" spans="52:52" x14ac:dyDescent="0.25">
      <c r="AZ2109" s="9">
        <v>5.0887573964497044</v>
      </c>
    </row>
    <row r="2110" spans="52:52" x14ac:dyDescent="0.25">
      <c r="AZ2110" s="9">
        <v>3.5739644970414197</v>
      </c>
    </row>
    <row r="2111" spans="52:52" x14ac:dyDescent="0.25">
      <c r="AZ2111" s="9">
        <v>3.2899408284023663</v>
      </c>
    </row>
    <row r="2112" spans="52:52" x14ac:dyDescent="0.25">
      <c r="AZ2112" s="9">
        <v>4.165680473372781</v>
      </c>
    </row>
    <row r="2113" spans="52:52" x14ac:dyDescent="0.25">
      <c r="AZ2113" s="9">
        <v>2.556213017751479</v>
      </c>
    </row>
    <row r="2114" spans="52:52" x14ac:dyDescent="0.25">
      <c r="AZ2114" s="9">
        <v>0.18934911242603542</v>
      </c>
    </row>
    <row r="2115" spans="52:52" x14ac:dyDescent="0.25">
      <c r="AZ2115" s="9">
        <v>4.4733727810650885</v>
      </c>
    </row>
    <row r="2116" spans="52:52" x14ac:dyDescent="0.25">
      <c r="AZ2116" s="9">
        <v>1.6804733727810648</v>
      </c>
    </row>
    <row r="2117" spans="52:52" x14ac:dyDescent="0.25">
      <c r="AZ2117" s="9">
        <v>4.5207100591715967</v>
      </c>
    </row>
    <row r="2118" spans="52:52" x14ac:dyDescent="0.25">
      <c r="AZ2118" s="9">
        <v>3.9053254437869818</v>
      </c>
    </row>
    <row r="2119" spans="52:52" x14ac:dyDescent="0.25">
      <c r="AZ2119" s="9">
        <v>4.2366863905325438</v>
      </c>
    </row>
    <row r="2120" spans="52:52" x14ac:dyDescent="0.25">
      <c r="AZ2120" s="9">
        <v>3.8343195266272181</v>
      </c>
    </row>
    <row r="2121" spans="52:52" x14ac:dyDescent="0.25">
      <c r="AZ2121" s="9">
        <v>5.0887573964497044</v>
      </c>
    </row>
    <row r="2122" spans="52:52" x14ac:dyDescent="0.25">
      <c r="AZ2122" s="9">
        <v>3.5739644970414197</v>
      </c>
    </row>
    <row r="2123" spans="52:52" x14ac:dyDescent="0.25">
      <c r="AZ2123" s="9">
        <v>3.2899408284023663</v>
      </c>
    </row>
    <row r="2124" spans="52:52" x14ac:dyDescent="0.25">
      <c r="AZ2124" s="9">
        <v>4.165680473372781</v>
      </c>
    </row>
    <row r="2125" spans="52:52" x14ac:dyDescent="0.25">
      <c r="AZ2125" s="9">
        <v>2.556213017751479</v>
      </c>
    </row>
    <row r="2126" spans="52:52" x14ac:dyDescent="0.25">
      <c r="AZ2126" s="9">
        <v>0.18934911242603542</v>
      </c>
    </row>
    <row r="2127" spans="52:52" x14ac:dyDescent="0.25">
      <c r="AZ2127" s="9">
        <v>4.4733727810650885</v>
      </c>
    </row>
    <row r="2128" spans="52:52" x14ac:dyDescent="0.25">
      <c r="AZ2128" s="9">
        <v>1.6804733727810648</v>
      </c>
    </row>
    <row r="2129" spans="52:52" x14ac:dyDescent="0.25">
      <c r="AZ2129" s="9">
        <v>4.5207100591715967</v>
      </c>
    </row>
    <row r="2130" spans="52:52" x14ac:dyDescent="0.25">
      <c r="AZ2130" s="9">
        <v>3.9053254437869818</v>
      </c>
    </row>
    <row r="2131" spans="52:52" x14ac:dyDescent="0.25">
      <c r="AZ2131" s="9">
        <v>4.2366863905325438</v>
      </c>
    </row>
    <row r="2132" spans="52:52" x14ac:dyDescent="0.25">
      <c r="AZ2132" s="9">
        <v>3.8343195266272181</v>
      </c>
    </row>
    <row r="2133" spans="52:52" x14ac:dyDescent="0.25">
      <c r="AZ2133" s="9">
        <v>5.0887573964497044</v>
      </c>
    </row>
    <row r="2134" spans="52:52" x14ac:dyDescent="0.25">
      <c r="AZ2134" s="9">
        <v>3.5739644970414197</v>
      </c>
    </row>
    <row r="2135" spans="52:52" x14ac:dyDescent="0.25">
      <c r="AZ2135" s="9">
        <v>3.2899408284023663</v>
      </c>
    </row>
    <row r="2136" spans="52:52" x14ac:dyDescent="0.25">
      <c r="AZ2136" s="9">
        <v>4.165680473372781</v>
      </c>
    </row>
    <row r="2137" spans="52:52" x14ac:dyDescent="0.25">
      <c r="AZ2137" s="9">
        <v>2.556213017751479</v>
      </c>
    </row>
    <row r="2138" spans="52:52" x14ac:dyDescent="0.25">
      <c r="AZ2138" s="9">
        <v>0.18934911242603542</v>
      </c>
    </row>
    <row r="2139" spans="52:52" x14ac:dyDescent="0.25">
      <c r="AZ2139" s="9">
        <v>4.4733727810650885</v>
      </c>
    </row>
    <row r="2140" spans="52:52" x14ac:dyDescent="0.25">
      <c r="AZ2140" s="9">
        <v>1.6804733727810648</v>
      </c>
    </row>
    <row r="2141" spans="52:52" x14ac:dyDescent="0.25">
      <c r="AZ2141" s="9">
        <v>4.5207100591715967</v>
      </c>
    </row>
    <row r="2142" spans="52:52" x14ac:dyDescent="0.25">
      <c r="AZ2142" s="9">
        <v>3.9053254437869818</v>
      </c>
    </row>
    <row r="2143" spans="52:52" x14ac:dyDescent="0.25">
      <c r="AZ2143" s="9">
        <v>4.2366863905325438</v>
      </c>
    </row>
    <row r="2144" spans="52:52" x14ac:dyDescent="0.25">
      <c r="AZ2144" s="9">
        <v>3.8343195266272181</v>
      </c>
    </row>
    <row r="2145" spans="52:52" x14ac:dyDescent="0.25">
      <c r="AZ2145" s="9">
        <v>5.0887573964497044</v>
      </c>
    </row>
    <row r="2146" spans="52:52" x14ac:dyDescent="0.25">
      <c r="AZ2146" s="9">
        <v>3.5739644970414197</v>
      </c>
    </row>
    <row r="2147" spans="52:52" x14ac:dyDescent="0.25">
      <c r="AZ2147" s="9">
        <v>3.2899408284023663</v>
      </c>
    </row>
    <row r="2148" spans="52:52" x14ac:dyDescent="0.25">
      <c r="AZ2148" s="9">
        <v>4.165680473372781</v>
      </c>
    </row>
    <row r="2149" spans="52:52" x14ac:dyDescent="0.25">
      <c r="AZ2149" s="9">
        <v>2.556213017751479</v>
      </c>
    </row>
    <row r="2150" spans="52:52" x14ac:dyDescent="0.25">
      <c r="AZ2150" s="9">
        <v>0.18934911242603542</v>
      </c>
    </row>
    <row r="2151" spans="52:52" x14ac:dyDescent="0.25">
      <c r="AZ2151" s="9">
        <v>4.4733727810650885</v>
      </c>
    </row>
    <row r="2152" spans="52:52" x14ac:dyDescent="0.25">
      <c r="AZ2152" s="9">
        <v>1.6804733727810648</v>
      </c>
    </row>
    <row r="2153" spans="52:52" x14ac:dyDescent="0.25">
      <c r="AZ2153" s="9">
        <v>4.5207100591715967</v>
      </c>
    </row>
    <row r="2154" spans="52:52" x14ac:dyDescent="0.25">
      <c r="AZ2154" s="9">
        <v>3.9053254437869818</v>
      </c>
    </row>
    <row r="2155" spans="52:52" x14ac:dyDescent="0.25">
      <c r="AZ2155" s="9">
        <v>4.2366863905325438</v>
      </c>
    </row>
    <row r="2156" spans="52:52" x14ac:dyDescent="0.25">
      <c r="AZ2156" s="9">
        <v>3.8343195266272181</v>
      </c>
    </row>
    <row r="2157" spans="52:52" x14ac:dyDescent="0.25">
      <c r="AZ2157" s="9">
        <v>5.0887573964497044</v>
      </c>
    </row>
    <row r="2158" spans="52:52" x14ac:dyDescent="0.25">
      <c r="AZ2158" s="9">
        <v>3.5739644970414197</v>
      </c>
    </row>
    <row r="2159" spans="52:52" x14ac:dyDescent="0.25">
      <c r="AZ2159" s="9">
        <v>3.2899408284023663</v>
      </c>
    </row>
    <row r="2160" spans="52:52" x14ac:dyDescent="0.25">
      <c r="AZ2160" s="9">
        <v>4.165680473372781</v>
      </c>
    </row>
    <row r="2161" spans="52:52" x14ac:dyDescent="0.25">
      <c r="AZ2161" s="9">
        <v>2.556213017751479</v>
      </c>
    </row>
    <row r="2162" spans="52:52" x14ac:dyDescent="0.25">
      <c r="AZ2162" s="9">
        <v>0.18934911242603542</v>
      </c>
    </row>
    <row r="2163" spans="52:52" x14ac:dyDescent="0.25">
      <c r="AZ2163" s="9">
        <v>4.4733727810650885</v>
      </c>
    </row>
    <row r="2164" spans="52:52" x14ac:dyDescent="0.25">
      <c r="AZ2164" s="9">
        <v>1.6804733727810648</v>
      </c>
    </row>
    <row r="2165" spans="52:52" x14ac:dyDescent="0.25">
      <c r="AZ2165" s="9">
        <v>4.5207100591715967</v>
      </c>
    </row>
    <row r="2166" spans="52:52" x14ac:dyDescent="0.25">
      <c r="AZ2166" s="9">
        <v>3.9053254437869818</v>
      </c>
    </row>
    <row r="2167" spans="52:52" x14ac:dyDescent="0.25">
      <c r="AZ2167" s="9">
        <v>4.2366863905325438</v>
      </c>
    </row>
    <row r="2168" spans="52:52" x14ac:dyDescent="0.25">
      <c r="AZ2168" s="9">
        <v>3.8343195266272181</v>
      </c>
    </row>
    <row r="2169" spans="52:52" x14ac:dyDescent="0.25">
      <c r="AZ2169" s="9">
        <v>5.0887573964497044</v>
      </c>
    </row>
    <row r="2170" spans="52:52" x14ac:dyDescent="0.25">
      <c r="AZ2170" s="9">
        <v>3.5739644970414197</v>
      </c>
    </row>
    <row r="2171" spans="52:52" x14ac:dyDescent="0.25">
      <c r="AZ2171" s="9">
        <v>3.2899408284023663</v>
      </c>
    </row>
    <row r="2172" spans="52:52" x14ac:dyDescent="0.25">
      <c r="AZ2172" s="9">
        <v>4.165680473372781</v>
      </c>
    </row>
    <row r="2173" spans="52:52" x14ac:dyDescent="0.25">
      <c r="AZ2173" s="9">
        <v>2.556213017751479</v>
      </c>
    </row>
    <row r="2174" spans="52:52" x14ac:dyDescent="0.25">
      <c r="AZ2174" s="9">
        <v>0.18934911242603542</v>
      </c>
    </row>
    <row r="2175" spans="52:52" x14ac:dyDescent="0.25">
      <c r="AZ2175" s="9">
        <v>4.4733727810650885</v>
      </c>
    </row>
    <row r="2176" spans="52:52" x14ac:dyDescent="0.25">
      <c r="AZ2176" s="9">
        <v>1.6804733727810648</v>
      </c>
    </row>
    <row r="2177" spans="52:52" x14ac:dyDescent="0.25">
      <c r="AZ2177" s="9">
        <v>4.5207100591715967</v>
      </c>
    </row>
    <row r="2178" spans="52:52" x14ac:dyDescent="0.25">
      <c r="AZ2178" s="9">
        <v>3.9053254437869818</v>
      </c>
    </row>
    <row r="2179" spans="52:52" x14ac:dyDescent="0.25">
      <c r="AZ2179" s="9">
        <v>4.2366863905325438</v>
      </c>
    </row>
    <row r="2180" spans="52:52" x14ac:dyDescent="0.25">
      <c r="AZ2180" s="9">
        <v>3.8343195266272181</v>
      </c>
    </row>
    <row r="2181" spans="52:52" x14ac:dyDescent="0.25">
      <c r="AZ2181" s="9">
        <v>5.0887573964497044</v>
      </c>
    </row>
    <row r="2182" spans="52:52" x14ac:dyDescent="0.25">
      <c r="AZ2182" s="9">
        <v>3.5739644970414197</v>
      </c>
    </row>
    <row r="2183" spans="52:52" x14ac:dyDescent="0.25">
      <c r="AZ2183" s="9">
        <v>3.2899408284023663</v>
      </c>
    </row>
    <row r="2184" spans="52:52" x14ac:dyDescent="0.25">
      <c r="AZ2184" s="9">
        <v>4.165680473372781</v>
      </c>
    </row>
    <row r="2185" spans="52:52" x14ac:dyDescent="0.25">
      <c r="AZ2185" s="9">
        <v>2.556213017751479</v>
      </c>
    </row>
    <row r="2186" spans="52:52" x14ac:dyDescent="0.25">
      <c r="AZ2186" s="9">
        <v>0.18934911242603542</v>
      </c>
    </row>
    <row r="2187" spans="52:52" x14ac:dyDescent="0.25">
      <c r="AZ2187" s="9">
        <v>4.4733727810650885</v>
      </c>
    </row>
    <row r="2188" spans="52:52" x14ac:dyDescent="0.25">
      <c r="AZ2188" s="9">
        <v>1.6804733727810648</v>
      </c>
    </row>
    <row r="2189" spans="52:52" x14ac:dyDescent="0.25">
      <c r="AZ2189" s="9">
        <v>4.5207100591715967</v>
      </c>
    </row>
    <row r="2190" spans="52:52" x14ac:dyDescent="0.25">
      <c r="AZ2190" s="9">
        <v>3.9053254437869818</v>
      </c>
    </row>
    <row r="2191" spans="52:52" x14ac:dyDescent="0.25">
      <c r="AZ2191" s="9">
        <v>4.2366863905325438</v>
      </c>
    </row>
    <row r="2192" spans="52:52" x14ac:dyDescent="0.25">
      <c r="AZ2192" s="9">
        <v>3.8343195266272181</v>
      </c>
    </row>
    <row r="2193" spans="52:52" x14ac:dyDescent="0.25">
      <c r="AZ2193" s="9">
        <v>5.0887573964497044</v>
      </c>
    </row>
    <row r="2194" spans="52:52" x14ac:dyDescent="0.25">
      <c r="AZ2194" s="9">
        <v>3.5739644970414197</v>
      </c>
    </row>
    <row r="2195" spans="52:52" x14ac:dyDescent="0.25">
      <c r="AZ2195" s="9">
        <v>3.2899408284023663</v>
      </c>
    </row>
    <row r="2196" spans="52:52" x14ac:dyDescent="0.25">
      <c r="AZ2196" s="9">
        <v>4.165680473372781</v>
      </c>
    </row>
    <row r="2197" spans="52:52" x14ac:dyDescent="0.25">
      <c r="AZ2197" s="9">
        <v>2.556213017751479</v>
      </c>
    </row>
    <row r="2198" spans="52:52" x14ac:dyDescent="0.25">
      <c r="AZ2198" s="9">
        <v>0.18934911242603542</v>
      </c>
    </row>
    <row r="2199" spans="52:52" x14ac:dyDescent="0.25">
      <c r="AZ2199" s="9">
        <v>4.4733727810650885</v>
      </c>
    </row>
    <row r="2200" spans="52:52" x14ac:dyDescent="0.25">
      <c r="AZ2200" s="9">
        <v>1.6804733727810648</v>
      </c>
    </row>
    <row r="2201" spans="52:52" x14ac:dyDescent="0.25">
      <c r="AZ2201" s="9">
        <v>4.5207100591715967</v>
      </c>
    </row>
    <row r="2202" spans="52:52" x14ac:dyDescent="0.25">
      <c r="AZ2202" s="9">
        <v>3.9053254437869818</v>
      </c>
    </row>
    <row r="2203" spans="52:52" x14ac:dyDescent="0.25">
      <c r="AZ2203" s="9">
        <v>4.2366863905325438</v>
      </c>
    </row>
    <row r="2204" spans="52:52" x14ac:dyDescent="0.25">
      <c r="AZ2204" s="9">
        <v>3.8343195266272181</v>
      </c>
    </row>
    <row r="2205" spans="52:52" x14ac:dyDescent="0.25">
      <c r="AZ2205" s="9">
        <v>5.0887573964497044</v>
      </c>
    </row>
    <row r="2206" spans="52:52" x14ac:dyDescent="0.25">
      <c r="AZ2206" s="9">
        <v>3.5739644970414197</v>
      </c>
    </row>
    <row r="2207" spans="52:52" x14ac:dyDescent="0.25">
      <c r="AZ2207" s="9">
        <v>3.2899408284023663</v>
      </c>
    </row>
    <row r="2208" spans="52:52" x14ac:dyDescent="0.25">
      <c r="AZ2208" s="9">
        <v>4.165680473372781</v>
      </c>
    </row>
    <row r="2209" spans="52:52" x14ac:dyDescent="0.25">
      <c r="AZ2209" s="9">
        <v>2.556213017751479</v>
      </c>
    </row>
    <row r="2210" spans="52:52" x14ac:dyDescent="0.25">
      <c r="AZ2210" s="9">
        <v>0.18934911242603542</v>
      </c>
    </row>
    <row r="2211" spans="52:52" x14ac:dyDescent="0.25">
      <c r="AZ2211" s="9">
        <v>4.4733727810650885</v>
      </c>
    </row>
    <row r="2212" spans="52:52" x14ac:dyDescent="0.25">
      <c r="AZ2212" s="9">
        <v>1.6804733727810648</v>
      </c>
    </row>
    <row r="2213" spans="52:52" x14ac:dyDescent="0.25">
      <c r="AZ2213" s="9">
        <v>4.5207100591715967</v>
      </c>
    </row>
    <row r="2214" spans="52:52" x14ac:dyDescent="0.25">
      <c r="AZ2214" s="9">
        <v>3.9053254437869818</v>
      </c>
    </row>
    <row r="2215" spans="52:52" x14ac:dyDescent="0.25">
      <c r="AZ2215" s="9">
        <v>4.2366863905325438</v>
      </c>
    </row>
    <row r="2216" spans="52:52" x14ac:dyDescent="0.25">
      <c r="AZ2216" s="9">
        <v>3.8343195266272181</v>
      </c>
    </row>
    <row r="2217" spans="52:52" x14ac:dyDescent="0.25">
      <c r="AZ2217" s="9">
        <v>5.0887573964497044</v>
      </c>
    </row>
    <row r="2218" spans="52:52" x14ac:dyDescent="0.25">
      <c r="AZ2218" s="9">
        <v>3.5739644970414197</v>
      </c>
    </row>
    <row r="2219" spans="52:52" x14ac:dyDescent="0.25">
      <c r="AZ2219" s="9">
        <v>3.2899408284023663</v>
      </c>
    </row>
    <row r="2220" spans="52:52" x14ac:dyDescent="0.25">
      <c r="AZ2220" s="9">
        <v>4.165680473372781</v>
      </c>
    </row>
    <row r="2221" spans="52:52" x14ac:dyDescent="0.25">
      <c r="AZ2221" s="9">
        <v>2.556213017751479</v>
      </c>
    </row>
    <row r="2222" spans="52:52" x14ac:dyDescent="0.25">
      <c r="AZ2222" s="9">
        <v>0.18934911242603542</v>
      </c>
    </row>
    <row r="2223" spans="52:52" x14ac:dyDescent="0.25">
      <c r="AZ2223" s="9">
        <v>4.4733727810650885</v>
      </c>
    </row>
    <row r="2224" spans="52:52" x14ac:dyDescent="0.25">
      <c r="AZ2224" s="9">
        <v>1.6804733727810648</v>
      </c>
    </row>
    <row r="2225" spans="52:52" x14ac:dyDescent="0.25">
      <c r="AZ2225" s="9">
        <v>4.5207100591715967</v>
      </c>
    </row>
    <row r="2226" spans="52:52" x14ac:dyDescent="0.25">
      <c r="AZ2226" s="9">
        <v>3.9053254437869818</v>
      </c>
    </row>
    <row r="2227" spans="52:52" x14ac:dyDescent="0.25">
      <c r="AZ2227" s="9">
        <v>4.2366863905325438</v>
      </c>
    </row>
    <row r="2228" spans="52:52" x14ac:dyDescent="0.25">
      <c r="AZ2228" s="9">
        <v>3.8343195266272181</v>
      </c>
    </row>
    <row r="2229" spans="52:52" x14ac:dyDescent="0.25">
      <c r="AZ2229" s="9">
        <v>5.0887573964497044</v>
      </c>
    </row>
    <row r="2230" spans="52:52" x14ac:dyDescent="0.25">
      <c r="AZ2230" s="9">
        <v>3.5739644970414197</v>
      </c>
    </row>
    <row r="2231" spans="52:52" x14ac:dyDescent="0.25">
      <c r="AZ2231" s="9">
        <v>3.2899408284023663</v>
      </c>
    </row>
    <row r="2232" spans="52:52" x14ac:dyDescent="0.25">
      <c r="AZ2232" s="9">
        <v>4.165680473372781</v>
      </c>
    </row>
    <row r="2233" spans="52:52" x14ac:dyDescent="0.25">
      <c r="AZ2233" s="9">
        <v>2.556213017751479</v>
      </c>
    </row>
    <row r="2234" spans="52:52" x14ac:dyDescent="0.25">
      <c r="AZ2234" s="9">
        <v>0.18934911242603542</v>
      </c>
    </row>
    <row r="2235" spans="52:52" x14ac:dyDescent="0.25">
      <c r="AZ2235" s="9">
        <v>4.4733727810650885</v>
      </c>
    </row>
    <row r="2236" spans="52:52" x14ac:dyDescent="0.25">
      <c r="AZ2236" s="9">
        <v>1.6804733727810648</v>
      </c>
    </row>
    <row r="2237" spans="52:52" x14ac:dyDescent="0.25">
      <c r="AZ2237" s="9">
        <v>4.5207100591715967</v>
      </c>
    </row>
    <row r="2238" spans="52:52" x14ac:dyDescent="0.25">
      <c r="AZ2238" s="9">
        <v>3.9053254437869818</v>
      </c>
    </row>
    <row r="2239" spans="52:52" x14ac:dyDescent="0.25">
      <c r="AZ2239" s="9">
        <v>4.2366863905325438</v>
      </c>
    </row>
    <row r="2240" spans="52:52" x14ac:dyDescent="0.25">
      <c r="AZ2240" s="9">
        <v>3.8343195266272181</v>
      </c>
    </row>
    <row r="2241" spans="52:52" x14ac:dyDescent="0.25">
      <c r="AZ2241" s="9">
        <v>5.0887573964497044</v>
      </c>
    </row>
    <row r="2242" spans="52:52" x14ac:dyDescent="0.25">
      <c r="AZ2242" s="9">
        <v>3.5739644970414197</v>
      </c>
    </row>
    <row r="2243" spans="52:52" x14ac:dyDescent="0.25">
      <c r="AZ2243" s="9">
        <v>3.2899408284023663</v>
      </c>
    </row>
    <row r="2244" spans="52:52" x14ac:dyDescent="0.25">
      <c r="AZ2244" s="9">
        <v>4.165680473372781</v>
      </c>
    </row>
    <row r="2245" spans="52:52" x14ac:dyDescent="0.25">
      <c r="AZ2245" s="9">
        <v>2.556213017751479</v>
      </c>
    </row>
    <row r="2246" spans="52:52" x14ac:dyDescent="0.25">
      <c r="AZ2246" s="9">
        <v>0.18934911242603542</v>
      </c>
    </row>
    <row r="2247" spans="52:52" x14ac:dyDescent="0.25">
      <c r="AZ2247" s="9">
        <v>4.4733727810650885</v>
      </c>
    </row>
    <row r="2248" spans="52:52" x14ac:dyDescent="0.25">
      <c r="AZ2248" s="9">
        <v>1.6804733727810648</v>
      </c>
    </row>
    <row r="2249" spans="52:52" x14ac:dyDescent="0.25">
      <c r="AZ2249" s="9">
        <v>4.5207100591715967</v>
      </c>
    </row>
    <row r="2250" spans="52:52" x14ac:dyDescent="0.25">
      <c r="AZ2250" s="9">
        <v>3.9053254437869818</v>
      </c>
    </row>
    <row r="2251" spans="52:52" x14ac:dyDescent="0.25">
      <c r="AZ2251" s="9">
        <v>4.2366863905325438</v>
      </c>
    </row>
    <row r="2252" spans="52:52" x14ac:dyDescent="0.25">
      <c r="AZ2252" s="9">
        <v>3.8343195266272181</v>
      </c>
    </row>
    <row r="2253" spans="52:52" x14ac:dyDescent="0.25">
      <c r="AZ2253" s="9">
        <v>5.0887573964497044</v>
      </c>
    </row>
    <row r="2254" spans="52:52" x14ac:dyDescent="0.25">
      <c r="AZ2254" s="9">
        <v>3.5739644970414197</v>
      </c>
    </row>
    <row r="2255" spans="52:52" x14ac:dyDescent="0.25">
      <c r="AZ2255" s="9">
        <v>3.2899408284023663</v>
      </c>
    </row>
    <row r="2256" spans="52:52" x14ac:dyDescent="0.25">
      <c r="AZ2256" s="9">
        <v>4.165680473372781</v>
      </c>
    </row>
    <row r="2257" spans="52:52" x14ac:dyDescent="0.25">
      <c r="AZ2257" s="9">
        <v>2.556213017751479</v>
      </c>
    </row>
    <row r="2258" spans="52:52" x14ac:dyDescent="0.25">
      <c r="AZ2258" s="9">
        <v>0.18934911242603542</v>
      </c>
    </row>
    <row r="2259" spans="52:52" x14ac:dyDescent="0.25">
      <c r="AZ2259" s="9">
        <v>4.4733727810650885</v>
      </c>
    </row>
    <row r="2260" spans="52:52" x14ac:dyDescent="0.25">
      <c r="AZ2260" s="9">
        <v>1.6804733727810648</v>
      </c>
    </row>
    <row r="2261" spans="52:52" x14ac:dyDescent="0.25">
      <c r="AZ2261" s="9">
        <v>4.5207100591715967</v>
      </c>
    </row>
    <row r="2262" spans="52:52" x14ac:dyDescent="0.25">
      <c r="AZ2262" s="9">
        <v>3.9053254437869818</v>
      </c>
    </row>
    <row r="2263" spans="52:52" x14ac:dyDescent="0.25">
      <c r="AZ2263" s="9">
        <v>4.2366863905325438</v>
      </c>
    </row>
    <row r="2264" spans="52:52" x14ac:dyDescent="0.25">
      <c r="AZ2264" s="9">
        <v>3.8343195266272181</v>
      </c>
    </row>
    <row r="2265" spans="52:52" x14ac:dyDescent="0.25">
      <c r="AZ2265" s="9">
        <v>5.0887573964497044</v>
      </c>
    </row>
    <row r="2266" spans="52:52" x14ac:dyDescent="0.25">
      <c r="AZ2266" s="9">
        <v>3.5739644970414197</v>
      </c>
    </row>
    <row r="2267" spans="52:52" x14ac:dyDescent="0.25">
      <c r="AZ2267" s="9">
        <v>3.2899408284023663</v>
      </c>
    </row>
    <row r="2268" spans="52:52" x14ac:dyDescent="0.25">
      <c r="AZ2268" s="9">
        <v>4.165680473372781</v>
      </c>
    </row>
    <row r="2269" spans="52:52" x14ac:dyDescent="0.25">
      <c r="AZ2269" s="9">
        <v>2.556213017751479</v>
      </c>
    </row>
    <row r="2270" spans="52:52" x14ac:dyDescent="0.25">
      <c r="AZ2270" s="9">
        <v>0.18934911242603542</v>
      </c>
    </row>
    <row r="2271" spans="52:52" x14ac:dyDescent="0.25">
      <c r="AZ2271" s="9">
        <v>4.4733727810650885</v>
      </c>
    </row>
    <row r="2272" spans="52:52" x14ac:dyDescent="0.25">
      <c r="AZ2272" s="9">
        <v>1.6804733727810648</v>
      </c>
    </row>
    <row r="2273" spans="52:52" x14ac:dyDescent="0.25">
      <c r="AZ2273" s="9">
        <v>4.5207100591715967</v>
      </c>
    </row>
    <row r="2274" spans="52:52" x14ac:dyDescent="0.25">
      <c r="AZ2274" s="9">
        <v>3.9053254437869818</v>
      </c>
    </row>
    <row r="2275" spans="52:52" x14ac:dyDescent="0.25">
      <c r="AZ2275" s="9">
        <v>4.2366863905325438</v>
      </c>
    </row>
    <row r="2276" spans="52:52" x14ac:dyDescent="0.25">
      <c r="AZ2276" s="9">
        <v>3.8343195266272181</v>
      </c>
    </row>
    <row r="2277" spans="52:52" x14ac:dyDescent="0.25">
      <c r="AZ2277" s="9">
        <v>5.0887573964497044</v>
      </c>
    </row>
    <row r="2278" spans="52:52" x14ac:dyDescent="0.25">
      <c r="AZ2278" s="9">
        <v>3.5739644970414197</v>
      </c>
    </row>
    <row r="2279" spans="52:52" x14ac:dyDescent="0.25">
      <c r="AZ2279" s="9">
        <v>3.2899408284023663</v>
      </c>
    </row>
    <row r="2280" spans="52:52" x14ac:dyDescent="0.25">
      <c r="AZ2280" s="9">
        <v>4.165680473372781</v>
      </c>
    </row>
    <row r="2281" spans="52:52" x14ac:dyDescent="0.25">
      <c r="AZ2281" s="9">
        <v>2.556213017751479</v>
      </c>
    </row>
    <row r="2282" spans="52:52" x14ac:dyDescent="0.25">
      <c r="AZ2282" s="9">
        <v>0.18934911242603542</v>
      </c>
    </row>
    <row r="2283" spans="52:52" x14ac:dyDescent="0.25">
      <c r="AZ2283" s="9">
        <v>4.4733727810650885</v>
      </c>
    </row>
    <row r="2284" spans="52:52" x14ac:dyDescent="0.25">
      <c r="AZ2284" s="9">
        <v>1.6804733727810648</v>
      </c>
    </row>
    <row r="2285" spans="52:52" x14ac:dyDescent="0.25">
      <c r="AZ2285" s="9">
        <v>4.5207100591715967</v>
      </c>
    </row>
    <row r="2286" spans="52:52" x14ac:dyDescent="0.25">
      <c r="AZ2286" s="9">
        <v>3.9053254437869818</v>
      </c>
    </row>
    <row r="2287" spans="52:52" x14ac:dyDescent="0.25">
      <c r="AZ2287" s="9">
        <v>4.2366863905325438</v>
      </c>
    </row>
    <row r="2288" spans="52:52" x14ac:dyDescent="0.25">
      <c r="AZ2288" s="9">
        <v>3.8343195266272181</v>
      </c>
    </row>
    <row r="2289" spans="52:52" x14ac:dyDescent="0.25">
      <c r="AZ2289" s="9">
        <v>5.0887573964497044</v>
      </c>
    </row>
    <row r="2290" spans="52:52" x14ac:dyDescent="0.25">
      <c r="AZ2290" s="9">
        <v>3.5739644970414197</v>
      </c>
    </row>
    <row r="2291" spans="52:52" x14ac:dyDescent="0.25">
      <c r="AZ2291" s="9">
        <v>3.2899408284023663</v>
      </c>
    </row>
    <row r="2292" spans="52:52" x14ac:dyDescent="0.25">
      <c r="AZ2292" s="9">
        <v>4.165680473372781</v>
      </c>
    </row>
    <row r="2293" spans="52:52" x14ac:dyDescent="0.25">
      <c r="AZ2293" s="9">
        <v>2.556213017751479</v>
      </c>
    </row>
    <row r="2294" spans="52:52" x14ac:dyDescent="0.25">
      <c r="AZ2294" s="9">
        <v>0.18934911242603542</v>
      </c>
    </row>
    <row r="2295" spans="52:52" x14ac:dyDescent="0.25">
      <c r="AZ2295" s="9">
        <v>4.4733727810650885</v>
      </c>
    </row>
    <row r="2296" spans="52:52" x14ac:dyDescent="0.25">
      <c r="AZ2296" s="9">
        <v>1.6804733727810648</v>
      </c>
    </row>
    <row r="2297" spans="52:52" x14ac:dyDescent="0.25">
      <c r="AZ2297" s="9">
        <v>4.5207100591715967</v>
      </c>
    </row>
    <row r="2298" spans="52:52" x14ac:dyDescent="0.25">
      <c r="AZ2298" s="9">
        <v>3.9053254437869818</v>
      </c>
    </row>
    <row r="2299" spans="52:52" x14ac:dyDescent="0.25">
      <c r="AZ2299" s="9">
        <v>4.2366863905325438</v>
      </c>
    </row>
    <row r="2300" spans="52:52" x14ac:dyDescent="0.25">
      <c r="AZ2300" s="9">
        <v>3.8343195266272181</v>
      </c>
    </row>
    <row r="2301" spans="52:52" x14ac:dyDescent="0.25">
      <c r="AZ2301" s="9">
        <v>5.0887573964497044</v>
      </c>
    </row>
    <row r="2302" spans="52:52" x14ac:dyDescent="0.25">
      <c r="AZ2302" s="9">
        <v>3.5739644970414197</v>
      </c>
    </row>
    <row r="2303" spans="52:52" x14ac:dyDescent="0.25">
      <c r="AZ2303" s="9">
        <v>3.2899408284023663</v>
      </c>
    </row>
    <row r="2304" spans="52:52" x14ac:dyDescent="0.25">
      <c r="AZ2304" s="9">
        <v>4.165680473372781</v>
      </c>
    </row>
    <row r="2305" spans="52:52" x14ac:dyDescent="0.25">
      <c r="AZ2305" s="9">
        <v>2.556213017751479</v>
      </c>
    </row>
    <row r="2306" spans="52:52" x14ac:dyDescent="0.25">
      <c r="AZ2306" s="9">
        <v>0.18934911242603542</v>
      </c>
    </row>
    <row r="2307" spans="52:52" x14ac:dyDescent="0.25">
      <c r="AZ2307" s="9">
        <v>4.4733727810650885</v>
      </c>
    </row>
    <row r="2308" spans="52:52" x14ac:dyDescent="0.25">
      <c r="AZ2308" s="9">
        <v>1.6804733727810648</v>
      </c>
    </row>
    <row r="2309" spans="52:52" x14ac:dyDescent="0.25">
      <c r="AZ2309" s="9">
        <v>4.5207100591715967</v>
      </c>
    </row>
    <row r="2310" spans="52:52" x14ac:dyDescent="0.25">
      <c r="AZ2310" s="9">
        <v>3.9053254437869818</v>
      </c>
    </row>
    <row r="2311" spans="52:52" x14ac:dyDescent="0.25">
      <c r="AZ2311" s="9">
        <v>4.2366863905325438</v>
      </c>
    </row>
    <row r="2312" spans="52:52" x14ac:dyDescent="0.25">
      <c r="AZ2312" s="9">
        <v>3.8343195266272181</v>
      </c>
    </row>
    <row r="2313" spans="52:52" x14ac:dyDescent="0.25">
      <c r="AZ2313" s="9">
        <v>5.0887573964497044</v>
      </c>
    </row>
    <row r="2314" spans="52:52" x14ac:dyDescent="0.25">
      <c r="AZ2314" s="9">
        <v>3.5739644970414197</v>
      </c>
    </row>
    <row r="2315" spans="52:52" x14ac:dyDescent="0.25">
      <c r="AZ2315" s="9">
        <v>3.2899408284023663</v>
      </c>
    </row>
    <row r="2316" spans="52:52" x14ac:dyDescent="0.25">
      <c r="AZ2316" s="9">
        <v>4.165680473372781</v>
      </c>
    </row>
    <row r="2317" spans="52:52" x14ac:dyDescent="0.25">
      <c r="AZ2317" s="9">
        <v>2.556213017751479</v>
      </c>
    </row>
    <row r="2318" spans="52:52" x14ac:dyDescent="0.25">
      <c r="AZ2318" s="9">
        <v>0.18934911242603542</v>
      </c>
    </row>
    <row r="2319" spans="52:52" x14ac:dyDescent="0.25">
      <c r="AZ2319" s="9">
        <v>4.4733727810650885</v>
      </c>
    </row>
    <row r="2320" spans="52:52" x14ac:dyDescent="0.25">
      <c r="AZ2320" s="9">
        <v>1.6804733727810648</v>
      </c>
    </row>
    <row r="2321" spans="52:52" x14ac:dyDescent="0.25">
      <c r="AZ2321" s="9">
        <v>4.5207100591715967</v>
      </c>
    </row>
    <row r="2322" spans="52:52" x14ac:dyDescent="0.25">
      <c r="AZ2322" s="9">
        <v>3.9053254437869818</v>
      </c>
    </row>
    <row r="2323" spans="52:52" x14ac:dyDescent="0.25">
      <c r="AZ2323" s="9">
        <v>4.2366863905325438</v>
      </c>
    </row>
    <row r="2324" spans="52:52" x14ac:dyDescent="0.25">
      <c r="AZ2324" s="9">
        <v>3.8343195266272181</v>
      </c>
    </row>
    <row r="2325" spans="52:52" x14ac:dyDescent="0.25">
      <c r="AZ2325" s="9">
        <v>5.0887573964497044</v>
      </c>
    </row>
    <row r="2326" spans="52:52" x14ac:dyDescent="0.25">
      <c r="AZ2326" s="9">
        <v>3.5739644970414197</v>
      </c>
    </row>
    <row r="2327" spans="52:52" x14ac:dyDescent="0.25">
      <c r="AZ2327" s="9">
        <v>3.2899408284023663</v>
      </c>
    </row>
    <row r="2328" spans="52:52" x14ac:dyDescent="0.25">
      <c r="AZ2328" s="9">
        <v>4.165680473372781</v>
      </c>
    </row>
    <row r="2329" spans="52:52" x14ac:dyDescent="0.25">
      <c r="AZ2329" s="9">
        <v>2.556213017751479</v>
      </c>
    </row>
    <row r="2330" spans="52:52" x14ac:dyDescent="0.25">
      <c r="AZ2330" s="9">
        <v>0.18934911242603542</v>
      </c>
    </row>
    <row r="2331" spans="52:52" x14ac:dyDescent="0.25">
      <c r="AZ2331" s="9">
        <v>4.4733727810650885</v>
      </c>
    </row>
    <row r="2332" spans="52:52" x14ac:dyDescent="0.25">
      <c r="AZ2332" s="9">
        <v>1.6804733727810648</v>
      </c>
    </row>
    <row r="2333" spans="52:52" x14ac:dyDescent="0.25">
      <c r="AZ2333" s="9">
        <v>4.5207100591715967</v>
      </c>
    </row>
    <row r="2334" spans="52:52" x14ac:dyDescent="0.25">
      <c r="AZ2334" s="9">
        <v>3.9053254437869818</v>
      </c>
    </row>
    <row r="2335" spans="52:52" x14ac:dyDescent="0.25">
      <c r="AZ2335" s="9">
        <v>4.2366863905325438</v>
      </c>
    </row>
    <row r="2336" spans="52:52" x14ac:dyDescent="0.25">
      <c r="AZ2336" s="9">
        <v>3.8343195266272181</v>
      </c>
    </row>
    <row r="2337" spans="52:52" x14ac:dyDescent="0.25">
      <c r="AZ2337" s="9">
        <v>5.0887573964497044</v>
      </c>
    </row>
    <row r="2338" spans="52:52" x14ac:dyDescent="0.25">
      <c r="AZ2338" s="9">
        <v>3.5739644970414197</v>
      </c>
    </row>
    <row r="2339" spans="52:52" x14ac:dyDescent="0.25">
      <c r="AZ2339" s="9">
        <v>3.2899408284023663</v>
      </c>
    </row>
    <row r="2340" spans="52:52" x14ac:dyDescent="0.25">
      <c r="AZ2340" s="9">
        <v>4.165680473372781</v>
      </c>
    </row>
    <row r="2341" spans="52:52" x14ac:dyDescent="0.25">
      <c r="AZ2341" s="9">
        <v>2.556213017751479</v>
      </c>
    </row>
    <row r="2342" spans="52:52" x14ac:dyDescent="0.25">
      <c r="AZ2342" s="9">
        <v>0.18934911242603542</v>
      </c>
    </row>
    <row r="2343" spans="52:52" x14ac:dyDescent="0.25">
      <c r="AZ2343" s="9">
        <v>4.4733727810650885</v>
      </c>
    </row>
    <row r="2344" spans="52:52" x14ac:dyDescent="0.25">
      <c r="AZ2344" s="9">
        <v>1.6804733727810648</v>
      </c>
    </row>
    <row r="2345" spans="52:52" x14ac:dyDescent="0.25">
      <c r="AZ2345" s="9">
        <v>4.5207100591715967</v>
      </c>
    </row>
    <row r="2346" spans="52:52" x14ac:dyDescent="0.25">
      <c r="AZ2346" s="9">
        <v>3.9053254437869818</v>
      </c>
    </row>
    <row r="2347" spans="52:52" x14ac:dyDescent="0.25">
      <c r="AZ2347" s="9">
        <v>4.2366863905325438</v>
      </c>
    </row>
    <row r="2348" spans="52:52" x14ac:dyDescent="0.25">
      <c r="AZ2348" s="9">
        <v>3.8343195266272181</v>
      </c>
    </row>
    <row r="2349" spans="52:52" x14ac:dyDescent="0.25">
      <c r="AZ2349" s="9">
        <v>5.0887573964497044</v>
      </c>
    </row>
    <row r="2350" spans="52:52" x14ac:dyDescent="0.25">
      <c r="AZ2350" s="9">
        <v>3.5739644970414197</v>
      </c>
    </row>
    <row r="2351" spans="52:52" x14ac:dyDescent="0.25">
      <c r="AZ2351" s="9">
        <v>3.2899408284023663</v>
      </c>
    </row>
    <row r="2352" spans="52:52" x14ac:dyDescent="0.25">
      <c r="AZ2352" s="9">
        <v>4.165680473372781</v>
      </c>
    </row>
    <row r="2353" spans="52:52" x14ac:dyDescent="0.25">
      <c r="AZ2353" s="9">
        <v>2.556213017751479</v>
      </c>
    </row>
    <row r="2354" spans="52:52" x14ac:dyDescent="0.25">
      <c r="AZ2354" s="9">
        <v>0.18934911242603542</v>
      </c>
    </row>
    <row r="2355" spans="52:52" x14ac:dyDescent="0.25">
      <c r="AZ2355" s="9">
        <v>4.4733727810650885</v>
      </c>
    </row>
    <row r="2356" spans="52:52" x14ac:dyDescent="0.25">
      <c r="AZ2356" s="9">
        <v>1.6804733727810648</v>
      </c>
    </row>
    <row r="2357" spans="52:52" x14ac:dyDescent="0.25">
      <c r="AZ2357" s="9">
        <v>4.5207100591715967</v>
      </c>
    </row>
    <row r="2358" spans="52:52" x14ac:dyDescent="0.25">
      <c r="AZ2358" s="9">
        <v>3.9053254437869818</v>
      </c>
    </row>
    <row r="2359" spans="52:52" x14ac:dyDescent="0.25">
      <c r="AZ2359" s="9">
        <v>4.2366863905325438</v>
      </c>
    </row>
    <row r="2360" spans="52:52" x14ac:dyDescent="0.25">
      <c r="AZ2360" s="9">
        <v>3.8343195266272181</v>
      </c>
    </row>
    <row r="2361" spans="52:52" x14ac:dyDescent="0.25">
      <c r="AZ2361" s="9">
        <v>5.0887573964497044</v>
      </c>
    </row>
    <row r="2362" spans="52:52" x14ac:dyDescent="0.25">
      <c r="AZ2362" s="9">
        <v>3.5739644970414197</v>
      </c>
    </row>
    <row r="2363" spans="52:52" x14ac:dyDescent="0.25">
      <c r="AZ2363" s="9">
        <v>3.2899408284023663</v>
      </c>
    </row>
    <row r="2364" spans="52:52" x14ac:dyDescent="0.25">
      <c r="AZ2364" s="9">
        <v>4.165680473372781</v>
      </c>
    </row>
    <row r="2365" spans="52:52" x14ac:dyDescent="0.25">
      <c r="AZ2365" s="9">
        <v>2.556213017751479</v>
      </c>
    </row>
    <row r="2366" spans="52:52" x14ac:dyDescent="0.25">
      <c r="AZ2366" s="9">
        <v>0.18934911242603542</v>
      </c>
    </row>
    <row r="2367" spans="52:52" x14ac:dyDescent="0.25">
      <c r="AZ2367" s="9">
        <v>4.4733727810650885</v>
      </c>
    </row>
    <row r="2368" spans="52:52" x14ac:dyDescent="0.25">
      <c r="AZ2368" s="9">
        <v>1.6804733727810648</v>
      </c>
    </row>
    <row r="2369" spans="52:52" x14ac:dyDescent="0.25">
      <c r="AZ2369" s="9">
        <v>4.5207100591715967</v>
      </c>
    </row>
    <row r="2370" spans="52:52" x14ac:dyDescent="0.25">
      <c r="AZ2370" s="9">
        <v>3.9053254437869818</v>
      </c>
    </row>
    <row r="2371" spans="52:52" x14ac:dyDescent="0.25">
      <c r="AZ2371" s="9">
        <v>4.2366863905325438</v>
      </c>
    </row>
    <row r="2372" spans="52:52" x14ac:dyDescent="0.25">
      <c r="AZ2372" s="9">
        <v>3.8343195266272181</v>
      </c>
    </row>
    <row r="2373" spans="52:52" x14ac:dyDescent="0.25">
      <c r="AZ2373" s="9">
        <v>5.0887573964497044</v>
      </c>
    </row>
    <row r="2374" spans="52:52" x14ac:dyDescent="0.25">
      <c r="AZ2374" s="9">
        <v>3.5739644970414197</v>
      </c>
    </row>
    <row r="2375" spans="52:52" x14ac:dyDescent="0.25">
      <c r="AZ2375" s="9">
        <v>3.2899408284023663</v>
      </c>
    </row>
    <row r="2376" spans="52:52" x14ac:dyDescent="0.25">
      <c r="AZ2376" s="9">
        <v>4.165680473372781</v>
      </c>
    </row>
    <row r="2377" spans="52:52" x14ac:dyDescent="0.25">
      <c r="AZ2377" s="9">
        <v>2.556213017751479</v>
      </c>
    </row>
    <row r="2378" spans="52:52" x14ac:dyDescent="0.25">
      <c r="AZ2378" s="9">
        <v>0.18934911242603542</v>
      </c>
    </row>
    <row r="2379" spans="52:52" x14ac:dyDescent="0.25">
      <c r="AZ2379" s="9">
        <v>4.4733727810650885</v>
      </c>
    </row>
    <row r="2380" spans="52:52" x14ac:dyDescent="0.25">
      <c r="AZ2380" s="9">
        <v>1.6804733727810648</v>
      </c>
    </row>
    <row r="2381" spans="52:52" x14ac:dyDescent="0.25">
      <c r="AZ2381" s="9">
        <v>4.5207100591715967</v>
      </c>
    </row>
    <row r="2382" spans="52:52" x14ac:dyDescent="0.25">
      <c r="AZ2382" s="9">
        <v>3.9053254437869818</v>
      </c>
    </row>
    <row r="2383" spans="52:52" x14ac:dyDescent="0.25">
      <c r="AZ2383" s="9">
        <v>4.2366863905325438</v>
      </c>
    </row>
    <row r="2384" spans="52:52" x14ac:dyDescent="0.25">
      <c r="AZ2384" s="9">
        <v>3.8343195266272181</v>
      </c>
    </row>
    <row r="2385" spans="52:52" x14ac:dyDescent="0.25">
      <c r="AZ2385" s="9">
        <v>5.0887573964497044</v>
      </c>
    </row>
    <row r="2386" spans="52:52" x14ac:dyDescent="0.25">
      <c r="AZ2386" s="9">
        <v>3.5739644970414197</v>
      </c>
    </row>
    <row r="2387" spans="52:52" x14ac:dyDescent="0.25">
      <c r="AZ2387" s="9">
        <v>3.2899408284023663</v>
      </c>
    </row>
    <row r="2388" spans="52:52" x14ac:dyDescent="0.25">
      <c r="AZ2388" s="9">
        <v>4.165680473372781</v>
      </c>
    </row>
    <row r="2389" spans="52:52" x14ac:dyDescent="0.25">
      <c r="AZ2389" s="9">
        <v>2.556213017751479</v>
      </c>
    </row>
    <row r="2390" spans="52:52" x14ac:dyDescent="0.25">
      <c r="AZ2390" s="9">
        <v>0.18934911242603542</v>
      </c>
    </row>
    <row r="2391" spans="52:52" x14ac:dyDescent="0.25">
      <c r="AZ2391" s="9">
        <v>4.4733727810650885</v>
      </c>
    </row>
    <row r="2392" spans="52:52" x14ac:dyDescent="0.25">
      <c r="AZ2392" s="9">
        <v>1.6804733727810648</v>
      </c>
    </row>
    <row r="2393" spans="52:52" x14ac:dyDescent="0.25">
      <c r="AZ2393" s="9">
        <v>4.5207100591715967</v>
      </c>
    </row>
    <row r="2394" spans="52:52" x14ac:dyDescent="0.25">
      <c r="AZ2394" s="9">
        <v>3.9053254437869818</v>
      </c>
    </row>
    <row r="2395" spans="52:52" x14ac:dyDescent="0.25">
      <c r="AZ2395" s="9">
        <v>4.2366863905325438</v>
      </c>
    </row>
    <row r="2396" spans="52:52" x14ac:dyDescent="0.25">
      <c r="AZ2396" s="9">
        <v>3.8343195266272181</v>
      </c>
    </row>
    <row r="2397" spans="52:52" x14ac:dyDescent="0.25">
      <c r="AZ2397" s="9">
        <v>5.0887573964497044</v>
      </c>
    </row>
    <row r="2398" spans="52:52" x14ac:dyDescent="0.25">
      <c r="AZ2398" s="9">
        <v>3.5739644970414197</v>
      </c>
    </row>
    <row r="2399" spans="52:52" x14ac:dyDescent="0.25">
      <c r="AZ2399" s="9">
        <v>3.2899408284023663</v>
      </c>
    </row>
    <row r="2400" spans="52:52" x14ac:dyDescent="0.25">
      <c r="AZ2400" s="9">
        <v>4.165680473372781</v>
      </c>
    </row>
    <row r="2401" spans="52:52" x14ac:dyDescent="0.25">
      <c r="AZ2401" s="9">
        <v>2.556213017751479</v>
      </c>
    </row>
    <row r="2402" spans="52:52" x14ac:dyDescent="0.25">
      <c r="AZ2402" s="9">
        <v>0.18934911242603542</v>
      </c>
    </row>
    <row r="2403" spans="52:52" x14ac:dyDescent="0.25">
      <c r="AZ2403" s="9">
        <v>4.4733727810650885</v>
      </c>
    </row>
    <row r="2404" spans="52:52" x14ac:dyDescent="0.25">
      <c r="AZ2404" s="9">
        <v>1.6804733727810648</v>
      </c>
    </row>
    <row r="2405" spans="52:52" x14ac:dyDescent="0.25">
      <c r="AZ2405" s="9">
        <v>4.5207100591715967</v>
      </c>
    </row>
    <row r="2406" spans="52:52" x14ac:dyDescent="0.25">
      <c r="AZ2406" s="9">
        <v>3.9053254437869818</v>
      </c>
    </row>
    <row r="2407" spans="52:52" x14ac:dyDescent="0.25">
      <c r="AZ2407" s="9">
        <v>4.2366863905325438</v>
      </c>
    </row>
    <row r="2408" spans="52:52" x14ac:dyDescent="0.25">
      <c r="AZ2408" s="9">
        <v>3.8343195266272181</v>
      </c>
    </row>
    <row r="2409" spans="52:52" x14ac:dyDescent="0.25">
      <c r="AZ2409" s="9">
        <v>5.0887573964497044</v>
      </c>
    </row>
    <row r="2410" spans="52:52" x14ac:dyDescent="0.25">
      <c r="AZ2410" s="9">
        <v>3.5739644970414197</v>
      </c>
    </row>
    <row r="2411" spans="52:52" x14ac:dyDescent="0.25">
      <c r="AZ2411" s="9">
        <v>3.2899408284023663</v>
      </c>
    </row>
    <row r="2412" spans="52:52" x14ac:dyDescent="0.25">
      <c r="AZ2412" s="9">
        <v>4.165680473372781</v>
      </c>
    </row>
    <row r="2413" spans="52:52" x14ac:dyDescent="0.25">
      <c r="AZ2413" s="9">
        <v>2.556213017751479</v>
      </c>
    </row>
    <row r="2414" spans="52:52" x14ac:dyDescent="0.25">
      <c r="AZ2414" s="9">
        <v>0.18934911242603542</v>
      </c>
    </row>
    <row r="2415" spans="52:52" x14ac:dyDescent="0.25">
      <c r="AZ2415" s="9">
        <v>4.4733727810650885</v>
      </c>
    </row>
    <row r="2416" spans="52:52" x14ac:dyDescent="0.25">
      <c r="AZ2416" s="9">
        <v>1.6804733727810648</v>
      </c>
    </row>
    <row r="2417" spans="52:52" x14ac:dyDescent="0.25">
      <c r="AZ2417" s="9">
        <v>4.5207100591715967</v>
      </c>
    </row>
    <row r="2418" spans="52:52" x14ac:dyDescent="0.25">
      <c r="AZ2418" s="9">
        <v>3.9053254437869818</v>
      </c>
    </row>
    <row r="2419" spans="52:52" x14ac:dyDescent="0.25">
      <c r="AZ2419" s="9">
        <v>4.2366863905325438</v>
      </c>
    </row>
    <row r="2420" spans="52:52" x14ac:dyDescent="0.25">
      <c r="AZ2420" s="9">
        <v>3.8343195266272181</v>
      </c>
    </row>
    <row r="2421" spans="52:52" x14ac:dyDescent="0.25">
      <c r="AZ2421" s="9">
        <v>5.0887573964497044</v>
      </c>
    </row>
    <row r="2422" spans="52:52" x14ac:dyDescent="0.25">
      <c r="AZ2422" s="9">
        <v>3.5739644970414197</v>
      </c>
    </row>
    <row r="2423" spans="52:52" x14ac:dyDescent="0.25">
      <c r="AZ2423" s="9">
        <v>3.2899408284023663</v>
      </c>
    </row>
    <row r="2424" spans="52:52" x14ac:dyDescent="0.25">
      <c r="AZ2424" s="9">
        <v>4.165680473372781</v>
      </c>
    </row>
    <row r="2425" spans="52:52" x14ac:dyDescent="0.25">
      <c r="AZ2425" s="9">
        <v>2.556213017751479</v>
      </c>
    </row>
    <row r="2426" spans="52:52" x14ac:dyDescent="0.25">
      <c r="AZ2426" s="9">
        <v>0.18934911242603542</v>
      </c>
    </row>
    <row r="2427" spans="52:52" x14ac:dyDescent="0.25">
      <c r="AZ2427" s="9">
        <v>4.4733727810650885</v>
      </c>
    </row>
    <row r="2428" spans="52:52" x14ac:dyDescent="0.25">
      <c r="AZ2428" s="9">
        <v>1.6804733727810648</v>
      </c>
    </row>
    <row r="2429" spans="52:52" x14ac:dyDescent="0.25">
      <c r="AZ2429" s="9">
        <v>4.5207100591715967</v>
      </c>
    </row>
    <row r="2430" spans="52:52" x14ac:dyDescent="0.25">
      <c r="AZ2430" s="9">
        <v>3.9053254437869818</v>
      </c>
    </row>
    <row r="2431" spans="52:52" x14ac:dyDescent="0.25">
      <c r="AZ2431" s="9">
        <v>4.2366863905325438</v>
      </c>
    </row>
    <row r="2432" spans="52:52" x14ac:dyDescent="0.25">
      <c r="AZ2432" s="9">
        <v>3.8343195266272181</v>
      </c>
    </row>
    <row r="2433" spans="52:52" x14ac:dyDescent="0.25">
      <c r="AZ2433" s="9">
        <v>5.0887573964497044</v>
      </c>
    </row>
    <row r="2434" spans="52:52" x14ac:dyDescent="0.25">
      <c r="AZ2434" s="9">
        <v>3.5739644970414197</v>
      </c>
    </row>
    <row r="2435" spans="52:52" x14ac:dyDescent="0.25">
      <c r="AZ2435" s="9">
        <v>3.2899408284023663</v>
      </c>
    </row>
    <row r="2436" spans="52:52" x14ac:dyDescent="0.25">
      <c r="AZ2436" s="9">
        <v>4.165680473372781</v>
      </c>
    </row>
    <row r="2437" spans="52:52" x14ac:dyDescent="0.25">
      <c r="AZ2437" s="9">
        <v>2.556213017751479</v>
      </c>
    </row>
    <row r="2438" spans="52:52" x14ac:dyDescent="0.25">
      <c r="AZ2438" s="9">
        <v>0.18934911242603542</v>
      </c>
    </row>
    <row r="2439" spans="52:52" x14ac:dyDescent="0.25">
      <c r="AZ2439" s="9">
        <v>4.4733727810650885</v>
      </c>
    </row>
    <row r="2440" spans="52:52" x14ac:dyDescent="0.25">
      <c r="AZ2440" s="9">
        <v>1.6804733727810648</v>
      </c>
    </row>
    <row r="2441" spans="52:52" x14ac:dyDescent="0.25">
      <c r="AZ2441" s="9">
        <v>4.5207100591715967</v>
      </c>
    </row>
    <row r="2442" spans="52:52" x14ac:dyDescent="0.25">
      <c r="AZ2442" s="9">
        <v>3.9053254437869818</v>
      </c>
    </row>
    <row r="2443" spans="52:52" x14ac:dyDescent="0.25">
      <c r="AZ2443" s="9">
        <v>4.2366863905325438</v>
      </c>
    </row>
    <row r="2444" spans="52:52" x14ac:dyDescent="0.25">
      <c r="AZ2444" s="9">
        <v>3.8343195266272181</v>
      </c>
    </row>
    <row r="2445" spans="52:52" x14ac:dyDescent="0.25">
      <c r="AZ2445" s="9">
        <v>5.0887573964497044</v>
      </c>
    </row>
    <row r="2446" spans="52:52" x14ac:dyDescent="0.25">
      <c r="AZ2446" s="9">
        <v>3.5739644970414197</v>
      </c>
    </row>
    <row r="2447" spans="52:52" x14ac:dyDescent="0.25">
      <c r="AZ2447" s="9">
        <v>3.2899408284023663</v>
      </c>
    </row>
    <row r="2448" spans="52:52" x14ac:dyDescent="0.25">
      <c r="AZ2448" s="9">
        <v>4.165680473372781</v>
      </c>
    </row>
    <row r="2449" spans="52:52" x14ac:dyDescent="0.25">
      <c r="AZ2449" s="9">
        <v>2.556213017751479</v>
      </c>
    </row>
    <row r="2450" spans="52:52" x14ac:dyDescent="0.25">
      <c r="AZ2450" s="9">
        <v>0.18934911242603542</v>
      </c>
    </row>
    <row r="2451" spans="52:52" x14ac:dyDescent="0.25">
      <c r="AZ2451" s="9">
        <v>4.4733727810650885</v>
      </c>
    </row>
    <row r="2452" spans="52:52" x14ac:dyDescent="0.25">
      <c r="AZ2452" s="9">
        <v>1.6804733727810648</v>
      </c>
    </row>
    <row r="2453" spans="52:52" x14ac:dyDescent="0.25">
      <c r="AZ2453" s="9">
        <v>4.5207100591715967</v>
      </c>
    </row>
    <row r="2454" spans="52:52" x14ac:dyDescent="0.25">
      <c r="AZ2454" s="9">
        <v>3.9053254437869818</v>
      </c>
    </row>
    <row r="2455" spans="52:52" x14ac:dyDescent="0.25">
      <c r="AZ2455" s="9">
        <v>4.2366863905325438</v>
      </c>
    </row>
    <row r="2456" spans="52:52" x14ac:dyDescent="0.25">
      <c r="AZ2456" s="9">
        <v>3.8343195266272181</v>
      </c>
    </row>
    <row r="2457" spans="52:52" x14ac:dyDescent="0.25">
      <c r="AZ2457" s="9">
        <v>5.0887573964497044</v>
      </c>
    </row>
    <row r="2458" spans="52:52" x14ac:dyDescent="0.25">
      <c r="AZ2458" s="9">
        <v>3.5739644970414197</v>
      </c>
    </row>
    <row r="2459" spans="52:52" x14ac:dyDescent="0.25">
      <c r="AZ2459" s="9">
        <v>3.2899408284023663</v>
      </c>
    </row>
    <row r="2460" spans="52:52" x14ac:dyDescent="0.25">
      <c r="AZ2460" s="9">
        <v>4.165680473372781</v>
      </c>
    </row>
    <row r="2461" spans="52:52" x14ac:dyDescent="0.25">
      <c r="AZ2461" s="9">
        <v>2.556213017751479</v>
      </c>
    </row>
    <row r="2462" spans="52:52" x14ac:dyDescent="0.25">
      <c r="AZ2462" s="9">
        <v>0.18934911242603542</v>
      </c>
    </row>
    <row r="2463" spans="52:52" x14ac:dyDescent="0.25">
      <c r="AZ2463" s="9">
        <v>4.4733727810650885</v>
      </c>
    </row>
    <row r="2464" spans="52:52" x14ac:dyDescent="0.25">
      <c r="AZ2464" s="9">
        <v>1.6804733727810648</v>
      </c>
    </row>
    <row r="2465" spans="52:52" x14ac:dyDescent="0.25">
      <c r="AZ2465" s="9">
        <v>4.5207100591715967</v>
      </c>
    </row>
    <row r="2466" spans="52:52" x14ac:dyDescent="0.25">
      <c r="AZ2466" s="9">
        <v>3.9053254437869818</v>
      </c>
    </row>
    <row r="2467" spans="52:52" x14ac:dyDescent="0.25">
      <c r="AZ2467" s="9">
        <v>4.2366863905325438</v>
      </c>
    </row>
    <row r="2468" spans="52:52" x14ac:dyDescent="0.25">
      <c r="AZ2468" s="9">
        <v>3.8343195266272181</v>
      </c>
    </row>
    <row r="2469" spans="52:52" x14ac:dyDescent="0.25">
      <c r="AZ2469" s="9">
        <v>5.0887573964497044</v>
      </c>
    </row>
    <row r="2470" spans="52:52" x14ac:dyDescent="0.25">
      <c r="AZ2470" s="9">
        <v>3.5739644970414197</v>
      </c>
    </row>
    <row r="2471" spans="52:52" x14ac:dyDescent="0.25">
      <c r="AZ2471" s="9">
        <v>3.2899408284023663</v>
      </c>
    </row>
    <row r="2472" spans="52:52" x14ac:dyDescent="0.25">
      <c r="AZ2472" s="9">
        <v>4.165680473372781</v>
      </c>
    </row>
    <row r="2473" spans="52:52" x14ac:dyDescent="0.25">
      <c r="AZ2473" s="9">
        <v>2.556213017751479</v>
      </c>
    </row>
    <row r="2474" spans="52:52" x14ac:dyDescent="0.25">
      <c r="AZ2474" s="9">
        <v>0.18934911242603542</v>
      </c>
    </row>
    <row r="2475" spans="52:52" x14ac:dyDescent="0.25">
      <c r="AZ2475" s="9">
        <v>4.4733727810650885</v>
      </c>
    </row>
    <row r="2476" spans="52:52" x14ac:dyDescent="0.25">
      <c r="AZ2476" s="9">
        <v>1.6804733727810648</v>
      </c>
    </row>
    <row r="2477" spans="52:52" x14ac:dyDescent="0.25">
      <c r="AZ2477" s="9">
        <v>4.5207100591715967</v>
      </c>
    </row>
    <row r="2478" spans="52:52" x14ac:dyDescent="0.25">
      <c r="AZ2478" s="9">
        <v>3.9053254437869818</v>
      </c>
    </row>
    <row r="2479" spans="52:52" x14ac:dyDescent="0.25">
      <c r="AZ2479" s="9">
        <v>4.2366863905325438</v>
      </c>
    </row>
    <row r="2480" spans="52:52" x14ac:dyDescent="0.25">
      <c r="AZ2480" s="9">
        <v>3.8343195266272181</v>
      </c>
    </row>
    <row r="2481" spans="52:52" x14ac:dyDescent="0.25">
      <c r="AZ2481" s="9">
        <v>5.0887573964497044</v>
      </c>
    </row>
    <row r="2482" spans="52:52" x14ac:dyDescent="0.25">
      <c r="AZ2482" s="9">
        <v>3.5739644970414197</v>
      </c>
    </row>
    <row r="2483" spans="52:52" x14ac:dyDescent="0.25">
      <c r="AZ2483" s="9">
        <v>3.2899408284023663</v>
      </c>
    </row>
    <row r="2484" spans="52:52" x14ac:dyDescent="0.25">
      <c r="AZ2484" s="9">
        <v>4.165680473372781</v>
      </c>
    </row>
    <row r="2485" spans="52:52" x14ac:dyDescent="0.25">
      <c r="AZ2485" s="9">
        <v>2.556213017751479</v>
      </c>
    </row>
    <row r="2486" spans="52:52" x14ac:dyDescent="0.25">
      <c r="AZ2486" s="9">
        <v>0.18934911242603542</v>
      </c>
    </row>
    <row r="2487" spans="52:52" x14ac:dyDescent="0.25">
      <c r="AZ2487" s="9">
        <v>4.4733727810650885</v>
      </c>
    </row>
    <row r="2488" spans="52:52" x14ac:dyDescent="0.25">
      <c r="AZ2488" s="9">
        <v>1.6804733727810648</v>
      </c>
    </row>
    <row r="2489" spans="52:52" x14ac:dyDescent="0.25">
      <c r="AZ2489" s="9">
        <v>4.5207100591715967</v>
      </c>
    </row>
    <row r="2490" spans="52:52" x14ac:dyDescent="0.25">
      <c r="AZ2490" s="9">
        <v>3.9053254437869818</v>
      </c>
    </row>
    <row r="2491" spans="52:52" x14ac:dyDescent="0.25">
      <c r="AZ2491" s="9">
        <v>4.2366863905325438</v>
      </c>
    </row>
    <row r="2492" spans="52:52" x14ac:dyDescent="0.25">
      <c r="AZ2492" s="9">
        <v>3.8343195266272181</v>
      </c>
    </row>
    <row r="2493" spans="52:52" x14ac:dyDescent="0.25">
      <c r="AZ2493" s="9">
        <v>5.0887573964497044</v>
      </c>
    </row>
    <row r="2494" spans="52:52" x14ac:dyDescent="0.25">
      <c r="AZ2494" s="9">
        <v>3.5739644970414197</v>
      </c>
    </row>
    <row r="2495" spans="52:52" x14ac:dyDescent="0.25">
      <c r="AZ2495" s="9">
        <v>3.2899408284023663</v>
      </c>
    </row>
    <row r="2496" spans="52:52" x14ac:dyDescent="0.25">
      <c r="AZ2496" s="9">
        <v>4.165680473372781</v>
      </c>
    </row>
    <row r="2497" spans="52:52" x14ac:dyDescent="0.25">
      <c r="AZ2497" s="9">
        <v>2.556213017751479</v>
      </c>
    </row>
    <row r="2498" spans="52:52" x14ac:dyDescent="0.25">
      <c r="AZ2498" s="9">
        <v>0.18934911242603542</v>
      </c>
    </row>
    <row r="2499" spans="52:52" x14ac:dyDescent="0.25">
      <c r="AZ2499" s="9">
        <v>4.4733727810650885</v>
      </c>
    </row>
    <row r="2500" spans="52:52" x14ac:dyDescent="0.25">
      <c r="AZ2500" s="9">
        <v>1.6804733727810648</v>
      </c>
    </row>
    <row r="2501" spans="52:52" x14ac:dyDescent="0.25">
      <c r="AZ2501" s="9">
        <v>4.5207100591715967</v>
      </c>
    </row>
    <row r="2502" spans="52:52" x14ac:dyDescent="0.25">
      <c r="AZ2502" s="9">
        <v>3.9053254437869818</v>
      </c>
    </row>
    <row r="2503" spans="52:52" x14ac:dyDescent="0.25">
      <c r="AZ2503" s="9">
        <v>4.2366863905325438</v>
      </c>
    </row>
    <row r="2504" spans="52:52" x14ac:dyDescent="0.25">
      <c r="AZ2504" s="9">
        <v>3.8343195266272181</v>
      </c>
    </row>
    <row r="2505" spans="52:52" x14ac:dyDescent="0.25">
      <c r="AZ2505" s="9">
        <v>5.0887573964497044</v>
      </c>
    </row>
    <row r="2506" spans="52:52" x14ac:dyDescent="0.25">
      <c r="AZ2506" s="9">
        <v>3.5739644970414197</v>
      </c>
    </row>
    <row r="2507" spans="52:52" x14ac:dyDescent="0.25">
      <c r="AZ2507" s="9">
        <v>3.2899408284023663</v>
      </c>
    </row>
    <row r="2508" spans="52:52" x14ac:dyDescent="0.25">
      <c r="AZ2508" s="9">
        <v>4.165680473372781</v>
      </c>
    </row>
    <row r="2509" spans="52:52" x14ac:dyDescent="0.25">
      <c r="AZ2509" s="9">
        <v>2.556213017751479</v>
      </c>
    </row>
    <row r="2510" spans="52:52" x14ac:dyDescent="0.25">
      <c r="AZ2510" s="9">
        <v>0.18934911242603542</v>
      </c>
    </row>
    <row r="2511" spans="52:52" x14ac:dyDescent="0.25">
      <c r="AZ2511" s="9">
        <v>4.4733727810650885</v>
      </c>
    </row>
    <row r="2512" spans="52:52" x14ac:dyDescent="0.25">
      <c r="AZ2512" s="9">
        <v>1.6804733727810648</v>
      </c>
    </row>
    <row r="2513" spans="52:52" x14ac:dyDescent="0.25">
      <c r="AZ2513" s="9">
        <v>4.5207100591715967</v>
      </c>
    </row>
    <row r="2514" spans="52:52" x14ac:dyDescent="0.25">
      <c r="AZ2514" s="9">
        <v>3.9053254437869818</v>
      </c>
    </row>
    <row r="2515" spans="52:52" x14ac:dyDescent="0.25">
      <c r="AZ2515" s="9">
        <v>4.2366863905325438</v>
      </c>
    </row>
    <row r="2516" spans="52:52" x14ac:dyDescent="0.25">
      <c r="AZ2516" s="9">
        <v>3.8343195266272181</v>
      </c>
    </row>
    <row r="2517" spans="52:52" x14ac:dyDescent="0.25">
      <c r="AZ2517" s="9">
        <v>5.0887573964497044</v>
      </c>
    </row>
    <row r="2518" spans="52:52" x14ac:dyDescent="0.25">
      <c r="AZ2518" s="9">
        <v>3.5739644970414197</v>
      </c>
    </row>
    <row r="2519" spans="52:52" x14ac:dyDescent="0.25">
      <c r="AZ2519" s="9">
        <v>3.2899408284023663</v>
      </c>
    </row>
    <row r="2520" spans="52:52" x14ac:dyDescent="0.25">
      <c r="AZ2520" s="9">
        <v>4.165680473372781</v>
      </c>
    </row>
    <row r="2521" spans="52:52" x14ac:dyDescent="0.25">
      <c r="AZ2521" s="9">
        <v>2.556213017751479</v>
      </c>
    </row>
    <row r="2522" spans="52:52" x14ac:dyDescent="0.25">
      <c r="AZ2522" s="9">
        <v>0.18934911242603542</v>
      </c>
    </row>
    <row r="2523" spans="52:52" x14ac:dyDescent="0.25">
      <c r="AZ2523" s="9">
        <v>4.4733727810650885</v>
      </c>
    </row>
    <row r="2524" spans="52:52" x14ac:dyDescent="0.25">
      <c r="AZ2524" s="9">
        <v>1.6804733727810648</v>
      </c>
    </row>
    <row r="2525" spans="52:52" x14ac:dyDescent="0.25">
      <c r="AZ2525" s="9">
        <v>4.5207100591715967</v>
      </c>
    </row>
    <row r="2526" spans="52:52" x14ac:dyDescent="0.25">
      <c r="AZ2526" s="9">
        <v>3.9053254437869818</v>
      </c>
    </row>
    <row r="2527" spans="52:52" x14ac:dyDescent="0.25">
      <c r="AZ2527" s="9">
        <v>4.2366863905325438</v>
      </c>
    </row>
    <row r="2528" spans="52:52" x14ac:dyDescent="0.25">
      <c r="AZ2528" s="9">
        <v>3.8343195266272181</v>
      </c>
    </row>
    <row r="2529" spans="52:52" x14ac:dyDescent="0.25">
      <c r="AZ2529" s="9">
        <v>5.0887573964497044</v>
      </c>
    </row>
    <row r="2530" spans="52:52" x14ac:dyDescent="0.25">
      <c r="AZ2530" s="9">
        <v>3.5739644970414197</v>
      </c>
    </row>
    <row r="2531" spans="52:52" x14ac:dyDescent="0.25">
      <c r="AZ2531" s="9">
        <v>3.2899408284023663</v>
      </c>
    </row>
    <row r="2532" spans="52:52" x14ac:dyDescent="0.25">
      <c r="AZ2532" s="9">
        <v>4.165680473372781</v>
      </c>
    </row>
    <row r="2533" spans="52:52" x14ac:dyDescent="0.25">
      <c r="AZ2533" s="9">
        <v>2.556213017751479</v>
      </c>
    </row>
    <row r="2534" spans="52:52" x14ac:dyDescent="0.25">
      <c r="AZ2534" s="9">
        <v>0.18934911242603542</v>
      </c>
    </row>
    <row r="2535" spans="52:52" x14ac:dyDescent="0.25">
      <c r="AZ2535" s="9">
        <v>4.4733727810650885</v>
      </c>
    </row>
    <row r="2536" spans="52:52" x14ac:dyDescent="0.25">
      <c r="AZ2536" s="9">
        <v>1.6804733727810648</v>
      </c>
    </row>
    <row r="2537" spans="52:52" x14ac:dyDescent="0.25">
      <c r="AZ2537" s="9">
        <v>4.5207100591715967</v>
      </c>
    </row>
    <row r="2538" spans="52:52" x14ac:dyDescent="0.25">
      <c r="AZ2538" s="9">
        <v>3.9053254437869818</v>
      </c>
    </row>
    <row r="2539" spans="52:52" x14ac:dyDescent="0.25">
      <c r="AZ2539" s="9">
        <v>4.2366863905325438</v>
      </c>
    </row>
    <row r="2540" spans="52:52" x14ac:dyDescent="0.25">
      <c r="AZ2540" s="9">
        <v>3.8343195266272181</v>
      </c>
    </row>
    <row r="2541" spans="52:52" x14ac:dyDescent="0.25">
      <c r="AZ2541" s="9">
        <v>5.0887573964497044</v>
      </c>
    </row>
    <row r="2542" spans="52:52" x14ac:dyDescent="0.25">
      <c r="AZ2542" s="9">
        <v>3.5739644970414197</v>
      </c>
    </row>
    <row r="2543" spans="52:52" x14ac:dyDescent="0.25">
      <c r="AZ2543" s="9">
        <v>3.2899408284023663</v>
      </c>
    </row>
    <row r="2544" spans="52:52" x14ac:dyDescent="0.25">
      <c r="AZ2544" s="9">
        <v>4.165680473372781</v>
      </c>
    </row>
    <row r="2545" spans="52:52" x14ac:dyDescent="0.25">
      <c r="AZ2545" s="9">
        <v>2.556213017751479</v>
      </c>
    </row>
    <row r="2546" spans="52:52" x14ac:dyDescent="0.25">
      <c r="AZ2546" s="9">
        <v>0.18934911242603542</v>
      </c>
    </row>
    <row r="2547" spans="52:52" x14ac:dyDescent="0.25">
      <c r="AZ2547" s="9">
        <v>4.4733727810650885</v>
      </c>
    </row>
    <row r="2548" spans="52:52" x14ac:dyDescent="0.25">
      <c r="AZ2548" s="9">
        <v>1.6804733727810648</v>
      </c>
    </row>
    <row r="2549" spans="52:52" x14ac:dyDescent="0.25">
      <c r="AZ2549" s="9">
        <v>4.5207100591715967</v>
      </c>
    </row>
    <row r="2550" spans="52:52" x14ac:dyDescent="0.25">
      <c r="AZ2550" s="9">
        <v>3.9053254437869818</v>
      </c>
    </row>
    <row r="2551" spans="52:52" x14ac:dyDescent="0.25">
      <c r="AZ2551" s="9">
        <v>4.2366863905325438</v>
      </c>
    </row>
    <row r="2552" spans="52:52" x14ac:dyDescent="0.25">
      <c r="AZ2552" s="9">
        <v>3.8343195266272181</v>
      </c>
    </row>
    <row r="2553" spans="52:52" x14ac:dyDescent="0.25">
      <c r="AZ2553" s="9">
        <v>5.0887573964497044</v>
      </c>
    </row>
    <row r="2554" spans="52:52" x14ac:dyDescent="0.25">
      <c r="AZ2554" s="9">
        <v>3.5739644970414197</v>
      </c>
    </row>
    <row r="2555" spans="52:52" x14ac:dyDescent="0.25">
      <c r="AZ2555" s="9">
        <v>3.2899408284023663</v>
      </c>
    </row>
    <row r="2556" spans="52:52" x14ac:dyDescent="0.25">
      <c r="AZ2556" s="9">
        <v>4.165680473372781</v>
      </c>
    </row>
    <row r="2557" spans="52:52" x14ac:dyDescent="0.25">
      <c r="AZ2557" s="9">
        <v>2.556213017751479</v>
      </c>
    </row>
    <row r="2558" spans="52:52" x14ac:dyDescent="0.25">
      <c r="AZ2558" s="9">
        <v>0.18934911242603542</v>
      </c>
    </row>
    <row r="2559" spans="52:52" x14ac:dyDescent="0.25">
      <c r="AZ2559" s="9">
        <v>4.4733727810650885</v>
      </c>
    </row>
    <row r="2560" spans="52:52" x14ac:dyDescent="0.25">
      <c r="AZ2560" s="9">
        <v>1.6804733727810648</v>
      </c>
    </row>
    <row r="2561" spans="52:52" x14ac:dyDescent="0.25">
      <c r="AZ2561" s="9">
        <v>4.5207100591715967</v>
      </c>
    </row>
    <row r="2562" spans="52:52" x14ac:dyDescent="0.25">
      <c r="AZ2562" s="9">
        <v>3.9053254437869818</v>
      </c>
    </row>
    <row r="2563" spans="52:52" x14ac:dyDescent="0.25">
      <c r="AZ2563" s="9">
        <v>4.2366863905325438</v>
      </c>
    </row>
    <row r="2564" spans="52:52" x14ac:dyDescent="0.25">
      <c r="AZ2564" s="9">
        <v>3.8343195266272181</v>
      </c>
    </row>
    <row r="2565" spans="52:52" x14ac:dyDescent="0.25">
      <c r="AZ2565" s="9">
        <v>5.0887573964497044</v>
      </c>
    </row>
    <row r="2566" spans="52:52" x14ac:dyDescent="0.25">
      <c r="AZ2566" s="9">
        <v>3.5739644970414197</v>
      </c>
    </row>
    <row r="2567" spans="52:52" x14ac:dyDescent="0.25">
      <c r="AZ2567" s="9">
        <v>3.2899408284023663</v>
      </c>
    </row>
    <row r="2568" spans="52:52" x14ac:dyDescent="0.25">
      <c r="AZ2568" s="9">
        <v>4.165680473372781</v>
      </c>
    </row>
    <row r="2569" spans="52:52" x14ac:dyDescent="0.25">
      <c r="AZ2569" s="9">
        <v>2.556213017751479</v>
      </c>
    </row>
    <row r="2570" spans="52:52" x14ac:dyDescent="0.25">
      <c r="AZ2570" s="9">
        <v>0.18934911242603542</v>
      </c>
    </row>
    <row r="2571" spans="52:52" x14ac:dyDescent="0.25">
      <c r="AZ2571" s="9">
        <v>4.4733727810650885</v>
      </c>
    </row>
    <row r="2572" spans="52:52" x14ac:dyDescent="0.25">
      <c r="AZ2572" s="9">
        <v>1.6804733727810648</v>
      </c>
    </row>
    <row r="2573" spans="52:52" x14ac:dyDescent="0.25">
      <c r="AZ2573" s="9">
        <v>4.5207100591715967</v>
      </c>
    </row>
    <row r="2574" spans="52:52" x14ac:dyDescent="0.25">
      <c r="AZ2574" s="9">
        <v>3.9053254437869818</v>
      </c>
    </row>
    <row r="2575" spans="52:52" x14ac:dyDescent="0.25">
      <c r="AZ2575" s="9">
        <v>4.2366863905325438</v>
      </c>
    </row>
    <row r="2576" spans="52:52" x14ac:dyDescent="0.25">
      <c r="AZ2576" s="9">
        <v>3.8343195266272181</v>
      </c>
    </row>
    <row r="2577" spans="52:52" x14ac:dyDescent="0.25">
      <c r="AZ2577" s="9">
        <v>5.0887573964497044</v>
      </c>
    </row>
    <row r="2578" spans="52:52" x14ac:dyDescent="0.25">
      <c r="AZ2578" s="9">
        <v>3.5739644970414197</v>
      </c>
    </row>
    <row r="2579" spans="52:52" x14ac:dyDescent="0.25">
      <c r="AZ2579" s="9">
        <v>3.2899408284023663</v>
      </c>
    </row>
    <row r="2580" spans="52:52" x14ac:dyDescent="0.25">
      <c r="AZ2580" s="9">
        <v>4.165680473372781</v>
      </c>
    </row>
    <row r="2581" spans="52:52" x14ac:dyDescent="0.25">
      <c r="AZ2581" s="9">
        <v>2.556213017751479</v>
      </c>
    </row>
    <row r="2582" spans="52:52" x14ac:dyDescent="0.25">
      <c r="AZ2582" s="9">
        <v>0.18934911242603542</v>
      </c>
    </row>
    <row r="2583" spans="52:52" x14ac:dyDescent="0.25">
      <c r="AZ2583" s="9">
        <v>4.4733727810650885</v>
      </c>
    </row>
    <row r="2584" spans="52:52" x14ac:dyDescent="0.25">
      <c r="AZ2584" s="9">
        <v>1.6804733727810648</v>
      </c>
    </row>
    <row r="2585" spans="52:52" x14ac:dyDescent="0.25">
      <c r="AZ2585" s="9">
        <v>4.5207100591715967</v>
      </c>
    </row>
    <row r="2586" spans="52:52" x14ac:dyDescent="0.25">
      <c r="AZ2586" s="9">
        <v>3.9053254437869818</v>
      </c>
    </row>
    <row r="2587" spans="52:52" x14ac:dyDescent="0.25">
      <c r="AZ2587" s="9">
        <v>4.2366863905325438</v>
      </c>
    </row>
    <row r="2588" spans="52:52" x14ac:dyDescent="0.25">
      <c r="AZ2588" s="9">
        <v>3.8343195266272181</v>
      </c>
    </row>
    <row r="2589" spans="52:52" x14ac:dyDescent="0.25">
      <c r="AZ2589" s="9">
        <v>5.0887573964497044</v>
      </c>
    </row>
    <row r="2590" spans="52:52" x14ac:dyDescent="0.25">
      <c r="AZ2590" s="9">
        <v>3.5739644970414197</v>
      </c>
    </row>
    <row r="2591" spans="52:52" x14ac:dyDescent="0.25">
      <c r="AZ2591" s="9">
        <v>3.2899408284023663</v>
      </c>
    </row>
    <row r="2592" spans="52:52" x14ac:dyDescent="0.25">
      <c r="AZ2592" s="9">
        <v>4.165680473372781</v>
      </c>
    </row>
    <row r="2593" spans="52:52" x14ac:dyDescent="0.25">
      <c r="AZ2593" s="9">
        <v>2.556213017751479</v>
      </c>
    </row>
    <row r="2594" spans="52:52" x14ac:dyDescent="0.25">
      <c r="AZ2594" s="9">
        <v>0.18934911242603542</v>
      </c>
    </row>
    <row r="2595" spans="52:52" x14ac:dyDescent="0.25">
      <c r="AZ2595" s="9">
        <v>4.4733727810650885</v>
      </c>
    </row>
    <row r="2596" spans="52:52" x14ac:dyDescent="0.25">
      <c r="AZ2596" s="9">
        <v>1.6804733727810648</v>
      </c>
    </row>
    <row r="2597" spans="52:52" x14ac:dyDescent="0.25">
      <c r="AZ2597" s="9">
        <v>4.5207100591715967</v>
      </c>
    </row>
    <row r="2598" spans="52:52" x14ac:dyDescent="0.25">
      <c r="AZ2598" s="9">
        <v>3.9053254437869818</v>
      </c>
    </row>
    <row r="2599" spans="52:52" x14ac:dyDescent="0.25">
      <c r="AZ2599" s="9">
        <v>4.2366863905325438</v>
      </c>
    </row>
    <row r="2600" spans="52:52" x14ac:dyDescent="0.25">
      <c r="AZ2600" s="9">
        <v>3.8343195266272181</v>
      </c>
    </row>
    <row r="2601" spans="52:52" x14ac:dyDescent="0.25">
      <c r="AZ2601" s="9">
        <v>5.0887573964497044</v>
      </c>
    </row>
    <row r="2602" spans="52:52" x14ac:dyDescent="0.25">
      <c r="AZ2602" s="9">
        <v>3.5739644970414197</v>
      </c>
    </row>
    <row r="2603" spans="52:52" x14ac:dyDescent="0.25">
      <c r="AZ2603" s="9">
        <v>3.2899408284023663</v>
      </c>
    </row>
    <row r="2604" spans="52:52" x14ac:dyDescent="0.25">
      <c r="AZ2604" s="9">
        <v>4.165680473372781</v>
      </c>
    </row>
    <row r="2605" spans="52:52" x14ac:dyDescent="0.25">
      <c r="AZ2605" s="9">
        <v>2.556213017751479</v>
      </c>
    </row>
    <row r="2606" spans="52:52" x14ac:dyDescent="0.25">
      <c r="AZ2606" s="9">
        <v>0.18934911242603542</v>
      </c>
    </row>
    <row r="2607" spans="52:52" x14ac:dyDescent="0.25">
      <c r="AZ2607" s="9">
        <v>4.4733727810650885</v>
      </c>
    </row>
    <row r="2608" spans="52:52" x14ac:dyDescent="0.25">
      <c r="AZ2608" s="9">
        <v>1.6804733727810648</v>
      </c>
    </row>
    <row r="2609" spans="52:52" x14ac:dyDescent="0.25">
      <c r="AZ2609" s="9">
        <v>4.5207100591715967</v>
      </c>
    </row>
    <row r="2610" spans="52:52" x14ac:dyDescent="0.25">
      <c r="AZ2610" s="9">
        <v>3.9053254437869818</v>
      </c>
    </row>
    <row r="2611" spans="52:52" x14ac:dyDescent="0.25">
      <c r="AZ2611" s="9">
        <v>4.2366863905325438</v>
      </c>
    </row>
    <row r="2612" spans="52:52" x14ac:dyDescent="0.25">
      <c r="AZ2612" s="9">
        <v>3.8343195266272181</v>
      </c>
    </row>
    <row r="2613" spans="52:52" x14ac:dyDescent="0.25">
      <c r="AZ2613" s="9">
        <v>5.0887573964497044</v>
      </c>
    </row>
    <row r="2614" spans="52:52" x14ac:dyDescent="0.25">
      <c r="AZ2614" s="9">
        <v>3.5739644970414197</v>
      </c>
    </row>
    <row r="2615" spans="52:52" x14ac:dyDescent="0.25">
      <c r="AZ2615" s="9">
        <v>3.2899408284023663</v>
      </c>
    </row>
    <row r="2616" spans="52:52" x14ac:dyDescent="0.25">
      <c r="AZ2616" s="9">
        <v>4.165680473372781</v>
      </c>
    </row>
    <row r="2617" spans="52:52" x14ac:dyDescent="0.25">
      <c r="AZ2617" s="9">
        <v>2.556213017751479</v>
      </c>
    </row>
    <row r="2618" spans="52:52" x14ac:dyDescent="0.25">
      <c r="AZ2618" s="9">
        <v>0.18934911242603542</v>
      </c>
    </row>
    <row r="2619" spans="52:52" x14ac:dyDescent="0.25">
      <c r="AZ2619" s="9">
        <v>4.4733727810650885</v>
      </c>
    </row>
    <row r="2620" spans="52:52" x14ac:dyDescent="0.25">
      <c r="AZ2620" s="9">
        <v>1.6804733727810648</v>
      </c>
    </row>
    <row r="2621" spans="52:52" x14ac:dyDescent="0.25">
      <c r="AZ2621" s="9">
        <v>4.5207100591715967</v>
      </c>
    </row>
    <row r="2622" spans="52:52" x14ac:dyDescent="0.25">
      <c r="AZ2622" s="9">
        <v>3.9053254437869818</v>
      </c>
    </row>
    <row r="2623" spans="52:52" x14ac:dyDescent="0.25">
      <c r="AZ2623" s="9">
        <v>4.2366863905325438</v>
      </c>
    </row>
    <row r="2624" spans="52:52" x14ac:dyDescent="0.25">
      <c r="AZ2624" s="9">
        <v>3.8343195266272181</v>
      </c>
    </row>
    <row r="2625" spans="52:52" x14ac:dyDescent="0.25">
      <c r="AZ2625" s="9">
        <v>5.0887573964497044</v>
      </c>
    </row>
    <row r="2626" spans="52:52" x14ac:dyDescent="0.25">
      <c r="AZ2626" s="9">
        <v>3.5739644970414197</v>
      </c>
    </row>
    <row r="2627" spans="52:52" x14ac:dyDescent="0.25">
      <c r="AZ2627" s="9">
        <v>3.2899408284023663</v>
      </c>
    </row>
    <row r="2628" spans="52:52" x14ac:dyDescent="0.25">
      <c r="AZ2628" s="9">
        <v>4.165680473372781</v>
      </c>
    </row>
    <row r="2629" spans="52:52" x14ac:dyDescent="0.25">
      <c r="AZ2629" s="9">
        <v>2.556213017751479</v>
      </c>
    </row>
    <row r="2630" spans="52:52" x14ac:dyDescent="0.25">
      <c r="AZ2630" s="9">
        <v>0.18934911242603542</v>
      </c>
    </row>
    <row r="2631" spans="52:52" x14ac:dyDescent="0.25">
      <c r="AZ2631" s="9">
        <v>4.4733727810650885</v>
      </c>
    </row>
    <row r="2632" spans="52:52" x14ac:dyDescent="0.25">
      <c r="AZ2632" s="9">
        <v>1.6804733727810648</v>
      </c>
    </row>
    <row r="2633" spans="52:52" x14ac:dyDescent="0.25">
      <c r="AZ2633" s="9">
        <v>4.5207100591715967</v>
      </c>
    </row>
    <row r="2634" spans="52:52" x14ac:dyDescent="0.25">
      <c r="AZ2634" s="9">
        <v>3.9053254437869818</v>
      </c>
    </row>
    <row r="2635" spans="52:52" x14ac:dyDescent="0.25">
      <c r="AZ2635" s="9">
        <v>4.2366863905325438</v>
      </c>
    </row>
    <row r="2636" spans="52:52" x14ac:dyDescent="0.25">
      <c r="AZ2636" s="9">
        <v>3.8343195266272181</v>
      </c>
    </row>
    <row r="2637" spans="52:52" x14ac:dyDescent="0.25">
      <c r="AZ2637" s="9">
        <v>5.0887573964497044</v>
      </c>
    </row>
    <row r="2638" spans="52:52" x14ac:dyDescent="0.25">
      <c r="AZ2638" s="9">
        <v>3.5739644970414197</v>
      </c>
    </row>
    <row r="2639" spans="52:52" x14ac:dyDescent="0.25">
      <c r="AZ2639" s="9">
        <v>3.2899408284023663</v>
      </c>
    </row>
    <row r="2640" spans="52:52" x14ac:dyDescent="0.25">
      <c r="AZ2640" s="9">
        <v>4.165680473372781</v>
      </c>
    </row>
    <row r="2641" spans="52:52" x14ac:dyDescent="0.25">
      <c r="AZ2641" s="9">
        <v>2.556213017751479</v>
      </c>
    </row>
    <row r="2642" spans="52:52" x14ac:dyDescent="0.25">
      <c r="AZ2642" s="9">
        <v>0.18934911242603542</v>
      </c>
    </row>
    <row r="2643" spans="52:52" x14ac:dyDescent="0.25">
      <c r="AZ2643" s="9">
        <v>4.4733727810650885</v>
      </c>
    </row>
    <row r="2644" spans="52:52" x14ac:dyDescent="0.25">
      <c r="AZ2644" s="9">
        <v>1.6804733727810648</v>
      </c>
    </row>
    <row r="2645" spans="52:52" x14ac:dyDescent="0.25">
      <c r="AZ2645" s="9">
        <v>4.5207100591715967</v>
      </c>
    </row>
    <row r="2646" spans="52:52" x14ac:dyDescent="0.25">
      <c r="AZ2646" s="9">
        <v>3.9053254437869818</v>
      </c>
    </row>
    <row r="2647" spans="52:52" x14ac:dyDescent="0.25">
      <c r="AZ2647" s="9">
        <v>4.2366863905325438</v>
      </c>
    </row>
    <row r="2648" spans="52:52" x14ac:dyDescent="0.25">
      <c r="AZ2648" s="9">
        <v>3.8343195266272181</v>
      </c>
    </row>
    <row r="2649" spans="52:52" x14ac:dyDescent="0.25">
      <c r="AZ2649" s="9">
        <v>5.0887573964497044</v>
      </c>
    </row>
    <row r="2650" spans="52:52" x14ac:dyDescent="0.25">
      <c r="AZ2650" s="9">
        <v>3.5739644970414197</v>
      </c>
    </row>
    <row r="2651" spans="52:52" x14ac:dyDescent="0.25">
      <c r="AZ2651" s="9">
        <v>3.2899408284023663</v>
      </c>
    </row>
    <row r="2652" spans="52:52" x14ac:dyDescent="0.25">
      <c r="AZ2652" s="9">
        <v>4.165680473372781</v>
      </c>
    </row>
    <row r="2653" spans="52:52" x14ac:dyDescent="0.25">
      <c r="AZ2653" s="9">
        <v>2.556213017751479</v>
      </c>
    </row>
    <row r="2654" spans="52:52" x14ac:dyDescent="0.25">
      <c r="AZ2654" s="9">
        <v>0.18934911242603542</v>
      </c>
    </row>
    <row r="2655" spans="52:52" x14ac:dyDescent="0.25">
      <c r="AZ2655" s="9">
        <v>4.4733727810650885</v>
      </c>
    </row>
    <row r="2656" spans="52:52" x14ac:dyDescent="0.25">
      <c r="AZ2656" s="9">
        <v>1.6804733727810648</v>
      </c>
    </row>
    <row r="2657" spans="52:52" x14ac:dyDescent="0.25">
      <c r="AZ2657" s="9">
        <v>4.5207100591715967</v>
      </c>
    </row>
    <row r="2658" spans="52:52" x14ac:dyDescent="0.25">
      <c r="AZ2658" s="9">
        <v>3.9053254437869818</v>
      </c>
    </row>
    <row r="2659" spans="52:52" x14ac:dyDescent="0.25">
      <c r="AZ2659" s="9">
        <v>4.2366863905325438</v>
      </c>
    </row>
    <row r="2660" spans="52:52" x14ac:dyDescent="0.25">
      <c r="AZ2660" s="9">
        <v>3.8343195266272181</v>
      </c>
    </row>
    <row r="2661" spans="52:52" x14ac:dyDescent="0.25">
      <c r="AZ2661" s="9">
        <v>5.0887573964497044</v>
      </c>
    </row>
    <row r="2662" spans="52:52" x14ac:dyDescent="0.25">
      <c r="AZ2662" s="9">
        <v>3.5739644970414197</v>
      </c>
    </row>
    <row r="2663" spans="52:52" x14ac:dyDescent="0.25">
      <c r="AZ2663" s="9">
        <v>3.2899408284023663</v>
      </c>
    </row>
    <row r="2664" spans="52:52" x14ac:dyDescent="0.25">
      <c r="AZ2664" s="9">
        <v>4.165680473372781</v>
      </c>
    </row>
    <row r="2665" spans="52:52" x14ac:dyDescent="0.25">
      <c r="AZ2665" s="9">
        <v>2.556213017751479</v>
      </c>
    </row>
    <row r="2666" spans="52:52" x14ac:dyDescent="0.25">
      <c r="AZ2666" s="9">
        <v>0.18934911242603542</v>
      </c>
    </row>
    <row r="2667" spans="52:52" x14ac:dyDescent="0.25">
      <c r="AZ2667" s="9">
        <v>4.4733727810650885</v>
      </c>
    </row>
    <row r="2668" spans="52:52" x14ac:dyDescent="0.25">
      <c r="AZ2668" s="9">
        <v>1.6804733727810648</v>
      </c>
    </row>
    <row r="2669" spans="52:52" x14ac:dyDescent="0.25">
      <c r="AZ2669" s="9">
        <v>4.5207100591715967</v>
      </c>
    </row>
    <row r="2670" spans="52:52" x14ac:dyDescent="0.25">
      <c r="AZ2670" s="9">
        <v>3.9053254437869818</v>
      </c>
    </row>
    <row r="2671" spans="52:52" x14ac:dyDescent="0.25">
      <c r="AZ2671" s="9">
        <v>4.2366863905325438</v>
      </c>
    </row>
    <row r="2672" spans="52:52" x14ac:dyDescent="0.25">
      <c r="AZ2672" s="9">
        <v>3.8343195266272181</v>
      </c>
    </row>
    <row r="2673" spans="52:52" x14ac:dyDescent="0.25">
      <c r="AZ2673" s="9">
        <v>5.0887573964497044</v>
      </c>
    </row>
    <row r="2674" spans="52:52" x14ac:dyDescent="0.25">
      <c r="AZ2674" s="9">
        <v>3.5739644970414197</v>
      </c>
    </row>
    <row r="2675" spans="52:52" x14ac:dyDescent="0.25">
      <c r="AZ2675" s="9">
        <v>3.2899408284023663</v>
      </c>
    </row>
    <row r="2676" spans="52:52" x14ac:dyDescent="0.25">
      <c r="AZ2676" s="9">
        <v>4.165680473372781</v>
      </c>
    </row>
    <row r="2677" spans="52:52" x14ac:dyDescent="0.25">
      <c r="AZ2677" s="9">
        <v>2.556213017751479</v>
      </c>
    </row>
    <row r="2678" spans="52:52" x14ac:dyDescent="0.25">
      <c r="AZ2678" s="9">
        <v>0.18934911242603542</v>
      </c>
    </row>
    <row r="2679" spans="52:52" x14ac:dyDescent="0.25">
      <c r="AZ2679" s="9">
        <v>4.4733727810650885</v>
      </c>
    </row>
    <row r="2680" spans="52:52" x14ac:dyDescent="0.25">
      <c r="AZ2680" s="9">
        <v>1.6804733727810648</v>
      </c>
    </row>
    <row r="2681" spans="52:52" x14ac:dyDescent="0.25">
      <c r="AZ2681" s="9">
        <v>4.5207100591715967</v>
      </c>
    </row>
    <row r="2682" spans="52:52" x14ac:dyDescent="0.25">
      <c r="AZ2682" s="9">
        <v>3.9053254437869818</v>
      </c>
    </row>
    <row r="2683" spans="52:52" x14ac:dyDescent="0.25">
      <c r="AZ2683" s="9">
        <v>4.2366863905325438</v>
      </c>
    </row>
    <row r="2684" spans="52:52" x14ac:dyDescent="0.25">
      <c r="AZ2684" s="9">
        <v>3.8343195266272181</v>
      </c>
    </row>
    <row r="2685" spans="52:52" x14ac:dyDescent="0.25">
      <c r="AZ2685" s="9">
        <v>5.0887573964497044</v>
      </c>
    </row>
    <row r="2686" spans="52:52" x14ac:dyDescent="0.25">
      <c r="AZ2686" s="9">
        <v>3.5739644970414197</v>
      </c>
    </row>
    <row r="2687" spans="52:52" x14ac:dyDescent="0.25">
      <c r="AZ2687" s="9">
        <v>3.2899408284023663</v>
      </c>
    </row>
    <row r="2688" spans="52:52" x14ac:dyDescent="0.25">
      <c r="AZ2688" s="9">
        <v>4.165680473372781</v>
      </c>
    </row>
    <row r="2689" spans="52:52" x14ac:dyDescent="0.25">
      <c r="AZ2689" s="9">
        <v>2.556213017751479</v>
      </c>
    </row>
    <row r="2690" spans="52:52" x14ac:dyDescent="0.25">
      <c r="AZ2690" s="9">
        <v>0.18934911242603542</v>
      </c>
    </row>
    <row r="2691" spans="52:52" x14ac:dyDescent="0.25">
      <c r="AZ2691" s="9">
        <v>4.4733727810650885</v>
      </c>
    </row>
    <row r="2692" spans="52:52" x14ac:dyDescent="0.25">
      <c r="AZ2692" s="9">
        <v>1.6804733727810648</v>
      </c>
    </row>
    <row r="2693" spans="52:52" x14ac:dyDescent="0.25">
      <c r="AZ2693" s="9">
        <v>4.5207100591715967</v>
      </c>
    </row>
    <row r="2694" spans="52:52" x14ac:dyDescent="0.25">
      <c r="AZ2694" s="9">
        <v>3.9053254437869818</v>
      </c>
    </row>
    <row r="2695" spans="52:52" x14ac:dyDescent="0.25">
      <c r="AZ2695" s="9">
        <v>4.2366863905325438</v>
      </c>
    </row>
    <row r="2696" spans="52:52" x14ac:dyDescent="0.25">
      <c r="AZ2696" s="9">
        <v>3.8343195266272181</v>
      </c>
    </row>
    <row r="2697" spans="52:52" x14ac:dyDescent="0.25">
      <c r="AZ2697" s="9">
        <v>5.0887573964497044</v>
      </c>
    </row>
    <row r="2698" spans="52:52" x14ac:dyDescent="0.25">
      <c r="AZ2698" s="9">
        <v>3.5739644970414197</v>
      </c>
    </row>
    <row r="2699" spans="52:52" x14ac:dyDescent="0.25">
      <c r="AZ2699" s="9">
        <v>3.2899408284023663</v>
      </c>
    </row>
    <row r="2700" spans="52:52" x14ac:dyDescent="0.25">
      <c r="AZ2700" s="9">
        <v>4.165680473372781</v>
      </c>
    </row>
    <row r="2701" spans="52:52" x14ac:dyDescent="0.25">
      <c r="AZ2701" s="9">
        <v>2.556213017751479</v>
      </c>
    </row>
    <row r="2702" spans="52:52" x14ac:dyDescent="0.25">
      <c r="AZ2702" s="9">
        <v>0.18934911242603542</v>
      </c>
    </row>
    <row r="2703" spans="52:52" x14ac:dyDescent="0.25">
      <c r="AZ2703" s="9">
        <v>4.4733727810650885</v>
      </c>
    </row>
    <row r="2704" spans="52:52" x14ac:dyDescent="0.25">
      <c r="AZ2704" s="9">
        <v>1.6804733727810648</v>
      </c>
    </row>
    <row r="2705" spans="52:52" x14ac:dyDescent="0.25">
      <c r="AZ2705" s="9">
        <v>4.5207100591715967</v>
      </c>
    </row>
    <row r="2706" spans="52:52" x14ac:dyDescent="0.25">
      <c r="AZ2706" s="9">
        <v>3.9053254437869818</v>
      </c>
    </row>
    <row r="2707" spans="52:52" x14ac:dyDescent="0.25">
      <c r="AZ2707" s="9">
        <v>4.2366863905325438</v>
      </c>
    </row>
    <row r="2708" spans="52:52" x14ac:dyDescent="0.25">
      <c r="AZ2708" s="9">
        <v>3.8343195266272181</v>
      </c>
    </row>
    <row r="2709" spans="52:52" x14ac:dyDescent="0.25">
      <c r="AZ2709" s="9">
        <v>5.0887573964497044</v>
      </c>
    </row>
    <row r="2710" spans="52:52" x14ac:dyDescent="0.25">
      <c r="AZ2710" s="9">
        <v>3.5739644970414197</v>
      </c>
    </row>
    <row r="2711" spans="52:52" x14ac:dyDescent="0.25">
      <c r="AZ2711" s="9">
        <v>3.2899408284023663</v>
      </c>
    </row>
    <row r="2712" spans="52:52" x14ac:dyDescent="0.25">
      <c r="AZ2712" s="9">
        <v>4.165680473372781</v>
      </c>
    </row>
    <row r="2713" spans="52:52" x14ac:dyDescent="0.25">
      <c r="AZ2713" s="9">
        <v>2.556213017751479</v>
      </c>
    </row>
    <row r="2714" spans="52:52" x14ac:dyDescent="0.25">
      <c r="AZ2714" s="9">
        <v>0.18934911242603542</v>
      </c>
    </row>
    <row r="2715" spans="52:52" x14ac:dyDescent="0.25">
      <c r="AZ2715" s="9">
        <v>4.4733727810650885</v>
      </c>
    </row>
    <row r="2716" spans="52:52" x14ac:dyDescent="0.25">
      <c r="AZ2716" s="9">
        <v>1.6804733727810648</v>
      </c>
    </row>
    <row r="2717" spans="52:52" x14ac:dyDescent="0.25">
      <c r="AZ2717" s="9">
        <v>4.5207100591715967</v>
      </c>
    </row>
    <row r="2718" spans="52:52" x14ac:dyDescent="0.25">
      <c r="AZ2718" s="9">
        <v>3.9053254437869818</v>
      </c>
    </row>
    <row r="2719" spans="52:52" x14ac:dyDescent="0.25">
      <c r="AZ2719" s="9">
        <v>4.2366863905325438</v>
      </c>
    </row>
    <row r="2720" spans="52:52" x14ac:dyDescent="0.25">
      <c r="AZ2720" s="9">
        <v>3.8343195266272181</v>
      </c>
    </row>
    <row r="2721" spans="52:52" x14ac:dyDescent="0.25">
      <c r="AZ2721" s="9">
        <v>5.0887573964497044</v>
      </c>
    </row>
    <row r="2722" spans="52:52" x14ac:dyDescent="0.25">
      <c r="AZ2722" s="9">
        <v>3.5739644970414197</v>
      </c>
    </row>
    <row r="2723" spans="52:52" x14ac:dyDescent="0.25">
      <c r="AZ2723" s="9">
        <v>3.2899408284023663</v>
      </c>
    </row>
    <row r="2724" spans="52:52" x14ac:dyDescent="0.25">
      <c r="AZ2724" s="9">
        <v>4.165680473372781</v>
      </c>
    </row>
    <row r="2725" spans="52:52" x14ac:dyDescent="0.25">
      <c r="AZ2725" s="9">
        <v>2.556213017751479</v>
      </c>
    </row>
    <row r="2726" spans="52:52" x14ac:dyDescent="0.25">
      <c r="AZ2726" s="9">
        <v>0.18934911242603542</v>
      </c>
    </row>
    <row r="2727" spans="52:52" x14ac:dyDescent="0.25">
      <c r="AZ2727" s="9">
        <v>4.4733727810650885</v>
      </c>
    </row>
    <row r="2728" spans="52:52" x14ac:dyDescent="0.25">
      <c r="AZ2728" s="9">
        <v>1.6804733727810648</v>
      </c>
    </row>
    <row r="2729" spans="52:52" x14ac:dyDescent="0.25">
      <c r="AZ2729" s="9">
        <v>4.5207100591715967</v>
      </c>
    </row>
    <row r="2730" spans="52:52" x14ac:dyDescent="0.25">
      <c r="AZ2730" s="9">
        <v>3.9053254437869818</v>
      </c>
    </row>
    <row r="2731" spans="52:52" x14ac:dyDescent="0.25">
      <c r="AZ2731" s="9">
        <v>4.2366863905325438</v>
      </c>
    </row>
    <row r="2732" spans="52:52" x14ac:dyDescent="0.25">
      <c r="AZ2732" s="9">
        <v>3.8343195266272181</v>
      </c>
    </row>
    <row r="2733" spans="52:52" x14ac:dyDescent="0.25">
      <c r="AZ2733" s="9">
        <v>5.0887573964497044</v>
      </c>
    </row>
    <row r="2734" spans="52:52" x14ac:dyDescent="0.25">
      <c r="AZ2734" s="9">
        <v>3.5739644970414197</v>
      </c>
    </row>
    <row r="2735" spans="52:52" x14ac:dyDescent="0.25">
      <c r="AZ2735" s="9">
        <v>3.2899408284023663</v>
      </c>
    </row>
    <row r="2736" spans="52:52" x14ac:dyDescent="0.25">
      <c r="AZ2736" s="9">
        <v>4.165680473372781</v>
      </c>
    </row>
    <row r="2737" spans="52:52" x14ac:dyDescent="0.25">
      <c r="AZ2737" s="9">
        <v>2.556213017751479</v>
      </c>
    </row>
    <row r="2738" spans="52:52" x14ac:dyDescent="0.25">
      <c r="AZ2738" s="9">
        <v>0.18934911242603542</v>
      </c>
    </row>
    <row r="2739" spans="52:52" x14ac:dyDescent="0.25">
      <c r="AZ2739" s="9">
        <v>4.4733727810650885</v>
      </c>
    </row>
    <row r="2740" spans="52:52" x14ac:dyDescent="0.25">
      <c r="AZ2740" s="9">
        <v>1.6804733727810648</v>
      </c>
    </row>
    <row r="2741" spans="52:52" x14ac:dyDescent="0.25">
      <c r="AZ2741" s="9">
        <v>4.5207100591715967</v>
      </c>
    </row>
    <row r="2742" spans="52:52" x14ac:dyDescent="0.25">
      <c r="AZ2742" s="9">
        <v>3.9053254437869818</v>
      </c>
    </row>
    <row r="2743" spans="52:52" x14ac:dyDescent="0.25">
      <c r="AZ2743" s="9">
        <v>4.2366863905325438</v>
      </c>
    </row>
    <row r="2744" spans="52:52" x14ac:dyDescent="0.25">
      <c r="AZ2744" s="9">
        <v>3.8343195266272181</v>
      </c>
    </row>
    <row r="2745" spans="52:52" x14ac:dyDescent="0.25">
      <c r="AZ2745" s="9">
        <v>5.0887573964497044</v>
      </c>
    </row>
    <row r="2746" spans="52:52" x14ac:dyDescent="0.25">
      <c r="AZ2746" s="9">
        <v>3.5739644970414197</v>
      </c>
    </row>
    <row r="2747" spans="52:52" x14ac:dyDescent="0.25">
      <c r="AZ2747" s="9">
        <v>3.2899408284023663</v>
      </c>
    </row>
    <row r="2748" spans="52:52" x14ac:dyDescent="0.25">
      <c r="AZ2748" s="9">
        <v>4.165680473372781</v>
      </c>
    </row>
    <row r="2749" spans="52:52" x14ac:dyDescent="0.25">
      <c r="AZ2749" s="9">
        <v>2.556213017751479</v>
      </c>
    </row>
    <row r="2750" spans="52:52" x14ac:dyDescent="0.25">
      <c r="AZ2750" s="9">
        <v>0.18934911242603542</v>
      </c>
    </row>
    <row r="2751" spans="52:52" x14ac:dyDescent="0.25">
      <c r="AZ2751" s="9">
        <v>4.4733727810650885</v>
      </c>
    </row>
    <row r="2752" spans="52:52" x14ac:dyDescent="0.25">
      <c r="AZ2752" s="9">
        <v>1.6804733727810648</v>
      </c>
    </row>
    <row r="2753" spans="52:52" x14ac:dyDescent="0.25">
      <c r="AZ2753" s="9">
        <v>4.5207100591715967</v>
      </c>
    </row>
    <row r="2754" spans="52:52" x14ac:dyDescent="0.25">
      <c r="AZ2754" s="9">
        <v>3.9053254437869818</v>
      </c>
    </row>
    <row r="2755" spans="52:52" x14ac:dyDescent="0.25">
      <c r="AZ2755" s="9">
        <v>4.2366863905325438</v>
      </c>
    </row>
    <row r="2756" spans="52:52" x14ac:dyDescent="0.25">
      <c r="AZ2756" s="9">
        <v>3.8343195266272181</v>
      </c>
    </row>
    <row r="2757" spans="52:52" x14ac:dyDescent="0.25">
      <c r="AZ2757" s="9">
        <v>5.0887573964497044</v>
      </c>
    </row>
    <row r="2758" spans="52:52" x14ac:dyDescent="0.25">
      <c r="AZ2758" s="9">
        <v>3.5739644970414197</v>
      </c>
    </row>
    <row r="2759" spans="52:52" x14ac:dyDescent="0.25">
      <c r="AZ2759" s="9">
        <v>3.2899408284023663</v>
      </c>
    </row>
    <row r="2760" spans="52:52" x14ac:dyDescent="0.25">
      <c r="AZ2760" s="9">
        <v>4.165680473372781</v>
      </c>
    </row>
    <row r="2761" spans="52:52" x14ac:dyDescent="0.25">
      <c r="AZ2761" s="9">
        <v>2.556213017751479</v>
      </c>
    </row>
    <row r="2762" spans="52:52" x14ac:dyDescent="0.25">
      <c r="AZ2762" s="9">
        <v>0.18934911242603542</v>
      </c>
    </row>
    <row r="2763" spans="52:52" x14ac:dyDescent="0.25">
      <c r="AZ2763" s="9">
        <v>4.4733727810650885</v>
      </c>
    </row>
    <row r="2764" spans="52:52" x14ac:dyDescent="0.25">
      <c r="AZ2764" s="9">
        <v>1.6804733727810648</v>
      </c>
    </row>
    <row r="2765" spans="52:52" x14ac:dyDescent="0.25">
      <c r="AZ2765" s="9">
        <v>4.5207100591715967</v>
      </c>
    </row>
    <row r="2766" spans="52:52" x14ac:dyDescent="0.25">
      <c r="AZ2766" s="9">
        <v>3.9053254437869818</v>
      </c>
    </row>
    <row r="2767" spans="52:52" x14ac:dyDescent="0.25">
      <c r="AZ2767" s="9">
        <v>4.2366863905325438</v>
      </c>
    </row>
    <row r="2768" spans="52:52" x14ac:dyDescent="0.25">
      <c r="AZ2768" s="9">
        <v>3.8343195266272181</v>
      </c>
    </row>
    <row r="2769" spans="52:52" x14ac:dyDescent="0.25">
      <c r="AZ2769" s="9">
        <v>5.0887573964497044</v>
      </c>
    </row>
    <row r="2770" spans="52:52" x14ac:dyDescent="0.25">
      <c r="AZ2770" s="9">
        <v>3.5739644970414197</v>
      </c>
    </row>
    <row r="2771" spans="52:52" x14ac:dyDescent="0.25">
      <c r="AZ2771" s="9">
        <v>3.2899408284023663</v>
      </c>
    </row>
    <row r="2772" spans="52:52" x14ac:dyDescent="0.25">
      <c r="AZ2772" s="9">
        <v>4.165680473372781</v>
      </c>
    </row>
    <row r="2773" spans="52:52" x14ac:dyDescent="0.25">
      <c r="AZ2773" s="9">
        <v>2.556213017751479</v>
      </c>
    </row>
    <row r="2774" spans="52:52" x14ac:dyDescent="0.25">
      <c r="AZ2774" s="9">
        <v>0.18934911242603542</v>
      </c>
    </row>
    <row r="2775" spans="52:52" x14ac:dyDescent="0.25">
      <c r="AZ2775" s="9">
        <v>4.4733727810650885</v>
      </c>
    </row>
    <row r="2776" spans="52:52" x14ac:dyDescent="0.25">
      <c r="AZ2776" s="9">
        <v>1.6804733727810648</v>
      </c>
    </row>
    <row r="2777" spans="52:52" x14ac:dyDescent="0.25">
      <c r="AZ2777" s="9">
        <v>4.5207100591715967</v>
      </c>
    </row>
    <row r="2778" spans="52:52" x14ac:dyDescent="0.25">
      <c r="AZ2778" s="9">
        <v>3.9053254437869818</v>
      </c>
    </row>
    <row r="2779" spans="52:52" x14ac:dyDescent="0.25">
      <c r="AZ2779" s="9">
        <v>4.2366863905325438</v>
      </c>
    </row>
    <row r="2780" spans="52:52" x14ac:dyDescent="0.25">
      <c r="AZ2780" s="9">
        <v>3.8343195266272181</v>
      </c>
    </row>
    <row r="2781" spans="52:52" x14ac:dyDescent="0.25">
      <c r="AZ2781" s="9">
        <v>5.0887573964497044</v>
      </c>
    </row>
    <row r="2782" spans="52:52" x14ac:dyDescent="0.25">
      <c r="AZ2782" s="9">
        <v>3.5739644970414197</v>
      </c>
    </row>
    <row r="2783" spans="52:52" x14ac:dyDescent="0.25">
      <c r="AZ2783" s="9">
        <v>3.2899408284023663</v>
      </c>
    </row>
    <row r="2784" spans="52:52" x14ac:dyDescent="0.25">
      <c r="AZ2784" s="9">
        <v>4.165680473372781</v>
      </c>
    </row>
    <row r="2785" spans="52:52" x14ac:dyDescent="0.25">
      <c r="AZ2785" s="9">
        <v>2.556213017751479</v>
      </c>
    </row>
    <row r="2786" spans="52:52" x14ac:dyDescent="0.25">
      <c r="AZ2786" s="9">
        <v>0.18934911242603542</v>
      </c>
    </row>
    <row r="2787" spans="52:52" x14ac:dyDescent="0.25">
      <c r="AZ2787" s="9">
        <v>4.4733727810650885</v>
      </c>
    </row>
    <row r="2788" spans="52:52" x14ac:dyDescent="0.25">
      <c r="AZ2788" s="9">
        <v>1.6804733727810648</v>
      </c>
    </row>
    <row r="2789" spans="52:52" x14ac:dyDescent="0.25">
      <c r="AZ2789" s="9">
        <v>4.5207100591715967</v>
      </c>
    </row>
    <row r="2790" spans="52:52" x14ac:dyDescent="0.25">
      <c r="AZ2790" s="9">
        <v>3.9053254437869818</v>
      </c>
    </row>
    <row r="2791" spans="52:52" x14ac:dyDescent="0.25">
      <c r="AZ2791" s="9">
        <v>4.2366863905325438</v>
      </c>
    </row>
    <row r="2792" spans="52:52" x14ac:dyDescent="0.25">
      <c r="AZ2792" s="9">
        <v>3.8343195266272181</v>
      </c>
    </row>
    <row r="2793" spans="52:52" x14ac:dyDescent="0.25">
      <c r="AZ2793" s="9">
        <v>5.0887573964497044</v>
      </c>
    </row>
    <row r="2794" spans="52:52" x14ac:dyDescent="0.25">
      <c r="AZ2794" s="9">
        <v>3.5739644970414197</v>
      </c>
    </row>
    <row r="2795" spans="52:52" x14ac:dyDescent="0.25">
      <c r="AZ2795" s="9">
        <v>3.2899408284023663</v>
      </c>
    </row>
    <row r="2796" spans="52:52" x14ac:dyDescent="0.25">
      <c r="AZ2796" s="9">
        <v>4.165680473372781</v>
      </c>
    </row>
    <row r="2797" spans="52:52" x14ac:dyDescent="0.25">
      <c r="AZ2797" s="9">
        <v>2.556213017751479</v>
      </c>
    </row>
    <row r="2798" spans="52:52" x14ac:dyDescent="0.25">
      <c r="AZ2798" s="9">
        <v>0.18934911242603542</v>
      </c>
    </row>
    <row r="2799" spans="52:52" x14ac:dyDescent="0.25">
      <c r="AZ2799" s="9">
        <v>4.4733727810650885</v>
      </c>
    </row>
    <row r="2800" spans="52:52" x14ac:dyDescent="0.25">
      <c r="AZ2800" s="9">
        <v>1.6804733727810648</v>
      </c>
    </row>
    <row r="2801" spans="52:52" x14ac:dyDescent="0.25">
      <c r="AZ2801" s="9">
        <v>4.5207100591715967</v>
      </c>
    </row>
    <row r="2802" spans="52:52" x14ac:dyDescent="0.25">
      <c r="AZ2802" s="9">
        <v>3.9053254437869818</v>
      </c>
    </row>
    <row r="2803" spans="52:52" x14ac:dyDescent="0.25">
      <c r="AZ2803" s="9">
        <v>4.2366863905325438</v>
      </c>
    </row>
    <row r="2804" spans="52:52" x14ac:dyDescent="0.25">
      <c r="AZ2804" s="9">
        <v>3.8343195266272181</v>
      </c>
    </row>
    <row r="2805" spans="52:52" x14ac:dyDescent="0.25">
      <c r="AZ2805" s="9">
        <v>5.0887573964497044</v>
      </c>
    </row>
    <row r="2806" spans="52:52" x14ac:dyDescent="0.25">
      <c r="AZ2806" s="9">
        <v>3.5739644970414197</v>
      </c>
    </row>
    <row r="2807" spans="52:52" x14ac:dyDescent="0.25">
      <c r="AZ2807" s="9">
        <v>3.2899408284023663</v>
      </c>
    </row>
    <row r="2808" spans="52:52" x14ac:dyDescent="0.25">
      <c r="AZ2808" s="9">
        <v>4.165680473372781</v>
      </c>
    </row>
    <row r="2809" spans="52:52" x14ac:dyDescent="0.25">
      <c r="AZ2809" s="9">
        <v>2.556213017751479</v>
      </c>
    </row>
    <row r="2810" spans="52:52" x14ac:dyDescent="0.25">
      <c r="AZ2810" s="9">
        <v>0.18934911242603542</v>
      </c>
    </row>
    <row r="2811" spans="52:52" x14ac:dyDescent="0.25">
      <c r="AZ2811" s="9">
        <v>4.4733727810650885</v>
      </c>
    </row>
    <row r="2812" spans="52:52" x14ac:dyDescent="0.25">
      <c r="AZ2812" s="9">
        <v>1.6804733727810648</v>
      </c>
    </row>
    <row r="2813" spans="52:52" x14ac:dyDescent="0.25">
      <c r="AZ2813" s="9">
        <v>4.5207100591715967</v>
      </c>
    </row>
    <row r="2814" spans="52:52" x14ac:dyDescent="0.25">
      <c r="AZ2814" s="9">
        <v>3.9053254437869818</v>
      </c>
    </row>
    <row r="2815" spans="52:52" x14ac:dyDescent="0.25">
      <c r="AZ2815" s="9">
        <v>4.2366863905325438</v>
      </c>
    </row>
    <row r="2816" spans="52:52" x14ac:dyDescent="0.25">
      <c r="AZ2816" s="9">
        <v>3.8343195266272181</v>
      </c>
    </row>
    <row r="2817" spans="52:52" x14ac:dyDescent="0.25">
      <c r="AZ2817" s="9">
        <v>5.0887573964497044</v>
      </c>
    </row>
    <row r="2818" spans="52:52" x14ac:dyDescent="0.25">
      <c r="AZ2818" s="9">
        <v>3.5739644970414197</v>
      </c>
    </row>
    <row r="2819" spans="52:52" x14ac:dyDescent="0.25">
      <c r="AZ2819" s="9">
        <v>3.2899408284023663</v>
      </c>
    </row>
    <row r="2820" spans="52:52" x14ac:dyDescent="0.25">
      <c r="AZ2820" s="9">
        <v>4.165680473372781</v>
      </c>
    </row>
    <row r="2821" spans="52:52" x14ac:dyDescent="0.25">
      <c r="AZ2821" s="9">
        <v>2.556213017751479</v>
      </c>
    </row>
    <row r="2822" spans="52:52" x14ac:dyDescent="0.25">
      <c r="AZ2822" s="9">
        <v>0.18934911242603542</v>
      </c>
    </row>
    <row r="2823" spans="52:52" x14ac:dyDescent="0.25">
      <c r="AZ2823" s="9">
        <v>4.4733727810650885</v>
      </c>
    </row>
    <row r="2824" spans="52:52" x14ac:dyDescent="0.25">
      <c r="AZ2824" s="9">
        <v>1.6804733727810648</v>
      </c>
    </row>
    <row r="2825" spans="52:52" x14ac:dyDescent="0.25">
      <c r="AZ2825" s="9">
        <v>4.5207100591715967</v>
      </c>
    </row>
    <row r="2826" spans="52:52" x14ac:dyDescent="0.25">
      <c r="AZ2826" s="9">
        <v>3.9053254437869818</v>
      </c>
    </row>
    <row r="2827" spans="52:52" x14ac:dyDescent="0.25">
      <c r="AZ2827" s="9">
        <v>4.2366863905325438</v>
      </c>
    </row>
    <row r="2828" spans="52:52" x14ac:dyDescent="0.25">
      <c r="AZ2828" s="9">
        <v>3.8343195266272181</v>
      </c>
    </row>
    <row r="2829" spans="52:52" x14ac:dyDescent="0.25">
      <c r="AZ2829" s="9">
        <v>5.0887573964497044</v>
      </c>
    </row>
    <row r="2830" spans="52:52" x14ac:dyDescent="0.25">
      <c r="AZ2830" s="9">
        <v>3.5739644970414197</v>
      </c>
    </row>
    <row r="2831" spans="52:52" x14ac:dyDescent="0.25">
      <c r="AZ2831" s="9">
        <v>3.2899408284023663</v>
      </c>
    </row>
    <row r="2832" spans="52:52" x14ac:dyDescent="0.25">
      <c r="AZ2832" s="9">
        <v>4.165680473372781</v>
      </c>
    </row>
    <row r="2833" spans="52:52" x14ac:dyDescent="0.25">
      <c r="AZ2833" s="9">
        <v>2.556213017751479</v>
      </c>
    </row>
    <row r="2834" spans="52:52" x14ac:dyDescent="0.25">
      <c r="AZ2834" s="9">
        <v>0.18934911242603542</v>
      </c>
    </row>
    <row r="2835" spans="52:52" x14ac:dyDescent="0.25">
      <c r="AZ2835" s="9">
        <v>4.4733727810650885</v>
      </c>
    </row>
    <row r="2836" spans="52:52" x14ac:dyDescent="0.25">
      <c r="AZ2836" s="9">
        <v>1.6804733727810648</v>
      </c>
    </row>
    <row r="2837" spans="52:52" x14ac:dyDescent="0.25">
      <c r="AZ2837" s="9">
        <v>4.5207100591715967</v>
      </c>
    </row>
    <row r="2838" spans="52:52" x14ac:dyDescent="0.25">
      <c r="AZ2838" s="9">
        <v>3.9053254437869818</v>
      </c>
    </row>
    <row r="2839" spans="52:52" x14ac:dyDescent="0.25">
      <c r="AZ2839" s="9">
        <v>4.2366863905325438</v>
      </c>
    </row>
    <row r="2840" spans="52:52" x14ac:dyDescent="0.25">
      <c r="AZ2840" s="9">
        <v>3.8343195266272181</v>
      </c>
    </row>
    <row r="2841" spans="52:52" x14ac:dyDescent="0.25">
      <c r="AZ2841" s="9">
        <v>5.0887573964497044</v>
      </c>
    </row>
    <row r="2842" spans="52:52" x14ac:dyDescent="0.25">
      <c r="AZ2842" s="9">
        <v>3.5739644970414197</v>
      </c>
    </row>
    <row r="2843" spans="52:52" x14ac:dyDescent="0.25">
      <c r="AZ2843" s="9">
        <v>3.2899408284023663</v>
      </c>
    </row>
    <row r="2844" spans="52:52" x14ac:dyDescent="0.25">
      <c r="AZ2844" s="9">
        <v>4.165680473372781</v>
      </c>
    </row>
    <row r="2845" spans="52:52" x14ac:dyDescent="0.25">
      <c r="AZ2845" s="9">
        <v>2.556213017751479</v>
      </c>
    </row>
    <row r="2846" spans="52:52" x14ac:dyDescent="0.25">
      <c r="AZ2846" s="9">
        <v>0.18934911242603542</v>
      </c>
    </row>
    <row r="2847" spans="52:52" x14ac:dyDescent="0.25">
      <c r="AZ2847" s="9">
        <v>4.4733727810650885</v>
      </c>
    </row>
    <row r="2848" spans="52:52" x14ac:dyDescent="0.25">
      <c r="AZ2848" s="9">
        <v>1.6804733727810648</v>
      </c>
    </row>
    <row r="2849" spans="52:52" x14ac:dyDescent="0.25">
      <c r="AZ2849" s="9">
        <v>4.5207100591715967</v>
      </c>
    </row>
    <row r="2850" spans="52:52" x14ac:dyDescent="0.25">
      <c r="AZ2850" s="9">
        <v>3.9053254437869818</v>
      </c>
    </row>
    <row r="2851" spans="52:52" x14ac:dyDescent="0.25">
      <c r="AZ2851" s="9">
        <v>4.2366863905325438</v>
      </c>
    </row>
    <row r="2852" spans="52:52" x14ac:dyDescent="0.25">
      <c r="AZ2852" s="9">
        <v>3.8343195266272181</v>
      </c>
    </row>
    <row r="2853" spans="52:52" x14ac:dyDescent="0.25">
      <c r="AZ2853" s="9">
        <v>5.0887573964497044</v>
      </c>
    </row>
    <row r="2854" spans="52:52" x14ac:dyDescent="0.25">
      <c r="AZ2854" s="9">
        <v>3.5739644970414197</v>
      </c>
    </row>
    <row r="2855" spans="52:52" x14ac:dyDescent="0.25">
      <c r="AZ2855" s="9">
        <v>3.2899408284023663</v>
      </c>
    </row>
    <row r="2856" spans="52:52" x14ac:dyDescent="0.25">
      <c r="AZ2856" s="9">
        <v>4.165680473372781</v>
      </c>
    </row>
    <row r="2857" spans="52:52" x14ac:dyDescent="0.25">
      <c r="AZ2857" s="9">
        <v>2.556213017751479</v>
      </c>
    </row>
    <row r="2858" spans="52:52" x14ac:dyDescent="0.25">
      <c r="AZ2858" s="9">
        <v>0.18934911242603542</v>
      </c>
    </row>
    <row r="2859" spans="52:52" x14ac:dyDescent="0.25">
      <c r="AZ2859" s="9">
        <v>4.4733727810650885</v>
      </c>
    </row>
    <row r="2860" spans="52:52" x14ac:dyDescent="0.25">
      <c r="AZ2860" s="9">
        <v>1.6804733727810648</v>
      </c>
    </row>
    <row r="2861" spans="52:52" x14ac:dyDescent="0.25">
      <c r="AZ2861" s="9">
        <v>4.5207100591715967</v>
      </c>
    </row>
    <row r="2862" spans="52:52" x14ac:dyDescent="0.25">
      <c r="AZ2862" s="9">
        <v>3.9053254437869818</v>
      </c>
    </row>
    <row r="2863" spans="52:52" x14ac:dyDescent="0.25">
      <c r="AZ2863" s="9">
        <v>4.2366863905325438</v>
      </c>
    </row>
    <row r="2864" spans="52:52" x14ac:dyDescent="0.25">
      <c r="AZ2864" s="9">
        <v>3.8343195266272181</v>
      </c>
    </row>
    <row r="2865" spans="52:52" x14ac:dyDescent="0.25">
      <c r="AZ2865" s="9">
        <v>5.0887573964497044</v>
      </c>
    </row>
    <row r="2866" spans="52:52" x14ac:dyDescent="0.25">
      <c r="AZ2866" s="9">
        <v>3.5739644970414197</v>
      </c>
    </row>
    <row r="2867" spans="52:52" x14ac:dyDescent="0.25">
      <c r="AZ2867" s="9">
        <v>3.2899408284023663</v>
      </c>
    </row>
    <row r="2868" spans="52:52" x14ac:dyDescent="0.25">
      <c r="AZ2868" s="9">
        <v>4.165680473372781</v>
      </c>
    </row>
    <row r="2869" spans="52:52" x14ac:dyDescent="0.25">
      <c r="AZ2869" s="9">
        <v>2.556213017751479</v>
      </c>
    </row>
    <row r="2870" spans="52:52" x14ac:dyDescent="0.25">
      <c r="AZ2870" s="9">
        <v>0.18934911242603542</v>
      </c>
    </row>
    <row r="2871" spans="52:52" x14ac:dyDescent="0.25">
      <c r="AZ2871" s="9">
        <v>4.4733727810650885</v>
      </c>
    </row>
    <row r="2872" spans="52:52" x14ac:dyDescent="0.25">
      <c r="AZ2872" s="9">
        <v>1.6804733727810648</v>
      </c>
    </row>
    <row r="2873" spans="52:52" x14ac:dyDescent="0.25">
      <c r="AZ2873" s="9">
        <v>4.5207100591715967</v>
      </c>
    </row>
    <row r="2874" spans="52:52" x14ac:dyDescent="0.25">
      <c r="AZ2874" s="9">
        <v>3.9053254437869818</v>
      </c>
    </row>
    <row r="2875" spans="52:52" x14ac:dyDescent="0.25">
      <c r="AZ2875" s="9">
        <v>4.2366863905325438</v>
      </c>
    </row>
    <row r="2876" spans="52:52" x14ac:dyDescent="0.25">
      <c r="AZ2876" s="9">
        <v>3.8343195266272181</v>
      </c>
    </row>
    <row r="2877" spans="52:52" x14ac:dyDescent="0.25">
      <c r="AZ2877" s="9">
        <v>5.0887573964497044</v>
      </c>
    </row>
    <row r="2878" spans="52:52" x14ac:dyDescent="0.25">
      <c r="AZ2878" s="9">
        <v>3.5739644970414197</v>
      </c>
    </row>
    <row r="2879" spans="52:52" x14ac:dyDescent="0.25">
      <c r="AZ2879" s="9">
        <v>3.2899408284023663</v>
      </c>
    </row>
    <row r="2880" spans="52:52" x14ac:dyDescent="0.25">
      <c r="AZ2880" s="9">
        <v>4.165680473372781</v>
      </c>
    </row>
    <row r="2881" spans="52:52" x14ac:dyDescent="0.25">
      <c r="AZ2881" s="9">
        <v>2.556213017751479</v>
      </c>
    </row>
    <row r="2882" spans="52:52" x14ac:dyDescent="0.25">
      <c r="AZ2882" s="9">
        <v>0.18934911242603542</v>
      </c>
    </row>
    <row r="2883" spans="52:52" x14ac:dyDescent="0.25">
      <c r="AZ2883" s="9">
        <v>4.4733727810650885</v>
      </c>
    </row>
    <row r="2884" spans="52:52" x14ac:dyDescent="0.25">
      <c r="AZ2884" s="9">
        <v>1.6804733727810648</v>
      </c>
    </row>
    <row r="2885" spans="52:52" x14ac:dyDescent="0.25">
      <c r="AZ2885" s="9">
        <v>4.5207100591715967</v>
      </c>
    </row>
    <row r="2886" spans="52:52" x14ac:dyDescent="0.25">
      <c r="AZ2886" s="9">
        <v>3.9053254437869818</v>
      </c>
    </row>
    <row r="2887" spans="52:52" x14ac:dyDescent="0.25">
      <c r="AZ2887" s="9">
        <v>4.2366863905325438</v>
      </c>
    </row>
    <row r="2888" spans="52:52" x14ac:dyDescent="0.25">
      <c r="AZ2888" s="9">
        <v>3.8343195266272181</v>
      </c>
    </row>
    <row r="2889" spans="52:52" x14ac:dyDescent="0.25">
      <c r="AZ2889" s="9">
        <v>5.0887573964497044</v>
      </c>
    </row>
    <row r="2890" spans="52:52" x14ac:dyDescent="0.25">
      <c r="AZ2890" s="9">
        <v>3.5739644970414197</v>
      </c>
    </row>
    <row r="2891" spans="52:52" x14ac:dyDescent="0.25">
      <c r="AZ2891" s="9">
        <v>3.2899408284023663</v>
      </c>
    </row>
    <row r="2892" spans="52:52" x14ac:dyDescent="0.25">
      <c r="AZ2892" s="9">
        <v>4.165680473372781</v>
      </c>
    </row>
    <row r="2893" spans="52:52" x14ac:dyDescent="0.25">
      <c r="AZ2893" s="9">
        <v>2.556213017751479</v>
      </c>
    </row>
    <row r="2894" spans="52:52" x14ac:dyDescent="0.25">
      <c r="AZ2894" s="9">
        <v>0.18934911242603542</v>
      </c>
    </row>
    <row r="2895" spans="52:52" x14ac:dyDescent="0.25">
      <c r="AZ2895" s="9">
        <v>4.4733727810650885</v>
      </c>
    </row>
    <row r="2896" spans="52:52" x14ac:dyDescent="0.25">
      <c r="AZ2896" s="9">
        <v>1.6804733727810648</v>
      </c>
    </row>
    <row r="2897" spans="52:52" x14ac:dyDescent="0.25">
      <c r="AZ2897" s="9">
        <v>4.5207100591715967</v>
      </c>
    </row>
    <row r="2898" spans="52:52" x14ac:dyDescent="0.25">
      <c r="AZ2898" s="9">
        <v>3.9053254437869818</v>
      </c>
    </row>
    <row r="2899" spans="52:52" x14ac:dyDescent="0.25">
      <c r="AZ2899" s="9">
        <v>4.2366863905325438</v>
      </c>
    </row>
    <row r="2900" spans="52:52" x14ac:dyDescent="0.25">
      <c r="AZ2900" s="9">
        <v>3.8343195266272181</v>
      </c>
    </row>
    <row r="2901" spans="52:52" x14ac:dyDescent="0.25">
      <c r="AZ2901" s="9">
        <v>5.0887573964497044</v>
      </c>
    </row>
    <row r="2902" spans="52:52" x14ac:dyDescent="0.25">
      <c r="AZ2902" s="9">
        <v>3.5739644970414197</v>
      </c>
    </row>
    <row r="2903" spans="52:52" x14ac:dyDescent="0.25">
      <c r="AZ2903" s="9">
        <v>3.2899408284023663</v>
      </c>
    </row>
    <row r="2904" spans="52:52" x14ac:dyDescent="0.25">
      <c r="AZ2904" s="9">
        <v>4.165680473372781</v>
      </c>
    </row>
    <row r="2905" spans="52:52" x14ac:dyDescent="0.25">
      <c r="AZ2905" s="9">
        <v>2.556213017751479</v>
      </c>
    </row>
    <row r="2906" spans="52:52" x14ac:dyDescent="0.25">
      <c r="AZ2906" s="9">
        <v>0.18934911242603542</v>
      </c>
    </row>
    <row r="2907" spans="52:52" x14ac:dyDescent="0.25">
      <c r="AZ2907" s="9">
        <v>4.4733727810650885</v>
      </c>
    </row>
    <row r="2908" spans="52:52" x14ac:dyDescent="0.25">
      <c r="AZ2908" s="9">
        <v>1.6804733727810648</v>
      </c>
    </row>
    <row r="2909" spans="52:52" x14ac:dyDescent="0.25">
      <c r="AZ2909" s="9">
        <v>4.5207100591715967</v>
      </c>
    </row>
    <row r="2910" spans="52:52" x14ac:dyDescent="0.25">
      <c r="AZ2910" s="9">
        <v>3.9053254437869818</v>
      </c>
    </row>
    <row r="2911" spans="52:52" x14ac:dyDescent="0.25">
      <c r="AZ2911" s="9">
        <v>4.2366863905325438</v>
      </c>
    </row>
    <row r="2912" spans="52:52" x14ac:dyDescent="0.25">
      <c r="AZ2912" s="9">
        <v>3.8343195266272181</v>
      </c>
    </row>
    <row r="2913" spans="52:52" x14ac:dyDescent="0.25">
      <c r="AZ2913" s="9">
        <v>5.0887573964497044</v>
      </c>
    </row>
    <row r="2914" spans="52:52" x14ac:dyDescent="0.25">
      <c r="AZ2914" s="9">
        <v>3.5739644970414197</v>
      </c>
    </row>
    <row r="2915" spans="52:52" x14ac:dyDescent="0.25">
      <c r="AZ2915" s="9">
        <v>3.2899408284023663</v>
      </c>
    </row>
    <row r="2916" spans="52:52" x14ac:dyDescent="0.25">
      <c r="AZ2916" s="9">
        <v>4.165680473372781</v>
      </c>
    </row>
    <row r="2917" spans="52:52" x14ac:dyDescent="0.25">
      <c r="AZ2917" s="9">
        <v>2.556213017751479</v>
      </c>
    </row>
    <row r="2918" spans="52:52" x14ac:dyDescent="0.25">
      <c r="AZ2918" s="9">
        <v>0.18934911242603542</v>
      </c>
    </row>
    <row r="2919" spans="52:52" x14ac:dyDescent="0.25">
      <c r="AZ2919" s="9">
        <v>4.4733727810650885</v>
      </c>
    </row>
    <row r="2920" spans="52:52" x14ac:dyDescent="0.25">
      <c r="AZ2920" s="9">
        <v>1.6804733727810648</v>
      </c>
    </row>
    <row r="2921" spans="52:52" x14ac:dyDescent="0.25">
      <c r="AZ2921" s="9">
        <v>4.5207100591715967</v>
      </c>
    </row>
    <row r="2922" spans="52:52" x14ac:dyDescent="0.25">
      <c r="AZ2922" s="9">
        <v>3.9053254437869818</v>
      </c>
    </row>
    <row r="2923" spans="52:52" x14ac:dyDescent="0.25">
      <c r="AZ2923" s="9">
        <v>4.2366863905325438</v>
      </c>
    </row>
    <row r="2924" spans="52:52" x14ac:dyDescent="0.25">
      <c r="AZ2924" s="9">
        <v>3.8343195266272181</v>
      </c>
    </row>
    <row r="2925" spans="52:52" x14ac:dyDescent="0.25">
      <c r="AZ2925" s="9">
        <v>5.0887573964497044</v>
      </c>
    </row>
    <row r="2926" spans="52:52" x14ac:dyDescent="0.25">
      <c r="AZ2926" s="9">
        <v>3.5739644970414197</v>
      </c>
    </row>
    <row r="2927" spans="52:52" x14ac:dyDescent="0.25">
      <c r="AZ2927" s="9">
        <v>3.2899408284023663</v>
      </c>
    </row>
    <row r="2928" spans="52:52" x14ac:dyDescent="0.25">
      <c r="AZ2928" s="9">
        <v>4.165680473372781</v>
      </c>
    </row>
    <row r="2929" spans="52:52" x14ac:dyDescent="0.25">
      <c r="AZ2929" s="9">
        <v>2.556213017751479</v>
      </c>
    </row>
    <row r="2930" spans="52:52" x14ac:dyDescent="0.25">
      <c r="AZ2930" s="9">
        <v>0.18934911242603542</v>
      </c>
    </row>
    <row r="2931" spans="52:52" x14ac:dyDescent="0.25">
      <c r="AZ2931" s="9">
        <v>4.4733727810650885</v>
      </c>
    </row>
    <row r="2932" spans="52:52" x14ac:dyDescent="0.25">
      <c r="AZ2932" s="9">
        <v>1.6804733727810648</v>
      </c>
    </row>
    <row r="2933" spans="52:52" x14ac:dyDescent="0.25">
      <c r="AZ2933" s="9">
        <v>4.5207100591715967</v>
      </c>
    </row>
    <row r="2934" spans="52:52" x14ac:dyDescent="0.25">
      <c r="AZ2934" s="9">
        <v>3.9053254437869818</v>
      </c>
    </row>
    <row r="2935" spans="52:52" x14ac:dyDescent="0.25">
      <c r="AZ2935" s="9">
        <v>4.2366863905325438</v>
      </c>
    </row>
    <row r="2936" spans="52:52" x14ac:dyDescent="0.25">
      <c r="AZ2936" s="9">
        <v>3.8343195266272181</v>
      </c>
    </row>
    <row r="2937" spans="52:52" x14ac:dyDescent="0.25">
      <c r="AZ2937" s="9">
        <v>5.0887573964497044</v>
      </c>
    </row>
    <row r="2938" spans="52:52" x14ac:dyDescent="0.25">
      <c r="AZ2938" s="9">
        <v>3.5739644970414197</v>
      </c>
    </row>
    <row r="2939" spans="52:52" x14ac:dyDescent="0.25">
      <c r="AZ2939" s="9">
        <v>3.2899408284023663</v>
      </c>
    </row>
    <row r="2940" spans="52:52" x14ac:dyDescent="0.25">
      <c r="AZ2940" s="9">
        <v>4.165680473372781</v>
      </c>
    </row>
    <row r="2941" spans="52:52" x14ac:dyDescent="0.25">
      <c r="AZ2941" s="9">
        <v>2.556213017751479</v>
      </c>
    </row>
    <row r="2942" spans="52:52" x14ac:dyDescent="0.25">
      <c r="AZ2942" s="9">
        <v>0.18934911242603542</v>
      </c>
    </row>
    <row r="2943" spans="52:52" x14ac:dyDescent="0.25">
      <c r="AZ2943" s="9">
        <v>4.4733727810650885</v>
      </c>
    </row>
    <row r="2944" spans="52:52" x14ac:dyDescent="0.25">
      <c r="AZ2944" s="9">
        <v>1.6804733727810648</v>
      </c>
    </row>
    <row r="2945" spans="52:52" x14ac:dyDescent="0.25">
      <c r="AZ2945" s="9">
        <v>4.5207100591715967</v>
      </c>
    </row>
    <row r="2946" spans="52:52" x14ac:dyDescent="0.25">
      <c r="AZ2946" s="9">
        <v>3.9053254437869818</v>
      </c>
    </row>
    <row r="2947" spans="52:52" x14ac:dyDescent="0.25">
      <c r="AZ2947" s="9">
        <v>4.2366863905325438</v>
      </c>
    </row>
    <row r="2948" spans="52:52" x14ac:dyDescent="0.25">
      <c r="AZ2948" s="9">
        <v>3.8343195266272181</v>
      </c>
    </row>
    <row r="2949" spans="52:52" x14ac:dyDescent="0.25">
      <c r="AZ2949" s="9">
        <v>5.0887573964497044</v>
      </c>
    </row>
    <row r="2950" spans="52:52" x14ac:dyDescent="0.25">
      <c r="AZ2950" s="9">
        <v>3.5739644970414197</v>
      </c>
    </row>
    <row r="2951" spans="52:52" x14ac:dyDescent="0.25">
      <c r="AZ2951" s="9">
        <v>3.2899408284023663</v>
      </c>
    </row>
    <row r="2952" spans="52:52" x14ac:dyDescent="0.25">
      <c r="AZ2952" s="9">
        <v>4.165680473372781</v>
      </c>
    </row>
    <row r="2953" spans="52:52" x14ac:dyDescent="0.25">
      <c r="AZ2953" s="9">
        <v>2.556213017751479</v>
      </c>
    </row>
    <row r="2954" spans="52:52" x14ac:dyDescent="0.25">
      <c r="AZ2954" s="9">
        <v>0.18934911242603542</v>
      </c>
    </row>
    <row r="2955" spans="52:52" x14ac:dyDescent="0.25">
      <c r="AZ2955" s="9">
        <v>4.4733727810650885</v>
      </c>
    </row>
    <row r="2956" spans="52:52" x14ac:dyDescent="0.25">
      <c r="AZ2956" s="9">
        <v>1.6804733727810648</v>
      </c>
    </row>
    <row r="2957" spans="52:52" x14ac:dyDescent="0.25">
      <c r="AZ2957" s="9">
        <v>4.5207100591715967</v>
      </c>
    </row>
    <row r="2958" spans="52:52" x14ac:dyDescent="0.25">
      <c r="AZ2958" s="9">
        <v>3.9053254437869818</v>
      </c>
    </row>
    <row r="2959" spans="52:52" x14ac:dyDescent="0.25">
      <c r="AZ2959" s="9">
        <v>4.2366863905325438</v>
      </c>
    </row>
    <row r="2960" spans="52:52" x14ac:dyDescent="0.25">
      <c r="AZ2960" s="9">
        <v>3.8343195266272181</v>
      </c>
    </row>
    <row r="2961" spans="52:52" x14ac:dyDescent="0.25">
      <c r="AZ2961" s="9">
        <v>5.0887573964497044</v>
      </c>
    </row>
    <row r="2962" spans="52:52" x14ac:dyDescent="0.25">
      <c r="AZ2962" s="9">
        <v>3.5739644970414197</v>
      </c>
    </row>
    <row r="2963" spans="52:52" x14ac:dyDescent="0.25">
      <c r="AZ2963" s="9">
        <v>3.2899408284023663</v>
      </c>
    </row>
    <row r="2964" spans="52:52" x14ac:dyDescent="0.25">
      <c r="AZ2964" s="9">
        <v>4.165680473372781</v>
      </c>
    </row>
    <row r="2965" spans="52:52" x14ac:dyDescent="0.25">
      <c r="AZ2965" s="9">
        <v>2.556213017751479</v>
      </c>
    </row>
    <row r="2966" spans="52:52" x14ac:dyDescent="0.25">
      <c r="AZ2966" s="9">
        <v>0.18934911242603542</v>
      </c>
    </row>
    <row r="2967" spans="52:52" x14ac:dyDescent="0.25">
      <c r="AZ2967" s="9">
        <v>4.4733727810650885</v>
      </c>
    </row>
    <row r="2968" spans="52:52" x14ac:dyDescent="0.25">
      <c r="AZ2968" s="9">
        <v>1.6804733727810648</v>
      </c>
    </row>
    <row r="2969" spans="52:52" x14ac:dyDescent="0.25">
      <c r="AZ2969" s="9">
        <v>4.5207100591715967</v>
      </c>
    </row>
    <row r="2970" spans="52:52" x14ac:dyDescent="0.25">
      <c r="AZ2970" s="9">
        <v>3.9053254437869818</v>
      </c>
    </row>
    <row r="2971" spans="52:52" x14ac:dyDescent="0.25">
      <c r="AZ2971" s="9">
        <v>4.2366863905325438</v>
      </c>
    </row>
    <row r="2972" spans="52:52" x14ac:dyDescent="0.25">
      <c r="AZ2972" s="9">
        <v>3.8343195266272181</v>
      </c>
    </row>
    <row r="2973" spans="52:52" x14ac:dyDescent="0.25">
      <c r="AZ2973" s="9">
        <v>5.0887573964497044</v>
      </c>
    </row>
    <row r="2974" spans="52:52" x14ac:dyDescent="0.25">
      <c r="AZ2974" s="9">
        <v>3.5739644970414197</v>
      </c>
    </row>
    <row r="2975" spans="52:52" x14ac:dyDescent="0.25">
      <c r="AZ2975" s="9">
        <v>3.2899408284023663</v>
      </c>
    </row>
    <row r="2976" spans="52:52" x14ac:dyDescent="0.25">
      <c r="AZ2976" s="9">
        <v>4.165680473372781</v>
      </c>
    </row>
    <row r="2977" spans="52:52" x14ac:dyDescent="0.25">
      <c r="AZ2977" s="9">
        <v>2.556213017751479</v>
      </c>
    </row>
    <row r="2978" spans="52:52" x14ac:dyDescent="0.25">
      <c r="AZ2978" s="9">
        <v>0.18934911242603542</v>
      </c>
    </row>
    <row r="2979" spans="52:52" x14ac:dyDescent="0.25">
      <c r="AZ2979" s="9">
        <v>4.4733727810650885</v>
      </c>
    </row>
    <row r="2980" spans="52:52" x14ac:dyDescent="0.25">
      <c r="AZ2980" s="9">
        <v>1.6804733727810648</v>
      </c>
    </row>
    <row r="2981" spans="52:52" x14ac:dyDescent="0.25">
      <c r="AZ2981" s="9">
        <v>4.5207100591715967</v>
      </c>
    </row>
    <row r="2982" spans="52:52" x14ac:dyDescent="0.25">
      <c r="AZ2982" s="9">
        <v>3.9053254437869818</v>
      </c>
    </row>
    <row r="2983" spans="52:52" x14ac:dyDescent="0.25">
      <c r="AZ2983" s="9">
        <v>4.2366863905325438</v>
      </c>
    </row>
    <row r="2984" spans="52:52" x14ac:dyDescent="0.25">
      <c r="AZ2984" s="9">
        <v>3.8343195266272181</v>
      </c>
    </row>
    <row r="2985" spans="52:52" x14ac:dyDescent="0.25">
      <c r="AZ2985" s="9">
        <v>5.0887573964497044</v>
      </c>
    </row>
    <row r="2986" spans="52:52" x14ac:dyDescent="0.25">
      <c r="AZ2986" s="9">
        <v>3.5739644970414197</v>
      </c>
    </row>
    <row r="2987" spans="52:52" x14ac:dyDescent="0.25">
      <c r="AZ2987" s="9">
        <v>3.2899408284023663</v>
      </c>
    </row>
    <row r="2988" spans="52:52" x14ac:dyDescent="0.25">
      <c r="AZ2988" s="9">
        <v>4.165680473372781</v>
      </c>
    </row>
    <row r="2989" spans="52:52" x14ac:dyDescent="0.25">
      <c r="AZ2989" s="9">
        <v>2.556213017751479</v>
      </c>
    </row>
    <row r="2990" spans="52:52" x14ac:dyDescent="0.25">
      <c r="AZ2990" s="9">
        <v>0.18934911242603542</v>
      </c>
    </row>
    <row r="2991" spans="52:52" x14ac:dyDescent="0.25">
      <c r="AZ2991" s="9">
        <v>4.4733727810650885</v>
      </c>
    </row>
    <row r="2992" spans="52:52" x14ac:dyDescent="0.25">
      <c r="AZ2992" s="9">
        <v>1.6804733727810648</v>
      </c>
    </row>
    <row r="2993" spans="52:52" x14ac:dyDescent="0.25">
      <c r="AZ2993" s="9">
        <v>4.5207100591715967</v>
      </c>
    </row>
    <row r="2994" spans="52:52" x14ac:dyDescent="0.25">
      <c r="AZ2994" s="9">
        <v>3.9053254437869818</v>
      </c>
    </row>
    <row r="2995" spans="52:52" x14ac:dyDescent="0.25">
      <c r="AZ2995" s="9">
        <v>4.2366863905325438</v>
      </c>
    </row>
    <row r="2996" spans="52:52" x14ac:dyDescent="0.25">
      <c r="AZ2996" s="9">
        <v>3.8343195266272181</v>
      </c>
    </row>
    <row r="2997" spans="52:52" x14ac:dyDescent="0.25">
      <c r="AZ2997" s="9">
        <v>5.0887573964497044</v>
      </c>
    </row>
    <row r="2998" spans="52:52" x14ac:dyDescent="0.25">
      <c r="AZ2998" s="9">
        <v>3.5739644970414197</v>
      </c>
    </row>
    <row r="2999" spans="52:52" x14ac:dyDescent="0.25">
      <c r="AZ2999" s="9">
        <v>3.2899408284023663</v>
      </c>
    </row>
    <row r="3000" spans="52:52" x14ac:dyDescent="0.25">
      <c r="AZ3000" s="9">
        <v>4.165680473372781</v>
      </c>
    </row>
    <row r="3001" spans="52:52" x14ac:dyDescent="0.25">
      <c r="AZ3001" s="9">
        <v>2.556213017751479</v>
      </c>
    </row>
    <row r="3002" spans="52:52" x14ac:dyDescent="0.25">
      <c r="AZ3002" s="9">
        <v>0.18934911242603542</v>
      </c>
    </row>
    <row r="3003" spans="52:52" x14ac:dyDescent="0.25">
      <c r="AZ3003" s="9">
        <v>4.4733727810650885</v>
      </c>
    </row>
    <row r="3004" spans="52:52" x14ac:dyDescent="0.25">
      <c r="AZ3004" s="9">
        <v>1.6804733727810648</v>
      </c>
    </row>
    <row r="3005" spans="52:52" x14ac:dyDescent="0.25">
      <c r="AZ3005" s="9">
        <v>4.5207100591715967</v>
      </c>
    </row>
    <row r="3006" spans="52:52" x14ac:dyDescent="0.25">
      <c r="AZ3006" s="9">
        <v>3.9053254437869818</v>
      </c>
    </row>
    <row r="3007" spans="52:52" x14ac:dyDescent="0.25">
      <c r="AZ3007" s="9">
        <v>4.2366863905325438</v>
      </c>
    </row>
    <row r="3008" spans="52:52" x14ac:dyDescent="0.25">
      <c r="AZ3008" s="9">
        <v>3.8343195266272181</v>
      </c>
    </row>
    <row r="3009" spans="52:52" x14ac:dyDescent="0.25">
      <c r="AZ3009" s="9">
        <v>5.0887573964497044</v>
      </c>
    </row>
    <row r="3010" spans="52:52" x14ac:dyDescent="0.25">
      <c r="AZ3010" s="9">
        <v>3.5739644970414197</v>
      </c>
    </row>
    <row r="3011" spans="52:52" x14ac:dyDescent="0.25">
      <c r="AZ3011" s="9">
        <v>3.2899408284023663</v>
      </c>
    </row>
    <row r="3012" spans="52:52" x14ac:dyDescent="0.25">
      <c r="AZ3012" s="9">
        <v>4.165680473372781</v>
      </c>
    </row>
    <row r="3013" spans="52:52" x14ac:dyDescent="0.25">
      <c r="AZ3013" s="9">
        <v>2.556213017751479</v>
      </c>
    </row>
    <row r="3014" spans="52:52" x14ac:dyDescent="0.25">
      <c r="AZ3014" s="9">
        <v>0.18934911242603542</v>
      </c>
    </row>
    <row r="3015" spans="52:52" x14ac:dyDescent="0.25">
      <c r="AZ3015" s="9">
        <v>4.4733727810650885</v>
      </c>
    </row>
    <row r="3016" spans="52:52" x14ac:dyDescent="0.25">
      <c r="AZ3016" s="9">
        <v>1.6804733727810648</v>
      </c>
    </row>
    <row r="3017" spans="52:52" x14ac:dyDescent="0.25">
      <c r="AZ3017" s="9">
        <v>4.5207100591715967</v>
      </c>
    </row>
    <row r="3018" spans="52:52" x14ac:dyDescent="0.25">
      <c r="AZ3018" s="9">
        <v>3.9053254437869818</v>
      </c>
    </row>
    <row r="3019" spans="52:52" x14ac:dyDescent="0.25">
      <c r="AZ3019" s="9">
        <v>4.2366863905325438</v>
      </c>
    </row>
    <row r="3020" spans="52:52" x14ac:dyDescent="0.25">
      <c r="AZ3020" s="9">
        <v>3.8343195266272181</v>
      </c>
    </row>
    <row r="3021" spans="52:52" x14ac:dyDescent="0.25">
      <c r="AZ3021" s="9">
        <v>5.0887573964497044</v>
      </c>
    </row>
    <row r="3022" spans="52:52" x14ac:dyDescent="0.25">
      <c r="AZ3022" s="9">
        <v>3.5739644970414197</v>
      </c>
    </row>
    <row r="3023" spans="52:52" x14ac:dyDescent="0.25">
      <c r="AZ3023" s="9">
        <v>3.2899408284023663</v>
      </c>
    </row>
    <row r="3024" spans="52:52" x14ac:dyDescent="0.25">
      <c r="AZ3024" s="9">
        <v>4.165680473372781</v>
      </c>
    </row>
    <row r="3025" spans="52:52" x14ac:dyDescent="0.25">
      <c r="AZ3025" s="9">
        <v>2.556213017751479</v>
      </c>
    </row>
    <row r="3026" spans="52:52" x14ac:dyDescent="0.25">
      <c r="AZ3026" s="9">
        <v>0.18934911242603542</v>
      </c>
    </row>
    <row r="3027" spans="52:52" x14ac:dyDescent="0.25">
      <c r="AZ3027" s="9">
        <v>4.4733727810650885</v>
      </c>
    </row>
    <row r="3028" spans="52:52" x14ac:dyDescent="0.25">
      <c r="AZ3028" s="9">
        <v>1.6804733727810648</v>
      </c>
    </row>
    <row r="3029" spans="52:52" x14ac:dyDescent="0.25">
      <c r="AZ3029" s="9">
        <v>4.5207100591715967</v>
      </c>
    </row>
    <row r="3030" spans="52:52" x14ac:dyDescent="0.25">
      <c r="AZ3030" s="9">
        <v>3.9053254437869818</v>
      </c>
    </row>
    <row r="3031" spans="52:52" x14ac:dyDescent="0.25">
      <c r="AZ3031" s="9">
        <v>4.2366863905325438</v>
      </c>
    </row>
    <row r="3032" spans="52:52" x14ac:dyDescent="0.25">
      <c r="AZ3032" s="9">
        <v>3.8343195266272181</v>
      </c>
    </row>
    <row r="3033" spans="52:52" x14ac:dyDescent="0.25">
      <c r="AZ3033" s="9">
        <v>5.0887573964497044</v>
      </c>
    </row>
    <row r="3034" spans="52:52" x14ac:dyDescent="0.25">
      <c r="AZ3034" s="9">
        <v>3.5739644970414197</v>
      </c>
    </row>
    <row r="3035" spans="52:52" x14ac:dyDescent="0.25">
      <c r="AZ3035" s="9">
        <v>3.2899408284023663</v>
      </c>
    </row>
    <row r="3036" spans="52:52" x14ac:dyDescent="0.25">
      <c r="AZ3036" s="9">
        <v>4.165680473372781</v>
      </c>
    </row>
    <row r="3037" spans="52:52" x14ac:dyDescent="0.25">
      <c r="AZ3037" s="9">
        <v>2.556213017751479</v>
      </c>
    </row>
    <row r="3038" spans="52:52" x14ac:dyDescent="0.25">
      <c r="AZ3038" s="9">
        <v>0.18934911242603542</v>
      </c>
    </row>
    <row r="3039" spans="52:52" x14ac:dyDescent="0.25">
      <c r="AZ3039" s="9">
        <v>4.4733727810650885</v>
      </c>
    </row>
    <row r="3040" spans="52:52" x14ac:dyDescent="0.25">
      <c r="AZ3040" s="9">
        <v>1.6804733727810648</v>
      </c>
    </row>
    <row r="3041" spans="52:52" x14ac:dyDescent="0.25">
      <c r="AZ3041" s="9">
        <v>4.5207100591715967</v>
      </c>
    </row>
    <row r="3042" spans="52:52" x14ac:dyDescent="0.25">
      <c r="AZ3042" s="9">
        <v>3.9053254437869818</v>
      </c>
    </row>
    <row r="3043" spans="52:52" x14ac:dyDescent="0.25">
      <c r="AZ3043" s="9">
        <v>4.2366863905325438</v>
      </c>
    </row>
    <row r="3044" spans="52:52" x14ac:dyDescent="0.25">
      <c r="AZ3044" s="9">
        <v>3.8343195266272181</v>
      </c>
    </row>
    <row r="3045" spans="52:52" x14ac:dyDescent="0.25">
      <c r="AZ3045" s="9">
        <v>5.0887573964497044</v>
      </c>
    </row>
    <row r="3046" spans="52:52" x14ac:dyDescent="0.25">
      <c r="AZ3046" s="9">
        <v>3.5739644970414197</v>
      </c>
    </row>
    <row r="3047" spans="52:52" x14ac:dyDescent="0.25">
      <c r="AZ3047" s="9">
        <v>3.2899408284023663</v>
      </c>
    </row>
    <row r="3048" spans="52:52" x14ac:dyDescent="0.25">
      <c r="AZ3048" s="9">
        <v>4.165680473372781</v>
      </c>
    </row>
    <row r="3049" spans="52:52" x14ac:dyDescent="0.25">
      <c r="AZ3049" s="9">
        <v>2.556213017751479</v>
      </c>
    </row>
    <row r="3050" spans="52:52" x14ac:dyDescent="0.25">
      <c r="AZ3050" s="9">
        <v>0.18934911242603542</v>
      </c>
    </row>
    <row r="3051" spans="52:52" x14ac:dyDescent="0.25">
      <c r="AZ3051" s="9">
        <v>4.4733727810650885</v>
      </c>
    </row>
    <row r="3052" spans="52:52" x14ac:dyDescent="0.25">
      <c r="AZ3052" s="9">
        <v>1.6804733727810648</v>
      </c>
    </row>
    <row r="3053" spans="52:52" x14ac:dyDescent="0.25">
      <c r="AZ3053" s="9">
        <v>4.5207100591715967</v>
      </c>
    </row>
    <row r="3054" spans="52:52" x14ac:dyDescent="0.25">
      <c r="AZ3054" s="9">
        <v>3.9053254437869818</v>
      </c>
    </row>
    <row r="3055" spans="52:52" x14ac:dyDescent="0.25">
      <c r="AZ3055" s="9">
        <v>4.2366863905325438</v>
      </c>
    </row>
    <row r="3056" spans="52:52" x14ac:dyDescent="0.25">
      <c r="AZ3056" s="9">
        <v>3.8343195266272181</v>
      </c>
    </row>
    <row r="3057" spans="52:52" x14ac:dyDescent="0.25">
      <c r="AZ3057" s="9">
        <v>5.0887573964497044</v>
      </c>
    </row>
    <row r="3058" spans="52:52" x14ac:dyDescent="0.25">
      <c r="AZ3058" s="9">
        <v>3.5739644970414197</v>
      </c>
    </row>
    <row r="3059" spans="52:52" x14ac:dyDescent="0.25">
      <c r="AZ3059" s="9">
        <v>3.2899408284023663</v>
      </c>
    </row>
    <row r="3060" spans="52:52" x14ac:dyDescent="0.25">
      <c r="AZ3060" s="9">
        <v>4.165680473372781</v>
      </c>
    </row>
    <row r="3061" spans="52:52" x14ac:dyDescent="0.25">
      <c r="AZ3061" s="9">
        <v>2.556213017751479</v>
      </c>
    </row>
    <row r="3062" spans="52:52" x14ac:dyDescent="0.25">
      <c r="AZ3062" s="9">
        <v>0.18934911242603542</v>
      </c>
    </row>
    <row r="3063" spans="52:52" x14ac:dyDescent="0.25">
      <c r="AZ3063" s="9">
        <v>4.4733727810650885</v>
      </c>
    </row>
    <row r="3064" spans="52:52" x14ac:dyDescent="0.25">
      <c r="AZ3064" s="9">
        <v>1.6804733727810648</v>
      </c>
    </row>
    <row r="3065" spans="52:52" x14ac:dyDescent="0.25">
      <c r="AZ3065" s="9">
        <v>4.5207100591715967</v>
      </c>
    </row>
    <row r="3066" spans="52:52" x14ac:dyDescent="0.25">
      <c r="AZ3066" s="9">
        <v>3.9053254437869818</v>
      </c>
    </row>
    <row r="3067" spans="52:52" x14ac:dyDescent="0.25">
      <c r="AZ3067" s="9">
        <v>4.2366863905325438</v>
      </c>
    </row>
    <row r="3068" spans="52:52" x14ac:dyDescent="0.25">
      <c r="AZ3068" s="9">
        <v>3.8343195266272181</v>
      </c>
    </row>
    <row r="3069" spans="52:52" x14ac:dyDescent="0.25">
      <c r="AZ3069" s="9">
        <v>5.0887573964497044</v>
      </c>
    </row>
    <row r="3070" spans="52:52" x14ac:dyDescent="0.25">
      <c r="AZ3070" s="9">
        <v>3.5739644970414197</v>
      </c>
    </row>
    <row r="3071" spans="52:52" x14ac:dyDescent="0.25">
      <c r="AZ3071" s="9">
        <v>3.2899408284023663</v>
      </c>
    </row>
    <row r="3072" spans="52:52" x14ac:dyDescent="0.25">
      <c r="AZ3072" s="9">
        <v>4.165680473372781</v>
      </c>
    </row>
    <row r="3073" spans="52:52" x14ac:dyDescent="0.25">
      <c r="AZ3073" s="9">
        <v>2.556213017751479</v>
      </c>
    </row>
    <row r="3074" spans="52:52" x14ac:dyDescent="0.25">
      <c r="AZ3074" s="9">
        <v>0.18934911242603542</v>
      </c>
    </row>
    <row r="3075" spans="52:52" x14ac:dyDescent="0.25">
      <c r="AZ3075" s="9">
        <v>4.4733727810650885</v>
      </c>
    </row>
    <row r="3076" spans="52:52" x14ac:dyDescent="0.25">
      <c r="AZ3076" s="9">
        <v>1.6804733727810648</v>
      </c>
    </row>
    <row r="3077" spans="52:52" x14ac:dyDescent="0.25">
      <c r="AZ3077" s="9">
        <v>4.5207100591715967</v>
      </c>
    </row>
    <row r="3078" spans="52:52" x14ac:dyDescent="0.25">
      <c r="AZ3078" s="9">
        <v>3.9053254437869818</v>
      </c>
    </row>
    <row r="3079" spans="52:52" x14ac:dyDescent="0.25">
      <c r="AZ3079" s="9">
        <v>4.2366863905325438</v>
      </c>
    </row>
    <row r="3080" spans="52:52" x14ac:dyDescent="0.25">
      <c r="AZ3080" s="9">
        <v>3.8343195266272181</v>
      </c>
    </row>
    <row r="3081" spans="52:52" x14ac:dyDescent="0.25">
      <c r="AZ3081" s="9">
        <v>5.0887573964497044</v>
      </c>
    </row>
    <row r="3082" spans="52:52" x14ac:dyDescent="0.25">
      <c r="AZ3082" s="9">
        <v>3.5739644970414197</v>
      </c>
    </row>
    <row r="3083" spans="52:52" x14ac:dyDescent="0.25">
      <c r="AZ3083" s="9">
        <v>3.2899408284023663</v>
      </c>
    </row>
    <row r="3084" spans="52:52" x14ac:dyDescent="0.25">
      <c r="AZ3084" s="9">
        <v>4.165680473372781</v>
      </c>
    </row>
    <row r="3085" spans="52:52" x14ac:dyDescent="0.25">
      <c r="AZ3085" s="9">
        <v>2.556213017751479</v>
      </c>
    </row>
    <row r="3086" spans="52:52" x14ac:dyDescent="0.25">
      <c r="AZ3086" s="9">
        <v>0.18934911242603542</v>
      </c>
    </row>
    <row r="3087" spans="52:52" x14ac:dyDescent="0.25">
      <c r="AZ3087" s="9">
        <v>4.4733727810650885</v>
      </c>
    </row>
    <row r="3088" spans="52:52" x14ac:dyDescent="0.25">
      <c r="AZ3088" s="9">
        <v>1.6804733727810648</v>
      </c>
    </row>
    <row r="3089" spans="52:52" x14ac:dyDescent="0.25">
      <c r="AZ3089" s="9">
        <v>4.5207100591715967</v>
      </c>
    </row>
    <row r="3090" spans="52:52" x14ac:dyDescent="0.25">
      <c r="AZ3090" s="9">
        <v>3.9053254437869818</v>
      </c>
    </row>
    <row r="3091" spans="52:52" x14ac:dyDescent="0.25">
      <c r="AZ3091" s="9">
        <v>4.2366863905325438</v>
      </c>
    </row>
    <row r="3092" spans="52:52" x14ac:dyDescent="0.25">
      <c r="AZ3092" s="9">
        <v>3.8343195266272181</v>
      </c>
    </row>
    <row r="3093" spans="52:52" x14ac:dyDescent="0.25">
      <c r="AZ3093" s="9">
        <v>5.0887573964497044</v>
      </c>
    </row>
    <row r="3094" spans="52:52" x14ac:dyDescent="0.25">
      <c r="AZ3094" s="9">
        <v>3.5739644970414197</v>
      </c>
    </row>
    <row r="3095" spans="52:52" x14ac:dyDescent="0.25">
      <c r="AZ3095" s="9">
        <v>3.2899408284023663</v>
      </c>
    </row>
    <row r="3096" spans="52:52" x14ac:dyDescent="0.25">
      <c r="AZ3096" s="9">
        <v>4.165680473372781</v>
      </c>
    </row>
    <row r="3097" spans="52:52" x14ac:dyDescent="0.25">
      <c r="AZ3097" s="9">
        <v>2.556213017751479</v>
      </c>
    </row>
    <row r="3098" spans="52:52" x14ac:dyDescent="0.25">
      <c r="AZ3098" s="9">
        <v>0.18934911242603542</v>
      </c>
    </row>
    <row r="3099" spans="52:52" x14ac:dyDescent="0.25">
      <c r="AZ3099" s="9">
        <v>4.4733727810650885</v>
      </c>
    </row>
    <row r="3100" spans="52:52" x14ac:dyDescent="0.25">
      <c r="AZ3100" s="9">
        <v>1.6804733727810648</v>
      </c>
    </row>
    <row r="3101" spans="52:52" x14ac:dyDescent="0.25">
      <c r="AZ3101" s="9">
        <v>4.5207100591715967</v>
      </c>
    </row>
    <row r="3102" spans="52:52" x14ac:dyDescent="0.25">
      <c r="AZ3102" s="9">
        <v>3.9053254437869818</v>
      </c>
    </row>
    <row r="3103" spans="52:52" x14ac:dyDescent="0.25">
      <c r="AZ3103" s="9">
        <v>4.2366863905325438</v>
      </c>
    </row>
    <row r="3104" spans="52:52" x14ac:dyDescent="0.25">
      <c r="AZ3104" s="9">
        <v>3.8343195266272181</v>
      </c>
    </row>
    <row r="3105" spans="52:52" x14ac:dyDescent="0.25">
      <c r="AZ3105" s="9">
        <v>5.0887573964497044</v>
      </c>
    </row>
    <row r="3106" spans="52:52" x14ac:dyDescent="0.25">
      <c r="AZ3106" s="9">
        <v>3.5739644970414197</v>
      </c>
    </row>
    <row r="3107" spans="52:52" x14ac:dyDescent="0.25">
      <c r="AZ3107" s="9">
        <v>3.2899408284023663</v>
      </c>
    </row>
    <row r="3108" spans="52:52" x14ac:dyDescent="0.25">
      <c r="AZ3108" s="9">
        <v>4.165680473372781</v>
      </c>
    </row>
    <row r="3109" spans="52:52" x14ac:dyDescent="0.25">
      <c r="AZ3109" s="9">
        <v>2.556213017751479</v>
      </c>
    </row>
    <row r="3110" spans="52:52" x14ac:dyDescent="0.25">
      <c r="AZ3110" s="9">
        <v>0.18934911242603542</v>
      </c>
    </row>
    <row r="3111" spans="52:52" x14ac:dyDescent="0.25">
      <c r="AZ3111" s="9">
        <v>4.4733727810650885</v>
      </c>
    </row>
    <row r="3112" spans="52:52" x14ac:dyDescent="0.25">
      <c r="AZ3112" s="9">
        <v>1.6804733727810648</v>
      </c>
    </row>
    <row r="3113" spans="52:52" x14ac:dyDescent="0.25">
      <c r="AZ3113" s="9">
        <v>4.5207100591715967</v>
      </c>
    </row>
    <row r="3114" spans="52:52" x14ac:dyDescent="0.25">
      <c r="AZ3114" s="9">
        <v>3.9053254437869818</v>
      </c>
    </row>
    <row r="3115" spans="52:52" x14ac:dyDescent="0.25">
      <c r="AZ3115" s="9">
        <v>4.2366863905325438</v>
      </c>
    </row>
    <row r="3116" spans="52:52" x14ac:dyDescent="0.25">
      <c r="AZ3116" s="9">
        <v>3.8343195266272181</v>
      </c>
    </row>
    <row r="3117" spans="52:52" x14ac:dyDescent="0.25">
      <c r="AZ3117" s="9">
        <v>5.0887573964497044</v>
      </c>
    </row>
    <row r="3118" spans="52:52" x14ac:dyDescent="0.25">
      <c r="AZ3118" s="9">
        <v>3.5739644970414197</v>
      </c>
    </row>
    <row r="3119" spans="52:52" x14ac:dyDescent="0.25">
      <c r="AZ3119" s="9">
        <v>3.2899408284023663</v>
      </c>
    </row>
    <row r="3120" spans="52:52" x14ac:dyDescent="0.25">
      <c r="AZ3120" s="9">
        <v>4.165680473372781</v>
      </c>
    </row>
    <row r="3121" spans="52:52" x14ac:dyDescent="0.25">
      <c r="AZ3121" s="9">
        <v>2.556213017751479</v>
      </c>
    </row>
    <row r="3122" spans="52:52" x14ac:dyDescent="0.25">
      <c r="AZ3122" s="9">
        <v>0.18934911242603542</v>
      </c>
    </row>
    <row r="3123" spans="52:52" x14ac:dyDescent="0.25">
      <c r="AZ3123" s="9">
        <v>4.4733727810650885</v>
      </c>
    </row>
    <row r="3124" spans="52:52" x14ac:dyDescent="0.25">
      <c r="AZ3124" s="9">
        <v>1.6804733727810648</v>
      </c>
    </row>
    <row r="3125" spans="52:52" x14ac:dyDescent="0.25">
      <c r="AZ3125" s="9">
        <v>4.5207100591715967</v>
      </c>
    </row>
    <row r="3126" spans="52:52" x14ac:dyDescent="0.25">
      <c r="AZ3126" s="9">
        <v>3.9053254437869818</v>
      </c>
    </row>
    <row r="3127" spans="52:52" x14ac:dyDescent="0.25">
      <c r="AZ3127" s="9">
        <v>4.2366863905325438</v>
      </c>
    </row>
    <row r="3128" spans="52:52" x14ac:dyDescent="0.25">
      <c r="AZ3128" s="9">
        <v>3.8343195266272181</v>
      </c>
    </row>
    <row r="3129" spans="52:52" x14ac:dyDescent="0.25">
      <c r="AZ3129" s="9">
        <v>5.0887573964497044</v>
      </c>
    </row>
    <row r="3130" spans="52:52" x14ac:dyDescent="0.25">
      <c r="AZ3130" s="9">
        <v>3.5739644970414197</v>
      </c>
    </row>
    <row r="3131" spans="52:52" x14ac:dyDescent="0.25">
      <c r="AZ3131" s="9">
        <v>3.2899408284023663</v>
      </c>
    </row>
    <row r="3132" spans="52:52" x14ac:dyDescent="0.25">
      <c r="AZ3132" s="9">
        <v>4.165680473372781</v>
      </c>
    </row>
    <row r="3133" spans="52:52" x14ac:dyDescent="0.25">
      <c r="AZ3133" s="9">
        <v>2.556213017751479</v>
      </c>
    </row>
    <row r="3134" spans="52:52" x14ac:dyDescent="0.25">
      <c r="AZ3134" s="9">
        <v>0.18934911242603542</v>
      </c>
    </row>
    <row r="3135" spans="52:52" x14ac:dyDescent="0.25">
      <c r="AZ3135" s="9">
        <v>4.4733727810650885</v>
      </c>
    </row>
    <row r="3136" spans="52:52" x14ac:dyDescent="0.25">
      <c r="AZ3136" s="9">
        <v>1.6804733727810648</v>
      </c>
    </row>
    <row r="3137" spans="52:52" x14ac:dyDescent="0.25">
      <c r="AZ3137" s="9">
        <v>4.5207100591715967</v>
      </c>
    </row>
    <row r="3138" spans="52:52" x14ac:dyDescent="0.25">
      <c r="AZ3138" s="9">
        <v>3.9053254437869818</v>
      </c>
    </row>
    <row r="3139" spans="52:52" x14ac:dyDescent="0.25">
      <c r="AZ3139" s="9">
        <v>4.2366863905325438</v>
      </c>
    </row>
    <row r="3140" spans="52:52" x14ac:dyDescent="0.25">
      <c r="AZ3140" s="9">
        <v>3.8343195266272181</v>
      </c>
    </row>
    <row r="3141" spans="52:52" x14ac:dyDescent="0.25">
      <c r="AZ3141" s="9">
        <v>5.0887573964497044</v>
      </c>
    </row>
    <row r="3142" spans="52:52" x14ac:dyDescent="0.25">
      <c r="AZ3142" s="9">
        <v>3.5739644970414197</v>
      </c>
    </row>
    <row r="3143" spans="52:52" x14ac:dyDescent="0.25">
      <c r="AZ3143" s="9">
        <v>3.2899408284023663</v>
      </c>
    </row>
    <row r="3144" spans="52:52" x14ac:dyDescent="0.25">
      <c r="AZ3144" s="9">
        <v>4.165680473372781</v>
      </c>
    </row>
    <row r="3145" spans="52:52" x14ac:dyDescent="0.25">
      <c r="AZ3145" s="9">
        <v>2.556213017751479</v>
      </c>
    </row>
    <row r="3146" spans="52:52" x14ac:dyDescent="0.25">
      <c r="AZ3146" s="9">
        <v>0.18934911242603542</v>
      </c>
    </row>
    <row r="3147" spans="52:52" x14ac:dyDescent="0.25">
      <c r="AZ3147" s="9">
        <v>4.4733727810650885</v>
      </c>
    </row>
    <row r="3148" spans="52:52" x14ac:dyDescent="0.25">
      <c r="AZ3148" s="9">
        <v>1.6804733727810648</v>
      </c>
    </row>
    <row r="3149" spans="52:52" x14ac:dyDescent="0.25">
      <c r="AZ3149" s="9">
        <v>4.5207100591715967</v>
      </c>
    </row>
    <row r="3150" spans="52:52" x14ac:dyDescent="0.25">
      <c r="AZ3150" s="9">
        <v>3.9053254437869818</v>
      </c>
    </row>
    <row r="3151" spans="52:52" x14ac:dyDescent="0.25">
      <c r="AZ3151" s="9">
        <v>4.2366863905325438</v>
      </c>
    </row>
    <row r="3152" spans="52:52" x14ac:dyDescent="0.25">
      <c r="AZ3152" s="9">
        <v>3.8343195266272181</v>
      </c>
    </row>
    <row r="3153" spans="52:52" x14ac:dyDescent="0.25">
      <c r="AZ3153" s="9">
        <v>5.0887573964497044</v>
      </c>
    </row>
    <row r="3154" spans="52:52" x14ac:dyDescent="0.25">
      <c r="AZ3154" s="9">
        <v>3.5739644970414197</v>
      </c>
    </row>
    <row r="3155" spans="52:52" x14ac:dyDescent="0.25">
      <c r="AZ3155" s="9">
        <v>3.2899408284023663</v>
      </c>
    </row>
    <row r="3156" spans="52:52" x14ac:dyDescent="0.25">
      <c r="AZ3156" s="9">
        <v>4.165680473372781</v>
      </c>
    </row>
    <row r="3157" spans="52:52" x14ac:dyDescent="0.25">
      <c r="AZ3157" s="9">
        <v>2.556213017751479</v>
      </c>
    </row>
    <row r="3158" spans="52:52" x14ac:dyDescent="0.25">
      <c r="AZ3158" s="9">
        <v>0.18934911242603542</v>
      </c>
    </row>
    <row r="3159" spans="52:52" x14ac:dyDescent="0.25">
      <c r="AZ3159" s="9">
        <v>4.4733727810650885</v>
      </c>
    </row>
    <row r="3160" spans="52:52" x14ac:dyDescent="0.25">
      <c r="AZ3160" s="9">
        <v>1.6804733727810648</v>
      </c>
    </row>
    <row r="3161" spans="52:52" x14ac:dyDescent="0.25">
      <c r="AZ3161" s="9">
        <v>4.5207100591715967</v>
      </c>
    </row>
    <row r="3162" spans="52:52" x14ac:dyDescent="0.25">
      <c r="AZ3162" s="9">
        <v>3.9053254437869818</v>
      </c>
    </row>
    <row r="3163" spans="52:52" x14ac:dyDescent="0.25">
      <c r="AZ3163" s="9">
        <v>4.2366863905325438</v>
      </c>
    </row>
    <row r="3164" spans="52:52" x14ac:dyDescent="0.25">
      <c r="AZ3164" s="9">
        <v>3.8343195266272181</v>
      </c>
    </row>
    <row r="3165" spans="52:52" x14ac:dyDescent="0.25">
      <c r="AZ3165" s="9">
        <v>5.0887573964497044</v>
      </c>
    </row>
    <row r="3166" spans="52:52" x14ac:dyDescent="0.25">
      <c r="AZ3166" s="9">
        <v>3.5739644970414197</v>
      </c>
    </row>
    <row r="3167" spans="52:52" x14ac:dyDescent="0.25">
      <c r="AZ3167" s="9">
        <v>3.2899408284023663</v>
      </c>
    </row>
    <row r="3168" spans="52:52" x14ac:dyDescent="0.25">
      <c r="AZ3168" s="9">
        <v>4.165680473372781</v>
      </c>
    </row>
    <row r="3169" spans="52:52" x14ac:dyDescent="0.25">
      <c r="AZ3169" s="9">
        <v>2.556213017751479</v>
      </c>
    </row>
    <row r="3170" spans="52:52" x14ac:dyDescent="0.25">
      <c r="AZ3170" s="9">
        <v>0.18934911242603542</v>
      </c>
    </row>
    <row r="3171" spans="52:52" x14ac:dyDescent="0.25">
      <c r="AZ3171" s="9">
        <v>4.4733727810650885</v>
      </c>
    </row>
    <row r="3172" spans="52:52" x14ac:dyDescent="0.25">
      <c r="AZ3172" s="9">
        <v>1.6804733727810648</v>
      </c>
    </row>
    <row r="3173" spans="52:52" x14ac:dyDescent="0.25">
      <c r="AZ3173" s="9">
        <v>4.5207100591715967</v>
      </c>
    </row>
    <row r="3174" spans="52:52" x14ac:dyDescent="0.25">
      <c r="AZ3174" s="9">
        <v>3.9053254437869818</v>
      </c>
    </row>
    <row r="3175" spans="52:52" x14ac:dyDescent="0.25">
      <c r="AZ3175" s="9">
        <v>4.2366863905325438</v>
      </c>
    </row>
    <row r="3176" spans="52:52" x14ac:dyDescent="0.25">
      <c r="AZ3176" s="9">
        <v>3.8343195266272181</v>
      </c>
    </row>
    <row r="3177" spans="52:52" x14ac:dyDescent="0.25">
      <c r="AZ3177" s="9">
        <v>5.0887573964497044</v>
      </c>
    </row>
    <row r="3178" spans="52:52" x14ac:dyDescent="0.25">
      <c r="AZ3178" s="9">
        <v>3.5739644970414197</v>
      </c>
    </row>
    <row r="3179" spans="52:52" x14ac:dyDescent="0.25">
      <c r="AZ3179" s="9">
        <v>3.2899408284023663</v>
      </c>
    </row>
    <row r="3180" spans="52:52" x14ac:dyDescent="0.25">
      <c r="AZ3180" s="9">
        <v>4.165680473372781</v>
      </c>
    </row>
    <row r="3181" spans="52:52" x14ac:dyDescent="0.25">
      <c r="AZ3181" s="9">
        <v>2.556213017751479</v>
      </c>
    </row>
    <row r="3182" spans="52:52" x14ac:dyDescent="0.25">
      <c r="AZ3182" s="9">
        <v>0.18934911242603542</v>
      </c>
    </row>
    <row r="3183" spans="52:52" x14ac:dyDescent="0.25">
      <c r="AZ3183" s="9">
        <v>4.4733727810650885</v>
      </c>
    </row>
    <row r="3184" spans="52:52" x14ac:dyDescent="0.25">
      <c r="AZ3184" s="9">
        <v>1.6804733727810648</v>
      </c>
    </row>
    <row r="3185" spans="52:52" x14ac:dyDescent="0.25">
      <c r="AZ3185" s="9">
        <v>4.5207100591715967</v>
      </c>
    </row>
    <row r="3186" spans="52:52" x14ac:dyDescent="0.25">
      <c r="AZ3186" s="9">
        <v>3.9053254437869818</v>
      </c>
    </row>
    <row r="3187" spans="52:52" x14ac:dyDescent="0.25">
      <c r="AZ3187" s="9">
        <v>4.2366863905325438</v>
      </c>
    </row>
    <row r="3188" spans="52:52" x14ac:dyDescent="0.25">
      <c r="AZ3188" s="9">
        <v>3.8343195266272181</v>
      </c>
    </row>
    <row r="3189" spans="52:52" x14ac:dyDescent="0.25">
      <c r="AZ3189" s="9">
        <v>5.0887573964497044</v>
      </c>
    </row>
    <row r="3190" spans="52:52" x14ac:dyDescent="0.25">
      <c r="AZ3190" s="9">
        <v>3.5739644970414197</v>
      </c>
    </row>
    <row r="3191" spans="52:52" x14ac:dyDescent="0.25">
      <c r="AZ3191" s="9">
        <v>3.2899408284023663</v>
      </c>
    </row>
    <row r="3192" spans="52:52" x14ac:dyDescent="0.25">
      <c r="AZ3192" s="9">
        <v>4.165680473372781</v>
      </c>
    </row>
    <row r="3193" spans="52:52" x14ac:dyDescent="0.25">
      <c r="AZ3193" s="9">
        <v>2.556213017751479</v>
      </c>
    </row>
    <row r="3194" spans="52:52" x14ac:dyDescent="0.25">
      <c r="AZ3194" s="9">
        <v>0.18934911242603542</v>
      </c>
    </row>
    <row r="3195" spans="52:52" x14ac:dyDescent="0.25">
      <c r="AZ3195" s="9">
        <v>4.4733727810650885</v>
      </c>
    </row>
    <row r="3196" spans="52:52" x14ac:dyDescent="0.25">
      <c r="AZ3196" s="9">
        <v>1.6804733727810648</v>
      </c>
    </row>
    <row r="3197" spans="52:52" x14ac:dyDescent="0.25">
      <c r="AZ3197" s="9">
        <v>4.5207100591715967</v>
      </c>
    </row>
    <row r="3198" spans="52:52" x14ac:dyDescent="0.25">
      <c r="AZ3198" s="9">
        <v>3.9053254437869818</v>
      </c>
    </row>
    <row r="3199" spans="52:52" x14ac:dyDescent="0.25">
      <c r="AZ3199" s="9">
        <v>4.2366863905325438</v>
      </c>
    </row>
    <row r="3200" spans="52:52" x14ac:dyDescent="0.25">
      <c r="AZ3200" s="9">
        <v>3.8343195266272181</v>
      </c>
    </row>
    <row r="3201" spans="52:52" x14ac:dyDescent="0.25">
      <c r="AZ3201" s="9">
        <v>5.0887573964497044</v>
      </c>
    </row>
    <row r="3202" spans="52:52" x14ac:dyDescent="0.25">
      <c r="AZ3202" s="9">
        <v>3.5739644970414197</v>
      </c>
    </row>
    <row r="3203" spans="52:52" x14ac:dyDescent="0.25">
      <c r="AZ3203" s="9">
        <v>3.2899408284023663</v>
      </c>
    </row>
    <row r="3204" spans="52:52" x14ac:dyDescent="0.25">
      <c r="AZ3204" s="9">
        <v>4.165680473372781</v>
      </c>
    </row>
    <row r="3205" spans="52:52" x14ac:dyDescent="0.25">
      <c r="AZ3205" s="9">
        <v>2.556213017751479</v>
      </c>
    </row>
    <row r="3206" spans="52:52" x14ac:dyDescent="0.25">
      <c r="AZ3206" s="9">
        <v>0.18934911242603542</v>
      </c>
    </row>
    <row r="3207" spans="52:52" x14ac:dyDescent="0.25">
      <c r="AZ3207" s="9">
        <v>4.4733727810650885</v>
      </c>
    </row>
    <row r="3208" spans="52:52" x14ac:dyDescent="0.25">
      <c r="AZ3208" s="9">
        <v>1.6804733727810648</v>
      </c>
    </row>
    <row r="3209" spans="52:52" x14ac:dyDescent="0.25">
      <c r="AZ3209" s="9">
        <v>4.5207100591715967</v>
      </c>
    </row>
    <row r="3210" spans="52:52" x14ac:dyDescent="0.25">
      <c r="AZ3210" s="9">
        <v>3.9053254437869818</v>
      </c>
    </row>
    <row r="3211" spans="52:52" x14ac:dyDescent="0.25">
      <c r="AZ3211" s="9">
        <v>4.2366863905325438</v>
      </c>
    </row>
    <row r="3212" spans="52:52" x14ac:dyDescent="0.25">
      <c r="AZ3212" s="9">
        <v>3.8343195266272181</v>
      </c>
    </row>
    <row r="3213" spans="52:52" x14ac:dyDescent="0.25">
      <c r="AZ3213" s="9">
        <v>5.0887573964497044</v>
      </c>
    </row>
    <row r="3214" spans="52:52" x14ac:dyDescent="0.25">
      <c r="AZ3214" s="9">
        <v>3.5739644970414197</v>
      </c>
    </row>
    <row r="3215" spans="52:52" x14ac:dyDescent="0.25">
      <c r="AZ3215" s="9">
        <v>3.2899408284023663</v>
      </c>
    </row>
    <row r="3216" spans="52:52" x14ac:dyDescent="0.25">
      <c r="AZ3216" s="9">
        <v>4.165680473372781</v>
      </c>
    </row>
    <row r="3217" spans="52:52" x14ac:dyDescent="0.25">
      <c r="AZ3217" s="9">
        <v>2.556213017751479</v>
      </c>
    </row>
    <row r="3218" spans="52:52" x14ac:dyDescent="0.25">
      <c r="AZ3218" s="9">
        <v>0.18934911242603542</v>
      </c>
    </row>
    <row r="3219" spans="52:52" x14ac:dyDescent="0.25">
      <c r="AZ3219" s="9">
        <v>4.4733727810650885</v>
      </c>
    </row>
    <row r="3220" spans="52:52" x14ac:dyDescent="0.25">
      <c r="AZ3220" s="9">
        <v>1.6804733727810648</v>
      </c>
    </row>
    <row r="3221" spans="52:52" x14ac:dyDescent="0.25">
      <c r="AZ3221" s="9">
        <v>4.5207100591715967</v>
      </c>
    </row>
    <row r="3222" spans="52:52" x14ac:dyDescent="0.25">
      <c r="AZ3222" s="9">
        <v>3.9053254437869818</v>
      </c>
    </row>
    <row r="3223" spans="52:52" x14ac:dyDescent="0.25">
      <c r="AZ3223" s="9">
        <v>4.2366863905325438</v>
      </c>
    </row>
    <row r="3224" spans="52:52" x14ac:dyDescent="0.25">
      <c r="AZ3224" s="9">
        <v>3.8343195266272181</v>
      </c>
    </row>
    <row r="3225" spans="52:52" x14ac:dyDescent="0.25">
      <c r="AZ3225" s="9">
        <v>5.0887573964497044</v>
      </c>
    </row>
    <row r="3226" spans="52:52" x14ac:dyDescent="0.25">
      <c r="AZ3226" s="9">
        <v>3.5739644970414197</v>
      </c>
    </row>
    <row r="3227" spans="52:52" x14ac:dyDescent="0.25">
      <c r="AZ3227" s="9">
        <v>3.2899408284023663</v>
      </c>
    </row>
    <row r="3228" spans="52:52" x14ac:dyDescent="0.25">
      <c r="AZ3228" s="9">
        <v>4.165680473372781</v>
      </c>
    </row>
    <row r="3229" spans="52:52" x14ac:dyDescent="0.25">
      <c r="AZ3229" s="9">
        <v>2.556213017751479</v>
      </c>
    </row>
    <row r="3230" spans="52:52" x14ac:dyDescent="0.25">
      <c r="AZ3230" s="9">
        <v>0.18934911242603542</v>
      </c>
    </row>
    <row r="3231" spans="52:52" x14ac:dyDescent="0.25">
      <c r="AZ3231" s="9">
        <v>4.4733727810650885</v>
      </c>
    </row>
    <row r="3232" spans="52:52" x14ac:dyDescent="0.25">
      <c r="AZ3232" s="9">
        <v>1.6804733727810648</v>
      </c>
    </row>
    <row r="3233" spans="52:52" x14ac:dyDescent="0.25">
      <c r="AZ3233" s="9">
        <v>4.5207100591715967</v>
      </c>
    </row>
    <row r="3234" spans="52:52" x14ac:dyDescent="0.25">
      <c r="AZ3234" s="9">
        <v>3.9053254437869818</v>
      </c>
    </row>
    <row r="3235" spans="52:52" x14ac:dyDescent="0.25">
      <c r="AZ3235" s="9">
        <v>4.2366863905325438</v>
      </c>
    </row>
    <row r="3236" spans="52:52" x14ac:dyDescent="0.25">
      <c r="AZ3236" s="9">
        <v>3.8343195266272181</v>
      </c>
    </row>
    <row r="3237" spans="52:52" x14ac:dyDescent="0.25">
      <c r="AZ3237" s="9">
        <v>5.0887573964497044</v>
      </c>
    </row>
    <row r="3238" spans="52:52" x14ac:dyDescent="0.25">
      <c r="AZ3238" s="9">
        <v>3.5739644970414197</v>
      </c>
    </row>
    <row r="3239" spans="52:52" x14ac:dyDescent="0.25">
      <c r="AZ3239" s="9">
        <v>3.2899408284023663</v>
      </c>
    </row>
    <row r="3240" spans="52:52" x14ac:dyDescent="0.25">
      <c r="AZ3240" s="9">
        <v>4.165680473372781</v>
      </c>
    </row>
    <row r="3241" spans="52:52" x14ac:dyDescent="0.25">
      <c r="AZ3241" s="9">
        <v>2.556213017751479</v>
      </c>
    </row>
    <row r="3242" spans="52:52" x14ac:dyDescent="0.25">
      <c r="AZ3242" s="9">
        <v>0.18934911242603542</v>
      </c>
    </row>
    <row r="3243" spans="52:52" x14ac:dyDescent="0.25">
      <c r="AZ3243" s="9">
        <v>4.4733727810650885</v>
      </c>
    </row>
    <row r="3244" spans="52:52" x14ac:dyDescent="0.25">
      <c r="AZ3244" s="9">
        <v>1.6804733727810648</v>
      </c>
    </row>
    <row r="3245" spans="52:52" x14ac:dyDescent="0.25">
      <c r="AZ3245" s="9">
        <v>4.5207100591715967</v>
      </c>
    </row>
    <row r="3246" spans="52:52" x14ac:dyDescent="0.25">
      <c r="AZ3246" s="9">
        <v>3.9053254437869818</v>
      </c>
    </row>
    <row r="3247" spans="52:52" x14ac:dyDescent="0.25">
      <c r="AZ3247" s="9">
        <v>4.2366863905325438</v>
      </c>
    </row>
    <row r="3248" spans="52:52" x14ac:dyDescent="0.25">
      <c r="AZ3248" s="9">
        <v>3.8343195266272181</v>
      </c>
    </row>
    <row r="3249" spans="52:52" x14ac:dyDescent="0.25">
      <c r="AZ3249" s="9">
        <v>5.0887573964497044</v>
      </c>
    </row>
    <row r="3250" spans="52:52" x14ac:dyDescent="0.25">
      <c r="AZ3250" s="9">
        <v>3.5739644970414197</v>
      </c>
    </row>
    <row r="3251" spans="52:52" x14ac:dyDescent="0.25">
      <c r="AZ3251" s="9">
        <v>3.2899408284023663</v>
      </c>
    </row>
    <row r="3252" spans="52:52" x14ac:dyDescent="0.25">
      <c r="AZ3252" s="9">
        <v>4.165680473372781</v>
      </c>
    </row>
    <row r="3253" spans="52:52" x14ac:dyDescent="0.25">
      <c r="AZ3253" s="9">
        <v>2.556213017751479</v>
      </c>
    </row>
    <row r="3254" spans="52:52" x14ac:dyDescent="0.25">
      <c r="AZ3254" s="9">
        <v>0.18934911242603542</v>
      </c>
    </row>
    <row r="3255" spans="52:52" x14ac:dyDescent="0.25">
      <c r="AZ3255" s="9">
        <v>4.4733727810650885</v>
      </c>
    </row>
    <row r="3256" spans="52:52" x14ac:dyDescent="0.25">
      <c r="AZ3256" s="9">
        <v>1.6804733727810648</v>
      </c>
    </row>
    <row r="3257" spans="52:52" x14ac:dyDescent="0.25">
      <c r="AZ3257" s="9">
        <v>4.5207100591715967</v>
      </c>
    </row>
    <row r="3258" spans="52:52" x14ac:dyDescent="0.25">
      <c r="AZ3258" s="9">
        <v>3.9053254437869818</v>
      </c>
    </row>
    <row r="3259" spans="52:52" x14ac:dyDescent="0.25">
      <c r="AZ3259" s="9">
        <v>4.2366863905325438</v>
      </c>
    </row>
    <row r="3260" spans="52:52" x14ac:dyDescent="0.25">
      <c r="AZ3260" s="9">
        <v>3.8343195266272181</v>
      </c>
    </row>
    <row r="3261" spans="52:52" x14ac:dyDescent="0.25">
      <c r="AZ3261" s="9">
        <v>5.0887573964497044</v>
      </c>
    </row>
    <row r="3262" spans="52:52" x14ac:dyDescent="0.25">
      <c r="AZ3262" s="9">
        <v>3.5739644970414197</v>
      </c>
    </row>
    <row r="3263" spans="52:52" x14ac:dyDescent="0.25">
      <c r="AZ3263" s="9">
        <v>3.2899408284023663</v>
      </c>
    </row>
    <row r="3264" spans="52:52" x14ac:dyDescent="0.25">
      <c r="AZ3264" s="9">
        <v>4.165680473372781</v>
      </c>
    </row>
    <row r="3265" spans="52:52" x14ac:dyDescent="0.25">
      <c r="AZ3265" s="9">
        <v>2.556213017751479</v>
      </c>
    </row>
    <row r="3266" spans="52:52" x14ac:dyDescent="0.25">
      <c r="AZ3266" s="9">
        <v>0.18934911242603542</v>
      </c>
    </row>
    <row r="3267" spans="52:52" x14ac:dyDescent="0.25">
      <c r="AZ3267" s="9">
        <v>4.4733727810650885</v>
      </c>
    </row>
    <row r="3268" spans="52:52" x14ac:dyDescent="0.25">
      <c r="AZ3268" s="9">
        <v>1.6804733727810648</v>
      </c>
    </row>
    <row r="3269" spans="52:52" x14ac:dyDescent="0.25">
      <c r="AZ3269" s="9">
        <v>4.5207100591715967</v>
      </c>
    </row>
    <row r="3270" spans="52:52" x14ac:dyDescent="0.25">
      <c r="AZ3270" s="9">
        <v>3.9053254437869818</v>
      </c>
    </row>
    <row r="3271" spans="52:52" x14ac:dyDescent="0.25">
      <c r="AZ3271" s="9">
        <v>4.2366863905325438</v>
      </c>
    </row>
    <row r="3272" spans="52:52" x14ac:dyDescent="0.25">
      <c r="AZ3272" s="9">
        <v>3.8343195266272181</v>
      </c>
    </row>
    <row r="3273" spans="52:52" x14ac:dyDescent="0.25">
      <c r="AZ3273" s="9">
        <v>5.0887573964497044</v>
      </c>
    </row>
    <row r="3274" spans="52:52" x14ac:dyDescent="0.25">
      <c r="AZ3274" s="9">
        <v>3.5739644970414197</v>
      </c>
    </row>
    <row r="3275" spans="52:52" x14ac:dyDescent="0.25">
      <c r="AZ3275" s="9">
        <v>3.2899408284023663</v>
      </c>
    </row>
    <row r="3276" spans="52:52" x14ac:dyDescent="0.25">
      <c r="AZ3276" s="9">
        <v>4.165680473372781</v>
      </c>
    </row>
    <row r="3277" spans="52:52" x14ac:dyDescent="0.25">
      <c r="AZ3277" s="9">
        <v>2.556213017751479</v>
      </c>
    </row>
    <row r="3278" spans="52:52" x14ac:dyDescent="0.25">
      <c r="AZ3278" s="9">
        <v>0.18934911242603542</v>
      </c>
    </row>
    <row r="3279" spans="52:52" x14ac:dyDescent="0.25">
      <c r="AZ3279" s="9">
        <v>4.4733727810650885</v>
      </c>
    </row>
    <row r="3280" spans="52:52" x14ac:dyDescent="0.25">
      <c r="AZ3280" s="9">
        <v>1.6804733727810648</v>
      </c>
    </row>
    <row r="3281" spans="52:52" x14ac:dyDescent="0.25">
      <c r="AZ3281" s="9">
        <v>4.5207100591715967</v>
      </c>
    </row>
    <row r="3282" spans="52:52" x14ac:dyDescent="0.25">
      <c r="AZ3282" s="9">
        <v>3.9053254437869818</v>
      </c>
    </row>
    <row r="3283" spans="52:52" x14ac:dyDescent="0.25">
      <c r="AZ3283" s="9">
        <v>4.2366863905325438</v>
      </c>
    </row>
    <row r="3284" spans="52:52" x14ac:dyDescent="0.25">
      <c r="AZ3284" s="9">
        <v>3.8343195266272181</v>
      </c>
    </row>
    <row r="3285" spans="52:52" x14ac:dyDescent="0.25">
      <c r="AZ3285" s="9">
        <v>5.0887573964497044</v>
      </c>
    </row>
    <row r="3286" spans="52:52" x14ac:dyDescent="0.25">
      <c r="AZ3286" s="9">
        <v>3.5739644970414197</v>
      </c>
    </row>
    <row r="3287" spans="52:52" x14ac:dyDescent="0.25">
      <c r="AZ3287" s="9">
        <v>3.2899408284023663</v>
      </c>
    </row>
    <row r="3288" spans="52:52" x14ac:dyDescent="0.25">
      <c r="AZ3288" s="9">
        <v>4.165680473372781</v>
      </c>
    </row>
    <row r="3289" spans="52:52" x14ac:dyDescent="0.25">
      <c r="AZ3289" s="9">
        <v>2.556213017751479</v>
      </c>
    </row>
    <row r="3290" spans="52:52" x14ac:dyDescent="0.25">
      <c r="AZ3290" s="9">
        <v>0.18934911242603542</v>
      </c>
    </row>
    <row r="3291" spans="52:52" x14ac:dyDescent="0.25">
      <c r="AZ3291" s="9">
        <v>4.4733727810650885</v>
      </c>
    </row>
    <row r="3292" spans="52:52" x14ac:dyDescent="0.25">
      <c r="AZ3292" s="9">
        <v>1.6804733727810648</v>
      </c>
    </row>
    <row r="3293" spans="52:52" x14ac:dyDescent="0.25">
      <c r="AZ3293" s="9">
        <v>4.5207100591715967</v>
      </c>
    </row>
    <row r="3294" spans="52:52" x14ac:dyDescent="0.25">
      <c r="AZ3294" s="9">
        <v>3.9053254437869818</v>
      </c>
    </row>
    <row r="3295" spans="52:52" x14ac:dyDescent="0.25">
      <c r="AZ3295" s="9">
        <v>4.2366863905325438</v>
      </c>
    </row>
    <row r="3296" spans="52:52" x14ac:dyDescent="0.25">
      <c r="AZ3296" s="9">
        <v>3.8343195266272181</v>
      </c>
    </row>
    <row r="3297" spans="52:52" x14ac:dyDescent="0.25">
      <c r="AZ3297" s="9">
        <v>5.0887573964497044</v>
      </c>
    </row>
    <row r="3298" spans="52:52" x14ac:dyDescent="0.25">
      <c r="AZ3298" s="9">
        <v>3.5739644970414197</v>
      </c>
    </row>
    <row r="3299" spans="52:52" x14ac:dyDescent="0.25">
      <c r="AZ3299" s="9">
        <v>3.2899408284023663</v>
      </c>
    </row>
    <row r="3300" spans="52:52" x14ac:dyDescent="0.25">
      <c r="AZ3300" s="9">
        <v>4.165680473372781</v>
      </c>
    </row>
    <row r="3301" spans="52:52" x14ac:dyDescent="0.25">
      <c r="AZ3301" s="9">
        <v>2.556213017751479</v>
      </c>
    </row>
    <row r="3302" spans="52:52" x14ac:dyDescent="0.25">
      <c r="AZ3302" s="9">
        <v>0.18934911242603542</v>
      </c>
    </row>
    <row r="3303" spans="52:52" x14ac:dyDescent="0.25">
      <c r="AZ3303" s="9">
        <v>4.4733727810650885</v>
      </c>
    </row>
    <row r="3304" spans="52:52" x14ac:dyDescent="0.25">
      <c r="AZ3304" s="9">
        <v>1.6804733727810648</v>
      </c>
    </row>
    <row r="3305" spans="52:52" x14ac:dyDescent="0.25">
      <c r="AZ3305" s="9">
        <v>4.5207100591715967</v>
      </c>
    </row>
    <row r="3306" spans="52:52" x14ac:dyDescent="0.25">
      <c r="AZ3306" s="9">
        <v>3.9053254437869818</v>
      </c>
    </row>
    <row r="3307" spans="52:52" x14ac:dyDescent="0.25">
      <c r="AZ3307" s="9">
        <v>4.2366863905325438</v>
      </c>
    </row>
    <row r="3308" spans="52:52" x14ac:dyDescent="0.25">
      <c r="AZ3308" s="9">
        <v>3.8343195266272181</v>
      </c>
    </row>
    <row r="3309" spans="52:52" x14ac:dyDescent="0.25">
      <c r="AZ3309" s="9">
        <v>5.0887573964497044</v>
      </c>
    </row>
    <row r="3310" spans="52:52" x14ac:dyDescent="0.25">
      <c r="AZ3310" s="9">
        <v>3.5739644970414197</v>
      </c>
    </row>
    <row r="3311" spans="52:52" x14ac:dyDescent="0.25">
      <c r="AZ3311" s="9">
        <v>3.2899408284023663</v>
      </c>
    </row>
    <row r="3312" spans="52:52" x14ac:dyDescent="0.25">
      <c r="AZ3312" s="9">
        <v>4.165680473372781</v>
      </c>
    </row>
    <row r="3313" spans="52:52" x14ac:dyDescent="0.25">
      <c r="AZ3313" s="9">
        <v>2.556213017751479</v>
      </c>
    </row>
    <row r="3314" spans="52:52" x14ac:dyDescent="0.25">
      <c r="AZ3314" s="9">
        <v>0.18934911242603542</v>
      </c>
    </row>
    <row r="3315" spans="52:52" x14ac:dyDescent="0.25">
      <c r="AZ3315" s="9">
        <v>4.4733727810650885</v>
      </c>
    </row>
    <row r="3316" spans="52:52" x14ac:dyDescent="0.25">
      <c r="AZ3316" s="9">
        <v>1.6804733727810648</v>
      </c>
    </row>
    <row r="3317" spans="52:52" x14ac:dyDescent="0.25">
      <c r="AZ3317" s="9">
        <v>4.5207100591715967</v>
      </c>
    </row>
    <row r="3318" spans="52:52" x14ac:dyDescent="0.25">
      <c r="AZ3318" s="9">
        <v>3.9053254437869818</v>
      </c>
    </row>
    <row r="3319" spans="52:52" x14ac:dyDescent="0.25">
      <c r="AZ3319" s="9">
        <v>4.2366863905325438</v>
      </c>
    </row>
    <row r="3320" spans="52:52" x14ac:dyDescent="0.25">
      <c r="AZ3320" s="9">
        <v>3.8343195266272181</v>
      </c>
    </row>
    <row r="3321" spans="52:52" x14ac:dyDescent="0.25">
      <c r="AZ3321" s="9">
        <v>5.0887573964497044</v>
      </c>
    </row>
    <row r="3322" spans="52:52" x14ac:dyDescent="0.25">
      <c r="AZ3322" s="9">
        <v>3.5739644970414197</v>
      </c>
    </row>
    <row r="3323" spans="52:52" x14ac:dyDescent="0.25">
      <c r="AZ3323" s="9">
        <v>3.2899408284023663</v>
      </c>
    </row>
    <row r="3324" spans="52:52" x14ac:dyDescent="0.25">
      <c r="AZ3324" s="9">
        <v>4.165680473372781</v>
      </c>
    </row>
    <row r="3325" spans="52:52" x14ac:dyDescent="0.25">
      <c r="AZ3325" s="9">
        <v>2.556213017751479</v>
      </c>
    </row>
    <row r="3326" spans="52:52" x14ac:dyDescent="0.25">
      <c r="AZ3326" s="9">
        <v>0.18934911242603542</v>
      </c>
    </row>
    <row r="3327" spans="52:52" x14ac:dyDescent="0.25">
      <c r="AZ3327" s="9">
        <v>4.4733727810650885</v>
      </c>
    </row>
    <row r="3328" spans="52:52" x14ac:dyDescent="0.25">
      <c r="AZ3328" s="9">
        <v>1.6804733727810648</v>
      </c>
    </row>
    <row r="3329" spans="52:52" x14ac:dyDescent="0.25">
      <c r="AZ3329" s="9">
        <v>4.5207100591715967</v>
      </c>
    </row>
    <row r="3330" spans="52:52" x14ac:dyDescent="0.25">
      <c r="AZ3330" s="9">
        <v>3.9053254437869818</v>
      </c>
    </row>
    <row r="3331" spans="52:52" x14ac:dyDescent="0.25">
      <c r="AZ3331" s="9">
        <v>4.2366863905325438</v>
      </c>
    </row>
    <row r="3332" spans="52:52" x14ac:dyDescent="0.25">
      <c r="AZ3332" s="9">
        <v>3.8343195266272181</v>
      </c>
    </row>
    <row r="3333" spans="52:52" x14ac:dyDescent="0.25">
      <c r="AZ3333" s="9">
        <v>5.0887573964497044</v>
      </c>
    </row>
    <row r="3334" spans="52:52" x14ac:dyDescent="0.25">
      <c r="AZ3334" s="9">
        <v>3.5739644970414197</v>
      </c>
    </row>
    <row r="3335" spans="52:52" x14ac:dyDescent="0.25">
      <c r="AZ3335" s="9">
        <v>3.2899408284023663</v>
      </c>
    </row>
    <row r="3336" spans="52:52" x14ac:dyDescent="0.25">
      <c r="AZ3336" s="9">
        <v>4.165680473372781</v>
      </c>
    </row>
    <row r="3337" spans="52:52" x14ac:dyDescent="0.25">
      <c r="AZ3337" s="9">
        <v>2.556213017751479</v>
      </c>
    </row>
    <row r="3338" spans="52:52" x14ac:dyDescent="0.25">
      <c r="AZ3338" s="9">
        <v>0.18934911242603542</v>
      </c>
    </row>
    <row r="3339" spans="52:52" x14ac:dyDescent="0.25">
      <c r="AZ3339" s="9">
        <v>4.4733727810650885</v>
      </c>
    </row>
    <row r="3340" spans="52:52" x14ac:dyDescent="0.25">
      <c r="AZ3340" s="9">
        <v>1.6804733727810648</v>
      </c>
    </row>
    <row r="3341" spans="52:52" x14ac:dyDescent="0.25">
      <c r="AZ3341" s="9">
        <v>4.5207100591715967</v>
      </c>
    </row>
    <row r="3342" spans="52:52" x14ac:dyDescent="0.25">
      <c r="AZ3342" s="9">
        <v>3.9053254437869818</v>
      </c>
    </row>
    <row r="3343" spans="52:52" x14ac:dyDescent="0.25">
      <c r="AZ3343" s="9">
        <v>4.2366863905325438</v>
      </c>
    </row>
    <row r="3344" spans="52:52" x14ac:dyDescent="0.25">
      <c r="AZ3344" s="9">
        <v>3.8343195266272181</v>
      </c>
    </row>
    <row r="3345" spans="52:52" x14ac:dyDescent="0.25">
      <c r="AZ3345" s="9">
        <v>5.0887573964497044</v>
      </c>
    </row>
    <row r="3346" spans="52:52" x14ac:dyDescent="0.25">
      <c r="AZ3346" s="9">
        <v>3.5739644970414197</v>
      </c>
    </row>
    <row r="3347" spans="52:52" x14ac:dyDescent="0.25">
      <c r="AZ3347" s="9">
        <v>3.2899408284023663</v>
      </c>
    </row>
    <row r="3348" spans="52:52" x14ac:dyDescent="0.25">
      <c r="AZ3348" s="9">
        <v>4.165680473372781</v>
      </c>
    </row>
    <row r="3349" spans="52:52" x14ac:dyDescent="0.25">
      <c r="AZ3349" s="9">
        <v>2.556213017751479</v>
      </c>
    </row>
    <row r="3350" spans="52:52" x14ac:dyDescent="0.25">
      <c r="AZ3350" s="9">
        <v>0.18934911242603542</v>
      </c>
    </row>
    <row r="3351" spans="52:52" x14ac:dyDescent="0.25">
      <c r="AZ3351" s="9">
        <v>4.4733727810650885</v>
      </c>
    </row>
    <row r="3352" spans="52:52" x14ac:dyDescent="0.25">
      <c r="AZ3352" s="9">
        <v>1.6804733727810648</v>
      </c>
    </row>
    <row r="3353" spans="52:52" x14ac:dyDescent="0.25">
      <c r="AZ3353" s="9">
        <v>4.5207100591715967</v>
      </c>
    </row>
    <row r="3354" spans="52:52" x14ac:dyDescent="0.25">
      <c r="AZ3354" s="9">
        <v>3.9053254437869818</v>
      </c>
    </row>
    <row r="3355" spans="52:52" x14ac:dyDescent="0.25">
      <c r="AZ3355" s="9">
        <v>4.2366863905325438</v>
      </c>
    </row>
    <row r="3356" spans="52:52" x14ac:dyDescent="0.25">
      <c r="AZ3356" s="9">
        <v>3.8343195266272181</v>
      </c>
    </row>
    <row r="3357" spans="52:52" x14ac:dyDescent="0.25">
      <c r="AZ3357" s="9">
        <v>5.0887573964497044</v>
      </c>
    </row>
    <row r="3358" spans="52:52" x14ac:dyDescent="0.25">
      <c r="AZ3358" s="9">
        <v>3.5739644970414197</v>
      </c>
    </row>
    <row r="3359" spans="52:52" x14ac:dyDescent="0.25">
      <c r="AZ3359" s="9">
        <v>3.2899408284023663</v>
      </c>
    </row>
    <row r="3360" spans="52:52" x14ac:dyDescent="0.25">
      <c r="AZ3360" s="9">
        <v>4.165680473372781</v>
      </c>
    </row>
    <row r="3361" spans="52:52" x14ac:dyDescent="0.25">
      <c r="AZ3361" s="9">
        <v>2.556213017751479</v>
      </c>
    </row>
    <row r="3362" spans="52:52" x14ac:dyDescent="0.25">
      <c r="AZ3362" s="9">
        <v>0.18934911242603542</v>
      </c>
    </row>
    <row r="3363" spans="52:52" x14ac:dyDescent="0.25">
      <c r="AZ3363" s="9">
        <v>4.4733727810650885</v>
      </c>
    </row>
    <row r="3364" spans="52:52" x14ac:dyDescent="0.25">
      <c r="AZ3364" s="9">
        <v>1.6804733727810648</v>
      </c>
    </row>
    <row r="3365" spans="52:52" x14ac:dyDescent="0.25">
      <c r="AZ3365" s="9">
        <v>4.5207100591715967</v>
      </c>
    </row>
    <row r="3366" spans="52:52" x14ac:dyDescent="0.25">
      <c r="AZ3366" s="9">
        <v>3.9053254437869818</v>
      </c>
    </row>
    <row r="3367" spans="52:52" x14ac:dyDescent="0.25">
      <c r="AZ3367" s="9">
        <v>4.2366863905325438</v>
      </c>
    </row>
    <row r="3368" spans="52:52" x14ac:dyDescent="0.25">
      <c r="AZ3368" s="9">
        <v>3.8343195266272181</v>
      </c>
    </row>
    <row r="3369" spans="52:52" x14ac:dyDescent="0.25">
      <c r="AZ3369" s="9">
        <v>5.0887573964497044</v>
      </c>
    </row>
    <row r="3370" spans="52:52" x14ac:dyDescent="0.25">
      <c r="AZ3370" s="9">
        <v>3.5739644970414197</v>
      </c>
    </row>
    <row r="3371" spans="52:52" x14ac:dyDescent="0.25">
      <c r="AZ3371" s="9">
        <v>3.2899408284023663</v>
      </c>
    </row>
    <row r="3372" spans="52:52" x14ac:dyDescent="0.25">
      <c r="AZ3372" s="9">
        <v>4.165680473372781</v>
      </c>
    </row>
    <row r="3373" spans="52:52" x14ac:dyDescent="0.25">
      <c r="AZ3373" s="9">
        <v>2.556213017751479</v>
      </c>
    </row>
    <row r="3374" spans="52:52" x14ac:dyDescent="0.25">
      <c r="AZ3374" s="9">
        <v>0.18934911242603542</v>
      </c>
    </row>
    <row r="3375" spans="52:52" x14ac:dyDescent="0.25">
      <c r="AZ3375" s="9">
        <v>4.4733727810650885</v>
      </c>
    </row>
    <row r="3376" spans="52:52" x14ac:dyDescent="0.25">
      <c r="AZ3376" s="9">
        <v>1.6804733727810648</v>
      </c>
    </row>
    <row r="3377" spans="52:52" x14ac:dyDescent="0.25">
      <c r="AZ3377" s="9">
        <v>4.5207100591715967</v>
      </c>
    </row>
    <row r="3378" spans="52:52" x14ac:dyDescent="0.25">
      <c r="AZ3378" s="9">
        <v>3.9053254437869818</v>
      </c>
    </row>
    <row r="3379" spans="52:52" x14ac:dyDescent="0.25">
      <c r="AZ3379" s="9">
        <v>4.2366863905325438</v>
      </c>
    </row>
    <row r="3380" spans="52:52" x14ac:dyDescent="0.25">
      <c r="AZ3380" s="9">
        <v>3.8343195266272181</v>
      </c>
    </row>
    <row r="3381" spans="52:52" x14ac:dyDescent="0.25">
      <c r="AZ3381" s="9">
        <v>5.0887573964497044</v>
      </c>
    </row>
    <row r="3382" spans="52:52" x14ac:dyDescent="0.25">
      <c r="AZ3382" s="9">
        <v>3.5739644970414197</v>
      </c>
    </row>
    <row r="3383" spans="52:52" x14ac:dyDescent="0.25">
      <c r="AZ3383" s="9">
        <v>3.2899408284023663</v>
      </c>
    </row>
    <row r="3384" spans="52:52" x14ac:dyDescent="0.25">
      <c r="AZ3384" s="9">
        <v>4.165680473372781</v>
      </c>
    </row>
    <row r="3385" spans="52:52" x14ac:dyDescent="0.25">
      <c r="AZ3385" s="9">
        <v>2.556213017751479</v>
      </c>
    </row>
    <row r="3386" spans="52:52" x14ac:dyDescent="0.25">
      <c r="AZ3386" s="9">
        <v>0.18934911242603542</v>
      </c>
    </row>
    <row r="3387" spans="52:52" x14ac:dyDescent="0.25">
      <c r="AZ3387" s="9">
        <v>4.4733727810650885</v>
      </c>
    </row>
    <row r="3388" spans="52:52" x14ac:dyDescent="0.25">
      <c r="AZ3388" s="9">
        <v>1.6804733727810648</v>
      </c>
    </row>
    <row r="3389" spans="52:52" x14ac:dyDescent="0.25">
      <c r="AZ3389" s="9">
        <v>4.5207100591715967</v>
      </c>
    </row>
    <row r="3390" spans="52:52" x14ac:dyDescent="0.25">
      <c r="AZ3390" s="9">
        <v>3.9053254437869818</v>
      </c>
    </row>
    <row r="3391" spans="52:52" x14ac:dyDescent="0.25">
      <c r="AZ3391" s="9">
        <v>4.2366863905325438</v>
      </c>
    </row>
    <row r="3392" spans="52:52" x14ac:dyDescent="0.25">
      <c r="AZ3392" s="9">
        <v>3.8343195266272181</v>
      </c>
    </row>
    <row r="3393" spans="52:52" x14ac:dyDescent="0.25">
      <c r="AZ3393" s="9">
        <v>5.0887573964497044</v>
      </c>
    </row>
    <row r="3394" spans="52:52" x14ac:dyDescent="0.25">
      <c r="AZ3394" s="9">
        <v>3.5739644970414197</v>
      </c>
    </row>
    <row r="3395" spans="52:52" x14ac:dyDescent="0.25">
      <c r="AZ3395" s="9">
        <v>3.2899408284023663</v>
      </c>
    </row>
    <row r="3396" spans="52:52" x14ac:dyDescent="0.25">
      <c r="AZ3396" s="9">
        <v>4.165680473372781</v>
      </c>
    </row>
    <row r="3397" spans="52:52" x14ac:dyDescent="0.25">
      <c r="AZ3397" s="9">
        <v>2.556213017751479</v>
      </c>
    </row>
    <row r="3398" spans="52:52" x14ac:dyDescent="0.25">
      <c r="AZ3398" s="9">
        <v>0.18934911242603542</v>
      </c>
    </row>
    <row r="3399" spans="52:52" x14ac:dyDescent="0.25">
      <c r="AZ3399" s="9">
        <v>4.4733727810650885</v>
      </c>
    </row>
    <row r="3400" spans="52:52" x14ac:dyDescent="0.25">
      <c r="AZ3400" s="9">
        <v>1.6804733727810648</v>
      </c>
    </row>
    <row r="3401" spans="52:52" x14ac:dyDescent="0.25">
      <c r="AZ3401" s="9">
        <v>4.5207100591715967</v>
      </c>
    </row>
    <row r="3402" spans="52:52" x14ac:dyDescent="0.25">
      <c r="AZ3402" s="9">
        <v>3.9053254437869818</v>
      </c>
    </row>
    <row r="3403" spans="52:52" x14ac:dyDescent="0.25">
      <c r="AZ3403" s="9">
        <v>4.2366863905325438</v>
      </c>
    </row>
    <row r="3404" spans="52:52" x14ac:dyDescent="0.25">
      <c r="AZ3404" s="9">
        <v>3.8343195266272181</v>
      </c>
    </row>
    <row r="3405" spans="52:52" x14ac:dyDescent="0.25">
      <c r="AZ3405" s="9">
        <v>5.0887573964497044</v>
      </c>
    </row>
    <row r="3406" spans="52:52" x14ac:dyDescent="0.25">
      <c r="AZ3406" s="9">
        <v>3.5739644970414197</v>
      </c>
    </row>
    <row r="3407" spans="52:52" x14ac:dyDescent="0.25">
      <c r="AZ3407" s="9">
        <v>3.2899408284023663</v>
      </c>
    </row>
    <row r="3408" spans="52:52" x14ac:dyDescent="0.25">
      <c r="AZ3408" s="9">
        <v>4.165680473372781</v>
      </c>
    </row>
    <row r="3409" spans="52:52" x14ac:dyDescent="0.25">
      <c r="AZ3409" s="9">
        <v>2.556213017751479</v>
      </c>
    </row>
    <row r="3410" spans="52:52" x14ac:dyDescent="0.25">
      <c r="AZ3410" s="9">
        <v>0.18934911242603542</v>
      </c>
    </row>
    <row r="3411" spans="52:52" x14ac:dyDescent="0.25">
      <c r="AZ3411" s="9">
        <v>4.4733727810650885</v>
      </c>
    </row>
    <row r="3412" spans="52:52" x14ac:dyDescent="0.25">
      <c r="AZ3412" s="9">
        <v>1.6804733727810648</v>
      </c>
    </row>
    <row r="3413" spans="52:52" x14ac:dyDescent="0.25">
      <c r="AZ3413" s="9">
        <v>4.5207100591715967</v>
      </c>
    </row>
    <row r="3414" spans="52:52" x14ac:dyDescent="0.25">
      <c r="AZ3414" s="9">
        <v>3.9053254437869818</v>
      </c>
    </row>
    <row r="3415" spans="52:52" x14ac:dyDescent="0.25">
      <c r="AZ3415" s="9">
        <v>4.2366863905325438</v>
      </c>
    </row>
    <row r="3416" spans="52:52" x14ac:dyDescent="0.25">
      <c r="AZ3416" s="9">
        <v>3.8343195266272181</v>
      </c>
    </row>
    <row r="3417" spans="52:52" x14ac:dyDescent="0.25">
      <c r="AZ3417" s="9">
        <v>5.0887573964497044</v>
      </c>
    </row>
    <row r="3418" spans="52:52" x14ac:dyDescent="0.25">
      <c r="AZ3418" s="9">
        <v>3.5739644970414197</v>
      </c>
    </row>
    <row r="3419" spans="52:52" x14ac:dyDescent="0.25">
      <c r="AZ3419" s="9">
        <v>3.2899408284023663</v>
      </c>
    </row>
    <row r="3420" spans="52:52" x14ac:dyDescent="0.25">
      <c r="AZ3420" s="9">
        <v>4.165680473372781</v>
      </c>
    </row>
    <row r="3421" spans="52:52" x14ac:dyDescent="0.25">
      <c r="AZ3421" s="9">
        <v>2.556213017751479</v>
      </c>
    </row>
    <row r="3422" spans="52:52" x14ac:dyDescent="0.25">
      <c r="AZ3422" s="9">
        <v>0.18934911242603542</v>
      </c>
    </row>
    <row r="3423" spans="52:52" x14ac:dyDescent="0.25">
      <c r="AZ3423" s="9">
        <v>4.4733727810650885</v>
      </c>
    </row>
    <row r="3424" spans="52:52" x14ac:dyDescent="0.25">
      <c r="AZ3424" s="9">
        <v>1.6804733727810648</v>
      </c>
    </row>
    <row r="3425" spans="52:52" x14ac:dyDescent="0.25">
      <c r="AZ3425" s="9">
        <v>4.5207100591715967</v>
      </c>
    </row>
    <row r="3426" spans="52:52" x14ac:dyDescent="0.25">
      <c r="AZ3426" s="9">
        <v>3.9053254437869818</v>
      </c>
    </row>
    <row r="3427" spans="52:52" x14ac:dyDescent="0.25">
      <c r="AZ3427" s="9">
        <v>4.2366863905325438</v>
      </c>
    </row>
    <row r="3428" spans="52:52" x14ac:dyDescent="0.25">
      <c r="AZ3428" s="9">
        <v>3.8343195266272181</v>
      </c>
    </row>
    <row r="3429" spans="52:52" x14ac:dyDescent="0.25">
      <c r="AZ3429" s="9">
        <v>5.0887573964497044</v>
      </c>
    </row>
    <row r="3430" spans="52:52" x14ac:dyDescent="0.25">
      <c r="AZ3430" s="9">
        <v>3.5739644970414197</v>
      </c>
    </row>
    <row r="3431" spans="52:52" x14ac:dyDescent="0.25">
      <c r="AZ3431" s="9">
        <v>3.2899408284023663</v>
      </c>
    </row>
    <row r="3432" spans="52:52" x14ac:dyDescent="0.25">
      <c r="AZ3432" s="9">
        <v>4.165680473372781</v>
      </c>
    </row>
    <row r="3433" spans="52:52" x14ac:dyDescent="0.25">
      <c r="AZ3433" s="9">
        <v>2.556213017751479</v>
      </c>
    </row>
    <row r="3434" spans="52:52" x14ac:dyDescent="0.25">
      <c r="AZ3434" s="9">
        <v>0.18934911242603542</v>
      </c>
    </row>
    <row r="3435" spans="52:52" x14ac:dyDescent="0.25">
      <c r="AZ3435" s="9">
        <v>4.4733727810650885</v>
      </c>
    </row>
    <row r="3436" spans="52:52" x14ac:dyDescent="0.25">
      <c r="AZ3436" s="9">
        <v>1.6804733727810648</v>
      </c>
    </row>
    <row r="3437" spans="52:52" x14ac:dyDescent="0.25">
      <c r="AZ3437" s="9">
        <v>4.5207100591715967</v>
      </c>
    </row>
    <row r="3438" spans="52:52" x14ac:dyDescent="0.25">
      <c r="AZ3438" s="9">
        <v>3.9053254437869818</v>
      </c>
    </row>
    <row r="3439" spans="52:52" x14ac:dyDescent="0.25">
      <c r="AZ3439" s="9">
        <v>4.2366863905325438</v>
      </c>
    </row>
    <row r="3440" spans="52:52" x14ac:dyDescent="0.25">
      <c r="AZ3440" s="9">
        <v>3.8343195266272181</v>
      </c>
    </row>
    <row r="3441" spans="52:52" x14ac:dyDescent="0.25">
      <c r="AZ3441" s="9">
        <v>5.0887573964497044</v>
      </c>
    </row>
    <row r="3442" spans="52:52" x14ac:dyDescent="0.25">
      <c r="AZ3442" s="9">
        <v>3.5739644970414197</v>
      </c>
    </row>
    <row r="3443" spans="52:52" x14ac:dyDescent="0.25">
      <c r="AZ3443" s="9">
        <v>3.2899408284023663</v>
      </c>
    </row>
    <row r="3444" spans="52:52" x14ac:dyDescent="0.25">
      <c r="AZ3444" s="9">
        <v>4.165680473372781</v>
      </c>
    </row>
    <row r="3445" spans="52:52" x14ac:dyDescent="0.25">
      <c r="AZ3445" s="9">
        <v>2.556213017751479</v>
      </c>
    </row>
    <row r="3446" spans="52:52" x14ac:dyDescent="0.25">
      <c r="AZ3446" s="9">
        <v>0.18934911242603542</v>
      </c>
    </row>
    <row r="3447" spans="52:52" x14ac:dyDescent="0.25">
      <c r="AZ3447" s="9">
        <v>4.4733727810650885</v>
      </c>
    </row>
    <row r="3448" spans="52:52" x14ac:dyDescent="0.25">
      <c r="AZ3448" s="9">
        <v>1.6804733727810648</v>
      </c>
    </row>
    <row r="3449" spans="52:52" x14ac:dyDescent="0.25">
      <c r="AZ3449" s="9">
        <v>4.5207100591715967</v>
      </c>
    </row>
    <row r="3450" spans="52:52" x14ac:dyDescent="0.25">
      <c r="AZ3450" s="9">
        <v>3.9053254437869818</v>
      </c>
    </row>
    <row r="3451" spans="52:52" x14ac:dyDescent="0.25">
      <c r="AZ3451" s="9">
        <v>4.2366863905325438</v>
      </c>
    </row>
    <row r="3452" spans="52:52" x14ac:dyDescent="0.25">
      <c r="AZ3452" s="9">
        <v>3.8343195266272181</v>
      </c>
    </row>
    <row r="3453" spans="52:52" x14ac:dyDescent="0.25">
      <c r="AZ3453" s="9">
        <v>5.0887573964497044</v>
      </c>
    </row>
    <row r="3454" spans="52:52" x14ac:dyDescent="0.25">
      <c r="AZ3454" s="9">
        <v>3.5739644970414197</v>
      </c>
    </row>
    <row r="3455" spans="52:52" x14ac:dyDescent="0.25">
      <c r="AZ3455" s="9">
        <v>3.2899408284023663</v>
      </c>
    </row>
    <row r="3456" spans="52:52" x14ac:dyDescent="0.25">
      <c r="AZ3456" s="9">
        <v>4.165680473372781</v>
      </c>
    </row>
    <row r="3457" spans="52:52" x14ac:dyDescent="0.25">
      <c r="AZ3457" s="9">
        <v>2.556213017751479</v>
      </c>
    </row>
    <row r="3458" spans="52:52" x14ac:dyDescent="0.25">
      <c r="AZ3458" s="9">
        <v>0.18934911242603542</v>
      </c>
    </row>
    <row r="3459" spans="52:52" x14ac:dyDescent="0.25">
      <c r="AZ3459" s="9">
        <v>4.4733727810650885</v>
      </c>
    </row>
    <row r="3460" spans="52:52" x14ac:dyDescent="0.25">
      <c r="AZ3460" s="9">
        <v>1.6804733727810648</v>
      </c>
    </row>
    <row r="3461" spans="52:52" x14ac:dyDescent="0.25">
      <c r="AZ3461" s="9">
        <v>4.5207100591715967</v>
      </c>
    </row>
    <row r="3462" spans="52:52" x14ac:dyDescent="0.25">
      <c r="AZ3462" s="9">
        <v>3.9053254437869818</v>
      </c>
    </row>
    <row r="3463" spans="52:52" x14ac:dyDescent="0.25">
      <c r="AZ3463" s="9">
        <v>4.2366863905325438</v>
      </c>
    </row>
    <row r="3464" spans="52:52" x14ac:dyDescent="0.25">
      <c r="AZ3464" s="9">
        <v>3.8343195266272181</v>
      </c>
    </row>
    <row r="3465" spans="52:52" x14ac:dyDescent="0.25">
      <c r="AZ3465" s="9">
        <v>5.0887573964497044</v>
      </c>
    </row>
    <row r="3466" spans="52:52" x14ac:dyDescent="0.25">
      <c r="AZ3466" s="9">
        <v>3.5739644970414197</v>
      </c>
    </row>
    <row r="3467" spans="52:52" x14ac:dyDescent="0.25">
      <c r="AZ3467" s="9">
        <v>3.2899408284023663</v>
      </c>
    </row>
    <row r="3468" spans="52:52" x14ac:dyDescent="0.25">
      <c r="AZ3468" s="9">
        <v>4.165680473372781</v>
      </c>
    </row>
    <row r="3469" spans="52:52" x14ac:dyDescent="0.25">
      <c r="AZ3469" s="9">
        <v>2.556213017751479</v>
      </c>
    </row>
    <row r="3470" spans="52:52" x14ac:dyDescent="0.25">
      <c r="AZ3470" s="9">
        <v>0.18934911242603542</v>
      </c>
    </row>
    <row r="3471" spans="52:52" x14ac:dyDescent="0.25">
      <c r="AZ3471" s="9">
        <v>4.4733727810650885</v>
      </c>
    </row>
    <row r="3472" spans="52:52" x14ac:dyDescent="0.25">
      <c r="AZ3472" s="9">
        <v>1.6804733727810648</v>
      </c>
    </row>
    <row r="3473" spans="52:52" x14ac:dyDescent="0.25">
      <c r="AZ3473" s="9">
        <v>4.5207100591715967</v>
      </c>
    </row>
    <row r="3474" spans="52:52" x14ac:dyDescent="0.25">
      <c r="AZ3474" s="9">
        <v>3.9053254437869818</v>
      </c>
    </row>
    <row r="3475" spans="52:52" x14ac:dyDescent="0.25">
      <c r="AZ3475" s="9">
        <v>4.2366863905325438</v>
      </c>
    </row>
    <row r="3476" spans="52:52" x14ac:dyDescent="0.25">
      <c r="AZ3476" s="9">
        <v>3.8343195266272181</v>
      </c>
    </row>
    <row r="3477" spans="52:52" x14ac:dyDescent="0.25">
      <c r="AZ3477" s="9">
        <v>5.0887573964497044</v>
      </c>
    </row>
    <row r="3478" spans="52:52" x14ac:dyDescent="0.25">
      <c r="AZ3478" s="9">
        <v>3.5739644970414197</v>
      </c>
    </row>
    <row r="3479" spans="52:52" x14ac:dyDescent="0.25">
      <c r="AZ3479" s="9">
        <v>3.2899408284023663</v>
      </c>
    </row>
    <row r="3480" spans="52:52" x14ac:dyDescent="0.25">
      <c r="AZ3480" s="9">
        <v>4.165680473372781</v>
      </c>
    </row>
    <row r="3481" spans="52:52" x14ac:dyDescent="0.25">
      <c r="AZ3481" s="9">
        <v>2.556213017751479</v>
      </c>
    </row>
    <row r="3482" spans="52:52" x14ac:dyDescent="0.25">
      <c r="AZ3482" s="9">
        <v>0.18934911242603542</v>
      </c>
    </row>
    <row r="3483" spans="52:52" x14ac:dyDescent="0.25">
      <c r="AZ3483" s="9">
        <v>4.4733727810650885</v>
      </c>
    </row>
    <row r="3484" spans="52:52" x14ac:dyDescent="0.25">
      <c r="AZ3484" s="9">
        <v>1.6804733727810648</v>
      </c>
    </row>
    <row r="3485" spans="52:52" x14ac:dyDescent="0.25">
      <c r="AZ3485" s="9">
        <v>4.5207100591715967</v>
      </c>
    </row>
    <row r="3486" spans="52:52" x14ac:dyDescent="0.25">
      <c r="AZ3486" s="9">
        <v>3.9053254437869818</v>
      </c>
    </row>
    <row r="3487" spans="52:52" x14ac:dyDescent="0.25">
      <c r="AZ3487" s="9">
        <v>4.2366863905325438</v>
      </c>
    </row>
    <row r="3488" spans="52:52" x14ac:dyDescent="0.25">
      <c r="AZ3488" s="9">
        <v>3.8343195266272181</v>
      </c>
    </row>
    <row r="3489" spans="52:52" x14ac:dyDescent="0.25">
      <c r="AZ3489" s="9">
        <v>5.0887573964497044</v>
      </c>
    </row>
    <row r="3490" spans="52:52" x14ac:dyDescent="0.25">
      <c r="AZ3490" s="9">
        <v>3.5739644970414197</v>
      </c>
    </row>
    <row r="3491" spans="52:52" x14ac:dyDescent="0.25">
      <c r="AZ3491" s="9">
        <v>3.2899408284023663</v>
      </c>
    </row>
    <row r="3492" spans="52:52" x14ac:dyDescent="0.25">
      <c r="AZ3492" s="9">
        <v>4.165680473372781</v>
      </c>
    </row>
    <row r="3493" spans="52:52" x14ac:dyDescent="0.25">
      <c r="AZ3493" s="9">
        <v>2.556213017751479</v>
      </c>
    </row>
    <row r="3494" spans="52:52" x14ac:dyDescent="0.25">
      <c r="AZ3494" s="9">
        <v>0.18934911242603542</v>
      </c>
    </row>
    <row r="3495" spans="52:52" x14ac:dyDescent="0.25">
      <c r="AZ3495" s="9">
        <v>4.4733727810650885</v>
      </c>
    </row>
    <row r="3496" spans="52:52" x14ac:dyDescent="0.25">
      <c r="AZ3496" s="9">
        <v>1.6804733727810648</v>
      </c>
    </row>
    <row r="3497" spans="52:52" x14ac:dyDescent="0.25">
      <c r="AZ3497" s="9">
        <v>4.5207100591715967</v>
      </c>
    </row>
    <row r="3498" spans="52:52" x14ac:dyDescent="0.25">
      <c r="AZ3498" s="9">
        <v>3.9053254437869818</v>
      </c>
    </row>
    <row r="3499" spans="52:52" x14ac:dyDescent="0.25">
      <c r="AZ3499" s="9">
        <v>4.2366863905325438</v>
      </c>
    </row>
    <row r="3500" spans="52:52" x14ac:dyDescent="0.25">
      <c r="AZ3500" s="9">
        <v>3.8343195266272181</v>
      </c>
    </row>
    <row r="3501" spans="52:52" x14ac:dyDescent="0.25">
      <c r="AZ3501" s="9">
        <v>5.0887573964497044</v>
      </c>
    </row>
    <row r="3502" spans="52:52" x14ac:dyDescent="0.25">
      <c r="AZ3502" s="9">
        <v>3.5739644970414197</v>
      </c>
    </row>
    <row r="3503" spans="52:52" x14ac:dyDescent="0.25">
      <c r="AZ3503" s="9">
        <v>3.2899408284023663</v>
      </c>
    </row>
    <row r="3504" spans="52:52" x14ac:dyDescent="0.25">
      <c r="AZ3504" s="9">
        <v>4.165680473372781</v>
      </c>
    </row>
    <row r="3505" spans="52:52" x14ac:dyDescent="0.25">
      <c r="AZ3505" s="9">
        <v>2.556213017751479</v>
      </c>
    </row>
    <row r="3506" spans="52:52" x14ac:dyDescent="0.25">
      <c r="AZ3506" s="9">
        <v>0.18934911242603542</v>
      </c>
    </row>
    <row r="3507" spans="52:52" x14ac:dyDescent="0.25">
      <c r="AZ3507" s="9">
        <v>4.4733727810650885</v>
      </c>
    </row>
    <row r="3508" spans="52:52" x14ac:dyDescent="0.25">
      <c r="AZ3508" s="9">
        <v>1.6804733727810648</v>
      </c>
    </row>
    <row r="3509" spans="52:52" x14ac:dyDescent="0.25">
      <c r="AZ3509" s="9">
        <v>4.5207100591715967</v>
      </c>
    </row>
    <row r="3510" spans="52:52" x14ac:dyDescent="0.25">
      <c r="AZ3510" s="9">
        <v>3.9053254437869818</v>
      </c>
    </row>
    <row r="3511" spans="52:52" x14ac:dyDescent="0.25">
      <c r="AZ3511" s="9">
        <v>4.2366863905325438</v>
      </c>
    </row>
    <row r="3512" spans="52:52" x14ac:dyDescent="0.25">
      <c r="AZ3512" s="9">
        <v>3.8343195266272181</v>
      </c>
    </row>
    <row r="3513" spans="52:52" x14ac:dyDescent="0.25">
      <c r="AZ3513" s="9">
        <v>5.0887573964497044</v>
      </c>
    </row>
    <row r="3514" spans="52:52" x14ac:dyDescent="0.25">
      <c r="AZ3514" s="9">
        <v>3.5739644970414197</v>
      </c>
    </row>
    <row r="3515" spans="52:52" x14ac:dyDescent="0.25">
      <c r="AZ3515" s="9">
        <v>3.2899408284023663</v>
      </c>
    </row>
    <row r="3516" spans="52:52" x14ac:dyDescent="0.25">
      <c r="AZ3516" s="9">
        <v>4.165680473372781</v>
      </c>
    </row>
    <row r="3517" spans="52:52" x14ac:dyDescent="0.25">
      <c r="AZ3517" s="9">
        <v>2.556213017751479</v>
      </c>
    </row>
    <row r="3518" spans="52:52" x14ac:dyDescent="0.25">
      <c r="AZ3518" s="9">
        <v>0.18934911242603542</v>
      </c>
    </row>
    <row r="3519" spans="52:52" x14ac:dyDescent="0.25">
      <c r="AZ3519" s="9">
        <v>4.4733727810650885</v>
      </c>
    </row>
    <row r="3520" spans="52:52" x14ac:dyDescent="0.25">
      <c r="AZ3520" s="9">
        <v>1.6804733727810648</v>
      </c>
    </row>
    <row r="3521" spans="52:52" x14ac:dyDescent="0.25">
      <c r="AZ3521" s="9">
        <v>4.5207100591715967</v>
      </c>
    </row>
    <row r="3522" spans="52:52" x14ac:dyDescent="0.25">
      <c r="AZ3522" s="9">
        <v>3.9053254437869818</v>
      </c>
    </row>
    <row r="3523" spans="52:52" x14ac:dyDescent="0.25">
      <c r="AZ3523" s="9">
        <v>4.2366863905325438</v>
      </c>
    </row>
    <row r="3524" spans="52:52" x14ac:dyDescent="0.25">
      <c r="AZ3524" s="9">
        <v>3.8343195266272181</v>
      </c>
    </row>
    <row r="3525" spans="52:52" x14ac:dyDescent="0.25">
      <c r="AZ3525" s="9">
        <v>5.0887573964497044</v>
      </c>
    </row>
    <row r="3526" spans="52:52" x14ac:dyDescent="0.25">
      <c r="AZ3526" s="9">
        <v>3.5739644970414197</v>
      </c>
    </row>
    <row r="3527" spans="52:52" x14ac:dyDescent="0.25">
      <c r="AZ3527" s="9">
        <v>3.2899408284023663</v>
      </c>
    </row>
    <row r="3528" spans="52:52" x14ac:dyDescent="0.25">
      <c r="AZ3528" s="9">
        <v>4.165680473372781</v>
      </c>
    </row>
    <row r="3529" spans="52:52" x14ac:dyDescent="0.25">
      <c r="AZ3529" s="9">
        <v>2.556213017751479</v>
      </c>
    </row>
    <row r="3530" spans="52:52" x14ac:dyDescent="0.25">
      <c r="AZ3530" s="9">
        <v>0.18934911242603542</v>
      </c>
    </row>
    <row r="3531" spans="52:52" x14ac:dyDescent="0.25">
      <c r="AZ3531" s="9">
        <v>4.4733727810650885</v>
      </c>
    </row>
    <row r="3532" spans="52:52" x14ac:dyDescent="0.25">
      <c r="AZ3532" s="9">
        <v>1.6804733727810648</v>
      </c>
    </row>
    <row r="3533" spans="52:52" x14ac:dyDescent="0.25">
      <c r="AZ3533" s="9">
        <v>4.5207100591715967</v>
      </c>
    </row>
    <row r="3534" spans="52:52" x14ac:dyDescent="0.25">
      <c r="AZ3534" s="9">
        <v>3.9053254437869818</v>
      </c>
    </row>
    <row r="3535" spans="52:52" x14ac:dyDescent="0.25">
      <c r="AZ3535" s="9">
        <v>4.2366863905325438</v>
      </c>
    </row>
    <row r="3536" spans="52:52" x14ac:dyDescent="0.25">
      <c r="AZ3536" s="9">
        <v>3.8343195266272181</v>
      </c>
    </row>
    <row r="3537" spans="52:52" x14ac:dyDescent="0.25">
      <c r="AZ3537" s="9">
        <v>5.0887573964497044</v>
      </c>
    </row>
    <row r="3538" spans="52:52" x14ac:dyDescent="0.25">
      <c r="AZ3538" s="9">
        <v>3.5739644970414197</v>
      </c>
    </row>
    <row r="3539" spans="52:52" x14ac:dyDescent="0.25">
      <c r="AZ3539" s="9">
        <v>3.2899408284023663</v>
      </c>
    </row>
    <row r="3540" spans="52:52" x14ac:dyDescent="0.25">
      <c r="AZ3540" s="9">
        <v>4.165680473372781</v>
      </c>
    </row>
    <row r="3541" spans="52:52" x14ac:dyDescent="0.25">
      <c r="AZ3541" s="9">
        <v>2.556213017751479</v>
      </c>
    </row>
    <row r="3542" spans="52:52" x14ac:dyDescent="0.25">
      <c r="AZ3542" s="9">
        <v>0.18934911242603542</v>
      </c>
    </row>
    <row r="3543" spans="52:52" x14ac:dyDescent="0.25">
      <c r="AZ3543" s="9">
        <v>4.4733727810650885</v>
      </c>
    </row>
    <row r="3544" spans="52:52" x14ac:dyDescent="0.25">
      <c r="AZ3544" s="9">
        <v>1.6804733727810648</v>
      </c>
    </row>
    <row r="3545" spans="52:52" x14ac:dyDescent="0.25">
      <c r="AZ3545" s="9">
        <v>4.5207100591715967</v>
      </c>
    </row>
    <row r="3546" spans="52:52" x14ac:dyDescent="0.25">
      <c r="AZ3546" s="9">
        <v>3.9053254437869818</v>
      </c>
    </row>
    <row r="3547" spans="52:52" x14ac:dyDescent="0.25">
      <c r="AZ3547" s="9">
        <v>4.2366863905325438</v>
      </c>
    </row>
    <row r="3548" spans="52:52" x14ac:dyDescent="0.25">
      <c r="AZ3548" s="9">
        <v>3.8343195266272181</v>
      </c>
    </row>
    <row r="3549" spans="52:52" x14ac:dyDescent="0.25">
      <c r="AZ3549" s="9">
        <v>5.0887573964497044</v>
      </c>
    </row>
    <row r="3550" spans="52:52" x14ac:dyDescent="0.25">
      <c r="AZ3550" s="9">
        <v>3.5739644970414197</v>
      </c>
    </row>
    <row r="3551" spans="52:52" x14ac:dyDescent="0.25">
      <c r="AZ3551" s="9">
        <v>3.2899408284023663</v>
      </c>
    </row>
    <row r="3552" spans="52:52" x14ac:dyDescent="0.25">
      <c r="AZ3552" s="9">
        <v>4.165680473372781</v>
      </c>
    </row>
    <row r="3553" spans="52:52" x14ac:dyDescent="0.25">
      <c r="AZ3553" s="9">
        <v>2.556213017751479</v>
      </c>
    </row>
    <row r="3554" spans="52:52" x14ac:dyDescent="0.25">
      <c r="AZ3554" s="9">
        <v>0.18934911242603542</v>
      </c>
    </row>
    <row r="3555" spans="52:52" x14ac:dyDescent="0.25">
      <c r="AZ3555" s="9">
        <v>4.4733727810650885</v>
      </c>
    </row>
    <row r="3556" spans="52:52" x14ac:dyDescent="0.25">
      <c r="AZ3556" s="9">
        <v>1.6804733727810648</v>
      </c>
    </row>
    <row r="3557" spans="52:52" x14ac:dyDescent="0.25">
      <c r="AZ3557" s="9">
        <v>4.5207100591715967</v>
      </c>
    </row>
    <row r="3558" spans="52:52" x14ac:dyDescent="0.25">
      <c r="AZ3558" s="9">
        <v>3.9053254437869818</v>
      </c>
    </row>
    <row r="3559" spans="52:52" x14ac:dyDescent="0.25">
      <c r="AZ3559" s="9">
        <v>4.2366863905325438</v>
      </c>
    </row>
    <row r="3560" spans="52:52" x14ac:dyDescent="0.25">
      <c r="AZ3560" s="9">
        <v>3.8343195266272181</v>
      </c>
    </row>
    <row r="3561" spans="52:52" x14ac:dyDescent="0.25">
      <c r="AZ3561" s="9">
        <v>5.0887573964497044</v>
      </c>
    </row>
    <row r="3562" spans="52:52" x14ac:dyDescent="0.25">
      <c r="AZ3562" s="9">
        <v>3.5739644970414197</v>
      </c>
    </row>
    <row r="3563" spans="52:52" x14ac:dyDescent="0.25">
      <c r="AZ3563" s="9">
        <v>3.2899408284023663</v>
      </c>
    </row>
    <row r="3564" spans="52:52" x14ac:dyDescent="0.25">
      <c r="AZ3564" s="9">
        <v>4.165680473372781</v>
      </c>
    </row>
    <row r="3565" spans="52:52" x14ac:dyDescent="0.25">
      <c r="AZ3565" s="9">
        <v>2.556213017751479</v>
      </c>
    </row>
    <row r="3566" spans="52:52" x14ac:dyDescent="0.25">
      <c r="AZ3566" s="9">
        <v>0.18934911242603542</v>
      </c>
    </row>
    <row r="3567" spans="52:52" x14ac:dyDescent="0.25">
      <c r="AZ3567" s="9">
        <v>4.4733727810650885</v>
      </c>
    </row>
    <row r="3568" spans="52:52" x14ac:dyDescent="0.25">
      <c r="AZ3568" s="9">
        <v>1.6804733727810648</v>
      </c>
    </row>
    <row r="3569" spans="52:52" x14ac:dyDescent="0.25">
      <c r="AZ3569" s="9">
        <v>4.5207100591715967</v>
      </c>
    </row>
    <row r="3570" spans="52:52" x14ac:dyDescent="0.25">
      <c r="AZ3570" s="9">
        <v>3.9053254437869818</v>
      </c>
    </row>
    <row r="3571" spans="52:52" x14ac:dyDescent="0.25">
      <c r="AZ3571" s="9">
        <v>4.2366863905325438</v>
      </c>
    </row>
    <row r="3572" spans="52:52" x14ac:dyDescent="0.25">
      <c r="AZ3572" s="9">
        <v>3.8343195266272181</v>
      </c>
    </row>
    <row r="3573" spans="52:52" x14ac:dyDescent="0.25">
      <c r="AZ3573" s="9">
        <v>5.0887573964497044</v>
      </c>
    </row>
    <row r="3574" spans="52:52" x14ac:dyDescent="0.25">
      <c r="AZ3574" s="9">
        <v>3.5739644970414197</v>
      </c>
    </row>
    <row r="3575" spans="52:52" x14ac:dyDescent="0.25">
      <c r="AZ3575" s="9">
        <v>3.2899408284023663</v>
      </c>
    </row>
    <row r="3576" spans="52:52" x14ac:dyDescent="0.25">
      <c r="AZ3576" s="9">
        <v>4.165680473372781</v>
      </c>
    </row>
    <row r="3577" spans="52:52" x14ac:dyDescent="0.25">
      <c r="AZ3577" s="9">
        <v>2.556213017751479</v>
      </c>
    </row>
    <row r="3578" spans="52:52" x14ac:dyDescent="0.25">
      <c r="AZ3578" s="9">
        <v>0.18934911242603542</v>
      </c>
    </row>
    <row r="3579" spans="52:52" x14ac:dyDescent="0.25">
      <c r="AZ3579" s="9">
        <v>4.4733727810650885</v>
      </c>
    </row>
    <row r="3580" spans="52:52" x14ac:dyDescent="0.25">
      <c r="AZ3580" s="9">
        <v>1.6804733727810648</v>
      </c>
    </row>
    <row r="3581" spans="52:52" x14ac:dyDescent="0.25">
      <c r="AZ3581" s="9">
        <v>4.5207100591715967</v>
      </c>
    </row>
    <row r="3582" spans="52:52" x14ac:dyDescent="0.25">
      <c r="AZ3582" s="9">
        <v>3.9053254437869818</v>
      </c>
    </row>
    <row r="3583" spans="52:52" x14ac:dyDescent="0.25">
      <c r="AZ3583" s="9">
        <v>4.2366863905325438</v>
      </c>
    </row>
    <row r="3584" spans="52:52" x14ac:dyDescent="0.25">
      <c r="AZ3584" s="9">
        <v>3.8343195266272181</v>
      </c>
    </row>
    <row r="3585" spans="52:52" x14ac:dyDescent="0.25">
      <c r="AZ3585" s="9">
        <v>5.0887573964497044</v>
      </c>
    </row>
    <row r="3586" spans="52:52" x14ac:dyDescent="0.25">
      <c r="AZ3586" s="9">
        <v>3.5739644970414197</v>
      </c>
    </row>
    <row r="3587" spans="52:52" x14ac:dyDescent="0.25">
      <c r="AZ3587" s="9">
        <v>3.2899408284023663</v>
      </c>
    </row>
    <row r="3588" spans="52:52" x14ac:dyDescent="0.25">
      <c r="AZ3588" s="9">
        <v>4.165680473372781</v>
      </c>
    </row>
    <row r="3589" spans="52:52" x14ac:dyDescent="0.25">
      <c r="AZ3589" s="9">
        <v>2.556213017751479</v>
      </c>
    </row>
    <row r="3590" spans="52:52" x14ac:dyDescent="0.25">
      <c r="AZ3590" s="9">
        <v>0.18934911242603542</v>
      </c>
    </row>
    <row r="3591" spans="52:52" x14ac:dyDescent="0.25">
      <c r="AZ3591" s="9">
        <v>4.4733727810650885</v>
      </c>
    </row>
    <row r="3592" spans="52:52" x14ac:dyDescent="0.25">
      <c r="AZ3592" s="9">
        <v>1.6804733727810648</v>
      </c>
    </row>
    <row r="3593" spans="52:52" x14ac:dyDescent="0.25">
      <c r="AZ3593" s="9">
        <v>4.5207100591715967</v>
      </c>
    </row>
    <row r="3594" spans="52:52" x14ac:dyDescent="0.25">
      <c r="AZ3594" s="9">
        <v>3.9053254437869818</v>
      </c>
    </row>
    <row r="3595" spans="52:52" x14ac:dyDescent="0.25">
      <c r="AZ3595" s="9">
        <v>4.2366863905325438</v>
      </c>
    </row>
    <row r="3596" spans="52:52" x14ac:dyDescent="0.25">
      <c r="AZ3596" s="9">
        <v>3.8343195266272181</v>
      </c>
    </row>
    <row r="3597" spans="52:52" x14ac:dyDescent="0.25">
      <c r="AZ3597" s="9">
        <v>5.0887573964497044</v>
      </c>
    </row>
    <row r="3598" spans="52:52" x14ac:dyDescent="0.25">
      <c r="AZ3598" s="9">
        <v>3.5739644970414197</v>
      </c>
    </row>
    <row r="3599" spans="52:52" x14ac:dyDescent="0.25">
      <c r="AZ3599" s="9">
        <v>3.2899408284023663</v>
      </c>
    </row>
    <row r="3600" spans="52:52" x14ac:dyDescent="0.25">
      <c r="AZ3600" s="9">
        <v>4.165680473372781</v>
      </c>
    </row>
    <row r="3601" spans="52:52" x14ac:dyDescent="0.25">
      <c r="AZ3601" s="9">
        <v>2.556213017751479</v>
      </c>
    </row>
    <row r="3602" spans="52:52" x14ac:dyDescent="0.25">
      <c r="AZ3602" s="9">
        <v>0.18934911242603542</v>
      </c>
    </row>
    <row r="3603" spans="52:52" x14ac:dyDescent="0.25">
      <c r="AZ3603" s="9">
        <v>4.4733727810650885</v>
      </c>
    </row>
    <row r="3604" spans="52:52" x14ac:dyDescent="0.25">
      <c r="AZ3604" s="9">
        <v>1.6804733727810648</v>
      </c>
    </row>
    <row r="3605" spans="52:52" x14ac:dyDescent="0.25">
      <c r="AZ3605" s="9">
        <v>4.5207100591715967</v>
      </c>
    </row>
    <row r="3606" spans="52:52" x14ac:dyDescent="0.25">
      <c r="AZ3606" s="9">
        <v>3.9053254437869818</v>
      </c>
    </row>
    <row r="3607" spans="52:52" x14ac:dyDescent="0.25">
      <c r="AZ3607" s="9">
        <v>4.2366863905325438</v>
      </c>
    </row>
    <row r="3608" spans="52:52" x14ac:dyDescent="0.25">
      <c r="AZ3608" s="9">
        <v>3.8343195266272181</v>
      </c>
    </row>
    <row r="3609" spans="52:52" x14ac:dyDescent="0.25">
      <c r="AZ3609" s="9">
        <v>5.0887573964497044</v>
      </c>
    </row>
    <row r="3610" spans="52:52" x14ac:dyDescent="0.25">
      <c r="AZ3610" s="9">
        <v>3.5739644970414197</v>
      </c>
    </row>
    <row r="3611" spans="52:52" x14ac:dyDescent="0.25">
      <c r="AZ3611" s="9">
        <v>3.2899408284023663</v>
      </c>
    </row>
    <row r="3612" spans="52:52" x14ac:dyDescent="0.25">
      <c r="AZ3612" s="9">
        <v>4.165680473372781</v>
      </c>
    </row>
    <row r="3613" spans="52:52" x14ac:dyDescent="0.25">
      <c r="AZ3613" s="9">
        <v>2.556213017751479</v>
      </c>
    </row>
    <row r="3614" spans="52:52" x14ac:dyDescent="0.25">
      <c r="AZ3614" s="9">
        <v>0.18934911242603542</v>
      </c>
    </row>
    <row r="3615" spans="52:52" x14ac:dyDescent="0.25">
      <c r="AZ3615" s="9">
        <v>4.4733727810650885</v>
      </c>
    </row>
    <row r="3616" spans="52:52" x14ac:dyDescent="0.25">
      <c r="AZ3616" s="9">
        <v>1.6804733727810648</v>
      </c>
    </row>
    <row r="3617" spans="52:52" x14ac:dyDescent="0.25">
      <c r="AZ3617" s="9">
        <v>4.5207100591715967</v>
      </c>
    </row>
    <row r="3618" spans="52:52" x14ac:dyDescent="0.25">
      <c r="AZ3618" s="9">
        <v>3.9053254437869818</v>
      </c>
    </row>
    <row r="3619" spans="52:52" x14ac:dyDescent="0.25">
      <c r="AZ3619" s="9">
        <v>4.2366863905325438</v>
      </c>
    </row>
    <row r="3620" spans="52:52" x14ac:dyDescent="0.25">
      <c r="AZ3620" s="9">
        <v>3.8343195266272181</v>
      </c>
    </row>
    <row r="3621" spans="52:52" x14ac:dyDescent="0.25">
      <c r="AZ3621" s="9">
        <v>5.0887573964497044</v>
      </c>
    </row>
    <row r="3622" spans="52:52" x14ac:dyDescent="0.25">
      <c r="AZ3622" s="9">
        <v>3.5739644970414197</v>
      </c>
    </row>
    <row r="3623" spans="52:52" x14ac:dyDescent="0.25">
      <c r="AZ3623" s="9">
        <v>3.2899408284023663</v>
      </c>
    </row>
    <row r="3624" spans="52:52" x14ac:dyDescent="0.25">
      <c r="AZ3624" s="9">
        <v>4.165680473372781</v>
      </c>
    </row>
    <row r="3625" spans="52:52" x14ac:dyDescent="0.25">
      <c r="AZ3625" s="9">
        <v>2.556213017751479</v>
      </c>
    </row>
    <row r="3626" spans="52:52" x14ac:dyDescent="0.25">
      <c r="AZ3626" s="9">
        <v>0.18934911242603542</v>
      </c>
    </row>
    <row r="3627" spans="52:52" x14ac:dyDescent="0.25">
      <c r="AZ3627" s="9">
        <v>4.4733727810650885</v>
      </c>
    </row>
    <row r="3628" spans="52:52" x14ac:dyDescent="0.25">
      <c r="AZ3628" s="9">
        <v>1.6804733727810648</v>
      </c>
    </row>
    <row r="3629" spans="52:52" x14ac:dyDescent="0.25">
      <c r="AZ3629" s="9">
        <v>4.5207100591715967</v>
      </c>
    </row>
    <row r="3630" spans="52:52" x14ac:dyDescent="0.25">
      <c r="AZ3630" s="9">
        <v>3.9053254437869818</v>
      </c>
    </row>
    <row r="3631" spans="52:52" x14ac:dyDescent="0.25">
      <c r="AZ3631" s="9">
        <v>4.2366863905325438</v>
      </c>
    </row>
    <row r="3632" spans="52:52" x14ac:dyDescent="0.25">
      <c r="AZ3632" s="9">
        <v>3.8343195266272181</v>
      </c>
    </row>
    <row r="3633" spans="52:52" x14ac:dyDescent="0.25">
      <c r="AZ3633" s="9">
        <v>5.0887573964497044</v>
      </c>
    </row>
    <row r="3634" spans="52:52" x14ac:dyDescent="0.25">
      <c r="AZ3634" s="9">
        <v>3.5739644970414197</v>
      </c>
    </row>
    <row r="3635" spans="52:52" x14ac:dyDescent="0.25">
      <c r="AZ3635" s="9">
        <v>3.2899408284023663</v>
      </c>
    </row>
    <row r="3636" spans="52:52" x14ac:dyDescent="0.25">
      <c r="AZ3636" s="9">
        <v>4.165680473372781</v>
      </c>
    </row>
    <row r="3637" spans="52:52" x14ac:dyDescent="0.25">
      <c r="AZ3637" s="9">
        <v>2.556213017751479</v>
      </c>
    </row>
    <row r="3638" spans="52:52" x14ac:dyDescent="0.25">
      <c r="AZ3638" s="9">
        <v>0.18934911242603542</v>
      </c>
    </row>
    <row r="3639" spans="52:52" x14ac:dyDescent="0.25">
      <c r="AZ3639" s="9">
        <v>4.4733727810650885</v>
      </c>
    </row>
    <row r="3640" spans="52:52" x14ac:dyDescent="0.25">
      <c r="AZ3640" s="9">
        <v>1.6804733727810648</v>
      </c>
    </row>
    <row r="3641" spans="52:52" x14ac:dyDescent="0.25">
      <c r="AZ3641" s="9">
        <v>4.5207100591715967</v>
      </c>
    </row>
    <row r="3642" spans="52:52" x14ac:dyDescent="0.25">
      <c r="AZ3642" s="9">
        <v>3.9053254437869818</v>
      </c>
    </row>
    <row r="3643" spans="52:52" x14ac:dyDescent="0.25">
      <c r="AZ3643" s="9">
        <v>4.2366863905325438</v>
      </c>
    </row>
    <row r="3644" spans="52:52" x14ac:dyDescent="0.25">
      <c r="AZ3644" s="9">
        <v>3.8343195266272181</v>
      </c>
    </row>
    <row r="3645" spans="52:52" x14ac:dyDescent="0.25">
      <c r="AZ3645" s="9">
        <v>5.0887573964497044</v>
      </c>
    </row>
    <row r="3646" spans="52:52" x14ac:dyDescent="0.25">
      <c r="AZ3646" s="9">
        <v>3.5739644970414197</v>
      </c>
    </row>
    <row r="3647" spans="52:52" x14ac:dyDescent="0.25">
      <c r="AZ3647" s="9">
        <v>3.2899408284023663</v>
      </c>
    </row>
    <row r="3648" spans="52:52" x14ac:dyDescent="0.25">
      <c r="AZ3648" s="9">
        <v>4.165680473372781</v>
      </c>
    </row>
    <row r="3649" spans="52:52" x14ac:dyDescent="0.25">
      <c r="AZ3649" s="9">
        <v>2.556213017751479</v>
      </c>
    </row>
    <row r="3650" spans="52:52" x14ac:dyDescent="0.25">
      <c r="AZ3650" s="9">
        <v>0.18934911242603542</v>
      </c>
    </row>
    <row r="3651" spans="52:52" x14ac:dyDescent="0.25">
      <c r="AZ3651" s="9">
        <v>4.4733727810650885</v>
      </c>
    </row>
    <row r="3652" spans="52:52" x14ac:dyDescent="0.25">
      <c r="AZ3652" s="9">
        <v>1.6804733727810648</v>
      </c>
    </row>
    <row r="3653" spans="52:52" x14ac:dyDescent="0.25">
      <c r="AZ3653" s="9">
        <v>4.5207100591715967</v>
      </c>
    </row>
    <row r="3654" spans="52:52" x14ac:dyDescent="0.25">
      <c r="AZ3654" s="9">
        <v>3.9053254437869818</v>
      </c>
    </row>
    <row r="3655" spans="52:52" x14ac:dyDescent="0.25">
      <c r="AZ3655" s="9">
        <v>4.2366863905325438</v>
      </c>
    </row>
    <row r="3656" spans="52:52" x14ac:dyDescent="0.25">
      <c r="AZ3656" s="9">
        <v>3.8343195266272181</v>
      </c>
    </row>
    <row r="3657" spans="52:52" x14ac:dyDescent="0.25">
      <c r="AZ3657" s="9">
        <v>5.0887573964497044</v>
      </c>
    </row>
    <row r="3658" spans="52:52" x14ac:dyDescent="0.25">
      <c r="AZ3658" s="9">
        <v>3.5739644970414197</v>
      </c>
    </row>
    <row r="3659" spans="52:52" x14ac:dyDescent="0.25">
      <c r="AZ3659" s="9">
        <v>3.2899408284023663</v>
      </c>
    </row>
    <row r="3660" spans="52:52" x14ac:dyDescent="0.25">
      <c r="AZ3660" s="9">
        <v>4.165680473372781</v>
      </c>
    </row>
    <row r="3661" spans="52:52" x14ac:dyDescent="0.25">
      <c r="AZ3661" s="9">
        <v>2.556213017751479</v>
      </c>
    </row>
    <row r="3662" spans="52:52" x14ac:dyDescent="0.25">
      <c r="AZ3662" s="9">
        <v>0.18934911242603542</v>
      </c>
    </row>
    <row r="3663" spans="52:52" x14ac:dyDescent="0.25">
      <c r="AZ3663" s="9">
        <v>4.4733727810650885</v>
      </c>
    </row>
    <row r="3664" spans="52:52" x14ac:dyDescent="0.25">
      <c r="AZ3664" s="9">
        <v>1.6804733727810648</v>
      </c>
    </row>
    <row r="3665" spans="52:52" x14ac:dyDescent="0.25">
      <c r="AZ3665" s="9">
        <v>4.5207100591715967</v>
      </c>
    </row>
    <row r="3666" spans="52:52" x14ac:dyDescent="0.25">
      <c r="AZ3666" s="9">
        <v>3.9053254437869818</v>
      </c>
    </row>
    <row r="3667" spans="52:52" x14ac:dyDescent="0.25">
      <c r="AZ3667" s="9">
        <v>4.2366863905325438</v>
      </c>
    </row>
    <row r="3668" spans="52:52" x14ac:dyDescent="0.25">
      <c r="AZ3668" s="9">
        <v>3.8343195266272181</v>
      </c>
    </row>
    <row r="3669" spans="52:52" x14ac:dyDescent="0.25">
      <c r="AZ3669" s="9">
        <v>5.0887573964497044</v>
      </c>
    </row>
    <row r="3670" spans="52:52" x14ac:dyDescent="0.25">
      <c r="AZ3670" s="9">
        <v>3.5739644970414197</v>
      </c>
    </row>
    <row r="3671" spans="52:52" x14ac:dyDescent="0.25">
      <c r="AZ3671" s="9">
        <v>3.2899408284023663</v>
      </c>
    </row>
    <row r="3672" spans="52:52" x14ac:dyDescent="0.25">
      <c r="AZ3672" s="9">
        <v>4.165680473372781</v>
      </c>
    </row>
    <row r="3673" spans="52:52" x14ac:dyDescent="0.25">
      <c r="AZ3673" s="9">
        <v>2.556213017751479</v>
      </c>
    </row>
    <row r="3674" spans="52:52" x14ac:dyDescent="0.25">
      <c r="AZ3674" s="9">
        <v>0.18934911242603542</v>
      </c>
    </row>
    <row r="3675" spans="52:52" x14ac:dyDescent="0.25">
      <c r="AZ3675" s="9">
        <v>4.4733727810650885</v>
      </c>
    </row>
    <row r="3676" spans="52:52" x14ac:dyDescent="0.25">
      <c r="AZ3676" s="9">
        <v>1.6804733727810648</v>
      </c>
    </row>
    <row r="3677" spans="52:52" x14ac:dyDescent="0.25">
      <c r="AZ3677" s="9">
        <v>4.5207100591715967</v>
      </c>
    </row>
    <row r="3678" spans="52:52" x14ac:dyDescent="0.25">
      <c r="AZ3678" s="9">
        <v>3.9053254437869818</v>
      </c>
    </row>
    <row r="3679" spans="52:52" x14ac:dyDescent="0.25">
      <c r="AZ3679" s="9">
        <v>4.2366863905325438</v>
      </c>
    </row>
    <row r="3680" spans="52:52" x14ac:dyDescent="0.25">
      <c r="AZ3680" s="9">
        <v>3.8343195266272181</v>
      </c>
    </row>
    <row r="3681" spans="52:52" x14ac:dyDescent="0.25">
      <c r="AZ3681" s="9">
        <v>5.0887573964497044</v>
      </c>
    </row>
    <row r="3682" spans="52:52" x14ac:dyDescent="0.25">
      <c r="AZ3682" s="9">
        <v>3.5739644970414197</v>
      </c>
    </row>
    <row r="3683" spans="52:52" x14ac:dyDescent="0.25">
      <c r="AZ3683" s="9">
        <v>3.2899408284023663</v>
      </c>
    </row>
    <row r="3684" spans="52:52" x14ac:dyDescent="0.25">
      <c r="AZ3684" s="9">
        <v>4.165680473372781</v>
      </c>
    </row>
    <row r="3685" spans="52:52" x14ac:dyDescent="0.25">
      <c r="AZ3685" s="9">
        <v>2.556213017751479</v>
      </c>
    </row>
    <row r="3686" spans="52:52" x14ac:dyDescent="0.25">
      <c r="AZ3686" s="9">
        <v>0.18934911242603542</v>
      </c>
    </row>
    <row r="3687" spans="52:52" x14ac:dyDescent="0.25">
      <c r="AZ3687" s="9">
        <v>4.4733727810650885</v>
      </c>
    </row>
    <row r="3688" spans="52:52" x14ac:dyDescent="0.25">
      <c r="AZ3688" s="9">
        <v>1.6804733727810648</v>
      </c>
    </row>
    <row r="3689" spans="52:52" x14ac:dyDescent="0.25">
      <c r="AZ3689" s="9">
        <v>4.5207100591715967</v>
      </c>
    </row>
    <row r="3690" spans="52:52" x14ac:dyDescent="0.25">
      <c r="AZ3690" s="9">
        <v>3.9053254437869818</v>
      </c>
    </row>
    <row r="3691" spans="52:52" x14ac:dyDescent="0.25">
      <c r="AZ3691" s="9">
        <v>4.2366863905325438</v>
      </c>
    </row>
    <row r="3692" spans="52:52" x14ac:dyDescent="0.25">
      <c r="AZ3692" s="9">
        <v>3.8343195266272181</v>
      </c>
    </row>
    <row r="3693" spans="52:52" x14ac:dyDescent="0.25">
      <c r="AZ3693" s="9">
        <v>5.0887573964497044</v>
      </c>
    </row>
    <row r="3694" spans="52:52" x14ac:dyDescent="0.25">
      <c r="AZ3694" s="9">
        <v>3.5739644970414197</v>
      </c>
    </row>
    <row r="3695" spans="52:52" x14ac:dyDescent="0.25">
      <c r="AZ3695" s="9">
        <v>3.2899408284023663</v>
      </c>
    </row>
    <row r="3696" spans="52:52" x14ac:dyDescent="0.25">
      <c r="AZ3696" s="9">
        <v>4.165680473372781</v>
      </c>
    </row>
    <row r="3697" spans="52:52" x14ac:dyDescent="0.25">
      <c r="AZ3697" s="9">
        <v>2.556213017751479</v>
      </c>
    </row>
    <row r="3698" spans="52:52" x14ac:dyDescent="0.25">
      <c r="AZ3698" s="9">
        <v>0.18934911242603542</v>
      </c>
    </row>
    <row r="3699" spans="52:52" x14ac:dyDescent="0.25">
      <c r="AZ3699" s="9">
        <v>4.4733727810650885</v>
      </c>
    </row>
    <row r="3700" spans="52:52" x14ac:dyDescent="0.25">
      <c r="AZ3700" s="9">
        <v>1.6804733727810648</v>
      </c>
    </row>
    <row r="3701" spans="52:52" x14ac:dyDescent="0.25">
      <c r="AZ3701" s="9">
        <v>4.5207100591715967</v>
      </c>
    </row>
    <row r="3702" spans="52:52" x14ac:dyDescent="0.25">
      <c r="AZ3702" s="9">
        <v>3.9053254437869818</v>
      </c>
    </row>
    <row r="3703" spans="52:52" x14ac:dyDescent="0.25">
      <c r="AZ3703" s="9">
        <v>4.2366863905325438</v>
      </c>
    </row>
    <row r="3704" spans="52:52" x14ac:dyDescent="0.25">
      <c r="AZ3704" s="9">
        <v>3.8343195266272181</v>
      </c>
    </row>
    <row r="3705" spans="52:52" x14ac:dyDescent="0.25">
      <c r="AZ3705" s="9">
        <v>5.0887573964497044</v>
      </c>
    </row>
    <row r="3706" spans="52:52" x14ac:dyDescent="0.25">
      <c r="AZ3706" s="9">
        <v>3.5739644970414197</v>
      </c>
    </row>
    <row r="3707" spans="52:52" x14ac:dyDescent="0.25">
      <c r="AZ3707" s="9">
        <v>3.2899408284023663</v>
      </c>
    </row>
    <row r="3708" spans="52:52" x14ac:dyDescent="0.25">
      <c r="AZ3708" s="9">
        <v>4.165680473372781</v>
      </c>
    </row>
    <row r="3709" spans="52:52" x14ac:dyDescent="0.25">
      <c r="AZ3709" s="9">
        <v>2.556213017751479</v>
      </c>
    </row>
    <row r="3710" spans="52:52" x14ac:dyDescent="0.25">
      <c r="AZ3710" s="9">
        <v>0.18934911242603542</v>
      </c>
    </row>
    <row r="3711" spans="52:52" x14ac:dyDescent="0.25">
      <c r="AZ3711" s="9">
        <v>4.4733727810650885</v>
      </c>
    </row>
    <row r="3712" spans="52:52" x14ac:dyDescent="0.25">
      <c r="AZ3712" s="9">
        <v>1.6804733727810648</v>
      </c>
    </row>
    <row r="3713" spans="52:52" x14ac:dyDescent="0.25">
      <c r="AZ3713" s="9">
        <v>4.5207100591715967</v>
      </c>
    </row>
    <row r="3714" spans="52:52" x14ac:dyDescent="0.25">
      <c r="AZ3714" s="9">
        <v>3.9053254437869818</v>
      </c>
    </row>
    <row r="3715" spans="52:52" x14ac:dyDescent="0.25">
      <c r="AZ3715" s="9">
        <v>4.2366863905325438</v>
      </c>
    </row>
    <row r="3716" spans="52:52" x14ac:dyDescent="0.25">
      <c r="AZ3716" s="9">
        <v>3.8343195266272181</v>
      </c>
    </row>
    <row r="3717" spans="52:52" x14ac:dyDescent="0.25">
      <c r="AZ3717" s="9">
        <v>5.0887573964497044</v>
      </c>
    </row>
    <row r="3718" spans="52:52" x14ac:dyDescent="0.25">
      <c r="AZ3718" s="9">
        <v>3.5739644970414197</v>
      </c>
    </row>
    <row r="3719" spans="52:52" x14ac:dyDescent="0.25">
      <c r="AZ3719" s="9">
        <v>3.2899408284023663</v>
      </c>
    </row>
    <row r="3720" spans="52:52" x14ac:dyDescent="0.25">
      <c r="AZ3720" s="9">
        <v>4.165680473372781</v>
      </c>
    </row>
    <row r="3721" spans="52:52" x14ac:dyDescent="0.25">
      <c r="AZ3721" s="9">
        <v>2.556213017751479</v>
      </c>
    </row>
    <row r="3722" spans="52:52" x14ac:dyDescent="0.25">
      <c r="AZ3722" s="9">
        <v>0.18934911242603542</v>
      </c>
    </row>
    <row r="3723" spans="52:52" x14ac:dyDescent="0.25">
      <c r="AZ3723" s="9">
        <v>4.4733727810650885</v>
      </c>
    </row>
    <row r="3724" spans="52:52" x14ac:dyDescent="0.25">
      <c r="AZ3724" s="9">
        <v>1.6804733727810648</v>
      </c>
    </row>
    <row r="3725" spans="52:52" x14ac:dyDescent="0.25">
      <c r="AZ3725" s="9">
        <v>4.5207100591715967</v>
      </c>
    </row>
    <row r="3726" spans="52:52" x14ac:dyDescent="0.25">
      <c r="AZ3726" s="9">
        <v>3.9053254437869818</v>
      </c>
    </row>
    <row r="3727" spans="52:52" x14ac:dyDescent="0.25">
      <c r="AZ3727" s="9">
        <v>4.2366863905325438</v>
      </c>
    </row>
    <row r="3728" spans="52:52" x14ac:dyDescent="0.25">
      <c r="AZ3728" s="9">
        <v>3.8343195266272181</v>
      </c>
    </row>
    <row r="3729" spans="52:52" x14ac:dyDescent="0.25">
      <c r="AZ3729" s="9">
        <v>5.0887573964497044</v>
      </c>
    </row>
    <row r="3730" spans="52:52" x14ac:dyDescent="0.25">
      <c r="AZ3730" s="9">
        <v>3.5739644970414197</v>
      </c>
    </row>
    <row r="3731" spans="52:52" x14ac:dyDescent="0.25">
      <c r="AZ3731" s="9">
        <v>3.2899408284023663</v>
      </c>
    </row>
    <row r="3732" spans="52:52" x14ac:dyDescent="0.25">
      <c r="AZ3732" s="9">
        <v>4.165680473372781</v>
      </c>
    </row>
    <row r="3733" spans="52:52" x14ac:dyDescent="0.25">
      <c r="AZ3733" s="9">
        <v>2.556213017751479</v>
      </c>
    </row>
    <row r="3734" spans="52:52" x14ac:dyDescent="0.25">
      <c r="AZ3734" s="9">
        <v>0.18934911242603542</v>
      </c>
    </row>
    <row r="3735" spans="52:52" x14ac:dyDescent="0.25">
      <c r="AZ3735" s="9">
        <v>4.4733727810650885</v>
      </c>
    </row>
    <row r="3736" spans="52:52" x14ac:dyDescent="0.25">
      <c r="AZ3736" s="9">
        <v>1.6804733727810648</v>
      </c>
    </row>
    <row r="3737" spans="52:52" x14ac:dyDescent="0.25">
      <c r="AZ3737" s="9">
        <v>4.5207100591715967</v>
      </c>
    </row>
    <row r="3738" spans="52:52" x14ac:dyDescent="0.25">
      <c r="AZ3738" s="9">
        <v>3.9053254437869818</v>
      </c>
    </row>
    <row r="3739" spans="52:52" x14ac:dyDescent="0.25">
      <c r="AZ3739" s="9">
        <v>4.2366863905325438</v>
      </c>
    </row>
    <row r="3740" spans="52:52" x14ac:dyDescent="0.25">
      <c r="AZ3740" s="9">
        <v>3.8343195266272181</v>
      </c>
    </row>
    <row r="3741" spans="52:52" x14ac:dyDescent="0.25">
      <c r="AZ3741" s="9">
        <v>5.0887573964497044</v>
      </c>
    </row>
    <row r="3742" spans="52:52" x14ac:dyDescent="0.25">
      <c r="AZ3742" s="9">
        <v>3.5739644970414197</v>
      </c>
    </row>
    <row r="3743" spans="52:52" x14ac:dyDescent="0.25">
      <c r="AZ3743" s="9">
        <v>3.2899408284023663</v>
      </c>
    </row>
    <row r="3744" spans="52:52" x14ac:dyDescent="0.25">
      <c r="AZ3744" s="9">
        <v>4.165680473372781</v>
      </c>
    </row>
    <row r="3745" spans="52:52" x14ac:dyDescent="0.25">
      <c r="AZ3745" s="9">
        <v>2.556213017751479</v>
      </c>
    </row>
    <row r="3746" spans="52:52" x14ac:dyDescent="0.25">
      <c r="AZ3746" s="9">
        <v>0.18934911242603542</v>
      </c>
    </row>
    <row r="3747" spans="52:52" x14ac:dyDescent="0.25">
      <c r="AZ3747" s="9">
        <v>4.4733727810650885</v>
      </c>
    </row>
    <row r="3748" spans="52:52" x14ac:dyDescent="0.25">
      <c r="AZ3748" s="9">
        <v>1.6804733727810648</v>
      </c>
    </row>
    <row r="3749" spans="52:52" x14ac:dyDescent="0.25">
      <c r="AZ3749" s="9">
        <v>4.5207100591715967</v>
      </c>
    </row>
    <row r="3750" spans="52:52" x14ac:dyDescent="0.25">
      <c r="AZ3750" s="9">
        <v>3.9053254437869818</v>
      </c>
    </row>
    <row r="3751" spans="52:52" x14ac:dyDescent="0.25">
      <c r="AZ3751" s="9">
        <v>4.2366863905325438</v>
      </c>
    </row>
    <row r="3752" spans="52:52" x14ac:dyDescent="0.25">
      <c r="AZ3752" s="9">
        <v>3.8343195266272181</v>
      </c>
    </row>
    <row r="3753" spans="52:52" x14ac:dyDescent="0.25">
      <c r="AZ3753" s="9">
        <v>5.0887573964497044</v>
      </c>
    </row>
    <row r="3754" spans="52:52" x14ac:dyDescent="0.25">
      <c r="AZ3754" s="9">
        <v>3.5739644970414197</v>
      </c>
    </row>
    <row r="3755" spans="52:52" x14ac:dyDescent="0.25">
      <c r="AZ3755" s="9">
        <v>3.2899408284023663</v>
      </c>
    </row>
    <row r="3756" spans="52:52" x14ac:dyDescent="0.25">
      <c r="AZ3756" s="9">
        <v>4.165680473372781</v>
      </c>
    </row>
    <row r="3757" spans="52:52" x14ac:dyDescent="0.25">
      <c r="AZ3757" s="9">
        <v>2.556213017751479</v>
      </c>
    </row>
    <row r="3758" spans="52:52" x14ac:dyDescent="0.25">
      <c r="AZ3758" s="9">
        <v>0.18934911242603542</v>
      </c>
    </row>
    <row r="3759" spans="52:52" x14ac:dyDescent="0.25">
      <c r="AZ3759" s="9">
        <v>4.4733727810650885</v>
      </c>
    </row>
    <row r="3760" spans="52:52" x14ac:dyDescent="0.25">
      <c r="AZ3760" s="9">
        <v>1.6804733727810648</v>
      </c>
    </row>
    <row r="3761" spans="52:52" x14ac:dyDescent="0.25">
      <c r="AZ3761" s="9">
        <v>4.5207100591715967</v>
      </c>
    </row>
    <row r="3762" spans="52:52" x14ac:dyDescent="0.25">
      <c r="AZ3762" s="9">
        <v>3.9053254437869818</v>
      </c>
    </row>
    <row r="3763" spans="52:52" x14ac:dyDescent="0.25">
      <c r="AZ3763" s="9">
        <v>4.2366863905325438</v>
      </c>
    </row>
    <row r="3764" spans="52:52" x14ac:dyDescent="0.25">
      <c r="AZ3764" s="9">
        <v>3.8343195266272181</v>
      </c>
    </row>
    <row r="3765" spans="52:52" x14ac:dyDescent="0.25">
      <c r="AZ3765" s="9">
        <v>5.0887573964497044</v>
      </c>
    </row>
    <row r="3766" spans="52:52" x14ac:dyDescent="0.25">
      <c r="AZ3766" s="9">
        <v>3.5739644970414197</v>
      </c>
    </row>
    <row r="3767" spans="52:52" x14ac:dyDescent="0.25">
      <c r="AZ3767" s="9">
        <v>3.2899408284023663</v>
      </c>
    </row>
    <row r="3768" spans="52:52" x14ac:dyDescent="0.25">
      <c r="AZ3768" s="9">
        <v>4.165680473372781</v>
      </c>
    </row>
    <row r="3769" spans="52:52" x14ac:dyDescent="0.25">
      <c r="AZ3769" s="9">
        <v>2.556213017751479</v>
      </c>
    </row>
    <row r="3770" spans="52:52" x14ac:dyDescent="0.25">
      <c r="AZ3770" s="9">
        <v>0.18934911242603542</v>
      </c>
    </row>
    <row r="3771" spans="52:52" x14ac:dyDescent="0.25">
      <c r="AZ3771" s="9">
        <v>4.4733727810650885</v>
      </c>
    </row>
    <row r="3772" spans="52:52" x14ac:dyDescent="0.25">
      <c r="AZ3772" s="9">
        <v>1.6804733727810648</v>
      </c>
    </row>
    <row r="3773" spans="52:52" x14ac:dyDescent="0.25">
      <c r="AZ3773" s="9">
        <v>4.5207100591715967</v>
      </c>
    </row>
    <row r="3774" spans="52:52" x14ac:dyDescent="0.25">
      <c r="AZ3774" s="9">
        <v>3.9053254437869818</v>
      </c>
    </row>
    <row r="3775" spans="52:52" x14ac:dyDescent="0.25">
      <c r="AZ3775" s="9">
        <v>4.2366863905325438</v>
      </c>
    </row>
    <row r="3776" spans="52:52" x14ac:dyDescent="0.25">
      <c r="AZ3776" s="9">
        <v>3.8343195266272181</v>
      </c>
    </row>
    <row r="3777" spans="52:52" x14ac:dyDescent="0.25">
      <c r="AZ3777" s="9">
        <v>5.0887573964497044</v>
      </c>
    </row>
    <row r="3778" spans="52:52" x14ac:dyDescent="0.25">
      <c r="AZ3778" s="9">
        <v>3.5739644970414197</v>
      </c>
    </row>
    <row r="3779" spans="52:52" x14ac:dyDescent="0.25">
      <c r="AZ3779" s="9">
        <v>3.2899408284023663</v>
      </c>
    </row>
    <row r="3780" spans="52:52" x14ac:dyDescent="0.25">
      <c r="AZ3780" s="9">
        <v>4.165680473372781</v>
      </c>
    </row>
    <row r="3781" spans="52:52" x14ac:dyDescent="0.25">
      <c r="AZ3781" s="9">
        <v>2.556213017751479</v>
      </c>
    </row>
    <row r="3782" spans="52:52" x14ac:dyDescent="0.25">
      <c r="AZ3782" s="9">
        <v>0.18934911242603542</v>
      </c>
    </row>
    <row r="3783" spans="52:52" x14ac:dyDescent="0.25">
      <c r="AZ3783" s="9">
        <v>4.4733727810650885</v>
      </c>
    </row>
    <row r="3784" spans="52:52" x14ac:dyDescent="0.25">
      <c r="AZ3784" s="9">
        <v>1.6804733727810648</v>
      </c>
    </row>
    <row r="3785" spans="52:52" x14ac:dyDescent="0.25">
      <c r="AZ3785" s="9">
        <v>4.5207100591715967</v>
      </c>
    </row>
    <row r="3786" spans="52:52" x14ac:dyDescent="0.25">
      <c r="AZ3786" s="9">
        <v>3.9053254437869818</v>
      </c>
    </row>
    <row r="3787" spans="52:52" x14ac:dyDescent="0.25">
      <c r="AZ3787" s="9">
        <v>4.2366863905325438</v>
      </c>
    </row>
    <row r="3788" spans="52:52" x14ac:dyDescent="0.25">
      <c r="AZ3788" s="9">
        <v>3.8343195266272181</v>
      </c>
    </row>
    <row r="3789" spans="52:52" x14ac:dyDescent="0.25">
      <c r="AZ3789" s="9">
        <v>5.0887573964497044</v>
      </c>
    </row>
    <row r="3790" spans="52:52" x14ac:dyDescent="0.25">
      <c r="AZ3790" s="9">
        <v>3.5739644970414197</v>
      </c>
    </row>
    <row r="3791" spans="52:52" x14ac:dyDescent="0.25">
      <c r="AZ3791" s="9">
        <v>3.2899408284023663</v>
      </c>
    </row>
    <row r="3792" spans="52:52" x14ac:dyDescent="0.25">
      <c r="AZ3792" s="9">
        <v>4.165680473372781</v>
      </c>
    </row>
    <row r="3793" spans="52:52" x14ac:dyDescent="0.25">
      <c r="AZ3793" s="9">
        <v>2.556213017751479</v>
      </c>
    </row>
    <row r="3794" spans="52:52" x14ac:dyDescent="0.25">
      <c r="AZ3794" s="9">
        <v>0.18934911242603542</v>
      </c>
    </row>
    <row r="3795" spans="52:52" x14ac:dyDescent="0.25">
      <c r="AZ3795" s="9">
        <v>4.4733727810650885</v>
      </c>
    </row>
    <row r="3796" spans="52:52" x14ac:dyDescent="0.25">
      <c r="AZ3796" s="9">
        <v>1.6804733727810648</v>
      </c>
    </row>
    <row r="3797" spans="52:52" x14ac:dyDescent="0.25">
      <c r="AZ3797" s="9">
        <v>4.5207100591715967</v>
      </c>
    </row>
    <row r="3798" spans="52:52" x14ac:dyDescent="0.25">
      <c r="AZ3798" s="9">
        <v>3.9053254437869818</v>
      </c>
    </row>
    <row r="3799" spans="52:52" x14ac:dyDescent="0.25">
      <c r="AZ3799" s="9">
        <v>4.2366863905325438</v>
      </c>
    </row>
    <row r="3800" spans="52:52" x14ac:dyDescent="0.25">
      <c r="AZ3800" s="9">
        <v>3.8343195266272181</v>
      </c>
    </row>
    <row r="3801" spans="52:52" x14ac:dyDescent="0.25">
      <c r="AZ3801" s="9">
        <v>5.0887573964497044</v>
      </c>
    </row>
    <row r="3802" spans="52:52" x14ac:dyDescent="0.25">
      <c r="AZ3802" s="9">
        <v>3.5739644970414197</v>
      </c>
    </row>
    <row r="3803" spans="52:52" x14ac:dyDescent="0.25">
      <c r="AZ3803" s="9">
        <v>3.2899408284023663</v>
      </c>
    </row>
    <row r="3804" spans="52:52" x14ac:dyDescent="0.25">
      <c r="AZ3804" s="9">
        <v>4.165680473372781</v>
      </c>
    </row>
    <row r="3805" spans="52:52" x14ac:dyDescent="0.25">
      <c r="AZ3805" s="9">
        <v>2.556213017751479</v>
      </c>
    </row>
    <row r="3806" spans="52:52" x14ac:dyDescent="0.25">
      <c r="AZ3806" s="9">
        <v>0.18934911242603542</v>
      </c>
    </row>
    <row r="3807" spans="52:52" x14ac:dyDescent="0.25">
      <c r="AZ3807" s="9">
        <v>4.4733727810650885</v>
      </c>
    </row>
    <row r="3808" spans="52:52" x14ac:dyDescent="0.25">
      <c r="AZ3808" s="9">
        <v>1.6804733727810648</v>
      </c>
    </row>
    <row r="3809" spans="52:52" x14ac:dyDescent="0.25">
      <c r="AZ3809" s="9">
        <v>4.5207100591715967</v>
      </c>
    </row>
    <row r="3810" spans="52:52" x14ac:dyDescent="0.25">
      <c r="AZ3810" s="9">
        <v>3.9053254437869818</v>
      </c>
    </row>
    <row r="3811" spans="52:52" x14ac:dyDescent="0.25">
      <c r="AZ3811" s="9">
        <v>4.2366863905325438</v>
      </c>
    </row>
    <row r="3812" spans="52:52" x14ac:dyDescent="0.25">
      <c r="AZ3812" s="9">
        <v>3.8343195266272181</v>
      </c>
    </row>
    <row r="3813" spans="52:52" x14ac:dyDescent="0.25">
      <c r="AZ3813" s="9">
        <v>5.0887573964497044</v>
      </c>
    </row>
    <row r="3814" spans="52:52" x14ac:dyDescent="0.25">
      <c r="AZ3814" s="9">
        <v>3.5739644970414197</v>
      </c>
    </row>
    <row r="3815" spans="52:52" x14ac:dyDescent="0.25">
      <c r="AZ3815" s="9">
        <v>3.2899408284023663</v>
      </c>
    </row>
    <row r="3816" spans="52:52" x14ac:dyDescent="0.25">
      <c r="AZ3816" s="9">
        <v>4.165680473372781</v>
      </c>
    </row>
    <row r="3817" spans="52:52" x14ac:dyDescent="0.25">
      <c r="AZ3817" s="9">
        <v>2.556213017751479</v>
      </c>
    </row>
    <row r="3818" spans="52:52" x14ac:dyDescent="0.25">
      <c r="AZ3818" s="9">
        <v>0.18934911242603542</v>
      </c>
    </row>
    <row r="3819" spans="52:52" x14ac:dyDescent="0.25">
      <c r="AZ3819" s="9">
        <v>4.4733727810650885</v>
      </c>
    </row>
    <row r="3820" spans="52:52" x14ac:dyDescent="0.25">
      <c r="AZ3820" s="9">
        <v>1.6804733727810648</v>
      </c>
    </row>
    <row r="3821" spans="52:52" x14ac:dyDescent="0.25">
      <c r="AZ3821" s="9">
        <v>4.5207100591715967</v>
      </c>
    </row>
    <row r="3822" spans="52:52" x14ac:dyDescent="0.25">
      <c r="AZ3822" s="9">
        <v>3.9053254437869818</v>
      </c>
    </row>
    <row r="3823" spans="52:52" x14ac:dyDescent="0.25">
      <c r="AZ3823" s="9">
        <v>4.2366863905325438</v>
      </c>
    </row>
    <row r="3824" spans="52:52" x14ac:dyDescent="0.25">
      <c r="AZ3824" s="9">
        <v>3.8343195266272181</v>
      </c>
    </row>
    <row r="3825" spans="52:52" x14ac:dyDescent="0.25">
      <c r="AZ3825" s="9">
        <v>5.0887573964497044</v>
      </c>
    </row>
    <row r="3826" spans="52:52" x14ac:dyDescent="0.25">
      <c r="AZ3826" s="9">
        <v>3.5739644970414197</v>
      </c>
    </row>
    <row r="3827" spans="52:52" x14ac:dyDescent="0.25">
      <c r="AZ3827" s="9">
        <v>3.2899408284023663</v>
      </c>
    </row>
    <row r="3828" spans="52:52" x14ac:dyDescent="0.25">
      <c r="AZ3828" s="9">
        <v>4.165680473372781</v>
      </c>
    </row>
    <row r="3829" spans="52:52" x14ac:dyDescent="0.25">
      <c r="AZ3829" s="9">
        <v>2.556213017751479</v>
      </c>
    </row>
    <row r="3830" spans="52:52" x14ac:dyDescent="0.25">
      <c r="AZ3830" s="9">
        <v>0.18934911242603542</v>
      </c>
    </row>
    <row r="3831" spans="52:52" x14ac:dyDescent="0.25">
      <c r="AZ3831" s="9">
        <v>4.4733727810650885</v>
      </c>
    </row>
    <row r="3832" spans="52:52" x14ac:dyDescent="0.25">
      <c r="AZ3832" s="9">
        <v>1.6804733727810648</v>
      </c>
    </row>
    <row r="3833" spans="52:52" x14ac:dyDescent="0.25">
      <c r="AZ3833" s="9">
        <v>4.5207100591715967</v>
      </c>
    </row>
    <row r="3834" spans="52:52" x14ac:dyDescent="0.25">
      <c r="AZ3834" s="9">
        <v>3.9053254437869818</v>
      </c>
    </row>
    <row r="3835" spans="52:52" x14ac:dyDescent="0.25">
      <c r="AZ3835" s="9">
        <v>4.2366863905325438</v>
      </c>
    </row>
    <row r="3836" spans="52:52" x14ac:dyDescent="0.25">
      <c r="AZ3836" s="9">
        <v>3.8343195266272181</v>
      </c>
    </row>
    <row r="3837" spans="52:52" x14ac:dyDescent="0.25">
      <c r="AZ3837" s="9">
        <v>5.0887573964497044</v>
      </c>
    </row>
    <row r="3838" spans="52:52" x14ac:dyDescent="0.25">
      <c r="AZ3838" s="9">
        <v>3.5739644970414197</v>
      </c>
    </row>
    <row r="3839" spans="52:52" x14ac:dyDescent="0.25">
      <c r="AZ3839" s="9">
        <v>3.2899408284023663</v>
      </c>
    </row>
    <row r="3840" spans="52:52" x14ac:dyDescent="0.25">
      <c r="AZ3840" s="9">
        <v>4.165680473372781</v>
      </c>
    </row>
    <row r="3841" spans="52:52" x14ac:dyDescent="0.25">
      <c r="AZ3841" s="9">
        <v>2.556213017751479</v>
      </c>
    </row>
    <row r="3842" spans="52:52" x14ac:dyDescent="0.25">
      <c r="AZ3842" s="9">
        <v>0.18934911242603542</v>
      </c>
    </row>
    <row r="3843" spans="52:52" x14ac:dyDescent="0.25">
      <c r="AZ3843" s="9">
        <v>4.4733727810650885</v>
      </c>
    </row>
    <row r="3844" spans="52:52" x14ac:dyDescent="0.25">
      <c r="AZ3844" s="9">
        <v>1.6804733727810648</v>
      </c>
    </row>
    <row r="3845" spans="52:52" x14ac:dyDescent="0.25">
      <c r="AZ3845" s="9">
        <v>4.5207100591715967</v>
      </c>
    </row>
    <row r="3846" spans="52:52" x14ac:dyDescent="0.25">
      <c r="AZ3846" s="9">
        <v>3.9053254437869818</v>
      </c>
    </row>
    <row r="3847" spans="52:52" x14ac:dyDescent="0.25">
      <c r="AZ3847" s="9">
        <v>4.2366863905325438</v>
      </c>
    </row>
    <row r="3848" spans="52:52" x14ac:dyDescent="0.25">
      <c r="AZ3848" s="9">
        <v>3.8343195266272181</v>
      </c>
    </row>
    <row r="3849" spans="52:52" x14ac:dyDescent="0.25">
      <c r="AZ3849" s="9">
        <v>5.0887573964497044</v>
      </c>
    </row>
    <row r="3850" spans="52:52" x14ac:dyDescent="0.25">
      <c r="AZ3850" s="9">
        <v>3.5739644970414197</v>
      </c>
    </row>
    <row r="3851" spans="52:52" x14ac:dyDescent="0.25">
      <c r="AZ3851" s="9">
        <v>3.2899408284023663</v>
      </c>
    </row>
    <row r="3852" spans="52:52" x14ac:dyDescent="0.25">
      <c r="AZ3852" s="9">
        <v>4.165680473372781</v>
      </c>
    </row>
    <row r="3853" spans="52:52" x14ac:dyDescent="0.25">
      <c r="AZ3853" s="9">
        <v>2.556213017751479</v>
      </c>
    </row>
    <row r="3854" spans="52:52" x14ac:dyDescent="0.25">
      <c r="AZ3854" s="9">
        <v>0.18934911242603542</v>
      </c>
    </row>
    <row r="3855" spans="52:52" x14ac:dyDescent="0.25">
      <c r="AZ3855" s="9">
        <v>4.4733727810650885</v>
      </c>
    </row>
    <row r="3856" spans="52:52" x14ac:dyDescent="0.25">
      <c r="AZ3856" s="9">
        <v>1.6804733727810648</v>
      </c>
    </row>
    <row r="3857" spans="52:52" x14ac:dyDescent="0.25">
      <c r="AZ3857" s="9">
        <v>4.5207100591715967</v>
      </c>
    </row>
    <row r="3858" spans="52:52" x14ac:dyDescent="0.25">
      <c r="AZ3858" s="9">
        <v>3.9053254437869818</v>
      </c>
    </row>
    <row r="3859" spans="52:52" x14ac:dyDescent="0.25">
      <c r="AZ3859" s="9">
        <v>4.2366863905325438</v>
      </c>
    </row>
    <row r="3860" spans="52:52" x14ac:dyDescent="0.25">
      <c r="AZ3860" s="9">
        <v>3.8343195266272181</v>
      </c>
    </row>
    <row r="3861" spans="52:52" x14ac:dyDescent="0.25">
      <c r="AZ3861" s="9">
        <v>5.0887573964497044</v>
      </c>
    </row>
    <row r="3862" spans="52:52" x14ac:dyDescent="0.25">
      <c r="AZ3862" s="9">
        <v>3.5739644970414197</v>
      </c>
    </row>
    <row r="3863" spans="52:52" x14ac:dyDescent="0.25">
      <c r="AZ3863" s="9">
        <v>3.2899408284023663</v>
      </c>
    </row>
    <row r="3864" spans="52:52" x14ac:dyDescent="0.25">
      <c r="AZ3864" s="9">
        <v>4.165680473372781</v>
      </c>
    </row>
    <row r="3865" spans="52:52" x14ac:dyDescent="0.25">
      <c r="AZ3865" s="9">
        <v>2.556213017751479</v>
      </c>
    </row>
    <row r="3866" spans="52:52" x14ac:dyDescent="0.25">
      <c r="AZ3866" s="9">
        <v>0.18934911242603542</v>
      </c>
    </row>
    <row r="3867" spans="52:52" x14ac:dyDescent="0.25">
      <c r="AZ3867" s="9">
        <v>4.4733727810650885</v>
      </c>
    </row>
    <row r="3868" spans="52:52" x14ac:dyDescent="0.25">
      <c r="AZ3868" s="9">
        <v>1.6804733727810648</v>
      </c>
    </row>
    <row r="3869" spans="52:52" x14ac:dyDescent="0.25">
      <c r="AZ3869" s="9">
        <v>4.5207100591715967</v>
      </c>
    </row>
    <row r="3870" spans="52:52" x14ac:dyDescent="0.25">
      <c r="AZ3870" s="9">
        <v>3.9053254437869818</v>
      </c>
    </row>
    <row r="3871" spans="52:52" x14ac:dyDescent="0.25">
      <c r="AZ3871" s="9">
        <v>4.2366863905325438</v>
      </c>
    </row>
    <row r="3872" spans="52:52" x14ac:dyDescent="0.25">
      <c r="AZ3872" s="9">
        <v>3.8343195266272181</v>
      </c>
    </row>
    <row r="3873" spans="52:52" x14ac:dyDescent="0.25">
      <c r="AZ3873" s="9">
        <v>5.0887573964497044</v>
      </c>
    </row>
    <row r="3874" spans="52:52" x14ac:dyDescent="0.25">
      <c r="AZ3874" s="9">
        <v>3.5739644970414197</v>
      </c>
    </row>
    <row r="3875" spans="52:52" x14ac:dyDescent="0.25">
      <c r="AZ3875" s="9">
        <v>3.2899408284023663</v>
      </c>
    </row>
    <row r="3876" spans="52:52" x14ac:dyDescent="0.25">
      <c r="AZ3876" s="9">
        <v>4.165680473372781</v>
      </c>
    </row>
    <row r="3877" spans="52:52" x14ac:dyDescent="0.25">
      <c r="AZ3877" s="9">
        <v>2.556213017751479</v>
      </c>
    </row>
    <row r="3878" spans="52:52" x14ac:dyDescent="0.25">
      <c r="AZ3878" s="9">
        <v>0.18934911242603542</v>
      </c>
    </row>
    <row r="3879" spans="52:52" x14ac:dyDescent="0.25">
      <c r="AZ3879" s="9">
        <v>4.4733727810650885</v>
      </c>
    </row>
    <row r="3880" spans="52:52" x14ac:dyDescent="0.25">
      <c r="AZ3880" s="9">
        <v>1.6804733727810648</v>
      </c>
    </row>
    <row r="3881" spans="52:52" x14ac:dyDescent="0.25">
      <c r="AZ3881" s="9">
        <v>4.5207100591715967</v>
      </c>
    </row>
    <row r="3882" spans="52:52" x14ac:dyDescent="0.25">
      <c r="AZ3882" s="9">
        <v>3.9053254437869818</v>
      </c>
    </row>
    <row r="3883" spans="52:52" x14ac:dyDescent="0.25">
      <c r="AZ3883" s="9">
        <v>4.2366863905325438</v>
      </c>
    </row>
    <row r="3884" spans="52:52" x14ac:dyDescent="0.25">
      <c r="AZ3884" s="9">
        <v>3.8343195266272181</v>
      </c>
    </row>
    <row r="3885" spans="52:52" x14ac:dyDescent="0.25">
      <c r="AZ3885" s="9">
        <v>5.0887573964497044</v>
      </c>
    </row>
    <row r="3886" spans="52:52" x14ac:dyDescent="0.25">
      <c r="AZ3886" s="9">
        <v>3.5739644970414197</v>
      </c>
    </row>
    <row r="3887" spans="52:52" x14ac:dyDescent="0.25">
      <c r="AZ3887" s="9">
        <v>3.2899408284023663</v>
      </c>
    </row>
    <row r="3888" spans="52:52" x14ac:dyDescent="0.25">
      <c r="AZ3888" s="9">
        <v>4.165680473372781</v>
      </c>
    </row>
    <row r="3889" spans="52:52" x14ac:dyDescent="0.25">
      <c r="AZ3889" s="9">
        <v>2.556213017751479</v>
      </c>
    </row>
    <row r="3890" spans="52:52" x14ac:dyDescent="0.25">
      <c r="AZ3890" s="9">
        <v>0.18934911242603542</v>
      </c>
    </row>
    <row r="3891" spans="52:52" x14ac:dyDescent="0.25">
      <c r="AZ3891" s="9">
        <v>4.4733727810650885</v>
      </c>
    </row>
    <row r="3892" spans="52:52" x14ac:dyDescent="0.25">
      <c r="AZ3892" s="9">
        <v>1.6804733727810648</v>
      </c>
    </row>
    <row r="3893" spans="52:52" x14ac:dyDescent="0.25">
      <c r="AZ3893" s="9">
        <v>4.5207100591715967</v>
      </c>
    </row>
    <row r="3894" spans="52:52" x14ac:dyDescent="0.25">
      <c r="AZ3894" s="9">
        <v>3.9053254437869818</v>
      </c>
    </row>
    <row r="3895" spans="52:52" x14ac:dyDescent="0.25">
      <c r="AZ3895" s="9">
        <v>4.2366863905325438</v>
      </c>
    </row>
    <row r="3896" spans="52:52" x14ac:dyDescent="0.25">
      <c r="AZ3896" s="9">
        <v>3.8343195266272181</v>
      </c>
    </row>
    <row r="3897" spans="52:52" x14ac:dyDescent="0.25">
      <c r="AZ3897" s="9">
        <v>5.0887573964497044</v>
      </c>
    </row>
    <row r="3898" spans="52:52" x14ac:dyDescent="0.25">
      <c r="AZ3898" s="9">
        <v>3.5739644970414197</v>
      </c>
    </row>
    <row r="3899" spans="52:52" x14ac:dyDescent="0.25">
      <c r="AZ3899" s="9">
        <v>3.2899408284023663</v>
      </c>
    </row>
    <row r="3900" spans="52:52" x14ac:dyDescent="0.25">
      <c r="AZ3900" s="9">
        <v>4.165680473372781</v>
      </c>
    </row>
    <row r="3901" spans="52:52" x14ac:dyDescent="0.25">
      <c r="AZ3901" s="9">
        <v>2.556213017751479</v>
      </c>
    </row>
    <row r="3902" spans="52:52" x14ac:dyDescent="0.25">
      <c r="AZ3902" s="9">
        <v>0.18934911242603542</v>
      </c>
    </row>
    <row r="3903" spans="52:52" x14ac:dyDescent="0.25">
      <c r="AZ3903" s="9">
        <v>4.4733727810650885</v>
      </c>
    </row>
    <row r="3904" spans="52:52" x14ac:dyDescent="0.25">
      <c r="AZ3904" s="9">
        <v>1.6804733727810648</v>
      </c>
    </row>
    <row r="3905" spans="52:52" x14ac:dyDescent="0.25">
      <c r="AZ3905" s="9">
        <v>4.5207100591715967</v>
      </c>
    </row>
    <row r="3906" spans="52:52" x14ac:dyDescent="0.25">
      <c r="AZ3906" s="9">
        <v>3.9053254437869818</v>
      </c>
    </row>
    <row r="3907" spans="52:52" x14ac:dyDescent="0.25">
      <c r="AZ3907" s="9">
        <v>4.2366863905325438</v>
      </c>
    </row>
    <row r="3908" spans="52:52" x14ac:dyDescent="0.25">
      <c r="AZ3908" s="9">
        <v>3.8343195266272181</v>
      </c>
    </row>
    <row r="3909" spans="52:52" x14ac:dyDescent="0.25">
      <c r="AZ3909" s="9">
        <v>5.0887573964497044</v>
      </c>
    </row>
    <row r="3910" spans="52:52" x14ac:dyDescent="0.25">
      <c r="AZ3910" s="9">
        <v>3.5739644970414197</v>
      </c>
    </row>
    <row r="3911" spans="52:52" x14ac:dyDescent="0.25">
      <c r="AZ3911" s="9">
        <v>3.2899408284023663</v>
      </c>
    </row>
    <row r="3912" spans="52:52" x14ac:dyDescent="0.25">
      <c r="AZ3912" s="9">
        <v>4.165680473372781</v>
      </c>
    </row>
    <row r="3913" spans="52:52" x14ac:dyDescent="0.25">
      <c r="AZ3913" s="9">
        <v>2.556213017751479</v>
      </c>
    </row>
    <row r="3914" spans="52:52" x14ac:dyDescent="0.25">
      <c r="AZ3914" s="9">
        <v>0.18934911242603542</v>
      </c>
    </row>
    <row r="3915" spans="52:52" x14ac:dyDescent="0.25">
      <c r="AZ3915" s="9">
        <v>4.4733727810650885</v>
      </c>
    </row>
    <row r="3916" spans="52:52" x14ac:dyDescent="0.25">
      <c r="AZ3916" s="9">
        <v>1.6804733727810648</v>
      </c>
    </row>
    <row r="3917" spans="52:52" x14ac:dyDescent="0.25">
      <c r="AZ3917" s="9">
        <v>4.5207100591715967</v>
      </c>
    </row>
    <row r="3918" spans="52:52" x14ac:dyDescent="0.25">
      <c r="AZ3918" s="9">
        <v>3.9053254437869818</v>
      </c>
    </row>
    <row r="3919" spans="52:52" x14ac:dyDescent="0.25">
      <c r="AZ3919" s="9">
        <v>4.2366863905325438</v>
      </c>
    </row>
    <row r="3920" spans="52:52" x14ac:dyDescent="0.25">
      <c r="AZ3920" s="9">
        <v>3.8343195266272181</v>
      </c>
    </row>
    <row r="3921" spans="52:52" x14ac:dyDescent="0.25">
      <c r="AZ3921" s="9">
        <v>5.0887573964497044</v>
      </c>
    </row>
    <row r="3922" spans="52:52" x14ac:dyDescent="0.25">
      <c r="AZ3922" s="9">
        <v>3.5739644970414197</v>
      </c>
    </row>
    <row r="3923" spans="52:52" x14ac:dyDescent="0.25">
      <c r="AZ3923" s="9">
        <v>3.2899408284023663</v>
      </c>
    </row>
    <row r="3924" spans="52:52" x14ac:dyDescent="0.25">
      <c r="AZ3924" s="9">
        <v>4.165680473372781</v>
      </c>
    </row>
    <row r="3925" spans="52:52" x14ac:dyDescent="0.25">
      <c r="AZ3925" s="9">
        <v>2.556213017751479</v>
      </c>
    </row>
    <row r="3926" spans="52:52" x14ac:dyDescent="0.25">
      <c r="AZ3926" s="9">
        <v>0.18934911242603542</v>
      </c>
    </row>
    <row r="3927" spans="52:52" x14ac:dyDescent="0.25">
      <c r="AZ3927" s="9">
        <v>4.4733727810650885</v>
      </c>
    </row>
    <row r="3928" spans="52:52" x14ac:dyDescent="0.25">
      <c r="AZ3928" s="9">
        <v>1.6804733727810648</v>
      </c>
    </row>
    <row r="3929" spans="52:52" x14ac:dyDescent="0.25">
      <c r="AZ3929" s="9">
        <v>4.5207100591715967</v>
      </c>
    </row>
    <row r="3930" spans="52:52" x14ac:dyDescent="0.25">
      <c r="AZ3930" s="9">
        <v>3.9053254437869818</v>
      </c>
    </row>
    <row r="3931" spans="52:52" x14ac:dyDescent="0.25">
      <c r="AZ3931" s="9">
        <v>4.2366863905325438</v>
      </c>
    </row>
    <row r="3932" spans="52:52" x14ac:dyDescent="0.25">
      <c r="AZ3932" s="9">
        <v>3.8343195266272181</v>
      </c>
    </row>
    <row r="3933" spans="52:52" x14ac:dyDescent="0.25">
      <c r="AZ3933" s="9">
        <v>5.0887573964497044</v>
      </c>
    </row>
    <row r="3934" spans="52:52" x14ac:dyDescent="0.25">
      <c r="AZ3934" s="9">
        <v>3.5739644970414197</v>
      </c>
    </row>
    <row r="3935" spans="52:52" x14ac:dyDescent="0.25">
      <c r="AZ3935" s="9">
        <v>3.2899408284023663</v>
      </c>
    </row>
    <row r="3936" spans="52:52" x14ac:dyDescent="0.25">
      <c r="AZ3936" s="9">
        <v>4.165680473372781</v>
      </c>
    </row>
    <row r="3937" spans="52:52" x14ac:dyDescent="0.25">
      <c r="AZ3937" s="9">
        <v>2.556213017751479</v>
      </c>
    </row>
    <row r="3938" spans="52:52" x14ac:dyDescent="0.25">
      <c r="AZ3938" s="9">
        <v>0.18934911242603542</v>
      </c>
    </row>
    <row r="3939" spans="52:52" x14ac:dyDescent="0.25">
      <c r="AZ3939" s="9">
        <v>4.4733727810650885</v>
      </c>
    </row>
    <row r="3940" spans="52:52" x14ac:dyDescent="0.25">
      <c r="AZ3940" s="9">
        <v>1.6804733727810648</v>
      </c>
    </row>
    <row r="3941" spans="52:52" x14ac:dyDescent="0.25">
      <c r="AZ3941" s="9">
        <v>4.5207100591715967</v>
      </c>
    </row>
    <row r="3942" spans="52:52" x14ac:dyDescent="0.25">
      <c r="AZ3942" s="9">
        <v>3.9053254437869818</v>
      </c>
    </row>
    <row r="3943" spans="52:52" x14ac:dyDescent="0.25">
      <c r="AZ3943" s="9">
        <v>4.2366863905325438</v>
      </c>
    </row>
    <row r="3944" spans="52:52" x14ac:dyDescent="0.25">
      <c r="AZ3944" s="9">
        <v>3.8343195266272181</v>
      </c>
    </row>
    <row r="3945" spans="52:52" x14ac:dyDescent="0.25">
      <c r="AZ3945" s="9">
        <v>5.0887573964497044</v>
      </c>
    </row>
    <row r="3946" spans="52:52" x14ac:dyDescent="0.25">
      <c r="AZ3946" s="9">
        <v>3.5739644970414197</v>
      </c>
    </row>
    <row r="3947" spans="52:52" x14ac:dyDescent="0.25">
      <c r="AZ3947" s="9">
        <v>3.2899408284023663</v>
      </c>
    </row>
    <row r="3948" spans="52:52" x14ac:dyDescent="0.25">
      <c r="AZ3948" s="9">
        <v>4.165680473372781</v>
      </c>
    </row>
    <row r="3949" spans="52:52" x14ac:dyDescent="0.25">
      <c r="AZ3949" s="9">
        <v>2.556213017751479</v>
      </c>
    </row>
    <row r="3950" spans="52:52" x14ac:dyDescent="0.25">
      <c r="AZ3950" s="9">
        <v>0.18934911242603542</v>
      </c>
    </row>
    <row r="3951" spans="52:52" x14ac:dyDescent="0.25">
      <c r="AZ3951" s="9">
        <v>4.4733727810650885</v>
      </c>
    </row>
    <row r="3952" spans="52:52" x14ac:dyDescent="0.25">
      <c r="AZ3952" s="9">
        <v>1.6804733727810648</v>
      </c>
    </row>
    <row r="3953" spans="52:52" x14ac:dyDescent="0.25">
      <c r="AZ3953" s="9">
        <v>4.5207100591715967</v>
      </c>
    </row>
    <row r="3954" spans="52:52" x14ac:dyDescent="0.25">
      <c r="AZ3954" s="9">
        <v>3.9053254437869818</v>
      </c>
    </row>
    <row r="3955" spans="52:52" x14ac:dyDescent="0.25">
      <c r="AZ3955" s="9">
        <v>4.2366863905325438</v>
      </c>
    </row>
    <row r="3956" spans="52:52" x14ac:dyDescent="0.25">
      <c r="AZ3956" s="9">
        <v>3.8343195266272181</v>
      </c>
    </row>
    <row r="3957" spans="52:52" x14ac:dyDescent="0.25">
      <c r="AZ3957" s="9">
        <v>5.0887573964497044</v>
      </c>
    </row>
    <row r="3958" spans="52:52" x14ac:dyDescent="0.25">
      <c r="AZ3958" s="9">
        <v>3.5739644970414197</v>
      </c>
    </row>
    <row r="3959" spans="52:52" x14ac:dyDescent="0.25">
      <c r="AZ3959" s="9">
        <v>3.2899408284023663</v>
      </c>
    </row>
    <row r="3960" spans="52:52" x14ac:dyDescent="0.25">
      <c r="AZ3960" s="9">
        <v>4.165680473372781</v>
      </c>
    </row>
    <row r="3961" spans="52:52" x14ac:dyDescent="0.25">
      <c r="AZ3961" s="9">
        <v>2.556213017751479</v>
      </c>
    </row>
    <row r="3962" spans="52:52" x14ac:dyDescent="0.25">
      <c r="AZ3962" s="9">
        <v>0.18934911242603542</v>
      </c>
    </row>
    <row r="3963" spans="52:52" x14ac:dyDescent="0.25">
      <c r="AZ3963" s="9">
        <v>4.4733727810650885</v>
      </c>
    </row>
    <row r="3964" spans="52:52" x14ac:dyDescent="0.25">
      <c r="AZ3964" s="9">
        <v>1.6804733727810648</v>
      </c>
    </row>
    <row r="3965" spans="52:52" x14ac:dyDescent="0.25">
      <c r="AZ3965" s="9">
        <v>4.5207100591715967</v>
      </c>
    </row>
    <row r="3966" spans="52:52" x14ac:dyDescent="0.25">
      <c r="AZ3966" s="9">
        <v>3.9053254437869818</v>
      </c>
    </row>
    <row r="3967" spans="52:52" x14ac:dyDescent="0.25">
      <c r="AZ3967" s="9">
        <v>4.2366863905325438</v>
      </c>
    </row>
    <row r="3968" spans="52:52" x14ac:dyDescent="0.25">
      <c r="AZ3968" s="9">
        <v>3.8343195266272181</v>
      </c>
    </row>
    <row r="3969" spans="52:52" x14ac:dyDescent="0.25">
      <c r="AZ3969" s="9">
        <v>5.0887573964497044</v>
      </c>
    </row>
    <row r="3970" spans="52:52" x14ac:dyDescent="0.25">
      <c r="AZ3970" s="9">
        <v>3.5739644970414197</v>
      </c>
    </row>
    <row r="3971" spans="52:52" x14ac:dyDescent="0.25">
      <c r="AZ3971" s="9">
        <v>3.2899408284023663</v>
      </c>
    </row>
    <row r="3972" spans="52:52" x14ac:dyDescent="0.25">
      <c r="AZ3972" s="9">
        <v>4.165680473372781</v>
      </c>
    </row>
    <row r="3973" spans="52:52" x14ac:dyDescent="0.25">
      <c r="AZ3973" s="9">
        <v>2.556213017751479</v>
      </c>
    </row>
    <row r="3974" spans="52:52" x14ac:dyDescent="0.25">
      <c r="AZ3974" s="9">
        <v>0.18934911242603542</v>
      </c>
    </row>
    <row r="3975" spans="52:52" x14ac:dyDescent="0.25">
      <c r="AZ3975" s="9">
        <v>4.4733727810650885</v>
      </c>
    </row>
    <row r="3976" spans="52:52" x14ac:dyDescent="0.25">
      <c r="AZ3976" s="9">
        <v>1.6804733727810648</v>
      </c>
    </row>
    <row r="3977" spans="52:52" x14ac:dyDescent="0.25">
      <c r="AZ3977" s="9">
        <v>4.5207100591715967</v>
      </c>
    </row>
    <row r="3978" spans="52:52" x14ac:dyDescent="0.25">
      <c r="AZ3978" s="9">
        <v>3.9053254437869818</v>
      </c>
    </row>
    <row r="3979" spans="52:52" x14ac:dyDescent="0.25">
      <c r="AZ3979" s="9">
        <v>4.2366863905325438</v>
      </c>
    </row>
    <row r="3980" spans="52:52" x14ac:dyDescent="0.25">
      <c r="AZ3980" s="9">
        <v>3.8343195266272181</v>
      </c>
    </row>
    <row r="3981" spans="52:52" x14ac:dyDescent="0.25">
      <c r="AZ3981" s="9">
        <v>5.0887573964497044</v>
      </c>
    </row>
    <row r="3982" spans="52:52" x14ac:dyDescent="0.25">
      <c r="AZ3982" s="9">
        <v>3.5739644970414197</v>
      </c>
    </row>
    <row r="3983" spans="52:52" x14ac:dyDescent="0.25">
      <c r="AZ3983" s="9">
        <v>3.2899408284023663</v>
      </c>
    </row>
    <row r="3984" spans="52:52" x14ac:dyDescent="0.25">
      <c r="AZ3984" s="9">
        <v>4.165680473372781</v>
      </c>
    </row>
    <row r="3985" spans="52:52" x14ac:dyDescent="0.25">
      <c r="AZ3985" s="9">
        <v>2.556213017751479</v>
      </c>
    </row>
    <row r="3986" spans="52:52" x14ac:dyDescent="0.25">
      <c r="AZ3986" s="9">
        <v>0.18934911242603542</v>
      </c>
    </row>
    <row r="3987" spans="52:52" x14ac:dyDescent="0.25">
      <c r="AZ3987" s="9">
        <v>4.4733727810650885</v>
      </c>
    </row>
    <row r="3988" spans="52:52" x14ac:dyDescent="0.25">
      <c r="AZ3988" s="9">
        <v>1.6804733727810648</v>
      </c>
    </row>
    <row r="3989" spans="52:52" x14ac:dyDescent="0.25">
      <c r="AZ3989" s="9">
        <v>4.5207100591715967</v>
      </c>
    </row>
    <row r="3990" spans="52:52" x14ac:dyDescent="0.25">
      <c r="AZ3990" s="9">
        <v>3.9053254437869818</v>
      </c>
    </row>
    <row r="3991" spans="52:52" x14ac:dyDescent="0.25">
      <c r="AZ3991" s="9">
        <v>4.2366863905325438</v>
      </c>
    </row>
    <row r="3992" spans="52:52" x14ac:dyDescent="0.25">
      <c r="AZ3992" s="9">
        <v>3.8343195266272181</v>
      </c>
    </row>
    <row r="3993" spans="52:52" x14ac:dyDescent="0.25">
      <c r="AZ3993" s="9">
        <v>5.0887573964497044</v>
      </c>
    </row>
    <row r="3994" spans="52:52" x14ac:dyDescent="0.25">
      <c r="AZ3994" s="9">
        <v>3.5739644970414197</v>
      </c>
    </row>
    <row r="3995" spans="52:52" x14ac:dyDescent="0.25">
      <c r="AZ3995" s="9">
        <v>3.2899408284023663</v>
      </c>
    </row>
    <row r="3996" spans="52:52" x14ac:dyDescent="0.25">
      <c r="AZ3996" s="9">
        <v>4.165680473372781</v>
      </c>
    </row>
    <row r="3997" spans="52:52" x14ac:dyDescent="0.25">
      <c r="AZ3997" s="9">
        <v>2.556213017751479</v>
      </c>
    </row>
    <row r="3998" spans="52:52" x14ac:dyDescent="0.25">
      <c r="AZ3998" s="9">
        <v>0.18934911242603542</v>
      </c>
    </row>
    <row r="3999" spans="52:52" x14ac:dyDescent="0.25">
      <c r="AZ3999" s="9">
        <v>4.4733727810650885</v>
      </c>
    </row>
    <row r="4000" spans="52:52" x14ac:dyDescent="0.25">
      <c r="AZ4000" s="9">
        <v>1.6804733727810648</v>
      </c>
    </row>
    <row r="4001" spans="52:52" x14ac:dyDescent="0.25">
      <c r="AZ4001" s="9">
        <v>4.5207100591715967</v>
      </c>
    </row>
    <row r="4002" spans="52:52" x14ac:dyDescent="0.25">
      <c r="AZ4002" s="9">
        <v>3.9053254437869818</v>
      </c>
    </row>
    <row r="4003" spans="52:52" x14ac:dyDescent="0.25">
      <c r="AZ4003" s="9">
        <v>4.2366863905325438</v>
      </c>
    </row>
    <row r="4004" spans="52:52" x14ac:dyDescent="0.25">
      <c r="AZ4004" s="9">
        <v>3.8343195266272181</v>
      </c>
    </row>
    <row r="4005" spans="52:52" x14ac:dyDescent="0.25">
      <c r="AZ4005" s="9">
        <v>5.0887573964497044</v>
      </c>
    </row>
    <row r="4006" spans="52:52" x14ac:dyDescent="0.25">
      <c r="AZ4006" s="9">
        <v>3.5739644970414197</v>
      </c>
    </row>
    <row r="4007" spans="52:52" x14ac:dyDescent="0.25">
      <c r="AZ4007" s="9">
        <v>3.2899408284023663</v>
      </c>
    </row>
    <row r="4008" spans="52:52" x14ac:dyDescent="0.25">
      <c r="AZ4008" s="9">
        <v>4.165680473372781</v>
      </c>
    </row>
    <row r="4009" spans="52:52" x14ac:dyDescent="0.25">
      <c r="AZ4009" s="9">
        <v>2.556213017751479</v>
      </c>
    </row>
    <row r="4010" spans="52:52" x14ac:dyDescent="0.25">
      <c r="AZ4010" s="9">
        <v>0.18934911242603542</v>
      </c>
    </row>
    <row r="4011" spans="52:52" x14ac:dyDescent="0.25">
      <c r="AZ4011" s="9">
        <v>4.4733727810650885</v>
      </c>
    </row>
    <row r="4012" spans="52:52" x14ac:dyDescent="0.25">
      <c r="AZ4012" s="9">
        <v>1.6804733727810648</v>
      </c>
    </row>
    <row r="4013" spans="52:52" x14ac:dyDescent="0.25">
      <c r="AZ4013" s="9">
        <v>4.5207100591715967</v>
      </c>
    </row>
    <row r="4014" spans="52:52" x14ac:dyDescent="0.25">
      <c r="AZ4014" s="9">
        <v>3.9053254437869818</v>
      </c>
    </row>
    <row r="4015" spans="52:52" x14ac:dyDescent="0.25">
      <c r="AZ4015" s="9">
        <v>4.2366863905325438</v>
      </c>
    </row>
    <row r="4016" spans="52:52" x14ac:dyDescent="0.25">
      <c r="AZ4016" s="9">
        <v>3.8343195266272181</v>
      </c>
    </row>
    <row r="4017" spans="52:52" x14ac:dyDescent="0.25">
      <c r="AZ4017" s="9">
        <v>5.0887573964497044</v>
      </c>
    </row>
    <row r="4018" spans="52:52" x14ac:dyDescent="0.25">
      <c r="AZ4018" s="9">
        <v>3.5739644970414197</v>
      </c>
    </row>
    <row r="4019" spans="52:52" x14ac:dyDescent="0.25">
      <c r="AZ4019" s="9">
        <v>3.2899408284023663</v>
      </c>
    </row>
    <row r="4020" spans="52:52" x14ac:dyDescent="0.25">
      <c r="AZ4020" s="9">
        <v>4.165680473372781</v>
      </c>
    </row>
    <row r="4021" spans="52:52" x14ac:dyDescent="0.25">
      <c r="AZ4021" s="9">
        <v>2.556213017751479</v>
      </c>
    </row>
    <row r="4022" spans="52:52" x14ac:dyDescent="0.25">
      <c r="AZ4022" s="9">
        <v>0.18934911242603542</v>
      </c>
    </row>
    <row r="4023" spans="52:52" x14ac:dyDescent="0.25">
      <c r="AZ4023" s="9">
        <v>4.4733727810650885</v>
      </c>
    </row>
    <row r="4024" spans="52:52" x14ac:dyDescent="0.25">
      <c r="AZ4024" s="9">
        <v>1.6804733727810648</v>
      </c>
    </row>
    <row r="4025" spans="52:52" x14ac:dyDescent="0.25">
      <c r="AZ4025" s="9">
        <v>4.5207100591715967</v>
      </c>
    </row>
    <row r="4026" spans="52:52" x14ac:dyDescent="0.25">
      <c r="AZ4026" s="9">
        <v>3.9053254437869818</v>
      </c>
    </row>
    <row r="4027" spans="52:52" x14ac:dyDescent="0.25">
      <c r="AZ4027" s="9">
        <v>4.2366863905325438</v>
      </c>
    </row>
    <row r="4028" spans="52:52" x14ac:dyDescent="0.25">
      <c r="AZ4028" s="9">
        <v>3.8343195266272181</v>
      </c>
    </row>
    <row r="4029" spans="52:52" x14ac:dyDescent="0.25">
      <c r="AZ4029" s="9">
        <v>5.0887573964497044</v>
      </c>
    </row>
    <row r="4030" spans="52:52" x14ac:dyDescent="0.25">
      <c r="AZ4030" s="9">
        <v>3.5739644970414197</v>
      </c>
    </row>
    <row r="4031" spans="52:52" x14ac:dyDescent="0.25">
      <c r="AZ4031" s="9">
        <v>3.2899408284023663</v>
      </c>
    </row>
    <row r="4032" spans="52:52" x14ac:dyDescent="0.25">
      <c r="AZ4032" s="9">
        <v>4.165680473372781</v>
      </c>
    </row>
    <row r="4033" spans="52:52" x14ac:dyDescent="0.25">
      <c r="AZ4033" s="9">
        <v>2.556213017751479</v>
      </c>
    </row>
    <row r="4034" spans="52:52" x14ac:dyDescent="0.25">
      <c r="AZ4034" s="9">
        <v>0.18934911242603542</v>
      </c>
    </row>
    <row r="4035" spans="52:52" x14ac:dyDescent="0.25">
      <c r="AZ4035" s="9">
        <v>4.4733727810650885</v>
      </c>
    </row>
    <row r="4036" spans="52:52" x14ac:dyDescent="0.25">
      <c r="AZ4036" s="9">
        <v>1.6804733727810648</v>
      </c>
    </row>
    <row r="4037" spans="52:52" x14ac:dyDescent="0.25">
      <c r="AZ4037" s="9">
        <v>4.5207100591715967</v>
      </c>
    </row>
    <row r="4038" spans="52:52" x14ac:dyDescent="0.25">
      <c r="AZ4038" s="9">
        <v>3.9053254437869818</v>
      </c>
    </row>
    <row r="4039" spans="52:52" x14ac:dyDescent="0.25">
      <c r="AZ4039" s="9">
        <v>4.2366863905325438</v>
      </c>
    </row>
    <row r="4040" spans="52:52" x14ac:dyDescent="0.25">
      <c r="AZ4040" s="9">
        <v>3.8343195266272181</v>
      </c>
    </row>
    <row r="4041" spans="52:52" x14ac:dyDescent="0.25">
      <c r="AZ4041" s="9">
        <v>5.0887573964497044</v>
      </c>
    </row>
    <row r="4042" spans="52:52" x14ac:dyDescent="0.25">
      <c r="AZ4042" s="9">
        <v>3.5739644970414197</v>
      </c>
    </row>
    <row r="4043" spans="52:52" x14ac:dyDescent="0.25">
      <c r="AZ4043" s="9">
        <v>3.2899408284023663</v>
      </c>
    </row>
    <row r="4044" spans="52:52" x14ac:dyDescent="0.25">
      <c r="AZ4044" s="9">
        <v>4.165680473372781</v>
      </c>
    </row>
    <row r="4045" spans="52:52" x14ac:dyDescent="0.25">
      <c r="AZ4045" s="9">
        <v>2.556213017751479</v>
      </c>
    </row>
    <row r="4046" spans="52:52" x14ac:dyDescent="0.25">
      <c r="AZ4046" s="9">
        <v>0.18934911242603542</v>
      </c>
    </row>
    <row r="4047" spans="52:52" x14ac:dyDescent="0.25">
      <c r="AZ4047" s="9">
        <v>4.4733727810650885</v>
      </c>
    </row>
    <row r="4048" spans="52:52" x14ac:dyDescent="0.25">
      <c r="AZ4048" s="9">
        <v>1.6804733727810648</v>
      </c>
    </row>
    <row r="4049" spans="52:52" x14ac:dyDescent="0.25">
      <c r="AZ4049" s="9">
        <v>4.5207100591715967</v>
      </c>
    </row>
    <row r="4050" spans="52:52" x14ac:dyDescent="0.25">
      <c r="AZ4050" s="9">
        <v>3.9053254437869818</v>
      </c>
    </row>
    <row r="4051" spans="52:52" x14ac:dyDescent="0.25">
      <c r="AZ4051" s="9">
        <v>4.2366863905325438</v>
      </c>
    </row>
    <row r="4052" spans="52:52" x14ac:dyDescent="0.25">
      <c r="AZ4052" s="9">
        <v>3.8343195266272181</v>
      </c>
    </row>
    <row r="4053" spans="52:52" x14ac:dyDescent="0.25">
      <c r="AZ4053" s="9">
        <v>5.0887573964497044</v>
      </c>
    </row>
    <row r="4054" spans="52:52" x14ac:dyDescent="0.25">
      <c r="AZ4054" s="9">
        <v>3.5739644970414197</v>
      </c>
    </row>
    <row r="4055" spans="52:52" x14ac:dyDescent="0.25">
      <c r="AZ4055" s="9">
        <v>3.2899408284023663</v>
      </c>
    </row>
    <row r="4056" spans="52:52" x14ac:dyDescent="0.25">
      <c r="AZ4056" s="9">
        <v>4.165680473372781</v>
      </c>
    </row>
    <row r="4057" spans="52:52" x14ac:dyDescent="0.25">
      <c r="AZ4057" s="9">
        <v>2.556213017751479</v>
      </c>
    </row>
    <row r="4058" spans="52:52" x14ac:dyDescent="0.25">
      <c r="AZ4058" s="9">
        <v>0.18934911242603542</v>
      </c>
    </row>
    <row r="4059" spans="52:52" x14ac:dyDescent="0.25">
      <c r="AZ4059" s="9">
        <v>4.4733727810650885</v>
      </c>
    </row>
    <row r="4060" spans="52:52" x14ac:dyDescent="0.25">
      <c r="AZ4060" s="9">
        <v>1.6804733727810648</v>
      </c>
    </row>
    <row r="4061" spans="52:52" x14ac:dyDescent="0.25">
      <c r="AZ4061" s="9">
        <v>4.5207100591715967</v>
      </c>
    </row>
    <row r="4062" spans="52:52" x14ac:dyDescent="0.25">
      <c r="AZ4062" s="9">
        <v>3.9053254437869818</v>
      </c>
    </row>
    <row r="4063" spans="52:52" x14ac:dyDescent="0.25">
      <c r="AZ4063" s="9">
        <v>4.2366863905325438</v>
      </c>
    </row>
    <row r="4064" spans="52:52" x14ac:dyDescent="0.25">
      <c r="AZ4064" s="9">
        <v>3.8343195266272181</v>
      </c>
    </row>
    <row r="4065" spans="52:52" x14ac:dyDescent="0.25">
      <c r="AZ4065" s="9">
        <v>5.0887573964497044</v>
      </c>
    </row>
    <row r="4066" spans="52:52" x14ac:dyDescent="0.25">
      <c r="AZ4066" s="9">
        <v>3.5739644970414197</v>
      </c>
    </row>
    <row r="4067" spans="52:52" x14ac:dyDescent="0.25">
      <c r="AZ4067" s="9">
        <v>3.2899408284023663</v>
      </c>
    </row>
    <row r="4068" spans="52:52" x14ac:dyDescent="0.25">
      <c r="AZ4068" s="9">
        <v>4.165680473372781</v>
      </c>
    </row>
    <row r="4069" spans="52:52" x14ac:dyDescent="0.25">
      <c r="AZ4069" s="9">
        <v>2.556213017751479</v>
      </c>
    </row>
    <row r="4070" spans="52:52" x14ac:dyDescent="0.25">
      <c r="AZ4070" s="9">
        <v>0.18934911242603542</v>
      </c>
    </row>
    <row r="4071" spans="52:52" x14ac:dyDescent="0.25">
      <c r="AZ4071" s="9">
        <v>4.4733727810650885</v>
      </c>
    </row>
    <row r="4072" spans="52:52" x14ac:dyDescent="0.25">
      <c r="AZ4072" s="9">
        <v>1.6804733727810648</v>
      </c>
    </row>
    <row r="4073" spans="52:52" x14ac:dyDescent="0.25">
      <c r="AZ4073" s="9">
        <v>4.5207100591715967</v>
      </c>
    </row>
    <row r="4074" spans="52:52" x14ac:dyDescent="0.25">
      <c r="AZ4074" s="9">
        <v>3.9053254437869818</v>
      </c>
    </row>
    <row r="4075" spans="52:52" x14ac:dyDescent="0.25">
      <c r="AZ4075" s="9">
        <v>4.2366863905325438</v>
      </c>
    </row>
    <row r="4076" spans="52:52" x14ac:dyDescent="0.25">
      <c r="AZ4076" s="9">
        <v>3.8343195266272181</v>
      </c>
    </row>
    <row r="4077" spans="52:52" x14ac:dyDescent="0.25">
      <c r="AZ4077" s="9">
        <v>5.0887573964497044</v>
      </c>
    </row>
    <row r="4078" spans="52:52" x14ac:dyDescent="0.25">
      <c r="AZ4078" s="9">
        <v>3.5739644970414197</v>
      </c>
    </row>
    <row r="4079" spans="52:52" x14ac:dyDescent="0.25">
      <c r="AZ4079" s="9">
        <v>3.2899408284023663</v>
      </c>
    </row>
    <row r="4080" spans="52:52" x14ac:dyDescent="0.25">
      <c r="AZ4080" s="9">
        <v>4.165680473372781</v>
      </c>
    </row>
    <row r="4081" spans="52:52" x14ac:dyDescent="0.25">
      <c r="AZ4081" s="9">
        <v>2.556213017751479</v>
      </c>
    </row>
    <row r="4082" spans="52:52" x14ac:dyDescent="0.25">
      <c r="AZ4082" s="9">
        <v>0.18934911242603542</v>
      </c>
    </row>
    <row r="4083" spans="52:52" x14ac:dyDescent="0.25">
      <c r="AZ4083" s="9">
        <v>4.4733727810650885</v>
      </c>
    </row>
    <row r="4084" spans="52:52" x14ac:dyDescent="0.25">
      <c r="AZ4084" s="9">
        <v>1.6804733727810648</v>
      </c>
    </row>
    <row r="4085" spans="52:52" x14ac:dyDescent="0.25">
      <c r="AZ4085" s="9">
        <v>4.5207100591715967</v>
      </c>
    </row>
    <row r="4086" spans="52:52" x14ac:dyDescent="0.25">
      <c r="AZ4086" s="9">
        <v>3.9053254437869818</v>
      </c>
    </row>
    <row r="4087" spans="52:52" x14ac:dyDescent="0.25">
      <c r="AZ4087" s="9">
        <v>4.2366863905325438</v>
      </c>
    </row>
    <row r="4088" spans="52:52" x14ac:dyDescent="0.25">
      <c r="AZ4088" s="9">
        <v>3.8343195266272181</v>
      </c>
    </row>
    <row r="4089" spans="52:52" x14ac:dyDescent="0.25">
      <c r="AZ4089" s="9">
        <v>5.0887573964497044</v>
      </c>
    </row>
    <row r="4090" spans="52:52" x14ac:dyDescent="0.25">
      <c r="AZ4090" s="9">
        <v>3.5739644970414197</v>
      </c>
    </row>
    <row r="4091" spans="52:52" x14ac:dyDescent="0.25">
      <c r="AZ4091" s="9">
        <v>3.2899408284023663</v>
      </c>
    </row>
    <row r="4092" spans="52:52" x14ac:dyDescent="0.25">
      <c r="AZ4092" s="9">
        <v>4.165680473372781</v>
      </c>
    </row>
    <row r="4093" spans="52:52" x14ac:dyDescent="0.25">
      <c r="AZ4093" s="9">
        <v>2.556213017751479</v>
      </c>
    </row>
    <row r="4094" spans="52:52" x14ac:dyDescent="0.25">
      <c r="AZ4094" s="9">
        <v>0.18934911242603542</v>
      </c>
    </row>
    <row r="4095" spans="52:52" x14ac:dyDescent="0.25">
      <c r="AZ4095" s="9">
        <v>4.4733727810650885</v>
      </c>
    </row>
    <row r="4096" spans="52:52" x14ac:dyDescent="0.25">
      <c r="AZ4096" s="9">
        <v>1.6804733727810648</v>
      </c>
    </row>
    <row r="4097" spans="52:52" x14ac:dyDescent="0.25">
      <c r="AZ4097" s="9">
        <v>4.5207100591715967</v>
      </c>
    </row>
    <row r="4098" spans="52:52" x14ac:dyDescent="0.25">
      <c r="AZ4098" s="9">
        <v>3.9053254437869818</v>
      </c>
    </row>
    <row r="4099" spans="52:52" x14ac:dyDescent="0.25">
      <c r="AZ4099" s="9">
        <v>4.2366863905325438</v>
      </c>
    </row>
    <row r="4100" spans="52:52" x14ac:dyDescent="0.25">
      <c r="AZ4100" s="9">
        <v>3.8343195266272181</v>
      </c>
    </row>
    <row r="4101" spans="52:52" x14ac:dyDescent="0.25">
      <c r="AZ4101" s="9">
        <v>5.0887573964497044</v>
      </c>
    </row>
    <row r="4102" spans="52:52" x14ac:dyDescent="0.25">
      <c r="AZ4102" s="9">
        <v>3.5739644970414197</v>
      </c>
    </row>
    <row r="4103" spans="52:52" x14ac:dyDescent="0.25">
      <c r="AZ4103" s="9">
        <v>3.2899408284023663</v>
      </c>
    </row>
    <row r="4104" spans="52:52" x14ac:dyDescent="0.25">
      <c r="AZ4104" s="9">
        <v>4.165680473372781</v>
      </c>
    </row>
    <row r="4105" spans="52:52" x14ac:dyDescent="0.25">
      <c r="AZ4105" s="9">
        <v>2.556213017751479</v>
      </c>
    </row>
    <row r="4106" spans="52:52" x14ac:dyDescent="0.25">
      <c r="AZ4106" s="9">
        <v>0.18934911242603542</v>
      </c>
    </row>
    <row r="4107" spans="52:52" x14ac:dyDescent="0.25">
      <c r="AZ4107" s="9">
        <v>4.4733727810650885</v>
      </c>
    </row>
    <row r="4108" spans="52:52" x14ac:dyDescent="0.25">
      <c r="AZ4108" s="9">
        <v>1.6804733727810648</v>
      </c>
    </row>
    <row r="4109" spans="52:52" x14ac:dyDescent="0.25">
      <c r="AZ4109" s="9">
        <v>4.5207100591715967</v>
      </c>
    </row>
    <row r="4110" spans="52:52" x14ac:dyDescent="0.25">
      <c r="AZ4110" s="9">
        <v>3.9053254437869818</v>
      </c>
    </row>
    <row r="4111" spans="52:52" x14ac:dyDescent="0.25">
      <c r="AZ4111" s="9">
        <v>4.2366863905325438</v>
      </c>
    </row>
    <row r="4112" spans="52:52" x14ac:dyDescent="0.25">
      <c r="AZ4112" s="9">
        <v>3.8343195266272181</v>
      </c>
    </row>
    <row r="4113" spans="52:52" x14ac:dyDescent="0.25">
      <c r="AZ4113" s="9">
        <v>5.0887573964497044</v>
      </c>
    </row>
    <row r="4114" spans="52:52" x14ac:dyDescent="0.25">
      <c r="AZ4114" s="9">
        <v>3.5739644970414197</v>
      </c>
    </row>
    <row r="4115" spans="52:52" x14ac:dyDescent="0.25">
      <c r="AZ4115" s="9">
        <v>3.2899408284023663</v>
      </c>
    </row>
    <row r="4116" spans="52:52" x14ac:dyDescent="0.25">
      <c r="AZ4116" s="9">
        <v>4.165680473372781</v>
      </c>
    </row>
    <row r="4117" spans="52:52" x14ac:dyDescent="0.25">
      <c r="AZ4117" s="9">
        <v>2.556213017751479</v>
      </c>
    </row>
    <row r="4118" spans="52:52" x14ac:dyDescent="0.25">
      <c r="AZ4118" s="9">
        <v>0.18934911242603542</v>
      </c>
    </row>
    <row r="4119" spans="52:52" x14ac:dyDescent="0.25">
      <c r="AZ4119" s="9">
        <v>4.4733727810650885</v>
      </c>
    </row>
    <row r="4120" spans="52:52" x14ac:dyDescent="0.25">
      <c r="AZ4120" s="9">
        <v>1.6804733727810648</v>
      </c>
    </row>
    <row r="4121" spans="52:52" x14ac:dyDescent="0.25">
      <c r="AZ4121" s="9">
        <v>4.5207100591715967</v>
      </c>
    </row>
    <row r="4122" spans="52:52" x14ac:dyDescent="0.25">
      <c r="AZ4122" s="9">
        <v>3.9053254437869818</v>
      </c>
    </row>
    <row r="4123" spans="52:52" x14ac:dyDescent="0.25">
      <c r="AZ4123" s="9">
        <v>4.2366863905325438</v>
      </c>
    </row>
    <row r="4124" spans="52:52" x14ac:dyDescent="0.25">
      <c r="AZ4124" s="9">
        <v>3.8343195266272181</v>
      </c>
    </row>
    <row r="4125" spans="52:52" x14ac:dyDescent="0.25">
      <c r="AZ4125" s="9">
        <v>5.0887573964497044</v>
      </c>
    </row>
    <row r="4126" spans="52:52" x14ac:dyDescent="0.25">
      <c r="AZ4126" s="9">
        <v>3.5739644970414197</v>
      </c>
    </row>
    <row r="4127" spans="52:52" x14ac:dyDescent="0.25">
      <c r="AZ4127" s="9">
        <v>3.2899408284023663</v>
      </c>
    </row>
    <row r="4128" spans="52:52" x14ac:dyDescent="0.25">
      <c r="AZ4128" s="9">
        <v>4.165680473372781</v>
      </c>
    </row>
    <row r="4129" spans="52:52" x14ac:dyDescent="0.25">
      <c r="AZ4129" s="9">
        <v>2.556213017751479</v>
      </c>
    </row>
    <row r="4130" spans="52:52" x14ac:dyDescent="0.25">
      <c r="AZ4130" s="9">
        <v>0.18934911242603542</v>
      </c>
    </row>
    <row r="4131" spans="52:52" x14ac:dyDescent="0.25">
      <c r="AZ4131" s="9">
        <v>4.4733727810650885</v>
      </c>
    </row>
    <row r="4132" spans="52:52" x14ac:dyDescent="0.25">
      <c r="AZ4132" s="9">
        <v>1.6804733727810648</v>
      </c>
    </row>
    <row r="4133" spans="52:52" x14ac:dyDescent="0.25">
      <c r="AZ4133" s="9">
        <v>4.5207100591715967</v>
      </c>
    </row>
    <row r="4134" spans="52:52" x14ac:dyDescent="0.25">
      <c r="AZ4134" s="9">
        <v>3.9053254437869818</v>
      </c>
    </row>
    <row r="4135" spans="52:52" x14ac:dyDescent="0.25">
      <c r="AZ4135" s="9">
        <v>4.2366863905325438</v>
      </c>
    </row>
    <row r="4136" spans="52:52" x14ac:dyDescent="0.25">
      <c r="AZ4136" s="9">
        <v>3.8343195266272181</v>
      </c>
    </row>
    <row r="4137" spans="52:52" x14ac:dyDescent="0.25">
      <c r="AZ4137" s="9">
        <v>5.0887573964497044</v>
      </c>
    </row>
    <row r="4138" spans="52:52" x14ac:dyDescent="0.25">
      <c r="AZ4138" s="9">
        <v>3.5739644970414197</v>
      </c>
    </row>
    <row r="4139" spans="52:52" x14ac:dyDescent="0.25">
      <c r="AZ4139" s="9">
        <v>3.2899408284023663</v>
      </c>
    </row>
    <row r="4140" spans="52:52" x14ac:dyDescent="0.25">
      <c r="AZ4140" s="9">
        <v>4.165680473372781</v>
      </c>
    </row>
    <row r="4141" spans="52:52" x14ac:dyDescent="0.25">
      <c r="AZ4141" s="9">
        <v>2.556213017751479</v>
      </c>
    </row>
    <row r="4142" spans="52:52" x14ac:dyDescent="0.25">
      <c r="AZ4142" s="9">
        <v>0.18934911242603542</v>
      </c>
    </row>
    <row r="4143" spans="52:52" x14ac:dyDescent="0.25">
      <c r="AZ4143" s="9">
        <v>4.4733727810650885</v>
      </c>
    </row>
    <row r="4144" spans="52:52" x14ac:dyDescent="0.25">
      <c r="AZ4144" s="9">
        <v>1.6804733727810648</v>
      </c>
    </row>
    <row r="4145" spans="52:52" x14ac:dyDescent="0.25">
      <c r="AZ4145" s="9">
        <v>4.5207100591715967</v>
      </c>
    </row>
    <row r="4146" spans="52:52" x14ac:dyDescent="0.25">
      <c r="AZ4146" s="9">
        <v>3.9053254437869818</v>
      </c>
    </row>
    <row r="4147" spans="52:52" x14ac:dyDescent="0.25">
      <c r="AZ4147" s="9">
        <v>4.2366863905325438</v>
      </c>
    </row>
    <row r="4148" spans="52:52" x14ac:dyDescent="0.25">
      <c r="AZ4148" s="9">
        <v>3.8343195266272181</v>
      </c>
    </row>
    <row r="4149" spans="52:52" x14ac:dyDescent="0.25">
      <c r="AZ4149" s="9">
        <v>5.0887573964497044</v>
      </c>
    </row>
    <row r="4150" spans="52:52" x14ac:dyDescent="0.25">
      <c r="AZ4150" s="9">
        <v>3.5739644970414197</v>
      </c>
    </row>
    <row r="4151" spans="52:52" x14ac:dyDescent="0.25">
      <c r="AZ4151" s="9">
        <v>3.2899408284023663</v>
      </c>
    </row>
    <row r="4152" spans="52:52" x14ac:dyDescent="0.25">
      <c r="AZ4152" s="9">
        <v>4.165680473372781</v>
      </c>
    </row>
    <row r="4153" spans="52:52" x14ac:dyDescent="0.25">
      <c r="AZ4153" s="9">
        <v>2.556213017751479</v>
      </c>
    </row>
    <row r="4154" spans="52:52" x14ac:dyDescent="0.25">
      <c r="AZ4154" s="9">
        <v>0.18934911242603542</v>
      </c>
    </row>
    <row r="4155" spans="52:52" x14ac:dyDescent="0.25">
      <c r="AZ4155" s="9">
        <v>4.4733727810650885</v>
      </c>
    </row>
    <row r="4156" spans="52:52" x14ac:dyDescent="0.25">
      <c r="AZ4156" s="9">
        <v>1.6804733727810648</v>
      </c>
    </row>
    <row r="4157" spans="52:52" x14ac:dyDescent="0.25">
      <c r="AZ4157" s="9">
        <v>4.5207100591715967</v>
      </c>
    </row>
    <row r="4158" spans="52:52" x14ac:dyDescent="0.25">
      <c r="AZ4158" s="9">
        <v>3.9053254437869818</v>
      </c>
    </row>
    <row r="4159" spans="52:52" x14ac:dyDescent="0.25">
      <c r="AZ4159" s="9">
        <v>4.2366863905325438</v>
      </c>
    </row>
    <row r="4160" spans="52:52" x14ac:dyDescent="0.25">
      <c r="AZ4160" s="9">
        <v>3.8343195266272181</v>
      </c>
    </row>
    <row r="4161" spans="52:52" x14ac:dyDescent="0.25">
      <c r="AZ4161" s="9">
        <v>5.0887573964497044</v>
      </c>
    </row>
    <row r="4162" spans="52:52" x14ac:dyDescent="0.25">
      <c r="AZ4162" s="9">
        <v>3.5739644970414197</v>
      </c>
    </row>
    <row r="4163" spans="52:52" x14ac:dyDescent="0.25">
      <c r="AZ4163" s="9">
        <v>3.2899408284023663</v>
      </c>
    </row>
    <row r="4164" spans="52:52" x14ac:dyDescent="0.25">
      <c r="AZ4164" s="9">
        <v>4.165680473372781</v>
      </c>
    </row>
    <row r="4165" spans="52:52" x14ac:dyDescent="0.25">
      <c r="AZ4165" s="9">
        <v>2.556213017751479</v>
      </c>
    </row>
    <row r="4166" spans="52:52" x14ac:dyDescent="0.25">
      <c r="AZ4166" s="9">
        <v>0.18934911242603542</v>
      </c>
    </row>
    <row r="4167" spans="52:52" x14ac:dyDescent="0.25">
      <c r="AZ4167" s="9">
        <v>4.4733727810650885</v>
      </c>
    </row>
    <row r="4168" spans="52:52" x14ac:dyDescent="0.25">
      <c r="AZ4168" s="9">
        <v>1.6804733727810648</v>
      </c>
    </row>
    <row r="4169" spans="52:52" x14ac:dyDescent="0.25">
      <c r="AZ4169" s="9">
        <v>4.5207100591715967</v>
      </c>
    </row>
    <row r="4170" spans="52:52" x14ac:dyDescent="0.25">
      <c r="AZ4170" s="9">
        <v>3.9053254437869818</v>
      </c>
    </row>
    <row r="4171" spans="52:52" x14ac:dyDescent="0.25">
      <c r="AZ4171" s="9">
        <v>4.2366863905325438</v>
      </c>
    </row>
    <row r="4172" spans="52:52" x14ac:dyDescent="0.25">
      <c r="AZ4172" s="9">
        <v>3.8343195266272181</v>
      </c>
    </row>
    <row r="4173" spans="52:52" x14ac:dyDescent="0.25">
      <c r="AZ4173" s="9">
        <v>5.0887573964497044</v>
      </c>
    </row>
    <row r="4174" spans="52:52" x14ac:dyDescent="0.25">
      <c r="AZ4174" s="9">
        <v>3.5739644970414197</v>
      </c>
    </row>
    <row r="4175" spans="52:52" x14ac:dyDescent="0.25">
      <c r="AZ4175" s="9">
        <v>3.2899408284023663</v>
      </c>
    </row>
    <row r="4176" spans="52:52" x14ac:dyDescent="0.25">
      <c r="AZ4176" s="9">
        <v>4.165680473372781</v>
      </c>
    </row>
    <row r="4177" spans="52:52" x14ac:dyDescent="0.25">
      <c r="AZ4177" s="9">
        <v>2.556213017751479</v>
      </c>
    </row>
    <row r="4178" spans="52:52" x14ac:dyDescent="0.25">
      <c r="AZ4178" s="9">
        <v>0.18934911242603542</v>
      </c>
    </row>
    <row r="4179" spans="52:52" x14ac:dyDescent="0.25">
      <c r="AZ4179" s="9">
        <v>4.4733727810650885</v>
      </c>
    </row>
    <row r="4180" spans="52:52" x14ac:dyDescent="0.25">
      <c r="AZ4180" s="9">
        <v>1.6804733727810648</v>
      </c>
    </row>
    <row r="4181" spans="52:52" x14ac:dyDescent="0.25">
      <c r="AZ4181" s="9">
        <v>4.5207100591715967</v>
      </c>
    </row>
    <row r="4182" spans="52:52" x14ac:dyDescent="0.25">
      <c r="AZ4182" s="9">
        <v>3.9053254437869818</v>
      </c>
    </row>
    <row r="4183" spans="52:52" x14ac:dyDescent="0.25">
      <c r="AZ4183" s="9">
        <v>4.2366863905325438</v>
      </c>
    </row>
    <row r="4184" spans="52:52" x14ac:dyDescent="0.25">
      <c r="AZ4184" s="9">
        <v>3.8343195266272181</v>
      </c>
    </row>
    <row r="4185" spans="52:52" x14ac:dyDescent="0.25">
      <c r="AZ4185" s="9">
        <v>5.0887573964497044</v>
      </c>
    </row>
    <row r="4186" spans="52:52" x14ac:dyDescent="0.25">
      <c r="AZ4186" s="9">
        <v>3.5739644970414197</v>
      </c>
    </row>
    <row r="4187" spans="52:52" x14ac:dyDescent="0.25">
      <c r="AZ4187" s="9">
        <v>3.2899408284023663</v>
      </c>
    </row>
    <row r="4188" spans="52:52" x14ac:dyDescent="0.25">
      <c r="AZ4188" s="9">
        <v>4.165680473372781</v>
      </c>
    </row>
    <row r="4189" spans="52:52" x14ac:dyDescent="0.25">
      <c r="AZ4189" s="9">
        <v>2.556213017751479</v>
      </c>
    </row>
    <row r="4190" spans="52:52" x14ac:dyDescent="0.25">
      <c r="AZ4190" s="9">
        <v>0.18934911242603542</v>
      </c>
    </row>
    <row r="4191" spans="52:52" x14ac:dyDescent="0.25">
      <c r="AZ4191" s="9">
        <v>4.4733727810650885</v>
      </c>
    </row>
    <row r="4192" spans="52:52" x14ac:dyDescent="0.25">
      <c r="AZ4192" s="9">
        <v>1.6804733727810648</v>
      </c>
    </row>
    <row r="4193" spans="52:52" x14ac:dyDescent="0.25">
      <c r="AZ4193" s="9">
        <v>4.5207100591715967</v>
      </c>
    </row>
    <row r="4194" spans="52:52" x14ac:dyDescent="0.25">
      <c r="AZ4194" s="9">
        <v>3.9053254437869818</v>
      </c>
    </row>
    <row r="4195" spans="52:52" x14ac:dyDescent="0.25">
      <c r="AZ4195" s="9">
        <v>4.2366863905325438</v>
      </c>
    </row>
    <row r="4196" spans="52:52" x14ac:dyDescent="0.25">
      <c r="AZ4196" s="9">
        <v>3.8343195266272181</v>
      </c>
    </row>
    <row r="4197" spans="52:52" x14ac:dyDescent="0.25">
      <c r="AZ4197" s="9">
        <v>5.0887573964497044</v>
      </c>
    </row>
    <row r="4198" spans="52:52" x14ac:dyDescent="0.25">
      <c r="AZ4198" s="9">
        <v>3.5739644970414197</v>
      </c>
    </row>
    <row r="4199" spans="52:52" x14ac:dyDescent="0.25">
      <c r="AZ4199" s="9">
        <v>3.2899408284023663</v>
      </c>
    </row>
    <row r="4200" spans="52:52" x14ac:dyDescent="0.25">
      <c r="AZ4200" s="9">
        <v>4.165680473372781</v>
      </c>
    </row>
    <row r="4201" spans="52:52" x14ac:dyDescent="0.25">
      <c r="AZ4201" s="9">
        <v>2.556213017751479</v>
      </c>
    </row>
    <row r="4202" spans="52:52" x14ac:dyDescent="0.25">
      <c r="AZ4202" s="9">
        <v>0.18934911242603542</v>
      </c>
    </row>
    <row r="4203" spans="52:52" x14ac:dyDescent="0.25">
      <c r="AZ4203" s="9">
        <v>4.4733727810650885</v>
      </c>
    </row>
    <row r="4204" spans="52:52" x14ac:dyDescent="0.25">
      <c r="AZ4204" s="9">
        <v>1.6804733727810648</v>
      </c>
    </row>
    <row r="4205" spans="52:52" x14ac:dyDescent="0.25">
      <c r="AZ4205" s="9">
        <v>4.5207100591715967</v>
      </c>
    </row>
    <row r="4206" spans="52:52" x14ac:dyDescent="0.25">
      <c r="AZ4206" s="9">
        <v>3.9053254437869818</v>
      </c>
    </row>
    <row r="4207" spans="52:52" x14ac:dyDescent="0.25">
      <c r="AZ4207" s="9">
        <v>4.2366863905325438</v>
      </c>
    </row>
    <row r="4208" spans="52:52" x14ac:dyDescent="0.25">
      <c r="AZ4208" s="9">
        <v>3.8343195266272181</v>
      </c>
    </row>
    <row r="4209" spans="52:52" x14ac:dyDescent="0.25">
      <c r="AZ4209" s="9">
        <v>5.0887573964497044</v>
      </c>
    </row>
    <row r="4210" spans="52:52" x14ac:dyDescent="0.25">
      <c r="AZ4210" s="9">
        <v>3.5739644970414197</v>
      </c>
    </row>
    <row r="4211" spans="52:52" x14ac:dyDescent="0.25">
      <c r="AZ4211" s="9">
        <v>3.2899408284023663</v>
      </c>
    </row>
    <row r="4212" spans="52:52" x14ac:dyDescent="0.25">
      <c r="AZ4212" s="9">
        <v>4.165680473372781</v>
      </c>
    </row>
    <row r="4213" spans="52:52" x14ac:dyDescent="0.25">
      <c r="AZ4213" s="9">
        <v>2.556213017751479</v>
      </c>
    </row>
    <row r="4214" spans="52:52" x14ac:dyDescent="0.25">
      <c r="AZ4214" s="9">
        <v>0.18934911242603542</v>
      </c>
    </row>
    <row r="4215" spans="52:52" x14ac:dyDescent="0.25">
      <c r="AZ4215" s="9">
        <v>4.4733727810650885</v>
      </c>
    </row>
    <row r="4216" spans="52:52" x14ac:dyDescent="0.25">
      <c r="AZ4216" s="9">
        <v>1.6804733727810648</v>
      </c>
    </row>
    <row r="4217" spans="52:52" x14ac:dyDescent="0.25">
      <c r="AZ4217" s="9">
        <v>4.5207100591715967</v>
      </c>
    </row>
    <row r="4218" spans="52:52" x14ac:dyDescent="0.25">
      <c r="AZ4218" s="9">
        <v>3.9053254437869818</v>
      </c>
    </row>
    <row r="4219" spans="52:52" x14ac:dyDescent="0.25">
      <c r="AZ4219" s="9">
        <v>4.2366863905325438</v>
      </c>
    </row>
    <row r="4220" spans="52:52" x14ac:dyDescent="0.25">
      <c r="AZ4220" s="9">
        <v>3.8343195266272181</v>
      </c>
    </row>
    <row r="4221" spans="52:52" x14ac:dyDescent="0.25">
      <c r="AZ4221" s="9">
        <v>5.0887573964497044</v>
      </c>
    </row>
    <row r="4222" spans="52:52" x14ac:dyDescent="0.25">
      <c r="AZ4222" s="9">
        <v>3.5739644970414197</v>
      </c>
    </row>
    <row r="4223" spans="52:52" x14ac:dyDescent="0.25">
      <c r="AZ4223" s="9">
        <v>3.2899408284023663</v>
      </c>
    </row>
    <row r="4224" spans="52:52" x14ac:dyDescent="0.25">
      <c r="AZ4224" s="9">
        <v>4.165680473372781</v>
      </c>
    </row>
    <row r="4225" spans="52:52" x14ac:dyDescent="0.25">
      <c r="AZ4225" s="9">
        <v>2.556213017751479</v>
      </c>
    </row>
    <row r="4226" spans="52:52" x14ac:dyDescent="0.25">
      <c r="AZ4226" s="9">
        <v>0.18934911242603542</v>
      </c>
    </row>
    <row r="4227" spans="52:52" x14ac:dyDescent="0.25">
      <c r="AZ4227" s="9">
        <v>4.4733727810650885</v>
      </c>
    </row>
    <row r="4228" spans="52:52" x14ac:dyDescent="0.25">
      <c r="AZ4228" s="9">
        <v>1.6804733727810648</v>
      </c>
    </row>
    <row r="4229" spans="52:52" x14ac:dyDescent="0.25">
      <c r="AZ4229" s="9">
        <v>4.5207100591715967</v>
      </c>
    </row>
    <row r="4230" spans="52:52" x14ac:dyDescent="0.25">
      <c r="AZ4230" s="9">
        <v>3.9053254437869818</v>
      </c>
    </row>
    <row r="4231" spans="52:52" x14ac:dyDescent="0.25">
      <c r="AZ4231" s="9">
        <v>4.2366863905325438</v>
      </c>
    </row>
    <row r="4232" spans="52:52" x14ac:dyDescent="0.25">
      <c r="AZ4232" s="9">
        <v>3.8343195266272181</v>
      </c>
    </row>
    <row r="4233" spans="52:52" x14ac:dyDescent="0.25">
      <c r="AZ4233" s="9">
        <v>5.0887573964497044</v>
      </c>
    </row>
    <row r="4234" spans="52:52" x14ac:dyDescent="0.25">
      <c r="AZ4234" s="9">
        <v>3.5739644970414197</v>
      </c>
    </row>
    <row r="4235" spans="52:52" x14ac:dyDescent="0.25">
      <c r="AZ4235" s="9">
        <v>3.2899408284023663</v>
      </c>
    </row>
    <row r="4236" spans="52:52" x14ac:dyDescent="0.25">
      <c r="AZ4236" s="9">
        <v>4.165680473372781</v>
      </c>
    </row>
    <row r="4237" spans="52:52" x14ac:dyDescent="0.25">
      <c r="AZ4237" s="9">
        <v>2.556213017751479</v>
      </c>
    </row>
    <row r="4238" spans="52:52" x14ac:dyDescent="0.25">
      <c r="AZ4238" s="9">
        <v>0.18934911242603542</v>
      </c>
    </row>
    <row r="4239" spans="52:52" x14ac:dyDescent="0.25">
      <c r="AZ4239" s="9">
        <v>4.4733727810650885</v>
      </c>
    </row>
    <row r="4240" spans="52:52" x14ac:dyDescent="0.25">
      <c r="AZ4240" s="9">
        <v>1.6804733727810648</v>
      </c>
    </row>
    <row r="4241" spans="52:52" x14ac:dyDescent="0.25">
      <c r="AZ4241" s="9">
        <v>4.5207100591715967</v>
      </c>
    </row>
    <row r="4242" spans="52:52" x14ac:dyDescent="0.25">
      <c r="AZ4242" s="9">
        <v>3.9053254437869818</v>
      </c>
    </row>
    <row r="4243" spans="52:52" x14ac:dyDescent="0.25">
      <c r="AZ4243" s="9">
        <v>4.2366863905325438</v>
      </c>
    </row>
    <row r="4244" spans="52:52" x14ac:dyDescent="0.25">
      <c r="AZ4244" s="9">
        <v>3.8343195266272181</v>
      </c>
    </row>
    <row r="4245" spans="52:52" x14ac:dyDescent="0.25">
      <c r="AZ4245" s="9">
        <v>5.0887573964497044</v>
      </c>
    </row>
    <row r="4246" spans="52:52" x14ac:dyDescent="0.25">
      <c r="AZ4246" s="9">
        <v>3.5739644970414197</v>
      </c>
    </row>
    <row r="4247" spans="52:52" x14ac:dyDescent="0.25">
      <c r="AZ4247" s="9">
        <v>3.2899408284023663</v>
      </c>
    </row>
    <row r="4248" spans="52:52" x14ac:dyDescent="0.25">
      <c r="AZ4248" s="9">
        <v>4.165680473372781</v>
      </c>
    </row>
    <row r="4249" spans="52:52" x14ac:dyDescent="0.25">
      <c r="AZ4249" s="9">
        <v>2.556213017751479</v>
      </c>
    </row>
    <row r="4250" spans="52:52" x14ac:dyDescent="0.25">
      <c r="AZ4250" s="9">
        <v>0.18934911242603542</v>
      </c>
    </row>
    <row r="4251" spans="52:52" x14ac:dyDescent="0.25">
      <c r="AZ4251" s="9">
        <v>4.4733727810650885</v>
      </c>
    </row>
    <row r="4252" spans="52:52" x14ac:dyDescent="0.25">
      <c r="AZ4252" s="9">
        <v>1.6804733727810648</v>
      </c>
    </row>
    <row r="4253" spans="52:52" x14ac:dyDescent="0.25">
      <c r="AZ4253" s="9">
        <v>4.5207100591715967</v>
      </c>
    </row>
    <row r="4254" spans="52:52" x14ac:dyDescent="0.25">
      <c r="AZ4254" s="9">
        <v>3.9053254437869818</v>
      </c>
    </row>
    <row r="4255" spans="52:52" x14ac:dyDescent="0.25">
      <c r="AZ4255" s="9">
        <v>4.2366863905325438</v>
      </c>
    </row>
    <row r="4256" spans="52:52" x14ac:dyDescent="0.25">
      <c r="AZ4256" s="9">
        <v>3.8343195266272181</v>
      </c>
    </row>
    <row r="4257" spans="52:52" x14ac:dyDescent="0.25">
      <c r="AZ4257" s="9">
        <v>5.0887573964497044</v>
      </c>
    </row>
    <row r="4258" spans="52:52" x14ac:dyDescent="0.25">
      <c r="AZ4258" s="9">
        <v>3.5739644970414197</v>
      </c>
    </row>
    <row r="4259" spans="52:52" x14ac:dyDescent="0.25">
      <c r="AZ4259" s="9">
        <v>3.2899408284023663</v>
      </c>
    </row>
    <row r="4260" spans="52:52" x14ac:dyDescent="0.25">
      <c r="AZ4260" s="9">
        <v>4.165680473372781</v>
      </c>
    </row>
    <row r="4261" spans="52:52" x14ac:dyDescent="0.25">
      <c r="AZ4261" s="9">
        <v>2.556213017751479</v>
      </c>
    </row>
    <row r="4262" spans="52:52" x14ac:dyDescent="0.25">
      <c r="AZ4262" s="9">
        <v>0.18934911242603542</v>
      </c>
    </row>
    <row r="4263" spans="52:52" x14ac:dyDescent="0.25">
      <c r="AZ4263" s="9">
        <v>4.4733727810650885</v>
      </c>
    </row>
    <row r="4264" spans="52:52" x14ac:dyDescent="0.25">
      <c r="AZ4264" s="9">
        <v>1.6804733727810648</v>
      </c>
    </row>
    <row r="4265" spans="52:52" x14ac:dyDescent="0.25">
      <c r="AZ4265" s="9">
        <v>4.5207100591715967</v>
      </c>
    </row>
    <row r="4266" spans="52:52" x14ac:dyDescent="0.25">
      <c r="AZ4266" s="9">
        <v>3.9053254437869818</v>
      </c>
    </row>
    <row r="4267" spans="52:52" x14ac:dyDescent="0.25">
      <c r="AZ4267" s="9">
        <v>4.2366863905325438</v>
      </c>
    </row>
    <row r="4268" spans="52:52" x14ac:dyDescent="0.25">
      <c r="AZ4268" s="9">
        <v>3.8343195266272181</v>
      </c>
    </row>
    <row r="4269" spans="52:52" x14ac:dyDescent="0.25">
      <c r="AZ4269" s="9">
        <v>5.0887573964497044</v>
      </c>
    </row>
    <row r="4270" spans="52:52" x14ac:dyDescent="0.25">
      <c r="AZ4270" s="9">
        <v>3.5739644970414197</v>
      </c>
    </row>
    <row r="4271" spans="52:52" x14ac:dyDescent="0.25">
      <c r="AZ4271" s="9">
        <v>3.2899408284023663</v>
      </c>
    </row>
    <row r="4272" spans="52:52" x14ac:dyDescent="0.25">
      <c r="AZ4272" s="9">
        <v>4.165680473372781</v>
      </c>
    </row>
    <row r="4273" spans="52:52" x14ac:dyDescent="0.25">
      <c r="AZ4273" s="9">
        <v>2.556213017751479</v>
      </c>
    </row>
    <row r="4274" spans="52:52" x14ac:dyDescent="0.25">
      <c r="AZ4274" s="9">
        <v>0.18934911242603542</v>
      </c>
    </row>
    <row r="4275" spans="52:52" x14ac:dyDescent="0.25">
      <c r="AZ4275" s="9">
        <v>4.4733727810650885</v>
      </c>
    </row>
    <row r="4276" spans="52:52" x14ac:dyDescent="0.25">
      <c r="AZ4276" s="9">
        <v>1.6804733727810648</v>
      </c>
    </row>
    <row r="4277" spans="52:52" x14ac:dyDescent="0.25">
      <c r="AZ4277" s="9">
        <v>4.5207100591715967</v>
      </c>
    </row>
    <row r="4278" spans="52:52" x14ac:dyDescent="0.25">
      <c r="AZ4278" s="9">
        <v>3.9053254437869818</v>
      </c>
    </row>
    <row r="4279" spans="52:52" x14ac:dyDescent="0.25">
      <c r="AZ4279" s="9">
        <v>4.2366863905325438</v>
      </c>
    </row>
    <row r="4280" spans="52:52" x14ac:dyDescent="0.25">
      <c r="AZ4280" s="9">
        <v>3.8343195266272181</v>
      </c>
    </row>
    <row r="4281" spans="52:52" x14ac:dyDescent="0.25">
      <c r="AZ4281" s="9">
        <v>5.0887573964497044</v>
      </c>
    </row>
    <row r="4282" spans="52:52" x14ac:dyDescent="0.25">
      <c r="AZ4282" s="9">
        <v>3.5739644970414197</v>
      </c>
    </row>
    <row r="4283" spans="52:52" x14ac:dyDescent="0.25">
      <c r="AZ4283" s="9">
        <v>3.2899408284023663</v>
      </c>
    </row>
    <row r="4284" spans="52:52" x14ac:dyDescent="0.25">
      <c r="AZ4284" s="9">
        <v>4.165680473372781</v>
      </c>
    </row>
    <row r="4285" spans="52:52" x14ac:dyDescent="0.25">
      <c r="AZ4285" s="9">
        <v>2.556213017751479</v>
      </c>
    </row>
    <row r="4286" spans="52:52" x14ac:dyDescent="0.25">
      <c r="AZ4286" s="9">
        <v>0.18934911242603542</v>
      </c>
    </row>
    <row r="4287" spans="52:52" x14ac:dyDescent="0.25">
      <c r="AZ4287" s="9">
        <v>4.4733727810650885</v>
      </c>
    </row>
    <row r="4288" spans="52:52" x14ac:dyDescent="0.25">
      <c r="AZ4288" s="9">
        <v>1.6804733727810648</v>
      </c>
    </row>
    <row r="4289" spans="52:52" x14ac:dyDescent="0.25">
      <c r="AZ4289" s="9">
        <v>4.5207100591715967</v>
      </c>
    </row>
    <row r="4290" spans="52:52" x14ac:dyDescent="0.25">
      <c r="AZ4290" s="9">
        <v>3.9053254437869818</v>
      </c>
    </row>
    <row r="4291" spans="52:52" x14ac:dyDescent="0.25">
      <c r="AZ4291" s="9">
        <v>4.2366863905325438</v>
      </c>
    </row>
    <row r="4292" spans="52:52" x14ac:dyDescent="0.25">
      <c r="AZ4292" s="9">
        <v>3.8343195266272181</v>
      </c>
    </row>
    <row r="4293" spans="52:52" x14ac:dyDescent="0.25">
      <c r="AZ4293" s="9">
        <v>5.0887573964497044</v>
      </c>
    </row>
    <row r="4294" spans="52:52" x14ac:dyDescent="0.25">
      <c r="AZ4294" s="9">
        <v>3.5739644970414197</v>
      </c>
    </row>
    <row r="4295" spans="52:52" x14ac:dyDescent="0.25">
      <c r="AZ4295" s="9">
        <v>3.2899408284023663</v>
      </c>
    </row>
    <row r="4296" spans="52:52" x14ac:dyDescent="0.25">
      <c r="AZ4296" s="9">
        <v>4.165680473372781</v>
      </c>
    </row>
    <row r="4297" spans="52:52" x14ac:dyDescent="0.25">
      <c r="AZ4297" s="9">
        <v>2.556213017751479</v>
      </c>
    </row>
    <row r="4298" spans="52:52" x14ac:dyDescent="0.25">
      <c r="AZ4298" s="9">
        <v>0.18934911242603542</v>
      </c>
    </row>
    <row r="4299" spans="52:52" x14ac:dyDescent="0.25">
      <c r="AZ4299" s="9">
        <v>4.4733727810650885</v>
      </c>
    </row>
    <row r="4300" spans="52:52" x14ac:dyDescent="0.25">
      <c r="AZ4300" s="9">
        <v>1.6804733727810648</v>
      </c>
    </row>
    <row r="4301" spans="52:52" x14ac:dyDescent="0.25">
      <c r="AZ4301" s="9">
        <v>4.5207100591715967</v>
      </c>
    </row>
    <row r="4302" spans="52:52" x14ac:dyDescent="0.25">
      <c r="AZ4302" s="9">
        <v>3.9053254437869818</v>
      </c>
    </row>
    <row r="4303" spans="52:52" x14ac:dyDescent="0.25">
      <c r="AZ4303" s="9">
        <v>4.2366863905325438</v>
      </c>
    </row>
    <row r="4304" spans="52:52" x14ac:dyDescent="0.25">
      <c r="AZ4304" s="9">
        <v>3.8343195266272181</v>
      </c>
    </row>
    <row r="4305" spans="52:52" x14ac:dyDescent="0.25">
      <c r="AZ4305" s="9">
        <v>5.0887573964497044</v>
      </c>
    </row>
    <row r="4306" spans="52:52" x14ac:dyDescent="0.25">
      <c r="AZ4306" s="9">
        <v>3.5739644970414197</v>
      </c>
    </row>
    <row r="4307" spans="52:52" x14ac:dyDescent="0.25">
      <c r="AZ4307" s="9">
        <v>3.2899408284023663</v>
      </c>
    </row>
    <row r="4308" spans="52:52" x14ac:dyDescent="0.25">
      <c r="AZ4308" s="9">
        <v>4.165680473372781</v>
      </c>
    </row>
    <row r="4309" spans="52:52" x14ac:dyDescent="0.25">
      <c r="AZ4309" s="9">
        <v>2.556213017751479</v>
      </c>
    </row>
    <row r="4310" spans="52:52" x14ac:dyDescent="0.25">
      <c r="AZ4310" s="9">
        <v>0.18934911242603542</v>
      </c>
    </row>
    <row r="4311" spans="52:52" x14ac:dyDescent="0.25">
      <c r="AZ4311" s="9">
        <v>4.4733727810650885</v>
      </c>
    </row>
    <row r="4312" spans="52:52" x14ac:dyDescent="0.25">
      <c r="AZ4312" s="9">
        <v>1.6804733727810648</v>
      </c>
    </row>
    <row r="4313" spans="52:52" x14ac:dyDescent="0.25">
      <c r="AZ4313" s="9">
        <v>4.5207100591715967</v>
      </c>
    </row>
    <row r="4314" spans="52:52" x14ac:dyDescent="0.25">
      <c r="AZ4314" s="9">
        <v>3.9053254437869818</v>
      </c>
    </row>
    <row r="4315" spans="52:52" x14ac:dyDescent="0.25">
      <c r="AZ4315" s="9">
        <v>4.2366863905325438</v>
      </c>
    </row>
    <row r="4316" spans="52:52" x14ac:dyDescent="0.25">
      <c r="AZ4316" s="9">
        <v>3.8343195266272181</v>
      </c>
    </row>
    <row r="4317" spans="52:52" x14ac:dyDescent="0.25">
      <c r="AZ4317" s="9">
        <v>5.0887573964497044</v>
      </c>
    </row>
    <row r="4318" spans="52:52" x14ac:dyDescent="0.25">
      <c r="AZ4318" s="9">
        <v>3.5739644970414197</v>
      </c>
    </row>
    <row r="4319" spans="52:52" x14ac:dyDescent="0.25">
      <c r="AZ4319" s="9">
        <v>3.2899408284023663</v>
      </c>
    </row>
    <row r="4320" spans="52:52" x14ac:dyDescent="0.25">
      <c r="AZ4320" s="9">
        <v>4.165680473372781</v>
      </c>
    </row>
    <row r="4321" spans="52:52" x14ac:dyDescent="0.25">
      <c r="AZ4321" s="9">
        <v>2.556213017751479</v>
      </c>
    </row>
    <row r="4322" spans="52:52" x14ac:dyDescent="0.25">
      <c r="AZ4322" s="9">
        <v>0.18934911242603542</v>
      </c>
    </row>
    <row r="4323" spans="52:52" x14ac:dyDescent="0.25">
      <c r="AZ4323" s="9">
        <v>4.4733727810650885</v>
      </c>
    </row>
    <row r="4324" spans="52:52" x14ac:dyDescent="0.25">
      <c r="AZ4324" s="9">
        <v>1.6804733727810648</v>
      </c>
    </row>
    <row r="4325" spans="52:52" x14ac:dyDescent="0.25">
      <c r="AZ4325" s="9">
        <v>4.5207100591715967</v>
      </c>
    </row>
    <row r="4326" spans="52:52" x14ac:dyDescent="0.25">
      <c r="AZ4326" s="9">
        <v>3.9053254437869818</v>
      </c>
    </row>
    <row r="4327" spans="52:52" x14ac:dyDescent="0.25">
      <c r="AZ4327" s="9">
        <v>4.2366863905325438</v>
      </c>
    </row>
    <row r="4328" spans="52:52" x14ac:dyDescent="0.25">
      <c r="AZ4328" s="9">
        <v>3.8343195266272181</v>
      </c>
    </row>
    <row r="4329" spans="52:52" x14ac:dyDescent="0.25">
      <c r="AZ4329" s="9">
        <v>5.0887573964497044</v>
      </c>
    </row>
    <row r="4330" spans="52:52" x14ac:dyDescent="0.25">
      <c r="AZ4330" s="9">
        <v>3.5739644970414197</v>
      </c>
    </row>
    <row r="4331" spans="52:52" x14ac:dyDescent="0.25">
      <c r="AZ4331" s="9">
        <v>3.2899408284023663</v>
      </c>
    </row>
    <row r="4332" spans="52:52" x14ac:dyDescent="0.25">
      <c r="AZ4332" s="9">
        <v>4.165680473372781</v>
      </c>
    </row>
    <row r="4333" spans="52:52" x14ac:dyDescent="0.25">
      <c r="AZ4333" s="9">
        <v>2.556213017751479</v>
      </c>
    </row>
    <row r="4334" spans="52:52" x14ac:dyDescent="0.25">
      <c r="AZ4334" s="9">
        <v>0.18934911242603542</v>
      </c>
    </row>
    <row r="4335" spans="52:52" x14ac:dyDescent="0.25">
      <c r="AZ4335" s="9">
        <v>4.4733727810650885</v>
      </c>
    </row>
    <row r="4336" spans="52:52" x14ac:dyDescent="0.25">
      <c r="AZ4336" s="9">
        <v>1.6804733727810648</v>
      </c>
    </row>
    <row r="4337" spans="52:52" x14ac:dyDescent="0.25">
      <c r="AZ4337" s="9">
        <v>4.5207100591715967</v>
      </c>
    </row>
    <row r="4338" spans="52:52" x14ac:dyDescent="0.25">
      <c r="AZ4338" s="9">
        <v>3.9053254437869818</v>
      </c>
    </row>
    <row r="4339" spans="52:52" x14ac:dyDescent="0.25">
      <c r="AZ4339" s="9">
        <v>4.2366863905325438</v>
      </c>
    </row>
    <row r="4340" spans="52:52" x14ac:dyDescent="0.25">
      <c r="AZ4340" s="9">
        <v>3.8343195266272181</v>
      </c>
    </row>
    <row r="4341" spans="52:52" x14ac:dyDescent="0.25">
      <c r="AZ4341" s="9">
        <v>5.0887573964497044</v>
      </c>
    </row>
    <row r="4342" spans="52:52" x14ac:dyDescent="0.25">
      <c r="AZ4342" s="9">
        <v>3.5739644970414197</v>
      </c>
    </row>
    <row r="4343" spans="52:52" x14ac:dyDescent="0.25">
      <c r="AZ4343" s="9">
        <v>3.2899408284023663</v>
      </c>
    </row>
    <row r="4344" spans="52:52" x14ac:dyDescent="0.25">
      <c r="AZ4344" s="9">
        <v>4.165680473372781</v>
      </c>
    </row>
    <row r="4345" spans="52:52" x14ac:dyDescent="0.25">
      <c r="AZ4345" s="9">
        <v>2.556213017751479</v>
      </c>
    </row>
    <row r="4346" spans="52:52" x14ac:dyDescent="0.25">
      <c r="AZ4346" s="9">
        <v>0.18934911242603542</v>
      </c>
    </row>
    <row r="4347" spans="52:52" x14ac:dyDescent="0.25">
      <c r="AZ4347" s="9">
        <v>4.4733727810650885</v>
      </c>
    </row>
    <row r="4348" spans="52:52" x14ac:dyDescent="0.25">
      <c r="AZ4348" s="9">
        <v>1.6804733727810648</v>
      </c>
    </row>
    <row r="4349" spans="52:52" x14ac:dyDescent="0.25">
      <c r="AZ4349" s="9">
        <v>4.5207100591715967</v>
      </c>
    </row>
    <row r="4350" spans="52:52" x14ac:dyDescent="0.25">
      <c r="AZ4350" s="9">
        <v>3.9053254437869818</v>
      </c>
    </row>
    <row r="4351" spans="52:52" x14ac:dyDescent="0.25">
      <c r="AZ4351" s="9">
        <v>4.2366863905325438</v>
      </c>
    </row>
    <row r="4352" spans="52:52" x14ac:dyDescent="0.25">
      <c r="AZ4352" s="9">
        <v>3.8343195266272181</v>
      </c>
    </row>
    <row r="4353" spans="52:52" x14ac:dyDescent="0.25">
      <c r="AZ4353" s="9">
        <v>5.0887573964497044</v>
      </c>
    </row>
    <row r="4354" spans="52:52" x14ac:dyDescent="0.25">
      <c r="AZ4354" s="9">
        <v>3.5739644970414197</v>
      </c>
    </row>
    <row r="4355" spans="52:52" x14ac:dyDescent="0.25">
      <c r="AZ4355" s="9">
        <v>3.2899408284023663</v>
      </c>
    </row>
    <row r="4356" spans="52:52" x14ac:dyDescent="0.25">
      <c r="AZ4356" s="9">
        <v>4.165680473372781</v>
      </c>
    </row>
    <row r="4357" spans="52:52" x14ac:dyDescent="0.25">
      <c r="AZ4357" s="9">
        <v>2.556213017751479</v>
      </c>
    </row>
    <row r="4358" spans="52:52" x14ac:dyDescent="0.25">
      <c r="AZ4358" s="9">
        <v>0.18934911242603542</v>
      </c>
    </row>
    <row r="4359" spans="52:52" x14ac:dyDescent="0.25">
      <c r="AZ4359" s="9">
        <v>4.4733727810650885</v>
      </c>
    </row>
    <row r="4360" spans="52:52" x14ac:dyDescent="0.25">
      <c r="AZ4360" s="9">
        <v>1.6804733727810648</v>
      </c>
    </row>
    <row r="4361" spans="52:52" x14ac:dyDescent="0.25">
      <c r="AZ4361" s="9">
        <v>4.5207100591715967</v>
      </c>
    </row>
    <row r="4362" spans="52:52" x14ac:dyDescent="0.25">
      <c r="AZ4362" s="9">
        <v>3.9053254437869818</v>
      </c>
    </row>
    <row r="4363" spans="52:52" x14ac:dyDescent="0.25">
      <c r="AZ4363" s="9">
        <v>4.2366863905325438</v>
      </c>
    </row>
    <row r="4364" spans="52:52" x14ac:dyDescent="0.25">
      <c r="AZ4364" s="9">
        <v>3.8343195266272181</v>
      </c>
    </row>
    <row r="4365" spans="52:52" x14ac:dyDescent="0.25">
      <c r="AZ4365" s="9">
        <v>5.0887573964497044</v>
      </c>
    </row>
    <row r="4366" spans="52:52" x14ac:dyDescent="0.25">
      <c r="AZ4366" s="9">
        <v>3.5739644970414197</v>
      </c>
    </row>
    <row r="4367" spans="52:52" x14ac:dyDescent="0.25">
      <c r="AZ4367" s="9">
        <v>3.2899408284023663</v>
      </c>
    </row>
    <row r="4368" spans="52:52" x14ac:dyDescent="0.25">
      <c r="AZ4368" s="9">
        <v>4.165680473372781</v>
      </c>
    </row>
    <row r="4369" spans="52:52" x14ac:dyDescent="0.25">
      <c r="AZ4369" s="9">
        <v>2.556213017751479</v>
      </c>
    </row>
    <row r="4370" spans="52:52" x14ac:dyDescent="0.25">
      <c r="AZ4370" s="9">
        <v>0.18934911242603542</v>
      </c>
    </row>
    <row r="4371" spans="52:52" x14ac:dyDescent="0.25">
      <c r="AZ4371" s="9">
        <v>4.4733727810650885</v>
      </c>
    </row>
    <row r="4372" spans="52:52" x14ac:dyDescent="0.25">
      <c r="AZ4372" s="9">
        <v>1.6804733727810648</v>
      </c>
    </row>
    <row r="4373" spans="52:52" x14ac:dyDescent="0.25">
      <c r="AZ4373" s="9">
        <v>4.5207100591715967</v>
      </c>
    </row>
    <row r="4374" spans="52:52" x14ac:dyDescent="0.25">
      <c r="AZ4374" s="9">
        <v>3.9053254437869818</v>
      </c>
    </row>
    <row r="4375" spans="52:52" x14ac:dyDescent="0.25">
      <c r="AZ4375" s="9">
        <v>4.2366863905325438</v>
      </c>
    </row>
    <row r="4376" spans="52:52" x14ac:dyDescent="0.25">
      <c r="AZ4376" s="9">
        <v>3.8343195266272181</v>
      </c>
    </row>
    <row r="4377" spans="52:52" x14ac:dyDescent="0.25">
      <c r="AZ4377" s="9">
        <v>5.0887573964497044</v>
      </c>
    </row>
    <row r="4378" spans="52:52" x14ac:dyDescent="0.25">
      <c r="AZ4378" s="9">
        <v>3.5739644970414197</v>
      </c>
    </row>
    <row r="4379" spans="52:52" x14ac:dyDescent="0.25">
      <c r="AZ4379" s="9">
        <v>3.2899408284023663</v>
      </c>
    </row>
    <row r="4380" spans="52:52" x14ac:dyDescent="0.25">
      <c r="AZ4380" s="9">
        <v>4.165680473372781</v>
      </c>
    </row>
    <row r="4381" spans="52:52" x14ac:dyDescent="0.25">
      <c r="AZ4381" s="9">
        <v>2.556213017751479</v>
      </c>
    </row>
    <row r="4382" spans="52:52" x14ac:dyDescent="0.25">
      <c r="AZ4382" s="9">
        <v>0.18934911242603542</v>
      </c>
    </row>
    <row r="4383" spans="52:52" x14ac:dyDescent="0.25">
      <c r="AZ4383" s="9">
        <v>4.4733727810650885</v>
      </c>
    </row>
    <row r="4384" spans="52:52" x14ac:dyDescent="0.25">
      <c r="AZ4384" s="9">
        <v>1.6804733727810648</v>
      </c>
    </row>
    <row r="4385" spans="52:52" x14ac:dyDescent="0.25">
      <c r="AZ4385" s="9">
        <v>4.5207100591715967</v>
      </c>
    </row>
    <row r="4386" spans="52:52" x14ac:dyDescent="0.25">
      <c r="AZ4386" s="9">
        <v>3.9053254437869818</v>
      </c>
    </row>
    <row r="4387" spans="52:52" x14ac:dyDescent="0.25">
      <c r="AZ4387" s="9">
        <v>4.2366863905325438</v>
      </c>
    </row>
    <row r="4388" spans="52:52" x14ac:dyDescent="0.25">
      <c r="AZ4388" s="9">
        <v>3.8343195266272181</v>
      </c>
    </row>
    <row r="4389" spans="52:52" x14ac:dyDescent="0.25">
      <c r="AZ4389" s="9">
        <v>5.0887573964497044</v>
      </c>
    </row>
    <row r="4390" spans="52:52" x14ac:dyDescent="0.25">
      <c r="AZ4390" s="9">
        <v>3.5739644970414197</v>
      </c>
    </row>
    <row r="4391" spans="52:52" x14ac:dyDescent="0.25">
      <c r="AZ4391" s="9">
        <v>3.2899408284023663</v>
      </c>
    </row>
    <row r="4392" spans="52:52" x14ac:dyDescent="0.25">
      <c r="AZ4392" s="9">
        <v>4.165680473372781</v>
      </c>
    </row>
    <row r="4393" spans="52:52" x14ac:dyDescent="0.25">
      <c r="AZ4393" s="9">
        <v>2.556213017751479</v>
      </c>
    </row>
    <row r="4394" spans="52:52" x14ac:dyDescent="0.25">
      <c r="AZ4394" s="9">
        <v>0.18934911242603542</v>
      </c>
    </row>
    <row r="4395" spans="52:52" x14ac:dyDescent="0.25">
      <c r="AZ4395" s="9">
        <v>4.4733727810650885</v>
      </c>
    </row>
    <row r="4396" spans="52:52" x14ac:dyDescent="0.25">
      <c r="AZ4396" s="9">
        <v>1.6804733727810648</v>
      </c>
    </row>
    <row r="4397" spans="52:52" x14ac:dyDescent="0.25">
      <c r="AZ4397" s="9">
        <v>4.5207100591715967</v>
      </c>
    </row>
    <row r="4398" spans="52:52" x14ac:dyDescent="0.25">
      <c r="AZ4398" s="9">
        <v>3.9053254437869818</v>
      </c>
    </row>
    <row r="4399" spans="52:52" x14ac:dyDescent="0.25">
      <c r="AZ4399" s="9">
        <v>4.2366863905325438</v>
      </c>
    </row>
    <row r="4400" spans="52:52" x14ac:dyDescent="0.25">
      <c r="AZ4400" s="9">
        <v>3.8343195266272181</v>
      </c>
    </row>
    <row r="4401" spans="52:52" x14ac:dyDescent="0.25">
      <c r="AZ4401" s="9">
        <v>5.0887573964497044</v>
      </c>
    </row>
    <row r="4402" spans="52:52" x14ac:dyDescent="0.25">
      <c r="AZ4402" s="9">
        <v>3.5739644970414197</v>
      </c>
    </row>
    <row r="4403" spans="52:52" x14ac:dyDescent="0.25">
      <c r="AZ4403" s="9">
        <v>3.2899408284023663</v>
      </c>
    </row>
    <row r="4404" spans="52:52" x14ac:dyDescent="0.25">
      <c r="AZ4404" s="9">
        <v>4.165680473372781</v>
      </c>
    </row>
    <row r="4405" spans="52:52" x14ac:dyDescent="0.25">
      <c r="AZ4405" s="9">
        <v>2.556213017751479</v>
      </c>
    </row>
    <row r="4406" spans="52:52" x14ac:dyDescent="0.25">
      <c r="AZ4406" s="9">
        <v>0.18934911242603542</v>
      </c>
    </row>
    <row r="4407" spans="52:52" x14ac:dyDescent="0.25">
      <c r="AZ4407" s="9">
        <v>4.4733727810650885</v>
      </c>
    </row>
    <row r="4408" spans="52:52" x14ac:dyDescent="0.25">
      <c r="AZ4408" s="9">
        <v>1.6804733727810648</v>
      </c>
    </row>
    <row r="4409" spans="52:52" x14ac:dyDescent="0.25">
      <c r="AZ4409" s="9">
        <v>4.5207100591715967</v>
      </c>
    </row>
    <row r="4410" spans="52:52" x14ac:dyDescent="0.25">
      <c r="AZ4410" s="9">
        <v>3.9053254437869818</v>
      </c>
    </row>
    <row r="4411" spans="52:52" x14ac:dyDescent="0.25">
      <c r="AZ4411" s="9">
        <v>4.2366863905325438</v>
      </c>
    </row>
    <row r="4412" spans="52:52" x14ac:dyDescent="0.25">
      <c r="AZ4412" s="9">
        <v>3.8343195266272181</v>
      </c>
    </row>
    <row r="4413" spans="52:52" x14ac:dyDescent="0.25">
      <c r="AZ4413" s="9">
        <v>5.0887573964497044</v>
      </c>
    </row>
    <row r="4414" spans="52:52" x14ac:dyDescent="0.25">
      <c r="AZ4414" s="9">
        <v>3.5739644970414197</v>
      </c>
    </row>
    <row r="4415" spans="52:52" x14ac:dyDescent="0.25">
      <c r="AZ4415" s="9">
        <v>3.2899408284023663</v>
      </c>
    </row>
    <row r="4416" spans="52:52" x14ac:dyDescent="0.25">
      <c r="AZ4416" s="9">
        <v>4.165680473372781</v>
      </c>
    </row>
    <row r="4417" spans="52:52" x14ac:dyDescent="0.25">
      <c r="AZ4417" s="9">
        <v>2.556213017751479</v>
      </c>
    </row>
    <row r="4418" spans="52:52" x14ac:dyDescent="0.25">
      <c r="AZ4418" s="9">
        <v>0.18934911242603542</v>
      </c>
    </row>
    <row r="4419" spans="52:52" x14ac:dyDescent="0.25">
      <c r="AZ4419" s="9">
        <v>4.4733727810650885</v>
      </c>
    </row>
    <row r="4420" spans="52:52" x14ac:dyDescent="0.25">
      <c r="AZ4420" s="9">
        <v>1.6804733727810648</v>
      </c>
    </row>
    <row r="4421" spans="52:52" x14ac:dyDescent="0.25">
      <c r="AZ4421" s="9">
        <v>4.5207100591715967</v>
      </c>
    </row>
    <row r="4422" spans="52:52" x14ac:dyDescent="0.25">
      <c r="AZ4422" s="9">
        <v>3.9053254437869818</v>
      </c>
    </row>
    <row r="4423" spans="52:52" x14ac:dyDescent="0.25">
      <c r="AZ4423" s="9">
        <v>4.2366863905325438</v>
      </c>
    </row>
    <row r="4424" spans="52:52" x14ac:dyDescent="0.25">
      <c r="AZ4424" s="9">
        <v>3.8343195266272181</v>
      </c>
    </row>
    <row r="4425" spans="52:52" x14ac:dyDescent="0.25">
      <c r="AZ4425" s="9">
        <v>5.0887573964497044</v>
      </c>
    </row>
    <row r="4426" spans="52:52" x14ac:dyDescent="0.25">
      <c r="AZ4426" s="9">
        <v>3.5739644970414197</v>
      </c>
    </row>
    <row r="4427" spans="52:52" x14ac:dyDescent="0.25">
      <c r="AZ4427" s="9">
        <v>3.2899408284023663</v>
      </c>
    </row>
    <row r="4428" spans="52:52" x14ac:dyDescent="0.25">
      <c r="AZ4428" s="9">
        <v>4.165680473372781</v>
      </c>
    </row>
    <row r="4429" spans="52:52" x14ac:dyDescent="0.25">
      <c r="AZ4429" s="9">
        <v>2.556213017751479</v>
      </c>
    </row>
    <row r="4430" spans="52:52" x14ac:dyDescent="0.25">
      <c r="AZ4430" s="9">
        <v>0.18934911242603542</v>
      </c>
    </row>
    <row r="4431" spans="52:52" x14ac:dyDescent="0.25">
      <c r="AZ4431" s="9">
        <v>4.4733727810650885</v>
      </c>
    </row>
    <row r="4432" spans="52:52" x14ac:dyDescent="0.25">
      <c r="AZ4432" s="9">
        <v>1.6804733727810648</v>
      </c>
    </row>
    <row r="4433" spans="52:52" x14ac:dyDescent="0.25">
      <c r="AZ4433" s="9">
        <v>4.5207100591715967</v>
      </c>
    </row>
    <row r="4434" spans="52:52" x14ac:dyDescent="0.25">
      <c r="AZ4434" s="9">
        <v>3.9053254437869818</v>
      </c>
    </row>
    <row r="4435" spans="52:52" x14ac:dyDescent="0.25">
      <c r="AZ4435" s="9">
        <v>4.2366863905325438</v>
      </c>
    </row>
    <row r="4436" spans="52:52" x14ac:dyDescent="0.25">
      <c r="AZ4436" s="9">
        <v>3.8343195266272181</v>
      </c>
    </row>
    <row r="4437" spans="52:52" x14ac:dyDescent="0.25">
      <c r="AZ4437" s="9">
        <v>5.0887573964497044</v>
      </c>
    </row>
    <row r="4438" spans="52:52" x14ac:dyDescent="0.25">
      <c r="AZ4438" s="9">
        <v>3.5739644970414197</v>
      </c>
    </row>
    <row r="4439" spans="52:52" x14ac:dyDescent="0.25">
      <c r="AZ4439" s="9">
        <v>3.2899408284023663</v>
      </c>
    </row>
    <row r="4440" spans="52:52" x14ac:dyDescent="0.25">
      <c r="AZ4440" s="9">
        <v>4.165680473372781</v>
      </c>
    </row>
    <row r="4441" spans="52:52" x14ac:dyDescent="0.25">
      <c r="AZ4441" s="9">
        <v>2.556213017751479</v>
      </c>
    </row>
    <row r="4442" spans="52:52" x14ac:dyDescent="0.25">
      <c r="AZ4442" s="9">
        <v>0.18934911242603542</v>
      </c>
    </row>
    <row r="4443" spans="52:52" x14ac:dyDescent="0.25">
      <c r="AZ4443" s="9">
        <v>4.4733727810650885</v>
      </c>
    </row>
    <row r="4444" spans="52:52" x14ac:dyDescent="0.25">
      <c r="AZ4444" s="9">
        <v>1.6804733727810648</v>
      </c>
    </row>
    <row r="4445" spans="52:52" x14ac:dyDescent="0.25">
      <c r="AZ4445" s="9">
        <v>4.5207100591715967</v>
      </c>
    </row>
    <row r="4446" spans="52:52" x14ac:dyDescent="0.25">
      <c r="AZ4446" s="9">
        <v>3.9053254437869818</v>
      </c>
    </row>
    <row r="4447" spans="52:52" x14ac:dyDescent="0.25">
      <c r="AZ4447" s="9">
        <v>4.2366863905325438</v>
      </c>
    </row>
    <row r="4448" spans="52:52" x14ac:dyDescent="0.25">
      <c r="AZ4448" s="9">
        <v>3.8343195266272181</v>
      </c>
    </row>
    <row r="4449" spans="52:52" x14ac:dyDescent="0.25">
      <c r="AZ4449" s="9">
        <v>5.0887573964497044</v>
      </c>
    </row>
    <row r="4450" spans="52:52" x14ac:dyDescent="0.25">
      <c r="AZ4450" s="9">
        <v>3.5739644970414197</v>
      </c>
    </row>
    <row r="4451" spans="52:52" x14ac:dyDescent="0.25">
      <c r="AZ4451" s="9">
        <v>3.2899408284023663</v>
      </c>
    </row>
    <row r="4452" spans="52:52" x14ac:dyDescent="0.25">
      <c r="AZ4452" s="9">
        <v>4.165680473372781</v>
      </c>
    </row>
    <row r="4453" spans="52:52" x14ac:dyDescent="0.25">
      <c r="AZ4453" s="9">
        <v>2.556213017751479</v>
      </c>
    </row>
    <row r="4454" spans="52:52" x14ac:dyDescent="0.25">
      <c r="AZ4454" s="9">
        <v>0.18934911242603542</v>
      </c>
    </row>
    <row r="4455" spans="52:52" x14ac:dyDescent="0.25">
      <c r="AZ4455" s="9">
        <v>4.4733727810650885</v>
      </c>
    </row>
    <row r="4456" spans="52:52" x14ac:dyDescent="0.25">
      <c r="AZ4456" s="9">
        <v>1.6804733727810648</v>
      </c>
    </row>
    <row r="4457" spans="52:52" x14ac:dyDescent="0.25">
      <c r="AZ4457" s="9">
        <v>4.5207100591715967</v>
      </c>
    </row>
    <row r="4458" spans="52:52" x14ac:dyDescent="0.25">
      <c r="AZ4458" s="9">
        <v>3.9053254437869818</v>
      </c>
    </row>
    <row r="4459" spans="52:52" x14ac:dyDescent="0.25">
      <c r="AZ4459" s="9">
        <v>4.2366863905325438</v>
      </c>
    </row>
    <row r="4460" spans="52:52" x14ac:dyDescent="0.25">
      <c r="AZ4460" s="9">
        <v>3.8343195266272181</v>
      </c>
    </row>
    <row r="4461" spans="52:52" x14ac:dyDescent="0.25">
      <c r="AZ4461" s="9">
        <v>5.0887573964497044</v>
      </c>
    </row>
    <row r="4462" spans="52:52" x14ac:dyDescent="0.25">
      <c r="AZ4462" s="9">
        <v>3.5739644970414197</v>
      </c>
    </row>
    <row r="4463" spans="52:52" x14ac:dyDescent="0.25">
      <c r="AZ4463" s="9">
        <v>3.2899408284023663</v>
      </c>
    </row>
    <row r="4464" spans="52:52" x14ac:dyDescent="0.25">
      <c r="AZ4464" s="9">
        <v>4.165680473372781</v>
      </c>
    </row>
    <row r="4465" spans="52:52" x14ac:dyDescent="0.25">
      <c r="AZ4465" s="9">
        <v>2.556213017751479</v>
      </c>
    </row>
    <row r="4466" spans="52:52" x14ac:dyDescent="0.25">
      <c r="AZ4466" s="9">
        <v>0.18934911242603542</v>
      </c>
    </row>
    <row r="4467" spans="52:52" x14ac:dyDescent="0.25">
      <c r="AZ4467" s="9">
        <v>4.4733727810650885</v>
      </c>
    </row>
    <row r="4468" spans="52:52" x14ac:dyDescent="0.25">
      <c r="AZ4468" s="9">
        <v>1.6804733727810648</v>
      </c>
    </row>
    <row r="4469" spans="52:52" x14ac:dyDescent="0.25">
      <c r="AZ4469" s="9">
        <v>4.5207100591715967</v>
      </c>
    </row>
    <row r="4470" spans="52:52" x14ac:dyDescent="0.25">
      <c r="AZ4470" s="9">
        <v>3.9053254437869818</v>
      </c>
    </row>
    <row r="4471" spans="52:52" x14ac:dyDescent="0.25">
      <c r="AZ4471" s="9">
        <v>4.2366863905325438</v>
      </c>
    </row>
    <row r="4472" spans="52:52" x14ac:dyDescent="0.25">
      <c r="AZ4472" s="9">
        <v>3.8343195266272181</v>
      </c>
    </row>
    <row r="4473" spans="52:52" x14ac:dyDescent="0.25">
      <c r="AZ4473" s="9">
        <v>5.0887573964497044</v>
      </c>
    </row>
    <row r="4474" spans="52:52" x14ac:dyDescent="0.25">
      <c r="AZ4474" s="9">
        <v>3.5739644970414197</v>
      </c>
    </row>
    <row r="4475" spans="52:52" x14ac:dyDescent="0.25">
      <c r="AZ4475" s="9">
        <v>3.2899408284023663</v>
      </c>
    </row>
    <row r="4476" spans="52:52" x14ac:dyDescent="0.25">
      <c r="AZ4476" s="9">
        <v>4.165680473372781</v>
      </c>
    </row>
    <row r="4477" spans="52:52" x14ac:dyDescent="0.25">
      <c r="AZ4477" s="9">
        <v>2.556213017751479</v>
      </c>
    </row>
    <row r="4478" spans="52:52" x14ac:dyDescent="0.25">
      <c r="AZ4478" s="9">
        <v>0.18934911242603542</v>
      </c>
    </row>
    <row r="4479" spans="52:52" x14ac:dyDescent="0.25">
      <c r="AZ4479" s="9">
        <v>4.4733727810650885</v>
      </c>
    </row>
    <row r="4480" spans="52:52" x14ac:dyDescent="0.25">
      <c r="AZ4480" s="9">
        <v>1.6804733727810648</v>
      </c>
    </row>
    <row r="4481" spans="52:52" x14ac:dyDescent="0.25">
      <c r="AZ4481" s="9">
        <v>4.5207100591715967</v>
      </c>
    </row>
    <row r="4482" spans="52:52" x14ac:dyDescent="0.25">
      <c r="AZ4482" s="9">
        <v>3.9053254437869818</v>
      </c>
    </row>
    <row r="4483" spans="52:52" x14ac:dyDescent="0.25">
      <c r="AZ4483" s="9">
        <v>4.2366863905325438</v>
      </c>
    </row>
    <row r="4484" spans="52:52" x14ac:dyDescent="0.25">
      <c r="AZ4484" s="9">
        <v>3.8343195266272181</v>
      </c>
    </row>
    <row r="4485" spans="52:52" x14ac:dyDescent="0.25">
      <c r="AZ4485" s="9">
        <v>5.0887573964497044</v>
      </c>
    </row>
    <row r="4486" spans="52:52" x14ac:dyDescent="0.25">
      <c r="AZ4486" s="9">
        <v>3.5739644970414197</v>
      </c>
    </row>
    <row r="4487" spans="52:52" x14ac:dyDescent="0.25">
      <c r="AZ4487" s="9">
        <v>3.2899408284023663</v>
      </c>
    </row>
    <row r="4488" spans="52:52" x14ac:dyDescent="0.25">
      <c r="AZ4488" s="9">
        <v>4.165680473372781</v>
      </c>
    </row>
    <row r="4489" spans="52:52" x14ac:dyDescent="0.25">
      <c r="AZ4489" s="9">
        <v>2.556213017751479</v>
      </c>
    </row>
    <row r="4490" spans="52:52" x14ac:dyDescent="0.25">
      <c r="AZ4490" s="9">
        <v>0.18934911242603542</v>
      </c>
    </row>
    <row r="4491" spans="52:52" x14ac:dyDescent="0.25">
      <c r="AZ4491" s="9">
        <v>4.4733727810650885</v>
      </c>
    </row>
    <row r="4492" spans="52:52" x14ac:dyDescent="0.25">
      <c r="AZ4492" s="9">
        <v>1.6804733727810648</v>
      </c>
    </row>
    <row r="4493" spans="52:52" x14ac:dyDescent="0.25">
      <c r="AZ4493" s="9">
        <v>4.5207100591715967</v>
      </c>
    </row>
    <row r="4494" spans="52:52" x14ac:dyDescent="0.25">
      <c r="AZ4494" s="9">
        <v>3.9053254437869818</v>
      </c>
    </row>
    <row r="4495" spans="52:52" x14ac:dyDescent="0.25">
      <c r="AZ4495" s="9">
        <v>4.2366863905325438</v>
      </c>
    </row>
    <row r="4496" spans="52:52" x14ac:dyDescent="0.25">
      <c r="AZ4496" s="9">
        <v>3.8343195266272181</v>
      </c>
    </row>
    <row r="4497" spans="52:52" x14ac:dyDescent="0.25">
      <c r="AZ4497" s="9">
        <v>5.0887573964497044</v>
      </c>
    </row>
    <row r="4498" spans="52:52" x14ac:dyDescent="0.25">
      <c r="AZ4498" s="9">
        <v>3.5739644970414197</v>
      </c>
    </row>
    <row r="4499" spans="52:52" x14ac:dyDescent="0.25">
      <c r="AZ4499" s="9">
        <v>3.2899408284023663</v>
      </c>
    </row>
    <row r="4500" spans="52:52" x14ac:dyDescent="0.25">
      <c r="AZ4500" s="9">
        <v>4.165680473372781</v>
      </c>
    </row>
    <row r="4501" spans="52:52" x14ac:dyDescent="0.25">
      <c r="AZ4501" s="9">
        <v>2.556213017751479</v>
      </c>
    </row>
    <row r="4502" spans="52:52" x14ac:dyDescent="0.25">
      <c r="AZ4502" s="9">
        <v>0.18934911242603542</v>
      </c>
    </row>
    <row r="4503" spans="52:52" x14ac:dyDescent="0.25">
      <c r="AZ4503" s="9">
        <v>4.4733727810650885</v>
      </c>
    </row>
    <row r="4504" spans="52:52" x14ac:dyDescent="0.25">
      <c r="AZ4504" s="9">
        <v>1.6804733727810648</v>
      </c>
    </row>
    <row r="4505" spans="52:52" x14ac:dyDescent="0.25">
      <c r="AZ4505" s="9">
        <v>4.5207100591715967</v>
      </c>
    </row>
    <row r="4506" spans="52:52" x14ac:dyDescent="0.25">
      <c r="AZ4506" s="9">
        <v>3.9053254437869818</v>
      </c>
    </row>
    <row r="4507" spans="52:52" x14ac:dyDescent="0.25">
      <c r="AZ4507" s="9">
        <v>4.2366863905325438</v>
      </c>
    </row>
    <row r="4508" spans="52:52" x14ac:dyDescent="0.25">
      <c r="AZ4508" s="9">
        <v>3.8343195266272181</v>
      </c>
    </row>
    <row r="4509" spans="52:52" x14ac:dyDescent="0.25">
      <c r="AZ4509" s="9">
        <v>5.0887573964497044</v>
      </c>
    </row>
    <row r="4510" spans="52:52" x14ac:dyDescent="0.25">
      <c r="AZ4510" s="9">
        <v>3.5739644970414197</v>
      </c>
    </row>
    <row r="4511" spans="52:52" x14ac:dyDescent="0.25">
      <c r="AZ4511" s="9">
        <v>3.2899408284023663</v>
      </c>
    </row>
    <row r="4512" spans="52:52" x14ac:dyDescent="0.25">
      <c r="AZ4512" s="9">
        <v>4.165680473372781</v>
      </c>
    </row>
    <row r="4513" spans="52:52" x14ac:dyDescent="0.25">
      <c r="AZ4513" s="9">
        <v>2.556213017751479</v>
      </c>
    </row>
    <row r="4514" spans="52:52" x14ac:dyDescent="0.25">
      <c r="AZ4514" s="9">
        <v>0.18934911242603542</v>
      </c>
    </row>
    <row r="4515" spans="52:52" x14ac:dyDescent="0.25">
      <c r="AZ4515" s="9">
        <v>4.4733727810650885</v>
      </c>
    </row>
    <row r="4516" spans="52:52" x14ac:dyDescent="0.25">
      <c r="AZ4516" s="9">
        <v>1.6804733727810648</v>
      </c>
    </row>
    <row r="4517" spans="52:52" x14ac:dyDescent="0.25">
      <c r="AZ4517" s="9">
        <v>4.5207100591715967</v>
      </c>
    </row>
    <row r="4518" spans="52:52" x14ac:dyDescent="0.25">
      <c r="AZ4518" s="9">
        <v>3.9053254437869818</v>
      </c>
    </row>
    <row r="4519" spans="52:52" x14ac:dyDescent="0.25">
      <c r="AZ4519" s="9">
        <v>4.2366863905325438</v>
      </c>
    </row>
    <row r="4520" spans="52:52" x14ac:dyDescent="0.25">
      <c r="AZ4520" s="9">
        <v>3.8343195266272181</v>
      </c>
    </row>
    <row r="4521" spans="52:52" x14ac:dyDescent="0.25">
      <c r="AZ4521" s="9">
        <v>5.0887573964497044</v>
      </c>
    </row>
    <row r="4522" spans="52:52" x14ac:dyDescent="0.25">
      <c r="AZ4522" s="9">
        <v>3.5739644970414197</v>
      </c>
    </row>
    <row r="4523" spans="52:52" x14ac:dyDescent="0.25">
      <c r="AZ4523" s="9">
        <v>3.2899408284023663</v>
      </c>
    </row>
    <row r="4524" spans="52:52" x14ac:dyDescent="0.25">
      <c r="AZ4524" s="9">
        <v>4.165680473372781</v>
      </c>
    </row>
    <row r="4525" spans="52:52" x14ac:dyDescent="0.25">
      <c r="AZ4525" s="9">
        <v>2.556213017751479</v>
      </c>
    </row>
    <row r="4526" spans="52:52" x14ac:dyDescent="0.25">
      <c r="AZ4526" s="9">
        <v>0.18934911242603542</v>
      </c>
    </row>
    <row r="4527" spans="52:52" x14ac:dyDescent="0.25">
      <c r="AZ4527" s="9">
        <v>4.4733727810650885</v>
      </c>
    </row>
    <row r="4528" spans="52:52" x14ac:dyDescent="0.25">
      <c r="AZ4528" s="9">
        <v>1.6804733727810648</v>
      </c>
    </row>
    <row r="4529" spans="52:52" x14ac:dyDescent="0.25">
      <c r="AZ4529" s="9">
        <v>4.5207100591715967</v>
      </c>
    </row>
    <row r="4530" spans="52:52" x14ac:dyDescent="0.25">
      <c r="AZ4530" s="9">
        <v>3.9053254437869818</v>
      </c>
    </row>
    <row r="4531" spans="52:52" x14ac:dyDescent="0.25">
      <c r="AZ4531" s="9">
        <v>4.2366863905325438</v>
      </c>
    </row>
    <row r="4532" spans="52:52" x14ac:dyDescent="0.25">
      <c r="AZ4532" s="9">
        <v>3.8343195266272181</v>
      </c>
    </row>
    <row r="4533" spans="52:52" x14ac:dyDescent="0.25">
      <c r="AZ4533" s="9">
        <v>5.0887573964497044</v>
      </c>
    </row>
    <row r="4534" spans="52:52" x14ac:dyDescent="0.25">
      <c r="AZ4534" s="9">
        <v>3.5739644970414197</v>
      </c>
    </row>
    <row r="4535" spans="52:52" x14ac:dyDescent="0.25">
      <c r="AZ4535" s="9">
        <v>3.2899408284023663</v>
      </c>
    </row>
    <row r="4536" spans="52:52" x14ac:dyDescent="0.25">
      <c r="AZ4536" s="9">
        <v>4.165680473372781</v>
      </c>
    </row>
    <row r="4537" spans="52:52" x14ac:dyDescent="0.25">
      <c r="AZ4537" s="9">
        <v>2.556213017751479</v>
      </c>
    </row>
    <row r="4538" spans="52:52" x14ac:dyDescent="0.25">
      <c r="AZ4538" s="9">
        <v>0.18934911242603542</v>
      </c>
    </row>
    <row r="4539" spans="52:52" x14ac:dyDescent="0.25">
      <c r="AZ4539" s="9">
        <v>4.4733727810650885</v>
      </c>
    </row>
    <row r="4540" spans="52:52" x14ac:dyDescent="0.25">
      <c r="AZ4540" s="9">
        <v>1.6804733727810648</v>
      </c>
    </row>
    <row r="4541" spans="52:52" x14ac:dyDescent="0.25">
      <c r="AZ4541" s="9">
        <v>4.5207100591715967</v>
      </c>
    </row>
    <row r="4542" spans="52:52" x14ac:dyDescent="0.25">
      <c r="AZ4542" s="9">
        <v>3.9053254437869818</v>
      </c>
    </row>
    <row r="4543" spans="52:52" x14ac:dyDescent="0.25">
      <c r="AZ4543" s="9">
        <v>4.2366863905325438</v>
      </c>
    </row>
    <row r="4544" spans="52:52" x14ac:dyDescent="0.25">
      <c r="AZ4544" s="9">
        <v>3.8343195266272181</v>
      </c>
    </row>
    <row r="4545" spans="52:52" x14ac:dyDescent="0.25">
      <c r="AZ4545" s="9">
        <v>5.0887573964497044</v>
      </c>
    </row>
    <row r="4546" spans="52:52" x14ac:dyDescent="0.25">
      <c r="AZ4546" s="9">
        <v>3.5739644970414197</v>
      </c>
    </row>
    <row r="4547" spans="52:52" x14ac:dyDescent="0.25">
      <c r="AZ4547" s="9">
        <v>3.2899408284023663</v>
      </c>
    </row>
    <row r="4548" spans="52:52" x14ac:dyDescent="0.25">
      <c r="AZ4548" s="9">
        <v>4.165680473372781</v>
      </c>
    </row>
    <row r="4549" spans="52:52" x14ac:dyDescent="0.25">
      <c r="AZ4549" s="9">
        <v>2.556213017751479</v>
      </c>
    </row>
    <row r="4550" spans="52:52" x14ac:dyDescent="0.25">
      <c r="AZ4550" s="9">
        <v>0.18934911242603542</v>
      </c>
    </row>
    <row r="4551" spans="52:52" x14ac:dyDescent="0.25">
      <c r="AZ4551" s="9">
        <v>4.4733727810650885</v>
      </c>
    </row>
    <row r="4552" spans="52:52" x14ac:dyDescent="0.25">
      <c r="AZ4552" s="9">
        <v>1.6804733727810648</v>
      </c>
    </row>
    <row r="4553" spans="52:52" x14ac:dyDescent="0.25">
      <c r="AZ4553" s="9">
        <v>4.5207100591715967</v>
      </c>
    </row>
    <row r="4554" spans="52:52" x14ac:dyDescent="0.25">
      <c r="AZ4554" s="9">
        <v>3.9053254437869818</v>
      </c>
    </row>
    <row r="4555" spans="52:52" x14ac:dyDescent="0.25">
      <c r="AZ4555" s="9">
        <v>4.2366863905325438</v>
      </c>
    </row>
    <row r="4556" spans="52:52" x14ac:dyDescent="0.25">
      <c r="AZ4556" s="9">
        <v>3.8343195266272181</v>
      </c>
    </row>
    <row r="4557" spans="52:52" x14ac:dyDescent="0.25">
      <c r="AZ4557" s="9">
        <v>5.0887573964497044</v>
      </c>
    </row>
    <row r="4558" spans="52:52" x14ac:dyDescent="0.25">
      <c r="AZ4558" s="9">
        <v>3.5739644970414197</v>
      </c>
    </row>
    <row r="4559" spans="52:52" x14ac:dyDescent="0.25">
      <c r="AZ4559" s="9">
        <v>3.2899408284023663</v>
      </c>
    </row>
    <row r="4560" spans="52:52" x14ac:dyDescent="0.25">
      <c r="AZ4560" s="9">
        <v>4.165680473372781</v>
      </c>
    </row>
    <row r="4561" spans="52:52" x14ac:dyDescent="0.25">
      <c r="AZ4561" s="9">
        <v>2.556213017751479</v>
      </c>
    </row>
    <row r="4562" spans="52:52" x14ac:dyDescent="0.25">
      <c r="AZ4562" s="9">
        <v>0.18934911242603542</v>
      </c>
    </row>
    <row r="4563" spans="52:52" x14ac:dyDescent="0.25">
      <c r="AZ4563" s="9">
        <v>4.4733727810650885</v>
      </c>
    </row>
    <row r="4564" spans="52:52" x14ac:dyDescent="0.25">
      <c r="AZ4564" s="9">
        <v>1.6804733727810648</v>
      </c>
    </row>
    <row r="4565" spans="52:52" x14ac:dyDescent="0.25">
      <c r="AZ4565" s="9">
        <v>4.5207100591715967</v>
      </c>
    </row>
    <row r="4566" spans="52:52" x14ac:dyDescent="0.25">
      <c r="AZ4566" s="9">
        <v>3.9053254437869818</v>
      </c>
    </row>
    <row r="4567" spans="52:52" x14ac:dyDescent="0.25">
      <c r="AZ4567" s="9">
        <v>4.2366863905325438</v>
      </c>
    </row>
    <row r="4568" spans="52:52" x14ac:dyDescent="0.25">
      <c r="AZ4568" s="9">
        <v>3.8343195266272181</v>
      </c>
    </row>
    <row r="4569" spans="52:52" x14ac:dyDescent="0.25">
      <c r="AZ4569" s="9">
        <v>5.0887573964497044</v>
      </c>
    </row>
    <row r="4570" spans="52:52" x14ac:dyDescent="0.25">
      <c r="AZ4570" s="9">
        <v>3.5739644970414197</v>
      </c>
    </row>
    <row r="4571" spans="52:52" x14ac:dyDescent="0.25">
      <c r="AZ4571" s="9">
        <v>3.2899408284023663</v>
      </c>
    </row>
    <row r="4572" spans="52:52" x14ac:dyDescent="0.25">
      <c r="AZ4572" s="9">
        <v>4.165680473372781</v>
      </c>
    </row>
    <row r="4573" spans="52:52" x14ac:dyDescent="0.25">
      <c r="AZ4573" s="9">
        <v>2.556213017751479</v>
      </c>
    </row>
    <row r="4574" spans="52:52" x14ac:dyDescent="0.25">
      <c r="AZ4574" s="9">
        <v>0.18934911242603542</v>
      </c>
    </row>
    <row r="4575" spans="52:52" x14ac:dyDescent="0.25">
      <c r="AZ4575" s="9">
        <v>4.4733727810650885</v>
      </c>
    </row>
    <row r="4576" spans="52:52" x14ac:dyDescent="0.25">
      <c r="AZ4576" s="9">
        <v>1.6804733727810648</v>
      </c>
    </row>
    <row r="4577" spans="52:52" x14ac:dyDescent="0.25">
      <c r="AZ4577" s="9">
        <v>4.5207100591715967</v>
      </c>
    </row>
    <row r="4578" spans="52:52" x14ac:dyDescent="0.25">
      <c r="AZ4578" s="9">
        <v>3.9053254437869818</v>
      </c>
    </row>
    <row r="4579" spans="52:52" x14ac:dyDescent="0.25">
      <c r="AZ4579" s="9">
        <v>4.2366863905325438</v>
      </c>
    </row>
    <row r="4580" spans="52:52" x14ac:dyDescent="0.25">
      <c r="AZ4580" s="9">
        <v>3.8343195266272181</v>
      </c>
    </row>
    <row r="4581" spans="52:52" x14ac:dyDescent="0.25">
      <c r="AZ4581" s="9">
        <v>5.0887573964497044</v>
      </c>
    </row>
    <row r="4582" spans="52:52" x14ac:dyDescent="0.25">
      <c r="AZ4582" s="9">
        <v>3.5739644970414197</v>
      </c>
    </row>
    <row r="4583" spans="52:52" x14ac:dyDescent="0.25">
      <c r="AZ4583" s="9">
        <v>3.2899408284023663</v>
      </c>
    </row>
    <row r="4584" spans="52:52" x14ac:dyDescent="0.25">
      <c r="AZ4584" s="9">
        <v>4.165680473372781</v>
      </c>
    </row>
    <row r="4585" spans="52:52" x14ac:dyDescent="0.25">
      <c r="AZ4585" s="9">
        <v>2.556213017751479</v>
      </c>
    </row>
    <row r="4586" spans="52:52" x14ac:dyDescent="0.25">
      <c r="AZ4586" s="9">
        <v>0.18934911242603542</v>
      </c>
    </row>
    <row r="4587" spans="52:52" x14ac:dyDescent="0.25">
      <c r="AZ4587" s="9">
        <v>4.4733727810650885</v>
      </c>
    </row>
    <row r="4588" spans="52:52" x14ac:dyDescent="0.25">
      <c r="AZ4588" s="9">
        <v>1.6804733727810648</v>
      </c>
    </row>
    <row r="4589" spans="52:52" x14ac:dyDescent="0.25">
      <c r="AZ4589" s="9">
        <v>4.5207100591715967</v>
      </c>
    </row>
    <row r="4590" spans="52:52" x14ac:dyDescent="0.25">
      <c r="AZ4590" s="9">
        <v>3.9053254437869818</v>
      </c>
    </row>
    <row r="4591" spans="52:52" x14ac:dyDescent="0.25">
      <c r="AZ4591" s="9">
        <v>4.2366863905325438</v>
      </c>
    </row>
    <row r="4592" spans="52:52" x14ac:dyDescent="0.25">
      <c r="AZ4592" s="9">
        <v>3.8343195266272181</v>
      </c>
    </row>
    <row r="4593" spans="52:52" x14ac:dyDescent="0.25">
      <c r="AZ4593" s="9">
        <v>5.0887573964497044</v>
      </c>
    </row>
    <row r="4594" spans="52:52" x14ac:dyDescent="0.25">
      <c r="AZ4594" s="9">
        <v>3.5739644970414197</v>
      </c>
    </row>
    <row r="4595" spans="52:52" x14ac:dyDescent="0.25">
      <c r="AZ4595" s="9">
        <v>3.2899408284023663</v>
      </c>
    </row>
    <row r="4596" spans="52:52" x14ac:dyDescent="0.25">
      <c r="AZ4596" s="9">
        <v>4.165680473372781</v>
      </c>
    </row>
    <row r="4597" spans="52:52" x14ac:dyDescent="0.25">
      <c r="AZ4597" s="9">
        <v>2.556213017751479</v>
      </c>
    </row>
    <row r="4598" spans="52:52" x14ac:dyDescent="0.25">
      <c r="AZ4598" s="9">
        <v>0.18934911242603542</v>
      </c>
    </row>
    <row r="4599" spans="52:52" x14ac:dyDescent="0.25">
      <c r="AZ4599" s="9">
        <v>4.4733727810650885</v>
      </c>
    </row>
    <row r="4600" spans="52:52" x14ac:dyDescent="0.25">
      <c r="AZ4600" s="9">
        <v>1.6804733727810648</v>
      </c>
    </row>
    <row r="4601" spans="52:52" x14ac:dyDescent="0.25">
      <c r="AZ4601" s="9">
        <v>4.5207100591715967</v>
      </c>
    </row>
    <row r="4602" spans="52:52" x14ac:dyDescent="0.25">
      <c r="AZ4602" s="9">
        <v>3.9053254437869818</v>
      </c>
    </row>
    <row r="4603" spans="52:52" x14ac:dyDescent="0.25">
      <c r="AZ4603" s="9">
        <v>4.2366863905325438</v>
      </c>
    </row>
    <row r="4604" spans="52:52" x14ac:dyDescent="0.25">
      <c r="AZ4604" s="9">
        <v>3.8343195266272181</v>
      </c>
    </row>
    <row r="4605" spans="52:52" x14ac:dyDescent="0.25">
      <c r="AZ4605" s="9">
        <v>5.0887573964497044</v>
      </c>
    </row>
    <row r="4606" spans="52:52" x14ac:dyDescent="0.25">
      <c r="AZ4606" s="9">
        <v>3.5739644970414197</v>
      </c>
    </row>
    <row r="4607" spans="52:52" x14ac:dyDescent="0.25">
      <c r="AZ4607" s="9">
        <v>3.2899408284023663</v>
      </c>
    </row>
    <row r="4608" spans="52:52" x14ac:dyDescent="0.25">
      <c r="AZ4608" s="9">
        <v>4.165680473372781</v>
      </c>
    </row>
    <row r="4609" spans="52:52" x14ac:dyDescent="0.25">
      <c r="AZ4609" s="9">
        <v>2.556213017751479</v>
      </c>
    </row>
    <row r="4610" spans="52:52" x14ac:dyDescent="0.25">
      <c r="AZ4610" s="9">
        <v>0.18934911242603542</v>
      </c>
    </row>
    <row r="4611" spans="52:52" x14ac:dyDescent="0.25">
      <c r="AZ4611" s="9">
        <v>4.4733727810650885</v>
      </c>
    </row>
    <row r="4612" spans="52:52" x14ac:dyDescent="0.25">
      <c r="AZ4612" s="9">
        <v>1.6804733727810648</v>
      </c>
    </row>
    <row r="4613" spans="52:52" x14ac:dyDescent="0.25">
      <c r="AZ4613" s="9">
        <v>4.5207100591715967</v>
      </c>
    </row>
    <row r="4614" spans="52:52" x14ac:dyDescent="0.25">
      <c r="AZ4614" s="9">
        <v>3.9053254437869818</v>
      </c>
    </row>
    <row r="4615" spans="52:52" x14ac:dyDescent="0.25">
      <c r="AZ4615" s="9">
        <v>4.2366863905325438</v>
      </c>
    </row>
    <row r="4616" spans="52:52" x14ac:dyDescent="0.25">
      <c r="AZ4616" s="9">
        <v>3.8343195266272181</v>
      </c>
    </row>
    <row r="4617" spans="52:52" x14ac:dyDescent="0.25">
      <c r="AZ4617" s="9">
        <v>5.0887573964497044</v>
      </c>
    </row>
    <row r="4618" spans="52:52" x14ac:dyDescent="0.25">
      <c r="AZ4618" s="9">
        <v>3.5739644970414197</v>
      </c>
    </row>
    <row r="4619" spans="52:52" x14ac:dyDescent="0.25">
      <c r="AZ4619" s="9">
        <v>3.2899408284023663</v>
      </c>
    </row>
    <row r="4620" spans="52:52" x14ac:dyDescent="0.25">
      <c r="AZ4620" s="9">
        <v>4.165680473372781</v>
      </c>
    </row>
    <row r="4621" spans="52:52" x14ac:dyDescent="0.25">
      <c r="AZ4621" s="9">
        <v>2.556213017751479</v>
      </c>
    </row>
    <row r="4622" spans="52:52" x14ac:dyDescent="0.25">
      <c r="AZ4622" s="9">
        <v>0.18934911242603542</v>
      </c>
    </row>
    <row r="4623" spans="52:52" x14ac:dyDescent="0.25">
      <c r="AZ4623" s="9">
        <v>4.4733727810650885</v>
      </c>
    </row>
    <row r="4624" spans="52:52" x14ac:dyDescent="0.25">
      <c r="AZ4624" s="9">
        <v>1.6804733727810648</v>
      </c>
    </row>
    <row r="4625" spans="52:52" x14ac:dyDescent="0.25">
      <c r="AZ4625" s="9">
        <v>4.5207100591715967</v>
      </c>
    </row>
    <row r="4626" spans="52:52" x14ac:dyDescent="0.25">
      <c r="AZ4626" s="9">
        <v>3.9053254437869818</v>
      </c>
    </row>
    <row r="4627" spans="52:52" x14ac:dyDescent="0.25">
      <c r="AZ4627" s="9">
        <v>4.2366863905325438</v>
      </c>
    </row>
    <row r="4628" spans="52:52" x14ac:dyDescent="0.25">
      <c r="AZ4628" s="9">
        <v>3.8343195266272181</v>
      </c>
    </row>
    <row r="4629" spans="52:52" x14ac:dyDescent="0.25">
      <c r="AZ4629" s="9">
        <v>5.0887573964497044</v>
      </c>
    </row>
    <row r="4630" spans="52:52" x14ac:dyDescent="0.25">
      <c r="AZ4630" s="9">
        <v>3.5739644970414197</v>
      </c>
    </row>
    <row r="4631" spans="52:52" x14ac:dyDescent="0.25">
      <c r="AZ4631" s="9">
        <v>3.2899408284023663</v>
      </c>
    </row>
    <row r="4632" spans="52:52" x14ac:dyDescent="0.25">
      <c r="AZ4632" s="9">
        <v>4.165680473372781</v>
      </c>
    </row>
    <row r="4633" spans="52:52" x14ac:dyDescent="0.25">
      <c r="AZ4633" s="9">
        <v>2.556213017751479</v>
      </c>
    </row>
    <row r="4634" spans="52:52" x14ac:dyDescent="0.25">
      <c r="AZ4634" s="9">
        <v>0.18934911242603542</v>
      </c>
    </row>
    <row r="4635" spans="52:52" x14ac:dyDescent="0.25">
      <c r="AZ4635" s="9">
        <v>4.4733727810650885</v>
      </c>
    </row>
    <row r="4636" spans="52:52" x14ac:dyDescent="0.25">
      <c r="AZ4636" s="9">
        <v>1.6804733727810648</v>
      </c>
    </row>
    <row r="4637" spans="52:52" x14ac:dyDescent="0.25">
      <c r="AZ4637" s="9">
        <v>4.5207100591715967</v>
      </c>
    </row>
    <row r="4638" spans="52:52" x14ac:dyDescent="0.25">
      <c r="AZ4638" s="9">
        <v>3.9053254437869818</v>
      </c>
    </row>
    <row r="4639" spans="52:52" x14ac:dyDescent="0.25">
      <c r="AZ4639" s="9">
        <v>4.2366863905325438</v>
      </c>
    </row>
    <row r="4640" spans="52:52" x14ac:dyDescent="0.25">
      <c r="AZ4640" s="9">
        <v>3.8343195266272181</v>
      </c>
    </row>
    <row r="4641" spans="52:52" x14ac:dyDescent="0.25">
      <c r="AZ4641" s="9">
        <v>5.0887573964497044</v>
      </c>
    </row>
    <row r="4642" spans="52:52" x14ac:dyDescent="0.25">
      <c r="AZ4642" s="9">
        <v>3.5739644970414197</v>
      </c>
    </row>
    <row r="4643" spans="52:52" x14ac:dyDescent="0.25">
      <c r="AZ4643" s="9">
        <v>3.2899408284023663</v>
      </c>
    </row>
    <row r="4644" spans="52:52" x14ac:dyDescent="0.25">
      <c r="AZ4644" s="9">
        <v>4.165680473372781</v>
      </c>
    </row>
    <row r="4645" spans="52:52" x14ac:dyDescent="0.25">
      <c r="AZ4645" s="9">
        <v>2.556213017751479</v>
      </c>
    </row>
    <row r="4646" spans="52:52" x14ac:dyDescent="0.25">
      <c r="AZ4646" s="9">
        <v>0.18934911242603542</v>
      </c>
    </row>
    <row r="4647" spans="52:52" x14ac:dyDescent="0.25">
      <c r="AZ4647" s="9">
        <v>4.4733727810650885</v>
      </c>
    </row>
    <row r="4648" spans="52:52" x14ac:dyDescent="0.25">
      <c r="AZ4648" s="9">
        <v>1.6804733727810648</v>
      </c>
    </row>
    <row r="4649" spans="52:52" x14ac:dyDescent="0.25">
      <c r="AZ4649" s="9">
        <v>4.5207100591715967</v>
      </c>
    </row>
    <row r="4650" spans="52:52" x14ac:dyDescent="0.25">
      <c r="AZ4650" s="9">
        <v>3.9053254437869818</v>
      </c>
    </row>
    <row r="4651" spans="52:52" x14ac:dyDescent="0.25">
      <c r="AZ4651" s="9">
        <v>4.2366863905325438</v>
      </c>
    </row>
    <row r="4652" spans="52:52" x14ac:dyDescent="0.25">
      <c r="AZ4652" s="9">
        <v>3.8343195266272181</v>
      </c>
    </row>
    <row r="4653" spans="52:52" x14ac:dyDescent="0.25">
      <c r="AZ4653" s="9">
        <v>5.0887573964497044</v>
      </c>
    </row>
    <row r="4654" spans="52:52" x14ac:dyDescent="0.25">
      <c r="AZ4654" s="9">
        <v>3.5739644970414197</v>
      </c>
    </row>
    <row r="4655" spans="52:52" x14ac:dyDescent="0.25">
      <c r="AZ4655" s="9">
        <v>3.2899408284023663</v>
      </c>
    </row>
    <row r="4656" spans="52:52" x14ac:dyDescent="0.25">
      <c r="AZ4656" s="9">
        <v>4.165680473372781</v>
      </c>
    </row>
    <row r="4657" spans="52:52" x14ac:dyDescent="0.25">
      <c r="AZ4657" s="9">
        <v>2.556213017751479</v>
      </c>
    </row>
    <row r="4658" spans="52:52" x14ac:dyDescent="0.25">
      <c r="AZ4658" s="9">
        <v>0.18934911242603542</v>
      </c>
    </row>
    <row r="4659" spans="52:52" x14ac:dyDescent="0.25">
      <c r="AZ4659" s="9">
        <v>4.4733727810650885</v>
      </c>
    </row>
    <row r="4660" spans="52:52" x14ac:dyDescent="0.25">
      <c r="AZ4660" s="9">
        <v>1.6804733727810648</v>
      </c>
    </row>
    <row r="4661" spans="52:52" x14ac:dyDescent="0.25">
      <c r="AZ4661" s="9">
        <v>4.5207100591715967</v>
      </c>
    </row>
    <row r="4662" spans="52:52" x14ac:dyDescent="0.25">
      <c r="AZ4662" s="9">
        <v>3.9053254437869818</v>
      </c>
    </row>
    <row r="4663" spans="52:52" x14ac:dyDescent="0.25">
      <c r="AZ4663" s="9">
        <v>4.2366863905325438</v>
      </c>
    </row>
    <row r="4664" spans="52:52" x14ac:dyDescent="0.25">
      <c r="AZ4664" s="9">
        <v>3.8343195266272181</v>
      </c>
    </row>
    <row r="4665" spans="52:52" x14ac:dyDescent="0.25">
      <c r="AZ4665" s="9">
        <v>5.0887573964497044</v>
      </c>
    </row>
    <row r="4666" spans="52:52" x14ac:dyDescent="0.25">
      <c r="AZ4666" s="9">
        <v>3.5739644970414197</v>
      </c>
    </row>
    <row r="4667" spans="52:52" x14ac:dyDescent="0.25">
      <c r="AZ4667" s="9">
        <v>3.2899408284023663</v>
      </c>
    </row>
    <row r="4668" spans="52:52" x14ac:dyDescent="0.25">
      <c r="AZ4668" s="9">
        <v>4.165680473372781</v>
      </c>
    </row>
    <row r="4669" spans="52:52" x14ac:dyDescent="0.25">
      <c r="AZ4669" s="9">
        <v>2.556213017751479</v>
      </c>
    </row>
    <row r="4670" spans="52:52" x14ac:dyDescent="0.25">
      <c r="AZ4670" s="9">
        <v>0.18934911242603542</v>
      </c>
    </row>
    <row r="4671" spans="52:52" x14ac:dyDescent="0.25">
      <c r="AZ4671" s="9">
        <v>4.4733727810650885</v>
      </c>
    </row>
    <row r="4672" spans="52:52" x14ac:dyDescent="0.25">
      <c r="AZ4672" s="9">
        <v>1.6804733727810648</v>
      </c>
    </row>
    <row r="4673" spans="52:52" x14ac:dyDescent="0.25">
      <c r="AZ4673" s="9">
        <v>4.5207100591715967</v>
      </c>
    </row>
    <row r="4674" spans="52:52" x14ac:dyDescent="0.25">
      <c r="AZ4674" s="9">
        <v>3.9053254437869818</v>
      </c>
    </row>
    <row r="4675" spans="52:52" x14ac:dyDescent="0.25">
      <c r="AZ4675" s="9">
        <v>4.2366863905325438</v>
      </c>
    </row>
    <row r="4676" spans="52:52" x14ac:dyDescent="0.25">
      <c r="AZ4676" s="9">
        <v>3.8343195266272181</v>
      </c>
    </row>
    <row r="4677" spans="52:52" x14ac:dyDescent="0.25">
      <c r="AZ4677" s="9">
        <v>5.0887573964497044</v>
      </c>
    </row>
    <row r="4678" spans="52:52" x14ac:dyDescent="0.25">
      <c r="AZ4678" s="9">
        <v>3.5739644970414197</v>
      </c>
    </row>
    <row r="4679" spans="52:52" x14ac:dyDescent="0.25">
      <c r="AZ4679" s="9">
        <v>3.2899408284023663</v>
      </c>
    </row>
    <row r="4680" spans="52:52" x14ac:dyDescent="0.25">
      <c r="AZ4680" s="9">
        <v>4.165680473372781</v>
      </c>
    </row>
    <row r="4681" spans="52:52" x14ac:dyDescent="0.25">
      <c r="AZ4681" s="9">
        <v>2.556213017751479</v>
      </c>
    </row>
    <row r="4682" spans="52:52" x14ac:dyDescent="0.25">
      <c r="AZ4682" s="9">
        <v>0.18934911242603542</v>
      </c>
    </row>
    <row r="4683" spans="52:52" x14ac:dyDescent="0.25">
      <c r="AZ4683" s="9">
        <v>4.4733727810650885</v>
      </c>
    </row>
    <row r="4684" spans="52:52" x14ac:dyDescent="0.25">
      <c r="AZ4684" s="9">
        <v>1.6804733727810648</v>
      </c>
    </row>
    <row r="4685" spans="52:52" x14ac:dyDescent="0.25">
      <c r="AZ4685" s="9">
        <v>4.5207100591715967</v>
      </c>
    </row>
    <row r="4686" spans="52:52" x14ac:dyDescent="0.25">
      <c r="AZ4686" s="9">
        <v>3.9053254437869818</v>
      </c>
    </row>
    <row r="4687" spans="52:52" x14ac:dyDescent="0.25">
      <c r="AZ4687" s="9">
        <v>4.2366863905325438</v>
      </c>
    </row>
    <row r="4688" spans="52:52" x14ac:dyDescent="0.25">
      <c r="AZ4688" s="9">
        <v>3.8343195266272181</v>
      </c>
    </row>
    <row r="4689" spans="52:52" x14ac:dyDescent="0.25">
      <c r="AZ4689" s="9">
        <v>5.0887573964497044</v>
      </c>
    </row>
    <row r="4690" spans="52:52" x14ac:dyDescent="0.25">
      <c r="AZ4690" s="9">
        <v>3.5739644970414197</v>
      </c>
    </row>
    <row r="4691" spans="52:52" x14ac:dyDescent="0.25">
      <c r="AZ4691" s="9">
        <v>3.2899408284023663</v>
      </c>
    </row>
    <row r="4692" spans="52:52" x14ac:dyDescent="0.25">
      <c r="AZ4692" s="9">
        <v>4.165680473372781</v>
      </c>
    </row>
    <row r="4693" spans="52:52" x14ac:dyDescent="0.25">
      <c r="AZ4693" s="9">
        <v>2.556213017751479</v>
      </c>
    </row>
    <row r="4694" spans="52:52" x14ac:dyDescent="0.25">
      <c r="AZ4694" s="9">
        <v>0.18934911242603542</v>
      </c>
    </row>
    <row r="4695" spans="52:52" x14ac:dyDescent="0.25">
      <c r="AZ4695" s="9">
        <v>4.4733727810650885</v>
      </c>
    </row>
    <row r="4696" spans="52:52" x14ac:dyDescent="0.25">
      <c r="AZ4696" s="9">
        <v>1.6804733727810648</v>
      </c>
    </row>
    <row r="4697" spans="52:52" x14ac:dyDescent="0.25">
      <c r="AZ4697" s="9">
        <v>4.5207100591715967</v>
      </c>
    </row>
    <row r="4698" spans="52:52" x14ac:dyDescent="0.25">
      <c r="AZ4698" s="9">
        <v>3.9053254437869818</v>
      </c>
    </row>
    <row r="4699" spans="52:52" x14ac:dyDescent="0.25">
      <c r="AZ4699" s="9">
        <v>4.2366863905325438</v>
      </c>
    </row>
    <row r="4700" spans="52:52" x14ac:dyDescent="0.25">
      <c r="AZ4700" s="9">
        <v>3.8343195266272181</v>
      </c>
    </row>
    <row r="4701" spans="52:52" x14ac:dyDescent="0.25">
      <c r="AZ4701" s="9">
        <v>5.0887573964497044</v>
      </c>
    </row>
    <row r="4702" spans="52:52" x14ac:dyDescent="0.25">
      <c r="AZ4702" s="9">
        <v>3.5739644970414197</v>
      </c>
    </row>
    <row r="4703" spans="52:52" x14ac:dyDescent="0.25">
      <c r="AZ4703" s="9">
        <v>3.2899408284023663</v>
      </c>
    </row>
    <row r="4704" spans="52:52" x14ac:dyDescent="0.25">
      <c r="AZ4704" s="9">
        <v>4.165680473372781</v>
      </c>
    </row>
    <row r="4705" spans="52:52" x14ac:dyDescent="0.25">
      <c r="AZ4705" s="9">
        <v>2.556213017751479</v>
      </c>
    </row>
    <row r="4706" spans="52:52" x14ac:dyDescent="0.25">
      <c r="AZ4706" s="9">
        <v>0.18934911242603542</v>
      </c>
    </row>
    <row r="4707" spans="52:52" x14ac:dyDescent="0.25">
      <c r="AZ4707" s="9">
        <v>4.4733727810650885</v>
      </c>
    </row>
    <row r="4708" spans="52:52" x14ac:dyDescent="0.25">
      <c r="AZ4708" s="9">
        <v>1.6804733727810648</v>
      </c>
    </row>
    <row r="4709" spans="52:52" x14ac:dyDescent="0.25">
      <c r="AZ4709" s="9">
        <v>4.5207100591715967</v>
      </c>
    </row>
    <row r="4710" spans="52:52" x14ac:dyDescent="0.25">
      <c r="AZ4710" s="9">
        <v>3.9053254437869818</v>
      </c>
    </row>
    <row r="4711" spans="52:52" x14ac:dyDescent="0.25">
      <c r="AZ4711" s="9">
        <v>4.2366863905325438</v>
      </c>
    </row>
    <row r="4712" spans="52:52" x14ac:dyDescent="0.25">
      <c r="AZ4712" s="9">
        <v>3.8343195266272181</v>
      </c>
    </row>
    <row r="4713" spans="52:52" x14ac:dyDescent="0.25">
      <c r="AZ4713" s="9">
        <v>5.0887573964497044</v>
      </c>
    </row>
    <row r="4714" spans="52:52" x14ac:dyDescent="0.25">
      <c r="AZ4714" s="9">
        <v>3.5739644970414197</v>
      </c>
    </row>
    <row r="4715" spans="52:52" x14ac:dyDescent="0.25">
      <c r="AZ4715" s="9">
        <v>3.2899408284023663</v>
      </c>
    </row>
    <row r="4716" spans="52:52" x14ac:dyDescent="0.25">
      <c r="AZ4716" s="9">
        <v>4.165680473372781</v>
      </c>
    </row>
    <row r="4717" spans="52:52" x14ac:dyDescent="0.25">
      <c r="AZ4717" s="9">
        <v>2.556213017751479</v>
      </c>
    </row>
    <row r="4718" spans="52:52" x14ac:dyDescent="0.25">
      <c r="AZ4718" s="9">
        <v>0.18934911242603542</v>
      </c>
    </row>
    <row r="4719" spans="52:52" x14ac:dyDescent="0.25">
      <c r="AZ4719" s="9">
        <v>4.4733727810650885</v>
      </c>
    </row>
    <row r="4720" spans="52:52" x14ac:dyDescent="0.25">
      <c r="AZ4720" s="9">
        <v>1.6804733727810648</v>
      </c>
    </row>
    <row r="4721" spans="52:52" x14ac:dyDescent="0.25">
      <c r="AZ4721" s="9">
        <v>4.5207100591715967</v>
      </c>
    </row>
    <row r="4722" spans="52:52" x14ac:dyDescent="0.25">
      <c r="AZ4722" s="9">
        <v>3.9053254437869818</v>
      </c>
    </row>
    <row r="4723" spans="52:52" x14ac:dyDescent="0.25">
      <c r="AZ4723" s="9">
        <v>4.2366863905325438</v>
      </c>
    </row>
    <row r="4724" spans="52:52" x14ac:dyDescent="0.25">
      <c r="AZ4724" s="9">
        <v>3.8343195266272181</v>
      </c>
    </row>
    <row r="4725" spans="52:52" x14ac:dyDescent="0.25">
      <c r="AZ4725" s="9">
        <v>5.0887573964497044</v>
      </c>
    </row>
    <row r="4726" spans="52:52" x14ac:dyDescent="0.25">
      <c r="AZ4726" s="9">
        <v>3.5739644970414197</v>
      </c>
    </row>
    <row r="4727" spans="52:52" x14ac:dyDescent="0.25">
      <c r="AZ4727" s="9">
        <v>3.2899408284023663</v>
      </c>
    </row>
    <row r="4728" spans="52:52" x14ac:dyDescent="0.25">
      <c r="AZ4728" s="9">
        <v>4.165680473372781</v>
      </c>
    </row>
    <row r="4729" spans="52:52" x14ac:dyDescent="0.25">
      <c r="AZ4729" s="9">
        <v>2.556213017751479</v>
      </c>
    </row>
    <row r="4730" spans="52:52" x14ac:dyDescent="0.25">
      <c r="AZ4730" s="9">
        <v>0.18934911242603542</v>
      </c>
    </row>
    <row r="4731" spans="52:52" x14ac:dyDescent="0.25">
      <c r="AZ4731" s="9">
        <v>4.4733727810650885</v>
      </c>
    </row>
    <row r="4732" spans="52:52" x14ac:dyDescent="0.25">
      <c r="AZ4732" s="9">
        <v>1.6804733727810648</v>
      </c>
    </row>
    <row r="4733" spans="52:52" x14ac:dyDescent="0.25">
      <c r="AZ4733" s="9">
        <v>4.5207100591715967</v>
      </c>
    </row>
    <row r="4734" spans="52:52" x14ac:dyDescent="0.25">
      <c r="AZ4734" s="9">
        <v>3.9053254437869818</v>
      </c>
    </row>
    <row r="4735" spans="52:52" x14ac:dyDescent="0.25">
      <c r="AZ4735" s="9">
        <v>4.2366863905325438</v>
      </c>
    </row>
    <row r="4736" spans="52:52" x14ac:dyDescent="0.25">
      <c r="AZ4736" s="9">
        <v>3.8343195266272181</v>
      </c>
    </row>
    <row r="4737" spans="52:52" x14ac:dyDescent="0.25">
      <c r="AZ4737" s="9">
        <v>5.0887573964497044</v>
      </c>
    </row>
    <row r="4738" spans="52:52" x14ac:dyDescent="0.25">
      <c r="AZ4738" s="9">
        <v>3.5739644970414197</v>
      </c>
    </row>
    <row r="4739" spans="52:52" x14ac:dyDescent="0.25">
      <c r="AZ4739" s="9">
        <v>3.2899408284023663</v>
      </c>
    </row>
    <row r="4740" spans="52:52" x14ac:dyDescent="0.25">
      <c r="AZ4740" s="9">
        <v>4.165680473372781</v>
      </c>
    </row>
    <row r="4741" spans="52:52" x14ac:dyDescent="0.25">
      <c r="AZ4741" s="9">
        <v>2.556213017751479</v>
      </c>
    </row>
    <row r="4742" spans="52:52" x14ac:dyDescent="0.25">
      <c r="AZ4742" s="9">
        <v>0.18934911242603542</v>
      </c>
    </row>
    <row r="4743" spans="52:52" x14ac:dyDescent="0.25">
      <c r="AZ4743" s="9">
        <v>4.4733727810650885</v>
      </c>
    </row>
    <row r="4744" spans="52:52" x14ac:dyDescent="0.25">
      <c r="AZ4744" s="9">
        <v>1.6804733727810648</v>
      </c>
    </row>
    <row r="4745" spans="52:52" x14ac:dyDescent="0.25">
      <c r="AZ4745" s="9">
        <v>4.5207100591715967</v>
      </c>
    </row>
    <row r="4746" spans="52:52" x14ac:dyDescent="0.25">
      <c r="AZ4746" s="9">
        <v>3.9053254437869818</v>
      </c>
    </row>
    <row r="4747" spans="52:52" x14ac:dyDescent="0.25">
      <c r="AZ4747" s="9">
        <v>4.2366863905325438</v>
      </c>
    </row>
    <row r="4748" spans="52:52" x14ac:dyDescent="0.25">
      <c r="AZ4748" s="9">
        <v>3.8343195266272181</v>
      </c>
    </row>
    <row r="4749" spans="52:52" x14ac:dyDescent="0.25">
      <c r="AZ4749" s="9">
        <v>5.0887573964497044</v>
      </c>
    </row>
    <row r="4750" spans="52:52" x14ac:dyDescent="0.25">
      <c r="AZ4750" s="9">
        <v>3.5739644970414197</v>
      </c>
    </row>
    <row r="4751" spans="52:52" x14ac:dyDescent="0.25">
      <c r="AZ4751" s="9">
        <v>3.2899408284023663</v>
      </c>
    </row>
    <row r="4752" spans="52:52" x14ac:dyDescent="0.25">
      <c r="AZ4752" s="9">
        <v>4.165680473372781</v>
      </c>
    </row>
    <row r="4753" spans="52:52" x14ac:dyDescent="0.25">
      <c r="AZ4753" s="9">
        <v>2.556213017751479</v>
      </c>
    </row>
    <row r="4754" spans="52:52" x14ac:dyDescent="0.25">
      <c r="AZ4754" s="9">
        <v>0.18934911242603542</v>
      </c>
    </row>
    <row r="4755" spans="52:52" x14ac:dyDescent="0.25">
      <c r="AZ4755" s="9">
        <v>4.4733727810650885</v>
      </c>
    </row>
    <row r="4756" spans="52:52" x14ac:dyDescent="0.25">
      <c r="AZ4756" s="9">
        <v>1.6804733727810648</v>
      </c>
    </row>
    <row r="4757" spans="52:52" x14ac:dyDescent="0.25">
      <c r="AZ4757" s="9">
        <v>4.5207100591715967</v>
      </c>
    </row>
    <row r="4758" spans="52:52" x14ac:dyDescent="0.25">
      <c r="AZ4758" s="9">
        <v>3.9053254437869818</v>
      </c>
    </row>
    <row r="4759" spans="52:52" x14ac:dyDescent="0.25">
      <c r="AZ4759" s="9">
        <v>4.2366863905325438</v>
      </c>
    </row>
    <row r="4760" spans="52:52" x14ac:dyDescent="0.25">
      <c r="AZ4760" s="9">
        <v>3.8343195266272181</v>
      </c>
    </row>
    <row r="4761" spans="52:52" x14ac:dyDescent="0.25">
      <c r="AZ4761" s="9">
        <v>5.0887573964497044</v>
      </c>
    </row>
    <row r="4762" spans="52:52" x14ac:dyDescent="0.25">
      <c r="AZ4762" s="9">
        <v>3.5739644970414197</v>
      </c>
    </row>
    <row r="4763" spans="52:52" x14ac:dyDescent="0.25">
      <c r="AZ4763" s="9">
        <v>3.2899408284023663</v>
      </c>
    </row>
    <row r="4764" spans="52:52" x14ac:dyDescent="0.25">
      <c r="AZ4764" s="9">
        <v>4.165680473372781</v>
      </c>
    </row>
    <row r="4765" spans="52:52" x14ac:dyDescent="0.25">
      <c r="AZ4765" s="9">
        <v>2.556213017751479</v>
      </c>
    </row>
    <row r="4766" spans="52:52" x14ac:dyDescent="0.25">
      <c r="AZ4766" s="9">
        <v>0.18934911242603542</v>
      </c>
    </row>
    <row r="4767" spans="52:52" x14ac:dyDescent="0.25">
      <c r="AZ4767" s="9">
        <v>4.4733727810650885</v>
      </c>
    </row>
    <row r="4768" spans="52:52" x14ac:dyDescent="0.25">
      <c r="AZ4768" s="9">
        <v>1.6804733727810648</v>
      </c>
    </row>
    <row r="4769" spans="52:52" x14ac:dyDescent="0.25">
      <c r="AZ4769" s="9">
        <v>4.5207100591715967</v>
      </c>
    </row>
    <row r="4770" spans="52:52" x14ac:dyDescent="0.25">
      <c r="AZ4770" s="9">
        <v>3.9053254437869818</v>
      </c>
    </row>
    <row r="4771" spans="52:52" x14ac:dyDescent="0.25">
      <c r="AZ4771" s="9">
        <v>4.2366863905325438</v>
      </c>
    </row>
    <row r="4772" spans="52:52" x14ac:dyDescent="0.25">
      <c r="AZ4772" s="9">
        <v>3.8343195266272181</v>
      </c>
    </row>
    <row r="4773" spans="52:52" x14ac:dyDescent="0.25">
      <c r="AZ4773" s="9">
        <v>5.0887573964497044</v>
      </c>
    </row>
    <row r="4774" spans="52:52" x14ac:dyDescent="0.25">
      <c r="AZ4774" s="9">
        <v>3.5739644970414197</v>
      </c>
    </row>
    <row r="4775" spans="52:52" x14ac:dyDescent="0.25">
      <c r="AZ4775" s="9">
        <v>3.2899408284023663</v>
      </c>
    </row>
    <row r="4776" spans="52:52" x14ac:dyDescent="0.25">
      <c r="AZ4776" s="9">
        <v>4.165680473372781</v>
      </c>
    </row>
    <row r="4777" spans="52:52" x14ac:dyDescent="0.25">
      <c r="AZ4777" s="9">
        <v>2.556213017751479</v>
      </c>
    </row>
    <row r="4778" spans="52:52" x14ac:dyDescent="0.25">
      <c r="AZ4778" s="9">
        <v>0.18934911242603542</v>
      </c>
    </row>
    <row r="4779" spans="52:52" x14ac:dyDescent="0.25">
      <c r="AZ4779" s="9">
        <v>4.4733727810650885</v>
      </c>
    </row>
    <row r="4780" spans="52:52" x14ac:dyDescent="0.25">
      <c r="AZ4780" s="9">
        <v>1.6804733727810648</v>
      </c>
    </row>
    <row r="4781" spans="52:52" x14ac:dyDescent="0.25">
      <c r="AZ4781" s="9">
        <v>4.5207100591715967</v>
      </c>
    </row>
    <row r="4782" spans="52:52" x14ac:dyDescent="0.25">
      <c r="AZ4782" s="9">
        <v>3.9053254437869818</v>
      </c>
    </row>
    <row r="4783" spans="52:52" x14ac:dyDescent="0.25">
      <c r="AZ4783" s="9">
        <v>4.2366863905325438</v>
      </c>
    </row>
    <row r="4784" spans="52:52" x14ac:dyDescent="0.25">
      <c r="AZ4784" s="9">
        <v>3.8343195266272181</v>
      </c>
    </row>
    <row r="4785" spans="52:52" x14ac:dyDescent="0.25">
      <c r="AZ4785" s="9">
        <v>5.0887573964497044</v>
      </c>
    </row>
    <row r="4786" spans="52:52" x14ac:dyDescent="0.25">
      <c r="AZ4786" s="9">
        <v>3.5739644970414197</v>
      </c>
    </row>
    <row r="4787" spans="52:52" x14ac:dyDescent="0.25">
      <c r="AZ4787" s="9">
        <v>3.2899408284023663</v>
      </c>
    </row>
    <row r="4788" spans="52:52" x14ac:dyDescent="0.25">
      <c r="AZ4788" s="9">
        <v>4.165680473372781</v>
      </c>
    </row>
    <row r="4789" spans="52:52" x14ac:dyDescent="0.25">
      <c r="AZ4789" s="9">
        <v>2.556213017751479</v>
      </c>
    </row>
    <row r="4790" spans="52:52" x14ac:dyDescent="0.25">
      <c r="AZ4790" s="9">
        <v>0.18934911242603542</v>
      </c>
    </row>
    <row r="4791" spans="52:52" x14ac:dyDescent="0.25">
      <c r="AZ4791" s="9">
        <v>4.4733727810650885</v>
      </c>
    </row>
    <row r="4792" spans="52:52" x14ac:dyDescent="0.25">
      <c r="AZ4792" s="9">
        <v>1.6804733727810648</v>
      </c>
    </row>
    <row r="4793" spans="52:52" x14ac:dyDescent="0.25">
      <c r="AZ4793" s="9">
        <v>4.5207100591715967</v>
      </c>
    </row>
    <row r="4794" spans="52:52" x14ac:dyDescent="0.25">
      <c r="AZ4794" s="9">
        <v>3.9053254437869818</v>
      </c>
    </row>
    <row r="4795" spans="52:52" x14ac:dyDescent="0.25">
      <c r="AZ4795" s="9">
        <v>4.2366863905325438</v>
      </c>
    </row>
    <row r="4796" spans="52:52" x14ac:dyDescent="0.25">
      <c r="AZ4796" s="9">
        <v>3.8343195266272181</v>
      </c>
    </row>
    <row r="4797" spans="52:52" x14ac:dyDescent="0.25">
      <c r="AZ4797" s="9">
        <v>5.0887573964497044</v>
      </c>
    </row>
    <row r="4798" spans="52:52" x14ac:dyDescent="0.25">
      <c r="AZ4798" s="9">
        <v>3.5739644970414197</v>
      </c>
    </row>
    <row r="4799" spans="52:52" x14ac:dyDescent="0.25">
      <c r="AZ4799" s="9">
        <v>3.2899408284023663</v>
      </c>
    </row>
    <row r="4800" spans="52:52" x14ac:dyDescent="0.25">
      <c r="AZ4800" s="9">
        <v>4.165680473372781</v>
      </c>
    </row>
    <row r="4801" spans="52:52" x14ac:dyDescent="0.25">
      <c r="AZ4801" s="9">
        <v>2.556213017751479</v>
      </c>
    </row>
    <row r="4802" spans="52:52" x14ac:dyDescent="0.25">
      <c r="AZ4802" s="9">
        <v>0.18934911242603542</v>
      </c>
    </row>
    <row r="4803" spans="52:52" x14ac:dyDescent="0.25">
      <c r="AZ4803" s="9">
        <v>4.4733727810650885</v>
      </c>
    </row>
    <row r="4804" spans="52:52" x14ac:dyDescent="0.25">
      <c r="AZ4804" s="9">
        <v>1.6804733727810648</v>
      </c>
    </row>
    <row r="4805" spans="52:52" x14ac:dyDescent="0.25">
      <c r="AZ4805" s="9">
        <v>4.5207100591715967</v>
      </c>
    </row>
    <row r="4806" spans="52:52" x14ac:dyDescent="0.25">
      <c r="AZ4806" s="9">
        <v>3.9053254437869818</v>
      </c>
    </row>
    <row r="4807" spans="52:52" x14ac:dyDescent="0.25">
      <c r="AZ4807" s="9">
        <v>4.2366863905325438</v>
      </c>
    </row>
    <row r="4808" spans="52:52" x14ac:dyDescent="0.25">
      <c r="AZ4808" s="9">
        <v>3.8343195266272181</v>
      </c>
    </row>
    <row r="4809" spans="52:52" x14ac:dyDescent="0.25">
      <c r="AZ4809" s="9">
        <v>5.0887573964497044</v>
      </c>
    </row>
    <row r="4810" spans="52:52" x14ac:dyDescent="0.25">
      <c r="AZ4810" s="9">
        <v>3.5739644970414197</v>
      </c>
    </row>
    <row r="4811" spans="52:52" x14ac:dyDescent="0.25">
      <c r="AZ4811" s="9">
        <v>3.2899408284023663</v>
      </c>
    </row>
    <row r="4812" spans="52:52" x14ac:dyDescent="0.25">
      <c r="AZ4812" s="9">
        <v>4.165680473372781</v>
      </c>
    </row>
    <row r="4813" spans="52:52" x14ac:dyDescent="0.25">
      <c r="AZ4813" s="9">
        <v>2.556213017751479</v>
      </c>
    </row>
    <row r="4814" spans="52:52" x14ac:dyDescent="0.25">
      <c r="AZ4814" s="9">
        <v>0.18934911242603542</v>
      </c>
    </row>
    <row r="4815" spans="52:52" x14ac:dyDescent="0.25">
      <c r="AZ4815" s="9">
        <v>4.4733727810650885</v>
      </c>
    </row>
    <row r="4816" spans="52:52" x14ac:dyDescent="0.25">
      <c r="AZ4816" s="9">
        <v>1.6804733727810648</v>
      </c>
    </row>
    <row r="4817" spans="52:52" x14ac:dyDescent="0.25">
      <c r="AZ4817" s="9">
        <v>4.5207100591715967</v>
      </c>
    </row>
    <row r="4818" spans="52:52" x14ac:dyDescent="0.25">
      <c r="AZ4818" s="9">
        <v>3.9053254437869818</v>
      </c>
    </row>
    <row r="4819" spans="52:52" x14ac:dyDescent="0.25">
      <c r="AZ4819" s="9">
        <v>4.2366863905325438</v>
      </c>
    </row>
    <row r="4820" spans="52:52" x14ac:dyDescent="0.25">
      <c r="AZ4820" s="9">
        <v>3.8343195266272181</v>
      </c>
    </row>
    <row r="4821" spans="52:52" x14ac:dyDescent="0.25">
      <c r="AZ4821" s="9">
        <v>5.0887573964497044</v>
      </c>
    </row>
    <row r="4822" spans="52:52" x14ac:dyDescent="0.25">
      <c r="AZ4822" s="9">
        <v>3.5739644970414197</v>
      </c>
    </row>
    <row r="4823" spans="52:52" x14ac:dyDescent="0.25">
      <c r="AZ4823" s="9">
        <v>3.2899408284023663</v>
      </c>
    </row>
    <row r="4824" spans="52:52" x14ac:dyDescent="0.25">
      <c r="AZ4824" s="9">
        <v>4.165680473372781</v>
      </c>
    </row>
    <row r="4825" spans="52:52" x14ac:dyDescent="0.25">
      <c r="AZ4825" s="9">
        <v>2.556213017751479</v>
      </c>
    </row>
    <row r="4826" spans="52:52" x14ac:dyDescent="0.25">
      <c r="AZ4826" s="9">
        <v>0.18934911242603542</v>
      </c>
    </row>
    <row r="4827" spans="52:52" x14ac:dyDescent="0.25">
      <c r="AZ4827" s="9">
        <v>4.4733727810650885</v>
      </c>
    </row>
    <row r="4828" spans="52:52" x14ac:dyDescent="0.25">
      <c r="AZ4828" s="9">
        <v>1.6804733727810648</v>
      </c>
    </row>
    <row r="4829" spans="52:52" x14ac:dyDescent="0.25">
      <c r="AZ4829" s="9">
        <v>4.5207100591715967</v>
      </c>
    </row>
    <row r="4830" spans="52:52" x14ac:dyDescent="0.25">
      <c r="AZ4830" s="9">
        <v>3.9053254437869818</v>
      </c>
    </row>
    <row r="4831" spans="52:52" x14ac:dyDescent="0.25">
      <c r="AZ4831" s="9">
        <v>4.2366863905325438</v>
      </c>
    </row>
    <row r="4832" spans="52:52" x14ac:dyDescent="0.25">
      <c r="AZ4832" s="9">
        <v>3.8343195266272181</v>
      </c>
    </row>
    <row r="4833" spans="52:52" x14ac:dyDescent="0.25">
      <c r="AZ4833" s="9">
        <v>5.0887573964497044</v>
      </c>
    </row>
    <row r="4834" spans="52:52" x14ac:dyDescent="0.25">
      <c r="AZ4834" s="9">
        <v>3.5739644970414197</v>
      </c>
    </row>
    <row r="4835" spans="52:52" x14ac:dyDescent="0.25">
      <c r="AZ4835" s="9">
        <v>3.2899408284023663</v>
      </c>
    </row>
    <row r="4836" spans="52:52" x14ac:dyDescent="0.25">
      <c r="AZ4836" s="9">
        <v>4.165680473372781</v>
      </c>
    </row>
    <row r="4837" spans="52:52" x14ac:dyDescent="0.25">
      <c r="AZ4837" s="9">
        <v>2.556213017751479</v>
      </c>
    </row>
    <row r="4838" spans="52:52" x14ac:dyDescent="0.25">
      <c r="AZ4838" s="9">
        <v>0.18934911242603542</v>
      </c>
    </row>
    <row r="4839" spans="52:52" x14ac:dyDescent="0.25">
      <c r="AZ4839" s="9">
        <v>4.4733727810650885</v>
      </c>
    </row>
    <row r="4840" spans="52:52" x14ac:dyDescent="0.25">
      <c r="AZ4840" s="9">
        <v>1.6804733727810648</v>
      </c>
    </row>
    <row r="4841" spans="52:52" x14ac:dyDescent="0.25">
      <c r="AZ4841" s="9">
        <v>4.5207100591715967</v>
      </c>
    </row>
    <row r="4842" spans="52:52" x14ac:dyDescent="0.25">
      <c r="AZ4842" s="9">
        <v>3.9053254437869818</v>
      </c>
    </row>
    <row r="4843" spans="52:52" x14ac:dyDescent="0.25">
      <c r="AZ4843" s="9">
        <v>4.2366863905325438</v>
      </c>
    </row>
    <row r="4844" spans="52:52" x14ac:dyDescent="0.25">
      <c r="AZ4844" s="9">
        <v>3.8343195266272181</v>
      </c>
    </row>
    <row r="4845" spans="52:52" x14ac:dyDescent="0.25">
      <c r="AZ4845" s="9">
        <v>5.0887573964497044</v>
      </c>
    </row>
    <row r="4846" spans="52:52" x14ac:dyDescent="0.25">
      <c r="AZ4846" s="9">
        <v>3.5739644970414197</v>
      </c>
    </row>
    <row r="4847" spans="52:52" x14ac:dyDescent="0.25">
      <c r="AZ4847" s="9">
        <v>3.2899408284023663</v>
      </c>
    </row>
    <row r="4848" spans="52:52" x14ac:dyDescent="0.25">
      <c r="AZ4848" s="9">
        <v>4.165680473372781</v>
      </c>
    </row>
    <row r="4849" spans="52:52" x14ac:dyDescent="0.25">
      <c r="AZ4849" s="9">
        <v>2.556213017751479</v>
      </c>
    </row>
    <row r="4850" spans="52:52" x14ac:dyDescent="0.25">
      <c r="AZ4850" s="9">
        <v>0.18934911242603542</v>
      </c>
    </row>
    <row r="4851" spans="52:52" x14ac:dyDescent="0.25">
      <c r="AZ4851" s="9">
        <v>4.4733727810650885</v>
      </c>
    </row>
    <row r="4852" spans="52:52" x14ac:dyDescent="0.25">
      <c r="AZ4852" s="9">
        <v>1.6804733727810648</v>
      </c>
    </row>
    <row r="4853" spans="52:52" x14ac:dyDescent="0.25">
      <c r="AZ4853" s="9">
        <v>4.5207100591715967</v>
      </c>
    </row>
    <row r="4854" spans="52:52" x14ac:dyDescent="0.25">
      <c r="AZ4854" s="9">
        <v>3.9053254437869818</v>
      </c>
    </row>
    <row r="4855" spans="52:52" x14ac:dyDescent="0.25">
      <c r="AZ4855" s="9">
        <v>4.2366863905325438</v>
      </c>
    </row>
    <row r="4856" spans="52:52" x14ac:dyDescent="0.25">
      <c r="AZ4856" s="9">
        <v>3.8343195266272181</v>
      </c>
    </row>
    <row r="4857" spans="52:52" x14ac:dyDescent="0.25">
      <c r="AZ4857" s="9">
        <v>5.0887573964497044</v>
      </c>
    </row>
    <row r="4858" spans="52:52" x14ac:dyDescent="0.25">
      <c r="AZ4858" s="9">
        <v>3.5739644970414197</v>
      </c>
    </row>
    <row r="4859" spans="52:52" x14ac:dyDescent="0.25">
      <c r="AZ4859" s="9">
        <v>3.2899408284023663</v>
      </c>
    </row>
    <row r="4860" spans="52:52" x14ac:dyDescent="0.25">
      <c r="AZ4860" s="9">
        <v>4.165680473372781</v>
      </c>
    </row>
    <row r="4861" spans="52:52" x14ac:dyDescent="0.25">
      <c r="AZ4861" s="9">
        <v>2.556213017751479</v>
      </c>
    </row>
    <row r="4862" spans="52:52" x14ac:dyDescent="0.25">
      <c r="AZ4862" s="9">
        <v>0.18934911242603542</v>
      </c>
    </row>
    <row r="4863" spans="52:52" x14ac:dyDescent="0.25">
      <c r="AZ4863" s="9">
        <v>4.4733727810650885</v>
      </c>
    </row>
    <row r="4864" spans="52:52" x14ac:dyDescent="0.25">
      <c r="AZ4864" s="9">
        <v>1.6804733727810648</v>
      </c>
    </row>
    <row r="4865" spans="52:52" x14ac:dyDescent="0.25">
      <c r="AZ4865" s="9">
        <v>4.5207100591715967</v>
      </c>
    </row>
    <row r="4866" spans="52:52" x14ac:dyDescent="0.25">
      <c r="AZ4866" s="9">
        <v>3.9053254437869818</v>
      </c>
    </row>
    <row r="4867" spans="52:52" x14ac:dyDescent="0.25">
      <c r="AZ4867" s="9">
        <v>4.2366863905325438</v>
      </c>
    </row>
    <row r="4868" spans="52:52" x14ac:dyDescent="0.25">
      <c r="AZ4868" s="9">
        <v>3.8343195266272181</v>
      </c>
    </row>
    <row r="4869" spans="52:52" x14ac:dyDescent="0.25">
      <c r="AZ4869" s="9">
        <v>5.0887573964497044</v>
      </c>
    </row>
    <row r="4870" spans="52:52" x14ac:dyDescent="0.25">
      <c r="AZ4870" s="9">
        <v>3.5739644970414197</v>
      </c>
    </row>
    <row r="4871" spans="52:52" x14ac:dyDescent="0.25">
      <c r="AZ4871" s="9">
        <v>3.2899408284023663</v>
      </c>
    </row>
    <row r="4872" spans="52:52" x14ac:dyDescent="0.25">
      <c r="AZ4872" s="9">
        <v>4.165680473372781</v>
      </c>
    </row>
    <row r="4873" spans="52:52" x14ac:dyDescent="0.25">
      <c r="AZ4873" s="9">
        <v>2.556213017751479</v>
      </c>
    </row>
    <row r="4874" spans="52:52" x14ac:dyDescent="0.25">
      <c r="AZ4874" s="9">
        <v>0.18934911242603542</v>
      </c>
    </row>
    <row r="4875" spans="52:52" x14ac:dyDescent="0.25">
      <c r="AZ4875" s="9">
        <v>4.4733727810650885</v>
      </c>
    </row>
    <row r="4876" spans="52:52" x14ac:dyDescent="0.25">
      <c r="AZ4876" s="9">
        <v>1.6804733727810648</v>
      </c>
    </row>
    <row r="4877" spans="52:52" x14ac:dyDescent="0.25">
      <c r="AZ4877" s="9">
        <v>4.5207100591715967</v>
      </c>
    </row>
    <row r="4878" spans="52:52" x14ac:dyDescent="0.25">
      <c r="AZ4878" s="9">
        <v>3.9053254437869818</v>
      </c>
    </row>
    <row r="4879" spans="52:52" x14ac:dyDescent="0.25">
      <c r="AZ4879" s="9">
        <v>4.2366863905325438</v>
      </c>
    </row>
    <row r="4880" spans="52:52" x14ac:dyDescent="0.25">
      <c r="AZ4880" s="9">
        <v>3.8343195266272181</v>
      </c>
    </row>
    <row r="4881" spans="52:52" x14ac:dyDescent="0.25">
      <c r="AZ4881" s="9">
        <v>5.0887573964497044</v>
      </c>
    </row>
    <row r="4882" spans="52:52" x14ac:dyDescent="0.25">
      <c r="AZ4882" s="9">
        <v>3.5739644970414197</v>
      </c>
    </row>
    <row r="4883" spans="52:52" x14ac:dyDescent="0.25">
      <c r="AZ4883" s="9">
        <v>3.2899408284023663</v>
      </c>
    </row>
    <row r="4884" spans="52:52" x14ac:dyDescent="0.25">
      <c r="AZ4884" s="9">
        <v>4.165680473372781</v>
      </c>
    </row>
    <row r="4885" spans="52:52" x14ac:dyDescent="0.25">
      <c r="AZ4885" s="9">
        <v>2.556213017751479</v>
      </c>
    </row>
    <row r="4886" spans="52:52" x14ac:dyDescent="0.25">
      <c r="AZ4886" s="9">
        <v>0.18934911242603542</v>
      </c>
    </row>
    <row r="4887" spans="52:52" x14ac:dyDescent="0.25">
      <c r="AZ4887" s="9">
        <v>4.4733727810650885</v>
      </c>
    </row>
    <row r="4888" spans="52:52" x14ac:dyDescent="0.25">
      <c r="AZ4888" s="9">
        <v>1.6804733727810648</v>
      </c>
    </row>
    <row r="4889" spans="52:52" x14ac:dyDescent="0.25">
      <c r="AZ4889" s="9">
        <v>4.5207100591715967</v>
      </c>
    </row>
    <row r="4890" spans="52:52" x14ac:dyDescent="0.25">
      <c r="AZ4890" s="9">
        <v>3.9053254437869818</v>
      </c>
    </row>
    <row r="4891" spans="52:52" x14ac:dyDescent="0.25">
      <c r="AZ4891" s="9">
        <v>4.2366863905325438</v>
      </c>
    </row>
    <row r="4892" spans="52:52" x14ac:dyDescent="0.25">
      <c r="AZ4892" s="9">
        <v>3.8343195266272181</v>
      </c>
    </row>
    <row r="4893" spans="52:52" x14ac:dyDescent="0.25">
      <c r="AZ4893" s="9">
        <v>5.0887573964497044</v>
      </c>
    </row>
    <row r="4894" spans="52:52" x14ac:dyDescent="0.25">
      <c r="AZ4894" s="9">
        <v>3.5739644970414197</v>
      </c>
    </row>
    <row r="4895" spans="52:52" x14ac:dyDescent="0.25">
      <c r="AZ4895" s="9">
        <v>3.2899408284023663</v>
      </c>
    </row>
    <row r="4896" spans="52:52" x14ac:dyDescent="0.25">
      <c r="AZ4896" s="9">
        <v>4.165680473372781</v>
      </c>
    </row>
    <row r="4897" spans="52:52" x14ac:dyDescent="0.25">
      <c r="AZ4897" s="9">
        <v>2.556213017751479</v>
      </c>
    </row>
    <row r="4898" spans="52:52" x14ac:dyDescent="0.25">
      <c r="AZ4898" s="9">
        <v>0.18934911242603542</v>
      </c>
    </row>
    <row r="4899" spans="52:52" x14ac:dyDescent="0.25">
      <c r="AZ4899" s="9">
        <v>4.4733727810650885</v>
      </c>
    </row>
    <row r="4900" spans="52:52" x14ac:dyDescent="0.25">
      <c r="AZ4900" s="9">
        <v>1.6804733727810648</v>
      </c>
    </row>
    <row r="4901" spans="52:52" x14ac:dyDescent="0.25">
      <c r="AZ4901" s="9">
        <v>4.5207100591715967</v>
      </c>
    </row>
    <row r="4902" spans="52:52" x14ac:dyDescent="0.25">
      <c r="AZ4902" s="9">
        <v>3.9053254437869818</v>
      </c>
    </row>
    <row r="4903" spans="52:52" x14ac:dyDescent="0.25">
      <c r="AZ4903" s="9">
        <v>4.2366863905325438</v>
      </c>
    </row>
    <row r="4904" spans="52:52" x14ac:dyDescent="0.25">
      <c r="AZ4904" s="9">
        <v>3.8343195266272181</v>
      </c>
    </row>
    <row r="4905" spans="52:52" x14ac:dyDescent="0.25">
      <c r="AZ4905" s="9">
        <v>5.0887573964497044</v>
      </c>
    </row>
    <row r="4906" spans="52:52" x14ac:dyDescent="0.25">
      <c r="AZ4906" s="9">
        <v>3.5739644970414197</v>
      </c>
    </row>
    <row r="4907" spans="52:52" x14ac:dyDescent="0.25">
      <c r="AZ4907" s="9">
        <v>3.2899408284023663</v>
      </c>
    </row>
    <row r="4908" spans="52:52" x14ac:dyDescent="0.25">
      <c r="AZ4908" s="9">
        <v>4.165680473372781</v>
      </c>
    </row>
    <row r="4909" spans="52:52" x14ac:dyDescent="0.25">
      <c r="AZ4909" s="9">
        <v>2.556213017751479</v>
      </c>
    </row>
    <row r="4910" spans="52:52" x14ac:dyDescent="0.25">
      <c r="AZ4910" s="9">
        <v>0.18934911242603542</v>
      </c>
    </row>
    <row r="4911" spans="52:52" x14ac:dyDescent="0.25">
      <c r="AZ4911" s="9">
        <v>4.4733727810650885</v>
      </c>
    </row>
    <row r="4912" spans="52:52" x14ac:dyDescent="0.25">
      <c r="AZ4912" s="9">
        <v>1.6804733727810648</v>
      </c>
    </row>
    <row r="4913" spans="52:52" x14ac:dyDescent="0.25">
      <c r="AZ4913" s="9">
        <v>4.5207100591715967</v>
      </c>
    </row>
    <row r="4914" spans="52:52" x14ac:dyDescent="0.25">
      <c r="AZ4914" s="9">
        <v>3.9053254437869818</v>
      </c>
    </row>
    <row r="4915" spans="52:52" x14ac:dyDescent="0.25">
      <c r="AZ4915" s="9">
        <v>4.2366863905325438</v>
      </c>
    </row>
    <row r="4916" spans="52:52" x14ac:dyDescent="0.25">
      <c r="AZ4916" s="9">
        <v>3.8343195266272181</v>
      </c>
    </row>
    <row r="4917" spans="52:52" x14ac:dyDescent="0.25">
      <c r="AZ4917" s="9">
        <v>5.0887573964497044</v>
      </c>
    </row>
    <row r="4918" spans="52:52" x14ac:dyDescent="0.25">
      <c r="AZ4918" s="9">
        <v>3.5739644970414197</v>
      </c>
    </row>
    <row r="4919" spans="52:52" x14ac:dyDescent="0.25">
      <c r="AZ4919" s="9">
        <v>3.2899408284023663</v>
      </c>
    </row>
    <row r="4920" spans="52:52" x14ac:dyDescent="0.25">
      <c r="AZ4920" s="9">
        <v>4.165680473372781</v>
      </c>
    </row>
    <row r="4921" spans="52:52" x14ac:dyDescent="0.25">
      <c r="AZ4921" s="9">
        <v>2.556213017751479</v>
      </c>
    </row>
    <row r="4922" spans="52:52" x14ac:dyDescent="0.25">
      <c r="AZ4922" s="9">
        <v>0.18934911242603542</v>
      </c>
    </row>
    <row r="4923" spans="52:52" x14ac:dyDescent="0.25">
      <c r="AZ4923" s="9">
        <v>4.4733727810650885</v>
      </c>
    </row>
    <row r="4924" spans="52:52" x14ac:dyDescent="0.25">
      <c r="AZ4924" s="9">
        <v>1.6804733727810648</v>
      </c>
    </row>
    <row r="4925" spans="52:52" x14ac:dyDescent="0.25">
      <c r="AZ4925" s="9">
        <v>4.5207100591715967</v>
      </c>
    </row>
    <row r="4926" spans="52:52" x14ac:dyDescent="0.25">
      <c r="AZ4926" s="9">
        <v>3.9053254437869818</v>
      </c>
    </row>
    <row r="4927" spans="52:52" x14ac:dyDescent="0.25">
      <c r="AZ4927" s="9">
        <v>4.2366863905325438</v>
      </c>
    </row>
    <row r="4928" spans="52:52" x14ac:dyDescent="0.25">
      <c r="AZ4928" s="9">
        <v>3.8343195266272181</v>
      </c>
    </row>
    <row r="4929" spans="52:52" x14ac:dyDescent="0.25">
      <c r="AZ4929" s="9">
        <v>5.0887573964497044</v>
      </c>
    </row>
    <row r="4930" spans="52:52" x14ac:dyDescent="0.25">
      <c r="AZ4930" s="9">
        <v>3.5739644970414197</v>
      </c>
    </row>
    <row r="4931" spans="52:52" x14ac:dyDescent="0.25">
      <c r="AZ4931" s="9">
        <v>3.2899408284023663</v>
      </c>
    </row>
    <row r="4932" spans="52:52" x14ac:dyDescent="0.25">
      <c r="AZ4932" s="9">
        <v>4.165680473372781</v>
      </c>
    </row>
    <row r="4933" spans="52:52" x14ac:dyDescent="0.25">
      <c r="AZ4933" s="9">
        <v>2.556213017751479</v>
      </c>
    </row>
    <row r="4934" spans="52:52" x14ac:dyDescent="0.25">
      <c r="AZ4934" s="9">
        <v>0.18934911242603542</v>
      </c>
    </row>
    <row r="4935" spans="52:52" x14ac:dyDescent="0.25">
      <c r="AZ4935" s="9">
        <v>4.4733727810650885</v>
      </c>
    </row>
    <row r="4936" spans="52:52" x14ac:dyDescent="0.25">
      <c r="AZ4936" s="9">
        <v>1.6804733727810648</v>
      </c>
    </row>
    <row r="4937" spans="52:52" x14ac:dyDescent="0.25">
      <c r="AZ4937" s="9">
        <v>4.5207100591715967</v>
      </c>
    </row>
    <row r="4938" spans="52:52" x14ac:dyDescent="0.25">
      <c r="AZ4938" s="9">
        <v>3.9053254437869818</v>
      </c>
    </row>
    <row r="4939" spans="52:52" x14ac:dyDescent="0.25">
      <c r="AZ4939" s="9">
        <v>4.2366863905325438</v>
      </c>
    </row>
    <row r="4940" spans="52:52" x14ac:dyDescent="0.25">
      <c r="AZ4940" s="9">
        <v>3.8343195266272181</v>
      </c>
    </row>
    <row r="4941" spans="52:52" x14ac:dyDescent="0.25">
      <c r="AZ4941" s="9">
        <v>5.0887573964497044</v>
      </c>
    </row>
    <row r="4942" spans="52:52" x14ac:dyDescent="0.25">
      <c r="AZ4942" s="9">
        <v>3.5739644970414197</v>
      </c>
    </row>
    <row r="4943" spans="52:52" x14ac:dyDescent="0.25">
      <c r="AZ4943" s="9">
        <v>3.2899408284023663</v>
      </c>
    </row>
    <row r="4944" spans="52:52" x14ac:dyDescent="0.25">
      <c r="AZ4944" s="9">
        <v>4.165680473372781</v>
      </c>
    </row>
    <row r="4945" spans="52:52" x14ac:dyDescent="0.25">
      <c r="AZ4945" s="9">
        <v>2.556213017751479</v>
      </c>
    </row>
    <row r="4946" spans="52:52" x14ac:dyDescent="0.25">
      <c r="AZ4946" s="9">
        <v>0.18934911242603542</v>
      </c>
    </row>
    <row r="4947" spans="52:52" x14ac:dyDescent="0.25">
      <c r="AZ4947" s="9">
        <v>4.4733727810650885</v>
      </c>
    </row>
    <row r="4948" spans="52:52" x14ac:dyDescent="0.25">
      <c r="AZ4948" s="9">
        <v>1.6804733727810648</v>
      </c>
    </row>
    <row r="4949" spans="52:52" x14ac:dyDescent="0.25">
      <c r="AZ4949" s="9">
        <v>4.5207100591715967</v>
      </c>
    </row>
    <row r="4950" spans="52:52" x14ac:dyDescent="0.25">
      <c r="AZ4950" s="9">
        <v>3.9053254437869818</v>
      </c>
    </row>
    <row r="4951" spans="52:52" x14ac:dyDescent="0.25">
      <c r="AZ4951" s="9">
        <v>4.2366863905325438</v>
      </c>
    </row>
    <row r="4952" spans="52:52" x14ac:dyDescent="0.25">
      <c r="AZ4952" s="9">
        <v>3.8343195266272181</v>
      </c>
    </row>
    <row r="4953" spans="52:52" x14ac:dyDescent="0.25">
      <c r="AZ4953" s="9">
        <v>5.0887573964497044</v>
      </c>
    </row>
    <row r="4954" spans="52:52" x14ac:dyDescent="0.25">
      <c r="AZ4954" s="9">
        <v>3.5739644970414197</v>
      </c>
    </row>
    <row r="4955" spans="52:52" x14ac:dyDescent="0.25">
      <c r="AZ4955" s="9">
        <v>3.2899408284023663</v>
      </c>
    </row>
    <row r="4956" spans="52:52" x14ac:dyDescent="0.25">
      <c r="AZ4956" s="9">
        <v>4.165680473372781</v>
      </c>
    </row>
    <row r="4957" spans="52:52" x14ac:dyDescent="0.25">
      <c r="AZ4957" s="9">
        <v>2.556213017751479</v>
      </c>
    </row>
    <row r="4958" spans="52:52" x14ac:dyDescent="0.25">
      <c r="AZ4958" s="9">
        <v>0.18934911242603542</v>
      </c>
    </row>
    <row r="4959" spans="52:52" x14ac:dyDescent="0.25">
      <c r="AZ4959" s="9">
        <v>4.4733727810650885</v>
      </c>
    </row>
    <row r="4960" spans="52:52" x14ac:dyDescent="0.25">
      <c r="AZ4960" s="9">
        <v>1.6804733727810648</v>
      </c>
    </row>
    <row r="4961" spans="52:52" x14ac:dyDescent="0.25">
      <c r="AZ4961" s="9">
        <v>4.5207100591715967</v>
      </c>
    </row>
    <row r="4962" spans="52:52" x14ac:dyDescent="0.25">
      <c r="AZ4962" s="9">
        <v>3.9053254437869818</v>
      </c>
    </row>
    <row r="4963" spans="52:52" x14ac:dyDescent="0.25">
      <c r="AZ4963" s="9">
        <v>4.2366863905325438</v>
      </c>
    </row>
    <row r="4964" spans="52:52" x14ac:dyDescent="0.25">
      <c r="AZ4964" s="9">
        <v>3.8343195266272181</v>
      </c>
    </row>
    <row r="4965" spans="52:52" x14ac:dyDescent="0.25">
      <c r="AZ4965" s="9">
        <v>5.0887573964497044</v>
      </c>
    </row>
    <row r="4966" spans="52:52" x14ac:dyDescent="0.25">
      <c r="AZ4966" s="9">
        <v>3.5739644970414197</v>
      </c>
    </row>
    <row r="4967" spans="52:52" x14ac:dyDescent="0.25">
      <c r="AZ4967" s="9">
        <v>3.2899408284023663</v>
      </c>
    </row>
    <row r="4968" spans="52:52" x14ac:dyDescent="0.25">
      <c r="AZ4968" s="9">
        <v>4.165680473372781</v>
      </c>
    </row>
    <row r="4969" spans="52:52" x14ac:dyDescent="0.25">
      <c r="AZ4969" s="9">
        <v>2.556213017751479</v>
      </c>
    </row>
    <row r="4970" spans="52:52" x14ac:dyDescent="0.25">
      <c r="AZ4970" s="9">
        <v>0.18934911242603542</v>
      </c>
    </row>
    <row r="4971" spans="52:52" x14ac:dyDescent="0.25">
      <c r="AZ4971" s="9">
        <v>4.4733727810650885</v>
      </c>
    </row>
    <row r="4972" spans="52:52" x14ac:dyDescent="0.25">
      <c r="AZ4972" s="9">
        <v>1.6804733727810648</v>
      </c>
    </row>
    <row r="4973" spans="52:52" x14ac:dyDescent="0.25">
      <c r="AZ4973" s="9">
        <v>4.5207100591715967</v>
      </c>
    </row>
    <row r="4974" spans="52:52" x14ac:dyDescent="0.25">
      <c r="AZ4974" s="9">
        <v>3.9053254437869818</v>
      </c>
    </row>
    <row r="4975" spans="52:52" x14ac:dyDescent="0.25">
      <c r="AZ4975" s="9">
        <v>4.2366863905325438</v>
      </c>
    </row>
    <row r="4976" spans="52:52" x14ac:dyDescent="0.25">
      <c r="AZ4976" s="9">
        <v>3.8343195266272181</v>
      </c>
    </row>
    <row r="4977" spans="52:52" x14ac:dyDescent="0.25">
      <c r="AZ4977" s="9">
        <v>5.0887573964497044</v>
      </c>
    </row>
    <row r="4978" spans="52:52" x14ac:dyDescent="0.25">
      <c r="AZ4978" s="9">
        <v>3.5739644970414197</v>
      </c>
    </row>
    <row r="4979" spans="52:52" x14ac:dyDescent="0.25">
      <c r="AZ4979" s="9">
        <v>3.2899408284023663</v>
      </c>
    </row>
    <row r="4980" spans="52:52" x14ac:dyDescent="0.25">
      <c r="AZ4980" s="9">
        <v>4.165680473372781</v>
      </c>
    </row>
    <row r="4981" spans="52:52" x14ac:dyDescent="0.25">
      <c r="AZ4981" s="9">
        <v>2.556213017751479</v>
      </c>
    </row>
    <row r="4982" spans="52:52" x14ac:dyDescent="0.25">
      <c r="AZ4982" s="9">
        <v>0.18934911242603542</v>
      </c>
    </row>
    <row r="4983" spans="52:52" x14ac:dyDescent="0.25">
      <c r="AZ4983" s="9">
        <v>4.4733727810650885</v>
      </c>
    </row>
    <row r="4984" spans="52:52" x14ac:dyDescent="0.25">
      <c r="AZ4984" s="9">
        <v>1.6804733727810648</v>
      </c>
    </row>
    <row r="4985" spans="52:52" x14ac:dyDescent="0.25">
      <c r="AZ4985" s="9">
        <v>4.5207100591715967</v>
      </c>
    </row>
    <row r="4986" spans="52:52" x14ac:dyDescent="0.25">
      <c r="AZ4986" s="9">
        <v>3.9053254437869818</v>
      </c>
    </row>
    <row r="4987" spans="52:52" x14ac:dyDescent="0.25">
      <c r="AZ4987" s="9">
        <v>4.2366863905325438</v>
      </c>
    </row>
    <row r="4988" spans="52:52" x14ac:dyDescent="0.25">
      <c r="AZ4988" s="9">
        <v>3.8343195266272181</v>
      </c>
    </row>
    <row r="4989" spans="52:52" x14ac:dyDescent="0.25">
      <c r="AZ4989" s="9">
        <v>5.0887573964497044</v>
      </c>
    </row>
    <row r="4990" spans="52:52" x14ac:dyDescent="0.25">
      <c r="AZ4990" s="9">
        <v>3.5739644970414197</v>
      </c>
    </row>
    <row r="4991" spans="52:52" x14ac:dyDescent="0.25">
      <c r="AZ4991" s="9">
        <v>3.2899408284023663</v>
      </c>
    </row>
    <row r="4992" spans="52:52" x14ac:dyDescent="0.25">
      <c r="AZ4992" s="9">
        <v>4.165680473372781</v>
      </c>
    </row>
    <row r="4993" spans="52:52" x14ac:dyDescent="0.25">
      <c r="AZ4993" s="9">
        <v>2.556213017751479</v>
      </c>
    </row>
    <row r="4994" spans="52:52" x14ac:dyDescent="0.25">
      <c r="AZ4994" s="9">
        <v>0.18934911242603542</v>
      </c>
    </row>
    <row r="4995" spans="52:52" x14ac:dyDescent="0.25">
      <c r="AZ4995" s="9">
        <v>4.4733727810650885</v>
      </c>
    </row>
    <row r="4996" spans="52:52" x14ac:dyDescent="0.25">
      <c r="AZ4996" s="9">
        <v>1.6804733727810648</v>
      </c>
    </row>
    <row r="4997" spans="52:52" x14ac:dyDescent="0.25">
      <c r="AZ4997" s="9">
        <v>4.5207100591715967</v>
      </c>
    </row>
    <row r="4998" spans="52:52" x14ac:dyDescent="0.25">
      <c r="AZ4998" s="9">
        <v>3.9053254437869818</v>
      </c>
    </row>
    <row r="4999" spans="52:52" x14ac:dyDescent="0.25">
      <c r="AZ4999" s="9">
        <v>4.2366863905325438</v>
      </c>
    </row>
    <row r="5000" spans="52:52" x14ac:dyDescent="0.25">
      <c r="AZ5000" s="9">
        <v>3.8343195266272181</v>
      </c>
    </row>
    <row r="5001" spans="52:52" x14ac:dyDescent="0.25">
      <c r="AZ5001" s="9">
        <v>5.0887573964497044</v>
      </c>
    </row>
    <row r="5002" spans="52:52" x14ac:dyDescent="0.25">
      <c r="AZ5002" s="9">
        <v>3.5739644970414197</v>
      </c>
    </row>
    <row r="5003" spans="52:52" x14ac:dyDescent="0.25">
      <c r="AZ5003" s="9">
        <v>3.2899408284023663</v>
      </c>
    </row>
    <row r="5004" spans="52:52" x14ac:dyDescent="0.25">
      <c r="AZ5004" s="9">
        <v>4.165680473372781</v>
      </c>
    </row>
    <row r="5005" spans="52:52" x14ac:dyDescent="0.25">
      <c r="AZ5005" s="9">
        <v>2.556213017751479</v>
      </c>
    </row>
    <row r="5006" spans="52:52" x14ac:dyDescent="0.25">
      <c r="AZ5006" s="9">
        <v>0.18934911242603542</v>
      </c>
    </row>
    <row r="5007" spans="52:52" x14ac:dyDescent="0.25">
      <c r="AZ5007" s="9">
        <v>4.4733727810650885</v>
      </c>
    </row>
    <row r="5008" spans="52:52" x14ac:dyDescent="0.25">
      <c r="AZ5008" s="9">
        <v>1.6804733727810648</v>
      </c>
    </row>
    <row r="5009" spans="52:52" x14ac:dyDescent="0.25">
      <c r="AZ5009" s="9">
        <v>4.5207100591715967</v>
      </c>
    </row>
    <row r="5010" spans="52:52" x14ac:dyDescent="0.25">
      <c r="AZ5010" s="9">
        <v>3.9053254437869818</v>
      </c>
    </row>
    <row r="5011" spans="52:52" x14ac:dyDescent="0.25">
      <c r="AZ5011" s="9">
        <v>4.2366863905325438</v>
      </c>
    </row>
    <row r="5012" spans="52:52" x14ac:dyDescent="0.25">
      <c r="AZ5012" s="9">
        <v>3.8343195266272181</v>
      </c>
    </row>
    <row r="5013" spans="52:52" x14ac:dyDescent="0.25">
      <c r="AZ5013" s="9">
        <v>5.0887573964497044</v>
      </c>
    </row>
    <row r="5014" spans="52:52" x14ac:dyDescent="0.25">
      <c r="AZ5014" s="9">
        <v>3.5739644970414197</v>
      </c>
    </row>
    <row r="5015" spans="52:52" x14ac:dyDescent="0.25">
      <c r="AZ5015" s="9">
        <v>3.2899408284023663</v>
      </c>
    </row>
    <row r="5016" spans="52:52" x14ac:dyDescent="0.25">
      <c r="AZ5016" s="9">
        <v>4.165680473372781</v>
      </c>
    </row>
    <row r="5017" spans="52:52" x14ac:dyDescent="0.25">
      <c r="AZ5017" s="9">
        <v>2.556213017751479</v>
      </c>
    </row>
    <row r="5018" spans="52:52" x14ac:dyDescent="0.25">
      <c r="AZ5018" s="9">
        <v>0.18934911242603542</v>
      </c>
    </row>
    <row r="5019" spans="52:52" x14ac:dyDescent="0.25">
      <c r="AZ5019" s="9">
        <v>4.4733727810650885</v>
      </c>
    </row>
    <row r="5020" spans="52:52" x14ac:dyDescent="0.25">
      <c r="AZ5020" s="9">
        <v>1.6804733727810648</v>
      </c>
    </row>
    <row r="5021" spans="52:52" x14ac:dyDescent="0.25">
      <c r="AZ5021" s="9">
        <v>4.5207100591715967</v>
      </c>
    </row>
    <row r="5022" spans="52:52" x14ac:dyDescent="0.25">
      <c r="AZ5022" s="9">
        <v>3.9053254437869818</v>
      </c>
    </row>
    <row r="5023" spans="52:52" x14ac:dyDescent="0.25">
      <c r="AZ5023" s="9">
        <v>4.2366863905325438</v>
      </c>
    </row>
    <row r="5024" spans="52:52" x14ac:dyDescent="0.25">
      <c r="AZ5024" s="9">
        <v>3.8343195266272181</v>
      </c>
    </row>
    <row r="5025" spans="52:52" x14ac:dyDescent="0.25">
      <c r="AZ5025" s="9">
        <v>5.0887573964497044</v>
      </c>
    </row>
    <row r="5026" spans="52:52" x14ac:dyDescent="0.25">
      <c r="AZ5026" s="9">
        <v>3.5739644970414197</v>
      </c>
    </row>
    <row r="5027" spans="52:52" x14ac:dyDescent="0.25">
      <c r="AZ5027" s="9">
        <v>3.2899408284023663</v>
      </c>
    </row>
    <row r="5028" spans="52:52" x14ac:dyDescent="0.25">
      <c r="AZ5028" s="9">
        <v>4.165680473372781</v>
      </c>
    </row>
    <row r="5029" spans="52:52" x14ac:dyDescent="0.25">
      <c r="AZ5029" s="9">
        <v>2.556213017751479</v>
      </c>
    </row>
    <row r="5030" spans="52:52" x14ac:dyDescent="0.25">
      <c r="AZ5030" s="9">
        <v>0.18934911242603542</v>
      </c>
    </row>
    <row r="5031" spans="52:52" x14ac:dyDescent="0.25">
      <c r="AZ5031" s="9">
        <v>4.4733727810650885</v>
      </c>
    </row>
    <row r="5032" spans="52:52" x14ac:dyDescent="0.25">
      <c r="AZ5032" s="9">
        <v>1.6804733727810648</v>
      </c>
    </row>
    <row r="5033" spans="52:52" x14ac:dyDescent="0.25">
      <c r="AZ5033" s="9">
        <v>4.5207100591715967</v>
      </c>
    </row>
    <row r="5034" spans="52:52" x14ac:dyDescent="0.25">
      <c r="AZ5034" s="9">
        <v>3.9053254437869818</v>
      </c>
    </row>
    <row r="5035" spans="52:52" x14ac:dyDescent="0.25">
      <c r="AZ5035" s="9">
        <v>4.2366863905325438</v>
      </c>
    </row>
    <row r="5036" spans="52:52" x14ac:dyDescent="0.25">
      <c r="AZ5036" s="9">
        <v>3.8343195266272181</v>
      </c>
    </row>
    <row r="5037" spans="52:52" x14ac:dyDescent="0.25">
      <c r="AZ5037" s="9">
        <v>5.0887573964497044</v>
      </c>
    </row>
    <row r="5038" spans="52:52" x14ac:dyDescent="0.25">
      <c r="AZ5038" s="9">
        <v>3.5739644970414197</v>
      </c>
    </row>
    <row r="5039" spans="52:52" x14ac:dyDescent="0.25">
      <c r="AZ5039" s="9">
        <v>3.2899408284023663</v>
      </c>
    </row>
    <row r="5040" spans="52:52" x14ac:dyDescent="0.25">
      <c r="AZ5040" s="9">
        <v>4.165680473372781</v>
      </c>
    </row>
    <row r="5041" spans="52:52" x14ac:dyDescent="0.25">
      <c r="AZ5041" s="9">
        <v>2.556213017751479</v>
      </c>
    </row>
    <row r="5042" spans="52:52" x14ac:dyDescent="0.25">
      <c r="AZ5042" s="9">
        <v>0.18934911242603542</v>
      </c>
    </row>
    <row r="5043" spans="52:52" x14ac:dyDescent="0.25">
      <c r="AZ5043" s="9">
        <v>4.4733727810650885</v>
      </c>
    </row>
    <row r="5044" spans="52:52" x14ac:dyDescent="0.25">
      <c r="AZ5044" s="9">
        <v>1.6804733727810648</v>
      </c>
    </row>
    <row r="5045" spans="52:52" x14ac:dyDescent="0.25">
      <c r="AZ5045" s="9">
        <v>4.5207100591715967</v>
      </c>
    </row>
    <row r="5046" spans="52:52" x14ac:dyDescent="0.25">
      <c r="AZ5046" s="9">
        <v>3.9053254437869818</v>
      </c>
    </row>
    <row r="5047" spans="52:52" x14ac:dyDescent="0.25">
      <c r="AZ5047" s="9">
        <v>4.2366863905325438</v>
      </c>
    </row>
    <row r="5048" spans="52:52" x14ac:dyDescent="0.25">
      <c r="AZ5048" s="9">
        <v>3.8343195266272181</v>
      </c>
    </row>
    <row r="5049" spans="52:52" x14ac:dyDescent="0.25">
      <c r="AZ5049" s="9">
        <v>5.0887573964497044</v>
      </c>
    </row>
    <row r="5050" spans="52:52" x14ac:dyDescent="0.25">
      <c r="AZ5050" s="9">
        <v>3.5739644970414197</v>
      </c>
    </row>
    <row r="5051" spans="52:52" x14ac:dyDescent="0.25">
      <c r="AZ5051" s="9">
        <v>3.2899408284023663</v>
      </c>
    </row>
    <row r="5052" spans="52:52" x14ac:dyDescent="0.25">
      <c r="AZ5052" s="9">
        <v>4.165680473372781</v>
      </c>
    </row>
    <row r="5053" spans="52:52" x14ac:dyDescent="0.25">
      <c r="AZ5053" s="9">
        <v>2.556213017751479</v>
      </c>
    </row>
    <row r="5054" spans="52:52" x14ac:dyDescent="0.25">
      <c r="AZ5054" s="9">
        <v>0.18934911242603542</v>
      </c>
    </row>
    <row r="5055" spans="52:52" x14ac:dyDescent="0.25">
      <c r="AZ5055" s="9">
        <v>4.4733727810650885</v>
      </c>
    </row>
    <row r="5056" spans="52:52" x14ac:dyDescent="0.25">
      <c r="AZ5056" s="9">
        <v>1.6804733727810648</v>
      </c>
    </row>
    <row r="5057" spans="52:52" x14ac:dyDescent="0.25">
      <c r="AZ5057" s="9">
        <v>4.5207100591715967</v>
      </c>
    </row>
    <row r="5058" spans="52:52" x14ac:dyDescent="0.25">
      <c r="AZ5058" s="9">
        <v>3.9053254437869818</v>
      </c>
    </row>
    <row r="5059" spans="52:52" x14ac:dyDescent="0.25">
      <c r="AZ5059" s="9">
        <v>4.2366863905325438</v>
      </c>
    </row>
    <row r="5060" spans="52:52" x14ac:dyDescent="0.25">
      <c r="AZ5060" s="9">
        <v>3.8343195266272181</v>
      </c>
    </row>
    <row r="5061" spans="52:52" x14ac:dyDescent="0.25">
      <c r="AZ5061" s="9">
        <v>5.0887573964497044</v>
      </c>
    </row>
    <row r="5062" spans="52:52" x14ac:dyDescent="0.25">
      <c r="AZ5062" s="9">
        <v>3.5739644970414197</v>
      </c>
    </row>
    <row r="5063" spans="52:52" x14ac:dyDescent="0.25">
      <c r="AZ5063" s="9">
        <v>3.2899408284023663</v>
      </c>
    </row>
    <row r="5064" spans="52:52" x14ac:dyDescent="0.25">
      <c r="AZ5064" s="9">
        <v>4.165680473372781</v>
      </c>
    </row>
    <row r="5065" spans="52:52" x14ac:dyDescent="0.25">
      <c r="AZ5065" s="9">
        <v>2.556213017751479</v>
      </c>
    </row>
    <row r="5066" spans="52:52" x14ac:dyDescent="0.25">
      <c r="AZ5066" s="9">
        <v>0.18934911242603542</v>
      </c>
    </row>
    <row r="5067" spans="52:52" x14ac:dyDescent="0.25">
      <c r="AZ5067" s="9">
        <v>4.4733727810650885</v>
      </c>
    </row>
    <row r="5068" spans="52:52" x14ac:dyDescent="0.25">
      <c r="AZ5068" s="9">
        <v>1.6804733727810648</v>
      </c>
    </row>
    <row r="5069" spans="52:52" x14ac:dyDescent="0.25">
      <c r="AZ5069" s="9">
        <v>4.5207100591715967</v>
      </c>
    </row>
    <row r="5070" spans="52:52" x14ac:dyDescent="0.25">
      <c r="AZ5070" s="9">
        <v>3.9053254437869818</v>
      </c>
    </row>
    <row r="5071" spans="52:52" x14ac:dyDescent="0.25">
      <c r="AZ5071" s="9">
        <v>4.2366863905325438</v>
      </c>
    </row>
    <row r="5072" spans="52:52" x14ac:dyDescent="0.25">
      <c r="AZ5072" s="9">
        <v>3.8343195266272181</v>
      </c>
    </row>
    <row r="5073" spans="52:52" x14ac:dyDescent="0.25">
      <c r="AZ5073" s="9">
        <v>5.0887573964497044</v>
      </c>
    </row>
    <row r="5074" spans="52:52" x14ac:dyDescent="0.25">
      <c r="AZ5074" s="9">
        <v>3.5739644970414197</v>
      </c>
    </row>
    <row r="5075" spans="52:52" x14ac:dyDescent="0.25">
      <c r="AZ5075" s="9">
        <v>3.2899408284023663</v>
      </c>
    </row>
    <row r="5076" spans="52:52" x14ac:dyDescent="0.25">
      <c r="AZ5076" s="9">
        <v>4.165680473372781</v>
      </c>
    </row>
    <row r="5077" spans="52:52" x14ac:dyDescent="0.25">
      <c r="AZ5077" s="9">
        <v>2.556213017751479</v>
      </c>
    </row>
    <row r="5078" spans="52:52" x14ac:dyDescent="0.25">
      <c r="AZ5078" s="9">
        <v>0.18934911242603542</v>
      </c>
    </row>
    <row r="5079" spans="52:52" x14ac:dyDescent="0.25">
      <c r="AZ5079" s="9">
        <v>4.4733727810650885</v>
      </c>
    </row>
    <row r="5080" spans="52:52" x14ac:dyDescent="0.25">
      <c r="AZ5080" s="9">
        <v>1.6804733727810648</v>
      </c>
    </row>
    <row r="5081" spans="52:52" x14ac:dyDescent="0.25">
      <c r="AZ5081" s="9">
        <v>4.5207100591715967</v>
      </c>
    </row>
    <row r="5082" spans="52:52" x14ac:dyDescent="0.25">
      <c r="AZ5082" s="9">
        <v>3.9053254437869818</v>
      </c>
    </row>
    <row r="5083" spans="52:52" x14ac:dyDescent="0.25">
      <c r="AZ5083" s="9">
        <v>4.2366863905325438</v>
      </c>
    </row>
    <row r="5084" spans="52:52" x14ac:dyDescent="0.25">
      <c r="AZ5084" s="9">
        <v>3.8343195266272181</v>
      </c>
    </row>
    <row r="5085" spans="52:52" x14ac:dyDescent="0.25">
      <c r="AZ5085" s="9">
        <v>5.0887573964497044</v>
      </c>
    </row>
    <row r="5086" spans="52:52" x14ac:dyDescent="0.25">
      <c r="AZ5086" s="9">
        <v>3.5739644970414197</v>
      </c>
    </row>
    <row r="5087" spans="52:52" x14ac:dyDescent="0.25">
      <c r="AZ5087" s="9">
        <v>3.2899408284023663</v>
      </c>
    </row>
    <row r="5088" spans="52:52" x14ac:dyDescent="0.25">
      <c r="AZ5088" s="9">
        <v>4.165680473372781</v>
      </c>
    </row>
    <row r="5089" spans="52:52" x14ac:dyDescent="0.25">
      <c r="AZ5089" s="9">
        <v>2.556213017751479</v>
      </c>
    </row>
    <row r="5090" spans="52:52" x14ac:dyDescent="0.25">
      <c r="AZ5090" s="9">
        <v>0.18934911242603542</v>
      </c>
    </row>
    <row r="5091" spans="52:52" x14ac:dyDescent="0.25">
      <c r="AZ5091" s="9">
        <v>4.4733727810650885</v>
      </c>
    </row>
    <row r="5092" spans="52:52" x14ac:dyDescent="0.25">
      <c r="AZ5092" s="9">
        <v>1.6804733727810648</v>
      </c>
    </row>
    <row r="5093" spans="52:52" x14ac:dyDescent="0.25">
      <c r="AZ5093" s="9">
        <v>4.5207100591715967</v>
      </c>
    </row>
    <row r="5094" spans="52:52" x14ac:dyDescent="0.25">
      <c r="AZ5094" s="9">
        <v>3.9053254437869818</v>
      </c>
    </row>
    <row r="5095" spans="52:52" x14ac:dyDescent="0.25">
      <c r="AZ5095" s="9">
        <v>4.2366863905325438</v>
      </c>
    </row>
    <row r="5096" spans="52:52" x14ac:dyDescent="0.25">
      <c r="AZ5096" s="9">
        <v>3.8343195266272181</v>
      </c>
    </row>
    <row r="5097" spans="52:52" x14ac:dyDescent="0.25">
      <c r="AZ5097" s="9">
        <v>5.0887573964497044</v>
      </c>
    </row>
    <row r="5098" spans="52:52" x14ac:dyDescent="0.25">
      <c r="AZ5098" s="9">
        <v>3.5739644970414197</v>
      </c>
    </row>
    <row r="5099" spans="52:52" x14ac:dyDescent="0.25">
      <c r="AZ5099" s="9">
        <v>3.2899408284023663</v>
      </c>
    </row>
    <row r="5100" spans="52:52" x14ac:dyDescent="0.25">
      <c r="AZ5100" s="9">
        <v>4.165680473372781</v>
      </c>
    </row>
    <row r="5101" spans="52:52" x14ac:dyDescent="0.25">
      <c r="AZ5101" s="9">
        <v>2.556213017751479</v>
      </c>
    </row>
    <row r="5102" spans="52:52" x14ac:dyDescent="0.25">
      <c r="AZ5102" s="9">
        <v>0.18934911242603542</v>
      </c>
    </row>
    <row r="5103" spans="52:52" x14ac:dyDescent="0.25">
      <c r="AZ5103" s="9">
        <v>4.4733727810650885</v>
      </c>
    </row>
    <row r="5104" spans="52:52" x14ac:dyDescent="0.25">
      <c r="AZ5104" s="9">
        <v>1.6804733727810648</v>
      </c>
    </row>
    <row r="5105" spans="52:52" x14ac:dyDescent="0.25">
      <c r="AZ5105" s="9">
        <v>4.5207100591715967</v>
      </c>
    </row>
    <row r="5106" spans="52:52" x14ac:dyDescent="0.25">
      <c r="AZ5106" s="9">
        <v>3.9053254437869818</v>
      </c>
    </row>
    <row r="5107" spans="52:52" x14ac:dyDescent="0.25">
      <c r="AZ5107" s="9">
        <v>4.2366863905325438</v>
      </c>
    </row>
    <row r="5108" spans="52:52" x14ac:dyDescent="0.25">
      <c r="AZ5108" s="9">
        <v>3.8343195266272181</v>
      </c>
    </row>
    <row r="5109" spans="52:52" x14ac:dyDescent="0.25">
      <c r="AZ5109" s="9">
        <v>5.0887573964497044</v>
      </c>
    </row>
    <row r="5110" spans="52:52" x14ac:dyDescent="0.25">
      <c r="AZ5110" s="9">
        <v>3.5739644970414197</v>
      </c>
    </row>
    <row r="5111" spans="52:52" x14ac:dyDescent="0.25">
      <c r="AZ5111" s="9">
        <v>3.2899408284023663</v>
      </c>
    </row>
    <row r="5112" spans="52:52" x14ac:dyDescent="0.25">
      <c r="AZ5112" s="9">
        <v>4.165680473372781</v>
      </c>
    </row>
    <row r="5113" spans="52:52" x14ac:dyDescent="0.25">
      <c r="AZ5113" s="9">
        <v>2.556213017751479</v>
      </c>
    </row>
    <row r="5114" spans="52:52" x14ac:dyDescent="0.25">
      <c r="AZ5114" s="9">
        <v>0.18934911242603542</v>
      </c>
    </row>
    <row r="5115" spans="52:52" x14ac:dyDescent="0.25">
      <c r="AZ5115" s="9">
        <v>4.4733727810650885</v>
      </c>
    </row>
    <row r="5116" spans="52:52" x14ac:dyDescent="0.25">
      <c r="AZ5116" s="9">
        <v>1.6804733727810648</v>
      </c>
    </row>
    <row r="5117" spans="52:52" x14ac:dyDescent="0.25">
      <c r="AZ5117" s="9">
        <v>4.5207100591715967</v>
      </c>
    </row>
    <row r="5118" spans="52:52" x14ac:dyDescent="0.25">
      <c r="AZ5118" s="9">
        <v>3.9053254437869818</v>
      </c>
    </row>
    <row r="5119" spans="52:52" x14ac:dyDescent="0.25">
      <c r="AZ5119" s="9">
        <v>4.2366863905325438</v>
      </c>
    </row>
    <row r="5120" spans="52:52" x14ac:dyDescent="0.25">
      <c r="AZ5120" s="9">
        <v>3.8343195266272181</v>
      </c>
    </row>
    <row r="5121" spans="52:52" x14ac:dyDescent="0.25">
      <c r="AZ5121" s="9">
        <v>5.0887573964497044</v>
      </c>
    </row>
    <row r="5122" spans="52:52" x14ac:dyDescent="0.25">
      <c r="AZ5122" s="9">
        <v>3.5739644970414197</v>
      </c>
    </row>
    <row r="5123" spans="52:52" x14ac:dyDescent="0.25">
      <c r="AZ5123" s="9">
        <v>3.2899408284023663</v>
      </c>
    </row>
    <row r="5124" spans="52:52" x14ac:dyDescent="0.25">
      <c r="AZ5124" s="9">
        <v>4.165680473372781</v>
      </c>
    </row>
    <row r="5125" spans="52:52" x14ac:dyDescent="0.25">
      <c r="AZ5125" s="9">
        <v>2.556213017751479</v>
      </c>
    </row>
    <row r="5126" spans="52:52" x14ac:dyDescent="0.25">
      <c r="AZ5126" s="9">
        <v>0.18934911242603542</v>
      </c>
    </row>
    <row r="5127" spans="52:52" x14ac:dyDescent="0.25">
      <c r="AZ5127" s="9">
        <v>4.4733727810650885</v>
      </c>
    </row>
    <row r="5128" spans="52:52" x14ac:dyDescent="0.25">
      <c r="AZ5128" s="9">
        <v>1.6804733727810648</v>
      </c>
    </row>
    <row r="5129" spans="52:52" x14ac:dyDescent="0.25">
      <c r="AZ5129" s="9">
        <v>4.5207100591715967</v>
      </c>
    </row>
    <row r="5130" spans="52:52" x14ac:dyDescent="0.25">
      <c r="AZ5130" s="9">
        <v>3.9053254437869818</v>
      </c>
    </row>
    <row r="5131" spans="52:52" x14ac:dyDescent="0.25">
      <c r="AZ5131" s="9">
        <v>4.2366863905325438</v>
      </c>
    </row>
    <row r="5132" spans="52:52" x14ac:dyDescent="0.25">
      <c r="AZ5132" s="9">
        <v>3.8343195266272181</v>
      </c>
    </row>
    <row r="5133" spans="52:52" x14ac:dyDescent="0.25">
      <c r="AZ5133" s="9">
        <v>5.0887573964497044</v>
      </c>
    </row>
    <row r="5134" spans="52:52" x14ac:dyDescent="0.25">
      <c r="AZ5134" s="9">
        <v>3.5739644970414197</v>
      </c>
    </row>
    <row r="5135" spans="52:52" x14ac:dyDescent="0.25">
      <c r="AZ5135" s="9">
        <v>3.2899408284023663</v>
      </c>
    </row>
    <row r="5136" spans="52:52" x14ac:dyDescent="0.25">
      <c r="AZ5136" s="9">
        <v>4.165680473372781</v>
      </c>
    </row>
    <row r="5137" spans="52:52" x14ac:dyDescent="0.25">
      <c r="AZ5137" s="9">
        <v>2.556213017751479</v>
      </c>
    </row>
    <row r="5138" spans="52:52" x14ac:dyDescent="0.25">
      <c r="AZ5138" s="9">
        <v>0.18934911242603542</v>
      </c>
    </row>
    <row r="5139" spans="52:52" x14ac:dyDescent="0.25">
      <c r="AZ5139" s="9">
        <v>4.4733727810650885</v>
      </c>
    </row>
    <row r="5140" spans="52:52" x14ac:dyDescent="0.25">
      <c r="AZ5140" s="9">
        <v>1.6804733727810648</v>
      </c>
    </row>
    <row r="5141" spans="52:52" x14ac:dyDescent="0.25">
      <c r="AZ5141" s="9">
        <v>4.5207100591715967</v>
      </c>
    </row>
    <row r="5142" spans="52:52" x14ac:dyDescent="0.25">
      <c r="AZ5142" s="9">
        <v>3.9053254437869818</v>
      </c>
    </row>
    <row r="5143" spans="52:52" x14ac:dyDescent="0.25">
      <c r="AZ5143" s="9">
        <v>4.2366863905325438</v>
      </c>
    </row>
    <row r="5144" spans="52:52" x14ac:dyDescent="0.25">
      <c r="AZ5144" s="9">
        <v>3.8343195266272181</v>
      </c>
    </row>
    <row r="5145" spans="52:52" x14ac:dyDescent="0.25">
      <c r="AZ5145" s="9">
        <v>5.0887573964497044</v>
      </c>
    </row>
    <row r="5146" spans="52:52" x14ac:dyDescent="0.25">
      <c r="AZ5146" s="9">
        <v>3.5739644970414197</v>
      </c>
    </row>
    <row r="5147" spans="52:52" x14ac:dyDescent="0.25">
      <c r="AZ5147" s="9">
        <v>3.2899408284023663</v>
      </c>
    </row>
    <row r="5148" spans="52:52" x14ac:dyDescent="0.25">
      <c r="AZ5148" s="9">
        <v>4.165680473372781</v>
      </c>
    </row>
    <row r="5149" spans="52:52" x14ac:dyDescent="0.25">
      <c r="AZ5149" s="9">
        <v>2.556213017751479</v>
      </c>
    </row>
    <row r="5150" spans="52:52" x14ac:dyDescent="0.25">
      <c r="AZ5150" s="9">
        <v>0.18934911242603542</v>
      </c>
    </row>
    <row r="5151" spans="52:52" x14ac:dyDescent="0.25">
      <c r="AZ5151" s="9">
        <v>4.4733727810650885</v>
      </c>
    </row>
    <row r="5152" spans="52:52" x14ac:dyDescent="0.25">
      <c r="AZ5152" s="9">
        <v>1.6804733727810648</v>
      </c>
    </row>
    <row r="5153" spans="52:52" x14ac:dyDescent="0.25">
      <c r="AZ5153" s="9">
        <v>4.5207100591715967</v>
      </c>
    </row>
    <row r="5154" spans="52:52" x14ac:dyDescent="0.25">
      <c r="AZ5154" s="9">
        <v>3.9053254437869818</v>
      </c>
    </row>
    <row r="5155" spans="52:52" x14ac:dyDescent="0.25">
      <c r="AZ5155" s="9">
        <v>4.2366863905325438</v>
      </c>
    </row>
    <row r="5156" spans="52:52" x14ac:dyDescent="0.25">
      <c r="AZ5156" s="9">
        <v>3.8343195266272181</v>
      </c>
    </row>
    <row r="5157" spans="52:52" x14ac:dyDescent="0.25">
      <c r="AZ5157" s="9">
        <v>5.0887573964497044</v>
      </c>
    </row>
    <row r="5158" spans="52:52" x14ac:dyDescent="0.25">
      <c r="AZ5158" s="9">
        <v>3.5739644970414197</v>
      </c>
    </row>
    <row r="5159" spans="52:52" x14ac:dyDescent="0.25">
      <c r="AZ5159" s="9">
        <v>3.2899408284023663</v>
      </c>
    </row>
    <row r="5160" spans="52:52" x14ac:dyDescent="0.25">
      <c r="AZ5160" s="9">
        <v>4.165680473372781</v>
      </c>
    </row>
    <row r="5161" spans="52:52" x14ac:dyDescent="0.25">
      <c r="AZ5161" s="9">
        <v>2.556213017751479</v>
      </c>
    </row>
    <row r="5162" spans="52:52" x14ac:dyDescent="0.25">
      <c r="AZ5162" s="9">
        <v>0.18934911242603542</v>
      </c>
    </row>
    <row r="5163" spans="52:52" x14ac:dyDescent="0.25">
      <c r="AZ5163" s="9">
        <v>4.4733727810650885</v>
      </c>
    </row>
    <row r="5164" spans="52:52" x14ac:dyDescent="0.25">
      <c r="AZ5164" s="9">
        <v>1.6804733727810648</v>
      </c>
    </row>
    <row r="5165" spans="52:52" x14ac:dyDescent="0.25">
      <c r="AZ5165" s="9">
        <v>4.5207100591715967</v>
      </c>
    </row>
    <row r="5166" spans="52:52" x14ac:dyDescent="0.25">
      <c r="AZ5166" s="9">
        <v>3.9053254437869818</v>
      </c>
    </row>
    <row r="5167" spans="52:52" x14ac:dyDescent="0.25">
      <c r="AZ5167" s="9">
        <v>4.2366863905325438</v>
      </c>
    </row>
    <row r="5168" spans="52:52" x14ac:dyDescent="0.25">
      <c r="AZ5168" s="9">
        <v>3.8343195266272181</v>
      </c>
    </row>
    <row r="5169" spans="52:52" x14ac:dyDescent="0.25">
      <c r="AZ5169" s="9">
        <v>5.0887573964497044</v>
      </c>
    </row>
    <row r="5170" spans="52:52" x14ac:dyDescent="0.25">
      <c r="AZ5170" s="9">
        <v>3.5739644970414197</v>
      </c>
    </row>
    <row r="5171" spans="52:52" x14ac:dyDescent="0.25">
      <c r="AZ5171" s="9">
        <v>3.2899408284023663</v>
      </c>
    </row>
    <row r="5172" spans="52:52" x14ac:dyDescent="0.25">
      <c r="AZ5172" s="9">
        <v>4.165680473372781</v>
      </c>
    </row>
    <row r="5173" spans="52:52" x14ac:dyDescent="0.25">
      <c r="AZ5173" s="9">
        <v>2.556213017751479</v>
      </c>
    </row>
    <row r="5174" spans="52:52" x14ac:dyDescent="0.25">
      <c r="AZ5174" s="9">
        <v>0.18934911242603542</v>
      </c>
    </row>
    <row r="5175" spans="52:52" x14ac:dyDescent="0.25">
      <c r="AZ5175" s="9">
        <v>4.4733727810650885</v>
      </c>
    </row>
    <row r="5176" spans="52:52" x14ac:dyDescent="0.25">
      <c r="AZ5176" s="9">
        <v>1.6804733727810648</v>
      </c>
    </row>
    <row r="5177" spans="52:52" x14ac:dyDescent="0.25">
      <c r="AZ5177" s="9">
        <v>4.5207100591715967</v>
      </c>
    </row>
    <row r="5178" spans="52:52" x14ac:dyDescent="0.25">
      <c r="AZ5178" s="9">
        <v>3.9053254437869818</v>
      </c>
    </row>
    <row r="5179" spans="52:52" x14ac:dyDescent="0.25">
      <c r="AZ5179" s="9">
        <v>4.2366863905325438</v>
      </c>
    </row>
    <row r="5180" spans="52:52" x14ac:dyDescent="0.25">
      <c r="AZ5180" s="9">
        <v>3.8343195266272181</v>
      </c>
    </row>
    <row r="5181" spans="52:52" x14ac:dyDescent="0.25">
      <c r="AZ5181" s="9">
        <v>5.0887573964497044</v>
      </c>
    </row>
    <row r="5182" spans="52:52" x14ac:dyDescent="0.25">
      <c r="AZ5182" s="9">
        <v>3.5739644970414197</v>
      </c>
    </row>
    <row r="5183" spans="52:52" x14ac:dyDescent="0.25">
      <c r="AZ5183" s="9">
        <v>3.2899408284023663</v>
      </c>
    </row>
    <row r="5184" spans="52:52" x14ac:dyDescent="0.25">
      <c r="AZ5184" s="9">
        <v>4.165680473372781</v>
      </c>
    </row>
    <row r="5185" spans="52:52" x14ac:dyDescent="0.25">
      <c r="AZ5185" s="9">
        <v>2.556213017751479</v>
      </c>
    </row>
    <row r="5186" spans="52:52" x14ac:dyDescent="0.25">
      <c r="AZ5186" s="9">
        <v>0.18934911242603542</v>
      </c>
    </row>
    <row r="5187" spans="52:52" x14ac:dyDescent="0.25">
      <c r="AZ5187" s="9">
        <v>4.4733727810650885</v>
      </c>
    </row>
    <row r="5188" spans="52:52" x14ac:dyDescent="0.25">
      <c r="AZ5188" s="9">
        <v>1.6804733727810648</v>
      </c>
    </row>
    <row r="5189" spans="52:52" x14ac:dyDescent="0.25">
      <c r="AZ5189" s="9">
        <v>4.5207100591715967</v>
      </c>
    </row>
    <row r="5190" spans="52:52" x14ac:dyDescent="0.25">
      <c r="AZ5190" s="9">
        <v>3.9053254437869818</v>
      </c>
    </row>
    <row r="5191" spans="52:52" x14ac:dyDescent="0.25">
      <c r="AZ5191" s="9">
        <v>4.2366863905325438</v>
      </c>
    </row>
    <row r="5192" spans="52:52" x14ac:dyDescent="0.25">
      <c r="AZ5192" s="9">
        <v>3.8343195266272181</v>
      </c>
    </row>
    <row r="5193" spans="52:52" x14ac:dyDescent="0.25">
      <c r="AZ5193" s="9">
        <v>5.0887573964497044</v>
      </c>
    </row>
    <row r="5194" spans="52:52" x14ac:dyDescent="0.25">
      <c r="AZ5194" s="9">
        <v>3.5739644970414197</v>
      </c>
    </row>
    <row r="5195" spans="52:52" x14ac:dyDescent="0.25">
      <c r="AZ5195" s="9">
        <v>3.2899408284023663</v>
      </c>
    </row>
    <row r="5196" spans="52:52" x14ac:dyDescent="0.25">
      <c r="AZ5196" s="9">
        <v>4.165680473372781</v>
      </c>
    </row>
    <row r="5197" spans="52:52" x14ac:dyDescent="0.25">
      <c r="AZ5197" s="9">
        <v>2.556213017751479</v>
      </c>
    </row>
    <row r="5198" spans="52:52" x14ac:dyDescent="0.25">
      <c r="AZ5198" s="9">
        <v>0.18934911242603542</v>
      </c>
    </row>
    <row r="5199" spans="52:52" x14ac:dyDescent="0.25">
      <c r="AZ5199" s="9">
        <v>4.4733727810650885</v>
      </c>
    </row>
    <row r="5200" spans="52:52" x14ac:dyDescent="0.25">
      <c r="AZ5200" s="9">
        <v>1.6804733727810648</v>
      </c>
    </row>
    <row r="5201" spans="52:52" x14ac:dyDescent="0.25">
      <c r="AZ5201" s="9">
        <v>4.5207100591715967</v>
      </c>
    </row>
    <row r="5202" spans="52:52" x14ac:dyDescent="0.25">
      <c r="AZ5202" s="9">
        <v>3.9053254437869818</v>
      </c>
    </row>
    <row r="5203" spans="52:52" x14ac:dyDescent="0.25">
      <c r="AZ5203" s="9">
        <v>4.2366863905325438</v>
      </c>
    </row>
    <row r="5204" spans="52:52" x14ac:dyDescent="0.25">
      <c r="AZ5204" s="9">
        <v>3.8343195266272181</v>
      </c>
    </row>
    <row r="5205" spans="52:52" x14ac:dyDescent="0.25">
      <c r="AZ5205" s="9">
        <v>5.0887573964497044</v>
      </c>
    </row>
    <row r="5206" spans="52:52" x14ac:dyDescent="0.25">
      <c r="AZ5206" s="9">
        <v>3.5739644970414197</v>
      </c>
    </row>
    <row r="5207" spans="52:52" x14ac:dyDescent="0.25">
      <c r="AZ5207" s="9">
        <v>3.2899408284023663</v>
      </c>
    </row>
    <row r="5208" spans="52:52" x14ac:dyDescent="0.25">
      <c r="AZ5208" s="9">
        <v>4.165680473372781</v>
      </c>
    </row>
    <row r="5209" spans="52:52" x14ac:dyDescent="0.25">
      <c r="AZ5209" s="9">
        <v>2.556213017751479</v>
      </c>
    </row>
    <row r="5210" spans="52:52" x14ac:dyDescent="0.25">
      <c r="AZ5210" s="9">
        <v>0.18934911242603542</v>
      </c>
    </row>
    <row r="5211" spans="52:52" x14ac:dyDescent="0.25">
      <c r="AZ5211" s="9">
        <v>4.4733727810650885</v>
      </c>
    </row>
    <row r="5212" spans="52:52" x14ac:dyDescent="0.25">
      <c r="AZ5212" s="9">
        <v>1.6804733727810648</v>
      </c>
    </row>
    <row r="5213" spans="52:52" x14ac:dyDescent="0.25">
      <c r="AZ5213" s="9">
        <v>4.5207100591715967</v>
      </c>
    </row>
    <row r="5214" spans="52:52" x14ac:dyDescent="0.25">
      <c r="AZ5214" s="9">
        <v>3.9053254437869818</v>
      </c>
    </row>
    <row r="5215" spans="52:52" x14ac:dyDescent="0.25">
      <c r="AZ5215" s="9">
        <v>4.2366863905325438</v>
      </c>
    </row>
    <row r="5216" spans="52:52" x14ac:dyDescent="0.25">
      <c r="AZ5216" s="9">
        <v>3.8343195266272181</v>
      </c>
    </row>
    <row r="5217" spans="52:52" x14ac:dyDescent="0.25">
      <c r="AZ5217" s="9">
        <v>5.0887573964497044</v>
      </c>
    </row>
    <row r="5218" spans="52:52" x14ac:dyDescent="0.25">
      <c r="AZ5218" s="9">
        <v>3.5739644970414197</v>
      </c>
    </row>
    <row r="5219" spans="52:52" x14ac:dyDescent="0.25">
      <c r="AZ5219" s="9">
        <v>3.2899408284023663</v>
      </c>
    </row>
    <row r="5220" spans="52:52" x14ac:dyDescent="0.25">
      <c r="AZ5220" s="9">
        <v>4.165680473372781</v>
      </c>
    </row>
    <row r="5221" spans="52:52" x14ac:dyDescent="0.25">
      <c r="AZ5221" s="9">
        <v>2.556213017751479</v>
      </c>
    </row>
    <row r="5222" spans="52:52" x14ac:dyDescent="0.25">
      <c r="AZ5222" s="9">
        <v>0.18934911242603542</v>
      </c>
    </row>
    <row r="5223" spans="52:52" x14ac:dyDescent="0.25">
      <c r="AZ5223" s="9">
        <v>4.4733727810650885</v>
      </c>
    </row>
    <row r="5224" spans="52:52" x14ac:dyDescent="0.25">
      <c r="AZ5224" s="9">
        <v>1.6804733727810648</v>
      </c>
    </row>
    <row r="5225" spans="52:52" x14ac:dyDescent="0.25">
      <c r="AZ5225" s="9">
        <v>4.5207100591715967</v>
      </c>
    </row>
    <row r="5226" spans="52:52" x14ac:dyDescent="0.25">
      <c r="AZ5226" s="9">
        <v>3.9053254437869818</v>
      </c>
    </row>
    <row r="5227" spans="52:52" x14ac:dyDescent="0.25">
      <c r="AZ5227" s="9">
        <v>4.2366863905325438</v>
      </c>
    </row>
    <row r="5228" spans="52:52" x14ac:dyDescent="0.25">
      <c r="AZ5228" s="9">
        <v>3.8343195266272181</v>
      </c>
    </row>
    <row r="5229" spans="52:52" x14ac:dyDescent="0.25">
      <c r="AZ5229" s="9">
        <v>5.0887573964497044</v>
      </c>
    </row>
    <row r="5230" spans="52:52" x14ac:dyDescent="0.25">
      <c r="AZ5230" s="9">
        <v>3.5739644970414197</v>
      </c>
    </row>
    <row r="5231" spans="52:52" x14ac:dyDescent="0.25">
      <c r="AZ5231" s="9">
        <v>3.2899408284023663</v>
      </c>
    </row>
    <row r="5232" spans="52:52" x14ac:dyDescent="0.25">
      <c r="AZ5232" s="9">
        <v>4.165680473372781</v>
      </c>
    </row>
    <row r="5233" spans="52:52" x14ac:dyDescent="0.25">
      <c r="AZ5233" s="9">
        <v>2.556213017751479</v>
      </c>
    </row>
    <row r="5234" spans="52:52" x14ac:dyDescent="0.25">
      <c r="AZ5234" s="9">
        <v>0.18934911242603542</v>
      </c>
    </row>
    <row r="5235" spans="52:52" x14ac:dyDescent="0.25">
      <c r="AZ5235" s="9">
        <v>4.4733727810650885</v>
      </c>
    </row>
    <row r="5236" spans="52:52" x14ac:dyDescent="0.25">
      <c r="AZ5236" s="9">
        <v>1.6804733727810648</v>
      </c>
    </row>
    <row r="5237" spans="52:52" x14ac:dyDescent="0.25">
      <c r="AZ5237" s="9">
        <v>4.5207100591715967</v>
      </c>
    </row>
    <row r="5238" spans="52:52" x14ac:dyDescent="0.25">
      <c r="AZ5238" s="9">
        <v>3.9053254437869818</v>
      </c>
    </row>
    <row r="5239" spans="52:52" x14ac:dyDescent="0.25">
      <c r="AZ5239" s="9">
        <v>4.2366863905325438</v>
      </c>
    </row>
    <row r="5240" spans="52:52" x14ac:dyDescent="0.25">
      <c r="AZ5240" s="9">
        <v>3.8343195266272181</v>
      </c>
    </row>
    <row r="5241" spans="52:52" x14ac:dyDescent="0.25">
      <c r="AZ5241" s="9">
        <v>5.0887573964497044</v>
      </c>
    </row>
    <row r="5242" spans="52:52" x14ac:dyDescent="0.25">
      <c r="AZ5242" s="9">
        <v>3.5739644970414197</v>
      </c>
    </row>
    <row r="5243" spans="52:52" x14ac:dyDescent="0.25">
      <c r="AZ5243" s="9">
        <v>3.2899408284023663</v>
      </c>
    </row>
    <row r="5244" spans="52:52" x14ac:dyDescent="0.25">
      <c r="AZ5244" s="9">
        <v>4.165680473372781</v>
      </c>
    </row>
    <row r="5245" spans="52:52" x14ac:dyDescent="0.25">
      <c r="AZ5245" s="9">
        <v>2.556213017751479</v>
      </c>
    </row>
    <row r="5246" spans="52:52" x14ac:dyDescent="0.25">
      <c r="AZ5246" s="9">
        <v>0.18934911242603542</v>
      </c>
    </row>
    <row r="5247" spans="52:52" x14ac:dyDescent="0.25">
      <c r="AZ5247" s="9">
        <v>4.4733727810650885</v>
      </c>
    </row>
    <row r="5248" spans="52:52" x14ac:dyDescent="0.25">
      <c r="AZ5248" s="9">
        <v>1.6804733727810648</v>
      </c>
    </row>
    <row r="5249" spans="52:52" x14ac:dyDescent="0.25">
      <c r="AZ5249" s="9">
        <v>4.5207100591715967</v>
      </c>
    </row>
    <row r="5250" spans="52:52" x14ac:dyDescent="0.25">
      <c r="AZ5250" s="9">
        <v>3.9053254437869818</v>
      </c>
    </row>
    <row r="5251" spans="52:52" x14ac:dyDescent="0.25">
      <c r="AZ5251" s="9">
        <v>4.2366863905325438</v>
      </c>
    </row>
    <row r="5252" spans="52:52" x14ac:dyDescent="0.25">
      <c r="AZ5252" s="9">
        <v>3.8343195266272181</v>
      </c>
    </row>
    <row r="5253" spans="52:52" x14ac:dyDescent="0.25">
      <c r="AZ5253" s="9">
        <v>5.0887573964497044</v>
      </c>
    </row>
    <row r="5254" spans="52:52" x14ac:dyDescent="0.25">
      <c r="AZ5254" s="9">
        <v>3.5739644970414197</v>
      </c>
    </row>
    <row r="5255" spans="52:52" x14ac:dyDescent="0.25">
      <c r="AZ5255" s="9">
        <v>3.2899408284023663</v>
      </c>
    </row>
    <row r="5256" spans="52:52" x14ac:dyDescent="0.25">
      <c r="AZ5256" s="9">
        <v>4.165680473372781</v>
      </c>
    </row>
    <row r="5257" spans="52:52" x14ac:dyDescent="0.25">
      <c r="AZ5257" s="9">
        <v>2.556213017751479</v>
      </c>
    </row>
    <row r="5258" spans="52:52" x14ac:dyDescent="0.25">
      <c r="AZ5258" s="9">
        <v>0.18934911242603542</v>
      </c>
    </row>
    <row r="5259" spans="52:52" x14ac:dyDescent="0.25">
      <c r="AZ5259" s="9">
        <v>4.4733727810650885</v>
      </c>
    </row>
    <row r="5260" spans="52:52" x14ac:dyDescent="0.25">
      <c r="AZ5260" s="9">
        <v>1.6804733727810648</v>
      </c>
    </row>
    <row r="5261" spans="52:52" x14ac:dyDescent="0.25">
      <c r="AZ5261" s="9">
        <v>4.5207100591715967</v>
      </c>
    </row>
    <row r="5262" spans="52:52" x14ac:dyDescent="0.25">
      <c r="AZ5262" s="9">
        <v>3.9053254437869818</v>
      </c>
    </row>
    <row r="5263" spans="52:52" x14ac:dyDescent="0.25">
      <c r="AZ5263" s="9">
        <v>4.2366863905325438</v>
      </c>
    </row>
    <row r="5264" spans="52:52" x14ac:dyDescent="0.25">
      <c r="AZ5264" s="9">
        <v>3.8343195266272181</v>
      </c>
    </row>
    <row r="5265" spans="52:52" x14ac:dyDescent="0.25">
      <c r="AZ5265" s="9">
        <v>5.0887573964497044</v>
      </c>
    </row>
    <row r="5266" spans="52:52" x14ac:dyDescent="0.25">
      <c r="AZ5266" s="9">
        <v>3.5739644970414197</v>
      </c>
    </row>
    <row r="5267" spans="52:52" x14ac:dyDescent="0.25">
      <c r="AZ5267" s="9">
        <v>3.2899408284023663</v>
      </c>
    </row>
    <row r="5268" spans="52:52" x14ac:dyDescent="0.25">
      <c r="AZ5268" s="9">
        <v>4.165680473372781</v>
      </c>
    </row>
    <row r="5269" spans="52:52" x14ac:dyDescent="0.25">
      <c r="AZ5269" s="9">
        <v>2.556213017751479</v>
      </c>
    </row>
    <row r="5270" spans="52:52" x14ac:dyDescent="0.25">
      <c r="AZ5270" s="9">
        <v>0.18934911242603542</v>
      </c>
    </row>
    <row r="5271" spans="52:52" x14ac:dyDescent="0.25">
      <c r="AZ5271" s="9">
        <v>4.4733727810650885</v>
      </c>
    </row>
    <row r="5272" spans="52:52" x14ac:dyDescent="0.25">
      <c r="AZ5272" s="9">
        <v>1.6804733727810648</v>
      </c>
    </row>
    <row r="5273" spans="52:52" x14ac:dyDescent="0.25">
      <c r="AZ5273" s="9">
        <v>4.5207100591715967</v>
      </c>
    </row>
    <row r="5274" spans="52:52" x14ac:dyDescent="0.25">
      <c r="AZ5274" s="9">
        <v>3.9053254437869818</v>
      </c>
    </row>
    <row r="5275" spans="52:52" x14ac:dyDescent="0.25">
      <c r="AZ5275" s="9">
        <v>4.2366863905325438</v>
      </c>
    </row>
    <row r="5276" spans="52:52" x14ac:dyDescent="0.25">
      <c r="AZ5276" s="9">
        <v>3.8343195266272181</v>
      </c>
    </row>
    <row r="5277" spans="52:52" x14ac:dyDescent="0.25">
      <c r="AZ5277" s="9">
        <v>5.0887573964497044</v>
      </c>
    </row>
    <row r="5278" spans="52:52" x14ac:dyDescent="0.25">
      <c r="AZ5278" s="9">
        <v>3.5739644970414197</v>
      </c>
    </row>
    <row r="5279" spans="52:52" x14ac:dyDescent="0.25">
      <c r="AZ5279" s="9">
        <v>3.2899408284023663</v>
      </c>
    </row>
    <row r="5280" spans="52:52" x14ac:dyDescent="0.25">
      <c r="AZ5280" s="9">
        <v>4.165680473372781</v>
      </c>
    </row>
    <row r="5281" spans="52:52" x14ac:dyDescent="0.25">
      <c r="AZ5281" s="9">
        <v>2.556213017751479</v>
      </c>
    </row>
    <row r="5282" spans="52:52" x14ac:dyDescent="0.25">
      <c r="AZ5282" s="9">
        <v>0.18934911242603542</v>
      </c>
    </row>
    <row r="5283" spans="52:52" x14ac:dyDescent="0.25">
      <c r="AZ5283" s="9">
        <v>4.4733727810650885</v>
      </c>
    </row>
    <row r="5284" spans="52:52" x14ac:dyDescent="0.25">
      <c r="AZ5284" s="9">
        <v>1.6804733727810648</v>
      </c>
    </row>
    <row r="5285" spans="52:52" x14ac:dyDescent="0.25">
      <c r="AZ5285" s="9">
        <v>4.5207100591715967</v>
      </c>
    </row>
    <row r="5286" spans="52:52" x14ac:dyDescent="0.25">
      <c r="AZ5286" s="9">
        <v>3.9053254437869818</v>
      </c>
    </row>
    <row r="5287" spans="52:52" x14ac:dyDescent="0.25">
      <c r="AZ5287" s="9">
        <v>4.2366863905325438</v>
      </c>
    </row>
    <row r="5288" spans="52:52" x14ac:dyDescent="0.25">
      <c r="AZ5288" s="9">
        <v>3.8343195266272181</v>
      </c>
    </row>
    <row r="5289" spans="52:52" x14ac:dyDescent="0.25">
      <c r="AZ5289" s="9">
        <v>5.0887573964497044</v>
      </c>
    </row>
    <row r="5290" spans="52:52" x14ac:dyDescent="0.25">
      <c r="AZ5290" s="9">
        <v>3.5739644970414197</v>
      </c>
    </row>
    <row r="5291" spans="52:52" x14ac:dyDescent="0.25">
      <c r="AZ5291" s="9">
        <v>3.2899408284023663</v>
      </c>
    </row>
    <row r="5292" spans="52:52" x14ac:dyDescent="0.25">
      <c r="AZ5292" s="9">
        <v>4.165680473372781</v>
      </c>
    </row>
    <row r="5293" spans="52:52" x14ac:dyDescent="0.25">
      <c r="AZ5293" s="9">
        <v>2.556213017751479</v>
      </c>
    </row>
    <row r="5294" spans="52:52" x14ac:dyDescent="0.25">
      <c r="AZ5294" s="9">
        <v>0.18934911242603542</v>
      </c>
    </row>
    <row r="5295" spans="52:52" x14ac:dyDescent="0.25">
      <c r="AZ5295" s="9">
        <v>4.4733727810650885</v>
      </c>
    </row>
    <row r="5296" spans="52:52" x14ac:dyDescent="0.25">
      <c r="AZ5296" s="9">
        <v>1.6804733727810648</v>
      </c>
    </row>
    <row r="5297" spans="52:52" x14ac:dyDescent="0.25">
      <c r="AZ5297" s="9">
        <v>4.5207100591715967</v>
      </c>
    </row>
    <row r="5298" spans="52:52" x14ac:dyDescent="0.25">
      <c r="AZ5298" s="9">
        <v>3.9053254437869818</v>
      </c>
    </row>
    <row r="5299" spans="52:52" x14ac:dyDescent="0.25">
      <c r="AZ5299" s="9">
        <v>4.2366863905325438</v>
      </c>
    </row>
    <row r="5300" spans="52:52" x14ac:dyDescent="0.25">
      <c r="AZ5300" s="9">
        <v>3.8343195266272181</v>
      </c>
    </row>
    <row r="5301" spans="52:52" x14ac:dyDescent="0.25">
      <c r="AZ5301" s="9">
        <v>5.0887573964497044</v>
      </c>
    </row>
    <row r="5302" spans="52:52" x14ac:dyDescent="0.25">
      <c r="AZ5302" s="9">
        <v>3.5739644970414197</v>
      </c>
    </row>
    <row r="5303" spans="52:52" x14ac:dyDescent="0.25">
      <c r="AZ5303" s="9">
        <v>3.2899408284023663</v>
      </c>
    </row>
    <row r="5304" spans="52:52" x14ac:dyDescent="0.25">
      <c r="AZ5304" s="9">
        <v>4.165680473372781</v>
      </c>
    </row>
    <row r="5305" spans="52:52" x14ac:dyDescent="0.25">
      <c r="AZ5305" s="9">
        <v>2.556213017751479</v>
      </c>
    </row>
    <row r="5306" spans="52:52" x14ac:dyDescent="0.25">
      <c r="AZ5306" s="9">
        <v>0.18934911242603542</v>
      </c>
    </row>
    <row r="5307" spans="52:52" x14ac:dyDescent="0.25">
      <c r="AZ5307" s="9">
        <v>4.4733727810650885</v>
      </c>
    </row>
    <row r="5308" spans="52:52" x14ac:dyDescent="0.25">
      <c r="AZ5308" s="9">
        <v>1.6804733727810648</v>
      </c>
    </row>
    <row r="5309" spans="52:52" x14ac:dyDescent="0.25">
      <c r="AZ5309" s="9">
        <v>4.5207100591715967</v>
      </c>
    </row>
    <row r="5310" spans="52:52" x14ac:dyDescent="0.25">
      <c r="AZ5310" s="9">
        <v>3.9053254437869818</v>
      </c>
    </row>
    <row r="5311" spans="52:52" x14ac:dyDescent="0.25">
      <c r="AZ5311" s="9">
        <v>4.2366863905325438</v>
      </c>
    </row>
    <row r="5312" spans="52:52" x14ac:dyDescent="0.25">
      <c r="AZ5312" s="9">
        <v>3.8343195266272181</v>
      </c>
    </row>
    <row r="5313" spans="52:52" x14ac:dyDescent="0.25">
      <c r="AZ5313" s="9">
        <v>5.0887573964497044</v>
      </c>
    </row>
    <row r="5314" spans="52:52" x14ac:dyDescent="0.25">
      <c r="AZ5314" s="9">
        <v>3.5739644970414197</v>
      </c>
    </row>
    <row r="5315" spans="52:52" x14ac:dyDescent="0.25">
      <c r="AZ5315" s="9">
        <v>3.2899408284023663</v>
      </c>
    </row>
    <row r="5316" spans="52:52" x14ac:dyDescent="0.25">
      <c r="AZ5316" s="9">
        <v>4.165680473372781</v>
      </c>
    </row>
    <row r="5317" spans="52:52" x14ac:dyDescent="0.25">
      <c r="AZ5317" s="9">
        <v>2.556213017751479</v>
      </c>
    </row>
    <row r="5318" spans="52:52" x14ac:dyDescent="0.25">
      <c r="AZ5318" s="9">
        <v>0.18934911242603542</v>
      </c>
    </row>
    <row r="5319" spans="52:52" x14ac:dyDescent="0.25">
      <c r="AZ5319" s="9">
        <v>4.4733727810650885</v>
      </c>
    </row>
    <row r="5320" spans="52:52" x14ac:dyDescent="0.25">
      <c r="AZ5320" s="9">
        <v>1.6804733727810648</v>
      </c>
    </row>
    <row r="5321" spans="52:52" x14ac:dyDescent="0.25">
      <c r="AZ5321" s="9">
        <v>4.5207100591715967</v>
      </c>
    </row>
    <row r="5322" spans="52:52" x14ac:dyDescent="0.25">
      <c r="AZ5322" s="9">
        <v>3.9053254437869818</v>
      </c>
    </row>
    <row r="5323" spans="52:52" x14ac:dyDescent="0.25">
      <c r="AZ5323" s="9">
        <v>4.2366863905325438</v>
      </c>
    </row>
    <row r="5324" spans="52:52" x14ac:dyDescent="0.25">
      <c r="AZ5324" s="9">
        <v>3.8343195266272181</v>
      </c>
    </row>
    <row r="5325" spans="52:52" x14ac:dyDescent="0.25">
      <c r="AZ5325" s="9">
        <v>5.0887573964497044</v>
      </c>
    </row>
    <row r="5326" spans="52:52" x14ac:dyDescent="0.25">
      <c r="AZ5326" s="9">
        <v>3.5739644970414197</v>
      </c>
    </row>
    <row r="5327" spans="52:52" x14ac:dyDescent="0.25">
      <c r="AZ5327" s="9">
        <v>3.2899408284023663</v>
      </c>
    </row>
    <row r="5328" spans="52:52" x14ac:dyDescent="0.25">
      <c r="AZ5328" s="9">
        <v>4.165680473372781</v>
      </c>
    </row>
    <row r="5329" spans="52:52" x14ac:dyDescent="0.25">
      <c r="AZ5329" s="9">
        <v>2.556213017751479</v>
      </c>
    </row>
    <row r="5330" spans="52:52" x14ac:dyDescent="0.25">
      <c r="AZ5330" s="9">
        <v>0.18934911242603542</v>
      </c>
    </row>
    <row r="5331" spans="52:52" x14ac:dyDescent="0.25">
      <c r="AZ5331" s="9">
        <v>4.4733727810650885</v>
      </c>
    </row>
    <row r="5332" spans="52:52" x14ac:dyDescent="0.25">
      <c r="AZ5332" s="9">
        <v>1.6804733727810648</v>
      </c>
    </row>
    <row r="5333" spans="52:52" x14ac:dyDescent="0.25">
      <c r="AZ5333" s="9">
        <v>4.5207100591715967</v>
      </c>
    </row>
    <row r="5334" spans="52:52" x14ac:dyDescent="0.25">
      <c r="AZ5334" s="9">
        <v>3.9053254437869818</v>
      </c>
    </row>
    <row r="5335" spans="52:52" x14ac:dyDescent="0.25">
      <c r="AZ5335" s="9">
        <v>4.2366863905325438</v>
      </c>
    </row>
    <row r="5336" spans="52:52" x14ac:dyDescent="0.25">
      <c r="AZ5336" s="9">
        <v>3.8343195266272181</v>
      </c>
    </row>
    <row r="5337" spans="52:52" x14ac:dyDescent="0.25">
      <c r="AZ5337" s="9">
        <v>5.0887573964497044</v>
      </c>
    </row>
    <row r="5338" spans="52:52" x14ac:dyDescent="0.25">
      <c r="AZ5338" s="9">
        <v>3.5739644970414197</v>
      </c>
    </row>
    <row r="5339" spans="52:52" x14ac:dyDescent="0.25">
      <c r="AZ5339" s="9">
        <v>3.2899408284023663</v>
      </c>
    </row>
    <row r="5340" spans="52:52" x14ac:dyDescent="0.25">
      <c r="AZ5340" s="9">
        <v>4.165680473372781</v>
      </c>
    </row>
    <row r="5341" spans="52:52" x14ac:dyDescent="0.25">
      <c r="AZ5341" s="9">
        <v>2.556213017751479</v>
      </c>
    </row>
    <row r="5342" spans="52:52" x14ac:dyDescent="0.25">
      <c r="AZ5342" s="9">
        <v>0.18934911242603542</v>
      </c>
    </row>
    <row r="5343" spans="52:52" x14ac:dyDescent="0.25">
      <c r="AZ5343" s="9">
        <v>4.4733727810650885</v>
      </c>
    </row>
    <row r="5344" spans="52:52" x14ac:dyDescent="0.25">
      <c r="AZ5344" s="9">
        <v>1.6804733727810648</v>
      </c>
    </row>
    <row r="5345" spans="52:52" x14ac:dyDescent="0.25">
      <c r="AZ5345" s="9">
        <v>4.5207100591715967</v>
      </c>
    </row>
    <row r="5346" spans="52:52" x14ac:dyDescent="0.25">
      <c r="AZ5346" s="9">
        <v>3.9053254437869818</v>
      </c>
    </row>
    <row r="5347" spans="52:52" x14ac:dyDescent="0.25">
      <c r="AZ5347" s="9">
        <v>4.2366863905325438</v>
      </c>
    </row>
    <row r="5348" spans="52:52" x14ac:dyDescent="0.25">
      <c r="AZ5348" s="9">
        <v>3.8343195266272181</v>
      </c>
    </row>
    <row r="5349" spans="52:52" x14ac:dyDescent="0.25">
      <c r="AZ5349" s="9">
        <v>5.0887573964497044</v>
      </c>
    </row>
    <row r="5350" spans="52:52" x14ac:dyDescent="0.25">
      <c r="AZ5350" s="9">
        <v>3.5739644970414197</v>
      </c>
    </row>
    <row r="5351" spans="52:52" x14ac:dyDescent="0.25">
      <c r="AZ5351" s="9">
        <v>3.2899408284023663</v>
      </c>
    </row>
    <row r="5352" spans="52:52" x14ac:dyDescent="0.25">
      <c r="AZ5352" s="9">
        <v>4.165680473372781</v>
      </c>
    </row>
    <row r="5353" spans="52:52" x14ac:dyDescent="0.25">
      <c r="AZ5353" s="9">
        <v>2.556213017751479</v>
      </c>
    </row>
    <row r="5354" spans="52:52" x14ac:dyDescent="0.25">
      <c r="AZ5354" s="9">
        <v>0.18934911242603542</v>
      </c>
    </row>
    <row r="5355" spans="52:52" x14ac:dyDescent="0.25">
      <c r="AZ5355" s="9">
        <v>4.4733727810650885</v>
      </c>
    </row>
    <row r="5356" spans="52:52" x14ac:dyDescent="0.25">
      <c r="AZ5356" s="9">
        <v>1.6804733727810648</v>
      </c>
    </row>
    <row r="5357" spans="52:52" x14ac:dyDescent="0.25">
      <c r="AZ5357" s="9">
        <v>4.5207100591715967</v>
      </c>
    </row>
    <row r="5358" spans="52:52" x14ac:dyDescent="0.25">
      <c r="AZ5358" s="9">
        <v>3.9053254437869818</v>
      </c>
    </row>
    <row r="5359" spans="52:52" x14ac:dyDescent="0.25">
      <c r="AZ5359" s="9">
        <v>4.2366863905325438</v>
      </c>
    </row>
    <row r="5360" spans="52:52" x14ac:dyDescent="0.25">
      <c r="AZ5360" s="9">
        <v>3.8343195266272181</v>
      </c>
    </row>
    <row r="5361" spans="52:52" x14ac:dyDescent="0.25">
      <c r="AZ5361" s="9">
        <v>5.0887573964497044</v>
      </c>
    </row>
    <row r="5362" spans="52:52" x14ac:dyDescent="0.25">
      <c r="AZ5362" s="9">
        <v>3.5739644970414197</v>
      </c>
    </row>
    <row r="5363" spans="52:52" x14ac:dyDescent="0.25">
      <c r="AZ5363" s="9">
        <v>3.2899408284023663</v>
      </c>
    </row>
    <row r="5364" spans="52:52" x14ac:dyDescent="0.25">
      <c r="AZ5364" s="9">
        <v>4.165680473372781</v>
      </c>
    </row>
    <row r="5365" spans="52:52" x14ac:dyDescent="0.25">
      <c r="AZ5365" s="9">
        <v>2.556213017751479</v>
      </c>
    </row>
    <row r="5366" spans="52:52" x14ac:dyDescent="0.25">
      <c r="AZ5366" s="9">
        <v>0.18934911242603542</v>
      </c>
    </row>
    <row r="5367" spans="52:52" x14ac:dyDescent="0.25">
      <c r="AZ5367" s="9">
        <v>4.4733727810650885</v>
      </c>
    </row>
    <row r="5368" spans="52:52" x14ac:dyDescent="0.25">
      <c r="AZ5368" s="9">
        <v>1.6804733727810648</v>
      </c>
    </row>
    <row r="5369" spans="52:52" x14ac:dyDescent="0.25">
      <c r="AZ5369" s="9">
        <v>4.5207100591715967</v>
      </c>
    </row>
    <row r="5370" spans="52:52" x14ac:dyDescent="0.25">
      <c r="AZ5370" s="9">
        <v>3.9053254437869818</v>
      </c>
    </row>
    <row r="5371" spans="52:52" x14ac:dyDescent="0.25">
      <c r="AZ5371" s="9">
        <v>4.2366863905325438</v>
      </c>
    </row>
    <row r="5372" spans="52:52" x14ac:dyDescent="0.25">
      <c r="AZ5372" s="9">
        <v>3.8343195266272181</v>
      </c>
    </row>
    <row r="5373" spans="52:52" x14ac:dyDescent="0.25">
      <c r="AZ5373" s="9">
        <v>5.0887573964497044</v>
      </c>
    </row>
    <row r="5374" spans="52:52" x14ac:dyDescent="0.25">
      <c r="AZ5374" s="9">
        <v>3.5739644970414197</v>
      </c>
    </row>
    <row r="5375" spans="52:52" x14ac:dyDescent="0.25">
      <c r="AZ5375" s="9">
        <v>3.2899408284023663</v>
      </c>
    </row>
    <row r="5376" spans="52:52" x14ac:dyDescent="0.25">
      <c r="AZ5376" s="9">
        <v>4.165680473372781</v>
      </c>
    </row>
    <row r="5377" spans="52:52" x14ac:dyDescent="0.25">
      <c r="AZ5377" s="9">
        <v>2.556213017751479</v>
      </c>
    </row>
    <row r="5378" spans="52:52" x14ac:dyDescent="0.25">
      <c r="AZ5378" s="9">
        <v>0.18934911242603542</v>
      </c>
    </row>
    <row r="5379" spans="52:52" x14ac:dyDescent="0.25">
      <c r="AZ5379" s="9">
        <v>4.4733727810650885</v>
      </c>
    </row>
    <row r="5380" spans="52:52" x14ac:dyDescent="0.25">
      <c r="AZ5380" s="9">
        <v>1.6804733727810648</v>
      </c>
    </row>
    <row r="5381" spans="52:52" x14ac:dyDescent="0.25">
      <c r="AZ5381" s="9">
        <v>4.5207100591715967</v>
      </c>
    </row>
    <row r="5382" spans="52:52" x14ac:dyDescent="0.25">
      <c r="AZ5382" s="9">
        <v>3.9053254437869818</v>
      </c>
    </row>
    <row r="5383" spans="52:52" x14ac:dyDescent="0.25">
      <c r="AZ5383" s="9">
        <v>4.2366863905325438</v>
      </c>
    </row>
    <row r="5384" spans="52:52" x14ac:dyDescent="0.25">
      <c r="AZ5384" s="9">
        <v>3.8343195266272181</v>
      </c>
    </row>
    <row r="5385" spans="52:52" x14ac:dyDescent="0.25">
      <c r="AZ5385" s="9">
        <v>5.0887573964497044</v>
      </c>
    </row>
    <row r="5386" spans="52:52" x14ac:dyDescent="0.25">
      <c r="AZ5386" s="9">
        <v>3.5739644970414197</v>
      </c>
    </row>
    <row r="5387" spans="52:52" x14ac:dyDescent="0.25">
      <c r="AZ5387" s="9">
        <v>3.2899408284023663</v>
      </c>
    </row>
    <row r="5388" spans="52:52" x14ac:dyDescent="0.25">
      <c r="AZ5388" s="9">
        <v>4.165680473372781</v>
      </c>
    </row>
    <row r="5389" spans="52:52" x14ac:dyDescent="0.25">
      <c r="AZ5389" s="9">
        <v>2.556213017751479</v>
      </c>
    </row>
    <row r="5390" spans="52:52" x14ac:dyDescent="0.25">
      <c r="AZ5390" s="9">
        <v>0.18934911242603542</v>
      </c>
    </row>
    <row r="5391" spans="52:52" x14ac:dyDescent="0.25">
      <c r="AZ5391" s="9">
        <v>4.4733727810650885</v>
      </c>
    </row>
    <row r="5392" spans="52:52" x14ac:dyDescent="0.25">
      <c r="AZ5392" s="9">
        <v>1.6804733727810648</v>
      </c>
    </row>
    <row r="5393" spans="52:52" x14ac:dyDescent="0.25">
      <c r="AZ5393" s="9">
        <v>4.5207100591715967</v>
      </c>
    </row>
    <row r="5394" spans="52:52" x14ac:dyDescent="0.25">
      <c r="AZ5394" s="9">
        <v>3.9053254437869818</v>
      </c>
    </row>
    <row r="5395" spans="52:52" x14ac:dyDescent="0.25">
      <c r="AZ5395" s="9">
        <v>4.2366863905325438</v>
      </c>
    </row>
    <row r="5396" spans="52:52" x14ac:dyDescent="0.25">
      <c r="AZ5396" s="9">
        <v>3.8343195266272181</v>
      </c>
    </row>
    <row r="5397" spans="52:52" x14ac:dyDescent="0.25">
      <c r="AZ5397" s="9">
        <v>5.0887573964497044</v>
      </c>
    </row>
    <row r="5398" spans="52:52" x14ac:dyDescent="0.25">
      <c r="AZ5398" s="9">
        <v>3.5739644970414197</v>
      </c>
    </row>
    <row r="5399" spans="52:52" x14ac:dyDescent="0.25">
      <c r="AZ5399" s="9">
        <v>3.2899408284023663</v>
      </c>
    </row>
    <row r="5400" spans="52:52" x14ac:dyDescent="0.25">
      <c r="AZ5400" s="9">
        <v>4.165680473372781</v>
      </c>
    </row>
    <row r="5401" spans="52:52" x14ac:dyDescent="0.25">
      <c r="AZ5401" s="9">
        <v>2.556213017751479</v>
      </c>
    </row>
    <row r="5402" spans="52:52" x14ac:dyDescent="0.25">
      <c r="AZ5402" s="9">
        <v>0.18934911242603542</v>
      </c>
    </row>
    <row r="5403" spans="52:52" x14ac:dyDescent="0.25">
      <c r="AZ5403" s="9">
        <v>4.4733727810650885</v>
      </c>
    </row>
    <row r="5404" spans="52:52" x14ac:dyDescent="0.25">
      <c r="AZ5404" s="9">
        <v>1.6804733727810648</v>
      </c>
    </row>
    <row r="5405" spans="52:52" x14ac:dyDescent="0.25">
      <c r="AZ5405" s="9">
        <v>4.5207100591715967</v>
      </c>
    </row>
    <row r="5406" spans="52:52" x14ac:dyDescent="0.25">
      <c r="AZ5406" s="9">
        <v>3.9053254437869818</v>
      </c>
    </row>
    <row r="5407" spans="52:52" x14ac:dyDescent="0.25">
      <c r="AZ5407" s="9">
        <v>4.2366863905325438</v>
      </c>
    </row>
    <row r="5408" spans="52:52" x14ac:dyDescent="0.25">
      <c r="AZ5408" s="9">
        <v>3.8343195266272181</v>
      </c>
    </row>
    <row r="5409" spans="52:52" x14ac:dyDescent="0.25">
      <c r="AZ5409" s="9">
        <v>5.0887573964497044</v>
      </c>
    </row>
    <row r="5410" spans="52:52" x14ac:dyDescent="0.25">
      <c r="AZ5410" s="9">
        <v>3.5739644970414197</v>
      </c>
    </row>
    <row r="5411" spans="52:52" x14ac:dyDescent="0.25">
      <c r="AZ5411" s="9">
        <v>3.2899408284023663</v>
      </c>
    </row>
    <row r="5412" spans="52:52" x14ac:dyDescent="0.25">
      <c r="AZ5412" s="9">
        <v>4.165680473372781</v>
      </c>
    </row>
    <row r="5413" spans="52:52" x14ac:dyDescent="0.25">
      <c r="AZ5413" s="9">
        <v>2.556213017751479</v>
      </c>
    </row>
    <row r="5414" spans="52:52" x14ac:dyDescent="0.25">
      <c r="AZ5414" s="9">
        <v>0.18934911242603542</v>
      </c>
    </row>
    <row r="5415" spans="52:52" x14ac:dyDescent="0.25">
      <c r="AZ5415" s="9">
        <v>4.4733727810650885</v>
      </c>
    </row>
    <row r="5416" spans="52:52" x14ac:dyDescent="0.25">
      <c r="AZ5416" s="9">
        <v>1.6804733727810648</v>
      </c>
    </row>
    <row r="5417" spans="52:52" x14ac:dyDescent="0.25">
      <c r="AZ5417" s="9">
        <v>4.5207100591715967</v>
      </c>
    </row>
    <row r="5418" spans="52:52" x14ac:dyDescent="0.25">
      <c r="AZ5418" s="9">
        <v>3.9053254437869818</v>
      </c>
    </row>
    <row r="5419" spans="52:52" x14ac:dyDescent="0.25">
      <c r="AZ5419" s="9">
        <v>4.2366863905325438</v>
      </c>
    </row>
    <row r="5420" spans="52:52" x14ac:dyDescent="0.25">
      <c r="AZ5420" s="9">
        <v>3.8343195266272181</v>
      </c>
    </row>
    <row r="5421" spans="52:52" x14ac:dyDescent="0.25">
      <c r="AZ5421" s="9">
        <v>5.0887573964497044</v>
      </c>
    </row>
    <row r="5422" spans="52:52" x14ac:dyDescent="0.25">
      <c r="AZ5422" s="9">
        <v>3.5739644970414197</v>
      </c>
    </row>
    <row r="5423" spans="52:52" x14ac:dyDescent="0.25">
      <c r="AZ5423" s="9">
        <v>3.2899408284023663</v>
      </c>
    </row>
    <row r="5424" spans="52:52" x14ac:dyDescent="0.25">
      <c r="AZ5424" s="9">
        <v>4.165680473372781</v>
      </c>
    </row>
    <row r="5425" spans="52:52" x14ac:dyDescent="0.25">
      <c r="AZ5425" s="9">
        <v>2.556213017751479</v>
      </c>
    </row>
    <row r="5426" spans="52:52" x14ac:dyDescent="0.25">
      <c r="AZ5426" s="9">
        <v>0.18934911242603542</v>
      </c>
    </row>
    <row r="5427" spans="52:52" x14ac:dyDescent="0.25">
      <c r="AZ5427" s="9">
        <v>4.4733727810650885</v>
      </c>
    </row>
    <row r="5428" spans="52:52" x14ac:dyDescent="0.25">
      <c r="AZ5428" s="9">
        <v>1.6804733727810648</v>
      </c>
    </row>
    <row r="5429" spans="52:52" x14ac:dyDescent="0.25">
      <c r="AZ5429" s="9">
        <v>4.5207100591715967</v>
      </c>
    </row>
    <row r="5430" spans="52:52" x14ac:dyDescent="0.25">
      <c r="AZ5430" s="9">
        <v>3.9053254437869818</v>
      </c>
    </row>
    <row r="5431" spans="52:52" x14ac:dyDescent="0.25">
      <c r="AZ5431" s="9">
        <v>4.2366863905325438</v>
      </c>
    </row>
    <row r="5432" spans="52:52" x14ac:dyDescent="0.25">
      <c r="AZ5432" s="9">
        <v>3.8343195266272181</v>
      </c>
    </row>
    <row r="5433" spans="52:52" x14ac:dyDescent="0.25">
      <c r="AZ5433" s="9">
        <v>5.0887573964497044</v>
      </c>
    </row>
    <row r="5434" spans="52:52" x14ac:dyDescent="0.25">
      <c r="AZ5434" s="9">
        <v>3.5739644970414197</v>
      </c>
    </row>
    <row r="5435" spans="52:52" x14ac:dyDescent="0.25">
      <c r="AZ5435" s="9">
        <v>3.2899408284023663</v>
      </c>
    </row>
    <row r="5436" spans="52:52" x14ac:dyDescent="0.25">
      <c r="AZ5436" s="9">
        <v>4.165680473372781</v>
      </c>
    </row>
    <row r="5437" spans="52:52" x14ac:dyDescent="0.25">
      <c r="AZ5437" s="9">
        <v>2.556213017751479</v>
      </c>
    </row>
    <row r="5438" spans="52:52" x14ac:dyDescent="0.25">
      <c r="AZ5438" s="9">
        <v>0.18934911242603542</v>
      </c>
    </row>
    <row r="5439" spans="52:52" x14ac:dyDescent="0.25">
      <c r="AZ5439" s="9">
        <v>4.4733727810650885</v>
      </c>
    </row>
    <row r="5440" spans="52:52" x14ac:dyDescent="0.25">
      <c r="AZ5440" s="9">
        <v>1.6804733727810648</v>
      </c>
    </row>
    <row r="5441" spans="52:52" x14ac:dyDescent="0.25">
      <c r="AZ5441" s="9">
        <v>4.5207100591715967</v>
      </c>
    </row>
    <row r="5442" spans="52:52" x14ac:dyDescent="0.25">
      <c r="AZ5442" s="9">
        <v>3.9053254437869818</v>
      </c>
    </row>
    <row r="5443" spans="52:52" x14ac:dyDescent="0.25">
      <c r="AZ5443" s="9">
        <v>4.2366863905325438</v>
      </c>
    </row>
    <row r="5444" spans="52:52" x14ac:dyDescent="0.25">
      <c r="AZ5444" s="9">
        <v>3.8343195266272181</v>
      </c>
    </row>
    <row r="5445" spans="52:52" x14ac:dyDescent="0.25">
      <c r="AZ5445" s="9">
        <v>5.0887573964497044</v>
      </c>
    </row>
    <row r="5446" spans="52:52" x14ac:dyDescent="0.25">
      <c r="AZ5446" s="9">
        <v>3.5739644970414197</v>
      </c>
    </row>
    <row r="5447" spans="52:52" x14ac:dyDescent="0.25">
      <c r="AZ5447" s="9">
        <v>3.2899408284023663</v>
      </c>
    </row>
    <row r="5448" spans="52:52" x14ac:dyDescent="0.25">
      <c r="AZ5448" s="9">
        <v>4.165680473372781</v>
      </c>
    </row>
    <row r="5449" spans="52:52" x14ac:dyDescent="0.25">
      <c r="AZ5449" s="9">
        <v>2.556213017751479</v>
      </c>
    </row>
    <row r="5450" spans="52:52" x14ac:dyDescent="0.25">
      <c r="AZ5450" s="9">
        <v>0.18934911242603542</v>
      </c>
    </row>
    <row r="5451" spans="52:52" x14ac:dyDescent="0.25">
      <c r="AZ5451" s="9">
        <v>4.4733727810650885</v>
      </c>
    </row>
    <row r="5452" spans="52:52" x14ac:dyDescent="0.25">
      <c r="AZ5452" s="9">
        <v>1.6804733727810648</v>
      </c>
    </row>
    <row r="5453" spans="52:52" x14ac:dyDescent="0.25">
      <c r="AZ5453" s="9">
        <v>4.5207100591715967</v>
      </c>
    </row>
    <row r="5454" spans="52:52" x14ac:dyDescent="0.25">
      <c r="AZ5454" s="9">
        <v>3.9053254437869818</v>
      </c>
    </row>
    <row r="5455" spans="52:52" x14ac:dyDescent="0.25">
      <c r="AZ5455" s="9">
        <v>4.2366863905325438</v>
      </c>
    </row>
    <row r="5456" spans="52:52" x14ac:dyDescent="0.25">
      <c r="AZ5456" s="9">
        <v>3.8343195266272181</v>
      </c>
    </row>
    <row r="5457" spans="52:52" x14ac:dyDescent="0.25">
      <c r="AZ5457" s="9">
        <v>5.0887573964497044</v>
      </c>
    </row>
    <row r="5458" spans="52:52" x14ac:dyDescent="0.25">
      <c r="AZ5458" s="9">
        <v>3.5739644970414197</v>
      </c>
    </row>
    <row r="5459" spans="52:52" x14ac:dyDescent="0.25">
      <c r="AZ5459" s="9">
        <v>3.2899408284023663</v>
      </c>
    </row>
    <row r="5460" spans="52:52" x14ac:dyDescent="0.25">
      <c r="AZ5460" s="9">
        <v>4.165680473372781</v>
      </c>
    </row>
    <row r="5461" spans="52:52" x14ac:dyDescent="0.25">
      <c r="AZ5461" s="9">
        <v>2.556213017751479</v>
      </c>
    </row>
    <row r="5462" spans="52:52" x14ac:dyDescent="0.25">
      <c r="AZ5462" s="9">
        <v>0.18934911242603542</v>
      </c>
    </row>
    <row r="5463" spans="52:52" x14ac:dyDescent="0.25">
      <c r="AZ5463" s="9">
        <v>4.4733727810650885</v>
      </c>
    </row>
    <row r="5464" spans="52:52" x14ac:dyDescent="0.25">
      <c r="AZ5464" s="9">
        <v>1.6804733727810648</v>
      </c>
    </row>
    <row r="5465" spans="52:52" x14ac:dyDescent="0.25">
      <c r="AZ5465" s="9">
        <v>4.5207100591715967</v>
      </c>
    </row>
    <row r="5466" spans="52:52" x14ac:dyDescent="0.25">
      <c r="AZ5466" s="9">
        <v>3.9053254437869818</v>
      </c>
    </row>
    <row r="5467" spans="52:52" x14ac:dyDescent="0.25">
      <c r="AZ5467" s="9">
        <v>4.2366863905325438</v>
      </c>
    </row>
    <row r="5468" spans="52:52" x14ac:dyDescent="0.25">
      <c r="AZ5468" s="9">
        <v>3.8343195266272181</v>
      </c>
    </row>
    <row r="5469" spans="52:52" x14ac:dyDescent="0.25">
      <c r="AZ5469" s="9">
        <v>5.0887573964497044</v>
      </c>
    </row>
    <row r="5470" spans="52:52" x14ac:dyDescent="0.25">
      <c r="AZ5470" s="9">
        <v>3.5739644970414197</v>
      </c>
    </row>
    <row r="5471" spans="52:52" x14ac:dyDescent="0.25">
      <c r="AZ5471" s="9">
        <v>3.2899408284023663</v>
      </c>
    </row>
    <row r="5472" spans="52:52" x14ac:dyDescent="0.25">
      <c r="AZ5472" s="9">
        <v>4.165680473372781</v>
      </c>
    </row>
    <row r="5473" spans="52:52" x14ac:dyDescent="0.25">
      <c r="AZ5473" s="9">
        <v>2.556213017751479</v>
      </c>
    </row>
    <row r="5474" spans="52:52" x14ac:dyDescent="0.25">
      <c r="AZ5474" s="9">
        <v>0.18934911242603542</v>
      </c>
    </row>
    <row r="5475" spans="52:52" x14ac:dyDescent="0.25">
      <c r="AZ5475" s="9">
        <v>4.4733727810650885</v>
      </c>
    </row>
    <row r="5476" spans="52:52" x14ac:dyDescent="0.25">
      <c r="AZ5476" s="9">
        <v>1.6804733727810648</v>
      </c>
    </row>
    <row r="5477" spans="52:52" x14ac:dyDescent="0.25">
      <c r="AZ5477" s="9">
        <v>4.5207100591715967</v>
      </c>
    </row>
    <row r="5478" spans="52:52" x14ac:dyDescent="0.25">
      <c r="AZ5478" s="9">
        <v>3.9053254437869818</v>
      </c>
    </row>
    <row r="5479" spans="52:52" x14ac:dyDescent="0.25">
      <c r="AZ5479" s="9">
        <v>4.2366863905325438</v>
      </c>
    </row>
    <row r="5480" spans="52:52" x14ac:dyDescent="0.25">
      <c r="AZ5480" s="9">
        <v>3.8343195266272181</v>
      </c>
    </row>
    <row r="5481" spans="52:52" x14ac:dyDescent="0.25">
      <c r="AZ5481" s="9">
        <v>5.0887573964497044</v>
      </c>
    </row>
    <row r="5482" spans="52:52" x14ac:dyDescent="0.25">
      <c r="AZ5482" s="9">
        <v>3.5739644970414197</v>
      </c>
    </row>
    <row r="5483" spans="52:52" x14ac:dyDescent="0.25">
      <c r="AZ5483" s="9">
        <v>3.2899408284023663</v>
      </c>
    </row>
    <row r="5484" spans="52:52" x14ac:dyDescent="0.25">
      <c r="AZ5484" s="9">
        <v>4.165680473372781</v>
      </c>
    </row>
    <row r="5485" spans="52:52" x14ac:dyDescent="0.25">
      <c r="AZ5485" s="9">
        <v>2.556213017751479</v>
      </c>
    </row>
    <row r="5486" spans="52:52" x14ac:dyDescent="0.25">
      <c r="AZ5486" s="9">
        <v>0.18934911242603542</v>
      </c>
    </row>
    <row r="5487" spans="52:52" x14ac:dyDescent="0.25">
      <c r="AZ5487" s="9">
        <v>4.4733727810650885</v>
      </c>
    </row>
    <row r="5488" spans="52:52" x14ac:dyDescent="0.25">
      <c r="AZ5488" s="9">
        <v>1.6804733727810648</v>
      </c>
    </row>
    <row r="5489" spans="52:52" x14ac:dyDescent="0.25">
      <c r="AZ5489" s="9">
        <v>4.5207100591715967</v>
      </c>
    </row>
    <row r="5490" spans="52:52" x14ac:dyDescent="0.25">
      <c r="AZ5490" s="9">
        <v>3.9053254437869818</v>
      </c>
    </row>
    <row r="5491" spans="52:52" x14ac:dyDescent="0.25">
      <c r="AZ5491" s="9">
        <v>4.2366863905325438</v>
      </c>
    </row>
    <row r="5492" spans="52:52" x14ac:dyDescent="0.25">
      <c r="AZ5492" s="9">
        <v>3.8343195266272181</v>
      </c>
    </row>
    <row r="5493" spans="52:52" x14ac:dyDescent="0.25">
      <c r="AZ5493" s="9">
        <v>5.0887573964497044</v>
      </c>
    </row>
    <row r="5494" spans="52:52" x14ac:dyDescent="0.25">
      <c r="AZ5494" s="9">
        <v>3.5739644970414197</v>
      </c>
    </row>
    <row r="5495" spans="52:52" x14ac:dyDescent="0.25">
      <c r="AZ5495" s="9">
        <v>3.2899408284023663</v>
      </c>
    </row>
    <row r="5496" spans="52:52" x14ac:dyDescent="0.25">
      <c r="AZ5496" s="9">
        <v>4.165680473372781</v>
      </c>
    </row>
    <row r="5497" spans="52:52" x14ac:dyDescent="0.25">
      <c r="AZ5497" s="9">
        <v>2.556213017751479</v>
      </c>
    </row>
    <row r="5498" spans="52:52" x14ac:dyDescent="0.25">
      <c r="AZ5498" s="9">
        <v>0.18934911242603542</v>
      </c>
    </row>
    <row r="5499" spans="52:52" x14ac:dyDescent="0.25">
      <c r="AZ5499" s="9">
        <v>4.4733727810650885</v>
      </c>
    </row>
    <row r="5500" spans="52:52" x14ac:dyDescent="0.25">
      <c r="AZ5500" s="9">
        <v>1.6804733727810648</v>
      </c>
    </row>
    <row r="5501" spans="52:52" x14ac:dyDescent="0.25">
      <c r="AZ5501" s="9">
        <v>4.5207100591715967</v>
      </c>
    </row>
    <row r="5502" spans="52:52" x14ac:dyDescent="0.25">
      <c r="AZ5502" s="9">
        <v>3.9053254437869818</v>
      </c>
    </row>
    <row r="5503" spans="52:52" x14ac:dyDescent="0.25">
      <c r="AZ5503" s="9">
        <v>4.2366863905325438</v>
      </c>
    </row>
    <row r="5504" spans="52:52" x14ac:dyDescent="0.25">
      <c r="AZ5504" s="9">
        <v>3.8343195266272181</v>
      </c>
    </row>
    <row r="5505" spans="52:52" x14ac:dyDescent="0.25">
      <c r="AZ5505" s="9">
        <v>5.0887573964497044</v>
      </c>
    </row>
    <row r="5506" spans="52:52" x14ac:dyDescent="0.25">
      <c r="AZ5506" s="9">
        <v>3.5739644970414197</v>
      </c>
    </row>
    <row r="5507" spans="52:52" x14ac:dyDescent="0.25">
      <c r="AZ5507" s="9">
        <v>3.2899408284023663</v>
      </c>
    </row>
    <row r="5508" spans="52:52" x14ac:dyDescent="0.25">
      <c r="AZ5508" s="9">
        <v>4.165680473372781</v>
      </c>
    </row>
    <row r="5509" spans="52:52" x14ac:dyDescent="0.25">
      <c r="AZ5509" s="9">
        <v>2.556213017751479</v>
      </c>
    </row>
    <row r="5510" spans="52:52" x14ac:dyDescent="0.25">
      <c r="AZ5510" s="9">
        <v>0.18934911242603542</v>
      </c>
    </row>
    <row r="5511" spans="52:52" x14ac:dyDescent="0.25">
      <c r="AZ5511" s="9">
        <v>4.4733727810650885</v>
      </c>
    </row>
    <row r="5512" spans="52:52" x14ac:dyDescent="0.25">
      <c r="AZ5512" s="9">
        <v>1.6804733727810648</v>
      </c>
    </row>
    <row r="5513" spans="52:52" x14ac:dyDescent="0.25">
      <c r="AZ5513" s="9">
        <v>4.5207100591715967</v>
      </c>
    </row>
    <row r="5514" spans="52:52" x14ac:dyDescent="0.25">
      <c r="AZ5514" s="9">
        <v>3.9053254437869818</v>
      </c>
    </row>
    <row r="5515" spans="52:52" x14ac:dyDescent="0.25">
      <c r="AZ5515" s="9">
        <v>4.2366863905325438</v>
      </c>
    </row>
    <row r="5516" spans="52:52" x14ac:dyDescent="0.25">
      <c r="AZ5516" s="9">
        <v>3.8343195266272181</v>
      </c>
    </row>
    <row r="5517" spans="52:52" x14ac:dyDescent="0.25">
      <c r="AZ5517" s="9">
        <v>5.0887573964497044</v>
      </c>
    </row>
    <row r="5518" spans="52:52" x14ac:dyDescent="0.25">
      <c r="AZ5518" s="9">
        <v>3.5739644970414197</v>
      </c>
    </row>
    <row r="5519" spans="52:52" x14ac:dyDescent="0.25">
      <c r="AZ5519" s="9">
        <v>3.2899408284023663</v>
      </c>
    </row>
    <row r="5520" spans="52:52" x14ac:dyDescent="0.25">
      <c r="AZ5520" s="9">
        <v>4.165680473372781</v>
      </c>
    </row>
    <row r="5521" spans="52:52" x14ac:dyDescent="0.25">
      <c r="AZ5521" s="9">
        <v>2.556213017751479</v>
      </c>
    </row>
    <row r="5522" spans="52:52" x14ac:dyDescent="0.25">
      <c r="AZ5522" s="9">
        <v>0.18934911242603542</v>
      </c>
    </row>
    <row r="5523" spans="52:52" x14ac:dyDescent="0.25">
      <c r="AZ5523" s="9">
        <v>4.4733727810650885</v>
      </c>
    </row>
    <row r="5524" spans="52:52" x14ac:dyDescent="0.25">
      <c r="AZ5524" s="9">
        <v>1.6804733727810648</v>
      </c>
    </row>
    <row r="5525" spans="52:52" x14ac:dyDescent="0.25">
      <c r="AZ5525" s="9">
        <v>4.5207100591715967</v>
      </c>
    </row>
    <row r="5526" spans="52:52" x14ac:dyDescent="0.25">
      <c r="AZ5526" s="9">
        <v>3.9053254437869818</v>
      </c>
    </row>
    <row r="5527" spans="52:52" x14ac:dyDescent="0.25">
      <c r="AZ5527" s="9">
        <v>4.2366863905325438</v>
      </c>
    </row>
    <row r="5528" spans="52:52" x14ac:dyDescent="0.25">
      <c r="AZ5528" s="9">
        <v>3.8343195266272181</v>
      </c>
    </row>
    <row r="5529" spans="52:52" x14ac:dyDescent="0.25">
      <c r="AZ5529" s="9">
        <v>5.0887573964497044</v>
      </c>
    </row>
    <row r="5530" spans="52:52" x14ac:dyDescent="0.25">
      <c r="AZ5530" s="9">
        <v>3.5739644970414197</v>
      </c>
    </row>
    <row r="5531" spans="52:52" x14ac:dyDescent="0.25">
      <c r="AZ5531" s="9">
        <v>3.2899408284023663</v>
      </c>
    </row>
    <row r="5532" spans="52:52" x14ac:dyDescent="0.25">
      <c r="AZ5532" s="9">
        <v>4.165680473372781</v>
      </c>
    </row>
    <row r="5533" spans="52:52" x14ac:dyDescent="0.25">
      <c r="AZ5533" s="9">
        <v>2.556213017751479</v>
      </c>
    </row>
    <row r="5534" spans="52:52" x14ac:dyDescent="0.25">
      <c r="AZ5534" s="9">
        <v>0.18934911242603542</v>
      </c>
    </row>
    <row r="5535" spans="52:52" x14ac:dyDescent="0.25">
      <c r="AZ5535" s="9">
        <v>4.4733727810650885</v>
      </c>
    </row>
    <row r="5536" spans="52:52" x14ac:dyDescent="0.25">
      <c r="AZ5536" s="9">
        <v>1.6804733727810648</v>
      </c>
    </row>
    <row r="5537" spans="52:52" x14ac:dyDescent="0.25">
      <c r="AZ5537" s="9">
        <v>4.5207100591715967</v>
      </c>
    </row>
    <row r="5538" spans="52:52" x14ac:dyDescent="0.25">
      <c r="AZ5538" s="9">
        <v>3.9053254437869818</v>
      </c>
    </row>
    <row r="5539" spans="52:52" x14ac:dyDescent="0.25">
      <c r="AZ5539" s="9">
        <v>4.2366863905325438</v>
      </c>
    </row>
    <row r="5540" spans="52:52" x14ac:dyDescent="0.25">
      <c r="AZ5540" s="9">
        <v>3.8343195266272181</v>
      </c>
    </row>
    <row r="5541" spans="52:52" x14ac:dyDescent="0.25">
      <c r="AZ5541" s="9">
        <v>5.0887573964497044</v>
      </c>
    </row>
    <row r="5542" spans="52:52" x14ac:dyDescent="0.25">
      <c r="AZ5542" s="9">
        <v>3.5739644970414197</v>
      </c>
    </row>
    <row r="5543" spans="52:52" x14ac:dyDescent="0.25">
      <c r="AZ5543" s="9">
        <v>3.2899408284023663</v>
      </c>
    </row>
    <row r="5544" spans="52:52" x14ac:dyDescent="0.25">
      <c r="AZ5544" s="9">
        <v>4.165680473372781</v>
      </c>
    </row>
    <row r="5545" spans="52:52" x14ac:dyDescent="0.25">
      <c r="AZ5545" s="9">
        <v>2.556213017751479</v>
      </c>
    </row>
    <row r="5546" spans="52:52" x14ac:dyDescent="0.25">
      <c r="AZ5546" s="9">
        <v>0.18934911242603542</v>
      </c>
    </row>
    <row r="5547" spans="52:52" x14ac:dyDescent="0.25">
      <c r="AZ5547" s="9">
        <v>4.4733727810650885</v>
      </c>
    </row>
    <row r="5548" spans="52:52" x14ac:dyDescent="0.25">
      <c r="AZ5548" s="9">
        <v>1.6804733727810648</v>
      </c>
    </row>
    <row r="5549" spans="52:52" x14ac:dyDescent="0.25">
      <c r="AZ5549" s="9">
        <v>4.5207100591715967</v>
      </c>
    </row>
    <row r="5550" spans="52:52" x14ac:dyDescent="0.25">
      <c r="AZ5550" s="9">
        <v>3.9053254437869818</v>
      </c>
    </row>
    <row r="5551" spans="52:52" x14ac:dyDescent="0.25">
      <c r="AZ5551" s="9">
        <v>4.2366863905325438</v>
      </c>
    </row>
    <row r="5552" spans="52:52" x14ac:dyDescent="0.25">
      <c r="AZ5552" s="9">
        <v>3.8343195266272181</v>
      </c>
    </row>
    <row r="5553" spans="52:52" x14ac:dyDescent="0.25">
      <c r="AZ5553" s="9">
        <v>5.0887573964497044</v>
      </c>
    </row>
    <row r="5554" spans="52:52" x14ac:dyDescent="0.25">
      <c r="AZ5554" s="9">
        <v>3.5739644970414197</v>
      </c>
    </row>
    <row r="5555" spans="52:52" x14ac:dyDescent="0.25">
      <c r="AZ5555" s="9">
        <v>3.2899408284023663</v>
      </c>
    </row>
    <row r="5556" spans="52:52" x14ac:dyDescent="0.25">
      <c r="AZ5556" s="9">
        <v>4.165680473372781</v>
      </c>
    </row>
    <row r="5557" spans="52:52" x14ac:dyDescent="0.25">
      <c r="AZ5557" s="9">
        <v>2.556213017751479</v>
      </c>
    </row>
    <row r="5558" spans="52:52" x14ac:dyDescent="0.25">
      <c r="AZ5558" s="9">
        <v>0.18934911242603542</v>
      </c>
    </row>
    <row r="5559" spans="52:52" x14ac:dyDescent="0.25">
      <c r="AZ5559" s="9">
        <v>4.4733727810650885</v>
      </c>
    </row>
    <row r="5560" spans="52:52" x14ac:dyDescent="0.25">
      <c r="AZ5560" s="9">
        <v>1.6804733727810648</v>
      </c>
    </row>
    <row r="5561" spans="52:52" x14ac:dyDescent="0.25">
      <c r="AZ5561" s="9">
        <v>4.5207100591715967</v>
      </c>
    </row>
    <row r="5562" spans="52:52" x14ac:dyDescent="0.25">
      <c r="AZ5562" s="9">
        <v>3.9053254437869818</v>
      </c>
    </row>
    <row r="5563" spans="52:52" x14ac:dyDescent="0.25">
      <c r="AZ5563" s="9">
        <v>4.2366863905325438</v>
      </c>
    </row>
    <row r="5564" spans="52:52" x14ac:dyDescent="0.25">
      <c r="AZ5564" s="9">
        <v>3.8343195266272181</v>
      </c>
    </row>
    <row r="5565" spans="52:52" x14ac:dyDescent="0.25">
      <c r="AZ5565" s="9">
        <v>5.0887573964497044</v>
      </c>
    </row>
    <row r="5566" spans="52:52" x14ac:dyDescent="0.25">
      <c r="AZ5566" s="9">
        <v>3.5739644970414197</v>
      </c>
    </row>
    <row r="5567" spans="52:52" x14ac:dyDescent="0.25">
      <c r="AZ5567" s="9">
        <v>3.2899408284023663</v>
      </c>
    </row>
    <row r="5568" spans="52:52" x14ac:dyDescent="0.25">
      <c r="AZ5568" s="9">
        <v>4.165680473372781</v>
      </c>
    </row>
    <row r="5569" spans="52:52" x14ac:dyDescent="0.25">
      <c r="AZ5569" s="9">
        <v>2.556213017751479</v>
      </c>
    </row>
    <row r="5570" spans="52:52" x14ac:dyDescent="0.25">
      <c r="AZ5570" s="9">
        <v>0.18934911242603542</v>
      </c>
    </row>
    <row r="5571" spans="52:52" x14ac:dyDescent="0.25">
      <c r="AZ5571" s="9">
        <v>4.4733727810650885</v>
      </c>
    </row>
    <row r="5572" spans="52:52" x14ac:dyDescent="0.25">
      <c r="AZ5572" s="9">
        <v>1.6804733727810648</v>
      </c>
    </row>
    <row r="5573" spans="52:52" x14ac:dyDescent="0.25">
      <c r="AZ5573" s="9">
        <v>4.5207100591715967</v>
      </c>
    </row>
    <row r="5574" spans="52:52" x14ac:dyDescent="0.25">
      <c r="AZ5574" s="9">
        <v>3.9053254437869818</v>
      </c>
    </row>
    <row r="5575" spans="52:52" x14ac:dyDescent="0.25">
      <c r="AZ5575" s="9">
        <v>4.2366863905325438</v>
      </c>
    </row>
    <row r="5576" spans="52:52" x14ac:dyDescent="0.25">
      <c r="AZ5576" s="9">
        <v>3.8343195266272181</v>
      </c>
    </row>
    <row r="5577" spans="52:52" x14ac:dyDescent="0.25">
      <c r="AZ5577" s="9">
        <v>5.0887573964497044</v>
      </c>
    </row>
    <row r="5578" spans="52:52" x14ac:dyDescent="0.25">
      <c r="AZ5578" s="9">
        <v>3.5739644970414197</v>
      </c>
    </row>
    <row r="5579" spans="52:52" x14ac:dyDescent="0.25">
      <c r="AZ5579" s="9">
        <v>3.2899408284023663</v>
      </c>
    </row>
    <row r="5580" spans="52:52" x14ac:dyDescent="0.25">
      <c r="AZ5580" s="9">
        <v>4.165680473372781</v>
      </c>
    </row>
    <row r="5581" spans="52:52" x14ac:dyDescent="0.25">
      <c r="AZ5581" s="9">
        <v>2.556213017751479</v>
      </c>
    </row>
    <row r="5582" spans="52:52" x14ac:dyDescent="0.25">
      <c r="AZ5582" s="9">
        <v>0.18934911242603542</v>
      </c>
    </row>
    <row r="5583" spans="52:52" x14ac:dyDescent="0.25">
      <c r="AZ5583" s="9">
        <v>4.4733727810650885</v>
      </c>
    </row>
    <row r="5584" spans="52:52" x14ac:dyDescent="0.25">
      <c r="AZ5584" s="9">
        <v>1.6804733727810648</v>
      </c>
    </row>
    <row r="5585" spans="52:52" x14ac:dyDescent="0.25">
      <c r="AZ5585" s="9">
        <v>4.5207100591715967</v>
      </c>
    </row>
    <row r="5586" spans="52:52" x14ac:dyDescent="0.25">
      <c r="AZ5586" s="9">
        <v>3.9053254437869818</v>
      </c>
    </row>
    <row r="5587" spans="52:52" x14ac:dyDescent="0.25">
      <c r="AZ5587" s="9">
        <v>4.2366863905325438</v>
      </c>
    </row>
    <row r="5588" spans="52:52" x14ac:dyDescent="0.25">
      <c r="AZ5588" s="9">
        <v>3.8343195266272181</v>
      </c>
    </row>
    <row r="5589" spans="52:52" x14ac:dyDescent="0.25">
      <c r="AZ5589" s="9">
        <v>5.0887573964497044</v>
      </c>
    </row>
    <row r="5590" spans="52:52" x14ac:dyDescent="0.25">
      <c r="AZ5590" s="9">
        <v>3.5739644970414197</v>
      </c>
    </row>
    <row r="5591" spans="52:52" x14ac:dyDescent="0.25">
      <c r="AZ5591" s="9">
        <v>3.2899408284023663</v>
      </c>
    </row>
    <row r="5592" spans="52:52" x14ac:dyDescent="0.25">
      <c r="AZ5592" s="9">
        <v>4.165680473372781</v>
      </c>
    </row>
    <row r="5593" spans="52:52" x14ac:dyDescent="0.25">
      <c r="AZ5593" s="9">
        <v>2.556213017751479</v>
      </c>
    </row>
    <row r="5594" spans="52:52" x14ac:dyDescent="0.25">
      <c r="AZ5594" s="9">
        <v>0.18934911242603542</v>
      </c>
    </row>
    <row r="5595" spans="52:52" x14ac:dyDescent="0.25">
      <c r="AZ5595" s="9">
        <v>4.4733727810650885</v>
      </c>
    </row>
    <row r="5596" spans="52:52" x14ac:dyDescent="0.25">
      <c r="AZ5596" s="9">
        <v>1.6804733727810648</v>
      </c>
    </row>
    <row r="5597" spans="52:52" x14ac:dyDescent="0.25">
      <c r="AZ5597" s="9">
        <v>4.5207100591715967</v>
      </c>
    </row>
    <row r="5598" spans="52:52" x14ac:dyDescent="0.25">
      <c r="AZ5598" s="9">
        <v>3.9053254437869818</v>
      </c>
    </row>
    <row r="5599" spans="52:52" x14ac:dyDescent="0.25">
      <c r="AZ5599" s="9">
        <v>4.2366863905325438</v>
      </c>
    </row>
    <row r="5600" spans="52:52" x14ac:dyDescent="0.25">
      <c r="AZ5600" s="9">
        <v>3.8343195266272181</v>
      </c>
    </row>
    <row r="5601" spans="52:52" x14ac:dyDescent="0.25">
      <c r="AZ5601" s="9">
        <v>5.0887573964497044</v>
      </c>
    </row>
    <row r="5602" spans="52:52" x14ac:dyDescent="0.25">
      <c r="AZ5602" s="9">
        <v>3.5739644970414197</v>
      </c>
    </row>
    <row r="5603" spans="52:52" x14ac:dyDescent="0.25">
      <c r="AZ5603" s="9">
        <v>3.2899408284023663</v>
      </c>
    </row>
    <row r="5604" spans="52:52" x14ac:dyDescent="0.25">
      <c r="AZ5604" s="9">
        <v>4.165680473372781</v>
      </c>
    </row>
    <row r="5605" spans="52:52" x14ac:dyDescent="0.25">
      <c r="AZ5605" s="9">
        <v>2.556213017751479</v>
      </c>
    </row>
    <row r="5606" spans="52:52" x14ac:dyDescent="0.25">
      <c r="AZ5606" s="9">
        <v>0.18934911242603542</v>
      </c>
    </row>
    <row r="5607" spans="52:52" x14ac:dyDescent="0.25">
      <c r="AZ5607" s="9">
        <v>4.4733727810650885</v>
      </c>
    </row>
    <row r="5608" spans="52:52" x14ac:dyDescent="0.25">
      <c r="AZ5608" s="9">
        <v>1.6804733727810648</v>
      </c>
    </row>
    <row r="5609" spans="52:52" x14ac:dyDescent="0.25">
      <c r="AZ5609" s="9">
        <v>4.5207100591715967</v>
      </c>
    </row>
    <row r="5610" spans="52:52" x14ac:dyDescent="0.25">
      <c r="AZ5610" s="9">
        <v>3.9053254437869818</v>
      </c>
    </row>
    <row r="5611" spans="52:52" x14ac:dyDescent="0.25">
      <c r="AZ5611" s="9">
        <v>4.2366863905325438</v>
      </c>
    </row>
    <row r="5612" spans="52:52" x14ac:dyDescent="0.25">
      <c r="AZ5612" s="9">
        <v>3.8343195266272181</v>
      </c>
    </row>
    <row r="5613" spans="52:52" x14ac:dyDescent="0.25">
      <c r="AZ5613" s="9">
        <v>5.0887573964497044</v>
      </c>
    </row>
    <row r="5614" spans="52:52" x14ac:dyDescent="0.25">
      <c r="AZ5614" s="9">
        <v>3.5739644970414197</v>
      </c>
    </row>
    <row r="5615" spans="52:52" x14ac:dyDescent="0.25">
      <c r="AZ5615" s="9">
        <v>3.2899408284023663</v>
      </c>
    </row>
    <row r="5616" spans="52:52" x14ac:dyDescent="0.25">
      <c r="AZ5616" s="9">
        <v>4.165680473372781</v>
      </c>
    </row>
    <row r="5617" spans="52:52" x14ac:dyDescent="0.25">
      <c r="AZ5617" s="9">
        <v>2.556213017751479</v>
      </c>
    </row>
    <row r="5618" spans="52:52" x14ac:dyDescent="0.25">
      <c r="AZ5618" s="9">
        <v>0.18934911242603542</v>
      </c>
    </row>
    <row r="5619" spans="52:52" x14ac:dyDescent="0.25">
      <c r="AZ5619" s="9">
        <v>4.4733727810650885</v>
      </c>
    </row>
    <row r="5620" spans="52:52" x14ac:dyDescent="0.25">
      <c r="AZ5620" s="9">
        <v>1.6804733727810648</v>
      </c>
    </row>
    <row r="5621" spans="52:52" x14ac:dyDescent="0.25">
      <c r="AZ5621" s="9">
        <v>4.5207100591715967</v>
      </c>
    </row>
    <row r="5622" spans="52:52" x14ac:dyDescent="0.25">
      <c r="AZ5622" s="9">
        <v>3.9053254437869818</v>
      </c>
    </row>
    <row r="5623" spans="52:52" x14ac:dyDescent="0.25">
      <c r="AZ5623" s="9">
        <v>4.2366863905325438</v>
      </c>
    </row>
    <row r="5624" spans="52:52" x14ac:dyDescent="0.25">
      <c r="AZ5624" s="9">
        <v>3.8343195266272181</v>
      </c>
    </row>
    <row r="5625" spans="52:52" x14ac:dyDescent="0.25">
      <c r="AZ5625" s="9">
        <v>5.0887573964497044</v>
      </c>
    </row>
    <row r="5626" spans="52:52" x14ac:dyDescent="0.25">
      <c r="AZ5626" s="9">
        <v>3.5739644970414197</v>
      </c>
    </row>
    <row r="5627" spans="52:52" x14ac:dyDescent="0.25">
      <c r="AZ5627" s="9">
        <v>3.2899408284023663</v>
      </c>
    </row>
    <row r="5628" spans="52:52" x14ac:dyDescent="0.25">
      <c r="AZ5628" s="9">
        <v>4.165680473372781</v>
      </c>
    </row>
    <row r="5629" spans="52:52" x14ac:dyDescent="0.25">
      <c r="AZ5629" s="9">
        <v>2.556213017751479</v>
      </c>
    </row>
    <row r="5630" spans="52:52" x14ac:dyDescent="0.25">
      <c r="AZ5630" s="9">
        <v>0.18934911242603542</v>
      </c>
    </row>
    <row r="5631" spans="52:52" x14ac:dyDescent="0.25">
      <c r="AZ5631" s="9">
        <v>4.4733727810650885</v>
      </c>
    </row>
    <row r="5632" spans="52:52" x14ac:dyDescent="0.25">
      <c r="AZ5632" s="9">
        <v>1.6804733727810648</v>
      </c>
    </row>
    <row r="5633" spans="52:52" x14ac:dyDescent="0.25">
      <c r="AZ5633" s="9">
        <v>4.5207100591715967</v>
      </c>
    </row>
    <row r="5634" spans="52:52" x14ac:dyDescent="0.25">
      <c r="AZ5634" s="9">
        <v>3.9053254437869818</v>
      </c>
    </row>
    <row r="5635" spans="52:52" x14ac:dyDescent="0.25">
      <c r="AZ5635" s="9">
        <v>4.2366863905325438</v>
      </c>
    </row>
    <row r="5636" spans="52:52" x14ac:dyDescent="0.25">
      <c r="AZ5636" s="9">
        <v>3.8343195266272181</v>
      </c>
    </row>
    <row r="5637" spans="52:52" x14ac:dyDescent="0.25">
      <c r="AZ5637" s="9">
        <v>5.0887573964497044</v>
      </c>
    </row>
    <row r="5638" spans="52:52" x14ac:dyDescent="0.25">
      <c r="AZ5638" s="9">
        <v>3.5739644970414197</v>
      </c>
    </row>
    <row r="5639" spans="52:52" x14ac:dyDescent="0.25">
      <c r="AZ5639" s="9">
        <v>3.2899408284023663</v>
      </c>
    </row>
    <row r="5640" spans="52:52" x14ac:dyDescent="0.25">
      <c r="AZ5640" s="9">
        <v>4.165680473372781</v>
      </c>
    </row>
    <row r="5641" spans="52:52" x14ac:dyDescent="0.25">
      <c r="AZ5641" s="9">
        <v>2.556213017751479</v>
      </c>
    </row>
    <row r="5642" spans="52:52" x14ac:dyDescent="0.25">
      <c r="AZ5642" s="9">
        <v>0.18934911242603542</v>
      </c>
    </row>
    <row r="5643" spans="52:52" x14ac:dyDescent="0.25">
      <c r="AZ5643" s="9">
        <v>4.4733727810650885</v>
      </c>
    </row>
    <row r="5644" spans="52:52" x14ac:dyDescent="0.25">
      <c r="AZ5644" s="9">
        <v>1.6804733727810648</v>
      </c>
    </row>
    <row r="5645" spans="52:52" x14ac:dyDescent="0.25">
      <c r="AZ5645" s="9">
        <v>4.5207100591715967</v>
      </c>
    </row>
    <row r="5646" spans="52:52" x14ac:dyDescent="0.25">
      <c r="AZ5646" s="9">
        <v>3.9053254437869818</v>
      </c>
    </row>
    <row r="5647" spans="52:52" x14ac:dyDescent="0.25">
      <c r="AZ5647" s="9">
        <v>4.2366863905325438</v>
      </c>
    </row>
    <row r="5648" spans="52:52" x14ac:dyDescent="0.25">
      <c r="AZ5648" s="9">
        <v>3.8343195266272181</v>
      </c>
    </row>
    <row r="5649" spans="52:52" x14ac:dyDescent="0.25">
      <c r="AZ5649" s="9">
        <v>5.0887573964497044</v>
      </c>
    </row>
    <row r="5650" spans="52:52" x14ac:dyDescent="0.25">
      <c r="AZ5650" s="9">
        <v>3.5739644970414197</v>
      </c>
    </row>
    <row r="5651" spans="52:52" x14ac:dyDescent="0.25">
      <c r="AZ5651" s="9">
        <v>3.2899408284023663</v>
      </c>
    </row>
    <row r="5652" spans="52:52" x14ac:dyDescent="0.25">
      <c r="AZ5652" s="9">
        <v>4.165680473372781</v>
      </c>
    </row>
    <row r="5653" spans="52:52" x14ac:dyDescent="0.25">
      <c r="AZ5653" s="9">
        <v>2.556213017751479</v>
      </c>
    </row>
    <row r="5654" spans="52:52" x14ac:dyDescent="0.25">
      <c r="AZ5654" s="9">
        <v>0.18934911242603542</v>
      </c>
    </row>
    <row r="5655" spans="52:52" x14ac:dyDescent="0.25">
      <c r="AZ5655" s="9">
        <v>4.4733727810650885</v>
      </c>
    </row>
    <row r="5656" spans="52:52" x14ac:dyDescent="0.25">
      <c r="AZ5656" s="9">
        <v>1.6804733727810648</v>
      </c>
    </row>
    <row r="5657" spans="52:52" x14ac:dyDescent="0.25">
      <c r="AZ5657" s="9">
        <v>4.5207100591715967</v>
      </c>
    </row>
    <row r="5658" spans="52:52" x14ac:dyDescent="0.25">
      <c r="AZ5658" s="9">
        <v>3.9053254437869818</v>
      </c>
    </row>
    <row r="5659" spans="52:52" x14ac:dyDescent="0.25">
      <c r="AZ5659" s="9">
        <v>4.2366863905325438</v>
      </c>
    </row>
    <row r="5660" spans="52:52" x14ac:dyDescent="0.25">
      <c r="AZ5660" s="9">
        <v>3.8343195266272181</v>
      </c>
    </row>
    <row r="5661" spans="52:52" x14ac:dyDescent="0.25">
      <c r="AZ5661" s="9">
        <v>5.0887573964497044</v>
      </c>
    </row>
    <row r="5662" spans="52:52" x14ac:dyDescent="0.25">
      <c r="AZ5662" s="9">
        <v>3.5739644970414197</v>
      </c>
    </row>
    <row r="5663" spans="52:52" x14ac:dyDescent="0.25">
      <c r="AZ5663" s="9">
        <v>3.2899408284023663</v>
      </c>
    </row>
    <row r="5664" spans="52:52" x14ac:dyDescent="0.25">
      <c r="AZ5664" s="9">
        <v>4.165680473372781</v>
      </c>
    </row>
    <row r="5665" spans="52:52" x14ac:dyDescent="0.25">
      <c r="AZ5665" s="9">
        <v>2.556213017751479</v>
      </c>
    </row>
    <row r="5666" spans="52:52" x14ac:dyDescent="0.25">
      <c r="AZ5666" s="9">
        <v>0.18934911242603542</v>
      </c>
    </row>
    <row r="5667" spans="52:52" x14ac:dyDescent="0.25">
      <c r="AZ5667" s="9">
        <v>4.4733727810650885</v>
      </c>
    </row>
    <row r="5668" spans="52:52" x14ac:dyDescent="0.25">
      <c r="AZ5668" s="9">
        <v>1.6804733727810648</v>
      </c>
    </row>
    <row r="5669" spans="52:52" x14ac:dyDescent="0.25">
      <c r="AZ5669" s="9">
        <v>4.5207100591715967</v>
      </c>
    </row>
    <row r="5670" spans="52:52" x14ac:dyDescent="0.25">
      <c r="AZ5670" s="9">
        <v>3.9053254437869818</v>
      </c>
    </row>
    <row r="5671" spans="52:52" x14ac:dyDescent="0.25">
      <c r="AZ5671" s="9">
        <v>4.2366863905325438</v>
      </c>
    </row>
    <row r="5672" spans="52:52" x14ac:dyDescent="0.25">
      <c r="AZ5672" s="9">
        <v>3.8343195266272181</v>
      </c>
    </row>
    <row r="5673" spans="52:52" x14ac:dyDescent="0.25">
      <c r="AZ5673" s="9">
        <v>5.0887573964497044</v>
      </c>
    </row>
    <row r="5674" spans="52:52" x14ac:dyDescent="0.25">
      <c r="AZ5674" s="9">
        <v>3.5739644970414197</v>
      </c>
    </row>
    <row r="5675" spans="52:52" x14ac:dyDescent="0.25">
      <c r="AZ5675" s="9">
        <v>3.2899408284023663</v>
      </c>
    </row>
    <row r="5676" spans="52:52" x14ac:dyDescent="0.25">
      <c r="AZ5676" s="9">
        <v>4.165680473372781</v>
      </c>
    </row>
    <row r="5677" spans="52:52" x14ac:dyDescent="0.25">
      <c r="AZ5677" s="9">
        <v>2.556213017751479</v>
      </c>
    </row>
    <row r="5678" spans="52:52" x14ac:dyDescent="0.25">
      <c r="AZ5678" s="9">
        <v>0.18934911242603542</v>
      </c>
    </row>
    <row r="5679" spans="52:52" x14ac:dyDescent="0.25">
      <c r="AZ5679" s="9">
        <v>4.4733727810650885</v>
      </c>
    </row>
    <row r="5680" spans="52:52" x14ac:dyDescent="0.25">
      <c r="AZ5680" s="9">
        <v>1.6804733727810648</v>
      </c>
    </row>
    <row r="5681" spans="52:52" x14ac:dyDescent="0.25">
      <c r="AZ5681" s="9">
        <v>4.5207100591715967</v>
      </c>
    </row>
    <row r="5682" spans="52:52" x14ac:dyDescent="0.25">
      <c r="AZ5682" s="9">
        <v>3.9053254437869818</v>
      </c>
    </row>
    <row r="5683" spans="52:52" x14ac:dyDescent="0.25">
      <c r="AZ5683" s="9">
        <v>4.2366863905325438</v>
      </c>
    </row>
    <row r="5684" spans="52:52" x14ac:dyDescent="0.25">
      <c r="AZ5684" s="9">
        <v>3.8343195266272181</v>
      </c>
    </row>
    <row r="5685" spans="52:52" x14ac:dyDescent="0.25">
      <c r="AZ5685" s="9">
        <v>5.0887573964497044</v>
      </c>
    </row>
    <row r="5686" spans="52:52" x14ac:dyDescent="0.25">
      <c r="AZ5686" s="9">
        <v>3.5739644970414197</v>
      </c>
    </row>
    <row r="5687" spans="52:52" x14ac:dyDescent="0.25">
      <c r="AZ5687" s="9">
        <v>3.2899408284023663</v>
      </c>
    </row>
    <row r="5688" spans="52:52" x14ac:dyDescent="0.25">
      <c r="AZ5688" s="9">
        <v>4.165680473372781</v>
      </c>
    </row>
    <row r="5689" spans="52:52" x14ac:dyDescent="0.25">
      <c r="AZ5689" s="9">
        <v>2.556213017751479</v>
      </c>
    </row>
    <row r="5690" spans="52:52" x14ac:dyDescent="0.25">
      <c r="AZ5690" s="9">
        <v>0.18934911242603542</v>
      </c>
    </row>
    <row r="5691" spans="52:52" x14ac:dyDescent="0.25">
      <c r="AZ5691" s="9">
        <v>4.4733727810650885</v>
      </c>
    </row>
    <row r="5692" spans="52:52" x14ac:dyDescent="0.25">
      <c r="AZ5692" s="9">
        <v>1.6804733727810648</v>
      </c>
    </row>
    <row r="5693" spans="52:52" x14ac:dyDescent="0.25">
      <c r="AZ5693" s="9">
        <v>4.5207100591715967</v>
      </c>
    </row>
    <row r="5694" spans="52:52" x14ac:dyDescent="0.25">
      <c r="AZ5694" s="9">
        <v>3.9053254437869818</v>
      </c>
    </row>
    <row r="5695" spans="52:52" x14ac:dyDescent="0.25">
      <c r="AZ5695" s="9">
        <v>4.2366863905325438</v>
      </c>
    </row>
    <row r="5696" spans="52:52" x14ac:dyDescent="0.25">
      <c r="AZ5696" s="9">
        <v>3.8343195266272181</v>
      </c>
    </row>
    <row r="5697" spans="52:52" x14ac:dyDescent="0.25">
      <c r="AZ5697" s="9">
        <v>5.0887573964497044</v>
      </c>
    </row>
    <row r="5698" spans="52:52" x14ac:dyDescent="0.25">
      <c r="AZ5698" s="9">
        <v>3.5739644970414197</v>
      </c>
    </row>
    <row r="5699" spans="52:52" x14ac:dyDescent="0.25">
      <c r="AZ5699" s="9">
        <v>3.2899408284023663</v>
      </c>
    </row>
    <row r="5700" spans="52:52" x14ac:dyDescent="0.25">
      <c r="AZ5700" s="9">
        <v>4.165680473372781</v>
      </c>
    </row>
    <row r="5701" spans="52:52" x14ac:dyDescent="0.25">
      <c r="AZ5701" s="9">
        <v>2.556213017751479</v>
      </c>
    </row>
    <row r="5702" spans="52:52" x14ac:dyDescent="0.25">
      <c r="AZ5702" s="9">
        <v>0.18934911242603542</v>
      </c>
    </row>
    <row r="5703" spans="52:52" x14ac:dyDescent="0.25">
      <c r="AZ5703" s="9">
        <v>4.4733727810650885</v>
      </c>
    </row>
    <row r="5704" spans="52:52" x14ac:dyDescent="0.25">
      <c r="AZ5704" s="9">
        <v>1.6804733727810648</v>
      </c>
    </row>
    <row r="5705" spans="52:52" x14ac:dyDescent="0.25">
      <c r="AZ5705" s="9">
        <v>4.5207100591715967</v>
      </c>
    </row>
    <row r="5706" spans="52:52" x14ac:dyDescent="0.25">
      <c r="AZ5706" s="9">
        <v>3.9053254437869818</v>
      </c>
    </row>
    <row r="5707" spans="52:52" x14ac:dyDescent="0.25">
      <c r="AZ5707" s="9">
        <v>4.2366863905325438</v>
      </c>
    </row>
    <row r="5708" spans="52:52" x14ac:dyDescent="0.25">
      <c r="AZ5708" s="9">
        <v>3.8343195266272181</v>
      </c>
    </row>
    <row r="5709" spans="52:52" x14ac:dyDescent="0.25">
      <c r="AZ5709" s="9">
        <v>5.0887573964497044</v>
      </c>
    </row>
    <row r="5710" spans="52:52" x14ac:dyDescent="0.25">
      <c r="AZ5710" s="9">
        <v>3.5739644970414197</v>
      </c>
    </row>
    <row r="5711" spans="52:52" x14ac:dyDescent="0.25">
      <c r="AZ5711" s="9">
        <v>3.2899408284023663</v>
      </c>
    </row>
    <row r="5712" spans="52:52" x14ac:dyDescent="0.25">
      <c r="AZ5712" s="9">
        <v>4.165680473372781</v>
      </c>
    </row>
    <row r="5713" spans="52:52" x14ac:dyDescent="0.25">
      <c r="AZ5713" s="9">
        <v>2.556213017751479</v>
      </c>
    </row>
    <row r="5714" spans="52:52" x14ac:dyDescent="0.25">
      <c r="AZ5714" s="9">
        <v>0.18934911242603542</v>
      </c>
    </row>
    <row r="5715" spans="52:52" x14ac:dyDescent="0.25">
      <c r="AZ5715" s="9">
        <v>4.4733727810650885</v>
      </c>
    </row>
    <row r="5716" spans="52:52" x14ac:dyDescent="0.25">
      <c r="AZ5716" s="9">
        <v>1.6804733727810648</v>
      </c>
    </row>
    <row r="5717" spans="52:52" x14ac:dyDescent="0.25">
      <c r="AZ5717" s="9">
        <v>4.5207100591715967</v>
      </c>
    </row>
    <row r="5718" spans="52:52" x14ac:dyDescent="0.25">
      <c r="AZ5718" s="9">
        <v>3.9053254437869818</v>
      </c>
    </row>
    <row r="5719" spans="52:52" x14ac:dyDescent="0.25">
      <c r="AZ5719" s="9">
        <v>4.2366863905325438</v>
      </c>
    </row>
    <row r="5720" spans="52:52" x14ac:dyDescent="0.25">
      <c r="AZ5720" s="9">
        <v>3.8343195266272181</v>
      </c>
    </row>
    <row r="5721" spans="52:52" x14ac:dyDescent="0.25">
      <c r="AZ5721" s="9">
        <v>5.0887573964497044</v>
      </c>
    </row>
    <row r="5722" spans="52:52" x14ac:dyDescent="0.25">
      <c r="AZ5722" s="9">
        <v>3.5739644970414197</v>
      </c>
    </row>
    <row r="5723" spans="52:52" x14ac:dyDescent="0.25">
      <c r="AZ5723" s="9">
        <v>3.2899408284023663</v>
      </c>
    </row>
    <row r="5724" spans="52:52" x14ac:dyDescent="0.25">
      <c r="AZ5724" s="9">
        <v>4.165680473372781</v>
      </c>
    </row>
    <row r="5725" spans="52:52" x14ac:dyDescent="0.25">
      <c r="AZ5725" s="9">
        <v>2.556213017751479</v>
      </c>
    </row>
    <row r="5726" spans="52:52" x14ac:dyDescent="0.25">
      <c r="AZ5726" s="9">
        <v>0.18934911242603542</v>
      </c>
    </row>
    <row r="5727" spans="52:52" x14ac:dyDescent="0.25">
      <c r="AZ5727" s="9">
        <v>4.4733727810650885</v>
      </c>
    </row>
    <row r="5728" spans="52:52" x14ac:dyDescent="0.25">
      <c r="AZ5728" s="9">
        <v>1.6804733727810648</v>
      </c>
    </row>
    <row r="5729" spans="52:52" x14ac:dyDescent="0.25">
      <c r="AZ5729" s="9">
        <v>4.5207100591715967</v>
      </c>
    </row>
    <row r="5730" spans="52:52" x14ac:dyDescent="0.25">
      <c r="AZ5730" s="9">
        <v>3.9053254437869818</v>
      </c>
    </row>
    <row r="5731" spans="52:52" x14ac:dyDescent="0.25">
      <c r="AZ5731" s="9">
        <v>4.2366863905325438</v>
      </c>
    </row>
    <row r="5732" spans="52:52" x14ac:dyDescent="0.25">
      <c r="AZ5732" s="9">
        <v>3.8343195266272181</v>
      </c>
    </row>
    <row r="5733" spans="52:52" x14ac:dyDescent="0.25">
      <c r="AZ5733" s="9">
        <v>5.0887573964497044</v>
      </c>
    </row>
    <row r="5734" spans="52:52" x14ac:dyDescent="0.25">
      <c r="AZ5734" s="9">
        <v>3.5739644970414197</v>
      </c>
    </row>
    <row r="5735" spans="52:52" x14ac:dyDescent="0.25">
      <c r="AZ5735" s="9">
        <v>3.2899408284023663</v>
      </c>
    </row>
    <row r="5736" spans="52:52" x14ac:dyDescent="0.25">
      <c r="AZ5736" s="9">
        <v>4.165680473372781</v>
      </c>
    </row>
    <row r="5737" spans="52:52" x14ac:dyDescent="0.25">
      <c r="AZ5737" s="9">
        <v>2.556213017751479</v>
      </c>
    </row>
    <row r="5738" spans="52:52" x14ac:dyDescent="0.25">
      <c r="AZ5738" s="9">
        <v>0.18934911242603542</v>
      </c>
    </row>
    <row r="5739" spans="52:52" x14ac:dyDescent="0.25">
      <c r="AZ5739" s="9">
        <v>4.4733727810650885</v>
      </c>
    </row>
    <row r="5740" spans="52:52" x14ac:dyDescent="0.25">
      <c r="AZ5740" s="9">
        <v>1.6804733727810648</v>
      </c>
    </row>
    <row r="5741" spans="52:52" x14ac:dyDescent="0.25">
      <c r="AZ5741" s="9">
        <v>4.5207100591715967</v>
      </c>
    </row>
    <row r="5742" spans="52:52" x14ac:dyDescent="0.25">
      <c r="AZ5742" s="9">
        <v>3.9053254437869818</v>
      </c>
    </row>
    <row r="5743" spans="52:52" x14ac:dyDescent="0.25">
      <c r="AZ5743" s="9">
        <v>4.2366863905325438</v>
      </c>
    </row>
    <row r="5744" spans="52:52" x14ac:dyDescent="0.25">
      <c r="AZ5744" s="9">
        <v>3.8343195266272181</v>
      </c>
    </row>
    <row r="5745" spans="52:52" x14ac:dyDescent="0.25">
      <c r="AZ5745" s="9">
        <v>5.0887573964497044</v>
      </c>
    </row>
    <row r="5746" spans="52:52" x14ac:dyDescent="0.25">
      <c r="AZ5746" s="9">
        <v>3.5739644970414197</v>
      </c>
    </row>
    <row r="5747" spans="52:52" x14ac:dyDescent="0.25">
      <c r="AZ5747" s="9">
        <v>3.2899408284023663</v>
      </c>
    </row>
    <row r="5748" spans="52:52" x14ac:dyDescent="0.25">
      <c r="AZ5748" s="9">
        <v>4.165680473372781</v>
      </c>
    </row>
    <row r="5749" spans="52:52" x14ac:dyDescent="0.25">
      <c r="AZ5749" s="9">
        <v>2.556213017751479</v>
      </c>
    </row>
    <row r="5750" spans="52:52" x14ac:dyDescent="0.25">
      <c r="AZ5750" s="9">
        <v>0.18934911242603542</v>
      </c>
    </row>
    <row r="5751" spans="52:52" x14ac:dyDescent="0.25">
      <c r="AZ5751" s="9">
        <v>4.4733727810650885</v>
      </c>
    </row>
    <row r="5752" spans="52:52" x14ac:dyDescent="0.25">
      <c r="AZ5752" s="9">
        <v>1.6804733727810648</v>
      </c>
    </row>
    <row r="5753" spans="52:52" x14ac:dyDescent="0.25">
      <c r="AZ5753" s="9">
        <v>4.5207100591715967</v>
      </c>
    </row>
    <row r="5754" spans="52:52" x14ac:dyDescent="0.25">
      <c r="AZ5754" s="9">
        <v>3.9053254437869818</v>
      </c>
    </row>
    <row r="5755" spans="52:52" x14ac:dyDescent="0.25">
      <c r="AZ5755" s="9">
        <v>4.2366863905325438</v>
      </c>
    </row>
    <row r="5756" spans="52:52" x14ac:dyDescent="0.25">
      <c r="AZ5756" s="9">
        <v>3.8343195266272181</v>
      </c>
    </row>
    <row r="5757" spans="52:52" x14ac:dyDescent="0.25">
      <c r="AZ5757" s="9">
        <v>5.0887573964497044</v>
      </c>
    </row>
    <row r="5758" spans="52:52" x14ac:dyDescent="0.25">
      <c r="AZ5758" s="9">
        <v>3.5739644970414197</v>
      </c>
    </row>
    <row r="5759" spans="52:52" x14ac:dyDescent="0.25">
      <c r="AZ5759" s="9">
        <v>3.2899408284023663</v>
      </c>
    </row>
    <row r="5760" spans="52:52" x14ac:dyDescent="0.25">
      <c r="AZ5760" s="9">
        <v>4.165680473372781</v>
      </c>
    </row>
    <row r="5761" spans="52:52" x14ac:dyDescent="0.25">
      <c r="AZ5761" s="9">
        <v>2.556213017751479</v>
      </c>
    </row>
    <row r="5762" spans="52:52" x14ac:dyDescent="0.25">
      <c r="AZ5762" s="9">
        <v>0.18934911242603542</v>
      </c>
    </row>
    <row r="5763" spans="52:52" x14ac:dyDescent="0.25">
      <c r="AZ5763" s="9">
        <v>4.4733727810650885</v>
      </c>
    </row>
    <row r="5764" spans="52:52" x14ac:dyDescent="0.25">
      <c r="AZ5764" s="9">
        <v>1.6804733727810648</v>
      </c>
    </row>
    <row r="5765" spans="52:52" x14ac:dyDescent="0.25">
      <c r="AZ5765" s="9">
        <v>4.5207100591715967</v>
      </c>
    </row>
    <row r="5766" spans="52:52" x14ac:dyDescent="0.25">
      <c r="AZ5766" s="9">
        <v>3.9053254437869818</v>
      </c>
    </row>
    <row r="5767" spans="52:52" x14ac:dyDescent="0.25">
      <c r="AZ5767" s="9">
        <v>4.2366863905325438</v>
      </c>
    </row>
    <row r="5768" spans="52:52" x14ac:dyDescent="0.25">
      <c r="AZ5768" s="9">
        <v>3.8343195266272181</v>
      </c>
    </row>
    <row r="5769" spans="52:52" x14ac:dyDescent="0.25">
      <c r="AZ5769" s="9">
        <v>5.0887573964497044</v>
      </c>
    </row>
    <row r="5770" spans="52:52" x14ac:dyDescent="0.25">
      <c r="AZ5770" s="9">
        <v>3.5739644970414197</v>
      </c>
    </row>
    <row r="5771" spans="52:52" x14ac:dyDescent="0.25">
      <c r="AZ5771" s="9">
        <v>3.2899408284023663</v>
      </c>
    </row>
    <row r="5772" spans="52:52" x14ac:dyDescent="0.25">
      <c r="AZ5772" s="9">
        <v>4.165680473372781</v>
      </c>
    </row>
    <row r="5773" spans="52:52" x14ac:dyDescent="0.25">
      <c r="AZ5773" s="9">
        <v>2.556213017751479</v>
      </c>
    </row>
    <row r="5774" spans="52:52" x14ac:dyDescent="0.25">
      <c r="AZ5774" s="9">
        <v>0.18934911242603542</v>
      </c>
    </row>
    <row r="5775" spans="52:52" x14ac:dyDescent="0.25">
      <c r="AZ5775" s="9">
        <v>4.4733727810650885</v>
      </c>
    </row>
    <row r="5776" spans="52:52" x14ac:dyDescent="0.25">
      <c r="AZ5776" s="9">
        <v>1.6804733727810648</v>
      </c>
    </row>
    <row r="5777" spans="52:52" x14ac:dyDescent="0.25">
      <c r="AZ5777" s="9">
        <v>4.5207100591715967</v>
      </c>
    </row>
    <row r="5778" spans="52:52" x14ac:dyDescent="0.25">
      <c r="AZ5778" s="9">
        <v>3.9053254437869818</v>
      </c>
    </row>
    <row r="5779" spans="52:52" x14ac:dyDescent="0.25">
      <c r="AZ5779" s="9">
        <v>4.2366863905325438</v>
      </c>
    </row>
    <row r="5780" spans="52:52" x14ac:dyDescent="0.25">
      <c r="AZ5780" s="9">
        <v>3.8343195266272181</v>
      </c>
    </row>
    <row r="5781" spans="52:52" x14ac:dyDescent="0.25">
      <c r="AZ5781" s="9">
        <v>5.0887573964497044</v>
      </c>
    </row>
    <row r="5782" spans="52:52" x14ac:dyDescent="0.25">
      <c r="AZ5782" s="9">
        <v>3.5739644970414197</v>
      </c>
    </row>
    <row r="5783" spans="52:52" x14ac:dyDescent="0.25">
      <c r="AZ5783" s="9">
        <v>3.2899408284023663</v>
      </c>
    </row>
    <row r="5784" spans="52:52" x14ac:dyDescent="0.25">
      <c r="AZ5784" s="9">
        <v>4.165680473372781</v>
      </c>
    </row>
    <row r="5785" spans="52:52" x14ac:dyDescent="0.25">
      <c r="AZ5785" s="9">
        <v>2.556213017751479</v>
      </c>
    </row>
    <row r="5786" spans="52:52" x14ac:dyDescent="0.25">
      <c r="AZ5786" s="9">
        <v>0.18934911242603542</v>
      </c>
    </row>
    <row r="5787" spans="52:52" x14ac:dyDescent="0.25">
      <c r="AZ5787" s="9">
        <v>4.4733727810650885</v>
      </c>
    </row>
    <row r="5788" spans="52:52" x14ac:dyDescent="0.25">
      <c r="AZ5788" s="9">
        <v>1.6804733727810648</v>
      </c>
    </row>
    <row r="5789" spans="52:52" x14ac:dyDescent="0.25">
      <c r="AZ5789" s="9">
        <v>4.5207100591715967</v>
      </c>
    </row>
    <row r="5790" spans="52:52" x14ac:dyDescent="0.25">
      <c r="AZ5790" s="9">
        <v>3.9053254437869818</v>
      </c>
    </row>
    <row r="5791" spans="52:52" x14ac:dyDescent="0.25">
      <c r="AZ5791" s="9">
        <v>4.2366863905325438</v>
      </c>
    </row>
    <row r="5792" spans="52:52" x14ac:dyDescent="0.25">
      <c r="AZ5792" s="9">
        <v>3.8343195266272181</v>
      </c>
    </row>
    <row r="5793" spans="52:52" x14ac:dyDescent="0.25">
      <c r="AZ5793" s="9">
        <v>5.0887573964497044</v>
      </c>
    </row>
    <row r="5794" spans="52:52" x14ac:dyDescent="0.25">
      <c r="AZ5794" s="9">
        <v>3.5739644970414197</v>
      </c>
    </row>
    <row r="5795" spans="52:52" x14ac:dyDescent="0.25">
      <c r="AZ5795" s="9">
        <v>3.2899408284023663</v>
      </c>
    </row>
    <row r="5796" spans="52:52" x14ac:dyDescent="0.25">
      <c r="AZ5796" s="9">
        <v>4.165680473372781</v>
      </c>
    </row>
    <row r="5797" spans="52:52" x14ac:dyDescent="0.25">
      <c r="AZ5797" s="9">
        <v>2.556213017751479</v>
      </c>
    </row>
    <row r="5798" spans="52:52" x14ac:dyDescent="0.25">
      <c r="AZ5798" s="9">
        <v>0.18934911242603542</v>
      </c>
    </row>
    <row r="5799" spans="52:52" x14ac:dyDescent="0.25">
      <c r="AZ5799" s="9">
        <v>4.4733727810650885</v>
      </c>
    </row>
    <row r="5800" spans="52:52" x14ac:dyDescent="0.25">
      <c r="AZ5800" s="9">
        <v>1.6804733727810648</v>
      </c>
    </row>
    <row r="5801" spans="52:52" x14ac:dyDescent="0.25">
      <c r="AZ5801" s="9">
        <v>4.5207100591715967</v>
      </c>
    </row>
    <row r="5802" spans="52:52" x14ac:dyDescent="0.25">
      <c r="AZ5802" s="9">
        <v>3.9053254437869818</v>
      </c>
    </row>
    <row r="5803" spans="52:52" x14ac:dyDescent="0.25">
      <c r="AZ5803" s="9">
        <v>4.2366863905325438</v>
      </c>
    </row>
    <row r="5804" spans="52:52" x14ac:dyDescent="0.25">
      <c r="AZ5804" s="9">
        <v>3.8343195266272181</v>
      </c>
    </row>
    <row r="5805" spans="52:52" x14ac:dyDescent="0.25">
      <c r="AZ5805" s="9">
        <v>5.0887573964497044</v>
      </c>
    </row>
    <row r="5806" spans="52:52" x14ac:dyDescent="0.25">
      <c r="AZ5806" s="9">
        <v>3.5739644970414197</v>
      </c>
    </row>
    <row r="5807" spans="52:52" x14ac:dyDescent="0.25">
      <c r="AZ5807" s="9">
        <v>3.2899408284023663</v>
      </c>
    </row>
    <row r="5808" spans="52:52" x14ac:dyDescent="0.25">
      <c r="AZ5808" s="9">
        <v>4.165680473372781</v>
      </c>
    </row>
    <row r="5809" spans="52:52" x14ac:dyDescent="0.25">
      <c r="AZ5809" s="9">
        <v>2.556213017751479</v>
      </c>
    </row>
    <row r="5810" spans="52:52" x14ac:dyDescent="0.25">
      <c r="AZ5810" s="9">
        <v>0.18934911242603542</v>
      </c>
    </row>
    <row r="5811" spans="52:52" x14ac:dyDescent="0.25">
      <c r="AZ5811" s="9">
        <v>4.4733727810650885</v>
      </c>
    </row>
    <row r="5812" spans="52:52" x14ac:dyDescent="0.25">
      <c r="AZ5812" s="9">
        <v>1.6804733727810648</v>
      </c>
    </row>
    <row r="5813" spans="52:52" x14ac:dyDescent="0.25">
      <c r="AZ5813" s="9">
        <v>4.5207100591715967</v>
      </c>
    </row>
    <row r="5814" spans="52:52" x14ac:dyDescent="0.25">
      <c r="AZ5814" s="9">
        <v>3.9053254437869818</v>
      </c>
    </row>
    <row r="5815" spans="52:52" x14ac:dyDescent="0.25">
      <c r="AZ5815" s="9">
        <v>4.2366863905325438</v>
      </c>
    </row>
    <row r="5816" spans="52:52" x14ac:dyDescent="0.25">
      <c r="AZ5816" s="9">
        <v>3.8343195266272181</v>
      </c>
    </row>
    <row r="5817" spans="52:52" x14ac:dyDescent="0.25">
      <c r="AZ5817" s="9">
        <v>5.0887573964497044</v>
      </c>
    </row>
    <row r="5818" spans="52:52" x14ac:dyDescent="0.25">
      <c r="AZ5818" s="9">
        <v>3.5739644970414197</v>
      </c>
    </row>
    <row r="5819" spans="52:52" x14ac:dyDescent="0.25">
      <c r="AZ5819" s="9">
        <v>3.2899408284023663</v>
      </c>
    </row>
    <row r="5820" spans="52:52" x14ac:dyDescent="0.25">
      <c r="AZ5820" s="9">
        <v>4.165680473372781</v>
      </c>
    </row>
    <row r="5821" spans="52:52" x14ac:dyDescent="0.25">
      <c r="AZ5821" s="9">
        <v>2.556213017751479</v>
      </c>
    </row>
    <row r="5822" spans="52:52" x14ac:dyDescent="0.25">
      <c r="AZ5822" s="9">
        <v>0.18934911242603542</v>
      </c>
    </row>
    <row r="5823" spans="52:52" x14ac:dyDescent="0.25">
      <c r="AZ5823" s="9">
        <v>4.4733727810650885</v>
      </c>
    </row>
    <row r="5824" spans="52:52" x14ac:dyDescent="0.25">
      <c r="AZ5824" s="9">
        <v>1.6804733727810648</v>
      </c>
    </row>
    <row r="5825" spans="52:52" x14ac:dyDescent="0.25">
      <c r="AZ5825" s="9">
        <v>4.5207100591715967</v>
      </c>
    </row>
    <row r="5826" spans="52:52" x14ac:dyDescent="0.25">
      <c r="AZ5826" s="9">
        <v>3.9053254437869818</v>
      </c>
    </row>
    <row r="5827" spans="52:52" x14ac:dyDescent="0.25">
      <c r="AZ5827" s="9">
        <v>4.2366863905325438</v>
      </c>
    </row>
    <row r="5828" spans="52:52" x14ac:dyDescent="0.25">
      <c r="AZ5828" s="9">
        <v>3.8343195266272181</v>
      </c>
    </row>
    <row r="5829" spans="52:52" x14ac:dyDescent="0.25">
      <c r="AZ5829" s="9">
        <v>5.0887573964497044</v>
      </c>
    </row>
    <row r="5830" spans="52:52" x14ac:dyDescent="0.25">
      <c r="AZ5830" s="9">
        <v>3.5739644970414197</v>
      </c>
    </row>
    <row r="5831" spans="52:52" x14ac:dyDescent="0.25">
      <c r="AZ5831" s="9">
        <v>3.2899408284023663</v>
      </c>
    </row>
    <row r="5832" spans="52:52" x14ac:dyDescent="0.25">
      <c r="AZ5832" s="9">
        <v>4.165680473372781</v>
      </c>
    </row>
    <row r="5833" spans="52:52" x14ac:dyDescent="0.25">
      <c r="AZ5833" s="9">
        <v>2.556213017751479</v>
      </c>
    </row>
    <row r="5834" spans="52:52" x14ac:dyDescent="0.25">
      <c r="AZ5834" s="9">
        <v>0.18934911242603542</v>
      </c>
    </row>
    <row r="5835" spans="52:52" x14ac:dyDescent="0.25">
      <c r="AZ5835" s="9">
        <v>4.4733727810650885</v>
      </c>
    </row>
    <row r="5836" spans="52:52" x14ac:dyDescent="0.25">
      <c r="AZ5836" s="9">
        <v>1.6804733727810648</v>
      </c>
    </row>
    <row r="5837" spans="52:52" x14ac:dyDescent="0.25">
      <c r="AZ5837" s="9">
        <v>4.5207100591715967</v>
      </c>
    </row>
    <row r="5838" spans="52:52" x14ac:dyDescent="0.25">
      <c r="AZ5838" s="9">
        <v>3.9053254437869818</v>
      </c>
    </row>
    <row r="5839" spans="52:52" x14ac:dyDescent="0.25">
      <c r="AZ5839" s="9">
        <v>4.2366863905325438</v>
      </c>
    </row>
    <row r="5840" spans="52:52" x14ac:dyDescent="0.25">
      <c r="AZ5840" s="9">
        <v>3.8343195266272181</v>
      </c>
    </row>
    <row r="5841" spans="52:52" x14ac:dyDescent="0.25">
      <c r="AZ5841" s="9">
        <v>5.0887573964497044</v>
      </c>
    </row>
    <row r="5842" spans="52:52" x14ac:dyDescent="0.25">
      <c r="AZ5842" s="9">
        <v>3.5739644970414197</v>
      </c>
    </row>
    <row r="5843" spans="52:52" x14ac:dyDescent="0.25">
      <c r="AZ5843" s="9">
        <v>3.2899408284023663</v>
      </c>
    </row>
    <row r="5844" spans="52:52" x14ac:dyDescent="0.25">
      <c r="AZ5844" s="9">
        <v>4.165680473372781</v>
      </c>
    </row>
    <row r="5845" spans="52:52" x14ac:dyDescent="0.25">
      <c r="AZ5845" s="9">
        <v>2.556213017751479</v>
      </c>
    </row>
    <row r="5846" spans="52:52" x14ac:dyDescent="0.25">
      <c r="AZ5846" s="9">
        <v>0.18934911242603542</v>
      </c>
    </row>
    <row r="5847" spans="52:52" x14ac:dyDescent="0.25">
      <c r="AZ5847" s="9">
        <v>4.4733727810650885</v>
      </c>
    </row>
    <row r="5848" spans="52:52" x14ac:dyDescent="0.25">
      <c r="AZ5848" s="9">
        <v>1.6804733727810648</v>
      </c>
    </row>
    <row r="5849" spans="52:52" x14ac:dyDescent="0.25">
      <c r="AZ5849" s="9">
        <v>4.5207100591715967</v>
      </c>
    </row>
    <row r="5850" spans="52:52" x14ac:dyDescent="0.25">
      <c r="AZ5850" s="9">
        <v>3.9053254437869818</v>
      </c>
    </row>
    <row r="5851" spans="52:52" x14ac:dyDescent="0.25">
      <c r="AZ5851" s="9">
        <v>4.2366863905325438</v>
      </c>
    </row>
    <row r="5852" spans="52:52" x14ac:dyDescent="0.25">
      <c r="AZ5852" s="9">
        <v>3.8343195266272181</v>
      </c>
    </row>
    <row r="5853" spans="52:52" x14ac:dyDescent="0.25">
      <c r="AZ5853" s="9">
        <v>5.0887573964497044</v>
      </c>
    </row>
    <row r="5854" spans="52:52" x14ac:dyDescent="0.25">
      <c r="AZ5854" s="9">
        <v>3.5739644970414197</v>
      </c>
    </row>
    <row r="5855" spans="52:52" x14ac:dyDescent="0.25">
      <c r="AZ5855" s="9">
        <v>3.2899408284023663</v>
      </c>
    </row>
    <row r="5856" spans="52:52" x14ac:dyDescent="0.25">
      <c r="AZ5856" s="9">
        <v>4.165680473372781</v>
      </c>
    </row>
    <row r="5857" spans="52:52" x14ac:dyDescent="0.25">
      <c r="AZ5857" s="9">
        <v>2.556213017751479</v>
      </c>
    </row>
    <row r="5858" spans="52:52" x14ac:dyDescent="0.25">
      <c r="AZ5858" s="9">
        <v>0.18934911242603542</v>
      </c>
    </row>
    <row r="5859" spans="52:52" x14ac:dyDescent="0.25">
      <c r="AZ5859" s="9">
        <v>4.4733727810650885</v>
      </c>
    </row>
    <row r="5860" spans="52:52" x14ac:dyDescent="0.25">
      <c r="AZ5860" s="9">
        <v>1.6804733727810648</v>
      </c>
    </row>
    <row r="5861" spans="52:52" x14ac:dyDescent="0.25">
      <c r="AZ5861" s="9">
        <v>4.5207100591715967</v>
      </c>
    </row>
    <row r="5862" spans="52:52" x14ac:dyDescent="0.25">
      <c r="AZ5862" s="9">
        <v>3.9053254437869818</v>
      </c>
    </row>
    <row r="5863" spans="52:52" x14ac:dyDescent="0.25">
      <c r="AZ5863" s="9">
        <v>4.2366863905325438</v>
      </c>
    </row>
    <row r="5864" spans="52:52" x14ac:dyDescent="0.25">
      <c r="AZ5864" s="9">
        <v>3.8343195266272181</v>
      </c>
    </row>
    <row r="5865" spans="52:52" x14ac:dyDescent="0.25">
      <c r="AZ5865" s="9">
        <v>5.0887573964497044</v>
      </c>
    </row>
    <row r="5866" spans="52:52" x14ac:dyDescent="0.25">
      <c r="AZ5866" s="9">
        <v>3.5739644970414197</v>
      </c>
    </row>
    <row r="5867" spans="52:52" x14ac:dyDescent="0.25">
      <c r="AZ5867" s="9">
        <v>3.2899408284023663</v>
      </c>
    </row>
    <row r="5868" spans="52:52" x14ac:dyDescent="0.25">
      <c r="AZ5868" s="9">
        <v>4.165680473372781</v>
      </c>
    </row>
    <row r="5869" spans="52:52" x14ac:dyDescent="0.25">
      <c r="AZ5869" s="9">
        <v>2.556213017751479</v>
      </c>
    </row>
    <row r="5870" spans="52:52" x14ac:dyDescent="0.25">
      <c r="AZ5870" s="9">
        <v>0.18934911242603542</v>
      </c>
    </row>
    <row r="5871" spans="52:52" x14ac:dyDescent="0.25">
      <c r="AZ5871" s="9">
        <v>4.4733727810650885</v>
      </c>
    </row>
    <row r="5872" spans="52:52" x14ac:dyDescent="0.25">
      <c r="AZ5872" s="9">
        <v>1.6804733727810648</v>
      </c>
    </row>
    <row r="5873" spans="52:52" x14ac:dyDescent="0.25">
      <c r="AZ5873" s="9">
        <v>4.5207100591715967</v>
      </c>
    </row>
    <row r="5874" spans="52:52" x14ac:dyDescent="0.25">
      <c r="AZ5874" s="9">
        <v>3.9053254437869818</v>
      </c>
    </row>
    <row r="5875" spans="52:52" x14ac:dyDescent="0.25">
      <c r="AZ5875" s="9">
        <v>4.2366863905325438</v>
      </c>
    </row>
    <row r="5876" spans="52:52" x14ac:dyDescent="0.25">
      <c r="AZ5876" s="9">
        <v>3.8343195266272181</v>
      </c>
    </row>
    <row r="5877" spans="52:52" x14ac:dyDescent="0.25">
      <c r="AZ5877" s="9">
        <v>5.0887573964497044</v>
      </c>
    </row>
    <row r="5878" spans="52:52" x14ac:dyDescent="0.25">
      <c r="AZ5878" s="9">
        <v>3.5739644970414197</v>
      </c>
    </row>
    <row r="5879" spans="52:52" x14ac:dyDescent="0.25">
      <c r="AZ5879" s="9">
        <v>3.2899408284023663</v>
      </c>
    </row>
    <row r="5880" spans="52:52" x14ac:dyDescent="0.25">
      <c r="AZ5880" s="9">
        <v>4.165680473372781</v>
      </c>
    </row>
    <row r="5881" spans="52:52" x14ac:dyDescent="0.25">
      <c r="AZ5881" s="9">
        <v>2.556213017751479</v>
      </c>
    </row>
    <row r="5882" spans="52:52" x14ac:dyDescent="0.25">
      <c r="AZ5882" s="9">
        <v>0.18934911242603542</v>
      </c>
    </row>
    <row r="5883" spans="52:52" x14ac:dyDescent="0.25">
      <c r="AZ5883" s="9">
        <v>4.4733727810650885</v>
      </c>
    </row>
    <row r="5884" spans="52:52" x14ac:dyDescent="0.25">
      <c r="AZ5884" s="9">
        <v>1.6804733727810648</v>
      </c>
    </row>
    <row r="5885" spans="52:52" x14ac:dyDescent="0.25">
      <c r="AZ5885" s="9">
        <v>4.5207100591715967</v>
      </c>
    </row>
    <row r="5886" spans="52:52" x14ac:dyDescent="0.25">
      <c r="AZ5886" s="9">
        <v>3.9053254437869818</v>
      </c>
    </row>
    <row r="5887" spans="52:52" x14ac:dyDescent="0.25">
      <c r="AZ5887" s="9">
        <v>4.2366863905325438</v>
      </c>
    </row>
    <row r="5888" spans="52:52" x14ac:dyDescent="0.25">
      <c r="AZ5888" s="9">
        <v>3.8343195266272181</v>
      </c>
    </row>
    <row r="5889" spans="52:52" x14ac:dyDescent="0.25">
      <c r="AZ5889" s="9">
        <v>5.0887573964497044</v>
      </c>
    </row>
    <row r="5890" spans="52:52" x14ac:dyDescent="0.25">
      <c r="AZ5890" s="9">
        <v>3.5739644970414197</v>
      </c>
    </row>
    <row r="5891" spans="52:52" x14ac:dyDescent="0.25">
      <c r="AZ5891" s="9">
        <v>3.2899408284023663</v>
      </c>
    </row>
    <row r="5892" spans="52:52" x14ac:dyDescent="0.25">
      <c r="AZ5892" s="9">
        <v>4.165680473372781</v>
      </c>
    </row>
    <row r="5893" spans="52:52" x14ac:dyDescent="0.25">
      <c r="AZ5893" s="9">
        <v>2.556213017751479</v>
      </c>
    </row>
    <row r="5894" spans="52:52" x14ac:dyDescent="0.25">
      <c r="AZ5894" s="9">
        <v>0.18934911242603542</v>
      </c>
    </row>
    <row r="5895" spans="52:52" x14ac:dyDescent="0.25">
      <c r="AZ5895" s="9">
        <v>4.4733727810650885</v>
      </c>
    </row>
    <row r="5896" spans="52:52" x14ac:dyDescent="0.25">
      <c r="AZ5896" s="9">
        <v>1.6804733727810648</v>
      </c>
    </row>
    <row r="5897" spans="52:52" x14ac:dyDescent="0.25">
      <c r="AZ5897" s="9">
        <v>4.5207100591715967</v>
      </c>
    </row>
    <row r="5898" spans="52:52" x14ac:dyDescent="0.25">
      <c r="AZ5898" s="9">
        <v>3.9053254437869818</v>
      </c>
    </row>
    <row r="5899" spans="52:52" x14ac:dyDescent="0.25">
      <c r="AZ5899" s="9">
        <v>4.2366863905325438</v>
      </c>
    </row>
    <row r="5900" spans="52:52" x14ac:dyDescent="0.25">
      <c r="AZ5900" s="9">
        <v>3.8343195266272181</v>
      </c>
    </row>
    <row r="5901" spans="52:52" x14ac:dyDescent="0.25">
      <c r="AZ5901" s="9">
        <v>5.0887573964497044</v>
      </c>
    </row>
    <row r="5902" spans="52:52" x14ac:dyDescent="0.25">
      <c r="AZ5902" s="9">
        <v>3.5739644970414197</v>
      </c>
    </row>
    <row r="5903" spans="52:52" x14ac:dyDescent="0.25">
      <c r="AZ5903" s="9">
        <v>3.2899408284023663</v>
      </c>
    </row>
    <row r="5904" spans="52:52" x14ac:dyDescent="0.25">
      <c r="AZ5904" s="9">
        <v>4.165680473372781</v>
      </c>
    </row>
    <row r="5905" spans="52:52" x14ac:dyDescent="0.25">
      <c r="AZ5905" s="9">
        <v>2.556213017751479</v>
      </c>
    </row>
    <row r="5906" spans="52:52" x14ac:dyDescent="0.25">
      <c r="AZ5906" s="9">
        <v>0.18934911242603542</v>
      </c>
    </row>
    <row r="5907" spans="52:52" x14ac:dyDescent="0.25">
      <c r="AZ5907" s="9">
        <v>4.4733727810650885</v>
      </c>
    </row>
    <row r="5908" spans="52:52" x14ac:dyDescent="0.25">
      <c r="AZ5908" s="9">
        <v>1.6804733727810648</v>
      </c>
    </row>
    <row r="5909" spans="52:52" x14ac:dyDescent="0.25">
      <c r="AZ5909" s="9">
        <v>4.5207100591715967</v>
      </c>
    </row>
    <row r="5910" spans="52:52" x14ac:dyDescent="0.25">
      <c r="AZ5910" s="9">
        <v>3.9053254437869818</v>
      </c>
    </row>
    <row r="5911" spans="52:52" x14ac:dyDescent="0.25">
      <c r="AZ5911" s="9">
        <v>4.2366863905325438</v>
      </c>
    </row>
    <row r="5912" spans="52:52" x14ac:dyDescent="0.25">
      <c r="AZ5912" s="9">
        <v>3.8343195266272181</v>
      </c>
    </row>
    <row r="5913" spans="52:52" x14ac:dyDescent="0.25">
      <c r="AZ5913" s="9">
        <v>5.0887573964497044</v>
      </c>
    </row>
    <row r="5914" spans="52:52" x14ac:dyDescent="0.25">
      <c r="AZ5914" s="9">
        <v>3.5739644970414197</v>
      </c>
    </row>
    <row r="5915" spans="52:52" x14ac:dyDescent="0.25">
      <c r="AZ5915" s="9">
        <v>3.2899408284023663</v>
      </c>
    </row>
    <row r="5916" spans="52:52" x14ac:dyDescent="0.25">
      <c r="AZ5916" s="9">
        <v>4.165680473372781</v>
      </c>
    </row>
    <row r="5917" spans="52:52" x14ac:dyDescent="0.25">
      <c r="AZ5917" s="9">
        <v>2.556213017751479</v>
      </c>
    </row>
    <row r="5918" spans="52:52" x14ac:dyDescent="0.25">
      <c r="AZ5918" s="9">
        <v>0.18934911242603542</v>
      </c>
    </row>
    <row r="5919" spans="52:52" x14ac:dyDescent="0.25">
      <c r="AZ5919" s="9">
        <v>4.4733727810650885</v>
      </c>
    </row>
    <row r="5920" spans="52:52" x14ac:dyDescent="0.25">
      <c r="AZ5920" s="9">
        <v>1.6804733727810648</v>
      </c>
    </row>
    <row r="5921" spans="52:52" x14ac:dyDescent="0.25">
      <c r="AZ5921" s="9">
        <v>4.5207100591715967</v>
      </c>
    </row>
    <row r="5922" spans="52:52" x14ac:dyDescent="0.25">
      <c r="AZ5922" s="9">
        <v>3.9053254437869818</v>
      </c>
    </row>
    <row r="5923" spans="52:52" x14ac:dyDescent="0.25">
      <c r="AZ5923" s="9">
        <v>4.2366863905325438</v>
      </c>
    </row>
    <row r="5924" spans="52:52" x14ac:dyDescent="0.25">
      <c r="AZ5924" s="9">
        <v>3.8343195266272181</v>
      </c>
    </row>
    <row r="5925" spans="52:52" x14ac:dyDescent="0.25">
      <c r="AZ5925" s="9">
        <v>5.0887573964497044</v>
      </c>
    </row>
    <row r="5926" spans="52:52" x14ac:dyDescent="0.25">
      <c r="AZ5926" s="9">
        <v>3.5739644970414197</v>
      </c>
    </row>
    <row r="5927" spans="52:52" x14ac:dyDescent="0.25">
      <c r="AZ5927" s="9">
        <v>3.2899408284023663</v>
      </c>
    </row>
    <row r="5928" spans="52:52" x14ac:dyDescent="0.25">
      <c r="AZ5928" s="9">
        <v>4.165680473372781</v>
      </c>
    </row>
    <row r="5929" spans="52:52" x14ac:dyDescent="0.25">
      <c r="AZ5929" s="9">
        <v>2.556213017751479</v>
      </c>
    </row>
    <row r="5930" spans="52:52" x14ac:dyDescent="0.25">
      <c r="AZ5930" s="9">
        <v>0.18934911242603542</v>
      </c>
    </row>
    <row r="5931" spans="52:52" x14ac:dyDescent="0.25">
      <c r="AZ5931" s="9">
        <v>4.4733727810650885</v>
      </c>
    </row>
    <row r="5932" spans="52:52" x14ac:dyDescent="0.25">
      <c r="AZ5932" s="9">
        <v>1.6804733727810648</v>
      </c>
    </row>
    <row r="5933" spans="52:52" x14ac:dyDescent="0.25">
      <c r="AZ5933" s="9">
        <v>4.5207100591715967</v>
      </c>
    </row>
    <row r="5934" spans="52:52" x14ac:dyDescent="0.25">
      <c r="AZ5934" s="9">
        <v>3.9053254437869818</v>
      </c>
    </row>
    <row r="5935" spans="52:52" x14ac:dyDescent="0.25">
      <c r="AZ5935" s="9">
        <v>4.2366863905325438</v>
      </c>
    </row>
    <row r="5936" spans="52:52" x14ac:dyDescent="0.25">
      <c r="AZ5936" s="9">
        <v>3.8343195266272181</v>
      </c>
    </row>
    <row r="5937" spans="52:52" x14ac:dyDescent="0.25">
      <c r="AZ5937" s="9">
        <v>5.0887573964497044</v>
      </c>
    </row>
    <row r="5938" spans="52:52" x14ac:dyDescent="0.25">
      <c r="AZ5938" s="9">
        <v>3.5739644970414197</v>
      </c>
    </row>
    <row r="5939" spans="52:52" x14ac:dyDescent="0.25">
      <c r="AZ5939" s="9">
        <v>3.2899408284023663</v>
      </c>
    </row>
    <row r="5940" spans="52:52" x14ac:dyDescent="0.25">
      <c r="AZ5940" s="9">
        <v>4.165680473372781</v>
      </c>
    </row>
    <row r="5941" spans="52:52" x14ac:dyDescent="0.25">
      <c r="AZ5941" s="9">
        <v>2.556213017751479</v>
      </c>
    </row>
    <row r="5942" spans="52:52" x14ac:dyDescent="0.25">
      <c r="AZ5942" s="9">
        <v>0.18934911242603542</v>
      </c>
    </row>
    <row r="5943" spans="52:52" x14ac:dyDescent="0.25">
      <c r="AZ5943" s="9">
        <v>4.4733727810650885</v>
      </c>
    </row>
    <row r="5944" spans="52:52" x14ac:dyDescent="0.25">
      <c r="AZ5944" s="9">
        <v>1.6804733727810648</v>
      </c>
    </row>
    <row r="5945" spans="52:52" x14ac:dyDescent="0.25">
      <c r="AZ5945" s="9">
        <v>4.5207100591715967</v>
      </c>
    </row>
    <row r="5946" spans="52:52" x14ac:dyDescent="0.25">
      <c r="AZ5946" s="9">
        <v>3.9053254437869818</v>
      </c>
    </row>
    <row r="5947" spans="52:52" x14ac:dyDescent="0.25">
      <c r="AZ5947" s="9">
        <v>4.2366863905325438</v>
      </c>
    </row>
    <row r="5948" spans="52:52" x14ac:dyDescent="0.25">
      <c r="AZ5948" s="9">
        <v>3.8343195266272181</v>
      </c>
    </row>
    <row r="5949" spans="52:52" x14ac:dyDescent="0.25">
      <c r="AZ5949" s="9">
        <v>5.0887573964497044</v>
      </c>
    </row>
    <row r="5950" spans="52:52" x14ac:dyDescent="0.25">
      <c r="AZ5950" s="9">
        <v>3.5739644970414197</v>
      </c>
    </row>
    <row r="5951" spans="52:52" x14ac:dyDescent="0.25">
      <c r="AZ5951" s="9">
        <v>3.2899408284023663</v>
      </c>
    </row>
    <row r="5952" spans="52:52" x14ac:dyDescent="0.25">
      <c r="AZ5952" s="9">
        <v>4.165680473372781</v>
      </c>
    </row>
    <row r="5953" spans="52:52" x14ac:dyDescent="0.25">
      <c r="AZ5953" s="9">
        <v>2.556213017751479</v>
      </c>
    </row>
    <row r="5954" spans="52:52" x14ac:dyDescent="0.25">
      <c r="AZ5954" s="9">
        <v>0.18934911242603542</v>
      </c>
    </row>
    <row r="5955" spans="52:52" x14ac:dyDescent="0.25">
      <c r="AZ5955" s="9">
        <v>4.4733727810650885</v>
      </c>
    </row>
    <row r="5956" spans="52:52" x14ac:dyDescent="0.25">
      <c r="AZ5956" s="9">
        <v>1.6804733727810648</v>
      </c>
    </row>
    <row r="5957" spans="52:52" x14ac:dyDescent="0.25">
      <c r="AZ5957" s="9">
        <v>4.5207100591715967</v>
      </c>
    </row>
    <row r="5958" spans="52:52" x14ac:dyDescent="0.25">
      <c r="AZ5958" s="9">
        <v>3.9053254437869818</v>
      </c>
    </row>
    <row r="5959" spans="52:52" x14ac:dyDescent="0.25">
      <c r="AZ5959" s="9">
        <v>4.2366863905325438</v>
      </c>
    </row>
    <row r="5960" spans="52:52" x14ac:dyDescent="0.25">
      <c r="AZ5960" s="9">
        <v>3.8343195266272181</v>
      </c>
    </row>
    <row r="5961" spans="52:52" x14ac:dyDescent="0.25">
      <c r="AZ5961" s="9">
        <v>5.0887573964497044</v>
      </c>
    </row>
    <row r="5962" spans="52:52" x14ac:dyDescent="0.25">
      <c r="AZ5962" s="9">
        <v>3.5739644970414197</v>
      </c>
    </row>
    <row r="5963" spans="52:52" x14ac:dyDescent="0.25">
      <c r="AZ5963" s="9">
        <v>3.2899408284023663</v>
      </c>
    </row>
    <row r="5964" spans="52:52" x14ac:dyDescent="0.25">
      <c r="AZ5964" s="9">
        <v>4.165680473372781</v>
      </c>
    </row>
    <row r="5965" spans="52:52" x14ac:dyDescent="0.25">
      <c r="AZ5965" s="9">
        <v>2.556213017751479</v>
      </c>
    </row>
    <row r="5966" spans="52:52" x14ac:dyDescent="0.25">
      <c r="AZ5966" s="9">
        <v>0.18934911242603542</v>
      </c>
    </row>
    <row r="5967" spans="52:52" x14ac:dyDescent="0.25">
      <c r="AZ5967" s="9">
        <v>4.4733727810650885</v>
      </c>
    </row>
    <row r="5968" spans="52:52" x14ac:dyDescent="0.25">
      <c r="AZ5968" s="9">
        <v>1.6804733727810648</v>
      </c>
    </row>
    <row r="5969" spans="52:52" x14ac:dyDescent="0.25">
      <c r="AZ5969" s="9">
        <v>4.5207100591715967</v>
      </c>
    </row>
    <row r="5970" spans="52:52" x14ac:dyDescent="0.25">
      <c r="AZ5970" s="9">
        <v>3.9053254437869818</v>
      </c>
    </row>
    <row r="5971" spans="52:52" x14ac:dyDescent="0.25">
      <c r="AZ5971" s="9">
        <v>4.2366863905325438</v>
      </c>
    </row>
    <row r="5972" spans="52:52" x14ac:dyDescent="0.25">
      <c r="AZ5972" s="9">
        <v>3.8343195266272181</v>
      </c>
    </row>
    <row r="5973" spans="52:52" x14ac:dyDescent="0.25">
      <c r="AZ5973" s="9">
        <v>5.0887573964497044</v>
      </c>
    </row>
    <row r="5974" spans="52:52" x14ac:dyDescent="0.25">
      <c r="AZ5974" s="9">
        <v>3.5739644970414197</v>
      </c>
    </row>
    <row r="5975" spans="52:52" x14ac:dyDescent="0.25">
      <c r="AZ5975" s="9">
        <v>3.2899408284023663</v>
      </c>
    </row>
    <row r="5976" spans="52:52" x14ac:dyDescent="0.25">
      <c r="AZ5976" s="9">
        <v>4.165680473372781</v>
      </c>
    </row>
    <row r="5977" spans="52:52" x14ac:dyDescent="0.25">
      <c r="AZ5977" s="9">
        <v>2.556213017751479</v>
      </c>
    </row>
    <row r="5978" spans="52:52" x14ac:dyDescent="0.25">
      <c r="AZ5978" s="9">
        <v>0.18934911242603542</v>
      </c>
    </row>
    <row r="5979" spans="52:52" x14ac:dyDescent="0.25">
      <c r="AZ5979" s="9">
        <v>4.4733727810650885</v>
      </c>
    </row>
    <row r="5980" spans="52:52" x14ac:dyDescent="0.25">
      <c r="AZ5980" s="9">
        <v>1.6804733727810648</v>
      </c>
    </row>
    <row r="5981" spans="52:52" x14ac:dyDescent="0.25">
      <c r="AZ5981" s="9">
        <v>4.5207100591715967</v>
      </c>
    </row>
    <row r="5982" spans="52:52" x14ac:dyDescent="0.25">
      <c r="AZ5982" s="9">
        <v>3.9053254437869818</v>
      </c>
    </row>
    <row r="5983" spans="52:52" x14ac:dyDescent="0.25">
      <c r="AZ5983" s="9">
        <v>4.2366863905325438</v>
      </c>
    </row>
    <row r="5984" spans="52:52" x14ac:dyDescent="0.25">
      <c r="AZ5984" s="9">
        <v>3.8343195266272181</v>
      </c>
    </row>
    <row r="5985" spans="52:52" x14ac:dyDescent="0.25">
      <c r="AZ5985" s="9">
        <v>5.0887573964497044</v>
      </c>
    </row>
    <row r="5986" spans="52:52" x14ac:dyDescent="0.25">
      <c r="AZ5986" s="9">
        <v>3.5739644970414197</v>
      </c>
    </row>
    <row r="5987" spans="52:52" x14ac:dyDescent="0.25">
      <c r="AZ5987" s="9">
        <v>3.2899408284023663</v>
      </c>
    </row>
    <row r="5988" spans="52:52" x14ac:dyDescent="0.25">
      <c r="AZ5988" s="9">
        <v>4.165680473372781</v>
      </c>
    </row>
    <row r="5989" spans="52:52" x14ac:dyDescent="0.25">
      <c r="AZ5989" s="9">
        <v>2.556213017751479</v>
      </c>
    </row>
    <row r="5990" spans="52:52" x14ac:dyDescent="0.25">
      <c r="AZ5990" s="9">
        <v>0.18934911242603542</v>
      </c>
    </row>
    <row r="5991" spans="52:52" x14ac:dyDescent="0.25">
      <c r="AZ5991" s="9">
        <v>4.4733727810650885</v>
      </c>
    </row>
    <row r="5992" spans="52:52" x14ac:dyDescent="0.25">
      <c r="AZ5992" s="9">
        <v>1.6804733727810648</v>
      </c>
    </row>
    <row r="5993" spans="52:52" x14ac:dyDescent="0.25">
      <c r="AZ5993" s="9">
        <v>4.5207100591715967</v>
      </c>
    </row>
    <row r="5994" spans="52:52" x14ac:dyDescent="0.25">
      <c r="AZ5994" s="9">
        <v>3.9053254437869818</v>
      </c>
    </row>
    <row r="5995" spans="52:52" x14ac:dyDescent="0.25">
      <c r="AZ5995" s="9">
        <v>4.2366863905325438</v>
      </c>
    </row>
    <row r="5996" spans="52:52" x14ac:dyDescent="0.25">
      <c r="AZ5996" s="9">
        <v>3.8343195266272181</v>
      </c>
    </row>
    <row r="5997" spans="52:52" x14ac:dyDescent="0.25">
      <c r="AZ5997" s="9">
        <v>5.0887573964497044</v>
      </c>
    </row>
    <row r="5998" spans="52:52" x14ac:dyDescent="0.25">
      <c r="AZ5998" s="9">
        <v>3.5739644970414197</v>
      </c>
    </row>
    <row r="5999" spans="52:52" x14ac:dyDescent="0.25">
      <c r="AZ5999" s="9">
        <v>3.2899408284023663</v>
      </c>
    </row>
    <row r="6000" spans="52:52" x14ac:dyDescent="0.25">
      <c r="AZ6000" s="9">
        <v>4.165680473372781</v>
      </c>
    </row>
    <row r="6001" spans="52:52" x14ac:dyDescent="0.25">
      <c r="AZ6001" s="9">
        <v>2.556213017751479</v>
      </c>
    </row>
    <row r="6002" spans="52:52" x14ac:dyDescent="0.25">
      <c r="AZ6002" s="9">
        <v>0.18934911242603542</v>
      </c>
    </row>
    <row r="6003" spans="52:52" x14ac:dyDescent="0.25">
      <c r="AZ6003" s="9">
        <v>4.4733727810650885</v>
      </c>
    </row>
    <row r="6004" spans="52:52" x14ac:dyDescent="0.25">
      <c r="AZ6004" s="9">
        <v>1.6804733727810648</v>
      </c>
    </row>
    <row r="6005" spans="52:52" x14ac:dyDescent="0.25">
      <c r="AZ6005" s="9">
        <v>4.5207100591715967</v>
      </c>
    </row>
    <row r="6006" spans="52:52" x14ac:dyDescent="0.25">
      <c r="AZ6006" s="9">
        <v>3.9053254437869818</v>
      </c>
    </row>
    <row r="6007" spans="52:52" x14ac:dyDescent="0.25">
      <c r="AZ6007" s="9">
        <v>4.2366863905325438</v>
      </c>
    </row>
    <row r="6008" spans="52:52" x14ac:dyDescent="0.25">
      <c r="AZ6008" s="9">
        <v>3.8343195266272181</v>
      </c>
    </row>
    <row r="6009" spans="52:52" x14ac:dyDescent="0.25">
      <c r="AZ6009" s="9">
        <v>5.0887573964497044</v>
      </c>
    </row>
    <row r="6010" spans="52:52" x14ac:dyDescent="0.25">
      <c r="AZ6010" s="9">
        <v>3.5739644970414197</v>
      </c>
    </row>
    <row r="6011" spans="52:52" x14ac:dyDescent="0.25">
      <c r="AZ6011" s="9">
        <v>3.2899408284023663</v>
      </c>
    </row>
    <row r="6012" spans="52:52" x14ac:dyDescent="0.25">
      <c r="AZ6012" s="9">
        <v>4.165680473372781</v>
      </c>
    </row>
    <row r="6013" spans="52:52" x14ac:dyDescent="0.25">
      <c r="AZ6013" s="9">
        <v>2.556213017751479</v>
      </c>
    </row>
    <row r="6014" spans="52:52" x14ac:dyDescent="0.25">
      <c r="AZ6014" s="9">
        <v>0.18934911242603542</v>
      </c>
    </row>
    <row r="6015" spans="52:52" x14ac:dyDescent="0.25">
      <c r="AZ6015" s="9">
        <v>4.4733727810650885</v>
      </c>
    </row>
    <row r="6016" spans="52:52" x14ac:dyDescent="0.25">
      <c r="AZ6016" s="9">
        <v>1.6804733727810648</v>
      </c>
    </row>
    <row r="6017" spans="52:52" x14ac:dyDescent="0.25">
      <c r="AZ6017" s="9">
        <v>4.5207100591715967</v>
      </c>
    </row>
    <row r="6018" spans="52:52" x14ac:dyDescent="0.25">
      <c r="AZ6018" s="9">
        <v>3.9053254437869818</v>
      </c>
    </row>
    <row r="6019" spans="52:52" x14ac:dyDescent="0.25">
      <c r="AZ6019" s="9">
        <v>4.2366863905325438</v>
      </c>
    </row>
    <row r="6020" spans="52:52" x14ac:dyDescent="0.25">
      <c r="AZ6020" s="9">
        <v>3.8343195266272181</v>
      </c>
    </row>
    <row r="6021" spans="52:52" x14ac:dyDescent="0.25">
      <c r="AZ6021" s="9">
        <v>5.0887573964497044</v>
      </c>
    </row>
    <row r="6022" spans="52:52" x14ac:dyDescent="0.25">
      <c r="AZ6022" s="9">
        <v>3.5739644970414197</v>
      </c>
    </row>
    <row r="6023" spans="52:52" x14ac:dyDescent="0.25">
      <c r="AZ6023" s="9">
        <v>3.2899408284023663</v>
      </c>
    </row>
    <row r="6024" spans="52:52" x14ac:dyDescent="0.25">
      <c r="AZ6024" s="9">
        <v>4.165680473372781</v>
      </c>
    </row>
    <row r="6025" spans="52:52" x14ac:dyDescent="0.25">
      <c r="AZ6025" s="9">
        <v>2.556213017751479</v>
      </c>
    </row>
    <row r="6026" spans="52:52" x14ac:dyDescent="0.25">
      <c r="AZ6026" s="9">
        <v>0.18934911242603542</v>
      </c>
    </row>
    <row r="6027" spans="52:52" x14ac:dyDescent="0.25">
      <c r="AZ6027" s="9">
        <v>4.4733727810650885</v>
      </c>
    </row>
    <row r="6028" spans="52:52" x14ac:dyDescent="0.25">
      <c r="AZ6028" s="9">
        <v>1.6804733727810648</v>
      </c>
    </row>
    <row r="6029" spans="52:52" x14ac:dyDescent="0.25">
      <c r="AZ6029" s="9">
        <v>4.5207100591715967</v>
      </c>
    </row>
    <row r="6030" spans="52:52" x14ac:dyDescent="0.25">
      <c r="AZ6030" s="9">
        <v>3.9053254437869818</v>
      </c>
    </row>
    <row r="6031" spans="52:52" x14ac:dyDescent="0.25">
      <c r="AZ6031" s="9">
        <v>4.2366863905325438</v>
      </c>
    </row>
    <row r="6032" spans="52:52" x14ac:dyDescent="0.25">
      <c r="AZ6032" s="9">
        <v>3.8343195266272181</v>
      </c>
    </row>
    <row r="6033" spans="52:52" x14ac:dyDescent="0.25">
      <c r="AZ6033" s="9">
        <v>5.0887573964497044</v>
      </c>
    </row>
    <row r="6034" spans="52:52" x14ac:dyDescent="0.25">
      <c r="AZ6034" s="9">
        <v>3.5739644970414197</v>
      </c>
    </row>
    <row r="6035" spans="52:52" x14ac:dyDescent="0.25">
      <c r="AZ6035" s="9">
        <v>3.2899408284023663</v>
      </c>
    </row>
    <row r="6036" spans="52:52" x14ac:dyDescent="0.25">
      <c r="AZ6036" s="9">
        <v>4.165680473372781</v>
      </c>
    </row>
    <row r="6037" spans="52:52" x14ac:dyDescent="0.25">
      <c r="AZ6037" s="9">
        <v>2.556213017751479</v>
      </c>
    </row>
    <row r="6038" spans="52:52" x14ac:dyDescent="0.25">
      <c r="AZ6038" s="9">
        <v>0.18934911242603542</v>
      </c>
    </row>
    <row r="6039" spans="52:52" x14ac:dyDescent="0.25">
      <c r="AZ6039" s="9">
        <v>4.4733727810650885</v>
      </c>
    </row>
    <row r="6040" spans="52:52" x14ac:dyDescent="0.25">
      <c r="AZ6040" s="9">
        <v>1.6804733727810648</v>
      </c>
    </row>
    <row r="6041" spans="52:52" x14ac:dyDescent="0.25">
      <c r="AZ6041" s="9">
        <v>4.5207100591715967</v>
      </c>
    </row>
    <row r="6042" spans="52:52" x14ac:dyDescent="0.25">
      <c r="AZ6042" s="9">
        <v>3.9053254437869818</v>
      </c>
    </row>
    <row r="6043" spans="52:52" x14ac:dyDescent="0.25">
      <c r="AZ6043" s="9">
        <v>4.2366863905325438</v>
      </c>
    </row>
    <row r="6044" spans="52:52" x14ac:dyDescent="0.25">
      <c r="AZ6044" s="9">
        <v>3.8343195266272181</v>
      </c>
    </row>
    <row r="6045" spans="52:52" x14ac:dyDescent="0.25">
      <c r="AZ6045" s="9">
        <v>5.0887573964497044</v>
      </c>
    </row>
    <row r="6046" spans="52:52" x14ac:dyDescent="0.25">
      <c r="AZ6046" s="9">
        <v>3.5739644970414197</v>
      </c>
    </row>
    <row r="6047" spans="52:52" x14ac:dyDescent="0.25">
      <c r="AZ6047" s="9">
        <v>3.2899408284023663</v>
      </c>
    </row>
    <row r="6048" spans="52:52" x14ac:dyDescent="0.25">
      <c r="AZ6048" s="9">
        <v>4.165680473372781</v>
      </c>
    </row>
    <row r="6049" spans="52:52" x14ac:dyDescent="0.25">
      <c r="AZ6049" s="9">
        <v>2.556213017751479</v>
      </c>
    </row>
    <row r="6050" spans="52:52" x14ac:dyDescent="0.25">
      <c r="AZ6050" s="9">
        <v>0.18934911242603542</v>
      </c>
    </row>
    <row r="6051" spans="52:52" x14ac:dyDescent="0.25">
      <c r="AZ6051" s="9">
        <v>4.4733727810650885</v>
      </c>
    </row>
    <row r="6052" spans="52:52" x14ac:dyDescent="0.25">
      <c r="AZ6052" s="9">
        <v>1.6804733727810648</v>
      </c>
    </row>
    <row r="6053" spans="52:52" x14ac:dyDescent="0.25">
      <c r="AZ6053" s="9">
        <v>4.5207100591715967</v>
      </c>
    </row>
    <row r="6054" spans="52:52" x14ac:dyDescent="0.25">
      <c r="AZ6054" s="9">
        <v>3.9053254437869818</v>
      </c>
    </row>
    <row r="6055" spans="52:52" x14ac:dyDescent="0.25">
      <c r="AZ6055" s="9">
        <v>4.2366863905325438</v>
      </c>
    </row>
    <row r="6056" spans="52:52" x14ac:dyDescent="0.25">
      <c r="AZ6056" s="9">
        <v>3.8343195266272181</v>
      </c>
    </row>
    <row r="6057" spans="52:52" x14ac:dyDescent="0.25">
      <c r="AZ6057" s="9">
        <v>5.0887573964497044</v>
      </c>
    </row>
    <row r="6058" spans="52:52" x14ac:dyDescent="0.25">
      <c r="AZ6058" s="9">
        <v>3.5739644970414197</v>
      </c>
    </row>
    <row r="6059" spans="52:52" x14ac:dyDescent="0.25">
      <c r="AZ6059" s="9">
        <v>3.2899408284023663</v>
      </c>
    </row>
    <row r="6060" spans="52:52" x14ac:dyDescent="0.25">
      <c r="AZ6060" s="9">
        <v>4.165680473372781</v>
      </c>
    </row>
    <row r="6061" spans="52:52" x14ac:dyDescent="0.25">
      <c r="AZ6061" s="9">
        <v>2.556213017751479</v>
      </c>
    </row>
    <row r="6062" spans="52:52" x14ac:dyDescent="0.25">
      <c r="AZ6062" s="9">
        <v>0.18934911242603542</v>
      </c>
    </row>
    <row r="6063" spans="52:52" x14ac:dyDescent="0.25">
      <c r="AZ6063" s="9">
        <v>4.4733727810650885</v>
      </c>
    </row>
    <row r="6064" spans="52:52" x14ac:dyDescent="0.25">
      <c r="AZ6064" s="9">
        <v>1.6804733727810648</v>
      </c>
    </row>
    <row r="6065" spans="52:52" x14ac:dyDescent="0.25">
      <c r="AZ6065" s="9">
        <v>4.5207100591715967</v>
      </c>
    </row>
    <row r="6066" spans="52:52" x14ac:dyDescent="0.25">
      <c r="AZ6066" s="9">
        <v>3.9053254437869818</v>
      </c>
    </row>
    <row r="6067" spans="52:52" x14ac:dyDescent="0.25">
      <c r="AZ6067" s="9">
        <v>4.2366863905325438</v>
      </c>
    </row>
    <row r="6068" spans="52:52" x14ac:dyDescent="0.25">
      <c r="AZ6068" s="9">
        <v>3.8343195266272181</v>
      </c>
    </row>
    <row r="6069" spans="52:52" x14ac:dyDescent="0.25">
      <c r="AZ6069" s="9">
        <v>5.0887573964497044</v>
      </c>
    </row>
    <row r="6070" spans="52:52" x14ac:dyDescent="0.25">
      <c r="AZ6070" s="9">
        <v>3.5739644970414197</v>
      </c>
    </row>
    <row r="6071" spans="52:52" x14ac:dyDescent="0.25">
      <c r="AZ6071" s="9">
        <v>3.2899408284023663</v>
      </c>
    </row>
    <row r="6072" spans="52:52" x14ac:dyDescent="0.25">
      <c r="AZ6072" s="9">
        <v>4.165680473372781</v>
      </c>
    </row>
    <row r="6073" spans="52:52" x14ac:dyDescent="0.25">
      <c r="AZ6073" s="9">
        <v>2.556213017751479</v>
      </c>
    </row>
    <row r="6074" spans="52:52" x14ac:dyDescent="0.25">
      <c r="AZ6074" s="9">
        <v>0.18934911242603542</v>
      </c>
    </row>
    <row r="6075" spans="52:52" x14ac:dyDescent="0.25">
      <c r="AZ6075" s="9">
        <v>4.4733727810650885</v>
      </c>
    </row>
    <row r="6076" spans="52:52" x14ac:dyDescent="0.25">
      <c r="AZ6076" s="9">
        <v>1.6804733727810648</v>
      </c>
    </row>
    <row r="6077" spans="52:52" x14ac:dyDescent="0.25">
      <c r="AZ6077" s="9">
        <v>4.5207100591715967</v>
      </c>
    </row>
    <row r="6078" spans="52:52" x14ac:dyDescent="0.25">
      <c r="AZ6078" s="9">
        <v>3.9053254437869818</v>
      </c>
    </row>
    <row r="6079" spans="52:52" x14ac:dyDescent="0.25">
      <c r="AZ6079" s="9">
        <v>4.2366863905325438</v>
      </c>
    </row>
    <row r="6080" spans="52:52" x14ac:dyDescent="0.25">
      <c r="AZ6080" s="9">
        <v>3.8343195266272181</v>
      </c>
    </row>
    <row r="6081" spans="52:52" x14ac:dyDescent="0.25">
      <c r="AZ6081" s="9">
        <v>5.0887573964497044</v>
      </c>
    </row>
    <row r="6082" spans="52:52" x14ac:dyDescent="0.25">
      <c r="AZ6082" s="9">
        <v>3.5739644970414197</v>
      </c>
    </row>
    <row r="6083" spans="52:52" x14ac:dyDescent="0.25">
      <c r="AZ6083" s="9">
        <v>3.2899408284023663</v>
      </c>
    </row>
    <row r="6084" spans="52:52" x14ac:dyDescent="0.25">
      <c r="AZ6084" s="9">
        <v>4.165680473372781</v>
      </c>
    </row>
    <row r="6085" spans="52:52" x14ac:dyDescent="0.25">
      <c r="AZ6085" s="9">
        <v>2.556213017751479</v>
      </c>
    </row>
    <row r="6086" spans="52:52" x14ac:dyDescent="0.25">
      <c r="AZ6086" s="9">
        <v>0.18934911242603542</v>
      </c>
    </row>
    <row r="6087" spans="52:52" x14ac:dyDescent="0.25">
      <c r="AZ6087" s="9">
        <v>4.4733727810650885</v>
      </c>
    </row>
    <row r="6088" spans="52:52" x14ac:dyDescent="0.25">
      <c r="AZ6088" s="9">
        <v>1.6804733727810648</v>
      </c>
    </row>
    <row r="6089" spans="52:52" x14ac:dyDescent="0.25">
      <c r="AZ6089" s="9">
        <v>4.5207100591715967</v>
      </c>
    </row>
    <row r="6090" spans="52:52" x14ac:dyDescent="0.25">
      <c r="AZ6090" s="9">
        <v>3.9053254437869818</v>
      </c>
    </row>
    <row r="6091" spans="52:52" x14ac:dyDescent="0.25">
      <c r="AZ6091" s="9">
        <v>4.2366863905325438</v>
      </c>
    </row>
    <row r="6092" spans="52:52" x14ac:dyDescent="0.25">
      <c r="AZ6092" s="9">
        <v>3.8343195266272181</v>
      </c>
    </row>
    <row r="6093" spans="52:52" x14ac:dyDescent="0.25">
      <c r="AZ6093" s="9">
        <v>5.0887573964497044</v>
      </c>
    </row>
    <row r="6094" spans="52:52" x14ac:dyDescent="0.25">
      <c r="AZ6094" s="9">
        <v>3.5739644970414197</v>
      </c>
    </row>
    <row r="6095" spans="52:52" x14ac:dyDescent="0.25">
      <c r="AZ6095" s="9">
        <v>3.2899408284023663</v>
      </c>
    </row>
    <row r="6096" spans="52:52" x14ac:dyDescent="0.25">
      <c r="AZ6096" s="9">
        <v>4.165680473372781</v>
      </c>
    </row>
    <row r="6097" spans="52:52" x14ac:dyDescent="0.25">
      <c r="AZ6097" s="9">
        <v>2.556213017751479</v>
      </c>
    </row>
    <row r="6098" spans="52:52" x14ac:dyDescent="0.25">
      <c r="AZ6098" s="9">
        <v>0.18934911242603542</v>
      </c>
    </row>
    <row r="6099" spans="52:52" x14ac:dyDescent="0.25">
      <c r="AZ6099" s="9">
        <v>4.4733727810650885</v>
      </c>
    </row>
    <row r="6100" spans="52:52" x14ac:dyDescent="0.25">
      <c r="AZ6100" s="9">
        <v>1.6804733727810648</v>
      </c>
    </row>
    <row r="6101" spans="52:52" x14ac:dyDescent="0.25">
      <c r="AZ6101" s="9">
        <v>4.5207100591715967</v>
      </c>
    </row>
    <row r="6102" spans="52:52" x14ac:dyDescent="0.25">
      <c r="AZ6102" s="9">
        <v>3.9053254437869818</v>
      </c>
    </row>
    <row r="6103" spans="52:52" x14ac:dyDescent="0.25">
      <c r="AZ6103" s="9">
        <v>4.2366863905325438</v>
      </c>
    </row>
    <row r="6104" spans="52:52" x14ac:dyDescent="0.25">
      <c r="AZ6104" s="9">
        <v>3.8343195266272181</v>
      </c>
    </row>
    <row r="6105" spans="52:52" x14ac:dyDescent="0.25">
      <c r="AZ6105" s="9">
        <v>5.0887573964497044</v>
      </c>
    </row>
    <row r="6106" spans="52:52" x14ac:dyDescent="0.25">
      <c r="AZ6106" s="9">
        <v>3.5739644970414197</v>
      </c>
    </row>
    <row r="6107" spans="52:52" x14ac:dyDescent="0.25">
      <c r="AZ6107" s="9">
        <v>3.2899408284023663</v>
      </c>
    </row>
    <row r="6108" spans="52:52" x14ac:dyDescent="0.25">
      <c r="AZ6108" s="9">
        <v>4.165680473372781</v>
      </c>
    </row>
    <row r="6109" spans="52:52" x14ac:dyDescent="0.25">
      <c r="AZ6109" s="9">
        <v>2.556213017751479</v>
      </c>
    </row>
    <row r="6110" spans="52:52" x14ac:dyDescent="0.25">
      <c r="AZ6110" s="9">
        <v>0.18934911242603542</v>
      </c>
    </row>
    <row r="6111" spans="52:52" x14ac:dyDescent="0.25">
      <c r="AZ6111" s="9">
        <v>4.4733727810650885</v>
      </c>
    </row>
    <row r="6112" spans="52:52" x14ac:dyDescent="0.25">
      <c r="AZ6112" s="9">
        <v>1.6804733727810648</v>
      </c>
    </row>
    <row r="6113" spans="52:52" x14ac:dyDescent="0.25">
      <c r="AZ6113" s="9">
        <v>4.5207100591715967</v>
      </c>
    </row>
    <row r="6114" spans="52:52" x14ac:dyDescent="0.25">
      <c r="AZ6114" s="9">
        <v>3.9053254437869818</v>
      </c>
    </row>
    <row r="6115" spans="52:52" x14ac:dyDescent="0.25">
      <c r="AZ6115" s="9">
        <v>4.2366863905325438</v>
      </c>
    </row>
    <row r="6116" spans="52:52" x14ac:dyDescent="0.25">
      <c r="AZ6116" s="9">
        <v>3.8343195266272181</v>
      </c>
    </row>
    <row r="6117" spans="52:52" x14ac:dyDescent="0.25">
      <c r="AZ6117" s="9">
        <v>5.0887573964497044</v>
      </c>
    </row>
    <row r="6118" spans="52:52" x14ac:dyDescent="0.25">
      <c r="AZ6118" s="9">
        <v>3.5739644970414197</v>
      </c>
    </row>
    <row r="6119" spans="52:52" x14ac:dyDescent="0.25">
      <c r="AZ6119" s="9">
        <v>3.2899408284023663</v>
      </c>
    </row>
    <row r="6120" spans="52:52" x14ac:dyDescent="0.25">
      <c r="AZ6120" s="9">
        <v>4.165680473372781</v>
      </c>
    </row>
    <row r="6121" spans="52:52" x14ac:dyDescent="0.25">
      <c r="AZ6121" s="9">
        <v>2.556213017751479</v>
      </c>
    </row>
    <row r="6122" spans="52:52" x14ac:dyDescent="0.25">
      <c r="AZ6122" s="9">
        <v>0.18934911242603542</v>
      </c>
    </row>
    <row r="6123" spans="52:52" x14ac:dyDescent="0.25">
      <c r="AZ6123" s="9">
        <v>4.4733727810650885</v>
      </c>
    </row>
    <row r="6124" spans="52:52" x14ac:dyDescent="0.25">
      <c r="AZ6124" s="9">
        <v>1.6804733727810648</v>
      </c>
    </row>
    <row r="6125" spans="52:52" x14ac:dyDescent="0.25">
      <c r="AZ6125" s="9">
        <v>4.5207100591715967</v>
      </c>
    </row>
    <row r="6126" spans="52:52" x14ac:dyDescent="0.25">
      <c r="AZ6126" s="9">
        <v>3.9053254437869818</v>
      </c>
    </row>
    <row r="6127" spans="52:52" x14ac:dyDescent="0.25">
      <c r="AZ6127" s="9">
        <v>4.2366863905325438</v>
      </c>
    </row>
    <row r="6128" spans="52:52" x14ac:dyDescent="0.25">
      <c r="AZ6128" s="9">
        <v>3.8343195266272181</v>
      </c>
    </row>
    <row r="6129" spans="52:52" x14ac:dyDescent="0.25">
      <c r="AZ6129" s="9">
        <v>5.0887573964497044</v>
      </c>
    </row>
    <row r="6130" spans="52:52" x14ac:dyDescent="0.25">
      <c r="AZ6130" s="9">
        <v>3.5739644970414197</v>
      </c>
    </row>
    <row r="6131" spans="52:52" x14ac:dyDescent="0.25">
      <c r="AZ6131" s="9">
        <v>3.2899408284023663</v>
      </c>
    </row>
    <row r="6132" spans="52:52" x14ac:dyDescent="0.25">
      <c r="AZ6132" s="9">
        <v>4.165680473372781</v>
      </c>
    </row>
    <row r="6133" spans="52:52" x14ac:dyDescent="0.25">
      <c r="AZ6133" s="9">
        <v>2.556213017751479</v>
      </c>
    </row>
    <row r="6134" spans="52:52" x14ac:dyDescent="0.25">
      <c r="AZ6134" s="9">
        <v>0.18934911242603542</v>
      </c>
    </row>
    <row r="6135" spans="52:52" x14ac:dyDescent="0.25">
      <c r="AZ6135" s="9">
        <v>4.4733727810650885</v>
      </c>
    </row>
    <row r="6136" spans="52:52" x14ac:dyDescent="0.25">
      <c r="AZ6136" s="9">
        <v>1.6804733727810648</v>
      </c>
    </row>
    <row r="6137" spans="52:52" x14ac:dyDescent="0.25">
      <c r="AZ6137" s="9">
        <v>4.5207100591715967</v>
      </c>
    </row>
    <row r="6138" spans="52:52" x14ac:dyDescent="0.25">
      <c r="AZ6138" s="9">
        <v>3.9053254437869818</v>
      </c>
    </row>
    <row r="6139" spans="52:52" x14ac:dyDescent="0.25">
      <c r="AZ6139" s="9">
        <v>4.2366863905325438</v>
      </c>
    </row>
    <row r="6140" spans="52:52" x14ac:dyDescent="0.25">
      <c r="AZ6140" s="9">
        <v>3.8343195266272181</v>
      </c>
    </row>
    <row r="6141" spans="52:52" x14ac:dyDescent="0.25">
      <c r="AZ6141" s="9">
        <v>5.0887573964497044</v>
      </c>
    </row>
    <row r="6142" spans="52:52" x14ac:dyDescent="0.25">
      <c r="AZ6142" s="9">
        <v>3.5739644970414197</v>
      </c>
    </row>
    <row r="6143" spans="52:52" x14ac:dyDescent="0.25">
      <c r="AZ6143" s="9">
        <v>3.2899408284023663</v>
      </c>
    </row>
    <row r="6144" spans="52:52" x14ac:dyDescent="0.25">
      <c r="AZ6144" s="9">
        <v>4.165680473372781</v>
      </c>
    </row>
    <row r="6145" spans="52:52" x14ac:dyDescent="0.25">
      <c r="AZ6145" s="9">
        <v>2.556213017751479</v>
      </c>
    </row>
    <row r="6146" spans="52:52" x14ac:dyDescent="0.25">
      <c r="AZ6146" s="9">
        <v>0.18934911242603542</v>
      </c>
    </row>
    <row r="6147" spans="52:52" x14ac:dyDescent="0.25">
      <c r="AZ6147" s="9">
        <v>4.4733727810650885</v>
      </c>
    </row>
    <row r="6148" spans="52:52" x14ac:dyDescent="0.25">
      <c r="AZ6148" s="9">
        <v>1.6804733727810648</v>
      </c>
    </row>
    <row r="6149" spans="52:52" x14ac:dyDescent="0.25">
      <c r="AZ6149" s="9">
        <v>4.5207100591715967</v>
      </c>
    </row>
    <row r="6150" spans="52:52" x14ac:dyDescent="0.25">
      <c r="AZ6150" s="9">
        <v>3.9053254437869818</v>
      </c>
    </row>
    <row r="6151" spans="52:52" x14ac:dyDescent="0.25">
      <c r="AZ6151" s="9">
        <v>4.2366863905325438</v>
      </c>
    </row>
    <row r="6152" spans="52:52" x14ac:dyDescent="0.25">
      <c r="AZ6152" s="9">
        <v>3.8343195266272181</v>
      </c>
    </row>
    <row r="6153" spans="52:52" x14ac:dyDescent="0.25">
      <c r="AZ6153" s="9">
        <v>5.0887573964497044</v>
      </c>
    </row>
    <row r="6154" spans="52:52" x14ac:dyDescent="0.25">
      <c r="AZ6154" s="9">
        <v>3.5739644970414197</v>
      </c>
    </row>
    <row r="6155" spans="52:52" x14ac:dyDescent="0.25">
      <c r="AZ6155" s="9">
        <v>3.2899408284023663</v>
      </c>
    </row>
    <row r="6156" spans="52:52" x14ac:dyDescent="0.25">
      <c r="AZ6156" s="9">
        <v>4.165680473372781</v>
      </c>
    </row>
    <row r="6157" spans="52:52" x14ac:dyDescent="0.25">
      <c r="AZ6157" s="9">
        <v>2.556213017751479</v>
      </c>
    </row>
    <row r="6158" spans="52:52" x14ac:dyDescent="0.25">
      <c r="AZ6158" s="9">
        <v>0.18934911242603542</v>
      </c>
    </row>
    <row r="6159" spans="52:52" x14ac:dyDescent="0.25">
      <c r="AZ6159" s="9">
        <v>4.4733727810650885</v>
      </c>
    </row>
    <row r="6160" spans="52:52" x14ac:dyDescent="0.25">
      <c r="AZ6160" s="9">
        <v>1.6804733727810648</v>
      </c>
    </row>
    <row r="6161" spans="52:52" x14ac:dyDescent="0.25">
      <c r="AZ6161" s="9">
        <v>4.5207100591715967</v>
      </c>
    </row>
    <row r="6162" spans="52:52" x14ac:dyDescent="0.25">
      <c r="AZ6162" s="9">
        <v>3.9053254437869818</v>
      </c>
    </row>
    <row r="6163" spans="52:52" x14ac:dyDescent="0.25">
      <c r="AZ6163" s="9">
        <v>4.2366863905325438</v>
      </c>
    </row>
    <row r="6164" spans="52:52" x14ac:dyDescent="0.25">
      <c r="AZ6164" s="9">
        <v>3.8343195266272181</v>
      </c>
    </row>
    <row r="6165" spans="52:52" x14ac:dyDescent="0.25">
      <c r="AZ6165" s="9">
        <v>5.0887573964497044</v>
      </c>
    </row>
    <row r="6166" spans="52:52" x14ac:dyDescent="0.25">
      <c r="AZ6166" s="9">
        <v>3.5739644970414197</v>
      </c>
    </row>
    <row r="6167" spans="52:52" x14ac:dyDescent="0.25">
      <c r="AZ6167" s="9">
        <v>3.2899408284023663</v>
      </c>
    </row>
    <row r="6168" spans="52:52" x14ac:dyDescent="0.25">
      <c r="AZ6168" s="9">
        <v>4.165680473372781</v>
      </c>
    </row>
    <row r="6169" spans="52:52" x14ac:dyDescent="0.25">
      <c r="AZ6169" s="9">
        <v>2.556213017751479</v>
      </c>
    </row>
    <row r="6170" spans="52:52" x14ac:dyDescent="0.25">
      <c r="AZ6170" s="9">
        <v>0.18934911242603542</v>
      </c>
    </row>
    <row r="6171" spans="52:52" x14ac:dyDescent="0.25">
      <c r="AZ6171" s="9">
        <v>4.4733727810650885</v>
      </c>
    </row>
    <row r="6172" spans="52:52" x14ac:dyDescent="0.25">
      <c r="AZ6172" s="9">
        <v>1.6804733727810648</v>
      </c>
    </row>
    <row r="6173" spans="52:52" x14ac:dyDescent="0.25">
      <c r="AZ6173" s="9">
        <v>4.5207100591715967</v>
      </c>
    </row>
    <row r="6174" spans="52:52" x14ac:dyDescent="0.25">
      <c r="AZ6174" s="9">
        <v>3.9053254437869818</v>
      </c>
    </row>
    <row r="6175" spans="52:52" x14ac:dyDescent="0.25">
      <c r="AZ6175" s="9">
        <v>4.2366863905325438</v>
      </c>
    </row>
    <row r="6176" spans="52:52" x14ac:dyDescent="0.25">
      <c r="AZ6176" s="9">
        <v>3.8343195266272181</v>
      </c>
    </row>
    <row r="6177" spans="52:52" x14ac:dyDescent="0.25">
      <c r="AZ6177" s="9">
        <v>5.0887573964497044</v>
      </c>
    </row>
    <row r="6178" spans="52:52" x14ac:dyDescent="0.25">
      <c r="AZ6178" s="9">
        <v>3.5739644970414197</v>
      </c>
    </row>
    <row r="6179" spans="52:52" x14ac:dyDescent="0.25">
      <c r="AZ6179" s="9">
        <v>3.2899408284023663</v>
      </c>
    </row>
    <row r="6180" spans="52:52" x14ac:dyDescent="0.25">
      <c r="AZ6180" s="9">
        <v>4.165680473372781</v>
      </c>
    </row>
    <row r="6181" spans="52:52" x14ac:dyDescent="0.25">
      <c r="AZ6181" s="9">
        <v>2.556213017751479</v>
      </c>
    </row>
    <row r="6182" spans="52:52" x14ac:dyDescent="0.25">
      <c r="AZ6182" s="9">
        <v>0.18934911242603542</v>
      </c>
    </row>
    <row r="6183" spans="52:52" x14ac:dyDescent="0.25">
      <c r="AZ6183" s="9">
        <v>4.4733727810650885</v>
      </c>
    </row>
    <row r="6184" spans="52:52" x14ac:dyDescent="0.25">
      <c r="AZ6184" s="9">
        <v>1.6804733727810648</v>
      </c>
    </row>
    <row r="6185" spans="52:52" x14ac:dyDescent="0.25">
      <c r="AZ6185" s="9">
        <v>4.5207100591715967</v>
      </c>
    </row>
    <row r="6186" spans="52:52" x14ac:dyDescent="0.25">
      <c r="AZ6186" s="9">
        <v>3.9053254437869818</v>
      </c>
    </row>
    <row r="6187" spans="52:52" x14ac:dyDescent="0.25">
      <c r="AZ6187" s="9">
        <v>4.2366863905325438</v>
      </c>
    </row>
    <row r="6188" spans="52:52" x14ac:dyDescent="0.25">
      <c r="AZ6188" s="9">
        <v>3.8343195266272181</v>
      </c>
    </row>
    <row r="6189" spans="52:52" x14ac:dyDescent="0.25">
      <c r="AZ6189" s="9">
        <v>5.0887573964497044</v>
      </c>
    </row>
    <row r="6190" spans="52:52" x14ac:dyDescent="0.25">
      <c r="AZ6190" s="9">
        <v>3.5739644970414197</v>
      </c>
    </row>
    <row r="6191" spans="52:52" x14ac:dyDescent="0.25">
      <c r="AZ6191" s="9">
        <v>3.2899408284023663</v>
      </c>
    </row>
    <row r="6192" spans="52:52" x14ac:dyDescent="0.25">
      <c r="AZ6192" s="9">
        <v>4.165680473372781</v>
      </c>
    </row>
    <row r="6193" spans="52:52" x14ac:dyDescent="0.25">
      <c r="AZ6193" s="9">
        <v>2.556213017751479</v>
      </c>
    </row>
    <row r="6194" spans="52:52" x14ac:dyDescent="0.25">
      <c r="AZ6194" s="9">
        <v>0.18934911242603542</v>
      </c>
    </row>
    <row r="6195" spans="52:52" x14ac:dyDescent="0.25">
      <c r="AZ6195" s="9">
        <v>4.4733727810650885</v>
      </c>
    </row>
    <row r="6196" spans="52:52" x14ac:dyDescent="0.25">
      <c r="AZ6196" s="9">
        <v>1.6804733727810648</v>
      </c>
    </row>
    <row r="6197" spans="52:52" x14ac:dyDescent="0.25">
      <c r="AZ6197" s="9">
        <v>4.5207100591715967</v>
      </c>
    </row>
    <row r="6198" spans="52:52" x14ac:dyDescent="0.25">
      <c r="AZ6198" s="9">
        <v>3.9053254437869818</v>
      </c>
    </row>
    <row r="6199" spans="52:52" x14ac:dyDescent="0.25">
      <c r="AZ6199" s="9">
        <v>4.2366863905325438</v>
      </c>
    </row>
    <row r="6200" spans="52:52" x14ac:dyDescent="0.25">
      <c r="AZ6200" s="9">
        <v>3.8343195266272181</v>
      </c>
    </row>
    <row r="6201" spans="52:52" x14ac:dyDescent="0.25">
      <c r="AZ6201" s="9">
        <v>5.0887573964497044</v>
      </c>
    </row>
    <row r="6202" spans="52:52" x14ac:dyDescent="0.25">
      <c r="AZ6202" s="9">
        <v>3.5739644970414197</v>
      </c>
    </row>
    <row r="6203" spans="52:52" x14ac:dyDescent="0.25">
      <c r="AZ6203" s="9">
        <v>3.2899408284023663</v>
      </c>
    </row>
    <row r="6204" spans="52:52" x14ac:dyDescent="0.25">
      <c r="AZ6204" s="9">
        <v>4.165680473372781</v>
      </c>
    </row>
    <row r="6205" spans="52:52" x14ac:dyDescent="0.25">
      <c r="AZ6205" s="9">
        <v>2.556213017751479</v>
      </c>
    </row>
    <row r="6206" spans="52:52" x14ac:dyDescent="0.25">
      <c r="AZ6206" s="9">
        <v>0.18934911242603542</v>
      </c>
    </row>
    <row r="6207" spans="52:52" x14ac:dyDescent="0.25">
      <c r="AZ6207" s="9">
        <v>4.4733727810650885</v>
      </c>
    </row>
    <row r="6208" spans="52:52" x14ac:dyDescent="0.25">
      <c r="AZ6208" s="9">
        <v>1.6804733727810648</v>
      </c>
    </row>
    <row r="6209" spans="52:52" x14ac:dyDescent="0.25">
      <c r="AZ6209" s="9">
        <v>4.5207100591715967</v>
      </c>
    </row>
    <row r="6210" spans="52:52" x14ac:dyDescent="0.25">
      <c r="AZ6210" s="9">
        <v>3.9053254437869818</v>
      </c>
    </row>
    <row r="6211" spans="52:52" x14ac:dyDescent="0.25">
      <c r="AZ6211" s="9">
        <v>4.2366863905325438</v>
      </c>
    </row>
    <row r="6212" spans="52:52" x14ac:dyDescent="0.25">
      <c r="AZ6212" s="9">
        <v>3.8343195266272181</v>
      </c>
    </row>
    <row r="6213" spans="52:52" x14ac:dyDescent="0.25">
      <c r="AZ6213" s="9">
        <v>5.0887573964497044</v>
      </c>
    </row>
    <row r="6214" spans="52:52" x14ac:dyDescent="0.25">
      <c r="AZ6214" s="9">
        <v>3.5739644970414197</v>
      </c>
    </row>
    <row r="6215" spans="52:52" x14ac:dyDescent="0.25">
      <c r="AZ6215" s="9">
        <v>3.2899408284023663</v>
      </c>
    </row>
    <row r="6216" spans="52:52" x14ac:dyDescent="0.25">
      <c r="AZ6216" s="9">
        <v>4.165680473372781</v>
      </c>
    </row>
    <row r="6217" spans="52:52" x14ac:dyDescent="0.25">
      <c r="AZ6217" s="9">
        <v>2.556213017751479</v>
      </c>
    </row>
    <row r="6218" spans="52:52" x14ac:dyDescent="0.25">
      <c r="AZ6218" s="9">
        <v>0.18934911242603542</v>
      </c>
    </row>
    <row r="6219" spans="52:52" x14ac:dyDescent="0.25">
      <c r="AZ6219" s="9">
        <v>4.4733727810650885</v>
      </c>
    </row>
    <row r="6220" spans="52:52" x14ac:dyDescent="0.25">
      <c r="AZ6220" s="9">
        <v>1.6804733727810648</v>
      </c>
    </row>
    <row r="6221" spans="52:52" x14ac:dyDescent="0.25">
      <c r="AZ6221" s="9">
        <v>4.5207100591715967</v>
      </c>
    </row>
    <row r="6222" spans="52:52" x14ac:dyDescent="0.25">
      <c r="AZ6222" s="9">
        <v>3.9053254437869818</v>
      </c>
    </row>
    <row r="6223" spans="52:52" x14ac:dyDescent="0.25">
      <c r="AZ6223" s="9">
        <v>4.2366863905325438</v>
      </c>
    </row>
    <row r="6224" spans="52:52" x14ac:dyDescent="0.25">
      <c r="AZ6224" s="9">
        <v>3.8343195266272181</v>
      </c>
    </row>
    <row r="6225" spans="52:52" x14ac:dyDescent="0.25">
      <c r="AZ6225" s="9">
        <v>5.0887573964497044</v>
      </c>
    </row>
    <row r="6226" spans="52:52" x14ac:dyDescent="0.25">
      <c r="AZ6226" s="9">
        <v>3.5739644970414197</v>
      </c>
    </row>
    <row r="6227" spans="52:52" x14ac:dyDescent="0.25">
      <c r="AZ6227" s="9">
        <v>3.2899408284023663</v>
      </c>
    </row>
    <row r="6228" spans="52:52" x14ac:dyDescent="0.25">
      <c r="AZ6228" s="9">
        <v>4.165680473372781</v>
      </c>
    </row>
    <row r="6229" spans="52:52" x14ac:dyDescent="0.25">
      <c r="AZ6229" s="9">
        <v>2.556213017751479</v>
      </c>
    </row>
    <row r="6230" spans="52:52" x14ac:dyDescent="0.25">
      <c r="AZ6230" s="9">
        <v>0.18934911242603542</v>
      </c>
    </row>
    <row r="6231" spans="52:52" x14ac:dyDescent="0.25">
      <c r="AZ6231" s="9">
        <v>4.4733727810650885</v>
      </c>
    </row>
    <row r="6232" spans="52:52" x14ac:dyDescent="0.25">
      <c r="AZ6232" s="9">
        <v>1.6804733727810648</v>
      </c>
    </row>
    <row r="6233" spans="52:52" x14ac:dyDescent="0.25">
      <c r="AZ6233" s="9">
        <v>4.5207100591715967</v>
      </c>
    </row>
    <row r="6234" spans="52:52" x14ac:dyDescent="0.25">
      <c r="AZ6234" s="9">
        <v>3.9053254437869818</v>
      </c>
    </row>
    <row r="6235" spans="52:52" x14ac:dyDescent="0.25">
      <c r="AZ6235" s="9">
        <v>4.2366863905325438</v>
      </c>
    </row>
    <row r="6236" spans="52:52" x14ac:dyDescent="0.25">
      <c r="AZ6236" s="9">
        <v>3.8343195266272181</v>
      </c>
    </row>
    <row r="6237" spans="52:52" x14ac:dyDescent="0.25">
      <c r="AZ6237" s="9">
        <v>5.0887573964497044</v>
      </c>
    </row>
    <row r="6238" spans="52:52" x14ac:dyDescent="0.25">
      <c r="AZ6238" s="9">
        <v>3.5739644970414197</v>
      </c>
    </row>
    <row r="6239" spans="52:52" x14ac:dyDescent="0.25">
      <c r="AZ6239" s="9">
        <v>3.2899408284023663</v>
      </c>
    </row>
    <row r="6240" spans="52:52" x14ac:dyDescent="0.25">
      <c r="AZ6240" s="9">
        <v>4.165680473372781</v>
      </c>
    </row>
    <row r="6241" spans="52:52" x14ac:dyDescent="0.25">
      <c r="AZ6241" s="9">
        <v>2.556213017751479</v>
      </c>
    </row>
    <row r="6242" spans="52:52" x14ac:dyDescent="0.25">
      <c r="AZ6242" s="9">
        <v>0.18934911242603542</v>
      </c>
    </row>
    <row r="6243" spans="52:52" x14ac:dyDescent="0.25">
      <c r="AZ6243" s="9">
        <v>4.4733727810650885</v>
      </c>
    </row>
    <row r="6244" spans="52:52" x14ac:dyDescent="0.25">
      <c r="AZ6244" s="9">
        <v>1.6804733727810648</v>
      </c>
    </row>
    <row r="6245" spans="52:52" x14ac:dyDescent="0.25">
      <c r="AZ6245" s="9">
        <v>4.5207100591715967</v>
      </c>
    </row>
    <row r="6246" spans="52:52" x14ac:dyDescent="0.25">
      <c r="AZ6246" s="9">
        <v>3.9053254437869818</v>
      </c>
    </row>
    <row r="6247" spans="52:52" x14ac:dyDescent="0.25">
      <c r="AZ6247" s="9">
        <v>4.2366863905325438</v>
      </c>
    </row>
    <row r="6248" spans="52:52" x14ac:dyDescent="0.25">
      <c r="AZ6248" s="9">
        <v>3.8343195266272181</v>
      </c>
    </row>
    <row r="6249" spans="52:52" x14ac:dyDescent="0.25">
      <c r="AZ6249" s="9">
        <v>5.0887573964497044</v>
      </c>
    </row>
    <row r="6250" spans="52:52" x14ac:dyDescent="0.25">
      <c r="AZ6250" s="9">
        <v>3.5739644970414197</v>
      </c>
    </row>
    <row r="6251" spans="52:52" x14ac:dyDescent="0.25">
      <c r="AZ6251" s="9">
        <v>3.2899408284023663</v>
      </c>
    </row>
    <row r="6252" spans="52:52" x14ac:dyDescent="0.25">
      <c r="AZ6252" s="9">
        <v>4.165680473372781</v>
      </c>
    </row>
    <row r="6253" spans="52:52" x14ac:dyDescent="0.25">
      <c r="AZ6253" s="9">
        <v>2.556213017751479</v>
      </c>
    </row>
    <row r="6254" spans="52:52" x14ac:dyDescent="0.25">
      <c r="AZ6254" s="9">
        <v>0.18934911242603542</v>
      </c>
    </row>
    <row r="6255" spans="52:52" x14ac:dyDescent="0.25">
      <c r="AZ6255" s="9">
        <v>4.4733727810650885</v>
      </c>
    </row>
    <row r="6256" spans="52:52" x14ac:dyDescent="0.25">
      <c r="AZ6256" s="9">
        <v>1.6804733727810648</v>
      </c>
    </row>
    <row r="6257" spans="52:52" x14ac:dyDescent="0.25">
      <c r="AZ6257" s="9">
        <v>4.5207100591715967</v>
      </c>
    </row>
    <row r="6258" spans="52:52" x14ac:dyDescent="0.25">
      <c r="AZ6258" s="9">
        <v>3.9053254437869818</v>
      </c>
    </row>
    <row r="6259" spans="52:52" x14ac:dyDescent="0.25">
      <c r="AZ6259" s="9">
        <v>4.2366863905325438</v>
      </c>
    </row>
    <row r="6260" spans="52:52" x14ac:dyDescent="0.25">
      <c r="AZ6260" s="9">
        <v>3.8343195266272181</v>
      </c>
    </row>
    <row r="6261" spans="52:52" x14ac:dyDescent="0.25">
      <c r="AZ6261" s="9">
        <v>5.0887573964497044</v>
      </c>
    </row>
    <row r="6262" spans="52:52" x14ac:dyDescent="0.25">
      <c r="AZ6262" s="9">
        <v>3.5739644970414197</v>
      </c>
    </row>
    <row r="6263" spans="52:52" x14ac:dyDescent="0.25">
      <c r="AZ6263" s="9">
        <v>3.2899408284023663</v>
      </c>
    </row>
    <row r="6264" spans="52:52" x14ac:dyDescent="0.25">
      <c r="AZ6264" s="9">
        <v>4.165680473372781</v>
      </c>
    </row>
    <row r="6265" spans="52:52" x14ac:dyDescent="0.25">
      <c r="AZ6265" s="9">
        <v>2.556213017751479</v>
      </c>
    </row>
    <row r="6266" spans="52:52" x14ac:dyDescent="0.25">
      <c r="AZ6266" s="9">
        <v>0.18934911242603542</v>
      </c>
    </row>
    <row r="6267" spans="52:52" x14ac:dyDescent="0.25">
      <c r="AZ6267" s="9">
        <v>4.4733727810650885</v>
      </c>
    </row>
    <row r="6268" spans="52:52" x14ac:dyDescent="0.25">
      <c r="AZ6268" s="9">
        <v>1.6804733727810648</v>
      </c>
    </row>
    <row r="6269" spans="52:52" x14ac:dyDescent="0.25">
      <c r="AZ6269" s="9">
        <v>4.5207100591715967</v>
      </c>
    </row>
    <row r="6270" spans="52:52" x14ac:dyDescent="0.25">
      <c r="AZ6270" s="9">
        <v>3.9053254437869818</v>
      </c>
    </row>
    <row r="6271" spans="52:52" x14ac:dyDescent="0.25">
      <c r="AZ6271" s="9">
        <v>4.2366863905325438</v>
      </c>
    </row>
    <row r="6272" spans="52:52" x14ac:dyDescent="0.25">
      <c r="AZ6272" s="9">
        <v>3.8343195266272181</v>
      </c>
    </row>
    <row r="6273" spans="52:52" x14ac:dyDescent="0.25">
      <c r="AZ6273" s="9">
        <v>5.0887573964497044</v>
      </c>
    </row>
    <row r="6274" spans="52:52" x14ac:dyDescent="0.25">
      <c r="AZ6274" s="9">
        <v>3.5739644970414197</v>
      </c>
    </row>
    <row r="6275" spans="52:52" x14ac:dyDescent="0.25">
      <c r="AZ6275" s="9">
        <v>3.2899408284023663</v>
      </c>
    </row>
    <row r="6276" spans="52:52" x14ac:dyDescent="0.25">
      <c r="AZ6276" s="9">
        <v>4.165680473372781</v>
      </c>
    </row>
    <row r="6277" spans="52:52" x14ac:dyDescent="0.25">
      <c r="AZ6277" s="9">
        <v>2.556213017751479</v>
      </c>
    </row>
    <row r="6278" spans="52:52" x14ac:dyDescent="0.25">
      <c r="AZ6278" s="9">
        <v>0.18934911242603542</v>
      </c>
    </row>
    <row r="6279" spans="52:52" x14ac:dyDescent="0.25">
      <c r="AZ6279" s="9">
        <v>4.4733727810650885</v>
      </c>
    </row>
    <row r="6280" spans="52:52" x14ac:dyDescent="0.25">
      <c r="AZ6280" s="9">
        <v>1.6804733727810648</v>
      </c>
    </row>
    <row r="6281" spans="52:52" x14ac:dyDescent="0.25">
      <c r="AZ6281" s="9">
        <v>4.5207100591715967</v>
      </c>
    </row>
    <row r="6282" spans="52:52" x14ac:dyDescent="0.25">
      <c r="AZ6282" s="9">
        <v>3.9053254437869818</v>
      </c>
    </row>
    <row r="6283" spans="52:52" x14ac:dyDescent="0.25">
      <c r="AZ6283" s="9">
        <v>4.2366863905325438</v>
      </c>
    </row>
    <row r="6284" spans="52:52" x14ac:dyDescent="0.25">
      <c r="AZ6284" s="9">
        <v>3.8343195266272181</v>
      </c>
    </row>
    <row r="6285" spans="52:52" x14ac:dyDescent="0.25">
      <c r="AZ6285" s="9">
        <v>5.0887573964497044</v>
      </c>
    </row>
    <row r="6286" spans="52:52" x14ac:dyDescent="0.25">
      <c r="AZ6286" s="9">
        <v>3.5739644970414197</v>
      </c>
    </row>
    <row r="6287" spans="52:52" x14ac:dyDescent="0.25">
      <c r="AZ6287" s="9">
        <v>3.2899408284023663</v>
      </c>
    </row>
    <row r="6288" spans="52:52" x14ac:dyDescent="0.25">
      <c r="AZ6288" s="9">
        <v>4.165680473372781</v>
      </c>
    </row>
    <row r="6289" spans="52:52" x14ac:dyDescent="0.25">
      <c r="AZ6289" s="9">
        <v>2.556213017751479</v>
      </c>
    </row>
    <row r="6290" spans="52:52" x14ac:dyDescent="0.25">
      <c r="AZ6290" s="9">
        <v>0.18934911242603542</v>
      </c>
    </row>
    <row r="6291" spans="52:52" x14ac:dyDescent="0.25">
      <c r="AZ6291" s="9">
        <v>4.4733727810650885</v>
      </c>
    </row>
    <row r="6292" spans="52:52" x14ac:dyDescent="0.25">
      <c r="AZ6292" s="9">
        <v>1.6804733727810648</v>
      </c>
    </row>
    <row r="6293" spans="52:52" x14ac:dyDescent="0.25">
      <c r="AZ6293" s="9">
        <v>4.5207100591715967</v>
      </c>
    </row>
    <row r="6294" spans="52:52" x14ac:dyDescent="0.25">
      <c r="AZ6294" s="9">
        <v>3.9053254437869818</v>
      </c>
    </row>
    <row r="6295" spans="52:52" x14ac:dyDescent="0.25">
      <c r="AZ6295" s="9">
        <v>4.2366863905325438</v>
      </c>
    </row>
    <row r="6296" spans="52:52" x14ac:dyDescent="0.25">
      <c r="AZ6296" s="9">
        <v>3.8343195266272181</v>
      </c>
    </row>
    <row r="6297" spans="52:52" x14ac:dyDescent="0.25">
      <c r="AZ6297" s="9">
        <v>5.0887573964497044</v>
      </c>
    </row>
    <row r="6298" spans="52:52" x14ac:dyDescent="0.25">
      <c r="AZ6298" s="9">
        <v>3.5739644970414197</v>
      </c>
    </row>
    <row r="6299" spans="52:52" x14ac:dyDescent="0.25">
      <c r="AZ6299" s="9">
        <v>3.2899408284023663</v>
      </c>
    </row>
    <row r="6300" spans="52:52" x14ac:dyDescent="0.25">
      <c r="AZ6300" s="9">
        <v>4.165680473372781</v>
      </c>
    </row>
    <row r="6301" spans="52:52" x14ac:dyDescent="0.25">
      <c r="AZ6301" s="9">
        <v>2.556213017751479</v>
      </c>
    </row>
    <row r="6302" spans="52:52" x14ac:dyDescent="0.25">
      <c r="AZ6302" s="9">
        <v>0.18934911242603542</v>
      </c>
    </row>
    <row r="6303" spans="52:52" x14ac:dyDescent="0.25">
      <c r="AZ6303" s="9">
        <v>4.4733727810650885</v>
      </c>
    </row>
    <row r="6304" spans="52:52" x14ac:dyDescent="0.25">
      <c r="AZ6304" s="9">
        <v>1.6804733727810648</v>
      </c>
    </row>
    <row r="6305" spans="52:52" x14ac:dyDescent="0.25">
      <c r="AZ6305" s="9">
        <v>4.5207100591715967</v>
      </c>
    </row>
    <row r="6306" spans="52:52" x14ac:dyDescent="0.25">
      <c r="AZ6306" s="9">
        <v>3.9053254437869818</v>
      </c>
    </row>
    <row r="6307" spans="52:52" x14ac:dyDescent="0.25">
      <c r="AZ6307" s="9">
        <v>4.2366863905325438</v>
      </c>
    </row>
    <row r="6308" spans="52:52" x14ac:dyDescent="0.25">
      <c r="AZ6308" s="9">
        <v>3.8343195266272181</v>
      </c>
    </row>
    <row r="6309" spans="52:52" x14ac:dyDescent="0.25">
      <c r="AZ6309" s="9">
        <v>5.0887573964497044</v>
      </c>
    </row>
    <row r="6310" spans="52:52" x14ac:dyDescent="0.25">
      <c r="AZ6310" s="9">
        <v>3.5739644970414197</v>
      </c>
    </row>
    <row r="6311" spans="52:52" x14ac:dyDescent="0.25">
      <c r="AZ6311" s="9">
        <v>3.2899408284023663</v>
      </c>
    </row>
    <row r="6312" spans="52:52" x14ac:dyDescent="0.25">
      <c r="AZ6312" s="9">
        <v>4.165680473372781</v>
      </c>
    </row>
    <row r="6313" spans="52:52" x14ac:dyDescent="0.25">
      <c r="AZ6313" s="9">
        <v>2.556213017751479</v>
      </c>
    </row>
    <row r="6314" spans="52:52" x14ac:dyDescent="0.25">
      <c r="AZ6314" s="9">
        <v>0.18934911242603542</v>
      </c>
    </row>
    <row r="6315" spans="52:52" x14ac:dyDescent="0.25">
      <c r="AZ6315" s="9">
        <v>4.4733727810650885</v>
      </c>
    </row>
    <row r="6316" spans="52:52" x14ac:dyDescent="0.25">
      <c r="AZ6316" s="9">
        <v>1.6804733727810648</v>
      </c>
    </row>
    <row r="6317" spans="52:52" x14ac:dyDescent="0.25">
      <c r="AZ6317" s="9">
        <v>4.5207100591715967</v>
      </c>
    </row>
    <row r="6318" spans="52:52" x14ac:dyDescent="0.25">
      <c r="AZ6318" s="9">
        <v>3.9053254437869818</v>
      </c>
    </row>
    <row r="6319" spans="52:52" x14ac:dyDescent="0.25">
      <c r="AZ6319" s="9">
        <v>4.2366863905325438</v>
      </c>
    </row>
    <row r="6320" spans="52:52" x14ac:dyDescent="0.25">
      <c r="AZ6320" s="9">
        <v>3.8343195266272181</v>
      </c>
    </row>
    <row r="6321" spans="52:52" x14ac:dyDescent="0.25">
      <c r="AZ6321" s="9">
        <v>5.0887573964497044</v>
      </c>
    </row>
    <row r="6322" spans="52:52" x14ac:dyDescent="0.25">
      <c r="AZ6322" s="9">
        <v>3.5739644970414197</v>
      </c>
    </row>
    <row r="6323" spans="52:52" x14ac:dyDescent="0.25">
      <c r="AZ6323" s="9">
        <v>3.2899408284023663</v>
      </c>
    </row>
    <row r="6324" spans="52:52" x14ac:dyDescent="0.25">
      <c r="AZ6324" s="9">
        <v>4.165680473372781</v>
      </c>
    </row>
    <row r="6325" spans="52:52" x14ac:dyDescent="0.25">
      <c r="AZ6325" s="9">
        <v>2.556213017751479</v>
      </c>
    </row>
    <row r="6326" spans="52:52" x14ac:dyDescent="0.25">
      <c r="AZ6326" s="9">
        <v>0.18934911242603542</v>
      </c>
    </row>
    <row r="6327" spans="52:52" x14ac:dyDescent="0.25">
      <c r="AZ6327" s="9">
        <v>4.4733727810650885</v>
      </c>
    </row>
    <row r="6328" spans="52:52" x14ac:dyDescent="0.25">
      <c r="AZ6328" s="9">
        <v>1.6804733727810648</v>
      </c>
    </row>
    <row r="6329" spans="52:52" x14ac:dyDescent="0.25">
      <c r="AZ6329" s="9">
        <v>4.5207100591715967</v>
      </c>
    </row>
    <row r="6330" spans="52:52" x14ac:dyDescent="0.25">
      <c r="AZ6330" s="9">
        <v>3.9053254437869818</v>
      </c>
    </row>
    <row r="6331" spans="52:52" x14ac:dyDescent="0.25">
      <c r="AZ6331" s="9">
        <v>4.2366863905325438</v>
      </c>
    </row>
    <row r="6332" spans="52:52" x14ac:dyDescent="0.25">
      <c r="AZ6332" s="9">
        <v>3.8343195266272181</v>
      </c>
    </row>
    <row r="6333" spans="52:52" x14ac:dyDescent="0.25">
      <c r="AZ6333" s="9">
        <v>5.0887573964497044</v>
      </c>
    </row>
    <row r="6334" spans="52:52" x14ac:dyDescent="0.25">
      <c r="AZ6334" s="9">
        <v>3.5739644970414197</v>
      </c>
    </row>
    <row r="6335" spans="52:52" x14ac:dyDescent="0.25">
      <c r="AZ6335" s="9">
        <v>3.2899408284023663</v>
      </c>
    </row>
    <row r="6336" spans="52:52" x14ac:dyDescent="0.25">
      <c r="AZ6336" s="9">
        <v>4.165680473372781</v>
      </c>
    </row>
    <row r="6337" spans="52:52" x14ac:dyDescent="0.25">
      <c r="AZ6337" s="9">
        <v>2.556213017751479</v>
      </c>
    </row>
    <row r="6338" spans="52:52" x14ac:dyDescent="0.25">
      <c r="AZ6338" s="9">
        <v>0.18934911242603542</v>
      </c>
    </row>
    <row r="6339" spans="52:52" x14ac:dyDescent="0.25">
      <c r="AZ6339" s="9">
        <v>4.4733727810650885</v>
      </c>
    </row>
    <row r="6340" spans="52:52" x14ac:dyDescent="0.25">
      <c r="AZ6340" s="9">
        <v>1.6804733727810648</v>
      </c>
    </row>
    <row r="6341" spans="52:52" x14ac:dyDescent="0.25">
      <c r="AZ6341" s="9">
        <v>4.5207100591715967</v>
      </c>
    </row>
    <row r="6342" spans="52:52" x14ac:dyDescent="0.25">
      <c r="AZ6342" s="9">
        <v>3.9053254437869818</v>
      </c>
    </row>
    <row r="6343" spans="52:52" x14ac:dyDescent="0.25">
      <c r="AZ6343" s="9">
        <v>4.2366863905325438</v>
      </c>
    </row>
    <row r="6344" spans="52:52" x14ac:dyDescent="0.25">
      <c r="AZ6344" s="9">
        <v>3.8343195266272181</v>
      </c>
    </row>
    <row r="6345" spans="52:52" x14ac:dyDescent="0.25">
      <c r="AZ6345" s="9">
        <v>5.0887573964497044</v>
      </c>
    </row>
    <row r="6346" spans="52:52" x14ac:dyDescent="0.25">
      <c r="AZ6346" s="9">
        <v>3.5739644970414197</v>
      </c>
    </row>
    <row r="6347" spans="52:52" x14ac:dyDescent="0.25">
      <c r="AZ6347" s="9">
        <v>3.2899408284023663</v>
      </c>
    </row>
    <row r="6348" spans="52:52" x14ac:dyDescent="0.25">
      <c r="AZ6348" s="9">
        <v>4.165680473372781</v>
      </c>
    </row>
    <row r="6349" spans="52:52" x14ac:dyDescent="0.25">
      <c r="AZ6349" s="9">
        <v>2.556213017751479</v>
      </c>
    </row>
    <row r="6350" spans="52:52" x14ac:dyDescent="0.25">
      <c r="AZ6350" s="9">
        <v>0.18934911242603542</v>
      </c>
    </row>
    <row r="6351" spans="52:52" x14ac:dyDescent="0.25">
      <c r="AZ6351" s="9">
        <v>4.4733727810650885</v>
      </c>
    </row>
    <row r="6352" spans="52:52" x14ac:dyDescent="0.25">
      <c r="AZ6352" s="9">
        <v>1.6804733727810648</v>
      </c>
    </row>
    <row r="6353" spans="52:52" x14ac:dyDescent="0.25">
      <c r="AZ6353" s="9">
        <v>4.5207100591715967</v>
      </c>
    </row>
    <row r="6354" spans="52:52" x14ac:dyDescent="0.25">
      <c r="AZ6354" s="9">
        <v>3.9053254437869818</v>
      </c>
    </row>
    <row r="6355" spans="52:52" x14ac:dyDescent="0.25">
      <c r="AZ6355" s="9">
        <v>4.2366863905325438</v>
      </c>
    </row>
    <row r="6356" spans="52:52" x14ac:dyDescent="0.25">
      <c r="AZ6356" s="9">
        <v>3.8343195266272181</v>
      </c>
    </row>
    <row r="6357" spans="52:52" x14ac:dyDescent="0.25">
      <c r="AZ6357" s="9">
        <v>5.0887573964497044</v>
      </c>
    </row>
    <row r="6358" spans="52:52" x14ac:dyDescent="0.25">
      <c r="AZ6358" s="9">
        <v>3.5739644970414197</v>
      </c>
    </row>
    <row r="6359" spans="52:52" x14ac:dyDescent="0.25">
      <c r="AZ6359" s="9">
        <v>3.2899408284023663</v>
      </c>
    </row>
    <row r="6360" spans="52:52" x14ac:dyDescent="0.25">
      <c r="AZ6360" s="9">
        <v>4.165680473372781</v>
      </c>
    </row>
    <row r="6361" spans="52:52" x14ac:dyDescent="0.25">
      <c r="AZ6361" s="9">
        <v>2.556213017751479</v>
      </c>
    </row>
    <row r="6362" spans="52:52" x14ac:dyDescent="0.25">
      <c r="AZ6362" s="9">
        <v>0.18934911242603542</v>
      </c>
    </row>
    <row r="6363" spans="52:52" x14ac:dyDescent="0.25">
      <c r="AZ6363" s="9">
        <v>4.4733727810650885</v>
      </c>
    </row>
    <row r="6364" spans="52:52" x14ac:dyDescent="0.25">
      <c r="AZ6364" s="9">
        <v>1.6804733727810648</v>
      </c>
    </row>
    <row r="6365" spans="52:52" x14ac:dyDescent="0.25">
      <c r="AZ6365" s="9">
        <v>4.5207100591715967</v>
      </c>
    </row>
    <row r="6366" spans="52:52" x14ac:dyDescent="0.25">
      <c r="AZ6366" s="9">
        <v>3.9053254437869818</v>
      </c>
    </row>
    <row r="6367" spans="52:52" x14ac:dyDescent="0.25">
      <c r="AZ6367" s="9">
        <v>4.2366863905325438</v>
      </c>
    </row>
    <row r="6368" spans="52:52" x14ac:dyDescent="0.25">
      <c r="AZ6368" s="9">
        <v>3.8343195266272181</v>
      </c>
    </row>
    <row r="6369" spans="52:52" x14ac:dyDescent="0.25">
      <c r="AZ6369" s="9">
        <v>5.0887573964497044</v>
      </c>
    </row>
    <row r="6370" spans="52:52" x14ac:dyDescent="0.25">
      <c r="AZ6370" s="9">
        <v>3.5739644970414197</v>
      </c>
    </row>
    <row r="6371" spans="52:52" x14ac:dyDescent="0.25">
      <c r="AZ6371" s="9">
        <v>3.2899408284023663</v>
      </c>
    </row>
    <row r="6372" spans="52:52" x14ac:dyDescent="0.25">
      <c r="AZ6372" s="9">
        <v>4.165680473372781</v>
      </c>
    </row>
    <row r="6373" spans="52:52" x14ac:dyDescent="0.25">
      <c r="AZ6373" s="9">
        <v>2.556213017751479</v>
      </c>
    </row>
    <row r="6374" spans="52:52" x14ac:dyDescent="0.25">
      <c r="AZ6374" s="9">
        <v>0.18934911242603542</v>
      </c>
    </row>
    <row r="6375" spans="52:52" x14ac:dyDescent="0.25">
      <c r="AZ6375" s="9">
        <v>4.4733727810650885</v>
      </c>
    </row>
    <row r="6376" spans="52:52" x14ac:dyDescent="0.25">
      <c r="AZ6376" s="9">
        <v>1.6804733727810648</v>
      </c>
    </row>
    <row r="6377" spans="52:52" x14ac:dyDescent="0.25">
      <c r="AZ6377" s="9">
        <v>4.5207100591715967</v>
      </c>
    </row>
    <row r="6378" spans="52:52" x14ac:dyDescent="0.25">
      <c r="AZ6378" s="9">
        <v>3.9053254437869818</v>
      </c>
    </row>
    <row r="6379" spans="52:52" x14ac:dyDescent="0.25">
      <c r="AZ6379" s="9">
        <v>4.2366863905325438</v>
      </c>
    </row>
    <row r="6380" spans="52:52" x14ac:dyDescent="0.25">
      <c r="AZ6380" s="9">
        <v>3.8343195266272181</v>
      </c>
    </row>
    <row r="6381" spans="52:52" x14ac:dyDescent="0.25">
      <c r="AZ6381" s="9">
        <v>5.0887573964497044</v>
      </c>
    </row>
    <row r="6382" spans="52:52" x14ac:dyDescent="0.25">
      <c r="AZ6382" s="9">
        <v>3.5739644970414197</v>
      </c>
    </row>
    <row r="6383" spans="52:52" x14ac:dyDescent="0.25">
      <c r="AZ6383" s="9">
        <v>3.2899408284023663</v>
      </c>
    </row>
    <row r="6384" spans="52:52" x14ac:dyDescent="0.25">
      <c r="AZ6384" s="9">
        <v>4.165680473372781</v>
      </c>
    </row>
    <row r="6385" spans="52:52" x14ac:dyDescent="0.25">
      <c r="AZ6385" s="9">
        <v>2.556213017751479</v>
      </c>
    </row>
    <row r="6386" spans="52:52" x14ac:dyDescent="0.25">
      <c r="AZ6386" s="9">
        <v>0.18934911242603542</v>
      </c>
    </row>
    <row r="6387" spans="52:52" x14ac:dyDescent="0.25">
      <c r="AZ6387" s="9">
        <v>4.4733727810650885</v>
      </c>
    </row>
    <row r="6388" spans="52:52" x14ac:dyDescent="0.25">
      <c r="AZ6388" s="9">
        <v>1.6804733727810648</v>
      </c>
    </row>
    <row r="6389" spans="52:52" x14ac:dyDescent="0.25">
      <c r="AZ6389" s="9">
        <v>4.5207100591715967</v>
      </c>
    </row>
    <row r="6390" spans="52:52" x14ac:dyDescent="0.25">
      <c r="AZ6390" s="9">
        <v>3.9053254437869818</v>
      </c>
    </row>
    <row r="6391" spans="52:52" x14ac:dyDescent="0.25">
      <c r="AZ6391" s="9">
        <v>4.2366863905325438</v>
      </c>
    </row>
    <row r="6392" spans="52:52" x14ac:dyDescent="0.25">
      <c r="AZ6392" s="9">
        <v>3.8343195266272181</v>
      </c>
    </row>
    <row r="6393" spans="52:52" x14ac:dyDescent="0.25">
      <c r="AZ6393" s="9">
        <v>5.0887573964497044</v>
      </c>
    </row>
    <row r="6394" spans="52:52" x14ac:dyDescent="0.25">
      <c r="AZ6394" s="9">
        <v>3.5739644970414197</v>
      </c>
    </row>
    <row r="6395" spans="52:52" x14ac:dyDescent="0.25">
      <c r="AZ6395" s="9">
        <v>3.2899408284023663</v>
      </c>
    </row>
    <row r="6396" spans="52:52" x14ac:dyDescent="0.25">
      <c r="AZ6396" s="9">
        <v>4.165680473372781</v>
      </c>
    </row>
    <row r="6397" spans="52:52" x14ac:dyDescent="0.25">
      <c r="AZ6397" s="9">
        <v>2.556213017751479</v>
      </c>
    </row>
    <row r="6398" spans="52:52" x14ac:dyDescent="0.25">
      <c r="AZ6398" s="9">
        <v>0.18934911242603542</v>
      </c>
    </row>
    <row r="6399" spans="52:52" x14ac:dyDescent="0.25">
      <c r="AZ6399" s="9">
        <v>4.4733727810650885</v>
      </c>
    </row>
    <row r="6400" spans="52:52" x14ac:dyDescent="0.25">
      <c r="AZ6400" s="9">
        <v>1.6804733727810648</v>
      </c>
    </row>
    <row r="6401" spans="52:52" x14ac:dyDescent="0.25">
      <c r="AZ6401" s="9">
        <v>4.5207100591715967</v>
      </c>
    </row>
    <row r="6402" spans="52:52" x14ac:dyDescent="0.25">
      <c r="AZ6402" s="9">
        <v>3.9053254437869818</v>
      </c>
    </row>
    <row r="6403" spans="52:52" x14ac:dyDescent="0.25">
      <c r="AZ6403" s="9">
        <v>4.2366863905325438</v>
      </c>
    </row>
    <row r="6404" spans="52:52" x14ac:dyDescent="0.25">
      <c r="AZ6404" s="9">
        <v>3.8343195266272181</v>
      </c>
    </row>
    <row r="6405" spans="52:52" x14ac:dyDescent="0.25">
      <c r="AZ6405" s="9">
        <v>5.0887573964497044</v>
      </c>
    </row>
    <row r="6406" spans="52:52" x14ac:dyDescent="0.25">
      <c r="AZ6406" s="9">
        <v>3.5739644970414197</v>
      </c>
    </row>
    <row r="6407" spans="52:52" x14ac:dyDescent="0.25">
      <c r="AZ6407" s="9">
        <v>3.2899408284023663</v>
      </c>
    </row>
    <row r="6408" spans="52:52" x14ac:dyDescent="0.25">
      <c r="AZ6408" s="9">
        <v>4.165680473372781</v>
      </c>
    </row>
    <row r="6409" spans="52:52" x14ac:dyDescent="0.25">
      <c r="AZ6409" s="9">
        <v>2.556213017751479</v>
      </c>
    </row>
    <row r="6410" spans="52:52" x14ac:dyDescent="0.25">
      <c r="AZ6410" s="9">
        <v>0.18934911242603542</v>
      </c>
    </row>
    <row r="6411" spans="52:52" x14ac:dyDescent="0.25">
      <c r="AZ6411" s="9">
        <v>4.4733727810650885</v>
      </c>
    </row>
    <row r="6412" spans="52:52" x14ac:dyDescent="0.25">
      <c r="AZ6412" s="9">
        <v>1.6804733727810648</v>
      </c>
    </row>
    <row r="6413" spans="52:52" x14ac:dyDescent="0.25">
      <c r="AZ6413" s="9">
        <v>4.5207100591715967</v>
      </c>
    </row>
    <row r="6414" spans="52:52" x14ac:dyDescent="0.25">
      <c r="AZ6414" s="9">
        <v>3.9053254437869818</v>
      </c>
    </row>
    <row r="6415" spans="52:52" x14ac:dyDescent="0.25">
      <c r="AZ6415" s="9">
        <v>4.2366863905325438</v>
      </c>
    </row>
    <row r="6416" spans="52:52" x14ac:dyDescent="0.25">
      <c r="AZ6416" s="9">
        <v>3.8343195266272181</v>
      </c>
    </row>
    <row r="6417" spans="52:52" x14ac:dyDescent="0.25">
      <c r="AZ6417" s="9">
        <v>5.0887573964497044</v>
      </c>
    </row>
    <row r="6418" spans="52:52" x14ac:dyDescent="0.25">
      <c r="AZ6418" s="9">
        <v>3.5739644970414197</v>
      </c>
    </row>
    <row r="6419" spans="52:52" x14ac:dyDescent="0.25">
      <c r="AZ6419" s="9">
        <v>3.2899408284023663</v>
      </c>
    </row>
    <row r="6420" spans="52:52" x14ac:dyDescent="0.25">
      <c r="AZ6420" s="9">
        <v>4.165680473372781</v>
      </c>
    </row>
    <row r="6421" spans="52:52" x14ac:dyDescent="0.25">
      <c r="AZ6421" s="9">
        <v>2.556213017751479</v>
      </c>
    </row>
    <row r="6422" spans="52:52" x14ac:dyDescent="0.25">
      <c r="AZ6422" s="9">
        <v>0.18934911242603542</v>
      </c>
    </row>
    <row r="6423" spans="52:52" x14ac:dyDescent="0.25">
      <c r="AZ6423" s="9">
        <v>4.4733727810650885</v>
      </c>
    </row>
    <row r="6424" spans="52:52" x14ac:dyDescent="0.25">
      <c r="AZ6424" s="9">
        <v>1.6804733727810648</v>
      </c>
    </row>
    <row r="6425" spans="52:52" x14ac:dyDescent="0.25">
      <c r="AZ6425" s="9">
        <v>4.5207100591715967</v>
      </c>
    </row>
    <row r="6426" spans="52:52" x14ac:dyDescent="0.25">
      <c r="AZ6426" s="9">
        <v>3.9053254437869818</v>
      </c>
    </row>
    <row r="6427" spans="52:52" x14ac:dyDescent="0.25">
      <c r="AZ6427" s="9">
        <v>4.2366863905325438</v>
      </c>
    </row>
    <row r="6428" spans="52:52" x14ac:dyDescent="0.25">
      <c r="AZ6428" s="9">
        <v>3.8343195266272181</v>
      </c>
    </row>
    <row r="6429" spans="52:52" x14ac:dyDescent="0.25">
      <c r="AZ6429" s="9">
        <v>5.0887573964497044</v>
      </c>
    </row>
    <row r="6430" spans="52:52" x14ac:dyDescent="0.25">
      <c r="AZ6430" s="9">
        <v>3.5739644970414197</v>
      </c>
    </row>
    <row r="6431" spans="52:52" x14ac:dyDescent="0.25">
      <c r="AZ6431" s="9">
        <v>3.2899408284023663</v>
      </c>
    </row>
    <row r="6432" spans="52:52" x14ac:dyDescent="0.25">
      <c r="AZ6432" s="9">
        <v>4.165680473372781</v>
      </c>
    </row>
    <row r="6433" spans="52:52" x14ac:dyDescent="0.25">
      <c r="AZ6433" s="9">
        <v>2.556213017751479</v>
      </c>
    </row>
    <row r="6434" spans="52:52" x14ac:dyDescent="0.25">
      <c r="AZ6434" s="9">
        <v>0.18934911242603542</v>
      </c>
    </row>
    <row r="6435" spans="52:52" x14ac:dyDescent="0.25">
      <c r="AZ6435" s="9">
        <v>4.4733727810650885</v>
      </c>
    </row>
    <row r="6436" spans="52:52" x14ac:dyDescent="0.25">
      <c r="AZ6436" s="9">
        <v>1.6804733727810648</v>
      </c>
    </row>
    <row r="6437" spans="52:52" x14ac:dyDescent="0.25">
      <c r="AZ6437" s="9">
        <v>4.5207100591715967</v>
      </c>
    </row>
    <row r="6438" spans="52:52" x14ac:dyDescent="0.25">
      <c r="AZ6438" s="9">
        <v>3.9053254437869818</v>
      </c>
    </row>
    <row r="6439" spans="52:52" x14ac:dyDescent="0.25">
      <c r="AZ6439" s="9">
        <v>4.2366863905325438</v>
      </c>
    </row>
    <row r="6440" spans="52:52" x14ac:dyDescent="0.25">
      <c r="AZ6440" s="9">
        <v>3.8343195266272181</v>
      </c>
    </row>
    <row r="6441" spans="52:52" x14ac:dyDescent="0.25">
      <c r="AZ6441" s="9">
        <v>5.0887573964497044</v>
      </c>
    </row>
    <row r="6442" spans="52:52" x14ac:dyDescent="0.25">
      <c r="AZ6442" s="9">
        <v>3.5739644970414197</v>
      </c>
    </row>
    <row r="6443" spans="52:52" x14ac:dyDescent="0.25">
      <c r="AZ6443" s="9">
        <v>3.2899408284023663</v>
      </c>
    </row>
    <row r="6444" spans="52:52" x14ac:dyDescent="0.25">
      <c r="AZ6444" s="9">
        <v>4.165680473372781</v>
      </c>
    </row>
    <row r="6445" spans="52:52" x14ac:dyDescent="0.25">
      <c r="AZ6445" s="9">
        <v>2.556213017751479</v>
      </c>
    </row>
    <row r="6446" spans="52:52" x14ac:dyDescent="0.25">
      <c r="AZ6446" s="9">
        <v>0.18934911242603542</v>
      </c>
    </row>
    <row r="6447" spans="52:52" x14ac:dyDescent="0.25">
      <c r="AZ6447" s="9">
        <v>4.4733727810650885</v>
      </c>
    </row>
    <row r="6448" spans="52:52" x14ac:dyDescent="0.25">
      <c r="AZ6448" s="9">
        <v>1.6804733727810648</v>
      </c>
    </row>
    <row r="6449" spans="52:52" x14ac:dyDescent="0.25">
      <c r="AZ6449" s="9">
        <v>4.5207100591715967</v>
      </c>
    </row>
    <row r="6450" spans="52:52" x14ac:dyDescent="0.25">
      <c r="AZ6450" s="9">
        <v>3.9053254437869818</v>
      </c>
    </row>
    <row r="6451" spans="52:52" x14ac:dyDescent="0.25">
      <c r="AZ6451" s="9">
        <v>4.2366863905325438</v>
      </c>
    </row>
    <row r="6452" spans="52:52" x14ac:dyDescent="0.25">
      <c r="AZ6452" s="9">
        <v>3.8343195266272181</v>
      </c>
    </row>
    <row r="6453" spans="52:52" x14ac:dyDescent="0.25">
      <c r="AZ6453" s="9">
        <v>5.0887573964497044</v>
      </c>
    </row>
    <row r="6454" spans="52:52" x14ac:dyDescent="0.25">
      <c r="AZ6454" s="9">
        <v>3.5739644970414197</v>
      </c>
    </row>
    <row r="6455" spans="52:52" x14ac:dyDescent="0.25">
      <c r="AZ6455" s="9">
        <v>3.2899408284023663</v>
      </c>
    </row>
    <row r="6456" spans="52:52" x14ac:dyDescent="0.25">
      <c r="AZ6456" s="9">
        <v>4.165680473372781</v>
      </c>
    </row>
    <row r="6457" spans="52:52" x14ac:dyDescent="0.25">
      <c r="AZ6457" s="9">
        <v>2.556213017751479</v>
      </c>
    </row>
    <row r="6458" spans="52:52" x14ac:dyDescent="0.25">
      <c r="AZ6458" s="9">
        <v>0.18934911242603542</v>
      </c>
    </row>
    <row r="6459" spans="52:52" x14ac:dyDescent="0.25">
      <c r="AZ6459" s="9">
        <v>4.4733727810650885</v>
      </c>
    </row>
    <row r="6460" spans="52:52" x14ac:dyDescent="0.25">
      <c r="AZ6460" s="9">
        <v>1.6804733727810648</v>
      </c>
    </row>
    <row r="6461" spans="52:52" x14ac:dyDescent="0.25">
      <c r="AZ6461" s="9">
        <v>4.5207100591715967</v>
      </c>
    </row>
    <row r="6462" spans="52:52" x14ac:dyDescent="0.25">
      <c r="AZ6462" s="9">
        <v>3.9053254437869818</v>
      </c>
    </row>
    <row r="6463" spans="52:52" x14ac:dyDescent="0.25">
      <c r="AZ6463" s="9">
        <v>4.2366863905325438</v>
      </c>
    </row>
    <row r="6464" spans="52:52" x14ac:dyDescent="0.25">
      <c r="AZ6464" s="9">
        <v>3.8343195266272181</v>
      </c>
    </row>
    <row r="6465" spans="52:52" x14ac:dyDescent="0.25">
      <c r="AZ6465" s="9">
        <v>5.0887573964497044</v>
      </c>
    </row>
    <row r="6466" spans="52:52" x14ac:dyDescent="0.25">
      <c r="AZ6466" s="9">
        <v>3.5739644970414197</v>
      </c>
    </row>
    <row r="6467" spans="52:52" x14ac:dyDescent="0.25">
      <c r="AZ6467" s="9">
        <v>3.2899408284023663</v>
      </c>
    </row>
    <row r="6468" spans="52:52" x14ac:dyDescent="0.25">
      <c r="AZ6468" s="9">
        <v>4.165680473372781</v>
      </c>
    </row>
    <row r="6469" spans="52:52" x14ac:dyDescent="0.25">
      <c r="AZ6469" s="9">
        <v>2.556213017751479</v>
      </c>
    </row>
    <row r="6470" spans="52:52" x14ac:dyDescent="0.25">
      <c r="AZ6470" s="9">
        <v>0.18934911242603542</v>
      </c>
    </row>
    <row r="6471" spans="52:52" x14ac:dyDescent="0.25">
      <c r="AZ6471" s="9">
        <v>4.4733727810650885</v>
      </c>
    </row>
    <row r="6472" spans="52:52" x14ac:dyDescent="0.25">
      <c r="AZ6472" s="9">
        <v>1.6804733727810648</v>
      </c>
    </row>
    <row r="6473" spans="52:52" x14ac:dyDescent="0.25">
      <c r="AZ6473" s="9">
        <v>4.5207100591715967</v>
      </c>
    </row>
    <row r="6474" spans="52:52" x14ac:dyDescent="0.25">
      <c r="AZ6474" s="9">
        <v>3.9053254437869818</v>
      </c>
    </row>
    <row r="6475" spans="52:52" x14ac:dyDescent="0.25">
      <c r="AZ6475" s="9">
        <v>4.2366863905325438</v>
      </c>
    </row>
    <row r="6476" spans="52:52" x14ac:dyDescent="0.25">
      <c r="AZ6476" s="9">
        <v>3.8343195266272181</v>
      </c>
    </row>
    <row r="6477" spans="52:52" x14ac:dyDescent="0.25">
      <c r="AZ6477" s="9">
        <v>5.0887573964497044</v>
      </c>
    </row>
    <row r="6478" spans="52:52" x14ac:dyDescent="0.25">
      <c r="AZ6478" s="9">
        <v>3.5739644970414197</v>
      </c>
    </row>
    <row r="6479" spans="52:52" x14ac:dyDescent="0.25">
      <c r="AZ6479" s="9">
        <v>3.2899408284023663</v>
      </c>
    </row>
    <row r="6480" spans="52:52" x14ac:dyDescent="0.25">
      <c r="AZ6480" s="9">
        <v>4.165680473372781</v>
      </c>
    </row>
    <row r="6481" spans="52:52" x14ac:dyDescent="0.25">
      <c r="AZ6481" s="9">
        <v>2.556213017751479</v>
      </c>
    </row>
    <row r="6482" spans="52:52" x14ac:dyDescent="0.25">
      <c r="AZ6482" s="9">
        <v>0.18934911242603542</v>
      </c>
    </row>
    <row r="6483" spans="52:52" x14ac:dyDescent="0.25">
      <c r="AZ6483" s="9">
        <v>4.4733727810650885</v>
      </c>
    </row>
    <row r="6484" spans="52:52" x14ac:dyDescent="0.25">
      <c r="AZ6484" s="9">
        <v>1.6804733727810648</v>
      </c>
    </row>
    <row r="6485" spans="52:52" x14ac:dyDescent="0.25">
      <c r="AZ6485" s="9">
        <v>4.5207100591715967</v>
      </c>
    </row>
    <row r="6486" spans="52:52" x14ac:dyDescent="0.25">
      <c r="AZ6486" s="9">
        <v>3.9053254437869818</v>
      </c>
    </row>
    <row r="6487" spans="52:52" x14ac:dyDescent="0.25">
      <c r="AZ6487" s="9">
        <v>4.2366863905325438</v>
      </c>
    </row>
    <row r="6488" spans="52:52" x14ac:dyDescent="0.25">
      <c r="AZ6488" s="9">
        <v>3.8343195266272181</v>
      </c>
    </row>
    <row r="6489" spans="52:52" x14ac:dyDescent="0.25">
      <c r="AZ6489" s="9">
        <v>5.0887573964497044</v>
      </c>
    </row>
    <row r="6490" spans="52:52" x14ac:dyDescent="0.25">
      <c r="AZ6490" s="9">
        <v>3.5739644970414197</v>
      </c>
    </row>
    <row r="6491" spans="52:52" x14ac:dyDescent="0.25">
      <c r="AZ6491" s="9">
        <v>3.2899408284023663</v>
      </c>
    </row>
    <row r="6492" spans="52:52" x14ac:dyDescent="0.25">
      <c r="AZ6492" s="9">
        <v>4.165680473372781</v>
      </c>
    </row>
    <row r="6493" spans="52:52" x14ac:dyDescent="0.25">
      <c r="AZ6493" s="9">
        <v>2.556213017751479</v>
      </c>
    </row>
    <row r="6494" spans="52:52" x14ac:dyDescent="0.25">
      <c r="AZ6494" s="9">
        <v>0.18934911242603542</v>
      </c>
    </row>
    <row r="6495" spans="52:52" x14ac:dyDescent="0.25">
      <c r="AZ6495" s="9">
        <v>4.4733727810650885</v>
      </c>
    </row>
    <row r="6496" spans="52:52" x14ac:dyDescent="0.25">
      <c r="AZ6496" s="9">
        <v>1.6804733727810648</v>
      </c>
    </row>
    <row r="6497" spans="52:52" x14ac:dyDescent="0.25">
      <c r="AZ6497" s="9">
        <v>4.5207100591715967</v>
      </c>
    </row>
    <row r="6498" spans="52:52" x14ac:dyDescent="0.25">
      <c r="AZ6498" s="9">
        <v>3.9053254437869818</v>
      </c>
    </row>
    <row r="6499" spans="52:52" x14ac:dyDescent="0.25">
      <c r="AZ6499" s="9">
        <v>4.2366863905325438</v>
      </c>
    </row>
    <row r="6500" spans="52:52" x14ac:dyDescent="0.25">
      <c r="AZ6500" s="9">
        <v>3.8343195266272181</v>
      </c>
    </row>
    <row r="6501" spans="52:52" x14ac:dyDescent="0.25">
      <c r="AZ6501" s="9">
        <v>5.0887573964497044</v>
      </c>
    </row>
    <row r="6502" spans="52:52" x14ac:dyDescent="0.25">
      <c r="AZ6502" s="9">
        <v>3.5739644970414197</v>
      </c>
    </row>
    <row r="6503" spans="52:52" x14ac:dyDescent="0.25">
      <c r="AZ6503" s="9">
        <v>3.2899408284023663</v>
      </c>
    </row>
    <row r="6504" spans="52:52" x14ac:dyDescent="0.25">
      <c r="AZ6504" s="9">
        <v>4.165680473372781</v>
      </c>
    </row>
    <row r="6505" spans="52:52" x14ac:dyDescent="0.25">
      <c r="AZ6505" s="9">
        <v>2.556213017751479</v>
      </c>
    </row>
    <row r="6506" spans="52:52" x14ac:dyDescent="0.25">
      <c r="AZ6506" s="9">
        <v>0.18934911242603542</v>
      </c>
    </row>
    <row r="6507" spans="52:52" x14ac:dyDescent="0.25">
      <c r="AZ6507" s="9">
        <v>4.4733727810650885</v>
      </c>
    </row>
    <row r="6508" spans="52:52" x14ac:dyDescent="0.25">
      <c r="AZ6508" s="9">
        <v>1.6804733727810648</v>
      </c>
    </row>
    <row r="6509" spans="52:52" x14ac:dyDescent="0.25">
      <c r="AZ6509" s="9">
        <v>4.5207100591715967</v>
      </c>
    </row>
    <row r="6510" spans="52:52" x14ac:dyDescent="0.25">
      <c r="AZ6510" s="9">
        <v>3.9053254437869818</v>
      </c>
    </row>
    <row r="6511" spans="52:52" x14ac:dyDescent="0.25">
      <c r="AZ6511" s="9">
        <v>4.2366863905325438</v>
      </c>
    </row>
    <row r="6512" spans="52:52" x14ac:dyDescent="0.25">
      <c r="AZ6512" s="9">
        <v>3.8343195266272181</v>
      </c>
    </row>
    <row r="6513" spans="52:52" x14ac:dyDescent="0.25">
      <c r="AZ6513" s="9">
        <v>5.0887573964497044</v>
      </c>
    </row>
    <row r="6514" spans="52:52" x14ac:dyDescent="0.25">
      <c r="AZ6514" s="9">
        <v>3.5739644970414197</v>
      </c>
    </row>
    <row r="6515" spans="52:52" x14ac:dyDescent="0.25">
      <c r="AZ6515" s="9">
        <v>3.2899408284023663</v>
      </c>
    </row>
    <row r="6516" spans="52:52" x14ac:dyDescent="0.25">
      <c r="AZ6516" s="9">
        <v>4.165680473372781</v>
      </c>
    </row>
    <row r="6517" spans="52:52" x14ac:dyDescent="0.25">
      <c r="AZ6517" s="9">
        <v>2.556213017751479</v>
      </c>
    </row>
    <row r="6518" spans="52:52" x14ac:dyDescent="0.25">
      <c r="AZ6518" s="9">
        <v>0.18934911242603542</v>
      </c>
    </row>
    <row r="6519" spans="52:52" x14ac:dyDescent="0.25">
      <c r="AZ6519" s="9">
        <v>4.4733727810650885</v>
      </c>
    </row>
    <row r="6520" spans="52:52" x14ac:dyDescent="0.25">
      <c r="AZ6520" s="9">
        <v>1.6804733727810648</v>
      </c>
    </row>
    <row r="6521" spans="52:52" x14ac:dyDescent="0.25">
      <c r="AZ6521" s="9">
        <v>4.5207100591715967</v>
      </c>
    </row>
    <row r="6522" spans="52:52" x14ac:dyDescent="0.25">
      <c r="AZ6522" s="9">
        <v>3.9053254437869818</v>
      </c>
    </row>
    <row r="6523" spans="52:52" x14ac:dyDescent="0.25">
      <c r="AZ6523" s="9">
        <v>4.2366863905325438</v>
      </c>
    </row>
    <row r="6524" spans="52:52" x14ac:dyDescent="0.25">
      <c r="AZ6524" s="9">
        <v>3.8343195266272181</v>
      </c>
    </row>
    <row r="6525" spans="52:52" x14ac:dyDescent="0.25">
      <c r="AZ6525" s="9">
        <v>5.0887573964497044</v>
      </c>
    </row>
    <row r="6526" spans="52:52" x14ac:dyDescent="0.25">
      <c r="AZ6526" s="9">
        <v>3.5739644970414197</v>
      </c>
    </row>
    <row r="6527" spans="52:52" x14ac:dyDescent="0.25">
      <c r="AZ6527" s="9">
        <v>3.2899408284023663</v>
      </c>
    </row>
    <row r="6528" spans="52:52" x14ac:dyDescent="0.25">
      <c r="AZ6528" s="9">
        <v>4.165680473372781</v>
      </c>
    </row>
    <row r="6529" spans="52:52" x14ac:dyDescent="0.25">
      <c r="AZ6529" s="9">
        <v>2.556213017751479</v>
      </c>
    </row>
    <row r="6530" spans="52:52" x14ac:dyDescent="0.25">
      <c r="AZ6530" s="9">
        <v>0.18934911242603542</v>
      </c>
    </row>
    <row r="6531" spans="52:52" x14ac:dyDescent="0.25">
      <c r="AZ6531" s="9">
        <v>4.4733727810650885</v>
      </c>
    </row>
    <row r="6532" spans="52:52" x14ac:dyDescent="0.25">
      <c r="AZ6532" s="9">
        <v>1.6804733727810648</v>
      </c>
    </row>
    <row r="6533" spans="52:52" x14ac:dyDescent="0.25">
      <c r="AZ6533" s="9">
        <v>4.5207100591715967</v>
      </c>
    </row>
    <row r="6534" spans="52:52" x14ac:dyDescent="0.25">
      <c r="AZ6534" s="9">
        <v>3.9053254437869818</v>
      </c>
    </row>
    <row r="6535" spans="52:52" x14ac:dyDescent="0.25">
      <c r="AZ6535" s="9">
        <v>4.2366863905325438</v>
      </c>
    </row>
    <row r="6536" spans="52:52" x14ac:dyDescent="0.25">
      <c r="AZ6536" s="9">
        <v>3.8343195266272181</v>
      </c>
    </row>
    <row r="6537" spans="52:52" x14ac:dyDescent="0.25">
      <c r="AZ6537" s="9">
        <v>5.0887573964497044</v>
      </c>
    </row>
    <row r="6538" spans="52:52" x14ac:dyDescent="0.25">
      <c r="AZ6538" s="9">
        <v>3.5739644970414197</v>
      </c>
    </row>
    <row r="6539" spans="52:52" x14ac:dyDescent="0.25">
      <c r="AZ6539" s="9">
        <v>3.2899408284023663</v>
      </c>
    </row>
    <row r="6540" spans="52:52" x14ac:dyDescent="0.25">
      <c r="AZ6540" s="9">
        <v>4.165680473372781</v>
      </c>
    </row>
    <row r="6541" spans="52:52" x14ac:dyDescent="0.25">
      <c r="AZ6541" s="9">
        <v>2.556213017751479</v>
      </c>
    </row>
    <row r="6542" spans="52:52" x14ac:dyDescent="0.25">
      <c r="AZ6542" s="9">
        <v>0.18934911242603542</v>
      </c>
    </row>
    <row r="6543" spans="52:52" x14ac:dyDescent="0.25">
      <c r="AZ6543" s="9">
        <v>4.4733727810650885</v>
      </c>
    </row>
    <row r="6544" spans="52:52" x14ac:dyDescent="0.25">
      <c r="AZ6544" s="9">
        <v>1.6804733727810648</v>
      </c>
    </row>
    <row r="6545" spans="52:52" x14ac:dyDescent="0.25">
      <c r="AZ6545" s="9">
        <v>4.5207100591715967</v>
      </c>
    </row>
    <row r="6546" spans="52:52" x14ac:dyDescent="0.25">
      <c r="AZ6546" s="9">
        <v>3.9053254437869818</v>
      </c>
    </row>
    <row r="6547" spans="52:52" x14ac:dyDescent="0.25">
      <c r="AZ6547" s="9">
        <v>4.2366863905325438</v>
      </c>
    </row>
    <row r="6548" spans="52:52" x14ac:dyDescent="0.25">
      <c r="AZ6548" s="9">
        <v>3.8343195266272181</v>
      </c>
    </row>
    <row r="6549" spans="52:52" x14ac:dyDescent="0.25">
      <c r="AZ6549" s="9">
        <v>5.0887573964497044</v>
      </c>
    </row>
    <row r="6550" spans="52:52" x14ac:dyDescent="0.25">
      <c r="AZ6550" s="9">
        <v>3.5739644970414197</v>
      </c>
    </row>
    <row r="6551" spans="52:52" x14ac:dyDescent="0.25">
      <c r="AZ6551" s="9">
        <v>3.2899408284023663</v>
      </c>
    </row>
    <row r="6552" spans="52:52" x14ac:dyDescent="0.25">
      <c r="AZ6552" s="9">
        <v>4.165680473372781</v>
      </c>
    </row>
    <row r="6553" spans="52:52" x14ac:dyDescent="0.25">
      <c r="AZ6553" s="9">
        <v>2.556213017751479</v>
      </c>
    </row>
    <row r="6554" spans="52:52" x14ac:dyDescent="0.25">
      <c r="AZ6554" s="9">
        <v>0.18934911242603542</v>
      </c>
    </row>
    <row r="6555" spans="52:52" x14ac:dyDescent="0.25">
      <c r="AZ6555" s="9">
        <v>4.4733727810650885</v>
      </c>
    </row>
    <row r="6556" spans="52:52" x14ac:dyDescent="0.25">
      <c r="AZ6556" s="9">
        <v>1.6804733727810648</v>
      </c>
    </row>
    <row r="6557" spans="52:52" x14ac:dyDescent="0.25">
      <c r="AZ6557" s="9">
        <v>4.5207100591715967</v>
      </c>
    </row>
    <row r="6558" spans="52:52" x14ac:dyDescent="0.25">
      <c r="AZ6558" s="9">
        <v>3.9053254437869818</v>
      </c>
    </row>
    <row r="6559" spans="52:52" x14ac:dyDescent="0.25">
      <c r="AZ6559" s="9">
        <v>4.2366863905325438</v>
      </c>
    </row>
    <row r="6560" spans="52:52" x14ac:dyDescent="0.25">
      <c r="AZ6560" s="9">
        <v>3.8343195266272181</v>
      </c>
    </row>
    <row r="6561" spans="52:52" x14ac:dyDescent="0.25">
      <c r="AZ6561" s="9">
        <v>5.0887573964497044</v>
      </c>
    </row>
    <row r="6562" spans="52:52" x14ac:dyDescent="0.25">
      <c r="AZ6562" s="9">
        <v>3.5739644970414197</v>
      </c>
    </row>
    <row r="6563" spans="52:52" x14ac:dyDescent="0.25">
      <c r="AZ6563" s="9">
        <v>3.2899408284023663</v>
      </c>
    </row>
    <row r="6564" spans="52:52" x14ac:dyDescent="0.25">
      <c r="AZ6564" s="9">
        <v>4.165680473372781</v>
      </c>
    </row>
    <row r="6565" spans="52:52" x14ac:dyDescent="0.25">
      <c r="AZ6565" s="9">
        <v>2.556213017751479</v>
      </c>
    </row>
    <row r="6566" spans="52:52" x14ac:dyDescent="0.25">
      <c r="AZ6566" s="9">
        <v>0.18934911242603542</v>
      </c>
    </row>
    <row r="6567" spans="52:52" x14ac:dyDescent="0.25">
      <c r="AZ6567" s="9">
        <v>4.4733727810650885</v>
      </c>
    </row>
    <row r="6568" spans="52:52" x14ac:dyDescent="0.25">
      <c r="AZ6568" s="9">
        <v>1.6804733727810648</v>
      </c>
    </row>
    <row r="6569" spans="52:52" x14ac:dyDescent="0.25">
      <c r="AZ6569" s="9">
        <v>4.5207100591715967</v>
      </c>
    </row>
    <row r="6570" spans="52:52" x14ac:dyDescent="0.25">
      <c r="AZ6570" s="9">
        <v>3.9053254437869818</v>
      </c>
    </row>
    <row r="6571" spans="52:52" x14ac:dyDescent="0.25">
      <c r="AZ6571" s="9">
        <v>4.2366863905325438</v>
      </c>
    </row>
    <row r="6572" spans="52:52" x14ac:dyDescent="0.25">
      <c r="AZ6572" s="9">
        <v>3.8343195266272181</v>
      </c>
    </row>
    <row r="6573" spans="52:52" x14ac:dyDescent="0.25">
      <c r="AZ6573" s="9">
        <v>5.0887573964497044</v>
      </c>
    </row>
    <row r="6574" spans="52:52" x14ac:dyDescent="0.25">
      <c r="AZ6574" s="9">
        <v>3.5739644970414197</v>
      </c>
    </row>
    <row r="6575" spans="52:52" x14ac:dyDescent="0.25">
      <c r="AZ6575" s="9">
        <v>3.2899408284023663</v>
      </c>
    </row>
    <row r="6576" spans="52:52" x14ac:dyDescent="0.25">
      <c r="AZ6576" s="9">
        <v>4.165680473372781</v>
      </c>
    </row>
    <row r="6577" spans="52:52" x14ac:dyDescent="0.25">
      <c r="AZ6577" s="9">
        <v>2.556213017751479</v>
      </c>
    </row>
    <row r="6578" spans="52:52" x14ac:dyDescent="0.25">
      <c r="AZ6578" s="9">
        <v>0.18934911242603542</v>
      </c>
    </row>
    <row r="6579" spans="52:52" x14ac:dyDescent="0.25">
      <c r="AZ6579" s="9">
        <v>4.4733727810650885</v>
      </c>
    </row>
    <row r="6580" spans="52:52" x14ac:dyDescent="0.25">
      <c r="AZ6580" s="9">
        <v>1.6804733727810648</v>
      </c>
    </row>
    <row r="6581" spans="52:52" x14ac:dyDescent="0.25">
      <c r="AZ6581" s="9">
        <v>4.5207100591715967</v>
      </c>
    </row>
    <row r="6582" spans="52:52" x14ac:dyDescent="0.25">
      <c r="AZ6582" s="9">
        <v>3.9053254437869818</v>
      </c>
    </row>
    <row r="6583" spans="52:52" x14ac:dyDescent="0.25">
      <c r="AZ6583" s="9">
        <v>4.2366863905325438</v>
      </c>
    </row>
    <row r="6584" spans="52:52" x14ac:dyDescent="0.25">
      <c r="AZ6584" s="9">
        <v>3.8343195266272181</v>
      </c>
    </row>
    <row r="6585" spans="52:52" x14ac:dyDescent="0.25">
      <c r="AZ6585" s="9">
        <v>5.0887573964497044</v>
      </c>
    </row>
    <row r="6586" spans="52:52" x14ac:dyDescent="0.25">
      <c r="AZ6586" s="9">
        <v>3.5739644970414197</v>
      </c>
    </row>
    <row r="6587" spans="52:52" x14ac:dyDescent="0.25">
      <c r="AZ6587" s="9">
        <v>3.2899408284023663</v>
      </c>
    </row>
    <row r="6588" spans="52:52" x14ac:dyDescent="0.25">
      <c r="AZ6588" s="9">
        <v>4.165680473372781</v>
      </c>
    </row>
    <row r="6589" spans="52:52" x14ac:dyDescent="0.25">
      <c r="AZ6589" s="9">
        <v>2.556213017751479</v>
      </c>
    </row>
    <row r="6590" spans="52:52" x14ac:dyDescent="0.25">
      <c r="AZ6590" s="9">
        <v>0.18934911242603542</v>
      </c>
    </row>
    <row r="6591" spans="52:52" x14ac:dyDescent="0.25">
      <c r="AZ6591" s="9">
        <v>4.4733727810650885</v>
      </c>
    </row>
    <row r="6592" spans="52:52" x14ac:dyDescent="0.25">
      <c r="AZ6592" s="9">
        <v>1.6804733727810648</v>
      </c>
    </row>
    <row r="6593" spans="52:52" x14ac:dyDescent="0.25">
      <c r="AZ6593" s="9">
        <v>4.5207100591715967</v>
      </c>
    </row>
    <row r="6594" spans="52:52" x14ac:dyDescent="0.25">
      <c r="AZ6594" s="9">
        <v>3.9053254437869818</v>
      </c>
    </row>
    <row r="6595" spans="52:52" x14ac:dyDescent="0.25">
      <c r="AZ6595" s="9">
        <v>4.2366863905325438</v>
      </c>
    </row>
    <row r="6596" spans="52:52" x14ac:dyDescent="0.25">
      <c r="AZ6596" s="9">
        <v>3.8343195266272181</v>
      </c>
    </row>
    <row r="6597" spans="52:52" x14ac:dyDescent="0.25">
      <c r="AZ6597" s="9">
        <v>5.0887573964497044</v>
      </c>
    </row>
    <row r="6598" spans="52:52" x14ac:dyDescent="0.25">
      <c r="AZ6598" s="9">
        <v>3.5739644970414197</v>
      </c>
    </row>
    <row r="6599" spans="52:52" x14ac:dyDescent="0.25">
      <c r="AZ6599" s="9">
        <v>3.2899408284023663</v>
      </c>
    </row>
    <row r="6600" spans="52:52" x14ac:dyDescent="0.25">
      <c r="AZ6600" s="9">
        <v>4.165680473372781</v>
      </c>
    </row>
    <row r="6601" spans="52:52" x14ac:dyDescent="0.25">
      <c r="AZ6601" s="9">
        <v>2.556213017751479</v>
      </c>
    </row>
    <row r="6602" spans="52:52" x14ac:dyDescent="0.25">
      <c r="AZ6602" s="9">
        <v>0.18934911242603542</v>
      </c>
    </row>
    <row r="6603" spans="52:52" x14ac:dyDescent="0.25">
      <c r="AZ6603" s="9">
        <v>4.4733727810650885</v>
      </c>
    </row>
    <row r="6604" spans="52:52" x14ac:dyDescent="0.25">
      <c r="AZ6604" s="9">
        <v>1.6804733727810648</v>
      </c>
    </row>
    <row r="6605" spans="52:52" x14ac:dyDescent="0.25">
      <c r="AZ6605" s="9">
        <v>4.5207100591715967</v>
      </c>
    </row>
    <row r="6606" spans="52:52" x14ac:dyDescent="0.25">
      <c r="AZ6606" s="9">
        <v>3.9053254437869818</v>
      </c>
    </row>
    <row r="6607" spans="52:52" x14ac:dyDescent="0.25">
      <c r="AZ6607" s="9">
        <v>4.2366863905325438</v>
      </c>
    </row>
    <row r="6608" spans="52:52" x14ac:dyDescent="0.25">
      <c r="AZ6608" s="9">
        <v>3.8343195266272181</v>
      </c>
    </row>
    <row r="6609" spans="52:52" x14ac:dyDescent="0.25">
      <c r="AZ6609" s="9">
        <v>5.0887573964497044</v>
      </c>
    </row>
    <row r="6610" spans="52:52" x14ac:dyDescent="0.25">
      <c r="AZ6610" s="9">
        <v>3.5739644970414197</v>
      </c>
    </row>
    <row r="6611" spans="52:52" x14ac:dyDescent="0.25">
      <c r="AZ6611" s="9">
        <v>3.2899408284023663</v>
      </c>
    </row>
    <row r="6612" spans="52:52" x14ac:dyDescent="0.25">
      <c r="AZ6612" s="9">
        <v>4.165680473372781</v>
      </c>
    </row>
    <row r="6613" spans="52:52" x14ac:dyDescent="0.25">
      <c r="AZ6613" s="9">
        <v>2.556213017751479</v>
      </c>
    </row>
    <row r="6614" spans="52:52" x14ac:dyDescent="0.25">
      <c r="AZ6614" s="9">
        <v>0.18934911242603542</v>
      </c>
    </row>
    <row r="6615" spans="52:52" x14ac:dyDescent="0.25">
      <c r="AZ6615" s="9">
        <v>4.4733727810650885</v>
      </c>
    </row>
    <row r="6616" spans="52:52" x14ac:dyDescent="0.25">
      <c r="AZ6616" s="9">
        <v>1.6804733727810648</v>
      </c>
    </row>
    <row r="6617" spans="52:52" x14ac:dyDescent="0.25">
      <c r="AZ6617" s="9">
        <v>4.5207100591715967</v>
      </c>
    </row>
    <row r="6618" spans="52:52" x14ac:dyDescent="0.25">
      <c r="AZ6618" s="9">
        <v>3.9053254437869818</v>
      </c>
    </row>
    <row r="6619" spans="52:52" x14ac:dyDescent="0.25">
      <c r="AZ6619" s="9">
        <v>4.2366863905325438</v>
      </c>
    </row>
    <row r="6620" spans="52:52" x14ac:dyDescent="0.25">
      <c r="AZ6620" s="9">
        <v>3.8343195266272181</v>
      </c>
    </row>
    <row r="6621" spans="52:52" x14ac:dyDescent="0.25">
      <c r="AZ6621" s="9">
        <v>5.0887573964497044</v>
      </c>
    </row>
    <row r="6622" spans="52:52" x14ac:dyDescent="0.25">
      <c r="AZ6622" s="9">
        <v>3.5739644970414197</v>
      </c>
    </row>
    <row r="6623" spans="52:52" x14ac:dyDescent="0.25">
      <c r="AZ6623" s="9">
        <v>3.2899408284023663</v>
      </c>
    </row>
    <row r="6624" spans="52:52" x14ac:dyDescent="0.25">
      <c r="AZ6624" s="9">
        <v>4.165680473372781</v>
      </c>
    </row>
    <row r="6625" spans="52:52" x14ac:dyDescent="0.25">
      <c r="AZ6625" s="9">
        <v>2.556213017751479</v>
      </c>
    </row>
    <row r="6626" spans="52:52" x14ac:dyDescent="0.25">
      <c r="AZ6626" s="9">
        <v>0.18934911242603542</v>
      </c>
    </row>
    <row r="6627" spans="52:52" x14ac:dyDescent="0.25">
      <c r="AZ6627" s="9">
        <v>4.4733727810650885</v>
      </c>
    </row>
    <row r="6628" spans="52:52" x14ac:dyDescent="0.25">
      <c r="AZ6628" s="9">
        <v>1.6804733727810648</v>
      </c>
    </row>
    <row r="6629" spans="52:52" x14ac:dyDescent="0.25">
      <c r="AZ6629" s="9">
        <v>4.5207100591715967</v>
      </c>
    </row>
    <row r="6630" spans="52:52" x14ac:dyDescent="0.25">
      <c r="AZ6630" s="9">
        <v>3.9053254437869818</v>
      </c>
    </row>
    <row r="6631" spans="52:52" x14ac:dyDescent="0.25">
      <c r="AZ6631" s="9">
        <v>4.2366863905325438</v>
      </c>
    </row>
    <row r="6632" spans="52:52" x14ac:dyDescent="0.25">
      <c r="AZ6632" s="9">
        <v>3.8343195266272181</v>
      </c>
    </row>
    <row r="6633" spans="52:52" x14ac:dyDescent="0.25">
      <c r="AZ6633" s="9">
        <v>5.0887573964497044</v>
      </c>
    </row>
    <row r="6634" spans="52:52" x14ac:dyDescent="0.25">
      <c r="AZ6634" s="9">
        <v>3.5739644970414197</v>
      </c>
    </row>
    <row r="6635" spans="52:52" x14ac:dyDescent="0.25">
      <c r="AZ6635" s="9">
        <v>3.2899408284023663</v>
      </c>
    </row>
    <row r="6636" spans="52:52" x14ac:dyDescent="0.25">
      <c r="AZ6636" s="9">
        <v>4.165680473372781</v>
      </c>
    </row>
    <row r="6637" spans="52:52" x14ac:dyDescent="0.25">
      <c r="AZ6637" s="9">
        <v>2.556213017751479</v>
      </c>
    </row>
    <row r="6638" spans="52:52" x14ac:dyDescent="0.25">
      <c r="AZ6638" s="9">
        <v>0.18934911242603542</v>
      </c>
    </row>
    <row r="6639" spans="52:52" x14ac:dyDescent="0.25">
      <c r="AZ6639" s="9">
        <v>4.4733727810650885</v>
      </c>
    </row>
    <row r="6640" spans="52:52" x14ac:dyDescent="0.25">
      <c r="AZ6640" s="9">
        <v>1.6804733727810648</v>
      </c>
    </row>
    <row r="6641" spans="52:52" x14ac:dyDescent="0.25">
      <c r="AZ6641" s="9">
        <v>4.5207100591715967</v>
      </c>
    </row>
    <row r="6642" spans="52:52" x14ac:dyDescent="0.25">
      <c r="AZ6642" s="9">
        <v>3.9053254437869818</v>
      </c>
    </row>
    <row r="6643" spans="52:52" x14ac:dyDescent="0.25">
      <c r="AZ6643" s="9">
        <v>4.2366863905325438</v>
      </c>
    </row>
    <row r="6644" spans="52:52" x14ac:dyDescent="0.25">
      <c r="AZ6644" s="9">
        <v>3.8343195266272181</v>
      </c>
    </row>
    <row r="6645" spans="52:52" x14ac:dyDescent="0.25">
      <c r="AZ6645" s="9">
        <v>5.0887573964497044</v>
      </c>
    </row>
    <row r="6646" spans="52:52" x14ac:dyDescent="0.25">
      <c r="AZ6646" s="9">
        <v>3.5739644970414197</v>
      </c>
    </row>
    <row r="6647" spans="52:52" x14ac:dyDescent="0.25">
      <c r="AZ6647" s="9">
        <v>3.2899408284023663</v>
      </c>
    </row>
    <row r="6648" spans="52:52" x14ac:dyDescent="0.25">
      <c r="AZ6648" s="9">
        <v>4.165680473372781</v>
      </c>
    </row>
    <row r="6649" spans="52:52" x14ac:dyDescent="0.25">
      <c r="AZ6649" s="9">
        <v>2.556213017751479</v>
      </c>
    </row>
    <row r="6650" spans="52:52" x14ac:dyDescent="0.25">
      <c r="AZ6650" s="9">
        <v>0.18934911242603542</v>
      </c>
    </row>
    <row r="6651" spans="52:52" x14ac:dyDescent="0.25">
      <c r="AZ6651" s="9">
        <v>4.4733727810650885</v>
      </c>
    </row>
    <row r="6652" spans="52:52" x14ac:dyDescent="0.25">
      <c r="AZ6652" s="9">
        <v>1.6804733727810648</v>
      </c>
    </row>
    <row r="6653" spans="52:52" x14ac:dyDescent="0.25">
      <c r="AZ6653" s="9">
        <v>4.5207100591715967</v>
      </c>
    </row>
    <row r="6654" spans="52:52" x14ac:dyDescent="0.25">
      <c r="AZ6654" s="9">
        <v>3.9053254437869818</v>
      </c>
    </row>
    <row r="6655" spans="52:52" x14ac:dyDescent="0.25">
      <c r="AZ6655" s="9">
        <v>4.2366863905325438</v>
      </c>
    </row>
    <row r="6656" spans="52:52" x14ac:dyDescent="0.25">
      <c r="AZ6656" s="9">
        <v>3.8343195266272181</v>
      </c>
    </row>
    <row r="6657" spans="52:52" x14ac:dyDescent="0.25">
      <c r="AZ6657" s="9">
        <v>5.0887573964497044</v>
      </c>
    </row>
    <row r="6658" spans="52:52" x14ac:dyDescent="0.25">
      <c r="AZ6658" s="9">
        <v>3.5739644970414197</v>
      </c>
    </row>
    <row r="6659" spans="52:52" x14ac:dyDescent="0.25">
      <c r="AZ6659" s="9">
        <v>3.2899408284023663</v>
      </c>
    </row>
    <row r="6660" spans="52:52" x14ac:dyDescent="0.25">
      <c r="AZ6660" s="9">
        <v>4.165680473372781</v>
      </c>
    </row>
    <row r="6661" spans="52:52" x14ac:dyDescent="0.25">
      <c r="AZ6661" s="9">
        <v>2.556213017751479</v>
      </c>
    </row>
    <row r="6662" spans="52:52" x14ac:dyDescent="0.25">
      <c r="AZ6662" s="9">
        <v>0.18934911242603542</v>
      </c>
    </row>
    <row r="6663" spans="52:52" x14ac:dyDescent="0.25">
      <c r="AZ6663" s="9">
        <v>4.4733727810650885</v>
      </c>
    </row>
    <row r="6664" spans="52:52" x14ac:dyDescent="0.25">
      <c r="AZ6664" s="9">
        <v>1.6804733727810648</v>
      </c>
    </row>
    <row r="6665" spans="52:52" x14ac:dyDescent="0.25">
      <c r="AZ6665" s="9">
        <v>4.5207100591715967</v>
      </c>
    </row>
    <row r="6666" spans="52:52" x14ac:dyDescent="0.25">
      <c r="AZ6666" s="9">
        <v>3.9053254437869818</v>
      </c>
    </row>
    <row r="6667" spans="52:52" x14ac:dyDescent="0.25">
      <c r="AZ6667" s="9">
        <v>4.2366863905325438</v>
      </c>
    </row>
    <row r="6668" spans="52:52" x14ac:dyDescent="0.25">
      <c r="AZ6668" s="9">
        <v>3.8343195266272181</v>
      </c>
    </row>
    <row r="6669" spans="52:52" x14ac:dyDescent="0.25">
      <c r="AZ6669" s="9">
        <v>5.0887573964497044</v>
      </c>
    </row>
    <row r="6670" spans="52:52" x14ac:dyDescent="0.25">
      <c r="AZ6670" s="9">
        <v>3.5739644970414197</v>
      </c>
    </row>
    <row r="6671" spans="52:52" x14ac:dyDescent="0.25">
      <c r="AZ6671" s="9">
        <v>3.2899408284023663</v>
      </c>
    </row>
    <row r="6672" spans="52:52" x14ac:dyDescent="0.25">
      <c r="AZ6672" s="9">
        <v>4.165680473372781</v>
      </c>
    </row>
    <row r="6673" spans="52:52" x14ac:dyDescent="0.25">
      <c r="AZ6673" s="9">
        <v>2.556213017751479</v>
      </c>
    </row>
    <row r="6674" spans="52:52" x14ac:dyDescent="0.25">
      <c r="AZ6674" s="9">
        <v>0.18934911242603542</v>
      </c>
    </row>
    <row r="6675" spans="52:52" x14ac:dyDescent="0.25">
      <c r="AZ6675" s="9">
        <v>4.4733727810650885</v>
      </c>
    </row>
    <row r="6676" spans="52:52" x14ac:dyDescent="0.25">
      <c r="AZ6676" s="9">
        <v>1.6804733727810648</v>
      </c>
    </row>
    <row r="6677" spans="52:52" x14ac:dyDescent="0.25">
      <c r="AZ6677" s="9">
        <v>4.5207100591715967</v>
      </c>
    </row>
    <row r="6678" spans="52:52" x14ac:dyDescent="0.25">
      <c r="AZ6678" s="9">
        <v>3.9053254437869818</v>
      </c>
    </row>
    <row r="6679" spans="52:52" x14ac:dyDescent="0.25">
      <c r="AZ6679" s="9">
        <v>4.2366863905325438</v>
      </c>
    </row>
    <row r="6680" spans="52:52" x14ac:dyDescent="0.25">
      <c r="AZ6680" s="9">
        <v>3.8343195266272181</v>
      </c>
    </row>
    <row r="6681" spans="52:52" x14ac:dyDescent="0.25">
      <c r="AZ6681" s="9">
        <v>5.0887573964497044</v>
      </c>
    </row>
    <row r="6682" spans="52:52" x14ac:dyDescent="0.25">
      <c r="AZ6682" s="9">
        <v>3.5739644970414197</v>
      </c>
    </row>
    <row r="6683" spans="52:52" x14ac:dyDescent="0.25">
      <c r="AZ6683" s="9">
        <v>3.2899408284023663</v>
      </c>
    </row>
    <row r="6684" spans="52:52" x14ac:dyDescent="0.25">
      <c r="AZ6684" s="9">
        <v>4.165680473372781</v>
      </c>
    </row>
    <row r="6685" spans="52:52" x14ac:dyDescent="0.25">
      <c r="AZ6685" s="9">
        <v>2.556213017751479</v>
      </c>
    </row>
    <row r="6686" spans="52:52" x14ac:dyDescent="0.25">
      <c r="AZ6686" s="9">
        <v>0.18934911242603542</v>
      </c>
    </row>
    <row r="6687" spans="52:52" x14ac:dyDescent="0.25">
      <c r="AZ6687" s="9">
        <v>4.4733727810650885</v>
      </c>
    </row>
    <row r="6688" spans="52:52" x14ac:dyDescent="0.25">
      <c r="AZ6688" s="9">
        <v>1.6804733727810648</v>
      </c>
    </row>
    <row r="6689" spans="52:52" x14ac:dyDescent="0.25">
      <c r="AZ6689" s="9">
        <v>4.5207100591715967</v>
      </c>
    </row>
    <row r="6690" spans="52:52" x14ac:dyDescent="0.25">
      <c r="AZ6690" s="9">
        <v>3.9053254437869818</v>
      </c>
    </row>
    <row r="6691" spans="52:52" x14ac:dyDescent="0.25">
      <c r="AZ6691" s="9">
        <v>4.2366863905325438</v>
      </c>
    </row>
    <row r="6692" spans="52:52" x14ac:dyDescent="0.25">
      <c r="AZ6692" s="9">
        <v>3.8343195266272181</v>
      </c>
    </row>
    <row r="6693" spans="52:52" x14ac:dyDescent="0.25">
      <c r="AZ6693" s="9">
        <v>5.0887573964497044</v>
      </c>
    </row>
    <row r="6694" spans="52:52" x14ac:dyDescent="0.25">
      <c r="AZ6694" s="9">
        <v>3.5739644970414197</v>
      </c>
    </row>
    <row r="6695" spans="52:52" x14ac:dyDescent="0.25">
      <c r="AZ6695" s="9">
        <v>3.2899408284023663</v>
      </c>
    </row>
    <row r="6696" spans="52:52" x14ac:dyDescent="0.25">
      <c r="AZ6696" s="9">
        <v>4.165680473372781</v>
      </c>
    </row>
    <row r="6697" spans="52:52" x14ac:dyDescent="0.25">
      <c r="AZ6697" s="9">
        <v>2.556213017751479</v>
      </c>
    </row>
    <row r="6698" spans="52:52" x14ac:dyDescent="0.25">
      <c r="AZ6698" s="9">
        <v>0.18934911242603542</v>
      </c>
    </row>
    <row r="6699" spans="52:52" x14ac:dyDescent="0.25">
      <c r="AZ6699" s="9">
        <v>4.4733727810650885</v>
      </c>
    </row>
    <row r="6700" spans="52:52" x14ac:dyDescent="0.25">
      <c r="AZ6700" s="9">
        <v>1.6804733727810648</v>
      </c>
    </row>
    <row r="6701" spans="52:52" x14ac:dyDescent="0.25">
      <c r="AZ6701" s="9">
        <v>4.5207100591715967</v>
      </c>
    </row>
    <row r="6702" spans="52:52" x14ac:dyDescent="0.25">
      <c r="AZ6702" s="9">
        <v>3.9053254437869818</v>
      </c>
    </row>
    <row r="6703" spans="52:52" x14ac:dyDescent="0.25">
      <c r="AZ6703" s="9">
        <v>4.2366863905325438</v>
      </c>
    </row>
    <row r="6704" spans="52:52" x14ac:dyDescent="0.25">
      <c r="AZ6704" s="9">
        <v>3.8343195266272181</v>
      </c>
    </row>
    <row r="6705" spans="52:52" x14ac:dyDescent="0.25">
      <c r="AZ6705" s="9">
        <v>5.0887573964497044</v>
      </c>
    </row>
    <row r="6706" spans="52:52" x14ac:dyDescent="0.25">
      <c r="AZ6706" s="9">
        <v>3.5739644970414197</v>
      </c>
    </row>
    <row r="6707" spans="52:52" x14ac:dyDescent="0.25">
      <c r="AZ6707" s="9">
        <v>3.2899408284023663</v>
      </c>
    </row>
    <row r="6708" spans="52:52" x14ac:dyDescent="0.25">
      <c r="AZ6708" s="9">
        <v>4.165680473372781</v>
      </c>
    </row>
    <row r="6709" spans="52:52" x14ac:dyDescent="0.25">
      <c r="AZ6709" s="9">
        <v>2.556213017751479</v>
      </c>
    </row>
    <row r="6710" spans="52:52" x14ac:dyDescent="0.25">
      <c r="AZ6710" s="9">
        <v>0.18934911242603542</v>
      </c>
    </row>
    <row r="6711" spans="52:52" x14ac:dyDescent="0.25">
      <c r="AZ6711" s="9">
        <v>4.4733727810650885</v>
      </c>
    </row>
    <row r="6712" spans="52:52" x14ac:dyDescent="0.25">
      <c r="AZ6712" s="9">
        <v>1.6804733727810648</v>
      </c>
    </row>
    <row r="6713" spans="52:52" x14ac:dyDescent="0.25">
      <c r="AZ6713" s="9">
        <v>4.5207100591715967</v>
      </c>
    </row>
    <row r="6714" spans="52:52" x14ac:dyDescent="0.25">
      <c r="AZ6714" s="9">
        <v>3.9053254437869818</v>
      </c>
    </row>
    <row r="6715" spans="52:52" x14ac:dyDescent="0.25">
      <c r="AZ6715" s="9">
        <v>4.2366863905325438</v>
      </c>
    </row>
    <row r="6716" spans="52:52" x14ac:dyDescent="0.25">
      <c r="AZ6716" s="9">
        <v>3.8343195266272181</v>
      </c>
    </row>
    <row r="6717" spans="52:52" x14ac:dyDescent="0.25">
      <c r="AZ6717" s="9">
        <v>5.0887573964497044</v>
      </c>
    </row>
    <row r="6718" spans="52:52" x14ac:dyDescent="0.25">
      <c r="AZ6718" s="9">
        <v>3.5739644970414197</v>
      </c>
    </row>
    <row r="6719" spans="52:52" x14ac:dyDescent="0.25">
      <c r="AZ6719" s="9">
        <v>3.2899408284023663</v>
      </c>
    </row>
    <row r="6720" spans="52:52" x14ac:dyDescent="0.25">
      <c r="AZ6720" s="9">
        <v>4.165680473372781</v>
      </c>
    </row>
    <row r="6721" spans="52:52" x14ac:dyDescent="0.25">
      <c r="AZ6721" s="9">
        <v>2.556213017751479</v>
      </c>
    </row>
    <row r="6722" spans="52:52" x14ac:dyDescent="0.25">
      <c r="AZ6722" s="9">
        <v>0.18934911242603542</v>
      </c>
    </row>
    <row r="6723" spans="52:52" x14ac:dyDescent="0.25">
      <c r="AZ6723" s="9">
        <v>4.4733727810650885</v>
      </c>
    </row>
    <row r="6724" spans="52:52" x14ac:dyDescent="0.25">
      <c r="AZ6724" s="9">
        <v>1.6804733727810648</v>
      </c>
    </row>
    <row r="6725" spans="52:52" x14ac:dyDescent="0.25">
      <c r="AZ6725" s="9">
        <v>4.5207100591715967</v>
      </c>
    </row>
    <row r="6726" spans="52:52" x14ac:dyDescent="0.25">
      <c r="AZ6726" s="9">
        <v>3.9053254437869818</v>
      </c>
    </row>
    <row r="6727" spans="52:52" x14ac:dyDescent="0.25">
      <c r="AZ6727" s="9">
        <v>4.2366863905325438</v>
      </c>
    </row>
    <row r="6728" spans="52:52" x14ac:dyDescent="0.25">
      <c r="AZ6728" s="9">
        <v>3.8343195266272181</v>
      </c>
    </row>
    <row r="6729" spans="52:52" x14ac:dyDescent="0.25">
      <c r="AZ6729" s="9">
        <v>5.0887573964497044</v>
      </c>
    </row>
    <row r="6730" spans="52:52" x14ac:dyDescent="0.25">
      <c r="AZ6730" s="9">
        <v>3.5739644970414197</v>
      </c>
    </row>
    <row r="6731" spans="52:52" x14ac:dyDescent="0.25">
      <c r="AZ6731" s="9">
        <v>3.2899408284023663</v>
      </c>
    </row>
    <row r="6732" spans="52:52" x14ac:dyDescent="0.25">
      <c r="AZ6732" s="9">
        <v>4.165680473372781</v>
      </c>
    </row>
    <row r="6733" spans="52:52" x14ac:dyDescent="0.25">
      <c r="AZ6733" s="9">
        <v>2.556213017751479</v>
      </c>
    </row>
    <row r="6734" spans="52:52" x14ac:dyDescent="0.25">
      <c r="AZ6734" s="9">
        <v>0.18934911242603542</v>
      </c>
    </row>
    <row r="6735" spans="52:52" x14ac:dyDescent="0.25">
      <c r="AZ6735" s="9">
        <v>4.4733727810650885</v>
      </c>
    </row>
    <row r="6736" spans="52:52" x14ac:dyDescent="0.25">
      <c r="AZ6736" s="9">
        <v>1.6804733727810648</v>
      </c>
    </row>
    <row r="6737" spans="52:52" x14ac:dyDescent="0.25">
      <c r="AZ6737" s="9">
        <v>4.5207100591715967</v>
      </c>
    </row>
    <row r="6738" spans="52:52" x14ac:dyDescent="0.25">
      <c r="AZ6738" s="9">
        <v>3.9053254437869818</v>
      </c>
    </row>
    <row r="6739" spans="52:52" x14ac:dyDescent="0.25">
      <c r="AZ6739" s="9">
        <v>4.2366863905325438</v>
      </c>
    </row>
    <row r="6740" spans="52:52" x14ac:dyDescent="0.25">
      <c r="AZ6740" s="9">
        <v>3.8343195266272181</v>
      </c>
    </row>
    <row r="6741" spans="52:52" x14ac:dyDescent="0.25">
      <c r="AZ6741" s="9">
        <v>5.0887573964497044</v>
      </c>
    </row>
    <row r="6742" spans="52:52" x14ac:dyDescent="0.25">
      <c r="AZ6742" s="9">
        <v>3.5739644970414197</v>
      </c>
    </row>
    <row r="6743" spans="52:52" x14ac:dyDescent="0.25">
      <c r="AZ6743" s="9">
        <v>3.2899408284023663</v>
      </c>
    </row>
    <row r="6744" spans="52:52" x14ac:dyDescent="0.25">
      <c r="AZ6744" s="9">
        <v>4.165680473372781</v>
      </c>
    </row>
    <row r="6745" spans="52:52" x14ac:dyDescent="0.25">
      <c r="AZ6745" s="9">
        <v>2.556213017751479</v>
      </c>
    </row>
    <row r="6746" spans="52:52" x14ac:dyDescent="0.25">
      <c r="AZ6746" s="9">
        <v>0.18934911242603542</v>
      </c>
    </row>
    <row r="6747" spans="52:52" x14ac:dyDescent="0.25">
      <c r="AZ6747" s="9">
        <v>4.4733727810650885</v>
      </c>
    </row>
    <row r="6748" spans="52:52" x14ac:dyDescent="0.25">
      <c r="AZ6748" s="9">
        <v>1.6804733727810648</v>
      </c>
    </row>
    <row r="6749" spans="52:52" x14ac:dyDescent="0.25">
      <c r="AZ6749" s="9">
        <v>4.5207100591715967</v>
      </c>
    </row>
    <row r="6750" spans="52:52" x14ac:dyDescent="0.25">
      <c r="AZ6750" s="9">
        <v>3.9053254437869818</v>
      </c>
    </row>
    <row r="6751" spans="52:52" x14ac:dyDescent="0.25">
      <c r="AZ6751" s="9">
        <v>4.2366863905325438</v>
      </c>
    </row>
    <row r="6752" spans="52:52" x14ac:dyDescent="0.25">
      <c r="AZ6752" s="9">
        <v>3.8343195266272181</v>
      </c>
    </row>
    <row r="6753" spans="52:52" x14ac:dyDescent="0.25">
      <c r="AZ6753" s="9">
        <v>5.0887573964497044</v>
      </c>
    </row>
    <row r="6754" spans="52:52" x14ac:dyDescent="0.25">
      <c r="AZ6754" s="9">
        <v>3.5739644970414197</v>
      </c>
    </row>
    <row r="6755" spans="52:52" x14ac:dyDescent="0.25">
      <c r="AZ6755" s="9">
        <v>3.2899408284023663</v>
      </c>
    </row>
    <row r="6756" spans="52:52" x14ac:dyDescent="0.25">
      <c r="AZ6756" s="9">
        <v>4.165680473372781</v>
      </c>
    </row>
    <row r="6757" spans="52:52" x14ac:dyDescent="0.25">
      <c r="AZ6757" s="9">
        <v>2.556213017751479</v>
      </c>
    </row>
    <row r="6758" spans="52:52" x14ac:dyDescent="0.25">
      <c r="AZ6758" s="9">
        <v>0.18934911242603542</v>
      </c>
    </row>
    <row r="6759" spans="52:52" x14ac:dyDescent="0.25">
      <c r="AZ6759" s="9">
        <v>4.4733727810650885</v>
      </c>
    </row>
    <row r="6760" spans="52:52" x14ac:dyDescent="0.25">
      <c r="AZ6760" s="9">
        <v>1.6804733727810648</v>
      </c>
    </row>
    <row r="6761" spans="52:52" x14ac:dyDescent="0.25">
      <c r="AZ6761" s="9">
        <v>4.5207100591715967</v>
      </c>
    </row>
    <row r="6762" spans="52:52" x14ac:dyDescent="0.25">
      <c r="AZ6762" s="9">
        <v>3.9053254437869818</v>
      </c>
    </row>
    <row r="6763" spans="52:52" x14ac:dyDescent="0.25">
      <c r="AZ6763" s="9">
        <v>4.2366863905325438</v>
      </c>
    </row>
    <row r="6764" spans="52:52" x14ac:dyDescent="0.25">
      <c r="AZ6764" s="9">
        <v>3.8343195266272181</v>
      </c>
    </row>
    <row r="6765" spans="52:52" x14ac:dyDescent="0.25">
      <c r="AZ6765" s="9">
        <v>5.0887573964497044</v>
      </c>
    </row>
    <row r="6766" spans="52:52" x14ac:dyDescent="0.25">
      <c r="AZ6766" s="9">
        <v>3.5739644970414197</v>
      </c>
    </row>
    <row r="6767" spans="52:52" x14ac:dyDescent="0.25">
      <c r="AZ6767" s="9">
        <v>3.2899408284023663</v>
      </c>
    </row>
    <row r="6768" spans="52:52" x14ac:dyDescent="0.25">
      <c r="AZ6768" s="9">
        <v>4.165680473372781</v>
      </c>
    </row>
    <row r="6769" spans="52:52" x14ac:dyDescent="0.25">
      <c r="AZ6769" s="9">
        <v>2.556213017751479</v>
      </c>
    </row>
    <row r="6770" spans="52:52" x14ac:dyDescent="0.25">
      <c r="AZ6770" s="9">
        <v>0.18934911242603542</v>
      </c>
    </row>
    <row r="6771" spans="52:52" x14ac:dyDescent="0.25">
      <c r="AZ6771" s="9">
        <v>4.4733727810650885</v>
      </c>
    </row>
    <row r="6772" spans="52:52" x14ac:dyDescent="0.25">
      <c r="AZ6772" s="9">
        <v>1.6804733727810648</v>
      </c>
    </row>
    <row r="6773" spans="52:52" x14ac:dyDescent="0.25">
      <c r="AZ6773" s="9">
        <v>4.5207100591715967</v>
      </c>
    </row>
    <row r="6774" spans="52:52" x14ac:dyDescent="0.25">
      <c r="AZ6774" s="9">
        <v>3.9053254437869818</v>
      </c>
    </row>
    <row r="6775" spans="52:52" x14ac:dyDescent="0.25">
      <c r="AZ6775" s="9">
        <v>4.2366863905325438</v>
      </c>
    </row>
    <row r="6776" spans="52:52" x14ac:dyDescent="0.25">
      <c r="AZ6776" s="9">
        <v>3.8343195266272181</v>
      </c>
    </row>
    <row r="6777" spans="52:52" x14ac:dyDescent="0.25">
      <c r="AZ6777" s="9">
        <v>5.0887573964497044</v>
      </c>
    </row>
    <row r="6778" spans="52:52" x14ac:dyDescent="0.25">
      <c r="AZ6778" s="9">
        <v>3.5739644970414197</v>
      </c>
    </row>
    <row r="6779" spans="52:52" x14ac:dyDescent="0.25">
      <c r="AZ6779" s="9">
        <v>3.2899408284023663</v>
      </c>
    </row>
    <row r="6780" spans="52:52" x14ac:dyDescent="0.25">
      <c r="AZ6780" s="9">
        <v>4.165680473372781</v>
      </c>
    </row>
    <row r="6781" spans="52:52" x14ac:dyDescent="0.25">
      <c r="AZ6781" s="9">
        <v>2.556213017751479</v>
      </c>
    </row>
    <row r="6782" spans="52:52" x14ac:dyDescent="0.25">
      <c r="AZ6782" s="9">
        <v>0.18934911242603542</v>
      </c>
    </row>
    <row r="6783" spans="52:52" x14ac:dyDescent="0.25">
      <c r="AZ6783" s="9">
        <v>4.4733727810650885</v>
      </c>
    </row>
    <row r="6784" spans="52:52" x14ac:dyDescent="0.25">
      <c r="AZ6784" s="9">
        <v>1.6804733727810648</v>
      </c>
    </row>
    <row r="6785" spans="52:52" x14ac:dyDescent="0.25">
      <c r="AZ6785" s="9">
        <v>4.5207100591715967</v>
      </c>
    </row>
    <row r="6786" spans="52:52" x14ac:dyDescent="0.25">
      <c r="AZ6786" s="9">
        <v>3.9053254437869818</v>
      </c>
    </row>
    <row r="6787" spans="52:52" x14ac:dyDescent="0.25">
      <c r="AZ6787" s="9">
        <v>4.2366863905325438</v>
      </c>
    </row>
    <row r="6788" spans="52:52" x14ac:dyDescent="0.25">
      <c r="AZ6788" s="9">
        <v>3.8343195266272181</v>
      </c>
    </row>
    <row r="6789" spans="52:52" x14ac:dyDescent="0.25">
      <c r="AZ6789" s="9">
        <v>5.0887573964497044</v>
      </c>
    </row>
    <row r="6790" spans="52:52" x14ac:dyDescent="0.25">
      <c r="AZ6790" s="9">
        <v>3.5739644970414197</v>
      </c>
    </row>
    <row r="6791" spans="52:52" x14ac:dyDescent="0.25">
      <c r="AZ6791" s="9">
        <v>3.2899408284023663</v>
      </c>
    </row>
    <row r="6792" spans="52:52" x14ac:dyDescent="0.25">
      <c r="AZ6792" s="9">
        <v>4.165680473372781</v>
      </c>
    </row>
    <row r="6793" spans="52:52" x14ac:dyDescent="0.25">
      <c r="AZ6793" s="9">
        <v>2.556213017751479</v>
      </c>
    </row>
    <row r="6794" spans="52:52" x14ac:dyDescent="0.25">
      <c r="AZ6794" s="9">
        <v>0.18934911242603542</v>
      </c>
    </row>
    <row r="6795" spans="52:52" x14ac:dyDescent="0.25">
      <c r="AZ6795" s="9">
        <v>4.4733727810650885</v>
      </c>
    </row>
    <row r="6796" spans="52:52" x14ac:dyDescent="0.25">
      <c r="AZ6796" s="9">
        <v>1.6804733727810648</v>
      </c>
    </row>
    <row r="6797" spans="52:52" x14ac:dyDescent="0.25">
      <c r="AZ6797" s="9">
        <v>4.5207100591715967</v>
      </c>
    </row>
    <row r="6798" spans="52:52" x14ac:dyDescent="0.25">
      <c r="AZ6798" s="9">
        <v>3.9053254437869818</v>
      </c>
    </row>
    <row r="6799" spans="52:52" x14ac:dyDescent="0.25">
      <c r="AZ6799" s="9">
        <v>4.2366863905325438</v>
      </c>
    </row>
    <row r="6800" spans="52:52" x14ac:dyDescent="0.25">
      <c r="AZ6800" s="9">
        <v>3.8343195266272181</v>
      </c>
    </row>
    <row r="6801" spans="52:52" x14ac:dyDescent="0.25">
      <c r="AZ6801" s="9">
        <v>5.0887573964497044</v>
      </c>
    </row>
    <row r="6802" spans="52:52" x14ac:dyDescent="0.25">
      <c r="AZ6802" s="9">
        <v>3.5739644970414197</v>
      </c>
    </row>
    <row r="6803" spans="52:52" x14ac:dyDescent="0.25">
      <c r="AZ6803" s="9">
        <v>3.2899408284023663</v>
      </c>
    </row>
    <row r="6804" spans="52:52" x14ac:dyDescent="0.25">
      <c r="AZ6804" s="9">
        <v>4.165680473372781</v>
      </c>
    </row>
    <row r="6805" spans="52:52" x14ac:dyDescent="0.25">
      <c r="AZ6805" s="9">
        <v>2.556213017751479</v>
      </c>
    </row>
    <row r="6806" spans="52:52" x14ac:dyDescent="0.25">
      <c r="AZ6806" s="9">
        <v>0.18934911242603542</v>
      </c>
    </row>
    <row r="6807" spans="52:52" x14ac:dyDescent="0.25">
      <c r="AZ6807" s="9">
        <v>4.4733727810650885</v>
      </c>
    </row>
    <row r="6808" spans="52:52" x14ac:dyDescent="0.25">
      <c r="AZ6808" s="9">
        <v>1.6804733727810648</v>
      </c>
    </row>
    <row r="6809" spans="52:52" x14ac:dyDescent="0.25">
      <c r="AZ6809" s="9">
        <v>4.5207100591715967</v>
      </c>
    </row>
    <row r="6810" spans="52:52" x14ac:dyDescent="0.25">
      <c r="AZ6810" s="9">
        <v>3.9053254437869818</v>
      </c>
    </row>
    <row r="6811" spans="52:52" x14ac:dyDescent="0.25">
      <c r="AZ6811" s="9">
        <v>4.2366863905325438</v>
      </c>
    </row>
    <row r="6812" spans="52:52" x14ac:dyDescent="0.25">
      <c r="AZ6812" s="9">
        <v>3.8343195266272181</v>
      </c>
    </row>
    <row r="6813" spans="52:52" x14ac:dyDescent="0.25">
      <c r="AZ6813" s="9">
        <v>5.0887573964497044</v>
      </c>
    </row>
    <row r="6814" spans="52:52" x14ac:dyDescent="0.25">
      <c r="AZ6814" s="9">
        <v>3.5739644970414197</v>
      </c>
    </row>
    <row r="6815" spans="52:52" x14ac:dyDescent="0.25">
      <c r="AZ6815" s="9">
        <v>3.2899408284023663</v>
      </c>
    </row>
    <row r="6816" spans="52:52" x14ac:dyDescent="0.25">
      <c r="AZ6816" s="9">
        <v>4.165680473372781</v>
      </c>
    </row>
    <row r="6817" spans="52:52" x14ac:dyDescent="0.25">
      <c r="AZ6817" s="9">
        <v>2.556213017751479</v>
      </c>
    </row>
    <row r="6818" spans="52:52" x14ac:dyDescent="0.25">
      <c r="AZ6818" s="9">
        <v>0.18934911242603542</v>
      </c>
    </row>
    <row r="6819" spans="52:52" x14ac:dyDescent="0.25">
      <c r="AZ6819" s="9">
        <v>4.4733727810650885</v>
      </c>
    </row>
    <row r="6820" spans="52:52" x14ac:dyDescent="0.25">
      <c r="AZ6820" s="9">
        <v>1.6804733727810648</v>
      </c>
    </row>
    <row r="6821" spans="52:52" x14ac:dyDescent="0.25">
      <c r="AZ6821" s="9">
        <v>4.5207100591715967</v>
      </c>
    </row>
    <row r="6822" spans="52:52" x14ac:dyDescent="0.25">
      <c r="AZ6822" s="9">
        <v>3.9053254437869818</v>
      </c>
    </row>
    <row r="6823" spans="52:52" x14ac:dyDescent="0.25">
      <c r="AZ6823" s="9">
        <v>4.2366863905325438</v>
      </c>
    </row>
    <row r="6824" spans="52:52" x14ac:dyDescent="0.25">
      <c r="AZ6824" s="9">
        <v>3.8343195266272181</v>
      </c>
    </row>
    <row r="6825" spans="52:52" x14ac:dyDescent="0.25">
      <c r="AZ6825" s="9">
        <v>5.0887573964497044</v>
      </c>
    </row>
    <row r="6826" spans="52:52" x14ac:dyDescent="0.25">
      <c r="AZ6826" s="9">
        <v>3.5739644970414197</v>
      </c>
    </row>
    <row r="6827" spans="52:52" x14ac:dyDescent="0.25">
      <c r="AZ6827" s="9">
        <v>3.2899408284023663</v>
      </c>
    </row>
    <row r="6828" spans="52:52" x14ac:dyDescent="0.25">
      <c r="AZ6828" s="9">
        <v>4.165680473372781</v>
      </c>
    </row>
    <row r="6829" spans="52:52" x14ac:dyDescent="0.25">
      <c r="AZ6829" s="9">
        <v>2.556213017751479</v>
      </c>
    </row>
    <row r="6830" spans="52:52" x14ac:dyDescent="0.25">
      <c r="AZ6830" s="9">
        <v>0.18934911242603542</v>
      </c>
    </row>
    <row r="6831" spans="52:52" x14ac:dyDescent="0.25">
      <c r="AZ6831" s="9">
        <v>4.4733727810650885</v>
      </c>
    </row>
    <row r="6832" spans="52:52" x14ac:dyDescent="0.25">
      <c r="AZ6832" s="9">
        <v>1.6804733727810648</v>
      </c>
    </row>
    <row r="6833" spans="52:52" x14ac:dyDescent="0.25">
      <c r="AZ6833" s="9">
        <v>4.5207100591715967</v>
      </c>
    </row>
    <row r="6834" spans="52:52" x14ac:dyDescent="0.25">
      <c r="AZ6834" s="9">
        <v>3.9053254437869818</v>
      </c>
    </row>
    <row r="6835" spans="52:52" x14ac:dyDescent="0.25">
      <c r="AZ6835" s="9">
        <v>4.2366863905325438</v>
      </c>
    </row>
    <row r="6836" spans="52:52" x14ac:dyDescent="0.25">
      <c r="AZ6836" s="9">
        <v>3.8343195266272181</v>
      </c>
    </row>
    <row r="6837" spans="52:52" x14ac:dyDescent="0.25">
      <c r="AZ6837" s="9">
        <v>5.0887573964497044</v>
      </c>
    </row>
    <row r="6838" spans="52:52" x14ac:dyDescent="0.25">
      <c r="AZ6838" s="9">
        <v>3.5739644970414197</v>
      </c>
    </row>
    <row r="6839" spans="52:52" x14ac:dyDescent="0.25">
      <c r="AZ6839" s="9">
        <v>3.2899408284023663</v>
      </c>
    </row>
    <row r="6840" spans="52:52" x14ac:dyDescent="0.25">
      <c r="AZ6840" s="9">
        <v>4.165680473372781</v>
      </c>
    </row>
    <row r="6841" spans="52:52" x14ac:dyDescent="0.25">
      <c r="AZ6841" s="9">
        <v>2.556213017751479</v>
      </c>
    </row>
    <row r="6842" spans="52:52" x14ac:dyDescent="0.25">
      <c r="AZ6842" s="9">
        <v>0.18934911242603542</v>
      </c>
    </row>
    <row r="6843" spans="52:52" x14ac:dyDescent="0.25">
      <c r="AZ6843" s="9">
        <v>4.4733727810650885</v>
      </c>
    </row>
    <row r="6844" spans="52:52" x14ac:dyDescent="0.25">
      <c r="AZ6844" s="9">
        <v>1.6804733727810648</v>
      </c>
    </row>
    <row r="6845" spans="52:52" x14ac:dyDescent="0.25">
      <c r="AZ6845" s="9">
        <v>4.5207100591715967</v>
      </c>
    </row>
    <row r="6846" spans="52:52" x14ac:dyDescent="0.25">
      <c r="AZ6846" s="9">
        <v>3.9053254437869818</v>
      </c>
    </row>
    <row r="6847" spans="52:52" x14ac:dyDescent="0.25">
      <c r="AZ6847" s="9">
        <v>4.2366863905325438</v>
      </c>
    </row>
    <row r="6848" spans="52:52" x14ac:dyDescent="0.25">
      <c r="AZ6848" s="9">
        <v>3.8343195266272181</v>
      </c>
    </row>
    <row r="6849" spans="52:52" x14ac:dyDescent="0.25">
      <c r="AZ6849" s="9">
        <v>5.0887573964497044</v>
      </c>
    </row>
    <row r="6850" spans="52:52" x14ac:dyDescent="0.25">
      <c r="AZ6850" s="9">
        <v>3.5739644970414197</v>
      </c>
    </row>
    <row r="6851" spans="52:52" x14ac:dyDescent="0.25">
      <c r="AZ6851" s="9">
        <v>3.2899408284023663</v>
      </c>
    </row>
    <row r="6852" spans="52:52" x14ac:dyDescent="0.25">
      <c r="AZ6852" s="9">
        <v>4.165680473372781</v>
      </c>
    </row>
    <row r="6853" spans="52:52" x14ac:dyDescent="0.25">
      <c r="AZ6853" s="9">
        <v>2.556213017751479</v>
      </c>
    </row>
    <row r="6854" spans="52:52" x14ac:dyDescent="0.25">
      <c r="AZ6854" s="9">
        <v>0.18934911242603542</v>
      </c>
    </row>
    <row r="6855" spans="52:52" x14ac:dyDescent="0.25">
      <c r="AZ6855" s="9">
        <v>4.4733727810650885</v>
      </c>
    </row>
    <row r="6856" spans="52:52" x14ac:dyDescent="0.25">
      <c r="AZ6856" s="9">
        <v>1.6804733727810648</v>
      </c>
    </row>
    <row r="6857" spans="52:52" x14ac:dyDescent="0.25">
      <c r="AZ6857" s="9">
        <v>4.5207100591715967</v>
      </c>
    </row>
    <row r="6858" spans="52:52" x14ac:dyDescent="0.25">
      <c r="AZ6858" s="9">
        <v>3.9053254437869818</v>
      </c>
    </row>
    <row r="6859" spans="52:52" x14ac:dyDescent="0.25">
      <c r="AZ6859" s="9">
        <v>4.2366863905325438</v>
      </c>
    </row>
    <row r="6860" spans="52:52" x14ac:dyDescent="0.25">
      <c r="AZ6860" s="9">
        <v>3.8343195266272181</v>
      </c>
    </row>
    <row r="6861" spans="52:52" x14ac:dyDescent="0.25">
      <c r="AZ6861" s="9">
        <v>5.0887573964497044</v>
      </c>
    </row>
    <row r="6862" spans="52:52" x14ac:dyDescent="0.25">
      <c r="AZ6862" s="9">
        <v>3.5739644970414197</v>
      </c>
    </row>
    <row r="6863" spans="52:52" x14ac:dyDescent="0.25">
      <c r="AZ6863" s="9">
        <v>3.2899408284023663</v>
      </c>
    </row>
    <row r="6864" spans="52:52" x14ac:dyDescent="0.25">
      <c r="AZ6864" s="9">
        <v>4.165680473372781</v>
      </c>
    </row>
    <row r="6865" spans="52:52" x14ac:dyDescent="0.25">
      <c r="AZ6865" s="9">
        <v>2.556213017751479</v>
      </c>
    </row>
    <row r="6866" spans="52:52" x14ac:dyDescent="0.25">
      <c r="AZ6866" s="9">
        <v>0.18934911242603542</v>
      </c>
    </row>
    <row r="6867" spans="52:52" x14ac:dyDescent="0.25">
      <c r="AZ6867" s="9">
        <v>4.4733727810650885</v>
      </c>
    </row>
    <row r="6868" spans="52:52" x14ac:dyDescent="0.25">
      <c r="AZ6868" s="9">
        <v>1.6804733727810648</v>
      </c>
    </row>
    <row r="6869" spans="52:52" x14ac:dyDescent="0.25">
      <c r="AZ6869" s="9">
        <v>4.5207100591715967</v>
      </c>
    </row>
    <row r="6870" spans="52:52" x14ac:dyDescent="0.25">
      <c r="AZ6870" s="9">
        <v>3.9053254437869818</v>
      </c>
    </row>
    <row r="6871" spans="52:52" x14ac:dyDescent="0.25">
      <c r="AZ6871" s="9">
        <v>4.2366863905325438</v>
      </c>
    </row>
    <row r="6872" spans="52:52" x14ac:dyDescent="0.25">
      <c r="AZ6872" s="9">
        <v>3.8343195266272181</v>
      </c>
    </row>
    <row r="6873" spans="52:52" x14ac:dyDescent="0.25">
      <c r="AZ6873" s="9">
        <v>5.0887573964497044</v>
      </c>
    </row>
    <row r="6874" spans="52:52" x14ac:dyDescent="0.25">
      <c r="AZ6874" s="9">
        <v>3.5739644970414197</v>
      </c>
    </row>
    <row r="6875" spans="52:52" x14ac:dyDescent="0.25">
      <c r="AZ6875" s="9">
        <v>3.2899408284023663</v>
      </c>
    </row>
    <row r="6876" spans="52:52" x14ac:dyDescent="0.25">
      <c r="AZ6876" s="9">
        <v>4.165680473372781</v>
      </c>
    </row>
    <row r="6877" spans="52:52" x14ac:dyDescent="0.25">
      <c r="AZ6877" s="9">
        <v>2.556213017751479</v>
      </c>
    </row>
    <row r="6878" spans="52:52" x14ac:dyDescent="0.25">
      <c r="AZ6878" s="9">
        <v>0.18934911242603542</v>
      </c>
    </row>
    <row r="6879" spans="52:52" x14ac:dyDescent="0.25">
      <c r="AZ6879" s="9">
        <v>4.4733727810650885</v>
      </c>
    </row>
    <row r="6880" spans="52:52" x14ac:dyDescent="0.25">
      <c r="AZ6880" s="9">
        <v>1.6804733727810648</v>
      </c>
    </row>
    <row r="6881" spans="52:52" x14ac:dyDescent="0.25">
      <c r="AZ6881" s="9">
        <v>4.5207100591715967</v>
      </c>
    </row>
    <row r="6882" spans="52:52" x14ac:dyDescent="0.25">
      <c r="AZ6882" s="9">
        <v>3.9053254437869818</v>
      </c>
    </row>
    <row r="6883" spans="52:52" x14ac:dyDescent="0.25">
      <c r="AZ6883" s="9">
        <v>4.2366863905325438</v>
      </c>
    </row>
    <row r="6884" spans="52:52" x14ac:dyDescent="0.25">
      <c r="AZ6884" s="9">
        <v>3.8343195266272181</v>
      </c>
    </row>
    <row r="6885" spans="52:52" x14ac:dyDescent="0.25">
      <c r="AZ6885" s="9">
        <v>5.0887573964497044</v>
      </c>
    </row>
    <row r="6886" spans="52:52" x14ac:dyDescent="0.25">
      <c r="AZ6886" s="9">
        <v>3.5739644970414197</v>
      </c>
    </row>
    <row r="6887" spans="52:52" x14ac:dyDescent="0.25">
      <c r="AZ6887" s="9">
        <v>3.2899408284023663</v>
      </c>
    </row>
    <row r="6888" spans="52:52" x14ac:dyDescent="0.25">
      <c r="AZ6888" s="9">
        <v>4.165680473372781</v>
      </c>
    </row>
    <row r="6889" spans="52:52" x14ac:dyDescent="0.25">
      <c r="AZ6889" s="9">
        <v>2.556213017751479</v>
      </c>
    </row>
    <row r="6890" spans="52:52" x14ac:dyDescent="0.25">
      <c r="AZ6890" s="9">
        <v>0.18934911242603542</v>
      </c>
    </row>
    <row r="6891" spans="52:52" x14ac:dyDescent="0.25">
      <c r="AZ6891" s="9">
        <v>4.4733727810650885</v>
      </c>
    </row>
    <row r="6892" spans="52:52" x14ac:dyDescent="0.25">
      <c r="AZ6892" s="9">
        <v>1.6804733727810648</v>
      </c>
    </row>
    <row r="6893" spans="52:52" x14ac:dyDescent="0.25">
      <c r="AZ6893" s="9">
        <v>4.5207100591715967</v>
      </c>
    </row>
    <row r="6894" spans="52:52" x14ac:dyDescent="0.25">
      <c r="AZ6894" s="9">
        <v>3.9053254437869818</v>
      </c>
    </row>
    <row r="6895" spans="52:52" x14ac:dyDescent="0.25">
      <c r="AZ6895" s="9">
        <v>4.2366863905325438</v>
      </c>
    </row>
    <row r="6896" spans="52:52" x14ac:dyDescent="0.25">
      <c r="AZ6896" s="9">
        <v>3.8343195266272181</v>
      </c>
    </row>
    <row r="6897" spans="52:52" x14ac:dyDescent="0.25">
      <c r="AZ6897" s="9">
        <v>5.0887573964497044</v>
      </c>
    </row>
    <row r="6898" spans="52:52" x14ac:dyDescent="0.25">
      <c r="AZ6898" s="9">
        <v>3.5739644970414197</v>
      </c>
    </row>
    <row r="6899" spans="52:52" x14ac:dyDescent="0.25">
      <c r="AZ6899" s="9">
        <v>3.2899408284023663</v>
      </c>
    </row>
    <row r="6900" spans="52:52" x14ac:dyDescent="0.25">
      <c r="AZ6900" s="9">
        <v>4.165680473372781</v>
      </c>
    </row>
    <row r="6901" spans="52:52" x14ac:dyDescent="0.25">
      <c r="AZ6901" s="9">
        <v>2.556213017751479</v>
      </c>
    </row>
    <row r="6902" spans="52:52" x14ac:dyDescent="0.25">
      <c r="AZ6902" s="9">
        <v>0.18934911242603542</v>
      </c>
    </row>
    <row r="6903" spans="52:52" x14ac:dyDescent="0.25">
      <c r="AZ6903" s="9">
        <v>4.4733727810650885</v>
      </c>
    </row>
    <row r="6904" spans="52:52" x14ac:dyDescent="0.25">
      <c r="AZ6904" s="9">
        <v>1.6804733727810648</v>
      </c>
    </row>
    <row r="6905" spans="52:52" x14ac:dyDescent="0.25">
      <c r="AZ6905" s="9">
        <v>4.5207100591715967</v>
      </c>
    </row>
    <row r="6906" spans="52:52" x14ac:dyDescent="0.25">
      <c r="AZ6906" s="9">
        <v>3.9053254437869818</v>
      </c>
    </row>
    <row r="6907" spans="52:52" x14ac:dyDescent="0.25">
      <c r="AZ6907" s="9">
        <v>4.2366863905325438</v>
      </c>
    </row>
    <row r="6908" spans="52:52" x14ac:dyDescent="0.25">
      <c r="AZ6908" s="9">
        <v>3.8343195266272181</v>
      </c>
    </row>
    <row r="6909" spans="52:52" x14ac:dyDescent="0.25">
      <c r="AZ6909" s="9">
        <v>5.0887573964497044</v>
      </c>
    </row>
    <row r="6910" spans="52:52" x14ac:dyDescent="0.25">
      <c r="AZ6910" s="9">
        <v>3.5739644970414197</v>
      </c>
    </row>
    <row r="6911" spans="52:52" x14ac:dyDescent="0.25">
      <c r="AZ6911" s="9">
        <v>3.2899408284023663</v>
      </c>
    </row>
    <row r="6912" spans="52:52" x14ac:dyDescent="0.25">
      <c r="AZ6912" s="9">
        <v>4.165680473372781</v>
      </c>
    </row>
    <row r="6913" spans="52:52" x14ac:dyDescent="0.25">
      <c r="AZ6913" s="9">
        <v>2.556213017751479</v>
      </c>
    </row>
    <row r="6914" spans="52:52" x14ac:dyDescent="0.25">
      <c r="AZ6914" s="9">
        <v>0.18934911242603542</v>
      </c>
    </row>
    <row r="6915" spans="52:52" x14ac:dyDescent="0.25">
      <c r="AZ6915" s="9">
        <v>4.4733727810650885</v>
      </c>
    </row>
    <row r="6916" spans="52:52" x14ac:dyDescent="0.25">
      <c r="AZ6916" s="9">
        <v>1.6804733727810648</v>
      </c>
    </row>
    <row r="6917" spans="52:52" x14ac:dyDescent="0.25">
      <c r="AZ6917" s="9">
        <v>4.5207100591715967</v>
      </c>
    </row>
    <row r="6918" spans="52:52" x14ac:dyDescent="0.25">
      <c r="AZ6918" s="9">
        <v>3.9053254437869818</v>
      </c>
    </row>
    <row r="6919" spans="52:52" x14ac:dyDescent="0.25">
      <c r="AZ6919" s="9">
        <v>4.2366863905325438</v>
      </c>
    </row>
    <row r="6920" spans="52:52" x14ac:dyDescent="0.25">
      <c r="AZ6920" s="9">
        <v>3.8343195266272181</v>
      </c>
    </row>
    <row r="6921" spans="52:52" x14ac:dyDescent="0.25">
      <c r="AZ6921" s="9">
        <v>5.0887573964497044</v>
      </c>
    </row>
    <row r="6922" spans="52:52" x14ac:dyDescent="0.25">
      <c r="AZ6922" s="9">
        <v>3.5739644970414197</v>
      </c>
    </row>
    <row r="6923" spans="52:52" x14ac:dyDescent="0.25">
      <c r="AZ6923" s="9">
        <v>3.2899408284023663</v>
      </c>
    </row>
    <row r="6924" spans="52:52" x14ac:dyDescent="0.25">
      <c r="AZ6924" s="9">
        <v>4.165680473372781</v>
      </c>
    </row>
    <row r="6925" spans="52:52" x14ac:dyDescent="0.25">
      <c r="AZ6925" s="9">
        <v>2.556213017751479</v>
      </c>
    </row>
    <row r="6926" spans="52:52" x14ac:dyDescent="0.25">
      <c r="AZ6926" s="9">
        <v>0.18934911242603542</v>
      </c>
    </row>
    <row r="6927" spans="52:52" x14ac:dyDescent="0.25">
      <c r="AZ6927" s="9">
        <v>4.4733727810650885</v>
      </c>
    </row>
    <row r="6928" spans="52:52" x14ac:dyDescent="0.25">
      <c r="AZ6928" s="9">
        <v>1.6804733727810648</v>
      </c>
    </row>
    <row r="6929" spans="52:52" x14ac:dyDescent="0.25">
      <c r="AZ6929" s="9">
        <v>4.5207100591715967</v>
      </c>
    </row>
    <row r="6930" spans="52:52" x14ac:dyDescent="0.25">
      <c r="AZ6930" s="9">
        <v>3.9053254437869818</v>
      </c>
    </row>
    <row r="6931" spans="52:52" x14ac:dyDescent="0.25">
      <c r="AZ6931" s="9">
        <v>4.2366863905325438</v>
      </c>
    </row>
    <row r="6932" spans="52:52" x14ac:dyDescent="0.25">
      <c r="AZ6932" s="9">
        <v>3.8343195266272181</v>
      </c>
    </row>
    <row r="6933" spans="52:52" x14ac:dyDescent="0.25">
      <c r="AZ6933" s="9">
        <v>5.0887573964497044</v>
      </c>
    </row>
    <row r="6934" spans="52:52" x14ac:dyDescent="0.25">
      <c r="AZ6934" s="9">
        <v>3.5739644970414197</v>
      </c>
    </row>
    <row r="6935" spans="52:52" x14ac:dyDescent="0.25">
      <c r="AZ6935" s="9">
        <v>3.2899408284023663</v>
      </c>
    </row>
    <row r="6936" spans="52:52" x14ac:dyDescent="0.25">
      <c r="AZ6936" s="9">
        <v>4.165680473372781</v>
      </c>
    </row>
    <row r="6937" spans="52:52" x14ac:dyDescent="0.25">
      <c r="AZ6937" s="9">
        <v>2.556213017751479</v>
      </c>
    </row>
    <row r="6938" spans="52:52" x14ac:dyDescent="0.25">
      <c r="AZ6938" s="9">
        <v>0.18934911242603542</v>
      </c>
    </row>
    <row r="6939" spans="52:52" x14ac:dyDescent="0.25">
      <c r="AZ6939" s="9">
        <v>4.4733727810650885</v>
      </c>
    </row>
    <row r="6940" spans="52:52" x14ac:dyDescent="0.25">
      <c r="AZ6940" s="9">
        <v>1.6804733727810648</v>
      </c>
    </row>
    <row r="6941" spans="52:52" x14ac:dyDescent="0.25">
      <c r="AZ6941" s="9">
        <v>4.5207100591715967</v>
      </c>
    </row>
    <row r="6942" spans="52:52" x14ac:dyDescent="0.25">
      <c r="AZ6942" s="9">
        <v>3.9053254437869818</v>
      </c>
    </row>
    <row r="6943" spans="52:52" x14ac:dyDescent="0.25">
      <c r="AZ6943" s="9">
        <v>4.2366863905325438</v>
      </c>
    </row>
    <row r="6944" spans="52:52" x14ac:dyDescent="0.25">
      <c r="AZ6944" s="9">
        <v>3.8343195266272181</v>
      </c>
    </row>
    <row r="6945" spans="52:52" x14ac:dyDescent="0.25">
      <c r="AZ6945" s="9">
        <v>5.0887573964497044</v>
      </c>
    </row>
    <row r="6946" spans="52:52" x14ac:dyDescent="0.25">
      <c r="AZ6946" s="9">
        <v>3.5739644970414197</v>
      </c>
    </row>
    <row r="6947" spans="52:52" x14ac:dyDescent="0.25">
      <c r="AZ6947" s="9">
        <v>3.2899408284023663</v>
      </c>
    </row>
    <row r="6948" spans="52:52" x14ac:dyDescent="0.25">
      <c r="AZ6948" s="9">
        <v>4.165680473372781</v>
      </c>
    </row>
    <row r="6949" spans="52:52" x14ac:dyDescent="0.25">
      <c r="AZ6949" s="9">
        <v>2.556213017751479</v>
      </c>
    </row>
    <row r="6950" spans="52:52" x14ac:dyDescent="0.25">
      <c r="AZ6950" s="9">
        <v>0.18934911242603542</v>
      </c>
    </row>
    <row r="6951" spans="52:52" x14ac:dyDescent="0.25">
      <c r="AZ6951" s="9">
        <v>4.4733727810650885</v>
      </c>
    </row>
    <row r="6952" spans="52:52" x14ac:dyDescent="0.25">
      <c r="AZ6952" s="9">
        <v>1.6804733727810648</v>
      </c>
    </row>
    <row r="6953" spans="52:52" x14ac:dyDescent="0.25">
      <c r="AZ6953" s="9">
        <v>4.5207100591715967</v>
      </c>
    </row>
    <row r="6954" spans="52:52" x14ac:dyDescent="0.25">
      <c r="AZ6954" s="9">
        <v>3.9053254437869818</v>
      </c>
    </row>
    <row r="6955" spans="52:52" x14ac:dyDescent="0.25">
      <c r="AZ6955" s="9">
        <v>4.2366863905325438</v>
      </c>
    </row>
    <row r="6956" spans="52:52" x14ac:dyDescent="0.25">
      <c r="AZ6956" s="9">
        <v>3.8343195266272181</v>
      </c>
    </row>
    <row r="6957" spans="52:52" x14ac:dyDescent="0.25">
      <c r="AZ6957" s="9">
        <v>5.0887573964497044</v>
      </c>
    </row>
    <row r="6958" spans="52:52" x14ac:dyDescent="0.25">
      <c r="AZ6958" s="9">
        <v>3.5739644970414197</v>
      </c>
    </row>
    <row r="6959" spans="52:52" x14ac:dyDescent="0.25">
      <c r="AZ6959" s="9">
        <v>3.2899408284023663</v>
      </c>
    </row>
    <row r="6960" spans="52:52" x14ac:dyDescent="0.25">
      <c r="AZ6960" s="9">
        <v>4.165680473372781</v>
      </c>
    </row>
    <row r="6961" spans="52:52" x14ac:dyDescent="0.25">
      <c r="AZ6961" s="9">
        <v>2.556213017751479</v>
      </c>
    </row>
    <row r="6962" spans="52:52" x14ac:dyDescent="0.25">
      <c r="AZ6962" s="9">
        <v>0.18934911242603542</v>
      </c>
    </row>
    <row r="6963" spans="52:52" x14ac:dyDescent="0.25">
      <c r="AZ6963" s="9">
        <v>4.4733727810650885</v>
      </c>
    </row>
    <row r="6964" spans="52:52" x14ac:dyDescent="0.25">
      <c r="AZ6964" s="9">
        <v>1.6804733727810648</v>
      </c>
    </row>
    <row r="6965" spans="52:52" x14ac:dyDescent="0.25">
      <c r="AZ6965" s="9">
        <v>4.5207100591715967</v>
      </c>
    </row>
    <row r="6966" spans="52:52" x14ac:dyDescent="0.25">
      <c r="AZ6966" s="9">
        <v>3.9053254437869818</v>
      </c>
    </row>
    <row r="6967" spans="52:52" x14ac:dyDescent="0.25">
      <c r="AZ6967" s="9">
        <v>4.2366863905325438</v>
      </c>
    </row>
    <row r="6968" spans="52:52" x14ac:dyDescent="0.25">
      <c r="AZ6968" s="9">
        <v>3.8343195266272181</v>
      </c>
    </row>
    <row r="6969" spans="52:52" x14ac:dyDescent="0.25">
      <c r="AZ6969" s="9">
        <v>5.0887573964497044</v>
      </c>
    </row>
    <row r="6970" spans="52:52" x14ac:dyDescent="0.25">
      <c r="AZ6970" s="9">
        <v>3.5739644970414197</v>
      </c>
    </row>
    <row r="6971" spans="52:52" x14ac:dyDescent="0.25">
      <c r="AZ6971" s="9">
        <v>3.2899408284023663</v>
      </c>
    </row>
    <row r="6972" spans="52:52" x14ac:dyDescent="0.25">
      <c r="AZ6972" s="9">
        <v>4.165680473372781</v>
      </c>
    </row>
    <row r="6973" spans="52:52" x14ac:dyDescent="0.25">
      <c r="AZ6973" s="9">
        <v>2.556213017751479</v>
      </c>
    </row>
    <row r="6974" spans="52:52" x14ac:dyDescent="0.25">
      <c r="AZ6974" s="9">
        <v>0.18934911242603542</v>
      </c>
    </row>
    <row r="6975" spans="52:52" x14ac:dyDescent="0.25">
      <c r="AZ6975" s="9">
        <v>4.4733727810650885</v>
      </c>
    </row>
    <row r="6976" spans="52:52" x14ac:dyDescent="0.25">
      <c r="AZ6976" s="9">
        <v>1.6804733727810648</v>
      </c>
    </row>
    <row r="6977" spans="52:52" x14ac:dyDescent="0.25">
      <c r="AZ6977" s="9">
        <v>4.5207100591715967</v>
      </c>
    </row>
    <row r="6978" spans="52:52" x14ac:dyDescent="0.25">
      <c r="AZ6978" s="9">
        <v>3.9053254437869818</v>
      </c>
    </row>
    <row r="6979" spans="52:52" x14ac:dyDescent="0.25">
      <c r="AZ6979" s="9">
        <v>4.2366863905325438</v>
      </c>
    </row>
    <row r="6980" spans="52:52" x14ac:dyDescent="0.25">
      <c r="AZ6980" s="9">
        <v>3.8343195266272181</v>
      </c>
    </row>
    <row r="6981" spans="52:52" x14ac:dyDescent="0.25">
      <c r="AZ6981" s="9">
        <v>5.0887573964497044</v>
      </c>
    </row>
    <row r="6982" spans="52:52" x14ac:dyDescent="0.25">
      <c r="AZ6982" s="9">
        <v>3.5739644970414197</v>
      </c>
    </row>
    <row r="6983" spans="52:52" x14ac:dyDescent="0.25">
      <c r="AZ6983" s="9">
        <v>3.2899408284023663</v>
      </c>
    </row>
    <row r="6984" spans="52:52" x14ac:dyDescent="0.25">
      <c r="AZ6984" s="9">
        <v>4.165680473372781</v>
      </c>
    </row>
    <row r="6985" spans="52:52" x14ac:dyDescent="0.25">
      <c r="AZ6985" s="9">
        <v>2.556213017751479</v>
      </c>
    </row>
    <row r="6986" spans="52:52" x14ac:dyDescent="0.25">
      <c r="AZ6986" s="9">
        <v>0.18934911242603542</v>
      </c>
    </row>
    <row r="6987" spans="52:52" x14ac:dyDescent="0.25">
      <c r="AZ6987" s="9">
        <v>4.4733727810650885</v>
      </c>
    </row>
    <row r="6988" spans="52:52" x14ac:dyDescent="0.25">
      <c r="AZ6988" s="9">
        <v>1.6804733727810648</v>
      </c>
    </row>
    <row r="6989" spans="52:52" x14ac:dyDescent="0.25">
      <c r="AZ6989" s="9">
        <v>4.5207100591715967</v>
      </c>
    </row>
    <row r="6990" spans="52:52" x14ac:dyDescent="0.25">
      <c r="AZ6990" s="9">
        <v>3.9053254437869818</v>
      </c>
    </row>
    <row r="6991" spans="52:52" x14ac:dyDescent="0.25">
      <c r="AZ6991" s="9">
        <v>4.2366863905325438</v>
      </c>
    </row>
    <row r="6992" spans="52:52" x14ac:dyDescent="0.25">
      <c r="AZ6992" s="9">
        <v>3.8343195266272181</v>
      </c>
    </row>
    <row r="6993" spans="52:52" x14ac:dyDescent="0.25">
      <c r="AZ6993" s="9">
        <v>5.0887573964497044</v>
      </c>
    </row>
    <row r="6994" spans="52:52" x14ac:dyDescent="0.25">
      <c r="AZ6994" s="9">
        <v>3.5739644970414197</v>
      </c>
    </row>
    <row r="6995" spans="52:52" x14ac:dyDescent="0.25">
      <c r="AZ6995" s="9">
        <v>3.2899408284023663</v>
      </c>
    </row>
    <row r="6996" spans="52:52" x14ac:dyDescent="0.25">
      <c r="AZ6996" s="9">
        <v>4.165680473372781</v>
      </c>
    </row>
    <row r="6997" spans="52:52" x14ac:dyDescent="0.25">
      <c r="AZ6997" s="9">
        <v>2.556213017751479</v>
      </c>
    </row>
    <row r="6998" spans="52:52" x14ac:dyDescent="0.25">
      <c r="AZ6998" s="9">
        <v>0.18934911242603542</v>
      </c>
    </row>
    <row r="6999" spans="52:52" x14ac:dyDescent="0.25">
      <c r="AZ6999" s="9">
        <v>4.4733727810650885</v>
      </c>
    </row>
    <row r="7000" spans="52:52" x14ac:dyDescent="0.25">
      <c r="AZ7000" s="9">
        <v>1.6804733727810648</v>
      </c>
    </row>
    <row r="7001" spans="52:52" x14ac:dyDescent="0.25">
      <c r="AZ7001" s="9">
        <v>4.5207100591715967</v>
      </c>
    </row>
    <row r="7002" spans="52:52" x14ac:dyDescent="0.25">
      <c r="AZ7002" s="9">
        <v>3.9053254437869818</v>
      </c>
    </row>
    <row r="7003" spans="52:52" x14ac:dyDescent="0.25">
      <c r="AZ7003" s="9">
        <v>4.2366863905325438</v>
      </c>
    </row>
    <row r="7004" spans="52:52" x14ac:dyDescent="0.25">
      <c r="AZ7004" s="9">
        <v>3.8343195266272181</v>
      </c>
    </row>
    <row r="7005" spans="52:52" x14ac:dyDescent="0.25">
      <c r="AZ7005" s="9">
        <v>5.0887573964497044</v>
      </c>
    </row>
    <row r="7006" spans="52:52" x14ac:dyDescent="0.25">
      <c r="AZ7006" s="9">
        <v>3.5739644970414197</v>
      </c>
    </row>
    <row r="7007" spans="52:52" x14ac:dyDescent="0.25">
      <c r="AZ7007" s="9">
        <v>3.2899408284023663</v>
      </c>
    </row>
    <row r="7008" spans="52:52" x14ac:dyDescent="0.25">
      <c r="AZ7008" s="9">
        <v>4.165680473372781</v>
      </c>
    </row>
    <row r="7009" spans="52:52" x14ac:dyDescent="0.25">
      <c r="AZ7009" s="9">
        <v>2.556213017751479</v>
      </c>
    </row>
    <row r="7010" spans="52:52" x14ac:dyDescent="0.25">
      <c r="AZ7010" s="9">
        <v>0.18934911242603542</v>
      </c>
    </row>
    <row r="7011" spans="52:52" x14ac:dyDescent="0.25">
      <c r="AZ7011" s="9">
        <v>4.4733727810650885</v>
      </c>
    </row>
    <row r="7012" spans="52:52" x14ac:dyDescent="0.25">
      <c r="AZ7012" s="9">
        <v>1.6804733727810648</v>
      </c>
    </row>
    <row r="7013" spans="52:52" x14ac:dyDescent="0.25">
      <c r="AZ7013" s="9">
        <v>4.5207100591715967</v>
      </c>
    </row>
    <row r="7014" spans="52:52" x14ac:dyDescent="0.25">
      <c r="AZ7014" s="9">
        <v>3.9053254437869818</v>
      </c>
    </row>
    <row r="7015" spans="52:52" x14ac:dyDescent="0.25">
      <c r="AZ7015" s="9">
        <v>4.2366863905325438</v>
      </c>
    </row>
    <row r="7016" spans="52:52" x14ac:dyDescent="0.25">
      <c r="AZ7016" s="9">
        <v>3.8343195266272181</v>
      </c>
    </row>
    <row r="7017" spans="52:52" x14ac:dyDescent="0.25">
      <c r="AZ7017" s="9">
        <v>5.0887573964497044</v>
      </c>
    </row>
    <row r="7018" spans="52:52" x14ac:dyDescent="0.25">
      <c r="AZ7018" s="9">
        <v>3.5739644970414197</v>
      </c>
    </row>
    <row r="7019" spans="52:52" x14ac:dyDescent="0.25">
      <c r="AZ7019" s="9">
        <v>3.2899408284023663</v>
      </c>
    </row>
    <row r="7020" spans="52:52" x14ac:dyDescent="0.25">
      <c r="AZ7020" s="9">
        <v>4.165680473372781</v>
      </c>
    </row>
    <row r="7021" spans="52:52" x14ac:dyDescent="0.25">
      <c r="AZ7021" s="9">
        <v>2.556213017751479</v>
      </c>
    </row>
    <row r="7022" spans="52:52" x14ac:dyDescent="0.25">
      <c r="AZ7022" s="9">
        <v>0.18934911242603542</v>
      </c>
    </row>
    <row r="7023" spans="52:52" x14ac:dyDescent="0.25">
      <c r="AZ7023" s="9">
        <v>4.4733727810650885</v>
      </c>
    </row>
    <row r="7024" spans="52:52" x14ac:dyDescent="0.25">
      <c r="AZ7024" s="9">
        <v>1.6804733727810648</v>
      </c>
    </row>
    <row r="7025" spans="52:52" x14ac:dyDescent="0.25">
      <c r="AZ7025" s="9">
        <v>4.5207100591715967</v>
      </c>
    </row>
    <row r="7026" spans="52:52" x14ac:dyDescent="0.25">
      <c r="AZ7026" s="9">
        <v>3.9053254437869818</v>
      </c>
    </row>
    <row r="7027" spans="52:52" x14ac:dyDescent="0.25">
      <c r="AZ7027" s="9">
        <v>4.2366863905325438</v>
      </c>
    </row>
    <row r="7028" spans="52:52" x14ac:dyDescent="0.25">
      <c r="AZ7028" s="9">
        <v>3.8343195266272181</v>
      </c>
    </row>
    <row r="7029" spans="52:52" x14ac:dyDescent="0.25">
      <c r="AZ7029" s="9">
        <v>5.0887573964497044</v>
      </c>
    </row>
    <row r="7030" spans="52:52" x14ac:dyDescent="0.25">
      <c r="AZ7030" s="9">
        <v>3.5739644970414197</v>
      </c>
    </row>
    <row r="7031" spans="52:52" x14ac:dyDescent="0.25">
      <c r="AZ7031" s="9">
        <v>3.2899408284023663</v>
      </c>
    </row>
    <row r="7032" spans="52:52" x14ac:dyDescent="0.25">
      <c r="AZ7032" s="9">
        <v>4.165680473372781</v>
      </c>
    </row>
    <row r="7033" spans="52:52" x14ac:dyDescent="0.25">
      <c r="AZ7033" s="9">
        <v>2.556213017751479</v>
      </c>
    </row>
    <row r="7034" spans="52:52" x14ac:dyDescent="0.25">
      <c r="AZ7034" s="9">
        <v>0.18934911242603542</v>
      </c>
    </row>
    <row r="7035" spans="52:52" x14ac:dyDescent="0.25">
      <c r="AZ7035" s="9">
        <v>4.4733727810650885</v>
      </c>
    </row>
    <row r="7036" spans="52:52" x14ac:dyDescent="0.25">
      <c r="AZ7036" s="9">
        <v>1.6804733727810648</v>
      </c>
    </row>
    <row r="7037" spans="52:52" x14ac:dyDescent="0.25">
      <c r="AZ7037" s="9">
        <v>4.5207100591715967</v>
      </c>
    </row>
    <row r="7038" spans="52:52" x14ac:dyDescent="0.25">
      <c r="AZ7038" s="9">
        <v>3.9053254437869818</v>
      </c>
    </row>
    <row r="7039" spans="52:52" x14ac:dyDescent="0.25">
      <c r="AZ7039" s="9">
        <v>4.2366863905325438</v>
      </c>
    </row>
    <row r="7040" spans="52:52" x14ac:dyDescent="0.25">
      <c r="AZ7040" s="9">
        <v>3.8343195266272181</v>
      </c>
    </row>
    <row r="7041" spans="52:52" x14ac:dyDescent="0.25">
      <c r="AZ7041" s="9">
        <v>5.0887573964497044</v>
      </c>
    </row>
    <row r="7042" spans="52:52" x14ac:dyDescent="0.25">
      <c r="AZ7042" s="9">
        <v>3.5739644970414197</v>
      </c>
    </row>
    <row r="7043" spans="52:52" x14ac:dyDescent="0.25">
      <c r="AZ7043" s="9">
        <v>3.2899408284023663</v>
      </c>
    </row>
    <row r="7044" spans="52:52" x14ac:dyDescent="0.25">
      <c r="AZ7044" s="9">
        <v>4.165680473372781</v>
      </c>
    </row>
    <row r="7045" spans="52:52" x14ac:dyDescent="0.25">
      <c r="AZ7045" s="9">
        <v>2.556213017751479</v>
      </c>
    </row>
    <row r="7046" spans="52:52" x14ac:dyDescent="0.25">
      <c r="AZ7046" s="9">
        <v>0.18934911242603542</v>
      </c>
    </row>
    <row r="7047" spans="52:52" x14ac:dyDescent="0.25">
      <c r="AZ7047" s="9">
        <v>4.4733727810650885</v>
      </c>
    </row>
    <row r="7048" spans="52:52" x14ac:dyDescent="0.25">
      <c r="AZ7048" s="9">
        <v>1.6804733727810648</v>
      </c>
    </row>
    <row r="7049" spans="52:52" x14ac:dyDescent="0.25">
      <c r="AZ7049" s="9">
        <v>4.5207100591715967</v>
      </c>
    </row>
    <row r="7050" spans="52:52" x14ac:dyDescent="0.25">
      <c r="AZ7050" s="9">
        <v>3.9053254437869818</v>
      </c>
    </row>
    <row r="7051" spans="52:52" x14ac:dyDescent="0.25">
      <c r="AZ7051" s="9">
        <v>4.2366863905325438</v>
      </c>
    </row>
    <row r="7052" spans="52:52" x14ac:dyDescent="0.25">
      <c r="AZ7052" s="9">
        <v>3.8343195266272181</v>
      </c>
    </row>
    <row r="7053" spans="52:52" x14ac:dyDescent="0.25">
      <c r="AZ7053" s="9">
        <v>5.0887573964497044</v>
      </c>
    </row>
    <row r="7054" spans="52:52" x14ac:dyDescent="0.25">
      <c r="AZ7054" s="9">
        <v>3.5739644970414197</v>
      </c>
    </row>
    <row r="7055" spans="52:52" x14ac:dyDescent="0.25">
      <c r="AZ7055" s="9">
        <v>3.2899408284023663</v>
      </c>
    </row>
    <row r="7056" spans="52:52" x14ac:dyDescent="0.25">
      <c r="AZ7056" s="9">
        <v>4.165680473372781</v>
      </c>
    </row>
    <row r="7057" spans="52:52" x14ac:dyDescent="0.25">
      <c r="AZ7057" s="9">
        <v>2.556213017751479</v>
      </c>
    </row>
    <row r="7058" spans="52:52" x14ac:dyDescent="0.25">
      <c r="AZ7058" s="9">
        <v>0.18934911242603542</v>
      </c>
    </row>
    <row r="7059" spans="52:52" x14ac:dyDescent="0.25">
      <c r="AZ7059" s="9">
        <v>4.4733727810650885</v>
      </c>
    </row>
    <row r="7060" spans="52:52" x14ac:dyDescent="0.25">
      <c r="AZ7060" s="9">
        <v>1.6804733727810648</v>
      </c>
    </row>
    <row r="7061" spans="52:52" x14ac:dyDescent="0.25">
      <c r="AZ7061" s="9">
        <v>4.5207100591715967</v>
      </c>
    </row>
    <row r="7062" spans="52:52" x14ac:dyDescent="0.25">
      <c r="AZ7062" s="9">
        <v>3.9053254437869818</v>
      </c>
    </row>
    <row r="7063" spans="52:52" x14ac:dyDescent="0.25">
      <c r="AZ7063" s="9">
        <v>4.2366863905325438</v>
      </c>
    </row>
    <row r="7064" spans="52:52" x14ac:dyDescent="0.25">
      <c r="AZ7064" s="9">
        <v>3.8343195266272181</v>
      </c>
    </row>
    <row r="7065" spans="52:52" x14ac:dyDescent="0.25">
      <c r="AZ7065" s="9">
        <v>5.0887573964497044</v>
      </c>
    </row>
    <row r="7066" spans="52:52" x14ac:dyDescent="0.25">
      <c r="AZ7066" s="9">
        <v>3.5739644970414197</v>
      </c>
    </row>
    <row r="7067" spans="52:52" x14ac:dyDescent="0.25">
      <c r="AZ7067" s="9">
        <v>3.2899408284023663</v>
      </c>
    </row>
    <row r="7068" spans="52:52" x14ac:dyDescent="0.25">
      <c r="AZ7068" s="9">
        <v>4.165680473372781</v>
      </c>
    </row>
    <row r="7069" spans="52:52" x14ac:dyDescent="0.25">
      <c r="AZ7069" s="9">
        <v>2.556213017751479</v>
      </c>
    </row>
    <row r="7070" spans="52:52" x14ac:dyDescent="0.25">
      <c r="AZ7070" s="9">
        <v>0.18934911242603542</v>
      </c>
    </row>
    <row r="7071" spans="52:52" x14ac:dyDescent="0.25">
      <c r="AZ7071" s="9">
        <v>4.4733727810650885</v>
      </c>
    </row>
    <row r="7072" spans="52:52" x14ac:dyDescent="0.25">
      <c r="AZ7072" s="9">
        <v>1.6804733727810648</v>
      </c>
    </row>
    <row r="7073" spans="52:52" x14ac:dyDescent="0.25">
      <c r="AZ7073" s="9">
        <v>4.5207100591715967</v>
      </c>
    </row>
    <row r="7074" spans="52:52" x14ac:dyDescent="0.25">
      <c r="AZ7074" s="9">
        <v>3.9053254437869818</v>
      </c>
    </row>
    <row r="7075" spans="52:52" x14ac:dyDescent="0.25">
      <c r="AZ7075" s="9">
        <v>4.2366863905325438</v>
      </c>
    </row>
    <row r="7076" spans="52:52" x14ac:dyDescent="0.25">
      <c r="AZ7076" s="9">
        <v>3.8343195266272181</v>
      </c>
    </row>
    <row r="7077" spans="52:52" x14ac:dyDescent="0.25">
      <c r="AZ7077" s="9">
        <v>5.0887573964497044</v>
      </c>
    </row>
    <row r="7078" spans="52:52" x14ac:dyDescent="0.25">
      <c r="AZ7078" s="9">
        <v>3.5739644970414197</v>
      </c>
    </row>
    <row r="7079" spans="52:52" x14ac:dyDescent="0.25">
      <c r="AZ7079" s="9">
        <v>3.2899408284023663</v>
      </c>
    </row>
    <row r="7080" spans="52:52" x14ac:dyDescent="0.25">
      <c r="AZ7080" s="9">
        <v>4.165680473372781</v>
      </c>
    </row>
    <row r="7081" spans="52:52" x14ac:dyDescent="0.25">
      <c r="AZ7081" s="9">
        <v>2.556213017751479</v>
      </c>
    </row>
    <row r="7082" spans="52:52" x14ac:dyDescent="0.25">
      <c r="AZ7082" s="9">
        <v>0.18934911242603542</v>
      </c>
    </row>
    <row r="7083" spans="52:52" x14ac:dyDescent="0.25">
      <c r="AZ7083" s="9">
        <v>4.4733727810650885</v>
      </c>
    </row>
    <row r="7084" spans="52:52" x14ac:dyDescent="0.25">
      <c r="AZ7084" s="9">
        <v>1.6804733727810648</v>
      </c>
    </row>
    <row r="7085" spans="52:52" x14ac:dyDescent="0.25">
      <c r="AZ7085" s="9">
        <v>4.5207100591715967</v>
      </c>
    </row>
    <row r="7086" spans="52:52" x14ac:dyDescent="0.25">
      <c r="AZ7086" s="9">
        <v>3.9053254437869818</v>
      </c>
    </row>
    <row r="7087" spans="52:52" x14ac:dyDescent="0.25">
      <c r="AZ7087" s="9">
        <v>4.2366863905325438</v>
      </c>
    </row>
    <row r="7088" spans="52:52" x14ac:dyDescent="0.25">
      <c r="AZ7088" s="9">
        <v>3.8343195266272181</v>
      </c>
    </row>
    <row r="7089" spans="52:52" x14ac:dyDescent="0.25">
      <c r="AZ7089" s="9">
        <v>5.0887573964497044</v>
      </c>
    </row>
    <row r="7090" spans="52:52" x14ac:dyDescent="0.25">
      <c r="AZ7090" s="9">
        <v>3.5739644970414197</v>
      </c>
    </row>
    <row r="7091" spans="52:52" x14ac:dyDescent="0.25">
      <c r="AZ7091" s="9">
        <v>3.2899408284023663</v>
      </c>
    </row>
    <row r="7092" spans="52:52" x14ac:dyDescent="0.25">
      <c r="AZ7092" s="9">
        <v>4.165680473372781</v>
      </c>
    </row>
    <row r="7093" spans="52:52" x14ac:dyDescent="0.25">
      <c r="AZ7093" s="9">
        <v>2.556213017751479</v>
      </c>
    </row>
    <row r="7094" spans="52:52" x14ac:dyDescent="0.25">
      <c r="AZ7094" s="9">
        <v>0.18934911242603542</v>
      </c>
    </row>
    <row r="7095" spans="52:52" x14ac:dyDescent="0.25">
      <c r="AZ7095" s="9">
        <v>4.4733727810650885</v>
      </c>
    </row>
    <row r="7096" spans="52:52" x14ac:dyDescent="0.25">
      <c r="AZ7096" s="9">
        <v>1.6804733727810648</v>
      </c>
    </row>
    <row r="7097" spans="52:52" x14ac:dyDescent="0.25">
      <c r="AZ7097" s="9">
        <v>4.5207100591715967</v>
      </c>
    </row>
    <row r="7098" spans="52:52" x14ac:dyDescent="0.25">
      <c r="AZ7098" s="9">
        <v>3.9053254437869818</v>
      </c>
    </row>
    <row r="7099" spans="52:52" x14ac:dyDescent="0.25">
      <c r="AZ7099" s="9">
        <v>4.2366863905325438</v>
      </c>
    </row>
    <row r="7100" spans="52:52" x14ac:dyDescent="0.25">
      <c r="AZ7100" s="9">
        <v>3.8343195266272181</v>
      </c>
    </row>
    <row r="7101" spans="52:52" x14ac:dyDescent="0.25">
      <c r="AZ7101" s="9">
        <v>5.0887573964497044</v>
      </c>
    </row>
    <row r="7102" spans="52:52" x14ac:dyDescent="0.25">
      <c r="AZ7102" s="9">
        <v>3.5739644970414197</v>
      </c>
    </row>
    <row r="7103" spans="52:52" x14ac:dyDescent="0.25">
      <c r="AZ7103" s="9">
        <v>3.2899408284023663</v>
      </c>
    </row>
    <row r="7104" spans="52:52" x14ac:dyDescent="0.25">
      <c r="AZ7104" s="9">
        <v>4.165680473372781</v>
      </c>
    </row>
    <row r="7105" spans="52:52" x14ac:dyDescent="0.25">
      <c r="AZ7105" s="9">
        <v>2.556213017751479</v>
      </c>
    </row>
    <row r="7106" spans="52:52" x14ac:dyDescent="0.25">
      <c r="AZ7106" s="9">
        <v>0.18934911242603542</v>
      </c>
    </row>
    <row r="7107" spans="52:52" x14ac:dyDescent="0.25">
      <c r="AZ7107" s="9">
        <v>4.4733727810650885</v>
      </c>
    </row>
    <row r="7108" spans="52:52" x14ac:dyDescent="0.25">
      <c r="AZ7108" s="9">
        <v>1.6804733727810648</v>
      </c>
    </row>
    <row r="7109" spans="52:52" x14ac:dyDescent="0.25">
      <c r="AZ7109" s="9">
        <v>4.5207100591715967</v>
      </c>
    </row>
    <row r="7110" spans="52:52" x14ac:dyDescent="0.25">
      <c r="AZ7110" s="9">
        <v>3.9053254437869818</v>
      </c>
    </row>
    <row r="7111" spans="52:52" x14ac:dyDescent="0.25">
      <c r="AZ7111" s="9">
        <v>4.2366863905325438</v>
      </c>
    </row>
    <row r="7112" spans="52:52" x14ac:dyDescent="0.25">
      <c r="AZ7112" s="9">
        <v>3.8343195266272181</v>
      </c>
    </row>
    <row r="7113" spans="52:52" x14ac:dyDescent="0.25">
      <c r="AZ7113" s="9">
        <v>5.0887573964497044</v>
      </c>
    </row>
    <row r="7114" spans="52:52" x14ac:dyDescent="0.25">
      <c r="AZ7114" s="9">
        <v>3.5739644970414197</v>
      </c>
    </row>
    <row r="7115" spans="52:52" x14ac:dyDescent="0.25">
      <c r="AZ7115" s="9">
        <v>3.2899408284023663</v>
      </c>
    </row>
    <row r="7116" spans="52:52" x14ac:dyDescent="0.25">
      <c r="AZ7116" s="9">
        <v>4.165680473372781</v>
      </c>
    </row>
    <row r="7117" spans="52:52" x14ac:dyDescent="0.25">
      <c r="AZ7117" s="9">
        <v>2.556213017751479</v>
      </c>
    </row>
    <row r="7118" spans="52:52" x14ac:dyDescent="0.25">
      <c r="AZ7118" s="9">
        <v>0.18934911242603542</v>
      </c>
    </row>
    <row r="7119" spans="52:52" x14ac:dyDescent="0.25">
      <c r="AZ7119" s="9">
        <v>4.4733727810650885</v>
      </c>
    </row>
    <row r="7120" spans="52:52" x14ac:dyDescent="0.25">
      <c r="AZ7120" s="9">
        <v>1.6804733727810648</v>
      </c>
    </row>
    <row r="7121" spans="52:52" x14ac:dyDescent="0.25">
      <c r="AZ7121" s="9">
        <v>4.5207100591715967</v>
      </c>
    </row>
    <row r="7122" spans="52:52" x14ac:dyDescent="0.25">
      <c r="AZ7122" s="9">
        <v>3.9053254437869818</v>
      </c>
    </row>
    <row r="7123" spans="52:52" x14ac:dyDescent="0.25">
      <c r="AZ7123" s="9">
        <v>4.2366863905325438</v>
      </c>
    </row>
    <row r="7124" spans="52:52" x14ac:dyDescent="0.25">
      <c r="AZ7124" s="9">
        <v>3.8343195266272181</v>
      </c>
    </row>
    <row r="7125" spans="52:52" x14ac:dyDescent="0.25">
      <c r="AZ7125" s="9">
        <v>5.0887573964497044</v>
      </c>
    </row>
    <row r="7126" spans="52:52" x14ac:dyDescent="0.25">
      <c r="AZ7126" s="9">
        <v>3.5739644970414197</v>
      </c>
    </row>
    <row r="7127" spans="52:52" x14ac:dyDescent="0.25">
      <c r="AZ7127" s="9">
        <v>3.2899408284023663</v>
      </c>
    </row>
    <row r="7128" spans="52:52" x14ac:dyDescent="0.25">
      <c r="AZ7128" s="9">
        <v>4.165680473372781</v>
      </c>
    </row>
    <row r="7129" spans="52:52" x14ac:dyDescent="0.25">
      <c r="AZ7129" s="9">
        <v>2.556213017751479</v>
      </c>
    </row>
    <row r="7130" spans="52:52" x14ac:dyDescent="0.25">
      <c r="AZ7130" s="9">
        <v>0.18934911242603542</v>
      </c>
    </row>
    <row r="7131" spans="52:52" x14ac:dyDescent="0.25">
      <c r="AZ7131" s="9">
        <v>4.4733727810650885</v>
      </c>
    </row>
    <row r="7132" spans="52:52" x14ac:dyDescent="0.25">
      <c r="AZ7132" s="9">
        <v>1.6804733727810648</v>
      </c>
    </row>
    <row r="7133" spans="52:52" x14ac:dyDescent="0.25">
      <c r="AZ7133" s="9">
        <v>4.5207100591715967</v>
      </c>
    </row>
    <row r="7134" spans="52:52" x14ac:dyDescent="0.25">
      <c r="AZ7134" s="9">
        <v>3.9053254437869818</v>
      </c>
    </row>
    <row r="7135" spans="52:52" x14ac:dyDescent="0.25">
      <c r="AZ7135" s="9">
        <v>4.2366863905325438</v>
      </c>
    </row>
    <row r="7136" spans="52:52" x14ac:dyDescent="0.25">
      <c r="AZ7136" s="9">
        <v>3.8343195266272181</v>
      </c>
    </row>
    <row r="7137" spans="52:52" x14ac:dyDescent="0.25">
      <c r="AZ7137" s="9">
        <v>5.0887573964497044</v>
      </c>
    </row>
    <row r="7138" spans="52:52" x14ac:dyDescent="0.25">
      <c r="AZ7138" s="9">
        <v>3.5739644970414197</v>
      </c>
    </row>
    <row r="7139" spans="52:52" x14ac:dyDescent="0.25">
      <c r="AZ7139" s="9">
        <v>3.2899408284023663</v>
      </c>
    </row>
    <row r="7140" spans="52:52" x14ac:dyDescent="0.25">
      <c r="AZ7140" s="9">
        <v>4.165680473372781</v>
      </c>
    </row>
    <row r="7141" spans="52:52" x14ac:dyDescent="0.25">
      <c r="AZ7141" s="9">
        <v>2.556213017751479</v>
      </c>
    </row>
    <row r="7142" spans="52:52" x14ac:dyDescent="0.25">
      <c r="AZ7142" s="9">
        <v>0.18934911242603542</v>
      </c>
    </row>
    <row r="7143" spans="52:52" x14ac:dyDescent="0.25">
      <c r="AZ7143" s="9">
        <v>4.4733727810650885</v>
      </c>
    </row>
    <row r="7144" spans="52:52" x14ac:dyDescent="0.25">
      <c r="AZ7144" s="9">
        <v>1.6804733727810648</v>
      </c>
    </row>
    <row r="7145" spans="52:52" x14ac:dyDescent="0.25">
      <c r="AZ7145" s="9">
        <v>4.5207100591715967</v>
      </c>
    </row>
    <row r="7146" spans="52:52" x14ac:dyDescent="0.25">
      <c r="AZ7146" s="9">
        <v>3.9053254437869818</v>
      </c>
    </row>
    <row r="7147" spans="52:52" x14ac:dyDescent="0.25">
      <c r="AZ7147" s="9">
        <v>4.2366863905325438</v>
      </c>
    </row>
    <row r="7148" spans="52:52" x14ac:dyDescent="0.25">
      <c r="AZ7148" s="9">
        <v>3.8343195266272181</v>
      </c>
    </row>
    <row r="7149" spans="52:52" x14ac:dyDescent="0.25">
      <c r="AZ7149" s="9">
        <v>5.0887573964497044</v>
      </c>
    </row>
    <row r="7150" spans="52:52" x14ac:dyDescent="0.25">
      <c r="AZ7150" s="9">
        <v>3.5739644970414197</v>
      </c>
    </row>
    <row r="7151" spans="52:52" x14ac:dyDescent="0.25">
      <c r="AZ7151" s="9">
        <v>3.2899408284023663</v>
      </c>
    </row>
    <row r="7152" spans="52:52" x14ac:dyDescent="0.25">
      <c r="AZ7152" s="9">
        <v>4.165680473372781</v>
      </c>
    </row>
    <row r="7153" spans="52:52" x14ac:dyDescent="0.25">
      <c r="AZ7153" s="9">
        <v>2.556213017751479</v>
      </c>
    </row>
    <row r="7154" spans="52:52" x14ac:dyDescent="0.25">
      <c r="AZ7154" s="9">
        <v>0.18934911242603542</v>
      </c>
    </row>
    <row r="7155" spans="52:52" x14ac:dyDescent="0.25">
      <c r="AZ7155" s="9">
        <v>4.4733727810650885</v>
      </c>
    </row>
    <row r="7156" spans="52:52" x14ac:dyDescent="0.25">
      <c r="AZ7156" s="9">
        <v>1.6804733727810648</v>
      </c>
    </row>
    <row r="7157" spans="52:52" x14ac:dyDescent="0.25">
      <c r="AZ7157" s="9">
        <v>4.5207100591715967</v>
      </c>
    </row>
    <row r="7158" spans="52:52" x14ac:dyDescent="0.25">
      <c r="AZ7158" s="9">
        <v>3.9053254437869818</v>
      </c>
    </row>
    <row r="7159" spans="52:52" x14ac:dyDescent="0.25">
      <c r="AZ7159" s="9">
        <v>4.2366863905325438</v>
      </c>
    </row>
    <row r="7160" spans="52:52" x14ac:dyDescent="0.25">
      <c r="AZ7160" s="9">
        <v>3.8343195266272181</v>
      </c>
    </row>
    <row r="7161" spans="52:52" x14ac:dyDescent="0.25">
      <c r="AZ7161" s="9">
        <v>5.0887573964497044</v>
      </c>
    </row>
    <row r="7162" spans="52:52" x14ac:dyDescent="0.25">
      <c r="AZ7162" s="9">
        <v>3.5739644970414197</v>
      </c>
    </row>
    <row r="7163" spans="52:52" x14ac:dyDescent="0.25">
      <c r="AZ7163" s="9">
        <v>3.2899408284023663</v>
      </c>
    </row>
    <row r="7164" spans="52:52" x14ac:dyDescent="0.25">
      <c r="AZ7164" s="9">
        <v>4.165680473372781</v>
      </c>
    </row>
    <row r="7165" spans="52:52" x14ac:dyDescent="0.25">
      <c r="AZ7165" s="9">
        <v>2.556213017751479</v>
      </c>
    </row>
    <row r="7166" spans="52:52" x14ac:dyDescent="0.25">
      <c r="AZ7166" s="9">
        <v>0.18934911242603542</v>
      </c>
    </row>
    <row r="7167" spans="52:52" x14ac:dyDescent="0.25">
      <c r="AZ7167" s="9">
        <v>4.4733727810650885</v>
      </c>
    </row>
    <row r="7168" spans="52:52" x14ac:dyDescent="0.25">
      <c r="AZ7168" s="9">
        <v>1.6804733727810648</v>
      </c>
    </row>
    <row r="7169" spans="52:52" x14ac:dyDescent="0.25">
      <c r="AZ7169" s="9">
        <v>4.5207100591715967</v>
      </c>
    </row>
    <row r="7170" spans="52:52" x14ac:dyDescent="0.25">
      <c r="AZ7170" s="9">
        <v>3.9053254437869818</v>
      </c>
    </row>
    <row r="7171" spans="52:52" x14ac:dyDescent="0.25">
      <c r="AZ7171" s="9">
        <v>4.2366863905325438</v>
      </c>
    </row>
    <row r="7172" spans="52:52" x14ac:dyDescent="0.25">
      <c r="AZ7172" s="9">
        <v>3.8343195266272181</v>
      </c>
    </row>
    <row r="7173" spans="52:52" x14ac:dyDescent="0.25">
      <c r="AZ7173" s="9">
        <v>5.0887573964497044</v>
      </c>
    </row>
    <row r="7174" spans="52:52" x14ac:dyDescent="0.25">
      <c r="AZ7174" s="9">
        <v>3.5739644970414197</v>
      </c>
    </row>
    <row r="7175" spans="52:52" x14ac:dyDescent="0.25">
      <c r="AZ7175" s="9">
        <v>3.2899408284023663</v>
      </c>
    </row>
    <row r="7176" spans="52:52" x14ac:dyDescent="0.25">
      <c r="AZ7176" s="9">
        <v>4.165680473372781</v>
      </c>
    </row>
    <row r="7177" spans="52:52" x14ac:dyDescent="0.25">
      <c r="AZ7177" s="9">
        <v>2.556213017751479</v>
      </c>
    </row>
    <row r="7178" spans="52:52" x14ac:dyDescent="0.25">
      <c r="AZ7178" s="9">
        <v>0.18934911242603542</v>
      </c>
    </row>
    <row r="7179" spans="52:52" x14ac:dyDescent="0.25">
      <c r="AZ7179" s="9">
        <v>4.4733727810650885</v>
      </c>
    </row>
    <row r="7180" spans="52:52" x14ac:dyDescent="0.25">
      <c r="AZ7180" s="9">
        <v>1.6804733727810648</v>
      </c>
    </row>
    <row r="7181" spans="52:52" x14ac:dyDescent="0.25">
      <c r="AZ7181" s="9">
        <v>4.5207100591715967</v>
      </c>
    </row>
    <row r="7182" spans="52:52" x14ac:dyDescent="0.25">
      <c r="AZ7182" s="9">
        <v>3.9053254437869818</v>
      </c>
    </row>
    <row r="7183" spans="52:52" x14ac:dyDescent="0.25">
      <c r="AZ7183" s="9">
        <v>4.2366863905325438</v>
      </c>
    </row>
    <row r="7184" spans="52:52" x14ac:dyDescent="0.25">
      <c r="AZ7184" s="9">
        <v>3.8343195266272181</v>
      </c>
    </row>
    <row r="7185" spans="52:52" x14ac:dyDescent="0.25">
      <c r="AZ7185" s="9">
        <v>5.0887573964497044</v>
      </c>
    </row>
    <row r="7186" spans="52:52" x14ac:dyDescent="0.25">
      <c r="AZ7186" s="9">
        <v>3.5739644970414197</v>
      </c>
    </row>
    <row r="7187" spans="52:52" x14ac:dyDescent="0.25">
      <c r="AZ7187" s="9">
        <v>3.2899408284023663</v>
      </c>
    </row>
    <row r="7188" spans="52:52" x14ac:dyDescent="0.25">
      <c r="AZ7188" s="9">
        <v>4.165680473372781</v>
      </c>
    </row>
    <row r="7189" spans="52:52" x14ac:dyDescent="0.25">
      <c r="AZ7189" s="9">
        <v>2.556213017751479</v>
      </c>
    </row>
    <row r="7190" spans="52:52" x14ac:dyDescent="0.25">
      <c r="AZ7190" s="9">
        <v>0.18934911242603542</v>
      </c>
    </row>
    <row r="7191" spans="52:52" x14ac:dyDescent="0.25">
      <c r="AZ7191" s="9">
        <v>4.4733727810650885</v>
      </c>
    </row>
    <row r="7192" spans="52:52" x14ac:dyDescent="0.25">
      <c r="AZ7192" s="9">
        <v>1.6804733727810648</v>
      </c>
    </row>
    <row r="7193" spans="52:52" x14ac:dyDescent="0.25">
      <c r="AZ7193" s="9">
        <v>4.5207100591715967</v>
      </c>
    </row>
    <row r="7194" spans="52:52" x14ac:dyDescent="0.25">
      <c r="AZ7194" s="9">
        <v>3.9053254437869818</v>
      </c>
    </row>
    <row r="7195" spans="52:52" x14ac:dyDescent="0.25">
      <c r="AZ7195" s="9">
        <v>4.2366863905325438</v>
      </c>
    </row>
    <row r="7196" spans="52:52" x14ac:dyDescent="0.25">
      <c r="AZ7196" s="9">
        <v>3.8343195266272181</v>
      </c>
    </row>
    <row r="7197" spans="52:52" x14ac:dyDescent="0.25">
      <c r="AZ7197" s="9">
        <v>5.0887573964497044</v>
      </c>
    </row>
    <row r="7198" spans="52:52" x14ac:dyDescent="0.25">
      <c r="AZ7198" s="9">
        <v>3.5739644970414197</v>
      </c>
    </row>
    <row r="7199" spans="52:52" x14ac:dyDescent="0.25">
      <c r="AZ7199" s="9">
        <v>3.2899408284023663</v>
      </c>
    </row>
    <row r="7200" spans="52:52" x14ac:dyDescent="0.25">
      <c r="AZ7200" s="9">
        <v>4.165680473372781</v>
      </c>
    </row>
    <row r="7201" spans="52:52" x14ac:dyDescent="0.25">
      <c r="AZ7201" s="9">
        <v>2.556213017751479</v>
      </c>
    </row>
    <row r="7202" spans="52:52" x14ac:dyDescent="0.25">
      <c r="AZ7202" s="9">
        <v>0.18934911242603542</v>
      </c>
    </row>
    <row r="7203" spans="52:52" x14ac:dyDescent="0.25">
      <c r="AZ7203" s="9">
        <v>4.4733727810650885</v>
      </c>
    </row>
    <row r="7204" spans="52:52" x14ac:dyDescent="0.25">
      <c r="AZ7204" s="9">
        <v>1.6804733727810648</v>
      </c>
    </row>
    <row r="7205" spans="52:52" x14ac:dyDescent="0.25">
      <c r="AZ7205" s="9">
        <v>4.5207100591715967</v>
      </c>
    </row>
    <row r="7206" spans="52:52" x14ac:dyDescent="0.25">
      <c r="AZ7206" s="9">
        <v>3.9053254437869818</v>
      </c>
    </row>
    <row r="7207" spans="52:52" x14ac:dyDescent="0.25">
      <c r="AZ7207" s="9">
        <v>4.2366863905325438</v>
      </c>
    </row>
    <row r="7208" spans="52:52" x14ac:dyDescent="0.25">
      <c r="AZ7208" s="9">
        <v>3.8343195266272181</v>
      </c>
    </row>
    <row r="7209" spans="52:52" x14ac:dyDescent="0.25">
      <c r="AZ7209" s="9">
        <v>5.0887573964497044</v>
      </c>
    </row>
    <row r="7210" spans="52:52" x14ac:dyDescent="0.25">
      <c r="AZ7210" s="9">
        <v>3.5739644970414197</v>
      </c>
    </row>
    <row r="7211" spans="52:52" x14ac:dyDescent="0.25">
      <c r="AZ7211" s="9">
        <v>3.2899408284023663</v>
      </c>
    </row>
    <row r="7212" spans="52:52" x14ac:dyDescent="0.25">
      <c r="AZ7212" s="9">
        <v>4.165680473372781</v>
      </c>
    </row>
    <row r="7213" spans="52:52" x14ac:dyDescent="0.25">
      <c r="AZ7213" s="9">
        <v>2.556213017751479</v>
      </c>
    </row>
    <row r="7214" spans="52:52" x14ac:dyDescent="0.25">
      <c r="AZ7214" s="9">
        <v>0.18934911242603542</v>
      </c>
    </row>
    <row r="7215" spans="52:52" x14ac:dyDescent="0.25">
      <c r="AZ7215" s="9">
        <v>4.4733727810650885</v>
      </c>
    </row>
    <row r="7216" spans="52:52" x14ac:dyDescent="0.25">
      <c r="AZ7216" s="9">
        <v>1.6804733727810648</v>
      </c>
    </row>
    <row r="7217" spans="52:52" x14ac:dyDescent="0.25">
      <c r="AZ7217" s="9">
        <v>4.5207100591715967</v>
      </c>
    </row>
    <row r="7218" spans="52:52" x14ac:dyDescent="0.25">
      <c r="AZ7218" s="9">
        <v>3.9053254437869818</v>
      </c>
    </row>
    <row r="7219" spans="52:52" x14ac:dyDescent="0.25">
      <c r="AZ7219" s="9">
        <v>4.2366863905325438</v>
      </c>
    </row>
    <row r="7220" spans="52:52" x14ac:dyDescent="0.25">
      <c r="AZ7220" s="9">
        <v>3.8343195266272181</v>
      </c>
    </row>
    <row r="7221" spans="52:52" x14ac:dyDescent="0.25">
      <c r="AZ7221" s="9">
        <v>5.0887573964497044</v>
      </c>
    </row>
    <row r="7222" spans="52:52" x14ac:dyDescent="0.25">
      <c r="AZ7222" s="9">
        <v>3.5739644970414197</v>
      </c>
    </row>
    <row r="7223" spans="52:52" x14ac:dyDescent="0.25">
      <c r="AZ7223" s="9">
        <v>3.2899408284023663</v>
      </c>
    </row>
    <row r="7224" spans="52:52" x14ac:dyDescent="0.25">
      <c r="AZ7224" s="9">
        <v>4.165680473372781</v>
      </c>
    </row>
    <row r="7225" spans="52:52" x14ac:dyDescent="0.25">
      <c r="AZ7225" s="9">
        <v>2.556213017751479</v>
      </c>
    </row>
    <row r="7226" spans="52:52" x14ac:dyDescent="0.25">
      <c r="AZ7226" s="9">
        <v>0.18934911242603542</v>
      </c>
    </row>
    <row r="7227" spans="52:52" x14ac:dyDescent="0.25">
      <c r="AZ7227" s="9">
        <v>4.4733727810650885</v>
      </c>
    </row>
    <row r="7228" spans="52:52" x14ac:dyDescent="0.25">
      <c r="AZ7228" s="9">
        <v>1.6804733727810648</v>
      </c>
    </row>
    <row r="7229" spans="52:52" x14ac:dyDescent="0.25">
      <c r="AZ7229" s="9">
        <v>4.5207100591715967</v>
      </c>
    </row>
    <row r="7230" spans="52:52" x14ac:dyDescent="0.25">
      <c r="AZ7230" s="9">
        <v>3.9053254437869818</v>
      </c>
    </row>
    <row r="7231" spans="52:52" x14ac:dyDescent="0.25">
      <c r="AZ7231" s="9">
        <v>4.2366863905325438</v>
      </c>
    </row>
    <row r="7232" spans="52:52" x14ac:dyDescent="0.25">
      <c r="AZ7232" s="9">
        <v>3.8343195266272181</v>
      </c>
    </row>
    <row r="7233" spans="52:52" x14ac:dyDescent="0.25">
      <c r="AZ7233" s="9">
        <v>5.0887573964497044</v>
      </c>
    </row>
    <row r="7234" spans="52:52" x14ac:dyDescent="0.25">
      <c r="AZ7234" s="9">
        <v>3.5739644970414197</v>
      </c>
    </row>
    <row r="7235" spans="52:52" x14ac:dyDescent="0.25">
      <c r="AZ7235" s="9">
        <v>3.2899408284023663</v>
      </c>
    </row>
    <row r="7236" spans="52:52" x14ac:dyDescent="0.25">
      <c r="AZ7236" s="9">
        <v>4.165680473372781</v>
      </c>
    </row>
    <row r="7237" spans="52:52" x14ac:dyDescent="0.25">
      <c r="AZ7237" s="9">
        <v>2.556213017751479</v>
      </c>
    </row>
    <row r="7238" spans="52:52" x14ac:dyDescent="0.25">
      <c r="AZ7238" s="9">
        <v>0.18934911242603542</v>
      </c>
    </row>
    <row r="7239" spans="52:52" x14ac:dyDescent="0.25">
      <c r="AZ7239" s="9">
        <v>4.4733727810650885</v>
      </c>
    </row>
    <row r="7240" spans="52:52" x14ac:dyDescent="0.25">
      <c r="AZ7240" s="9">
        <v>1.6804733727810648</v>
      </c>
    </row>
    <row r="7241" spans="52:52" x14ac:dyDescent="0.25">
      <c r="AZ7241" s="9">
        <v>4.5207100591715967</v>
      </c>
    </row>
    <row r="7242" spans="52:52" x14ac:dyDescent="0.25">
      <c r="AZ7242" s="9">
        <v>3.9053254437869818</v>
      </c>
    </row>
    <row r="7243" spans="52:52" x14ac:dyDescent="0.25">
      <c r="AZ7243" s="9">
        <v>4.2366863905325438</v>
      </c>
    </row>
    <row r="7244" spans="52:52" x14ac:dyDescent="0.25">
      <c r="AZ7244" s="9">
        <v>3.8343195266272181</v>
      </c>
    </row>
    <row r="7245" spans="52:52" x14ac:dyDescent="0.25">
      <c r="AZ7245" s="9">
        <v>5.0887573964497044</v>
      </c>
    </row>
    <row r="7246" spans="52:52" x14ac:dyDescent="0.25">
      <c r="AZ7246" s="9">
        <v>3.5739644970414197</v>
      </c>
    </row>
    <row r="7247" spans="52:52" x14ac:dyDescent="0.25">
      <c r="AZ7247" s="9">
        <v>3.2899408284023663</v>
      </c>
    </row>
    <row r="7248" spans="52:52" x14ac:dyDescent="0.25">
      <c r="AZ7248" s="9">
        <v>4.165680473372781</v>
      </c>
    </row>
    <row r="7249" spans="52:52" x14ac:dyDescent="0.25">
      <c r="AZ7249" s="9">
        <v>2.556213017751479</v>
      </c>
    </row>
    <row r="7250" spans="52:52" x14ac:dyDescent="0.25">
      <c r="AZ7250" s="9">
        <v>0.18934911242603542</v>
      </c>
    </row>
    <row r="7251" spans="52:52" x14ac:dyDescent="0.25">
      <c r="AZ7251" s="9">
        <v>4.4733727810650885</v>
      </c>
    </row>
    <row r="7252" spans="52:52" x14ac:dyDescent="0.25">
      <c r="AZ7252" s="9">
        <v>1.6804733727810648</v>
      </c>
    </row>
    <row r="7253" spans="52:52" x14ac:dyDescent="0.25">
      <c r="AZ7253" s="9">
        <v>4.5207100591715967</v>
      </c>
    </row>
    <row r="7254" spans="52:52" x14ac:dyDescent="0.25">
      <c r="AZ7254" s="9">
        <v>3.9053254437869818</v>
      </c>
    </row>
    <row r="7255" spans="52:52" x14ac:dyDescent="0.25">
      <c r="AZ7255" s="9">
        <v>4.2366863905325438</v>
      </c>
    </row>
    <row r="7256" spans="52:52" x14ac:dyDescent="0.25">
      <c r="AZ7256" s="9">
        <v>3.8343195266272181</v>
      </c>
    </row>
    <row r="7257" spans="52:52" x14ac:dyDescent="0.25">
      <c r="AZ7257" s="9">
        <v>5.0887573964497044</v>
      </c>
    </row>
    <row r="7258" spans="52:52" x14ac:dyDescent="0.25">
      <c r="AZ7258" s="9">
        <v>3.5739644970414197</v>
      </c>
    </row>
    <row r="7259" spans="52:52" x14ac:dyDescent="0.25">
      <c r="AZ7259" s="9">
        <v>3.2899408284023663</v>
      </c>
    </row>
    <row r="7260" spans="52:52" x14ac:dyDescent="0.25">
      <c r="AZ7260" s="9">
        <v>4.165680473372781</v>
      </c>
    </row>
    <row r="7261" spans="52:52" x14ac:dyDescent="0.25">
      <c r="AZ7261" s="9">
        <v>2.556213017751479</v>
      </c>
    </row>
    <row r="7262" spans="52:52" x14ac:dyDescent="0.25">
      <c r="AZ7262" s="9">
        <v>0.18934911242603542</v>
      </c>
    </row>
    <row r="7263" spans="52:52" x14ac:dyDescent="0.25">
      <c r="AZ7263" s="9">
        <v>4.4733727810650885</v>
      </c>
    </row>
    <row r="7264" spans="52:52" x14ac:dyDescent="0.25">
      <c r="AZ7264" s="9">
        <v>1.6804733727810648</v>
      </c>
    </row>
    <row r="7265" spans="52:52" x14ac:dyDescent="0.25">
      <c r="AZ7265" s="9">
        <v>4.5207100591715967</v>
      </c>
    </row>
    <row r="7266" spans="52:52" x14ac:dyDescent="0.25">
      <c r="AZ7266" s="9">
        <v>3.9053254437869818</v>
      </c>
    </row>
    <row r="7267" spans="52:52" x14ac:dyDescent="0.25">
      <c r="AZ7267" s="9">
        <v>4.2366863905325438</v>
      </c>
    </row>
    <row r="7268" spans="52:52" x14ac:dyDescent="0.25">
      <c r="AZ7268" s="9">
        <v>3.8343195266272181</v>
      </c>
    </row>
    <row r="7269" spans="52:52" x14ac:dyDescent="0.25">
      <c r="AZ7269" s="9">
        <v>5.0887573964497044</v>
      </c>
    </row>
    <row r="7270" spans="52:52" x14ac:dyDescent="0.25">
      <c r="AZ7270" s="9">
        <v>3.5739644970414197</v>
      </c>
    </row>
    <row r="7271" spans="52:52" x14ac:dyDescent="0.25">
      <c r="AZ7271" s="9">
        <v>3.2899408284023663</v>
      </c>
    </row>
    <row r="7272" spans="52:52" x14ac:dyDescent="0.25">
      <c r="AZ7272" s="9">
        <v>4.165680473372781</v>
      </c>
    </row>
    <row r="7273" spans="52:52" x14ac:dyDescent="0.25">
      <c r="AZ7273" s="9">
        <v>2.556213017751479</v>
      </c>
    </row>
    <row r="7274" spans="52:52" x14ac:dyDescent="0.25">
      <c r="AZ7274" s="9">
        <v>0.18934911242603542</v>
      </c>
    </row>
    <row r="7275" spans="52:52" x14ac:dyDescent="0.25">
      <c r="AZ7275" s="9">
        <v>4.4733727810650885</v>
      </c>
    </row>
    <row r="7276" spans="52:52" x14ac:dyDescent="0.25">
      <c r="AZ7276" s="9">
        <v>1.6804733727810648</v>
      </c>
    </row>
    <row r="7277" spans="52:52" x14ac:dyDescent="0.25">
      <c r="AZ7277" s="9">
        <v>4.5207100591715967</v>
      </c>
    </row>
    <row r="7278" spans="52:52" x14ac:dyDescent="0.25">
      <c r="AZ7278" s="9">
        <v>3.9053254437869818</v>
      </c>
    </row>
    <row r="7279" spans="52:52" x14ac:dyDescent="0.25">
      <c r="AZ7279" s="9">
        <v>4.2366863905325438</v>
      </c>
    </row>
    <row r="7280" spans="52:52" x14ac:dyDescent="0.25">
      <c r="AZ7280" s="9">
        <v>3.8343195266272181</v>
      </c>
    </row>
    <row r="7281" spans="52:52" x14ac:dyDescent="0.25">
      <c r="AZ7281" s="9">
        <v>5.0887573964497044</v>
      </c>
    </row>
    <row r="7282" spans="52:52" x14ac:dyDescent="0.25">
      <c r="AZ7282" s="9">
        <v>3.5739644970414197</v>
      </c>
    </row>
    <row r="7283" spans="52:52" x14ac:dyDescent="0.25">
      <c r="AZ7283" s="9">
        <v>3.2899408284023663</v>
      </c>
    </row>
    <row r="7284" spans="52:52" x14ac:dyDescent="0.25">
      <c r="AZ7284" s="9">
        <v>4.165680473372781</v>
      </c>
    </row>
    <row r="7285" spans="52:52" x14ac:dyDescent="0.25">
      <c r="AZ7285" s="9">
        <v>2.556213017751479</v>
      </c>
    </row>
    <row r="7286" spans="52:52" x14ac:dyDescent="0.25">
      <c r="AZ7286" s="9">
        <v>0.18934911242603542</v>
      </c>
    </row>
    <row r="7287" spans="52:52" x14ac:dyDescent="0.25">
      <c r="AZ7287" s="9">
        <v>4.4733727810650885</v>
      </c>
    </row>
    <row r="7288" spans="52:52" x14ac:dyDescent="0.25">
      <c r="AZ7288" s="9">
        <v>1.6804733727810648</v>
      </c>
    </row>
    <row r="7289" spans="52:52" x14ac:dyDescent="0.25">
      <c r="AZ7289" s="9">
        <v>4.5207100591715967</v>
      </c>
    </row>
    <row r="7290" spans="52:52" x14ac:dyDescent="0.25">
      <c r="AZ7290" s="9">
        <v>3.9053254437869818</v>
      </c>
    </row>
    <row r="7291" spans="52:52" x14ac:dyDescent="0.25">
      <c r="AZ7291" s="9">
        <v>4.2366863905325438</v>
      </c>
    </row>
    <row r="7292" spans="52:52" x14ac:dyDescent="0.25">
      <c r="AZ7292" s="9">
        <v>3.8343195266272181</v>
      </c>
    </row>
    <row r="7293" spans="52:52" x14ac:dyDescent="0.25">
      <c r="AZ7293" s="9">
        <v>5.0887573964497044</v>
      </c>
    </row>
    <row r="7294" spans="52:52" x14ac:dyDescent="0.25">
      <c r="AZ7294" s="9">
        <v>3.5739644970414197</v>
      </c>
    </row>
    <row r="7295" spans="52:52" x14ac:dyDescent="0.25">
      <c r="AZ7295" s="9">
        <v>3.2899408284023663</v>
      </c>
    </row>
    <row r="7296" spans="52:52" x14ac:dyDescent="0.25">
      <c r="AZ7296" s="9">
        <v>4.165680473372781</v>
      </c>
    </row>
    <row r="7297" spans="52:52" x14ac:dyDescent="0.25">
      <c r="AZ7297" s="9">
        <v>2.556213017751479</v>
      </c>
    </row>
    <row r="7298" spans="52:52" x14ac:dyDescent="0.25">
      <c r="AZ7298" s="9">
        <v>0.18934911242603542</v>
      </c>
    </row>
    <row r="7299" spans="52:52" x14ac:dyDescent="0.25">
      <c r="AZ7299" s="9">
        <v>4.4733727810650885</v>
      </c>
    </row>
    <row r="7300" spans="52:52" x14ac:dyDescent="0.25">
      <c r="AZ7300" s="9">
        <v>1.6804733727810648</v>
      </c>
    </row>
    <row r="7301" spans="52:52" x14ac:dyDescent="0.25">
      <c r="AZ7301" s="9">
        <v>4.5207100591715967</v>
      </c>
    </row>
    <row r="7302" spans="52:52" x14ac:dyDescent="0.25">
      <c r="AZ7302" s="9">
        <v>3.9053254437869818</v>
      </c>
    </row>
    <row r="7303" spans="52:52" x14ac:dyDescent="0.25">
      <c r="AZ7303" s="9">
        <v>4.2366863905325438</v>
      </c>
    </row>
    <row r="7304" spans="52:52" x14ac:dyDescent="0.25">
      <c r="AZ7304" s="9">
        <v>3.8343195266272181</v>
      </c>
    </row>
    <row r="7305" spans="52:52" x14ac:dyDescent="0.25">
      <c r="AZ7305" s="9">
        <v>5.0887573964497044</v>
      </c>
    </row>
    <row r="7306" spans="52:52" x14ac:dyDescent="0.25">
      <c r="AZ7306" s="9">
        <v>3.5739644970414197</v>
      </c>
    </row>
    <row r="7307" spans="52:52" x14ac:dyDescent="0.25">
      <c r="AZ7307" s="9">
        <v>3.2899408284023663</v>
      </c>
    </row>
    <row r="7308" spans="52:52" x14ac:dyDescent="0.25">
      <c r="AZ7308" s="9">
        <v>4.165680473372781</v>
      </c>
    </row>
    <row r="7309" spans="52:52" x14ac:dyDescent="0.25">
      <c r="AZ7309" s="9">
        <v>2.556213017751479</v>
      </c>
    </row>
    <row r="7310" spans="52:52" x14ac:dyDescent="0.25">
      <c r="AZ7310" s="9">
        <v>0.18934911242603542</v>
      </c>
    </row>
    <row r="7311" spans="52:52" x14ac:dyDescent="0.25">
      <c r="AZ7311" s="9">
        <v>4.4733727810650885</v>
      </c>
    </row>
    <row r="7312" spans="52:52" x14ac:dyDescent="0.25">
      <c r="AZ7312" s="9">
        <v>1.6804733727810648</v>
      </c>
    </row>
    <row r="7313" spans="52:52" x14ac:dyDescent="0.25">
      <c r="AZ7313" s="9">
        <v>4.5207100591715967</v>
      </c>
    </row>
    <row r="7314" spans="52:52" x14ac:dyDescent="0.25">
      <c r="AZ7314" s="9">
        <v>3.9053254437869818</v>
      </c>
    </row>
    <row r="7315" spans="52:52" x14ac:dyDescent="0.25">
      <c r="AZ7315" s="9">
        <v>4.2366863905325438</v>
      </c>
    </row>
    <row r="7316" spans="52:52" x14ac:dyDescent="0.25">
      <c r="AZ7316" s="9">
        <v>3.8343195266272181</v>
      </c>
    </row>
    <row r="7317" spans="52:52" x14ac:dyDescent="0.25">
      <c r="AZ7317" s="9">
        <v>5.0887573964497044</v>
      </c>
    </row>
    <row r="7318" spans="52:52" x14ac:dyDescent="0.25">
      <c r="AZ7318" s="9">
        <v>3.5739644970414197</v>
      </c>
    </row>
    <row r="7319" spans="52:52" x14ac:dyDescent="0.25">
      <c r="AZ7319" s="9">
        <v>3.2899408284023663</v>
      </c>
    </row>
    <row r="7320" spans="52:52" x14ac:dyDescent="0.25">
      <c r="AZ7320" s="9">
        <v>4.165680473372781</v>
      </c>
    </row>
    <row r="7321" spans="52:52" x14ac:dyDescent="0.25">
      <c r="AZ7321" s="9">
        <v>2.556213017751479</v>
      </c>
    </row>
    <row r="7322" spans="52:52" x14ac:dyDescent="0.25">
      <c r="AZ7322" s="9">
        <v>0.18934911242603542</v>
      </c>
    </row>
    <row r="7323" spans="52:52" x14ac:dyDescent="0.25">
      <c r="AZ7323" s="9">
        <v>4.4733727810650885</v>
      </c>
    </row>
    <row r="7324" spans="52:52" x14ac:dyDescent="0.25">
      <c r="AZ7324" s="9">
        <v>1.6804733727810648</v>
      </c>
    </row>
    <row r="7325" spans="52:52" x14ac:dyDescent="0.25">
      <c r="AZ7325" s="9">
        <v>4.5207100591715967</v>
      </c>
    </row>
    <row r="7326" spans="52:52" x14ac:dyDescent="0.25">
      <c r="AZ7326" s="9">
        <v>3.9053254437869818</v>
      </c>
    </row>
    <row r="7327" spans="52:52" x14ac:dyDescent="0.25">
      <c r="AZ7327" s="9">
        <v>4.2366863905325438</v>
      </c>
    </row>
    <row r="7328" spans="52:52" x14ac:dyDescent="0.25">
      <c r="AZ7328" s="9">
        <v>3.8343195266272181</v>
      </c>
    </row>
    <row r="7329" spans="52:52" x14ac:dyDescent="0.25">
      <c r="AZ7329" s="9">
        <v>5.0887573964497044</v>
      </c>
    </row>
    <row r="7330" spans="52:52" x14ac:dyDescent="0.25">
      <c r="AZ7330" s="9">
        <v>3.5739644970414197</v>
      </c>
    </row>
    <row r="7331" spans="52:52" x14ac:dyDescent="0.25">
      <c r="AZ7331" s="9">
        <v>3.2899408284023663</v>
      </c>
    </row>
    <row r="7332" spans="52:52" x14ac:dyDescent="0.25">
      <c r="AZ7332" s="9">
        <v>4.165680473372781</v>
      </c>
    </row>
    <row r="7333" spans="52:52" x14ac:dyDescent="0.25">
      <c r="AZ7333" s="9">
        <v>2.556213017751479</v>
      </c>
    </row>
    <row r="7334" spans="52:52" x14ac:dyDescent="0.25">
      <c r="AZ7334" s="9">
        <v>0.18934911242603542</v>
      </c>
    </row>
    <row r="7335" spans="52:52" x14ac:dyDescent="0.25">
      <c r="AZ7335" s="9">
        <v>4.4733727810650885</v>
      </c>
    </row>
    <row r="7336" spans="52:52" x14ac:dyDescent="0.25">
      <c r="AZ7336" s="9">
        <v>1.6804733727810648</v>
      </c>
    </row>
    <row r="7337" spans="52:52" x14ac:dyDescent="0.25">
      <c r="AZ7337" s="9">
        <v>4.5207100591715967</v>
      </c>
    </row>
    <row r="7338" spans="52:52" x14ac:dyDescent="0.25">
      <c r="AZ7338" s="9">
        <v>3.9053254437869818</v>
      </c>
    </row>
    <row r="7339" spans="52:52" x14ac:dyDescent="0.25">
      <c r="AZ7339" s="9">
        <v>4.2366863905325438</v>
      </c>
    </row>
    <row r="7340" spans="52:52" x14ac:dyDescent="0.25">
      <c r="AZ7340" s="9">
        <v>3.8343195266272181</v>
      </c>
    </row>
    <row r="7341" spans="52:52" x14ac:dyDescent="0.25">
      <c r="AZ7341" s="9">
        <v>5.0887573964497044</v>
      </c>
    </row>
    <row r="7342" spans="52:52" x14ac:dyDescent="0.25">
      <c r="AZ7342" s="9">
        <v>3.5739644970414197</v>
      </c>
    </row>
    <row r="7343" spans="52:52" x14ac:dyDescent="0.25">
      <c r="AZ7343" s="9">
        <v>3.2899408284023663</v>
      </c>
    </row>
    <row r="7344" spans="52:52" x14ac:dyDescent="0.25">
      <c r="AZ7344" s="9">
        <v>4.165680473372781</v>
      </c>
    </row>
    <row r="7345" spans="52:52" x14ac:dyDescent="0.25">
      <c r="AZ7345" s="9">
        <v>2.556213017751479</v>
      </c>
    </row>
    <row r="7346" spans="52:52" x14ac:dyDescent="0.25">
      <c r="AZ7346" s="9">
        <v>0.18934911242603542</v>
      </c>
    </row>
    <row r="7347" spans="52:52" x14ac:dyDescent="0.25">
      <c r="AZ7347" s="9">
        <v>4.4733727810650885</v>
      </c>
    </row>
    <row r="7348" spans="52:52" x14ac:dyDescent="0.25">
      <c r="AZ7348" s="9">
        <v>1.6804733727810648</v>
      </c>
    </row>
    <row r="7349" spans="52:52" x14ac:dyDescent="0.25">
      <c r="AZ7349" s="9">
        <v>4.5207100591715967</v>
      </c>
    </row>
    <row r="7350" spans="52:52" x14ac:dyDescent="0.25">
      <c r="AZ7350" s="9">
        <v>3.9053254437869818</v>
      </c>
    </row>
    <row r="7351" spans="52:52" x14ac:dyDescent="0.25">
      <c r="AZ7351" s="9">
        <v>4.2366863905325438</v>
      </c>
    </row>
    <row r="7352" spans="52:52" x14ac:dyDescent="0.25">
      <c r="AZ7352" s="9">
        <v>3.8343195266272181</v>
      </c>
    </row>
    <row r="7353" spans="52:52" x14ac:dyDescent="0.25">
      <c r="AZ7353" s="9">
        <v>5.0887573964497044</v>
      </c>
    </row>
    <row r="7354" spans="52:52" x14ac:dyDescent="0.25">
      <c r="AZ7354" s="9">
        <v>3.5739644970414197</v>
      </c>
    </row>
    <row r="7355" spans="52:52" x14ac:dyDescent="0.25">
      <c r="AZ7355" s="9">
        <v>3.2899408284023663</v>
      </c>
    </row>
    <row r="7356" spans="52:52" x14ac:dyDescent="0.25">
      <c r="AZ7356" s="9">
        <v>4.165680473372781</v>
      </c>
    </row>
    <row r="7357" spans="52:52" x14ac:dyDescent="0.25">
      <c r="AZ7357" s="9">
        <v>2.556213017751479</v>
      </c>
    </row>
    <row r="7358" spans="52:52" x14ac:dyDescent="0.25">
      <c r="AZ7358" s="9">
        <v>0.18934911242603542</v>
      </c>
    </row>
    <row r="7359" spans="52:52" x14ac:dyDescent="0.25">
      <c r="AZ7359" s="9">
        <v>4.4733727810650885</v>
      </c>
    </row>
    <row r="7360" spans="52:52" x14ac:dyDescent="0.25">
      <c r="AZ7360" s="9">
        <v>1.6804733727810648</v>
      </c>
    </row>
    <row r="7361" spans="52:52" x14ac:dyDescent="0.25">
      <c r="AZ7361" s="9">
        <v>4.5207100591715967</v>
      </c>
    </row>
    <row r="7362" spans="52:52" x14ac:dyDescent="0.25">
      <c r="AZ7362" s="9">
        <v>3.9053254437869818</v>
      </c>
    </row>
    <row r="7363" spans="52:52" x14ac:dyDescent="0.25">
      <c r="AZ7363" s="9">
        <v>4.2366863905325438</v>
      </c>
    </row>
    <row r="7364" spans="52:52" x14ac:dyDescent="0.25">
      <c r="AZ7364" s="9">
        <v>3.8343195266272181</v>
      </c>
    </row>
    <row r="7365" spans="52:52" x14ac:dyDescent="0.25">
      <c r="AZ7365" s="9">
        <v>5.0887573964497044</v>
      </c>
    </row>
    <row r="7366" spans="52:52" x14ac:dyDescent="0.25">
      <c r="AZ7366" s="9">
        <v>3.5739644970414197</v>
      </c>
    </row>
    <row r="7367" spans="52:52" x14ac:dyDescent="0.25">
      <c r="AZ7367" s="9">
        <v>3.2899408284023663</v>
      </c>
    </row>
    <row r="7368" spans="52:52" x14ac:dyDescent="0.25">
      <c r="AZ7368" s="9">
        <v>4.165680473372781</v>
      </c>
    </row>
    <row r="7369" spans="52:52" x14ac:dyDescent="0.25">
      <c r="AZ7369" s="9">
        <v>2.556213017751479</v>
      </c>
    </row>
    <row r="7370" spans="52:52" x14ac:dyDescent="0.25">
      <c r="AZ7370" s="9">
        <v>0.18934911242603542</v>
      </c>
    </row>
    <row r="7371" spans="52:52" x14ac:dyDescent="0.25">
      <c r="AZ7371" s="9">
        <v>4.4733727810650885</v>
      </c>
    </row>
    <row r="7372" spans="52:52" x14ac:dyDescent="0.25">
      <c r="AZ7372" s="9">
        <v>1.6804733727810648</v>
      </c>
    </row>
    <row r="7373" spans="52:52" x14ac:dyDescent="0.25">
      <c r="AZ7373" s="9">
        <v>4.5207100591715967</v>
      </c>
    </row>
    <row r="7374" spans="52:52" x14ac:dyDescent="0.25">
      <c r="AZ7374" s="9">
        <v>3.9053254437869818</v>
      </c>
    </row>
    <row r="7375" spans="52:52" x14ac:dyDescent="0.25">
      <c r="AZ7375" s="9">
        <v>4.2366863905325438</v>
      </c>
    </row>
    <row r="7376" spans="52:52" x14ac:dyDescent="0.25">
      <c r="AZ7376" s="9">
        <v>3.8343195266272181</v>
      </c>
    </row>
    <row r="7377" spans="52:52" x14ac:dyDescent="0.25">
      <c r="AZ7377" s="9">
        <v>5.0887573964497044</v>
      </c>
    </row>
    <row r="7378" spans="52:52" x14ac:dyDescent="0.25">
      <c r="AZ7378" s="9">
        <v>3.5739644970414197</v>
      </c>
    </row>
    <row r="7379" spans="52:52" x14ac:dyDescent="0.25">
      <c r="AZ7379" s="9">
        <v>3.2899408284023663</v>
      </c>
    </row>
    <row r="7380" spans="52:52" x14ac:dyDescent="0.25">
      <c r="AZ7380" s="9">
        <v>4.165680473372781</v>
      </c>
    </row>
    <row r="7381" spans="52:52" x14ac:dyDescent="0.25">
      <c r="AZ7381" s="9">
        <v>2.556213017751479</v>
      </c>
    </row>
    <row r="7382" spans="52:52" x14ac:dyDescent="0.25">
      <c r="AZ7382" s="9">
        <v>0.18934911242603542</v>
      </c>
    </row>
    <row r="7383" spans="52:52" x14ac:dyDescent="0.25">
      <c r="AZ7383" s="9">
        <v>4.4733727810650885</v>
      </c>
    </row>
    <row r="7384" spans="52:52" x14ac:dyDescent="0.25">
      <c r="AZ7384" s="9">
        <v>1.6804733727810648</v>
      </c>
    </row>
    <row r="7385" spans="52:52" x14ac:dyDescent="0.25">
      <c r="AZ7385" s="9">
        <v>4.5207100591715967</v>
      </c>
    </row>
    <row r="7386" spans="52:52" x14ac:dyDescent="0.25">
      <c r="AZ7386" s="9">
        <v>3.9053254437869818</v>
      </c>
    </row>
    <row r="7387" spans="52:52" x14ac:dyDescent="0.25">
      <c r="AZ7387" s="9">
        <v>4.2366863905325438</v>
      </c>
    </row>
    <row r="7388" spans="52:52" x14ac:dyDescent="0.25">
      <c r="AZ7388" s="9">
        <v>3.8343195266272181</v>
      </c>
    </row>
    <row r="7389" spans="52:52" x14ac:dyDescent="0.25">
      <c r="AZ7389" s="9">
        <v>5.0887573964497044</v>
      </c>
    </row>
    <row r="7390" spans="52:52" x14ac:dyDescent="0.25">
      <c r="AZ7390" s="9">
        <v>3.5739644970414197</v>
      </c>
    </row>
    <row r="7391" spans="52:52" x14ac:dyDescent="0.25">
      <c r="AZ7391" s="9">
        <v>3.2899408284023663</v>
      </c>
    </row>
    <row r="7392" spans="52:52" x14ac:dyDescent="0.25">
      <c r="AZ7392" s="9">
        <v>4.165680473372781</v>
      </c>
    </row>
    <row r="7393" spans="52:52" x14ac:dyDescent="0.25">
      <c r="AZ7393" s="9">
        <v>2.556213017751479</v>
      </c>
    </row>
    <row r="7394" spans="52:52" x14ac:dyDescent="0.25">
      <c r="AZ7394" s="9">
        <v>0.18934911242603542</v>
      </c>
    </row>
    <row r="7395" spans="52:52" x14ac:dyDescent="0.25">
      <c r="AZ7395" s="9">
        <v>4.4733727810650885</v>
      </c>
    </row>
    <row r="7396" spans="52:52" x14ac:dyDescent="0.25">
      <c r="AZ7396" s="9">
        <v>1.6804733727810648</v>
      </c>
    </row>
    <row r="7397" spans="52:52" x14ac:dyDescent="0.25">
      <c r="AZ7397" s="9">
        <v>4.5207100591715967</v>
      </c>
    </row>
    <row r="7398" spans="52:52" x14ac:dyDescent="0.25">
      <c r="AZ7398" s="9">
        <v>3.9053254437869818</v>
      </c>
    </row>
    <row r="7399" spans="52:52" x14ac:dyDescent="0.25">
      <c r="AZ7399" s="9">
        <v>4.2366863905325438</v>
      </c>
    </row>
    <row r="7400" spans="52:52" x14ac:dyDescent="0.25">
      <c r="AZ7400" s="9">
        <v>3.8343195266272181</v>
      </c>
    </row>
    <row r="7401" spans="52:52" x14ac:dyDescent="0.25">
      <c r="AZ7401" s="9">
        <v>5.0887573964497044</v>
      </c>
    </row>
    <row r="7402" spans="52:52" x14ac:dyDescent="0.25">
      <c r="AZ7402" s="9">
        <v>3.5739644970414197</v>
      </c>
    </row>
    <row r="7403" spans="52:52" x14ac:dyDescent="0.25">
      <c r="AZ7403" s="9">
        <v>3.2899408284023663</v>
      </c>
    </row>
    <row r="7404" spans="52:52" x14ac:dyDescent="0.25">
      <c r="AZ7404" s="9">
        <v>4.165680473372781</v>
      </c>
    </row>
    <row r="7405" spans="52:52" x14ac:dyDescent="0.25">
      <c r="AZ7405" s="9">
        <v>2.556213017751479</v>
      </c>
    </row>
    <row r="7406" spans="52:52" x14ac:dyDescent="0.25">
      <c r="AZ7406" s="9">
        <v>0.18934911242603542</v>
      </c>
    </row>
    <row r="7407" spans="52:52" x14ac:dyDescent="0.25">
      <c r="AZ7407" s="9">
        <v>4.4733727810650885</v>
      </c>
    </row>
    <row r="7408" spans="52:52" x14ac:dyDescent="0.25">
      <c r="AZ7408" s="9">
        <v>1.6804733727810648</v>
      </c>
    </row>
    <row r="7409" spans="52:52" x14ac:dyDescent="0.25">
      <c r="AZ7409" s="9">
        <v>4.5207100591715967</v>
      </c>
    </row>
    <row r="7410" spans="52:52" x14ac:dyDescent="0.25">
      <c r="AZ7410" s="9">
        <v>3.9053254437869818</v>
      </c>
    </row>
    <row r="7411" spans="52:52" x14ac:dyDescent="0.25">
      <c r="AZ7411" s="9">
        <v>4.2366863905325438</v>
      </c>
    </row>
    <row r="7412" spans="52:52" x14ac:dyDescent="0.25">
      <c r="AZ7412" s="9">
        <v>3.8343195266272181</v>
      </c>
    </row>
    <row r="7413" spans="52:52" x14ac:dyDescent="0.25">
      <c r="AZ7413" s="9">
        <v>5.0887573964497044</v>
      </c>
    </row>
    <row r="7414" spans="52:52" x14ac:dyDescent="0.25">
      <c r="AZ7414" s="9">
        <v>3.5739644970414197</v>
      </c>
    </row>
    <row r="7415" spans="52:52" x14ac:dyDescent="0.25">
      <c r="AZ7415" s="9">
        <v>3.2899408284023663</v>
      </c>
    </row>
    <row r="7416" spans="52:52" x14ac:dyDescent="0.25">
      <c r="AZ7416" s="9">
        <v>4.165680473372781</v>
      </c>
    </row>
    <row r="7417" spans="52:52" x14ac:dyDescent="0.25">
      <c r="AZ7417" s="9">
        <v>2.556213017751479</v>
      </c>
    </row>
    <row r="7418" spans="52:52" x14ac:dyDescent="0.25">
      <c r="AZ7418" s="9">
        <v>0.18934911242603542</v>
      </c>
    </row>
    <row r="7419" spans="52:52" x14ac:dyDescent="0.25">
      <c r="AZ7419" s="9">
        <v>4.4733727810650885</v>
      </c>
    </row>
    <row r="7420" spans="52:52" x14ac:dyDescent="0.25">
      <c r="AZ7420" s="9">
        <v>1.6804733727810648</v>
      </c>
    </row>
    <row r="7421" spans="52:52" x14ac:dyDescent="0.25">
      <c r="AZ7421" s="9">
        <v>4.5207100591715967</v>
      </c>
    </row>
    <row r="7422" spans="52:52" x14ac:dyDescent="0.25">
      <c r="AZ7422" s="9">
        <v>3.9053254437869818</v>
      </c>
    </row>
    <row r="7423" spans="52:52" x14ac:dyDescent="0.25">
      <c r="AZ7423" s="9">
        <v>4.2366863905325438</v>
      </c>
    </row>
    <row r="7424" spans="52:52" x14ac:dyDescent="0.25">
      <c r="AZ7424" s="9">
        <v>3.8343195266272181</v>
      </c>
    </row>
    <row r="7425" spans="52:52" x14ac:dyDescent="0.25">
      <c r="AZ7425" s="9">
        <v>5.0887573964497044</v>
      </c>
    </row>
    <row r="7426" spans="52:52" x14ac:dyDescent="0.25">
      <c r="AZ7426" s="9">
        <v>3.5739644970414197</v>
      </c>
    </row>
    <row r="7427" spans="52:52" x14ac:dyDescent="0.25">
      <c r="AZ7427" s="9">
        <v>3.2899408284023663</v>
      </c>
    </row>
    <row r="7428" spans="52:52" x14ac:dyDescent="0.25">
      <c r="AZ7428" s="9">
        <v>4.165680473372781</v>
      </c>
    </row>
    <row r="7429" spans="52:52" x14ac:dyDescent="0.25">
      <c r="AZ7429" s="9">
        <v>2.556213017751479</v>
      </c>
    </row>
    <row r="7430" spans="52:52" x14ac:dyDescent="0.25">
      <c r="AZ7430" s="9">
        <v>0.18934911242603542</v>
      </c>
    </row>
    <row r="7431" spans="52:52" x14ac:dyDescent="0.25">
      <c r="AZ7431" s="9">
        <v>4.4733727810650885</v>
      </c>
    </row>
    <row r="7432" spans="52:52" x14ac:dyDescent="0.25">
      <c r="AZ7432" s="9">
        <v>1.6804733727810648</v>
      </c>
    </row>
    <row r="7433" spans="52:52" x14ac:dyDescent="0.25">
      <c r="AZ7433" s="9">
        <v>4.5207100591715967</v>
      </c>
    </row>
    <row r="7434" spans="52:52" x14ac:dyDescent="0.25">
      <c r="AZ7434" s="9">
        <v>3.9053254437869818</v>
      </c>
    </row>
    <row r="7435" spans="52:52" x14ac:dyDescent="0.25">
      <c r="AZ7435" s="9">
        <v>4.2366863905325438</v>
      </c>
    </row>
    <row r="7436" spans="52:52" x14ac:dyDescent="0.25">
      <c r="AZ7436" s="9">
        <v>3.8343195266272181</v>
      </c>
    </row>
    <row r="7437" spans="52:52" x14ac:dyDescent="0.25">
      <c r="AZ7437" s="9">
        <v>5.0887573964497044</v>
      </c>
    </row>
    <row r="7438" spans="52:52" x14ac:dyDescent="0.25">
      <c r="AZ7438" s="9">
        <v>3.5739644970414197</v>
      </c>
    </row>
    <row r="7439" spans="52:52" x14ac:dyDescent="0.25">
      <c r="AZ7439" s="9">
        <v>3.2899408284023663</v>
      </c>
    </row>
    <row r="7440" spans="52:52" x14ac:dyDescent="0.25">
      <c r="AZ7440" s="9">
        <v>4.165680473372781</v>
      </c>
    </row>
    <row r="7441" spans="52:52" x14ac:dyDescent="0.25">
      <c r="AZ7441" s="9">
        <v>2.556213017751479</v>
      </c>
    </row>
    <row r="7442" spans="52:52" x14ac:dyDescent="0.25">
      <c r="AZ7442" s="9">
        <v>0.18934911242603542</v>
      </c>
    </row>
    <row r="7443" spans="52:52" x14ac:dyDescent="0.25">
      <c r="AZ7443" s="9">
        <v>4.4733727810650885</v>
      </c>
    </row>
    <row r="7444" spans="52:52" x14ac:dyDescent="0.25">
      <c r="AZ7444" s="9">
        <v>1.6804733727810648</v>
      </c>
    </row>
    <row r="7445" spans="52:52" x14ac:dyDescent="0.25">
      <c r="AZ7445" s="9">
        <v>4.5207100591715967</v>
      </c>
    </row>
    <row r="7446" spans="52:52" x14ac:dyDescent="0.25">
      <c r="AZ7446" s="9">
        <v>3.9053254437869818</v>
      </c>
    </row>
    <row r="7447" spans="52:52" x14ac:dyDescent="0.25">
      <c r="AZ7447" s="9">
        <v>4.2366863905325438</v>
      </c>
    </row>
    <row r="7448" spans="52:52" x14ac:dyDescent="0.25">
      <c r="AZ7448" s="9">
        <v>3.8343195266272181</v>
      </c>
    </row>
    <row r="7449" spans="52:52" x14ac:dyDescent="0.25">
      <c r="AZ7449" s="9">
        <v>5.0887573964497044</v>
      </c>
    </row>
    <row r="7450" spans="52:52" x14ac:dyDescent="0.25">
      <c r="AZ7450" s="9">
        <v>3.5739644970414197</v>
      </c>
    </row>
    <row r="7451" spans="52:52" x14ac:dyDescent="0.25">
      <c r="AZ7451" s="9">
        <v>3.2899408284023663</v>
      </c>
    </row>
    <row r="7452" spans="52:52" x14ac:dyDescent="0.25">
      <c r="AZ7452" s="9">
        <v>4.165680473372781</v>
      </c>
    </row>
    <row r="7453" spans="52:52" x14ac:dyDescent="0.25">
      <c r="AZ7453" s="9">
        <v>2.556213017751479</v>
      </c>
    </row>
    <row r="7454" spans="52:52" x14ac:dyDescent="0.25">
      <c r="AZ7454" s="9">
        <v>0.18934911242603542</v>
      </c>
    </row>
    <row r="7455" spans="52:52" x14ac:dyDescent="0.25">
      <c r="AZ7455" s="9">
        <v>4.4733727810650885</v>
      </c>
    </row>
    <row r="7456" spans="52:52" x14ac:dyDescent="0.25">
      <c r="AZ7456" s="9">
        <v>1.6804733727810648</v>
      </c>
    </row>
    <row r="7457" spans="52:52" x14ac:dyDescent="0.25">
      <c r="AZ7457" s="9">
        <v>4.5207100591715967</v>
      </c>
    </row>
    <row r="7458" spans="52:52" x14ac:dyDescent="0.25">
      <c r="AZ7458" s="9">
        <v>3.9053254437869818</v>
      </c>
    </row>
    <row r="7459" spans="52:52" x14ac:dyDescent="0.25">
      <c r="AZ7459" s="9">
        <v>4.2366863905325438</v>
      </c>
    </row>
    <row r="7460" spans="52:52" x14ac:dyDescent="0.25">
      <c r="AZ7460" s="9">
        <v>3.8343195266272181</v>
      </c>
    </row>
    <row r="7461" spans="52:52" x14ac:dyDescent="0.25">
      <c r="AZ7461" s="9">
        <v>5.0887573964497044</v>
      </c>
    </row>
    <row r="7462" spans="52:52" x14ac:dyDescent="0.25">
      <c r="AZ7462" s="9">
        <v>3.5739644970414197</v>
      </c>
    </row>
    <row r="7463" spans="52:52" x14ac:dyDescent="0.25">
      <c r="AZ7463" s="9">
        <v>3.2899408284023663</v>
      </c>
    </row>
    <row r="7464" spans="52:52" x14ac:dyDescent="0.25">
      <c r="AZ7464" s="9">
        <v>4.165680473372781</v>
      </c>
    </row>
    <row r="7465" spans="52:52" x14ac:dyDescent="0.25">
      <c r="AZ7465" s="9">
        <v>2.556213017751479</v>
      </c>
    </row>
    <row r="7466" spans="52:52" x14ac:dyDescent="0.25">
      <c r="AZ7466" s="9">
        <v>0.18934911242603542</v>
      </c>
    </row>
    <row r="7467" spans="52:52" x14ac:dyDescent="0.25">
      <c r="AZ7467" s="9">
        <v>4.4733727810650885</v>
      </c>
    </row>
    <row r="7468" spans="52:52" x14ac:dyDescent="0.25">
      <c r="AZ7468" s="9">
        <v>1.6804733727810648</v>
      </c>
    </row>
    <row r="7469" spans="52:52" x14ac:dyDescent="0.25">
      <c r="AZ7469" s="9">
        <v>4.5207100591715967</v>
      </c>
    </row>
    <row r="7470" spans="52:52" x14ac:dyDescent="0.25">
      <c r="AZ7470" s="9">
        <v>3.9053254437869818</v>
      </c>
    </row>
    <row r="7471" spans="52:52" x14ac:dyDescent="0.25">
      <c r="AZ7471" s="9">
        <v>4.2366863905325438</v>
      </c>
    </row>
    <row r="7472" spans="52:52" x14ac:dyDescent="0.25">
      <c r="AZ7472" s="9">
        <v>3.8343195266272181</v>
      </c>
    </row>
    <row r="7473" spans="52:52" x14ac:dyDescent="0.25">
      <c r="AZ7473" s="9">
        <v>5.0887573964497044</v>
      </c>
    </row>
    <row r="7474" spans="52:52" x14ac:dyDescent="0.25">
      <c r="AZ7474" s="9">
        <v>3.5739644970414197</v>
      </c>
    </row>
    <row r="7475" spans="52:52" x14ac:dyDescent="0.25">
      <c r="AZ7475" s="9">
        <v>3.2899408284023663</v>
      </c>
    </row>
    <row r="7476" spans="52:52" x14ac:dyDescent="0.25">
      <c r="AZ7476" s="9">
        <v>4.165680473372781</v>
      </c>
    </row>
    <row r="7477" spans="52:52" x14ac:dyDescent="0.25">
      <c r="AZ7477" s="9">
        <v>2.556213017751479</v>
      </c>
    </row>
    <row r="7478" spans="52:52" x14ac:dyDescent="0.25">
      <c r="AZ7478" s="9">
        <v>0.18934911242603542</v>
      </c>
    </row>
    <row r="7479" spans="52:52" x14ac:dyDescent="0.25">
      <c r="AZ7479" s="9">
        <v>4.4733727810650885</v>
      </c>
    </row>
    <row r="7480" spans="52:52" x14ac:dyDescent="0.25">
      <c r="AZ7480" s="9">
        <v>1.6804733727810648</v>
      </c>
    </row>
    <row r="7481" spans="52:52" x14ac:dyDescent="0.25">
      <c r="AZ7481" s="9">
        <v>4.5207100591715967</v>
      </c>
    </row>
    <row r="7482" spans="52:52" x14ac:dyDescent="0.25">
      <c r="AZ7482" s="9">
        <v>3.9053254437869818</v>
      </c>
    </row>
    <row r="7483" spans="52:52" x14ac:dyDescent="0.25">
      <c r="AZ7483" s="9">
        <v>4.2366863905325438</v>
      </c>
    </row>
    <row r="7484" spans="52:52" x14ac:dyDescent="0.25">
      <c r="AZ7484" s="9">
        <v>3.8343195266272181</v>
      </c>
    </row>
    <row r="7485" spans="52:52" x14ac:dyDescent="0.25">
      <c r="AZ7485" s="9">
        <v>5.0887573964497044</v>
      </c>
    </row>
    <row r="7486" spans="52:52" x14ac:dyDescent="0.25">
      <c r="AZ7486" s="9">
        <v>3.5739644970414197</v>
      </c>
    </row>
    <row r="7487" spans="52:52" x14ac:dyDescent="0.25">
      <c r="AZ7487" s="9">
        <v>3.2899408284023663</v>
      </c>
    </row>
    <row r="7488" spans="52:52" x14ac:dyDescent="0.25">
      <c r="AZ7488" s="9">
        <v>4.165680473372781</v>
      </c>
    </row>
    <row r="7489" spans="52:52" x14ac:dyDescent="0.25">
      <c r="AZ7489" s="9">
        <v>2.556213017751479</v>
      </c>
    </row>
    <row r="7490" spans="52:52" x14ac:dyDescent="0.25">
      <c r="AZ7490" s="9">
        <v>0.18934911242603542</v>
      </c>
    </row>
    <row r="7491" spans="52:52" x14ac:dyDescent="0.25">
      <c r="AZ7491" s="9">
        <v>4.4733727810650885</v>
      </c>
    </row>
    <row r="7492" spans="52:52" x14ac:dyDescent="0.25">
      <c r="AZ7492" s="9">
        <v>1.6804733727810648</v>
      </c>
    </row>
    <row r="7493" spans="52:52" x14ac:dyDescent="0.25">
      <c r="AZ7493" s="9">
        <v>4.5207100591715967</v>
      </c>
    </row>
    <row r="7494" spans="52:52" x14ac:dyDescent="0.25">
      <c r="AZ7494" s="9">
        <v>3.9053254437869818</v>
      </c>
    </row>
    <row r="7495" spans="52:52" x14ac:dyDescent="0.25">
      <c r="AZ7495" s="9">
        <v>4.2366863905325438</v>
      </c>
    </row>
    <row r="7496" spans="52:52" x14ac:dyDescent="0.25">
      <c r="AZ7496" s="9">
        <v>3.8343195266272181</v>
      </c>
    </row>
    <row r="7497" spans="52:52" x14ac:dyDescent="0.25">
      <c r="AZ7497" s="9">
        <v>5.0887573964497044</v>
      </c>
    </row>
    <row r="7498" spans="52:52" x14ac:dyDescent="0.25">
      <c r="AZ7498" s="9">
        <v>3.5739644970414197</v>
      </c>
    </row>
    <row r="7499" spans="52:52" x14ac:dyDescent="0.25">
      <c r="AZ7499" s="9">
        <v>3.2899408284023663</v>
      </c>
    </row>
    <row r="7500" spans="52:52" x14ac:dyDescent="0.25">
      <c r="AZ7500" s="9">
        <v>4.165680473372781</v>
      </c>
    </row>
    <row r="7501" spans="52:52" x14ac:dyDescent="0.25">
      <c r="AZ7501" s="9">
        <v>2.556213017751479</v>
      </c>
    </row>
    <row r="7502" spans="52:52" x14ac:dyDescent="0.25">
      <c r="AZ7502" s="9">
        <v>0.18934911242603542</v>
      </c>
    </row>
    <row r="7503" spans="52:52" x14ac:dyDescent="0.25">
      <c r="AZ7503" s="9">
        <v>4.4733727810650885</v>
      </c>
    </row>
    <row r="7504" spans="52:52" x14ac:dyDescent="0.25">
      <c r="AZ7504" s="9">
        <v>1.6804733727810648</v>
      </c>
    </row>
    <row r="7505" spans="52:52" x14ac:dyDescent="0.25">
      <c r="AZ7505" s="9">
        <v>4.5207100591715967</v>
      </c>
    </row>
    <row r="7506" spans="52:52" x14ac:dyDescent="0.25">
      <c r="AZ7506" s="9">
        <v>3.9053254437869818</v>
      </c>
    </row>
    <row r="7507" spans="52:52" x14ac:dyDescent="0.25">
      <c r="AZ7507" s="9">
        <v>4.2366863905325438</v>
      </c>
    </row>
    <row r="7508" spans="52:52" x14ac:dyDescent="0.25">
      <c r="AZ7508" s="9">
        <v>3.8343195266272181</v>
      </c>
    </row>
    <row r="7509" spans="52:52" x14ac:dyDescent="0.25">
      <c r="AZ7509" s="9">
        <v>5.0887573964497044</v>
      </c>
    </row>
    <row r="7510" spans="52:52" x14ac:dyDescent="0.25">
      <c r="AZ7510" s="9">
        <v>3.5739644970414197</v>
      </c>
    </row>
    <row r="7511" spans="52:52" x14ac:dyDescent="0.25">
      <c r="AZ7511" s="9">
        <v>3.2899408284023663</v>
      </c>
    </row>
    <row r="7512" spans="52:52" x14ac:dyDescent="0.25">
      <c r="AZ7512" s="9">
        <v>4.165680473372781</v>
      </c>
    </row>
    <row r="7513" spans="52:52" x14ac:dyDescent="0.25">
      <c r="AZ7513" s="9">
        <v>2.556213017751479</v>
      </c>
    </row>
    <row r="7514" spans="52:52" x14ac:dyDescent="0.25">
      <c r="AZ7514" s="9">
        <v>0.18934911242603542</v>
      </c>
    </row>
    <row r="7515" spans="52:52" x14ac:dyDescent="0.25">
      <c r="AZ7515" s="9">
        <v>4.4733727810650885</v>
      </c>
    </row>
    <row r="7516" spans="52:52" x14ac:dyDescent="0.25">
      <c r="AZ7516" s="9">
        <v>1.6804733727810648</v>
      </c>
    </row>
    <row r="7517" spans="52:52" x14ac:dyDescent="0.25">
      <c r="AZ7517" s="9">
        <v>4.5207100591715967</v>
      </c>
    </row>
    <row r="7518" spans="52:52" x14ac:dyDescent="0.25">
      <c r="AZ7518" s="9">
        <v>3.9053254437869818</v>
      </c>
    </row>
    <row r="7519" spans="52:52" x14ac:dyDescent="0.25">
      <c r="AZ7519" s="9">
        <v>4.2366863905325438</v>
      </c>
    </row>
    <row r="7520" spans="52:52" x14ac:dyDescent="0.25">
      <c r="AZ7520" s="9">
        <v>3.8343195266272181</v>
      </c>
    </row>
    <row r="7521" spans="52:52" x14ac:dyDescent="0.25">
      <c r="AZ7521" s="9">
        <v>5.0887573964497044</v>
      </c>
    </row>
    <row r="7522" spans="52:52" x14ac:dyDescent="0.25">
      <c r="AZ7522" s="9">
        <v>3.5739644970414197</v>
      </c>
    </row>
    <row r="7523" spans="52:52" x14ac:dyDescent="0.25">
      <c r="AZ7523" s="9">
        <v>3.2899408284023663</v>
      </c>
    </row>
    <row r="7524" spans="52:52" x14ac:dyDescent="0.25">
      <c r="AZ7524" s="9">
        <v>4.165680473372781</v>
      </c>
    </row>
    <row r="7525" spans="52:52" x14ac:dyDescent="0.25">
      <c r="AZ7525" s="9">
        <v>2.556213017751479</v>
      </c>
    </row>
    <row r="7526" spans="52:52" x14ac:dyDescent="0.25">
      <c r="AZ7526" s="9">
        <v>0.18934911242603542</v>
      </c>
    </row>
    <row r="7527" spans="52:52" x14ac:dyDescent="0.25">
      <c r="AZ7527" s="9">
        <v>4.4733727810650885</v>
      </c>
    </row>
    <row r="7528" spans="52:52" x14ac:dyDescent="0.25">
      <c r="AZ7528" s="9">
        <v>1.6804733727810648</v>
      </c>
    </row>
    <row r="7529" spans="52:52" x14ac:dyDescent="0.25">
      <c r="AZ7529" s="9">
        <v>4.5207100591715967</v>
      </c>
    </row>
    <row r="7530" spans="52:52" x14ac:dyDescent="0.25">
      <c r="AZ7530" s="9">
        <v>3.9053254437869818</v>
      </c>
    </row>
    <row r="7531" spans="52:52" x14ac:dyDescent="0.25">
      <c r="AZ7531" s="9">
        <v>4.2366863905325438</v>
      </c>
    </row>
    <row r="7532" spans="52:52" x14ac:dyDescent="0.25">
      <c r="AZ7532" s="9">
        <v>3.8343195266272181</v>
      </c>
    </row>
    <row r="7533" spans="52:52" x14ac:dyDescent="0.25">
      <c r="AZ7533" s="9">
        <v>5.0887573964497044</v>
      </c>
    </row>
    <row r="7534" spans="52:52" x14ac:dyDescent="0.25">
      <c r="AZ7534" s="9">
        <v>3.5739644970414197</v>
      </c>
    </row>
    <row r="7535" spans="52:52" x14ac:dyDescent="0.25">
      <c r="AZ7535" s="9">
        <v>3.2899408284023663</v>
      </c>
    </row>
    <row r="7536" spans="52:52" x14ac:dyDescent="0.25">
      <c r="AZ7536" s="9">
        <v>4.165680473372781</v>
      </c>
    </row>
    <row r="7537" spans="52:52" x14ac:dyDescent="0.25">
      <c r="AZ7537" s="9">
        <v>2.556213017751479</v>
      </c>
    </row>
    <row r="7538" spans="52:52" x14ac:dyDescent="0.25">
      <c r="AZ7538" s="9">
        <v>0.18934911242603542</v>
      </c>
    </row>
    <row r="7539" spans="52:52" x14ac:dyDescent="0.25">
      <c r="AZ7539" s="9">
        <v>4.4733727810650885</v>
      </c>
    </row>
    <row r="7540" spans="52:52" x14ac:dyDescent="0.25">
      <c r="AZ7540" s="9">
        <v>1.6804733727810648</v>
      </c>
    </row>
    <row r="7541" spans="52:52" x14ac:dyDescent="0.25">
      <c r="AZ7541" s="9">
        <v>4.5207100591715967</v>
      </c>
    </row>
    <row r="7542" spans="52:52" x14ac:dyDescent="0.25">
      <c r="AZ7542" s="9">
        <v>3.9053254437869818</v>
      </c>
    </row>
    <row r="7543" spans="52:52" x14ac:dyDescent="0.25">
      <c r="AZ7543" s="9">
        <v>4.2366863905325438</v>
      </c>
    </row>
    <row r="7544" spans="52:52" x14ac:dyDescent="0.25">
      <c r="AZ7544" s="9">
        <v>3.8343195266272181</v>
      </c>
    </row>
    <row r="7545" spans="52:52" x14ac:dyDescent="0.25">
      <c r="AZ7545" s="9">
        <v>5.0887573964497044</v>
      </c>
    </row>
    <row r="7546" spans="52:52" x14ac:dyDescent="0.25">
      <c r="AZ7546" s="9">
        <v>3.5739644970414197</v>
      </c>
    </row>
    <row r="7547" spans="52:52" x14ac:dyDescent="0.25">
      <c r="AZ7547" s="9">
        <v>3.2899408284023663</v>
      </c>
    </row>
    <row r="7548" spans="52:52" x14ac:dyDescent="0.25">
      <c r="AZ7548" s="9">
        <v>4.165680473372781</v>
      </c>
    </row>
    <row r="7549" spans="52:52" x14ac:dyDescent="0.25">
      <c r="AZ7549" s="9">
        <v>2.556213017751479</v>
      </c>
    </row>
    <row r="7550" spans="52:52" x14ac:dyDescent="0.25">
      <c r="AZ7550" s="9">
        <v>0.18934911242603542</v>
      </c>
    </row>
    <row r="7551" spans="52:52" x14ac:dyDescent="0.25">
      <c r="AZ7551" s="9">
        <v>4.4733727810650885</v>
      </c>
    </row>
    <row r="7552" spans="52:52" x14ac:dyDescent="0.25">
      <c r="AZ7552" s="9">
        <v>1.6804733727810648</v>
      </c>
    </row>
    <row r="7553" spans="52:52" x14ac:dyDescent="0.25">
      <c r="AZ7553" s="9">
        <v>4.5207100591715967</v>
      </c>
    </row>
    <row r="7554" spans="52:52" x14ac:dyDescent="0.25">
      <c r="AZ7554" s="9">
        <v>3.9053254437869818</v>
      </c>
    </row>
    <row r="7555" spans="52:52" x14ac:dyDescent="0.25">
      <c r="AZ7555" s="9">
        <v>4.2366863905325438</v>
      </c>
    </row>
    <row r="7556" spans="52:52" x14ac:dyDescent="0.25">
      <c r="AZ7556" s="9">
        <v>3.8343195266272181</v>
      </c>
    </row>
    <row r="7557" spans="52:52" x14ac:dyDescent="0.25">
      <c r="AZ7557" s="9">
        <v>5.0887573964497044</v>
      </c>
    </row>
    <row r="7558" spans="52:52" x14ac:dyDescent="0.25">
      <c r="AZ7558" s="9">
        <v>3.5739644970414197</v>
      </c>
    </row>
    <row r="7559" spans="52:52" x14ac:dyDescent="0.25">
      <c r="AZ7559" s="9">
        <v>3.2899408284023663</v>
      </c>
    </row>
    <row r="7560" spans="52:52" x14ac:dyDescent="0.25">
      <c r="AZ7560" s="9">
        <v>4.165680473372781</v>
      </c>
    </row>
    <row r="7561" spans="52:52" x14ac:dyDescent="0.25">
      <c r="AZ7561" s="9">
        <v>2.556213017751479</v>
      </c>
    </row>
    <row r="7562" spans="52:52" x14ac:dyDescent="0.25">
      <c r="AZ7562" s="9">
        <v>0.18934911242603542</v>
      </c>
    </row>
    <row r="7563" spans="52:52" x14ac:dyDescent="0.25">
      <c r="AZ7563" s="9">
        <v>4.4733727810650885</v>
      </c>
    </row>
    <row r="7564" spans="52:52" x14ac:dyDescent="0.25">
      <c r="AZ7564" s="9">
        <v>1.6804733727810648</v>
      </c>
    </row>
    <row r="7565" spans="52:52" x14ac:dyDescent="0.25">
      <c r="AZ7565" s="9">
        <v>4.5207100591715967</v>
      </c>
    </row>
    <row r="7566" spans="52:52" x14ac:dyDescent="0.25">
      <c r="AZ7566" s="9">
        <v>3.9053254437869818</v>
      </c>
    </row>
    <row r="7567" spans="52:52" x14ac:dyDescent="0.25">
      <c r="AZ7567" s="9">
        <v>4.2366863905325438</v>
      </c>
    </row>
    <row r="7568" spans="52:52" x14ac:dyDescent="0.25">
      <c r="AZ7568" s="9">
        <v>3.8343195266272181</v>
      </c>
    </row>
    <row r="7569" spans="52:52" x14ac:dyDescent="0.25">
      <c r="AZ7569" s="9">
        <v>5.0887573964497044</v>
      </c>
    </row>
    <row r="7570" spans="52:52" x14ac:dyDescent="0.25">
      <c r="AZ7570" s="9">
        <v>3.5739644970414197</v>
      </c>
    </row>
    <row r="7571" spans="52:52" x14ac:dyDescent="0.25">
      <c r="AZ7571" s="9">
        <v>3.2899408284023663</v>
      </c>
    </row>
    <row r="7572" spans="52:52" x14ac:dyDescent="0.25">
      <c r="AZ7572" s="9">
        <v>4.165680473372781</v>
      </c>
    </row>
    <row r="7573" spans="52:52" x14ac:dyDescent="0.25">
      <c r="AZ7573" s="9">
        <v>2.556213017751479</v>
      </c>
    </row>
    <row r="7574" spans="52:52" x14ac:dyDescent="0.25">
      <c r="AZ7574" s="9">
        <v>0.18934911242603542</v>
      </c>
    </row>
    <row r="7575" spans="52:52" x14ac:dyDescent="0.25">
      <c r="AZ7575" s="9">
        <v>4.4733727810650885</v>
      </c>
    </row>
    <row r="7576" spans="52:52" x14ac:dyDescent="0.25">
      <c r="AZ7576" s="9">
        <v>1.6804733727810648</v>
      </c>
    </row>
    <row r="7577" spans="52:52" x14ac:dyDescent="0.25">
      <c r="AZ7577" s="9">
        <v>4.5207100591715967</v>
      </c>
    </row>
    <row r="7578" spans="52:52" x14ac:dyDescent="0.25">
      <c r="AZ7578" s="9">
        <v>3.9053254437869818</v>
      </c>
    </row>
    <row r="7579" spans="52:52" x14ac:dyDescent="0.25">
      <c r="AZ7579" s="9">
        <v>4.2366863905325438</v>
      </c>
    </row>
    <row r="7580" spans="52:52" x14ac:dyDescent="0.25">
      <c r="AZ7580" s="9">
        <v>3.8343195266272181</v>
      </c>
    </row>
    <row r="7581" spans="52:52" x14ac:dyDescent="0.25">
      <c r="AZ7581" s="9">
        <v>5.0887573964497044</v>
      </c>
    </row>
    <row r="7582" spans="52:52" x14ac:dyDescent="0.25">
      <c r="AZ7582" s="9">
        <v>3.5739644970414197</v>
      </c>
    </row>
    <row r="7583" spans="52:52" x14ac:dyDescent="0.25">
      <c r="AZ7583" s="9">
        <v>3.2899408284023663</v>
      </c>
    </row>
    <row r="7584" spans="52:52" x14ac:dyDescent="0.25">
      <c r="AZ7584" s="9">
        <v>4.165680473372781</v>
      </c>
    </row>
    <row r="7585" spans="52:52" x14ac:dyDescent="0.25">
      <c r="AZ7585" s="9">
        <v>2.556213017751479</v>
      </c>
    </row>
    <row r="7586" spans="52:52" x14ac:dyDescent="0.25">
      <c r="AZ7586" s="9">
        <v>0.18934911242603542</v>
      </c>
    </row>
    <row r="7587" spans="52:52" x14ac:dyDescent="0.25">
      <c r="AZ7587" s="9">
        <v>4.4733727810650885</v>
      </c>
    </row>
    <row r="7588" spans="52:52" x14ac:dyDescent="0.25">
      <c r="AZ7588" s="9">
        <v>1.6804733727810648</v>
      </c>
    </row>
    <row r="7589" spans="52:52" x14ac:dyDescent="0.25">
      <c r="AZ7589" s="9">
        <v>4.5207100591715967</v>
      </c>
    </row>
    <row r="7590" spans="52:52" x14ac:dyDescent="0.25">
      <c r="AZ7590" s="9">
        <v>3.9053254437869818</v>
      </c>
    </row>
    <row r="7591" spans="52:52" x14ac:dyDescent="0.25">
      <c r="AZ7591" s="9">
        <v>4.2366863905325438</v>
      </c>
    </row>
    <row r="7592" spans="52:52" x14ac:dyDescent="0.25">
      <c r="AZ7592" s="9">
        <v>3.8343195266272181</v>
      </c>
    </row>
    <row r="7593" spans="52:52" x14ac:dyDescent="0.25">
      <c r="AZ7593" s="9">
        <v>5.0887573964497044</v>
      </c>
    </row>
    <row r="7594" spans="52:52" x14ac:dyDescent="0.25">
      <c r="AZ7594" s="9">
        <v>3.5739644970414197</v>
      </c>
    </row>
    <row r="7595" spans="52:52" x14ac:dyDescent="0.25">
      <c r="AZ7595" s="9">
        <v>3.2899408284023663</v>
      </c>
    </row>
    <row r="7596" spans="52:52" x14ac:dyDescent="0.25">
      <c r="AZ7596" s="9">
        <v>4.165680473372781</v>
      </c>
    </row>
    <row r="7597" spans="52:52" x14ac:dyDescent="0.25">
      <c r="AZ7597" s="9">
        <v>2.556213017751479</v>
      </c>
    </row>
    <row r="7598" spans="52:52" x14ac:dyDescent="0.25">
      <c r="AZ7598" s="9">
        <v>0.18934911242603542</v>
      </c>
    </row>
    <row r="7599" spans="52:52" x14ac:dyDescent="0.25">
      <c r="AZ7599" s="9">
        <v>4.4733727810650885</v>
      </c>
    </row>
    <row r="7600" spans="52:52" x14ac:dyDescent="0.25">
      <c r="AZ7600" s="9">
        <v>1.6804733727810648</v>
      </c>
    </row>
    <row r="7601" spans="52:52" x14ac:dyDescent="0.25">
      <c r="AZ7601" s="9">
        <v>4.5207100591715967</v>
      </c>
    </row>
    <row r="7602" spans="52:52" x14ac:dyDescent="0.25">
      <c r="AZ7602" s="9">
        <v>3.9053254437869818</v>
      </c>
    </row>
    <row r="7603" spans="52:52" x14ac:dyDescent="0.25">
      <c r="AZ7603" s="9">
        <v>4.2366863905325438</v>
      </c>
    </row>
    <row r="7604" spans="52:52" x14ac:dyDescent="0.25">
      <c r="AZ7604" s="9">
        <v>3.8343195266272181</v>
      </c>
    </row>
    <row r="7605" spans="52:52" x14ac:dyDescent="0.25">
      <c r="AZ7605" s="9">
        <v>5.0887573964497044</v>
      </c>
    </row>
    <row r="7606" spans="52:52" x14ac:dyDescent="0.25">
      <c r="AZ7606" s="9">
        <v>3.5739644970414197</v>
      </c>
    </row>
    <row r="7607" spans="52:52" x14ac:dyDescent="0.25">
      <c r="AZ7607" s="9">
        <v>3.2899408284023663</v>
      </c>
    </row>
    <row r="7608" spans="52:52" x14ac:dyDescent="0.25">
      <c r="AZ7608" s="9">
        <v>4.165680473372781</v>
      </c>
    </row>
    <row r="7609" spans="52:52" x14ac:dyDescent="0.25">
      <c r="AZ7609" s="9">
        <v>2.556213017751479</v>
      </c>
    </row>
    <row r="7610" spans="52:52" x14ac:dyDescent="0.25">
      <c r="AZ7610" s="9">
        <v>0.18934911242603542</v>
      </c>
    </row>
    <row r="7611" spans="52:52" x14ac:dyDescent="0.25">
      <c r="AZ7611" s="9">
        <v>4.4733727810650885</v>
      </c>
    </row>
    <row r="7612" spans="52:52" x14ac:dyDescent="0.25">
      <c r="AZ7612" s="9">
        <v>1.6804733727810648</v>
      </c>
    </row>
    <row r="7613" spans="52:52" x14ac:dyDescent="0.25">
      <c r="AZ7613" s="9">
        <v>4.5207100591715967</v>
      </c>
    </row>
    <row r="7614" spans="52:52" x14ac:dyDescent="0.25">
      <c r="AZ7614" s="9">
        <v>3.9053254437869818</v>
      </c>
    </row>
    <row r="7615" spans="52:52" x14ac:dyDescent="0.25">
      <c r="AZ7615" s="9">
        <v>4.2366863905325438</v>
      </c>
    </row>
    <row r="7616" spans="52:52" x14ac:dyDescent="0.25">
      <c r="AZ7616" s="9">
        <v>3.8343195266272181</v>
      </c>
    </row>
    <row r="7617" spans="52:52" x14ac:dyDescent="0.25">
      <c r="AZ7617" s="9">
        <v>5.0887573964497044</v>
      </c>
    </row>
    <row r="7618" spans="52:52" x14ac:dyDescent="0.25">
      <c r="AZ7618" s="9">
        <v>3.5739644970414197</v>
      </c>
    </row>
    <row r="7619" spans="52:52" x14ac:dyDescent="0.25">
      <c r="AZ7619" s="9">
        <v>3.2899408284023663</v>
      </c>
    </row>
    <row r="7620" spans="52:52" x14ac:dyDescent="0.25">
      <c r="AZ7620" s="9">
        <v>4.165680473372781</v>
      </c>
    </row>
    <row r="7621" spans="52:52" x14ac:dyDescent="0.25">
      <c r="AZ7621" s="9">
        <v>2.556213017751479</v>
      </c>
    </row>
    <row r="7622" spans="52:52" x14ac:dyDescent="0.25">
      <c r="AZ7622" s="9">
        <v>0.18934911242603542</v>
      </c>
    </row>
    <row r="7623" spans="52:52" x14ac:dyDescent="0.25">
      <c r="AZ7623" s="9">
        <v>4.4733727810650885</v>
      </c>
    </row>
    <row r="7624" spans="52:52" x14ac:dyDescent="0.25">
      <c r="AZ7624" s="9">
        <v>1.6804733727810648</v>
      </c>
    </row>
    <row r="7625" spans="52:52" x14ac:dyDescent="0.25">
      <c r="AZ7625" s="9">
        <v>4.5207100591715967</v>
      </c>
    </row>
    <row r="7626" spans="52:52" x14ac:dyDescent="0.25">
      <c r="AZ7626" s="9">
        <v>3.9053254437869818</v>
      </c>
    </row>
    <row r="7627" spans="52:52" x14ac:dyDescent="0.25">
      <c r="AZ7627" s="9">
        <v>4.2366863905325438</v>
      </c>
    </row>
    <row r="7628" spans="52:52" x14ac:dyDescent="0.25">
      <c r="AZ7628" s="9">
        <v>3.8343195266272181</v>
      </c>
    </row>
    <row r="7629" spans="52:52" x14ac:dyDescent="0.25">
      <c r="AZ7629" s="9">
        <v>5.0887573964497044</v>
      </c>
    </row>
    <row r="7630" spans="52:52" x14ac:dyDescent="0.25">
      <c r="AZ7630" s="9">
        <v>3.5739644970414197</v>
      </c>
    </row>
    <row r="7631" spans="52:52" x14ac:dyDescent="0.25">
      <c r="AZ7631" s="9">
        <v>3.2899408284023663</v>
      </c>
    </row>
    <row r="7632" spans="52:52" x14ac:dyDescent="0.25">
      <c r="AZ7632" s="9">
        <v>4.165680473372781</v>
      </c>
    </row>
    <row r="7633" spans="52:52" x14ac:dyDescent="0.25">
      <c r="AZ7633" s="9">
        <v>2.556213017751479</v>
      </c>
    </row>
    <row r="7634" spans="52:52" x14ac:dyDescent="0.25">
      <c r="AZ7634" s="9">
        <v>0.18934911242603542</v>
      </c>
    </row>
    <row r="7635" spans="52:52" x14ac:dyDescent="0.25">
      <c r="AZ7635" s="9">
        <v>4.4733727810650885</v>
      </c>
    </row>
    <row r="7636" spans="52:52" x14ac:dyDescent="0.25">
      <c r="AZ7636" s="9">
        <v>1.6804733727810648</v>
      </c>
    </row>
    <row r="7637" spans="52:52" x14ac:dyDescent="0.25">
      <c r="AZ7637" s="9">
        <v>4.5207100591715967</v>
      </c>
    </row>
    <row r="7638" spans="52:52" x14ac:dyDescent="0.25">
      <c r="AZ7638" s="9">
        <v>3.9053254437869818</v>
      </c>
    </row>
    <row r="7639" spans="52:52" x14ac:dyDescent="0.25">
      <c r="AZ7639" s="9">
        <v>4.2366863905325438</v>
      </c>
    </row>
    <row r="7640" spans="52:52" x14ac:dyDescent="0.25">
      <c r="AZ7640" s="9">
        <v>3.8343195266272181</v>
      </c>
    </row>
    <row r="7641" spans="52:52" x14ac:dyDescent="0.25">
      <c r="AZ7641" s="9">
        <v>5.0887573964497044</v>
      </c>
    </row>
    <row r="7642" spans="52:52" x14ac:dyDescent="0.25">
      <c r="AZ7642" s="9">
        <v>3.5739644970414197</v>
      </c>
    </row>
    <row r="7643" spans="52:52" x14ac:dyDescent="0.25">
      <c r="AZ7643" s="9">
        <v>3.2899408284023663</v>
      </c>
    </row>
    <row r="7644" spans="52:52" x14ac:dyDescent="0.25">
      <c r="AZ7644" s="9">
        <v>4.165680473372781</v>
      </c>
    </row>
    <row r="7645" spans="52:52" x14ac:dyDescent="0.25">
      <c r="AZ7645" s="9">
        <v>2.556213017751479</v>
      </c>
    </row>
    <row r="7646" spans="52:52" x14ac:dyDescent="0.25">
      <c r="AZ7646" s="9">
        <v>0.18934911242603542</v>
      </c>
    </row>
    <row r="7647" spans="52:52" x14ac:dyDescent="0.25">
      <c r="AZ7647" s="9">
        <v>4.4733727810650885</v>
      </c>
    </row>
    <row r="7648" spans="52:52" x14ac:dyDescent="0.25">
      <c r="AZ7648" s="9">
        <v>1.6804733727810648</v>
      </c>
    </row>
    <row r="7649" spans="52:52" x14ac:dyDescent="0.25">
      <c r="AZ7649" s="9">
        <v>4.5207100591715967</v>
      </c>
    </row>
    <row r="7650" spans="52:52" x14ac:dyDescent="0.25">
      <c r="AZ7650" s="9">
        <v>3.9053254437869818</v>
      </c>
    </row>
    <row r="7651" spans="52:52" x14ac:dyDescent="0.25">
      <c r="AZ7651" s="9">
        <v>4.2366863905325438</v>
      </c>
    </row>
    <row r="7652" spans="52:52" x14ac:dyDescent="0.25">
      <c r="AZ7652" s="9">
        <v>3.8343195266272181</v>
      </c>
    </row>
    <row r="7653" spans="52:52" x14ac:dyDescent="0.25">
      <c r="AZ7653" s="9">
        <v>5.0887573964497044</v>
      </c>
    </row>
    <row r="7654" spans="52:52" x14ac:dyDescent="0.25">
      <c r="AZ7654" s="9">
        <v>3.5739644970414197</v>
      </c>
    </row>
    <row r="7655" spans="52:52" x14ac:dyDescent="0.25">
      <c r="AZ7655" s="9">
        <v>3.2899408284023663</v>
      </c>
    </row>
    <row r="7656" spans="52:52" x14ac:dyDescent="0.25">
      <c r="AZ7656" s="9">
        <v>4.165680473372781</v>
      </c>
    </row>
    <row r="7657" spans="52:52" x14ac:dyDescent="0.25">
      <c r="AZ7657" s="9">
        <v>2.556213017751479</v>
      </c>
    </row>
    <row r="7658" spans="52:52" x14ac:dyDescent="0.25">
      <c r="AZ7658" s="9">
        <v>0.18934911242603542</v>
      </c>
    </row>
    <row r="7659" spans="52:52" x14ac:dyDescent="0.25">
      <c r="AZ7659" s="9">
        <v>4.4733727810650885</v>
      </c>
    </row>
    <row r="7660" spans="52:52" x14ac:dyDescent="0.25">
      <c r="AZ7660" s="9">
        <v>1.6804733727810648</v>
      </c>
    </row>
    <row r="7661" spans="52:52" x14ac:dyDescent="0.25">
      <c r="AZ7661" s="9">
        <v>4.5207100591715967</v>
      </c>
    </row>
    <row r="7662" spans="52:52" x14ac:dyDescent="0.25">
      <c r="AZ7662" s="9">
        <v>3.9053254437869818</v>
      </c>
    </row>
    <row r="7663" spans="52:52" x14ac:dyDescent="0.25">
      <c r="AZ7663" s="9">
        <v>4.2366863905325438</v>
      </c>
    </row>
    <row r="7664" spans="52:52" x14ac:dyDescent="0.25">
      <c r="AZ7664" s="9">
        <v>3.8343195266272181</v>
      </c>
    </row>
    <row r="7665" spans="52:52" x14ac:dyDescent="0.25">
      <c r="AZ7665" s="9">
        <v>5.0887573964497044</v>
      </c>
    </row>
    <row r="7666" spans="52:52" x14ac:dyDescent="0.25">
      <c r="AZ7666" s="9">
        <v>3.5739644970414197</v>
      </c>
    </row>
    <row r="7667" spans="52:52" x14ac:dyDescent="0.25">
      <c r="AZ7667" s="9">
        <v>3.2899408284023663</v>
      </c>
    </row>
    <row r="7668" spans="52:52" x14ac:dyDescent="0.25">
      <c r="AZ7668" s="9">
        <v>4.165680473372781</v>
      </c>
    </row>
    <row r="7669" spans="52:52" x14ac:dyDescent="0.25">
      <c r="AZ7669" s="9">
        <v>2.556213017751479</v>
      </c>
    </row>
    <row r="7670" spans="52:52" x14ac:dyDescent="0.25">
      <c r="AZ7670" s="9">
        <v>0.18934911242603542</v>
      </c>
    </row>
    <row r="7671" spans="52:52" x14ac:dyDescent="0.25">
      <c r="AZ7671" s="9">
        <v>4.4733727810650885</v>
      </c>
    </row>
    <row r="7672" spans="52:52" x14ac:dyDescent="0.25">
      <c r="AZ7672" s="9">
        <v>1.6804733727810648</v>
      </c>
    </row>
    <row r="7673" spans="52:52" x14ac:dyDescent="0.25">
      <c r="AZ7673" s="9">
        <v>4.5207100591715967</v>
      </c>
    </row>
    <row r="7674" spans="52:52" x14ac:dyDescent="0.25">
      <c r="AZ7674" s="9">
        <v>3.9053254437869818</v>
      </c>
    </row>
    <row r="7675" spans="52:52" x14ac:dyDescent="0.25">
      <c r="AZ7675" s="9">
        <v>4.2366863905325438</v>
      </c>
    </row>
    <row r="7676" spans="52:52" x14ac:dyDescent="0.25">
      <c r="AZ7676" s="9">
        <v>3.8343195266272181</v>
      </c>
    </row>
    <row r="7677" spans="52:52" x14ac:dyDescent="0.25">
      <c r="AZ7677" s="9">
        <v>5.0887573964497044</v>
      </c>
    </row>
    <row r="7678" spans="52:52" x14ac:dyDescent="0.25">
      <c r="AZ7678" s="9">
        <v>3.5739644970414197</v>
      </c>
    </row>
    <row r="7679" spans="52:52" x14ac:dyDescent="0.25">
      <c r="AZ7679" s="9">
        <v>3.2899408284023663</v>
      </c>
    </row>
    <row r="7680" spans="52:52" x14ac:dyDescent="0.25">
      <c r="AZ7680" s="9">
        <v>4.165680473372781</v>
      </c>
    </row>
    <row r="7681" spans="52:52" x14ac:dyDescent="0.25">
      <c r="AZ7681" s="9">
        <v>2.556213017751479</v>
      </c>
    </row>
    <row r="7682" spans="52:52" x14ac:dyDescent="0.25">
      <c r="AZ7682" s="9">
        <v>0.18934911242603542</v>
      </c>
    </row>
    <row r="7683" spans="52:52" x14ac:dyDescent="0.25">
      <c r="AZ7683" s="9">
        <v>4.4733727810650885</v>
      </c>
    </row>
    <row r="7684" spans="52:52" x14ac:dyDescent="0.25">
      <c r="AZ7684" s="9">
        <v>1.6804733727810648</v>
      </c>
    </row>
    <row r="7685" spans="52:52" x14ac:dyDescent="0.25">
      <c r="AZ7685" s="9">
        <v>4.5207100591715967</v>
      </c>
    </row>
    <row r="7686" spans="52:52" x14ac:dyDescent="0.25">
      <c r="AZ7686" s="9">
        <v>3.9053254437869818</v>
      </c>
    </row>
    <row r="7687" spans="52:52" x14ac:dyDescent="0.25">
      <c r="AZ7687" s="9">
        <v>4.2366863905325438</v>
      </c>
    </row>
    <row r="7688" spans="52:52" x14ac:dyDescent="0.25">
      <c r="AZ7688" s="9">
        <v>3.8343195266272181</v>
      </c>
    </row>
    <row r="7689" spans="52:52" x14ac:dyDescent="0.25">
      <c r="AZ7689" s="9">
        <v>5.0887573964497044</v>
      </c>
    </row>
    <row r="7690" spans="52:52" x14ac:dyDescent="0.25">
      <c r="AZ7690" s="9">
        <v>3.5739644970414197</v>
      </c>
    </row>
    <row r="7691" spans="52:52" x14ac:dyDescent="0.25">
      <c r="AZ7691" s="9">
        <v>3.2899408284023663</v>
      </c>
    </row>
    <row r="7692" spans="52:52" x14ac:dyDescent="0.25">
      <c r="AZ7692" s="9">
        <v>4.165680473372781</v>
      </c>
    </row>
    <row r="7693" spans="52:52" x14ac:dyDescent="0.25">
      <c r="AZ7693" s="9">
        <v>2.556213017751479</v>
      </c>
    </row>
    <row r="7694" spans="52:52" x14ac:dyDescent="0.25">
      <c r="AZ7694" s="9">
        <v>0.18934911242603542</v>
      </c>
    </row>
    <row r="7695" spans="52:52" x14ac:dyDescent="0.25">
      <c r="AZ7695" s="9">
        <v>4.4733727810650885</v>
      </c>
    </row>
    <row r="7696" spans="52:52" x14ac:dyDescent="0.25">
      <c r="AZ7696" s="9">
        <v>1.6804733727810648</v>
      </c>
    </row>
    <row r="7697" spans="52:52" x14ac:dyDescent="0.25">
      <c r="AZ7697" s="9">
        <v>4.5207100591715967</v>
      </c>
    </row>
    <row r="7698" spans="52:52" x14ac:dyDescent="0.25">
      <c r="AZ7698" s="9">
        <v>3.9053254437869818</v>
      </c>
    </row>
    <row r="7699" spans="52:52" x14ac:dyDescent="0.25">
      <c r="AZ7699" s="9">
        <v>4.2366863905325438</v>
      </c>
    </row>
    <row r="7700" spans="52:52" x14ac:dyDescent="0.25">
      <c r="AZ7700" s="9">
        <v>3.8343195266272181</v>
      </c>
    </row>
    <row r="7701" spans="52:52" x14ac:dyDescent="0.25">
      <c r="AZ7701" s="9">
        <v>5.0887573964497044</v>
      </c>
    </row>
    <row r="7702" spans="52:52" x14ac:dyDescent="0.25">
      <c r="AZ7702" s="9">
        <v>3.5739644970414197</v>
      </c>
    </row>
    <row r="7703" spans="52:52" x14ac:dyDescent="0.25">
      <c r="AZ7703" s="9">
        <v>3.2899408284023663</v>
      </c>
    </row>
    <row r="7704" spans="52:52" x14ac:dyDescent="0.25">
      <c r="AZ7704" s="9">
        <v>4.165680473372781</v>
      </c>
    </row>
    <row r="7705" spans="52:52" x14ac:dyDescent="0.25">
      <c r="AZ7705" s="9">
        <v>2.556213017751479</v>
      </c>
    </row>
    <row r="7706" spans="52:52" x14ac:dyDescent="0.25">
      <c r="AZ7706" s="9">
        <v>0.18934911242603542</v>
      </c>
    </row>
    <row r="7707" spans="52:52" x14ac:dyDescent="0.25">
      <c r="AZ7707" s="9">
        <v>4.4733727810650885</v>
      </c>
    </row>
    <row r="7708" spans="52:52" x14ac:dyDescent="0.25">
      <c r="AZ7708" s="9">
        <v>1.6804733727810648</v>
      </c>
    </row>
    <row r="7709" spans="52:52" x14ac:dyDescent="0.25">
      <c r="AZ7709" s="9">
        <v>4.5207100591715967</v>
      </c>
    </row>
    <row r="7710" spans="52:52" x14ac:dyDescent="0.25">
      <c r="AZ7710" s="9">
        <v>3.9053254437869818</v>
      </c>
    </row>
    <row r="7711" spans="52:52" x14ac:dyDescent="0.25">
      <c r="AZ7711" s="9">
        <v>4.2366863905325438</v>
      </c>
    </row>
    <row r="7712" spans="52:52" x14ac:dyDescent="0.25">
      <c r="AZ7712" s="9">
        <v>3.8343195266272181</v>
      </c>
    </row>
    <row r="7713" spans="52:52" x14ac:dyDescent="0.25">
      <c r="AZ7713" s="9">
        <v>5.0887573964497044</v>
      </c>
    </row>
    <row r="7714" spans="52:52" x14ac:dyDescent="0.25">
      <c r="AZ7714" s="9">
        <v>3.5739644970414197</v>
      </c>
    </row>
    <row r="7715" spans="52:52" x14ac:dyDescent="0.25">
      <c r="AZ7715" s="9">
        <v>3.2899408284023663</v>
      </c>
    </row>
    <row r="7716" spans="52:52" x14ac:dyDescent="0.25">
      <c r="AZ7716" s="9">
        <v>4.165680473372781</v>
      </c>
    </row>
    <row r="7717" spans="52:52" x14ac:dyDescent="0.25">
      <c r="AZ7717" s="9">
        <v>2.556213017751479</v>
      </c>
    </row>
    <row r="7718" spans="52:52" x14ac:dyDescent="0.25">
      <c r="AZ7718" s="9">
        <v>0.18934911242603542</v>
      </c>
    </row>
    <row r="7719" spans="52:52" x14ac:dyDescent="0.25">
      <c r="AZ7719" s="9">
        <v>4.4733727810650885</v>
      </c>
    </row>
    <row r="7720" spans="52:52" x14ac:dyDescent="0.25">
      <c r="AZ7720" s="9">
        <v>1.6804733727810648</v>
      </c>
    </row>
    <row r="7721" spans="52:52" x14ac:dyDescent="0.25">
      <c r="AZ7721" s="9">
        <v>4.5207100591715967</v>
      </c>
    </row>
    <row r="7722" spans="52:52" x14ac:dyDescent="0.25">
      <c r="AZ7722" s="9">
        <v>3.9053254437869818</v>
      </c>
    </row>
    <row r="7723" spans="52:52" x14ac:dyDescent="0.25">
      <c r="AZ7723" s="9">
        <v>4.2366863905325438</v>
      </c>
    </row>
    <row r="7724" spans="52:52" x14ac:dyDescent="0.25">
      <c r="AZ7724" s="9">
        <v>3.8343195266272181</v>
      </c>
    </row>
    <row r="7725" spans="52:52" x14ac:dyDescent="0.25">
      <c r="AZ7725" s="9">
        <v>5.0887573964497044</v>
      </c>
    </row>
    <row r="7726" spans="52:52" x14ac:dyDescent="0.25">
      <c r="AZ7726" s="9">
        <v>3.5739644970414197</v>
      </c>
    </row>
    <row r="7727" spans="52:52" x14ac:dyDescent="0.25">
      <c r="AZ7727" s="9">
        <v>3.2899408284023663</v>
      </c>
    </row>
    <row r="7728" spans="52:52" x14ac:dyDescent="0.25">
      <c r="AZ7728" s="9">
        <v>4.165680473372781</v>
      </c>
    </row>
    <row r="7729" spans="52:52" x14ac:dyDescent="0.25">
      <c r="AZ7729" s="9">
        <v>2.556213017751479</v>
      </c>
    </row>
    <row r="7730" spans="52:52" x14ac:dyDescent="0.25">
      <c r="AZ7730" s="9">
        <v>0.18934911242603542</v>
      </c>
    </row>
    <row r="7731" spans="52:52" x14ac:dyDescent="0.25">
      <c r="AZ7731" s="9">
        <v>4.4733727810650885</v>
      </c>
    </row>
    <row r="7732" spans="52:52" x14ac:dyDescent="0.25">
      <c r="AZ7732" s="9">
        <v>1.6804733727810648</v>
      </c>
    </row>
    <row r="7733" spans="52:52" x14ac:dyDescent="0.25">
      <c r="AZ7733" s="9">
        <v>4.5207100591715967</v>
      </c>
    </row>
    <row r="7734" spans="52:52" x14ac:dyDescent="0.25">
      <c r="AZ7734" s="9">
        <v>3.9053254437869818</v>
      </c>
    </row>
    <row r="7735" spans="52:52" x14ac:dyDescent="0.25">
      <c r="AZ7735" s="9">
        <v>4.2366863905325438</v>
      </c>
    </row>
    <row r="7736" spans="52:52" x14ac:dyDescent="0.25">
      <c r="AZ7736" s="9">
        <v>3.8343195266272181</v>
      </c>
    </row>
    <row r="7737" spans="52:52" x14ac:dyDescent="0.25">
      <c r="AZ7737" s="9">
        <v>5.0887573964497044</v>
      </c>
    </row>
    <row r="7738" spans="52:52" x14ac:dyDescent="0.25">
      <c r="AZ7738" s="9">
        <v>3.5739644970414197</v>
      </c>
    </row>
    <row r="7739" spans="52:52" x14ac:dyDescent="0.25">
      <c r="AZ7739" s="9">
        <v>3.2899408284023663</v>
      </c>
    </row>
    <row r="7740" spans="52:52" x14ac:dyDescent="0.25">
      <c r="AZ7740" s="9">
        <v>4.165680473372781</v>
      </c>
    </row>
    <row r="7741" spans="52:52" x14ac:dyDescent="0.25">
      <c r="AZ7741" s="9">
        <v>2.556213017751479</v>
      </c>
    </row>
    <row r="7742" spans="52:52" x14ac:dyDescent="0.25">
      <c r="AZ7742" s="9">
        <v>0.18934911242603542</v>
      </c>
    </row>
    <row r="7743" spans="52:52" x14ac:dyDescent="0.25">
      <c r="AZ7743" s="9">
        <v>4.4733727810650885</v>
      </c>
    </row>
    <row r="7744" spans="52:52" x14ac:dyDescent="0.25">
      <c r="AZ7744" s="9">
        <v>1.6804733727810648</v>
      </c>
    </row>
    <row r="7745" spans="52:52" x14ac:dyDescent="0.25">
      <c r="AZ7745" s="9">
        <v>4.5207100591715967</v>
      </c>
    </row>
    <row r="7746" spans="52:52" x14ac:dyDescent="0.25">
      <c r="AZ7746" s="9">
        <v>3.9053254437869818</v>
      </c>
    </row>
    <row r="7747" spans="52:52" x14ac:dyDescent="0.25">
      <c r="AZ7747" s="9">
        <v>4.2366863905325438</v>
      </c>
    </row>
    <row r="7748" spans="52:52" x14ac:dyDescent="0.25">
      <c r="AZ7748" s="9">
        <v>3.8343195266272181</v>
      </c>
    </row>
    <row r="7749" spans="52:52" x14ac:dyDescent="0.25">
      <c r="AZ7749" s="9">
        <v>5.0887573964497044</v>
      </c>
    </row>
    <row r="7750" spans="52:52" x14ac:dyDescent="0.25">
      <c r="AZ7750" s="9">
        <v>3.5739644970414197</v>
      </c>
    </row>
    <row r="7751" spans="52:52" x14ac:dyDescent="0.25">
      <c r="AZ7751" s="9">
        <v>3.2899408284023663</v>
      </c>
    </row>
    <row r="7752" spans="52:52" x14ac:dyDescent="0.25">
      <c r="AZ7752" s="9">
        <v>4.165680473372781</v>
      </c>
    </row>
    <row r="7753" spans="52:52" x14ac:dyDescent="0.25">
      <c r="AZ7753" s="9">
        <v>2.556213017751479</v>
      </c>
    </row>
    <row r="7754" spans="52:52" x14ac:dyDescent="0.25">
      <c r="AZ7754" s="9">
        <v>0.18934911242603542</v>
      </c>
    </row>
    <row r="7755" spans="52:52" x14ac:dyDescent="0.25">
      <c r="AZ7755" s="9">
        <v>4.4733727810650885</v>
      </c>
    </row>
    <row r="7756" spans="52:52" x14ac:dyDescent="0.25">
      <c r="AZ7756" s="9">
        <v>1.6804733727810648</v>
      </c>
    </row>
    <row r="7757" spans="52:52" x14ac:dyDescent="0.25">
      <c r="AZ7757" s="9">
        <v>4.5207100591715967</v>
      </c>
    </row>
    <row r="7758" spans="52:52" x14ac:dyDescent="0.25">
      <c r="AZ7758" s="9">
        <v>3.9053254437869818</v>
      </c>
    </row>
    <row r="7759" spans="52:52" x14ac:dyDescent="0.25">
      <c r="AZ7759" s="9">
        <v>4.2366863905325438</v>
      </c>
    </row>
    <row r="7760" spans="52:52" x14ac:dyDescent="0.25">
      <c r="AZ7760" s="9">
        <v>3.8343195266272181</v>
      </c>
    </row>
    <row r="7761" spans="52:52" x14ac:dyDescent="0.25">
      <c r="AZ7761" s="9">
        <v>5.0887573964497044</v>
      </c>
    </row>
    <row r="7762" spans="52:52" x14ac:dyDescent="0.25">
      <c r="AZ7762" s="9">
        <v>3.5739644970414197</v>
      </c>
    </row>
    <row r="7763" spans="52:52" x14ac:dyDescent="0.25">
      <c r="AZ7763" s="9">
        <v>3.2899408284023663</v>
      </c>
    </row>
    <row r="7764" spans="52:52" x14ac:dyDescent="0.25">
      <c r="AZ7764" s="9">
        <v>4.165680473372781</v>
      </c>
    </row>
    <row r="7765" spans="52:52" x14ac:dyDescent="0.25">
      <c r="AZ7765" s="9">
        <v>2.556213017751479</v>
      </c>
    </row>
    <row r="7766" spans="52:52" x14ac:dyDescent="0.25">
      <c r="AZ7766" s="9">
        <v>0.18934911242603542</v>
      </c>
    </row>
    <row r="7767" spans="52:52" x14ac:dyDescent="0.25">
      <c r="AZ7767" s="9">
        <v>4.4733727810650885</v>
      </c>
    </row>
    <row r="7768" spans="52:52" x14ac:dyDescent="0.25">
      <c r="AZ7768" s="9">
        <v>1.6804733727810648</v>
      </c>
    </row>
    <row r="7769" spans="52:52" x14ac:dyDescent="0.25">
      <c r="AZ7769" s="9">
        <v>4.5207100591715967</v>
      </c>
    </row>
    <row r="7770" spans="52:52" x14ac:dyDescent="0.25">
      <c r="AZ7770" s="9">
        <v>3.9053254437869818</v>
      </c>
    </row>
    <row r="7771" spans="52:52" x14ac:dyDescent="0.25">
      <c r="AZ7771" s="9">
        <v>4.2366863905325438</v>
      </c>
    </row>
    <row r="7772" spans="52:52" x14ac:dyDescent="0.25">
      <c r="AZ7772" s="9">
        <v>3.8343195266272181</v>
      </c>
    </row>
    <row r="7773" spans="52:52" x14ac:dyDescent="0.25">
      <c r="AZ7773" s="9">
        <v>5.0887573964497044</v>
      </c>
    </row>
    <row r="7774" spans="52:52" x14ac:dyDescent="0.25">
      <c r="AZ7774" s="9">
        <v>3.5739644970414197</v>
      </c>
    </row>
    <row r="7775" spans="52:52" x14ac:dyDescent="0.25">
      <c r="AZ7775" s="9">
        <v>3.2899408284023663</v>
      </c>
    </row>
    <row r="7776" spans="52:52" x14ac:dyDescent="0.25">
      <c r="AZ7776" s="9">
        <v>4.165680473372781</v>
      </c>
    </row>
    <row r="7777" spans="52:52" x14ac:dyDescent="0.25">
      <c r="AZ7777" s="9">
        <v>2.556213017751479</v>
      </c>
    </row>
    <row r="7778" spans="52:52" x14ac:dyDescent="0.25">
      <c r="AZ7778" s="9">
        <v>0.18934911242603542</v>
      </c>
    </row>
    <row r="7779" spans="52:52" x14ac:dyDescent="0.25">
      <c r="AZ7779" s="9">
        <v>4.4733727810650885</v>
      </c>
    </row>
    <row r="7780" spans="52:52" x14ac:dyDescent="0.25">
      <c r="AZ7780" s="9">
        <v>1.6804733727810648</v>
      </c>
    </row>
    <row r="7781" spans="52:52" x14ac:dyDescent="0.25">
      <c r="AZ7781" s="9">
        <v>4.5207100591715967</v>
      </c>
    </row>
    <row r="7782" spans="52:52" x14ac:dyDescent="0.25">
      <c r="AZ7782" s="9">
        <v>3.9053254437869818</v>
      </c>
    </row>
    <row r="7783" spans="52:52" x14ac:dyDescent="0.25">
      <c r="AZ7783" s="9">
        <v>4.2366863905325438</v>
      </c>
    </row>
    <row r="7784" spans="52:52" x14ac:dyDescent="0.25">
      <c r="AZ7784" s="9">
        <v>3.8343195266272181</v>
      </c>
    </row>
    <row r="7785" spans="52:52" x14ac:dyDescent="0.25">
      <c r="AZ7785" s="9">
        <v>5.0887573964497044</v>
      </c>
    </row>
    <row r="7786" spans="52:52" x14ac:dyDescent="0.25">
      <c r="AZ7786" s="9">
        <v>3.5739644970414197</v>
      </c>
    </row>
    <row r="7787" spans="52:52" x14ac:dyDescent="0.25">
      <c r="AZ7787" s="9">
        <v>3.2899408284023663</v>
      </c>
    </row>
    <row r="7788" spans="52:52" x14ac:dyDescent="0.25">
      <c r="AZ7788" s="9">
        <v>4.165680473372781</v>
      </c>
    </row>
    <row r="7789" spans="52:52" x14ac:dyDescent="0.25">
      <c r="AZ7789" s="9">
        <v>2.556213017751479</v>
      </c>
    </row>
    <row r="7790" spans="52:52" x14ac:dyDescent="0.25">
      <c r="AZ7790" s="9">
        <v>0.18934911242603542</v>
      </c>
    </row>
    <row r="7791" spans="52:52" x14ac:dyDescent="0.25">
      <c r="AZ7791" s="9">
        <v>4.4733727810650885</v>
      </c>
    </row>
    <row r="7792" spans="52:52" x14ac:dyDescent="0.25">
      <c r="AZ7792" s="9">
        <v>1.6804733727810648</v>
      </c>
    </row>
    <row r="7793" spans="52:52" x14ac:dyDescent="0.25">
      <c r="AZ7793" s="9">
        <v>4.5207100591715967</v>
      </c>
    </row>
    <row r="7794" spans="52:52" x14ac:dyDescent="0.25">
      <c r="AZ7794" s="9">
        <v>3.9053254437869818</v>
      </c>
    </row>
    <row r="7795" spans="52:52" x14ac:dyDescent="0.25">
      <c r="AZ7795" s="9">
        <v>4.2366863905325438</v>
      </c>
    </row>
    <row r="7796" spans="52:52" x14ac:dyDescent="0.25">
      <c r="AZ7796" s="9">
        <v>3.8343195266272181</v>
      </c>
    </row>
    <row r="7797" spans="52:52" x14ac:dyDescent="0.25">
      <c r="AZ7797" s="9">
        <v>5.0887573964497044</v>
      </c>
    </row>
    <row r="7798" spans="52:52" x14ac:dyDescent="0.25">
      <c r="AZ7798" s="9">
        <v>3.5739644970414197</v>
      </c>
    </row>
    <row r="7799" spans="52:52" x14ac:dyDescent="0.25">
      <c r="AZ7799" s="9">
        <v>3.2899408284023663</v>
      </c>
    </row>
    <row r="7800" spans="52:52" x14ac:dyDescent="0.25">
      <c r="AZ7800" s="9">
        <v>4.165680473372781</v>
      </c>
    </row>
    <row r="7801" spans="52:52" x14ac:dyDescent="0.25">
      <c r="AZ7801" s="9">
        <v>2.556213017751479</v>
      </c>
    </row>
    <row r="7802" spans="52:52" x14ac:dyDescent="0.25">
      <c r="AZ7802" s="9">
        <v>0.18934911242603542</v>
      </c>
    </row>
    <row r="7803" spans="52:52" x14ac:dyDescent="0.25">
      <c r="AZ7803" s="9">
        <v>4.4733727810650885</v>
      </c>
    </row>
    <row r="7804" spans="52:52" x14ac:dyDescent="0.25">
      <c r="AZ7804" s="9">
        <v>1.6804733727810648</v>
      </c>
    </row>
    <row r="7805" spans="52:52" x14ac:dyDescent="0.25">
      <c r="AZ7805" s="9">
        <v>4.5207100591715967</v>
      </c>
    </row>
    <row r="7806" spans="52:52" x14ac:dyDescent="0.25">
      <c r="AZ7806" s="9">
        <v>3.9053254437869818</v>
      </c>
    </row>
    <row r="7807" spans="52:52" x14ac:dyDescent="0.25">
      <c r="AZ7807" s="9">
        <v>4.2366863905325438</v>
      </c>
    </row>
    <row r="7808" spans="52:52" x14ac:dyDescent="0.25">
      <c r="AZ7808" s="9">
        <v>3.8343195266272181</v>
      </c>
    </row>
    <row r="7809" spans="52:52" x14ac:dyDescent="0.25">
      <c r="AZ7809" s="9">
        <v>5.0887573964497044</v>
      </c>
    </row>
    <row r="7810" spans="52:52" x14ac:dyDescent="0.25">
      <c r="AZ7810" s="9">
        <v>3.5739644970414197</v>
      </c>
    </row>
    <row r="7811" spans="52:52" x14ac:dyDescent="0.25">
      <c r="AZ7811" s="9">
        <v>3.2899408284023663</v>
      </c>
    </row>
    <row r="7812" spans="52:52" x14ac:dyDescent="0.25">
      <c r="AZ7812" s="9">
        <v>4.165680473372781</v>
      </c>
    </row>
    <row r="7813" spans="52:52" x14ac:dyDescent="0.25">
      <c r="AZ7813" s="9">
        <v>2.556213017751479</v>
      </c>
    </row>
    <row r="7814" spans="52:52" x14ac:dyDescent="0.25">
      <c r="AZ7814" s="9">
        <v>0.18934911242603542</v>
      </c>
    </row>
    <row r="7815" spans="52:52" x14ac:dyDescent="0.25">
      <c r="AZ7815" s="9">
        <v>4.4733727810650885</v>
      </c>
    </row>
    <row r="7816" spans="52:52" x14ac:dyDescent="0.25">
      <c r="AZ7816" s="9">
        <v>1.6804733727810648</v>
      </c>
    </row>
    <row r="7817" spans="52:52" x14ac:dyDescent="0.25">
      <c r="AZ7817" s="9">
        <v>4.5207100591715967</v>
      </c>
    </row>
    <row r="7818" spans="52:52" x14ac:dyDescent="0.25">
      <c r="AZ7818" s="9">
        <v>3.9053254437869818</v>
      </c>
    </row>
    <row r="7819" spans="52:52" x14ac:dyDescent="0.25">
      <c r="AZ7819" s="9">
        <v>4.2366863905325438</v>
      </c>
    </row>
    <row r="7820" spans="52:52" x14ac:dyDescent="0.25">
      <c r="AZ7820" s="9">
        <v>3.8343195266272181</v>
      </c>
    </row>
    <row r="7821" spans="52:52" x14ac:dyDescent="0.25">
      <c r="AZ7821" s="9">
        <v>5.0887573964497044</v>
      </c>
    </row>
    <row r="7822" spans="52:52" x14ac:dyDescent="0.25">
      <c r="AZ7822" s="9">
        <v>3.5739644970414197</v>
      </c>
    </row>
    <row r="7823" spans="52:52" x14ac:dyDescent="0.25">
      <c r="AZ7823" s="9">
        <v>3.2899408284023663</v>
      </c>
    </row>
    <row r="7824" spans="52:52" x14ac:dyDescent="0.25">
      <c r="AZ7824" s="9">
        <v>4.165680473372781</v>
      </c>
    </row>
    <row r="7825" spans="52:52" x14ac:dyDescent="0.25">
      <c r="AZ7825" s="9">
        <v>2.556213017751479</v>
      </c>
    </row>
    <row r="7826" spans="52:52" x14ac:dyDescent="0.25">
      <c r="AZ7826" s="9">
        <v>0.18934911242603542</v>
      </c>
    </row>
    <row r="7827" spans="52:52" x14ac:dyDescent="0.25">
      <c r="AZ7827" s="9">
        <v>4.4733727810650885</v>
      </c>
    </row>
    <row r="7828" spans="52:52" x14ac:dyDescent="0.25">
      <c r="AZ7828" s="9">
        <v>1.6804733727810648</v>
      </c>
    </row>
    <row r="7829" spans="52:52" x14ac:dyDescent="0.25">
      <c r="AZ7829" s="9">
        <v>4.5207100591715967</v>
      </c>
    </row>
    <row r="7830" spans="52:52" x14ac:dyDescent="0.25">
      <c r="AZ7830" s="9">
        <v>3.9053254437869818</v>
      </c>
    </row>
    <row r="7831" spans="52:52" x14ac:dyDescent="0.25">
      <c r="AZ7831" s="9">
        <v>4.2366863905325438</v>
      </c>
    </row>
    <row r="7832" spans="52:52" x14ac:dyDescent="0.25">
      <c r="AZ7832" s="9">
        <v>3.8343195266272181</v>
      </c>
    </row>
    <row r="7833" spans="52:52" x14ac:dyDescent="0.25">
      <c r="AZ7833" s="9">
        <v>5.0887573964497044</v>
      </c>
    </row>
    <row r="7834" spans="52:52" x14ac:dyDescent="0.25">
      <c r="AZ7834" s="9">
        <v>3.5739644970414197</v>
      </c>
    </row>
    <row r="7835" spans="52:52" x14ac:dyDescent="0.25">
      <c r="AZ7835" s="9">
        <v>3.2899408284023663</v>
      </c>
    </row>
    <row r="7836" spans="52:52" x14ac:dyDescent="0.25">
      <c r="AZ7836" s="9">
        <v>4.165680473372781</v>
      </c>
    </row>
    <row r="7837" spans="52:52" x14ac:dyDescent="0.25">
      <c r="AZ7837" s="9">
        <v>2.556213017751479</v>
      </c>
    </row>
    <row r="7838" spans="52:52" x14ac:dyDescent="0.25">
      <c r="AZ7838" s="9">
        <v>0.18934911242603542</v>
      </c>
    </row>
    <row r="7839" spans="52:52" x14ac:dyDescent="0.25">
      <c r="AZ7839" s="9">
        <v>4.4733727810650885</v>
      </c>
    </row>
    <row r="7840" spans="52:52" x14ac:dyDescent="0.25">
      <c r="AZ7840" s="9">
        <v>1.6804733727810648</v>
      </c>
    </row>
    <row r="7841" spans="52:52" x14ac:dyDescent="0.25">
      <c r="AZ7841" s="9">
        <v>4.5207100591715967</v>
      </c>
    </row>
    <row r="7842" spans="52:52" x14ac:dyDescent="0.25">
      <c r="AZ7842" s="9">
        <v>3.9053254437869818</v>
      </c>
    </row>
    <row r="7843" spans="52:52" x14ac:dyDescent="0.25">
      <c r="AZ7843" s="9">
        <v>4.2366863905325438</v>
      </c>
    </row>
    <row r="7844" spans="52:52" x14ac:dyDescent="0.25">
      <c r="AZ7844" s="9">
        <v>3.8343195266272181</v>
      </c>
    </row>
    <row r="7845" spans="52:52" x14ac:dyDescent="0.25">
      <c r="AZ7845" s="9">
        <v>5.0887573964497044</v>
      </c>
    </row>
    <row r="7846" spans="52:52" x14ac:dyDescent="0.25">
      <c r="AZ7846" s="9">
        <v>3.5739644970414197</v>
      </c>
    </row>
    <row r="7847" spans="52:52" x14ac:dyDescent="0.25">
      <c r="AZ7847" s="9">
        <v>3.2899408284023663</v>
      </c>
    </row>
    <row r="7848" spans="52:52" x14ac:dyDescent="0.25">
      <c r="AZ7848" s="9">
        <v>4.165680473372781</v>
      </c>
    </row>
    <row r="7849" spans="52:52" x14ac:dyDescent="0.25">
      <c r="AZ7849" s="9">
        <v>2.556213017751479</v>
      </c>
    </row>
    <row r="7850" spans="52:52" x14ac:dyDescent="0.25">
      <c r="AZ7850" s="9">
        <v>0.18934911242603542</v>
      </c>
    </row>
    <row r="7851" spans="52:52" x14ac:dyDescent="0.25">
      <c r="AZ7851" s="9">
        <v>4.4733727810650885</v>
      </c>
    </row>
    <row r="7852" spans="52:52" x14ac:dyDescent="0.25">
      <c r="AZ7852" s="9">
        <v>1.6804733727810648</v>
      </c>
    </row>
    <row r="7853" spans="52:52" x14ac:dyDescent="0.25">
      <c r="AZ7853" s="9">
        <v>4.5207100591715967</v>
      </c>
    </row>
    <row r="7854" spans="52:52" x14ac:dyDescent="0.25">
      <c r="AZ7854" s="9">
        <v>3.9053254437869818</v>
      </c>
    </row>
    <row r="7855" spans="52:52" x14ac:dyDescent="0.25">
      <c r="AZ7855" s="9">
        <v>4.2366863905325438</v>
      </c>
    </row>
    <row r="7856" spans="52:52" x14ac:dyDescent="0.25">
      <c r="AZ7856" s="9">
        <v>3.8343195266272181</v>
      </c>
    </row>
    <row r="7857" spans="52:52" x14ac:dyDescent="0.25">
      <c r="AZ7857" s="9">
        <v>5.0887573964497044</v>
      </c>
    </row>
    <row r="7858" spans="52:52" x14ac:dyDescent="0.25">
      <c r="AZ7858" s="9">
        <v>3.5739644970414197</v>
      </c>
    </row>
    <row r="7859" spans="52:52" x14ac:dyDescent="0.25">
      <c r="AZ7859" s="9">
        <v>3.2899408284023663</v>
      </c>
    </row>
    <row r="7860" spans="52:52" x14ac:dyDescent="0.25">
      <c r="AZ7860" s="9">
        <v>4.165680473372781</v>
      </c>
    </row>
    <row r="7861" spans="52:52" x14ac:dyDescent="0.25">
      <c r="AZ7861" s="9">
        <v>2.556213017751479</v>
      </c>
    </row>
    <row r="7862" spans="52:52" x14ac:dyDescent="0.25">
      <c r="AZ7862" s="9">
        <v>0.18934911242603542</v>
      </c>
    </row>
    <row r="7863" spans="52:52" x14ac:dyDescent="0.25">
      <c r="AZ7863" s="9">
        <v>4.4733727810650885</v>
      </c>
    </row>
    <row r="7864" spans="52:52" x14ac:dyDescent="0.25">
      <c r="AZ7864" s="9">
        <v>1.6804733727810648</v>
      </c>
    </row>
    <row r="7865" spans="52:52" x14ac:dyDescent="0.25">
      <c r="AZ7865" s="9">
        <v>4.5207100591715967</v>
      </c>
    </row>
    <row r="7866" spans="52:52" x14ac:dyDescent="0.25">
      <c r="AZ7866" s="9">
        <v>3.9053254437869818</v>
      </c>
    </row>
    <row r="7867" spans="52:52" x14ac:dyDescent="0.25">
      <c r="AZ7867" s="9">
        <v>4.2366863905325438</v>
      </c>
    </row>
    <row r="7868" spans="52:52" x14ac:dyDescent="0.25">
      <c r="AZ7868" s="9">
        <v>3.8343195266272181</v>
      </c>
    </row>
    <row r="7869" spans="52:52" x14ac:dyDescent="0.25">
      <c r="AZ7869" s="9">
        <v>5.0887573964497044</v>
      </c>
    </row>
    <row r="7870" spans="52:52" x14ac:dyDescent="0.25">
      <c r="AZ7870" s="9">
        <v>3.5739644970414197</v>
      </c>
    </row>
    <row r="7871" spans="52:52" x14ac:dyDescent="0.25">
      <c r="AZ7871" s="9">
        <v>3.2899408284023663</v>
      </c>
    </row>
    <row r="7872" spans="52:52" x14ac:dyDescent="0.25">
      <c r="AZ7872" s="9">
        <v>4.165680473372781</v>
      </c>
    </row>
    <row r="7873" spans="52:52" x14ac:dyDescent="0.25">
      <c r="AZ7873" s="9">
        <v>2.556213017751479</v>
      </c>
    </row>
    <row r="7874" spans="52:52" x14ac:dyDescent="0.25">
      <c r="AZ7874" s="9">
        <v>0.18934911242603542</v>
      </c>
    </row>
    <row r="7875" spans="52:52" x14ac:dyDescent="0.25">
      <c r="AZ7875" s="9">
        <v>4.4733727810650885</v>
      </c>
    </row>
    <row r="7876" spans="52:52" x14ac:dyDescent="0.25">
      <c r="AZ7876" s="9">
        <v>1.6804733727810648</v>
      </c>
    </row>
    <row r="7877" spans="52:52" x14ac:dyDescent="0.25">
      <c r="AZ7877" s="9">
        <v>4.5207100591715967</v>
      </c>
    </row>
    <row r="7878" spans="52:52" x14ac:dyDescent="0.25">
      <c r="AZ7878" s="9">
        <v>3.9053254437869818</v>
      </c>
    </row>
    <row r="7879" spans="52:52" x14ac:dyDescent="0.25">
      <c r="AZ7879" s="9">
        <v>4.2366863905325438</v>
      </c>
    </row>
    <row r="7880" spans="52:52" x14ac:dyDescent="0.25">
      <c r="AZ7880" s="9">
        <v>3.8343195266272181</v>
      </c>
    </row>
    <row r="7881" spans="52:52" x14ac:dyDescent="0.25">
      <c r="AZ7881" s="9">
        <v>5.0887573964497044</v>
      </c>
    </row>
    <row r="7882" spans="52:52" x14ac:dyDescent="0.25">
      <c r="AZ7882" s="9">
        <v>3.5739644970414197</v>
      </c>
    </row>
    <row r="7883" spans="52:52" x14ac:dyDescent="0.25">
      <c r="AZ7883" s="9">
        <v>3.2899408284023663</v>
      </c>
    </row>
    <row r="7884" spans="52:52" x14ac:dyDescent="0.25">
      <c r="AZ7884" s="9">
        <v>4.165680473372781</v>
      </c>
    </row>
    <row r="7885" spans="52:52" x14ac:dyDescent="0.25">
      <c r="AZ7885" s="9">
        <v>2.556213017751479</v>
      </c>
    </row>
    <row r="7886" spans="52:52" x14ac:dyDescent="0.25">
      <c r="AZ7886" s="9">
        <v>0.18934911242603542</v>
      </c>
    </row>
    <row r="7887" spans="52:52" x14ac:dyDescent="0.25">
      <c r="AZ7887" s="9">
        <v>4.4733727810650885</v>
      </c>
    </row>
    <row r="7888" spans="52:52" x14ac:dyDescent="0.25">
      <c r="AZ7888" s="9">
        <v>1.6804733727810648</v>
      </c>
    </row>
    <row r="7889" spans="52:52" x14ac:dyDescent="0.25">
      <c r="AZ7889" s="9">
        <v>4.5207100591715967</v>
      </c>
    </row>
    <row r="7890" spans="52:52" x14ac:dyDescent="0.25">
      <c r="AZ7890" s="9">
        <v>3.9053254437869818</v>
      </c>
    </row>
    <row r="7891" spans="52:52" x14ac:dyDescent="0.25">
      <c r="AZ7891" s="9">
        <v>4.2366863905325438</v>
      </c>
    </row>
    <row r="7892" spans="52:52" x14ac:dyDescent="0.25">
      <c r="AZ7892" s="9">
        <v>3.8343195266272181</v>
      </c>
    </row>
    <row r="7893" spans="52:52" x14ac:dyDescent="0.25">
      <c r="AZ7893" s="9">
        <v>5.0887573964497044</v>
      </c>
    </row>
    <row r="7894" spans="52:52" x14ac:dyDescent="0.25">
      <c r="AZ7894" s="9">
        <v>3.5739644970414197</v>
      </c>
    </row>
    <row r="7895" spans="52:52" x14ac:dyDescent="0.25">
      <c r="AZ7895" s="9">
        <v>3.2899408284023663</v>
      </c>
    </row>
    <row r="7896" spans="52:52" x14ac:dyDescent="0.25">
      <c r="AZ7896" s="9">
        <v>4.165680473372781</v>
      </c>
    </row>
    <row r="7897" spans="52:52" x14ac:dyDescent="0.25">
      <c r="AZ7897" s="9">
        <v>2.556213017751479</v>
      </c>
    </row>
    <row r="7898" spans="52:52" x14ac:dyDescent="0.25">
      <c r="AZ7898" s="9">
        <v>0.18934911242603542</v>
      </c>
    </row>
    <row r="7899" spans="52:52" x14ac:dyDescent="0.25">
      <c r="AZ7899" s="9">
        <v>4.4733727810650885</v>
      </c>
    </row>
    <row r="7900" spans="52:52" x14ac:dyDescent="0.25">
      <c r="AZ7900" s="9">
        <v>1.6804733727810648</v>
      </c>
    </row>
    <row r="7901" spans="52:52" x14ac:dyDescent="0.25">
      <c r="AZ7901" s="9">
        <v>4.5207100591715967</v>
      </c>
    </row>
    <row r="7902" spans="52:52" x14ac:dyDescent="0.25">
      <c r="AZ7902" s="9">
        <v>3.9053254437869818</v>
      </c>
    </row>
    <row r="7903" spans="52:52" x14ac:dyDescent="0.25">
      <c r="AZ7903" s="9">
        <v>4.2366863905325438</v>
      </c>
    </row>
    <row r="7904" spans="52:52" x14ac:dyDescent="0.25">
      <c r="AZ7904" s="9">
        <v>3.8343195266272181</v>
      </c>
    </row>
    <row r="7905" spans="52:52" x14ac:dyDescent="0.25">
      <c r="AZ7905" s="9">
        <v>5.0887573964497044</v>
      </c>
    </row>
    <row r="7906" spans="52:52" x14ac:dyDescent="0.25">
      <c r="AZ7906" s="9">
        <v>3.5739644970414197</v>
      </c>
    </row>
    <row r="7907" spans="52:52" x14ac:dyDescent="0.25">
      <c r="AZ7907" s="9">
        <v>3.2899408284023663</v>
      </c>
    </row>
    <row r="7908" spans="52:52" x14ac:dyDescent="0.25">
      <c r="AZ7908" s="9">
        <v>4.165680473372781</v>
      </c>
    </row>
    <row r="7909" spans="52:52" x14ac:dyDescent="0.25">
      <c r="AZ7909" s="9">
        <v>2.556213017751479</v>
      </c>
    </row>
    <row r="7910" spans="52:52" x14ac:dyDescent="0.25">
      <c r="AZ7910" s="9">
        <v>0.18934911242603542</v>
      </c>
    </row>
    <row r="7911" spans="52:52" x14ac:dyDescent="0.25">
      <c r="AZ7911" s="9">
        <v>4.4733727810650885</v>
      </c>
    </row>
    <row r="7912" spans="52:52" x14ac:dyDescent="0.25">
      <c r="AZ7912" s="9">
        <v>1.6804733727810648</v>
      </c>
    </row>
    <row r="7913" spans="52:52" x14ac:dyDescent="0.25">
      <c r="AZ7913" s="9">
        <v>4.5207100591715967</v>
      </c>
    </row>
    <row r="7914" spans="52:52" x14ac:dyDescent="0.25">
      <c r="AZ7914" s="9">
        <v>3.9053254437869818</v>
      </c>
    </row>
    <row r="7915" spans="52:52" x14ac:dyDescent="0.25">
      <c r="AZ7915" s="9">
        <v>4.2366863905325438</v>
      </c>
    </row>
    <row r="7916" spans="52:52" x14ac:dyDescent="0.25">
      <c r="AZ7916" s="9">
        <v>3.8343195266272181</v>
      </c>
    </row>
    <row r="7917" spans="52:52" x14ac:dyDescent="0.25">
      <c r="AZ7917" s="9">
        <v>5.0887573964497044</v>
      </c>
    </row>
    <row r="7918" spans="52:52" x14ac:dyDescent="0.25">
      <c r="AZ7918" s="9">
        <v>3.5739644970414197</v>
      </c>
    </row>
    <row r="7919" spans="52:52" x14ac:dyDescent="0.25">
      <c r="AZ7919" s="9">
        <v>3.2899408284023663</v>
      </c>
    </row>
    <row r="7920" spans="52:52" x14ac:dyDescent="0.25">
      <c r="AZ7920" s="9">
        <v>4.165680473372781</v>
      </c>
    </row>
    <row r="7921" spans="52:52" x14ac:dyDescent="0.25">
      <c r="AZ7921" s="9">
        <v>2.556213017751479</v>
      </c>
    </row>
    <row r="7922" spans="52:52" x14ac:dyDescent="0.25">
      <c r="AZ7922" s="9">
        <v>0.18934911242603542</v>
      </c>
    </row>
    <row r="7923" spans="52:52" x14ac:dyDescent="0.25">
      <c r="AZ7923" s="9">
        <v>4.4733727810650885</v>
      </c>
    </row>
    <row r="7924" spans="52:52" x14ac:dyDescent="0.25">
      <c r="AZ7924" s="9">
        <v>1.6804733727810648</v>
      </c>
    </row>
    <row r="7925" spans="52:52" x14ac:dyDescent="0.25">
      <c r="AZ7925" s="9">
        <v>4.5207100591715967</v>
      </c>
    </row>
    <row r="7926" spans="52:52" x14ac:dyDescent="0.25">
      <c r="AZ7926" s="9">
        <v>3.9053254437869818</v>
      </c>
    </row>
    <row r="7927" spans="52:52" x14ac:dyDescent="0.25">
      <c r="AZ7927" s="9">
        <v>4.2366863905325438</v>
      </c>
    </row>
    <row r="7928" spans="52:52" x14ac:dyDescent="0.25">
      <c r="AZ7928" s="9">
        <v>3.8343195266272181</v>
      </c>
    </row>
    <row r="7929" spans="52:52" x14ac:dyDescent="0.25">
      <c r="AZ7929" s="9">
        <v>5.0887573964497044</v>
      </c>
    </row>
    <row r="7930" spans="52:52" x14ac:dyDescent="0.25">
      <c r="AZ7930" s="9">
        <v>3.5739644970414197</v>
      </c>
    </row>
    <row r="7931" spans="52:52" x14ac:dyDescent="0.25">
      <c r="AZ7931" s="9">
        <v>3.2899408284023663</v>
      </c>
    </row>
    <row r="7932" spans="52:52" x14ac:dyDescent="0.25">
      <c r="AZ7932" s="9">
        <v>4.165680473372781</v>
      </c>
    </row>
    <row r="7933" spans="52:52" x14ac:dyDescent="0.25">
      <c r="AZ7933" s="9">
        <v>2.556213017751479</v>
      </c>
    </row>
    <row r="7934" spans="52:52" x14ac:dyDescent="0.25">
      <c r="AZ7934" s="9">
        <v>0.18934911242603542</v>
      </c>
    </row>
    <row r="7935" spans="52:52" x14ac:dyDescent="0.25">
      <c r="AZ7935" s="9">
        <v>4.4733727810650885</v>
      </c>
    </row>
    <row r="7936" spans="52:52" x14ac:dyDescent="0.25">
      <c r="AZ7936" s="9">
        <v>1.6804733727810648</v>
      </c>
    </row>
    <row r="7937" spans="52:52" x14ac:dyDescent="0.25">
      <c r="AZ7937" s="9">
        <v>4.5207100591715967</v>
      </c>
    </row>
    <row r="7938" spans="52:52" x14ac:dyDescent="0.25">
      <c r="AZ7938" s="9">
        <v>3.9053254437869818</v>
      </c>
    </row>
    <row r="7939" spans="52:52" x14ac:dyDescent="0.25">
      <c r="AZ7939" s="9">
        <v>4.2366863905325438</v>
      </c>
    </row>
    <row r="7940" spans="52:52" x14ac:dyDescent="0.25">
      <c r="AZ7940" s="9">
        <v>3.8343195266272181</v>
      </c>
    </row>
    <row r="7941" spans="52:52" x14ac:dyDescent="0.25">
      <c r="AZ7941" s="9">
        <v>5.0887573964497044</v>
      </c>
    </row>
    <row r="7942" spans="52:52" x14ac:dyDescent="0.25">
      <c r="AZ7942" s="9">
        <v>3.5739644970414197</v>
      </c>
    </row>
    <row r="7943" spans="52:52" x14ac:dyDescent="0.25">
      <c r="AZ7943" s="9">
        <v>3.2899408284023663</v>
      </c>
    </row>
    <row r="7944" spans="52:52" x14ac:dyDescent="0.25">
      <c r="AZ7944" s="9">
        <v>4.165680473372781</v>
      </c>
    </row>
    <row r="7945" spans="52:52" x14ac:dyDescent="0.25">
      <c r="AZ7945" s="9">
        <v>2.556213017751479</v>
      </c>
    </row>
    <row r="7946" spans="52:52" x14ac:dyDescent="0.25">
      <c r="AZ7946" s="9">
        <v>0.18934911242603542</v>
      </c>
    </row>
    <row r="7947" spans="52:52" x14ac:dyDescent="0.25">
      <c r="AZ7947" s="9">
        <v>4.4733727810650885</v>
      </c>
    </row>
    <row r="7948" spans="52:52" x14ac:dyDescent="0.25">
      <c r="AZ7948" s="9">
        <v>1.6804733727810648</v>
      </c>
    </row>
    <row r="7949" spans="52:52" x14ac:dyDescent="0.25">
      <c r="AZ7949" s="9">
        <v>4.5207100591715967</v>
      </c>
    </row>
    <row r="7950" spans="52:52" x14ac:dyDescent="0.25">
      <c r="AZ7950" s="9">
        <v>3.9053254437869818</v>
      </c>
    </row>
    <row r="7951" spans="52:52" x14ac:dyDescent="0.25">
      <c r="AZ7951" s="9">
        <v>4.2366863905325438</v>
      </c>
    </row>
    <row r="7952" spans="52:52" x14ac:dyDescent="0.25">
      <c r="AZ7952" s="9">
        <v>3.8343195266272181</v>
      </c>
    </row>
    <row r="7953" spans="52:52" x14ac:dyDescent="0.25">
      <c r="AZ7953" s="9">
        <v>5.0887573964497044</v>
      </c>
    </row>
    <row r="7954" spans="52:52" x14ac:dyDescent="0.25">
      <c r="AZ7954" s="9">
        <v>3.5739644970414197</v>
      </c>
    </row>
    <row r="7955" spans="52:52" x14ac:dyDescent="0.25">
      <c r="AZ7955" s="9">
        <v>3.2899408284023663</v>
      </c>
    </row>
    <row r="7956" spans="52:52" x14ac:dyDescent="0.25">
      <c r="AZ7956" s="9">
        <v>4.165680473372781</v>
      </c>
    </row>
    <row r="7957" spans="52:52" x14ac:dyDescent="0.25">
      <c r="AZ7957" s="9">
        <v>2.556213017751479</v>
      </c>
    </row>
    <row r="7958" spans="52:52" x14ac:dyDescent="0.25">
      <c r="AZ7958" s="9">
        <v>0.18934911242603542</v>
      </c>
    </row>
    <row r="7959" spans="52:52" x14ac:dyDescent="0.25">
      <c r="AZ7959" s="9">
        <v>4.4733727810650885</v>
      </c>
    </row>
    <row r="7960" spans="52:52" x14ac:dyDescent="0.25">
      <c r="AZ7960" s="9">
        <v>1.6804733727810648</v>
      </c>
    </row>
    <row r="7961" spans="52:52" x14ac:dyDescent="0.25">
      <c r="AZ7961" s="9">
        <v>4.5207100591715967</v>
      </c>
    </row>
    <row r="7962" spans="52:52" x14ac:dyDescent="0.25">
      <c r="AZ7962" s="9">
        <v>3.9053254437869818</v>
      </c>
    </row>
    <row r="7963" spans="52:52" x14ac:dyDescent="0.25">
      <c r="AZ7963" s="9">
        <v>4.2366863905325438</v>
      </c>
    </row>
    <row r="7964" spans="52:52" x14ac:dyDescent="0.25">
      <c r="AZ7964" s="9">
        <v>3.8343195266272181</v>
      </c>
    </row>
    <row r="7965" spans="52:52" x14ac:dyDescent="0.25">
      <c r="AZ7965" s="9">
        <v>5.0887573964497044</v>
      </c>
    </row>
    <row r="7966" spans="52:52" x14ac:dyDescent="0.25">
      <c r="AZ7966" s="9">
        <v>3.5739644970414197</v>
      </c>
    </row>
    <row r="7967" spans="52:52" x14ac:dyDescent="0.25">
      <c r="AZ7967" s="9">
        <v>3.2899408284023663</v>
      </c>
    </row>
    <row r="7968" spans="52:52" x14ac:dyDescent="0.25">
      <c r="AZ7968" s="9">
        <v>4.165680473372781</v>
      </c>
    </row>
    <row r="7969" spans="52:52" x14ac:dyDescent="0.25">
      <c r="AZ7969" s="9">
        <v>2.556213017751479</v>
      </c>
    </row>
    <row r="7970" spans="52:52" x14ac:dyDescent="0.25">
      <c r="AZ7970" s="9">
        <v>0.18934911242603542</v>
      </c>
    </row>
    <row r="7971" spans="52:52" x14ac:dyDescent="0.25">
      <c r="AZ7971" s="9">
        <v>4.4733727810650885</v>
      </c>
    </row>
    <row r="7972" spans="52:52" x14ac:dyDescent="0.25">
      <c r="AZ7972" s="9">
        <v>1.6804733727810648</v>
      </c>
    </row>
    <row r="7973" spans="52:52" x14ac:dyDescent="0.25">
      <c r="AZ7973" s="9">
        <v>4.5207100591715967</v>
      </c>
    </row>
    <row r="7974" spans="52:52" x14ac:dyDescent="0.25">
      <c r="AZ7974" s="9">
        <v>3.9053254437869818</v>
      </c>
    </row>
    <row r="7975" spans="52:52" x14ac:dyDescent="0.25">
      <c r="AZ7975" s="9">
        <v>4.2366863905325438</v>
      </c>
    </row>
    <row r="7976" spans="52:52" x14ac:dyDescent="0.25">
      <c r="AZ7976" s="9">
        <v>3.8343195266272181</v>
      </c>
    </row>
    <row r="7977" spans="52:52" x14ac:dyDescent="0.25">
      <c r="AZ7977" s="9">
        <v>5.0887573964497044</v>
      </c>
    </row>
    <row r="7978" spans="52:52" x14ac:dyDescent="0.25">
      <c r="AZ7978" s="9">
        <v>3.5739644970414197</v>
      </c>
    </row>
    <row r="7979" spans="52:52" x14ac:dyDescent="0.25">
      <c r="AZ7979" s="9">
        <v>3.2899408284023663</v>
      </c>
    </row>
    <row r="7980" spans="52:52" x14ac:dyDescent="0.25">
      <c r="AZ7980" s="9">
        <v>4.165680473372781</v>
      </c>
    </row>
    <row r="7981" spans="52:52" x14ac:dyDescent="0.25">
      <c r="AZ7981" s="9">
        <v>2.556213017751479</v>
      </c>
    </row>
    <row r="7982" spans="52:52" x14ac:dyDescent="0.25">
      <c r="AZ7982" s="9">
        <v>0.18934911242603542</v>
      </c>
    </row>
    <row r="7983" spans="52:52" x14ac:dyDescent="0.25">
      <c r="AZ7983" s="9">
        <v>4.4733727810650885</v>
      </c>
    </row>
    <row r="7984" spans="52:52" x14ac:dyDescent="0.25">
      <c r="AZ7984" s="9">
        <v>1.6804733727810648</v>
      </c>
    </row>
    <row r="7985" spans="52:52" x14ac:dyDescent="0.25">
      <c r="AZ7985" s="9">
        <v>4.5207100591715967</v>
      </c>
    </row>
    <row r="7986" spans="52:52" x14ac:dyDescent="0.25">
      <c r="AZ7986" s="9">
        <v>3.9053254437869818</v>
      </c>
    </row>
    <row r="7987" spans="52:52" x14ac:dyDescent="0.25">
      <c r="AZ7987" s="9">
        <v>4.2366863905325438</v>
      </c>
    </row>
    <row r="7988" spans="52:52" x14ac:dyDescent="0.25">
      <c r="AZ7988" s="9">
        <v>3.8343195266272181</v>
      </c>
    </row>
    <row r="7989" spans="52:52" x14ac:dyDescent="0.25">
      <c r="AZ7989" s="9">
        <v>5.0887573964497044</v>
      </c>
    </row>
    <row r="7990" spans="52:52" x14ac:dyDescent="0.25">
      <c r="AZ7990" s="9">
        <v>3.5739644970414197</v>
      </c>
    </row>
    <row r="7991" spans="52:52" x14ac:dyDescent="0.25">
      <c r="AZ7991" s="9">
        <v>3.2899408284023663</v>
      </c>
    </row>
    <row r="7992" spans="52:52" x14ac:dyDescent="0.25">
      <c r="AZ7992" s="9">
        <v>4.165680473372781</v>
      </c>
    </row>
    <row r="7993" spans="52:52" x14ac:dyDescent="0.25">
      <c r="AZ7993" s="9">
        <v>2.556213017751479</v>
      </c>
    </row>
    <row r="7994" spans="52:52" x14ac:dyDescent="0.25">
      <c r="AZ7994" s="9">
        <v>0.18934911242603542</v>
      </c>
    </row>
    <row r="7995" spans="52:52" x14ac:dyDescent="0.25">
      <c r="AZ7995" s="9">
        <v>4.4733727810650885</v>
      </c>
    </row>
    <row r="7996" spans="52:52" x14ac:dyDescent="0.25">
      <c r="AZ7996" s="9">
        <v>1.6804733727810648</v>
      </c>
    </row>
    <row r="7997" spans="52:52" x14ac:dyDescent="0.25">
      <c r="AZ7997" s="9">
        <v>4.5207100591715967</v>
      </c>
    </row>
    <row r="7998" spans="52:52" x14ac:dyDescent="0.25">
      <c r="AZ7998" s="9">
        <v>3.9053254437869818</v>
      </c>
    </row>
    <row r="7999" spans="52:52" x14ac:dyDescent="0.25">
      <c r="AZ7999" s="9">
        <v>4.2366863905325438</v>
      </c>
    </row>
    <row r="8000" spans="52:52" x14ac:dyDescent="0.25">
      <c r="AZ8000" s="9">
        <v>3.8343195266272181</v>
      </c>
    </row>
    <row r="8001" spans="52:52" x14ac:dyDescent="0.25">
      <c r="AZ8001" s="9">
        <v>5.0887573964497044</v>
      </c>
    </row>
    <row r="8002" spans="52:52" x14ac:dyDescent="0.25">
      <c r="AZ8002" s="9">
        <v>3.5739644970414197</v>
      </c>
    </row>
    <row r="8003" spans="52:52" x14ac:dyDescent="0.25">
      <c r="AZ8003" s="9">
        <v>3.2899408284023663</v>
      </c>
    </row>
    <row r="8004" spans="52:52" x14ac:dyDescent="0.25">
      <c r="AZ8004" s="9">
        <v>4.165680473372781</v>
      </c>
    </row>
    <row r="8005" spans="52:52" x14ac:dyDescent="0.25">
      <c r="AZ8005" s="9">
        <v>2.556213017751479</v>
      </c>
    </row>
    <row r="8006" spans="52:52" x14ac:dyDescent="0.25">
      <c r="AZ8006" s="9">
        <v>0.18934911242603542</v>
      </c>
    </row>
    <row r="8007" spans="52:52" x14ac:dyDescent="0.25">
      <c r="AZ8007" s="9">
        <v>4.4733727810650885</v>
      </c>
    </row>
    <row r="8008" spans="52:52" x14ac:dyDescent="0.25">
      <c r="AZ8008" s="9">
        <v>1.6804733727810648</v>
      </c>
    </row>
    <row r="8009" spans="52:52" x14ac:dyDescent="0.25">
      <c r="AZ8009" s="9">
        <v>4.5207100591715967</v>
      </c>
    </row>
    <row r="8010" spans="52:52" x14ac:dyDescent="0.25">
      <c r="AZ8010" s="9">
        <v>3.9053254437869818</v>
      </c>
    </row>
    <row r="8011" spans="52:52" x14ac:dyDescent="0.25">
      <c r="AZ8011" s="9">
        <v>4.2366863905325438</v>
      </c>
    </row>
    <row r="8012" spans="52:52" x14ac:dyDescent="0.25">
      <c r="AZ8012" s="9">
        <v>3.8343195266272181</v>
      </c>
    </row>
    <row r="8013" spans="52:52" x14ac:dyDescent="0.25">
      <c r="AZ8013" s="9">
        <v>5.0887573964497044</v>
      </c>
    </row>
    <row r="8014" spans="52:52" x14ac:dyDescent="0.25">
      <c r="AZ8014" s="9">
        <v>3.5739644970414197</v>
      </c>
    </row>
    <row r="8015" spans="52:52" x14ac:dyDescent="0.25">
      <c r="AZ8015" s="9">
        <v>3.2899408284023663</v>
      </c>
    </row>
    <row r="8016" spans="52:52" x14ac:dyDescent="0.25">
      <c r="AZ8016" s="9">
        <v>4.165680473372781</v>
      </c>
    </row>
    <row r="8017" spans="52:52" x14ac:dyDescent="0.25">
      <c r="AZ8017" s="9">
        <v>2.556213017751479</v>
      </c>
    </row>
    <row r="8018" spans="52:52" x14ac:dyDescent="0.25">
      <c r="AZ8018" s="9">
        <v>0.18934911242603542</v>
      </c>
    </row>
    <row r="8019" spans="52:52" x14ac:dyDescent="0.25">
      <c r="AZ8019" s="9">
        <v>4.4733727810650885</v>
      </c>
    </row>
    <row r="8020" spans="52:52" x14ac:dyDescent="0.25">
      <c r="AZ8020" s="9">
        <v>1.6804733727810648</v>
      </c>
    </row>
    <row r="8021" spans="52:52" x14ac:dyDescent="0.25">
      <c r="AZ8021" s="9">
        <v>4.5207100591715967</v>
      </c>
    </row>
    <row r="8022" spans="52:52" x14ac:dyDescent="0.25">
      <c r="AZ8022" s="9">
        <v>3.9053254437869818</v>
      </c>
    </row>
    <row r="8023" spans="52:52" x14ac:dyDescent="0.25">
      <c r="AZ8023" s="9">
        <v>4.2366863905325438</v>
      </c>
    </row>
    <row r="8024" spans="52:52" x14ac:dyDescent="0.25">
      <c r="AZ8024" s="9">
        <v>3.8343195266272181</v>
      </c>
    </row>
    <row r="8025" spans="52:52" x14ac:dyDescent="0.25">
      <c r="AZ8025" s="9">
        <v>5.0887573964497044</v>
      </c>
    </row>
    <row r="8026" spans="52:52" x14ac:dyDescent="0.25">
      <c r="AZ8026" s="9">
        <v>3.5739644970414197</v>
      </c>
    </row>
    <row r="8027" spans="52:52" x14ac:dyDescent="0.25">
      <c r="AZ8027" s="9">
        <v>3.2899408284023663</v>
      </c>
    </row>
    <row r="8028" spans="52:52" x14ac:dyDescent="0.25">
      <c r="AZ8028" s="9">
        <v>4.165680473372781</v>
      </c>
    </row>
    <row r="8029" spans="52:52" x14ac:dyDescent="0.25">
      <c r="AZ8029" s="9">
        <v>2.556213017751479</v>
      </c>
    </row>
    <row r="8030" spans="52:52" x14ac:dyDescent="0.25">
      <c r="AZ8030" s="9">
        <v>0.18934911242603542</v>
      </c>
    </row>
    <row r="8031" spans="52:52" x14ac:dyDescent="0.25">
      <c r="AZ8031" s="9">
        <v>4.4733727810650885</v>
      </c>
    </row>
    <row r="8032" spans="52:52" x14ac:dyDescent="0.25">
      <c r="AZ8032" s="9">
        <v>1.6804733727810648</v>
      </c>
    </row>
    <row r="8033" spans="52:52" x14ac:dyDescent="0.25">
      <c r="AZ8033" s="9">
        <v>4.5207100591715967</v>
      </c>
    </row>
    <row r="8034" spans="52:52" x14ac:dyDescent="0.25">
      <c r="AZ8034" s="9">
        <v>3.9053254437869818</v>
      </c>
    </row>
    <row r="8035" spans="52:52" x14ac:dyDescent="0.25">
      <c r="AZ8035" s="9">
        <v>4.2366863905325438</v>
      </c>
    </row>
    <row r="8036" spans="52:52" x14ac:dyDescent="0.25">
      <c r="AZ8036" s="9">
        <v>3.8343195266272181</v>
      </c>
    </row>
    <row r="8037" spans="52:52" x14ac:dyDescent="0.25">
      <c r="AZ8037" s="9">
        <v>5.0887573964497044</v>
      </c>
    </row>
    <row r="8038" spans="52:52" x14ac:dyDescent="0.25">
      <c r="AZ8038" s="9">
        <v>3.5739644970414197</v>
      </c>
    </row>
    <row r="8039" spans="52:52" x14ac:dyDescent="0.25">
      <c r="AZ8039" s="9">
        <v>3.2899408284023663</v>
      </c>
    </row>
    <row r="8040" spans="52:52" x14ac:dyDescent="0.25">
      <c r="AZ8040" s="9">
        <v>4.165680473372781</v>
      </c>
    </row>
    <row r="8041" spans="52:52" x14ac:dyDescent="0.25">
      <c r="AZ8041" s="9">
        <v>2.556213017751479</v>
      </c>
    </row>
    <row r="8042" spans="52:52" x14ac:dyDescent="0.25">
      <c r="AZ8042" s="9">
        <v>0.18934911242603542</v>
      </c>
    </row>
    <row r="8043" spans="52:52" x14ac:dyDescent="0.25">
      <c r="AZ8043" s="9">
        <v>4.4733727810650885</v>
      </c>
    </row>
    <row r="8044" spans="52:52" x14ac:dyDescent="0.25">
      <c r="AZ8044" s="9">
        <v>1.6804733727810648</v>
      </c>
    </row>
    <row r="8045" spans="52:52" x14ac:dyDescent="0.25">
      <c r="AZ8045" s="9">
        <v>4.5207100591715967</v>
      </c>
    </row>
    <row r="8046" spans="52:52" x14ac:dyDescent="0.25">
      <c r="AZ8046" s="9">
        <v>3.9053254437869818</v>
      </c>
    </row>
    <row r="8047" spans="52:52" x14ac:dyDescent="0.25">
      <c r="AZ8047" s="9">
        <v>4.2366863905325438</v>
      </c>
    </row>
    <row r="8048" spans="52:52" x14ac:dyDescent="0.25">
      <c r="AZ8048" s="9">
        <v>3.8343195266272181</v>
      </c>
    </row>
    <row r="8049" spans="52:52" x14ac:dyDescent="0.25">
      <c r="AZ8049" s="9">
        <v>5.0887573964497044</v>
      </c>
    </row>
    <row r="8050" spans="52:52" x14ac:dyDescent="0.25">
      <c r="AZ8050" s="9">
        <v>3.5739644970414197</v>
      </c>
    </row>
    <row r="8051" spans="52:52" x14ac:dyDescent="0.25">
      <c r="AZ8051" s="9">
        <v>3.2899408284023663</v>
      </c>
    </row>
    <row r="8052" spans="52:52" x14ac:dyDescent="0.25">
      <c r="AZ8052" s="9">
        <v>4.165680473372781</v>
      </c>
    </row>
    <row r="8053" spans="52:52" x14ac:dyDescent="0.25">
      <c r="AZ8053" s="9">
        <v>2.556213017751479</v>
      </c>
    </row>
    <row r="8054" spans="52:52" x14ac:dyDescent="0.25">
      <c r="AZ8054" s="9">
        <v>0.18934911242603542</v>
      </c>
    </row>
    <row r="8055" spans="52:52" x14ac:dyDescent="0.25">
      <c r="AZ8055" s="9">
        <v>4.4733727810650885</v>
      </c>
    </row>
    <row r="8056" spans="52:52" x14ac:dyDescent="0.25">
      <c r="AZ8056" s="9">
        <v>1.6804733727810648</v>
      </c>
    </row>
    <row r="8057" spans="52:52" x14ac:dyDescent="0.25">
      <c r="AZ8057" s="9">
        <v>4.5207100591715967</v>
      </c>
    </row>
    <row r="8058" spans="52:52" x14ac:dyDescent="0.25">
      <c r="AZ8058" s="9">
        <v>3.9053254437869818</v>
      </c>
    </row>
    <row r="8059" spans="52:52" x14ac:dyDescent="0.25">
      <c r="AZ8059" s="9">
        <v>4.2366863905325438</v>
      </c>
    </row>
    <row r="8060" spans="52:52" x14ac:dyDescent="0.25">
      <c r="AZ8060" s="9">
        <v>3.8343195266272181</v>
      </c>
    </row>
    <row r="8061" spans="52:52" x14ac:dyDescent="0.25">
      <c r="AZ8061" s="9">
        <v>5.0887573964497044</v>
      </c>
    </row>
    <row r="8062" spans="52:52" x14ac:dyDescent="0.25">
      <c r="AZ8062" s="9">
        <v>3.5739644970414197</v>
      </c>
    </row>
    <row r="8063" spans="52:52" x14ac:dyDescent="0.25">
      <c r="AZ8063" s="9">
        <v>3.2899408284023663</v>
      </c>
    </row>
    <row r="8064" spans="52:52" x14ac:dyDescent="0.25">
      <c r="AZ8064" s="9">
        <v>4.165680473372781</v>
      </c>
    </row>
    <row r="8065" spans="52:52" x14ac:dyDescent="0.25">
      <c r="AZ8065" s="9">
        <v>2.556213017751479</v>
      </c>
    </row>
    <row r="8066" spans="52:52" x14ac:dyDescent="0.25">
      <c r="AZ8066" s="9">
        <v>0.18934911242603542</v>
      </c>
    </row>
    <row r="8067" spans="52:52" x14ac:dyDescent="0.25">
      <c r="AZ8067" s="9">
        <v>4.4733727810650885</v>
      </c>
    </row>
    <row r="8068" spans="52:52" x14ac:dyDescent="0.25">
      <c r="AZ8068" s="9">
        <v>1.6804733727810648</v>
      </c>
    </row>
    <row r="8069" spans="52:52" x14ac:dyDescent="0.25">
      <c r="AZ8069" s="9">
        <v>4.5207100591715967</v>
      </c>
    </row>
    <row r="8070" spans="52:52" x14ac:dyDescent="0.25">
      <c r="AZ8070" s="9">
        <v>3.9053254437869818</v>
      </c>
    </row>
    <row r="8071" spans="52:52" x14ac:dyDescent="0.25">
      <c r="AZ8071" s="9">
        <v>4.2366863905325438</v>
      </c>
    </row>
    <row r="8072" spans="52:52" x14ac:dyDescent="0.25">
      <c r="AZ8072" s="9">
        <v>3.8343195266272181</v>
      </c>
    </row>
    <row r="8073" spans="52:52" x14ac:dyDescent="0.25">
      <c r="AZ8073" s="9">
        <v>5.0887573964497044</v>
      </c>
    </row>
    <row r="8074" spans="52:52" x14ac:dyDescent="0.25">
      <c r="AZ8074" s="9">
        <v>3.5739644970414197</v>
      </c>
    </row>
    <row r="8075" spans="52:52" x14ac:dyDescent="0.25">
      <c r="AZ8075" s="9">
        <v>3.2899408284023663</v>
      </c>
    </row>
    <row r="8076" spans="52:52" x14ac:dyDescent="0.25">
      <c r="AZ8076" s="9">
        <v>4.165680473372781</v>
      </c>
    </row>
    <row r="8077" spans="52:52" x14ac:dyDescent="0.25">
      <c r="AZ8077" s="9">
        <v>2.556213017751479</v>
      </c>
    </row>
    <row r="8078" spans="52:52" x14ac:dyDescent="0.25">
      <c r="AZ8078" s="9">
        <v>0.18934911242603542</v>
      </c>
    </row>
    <row r="8079" spans="52:52" x14ac:dyDescent="0.25">
      <c r="AZ8079" s="9">
        <v>4.4733727810650885</v>
      </c>
    </row>
    <row r="8080" spans="52:52" x14ac:dyDescent="0.25">
      <c r="AZ8080" s="9">
        <v>1.6804733727810648</v>
      </c>
    </row>
    <row r="8081" spans="52:52" x14ac:dyDescent="0.25">
      <c r="AZ8081" s="9">
        <v>4.5207100591715967</v>
      </c>
    </row>
    <row r="8082" spans="52:52" x14ac:dyDescent="0.25">
      <c r="AZ8082" s="9">
        <v>3.9053254437869818</v>
      </c>
    </row>
    <row r="8083" spans="52:52" x14ac:dyDescent="0.25">
      <c r="AZ8083" s="9">
        <v>4.2366863905325438</v>
      </c>
    </row>
    <row r="8084" spans="52:52" x14ac:dyDescent="0.25">
      <c r="AZ8084" s="9">
        <v>3.8343195266272181</v>
      </c>
    </row>
    <row r="8085" spans="52:52" x14ac:dyDescent="0.25">
      <c r="AZ8085" s="9">
        <v>5.0887573964497044</v>
      </c>
    </row>
    <row r="8086" spans="52:52" x14ac:dyDescent="0.25">
      <c r="AZ8086" s="9">
        <v>3.5739644970414197</v>
      </c>
    </row>
    <row r="8087" spans="52:52" x14ac:dyDescent="0.25">
      <c r="AZ8087" s="9">
        <v>3.2899408284023663</v>
      </c>
    </row>
    <row r="8088" spans="52:52" x14ac:dyDescent="0.25">
      <c r="AZ8088" s="9">
        <v>4.165680473372781</v>
      </c>
    </row>
    <row r="8089" spans="52:52" x14ac:dyDescent="0.25">
      <c r="AZ8089" s="9">
        <v>2.556213017751479</v>
      </c>
    </row>
    <row r="8090" spans="52:52" x14ac:dyDescent="0.25">
      <c r="AZ8090" s="9">
        <v>0.18934911242603542</v>
      </c>
    </row>
    <row r="8091" spans="52:52" x14ac:dyDescent="0.25">
      <c r="AZ8091" s="9">
        <v>4.4733727810650885</v>
      </c>
    </row>
    <row r="8092" spans="52:52" x14ac:dyDescent="0.25">
      <c r="AZ8092" s="9">
        <v>1.6804733727810648</v>
      </c>
    </row>
    <row r="8093" spans="52:52" x14ac:dyDescent="0.25">
      <c r="AZ8093" s="9">
        <v>4.5207100591715967</v>
      </c>
    </row>
    <row r="8094" spans="52:52" x14ac:dyDescent="0.25">
      <c r="AZ8094" s="9">
        <v>3.9053254437869818</v>
      </c>
    </row>
    <row r="8095" spans="52:52" x14ac:dyDescent="0.25">
      <c r="AZ8095" s="9">
        <v>4.2366863905325438</v>
      </c>
    </row>
    <row r="8096" spans="52:52" x14ac:dyDescent="0.25">
      <c r="AZ8096" s="9">
        <v>3.8343195266272181</v>
      </c>
    </row>
    <row r="8097" spans="52:52" x14ac:dyDescent="0.25">
      <c r="AZ8097" s="9">
        <v>5.0887573964497044</v>
      </c>
    </row>
    <row r="8098" spans="52:52" x14ac:dyDescent="0.25">
      <c r="AZ8098" s="9">
        <v>3.5739644970414197</v>
      </c>
    </row>
    <row r="8099" spans="52:52" x14ac:dyDescent="0.25">
      <c r="AZ8099" s="9">
        <v>3.2899408284023663</v>
      </c>
    </row>
    <row r="8100" spans="52:52" x14ac:dyDescent="0.25">
      <c r="AZ8100" s="9">
        <v>4.165680473372781</v>
      </c>
    </row>
    <row r="8101" spans="52:52" x14ac:dyDescent="0.25">
      <c r="AZ8101" s="9">
        <v>2.556213017751479</v>
      </c>
    </row>
    <row r="8102" spans="52:52" x14ac:dyDescent="0.25">
      <c r="AZ8102" s="9">
        <v>0.18934911242603542</v>
      </c>
    </row>
    <row r="8103" spans="52:52" x14ac:dyDescent="0.25">
      <c r="AZ8103" s="9">
        <v>4.4733727810650885</v>
      </c>
    </row>
    <row r="8104" spans="52:52" x14ac:dyDescent="0.25">
      <c r="AZ8104" s="9">
        <v>1.6804733727810648</v>
      </c>
    </row>
    <row r="8105" spans="52:52" x14ac:dyDescent="0.25">
      <c r="AZ8105" s="9">
        <v>4.5207100591715967</v>
      </c>
    </row>
    <row r="8106" spans="52:52" x14ac:dyDescent="0.25">
      <c r="AZ8106" s="9">
        <v>3.9053254437869818</v>
      </c>
    </row>
    <row r="8107" spans="52:52" x14ac:dyDescent="0.25">
      <c r="AZ8107" s="9">
        <v>4.2366863905325438</v>
      </c>
    </row>
    <row r="8108" spans="52:52" x14ac:dyDescent="0.25">
      <c r="AZ8108" s="9">
        <v>3.8343195266272181</v>
      </c>
    </row>
    <row r="8109" spans="52:52" x14ac:dyDescent="0.25">
      <c r="AZ8109" s="9">
        <v>5.0887573964497044</v>
      </c>
    </row>
    <row r="8110" spans="52:52" x14ac:dyDescent="0.25">
      <c r="AZ8110" s="9">
        <v>3.5739644970414197</v>
      </c>
    </row>
    <row r="8111" spans="52:52" x14ac:dyDescent="0.25">
      <c r="AZ8111" s="9">
        <v>3.2899408284023663</v>
      </c>
    </row>
    <row r="8112" spans="52:52" x14ac:dyDescent="0.25">
      <c r="AZ8112" s="9">
        <v>4.165680473372781</v>
      </c>
    </row>
    <row r="8113" spans="52:52" x14ac:dyDescent="0.25">
      <c r="AZ8113" s="9">
        <v>2.556213017751479</v>
      </c>
    </row>
    <row r="8114" spans="52:52" x14ac:dyDescent="0.25">
      <c r="AZ8114" s="9">
        <v>0.18934911242603542</v>
      </c>
    </row>
    <row r="8115" spans="52:52" x14ac:dyDescent="0.25">
      <c r="AZ8115" s="9">
        <v>4.4733727810650885</v>
      </c>
    </row>
    <row r="8116" spans="52:52" x14ac:dyDescent="0.25">
      <c r="AZ8116" s="9">
        <v>1.6804733727810648</v>
      </c>
    </row>
    <row r="8117" spans="52:52" x14ac:dyDescent="0.25">
      <c r="AZ8117" s="9">
        <v>4.5207100591715967</v>
      </c>
    </row>
    <row r="8118" spans="52:52" x14ac:dyDescent="0.25">
      <c r="AZ8118" s="9">
        <v>3.9053254437869818</v>
      </c>
    </row>
    <row r="8119" spans="52:52" x14ac:dyDescent="0.25">
      <c r="AZ8119" s="9">
        <v>4.2366863905325438</v>
      </c>
    </row>
    <row r="8120" spans="52:52" x14ac:dyDescent="0.25">
      <c r="AZ8120" s="9">
        <v>3.8343195266272181</v>
      </c>
    </row>
    <row r="8121" spans="52:52" x14ac:dyDescent="0.25">
      <c r="AZ8121" s="9">
        <v>5.0887573964497044</v>
      </c>
    </row>
    <row r="8122" spans="52:52" x14ac:dyDescent="0.25">
      <c r="AZ8122" s="9">
        <v>3.5739644970414197</v>
      </c>
    </row>
    <row r="8123" spans="52:52" x14ac:dyDescent="0.25">
      <c r="AZ8123" s="9">
        <v>3.2899408284023663</v>
      </c>
    </row>
    <row r="8124" spans="52:52" x14ac:dyDescent="0.25">
      <c r="AZ8124" s="9">
        <v>4.165680473372781</v>
      </c>
    </row>
    <row r="8125" spans="52:52" x14ac:dyDescent="0.25">
      <c r="AZ8125" s="9">
        <v>2.556213017751479</v>
      </c>
    </row>
    <row r="8126" spans="52:52" x14ac:dyDescent="0.25">
      <c r="AZ8126" s="9">
        <v>0.18934911242603542</v>
      </c>
    </row>
    <row r="8127" spans="52:52" x14ac:dyDescent="0.25">
      <c r="AZ8127" s="9">
        <v>4.4733727810650885</v>
      </c>
    </row>
    <row r="8128" spans="52:52" x14ac:dyDescent="0.25">
      <c r="AZ8128" s="9">
        <v>1.6804733727810648</v>
      </c>
    </row>
    <row r="8129" spans="52:52" x14ac:dyDescent="0.25">
      <c r="AZ8129" s="9">
        <v>4.5207100591715967</v>
      </c>
    </row>
    <row r="8130" spans="52:52" x14ac:dyDescent="0.25">
      <c r="AZ8130" s="9">
        <v>3.9053254437869818</v>
      </c>
    </row>
    <row r="8131" spans="52:52" x14ac:dyDescent="0.25">
      <c r="AZ8131" s="9">
        <v>4.2366863905325438</v>
      </c>
    </row>
    <row r="8132" spans="52:52" x14ac:dyDescent="0.25">
      <c r="AZ8132" s="9">
        <v>3.8343195266272181</v>
      </c>
    </row>
    <row r="8133" spans="52:52" x14ac:dyDescent="0.25">
      <c r="AZ8133" s="9">
        <v>5.0887573964497044</v>
      </c>
    </row>
    <row r="8134" spans="52:52" x14ac:dyDescent="0.25">
      <c r="AZ8134" s="9">
        <v>3.5739644970414197</v>
      </c>
    </row>
    <row r="8135" spans="52:52" x14ac:dyDescent="0.25">
      <c r="AZ8135" s="9">
        <v>3.2899408284023663</v>
      </c>
    </row>
    <row r="8136" spans="52:52" x14ac:dyDescent="0.25">
      <c r="AZ8136" s="9">
        <v>4.165680473372781</v>
      </c>
    </row>
    <row r="8137" spans="52:52" x14ac:dyDescent="0.25">
      <c r="AZ8137" s="9">
        <v>2.556213017751479</v>
      </c>
    </row>
    <row r="8138" spans="52:52" x14ac:dyDescent="0.25">
      <c r="AZ8138" s="9">
        <v>0.18934911242603542</v>
      </c>
    </row>
    <row r="8139" spans="52:52" x14ac:dyDescent="0.25">
      <c r="AZ8139" s="9">
        <v>4.4733727810650885</v>
      </c>
    </row>
    <row r="8140" spans="52:52" x14ac:dyDescent="0.25">
      <c r="AZ8140" s="9">
        <v>1.6804733727810648</v>
      </c>
    </row>
    <row r="8141" spans="52:52" x14ac:dyDescent="0.25">
      <c r="AZ8141" s="9">
        <v>4.5207100591715967</v>
      </c>
    </row>
    <row r="8142" spans="52:52" x14ac:dyDescent="0.25">
      <c r="AZ8142" s="9">
        <v>3.9053254437869818</v>
      </c>
    </row>
    <row r="8143" spans="52:52" x14ac:dyDescent="0.25">
      <c r="AZ8143" s="9">
        <v>4.2366863905325438</v>
      </c>
    </row>
    <row r="8144" spans="52:52" x14ac:dyDescent="0.25">
      <c r="AZ8144" s="9">
        <v>3.8343195266272181</v>
      </c>
    </row>
    <row r="8145" spans="52:52" x14ac:dyDescent="0.25">
      <c r="AZ8145" s="9">
        <v>5.0887573964497044</v>
      </c>
    </row>
    <row r="8146" spans="52:52" x14ac:dyDescent="0.25">
      <c r="AZ8146" s="9">
        <v>3.5739644970414197</v>
      </c>
    </row>
    <row r="8147" spans="52:52" x14ac:dyDescent="0.25">
      <c r="AZ8147" s="9">
        <v>3.2899408284023663</v>
      </c>
    </row>
    <row r="8148" spans="52:52" x14ac:dyDescent="0.25">
      <c r="AZ8148" s="9">
        <v>4.165680473372781</v>
      </c>
    </row>
    <row r="8149" spans="52:52" x14ac:dyDescent="0.25">
      <c r="AZ8149" s="9">
        <v>2.556213017751479</v>
      </c>
    </row>
    <row r="8150" spans="52:52" x14ac:dyDescent="0.25">
      <c r="AZ8150" s="9">
        <v>0.18934911242603542</v>
      </c>
    </row>
    <row r="8151" spans="52:52" x14ac:dyDescent="0.25">
      <c r="AZ8151" s="9">
        <v>4.4733727810650885</v>
      </c>
    </row>
    <row r="8152" spans="52:52" x14ac:dyDescent="0.25">
      <c r="AZ8152" s="9">
        <v>1.6804733727810648</v>
      </c>
    </row>
    <row r="8153" spans="52:52" x14ac:dyDescent="0.25">
      <c r="AZ8153" s="9">
        <v>4.5207100591715967</v>
      </c>
    </row>
    <row r="8154" spans="52:52" x14ac:dyDescent="0.25">
      <c r="AZ8154" s="9">
        <v>3.9053254437869818</v>
      </c>
    </row>
    <row r="8155" spans="52:52" x14ac:dyDescent="0.25">
      <c r="AZ8155" s="9">
        <v>4.2366863905325438</v>
      </c>
    </row>
    <row r="8156" spans="52:52" x14ac:dyDescent="0.25">
      <c r="AZ8156" s="9">
        <v>3.8343195266272181</v>
      </c>
    </row>
    <row r="8157" spans="52:52" x14ac:dyDescent="0.25">
      <c r="AZ8157" s="9">
        <v>5.0887573964497044</v>
      </c>
    </row>
    <row r="8158" spans="52:52" x14ac:dyDescent="0.25">
      <c r="AZ8158" s="9">
        <v>3.5739644970414197</v>
      </c>
    </row>
    <row r="8159" spans="52:52" x14ac:dyDescent="0.25">
      <c r="AZ8159" s="9">
        <v>3.2899408284023663</v>
      </c>
    </row>
    <row r="8160" spans="52:52" x14ac:dyDescent="0.25">
      <c r="AZ8160" s="9">
        <v>4.165680473372781</v>
      </c>
    </row>
    <row r="8161" spans="52:52" x14ac:dyDescent="0.25">
      <c r="AZ8161" s="9">
        <v>2.556213017751479</v>
      </c>
    </row>
    <row r="8162" spans="52:52" x14ac:dyDescent="0.25">
      <c r="AZ8162" s="9">
        <v>0.18934911242603542</v>
      </c>
    </row>
    <row r="8163" spans="52:52" x14ac:dyDescent="0.25">
      <c r="AZ8163" s="9">
        <v>4.4733727810650885</v>
      </c>
    </row>
    <row r="8164" spans="52:52" x14ac:dyDescent="0.25">
      <c r="AZ8164" s="9">
        <v>1.6804733727810648</v>
      </c>
    </row>
    <row r="8165" spans="52:52" x14ac:dyDescent="0.25">
      <c r="AZ8165" s="9">
        <v>4.5207100591715967</v>
      </c>
    </row>
    <row r="8166" spans="52:52" x14ac:dyDescent="0.25">
      <c r="AZ8166" s="9">
        <v>3.9053254437869818</v>
      </c>
    </row>
    <row r="8167" spans="52:52" x14ac:dyDescent="0.25">
      <c r="AZ8167" s="9">
        <v>4.2366863905325438</v>
      </c>
    </row>
    <row r="8168" spans="52:52" x14ac:dyDescent="0.25">
      <c r="AZ8168" s="9">
        <v>3.8343195266272181</v>
      </c>
    </row>
    <row r="8169" spans="52:52" x14ac:dyDescent="0.25">
      <c r="AZ8169" s="9">
        <v>5.0887573964497044</v>
      </c>
    </row>
    <row r="8170" spans="52:52" x14ac:dyDescent="0.25">
      <c r="AZ8170" s="9">
        <v>3.5739644970414197</v>
      </c>
    </row>
    <row r="8171" spans="52:52" x14ac:dyDescent="0.25">
      <c r="AZ8171" s="9">
        <v>3.2899408284023663</v>
      </c>
    </row>
    <row r="8172" spans="52:52" x14ac:dyDescent="0.25">
      <c r="AZ8172" s="9">
        <v>4.165680473372781</v>
      </c>
    </row>
    <row r="8173" spans="52:52" x14ac:dyDescent="0.25">
      <c r="AZ8173" s="9">
        <v>2.556213017751479</v>
      </c>
    </row>
    <row r="8174" spans="52:52" x14ac:dyDescent="0.25">
      <c r="AZ8174" s="9">
        <v>0.18934911242603542</v>
      </c>
    </row>
    <row r="8175" spans="52:52" x14ac:dyDescent="0.25">
      <c r="AZ8175" s="9">
        <v>4.4733727810650885</v>
      </c>
    </row>
    <row r="8176" spans="52:52" x14ac:dyDescent="0.25">
      <c r="AZ8176" s="9">
        <v>1.6804733727810648</v>
      </c>
    </row>
    <row r="8177" spans="52:52" x14ac:dyDescent="0.25">
      <c r="AZ8177" s="9">
        <v>4.5207100591715967</v>
      </c>
    </row>
    <row r="8178" spans="52:52" x14ac:dyDescent="0.25">
      <c r="AZ8178" s="9">
        <v>3.9053254437869818</v>
      </c>
    </row>
    <row r="8179" spans="52:52" x14ac:dyDescent="0.25">
      <c r="AZ8179" s="9">
        <v>4.2366863905325438</v>
      </c>
    </row>
    <row r="8180" spans="52:52" x14ac:dyDescent="0.25">
      <c r="AZ8180" s="9">
        <v>3.8343195266272181</v>
      </c>
    </row>
    <row r="8181" spans="52:52" x14ac:dyDescent="0.25">
      <c r="AZ8181" s="9">
        <v>5.0887573964497044</v>
      </c>
    </row>
    <row r="8182" spans="52:52" x14ac:dyDescent="0.25">
      <c r="AZ8182" s="9">
        <v>3.5739644970414197</v>
      </c>
    </row>
    <row r="8183" spans="52:52" x14ac:dyDescent="0.25">
      <c r="AZ8183" s="9">
        <v>3.2899408284023663</v>
      </c>
    </row>
    <row r="8184" spans="52:52" x14ac:dyDescent="0.25">
      <c r="AZ8184" s="9">
        <v>4.165680473372781</v>
      </c>
    </row>
    <row r="8185" spans="52:52" x14ac:dyDescent="0.25">
      <c r="AZ8185" s="9">
        <v>2.556213017751479</v>
      </c>
    </row>
    <row r="8186" spans="52:52" x14ac:dyDescent="0.25">
      <c r="AZ8186" s="9">
        <v>0.18934911242603542</v>
      </c>
    </row>
    <row r="8187" spans="52:52" x14ac:dyDescent="0.25">
      <c r="AZ8187" s="9">
        <v>4.4733727810650885</v>
      </c>
    </row>
    <row r="8188" spans="52:52" x14ac:dyDescent="0.25">
      <c r="AZ8188" s="9">
        <v>1.6804733727810648</v>
      </c>
    </row>
    <row r="8189" spans="52:52" x14ac:dyDescent="0.25">
      <c r="AZ8189" s="9">
        <v>4.5207100591715967</v>
      </c>
    </row>
    <row r="8190" spans="52:52" x14ac:dyDescent="0.25">
      <c r="AZ8190" s="9">
        <v>3.9053254437869818</v>
      </c>
    </row>
    <row r="8191" spans="52:52" x14ac:dyDescent="0.25">
      <c r="AZ8191" s="9">
        <v>4.2366863905325438</v>
      </c>
    </row>
    <row r="8192" spans="52:52" x14ac:dyDescent="0.25">
      <c r="AZ8192" s="9">
        <v>3.8343195266272181</v>
      </c>
    </row>
    <row r="8193" spans="52:52" x14ac:dyDescent="0.25">
      <c r="AZ8193" s="9">
        <v>5.0887573964497044</v>
      </c>
    </row>
    <row r="8194" spans="52:52" x14ac:dyDescent="0.25">
      <c r="AZ8194" s="9">
        <v>3.5739644970414197</v>
      </c>
    </row>
    <row r="8195" spans="52:52" x14ac:dyDescent="0.25">
      <c r="AZ8195" s="9">
        <v>3.2899408284023663</v>
      </c>
    </row>
    <row r="8196" spans="52:52" x14ac:dyDescent="0.25">
      <c r="AZ8196" s="9">
        <v>4.165680473372781</v>
      </c>
    </row>
    <row r="8197" spans="52:52" x14ac:dyDescent="0.25">
      <c r="AZ8197" s="9">
        <v>2.556213017751479</v>
      </c>
    </row>
    <row r="8198" spans="52:52" x14ac:dyDescent="0.25">
      <c r="AZ8198" s="9">
        <v>0.18934911242603542</v>
      </c>
    </row>
    <row r="8199" spans="52:52" x14ac:dyDescent="0.25">
      <c r="AZ8199" s="9">
        <v>4.4733727810650885</v>
      </c>
    </row>
    <row r="8200" spans="52:52" x14ac:dyDescent="0.25">
      <c r="AZ8200" s="9">
        <v>1.6804733727810648</v>
      </c>
    </row>
    <row r="8201" spans="52:52" x14ac:dyDescent="0.25">
      <c r="AZ8201" s="9">
        <v>4.5207100591715967</v>
      </c>
    </row>
    <row r="8202" spans="52:52" x14ac:dyDescent="0.25">
      <c r="AZ8202" s="9">
        <v>3.9053254437869818</v>
      </c>
    </row>
    <row r="8203" spans="52:52" x14ac:dyDescent="0.25">
      <c r="AZ8203" s="9">
        <v>4.2366863905325438</v>
      </c>
    </row>
    <row r="8204" spans="52:52" x14ac:dyDescent="0.25">
      <c r="AZ8204" s="9">
        <v>3.8343195266272181</v>
      </c>
    </row>
    <row r="8205" spans="52:52" x14ac:dyDescent="0.25">
      <c r="AZ8205" s="9">
        <v>5.0887573964497044</v>
      </c>
    </row>
    <row r="8206" spans="52:52" x14ac:dyDescent="0.25">
      <c r="AZ8206" s="9">
        <v>3.5739644970414197</v>
      </c>
    </row>
    <row r="8207" spans="52:52" x14ac:dyDescent="0.25">
      <c r="AZ8207" s="9">
        <v>3.2899408284023663</v>
      </c>
    </row>
    <row r="8208" spans="52:52" x14ac:dyDescent="0.25">
      <c r="AZ8208" s="9">
        <v>4.165680473372781</v>
      </c>
    </row>
    <row r="8209" spans="52:52" x14ac:dyDescent="0.25">
      <c r="AZ8209" s="9">
        <v>2.556213017751479</v>
      </c>
    </row>
    <row r="8210" spans="52:52" x14ac:dyDescent="0.25">
      <c r="AZ8210" s="9">
        <v>0.18934911242603542</v>
      </c>
    </row>
    <row r="8211" spans="52:52" x14ac:dyDescent="0.25">
      <c r="AZ8211" s="9">
        <v>4.4733727810650885</v>
      </c>
    </row>
    <row r="8212" spans="52:52" x14ac:dyDescent="0.25">
      <c r="AZ8212" s="9">
        <v>1.6804733727810648</v>
      </c>
    </row>
    <row r="8213" spans="52:52" x14ac:dyDescent="0.25">
      <c r="AZ8213" s="9">
        <v>4.5207100591715967</v>
      </c>
    </row>
    <row r="8214" spans="52:52" x14ac:dyDescent="0.25">
      <c r="AZ8214" s="9">
        <v>3.9053254437869818</v>
      </c>
    </row>
    <row r="8215" spans="52:52" x14ac:dyDescent="0.25">
      <c r="AZ8215" s="9">
        <v>4.2366863905325438</v>
      </c>
    </row>
    <row r="8216" spans="52:52" x14ac:dyDescent="0.25">
      <c r="AZ8216" s="9">
        <v>3.8343195266272181</v>
      </c>
    </row>
    <row r="8217" spans="52:52" x14ac:dyDescent="0.25">
      <c r="AZ8217" s="9">
        <v>5.0887573964497044</v>
      </c>
    </row>
    <row r="8218" spans="52:52" x14ac:dyDescent="0.25">
      <c r="AZ8218" s="9">
        <v>3.5739644970414197</v>
      </c>
    </row>
    <row r="8219" spans="52:52" x14ac:dyDescent="0.25">
      <c r="AZ8219" s="9">
        <v>3.2899408284023663</v>
      </c>
    </row>
    <row r="8220" spans="52:52" x14ac:dyDescent="0.25">
      <c r="AZ8220" s="9">
        <v>4.165680473372781</v>
      </c>
    </row>
    <row r="8221" spans="52:52" x14ac:dyDescent="0.25">
      <c r="AZ8221" s="9">
        <v>2.556213017751479</v>
      </c>
    </row>
    <row r="8222" spans="52:52" x14ac:dyDescent="0.25">
      <c r="AZ8222" s="9">
        <v>0.18934911242603542</v>
      </c>
    </row>
    <row r="8223" spans="52:52" x14ac:dyDescent="0.25">
      <c r="AZ8223" s="9">
        <v>4.4733727810650885</v>
      </c>
    </row>
    <row r="8224" spans="52:52" x14ac:dyDescent="0.25">
      <c r="AZ8224" s="9">
        <v>1.6804733727810648</v>
      </c>
    </row>
    <row r="8225" spans="52:52" x14ac:dyDescent="0.25">
      <c r="AZ8225" s="9">
        <v>4.5207100591715967</v>
      </c>
    </row>
    <row r="8226" spans="52:52" x14ac:dyDescent="0.25">
      <c r="AZ8226" s="9">
        <v>3.9053254437869818</v>
      </c>
    </row>
    <row r="8227" spans="52:52" x14ac:dyDescent="0.25">
      <c r="AZ8227" s="9">
        <v>4.2366863905325438</v>
      </c>
    </row>
    <row r="8228" spans="52:52" x14ac:dyDescent="0.25">
      <c r="AZ8228" s="9">
        <v>3.8343195266272181</v>
      </c>
    </row>
    <row r="8229" spans="52:52" x14ac:dyDescent="0.25">
      <c r="AZ8229" s="9">
        <v>5.0887573964497044</v>
      </c>
    </row>
    <row r="8230" spans="52:52" x14ac:dyDescent="0.25">
      <c r="AZ8230" s="9">
        <v>3.5739644970414197</v>
      </c>
    </row>
    <row r="8231" spans="52:52" x14ac:dyDescent="0.25">
      <c r="AZ8231" s="9">
        <v>3.2899408284023663</v>
      </c>
    </row>
    <row r="8232" spans="52:52" x14ac:dyDescent="0.25">
      <c r="AZ8232" s="9">
        <v>4.165680473372781</v>
      </c>
    </row>
    <row r="8233" spans="52:52" x14ac:dyDescent="0.25">
      <c r="AZ8233" s="9">
        <v>2.556213017751479</v>
      </c>
    </row>
    <row r="8234" spans="52:52" x14ac:dyDescent="0.25">
      <c r="AZ8234" s="9">
        <v>0.18934911242603542</v>
      </c>
    </row>
    <row r="8235" spans="52:52" x14ac:dyDescent="0.25">
      <c r="AZ8235" s="9">
        <v>4.4733727810650885</v>
      </c>
    </row>
    <row r="8236" spans="52:52" x14ac:dyDescent="0.25">
      <c r="AZ8236" s="9">
        <v>1.6804733727810648</v>
      </c>
    </row>
    <row r="8237" spans="52:52" x14ac:dyDescent="0.25">
      <c r="AZ8237" s="9">
        <v>4.5207100591715967</v>
      </c>
    </row>
    <row r="8238" spans="52:52" x14ac:dyDescent="0.25">
      <c r="AZ8238" s="9">
        <v>3.9053254437869818</v>
      </c>
    </row>
    <row r="8239" spans="52:52" x14ac:dyDescent="0.25">
      <c r="AZ8239" s="9">
        <v>4.2366863905325438</v>
      </c>
    </row>
    <row r="8240" spans="52:52" x14ac:dyDescent="0.25">
      <c r="AZ8240" s="9">
        <v>3.8343195266272181</v>
      </c>
    </row>
    <row r="8241" spans="52:52" x14ac:dyDescent="0.25">
      <c r="AZ8241" s="9">
        <v>5.0887573964497044</v>
      </c>
    </row>
    <row r="8242" spans="52:52" x14ac:dyDescent="0.25">
      <c r="AZ8242" s="9">
        <v>3.5739644970414197</v>
      </c>
    </row>
    <row r="8243" spans="52:52" x14ac:dyDescent="0.25">
      <c r="AZ8243" s="9">
        <v>3.2899408284023663</v>
      </c>
    </row>
    <row r="8244" spans="52:52" x14ac:dyDescent="0.25">
      <c r="AZ8244" s="9">
        <v>4.165680473372781</v>
      </c>
    </row>
    <row r="8245" spans="52:52" x14ac:dyDescent="0.25">
      <c r="AZ8245" s="9">
        <v>2.556213017751479</v>
      </c>
    </row>
    <row r="8246" spans="52:52" x14ac:dyDescent="0.25">
      <c r="AZ8246" s="9">
        <v>0.18934911242603542</v>
      </c>
    </row>
    <row r="8247" spans="52:52" x14ac:dyDescent="0.25">
      <c r="AZ8247" s="9">
        <v>4.4733727810650885</v>
      </c>
    </row>
    <row r="8248" spans="52:52" x14ac:dyDescent="0.25">
      <c r="AZ8248" s="9">
        <v>1.6804733727810648</v>
      </c>
    </row>
    <row r="8249" spans="52:52" x14ac:dyDescent="0.25">
      <c r="AZ8249" s="9">
        <v>4.5207100591715967</v>
      </c>
    </row>
    <row r="8250" spans="52:52" x14ac:dyDescent="0.25">
      <c r="AZ8250" s="9">
        <v>3.9053254437869818</v>
      </c>
    </row>
    <row r="8251" spans="52:52" x14ac:dyDescent="0.25">
      <c r="AZ8251" s="9">
        <v>4.2366863905325438</v>
      </c>
    </row>
    <row r="8252" spans="52:52" x14ac:dyDescent="0.25">
      <c r="AZ8252" s="9">
        <v>3.8343195266272181</v>
      </c>
    </row>
    <row r="8253" spans="52:52" x14ac:dyDescent="0.25">
      <c r="AZ8253" s="9">
        <v>5.0887573964497044</v>
      </c>
    </row>
    <row r="8254" spans="52:52" x14ac:dyDescent="0.25">
      <c r="AZ8254" s="9">
        <v>3.5739644970414197</v>
      </c>
    </row>
    <row r="8255" spans="52:52" x14ac:dyDescent="0.25">
      <c r="AZ8255" s="9">
        <v>3.2899408284023663</v>
      </c>
    </row>
    <row r="8256" spans="52:52" x14ac:dyDescent="0.25">
      <c r="AZ8256" s="9">
        <v>4.165680473372781</v>
      </c>
    </row>
    <row r="8257" spans="52:52" x14ac:dyDescent="0.25">
      <c r="AZ8257" s="9">
        <v>2.556213017751479</v>
      </c>
    </row>
    <row r="8258" spans="52:52" x14ac:dyDescent="0.25">
      <c r="AZ8258" s="9">
        <v>0.18934911242603542</v>
      </c>
    </row>
    <row r="8259" spans="52:52" x14ac:dyDescent="0.25">
      <c r="AZ8259" s="9">
        <v>4.4733727810650885</v>
      </c>
    </row>
    <row r="8260" spans="52:52" x14ac:dyDescent="0.25">
      <c r="AZ8260" s="9">
        <v>1.6804733727810648</v>
      </c>
    </row>
    <row r="8261" spans="52:52" x14ac:dyDescent="0.25">
      <c r="AZ8261" s="9">
        <v>4.5207100591715967</v>
      </c>
    </row>
    <row r="8262" spans="52:52" x14ac:dyDescent="0.25">
      <c r="AZ8262" s="9">
        <v>3.9053254437869818</v>
      </c>
    </row>
    <row r="8263" spans="52:52" x14ac:dyDescent="0.25">
      <c r="AZ8263" s="9">
        <v>4.2366863905325438</v>
      </c>
    </row>
    <row r="8264" spans="52:52" x14ac:dyDescent="0.25">
      <c r="AZ8264" s="9">
        <v>3.8343195266272181</v>
      </c>
    </row>
    <row r="8265" spans="52:52" x14ac:dyDescent="0.25">
      <c r="AZ8265" s="9">
        <v>5.0887573964497044</v>
      </c>
    </row>
    <row r="8266" spans="52:52" x14ac:dyDescent="0.25">
      <c r="AZ8266" s="9">
        <v>3.5739644970414197</v>
      </c>
    </row>
    <row r="8267" spans="52:52" x14ac:dyDescent="0.25">
      <c r="AZ8267" s="9">
        <v>3.2899408284023663</v>
      </c>
    </row>
    <row r="8268" spans="52:52" x14ac:dyDescent="0.25">
      <c r="AZ8268" s="9">
        <v>4.165680473372781</v>
      </c>
    </row>
    <row r="8269" spans="52:52" x14ac:dyDescent="0.25">
      <c r="AZ8269" s="9">
        <v>2.556213017751479</v>
      </c>
    </row>
    <row r="8270" spans="52:52" x14ac:dyDescent="0.25">
      <c r="AZ8270" s="9">
        <v>0.18934911242603542</v>
      </c>
    </row>
    <row r="8271" spans="52:52" x14ac:dyDescent="0.25">
      <c r="AZ8271" s="9">
        <v>4.4733727810650885</v>
      </c>
    </row>
    <row r="8272" spans="52:52" x14ac:dyDescent="0.25">
      <c r="AZ8272" s="9">
        <v>1.6804733727810648</v>
      </c>
    </row>
    <row r="8273" spans="52:52" x14ac:dyDescent="0.25">
      <c r="AZ8273" s="9">
        <v>4.5207100591715967</v>
      </c>
    </row>
    <row r="8274" spans="52:52" x14ac:dyDescent="0.25">
      <c r="AZ8274" s="9">
        <v>3.9053254437869818</v>
      </c>
    </row>
    <row r="8275" spans="52:52" x14ac:dyDescent="0.25">
      <c r="AZ8275" s="9">
        <v>4.2366863905325438</v>
      </c>
    </row>
    <row r="8276" spans="52:52" x14ac:dyDescent="0.25">
      <c r="AZ8276" s="9">
        <v>3.8343195266272181</v>
      </c>
    </row>
    <row r="8277" spans="52:52" x14ac:dyDescent="0.25">
      <c r="AZ8277" s="9">
        <v>5.0887573964497044</v>
      </c>
    </row>
    <row r="8278" spans="52:52" x14ac:dyDescent="0.25">
      <c r="AZ8278" s="9">
        <v>3.5739644970414197</v>
      </c>
    </row>
    <row r="8279" spans="52:52" x14ac:dyDescent="0.25">
      <c r="AZ8279" s="9">
        <v>3.2899408284023663</v>
      </c>
    </row>
    <row r="8280" spans="52:52" x14ac:dyDescent="0.25">
      <c r="AZ8280" s="9">
        <v>4.165680473372781</v>
      </c>
    </row>
    <row r="8281" spans="52:52" x14ac:dyDescent="0.25">
      <c r="AZ8281" s="9">
        <v>2.556213017751479</v>
      </c>
    </row>
    <row r="8282" spans="52:52" x14ac:dyDescent="0.25">
      <c r="AZ8282" s="9">
        <v>0.18934911242603542</v>
      </c>
    </row>
    <row r="8283" spans="52:52" x14ac:dyDescent="0.25">
      <c r="AZ8283" s="9">
        <v>4.4733727810650885</v>
      </c>
    </row>
    <row r="8284" spans="52:52" x14ac:dyDescent="0.25">
      <c r="AZ8284" s="9">
        <v>1.6804733727810648</v>
      </c>
    </row>
    <row r="8285" spans="52:52" x14ac:dyDescent="0.25">
      <c r="AZ8285" s="9">
        <v>4.5207100591715967</v>
      </c>
    </row>
    <row r="8286" spans="52:52" x14ac:dyDescent="0.25">
      <c r="AZ8286" s="9">
        <v>3.9053254437869818</v>
      </c>
    </row>
    <row r="8287" spans="52:52" x14ac:dyDescent="0.25">
      <c r="AZ8287" s="9">
        <v>4.2366863905325438</v>
      </c>
    </row>
    <row r="8288" spans="52:52" x14ac:dyDescent="0.25">
      <c r="AZ8288" s="9">
        <v>3.8343195266272181</v>
      </c>
    </row>
    <row r="8289" spans="52:52" x14ac:dyDescent="0.25">
      <c r="AZ8289" s="9">
        <v>5.0887573964497044</v>
      </c>
    </row>
    <row r="8290" spans="52:52" x14ac:dyDescent="0.25">
      <c r="AZ8290" s="9">
        <v>3.5739644970414197</v>
      </c>
    </row>
    <row r="8291" spans="52:52" x14ac:dyDescent="0.25">
      <c r="AZ8291" s="9">
        <v>3.2899408284023663</v>
      </c>
    </row>
    <row r="8292" spans="52:52" x14ac:dyDescent="0.25">
      <c r="AZ8292" s="9">
        <v>4.165680473372781</v>
      </c>
    </row>
    <row r="8293" spans="52:52" x14ac:dyDescent="0.25">
      <c r="AZ8293" s="9">
        <v>2.556213017751479</v>
      </c>
    </row>
    <row r="8294" spans="52:52" x14ac:dyDescent="0.25">
      <c r="AZ8294" s="9">
        <v>0.18934911242603542</v>
      </c>
    </row>
    <row r="8295" spans="52:52" x14ac:dyDescent="0.25">
      <c r="AZ8295" s="9">
        <v>4.4733727810650885</v>
      </c>
    </row>
    <row r="8296" spans="52:52" x14ac:dyDescent="0.25">
      <c r="AZ8296" s="9">
        <v>1.6804733727810648</v>
      </c>
    </row>
    <row r="8297" spans="52:52" x14ac:dyDescent="0.25">
      <c r="AZ8297" s="9">
        <v>4.5207100591715967</v>
      </c>
    </row>
    <row r="8298" spans="52:52" x14ac:dyDescent="0.25">
      <c r="AZ8298" s="9">
        <v>3.9053254437869818</v>
      </c>
    </row>
    <row r="8299" spans="52:52" x14ac:dyDescent="0.25">
      <c r="AZ8299" s="9">
        <v>4.2366863905325438</v>
      </c>
    </row>
    <row r="8300" spans="52:52" x14ac:dyDescent="0.25">
      <c r="AZ8300" s="9">
        <v>3.8343195266272181</v>
      </c>
    </row>
    <row r="8301" spans="52:52" x14ac:dyDescent="0.25">
      <c r="AZ8301" s="9">
        <v>5.0887573964497044</v>
      </c>
    </row>
    <row r="8302" spans="52:52" x14ac:dyDescent="0.25">
      <c r="AZ8302" s="9">
        <v>3.5739644970414197</v>
      </c>
    </row>
    <row r="8303" spans="52:52" x14ac:dyDescent="0.25">
      <c r="AZ8303" s="9">
        <v>3.2899408284023663</v>
      </c>
    </row>
    <row r="8304" spans="52:52" x14ac:dyDescent="0.25">
      <c r="AZ8304" s="9">
        <v>4.165680473372781</v>
      </c>
    </row>
    <row r="8305" spans="52:52" x14ac:dyDescent="0.25">
      <c r="AZ8305" s="9">
        <v>2.556213017751479</v>
      </c>
    </row>
    <row r="8306" spans="52:52" x14ac:dyDescent="0.25">
      <c r="AZ8306" s="9">
        <v>0.18934911242603542</v>
      </c>
    </row>
    <row r="8307" spans="52:52" x14ac:dyDescent="0.25">
      <c r="AZ8307" s="9">
        <v>4.4733727810650885</v>
      </c>
    </row>
    <row r="8308" spans="52:52" x14ac:dyDescent="0.25">
      <c r="AZ8308" s="9">
        <v>1.6804733727810648</v>
      </c>
    </row>
    <row r="8309" spans="52:52" x14ac:dyDescent="0.25">
      <c r="AZ8309" s="9">
        <v>4.5207100591715967</v>
      </c>
    </row>
    <row r="8310" spans="52:52" x14ac:dyDescent="0.25">
      <c r="AZ8310" s="9">
        <v>3.9053254437869818</v>
      </c>
    </row>
    <row r="8311" spans="52:52" x14ac:dyDescent="0.25">
      <c r="AZ8311" s="9">
        <v>4.2366863905325438</v>
      </c>
    </row>
    <row r="8312" spans="52:52" x14ac:dyDescent="0.25">
      <c r="AZ8312" s="9">
        <v>3.8343195266272181</v>
      </c>
    </row>
    <row r="8313" spans="52:52" x14ac:dyDescent="0.25">
      <c r="AZ8313" s="9">
        <v>5.0887573964497044</v>
      </c>
    </row>
    <row r="8314" spans="52:52" x14ac:dyDescent="0.25">
      <c r="AZ8314" s="9">
        <v>3.5739644970414197</v>
      </c>
    </row>
    <row r="8315" spans="52:52" x14ac:dyDescent="0.25">
      <c r="AZ8315" s="9">
        <v>3.2899408284023663</v>
      </c>
    </row>
    <row r="8316" spans="52:52" x14ac:dyDescent="0.25">
      <c r="AZ8316" s="9">
        <v>4.165680473372781</v>
      </c>
    </row>
    <row r="8317" spans="52:52" x14ac:dyDescent="0.25">
      <c r="AZ8317" s="9">
        <v>2.556213017751479</v>
      </c>
    </row>
    <row r="8318" spans="52:52" x14ac:dyDescent="0.25">
      <c r="AZ8318" s="9">
        <v>0.18934911242603542</v>
      </c>
    </row>
    <row r="8319" spans="52:52" x14ac:dyDescent="0.25">
      <c r="AZ8319" s="9">
        <v>4.4733727810650885</v>
      </c>
    </row>
    <row r="8320" spans="52:52" x14ac:dyDescent="0.25">
      <c r="AZ8320" s="9">
        <v>1.6804733727810648</v>
      </c>
    </row>
    <row r="8321" spans="52:52" x14ac:dyDescent="0.25">
      <c r="AZ8321" s="9">
        <v>4.5207100591715967</v>
      </c>
    </row>
    <row r="8322" spans="52:52" x14ac:dyDescent="0.25">
      <c r="AZ8322" s="9">
        <v>3.9053254437869818</v>
      </c>
    </row>
    <row r="8323" spans="52:52" x14ac:dyDescent="0.25">
      <c r="AZ8323" s="9">
        <v>4.2366863905325438</v>
      </c>
    </row>
    <row r="8324" spans="52:52" x14ac:dyDescent="0.25">
      <c r="AZ8324" s="9">
        <v>3.8343195266272181</v>
      </c>
    </row>
    <row r="8325" spans="52:52" x14ac:dyDescent="0.25">
      <c r="AZ8325" s="9">
        <v>5.0887573964497044</v>
      </c>
    </row>
    <row r="8326" spans="52:52" x14ac:dyDescent="0.25">
      <c r="AZ8326" s="9">
        <v>3.5739644970414197</v>
      </c>
    </row>
    <row r="8327" spans="52:52" x14ac:dyDescent="0.25">
      <c r="AZ8327" s="9">
        <v>3.2899408284023663</v>
      </c>
    </row>
    <row r="8328" spans="52:52" x14ac:dyDescent="0.25">
      <c r="AZ8328" s="9">
        <v>4.165680473372781</v>
      </c>
    </row>
    <row r="8329" spans="52:52" x14ac:dyDescent="0.25">
      <c r="AZ8329" s="9">
        <v>2.556213017751479</v>
      </c>
    </row>
    <row r="8330" spans="52:52" x14ac:dyDescent="0.25">
      <c r="AZ8330" s="9">
        <v>0.18934911242603542</v>
      </c>
    </row>
    <row r="8331" spans="52:52" x14ac:dyDescent="0.25">
      <c r="AZ8331" s="9">
        <v>4.4733727810650885</v>
      </c>
    </row>
    <row r="8332" spans="52:52" x14ac:dyDescent="0.25">
      <c r="AZ8332" s="9">
        <v>1.6804733727810648</v>
      </c>
    </row>
    <row r="8333" spans="52:52" x14ac:dyDescent="0.25">
      <c r="AZ8333" s="9">
        <v>4.5207100591715967</v>
      </c>
    </row>
    <row r="8334" spans="52:52" x14ac:dyDescent="0.25">
      <c r="AZ8334" s="9">
        <v>3.9053254437869818</v>
      </c>
    </row>
    <row r="8335" spans="52:52" x14ac:dyDescent="0.25">
      <c r="AZ8335" s="9">
        <v>4.2366863905325438</v>
      </c>
    </row>
    <row r="8336" spans="52:52" x14ac:dyDescent="0.25">
      <c r="AZ8336" s="9">
        <v>3.8343195266272181</v>
      </c>
    </row>
    <row r="8337" spans="52:52" x14ac:dyDescent="0.25">
      <c r="AZ8337" s="9">
        <v>5.0887573964497044</v>
      </c>
    </row>
    <row r="8338" spans="52:52" x14ac:dyDescent="0.25">
      <c r="AZ8338" s="9">
        <v>3.5739644970414197</v>
      </c>
    </row>
    <row r="8339" spans="52:52" x14ac:dyDescent="0.25">
      <c r="AZ8339" s="9">
        <v>3.2899408284023663</v>
      </c>
    </row>
    <row r="8340" spans="52:52" x14ac:dyDescent="0.25">
      <c r="AZ8340" s="9">
        <v>4.165680473372781</v>
      </c>
    </row>
    <row r="8341" spans="52:52" x14ac:dyDescent="0.25">
      <c r="AZ8341" s="9">
        <v>2.556213017751479</v>
      </c>
    </row>
    <row r="8342" spans="52:52" x14ac:dyDescent="0.25">
      <c r="AZ8342" s="9">
        <v>0.18934911242603542</v>
      </c>
    </row>
    <row r="8343" spans="52:52" x14ac:dyDescent="0.25">
      <c r="AZ8343" s="9">
        <v>4.4733727810650885</v>
      </c>
    </row>
    <row r="8344" spans="52:52" x14ac:dyDescent="0.25">
      <c r="AZ8344" s="9">
        <v>1.6804733727810648</v>
      </c>
    </row>
    <row r="8345" spans="52:52" x14ac:dyDescent="0.25">
      <c r="AZ8345" s="9">
        <v>4.5207100591715967</v>
      </c>
    </row>
    <row r="8346" spans="52:52" x14ac:dyDescent="0.25">
      <c r="AZ8346" s="9">
        <v>3.9053254437869818</v>
      </c>
    </row>
    <row r="8347" spans="52:52" x14ac:dyDescent="0.25">
      <c r="AZ8347" s="9">
        <v>4.2366863905325438</v>
      </c>
    </row>
    <row r="8348" spans="52:52" x14ac:dyDescent="0.25">
      <c r="AZ8348" s="9">
        <v>3.8343195266272181</v>
      </c>
    </row>
    <row r="8349" spans="52:52" x14ac:dyDescent="0.25">
      <c r="AZ8349" s="9">
        <v>5.0887573964497044</v>
      </c>
    </row>
    <row r="8350" spans="52:52" x14ac:dyDescent="0.25">
      <c r="AZ8350" s="9">
        <v>3.5739644970414197</v>
      </c>
    </row>
    <row r="8351" spans="52:52" x14ac:dyDescent="0.25">
      <c r="AZ8351" s="9">
        <v>3.2899408284023663</v>
      </c>
    </row>
    <row r="8352" spans="52:52" x14ac:dyDescent="0.25">
      <c r="AZ8352" s="9">
        <v>4.165680473372781</v>
      </c>
    </row>
    <row r="8353" spans="52:52" x14ac:dyDescent="0.25">
      <c r="AZ8353" s="9">
        <v>2.556213017751479</v>
      </c>
    </row>
    <row r="8354" spans="52:52" x14ac:dyDescent="0.25">
      <c r="AZ8354" s="9">
        <v>0.18934911242603542</v>
      </c>
    </row>
    <row r="8355" spans="52:52" x14ac:dyDescent="0.25">
      <c r="AZ8355" s="9">
        <v>4.4733727810650885</v>
      </c>
    </row>
    <row r="8356" spans="52:52" x14ac:dyDescent="0.25">
      <c r="AZ8356" s="9">
        <v>1.6804733727810648</v>
      </c>
    </row>
    <row r="8357" spans="52:52" x14ac:dyDescent="0.25">
      <c r="AZ8357" s="9">
        <v>4.5207100591715967</v>
      </c>
    </row>
    <row r="8358" spans="52:52" x14ac:dyDescent="0.25">
      <c r="AZ8358" s="9">
        <v>3.9053254437869818</v>
      </c>
    </row>
    <row r="8359" spans="52:52" x14ac:dyDescent="0.25">
      <c r="AZ8359" s="9">
        <v>4.2366863905325438</v>
      </c>
    </row>
    <row r="8360" spans="52:52" x14ac:dyDescent="0.25">
      <c r="AZ8360" s="9">
        <v>3.8343195266272181</v>
      </c>
    </row>
    <row r="8361" spans="52:52" x14ac:dyDescent="0.25">
      <c r="AZ8361" s="9">
        <v>5.0887573964497044</v>
      </c>
    </row>
    <row r="8362" spans="52:52" x14ac:dyDescent="0.25">
      <c r="AZ8362" s="9">
        <v>3.5739644970414197</v>
      </c>
    </row>
    <row r="8363" spans="52:52" x14ac:dyDescent="0.25">
      <c r="AZ8363" s="9">
        <v>3.2899408284023663</v>
      </c>
    </row>
    <row r="8364" spans="52:52" x14ac:dyDescent="0.25">
      <c r="AZ8364" s="9">
        <v>4.165680473372781</v>
      </c>
    </row>
    <row r="8365" spans="52:52" x14ac:dyDescent="0.25">
      <c r="AZ8365" s="9">
        <v>2.556213017751479</v>
      </c>
    </row>
    <row r="8366" spans="52:52" x14ac:dyDescent="0.25">
      <c r="AZ8366" s="9">
        <v>0.18934911242603542</v>
      </c>
    </row>
    <row r="8367" spans="52:52" x14ac:dyDescent="0.25">
      <c r="AZ8367" s="9">
        <v>4.4733727810650885</v>
      </c>
    </row>
    <row r="8368" spans="52:52" x14ac:dyDescent="0.25">
      <c r="AZ8368" s="9">
        <v>1.6804733727810648</v>
      </c>
    </row>
    <row r="8369" spans="52:52" x14ac:dyDescent="0.25">
      <c r="AZ8369" s="9">
        <v>4.5207100591715967</v>
      </c>
    </row>
    <row r="8370" spans="52:52" x14ac:dyDescent="0.25">
      <c r="AZ8370" s="9">
        <v>3.9053254437869818</v>
      </c>
    </row>
    <row r="8371" spans="52:52" x14ac:dyDescent="0.25">
      <c r="AZ8371" s="9">
        <v>4.2366863905325438</v>
      </c>
    </row>
    <row r="8372" spans="52:52" x14ac:dyDescent="0.25">
      <c r="AZ8372" s="9">
        <v>3.8343195266272181</v>
      </c>
    </row>
    <row r="8373" spans="52:52" x14ac:dyDescent="0.25">
      <c r="AZ8373" s="9">
        <v>5.0887573964497044</v>
      </c>
    </row>
    <row r="8374" spans="52:52" x14ac:dyDescent="0.25">
      <c r="AZ8374" s="9">
        <v>3.5739644970414197</v>
      </c>
    </row>
    <row r="8375" spans="52:52" x14ac:dyDescent="0.25">
      <c r="AZ8375" s="9">
        <v>3.2899408284023663</v>
      </c>
    </row>
    <row r="8376" spans="52:52" x14ac:dyDescent="0.25">
      <c r="AZ8376" s="9">
        <v>4.165680473372781</v>
      </c>
    </row>
    <row r="8377" spans="52:52" x14ac:dyDescent="0.25">
      <c r="AZ8377" s="9">
        <v>2.556213017751479</v>
      </c>
    </row>
    <row r="8378" spans="52:52" x14ac:dyDescent="0.25">
      <c r="AZ8378" s="9">
        <v>0.18934911242603542</v>
      </c>
    </row>
    <row r="8379" spans="52:52" x14ac:dyDescent="0.25">
      <c r="AZ8379" s="9">
        <v>4.4733727810650885</v>
      </c>
    </row>
    <row r="8380" spans="52:52" x14ac:dyDescent="0.25">
      <c r="AZ8380" s="9">
        <v>1.6804733727810648</v>
      </c>
    </row>
    <row r="8381" spans="52:52" x14ac:dyDescent="0.25">
      <c r="AZ8381" s="9">
        <v>4.5207100591715967</v>
      </c>
    </row>
    <row r="8382" spans="52:52" x14ac:dyDescent="0.25">
      <c r="AZ8382" s="9">
        <v>3.9053254437869818</v>
      </c>
    </row>
    <row r="8383" spans="52:52" x14ac:dyDescent="0.25">
      <c r="AZ8383" s="9">
        <v>4.2366863905325438</v>
      </c>
    </row>
    <row r="8384" spans="52:52" x14ac:dyDescent="0.25">
      <c r="AZ8384" s="9">
        <v>3.8343195266272181</v>
      </c>
    </row>
    <row r="8385" spans="52:52" x14ac:dyDescent="0.25">
      <c r="AZ8385" s="9">
        <v>5.0887573964497044</v>
      </c>
    </row>
    <row r="8386" spans="52:52" x14ac:dyDescent="0.25">
      <c r="AZ8386" s="9">
        <v>3.5739644970414197</v>
      </c>
    </row>
    <row r="8387" spans="52:52" x14ac:dyDescent="0.25">
      <c r="AZ8387" s="9">
        <v>3.2899408284023663</v>
      </c>
    </row>
    <row r="8388" spans="52:52" x14ac:dyDescent="0.25">
      <c r="AZ8388" s="9">
        <v>4.165680473372781</v>
      </c>
    </row>
    <row r="8389" spans="52:52" x14ac:dyDescent="0.25">
      <c r="AZ8389" s="9">
        <v>2.556213017751479</v>
      </c>
    </row>
    <row r="8390" spans="52:52" x14ac:dyDescent="0.25">
      <c r="AZ8390" s="9">
        <v>0.18934911242603542</v>
      </c>
    </row>
    <row r="8391" spans="52:52" x14ac:dyDescent="0.25">
      <c r="AZ8391" s="9">
        <v>4.4733727810650885</v>
      </c>
    </row>
    <row r="8392" spans="52:52" x14ac:dyDescent="0.25">
      <c r="AZ8392" s="9">
        <v>1.6804733727810648</v>
      </c>
    </row>
    <row r="8393" spans="52:52" x14ac:dyDescent="0.25">
      <c r="AZ8393" s="9">
        <v>4.5207100591715967</v>
      </c>
    </row>
    <row r="8394" spans="52:52" x14ac:dyDescent="0.25">
      <c r="AZ8394" s="9">
        <v>3.9053254437869818</v>
      </c>
    </row>
    <row r="8395" spans="52:52" x14ac:dyDescent="0.25">
      <c r="AZ8395" s="9">
        <v>4.2366863905325438</v>
      </c>
    </row>
    <row r="8396" spans="52:52" x14ac:dyDescent="0.25">
      <c r="AZ8396" s="9">
        <v>3.8343195266272181</v>
      </c>
    </row>
    <row r="8397" spans="52:52" x14ac:dyDescent="0.25">
      <c r="AZ8397" s="9">
        <v>5.0887573964497044</v>
      </c>
    </row>
    <row r="8398" spans="52:52" x14ac:dyDescent="0.25">
      <c r="AZ8398" s="9">
        <v>3.5739644970414197</v>
      </c>
    </row>
    <row r="8399" spans="52:52" x14ac:dyDescent="0.25">
      <c r="AZ8399" s="9">
        <v>3.2899408284023663</v>
      </c>
    </row>
    <row r="8400" spans="52:52" x14ac:dyDescent="0.25">
      <c r="AZ8400" s="9">
        <v>4.165680473372781</v>
      </c>
    </row>
    <row r="8401" spans="52:52" x14ac:dyDescent="0.25">
      <c r="AZ8401" s="9">
        <v>2.556213017751479</v>
      </c>
    </row>
    <row r="8402" spans="52:52" x14ac:dyDescent="0.25">
      <c r="AZ8402" s="9">
        <v>0.18934911242603542</v>
      </c>
    </row>
    <row r="8403" spans="52:52" x14ac:dyDescent="0.25">
      <c r="AZ8403" s="9">
        <v>4.4733727810650885</v>
      </c>
    </row>
    <row r="8404" spans="52:52" x14ac:dyDescent="0.25">
      <c r="AZ8404" s="9">
        <v>1.6804733727810648</v>
      </c>
    </row>
    <row r="8405" spans="52:52" x14ac:dyDescent="0.25">
      <c r="AZ8405" s="9">
        <v>4.5207100591715967</v>
      </c>
    </row>
    <row r="8406" spans="52:52" x14ac:dyDescent="0.25">
      <c r="AZ8406" s="9">
        <v>3.9053254437869818</v>
      </c>
    </row>
    <row r="8407" spans="52:52" x14ac:dyDescent="0.25">
      <c r="AZ8407" s="9">
        <v>4.2366863905325438</v>
      </c>
    </row>
    <row r="8408" spans="52:52" x14ac:dyDescent="0.25">
      <c r="AZ8408" s="9">
        <v>3.8343195266272181</v>
      </c>
    </row>
    <row r="8409" spans="52:52" x14ac:dyDescent="0.25">
      <c r="AZ8409" s="9">
        <v>5.0887573964497044</v>
      </c>
    </row>
    <row r="8410" spans="52:52" x14ac:dyDescent="0.25">
      <c r="AZ8410" s="9">
        <v>3.5739644970414197</v>
      </c>
    </row>
    <row r="8411" spans="52:52" x14ac:dyDescent="0.25">
      <c r="AZ8411" s="9">
        <v>3.2899408284023663</v>
      </c>
    </row>
    <row r="8412" spans="52:52" x14ac:dyDescent="0.25">
      <c r="AZ8412" s="9">
        <v>4.165680473372781</v>
      </c>
    </row>
    <row r="8413" spans="52:52" x14ac:dyDescent="0.25">
      <c r="AZ8413" s="9">
        <v>2.556213017751479</v>
      </c>
    </row>
    <row r="8414" spans="52:52" x14ac:dyDescent="0.25">
      <c r="AZ8414" s="9">
        <v>0.18934911242603542</v>
      </c>
    </row>
    <row r="8415" spans="52:52" x14ac:dyDescent="0.25">
      <c r="AZ8415" s="9">
        <v>4.4733727810650885</v>
      </c>
    </row>
    <row r="8416" spans="52:52" x14ac:dyDescent="0.25">
      <c r="AZ8416" s="9">
        <v>1.6804733727810648</v>
      </c>
    </row>
    <row r="8417" spans="52:52" x14ac:dyDescent="0.25">
      <c r="AZ8417" s="9">
        <v>4.5207100591715967</v>
      </c>
    </row>
    <row r="8418" spans="52:52" x14ac:dyDescent="0.25">
      <c r="AZ8418" s="9">
        <v>3.9053254437869818</v>
      </c>
    </row>
    <row r="8419" spans="52:52" x14ac:dyDescent="0.25">
      <c r="AZ8419" s="9">
        <v>4.2366863905325438</v>
      </c>
    </row>
    <row r="8420" spans="52:52" x14ac:dyDescent="0.25">
      <c r="AZ8420" s="9">
        <v>3.8343195266272181</v>
      </c>
    </row>
    <row r="8421" spans="52:52" x14ac:dyDescent="0.25">
      <c r="AZ8421" s="9">
        <v>5.0887573964497044</v>
      </c>
    </row>
    <row r="8422" spans="52:52" x14ac:dyDescent="0.25">
      <c r="AZ8422" s="9">
        <v>3.5739644970414197</v>
      </c>
    </row>
    <row r="8423" spans="52:52" x14ac:dyDescent="0.25">
      <c r="AZ8423" s="9">
        <v>3.2899408284023663</v>
      </c>
    </row>
    <row r="8424" spans="52:52" x14ac:dyDescent="0.25">
      <c r="AZ8424" s="9">
        <v>4.165680473372781</v>
      </c>
    </row>
    <row r="8425" spans="52:52" x14ac:dyDescent="0.25">
      <c r="AZ8425" s="9">
        <v>2.556213017751479</v>
      </c>
    </row>
    <row r="8426" spans="52:52" x14ac:dyDescent="0.25">
      <c r="AZ8426" s="9">
        <v>0.18934911242603542</v>
      </c>
    </row>
    <row r="8427" spans="52:52" x14ac:dyDescent="0.25">
      <c r="AZ8427" s="9">
        <v>4.4733727810650885</v>
      </c>
    </row>
    <row r="8428" spans="52:52" x14ac:dyDescent="0.25">
      <c r="AZ8428" s="9">
        <v>1.6804733727810648</v>
      </c>
    </row>
    <row r="8429" spans="52:52" x14ac:dyDescent="0.25">
      <c r="AZ8429" s="9">
        <v>4.5207100591715967</v>
      </c>
    </row>
    <row r="8430" spans="52:52" x14ac:dyDescent="0.25">
      <c r="AZ8430" s="9">
        <v>3.9053254437869818</v>
      </c>
    </row>
    <row r="8431" spans="52:52" x14ac:dyDescent="0.25">
      <c r="AZ8431" s="9">
        <v>4.2366863905325438</v>
      </c>
    </row>
    <row r="8432" spans="52:52" x14ac:dyDescent="0.25">
      <c r="AZ8432" s="9">
        <v>3.8343195266272181</v>
      </c>
    </row>
    <row r="8433" spans="52:52" x14ac:dyDescent="0.25">
      <c r="AZ8433" s="9">
        <v>5.0887573964497044</v>
      </c>
    </row>
    <row r="8434" spans="52:52" x14ac:dyDescent="0.25">
      <c r="AZ8434" s="9">
        <v>3.5739644970414197</v>
      </c>
    </row>
    <row r="8435" spans="52:52" x14ac:dyDescent="0.25">
      <c r="AZ8435" s="9">
        <v>3.2899408284023663</v>
      </c>
    </row>
    <row r="8436" spans="52:52" x14ac:dyDescent="0.25">
      <c r="AZ8436" s="9">
        <v>4.165680473372781</v>
      </c>
    </row>
    <row r="8437" spans="52:52" x14ac:dyDescent="0.25">
      <c r="AZ8437" s="9">
        <v>2.556213017751479</v>
      </c>
    </row>
    <row r="8438" spans="52:52" x14ac:dyDescent="0.25">
      <c r="AZ8438" s="9">
        <v>0.18934911242603542</v>
      </c>
    </row>
    <row r="8439" spans="52:52" x14ac:dyDescent="0.25">
      <c r="AZ8439" s="9">
        <v>4.4733727810650885</v>
      </c>
    </row>
    <row r="8440" spans="52:52" x14ac:dyDescent="0.25">
      <c r="AZ8440" s="9">
        <v>1.6804733727810648</v>
      </c>
    </row>
    <row r="8441" spans="52:52" x14ac:dyDescent="0.25">
      <c r="AZ8441" s="9">
        <v>4.5207100591715967</v>
      </c>
    </row>
    <row r="8442" spans="52:52" x14ac:dyDescent="0.25">
      <c r="AZ8442" s="9">
        <v>3.9053254437869818</v>
      </c>
    </row>
    <row r="8443" spans="52:52" x14ac:dyDescent="0.25">
      <c r="AZ8443" s="9">
        <v>4.2366863905325438</v>
      </c>
    </row>
    <row r="8444" spans="52:52" x14ac:dyDescent="0.25">
      <c r="AZ8444" s="9">
        <v>3.8343195266272181</v>
      </c>
    </row>
    <row r="8445" spans="52:52" x14ac:dyDescent="0.25">
      <c r="AZ8445" s="9">
        <v>5.0887573964497044</v>
      </c>
    </row>
    <row r="8446" spans="52:52" x14ac:dyDescent="0.25">
      <c r="AZ8446" s="9">
        <v>3.5739644970414197</v>
      </c>
    </row>
    <row r="8447" spans="52:52" x14ac:dyDescent="0.25">
      <c r="AZ8447" s="9">
        <v>3.2899408284023663</v>
      </c>
    </row>
    <row r="8448" spans="52:52" x14ac:dyDescent="0.25">
      <c r="AZ8448" s="9">
        <v>4.165680473372781</v>
      </c>
    </row>
    <row r="8449" spans="52:52" x14ac:dyDescent="0.25">
      <c r="AZ8449" s="9">
        <v>2.556213017751479</v>
      </c>
    </row>
    <row r="8450" spans="52:52" x14ac:dyDescent="0.25">
      <c r="AZ8450" s="9">
        <v>0.18934911242603542</v>
      </c>
    </row>
    <row r="8451" spans="52:52" x14ac:dyDescent="0.25">
      <c r="AZ8451" s="9">
        <v>4.4733727810650885</v>
      </c>
    </row>
    <row r="8452" spans="52:52" x14ac:dyDescent="0.25">
      <c r="AZ8452" s="9">
        <v>1.6804733727810648</v>
      </c>
    </row>
    <row r="8453" spans="52:52" x14ac:dyDescent="0.25">
      <c r="AZ8453" s="9">
        <v>4.5207100591715967</v>
      </c>
    </row>
    <row r="8454" spans="52:52" x14ac:dyDescent="0.25">
      <c r="AZ8454" s="9">
        <v>3.9053254437869818</v>
      </c>
    </row>
    <row r="8455" spans="52:52" x14ac:dyDescent="0.25">
      <c r="AZ8455" s="9">
        <v>4.2366863905325438</v>
      </c>
    </row>
    <row r="8456" spans="52:52" x14ac:dyDescent="0.25">
      <c r="AZ8456" s="9">
        <v>3.8343195266272181</v>
      </c>
    </row>
    <row r="8457" spans="52:52" x14ac:dyDescent="0.25">
      <c r="AZ8457" s="9">
        <v>5.0887573964497044</v>
      </c>
    </row>
    <row r="8458" spans="52:52" x14ac:dyDescent="0.25">
      <c r="AZ8458" s="9">
        <v>3.5739644970414197</v>
      </c>
    </row>
    <row r="8459" spans="52:52" x14ac:dyDescent="0.25">
      <c r="AZ8459" s="9">
        <v>3.2899408284023663</v>
      </c>
    </row>
    <row r="8460" spans="52:52" x14ac:dyDescent="0.25">
      <c r="AZ8460" s="9">
        <v>4.165680473372781</v>
      </c>
    </row>
    <row r="8461" spans="52:52" x14ac:dyDescent="0.25">
      <c r="AZ8461" s="9">
        <v>2.556213017751479</v>
      </c>
    </row>
    <row r="8462" spans="52:52" x14ac:dyDescent="0.25">
      <c r="AZ8462" s="9">
        <v>0.18934911242603542</v>
      </c>
    </row>
    <row r="8463" spans="52:52" x14ac:dyDescent="0.25">
      <c r="AZ8463" s="9">
        <v>4.4733727810650885</v>
      </c>
    </row>
    <row r="8464" spans="52:52" x14ac:dyDescent="0.25">
      <c r="AZ8464" s="9">
        <v>1.6804733727810648</v>
      </c>
    </row>
    <row r="8465" spans="52:52" x14ac:dyDescent="0.25">
      <c r="AZ8465" s="9">
        <v>4.5207100591715967</v>
      </c>
    </row>
    <row r="8466" spans="52:52" x14ac:dyDescent="0.25">
      <c r="AZ8466" s="9">
        <v>3.9053254437869818</v>
      </c>
    </row>
    <row r="8467" spans="52:52" x14ac:dyDescent="0.25">
      <c r="AZ8467" s="9">
        <v>4.2366863905325438</v>
      </c>
    </row>
    <row r="8468" spans="52:52" x14ac:dyDescent="0.25">
      <c r="AZ8468" s="9">
        <v>3.8343195266272181</v>
      </c>
    </row>
    <row r="8469" spans="52:52" x14ac:dyDescent="0.25">
      <c r="AZ8469" s="9">
        <v>5.0887573964497044</v>
      </c>
    </row>
    <row r="8470" spans="52:52" x14ac:dyDescent="0.25">
      <c r="AZ8470" s="9">
        <v>3.5739644970414197</v>
      </c>
    </row>
    <row r="8471" spans="52:52" x14ac:dyDescent="0.25">
      <c r="AZ8471" s="9">
        <v>3.2899408284023663</v>
      </c>
    </row>
    <row r="8472" spans="52:52" x14ac:dyDescent="0.25">
      <c r="AZ8472" s="9">
        <v>4.165680473372781</v>
      </c>
    </row>
    <row r="8473" spans="52:52" x14ac:dyDescent="0.25">
      <c r="AZ8473" s="9">
        <v>2.556213017751479</v>
      </c>
    </row>
    <row r="8474" spans="52:52" x14ac:dyDescent="0.25">
      <c r="AZ8474" s="9">
        <v>0.18934911242603542</v>
      </c>
    </row>
    <row r="8475" spans="52:52" x14ac:dyDescent="0.25">
      <c r="AZ8475" s="9">
        <v>4.4733727810650885</v>
      </c>
    </row>
    <row r="8476" spans="52:52" x14ac:dyDescent="0.25">
      <c r="AZ8476" s="9">
        <v>1.6804733727810648</v>
      </c>
    </row>
    <row r="8477" spans="52:52" x14ac:dyDescent="0.25">
      <c r="AZ8477" s="9">
        <v>4.5207100591715967</v>
      </c>
    </row>
    <row r="8478" spans="52:52" x14ac:dyDescent="0.25">
      <c r="AZ8478" s="9">
        <v>3.9053254437869818</v>
      </c>
    </row>
    <row r="8479" spans="52:52" x14ac:dyDescent="0.25">
      <c r="AZ8479" s="9">
        <v>4.2366863905325438</v>
      </c>
    </row>
    <row r="8480" spans="52:52" x14ac:dyDescent="0.25">
      <c r="AZ8480" s="9">
        <v>3.8343195266272181</v>
      </c>
    </row>
    <row r="8481" spans="52:52" x14ac:dyDescent="0.25">
      <c r="AZ8481" s="9">
        <v>5.0887573964497044</v>
      </c>
    </row>
    <row r="8482" spans="52:52" x14ac:dyDescent="0.25">
      <c r="AZ8482" s="9">
        <v>3.5739644970414197</v>
      </c>
    </row>
    <row r="8483" spans="52:52" x14ac:dyDescent="0.25">
      <c r="AZ8483" s="9">
        <v>3.2899408284023663</v>
      </c>
    </row>
    <row r="8484" spans="52:52" x14ac:dyDescent="0.25">
      <c r="AZ8484" s="9">
        <v>4.165680473372781</v>
      </c>
    </row>
    <row r="8485" spans="52:52" x14ac:dyDescent="0.25">
      <c r="AZ8485" s="9">
        <v>2.556213017751479</v>
      </c>
    </row>
    <row r="8486" spans="52:52" x14ac:dyDescent="0.25">
      <c r="AZ8486" s="9">
        <v>0.18934911242603542</v>
      </c>
    </row>
    <row r="8487" spans="52:52" x14ac:dyDescent="0.25">
      <c r="AZ8487" s="9">
        <v>4.4733727810650885</v>
      </c>
    </row>
    <row r="8488" spans="52:52" x14ac:dyDescent="0.25">
      <c r="AZ8488" s="9">
        <v>1.6804733727810648</v>
      </c>
    </row>
    <row r="8489" spans="52:52" x14ac:dyDescent="0.25">
      <c r="AZ8489" s="9">
        <v>4.5207100591715967</v>
      </c>
    </row>
    <row r="8490" spans="52:52" x14ac:dyDescent="0.25">
      <c r="AZ8490" s="9">
        <v>3.9053254437869818</v>
      </c>
    </row>
    <row r="8491" spans="52:52" x14ac:dyDescent="0.25">
      <c r="AZ8491" s="9">
        <v>4.2366863905325438</v>
      </c>
    </row>
    <row r="8492" spans="52:52" x14ac:dyDescent="0.25">
      <c r="AZ8492" s="9">
        <v>3.8343195266272181</v>
      </c>
    </row>
    <row r="8493" spans="52:52" x14ac:dyDescent="0.25">
      <c r="AZ8493" s="9">
        <v>5.0887573964497044</v>
      </c>
    </row>
    <row r="8494" spans="52:52" x14ac:dyDescent="0.25">
      <c r="AZ8494" s="9">
        <v>3.5739644970414197</v>
      </c>
    </row>
    <row r="8495" spans="52:52" x14ac:dyDescent="0.25">
      <c r="AZ8495" s="9">
        <v>3.2899408284023663</v>
      </c>
    </row>
    <row r="8496" spans="52:52" x14ac:dyDescent="0.25">
      <c r="AZ8496" s="9">
        <v>4.165680473372781</v>
      </c>
    </row>
    <row r="8497" spans="52:52" x14ac:dyDescent="0.25">
      <c r="AZ8497" s="9">
        <v>2.556213017751479</v>
      </c>
    </row>
    <row r="8498" spans="52:52" x14ac:dyDescent="0.25">
      <c r="AZ8498" s="9">
        <v>0.18934911242603542</v>
      </c>
    </row>
    <row r="8499" spans="52:52" x14ac:dyDescent="0.25">
      <c r="AZ8499" s="9">
        <v>4.4733727810650885</v>
      </c>
    </row>
    <row r="8500" spans="52:52" x14ac:dyDescent="0.25">
      <c r="AZ8500" s="9">
        <v>1.6804733727810648</v>
      </c>
    </row>
    <row r="8501" spans="52:52" x14ac:dyDescent="0.25">
      <c r="AZ8501" s="9">
        <v>4.5207100591715967</v>
      </c>
    </row>
    <row r="8502" spans="52:52" x14ac:dyDescent="0.25">
      <c r="AZ8502" s="9">
        <v>3.9053254437869818</v>
      </c>
    </row>
    <row r="8503" spans="52:52" x14ac:dyDescent="0.25">
      <c r="AZ8503" s="9">
        <v>4.2366863905325438</v>
      </c>
    </row>
    <row r="8504" spans="52:52" x14ac:dyDescent="0.25">
      <c r="AZ8504" s="9">
        <v>3.8343195266272181</v>
      </c>
    </row>
    <row r="8505" spans="52:52" x14ac:dyDescent="0.25">
      <c r="AZ8505" s="9">
        <v>5.0887573964497044</v>
      </c>
    </row>
    <row r="8506" spans="52:52" x14ac:dyDescent="0.25">
      <c r="AZ8506" s="9">
        <v>3.5739644970414197</v>
      </c>
    </row>
    <row r="8507" spans="52:52" x14ac:dyDescent="0.25">
      <c r="AZ8507" s="9">
        <v>3.2899408284023663</v>
      </c>
    </row>
    <row r="8508" spans="52:52" x14ac:dyDescent="0.25">
      <c r="AZ8508" s="9">
        <v>4.165680473372781</v>
      </c>
    </row>
    <row r="8509" spans="52:52" x14ac:dyDescent="0.25">
      <c r="AZ8509" s="9">
        <v>2.556213017751479</v>
      </c>
    </row>
    <row r="8510" spans="52:52" x14ac:dyDescent="0.25">
      <c r="AZ8510" s="9">
        <v>0.18934911242603542</v>
      </c>
    </row>
    <row r="8511" spans="52:52" x14ac:dyDescent="0.25">
      <c r="AZ8511" s="9">
        <v>4.4733727810650885</v>
      </c>
    </row>
    <row r="8512" spans="52:52" x14ac:dyDescent="0.25">
      <c r="AZ8512" s="9">
        <v>1.6804733727810648</v>
      </c>
    </row>
    <row r="8513" spans="52:52" x14ac:dyDescent="0.25">
      <c r="AZ8513" s="9">
        <v>4.5207100591715967</v>
      </c>
    </row>
    <row r="8514" spans="52:52" x14ac:dyDescent="0.25">
      <c r="AZ8514" s="9">
        <v>3.9053254437869818</v>
      </c>
    </row>
    <row r="8515" spans="52:52" x14ac:dyDescent="0.25">
      <c r="AZ8515" s="9">
        <v>4.2366863905325438</v>
      </c>
    </row>
    <row r="8516" spans="52:52" x14ac:dyDescent="0.25">
      <c r="AZ8516" s="9">
        <v>3.8343195266272181</v>
      </c>
    </row>
    <row r="8517" spans="52:52" x14ac:dyDescent="0.25">
      <c r="AZ8517" s="9">
        <v>5.0887573964497044</v>
      </c>
    </row>
    <row r="8518" spans="52:52" x14ac:dyDescent="0.25">
      <c r="AZ8518" s="9">
        <v>3.5739644970414197</v>
      </c>
    </row>
    <row r="8519" spans="52:52" x14ac:dyDescent="0.25">
      <c r="AZ8519" s="9">
        <v>3.2899408284023663</v>
      </c>
    </row>
    <row r="8520" spans="52:52" x14ac:dyDescent="0.25">
      <c r="AZ8520" s="9">
        <v>4.165680473372781</v>
      </c>
    </row>
    <row r="8521" spans="52:52" x14ac:dyDescent="0.25">
      <c r="AZ8521" s="9">
        <v>2.556213017751479</v>
      </c>
    </row>
    <row r="8522" spans="52:52" x14ac:dyDescent="0.25">
      <c r="AZ8522" s="9">
        <v>0.18934911242603542</v>
      </c>
    </row>
    <row r="8523" spans="52:52" x14ac:dyDescent="0.25">
      <c r="AZ8523" s="9">
        <v>4.4733727810650885</v>
      </c>
    </row>
    <row r="8524" spans="52:52" x14ac:dyDescent="0.25">
      <c r="AZ8524" s="9">
        <v>1.6804733727810648</v>
      </c>
    </row>
    <row r="8525" spans="52:52" x14ac:dyDescent="0.25">
      <c r="AZ8525" s="9">
        <v>4.5207100591715967</v>
      </c>
    </row>
    <row r="8526" spans="52:52" x14ac:dyDescent="0.25">
      <c r="AZ8526" s="9">
        <v>3.9053254437869818</v>
      </c>
    </row>
    <row r="8527" spans="52:52" x14ac:dyDescent="0.25">
      <c r="AZ8527" s="9">
        <v>4.2366863905325438</v>
      </c>
    </row>
    <row r="8528" spans="52:52" x14ac:dyDescent="0.25">
      <c r="AZ8528" s="9">
        <v>3.8343195266272181</v>
      </c>
    </row>
    <row r="8529" spans="52:52" x14ac:dyDescent="0.25">
      <c r="AZ8529" s="9">
        <v>5.0887573964497044</v>
      </c>
    </row>
    <row r="8530" spans="52:52" x14ac:dyDescent="0.25">
      <c r="AZ8530" s="9">
        <v>3.5739644970414197</v>
      </c>
    </row>
    <row r="8531" spans="52:52" x14ac:dyDescent="0.25">
      <c r="AZ8531" s="9">
        <v>3.2899408284023663</v>
      </c>
    </row>
    <row r="8532" spans="52:52" x14ac:dyDescent="0.25">
      <c r="AZ8532" s="9">
        <v>4.165680473372781</v>
      </c>
    </row>
    <row r="8533" spans="52:52" x14ac:dyDescent="0.25">
      <c r="AZ8533" s="9">
        <v>2.556213017751479</v>
      </c>
    </row>
    <row r="8534" spans="52:52" x14ac:dyDescent="0.25">
      <c r="AZ8534" s="9">
        <v>0.18934911242603542</v>
      </c>
    </row>
    <row r="8535" spans="52:52" x14ac:dyDescent="0.25">
      <c r="AZ8535" s="9">
        <v>4.4733727810650885</v>
      </c>
    </row>
    <row r="8536" spans="52:52" x14ac:dyDescent="0.25">
      <c r="AZ8536" s="9">
        <v>1.6804733727810648</v>
      </c>
    </row>
    <row r="8537" spans="52:52" x14ac:dyDescent="0.25">
      <c r="AZ8537" s="9">
        <v>4.5207100591715967</v>
      </c>
    </row>
    <row r="8538" spans="52:52" x14ac:dyDescent="0.25">
      <c r="AZ8538" s="9">
        <v>3.9053254437869818</v>
      </c>
    </row>
    <row r="8539" spans="52:52" x14ac:dyDescent="0.25">
      <c r="AZ8539" s="9">
        <v>4.2366863905325438</v>
      </c>
    </row>
    <row r="8540" spans="52:52" x14ac:dyDescent="0.25">
      <c r="AZ8540" s="9">
        <v>3.8343195266272181</v>
      </c>
    </row>
    <row r="8541" spans="52:52" x14ac:dyDescent="0.25">
      <c r="AZ8541" s="9">
        <v>5.0887573964497044</v>
      </c>
    </row>
    <row r="8542" spans="52:52" x14ac:dyDescent="0.25">
      <c r="AZ8542" s="9">
        <v>3.5739644970414197</v>
      </c>
    </row>
    <row r="8543" spans="52:52" x14ac:dyDescent="0.25">
      <c r="AZ8543" s="9">
        <v>3.2899408284023663</v>
      </c>
    </row>
    <row r="8544" spans="52:52" x14ac:dyDescent="0.25">
      <c r="AZ8544" s="9">
        <v>4.165680473372781</v>
      </c>
    </row>
    <row r="8545" spans="52:52" x14ac:dyDescent="0.25">
      <c r="AZ8545" s="9">
        <v>2.556213017751479</v>
      </c>
    </row>
    <row r="8546" spans="52:52" x14ac:dyDescent="0.25">
      <c r="AZ8546" s="9">
        <v>0.18934911242603542</v>
      </c>
    </row>
    <row r="8547" spans="52:52" x14ac:dyDescent="0.25">
      <c r="AZ8547" s="9">
        <v>4.4733727810650885</v>
      </c>
    </row>
    <row r="8548" spans="52:52" x14ac:dyDescent="0.25">
      <c r="AZ8548" s="9">
        <v>1.6804733727810648</v>
      </c>
    </row>
    <row r="8549" spans="52:52" x14ac:dyDescent="0.25">
      <c r="AZ8549" s="9">
        <v>4.5207100591715967</v>
      </c>
    </row>
    <row r="8550" spans="52:52" x14ac:dyDescent="0.25">
      <c r="AZ8550" s="9">
        <v>3.9053254437869818</v>
      </c>
    </row>
    <row r="8551" spans="52:52" x14ac:dyDescent="0.25">
      <c r="AZ8551" s="9">
        <v>4.2366863905325438</v>
      </c>
    </row>
    <row r="8552" spans="52:52" x14ac:dyDescent="0.25">
      <c r="AZ8552" s="9">
        <v>3.8343195266272181</v>
      </c>
    </row>
    <row r="8553" spans="52:52" x14ac:dyDescent="0.25">
      <c r="AZ8553" s="9">
        <v>5.0887573964497044</v>
      </c>
    </row>
    <row r="8554" spans="52:52" x14ac:dyDescent="0.25">
      <c r="AZ8554" s="9">
        <v>3.5739644970414197</v>
      </c>
    </row>
    <row r="8555" spans="52:52" x14ac:dyDescent="0.25">
      <c r="AZ8555" s="9">
        <v>3.2899408284023663</v>
      </c>
    </row>
    <row r="8556" spans="52:52" x14ac:dyDescent="0.25">
      <c r="AZ8556" s="9">
        <v>4.165680473372781</v>
      </c>
    </row>
    <row r="8557" spans="52:52" x14ac:dyDescent="0.25">
      <c r="AZ8557" s="9">
        <v>2.556213017751479</v>
      </c>
    </row>
    <row r="8558" spans="52:52" x14ac:dyDescent="0.25">
      <c r="AZ8558" s="9">
        <v>0.18934911242603542</v>
      </c>
    </row>
    <row r="8559" spans="52:52" x14ac:dyDescent="0.25">
      <c r="AZ8559" s="9">
        <v>4.4733727810650885</v>
      </c>
    </row>
    <row r="8560" spans="52:52" x14ac:dyDescent="0.25">
      <c r="AZ8560" s="9">
        <v>1.6804733727810648</v>
      </c>
    </row>
    <row r="8561" spans="52:52" x14ac:dyDescent="0.25">
      <c r="AZ8561" s="9">
        <v>4.5207100591715967</v>
      </c>
    </row>
    <row r="8562" spans="52:52" x14ac:dyDescent="0.25">
      <c r="AZ8562" s="9">
        <v>3.9053254437869818</v>
      </c>
    </row>
    <row r="8563" spans="52:52" x14ac:dyDescent="0.25">
      <c r="AZ8563" s="9">
        <v>4.2366863905325438</v>
      </c>
    </row>
    <row r="8564" spans="52:52" x14ac:dyDescent="0.25">
      <c r="AZ8564" s="9">
        <v>3.8343195266272181</v>
      </c>
    </row>
    <row r="8565" spans="52:52" x14ac:dyDescent="0.25">
      <c r="AZ8565" s="9">
        <v>5.0887573964497044</v>
      </c>
    </row>
    <row r="8566" spans="52:52" x14ac:dyDescent="0.25">
      <c r="AZ8566" s="9">
        <v>3.5739644970414197</v>
      </c>
    </row>
    <row r="8567" spans="52:52" x14ac:dyDescent="0.25">
      <c r="AZ8567" s="9">
        <v>3.2899408284023663</v>
      </c>
    </row>
    <row r="8568" spans="52:52" x14ac:dyDescent="0.25">
      <c r="AZ8568" s="9">
        <v>4.165680473372781</v>
      </c>
    </row>
    <row r="8569" spans="52:52" x14ac:dyDescent="0.25">
      <c r="AZ8569" s="9">
        <v>2.556213017751479</v>
      </c>
    </row>
    <row r="8570" spans="52:52" x14ac:dyDescent="0.25">
      <c r="AZ8570" s="9">
        <v>0.18934911242603542</v>
      </c>
    </row>
    <row r="8571" spans="52:52" x14ac:dyDescent="0.25">
      <c r="AZ8571" s="9">
        <v>4.4733727810650885</v>
      </c>
    </row>
    <row r="8572" spans="52:52" x14ac:dyDescent="0.25">
      <c r="AZ8572" s="9">
        <v>1.6804733727810648</v>
      </c>
    </row>
    <row r="8573" spans="52:52" x14ac:dyDescent="0.25">
      <c r="AZ8573" s="9">
        <v>4.5207100591715967</v>
      </c>
    </row>
    <row r="8574" spans="52:52" x14ac:dyDescent="0.25">
      <c r="AZ8574" s="9">
        <v>3.9053254437869818</v>
      </c>
    </row>
    <row r="8575" spans="52:52" x14ac:dyDescent="0.25">
      <c r="AZ8575" s="9">
        <v>4.2366863905325438</v>
      </c>
    </row>
    <row r="8576" spans="52:52" x14ac:dyDescent="0.25">
      <c r="AZ8576" s="9">
        <v>3.8343195266272181</v>
      </c>
    </row>
    <row r="8577" spans="52:52" x14ac:dyDescent="0.25">
      <c r="AZ8577" s="9">
        <v>5.0887573964497044</v>
      </c>
    </row>
    <row r="8578" spans="52:52" x14ac:dyDescent="0.25">
      <c r="AZ8578" s="9">
        <v>3.5739644970414197</v>
      </c>
    </row>
    <row r="8579" spans="52:52" x14ac:dyDescent="0.25">
      <c r="AZ8579" s="9">
        <v>3.2899408284023663</v>
      </c>
    </row>
    <row r="8580" spans="52:52" x14ac:dyDescent="0.25">
      <c r="AZ8580" s="9">
        <v>4.165680473372781</v>
      </c>
    </row>
    <row r="8581" spans="52:52" x14ac:dyDescent="0.25">
      <c r="AZ8581" s="9">
        <v>2.556213017751479</v>
      </c>
    </row>
    <row r="8582" spans="52:52" x14ac:dyDescent="0.25">
      <c r="AZ8582" s="9">
        <v>0.18934911242603542</v>
      </c>
    </row>
    <row r="8583" spans="52:52" x14ac:dyDescent="0.25">
      <c r="AZ8583" s="9">
        <v>4.4733727810650885</v>
      </c>
    </row>
    <row r="8584" spans="52:52" x14ac:dyDescent="0.25">
      <c r="AZ8584" s="9">
        <v>1.6804733727810648</v>
      </c>
    </row>
    <row r="8585" spans="52:52" x14ac:dyDescent="0.25">
      <c r="AZ8585" s="9">
        <v>4.5207100591715967</v>
      </c>
    </row>
    <row r="8586" spans="52:52" x14ac:dyDescent="0.25">
      <c r="AZ8586" s="9">
        <v>3.9053254437869818</v>
      </c>
    </row>
    <row r="8587" spans="52:52" x14ac:dyDescent="0.25">
      <c r="AZ8587" s="9">
        <v>4.2366863905325438</v>
      </c>
    </row>
    <row r="8588" spans="52:52" x14ac:dyDescent="0.25">
      <c r="AZ8588" s="9">
        <v>3.8343195266272181</v>
      </c>
    </row>
    <row r="8589" spans="52:52" x14ac:dyDescent="0.25">
      <c r="AZ8589" s="9">
        <v>5.0887573964497044</v>
      </c>
    </row>
    <row r="8590" spans="52:52" x14ac:dyDescent="0.25">
      <c r="AZ8590" s="9">
        <v>3.5739644970414197</v>
      </c>
    </row>
    <row r="8591" spans="52:52" x14ac:dyDescent="0.25">
      <c r="AZ8591" s="9">
        <v>3.2899408284023663</v>
      </c>
    </row>
    <row r="8592" spans="52:52" x14ac:dyDescent="0.25">
      <c r="AZ8592" s="9">
        <v>4.165680473372781</v>
      </c>
    </row>
    <row r="8593" spans="52:52" x14ac:dyDescent="0.25">
      <c r="AZ8593" s="9">
        <v>2.556213017751479</v>
      </c>
    </row>
    <row r="8594" spans="52:52" x14ac:dyDescent="0.25">
      <c r="AZ8594" s="9">
        <v>0.18934911242603542</v>
      </c>
    </row>
    <row r="8595" spans="52:52" x14ac:dyDescent="0.25">
      <c r="AZ8595" s="9">
        <v>4.4733727810650885</v>
      </c>
    </row>
    <row r="8596" spans="52:52" x14ac:dyDescent="0.25">
      <c r="AZ8596" s="9">
        <v>1.6804733727810648</v>
      </c>
    </row>
    <row r="8597" spans="52:52" x14ac:dyDescent="0.25">
      <c r="AZ8597" s="9">
        <v>4.5207100591715967</v>
      </c>
    </row>
    <row r="8598" spans="52:52" x14ac:dyDescent="0.25">
      <c r="AZ8598" s="9">
        <v>3.9053254437869818</v>
      </c>
    </row>
    <row r="8599" spans="52:52" x14ac:dyDescent="0.25">
      <c r="AZ8599" s="9">
        <v>4.2366863905325438</v>
      </c>
    </row>
    <row r="8600" spans="52:52" x14ac:dyDescent="0.25">
      <c r="AZ8600" s="9">
        <v>3.8343195266272181</v>
      </c>
    </row>
    <row r="8601" spans="52:52" x14ac:dyDescent="0.25">
      <c r="AZ8601" s="9">
        <v>5.0887573964497044</v>
      </c>
    </row>
    <row r="8602" spans="52:52" x14ac:dyDescent="0.25">
      <c r="AZ8602" s="9">
        <v>3.5739644970414197</v>
      </c>
    </row>
    <row r="8603" spans="52:52" x14ac:dyDescent="0.25">
      <c r="AZ8603" s="9">
        <v>3.2899408284023663</v>
      </c>
    </row>
    <row r="8604" spans="52:52" x14ac:dyDescent="0.25">
      <c r="AZ8604" s="9">
        <v>4.165680473372781</v>
      </c>
    </row>
    <row r="8605" spans="52:52" x14ac:dyDescent="0.25">
      <c r="AZ8605" s="9">
        <v>2.556213017751479</v>
      </c>
    </row>
    <row r="8606" spans="52:52" x14ac:dyDescent="0.25">
      <c r="AZ8606" s="9">
        <v>0.18934911242603542</v>
      </c>
    </row>
    <row r="8607" spans="52:52" x14ac:dyDescent="0.25">
      <c r="AZ8607" s="9">
        <v>4.4733727810650885</v>
      </c>
    </row>
    <row r="8608" spans="52:52" x14ac:dyDescent="0.25">
      <c r="AZ8608" s="9">
        <v>1.6804733727810648</v>
      </c>
    </row>
    <row r="8609" spans="52:52" x14ac:dyDescent="0.25">
      <c r="AZ8609" s="9">
        <v>4.5207100591715967</v>
      </c>
    </row>
    <row r="8610" spans="52:52" x14ac:dyDescent="0.25">
      <c r="AZ8610" s="9">
        <v>3.9053254437869818</v>
      </c>
    </row>
    <row r="8611" spans="52:52" x14ac:dyDescent="0.25">
      <c r="AZ8611" s="9">
        <v>4.2366863905325438</v>
      </c>
    </row>
    <row r="8612" spans="52:52" x14ac:dyDescent="0.25">
      <c r="AZ8612" s="9">
        <v>3.8343195266272181</v>
      </c>
    </row>
    <row r="8613" spans="52:52" x14ac:dyDescent="0.25">
      <c r="AZ8613" s="9">
        <v>5.0887573964497044</v>
      </c>
    </row>
    <row r="8614" spans="52:52" x14ac:dyDescent="0.25">
      <c r="AZ8614" s="9">
        <v>3.5739644970414197</v>
      </c>
    </row>
    <row r="8615" spans="52:52" x14ac:dyDescent="0.25">
      <c r="AZ8615" s="9">
        <v>3.2899408284023663</v>
      </c>
    </row>
    <row r="8616" spans="52:52" x14ac:dyDescent="0.25">
      <c r="AZ8616" s="9">
        <v>4.165680473372781</v>
      </c>
    </row>
    <row r="8617" spans="52:52" x14ac:dyDescent="0.25">
      <c r="AZ8617" s="9">
        <v>2.556213017751479</v>
      </c>
    </row>
    <row r="8618" spans="52:52" x14ac:dyDescent="0.25">
      <c r="AZ8618" s="9">
        <v>0.18934911242603542</v>
      </c>
    </row>
    <row r="8619" spans="52:52" x14ac:dyDescent="0.25">
      <c r="AZ8619" s="9">
        <v>4.4733727810650885</v>
      </c>
    </row>
    <row r="8620" spans="52:52" x14ac:dyDescent="0.25">
      <c r="AZ8620" s="9">
        <v>1.6804733727810648</v>
      </c>
    </row>
    <row r="8621" spans="52:52" x14ac:dyDescent="0.25">
      <c r="AZ8621" s="9">
        <v>4.5207100591715967</v>
      </c>
    </row>
    <row r="8622" spans="52:52" x14ac:dyDescent="0.25">
      <c r="AZ8622" s="9">
        <v>3.9053254437869818</v>
      </c>
    </row>
    <row r="8623" spans="52:52" x14ac:dyDescent="0.25">
      <c r="AZ8623" s="9">
        <v>4.2366863905325438</v>
      </c>
    </row>
    <row r="8624" spans="52:52" x14ac:dyDescent="0.25">
      <c r="AZ8624" s="9">
        <v>3.8343195266272181</v>
      </c>
    </row>
    <row r="8625" spans="52:52" x14ac:dyDescent="0.25">
      <c r="AZ8625" s="9">
        <v>5.0887573964497044</v>
      </c>
    </row>
    <row r="8626" spans="52:52" x14ac:dyDescent="0.25">
      <c r="AZ8626" s="9">
        <v>3.5739644970414197</v>
      </c>
    </row>
    <row r="8627" spans="52:52" x14ac:dyDescent="0.25">
      <c r="AZ8627" s="9">
        <v>3.2899408284023663</v>
      </c>
    </row>
    <row r="8628" spans="52:52" x14ac:dyDescent="0.25">
      <c r="AZ8628" s="9">
        <v>4.165680473372781</v>
      </c>
    </row>
    <row r="8629" spans="52:52" x14ac:dyDescent="0.25">
      <c r="AZ8629" s="9">
        <v>2.556213017751479</v>
      </c>
    </row>
    <row r="8630" spans="52:52" x14ac:dyDescent="0.25">
      <c r="AZ8630" s="9">
        <v>0.18934911242603542</v>
      </c>
    </row>
    <row r="8631" spans="52:52" x14ac:dyDescent="0.25">
      <c r="AZ8631" s="9">
        <v>4.4733727810650885</v>
      </c>
    </row>
    <row r="8632" spans="52:52" x14ac:dyDescent="0.25">
      <c r="AZ8632" s="9">
        <v>1.6804733727810648</v>
      </c>
    </row>
    <row r="8633" spans="52:52" x14ac:dyDescent="0.25">
      <c r="AZ8633" s="9">
        <v>4.5207100591715967</v>
      </c>
    </row>
    <row r="8634" spans="52:52" x14ac:dyDescent="0.25">
      <c r="AZ8634" s="9">
        <v>3.9053254437869818</v>
      </c>
    </row>
    <row r="8635" spans="52:52" x14ac:dyDescent="0.25">
      <c r="AZ8635" s="9">
        <v>4.2366863905325438</v>
      </c>
    </row>
    <row r="8636" spans="52:52" x14ac:dyDescent="0.25">
      <c r="AZ8636" s="9">
        <v>3.8343195266272181</v>
      </c>
    </row>
    <row r="8637" spans="52:52" x14ac:dyDescent="0.25">
      <c r="AZ8637" s="9">
        <v>5.0887573964497044</v>
      </c>
    </row>
    <row r="8638" spans="52:52" x14ac:dyDescent="0.25">
      <c r="AZ8638" s="9">
        <v>3.5739644970414197</v>
      </c>
    </row>
    <row r="8639" spans="52:52" x14ac:dyDescent="0.25">
      <c r="AZ8639" s="9">
        <v>3.2899408284023663</v>
      </c>
    </row>
    <row r="8640" spans="52:52" x14ac:dyDescent="0.25">
      <c r="AZ8640" s="9">
        <v>4.165680473372781</v>
      </c>
    </row>
    <row r="8641" spans="52:52" x14ac:dyDescent="0.25">
      <c r="AZ8641" s="9">
        <v>2.556213017751479</v>
      </c>
    </row>
    <row r="8642" spans="52:52" x14ac:dyDescent="0.25">
      <c r="AZ8642" s="9">
        <v>0.18934911242603542</v>
      </c>
    </row>
    <row r="8643" spans="52:52" x14ac:dyDescent="0.25">
      <c r="AZ8643" s="9">
        <v>4.4733727810650885</v>
      </c>
    </row>
    <row r="8644" spans="52:52" x14ac:dyDescent="0.25">
      <c r="AZ8644" s="9">
        <v>1.6804733727810648</v>
      </c>
    </row>
    <row r="8645" spans="52:52" x14ac:dyDescent="0.25">
      <c r="AZ8645" s="9">
        <v>4.5207100591715967</v>
      </c>
    </row>
    <row r="8646" spans="52:52" x14ac:dyDescent="0.25">
      <c r="AZ8646" s="9">
        <v>3.9053254437869818</v>
      </c>
    </row>
    <row r="8647" spans="52:52" x14ac:dyDescent="0.25">
      <c r="AZ8647" s="9">
        <v>4.2366863905325438</v>
      </c>
    </row>
    <row r="8648" spans="52:52" x14ac:dyDescent="0.25">
      <c r="AZ8648" s="9">
        <v>3.8343195266272181</v>
      </c>
    </row>
    <row r="8649" spans="52:52" x14ac:dyDescent="0.25">
      <c r="AZ8649" s="9">
        <v>5.0887573964497044</v>
      </c>
    </row>
    <row r="8650" spans="52:52" x14ac:dyDescent="0.25">
      <c r="AZ8650" s="9">
        <v>3.5739644970414197</v>
      </c>
    </row>
    <row r="8651" spans="52:52" x14ac:dyDescent="0.25">
      <c r="AZ8651" s="9">
        <v>3.2899408284023663</v>
      </c>
    </row>
    <row r="8652" spans="52:52" x14ac:dyDescent="0.25">
      <c r="AZ8652" s="9">
        <v>4.165680473372781</v>
      </c>
    </row>
    <row r="8653" spans="52:52" x14ac:dyDescent="0.25">
      <c r="AZ8653" s="9">
        <v>2.556213017751479</v>
      </c>
    </row>
    <row r="8654" spans="52:52" x14ac:dyDescent="0.25">
      <c r="AZ8654" s="9">
        <v>0.18934911242603542</v>
      </c>
    </row>
    <row r="8655" spans="52:52" x14ac:dyDescent="0.25">
      <c r="AZ8655" s="9">
        <v>4.4733727810650885</v>
      </c>
    </row>
    <row r="8656" spans="52:52" x14ac:dyDescent="0.25">
      <c r="AZ8656" s="9">
        <v>1.6804733727810648</v>
      </c>
    </row>
    <row r="8657" spans="52:52" x14ac:dyDescent="0.25">
      <c r="AZ8657" s="9">
        <v>4.5207100591715967</v>
      </c>
    </row>
    <row r="8658" spans="52:52" x14ac:dyDescent="0.25">
      <c r="AZ8658" s="9">
        <v>3.9053254437869818</v>
      </c>
    </row>
    <row r="8659" spans="52:52" x14ac:dyDescent="0.25">
      <c r="AZ8659" s="9">
        <v>4.2366863905325438</v>
      </c>
    </row>
    <row r="8660" spans="52:52" x14ac:dyDescent="0.25">
      <c r="AZ8660" s="9">
        <v>3.8343195266272181</v>
      </c>
    </row>
    <row r="8661" spans="52:52" x14ac:dyDescent="0.25">
      <c r="AZ8661" s="9">
        <v>5.0887573964497044</v>
      </c>
    </row>
    <row r="8662" spans="52:52" x14ac:dyDescent="0.25">
      <c r="AZ8662" s="9">
        <v>3.5739644970414197</v>
      </c>
    </row>
    <row r="8663" spans="52:52" x14ac:dyDescent="0.25">
      <c r="AZ8663" s="9">
        <v>3.2899408284023663</v>
      </c>
    </row>
    <row r="8664" spans="52:52" x14ac:dyDescent="0.25">
      <c r="AZ8664" s="9">
        <v>4.165680473372781</v>
      </c>
    </row>
    <row r="8665" spans="52:52" x14ac:dyDescent="0.25">
      <c r="AZ8665" s="9">
        <v>2.556213017751479</v>
      </c>
    </row>
    <row r="8666" spans="52:52" x14ac:dyDescent="0.25">
      <c r="AZ8666" s="9">
        <v>0.18934911242603542</v>
      </c>
    </row>
    <row r="8667" spans="52:52" x14ac:dyDescent="0.25">
      <c r="AZ8667" s="9">
        <v>4.4733727810650885</v>
      </c>
    </row>
    <row r="8668" spans="52:52" x14ac:dyDescent="0.25">
      <c r="AZ8668" s="9">
        <v>1.6804733727810648</v>
      </c>
    </row>
    <row r="8669" spans="52:52" x14ac:dyDescent="0.25">
      <c r="AZ8669" s="9">
        <v>4.5207100591715967</v>
      </c>
    </row>
    <row r="8670" spans="52:52" x14ac:dyDescent="0.25">
      <c r="AZ8670" s="9">
        <v>3.9053254437869818</v>
      </c>
    </row>
    <row r="8671" spans="52:52" x14ac:dyDescent="0.25">
      <c r="AZ8671" s="9">
        <v>4.2366863905325438</v>
      </c>
    </row>
    <row r="8672" spans="52:52" x14ac:dyDescent="0.25">
      <c r="AZ8672" s="9">
        <v>3.8343195266272181</v>
      </c>
    </row>
    <row r="8673" spans="52:52" x14ac:dyDescent="0.25">
      <c r="AZ8673" s="9">
        <v>5.0887573964497044</v>
      </c>
    </row>
    <row r="8674" spans="52:52" x14ac:dyDescent="0.25">
      <c r="AZ8674" s="9">
        <v>3.5739644970414197</v>
      </c>
    </row>
    <row r="8675" spans="52:52" x14ac:dyDescent="0.25">
      <c r="AZ8675" s="9">
        <v>3.2899408284023663</v>
      </c>
    </row>
    <row r="8676" spans="52:52" x14ac:dyDescent="0.25">
      <c r="AZ8676" s="9">
        <v>4.165680473372781</v>
      </c>
    </row>
    <row r="8677" spans="52:52" x14ac:dyDescent="0.25">
      <c r="AZ8677" s="9">
        <v>2.556213017751479</v>
      </c>
    </row>
    <row r="8678" spans="52:52" x14ac:dyDescent="0.25">
      <c r="AZ8678" s="9">
        <v>0.18934911242603542</v>
      </c>
    </row>
    <row r="8679" spans="52:52" x14ac:dyDescent="0.25">
      <c r="AZ8679" s="9">
        <v>4.4733727810650885</v>
      </c>
    </row>
    <row r="8680" spans="52:52" x14ac:dyDescent="0.25">
      <c r="AZ8680" s="9">
        <v>1.6804733727810648</v>
      </c>
    </row>
    <row r="8681" spans="52:52" x14ac:dyDescent="0.25">
      <c r="AZ8681" s="9">
        <v>4.5207100591715967</v>
      </c>
    </row>
    <row r="8682" spans="52:52" x14ac:dyDescent="0.25">
      <c r="AZ8682" s="9">
        <v>3.9053254437869818</v>
      </c>
    </row>
    <row r="8683" spans="52:52" x14ac:dyDescent="0.25">
      <c r="AZ8683" s="9">
        <v>4.2366863905325438</v>
      </c>
    </row>
    <row r="8684" spans="52:52" x14ac:dyDescent="0.25">
      <c r="AZ8684" s="9">
        <v>3.8343195266272181</v>
      </c>
    </row>
    <row r="8685" spans="52:52" x14ac:dyDescent="0.25">
      <c r="AZ8685" s="9">
        <v>5.0887573964497044</v>
      </c>
    </row>
    <row r="8686" spans="52:52" x14ac:dyDescent="0.25">
      <c r="AZ8686" s="9">
        <v>3.5739644970414197</v>
      </c>
    </row>
    <row r="8687" spans="52:52" x14ac:dyDescent="0.25">
      <c r="AZ8687" s="9">
        <v>3.2899408284023663</v>
      </c>
    </row>
    <row r="8688" spans="52:52" x14ac:dyDescent="0.25">
      <c r="AZ8688" s="9">
        <v>4.165680473372781</v>
      </c>
    </row>
    <row r="8689" spans="52:52" x14ac:dyDescent="0.25">
      <c r="AZ8689" s="9">
        <v>2.556213017751479</v>
      </c>
    </row>
    <row r="8690" spans="52:52" x14ac:dyDescent="0.25">
      <c r="AZ8690" s="9">
        <v>0.18934911242603542</v>
      </c>
    </row>
    <row r="8691" spans="52:52" x14ac:dyDescent="0.25">
      <c r="AZ8691" s="9">
        <v>4.4733727810650885</v>
      </c>
    </row>
    <row r="8692" spans="52:52" x14ac:dyDescent="0.25">
      <c r="AZ8692" s="9">
        <v>1.6804733727810648</v>
      </c>
    </row>
    <row r="8693" spans="52:52" x14ac:dyDescent="0.25">
      <c r="AZ8693" s="9">
        <v>4.5207100591715967</v>
      </c>
    </row>
    <row r="8694" spans="52:52" x14ac:dyDescent="0.25">
      <c r="AZ8694" s="9">
        <v>3.9053254437869818</v>
      </c>
    </row>
    <row r="8695" spans="52:52" x14ac:dyDescent="0.25">
      <c r="AZ8695" s="9">
        <v>4.2366863905325438</v>
      </c>
    </row>
    <row r="8696" spans="52:52" x14ac:dyDescent="0.25">
      <c r="AZ8696" s="9">
        <v>3.8343195266272181</v>
      </c>
    </row>
    <row r="8697" spans="52:52" x14ac:dyDescent="0.25">
      <c r="AZ8697" s="9">
        <v>5.0887573964497044</v>
      </c>
    </row>
    <row r="8698" spans="52:52" x14ac:dyDescent="0.25">
      <c r="AZ8698" s="9">
        <v>3.5739644970414197</v>
      </c>
    </row>
    <row r="8699" spans="52:52" x14ac:dyDescent="0.25">
      <c r="AZ8699" s="9">
        <v>3.2899408284023663</v>
      </c>
    </row>
    <row r="8700" spans="52:52" x14ac:dyDescent="0.25">
      <c r="AZ8700" s="9">
        <v>4.165680473372781</v>
      </c>
    </row>
    <row r="8701" spans="52:52" x14ac:dyDescent="0.25">
      <c r="AZ8701" s="9">
        <v>2.556213017751479</v>
      </c>
    </row>
    <row r="8702" spans="52:52" x14ac:dyDescent="0.25">
      <c r="AZ8702" s="9">
        <v>0.18934911242603542</v>
      </c>
    </row>
    <row r="8703" spans="52:52" x14ac:dyDescent="0.25">
      <c r="AZ8703" s="9">
        <v>4.4733727810650885</v>
      </c>
    </row>
    <row r="8704" spans="52:52" x14ac:dyDescent="0.25">
      <c r="AZ8704" s="9">
        <v>1.6804733727810648</v>
      </c>
    </row>
    <row r="8705" spans="52:52" x14ac:dyDescent="0.25">
      <c r="AZ8705" s="9">
        <v>4.5207100591715967</v>
      </c>
    </row>
    <row r="8706" spans="52:52" x14ac:dyDescent="0.25">
      <c r="AZ8706" s="9">
        <v>3.9053254437869818</v>
      </c>
    </row>
    <row r="8707" spans="52:52" x14ac:dyDescent="0.25">
      <c r="AZ8707" s="9">
        <v>4.2366863905325438</v>
      </c>
    </row>
    <row r="8708" spans="52:52" x14ac:dyDescent="0.25">
      <c r="AZ8708" s="9">
        <v>3.8343195266272181</v>
      </c>
    </row>
    <row r="8709" spans="52:52" x14ac:dyDescent="0.25">
      <c r="AZ8709" s="9">
        <v>5.0887573964497044</v>
      </c>
    </row>
    <row r="8710" spans="52:52" x14ac:dyDescent="0.25">
      <c r="AZ8710" s="9">
        <v>3.5739644970414197</v>
      </c>
    </row>
    <row r="8711" spans="52:52" x14ac:dyDescent="0.25">
      <c r="AZ8711" s="9">
        <v>3.2899408284023663</v>
      </c>
    </row>
    <row r="8712" spans="52:52" x14ac:dyDescent="0.25">
      <c r="AZ8712" s="9">
        <v>4.165680473372781</v>
      </c>
    </row>
    <row r="8713" spans="52:52" x14ac:dyDescent="0.25">
      <c r="AZ8713" s="9">
        <v>2.556213017751479</v>
      </c>
    </row>
    <row r="8714" spans="52:52" x14ac:dyDescent="0.25">
      <c r="AZ8714" s="9">
        <v>0.18934911242603542</v>
      </c>
    </row>
    <row r="8715" spans="52:52" x14ac:dyDescent="0.25">
      <c r="AZ8715" s="9">
        <v>4.4733727810650885</v>
      </c>
    </row>
    <row r="8716" spans="52:52" x14ac:dyDescent="0.25">
      <c r="AZ8716" s="9">
        <v>1.6804733727810648</v>
      </c>
    </row>
    <row r="8717" spans="52:52" x14ac:dyDescent="0.25">
      <c r="AZ8717" s="9">
        <v>4.5207100591715967</v>
      </c>
    </row>
    <row r="8718" spans="52:52" x14ac:dyDescent="0.25">
      <c r="AZ8718" s="9">
        <v>3.9053254437869818</v>
      </c>
    </row>
    <row r="8719" spans="52:52" x14ac:dyDescent="0.25">
      <c r="AZ8719" s="9">
        <v>4.2366863905325438</v>
      </c>
    </row>
    <row r="8720" spans="52:52" x14ac:dyDescent="0.25">
      <c r="AZ8720" s="9">
        <v>3.8343195266272181</v>
      </c>
    </row>
    <row r="8721" spans="52:52" x14ac:dyDescent="0.25">
      <c r="AZ8721" s="9">
        <v>5.0887573964497044</v>
      </c>
    </row>
    <row r="8722" spans="52:52" x14ac:dyDescent="0.25">
      <c r="AZ8722" s="9">
        <v>3.5739644970414197</v>
      </c>
    </row>
    <row r="8723" spans="52:52" x14ac:dyDescent="0.25">
      <c r="AZ8723" s="9">
        <v>3.2899408284023663</v>
      </c>
    </row>
    <row r="8724" spans="52:52" x14ac:dyDescent="0.25">
      <c r="AZ8724" s="9">
        <v>4.165680473372781</v>
      </c>
    </row>
    <row r="8725" spans="52:52" x14ac:dyDescent="0.25">
      <c r="AZ8725" s="9">
        <v>2.556213017751479</v>
      </c>
    </row>
    <row r="8726" spans="52:52" x14ac:dyDescent="0.25">
      <c r="AZ8726" s="9">
        <v>0.18934911242603542</v>
      </c>
    </row>
    <row r="8727" spans="52:52" x14ac:dyDescent="0.25">
      <c r="AZ8727" s="9">
        <v>4.4733727810650885</v>
      </c>
    </row>
    <row r="8728" spans="52:52" x14ac:dyDescent="0.25">
      <c r="AZ8728" s="9">
        <v>1.6804733727810648</v>
      </c>
    </row>
    <row r="8729" spans="52:52" x14ac:dyDescent="0.25">
      <c r="AZ8729" s="9">
        <v>4.5207100591715967</v>
      </c>
    </row>
    <row r="8730" spans="52:52" x14ac:dyDescent="0.25">
      <c r="AZ8730" s="9">
        <v>3.9053254437869818</v>
      </c>
    </row>
    <row r="8731" spans="52:52" x14ac:dyDescent="0.25">
      <c r="AZ8731" s="9">
        <v>4.2366863905325438</v>
      </c>
    </row>
    <row r="8732" spans="52:52" x14ac:dyDescent="0.25">
      <c r="AZ8732" s="9">
        <v>3.8343195266272181</v>
      </c>
    </row>
    <row r="8733" spans="52:52" x14ac:dyDescent="0.25">
      <c r="AZ8733" s="9">
        <v>5.0887573964497044</v>
      </c>
    </row>
    <row r="8734" spans="52:52" x14ac:dyDescent="0.25">
      <c r="AZ8734" s="9">
        <v>3.5739644970414197</v>
      </c>
    </row>
    <row r="8735" spans="52:52" x14ac:dyDescent="0.25">
      <c r="AZ8735" s="9">
        <v>3.2899408284023663</v>
      </c>
    </row>
    <row r="8736" spans="52:52" x14ac:dyDescent="0.25">
      <c r="AZ8736" s="9">
        <v>4.165680473372781</v>
      </c>
    </row>
    <row r="8737" spans="52:52" x14ac:dyDescent="0.25">
      <c r="AZ8737" s="9">
        <v>2.556213017751479</v>
      </c>
    </row>
    <row r="8738" spans="52:52" x14ac:dyDescent="0.25">
      <c r="AZ8738" s="9">
        <v>0.18934911242603542</v>
      </c>
    </row>
    <row r="8739" spans="52:52" x14ac:dyDescent="0.25">
      <c r="AZ8739" s="9">
        <v>4.4733727810650885</v>
      </c>
    </row>
    <row r="8740" spans="52:52" x14ac:dyDescent="0.25">
      <c r="AZ8740" s="9">
        <v>1.6804733727810648</v>
      </c>
    </row>
    <row r="8741" spans="52:52" x14ac:dyDescent="0.25">
      <c r="AZ8741" s="9">
        <v>4.5207100591715967</v>
      </c>
    </row>
    <row r="8742" spans="52:52" x14ac:dyDescent="0.25">
      <c r="AZ8742" s="9">
        <v>3.9053254437869818</v>
      </c>
    </row>
    <row r="8743" spans="52:52" x14ac:dyDescent="0.25">
      <c r="AZ8743" s="9">
        <v>4.2366863905325438</v>
      </c>
    </row>
    <row r="8744" spans="52:52" x14ac:dyDescent="0.25">
      <c r="AZ8744" s="9">
        <v>3.8343195266272181</v>
      </c>
    </row>
    <row r="8745" spans="52:52" x14ac:dyDescent="0.25">
      <c r="AZ8745" s="9">
        <v>5.0887573964497044</v>
      </c>
    </row>
    <row r="8746" spans="52:52" x14ac:dyDescent="0.25">
      <c r="AZ8746" s="9">
        <v>3.5739644970414197</v>
      </c>
    </row>
    <row r="8747" spans="52:52" x14ac:dyDescent="0.25">
      <c r="AZ8747" s="9">
        <v>3.2899408284023663</v>
      </c>
    </row>
    <row r="8748" spans="52:52" x14ac:dyDescent="0.25">
      <c r="AZ8748" s="9">
        <v>4.165680473372781</v>
      </c>
    </row>
    <row r="8749" spans="52:52" x14ac:dyDescent="0.25">
      <c r="AZ8749" s="9">
        <v>2.556213017751479</v>
      </c>
    </row>
    <row r="8750" spans="52:52" x14ac:dyDescent="0.25">
      <c r="AZ8750" s="9">
        <v>0.18934911242603542</v>
      </c>
    </row>
    <row r="8751" spans="52:52" x14ac:dyDescent="0.25">
      <c r="AZ8751" s="9">
        <v>4.4733727810650885</v>
      </c>
    </row>
    <row r="8752" spans="52:52" x14ac:dyDescent="0.25">
      <c r="AZ8752" s="9">
        <v>1.6804733727810648</v>
      </c>
    </row>
    <row r="8753" spans="52:52" x14ac:dyDescent="0.25">
      <c r="AZ8753" s="9">
        <v>4.5207100591715967</v>
      </c>
    </row>
    <row r="8754" spans="52:52" x14ac:dyDescent="0.25">
      <c r="AZ8754" s="9">
        <v>3.9053254437869818</v>
      </c>
    </row>
    <row r="8755" spans="52:52" x14ac:dyDescent="0.25">
      <c r="AZ8755" s="9">
        <v>4.2366863905325438</v>
      </c>
    </row>
    <row r="8756" spans="52:52" x14ac:dyDescent="0.25">
      <c r="AZ8756" s="9">
        <v>3.8343195266272181</v>
      </c>
    </row>
    <row r="8757" spans="52:52" x14ac:dyDescent="0.25">
      <c r="AZ8757" s="9">
        <v>5.0887573964497044</v>
      </c>
    </row>
    <row r="8758" spans="52:52" x14ac:dyDescent="0.25">
      <c r="AZ8758" s="9">
        <v>3.5739644970414197</v>
      </c>
    </row>
    <row r="8759" spans="52:52" x14ac:dyDescent="0.25">
      <c r="AZ8759" s="9">
        <v>3.2899408284023663</v>
      </c>
    </row>
    <row r="8760" spans="52:52" x14ac:dyDescent="0.25">
      <c r="AZ8760" s="9">
        <v>4.165680473372781</v>
      </c>
    </row>
    <row r="8761" spans="52:52" x14ac:dyDescent="0.25">
      <c r="AZ8761" s="9">
        <v>2.556213017751479</v>
      </c>
    </row>
    <row r="8762" spans="52:52" x14ac:dyDescent="0.25">
      <c r="AZ8762" s="9">
        <v>0.18934911242603542</v>
      </c>
    </row>
    <row r="8763" spans="52:52" x14ac:dyDescent="0.25">
      <c r="AZ8763" s="9">
        <v>4.4733727810650885</v>
      </c>
    </row>
    <row r="8764" spans="52:52" x14ac:dyDescent="0.25">
      <c r="AZ8764" s="9">
        <v>1.6804733727810648</v>
      </c>
    </row>
    <row r="8765" spans="52:52" x14ac:dyDescent="0.25">
      <c r="AZ8765" s="9">
        <v>4.5207100591715967</v>
      </c>
    </row>
    <row r="8766" spans="52:52" x14ac:dyDescent="0.25">
      <c r="AZ8766" s="9">
        <v>3.9053254437869818</v>
      </c>
    </row>
    <row r="8767" spans="52:52" x14ac:dyDescent="0.25">
      <c r="AZ8767" s="9">
        <v>4.2366863905325438</v>
      </c>
    </row>
    <row r="8768" spans="52:52" x14ac:dyDescent="0.25">
      <c r="AZ8768" s="9">
        <v>3.8343195266272181</v>
      </c>
    </row>
    <row r="8769" spans="52:52" x14ac:dyDescent="0.25">
      <c r="AZ8769" s="9">
        <v>5.0887573964497044</v>
      </c>
    </row>
    <row r="8770" spans="52:52" x14ac:dyDescent="0.25">
      <c r="AZ8770" s="9">
        <v>3.5739644970414197</v>
      </c>
    </row>
    <row r="8771" spans="52:52" x14ac:dyDescent="0.25">
      <c r="AZ8771" s="9">
        <v>3.2899408284023663</v>
      </c>
    </row>
    <row r="8772" spans="52:52" x14ac:dyDescent="0.25">
      <c r="AZ8772" s="9">
        <v>4.165680473372781</v>
      </c>
    </row>
    <row r="8773" spans="52:52" x14ac:dyDescent="0.25">
      <c r="AZ8773" s="9">
        <v>2.556213017751479</v>
      </c>
    </row>
    <row r="8774" spans="52:52" x14ac:dyDescent="0.25">
      <c r="AZ8774" s="9">
        <v>0.18934911242603542</v>
      </c>
    </row>
    <row r="8775" spans="52:52" x14ac:dyDescent="0.25">
      <c r="AZ8775" s="9">
        <v>4.4733727810650885</v>
      </c>
    </row>
    <row r="8776" spans="52:52" x14ac:dyDescent="0.25">
      <c r="AZ8776" s="9">
        <v>1.6804733727810648</v>
      </c>
    </row>
    <row r="8777" spans="52:52" x14ac:dyDescent="0.25">
      <c r="AZ8777" s="9">
        <v>4.5207100591715967</v>
      </c>
    </row>
    <row r="8778" spans="52:52" x14ac:dyDescent="0.25">
      <c r="AZ8778" s="9">
        <v>3.9053254437869818</v>
      </c>
    </row>
    <row r="8779" spans="52:52" x14ac:dyDescent="0.25">
      <c r="AZ8779" s="9">
        <v>4.2366863905325438</v>
      </c>
    </row>
    <row r="8780" spans="52:52" x14ac:dyDescent="0.25">
      <c r="AZ8780" s="9">
        <v>3.8343195266272181</v>
      </c>
    </row>
    <row r="8781" spans="52:52" x14ac:dyDescent="0.25">
      <c r="AZ8781" s="9">
        <v>5.0887573964497044</v>
      </c>
    </row>
    <row r="8782" spans="52:52" x14ac:dyDescent="0.25">
      <c r="AZ8782" s="9">
        <v>3.5739644970414197</v>
      </c>
    </row>
    <row r="8783" spans="52:52" x14ac:dyDescent="0.25">
      <c r="AZ8783" s="9">
        <v>3.2899408284023663</v>
      </c>
    </row>
    <row r="8784" spans="52:52" x14ac:dyDescent="0.25">
      <c r="AZ8784" s="9">
        <v>4.165680473372781</v>
      </c>
    </row>
    <row r="8785" spans="52:52" x14ac:dyDescent="0.25">
      <c r="AZ8785" s="9">
        <v>2.556213017751479</v>
      </c>
    </row>
    <row r="8786" spans="52:52" x14ac:dyDescent="0.25">
      <c r="AZ8786" s="9">
        <v>0.18934911242603542</v>
      </c>
    </row>
    <row r="8787" spans="52:52" x14ac:dyDescent="0.25">
      <c r="AZ8787" s="9">
        <v>4.4733727810650885</v>
      </c>
    </row>
    <row r="8788" spans="52:52" x14ac:dyDescent="0.25">
      <c r="AZ8788" s="9">
        <v>1.6804733727810648</v>
      </c>
    </row>
    <row r="8789" spans="52:52" x14ac:dyDescent="0.25">
      <c r="AZ8789" s="9">
        <v>4.5207100591715967</v>
      </c>
    </row>
    <row r="8790" spans="52:52" x14ac:dyDescent="0.25">
      <c r="AZ8790" s="9">
        <v>3.9053254437869818</v>
      </c>
    </row>
    <row r="8791" spans="52:52" x14ac:dyDescent="0.25">
      <c r="AZ8791" s="9">
        <v>4.2366863905325438</v>
      </c>
    </row>
    <row r="8792" spans="52:52" x14ac:dyDescent="0.25">
      <c r="AZ8792" s="9">
        <v>3.8343195266272181</v>
      </c>
    </row>
    <row r="8793" spans="52:52" x14ac:dyDescent="0.25">
      <c r="AZ8793" s="9">
        <v>5.0887573964497044</v>
      </c>
    </row>
    <row r="8794" spans="52:52" x14ac:dyDescent="0.25">
      <c r="AZ8794" s="9">
        <v>3.5739644970414197</v>
      </c>
    </row>
    <row r="8795" spans="52:52" x14ac:dyDescent="0.25">
      <c r="AZ8795" s="9">
        <v>3.2899408284023663</v>
      </c>
    </row>
    <row r="8796" spans="52:52" x14ac:dyDescent="0.25">
      <c r="AZ8796" s="9">
        <v>4.165680473372781</v>
      </c>
    </row>
    <row r="8797" spans="52:52" x14ac:dyDescent="0.25">
      <c r="AZ8797" s="9">
        <v>2.556213017751479</v>
      </c>
    </row>
    <row r="8798" spans="52:52" x14ac:dyDescent="0.25">
      <c r="AZ8798" s="9">
        <v>0.18934911242603542</v>
      </c>
    </row>
    <row r="8799" spans="52:52" x14ac:dyDescent="0.25">
      <c r="AZ8799" s="9">
        <v>4.4733727810650885</v>
      </c>
    </row>
    <row r="8800" spans="52:52" x14ac:dyDescent="0.25">
      <c r="AZ8800" s="9">
        <v>1.6804733727810648</v>
      </c>
    </row>
    <row r="8801" spans="52:52" x14ac:dyDescent="0.25">
      <c r="AZ8801" s="9">
        <v>4.5207100591715967</v>
      </c>
    </row>
    <row r="8802" spans="52:52" x14ac:dyDescent="0.25">
      <c r="AZ8802" s="9">
        <v>3.9053254437869818</v>
      </c>
    </row>
    <row r="8803" spans="52:52" x14ac:dyDescent="0.25">
      <c r="AZ8803" s="9">
        <v>4.2366863905325438</v>
      </c>
    </row>
    <row r="8804" spans="52:52" x14ac:dyDescent="0.25">
      <c r="AZ8804" s="9">
        <v>3.8343195266272181</v>
      </c>
    </row>
    <row r="8805" spans="52:52" x14ac:dyDescent="0.25">
      <c r="AZ8805" s="9">
        <v>5.0887573964497044</v>
      </c>
    </row>
    <row r="8806" spans="52:52" x14ac:dyDescent="0.25">
      <c r="AZ8806" s="9">
        <v>3.5739644970414197</v>
      </c>
    </row>
    <row r="8807" spans="52:52" x14ac:dyDescent="0.25">
      <c r="AZ8807" s="9">
        <v>3.2899408284023663</v>
      </c>
    </row>
    <row r="8808" spans="52:52" x14ac:dyDescent="0.25">
      <c r="AZ8808" s="9">
        <v>4.165680473372781</v>
      </c>
    </row>
    <row r="8809" spans="52:52" x14ac:dyDescent="0.25">
      <c r="AZ8809" s="9">
        <v>2.556213017751479</v>
      </c>
    </row>
    <row r="8810" spans="52:52" x14ac:dyDescent="0.25">
      <c r="AZ8810" s="9">
        <v>0.18934911242603542</v>
      </c>
    </row>
    <row r="8811" spans="52:52" x14ac:dyDescent="0.25">
      <c r="AZ8811" s="9">
        <v>4.4733727810650885</v>
      </c>
    </row>
    <row r="8812" spans="52:52" x14ac:dyDescent="0.25">
      <c r="AZ8812" s="9">
        <v>1.6804733727810648</v>
      </c>
    </row>
    <row r="8813" spans="52:52" x14ac:dyDescent="0.25">
      <c r="AZ8813" s="9">
        <v>4.5207100591715967</v>
      </c>
    </row>
    <row r="8814" spans="52:52" x14ac:dyDescent="0.25">
      <c r="AZ8814" s="9">
        <v>3.9053254437869818</v>
      </c>
    </row>
    <row r="8815" spans="52:52" x14ac:dyDescent="0.25">
      <c r="AZ8815" s="9">
        <v>4.2366863905325438</v>
      </c>
    </row>
    <row r="8816" spans="52:52" x14ac:dyDescent="0.25">
      <c r="AZ8816" s="9">
        <v>3.8343195266272181</v>
      </c>
    </row>
    <row r="8817" spans="52:52" x14ac:dyDescent="0.25">
      <c r="AZ8817" s="9">
        <v>5.0887573964497044</v>
      </c>
    </row>
    <row r="8818" spans="52:52" x14ac:dyDescent="0.25">
      <c r="AZ8818" s="9">
        <v>3.5739644970414197</v>
      </c>
    </row>
    <row r="8819" spans="52:52" x14ac:dyDescent="0.25">
      <c r="AZ8819" s="9">
        <v>3.2899408284023663</v>
      </c>
    </row>
    <row r="8820" spans="52:52" x14ac:dyDescent="0.25">
      <c r="AZ8820" s="9">
        <v>4.165680473372781</v>
      </c>
    </row>
    <row r="8821" spans="52:52" x14ac:dyDescent="0.25">
      <c r="AZ8821" s="9">
        <v>2.556213017751479</v>
      </c>
    </row>
    <row r="8822" spans="52:52" x14ac:dyDescent="0.25">
      <c r="AZ8822" s="9">
        <v>0.18934911242603542</v>
      </c>
    </row>
    <row r="8823" spans="52:52" x14ac:dyDescent="0.25">
      <c r="AZ8823" s="9">
        <v>4.4733727810650885</v>
      </c>
    </row>
    <row r="8824" spans="52:52" x14ac:dyDescent="0.25">
      <c r="AZ8824" s="9">
        <v>1.6804733727810648</v>
      </c>
    </row>
    <row r="8825" spans="52:52" x14ac:dyDescent="0.25">
      <c r="AZ8825" s="9">
        <v>4.5207100591715967</v>
      </c>
    </row>
    <row r="8826" spans="52:52" x14ac:dyDescent="0.25">
      <c r="AZ8826" s="9">
        <v>3.9053254437869818</v>
      </c>
    </row>
    <row r="8827" spans="52:52" x14ac:dyDescent="0.25">
      <c r="AZ8827" s="9">
        <v>4.2366863905325438</v>
      </c>
    </row>
    <row r="8828" spans="52:52" x14ac:dyDescent="0.25">
      <c r="AZ8828" s="9">
        <v>3.8343195266272181</v>
      </c>
    </row>
    <row r="8829" spans="52:52" x14ac:dyDescent="0.25">
      <c r="AZ8829" s="9">
        <v>5.0887573964497044</v>
      </c>
    </row>
    <row r="8830" spans="52:52" x14ac:dyDescent="0.25">
      <c r="AZ8830" s="9">
        <v>3.5739644970414197</v>
      </c>
    </row>
    <row r="8831" spans="52:52" x14ac:dyDescent="0.25">
      <c r="AZ8831" s="9">
        <v>3.2899408284023663</v>
      </c>
    </row>
    <row r="8832" spans="52:52" x14ac:dyDescent="0.25">
      <c r="AZ8832" s="9">
        <v>4.165680473372781</v>
      </c>
    </row>
    <row r="8833" spans="52:52" x14ac:dyDescent="0.25">
      <c r="AZ8833" s="9">
        <v>2.556213017751479</v>
      </c>
    </row>
    <row r="8834" spans="52:52" x14ac:dyDescent="0.25">
      <c r="AZ8834" s="9">
        <v>0.18934911242603542</v>
      </c>
    </row>
    <row r="8835" spans="52:52" x14ac:dyDescent="0.25">
      <c r="AZ8835" s="9">
        <v>4.4733727810650885</v>
      </c>
    </row>
    <row r="8836" spans="52:52" x14ac:dyDescent="0.25">
      <c r="AZ8836" s="9">
        <v>1.6804733727810648</v>
      </c>
    </row>
    <row r="8837" spans="52:52" x14ac:dyDescent="0.25">
      <c r="AZ8837" s="9">
        <v>4.5207100591715967</v>
      </c>
    </row>
    <row r="8838" spans="52:52" x14ac:dyDescent="0.25">
      <c r="AZ8838" s="9">
        <v>3.9053254437869818</v>
      </c>
    </row>
    <row r="8839" spans="52:52" x14ac:dyDescent="0.25">
      <c r="AZ8839" s="9">
        <v>4.2366863905325438</v>
      </c>
    </row>
    <row r="8840" spans="52:52" x14ac:dyDescent="0.25">
      <c r="AZ8840" s="9">
        <v>3.8343195266272181</v>
      </c>
    </row>
    <row r="8841" spans="52:52" x14ac:dyDescent="0.25">
      <c r="AZ8841" s="9">
        <v>5.0887573964497044</v>
      </c>
    </row>
    <row r="8842" spans="52:52" x14ac:dyDescent="0.25">
      <c r="AZ8842" s="9">
        <v>3.5739644970414197</v>
      </c>
    </row>
    <row r="8843" spans="52:52" x14ac:dyDescent="0.25">
      <c r="AZ8843" s="9">
        <v>3.2899408284023663</v>
      </c>
    </row>
    <row r="8844" spans="52:52" x14ac:dyDescent="0.25">
      <c r="AZ8844" s="9">
        <v>4.165680473372781</v>
      </c>
    </row>
    <row r="8845" spans="52:52" x14ac:dyDescent="0.25">
      <c r="AZ8845" s="9">
        <v>2.556213017751479</v>
      </c>
    </row>
    <row r="8846" spans="52:52" x14ac:dyDescent="0.25">
      <c r="AZ8846" s="9">
        <v>0.18934911242603542</v>
      </c>
    </row>
    <row r="8847" spans="52:52" x14ac:dyDescent="0.25">
      <c r="AZ8847" s="9">
        <v>4.4733727810650885</v>
      </c>
    </row>
    <row r="8848" spans="52:52" x14ac:dyDescent="0.25">
      <c r="AZ8848" s="9">
        <v>1.6804733727810648</v>
      </c>
    </row>
    <row r="8849" spans="52:52" x14ac:dyDescent="0.25">
      <c r="AZ8849" s="9">
        <v>4.5207100591715967</v>
      </c>
    </row>
    <row r="8850" spans="52:52" x14ac:dyDescent="0.25">
      <c r="AZ8850" s="9">
        <v>3.9053254437869818</v>
      </c>
    </row>
    <row r="8851" spans="52:52" x14ac:dyDescent="0.25">
      <c r="AZ8851" s="9">
        <v>4.2366863905325438</v>
      </c>
    </row>
    <row r="8852" spans="52:52" x14ac:dyDescent="0.25">
      <c r="AZ8852" s="9">
        <v>3.8343195266272181</v>
      </c>
    </row>
    <row r="8853" spans="52:52" x14ac:dyDescent="0.25">
      <c r="AZ8853" s="9">
        <v>5.0887573964497044</v>
      </c>
    </row>
    <row r="8854" spans="52:52" x14ac:dyDescent="0.25">
      <c r="AZ8854" s="9">
        <v>3.5739644970414197</v>
      </c>
    </row>
    <row r="8855" spans="52:52" x14ac:dyDescent="0.25">
      <c r="AZ8855" s="9">
        <v>3.2899408284023663</v>
      </c>
    </row>
    <row r="8856" spans="52:52" x14ac:dyDescent="0.25">
      <c r="AZ8856" s="9">
        <v>4.165680473372781</v>
      </c>
    </row>
    <row r="8857" spans="52:52" x14ac:dyDescent="0.25">
      <c r="AZ8857" s="9">
        <v>2.556213017751479</v>
      </c>
    </row>
    <row r="8858" spans="52:52" x14ac:dyDescent="0.25">
      <c r="AZ8858" s="9">
        <v>0.18934911242603542</v>
      </c>
    </row>
    <row r="8859" spans="52:52" x14ac:dyDescent="0.25">
      <c r="AZ8859" s="9">
        <v>4.4733727810650885</v>
      </c>
    </row>
    <row r="8860" spans="52:52" x14ac:dyDescent="0.25">
      <c r="AZ8860" s="9">
        <v>1.6804733727810648</v>
      </c>
    </row>
    <row r="8861" spans="52:52" x14ac:dyDescent="0.25">
      <c r="AZ8861" s="9">
        <v>4.5207100591715967</v>
      </c>
    </row>
    <row r="8862" spans="52:52" x14ac:dyDescent="0.25">
      <c r="AZ8862" s="9">
        <v>3.9053254437869818</v>
      </c>
    </row>
    <row r="8863" spans="52:52" x14ac:dyDescent="0.25">
      <c r="AZ8863" s="9">
        <v>4.2366863905325438</v>
      </c>
    </row>
    <row r="8864" spans="52:52" x14ac:dyDescent="0.25">
      <c r="AZ8864" s="9">
        <v>3.8343195266272181</v>
      </c>
    </row>
    <row r="8865" spans="52:52" x14ac:dyDescent="0.25">
      <c r="AZ8865" s="9">
        <v>5.0887573964497044</v>
      </c>
    </row>
    <row r="8866" spans="52:52" x14ac:dyDescent="0.25">
      <c r="AZ8866" s="9">
        <v>3.5739644970414197</v>
      </c>
    </row>
    <row r="8867" spans="52:52" x14ac:dyDescent="0.25">
      <c r="AZ8867" s="9">
        <v>3.2899408284023663</v>
      </c>
    </row>
    <row r="8868" spans="52:52" x14ac:dyDescent="0.25">
      <c r="AZ8868" s="9">
        <v>4.165680473372781</v>
      </c>
    </row>
    <row r="8869" spans="52:52" x14ac:dyDescent="0.25">
      <c r="AZ8869" s="9">
        <v>2.556213017751479</v>
      </c>
    </row>
    <row r="8870" spans="52:52" x14ac:dyDescent="0.25">
      <c r="AZ8870" s="9">
        <v>0.18934911242603542</v>
      </c>
    </row>
    <row r="8871" spans="52:52" x14ac:dyDescent="0.25">
      <c r="AZ8871" s="9">
        <v>4.4733727810650885</v>
      </c>
    </row>
    <row r="8872" spans="52:52" x14ac:dyDescent="0.25">
      <c r="AZ8872" s="9">
        <v>1.6804733727810648</v>
      </c>
    </row>
    <row r="8873" spans="52:52" x14ac:dyDescent="0.25">
      <c r="AZ8873" s="9">
        <v>4.5207100591715967</v>
      </c>
    </row>
    <row r="8874" spans="52:52" x14ac:dyDescent="0.25">
      <c r="AZ8874" s="9">
        <v>3.9053254437869818</v>
      </c>
    </row>
    <row r="8875" spans="52:52" x14ac:dyDescent="0.25">
      <c r="AZ8875" s="9">
        <v>4.2366863905325438</v>
      </c>
    </row>
    <row r="8876" spans="52:52" x14ac:dyDescent="0.25">
      <c r="AZ8876" s="9">
        <v>3.8343195266272181</v>
      </c>
    </row>
    <row r="8877" spans="52:52" x14ac:dyDescent="0.25">
      <c r="AZ8877" s="9">
        <v>5.0887573964497044</v>
      </c>
    </row>
    <row r="8878" spans="52:52" x14ac:dyDescent="0.25">
      <c r="AZ8878" s="9">
        <v>3.5739644970414197</v>
      </c>
    </row>
    <row r="8879" spans="52:52" x14ac:dyDescent="0.25">
      <c r="AZ8879" s="9">
        <v>3.2899408284023663</v>
      </c>
    </row>
    <row r="8880" spans="52:52" x14ac:dyDescent="0.25">
      <c r="AZ8880" s="9">
        <v>4.165680473372781</v>
      </c>
    </row>
    <row r="8881" spans="52:52" x14ac:dyDescent="0.25">
      <c r="AZ8881" s="9">
        <v>2.556213017751479</v>
      </c>
    </row>
    <row r="8882" spans="52:52" x14ac:dyDescent="0.25">
      <c r="AZ8882" s="9">
        <v>0.18934911242603542</v>
      </c>
    </row>
    <row r="8883" spans="52:52" x14ac:dyDescent="0.25">
      <c r="AZ8883" s="9">
        <v>4.4733727810650885</v>
      </c>
    </row>
    <row r="8884" spans="52:52" x14ac:dyDescent="0.25">
      <c r="AZ8884" s="9">
        <v>1.6804733727810648</v>
      </c>
    </row>
    <row r="8885" spans="52:52" x14ac:dyDescent="0.25">
      <c r="AZ8885" s="9">
        <v>4.5207100591715967</v>
      </c>
    </row>
    <row r="8886" spans="52:52" x14ac:dyDescent="0.25">
      <c r="AZ8886" s="9">
        <v>3.9053254437869818</v>
      </c>
    </row>
    <row r="8887" spans="52:52" x14ac:dyDescent="0.25">
      <c r="AZ8887" s="9">
        <v>4.2366863905325438</v>
      </c>
    </row>
    <row r="8888" spans="52:52" x14ac:dyDescent="0.25">
      <c r="AZ8888" s="9">
        <v>3.8343195266272181</v>
      </c>
    </row>
    <row r="8889" spans="52:52" x14ac:dyDescent="0.25">
      <c r="AZ8889" s="9">
        <v>5.0887573964497044</v>
      </c>
    </row>
    <row r="8890" spans="52:52" x14ac:dyDescent="0.25">
      <c r="AZ8890" s="9">
        <v>3.5739644970414197</v>
      </c>
    </row>
    <row r="8891" spans="52:52" x14ac:dyDescent="0.25">
      <c r="AZ8891" s="9">
        <v>3.2899408284023663</v>
      </c>
    </row>
    <row r="8892" spans="52:52" x14ac:dyDescent="0.25">
      <c r="AZ8892" s="9">
        <v>4.165680473372781</v>
      </c>
    </row>
    <row r="8893" spans="52:52" x14ac:dyDescent="0.25">
      <c r="AZ8893" s="9">
        <v>2.556213017751479</v>
      </c>
    </row>
    <row r="8894" spans="52:52" x14ac:dyDescent="0.25">
      <c r="AZ8894" s="9">
        <v>0.18934911242603542</v>
      </c>
    </row>
    <row r="8895" spans="52:52" x14ac:dyDescent="0.25">
      <c r="AZ8895" s="9">
        <v>4.4733727810650885</v>
      </c>
    </row>
    <row r="8896" spans="52:52" x14ac:dyDescent="0.25">
      <c r="AZ8896" s="9">
        <v>1.6804733727810648</v>
      </c>
    </row>
    <row r="8897" spans="52:52" x14ac:dyDescent="0.25">
      <c r="AZ8897" s="9">
        <v>4.5207100591715967</v>
      </c>
    </row>
    <row r="8898" spans="52:52" x14ac:dyDescent="0.25">
      <c r="AZ8898" s="9">
        <v>3.9053254437869818</v>
      </c>
    </row>
    <row r="8899" spans="52:52" x14ac:dyDescent="0.25">
      <c r="AZ8899" s="9">
        <v>4.2366863905325438</v>
      </c>
    </row>
    <row r="8900" spans="52:52" x14ac:dyDescent="0.25">
      <c r="AZ8900" s="9">
        <v>3.8343195266272181</v>
      </c>
    </row>
    <row r="8901" spans="52:52" x14ac:dyDescent="0.25">
      <c r="AZ8901" s="9">
        <v>5.0887573964497044</v>
      </c>
    </row>
    <row r="8902" spans="52:52" x14ac:dyDescent="0.25">
      <c r="AZ8902" s="9">
        <v>3.5739644970414197</v>
      </c>
    </row>
    <row r="8903" spans="52:52" x14ac:dyDescent="0.25">
      <c r="AZ8903" s="9">
        <v>3.2899408284023663</v>
      </c>
    </row>
    <row r="8904" spans="52:52" x14ac:dyDescent="0.25">
      <c r="AZ8904" s="9">
        <v>4.165680473372781</v>
      </c>
    </row>
    <row r="8905" spans="52:52" x14ac:dyDescent="0.25">
      <c r="AZ8905" s="9">
        <v>2.556213017751479</v>
      </c>
    </row>
    <row r="8906" spans="52:52" x14ac:dyDescent="0.25">
      <c r="AZ8906" s="9">
        <v>0.18934911242603542</v>
      </c>
    </row>
    <row r="8907" spans="52:52" x14ac:dyDescent="0.25">
      <c r="AZ8907" s="9">
        <v>4.4733727810650885</v>
      </c>
    </row>
    <row r="8908" spans="52:52" x14ac:dyDescent="0.25">
      <c r="AZ8908" s="9">
        <v>1.6804733727810648</v>
      </c>
    </row>
    <row r="8909" spans="52:52" x14ac:dyDescent="0.25">
      <c r="AZ8909" s="9">
        <v>4.5207100591715967</v>
      </c>
    </row>
    <row r="8910" spans="52:52" x14ac:dyDescent="0.25">
      <c r="AZ8910" s="9">
        <v>3.9053254437869818</v>
      </c>
    </row>
    <row r="8911" spans="52:52" x14ac:dyDescent="0.25">
      <c r="AZ8911" s="9">
        <v>4.2366863905325438</v>
      </c>
    </row>
    <row r="8912" spans="52:52" x14ac:dyDescent="0.25">
      <c r="AZ8912" s="9">
        <v>3.8343195266272181</v>
      </c>
    </row>
    <row r="8913" spans="52:52" x14ac:dyDescent="0.25">
      <c r="AZ8913" s="9">
        <v>5.0887573964497044</v>
      </c>
    </row>
    <row r="8914" spans="52:52" x14ac:dyDescent="0.25">
      <c r="AZ8914" s="9">
        <v>3.5739644970414197</v>
      </c>
    </row>
    <row r="8915" spans="52:52" x14ac:dyDescent="0.25">
      <c r="AZ8915" s="9">
        <v>3.2899408284023663</v>
      </c>
    </row>
    <row r="8916" spans="52:52" x14ac:dyDescent="0.25">
      <c r="AZ8916" s="9">
        <v>4.165680473372781</v>
      </c>
    </row>
    <row r="8917" spans="52:52" x14ac:dyDescent="0.25">
      <c r="AZ8917" s="9">
        <v>2.556213017751479</v>
      </c>
    </row>
    <row r="8918" spans="52:52" x14ac:dyDescent="0.25">
      <c r="AZ8918" s="9">
        <v>0.18934911242603542</v>
      </c>
    </row>
    <row r="8919" spans="52:52" x14ac:dyDescent="0.25">
      <c r="AZ8919" s="9">
        <v>4.4733727810650885</v>
      </c>
    </row>
    <row r="8920" spans="52:52" x14ac:dyDescent="0.25">
      <c r="AZ8920" s="9">
        <v>1.6804733727810648</v>
      </c>
    </row>
    <row r="8921" spans="52:52" x14ac:dyDescent="0.25">
      <c r="AZ8921" s="9">
        <v>4.5207100591715967</v>
      </c>
    </row>
    <row r="8922" spans="52:52" x14ac:dyDescent="0.25">
      <c r="AZ8922" s="9">
        <v>3.9053254437869818</v>
      </c>
    </row>
    <row r="8923" spans="52:52" x14ac:dyDescent="0.25">
      <c r="AZ8923" s="9">
        <v>4.2366863905325438</v>
      </c>
    </row>
    <row r="8924" spans="52:52" x14ac:dyDescent="0.25">
      <c r="AZ8924" s="9">
        <v>3.8343195266272181</v>
      </c>
    </row>
    <row r="8925" spans="52:52" x14ac:dyDescent="0.25">
      <c r="AZ8925" s="9">
        <v>5.0887573964497044</v>
      </c>
    </row>
    <row r="8926" spans="52:52" x14ac:dyDescent="0.25">
      <c r="AZ8926" s="9">
        <v>3.5739644970414197</v>
      </c>
    </row>
    <row r="8927" spans="52:52" x14ac:dyDescent="0.25">
      <c r="AZ8927" s="9">
        <v>3.2899408284023663</v>
      </c>
    </row>
    <row r="8928" spans="52:52" x14ac:dyDescent="0.25">
      <c r="AZ8928" s="9">
        <v>4.165680473372781</v>
      </c>
    </row>
    <row r="8929" spans="52:52" x14ac:dyDescent="0.25">
      <c r="AZ8929" s="9">
        <v>2.556213017751479</v>
      </c>
    </row>
    <row r="8930" spans="52:52" x14ac:dyDescent="0.25">
      <c r="AZ8930" s="9">
        <v>0.18934911242603542</v>
      </c>
    </row>
    <row r="8931" spans="52:52" x14ac:dyDescent="0.25">
      <c r="AZ8931" s="9">
        <v>4.4733727810650885</v>
      </c>
    </row>
    <row r="8932" spans="52:52" x14ac:dyDescent="0.25">
      <c r="AZ8932" s="9">
        <v>1.6804733727810648</v>
      </c>
    </row>
    <row r="8933" spans="52:52" x14ac:dyDescent="0.25">
      <c r="AZ8933" s="9">
        <v>4.5207100591715967</v>
      </c>
    </row>
    <row r="8934" spans="52:52" x14ac:dyDescent="0.25">
      <c r="AZ8934" s="9">
        <v>3.9053254437869818</v>
      </c>
    </row>
    <row r="8935" spans="52:52" x14ac:dyDescent="0.25">
      <c r="AZ8935" s="9">
        <v>4.2366863905325438</v>
      </c>
    </row>
    <row r="8936" spans="52:52" x14ac:dyDescent="0.25">
      <c r="AZ8936" s="9">
        <v>3.8343195266272181</v>
      </c>
    </row>
    <row r="8937" spans="52:52" x14ac:dyDescent="0.25">
      <c r="AZ8937" s="9">
        <v>5.0887573964497044</v>
      </c>
    </row>
    <row r="8938" spans="52:52" x14ac:dyDescent="0.25">
      <c r="AZ8938" s="9">
        <v>3.5739644970414197</v>
      </c>
    </row>
    <row r="8939" spans="52:52" x14ac:dyDescent="0.25">
      <c r="AZ8939" s="9">
        <v>3.2899408284023663</v>
      </c>
    </row>
    <row r="8940" spans="52:52" x14ac:dyDescent="0.25">
      <c r="AZ8940" s="9">
        <v>4.165680473372781</v>
      </c>
    </row>
    <row r="8941" spans="52:52" x14ac:dyDescent="0.25">
      <c r="AZ8941" s="9">
        <v>2.556213017751479</v>
      </c>
    </row>
    <row r="8942" spans="52:52" x14ac:dyDescent="0.25">
      <c r="AZ8942" s="9">
        <v>0.18934911242603542</v>
      </c>
    </row>
    <row r="8943" spans="52:52" x14ac:dyDescent="0.25">
      <c r="AZ8943" s="9">
        <v>4.4733727810650885</v>
      </c>
    </row>
    <row r="8944" spans="52:52" x14ac:dyDescent="0.25">
      <c r="AZ8944" s="9">
        <v>1.6804733727810648</v>
      </c>
    </row>
    <row r="8945" spans="52:52" x14ac:dyDescent="0.25">
      <c r="AZ8945" s="9">
        <v>4.5207100591715967</v>
      </c>
    </row>
    <row r="8946" spans="52:52" x14ac:dyDescent="0.25">
      <c r="AZ8946" s="9">
        <v>3.9053254437869818</v>
      </c>
    </row>
    <row r="8947" spans="52:52" x14ac:dyDescent="0.25">
      <c r="AZ8947" s="9">
        <v>4.2366863905325438</v>
      </c>
    </row>
    <row r="8948" spans="52:52" x14ac:dyDescent="0.25">
      <c r="AZ8948" s="9">
        <v>3.8343195266272181</v>
      </c>
    </row>
    <row r="8949" spans="52:52" x14ac:dyDescent="0.25">
      <c r="AZ8949" s="9">
        <v>5.0887573964497044</v>
      </c>
    </row>
    <row r="8950" spans="52:52" x14ac:dyDescent="0.25">
      <c r="AZ8950" s="9">
        <v>3.5739644970414197</v>
      </c>
    </row>
    <row r="8951" spans="52:52" x14ac:dyDescent="0.25">
      <c r="AZ8951" s="9">
        <v>3.2899408284023663</v>
      </c>
    </row>
    <row r="8952" spans="52:52" x14ac:dyDescent="0.25">
      <c r="AZ8952" s="9">
        <v>4.165680473372781</v>
      </c>
    </row>
    <row r="8953" spans="52:52" x14ac:dyDescent="0.25">
      <c r="AZ8953" s="9">
        <v>2.556213017751479</v>
      </c>
    </row>
    <row r="8954" spans="52:52" x14ac:dyDescent="0.25">
      <c r="AZ8954" s="9">
        <v>0.18934911242603542</v>
      </c>
    </row>
    <row r="8955" spans="52:52" x14ac:dyDescent="0.25">
      <c r="AZ8955" s="9">
        <v>4.4733727810650885</v>
      </c>
    </row>
    <row r="8956" spans="52:52" x14ac:dyDescent="0.25">
      <c r="AZ8956" s="9">
        <v>1.6804733727810648</v>
      </c>
    </row>
    <row r="8957" spans="52:52" x14ac:dyDescent="0.25">
      <c r="AZ8957" s="9">
        <v>4.5207100591715967</v>
      </c>
    </row>
    <row r="8958" spans="52:52" x14ac:dyDescent="0.25">
      <c r="AZ8958" s="9">
        <v>3.9053254437869818</v>
      </c>
    </row>
    <row r="8959" spans="52:52" x14ac:dyDescent="0.25">
      <c r="AZ8959" s="9">
        <v>4.2366863905325438</v>
      </c>
    </row>
    <row r="8960" spans="52:52" x14ac:dyDescent="0.25">
      <c r="AZ8960" s="9">
        <v>3.8343195266272181</v>
      </c>
    </row>
    <row r="8961" spans="52:52" x14ac:dyDescent="0.25">
      <c r="AZ8961" s="9">
        <v>5.0887573964497044</v>
      </c>
    </row>
    <row r="8962" spans="52:52" x14ac:dyDescent="0.25">
      <c r="AZ8962" s="9">
        <v>3.5739644970414197</v>
      </c>
    </row>
    <row r="8963" spans="52:52" x14ac:dyDescent="0.25">
      <c r="AZ8963" s="9">
        <v>3.2899408284023663</v>
      </c>
    </row>
    <row r="8964" spans="52:52" x14ac:dyDescent="0.25">
      <c r="AZ8964" s="9">
        <v>4.165680473372781</v>
      </c>
    </row>
    <row r="8965" spans="52:52" x14ac:dyDescent="0.25">
      <c r="AZ8965" s="9">
        <v>2.556213017751479</v>
      </c>
    </row>
    <row r="8966" spans="52:52" x14ac:dyDescent="0.25">
      <c r="AZ8966" s="9">
        <v>0.18934911242603542</v>
      </c>
    </row>
    <row r="8967" spans="52:52" x14ac:dyDescent="0.25">
      <c r="AZ8967" s="9">
        <v>4.4733727810650885</v>
      </c>
    </row>
    <row r="8968" spans="52:52" x14ac:dyDescent="0.25">
      <c r="AZ8968" s="9">
        <v>1.6804733727810648</v>
      </c>
    </row>
    <row r="8969" spans="52:52" x14ac:dyDescent="0.25">
      <c r="AZ8969" s="9">
        <v>4.5207100591715967</v>
      </c>
    </row>
    <row r="8970" spans="52:52" x14ac:dyDescent="0.25">
      <c r="AZ8970" s="9">
        <v>3.9053254437869818</v>
      </c>
    </row>
    <row r="8971" spans="52:52" x14ac:dyDescent="0.25">
      <c r="AZ8971" s="9">
        <v>4.2366863905325438</v>
      </c>
    </row>
    <row r="8972" spans="52:52" x14ac:dyDescent="0.25">
      <c r="AZ8972" s="9">
        <v>3.8343195266272181</v>
      </c>
    </row>
    <row r="8973" spans="52:52" x14ac:dyDescent="0.25">
      <c r="AZ8973" s="9">
        <v>5.0887573964497044</v>
      </c>
    </row>
    <row r="8974" spans="52:52" x14ac:dyDescent="0.25">
      <c r="AZ8974" s="9">
        <v>3.5739644970414197</v>
      </c>
    </row>
    <row r="8975" spans="52:52" x14ac:dyDescent="0.25">
      <c r="AZ8975" s="9">
        <v>3.2899408284023663</v>
      </c>
    </row>
    <row r="8976" spans="52:52" x14ac:dyDescent="0.25">
      <c r="AZ8976" s="9">
        <v>4.165680473372781</v>
      </c>
    </row>
    <row r="8977" spans="52:52" x14ac:dyDescent="0.25">
      <c r="AZ8977" s="9">
        <v>2.556213017751479</v>
      </c>
    </row>
    <row r="8978" spans="52:52" x14ac:dyDescent="0.25">
      <c r="AZ8978" s="9">
        <v>0.18934911242603542</v>
      </c>
    </row>
    <row r="8979" spans="52:52" x14ac:dyDescent="0.25">
      <c r="AZ8979" s="9">
        <v>4.4733727810650885</v>
      </c>
    </row>
    <row r="8980" spans="52:52" x14ac:dyDescent="0.25">
      <c r="AZ8980" s="9">
        <v>1.6804733727810648</v>
      </c>
    </row>
    <row r="8981" spans="52:52" x14ac:dyDescent="0.25">
      <c r="AZ8981" s="9">
        <v>4.5207100591715967</v>
      </c>
    </row>
    <row r="8982" spans="52:52" x14ac:dyDescent="0.25">
      <c r="AZ8982" s="9">
        <v>3.9053254437869818</v>
      </c>
    </row>
    <row r="8983" spans="52:52" x14ac:dyDescent="0.25">
      <c r="AZ8983" s="9">
        <v>4.2366863905325438</v>
      </c>
    </row>
    <row r="8984" spans="52:52" x14ac:dyDescent="0.25">
      <c r="AZ8984" s="9">
        <v>3.8343195266272181</v>
      </c>
    </row>
    <row r="8985" spans="52:52" x14ac:dyDescent="0.25">
      <c r="AZ8985" s="9">
        <v>5.0887573964497044</v>
      </c>
    </row>
    <row r="8986" spans="52:52" x14ac:dyDescent="0.25">
      <c r="AZ8986" s="9">
        <v>3.5739644970414197</v>
      </c>
    </row>
    <row r="8987" spans="52:52" x14ac:dyDescent="0.25">
      <c r="AZ8987" s="9">
        <v>3.2899408284023663</v>
      </c>
    </row>
    <row r="8988" spans="52:52" x14ac:dyDescent="0.25">
      <c r="AZ8988" s="9">
        <v>4.165680473372781</v>
      </c>
    </row>
    <row r="8989" spans="52:52" x14ac:dyDescent="0.25">
      <c r="AZ8989" s="9">
        <v>2.556213017751479</v>
      </c>
    </row>
    <row r="8990" spans="52:52" x14ac:dyDescent="0.25">
      <c r="AZ8990" s="9">
        <v>0.18934911242603542</v>
      </c>
    </row>
    <row r="8991" spans="52:52" x14ac:dyDescent="0.25">
      <c r="AZ8991" s="9">
        <v>4.4733727810650885</v>
      </c>
    </row>
    <row r="8992" spans="52:52" x14ac:dyDescent="0.25">
      <c r="AZ8992" s="9">
        <v>1.6804733727810648</v>
      </c>
    </row>
    <row r="8993" spans="52:52" x14ac:dyDescent="0.25">
      <c r="AZ8993" s="9">
        <v>4.5207100591715967</v>
      </c>
    </row>
    <row r="8994" spans="52:52" x14ac:dyDescent="0.25">
      <c r="AZ8994" s="9">
        <v>3.9053254437869818</v>
      </c>
    </row>
    <row r="8995" spans="52:52" x14ac:dyDescent="0.25">
      <c r="AZ8995" s="9">
        <v>4.2366863905325438</v>
      </c>
    </row>
    <row r="8996" spans="52:52" x14ac:dyDescent="0.25">
      <c r="AZ8996" s="9">
        <v>3.8343195266272181</v>
      </c>
    </row>
    <row r="8997" spans="52:52" x14ac:dyDescent="0.25">
      <c r="AZ8997" s="9">
        <v>5.0887573964497044</v>
      </c>
    </row>
    <row r="8998" spans="52:52" x14ac:dyDescent="0.25">
      <c r="AZ8998" s="9">
        <v>3.5739644970414197</v>
      </c>
    </row>
    <row r="8999" spans="52:52" x14ac:dyDescent="0.25">
      <c r="AZ8999" s="9">
        <v>3.2899408284023663</v>
      </c>
    </row>
    <row r="9000" spans="52:52" x14ac:dyDescent="0.25">
      <c r="AZ9000" s="9">
        <v>4.165680473372781</v>
      </c>
    </row>
    <row r="9001" spans="52:52" x14ac:dyDescent="0.25">
      <c r="AZ9001" s="9">
        <v>2.556213017751479</v>
      </c>
    </row>
    <row r="9002" spans="52:52" x14ac:dyDescent="0.25">
      <c r="AZ9002" s="9">
        <v>0.18934911242603542</v>
      </c>
    </row>
    <row r="9003" spans="52:52" x14ac:dyDescent="0.25">
      <c r="AZ9003" s="9">
        <v>4.4733727810650885</v>
      </c>
    </row>
    <row r="9004" spans="52:52" x14ac:dyDescent="0.25">
      <c r="AZ9004" s="9">
        <v>1.6804733727810648</v>
      </c>
    </row>
    <row r="9005" spans="52:52" x14ac:dyDescent="0.25">
      <c r="AZ9005" s="9">
        <v>4.5207100591715967</v>
      </c>
    </row>
    <row r="9006" spans="52:52" x14ac:dyDescent="0.25">
      <c r="AZ9006" s="9">
        <v>3.9053254437869818</v>
      </c>
    </row>
    <row r="9007" spans="52:52" x14ac:dyDescent="0.25">
      <c r="AZ9007" s="9">
        <v>4.2366863905325438</v>
      </c>
    </row>
    <row r="9008" spans="52:52" x14ac:dyDescent="0.25">
      <c r="AZ9008" s="9">
        <v>3.8343195266272181</v>
      </c>
    </row>
    <row r="9009" spans="52:52" x14ac:dyDescent="0.25">
      <c r="AZ9009" s="9">
        <v>5.0887573964497044</v>
      </c>
    </row>
    <row r="9010" spans="52:52" x14ac:dyDescent="0.25">
      <c r="AZ9010" s="9">
        <v>3.5739644970414197</v>
      </c>
    </row>
    <row r="9011" spans="52:52" x14ac:dyDescent="0.25">
      <c r="AZ9011" s="9">
        <v>3.2899408284023663</v>
      </c>
    </row>
    <row r="9012" spans="52:52" x14ac:dyDescent="0.25">
      <c r="AZ9012" s="9">
        <v>4.165680473372781</v>
      </c>
    </row>
    <row r="9013" spans="52:52" x14ac:dyDescent="0.25">
      <c r="AZ9013" s="9">
        <v>2.556213017751479</v>
      </c>
    </row>
    <row r="9014" spans="52:52" x14ac:dyDescent="0.25">
      <c r="AZ9014" s="9">
        <v>0.18934911242603542</v>
      </c>
    </row>
    <row r="9015" spans="52:52" x14ac:dyDescent="0.25">
      <c r="AZ9015" s="9">
        <v>4.4733727810650885</v>
      </c>
    </row>
    <row r="9016" spans="52:52" x14ac:dyDescent="0.25">
      <c r="AZ9016" s="9">
        <v>1.6804733727810648</v>
      </c>
    </row>
    <row r="9017" spans="52:52" x14ac:dyDescent="0.25">
      <c r="AZ9017" s="9">
        <v>4.5207100591715967</v>
      </c>
    </row>
    <row r="9018" spans="52:52" x14ac:dyDescent="0.25">
      <c r="AZ9018" s="9">
        <v>3.9053254437869818</v>
      </c>
    </row>
    <row r="9019" spans="52:52" x14ac:dyDescent="0.25">
      <c r="AZ9019" s="9">
        <v>4.2366863905325438</v>
      </c>
    </row>
    <row r="9020" spans="52:52" x14ac:dyDescent="0.25">
      <c r="AZ9020" s="9">
        <v>3.8343195266272181</v>
      </c>
    </row>
    <row r="9021" spans="52:52" x14ac:dyDescent="0.25">
      <c r="AZ9021" s="9">
        <v>5.0887573964497044</v>
      </c>
    </row>
    <row r="9022" spans="52:52" x14ac:dyDescent="0.25">
      <c r="AZ9022" s="9">
        <v>3.5739644970414197</v>
      </c>
    </row>
    <row r="9023" spans="52:52" x14ac:dyDescent="0.25">
      <c r="AZ9023" s="9">
        <v>3.2899408284023663</v>
      </c>
    </row>
    <row r="9024" spans="52:52" x14ac:dyDescent="0.25">
      <c r="AZ9024" s="9">
        <v>4.165680473372781</v>
      </c>
    </row>
    <row r="9025" spans="52:52" x14ac:dyDescent="0.25">
      <c r="AZ9025" s="9">
        <v>2.556213017751479</v>
      </c>
    </row>
    <row r="9026" spans="52:52" x14ac:dyDescent="0.25">
      <c r="AZ9026" s="9">
        <v>0.18934911242603542</v>
      </c>
    </row>
    <row r="9027" spans="52:52" x14ac:dyDescent="0.25">
      <c r="AZ9027" s="9">
        <v>4.4733727810650885</v>
      </c>
    </row>
    <row r="9028" spans="52:52" x14ac:dyDescent="0.25">
      <c r="AZ9028" s="9">
        <v>1.6804733727810648</v>
      </c>
    </row>
    <row r="9029" spans="52:52" x14ac:dyDescent="0.25">
      <c r="AZ9029" s="9">
        <v>4.5207100591715967</v>
      </c>
    </row>
    <row r="9030" spans="52:52" x14ac:dyDescent="0.25">
      <c r="AZ9030" s="9">
        <v>3.9053254437869818</v>
      </c>
    </row>
    <row r="9031" spans="52:52" x14ac:dyDescent="0.25">
      <c r="AZ9031" s="9">
        <v>4.2366863905325438</v>
      </c>
    </row>
    <row r="9032" spans="52:52" x14ac:dyDescent="0.25">
      <c r="AZ9032" s="9">
        <v>3.8343195266272181</v>
      </c>
    </row>
    <row r="9033" spans="52:52" x14ac:dyDescent="0.25">
      <c r="AZ9033" s="9">
        <v>5.0887573964497044</v>
      </c>
    </row>
    <row r="9034" spans="52:52" x14ac:dyDescent="0.25">
      <c r="AZ9034" s="9">
        <v>3.5739644970414197</v>
      </c>
    </row>
    <row r="9035" spans="52:52" x14ac:dyDescent="0.25">
      <c r="AZ9035" s="9">
        <v>3.2899408284023663</v>
      </c>
    </row>
    <row r="9036" spans="52:52" x14ac:dyDescent="0.25">
      <c r="AZ9036" s="9">
        <v>4.165680473372781</v>
      </c>
    </row>
    <row r="9037" spans="52:52" x14ac:dyDescent="0.25">
      <c r="AZ9037" s="9">
        <v>2.556213017751479</v>
      </c>
    </row>
    <row r="9038" spans="52:52" x14ac:dyDescent="0.25">
      <c r="AZ9038" s="9">
        <v>0.18934911242603542</v>
      </c>
    </row>
    <row r="9039" spans="52:52" x14ac:dyDescent="0.25">
      <c r="AZ9039" s="9">
        <v>4.4733727810650885</v>
      </c>
    </row>
    <row r="9040" spans="52:52" x14ac:dyDescent="0.25">
      <c r="AZ9040" s="9">
        <v>1.6804733727810648</v>
      </c>
    </row>
    <row r="9041" spans="52:52" x14ac:dyDescent="0.25">
      <c r="AZ9041" s="9">
        <v>4.5207100591715967</v>
      </c>
    </row>
    <row r="9042" spans="52:52" x14ac:dyDescent="0.25">
      <c r="AZ9042" s="9">
        <v>3.9053254437869818</v>
      </c>
    </row>
    <row r="9043" spans="52:52" x14ac:dyDescent="0.25">
      <c r="AZ9043" s="9">
        <v>4.2366863905325438</v>
      </c>
    </row>
    <row r="9044" spans="52:52" x14ac:dyDescent="0.25">
      <c r="AZ9044" s="9">
        <v>3.8343195266272181</v>
      </c>
    </row>
    <row r="9045" spans="52:52" x14ac:dyDescent="0.25">
      <c r="AZ9045" s="9">
        <v>5.0887573964497044</v>
      </c>
    </row>
    <row r="9046" spans="52:52" x14ac:dyDescent="0.25">
      <c r="AZ9046" s="9">
        <v>3.5739644970414197</v>
      </c>
    </row>
    <row r="9047" spans="52:52" x14ac:dyDescent="0.25">
      <c r="AZ9047" s="9">
        <v>3.2899408284023663</v>
      </c>
    </row>
    <row r="9048" spans="52:52" x14ac:dyDescent="0.25">
      <c r="AZ9048" s="9">
        <v>4.165680473372781</v>
      </c>
    </row>
    <row r="9049" spans="52:52" x14ac:dyDescent="0.25">
      <c r="AZ9049" s="9">
        <v>2.556213017751479</v>
      </c>
    </row>
    <row r="9050" spans="52:52" x14ac:dyDescent="0.25">
      <c r="AZ9050" s="9">
        <v>0.18934911242603542</v>
      </c>
    </row>
    <row r="9051" spans="52:52" x14ac:dyDescent="0.25">
      <c r="AZ9051" s="9">
        <v>4.4733727810650885</v>
      </c>
    </row>
    <row r="9052" spans="52:52" x14ac:dyDescent="0.25">
      <c r="AZ9052" s="9">
        <v>1.6804733727810648</v>
      </c>
    </row>
    <row r="9053" spans="52:52" x14ac:dyDescent="0.25">
      <c r="AZ9053" s="9">
        <v>4.5207100591715967</v>
      </c>
    </row>
    <row r="9054" spans="52:52" x14ac:dyDescent="0.25">
      <c r="AZ9054" s="9">
        <v>3.9053254437869818</v>
      </c>
    </row>
    <row r="9055" spans="52:52" x14ac:dyDescent="0.25">
      <c r="AZ9055" s="9">
        <v>4.2366863905325438</v>
      </c>
    </row>
    <row r="9056" spans="52:52" x14ac:dyDescent="0.25">
      <c r="AZ9056" s="9">
        <v>3.8343195266272181</v>
      </c>
    </row>
    <row r="9057" spans="52:52" x14ac:dyDescent="0.25">
      <c r="AZ9057" s="9">
        <v>5.0887573964497044</v>
      </c>
    </row>
    <row r="9058" spans="52:52" x14ac:dyDescent="0.25">
      <c r="AZ9058" s="9">
        <v>3.5739644970414197</v>
      </c>
    </row>
    <row r="9059" spans="52:52" x14ac:dyDescent="0.25">
      <c r="AZ9059" s="9">
        <v>3.2899408284023663</v>
      </c>
    </row>
    <row r="9060" spans="52:52" x14ac:dyDescent="0.25">
      <c r="AZ9060" s="9">
        <v>4.165680473372781</v>
      </c>
    </row>
    <row r="9061" spans="52:52" x14ac:dyDescent="0.25">
      <c r="AZ9061" s="9">
        <v>2.556213017751479</v>
      </c>
    </row>
    <row r="9062" spans="52:52" x14ac:dyDescent="0.25">
      <c r="AZ9062" s="9">
        <v>0.18934911242603542</v>
      </c>
    </row>
    <row r="9063" spans="52:52" x14ac:dyDescent="0.25">
      <c r="AZ9063" s="9">
        <v>4.4733727810650885</v>
      </c>
    </row>
    <row r="9064" spans="52:52" x14ac:dyDescent="0.25">
      <c r="AZ9064" s="9">
        <v>1.6804733727810648</v>
      </c>
    </row>
    <row r="9065" spans="52:52" x14ac:dyDescent="0.25">
      <c r="AZ9065" s="9">
        <v>4.5207100591715967</v>
      </c>
    </row>
    <row r="9066" spans="52:52" x14ac:dyDescent="0.25">
      <c r="AZ9066" s="9">
        <v>3.9053254437869818</v>
      </c>
    </row>
    <row r="9067" spans="52:52" x14ac:dyDescent="0.25">
      <c r="AZ9067" s="9">
        <v>4.2366863905325438</v>
      </c>
    </row>
    <row r="9068" spans="52:52" x14ac:dyDescent="0.25">
      <c r="AZ9068" s="9">
        <v>3.8343195266272181</v>
      </c>
    </row>
    <row r="9069" spans="52:52" x14ac:dyDescent="0.25">
      <c r="AZ9069" s="9">
        <v>5.0887573964497044</v>
      </c>
    </row>
    <row r="9070" spans="52:52" x14ac:dyDescent="0.25">
      <c r="AZ9070" s="9">
        <v>3.5739644970414197</v>
      </c>
    </row>
    <row r="9071" spans="52:52" x14ac:dyDescent="0.25">
      <c r="AZ9071" s="9">
        <v>3.2899408284023663</v>
      </c>
    </row>
    <row r="9072" spans="52:52" x14ac:dyDescent="0.25">
      <c r="AZ9072" s="9">
        <v>4.165680473372781</v>
      </c>
    </row>
    <row r="9073" spans="52:52" x14ac:dyDescent="0.25">
      <c r="AZ9073" s="9">
        <v>2.556213017751479</v>
      </c>
    </row>
    <row r="9074" spans="52:52" x14ac:dyDescent="0.25">
      <c r="AZ9074" s="9">
        <v>0.18934911242603542</v>
      </c>
    </row>
    <row r="9075" spans="52:52" x14ac:dyDescent="0.25">
      <c r="AZ9075" s="9">
        <v>4.4733727810650885</v>
      </c>
    </row>
    <row r="9076" spans="52:52" x14ac:dyDescent="0.25">
      <c r="AZ9076" s="9">
        <v>1.6804733727810648</v>
      </c>
    </row>
    <row r="9077" spans="52:52" x14ac:dyDescent="0.25">
      <c r="AZ9077" s="9">
        <v>4.5207100591715967</v>
      </c>
    </row>
    <row r="9078" spans="52:52" x14ac:dyDescent="0.25">
      <c r="AZ9078" s="9">
        <v>3.9053254437869818</v>
      </c>
    </row>
    <row r="9079" spans="52:52" x14ac:dyDescent="0.25">
      <c r="AZ9079" s="9">
        <v>4.2366863905325438</v>
      </c>
    </row>
    <row r="9080" spans="52:52" x14ac:dyDescent="0.25">
      <c r="AZ9080" s="9">
        <v>3.8343195266272181</v>
      </c>
    </row>
    <row r="9081" spans="52:52" x14ac:dyDescent="0.25">
      <c r="AZ9081" s="9">
        <v>5.0887573964497044</v>
      </c>
    </row>
    <row r="9082" spans="52:52" x14ac:dyDescent="0.25">
      <c r="AZ9082" s="9">
        <v>3.5739644970414197</v>
      </c>
    </row>
    <row r="9083" spans="52:52" x14ac:dyDescent="0.25">
      <c r="AZ9083" s="9">
        <v>3.2899408284023663</v>
      </c>
    </row>
    <row r="9084" spans="52:52" x14ac:dyDescent="0.25">
      <c r="AZ9084" s="9">
        <v>4.165680473372781</v>
      </c>
    </row>
    <row r="9085" spans="52:52" x14ac:dyDescent="0.25">
      <c r="AZ9085" s="9">
        <v>2.556213017751479</v>
      </c>
    </row>
    <row r="9086" spans="52:52" x14ac:dyDescent="0.25">
      <c r="AZ9086" s="9">
        <v>0.18934911242603542</v>
      </c>
    </row>
    <row r="9087" spans="52:52" x14ac:dyDescent="0.25">
      <c r="AZ9087" s="9">
        <v>4.4733727810650885</v>
      </c>
    </row>
    <row r="9088" spans="52:52" x14ac:dyDescent="0.25">
      <c r="AZ9088" s="9">
        <v>1.6804733727810648</v>
      </c>
    </row>
    <row r="9089" spans="52:52" x14ac:dyDescent="0.25">
      <c r="AZ9089" s="9">
        <v>4.5207100591715967</v>
      </c>
    </row>
    <row r="9090" spans="52:52" x14ac:dyDescent="0.25">
      <c r="AZ9090" s="9">
        <v>3.9053254437869818</v>
      </c>
    </row>
    <row r="9091" spans="52:52" x14ac:dyDescent="0.25">
      <c r="AZ9091" s="9">
        <v>4.2366863905325438</v>
      </c>
    </row>
    <row r="9092" spans="52:52" x14ac:dyDescent="0.25">
      <c r="AZ9092" s="9">
        <v>3.8343195266272181</v>
      </c>
    </row>
    <row r="9093" spans="52:52" x14ac:dyDescent="0.25">
      <c r="AZ9093" s="9">
        <v>5.0887573964497044</v>
      </c>
    </row>
    <row r="9094" spans="52:52" x14ac:dyDescent="0.25">
      <c r="AZ9094" s="9">
        <v>3.5739644970414197</v>
      </c>
    </row>
    <row r="9095" spans="52:52" x14ac:dyDescent="0.25">
      <c r="AZ9095" s="9">
        <v>3.2899408284023663</v>
      </c>
    </row>
    <row r="9096" spans="52:52" x14ac:dyDescent="0.25">
      <c r="AZ9096" s="9">
        <v>4.165680473372781</v>
      </c>
    </row>
    <row r="9097" spans="52:52" x14ac:dyDescent="0.25">
      <c r="AZ9097" s="9">
        <v>2.556213017751479</v>
      </c>
    </row>
    <row r="9098" spans="52:52" x14ac:dyDescent="0.25">
      <c r="AZ9098" s="9">
        <v>0.18934911242603542</v>
      </c>
    </row>
    <row r="9099" spans="52:52" x14ac:dyDescent="0.25">
      <c r="AZ9099" s="9">
        <v>4.4733727810650885</v>
      </c>
    </row>
    <row r="9100" spans="52:52" x14ac:dyDescent="0.25">
      <c r="AZ9100" s="9">
        <v>1.6804733727810648</v>
      </c>
    </row>
    <row r="9101" spans="52:52" x14ac:dyDescent="0.25">
      <c r="AZ9101" s="9">
        <v>4.5207100591715967</v>
      </c>
    </row>
    <row r="9102" spans="52:52" x14ac:dyDescent="0.25">
      <c r="AZ9102" s="9">
        <v>3.9053254437869818</v>
      </c>
    </row>
    <row r="9103" spans="52:52" x14ac:dyDescent="0.25">
      <c r="AZ9103" s="9">
        <v>4.2366863905325438</v>
      </c>
    </row>
    <row r="9104" spans="52:52" x14ac:dyDescent="0.25">
      <c r="AZ9104" s="9">
        <v>3.8343195266272181</v>
      </c>
    </row>
    <row r="9105" spans="52:52" x14ac:dyDescent="0.25">
      <c r="AZ9105" s="9">
        <v>5.0887573964497044</v>
      </c>
    </row>
    <row r="9106" spans="52:52" x14ac:dyDescent="0.25">
      <c r="AZ9106" s="9">
        <v>3.5739644970414197</v>
      </c>
    </row>
    <row r="9107" spans="52:52" x14ac:dyDescent="0.25">
      <c r="AZ9107" s="9">
        <v>3.2899408284023663</v>
      </c>
    </row>
    <row r="9108" spans="52:52" x14ac:dyDescent="0.25">
      <c r="AZ9108" s="9">
        <v>4.165680473372781</v>
      </c>
    </row>
    <row r="9109" spans="52:52" x14ac:dyDescent="0.25">
      <c r="AZ9109" s="9">
        <v>2.556213017751479</v>
      </c>
    </row>
    <row r="9110" spans="52:52" x14ac:dyDescent="0.25">
      <c r="AZ9110" s="9">
        <v>0.18934911242603542</v>
      </c>
    </row>
    <row r="9111" spans="52:52" x14ac:dyDescent="0.25">
      <c r="AZ9111" s="9">
        <v>4.4733727810650885</v>
      </c>
    </row>
    <row r="9112" spans="52:52" x14ac:dyDescent="0.25">
      <c r="AZ9112" s="9">
        <v>1.6804733727810648</v>
      </c>
    </row>
    <row r="9113" spans="52:52" x14ac:dyDescent="0.25">
      <c r="AZ9113" s="9">
        <v>4.5207100591715967</v>
      </c>
    </row>
    <row r="9114" spans="52:52" x14ac:dyDescent="0.25">
      <c r="AZ9114" s="9">
        <v>3.9053254437869818</v>
      </c>
    </row>
    <row r="9115" spans="52:52" x14ac:dyDescent="0.25">
      <c r="AZ9115" s="9">
        <v>4.2366863905325438</v>
      </c>
    </row>
    <row r="9116" spans="52:52" x14ac:dyDescent="0.25">
      <c r="AZ9116" s="9">
        <v>3.8343195266272181</v>
      </c>
    </row>
    <row r="9117" spans="52:52" x14ac:dyDescent="0.25">
      <c r="AZ9117" s="9">
        <v>5.0887573964497044</v>
      </c>
    </row>
    <row r="9118" spans="52:52" x14ac:dyDescent="0.25">
      <c r="AZ9118" s="9">
        <v>3.5739644970414197</v>
      </c>
    </row>
    <row r="9119" spans="52:52" x14ac:dyDescent="0.25">
      <c r="AZ9119" s="9">
        <v>3.2899408284023663</v>
      </c>
    </row>
    <row r="9120" spans="52:52" x14ac:dyDescent="0.25">
      <c r="AZ9120" s="9">
        <v>4.165680473372781</v>
      </c>
    </row>
    <row r="9121" spans="52:52" x14ac:dyDescent="0.25">
      <c r="AZ9121" s="9">
        <v>2.556213017751479</v>
      </c>
    </row>
    <row r="9122" spans="52:52" x14ac:dyDescent="0.25">
      <c r="AZ9122" s="9">
        <v>0.18934911242603542</v>
      </c>
    </row>
    <row r="9123" spans="52:52" x14ac:dyDescent="0.25">
      <c r="AZ9123" s="9">
        <v>4.4733727810650885</v>
      </c>
    </row>
    <row r="9124" spans="52:52" x14ac:dyDescent="0.25">
      <c r="AZ9124" s="9">
        <v>1.6804733727810648</v>
      </c>
    </row>
    <row r="9125" spans="52:52" x14ac:dyDescent="0.25">
      <c r="AZ9125" s="9">
        <v>4.5207100591715967</v>
      </c>
    </row>
    <row r="9126" spans="52:52" x14ac:dyDescent="0.25">
      <c r="AZ9126" s="9">
        <v>3.9053254437869818</v>
      </c>
    </row>
    <row r="9127" spans="52:52" x14ac:dyDescent="0.25">
      <c r="AZ9127" s="9">
        <v>4.2366863905325438</v>
      </c>
    </row>
    <row r="9128" spans="52:52" x14ac:dyDescent="0.25">
      <c r="AZ9128" s="9">
        <v>3.8343195266272181</v>
      </c>
    </row>
    <row r="9129" spans="52:52" x14ac:dyDescent="0.25">
      <c r="AZ9129" s="9">
        <v>5.0887573964497044</v>
      </c>
    </row>
    <row r="9130" spans="52:52" x14ac:dyDescent="0.25">
      <c r="AZ9130" s="9">
        <v>3.5739644970414197</v>
      </c>
    </row>
    <row r="9131" spans="52:52" x14ac:dyDescent="0.25">
      <c r="AZ9131" s="9">
        <v>3.2899408284023663</v>
      </c>
    </row>
    <row r="9132" spans="52:52" x14ac:dyDescent="0.25">
      <c r="AZ9132" s="9">
        <v>4.165680473372781</v>
      </c>
    </row>
    <row r="9133" spans="52:52" x14ac:dyDescent="0.25">
      <c r="AZ9133" s="9">
        <v>2.556213017751479</v>
      </c>
    </row>
    <row r="9134" spans="52:52" x14ac:dyDescent="0.25">
      <c r="AZ9134" s="9">
        <v>0.18934911242603542</v>
      </c>
    </row>
    <row r="9135" spans="52:52" x14ac:dyDescent="0.25">
      <c r="AZ9135" s="9">
        <v>4.4733727810650885</v>
      </c>
    </row>
    <row r="9136" spans="52:52" x14ac:dyDescent="0.25">
      <c r="AZ9136" s="9">
        <v>1.6804733727810648</v>
      </c>
    </row>
    <row r="9137" spans="52:52" x14ac:dyDescent="0.25">
      <c r="AZ9137" s="9">
        <v>4.5207100591715967</v>
      </c>
    </row>
    <row r="9138" spans="52:52" x14ac:dyDescent="0.25">
      <c r="AZ9138" s="9">
        <v>3.9053254437869818</v>
      </c>
    </row>
    <row r="9139" spans="52:52" x14ac:dyDescent="0.25">
      <c r="AZ9139" s="9">
        <v>4.2366863905325438</v>
      </c>
    </row>
    <row r="9140" spans="52:52" x14ac:dyDescent="0.25">
      <c r="AZ9140" s="9">
        <v>3.8343195266272181</v>
      </c>
    </row>
    <row r="9141" spans="52:52" x14ac:dyDescent="0.25">
      <c r="AZ9141" s="9">
        <v>5.0887573964497044</v>
      </c>
    </row>
    <row r="9142" spans="52:52" x14ac:dyDescent="0.25">
      <c r="AZ9142" s="9">
        <v>3.5739644970414197</v>
      </c>
    </row>
    <row r="9143" spans="52:52" x14ac:dyDescent="0.25">
      <c r="AZ9143" s="9">
        <v>3.2899408284023663</v>
      </c>
    </row>
    <row r="9144" spans="52:52" x14ac:dyDescent="0.25">
      <c r="AZ9144" s="9">
        <v>4.165680473372781</v>
      </c>
    </row>
    <row r="9145" spans="52:52" x14ac:dyDescent="0.25">
      <c r="AZ9145" s="9">
        <v>2.556213017751479</v>
      </c>
    </row>
    <row r="9146" spans="52:52" x14ac:dyDescent="0.25">
      <c r="AZ9146" s="9">
        <v>0.18934911242603542</v>
      </c>
    </row>
    <row r="9147" spans="52:52" x14ac:dyDescent="0.25">
      <c r="AZ9147" s="9">
        <v>4.4733727810650885</v>
      </c>
    </row>
    <row r="9148" spans="52:52" x14ac:dyDescent="0.25">
      <c r="AZ9148" s="9">
        <v>1.6804733727810648</v>
      </c>
    </row>
    <row r="9149" spans="52:52" x14ac:dyDescent="0.25">
      <c r="AZ9149" s="9">
        <v>4.5207100591715967</v>
      </c>
    </row>
    <row r="9150" spans="52:52" x14ac:dyDescent="0.25">
      <c r="AZ9150" s="9">
        <v>3.9053254437869818</v>
      </c>
    </row>
    <row r="9151" spans="52:52" x14ac:dyDescent="0.25">
      <c r="AZ9151" s="9">
        <v>4.2366863905325438</v>
      </c>
    </row>
    <row r="9152" spans="52:52" x14ac:dyDescent="0.25">
      <c r="AZ9152" s="9">
        <v>3.8343195266272181</v>
      </c>
    </row>
    <row r="9153" spans="52:52" x14ac:dyDescent="0.25">
      <c r="AZ9153" s="9">
        <v>5.0887573964497044</v>
      </c>
    </row>
    <row r="9154" spans="52:52" x14ac:dyDescent="0.25">
      <c r="AZ9154" s="9">
        <v>3.5739644970414197</v>
      </c>
    </row>
    <row r="9155" spans="52:52" x14ac:dyDescent="0.25">
      <c r="AZ9155" s="9">
        <v>3.2899408284023663</v>
      </c>
    </row>
    <row r="9156" spans="52:52" x14ac:dyDescent="0.25">
      <c r="AZ9156" s="9">
        <v>4.165680473372781</v>
      </c>
    </row>
    <row r="9157" spans="52:52" x14ac:dyDescent="0.25">
      <c r="AZ9157" s="9">
        <v>2.556213017751479</v>
      </c>
    </row>
    <row r="9158" spans="52:52" x14ac:dyDescent="0.25">
      <c r="AZ9158" s="9">
        <v>0.18934911242603542</v>
      </c>
    </row>
    <row r="9159" spans="52:52" x14ac:dyDescent="0.25">
      <c r="AZ9159" s="9">
        <v>4.4733727810650885</v>
      </c>
    </row>
    <row r="9160" spans="52:52" x14ac:dyDescent="0.25">
      <c r="AZ9160" s="9">
        <v>1.6804733727810648</v>
      </c>
    </row>
    <row r="9161" spans="52:52" x14ac:dyDescent="0.25">
      <c r="AZ9161" s="9">
        <v>4.5207100591715967</v>
      </c>
    </row>
    <row r="9162" spans="52:52" x14ac:dyDescent="0.25">
      <c r="AZ9162" s="9">
        <v>3.9053254437869818</v>
      </c>
    </row>
    <row r="9163" spans="52:52" x14ac:dyDescent="0.25">
      <c r="AZ9163" s="9">
        <v>4.2366863905325438</v>
      </c>
    </row>
    <row r="9164" spans="52:52" x14ac:dyDescent="0.25">
      <c r="AZ9164" s="9">
        <v>3.8343195266272181</v>
      </c>
    </row>
    <row r="9165" spans="52:52" x14ac:dyDescent="0.25">
      <c r="AZ9165" s="9">
        <v>5.0887573964497044</v>
      </c>
    </row>
    <row r="9166" spans="52:52" x14ac:dyDescent="0.25">
      <c r="AZ9166" s="9">
        <v>3.5739644970414197</v>
      </c>
    </row>
    <row r="9167" spans="52:52" x14ac:dyDescent="0.25">
      <c r="AZ9167" s="9">
        <v>3.2899408284023663</v>
      </c>
    </row>
    <row r="9168" spans="52:52" x14ac:dyDescent="0.25">
      <c r="AZ9168" s="9">
        <v>4.165680473372781</v>
      </c>
    </row>
    <row r="9169" spans="52:52" x14ac:dyDescent="0.25">
      <c r="AZ9169" s="9">
        <v>2.556213017751479</v>
      </c>
    </row>
    <row r="9170" spans="52:52" x14ac:dyDescent="0.25">
      <c r="AZ9170" s="9">
        <v>0.18934911242603542</v>
      </c>
    </row>
    <row r="9171" spans="52:52" x14ac:dyDescent="0.25">
      <c r="AZ9171" s="9">
        <v>4.4733727810650885</v>
      </c>
    </row>
    <row r="9172" spans="52:52" x14ac:dyDescent="0.25">
      <c r="AZ9172" s="9">
        <v>1.6804733727810648</v>
      </c>
    </row>
    <row r="9173" spans="52:52" x14ac:dyDescent="0.25">
      <c r="AZ9173" s="9">
        <v>4.5207100591715967</v>
      </c>
    </row>
    <row r="9174" spans="52:52" x14ac:dyDescent="0.25">
      <c r="AZ9174" s="9">
        <v>3.9053254437869818</v>
      </c>
    </row>
    <row r="9175" spans="52:52" x14ac:dyDescent="0.25">
      <c r="AZ9175" s="9">
        <v>4.2366863905325438</v>
      </c>
    </row>
    <row r="9176" spans="52:52" x14ac:dyDescent="0.25">
      <c r="AZ9176" s="9">
        <v>3.8343195266272181</v>
      </c>
    </row>
    <row r="9177" spans="52:52" x14ac:dyDescent="0.25">
      <c r="AZ9177" s="9">
        <v>5.0887573964497044</v>
      </c>
    </row>
    <row r="9178" spans="52:52" x14ac:dyDescent="0.25">
      <c r="AZ9178" s="9">
        <v>3.5739644970414197</v>
      </c>
    </row>
    <row r="9179" spans="52:52" x14ac:dyDescent="0.25">
      <c r="AZ9179" s="9">
        <v>3.2899408284023663</v>
      </c>
    </row>
    <row r="9180" spans="52:52" x14ac:dyDescent="0.25">
      <c r="AZ9180" s="9">
        <v>4.165680473372781</v>
      </c>
    </row>
    <row r="9181" spans="52:52" x14ac:dyDescent="0.25">
      <c r="AZ9181" s="9">
        <v>2.556213017751479</v>
      </c>
    </row>
    <row r="9182" spans="52:52" x14ac:dyDescent="0.25">
      <c r="AZ9182" s="9">
        <v>0.18934911242603542</v>
      </c>
    </row>
    <row r="9183" spans="52:52" x14ac:dyDescent="0.25">
      <c r="AZ9183" s="9">
        <v>4.4733727810650885</v>
      </c>
    </row>
    <row r="9184" spans="52:52" x14ac:dyDescent="0.25">
      <c r="AZ9184" s="9">
        <v>1.6804733727810648</v>
      </c>
    </row>
    <row r="9185" spans="52:52" x14ac:dyDescent="0.25">
      <c r="AZ9185" s="9">
        <v>4.5207100591715967</v>
      </c>
    </row>
    <row r="9186" spans="52:52" x14ac:dyDescent="0.25">
      <c r="AZ9186" s="9">
        <v>3.9053254437869818</v>
      </c>
    </row>
    <row r="9187" spans="52:52" x14ac:dyDescent="0.25">
      <c r="AZ9187" s="9">
        <v>4.2366863905325438</v>
      </c>
    </row>
    <row r="9188" spans="52:52" x14ac:dyDescent="0.25">
      <c r="AZ9188" s="9">
        <v>3.8343195266272181</v>
      </c>
    </row>
    <row r="9189" spans="52:52" x14ac:dyDescent="0.25">
      <c r="AZ9189" s="9">
        <v>5.0887573964497044</v>
      </c>
    </row>
    <row r="9190" spans="52:52" x14ac:dyDescent="0.25">
      <c r="AZ9190" s="9">
        <v>3.5739644970414197</v>
      </c>
    </row>
    <row r="9191" spans="52:52" x14ac:dyDescent="0.25">
      <c r="AZ9191" s="9">
        <v>3.2899408284023663</v>
      </c>
    </row>
    <row r="9192" spans="52:52" x14ac:dyDescent="0.25">
      <c r="AZ9192" s="9">
        <v>4.165680473372781</v>
      </c>
    </row>
    <row r="9193" spans="52:52" x14ac:dyDescent="0.25">
      <c r="AZ9193" s="9">
        <v>2.556213017751479</v>
      </c>
    </row>
    <row r="9194" spans="52:52" x14ac:dyDescent="0.25">
      <c r="AZ9194" s="9">
        <v>0.18934911242603542</v>
      </c>
    </row>
    <row r="9195" spans="52:52" x14ac:dyDescent="0.25">
      <c r="AZ9195" s="9">
        <v>4.4733727810650885</v>
      </c>
    </row>
    <row r="9196" spans="52:52" x14ac:dyDescent="0.25">
      <c r="AZ9196" s="9">
        <v>1.6804733727810648</v>
      </c>
    </row>
    <row r="9197" spans="52:52" x14ac:dyDescent="0.25">
      <c r="AZ9197" s="9">
        <v>4.5207100591715967</v>
      </c>
    </row>
    <row r="9198" spans="52:52" x14ac:dyDescent="0.25">
      <c r="AZ9198" s="9">
        <v>3.9053254437869818</v>
      </c>
    </row>
    <row r="9199" spans="52:52" x14ac:dyDescent="0.25">
      <c r="AZ9199" s="9">
        <v>4.2366863905325438</v>
      </c>
    </row>
    <row r="9200" spans="52:52" x14ac:dyDescent="0.25">
      <c r="AZ9200" s="9">
        <v>3.8343195266272181</v>
      </c>
    </row>
    <row r="9201" spans="52:52" x14ac:dyDescent="0.25">
      <c r="AZ9201" s="9">
        <v>5.0887573964497044</v>
      </c>
    </row>
    <row r="9202" spans="52:52" x14ac:dyDescent="0.25">
      <c r="AZ9202" s="9">
        <v>3.5739644970414197</v>
      </c>
    </row>
    <row r="9203" spans="52:52" x14ac:dyDescent="0.25">
      <c r="AZ9203" s="9">
        <v>3.2899408284023663</v>
      </c>
    </row>
    <row r="9204" spans="52:52" x14ac:dyDescent="0.25">
      <c r="AZ9204" s="9">
        <v>4.165680473372781</v>
      </c>
    </row>
    <row r="9205" spans="52:52" x14ac:dyDescent="0.25">
      <c r="AZ9205" s="9">
        <v>2.556213017751479</v>
      </c>
    </row>
    <row r="9206" spans="52:52" x14ac:dyDescent="0.25">
      <c r="AZ9206" s="9">
        <v>0.18934911242603542</v>
      </c>
    </row>
    <row r="9207" spans="52:52" x14ac:dyDescent="0.25">
      <c r="AZ9207" s="9">
        <v>4.4733727810650885</v>
      </c>
    </row>
    <row r="9208" spans="52:52" x14ac:dyDescent="0.25">
      <c r="AZ9208" s="9">
        <v>1.6804733727810648</v>
      </c>
    </row>
    <row r="9209" spans="52:52" x14ac:dyDescent="0.25">
      <c r="AZ9209" s="9">
        <v>4.5207100591715967</v>
      </c>
    </row>
    <row r="9210" spans="52:52" x14ac:dyDescent="0.25">
      <c r="AZ9210" s="9">
        <v>3.9053254437869818</v>
      </c>
    </row>
    <row r="9211" spans="52:52" x14ac:dyDescent="0.25">
      <c r="AZ9211" s="9">
        <v>4.2366863905325438</v>
      </c>
    </row>
    <row r="9212" spans="52:52" x14ac:dyDescent="0.25">
      <c r="AZ9212" s="9">
        <v>3.8343195266272181</v>
      </c>
    </row>
    <row r="9213" spans="52:52" x14ac:dyDescent="0.25">
      <c r="AZ9213" s="9">
        <v>5.0887573964497044</v>
      </c>
    </row>
    <row r="9214" spans="52:52" x14ac:dyDescent="0.25">
      <c r="AZ9214" s="9">
        <v>3.5739644970414197</v>
      </c>
    </row>
    <row r="9215" spans="52:52" x14ac:dyDescent="0.25">
      <c r="AZ9215" s="9">
        <v>3.2899408284023663</v>
      </c>
    </row>
    <row r="9216" spans="52:52" x14ac:dyDescent="0.25">
      <c r="AZ9216" s="9">
        <v>4.165680473372781</v>
      </c>
    </row>
    <row r="9217" spans="52:52" x14ac:dyDescent="0.25">
      <c r="AZ9217" s="9">
        <v>2.556213017751479</v>
      </c>
    </row>
    <row r="9218" spans="52:52" x14ac:dyDescent="0.25">
      <c r="AZ9218" s="9">
        <v>0.18934911242603542</v>
      </c>
    </row>
    <row r="9219" spans="52:52" x14ac:dyDescent="0.25">
      <c r="AZ9219" s="9">
        <v>4.4733727810650885</v>
      </c>
    </row>
    <row r="9220" spans="52:52" x14ac:dyDescent="0.25">
      <c r="AZ9220" s="9">
        <v>1.6804733727810648</v>
      </c>
    </row>
    <row r="9221" spans="52:52" x14ac:dyDescent="0.25">
      <c r="AZ9221" s="9">
        <v>4.5207100591715967</v>
      </c>
    </row>
    <row r="9222" spans="52:52" x14ac:dyDescent="0.25">
      <c r="AZ9222" s="9">
        <v>3.9053254437869818</v>
      </c>
    </row>
    <row r="9223" spans="52:52" x14ac:dyDescent="0.25">
      <c r="AZ9223" s="9">
        <v>4.2366863905325438</v>
      </c>
    </row>
    <row r="9224" spans="52:52" x14ac:dyDescent="0.25">
      <c r="AZ9224" s="9">
        <v>3.8343195266272181</v>
      </c>
    </row>
    <row r="9225" spans="52:52" x14ac:dyDescent="0.25">
      <c r="AZ9225" s="9">
        <v>5.0887573964497044</v>
      </c>
    </row>
    <row r="9226" spans="52:52" x14ac:dyDescent="0.25">
      <c r="AZ9226" s="9">
        <v>3.5739644970414197</v>
      </c>
    </row>
    <row r="9227" spans="52:52" x14ac:dyDescent="0.25">
      <c r="AZ9227" s="9">
        <v>3.2899408284023663</v>
      </c>
    </row>
    <row r="9228" spans="52:52" x14ac:dyDescent="0.25">
      <c r="AZ9228" s="9">
        <v>4.165680473372781</v>
      </c>
    </row>
    <row r="9229" spans="52:52" x14ac:dyDescent="0.25">
      <c r="AZ9229" s="9">
        <v>2.556213017751479</v>
      </c>
    </row>
    <row r="9230" spans="52:52" x14ac:dyDescent="0.25">
      <c r="AZ9230" s="9">
        <v>0.18934911242603542</v>
      </c>
    </row>
    <row r="9231" spans="52:52" x14ac:dyDescent="0.25">
      <c r="AZ9231" s="9">
        <v>4.4733727810650885</v>
      </c>
    </row>
    <row r="9232" spans="52:52" x14ac:dyDescent="0.25">
      <c r="AZ9232" s="9">
        <v>1.6804733727810648</v>
      </c>
    </row>
    <row r="9233" spans="52:52" x14ac:dyDescent="0.25">
      <c r="AZ9233" s="9">
        <v>4.5207100591715967</v>
      </c>
    </row>
    <row r="9234" spans="52:52" x14ac:dyDescent="0.25">
      <c r="AZ9234" s="9">
        <v>3.9053254437869818</v>
      </c>
    </row>
    <row r="9235" spans="52:52" x14ac:dyDescent="0.25">
      <c r="AZ9235" s="9">
        <v>4.2366863905325438</v>
      </c>
    </row>
    <row r="9236" spans="52:52" x14ac:dyDescent="0.25">
      <c r="AZ9236" s="9">
        <v>3.8343195266272181</v>
      </c>
    </row>
    <row r="9237" spans="52:52" x14ac:dyDescent="0.25">
      <c r="AZ9237" s="9">
        <v>5.0887573964497044</v>
      </c>
    </row>
    <row r="9238" spans="52:52" x14ac:dyDescent="0.25">
      <c r="AZ9238" s="9">
        <v>3.5739644970414197</v>
      </c>
    </row>
    <row r="9239" spans="52:52" x14ac:dyDescent="0.25">
      <c r="AZ9239" s="9">
        <v>3.2899408284023663</v>
      </c>
    </row>
    <row r="9240" spans="52:52" x14ac:dyDescent="0.25">
      <c r="AZ9240" s="9">
        <v>4.165680473372781</v>
      </c>
    </row>
    <row r="9241" spans="52:52" x14ac:dyDescent="0.25">
      <c r="AZ9241" s="9">
        <v>2.556213017751479</v>
      </c>
    </row>
    <row r="9242" spans="52:52" x14ac:dyDescent="0.25">
      <c r="AZ9242" s="9">
        <v>0.18934911242603542</v>
      </c>
    </row>
    <row r="9243" spans="52:52" x14ac:dyDescent="0.25">
      <c r="AZ9243" s="9">
        <v>4.4733727810650885</v>
      </c>
    </row>
    <row r="9244" spans="52:52" x14ac:dyDescent="0.25">
      <c r="AZ9244" s="9">
        <v>1.6804733727810648</v>
      </c>
    </row>
    <row r="9245" spans="52:52" x14ac:dyDescent="0.25">
      <c r="AZ9245" s="9">
        <v>4.5207100591715967</v>
      </c>
    </row>
    <row r="9246" spans="52:52" x14ac:dyDescent="0.25">
      <c r="AZ9246" s="9">
        <v>3.9053254437869818</v>
      </c>
    </row>
    <row r="9247" spans="52:52" x14ac:dyDescent="0.25">
      <c r="AZ9247" s="9">
        <v>4.2366863905325438</v>
      </c>
    </row>
    <row r="9248" spans="52:52" x14ac:dyDescent="0.25">
      <c r="AZ9248" s="9">
        <v>3.8343195266272181</v>
      </c>
    </row>
    <row r="9249" spans="52:52" x14ac:dyDescent="0.25">
      <c r="AZ9249" s="9">
        <v>5.0887573964497044</v>
      </c>
    </row>
    <row r="9250" spans="52:52" x14ac:dyDescent="0.25">
      <c r="AZ9250" s="9">
        <v>3.5739644970414197</v>
      </c>
    </row>
    <row r="9251" spans="52:52" x14ac:dyDescent="0.25">
      <c r="AZ9251" s="9">
        <v>3.2899408284023663</v>
      </c>
    </row>
    <row r="9252" spans="52:52" x14ac:dyDescent="0.25">
      <c r="AZ9252" s="9">
        <v>4.165680473372781</v>
      </c>
    </row>
    <row r="9253" spans="52:52" x14ac:dyDescent="0.25">
      <c r="AZ9253" s="9">
        <v>2.556213017751479</v>
      </c>
    </row>
    <row r="9254" spans="52:52" x14ac:dyDescent="0.25">
      <c r="AZ9254" s="9">
        <v>0.18934911242603542</v>
      </c>
    </row>
    <row r="9255" spans="52:52" x14ac:dyDescent="0.25">
      <c r="AZ9255" s="9">
        <v>4.4733727810650885</v>
      </c>
    </row>
    <row r="9256" spans="52:52" x14ac:dyDescent="0.25">
      <c r="AZ9256" s="9">
        <v>1.6804733727810648</v>
      </c>
    </row>
    <row r="9257" spans="52:52" x14ac:dyDescent="0.25">
      <c r="AZ9257" s="9">
        <v>4.5207100591715967</v>
      </c>
    </row>
    <row r="9258" spans="52:52" x14ac:dyDescent="0.25">
      <c r="AZ9258" s="9">
        <v>3.9053254437869818</v>
      </c>
    </row>
    <row r="9259" spans="52:52" x14ac:dyDescent="0.25">
      <c r="AZ9259" s="9">
        <v>4.2366863905325438</v>
      </c>
    </row>
    <row r="9260" spans="52:52" x14ac:dyDescent="0.25">
      <c r="AZ9260" s="9">
        <v>3.8343195266272181</v>
      </c>
    </row>
    <row r="9261" spans="52:52" x14ac:dyDescent="0.25">
      <c r="AZ9261" s="9">
        <v>5.0887573964497044</v>
      </c>
    </row>
    <row r="9262" spans="52:52" x14ac:dyDescent="0.25">
      <c r="AZ9262" s="9">
        <v>3.5739644970414197</v>
      </c>
    </row>
    <row r="9263" spans="52:52" x14ac:dyDescent="0.25">
      <c r="AZ9263" s="9">
        <v>3.2899408284023663</v>
      </c>
    </row>
    <row r="9264" spans="52:52" x14ac:dyDescent="0.25">
      <c r="AZ9264" s="9">
        <v>4.165680473372781</v>
      </c>
    </row>
    <row r="9265" spans="52:52" x14ac:dyDescent="0.25">
      <c r="AZ9265" s="9">
        <v>2.556213017751479</v>
      </c>
    </row>
    <row r="9266" spans="52:52" x14ac:dyDescent="0.25">
      <c r="AZ9266" s="9">
        <v>0.18934911242603542</v>
      </c>
    </row>
    <row r="9267" spans="52:52" x14ac:dyDescent="0.25">
      <c r="AZ9267" s="9">
        <v>4.4733727810650885</v>
      </c>
    </row>
    <row r="9268" spans="52:52" x14ac:dyDescent="0.25">
      <c r="AZ9268" s="9">
        <v>1.6804733727810648</v>
      </c>
    </row>
    <row r="9269" spans="52:52" x14ac:dyDescent="0.25">
      <c r="AZ9269" s="9">
        <v>4.5207100591715967</v>
      </c>
    </row>
    <row r="9270" spans="52:52" x14ac:dyDescent="0.25">
      <c r="AZ9270" s="9">
        <v>3.9053254437869818</v>
      </c>
    </row>
    <row r="9271" spans="52:52" x14ac:dyDescent="0.25">
      <c r="AZ9271" s="9">
        <v>4.2366863905325438</v>
      </c>
    </row>
    <row r="9272" spans="52:52" x14ac:dyDescent="0.25">
      <c r="AZ9272" s="9">
        <v>3.8343195266272181</v>
      </c>
    </row>
    <row r="9273" spans="52:52" x14ac:dyDescent="0.25">
      <c r="AZ9273" s="9">
        <v>5.0887573964497044</v>
      </c>
    </row>
    <row r="9274" spans="52:52" x14ac:dyDescent="0.25">
      <c r="AZ9274" s="9">
        <v>3.5739644970414197</v>
      </c>
    </row>
    <row r="9275" spans="52:52" x14ac:dyDescent="0.25">
      <c r="AZ9275" s="9">
        <v>3.2899408284023663</v>
      </c>
    </row>
    <row r="9276" spans="52:52" x14ac:dyDescent="0.25">
      <c r="AZ9276" s="9">
        <v>4.165680473372781</v>
      </c>
    </row>
    <row r="9277" spans="52:52" x14ac:dyDescent="0.25">
      <c r="AZ9277" s="9">
        <v>2.556213017751479</v>
      </c>
    </row>
    <row r="9278" spans="52:52" x14ac:dyDescent="0.25">
      <c r="AZ9278" s="9">
        <v>0.18934911242603542</v>
      </c>
    </row>
    <row r="9279" spans="52:52" x14ac:dyDescent="0.25">
      <c r="AZ9279" s="9">
        <v>4.4733727810650885</v>
      </c>
    </row>
    <row r="9280" spans="52:52" x14ac:dyDescent="0.25">
      <c r="AZ9280" s="9">
        <v>1.6804733727810648</v>
      </c>
    </row>
    <row r="9281" spans="52:52" x14ac:dyDescent="0.25">
      <c r="AZ9281" s="9">
        <v>4.5207100591715967</v>
      </c>
    </row>
    <row r="9282" spans="52:52" x14ac:dyDescent="0.25">
      <c r="AZ9282" s="9">
        <v>3.9053254437869818</v>
      </c>
    </row>
    <row r="9283" spans="52:52" x14ac:dyDescent="0.25">
      <c r="AZ9283" s="9">
        <v>4.2366863905325438</v>
      </c>
    </row>
    <row r="9284" spans="52:52" x14ac:dyDescent="0.25">
      <c r="AZ9284" s="9">
        <v>3.8343195266272181</v>
      </c>
    </row>
    <row r="9285" spans="52:52" x14ac:dyDescent="0.25">
      <c r="AZ9285" s="9">
        <v>5.0887573964497044</v>
      </c>
    </row>
    <row r="9286" spans="52:52" x14ac:dyDescent="0.25">
      <c r="AZ9286" s="9">
        <v>3.5739644970414197</v>
      </c>
    </row>
    <row r="9287" spans="52:52" x14ac:dyDescent="0.25">
      <c r="AZ9287" s="9">
        <v>3.2899408284023663</v>
      </c>
    </row>
    <row r="9288" spans="52:52" x14ac:dyDescent="0.25">
      <c r="AZ9288" s="9">
        <v>4.165680473372781</v>
      </c>
    </row>
    <row r="9289" spans="52:52" x14ac:dyDescent="0.25">
      <c r="AZ9289" s="9">
        <v>2.556213017751479</v>
      </c>
    </row>
    <row r="9290" spans="52:52" x14ac:dyDescent="0.25">
      <c r="AZ9290" s="9">
        <v>0.18934911242603542</v>
      </c>
    </row>
    <row r="9291" spans="52:52" x14ac:dyDescent="0.25">
      <c r="AZ9291" s="9">
        <v>4.4733727810650885</v>
      </c>
    </row>
    <row r="9292" spans="52:52" x14ac:dyDescent="0.25">
      <c r="AZ9292" s="9">
        <v>1.6804733727810648</v>
      </c>
    </row>
    <row r="9293" spans="52:52" x14ac:dyDescent="0.25">
      <c r="AZ9293" s="9">
        <v>4.5207100591715967</v>
      </c>
    </row>
    <row r="9294" spans="52:52" x14ac:dyDescent="0.25">
      <c r="AZ9294" s="9">
        <v>3.9053254437869818</v>
      </c>
    </row>
    <row r="9295" spans="52:52" x14ac:dyDescent="0.25">
      <c r="AZ9295" s="9">
        <v>4.2366863905325438</v>
      </c>
    </row>
    <row r="9296" spans="52:52" x14ac:dyDescent="0.25">
      <c r="AZ9296" s="9">
        <v>3.8343195266272181</v>
      </c>
    </row>
    <row r="9297" spans="52:52" x14ac:dyDescent="0.25">
      <c r="AZ9297" s="9">
        <v>5.0887573964497044</v>
      </c>
    </row>
    <row r="9298" spans="52:52" x14ac:dyDescent="0.25">
      <c r="AZ9298" s="9">
        <v>3.5739644970414197</v>
      </c>
    </row>
    <row r="9299" spans="52:52" x14ac:dyDescent="0.25">
      <c r="AZ9299" s="9">
        <v>3.2899408284023663</v>
      </c>
    </row>
    <row r="9300" spans="52:52" x14ac:dyDescent="0.25">
      <c r="AZ9300" s="9">
        <v>4.165680473372781</v>
      </c>
    </row>
    <row r="9301" spans="52:52" x14ac:dyDescent="0.25">
      <c r="AZ9301" s="9">
        <v>2.556213017751479</v>
      </c>
    </row>
    <row r="9302" spans="52:52" x14ac:dyDescent="0.25">
      <c r="AZ9302" s="9">
        <v>0.18934911242603542</v>
      </c>
    </row>
    <row r="9303" spans="52:52" x14ac:dyDescent="0.25">
      <c r="AZ9303" s="9">
        <v>4.4733727810650885</v>
      </c>
    </row>
    <row r="9304" spans="52:52" x14ac:dyDescent="0.25">
      <c r="AZ9304" s="9">
        <v>1.6804733727810648</v>
      </c>
    </row>
    <row r="9305" spans="52:52" x14ac:dyDescent="0.25">
      <c r="AZ9305" s="9">
        <v>4.5207100591715967</v>
      </c>
    </row>
    <row r="9306" spans="52:52" x14ac:dyDescent="0.25">
      <c r="AZ9306" s="9">
        <v>3.9053254437869818</v>
      </c>
    </row>
    <row r="9307" spans="52:52" x14ac:dyDescent="0.25">
      <c r="AZ9307" s="9">
        <v>4.2366863905325438</v>
      </c>
    </row>
    <row r="9308" spans="52:52" x14ac:dyDescent="0.25">
      <c r="AZ9308" s="9">
        <v>3.8343195266272181</v>
      </c>
    </row>
    <row r="9309" spans="52:52" x14ac:dyDescent="0.25">
      <c r="AZ9309" s="9">
        <v>5.0887573964497044</v>
      </c>
    </row>
    <row r="9310" spans="52:52" x14ac:dyDescent="0.25">
      <c r="AZ9310" s="9">
        <v>3.5739644970414197</v>
      </c>
    </row>
    <row r="9311" spans="52:52" x14ac:dyDescent="0.25">
      <c r="AZ9311" s="9">
        <v>3.2899408284023663</v>
      </c>
    </row>
    <row r="9312" spans="52:52" x14ac:dyDescent="0.25">
      <c r="AZ9312" s="9">
        <v>4.165680473372781</v>
      </c>
    </row>
    <row r="9313" spans="52:52" x14ac:dyDescent="0.25">
      <c r="AZ9313" s="9">
        <v>2.556213017751479</v>
      </c>
    </row>
    <row r="9314" spans="52:52" x14ac:dyDescent="0.25">
      <c r="AZ9314" s="9">
        <v>0.18934911242603542</v>
      </c>
    </row>
    <row r="9315" spans="52:52" x14ac:dyDescent="0.25">
      <c r="AZ9315" s="9">
        <v>4.4733727810650885</v>
      </c>
    </row>
    <row r="9316" spans="52:52" x14ac:dyDescent="0.25">
      <c r="AZ9316" s="9">
        <v>1.6804733727810648</v>
      </c>
    </row>
    <row r="9317" spans="52:52" x14ac:dyDescent="0.25">
      <c r="AZ9317" s="9">
        <v>4.5207100591715967</v>
      </c>
    </row>
    <row r="9318" spans="52:52" x14ac:dyDescent="0.25">
      <c r="AZ9318" s="9">
        <v>3.9053254437869818</v>
      </c>
    </row>
    <row r="9319" spans="52:52" x14ac:dyDescent="0.25">
      <c r="AZ9319" s="9">
        <v>4.2366863905325438</v>
      </c>
    </row>
    <row r="9320" spans="52:52" x14ac:dyDescent="0.25">
      <c r="AZ9320" s="9">
        <v>3.8343195266272181</v>
      </c>
    </row>
    <row r="9321" spans="52:52" x14ac:dyDescent="0.25">
      <c r="AZ9321" s="9">
        <v>5.0887573964497044</v>
      </c>
    </row>
    <row r="9322" spans="52:52" x14ac:dyDescent="0.25">
      <c r="AZ9322" s="9">
        <v>3.5739644970414197</v>
      </c>
    </row>
    <row r="9323" spans="52:52" x14ac:dyDescent="0.25">
      <c r="AZ9323" s="9">
        <v>3.2899408284023663</v>
      </c>
    </row>
    <row r="9324" spans="52:52" x14ac:dyDescent="0.25">
      <c r="AZ9324" s="9">
        <v>4.165680473372781</v>
      </c>
    </row>
    <row r="9325" spans="52:52" x14ac:dyDescent="0.25">
      <c r="AZ9325" s="9">
        <v>2.556213017751479</v>
      </c>
    </row>
    <row r="9326" spans="52:52" x14ac:dyDescent="0.25">
      <c r="AZ9326" s="9">
        <v>0.18934911242603542</v>
      </c>
    </row>
    <row r="9327" spans="52:52" x14ac:dyDescent="0.25">
      <c r="AZ9327" s="9">
        <v>4.4733727810650885</v>
      </c>
    </row>
    <row r="9328" spans="52:52" x14ac:dyDescent="0.25">
      <c r="AZ9328" s="9">
        <v>1.6804733727810648</v>
      </c>
    </row>
    <row r="9329" spans="52:52" x14ac:dyDescent="0.25">
      <c r="AZ9329" s="9">
        <v>4.5207100591715967</v>
      </c>
    </row>
    <row r="9330" spans="52:52" x14ac:dyDescent="0.25">
      <c r="AZ9330" s="9">
        <v>3.9053254437869818</v>
      </c>
    </row>
    <row r="9331" spans="52:52" x14ac:dyDescent="0.25">
      <c r="AZ9331" s="9">
        <v>4.2366863905325438</v>
      </c>
    </row>
    <row r="9332" spans="52:52" x14ac:dyDescent="0.25">
      <c r="AZ9332" s="9">
        <v>3.8343195266272181</v>
      </c>
    </row>
    <row r="9333" spans="52:52" x14ac:dyDescent="0.25">
      <c r="AZ9333" s="9">
        <v>5.0887573964497044</v>
      </c>
    </row>
    <row r="9334" spans="52:52" x14ac:dyDescent="0.25">
      <c r="AZ9334" s="9">
        <v>3.5739644970414197</v>
      </c>
    </row>
    <row r="9335" spans="52:52" x14ac:dyDescent="0.25">
      <c r="AZ9335" s="9">
        <v>3.2899408284023663</v>
      </c>
    </row>
    <row r="9336" spans="52:52" x14ac:dyDescent="0.25">
      <c r="AZ9336" s="9">
        <v>4.165680473372781</v>
      </c>
    </row>
    <row r="9337" spans="52:52" x14ac:dyDescent="0.25">
      <c r="AZ9337" s="9">
        <v>2.556213017751479</v>
      </c>
    </row>
    <row r="9338" spans="52:52" x14ac:dyDescent="0.25">
      <c r="AZ9338" s="9">
        <v>0.18934911242603542</v>
      </c>
    </row>
    <row r="9339" spans="52:52" x14ac:dyDescent="0.25">
      <c r="AZ9339" s="9">
        <v>4.4733727810650885</v>
      </c>
    </row>
    <row r="9340" spans="52:52" x14ac:dyDescent="0.25">
      <c r="AZ9340" s="9">
        <v>1.6804733727810648</v>
      </c>
    </row>
    <row r="9341" spans="52:52" x14ac:dyDescent="0.25">
      <c r="AZ9341" s="9">
        <v>4.5207100591715967</v>
      </c>
    </row>
    <row r="9342" spans="52:52" x14ac:dyDescent="0.25">
      <c r="AZ9342" s="9">
        <v>3.9053254437869818</v>
      </c>
    </row>
    <row r="9343" spans="52:52" x14ac:dyDescent="0.25">
      <c r="AZ9343" s="9">
        <v>4.2366863905325438</v>
      </c>
    </row>
    <row r="9344" spans="52:52" x14ac:dyDescent="0.25">
      <c r="AZ9344" s="9">
        <v>3.8343195266272181</v>
      </c>
    </row>
    <row r="9345" spans="52:52" x14ac:dyDescent="0.25">
      <c r="AZ9345" s="9">
        <v>5.0887573964497044</v>
      </c>
    </row>
    <row r="9346" spans="52:52" x14ac:dyDescent="0.25">
      <c r="AZ9346" s="9">
        <v>3.5739644970414197</v>
      </c>
    </row>
    <row r="9347" spans="52:52" x14ac:dyDescent="0.25">
      <c r="AZ9347" s="9">
        <v>3.2899408284023663</v>
      </c>
    </row>
    <row r="9348" spans="52:52" x14ac:dyDescent="0.25">
      <c r="AZ9348" s="9">
        <v>4.165680473372781</v>
      </c>
    </row>
    <row r="9349" spans="52:52" x14ac:dyDescent="0.25">
      <c r="AZ9349" s="9">
        <v>2.556213017751479</v>
      </c>
    </row>
    <row r="9350" spans="52:52" x14ac:dyDescent="0.25">
      <c r="AZ9350" s="9">
        <v>0.18934911242603542</v>
      </c>
    </row>
    <row r="9351" spans="52:52" x14ac:dyDescent="0.25">
      <c r="AZ9351" s="9">
        <v>4.4733727810650885</v>
      </c>
    </row>
    <row r="9352" spans="52:52" x14ac:dyDescent="0.25">
      <c r="AZ9352" s="9">
        <v>1.6804733727810648</v>
      </c>
    </row>
    <row r="9353" spans="52:52" x14ac:dyDescent="0.25">
      <c r="AZ9353" s="9">
        <v>4.5207100591715967</v>
      </c>
    </row>
    <row r="9354" spans="52:52" x14ac:dyDescent="0.25">
      <c r="AZ9354" s="9">
        <v>3.9053254437869818</v>
      </c>
    </row>
    <row r="9355" spans="52:52" x14ac:dyDescent="0.25">
      <c r="AZ9355" s="9">
        <v>4.2366863905325438</v>
      </c>
    </row>
    <row r="9356" spans="52:52" x14ac:dyDescent="0.25">
      <c r="AZ9356" s="9">
        <v>3.8343195266272181</v>
      </c>
    </row>
    <row r="9357" spans="52:52" x14ac:dyDescent="0.25">
      <c r="AZ9357" s="9">
        <v>5.0887573964497044</v>
      </c>
    </row>
    <row r="9358" spans="52:52" x14ac:dyDescent="0.25">
      <c r="AZ9358" s="9">
        <v>3.5739644970414197</v>
      </c>
    </row>
    <row r="9359" spans="52:52" x14ac:dyDescent="0.25">
      <c r="AZ9359" s="9">
        <v>3.2899408284023663</v>
      </c>
    </row>
    <row r="9360" spans="52:52" x14ac:dyDescent="0.25">
      <c r="AZ9360" s="9">
        <v>4.165680473372781</v>
      </c>
    </row>
    <row r="9361" spans="52:52" x14ac:dyDescent="0.25">
      <c r="AZ9361" s="9">
        <v>2.556213017751479</v>
      </c>
    </row>
    <row r="9362" spans="52:52" x14ac:dyDescent="0.25">
      <c r="AZ9362" s="9">
        <v>0.18934911242603542</v>
      </c>
    </row>
    <row r="9363" spans="52:52" x14ac:dyDescent="0.25">
      <c r="AZ9363" s="9">
        <v>4.4733727810650885</v>
      </c>
    </row>
    <row r="9364" spans="52:52" x14ac:dyDescent="0.25">
      <c r="AZ9364" s="9">
        <v>1.6804733727810648</v>
      </c>
    </row>
    <row r="9365" spans="52:52" x14ac:dyDescent="0.25">
      <c r="AZ9365" s="9">
        <v>4.5207100591715967</v>
      </c>
    </row>
    <row r="9366" spans="52:52" x14ac:dyDescent="0.25">
      <c r="AZ9366" s="9">
        <v>3.9053254437869818</v>
      </c>
    </row>
    <row r="9367" spans="52:52" x14ac:dyDescent="0.25">
      <c r="AZ9367" s="9">
        <v>4.2366863905325438</v>
      </c>
    </row>
    <row r="9368" spans="52:52" x14ac:dyDescent="0.25">
      <c r="AZ9368" s="9">
        <v>3.8343195266272181</v>
      </c>
    </row>
    <row r="9369" spans="52:52" x14ac:dyDescent="0.25">
      <c r="AZ9369" s="9">
        <v>5.0887573964497044</v>
      </c>
    </row>
    <row r="9370" spans="52:52" x14ac:dyDescent="0.25">
      <c r="AZ9370" s="9">
        <v>3.5739644970414197</v>
      </c>
    </row>
    <row r="9371" spans="52:52" x14ac:dyDescent="0.25">
      <c r="AZ9371" s="9">
        <v>3.2899408284023663</v>
      </c>
    </row>
    <row r="9372" spans="52:52" x14ac:dyDescent="0.25">
      <c r="AZ9372" s="9">
        <v>4.165680473372781</v>
      </c>
    </row>
    <row r="9373" spans="52:52" x14ac:dyDescent="0.25">
      <c r="AZ9373" s="9">
        <v>2.556213017751479</v>
      </c>
    </row>
    <row r="9374" spans="52:52" x14ac:dyDescent="0.25">
      <c r="AZ9374" s="9">
        <v>0.18934911242603542</v>
      </c>
    </row>
    <row r="9375" spans="52:52" x14ac:dyDescent="0.25">
      <c r="AZ9375" s="9">
        <v>4.4733727810650885</v>
      </c>
    </row>
    <row r="9376" spans="52:52" x14ac:dyDescent="0.25">
      <c r="AZ9376" s="9">
        <v>1.6804733727810648</v>
      </c>
    </row>
    <row r="9377" spans="52:52" x14ac:dyDescent="0.25">
      <c r="AZ9377" s="9">
        <v>4.5207100591715967</v>
      </c>
    </row>
    <row r="9378" spans="52:52" x14ac:dyDescent="0.25">
      <c r="AZ9378" s="9">
        <v>3.9053254437869818</v>
      </c>
    </row>
    <row r="9379" spans="52:52" x14ac:dyDescent="0.25">
      <c r="AZ9379" s="9">
        <v>4.2366863905325438</v>
      </c>
    </row>
    <row r="9380" spans="52:52" x14ac:dyDescent="0.25">
      <c r="AZ9380" s="9">
        <v>3.8343195266272181</v>
      </c>
    </row>
    <row r="9381" spans="52:52" x14ac:dyDescent="0.25">
      <c r="AZ9381" s="9">
        <v>5.0887573964497044</v>
      </c>
    </row>
    <row r="9382" spans="52:52" x14ac:dyDescent="0.25">
      <c r="AZ9382" s="9">
        <v>3.5739644970414197</v>
      </c>
    </row>
    <row r="9383" spans="52:52" x14ac:dyDescent="0.25">
      <c r="AZ9383" s="9">
        <v>3.2899408284023663</v>
      </c>
    </row>
    <row r="9384" spans="52:52" x14ac:dyDescent="0.25">
      <c r="AZ9384" s="9">
        <v>4.165680473372781</v>
      </c>
    </row>
    <row r="9385" spans="52:52" x14ac:dyDescent="0.25">
      <c r="AZ9385" s="9">
        <v>2.556213017751479</v>
      </c>
    </row>
    <row r="9386" spans="52:52" x14ac:dyDescent="0.25">
      <c r="AZ9386" s="9">
        <v>0.18934911242603542</v>
      </c>
    </row>
    <row r="9387" spans="52:52" x14ac:dyDescent="0.25">
      <c r="AZ9387" s="9">
        <v>4.4733727810650885</v>
      </c>
    </row>
    <row r="9388" spans="52:52" x14ac:dyDescent="0.25">
      <c r="AZ9388" s="9">
        <v>1.6804733727810648</v>
      </c>
    </row>
    <row r="9389" spans="52:52" x14ac:dyDescent="0.25">
      <c r="AZ9389" s="9">
        <v>4.5207100591715967</v>
      </c>
    </row>
    <row r="9390" spans="52:52" x14ac:dyDescent="0.25">
      <c r="AZ9390" s="9">
        <v>3.9053254437869818</v>
      </c>
    </row>
    <row r="9391" spans="52:52" x14ac:dyDescent="0.25">
      <c r="AZ9391" s="9">
        <v>4.2366863905325438</v>
      </c>
    </row>
    <row r="9392" spans="52:52" x14ac:dyDescent="0.25">
      <c r="AZ9392" s="9">
        <v>3.8343195266272181</v>
      </c>
    </row>
    <row r="9393" spans="52:52" x14ac:dyDescent="0.25">
      <c r="AZ9393" s="9">
        <v>5.0887573964497044</v>
      </c>
    </row>
    <row r="9394" spans="52:52" x14ac:dyDescent="0.25">
      <c r="AZ9394" s="9">
        <v>3.5739644970414197</v>
      </c>
    </row>
    <row r="9395" spans="52:52" x14ac:dyDescent="0.25">
      <c r="AZ9395" s="9">
        <v>3.2899408284023663</v>
      </c>
    </row>
    <row r="9396" spans="52:52" x14ac:dyDescent="0.25">
      <c r="AZ9396" s="9">
        <v>4.165680473372781</v>
      </c>
    </row>
    <row r="9397" spans="52:52" x14ac:dyDescent="0.25">
      <c r="AZ9397" s="9">
        <v>2.556213017751479</v>
      </c>
    </row>
    <row r="9398" spans="52:52" x14ac:dyDescent="0.25">
      <c r="AZ9398" s="9">
        <v>0.18934911242603542</v>
      </c>
    </row>
    <row r="9399" spans="52:52" x14ac:dyDescent="0.25">
      <c r="AZ9399" s="9">
        <v>4.4733727810650885</v>
      </c>
    </row>
    <row r="9400" spans="52:52" x14ac:dyDescent="0.25">
      <c r="AZ9400" s="9">
        <v>1.6804733727810648</v>
      </c>
    </row>
    <row r="9401" spans="52:52" x14ac:dyDescent="0.25">
      <c r="AZ9401" s="9">
        <v>4.5207100591715967</v>
      </c>
    </row>
    <row r="9402" spans="52:52" x14ac:dyDescent="0.25">
      <c r="AZ9402" s="9">
        <v>3.9053254437869818</v>
      </c>
    </row>
    <row r="9403" spans="52:52" x14ac:dyDescent="0.25">
      <c r="AZ9403" s="9">
        <v>4.2366863905325438</v>
      </c>
    </row>
    <row r="9404" spans="52:52" x14ac:dyDescent="0.25">
      <c r="AZ9404" s="9">
        <v>3.8343195266272181</v>
      </c>
    </row>
    <row r="9405" spans="52:52" x14ac:dyDescent="0.25">
      <c r="AZ9405" s="9">
        <v>5.0887573964497044</v>
      </c>
    </row>
    <row r="9406" spans="52:52" x14ac:dyDescent="0.25">
      <c r="AZ9406" s="9">
        <v>3.5739644970414197</v>
      </c>
    </row>
    <row r="9407" spans="52:52" x14ac:dyDescent="0.25">
      <c r="AZ9407" s="9">
        <v>3.2899408284023663</v>
      </c>
    </row>
    <row r="9408" spans="52:52" x14ac:dyDescent="0.25">
      <c r="AZ9408" s="9">
        <v>4.165680473372781</v>
      </c>
    </row>
    <row r="9409" spans="52:52" x14ac:dyDescent="0.25">
      <c r="AZ9409" s="9">
        <v>2.556213017751479</v>
      </c>
    </row>
    <row r="9410" spans="52:52" x14ac:dyDescent="0.25">
      <c r="AZ9410" s="9">
        <v>0.18934911242603542</v>
      </c>
    </row>
    <row r="9411" spans="52:52" x14ac:dyDescent="0.25">
      <c r="AZ9411" s="9">
        <v>4.4733727810650885</v>
      </c>
    </row>
    <row r="9412" spans="52:52" x14ac:dyDescent="0.25">
      <c r="AZ9412" s="9">
        <v>1.6804733727810648</v>
      </c>
    </row>
    <row r="9413" spans="52:52" x14ac:dyDescent="0.25">
      <c r="AZ9413" s="9">
        <v>4.5207100591715967</v>
      </c>
    </row>
    <row r="9414" spans="52:52" x14ac:dyDescent="0.25">
      <c r="AZ9414" s="9">
        <v>3.9053254437869818</v>
      </c>
    </row>
    <row r="9415" spans="52:52" x14ac:dyDescent="0.25">
      <c r="AZ9415" s="9">
        <v>4.2366863905325438</v>
      </c>
    </row>
    <row r="9416" spans="52:52" x14ac:dyDescent="0.25">
      <c r="AZ9416" s="9">
        <v>3.8343195266272181</v>
      </c>
    </row>
    <row r="9417" spans="52:52" x14ac:dyDescent="0.25">
      <c r="AZ9417" s="9">
        <v>5.0887573964497044</v>
      </c>
    </row>
    <row r="9418" spans="52:52" x14ac:dyDescent="0.25">
      <c r="AZ9418" s="9">
        <v>3.5739644970414197</v>
      </c>
    </row>
    <row r="9419" spans="52:52" x14ac:dyDescent="0.25">
      <c r="AZ9419" s="9">
        <v>3.2899408284023663</v>
      </c>
    </row>
    <row r="9420" spans="52:52" x14ac:dyDescent="0.25">
      <c r="AZ9420" s="9">
        <v>4.165680473372781</v>
      </c>
    </row>
    <row r="9421" spans="52:52" x14ac:dyDescent="0.25">
      <c r="AZ9421" s="9">
        <v>2.556213017751479</v>
      </c>
    </row>
    <row r="9422" spans="52:52" x14ac:dyDescent="0.25">
      <c r="AZ9422" s="9">
        <v>0.18934911242603542</v>
      </c>
    </row>
    <row r="9423" spans="52:52" x14ac:dyDescent="0.25">
      <c r="AZ9423" s="9">
        <v>4.4733727810650885</v>
      </c>
    </row>
    <row r="9424" spans="52:52" x14ac:dyDescent="0.25">
      <c r="AZ9424" s="9">
        <v>1.6804733727810648</v>
      </c>
    </row>
    <row r="9425" spans="52:52" x14ac:dyDescent="0.25">
      <c r="AZ9425" s="9">
        <v>4.5207100591715967</v>
      </c>
    </row>
    <row r="9426" spans="52:52" x14ac:dyDescent="0.25">
      <c r="AZ9426" s="9">
        <v>3.9053254437869818</v>
      </c>
    </row>
    <row r="9427" spans="52:52" x14ac:dyDescent="0.25">
      <c r="AZ9427" s="9">
        <v>4.2366863905325438</v>
      </c>
    </row>
    <row r="9428" spans="52:52" x14ac:dyDescent="0.25">
      <c r="AZ9428" s="9">
        <v>3.8343195266272181</v>
      </c>
    </row>
    <row r="9429" spans="52:52" x14ac:dyDescent="0.25">
      <c r="AZ9429" s="9">
        <v>5.0887573964497044</v>
      </c>
    </row>
    <row r="9430" spans="52:52" x14ac:dyDescent="0.25">
      <c r="AZ9430" s="9">
        <v>3.5739644970414197</v>
      </c>
    </row>
    <row r="9431" spans="52:52" x14ac:dyDescent="0.25">
      <c r="AZ9431" s="9">
        <v>3.2899408284023663</v>
      </c>
    </row>
    <row r="9432" spans="52:52" x14ac:dyDescent="0.25">
      <c r="AZ9432" s="9">
        <v>4.165680473372781</v>
      </c>
    </row>
    <row r="9433" spans="52:52" x14ac:dyDescent="0.25">
      <c r="AZ9433" s="9">
        <v>2.556213017751479</v>
      </c>
    </row>
    <row r="9434" spans="52:52" x14ac:dyDescent="0.25">
      <c r="AZ9434" s="9">
        <v>0.18934911242603542</v>
      </c>
    </row>
    <row r="9435" spans="52:52" x14ac:dyDescent="0.25">
      <c r="AZ9435" s="9">
        <v>4.4733727810650885</v>
      </c>
    </row>
    <row r="9436" spans="52:52" x14ac:dyDescent="0.25">
      <c r="AZ9436" s="9">
        <v>1.6804733727810648</v>
      </c>
    </row>
    <row r="9437" spans="52:52" x14ac:dyDescent="0.25">
      <c r="AZ9437" s="9">
        <v>4.5207100591715967</v>
      </c>
    </row>
    <row r="9438" spans="52:52" x14ac:dyDescent="0.25">
      <c r="AZ9438" s="9">
        <v>3.9053254437869818</v>
      </c>
    </row>
    <row r="9439" spans="52:52" x14ac:dyDescent="0.25">
      <c r="AZ9439" s="9">
        <v>4.2366863905325438</v>
      </c>
    </row>
    <row r="9440" spans="52:52" x14ac:dyDescent="0.25">
      <c r="AZ9440" s="9">
        <v>3.8343195266272181</v>
      </c>
    </row>
    <row r="9441" spans="52:52" x14ac:dyDescent="0.25">
      <c r="AZ9441" s="9">
        <v>5.0887573964497044</v>
      </c>
    </row>
    <row r="9442" spans="52:52" x14ac:dyDescent="0.25">
      <c r="AZ9442" s="9">
        <v>3.5739644970414197</v>
      </c>
    </row>
    <row r="9443" spans="52:52" x14ac:dyDescent="0.25">
      <c r="AZ9443" s="9">
        <v>3.2899408284023663</v>
      </c>
    </row>
    <row r="9444" spans="52:52" x14ac:dyDescent="0.25">
      <c r="AZ9444" s="9">
        <v>4.165680473372781</v>
      </c>
    </row>
    <row r="9445" spans="52:52" x14ac:dyDescent="0.25">
      <c r="AZ9445" s="9">
        <v>2.556213017751479</v>
      </c>
    </row>
    <row r="9446" spans="52:52" x14ac:dyDescent="0.25">
      <c r="AZ9446" s="9">
        <v>0.18934911242603542</v>
      </c>
    </row>
    <row r="9447" spans="52:52" x14ac:dyDescent="0.25">
      <c r="AZ9447" s="9">
        <v>4.4733727810650885</v>
      </c>
    </row>
    <row r="9448" spans="52:52" x14ac:dyDescent="0.25">
      <c r="AZ9448" s="9">
        <v>1.6804733727810648</v>
      </c>
    </row>
    <row r="9449" spans="52:52" x14ac:dyDescent="0.25">
      <c r="AZ9449" s="9">
        <v>4.5207100591715967</v>
      </c>
    </row>
    <row r="9450" spans="52:52" x14ac:dyDescent="0.25">
      <c r="AZ9450" s="9">
        <v>3.9053254437869818</v>
      </c>
    </row>
    <row r="9451" spans="52:52" x14ac:dyDescent="0.25">
      <c r="AZ9451" s="9">
        <v>4.2366863905325438</v>
      </c>
    </row>
    <row r="9452" spans="52:52" x14ac:dyDescent="0.25">
      <c r="AZ9452" s="9">
        <v>3.8343195266272181</v>
      </c>
    </row>
    <row r="9453" spans="52:52" x14ac:dyDescent="0.25">
      <c r="AZ9453" s="9">
        <v>5.0887573964497044</v>
      </c>
    </row>
    <row r="9454" spans="52:52" x14ac:dyDescent="0.25">
      <c r="AZ9454" s="9">
        <v>3.5739644970414197</v>
      </c>
    </row>
    <row r="9455" spans="52:52" x14ac:dyDescent="0.25">
      <c r="AZ9455" s="9">
        <v>3.2899408284023663</v>
      </c>
    </row>
    <row r="9456" spans="52:52" x14ac:dyDescent="0.25">
      <c r="AZ9456" s="9">
        <v>4.165680473372781</v>
      </c>
    </row>
    <row r="9457" spans="52:52" x14ac:dyDescent="0.25">
      <c r="AZ9457" s="9">
        <v>2.556213017751479</v>
      </c>
    </row>
    <row r="9458" spans="52:52" x14ac:dyDescent="0.25">
      <c r="AZ9458" s="9">
        <v>0.18934911242603542</v>
      </c>
    </row>
    <row r="9459" spans="52:52" x14ac:dyDescent="0.25">
      <c r="AZ9459" s="9">
        <v>4.4733727810650885</v>
      </c>
    </row>
    <row r="9460" spans="52:52" x14ac:dyDescent="0.25">
      <c r="AZ9460" s="9">
        <v>1.6804733727810648</v>
      </c>
    </row>
    <row r="9461" spans="52:52" x14ac:dyDescent="0.25">
      <c r="AZ9461" s="9">
        <v>4.5207100591715967</v>
      </c>
    </row>
    <row r="9462" spans="52:52" x14ac:dyDescent="0.25">
      <c r="AZ9462" s="9">
        <v>3.9053254437869818</v>
      </c>
    </row>
    <row r="9463" spans="52:52" x14ac:dyDescent="0.25">
      <c r="AZ9463" s="9">
        <v>4.2366863905325438</v>
      </c>
    </row>
    <row r="9464" spans="52:52" x14ac:dyDescent="0.25">
      <c r="AZ9464" s="9">
        <v>3.8343195266272181</v>
      </c>
    </row>
    <row r="9465" spans="52:52" x14ac:dyDescent="0.25">
      <c r="AZ9465" s="9">
        <v>5.0887573964497044</v>
      </c>
    </row>
    <row r="9466" spans="52:52" x14ac:dyDescent="0.25">
      <c r="AZ9466" s="9">
        <v>3.5739644970414197</v>
      </c>
    </row>
    <row r="9467" spans="52:52" x14ac:dyDescent="0.25">
      <c r="AZ9467" s="9">
        <v>3.2899408284023663</v>
      </c>
    </row>
    <row r="9468" spans="52:52" x14ac:dyDescent="0.25">
      <c r="AZ9468" s="9">
        <v>4.165680473372781</v>
      </c>
    </row>
    <row r="9469" spans="52:52" x14ac:dyDescent="0.25">
      <c r="AZ9469" s="9">
        <v>2.556213017751479</v>
      </c>
    </row>
    <row r="9470" spans="52:52" x14ac:dyDescent="0.25">
      <c r="AZ9470" s="9">
        <v>0.18934911242603542</v>
      </c>
    </row>
    <row r="9471" spans="52:52" x14ac:dyDescent="0.25">
      <c r="AZ9471" s="9">
        <v>4.4733727810650885</v>
      </c>
    </row>
    <row r="9472" spans="52:52" x14ac:dyDescent="0.25">
      <c r="AZ9472" s="9">
        <v>1.6804733727810648</v>
      </c>
    </row>
    <row r="9473" spans="52:52" x14ac:dyDescent="0.25">
      <c r="AZ9473" s="9">
        <v>4.5207100591715967</v>
      </c>
    </row>
    <row r="9474" spans="52:52" x14ac:dyDescent="0.25">
      <c r="AZ9474" s="9">
        <v>3.9053254437869818</v>
      </c>
    </row>
    <row r="9475" spans="52:52" x14ac:dyDescent="0.25">
      <c r="AZ9475" s="9">
        <v>4.2366863905325438</v>
      </c>
    </row>
    <row r="9476" spans="52:52" x14ac:dyDescent="0.25">
      <c r="AZ9476" s="9">
        <v>3.8343195266272181</v>
      </c>
    </row>
    <row r="9477" spans="52:52" x14ac:dyDescent="0.25">
      <c r="AZ9477" s="9">
        <v>5.0887573964497044</v>
      </c>
    </row>
    <row r="9478" spans="52:52" x14ac:dyDescent="0.25">
      <c r="AZ9478" s="9">
        <v>3.5739644970414197</v>
      </c>
    </row>
    <row r="9479" spans="52:52" x14ac:dyDescent="0.25">
      <c r="AZ9479" s="9">
        <v>3.2899408284023663</v>
      </c>
    </row>
    <row r="9480" spans="52:52" x14ac:dyDescent="0.25">
      <c r="AZ9480" s="9">
        <v>4.165680473372781</v>
      </c>
    </row>
    <row r="9481" spans="52:52" x14ac:dyDescent="0.25">
      <c r="AZ9481" s="9">
        <v>2.556213017751479</v>
      </c>
    </row>
    <row r="9482" spans="52:52" x14ac:dyDescent="0.25">
      <c r="AZ9482" s="9">
        <v>0.18934911242603542</v>
      </c>
    </row>
    <row r="9483" spans="52:52" x14ac:dyDescent="0.25">
      <c r="AZ9483" s="9">
        <v>4.4733727810650885</v>
      </c>
    </row>
    <row r="9484" spans="52:52" x14ac:dyDescent="0.25">
      <c r="AZ9484" s="9">
        <v>1.6804733727810648</v>
      </c>
    </row>
    <row r="9485" spans="52:52" x14ac:dyDescent="0.25">
      <c r="AZ9485" s="9">
        <v>4.5207100591715967</v>
      </c>
    </row>
    <row r="9486" spans="52:52" x14ac:dyDescent="0.25">
      <c r="AZ9486" s="9">
        <v>3.9053254437869818</v>
      </c>
    </row>
    <row r="9487" spans="52:52" x14ac:dyDescent="0.25">
      <c r="AZ9487" s="9">
        <v>4.2366863905325438</v>
      </c>
    </row>
    <row r="9488" spans="52:52" x14ac:dyDescent="0.25">
      <c r="AZ9488" s="9">
        <v>3.8343195266272181</v>
      </c>
    </row>
    <row r="9489" spans="52:52" x14ac:dyDescent="0.25">
      <c r="AZ9489" s="9">
        <v>5.0887573964497044</v>
      </c>
    </row>
    <row r="9490" spans="52:52" x14ac:dyDescent="0.25">
      <c r="AZ9490" s="9">
        <v>3.5739644970414197</v>
      </c>
    </row>
    <row r="9491" spans="52:52" x14ac:dyDescent="0.25">
      <c r="AZ9491" s="9">
        <v>3.2899408284023663</v>
      </c>
    </row>
    <row r="9492" spans="52:52" x14ac:dyDescent="0.25">
      <c r="AZ9492" s="9">
        <v>4.165680473372781</v>
      </c>
    </row>
    <row r="9493" spans="52:52" x14ac:dyDescent="0.25">
      <c r="AZ9493" s="9">
        <v>2.556213017751479</v>
      </c>
    </row>
    <row r="9494" spans="52:52" x14ac:dyDescent="0.25">
      <c r="AZ9494" s="9">
        <v>0.18934911242603542</v>
      </c>
    </row>
    <row r="9495" spans="52:52" x14ac:dyDescent="0.25">
      <c r="AZ9495" s="9">
        <v>4.4733727810650885</v>
      </c>
    </row>
    <row r="9496" spans="52:52" x14ac:dyDescent="0.25">
      <c r="AZ9496" s="9">
        <v>1.6804733727810648</v>
      </c>
    </row>
    <row r="9497" spans="52:52" x14ac:dyDescent="0.25">
      <c r="AZ9497" s="9">
        <v>4.5207100591715967</v>
      </c>
    </row>
    <row r="9498" spans="52:52" x14ac:dyDescent="0.25">
      <c r="AZ9498" s="9">
        <v>3.9053254437869818</v>
      </c>
    </row>
    <row r="9499" spans="52:52" x14ac:dyDescent="0.25">
      <c r="AZ9499" s="9">
        <v>4.2366863905325438</v>
      </c>
    </row>
    <row r="9500" spans="52:52" x14ac:dyDescent="0.25">
      <c r="AZ9500" s="9">
        <v>3.8343195266272181</v>
      </c>
    </row>
    <row r="9501" spans="52:52" x14ac:dyDescent="0.25">
      <c r="AZ9501" s="9">
        <v>5.0887573964497044</v>
      </c>
    </row>
    <row r="9502" spans="52:52" x14ac:dyDescent="0.25">
      <c r="AZ9502" s="9">
        <v>3.5739644970414197</v>
      </c>
    </row>
    <row r="9503" spans="52:52" x14ac:dyDescent="0.25">
      <c r="AZ9503" s="9">
        <v>3.2899408284023663</v>
      </c>
    </row>
    <row r="9504" spans="52:52" x14ac:dyDescent="0.25">
      <c r="AZ9504" s="9">
        <v>4.165680473372781</v>
      </c>
    </row>
    <row r="9505" spans="52:52" x14ac:dyDescent="0.25">
      <c r="AZ9505" s="9">
        <v>2.556213017751479</v>
      </c>
    </row>
    <row r="9506" spans="52:52" x14ac:dyDescent="0.25">
      <c r="AZ9506" s="9">
        <v>0.18934911242603542</v>
      </c>
    </row>
    <row r="9507" spans="52:52" x14ac:dyDescent="0.25">
      <c r="AZ9507" s="9">
        <v>4.4733727810650885</v>
      </c>
    </row>
    <row r="9508" spans="52:52" x14ac:dyDescent="0.25">
      <c r="AZ9508" s="9">
        <v>1.6804733727810648</v>
      </c>
    </row>
    <row r="9509" spans="52:52" x14ac:dyDescent="0.25">
      <c r="AZ9509" s="9">
        <v>4.5207100591715967</v>
      </c>
    </row>
    <row r="9510" spans="52:52" x14ac:dyDescent="0.25">
      <c r="AZ9510" s="9">
        <v>3.9053254437869818</v>
      </c>
    </row>
    <row r="9511" spans="52:52" x14ac:dyDescent="0.25">
      <c r="AZ9511" s="9">
        <v>4.2366863905325438</v>
      </c>
    </row>
    <row r="9512" spans="52:52" x14ac:dyDescent="0.25">
      <c r="AZ9512" s="9">
        <v>3.8343195266272181</v>
      </c>
    </row>
    <row r="9513" spans="52:52" x14ac:dyDescent="0.25">
      <c r="AZ9513" s="9">
        <v>5.0887573964497044</v>
      </c>
    </row>
    <row r="9514" spans="52:52" x14ac:dyDescent="0.25">
      <c r="AZ9514" s="9">
        <v>3.5739644970414197</v>
      </c>
    </row>
    <row r="9515" spans="52:52" x14ac:dyDescent="0.25">
      <c r="AZ9515" s="9">
        <v>3.2899408284023663</v>
      </c>
    </row>
    <row r="9516" spans="52:52" x14ac:dyDescent="0.25">
      <c r="AZ9516" s="9">
        <v>4.165680473372781</v>
      </c>
    </row>
    <row r="9517" spans="52:52" x14ac:dyDescent="0.25">
      <c r="AZ9517" s="9">
        <v>2.556213017751479</v>
      </c>
    </row>
    <row r="9518" spans="52:52" x14ac:dyDescent="0.25">
      <c r="AZ9518" s="9">
        <v>0.18934911242603542</v>
      </c>
    </row>
    <row r="9519" spans="52:52" x14ac:dyDescent="0.25">
      <c r="AZ9519" s="9">
        <v>4.4733727810650885</v>
      </c>
    </row>
    <row r="9520" spans="52:52" x14ac:dyDescent="0.25">
      <c r="AZ9520" s="9">
        <v>1.6804733727810648</v>
      </c>
    </row>
    <row r="9521" spans="52:52" x14ac:dyDescent="0.25">
      <c r="AZ9521" s="9">
        <v>4.5207100591715967</v>
      </c>
    </row>
    <row r="9522" spans="52:52" x14ac:dyDescent="0.25">
      <c r="AZ9522" s="9">
        <v>3.9053254437869818</v>
      </c>
    </row>
    <row r="9523" spans="52:52" x14ac:dyDescent="0.25">
      <c r="AZ9523" s="9">
        <v>4.2366863905325438</v>
      </c>
    </row>
    <row r="9524" spans="52:52" x14ac:dyDescent="0.25">
      <c r="AZ9524" s="9">
        <v>3.8343195266272181</v>
      </c>
    </row>
    <row r="9525" spans="52:52" x14ac:dyDescent="0.25">
      <c r="AZ9525" s="9">
        <v>5.0887573964497044</v>
      </c>
    </row>
    <row r="9526" spans="52:52" x14ac:dyDescent="0.25">
      <c r="AZ9526" s="9">
        <v>3.5739644970414197</v>
      </c>
    </row>
    <row r="9527" spans="52:52" x14ac:dyDescent="0.25">
      <c r="AZ9527" s="9">
        <v>3.2899408284023663</v>
      </c>
    </row>
    <row r="9528" spans="52:52" x14ac:dyDescent="0.25">
      <c r="AZ9528" s="9">
        <v>4.165680473372781</v>
      </c>
    </row>
    <row r="9529" spans="52:52" x14ac:dyDescent="0.25">
      <c r="AZ9529" s="9">
        <v>2.556213017751479</v>
      </c>
    </row>
    <row r="9530" spans="52:52" x14ac:dyDescent="0.25">
      <c r="AZ9530" s="9">
        <v>0.18934911242603542</v>
      </c>
    </row>
    <row r="9531" spans="52:52" x14ac:dyDescent="0.25">
      <c r="AZ9531" s="9">
        <v>4.4733727810650885</v>
      </c>
    </row>
    <row r="9532" spans="52:52" x14ac:dyDescent="0.25">
      <c r="AZ9532" s="9">
        <v>1.6804733727810648</v>
      </c>
    </row>
    <row r="9533" spans="52:52" x14ac:dyDescent="0.25">
      <c r="AZ9533" s="9">
        <v>4.5207100591715967</v>
      </c>
    </row>
    <row r="9534" spans="52:52" x14ac:dyDescent="0.25">
      <c r="AZ9534" s="9">
        <v>3.9053254437869818</v>
      </c>
    </row>
    <row r="9535" spans="52:52" x14ac:dyDescent="0.25">
      <c r="AZ9535" s="9">
        <v>4.2366863905325438</v>
      </c>
    </row>
    <row r="9536" spans="52:52" x14ac:dyDescent="0.25">
      <c r="AZ9536" s="9">
        <v>3.8343195266272181</v>
      </c>
    </row>
    <row r="9537" spans="52:52" x14ac:dyDescent="0.25">
      <c r="AZ9537" s="9">
        <v>5.0887573964497044</v>
      </c>
    </row>
    <row r="9538" spans="52:52" x14ac:dyDescent="0.25">
      <c r="AZ9538" s="9">
        <v>3.5739644970414197</v>
      </c>
    </row>
    <row r="9539" spans="52:52" x14ac:dyDescent="0.25">
      <c r="AZ9539" s="9">
        <v>3.2899408284023663</v>
      </c>
    </row>
    <row r="9540" spans="52:52" x14ac:dyDescent="0.25">
      <c r="AZ9540" s="9">
        <v>4.165680473372781</v>
      </c>
    </row>
    <row r="9541" spans="52:52" x14ac:dyDescent="0.25">
      <c r="AZ9541" s="9">
        <v>2.556213017751479</v>
      </c>
    </row>
    <row r="9542" spans="52:52" x14ac:dyDescent="0.25">
      <c r="AZ9542" s="9">
        <v>0.18934911242603542</v>
      </c>
    </row>
    <row r="9543" spans="52:52" x14ac:dyDescent="0.25">
      <c r="AZ9543" s="9">
        <v>4.4733727810650885</v>
      </c>
    </row>
    <row r="9544" spans="52:52" x14ac:dyDescent="0.25">
      <c r="AZ9544" s="9">
        <v>1.6804733727810648</v>
      </c>
    </row>
    <row r="9545" spans="52:52" x14ac:dyDescent="0.25">
      <c r="AZ9545" s="9">
        <v>4.5207100591715967</v>
      </c>
    </row>
    <row r="9546" spans="52:52" x14ac:dyDescent="0.25">
      <c r="AZ9546" s="9">
        <v>3.9053254437869818</v>
      </c>
    </row>
    <row r="9547" spans="52:52" x14ac:dyDescent="0.25">
      <c r="AZ9547" s="9">
        <v>4.2366863905325438</v>
      </c>
    </row>
    <row r="9548" spans="52:52" x14ac:dyDescent="0.25">
      <c r="AZ9548" s="9">
        <v>3.8343195266272181</v>
      </c>
    </row>
    <row r="9549" spans="52:52" x14ac:dyDescent="0.25">
      <c r="AZ9549" s="9">
        <v>5.0887573964497044</v>
      </c>
    </row>
    <row r="9550" spans="52:52" x14ac:dyDescent="0.25">
      <c r="AZ9550" s="9">
        <v>3.5739644970414197</v>
      </c>
    </row>
    <row r="9551" spans="52:52" x14ac:dyDescent="0.25">
      <c r="AZ9551" s="9">
        <v>3.2899408284023663</v>
      </c>
    </row>
    <row r="9552" spans="52:52" x14ac:dyDescent="0.25">
      <c r="AZ9552" s="9">
        <v>4.165680473372781</v>
      </c>
    </row>
    <row r="9553" spans="52:52" x14ac:dyDescent="0.25">
      <c r="AZ9553" s="9">
        <v>2.556213017751479</v>
      </c>
    </row>
    <row r="9554" spans="52:52" x14ac:dyDescent="0.25">
      <c r="AZ9554" s="9">
        <v>0.18934911242603542</v>
      </c>
    </row>
    <row r="9555" spans="52:52" x14ac:dyDescent="0.25">
      <c r="AZ9555" s="9">
        <v>4.4733727810650885</v>
      </c>
    </row>
    <row r="9556" spans="52:52" x14ac:dyDescent="0.25">
      <c r="AZ9556" s="9">
        <v>1.6804733727810648</v>
      </c>
    </row>
    <row r="9557" spans="52:52" x14ac:dyDescent="0.25">
      <c r="AZ9557" s="9">
        <v>4.5207100591715967</v>
      </c>
    </row>
    <row r="9558" spans="52:52" x14ac:dyDescent="0.25">
      <c r="AZ9558" s="9">
        <v>3.9053254437869818</v>
      </c>
    </row>
    <row r="9559" spans="52:52" x14ac:dyDescent="0.25">
      <c r="AZ9559" s="9">
        <v>4.2366863905325438</v>
      </c>
    </row>
    <row r="9560" spans="52:52" x14ac:dyDescent="0.25">
      <c r="AZ9560" s="9">
        <v>3.8343195266272181</v>
      </c>
    </row>
    <row r="9561" spans="52:52" x14ac:dyDescent="0.25">
      <c r="AZ9561" s="9">
        <v>5.0887573964497044</v>
      </c>
    </row>
    <row r="9562" spans="52:52" x14ac:dyDescent="0.25">
      <c r="AZ9562" s="9">
        <v>3.5739644970414197</v>
      </c>
    </row>
    <row r="9563" spans="52:52" x14ac:dyDescent="0.25">
      <c r="AZ9563" s="9">
        <v>3.2899408284023663</v>
      </c>
    </row>
    <row r="9564" spans="52:52" x14ac:dyDescent="0.25">
      <c r="AZ9564" s="9">
        <v>4.165680473372781</v>
      </c>
    </row>
    <row r="9565" spans="52:52" x14ac:dyDescent="0.25">
      <c r="AZ9565" s="9">
        <v>2.556213017751479</v>
      </c>
    </row>
    <row r="9566" spans="52:52" x14ac:dyDescent="0.25">
      <c r="AZ9566" s="9">
        <v>0.18934911242603542</v>
      </c>
    </row>
    <row r="9567" spans="52:52" x14ac:dyDescent="0.25">
      <c r="AZ9567" s="9">
        <v>4.4733727810650885</v>
      </c>
    </row>
    <row r="9568" spans="52:52" x14ac:dyDescent="0.25">
      <c r="AZ9568" s="9">
        <v>1.6804733727810648</v>
      </c>
    </row>
    <row r="9569" spans="52:52" x14ac:dyDescent="0.25">
      <c r="AZ9569" s="9">
        <v>4.5207100591715967</v>
      </c>
    </row>
    <row r="9570" spans="52:52" x14ac:dyDescent="0.25">
      <c r="AZ9570" s="9">
        <v>3.9053254437869818</v>
      </c>
    </row>
    <row r="9571" spans="52:52" x14ac:dyDescent="0.25">
      <c r="AZ9571" s="9">
        <v>4.2366863905325438</v>
      </c>
    </row>
    <row r="9572" spans="52:52" x14ac:dyDescent="0.25">
      <c r="AZ9572" s="9">
        <v>3.8343195266272181</v>
      </c>
    </row>
    <row r="9573" spans="52:52" x14ac:dyDescent="0.25">
      <c r="AZ9573" s="9">
        <v>5.0887573964497044</v>
      </c>
    </row>
    <row r="9574" spans="52:52" x14ac:dyDescent="0.25">
      <c r="AZ9574" s="9">
        <v>3.5739644970414197</v>
      </c>
    </row>
    <row r="9575" spans="52:52" x14ac:dyDescent="0.25">
      <c r="AZ9575" s="9">
        <v>3.2899408284023663</v>
      </c>
    </row>
    <row r="9576" spans="52:52" x14ac:dyDescent="0.25">
      <c r="AZ9576" s="9">
        <v>4.165680473372781</v>
      </c>
    </row>
    <row r="9577" spans="52:52" x14ac:dyDescent="0.25">
      <c r="AZ9577" s="9">
        <v>2.556213017751479</v>
      </c>
    </row>
    <row r="9578" spans="52:52" x14ac:dyDescent="0.25">
      <c r="AZ9578" s="9">
        <v>0.18934911242603542</v>
      </c>
    </row>
    <row r="9579" spans="52:52" x14ac:dyDescent="0.25">
      <c r="AZ9579" s="9">
        <v>4.4733727810650885</v>
      </c>
    </row>
    <row r="9580" spans="52:52" x14ac:dyDescent="0.25">
      <c r="AZ9580" s="9">
        <v>1.6804733727810648</v>
      </c>
    </row>
    <row r="9581" spans="52:52" x14ac:dyDescent="0.25">
      <c r="AZ9581" s="9">
        <v>4.5207100591715967</v>
      </c>
    </row>
    <row r="9582" spans="52:52" x14ac:dyDescent="0.25">
      <c r="AZ9582" s="9">
        <v>3.9053254437869818</v>
      </c>
    </row>
    <row r="9583" spans="52:52" x14ac:dyDescent="0.25">
      <c r="AZ9583" s="9">
        <v>4.2366863905325438</v>
      </c>
    </row>
    <row r="9584" spans="52:52" x14ac:dyDescent="0.25">
      <c r="AZ9584" s="9">
        <v>3.8343195266272181</v>
      </c>
    </row>
    <row r="9585" spans="52:52" x14ac:dyDescent="0.25">
      <c r="AZ9585" s="9">
        <v>5.0887573964497044</v>
      </c>
    </row>
    <row r="9586" spans="52:52" x14ac:dyDescent="0.25">
      <c r="AZ9586" s="9">
        <v>3.5739644970414197</v>
      </c>
    </row>
    <row r="9587" spans="52:52" x14ac:dyDescent="0.25">
      <c r="AZ9587" s="9">
        <v>3.2899408284023663</v>
      </c>
    </row>
    <row r="9588" spans="52:52" x14ac:dyDescent="0.25">
      <c r="AZ9588" s="9">
        <v>4.165680473372781</v>
      </c>
    </row>
    <row r="9589" spans="52:52" x14ac:dyDescent="0.25">
      <c r="AZ9589" s="9">
        <v>2.556213017751479</v>
      </c>
    </row>
    <row r="9590" spans="52:52" x14ac:dyDescent="0.25">
      <c r="AZ9590" s="9">
        <v>0.18934911242603542</v>
      </c>
    </row>
    <row r="9591" spans="52:52" x14ac:dyDescent="0.25">
      <c r="AZ9591" s="9">
        <v>4.4733727810650885</v>
      </c>
    </row>
    <row r="9592" spans="52:52" x14ac:dyDescent="0.25">
      <c r="AZ9592" s="9">
        <v>1.6804733727810648</v>
      </c>
    </row>
    <row r="9593" spans="52:52" x14ac:dyDescent="0.25">
      <c r="AZ9593" s="9">
        <v>4.5207100591715967</v>
      </c>
    </row>
    <row r="9594" spans="52:52" x14ac:dyDescent="0.25">
      <c r="AZ9594" s="9">
        <v>3.9053254437869818</v>
      </c>
    </row>
    <row r="9595" spans="52:52" x14ac:dyDescent="0.25">
      <c r="AZ9595" s="9">
        <v>4.2366863905325438</v>
      </c>
    </row>
    <row r="9596" spans="52:52" x14ac:dyDescent="0.25">
      <c r="AZ9596" s="9">
        <v>3.8343195266272181</v>
      </c>
    </row>
    <row r="9597" spans="52:52" x14ac:dyDescent="0.25">
      <c r="AZ9597" s="9">
        <v>5.0887573964497044</v>
      </c>
    </row>
    <row r="9598" spans="52:52" x14ac:dyDescent="0.25">
      <c r="AZ9598" s="9">
        <v>3.5739644970414197</v>
      </c>
    </row>
    <row r="9599" spans="52:52" x14ac:dyDescent="0.25">
      <c r="AZ9599" s="9">
        <v>3.2899408284023663</v>
      </c>
    </row>
    <row r="9600" spans="52:52" x14ac:dyDescent="0.25">
      <c r="AZ9600" s="9">
        <v>4.165680473372781</v>
      </c>
    </row>
    <row r="9601" spans="52:52" x14ac:dyDescent="0.25">
      <c r="AZ9601" s="9">
        <v>2.556213017751479</v>
      </c>
    </row>
    <row r="9602" spans="52:52" x14ac:dyDescent="0.25">
      <c r="AZ9602" s="9">
        <v>0.18934911242603542</v>
      </c>
    </row>
    <row r="9603" spans="52:52" x14ac:dyDescent="0.25">
      <c r="AZ9603" s="9">
        <v>4.4733727810650885</v>
      </c>
    </row>
    <row r="9604" spans="52:52" x14ac:dyDescent="0.25">
      <c r="AZ9604" s="9">
        <v>1.6804733727810648</v>
      </c>
    </row>
    <row r="9605" spans="52:52" x14ac:dyDescent="0.25">
      <c r="AZ9605" s="9">
        <v>4.5207100591715967</v>
      </c>
    </row>
    <row r="9606" spans="52:52" x14ac:dyDescent="0.25">
      <c r="AZ9606" s="9">
        <v>3.9053254437869818</v>
      </c>
    </row>
    <row r="9607" spans="52:52" x14ac:dyDescent="0.25">
      <c r="AZ9607" s="9">
        <v>4.2366863905325438</v>
      </c>
    </row>
    <row r="9608" spans="52:52" x14ac:dyDescent="0.25">
      <c r="AZ9608" s="9">
        <v>3.8343195266272181</v>
      </c>
    </row>
    <row r="9609" spans="52:52" x14ac:dyDescent="0.25">
      <c r="AZ9609" s="9">
        <v>5.0887573964497044</v>
      </c>
    </row>
    <row r="9610" spans="52:52" x14ac:dyDescent="0.25">
      <c r="AZ9610" s="9">
        <v>3.5739644970414197</v>
      </c>
    </row>
    <row r="9611" spans="52:52" x14ac:dyDescent="0.25">
      <c r="AZ9611" s="9">
        <v>3.2899408284023663</v>
      </c>
    </row>
    <row r="9612" spans="52:52" x14ac:dyDescent="0.25">
      <c r="AZ9612" s="9">
        <v>4.165680473372781</v>
      </c>
    </row>
    <row r="9613" spans="52:52" x14ac:dyDescent="0.25">
      <c r="AZ9613" s="9">
        <v>2.556213017751479</v>
      </c>
    </row>
    <row r="9614" spans="52:52" x14ac:dyDescent="0.25">
      <c r="AZ9614" s="9">
        <v>0.18934911242603542</v>
      </c>
    </row>
    <row r="9615" spans="52:52" x14ac:dyDescent="0.25">
      <c r="AZ9615" s="9">
        <v>4.4733727810650885</v>
      </c>
    </row>
    <row r="9616" spans="52:52" x14ac:dyDescent="0.25">
      <c r="AZ9616" s="9">
        <v>1.6804733727810648</v>
      </c>
    </row>
    <row r="9617" spans="52:52" x14ac:dyDescent="0.25">
      <c r="AZ9617" s="9">
        <v>4.5207100591715967</v>
      </c>
    </row>
    <row r="9618" spans="52:52" x14ac:dyDescent="0.25">
      <c r="AZ9618" s="9">
        <v>3.9053254437869818</v>
      </c>
    </row>
    <row r="9619" spans="52:52" x14ac:dyDescent="0.25">
      <c r="AZ9619" s="9">
        <v>4.2366863905325438</v>
      </c>
    </row>
    <row r="9620" spans="52:52" x14ac:dyDescent="0.25">
      <c r="AZ9620" s="9">
        <v>3.8343195266272181</v>
      </c>
    </row>
    <row r="9621" spans="52:52" x14ac:dyDescent="0.25">
      <c r="AZ9621" s="9">
        <v>5.0887573964497044</v>
      </c>
    </row>
    <row r="9622" spans="52:52" x14ac:dyDescent="0.25">
      <c r="AZ9622" s="9">
        <v>3.5739644970414197</v>
      </c>
    </row>
    <row r="9623" spans="52:52" x14ac:dyDescent="0.25">
      <c r="AZ9623" s="9">
        <v>3.2899408284023663</v>
      </c>
    </row>
    <row r="9624" spans="52:52" x14ac:dyDescent="0.25">
      <c r="AZ9624" s="9">
        <v>4.165680473372781</v>
      </c>
    </row>
    <row r="9625" spans="52:52" x14ac:dyDescent="0.25">
      <c r="AZ9625" s="9">
        <v>2.556213017751479</v>
      </c>
    </row>
    <row r="9626" spans="52:52" x14ac:dyDescent="0.25">
      <c r="AZ9626" s="9">
        <v>0.18934911242603542</v>
      </c>
    </row>
    <row r="9627" spans="52:52" x14ac:dyDescent="0.25">
      <c r="AZ9627" s="9">
        <v>4.4733727810650885</v>
      </c>
    </row>
    <row r="9628" spans="52:52" x14ac:dyDescent="0.25">
      <c r="AZ9628" s="9">
        <v>1.6804733727810648</v>
      </c>
    </row>
    <row r="9629" spans="52:52" x14ac:dyDescent="0.25">
      <c r="AZ9629" s="9">
        <v>4.5207100591715967</v>
      </c>
    </row>
    <row r="9630" spans="52:52" x14ac:dyDescent="0.25">
      <c r="AZ9630" s="9">
        <v>3.9053254437869818</v>
      </c>
    </row>
    <row r="9631" spans="52:52" x14ac:dyDescent="0.25">
      <c r="AZ9631" s="9">
        <v>4.2366863905325438</v>
      </c>
    </row>
    <row r="9632" spans="52:52" x14ac:dyDescent="0.25">
      <c r="AZ9632" s="9">
        <v>3.8343195266272181</v>
      </c>
    </row>
    <row r="9633" spans="52:52" x14ac:dyDescent="0.25">
      <c r="AZ9633" s="9">
        <v>5.0887573964497044</v>
      </c>
    </row>
    <row r="9634" spans="52:52" x14ac:dyDescent="0.25">
      <c r="AZ9634" s="9">
        <v>3.5739644970414197</v>
      </c>
    </row>
    <row r="9635" spans="52:52" x14ac:dyDescent="0.25">
      <c r="AZ9635" s="9">
        <v>3.2899408284023663</v>
      </c>
    </row>
    <row r="9636" spans="52:52" x14ac:dyDescent="0.25">
      <c r="AZ9636" s="9">
        <v>4.165680473372781</v>
      </c>
    </row>
    <row r="9637" spans="52:52" x14ac:dyDescent="0.25">
      <c r="AZ9637" s="9">
        <v>2.556213017751479</v>
      </c>
    </row>
    <row r="9638" spans="52:52" x14ac:dyDescent="0.25">
      <c r="AZ9638" s="9">
        <v>0.18934911242603542</v>
      </c>
    </row>
    <row r="9639" spans="52:52" x14ac:dyDescent="0.25">
      <c r="AZ9639" s="9">
        <v>4.4733727810650885</v>
      </c>
    </row>
    <row r="9640" spans="52:52" x14ac:dyDescent="0.25">
      <c r="AZ9640" s="9">
        <v>1.6804733727810648</v>
      </c>
    </row>
    <row r="9641" spans="52:52" x14ac:dyDescent="0.25">
      <c r="AZ9641" s="9">
        <v>4.5207100591715967</v>
      </c>
    </row>
    <row r="9642" spans="52:52" x14ac:dyDescent="0.25">
      <c r="AZ9642" s="9">
        <v>3.9053254437869818</v>
      </c>
    </row>
    <row r="9643" spans="52:52" x14ac:dyDescent="0.25">
      <c r="AZ9643" s="9">
        <v>4.2366863905325438</v>
      </c>
    </row>
    <row r="9644" spans="52:52" x14ac:dyDescent="0.25">
      <c r="AZ9644" s="9">
        <v>3.8343195266272181</v>
      </c>
    </row>
    <row r="9645" spans="52:52" x14ac:dyDescent="0.25">
      <c r="AZ9645" s="9">
        <v>5.0887573964497044</v>
      </c>
    </row>
    <row r="9646" spans="52:52" x14ac:dyDescent="0.25">
      <c r="AZ9646" s="9">
        <v>3.5739644970414197</v>
      </c>
    </row>
    <row r="9647" spans="52:52" x14ac:dyDescent="0.25">
      <c r="AZ9647" s="9">
        <v>3.2899408284023663</v>
      </c>
    </row>
    <row r="9648" spans="52:52" x14ac:dyDescent="0.25">
      <c r="AZ9648" s="9">
        <v>4.165680473372781</v>
      </c>
    </row>
    <row r="9649" spans="52:52" x14ac:dyDescent="0.25">
      <c r="AZ9649" s="9">
        <v>2.556213017751479</v>
      </c>
    </row>
    <row r="9650" spans="52:52" x14ac:dyDescent="0.25">
      <c r="AZ9650" s="9">
        <v>0.18934911242603542</v>
      </c>
    </row>
    <row r="9651" spans="52:52" x14ac:dyDescent="0.25">
      <c r="AZ9651" s="9">
        <v>4.4733727810650885</v>
      </c>
    </row>
    <row r="9652" spans="52:52" x14ac:dyDescent="0.25">
      <c r="AZ9652" s="9">
        <v>1.6804733727810648</v>
      </c>
    </row>
    <row r="9653" spans="52:52" x14ac:dyDescent="0.25">
      <c r="AZ9653" s="9">
        <v>4.5207100591715967</v>
      </c>
    </row>
    <row r="9654" spans="52:52" x14ac:dyDescent="0.25">
      <c r="AZ9654" s="9">
        <v>3.9053254437869818</v>
      </c>
    </row>
    <row r="9655" spans="52:52" x14ac:dyDescent="0.25">
      <c r="AZ9655" s="9">
        <v>4.2366863905325438</v>
      </c>
    </row>
    <row r="9656" spans="52:52" x14ac:dyDescent="0.25">
      <c r="AZ9656" s="9">
        <v>3.8343195266272181</v>
      </c>
    </row>
    <row r="9657" spans="52:52" x14ac:dyDescent="0.25">
      <c r="AZ9657" s="9">
        <v>5.0887573964497044</v>
      </c>
    </row>
    <row r="9658" spans="52:52" x14ac:dyDescent="0.25">
      <c r="AZ9658" s="9">
        <v>3.5739644970414197</v>
      </c>
    </row>
    <row r="9659" spans="52:52" x14ac:dyDescent="0.25">
      <c r="AZ9659" s="9">
        <v>3.2899408284023663</v>
      </c>
    </row>
    <row r="9660" spans="52:52" x14ac:dyDescent="0.25">
      <c r="AZ9660" s="9">
        <v>4.165680473372781</v>
      </c>
    </row>
    <row r="9661" spans="52:52" x14ac:dyDescent="0.25">
      <c r="AZ9661" s="9">
        <v>2.556213017751479</v>
      </c>
    </row>
    <row r="9662" spans="52:52" x14ac:dyDescent="0.25">
      <c r="AZ9662" s="9">
        <v>0.18934911242603542</v>
      </c>
    </row>
    <row r="9663" spans="52:52" x14ac:dyDescent="0.25">
      <c r="AZ9663" s="9">
        <v>4.4733727810650885</v>
      </c>
    </row>
    <row r="9664" spans="52:52" x14ac:dyDescent="0.25">
      <c r="AZ9664" s="9">
        <v>1.6804733727810648</v>
      </c>
    </row>
    <row r="9665" spans="52:52" x14ac:dyDescent="0.25">
      <c r="AZ9665" s="9">
        <v>4.5207100591715967</v>
      </c>
    </row>
    <row r="9666" spans="52:52" x14ac:dyDescent="0.25">
      <c r="AZ9666" s="9">
        <v>3.9053254437869818</v>
      </c>
    </row>
    <row r="9667" spans="52:52" x14ac:dyDescent="0.25">
      <c r="AZ9667" s="9">
        <v>4.2366863905325438</v>
      </c>
    </row>
    <row r="9668" spans="52:52" x14ac:dyDescent="0.25">
      <c r="AZ9668" s="9">
        <v>3.8343195266272181</v>
      </c>
    </row>
    <row r="9669" spans="52:52" x14ac:dyDescent="0.25">
      <c r="AZ9669" s="9">
        <v>5.0887573964497044</v>
      </c>
    </row>
    <row r="9670" spans="52:52" x14ac:dyDescent="0.25">
      <c r="AZ9670" s="9">
        <v>3.5739644970414197</v>
      </c>
    </row>
    <row r="9671" spans="52:52" x14ac:dyDescent="0.25">
      <c r="AZ9671" s="9">
        <v>3.2899408284023663</v>
      </c>
    </row>
    <row r="9672" spans="52:52" x14ac:dyDescent="0.25">
      <c r="AZ9672" s="9">
        <v>4.165680473372781</v>
      </c>
    </row>
    <row r="9673" spans="52:52" x14ac:dyDescent="0.25">
      <c r="AZ9673" s="9">
        <v>2.556213017751479</v>
      </c>
    </row>
    <row r="9674" spans="52:52" x14ac:dyDescent="0.25">
      <c r="AZ9674" s="9">
        <v>0.18934911242603542</v>
      </c>
    </row>
    <row r="9675" spans="52:52" x14ac:dyDescent="0.25">
      <c r="AZ9675" s="9">
        <v>4.4733727810650885</v>
      </c>
    </row>
    <row r="9676" spans="52:52" x14ac:dyDescent="0.25">
      <c r="AZ9676" s="9">
        <v>1.6804733727810648</v>
      </c>
    </row>
    <row r="9677" spans="52:52" x14ac:dyDescent="0.25">
      <c r="AZ9677" s="9">
        <v>4.5207100591715967</v>
      </c>
    </row>
    <row r="9678" spans="52:52" x14ac:dyDescent="0.25">
      <c r="AZ9678" s="9">
        <v>3.9053254437869818</v>
      </c>
    </row>
    <row r="9679" spans="52:52" x14ac:dyDescent="0.25">
      <c r="AZ9679" s="9">
        <v>4.2366863905325438</v>
      </c>
    </row>
    <row r="9680" spans="52:52" x14ac:dyDescent="0.25">
      <c r="AZ9680" s="9">
        <v>3.8343195266272181</v>
      </c>
    </row>
    <row r="9681" spans="52:52" x14ac:dyDescent="0.25">
      <c r="AZ9681" s="9">
        <v>5.0887573964497044</v>
      </c>
    </row>
    <row r="9682" spans="52:52" x14ac:dyDescent="0.25">
      <c r="AZ9682" s="9">
        <v>3.5739644970414197</v>
      </c>
    </row>
    <row r="9683" spans="52:52" x14ac:dyDescent="0.25">
      <c r="AZ9683" s="9">
        <v>3.2899408284023663</v>
      </c>
    </row>
    <row r="9684" spans="52:52" x14ac:dyDescent="0.25">
      <c r="AZ9684" s="9">
        <v>4.165680473372781</v>
      </c>
    </row>
    <row r="9685" spans="52:52" x14ac:dyDescent="0.25">
      <c r="AZ9685" s="9">
        <v>2.556213017751479</v>
      </c>
    </row>
    <row r="9686" spans="52:52" x14ac:dyDescent="0.25">
      <c r="AZ9686" s="9">
        <v>0.18934911242603542</v>
      </c>
    </row>
    <row r="9687" spans="52:52" x14ac:dyDescent="0.25">
      <c r="AZ9687" s="9">
        <v>4.4733727810650885</v>
      </c>
    </row>
    <row r="9688" spans="52:52" x14ac:dyDescent="0.25">
      <c r="AZ9688" s="9">
        <v>1.6804733727810648</v>
      </c>
    </row>
    <row r="9689" spans="52:52" x14ac:dyDescent="0.25">
      <c r="AZ9689" s="9">
        <v>4.5207100591715967</v>
      </c>
    </row>
    <row r="9690" spans="52:52" x14ac:dyDescent="0.25">
      <c r="AZ9690" s="9">
        <v>3.9053254437869818</v>
      </c>
    </row>
    <row r="9691" spans="52:52" x14ac:dyDescent="0.25">
      <c r="AZ9691" s="9">
        <v>4.2366863905325438</v>
      </c>
    </row>
    <row r="9692" spans="52:52" x14ac:dyDescent="0.25">
      <c r="AZ9692" s="9">
        <v>3.8343195266272181</v>
      </c>
    </row>
    <row r="9693" spans="52:52" x14ac:dyDescent="0.25">
      <c r="AZ9693" s="9">
        <v>5.0887573964497044</v>
      </c>
    </row>
    <row r="9694" spans="52:52" x14ac:dyDescent="0.25">
      <c r="AZ9694" s="9">
        <v>3.5739644970414197</v>
      </c>
    </row>
    <row r="9695" spans="52:52" x14ac:dyDescent="0.25">
      <c r="AZ9695" s="9">
        <v>3.2899408284023663</v>
      </c>
    </row>
    <row r="9696" spans="52:52" x14ac:dyDescent="0.25">
      <c r="AZ9696" s="9">
        <v>4.165680473372781</v>
      </c>
    </row>
    <row r="9697" spans="52:52" x14ac:dyDescent="0.25">
      <c r="AZ9697" s="9">
        <v>2.556213017751479</v>
      </c>
    </row>
    <row r="9698" spans="52:52" x14ac:dyDescent="0.25">
      <c r="AZ9698" s="9">
        <v>0.18934911242603542</v>
      </c>
    </row>
    <row r="9699" spans="52:52" x14ac:dyDescent="0.25">
      <c r="AZ9699" s="9">
        <v>4.4733727810650885</v>
      </c>
    </row>
    <row r="9700" spans="52:52" x14ac:dyDescent="0.25">
      <c r="AZ9700" s="9">
        <v>1.6804733727810648</v>
      </c>
    </row>
    <row r="9701" spans="52:52" x14ac:dyDescent="0.25">
      <c r="AZ9701" s="9">
        <v>4.5207100591715967</v>
      </c>
    </row>
    <row r="9702" spans="52:52" x14ac:dyDescent="0.25">
      <c r="AZ9702" s="9">
        <v>3.9053254437869818</v>
      </c>
    </row>
    <row r="9703" spans="52:52" x14ac:dyDescent="0.25">
      <c r="AZ9703" s="9">
        <v>4.2366863905325438</v>
      </c>
    </row>
    <row r="9704" spans="52:52" x14ac:dyDescent="0.25">
      <c r="AZ9704" s="9">
        <v>3.8343195266272181</v>
      </c>
    </row>
    <row r="9705" spans="52:52" x14ac:dyDescent="0.25">
      <c r="AZ9705" s="9">
        <v>5.0887573964497044</v>
      </c>
    </row>
    <row r="9706" spans="52:52" x14ac:dyDescent="0.25">
      <c r="AZ9706" s="9">
        <v>3.5739644970414197</v>
      </c>
    </row>
    <row r="9707" spans="52:52" x14ac:dyDescent="0.25">
      <c r="AZ9707" s="9">
        <v>3.2899408284023663</v>
      </c>
    </row>
    <row r="9708" spans="52:52" x14ac:dyDescent="0.25">
      <c r="AZ9708" s="9">
        <v>4.165680473372781</v>
      </c>
    </row>
    <row r="9709" spans="52:52" x14ac:dyDescent="0.25">
      <c r="AZ9709" s="9">
        <v>2.556213017751479</v>
      </c>
    </row>
    <row r="9710" spans="52:52" x14ac:dyDescent="0.25">
      <c r="AZ9710" s="9">
        <v>0.18934911242603542</v>
      </c>
    </row>
    <row r="9711" spans="52:52" x14ac:dyDescent="0.25">
      <c r="AZ9711" s="9">
        <v>4.4733727810650885</v>
      </c>
    </row>
    <row r="9712" spans="52:52" x14ac:dyDescent="0.25">
      <c r="AZ9712" s="9">
        <v>1.6804733727810648</v>
      </c>
    </row>
    <row r="9713" spans="52:52" x14ac:dyDescent="0.25">
      <c r="AZ9713" s="9">
        <v>4.5207100591715967</v>
      </c>
    </row>
    <row r="9714" spans="52:52" x14ac:dyDescent="0.25">
      <c r="AZ9714" s="9">
        <v>3.9053254437869818</v>
      </c>
    </row>
    <row r="9715" spans="52:52" x14ac:dyDescent="0.25">
      <c r="AZ9715" s="9">
        <v>4.2366863905325438</v>
      </c>
    </row>
    <row r="9716" spans="52:52" x14ac:dyDescent="0.25">
      <c r="AZ9716" s="9">
        <v>3.8343195266272181</v>
      </c>
    </row>
    <row r="9717" spans="52:52" x14ac:dyDescent="0.25">
      <c r="AZ9717" s="9">
        <v>5.0887573964497044</v>
      </c>
    </row>
    <row r="9718" spans="52:52" x14ac:dyDescent="0.25">
      <c r="AZ9718" s="9">
        <v>3.5739644970414197</v>
      </c>
    </row>
    <row r="9719" spans="52:52" x14ac:dyDescent="0.25">
      <c r="AZ9719" s="9">
        <v>3.2899408284023663</v>
      </c>
    </row>
    <row r="9720" spans="52:52" x14ac:dyDescent="0.25">
      <c r="AZ9720" s="9">
        <v>4.165680473372781</v>
      </c>
    </row>
    <row r="9721" spans="52:52" x14ac:dyDescent="0.25">
      <c r="AZ9721" s="9">
        <v>2.556213017751479</v>
      </c>
    </row>
    <row r="9722" spans="52:52" x14ac:dyDescent="0.25">
      <c r="AZ9722" s="9">
        <v>0.18934911242603542</v>
      </c>
    </row>
    <row r="9723" spans="52:52" x14ac:dyDescent="0.25">
      <c r="AZ9723" s="9">
        <v>4.4733727810650885</v>
      </c>
    </row>
    <row r="9724" spans="52:52" x14ac:dyDescent="0.25">
      <c r="AZ9724" s="9">
        <v>1.6804733727810648</v>
      </c>
    </row>
    <row r="9725" spans="52:52" x14ac:dyDescent="0.25">
      <c r="AZ9725" s="9">
        <v>4.5207100591715967</v>
      </c>
    </row>
    <row r="9726" spans="52:52" x14ac:dyDescent="0.25">
      <c r="AZ9726" s="9">
        <v>3.9053254437869818</v>
      </c>
    </row>
    <row r="9727" spans="52:52" x14ac:dyDescent="0.25">
      <c r="AZ9727" s="9">
        <v>4.2366863905325438</v>
      </c>
    </row>
    <row r="9728" spans="52:52" x14ac:dyDescent="0.25">
      <c r="AZ9728" s="9">
        <v>3.8343195266272181</v>
      </c>
    </row>
    <row r="9729" spans="52:52" x14ac:dyDescent="0.25">
      <c r="AZ9729" s="9">
        <v>5.0887573964497044</v>
      </c>
    </row>
    <row r="9730" spans="52:52" x14ac:dyDescent="0.25">
      <c r="AZ9730" s="9">
        <v>3.5739644970414197</v>
      </c>
    </row>
    <row r="9731" spans="52:52" x14ac:dyDescent="0.25">
      <c r="AZ9731" s="9">
        <v>3.2899408284023663</v>
      </c>
    </row>
    <row r="9732" spans="52:52" x14ac:dyDescent="0.25">
      <c r="AZ9732" s="9">
        <v>4.165680473372781</v>
      </c>
    </row>
    <row r="9733" spans="52:52" x14ac:dyDescent="0.25">
      <c r="AZ9733" s="9">
        <v>2.556213017751479</v>
      </c>
    </row>
    <row r="9734" spans="52:52" x14ac:dyDescent="0.25">
      <c r="AZ9734" s="9">
        <v>0.18934911242603542</v>
      </c>
    </row>
    <row r="9735" spans="52:52" x14ac:dyDescent="0.25">
      <c r="AZ9735" s="9">
        <v>4.4733727810650885</v>
      </c>
    </row>
    <row r="9736" spans="52:52" x14ac:dyDescent="0.25">
      <c r="AZ9736" s="9">
        <v>1.6804733727810648</v>
      </c>
    </row>
    <row r="9737" spans="52:52" x14ac:dyDescent="0.25">
      <c r="AZ9737" s="9">
        <v>4.5207100591715967</v>
      </c>
    </row>
    <row r="9738" spans="52:52" x14ac:dyDescent="0.25">
      <c r="AZ9738" s="9">
        <v>3.9053254437869818</v>
      </c>
    </row>
    <row r="9739" spans="52:52" x14ac:dyDescent="0.25">
      <c r="AZ9739" s="9">
        <v>4.2366863905325438</v>
      </c>
    </row>
    <row r="9740" spans="52:52" x14ac:dyDescent="0.25">
      <c r="AZ9740" s="9">
        <v>3.8343195266272181</v>
      </c>
    </row>
    <row r="9741" spans="52:52" x14ac:dyDescent="0.25">
      <c r="AZ9741" s="9">
        <v>5.0887573964497044</v>
      </c>
    </row>
    <row r="9742" spans="52:52" x14ac:dyDescent="0.25">
      <c r="AZ9742" s="9">
        <v>3.5739644970414197</v>
      </c>
    </row>
    <row r="9743" spans="52:52" x14ac:dyDescent="0.25">
      <c r="AZ9743" s="9">
        <v>3.2899408284023663</v>
      </c>
    </row>
    <row r="9744" spans="52:52" x14ac:dyDescent="0.25">
      <c r="AZ9744" s="9">
        <v>4.165680473372781</v>
      </c>
    </row>
    <row r="9745" spans="52:52" x14ac:dyDescent="0.25">
      <c r="AZ9745" s="9">
        <v>2.556213017751479</v>
      </c>
    </row>
    <row r="9746" spans="52:52" x14ac:dyDescent="0.25">
      <c r="AZ9746" s="9">
        <v>0.18934911242603542</v>
      </c>
    </row>
    <row r="9747" spans="52:52" x14ac:dyDescent="0.25">
      <c r="AZ9747" s="9">
        <v>4.4733727810650885</v>
      </c>
    </row>
    <row r="9748" spans="52:52" x14ac:dyDescent="0.25">
      <c r="AZ9748" s="9">
        <v>1.6804733727810648</v>
      </c>
    </row>
    <row r="9749" spans="52:52" x14ac:dyDescent="0.25">
      <c r="AZ9749" s="9">
        <v>4.5207100591715967</v>
      </c>
    </row>
    <row r="9750" spans="52:52" x14ac:dyDescent="0.25">
      <c r="AZ9750" s="9">
        <v>3.9053254437869818</v>
      </c>
    </row>
    <row r="9751" spans="52:52" x14ac:dyDescent="0.25">
      <c r="AZ9751" s="9">
        <v>4.2366863905325438</v>
      </c>
    </row>
    <row r="9752" spans="52:52" x14ac:dyDescent="0.25">
      <c r="AZ9752" s="9">
        <v>3.8343195266272181</v>
      </c>
    </row>
    <row r="9753" spans="52:52" x14ac:dyDescent="0.25">
      <c r="AZ9753" s="9">
        <v>5.0887573964497044</v>
      </c>
    </row>
    <row r="9754" spans="52:52" x14ac:dyDescent="0.25">
      <c r="AZ9754" s="9">
        <v>3.5739644970414197</v>
      </c>
    </row>
    <row r="9755" spans="52:52" x14ac:dyDescent="0.25">
      <c r="AZ9755" s="9">
        <v>3.2899408284023663</v>
      </c>
    </row>
    <row r="9756" spans="52:52" x14ac:dyDescent="0.25">
      <c r="AZ9756" s="9">
        <v>4.165680473372781</v>
      </c>
    </row>
    <row r="9757" spans="52:52" x14ac:dyDescent="0.25">
      <c r="AZ9757" s="9">
        <v>2.556213017751479</v>
      </c>
    </row>
    <row r="9758" spans="52:52" x14ac:dyDescent="0.25">
      <c r="AZ9758" s="9">
        <v>0.18934911242603542</v>
      </c>
    </row>
    <row r="9759" spans="52:52" x14ac:dyDescent="0.25">
      <c r="AZ9759" s="9">
        <v>4.4733727810650885</v>
      </c>
    </row>
    <row r="9760" spans="52:52" x14ac:dyDescent="0.25">
      <c r="AZ9760" s="9">
        <v>1.6804733727810648</v>
      </c>
    </row>
    <row r="9761" spans="52:52" x14ac:dyDescent="0.25">
      <c r="AZ9761" s="9">
        <v>4.5207100591715967</v>
      </c>
    </row>
    <row r="9762" spans="52:52" x14ac:dyDescent="0.25">
      <c r="AZ9762" s="9">
        <v>3.9053254437869818</v>
      </c>
    </row>
    <row r="9763" spans="52:52" x14ac:dyDescent="0.25">
      <c r="AZ9763" s="9">
        <v>4.2366863905325438</v>
      </c>
    </row>
    <row r="9764" spans="52:52" x14ac:dyDescent="0.25">
      <c r="AZ9764" s="9">
        <v>3.8343195266272181</v>
      </c>
    </row>
    <row r="9765" spans="52:52" x14ac:dyDescent="0.25">
      <c r="AZ9765" s="9">
        <v>5.0887573964497044</v>
      </c>
    </row>
    <row r="9766" spans="52:52" x14ac:dyDescent="0.25">
      <c r="AZ9766" s="9">
        <v>3.5739644970414197</v>
      </c>
    </row>
    <row r="9767" spans="52:52" x14ac:dyDescent="0.25">
      <c r="AZ9767" s="9">
        <v>3.2899408284023663</v>
      </c>
    </row>
    <row r="9768" spans="52:52" x14ac:dyDescent="0.25">
      <c r="AZ9768" s="9">
        <v>4.165680473372781</v>
      </c>
    </row>
    <row r="9769" spans="52:52" x14ac:dyDescent="0.25">
      <c r="AZ9769" s="9">
        <v>2.556213017751479</v>
      </c>
    </row>
    <row r="9770" spans="52:52" x14ac:dyDescent="0.25">
      <c r="AZ9770" s="9">
        <v>0.18934911242603542</v>
      </c>
    </row>
    <row r="9771" spans="52:52" x14ac:dyDescent="0.25">
      <c r="AZ9771" s="9">
        <v>4.4733727810650885</v>
      </c>
    </row>
    <row r="9772" spans="52:52" x14ac:dyDescent="0.25">
      <c r="AZ9772" s="9">
        <v>1.6804733727810648</v>
      </c>
    </row>
    <row r="9773" spans="52:52" x14ac:dyDescent="0.25">
      <c r="AZ9773" s="9">
        <v>4.5207100591715967</v>
      </c>
    </row>
    <row r="9774" spans="52:52" x14ac:dyDescent="0.25">
      <c r="AZ9774" s="9">
        <v>3.9053254437869818</v>
      </c>
    </row>
    <row r="9775" spans="52:52" x14ac:dyDescent="0.25">
      <c r="AZ9775" s="9">
        <v>4.2366863905325438</v>
      </c>
    </row>
    <row r="9776" spans="52:52" x14ac:dyDescent="0.25">
      <c r="AZ9776" s="9">
        <v>3.8343195266272181</v>
      </c>
    </row>
    <row r="9777" spans="52:52" x14ac:dyDescent="0.25">
      <c r="AZ9777" s="9">
        <v>5.0887573964497044</v>
      </c>
    </row>
    <row r="9778" spans="52:52" x14ac:dyDescent="0.25">
      <c r="AZ9778" s="9">
        <v>3.5739644970414197</v>
      </c>
    </row>
    <row r="9779" spans="52:52" x14ac:dyDescent="0.25">
      <c r="AZ9779" s="9">
        <v>3.2899408284023663</v>
      </c>
    </row>
    <row r="9780" spans="52:52" x14ac:dyDescent="0.25">
      <c r="AZ9780" s="9">
        <v>4.165680473372781</v>
      </c>
    </row>
    <row r="9781" spans="52:52" x14ac:dyDescent="0.25">
      <c r="AZ9781" s="9">
        <v>2.556213017751479</v>
      </c>
    </row>
    <row r="9782" spans="52:52" x14ac:dyDescent="0.25">
      <c r="AZ9782" s="9">
        <v>0.18934911242603542</v>
      </c>
    </row>
    <row r="9783" spans="52:52" x14ac:dyDescent="0.25">
      <c r="AZ9783" s="9">
        <v>4.4733727810650885</v>
      </c>
    </row>
    <row r="9784" spans="52:52" x14ac:dyDescent="0.25">
      <c r="AZ9784" s="9">
        <v>1.6804733727810648</v>
      </c>
    </row>
    <row r="9785" spans="52:52" x14ac:dyDescent="0.25">
      <c r="AZ9785" s="9">
        <v>4.5207100591715967</v>
      </c>
    </row>
    <row r="9786" spans="52:52" x14ac:dyDescent="0.25">
      <c r="AZ9786" s="9">
        <v>3.9053254437869818</v>
      </c>
    </row>
    <row r="9787" spans="52:52" x14ac:dyDescent="0.25">
      <c r="AZ9787" s="9">
        <v>4.2366863905325438</v>
      </c>
    </row>
    <row r="9788" spans="52:52" x14ac:dyDescent="0.25">
      <c r="AZ9788" s="9">
        <v>3.8343195266272181</v>
      </c>
    </row>
    <row r="9789" spans="52:52" x14ac:dyDescent="0.25">
      <c r="AZ9789" s="9">
        <v>5.0887573964497044</v>
      </c>
    </row>
    <row r="9790" spans="52:52" x14ac:dyDescent="0.25">
      <c r="AZ9790" s="9">
        <v>3.5739644970414197</v>
      </c>
    </row>
    <row r="9791" spans="52:52" x14ac:dyDescent="0.25">
      <c r="AZ9791" s="9">
        <v>3.2899408284023663</v>
      </c>
    </row>
    <row r="9792" spans="52:52" x14ac:dyDescent="0.25">
      <c r="AZ9792" s="9">
        <v>4.165680473372781</v>
      </c>
    </row>
    <row r="9793" spans="52:52" x14ac:dyDescent="0.25">
      <c r="AZ9793" s="9">
        <v>2.556213017751479</v>
      </c>
    </row>
    <row r="9794" spans="52:52" x14ac:dyDescent="0.25">
      <c r="AZ9794" s="9">
        <v>0.18934911242603542</v>
      </c>
    </row>
    <row r="9795" spans="52:52" x14ac:dyDescent="0.25">
      <c r="AZ9795" s="9">
        <v>4.4733727810650885</v>
      </c>
    </row>
    <row r="9796" spans="52:52" x14ac:dyDescent="0.25">
      <c r="AZ9796" s="9">
        <v>1.6804733727810648</v>
      </c>
    </row>
    <row r="9797" spans="52:52" x14ac:dyDescent="0.25">
      <c r="AZ9797" s="9">
        <v>4.5207100591715967</v>
      </c>
    </row>
    <row r="9798" spans="52:52" x14ac:dyDescent="0.25">
      <c r="AZ9798" s="9">
        <v>3.9053254437869818</v>
      </c>
    </row>
    <row r="9799" spans="52:52" x14ac:dyDescent="0.25">
      <c r="AZ9799" s="9">
        <v>4.2366863905325438</v>
      </c>
    </row>
    <row r="9800" spans="52:52" x14ac:dyDescent="0.25">
      <c r="AZ9800" s="9">
        <v>3.8343195266272181</v>
      </c>
    </row>
    <row r="9801" spans="52:52" x14ac:dyDescent="0.25">
      <c r="AZ9801" s="9">
        <v>5.0887573964497044</v>
      </c>
    </row>
    <row r="9802" spans="52:52" x14ac:dyDescent="0.25">
      <c r="AZ9802" s="9">
        <v>3.5739644970414197</v>
      </c>
    </row>
    <row r="9803" spans="52:52" x14ac:dyDescent="0.25">
      <c r="AZ9803" s="9">
        <v>3.2899408284023663</v>
      </c>
    </row>
    <row r="9804" spans="52:52" x14ac:dyDescent="0.25">
      <c r="AZ9804" s="9">
        <v>4.165680473372781</v>
      </c>
    </row>
    <row r="9805" spans="52:52" x14ac:dyDescent="0.25">
      <c r="AZ9805" s="9">
        <v>2.556213017751479</v>
      </c>
    </row>
    <row r="9806" spans="52:52" x14ac:dyDescent="0.25">
      <c r="AZ9806" s="9">
        <v>0.18934911242603542</v>
      </c>
    </row>
    <row r="9807" spans="52:52" x14ac:dyDescent="0.25">
      <c r="AZ9807" s="9">
        <v>4.4733727810650885</v>
      </c>
    </row>
    <row r="9808" spans="52:52" x14ac:dyDescent="0.25">
      <c r="AZ9808" s="9">
        <v>1.6804733727810648</v>
      </c>
    </row>
    <row r="9809" spans="52:52" x14ac:dyDescent="0.25">
      <c r="AZ9809" s="9">
        <v>4.5207100591715967</v>
      </c>
    </row>
    <row r="9810" spans="52:52" x14ac:dyDescent="0.25">
      <c r="AZ9810" s="9">
        <v>3.9053254437869818</v>
      </c>
    </row>
    <row r="9811" spans="52:52" x14ac:dyDescent="0.25">
      <c r="AZ9811" s="9">
        <v>4.2366863905325438</v>
      </c>
    </row>
    <row r="9812" spans="52:52" x14ac:dyDescent="0.25">
      <c r="AZ9812" s="9">
        <v>3.8343195266272181</v>
      </c>
    </row>
    <row r="9813" spans="52:52" x14ac:dyDescent="0.25">
      <c r="AZ9813" s="9">
        <v>5.0887573964497044</v>
      </c>
    </row>
    <row r="9814" spans="52:52" x14ac:dyDescent="0.25">
      <c r="AZ9814" s="9">
        <v>3.5739644970414197</v>
      </c>
    </row>
    <row r="9815" spans="52:52" x14ac:dyDescent="0.25">
      <c r="AZ9815" s="9">
        <v>3.2899408284023663</v>
      </c>
    </row>
    <row r="9816" spans="52:52" x14ac:dyDescent="0.25">
      <c r="AZ9816" s="9">
        <v>4.165680473372781</v>
      </c>
    </row>
    <row r="9817" spans="52:52" x14ac:dyDescent="0.25">
      <c r="AZ9817" s="9">
        <v>2.556213017751479</v>
      </c>
    </row>
    <row r="9818" spans="52:52" x14ac:dyDescent="0.25">
      <c r="AZ9818" s="9">
        <v>0.18934911242603542</v>
      </c>
    </row>
    <row r="9819" spans="52:52" x14ac:dyDescent="0.25">
      <c r="AZ9819" s="9">
        <v>4.4733727810650885</v>
      </c>
    </row>
    <row r="9820" spans="52:52" x14ac:dyDescent="0.25">
      <c r="AZ9820" s="9">
        <v>1.6804733727810648</v>
      </c>
    </row>
    <row r="9821" spans="52:52" x14ac:dyDescent="0.25">
      <c r="AZ9821" s="9">
        <v>4.5207100591715967</v>
      </c>
    </row>
    <row r="9822" spans="52:52" x14ac:dyDescent="0.25">
      <c r="AZ9822" s="9">
        <v>3.9053254437869818</v>
      </c>
    </row>
    <row r="9823" spans="52:52" x14ac:dyDescent="0.25">
      <c r="AZ9823" s="9">
        <v>4.2366863905325438</v>
      </c>
    </row>
    <row r="9824" spans="52:52" x14ac:dyDescent="0.25">
      <c r="AZ9824" s="9">
        <v>3.8343195266272181</v>
      </c>
    </row>
    <row r="9825" spans="52:52" x14ac:dyDescent="0.25">
      <c r="AZ9825" s="9">
        <v>5.0887573964497044</v>
      </c>
    </row>
    <row r="9826" spans="52:52" x14ac:dyDescent="0.25">
      <c r="AZ9826" s="9">
        <v>3.5739644970414197</v>
      </c>
    </row>
    <row r="9827" spans="52:52" x14ac:dyDescent="0.25">
      <c r="AZ9827" s="9">
        <v>3.2899408284023663</v>
      </c>
    </row>
    <row r="9828" spans="52:52" x14ac:dyDescent="0.25">
      <c r="AZ9828" s="9">
        <v>4.165680473372781</v>
      </c>
    </row>
    <row r="9829" spans="52:52" x14ac:dyDescent="0.25">
      <c r="AZ9829" s="9">
        <v>2.556213017751479</v>
      </c>
    </row>
    <row r="9830" spans="52:52" x14ac:dyDescent="0.25">
      <c r="AZ9830" s="9">
        <v>0.18934911242603542</v>
      </c>
    </row>
    <row r="9831" spans="52:52" x14ac:dyDescent="0.25">
      <c r="AZ9831" s="9">
        <v>4.4733727810650885</v>
      </c>
    </row>
    <row r="9832" spans="52:52" x14ac:dyDescent="0.25">
      <c r="AZ9832" s="9">
        <v>1.6804733727810648</v>
      </c>
    </row>
    <row r="9833" spans="52:52" x14ac:dyDescent="0.25">
      <c r="AZ9833" s="9">
        <v>4.5207100591715967</v>
      </c>
    </row>
    <row r="9834" spans="52:52" x14ac:dyDescent="0.25">
      <c r="AZ9834" s="9">
        <v>3.9053254437869818</v>
      </c>
    </row>
    <row r="9835" spans="52:52" x14ac:dyDescent="0.25">
      <c r="AZ9835" s="9">
        <v>4.2366863905325438</v>
      </c>
    </row>
    <row r="9836" spans="52:52" x14ac:dyDescent="0.25">
      <c r="AZ9836" s="9">
        <v>3.8343195266272181</v>
      </c>
    </row>
    <row r="9837" spans="52:52" x14ac:dyDescent="0.25">
      <c r="AZ9837" s="9">
        <v>5.0887573964497044</v>
      </c>
    </row>
    <row r="9838" spans="52:52" x14ac:dyDescent="0.25">
      <c r="AZ9838" s="9">
        <v>3.5739644970414197</v>
      </c>
    </row>
    <row r="9839" spans="52:52" x14ac:dyDescent="0.25">
      <c r="AZ9839" s="9">
        <v>3.2899408284023663</v>
      </c>
    </row>
    <row r="9840" spans="52:52" x14ac:dyDescent="0.25">
      <c r="AZ9840" s="9">
        <v>4.165680473372781</v>
      </c>
    </row>
    <row r="9841" spans="52:52" x14ac:dyDescent="0.25">
      <c r="AZ9841" s="9">
        <v>2.556213017751479</v>
      </c>
    </row>
    <row r="9842" spans="52:52" x14ac:dyDescent="0.25">
      <c r="AZ9842" s="9">
        <v>0.18934911242603542</v>
      </c>
    </row>
    <row r="9843" spans="52:52" x14ac:dyDescent="0.25">
      <c r="AZ9843" s="9">
        <v>4.4733727810650885</v>
      </c>
    </row>
    <row r="9844" spans="52:52" x14ac:dyDescent="0.25">
      <c r="AZ9844" s="9">
        <v>1.6804733727810648</v>
      </c>
    </row>
    <row r="9845" spans="52:52" x14ac:dyDescent="0.25">
      <c r="AZ9845" s="9">
        <v>4.5207100591715967</v>
      </c>
    </row>
    <row r="9846" spans="52:52" x14ac:dyDescent="0.25">
      <c r="AZ9846" s="9">
        <v>3.9053254437869818</v>
      </c>
    </row>
    <row r="9847" spans="52:52" x14ac:dyDescent="0.25">
      <c r="AZ9847" s="9">
        <v>4.2366863905325438</v>
      </c>
    </row>
    <row r="9848" spans="52:52" x14ac:dyDescent="0.25">
      <c r="AZ9848" s="9">
        <v>3.8343195266272181</v>
      </c>
    </row>
    <row r="9849" spans="52:52" x14ac:dyDescent="0.25">
      <c r="AZ9849" s="9">
        <v>5.0887573964497044</v>
      </c>
    </row>
    <row r="9850" spans="52:52" x14ac:dyDescent="0.25">
      <c r="AZ9850" s="9">
        <v>3.5739644970414197</v>
      </c>
    </row>
    <row r="9851" spans="52:52" x14ac:dyDescent="0.25">
      <c r="AZ9851" s="9">
        <v>3.2899408284023663</v>
      </c>
    </row>
    <row r="9852" spans="52:52" x14ac:dyDescent="0.25">
      <c r="AZ9852" s="9">
        <v>4.165680473372781</v>
      </c>
    </row>
    <row r="9853" spans="52:52" x14ac:dyDescent="0.25">
      <c r="AZ9853" s="9">
        <v>2.556213017751479</v>
      </c>
    </row>
    <row r="9854" spans="52:52" x14ac:dyDescent="0.25">
      <c r="AZ9854" s="9">
        <v>0.18934911242603542</v>
      </c>
    </row>
    <row r="9855" spans="52:52" x14ac:dyDescent="0.25">
      <c r="AZ9855" s="9">
        <v>4.4733727810650885</v>
      </c>
    </row>
    <row r="9856" spans="52:52" x14ac:dyDescent="0.25">
      <c r="AZ9856" s="9">
        <v>1.6804733727810648</v>
      </c>
    </row>
    <row r="9857" spans="52:52" x14ac:dyDescent="0.25">
      <c r="AZ9857" s="9">
        <v>4.5207100591715967</v>
      </c>
    </row>
    <row r="9858" spans="52:52" x14ac:dyDescent="0.25">
      <c r="AZ9858" s="9">
        <v>3.9053254437869818</v>
      </c>
    </row>
    <row r="9859" spans="52:52" x14ac:dyDescent="0.25">
      <c r="AZ9859" s="9">
        <v>4.2366863905325438</v>
      </c>
    </row>
    <row r="9860" spans="52:52" x14ac:dyDescent="0.25">
      <c r="AZ9860" s="9">
        <v>3.8343195266272181</v>
      </c>
    </row>
    <row r="9861" spans="52:52" x14ac:dyDescent="0.25">
      <c r="AZ9861" s="9">
        <v>5.0887573964497044</v>
      </c>
    </row>
    <row r="9862" spans="52:52" x14ac:dyDescent="0.25">
      <c r="AZ9862" s="9">
        <v>3.5739644970414197</v>
      </c>
    </row>
    <row r="9863" spans="52:52" x14ac:dyDescent="0.25">
      <c r="AZ9863" s="9">
        <v>3.2899408284023663</v>
      </c>
    </row>
    <row r="9864" spans="52:52" x14ac:dyDescent="0.25">
      <c r="AZ9864" s="9">
        <v>4.165680473372781</v>
      </c>
    </row>
    <row r="9865" spans="52:52" x14ac:dyDescent="0.25">
      <c r="AZ9865" s="9">
        <v>2.556213017751479</v>
      </c>
    </row>
    <row r="9866" spans="52:52" x14ac:dyDescent="0.25">
      <c r="AZ9866" s="9">
        <v>0.18934911242603542</v>
      </c>
    </row>
    <row r="9867" spans="52:52" x14ac:dyDescent="0.25">
      <c r="AZ9867" s="9">
        <v>4.4733727810650885</v>
      </c>
    </row>
    <row r="9868" spans="52:52" x14ac:dyDescent="0.25">
      <c r="AZ9868" s="9">
        <v>1.6804733727810648</v>
      </c>
    </row>
    <row r="9869" spans="52:52" x14ac:dyDescent="0.25">
      <c r="AZ9869" s="9">
        <v>4.5207100591715967</v>
      </c>
    </row>
    <row r="9870" spans="52:52" x14ac:dyDescent="0.25">
      <c r="AZ9870" s="9">
        <v>3.9053254437869818</v>
      </c>
    </row>
    <row r="9871" spans="52:52" x14ac:dyDescent="0.25">
      <c r="AZ9871" s="9">
        <v>4.2366863905325438</v>
      </c>
    </row>
    <row r="9872" spans="52:52" x14ac:dyDescent="0.25">
      <c r="AZ9872" s="9">
        <v>3.8343195266272181</v>
      </c>
    </row>
    <row r="9873" spans="52:52" x14ac:dyDescent="0.25">
      <c r="AZ9873" s="9">
        <v>5.0887573964497044</v>
      </c>
    </row>
    <row r="9874" spans="52:52" x14ac:dyDescent="0.25">
      <c r="AZ9874" s="9">
        <v>3.5739644970414197</v>
      </c>
    </row>
    <row r="9875" spans="52:52" x14ac:dyDescent="0.25">
      <c r="AZ9875" s="9">
        <v>3.2899408284023663</v>
      </c>
    </row>
    <row r="9876" spans="52:52" x14ac:dyDescent="0.25">
      <c r="AZ9876" s="9">
        <v>4.165680473372781</v>
      </c>
    </row>
    <row r="9877" spans="52:52" x14ac:dyDescent="0.25">
      <c r="AZ9877" s="9">
        <v>2.556213017751479</v>
      </c>
    </row>
    <row r="9878" spans="52:52" x14ac:dyDescent="0.25">
      <c r="AZ9878" s="9">
        <v>0.18934911242603542</v>
      </c>
    </row>
    <row r="9879" spans="52:52" x14ac:dyDescent="0.25">
      <c r="AZ9879" s="9">
        <v>4.4733727810650885</v>
      </c>
    </row>
    <row r="9880" spans="52:52" x14ac:dyDescent="0.25">
      <c r="AZ9880" s="9">
        <v>1.6804733727810648</v>
      </c>
    </row>
    <row r="9881" spans="52:52" x14ac:dyDescent="0.25">
      <c r="AZ9881" s="9">
        <v>4.5207100591715967</v>
      </c>
    </row>
    <row r="9882" spans="52:52" x14ac:dyDescent="0.25">
      <c r="AZ9882" s="9">
        <v>3.9053254437869818</v>
      </c>
    </row>
    <row r="9883" spans="52:52" x14ac:dyDescent="0.25">
      <c r="AZ9883" s="9">
        <v>4.2366863905325438</v>
      </c>
    </row>
    <row r="9884" spans="52:52" x14ac:dyDescent="0.25">
      <c r="AZ9884" s="9">
        <v>3.8343195266272181</v>
      </c>
    </row>
    <row r="9885" spans="52:52" x14ac:dyDescent="0.25">
      <c r="AZ9885" s="9">
        <v>5.0887573964497044</v>
      </c>
    </row>
    <row r="9886" spans="52:52" x14ac:dyDescent="0.25">
      <c r="AZ9886" s="9">
        <v>3.5739644970414197</v>
      </c>
    </row>
    <row r="9887" spans="52:52" x14ac:dyDescent="0.25">
      <c r="AZ9887" s="9">
        <v>3.2899408284023663</v>
      </c>
    </row>
    <row r="9888" spans="52:52" x14ac:dyDescent="0.25">
      <c r="AZ9888" s="9">
        <v>4.165680473372781</v>
      </c>
    </row>
    <row r="9889" spans="52:52" x14ac:dyDescent="0.25">
      <c r="AZ9889" s="9">
        <v>2.556213017751479</v>
      </c>
    </row>
    <row r="9890" spans="52:52" x14ac:dyDescent="0.25">
      <c r="AZ9890" s="9">
        <v>0.18934911242603542</v>
      </c>
    </row>
    <row r="9891" spans="52:52" x14ac:dyDescent="0.25">
      <c r="AZ9891" s="9">
        <v>4.4733727810650885</v>
      </c>
    </row>
    <row r="9892" spans="52:52" x14ac:dyDescent="0.25">
      <c r="AZ9892" s="9">
        <v>1.6804733727810648</v>
      </c>
    </row>
    <row r="9893" spans="52:52" x14ac:dyDescent="0.25">
      <c r="AZ9893" s="9">
        <v>4.5207100591715967</v>
      </c>
    </row>
    <row r="9894" spans="52:52" x14ac:dyDescent="0.25">
      <c r="AZ9894" s="9">
        <v>3.9053254437869818</v>
      </c>
    </row>
    <row r="9895" spans="52:52" x14ac:dyDescent="0.25">
      <c r="AZ9895" s="9">
        <v>4.2366863905325438</v>
      </c>
    </row>
    <row r="9896" spans="52:52" x14ac:dyDescent="0.25">
      <c r="AZ9896" s="9">
        <v>3.8343195266272181</v>
      </c>
    </row>
    <row r="9897" spans="52:52" x14ac:dyDescent="0.25">
      <c r="AZ9897" s="9">
        <v>5.0887573964497044</v>
      </c>
    </row>
    <row r="9898" spans="52:52" x14ac:dyDescent="0.25">
      <c r="AZ9898" s="9">
        <v>3.5739644970414197</v>
      </c>
    </row>
    <row r="9899" spans="52:52" x14ac:dyDescent="0.25">
      <c r="AZ9899" s="9">
        <v>3.2899408284023663</v>
      </c>
    </row>
    <row r="9900" spans="52:52" x14ac:dyDescent="0.25">
      <c r="AZ9900" s="9">
        <v>4.165680473372781</v>
      </c>
    </row>
    <row r="9901" spans="52:52" x14ac:dyDescent="0.25">
      <c r="AZ9901" s="9">
        <v>2.556213017751479</v>
      </c>
    </row>
    <row r="9902" spans="52:52" x14ac:dyDescent="0.25">
      <c r="AZ9902" s="9">
        <v>0.18934911242603542</v>
      </c>
    </row>
    <row r="9903" spans="52:52" x14ac:dyDescent="0.25">
      <c r="AZ9903" s="9">
        <v>4.4733727810650885</v>
      </c>
    </row>
    <row r="9904" spans="52:52" x14ac:dyDescent="0.25">
      <c r="AZ9904" s="9">
        <v>1.6804733727810648</v>
      </c>
    </row>
    <row r="9905" spans="52:52" x14ac:dyDescent="0.25">
      <c r="AZ9905" s="9">
        <v>4.5207100591715967</v>
      </c>
    </row>
    <row r="9906" spans="52:52" x14ac:dyDescent="0.25">
      <c r="AZ9906" s="9">
        <v>3.9053254437869818</v>
      </c>
    </row>
    <row r="9907" spans="52:52" x14ac:dyDescent="0.25">
      <c r="AZ9907" s="9">
        <v>4.2366863905325438</v>
      </c>
    </row>
    <row r="9908" spans="52:52" x14ac:dyDescent="0.25">
      <c r="AZ9908" s="9">
        <v>3.8343195266272181</v>
      </c>
    </row>
    <row r="9909" spans="52:52" x14ac:dyDescent="0.25">
      <c r="AZ9909" s="9">
        <v>5.0887573964497044</v>
      </c>
    </row>
    <row r="9910" spans="52:52" x14ac:dyDescent="0.25">
      <c r="AZ9910" s="9">
        <v>3.5739644970414197</v>
      </c>
    </row>
    <row r="9911" spans="52:52" x14ac:dyDescent="0.25">
      <c r="AZ9911" s="9">
        <v>3.2899408284023663</v>
      </c>
    </row>
    <row r="9912" spans="52:52" x14ac:dyDescent="0.25">
      <c r="AZ9912" s="9">
        <v>4.165680473372781</v>
      </c>
    </row>
    <row r="9913" spans="52:52" x14ac:dyDescent="0.25">
      <c r="AZ9913" s="9">
        <v>2.556213017751479</v>
      </c>
    </row>
    <row r="9914" spans="52:52" x14ac:dyDescent="0.25">
      <c r="AZ9914" s="9">
        <v>0.18934911242603542</v>
      </c>
    </row>
    <row r="9915" spans="52:52" x14ac:dyDescent="0.25">
      <c r="AZ9915" s="9">
        <v>4.4733727810650885</v>
      </c>
    </row>
    <row r="9916" spans="52:52" x14ac:dyDescent="0.25">
      <c r="AZ9916" s="9">
        <v>1.6804733727810648</v>
      </c>
    </row>
    <row r="9917" spans="52:52" x14ac:dyDescent="0.25">
      <c r="AZ9917" s="9">
        <v>4.5207100591715967</v>
      </c>
    </row>
    <row r="9918" spans="52:52" x14ac:dyDescent="0.25">
      <c r="AZ9918" s="9">
        <v>3.9053254437869818</v>
      </c>
    </row>
    <row r="9919" spans="52:52" x14ac:dyDescent="0.25">
      <c r="AZ9919" s="9">
        <v>4.2366863905325438</v>
      </c>
    </row>
    <row r="9920" spans="52:52" x14ac:dyDescent="0.25">
      <c r="AZ9920" s="9">
        <v>3.8343195266272181</v>
      </c>
    </row>
    <row r="9921" spans="52:52" x14ac:dyDescent="0.25">
      <c r="AZ9921" s="9">
        <v>5.0887573964497044</v>
      </c>
    </row>
    <row r="9922" spans="52:52" x14ac:dyDescent="0.25">
      <c r="AZ9922" s="9">
        <v>3.5739644970414197</v>
      </c>
    </row>
    <row r="9923" spans="52:52" x14ac:dyDescent="0.25">
      <c r="AZ9923" s="9">
        <v>3.2899408284023663</v>
      </c>
    </row>
    <row r="9924" spans="52:52" x14ac:dyDescent="0.25">
      <c r="AZ9924" s="9">
        <v>4.165680473372781</v>
      </c>
    </row>
    <row r="9925" spans="52:52" x14ac:dyDescent="0.25">
      <c r="AZ9925" s="9">
        <v>2.556213017751479</v>
      </c>
    </row>
    <row r="9926" spans="52:52" x14ac:dyDescent="0.25">
      <c r="AZ9926" s="9">
        <v>0.18934911242603542</v>
      </c>
    </row>
    <row r="9927" spans="52:52" x14ac:dyDescent="0.25">
      <c r="AZ9927" s="9">
        <v>4.4733727810650885</v>
      </c>
    </row>
    <row r="9928" spans="52:52" x14ac:dyDescent="0.25">
      <c r="AZ9928" s="9">
        <v>1.6804733727810648</v>
      </c>
    </row>
    <row r="9929" spans="52:52" x14ac:dyDescent="0.25">
      <c r="AZ9929" s="9">
        <v>4.5207100591715967</v>
      </c>
    </row>
    <row r="9930" spans="52:52" x14ac:dyDescent="0.25">
      <c r="AZ9930" s="9">
        <v>3.9053254437869818</v>
      </c>
    </row>
    <row r="9931" spans="52:52" x14ac:dyDescent="0.25">
      <c r="AZ9931" s="9">
        <v>4.2366863905325438</v>
      </c>
    </row>
    <row r="9932" spans="52:52" x14ac:dyDescent="0.25">
      <c r="AZ9932" s="9">
        <v>3.8343195266272181</v>
      </c>
    </row>
    <row r="9933" spans="52:52" x14ac:dyDescent="0.25">
      <c r="AZ9933" s="9">
        <v>5.0887573964497044</v>
      </c>
    </row>
    <row r="9934" spans="52:52" x14ac:dyDescent="0.25">
      <c r="AZ9934" s="9">
        <v>3.5739644970414197</v>
      </c>
    </row>
    <row r="9935" spans="52:52" x14ac:dyDescent="0.25">
      <c r="AZ9935" s="9">
        <v>3.2899408284023663</v>
      </c>
    </row>
    <row r="9936" spans="52:52" x14ac:dyDescent="0.25">
      <c r="AZ9936" s="9">
        <v>4.165680473372781</v>
      </c>
    </row>
    <row r="9937" spans="52:52" x14ac:dyDescent="0.25">
      <c r="AZ9937" s="9">
        <v>2.556213017751479</v>
      </c>
    </row>
    <row r="9938" spans="52:52" x14ac:dyDescent="0.25">
      <c r="AZ9938" s="9">
        <v>0.18934911242603542</v>
      </c>
    </row>
    <row r="9939" spans="52:52" x14ac:dyDescent="0.25">
      <c r="AZ9939" s="9">
        <v>4.4733727810650885</v>
      </c>
    </row>
    <row r="9940" spans="52:52" x14ac:dyDescent="0.25">
      <c r="AZ9940" s="9">
        <v>1.6804733727810648</v>
      </c>
    </row>
    <row r="9941" spans="52:52" x14ac:dyDescent="0.25">
      <c r="AZ9941" s="9">
        <v>4.5207100591715967</v>
      </c>
    </row>
    <row r="9942" spans="52:52" x14ac:dyDescent="0.25">
      <c r="AZ9942" s="9">
        <v>3.9053254437869818</v>
      </c>
    </row>
    <row r="9943" spans="52:52" x14ac:dyDescent="0.25">
      <c r="AZ9943" s="9">
        <v>4.2366863905325438</v>
      </c>
    </row>
    <row r="9944" spans="52:52" x14ac:dyDescent="0.25">
      <c r="AZ9944" s="9">
        <v>3.8343195266272181</v>
      </c>
    </row>
    <row r="9945" spans="52:52" x14ac:dyDescent="0.25">
      <c r="AZ9945" s="9">
        <v>5.0887573964497044</v>
      </c>
    </row>
    <row r="9946" spans="52:52" x14ac:dyDescent="0.25">
      <c r="AZ9946" s="9">
        <v>3.5739644970414197</v>
      </c>
    </row>
    <row r="9947" spans="52:52" x14ac:dyDescent="0.25">
      <c r="AZ9947" s="9">
        <v>3.2899408284023663</v>
      </c>
    </row>
    <row r="9948" spans="52:52" x14ac:dyDescent="0.25">
      <c r="AZ9948" s="9">
        <v>4.165680473372781</v>
      </c>
    </row>
    <row r="9949" spans="52:52" x14ac:dyDescent="0.25">
      <c r="AZ9949" s="9">
        <v>2.556213017751479</v>
      </c>
    </row>
    <row r="9950" spans="52:52" x14ac:dyDescent="0.25">
      <c r="AZ9950" s="9">
        <v>0.18934911242603542</v>
      </c>
    </row>
    <row r="9951" spans="52:52" x14ac:dyDescent="0.25">
      <c r="AZ9951" s="9">
        <v>4.4733727810650885</v>
      </c>
    </row>
    <row r="9952" spans="52:52" x14ac:dyDescent="0.25">
      <c r="AZ9952" s="9">
        <v>1.6804733727810648</v>
      </c>
    </row>
    <row r="9953" spans="52:52" x14ac:dyDescent="0.25">
      <c r="AZ9953" s="9">
        <v>4.5207100591715967</v>
      </c>
    </row>
    <row r="9954" spans="52:52" x14ac:dyDescent="0.25">
      <c r="AZ9954" s="9">
        <v>3.9053254437869818</v>
      </c>
    </row>
    <row r="9955" spans="52:52" x14ac:dyDescent="0.25">
      <c r="AZ9955" s="9">
        <v>4.2366863905325438</v>
      </c>
    </row>
    <row r="9956" spans="52:52" x14ac:dyDescent="0.25">
      <c r="AZ9956" s="9">
        <v>3.8343195266272181</v>
      </c>
    </row>
    <row r="9957" spans="52:52" x14ac:dyDescent="0.25">
      <c r="AZ9957" s="9">
        <v>5.0887573964497044</v>
      </c>
    </row>
    <row r="9958" spans="52:52" x14ac:dyDescent="0.25">
      <c r="AZ9958" s="9">
        <v>3.5739644970414197</v>
      </c>
    </row>
    <row r="9959" spans="52:52" x14ac:dyDescent="0.25">
      <c r="AZ9959" s="9">
        <v>3.2899408284023663</v>
      </c>
    </row>
    <row r="9960" spans="52:52" x14ac:dyDescent="0.25">
      <c r="AZ9960" s="9">
        <v>4.165680473372781</v>
      </c>
    </row>
    <row r="9961" spans="52:52" x14ac:dyDescent="0.25">
      <c r="AZ9961" s="9">
        <v>2.556213017751479</v>
      </c>
    </row>
    <row r="9962" spans="52:52" x14ac:dyDescent="0.25">
      <c r="AZ9962" s="9">
        <v>0.18934911242603542</v>
      </c>
    </row>
    <row r="9963" spans="52:52" x14ac:dyDescent="0.25">
      <c r="AZ9963" s="9">
        <v>4.4733727810650885</v>
      </c>
    </row>
    <row r="9964" spans="52:52" x14ac:dyDescent="0.25">
      <c r="AZ9964" s="9">
        <v>1.6804733727810648</v>
      </c>
    </row>
    <row r="9965" spans="52:52" x14ac:dyDescent="0.25">
      <c r="AZ9965" s="9">
        <v>4.5207100591715967</v>
      </c>
    </row>
    <row r="9966" spans="52:52" x14ac:dyDescent="0.25">
      <c r="AZ9966" s="9">
        <v>3.9053254437869818</v>
      </c>
    </row>
    <row r="9967" spans="52:52" x14ac:dyDescent="0.25">
      <c r="AZ9967" s="9">
        <v>4.2366863905325438</v>
      </c>
    </row>
    <row r="9968" spans="52:52" x14ac:dyDescent="0.25">
      <c r="AZ9968" s="9">
        <v>3.8343195266272181</v>
      </c>
    </row>
    <row r="9969" spans="52:52" x14ac:dyDescent="0.25">
      <c r="AZ9969" s="9">
        <v>5.0887573964497044</v>
      </c>
    </row>
    <row r="9970" spans="52:52" x14ac:dyDescent="0.25">
      <c r="AZ9970" s="9">
        <v>3.5739644970414197</v>
      </c>
    </row>
    <row r="9971" spans="52:52" x14ac:dyDescent="0.25">
      <c r="AZ9971" s="9">
        <v>3.2899408284023663</v>
      </c>
    </row>
    <row r="9972" spans="52:52" x14ac:dyDescent="0.25">
      <c r="AZ9972" s="9">
        <v>4.165680473372781</v>
      </c>
    </row>
    <row r="9973" spans="52:52" x14ac:dyDescent="0.25">
      <c r="AZ9973" s="9">
        <v>2.556213017751479</v>
      </c>
    </row>
    <row r="9974" spans="52:52" x14ac:dyDescent="0.25">
      <c r="AZ9974" s="9">
        <v>0.18934911242603542</v>
      </c>
    </row>
    <row r="9975" spans="52:52" x14ac:dyDescent="0.25">
      <c r="AZ9975" s="9">
        <v>4.4733727810650885</v>
      </c>
    </row>
    <row r="9976" spans="52:52" x14ac:dyDescent="0.25">
      <c r="AZ9976" s="9">
        <v>1.6804733727810648</v>
      </c>
    </row>
    <row r="9977" spans="52:52" x14ac:dyDescent="0.25">
      <c r="AZ9977" s="9">
        <v>4.5207100591715967</v>
      </c>
    </row>
    <row r="9978" spans="52:52" x14ac:dyDescent="0.25">
      <c r="AZ9978" s="9">
        <v>3.9053254437869818</v>
      </c>
    </row>
    <row r="9979" spans="52:52" x14ac:dyDescent="0.25">
      <c r="AZ9979" s="9">
        <v>4.2366863905325438</v>
      </c>
    </row>
    <row r="9980" spans="52:52" x14ac:dyDescent="0.25">
      <c r="AZ9980" s="9">
        <v>3.8343195266272181</v>
      </c>
    </row>
    <row r="9981" spans="52:52" x14ac:dyDescent="0.25">
      <c r="AZ9981" s="9">
        <v>5.0887573964497044</v>
      </c>
    </row>
    <row r="9982" spans="52:52" x14ac:dyDescent="0.25">
      <c r="AZ9982" s="9">
        <v>3.5739644970414197</v>
      </c>
    </row>
    <row r="9983" spans="52:52" x14ac:dyDescent="0.25">
      <c r="AZ9983" s="9">
        <v>3.2899408284023663</v>
      </c>
    </row>
    <row r="9984" spans="52:52" x14ac:dyDescent="0.25">
      <c r="AZ9984" s="9">
        <v>4.165680473372781</v>
      </c>
    </row>
    <row r="9985" spans="52:52" x14ac:dyDescent="0.25">
      <c r="AZ9985" s="9">
        <v>2.556213017751479</v>
      </c>
    </row>
    <row r="9986" spans="52:52" x14ac:dyDescent="0.25">
      <c r="AZ9986" s="9">
        <v>0.18934911242603542</v>
      </c>
    </row>
    <row r="9987" spans="52:52" x14ac:dyDescent="0.25">
      <c r="AZ9987" s="9">
        <v>4.4733727810650885</v>
      </c>
    </row>
    <row r="9988" spans="52:52" x14ac:dyDescent="0.25">
      <c r="AZ9988" s="9">
        <v>1.6804733727810648</v>
      </c>
    </row>
    <row r="9989" spans="52:52" x14ac:dyDescent="0.25">
      <c r="AZ9989" s="9">
        <v>4.5207100591715967</v>
      </c>
    </row>
    <row r="9990" spans="52:52" x14ac:dyDescent="0.25">
      <c r="AZ9990" s="9">
        <v>3.9053254437869818</v>
      </c>
    </row>
    <row r="9991" spans="52:52" x14ac:dyDescent="0.25">
      <c r="AZ9991" s="9">
        <v>4.2366863905325438</v>
      </c>
    </row>
    <row r="9992" spans="52:52" x14ac:dyDescent="0.25">
      <c r="AZ9992" s="9">
        <v>3.8343195266272181</v>
      </c>
    </row>
    <row r="9993" spans="52:52" x14ac:dyDescent="0.25">
      <c r="AZ9993" s="9">
        <v>5.0887573964497044</v>
      </c>
    </row>
    <row r="9994" spans="52:52" x14ac:dyDescent="0.25">
      <c r="AZ9994" s="9">
        <v>3.5739644970414197</v>
      </c>
    </row>
    <row r="9995" spans="52:52" x14ac:dyDescent="0.25">
      <c r="AZ9995" s="9">
        <v>3.2899408284023663</v>
      </c>
    </row>
    <row r="9996" spans="52:52" x14ac:dyDescent="0.25">
      <c r="AZ9996" s="9">
        <v>4.165680473372781</v>
      </c>
    </row>
    <row r="9997" spans="52:52" x14ac:dyDescent="0.25">
      <c r="AZ9997" s="9">
        <v>2.556213017751479</v>
      </c>
    </row>
    <row r="9998" spans="52:52" x14ac:dyDescent="0.25">
      <c r="AZ9998" s="9">
        <v>0.18934911242603542</v>
      </c>
    </row>
    <row r="9999" spans="52:52" x14ac:dyDescent="0.25">
      <c r="AZ9999" s="9">
        <v>4.4733727810650885</v>
      </c>
    </row>
    <row r="10000" spans="52:52" x14ac:dyDescent="0.25">
      <c r="AZ10000" s="9">
        <v>1.6804733727810648</v>
      </c>
    </row>
    <row r="10001" spans="52:52" x14ac:dyDescent="0.25">
      <c r="AZ10001" s="9">
        <v>4.5207100591715967</v>
      </c>
    </row>
    <row r="10002" spans="52:52" x14ac:dyDescent="0.25">
      <c r="AZ10002" s="9">
        <v>3.9053254437869818</v>
      </c>
    </row>
    <row r="10003" spans="52:52" x14ac:dyDescent="0.25">
      <c r="AZ10003" s="9">
        <v>4.2366863905325438</v>
      </c>
    </row>
    <row r="10004" spans="52:52" x14ac:dyDescent="0.25">
      <c r="AZ10004" s="9">
        <v>3.8343195266272181</v>
      </c>
    </row>
    <row r="10005" spans="52:52" x14ac:dyDescent="0.25">
      <c r="AZ10005" s="9">
        <v>5.0887573964497044</v>
      </c>
    </row>
    <row r="10006" spans="52:52" x14ac:dyDescent="0.25">
      <c r="AZ10006" s="9">
        <v>3.5739644970414197</v>
      </c>
    </row>
    <row r="10007" spans="52:52" x14ac:dyDescent="0.25">
      <c r="AZ10007" s="9">
        <v>3.2899408284023663</v>
      </c>
    </row>
    <row r="10008" spans="52:52" x14ac:dyDescent="0.25">
      <c r="AZ10008" s="9">
        <v>4.165680473372781</v>
      </c>
    </row>
    <row r="10009" spans="52:52" x14ac:dyDescent="0.25">
      <c r="AZ10009" s="9">
        <v>2.556213017751479</v>
      </c>
    </row>
    <row r="10010" spans="52:52" x14ac:dyDescent="0.25">
      <c r="AZ10010" s="9">
        <v>0.18934911242603542</v>
      </c>
    </row>
    <row r="10011" spans="52:52" x14ac:dyDescent="0.25">
      <c r="AZ10011" s="9">
        <v>4.4733727810650885</v>
      </c>
    </row>
    <row r="10012" spans="52:52" x14ac:dyDescent="0.25">
      <c r="AZ10012" s="9">
        <v>1.6804733727810648</v>
      </c>
    </row>
    <row r="10013" spans="52:52" x14ac:dyDescent="0.25">
      <c r="AZ10013" s="9">
        <v>4.5207100591715967</v>
      </c>
    </row>
    <row r="10014" spans="52:52" x14ac:dyDescent="0.25">
      <c r="AZ10014" s="9">
        <v>3.9053254437869818</v>
      </c>
    </row>
    <row r="10015" spans="52:52" x14ac:dyDescent="0.25">
      <c r="AZ10015" s="9">
        <v>4.2366863905325438</v>
      </c>
    </row>
    <row r="10016" spans="52:52" x14ac:dyDescent="0.25">
      <c r="AZ10016" s="9">
        <v>3.8343195266272181</v>
      </c>
    </row>
    <row r="10017" spans="52:52" x14ac:dyDescent="0.25">
      <c r="AZ10017" s="9">
        <v>5.0887573964497044</v>
      </c>
    </row>
    <row r="10018" spans="52:52" x14ac:dyDescent="0.25">
      <c r="AZ10018" s="9">
        <v>3.5739644970414197</v>
      </c>
    </row>
    <row r="10019" spans="52:52" x14ac:dyDescent="0.25">
      <c r="AZ10019" s="9">
        <v>3.2899408284023663</v>
      </c>
    </row>
    <row r="10020" spans="52:52" x14ac:dyDescent="0.25">
      <c r="AZ10020" s="9">
        <v>4.165680473372781</v>
      </c>
    </row>
    <row r="10021" spans="52:52" x14ac:dyDescent="0.25">
      <c r="AZ10021" s="9">
        <v>2.556213017751479</v>
      </c>
    </row>
    <row r="10022" spans="52:52" x14ac:dyDescent="0.25">
      <c r="AZ10022" s="9">
        <v>0.18934911242603542</v>
      </c>
    </row>
    <row r="10023" spans="52:52" x14ac:dyDescent="0.25">
      <c r="AZ10023" s="9">
        <v>4.4733727810650885</v>
      </c>
    </row>
    <row r="10024" spans="52:52" x14ac:dyDescent="0.25">
      <c r="AZ10024" s="9">
        <v>1.6804733727810648</v>
      </c>
    </row>
    <row r="10025" spans="52:52" x14ac:dyDescent="0.25">
      <c r="AZ10025" s="9">
        <v>4.5207100591715967</v>
      </c>
    </row>
    <row r="10026" spans="52:52" x14ac:dyDescent="0.25">
      <c r="AZ10026" s="9">
        <v>3.9053254437869818</v>
      </c>
    </row>
    <row r="10027" spans="52:52" x14ac:dyDescent="0.25">
      <c r="AZ10027" s="9">
        <v>4.2366863905325438</v>
      </c>
    </row>
    <row r="10028" spans="52:52" x14ac:dyDescent="0.25">
      <c r="AZ10028" s="9">
        <v>3.8343195266272181</v>
      </c>
    </row>
    <row r="10029" spans="52:52" x14ac:dyDescent="0.25">
      <c r="AZ10029" s="9">
        <v>5.0887573964497044</v>
      </c>
    </row>
    <row r="10030" spans="52:52" x14ac:dyDescent="0.25">
      <c r="AZ10030" s="9">
        <v>3.5739644970414197</v>
      </c>
    </row>
    <row r="10031" spans="52:52" x14ac:dyDescent="0.25">
      <c r="AZ10031" s="9">
        <v>3.2899408284023663</v>
      </c>
    </row>
    <row r="10032" spans="52:52" x14ac:dyDescent="0.25">
      <c r="AZ10032" s="9">
        <v>4.165680473372781</v>
      </c>
    </row>
    <row r="10033" spans="52:52" x14ac:dyDescent="0.25">
      <c r="AZ10033" s="9">
        <v>2.556213017751479</v>
      </c>
    </row>
    <row r="10034" spans="52:52" x14ac:dyDescent="0.25">
      <c r="AZ10034" s="9">
        <v>0.18934911242603542</v>
      </c>
    </row>
    <row r="10035" spans="52:52" x14ac:dyDescent="0.25">
      <c r="AZ10035" s="9">
        <v>4.4733727810650885</v>
      </c>
    </row>
    <row r="10036" spans="52:52" x14ac:dyDescent="0.25">
      <c r="AZ10036" s="9">
        <v>1.6804733727810648</v>
      </c>
    </row>
    <row r="10037" spans="52:52" x14ac:dyDescent="0.25">
      <c r="AZ10037" s="9">
        <v>4.5207100591715967</v>
      </c>
    </row>
    <row r="10038" spans="52:52" x14ac:dyDescent="0.25">
      <c r="AZ10038" s="9">
        <v>3.9053254437869818</v>
      </c>
    </row>
    <row r="10039" spans="52:52" x14ac:dyDescent="0.25">
      <c r="AZ10039" s="9">
        <v>4.2366863905325438</v>
      </c>
    </row>
    <row r="10040" spans="52:52" x14ac:dyDescent="0.25">
      <c r="AZ10040" s="9">
        <v>3.8343195266272181</v>
      </c>
    </row>
    <row r="10041" spans="52:52" x14ac:dyDescent="0.25">
      <c r="AZ10041" s="9">
        <v>5.0887573964497044</v>
      </c>
    </row>
    <row r="10042" spans="52:52" x14ac:dyDescent="0.25">
      <c r="AZ10042" s="9">
        <v>3.5739644970414197</v>
      </c>
    </row>
    <row r="10043" spans="52:52" x14ac:dyDescent="0.25">
      <c r="AZ10043" s="9">
        <v>3.2899408284023663</v>
      </c>
    </row>
    <row r="10044" spans="52:52" x14ac:dyDescent="0.25">
      <c r="AZ10044" s="9">
        <v>4.165680473372781</v>
      </c>
    </row>
    <row r="10045" spans="52:52" x14ac:dyDescent="0.25">
      <c r="AZ10045" s="9">
        <v>2.556213017751479</v>
      </c>
    </row>
    <row r="10046" spans="52:52" x14ac:dyDescent="0.25">
      <c r="AZ10046" s="9">
        <v>0.18934911242603542</v>
      </c>
    </row>
    <row r="10047" spans="52:52" x14ac:dyDescent="0.25">
      <c r="AZ10047" s="9">
        <v>4.4733727810650885</v>
      </c>
    </row>
    <row r="10048" spans="52:52" x14ac:dyDescent="0.25">
      <c r="AZ10048" s="9">
        <v>1.6804733727810648</v>
      </c>
    </row>
    <row r="10049" spans="52:52" x14ac:dyDescent="0.25">
      <c r="AZ10049" s="9">
        <v>4.5207100591715967</v>
      </c>
    </row>
    <row r="10050" spans="52:52" x14ac:dyDescent="0.25">
      <c r="AZ10050" s="9">
        <v>3.9053254437869818</v>
      </c>
    </row>
    <row r="10051" spans="52:52" x14ac:dyDescent="0.25">
      <c r="AZ10051" s="9">
        <v>4.2366863905325438</v>
      </c>
    </row>
    <row r="10052" spans="52:52" x14ac:dyDescent="0.25">
      <c r="AZ10052" s="9">
        <v>3.8343195266272181</v>
      </c>
    </row>
    <row r="10053" spans="52:52" x14ac:dyDescent="0.25">
      <c r="AZ10053" s="9">
        <v>5.0887573964497044</v>
      </c>
    </row>
    <row r="10054" spans="52:52" x14ac:dyDescent="0.25">
      <c r="AZ10054" s="9">
        <v>3.5739644970414197</v>
      </c>
    </row>
    <row r="10055" spans="52:52" x14ac:dyDescent="0.25">
      <c r="AZ10055" s="9">
        <v>3.2899408284023663</v>
      </c>
    </row>
    <row r="10056" spans="52:52" x14ac:dyDescent="0.25">
      <c r="AZ10056" s="9">
        <v>4.165680473372781</v>
      </c>
    </row>
    <row r="10057" spans="52:52" x14ac:dyDescent="0.25">
      <c r="AZ10057" s="9">
        <v>2.556213017751479</v>
      </c>
    </row>
    <row r="10058" spans="52:52" x14ac:dyDescent="0.25">
      <c r="AZ10058" s="9">
        <v>0.18934911242603542</v>
      </c>
    </row>
    <row r="10059" spans="52:52" x14ac:dyDescent="0.25">
      <c r="AZ10059" s="9">
        <v>4.4733727810650885</v>
      </c>
    </row>
    <row r="10060" spans="52:52" x14ac:dyDescent="0.25">
      <c r="AZ10060" s="9">
        <v>1.6804733727810648</v>
      </c>
    </row>
    <row r="10061" spans="52:52" x14ac:dyDescent="0.25">
      <c r="AZ10061" s="9">
        <v>4.5207100591715967</v>
      </c>
    </row>
    <row r="10062" spans="52:52" x14ac:dyDescent="0.25">
      <c r="AZ10062" s="9">
        <v>3.9053254437869818</v>
      </c>
    </row>
    <row r="10063" spans="52:52" x14ac:dyDescent="0.25">
      <c r="AZ10063" s="9">
        <v>4.2366863905325438</v>
      </c>
    </row>
    <row r="10064" spans="52:52" x14ac:dyDescent="0.25">
      <c r="AZ10064" s="9">
        <v>3.8343195266272181</v>
      </c>
    </row>
    <row r="10065" spans="52:52" x14ac:dyDescent="0.25">
      <c r="AZ10065" s="9">
        <v>5.0887573964497044</v>
      </c>
    </row>
    <row r="10066" spans="52:52" x14ac:dyDescent="0.25">
      <c r="AZ10066" s="9">
        <v>3.5739644970414197</v>
      </c>
    </row>
    <row r="10067" spans="52:52" x14ac:dyDescent="0.25">
      <c r="AZ10067" s="9">
        <v>3.2899408284023663</v>
      </c>
    </row>
    <row r="10068" spans="52:52" x14ac:dyDescent="0.25">
      <c r="AZ10068" s="9">
        <v>4.165680473372781</v>
      </c>
    </row>
    <row r="10069" spans="52:52" x14ac:dyDescent="0.25">
      <c r="AZ10069" s="9">
        <v>2.556213017751479</v>
      </c>
    </row>
    <row r="10070" spans="52:52" x14ac:dyDescent="0.25">
      <c r="AZ10070" s="9">
        <v>0.18934911242603542</v>
      </c>
    </row>
    <row r="10071" spans="52:52" x14ac:dyDescent="0.25">
      <c r="AZ10071" s="9">
        <v>4.4733727810650885</v>
      </c>
    </row>
    <row r="10072" spans="52:52" x14ac:dyDescent="0.25">
      <c r="AZ10072" s="9">
        <v>1.6804733727810648</v>
      </c>
    </row>
    <row r="10073" spans="52:52" x14ac:dyDescent="0.25">
      <c r="AZ10073" s="9">
        <v>4.5207100591715967</v>
      </c>
    </row>
    <row r="10074" spans="52:52" x14ac:dyDescent="0.25">
      <c r="AZ10074" s="9">
        <v>3.9053254437869818</v>
      </c>
    </row>
    <row r="10075" spans="52:52" x14ac:dyDescent="0.25">
      <c r="AZ10075" s="9">
        <v>4.2366863905325438</v>
      </c>
    </row>
    <row r="10076" spans="52:52" x14ac:dyDescent="0.25">
      <c r="AZ10076" s="9">
        <v>3.8343195266272181</v>
      </c>
    </row>
    <row r="10077" spans="52:52" x14ac:dyDescent="0.25">
      <c r="AZ10077" s="9">
        <v>5.0887573964497044</v>
      </c>
    </row>
    <row r="10078" spans="52:52" x14ac:dyDescent="0.25">
      <c r="AZ10078" s="9">
        <v>3.5739644970414197</v>
      </c>
    </row>
    <row r="10079" spans="52:52" x14ac:dyDescent="0.25">
      <c r="AZ10079" s="9">
        <v>3.2899408284023663</v>
      </c>
    </row>
    <row r="10080" spans="52:52" x14ac:dyDescent="0.25">
      <c r="AZ10080" s="9">
        <v>4.165680473372781</v>
      </c>
    </row>
    <row r="10081" spans="52:52" x14ac:dyDescent="0.25">
      <c r="AZ10081" s="9">
        <v>2.556213017751479</v>
      </c>
    </row>
    <row r="10082" spans="52:52" x14ac:dyDescent="0.25">
      <c r="AZ10082" s="9">
        <v>0.18934911242603542</v>
      </c>
    </row>
    <row r="10083" spans="52:52" x14ac:dyDescent="0.25">
      <c r="AZ10083" s="9">
        <v>4.4733727810650885</v>
      </c>
    </row>
    <row r="10084" spans="52:52" x14ac:dyDescent="0.25">
      <c r="AZ10084" s="9">
        <v>1.6804733727810648</v>
      </c>
    </row>
    <row r="10085" spans="52:52" x14ac:dyDescent="0.25">
      <c r="AZ10085" s="9">
        <v>4.5207100591715967</v>
      </c>
    </row>
    <row r="10086" spans="52:52" x14ac:dyDescent="0.25">
      <c r="AZ10086" s="9">
        <v>3.9053254437869818</v>
      </c>
    </row>
    <row r="10087" spans="52:52" x14ac:dyDescent="0.25">
      <c r="AZ10087" s="9">
        <v>4.2366863905325438</v>
      </c>
    </row>
    <row r="10088" spans="52:52" x14ac:dyDescent="0.25">
      <c r="AZ10088" s="9">
        <v>3.8343195266272181</v>
      </c>
    </row>
    <row r="10089" spans="52:52" x14ac:dyDescent="0.25">
      <c r="AZ10089" s="9">
        <v>5.0887573964497044</v>
      </c>
    </row>
    <row r="10090" spans="52:52" x14ac:dyDescent="0.25">
      <c r="AZ10090" s="9">
        <v>3.5739644970414197</v>
      </c>
    </row>
    <row r="10091" spans="52:52" x14ac:dyDescent="0.25">
      <c r="AZ10091" s="9">
        <v>3.2899408284023663</v>
      </c>
    </row>
    <row r="10092" spans="52:52" x14ac:dyDescent="0.25">
      <c r="AZ10092" s="9">
        <v>4.165680473372781</v>
      </c>
    </row>
    <row r="10093" spans="52:52" x14ac:dyDescent="0.25">
      <c r="AZ10093" s="9">
        <v>2.556213017751479</v>
      </c>
    </row>
    <row r="10094" spans="52:52" x14ac:dyDescent="0.25">
      <c r="AZ10094" s="9">
        <v>0.18934911242603542</v>
      </c>
    </row>
    <row r="10095" spans="52:52" x14ac:dyDescent="0.25">
      <c r="AZ10095" s="9">
        <v>4.4733727810650885</v>
      </c>
    </row>
    <row r="10096" spans="52:52" x14ac:dyDescent="0.25">
      <c r="AZ10096" s="9">
        <v>1.6804733727810648</v>
      </c>
    </row>
    <row r="10097" spans="52:52" x14ac:dyDescent="0.25">
      <c r="AZ10097" s="9">
        <v>4.5207100591715967</v>
      </c>
    </row>
    <row r="10098" spans="52:52" x14ac:dyDescent="0.25">
      <c r="AZ10098" s="9">
        <v>3.9053254437869818</v>
      </c>
    </row>
    <row r="10099" spans="52:52" x14ac:dyDescent="0.25">
      <c r="AZ10099" s="9">
        <v>4.2366863905325438</v>
      </c>
    </row>
    <row r="10100" spans="52:52" x14ac:dyDescent="0.25">
      <c r="AZ10100" s="9">
        <v>3.8343195266272181</v>
      </c>
    </row>
    <row r="10101" spans="52:52" x14ac:dyDescent="0.25">
      <c r="AZ10101" s="9">
        <v>5.0887573964497044</v>
      </c>
    </row>
    <row r="10102" spans="52:52" x14ac:dyDescent="0.25">
      <c r="AZ10102" s="9">
        <v>3.5739644970414197</v>
      </c>
    </row>
    <row r="10103" spans="52:52" x14ac:dyDescent="0.25">
      <c r="AZ10103" s="9">
        <v>3.2899408284023663</v>
      </c>
    </row>
    <row r="10104" spans="52:52" x14ac:dyDescent="0.25">
      <c r="AZ10104" s="9">
        <v>4.165680473372781</v>
      </c>
    </row>
    <row r="10105" spans="52:52" x14ac:dyDescent="0.25">
      <c r="AZ10105" s="9">
        <v>2.556213017751479</v>
      </c>
    </row>
    <row r="10106" spans="52:52" x14ac:dyDescent="0.25">
      <c r="AZ10106" s="9">
        <v>0.18934911242603542</v>
      </c>
    </row>
    <row r="10107" spans="52:52" x14ac:dyDescent="0.25">
      <c r="AZ10107" s="9">
        <v>4.4733727810650885</v>
      </c>
    </row>
    <row r="10108" spans="52:52" x14ac:dyDescent="0.25">
      <c r="AZ10108" s="9">
        <v>1.6804733727810648</v>
      </c>
    </row>
    <row r="10109" spans="52:52" x14ac:dyDescent="0.25">
      <c r="AZ10109" s="9">
        <v>4.5207100591715967</v>
      </c>
    </row>
    <row r="10110" spans="52:52" x14ac:dyDescent="0.25">
      <c r="AZ10110" s="9">
        <v>3.9053254437869818</v>
      </c>
    </row>
    <row r="10111" spans="52:52" x14ac:dyDescent="0.25">
      <c r="AZ10111" s="9">
        <v>4.2366863905325438</v>
      </c>
    </row>
    <row r="10112" spans="52:52" x14ac:dyDescent="0.25">
      <c r="AZ10112" s="9">
        <v>3.8343195266272181</v>
      </c>
    </row>
    <row r="10113" spans="52:52" x14ac:dyDescent="0.25">
      <c r="AZ10113" s="9">
        <v>5.0887573964497044</v>
      </c>
    </row>
    <row r="10114" spans="52:52" x14ac:dyDescent="0.25">
      <c r="AZ10114" s="9">
        <v>3.5739644970414197</v>
      </c>
    </row>
    <row r="10115" spans="52:52" x14ac:dyDescent="0.25">
      <c r="AZ10115" s="9">
        <v>3.2899408284023663</v>
      </c>
    </row>
    <row r="10116" spans="52:52" x14ac:dyDescent="0.25">
      <c r="AZ10116" s="9">
        <v>4.165680473372781</v>
      </c>
    </row>
    <row r="10117" spans="52:52" x14ac:dyDescent="0.25">
      <c r="AZ10117" s="9">
        <v>2.556213017751479</v>
      </c>
    </row>
    <row r="10118" spans="52:52" x14ac:dyDescent="0.25">
      <c r="AZ10118" s="9">
        <v>0.18934911242603542</v>
      </c>
    </row>
    <row r="10119" spans="52:52" x14ac:dyDescent="0.25">
      <c r="AZ10119" s="9">
        <v>4.4733727810650885</v>
      </c>
    </row>
    <row r="10120" spans="52:52" x14ac:dyDescent="0.25">
      <c r="AZ10120" s="9">
        <v>1.6804733727810648</v>
      </c>
    </row>
    <row r="10121" spans="52:52" x14ac:dyDescent="0.25">
      <c r="AZ10121" s="9">
        <v>4.5207100591715967</v>
      </c>
    </row>
    <row r="10122" spans="52:52" x14ac:dyDescent="0.25">
      <c r="AZ10122" s="9">
        <v>3.9053254437869818</v>
      </c>
    </row>
    <row r="10123" spans="52:52" x14ac:dyDescent="0.25">
      <c r="AZ10123" s="9">
        <v>4.2366863905325438</v>
      </c>
    </row>
    <row r="10124" spans="52:52" x14ac:dyDescent="0.25">
      <c r="AZ10124" s="9">
        <v>3.8343195266272181</v>
      </c>
    </row>
    <row r="10125" spans="52:52" x14ac:dyDescent="0.25">
      <c r="AZ10125" s="9">
        <v>5.0887573964497044</v>
      </c>
    </row>
    <row r="10126" spans="52:52" x14ac:dyDescent="0.25">
      <c r="AZ10126" s="9">
        <v>3.5739644970414197</v>
      </c>
    </row>
    <row r="10127" spans="52:52" x14ac:dyDescent="0.25">
      <c r="AZ10127" s="9">
        <v>3.2899408284023663</v>
      </c>
    </row>
    <row r="10128" spans="52:52" x14ac:dyDescent="0.25">
      <c r="AZ10128" s="9">
        <v>4.165680473372781</v>
      </c>
    </row>
    <row r="10129" spans="52:52" x14ac:dyDescent="0.25">
      <c r="AZ10129" s="9">
        <v>2.556213017751479</v>
      </c>
    </row>
    <row r="10130" spans="52:52" x14ac:dyDescent="0.25">
      <c r="AZ10130" s="9">
        <v>0.18934911242603542</v>
      </c>
    </row>
    <row r="10131" spans="52:52" x14ac:dyDescent="0.25">
      <c r="AZ10131" s="9">
        <v>4.4733727810650885</v>
      </c>
    </row>
    <row r="10132" spans="52:52" x14ac:dyDescent="0.25">
      <c r="AZ10132" s="9">
        <v>1.6804733727810648</v>
      </c>
    </row>
    <row r="10133" spans="52:52" x14ac:dyDescent="0.25">
      <c r="AZ10133" s="9">
        <v>4.5207100591715967</v>
      </c>
    </row>
    <row r="10134" spans="52:52" x14ac:dyDescent="0.25">
      <c r="AZ10134" s="9">
        <v>3.9053254437869818</v>
      </c>
    </row>
    <row r="10135" spans="52:52" x14ac:dyDescent="0.25">
      <c r="AZ10135" s="9">
        <v>4.2366863905325438</v>
      </c>
    </row>
    <row r="10136" spans="52:52" x14ac:dyDescent="0.25">
      <c r="AZ10136" s="9">
        <v>3.8343195266272181</v>
      </c>
    </row>
    <row r="10137" spans="52:52" x14ac:dyDescent="0.25">
      <c r="AZ10137" s="9">
        <v>5.0887573964497044</v>
      </c>
    </row>
    <row r="10138" spans="52:52" x14ac:dyDescent="0.25">
      <c r="AZ10138" s="9">
        <v>3.5739644970414197</v>
      </c>
    </row>
    <row r="10139" spans="52:52" x14ac:dyDescent="0.25">
      <c r="AZ10139" s="9">
        <v>3.2899408284023663</v>
      </c>
    </row>
    <row r="10140" spans="52:52" x14ac:dyDescent="0.25">
      <c r="AZ10140" s="9">
        <v>4.165680473372781</v>
      </c>
    </row>
    <row r="10141" spans="52:52" x14ac:dyDescent="0.25">
      <c r="AZ10141" s="9">
        <v>2.556213017751479</v>
      </c>
    </row>
    <row r="10142" spans="52:52" x14ac:dyDescent="0.25">
      <c r="AZ10142" s="9">
        <v>0.18934911242603542</v>
      </c>
    </row>
    <row r="10143" spans="52:52" x14ac:dyDescent="0.25">
      <c r="AZ10143" s="9">
        <v>4.4733727810650885</v>
      </c>
    </row>
    <row r="10144" spans="52:52" x14ac:dyDescent="0.25">
      <c r="AZ10144" s="9">
        <v>1.6804733727810648</v>
      </c>
    </row>
    <row r="10145" spans="52:52" x14ac:dyDescent="0.25">
      <c r="AZ10145" s="9">
        <v>4.5207100591715967</v>
      </c>
    </row>
    <row r="10146" spans="52:52" x14ac:dyDescent="0.25">
      <c r="AZ10146" s="9">
        <v>3.9053254437869818</v>
      </c>
    </row>
    <row r="10147" spans="52:52" x14ac:dyDescent="0.25">
      <c r="AZ10147" s="9">
        <v>4.2366863905325438</v>
      </c>
    </row>
    <row r="10148" spans="52:52" x14ac:dyDescent="0.25">
      <c r="AZ10148" s="9">
        <v>3.8343195266272181</v>
      </c>
    </row>
    <row r="10149" spans="52:52" x14ac:dyDescent="0.25">
      <c r="AZ10149" s="9">
        <v>5.0887573964497044</v>
      </c>
    </row>
    <row r="10150" spans="52:52" x14ac:dyDescent="0.25">
      <c r="AZ10150" s="9">
        <v>3.5739644970414197</v>
      </c>
    </row>
    <row r="10151" spans="52:52" x14ac:dyDescent="0.25">
      <c r="AZ10151" s="9">
        <v>3.2899408284023663</v>
      </c>
    </row>
    <row r="10152" spans="52:52" x14ac:dyDescent="0.25">
      <c r="AZ10152" s="9">
        <v>4.165680473372781</v>
      </c>
    </row>
    <row r="10153" spans="52:52" x14ac:dyDescent="0.25">
      <c r="AZ10153" s="9">
        <v>2.556213017751479</v>
      </c>
    </row>
    <row r="10154" spans="52:52" x14ac:dyDescent="0.25">
      <c r="AZ10154" s="9">
        <v>0.18934911242603542</v>
      </c>
    </row>
    <row r="10155" spans="52:52" x14ac:dyDescent="0.25">
      <c r="AZ10155" s="9">
        <v>4.4733727810650885</v>
      </c>
    </row>
    <row r="10156" spans="52:52" x14ac:dyDescent="0.25">
      <c r="AZ10156" s="9">
        <v>1.6804733727810648</v>
      </c>
    </row>
    <row r="10157" spans="52:52" x14ac:dyDescent="0.25">
      <c r="AZ10157" s="9">
        <v>4.5207100591715967</v>
      </c>
    </row>
    <row r="10158" spans="52:52" x14ac:dyDescent="0.25">
      <c r="AZ10158" s="9">
        <v>3.9053254437869818</v>
      </c>
    </row>
    <row r="10159" spans="52:52" x14ac:dyDescent="0.25">
      <c r="AZ10159" s="9">
        <v>4.2366863905325438</v>
      </c>
    </row>
    <row r="10160" spans="52:52" x14ac:dyDescent="0.25">
      <c r="AZ10160" s="9">
        <v>3.8343195266272181</v>
      </c>
    </row>
    <row r="10161" spans="52:52" x14ac:dyDescent="0.25">
      <c r="AZ10161" s="9">
        <v>5.0887573964497044</v>
      </c>
    </row>
    <row r="10162" spans="52:52" x14ac:dyDescent="0.25">
      <c r="AZ10162" s="9">
        <v>3.5739644970414197</v>
      </c>
    </row>
    <row r="10163" spans="52:52" x14ac:dyDescent="0.25">
      <c r="AZ10163" s="9">
        <v>3.2899408284023663</v>
      </c>
    </row>
    <row r="10164" spans="52:52" x14ac:dyDescent="0.25">
      <c r="AZ10164" s="9">
        <v>4.165680473372781</v>
      </c>
    </row>
    <row r="10165" spans="52:52" x14ac:dyDescent="0.25">
      <c r="AZ10165" s="9">
        <v>2.556213017751479</v>
      </c>
    </row>
    <row r="10166" spans="52:52" x14ac:dyDescent="0.25">
      <c r="AZ10166" s="9">
        <v>0.18934911242603542</v>
      </c>
    </row>
    <row r="10167" spans="52:52" x14ac:dyDescent="0.25">
      <c r="AZ10167" s="9">
        <v>4.4733727810650885</v>
      </c>
    </row>
    <row r="10168" spans="52:52" x14ac:dyDescent="0.25">
      <c r="AZ10168" s="9">
        <v>1.6804733727810648</v>
      </c>
    </row>
    <row r="10169" spans="52:52" x14ac:dyDescent="0.25">
      <c r="AZ10169" s="9">
        <v>4.5207100591715967</v>
      </c>
    </row>
    <row r="10170" spans="52:52" x14ac:dyDescent="0.25">
      <c r="AZ10170" s="9">
        <v>3.9053254437869818</v>
      </c>
    </row>
    <row r="10171" spans="52:52" x14ac:dyDescent="0.25">
      <c r="AZ10171" s="9">
        <v>4.2366863905325438</v>
      </c>
    </row>
    <row r="10172" spans="52:52" x14ac:dyDescent="0.25">
      <c r="AZ10172" s="9">
        <v>3.8343195266272181</v>
      </c>
    </row>
    <row r="10173" spans="52:52" x14ac:dyDescent="0.25">
      <c r="AZ10173" s="9">
        <v>5.0887573964497044</v>
      </c>
    </row>
    <row r="10174" spans="52:52" x14ac:dyDescent="0.25">
      <c r="AZ10174" s="9">
        <v>3.5739644970414197</v>
      </c>
    </row>
    <row r="10175" spans="52:52" x14ac:dyDescent="0.25">
      <c r="AZ10175" s="9">
        <v>3.2899408284023663</v>
      </c>
    </row>
    <row r="10176" spans="52:52" x14ac:dyDescent="0.25">
      <c r="AZ10176" s="9">
        <v>4.165680473372781</v>
      </c>
    </row>
    <row r="10177" spans="52:52" x14ac:dyDescent="0.25">
      <c r="AZ10177" s="9">
        <v>2.556213017751479</v>
      </c>
    </row>
    <row r="10178" spans="52:52" x14ac:dyDescent="0.25">
      <c r="AZ10178" s="9">
        <v>0.18934911242603542</v>
      </c>
    </row>
    <row r="10179" spans="52:52" x14ac:dyDescent="0.25">
      <c r="AZ10179" s="9">
        <v>4.4733727810650885</v>
      </c>
    </row>
    <row r="10180" spans="52:52" x14ac:dyDescent="0.25">
      <c r="AZ10180" s="9">
        <v>1.6804733727810648</v>
      </c>
    </row>
    <row r="10181" spans="52:52" x14ac:dyDescent="0.25">
      <c r="AZ10181" s="9">
        <v>4.5207100591715967</v>
      </c>
    </row>
    <row r="10182" spans="52:52" x14ac:dyDescent="0.25">
      <c r="AZ10182" s="9">
        <v>3.9053254437869818</v>
      </c>
    </row>
    <row r="10183" spans="52:52" x14ac:dyDescent="0.25">
      <c r="AZ10183" s="9">
        <v>4.2366863905325438</v>
      </c>
    </row>
    <row r="10184" spans="52:52" x14ac:dyDescent="0.25">
      <c r="AZ10184" s="9">
        <v>3.8343195266272181</v>
      </c>
    </row>
    <row r="10185" spans="52:52" x14ac:dyDescent="0.25">
      <c r="AZ10185" s="9">
        <v>5.0887573964497044</v>
      </c>
    </row>
    <row r="10186" spans="52:52" x14ac:dyDescent="0.25">
      <c r="AZ10186" s="9">
        <v>3.5739644970414197</v>
      </c>
    </row>
    <row r="10187" spans="52:52" x14ac:dyDescent="0.25">
      <c r="AZ10187" s="9">
        <v>3.2899408284023663</v>
      </c>
    </row>
    <row r="10188" spans="52:52" x14ac:dyDescent="0.25">
      <c r="AZ10188" s="9">
        <v>4.165680473372781</v>
      </c>
    </row>
    <row r="10189" spans="52:52" x14ac:dyDescent="0.25">
      <c r="AZ10189" s="9">
        <v>2.556213017751479</v>
      </c>
    </row>
    <row r="10190" spans="52:52" x14ac:dyDescent="0.25">
      <c r="AZ10190" s="9">
        <v>0.18934911242603542</v>
      </c>
    </row>
    <row r="10191" spans="52:52" x14ac:dyDescent="0.25">
      <c r="AZ10191" s="9">
        <v>4.4733727810650885</v>
      </c>
    </row>
    <row r="10192" spans="52:52" x14ac:dyDescent="0.25">
      <c r="AZ10192" s="9">
        <v>1.6804733727810648</v>
      </c>
    </row>
    <row r="10193" spans="52:52" x14ac:dyDescent="0.25">
      <c r="AZ10193" s="9">
        <v>4.5207100591715967</v>
      </c>
    </row>
    <row r="10194" spans="52:52" x14ac:dyDescent="0.25">
      <c r="AZ10194" s="9">
        <v>3.9053254437869818</v>
      </c>
    </row>
    <row r="10195" spans="52:52" x14ac:dyDescent="0.25">
      <c r="AZ10195" s="9">
        <v>4.2366863905325438</v>
      </c>
    </row>
    <row r="10196" spans="52:52" x14ac:dyDescent="0.25">
      <c r="AZ10196" s="9">
        <v>3.8343195266272181</v>
      </c>
    </row>
    <row r="10197" spans="52:52" x14ac:dyDescent="0.25">
      <c r="AZ10197" s="9">
        <v>5.0887573964497044</v>
      </c>
    </row>
    <row r="10198" spans="52:52" x14ac:dyDescent="0.25">
      <c r="AZ10198" s="9">
        <v>3.5739644970414197</v>
      </c>
    </row>
    <row r="10199" spans="52:52" x14ac:dyDescent="0.25">
      <c r="AZ10199" s="9">
        <v>3.2899408284023663</v>
      </c>
    </row>
    <row r="10200" spans="52:52" x14ac:dyDescent="0.25">
      <c r="AZ10200" s="9">
        <v>4.165680473372781</v>
      </c>
    </row>
    <row r="10201" spans="52:52" x14ac:dyDescent="0.25">
      <c r="AZ10201" s="9">
        <v>2.556213017751479</v>
      </c>
    </row>
    <row r="10202" spans="52:52" x14ac:dyDescent="0.25">
      <c r="AZ10202" s="9">
        <v>0.18934911242603542</v>
      </c>
    </row>
    <row r="10203" spans="52:52" x14ac:dyDescent="0.25">
      <c r="AZ10203" s="9">
        <v>4.4733727810650885</v>
      </c>
    </row>
    <row r="10204" spans="52:52" x14ac:dyDescent="0.25">
      <c r="AZ10204" s="9">
        <v>1.6804733727810648</v>
      </c>
    </row>
    <row r="10205" spans="52:52" x14ac:dyDescent="0.25">
      <c r="AZ10205" s="9">
        <v>4.5207100591715967</v>
      </c>
    </row>
    <row r="10206" spans="52:52" x14ac:dyDescent="0.25">
      <c r="AZ10206" s="9">
        <v>3.9053254437869818</v>
      </c>
    </row>
    <row r="10207" spans="52:52" x14ac:dyDescent="0.25">
      <c r="AZ10207" s="9">
        <v>4.2366863905325438</v>
      </c>
    </row>
    <row r="10208" spans="52:52" x14ac:dyDescent="0.25">
      <c r="AZ10208" s="9">
        <v>3.8343195266272181</v>
      </c>
    </row>
    <row r="10209" spans="52:52" x14ac:dyDescent="0.25">
      <c r="AZ10209" s="9">
        <v>5.0887573964497044</v>
      </c>
    </row>
    <row r="10210" spans="52:52" x14ac:dyDescent="0.25">
      <c r="AZ10210" s="9">
        <v>3.5739644970414197</v>
      </c>
    </row>
    <row r="10211" spans="52:52" x14ac:dyDescent="0.25">
      <c r="AZ10211" s="9">
        <v>3.2899408284023663</v>
      </c>
    </row>
    <row r="10212" spans="52:52" x14ac:dyDescent="0.25">
      <c r="AZ10212" s="9">
        <v>4.165680473372781</v>
      </c>
    </row>
    <row r="10213" spans="52:52" x14ac:dyDescent="0.25">
      <c r="AZ10213" s="9">
        <v>2.556213017751479</v>
      </c>
    </row>
    <row r="10214" spans="52:52" x14ac:dyDescent="0.25">
      <c r="AZ10214" s="9">
        <v>0.18934911242603542</v>
      </c>
    </row>
    <row r="10215" spans="52:52" x14ac:dyDescent="0.25">
      <c r="AZ10215" s="9">
        <v>4.4733727810650885</v>
      </c>
    </row>
    <row r="10216" spans="52:52" x14ac:dyDescent="0.25">
      <c r="AZ10216" s="9">
        <v>1.6804733727810648</v>
      </c>
    </row>
    <row r="10217" spans="52:52" x14ac:dyDescent="0.25">
      <c r="AZ10217" s="9">
        <v>4.5207100591715967</v>
      </c>
    </row>
    <row r="10218" spans="52:52" x14ac:dyDescent="0.25">
      <c r="AZ10218" s="9">
        <v>3.9053254437869818</v>
      </c>
    </row>
    <row r="10219" spans="52:52" x14ac:dyDescent="0.25">
      <c r="AZ10219" s="9">
        <v>4.2366863905325438</v>
      </c>
    </row>
    <row r="10220" spans="52:52" x14ac:dyDescent="0.25">
      <c r="AZ10220" s="9">
        <v>3.8343195266272181</v>
      </c>
    </row>
    <row r="10221" spans="52:52" x14ac:dyDescent="0.25">
      <c r="AZ10221" s="9">
        <v>5.0887573964497044</v>
      </c>
    </row>
    <row r="10222" spans="52:52" x14ac:dyDescent="0.25">
      <c r="AZ10222" s="9">
        <v>3.5739644970414197</v>
      </c>
    </row>
    <row r="10223" spans="52:52" x14ac:dyDescent="0.25">
      <c r="AZ10223" s="9">
        <v>3.2899408284023663</v>
      </c>
    </row>
    <row r="10224" spans="52:52" x14ac:dyDescent="0.25">
      <c r="AZ10224" s="9">
        <v>4.165680473372781</v>
      </c>
    </row>
    <row r="10225" spans="52:52" x14ac:dyDescent="0.25">
      <c r="AZ10225" s="9">
        <v>2.556213017751479</v>
      </c>
    </row>
    <row r="10226" spans="52:52" x14ac:dyDescent="0.25">
      <c r="AZ10226" s="9">
        <v>0.18934911242603542</v>
      </c>
    </row>
    <row r="10227" spans="52:52" x14ac:dyDescent="0.25">
      <c r="AZ10227" s="9">
        <v>4.4733727810650885</v>
      </c>
    </row>
    <row r="10228" spans="52:52" x14ac:dyDescent="0.25">
      <c r="AZ10228" s="9">
        <v>1.6804733727810648</v>
      </c>
    </row>
    <row r="10229" spans="52:52" x14ac:dyDescent="0.25">
      <c r="AZ10229" s="9">
        <v>4.5207100591715967</v>
      </c>
    </row>
    <row r="10230" spans="52:52" x14ac:dyDescent="0.25">
      <c r="AZ10230" s="9">
        <v>3.9053254437869818</v>
      </c>
    </row>
    <row r="10231" spans="52:52" x14ac:dyDescent="0.25">
      <c r="AZ10231" s="9">
        <v>4.2366863905325438</v>
      </c>
    </row>
    <row r="10232" spans="52:52" x14ac:dyDescent="0.25">
      <c r="AZ10232" s="9">
        <v>3.8343195266272181</v>
      </c>
    </row>
    <row r="10233" spans="52:52" x14ac:dyDescent="0.25">
      <c r="AZ10233" s="9">
        <v>5.0887573964497044</v>
      </c>
    </row>
    <row r="10234" spans="52:52" x14ac:dyDescent="0.25">
      <c r="AZ10234" s="9">
        <v>3.5739644970414197</v>
      </c>
    </row>
    <row r="10235" spans="52:52" x14ac:dyDescent="0.25">
      <c r="AZ10235" s="9">
        <v>3.2899408284023663</v>
      </c>
    </row>
    <row r="10236" spans="52:52" x14ac:dyDescent="0.25">
      <c r="AZ10236" s="9">
        <v>4.165680473372781</v>
      </c>
    </row>
    <row r="10237" spans="52:52" x14ac:dyDescent="0.25">
      <c r="AZ10237" s="9">
        <v>2.556213017751479</v>
      </c>
    </row>
    <row r="10238" spans="52:52" x14ac:dyDescent="0.25">
      <c r="AZ10238" s="9">
        <v>0.18934911242603542</v>
      </c>
    </row>
    <row r="10239" spans="52:52" x14ac:dyDescent="0.25">
      <c r="AZ10239" s="9">
        <v>4.4733727810650885</v>
      </c>
    </row>
    <row r="10240" spans="52:52" x14ac:dyDescent="0.25">
      <c r="AZ10240" s="9">
        <v>1.6804733727810648</v>
      </c>
    </row>
    <row r="10241" spans="52:52" x14ac:dyDescent="0.25">
      <c r="AZ10241" s="9">
        <v>4.5207100591715967</v>
      </c>
    </row>
    <row r="10242" spans="52:52" x14ac:dyDescent="0.25">
      <c r="AZ10242" s="9">
        <v>3.9053254437869818</v>
      </c>
    </row>
    <row r="10243" spans="52:52" x14ac:dyDescent="0.25">
      <c r="AZ10243" s="9">
        <v>4.2366863905325438</v>
      </c>
    </row>
    <row r="10244" spans="52:52" x14ac:dyDescent="0.25">
      <c r="AZ10244" s="9">
        <v>3.8343195266272181</v>
      </c>
    </row>
    <row r="10245" spans="52:52" x14ac:dyDescent="0.25">
      <c r="AZ10245" s="9">
        <v>5.0887573964497044</v>
      </c>
    </row>
    <row r="10246" spans="52:52" x14ac:dyDescent="0.25">
      <c r="AZ10246" s="9">
        <v>3.5739644970414197</v>
      </c>
    </row>
    <row r="10247" spans="52:52" x14ac:dyDescent="0.25">
      <c r="AZ10247" s="9">
        <v>3.2899408284023663</v>
      </c>
    </row>
    <row r="10248" spans="52:52" x14ac:dyDescent="0.25">
      <c r="AZ10248" s="9">
        <v>4.165680473372781</v>
      </c>
    </row>
    <row r="10249" spans="52:52" x14ac:dyDescent="0.25">
      <c r="AZ10249" s="9">
        <v>2.556213017751479</v>
      </c>
    </row>
    <row r="10250" spans="52:52" x14ac:dyDescent="0.25">
      <c r="AZ10250" s="9">
        <v>0.18934911242603542</v>
      </c>
    </row>
    <row r="10251" spans="52:52" x14ac:dyDescent="0.25">
      <c r="AZ10251" s="9">
        <v>4.4733727810650885</v>
      </c>
    </row>
    <row r="10252" spans="52:52" x14ac:dyDescent="0.25">
      <c r="AZ10252" s="9">
        <v>1.6804733727810648</v>
      </c>
    </row>
    <row r="10253" spans="52:52" x14ac:dyDescent="0.25">
      <c r="AZ10253" s="9">
        <v>4.5207100591715967</v>
      </c>
    </row>
    <row r="10254" spans="52:52" x14ac:dyDescent="0.25">
      <c r="AZ10254" s="9">
        <v>3.9053254437869818</v>
      </c>
    </row>
    <row r="10255" spans="52:52" x14ac:dyDescent="0.25">
      <c r="AZ10255" s="9">
        <v>4.2366863905325438</v>
      </c>
    </row>
    <row r="10256" spans="52:52" x14ac:dyDescent="0.25">
      <c r="AZ10256" s="9">
        <v>3.8343195266272181</v>
      </c>
    </row>
    <row r="10257" spans="52:52" x14ac:dyDescent="0.25">
      <c r="AZ10257" s="9">
        <v>5.0887573964497044</v>
      </c>
    </row>
    <row r="10258" spans="52:52" x14ac:dyDescent="0.25">
      <c r="AZ10258" s="9">
        <v>3.5739644970414197</v>
      </c>
    </row>
    <row r="10259" spans="52:52" x14ac:dyDescent="0.25">
      <c r="AZ10259" s="9">
        <v>3.2899408284023663</v>
      </c>
    </row>
    <row r="10260" spans="52:52" x14ac:dyDescent="0.25">
      <c r="AZ10260" s="9">
        <v>4.165680473372781</v>
      </c>
    </row>
    <row r="10261" spans="52:52" x14ac:dyDescent="0.25">
      <c r="AZ10261" s="9">
        <v>2.556213017751479</v>
      </c>
    </row>
    <row r="10262" spans="52:52" x14ac:dyDescent="0.25">
      <c r="AZ10262" s="9">
        <v>0.18934911242603542</v>
      </c>
    </row>
    <row r="10263" spans="52:52" x14ac:dyDescent="0.25">
      <c r="AZ10263" s="9">
        <v>4.4733727810650885</v>
      </c>
    </row>
    <row r="10264" spans="52:52" x14ac:dyDescent="0.25">
      <c r="AZ10264" s="9">
        <v>1.6804733727810648</v>
      </c>
    </row>
    <row r="10265" spans="52:52" x14ac:dyDescent="0.25">
      <c r="AZ10265" s="9">
        <v>4.5207100591715967</v>
      </c>
    </row>
    <row r="10266" spans="52:52" x14ac:dyDescent="0.25">
      <c r="AZ10266" s="9">
        <v>3.9053254437869818</v>
      </c>
    </row>
    <row r="10267" spans="52:52" x14ac:dyDescent="0.25">
      <c r="AZ10267" s="9">
        <v>4.2366863905325438</v>
      </c>
    </row>
    <row r="10268" spans="52:52" x14ac:dyDescent="0.25">
      <c r="AZ10268" s="9">
        <v>3.8343195266272181</v>
      </c>
    </row>
    <row r="10269" spans="52:52" x14ac:dyDescent="0.25">
      <c r="AZ10269" s="9">
        <v>5.0887573964497044</v>
      </c>
    </row>
    <row r="10270" spans="52:52" x14ac:dyDescent="0.25">
      <c r="AZ10270" s="9">
        <v>3.5739644970414197</v>
      </c>
    </row>
    <row r="10271" spans="52:52" x14ac:dyDescent="0.25">
      <c r="AZ10271" s="9">
        <v>3.2899408284023663</v>
      </c>
    </row>
    <row r="10272" spans="52:52" x14ac:dyDescent="0.25">
      <c r="AZ10272" s="9">
        <v>4.165680473372781</v>
      </c>
    </row>
    <row r="10273" spans="52:52" x14ac:dyDescent="0.25">
      <c r="AZ10273" s="9">
        <v>2.556213017751479</v>
      </c>
    </row>
    <row r="10274" spans="52:52" x14ac:dyDescent="0.25">
      <c r="AZ10274" s="9">
        <v>0.18934911242603542</v>
      </c>
    </row>
    <row r="10275" spans="52:52" x14ac:dyDescent="0.25">
      <c r="AZ10275" s="9">
        <v>4.4733727810650885</v>
      </c>
    </row>
    <row r="10276" spans="52:52" x14ac:dyDescent="0.25">
      <c r="AZ10276" s="9">
        <v>1.6804733727810648</v>
      </c>
    </row>
    <row r="10277" spans="52:52" x14ac:dyDescent="0.25">
      <c r="AZ10277" s="9">
        <v>4.5207100591715967</v>
      </c>
    </row>
    <row r="10278" spans="52:52" x14ac:dyDescent="0.25">
      <c r="AZ10278" s="9">
        <v>3.9053254437869818</v>
      </c>
    </row>
    <row r="10279" spans="52:52" x14ac:dyDescent="0.25">
      <c r="AZ10279" s="9">
        <v>4.2366863905325438</v>
      </c>
    </row>
    <row r="10280" spans="52:52" x14ac:dyDescent="0.25">
      <c r="AZ10280" s="9">
        <v>3.8343195266272181</v>
      </c>
    </row>
    <row r="10281" spans="52:52" x14ac:dyDescent="0.25">
      <c r="AZ10281" s="9">
        <v>5.0887573964497044</v>
      </c>
    </row>
    <row r="10282" spans="52:52" x14ac:dyDescent="0.25">
      <c r="AZ10282" s="9">
        <v>3.5739644970414197</v>
      </c>
    </row>
    <row r="10283" spans="52:52" x14ac:dyDescent="0.25">
      <c r="AZ10283" s="9">
        <v>3.2899408284023663</v>
      </c>
    </row>
    <row r="10284" spans="52:52" x14ac:dyDescent="0.25">
      <c r="AZ10284" s="9">
        <v>4.165680473372781</v>
      </c>
    </row>
    <row r="10285" spans="52:52" x14ac:dyDescent="0.25">
      <c r="AZ10285" s="9">
        <v>2.556213017751479</v>
      </c>
    </row>
    <row r="10286" spans="52:52" x14ac:dyDescent="0.25">
      <c r="AZ10286" s="9">
        <v>0.18934911242603542</v>
      </c>
    </row>
    <row r="10287" spans="52:52" x14ac:dyDescent="0.25">
      <c r="AZ10287" s="9">
        <v>4.4733727810650885</v>
      </c>
    </row>
    <row r="10288" spans="52:52" x14ac:dyDescent="0.25">
      <c r="AZ10288" s="9">
        <v>1.6804733727810648</v>
      </c>
    </row>
    <row r="10289" spans="52:52" x14ac:dyDescent="0.25">
      <c r="AZ10289" s="9">
        <v>4.5207100591715967</v>
      </c>
    </row>
    <row r="10290" spans="52:52" x14ac:dyDescent="0.25">
      <c r="AZ10290" s="9">
        <v>3.9053254437869818</v>
      </c>
    </row>
    <row r="10291" spans="52:52" x14ac:dyDescent="0.25">
      <c r="AZ10291" s="9">
        <v>4.2366863905325438</v>
      </c>
    </row>
    <row r="10292" spans="52:52" x14ac:dyDescent="0.25">
      <c r="AZ10292" s="9">
        <v>3.8343195266272181</v>
      </c>
    </row>
    <row r="10293" spans="52:52" x14ac:dyDescent="0.25">
      <c r="AZ10293" s="9">
        <v>5.0887573964497044</v>
      </c>
    </row>
    <row r="10294" spans="52:52" x14ac:dyDescent="0.25">
      <c r="AZ10294" s="9">
        <v>3.5739644970414197</v>
      </c>
    </row>
    <row r="10295" spans="52:52" x14ac:dyDescent="0.25">
      <c r="AZ10295" s="9">
        <v>3.2899408284023663</v>
      </c>
    </row>
    <row r="10296" spans="52:52" x14ac:dyDescent="0.25">
      <c r="AZ10296" s="9">
        <v>4.165680473372781</v>
      </c>
    </row>
    <row r="10297" spans="52:52" x14ac:dyDescent="0.25">
      <c r="AZ10297" s="9">
        <v>2.556213017751479</v>
      </c>
    </row>
    <row r="10298" spans="52:52" x14ac:dyDescent="0.25">
      <c r="AZ10298" s="9">
        <v>0.18934911242603542</v>
      </c>
    </row>
    <row r="10299" spans="52:52" x14ac:dyDescent="0.25">
      <c r="AZ10299" s="9">
        <v>4.4733727810650885</v>
      </c>
    </row>
    <row r="10300" spans="52:52" x14ac:dyDescent="0.25">
      <c r="AZ10300" s="9">
        <v>1.6804733727810648</v>
      </c>
    </row>
    <row r="10301" spans="52:52" x14ac:dyDescent="0.25">
      <c r="AZ10301" s="9">
        <v>4.5207100591715967</v>
      </c>
    </row>
    <row r="10302" spans="52:52" x14ac:dyDescent="0.25">
      <c r="AZ10302" s="9">
        <v>3.9053254437869818</v>
      </c>
    </row>
    <row r="10303" spans="52:52" x14ac:dyDescent="0.25">
      <c r="AZ10303" s="9">
        <v>4.2366863905325438</v>
      </c>
    </row>
    <row r="10304" spans="52:52" x14ac:dyDescent="0.25">
      <c r="AZ10304" s="9">
        <v>3.8343195266272181</v>
      </c>
    </row>
    <row r="10305" spans="52:52" x14ac:dyDescent="0.25">
      <c r="AZ10305" s="9">
        <v>5.0887573964497044</v>
      </c>
    </row>
    <row r="10306" spans="52:52" x14ac:dyDescent="0.25">
      <c r="AZ10306" s="9">
        <v>3.5739644970414197</v>
      </c>
    </row>
    <row r="10307" spans="52:52" x14ac:dyDescent="0.25">
      <c r="AZ10307" s="9">
        <v>3.2899408284023663</v>
      </c>
    </row>
    <row r="10308" spans="52:52" x14ac:dyDescent="0.25">
      <c r="AZ10308" s="9">
        <v>4.165680473372781</v>
      </c>
    </row>
    <row r="10309" spans="52:52" x14ac:dyDescent="0.25">
      <c r="AZ10309" s="9">
        <v>2.556213017751479</v>
      </c>
    </row>
    <row r="10310" spans="52:52" x14ac:dyDescent="0.25">
      <c r="AZ10310" s="9">
        <v>0.18934911242603542</v>
      </c>
    </row>
    <row r="10311" spans="52:52" x14ac:dyDescent="0.25">
      <c r="AZ10311" s="9">
        <v>4.4733727810650885</v>
      </c>
    </row>
    <row r="10312" spans="52:52" x14ac:dyDescent="0.25">
      <c r="AZ10312" s="9">
        <v>1.6804733727810648</v>
      </c>
    </row>
    <row r="10313" spans="52:52" x14ac:dyDescent="0.25">
      <c r="AZ10313" s="9">
        <v>4.5207100591715967</v>
      </c>
    </row>
    <row r="10314" spans="52:52" x14ac:dyDescent="0.25">
      <c r="AZ10314" s="9">
        <v>3.9053254437869818</v>
      </c>
    </row>
    <row r="10315" spans="52:52" x14ac:dyDescent="0.25">
      <c r="AZ10315" s="9">
        <v>4.2366863905325438</v>
      </c>
    </row>
    <row r="10316" spans="52:52" x14ac:dyDescent="0.25">
      <c r="AZ10316" s="9">
        <v>3.8343195266272181</v>
      </c>
    </row>
    <row r="10317" spans="52:52" x14ac:dyDescent="0.25">
      <c r="AZ10317" s="9">
        <v>5.0887573964497044</v>
      </c>
    </row>
    <row r="10318" spans="52:52" x14ac:dyDescent="0.25">
      <c r="AZ10318" s="9">
        <v>3.5739644970414197</v>
      </c>
    </row>
    <row r="10319" spans="52:52" x14ac:dyDescent="0.25">
      <c r="AZ10319" s="9">
        <v>3.2899408284023663</v>
      </c>
    </row>
    <row r="10320" spans="52:52" x14ac:dyDescent="0.25">
      <c r="AZ10320" s="9">
        <v>4.165680473372781</v>
      </c>
    </row>
    <row r="10321" spans="52:52" x14ac:dyDescent="0.25">
      <c r="AZ10321" s="9">
        <v>2.556213017751479</v>
      </c>
    </row>
    <row r="10322" spans="52:52" x14ac:dyDescent="0.25">
      <c r="AZ10322" s="9">
        <v>0.18934911242603542</v>
      </c>
    </row>
    <row r="10323" spans="52:52" x14ac:dyDescent="0.25">
      <c r="AZ10323" s="9">
        <v>4.4733727810650885</v>
      </c>
    </row>
    <row r="10324" spans="52:52" x14ac:dyDescent="0.25">
      <c r="AZ10324" s="9">
        <v>1.6804733727810648</v>
      </c>
    </row>
    <row r="10325" spans="52:52" x14ac:dyDescent="0.25">
      <c r="AZ10325" s="9">
        <v>4.5207100591715967</v>
      </c>
    </row>
    <row r="10326" spans="52:52" x14ac:dyDescent="0.25">
      <c r="AZ10326" s="9">
        <v>3.9053254437869818</v>
      </c>
    </row>
    <row r="10327" spans="52:52" x14ac:dyDescent="0.25">
      <c r="AZ10327" s="9">
        <v>4.2366863905325438</v>
      </c>
    </row>
    <row r="10328" spans="52:52" x14ac:dyDescent="0.25">
      <c r="AZ10328" s="9">
        <v>3.8343195266272181</v>
      </c>
    </row>
    <row r="10329" spans="52:52" x14ac:dyDescent="0.25">
      <c r="AZ10329" s="9">
        <v>5.0887573964497044</v>
      </c>
    </row>
    <row r="10330" spans="52:52" x14ac:dyDescent="0.25">
      <c r="AZ10330" s="9">
        <v>3.5739644970414197</v>
      </c>
    </row>
    <row r="10331" spans="52:52" x14ac:dyDescent="0.25">
      <c r="AZ10331" s="9">
        <v>3.2899408284023663</v>
      </c>
    </row>
    <row r="10332" spans="52:52" x14ac:dyDescent="0.25">
      <c r="AZ10332" s="9">
        <v>4.165680473372781</v>
      </c>
    </row>
    <row r="10333" spans="52:52" x14ac:dyDescent="0.25">
      <c r="AZ10333" s="9">
        <v>2.556213017751479</v>
      </c>
    </row>
    <row r="10334" spans="52:52" x14ac:dyDescent="0.25">
      <c r="AZ10334" s="9">
        <v>0.18934911242603542</v>
      </c>
    </row>
    <row r="10335" spans="52:52" x14ac:dyDescent="0.25">
      <c r="AZ10335" s="9">
        <v>4.4733727810650885</v>
      </c>
    </row>
    <row r="10336" spans="52:52" x14ac:dyDescent="0.25">
      <c r="AZ10336" s="9">
        <v>1.6804733727810648</v>
      </c>
    </row>
    <row r="10337" spans="52:52" x14ac:dyDescent="0.25">
      <c r="AZ10337" s="9">
        <v>4.5207100591715967</v>
      </c>
    </row>
    <row r="10338" spans="52:52" x14ac:dyDescent="0.25">
      <c r="AZ10338" s="9">
        <v>3.9053254437869818</v>
      </c>
    </row>
    <row r="10339" spans="52:52" x14ac:dyDescent="0.25">
      <c r="AZ10339" s="9">
        <v>4.2366863905325438</v>
      </c>
    </row>
    <row r="10340" spans="52:52" x14ac:dyDescent="0.25">
      <c r="AZ10340" s="9">
        <v>3.8343195266272181</v>
      </c>
    </row>
    <row r="10341" spans="52:52" x14ac:dyDescent="0.25">
      <c r="AZ10341" s="9">
        <v>5.0887573964497044</v>
      </c>
    </row>
    <row r="10342" spans="52:52" x14ac:dyDescent="0.25">
      <c r="AZ10342" s="9">
        <v>3.5739644970414197</v>
      </c>
    </row>
    <row r="10343" spans="52:52" x14ac:dyDescent="0.25">
      <c r="AZ10343" s="9">
        <v>3.2899408284023663</v>
      </c>
    </row>
    <row r="10344" spans="52:52" x14ac:dyDescent="0.25">
      <c r="AZ10344" s="9">
        <v>4.165680473372781</v>
      </c>
    </row>
    <row r="10345" spans="52:52" x14ac:dyDescent="0.25">
      <c r="AZ10345" s="9">
        <v>2.556213017751479</v>
      </c>
    </row>
    <row r="10346" spans="52:52" x14ac:dyDescent="0.25">
      <c r="AZ10346" s="9">
        <v>0.18934911242603542</v>
      </c>
    </row>
    <row r="10347" spans="52:52" x14ac:dyDescent="0.25">
      <c r="AZ10347" s="9">
        <v>4.4733727810650885</v>
      </c>
    </row>
    <row r="10348" spans="52:52" x14ac:dyDescent="0.25">
      <c r="AZ10348" s="9">
        <v>1.6804733727810648</v>
      </c>
    </row>
    <row r="10349" spans="52:52" x14ac:dyDescent="0.25">
      <c r="AZ10349" s="9">
        <v>4.5207100591715967</v>
      </c>
    </row>
    <row r="10350" spans="52:52" x14ac:dyDescent="0.25">
      <c r="AZ10350" s="9">
        <v>3.9053254437869818</v>
      </c>
    </row>
    <row r="10351" spans="52:52" x14ac:dyDescent="0.25">
      <c r="AZ10351" s="9">
        <v>4.2366863905325438</v>
      </c>
    </row>
    <row r="10352" spans="52:52" x14ac:dyDescent="0.25">
      <c r="AZ10352" s="9">
        <v>3.8343195266272181</v>
      </c>
    </row>
    <row r="10353" spans="52:52" x14ac:dyDescent="0.25">
      <c r="AZ10353" s="9">
        <v>5.0887573964497044</v>
      </c>
    </row>
    <row r="10354" spans="52:52" x14ac:dyDescent="0.25">
      <c r="AZ10354" s="9">
        <v>3.5739644970414197</v>
      </c>
    </row>
    <row r="10355" spans="52:52" x14ac:dyDescent="0.25">
      <c r="AZ10355" s="9">
        <v>3.2899408284023663</v>
      </c>
    </row>
    <row r="10356" spans="52:52" x14ac:dyDescent="0.25">
      <c r="AZ10356" s="9">
        <v>4.165680473372781</v>
      </c>
    </row>
    <row r="10357" spans="52:52" x14ac:dyDescent="0.25">
      <c r="AZ10357" s="9">
        <v>2.556213017751479</v>
      </c>
    </row>
    <row r="10358" spans="52:52" x14ac:dyDescent="0.25">
      <c r="AZ10358" s="9">
        <v>0.18934911242603542</v>
      </c>
    </row>
    <row r="10359" spans="52:52" x14ac:dyDescent="0.25">
      <c r="AZ10359" s="9">
        <v>4.4733727810650885</v>
      </c>
    </row>
    <row r="10360" spans="52:52" x14ac:dyDescent="0.25">
      <c r="AZ10360" s="9">
        <v>1.6804733727810648</v>
      </c>
    </row>
    <row r="10361" spans="52:52" x14ac:dyDescent="0.25">
      <c r="AZ10361" s="9">
        <v>4.5207100591715967</v>
      </c>
    </row>
    <row r="10362" spans="52:52" x14ac:dyDescent="0.25">
      <c r="AZ10362" s="9">
        <v>3.9053254437869818</v>
      </c>
    </row>
    <row r="10363" spans="52:52" x14ac:dyDescent="0.25">
      <c r="AZ10363" s="9">
        <v>4.2366863905325438</v>
      </c>
    </row>
    <row r="10364" spans="52:52" x14ac:dyDescent="0.25">
      <c r="AZ10364" s="9">
        <v>3.8343195266272181</v>
      </c>
    </row>
    <row r="10365" spans="52:52" x14ac:dyDescent="0.25">
      <c r="AZ10365" s="9">
        <v>5.0887573964497044</v>
      </c>
    </row>
    <row r="10366" spans="52:52" x14ac:dyDescent="0.25">
      <c r="AZ10366" s="9">
        <v>3.5739644970414197</v>
      </c>
    </row>
    <row r="10367" spans="52:52" x14ac:dyDescent="0.25">
      <c r="AZ10367" s="9">
        <v>3.2899408284023663</v>
      </c>
    </row>
    <row r="10368" spans="52:52" x14ac:dyDescent="0.25">
      <c r="AZ10368" s="9">
        <v>4.165680473372781</v>
      </c>
    </row>
    <row r="10369" spans="52:52" x14ac:dyDescent="0.25">
      <c r="AZ10369" s="9">
        <v>2.556213017751479</v>
      </c>
    </row>
    <row r="10370" spans="52:52" x14ac:dyDescent="0.25">
      <c r="AZ10370" s="9">
        <v>0.18934911242603542</v>
      </c>
    </row>
    <row r="10371" spans="52:52" x14ac:dyDescent="0.25">
      <c r="AZ10371" s="9">
        <v>4.4733727810650885</v>
      </c>
    </row>
    <row r="10372" spans="52:52" x14ac:dyDescent="0.25">
      <c r="AZ10372" s="9">
        <v>1.6804733727810648</v>
      </c>
    </row>
    <row r="10373" spans="52:52" x14ac:dyDescent="0.25">
      <c r="AZ10373" s="9">
        <v>4.5207100591715967</v>
      </c>
    </row>
    <row r="10374" spans="52:52" x14ac:dyDescent="0.25">
      <c r="AZ10374" s="9">
        <v>3.9053254437869818</v>
      </c>
    </row>
    <row r="10375" spans="52:52" x14ac:dyDescent="0.25">
      <c r="AZ10375" s="9">
        <v>4.2366863905325438</v>
      </c>
    </row>
    <row r="10376" spans="52:52" x14ac:dyDescent="0.25">
      <c r="AZ10376" s="9">
        <v>3.8343195266272181</v>
      </c>
    </row>
    <row r="10377" spans="52:52" x14ac:dyDescent="0.25">
      <c r="AZ10377" s="9">
        <v>5.0887573964497044</v>
      </c>
    </row>
    <row r="10378" spans="52:52" x14ac:dyDescent="0.25">
      <c r="AZ10378" s="9">
        <v>3.5739644970414197</v>
      </c>
    </row>
    <row r="10379" spans="52:52" x14ac:dyDescent="0.25">
      <c r="AZ10379" s="9">
        <v>3.2899408284023663</v>
      </c>
    </row>
    <row r="10380" spans="52:52" x14ac:dyDescent="0.25">
      <c r="AZ10380" s="9">
        <v>4.165680473372781</v>
      </c>
    </row>
    <row r="10381" spans="52:52" x14ac:dyDescent="0.25">
      <c r="AZ10381" s="9">
        <v>2.556213017751479</v>
      </c>
    </row>
    <row r="10382" spans="52:52" x14ac:dyDescent="0.25">
      <c r="AZ10382" s="9">
        <v>0.18934911242603542</v>
      </c>
    </row>
    <row r="10383" spans="52:52" x14ac:dyDescent="0.25">
      <c r="AZ10383" s="9">
        <v>4.4733727810650885</v>
      </c>
    </row>
    <row r="10384" spans="52:52" x14ac:dyDescent="0.25">
      <c r="AZ10384" s="9">
        <v>1.6804733727810648</v>
      </c>
    </row>
    <row r="10385" spans="52:52" x14ac:dyDescent="0.25">
      <c r="AZ10385" s="9">
        <v>4.5207100591715967</v>
      </c>
    </row>
    <row r="10386" spans="52:52" x14ac:dyDescent="0.25">
      <c r="AZ10386" s="9">
        <v>3.9053254437869818</v>
      </c>
    </row>
    <row r="10387" spans="52:52" x14ac:dyDescent="0.25">
      <c r="AZ10387" s="9">
        <v>4.2366863905325438</v>
      </c>
    </row>
    <row r="10388" spans="52:52" x14ac:dyDescent="0.25">
      <c r="AZ10388" s="9">
        <v>3.8343195266272181</v>
      </c>
    </row>
    <row r="10389" spans="52:52" x14ac:dyDescent="0.25">
      <c r="AZ10389" s="9">
        <v>5.0887573964497044</v>
      </c>
    </row>
    <row r="10390" spans="52:52" x14ac:dyDescent="0.25">
      <c r="AZ10390" s="9">
        <v>3.5739644970414197</v>
      </c>
    </row>
    <row r="10391" spans="52:52" x14ac:dyDescent="0.25">
      <c r="AZ10391" s="9">
        <v>3.2899408284023663</v>
      </c>
    </row>
    <row r="10392" spans="52:52" x14ac:dyDescent="0.25">
      <c r="AZ10392" s="9">
        <v>4.165680473372781</v>
      </c>
    </row>
    <row r="10393" spans="52:52" x14ac:dyDescent="0.25">
      <c r="AZ10393" s="9">
        <v>2.556213017751479</v>
      </c>
    </row>
    <row r="10394" spans="52:52" x14ac:dyDescent="0.25">
      <c r="AZ10394" s="9">
        <v>0.18934911242603542</v>
      </c>
    </row>
    <row r="10395" spans="52:52" x14ac:dyDescent="0.25">
      <c r="AZ10395" s="9">
        <v>4.4733727810650885</v>
      </c>
    </row>
    <row r="10396" spans="52:52" x14ac:dyDescent="0.25">
      <c r="AZ10396" s="9">
        <v>1.6804733727810648</v>
      </c>
    </row>
    <row r="10397" spans="52:52" x14ac:dyDescent="0.25">
      <c r="AZ10397" s="9">
        <v>4.5207100591715967</v>
      </c>
    </row>
    <row r="10398" spans="52:52" x14ac:dyDescent="0.25">
      <c r="AZ10398" s="9">
        <v>3.9053254437869818</v>
      </c>
    </row>
    <row r="10399" spans="52:52" x14ac:dyDescent="0.25">
      <c r="AZ10399" s="9">
        <v>4.2366863905325438</v>
      </c>
    </row>
    <row r="10400" spans="52:52" x14ac:dyDescent="0.25">
      <c r="AZ10400" s="9">
        <v>3.8343195266272181</v>
      </c>
    </row>
    <row r="10401" spans="52:52" x14ac:dyDescent="0.25">
      <c r="AZ10401" s="9">
        <v>5.0887573964497044</v>
      </c>
    </row>
    <row r="10402" spans="52:52" x14ac:dyDescent="0.25">
      <c r="AZ10402" s="9">
        <v>3.5739644970414197</v>
      </c>
    </row>
    <row r="10403" spans="52:52" x14ac:dyDescent="0.25">
      <c r="AZ10403" s="9">
        <v>3.2899408284023663</v>
      </c>
    </row>
    <row r="10404" spans="52:52" x14ac:dyDescent="0.25">
      <c r="AZ10404" s="9">
        <v>4.165680473372781</v>
      </c>
    </row>
    <row r="10405" spans="52:52" x14ac:dyDescent="0.25">
      <c r="AZ10405" s="9">
        <v>2.556213017751479</v>
      </c>
    </row>
    <row r="10406" spans="52:52" x14ac:dyDescent="0.25">
      <c r="AZ10406" s="9">
        <v>0.18934911242603542</v>
      </c>
    </row>
    <row r="10407" spans="52:52" x14ac:dyDescent="0.25">
      <c r="AZ10407" s="9">
        <v>4.4733727810650885</v>
      </c>
    </row>
    <row r="10408" spans="52:52" x14ac:dyDescent="0.25">
      <c r="AZ10408" s="9">
        <v>1.6804733727810648</v>
      </c>
    </row>
    <row r="10409" spans="52:52" x14ac:dyDescent="0.25">
      <c r="AZ10409" s="9">
        <v>4.5207100591715967</v>
      </c>
    </row>
    <row r="10410" spans="52:52" x14ac:dyDescent="0.25">
      <c r="AZ10410" s="9">
        <v>3.9053254437869818</v>
      </c>
    </row>
    <row r="10411" spans="52:52" x14ac:dyDescent="0.25">
      <c r="AZ10411" s="9">
        <v>4.2366863905325438</v>
      </c>
    </row>
    <row r="10412" spans="52:52" x14ac:dyDescent="0.25">
      <c r="AZ10412" s="9">
        <v>3.8343195266272181</v>
      </c>
    </row>
    <row r="10413" spans="52:52" x14ac:dyDescent="0.25">
      <c r="AZ10413" s="9">
        <v>5.0887573964497044</v>
      </c>
    </row>
    <row r="10414" spans="52:52" x14ac:dyDescent="0.25">
      <c r="AZ10414" s="9">
        <v>3.5739644970414197</v>
      </c>
    </row>
    <row r="10415" spans="52:52" x14ac:dyDescent="0.25">
      <c r="AZ10415" s="9">
        <v>3.2899408284023663</v>
      </c>
    </row>
    <row r="10416" spans="52:52" x14ac:dyDescent="0.25">
      <c r="AZ10416" s="9">
        <v>4.165680473372781</v>
      </c>
    </row>
    <row r="10417" spans="52:52" x14ac:dyDescent="0.25">
      <c r="AZ10417" s="9">
        <v>2.556213017751479</v>
      </c>
    </row>
    <row r="10418" spans="52:52" x14ac:dyDescent="0.25">
      <c r="AZ10418" s="9">
        <v>0.18934911242603542</v>
      </c>
    </row>
    <row r="10419" spans="52:52" x14ac:dyDescent="0.25">
      <c r="AZ10419" s="9">
        <v>4.4733727810650885</v>
      </c>
    </row>
    <row r="10420" spans="52:52" x14ac:dyDescent="0.25">
      <c r="AZ10420" s="9">
        <v>1.6804733727810648</v>
      </c>
    </row>
    <row r="10421" spans="52:52" x14ac:dyDescent="0.25">
      <c r="AZ10421" s="9">
        <v>4.5207100591715967</v>
      </c>
    </row>
    <row r="10422" spans="52:52" x14ac:dyDescent="0.25">
      <c r="AZ10422" s="9">
        <v>3.9053254437869818</v>
      </c>
    </row>
    <row r="10423" spans="52:52" x14ac:dyDescent="0.25">
      <c r="AZ10423" s="9">
        <v>4.2366863905325438</v>
      </c>
    </row>
    <row r="10424" spans="52:52" x14ac:dyDescent="0.25">
      <c r="AZ10424" s="9">
        <v>3.8343195266272181</v>
      </c>
    </row>
    <row r="10425" spans="52:52" x14ac:dyDescent="0.25">
      <c r="AZ10425" s="9">
        <v>5.0887573964497044</v>
      </c>
    </row>
    <row r="10426" spans="52:52" x14ac:dyDescent="0.25">
      <c r="AZ10426" s="9">
        <v>3.5739644970414197</v>
      </c>
    </row>
    <row r="10427" spans="52:52" x14ac:dyDescent="0.25">
      <c r="AZ10427" s="9">
        <v>3.2899408284023663</v>
      </c>
    </row>
    <row r="10428" spans="52:52" x14ac:dyDescent="0.25">
      <c r="AZ10428" s="9">
        <v>4.165680473372781</v>
      </c>
    </row>
    <row r="10429" spans="52:52" x14ac:dyDescent="0.25">
      <c r="AZ10429" s="9">
        <v>2.556213017751479</v>
      </c>
    </row>
    <row r="10430" spans="52:52" x14ac:dyDescent="0.25">
      <c r="AZ10430" s="9">
        <v>0.18934911242603542</v>
      </c>
    </row>
    <row r="10431" spans="52:52" x14ac:dyDescent="0.25">
      <c r="AZ10431" s="9">
        <v>4.4733727810650885</v>
      </c>
    </row>
    <row r="10432" spans="52:52" x14ac:dyDescent="0.25">
      <c r="AZ10432" s="9">
        <v>1.6804733727810648</v>
      </c>
    </row>
    <row r="10433" spans="52:52" x14ac:dyDescent="0.25">
      <c r="AZ10433" s="9">
        <v>4.5207100591715967</v>
      </c>
    </row>
    <row r="10434" spans="52:52" x14ac:dyDescent="0.25">
      <c r="AZ10434" s="9">
        <v>3.9053254437869818</v>
      </c>
    </row>
    <row r="10435" spans="52:52" x14ac:dyDescent="0.25">
      <c r="AZ10435" s="9">
        <v>4.2366863905325438</v>
      </c>
    </row>
    <row r="10436" spans="52:52" x14ac:dyDescent="0.25">
      <c r="AZ10436" s="9">
        <v>3.8343195266272181</v>
      </c>
    </row>
    <row r="10437" spans="52:52" x14ac:dyDescent="0.25">
      <c r="AZ10437" s="9">
        <v>5.0887573964497044</v>
      </c>
    </row>
    <row r="10438" spans="52:52" x14ac:dyDescent="0.25">
      <c r="AZ10438" s="9">
        <v>3.5739644970414197</v>
      </c>
    </row>
    <row r="10439" spans="52:52" x14ac:dyDescent="0.25">
      <c r="AZ10439" s="9">
        <v>3.2899408284023663</v>
      </c>
    </row>
    <row r="10440" spans="52:52" x14ac:dyDescent="0.25">
      <c r="AZ10440" s="9">
        <v>4.165680473372781</v>
      </c>
    </row>
    <row r="10441" spans="52:52" x14ac:dyDescent="0.25">
      <c r="AZ10441" s="9">
        <v>2.556213017751479</v>
      </c>
    </row>
    <row r="10442" spans="52:52" x14ac:dyDescent="0.25">
      <c r="AZ10442" s="9">
        <v>0.18934911242603542</v>
      </c>
    </row>
    <row r="10443" spans="52:52" x14ac:dyDescent="0.25">
      <c r="AZ10443" s="9">
        <v>4.4733727810650885</v>
      </c>
    </row>
    <row r="10444" spans="52:52" x14ac:dyDescent="0.25">
      <c r="AZ10444" s="9">
        <v>1.6804733727810648</v>
      </c>
    </row>
    <row r="10445" spans="52:52" x14ac:dyDescent="0.25">
      <c r="AZ10445" s="9">
        <v>4.5207100591715967</v>
      </c>
    </row>
    <row r="10446" spans="52:52" x14ac:dyDescent="0.25">
      <c r="AZ10446" s="9">
        <v>3.9053254437869818</v>
      </c>
    </row>
    <row r="10447" spans="52:52" x14ac:dyDescent="0.25">
      <c r="AZ10447" s="9">
        <v>4.2366863905325438</v>
      </c>
    </row>
    <row r="10448" spans="52:52" x14ac:dyDescent="0.25">
      <c r="AZ10448" s="9">
        <v>3.8343195266272181</v>
      </c>
    </row>
    <row r="10449" spans="52:52" x14ac:dyDescent="0.25">
      <c r="AZ10449" s="9">
        <v>5.0887573964497044</v>
      </c>
    </row>
    <row r="10450" spans="52:52" x14ac:dyDescent="0.25">
      <c r="AZ10450" s="9">
        <v>3.5739644970414197</v>
      </c>
    </row>
    <row r="10451" spans="52:52" x14ac:dyDescent="0.25">
      <c r="AZ10451" s="9">
        <v>3.2899408284023663</v>
      </c>
    </row>
    <row r="10452" spans="52:52" x14ac:dyDescent="0.25">
      <c r="AZ10452" s="9">
        <v>4.165680473372781</v>
      </c>
    </row>
    <row r="10453" spans="52:52" x14ac:dyDescent="0.25">
      <c r="AZ10453" s="9">
        <v>2.556213017751479</v>
      </c>
    </row>
    <row r="10454" spans="52:52" x14ac:dyDescent="0.25">
      <c r="AZ10454" s="9">
        <v>0.18934911242603542</v>
      </c>
    </row>
    <row r="10455" spans="52:52" x14ac:dyDescent="0.25">
      <c r="AZ10455" s="9">
        <v>4.4733727810650885</v>
      </c>
    </row>
    <row r="10456" spans="52:52" x14ac:dyDescent="0.25">
      <c r="AZ10456" s="9">
        <v>1.6804733727810648</v>
      </c>
    </row>
    <row r="10457" spans="52:52" x14ac:dyDescent="0.25">
      <c r="AZ10457" s="9">
        <v>4.5207100591715967</v>
      </c>
    </row>
    <row r="10458" spans="52:52" x14ac:dyDescent="0.25">
      <c r="AZ10458" s="9">
        <v>3.9053254437869818</v>
      </c>
    </row>
    <row r="10459" spans="52:52" x14ac:dyDescent="0.25">
      <c r="AZ10459" s="9">
        <v>4.2366863905325438</v>
      </c>
    </row>
    <row r="10460" spans="52:52" x14ac:dyDescent="0.25">
      <c r="AZ10460" s="9">
        <v>3.8343195266272181</v>
      </c>
    </row>
    <row r="10461" spans="52:52" x14ac:dyDescent="0.25">
      <c r="AZ10461" s="9">
        <v>5.0887573964497044</v>
      </c>
    </row>
    <row r="10462" spans="52:52" x14ac:dyDescent="0.25">
      <c r="AZ10462" s="9">
        <v>3.5739644970414197</v>
      </c>
    </row>
    <row r="10463" spans="52:52" x14ac:dyDescent="0.25">
      <c r="AZ10463" s="9">
        <v>3.2899408284023663</v>
      </c>
    </row>
    <row r="10464" spans="52:52" x14ac:dyDescent="0.25">
      <c r="AZ10464" s="9">
        <v>4.165680473372781</v>
      </c>
    </row>
    <row r="10465" spans="52:52" x14ac:dyDescent="0.25">
      <c r="AZ10465" s="9">
        <v>2.556213017751479</v>
      </c>
    </row>
    <row r="10466" spans="52:52" x14ac:dyDescent="0.25">
      <c r="AZ10466" s="9">
        <v>0.18934911242603542</v>
      </c>
    </row>
    <row r="10467" spans="52:52" x14ac:dyDescent="0.25">
      <c r="AZ10467" s="9">
        <v>4.4733727810650885</v>
      </c>
    </row>
    <row r="10468" spans="52:52" x14ac:dyDescent="0.25">
      <c r="AZ10468" s="9">
        <v>1.6804733727810648</v>
      </c>
    </row>
    <row r="10469" spans="52:52" x14ac:dyDescent="0.25">
      <c r="AZ10469" s="9">
        <v>4.5207100591715967</v>
      </c>
    </row>
    <row r="10470" spans="52:52" x14ac:dyDescent="0.25">
      <c r="AZ10470" s="9">
        <v>3.9053254437869818</v>
      </c>
    </row>
    <row r="10471" spans="52:52" x14ac:dyDescent="0.25">
      <c r="AZ10471" s="9">
        <v>4.2366863905325438</v>
      </c>
    </row>
    <row r="10472" spans="52:52" x14ac:dyDescent="0.25">
      <c r="AZ10472" s="9">
        <v>3.8343195266272181</v>
      </c>
    </row>
    <row r="10473" spans="52:52" x14ac:dyDescent="0.25">
      <c r="AZ10473" s="9">
        <v>5.0887573964497044</v>
      </c>
    </row>
    <row r="10474" spans="52:52" x14ac:dyDescent="0.25">
      <c r="AZ10474" s="9">
        <v>3.5739644970414197</v>
      </c>
    </row>
    <row r="10475" spans="52:52" x14ac:dyDescent="0.25">
      <c r="AZ10475" s="9">
        <v>3.2899408284023663</v>
      </c>
    </row>
    <row r="10476" spans="52:52" x14ac:dyDescent="0.25">
      <c r="AZ10476" s="9">
        <v>4.165680473372781</v>
      </c>
    </row>
    <row r="10477" spans="52:52" x14ac:dyDescent="0.25">
      <c r="AZ10477" s="9">
        <v>2.556213017751479</v>
      </c>
    </row>
    <row r="10478" spans="52:52" x14ac:dyDescent="0.25">
      <c r="AZ10478" s="9">
        <v>0.18934911242603542</v>
      </c>
    </row>
    <row r="10479" spans="52:52" x14ac:dyDescent="0.25">
      <c r="AZ10479" s="9">
        <v>4.4733727810650885</v>
      </c>
    </row>
    <row r="10480" spans="52:52" x14ac:dyDescent="0.25">
      <c r="AZ10480" s="9">
        <v>1.6804733727810648</v>
      </c>
    </row>
    <row r="10481" spans="52:52" x14ac:dyDescent="0.25">
      <c r="AZ10481" s="9">
        <v>4.5207100591715967</v>
      </c>
    </row>
    <row r="10482" spans="52:52" x14ac:dyDescent="0.25">
      <c r="AZ10482" s="9">
        <v>3.9053254437869818</v>
      </c>
    </row>
    <row r="10483" spans="52:52" x14ac:dyDescent="0.25">
      <c r="AZ10483" s="9">
        <v>4.2366863905325438</v>
      </c>
    </row>
    <row r="10484" spans="52:52" x14ac:dyDescent="0.25">
      <c r="AZ10484" s="9">
        <v>3.8343195266272181</v>
      </c>
    </row>
    <row r="10485" spans="52:52" x14ac:dyDescent="0.25">
      <c r="AZ10485" s="9">
        <v>5.0887573964497044</v>
      </c>
    </row>
    <row r="10486" spans="52:52" x14ac:dyDescent="0.25">
      <c r="AZ10486" s="9">
        <v>3.5739644970414197</v>
      </c>
    </row>
    <row r="10487" spans="52:52" x14ac:dyDescent="0.25">
      <c r="AZ10487" s="9">
        <v>3.2899408284023663</v>
      </c>
    </row>
    <row r="10488" spans="52:52" x14ac:dyDescent="0.25">
      <c r="AZ10488" s="9">
        <v>4.165680473372781</v>
      </c>
    </row>
    <row r="10489" spans="52:52" x14ac:dyDescent="0.25">
      <c r="AZ10489" s="9">
        <v>2.556213017751479</v>
      </c>
    </row>
    <row r="10490" spans="52:52" x14ac:dyDescent="0.25">
      <c r="AZ10490" s="9">
        <v>0.18934911242603542</v>
      </c>
    </row>
    <row r="10491" spans="52:52" x14ac:dyDescent="0.25">
      <c r="AZ10491" s="9">
        <v>4.4733727810650885</v>
      </c>
    </row>
    <row r="10492" spans="52:52" x14ac:dyDescent="0.25">
      <c r="AZ10492" s="9">
        <v>1.6804733727810648</v>
      </c>
    </row>
    <row r="10493" spans="52:52" x14ac:dyDescent="0.25">
      <c r="AZ10493" s="9">
        <v>4.5207100591715967</v>
      </c>
    </row>
    <row r="10494" spans="52:52" x14ac:dyDescent="0.25">
      <c r="AZ10494" s="9">
        <v>3.9053254437869818</v>
      </c>
    </row>
    <row r="10495" spans="52:52" x14ac:dyDescent="0.25">
      <c r="AZ10495" s="9">
        <v>4.2366863905325438</v>
      </c>
    </row>
    <row r="10496" spans="52:52" x14ac:dyDescent="0.25">
      <c r="AZ10496" s="9">
        <v>3.8343195266272181</v>
      </c>
    </row>
    <row r="10497" spans="52:52" x14ac:dyDescent="0.25">
      <c r="AZ10497" s="9">
        <v>5.0887573964497044</v>
      </c>
    </row>
    <row r="10498" spans="52:52" x14ac:dyDescent="0.25">
      <c r="AZ10498" s="9">
        <v>3.5739644970414197</v>
      </c>
    </row>
    <row r="10499" spans="52:52" x14ac:dyDescent="0.25">
      <c r="AZ10499" s="9">
        <v>3.2899408284023663</v>
      </c>
    </row>
    <row r="10500" spans="52:52" x14ac:dyDescent="0.25">
      <c r="AZ10500" s="9">
        <v>4.165680473372781</v>
      </c>
    </row>
    <row r="10501" spans="52:52" x14ac:dyDescent="0.25">
      <c r="AZ10501" s="9">
        <v>2.556213017751479</v>
      </c>
    </row>
    <row r="10502" spans="52:52" x14ac:dyDescent="0.25">
      <c r="AZ10502" s="9">
        <v>0.18934911242603542</v>
      </c>
    </row>
    <row r="10503" spans="52:52" x14ac:dyDescent="0.25">
      <c r="AZ10503" s="9">
        <v>4.4733727810650885</v>
      </c>
    </row>
    <row r="10504" spans="52:52" x14ac:dyDescent="0.25">
      <c r="AZ10504" s="9">
        <v>1.6804733727810648</v>
      </c>
    </row>
    <row r="10505" spans="52:52" x14ac:dyDescent="0.25">
      <c r="AZ10505" s="9">
        <v>4.5207100591715967</v>
      </c>
    </row>
    <row r="10506" spans="52:52" x14ac:dyDescent="0.25">
      <c r="AZ10506" s="9">
        <v>3.9053254437869818</v>
      </c>
    </row>
    <row r="10507" spans="52:52" x14ac:dyDescent="0.25">
      <c r="AZ10507" s="9">
        <v>4.2366863905325438</v>
      </c>
    </row>
    <row r="10508" spans="52:52" x14ac:dyDescent="0.25">
      <c r="AZ10508" s="9">
        <v>3.8343195266272181</v>
      </c>
    </row>
    <row r="10509" spans="52:52" x14ac:dyDescent="0.25">
      <c r="AZ10509" s="9">
        <v>5.0887573964497044</v>
      </c>
    </row>
    <row r="10510" spans="52:52" x14ac:dyDescent="0.25">
      <c r="AZ10510" s="9">
        <v>3.5739644970414197</v>
      </c>
    </row>
    <row r="10511" spans="52:52" x14ac:dyDescent="0.25">
      <c r="AZ10511" s="9">
        <v>3.2899408284023663</v>
      </c>
    </row>
    <row r="10512" spans="52:52" x14ac:dyDescent="0.25">
      <c r="AZ10512" s="9">
        <v>4.165680473372781</v>
      </c>
    </row>
    <row r="10513" spans="52:52" x14ac:dyDescent="0.25">
      <c r="AZ10513" s="9">
        <v>2.556213017751479</v>
      </c>
    </row>
    <row r="10514" spans="52:52" x14ac:dyDescent="0.25">
      <c r="AZ10514" s="9">
        <v>0.18934911242603542</v>
      </c>
    </row>
    <row r="10515" spans="52:52" x14ac:dyDescent="0.25">
      <c r="AZ10515" s="9">
        <v>4.4733727810650885</v>
      </c>
    </row>
    <row r="10516" spans="52:52" x14ac:dyDescent="0.25">
      <c r="AZ10516" s="9">
        <v>1.6804733727810648</v>
      </c>
    </row>
    <row r="10517" spans="52:52" x14ac:dyDescent="0.25">
      <c r="AZ10517" s="9">
        <v>4.5207100591715967</v>
      </c>
    </row>
    <row r="10518" spans="52:52" x14ac:dyDescent="0.25">
      <c r="AZ10518" s="9">
        <v>3.9053254437869818</v>
      </c>
    </row>
    <row r="10519" spans="52:52" x14ac:dyDescent="0.25">
      <c r="AZ10519" s="9">
        <v>4.2366863905325438</v>
      </c>
    </row>
    <row r="10520" spans="52:52" x14ac:dyDescent="0.25">
      <c r="AZ10520" s="9">
        <v>3.8343195266272181</v>
      </c>
    </row>
    <row r="10521" spans="52:52" x14ac:dyDescent="0.25">
      <c r="AZ10521" s="9">
        <v>5.0887573964497044</v>
      </c>
    </row>
    <row r="10522" spans="52:52" x14ac:dyDescent="0.25">
      <c r="AZ10522" s="9">
        <v>3.5739644970414197</v>
      </c>
    </row>
    <row r="10523" spans="52:52" x14ac:dyDescent="0.25">
      <c r="AZ10523" s="9">
        <v>3.2899408284023663</v>
      </c>
    </row>
    <row r="10524" spans="52:52" x14ac:dyDescent="0.25">
      <c r="AZ10524" s="9">
        <v>4.165680473372781</v>
      </c>
    </row>
    <row r="10525" spans="52:52" x14ac:dyDescent="0.25">
      <c r="AZ10525" s="9">
        <v>2.556213017751479</v>
      </c>
    </row>
    <row r="10526" spans="52:52" x14ac:dyDescent="0.25">
      <c r="AZ10526" s="9">
        <v>0.18934911242603542</v>
      </c>
    </row>
    <row r="10527" spans="52:52" x14ac:dyDescent="0.25">
      <c r="AZ10527" s="9">
        <v>4.4733727810650885</v>
      </c>
    </row>
    <row r="10528" spans="52:52" x14ac:dyDescent="0.25">
      <c r="AZ10528" s="9">
        <v>1.6804733727810648</v>
      </c>
    </row>
    <row r="10529" spans="52:52" x14ac:dyDescent="0.25">
      <c r="AZ10529" s="9">
        <v>4.5207100591715967</v>
      </c>
    </row>
    <row r="10530" spans="52:52" x14ac:dyDescent="0.25">
      <c r="AZ10530" s="9">
        <v>3.9053254437869818</v>
      </c>
    </row>
    <row r="10531" spans="52:52" x14ac:dyDescent="0.25">
      <c r="AZ10531" s="9">
        <v>4.2366863905325438</v>
      </c>
    </row>
    <row r="10532" spans="52:52" x14ac:dyDescent="0.25">
      <c r="AZ10532" s="9">
        <v>3.8343195266272181</v>
      </c>
    </row>
    <row r="10533" spans="52:52" x14ac:dyDescent="0.25">
      <c r="AZ10533" s="9">
        <v>5.0887573964497044</v>
      </c>
    </row>
    <row r="10534" spans="52:52" x14ac:dyDescent="0.25">
      <c r="AZ10534" s="9">
        <v>3.5739644970414197</v>
      </c>
    </row>
    <row r="10535" spans="52:52" x14ac:dyDescent="0.25">
      <c r="AZ10535" s="9">
        <v>3.2899408284023663</v>
      </c>
    </row>
    <row r="10536" spans="52:52" x14ac:dyDescent="0.25">
      <c r="AZ10536" s="9">
        <v>4.165680473372781</v>
      </c>
    </row>
    <row r="10537" spans="52:52" x14ac:dyDescent="0.25">
      <c r="AZ10537" s="9">
        <v>2.556213017751479</v>
      </c>
    </row>
    <row r="10538" spans="52:52" x14ac:dyDescent="0.25">
      <c r="AZ10538" s="9">
        <v>0.18934911242603542</v>
      </c>
    </row>
    <row r="10539" spans="52:52" x14ac:dyDescent="0.25">
      <c r="AZ10539" s="9">
        <v>4.4733727810650885</v>
      </c>
    </row>
    <row r="10540" spans="52:52" x14ac:dyDescent="0.25">
      <c r="AZ10540" s="9">
        <v>1.6804733727810648</v>
      </c>
    </row>
    <row r="10541" spans="52:52" x14ac:dyDescent="0.25">
      <c r="AZ10541" s="9">
        <v>4.5207100591715967</v>
      </c>
    </row>
    <row r="10542" spans="52:52" x14ac:dyDescent="0.25">
      <c r="AZ10542" s="9">
        <v>3.9053254437869818</v>
      </c>
    </row>
    <row r="10543" spans="52:52" x14ac:dyDescent="0.25">
      <c r="AZ10543" s="9">
        <v>4.2366863905325438</v>
      </c>
    </row>
    <row r="10544" spans="52:52" x14ac:dyDescent="0.25">
      <c r="AZ10544" s="9">
        <v>3.8343195266272181</v>
      </c>
    </row>
    <row r="10545" spans="52:52" x14ac:dyDescent="0.25">
      <c r="AZ10545" s="9">
        <v>5.0887573964497044</v>
      </c>
    </row>
    <row r="10546" spans="52:52" x14ac:dyDescent="0.25">
      <c r="AZ10546" s="9">
        <v>3.5739644970414197</v>
      </c>
    </row>
    <row r="10547" spans="52:52" x14ac:dyDescent="0.25">
      <c r="AZ10547" s="9">
        <v>3.2899408284023663</v>
      </c>
    </row>
    <row r="10548" spans="52:52" x14ac:dyDescent="0.25">
      <c r="AZ10548" s="9">
        <v>4.165680473372781</v>
      </c>
    </row>
    <row r="10549" spans="52:52" x14ac:dyDescent="0.25">
      <c r="AZ10549" s="9">
        <v>2.556213017751479</v>
      </c>
    </row>
    <row r="10550" spans="52:52" x14ac:dyDescent="0.25">
      <c r="AZ10550" s="9">
        <v>0.18934911242603542</v>
      </c>
    </row>
    <row r="10551" spans="52:52" x14ac:dyDescent="0.25">
      <c r="AZ10551" s="9">
        <v>4.4733727810650885</v>
      </c>
    </row>
    <row r="10552" spans="52:52" x14ac:dyDescent="0.25">
      <c r="AZ10552" s="9">
        <v>1.6804733727810648</v>
      </c>
    </row>
    <row r="10553" spans="52:52" x14ac:dyDescent="0.25">
      <c r="AZ10553" s="9">
        <v>4.5207100591715967</v>
      </c>
    </row>
    <row r="10554" spans="52:52" x14ac:dyDescent="0.25">
      <c r="AZ10554" s="9">
        <v>3.9053254437869818</v>
      </c>
    </row>
    <row r="10555" spans="52:52" x14ac:dyDescent="0.25">
      <c r="AZ10555" s="9">
        <v>4.2366863905325438</v>
      </c>
    </row>
    <row r="10556" spans="52:52" x14ac:dyDescent="0.25">
      <c r="AZ10556" s="9">
        <v>3.8343195266272181</v>
      </c>
    </row>
    <row r="10557" spans="52:52" x14ac:dyDescent="0.25">
      <c r="AZ10557" s="9">
        <v>5.0887573964497044</v>
      </c>
    </row>
    <row r="10558" spans="52:52" x14ac:dyDescent="0.25">
      <c r="AZ10558" s="9">
        <v>3.5739644970414197</v>
      </c>
    </row>
    <row r="10559" spans="52:52" x14ac:dyDescent="0.25">
      <c r="AZ10559" s="9">
        <v>3.2899408284023663</v>
      </c>
    </row>
    <row r="10560" spans="52:52" x14ac:dyDescent="0.25">
      <c r="AZ10560" s="9">
        <v>4.165680473372781</v>
      </c>
    </row>
    <row r="10561" spans="52:52" x14ac:dyDescent="0.25">
      <c r="AZ10561" s="9">
        <v>2.556213017751479</v>
      </c>
    </row>
    <row r="10562" spans="52:52" x14ac:dyDescent="0.25">
      <c r="AZ10562" s="9">
        <v>0.18934911242603542</v>
      </c>
    </row>
    <row r="10563" spans="52:52" x14ac:dyDescent="0.25">
      <c r="AZ10563" s="9">
        <v>4.4733727810650885</v>
      </c>
    </row>
    <row r="10564" spans="52:52" x14ac:dyDescent="0.25">
      <c r="AZ10564" s="9">
        <v>1.6804733727810648</v>
      </c>
    </row>
    <row r="10565" spans="52:52" x14ac:dyDescent="0.25">
      <c r="AZ10565" s="9">
        <v>4.5207100591715967</v>
      </c>
    </row>
    <row r="10566" spans="52:52" x14ac:dyDescent="0.25">
      <c r="AZ10566" s="9">
        <v>3.9053254437869818</v>
      </c>
    </row>
    <row r="10567" spans="52:52" x14ac:dyDescent="0.25">
      <c r="AZ10567" s="9">
        <v>4.2366863905325438</v>
      </c>
    </row>
    <row r="10568" spans="52:52" x14ac:dyDescent="0.25">
      <c r="AZ10568" s="9">
        <v>3.8343195266272181</v>
      </c>
    </row>
    <row r="10569" spans="52:52" x14ac:dyDescent="0.25">
      <c r="AZ10569" s="9">
        <v>5.0887573964497044</v>
      </c>
    </row>
    <row r="10570" spans="52:52" x14ac:dyDescent="0.25">
      <c r="AZ10570" s="9">
        <v>3.5739644970414197</v>
      </c>
    </row>
    <row r="10571" spans="52:52" x14ac:dyDescent="0.25">
      <c r="AZ10571" s="9">
        <v>3.2899408284023663</v>
      </c>
    </row>
    <row r="10572" spans="52:52" x14ac:dyDescent="0.25">
      <c r="AZ10572" s="9">
        <v>4.165680473372781</v>
      </c>
    </row>
    <row r="10573" spans="52:52" x14ac:dyDescent="0.25">
      <c r="AZ10573" s="9">
        <v>2.556213017751479</v>
      </c>
    </row>
    <row r="10574" spans="52:52" x14ac:dyDescent="0.25">
      <c r="AZ10574" s="9">
        <v>0.18934911242603542</v>
      </c>
    </row>
    <row r="10575" spans="52:52" x14ac:dyDescent="0.25">
      <c r="AZ10575" s="9">
        <v>4.4733727810650885</v>
      </c>
    </row>
    <row r="10576" spans="52:52" x14ac:dyDescent="0.25">
      <c r="AZ10576" s="9">
        <v>1.6804733727810648</v>
      </c>
    </row>
    <row r="10577" spans="52:52" x14ac:dyDescent="0.25">
      <c r="AZ10577" s="9">
        <v>4.5207100591715967</v>
      </c>
    </row>
    <row r="10578" spans="52:52" x14ac:dyDescent="0.25">
      <c r="AZ10578" s="9">
        <v>3.9053254437869818</v>
      </c>
    </row>
    <row r="10579" spans="52:52" x14ac:dyDescent="0.25">
      <c r="AZ10579" s="9">
        <v>4.2366863905325438</v>
      </c>
    </row>
    <row r="10580" spans="52:52" x14ac:dyDescent="0.25">
      <c r="AZ10580" s="9">
        <v>3.8343195266272181</v>
      </c>
    </row>
    <row r="10581" spans="52:52" x14ac:dyDescent="0.25">
      <c r="AZ10581" s="9">
        <v>5.0887573964497044</v>
      </c>
    </row>
    <row r="10582" spans="52:52" x14ac:dyDescent="0.25">
      <c r="AZ10582" s="9">
        <v>3.5739644970414197</v>
      </c>
    </row>
    <row r="10583" spans="52:52" x14ac:dyDescent="0.25">
      <c r="AZ10583" s="9">
        <v>3.2899408284023663</v>
      </c>
    </row>
    <row r="10584" spans="52:52" x14ac:dyDescent="0.25">
      <c r="AZ10584" s="9">
        <v>4.165680473372781</v>
      </c>
    </row>
    <row r="10585" spans="52:52" x14ac:dyDescent="0.25">
      <c r="AZ10585" s="9">
        <v>2.556213017751479</v>
      </c>
    </row>
    <row r="10586" spans="52:52" x14ac:dyDescent="0.25">
      <c r="AZ10586" s="9">
        <v>0.18934911242603542</v>
      </c>
    </row>
    <row r="10587" spans="52:52" x14ac:dyDescent="0.25">
      <c r="AZ10587" s="9">
        <v>4.4733727810650885</v>
      </c>
    </row>
    <row r="10588" spans="52:52" x14ac:dyDescent="0.25">
      <c r="AZ10588" s="9">
        <v>1.6804733727810648</v>
      </c>
    </row>
    <row r="10589" spans="52:52" x14ac:dyDescent="0.25">
      <c r="AZ10589" s="9">
        <v>4.5207100591715967</v>
      </c>
    </row>
    <row r="10590" spans="52:52" x14ac:dyDescent="0.25">
      <c r="AZ10590" s="9">
        <v>3.9053254437869818</v>
      </c>
    </row>
    <row r="10591" spans="52:52" x14ac:dyDescent="0.25">
      <c r="AZ10591" s="9">
        <v>4.2366863905325438</v>
      </c>
    </row>
    <row r="10592" spans="52:52" x14ac:dyDescent="0.25">
      <c r="AZ10592" s="9">
        <v>3.8343195266272181</v>
      </c>
    </row>
    <row r="10593" spans="52:52" x14ac:dyDescent="0.25">
      <c r="AZ10593" s="9">
        <v>5.0887573964497044</v>
      </c>
    </row>
    <row r="10594" spans="52:52" x14ac:dyDescent="0.25">
      <c r="AZ10594" s="9">
        <v>3.5739644970414197</v>
      </c>
    </row>
    <row r="10595" spans="52:52" x14ac:dyDescent="0.25">
      <c r="AZ10595" s="9">
        <v>3.2899408284023663</v>
      </c>
    </row>
    <row r="10596" spans="52:52" x14ac:dyDescent="0.25">
      <c r="AZ10596" s="9">
        <v>4.165680473372781</v>
      </c>
    </row>
    <row r="10597" spans="52:52" x14ac:dyDescent="0.25">
      <c r="AZ10597" s="9">
        <v>2.556213017751479</v>
      </c>
    </row>
    <row r="10598" spans="52:52" x14ac:dyDescent="0.25">
      <c r="AZ10598" s="9">
        <v>0.18934911242603542</v>
      </c>
    </row>
    <row r="10599" spans="52:52" x14ac:dyDescent="0.25">
      <c r="AZ10599" s="9">
        <v>4.4733727810650885</v>
      </c>
    </row>
    <row r="10600" spans="52:52" x14ac:dyDescent="0.25">
      <c r="AZ10600" s="9">
        <v>1.6804733727810648</v>
      </c>
    </row>
    <row r="10601" spans="52:52" x14ac:dyDescent="0.25">
      <c r="AZ10601" s="9">
        <v>4.5207100591715967</v>
      </c>
    </row>
    <row r="10602" spans="52:52" x14ac:dyDescent="0.25">
      <c r="AZ10602" s="9">
        <v>3.9053254437869818</v>
      </c>
    </row>
    <row r="10603" spans="52:52" x14ac:dyDescent="0.25">
      <c r="AZ10603" s="9">
        <v>4.2366863905325438</v>
      </c>
    </row>
    <row r="10604" spans="52:52" x14ac:dyDescent="0.25">
      <c r="AZ10604" s="9">
        <v>3.8343195266272181</v>
      </c>
    </row>
    <row r="10605" spans="52:52" x14ac:dyDescent="0.25">
      <c r="AZ10605" s="9">
        <v>5.0887573964497044</v>
      </c>
    </row>
    <row r="10606" spans="52:52" x14ac:dyDescent="0.25">
      <c r="AZ10606" s="9">
        <v>3.5739644970414197</v>
      </c>
    </row>
    <row r="10607" spans="52:52" x14ac:dyDescent="0.25">
      <c r="AZ10607" s="9">
        <v>3.2899408284023663</v>
      </c>
    </row>
    <row r="10608" spans="52:52" x14ac:dyDescent="0.25">
      <c r="AZ10608" s="9">
        <v>4.165680473372781</v>
      </c>
    </row>
    <row r="10609" spans="52:52" x14ac:dyDescent="0.25">
      <c r="AZ10609" s="9">
        <v>2.556213017751479</v>
      </c>
    </row>
    <row r="10610" spans="52:52" x14ac:dyDescent="0.25">
      <c r="AZ10610" s="9">
        <v>0.18934911242603542</v>
      </c>
    </row>
    <row r="10611" spans="52:52" x14ac:dyDescent="0.25">
      <c r="AZ10611" s="9">
        <v>4.4733727810650885</v>
      </c>
    </row>
    <row r="10612" spans="52:52" x14ac:dyDescent="0.25">
      <c r="AZ10612" s="9">
        <v>1.6804733727810648</v>
      </c>
    </row>
    <row r="10613" spans="52:52" x14ac:dyDescent="0.25">
      <c r="AZ10613" s="9">
        <v>4.5207100591715967</v>
      </c>
    </row>
    <row r="10614" spans="52:52" x14ac:dyDescent="0.25">
      <c r="AZ10614" s="9">
        <v>3.9053254437869818</v>
      </c>
    </row>
    <row r="10615" spans="52:52" x14ac:dyDescent="0.25">
      <c r="AZ10615" s="9">
        <v>4.2366863905325438</v>
      </c>
    </row>
    <row r="10616" spans="52:52" x14ac:dyDescent="0.25">
      <c r="AZ10616" s="9">
        <v>3.8343195266272181</v>
      </c>
    </row>
    <row r="10617" spans="52:52" x14ac:dyDescent="0.25">
      <c r="AZ10617" s="9">
        <v>5.0887573964497044</v>
      </c>
    </row>
    <row r="10618" spans="52:52" x14ac:dyDescent="0.25">
      <c r="AZ10618" s="9">
        <v>3.5739644970414197</v>
      </c>
    </row>
    <row r="10619" spans="52:52" x14ac:dyDescent="0.25">
      <c r="AZ10619" s="9">
        <v>3.2899408284023663</v>
      </c>
    </row>
    <row r="10620" spans="52:52" x14ac:dyDescent="0.25">
      <c r="AZ10620" s="9">
        <v>4.165680473372781</v>
      </c>
    </row>
    <row r="10621" spans="52:52" x14ac:dyDescent="0.25">
      <c r="AZ10621" s="9">
        <v>2.556213017751479</v>
      </c>
    </row>
    <row r="10622" spans="52:52" x14ac:dyDescent="0.25">
      <c r="AZ10622" s="9">
        <v>0.18934911242603542</v>
      </c>
    </row>
    <row r="10623" spans="52:52" x14ac:dyDescent="0.25">
      <c r="AZ10623" s="9">
        <v>4.4733727810650885</v>
      </c>
    </row>
    <row r="10624" spans="52:52" x14ac:dyDescent="0.25">
      <c r="AZ10624" s="9">
        <v>1.6804733727810648</v>
      </c>
    </row>
    <row r="10625" spans="52:52" x14ac:dyDescent="0.25">
      <c r="AZ10625" s="9">
        <v>4.5207100591715967</v>
      </c>
    </row>
    <row r="10626" spans="52:52" x14ac:dyDescent="0.25">
      <c r="AZ10626" s="9">
        <v>3.9053254437869818</v>
      </c>
    </row>
    <row r="10627" spans="52:52" x14ac:dyDescent="0.25">
      <c r="AZ10627" s="9">
        <v>4.2366863905325438</v>
      </c>
    </row>
    <row r="10628" spans="52:52" x14ac:dyDescent="0.25">
      <c r="AZ10628" s="9">
        <v>3.8343195266272181</v>
      </c>
    </row>
    <row r="10629" spans="52:52" x14ac:dyDescent="0.25">
      <c r="AZ10629" s="9">
        <v>5.0887573964497044</v>
      </c>
    </row>
    <row r="10630" spans="52:52" x14ac:dyDescent="0.25">
      <c r="AZ10630" s="9">
        <v>3.5739644970414197</v>
      </c>
    </row>
    <row r="10631" spans="52:52" x14ac:dyDescent="0.25">
      <c r="AZ10631" s="9">
        <v>3.2899408284023663</v>
      </c>
    </row>
    <row r="10632" spans="52:52" x14ac:dyDescent="0.25">
      <c r="AZ10632" s="9">
        <v>4.165680473372781</v>
      </c>
    </row>
    <row r="10633" spans="52:52" x14ac:dyDescent="0.25">
      <c r="AZ10633" s="9">
        <v>2.556213017751479</v>
      </c>
    </row>
    <row r="10634" spans="52:52" x14ac:dyDescent="0.25">
      <c r="AZ10634" s="9">
        <v>0.18934911242603542</v>
      </c>
    </row>
    <row r="10635" spans="52:52" x14ac:dyDescent="0.25">
      <c r="AZ10635" s="9">
        <v>4.4733727810650885</v>
      </c>
    </row>
    <row r="10636" spans="52:52" x14ac:dyDescent="0.25">
      <c r="AZ10636" s="9">
        <v>1.6804733727810648</v>
      </c>
    </row>
    <row r="10637" spans="52:52" x14ac:dyDescent="0.25">
      <c r="AZ10637" s="9">
        <v>4.5207100591715967</v>
      </c>
    </row>
    <row r="10638" spans="52:52" x14ac:dyDescent="0.25">
      <c r="AZ10638" s="9">
        <v>3.9053254437869818</v>
      </c>
    </row>
    <row r="10639" spans="52:52" x14ac:dyDescent="0.25">
      <c r="AZ10639" s="9">
        <v>4.2366863905325438</v>
      </c>
    </row>
    <row r="10640" spans="52:52" x14ac:dyDescent="0.25">
      <c r="AZ10640" s="9">
        <v>3.8343195266272181</v>
      </c>
    </row>
    <row r="10641" spans="52:52" x14ac:dyDescent="0.25">
      <c r="AZ10641" s="9">
        <v>5.0887573964497044</v>
      </c>
    </row>
    <row r="10642" spans="52:52" x14ac:dyDescent="0.25">
      <c r="AZ10642" s="9">
        <v>3.5739644970414197</v>
      </c>
    </row>
    <row r="10643" spans="52:52" x14ac:dyDescent="0.25">
      <c r="AZ10643" s="9">
        <v>3.2899408284023663</v>
      </c>
    </row>
    <row r="10644" spans="52:52" x14ac:dyDescent="0.25">
      <c r="AZ10644" s="9">
        <v>4.165680473372781</v>
      </c>
    </row>
    <row r="10645" spans="52:52" x14ac:dyDescent="0.25">
      <c r="AZ10645" s="9">
        <v>2.556213017751479</v>
      </c>
    </row>
    <row r="10646" spans="52:52" x14ac:dyDescent="0.25">
      <c r="AZ10646" s="9">
        <v>0.18934911242603542</v>
      </c>
    </row>
    <row r="10647" spans="52:52" x14ac:dyDescent="0.25">
      <c r="AZ10647" s="9">
        <v>4.4733727810650885</v>
      </c>
    </row>
    <row r="10648" spans="52:52" x14ac:dyDescent="0.25">
      <c r="AZ10648" s="9">
        <v>1.6804733727810648</v>
      </c>
    </row>
    <row r="10649" spans="52:52" x14ac:dyDescent="0.25">
      <c r="AZ10649" s="9">
        <v>4.5207100591715967</v>
      </c>
    </row>
    <row r="10650" spans="52:52" x14ac:dyDescent="0.25">
      <c r="AZ10650" s="9">
        <v>3.9053254437869818</v>
      </c>
    </row>
    <row r="10651" spans="52:52" x14ac:dyDescent="0.25">
      <c r="AZ10651" s="9">
        <v>4.2366863905325438</v>
      </c>
    </row>
    <row r="10652" spans="52:52" x14ac:dyDescent="0.25">
      <c r="AZ10652" s="9">
        <v>3.8343195266272181</v>
      </c>
    </row>
    <row r="10653" spans="52:52" x14ac:dyDescent="0.25">
      <c r="AZ10653" s="9">
        <v>5.0887573964497044</v>
      </c>
    </row>
    <row r="10654" spans="52:52" x14ac:dyDescent="0.25">
      <c r="AZ10654" s="9">
        <v>3.5739644970414197</v>
      </c>
    </row>
    <row r="10655" spans="52:52" x14ac:dyDescent="0.25">
      <c r="AZ10655" s="9">
        <v>3.2899408284023663</v>
      </c>
    </row>
    <row r="10656" spans="52:52" x14ac:dyDescent="0.25">
      <c r="AZ10656" s="9">
        <v>4.165680473372781</v>
      </c>
    </row>
    <row r="10657" spans="52:52" x14ac:dyDescent="0.25">
      <c r="AZ10657" s="9">
        <v>2.556213017751479</v>
      </c>
    </row>
    <row r="10658" spans="52:52" x14ac:dyDescent="0.25">
      <c r="AZ10658" s="9">
        <v>0.18934911242603542</v>
      </c>
    </row>
    <row r="10659" spans="52:52" x14ac:dyDescent="0.25">
      <c r="AZ10659" s="9">
        <v>4.4733727810650885</v>
      </c>
    </row>
    <row r="10660" spans="52:52" x14ac:dyDescent="0.25">
      <c r="AZ10660" s="9">
        <v>1.6804733727810648</v>
      </c>
    </row>
    <row r="10661" spans="52:52" x14ac:dyDescent="0.25">
      <c r="AZ10661" s="9">
        <v>4.5207100591715967</v>
      </c>
    </row>
    <row r="10662" spans="52:52" x14ac:dyDescent="0.25">
      <c r="AZ10662" s="9">
        <v>3.9053254437869818</v>
      </c>
    </row>
    <row r="10663" spans="52:52" x14ac:dyDescent="0.25">
      <c r="AZ10663" s="9">
        <v>4.2366863905325438</v>
      </c>
    </row>
    <row r="10664" spans="52:52" x14ac:dyDescent="0.25">
      <c r="AZ10664" s="9">
        <v>3.8343195266272181</v>
      </c>
    </row>
    <row r="10665" spans="52:52" x14ac:dyDescent="0.25">
      <c r="AZ10665" s="9">
        <v>5.0887573964497044</v>
      </c>
    </row>
    <row r="10666" spans="52:52" x14ac:dyDescent="0.25">
      <c r="AZ10666" s="9">
        <v>3.5739644970414197</v>
      </c>
    </row>
    <row r="10667" spans="52:52" x14ac:dyDescent="0.25">
      <c r="AZ10667" s="9">
        <v>3.2899408284023663</v>
      </c>
    </row>
    <row r="10668" spans="52:52" x14ac:dyDescent="0.25">
      <c r="AZ10668" s="9">
        <v>4.165680473372781</v>
      </c>
    </row>
    <row r="10669" spans="52:52" x14ac:dyDescent="0.25">
      <c r="AZ10669" s="9">
        <v>2.556213017751479</v>
      </c>
    </row>
    <row r="10670" spans="52:52" x14ac:dyDescent="0.25">
      <c r="AZ10670" s="9">
        <v>0.18934911242603542</v>
      </c>
    </row>
    <row r="10671" spans="52:52" x14ac:dyDescent="0.25">
      <c r="AZ10671" s="9">
        <v>4.4733727810650885</v>
      </c>
    </row>
    <row r="10672" spans="52:52" x14ac:dyDescent="0.25">
      <c r="AZ10672" s="9">
        <v>1.6804733727810648</v>
      </c>
    </row>
    <row r="10673" spans="52:52" x14ac:dyDescent="0.25">
      <c r="AZ10673" s="9">
        <v>4.5207100591715967</v>
      </c>
    </row>
    <row r="10674" spans="52:52" x14ac:dyDescent="0.25">
      <c r="AZ10674" s="9">
        <v>3.9053254437869818</v>
      </c>
    </row>
    <row r="10675" spans="52:52" x14ac:dyDescent="0.25">
      <c r="AZ10675" s="9">
        <v>4.2366863905325438</v>
      </c>
    </row>
    <row r="10676" spans="52:52" x14ac:dyDescent="0.25">
      <c r="AZ10676" s="9">
        <v>3.8343195266272181</v>
      </c>
    </row>
    <row r="10677" spans="52:52" x14ac:dyDescent="0.25">
      <c r="AZ10677" s="9">
        <v>5.0887573964497044</v>
      </c>
    </row>
    <row r="10678" spans="52:52" x14ac:dyDescent="0.25">
      <c r="AZ10678" s="9">
        <v>3.5739644970414197</v>
      </c>
    </row>
    <row r="10679" spans="52:52" x14ac:dyDescent="0.25">
      <c r="AZ10679" s="9">
        <v>3.2899408284023663</v>
      </c>
    </row>
    <row r="10680" spans="52:52" x14ac:dyDescent="0.25">
      <c r="AZ10680" s="9">
        <v>4.165680473372781</v>
      </c>
    </row>
    <row r="10681" spans="52:52" x14ac:dyDescent="0.25">
      <c r="AZ10681" s="9">
        <v>2.556213017751479</v>
      </c>
    </row>
    <row r="10682" spans="52:52" x14ac:dyDescent="0.25">
      <c r="AZ10682" s="9">
        <v>0.18934911242603542</v>
      </c>
    </row>
    <row r="10683" spans="52:52" x14ac:dyDescent="0.25">
      <c r="AZ10683" s="9">
        <v>4.4733727810650885</v>
      </c>
    </row>
    <row r="10684" spans="52:52" x14ac:dyDescent="0.25">
      <c r="AZ10684" s="9">
        <v>1.6804733727810648</v>
      </c>
    </row>
    <row r="10685" spans="52:52" x14ac:dyDescent="0.25">
      <c r="AZ10685" s="9">
        <v>4.5207100591715967</v>
      </c>
    </row>
    <row r="10686" spans="52:52" x14ac:dyDescent="0.25">
      <c r="AZ10686" s="9">
        <v>3.9053254437869818</v>
      </c>
    </row>
    <row r="10687" spans="52:52" x14ac:dyDescent="0.25">
      <c r="AZ10687" s="9">
        <v>4.2366863905325438</v>
      </c>
    </row>
    <row r="10688" spans="52:52" x14ac:dyDescent="0.25">
      <c r="AZ10688" s="9">
        <v>3.8343195266272181</v>
      </c>
    </row>
    <row r="10689" spans="52:52" x14ac:dyDescent="0.25">
      <c r="AZ10689" s="9">
        <v>5.0887573964497044</v>
      </c>
    </row>
    <row r="10690" spans="52:52" x14ac:dyDescent="0.25">
      <c r="AZ10690" s="9">
        <v>3.5739644970414197</v>
      </c>
    </row>
    <row r="10691" spans="52:52" x14ac:dyDescent="0.25">
      <c r="AZ10691" s="9">
        <v>3.2899408284023663</v>
      </c>
    </row>
    <row r="10692" spans="52:52" x14ac:dyDescent="0.25">
      <c r="AZ10692" s="9">
        <v>4.165680473372781</v>
      </c>
    </row>
    <row r="10693" spans="52:52" x14ac:dyDescent="0.25">
      <c r="AZ10693" s="9">
        <v>2.556213017751479</v>
      </c>
    </row>
    <row r="10694" spans="52:52" x14ac:dyDescent="0.25">
      <c r="AZ10694" s="9">
        <v>0.18934911242603542</v>
      </c>
    </row>
    <row r="10695" spans="52:52" x14ac:dyDescent="0.25">
      <c r="AZ10695" s="9">
        <v>4.4733727810650885</v>
      </c>
    </row>
    <row r="10696" spans="52:52" x14ac:dyDescent="0.25">
      <c r="AZ10696" s="9">
        <v>1.6804733727810648</v>
      </c>
    </row>
    <row r="10697" spans="52:52" x14ac:dyDescent="0.25">
      <c r="AZ10697" s="9">
        <v>4.5207100591715967</v>
      </c>
    </row>
    <row r="10698" spans="52:52" x14ac:dyDescent="0.25">
      <c r="AZ10698" s="9">
        <v>3.9053254437869818</v>
      </c>
    </row>
    <row r="10699" spans="52:52" x14ac:dyDescent="0.25">
      <c r="AZ10699" s="9">
        <v>4.2366863905325438</v>
      </c>
    </row>
    <row r="10700" spans="52:52" x14ac:dyDescent="0.25">
      <c r="AZ10700" s="9">
        <v>3.8343195266272181</v>
      </c>
    </row>
    <row r="10701" spans="52:52" x14ac:dyDescent="0.25">
      <c r="AZ10701" s="9">
        <v>5.0887573964497044</v>
      </c>
    </row>
    <row r="10702" spans="52:52" x14ac:dyDescent="0.25">
      <c r="AZ10702" s="9">
        <v>3.5739644970414197</v>
      </c>
    </row>
    <row r="10703" spans="52:52" x14ac:dyDescent="0.25">
      <c r="AZ10703" s="9">
        <v>3.2899408284023663</v>
      </c>
    </row>
    <row r="10704" spans="52:52" x14ac:dyDescent="0.25">
      <c r="AZ10704" s="9">
        <v>4.165680473372781</v>
      </c>
    </row>
    <row r="10705" spans="52:52" x14ac:dyDescent="0.25">
      <c r="AZ10705" s="9">
        <v>2.556213017751479</v>
      </c>
    </row>
    <row r="10706" spans="52:52" x14ac:dyDescent="0.25">
      <c r="AZ10706" s="9">
        <v>0.18934911242603542</v>
      </c>
    </row>
    <row r="10707" spans="52:52" x14ac:dyDescent="0.25">
      <c r="AZ10707" s="9">
        <v>4.4733727810650885</v>
      </c>
    </row>
    <row r="10708" spans="52:52" x14ac:dyDescent="0.25">
      <c r="AZ10708" s="9">
        <v>1.6804733727810648</v>
      </c>
    </row>
    <row r="10709" spans="52:52" x14ac:dyDescent="0.25">
      <c r="AZ10709" s="9">
        <v>4.5207100591715967</v>
      </c>
    </row>
    <row r="10710" spans="52:52" x14ac:dyDescent="0.25">
      <c r="AZ10710" s="9">
        <v>3.9053254437869818</v>
      </c>
    </row>
    <row r="10711" spans="52:52" x14ac:dyDescent="0.25">
      <c r="AZ10711" s="9">
        <v>4.2366863905325438</v>
      </c>
    </row>
    <row r="10712" spans="52:52" x14ac:dyDescent="0.25">
      <c r="AZ10712" s="9">
        <v>3.8343195266272181</v>
      </c>
    </row>
    <row r="10713" spans="52:52" x14ac:dyDescent="0.25">
      <c r="AZ10713" s="9">
        <v>5.0887573964497044</v>
      </c>
    </row>
    <row r="10714" spans="52:52" x14ac:dyDescent="0.25">
      <c r="AZ10714" s="9">
        <v>3.5739644970414197</v>
      </c>
    </row>
    <row r="10715" spans="52:52" x14ac:dyDescent="0.25">
      <c r="AZ10715" s="9">
        <v>3.2899408284023663</v>
      </c>
    </row>
    <row r="10716" spans="52:52" x14ac:dyDescent="0.25">
      <c r="AZ10716" s="9">
        <v>4.165680473372781</v>
      </c>
    </row>
    <row r="10717" spans="52:52" x14ac:dyDescent="0.25">
      <c r="AZ10717" s="9">
        <v>2.556213017751479</v>
      </c>
    </row>
    <row r="10718" spans="52:52" x14ac:dyDescent="0.25">
      <c r="AZ10718" s="9">
        <v>0.18934911242603542</v>
      </c>
    </row>
    <row r="10719" spans="52:52" x14ac:dyDescent="0.25">
      <c r="AZ10719" s="9">
        <v>4.4733727810650885</v>
      </c>
    </row>
    <row r="10720" spans="52:52" x14ac:dyDescent="0.25">
      <c r="AZ10720" s="9">
        <v>1.6804733727810648</v>
      </c>
    </row>
    <row r="10721" spans="52:52" x14ac:dyDescent="0.25">
      <c r="AZ10721" s="9">
        <v>4.5207100591715967</v>
      </c>
    </row>
    <row r="10722" spans="52:52" x14ac:dyDescent="0.25">
      <c r="AZ10722" s="9">
        <v>3.9053254437869818</v>
      </c>
    </row>
    <row r="10723" spans="52:52" x14ac:dyDescent="0.25">
      <c r="AZ10723" s="9">
        <v>4.2366863905325438</v>
      </c>
    </row>
    <row r="10724" spans="52:52" x14ac:dyDescent="0.25">
      <c r="AZ10724" s="9">
        <v>3.8343195266272181</v>
      </c>
    </row>
    <row r="10725" spans="52:52" x14ac:dyDescent="0.25">
      <c r="AZ10725" s="9">
        <v>5.0887573964497044</v>
      </c>
    </row>
    <row r="10726" spans="52:52" x14ac:dyDescent="0.25">
      <c r="AZ10726" s="9">
        <v>3.5739644970414197</v>
      </c>
    </row>
    <row r="10727" spans="52:52" x14ac:dyDescent="0.25">
      <c r="AZ10727" s="9">
        <v>3.2899408284023663</v>
      </c>
    </row>
    <row r="10728" spans="52:52" x14ac:dyDescent="0.25">
      <c r="AZ10728" s="9">
        <v>4.165680473372781</v>
      </c>
    </row>
    <row r="10729" spans="52:52" x14ac:dyDescent="0.25">
      <c r="AZ10729" s="9">
        <v>2.556213017751479</v>
      </c>
    </row>
    <row r="10730" spans="52:52" x14ac:dyDescent="0.25">
      <c r="AZ10730" s="9">
        <v>0.18934911242603542</v>
      </c>
    </row>
    <row r="10731" spans="52:52" x14ac:dyDescent="0.25">
      <c r="AZ10731" s="9">
        <v>4.4733727810650885</v>
      </c>
    </row>
    <row r="10732" spans="52:52" x14ac:dyDescent="0.25">
      <c r="AZ10732" s="9">
        <v>1.6804733727810648</v>
      </c>
    </row>
    <row r="10733" spans="52:52" x14ac:dyDescent="0.25">
      <c r="AZ10733" s="9">
        <v>4.5207100591715967</v>
      </c>
    </row>
    <row r="10734" spans="52:52" x14ac:dyDescent="0.25">
      <c r="AZ10734" s="9">
        <v>3.9053254437869818</v>
      </c>
    </row>
    <row r="10735" spans="52:52" x14ac:dyDescent="0.25">
      <c r="AZ10735" s="9">
        <v>4.2366863905325438</v>
      </c>
    </row>
    <row r="10736" spans="52:52" x14ac:dyDescent="0.25">
      <c r="AZ10736" s="9">
        <v>3.8343195266272181</v>
      </c>
    </row>
    <row r="10737" spans="52:52" x14ac:dyDescent="0.25">
      <c r="AZ10737" s="9">
        <v>5.0887573964497044</v>
      </c>
    </row>
    <row r="10738" spans="52:52" x14ac:dyDescent="0.25">
      <c r="AZ10738" s="9">
        <v>3.5739644970414197</v>
      </c>
    </row>
    <row r="10739" spans="52:52" x14ac:dyDescent="0.25">
      <c r="AZ10739" s="9">
        <v>3.2899408284023663</v>
      </c>
    </row>
    <row r="10740" spans="52:52" x14ac:dyDescent="0.25">
      <c r="AZ10740" s="9">
        <v>4.165680473372781</v>
      </c>
    </row>
    <row r="10741" spans="52:52" x14ac:dyDescent="0.25">
      <c r="AZ10741" s="9">
        <v>2.556213017751479</v>
      </c>
    </row>
    <row r="10742" spans="52:52" x14ac:dyDescent="0.25">
      <c r="AZ10742" s="9">
        <v>0.18934911242603542</v>
      </c>
    </row>
    <row r="10743" spans="52:52" x14ac:dyDescent="0.25">
      <c r="AZ10743" s="9">
        <v>4.4733727810650885</v>
      </c>
    </row>
    <row r="10744" spans="52:52" x14ac:dyDescent="0.25">
      <c r="AZ10744" s="9">
        <v>1.6804733727810648</v>
      </c>
    </row>
    <row r="10745" spans="52:52" x14ac:dyDescent="0.25">
      <c r="AZ10745" s="9">
        <v>4.5207100591715967</v>
      </c>
    </row>
    <row r="10746" spans="52:52" x14ac:dyDescent="0.25">
      <c r="AZ10746" s="9">
        <v>3.9053254437869818</v>
      </c>
    </row>
    <row r="10747" spans="52:52" x14ac:dyDescent="0.25">
      <c r="AZ10747" s="9">
        <v>4.2366863905325438</v>
      </c>
    </row>
    <row r="10748" spans="52:52" x14ac:dyDescent="0.25">
      <c r="AZ10748" s="9">
        <v>3.8343195266272181</v>
      </c>
    </row>
    <row r="10749" spans="52:52" x14ac:dyDescent="0.25">
      <c r="AZ10749" s="9">
        <v>5.0887573964497044</v>
      </c>
    </row>
    <row r="10750" spans="52:52" x14ac:dyDescent="0.25">
      <c r="AZ10750" s="9">
        <v>3.5739644970414197</v>
      </c>
    </row>
    <row r="10751" spans="52:52" x14ac:dyDescent="0.25">
      <c r="AZ10751" s="9">
        <v>3.2899408284023663</v>
      </c>
    </row>
    <row r="10752" spans="52:52" x14ac:dyDescent="0.25">
      <c r="AZ10752" s="9">
        <v>4.165680473372781</v>
      </c>
    </row>
    <row r="10753" spans="52:52" x14ac:dyDescent="0.25">
      <c r="AZ10753" s="9">
        <v>2.556213017751479</v>
      </c>
    </row>
    <row r="10754" spans="52:52" x14ac:dyDescent="0.25">
      <c r="AZ10754" s="9">
        <v>0.18934911242603542</v>
      </c>
    </row>
    <row r="10755" spans="52:52" x14ac:dyDescent="0.25">
      <c r="AZ10755" s="9">
        <v>4.4733727810650885</v>
      </c>
    </row>
    <row r="10756" spans="52:52" x14ac:dyDescent="0.25">
      <c r="AZ10756" s="9">
        <v>1.6804733727810648</v>
      </c>
    </row>
    <row r="10757" spans="52:52" x14ac:dyDescent="0.25">
      <c r="AZ10757" s="9">
        <v>4.5207100591715967</v>
      </c>
    </row>
    <row r="10758" spans="52:52" x14ac:dyDescent="0.25">
      <c r="AZ10758" s="9">
        <v>3.9053254437869818</v>
      </c>
    </row>
    <row r="10759" spans="52:52" x14ac:dyDescent="0.25">
      <c r="AZ10759" s="9">
        <v>4.2366863905325438</v>
      </c>
    </row>
    <row r="10760" spans="52:52" x14ac:dyDescent="0.25">
      <c r="AZ10760" s="9">
        <v>3.8343195266272181</v>
      </c>
    </row>
    <row r="10761" spans="52:52" x14ac:dyDescent="0.25">
      <c r="AZ10761" s="9">
        <v>5.0887573964497044</v>
      </c>
    </row>
    <row r="10762" spans="52:52" x14ac:dyDescent="0.25">
      <c r="AZ10762" s="9">
        <v>3.5739644970414197</v>
      </c>
    </row>
    <row r="10763" spans="52:52" x14ac:dyDescent="0.25">
      <c r="AZ10763" s="9">
        <v>3.2899408284023663</v>
      </c>
    </row>
    <row r="10764" spans="52:52" x14ac:dyDescent="0.25">
      <c r="AZ10764" s="9">
        <v>4.165680473372781</v>
      </c>
    </row>
    <row r="10765" spans="52:52" x14ac:dyDescent="0.25">
      <c r="AZ10765" s="9">
        <v>2.556213017751479</v>
      </c>
    </row>
    <row r="10766" spans="52:52" x14ac:dyDescent="0.25">
      <c r="AZ10766" s="9">
        <v>0.18934911242603542</v>
      </c>
    </row>
    <row r="10767" spans="52:52" x14ac:dyDescent="0.25">
      <c r="AZ10767" s="9">
        <v>4.4733727810650885</v>
      </c>
    </row>
    <row r="10768" spans="52:52" x14ac:dyDescent="0.25">
      <c r="AZ10768" s="9">
        <v>1.6804733727810648</v>
      </c>
    </row>
    <row r="10769" spans="52:52" x14ac:dyDescent="0.25">
      <c r="AZ10769" s="9">
        <v>4.5207100591715967</v>
      </c>
    </row>
    <row r="10770" spans="52:52" x14ac:dyDescent="0.25">
      <c r="AZ10770" s="9">
        <v>3.9053254437869818</v>
      </c>
    </row>
    <row r="10771" spans="52:52" x14ac:dyDescent="0.25">
      <c r="AZ10771" s="9">
        <v>4.2366863905325438</v>
      </c>
    </row>
    <row r="10772" spans="52:52" x14ac:dyDescent="0.25">
      <c r="AZ10772" s="9">
        <v>3.8343195266272181</v>
      </c>
    </row>
    <row r="10773" spans="52:52" x14ac:dyDescent="0.25">
      <c r="AZ10773" s="9">
        <v>5.0887573964497044</v>
      </c>
    </row>
    <row r="10774" spans="52:52" x14ac:dyDescent="0.25">
      <c r="AZ10774" s="9">
        <v>3.5739644970414197</v>
      </c>
    </row>
    <row r="10775" spans="52:52" x14ac:dyDescent="0.25">
      <c r="AZ10775" s="9">
        <v>3.2899408284023663</v>
      </c>
    </row>
    <row r="10776" spans="52:52" x14ac:dyDescent="0.25">
      <c r="AZ10776" s="9">
        <v>4.165680473372781</v>
      </c>
    </row>
    <row r="10777" spans="52:52" x14ac:dyDescent="0.25">
      <c r="AZ10777" s="9">
        <v>2.556213017751479</v>
      </c>
    </row>
    <row r="10778" spans="52:52" x14ac:dyDescent="0.25">
      <c r="AZ10778" s="9">
        <v>0.18934911242603542</v>
      </c>
    </row>
    <row r="10779" spans="52:52" x14ac:dyDescent="0.25">
      <c r="AZ10779" s="9">
        <v>4.4733727810650885</v>
      </c>
    </row>
    <row r="10780" spans="52:52" x14ac:dyDescent="0.25">
      <c r="AZ10780" s="9">
        <v>1.6804733727810648</v>
      </c>
    </row>
    <row r="10781" spans="52:52" x14ac:dyDescent="0.25">
      <c r="AZ10781" s="9">
        <v>4.5207100591715967</v>
      </c>
    </row>
    <row r="10782" spans="52:52" x14ac:dyDescent="0.25">
      <c r="AZ10782" s="9">
        <v>3.9053254437869818</v>
      </c>
    </row>
    <row r="10783" spans="52:52" x14ac:dyDescent="0.25">
      <c r="AZ10783" s="9">
        <v>4.2366863905325438</v>
      </c>
    </row>
    <row r="10784" spans="52:52" x14ac:dyDescent="0.25">
      <c r="AZ10784" s="9">
        <v>3.8343195266272181</v>
      </c>
    </row>
    <row r="10785" spans="52:52" x14ac:dyDescent="0.25">
      <c r="AZ10785" s="9">
        <v>5.0887573964497044</v>
      </c>
    </row>
    <row r="10786" spans="52:52" x14ac:dyDescent="0.25">
      <c r="AZ10786" s="9">
        <v>3.5739644970414197</v>
      </c>
    </row>
    <row r="10787" spans="52:52" x14ac:dyDescent="0.25">
      <c r="AZ10787" s="9">
        <v>3.2899408284023663</v>
      </c>
    </row>
    <row r="10788" spans="52:52" x14ac:dyDescent="0.25">
      <c r="AZ10788" s="9">
        <v>4.165680473372781</v>
      </c>
    </row>
    <row r="10789" spans="52:52" x14ac:dyDescent="0.25">
      <c r="AZ10789" s="9">
        <v>2.556213017751479</v>
      </c>
    </row>
    <row r="10790" spans="52:52" x14ac:dyDescent="0.25">
      <c r="AZ10790" s="9">
        <v>0.18934911242603542</v>
      </c>
    </row>
    <row r="10791" spans="52:52" x14ac:dyDescent="0.25">
      <c r="AZ10791" s="9">
        <v>4.4733727810650885</v>
      </c>
    </row>
    <row r="10792" spans="52:52" x14ac:dyDescent="0.25">
      <c r="AZ10792" s="9">
        <v>1.6804733727810648</v>
      </c>
    </row>
    <row r="10793" spans="52:52" x14ac:dyDescent="0.25">
      <c r="AZ10793" s="9">
        <v>4.5207100591715967</v>
      </c>
    </row>
    <row r="10794" spans="52:52" x14ac:dyDescent="0.25">
      <c r="AZ10794" s="9">
        <v>3.9053254437869818</v>
      </c>
    </row>
    <row r="10795" spans="52:52" x14ac:dyDescent="0.25">
      <c r="AZ10795" s="9">
        <v>4.2366863905325438</v>
      </c>
    </row>
    <row r="10796" spans="52:52" x14ac:dyDescent="0.25">
      <c r="AZ10796" s="9">
        <v>3.8343195266272181</v>
      </c>
    </row>
    <row r="10797" spans="52:52" x14ac:dyDescent="0.25">
      <c r="AZ10797" s="9">
        <v>5.0887573964497044</v>
      </c>
    </row>
    <row r="10798" spans="52:52" x14ac:dyDescent="0.25">
      <c r="AZ10798" s="9">
        <v>3.5739644970414197</v>
      </c>
    </row>
    <row r="10799" spans="52:52" x14ac:dyDescent="0.25">
      <c r="AZ10799" s="9">
        <v>3.2899408284023663</v>
      </c>
    </row>
    <row r="10800" spans="52:52" x14ac:dyDescent="0.25">
      <c r="AZ10800" s="9">
        <v>4.165680473372781</v>
      </c>
    </row>
    <row r="10801" spans="52:52" x14ac:dyDescent="0.25">
      <c r="AZ10801" s="9">
        <v>2.556213017751479</v>
      </c>
    </row>
    <row r="10802" spans="52:52" x14ac:dyDescent="0.25">
      <c r="AZ10802" s="9">
        <v>0.18934911242603542</v>
      </c>
    </row>
    <row r="10803" spans="52:52" x14ac:dyDescent="0.25">
      <c r="AZ10803" s="9">
        <v>4.4733727810650885</v>
      </c>
    </row>
    <row r="10804" spans="52:52" x14ac:dyDescent="0.25">
      <c r="AZ10804" s="9">
        <v>1.6804733727810648</v>
      </c>
    </row>
    <row r="10805" spans="52:52" x14ac:dyDescent="0.25">
      <c r="AZ10805" s="9">
        <v>4.5207100591715967</v>
      </c>
    </row>
    <row r="10806" spans="52:52" x14ac:dyDescent="0.25">
      <c r="AZ10806" s="9">
        <v>3.9053254437869818</v>
      </c>
    </row>
    <row r="10807" spans="52:52" x14ac:dyDescent="0.25">
      <c r="AZ10807" s="9">
        <v>4.2366863905325438</v>
      </c>
    </row>
    <row r="10808" spans="52:52" x14ac:dyDescent="0.25">
      <c r="AZ10808" s="9">
        <v>3.8343195266272181</v>
      </c>
    </row>
    <row r="10809" spans="52:52" x14ac:dyDescent="0.25">
      <c r="AZ10809" s="9">
        <v>5.0887573964497044</v>
      </c>
    </row>
    <row r="10810" spans="52:52" x14ac:dyDescent="0.25">
      <c r="AZ10810" s="9">
        <v>3.5739644970414197</v>
      </c>
    </row>
    <row r="10811" spans="52:52" x14ac:dyDescent="0.25">
      <c r="AZ10811" s="9">
        <v>3.2899408284023663</v>
      </c>
    </row>
    <row r="10812" spans="52:52" x14ac:dyDescent="0.25">
      <c r="AZ10812" s="9">
        <v>4.165680473372781</v>
      </c>
    </row>
    <row r="10813" spans="52:52" x14ac:dyDescent="0.25">
      <c r="AZ10813" s="9">
        <v>2.556213017751479</v>
      </c>
    </row>
    <row r="10814" spans="52:52" x14ac:dyDescent="0.25">
      <c r="AZ10814" s="9">
        <v>0.18934911242603542</v>
      </c>
    </row>
    <row r="10815" spans="52:52" x14ac:dyDescent="0.25">
      <c r="AZ10815" s="9">
        <v>4.4733727810650885</v>
      </c>
    </row>
    <row r="10816" spans="52:52" x14ac:dyDescent="0.25">
      <c r="AZ10816" s="9">
        <v>1.6804733727810648</v>
      </c>
    </row>
    <row r="10817" spans="52:52" x14ac:dyDescent="0.25">
      <c r="AZ10817" s="9">
        <v>4.5207100591715967</v>
      </c>
    </row>
    <row r="10818" spans="52:52" x14ac:dyDescent="0.25">
      <c r="AZ10818" s="9">
        <v>3.9053254437869818</v>
      </c>
    </row>
    <row r="10819" spans="52:52" x14ac:dyDescent="0.25">
      <c r="AZ10819" s="9">
        <v>4.2366863905325438</v>
      </c>
    </row>
    <row r="10820" spans="52:52" x14ac:dyDescent="0.25">
      <c r="AZ10820" s="9">
        <v>3.8343195266272181</v>
      </c>
    </row>
    <row r="10821" spans="52:52" x14ac:dyDescent="0.25">
      <c r="AZ10821" s="9">
        <v>5.0887573964497044</v>
      </c>
    </row>
    <row r="10822" spans="52:52" x14ac:dyDescent="0.25">
      <c r="AZ10822" s="9">
        <v>3.5739644970414197</v>
      </c>
    </row>
    <row r="10823" spans="52:52" x14ac:dyDescent="0.25">
      <c r="AZ10823" s="9">
        <v>3.2899408284023663</v>
      </c>
    </row>
    <row r="10824" spans="52:52" x14ac:dyDescent="0.25">
      <c r="AZ10824" s="9">
        <v>4.165680473372781</v>
      </c>
    </row>
    <row r="10825" spans="52:52" x14ac:dyDescent="0.25">
      <c r="AZ10825" s="9">
        <v>2.556213017751479</v>
      </c>
    </row>
    <row r="10826" spans="52:52" x14ac:dyDescent="0.25">
      <c r="AZ10826" s="9">
        <v>0.18934911242603542</v>
      </c>
    </row>
    <row r="10827" spans="52:52" x14ac:dyDescent="0.25">
      <c r="AZ10827" s="9">
        <v>4.4733727810650885</v>
      </c>
    </row>
    <row r="10828" spans="52:52" x14ac:dyDescent="0.25">
      <c r="AZ10828" s="9">
        <v>1.6804733727810648</v>
      </c>
    </row>
    <row r="10829" spans="52:52" x14ac:dyDescent="0.25">
      <c r="AZ10829" s="9">
        <v>4.5207100591715967</v>
      </c>
    </row>
    <row r="10830" spans="52:52" x14ac:dyDescent="0.25">
      <c r="AZ10830" s="9">
        <v>3.9053254437869818</v>
      </c>
    </row>
    <row r="10831" spans="52:52" x14ac:dyDescent="0.25">
      <c r="AZ10831" s="9">
        <v>4.2366863905325438</v>
      </c>
    </row>
    <row r="10832" spans="52:52" x14ac:dyDescent="0.25">
      <c r="AZ10832" s="9">
        <v>3.8343195266272181</v>
      </c>
    </row>
    <row r="10833" spans="52:52" x14ac:dyDescent="0.25">
      <c r="AZ10833" s="9">
        <v>5.0887573964497044</v>
      </c>
    </row>
    <row r="10834" spans="52:52" x14ac:dyDescent="0.25">
      <c r="AZ10834" s="9">
        <v>3.5739644970414197</v>
      </c>
    </row>
    <row r="10835" spans="52:52" x14ac:dyDescent="0.25">
      <c r="AZ10835" s="9">
        <v>3.2899408284023663</v>
      </c>
    </row>
    <row r="10836" spans="52:52" x14ac:dyDescent="0.25">
      <c r="AZ10836" s="9">
        <v>4.165680473372781</v>
      </c>
    </row>
    <row r="10837" spans="52:52" x14ac:dyDescent="0.25">
      <c r="AZ10837" s="9">
        <v>2.556213017751479</v>
      </c>
    </row>
    <row r="10838" spans="52:52" x14ac:dyDescent="0.25">
      <c r="AZ10838" s="9">
        <v>0.18934911242603542</v>
      </c>
    </row>
    <row r="10839" spans="52:52" x14ac:dyDescent="0.25">
      <c r="AZ10839" s="9">
        <v>4.4733727810650885</v>
      </c>
    </row>
    <row r="10840" spans="52:52" x14ac:dyDescent="0.25">
      <c r="AZ10840" s="9">
        <v>1.6804733727810648</v>
      </c>
    </row>
    <row r="10841" spans="52:52" x14ac:dyDescent="0.25">
      <c r="AZ10841" s="9">
        <v>4.5207100591715967</v>
      </c>
    </row>
    <row r="10842" spans="52:52" x14ac:dyDescent="0.25">
      <c r="AZ10842" s="9">
        <v>3.9053254437869818</v>
      </c>
    </row>
    <row r="10843" spans="52:52" x14ac:dyDescent="0.25">
      <c r="AZ10843" s="9">
        <v>4.2366863905325438</v>
      </c>
    </row>
    <row r="10844" spans="52:52" x14ac:dyDescent="0.25">
      <c r="AZ10844" s="9">
        <v>3.8343195266272181</v>
      </c>
    </row>
    <row r="10845" spans="52:52" x14ac:dyDescent="0.25">
      <c r="AZ10845" s="9">
        <v>5.0887573964497044</v>
      </c>
    </row>
    <row r="10846" spans="52:52" x14ac:dyDescent="0.25">
      <c r="AZ10846" s="9">
        <v>3.5739644970414197</v>
      </c>
    </row>
    <row r="10847" spans="52:52" x14ac:dyDescent="0.25">
      <c r="AZ10847" s="9">
        <v>3.2899408284023663</v>
      </c>
    </row>
    <row r="10848" spans="52:52" x14ac:dyDescent="0.25">
      <c r="AZ10848" s="9">
        <v>4.165680473372781</v>
      </c>
    </row>
    <row r="10849" spans="52:52" x14ac:dyDescent="0.25">
      <c r="AZ10849" s="9">
        <v>2.556213017751479</v>
      </c>
    </row>
    <row r="10850" spans="52:52" x14ac:dyDescent="0.25">
      <c r="AZ10850" s="9">
        <v>0.18934911242603542</v>
      </c>
    </row>
    <row r="10851" spans="52:52" x14ac:dyDescent="0.25">
      <c r="AZ10851" s="9">
        <v>4.4733727810650885</v>
      </c>
    </row>
    <row r="10852" spans="52:52" x14ac:dyDescent="0.25">
      <c r="AZ10852" s="9">
        <v>1.6804733727810648</v>
      </c>
    </row>
    <row r="10853" spans="52:52" x14ac:dyDescent="0.25">
      <c r="AZ10853" s="9">
        <v>4.5207100591715967</v>
      </c>
    </row>
    <row r="10854" spans="52:52" x14ac:dyDescent="0.25">
      <c r="AZ10854" s="9">
        <v>3.9053254437869818</v>
      </c>
    </row>
    <row r="10855" spans="52:52" x14ac:dyDescent="0.25">
      <c r="AZ10855" s="9">
        <v>4.2366863905325438</v>
      </c>
    </row>
    <row r="10856" spans="52:52" x14ac:dyDescent="0.25">
      <c r="AZ10856" s="9">
        <v>3.8343195266272181</v>
      </c>
    </row>
    <row r="10857" spans="52:52" x14ac:dyDescent="0.25">
      <c r="AZ10857" s="9">
        <v>5.0887573964497044</v>
      </c>
    </row>
    <row r="10858" spans="52:52" x14ac:dyDescent="0.25">
      <c r="AZ10858" s="9">
        <v>3.5739644970414197</v>
      </c>
    </row>
    <row r="10859" spans="52:52" x14ac:dyDescent="0.25">
      <c r="AZ10859" s="9">
        <v>3.2899408284023663</v>
      </c>
    </row>
    <row r="10860" spans="52:52" x14ac:dyDescent="0.25">
      <c r="AZ10860" s="9">
        <v>4.165680473372781</v>
      </c>
    </row>
    <row r="10861" spans="52:52" x14ac:dyDescent="0.25">
      <c r="AZ10861" s="9">
        <v>2.556213017751479</v>
      </c>
    </row>
    <row r="10862" spans="52:52" x14ac:dyDescent="0.25">
      <c r="AZ10862" s="9">
        <v>0.18934911242603542</v>
      </c>
    </row>
    <row r="10863" spans="52:52" x14ac:dyDescent="0.25">
      <c r="AZ10863" s="9">
        <v>4.4733727810650885</v>
      </c>
    </row>
    <row r="10864" spans="52:52" x14ac:dyDescent="0.25">
      <c r="AZ10864" s="9">
        <v>1.6804733727810648</v>
      </c>
    </row>
    <row r="10865" spans="52:52" x14ac:dyDescent="0.25">
      <c r="AZ10865" s="9">
        <v>4.5207100591715967</v>
      </c>
    </row>
    <row r="10866" spans="52:52" x14ac:dyDescent="0.25">
      <c r="AZ10866" s="9">
        <v>3.9053254437869818</v>
      </c>
    </row>
    <row r="10867" spans="52:52" x14ac:dyDescent="0.25">
      <c r="AZ10867" s="9">
        <v>4.2366863905325438</v>
      </c>
    </row>
    <row r="10868" spans="52:52" x14ac:dyDescent="0.25">
      <c r="AZ10868" s="9">
        <v>3.8343195266272181</v>
      </c>
    </row>
    <row r="10869" spans="52:52" x14ac:dyDescent="0.25">
      <c r="AZ10869" s="9">
        <v>5.0887573964497044</v>
      </c>
    </row>
    <row r="10870" spans="52:52" x14ac:dyDescent="0.25">
      <c r="AZ10870" s="9">
        <v>3.5739644970414197</v>
      </c>
    </row>
    <row r="10871" spans="52:52" x14ac:dyDescent="0.25">
      <c r="AZ10871" s="9">
        <v>3.2899408284023663</v>
      </c>
    </row>
    <row r="10872" spans="52:52" x14ac:dyDescent="0.25">
      <c r="AZ10872" s="9">
        <v>4.165680473372781</v>
      </c>
    </row>
    <row r="10873" spans="52:52" x14ac:dyDescent="0.25">
      <c r="AZ10873" s="9">
        <v>2.556213017751479</v>
      </c>
    </row>
    <row r="10874" spans="52:52" x14ac:dyDescent="0.25">
      <c r="AZ10874" s="9">
        <v>0.18934911242603542</v>
      </c>
    </row>
    <row r="10875" spans="52:52" x14ac:dyDescent="0.25">
      <c r="AZ10875" s="9">
        <v>4.4733727810650885</v>
      </c>
    </row>
    <row r="10876" spans="52:52" x14ac:dyDescent="0.25">
      <c r="AZ10876" s="9">
        <v>1.6804733727810648</v>
      </c>
    </row>
    <row r="10877" spans="52:52" x14ac:dyDescent="0.25">
      <c r="AZ10877" s="9">
        <v>4.5207100591715967</v>
      </c>
    </row>
    <row r="10878" spans="52:52" x14ac:dyDescent="0.25">
      <c r="AZ10878" s="9">
        <v>3.9053254437869818</v>
      </c>
    </row>
    <row r="10879" spans="52:52" x14ac:dyDescent="0.25">
      <c r="AZ10879" s="9">
        <v>4.2366863905325438</v>
      </c>
    </row>
    <row r="10880" spans="52:52" x14ac:dyDescent="0.25">
      <c r="AZ10880" s="9">
        <v>3.8343195266272181</v>
      </c>
    </row>
    <row r="10881" spans="52:52" x14ac:dyDescent="0.25">
      <c r="AZ10881" s="9">
        <v>5.0887573964497044</v>
      </c>
    </row>
    <row r="10882" spans="52:52" x14ac:dyDescent="0.25">
      <c r="AZ10882" s="9">
        <v>3.5739644970414197</v>
      </c>
    </row>
    <row r="10883" spans="52:52" x14ac:dyDescent="0.25">
      <c r="AZ10883" s="9">
        <v>3.2899408284023663</v>
      </c>
    </row>
    <row r="10884" spans="52:52" x14ac:dyDescent="0.25">
      <c r="AZ10884" s="9">
        <v>4.165680473372781</v>
      </c>
    </row>
    <row r="10885" spans="52:52" x14ac:dyDescent="0.25">
      <c r="AZ10885" s="9">
        <v>2.556213017751479</v>
      </c>
    </row>
    <row r="10886" spans="52:52" x14ac:dyDescent="0.25">
      <c r="AZ10886" s="9">
        <v>0.18934911242603542</v>
      </c>
    </row>
    <row r="10887" spans="52:52" x14ac:dyDescent="0.25">
      <c r="AZ10887" s="9">
        <v>4.4733727810650885</v>
      </c>
    </row>
    <row r="10888" spans="52:52" x14ac:dyDescent="0.25">
      <c r="AZ10888" s="9">
        <v>1.6804733727810648</v>
      </c>
    </row>
    <row r="10889" spans="52:52" x14ac:dyDescent="0.25">
      <c r="AZ10889" s="9">
        <v>4.5207100591715967</v>
      </c>
    </row>
    <row r="10890" spans="52:52" x14ac:dyDescent="0.25">
      <c r="AZ10890" s="9">
        <v>3.9053254437869818</v>
      </c>
    </row>
    <row r="10891" spans="52:52" x14ac:dyDescent="0.25">
      <c r="AZ10891" s="9">
        <v>4.2366863905325438</v>
      </c>
    </row>
    <row r="10892" spans="52:52" x14ac:dyDescent="0.25">
      <c r="AZ10892" s="9">
        <v>3.8343195266272181</v>
      </c>
    </row>
    <row r="10893" spans="52:52" x14ac:dyDescent="0.25">
      <c r="AZ10893" s="9">
        <v>5.0887573964497044</v>
      </c>
    </row>
    <row r="10894" spans="52:52" x14ac:dyDescent="0.25">
      <c r="AZ10894" s="9">
        <v>3.5739644970414197</v>
      </c>
    </row>
    <row r="10895" spans="52:52" x14ac:dyDescent="0.25">
      <c r="AZ10895" s="9">
        <v>3.2899408284023663</v>
      </c>
    </row>
    <row r="10896" spans="52:52" x14ac:dyDescent="0.25">
      <c r="AZ10896" s="9">
        <v>4.165680473372781</v>
      </c>
    </row>
    <row r="10897" spans="52:52" x14ac:dyDescent="0.25">
      <c r="AZ10897" s="9">
        <v>2.556213017751479</v>
      </c>
    </row>
    <row r="10898" spans="52:52" x14ac:dyDescent="0.25">
      <c r="AZ10898" s="9">
        <v>0.18934911242603542</v>
      </c>
    </row>
    <row r="10899" spans="52:52" x14ac:dyDescent="0.25">
      <c r="AZ10899" s="9">
        <v>4.4733727810650885</v>
      </c>
    </row>
    <row r="10900" spans="52:52" x14ac:dyDescent="0.25">
      <c r="AZ10900" s="9">
        <v>1.6804733727810648</v>
      </c>
    </row>
    <row r="10901" spans="52:52" x14ac:dyDescent="0.25">
      <c r="AZ10901" s="9">
        <v>4.5207100591715967</v>
      </c>
    </row>
    <row r="10902" spans="52:52" x14ac:dyDescent="0.25">
      <c r="AZ10902" s="9">
        <v>3.9053254437869818</v>
      </c>
    </row>
    <row r="10903" spans="52:52" x14ac:dyDescent="0.25">
      <c r="AZ10903" s="9">
        <v>4.2366863905325438</v>
      </c>
    </row>
    <row r="10904" spans="52:52" x14ac:dyDescent="0.25">
      <c r="AZ10904" s="9">
        <v>3.8343195266272181</v>
      </c>
    </row>
    <row r="10905" spans="52:52" x14ac:dyDescent="0.25">
      <c r="AZ10905" s="9">
        <v>5.0887573964497044</v>
      </c>
    </row>
    <row r="10906" spans="52:52" x14ac:dyDescent="0.25">
      <c r="AZ10906" s="9">
        <v>3.5739644970414197</v>
      </c>
    </row>
    <row r="10907" spans="52:52" x14ac:dyDescent="0.25">
      <c r="AZ10907" s="9">
        <v>3.2899408284023663</v>
      </c>
    </row>
    <row r="10908" spans="52:52" x14ac:dyDescent="0.25">
      <c r="AZ10908" s="9">
        <v>4.165680473372781</v>
      </c>
    </row>
    <row r="10909" spans="52:52" x14ac:dyDescent="0.25">
      <c r="AZ10909" s="9">
        <v>2.556213017751479</v>
      </c>
    </row>
    <row r="10910" spans="52:52" x14ac:dyDescent="0.25">
      <c r="AZ10910" s="9">
        <v>0.18934911242603542</v>
      </c>
    </row>
    <row r="10911" spans="52:52" x14ac:dyDescent="0.25">
      <c r="AZ10911" s="9">
        <v>4.4733727810650885</v>
      </c>
    </row>
    <row r="10912" spans="52:52" x14ac:dyDescent="0.25">
      <c r="AZ10912" s="9">
        <v>1.6804733727810648</v>
      </c>
    </row>
    <row r="10913" spans="52:52" x14ac:dyDescent="0.25">
      <c r="AZ10913" s="9">
        <v>4.5207100591715967</v>
      </c>
    </row>
    <row r="10914" spans="52:52" x14ac:dyDescent="0.25">
      <c r="AZ10914" s="9">
        <v>3.9053254437869818</v>
      </c>
    </row>
    <row r="10915" spans="52:52" x14ac:dyDescent="0.25">
      <c r="AZ10915" s="9">
        <v>4.2366863905325438</v>
      </c>
    </row>
    <row r="10916" spans="52:52" x14ac:dyDescent="0.25">
      <c r="AZ10916" s="9">
        <v>3.8343195266272181</v>
      </c>
    </row>
    <row r="10917" spans="52:52" x14ac:dyDescent="0.25">
      <c r="AZ10917" s="9">
        <v>5.0887573964497044</v>
      </c>
    </row>
    <row r="10918" spans="52:52" x14ac:dyDescent="0.25">
      <c r="AZ10918" s="9">
        <v>3.5739644970414197</v>
      </c>
    </row>
    <row r="10919" spans="52:52" x14ac:dyDescent="0.25">
      <c r="AZ10919" s="9">
        <v>3.2899408284023663</v>
      </c>
    </row>
    <row r="10920" spans="52:52" x14ac:dyDescent="0.25">
      <c r="AZ10920" s="9">
        <v>4.165680473372781</v>
      </c>
    </row>
    <row r="10921" spans="52:52" x14ac:dyDescent="0.25">
      <c r="AZ10921" s="9">
        <v>2.556213017751479</v>
      </c>
    </row>
    <row r="10922" spans="52:52" x14ac:dyDescent="0.25">
      <c r="AZ10922" s="9">
        <v>0.18934911242603542</v>
      </c>
    </row>
    <row r="10923" spans="52:52" x14ac:dyDescent="0.25">
      <c r="AZ10923" s="9">
        <v>4.4733727810650885</v>
      </c>
    </row>
    <row r="10924" spans="52:52" x14ac:dyDescent="0.25">
      <c r="AZ10924" s="9">
        <v>1.6804733727810648</v>
      </c>
    </row>
    <row r="10925" spans="52:52" x14ac:dyDescent="0.25">
      <c r="AZ10925" s="9">
        <v>4.5207100591715967</v>
      </c>
    </row>
    <row r="10926" spans="52:52" x14ac:dyDescent="0.25">
      <c r="AZ10926" s="9">
        <v>3.9053254437869818</v>
      </c>
    </row>
    <row r="10927" spans="52:52" x14ac:dyDescent="0.25">
      <c r="AZ10927" s="9">
        <v>4.2366863905325438</v>
      </c>
    </row>
    <row r="10928" spans="52:52" x14ac:dyDescent="0.25">
      <c r="AZ10928" s="9">
        <v>3.8343195266272181</v>
      </c>
    </row>
    <row r="10929" spans="52:52" x14ac:dyDescent="0.25">
      <c r="AZ10929" s="9">
        <v>5.0887573964497044</v>
      </c>
    </row>
    <row r="10930" spans="52:52" x14ac:dyDescent="0.25">
      <c r="AZ10930" s="9">
        <v>3.5739644970414197</v>
      </c>
    </row>
    <row r="10931" spans="52:52" x14ac:dyDescent="0.25">
      <c r="AZ10931" s="9">
        <v>3.2899408284023663</v>
      </c>
    </row>
    <row r="10932" spans="52:52" x14ac:dyDescent="0.25">
      <c r="AZ10932" s="9">
        <v>4.165680473372781</v>
      </c>
    </row>
    <row r="10933" spans="52:52" x14ac:dyDescent="0.25">
      <c r="AZ10933" s="9">
        <v>2.556213017751479</v>
      </c>
    </row>
    <row r="10934" spans="52:52" x14ac:dyDescent="0.25">
      <c r="AZ10934" s="9">
        <v>0.18934911242603542</v>
      </c>
    </row>
    <row r="10935" spans="52:52" x14ac:dyDescent="0.25">
      <c r="AZ10935" s="9">
        <v>4.4733727810650885</v>
      </c>
    </row>
    <row r="10936" spans="52:52" x14ac:dyDescent="0.25">
      <c r="AZ10936" s="9">
        <v>1.6804733727810648</v>
      </c>
    </row>
    <row r="10937" spans="52:52" x14ac:dyDescent="0.25">
      <c r="AZ10937" s="9">
        <v>4.5207100591715967</v>
      </c>
    </row>
    <row r="10938" spans="52:52" x14ac:dyDescent="0.25">
      <c r="AZ10938" s="9">
        <v>3.9053254437869818</v>
      </c>
    </row>
    <row r="10939" spans="52:52" x14ac:dyDescent="0.25">
      <c r="AZ10939" s="9">
        <v>4.2366863905325438</v>
      </c>
    </row>
    <row r="10940" spans="52:52" x14ac:dyDescent="0.25">
      <c r="AZ10940" s="9">
        <v>3.8343195266272181</v>
      </c>
    </row>
    <row r="10941" spans="52:52" x14ac:dyDescent="0.25">
      <c r="AZ10941" s="9">
        <v>5.0887573964497044</v>
      </c>
    </row>
    <row r="10942" spans="52:52" x14ac:dyDescent="0.25">
      <c r="AZ10942" s="9">
        <v>3.5739644970414197</v>
      </c>
    </row>
    <row r="10943" spans="52:52" x14ac:dyDescent="0.25">
      <c r="AZ10943" s="9">
        <v>3.2899408284023663</v>
      </c>
    </row>
    <row r="10944" spans="52:52" x14ac:dyDescent="0.25">
      <c r="AZ10944" s="9">
        <v>4.165680473372781</v>
      </c>
    </row>
    <row r="10945" spans="52:52" x14ac:dyDescent="0.25">
      <c r="AZ10945" s="9">
        <v>2.556213017751479</v>
      </c>
    </row>
    <row r="10946" spans="52:52" x14ac:dyDescent="0.25">
      <c r="AZ10946" s="9">
        <v>0.18934911242603542</v>
      </c>
    </row>
    <row r="10947" spans="52:52" x14ac:dyDescent="0.25">
      <c r="AZ10947" s="9">
        <v>4.4733727810650885</v>
      </c>
    </row>
    <row r="10948" spans="52:52" x14ac:dyDescent="0.25">
      <c r="AZ10948" s="9">
        <v>1.6804733727810648</v>
      </c>
    </row>
    <row r="10949" spans="52:52" x14ac:dyDescent="0.25">
      <c r="AZ10949" s="9">
        <v>4.5207100591715967</v>
      </c>
    </row>
    <row r="10950" spans="52:52" x14ac:dyDescent="0.25">
      <c r="AZ10950" s="9">
        <v>3.9053254437869818</v>
      </c>
    </row>
    <row r="10951" spans="52:52" x14ac:dyDescent="0.25">
      <c r="AZ10951" s="9">
        <v>4.2366863905325438</v>
      </c>
    </row>
    <row r="10952" spans="52:52" x14ac:dyDescent="0.25">
      <c r="AZ10952" s="9">
        <v>3.8343195266272181</v>
      </c>
    </row>
    <row r="10953" spans="52:52" x14ac:dyDescent="0.25">
      <c r="AZ10953" s="9">
        <v>5.0887573964497044</v>
      </c>
    </row>
    <row r="10954" spans="52:52" x14ac:dyDescent="0.25">
      <c r="AZ10954" s="9">
        <v>3.5739644970414197</v>
      </c>
    </row>
    <row r="10955" spans="52:52" x14ac:dyDescent="0.25">
      <c r="AZ10955" s="9">
        <v>3.2899408284023663</v>
      </c>
    </row>
    <row r="10956" spans="52:52" x14ac:dyDescent="0.25">
      <c r="AZ10956" s="9">
        <v>4.165680473372781</v>
      </c>
    </row>
    <row r="10957" spans="52:52" x14ac:dyDescent="0.25">
      <c r="AZ10957" s="9">
        <v>2.556213017751479</v>
      </c>
    </row>
    <row r="10958" spans="52:52" x14ac:dyDescent="0.25">
      <c r="AZ10958" s="9">
        <v>0.18934911242603542</v>
      </c>
    </row>
    <row r="10959" spans="52:52" x14ac:dyDescent="0.25">
      <c r="AZ10959" s="9">
        <v>4.4733727810650885</v>
      </c>
    </row>
    <row r="10960" spans="52:52" x14ac:dyDescent="0.25">
      <c r="AZ10960" s="9">
        <v>1.6804733727810648</v>
      </c>
    </row>
    <row r="10961" spans="52:52" x14ac:dyDescent="0.25">
      <c r="AZ10961" s="9">
        <v>4.5207100591715967</v>
      </c>
    </row>
    <row r="10962" spans="52:52" x14ac:dyDescent="0.25">
      <c r="AZ10962" s="9">
        <v>3.9053254437869818</v>
      </c>
    </row>
    <row r="10963" spans="52:52" x14ac:dyDescent="0.25">
      <c r="AZ10963" s="9">
        <v>4.2366863905325438</v>
      </c>
    </row>
    <row r="10964" spans="52:52" x14ac:dyDescent="0.25">
      <c r="AZ10964" s="9">
        <v>3.8343195266272181</v>
      </c>
    </row>
    <row r="10965" spans="52:52" x14ac:dyDescent="0.25">
      <c r="AZ10965" s="9">
        <v>5.0887573964497044</v>
      </c>
    </row>
    <row r="10966" spans="52:52" x14ac:dyDescent="0.25">
      <c r="AZ10966" s="9">
        <v>3.5739644970414197</v>
      </c>
    </row>
    <row r="10967" spans="52:52" x14ac:dyDescent="0.25">
      <c r="AZ10967" s="9">
        <v>3.2899408284023663</v>
      </c>
    </row>
    <row r="10968" spans="52:52" x14ac:dyDescent="0.25">
      <c r="AZ10968" s="9">
        <v>4.165680473372781</v>
      </c>
    </row>
    <row r="10969" spans="52:52" x14ac:dyDescent="0.25">
      <c r="AZ10969" s="9">
        <v>2.556213017751479</v>
      </c>
    </row>
    <row r="10970" spans="52:52" x14ac:dyDescent="0.25">
      <c r="AZ10970" s="9">
        <v>0.18934911242603542</v>
      </c>
    </row>
    <row r="10971" spans="52:52" x14ac:dyDescent="0.25">
      <c r="AZ10971" s="9">
        <v>4.4733727810650885</v>
      </c>
    </row>
    <row r="10972" spans="52:52" x14ac:dyDescent="0.25">
      <c r="AZ10972" s="9">
        <v>1.6804733727810648</v>
      </c>
    </row>
    <row r="10973" spans="52:52" x14ac:dyDescent="0.25">
      <c r="AZ10973" s="9">
        <v>4.5207100591715967</v>
      </c>
    </row>
    <row r="10974" spans="52:52" x14ac:dyDescent="0.25">
      <c r="AZ10974" s="9">
        <v>3.9053254437869818</v>
      </c>
    </row>
    <row r="10975" spans="52:52" x14ac:dyDescent="0.25">
      <c r="AZ10975" s="9">
        <v>4.2366863905325438</v>
      </c>
    </row>
    <row r="10976" spans="52:52" x14ac:dyDescent="0.25">
      <c r="AZ10976" s="9">
        <v>3.8343195266272181</v>
      </c>
    </row>
    <row r="10977" spans="52:52" x14ac:dyDescent="0.25">
      <c r="AZ10977" s="9">
        <v>5.0887573964497044</v>
      </c>
    </row>
    <row r="10978" spans="52:52" x14ac:dyDescent="0.25">
      <c r="AZ10978" s="9">
        <v>3.5739644970414197</v>
      </c>
    </row>
    <row r="10979" spans="52:52" x14ac:dyDescent="0.25">
      <c r="AZ10979" s="9">
        <v>3.2899408284023663</v>
      </c>
    </row>
    <row r="10980" spans="52:52" x14ac:dyDescent="0.25">
      <c r="AZ10980" s="9">
        <v>4.165680473372781</v>
      </c>
    </row>
    <row r="10981" spans="52:52" x14ac:dyDescent="0.25">
      <c r="AZ10981" s="9">
        <v>2.556213017751479</v>
      </c>
    </row>
    <row r="10982" spans="52:52" x14ac:dyDescent="0.25">
      <c r="AZ10982" s="9">
        <v>0.18934911242603542</v>
      </c>
    </row>
    <row r="10983" spans="52:52" x14ac:dyDescent="0.25">
      <c r="AZ10983" s="9">
        <v>4.4733727810650885</v>
      </c>
    </row>
    <row r="10984" spans="52:52" x14ac:dyDescent="0.25">
      <c r="AZ10984" s="9">
        <v>1.6804733727810648</v>
      </c>
    </row>
    <row r="10985" spans="52:52" x14ac:dyDescent="0.25">
      <c r="AZ10985" s="9">
        <v>4.5207100591715967</v>
      </c>
    </row>
    <row r="10986" spans="52:52" x14ac:dyDescent="0.25">
      <c r="AZ10986" s="9">
        <v>3.9053254437869818</v>
      </c>
    </row>
    <row r="10987" spans="52:52" x14ac:dyDescent="0.25">
      <c r="AZ10987" s="9">
        <v>4.2366863905325438</v>
      </c>
    </row>
    <row r="10988" spans="52:52" x14ac:dyDescent="0.25">
      <c r="AZ10988" s="9">
        <v>3.8343195266272181</v>
      </c>
    </row>
    <row r="10989" spans="52:52" x14ac:dyDescent="0.25">
      <c r="AZ10989" s="9">
        <v>5.0887573964497044</v>
      </c>
    </row>
    <row r="10990" spans="52:52" x14ac:dyDescent="0.25">
      <c r="AZ10990" s="9">
        <v>3.5739644970414197</v>
      </c>
    </row>
    <row r="10991" spans="52:52" x14ac:dyDescent="0.25">
      <c r="AZ10991" s="9">
        <v>3.2899408284023663</v>
      </c>
    </row>
    <row r="10992" spans="52:52" x14ac:dyDescent="0.25">
      <c r="AZ10992" s="9">
        <v>4.165680473372781</v>
      </c>
    </row>
    <row r="10993" spans="52:52" x14ac:dyDescent="0.25">
      <c r="AZ10993" s="9">
        <v>2.556213017751479</v>
      </c>
    </row>
    <row r="10994" spans="52:52" x14ac:dyDescent="0.25">
      <c r="AZ10994" s="9">
        <v>0.18934911242603542</v>
      </c>
    </row>
    <row r="10995" spans="52:52" x14ac:dyDescent="0.25">
      <c r="AZ10995" s="9">
        <v>4.4733727810650885</v>
      </c>
    </row>
    <row r="10996" spans="52:52" x14ac:dyDescent="0.25">
      <c r="AZ10996" s="9">
        <v>1.6804733727810648</v>
      </c>
    </row>
    <row r="10997" spans="52:52" x14ac:dyDescent="0.25">
      <c r="AZ10997" s="9">
        <v>4.5207100591715967</v>
      </c>
    </row>
    <row r="10998" spans="52:52" x14ac:dyDescent="0.25">
      <c r="AZ10998" s="9">
        <v>3.9053254437869818</v>
      </c>
    </row>
    <row r="10999" spans="52:52" x14ac:dyDescent="0.25">
      <c r="AZ10999" s="9">
        <v>4.2366863905325438</v>
      </c>
    </row>
    <row r="11000" spans="52:52" x14ac:dyDescent="0.25">
      <c r="AZ11000" s="9">
        <v>3.8343195266272181</v>
      </c>
    </row>
    <row r="11001" spans="52:52" x14ac:dyDescent="0.25">
      <c r="AZ11001" s="9">
        <v>5.0887573964497044</v>
      </c>
    </row>
    <row r="11002" spans="52:52" x14ac:dyDescent="0.25">
      <c r="AZ11002" s="9">
        <v>3.5739644970414197</v>
      </c>
    </row>
    <row r="11003" spans="52:52" x14ac:dyDescent="0.25">
      <c r="AZ11003" s="9">
        <v>3.2899408284023663</v>
      </c>
    </row>
    <row r="11004" spans="52:52" x14ac:dyDescent="0.25">
      <c r="AZ11004" s="9">
        <v>4.165680473372781</v>
      </c>
    </row>
    <row r="11005" spans="52:52" x14ac:dyDescent="0.25">
      <c r="AZ11005" s="9">
        <v>2.556213017751479</v>
      </c>
    </row>
    <row r="11006" spans="52:52" x14ac:dyDescent="0.25">
      <c r="AZ11006" s="9">
        <v>0.18934911242603542</v>
      </c>
    </row>
    <row r="11007" spans="52:52" x14ac:dyDescent="0.25">
      <c r="AZ11007" s="9">
        <v>4.4733727810650885</v>
      </c>
    </row>
    <row r="11008" spans="52:52" x14ac:dyDescent="0.25">
      <c r="AZ11008" s="9">
        <v>1.6804733727810648</v>
      </c>
    </row>
    <row r="11009" spans="52:52" x14ac:dyDescent="0.25">
      <c r="AZ11009" s="9">
        <v>4.5207100591715967</v>
      </c>
    </row>
    <row r="11010" spans="52:52" x14ac:dyDescent="0.25">
      <c r="AZ11010" s="9">
        <v>3.9053254437869818</v>
      </c>
    </row>
    <row r="11011" spans="52:52" x14ac:dyDescent="0.25">
      <c r="AZ11011" s="9">
        <v>4.2366863905325438</v>
      </c>
    </row>
    <row r="11012" spans="52:52" x14ac:dyDescent="0.25">
      <c r="AZ11012" s="9">
        <v>3.8343195266272181</v>
      </c>
    </row>
    <row r="11013" spans="52:52" x14ac:dyDescent="0.25">
      <c r="AZ11013" s="9">
        <v>5.0887573964497044</v>
      </c>
    </row>
    <row r="11014" spans="52:52" x14ac:dyDescent="0.25">
      <c r="AZ11014" s="9">
        <v>3.5739644970414197</v>
      </c>
    </row>
    <row r="11015" spans="52:52" x14ac:dyDescent="0.25">
      <c r="AZ11015" s="9">
        <v>3.2899408284023663</v>
      </c>
    </row>
    <row r="11016" spans="52:52" x14ac:dyDescent="0.25">
      <c r="AZ11016" s="9">
        <v>4.165680473372781</v>
      </c>
    </row>
    <row r="11017" spans="52:52" x14ac:dyDescent="0.25">
      <c r="AZ11017" s="9">
        <v>2.556213017751479</v>
      </c>
    </row>
    <row r="11018" spans="52:52" x14ac:dyDescent="0.25">
      <c r="AZ11018" s="9">
        <v>0.18934911242603542</v>
      </c>
    </row>
    <row r="11019" spans="52:52" x14ac:dyDescent="0.25">
      <c r="AZ11019" s="9">
        <v>4.4733727810650885</v>
      </c>
    </row>
    <row r="11020" spans="52:52" x14ac:dyDescent="0.25">
      <c r="AZ11020" s="9">
        <v>1.6804733727810648</v>
      </c>
    </row>
    <row r="11021" spans="52:52" x14ac:dyDescent="0.25">
      <c r="AZ11021" s="9">
        <v>4.5207100591715967</v>
      </c>
    </row>
    <row r="11022" spans="52:52" x14ac:dyDescent="0.25">
      <c r="AZ11022" s="9">
        <v>3.9053254437869818</v>
      </c>
    </row>
    <row r="11023" spans="52:52" x14ac:dyDescent="0.25">
      <c r="AZ11023" s="9">
        <v>4.2366863905325438</v>
      </c>
    </row>
    <row r="11024" spans="52:52" x14ac:dyDescent="0.25">
      <c r="AZ11024" s="9">
        <v>3.8343195266272181</v>
      </c>
    </row>
    <row r="11025" spans="52:52" x14ac:dyDescent="0.25">
      <c r="AZ11025" s="9">
        <v>5.0887573964497044</v>
      </c>
    </row>
    <row r="11026" spans="52:52" x14ac:dyDescent="0.25">
      <c r="AZ11026" s="9">
        <v>3.5739644970414197</v>
      </c>
    </row>
    <row r="11027" spans="52:52" x14ac:dyDescent="0.25">
      <c r="AZ11027" s="9">
        <v>3.2899408284023663</v>
      </c>
    </row>
    <row r="11028" spans="52:52" x14ac:dyDescent="0.25">
      <c r="AZ11028" s="9">
        <v>4.165680473372781</v>
      </c>
    </row>
    <row r="11029" spans="52:52" x14ac:dyDescent="0.25">
      <c r="AZ11029" s="9">
        <v>2.556213017751479</v>
      </c>
    </row>
    <row r="11030" spans="52:52" x14ac:dyDescent="0.25">
      <c r="AZ11030" s="9">
        <v>0.18934911242603542</v>
      </c>
    </row>
    <row r="11031" spans="52:52" x14ac:dyDescent="0.25">
      <c r="AZ11031" s="9">
        <v>4.4733727810650885</v>
      </c>
    </row>
    <row r="11032" spans="52:52" x14ac:dyDescent="0.25">
      <c r="AZ11032" s="9">
        <v>1.6804733727810648</v>
      </c>
    </row>
    <row r="11033" spans="52:52" x14ac:dyDescent="0.25">
      <c r="AZ11033" s="9">
        <v>4.5207100591715967</v>
      </c>
    </row>
    <row r="11034" spans="52:52" x14ac:dyDescent="0.25">
      <c r="AZ11034" s="9">
        <v>3.9053254437869818</v>
      </c>
    </row>
    <row r="11035" spans="52:52" x14ac:dyDescent="0.25">
      <c r="AZ11035" s="9">
        <v>4.2366863905325438</v>
      </c>
    </row>
    <row r="11036" spans="52:52" x14ac:dyDescent="0.25">
      <c r="AZ11036" s="9">
        <v>3.8343195266272181</v>
      </c>
    </row>
    <row r="11037" spans="52:52" x14ac:dyDescent="0.25">
      <c r="AZ11037" s="9">
        <v>5.0887573964497044</v>
      </c>
    </row>
    <row r="11038" spans="52:52" x14ac:dyDescent="0.25">
      <c r="AZ11038" s="9">
        <v>3.5739644970414197</v>
      </c>
    </row>
    <row r="11039" spans="52:52" x14ac:dyDescent="0.25">
      <c r="AZ11039" s="9">
        <v>3.2899408284023663</v>
      </c>
    </row>
    <row r="11040" spans="52:52" x14ac:dyDescent="0.25">
      <c r="AZ11040" s="9">
        <v>4.165680473372781</v>
      </c>
    </row>
    <row r="11041" spans="52:52" x14ac:dyDescent="0.25">
      <c r="AZ11041" s="9">
        <v>2.556213017751479</v>
      </c>
    </row>
    <row r="11042" spans="52:52" x14ac:dyDescent="0.25">
      <c r="AZ11042" s="9">
        <v>0.18934911242603542</v>
      </c>
    </row>
    <row r="11043" spans="52:52" x14ac:dyDescent="0.25">
      <c r="AZ11043" s="9">
        <v>4.4733727810650885</v>
      </c>
    </row>
    <row r="11044" spans="52:52" x14ac:dyDescent="0.25">
      <c r="AZ11044" s="9">
        <v>1.6804733727810648</v>
      </c>
    </row>
    <row r="11045" spans="52:52" x14ac:dyDescent="0.25">
      <c r="AZ11045" s="9">
        <v>4.5207100591715967</v>
      </c>
    </row>
    <row r="11046" spans="52:52" x14ac:dyDescent="0.25">
      <c r="AZ11046" s="9">
        <v>3.9053254437869818</v>
      </c>
    </row>
    <row r="11047" spans="52:52" x14ac:dyDescent="0.25">
      <c r="AZ11047" s="9">
        <v>4.2366863905325438</v>
      </c>
    </row>
    <row r="11048" spans="52:52" x14ac:dyDescent="0.25">
      <c r="AZ11048" s="9">
        <v>3.8343195266272181</v>
      </c>
    </row>
    <row r="11049" spans="52:52" x14ac:dyDescent="0.25">
      <c r="AZ11049" s="9">
        <v>5.0887573964497044</v>
      </c>
    </row>
    <row r="11050" spans="52:52" x14ac:dyDescent="0.25">
      <c r="AZ11050" s="9">
        <v>3.5739644970414197</v>
      </c>
    </row>
    <row r="11051" spans="52:52" x14ac:dyDescent="0.25">
      <c r="AZ11051" s="9">
        <v>3.2899408284023663</v>
      </c>
    </row>
    <row r="11052" spans="52:52" x14ac:dyDescent="0.25">
      <c r="AZ11052" s="9">
        <v>4.165680473372781</v>
      </c>
    </row>
    <row r="11053" spans="52:52" x14ac:dyDescent="0.25">
      <c r="AZ11053" s="9">
        <v>2.556213017751479</v>
      </c>
    </row>
    <row r="11054" spans="52:52" x14ac:dyDescent="0.25">
      <c r="AZ11054" s="9">
        <v>0.18934911242603542</v>
      </c>
    </row>
    <row r="11055" spans="52:52" x14ac:dyDescent="0.25">
      <c r="AZ11055" s="9">
        <v>4.4733727810650885</v>
      </c>
    </row>
    <row r="11056" spans="52:52" x14ac:dyDescent="0.25">
      <c r="AZ11056" s="9">
        <v>1.6804733727810648</v>
      </c>
    </row>
    <row r="11057" spans="52:52" x14ac:dyDescent="0.25">
      <c r="AZ11057" s="9">
        <v>4.5207100591715967</v>
      </c>
    </row>
    <row r="11058" spans="52:52" x14ac:dyDescent="0.25">
      <c r="AZ11058" s="9">
        <v>3.9053254437869818</v>
      </c>
    </row>
    <row r="11059" spans="52:52" x14ac:dyDescent="0.25">
      <c r="AZ11059" s="9">
        <v>4.2366863905325438</v>
      </c>
    </row>
    <row r="11060" spans="52:52" x14ac:dyDescent="0.25">
      <c r="AZ11060" s="9">
        <v>3.8343195266272181</v>
      </c>
    </row>
    <row r="11061" spans="52:52" x14ac:dyDescent="0.25">
      <c r="AZ11061" s="9">
        <v>5.0887573964497044</v>
      </c>
    </row>
    <row r="11062" spans="52:52" x14ac:dyDescent="0.25">
      <c r="AZ11062" s="9">
        <v>3.5739644970414197</v>
      </c>
    </row>
    <row r="11063" spans="52:52" x14ac:dyDescent="0.25">
      <c r="AZ11063" s="9">
        <v>3.2899408284023663</v>
      </c>
    </row>
    <row r="11064" spans="52:52" x14ac:dyDescent="0.25">
      <c r="AZ11064" s="9">
        <v>4.165680473372781</v>
      </c>
    </row>
    <row r="11065" spans="52:52" x14ac:dyDescent="0.25">
      <c r="AZ11065" s="9">
        <v>2.556213017751479</v>
      </c>
    </row>
    <row r="11066" spans="52:52" x14ac:dyDescent="0.25">
      <c r="AZ11066" s="9">
        <v>0.18934911242603542</v>
      </c>
    </row>
    <row r="11067" spans="52:52" x14ac:dyDescent="0.25">
      <c r="AZ11067" s="9">
        <v>4.4733727810650885</v>
      </c>
    </row>
    <row r="11068" spans="52:52" x14ac:dyDescent="0.25">
      <c r="AZ11068" s="9">
        <v>1.6804733727810648</v>
      </c>
    </row>
    <row r="11069" spans="52:52" x14ac:dyDescent="0.25">
      <c r="AZ11069" s="9">
        <v>4.5207100591715967</v>
      </c>
    </row>
    <row r="11070" spans="52:52" x14ac:dyDescent="0.25">
      <c r="AZ11070" s="9">
        <v>3.9053254437869818</v>
      </c>
    </row>
    <row r="11071" spans="52:52" x14ac:dyDescent="0.25">
      <c r="AZ11071" s="9">
        <v>4.2366863905325438</v>
      </c>
    </row>
    <row r="11072" spans="52:52" x14ac:dyDescent="0.25">
      <c r="AZ11072" s="9">
        <v>3.8343195266272181</v>
      </c>
    </row>
    <row r="11073" spans="52:52" x14ac:dyDescent="0.25">
      <c r="AZ11073" s="9">
        <v>5.0887573964497044</v>
      </c>
    </row>
    <row r="11074" spans="52:52" x14ac:dyDescent="0.25">
      <c r="AZ11074" s="9">
        <v>3.5739644970414197</v>
      </c>
    </row>
    <row r="11075" spans="52:52" x14ac:dyDescent="0.25">
      <c r="AZ11075" s="9">
        <v>3.2899408284023663</v>
      </c>
    </row>
    <row r="11076" spans="52:52" x14ac:dyDescent="0.25">
      <c r="AZ11076" s="9">
        <v>4.165680473372781</v>
      </c>
    </row>
    <row r="11077" spans="52:52" x14ac:dyDescent="0.25">
      <c r="AZ11077" s="9">
        <v>2.556213017751479</v>
      </c>
    </row>
    <row r="11078" spans="52:52" x14ac:dyDescent="0.25">
      <c r="AZ11078" s="9">
        <v>0.18934911242603542</v>
      </c>
    </row>
    <row r="11079" spans="52:52" x14ac:dyDescent="0.25">
      <c r="AZ11079" s="9">
        <v>4.4733727810650885</v>
      </c>
    </row>
    <row r="11080" spans="52:52" x14ac:dyDescent="0.25">
      <c r="AZ11080" s="9">
        <v>1.6804733727810648</v>
      </c>
    </row>
    <row r="11081" spans="52:52" x14ac:dyDescent="0.25">
      <c r="AZ11081" s="9">
        <v>4.5207100591715967</v>
      </c>
    </row>
    <row r="11082" spans="52:52" x14ac:dyDescent="0.25">
      <c r="AZ11082" s="9">
        <v>3.9053254437869818</v>
      </c>
    </row>
    <row r="11083" spans="52:52" x14ac:dyDescent="0.25">
      <c r="AZ11083" s="9">
        <v>4.2366863905325438</v>
      </c>
    </row>
    <row r="11084" spans="52:52" x14ac:dyDescent="0.25">
      <c r="AZ11084" s="9">
        <v>3.8343195266272181</v>
      </c>
    </row>
    <row r="11085" spans="52:52" x14ac:dyDescent="0.25">
      <c r="AZ11085" s="9">
        <v>5.0887573964497044</v>
      </c>
    </row>
    <row r="11086" spans="52:52" x14ac:dyDescent="0.25">
      <c r="AZ11086" s="9">
        <v>3.5739644970414197</v>
      </c>
    </row>
    <row r="11087" spans="52:52" x14ac:dyDescent="0.25">
      <c r="AZ11087" s="9">
        <v>3.2899408284023663</v>
      </c>
    </row>
    <row r="11088" spans="52:52" x14ac:dyDescent="0.25">
      <c r="AZ11088" s="9">
        <v>4.165680473372781</v>
      </c>
    </row>
    <row r="11089" spans="52:52" x14ac:dyDescent="0.25">
      <c r="AZ11089" s="9">
        <v>2.556213017751479</v>
      </c>
    </row>
    <row r="11090" spans="52:52" x14ac:dyDescent="0.25">
      <c r="AZ11090" s="9">
        <v>0.18934911242603542</v>
      </c>
    </row>
    <row r="11091" spans="52:52" x14ac:dyDescent="0.25">
      <c r="AZ11091" s="9">
        <v>4.4733727810650885</v>
      </c>
    </row>
    <row r="11092" spans="52:52" x14ac:dyDescent="0.25">
      <c r="AZ11092" s="9">
        <v>1.6804733727810648</v>
      </c>
    </row>
    <row r="11093" spans="52:52" x14ac:dyDescent="0.25">
      <c r="AZ11093" s="9">
        <v>4.5207100591715967</v>
      </c>
    </row>
    <row r="11094" spans="52:52" x14ac:dyDescent="0.25">
      <c r="AZ11094" s="9">
        <v>3.9053254437869818</v>
      </c>
    </row>
    <row r="11095" spans="52:52" x14ac:dyDescent="0.25">
      <c r="AZ11095" s="9">
        <v>4.2366863905325438</v>
      </c>
    </row>
    <row r="11096" spans="52:52" x14ac:dyDescent="0.25">
      <c r="AZ11096" s="9">
        <v>3.8343195266272181</v>
      </c>
    </row>
    <row r="11097" spans="52:52" x14ac:dyDescent="0.25">
      <c r="AZ11097" s="9">
        <v>5.0887573964497044</v>
      </c>
    </row>
    <row r="11098" spans="52:52" x14ac:dyDescent="0.25">
      <c r="AZ11098" s="9">
        <v>3.5739644970414197</v>
      </c>
    </row>
    <row r="11099" spans="52:52" x14ac:dyDescent="0.25">
      <c r="AZ11099" s="9">
        <v>3.2899408284023663</v>
      </c>
    </row>
    <row r="11100" spans="52:52" x14ac:dyDescent="0.25">
      <c r="AZ11100" s="9">
        <v>4.165680473372781</v>
      </c>
    </row>
    <row r="11101" spans="52:52" x14ac:dyDescent="0.25">
      <c r="AZ11101" s="9">
        <v>2.556213017751479</v>
      </c>
    </row>
    <row r="11102" spans="52:52" x14ac:dyDescent="0.25">
      <c r="AZ11102" s="9">
        <v>0.18934911242603542</v>
      </c>
    </row>
    <row r="11103" spans="52:52" x14ac:dyDescent="0.25">
      <c r="AZ11103" s="9">
        <v>4.4733727810650885</v>
      </c>
    </row>
    <row r="11104" spans="52:52" x14ac:dyDescent="0.25">
      <c r="AZ11104" s="9">
        <v>1.6804733727810648</v>
      </c>
    </row>
    <row r="11105" spans="52:52" x14ac:dyDescent="0.25">
      <c r="AZ11105" s="9">
        <v>4.5207100591715967</v>
      </c>
    </row>
    <row r="11106" spans="52:52" x14ac:dyDescent="0.25">
      <c r="AZ11106" s="9">
        <v>3.9053254437869818</v>
      </c>
    </row>
    <row r="11107" spans="52:52" x14ac:dyDescent="0.25">
      <c r="AZ11107" s="9">
        <v>4.2366863905325438</v>
      </c>
    </row>
    <row r="11108" spans="52:52" x14ac:dyDescent="0.25">
      <c r="AZ11108" s="9">
        <v>3.8343195266272181</v>
      </c>
    </row>
    <row r="11109" spans="52:52" x14ac:dyDescent="0.25">
      <c r="AZ11109" s="9">
        <v>5.0887573964497044</v>
      </c>
    </row>
    <row r="11110" spans="52:52" x14ac:dyDescent="0.25">
      <c r="AZ11110" s="9">
        <v>3.5739644970414197</v>
      </c>
    </row>
    <row r="11111" spans="52:52" x14ac:dyDescent="0.25">
      <c r="AZ11111" s="9">
        <v>3.2899408284023663</v>
      </c>
    </row>
    <row r="11112" spans="52:52" x14ac:dyDescent="0.25">
      <c r="AZ11112" s="9">
        <v>4.165680473372781</v>
      </c>
    </row>
    <row r="11113" spans="52:52" x14ac:dyDescent="0.25">
      <c r="AZ11113" s="9">
        <v>2.556213017751479</v>
      </c>
    </row>
    <row r="11114" spans="52:52" x14ac:dyDescent="0.25">
      <c r="AZ11114" s="9">
        <v>0.18934911242603542</v>
      </c>
    </row>
    <row r="11115" spans="52:52" x14ac:dyDescent="0.25">
      <c r="AZ11115" s="9">
        <v>4.4733727810650885</v>
      </c>
    </row>
    <row r="11116" spans="52:52" x14ac:dyDescent="0.25">
      <c r="AZ11116" s="9">
        <v>1.6804733727810648</v>
      </c>
    </row>
    <row r="11117" spans="52:52" x14ac:dyDescent="0.25">
      <c r="AZ11117" s="9">
        <v>4.5207100591715967</v>
      </c>
    </row>
    <row r="11118" spans="52:52" x14ac:dyDescent="0.25">
      <c r="AZ11118" s="9">
        <v>3.9053254437869818</v>
      </c>
    </row>
    <row r="11119" spans="52:52" x14ac:dyDescent="0.25">
      <c r="AZ11119" s="9">
        <v>4.2366863905325438</v>
      </c>
    </row>
    <row r="11120" spans="52:52" x14ac:dyDescent="0.25">
      <c r="AZ11120" s="9">
        <v>3.8343195266272181</v>
      </c>
    </row>
    <row r="11121" spans="52:52" x14ac:dyDescent="0.25">
      <c r="AZ11121" s="9">
        <v>5.0887573964497044</v>
      </c>
    </row>
    <row r="11122" spans="52:52" x14ac:dyDescent="0.25">
      <c r="AZ11122" s="9">
        <v>3.5739644970414197</v>
      </c>
    </row>
    <row r="11123" spans="52:52" x14ac:dyDescent="0.25">
      <c r="AZ11123" s="9">
        <v>3.2899408284023663</v>
      </c>
    </row>
    <row r="11124" spans="52:52" x14ac:dyDescent="0.25">
      <c r="AZ11124" s="9">
        <v>4.165680473372781</v>
      </c>
    </row>
    <row r="11125" spans="52:52" x14ac:dyDescent="0.25">
      <c r="AZ11125" s="9">
        <v>2.556213017751479</v>
      </c>
    </row>
    <row r="11126" spans="52:52" x14ac:dyDescent="0.25">
      <c r="AZ11126" s="9">
        <v>0.18934911242603542</v>
      </c>
    </row>
    <row r="11127" spans="52:52" x14ac:dyDescent="0.25">
      <c r="AZ11127" s="9">
        <v>4.4733727810650885</v>
      </c>
    </row>
    <row r="11128" spans="52:52" x14ac:dyDescent="0.25">
      <c r="AZ11128" s="9">
        <v>1.6804733727810648</v>
      </c>
    </row>
    <row r="11129" spans="52:52" x14ac:dyDescent="0.25">
      <c r="AZ11129" s="9">
        <v>4.5207100591715967</v>
      </c>
    </row>
    <row r="11130" spans="52:52" x14ac:dyDescent="0.25">
      <c r="AZ11130" s="9">
        <v>3.9053254437869818</v>
      </c>
    </row>
    <row r="11131" spans="52:52" x14ac:dyDescent="0.25">
      <c r="AZ11131" s="9">
        <v>4.2366863905325438</v>
      </c>
    </row>
    <row r="11132" spans="52:52" x14ac:dyDescent="0.25">
      <c r="AZ11132" s="9">
        <v>3.8343195266272181</v>
      </c>
    </row>
    <row r="11133" spans="52:52" x14ac:dyDescent="0.25">
      <c r="AZ11133" s="9">
        <v>5.0887573964497044</v>
      </c>
    </row>
    <row r="11134" spans="52:52" x14ac:dyDescent="0.25">
      <c r="AZ11134" s="9">
        <v>3.5739644970414197</v>
      </c>
    </row>
    <row r="11135" spans="52:52" x14ac:dyDescent="0.25">
      <c r="AZ11135" s="9">
        <v>3.2899408284023663</v>
      </c>
    </row>
    <row r="11136" spans="52:52" x14ac:dyDescent="0.25">
      <c r="AZ11136" s="9">
        <v>4.165680473372781</v>
      </c>
    </row>
    <row r="11137" spans="52:52" x14ac:dyDescent="0.25">
      <c r="AZ11137" s="9">
        <v>2.556213017751479</v>
      </c>
    </row>
    <row r="11138" spans="52:52" x14ac:dyDescent="0.25">
      <c r="AZ11138" s="9">
        <v>0.18934911242603542</v>
      </c>
    </row>
    <row r="11139" spans="52:52" x14ac:dyDescent="0.25">
      <c r="AZ11139" s="9">
        <v>4.4733727810650885</v>
      </c>
    </row>
    <row r="11140" spans="52:52" x14ac:dyDescent="0.25">
      <c r="AZ11140" s="9">
        <v>1.6804733727810648</v>
      </c>
    </row>
    <row r="11141" spans="52:52" x14ac:dyDescent="0.25">
      <c r="AZ11141" s="9">
        <v>4.5207100591715967</v>
      </c>
    </row>
    <row r="11142" spans="52:52" x14ac:dyDescent="0.25">
      <c r="AZ11142" s="9">
        <v>3.9053254437869818</v>
      </c>
    </row>
    <row r="11143" spans="52:52" x14ac:dyDescent="0.25">
      <c r="AZ11143" s="9">
        <v>4.2366863905325438</v>
      </c>
    </row>
    <row r="11144" spans="52:52" x14ac:dyDescent="0.25">
      <c r="AZ11144" s="9">
        <v>3.8343195266272181</v>
      </c>
    </row>
    <row r="11145" spans="52:52" x14ac:dyDescent="0.25">
      <c r="AZ11145" s="9">
        <v>5.0887573964497044</v>
      </c>
    </row>
    <row r="11146" spans="52:52" x14ac:dyDescent="0.25">
      <c r="AZ11146" s="9">
        <v>3.5739644970414197</v>
      </c>
    </row>
    <row r="11147" spans="52:52" x14ac:dyDescent="0.25">
      <c r="AZ11147" s="9">
        <v>3.2899408284023663</v>
      </c>
    </row>
    <row r="11148" spans="52:52" x14ac:dyDescent="0.25">
      <c r="AZ11148" s="9">
        <v>4.165680473372781</v>
      </c>
    </row>
    <row r="11149" spans="52:52" x14ac:dyDescent="0.25">
      <c r="AZ11149" s="9">
        <v>2.556213017751479</v>
      </c>
    </row>
    <row r="11150" spans="52:52" x14ac:dyDescent="0.25">
      <c r="AZ11150" s="9">
        <v>0.18934911242603542</v>
      </c>
    </row>
    <row r="11151" spans="52:52" x14ac:dyDescent="0.25">
      <c r="AZ11151" s="9">
        <v>4.4733727810650885</v>
      </c>
    </row>
    <row r="11152" spans="52:52" x14ac:dyDescent="0.25">
      <c r="AZ11152" s="9">
        <v>1.6804733727810648</v>
      </c>
    </row>
    <row r="11153" spans="52:52" x14ac:dyDescent="0.25">
      <c r="AZ11153" s="9">
        <v>4.5207100591715967</v>
      </c>
    </row>
    <row r="11154" spans="52:52" x14ac:dyDescent="0.25">
      <c r="AZ11154" s="9">
        <v>3.9053254437869818</v>
      </c>
    </row>
    <row r="11155" spans="52:52" x14ac:dyDescent="0.25">
      <c r="AZ11155" s="9">
        <v>4.2366863905325438</v>
      </c>
    </row>
    <row r="11156" spans="52:52" x14ac:dyDescent="0.25">
      <c r="AZ11156" s="9">
        <v>3.8343195266272181</v>
      </c>
    </row>
    <row r="11157" spans="52:52" x14ac:dyDescent="0.25">
      <c r="AZ11157" s="9">
        <v>5.0887573964497044</v>
      </c>
    </row>
    <row r="11158" spans="52:52" x14ac:dyDescent="0.25">
      <c r="AZ11158" s="9">
        <v>3.5739644970414197</v>
      </c>
    </row>
    <row r="11159" spans="52:52" x14ac:dyDescent="0.25">
      <c r="AZ11159" s="9">
        <v>3.2899408284023663</v>
      </c>
    </row>
    <row r="11160" spans="52:52" x14ac:dyDescent="0.25">
      <c r="AZ11160" s="9">
        <v>4.165680473372781</v>
      </c>
    </row>
    <row r="11161" spans="52:52" x14ac:dyDescent="0.25">
      <c r="AZ11161" s="9">
        <v>2.556213017751479</v>
      </c>
    </row>
    <row r="11162" spans="52:52" x14ac:dyDescent="0.25">
      <c r="AZ11162" s="9">
        <v>0.18934911242603542</v>
      </c>
    </row>
    <row r="11163" spans="52:52" x14ac:dyDescent="0.25">
      <c r="AZ11163" s="9">
        <v>4.4733727810650885</v>
      </c>
    </row>
    <row r="11164" spans="52:52" x14ac:dyDescent="0.25">
      <c r="AZ11164" s="9">
        <v>1.6804733727810648</v>
      </c>
    </row>
    <row r="11165" spans="52:52" x14ac:dyDescent="0.25">
      <c r="AZ11165" s="9">
        <v>4.5207100591715967</v>
      </c>
    </row>
    <row r="11166" spans="52:52" x14ac:dyDescent="0.25">
      <c r="AZ11166" s="9">
        <v>3.9053254437869818</v>
      </c>
    </row>
    <row r="11167" spans="52:52" x14ac:dyDescent="0.25">
      <c r="AZ11167" s="9">
        <v>4.2366863905325438</v>
      </c>
    </row>
    <row r="11168" spans="52:52" x14ac:dyDescent="0.25">
      <c r="AZ11168" s="9">
        <v>3.8343195266272181</v>
      </c>
    </row>
    <row r="11169" spans="52:52" x14ac:dyDescent="0.25">
      <c r="AZ11169" s="9">
        <v>5.0887573964497044</v>
      </c>
    </row>
    <row r="11170" spans="52:52" x14ac:dyDescent="0.25">
      <c r="AZ11170" s="9">
        <v>3.5739644970414197</v>
      </c>
    </row>
    <row r="11171" spans="52:52" x14ac:dyDescent="0.25">
      <c r="AZ11171" s="9">
        <v>3.2899408284023663</v>
      </c>
    </row>
    <row r="11172" spans="52:52" x14ac:dyDescent="0.25">
      <c r="AZ11172" s="9">
        <v>4.165680473372781</v>
      </c>
    </row>
    <row r="11173" spans="52:52" x14ac:dyDescent="0.25">
      <c r="AZ11173" s="9">
        <v>2.556213017751479</v>
      </c>
    </row>
    <row r="11174" spans="52:52" x14ac:dyDescent="0.25">
      <c r="AZ11174" s="9">
        <v>0.18934911242603542</v>
      </c>
    </row>
    <row r="11175" spans="52:52" x14ac:dyDescent="0.25">
      <c r="AZ11175" s="9">
        <v>4.4733727810650885</v>
      </c>
    </row>
    <row r="11176" spans="52:52" x14ac:dyDescent="0.25">
      <c r="AZ11176" s="9">
        <v>1.6804733727810648</v>
      </c>
    </row>
    <row r="11177" spans="52:52" x14ac:dyDescent="0.25">
      <c r="AZ11177" s="9">
        <v>4.5207100591715967</v>
      </c>
    </row>
    <row r="11178" spans="52:52" x14ac:dyDescent="0.25">
      <c r="AZ11178" s="9">
        <v>3.9053254437869818</v>
      </c>
    </row>
    <row r="11179" spans="52:52" x14ac:dyDescent="0.25">
      <c r="AZ11179" s="9">
        <v>4.2366863905325438</v>
      </c>
    </row>
    <row r="11180" spans="52:52" x14ac:dyDescent="0.25">
      <c r="AZ11180" s="9">
        <v>3.8343195266272181</v>
      </c>
    </row>
    <row r="11181" spans="52:52" x14ac:dyDescent="0.25">
      <c r="AZ11181" s="9">
        <v>5.0887573964497044</v>
      </c>
    </row>
    <row r="11182" spans="52:52" x14ac:dyDescent="0.25">
      <c r="AZ11182" s="9">
        <v>3.5739644970414197</v>
      </c>
    </row>
    <row r="11183" spans="52:52" x14ac:dyDescent="0.25">
      <c r="AZ11183" s="9">
        <v>3.2899408284023663</v>
      </c>
    </row>
    <row r="11184" spans="52:52" x14ac:dyDescent="0.25">
      <c r="AZ11184" s="9">
        <v>4.165680473372781</v>
      </c>
    </row>
    <row r="11185" spans="52:52" x14ac:dyDescent="0.25">
      <c r="AZ11185" s="9">
        <v>2.556213017751479</v>
      </c>
    </row>
    <row r="11186" spans="52:52" x14ac:dyDescent="0.25">
      <c r="AZ11186" s="9">
        <v>0.18934911242603542</v>
      </c>
    </row>
    <row r="11187" spans="52:52" x14ac:dyDescent="0.25">
      <c r="AZ11187" s="9">
        <v>4.4733727810650885</v>
      </c>
    </row>
    <row r="11188" spans="52:52" x14ac:dyDescent="0.25">
      <c r="AZ11188" s="9">
        <v>1.6804733727810648</v>
      </c>
    </row>
    <row r="11189" spans="52:52" x14ac:dyDescent="0.25">
      <c r="AZ11189" s="9">
        <v>4.5207100591715967</v>
      </c>
    </row>
    <row r="11190" spans="52:52" x14ac:dyDescent="0.25">
      <c r="AZ11190" s="9">
        <v>3.9053254437869818</v>
      </c>
    </row>
    <row r="11191" spans="52:52" x14ac:dyDescent="0.25">
      <c r="AZ11191" s="9">
        <v>4.2366863905325438</v>
      </c>
    </row>
    <row r="11192" spans="52:52" x14ac:dyDescent="0.25">
      <c r="AZ11192" s="9">
        <v>3.8343195266272181</v>
      </c>
    </row>
    <row r="11193" spans="52:52" x14ac:dyDescent="0.25">
      <c r="AZ11193" s="9">
        <v>5.0887573964497044</v>
      </c>
    </row>
    <row r="11194" spans="52:52" x14ac:dyDescent="0.25">
      <c r="AZ11194" s="9">
        <v>3.5739644970414197</v>
      </c>
    </row>
    <row r="11195" spans="52:52" x14ac:dyDescent="0.25">
      <c r="AZ11195" s="9">
        <v>3.2899408284023663</v>
      </c>
    </row>
    <row r="11196" spans="52:52" x14ac:dyDescent="0.25">
      <c r="AZ11196" s="9">
        <v>4.165680473372781</v>
      </c>
    </row>
    <row r="11197" spans="52:52" x14ac:dyDescent="0.25">
      <c r="AZ11197" s="9">
        <v>2.556213017751479</v>
      </c>
    </row>
    <row r="11198" spans="52:52" x14ac:dyDescent="0.25">
      <c r="AZ11198" s="9">
        <v>0.18934911242603542</v>
      </c>
    </row>
    <row r="11199" spans="52:52" x14ac:dyDescent="0.25">
      <c r="AZ11199" s="9">
        <v>4.4733727810650885</v>
      </c>
    </row>
    <row r="11200" spans="52:52" x14ac:dyDescent="0.25">
      <c r="AZ11200" s="9">
        <v>1.6804733727810648</v>
      </c>
    </row>
    <row r="11201" spans="52:52" x14ac:dyDescent="0.25">
      <c r="AZ11201" s="9">
        <v>4.5207100591715967</v>
      </c>
    </row>
    <row r="11202" spans="52:52" x14ac:dyDescent="0.25">
      <c r="AZ11202" s="9">
        <v>3.9053254437869818</v>
      </c>
    </row>
    <row r="11203" spans="52:52" x14ac:dyDescent="0.25">
      <c r="AZ11203" s="9">
        <v>4.2366863905325438</v>
      </c>
    </row>
    <row r="11204" spans="52:52" x14ac:dyDescent="0.25">
      <c r="AZ11204" s="9">
        <v>3.8343195266272181</v>
      </c>
    </row>
    <row r="11205" spans="52:52" x14ac:dyDescent="0.25">
      <c r="AZ11205" s="9">
        <v>5.0887573964497044</v>
      </c>
    </row>
    <row r="11206" spans="52:52" x14ac:dyDescent="0.25">
      <c r="AZ11206" s="9">
        <v>3.5739644970414197</v>
      </c>
    </row>
    <row r="11207" spans="52:52" x14ac:dyDescent="0.25">
      <c r="AZ11207" s="9">
        <v>3.2899408284023663</v>
      </c>
    </row>
    <row r="11208" spans="52:52" x14ac:dyDescent="0.25">
      <c r="AZ11208" s="9">
        <v>4.165680473372781</v>
      </c>
    </row>
    <row r="11209" spans="52:52" x14ac:dyDescent="0.25">
      <c r="AZ11209" s="9">
        <v>2.556213017751479</v>
      </c>
    </row>
    <row r="11210" spans="52:52" x14ac:dyDescent="0.25">
      <c r="AZ11210" s="9">
        <v>0.18934911242603542</v>
      </c>
    </row>
    <row r="11211" spans="52:52" x14ac:dyDescent="0.25">
      <c r="AZ11211" s="9">
        <v>4.4733727810650885</v>
      </c>
    </row>
    <row r="11212" spans="52:52" x14ac:dyDescent="0.25">
      <c r="AZ11212" s="9">
        <v>1.6804733727810648</v>
      </c>
    </row>
    <row r="11213" spans="52:52" x14ac:dyDescent="0.25">
      <c r="AZ11213" s="9">
        <v>4.5207100591715967</v>
      </c>
    </row>
    <row r="11214" spans="52:52" x14ac:dyDescent="0.25">
      <c r="AZ11214" s="9">
        <v>3.9053254437869818</v>
      </c>
    </row>
    <row r="11215" spans="52:52" x14ac:dyDescent="0.25">
      <c r="AZ11215" s="9">
        <v>4.2366863905325438</v>
      </c>
    </row>
    <row r="11216" spans="52:52" x14ac:dyDescent="0.25">
      <c r="AZ11216" s="9">
        <v>3.8343195266272181</v>
      </c>
    </row>
    <row r="11217" spans="52:52" x14ac:dyDescent="0.25">
      <c r="AZ11217" s="9">
        <v>5.0887573964497044</v>
      </c>
    </row>
    <row r="11218" spans="52:52" x14ac:dyDescent="0.25">
      <c r="AZ11218" s="9">
        <v>3.5739644970414197</v>
      </c>
    </row>
    <row r="11219" spans="52:52" x14ac:dyDescent="0.25">
      <c r="AZ11219" s="9">
        <v>3.2899408284023663</v>
      </c>
    </row>
    <row r="11220" spans="52:52" x14ac:dyDescent="0.25">
      <c r="AZ11220" s="9">
        <v>4.165680473372781</v>
      </c>
    </row>
    <row r="11221" spans="52:52" x14ac:dyDescent="0.25">
      <c r="AZ11221" s="9">
        <v>2.556213017751479</v>
      </c>
    </row>
    <row r="11222" spans="52:52" x14ac:dyDescent="0.25">
      <c r="AZ11222" s="9">
        <v>0.18934911242603542</v>
      </c>
    </row>
    <row r="11223" spans="52:52" x14ac:dyDescent="0.25">
      <c r="AZ11223" s="9">
        <v>4.4733727810650885</v>
      </c>
    </row>
    <row r="11224" spans="52:52" x14ac:dyDescent="0.25">
      <c r="AZ11224" s="9">
        <v>1.6804733727810648</v>
      </c>
    </row>
    <row r="11225" spans="52:52" x14ac:dyDescent="0.25">
      <c r="AZ11225" s="9">
        <v>4.5207100591715967</v>
      </c>
    </row>
    <row r="11226" spans="52:52" x14ac:dyDescent="0.25">
      <c r="AZ11226" s="9">
        <v>3.9053254437869818</v>
      </c>
    </row>
    <row r="11227" spans="52:52" x14ac:dyDescent="0.25">
      <c r="AZ11227" s="9">
        <v>4.2366863905325438</v>
      </c>
    </row>
    <row r="11228" spans="52:52" x14ac:dyDescent="0.25">
      <c r="AZ11228" s="9">
        <v>3.8343195266272181</v>
      </c>
    </row>
    <row r="11229" spans="52:52" x14ac:dyDescent="0.25">
      <c r="AZ11229" s="9">
        <v>5.0887573964497044</v>
      </c>
    </row>
    <row r="11230" spans="52:52" x14ac:dyDescent="0.25">
      <c r="AZ11230" s="9">
        <v>3.5739644970414197</v>
      </c>
    </row>
    <row r="11231" spans="52:52" x14ac:dyDescent="0.25">
      <c r="AZ11231" s="9">
        <v>3.2899408284023663</v>
      </c>
    </row>
    <row r="11232" spans="52:52" x14ac:dyDescent="0.25">
      <c r="AZ11232" s="9">
        <v>4.165680473372781</v>
      </c>
    </row>
    <row r="11233" spans="52:52" x14ac:dyDescent="0.25">
      <c r="AZ11233" s="9">
        <v>2.556213017751479</v>
      </c>
    </row>
    <row r="11234" spans="52:52" x14ac:dyDescent="0.25">
      <c r="AZ11234" s="9">
        <v>0.18934911242603542</v>
      </c>
    </row>
    <row r="11235" spans="52:52" x14ac:dyDescent="0.25">
      <c r="AZ11235" s="9">
        <v>4.4733727810650885</v>
      </c>
    </row>
    <row r="11236" spans="52:52" x14ac:dyDescent="0.25">
      <c r="AZ11236" s="9">
        <v>1.6804733727810648</v>
      </c>
    </row>
    <row r="11237" spans="52:52" x14ac:dyDescent="0.25">
      <c r="AZ11237" s="9">
        <v>4.5207100591715967</v>
      </c>
    </row>
    <row r="11238" spans="52:52" x14ac:dyDescent="0.25">
      <c r="AZ11238" s="9">
        <v>3.9053254437869818</v>
      </c>
    </row>
    <row r="11239" spans="52:52" x14ac:dyDescent="0.25">
      <c r="AZ11239" s="9">
        <v>4.2366863905325438</v>
      </c>
    </row>
    <row r="11240" spans="52:52" x14ac:dyDescent="0.25">
      <c r="AZ11240" s="9">
        <v>3.8343195266272181</v>
      </c>
    </row>
    <row r="11241" spans="52:52" x14ac:dyDescent="0.25">
      <c r="AZ11241" s="9">
        <v>5.0887573964497044</v>
      </c>
    </row>
    <row r="11242" spans="52:52" x14ac:dyDescent="0.25">
      <c r="AZ11242" s="9">
        <v>3.5739644970414197</v>
      </c>
    </row>
    <row r="11243" spans="52:52" x14ac:dyDescent="0.25">
      <c r="AZ11243" s="9">
        <v>3.2899408284023663</v>
      </c>
    </row>
    <row r="11244" spans="52:52" x14ac:dyDescent="0.25">
      <c r="AZ11244" s="9">
        <v>4.165680473372781</v>
      </c>
    </row>
    <row r="11245" spans="52:52" x14ac:dyDescent="0.25">
      <c r="AZ11245" s="9">
        <v>2.556213017751479</v>
      </c>
    </row>
    <row r="11246" spans="52:52" x14ac:dyDescent="0.25">
      <c r="AZ11246" s="9">
        <v>0.18934911242603542</v>
      </c>
    </row>
    <row r="11247" spans="52:52" x14ac:dyDescent="0.25">
      <c r="AZ11247" s="9">
        <v>4.4733727810650885</v>
      </c>
    </row>
    <row r="11248" spans="52:52" x14ac:dyDescent="0.25">
      <c r="AZ11248" s="9">
        <v>1.6804733727810648</v>
      </c>
    </row>
    <row r="11249" spans="52:52" x14ac:dyDescent="0.25">
      <c r="AZ11249" s="9">
        <v>4.5207100591715967</v>
      </c>
    </row>
    <row r="11250" spans="52:52" x14ac:dyDescent="0.25">
      <c r="AZ11250" s="9">
        <v>3.9053254437869818</v>
      </c>
    </row>
    <row r="11251" spans="52:52" x14ac:dyDescent="0.25">
      <c r="AZ11251" s="9">
        <v>4.2366863905325438</v>
      </c>
    </row>
    <row r="11252" spans="52:52" x14ac:dyDescent="0.25">
      <c r="AZ11252" s="9">
        <v>3.8343195266272181</v>
      </c>
    </row>
    <row r="11253" spans="52:52" x14ac:dyDescent="0.25">
      <c r="AZ11253" s="9">
        <v>5.0887573964497044</v>
      </c>
    </row>
    <row r="11254" spans="52:52" x14ac:dyDescent="0.25">
      <c r="AZ11254" s="9">
        <v>3.5739644970414197</v>
      </c>
    </row>
    <row r="11255" spans="52:52" x14ac:dyDescent="0.25">
      <c r="AZ11255" s="9">
        <v>3.2899408284023663</v>
      </c>
    </row>
    <row r="11256" spans="52:52" x14ac:dyDescent="0.25">
      <c r="AZ11256" s="9">
        <v>4.165680473372781</v>
      </c>
    </row>
    <row r="11257" spans="52:52" x14ac:dyDescent="0.25">
      <c r="AZ11257" s="9">
        <v>2.556213017751479</v>
      </c>
    </row>
    <row r="11258" spans="52:52" x14ac:dyDescent="0.25">
      <c r="AZ11258" s="9">
        <v>0.18934911242603542</v>
      </c>
    </row>
    <row r="11259" spans="52:52" x14ac:dyDescent="0.25">
      <c r="AZ11259" s="9">
        <v>4.4733727810650885</v>
      </c>
    </row>
    <row r="11260" spans="52:52" x14ac:dyDescent="0.25">
      <c r="AZ11260" s="9">
        <v>1.6804733727810648</v>
      </c>
    </row>
    <row r="11261" spans="52:52" x14ac:dyDescent="0.25">
      <c r="AZ11261" s="9">
        <v>4.5207100591715967</v>
      </c>
    </row>
    <row r="11262" spans="52:52" x14ac:dyDescent="0.25">
      <c r="AZ11262" s="9">
        <v>3.9053254437869818</v>
      </c>
    </row>
    <row r="11263" spans="52:52" x14ac:dyDescent="0.25">
      <c r="AZ11263" s="9">
        <v>4.2366863905325438</v>
      </c>
    </row>
    <row r="11264" spans="52:52" x14ac:dyDescent="0.25">
      <c r="AZ11264" s="9">
        <v>3.8343195266272181</v>
      </c>
    </row>
    <row r="11265" spans="52:52" x14ac:dyDescent="0.25">
      <c r="AZ11265" s="9">
        <v>5.0887573964497044</v>
      </c>
    </row>
    <row r="11266" spans="52:52" x14ac:dyDescent="0.25">
      <c r="AZ11266" s="9">
        <v>3.5739644970414197</v>
      </c>
    </row>
    <row r="11267" spans="52:52" x14ac:dyDescent="0.25">
      <c r="AZ11267" s="9">
        <v>3.2899408284023663</v>
      </c>
    </row>
    <row r="11268" spans="52:52" x14ac:dyDescent="0.25">
      <c r="AZ11268" s="9">
        <v>4.165680473372781</v>
      </c>
    </row>
    <row r="11269" spans="52:52" x14ac:dyDescent="0.25">
      <c r="AZ11269" s="9">
        <v>2.556213017751479</v>
      </c>
    </row>
    <row r="11270" spans="52:52" x14ac:dyDescent="0.25">
      <c r="AZ11270" s="9">
        <v>0.18934911242603542</v>
      </c>
    </row>
    <row r="11271" spans="52:52" x14ac:dyDescent="0.25">
      <c r="AZ11271" s="9">
        <v>4.4733727810650885</v>
      </c>
    </row>
    <row r="11272" spans="52:52" x14ac:dyDescent="0.25">
      <c r="AZ11272" s="9">
        <v>1.6804733727810648</v>
      </c>
    </row>
    <row r="11273" spans="52:52" x14ac:dyDescent="0.25">
      <c r="AZ11273" s="9">
        <v>4.5207100591715967</v>
      </c>
    </row>
    <row r="11274" spans="52:52" x14ac:dyDescent="0.25">
      <c r="AZ11274" s="9">
        <v>3.9053254437869818</v>
      </c>
    </row>
    <row r="11275" spans="52:52" x14ac:dyDescent="0.25">
      <c r="AZ11275" s="9">
        <v>4.2366863905325438</v>
      </c>
    </row>
    <row r="11276" spans="52:52" x14ac:dyDescent="0.25">
      <c r="AZ11276" s="9">
        <v>3.8343195266272181</v>
      </c>
    </row>
    <row r="11277" spans="52:52" x14ac:dyDescent="0.25">
      <c r="AZ11277" s="9">
        <v>5.0887573964497044</v>
      </c>
    </row>
    <row r="11278" spans="52:52" x14ac:dyDescent="0.25">
      <c r="AZ11278" s="9">
        <v>3.5739644970414197</v>
      </c>
    </row>
    <row r="11279" spans="52:52" x14ac:dyDescent="0.25">
      <c r="AZ11279" s="9">
        <v>3.2899408284023663</v>
      </c>
    </row>
    <row r="11280" spans="52:52" x14ac:dyDescent="0.25">
      <c r="AZ11280" s="9">
        <v>4.165680473372781</v>
      </c>
    </row>
    <row r="11281" spans="52:52" x14ac:dyDescent="0.25">
      <c r="AZ11281" s="9">
        <v>2.556213017751479</v>
      </c>
    </row>
    <row r="11282" spans="52:52" x14ac:dyDescent="0.25">
      <c r="AZ11282" s="9">
        <v>0.18934911242603542</v>
      </c>
    </row>
    <row r="11283" spans="52:52" x14ac:dyDescent="0.25">
      <c r="AZ11283" s="9">
        <v>4.4733727810650885</v>
      </c>
    </row>
    <row r="11284" spans="52:52" x14ac:dyDescent="0.25">
      <c r="AZ11284" s="9">
        <v>1.6804733727810648</v>
      </c>
    </row>
    <row r="11285" spans="52:52" x14ac:dyDescent="0.25">
      <c r="AZ11285" s="9">
        <v>4.5207100591715967</v>
      </c>
    </row>
    <row r="11286" spans="52:52" x14ac:dyDescent="0.25">
      <c r="AZ11286" s="9">
        <v>3.9053254437869818</v>
      </c>
    </row>
    <row r="11287" spans="52:52" x14ac:dyDescent="0.25">
      <c r="AZ11287" s="9">
        <v>4.2366863905325438</v>
      </c>
    </row>
    <row r="11288" spans="52:52" x14ac:dyDescent="0.25">
      <c r="AZ11288" s="9">
        <v>3.8343195266272181</v>
      </c>
    </row>
    <row r="11289" spans="52:52" x14ac:dyDescent="0.25">
      <c r="AZ11289" s="9">
        <v>5.0887573964497044</v>
      </c>
    </row>
    <row r="11290" spans="52:52" x14ac:dyDescent="0.25">
      <c r="AZ11290" s="9">
        <v>3.5739644970414197</v>
      </c>
    </row>
    <row r="11291" spans="52:52" x14ac:dyDescent="0.25">
      <c r="AZ11291" s="9">
        <v>3.2899408284023663</v>
      </c>
    </row>
    <row r="11292" spans="52:52" x14ac:dyDescent="0.25">
      <c r="AZ11292" s="9">
        <v>4.165680473372781</v>
      </c>
    </row>
    <row r="11293" spans="52:52" x14ac:dyDescent="0.25">
      <c r="AZ11293" s="9">
        <v>2.556213017751479</v>
      </c>
    </row>
    <row r="11294" spans="52:52" x14ac:dyDescent="0.25">
      <c r="AZ11294" s="9">
        <v>0.18934911242603542</v>
      </c>
    </row>
    <row r="11295" spans="52:52" x14ac:dyDescent="0.25">
      <c r="AZ11295" s="9">
        <v>4.4733727810650885</v>
      </c>
    </row>
    <row r="11296" spans="52:52" x14ac:dyDescent="0.25">
      <c r="AZ11296" s="9">
        <v>1.6804733727810648</v>
      </c>
    </row>
    <row r="11297" spans="52:52" x14ac:dyDescent="0.25">
      <c r="AZ11297" s="9">
        <v>4.5207100591715967</v>
      </c>
    </row>
    <row r="11298" spans="52:52" x14ac:dyDescent="0.25">
      <c r="AZ11298" s="9">
        <v>3.9053254437869818</v>
      </c>
    </row>
    <row r="11299" spans="52:52" x14ac:dyDescent="0.25">
      <c r="AZ11299" s="9">
        <v>4.2366863905325438</v>
      </c>
    </row>
    <row r="11300" spans="52:52" x14ac:dyDescent="0.25">
      <c r="AZ11300" s="9">
        <v>3.8343195266272181</v>
      </c>
    </row>
    <row r="11301" spans="52:52" x14ac:dyDescent="0.25">
      <c r="AZ11301" s="9">
        <v>5.0887573964497044</v>
      </c>
    </row>
    <row r="11302" spans="52:52" x14ac:dyDescent="0.25">
      <c r="AZ11302" s="9">
        <v>3.5739644970414197</v>
      </c>
    </row>
    <row r="11303" spans="52:52" x14ac:dyDescent="0.25">
      <c r="AZ11303" s="9">
        <v>3.2899408284023663</v>
      </c>
    </row>
    <row r="11304" spans="52:52" x14ac:dyDescent="0.25">
      <c r="AZ11304" s="9">
        <v>4.165680473372781</v>
      </c>
    </row>
    <row r="11305" spans="52:52" x14ac:dyDescent="0.25">
      <c r="AZ11305" s="9">
        <v>2.556213017751479</v>
      </c>
    </row>
    <row r="11306" spans="52:52" x14ac:dyDescent="0.25">
      <c r="AZ11306" s="9">
        <v>0.18934911242603542</v>
      </c>
    </row>
    <row r="11307" spans="52:52" x14ac:dyDescent="0.25">
      <c r="AZ11307" s="9">
        <v>4.4733727810650885</v>
      </c>
    </row>
    <row r="11308" spans="52:52" x14ac:dyDescent="0.25">
      <c r="AZ11308" s="9">
        <v>1.6804733727810648</v>
      </c>
    </row>
    <row r="11309" spans="52:52" x14ac:dyDescent="0.25">
      <c r="AZ11309" s="9">
        <v>4.5207100591715967</v>
      </c>
    </row>
    <row r="11310" spans="52:52" x14ac:dyDescent="0.25">
      <c r="AZ11310" s="9">
        <v>3.9053254437869818</v>
      </c>
    </row>
    <row r="11311" spans="52:52" x14ac:dyDescent="0.25">
      <c r="AZ11311" s="9">
        <v>4.2366863905325438</v>
      </c>
    </row>
    <row r="11312" spans="52:52" x14ac:dyDescent="0.25">
      <c r="AZ11312" s="9">
        <v>3.8343195266272181</v>
      </c>
    </row>
    <row r="11313" spans="52:52" x14ac:dyDescent="0.25">
      <c r="AZ11313" s="9">
        <v>5.0887573964497044</v>
      </c>
    </row>
    <row r="11314" spans="52:52" x14ac:dyDescent="0.25">
      <c r="AZ11314" s="9">
        <v>3.5739644970414197</v>
      </c>
    </row>
    <row r="11315" spans="52:52" x14ac:dyDescent="0.25">
      <c r="AZ11315" s="9">
        <v>3.2899408284023663</v>
      </c>
    </row>
    <row r="11316" spans="52:52" x14ac:dyDescent="0.25">
      <c r="AZ11316" s="9">
        <v>4.165680473372781</v>
      </c>
    </row>
    <row r="11317" spans="52:52" x14ac:dyDescent="0.25">
      <c r="AZ11317" s="9">
        <v>2.556213017751479</v>
      </c>
    </row>
    <row r="11318" spans="52:52" x14ac:dyDescent="0.25">
      <c r="AZ11318" s="9">
        <v>0.18934911242603542</v>
      </c>
    </row>
    <row r="11319" spans="52:52" x14ac:dyDescent="0.25">
      <c r="AZ11319" s="9">
        <v>4.4733727810650885</v>
      </c>
    </row>
    <row r="11320" spans="52:52" x14ac:dyDescent="0.25">
      <c r="AZ11320" s="9">
        <v>1.6804733727810648</v>
      </c>
    </row>
    <row r="11321" spans="52:52" x14ac:dyDescent="0.25">
      <c r="AZ11321" s="9">
        <v>4.5207100591715967</v>
      </c>
    </row>
    <row r="11322" spans="52:52" x14ac:dyDescent="0.25">
      <c r="AZ11322" s="9">
        <v>3.9053254437869818</v>
      </c>
    </row>
    <row r="11323" spans="52:52" x14ac:dyDescent="0.25">
      <c r="AZ11323" s="9">
        <v>4.2366863905325438</v>
      </c>
    </row>
    <row r="11324" spans="52:52" x14ac:dyDescent="0.25">
      <c r="AZ11324" s="9">
        <v>3.8343195266272181</v>
      </c>
    </row>
    <row r="11325" spans="52:52" x14ac:dyDescent="0.25">
      <c r="AZ11325" s="9">
        <v>5.0887573964497044</v>
      </c>
    </row>
    <row r="11326" spans="52:52" x14ac:dyDescent="0.25">
      <c r="AZ11326" s="9">
        <v>3.5739644970414197</v>
      </c>
    </row>
    <row r="11327" spans="52:52" x14ac:dyDescent="0.25">
      <c r="AZ11327" s="9">
        <v>3.2899408284023663</v>
      </c>
    </row>
    <row r="11328" spans="52:52" x14ac:dyDescent="0.25">
      <c r="AZ11328" s="9">
        <v>4.165680473372781</v>
      </c>
    </row>
    <row r="11329" spans="52:52" x14ac:dyDescent="0.25">
      <c r="AZ11329" s="9">
        <v>2.556213017751479</v>
      </c>
    </row>
    <row r="11330" spans="52:52" x14ac:dyDescent="0.25">
      <c r="AZ11330" s="9">
        <v>0.18934911242603542</v>
      </c>
    </row>
    <row r="11331" spans="52:52" x14ac:dyDescent="0.25">
      <c r="AZ11331" s="9">
        <v>4.4733727810650885</v>
      </c>
    </row>
    <row r="11332" spans="52:52" x14ac:dyDescent="0.25">
      <c r="AZ11332" s="9">
        <v>1.6804733727810648</v>
      </c>
    </row>
    <row r="11333" spans="52:52" x14ac:dyDescent="0.25">
      <c r="AZ11333" s="9">
        <v>4.5207100591715967</v>
      </c>
    </row>
    <row r="11334" spans="52:52" x14ac:dyDescent="0.25">
      <c r="AZ11334" s="9">
        <v>3.9053254437869818</v>
      </c>
    </row>
    <row r="11335" spans="52:52" x14ac:dyDescent="0.25">
      <c r="AZ11335" s="9">
        <v>4.2366863905325438</v>
      </c>
    </row>
    <row r="11336" spans="52:52" x14ac:dyDescent="0.25">
      <c r="AZ11336" s="9">
        <v>3.8343195266272181</v>
      </c>
    </row>
    <row r="11337" spans="52:52" x14ac:dyDescent="0.25">
      <c r="AZ11337" s="9">
        <v>5.0887573964497044</v>
      </c>
    </row>
    <row r="11338" spans="52:52" x14ac:dyDescent="0.25">
      <c r="AZ11338" s="9">
        <v>3.5739644970414197</v>
      </c>
    </row>
    <row r="11339" spans="52:52" x14ac:dyDescent="0.25">
      <c r="AZ11339" s="9">
        <v>3.2899408284023663</v>
      </c>
    </row>
    <row r="11340" spans="52:52" x14ac:dyDescent="0.25">
      <c r="AZ11340" s="9">
        <v>4.165680473372781</v>
      </c>
    </row>
    <row r="11341" spans="52:52" x14ac:dyDescent="0.25">
      <c r="AZ11341" s="9">
        <v>2.556213017751479</v>
      </c>
    </row>
    <row r="11342" spans="52:52" x14ac:dyDescent="0.25">
      <c r="AZ11342" s="9">
        <v>0.18934911242603542</v>
      </c>
    </row>
    <row r="11343" spans="52:52" x14ac:dyDescent="0.25">
      <c r="AZ11343" s="9">
        <v>4.4733727810650885</v>
      </c>
    </row>
    <row r="11344" spans="52:52" x14ac:dyDescent="0.25">
      <c r="AZ11344" s="9">
        <v>1.6804733727810648</v>
      </c>
    </row>
    <row r="11345" spans="52:52" x14ac:dyDescent="0.25">
      <c r="AZ11345" s="9">
        <v>4.5207100591715967</v>
      </c>
    </row>
    <row r="11346" spans="52:52" x14ac:dyDescent="0.25">
      <c r="AZ11346" s="9">
        <v>3.9053254437869818</v>
      </c>
    </row>
    <row r="11347" spans="52:52" x14ac:dyDescent="0.25">
      <c r="AZ11347" s="9">
        <v>4.2366863905325438</v>
      </c>
    </row>
    <row r="11348" spans="52:52" x14ac:dyDescent="0.25">
      <c r="AZ11348" s="9">
        <v>3.8343195266272181</v>
      </c>
    </row>
    <row r="11349" spans="52:52" x14ac:dyDescent="0.25">
      <c r="AZ11349" s="9">
        <v>5.0887573964497044</v>
      </c>
    </row>
    <row r="11350" spans="52:52" x14ac:dyDescent="0.25">
      <c r="AZ11350" s="9">
        <v>3.5739644970414197</v>
      </c>
    </row>
    <row r="11351" spans="52:52" x14ac:dyDescent="0.25">
      <c r="AZ11351" s="9">
        <v>3.2899408284023663</v>
      </c>
    </row>
    <row r="11352" spans="52:52" x14ac:dyDescent="0.25">
      <c r="AZ11352" s="9">
        <v>4.165680473372781</v>
      </c>
    </row>
    <row r="11353" spans="52:52" x14ac:dyDescent="0.25">
      <c r="AZ11353" s="9">
        <v>2.556213017751479</v>
      </c>
    </row>
    <row r="11354" spans="52:52" x14ac:dyDescent="0.25">
      <c r="AZ11354" s="9">
        <v>0.18934911242603542</v>
      </c>
    </row>
    <row r="11355" spans="52:52" x14ac:dyDescent="0.25">
      <c r="AZ11355" s="9">
        <v>4.4733727810650885</v>
      </c>
    </row>
    <row r="11356" spans="52:52" x14ac:dyDescent="0.25">
      <c r="AZ11356" s="9">
        <v>1.6804733727810648</v>
      </c>
    </row>
    <row r="11357" spans="52:52" x14ac:dyDescent="0.25">
      <c r="AZ11357" s="9">
        <v>4.5207100591715967</v>
      </c>
    </row>
    <row r="11358" spans="52:52" x14ac:dyDescent="0.25">
      <c r="AZ11358" s="9">
        <v>3.9053254437869818</v>
      </c>
    </row>
    <row r="11359" spans="52:52" x14ac:dyDescent="0.25">
      <c r="AZ11359" s="9">
        <v>4.2366863905325438</v>
      </c>
    </row>
    <row r="11360" spans="52:52" x14ac:dyDescent="0.25">
      <c r="AZ11360" s="9">
        <v>3.8343195266272181</v>
      </c>
    </row>
    <row r="11361" spans="52:52" x14ac:dyDescent="0.25">
      <c r="AZ11361" s="9">
        <v>5.0887573964497044</v>
      </c>
    </row>
    <row r="11362" spans="52:52" x14ac:dyDescent="0.25">
      <c r="AZ11362" s="9">
        <v>3.5739644970414197</v>
      </c>
    </row>
    <row r="11363" spans="52:52" x14ac:dyDescent="0.25">
      <c r="AZ11363" s="9">
        <v>3.2899408284023663</v>
      </c>
    </row>
    <row r="11364" spans="52:52" x14ac:dyDescent="0.25">
      <c r="AZ11364" s="9">
        <v>4.165680473372781</v>
      </c>
    </row>
    <row r="11365" spans="52:52" x14ac:dyDescent="0.25">
      <c r="AZ11365" s="9">
        <v>2.556213017751479</v>
      </c>
    </row>
    <row r="11366" spans="52:52" x14ac:dyDescent="0.25">
      <c r="AZ11366" s="9">
        <v>0.18934911242603542</v>
      </c>
    </row>
    <row r="11367" spans="52:52" x14ac:dyDescent="0.25">
      <c r="AZ11367" s="9">
        <v>4.4733727810650885</v>
      </c>
    </row>
    <row r="11368" spans="52:52" x14ac:dyDescent="0.25">
      <c r="AZ11368" s="9">
        <v>1.6804733727810648</v>
      </c>
    </row>
    <row r="11369" spans="52:52" x14ac:dyDescent="0.25">
      <c r="AZ11369" s="9">
        <v>4.5207100591715967</v>
      </c>
    </row>
    <row r="11370" spans="52:52" x14ac:dyDescent="0.25">
      <c r="AZ11370" s="9">
        <v>3.9053254437869818</v>
      </c>
    </row>
    <row r="11371" spans="52:52" x14ac:dyDescent="0.25">
      <c r="AZ11371" s="9">
        <v>4.2366863905325438</v>
      </c>
    </row>
    <row r="11372" spans="52:52" x14ac:dyDescent="0.25">
      <c r="AZ11372" s="9">
        <v>3.8343195266272181</v>
      </c>
    </row>
    <row r="11373" spans="52:52" x14ac:dyDescent="0.25">
      <c r="AZ11373" s="9">
        <v>5.0887573964497044</v>
      </c>
    </row>
    <row r="11374" spans="52:52" x14ac:dyDescent="0.25">
      <c r="AZ11374" s="9">
        <v>3.5739644970414197</v>
      </c>
    </row>
    <row r="11375" spans="52:52" x14ac:dyDescent="0.25">
      <c r="AZ11375" s="9">
        <v>3.2899408284023663</v>
      </c>
    </row>
    <row r="11376" spans="52:52" x14ac:dyDescent="0.25">
      <c r="AZ11376" s="9">
        <v>4.165680473372781</v>
      </c>
    </row>
    <row r="11377" spans="52:52" x14ac:dyDescent="0.25">
      <c r="AZ11377" s="9">
        <v>2.556213017751479</v>
      </c>
    </row>
    <row r="11378" spans="52:52" x14ac:dyDescent="0.25">
      <c r="AZ11378" s="9">
        <v>0.18934911242603542</v>
      </c>
    </row>
    <row r="11379" spans="52:52" x14ac:dyDescent="0.25">
      <c r="AZ11379" s="9">
        <v>4.4733727810650885</v>
      </c>
    </row>
    <row r="11380" spans="52:52" x14ac:dyDescent="0.25">
      <c r="AZ11380" s="9">
        <v>1.6804733727810648</v>
      </c>
    </row>
    <row r="11381" spans="52:52" x14ac:dyDescent="0.25">
      <c r="AZ11381" s="9">
        <v>4.5207100591715967</v>
      </c>
    </row>
    <row r="11382" spans="52:52" x14ac:dyDescent="0.25">
      <c r="AZ11382" s="9">
        <v>3.9053254437869818</v>
      </c>
    </row>
    <row r="11383" spans="52:52" x14ac:dyDescent="0.25">
      <c r="AZ11383" s="9">
        <v>4.2366863905325438</v>
      </c>
    </row>
    <row r="11384" spans="52:52" x14ac:dyDescent="0.25">
      <c r="AZ11384" s="9">
        <v>3.8343195266272181</v>
      </c>
    </row>
    <row r="11385" spans="52:52" x14ac:dyDescent="0.25">
      <c r="AZ11385" s="9">
        <v>5.0887573964497044</v>
      </c>
    </row>
    <row r="11386" spans="52:52" x14ac:dyDescent="0.25">
      <c r="AZ11386" s="9">
        <v>3.5739644970414197</v>
      </c>
    </row>
    <row r="11387" spans="52:52" x14ac:dyDescent="0.25">
      <c r="AZ11387" s="9">
        <v>3.2899408284023663</v>
      </c>
    </row>
    <row r="11388" spans="52:52" x14ac:dyDescent="0.25">
      <c r="AZ11388" s="9">
        <v>4.165680473372781</v>
      </c>
    </row>
    <row r="11389" spans="52:52" x14ac:dyDescent="0.25">
      <c r="AZ11389" s="9">
        <v>2.556213017751479</v>
      </c>
    </row>
    <row r="11390" spans="52:52" x14ac:dyDescent="0.25">
      <c r="AZ11390" s="9">
        <v>0.18934911242603542</v>
      </c>
    </row>
    <row r="11391" spans="52:52" x14ac:dyDescent="0.25">
      <c r="AZ11391" s="9">
        <v>4.4733727810650885</v>
      </c>
    </row>
    <row r="11392" spans="52:52" x14ac:dyDescent="0.25">
      <c r="AZ11392" s="9">
        <v>1.6804733727810648</v>
      </c>
    </row>
    <row r="11393" spans="52:52" x14ac:dyDescent="0.25">
      <c r="AZ11393" s="9">
        <v>4.5207100591715967</v>
      </c>
    </row>
    <row r="11394" spans="52:52" x14ac:dyDescent="0.25">
      <c r="AZ11394" s="9">
        <v>3.9053254437869818</v>
      </c>
    </row>
    <row r="11395" spans="52:52" x14ac:dyDescent="0.25">
      <c r="AZ11395" s="9">
        <v>4.2366863905325438</v>
      </c>
    </row>
    <row r="11396" spans="52:52" x14ac:dyDescent="0.25">
      <c r="AZ11396" s="9">
        <v>3.8343195266272181</v>
      </c>
    </row>
    <row r="11397" spans="52:52" x14ac:dyDescent="0.25">
      <c r="AZ11397" s="9">
        <v>5.0887573964497044</v>
      </c>
    </row>
    <row r="11398" spans="52:52" x14ac:dyDescent="0.25">
      <c r="AZ11398" s="9">
        <v>3.5739644970414197</v>
      </c>
    </row>
    <row r="11399" spans="52:52" x14ac:dyDescent="0.25">
      <c r="AZ11399" s="9">
        <v>3.2899408284023663</v>
      </c>
    </row>
    <row r="11400" spans="52:52" x14ac:dyDescent="0.25">
      <c r="AZ11400" s="9">
        <v>4.165680473372781</v>
      </c>
    </row>
    <row r="11401" spans="52:52" x14ac:dyDescent="0.25">
      <c r="AZ11401" s="9">
        <v>2.556213017751479</v>
      </c>
    </row>
    <row r="11402" spans="52:52" x14ac:dyDescent="0.25">
      <c r="AZ11402" s="9">
        <v>0.18934911242603542</v>
      </c>
    </row>
    <row r="11403" spans="52:52" x14ac:dyDescent="0.25">
      <c r="AZ11403" s="9">
        <v>4.4733727810650885</v>
      </c>
    </row>
    <row r="11404" spans="52:52" x14ac:dyDescent="0.25">
      <c r="AZ11404" s="9">
        <v>1.6804733727810648</v>
      </c>
    </row>
    <row r="11405" spans="52:52" x14ac:dyDescent="0.25">
      <c r="AZ11405" s="9">
        <v>4.5207100591715967</v>
      </c>
    </row>
    <row r="11406" spans="52:52" x14ac:dyDescent="0.25">
      <c r="AZ11406" s="9">
        <v>3.9053254437869818</v>
      </c>
    </row>
    <row r="11407" spans="52:52" x14ac:dyDescent="0.25">
      <c r="AZ11407" s="9">
        <v>4.2366863905325438</v>
      </c>
    </row>
    <row r="11408" spans="52:52" x14ac:dyDescent="0.25">
      <c r="AZ11408" s="9">
        <v>3.8343195266272181</v>
      </c>
    </row>
    <row r="11409" spans="52:52" x14ac:dyDescent="0.25">
      <c r="AZ11409" s="9">
        <v>5.0887573964497044</v>
      </c>
    </row>
    <row r="11410" spans="52:52" x14ac:dyDescent="0.25">
      <c r="AZ11410" s="9">
        <v>3.5739644970414197</v>
      </c>
    </row>
    <row r="11411" spans="52:52" x14ac:dyDescent="0.25">
      <c r="AZ11411" s="9">
        <v>3.2899408284023663</v>
      </c>
    </row>
    <row r="11412" spans="52:52" x14ac:dyDescent="0.25">
      <c r="AZ11412" s="9">
        <v>4.165680473372781</v>
      </c>
    </row>
    <row r="11413" spans="52:52" x14ac:dyDescent="0.25">
      <c r="AZ11413" s="9">
        <v>2.556213017751479</v>
      </c>
    </row>
    <row r="11414" spans="52:52" x14ac:dyDescent="0.25">
      <c r="AZ11414" s="9">
        <v>0.18934911242603542</v>
      </c>
    </row>
    <row r="11415" spans="52:52" x14ac:dyDescent="0.25">
      <c r="AZ11415" s="9">
        <v>4.4733727810650885</v>
      </c>
    </row>
    <row r="11416" spans="52:52" x14ac:dyDescent="0.25">
      <c r="AZ11416" s="9">
        <v>1.6804733727810648</v>
      </c>
    </row>
    <row r="11417" spans="52:52" x14ac:dyDescent="0.25">
      <c r="AZ11417" s="9">
        <v>4.5207100591715967</v>
      </c>
    </row>
    <row r="11418" spans="52:52" x14ac:dyDescent="0.25">
      <c r="AZ11418" s="9">
        <v>3.9053254437869818</v>
      </c>
    </row>
    <row r="11419" spans="52:52" x14ac:dyDescent="0.25">
      <c r="AZ11419" s="9">
        <v>4.2366863905325438</v>
      </c>
    </row>
    <row r="11420" spans="52:52" x14ac:dyDescent="0.25">
      <c r="AZ11420" s="9">
        <v>3.8343195266272181</v>
      </c>
    </row>
    <row r="11421" spans="52:52" x14ac:dyDescent="0.25">
      <c r="AZ11421" s="9">
        <v>5.0887573964497044</v>
      </c>
    </row>
    <row r="11422" spans="52:52" x14ac:dyDescent="0.25">
      <c r="AZ11422" s="9">
        <v>3.5739644970414197</v>
      </c>
    </row>
    <row r="11423" spans="52:52" x14ac:dyDescent="0.25">
      <c r="AZ11423" s="9">
        <v>3.2899408284023663</v>
      </c>
    </row>
    <row r="11424" spans="52:52" x14ac:dyDescent="0.25">
      <c r="AZ11424" s="9">
        <v>4.165680473372781</v>
      </c>
    </row>
    <row r="11425" spans="52:52" x14ac:dyDescent="0.25">
      <c r="AZ11425" s="9">
        <v>2.556213017751479</v>
      </c>
    </row>
    <row r="11426" spans="52:52" x14ac:dyDescent="0.25">
      <c r="AZ11426" s="9">
        <v>0.18934911242603542</v>
      </c>
    </row>
    <row r="11427" spans="52:52" x14ac:dyDescent="0.25">
      <c r="AZ11427" s="9">
        <v>4.4733727810650885</v>
      </c>
    </row>
    <row r="11428" spans="52:52" x14ac:dyDescent="0.25">
      <c r="AZ11428" s="9">
        <v>1.6804733727810648</v>
      </c>
    </row>
    <row r="11429" spans="52:52" x14ac:dyDescent="0.25">
      <c r="AZ11429" s="9">
        <v>4.5207100591715967</v>
      </c>
    </row>
    <row r="11430" spans="52:52" x14ac:dyDescent="0.25">
      <c r="AZ11430" s="9">
        <v>3.9053254437869818</v>
      </c>
    </row>
    <row r="11431" spans="52:52" x14ac:dyDescent="0.25">
      <c r="AZ11431" s="9">
        <v>4.2366863905325438</v>
      </c>
    </row>
    <row r="11432" spans="52:52" x14ac:dyDescent="0.25">
      <c r="AZ11432" s="9">
        <v>3.8343195266272181</v>
      </c>
    </row>
    <row r="11433" spans="52:52" x14ac:dyDescent="0.25">
      <c r="AZ11433" s="9">
        <v>5.0887573964497044</v>
      </c>
    </row>
    <row r="11434" spans="52:52" x14ac:dyDescent="0.25">
      <c r="AZ11434" s="9">
        <v>3.5739644970414197</v>
      </c>
    </row>
    <row r="11435" spans="52:52" x14ac:dyDescent="0.25">
      <c r="AZ11435" s="9">
        <v>3.2899408284023663</v>
      </c>
    </row>
    <row r="11436" spans="52:52" x14ac:dyDescent="0.25">
      <c r="AZ11436" s="9">
        <v>4.165680473372781</v>
      </c>
    </row>
    <row r="11437" spans="52:52" x14ac:dyDescent="0.25">
      <c r="AZ11437" s="9">
        <v>2.556213017751479</v>
      </c>
    </row>
    <row r="11438" spans="52:52" x14ac:dyDescent="0.25">
      <c r="AZ11438" s="9">
        <v>0.18934911242603542</v>
      </c>
    </row>
    <row r="11439" spans="52:52" x14ac:dyDescent="0.25">
      <c r="AZ11439" s="9">
        <v>4.4733727810650885</v>
      </c>
    </row>
    <row r="11440" spans="52:52" x14ac:dyDescent="0.25">
      <c r="AZ11440" s="9">
        <v>1.6804733727810648</v>
      </c>
    </row>
    <row r="11441" spans="52:52" x14ac:dyDescent="0.25">
      <c r="AZ11441" s="9">
        <v>4.5207100591715967</v>
      </c>
    </row>
    <row r="11442" spans="52:52" x14ac:dyDescent="0.25">
      <c r="AZ11442" s="9">
        <v>3.9053254437869818</v>
      </c>
    </row>
    <row r="11443" spans="52:52" x14ac:dyDescent="0.25">
      <c r="AZ11443" s="9">
        <v>4.2366863905325438</v>
      </c>
    </row>
    <row r="11444" spans="52:52" x14ac:dyDescent="0.25">
      <c r="AZ11444" s="9">
        <v>3.8343195266272181</v>
      </c>
    </row>
    <row r="11445" spans="52:52" x14ac:dyDescent="0.25">
      <c r="AZ11445" s="9">
        <v>5.0887573964497044</v>
      </c>
    </row>
    <row r="11446" spans="52:52" x14ac:dyDescent="0.25">
      <c r="AZ11446" s="9">
        <v>3.5739644970414197</v>
      </c>
    </row>
    <row r="11447" spans="52:52" x14ac:dyDescent="0.25">
      <c r="AZ11447" s="9">
        <v>3.2899408284023663</v>
      </c>
    </row>
    <row r="11448" spans="52:52" x14ac:dyDescent="0.25">
      <c r="AZ11448" s="9">
        <v>4.165680473372781</v>
      </c>
    </row>
    <row r="11449" spans="52:52" x14ac:dyDescent="0.25">
      <c r="AZ11449" s="9">
        <v>2.556213017751479</v>
      </c>
    </row>
    <row r="11450" spans="52:52" x14ac:dyDescent="0.25">
      <c r="AZ11450" s="9">
        <v>0.18934911242603542</v>
      </c>
    </row>
    <row r="11451" spans="52:52" x14ac:dyDescent="0.25">
      <c r="AZ11451" s="9">
        <v>4.4733727810650885</v>
      </c>
    </row>
    <row r="11452" spans="52:52" x14ac:dyDescent="0.25">
      <c r="AZ11452" s="9">
        <v>1.6804733727810648</v>
      </c>
    </row>
    <row r="11453" spans="52:52" x14ac:dyDescent="0.25">
      <c r="AZ11453" s="9">
        <v>4.5207100591715967</v>
      </c>
    </row>
    <row r="11454" spans="52:52" x14ac:dyDescent="0.25">
      <c r="AZ11454" s="9">
        <v>3.9053254437869818</v>
      </c>
    </row>
    <row r="11455" spans="52:52" x14ac:dyDescent="0.25">
      <c r="AZ11455" s="9">
        <v>4.2366863905325438</v>
      </c>
    </row>
    <row r="11456" spans="52:52" x14ac:dyDescent="0.25">
      <c r="AZ11456" s="9">
        <v>3.8343195266272181</v>
      </c>
    </row>
    <row r="11457" spans="52:52" x14ac:dyDescent="0.25">
      <c r="AZ11457" s="9">
        <v>5.0887573964497044</v>
      </c>
    </row>
    <row r="11458" spans="52:52" x14ac:dyDescent="0.25">
      <c r="AZ11458" s="9">
        <v>3.5739644970414197</v>
      </c>
    </row>
    <row r="11459" spans="52:52" x14ac:dyDescent="0.25">
      <c r="AZ11459" s="9">
        <v>3.2899408284023663</v>
      </c>
    </row>
    <row r="11460" spans="52:52" x14ac:dyDescent="0.25">
      <c r="AZ11460" s="9">
        <v>4.165680473372781</v>
      </c>
    </row>
    <row r="11461" spans="52:52" x14ac:dyDescent="0.25">
      <c r="AZ11461" s="9">
        <v>2.556213017751479</v>
      </c>
    </row>
    <row r="11462" spans="52:52" x14ac:dyDescent="0.25">
      <c r="AZ11462" s="9">
        <v>0.18934911242603542</v>
      </c>
    </row>
    <row r="11463" spans="52:52" x14ac:dyDescent="0.25">
      <c r="AZ11463" s="9">
        <v>4.4733727810650885</v>
      </c>
    </row>
    <row r="11464" spans="52:52" x14ac:dyDescent="0.25">
      <c r="AZ11464" s="9">
        <v>1.6804733727810648</v>
      </c>
    </row>
    <row r="11465" spans="52:52" x14ac:dyDescent="0.25">
      <c r="AZ11465" s="9">
        <v>4.5207100591715967</v>
      </c>
    </row>
    <row r="11466" spans="52:52" x14ac:dyDescent="0.25">
      <c r="AZ11466" s="9">
        <v>3.9053254437869818</v>
      </c>
    </row>
    <row r="11467" spans="52:52" x14ac:dyDescent="0.25">
      <c r="AZ11467" s="9">
        <v>4.2366863905325438</v>
      </c>
    </row>
    <row r="11468" spans="52:52" x14ac:dyDescent="0.25">
      <c r="AZ11468" s="9">
        <v>3.8343195266272181</v>
      </c>
    </row>
    <row r="11469" spans="52:52" x14ac:dyDescent="0.25">
      <c r="AZ11469" s="9">
        <v>5.0887573964497044</v>
      </c>
    </row>
    <row r="11470" spans="52:52" x14ac:dyDescent="0.25">
      <c r="AZ11470" s="9">
        <v>3.5739644970414197</v>
      </c>
    </row>
    <row r="11471" spans="52:52" x14ac:dyDescent="0.25">
      <c r="AZ11471" s="9">
        <v>3.2899408284023663</v>
      </c>
    </row>
    <row r="11472" spans="52:52" x14ac:dyDescent="0.25">
      <c r="AZ11472" s="9">
        <v>4.165680473372781</v>
      </c>
    </row>
    <row r="11473" spans="52:52" x14ac:dyDescent="0.25">
      <c r="AZ11473" s="9">
        <v>2.556213017751479</v>
      </c>
    </row>
    <row r="11474" spans="52:52" x14ac:dyDescent="0.25">
      <c r="AZ11474" s="9">
        <v>0.18934911242603542</v>
      </c>
    </row>
    <row r="11475" spans="52:52" x14ac:dyDescent="0.25">
      <c r="AZ11475" s="9">
        <v>4.4733727810650885</v>
      </c>
    </row>
    <row r="11476" spans="52:52" x14ac:dyDescent="0.25">
      <c r="AZ11476" s="9">
        <v>1.6804733727810648</v>
      </c>
    </row>
    <row r="11477" spans="52:52" x14ac:dyDescent="0.25">
      <c r="AZ11477" s="9">
        <v>4.5207100591715967</v>
      </c>
    </row>
    <row r="11478" spans="52:52" x14ac:dyDescent="0.25">
      <c r="AZ11478" s="9">
        <v>3.9053254437869818</v>
      </c>
    </row>
    <row r="11479" spans="52:52" x14ac:dyDescent="0.25">
      <c r="AZ11479" s="9">
        <v>4.2366863905325438</v>
      </c>
    </row>
    <row r="11480" spans="52:52" x14ac:dyDescent="0.25">
      <c r="AZ11480" s="9">
        <v>3.8343195266272181</v>
      </c>
    </row>
    <row r="11481" spans="52:52" x14ac:dyDescent="0.25">
      <c r="AZ11481" s="9">
        <v>5.0887573964497044</v>
      </c>
    </row>
    <row r="11482" spans="52:52" x14ac:dyDescent="0.25">
      <c r="AZ11482" s="9">
        <v>3.5739644970414197</v>
      </c>
    </row>
    <row r="11483" spans="52:52" x14ac:dyDescent="0.25">
      <c r="AZ11483" s="9">
        <v>3.2899408284023663</v>
      </c>
    </row>
    <row r="11484" spans="52:52" x14ac:dyDescent="0.25">
      <c r="AZ11484" s="9">
        <v>4.165680473372781</v>
      </c>
    </row>
    <row r="11485" spans="52:52" x14ac:dyDescent="0.25">
      <c r="AZ11485" s="9">
        <v>2.556213017751479</v>
      </c>
    </row>
    <row r="11486" spans="52:52" x14ac:dyDescent="0.25">
      <c r="AZ11486" s="9">
        <v>0.18934911242603542</v>
      </c>
    </row>
    <row r="11487" spans="52:52" x14ac:dyDescent="0.25">
      <c r="AZ11487" s="9">
        <v>4.4733727810650885</v>
      </c>
    </row>
    <row r="11488" spans="52:52" x14ac:dyDescent="0.25">
      <c r="AZ11488" s="9">
        <v>1.6804733727810648</v>
      </c>
    </row>
    <row r="11489" spans="52:52" x14ac:dyDescent="0.25">
      <c r="AZ11489" s="9">
        <v>4.5207100591715967</v>
      </c>
    </row>
    <row r="11490" spans="52:52" x14ac:dyDescent="0.25">
      <c r="AZ11490" s="9">
        <v>3.9053254437869818</v>
      </c>
    </row>
    <row r="11491" spans="52:52" x14ac:dyDescent="0.25">
      <c r="AZ11491" s="9">
        <v>4.2366863905325438</v>
      </c>
    </row>
    <row r="11492" spans="52:52" x14ac:dyDescent="0.25">
      <c r="AZ11492" s="9">
        <v>3.8343195266272181</v>
      </c>
    </row>
    <row r="11493" spans="52:52" x14ac:dyDescent="0.25">
      <c r="AZ11493" s="9">
        <v>5.0887573964497044</v>
      </c>
    </row>
    <row r="11494" spans="52:52" x14ac:dyDescent="0.25">
      <c r="AZ11494" s="9">
        <v>3.5739644970414197</v>
      </c>
    </row>
    <row r="11495" spans="52:52" x14ac:dyDescent="0.25">
      <c r="AZ11495" s="9">
        <v>3.2899408284023663</v>
      </c>
    </row>
    <row r="11496" spans="52:52" x14ac:dyDescent="0.25">
      <c r="AZ11496" s="9">
        <v>4.165680473372781</v>
      </c>
    </row>
    <row r="11497" spans="52:52" x14ac:dyDescent="0.25">
      <c r="AZ11497" s="9">
        <v>2.556213017751479</v>
      </c>
    </row>
    <row r="11498" spans="52:52" x14ac:dyDescent="0.25">
      <c r="AZ11498" s="9">
        <v>0.18934911242603542</v>
      </c>
    </row>
    <row r="11499" spans="52:52" x14ac:dyDescent="0.25">
      <c r="AZ11499" s="9">
        <v>4.4733727810650885</v>
      </c>
    </row>
    <row r="11500" spans="52:52" x14ac:dyDescent="0.25">
      <c r="AZ11500" s="9">
        <v>1.6804733727810648</v>
      </c>
    </row>
    <row r="11501" spans="52:52" x14ac:dyDescent="0.25">
      <c r="AZ11501" s="9">
        <v>4.5207100591715967</v>
      </c>
    </row>
    <row r="11502" spans="52:52" x14ac:dyDescent="0.25">
      <c r="AZ11502" s="9">
        <v>3.9053254437869818</v>
      </c>
    </row>
    <row r="11503" spans="52:52" x14ac:dyDescent="0.25">
      <c r="AZ11503" s="9">
        <v>4.2366863905325438</v>
      </c>
    </row>
    <row r="11504" spans="52:52" x14ac:dyDescent="0.25">
      <c r="AZ11504" s="9">
        <v>3.8343195266272181</v>
      </c>
    </row>
    <row r="11505" spans="52:52" x14ac:dyDescent="0.25">
      <c r="AZ11505" s="9">
        <v>5.0887573964497044</v>
      </c>
    </row>
    <row r="11506" spans="52:52" x14ac:dyDescent="0.25">
      <c r="AZ11506" s="9">
        <v>3.5739644970414197</v>
      </c>
    </row>
    <row r="11507" spans="52:52" x14ac:dyDescent="0.25">
      <c r="AZ11507" s="9">
        <v>3.2899408284023663</v>
      </c>
    </row>
    <row r="11508" spans="52:52" x14ac:dyDescent="0.25">
      <c r="AZ11508" s="9">
        <v>4.165680473372781</v>
      </c>
    </row>
    <row r="11509" spans="52:52" x14ac:dyDescent="0.25">
      <c r="AZ11509" s="9">
        <v>2.556213017751479</v>
      </c>
    </row>
    <row r="11510" spans="52:52" x14ac:dyDescent="0.25">
      <c r="AZ11510" s="9">
        <v>0.18934911242603542</v>
      </c>
    </row>
    <row r="11511" spans="52:52" x14ac:dyDescent="0.25">
      <c r="AZ11511" s="9">
        <v>4.4733727810650885</v>
      </c>
    </row>
    <row r="11512" spans="52:52" x14ac:dyDescent="0.25">
      <c r="AZ11512" s="9">
        <v>1.6804733727810648</v>
      </c>
    </row>
    <row r="11513" spans="52:52" x14ac:dyDescent="0.25">
      <c r="AZ11513" s="9">
        <v>4.5207100591715967</v>
      </c>
    </row>
    <row r="11514" spans="52:52" x14ac:dyDescent="0.25">
      <c r="AZ11514" s="9">
        <v>3.9053254437869818</v>
      </c>
    </row>
    <row r="11515" spans="52:52" x14ac:dyDescent="0.25">
      <c r="AZ11515" s="9">
        <v>4.2366863905325438</v>
      </c>
    </row>
    <row r="11516" spans="52:52" x14ac:dyDescent="0.25">
      <c r="AZ11516" s="9">
        <v>3.8343195266272181</v>
      </c>
    </row>
    <row r="11517" spans="52:52" x14ac:dyDescent="0.25">
      <c r="AZ11517" s="9">
        <v>5.0887573964497044</v>
      </c>
    </row>
    <row r="11518" spans="52:52" x14ac:dyDescent="0.25">
      <c r="AZ11518" s="9">
        <v>3.5739644970414197</v>
      </c>
    </row>
    <row r="11519" spans="52:52" x14ac:dyDescent="0.25">
      <c r="AZ11519" s="9">
        <v>3.2899408284023663</v>
      </c>
    </row>
    <row r="11520" spans="52:52" x14ac:dyDescent="0.25">
      <c r="AZ11520" s="9">
        <v>4.165680473372781</v>
      </c>
    </row>
    <row r="11521" spans="52:52" x14ac:dyDescent="0.25">
      <c r="AZ11521" s="9">
        <v>2.556213017751479</v>
      </c>
    </row>
    <row r="11522" spans="52:52" x14ac:dyDescent="0.25">
      <c r="AZ11522" s="9">
        <v>0.18934911242603542</v>
      </c>
    </row>
    <row r="11523" spans="52:52" x14ac:dyDescent="0.25">
      <c r="AZ11523" s="9">
        <v>4.4733727810650885</v>
      </c>
    </row>
    <row r="11524" spans="52:52" x14ac:dyDescent="0.25">
      <c r="AZ11524" s="9">
        <v>1.6804733727810648</v>
      </c>
    </row>
    <row r="11525" spans="52:52" x14ac:dyDescent="0.25">
      <c r="AZ11525" s="9">
        <v>4.5207100591715967</v>
      </c>
    </row>
    <row r="11526" spans="52:52" x14ac:dyDescent="0.25">
      <c r="AZ11526" s="9">
        <v>3.9053254437869818</v>
      </c>
    </row>
    <row r="11527" spans="52:52" x14ac:dyDescent="0.25">
      <c r="AZ11527" s="9">
        <v>4.2366863905325438</v>
      </c>
    </row>
    <row r="11528" spans="52:52" x14ac:dyDescent="0.25">
      <c r="AZ11528" s="9">
        <v>3.8343195266272181</v>
      </c>
    </row>
    <row r="11529" spans="52:52" x14ac:dyDescent="0.25">
      <c r="AZ11529" s="9">
        <v>5.0887573964497044</v>
      </c>
    </row>
    <row r="11530" spans="52:52" x14ac:dyDescent="0.25">
      <c r="AZ11530" s="9">
        <v>3.5739644970414197</v>
      </c>
    </row>
    <row r="11531" spans="52:52" x14ac:dyDescent="0.25">
      <c r="AZ11531" s="9">
        <v>3.2899408284023663</v>
      </c>
    </row>
    <row r="11532" spans="52:52" x14ac:dyDescent="0.25">
      <c r="AZ11532" s="9">
        <v>4.165680473372781</v>
      </c>
    </row>
    <row r="11533" spans="52:52" x14ac:dyDescent="0.25">
      <c r="AZ11533" s="9">
        <v>2.556213017751479</v>
      </c>
    </row>
    <row r="11534" spans="52:52" x14ac:dyDescent="0.25">
      <c r="AZ11534" s="9">
        <v>0.18934911242603542</v>
      </c>
    </row>
    <row r="11535" spans="52:52" x14ac:dyDescent="0.25">
      <c r="AZ11535" s="9">
        <v>4.4733727810650885</v>
      </c>
    </row>
    <row r="11536" spans="52:52" x14ac:dyDescent="0.25">
      <c r="AZ11536" s="9">
        <v>1.6804733727810648</v>
      </c>
    </row>
    <row r="11537" spans="52:52" x14ac:dyDescent="0.25">
      <c r="AZ11537" s="9">
        <v>4.5207100591715967</v>
      </c>
    </row>
    <row r="11538" spans="52:52" x14ac:dyDescent="0.25">
      <c r="AZ11538" s="9">
        <v>3.9053254437869818</v>
      </c>
    </row>
    <row r="11539" spans="52:52" x14ac:dyDescent="0.25">
      <c r="AZ11539" s="9">
        <v>4.2366863905325438</v>
      </c>
    </row>
    <row r="11540" spans="52:52" x14ac:dyDescent="0.25">
      <c r="AZ11540" s="9">
        <v>3.8343195266272181</v>
      </c>
    </row>
    <row r="11541" spans="52:52" x14ac:dyDescent="0.25">
      <c r="AZ11541" s="9">
        <v>5.0887573964497044</v>
      </c>
    </row>
    <row r="11542" spans="52:52" x14ac:dyDescent="0.25">
      <c r="AZ11542" s="9">
        <v>3.5739644970414197</v>
      </c>
    </row>
    <row r="11543" spans="52:52" x14ac:dyDescent="0.25">
      <c r="AZ11543" s="9">
        <v>3.2899408284023663</v>
      </c>
    </row>
    <row r="11544" spans="52:52" x14ac:dyDescent="0.25">
      <c r="AZ11544" s="9">
        <v>4.165680473372781</v>
      </c>
    </row>
    <row r="11545" spans="52:52" x14ac:dyDescent="0.25">
      <c r="AZ11545" s="9">
        <v>2.556213017751479</v>
      </c>
    </row>
    <row r="11546" spans="52:52" x14ac:dyDescent="0.25">
      <c r="AZ11546" s="9">
        <v>0.18934911242603542</v>
      </c>
    </row>
    <row r="11547" spans="52:52" x14ac:dyDescent="0.25">
      <c r="AZ11547" s="9">
        <v>4.4733727810650885</v>
      </c>
    </row>
    <row r="11548" spans="52:52" x14ac:dyDescent="0.25">
      <c r="AZ11548" s="9">
        <v>1.6804733727810648</v>
      </c>
    </row>
    <row r="11549" spans="52:52" x14ac:dyDescent="0.25">
      <c r="AZ11549" s="9">
        <v>4.5207100591715967</v>
      </c>
    </row>
    <row r="11550" spans="52:52" x14ac:dyDescent="0.25">
      <c r="AZ11550" s="9">
        <v>3.9053254437869818</v>
      </c>
    </row>
    <row r="11551" spans="52:52" x14ac:dyDescent="0.25">
      <c r="AZ11551" s="9">
        <v>4.2366863905325438</v>
      </c>
    </row>
    <row r="11552" spans="52:52" x14ac:dyDescent="0.25">
      <c r="AZ11552" s="9">
        <v>3.8343195266272181</v>
      </c>
    </row>
    <row r="11553" spans="52:52" x14ac:dyDescent="0.25">
      <c r="AZ11553" s="9">
        <v>5.0887573964497044</v>
      </c>
    </row>
    <row r="11554" spans="52:52" x14ac:dyDescent="0.25">
      <c r="AZ11554" s="9">
        <v>3.5739644970414197</v>
      </c>
    </row>
    <row r="11555" spans="52:52" x14ac:dyDescent="0.25">
      <c r="AZ11555" s="9">
        <v>3.2899408284023663</v>
      </c>
    </row>
    <row r="11556" spans="52:52" x14ac:dyDescent="0.25">
      <c r="AZ11556" s="9">
        <v>4.165680473372781</v>
      </c>
    </row>
    <row r="11557" spans="52:52" x14ac:dyDescent="0.25">
      <c r="AZ11557" s="9">
        <v>2.556213017751479</v>
      </c>
    </row>
    <row r="11558" spans="52:52" x14ac:dyDescent="0.25">
      <c r="AZ11558" s="9">
        <v>0.18934911242603542</v>
      </c>
    </row>
    <row r="11559" spans="52:52" x14ac:dyDescent="0.25">
      <c r="AZ11559" s="9">
        <v>4.4733727810650885</v>
      </c>
    </row>
    <row r="11560" spans="52:52" x14ac:dyDescent="0.25">
      <c r="AZ11560" s="9">
        <v>1.6804733727810648</v>
      </c>
    </row>
    <row r="11561" spans="52:52" x14ac:dyDescent="0.25">
      <c r="AZ11561" s="9">
        <v>4.5207100591715967</v>
      </c>
    </row>
    <row r="11562" spans="52:52" x14ac:dyDescent="0.25">
      <c r="AZ11562" s="9">
        <v>3.9053254437869818</v>
      </c>
    </row>
    <row r="11563" spans="52:52" x14ac:dyDescent="0.25">
      <c r="AZ11563" s="9">
        <v>4.2366863905325438</v>
      </c>
    </row>
    <row r="11564" spans="52:52" x14ac:dyDescent="0.25">
      <c r="AZ11564" s="9">
        <v>3.8343195266272181</v>
      </c>
    </row>
    <row r="11565" spans="52:52" x14ac:dyDescent="0.25">
      <c r="AZ11565" s="9">
        <v>5.0887573964497044</v>
      </c>
    </row>
    <row r="11566" spans="52:52" x14ac:dyDescent="0.25">
      <c r="AZ11566" s="9">
        <v>3.5739644970414197</v>
      </c>
    </row>
    <row r="11567" spans="52:52" x14ac:dyDescent="0.25">
      <c r="AZ11567" s="9">
        <v>3.2899408284023663</v>
      </c>
    </row>
    <row r="11568" spans="52:52" x14ac:dyDescent="0.25">
      <c r="AZ11568" s="9">
        <v>4.165680473372781</v>
      </c>
    </row>
    <row r="11569" spans="52:52" x14ac:dyDescent="0.25">
      <c r="AZ11569" s="9">
        <v>2.556213017751479</v>
      </c>
    </row>
    <row r="11570" spans="52:52" x14ac:dyDescent="0.25">
      <c r="AZ11570" s="9">
        <v>0.18934911242603542</v>
      </c>
    </row>
    <row r="11571" spans="52:52" x14ac:dyDescent="0.25">
      <c r="AZ11571" s="9">
        <v>4.4733727810650885</v>
      </c>
    </row>
    <row r="11572" spans="52:52" x14ac:dyDescent="0.25">
      <c r="AZ11572" s="9">
        <v>1.6804733727810648</v>
      </c>
    </row>
    <row r="11573" spans="52:52" x14ac:dyDescent="0.25">
      <c r="AZ11573" s="9">
        <v>4.5207100591715967</v>
      </c>
    </row>
    <row r="11574" spans="52:52" x14ac:dyDescent="0.25">
      <c r="AZ11574" s="9">
        <v>3.9053254437869818</v>
      </c>
    </row>
    <row r="11575" spans="52:52" x14ac:dyDescent="0.25">
      <c r="AZ11575" s="9">
        <v>4.2366863905325438</v>
      </c>
    </row>
    <row r="11576" spans="52:52" x14ac:dyDescent="0.25">
      <c r="AZ11576" s="9">
        <v>3.8343195266272181</v>
      </c>
    </row>
    <row r="11577" spans="52:52" x14ac:dyDescent="0.25">
      <c r="AZ11577" s="9">
        <v>5.0887573964497044</v>
      </c>
    </row>
    <row r="11578" spans="52:52" x14ac:dyDescent="0.25">
      <c r="AZ11578" s="9">
        <v>3.5739644970414197</v>
      </c>
    </row>
    <row r="11579" spans="52:52" x14ac:dyDescent="0.25">
      <c r="AZ11579" s="9">
        <v>3.2899408284023663</v>
      </c>
    </row>
    <row r="11580" spans="52:52" x14ac:dyDescent="0.25">
      <c r="AZ11580" s="9">
        <v>4.165680473372781</v>
      </c>
    </row>
    <row r="11581" spans="52:52" x14ac:dyDescent="0.25">
      <c r="AZ11581" s="9">
        <v>2.556213017751479</v>
      </c>
    </row>
    <row r="11582" spans="52:52" x14ac:dyDescent="0.25">
      <c r="AZ11582" s="9">
        <v>0.18934911242603542</v>
      </c>
    </row>
    <row r="11583" spans="52:52" x14ac:dyDescent="0.25">
      <c r="AZ11583" s="9">
        <v>4.4733727810650885</v>
      </c>
    </row>
    <row r="11584" spans="52:52" x14ac:dyDescent="0.25">
      <c r="AZ11584" s="9">
        <v>1.6804733727810648</v>
      </c>
    </row>
    <row r="11585" spans="52:52" x14ac:dyDescent="0.25">
      <c r="AZ11585" s="9">
        <v>4.5207100591715967</v>
      </c>
    </row>
    <row r="11586" spans="52:52" x14ac:dyDescent="0.25">
      <c r="AZ11586" s="9">
        <v>3.9053254437869818</v>
      </c>
    </row>
    <row r="11587" spans="52:52" x14ac:dyDescent="0.25">
      <c r="AZ11587" s="9">
        <v>4.2366863905325438</v>
      </c>
    </row>
    <row r="11588" spans="52:52" x14ac:dyDescent="0.25">
      <c r="AZ11588" s="9">
        <v>3.8343195266272181</v>
      </c>
    </row>
    <row r="11589" spans="52:52" x14ac:dyDescent="0.25">
      <c r="AZ11589" s="9">
        <v>5.0887573964497044</v>
      </c>
    </row>
    <row r="11590" spans="52:52" x14ac:dyDescent="0.25">
      <c r="AZ11590" s="9">
        <v>3.5739644970414197</v>
      </c>
    </row>
    <row r="11591" spans="52:52" x14ac:dyDescent="0.25">
      <c r="AZ11591" s="9">
        <v>3.2899408284023663</v>
      </c>
    </row>
    <row r="11592" spans="52:52" x14ac:dyDescent="0.25">
      <c r="AZ11592" s="9">
        <v>4.165680473372781</v>
      </c>
    </row>
    <row r="11593" spans="52:52" x14ac:dyDescent="0.25">
      <c r="AZ11593" s="9">
        <v>2.556213017751479</v>
      </c>
    </row>
    <row r="11594" spans="52:52" x14ac:dyDescent="0.25">
      <c r="AZ11594" s="9">
        <v>0.18934911242603542</v>
      </c>
    </row>
    <row r="11595" spans="52:52" x14ac:dyDescent="0.25">
      <c r="AZ11595" s="9">
        <v>4.4733727810650885</v>
      </c>
    </row>
    <row r="11596" spans="52:52" x14ac:dyDescent="0.25">
      <c r="AZ11596" s="9">
        <v>1.6804733727810648</v>
      </c>
    </row>
    <row r="11597" spans="52:52" x14ac:dyDescent="0.25">
      <c r="AZ11597" s="9">
        <v>4.5207100591715967</v>
      </c>
    </row>
    <row r="11598" spans="52:52" x14ac:dyDescent="0.25">
      <c r="AZ11598" s="9">
        <v>3.9053254437869818</v>
      </c>
    </row>
    <row r="11599" spans="52:52" x14ac:dyDescent="0.25">
      <c r="AZ11599" s="9">
        <v>4.2366863905325438</v>
      </c>
    </row>
    <row r="11600" spans="52:52" x14ac:dyDescent="0.25">
      <c r="AZ11600" s="9">
        <v>3.8343195266272181</v>
      </c>
    </row>
    <row r="11601" spans="52:52" x14ac:dyDescent="0.25">
      <c r="AZ11601" s="9">
        <v>5.0887573964497044</v>
      </c>
    </row>
    <row r="11602" spans="52:52" x14ac:dyDescent="0.25">
      <c r="AZ11602" s="9">
        <v>3.5739644970414197</v>
      </c>
    </row>
    <row r="11603" spans="52:52" x14ac:dyDescent="0.25">
      <c r="AZ11603" s="9">
        <v>3.2899408284023663</v>
      </c>
    </row>
    <row r="11604" spans="52:52" x14ac:dyDescent="0.25">
      <c r="AZ11604" s="9">
        <v>4.165680473372781</v>
      </c>
    </row>
    <row r="11605" spans="52:52" x14ac:dyDescent="0.25">
      <c r="AZ11605" s="9">
        <v>2.556213017751479</v>
      </c>
    </row>
    <row r="11606" spans="52:52" x14ac:dyDescent="0.25">
      <c r="AZ11606" s="9">
        <v>0.18934911242603542</v>
      </c>
    </row>
    <row r="11607" spans="52:52" x14ac:dyDescent="0.25">
      <c r="AZ11607" s="9">
        <v>4.4733727810650885</v>
      </c>
    </row>
    <row r="11608" spans="52:52" x14ac:dyDescent="0.25">
      <c r="AZ11608" s="9">
        <v>1.6804733727810648</v>
      </c>
    </row>
    <row r="11609" spans="52:52" x14ac:dyDescent="0.25">
      <c r="AZ11609" s="9">
        <v>4.5207100591715967</v>
      </c>
    </row>
    <row r="11610" spans="52:52" x14ac:dyDescent="0.25">
      <c r="AZ11610" s="9">
        <v>3.9053254437869818</v>
      </c>
    </row>
    <row r="11611" spans="52:52" x14ac:dyDescent="0.25">
      <c r="AZ11611" s="9">
        <v>4.2366863905325438</v>
      </c>
    </row>
    <row r="11612" spans="52:52" x14ac:dyDescent="0.25">
      <c r="AZ11612" s="9">
        <v>3.8343195266272181</v>
      </c>
    </row>
    <row r="11613" spans="52:52" x14ac:dyDescent="0.25">
      <c r="AZ11613" s="9">
        <v>5.0887573964497044</v>
      </c>
    </row>
    <row r="11614" spans="52:52" x14ac:dyDescent="0.25">
      <c r="AZ11614" s="9">
        <v>3.5739644970414197</v>
      </c>
    </row>
    <row r="11615" spans="52:52" x14ac:dyDescent="0.25">
      <c r="AZ11615" s="9">
        <v>3.2899408284023663</v>
      </c>
    </row>
    <row r="11616" spans="52:52" x14ac:dyDescent="0.25">
      <c r="AZ11616" s="9">
        <v>4.165680473372781</v>
      </c>
    </row>
    <row r="11617" spans="52:52" x14ac:dyDescent="0.25">
      <c r="AZ11617" s="9">
        <v>2.556213017751479</v>
      </c>
    </row>
    <row r="11618" spans="52:52" x14ac:dyDescent="0.25">
      <c r="AZ11618" s="9">
        <v>0.18934911242603542</v>
      </c>
    </row>
    <row r="11619" spans="52:52" x14ac:dyDescent="0.25">
      <c r="AZ11619" s="9">
        <v>4.4733727810650885</v>
      </c>
    </row>
    <row r="11620" spans="52:52" x14ac:dyDescent="0.25">
      <c r="AZ11620" s="9">
        <v>1.6804733727810648</v>
      </c>
    </row>
    <row r="11621" spans="52:52" x14ac:dyDescent="0.25">
      <c r="AZ11621" s="9">
        <v>4.5207100591715967</v>
      </c>
    </row>
    <row r="11622" spans="52:52" x14ac:dyDescent="0.25">
      <c r="AZ11622" s="9">
        <v>3.9053254437869818</v>
      </c>
    </row>
    <row r="11623" spans="52:52" x14ac:dyDescent="0.25">
      <c r="AZ11623" s="9">
        <v>4.2366863905325438</v>
      </c>
    </row>
    <row r="11624" spans="52:52" x14ac:dyDescent="0.25">
      <c r="AZ11624" s="9">
        <v>3.8343195266272181</v>
      </c>
    </row>
    <row r="11625" spans="52:52" x14ac:dyDescent="0.25">
      <c r="AZ11625" s="9">
        <v>5.0887573964497044</v>
      </c>
    </row>
    <row r="11626" spans="52:52" x14ac:dyDescent="0.25">
      <c r="AZ11626" s="9">
        <v>3.5739644970414197</v>
      </c>
    </row>
    <row r="11627" spans="52:52" x14ac:dyDescent="0.25">
      <c r="AZ11627" s="9">
        <v>3.2899408284023663</v>
      </c>
    </row>
    <row r="11628" spans="52:52" x14ac:dyDescent="0.25">
      <c r="AZ11628" s="9">
        <v>4.165680473372781</v>
      </c>
    </row>
    <row r="11629" spans="52:52" x14ac:dyDescent="0.25">
      <c r="AZ11629" s="9">
        <v>2.556213017751479</v>
      </c>
    </row>
    <row r="11630" spans="52:52" x14ac:dyDescent="0.25">
      <c r="AZ11630" s="9">
        <v>0.18934911242603542</v>
      </c>
    </row>
    <row r="11631" spans="52:52" x14ac:dyDescent="0.25">
      <c r="AZ11631" s="9">
        <v>4.4733727810650885</v>
      </c>
    </row>
    <row r="11632" spans="52:52" x14ac:dyDescent="0.25">
      <c r="AZ11632" s="9">
        <v>1.6804733727810648</v>
      </c>
    </row>
    <row r="11633" spans="52:52" x14ac:dyDescent="0.25">
      <c r="AZ11633" s="9">
        <v>4.5207100591715967</v>
      </c>
    </row>
    <row r="11634" spans="52:52" x14ac:dyDescent="0.25">
      <c r="AZ11634" s="9">
        <v>3.9053254437869818</v>
      </c>
    </row>
    <row r="11635" spans="52:52" x14ac:dyDescent="0.25">
      <c r="AZ11635" s="9">
        <v>4.2366863905325438</v>
      </c>
    </row>
    <row r="11636" spans="52:52" x14ac:dyDescent="0.25">
      <c r="AZ11636" s="9">
        <v>3.8343195266272181</v>
      </c>
    </row>
    <row r="11637" spans="52:52" x14ac:dyDescent="0.25">
      <c r="AZ11637" s="9">
        <v>5.0887573964497044</v>
      </c>
    </row>
    <row r="11638" spans="52:52" x14ac:dyDescent="0.25">
      <c r="AZ11638" s="9">
        <v>3.5739644970414197</v>
      </c>
    </row>
    <row r="11639" spans="52:52" x14ac:dyDescent="0.25">
      <c r="AZ11639" s="9">
        <v>3.2899408284023663</v>
      </c>
    </row>
    <row r="11640" spans="52:52" x14ac:dyDescent="0.25">
      <c r="AZ11640" s="9">
        <v>4.165680473372781</v>
      </c>
    </row>
    <row r="11641" spans="52:52" x14ac:dyDescent="0.25">
      <c r="AZ11641" s="9">
        <v>2.556213017751479</v>
      </c>
    </row>
    <row r="11642" spans="52:52" x14ac:dyDescent="0.25">
      <c r="AZ11642" s="9">
        <v>0.18934911242603542</v>
      </c>
    </row>
    <row r="11643" spans="52:52" x14ac:dyDescent="0.25">
      <c r="AZ11643" s="9">
        <v>4.4733727810650885</v>
      </c>
    </row>
    <row r="11644" spans="52:52" x14ac:dyDescent="0.25">
      <c r="AZ11644" s="9">
        <v>1.6804733727810648</v>
      </c>
    </row>
    <row r="11645" spans="52:52" x14ac:dyDescent="0.25">
      <c r="AZ11645" s="9">
        <v>4.5207100591715967</v>
      </c>
    </row>
    <row r="11646" spans="52:52" x14ac:dyDescent="0.25">
      <c r="AZ11646" s="9">
        <v>3.9053254437869818</v>
      </c>
    </row>
    <row r="11647" spans="52:52" x14ac:dyDescent="0.25">
      <c r="AZ11647" s="9">
        <v>4.2366863905325438</v>
      </c>
    </row>
    <row r="11648" spans="52:52" x14ac:dyDescent="0.25">
      <c r="AZ11648" s="9">
        <v>3.8343195266272181</v>
      </c>
    </row>
    <row r="11649" spans="52:52" x14ac:dyDescent="0.25">
      <c r="AZ11649" s="9">
        <v>5.0887573964497044</v>
      </c>
    </row>
    <row r="11650" spans="52:52" x14ac:dyDescent="0.25">
      <c r="AZ11650" s="9">
        <v>3.5739644970414197</v>
      </c>
    </row>
    <row r="11651" spans="52:52" x14ac:dyDescent="0.25">
      <c r="AZ11651" s="9">
        <v>3.2899408284023663</v>
      </c>
    </row>
    <row r="11652" spans="52:52" x14ac:dyDescent="0.25">
      <c r="AZ11652" s="9">
        <v>4.165680473372781</v>
      </c>
    </row>
    <row r="11653" spans="52:52" x14ac:dyDescent="0.25">
      <c r="AZ11653" s="9">
        <v>2.556213017751479</v>
      </c>
    </row>
    <row r="11654" spans="52:52" x14ac:dyDescent="0.25">
      <c r="AZ11654" s="9">
        <v>0.18934911242603542</v>
      </c>
    </row>
    <row r="11655" spans="52:52" x14ac:dyDescent="0.25">
      <c r="AZ11655" s="9">
        <v>4.4733727810650885</v>
      </c>
    </row>
    <row r="11656" spans="52:52" x14ac:dyDescent="0.25">
      <c r="AZ11656" s="9">
        <v>1.6804733727810648</v>
      </c>
    </row>
    <row r="11657" spans="52:52" x14ac:dyDescent="0.25">
      <c r="AZ11657" s="9">
        <v>4.5207100591715967</v>
      </c>
    </row>
    <row r="11658" spans="52:52" x14ac:dyDescent="0.25">
      <c r="AZ11658" s="9">
        <v>3.9053254437869818</v>
      </c>
    </row>
    <row r="11659" spans="52:52" x14ac:dyDescent="0.25">
      <c r="AZ11659" s="9">
        <v>4.2366863905325438</v>
      </c>
    </row>
    <row r="11660" spans="52:52" x14ac:dyDescent="0.25">
      <c r="AZ11660" s="9">
        <v>3.8343195266272181</v>
      </c>
    </row>
    <row r="11661" spans="52:52" x14ac:dyDescent="0.25">
      <c r="AZ11661" s="9">
        <v>5.0887573964497044</v>
      </c>
    </row>
    <row r="11662" spans="52:52" x14ac:dyDescent="0.25">
      <c r="AZ11662" s="9">
        <v>3.5739644970414197</v>
      </c>
    </row>
    <row r="11663" spans="52:52" x14ac:dyDescent="0.25">
      <c r="AZ11663" s="9">
        <v>3.2899408284023663</v>
      </c>
    </row>
    <row r="11664" spans="52:52" x14ac:dyDescent="0.25">
      <c r="AZ11664" s="9">
        <v>4.165680473372781</v>
      </c>
    </row>
    <row r="11665" spans="52:52" x14ac:dyDescent="0.25">
      <c r="AZ11665" s="9">
        <v>2.556213017751479</v>
      </c>
    </row>
    <row r="11666" spans="52:52" x14ac:dyDescent="0.25">
      <c r="AZ11666" s="9">
        <v>0.18934911242603542</v>
      </c>
    </row>
    <row r="11667" spans="52:52" x14ac:dyDescent="0.25">
      <c r="AZ11667" s="9">
        <v>4.4733727810650885</v>
      </c>
    </row>
    <row r="11668" spans="52:52" x14ac:dyDescent="0.25">
      <c r="AZ11668" s="9">
        <v>1.6804733727810648</v>
      </c>
    </row>
    <row r="11669" spans="52:52" x14ac:dyDescent="0.25">
      <c r="AZ11669" s="9">
        <v>4.5207100591715967</v>
      </c>
    </row>
    <row r="11670" spans="52:52" x14ac:dyDescent="0.25">
      <c r="AZ11670" s="9">
        <v>3.9053254437869818</v>
      </c>
    </row>
    <row r="11671" spans="52:52" x14ac:dyDescent="0.25">
      <c r="AZ11671" s="9">
        <v>4.2366863905325438</v>
      </c>
    </row>
    <row r="11672" spans="52:52" x14ac:dyDescent="0.25">
      <c r="AZ11672" s="9">
        <v>3.8343195266272181</v>
      </c>
    </row>
    <row r="11673" spans="52:52" x14ac:dyDescent="0.25">
      <c r="AZ11673" s="9">
        <v>5.0887573964497044</v>
      </c>
    </row>
    <row r="11674" spans="52:52" x14ac:dyDescent="0.25">
      <c r="AZ11674" s="9">
        <v>3.5739644970414197</v>
      </c>
    </row>
    <row r="11675" spans="52:52" x14ac:dyDescent="0.25">
      <c r="AZ11675" s="9">
        <v>3.2899408284023663</v>
      </c>
    </row>
    <row r="11676" spans="52:52" x14ac:dyDescent="0.25">
      <c r="AZ11676" s="9">
        <v>4.165680473372781</v>
      </c>
    </row>
    <row r="11677" spans="52:52" x14ac:dyDescent="0.25">
      <c r="AZ11677" s="9">
        <v>2.556213017751479</v>
      </c>
    </row>
    <row r="11678" spans="52:52" x14ac:dyDescent="0.25">
      <c r="AZ11678" s="9">
        <v>0.18934911242603542</v>
      </c>
    </row>
    <row r="11679" spans="52:52" x14ac:dyDescent="0.25">
      <c r="AZ11679" s="9">
        <v>4.4733727810650885</v>
      </c>
    </row>
    <row r="11680" spans="52:52" x14ac:dyDescent="0.25">
      <c r="AZ11680" s="9">
        <v>1.6804733727810648</v>
      </c>
    </row>
    <row r="11681" spans="52:52" x14ac:dyDescent="0.25">
      <c r="AZ11681" s="9">
        <v>4.5207100591715967</v>
      </c>
    </row>
    <row r="11682" spans="52:52" x14ac:dyDescent="0.25">
      <c r="AZ11682" s="9">
        <v>3.9053254437869818</v>
      </c>
    </row>
    <row r="11683" spans="52:52" x14ac:dyDescent="0.25">
      <c r="AZ11683" s="9">
        <v>4.2366863905325438</v>
      </c>
    </row>
    <row r="11684" spans="52:52" x14ac:dyDescent="0.25">
      <c r="AZ11684" s="9">
        <v>3.8343195266272181</v>
      </c>
    </row>
    <row r="11685" spans="52:52" x14ac:dyDescent="0.25">
      <c r="AZ11685" s="9">
        <v>5.0887573964497044</v>
      </c>
    </row>
    <row r="11686" spans="52:52" x14ac:dyDescent="0.25">
      <c r="AZ11686" s="9">
        <v>3.5739644970414197</v>
      </c>
    </row>
    <row r="11687" spans="52:52" x14ac:dyDescent="0.25">
      <c r="AZ11687" s="9">
        <v>3.2899408284023663</v>
      </c>
    </row>
    <row r="11688" spans="52:52" x14ac:dyDescent="0.25">
      <c r="AZ11688" s="9">
        <v>4.165680473372781</v>
      </c>
    </row>
    <row r="11689" spans="52:52" x14ac:dyDescent="0.25">
      <c r="AZ11689" s="9">
        <v>2.556213017751479</v>
      </c>
    </row>
    <row r="11690" spans="52:52" x14ac:dyDescent="0.25">
      <c r="AZ11690" s="9">
        <v>0.18934911242603542</v>
      </c>
    </row>
    <row r="11691" spans="52:52" x14ac:dyDescent="0.25">
      <c r="AZ11691" s="9">
        <v>4.4733727810650885</v>
      </c>
    </row>
    <row r="11692" spans="52:52" x14ac:dyDescent="0.25">
      <c r="AZ11692" s="9">
        <v>1.6804733727810648</v>
      </c>
    </row>
    <row r="11693" spans="52:52" x14ac:dyDescent="0.25">
      <c r="AZ11693" s="9">
        <v>4.5207100591715967</v>
      </c>
    </row>
    <row r="11694" spans="52:52" x14ac:dyDescent="0.25">
      <c r="AZ11694" s="9">
        <v>3.9053254437869818</v>
      </c>
    </row>
    <row r="11695" spans="52:52" x14ac:dyDescent="0.25">
      <c r="AZ11695" s="9">
        <v>4.2366863905325438</v>
      </c>
    </row>
    <row r="11696" spans="52:52" x14ac:dyDescent="0.25">
      <c r="AZ11696" s="9">
        <v>3.8343195266272181</v>
      </c>
    </row>
    <row r="11697" spans="52:52" x14ac:dyDescent="0.25">
      <c r="AZ11697" s="9">
        <v>5.0887573964497044</v>
      </c>
    </row>
    <row r="11698" spans="52:52" x14ac:dyDescent="0.25">
      <c r="AZ11698" s="9">
        <v>3.5739644970414197</v>
      </c>
    </row>
    <row r="11699" spans="52:52" x14ac:dyDescent="0.25">
      <c r="AZ11699" s="9">
        <v>3.2899408284023663</v>
      </c>
    </row>
    <row r="11700" spans="52:52" x14ac:dyDescent="0.25">
      <c r="AZ11700" s="9">
        <v>4.165680473372781</v>
      </c>
    </row>
    <row r="11701" spans="52:52" x14ac:dyDescent="0.25">
      <c r="AZ11701" s="9">
        <v>2.556213017751479</v>
      </c>
    </row>
    <row r="11702" spans="52:52" x14ac:dyDescent="0.25">
      <c r="AZ11702" s="9">
        <v>0.18934911242603542</v>
      </c>
    </row>
    <row r="11703" spans="52:52" x14ac:dyDescent="0.25">
      <c r="AZ11703" s="9">
        <v>4.4733727810650885</v>
      </c>
    </row>
    <row r="11704" spans="52:52" x14ac:dyDescent="0.25">
      <c r="AZ11704" s="9">
        <v>1.6804733727810648</v>
      </c>
    </row>
    <row r="11705" spans="52:52" x14ac:dyDescent="0.25">
      <c r="AZ11705" s="9">
        <v>4.5207100591715967</v>
      </c>
    </row>
    <row r="11706" spans="52:52" x14ac:dyDescent="0.25">
      <c r="AZ11706" s="9">
        <v>3.9053254437869818</v>
      </c>
    </row>
    <row r="11707" spans="52:52" x14ac:dyDescent="0.25">
      <c r="AZ11707" s="9">
        <v>4.2366863905325438</v>
      </c>
    </row>
    <row r="11708" spans="52:52" x14ac:dyDescent="0.25">
      <c r="AZ11708" s="9">
        <v>3.8343195266272181</v>
      </c>
    </row>
    <row r="11709" spans="52:52" x14ac:dyDescent="0.25">
      <c r="AZ11709" s="9">
        <v>5.0887573964497044</v>
      </c>
    </row>
    <row r="11710" spans="52:52" x14ac:dyDescent="0.25">
      <c r="AZ11710" s="9">
        <v>3.5739644970414197</v>
      </c>
    </row>
    <row r="11711" spans="52:52" x14ac:dyDescent="0.25">
      <c r="AZ11711" s="9">
        <v>3.2899408284023663</v>
      </c>
    </row>
    <row r="11712" spans="52:52" x14ac:dyDescent="0.25">
      <c r="AZ11712" s="9">
        <v>4.165680473372781</v>
      </c>
    </row>
    <row r="11713" spans="52:52" x14ac:dyDescent="0.25">
      <c r="AZ11713" s="9">
        <v>2.556213017751479</v>
      </c>
    </row>
    <row r="11714" spans="52:52" x14ac:dyDescent="0.25">
      <c r="AZ11714" s="9">
        <v>0.18934911242603542</v>
      </c>
    </row>
    <row r="11715" spans="52:52" x14ac:dyDescent="0.25">
      <c r="AZ11715" s="9">
        <v>4.4733727810650885</v>
      </c>
    </row>
    <row r="11716" spans="52:52" x14ac:dyDescent="0.25">
      <c r="AZ11716" s="9">
        <v>1.6804733727810648</v>
      </c>
    </row>
    <row r="11717" spans="52:52" x14ac:dyDescent="0.25">
      <c r="AZ11717" s="9">
        <v>4.5207100591715967</v>
      </c>
    </row>
    <row r="11718" spans="52:52" x14ac:dyDescent="0.25">
      <c r="AZ11718" s="9">
        <v>3.9053254437869818</v>
      </c>
    </row>
    <row r="11719" spans="52:52" x14ac:dyDescent="0.25">
      <c r="AZ11719" s="9">
        <v>4.2366863905325438</v>
      </c>
    </row>
    <row r="11720" spans="52:52" x14ac:dyDescent="0.25">
      <c r="AZ11720" s="9">
        <v>3.8343195266272181</v>
      </c>
    </row>
    <row r="11721" spans="52:52" x14ac:dyDescent="0.25">
      <c r="AZ11721" s="9">
        <v>5.0887573964497044</v>
      </c>
    </row>
    <row r="11722" spans="52:52" x14ac:dyDescent="0.25">
      <c r="AZ11722" s="9">
        <v>3.5739644970414197</v>
      </c>
    </row>
    <row r="11723" spans="52:52" x14ac:dyDescent="0.25">
      <c r="AZ11723" s="9">
        <v>3.2899408284023663</v>
      </c>
    </row>
    <row r="11724" spans="52:52" x14ac:dyDescent="0.25">
      <c r="AZ11724" s="9">
        <v>4.165680473372781</v>
      </c>
    </row>
    <row r="11725" spans="52:52" x14ac:dyDescent="0.25">
      <c r="AZ11725" s="9">
        <v>2.556213017751479</v>
      </c>
    </row>
    <row r="11726" spans="52:52" x14ac:dyDescent="0.25">
      <c r="AZ11726" s="9">
        <v>0.18934911242603542</v>
      </c>
    </row>
    <row r="11727" spans="52:52" x14ac:dyDescent="0.25">
      <c r="AZ11727" s="9">
        <v>4.4733727810650885</v>
      </c>
    </row>
    <row r="11728" spans="52:52" x14ac:dyDescent="0.25">
      <c r="AZ11728" s="9">
        <v>1.6804733727810648</v>
      </c>
    </row>
    <row r="11729" spans="52:52" x14ac:dyDescent="0.25">
      <c r="AZ11729" s="9">
        <v>4.5207100591715967</v>
      </c>
    </row>
    <row r="11730" spans="52:52" x14ac:dyDescent="0.25">
      <c r="AZ11730" s="9">
        <v>3.9053254437869818</v>
      </c>
    </row>
    <row r="11731" spans="52:52" x14ac:dyDescent="0.25">
      <c r="AZ11731" s="9">
        <v>4.2366863905325438</v>
      </c>
    </row>
    <row r="11732" spans="52:52" x14ac:dyDescent="0.25">
      <c r="AZ11732" s="9">
        <v>3.8343195266272181</v>
      </c>
    </row>
    <row r="11733" spans="52:52" x14ac:dyDescent="0.25">
      <c r="AZ11733" s="9">
        <v>5.0887573964497044</v>
      </c>
    </row>
    <row r="11734" spans="52:52" x14ac:dyDescent="0.25">
      <c r="AZ11734" s="9">
        <v>3.5739644970414197</v>
      </c>
    </row>
    <row r="11735" spans="52:52" x14ac:dyDescent="0.25">
      <c r="AZ11735" s="9">
        <v>3.2899408284023663</v>
      </c>
    </row>
    <row r="11736" spans="52:52" x14ac:dyDescent="0.25">
      <c r="AZ11736" s="9">
        <v>4.165680473372781</v>
      </c>
    </row>
    <row r="11737" spans="52:52" x14ac:dyDescent="0.25">
      <c r="AZ11737" s="9">
        <v>2.556213017751479</v>
      </c>
    </row>
    <row r="11738" spans="52:52" x14ac:dyDescent="0.25">
      <c r="AZ11738" s="9">
        <v>0.18934911242603542</v>
      </c>
    </row>
    <row r="11739" spans="52:52" x14ac:dyDescent="0.25">
      <c r="AZ11739" s="9">
        <v>4.4733727810650885</v>
      </c>
    </row>
    <row r="11740" spans="52:52" x14ac:dyDescent="0.25">
      <c r="AZ11740" s="9">
        <v>1.6804733727810648</v>
      </c>
    </row>
    <row r="11741" spans="52:52" x14ac:dyDescent="0.25">
      <c r="AZ11741" s="9">
        <v>4.5207100591715967</v>
      </c>
    </row>
    <row r="11742" spans="52:52" x14ac:dyDescent="0.25">
      <c r="AZ11742" s="9">
        <v>3.9053254437869818</v>
      </c>
    </row>
    <row r="11743" spans="52:52" x14ac:dyDescent="0.25">
      <c r="AZ11743" s="9">
        <v>4.2366863905325438</v>
      </c>
    </row>
    <row r="11744" spans="52:52" x14ac:dyDescent="0.25">
      <c r="AZ11744" s="9">
        <v>3.8343195266272181</v>
      </c>
    </row>
    <row r="11745" spans="52:52" x14ac:dyDescent="0.25">
      <c r="AZ11745" s="9">
        <v>5.0887573964497044</v>
      </c>
    </row>
    <row r="11746" spans="52:52" x14ac:dyDescent="0.25">
      <c r="AZ11746" s="9">
        <v>3.5739644970414197</v>
      </c>
    </row>
    <row r="11747" spans="52:52" x14ac:dyDescent="0.25">
      <c r="AZ11747" s="9">
        <v>3.2899408284023663</v>
      </c>
    </row>
    <row r="11748" spans="52:52" x14ac:dyDescent="0.25">
      <c r="AZ11748" s="9">
        <v>4.165680473372781</v>
      </c>
    </row>
    <row r="11749" spans="52:52" x14ac:dyDescent="0.25">
      <c r="AZ11749" s="9">
        <v>2.556213017751479</v>
      </c>
    </row>
    <row r="11750" spans="52:52" x14ac:dyDescent="0.25">
      <c r="AZ11750" s="9">
        <v>0.18934911242603542</v>
      </c>
    </row>
    <row r="11751" spans="52:52" x14ac:dyDescent="0.25">
      <c r="AZ11751" s="9">
        <v>4.4733727810650885</v>
      </c>
    </row>
    <row r="11752" spans="52:52" x14ac:dyDescent="0.25">
      <c r="AZ11752" s="9">
        <v>1.6804733727810648</v>
      </c>
    </row>
    <row r="11753" spans="52:52" x14ac:dyDescent="0.25">
      <c r="AZ11753" s="9">
        <v>4.5207100591715967</v>
      </c>
    </row>
    <row r="11754" spans="52:52" x14ac:dyDescent="0.25">
      <c r="AZ11754" s="9">
        <v>3.9053254437869818</v>
      </c>
    </row>
    <row r="11755" spans="52:52" x14ac:dyDescent="0.25">
      <c r="AZ11755" s="9">
        <v>4.2366863905325438</v>
      </c>
    </row>
    <row r="11756" spans="52:52" x14ac:dyDescent="0.25">
      <c r="AZ11756" s="9">
        <v>3.8343195266272181</v>
      </c>
    </row>
    <row r="11757" spans="52:52" x14ac:dyDescent="0.25">
      <c r="AZ11757" s="9">
        <v>5.0887573964497044</v>
      </c>
    </row>
    <row r="11758" spans="52:52" x14ac:dyDescent="0.25">
      <c r="AZ11758" s="9">
        <v>3.5739644970414197</v>
      </c>
    </row>
    <row r="11759" spans="52:52" x14ac:dyDescent="0.25">
      <c r="AZ11759" s="9">
        <v>3.2899408284023663</v>
      </c>
    </row>
    <row r="11760" spans="52:52" x14ac:dyDescent="0.25">
      <c r="AZ11760" s="9">
        <v>4.165680473372781</v>
      </c>
    </row>
    <row r="11761" spans="52:52" x14ac:dyDescent="0.25">
      <c r="AZ11761" s="9">
        <v>2.556213017751479</v>
      </c>
    </row>
    <row r="11762" spans="52:52" x14ac:dyDescent="0.25">
      <c r="AZ11762" s="9">
        <v>0.18934911242603542</v>
      </c>
    </row>
    <row r="11763" spans="52:52" x14ac:dyDescent="0.25">
      <c r="AZ11763" s="9">
        <v>4.4733727810650885</v>
      </c>
    </row>
    <row r="11764" spans="52:52" x14ac:dyDescent="0.25">
      <c r="AZ11764" s="9">
        <v>1.6804733727810648</v>
      </c>
    </row>
    <row r="11765" spans="52:52" x14ac:dyDescent="0.25">
      <c r="AZ11765" s="9">
        <v>4.5207100591715967</v>
      </c>
    </row>
    <row r="11766" spans="52:52" x14ac:dyDescent="0.25">
      <c r="AZ11766" s="9">
        <v>3.9053254437869818</v>
      </c>
    </row>
    <row r="11767" spans="52:52" x14ac:dyDescent="0.25">
      <c r="AZ11767" s="9">
        <v>4.2366863905325438</v>
      </c>
    </row>
    <row r="11768" spans="52:52" x14ac:dyDescent="0.25">
      <c r="AZ11768" s="9">
        <v>3.8343195266272181</v>
      </c>
    </row>
    <row r="11769" spans="52:52" x14ac:dyDescent="0.25">
      <c r="AZ11769" s="9">
        <v>5.0887573964497044</v>
      </c>
    </row>
    <row r="11770" spans="52:52" x14ac:dyDescent="0.25">
      <c r="AZ11770" s="9">
        <v>3.5739644970414197</v>
      </c>
    </row>
    <row r="11771" spans="52:52" x14ac:dyDescent="0.25">
      <c r="AZ11771" s="9">
        <v>3.2899408284023663</v>
      </c>
    </row>
    <row r="11772" spans="52:52" x14ac:dyDescent="0.25">
      <c r="AZ11772" s="9">
        <v>4.165680473372781</v>
      </c>
    </row>
    <row r="11773" spans="52:52" x14ac:dyDescent="0.25">
      <c r="AZ11773" s="9">
        <v>2.556213017751479</v>
      </c>
    </row>
    <row r="11774" spans="52:52" x14ac:dyDescent="0.25">
      <c r="AZ11774" s="9">
        <v>0.18934911242603542</v>
      </c>
    </row>
    <row r="11775" spans="52:52" x14ac:dyDescent="0.25">
      <c r="AZ11775" s="9">
        <v>4.4733727810650885</v>
      </c>
    </row>
    <row r="11776" spans="52:52" x14ac:dyDescent="0.25">
      <c r="AZ11776" s="9">
        <v>1.6804733727810648</v>
      </c>
    </row>
    <row r="11777" spans="52:52" x14ac:dyDescent="0.25">
      <c r="AZ11777" s="9">
        <v>4.5207100591715967</v>
      </c>
    </row>
    <row r="11778" spans="52:52" x14ac:dyDescent="0.25">
      <c r="AZ11778" s="9">
        <v>3.9053254437869818</v>
      </c>
    </row>
    <row r="11779" spans="52:52" x14ac:dyDescent="0.25">
      <c r="AZ11779" s="9">
        <v>4.2366863905325438</v>
      </c>
    </row>
    <row r="11780" spans="52:52" x14ac:dyDescent="0.25">
      <c r="AZ11780" s="9">
        <v>3.8343195266272181</v>
      </c>
    </row>
    <row r="11781" spans="52:52" x14ac:dyDescent="0.25">
      <c r="AZ11781" s="9">
        <v>5.0887573964497044</v>
      </c>
    </row>
    <row r="11782" spans="52:52" x14ac:dyDescent="0.25">
      <c r="AZ11782" s="9">
        <v>3.5739644970414197</v>
      </c>
    </row>
    <row r="11783" spans="52:52" x14ac:dyDescent="0.25">
      <c r="AZ11783" s="9">
        <v>3.2899408284023663</v>
      </c>
    </row>
    <row r="11784" spans="52:52" x14ac:dyDescent="0.25">
      <c r="AZ11784" s="9">
        <v>4.165680473372781</v>
      </c>
    </row>
    <row r="11785" spans="52:52" x14ac:dyDescent="0.25">
      <c r="AZ11785" s="9">
        <v>2.556213017751479</v>
      </c>
    </row>
    <row r="11786" spans="52:52" x14ac:dyDescent="0.25">
      <c r="AZ11786" s="9">
        <v>0.18934911242603542</v>
      </c>
    </row>
    <row r="11787" spans="52:52" x14ac:dyDescent="0.25">
      <c r="AZ11787" s="9">
        <v>4.4733727810650885</v>
      </c>
    </row>
    <row r="11788" spans="52:52" x14ac:dyDescent="0.25">
      <c r="AZ11788" s="9">
        <v>1.6804733727810648</v>
      </c>
    </row>
    <row r="11789" spans="52:52" x14ac:dyDescent="0.25">
      <c r="AZ11789" s="9">
        <v>4.5207100591715967</v>
      </c>
    </row>
    <row r="11790" spans="52:52" x14ac:dyDescent="0.25">
      <c r="AZ11790" s="9">
        <v>3.9053254437869818</v>
      </c>
    </row>
    <row r="11791" spans="52:52" x14ac:dyDescent="0.25">
      <c r="AZ11791" s="9">
        <v>4.2366863905325438</v>
      </c>
    </row>
    <row r="11792" spans="52:52" x14ac:dyDescent="0.25">
      <c r="AZ11792" s="9">
        <v>3.8343195266272181</v>
      </c>
    </row>
    <row r="11793" spans="52:52" x14ac:dyDescent="0.25">
      <c r="AZ11793" s="9">
        <v>5.0887573964497044</v>
      </c>
    </row>
    <row r="11794" spans="52:52" x14ac:dyDescent="0.25">
      <c r="AZ11794" s="9">
        <v>3.5739644970414197</v>
      </c>
    </row>
    <row r="11795" spans="52:52" x14ac:dyDescent="0.25">
      <c r="AZ11795" s="9">
        <v>3.2899408284023663</v>
      </c>
    </row>
    <row r="11796" spans="52:52" x14ac:dyDescent="0.25">
      <c r="AZ11796" s="9">
        <v>4.165680473372781</v>
      </c>
    </row>
    <row r="11797" spans="52:52" x14ac:dyDescent="0.25">
      <c r="AZ11797" s="9">
        <v>2.556213017751479</v>
      </c>
    </row>
    <row r="11798" spans="52:52" x14ac:dyDescent="0.25">
      <c r="AZ11798" s="9">
        <v>0.18934911242603542</v>
      </c>
    </row>
    <row r="11799" spans="52:52" x14ac:dyDescent="0.25">
      <c r="AZ11799" s="9">
        <v>4.4733727810650885</v>
      </c>
    </row>
    <row r="11800" spans="52:52" x14ac:dyDescent="0.25">
      <c r="AZ11800" s="9">
        <v>1.6804733727810648</v>
      </c>
    </row>
    <row r="11801" spans="52:52" x14ac:dyDescent="0.25">
      <c r="AZ11801" s="9">
        <v>4.5207100591715967</v>
      </c>
    </row>
    <row r="11802" spans="52:52" x14ac:dyDescent="0.25">
      <c r="AZ11802" s="9">
        <v>3.9053254437869818</v>
      </c>
    </row>
    <row r="11803" spans="52:52" x14ac:dyDescent="0.25">
      <c r="AZ11803" s="9">
        <v>4.2366863905325438</v>
      </c>
    </row>
    <row r="11804" spans="52:52" x14ac:dyDescent="0.25">
      <c r="AZ11804" s="9">
        <v>3.8343195266272181</v>
      </c>
    </row>
    <row r="11805" spans="52:52" x14ac:dyDescent="0.25">
      <c r="AZ11805" s="9">
        <v>5.0887573964497044</v>
      </c>
    </row>
    <row r="11806" spans="52:52" x14ac:dyDescent="0.25">
      <c r="AZ11806" s="9">
        <v>3.5739644970414197</v>
      </c>
    </row>
    <row r="11807" spans="52:52" x14ac:dyDescent="0.25">
      <c r="AZ11807" s="9">
        <v>3.2899408284023663</v>
      </c>
    </row>
    <row r="11808" spans="52:52" x14ac:dyDescent="0.25">
      <c r="AZ11808" s="9">
        <v>4.165680473372781</v>
      </c>
    </row>
    <row r="11809" spans="52:52" x14ac:dyDescent="0.25">
      <c r="AZ11809" s="9">
        <v>2.556213017751479</v>
      </c>
    </row>
    <row r="11810" spans="52:52" x14ac:dyDescent="0.25">
      <c r="AZ11810" s="9">
        <v>0.18934911242603542</v>
      </c>
    </row>
    <row r="11811" spans="52:52" x14ac:dyDescent="0.25">
      <c r="AZ11811" s="9">
        <v>4.4733727810650885</v>
      </c>
    </row>
    <row r="11812" spans="52:52" x14ac:dyDescent="0.25">
      <c r="AZ11812" s="9">
        <v>1.6804733727810648</v>
      </c>
    </row>
    <row r="11813" spans="52:52" x14ac:dyDescent="0.25">
      <c r="AZ11813" s="9">
        <v>4.5207100591715967</v>
      </c>
    </row>
    <row r="11814" spans="52:52" x14ac:dyDescent="0.25">
      <c r="AZ11814" s="9">
        <v>3.9053254437869818</v>
      </c>
    </row>
    <row r="11815" spans="52:52" x14ac:dyDescent="0.25">
      <c r="AZ11815" s="9">
        <v>4.2366863905325438</v>
      </c>
    </row>
    <row r="11816" spans="52:52" x14ac:dyDescent="0.25">
      <c r="AZ11816" s="9">
        <v>3.8343195266272181</v>
      </c>
    </row>
    <row r="11817" spans="52:52" x14ac:dyDescent="0.25">
      <c r="AZ11817" s="9">
        <v>5.0887573964497044</v>
      </c>
    </row>
    <row r="11818" spans="52:52" x14ac:dyDescent="0.25">
      <c r="AZ11818" s="9">
        <v>3.5739644970414197</v>
      </c>
    </row>
    <row r="11819" spans="52:52" x14ac:dyDescent="0.25">
      <c r="AZ11819" s="9">
        <v>3.2899408284023663</v>
      </c>
    </row>
    <row r="11820" spans="52:52" x14ac:dyDescent="0.25">
      <c r="AZ11820" s="9">
        <v>4.165680473372781</v>
      </c>
    </row>
    <row r="11821" spans="52:52" x14ac:dyDescent="0.25">
      <c r="AZ11821" s="9">
        <v>2.556213017751479</v>
      </c>
    </row>
    <row r="11822" spans="52:52" x14ac:dyDescent="0.25">
      <c r="AZ11822" s="9">
        <v>0.18934911242603542</v>
      </c>
    </row>
    <row r="11823" spans="52:52" x14ac:dyDescent="0.25">
      <c r="AZ11823" s="9">
        <v>4.4733727810650885</v>
      </c>
    </row>
    <row r="11824" spans="52:52" x14ac:dyDescent="0.25">
      <c r="AZ11824" s="9">
        <v>1.6804733727810648</v>
      </c>
    </row>
    <row r="11825" spans="52:52" x14ac:dyDescent="0.25">
      <c r="AZ11825" s="9">
        <v>4.5207100591715967</v>
      </c>
    </row>
    <row r="11826" spans="52:52" x14ac:dyDescent="0.25">
      <c r="AZ11826" s="9">
        <v>3.9053254437869818</v>
      </c>
    </row>
    <row r="11827" spans="52:52" x14ac:dyDescent="0.25">
      <c r="AZ11827" s="9">
        <v>4.2366863905325438</v>
      </c>
    </row>
    <row r="11828" spans="52:52" x14ac:dyDescent="0.25">
      <c r="AZ11828" s="9">
        <v>3.8343195266272181</v>
      </c>
    </row>
    <row r="11829" spans="52:52" x14ac:dyDescent="0.25">
      <c r="AZ11829" s="9">
        <v>5.0887573964497044</v>
      </c>
    </row>
    <row r="11830" spans="52:52" x14ac:dyDescent="0.25">
      <c r="AZ11830" s="9">
        <v>3.5739644970414197</v>
      </c>
    </row>
    <row r="11831" spans="52:52" x14ac:dyDescent="0.25">
      <c r="AZ11831" s="9">
        <v>3.2899408284023663</v>
      </c>
    </row>
    <row r="11832" spans="52:52" x14ac:dyDescent="0.25">
      <c r="AZ11832" s="9">
        <v>4.165680473372781</v>
      </c>
    </row>
    <row r="11833" spans="52:52" x14ac:dyDescent="0.25">
      <c r="AZ11833" s="9">
        <v>2.556213017751479</v>
      </c>
    </row>
    <row r="11834" spans="52:52" x14ac:dyDescent="0.25">
      <c r="AZ11834" s="9">
        <v>0.18934911242603542</v>
      </c>
    </row>
    <row r="11835" spans="52:52" x14ac:dyDescent="0.25">
      <c r="AZ11835" s="9">
        <v>4.4733727810650885</v>
      </c>
    </row>
    <row r="11836" spans="52:52" x14ac:dyDescent="0.25">
      <c r="AZ11836" s="9">
        <v>1.6804733727810648</v>
      </c>
    </row>
    <row r="11837" spans="52:52" x14ac:dyDescent="0.25">
      <c r="AZ11837" s="9">
        <v>4.5207100591715967</v>
      </c>
    </row>
    <row r="11838" spans="52:52" x14ac:dyDescent="0.25">
      <c r="AZ11838" s="9">
        <v>3.9053254437869818</v>
      </c>
    </row>
    <row r="11839" spans="52:52" x14ac:dyDescent="0.25">
      <c r="AZ11839" s="9">
        <v>4.2366863905325438</v>
      </c>
    </row>
    <row r="11840" spans="52:52" x14ac:dyDescent="0.25">
      <c r="AZ11840" s="9">
        <v>3.8343195266272181</v>
      </c>
    </row>
    <row r="11841" spans="52:52" x14ac:dyDescent="0.25">
      <c r="AZ11841" s="9">
        <v>5.0887573964497044</v>
      </c>
    </row>
    <row r="11842" spans="52:52" x14ac:dyDescent="0.25">
      <c r="AZ11842" s="9">
        <v>3.5739644970414197</v>
      </c>
    </row>
    <row r="11843" spans="52:52" x14ac:dyDescent="0.25">
      <c r="AZ11843" s="9">
        <v>3.2899408284023663</v>
      </c>
    </row>
    <row r="11844" spans="52:52" x14ac:dyDescent="0.25">
      <c r="AZ11844" s="9">
        <v>4.165680473372781</v>
      </c>
    </row>
    <row r="11845" spans="52:52" x14ac:dyDescent="0.25">
      <c r="AZ11845" s="9">
        <v>2.556213017751479</v>
      </c>
    </row>
    <row r="11846" spans="52:52" x14ac:dyDescent="0.25">
      <c r="AZ11846" s="9">
        <v>0.18934911242603542</v>
      </c>
    </row>
    <row r="11847" spans="52:52" x14ac:dyDescent="0.25">
      <c r="AZ11847" s="9">
        <v>4.4733727810650885</v>
      </c>
    </row>
    <row r="11848" spans="52:52" x14ac:dyDescent="0.25">
      <c r="AZ11848" s="9">
        <v>1.6804733727810648</v>
      </c>
    </row>
    <row r="11849" spans="52:52" x14ac:dyDescent="0.25">
      <c r="AZ11849" s="9">
        <v>4.5207100591715967</v>
      </c>
    </row>
    <row r="11850" spans="52:52" x14ac:dyDescent="0.25">
      <c r="AZ11850" s="9">
        <v>3.9053254437869818</v>
      </c>
    </row>
    <row r="11851" spans="52:52" x14ac:dyDescent="0.25">
      <c r="AZ11851" s="9">
        <v>4.2366863905325438</v>
      </c>
    </row>
    <row r="11852" spans="52:52" x14ac:dyDescent="0.25">
      <c r="AZ11852" s="9">
        <v>3.8343195266272181</v>
      </c>
    </row>
    <row r="11853" spans="52:52" x14ac:dyDescent="0.25">
      <c r="AZ11853" s="9">
        <v>5.0887573964497044</v>
      </c>
    </row>
    <row r="11854" spans="52:52" x14ac:dyDescent="0.25">
      <c r="AZ11854" s="9">
        <v>3.5739644970414197</v>
      </c>
    </row>
    <row r="11855" spans="52:52" x14ac:dyDescent="0.25">
      <c r="AZ11855" s="9">
        <v>3.2899408284023663</v>
      </c>
    </row>
    <row r="11856" spans="52:52" x14ac:dyDescent="0.25">
      <c r="AZ11856" s="9">
        <v>4.165680473372781</v>
      </c>
    </row>
    <row r="11857" spans="52:52" x14ac:dyDescent="0.25">
      <c r="AZ11857" s="9">
        <v>2.556213017751479</v>
      </c>
    </row>
    <row r="11858" spans="52:52" x14ac:dyDescent="0.25">
      <c r="AZ11858" s="9">
        <v>0.18934911242603542</v>
      </c>
    </row>
    <row r="11859" spans="52:52" x14ac:dyDescent="0.25">
      <c r="AZ11859" s="9">
        <v>4.4733727810650885</v>
      </c>
    </row>
    <row r="11860" spans="52:52" x14ac:dyDescent="0.25">
      <c r="AZ11860" s="9">
        <v>1.6804733727810648</v>
      </c>
    </row>
    <row r="11861" spans="52:52" x14ac:dyDescent="0.25">
      <c r="AZ11861" s="9">
        <v>4.5207100591715967</v>
      </c>
    </row>
    <row r="11862" spans="52:52" x14ac:dyDescent="0.25">
      <c r="AZ11862" s="9">
        <v>3.9053254437869818</v>
      </c>
    </row>
    <row r="11863" spans="52:52" x14ac:dyDescent="0.25">
      <c r="AZ11863" s="9">
        <v>4.2366863905325438</v>
      </c>
    </row>
    <row r="11864" spans="52:52" x14ac:dyDescent="0.25">
      <c r="AZ11864" s="9">
        <v>3.8343195266272181</v>
      </c>
    </row>
    <row r="11865" spans="52:52" x14ac:dyDescent="0.25">
      <c r="AZ11865" s="9">
        <v>5.0887573964497044</v>
      </c>
    </row>
    <row r="11866" spans="52:52" x14ac:dyDescent="0.25">
      <c r="AZ11866" s="9">
        <v>3.5739644970414197</v>
      </c>
    </row>
    <row r="11867" spans="52:52" x14ac:dyDescent="0.25">
      <c r="AZ11867" s="9">
        <v>3.2899408284023663</v>
      </c>
    </row>
    <row r="11868" spans="52:52" x14ac:dyDescent="0.25">
      <c r="AZ11868" s="9">
        <v>4.165680473372781</v>
      </c>
    </row>
    <row r="11869" spans="52:52" x14ac:dyDescent="0.25">
      <c r="AZ11869" s="9">
        <v>2.556213017751479</v>
      </c>
    </row>
    <row r="11870" spans="52:52" x14ac:dyDescent="0.25">
      <c r="AZ11870" s="9">
        <v>0.18934911242603542</v>
      </c>
    </row>
    <row r="11871" spans="52:52" x14ac:dyDescent="0.25">
      <c r="AZ11871" s="9">
        <v>4.4733727810650885</v>
      </c>
    </row>
    <row r="11872" spans="52:52" x14ac:dyDescent="0.25">
      <c r="AZ11872" s="9">
        <v>1.6804733727810648</v>
      </c>
    </row>
    <row r="11873" spans="52:52" x14ac:dyDescent="0.25">
      <c r="AZ11873" s="9">
        <v>4.5207100591715967</v>
      </c>
    </row>
    <row r="11874" spans="52:52" x14ac:dyDescent="0.25">
      <c r="AZ11874" s="9">
        <v>3.9053254437869818</v>
      </c>
    </row>
    <row r="11875" spans="52:52" x14ac:dyDescent="0.25">
      <c r="AZ11875" s="9">
        <v>4.2366863905325438</v>
      </c>
    </row>
    <row r="11876" spans="52:52" x14ac:dyDescent="0.25">
      <c r="AZ11876" s="9">
        <v>3.8343195266272181</v>
      </c>
    </row>
    <row r="11877" spans="52:52" x14ac:dyDescent="0.25">
      <c r="AZ11877" s="9">
        <v>5.0887573964497044</v>
      </c>
    </row>
    <row r="11878" spans="52:52" x14ac:dyDescent="0.25">
      <c r="AZ11878" s="9">
        <v>3.5739644970414197</v>
      </c>
    </row>
    <row r="11879" spans="52:52" x14ac:dyDescent="0.25">
      <c r="AZ11879" s="9">
        <v>3.2899408284023663</v>
      </c>
    </row>
    <row r="11880" spans="52:52" x14ac:dyDescent="0.25">
      <c r="AZ11880" s="9">
        <v>4.165680473372781</v>
      </c>
    </row>
    <row r="11881" spans="52:52" x14ac:dyDescent="0.25">
      <c r="AZ11881" s="9">
        <v>2.556213017751479</v>
      </c>
    </row>
    <row r="11882" spans="52:52" x14ac:dyDescent="0.25">
      <c r="AZ11882" s="9">
        <v>0.18934911242603542</v>
      </c>
    </row>
    <row r="11883" spans="52:52" x14ac:dyDescent="0.25">
      <c r="AZ11883" s="9">
        <v>4.4733727810650885</v>
      </c>
    </row>
    <row r="11884" spans="52:52" x14ac:dyDescent="0.25">
      <c r="AZ11884" s="9">
        <v>1.6804733727810648</v>
      </c>
    </row>
    <row r="11885" spans="52:52" x14ac:dyDescent="0.25">
      <c r="AZ11885" s="9">
        <v>4.5207100591715967</v>
      </c>
    </row>
    <row r="11886" spans="52:52" x14ac:dyDescent="0.25">
      <c r="AZ11886" s="9">
        <v>3.9053254437869818</v>
      </c>
    </row>
    <row r="11887" spans="52:52" x14ac:dyDescent="0.25">
      <c r="AZ11887" s="9">
        <v>4.2366863905325438</v>
      </c>
    </row>
    <row r="11888" spans="52:52" x14ac:dyDescent="0.25">
      <c r="AZ11888" s="9">
        <v>3.8343195266272181</v>
      </c>
    </row>
    <row r="11889" spans="52:52" x14ac:dyDescent="0.25">
      <c r="AZ11889" s="9">
        <v>5.0887573964497044</v>
      </c>
    </row>
    <row r="11890" spans="52:52" x14ac:dyDescent="0.25">
      <c r="AZ11890" s="9">
        <v>3.5739644970414197</v>
      </c>
    </row>
    <row r="11891" spans="52:52" x14ac:dyDescent="0.25">
      <c r="AZ11891" s="9">
        <v>3.2899408284023663</v>
      </c>
    </row>
    <row r="11892" spans="52:52" x14ac:dyDescent="0.25">
      <c r="AZ11892" s="9">
        <v>4.165680473372781</v>
      </c>
    </row>
    <row r="11893" spans="52:52" x14ac:dyDescent="0.25">
      <c r="AZ11893" s="9">
        <v>2.556213017751479</v>
      </c>
    </row>
    <row r="11894" spans="52:52" x14ac:dyDescent="0.25">
      <c r="AZ11894" s="9">
        <v>0.18934911242603542</v>
      </c>
    </row>
    <row r="11895" spans="52:52" x14ac:dyDescent="0.25">
      <c r="AZ11895" s="9">
        <v>4.4733727810650885</v>
      </c>
    </row>
    <row r="11896" spans="52:52" x14ac:dyDescent="0.25">
      <c r="AZ11896" s="9">
        <v>1.6804733727810648</v>
      </c>
    </row>
    <row r="11897" spans="52:52" x14ac:dyDescent="0.25">
      <c r="AZ11897" s="9">
        <v>4.5207100591715967</v>
      </c>
    </row>
    <row r="11898" spans="52:52" x14ac:dyDescent="0.25">
      <c r="AZ11898" s="9">
        <v>3.9053254437869818</v>
      </c>
    </row>
    <row r="11899" spans="52:52" x14ac:dyDescent="0.25">
      <c r="AZ11899" s="9">
        <v>4.2366863905325438</v>
      </c>
    </row>
    <row r="11900" spans="52:52" x14ac:dyDescent="0.25">
      <c r="AZ11900" s="9">
        <v>3.8343195266272181</v>
      </c>
    </row>
    <row r="11901" spans="52:52" x14ac:dyDescent="0.25">
      <c r="AZ11901" s="9">
        <v>5.0887573964497044</v>
      </c>
    </row>
    <row r="11902" spans="52:52" x14ac:dyDescent="0.25">
      <c r="AZ11902" s="9">
        <v>3.5739644970414197</v>
      </c>
    </row>
    <row r="11903" spans="52:52" x14ac:dyDescent="0.25">
      <c r="AZ11903" s="9">
        <v>3.2899408284023663</v>
      </c>
    </row>
    <row r="11904" spans="52:52" x14ac:dyDescent="0.25">
      <c r="AZ11904" s="9">
        <v>4.165680473372781</v>
      </c>
    </row>
    <row r="11905" spans="52:52" x14ac:dyDescent="0.25">
      <c r="AZ11905" s="9">
        <v>2.556213017751479</v>
      </c>
    </row>
    <row r="11906" spans="52:52" x14ac:dyDescent="0.25">
      <c r="AZ11906" s="9">
        <v>0.18934911242603542</v>
      </c>
    </row>
    <row r="11907" spans="52:52" x14ac:dyDescent="0.25">
      <c r="AZ11907" s="9">
        <v>4.4733727810650885</v>
      </c>
    </row>
    <row r="11908" spans="52:52" x14ac:dyDescent="0.25">
      <c r="AZ11908" s="9">
        <v>1.6804733727810648</v>
      </c>
    </row>
    <row r="11909" spans="52:52" x14ac:dyDescent="0.25">
      <c r="AZ11909" s="9">
        <v>4.5207100591715967</v>
      </c>
    </row>
    <row r="11910" spans="52:52" x14ac:dyDescent="0.25">
      <c r="AZ11910" s="9">
        <v>3.9053254437869818</v>
      </c>
    </row>
    <row r="11911" spans="52:52" x14ac:dyDescent="0.25">
      <c r="AZ11911" s="9">
        <v>4.2366863905325438</v>
      </c>
    </row>
    <row r="11912" spans="52:52" x14ac:dyDescent="0.25">
      <c r="AZ11912" s="9">
        <v>3.8343195266272181</v>
      </c>
    </row>
    <row r="11913" spans="52:52" x14ac:dyDescent="0.25">
      <c r="AZ11913" s="9">
        <v>5.0887573964497044</v>
      </c>
    </row>
    <row r="11914" spans="52:52" x14ac:dyDescent="0.25">
      <c r="AZ11914" s="9">
        <v>3.5739644970414197</v>
      </c>
    </row>
    <row r="11915" spans="52:52" x14ac:dyDescent="0.25">
      <c r="AZ11915" s="9">
        <v>3.2899408284023663</v>
      </c>
    </row>
    <row r="11916" spans="52:52" x14ac:dyDescent="0.25">
      <c r="AZ11916" s="9">
        <v>4.165680473372781</v>
      </c>
    </row>
    <row r="11917" spans="52:52" x14ac:dyDescent="0.25">
      <c r="AZ11917" s="9">
        <v>2.556213017751479</v>
      </c>
    </row>
    <row r="11918" spans="52:52" x14ac:dyDescent="0.25">
      <c r="AZ11918" s="9">
        <v>0.18934911242603542</v>
      </c>
    </row>
    <row r="11919" spans="52:52" x14ac:dyDescent="0.25">
      <c r="AZ11919" s="9">
        <v>4.4733727810650885</v>
      </c>
    </row>
    <row r="11920" spans="52:52" x14ac:dyDescent="0.25">
      <c r="AZ11920" s="9">
        <v>1.6804733727810648</v>
      </c>
    </row>
    <row r="11921" spans="52:52" x14ac:dyDescent="0.25">
      <c r="AZ11921" s="9">
        <v>4.5207100591715967</v>
      </c>
    </row>
    <row r="11922" spans="52:52" x14ac:dyDescent="0.25">
      <c r="AZ11922" s="9">
        <v>3.9053254437869818</v>
      </c>
    </row>
    <row r="11923" spans="52:52" x14ac:dyDescent="0.25">
      <c r="AZ11923" s="9">
        <v>4.2366863905325438</v>
      </c>
    </row>
    <row r="11924" spans="52:52" x14ac:dyDescent="0.25">
      <c r="AZ11924" s="9">
        <v>3.8343195266272181</v>
      </c>
    </row>
    <row r="11925" spans="52:52" x14ac:dyDescent="0.25">
      <c r="AZ11925" s="9">
        <v>5.0887573964497044</v>
      </c>
    </row>
    <row r="11926" spans="52:52" x14ac:dyDescent="0.25">
      <c r="AZ11926" s="9">
        <v>3.5739644970414197</v>
      </c>
    </row>
    <row r="11927" spans="52:52" x14ac:dyDescent="0.25">
      <c r="AZ11927" s="9">
        <v>3.2899408284023663</v>
      </c>
    </row>
    <row r="11928" spans="52:52" x14ac:dyDescent="0.25">
      <c r="AZ11928" s="9">
        <v>4.165680473372781</v>
      </c>
    </row>
    <row r="11929" spans="52:52" x14ac:dyDescent="0.25">
      <c r="AZ11929" s="9">
        <v>2.556213017751479</v>
      </c>
    </row>
    <row r="11930" spans="52:52" x14ac:dyDescent="0.25">
      <c r="AZ11930" s="9">
        <v>0.18934911242603542</v>
      </c>
    </row>
    <row r="11931" spans="52:52" x14ac:dyDescent="0.25">
      <c r="AZ11931" s="9">
        <v>4.4733727810650885</v>
      </c>
    </row>
    <row r="11932" spans="52:52" x14ac:dyDescent="0.25">
      <c r="AZ11932" s="9">
        <v>1.6804733727810648</v>
      </c>
    </row>
    <row r="11933" spans="52:52" x14ac:dyDescent="0.25">
      <c r="AZ11933" s="9">
        <v>4.5207100591715967</v>
      </c>
    </row>
    <row r="11934" spans="52:52" x14ac:dyDescent="0.25">
      <c r="AZ11934" s="9">
        <v>3.9053254437869818</v>
      </c>
    </row>
    <row r="11935" spans="52:52" x14ac:dyDescent="0.25">
      <c r="AZ11935" s="9">
        <v>4.2366863905325438</v>
      </c>
    </row>
    <row r="11936" spans="52:52" x14ac:dyDescent="0.25">
      <c r="AZ11936" s="9">
        <v>3.8343195266272181</v>
      </c>
    </row>
    <row r="11937" spans="52:52" x14ac:dyDescent="0.25">
      <c r="AZ11937" s="9">
        <v>5.0887573964497044</v>
      </c>
    </row>
    <row r="11938" spans="52:52" x14ac:dyDescent="0.25">
      <c r="AZ11938" s="9">
        <v>3.5739644970414197</v>
      </c>
    </row>
    <row r="11939" spans="52:52" x14ac:dyDescent="0.25">
      <c r="AZ11939" s="9">
        <v>3.2899408284023663</v>
      </c>
    </row>
    <row r="11940" spans="52:52" x14ac:dyDescent="0.25">
      <c r="AZ11940" s="9">
        <v>4.165680473372781</v>
      </c>
    </row>
    <row r="11941" spans="52:52" x14ac:dyDescent="0.25">
      <c r="AZ11941" s="9">
        <v>2.556213017751479</v>
      </c>
    </row>
    <row r="11942" spans="52:52" x14ac:dyDescent="0.25">
      <c r="AZ11942" s="9">
        <v>0.18934911242603542</v>
      </c>
    </row>
    <row r="11943" spans="52:52" x14ac:dyDescent="0.25">
      <c r="AZ11943" s="9">
        <v>4.4733727810650885</v>
      </c>
    </row>
    <row r="11944" spans="52:52" x14ac:dyDescent="0.25">
      <c r="AZ11944" s="9">
        <v>1.6804733727810648</v>
      </c>
    </row>
    <row r="11945" spans="52:52" x14ac:dyDescent="0.25">
      <c r="AZ11945" s="9">
        <v>4.5207100591715967</v>
      </c>
    </row>
    <row r="11946" spans="52:52" x14ac:dyDescent="0.25">
      <c r="AZ11946" s="9">
        <v>3.9053254437869818</v>
      </c>
    </row>
    <row r="11947" spans="52:52" x14ac:dyDescent="0.25">
      <c r="AZ11947" s="9">
        <v>4.2366863905325438</v>
      </c>
    </row>
    <row r="11948" spans="52:52" x14ac:dyDescent="0.25">
      <c r="AZ11948" s="9">
        <v>3.8343195266272181</v>
      </c>
    </row>
    <row r="11949" spans="52:52" x14ac:dyDescent="0.25">
      <c r="AZ11949" s="9">
        <v>5.0887573964497044</v>
      </c>
    </row>
    <row r="11950" spans="52:52" x14ac:dyDescent="0.25">
      <c r="AZ11950" s="9">
        <v>3.5739644970414197</v>
      </c>
    </row>
    <row r="11951" spans="52:52" x14ac:dyDescent="0.25">
      <c r="AZ11951" s="9">
        <v>3.2899408284023663</v>
      </c>
    </row>
    <row r="11952" spans="52:52" x14ac:dyDescent="0.25">
      <c r="AZ11952" s="9">
        <v>4.165680473372781</v>
      </c>
    </row>
    <row r="11953" spans="52:52" x14ac:dyDescent="0.25">
      <c r="AZ11953" s="9">
        <v>2.556213017751479</v>
      </c>
    </row>
    <row r="11954" spans="52:52" x14ac:dyDescent="0.25">
      <c r="AZ11954" s="9">
        <v>0.18934911242603542</v>
      </c>
    </row>
    <row r="11955" spans="52:52" x14ac:dyDescent="0.25">
      <c r="AZ11955" s="9">
        <v>4.4733727810650885</v>
      </c>
    </row>
    <row r="11956" spans="52:52" x14ac:dyDescent="0.25">
      <c r="AZ11956" s="9">
        <v>1.6804733727810648</v>
      </c>
    </row>
    <row r="11957" spans="52:52" x14ac:dyDescent="0.25">
      <c r="AZ11957" s="9">
        <v>4.5207100591715967</v>
      </c>
    </row>
    <row r="11958" spans="52:52" x14ac:dyDescent="0.25">
      <c r="AZ11958" s="9">
        <v>3.9053254437869818</v>
      </c>
    </row>
    <row r="11959" spans="52:52" x14ac:dyDescent="0.25">
      <c r="AZ11959" s="9">
        <v>4.2366863905325438</v>
      </c>
    </row>
    <row r="11960" spans="52:52" x14ac:dyDescent="0.25">
      <c r="AZ11960" s="9">
        <v>3.8343195266272181</v>
      </c>
    </row>
    <row r="11961" spans="52:52" x14ac:dyDescent="0.25">
      <c r="AZ11961" s="9">
        <v>5.0887573964497044</v>
      </c>
    </row>
    <row r="11962" spans="52:52" x14ac:dyDescent="0.25">
      <c r="AZ11962" s="9">
        <v>3.5739644970414197</v>
      </c>
    </row>
    <row r="11963" spans="52:52" x14ac:dyDescent="0.25">
      <c r="AZ11963" s="9">
        <v>3.2899408284023663</v>
      </c>
    </row>
    <row r="11964" spans="52:52" x14ac:dyDescent="0.25">
      <c r="AZ11964" s="9">
        <v>4.165680473372781</v>
      </c>
    </row>
    <row r="11965" spans="52:52" x14ac:dyDescent="0.25">
      <c r="AZ11965" s="9">
        <v>2.556213017751479</v>
      </c>
    </row>
    <row r="11966" spans="52:52" x14ac:dyDescent="0.25">
      <c r="AZ11966" s="9">
        <v>0.18934911242603542</v>
      </c>
    </row>
    <row r="11967" spans="52:52" x14ac:dyDescent="0.25">
      <c r="AZ11967" s="9">
        <v>4.4733727810650885</v>
      </c>
    </row>
    <row r="11968" spans="52:52" x14ac:dyDescent="0.25">
      <c r="AZ11968" s="9">
        <v>1.6804733727810648</v>
      </c>
    </row>
    <row r="11969" spans="52:52" x14ac:dyDescent="0.25">
      <c r="AZ11969" s="9">
        <v>4.5207100591715967</v>
      </c>
    </row>
    <row r="11970" spans="52:52" x14ac:dyDescent="0.25">
      <c r="AZ11970" s="9">
        <v>3.9053254437869818</v>
      </c>
    </row>
    <row r="11971" spans="52:52" x14ac:dyDescent="0.25">
      <c r="AZ11971" s="9">
        <v>4.2366863905325438</v>
      </c>
    </row>
    <row r="11972" spans="52:52" x14ac:dyDescent="0.25">
      <c r="AZ11972" s="9">
        <v>3.8343195266272181</v>
      </c>
    </row>
    <row r="11973" spans="52:52" x14ac:dyDescent="0.25">
      <c r="AZ11973" s="9">
        <v>5.0887573964497044</v>
      </c>
    </row>
    <row r="11974" spans="52:52" x14ac:dyDescent="0.25">
      <c r="AZ11974" s="9">
        <v>3.5739644970414197</v>
      </c>
    </row>
    <row r="11975" spans="52:52" x14ac:dyDescent="0.25">
      <c r="AZ11975" s="9">
        <v>3.2899408284023663</v>
      </c>
    </row>
    <row r="11976" spans="52:52" x14ac:dyDescent="0.25">
      <c r="AZ11976" s="9">
        <v>4.165680473372781</v>
      </c>
    </row>
    <row r="11977" spans="52:52" x14ac:dyDescent="0.25">
      <c r="AZ11977" s="9">
        <v>2.556213017751479</v>
      </c>
    </row>
    <row r="11978" spans="52:52" x14ac:dyDescent="0.25">
      <c r="AZ11978" s="9">
        <v>0.18934911242603542</v>
      </c>
    </row>
    <row r="11979" spans="52:52" x14ac:dyDescent="0.25">
      <c r="AZ11979" s="9">
        <v>4.4733727810650885</v>
      </c>
    </row>
    <row r="11980" spans="52:52" x14ac:dyDescent="0.25">
      <c r="AZ11980" s="9">
        <v>1.6804733727810648</v>
      </c>
    </row>
    <row r="11981" spans="52:52" x14ac:dyDescent="0.25">
      <c r="AZ11981" s="9">
        <v>4.5207100591715967</v>
      </c>
    </row>
    <row r="11982" spans="52:52" x14ac:dyDescent="0.25">
      <c r="AZ11982" s="9">
        <v>3.9053254437869818</v>
      </c>
    </row>
    <row r="11983" spans="52:52" x14ac:dyDescent="0.25">
      <c r="AZ11983" s="9">
        <v>4.2366863905325438</v>
      </c>
    </row>
    <row r="11984" spans="52:52" x14ac:dyDescent="0.25">
      <c r="AZ11984" s="9">
        <v>3.8343195266272181</v>
      </c>
    </row>
    <row r="11985" spans="52:52" x14ac:dyDescent="0.25">
      <c r="AZ11985" s="9">
        <v>5.0887573964497044</v>
      </c>
    </row>
    <row r="11986" spans="52:52" x14ac:dyDescent="0.25">
      <c r="AZ11986" s="9">
        <v>3.5739644970414197</v>
      </c>
    </row>
    <row r="11987" spans="52:52" x14ac:dyDescent="0.25">
      <c r="AZ11987" s="9">
        <v>3.2899408284023663</v>
      </c>
    </row>
    <row r="11988" spans="52:52" x14ac:dyDescent="0.25">
      <c r="AZ11988" s="9">
        <v>4.165680473372781</v>
      </c>
    </row>
    <row r="11989" spans="52:52" x14ac:dyDescent="0.25">
      <c r="AZ11989" s="9">
        <v>2.556213017751479</v>
      </c>
    </row>
    <row r="11990" spans="52:52" x14ac:dyDescent="0.25">
      <c r="AZ11990" s="9">
        <v>0.18934911242603542</v>
      </c>
    </row>
    <row r="11991" spans="52:52" x14ac:dyDescent="0.25">
      <c r="AZ11991" s="9">
        <v>4.4733727810650885</v>
      </c>
    </row>
    <row r="11992" spans="52:52" x14ac:dyDescent="0.25">
      <c r="AZ11992" s="9">
        <v>1.6804733727810648</v>
      </c>
    </row>
    <row r="11993" spans="52:52" x14ac:dyDescent="0.25">
      <c r="AZ11993" s="9">
        <v>4.5207100591715967</v>
      </c>
    </row>
    <row r="11994" spans="52:52" x14ac:dyDescent="0.25">
      <c r="AZ11994" s="9">
        <v>3.9053254437869818</v>
      </c>
    </row>
    <row r="11995" spans="52:52" x14ac:dyDescent="0.25">
      <c r="AZ11995" s="9">
        <v>4.2366863905325438</v>
      </c>
    </row>
    <row r="11996" spans="52:52" x14ac:dyDescent="0.25">
      <c r="AZ11996" s="9">
        <v>3.8343195266272181</v>
      </c>
    </row>
    <row r="11997" spans="52:52" x14ac:dyDescent="0.25">
      <c r="AZ11997" s="9">
        <v>5.0887573964497044</v>
      </c>
    </row>
    <row r="11998" spans="52:52" x14ac:dyDescent="0.25">
      <c r="AZ11998" s="9">
        <v>3.5739644970414197</v>
      </c>
    </row>
    <row r="11999" spans="52:52" x14ac:dyDescent="0.25">
      <c r="AZ11999" s="9">
        <v>3.2899408284023663</v>
      </c>
    </row>
    <row r="12000" spans="52:52" x14ac:dyDescent="0.25">
      <c r="AZ12000" s="9">
        <v>4.165680473372781</v>
      </c>
    </row>
    <row r="12001" spans="52:52" x14ac:dyDescent="0.25">
      <c r="AZ12001" s="9">
        <v>2.556213017751479</v>
      </c>
    </row>
    <row r="12002" spans="52:52" x14ac:dyDescent="0.25">
      <c r="AZ12002" s="9">
        <v>0.18934911242603542</v>
      </c>
    </row>
    <row r="12003" spans="52:52" x14ac:dyDescent="0.25">
      <c r="AZ12003" s="9">
        <v>4.4733727810650885</v>
      </c>
    </row>
    <row r="12004" spans="52:52" x14ac:dyDescent="0.25">
      <c r="AZ12004" s="9">
        <v>1.6804733727810648</v>
      </c>
    </row>
    <row r="12005" spans="52:52" x14ac:dyDescent="0.25">
      <c r="AZ12005" s="9">
        <v>4.5207100591715967</v>
      </c>
    </row>
    <row r="12006" spans="52:52" x14ac:dyDescent="0.25">
      <c r="AZ12006" s="9">
        <v>3.9053254437869818</v>
      </c>
    </row>
    <row r="12007" spans="52:52" x14ac:dyDescent="0.25">
      <c r="AZ12007" s="9">
        <v>4.2366863905325438</v>
      </c>
    </row>
    <row r="12008" spans="52:52" x14ac:dyDescent="0.25">
      <c r="AZ12008" s="9">
        <v>3.8343195266272181</v>
      </c>
    </row>
    <row r="12009" spans="52:52" x14ac:dyDescent="0.25">
      <c r="AZ12009" s="9">
        <v>5.0887573964497044</v>
      </c>
    </row>
    <row r="12010" spans="52:52" x14ac:dyDescent="0.25">
      <c r="AZ12010" s="9">
        <v>3.5739644970414197</v>
      </c>
    </row>
    <row r="12011" spans="52:52" x14ac:dyDescent="0.25">
      <c r="AZ12011" s="9">
        <v>3.2899408284023663</v>
      </c>
    </row>
    <row r="12012" spans="52:52" x14ac:dyDescent="0.25">
      <c r="AZ12012" s="9">
        <v>4.165680473372781</v>
      </c>
    </row>
    <row r="12013" spans="52:52" x14ac:dyDescent="0.25">
      <c r="AZ12013" s="9">
        <v>2.556213017751479</v>
      </c>
    </row>
    <row r="12014" spans="52:52" x14ac:dyDescent="0.25">
      <c r="AZ12014" s="9">
        <v>0.18934911242603542</v>
      </c>
    </row>
    <row r="12015" spans="52:52" x14ac:dyDescent="0.25">
      <c r="AZ12015" s="9">
        <v>4.4733727810650885</v>
      </c>
    </row>
    <row r="12016" spans="52:52" x14ac:dyDescent="0.25">
      <c r="AZ12016" s="9">
        <v>1.6804733727810648</v>
      </c>
    </row>
    <row r="12017" spans="52:52" x14ac:dyDescent="0.25">
      <c r="AZ12017" s="9">
        <v>4.5207100591715967</v>
      </c>
    </row>
    <row r="12018" spans="52:52" x14ac:dyDescent="0.25">
      <c r="AZ12018" s="9">
        <v>3.9053254437869818</v>
      </c>
    </row>
    <row r="12019" spans="52:52" x14ac:dyDescent="0.25">
      <c r="AZ12019" s="9">
        <v>4.2366863905325438</v>
      </c>
    </row>
    <row r="12020" spans="52:52" x14ac:dyDescent="0.25">
      <c r="AZ12020" s="9">
        <v>3.8343195266272181</v>
      </c>
    </row>
    <row r="12021" spans="52:52" x14ac:dyDescent="0.25">
      <c r="AZ12021" s="9">
        <v>5.0887573964497044</v>
      </c>
    </row>
    <row r="12022" spans="52:52" x14ac:dyDescent="0.25">
      <c r="AZ12022" s="9">
        <v>3.5739644970414197</v>
      </c>
    </row>
    <row r="12023" spans="52:52" x14ac:dyDescent="0.25">
      <c r="AZ12023" s="9">
        <v>3.2899408284023663</v>
      </c>
    </row>
    <row r="12024" spans="52:52" x14ac:dyDescent="0.25">
      <c r="AZ12024" s="9">
        <v>4.165680473372781</v>
      </c>
    </row>
    <row r="12025" spans="52:52" x14ac:dyDescent="0.25">
      <c r="AZ12025" s="9">
        <v>2.556213017751479</v>
      </c>
    </row>
    <row r="12026" spans="52:52" x14ac:dyDescent="0.25">
      <c r="AZ12026" s="9">
        <v>0.18934911242603542</v>
      </c>
    </row>
    <row r="12027" spans="52:52" x14ac:dyDescent="0.25">
      <c r="AZ12027" s="9">
        <v>4.4733727810650885</v>
      </c>
    </row>
    <row r="12028" spans="52:52" x14ac:dyDescent="0.25">
      <c r="AZ12028" s="9">
        <v>1.6804733727810648</v>
      </c>
    </row>
    <row r="12029" spans="52:52" x14ac:dyDescent="0.25">
      <c r="AZ12029" s="9">
        <v>4.5207100591715967</v>
      </c>
    </row>
    <row r="12030" spans="52:52" x14ac:dyDescent="0.25">
      <c r="AZ12030" s="9">
        <v>3.9053254437869818</v>
      </c>
    </row>
    <row r="12031" spans="52:52" x14ac:dyDescent="0.25">
      <c r="AZ12031" s="9">
        <v>4.2366863905325438</v>
      </c>
    </row>
    <row r="12032" spans="52:52" x14ac:dyDescent="0.25">
      <c r="AZ12032" s="9">
        <v>3.8343195266272181</v>
      </c>
    </row>
    <row r="12033" spans="52:52" x14ac:dyDescent="0.25">
      <c r="AZ12033" s="9">
        <v>5.0887573964497044</v>
      </c>
    </row>
    <row r="12034" spans="52:52" x14ac:dyDescent="0.25">
      <c r="AZ12034" s="9">
        <v>3.5739644970414197</v>
      </c>
    </row>
    <row r="12035" spans="52:52" x14ac:dyDescent="0.25">
      <c r="AZ12035" s="9">
        <v>3.2899408284023663</v>
      </c>
    </row>
    <row r="12036" spans="52:52" x14ac:dyDescent="0.25">
      <c r="AZ12036" s="9">
        <v>4.165680473372781</v>
      </c>
    </row>
    <row r="12037" spans="52:52" x14ac:dyDescent="0.25">
      <c r="AZ12037" s="9">
        <v>2.556213017751479</v>
      </c>
    </row>
    <row r="12038" spans="52:52" x14ac:dyDescent="0.25">
      <c r="AZ12038" s="9">
        <v>0.18934911242603542</v>
      </c>
    </row>
    <row r="12039" spans="52:52" x14ac:dyDescent="0.25">
      <c r="AZ12039" s="9">
        <v>4.4733727810650885</v>
      </c>
    </row>
    <row r="12040" spans="52:52" x14ac:dyDescent="0.25">
      <c r="AZ12040" s="9">
        <v>1.6804733727810648</v>
      </c>
    </row>
    <row r="12041" spans="52:52" x14ac:dyDescent="0.25">
      <c r="AZ12041" s="9">
        <v>4.5207100591715967</v>
      </c>
    </row>
    <row r="12042" spans="52:52" x14ac:dyDescent="0.25">
      <c r="AZ12042" s="9">
        <v>3.9053254437869818</v>
      </c>
    </row>
    <row r="12043" spans="52:52" x14ac:dyDescent="0.25">
      <c r="AZ12043" s="9">
        <v>4.2366863905325438</v>
      </c>
    </row>
    <row r="12044" spans="52:52" x14ac:dyDescent="0.25">
      <c r="AZ12044" s="9">
        <v>3.8343195266272181</v>
      </c>
    </row>
    <row r="12045" spans="52:52" x14ac:dyDescent="0.25">
      <c r="AZ12045" s="9">
        <v>5.0887573964497044</v>
      </c>
    </row>
    <row r="12046" spans="52:52" x14ac:dyDescent="0.25">
      <c r="AZ12046" s="9">
        <v>3.5739644970414197</v>
      </c>
    </row>
    <row r="12047" spans="52:52" x14ac:dyDescent="0.25">
      <c r="AZ12047" s="9">
        <v>3.2899408284023663</v>
      </c>
    </row>
    <row r="12048" spans="52:52" x14ac:dyDescent="0.25">
      <c r="AZ12048" s="9">
        <v>4.165680473372781</v>
      </c>
    </row>
    <row r="12049" spans="52:52" x14ac:dyDescent="0.25">
      <c r="AZ12049" s="9">
        <v>2.556213017751479</v>
      </c>
    </row>
    <row r="12050" spans="52:52" x14ac:dyDescent="0.25">
      <c r="AZ12050" s="9">
        <v>0.18934911242603542</v>
      </c>
    </row>
    <row r="12051" spans="52:52" x14ac:dyDescent="0.25">
      <c r="AZ12051" s="9">
        <v>4.4733727810650885</v>
      </c>
    </row>
    <row r="12052" spans="52:52" x14ac:dyDescent="0.25">
      <c r="AZ12052" s="9">
        <v>1.6804733727810648</v>
      </c>
    </row>
    <row r="12053" spans="52:52" x14ac:dyDescent="0.25">
      <c r="AZ12053" s="9">
        <v>4.5207100591715967</v>
      </c>
    </row>
    <row r="12054" spans="52:52" x14ac:dyDescent="0.25">
      <c r="AZ12054" s="9">
        <v>3.9053254437869818</v>
      </c>
    </row>
    <row r="12055" spans="52:52" x14ac:dyDescent="0.25">
      <c r="AZ12055" s="9">
        <v>4.2366863905325438</v>
      </c>
    </row>
    <row r="12056" spans="52:52" x14ac:dyDescent="0.25">
      <c r="AZ12056" s="9">
        <v>3.8343195266272181</v>
      </c>
    </row>
    <row r="12057" spans="52:52" x14ac:dyDescent="0.25">
      <c r="AZ12057" s="9">
        <v>5.0887573964497044</v>
      </c>
    </row>
    <row r="12058" spans="52:52" x14ac:dyDescent="0.25">
      <c r="AZ12058" s="9">
        <v>3.5739644970414197</v>
      </c>
    </row>
    <row r="12059" spans="52:52" x14ac:dyDescent="0.25">
      <c r="AZ12059" s="9">
        <v>3.2899408284023663</v>
      </c>
    </row>
    <row r="12060" spans="52:52" x14ac:dyDescent="0.25">
      <c r="AZ12060" s="9">
        <v>4.165680473372781</v>
      </c>
    </row>
    <row r="12061" spans="52:52" x14ac:dyDescent="0.25">
      <c r="AZ12061" s="9">
        <v>2.556213017751479</v>
      </c>
    </row>
    <row r="12062" spans="52:52" x14ac:dyDescent="0.25">
      <c r="AZ12062" s="9">
        <v>0.18934911242603542</v>
      </c>
    </row>
    <row r="12063" spans="52:52" x14ac:dyDescent="0.25">
      <c r="AZ12063" s="9">
        <v>4.4733727810650885</v>
      </c>
    </row>
    <row r="12064" spans="52:52" x14ac:dyDescent="0.25">
      <c r="AZ12064" s="9">
        <v>1.6804733727810648</v>
      </c>
    </row>
    <row r="12065" spans="52:52" x14ac:dyDescent="0.25">
      <c r="AZ12065" s="9">
        <v>4.5207100591715967</v>
      </c>
    </row>
    <row r="12066" spans="52:52" x14ac:dyDescent="0.25">
      <c r="AZ12066" s="9">
        <v>3.9053254437869818</v>
      </c>
    </row>
    <row r="12067" spans="52:52" x14ac:dyDescent="0.25">
      <c r="AZ12067" s="9">
        <v>4.2366863905325438</v>
      </c>
    </row>
    <row r="12068" spans="52:52" x14ac:dyDescent="0.25">
      <c r="AZ12068" s="9">
        <v>3.8343195266272181</v>
      </c>
    </row>
    <row r="12069" spans="52:52" x14ac:dyDescent="0.25">
      <c r="AZ12069" s="9">
        <v>5.0887573964497044</v>
      </c>
    </row>
    <row r="12070" spans="52:52" x14ac:dyDescent="0.25">
      <c r="AZ12070" s="9">
        <v>3.5739644970414197</v>
      </c>
    </row>
    <row r="12071" spans="52:52" x14ac:dyDescent="0.25">
      <c r="AZ12071" s="9">
        <v>3.2899408284023663</v>
      </c>
    </row>
    <row r="12072" spans="52:52" x14ac:dyDescent="0.25">
      <c r="AZ12072" s="9">
        <v>4.165680473372781</v>
      </c>
    </row>
    <row r="12073" spans="52:52" x14ac:dyDescent="0.25">
      <c r="AZ12073" s="9">
        <v>2.556213017751479</v>
      </c>
    </row>
    <row r="12074" spans="52:52" x14ac:dyDescent="0.25">
      <c r="AZ12074" s="9">
        <v>0.18934911242603542</v>
      </c>
    </row>
    <row r="12075" spans="52:52" x14ac:dyDescent="0.25">
      <c r="AZ12075" s="9">
        <v>4.4733727810650885</v>
      </c>
    </row>
    <row r="12076" spans="52:52" x14ac:dyDescent="0.25">
      <c r="AZ12076" s="9">
        <v>1.6804733727810648</v>
      </c>
    </row>
    <row r="12077" spans="52:52" x14ac:dyDescent="0.25">
      <c r="AZ12077" s="9">
        <v>4.5207100591715967</v>
      </c>
    </row>
    <row r="12078" spans="52:52" x14ac:dyDescent="0.25">
      <c r="AZ12078" s="9">
        <v>3.9053254437869818</v>
      </c>
    </row>
    <row r="12079" spans="52:52" x14ac:dyDescent="0.25">
      <c r="AZ12079" s="9">
        <v>4.2366863905325438</v>
      </c>
    </row>
    <row r="12080" spans="52:52" x14ac:dyDescent="0.25">
      <c r="AZ12080" s="9">
        <v>3.8343195266272181</v>
      </c>
    </row>
    <row r="12081" spans="52:52" x14ac:dyDescent="0.25">
      <c r="AZ12081" s="9">
        <v>5.0887573964497044</v>
      </c>
    </row>
    <row r="12082" spans="52:52" x14ac:dyDescent="0.25">
      <c r="AZ12082" s="9">
        <v>3.5739644970414197</v>
      </c>
    </row>
    <row r="12083" spans="52:52" x14ac:dyDescent="0.25">
      <c r="AZ12083" s="9">
        <v>3.2899408284023663</v>
      </c>
    </row>
    <row r="12084" spans="52:52" x14ac:dyDescent="0.25">
      <c r="AZ12084" s="9">
        <v>4.165680473372781</v>
      </c>
    </row>
    <row r="12085" spans="52:52" x14ac:dyDescent="0.25">
      <c r="AZ12085" s="9">
        <v>2.556213017751479</v>
      </c>
    </row>
    <row r="12086" spans="52:52" x14ac:dyDescent="0.25">
      <c r="AZ12086" s="9">
        <v>0.18934911242603542</v>
      </c>
    </row>
    <row r="12087" spans="52:52" x14ac:dyDescent="0.25">
      <c r="AZ12087" s="9">
        <v>4.4733727810650885</v>
      </c>
    </row>
    <row r="12088" spans="52:52" x14ac:dyDescent="0.25">
      <c r="AZ12088" s="9">
        <v>1.6804733727810648</v>
      </c>
    </row>
    <row r="12089" spans="52:52" x14ac:dyDescent="0.25">
      <c r="AZ12089" s="9">
        <v>4.5207100591715967</v>
      </c>
    </row>
    <row r="12090" spans="52:52" x14ac:dyDescent="0.25">
      <c r="AZ12090" s="9">
        <v>3.9053254437869818</v>
      </c>
    </row>
    <row r="12091" spans="52:52" x14ac:dyDescent="0.25">
      <c r="AZ12091" s="9">
        <v>4.2366863905325438</v>
      </c>
    </row>
    <row r="12092" spans="52:52" x14ac:dyDescent="0.25">
      <c r="AZ12092" s="9">
        <v>3.8343195266272181</v>
      </c>
    </row>
    <row r="12093" spans="52:52" x14ac:dyDescent="0.25">
      <c r="AZ12093" s="9">
        <v>5.0887573964497044</v>
      </c>
    </row>
    <row r="12094" spans="52:52" x14ac:dyDescent="0.25">
      <c r="AZ12094" s="9">
        <v>3.5739644970414197</v>
      </c>
    </row>
    <row r="12095" spans="52:52" x14ac:dyDescent="0.25">
      <c r="AZ12095" s="9">
        <v>3.2899408284023663</v>
      </c>
    </row>
    <row r="12096" spans="52:52" x14ac:dyDescent="0.25">
      <c r="AZ12096" s="9">
        <v>4.165680473372781</v>
      </c>
    </row>
    <row r="12097" spans="52:52" x14ac:dyDescent="0.25">
      <c r="AZ12097" s="9">
        <v>2.556213017751479</v>
      </c>
    </row>
    <row r="12098" spans="52:52" x14ac:dyDescent="0.25">
      <c r="AZ12098" s="9">
        <v>0.18934911242603542</v>
      </c>
    </row>
    <row r="12099" spans="52:52" x14ac:dyDescent="0.25">
      <c r="AZ12099" s="9">
        <v>4.4733727810650885</v>
      </c>
    </row>
    <row r="12100" spans="52:52" x14ac:dyDescent="0.25">
      <c r="AZ12100" s="9">
        <v>1.6804733727810648</v>
      </c>
    </row>
    <row r="12101" spans="52:52" x14ac:dyDescent="0.25">
      <c r="AZ12101" s="9">
        <v>4.5207100591715967</v>
      </c>
    </row>
    <row r="12102" spans="52:52" x14ac:dyDescent="0.25">
      <c r="AZ12102" s="9">
        <v>3.9053254437869818</v>
      </c>
    </row>
    <row r="12103" spans="52:52" x14ac:dyDescent="0.25">
      <c r="AZ12103" s="9">
        <v>4.2366863905325438</v>
      </c>
    </row>
    <row r="12104" spans="52:52" x14ac:dyDescent="0.25">
      <c r="AZ12104" s="9">
        <v>3.8343195266272181</v>
      </c>
    </row>
    <row r="12105" spans="52:52" x14ac:dyDescent="0.25">
      <c r="AZ12105" s="9">
        <v>5.0887573964497044</v>
      </c>
    </row>
    <row r="12106" spans="52:52" x14ac:dyDescent="0.25">
      <c r="AZ12106" s="9">
        <v>3.5739644970414197</v>
      </c>
    </row>
    <row r="12107" spans="52:52" x14ac:dyDescent="0.25">
      <c r="AZ12107" s="9">
        <v>3.2899408284023663</v>
      </c>
    </row>
    <row r="12108" spans="52:52" x14ac:dyDescent="0.25">
      <c r="AZ12108" s="9">
        <v>4.165680473372781</v>
      </c>
    </row>
    <row r="12109" spans="52:52" x14ac:dyDescent="0.25">
      <c r="AZ12109" s="9">
        <v>2.556213017751479</v>
      </c>
    </row>
    <row r="12110" spans="52:52" x14ac:dyDescent="0.25">
      <c r="AZ12110" s="9">
        <v>0.18934911242603542</v>
      </c>
    </row>
    <row r="12111" spans="52:52" x14ac:dyDescent="0.25">
      <c r="AZ12111" s="9">
        <v>4.4733727810650885</v>
      </c>
    </row>
    <row r="12112" spans="52:52" x14ac:dyDescent="0.25">
      <c r="AZ12112" s="9">
        <v>1.6804733727810648</v>
      </c>
    </row>
    <row r="12113" spans="52:52" x14ac:dyDescent="0.25">
      <c r="AZ12113" s="9">
        <v>4.5207100591715967</v>
      </c>
    </row>
    <row r="12114" spans="52:52" x14ac:dyDescent="0.25">
      <c r="AZ12114" s="9">
        <v>3.9053254437869818</v>
      </c>
    </row>
    <row r="12115" spans="52:52" x14ac:dyDescent="0.25">
      <c r="AZ12115" s="9">
        <v>4.2366863905325438</v>
      </c>
    </row>
    <row r="12116" spans="52:52" x14ac:dyDescent="0.25">
      <c r="AZ12116" s="9">
        <v>3.8343195266272181</v>
      </c>
    </row>
    <row r="12117" spans="52:52" x14ac:dyDescent="0.25">
      <c r="AZ12117" s="9">
        <v>5.0887573964497044</v>
      </c>
    </row>
    <row r="12118" spans="52:52" x14ac:dyDescent="0.25">
      <c r="AZ12118" s="9">
        <v>3.5739644970414197</v>
      </c>
    </row>
    <row r="12119" spans="52:52" x14ac:dyDescent="0.25">
      <c r="AZ12119" s="9">
        <v>3.2899408284023663</v>
      </c>
    </row>
    <row r="12120" spans="52:52" x14ac:dyDescent="0.25">
      <c r="AZ12120" s="9">
        <v>4.165680473372781</v>
      </c>
    </row>
    <row r="12121" spans="52:52" x14ac:dyDescent="0.25">
      <c r="AZ12121" s="9">
        <v>2.556213017751479</v>
      </c>
    </row>
    <row r="12122" spans="52:52" x14ac:dyDescent="0.25">
      <c r="AZ12122" s="9">
        <v>0.18934911242603542</v>
      </c>
    </row>
    <row r="12123" spans="52:52" x14ac:dyDescent="0.25">
      <c r="AZ12123" s="9">
        <v>4.4733727810650885</v>
      </c>
    </row>
    <row r="12124" spans="52:52" x14ac:dyDescent="0.25">
      <c r="AZ12124" s="9">
        <v>1.6804733727810648</v>
      </c>
    </row>
    <row r="12125" spans="52:52" x14ac:dyDescent="0.25">
      <c r="AZ12125" s="9">
        <v>4.5207100591715967</v>
      </c>
    </row>
    <row r="12126" spans="52:52" x14ac:dyDescent="0.25">
      <c r="AZ12126" s="9">
        <v>3.9053254437869818</v>
      </c>
    </row>
    <row r="12127" spans="52:52" x14ac:dyDescent="0.25">
      <c r="AZ12127" s="9">
        <v>4.2366863905325438</v>
      </c>
    </row>
    <row r="12128" spans="52:52" x14ac:dyDescent="0.25">
      <c r="AZ12128" s="9">
        <v>3.8343195266272181</v>
      </c>
    </row>
    <row r="12129" spans="52:52" x14ac:dyDescent="0.25">
      <c r="AZ12129" s="9">
        <v>5.0887573964497044</v>
      </c>
    </row>
    <row r="12130" spans="52:52" x14ac:dyDescent="0.25">
      <c r="AZ12130" s="9">
        <v>3.5739644970414197</v>
      </c>
    </row>
    <row r="12131" spans="52:52" x14ac:dyDescent="0.25">
      <c r="AZ12131" s="9">
        <v>3.2899408284023663</v>
      </c>
    </row>
    <row r="12132" spans="52:52" x14ac:dyDescent="0.25">
      <c r="AZ12132" s="9">
        <v>4.165680473372781</v>
      </c>
    </row>
    <row r="12133" spans="52:52" x14ac:dyDescent="0.25">
      <c r="AZ12133" s="9">
        <v>2.556213017751479</v>
      </c>
    </row>
    <row r="12134" spans="52:52" x14ac:dyDescent="0.25">
      <c r="AZ12134" s="9">
        <v>0.18934911242603542</v>
      </c>
    </row>
    <row r="12135" spans="52:52" x14ac:dyDescent="0.25">
      <c r="AZ12135" s="9">
        <v>4.4733727810650885</v>
      </c>
    </row>
    <row r="12136" spans="52:52" x14ac:dyDescent="0.25">
      <c r="AZ12136" s="9">
        <v>1.6804733727810648</v>
      </c>
    </row>
    <row r="12137" spans="52:52" x14ac:dyDescent="0.25">
      <c r="AZ12137" s="9">
        <v>4.5207100591715967</v>
      </c>
    </row>
    <row r="12138" spans="52:52" x14ac:dyDescent="0.25">
      <c r="AZ12138" s="9">
        <v>3.9053254437869818</v>
      </c>
    </row>
    <row r="12139" spans="52:52" x14ac:dyDescent="0.25">
      <c r="AZ12139" s="9">
        <v>4.2366863905325438</v>
      </c>
    </row>
    <row r="12140" spans="52:52" x14ac:dyDescent="0.25">
      <c r="AZ12140" s="9">
        <v>3.8343195266272181</v>
      </c>
    </row>
    <row r="12141" spans="52:52" x14ac:dyDescent="0.25">
      <c r="AZ12141" s="9">
        <v>5.0887573964497044</v>
      </c>
    </row>
    <row r="12142" spans="52:52" x14ac:dyDescent="0.25">
      <c r="AZ12142" s="9">
        <v>3.5739644970414197</v>
      </c>
    </row>
    <row r="12143" spans="52:52" x14ac:dyDescent="0.25">
      <c r="AZ12143" s="9">
        <v>3.2899408284023663</v>
      </c>
    </row>
    <row r="12144" spans="52:52" x14ac:dyDescent="0.25">
      <c r="AZ12144" s="9">
        <v>4.165680473372781</v>
      </c>
    </row>
    <row r="12145" spans="52:52" x14ac:dyDescent="0.25">
      <c r="AZ12145" s="9">
        <v>2.556213017751479</v>
      </c>
    </row>
    <row r="12146" spans="52:52" x14ac:dyDescent="0.25">
      <c r="AZ12146" s="9">
        <v>0.18934911242603542</v>
      </c>
    </row>
    <row r="12147" spans="52:52" x14ac:dyDescent="0.25">
      <c r="AZ12147" s="9">
        <v>4.4733727810650885</v>
      </c>
    </row>
    <row r="12148" spans="52:52" x14ac:dyDescent="0.25">
      <c r="AZ12148" s="9">
        <v>1.6804733727810648</v>
      </c>
    </row>
    <row r="12149" spans="52:52" x14ac:dyDescent="0.25">
      <c r="AZ12149" s="9">
        <v>4.5207100591715967</v>
      </c>
    </row>
    <row r="12150" spans="52:52" x14ac:dyDescent="0.25">
      <c r="AZ12150" s="9">
        <v>3.9053254437869818</v>
      </c>
    </row>
    <row r="12151" spans="52:52" x14ac:dyDescent="0.25">
      <c r="AZ12151" s="9">
        <v>4.2366863905325438</v>
      </c>
    </row>
    <row r="12152" spans="52:52" x14ac:dyDescent="0.25">
      <c r="AZ12152" s="9">
        <v>3.8343195266272181</v>
      </c>
    </row>
    <row r="12153" spans="52:52" x14ac:dyDescent="0.25">
      <c r="AZ12153" s="9">
        <v>5.0887573964497044</v>
      </c>
    </row>
    <row r="12154" spans="52:52" x14ac:dyDescent="0.25">
      <c r="AZ12154" s="9">
        <v>3.5739644970414197</v>
      </c>
    </row>
    <row r="12155" spans="52:52" x14ac:dyDescent="0.25">
      <c r="AZ12155" s="9">
        <v>3.2899408284023663</v>
      </c>
    </row>
    <row r="12156" spans="52:52" x14ac:dyDescent="0.25">
      <c r="AZ12156" s="9">
        <v>4.165680473372781</v>
      </c>
    </row>
    <row r="12157" spans="52:52" x14ac:dyDescent="0.25">
      <c r="AZ12157" s="9">
        <v>2.556213017751479</v>
      </c>
    </row>
    <row r="12158" spans="52:52" x14ac:dyDescent="0.25">
      <c r="AZ12158" s="9">
        <v>0.18934911242603542</v>
      </c>
    </row>
    <row r="12159" spans="52:52" x14ac:dyDescent="0.25">
      <c r="AZ12159" s="9">
        <v>4.4733727810650885</v>
      </c>
    </row>
    <row r="12160" spans="52:52" x14ac:dyDescent="0.25">
      <c r="AZ12160" s="9">
        <v>1.6804733727810648</v>
      </c>
    </row>
    <row r="12161" spans="52:52" x14ac:dyDescent="0.25">
      <c r="AZ12161" s="9">
        <v>4.5207100591715967</v>
      </c>
    </row>
    <row r="12162" spans="52:52" x14ac:dyDescent="0.25">
      <c r="AZ12162" s="9">
        <v>3.9053254437869818</v>
      </c>
    </row>
    <row r="12163" spans="52:52" x14ac:dyDescent="0.25">
      <c r="AZ12163" s="9">
        <v>4.2366863905325438</v>
      </c>
    </row>
    <row r="12164" spans="52:52" x14ac:dyDescent="0.25">
      <c r="AZ12164" s="9">
        <v>3.8343195266272181</v>
      </c>
    </row>
    <row r="12165" spans="52:52" x14ac:dyDescent="0.25">
      <c r="AZ12165" s="9">
        <v>5.0887573964497044</v>
      </c>
    </row>
    <row r="12166" spans="52:52" x14ac:dyDescent="0.25">
      <c r="AZ12166" s="9">
        <v>3.5739644970414197</v>
      </c>
    </row>
    <row r="12167" spans="52:52" x14ac:dyDescent="0.25">
      <c r="AZ12167" s="9">
        <v>3.2899408284023663</v>
      </c>
    </row>
    <row r="12168" spans="52:52" x14ac:dyDescent="0.25">
      <c r="AZ12168" s="9">
        <v>4.165680473372781</v>
      </c>
    </row>
    <row r="12169" spans="52:52" x14ac:dyDescent="0.25">
      <c r="AZ12169" s="9">
        <v>2.556213017751479</v>
      </c>
    </row>
    <row r="12170" spans="52:52" x14ac:dyDescent="0.25">
      <c r="AZ12170" s="9">
        <v>0.18934911242603542</v>
      </c>
    </row>
    <row r="12171" spans="52:52" x14ac:dyDescent="0.25">
      <c r="AZ12171" s="9">
        <v>4.4733727810650885</v>
      </c>
    </row>
    <row r="12172" spans="52:52" x14ac:dyDescent="0.25">
      <c r="AZ12172" s="9">
        <v>1.6804733727810648</v>
      </c>
    </row>
    <row r="12173" spans="52:52" x14ac:dyDescent="0.25">
      <c r="AZ12173" s="9">
        <v>4.5207100591715967</v>
      </c>
    </row>
    <row r="12174" spans="52:52" x14ac:dyDescent="0.25">
      <c r="AZ12174" s="9">
        <v>3.9053254437869818</v>
      </c>
    </row>
    <row r="12175" spans="52:52" x14ac:dyDescent="0.25">
      <c r="AZ12175" s="9">
        <v>4.2366863905325438</v>
      </c>
    </row>
    <row r="12176" spans="52:52" x14ac:dyDescent="0.25">
      <c r="AZ12176" s="9">
        <v>3.8343195266272181</v>
      </c>
    </row>
    <row r="12177" spans="52:52" x14ac:dyDescent="0.25">
      <c r="AZ12177" s="9">
        <v>5.0887573964497044</v>
      </c>
    </row>
    <row r="12178" spans="52:52" x14ac:dyDescent="0.25">
      <c r="AZ12178" s="9">
        <v>3.5739644970414197</v>
      </c>
    </row>
    <row r="12179" spans="52:52" x14ac:dyDescent="0.25">
      <c r="AZ12179" s="9">
        <v>3.2899408284023663</v>
      </c>
    </row>
    <row r="12180" spans="52:52" x14ac:dyDescent="0.25">
      <c r="AZ12180" s="9">
        <v>4.165680473372781</v>
      </c>
    </row>
    <row r="12181" spans="52:52" x14ac:dyDescent="0.25">
      <c r="AZ12181" s="9">
        <v>2.556213017751479</v>
      </c>
    </row>
    <row r="12182" spans="52:52" x14ac:dyDescent="0.25">
      <c r="AZ12182" s="9">
        <v>0.18934911242603542</v>
      </c>
    </row>
    <row r="12183" spans="52:52" x14ac:dyDescent="0.25">
      <c r="AZ12183" s="9">
        <v>4.4733727810650885</v>
      </c>
    </row>
    <row r="12184" spans="52:52" x14ac:dyDescent="0.25">
      <c r="AZ12184" s="9">
        <v>1.6804733727810648</v>
      </c>
    </row>
    <row r="12185" spans="52:52" x14ac:dyDescent="0.25">
      <c r="AZ12185" s="9">
        <v>4.5207100591715967</v>
      </c>
    </row>
    <row r="12186" spans="52:52" x14ac:dyDescent="0.25">
      <c r="AZ12186" s="9">
        <v>3.9053254437869818</v>
      </c>
    </row>
    <row r="12187" spans="52:52" x14ac:dyDescent="0.25">
      <c r="AZ12187" s="9">
        <v>4.2366863905325438</v>
      </c>
    </row>
    <row r="12188" spans="52:52" x14ac:dyDescent="0.25">
      <c r="AZ12188" s="9">
        <v>3.8343195266272181</v>
      </c>
    </row>
    <row r="12189" spans="52:52" x14ac:dyDescent="0.25">
      <c r="AZ12189" s="9">
        <v>5.0887573964497044</v>
      </c>
    </row>
    <row r="12190" spans="52:52" x14ac:dyDescent="0.25">
      <c r="AZ12190" s="9">
        <v>3.5739644970414197</v>
      </c>
    </row>
    <row r="12191" spans="52:52" x14ac:dyDescent="0.25">
      <c r="AZ12191" s="9">
        <v>3.2899408284023663</v>
      </c>
    </row>
    <row r="12192" spans="52:52" x14ac:dyDescent="0.25">
      <c r="AZ12192" s="9">
        <v>4.165680473372781</v>
      </c>
    </row>
    <row r="12193" spans="52:52" x14ac:dyDescent="0.25">
      <c r="AZ12193" s="9">
        <v>2.556213017751479</v>
      </c>
    </row>
    <row r="12194" spans="52:52" x14ac:dyDescent="0.25">
      <c r="AZ12194" s="9">
        <v>0.18934911242603542</v>
      </c>
    </row>
    <row r="12195" spans="52:52" x14ac:dyDescent="0.25">
      <c r="AZ12195" s="9">
        <v>4.4733727810650885</v>
      </c>
    </row>
    <row r="12196" spans="52:52" x14ac:dyDescent="0.25">
      <c r="AZ12196" s="9">
        <v>1.6804733727810648</v>
      </c>
    </row>
    <row r="12197" spans="52:52" x14ac:dyDescent="0.25">
      <c r="AZ12197" s="9">
        <v>4.5207100591715967</v>
      </c>
    </row>
    <row r="12198" spans="52:52" x14ac:dyDescent="0.25">
      <c r="AZ12198" s="9">
        <v>3.9053254437869818</v>
      </c>
    </row>
    <row r="12199" spans="52:52" x14ac:dyDescent="0.25">
      <c r="AZ12199" s="9">
        <v>4.2366863905325438</v>
      </c>
    </row>
    <row r="12200" spans="52:52" x14ac:dyDescent="0.25">
      <c r="AZ12200" s="9">
        <v>3.8343195266272181</v>
      </c>
    </row>
    <row r="12201" spans="52:52" x14ac:dyDescent="0.25">
      <c r="AZ12201" s="9">
        <v>5.0887573964497044</v>
      </c>
    </row>
    <row r="12202" spans="52:52" x14ac:dyDescent="0.25">
      <c r="AZ12202" s="9">
        <v>3.5739644970414197</v>
      </c>
    </row>
    <row r="12203" spans="52:52" x14ac:dyDescent="0.25">
      <c r="AZ12203" s="9">
        <v>3.2899408284023663</v>
      </c>
    </row>
    <row r="12204" spans="52:52" x14ac:dyDescent="0.25">
      <c r="AZ12204" s="9">
        <v>4.165680473372781</v>
      </c>
    </row>
    <row r="12205" spans="52:52" x14ac:dyDescent="0.25">
      <c r="AZ12205" s="9">
        <v>2.556213017751479</v>
      </c>
    </row>
    <row r="12206" spans="52:52" x14ac:dyDescent="0.25">
      <c r="AZ12206" s="9">
        <v>0.18934911242603542</v>
      </c>
    </row>
    <row r="12207" spans="52:52" x14ac:dyDescent="0.25">
      <c r="AZ12207" s="9">
        <v>4.4733727810650885</v>
      </c>
    </row>
    <row r="12208" spans="52:52" x14ac:dyDescent="0.25">
      <c r="AZ12208" s="9">
        <v>1.6804733727810648</v>
      </c>
    </row>
    <row r="12209" spans="52:52" x14ac:dyDescent="0.25">
      <c r="AZ12209" s="9">
        <v>4.5207100591715967</v>
      </c>
    </row>
    <row r="12210" spans="52:52" x14ac:dyDescent="0.25">
      <c r="AZ12210" s="9">
        <v>3.9053254437869818</v>
      </c>
    </row>
    <row r="12211" spans="52:52" x14ac:dyDescent="0.25">
      <c r="AZ12211" s="9">
        <v>4.2366863905325438</v>
      </c>
    </row>
    <row r="12212" spans="52:52" x14ac:dyDescent="0.25">
      <c r="AZ12212" s="9">
        <v>3.8343195266272181</v>
      </c>
    </row>
    <row r="12213" spans="52:52" x14ac:dyDescent="0.25">
      <c r="AZ12213" s="9">
        <v>5.0887573964497044</v>
      </c>
    </row>
    <row r="12214" spans="52:52" x14ac:dyDescent="0.25">
      <c r="AZ12214" s="9">
        <v>3.5739644970414197</v>
      </c>
    </row>
    <row r="12215" spans="52:52" x14ac:dyDescent="0.25">
      <c r="AZ12215" s="9">
        <v>3.2899408284023663</v>
      </c>
    </row>
    <row r="12216" spans="52:52" x14ac:dyDescent="0.25">
      <c r="AZ12216" s="9">
        <v>4.165680473372781</v>
      </c>
    </row>
    <row r="12217" spans="52:52" x14ac:dyDescent="0.25">
      <c r="AZ12217" s="9">
        <v>2.556213017751479</v>
      </c>
    </row>
    <row r="12218" spans="52:52" x14ac:dyDescent="0.25">
      <c r="AZ12218" s="9">
        <v>0.18934911242603542</v>
      </c>
    </row>
    <row r="12219" spans="52:52" x14ac:dyDescent="0.25">
      <c r="AZ12219" s="9">
        <v>4.4733727810650885</v>
      </c>
    </row>
    <row r="12220" spans="52:52" x14ac:dyDescent="0.25">
      <c r="AZ12220" s="9">
        <v>1.6804733727810648</v>
      </c>
    </row>
    <row r="12221" spans="52:52" x14ac:dyDescent="0.25">
      <c r="AZ12221" s="9">
        <v>4.5207100591715967</v>
      </c>
    </row>
    <row r="12222" spans="52:52" x14ac:dyDescent="0.25">
      <c r="AZ12222" s="9">
        <v>3.9053254437869818</v>
      </c>
    </row>
    <row r="12223" spans="52:52" x14ac:dyDescent="0.25">
      <c r="AZ12223" s="9">
        <v>4.2366863905325438</v>
      </c>
    </row>
    <row r="12224" spans="52:52" x14ac:dyDescent="0.25">
      <c r="AZ12224" s="9">
        <v>3.8343195266272181</v>
      </c>
    </row>
    <row r="12225" spans="52:52" x14ac:dyDescent="0.25">
      <c r="AZ12225" s="9">
        <v>5.0887573964497044</v>
      </c>
    </row>
    <row r="12226" spans="52:52" x14ac:dyDescent="0.25">
      <c r="AZ12226" s="9">
        <v>3.5739644970414197</v>
      </c>
    </row>
    <row r="12227" spans="52:52" x14ac:dyDescent="0.25">
      <c r="AZ12227" s="9">
        <v>3.2899408284023663</v>
      </c>
    </row>
    <row r="12228" spans="52:52" x14ac:dyDescent="0.25">
      <c r="AZ12228" s="9">
        <v>4.165680473372781</v>
      </c>
    </row>
    <row r="12229" spans="52:52" x14ac:dyDescent="0.25">
      <c r="AZ12229" s="9">
        <v>2.556213017751479</v>
      </c>
    </row>
    <row r="12230" spans="52:52" x14ac:dyDescent="0.25">
      <c r="AZ12230" s="9">
        <v>0.18934911242603542</v>
      </c>
    </row>
    <row r="12231" spans="52:52" x14ac:dyDescent="0.25">
      <c r="AZ12231" s="9">
        <v>4.4733727810650885</v>
      </c>
    </row>
    <row r="12232" spans="52:52" x14ac:dyDescent="0.25">
      <c r="AZ12232" s="9">
        <v>1.6804733727810648</v>
      </c>
    </row>
    <row r="12233" spans="52:52" x14ac:dyDescent="0.25">
      <c r="AZ12233" s="9">
        <v>4.5207100591715967</v>
      </c>
    </row>
    <row r="12234" spans="52:52" x14ac:dyDescent="0.25">
      <c r="AZ12234" s="9">
        <v>3.9053254437869818</v>
      </c>
    </row>
    <row r="12235" spans="52:52" x14ac:dyDescent="0.25">
      <c r="AZ12235" s="9">
        <v>4.2366863905325438</v>
      </c>
    </row>
    <row r="12236" spans="52:52" x14ac:dyDescent="0.25">
      <c r="AZ12236" s="9">
        <v>3.8343195266272181</v>
      </c>
    </row>
    <row r="12237" spans="52:52" x14ac:dyDescent="0.25">
      <c r="AZ12237" s="9">
        <v>5.0887573964497044</v>
      </c>
    </row>
    <row r="12238" spans="52:52" x14ac:dyDescent="0.25">
      <c r="AZ12238" s="9">
        <v>3.5739644970414197</v>
      </c>
    </row>
    <row r="12239" spans="52:52" x14ac:dyDescent="0.25">
      <c r="AZ12239" s="9">
        <v>3.2899408284023663</v>
      </c>
    </row>
    <row r="12240" spans="52:52" x14ac:dyDescent="0.25">
      <c r="AZ12240" s="9">
        <v>4.165680473372781</v>
      </c>
    </row>
    <row r="12241" spans="52:52" x14ac:dyDescent="0.25">
      <c r="AZ12241" s="9">
        <v>2.556213017751479</v>
      </c>
    </row>
    <row r="12242" spans="52:52" x14ac:dyDescent="0.25">
      <c r="AZ12242" s="9">
        <v>0.18934911242603542</v>
      </c>
    </row>
    <row r="12243" spans="52:52" x14ac:dyDescent="0.25">
      <c r="AZ12243" s="9">
        <v>4.4733727810650885</v>
      </c>
    </row>
    <row r="12244" spans="52:52" x14ac:dyDescent="0.25">
      <c r="AZ12244" s="9">
        <v>1.6804733727810648</v>
      </c>
    </row>
    <row r="12245" spans="52:52" x14ac:dyDescent="0.25">
      <c r="AZ12245" s="9">
        <v>4.5207100591715967</v>
      </c>
    </row>
    <row r="12246" spans="52:52" x14ac:dyDescent="0.25">
      <c r="AZ12246" s="9">
        <v>3.9053254437869818</v>
      </c>
    </row>
    <row r="12247" spans="52:52" x14ac:dyDescent="0.25">
      <c r="AZ12247" s="9">
        <v>4.2366863905325438</v>
      </c>
    </row>
    <row r="12248" spans="52:52" x14ac:dyDescent="0.25">
      <c r="AZ12248" s="9">
        <v>3.8343195266272181</v>
      </c>
    </row>
    <row r="12249" spans="52:52" x14ac:dyDescent="0.25">
      <c r="AZ12249" s="9">
        <v>5.0887573964497044</v>
      </c>
    </row>
    <row r="12250" spans="52:52" x14ac:dyDescent="0.25">
      <c r="AZ12250" s="9">
        <v>3.5739644970414197</v>
      </c>
    </row>
    <row r="12251" spans="52:52" x14ac:dyDescent="0.25">
      <c r="AZ12251" s="9">
        <v>3.2899408284023663</v>
      </c>
    </row>
    <row r="12252" spans="52:52" x14ac:dyDescent="0.25">
      <c r="AZ12252" s="9">
        <v>4.165680473372781</v>
      </c>
    </row>
    <row r="12253" spans="52:52" x14ac:dyDescent="0.25">
      <c r="AZ12253" s="9">
        <v>2.556213017751479</v>
      </c>
    </row>
    <row r="12254" spans="52:52" x14ac:dyDescent="0.25">
      <c r="AZ12254" s="9">
        <v>0.18934911242603542</v>
      </c>
    </row>
    <row r="12255" spans="52:52" x14ac:dyDescent="0.25">
      <c r="AZ12255" s="9">
        <v>4.4733727810650885</v>
      </c>
    </row>
    <row r="12256" spans="52:52" x14ac:dyDescent="0.25">
      <c r="AZ12256" s="9">
        <v>1.6804733727810648</v>
      </c>
    </row>
    <row r="12257" spans="52:52" x14ac:dyDescent="0.25">
      <c r="AZ12257" s="9">
        <v>4.5207100591715967</v>
      </c>
    </row>
    <row r="12258" spans="52:52" x14ac:dyDescent="0.25">
      <c r="AZ12258" s="9">
        <v>3.9053254437869818</v>
      </c>
    </row>
    <row r="12259" spans="52:52" x14ac:dyDescent="0.25">
      <c r="AZ12259" s="9">
        <v>4.2366863905325438</v>
      </c>
    </row>
    <row r="12260" spans="52:52" x14ac:dyDescent="0.25">
      <c r="AZ12260" s="9">
        <v>3.8343195266272181</v>
      </c>
    </row>
    <row r="12261" spans="52:52" x14ac:dyDescent="0.25">
      <c r="AZ12261" s="9">
        <v>5.0887573964497044</v>
      </c>
    </row>
    <row r="12262" spans="52:52" x14ac:dyDescent="0.25">
      <c r="AZ12262" s="9">
        <v>3.5739644970414197</v>
      </c>
    </row>
    <row r="12263" spans="52:52" x14ac:dyDescent="0.25">
      <c r="AZ12263" s="9">
        <v>3.2899408284023663</v>
      </c>
    </row>
    <row r="12264" spans="52:52" x14ac:dyDescent="0.25">
      <c r="AZ12264" s="9">
        <v>4.165680473372781</v>
      </c>
    </row>
    <row r="12265" spans="52:52" x14ac:dyDescent="0.25">
      <c r="AZ12265" s="9">
        <v>2.556213017751479</v>
      </c>
    </row>
    <row r="12266" spans="52:52" x14ac:dyDescent="0.25">
      <c r="AZ12266" s="9">
        <v>0.18934911242603542</v>
      </c>
    </row>
    <row r="12267" spans="52:52" x14ac:dyDescent="0.25">
      <c r="AZ12267" s="9">
        <v>4.4733727810650885</v>
      </c>
    </row>
    <row r="12268" spans="52:52" x14ac:dyDescent="0.25">
      <c r="AZ12268" s="9">
        <v>1.6804733727810648</v>
      </c>
    </row>
    <row r="12269" spans="52:52" x14ac:dyDescent="0.25">
      <c r="AZ12269" s="9">
        <v>4.5207100591715967</v>
      </c>
    </row>
    <row r="12270" spans="52:52" x14ac:dyDescent="0.25">
      <c r="AZ12270" s="9">
        <v>3.9053254437869818</v>
      </c>
    </row>
    <row r="12271" spans="52:52" x14ac:dyDescent="0.25">
      <c r="AZ12271" s="9">
        <v>4.2366863905325438</v>
      </c>
    </row>
    <row r="12272" spans="52:52" x14ac:dyDescent="0.25">
      <c r="AZ12272" s="9">
        <v>3.8343195266272181</v>
      </c>
    </row>
    <row r="12273" spans="52:52" x14ac:dyDescent="0.25">
      <c r="AZ12273" s="9">
        <v>5.0887573964497044</v>
      </c>
    </row>
    <row r="12274" spans="52:52" x14ac:dyDescent="0.25">
      <c r="AZ12274" s="9">
        <v>3.5739644970414197</v>
      </c>
    </row>
    <row r="12275" spans="52:52" x14ac:dyDescent="0.25">
      <c r="AZ12275" s="9">
        <v>3.2899408284023663</v>
      </c>
    </row>
    <row r="12276" spans="52:52" x14ac:dyDescent="0.25">
      <c r="AZ12276" s="9">
        <v>4.165680473372781</v>
      </c>
    </row>
    <row r="12277" spans="52:52" x14ac:dyDescent="0.25">
      <c r="AZ12277" s="9">
        <v>2.556213017751479</v>
      </c>
    </row>
    <row r="12278" spans="52:52" x14ac:dyDescent="0.25">
      <c r="AZ12278" s="9">
        <v>0.18934911242603542</v>
      </c>
    </row>
    <row r="12279" spans="52:52" x14ac:dyDescent="0.25">
      <c r="AZ12279" s="9">
        <v>4.4733727810650885</v>
      </c>
    </row>
    <row r="12280" spans="52:52" x14ac:dyDescent="0.25">
      <c r="AZ12280" s="9">
        <v>1.6804733727810648</v>
      </c>
    </row>
    <row r="12281" spans="52:52" x14ac:dyDescent="0.25">
      <c r="AZ12281" s="9">
        <v>4.5207100591715967</v>
      </c>
    </row>
    <row r="12282" spans="52:52" x14ac:dyDescent="0.25">
      <c r="AZ12282" s="9">
        <v>3.9053254437869818</v>
      </c>
    </row>
    <row r="12283" spans="52:52" x14ac:dyDescent="0.25">
      <c r="AZ12283" s="9">
        <v>4.2366863905325438</v>
      </c>
    </row>
    <row r="12284" spans="52:52" x14ac:dyDescent="0.25">
      <c r="AZ12284" s="9">
        <v>3.8343195266272181</v>
      </c>
    </row>
    <row r="12285" spans="52:52" x14ac:dyDescent="0.25">
      <c r="AZ12285" s="9">
        <v>5.0887573964497044</v>
      </c>
    </row>
    <row r="12286" spans="52:52" x14ac:dyDescent="0.25">
      <c r="AZ12286" s="9">
        <v>3.5739644970414197</v>
      </c>
    </row>
    <row r="12287" spans="52:52" x14ac:dyDescent="0.25">
      <c r="AZ12287" s="9">
        <v>3.2899408284023663</v>
      </c>
    </row>
    <row r="12288" spans="52:52" x14ac:dyDescent="0.25">
      <c r="AZ12288" s="9">
        <v>4.165680473372781</v>
      </c>
    </row>
    <row r="12289" spans="52:52" x14ac:dyDescent="0.25">
      <c r="AZ12289" s="9">
        <v>2.556213017751479</v>
      </c>
    </row>
    <row r="12290" spans="52:52" x14ac:dyDescent="0.25">
      <c r="AZ12290" s="9">
        <v>0.18934911242603542</v>
      </c>
    </row>
    <row r="12291" spans="52:52" x14ac:dyDescent="0.25">
      <c r="AZ12291" s="9">
        <v>4.4733727810650885</v>
      </c>
    </row>
    <row r="12292" spans="52:52" x14ac:dyDescent="0.25">
      <c r="AZ12292" s="9">
        <v>1.6804733727810648</v>
      </c>
    </row>
    <row r="12293" spans="52:52" x14ac:dyDescent="0.25">
      <c r="AZ12293" s="9">
        <v>4.5207100591715967</v>
      </c>
    </row>
    <row r="12294" spans="52:52" x14ac:dyDescent="0.25">
      <c r="AZ12294" s="9">
        <v>3.9053254437869818</v>
      </c>
    </row>
    <row r="12295" spans="52:52" x14ac:dyDescent="0.25">
      <c r="AZ12295" s="9">
        <v>4.2366863905325438</v>
      </c>
    </row>
    <row r="12296" spans="52:52" x14ac:dyDescent="0.25">
      <c r="AZ12296" s="9">
        <v>3.8343195266272181</v>
      </c>
    </row>
    <row r="12297" spans="52:52" x14ac:dyDescent="0.25">
      <c r="AZ12297" s="9">
        <v>5.0887573964497044</v>
      </c>
    </row>
    <row r="12298" spans="52:52" x14ac:dyDescent="0.25">
      <c r="AZ12298" s="9">
        <v>3.5739644970414197</v>
      </c>
    </row>
    <row r="12299" spans="52:52" x14ac:dyDescent="0.25">
      <c r="AZ12299" s="9">
        <v>3.2899408284023663</v>
      </c>
    </row>
    <row r="12300" spans="52:52" x14ac:dyDescent="0.25">
      <c r="AZ12300" s="9">
        <v>4.165680473372781</v>
      </c>
    </row>
    <row r="12301" spans="52:52" x14ac:dyDescent="0.25">
      <c r="AZ12301" s="9">
        <v>2.556213017751479</v>
      </c>
    </row>
    <row r="12302" spans="52:52" x14ac:dyDescent="0.25">
      <c r="AZ12302" s="9">
        <v>0.18934911242603542</v>
      </c>
    </row>
    <row r="12303" spans="52:52" x14ac:dyDescent="0.25">
      <c r="AZ12303" s="9">
        <v>4.4733727810650885</v>
      </c>
    </row>
    <row r="12304" spans="52:52" x14ac:dyDescent="0.25">
      <c r="AZ12304" s="9">
        <v>1.6804733727810648</v>
      </c>
    </row>
    <row r="12305" spans="52:52" x14ac:dyDescent="0.25">
      <c r="AZ12305" s="9">
        <v>4.5207100591715967</v>
      </c>
    </row>
    <row r="12306" spans="52:52" x14ac:dyDescent="0.25">
      <c r="AZ12306" s="9">
        <v>3.9053254437869818</v>
      </c>
    </row>
    <row r="12307" spans="52:52" x14ac:dyDescent="0.25">
      <c r="AZ12307" s="9">
        <v>4.2366863905325438</v>
      </c>
    </row>
    <row r="12308" spans="52:52" x14ac:dyDescent="0.25">
      <c r="AZ12308" s="9">
        <v>3.8343195266272181</v>
      </c>
    </row>
    <row r="12309" spans="52:52" x14ac:dyDescent="0.25">
      <c r="AZ12309" s="9">
        <v>5.0887573964497044</v>
      </c>
    </row>
    <row r="12310" spans="52:52" x14ac:dyDescent="0.25">
      <c r="AZ12310" s="9">
        <v>3.5739644970414197</v>
      </c>
    </row>
    <row r="12311" spans="52:52" x14ac:dyDescent="0.25">
      <c r="AZ12311" s="9">
        <v>3.2899408284023663</v>
      </c>
    </row>
    <row r="12312" spans="52:52" x14ac:dyDescent="0.25">
      <c r="AZ12312" s="9">
        <v>4.165680473372781</v>
      </c>
    </row>
    <row r="12313" spans="52:52" x14ac:dyDescent="0.25">
      <c r="AZ12313" s="9">
        <v>2.556213017751479</v>
      </c>
    </row>
    <row r="12314" spans="52:52" x14ac:dyDescent="0.25">
      <c r="AZ12314" s="9">
        <v>0.18934911242603542</v>
      </c>
    </row>
    <row r="12315" spans="52:52" x14ac:dyDescent="0.25">
      <c r="AZ12315" s="9">
        <v>4.4733727810650885</v>
      </c>
    </row>
    <row r="12316" spans="52:52" x14ac:dyDescent="0.25">
      <c r="AZ12316" s="9">
        <v>1.6804733727810648</v>
      </c>
    </row>
    <row r="12317" spans="52:52" x14ac:dyDescent="0.25">
      <c r="AZ12317" s="9">
        <v>4.5207100591715967</v>
      </c>
    </row>
    <row r="12318" spans="52:52" x14ac:dyDescent="0.25">
      <c r="AZ12318" s="9">
        <v>3.9053254437869818</v>
      </c>
    </row>
    <row r="12319" spans="52:52" x14ac:dyDescent="0.25">
      <c r="AZ12319" s="9">
        <v>4.2366863905325438</v>
      </c>
    </row>
    <row r="12320" spans="52:52" x14ac:dyDescent="0.25">
      <c r="AZ12320" s="9">
        <v>3.8343195266272181</v>
      </c>
    </row>
    <row r="12321" spans="52:52" x14ac:dyDescent="0.25">
      <c r="AZ12321" s="9">
        <v>5.0887573964497044</v>
      </c>
    </row>
    <row r="12322" spans="52:52" x14ac:dyDescent="0.25">
      <c r="AZ12322" s="9">
        <v>3.5739644970414197</v>
      </c>
    </row>
    <row r="12323" spans="52:52" x14ac:dyDescent="0.25">
      <c r="AZ12323" s="9">
        <v>3.2899408284023663</v>
      </c>
    </row>
    <row r="12324" spans="52:52" x14ac:dyDescent="0.25">
      <c r="AZ12324" s="9">
        <v>4.165680473372781</v>
      </c>
    </row>
    <row r="12325" spans="52:52" x14ac:dyDescent="0.25">
      <c r="AZ12325" s="9">
        <v>2.556213017751479</v>
      </c>
    </row>
    <row r="12326" spans="52:52" x14ac:dyDescent="0.25">
      <c r="AZ12326" s="9">
        <v>0.18934911242603542</v>
      </c>
    </row>
    <row r="12327" spans="52:52" x14ac:dyDescent="0.25">
      <c r="AZ12327" s="9">
        <v>4.4733727810650885</v>
      </c>
    </row>
    <row r="12328" spans="52:52" x14ac:dyDescent="0.25">
      <c r="AZ12328" s="9">
        <v>1.6804733727810648</v>
      </c>
    </row>
    <row r="12329" spans="52:52" x14ac:dyDescent="0.25">
      <c r="AZ12329" s="9">
        <v>4.5207100591715967</v>
      </c>
    </row>
    <row r="12330" spans="52:52" x14ac:dyDescent="0.25">
      <c r="AZ12330" s="9">
        <v>3.9053254437869818</v>
      </c>
    </row>
    <row r="12331" spans="52:52" x14ac:dyDescent="0.25">
      <c r="AZ12331" s="9">
        <v>4.2366863905325438</v>
      </c>
    </row>
    <row r="12332" spans="52:52" x14ac:dyDescent="0.25">
      <c r="AZ12332" s="9">
        <v>3.8343195266272181</v>
      </c>
    </row>
    <row r="12333" spans="52:52" x14ac:dyDescent="0.25">
      <c r="AZ12333" s="9">
        <v>5.0887573964497044</v>
      </c>
    </row>
    <row r="12334" spans="52:52" x14ac:dyDescent="0.25">
      <c r="AZ12334" s="9">
        <v>3.5739644970414197</v>
      </c>
    </row>
    <row r="12335" spans="52:52" x14ac:dyDescent="0.25">
      <c r="AZ12335" s="9">
        <v>3.2899408284023663</v>
      </c>
    </row>
    <row r="12336" spans="52:52" x14ac:dyDescent="0.25">
      <c r="AZ12336" s="9">
        <v>4.165680473372781</v>
      </c>
    </row>
    <row r="12337" spans="52:52" x14ac:dyDescent="0.25">
      <c r="AZ12337" s="9">
        <v>2.556213017751479</v>
      </c>
    </row>
    <row r="12338" spans="52:52" x14ac:dyDescent="0.25">
      <c r="AZ12338" s="9">
        <v>0.18934911242603542</v>
      </c>
    </row>
    <row r="12339" spans="52:52" x14ac:dyDescent="0.25">
      <c r="AZ12339" s="9">
        <v>4.4733727810650885</v>
      </c>
    </row>
    <row r="12340" spans="52:52" x14ac:dyDescent="0.25">
      <c r="AZ12340" s="9">
        <v>1.6804733727810648</v>
      </c>
    </row>
    <row r="12341" spans="52:52" x14ac:dyDescent="0.25">
      <c r="AZ12341" s="9">
        <v>4.5207100591715967</v>
      </c>
    </row>
    <row r="12342" spans="52:52" x14ac:dyDescent="0.25">
      <c r="AZ12342" s="9">
        <v>3.9053254437869818</v>
      </c>
    </row>
    <row r="12343" spans="52:52" x14ac:dyDescent="0.25">
      <c r="AZ12343" s="9">
        <v>4.2366863905325438</v>
      </c>
    </row>
    <row r="12344" spans="52:52" x14ac:dyDescent="0.25">
      <c r="AZ12344" s="9">
        <v>3.8343195266272181</v>
      </c>
    </row>
    <row r="12345" spans="52:52" x14ac:dyDescent="0.25">
      <c r="AZ12345" s="9">
        <v>5.0887573964497044</v>
      </c>
    </row>
    <row r="12346" spans="52:52" x14ac:dyDescent="0.25">
      <c r="AZ12346" s="9">
        <v>3.5739644970414197</v>
      </c>
    </row>
    <row r="12347" spans="52:52" x14ac:dyDescent="0.25">
      <c r="AZ12347" s="9">
        <v>3.2899408284023663</v>
      </c>
    </row>
    <row r="12348" spans="52:52" x14ac:dyDescent="0.25">
      <c r="AZ12348" s="9">
        <v>4.165680473372781</v>
      </c>
    </row>
    <row r="12349" spans="52:52" x14ac:dyDescent="0.25">
      <c r="AZ12349" s="9">
        <v>2.556213017751479</v>
      </c>
    </row>
    <row r="12350" spans="52:52" x14ac:dyDescent="0.25">
      <c r="AZ12350" s="9">
        <v>0.18934911242603542</v>
      </c>
    </row>
    <row r="12351" spans="52:52" x14ac:dyDescent="0.25">
      <c r="AZ12351" s="9">
        <v>4.4733727810650885</v>
      </c>
    </row>
    <row r="12352" spans="52:52" x14ac:dyDescent="0.25">
      <c r="AZ12352" s="9">
        <v>1.6804733727810648</v>
      </c>
    </row>
    <row r="12353" spans="52:52" x14ac:dyDescent="0.25">
      <c r="AZ12353" s="9">
        <v>4.5207100591715967</v>
      </c>
    </row>
    <row r="12354" spans="52:52" x14ac:dyDescent="0.25">
      <c r="AZ12354" s="9">
        <v>3.9053254437869818</v>
      </c>
    </row>
    <row r="12355" spans="52:52" x14ac:dyDescent="0.25">
      <c r="AZ12355" s="9">
        <v>4.2366863905325438</v>
      </c>
    </row>
    <row r="12356" spans="52:52" x14ac:dyDescent="0.25">
      <c r="AZ12356" s="9">
        <v>3.8343195266272181</v>
      </c>
    </row>
    <row r="12357" spans="52:52" x14ac:dyDescent="0.25">
      <c r="AZ12357" s="9">
        <v>5.0887573964497044</v>
      </c>
    </row>
    <row r="12358" spans="52:52" x14ac:dyDescent="0.25">
      <c r="AZ12358" s="9">
        <v>3.5739644970414197</v>
      </c>
    </row>
    <row r="12359" spans="52:52" x14ac:dyDescent="0.25">
      <c r="AZ12359" s="9">
        <v>3.2899408284023663</v>
      </c>
    </row>
    <row r="12360" spans="52:52" x14ac:dyDescent="0.25">
      <c r="AZ12360" s="9">
        <v>4.165680473372781</v>
      </c>
    </row>
    <row r="12361" spans="52:52" x14ac:dyDescent="0.25">
      <c r="AZ12361" s="9">
        <v>2.556213017751479</v>
      </c>
    </row>
    <row r="12362" spans="52:52" x14ac:dyDescent="0.25">
      <c r="AZ12362" s="9">
        <v>0.18934911242603542</v>
      </c>
    </row>
    <row r="12363" spans="52:52" x14ac:dyDescent="0.25">
      <c r="AZ12363" s="9">
        <v>4.4733727810650885</v>
      </c>
    </row>
    <row r="12364" spans="52:52" x14ac:dyDescent="0.25">
      <c r="AZ12364" s="9">
        <v>1.6804733727810648</v>
      </c>
    </row>
    <row r="12365" spans="52:52" x14ac:dyDescent="0.25">
      <c r="AZ12365" s="9">
        <v>4.5207100591715967</v>
      </c>
    </row>
    <row r="12366" spans="52:52" x14ac:dyDescent="0.25">
      <c r="AZ12366" s="9">
        <v>3.9053254437869818</v>
      </c>
    </row>
    <row r="12367" spans="52:52" x14ac:dyDescent="0.25">
      <c r="AZ12367" s="9">
        <v>4.2366863905325438</v>
      </c>
    </row>
    <row r="12368" spans="52:52" x14ac:dyDescent="0.25">
      <c r="AZ12368" s="9">
        <v>3.8343195266272181</v>
      </c>
    </row>
    <row r="12369" spans="52:52" x14ac:dyDescent="0.25">
      <c r="AZ12369" s="9">
        <v>5.0887573964497044</v>
      </c>
    </row>
    <row r="12370" spans="52:52" x14ac:dyDescent="0.25">
      <c r="AZ12370" s="9">
        <v>3.5739644970414197</v>
      </c>
    </row>
    <row r="12371" spans="52:52" x14ac:dyDescent="0.25">
      <c r="AZ12371" s="9">
        <v>3.2899408284023663</v>
      </c>
    </row>
    <row r="12372" spans="52:52" x14ac:dyDescent="0.25">
      <c r="AZ12372" s="9">
        <v>4.165680473372781</v>
      </c>
    </row>
    <row r="12373" spans="52:52" x14ac:dyDescent="0.25">
      <c r="AZ12373" s="9">
        <v>2.556213017751479</v>
      </c>
    </row>
    <row r="12374" spans="52:52" x14ac:dyDescent="0.25">
      <c r="AZ12374" s="9">
        <v>0.18934911242603542</v>
      </c>
    </row>
    <row r="12375" spans="52:52" x14ac:dyDescent="0.25">
      <c r="AZ12375" s="9">
        <v>4.4733727810650885</v>
      </c>
    </row>
    <row r="12376" spans="52:52" x14ac:dyDescent="0.25">
      <c r="AZ12376" s="9">
        <v>1.6804733727810648</v>
      </c>
    </row>
    <row r="12377" spans="52:52" x14ac:dyDescent="0.25">
      <c r="AZ12377" s="9">
        <v>4.5207100591715967</v>
      </c>
    </row>
    <row r="12378" spans="52:52" x14ac:dyDescent="0.25">
      <c r="AZ12378" s="9">
        <v>3.9053254437869818</v>
      </c>
    </row>
    <row r="12379" spans="52:52" x14ac:dyDescent="0.25">
      <c r="AZ12379" s="9">
        <v>4.2366863905325438</v>
      </c>
    </row>
    <row r="12380" spans="52:52" x14ac:dyDescent="0.25">
      <c r="AZ12380" s="9">
        <v>3.8343195266272181</v>
      </c>
    </row>
    <row r="12381" spans="52:52" x14ac:dyDescent="0.25">
      <c r="AZ12381" s="9">
        <v>5.0887573964497044</v>
      </c>
    </row>
    <row r="12382" spans="52:52" x14ac:dyDescent="0.25">
      <c r="AZ12382" s="9">
        <v>3.5739644970414197</v>
      </c>
    </row>
    <row r="12383" spans="52:52" x14ac:dyDescent="0.25">
      <c r="AZ12383" s="9">
        <v>3.2899408284023663</v>
      </c>
    </row>
    <row r="12384" spans="52:52" x14ac:dyDescent="0.25">
      <c r="AZ12384" s="9">
        <v>4.165680473372781</v>
      </c>
    </row>
    <row r="12385" spans="52:52" x14ac:dyDescent="0.25">
      <c r="AZ12385" s="9">
        <v>2.556213017751479</v>
      </c>
    </row>
    <row r="12386" spans="52:52" x14ac:dyDescent="0.25">
      <c r="AZ12386" s="9">
        <v>0.18934911242603542</v>
      </c>
    </row>
    <row r="12387" spans="52:52" x14ac:dyDescent="0.25">
      <c r="AZ12387" s="9">
        <v>4.4733727810650885</v>
      </c>
    </row>
    <row r="12388" spans="52:52" x14ac:dyDescent="0.25">
      <c r="AZ12388" s="9">
        <v>1.6804733727810648</v>
      </c>
    </row>
    <row r="12389" spans="52:52" x14ac:dyDescent="0.25">
      <c r="AZ12389" s="9">
        <v>4.5207100591715967</v>
      </c>
    </row>
    <row r="12390" spans="52:52" x14ac:dyDescent="0.25">
      <c r="AZ12390" s="9">
        <v>3.9053254437869818</v>
      </c>
    </row>
    <row r="12391" spans="52:52" x14ac:dyDescent="0.25">
      <c r="AZ12391" s="9">
        <v>4.2366863905325438</v>
      </c>
    </row>
    <row r="12392" spans="52:52" x14ac:dyDescent="0.25">
      <c r="AZ12392" s="9">
        <v>3.8343195266272181</v>
      </c>
    </row>
    <row r="12393" spans="52:52" x14ac:dyDescent="0.25">
      <c r="AZ12393" s="9">
        <v>5.0887573964497044</v>
      </c>
    </row>
    <row r="12394" spans="52:52" x14ac:dyDescent="0.25">
      <c r="AZ12394" s="9">
        <v>3.5739644970414197</v>
      </c>
    </row>
    <row r="12395" spans="52:52" x14ac:dyDescent="0.25">
      <c r="AZ12395" s="9">
        <v>3.2899408284023663</v>
      </c>
    </row>
    <row r="12396" spans="52:52" x14ac:dyDescent="0.25">
      <c r="AZ12396" s="9">
        <v>4.165680473372781</v>
      </c>
    </row>
    <row r="12397" spans="52:52" x14ac:dyDescent="0.25">
      <c r="AZ12397" s="9">
        <v>2.556213017751479</v>
      </c>
    </row>
    <row r="12398" spans="52:52" x14ac:dyDescent="0.25">
      <c r="AZ12398" s="9">
        <v>0.18934911242603542</v>
      </c>
    </row>
    <row r="12399" spans="52:52" x14ac:dyDescent="0.25">
      <c r="AZ12399" s="9">
        <v>4.4733727810650885</v>
      </c>
    </row>
    <row r="12400" spans="52:52" x14ac:dyDescent="0.25">
      <c r="AZ12400" s="9">
        <v>1.6804733727810648</v>
      </c>
    </row>
    <row r="12401" spans="52:52" x14ac:dyDescent="0.25">
      <c r="AZ12401" s="9">
        <v>4.5207100591715967</v>
      </c>
    </row>
    <row r="12402" spans="52:52" x14ac:dyDescent="0.25">
      <c r="AZ12402" s="9">
        <v>3.9053254437869818</v>
      </c>
    </row>
    <row r="12403" spans="52:52" x14ac:dyDescent="0.25">
      <c r="AZ12403" s="9">
        <v>4.2366863905325438</v>
      </c>
    </row>
    <row r="12404" spans="52:52" x14ac:dyDescent="0.25">
      <c r="AZ12404" s="9">
        <v>3.8343195266272181</v>
      </c>
    </row>
    <row r="12405" spans="52:52" x14ac:dyDescent="0.25">
      <c r="AZ12405" s="9">
        <v>5.0887573964497044</v>
      </c>
    </row>
    <row r="12406" spans="52:52" x14ac:dyDescent="0.25">
      <c r="AZ12406" s="9">
        <v>3.5739644970414197</v>
      </c>
    </row>
    <row r="12407" spans="52:52" x14ac:dyDescent="0.25">
      <c r="AZ12407" s="9">
        <v>3.2899408284023663</v>
      </c>
    </row>
    <row r="12408" spans="52:52" x14ac:dyDescent="0.25">
      <c r="AZ12408" s="9">
        <v>4.165680473372781</v>
      </c>
    </row>
    <row r="12409" spans="52:52" x14ac:dyDescent="0.25">
      <c r="AZ12409" s="9">
        <v>2.556213017751479</v>
      </c>
    </row>
    <row r="12410" spans="52:52" x14ac:dyDescent="0.25">
      <c r="AZ12410" s="9">
        <v>0.18934911242603542</v>
      </c>
    </row>
    <row r="12411" spans="52:52" x14ac:dyDescent="0.25">
      <c r="AZ12411" s="9">
        <v>4.4733727810650885</v>
      </c>
    </row>
    <row r="12412" spans="52:52" x14ac:dyDescent="0.25">
      <c r="AZ12412" s="9">
        <v>1.6804733727810648</v>
      </c>
    </row>
    <row r="12413" spans="52:52" x14ac:dyDescent="0.25">
      <c r="AZ12413" s="9">
        <v>4.5207100591715967</v>
      </c>
    </row>
    <row r="12414" spans="52:52" x14ac:dyDescent="0.25">
      <c r="AZ12414" s="9">
        <v>3.9053254437869818</v>
      </c>
    </row>
    <row r="12415" spans="52:52" x14ac:dyDescent="0.25">
      <c r="AZ12415" s="9">
        <v>4.2366863905325438</v>
      </c>
    </row>
    <row r="12416" spans="52:52" x14ac:dyDescent="0.25">
      <c r="AZ12416" s="9">
        <v>3.8343195266272181</v>
      </c>
    </row>
    <row r="12417" spans="52:52" x14ac:dyDescent="0.25">
      <c r="AZ12417" s="9">
        <v>5.0887573964497044</v>
      </c>
    </row>
    <row r="12418" spans="52:52" x14ac:dyDescent="0.25">
      <c r="AZ12418" s="9">
        <v>3.5739644970414197</v>
      </c>
    </row>
    <row r="12419" spans="52:52" x14ac:dyDescent="0.25">
      <c r="AZ12419" s="9">
        <v>3.2899408284023663</v>
      </c>
    </row>
    <row r="12420" spans="52:52" x14ac:dyDescent="0.25">
      <c r="AZ12420" s="9">
        <v>4.165680473372781</v>
      </c>
    </row>
    <row r="12421" spans="52:52" x14ac:dyDescent="0.25">
      <c r="AZ12421" s="9">
        <v>2.556213017751479</v>
      </c>
    </row>
    <row r="12422" spans="52:52" x14ac:dyDescent="0.25">
      <c r="AZ12422" s="9">
        <v>0.18934911242603542</v>
      </c>
    </row>
    <row r="12423" spans="52:52" x14ac:dyDescent="0.25">
      <c r="AZ12423" s="9">
        <v>4.4733727810650885</v>
      </c>
    </row>
    <row r="12424" spans="52:52" x14ac:dyDescent="0.25">
      <c r="AZ12424" s="9">
        <v>1.6804733727810648</v>
      </c>
    </row>
    <row r="12425" spans="52:52" x14ac:dyDescent="0.25">
      <c r="AZ12425" s="9">
        <v>4.5207100591715967</v>
      </c>
    </row>
    <row r="12426" spans="52:52" x14ac:dyDescent="0.25">
      <c r="AZ12426" s="9">
        <v>3.9053254437869818</v>
      </c>
    </row>
    <row r="12427" spans="52:52" x14ac:dyDescent="0.25">
      <c r="AZ12427" s="9">
        <v>4.2366863905325438</v>
      </c>
    </row>
    <row r="12428" spans="52:52" x14ac:dyDescent="0.25">
      <c r="AZ12428" s="9">
        <v>3.8343195266272181</v>
      </c>
    </row>
    <row r="12429" spans="52:52" x14ac:dyDescent="0.25">
      <c r="AZ12429" s="9">
        <v>5.0887573964497044</v>
      </c>
    </row>
    <row r="12430" spans="52:52" x14ac:dyDescent="0.25">
      <c r="AZ12430" s="9">
        <v>3.5739644970414197</v>
      </c>
    </row>
    <row r="12431" spans="52:52" x14ac:dyDescent="0.25">
      <c r="AZ12431" s="9">
        <v>3.2899408284023663</v>
      </c>
    </row>
    <row r="12432" spans="52:52" x14ac:dyDescent="0.25">
      <c r="AZ12432" s="9">
        <v>4.165680473372781</v>
      </c>
    </row>
    <row r="12433" spans="52:52" x14ac:dyDescent="0.25">
      <c r="AZ12433" s="9">
        <v>2.556213017751479</v>
      </c>
    </row>
    <row r="12434" spans="52:52" x14ac:dyDescent="0.25">
      <c r="AZ12434" s="9">
        <v>0.18934911242603542</v>
      </c>
    </row>
    <row r="12435" spans="52:52" x14ac:dyDescent="0.25">
      <c r="AZ12435" s="9">
        <v>4.4733727810650885</v>
      </c>
    </row>
    <row r="12436" spans="52:52" x14ac:dyDescent="0.25">
      <c r="AZ12436" s="9">
        <v>1.6804733727810648</v>
      </c>
    </row>
    <row r="12437" spans="52:52" x14ac:dyDescent="0.25">
      <c r="AZ12437" s="9">
        <v>4.5207100591715967</v>
      </c>
    </row>
    <row r="12438" spans="52:52" x14ac:dyDescent="0.25">
      <c r="AZ12438" s="9">
        <v>3.9053254437869818</v>
      </c>
    </row>
    <row r="12439" spans="52:52" x14ac:dyDescent="0.25">
      <c r="AZ12439" s="9">
        <v>4.2366863905325438</v>
      </c>
    </row>
    <row r="12440" spans="52:52" x14ac:dyDescent="0.25">
      <c r="AZ12440" s="9">
        <v>3.8343195266272181</v>
      </c>
    </row>
    <row r="12441" spans="52:52" x14ac:dyDescent="0.25">
      <c r="AZ12441" s="9">
        <v>5.0887573964497044</v>
      </c>
    </row>
    <row r="12442" spans="52:52" x14ac:dyDescent="0.25">
      <c r="AZ12442" s="9">
        <v>3.5739644970414197</v>
      </c>
    </row>
    <row r="12443" spans="52:52" x14ac:dyDescent="0.25">
      <c r="AZ12443" s="9">
        <v>3.2899408284023663</v>
      </c>
    </row>
    <row r="12444" spans="52:52" x14ac:dyDescent="0.25">
      <c r="AZ12444" s="9">
        <v>4.165680473372781</v>
      </c>
    </row>
    <row r="12445" spans="52:52" x14ac:dyDescent="0.25">
      <c r="AZ12445" s="9">
        <v>2.556213017751479</v>
      </c>
    </row>
    <row r="12446" spans="52:52" x14ac:dyDescent="0.25">
      <c r="AZ12446" s="9">
        <v>0.18934911242603542</v>
      </c>
    </row>
    <row r="12447" spans="52:52" x14ac:dyDescent="0.25">
      <c r="AZ12447" s="9">
        <v>4.4733727810650885</v>
      </c>
    </row>
    <row r="12448" spans="52:52" x14ac:dyDescent="0.25">
      <c r="AZ12448" s="9">
        <v>1.6804733727810648</v>
      </c>
    </row>
    <row r="12449" spans="52:52" x14ac:dyDescent="0.25">
      <c r="AZ12449" s="9">
        <v>4.5207100591715967</v>
      </c>
    </row>
    <row r="12450" spans="52:52" x14ac:dyDescent="0.25">
      <c r="AZ12450" s="9">
        <v>3.9053254437869818</v>
      </c>
    </row>
    <row r="12451" spans="52:52" x14ac:dyDescent="0.25">
      <c r="AZ12451" s="9">
        <v>4.2366863905325438</v>
      </c>
    </row>
    <row r="12452" spans="52:52" x14ac:dyDescent="0.25">
      <c r="AZ12452" s="9">
        <v>3.8343195266272181</v>
      </c>
    </row>
    <row r="12453" spans="52:52" x14ac:dyDescent="0.25">
      <c r="AZ12453" s="9">
        <v>5.0887573964497044</v>
      </c>
    </row>
    <row r="12454" spans="52:52" x14ac:dyDescent="0.25">
      <c r="AZ12454" s="9">
        <v>3.5739644970414197</v>
      </c>
    </row>
    <row r="12455" spans="52:52" x14ac:dyDescent="0.25">
      <c r="AZ12455" s="9">
        <v>3.2899408284023663</v>
      </c>
    </row>
    <row r="12456" spans="52:52" x14ac:dyDescent="0.25">
      <c r="AZ12456" s="9">
        <v>4.165680473372781</v>
      </c>
    </row>
    <row r="12457" spans="52:52" x14ac:dyDescent="0.25">
      <c r="AZ12457" s="9">
        <v>2.556213017751479</v>
      </c>
    </row>
    <row r="12458" spans="52:52" x14ac:dyDescent="0.25">
      <c r="AZ12458" s="9">
        <v>0.18934911242603542</v>
      </c>
    </row>
    <row r="12459" spans="52:52" x14ac:dyDescent="0.25">
      <c r="AZ12459" s="9">
        <v>4.4733727810650885</v>
      </c>
    </row>
    <row r="12460" spans="52:52" x14ac:dyDescent="0.25">
      <c r="AZ12460" s="9">
        <v>1.6804733727810648</v>
      </c>
    </row>
    <row r="12461" spans="52:52" x14ac:dyDescent="0.25">
      <c r="AZ12461" s="9">
        <v>4.5207100591715967</v>
      </c>
    </row>
    <row r="12462" spans="52:52" x14ac:dyDescent="0.25">
      <c r="AZ12462" s="9">
        <v>3.9053254437869818</v>
      </c>
    </row>
    <row r="12463" spans="52:52" x14ac:dyDescent="0.25">
      <c r="AZ12463" s="9">
        <v>4.2366863905325438</v>
      </c>
    </row>
    <row r="12464" spans="52:52" x14ac:dyDescent="0.25">
      <c r="AZ12464" s="9">
        <v>3.8343195266272181</v>
      </c>
    </row>
    <row r="12465" spans="52:52" x14ac:dyDescent="0.25">
      <c r="AZ12465" s="9">
        <v>5.0887573964497044</v>
      </c>
    </row>
    <row r="12466" spans="52:52" x14ac:dyDescent="0.25">
      <c r="AZ12466" s="9">
        <v>3.5739644970414197</v>
      </c>
    </row>
    <row r="12467" spans="52:52" x14ac:dyDescent="0.25">
      <c r="AZ12467" s="9">
        <v>3.2899408284023663</v>
      </c>
    </row>
    <row r="12468" spans="52:52" x14ac:dyDescent="0.25">
      <c r="AZ12468" s="9">
        <v>4.165680473372781</v>
      </c>
    </row>
    <row r="12469" spans="52:52" x14ac:dyDescent="0.25">
      <c r="AZ12469" s="9">
        <v>2.556213017751479</v>
      </c>
    </row>
    <row r="12470" spans="52:52" x14ac:dyDescent="0.25">
      <c r="AZ12470" s="9">
        <v>0.18934911242603542</v>
      </c>
    </row>
    <row r="12471" spans="52:52" x14ac:dyDescent="0.25">
      <c r="AZ12471" s="9">
        <v>4.4733727810650885</v>
      </c>
    </row>
    <row r="12472" spans="52:52" x14ac:dyDescent="0.25">
      <c r="AZ12472" s="9">
        <v>1.6804733727810648</v>
      </c>
    </row>
    <row r="12473" spans="52:52" x14ac:dyDescent="0.25">
      <c r="AZ12473" s="9">
        <v>4.5207100591715967</v>
      </c>
    </row>
    <row r="12474" spans="52:52" x14ac:dyDescent="0.25">
      <c r="AZ12474" s="9">
        <v>3.9053254437869818</v>
      </c>
    </row>
    <row r="12475" spans="52:52" x14ac:dyDescent="0.25">
      <c r="AZ12475" s="9">
        <v>4.2366863905325438</v>
      </c>
    </row>
    <row r="12476" spans="52:52" x14ac:dyDescent="0.25">
      <c r="AZ12476" s="9">
        <v>3.8343195266272181</v>
      </c>
    </row>
    <row r="12477" spans="52:52" x14ac:dyDescent="0.25">
      <c r="AZ12477" s="9">
        <v>5.0887573964497044</v>
      </c>
    </row>
    <row r="12478" spans="52:52" x14ac:dyDescent="0.25">
      <c r="AZ12478" s="9">
        <v>3.5739644970414197</v>
      </c>
    </row>
    <row r="12479" spans="52:52" x14ac:dyDescent="0.25">
      <c r="AZ12479" s="9">
        <v>3.2899408284023663</v>
      </c>
    </row>
    <row r="12480" spans="52:52" x14ac:dyDescent="0.25">
      <c r="AZ12480" s="9">
        <v>4.165680473372781</v>
      </c>
    </row>
    <row r="12481" spans="52:52" x14ac:dyDescent="0.25">
      <c r="AZ12481" s="9">
        <v>2.556213017751479</v>
      </c>
    </row>
    <row r="12482" spans="52:52" x14ac:dyDescent="0.25">
      <c r="AZ12482" s="9">
        <v>0.18934911242603542</v>
      </c>
    </row>
    <row r="12483" spans="52:52" x14ac:dyDescent="0.25">
      <c r="AZ12483" s="9">
        <v>4.4733727810650885</v>
      </c>
    </row>
    <row r="12484" spans="52:52" x14ac:dyDescent="0.25">
      <c r="AZ12484" s="9">
        <v>1.6804733727810648</v>
      </c>
    </row>
    <row r="12485" spans="52:52" x14ac:dyDescent="0.25">
      <c r="AZ12485" s="9">
        <v>4.5207100591715967</v>
      </c>
    </row>
    <row r="12486" spans="52:52" x14ac:dyDescent="0.25">
      <c r="AZ12486" s="9">
        <v>3.9053254437869818</v>
      </c>
    </row>
    <row r="12487" spans="52:52" x14ac:dyDescent="0.25">
      <c r="AZ12487" s="9">
        <v>4.2366863905325438</v>
      </c>
    </row>
    <row r="12488" spans="52:52" x14ac:dyDescent="0.25">
      <c r="AZ12488" s="9">
        <v>3.8343195266272181</v>
      </c>
    </row>
    <row r="12489" spans="52:52" x14ac:dyDescent="0.25">
      <c r="AZ12489" s="9">
        <v>5.0887573964497044</v>
      </c>
    </row>
    <row r="12490" spans="52:52" x14ac:dyDescent="0.25">
      <c r="AZ12490" s="9">
        <v>3.5739644970414197</v>
      </c>
    </row>
    <row r="12491" spans="52:52" x14ac:dyDescent="0.25">
      <c r="AZ12491" s="9">
        <v>3.2899408284023663</v>
      </c>
    </row>
    <row r="12492" spans="52:52" x14ac:dyDescent="0.25">
      <c r="AZ12492" s="9">
        <v>4.165680473372781</v>
      </c>
    </row>
    <row r="12493" spans="52:52" x14ac:dyDescent="0.25">
      <c r="AZ12493" s="9">
        <v>2.556213017751479</v>
      </c>
    </row>
    <row r="12494" spans="52:52" x14ac:dyDescent="0.25">
      <c r="AZ12494" s="9">
        <v>0.18934911242603542</v>
      </c>
    </row>
    <row r="12495" spans="52:52" x14ac:dyDescent="0.25">
      <c r="AZ12495" s="9">
        <v>4.4733727810650885</v>
      </c>
    </row>
    <row r="12496" spans="52:52" x14ac:dyDescent="0.25">
      <c r="AZ12496" s="9">
        <v>1.6804733727810648</v>
      </c>
    </row>
    <row r="12497" spans="52:52" x14ac:dyDescent="0.25">
      <c r="AZ12497" s="9">
        <v>4.5207100591715967</v>
      </c>
    </row>
    <row r="12498" spans="52:52" x14ac:dyDescent="0.25">
      <c r="AZ12498" s="9">
        <v>3.9053254437869818</v>
      </c>
    </row>
    <row r="12499" spans="52:52" x14ac:dyDescent="0.25">
      <c r="AZ12499" s="9">
        <v>4.2366863905325438</v>
      </c>
    </row>
    <row r="12500" spans="52:52" x14ac:dyDescent="0.25">
      <c r="AZ12500" s="9">
        <v>3.8343195266272181</v>
      </c>
    </row>
    <row r="12501" spans="52:52" x14ac:dyDescent="0.25">
      <c r="AZ12501" s="9">
        <v>5.0887573964497044</v>
      </c>
    </row>
    <row r="12502" spans="52:52" x14ac:dyDescent="0.25">
      <c r="AZ12502" s="9">
        <v>3.5739644970414197</v>
      </c>
    </row>
    <row r="12503" spans="52:52" x14ac:dyDescent="0.25">
      <c r="AZ12503" s="9">
        <v>3.2899408284023663</v>
      </c>
    </row>
    <row r="12504" spans="52:52" x14ac:dyDescent="0.25">
      <c r="AZ12504" s="9">
        <v>4.165680473372781</v>
      </c>
    </row>
    <row r="12505" spans="52:52" x14ac:dyDescent="0.25">
      <c r="AZ12505" s="9">
        <v>2.556213017751479</v>
      </c>
    </row>
    <row r="12506" spans="52:52" x14ac:dyDescent="0.25">
      <c r="AZ12506" s="9">
        <v>0.18934911242603542</v>
      </c>
    </row>
    <row r="12507" spans="52:52" x14ac:dyDescent="0.25">
      <c r="AZ12507" s="9">
        <v>4.4733727810650885</v>
      </c>
    </row>
    <row r="12508" spans="52:52" x14ac:dyDescent="0.25">
      <c r="AZ12508" s="9">
        <v>1.6804733727810648</v>
      </c>
    </row>
    <row r="12509" spans="52:52" x14ac:dyDescent="0.25">
      <c r="AZ12509" s="9">
        <v>4.5207100591715967</v>
      </c>
    </row>
    <row r="12510" spans="52:52" x14ac:dyDescent="0.25">
      <c r="AZ12510" s="9">
        <v>3.9053254437869818</v>
      </c>
    </row>
    <row r="12511" spans="52:52" x14ac:dyDescent="0.25">
      <c r="AZ12511" s="9">
        <v>4.2366863905325438</v>
      </c>
    </row>
    <row r="12512" spans="52:52" x14ac:dyDescent="0.25">
      <c r="AZ12512" s="9">
        <v>3.8343195266272181</v>
      </c>
    </row>
    <row r="12513" spans="52:52" x14ac:dyDescent="0.25">
      <c r="AZ12513" s="9">
        <v>5.0887573964497044</v>
      </c>
    </row>
    <row r="12514" spans="52:52" x14ac:dyDescent="0.25">
      <c r="AZ12514" s="9">
        <v>3.5739644970414197</v>
      </c>
    </row>
    <row r="12515" spans="52:52" x14ac:dyDescent="0.25">
      <c r="AZ12515" s="9">
        <v>3.2899408284023663</v>
      </c>
    </row>
    <row r="12516" spans="52:52" x14ac:dyDescent="0.25">
      <c r="AZ12516" s="9">
        <v>4.165680473372781</v>
      </c>
    </row>
    <row r="12517" spans="52:52" x14ac:dyDescent="0.25">
      <c r="AZ12517" s="9">
        <v>2.556213017751479</v>
      </c>
    </row>
    <row r="12518" spans="52:52" x14ac:dyDescent="0.25">
      <c r="AZ12518" s="9">
        <v>0.18934911242603542</v>
      </c>
    </row>
    <row r="12519" spans="52:52" x14ac:dyDescent="0.25">
      <c r="AZ12519" s="9">
        <v>4.4733727810650885</v>
      </c>
    </row>
    <row r="12520" spans="52:52" x14ac:dyDescent="0.25">
      <c r="AZ12520" s="9">
        <v>1.6804733727810648</v>
      </c>
    </row>
    <row r="12521" spans="52:52" x14ac:dyDescent="0.25">
      <c r="AZ12521" s="9">
        <v>4.5207100591715967</v>
      </c>
    </row>
    <row r="12522" spans="52:52" x14ac:dyDescent="0.25">
      <c r="AZ12522" s="9">
        <v>3.9053254437869818</v>
      </c>
    </row>
    <row r="12523" spans="52:52" x14ac:dyDescent="0.25">
      <c r="AZ12523" s="9">
        <v>4.2366863905325438</v>
      </c>
    </row>
    <row r="12524" spans="52:52" x14ac:dyDescent="0.25">
      <c r="AZ12524" s="9">
        <v>3.8343195266272181</v>
      </c>
    </row>
    <row r="12525" spans="52:52" x14ac:dyDescent="0.25">
      <c r="AZ12525" s="9">
        <v>5.0887573964497044</v>
      </c>
    </row>
    <row r="12526" spans="52:52" x14ac:dyDescent="0.25">
      <c r="AZ12526" s="9">
        <v>3.5739644970414197</v>
      </c>
    </row>
    <row r="12527" spans="52:52" x14ac:dyDescent="0.25">
      <c r="AZ12527" s="9">
        <v>3.2899408284023663</v>
      </c>
    </row>
    <row r="12528" spans="52:52" x14ac:dyDescent="0.25">
      <c r="AZ12528" s="9">
        <v>4.165680473372781</v>
      </c>
    </row>
    <row r="12529" spans="52:52" x14ac:dyDescent="0.25">
      <c r="AZ12529" s="9">
        <v>2.556213017751479</v>
      </c>
    </row>
    <row r="12530" spans="52:52" x14ac:dyDescent="0.25">
      <c r="AZ12530" s="9">
        <v>0.18934911242603542</v>
      </c>
    </row>
    <row r="12531" spans="52:52" x14ac:dyDescent="0.25">
      <c r="AZ12531" s="9">
        <v>4.4733727810650885</v>
      </c>
    </row>
    <row r="12532" spans="52:52" x14ac:dyDescent="0.25">
      <c r="AZ12532" s="9">
        <v>1.6804733727810648</v>
      </c>
    </row>
    <row r="12533" spans="52:52" x14ac:dyDescent="0.25">
      <c r="AZ12533" s="9">
        <v>4.5207100591715967</v>
      </c>
    </row>
    <row r="12534" spans="52:52" x14ac:dyDescent="0.25">
      <c r="AZ12534" s="9">
        <v>3.9053254437869818</v>
      </c>
    </row>
    <row r="12535" spans="52:52" x14ac:dyDescent="0.25">
      <c r="AZ12535" s="9">
        <v>4.2366863905325438</v>
      </c>
    </row>
    <row r="12536" spans="52:52" x14ac:dyDescent="0.25">
      <c r="AZ12536" s="9">
        <v>3.8343195266272181</v>
      </c>
    </row>
    <row r="12537" spans="52:52" x14ac:dyDescent="0.25">
      <c r="AZ12537" s="9">
        <v>5.0887573964497044</v>
      </c>
    </row>
    <row r="12538" spans="52:52" x14ac:dyDescent="0.25">
      <c r="AZ12538" s="9">
        <v>3.5739644970414197</v>
      </c>
    </row>
    <row r="12539" spans="52:52" x14ac:dyDescent="0.25">
      <c r="AZ12539" s="9">
        <v>3.2899408284023663</v>
      </c>
    </row>
    <row r="12540" spans="52:52" x14ac:dyDescent="0.25">
      <c r="AZ12540" s="9">
        <v>4.165680473372781</v>
      </c>
    </row>
    <row r="12541" spans="52:52" x14ac:dyDescent="0.25">
      <c r="AZ12541" s="9">
        <v>2.556213017751479</v>
      </c>
    </row>
    <row r="12542" spans="52:52" x14ac:dyDescent="0.25">
      <c r="AZ12542" s="9">
        <v>0.18934911242603542</v>
      </c>
    </row>
    <row r="12543" spans="52:52" x14ac:dyDescent="0.25">
      <c r="AZ12543" s="9">
        <v>4.4733727810650885</v>
      </c>
    </row>
    <row r="12544" spans="52:52" x14ac:dyDescent="0.25">
      <c r="AZ12544" s="9">
        <v>1.6804733727810648</v>
      </c>
    </row>
    <row r="12545" spans="52:52" x14ac:dyDescent="0.25">
      <c r="AZ12545" s="9">
        <v>4.5207100591715967</v>
      </c>
    </row>
    <row r="12546" spans="52:52" x14ac:dyDescent="0.25">
      <c r="AZ12546" s="9">
        <v>3.9053254437869818</v>
      </c>
    </row>
    <row r="12547" spans="52:52" x14ac:dyDescent="0.25">
      <c r="AZ12547" s="9">
        <v>4.2366863905325438</v>
      </c>
    </row>
    <row r="12548" spans="52:52" x14ac:dyDescent="0.25">
      <c r="AZ12548" s="9">
        <v>3.8343195266272181</v>
      </c>
    </row>
    <row r="12549" spans="52:52" x14ac:dyDescent="0.25">
      <c r="AZ12549" s="9">
        <v>5.0887573964497044</v>
      </c>
    </row>
    <row r="12550" spans="52:52" x14ac:dyDescent="0.25">
      <c r="AZ12550" s="9">
        <v>3.5739644970414197</v>
      </c>
    </row>
    <row r="12551" spans="52:52" x14ac:dyDescent="0.25">
      <c r="AZ12551" s="9">
        <v>3.2899408284023663</v>
      </c>
    </row>
    <row r="12552" spans="52:52" x14ac:dyDescent="0.25">
      <c r="AZ12552" s="9">
        <v>4.165680473372781</v>
      </c>
    </row>
    <row r="12553" spans="52:52" x14ac:dyDescent="0.25">
      <c r="AZ12553" s="9">
        <v>2.556213017751479</v>
      </c>
    </row>
    <row r="12554" spans="52:52" x14ac:dyDescent="0.25">
      <c r="AZ12554" s="9">
        <v>0.18934911242603542</v>
      </c>
    </row>
    <row r="12555" spans="52:52" x14ac:dyDescent="0.25">
      <c r="AZ12555" s="9">
        <v>4.4733727810650885</v>
      </c>
    </row>
    <row r="12556" spans="52:52" x14ac:dyDescent="0.25">
      <c r="AZ12556" s="9">
        <v>1.6804733727810648</v>
      </c>
    </row>
    <row r="12557" spans="52:52" x14ac:dyDescent="0.25">
      <c r="AZ12557" s="9">
        <v>4.5207100591715967</v>
      </c>
    </row>
    <row r="12558" spans="52:52" x14ac:dyDescent="0.25">
      <c r="AZ12558" s="9">
        <v>3.9053254437869818</v>
      </c>
    </row>
    <row r="12559" spans="52:52" x14ac:dyDescent="0.25">
      <c r="AZ12559" s="9">
        <v>4.2366863905325438</v>
      </c>
    </row>
    <row r="12560" spans="52:52" x14ac:dyDescent="0.25">
      <c r="AZ12560" s="9">
        <v>3.8343195266272181</v>
      </c>
    </row>
    <row r="12561" spans="52:52" x14ac:dyDescent="0.25">
      <c r="AZ12561" s="9">
        <v>5.0887573964497044</v>
      </c>
    </row>
    <row r="12562" spans="52:52" x14ac:dyDescent="0.25">
      <c r="AZ12562" s="9">
        <v>3.5739644970414197</v>
      </c>
    </row>
    <row r="12563" spans="52:52" x14ac:dyDescent="0.25">
      <c r="AZ12563" s="9">
        <v>3.2899408284023663</v>
      </c>
    </row>
    <row r="12564" spans="52:52" x14ac:dyDescent="0.25">
      <c r="AZ12564" s="9">
        <v>4.165680473372781</v>
      </c>
    </row>
    <row r="12565" spans="52:52" x14ac:dyDescent="0.25">
      <c r="AZ12565" s="9">
        <v>2.556213017751479</v>
      </c>
    </row>
    <row r="12566" spans="52:52" x14ac:dyDescent="0.25">
      <c r="AZ12566" s="9">
        <v>0.18934911242603542</v>
      </c>
    </row>
    <row r="12567" spans="52:52" x14ac:dyDescent="0.25">
      <c r="AZ12567" s="9">
        <v>4.4733727810650885</v>
      </c>
    </row>
    <row r="12568" spans="52:52" x14ac:dyDescent="0.25">
      <c r="AZ12568" s="9">
        <v>1.6804733727810648</v>
      </c>
    </row>
    <row r="12569" spans="52:52" x14ac:dyDescent="0.25">
      <c r="AZ12569" s="9">
        <v>4.5207100591715967</v>
      </c>
    </row>
    <row r="12570" spans="52:52" x14ac:dyDescent="0.25">
      <c r="AZ12570" s="9">
        <v>3.9053254437869818</v>
      </c>
    </row>
    <row r="12571" spans="52:52" x14ac:dyDescent="0.25">
      <c r="AZ12571" s="9">
        <v>4.2366863905325438</v>
      </c>
    </row>
    <row r="12572" spans="52:52" x14ac:dyDescent="0.25">
      <c r="AZ12572" s="9">
        <v>3.8343195266272181</v>
      </c>
    </row>
    <row r="12573" spans="52:52" x14ac:dyDescent="0.25">
      <c r="AZ12573" s="9">
        <v>5.0887573964497044</v>
      </c>
    </row>
    <row r="12574" spans="52:52" x14ac:dyDescent="0.25">
      <c r="AZ12574" s="9">
        <v>3.5739644970414197</v>
      </c>
    </row>
    <row r="12575" spans="52:52" x14ac:dyDescent="0.25">
      <c r="AZ12575" s="9">
        <v>3.2899408284023663</v>
      </c>
    </row>
    <row r="12576" spans="52:52" x14ac:dyDescent="0.25">
      <c r="AZ12576" s="9">
        <v>4.165680473372781</v>
      </c>
    </row>
    <row r="12577" spans="52:52" x14ac:dyDescent="0.25">
      <c r="AZ12577" s="9">
        <v>2.556213017751479</v>
      </c>
    </row>
    <row r="12578" spans="52:52" x14ac:dyDescent="0.25">
      <c r="AZ12578" s="9">
        <v>0.18934911242603542</v>
      </c>
    </row>
    <row r="12579" spans="52:52" x14ac:dyDescent="0.25">
      <c r="AZ12579" s="9">
        <v>4.4733727810650885</v>
      </c>
    </row>
    <row r="12580" spans="52:52" x14ac:dyDescent="0.25">
      <c r="AZ12580" s="9">
        <v>1.6804733727810648</v>
      </c>
    </row>
    <row r="12581" spans="52:52" x14ac:dyDescent="0.25">
      <c r="AZ12581" s="9">
        <v>4.5207100591715967</v>
      </c>
    </row>
    <row r="12582" spans="52:52" x14ac:dyDescent="0.25">
      <c r="AZ12582" s="9">
        <v>3.9053254437869818</v>
      </c>
    </row>
    <row r="12583" spans="52:52" x14ac:dyDescent="0.25">
      <c r="AZ12583" s="9">
        <v>4.2366863905325438</v>
      </c>
    </row>
    <row r="12584" spans="52:52" x14ac:dyDescent="0.25">
      <c r="AZ12584" s="9">
        <v>3.8343195266272181</v>
      </c>
    </row>
    <row r="12585" spans="52:52" x14ac:dyDescent="0.25">
      <c r="AZ12585" s="9">
        <v>5.0887573964497044</v>
      </c>
    </row>
    <row r="12586" spans="52:52" x14ac:dyDescent="0.25">
      <c r="AZ12586" s="9">
        <v>3.5739644970414197</v>
      </c>
    </row>
    <row r="12587" spans="52:52" x14ac:dyDescent="0.25">
      <c r="AZ12587" s="9">
        <v>3.2899408284023663</v>
      </c>
    </row>
    <row r="12588" spans="52:52" x14ac:dyDescent="0.25">
      <c r="AZ12588" s="9">
        <v>4.165680473372781</v>
      </c>
    </row>
    <row r="12589" spans="52:52" x14ac:dyDescent="0.25">
      <c r="AZ12589" s="9">
        <v>2.556213017751479</v>
      </c>
    </row>
    <row r="12590" spans="52:52" x14ac:dyDescent="0.25">
      <c r="AZ12590" s="9">
        <v>0.18934911242603542</v>
      </c>
    </row>
    <row r="12591" spans="52:52" x14ac:dyDescent="0.25">
      <c r="AZ12591" s="9">
        <v>4.4733727810650885</v>
      </c>
    </row>
    <row r="12592" spans="52:52" x14ac:dyDescent="0.25">
      <c r="AZ12592" s="9">
        <v>1.6804733727810648</v>
      </c>
    </row>
    <row r="12593" spans="52:52" x14ac:dyDescent="0.25">
      <c r="AZ12593" s="9">
        <v>4.5207100591715967</v>
      </c>
    </row>
    <row r="12594" spans="52:52" x14ac:dyDescent="0.25">
      <c r="AZ12594" s="9">
        <v>3.9053254437869818</v>
      </c>
    </row>
    <row r="12595" spans="52:52" x14ac:dyDescent="0.25">
      <c r="AZ12595" s="9">
        <v>4.2366863905325438</v>
      </c>
    </row>
    <row r="12596" spans="52:52" x14ac:dyDescent="0.25">
      <c r="AZ12596" s="9">
        <v>3.8343195266272181</v>
      </c>
    </row>
    <row r="12597" spans="52:52" x14ac:dyDescent="0.25">
      <c r="AZ12597" s="9">
        <v>5.0887573964497044</v>
      </c>
    </row>
    <row r="12598" spans="52:52" x14ac:dyDescent="0.25">
      <c r="AZ12598" s="9">
        <v>3.5739644970414197</v>
      </c>
    </row>
    <row r="12599" spans="52:52" x14ac:dyDescent="0.25">
      <c r="AZ12599" s="9">
        <v>3.2899408284023663</v>
      </c>
    </row>
    <row r="12600" spans="52:52" x14ac:dyDescent="0.25">
      <c r="AZ12600" s="9">
        <v>4.165680473372781</v>
      </c>
    </row>
    <row r="12601" spans="52:52" x14ac:dyDescent="0.25">
      <c r="AZ12601" s="9">
        <v>2.556213017751479</v>
      </c>
    </row>
    <row r="12602" spans="52:52" x14ac:dyDescent="0.25">
      <c r="AZ12602" s="9">
        <v>0.18934911242603542</v>
      </c>
    </row>
    <row r="12603" spans="52:52" x14ac:dyDescent="0.25">
      <c r="AZ12603" s="9">
        <v>4.4733727810650885</v>
      </c>
    </row>
    <row r="12604" spans="52:52" x14ac:dyDescent="0.25">
      <c r="AZ12604" s="9">
        <v>1.6804733727810648</v>
      </c>
    </row>
    <row r="12605" spans="52:52" x14ac:dyDescent="0.25">
      <c r="AZ12605" s="9">
        <v>4.5207100591715967</v>
      </c>
    </row>
    <row r="12606" spans="52:52" x14ac:dyDescent="0.25">
      <c r="AZ12606" s="9">
        <v>3.9053254437869818</v>
      </c>
    </row>
    <row r="12607" spans="52:52" x14ac:dyDescent="0.25">
      <c r="AZ12607" s="9">
        <v>4.2366863905325438</v>
      </c>
    </row>
    <row r="12608" spans="52:52" x14ac:dyDescent="0.25">
      <c r="AZ12608" s="9">
        <v>3.8343195266272181</v>
      </c>
    </row>
    <row r="12609" spans="52:52" x14ac:dyDescent="0.25">
      <c r="AZ12609" s="9">
        <v>5.0887573964497044</v>
      </c>
    </row>
    <row r="12610" spans="52:52" x14ac:dyDescent="0.25">
      <c r="AZ12610" s="9">
        <v>3.5739644970414197</v>
      </c>
    </row>
    <row r="12611" spans="52:52" x14ac:dyDescent="0.25">
      <c r="AZ12611" s="9">
        <v>3.2899408284023663</v>
      </c>
    </row>
    <row r="12612" spans="52:52" x14ac:dyDescent="0.25">
      <c r="AZ12612" s="9">
        <v>4.165680473372781</v>
      </c>
    </row>
    <row r="12613" spans="52:52" x14ac:dyDescent="0.25">
      <c r="AZ12613" s="9">
        <v>2.556213017751479</v>
      </c>
    </row>
    <row r="12614" spans="52:52" x14ac:dyDescent="0.25">
      <c r="AZ12614" s="9">
        <v>0.18934911242603542</v>
      </c>
    </row>
    <row r="12615" spans="52:52" x14ac:dyDescent="0.25">
      <c r="AZ12615" s="9">
        <v>4.4733727810650885</v>
      </c>
    </row>
    <row r="12616" spans="52:52" x14ac:dyDescent="0.25">
      <c r="AZ12616" s="9">
        <v>1.6804733727810648</v>
      </c>
    </row>
    <row r="12617" spans="52:52" x14ac:dyDescent="0.25">
      <c r="AZ12617" s="9">
        <v>4.5207100591715967</v>
      </c>
    </row>
    <row r="12618" spans="52:52" x14ac:dyDescent="0.25">
      <c r="AZ12618" s="9">
        <v>3.9053254437869818</v>
      </c>
    </row>
    <row r="12619" spans="52:52" x14ac:dyDescent="0.25">
      <c r="AZ12619" s="9">
        <v>4.2366863905325438</v>
      </c>
    </row>
    <row r="12620" spans="52:52" x14ac:dyDescent="0.25">
      <c r="AZ12620" s="9">
        <v>3.8343195266272181</v>
      </c>
    </row>
    <row r="12621" spans="52:52" x14ac:dyDescent="0.25">
      <c r="AZ12621" s="9">
        <v>5.0887573964497044</v>
      </c>
    </row>
    <row r="12622" spans="52:52" x14ac:dyDescent="0.25">
      <c r="AZ12622" s="9">
        <v>3.5739644970414197</v>
      </c>
    </row>
    <row r="12623" spans="52:52" x14ac:dyDescent="0.25">
      <c r="AZ12623" s="9">
        <v>3.2899408284023663</v>
      </c>
    </row>
    <row r="12624" spans="52:52" x14ac:dyDescent="0.25">
      <c r="AZ12624" s="9">
        <v>4.165680473372781</v>
      </c>
    </row>
    <row r="12625" spans="52:52" x14ac:dyDescent="0.25">
      <c r="AZ12625" s="9">
        <v>2.556213017751479</v>
      </c>
    </row>
    <row r="12626" spans="52:52" x14ac:dyDescent="0.25">
      <c r="AZ12626" s="9">
        <v>0.18934911242603542</v>
      </c>
    </row>
    <row r="12627" spans="52:52" x14ac:dyDescent="0.25">
      <c r="AZ12627" s="9">
        <v>4.4733727810650885</v>
      </c>
    </row>
    <row r="12628" spans="52:52" x14ac:dyDescent="0.25">
      <c r="AZ12628" s="9">
        <v>1.6804733727810648</v>
      </c>
    </row>
    <row r="12629" spans="52:52" x14ac:dyDescent="0.25">
      <c r="AZ12629" s="9">
        <v>4.5207100591715967</v>
      </c>
    </row>
    <row r="12630" spans="52:52" x14ac:dyDescent="0.25">
      <c r="AZ12630" s="9">
        <v>3.9053254437869818</v>
      </c>
    </row>
    <row r="12631" spans="52:52" x14ac:dyDescent="0.25">
      <c r="AZ12631" s="9">
        <v>4.2366863905325438</v>
      </c>
    </row>
    <row r="12632" spans="52:52" x14ac:dyDescent="0.25">
      <c r="AZ12632" s="9">
        <v>3.8343195266272181</v>
      </c>
    </row>
    <row r="12633" spans="52:52" x14ac:dyDescent="0.25">
      <c r="AZ12633" s="9">
        <v>5.0887573964497044</v>
      </c>
    </row>
    <row r="12634" spans="52:52" x14ac:dyDescent="0.25">
      <c r="AZ12634" s="9">
        <v>3.5739644970414197</v>
      </c>
    </row>
    <row r="12635" spans="52:52" x14ac:dyDescent="0.25">
      <c r="AZ12635" s="9">
        <v>3.2899408284023663</v>
      </c>
    </row>
    <row r="12636" spans="52:52" x14ac:dyDescent="0.25">
      <c r="AZ12636" s="9">
        <v>4.165680473372781</v>
      </c>
    </row>
    <row r="12637" spans="52:52" x14ac:dyDescent="0.25">
      <c r="AZ12637" s="9">
        <v>2.556213017751479</v>
      </c>
    </row>
    <row r="12638" spans="52:52" x14ac:dyDescent="0.25">
      <c r="AZ12638" s="9">
        <v>0.18934911242603542</v>
      </c>
    </row>
    <row r="12639" spans="52:52" x14ac:dyDescent="0.25">
      <c r="AZ12639" s="9">
        <v>4.4733727810650885</v>
      </c>
    </row>
    <row r="12640" spans="52:52" x14ac:dyDescent="0.25">
      <c r="AZ12640" s="9">
        <v>1.6804733727810648</v>
      </c>
    </row>
    <row r="12641" spans="52:52" x14ac:dyDescent="0.25">
      <c r="AZ12641" s="9">
        <v>4.5207100591715967</v>
      </c>
    </row>
    <row r="12642" spans="52:52" x14ac:dyDescent="0.25">
      <c r="AZ12642" s="9">
        <v>3.9053254437869818</v>
      </c>
    </row>
    <row r="12643" spans="52:52" x14ac:dyDescent="0.25">
      <c r="AZ12643" s="9">
        <v>4.2366863905325438</v>
      </c>
    </row>
    <row r="12644" spans="52:52" x14ac:dyDescent="0.25">
      <c r="AZ12644" s="9">
        <v>3.8343195266272181</v>
      </c>
    </row>
    <row r="12645" spans="52:52" x14ac:dyDescent="0.25">
      <c r="AZ12645" s="9">
        <v>5.0887573964497044</v>
      </c>
    </row>
    <row r="12646" spans="52:52" x14ac:dyDescent="0.25">
      <c r="AZ12646" s="9">
        <v>3.5739644970414197</v>
      </c>
    </row>
    <row r="12647" spans="52:52" x14ac:dyDescent="0.25">
      <c r="AZ12647" s="9">
        <v>3.2899408284023663</v>
      </c>
    </row>
    <row r="12648" spans="52:52" x14ac:dyDescent="0.25">
      <c r="AZ12648" s="9">
        <v>4.165680473372781</v>
      </c>
    </row>
    <row r="12649" spans="52:52" x14ac:dyDescent="0.25">
      <c r="AZ12649" s="9">
        <v>2.556213017751479</v>
      </c>
    </row>
    <row r="12650" spans="52:52" x14ac:dyDescent="0.25">
      <c r="AZ12650" s="9">
        <v>0.18934911242603542</v>
      </c>
    </row>
    <row r="12651" spans="52:52" x14ac:dyDescent="0.25">
      <c r="AZ12651" s="9">
        <v>4.4733727810650885</v>
      </c>
    </row>
    <row r="12652" spans="52:52" x14ac:dyDescent="0.25">
      <c r="AZ12652" s="9">
        <v>1.6804733727810648</v>
      </c>
    </row>
    <row r="12653" spans="52:52" x14ac:dyDescent="0.25">
      <c r="AZ12653" s="9">
        <v>4.5207100591715967</v>
      </c>
    </row>
    <row r="12654" spans="52:52" x14ac:dyDescent="0.25">
      <c r="AZ12654" s="9">
        <v>3.9053254437869818</v>
      </c>
    </row>
    <row r="12655" spans="52:52" x14ac:dyDescent="0.25">
      <c r="AZ12655" s="9">
        <v>4.2366863905325438</v>
      </c>
    </row>
    <row r="12656" spans="52:52" x14ac:dyDescent="0.25">
      <c r="AZ12656" s="9">
        <v>3.8343195266272181</v>
      </c>
    </row>
    <row r="12657" spans="52:52" x14ac:dyDescent="0.25">
      <c r="AZ12657" s="9">
        <v>5.0887573964497044</v>
      </c>
    </row>
    <row r="12658" spans="52:52" x14ac:dyDescent="0.25">
      <c r="AZ12658" s="9">
        <v>3.5739644970414197</v>
      </c>
    </row>
    <row r="12659" spans="52:52" x14ac:dyDescent="0.25">
      <c r="AZ12659" s="9">
        <v>3.2899408284023663</v>
      </c>
    </row>
    <row r="12660" spans="52:52" x14ac:dyDescent="0.25">
      <c r="AZ12660" s="9">
        <v>4.165680473372781</v>
      </c>
    </row>
    <row r="12661" spans="52:52" x14ac:dyDescent="0.25">
      <c r="AZ12661" s="9">
        <v>2.556213017751479</v>
      </c>
    </row>
    <row r="12662" spans="52:52" x14ac:dyDescent="0.25">
      <c r="AZ12662" s="9">
        <v>0.18934911242603542</v>
      </c>
    </row>
    <row r="12663" spans="52:52" x14ac:dyDescent="0.25">
      <c r="AZ12663" s="9">
        <v>4.4733727810650885</v>
      </c>
    </row>
    <row r="12664" spans="52:52" x14ac:dyDescent="0.25">
      <c r="AZ12664" s="9">
        <v>1.6804733727810648</v>
      </c>
    </row>
    <row r="12665" spans="52:52" x14ac:dyDescent="0.25">
      <c r="AZ12665" s="9">
        <v>4.5207100591715967</v>
      </c>
    </row>
    <row r="12666" spans="52:52" x14ac:dyDescent="0.25">
      <c r="AZ12666" s="9">
        <v>3.9053254437869818</v>
      </c>
    </row>
    <row r="12667" spans="52:52" x14ac:dyDescent="0.25">
      <c r="AZ12667" s="9">
        <v>4.2366863905325438</v>
      </c>
    </row>
    <row r="12668" spans="52:52" x14ac:dyDescent="0.25">
      <c r="AZ12668" s="9">
        <v>3.8343195266272181</v>
      </c>
    </row>
    <row r="12669" spans="52:52" x14ac:dyDescent="0.25">
      <c r="AZ12669" s="9">
        <v>5.0887573964497044</v>
      </c>
    </row>
    <row r="12670" spans="52:52" x14ac:dyDescent="0.25">
      <c r="AZ12670" s="9">
        <v>3.5739644970414197</v>
      </c>
    </row>
    <row r="12671" spans="52:52" x14ac:dyDescent="0.25">
      <c r="AZ12671" s="9">
        <v>3.2899408284023663</v>
      </c>
    </row>
    <row r="12672" spans="52:52" x14ac:dyDescent="0.25">
      <c r="AZ12672" s="9">
        <v>4.165680473372781</v>
      </c>
    </row>
    <row r="12673" spans="52:52" x14ac:dyDescent="0.25">
      <c r="AZ12673" s="9">
        <v>2.556213017751479</v>
      </c>
    </row>
    <row r="12674" spans="52:52" x14ac:dyDescent="0.25">
      <c r="AZ12674" s="9">
        <v>0.18934911242603542</v>
      </c>
    </row>
    <row r="12675" spans="52:52" x14ac:dyDescent="0.25">
      <c r="AZ12675" s="9">
        <v>4.4733727810650885</v>
      </c>
    </row>
    <row r="12676" spans="52:52" x14ac:dyDescent="0.25">
      <c r="AZ12676" s="9">
        <v>1.6804733727810648</v>
      </c>
    </row>
    <row r="12677" spans="52:52" x14ac:dyDescent="0.25">
      <c r="AZ12677" s="9">
        <v>4.5207100591715967</v>
      </c>
    </row>
    <row r="12678" spans="52:52" x14ac:dyDescent="0.25">
      <c r="AZ12678" s="9">
        <v>3.9053254437869818</v>
      </c>
    </row>
    <row r="12679" spans="52:52" x14ac:dyDescent="0.25">
      <c r="AZ12679" s="9">
        <v>4.2366863905325438</v>
      </c>
    </row>
    <row r="12680" spans="52:52" x14ac:dyDescent="0.25">
      <c r="AZ12680" s="9">
        <v>3.8343195266272181</v>
      </c>
    </row>
    <row r="12681" spans="52:52" x14ac:dyDescent="0.25">
      <c r="AZ12681" s="9">
        <v>5.0887573964497044</v>
      </c>
    </row>
    <row r="12682" spans="52:52" x14ac:dyDescent="0.25">
      <c r="AZ12682" s="9">
        <v>3.5739644970414197</v>
      </c>
    </row>
    <row r="12683" spans="52:52" x14ac:dyDescent="0.25">
      <c r="AZ12683" s="9">
        <v>3.2899408284023663</v>
      </c>
    </row>
    <row r="12684" spans="52:52" x14ac:dyDescent="0.25">
      <c r="AZ12684" s="9">
        <v>4.165680473372781</v>
      </c>
    </row>
    <row r="12685" spans="52:52" x14ac:dyDescent="0.25">
      <c r="AZ12685" s="9">
        <v>2.556213017751479</v>
      </c>
    </row>
    <row r="12686" spans="52:52" x14ac:dyDescent="0.25">
      <c r="AZ12686" s="9">
        <v>0.18934911242603542</v>
      </c>
    </row>
    <row r="12687" spans="52:52" x14ac:dyDescent="0.25">
      <c r="AZ12687" s="9">
        <v>4.4733727810650885</v>
      </c>
    </row>
    <row r="12688" spans="52:52" x14ac:dyDescent="0.25">
      <c r="AZ12688" s="9">
        <v>1.6804733727810648</v>
      </c>
    </row>
    <row r="12689" spans="52:52" x14ac:dyDescent="0.25">
      <c r="AZ12689" s="9">
        <v>4.5207100591715967</v>
      </c>
    </row>
    <row r="12690" spans="52:52" x14ac:dyDescent="0.25">
      <c r="AZ12690" s="9">
        <v>3.9053254437869818</v>
      </c>
    </row>
    <row r="12691" spans="52:52" x14ac:dyDescent="0.25">
      <c r="AZ12691" s="9">
        <v>4.2366863905325438</v>
      </c>
    </row>
    <row r="12692" spans="52:52" x14ac:dyDescent="0.25">
      <c r="AZ12692" s="9">
        <v>3.8343195266272181</v>
      </c>
    </row>
    <row r="12693" spans="52:52" x14ac:dyDescent="0.25">
      <c r="AZ12693" s="9">
        <v>5.0887573964497044</v>
      </c>
    </row>
    <row r="12694" spans="52:52" x14ac:dyDescent="0.25">
      <c r="AZ12694" s="9">
        <v>3.5739644970414197</v>
      </c>
    </row>
    <row r="12695" spans="52:52" x14ac:dyDescent="0.25">
      <c r="AZ12695" s="9">
        <v>3.2899408284023663</v>
      </c>
    </row>
    <row r="12696" spans="52:52" x14ac:dyDescent="0.25">
      <c r="AZ12696" s="9">
        <v>4.165680473372781</v>
      </c>
    </row>
    <row r="12697" spans="52:52" x14ac:dyDescent="0.25">
      <c r="AZ12697" s="9">
        <v>2.556213017751479</v>
      </c>
    </row>
    <row r="12698" spans="52:52" x14ac:dyDescent="0.25">
      <c r="AZ12698" s="9">
        <v>0.18934911242603542</v>
      </c>
    </row>
    <row r="12699" spans="52:52" x14ac:dyDescent="0.25">
      <c r="AZ12699" s="9">
        <v>4.4733727810650885</v>
      </c>
    </row>
    <row r="12700" spans="52:52" x14ac:dyDescent="0.25">
      <c r="AZ12700" s="9">
        <v>1.6804733727810648</v>
      </c>
    </row>
    <row r="12701" spans="52:52" x14ac:dyDescent="0.25">
      <c r="AZ12701" s="9">
        <v>4.5207100591715967</v>
      </c>
    </row>
    <row r="12702" spans="52:52" x14ac:dyDescent="0.25">
      <c r="AZ12702" s="9">
        <v>3.9053254437869818</v>
      </c>
    </row>
    <row r="12703" spans="52:52" x14ac:dyDescent="0.25">
      <c r="AZ12703" s="9">
        <v>4.2366863905325438</v>
      </c>
    </row>
    <row r="12704" spans="52:52" x14ac:dyDescent="0.25">
      <c r="AZ12704" s="9">
        <v>3.8343195266272181</v>
      </c>
    </row>
    <row r="12705" spans="52:52" x14ac:dyDescent="0.25">
      <c r="AZ12705" s="9">
        <v>5.0887573964497044</v>
      </c>
    </row>
    <row r="12706" spans="52:52" x14ac:dyDescent="0.25">
      <c r="AZ12706" s="9">
        <v>3.5739644970414197</v>
      </c>
    </row>
    <row r="12707" spans="52:52" x14ac:dyDescent="0.25">
      <c r="AZ12707" s="9">
        <v>3.2899408284023663</v>
      </c>
    </row>
    <row r="12708" spans="52:52" x14ac:dyDescent="0.25">
      <c r="AZ12708" s="9">
        <v>4.165680473372781</v>
      </c>
    </row>
    <row r="12709" spans="52:52" x14ac:dyDescent="0.25">
      <c r="AZ12709" s="9">
        <v>2.556213017751479</v>
      </c>
    </row>
    <row r="12710" spans="52:52" x14ac:dyDescent="0.25">
      <c r="AZ12710" s="9">
        <v>0.18934911242603542</v>
      </c>
    </row>
    <row r="12711" spans="52:52" x14ac:dyDescent="0.25">
      <c r="AZ12711" s="9">
        <v>4.4733727810650885</v>
      </c>
    </row>
    <row r="12712" spans="52:52" x14ac:dyDescent="0.25">
      <c r="AZ12712" s="9">
        <v>1.6804733727810648</v>
      </c>
    </row>
    <row r="12713" spans="52:52" x14ac:dyDescent="0.25">
      <c r="AZ12713" s="9">
        <v>4.5207100591715967</v>
      </c>
    </row>
    <row r="12714" spans="52:52" x14ac:dyDescent="0.25">
      <c r="AZ12714" s="9">
        <v>3.9053254437869818</v>
      </c>
    </row>
    <row r="12715" spans="52:52" x14ac:dyDescent="0.25">
      <c r="AZ12715" s="9">
        <v>4.2366863905325438</v>
      </c>
    </row>
    <row r="12716" spans="52:52" x14ac:dyDescent="0.25">
      <c r="AZ12716" s="9">
        <v>3.8343195266272181</v>
      </c>
    </row>
    <row r="12717" spans="52:52" x14ac:dyDescent="0.25">
      <c r="AZ12717" s="9">
        <v>5.0887573964497044</v>
      </c>
    </row>
    <row r="12718" spans="52:52" x14ac:dyDescent="0.25">
      <c r="AZ12718" s="9">
        <v>3.5739644970414197</v>
      </c>
    </row>
    <row r="12719" spans="52:52" x14ac:dyDescent="0.25">
      <c r="AZ12719" s="9">
        <v>3.2899408284023663</v>
      </c>
    </row>
    <row r="12720" spans="52:52" x14ac:dyDescent="0.25">
      <c r="AZ12720" s="9">
        <v>4.165680473372781</v>
      </c>
    </row>
    <row r="12721" spans="52:52" x14ac:dyDescent="0.25">
      <c r="AZ12721" s="9">
        <v>2.556213017751479</v>
      </c>
    </row>
    <row r="12722" spans="52:52" x14ac:dyDescent="0.25">
      <c r="AZ12722" s="9">
        <v>0.18934911242603542</v>
      </c>
    </row>
    <row r="12723" spans="52:52" x14ac:dyDescent="0.25">
      <c r="AZ12723" s="9">
        <v>4.4733727810650885</v>
      </c>
    </row>
    <row r="12724" spans="52:52" x14ac:dyDescent="0.25">
      <c r="AZ12724" s="9">
        <v>1.6804733727810648</v>
      </c>
    </row>
    <row r="12725" spans="52:52" x14ac:dyDescent="0.25">
      <c r="AZ12725" s="9">
        <v>4.5207100591715967</v>
      </c>
    </row>
    <row r="12726" spans="52:52" x14ac:dyDescent="0.25">
      <c r="AZ12726" s="9">
        <v>3.9053254437869818</v>
      </c>
    </row>
    <row r="12727" spans="52:52" x14ac:dyDescent="0.25">
      <c r="AZ12727" s="9">
        <v>4.2366863905325438</v>
      </c>
    </row>
    <row r="12728" spans="52:52" x14ac:dyDescent="0.25">
      <c r="AZ12728" s="9">
        <v>3.8343195266272181</v>
      </c>
    </row>
    <row r="12729" spans="52:52" x14ac:dyDescent="0.25">
      <c r="AZ12729" s="9">
        <v>5.0887573964497044</v>
      </c>
    </row>
    <row r="12730" spans="52:52" x14ac:dyDescent="0.25">
      <c r="AZ12730" s="9">
        <v>3.5739644970414197</v>
      </c>
    </row>
    <row r="12731" spans="52:52" x14ac:dyDescent="0.25">
      <c r="AZ12731" s="9">
        <v>3.2899408284023663</v>
      </c>
    </row>
    <row r="12732" spans="52:52" x14ac:dyDescent="0.25">
      <c r="AZ12732" s="9">
        <v>4.165680473372781</v>
      </c>
    </row>
    <row r="12733" spans="52:52" x14ac:dyDescent="0.25">
      <c r="AZ12733" s="9">
        <v>2.556213017751479</v>
      </c>
    </row>
    <row r="12734" spans="52:52" x14ac:dyDescent="0.25">
      <c r="AZ12734" s="9">
        <v>0.18934911242603542</v>
      </c>
    </row>
    <row r="12735" spans="52:52" x14ac:dyDescent="0.25">
      <c r="AZ12735" s="9">
        <v>4.4733727810650885</v>
      </c>
    </row>
    <row r="12736" spans="52:52" x14ac:dyDescent="0.25">
      <c r="AZ12736" s="9">
        <v>1.6804733727810648</v>
      </c>
    </row>
    <row r="12737" spans="52:52" x14ac:dyDescent="0.25">
      <c r="AZ12737" s="9">
        <v>4.5207100591715967</v>
      </c>
    </row>
    <row r="12738" spans="52:52" x14ac:dyDescent="0.25">
      <c r="AZ12738" s="9">
        <v>3.9053254437869818</v>
      </c>
    </row>
    <row r="12739" spans="52:52" x14ac:dyDescent="0.25">
      <c r="AZ12739" s="9">
        <v>4.2366863905325438</v>
      </c>
    </row>
    <row r="12740" spans="52:52" x14ac:dyDescent="0.25">
      <c r="AZ12740" s="9">
        <v>3.8343195266272181</v>
      </c>
    </row>
    <row r="12741" spans="52:52" x14ac:dyDescent="0.25">
      <c r="AZ12741" s="9">
        <v>5.0887573964497044</v>
      </c>
    </row>
    <row r="12742" spans="52:52" x14ac:dyDescent="0.25">
      <c r="AZ12742" s="9">
        <v>3.5739644970414197</v>
      </c>
    </row>
    <row r="12743" spans="52:52" x14ac:dyDescent="0.25">
      <c r="AZ12743" s="9">
        <v>3.2899408284023663</v>
      </c>
    </row>
    <row r="12744" spans="52:52" x14ac:dyDescent="0.25">
      <c r="AZ12744" s="9">
        <v>4.165680473372781</v>
      </c>
    </row>
    <row r="12745" spans="52:52" x14ac:dyDescent="0.25">
      <c r="AZ12745" s="9">
        <v>2.556213017751479</v>
      </c>
    </row>
    <row r="12746" spans="52:52" x14ac:dyDescent="0.25">
      <c r="AZ12746" s="9">
        <v>0.18934911242603542</v>
      </c>
    </row>
    <row r="12747" spans="52:52" x14ac:dyDescent="0.25">
      <c r="AZ12747" s="9">
        <v>4.4733727810650885</v>
      </c>
    </row>
    <row r="12748" spans="52:52" x14ac:dyDescent="0.25">
      <c r="AZ12748" s="9">
        <v>1.6804733727810648</v>
      </c>
    </row>
    <row r="12749" spans="52:52" x14ac:dyDescent="0.25">
      <c r="AZ12749" s="9">
        <v>4.5207100591715967</v>
      </c>
    </row>
    <row r="12750" spans="52:52" x14ac:dyDescent="0.25">
      <c r="AZ12750" s="9">
        <v>3.9053254437869818</v>
      </c>
    </row>
    <row r="12751" spans="52:52" x14ac:dyDescent="0.25">
      <c r="AZ12751" s="9">
        <v>4.2366863905325438</v>
      </c>
    </row>
    <row r="12752" spans="52:52" x14ac:dyDescent="0.25">
      <c r="AZ12752" s="9">
        <v>3.8343195266272181</v>
      </c>
    </row>
    <row r="12753" spans="52:52" x14ac:dyDescent="0.25">
      <c r="AZ12753" s="9">
        <v>5.0887573964497044</v>
      </c>
    </row>
    <row r="12754" spans="52:52" x14ac:dyDescent="0.25">
      <c r="AZ12754" s="9">
        <v>3.5739644970414197</v>
      </c>
    </row>
    <row r="12755" spans="52:52" x14ac:dyDescent="0.25">
      <c r="AZ12755" s="9">
        <v>3.2899408284023663</v>
      </c>
    </row>
    <row r="12756" spans="52:52" x14ac:dyDescent="0.25">
      <c r="AZ12756" s="9">
        <v>4.165680473372781</v>
      </c>
    </row>
    <row r="12757" spans="52:52" x14ac:dyDescent="0.25">
      <c r="AZ12757" s="9">
        <v>2.556213017751479</v>
      </c>
    </row>
    <row r="12758" spans="52:52" x14ac:dyDescent="0.25">
      <c r="AZ12758" s="9">
        <v>0.18934911242603542</v>
      </c>
    </row>
    <row r="12759" spans="52:52" x14ac:dyDescent="0.25">
      <c r="AZ12759" s="9">
        <v>4.4733727810650885</v>
      </c>
    </row>
    <row r="12760" spans="52:52" x14ac:dyDescent="0.25">
      <c r="AZ12760" s="9">
        <v>1.6804733727810648</v>
      </c>
    </row>
    <row r="12761" spans="52:52" x14ac:dyDescent="0.25">
      <c r="AZ12761" s="9">
        <v>4.5207100591715967</v>
      </c>
    </row>
    <row r="12762" spans="52:52" x14ac:dyDescent="0.25">
      <c r="AZ12762" s="9">
        <v>3.9053254437869818</v>
      </c>
    </row>
    <row r="12763" spans="52:52" x14ac:dyDescent="0.25">
      <c r="AZ12763" s="9">
        <v>4.2366863905325438</v>
      </c>
    </row>
    <row r="12764" spans="52:52" x14ac:dyDescent="0.25">
      <c r="AZ12764" s="9">
        <v>3.8343195266272181</v>
      </c>
    </row>
    <row r="12765" spans="52:52" x14ac:dyDescent="0.25">
      <c r="AZ12765" s="9">
        <v>5.0887573964497044</v>
      </c>
    </row>
    <row r="12766" spans="52:52" x14ac:dyDescent="0.25">
      <c r="AZ12766" s="9">
        <v>3.5739644970414197</v>
      </c>
    </row>
    <row r="12767" spans="52:52" x14ac:dyDescent="0.25">
      <c r="AZ12767" s="9">
        <v>3.2899408284023663</v>
      </c>
    </row>
    <row r="12768" spans="52:52" x14ac:dyDescent="0.25">
      <c r="AZ12768" s="9">
        <v>4.165680473372781</v>
      </c>
    </row>
    <row r="12769" spans="52:52" x14ac:dyDescent="0.25">
      <c r="AZ12769" s="9">
        <v>2.556213017751479</v>
      </c>
    </row>
    <row r="12770" spans="52:52" x14ac:dyDescent="0.25">
      <c r="AZ12770" s="9">
        <v>0.18934911242603542</v>
      </c>
    </row>
    <row r="12771" spans="52:52" x14ac:dyDescent="0.25">
      <c r="AZ12771" s="9">
        <v>4.4733727810650885</v>
      </c>
    </row>
    <row r="12772" spans="52:52" x14ac:dyDescent="0.25">
      <c r="AZ12772" s="9">
        <v>1.6804733727810648</v>
      </c>
    </row>
    <row r="12773" spans="52:52" x14ac:dyDescent="0.25">
      <c r="AZ12773" s="9">
        <v>4.5207100591715967</v>
      </c>
    </row>
    <row r="12774" spans="52:52" x14ac:dyDescent="0.25">
      <c r="AZ12774" s="9">
        <v>3.9053254437869818</v>
      </c>
    </row>
    <row r="12775" spans="52:52" x14ac:dyDescent="0.25">
      <c r="AZ12775" s="9">
        <v>4.2366863905325438</v>
      </c>
    </row>
    <row r="12776" spans="52:52" x14ac:dyDescent="0.25">
      <c r="AZ12776" s="9">
        <v>3.8343195266272181</v>
      </c>
    </row>
    <row r="12777" spans="52:52" x14ac:dyDescent="0.25">
      <c r="AZ12777" s="9">
        <v>5.0887573964497044</v>
      </c>
    </row>
    <row r="12778" spans="52:52" x14ac:dyDescent="0.25">
      <c r="AZ12778" s="9">
        <v>3.5739644970414197</v>
      </c>
    </row>
    <row r="12779" spans="52:52" x14ac:dyDescent="0.25">
      <c r="AZ12779" s="9">
        <v>3.2899408284023663</v>
      </c>
    </row>
    <row r="12780" spans="52:52" x14ac:dyDescent="0.25">
      <c r="AZ12780" s="9">
        <v>4.165680473372781</v>
      </c>
    </row>
    <row r="12781" spans="52:52" x14ac:dyDescent="0.25">
      <c r="AZ12781" s="9">
        <v>2.556213017751479</v>
      </c>
    </row>
    <row r="12782" spans="52:52" x14ac:dyDescent="0.25">
      <c r="AZ12782" s="9">
        <v>0.18934911242603542</v>
      </c>
    </row>
    <row r="12783" spans="52:52" x14ac:dyDescent="0.25">
      <c r="AZ12783" s="9">
        <v>4.4733727810650885</v>
      </c>
    </row>
    <row r="12784" spans="52:52" x14ac:dyDescent="0.25">
      <c r="AZ12784" s="9">
        <v>1.6804733727810648</v>
      </c>
    </row>
    <row r="12785" spans="52:52" x14ac:dyDescent="0.25">
      <c r="AZ12785" s="9">
        <v>4.5207100591715967</v>
      </c>
    </row>
    <row r="12786" spans="52:52" x14ac:dyDescent="0.25">
      <c r="AZ12786" s="9">
        <v>3.9053254437869818</v>
      </c>
    </row>
    <row r="12787" spans="52:52" x14ac:dyDescent="0.25">
      <c r="AZ12787" s="9">
        <v>4.2366863905325438</v>
      </c>
    </row>
    <row r="12788" spans="52:52" x14ac:dyDescent="0.25">
      <c r="AZ12788" s="9">
        <v>3.8343195266272181</v>
      </c>
    </row>
    <row r="12789" spans="52:52" x14ac:dyDescent="0.25">
      <c r="AZ12789" s="9">
        <v>5.0887573964497044</v>
      </c>
    </row>
    <row r="12790" spans="52:52" x14ac:dyDescent="0.25">
      <c r="AZ12790" s="9">
        <v>3.5739644970414197</v>
      </c>
    </row>
    <row r="12791" spans="52:52" x14ac:dyDescent="0.25">
      <c r="AZ12791" s="9">
        <v>3.2899408284023663</v>
      </c>
    </row>
    <row r="12792" spans="52:52" x14ac:dyDescent="0.25">
      <c r="AZ12792" s="9">
        <v>4.165680473372781</v>
      </c>
    </row>
    <row r="12793" spans="52:52" x14ac:dyDescent="0.25">
      <c r="AZ12793" s="9">
        <v>2.556213017751479</v>
      </c>
    </row>
    <row r="12794" spans="52:52" x14ac:dyDescent="0.25">
      <c r="AZ12794" s="9">
        <v>0.18934911242603542</v>
      </c>
    </row>
    <row r="12795" spans="52:52" x14ac:dyDescent="0.25">
      <c r="AZ12795" s="9">
        <v>4.4733727810650885</v>
      </c>
    </row>
    <row r="12796" spans="52:52" x14ac:dyDescent="0.25">
      <c r="AZ12796" s="9">
        <v>1.6804733727810648</v>
      </c>
    </row>
    <row r="12797" spans="52:52" x14ac:dyDescent="0.25">
      <c r="AZ12797" s="9">
        <v>4.5207100591715967</v>
      </c>
    </row>
    <row r="12798" spans="52:52" x14ac:dyDescent="0.25">
      <c r="AZ12798" s="9">
        <v>3.9053254437869818</v>
      </c>
    </row>
    <row r="12799" spans="52:52" x14ac:dyDescent="0.25">
      <c r="AZ12799" s="9">
        <v>4.2366863905325438</v>
      </c>
    </row>
    <row r="12800" spans="52:52" x14ac:dyDescent="0.25">
      <c r="AZ12800" s="9">
        <v>3.8343195266272181</v>
      </c>
    </row>
    <row r="12801" spans="52:52" x14ac:dyDescent="0.25">
      <c r="AZ12801" s="9">
        <v>5.0887573964497044</v>
      </c>
    </row>
    <row r="12802" spans="52:52" x14ac:dyDescent="0.25">
      <c r="AZ12802" s="9">
        <v>3.5739644970414197</v>
      </c>
    </row>
    <row r="12803" spans="52:52" x14ac:dyDescent="0.25">
      <c r="AZ12803" s="9">
        <v>3.2899408284023663</v>
      </c>
    </row>
    <row r="12804" spans="52:52" x14ac:dyDescent="0.25">
      <c r="AZ12804" s="9">
        <v>4.165680473372781</v>
      </c>
    </row>
    <row r="12805" spans="52:52" x14ac:dyDescent="0.25">
      <c r="AZ12805" s="9">
        <v>2.556213017751479</v>
      </c>
    </row>
    <row r="12806" spans="52:52" x14ac:dyDescent="0.25">
      <c r="AZ12806" s="9">
        <v>0.18934911242603542</v>
      </c>
    </row>
    <row r="12807" spans="52:52" x14ac:dyDescent="0.25">
      <c r="AZ12807" s="9">
        <v>4.4733727810650885</v>
      </c>
    </row>
    <row r="12808" spans="52:52" x14ac:dyDescent="0.25">
      <c r="AZ12808" s="9">
        <v>1.6804733727810648</v>
      </c>
    </row>
    <row r="12809" spans="52:52" x14ac:dyDescent="0.25">
      <c r="AZ12809" s="9">
        <v>4.5207100591715967</v>
      </c>
    </row>
    <row r="12810" spans="52:52" x14ac:dyDescent="0.25">
      <c r="AZ12810" s="9">
        <v>3.9053254437869818</v>
      </c>
    </row>
    <row r="12811" spans="52:52" x14ac:dyDescent="0.25">
      <c r="AZ12811" s="9">
        <v>4.2366863905325438</v>
      </c>
    </row>
    <row r="12812" spans="52:52" x14ac:dyDescent="0.25">
      <c r="AZ12812" s="9">
        <v>3.8343195266272181</v>
      </c>
    </row>
    <row r="12813" spans="52:52" x14ac:dyDescent="0.25">
      <c r="AZ12813" s="9">
        <v>5.0887573964497044</v>
      </c>
    </row>
    <row r="12814" spans="52:52" x14ac:dyDescent="0.25">
      <c r="AZ12814" s="9">
        <v>3.5739644970414197</v>
      </c>
    </row>
    <row r="12815" spans="52:52" x14ac:dyDescent="0.25">
      <c r="AZ12815" s="9">
        <v>3.2899408284023663</v>
      </c>
    </row>
    <row r="12816" spans="52:52" x14ac:dyDescent="0.25">
      <c r="AZ12816" s="9">
        <v>4.165680473372781</v>
      </c>
    </row>
    <row r="12817" spans="52:52" x14ac:dyDescent="0.25">
      <c r="AZ12817" s="9">
        <v>2.556213017751479</v>
      </c>
    </row>
    <row r="12818" spans="52:52" x14ac:dyDescent="0.25">
      <c r="AZ12818" s="9">
        <v>0.18934911242603542</v>
      </c>
    </row>
    <row r="12819" spans="52:52" x14ac:dyDescent="0.25">
      <c r="AZ12819" s="9">
        <v>4.4733727810650885</v>
      </c>
    </row>
    <row r="12820" spans="52:52" x14ac:dyDescent="0.25">
      <c r="AZ12820" s="9">
        <v>1.6804733727810648</v>
      </c>
    </row>
    <row r="12821" spans="52:52" x14ac:dyDescent="0.25">
      <c r="AZ12821" s="9">
        <v>4.5207100591715967</v>
      </c>
    </row>
    <row r="12822" spans="52:52" x14ac:dyDescent="0.25">
      <c r="AZ12822" s="9">
        <v>3.9053254437869818</v>
      </c>
    </row>
    <row r="12823" spans="52:52" x14ac:dyDescent="0.25">
      <c r="AZ12823" s="9">
        <v>4.2366863905325438</v>
      </c>
    </row>
    <row r="12824" spans="52:52" x14ac:dyDescent="0.25">
      <c r="AZ12824" s="9">
        <v>3.8343195266272181</v>
      </c>
    </row>
    <row r="12825" spans="52:52" x14ac:dyDescent="0.25">
      <c r="AZ12825" s="9">
        <v>5.0887573964497044</v>
      </c>
    </row>
    <row r="12826" spans="52:52" x14ac:dyDescent="0.25">
      <c r="AZ12826" s="9">
        <v>3.5739644970414197</v>
      </c>
    </row>
    <row r="12827" spans="52:52" x14ac:dyDescent="0.25">
      <c r="AZ12827" s="9">
        <v>3.2899408284023663</v>
      </c>
    </row>
    <row r="12828" spans="52:52" x14ac:dyDescent="0.25">
      <c r="AZ12828" s="9">
        <v>4.165680473372781</v>
      </c>
    </row>
    <row r="12829" spans="52:52" x14ac:dyDescent="0.25">
      <c r="AZ12829" s="9">
        <v>2.556213017751479</v>
      </c>
    </row>
    <row r="12830" spans="52:52" x14ac:dyDescent="0.25">
      <c r="AZ12830" s="9">
        <v>0.18934911242603542</v>
      </c>
    </row>
    <row r="12831" spans="52:52" x14ac:dyDescent="0.25">
      <c r="AZ12831" s="9">
        <v>4.4733727810650885</v>
      </c>
    </row>
    <row r="12832" spans="52:52" x14ac:dyDescent="0.25">
      <c r="AZ12832" s="9">
        <v>1.6804733727810648</v>
      </c>
    </row>
    <row r="12833" spans="52:52" x14ac:dyDescent="0.25">
      <c r="AZ12833" s="9">
        <v>4.5207100591715967</v>
      </c>
    </row>
    <row r="12834" spans="52:52" x14ac:dyDescent="0.25">
      <c r="AZ12834" s="9">
        <v>3.9053254437869818</v>
      </c>
    </row>
    <row r="12835" spans="52:52" x14ac:dyDescent="0.25">
      <c r="AZ12835" s="9">
        <v>4.2366863905325438</v>
      </c>
    </row>
    <row r="12836" spans="52:52" x14ac:dyDescent="0.25">
      <c r="AZ12836" s="9">
        <v>3.8343195266272181</v>
      </c>
    </row>
    <row r="12837" spans="52:52" x14ac:dyDescent="0.25">
      <c r="AZ12837" s="9">
        <v>5.0887573964497044</v>
      </c>
    </row>
    <row r="12838" spans="52:52" x14ac:dyDescent="0.25">
      <c r="AZ12838" s="9">
        <v>3.5739644970414197</v>
      </c>
    </row>
    <row r="12839" spans="52:52" x14ac:dyDescent="0.25">
      <c r="AZ12839" s="9">
        <v>3.2899408284023663</v>
      </c>
    </row>
    <row r="12840" spans="52:52" x14ac:dyDescent="0.25">
      <c r="AZ12840" s="9">
        <v>4.165680473372781</v>
      </c>
    </row>
    <row r="12841" spans="52:52" x14ac:dyDescent="0.25">
      <c r="AZ12841" s="9">
        <v>2.556213017751479</v>
      </c>
    </row>
    <row r="12842" spans="52:52" x14ac:dyDescent="0.25">
      <c r="AZ12842" s="9">
        <v>0.18934911242603542</v>
      </c>
    </row>
    <row r="12843" spans="52:52" x14ac:dyDescent="0.25">
      <c r="AZ12843" s="9">
        <v>4.4733727810650885</v>
      </c>
    </row>
    <row r="12844" spans="52:52" x14ac:dyDescent="0.25">
      <c r="AZ12844" s="9">
        <v>1.6804733727810648</v>
      </c>
    </row>
    <row r="12845" spans="52:52" x14ac:dyDescent="0.25">
      <c r="AZ12845" s="9">
        <v>4.5207100591715967</v>
      </c>
    </row>
    <row r="12846" spans="52:52" x14ac:dyDescent="0.25">
      <c r="AZ12846" s="9">
        <v>3.9053254437869818</v>
      </c>
    </row>
    <row r="12847" spans="52:52" x14ac:dyDescent="0.25">
      <c r="AZ12847" s="9">
        <v>4.2366863905325438</v>
      </c>
    </row>
    <row r="12848" spans="52:52" x14ac:dyDescent="0.25">
      <c r="AZ12848" s="9">
        <v>3.8343195266272181</v>
      </c>
    </row>
    <row r="12849" spans="52:52" x14ac:dyDescent="0.25">
      <c r="AZ12849" s="9">
        <v>5.0887573964497044</v>
      </c>
    </row>
    <row r="12850" spans="52:52" x14ac:dyDescent="0.25">
      <c r="AZ12850" s="9">
        <v>3.5739644970414197</v>
      </c>
    </row>
    <row r="12851" spans="52:52" x14ac:dyDescent="0.25">
      <c r="AZ12851" s="9">
        <v>3.2899408284023663</v>
      </c>
    </row>
    <row r="12852" spans="52:52" x14ac:dyDescent="0.25">
      <c r="AZ12852" s="9">
        <v>4.165680473372781</v>
      </c>
    </row>
    <row r="12853" spans="52:52" x14ac:dyDescent="0.25">
      <c r="AZ12853" s="9">
        <v>2.556213017751479</v>
      </c>
    </row>
    <row r="12854" spans="52:52" x14ac:dyDescent="0.25">
      <c r="AZ12854" s="9">
        <v>0.18934911242603542</v>
      </c>
    </row>
    <row r="12855" spans="52:52" x14ac:dyDescent="0.25">
      <c r="AZ12855" s="9">
        <v>4.4733727810650885</v>
      </c>
    </row>
    <row r="12856" spans="52:52" x14ac:dyDescent="0.25">
      <c r="AZ12856" s="9">
        <v>1.6804733727810648</v>
      </c>
    </row>
    <row r="12857" spans="52:52" x14ac:dyDescent="0.25">
      <c r="AZ12857" s="9">
        <v>4.5207100591715967</v>
      </c>
    </row>
    <row r="12858" spans="52:52" x14ac:dyDescent="0.25">
      <c r="AZ12858" s="9">
        <v>3.9053254437869818</v>
      </c>
    </row>
    <row r="12859" spans="52:52" x14ac:dyDescent="0.25">
      <c r="AZ12859" s="9">
        <v>4.2366863905325438</v>
      </c>
    </row>
    <row r="12860" spans="52:52" x14ac:dyDescent="0.25">
      <c r="AZ12860" s="9">
        <v>3.8343195266272181</v>
      </c>
    </row>
    <row r="12861" spans="52:52" x14ac:dyDescent="0.25">
      <c r="AZ12861" s="9">
        <v>5.0887573964497044</v>
      </c>
    </row>
    <row r="12862" spans="52:52" x14ac:dyDescent="0.25">
      <c r="AZ12862" s="9">
        <v>3.5739644970414197</v>
      </c>
    </row>
    <row r="12863" spans="52:52" x14ac:dyDescent="0.25">
      <c r="AZ12863" s="9">
        <v>3.2899408284023663</v>
      </c>
    </row>
    <row r="12864" spans="52:52" x14ac:dyDescent="0.25">
      <c r="AZ12864" s="9">
        <v>4.165680473372781</v>
      </c>
    </row>
    <row r="12865" spans="52:52" x14ac:dyDescent="0.25">
      <c r="AZ12865" s="9">
        <v>2.556213017751479</v>
      </c>
    </row>
    <row r="12866" spans="52:52" x14ac:dyDescent="0.25">
      <c r="AZ12866" s="9">
        <v>0.18934911242603542</v>
      </c>
    </row>
    <row r="12867" spans="52:52" x14ac:dyDescent="0.25">
      <c r="AZ12867" s="9">
        <v>4.4733727810650885</v>
      </c>
    </row>
    <row r="12868" spans="52:52" x14ac:dyDescent="0.25">
      <c r="AZ12868" s="9">
        <v>1.6804733727810648</v>
      </c>
    </row>
    <row r="12869" spans="52:52" x14ac:dyDescent="0.25">
      <c r="AZ12869" s="9">
        <v>4.5207100591715967</v>
      </c>
    </row>
    <row r="12870" spans="52:52" x14ac:dyDescent="0.25">
      <c r="AZ12870" s="9">
        <v>3.9053254437869818</v>
      </c>
    </row>
    <row r="12871" spans="52:52" x14ac:dyDescent="0.25">
      <c r="AZ12871" s="9">
        <v>4.2366863905325438</v>
      </c>
    </row>
    <row r="12872" spans="52:52" x14ac:dyDescent="0.25">
      <c r="AZ12872" s="9">
        <v>3.8343195266272181</v>
      </c>
    </row>
    <row r="12873" spans="52:52" x14ac:dyDescent="0.25">
      <c r="AZ12873" s="9">
        <v>5.0887573964497044</v>
      </c>
    </row>
    <row r="12874" spans="52:52" x14ac:dyDescent="0.25">
      <c r="AZ12874" s="9">
        <v>3.5739644970414197</v>
      </c>
    </row>
    <row r="12875" spans="52:52" x14ac:dyDescent="0.25">
      <c r="AZ12875" s="9">
        <v>3.2899408284023663</v>
      </c>
    </row>
    <row r="12876" spans="52:52" x14ac:dyDescent="0.25">
      <c r="AZ12876" s="9">
        <v>4.165680473372781</v>
      </c>
    </row>
    <row r="12877" spans="52:52" x14ac:dyDescent="0.25">
      <c r="AZ12877" s="9">
        <v>2.556213017751479</v>
      </c>
    </row>
    <row r="12878" spans="52:52" x14ac:dyDescent="0.25">
      <c r="AZ12878" s="9">
        <v>0.18934911242603542</v>
      </c>
    </row>
    <row r="12879" spans="52:52" x14ac:dyDescent="0.25">
      <c r="AZ12879" s="9">
        <v>4.4733727810650885</v>
      </c>
    </row>
    <row r="12880" spans="52:52" x14ac:dyDescent="0.25">
      <c r="AZ12880" s="9">
        <v>1.6804733727810648</v>
      </c>
    </row>
    <row r="12881" spans="52:52" x14ac:dyDescent="0.25">
      <c r="AZ12881" s="9">
        <v>4.5207100591715967</v>
      </c>
    </row>
    <row r="12882" spans="52:52" x14ac:dyDescent="0.25">
      <c r="AZ12882" s="9">
        <v>3.9053254437869818</v>
      </c>
    </row>
    <row r="12883" spans="52:52" x14ac:dyDescent="0.25">
      <c r="AZ12883" s="9">
        <v>4.2366863905325438</v>
      </c>
    </row>
    <row r="12884" spans="52:52" x14ac:dyDescent="0.25">
      <c r="AZ12884" s="9">
        <v>3.8343195266272181</v>
      </c>
    </row>
    <row r="12885" spans="52:52" x14ac:dyDescent="0.25">
      <c r="AZ12885" s="9">
        <v>5.0887573964497044</v>
      </c>
    </row>
    <row r="12886" spans="52:52" x14ac:dyDescent="0.25">
      <c r="AZ12886" s="9">
        <v>3.5739644970414197</v>
      </c>
    </row>
    <row r="12887" spans="52:52" x14ac:dyDescent="0.25">
      <c r="AZ12887" s="9">
        <v>3.2899408284023663</v>
      </c>
    </row>
    <row r="12888" spans="52:52" x14ac:dyDescent="0.25">
      <c r="AZ12888" s="9">
        <v>4.165680473372781</v>
      </c>
    </row>
    <row r="12889" spans="52:52" x14ac:dyDescent="0.25">
      <c r="AZ12889" s="9">
        <v>2.556213017751479</v>
      </c>
    </row>
    <row r="12890" spans="52:52" x14ac:dyDescent="0.25">
      <c r="AZ12890" s="9">
        <v>0.18934911242603542</v>
      </c>
    </row>
    <row r="12891" spans="52:52" x14ac:dyDescent="0.25">
      <c r="AZ12891" s="9">
        <v>4.4733727810650885</v>
      </c>
    </row>
    <row r="12892" spans="52:52" x14ac:dyDescent="0.25">
      <c r="AZ12892" s="9">
        <v>1.6804733727810648</v>
      </c>
    </row>
    <row r="12893" spans="52:52" x14ac:dyDescent="0.25">
      <c r="AZ12893" s="9">
        <v>4.5207100591715967</v>
      </c>
    </row>
    <row r="12894" spans="52:52" x14ac:dyDescent="0.25">
      <c r="AZ12894" s="9">
        <v>3.9053254437869818</v>
      </c>
    </row>
    <row r="12895" spans="52:52" x14ac:dyDescent="0.25">
      <c r="AZ12895" s="9">
        <v>4.2366863905325438</v>
      </c>
    </row>
    <row r="12896" spans="52:52" x14ac:dyDescent="0.25">
      <c r="AZ12896" s="9">
        <v>3.8343195266272181</v>
      </c>
    </row>
    <row r="12897" spans="52:52" x14ac:dyDescent="0.25">
      <c r="AZ12897" s="9">
        <v>5.0887573964497044</v>
      </c>
    </row>
    <row r="12898" spans="52:52" x14ac:dyDescent="0.25">
      <c r="AZ12898" s="9">
        <v>3.5739644970414197</v>
      </c>
    </row>
    <row r="12899" spans="52:52" x14ac:dyDescent="0.25">
      <c r="AZ12899" s="9">
        <v>3.2899408284023663</v>
      </c>
    </row>
    <row r="12900" spans="52:52" x14ac:dyDescent="0.25">
      <c r="AZ12900" s="9">
        <v>4.165680473372781</v>
      </c>
    </row>
    <row r="12901" spans="52:52" x14ac:dyDescent="0.25">
      <c r="AZ12901" s="9">
        <v>2.556213017751479</v>
      </c>
    </row>
    <row r="12902" spans="52:52" x14ac:dyDescent="0.25">
      <c r="AZ12902" s="9">
        <v>0.18934911242603542</v>
      </c>
    </row>
    <row r="12903" spans="52:52" x14ac:dyDescent="0.25">
      <c r="AZ12903" s="9">
        <v>4.4733727810650885</v>
      </c>
    </row>
    <row r="12904" spans="52:52" x14ac:dyDescent="0.25">
      <c r="AZ12904" s="9">
        <v>1.6804733727810648</v>
      </c>
    </row>
    <row r="12905" spans="52:52" x14ac:dyDescent="0.25">
      <c r="AZ12905" s="9">
        <v>4.5207100591715967</v>
      </c>
    </row>
    <row r="12906" spans="52:52" x14ac:dyDescent="0.25">
      <c r="AZ12906" s="9">
        <v>3.9053254437869818</v>
      </c>
    </row>
    <row r="12907" spans="52:52" x14ac:dyDescent="0.25">
      <c r="AZ12907" s="9">
        <v>4.2366863905325438</v>
      </c>
    </row>
    <row r="12908" spans="52:52" x14ac:dyDescent="0.25">
      <c r="AZ12908" s="9">
        <v>3.8343195266272181</v>
      </c>
    </row>
    <row r="12909" spans="52:52" x14ac:dyDescent="0.25">
      <c r="AZ12909" s="9">
        <v>5.0887573964497044</v>
      </c>
    </row>
    <row r="12910" spans="52:52" x14ac:dyDescent="0.25">
      <c r="AZ12910" s="9">
        <v>3.5739644970414197</v>
      </c>
    </row>
    <row r="12911" spans="52:52" x14ac:dyDescent="0.25">
      <c r="AZ12911" s="9">
        <v>3.2899408284023663</v>
      </c>
    </row>
    <row r="12912" spans="52:52" x14ac:dyDescent="0.25">
      <c r="AZ12912" s="9">
        <v>4.165680473372781</v>
      </c>
    </row>
    <row r="12913" spans="52:52" x14ac:dyDescent="0.25">
      <c r="AZ12913" s="9">
        <v>2.556213017751479</v>
      </c>
    </row>
    <row r="12914" spans="52:52" x14ac:dyDescent="0.25">
      <c r="AZ12914" s="9">
        <v>0.18934911242603542</v>
      </c>
    </row>
    <row r="12915" spans="52:52" x14ac:dyDescent="0.25">
      <c r="AZ12915" s="9">
        <v>4.4733727810650885</v>
      </c>
    </row>
    <row r="12916" spans="52:52" x14ac:dyDescent="0.25">
      <c r="AZ12916" s="9">
        <v>1.6804733727810648</v>
      </c>
    </row>
    <row r="12917" spans="52:52" x14ac:dyDescent="0.25">
      <c r="AZ12917" s="9">
        <v>4.5207100591715967</v>
      </c>
    </row>
    <row r="12918" spans="52:52" x14ac:dyDescent="0.25">
      <c r="AZ12918" s="9">
        <v>3.9053254437869818</v>
      </c>
    </row>
    <row r="12919" spans="52:52" x14ac:dyDescent="0.25">
      <c r="AZ12919" s="9">
        <v>4.2366863905325438</v>
      </c>
    </row>
    <row r="12920" spans="52:52" x14ac:dyDescent="0.25">
      <c r="AZ12920" s="9">
        <v>3.8343195266272181</v>
      </c>
    </row>
    <row r="12921" spans="52:52" x14ac:dyDescent="0.25">
      <c r="AZ12921" s="9">
        <v>5.0887573964497044</v>
      </c>
    </row>
    <row r="12922" spans="52:52" x14ac:dyDescent="0.25">
      <c r="AZ12922" s="9">
        <v>3.5739644970414197</v>
      </c>
    </row>
    <row r="12923" spans="52:52" x14ac:dyDescent="0.25">
      <c r="AZ12923" s="9">
        <v>3.2899408284023663</v>
      </c>
    </row>
    <row r="12924" spans="52:52" x14ac:dyDescent="0.25">
      <c r="AZ12924" s="9">
        <v>4.165680473372781</v>
      </c>
    </row>
    <row r="12925" spans="52:52" x14ac:dyDescent="0.25">
      <c r="AZ12925" s="9">
        <v>2.556213017751479</v>
      </c>
    </row>
    <row r="12926" spans="52:52" x14ac:dyDescent="0.25">
      <c r="AZ12926" s="9">
        <v>0.18934911242603542</v>
      </c>
    </row>
    <row r="12927" spans="52:52" x14ac:dyDescent="0.25">
      <c r="AZ12927" s="9">
        <v>4.4733727810650885</v>
      </c>
    </row>
    <row r="12928" spans="52:52" x14ac:dyDescent="0.25">
      <c r="AZ12928" s="9">
        <v>1.6804733727810648</v>
      </c>
    </row>
    <row r="12929" spans="52:52" x14ac:dyDescent="0.25">
      <c r="AZ12929" s="9">
        <v>4.5207100591715967</v>
      </c>
    </row>
    <row r="12930" spans="52:52" x14ac:dyDescent="0.25">
      <c r="AZ12930" s="9">
        <v>3.9053254437869818</v>
      </c>
    </row>
    <row r="12931" spans="52:52" x14ac:dyDescent="0.25">
      <c r="AZ12931" s="9">
        <v>4.2366863905325438</v>
      </c>
    </row>
    <row r="12932" spans="52:52" x14ac:dyDescent="0.25">
      <c r="AZ12932" s="9">
        <v>3.8343195266272181</v>
      </c>
    </row>
    <row r="12933" spans="52:52" x14ac:dyDescent="0.25">
      <c r="AZ12933" s="9">
        <v>5.0887573964497044</v>
      </c>
    </row>
    <row r="12934" spans="52:52" x14ac:dyDescent="0.25">
      <c r="AZ12934" s="9">
        <v>3.5739644970414197</v>
      </c>
    </row>
    <row r="12935" spans="52:52" x14ac:dyDescent="0.25">
      <c r="AZ12935" s="9">
        <v>3.2899408284023663</v>
      </c>
    </row>
    <row r="12936" spans="52:52" x14ac:dyDescent="0.25">
      <c r="AZ12936" s="9">
        <v>4.165680473372781</v>
      </c>
    </row>
    <row r="12937" spans="52:52" x14ac:dyDescent="0.25">
      <c r="AZ12937" s="9">
        <v>2.556213017751479</v>
      </c>
    </row>
    <row r="12938" spans="52:52" x14ac:dyDescent="0.25">
      <c r="AZ12938" s="9">
        <v>0.18934911242603542</v>
      </c>
    </row>
    <row r="12939" spans="52:52" x14ac:dyDescent="0.25">
      <c r="AZ12939" s="9">
        <v>4.4733727810650885</v>
      </c>
    </row>
    <row r="12940" spans="52:52" x14ac:dyDescent="0.25">
      <c r="AZ12940" s="9">
        <v>1.6804733727810648</v>
      </c>
    </row>
    <row r="12941" spans="52:52" x14ac:dyDescent="0.25">
      <c r="AZ12941" s="9">
        <v>4.5207100591715967</v>
      </c>
    </row>
    <row r="12942" spans="52:52" x14ac:dyDescent="0.25">
      <c r="AZ12942" s="9">
        <v>3.9053254437869818</v>
      </c>
    </row>
    <row r="12943" spans="52:52" x14ac:dyDescent="0.25">
      <c r="AZ12943" s="9">
        <v>4.2366863905325438</v>
      </c>
    </row>
    <row r="12944" spans="52:52" x14ac:dyDescent="0.25">
      <c r="AZ12944" s="9">
        <v>3.8343195266272181</v>
      </c>
    </row>
    <row r="12945" spans="52:52" x14ac:dyDescent="0.25">
      <c r="AZ12945" s="9">
        <v>5.0887573964497044</v>
      </c>
    </row>
    <row r="12946" spans="52:52" x14ac:dyDescent="0.25">
      <c r="AZ12946" s="9">
        <v>3.5739644970414197</v>
      </c>
    </row>
    <row r="12947" spans="52:52" x14ac:dyDescent="0.25">
      <c r="AZ12947" s="9">
        <v>3.2899408284023663</v>
      </c>
    </row>
    <row r="12948" spans="52:52" x14ac:dyDescent="0.25">
      <c r="AZ12948" s="9">
        <v>4.165680473372781</v>
      </c>
    </row>
    <row r="12949" spans="52:52" x14ac:dyDescent="0.25">
      <c r="AZ12949" s="9">
        <v>2.556213017751479</v>
      </c>
    </row>
    <row r="12950" spans="52:52" x14ac:dyDescent="0.25">
      <c r="AZ12950" s="9">
        <v>0.18934911242603542</v>
      </c>
    </row>
    <row r="12951" spans="52:52" x14ac:dyDescent="0.25">
      <c r="AZ12951" s="9">
        <v>4.4733727810650885</v>
      </c>
    </row>
    <row r="12952" spans="52:52" x14ac:dyDescent="0.25">
      <c r="AZ12952" s="9">
        <v>1.6804733727810648</v>
      </c>
    </row>
    <row r="12953" spans="52:52" x14ac:dyDescent="0.25">
      <c r="AZ12953" s="9">
        <v>4.5207100591715967</v>
      </c>
    </row>
    <row r="12954" spans="52:52" x14ac:dyDescent="0.25">
      <c r="AZ12954" s="9">
        <v>3.9053254437869818</v>
      </c>
    </row>
    <row r="12955" spans="52:52" x14ac:dyDescent="0.25">
      <c r="AZ12955" s="9">
        <v>4.2366863905325438</v>
      </c>
    </row>
    <row r="12956" spans="52:52" x14ac:dyDescent="0.25">
      <c r="AZ12956" s="9">
        <v>3.8343195266272181</v>
      </c>
    </row>
    <row r="12957" spans="52:52" x14ac:dyDescent="0.25">
      <c r="AZ12957" s="9">
        <v>5.0887573964497044</v>
      </c>
    </row>
    <row r="12958" spans="52:52" x14ac:dyDescent="0.25">
      <c r="AZ12958" s="9">
        <v>3.5739644970414197</v>
      </c>
    </row>
    <row r="12959" spans="52:52" x14ac:dyDescent="0.25">
      <c r="AZ12959" s="9">
        <v>3.2899408284023663</v>
      </c>
    </row>
    <row r="12960" spans="52:52" x14ac:dyDescent="0.25">
      <c r="AZ12960" s="9">
        <v>4.165680473372781</v>
      </c>
    </row>
    <row r="12961" spans="52:52" x14ac:dyDescent="0.25">
      <c r="AZ12961" s="9">
        <v>2.556213017751479</v>
      </c>
    </row>
    <row r="12962" spans="52:52" x14ac:dyDescent="0.25">
      <c r="AZ12962" s="9">
        <v>0.18934911242603542</v>
      </c>
    </row>
    <row r="12963" spans="52:52" x14ac:dyDescent="0.25">
      <c r="AZ12963" s="9">
        <v>4.4733727810650885</v>
      </c>
    </row>
    <row r="12964" spans="52:52" x14ac:dyDescent="0.25">
      <c r="AZ12964" s="9">
        <v>1.6804733727810648</v>
      </c>
    </row>
    <row r="12965" spans="52:52" x14ac:dyDescent="0.25">
      <c r="AZ12965" s="9">
        <v>4.5207100591715967</v>
      </c>
    </row>
    <row r="12966" spans="52:52" x14ac:dyDescent="0.25">
      <c r="AZ12966" s="9">
        <v>3.9053254437869818</v>
      </c>
    </row>
    <row r="12967" spans="52:52" x14ac:dyDescent="0.25">
      <c r="AZ12967" s="9">
        <v>4.2366863905325438</v>
      </c>
    </row>
    <row r="12968" spans="52:52" x14ac:dyDescent="0.25">
      <c r="AZ12968" s="9">
        <v>3.8343195266272181</v>
      </c>
    </row>
    <row r="12969" spans="52:52" x14ac:dyDescent="0.25">
      <c r="AZ12969" s="9">
        <v>5.0887573964497044</v>
      </c>
    </row>
    <row r="12970" spans="52:52" x14ac:dyDescent="0.25">
      <c r="AZ12970" s="9">
        <v>3.5739644970414197</v>
      </c>
    </row>
    <row r="12971" spans="52:52" x14ac:dyDescent="0.25">
      <c r="AZ12971" s="9">
        <v>3.2899408284023663</v>
      </c>
    </row>
    <row r="12972" spans="52:52" x14ac:dyDescent="0.25">
      <c r="AZ12972" s="9">
        <v>4.165680473372781</v>
      </c>
    </row>
    <row r="12973" spans="52:52" x14ac:dyDescent="0.25">
      <c r="AZ12973" s="9">
        <v>2.556213017751479</v>
      </c>
    </row>
    <row r="12974" spans="52:52" x14ac:dyDescent="0.25">
      <c r="AZ12974" s="9">
        <v>0.18934911242603542</v>
      </c>
    </row>
    <row r="12975" spans="52:52" x14ac:dyDescent="0.25">
      <c r="AZ12975" s="9">
        <v>4.4733727810650885</v>
      </c>
    </row>
    <row r="12976" spans="52:52" x14ac:dyDescent="0.25">
      <c r="AZ12976" s="9">
        <v>1.6804733727810648</v>
      </c>
    </row>
    <row r="12977" spans="52:52" x14ac:dyDescent="0.25">
      <c r="AZ12977" s="9">
        <v>4.5207100591715967</v>
      </c>
    </row>
    <row r="12978" spans="52:52" x14ac:dyDescent="0.25">
      <c r="AZ12978" s="9">
        <v>3.9053254437869818</v>
      </c>
    </row>
    <row r="12979" spans="52:52" x14ac:dyDescent="0.25">
      <c r="AZ12979" s="9">
        <v>4.2366863905325438</v>
      </c>
    </row>
    <row r="12980" spans="52:52" x14ac:dyDescent="0.25">
      <c r="AZ12980" s="9">
        <v>3.8343195266272181</v>
      </c>
    </row>
    <row r="12981" spans="52:52" x14ac:dyDescent="0.25">
      <c r="AZ12981" s="9">
        <v>5.0887573964497044</v>
      </c>
    </row>
    <row r="12982" spans="52:52" x14ac:dyDescent="0.25">
      <c r="AZ12982" s="9">
        <v>3.5739644970414197</v>
      </c>
    </row>
    <row r="12983" spans="52:52" x14ac:dyDescent="0.25">
      <c r="AZ12983" s="9">
        <v>3.2899408284023663</v>
      </c>
    </row>
    <row r="12984" spans="52:52" x14ac:dyDescent="0.25">
      <c r="AZ12984" s="9">
        <v>4.165680473372781</v>
      </c>
    </row>
    <row r="12985" spans="52:52" x14ac:dyDescent="0.25">
      <c r="AZ12985" s="9">
        <v>2.556213017751479</v>
      </c>
    </row>
    <row r="12986" spans="52:52" x14ac:dyDescent="0.25">
      <c r="AZ12986" s="9">
        <v>0.18934911242603542</v>
      </c>
    </row>
    <row r="12987" spans="52:52" x14ac:dyDescent="0.25">
      <c r="AZ12987" s="9">
        <v>4.4733727810650885</v>
      </c>
    </row>
    <row r="12988" spans="52:52" x14ac:dyDescent="0.25">
      <c r="AZ12988" s="9">
        <v>1.6804733727810648</v>
      </c>
    </row>
    <row r="12989" spans="52:52" x14ac:dyDescent="0.25">
      <c r="AZ12989" s="9">
        <v>4.5207100591715967</v>
      </c>
    </row>
    <row r="12990" spans="52:52" x14ac:dyDescent="0.25">
      <c r="AZ12990" s="9">
        <v>3.9053254437869818</v>
      </c>
    </row>
    <row r="12991" spans="52:52" x14ac:dyDescent="0.25">
      <c r="AZ12991" s="9">
        <v>4.2366863905325438</v>
      </c>
    </row>
    <row r="12992" spans="52:52" x14ac:dyDescent="0.25">
      <c r="AZ12992" s="9">
        <v>3.8343195266272181</v>
      </c>
    </row>
    <row r="12993" spans="52:52" x14ac:dyDescent="0.25">
      <c r="AZ12993" s="9">
        <v>5.0887573964497044</v>
      </c>
    </row>
    <row r="12994" spans="52:52" x14ac:dyDescent="0.25">
      <c r="AZ12994" s="9">
        <v>3.5739644970414197</v>
      </c>
    </row>
    <row r="12995" spans="52:52" x14ac:dyDescent="0.25">
      <c r="AZ12995" s="9">
        <v>3.2899408284023663</v>
      </c>
    </row>
    <row r="12996" spans="52:52" x14ac:dyDescent="0.25">
      <c r="AZ12996" s="9">
        <v>4.165680473372781</v>
      </c>
    </row>
    <row r="12997" spans="52:52" x14ac:dyDescent="0.25">
      <c r="AZ12997" s="9">
        <v>2.556213017751479</v>
      </c>
    </row>
    <row r="12998" spans="52:52" x14ac:dyDescent="0.25">
      <c r="AZ12998" s="9">
        <v>0.18934911242603542</v>
      </c>
    </row>
    <row r="12999" spans="52:52" x14ac:dyDescent="0.25">
      <c r="AZ12999" s="9">
        <v>4.4733727810650885</v>
      </c>
    </row>
    <row r="13000" spans="52:52" x14ac:dyDescent="0.25">
      <c r="AZ13000" s="9">
        <v>1.6804733727810648</v>
      </c>
    </row>
    <row r="13001" spans="52:52" x14ac:dyDescent="0.25">
      <c r="AZ13001" s="9">
        <v>4.5207100591715967</v>
      </c>
    </row>
    <row r="13002" spans="52:52" x14ac:dyDescent="0.25">
      <c r="AZ13002" s="9">
        <v>3.9053254437869818</v>
      </c>
    </row>
    <row r="13003" spans="52:52" x14ac:dyDescent="0.25">
      <c r="AZ13003" s="9">
        <v>4.2366863905325438</v>
      </c>
    </row>
    <row r="13004" spans="52:52" x14ac:dyDescent="0.25">
      <c r="AZ13004" s="9">
        <v>3.8343195266272181</v>
      </c>
    </row>
    <row r="13005" spans="52:52" x14ac:dyDescent="0.25">
      <c r="AZ13005" s="9">
        <v>5.0887573964497044</v>
      </c>
    </row>
    <row r="13006" spans="52:52" x14ac:dyDescent="0.25">
      <c r="AZ13006" s="9">
        <v>3.5739644970414197</v>
      </c>
    </row>
    <row r="13007" spans="52:52" x14ac:dyDescent="0.25">
      <c r="AZ13007" s="9">
        <v>3.2899408284023663</v>
      </c>
    </row>
    <row r="13008" spans="52:52" x14ac:dyDescent="0.25">
      <c r="AZ13008" s="9">
        <v>4.165680473372781</v>
      </c>
    </row>
    <row r="13009" spans="52:52" x14ac:dyDescent="0.25">
      <c r="AZ13009" s="9">
        <v>2.556213017751479</v>
      </c>
    </row>
    <row r="13010" spans="52:52" x14ac:dyDescent="0.25">
      <c r="AZ13010" s="9">
        <v>0.18934911242603542</v>
      </c>
    </row>
    <row r="13011" spans="52:52" x14ac:dyDescent="0.25">
      <c r="AZ13011" s="9">
        <v>4.4733727810650885</v>
      </c>
    </row>
    <row r="13012" spans="52:52" x14ac:dyDescent="0.25">
      <c r="AZ13012" s="9">
        <v>1.6804733727810648</v>
      </c>
    </row>
    <row r="13013" spans="52:52" x14ac:dyDescent="0.25">
      <c r="AZ13013" s="9">
        <v>4.5207100591715967</v>
      </c>
    </row>
    <row r="13014" spans="52:52" x14ac:dyDescent="0.25">
      <c r="AZ13014" s="9">
        <v>3.9053254437869818</v>
      </c>
    </row>
    <row r="13015" spans="52:52" x14ac:dyDescent="0.25">
      <c r="AZ13015" s="9">
        <v>4.2366863905325438</v>
      </c>
    </row>
    <row r="13016" spans="52:52" x14ac:dyDescent="0.25">
      <c r="AZ13016" s="9">
        <v>3.8343195266272181</v>
      </c>
    </row>
    <row r="13017" spans="52:52" x14ac:dyDescent="0.25">
      <c r="AZ13017" s="9">
        <v>5.0887573964497044</v>
      </c>
    </row>
    <row r="13018" spans="52:52" x14ac:dyDescent="0.25">
      <c r="AZ13018" s="9">
        <v>3.5739644970414197</v>
      </c>
    </row>
    <row r="13019" spans="52:52" x14ac:dyDescent="0.25">
      <c r="AZ13019" s="9">
        <v>3.2899408284023663</v>
      </c>
    </row>
    <row r="13020" spans="52:52" x14ac:dyDescent="0.25">
      <c r="AZ13020" s="9">
        <v>4.165680473372781</v>
      </c>
    </row>
    <row r="13021" spans="52:52" x14ac:dyDescent="0.25">
      <c r="AZ13021" s="9">
        <v>2.556213017751479</v>
      </c>
    </row>
    <row r="13022" spans="52:52" x14ac:dyDescent="0.25">
      <c r="AZ13022" s="9">
        <v>0.18934911242603542</v>
      </c>
    </row>
    <row r="13023" spans="52:52" x14ac:dyDescent="0.25">
      <c r="AZ13023" s="9">
        <v>4.4733727810650885</v>
      </c>
    </row>
    <row r="13024" spans="52:52" x14ac:dyDescent="0.25">
      <c r="AZ13024" s="9">
        <v>1.6804733727810648</v>
      </c>
    </row>
    <row r="13025" spans="52:52" x14ac:dyDescent="0.25">
      <c r="AZ13025" s="9">
        <v>4.5207100591715967</v>
      </c>
    </row>
    <row r="13026" spans="52:52" x14ac:dyDescent="0.25">
      <c r="AZ13026" s="9">
        <v>3.9053254437869818</v>
      </c>
    </row>
    <row r="13027" spans="52:52" x14ac:dyDescent="0.25">
      <c r="AZ13027" s="9">
        <v>4.2366863905325438</v>
      </c>
    </row>
    <row r="13028" spans="52:52" x14ac:dyDescent="0.25">
      <c r="AZ13028" s="9">
        <v>3.8343195266272181</v>
      </c>
    </row>
    <row r="13029" spans="52:52" x14ac:dyDescent="0.25">
      <c r="AZ13029" s="9">
        <v>5.0887573964497044</v>
      </c>
    </row>
    <row r="13030" spans="52:52" x14ac:dyDescent="0.25">
      <c r="AZ13030" s="9">
        <v>3.5739644970414197</v>
      </c>
    </row>
    <row r="13031" spans="52:52" x14ac:dyDescent="0.25">
      <c r="AZ13031" s="9">
        <v>3.2899408284023663</v>
      </c>
    </row>
    <row r="13032" spans="52:52" x14ac:dyDescent="0.25">
      <c r="AZ13032" s="9">
        <v>4.165680473372781</v>
      </c>
    </row>
    <row r="13033" spans="52:52" x14ac:dyDescent="0.25">
      <c r="AZ13033" s="9">
        <v>2.556213017751479</v>
      </c>
    </row>
    <row r="13034" spans="52:52" x14ac:dyDescent="0.25">
      <c r="AZ13034" s="9">
        <v>0.18934911242603542</v>
      </c>
    </row>
    <row r="13035" spans="52:52" x14ac:dyDescent="0.25">
      <c r="AZ13035" s="9">
        <v>4.4733727810650885</v>
      </c>
    </row>
    <row r="13036" spans="52:52" x14ac:dyDescent="0.25">
      <c r="AZ13036" s="9">
        <v>1.6804733727810648</v>
      </c>
    </row>
    <row r="13037" spans="52:52" x14ac:dyDescent="0.25">
      <c r="AZ13037" s="9">
        <v>4.5207100591715967</v>
      </c>
    </row>
    <row r="13038" spans="52:52" x14ac:dyDescent="0.25">
      <c r="AZ13038" s="9">
        <v>3.9053254437869818</v>
      </c>
    </row>
    <row r="13039" spans="52:52" x14ac:dyDescent="0.25">
      <c r="AZ13039" s="9">
        <v>4.2366863905325438</v>
      </c>
    </row>
    <row r="13040" spans="52:52" x14ac:dyDescent="0.25">
      <c r="AZ13040" s="9">
        <v>3.8343195266272181</v>
      </c>
    </row>
    <row r="13041" spans="52:52" x14ac:dyDescent="0.25">
      <c r="AZ13041" s="9">
        <v>5.0887573964497044</v>
      </c>
    </row>
    <row r="13042" spans="52:52" x14ac:dyDescent="0.25">
      <c r="AZ13042" s="9">
        <v>3.5739644970414197</v>
      </c>
    </row>
    <row r="13043" spans="52:52" x14ac:dyDescent="0.25">
      <c r="AZ13043" s="9">
        <v>3.2899408284023663</v>
      </c>
    </row>
    <row r="13044" spans="52:52" x14ac:dyDescent="0.25">
      <c r="AZ13044" s="9">
        <v>4.165680473372781</v>
      </c>
    </row>
    <row r="13045" spans="52:52" x14ac:dyDescent="0.25">
      <c r="AZ13045" s="9">
        <v>2.556213017751479</v>
      </c>
    </row>
    <row r="13046" spans="52:52" x14ac:dyDescent="0.25">
      <c r="AZ13046" s="9">
        <v>0.18934911242603542</v>
      </c>
    </row>
    <row r="13047" spans="52:52" x14ac:dyDescent="0.25">
      <c r="AZ13047" s="9">
        <v>4.4733727810650885</v>
      </c>
    </row>
    <row r="13048" spans="52:52" x14ac:dyDescent="0.25">
      <c r="AZ13048" s="9">
        <v>1.6804733727810648</v>
      </c>
    </row>
    <row r="13049" spans="52:52" x14ac:dyDescent="0.25">
      <c r="AZ13049" s="9">
        <v>4.5207100591715967</v>
      </c>
    </row>
    <row r="13050" spans="52:52" x14ac:dyDescent="0.25">
      <c r="AZ13050" s="9">
        <v>3.9053254437869818</v>
      </c>
    </row>
    <row r="13051" spans="52:52" x14ac:dyDescent="0.25">
      <c r="AZ13051" s="9">
        <v>4.2366863905325438</v>
      </c>
    </row>
    <row r="13052" spans="52:52" x14ac:dyDescent="0.25">
      <c r="AZ13052" s="9">
        <v>3.8343195266272181</v>
      </c>
    </row>
    <row r="13053" spans="52:52" x14ac:dyDescent="0.25">
      <c r="AZ13053" s="9">
        <v>5.0887573964497044</v>
      </c>
    </row>
    <row r="13054" spans="52:52" x14ac:dyDescent="0.25">
      <c r="AZ13054" s="9">
        <v>3.5739644970414197</v>
      </c>
    </row>
    <row r="13055" spans="52:52" x14ac:dyDescent="0.25">
      <c r="AZ13055" s="9">
        <v>3.2899408284023663</v>
      </c>
    </row>
    <row r="13056" spans="52:52" x14ac:dyDescent="0.25">
      <c r="AZ13056" s="9">
        <v>4.165680473372781</v>
      </c>
    </row>
    <row r="13057" spans="52:52" x14ac:dyDescent="0.25">
      <c r="AZ13057" s="9">
        <v>2.556213017751479</v>
      </c>
    </row>
    <row r="13058" spans="52:52" x14ac:dyDescent="0.25">
      <c r="AZ13058" s="9">
        <v>0.18934911242603542</v>
      </c>
    </row>
    <row r="13059" spans="52:52" x14ac:dyDescent="0.25">
      <c r="AZ13059" s="9">
        <v>4.4733727810650885</v>
      </c>
    </row>
    <row r="13060" spans="52:52" x14ac:dyDescent="0.25">
      <c r="AZ13060" s="9">
        <v>1.6804733727810648</v>
      </c>
    </row>
    <row r="13061" spans="52:52" x14ac:dyDescent="0.25">
      <c r="AZ13061" s="9">
        <v>4.5207100591715967</v>
      </c>
    </row>
    <row r="13062" spans="52:52" x14ac:dyDescent="0.25">
      <c r="AZ13062" s="9">
        <v>3.9053254437869818</v>
      </c>
    </row>
    <row r="13063" spans="52:52" x14ac:dyDescent="0.25">
      <c r="AZ13063" s="9">
        <v>4.2366863905325438</v>
      </c>
    </row>
    <row r="13064" spans="52:52" x14ac:dyDescent="0.25">
      <c r="AZ13064" s="9">
        <v>3.8343195266272181</v>
      </c>
    </row>
    <row r="13065" spans="52:52" x14ac:dyDescent="0.25">
      <c r="AZ13065" s="9">
        <v>5.0887573964497044</v>
      </c>
    </row>
    <row r="13066" spans="52:52" x14ac:dyDescent="0.25">
      <c r="AZ13066" s="9">
        <v>3.5739644970414197</v>
      </c>
    </row>
    <row r="13067" spans="52:52" x14ac:dyDescent="0.25">
      <c r="AZ13067" s="9">
        <v>3.2899408284023663</v>
      </c>
    </row>
    <row r="13068" spans="52:52" x14ac:dyDescent="0.25">
      <c r="AZ13068" s="9">
        <v>4.165680473372781</v>
      </c>
    </row>
    <row r="13069" spans="52:52" x14ac:dyDescent="0.25">
      <c r="AZ13069" s="9">
        <v>2.556213017751479</v>
      </c>
    </row>
    <row r="13070" spans="52:52" x14ac:dyDescent="0.25">
      <c r="AZ13070" s="9">
        <v>0.18934911242603542</v>
      </c>
    </row>
    <row r="13071" spans="52:52" x14ac:dyDescent="0.25">
      <c r="AZ13071" s="9">
        <v>4.4733727810650885</v>
      </c>
    </row>
    <row r="13072" spans="52:52" x14ac:dyDescent="0.25">
      <c r="AZ13072" s="9">
        <v>1.6804733727810648</v>
      </c>
    </row>
    <row r="13073" spans="52:52" x14ac:dyDescent="0.25">
      <c r="AZ13073" s="9">
        <v>4.5207100591715967</v>
      </c>
    </row>
    <row r="13074" spans="52:52" x14ac:dyDescent="0.25">
      <c r="AZ13074" s="9">
        <v>3.9053254437869818</v>
      </c>
    </row>
    <row r="13075" spans="52:52" x14ac:dyDescent="0.25">
      <c r="AZ13075" s="9">
        <v>4.2366863905325438</v>
      </c>
    </row>
    <row r="13076" spans="52:52" x14ac:dyDescent="0.25">
      <c r="AZ13076" s="9">
        <v>3.8343195266272181</v>
      </c>
    </row>
    <row r="13077" spans="52:52" x14ac:dyDescent="0.25">
      <c r="AZ13077" s="9">
        <v>5.0887573964497044</v>
      </c>
    </row>
    <row r="13078" spans="52:52" x14ac:dyDescent="0.25">
      <c r="AZ13078" s="9">
        <v>3.5739644970414197</v>
      </c>
    </row>
    <row r="13079" spans="52:52" x14ac:dyDescent="0.25">
      <c r="AZ13079" s="9">
        <v>3.2899408284023663</v>
      </c>
    </row>
    <row r="13080" spans="52:52" x14ac:dyDescent="0.25">
      <c r="AZ13080" s="9">
        <v>4.165680473372781</v>
      </c>
    </row>
    <row r="13081" spans="52:52" x14ac:dyDescent="0.25">
      <c r="AZ13081" s="9">
        <v>2.556213017751479</v>
      </c>
    </row>
    <row r="13082" spans="52:52" x14ac:dyDescent="0.25">
      <c r="AZ13082" s="9">
        <v>0.18934911242603542</v>
      </c>
    </row>
    <row r="13083" spans="52:52" x14ac:dyDescent="0.25">
      <c r="AZ13083" s="9">
        <v>4.4733727810650885</v>
      </c>
    </row>
    <row r="13084" spans="52:52" x14ac:dyDescent="0.25">
      <c r="AZ13084" s="9">
        <v>1.6804733727810648</v>
      </c>
    </row>
    <row r="13085" spans="52:52" x14ac:dyDescent="0.25">
      <c r="AZ13085" s="9">
        <v>4.5207100591715967</v>
      </c>
    </row>
    <row r="13086" spans="52:52" x14ac:dyDescent="0.25">
      <c r="AZ13086" s="9">
        <v>3.9053254437869818</v>
      </c>
    </row>
    <row r="13087" spans="52:52" x14ac:dyDescent="0.25">
      <c r="AZ13087" s="9">
        <v>4.2366863905325438</v>
      </c>
    </row>
    <row r="13088" spans="52:52" x14ac:dyDescent="0.25">
      <c r="AZ13088" s="9">
        <v>3.8343195266272181</v>
      </c>
    </row>
    <row r="13089" spans="52:52" x14ac:dyDescent="0.25">
      <c r="AZ13089" s="9">
        <v>5.0887573964497044</v>
      </c>
    </row>
    <row r="13090" spans="52:52" x14ac:dyDescent="0.25">
      <c r="AZ13090" s="9">
        <v>3.5739644970414197</v>
      </c>
    </row>
    <row r="13091" spans="52:52" x14ac:dyDescent="0.25">
      <c r="AZ13091" s="9">
        <v>3.2899408284023663</v>
      </c>
    </row>
    <row r="13092" spans="52:52" x14ac:dyDescent="0.25">
      <c r="AZ13092" s="9">
        <v>4.165680473372781</v>
      </c>
    </row>
    <row r="13093" spans="52:52" x14ac:dyDescent="0.25">
      <c r="AZ13093" s="9">
        <v>2.556213017751479</v>
      </c>
    </row>
    <row r="13094" spans="52:52" x14ac:dyDescent="0.25">
      <c r="AZ13094" s="9">
        <v>0.18934911242603542</v>
      </c>
    </row>
    <row r="13095" spans="52:52" x14ac:dyDescent="0.25">
      <c r="AZ13095" s="9">
        <v>4.4733727810650885</v>
      </c>
    </row>
    <row r="13096" spans="52:52" x14ac:dyDescent="0.25">
      <c r="AZ13096" s="9">
        <v>1.6804733727810648</v>
      </c>
    </row>
    <row r="13097" spans="52:52" x14ac:dyDescent="0.25">
      <c r="AZ13097" s="9">
        <v>4.5207100591715967</v>
      </c>
    </row>
    <row r="13098" spans="52:52" x14ac:dyDescent="0.25">
      <c r="AZ13098" s="9">
        <v>3.9053254437869818</v>
      </c>
    </row>
    <row r="13099" spans="52:52" x14ac:dyDescent="0.25">
      <c r="AZ13099" s="9">
        <v>4.2366863905325438</v>
      </c>
    </row>
    <row r="13100" spans="52:52" x14ac:dyDescent="0.25">
      <c r="AZ13100" s="9">
        <v>3.8343195266272181</v>
      </c>
    </row>
    <row r="13101" spans="52:52" x14ac:dyDescent="0.25">
      <c r="AZ13101" s="9">
        <v>5.0887573964497044</v>
      </c>
    </row>
    <row r="13102" spans="52:52" x14ac:dyDescent="0.25">
      <c r="AZ13102" s="9">
        <v>3.5739644970414197</v>
      </c>
    </row>
    <row r="13103" spans="52:52" x14ac:dyDescent="0.25">
      <c r="AZ13103" s="9">
        <v>3.2899408284023663</v>
      </c>
    </row>
    <row r="13104" spans="52:52" x14ac:dyDescent="0.25">
      <c r="AZ13104" s="9">
        <v>4.165680473372781</v>
      </c>
    </row>
    <row r="13105" spans="52:52" x14ac:dyDescent="0.25">
      <c r="AZ13105" s="9">
        <v>2.556213017751479</v>
      </c>
    </row>
    <row r="13106" spans="52:52" x14ac:dyDescent="0.25">
      <c r="AZ13106" s="9">
        <v>0.18934911242603542</v>
      </c>
    </row>
    <row r="13107" spans="52:52" x14ac:dyDescent="0.25">
      <c r="AZ13107" s="9">
        <v>4.4733727810650885</v>
      </c>
    </row>
    <row r="13108" spans="52:52" x14ac:dyDescent="0.25">
      <c r="AZ13108" s="9">
        <v>1.6804733727810648</v>
      </c>
    </row>
    <row r="13109" spans="52:52" x14ac:dyDescent="0.25">
      <c r="AZ13109" s="9">
        <v>4.5207100591715967</v>
      </c>
    </row>
    <row r="13110" spans="52:52" x14ac:dyDescent="0.25">
      <c r="AZ13110" s="9">
        <v>3.9053254437869818</v>
      </c>
    </row>
    <row r="13111" spans="52:52" x14ac:dyDescent="0.25">
      <c r="AZ13111" s="9">
        <v>4.2366863905325438</v>
      </c>
    </row>
    <row r="13112" spans="52:52" x14ac:dyDescent="0.25">
      <c r="AZ13112" s="9">
        <v>3.8343195266272181</v>
      </c>
    </row>
    <row r="13113" spans="52:52" x14ac:dyDescent="0.25">
      <c r="AZ13113" s="9">
        <v>5.0887573964497044</v>
      </c>
    </row>
    <row r="13114" spans="52:52" x14ac:dyDescent="0.25">
      <c r="AZ13114" s="9">
        <v>3.5739644970414197</v>
      </c>
    </row>
    <row r="13115" spans="52:52" x14ac:dyDescent="0.25">
      <c r="AZ13115" s="9">
        <v>3.2899408284023663</v>
      </c>
    </row>
    <row r="13116" spans="52:52" x14ac:dyDescent="0.25">
      <c r="AZ13116" s="9">
        <v>4.165680473372781</v>
      </c>
    </row>
    <row r="13117" spans="52:52" x14ac:dyDescent="0.25">
      <c r="AZ13117" s="9">
        <v>2.556213017751479</v>
      </c>
    </row>
    <row r="13118" spans="52:52" x14ac:dyDescent="0.25">
      <c r="AZ13118" s="9">
        <v>0.18934911242603542</v>
      </c>
    </row>
    <row r="13119" spans="52:52" x14ac:dyDescent="0.25">
      <c r="AZ13119" s="9">
        <v>4.4733727810650885</v>
      </c>
    </row>
    <row r="13120" spans="52:52" x14ac:dyDescent="0.25">
      <c r="AZ13120" s="9">
        <v>1.6804733727810648</v>
      </c>
    </row>
    <row r="13121" spans="52:52" x14ac:dyDescent="0.25">
      <c r="AZ13121" s="9">
        <v>4.5207100591715967</v>
      </c>
    </row>
    <row r="13122" spans="52:52" x14ac:dyDescent="0.25">
      <c r="AZ13122" s="9">
        <v>3.9053254437869818</v>
      </c>
    </row>
    <row r="13123" spans="52:52" x14ac:dyDescent="0.25">
      <c r="AZ13123" s="9">
        <v>4.2366863905325438</v>
      </c>
    </row>
    <row r="13124" spans="52:52" x14ac:dyDescent="0.25">
      <c r="AZ13124" s="9">
        <v>3.8343195266272181</v>
      </c>
    </row>
    <row r="13125" spans="52:52" x14ac:dyDescent="0.25">
      <c r="AZ13125" s="9">
        <v>5.0887573964497044</v>
      </c>
    </row>
    <row r="13126" spans="52:52" x14ac:dyDescent="0.25">
      <c r="AZ13126" s="9">
        <v>3.5739644970414197</v>
      </c>
    </row>
    <row r="13127" spans="52:52" x14ac:dyDescent="0.25">
      <c r="AZ13127" s="9">
        <v>3.2899408284023663</v>
      </c>
    </row>
    <row r="13128" spans="52:52" x14ac:dyDescent="0.25">
      <c r="AZ13128" s="9">
        <v>4.165680473372781</v>
      </c>
    </row>
    <row r="13129" spans="52:52" x14ac:dyDescent="0.25">
      <c r="AZ13129" s="9">
        <v>2.556213017751479</v>
      </c>
    </row>
    <row r="13130" spans="52:52" x14ac:dyDescent="0.25">
      <c r="AZ13130" s="9">
        <v>0.18934911242603542</v>
      </c>
    </row>
    <row r="13131" spans="52:52" x14ac:dyDescent="0.25">
      <c r="AZ13131" s="9">
        <v>4.4733727810650885</v>
      </c>
    </row>
    <row r="13132" spans="52:52" x14ac:dyDescent="0.25">
      <c r="AZ13132" s="9">
        <v>1.6804733727810648</v>
      </c>
    </row>
    <row r="13133" spans="52:52" x14ac:dyDescent="0.25">
      <c r="AZ13133" s="9">
        <v>4.5207100591715967</v>
      </c>
    </row>
    <row r="13134" spans="52:52" x14ac:dyDescent="0.25">
      <c r="AZ13134" s="9">
        <v>3.9053254437869818</v>
      </c>
    </row>
    <row r="13135" spans="52:52" x14ac:dyDescent="0.25">
      <c r="AZ13135" s="9">
        <v>4.2366863905325438</v>
      </c>
    </row>
    <row r="13136" spans="52:52" x14ac:dyDescent="0.25">
      <c r="AZ13136" s="9">
        <v>3.8343195266272181</v>
      </c>
    </row>
    <row r="13137" spans="52:52" x14ac:dyDescent="0.25">
      <c r="AZ13137" s="9">
        <v>5.0887573964497044</v>
      </c>
    </row>
    <row r="13138" spans="52:52" x14ac:dyDescent="0.25">
      <c r="AZ13138" s="9">
        <v>3.5739644970414197</v>
      </c>
    </row>
    <row r="13139" spans="52:52" x14ac:dyDescent="0.25">
      <c r="AZ13139" s="9">
        <v>3.2899408284023663</v>
      </c>
    </row>
    <row r="13140" spans="52:52" x14ac:dyDescent="0.25">
      <c r="AZ13140" s="9">
        <v>4.165680473372781</v>
      </c>
    </row>
    <row r="13141" spans="52:52" x14ac:dyDescent="0.25">
      <c r="AZ13141" s="9">
        <v>2.556213017751479</v>
      </c>
    </row>
    <row r="13142" spans="52:52" x14ac:dyDescent="0.25">
      <c r="AZ13142" s="9">
        <v>0.18934911242603542</v>
      </c>
    </row>
    <row r="13143" spans="52:52" x14ac:dyDescent="0.25">
      <c r="AZ13143" s="9">
        <v>4.4733727810650885</v>
      </c>
    </row>
    <row r="13144" spans="52:52" x14ac:dyDescent="0.25">
      <c r="AZ13144" s="9">
        <v>1.6804733727810648</v>
      </c>
    </row>
    <row r="13145" spans="52:52" x14ac:dyDescent="0.25">
      <c r="AZ13145" s="9">
        <v>4.5207100591715967</v>
      </c>
    </row>
    <row r="13146" spans="52:52" x14ac:dyDescent="0.25">
      <c r="AZ13146" s="9">
        <v>3.9053254437869818</v>
      </c>
    </row>
    <row r="13147" spans="52:52" x14ac:dyDescent="0.25">
      <c r="AZ13147" s="9">
        <v>4.2366863905325438</v>
      </c>
    </row>
    <row r="13148" spans="52:52" x14ac:dyDescent="0.25">
      <c r="AZ13148" s="9">
        <v>3.8343195266272181</v>
      </c>
    </row>
    <row r="13149" spans="52:52" x14ac:dyDescent="0.25">
      <c r="AZ13149" s="9">
        <v>5.0887573964497044</v>
      </c>
    </row>
    <row r="13150" spans="52:52" x14ac:dyDescent="0.25">
      <c r="AZ13150" s="9">
        <v>3.5739644970414197</v>
      </c>
    </row>
    <row r="13151" spans="52:52" x14ac:dyDescent="0.25">
      <c r="AZ13151" s="9">
        <v>3.2899408284023663</v>
      </c>
    </row>
    <row r="13152" spans="52:52" x14ac:dyDescent="0.25">
      <c r="AZ13152" s="9">
        <v>4.165680473372781</v>
      </c>
    </row>
    <row r="13153" spans="52:52" x14ac:dyDescent="0.25">
      <c r="AZ13153" s="9">
        <v>2.556213017751479</v>
      </c>
    </row>
    <row r="13154" spans="52:52" x14ac:dyDescent="0.25">
      <c r="AZ13154" s="9">
        <v>0.18934911242603542</v>
      </c>
    </row>
    <row r="13155" spans="52:52" x14ac:dyDescent="0.25">
      <c r="AZ13155" s="9">
        <v>4.4733727810650885</v>
      </c>
    </row>
    <row r="13156" spans="52:52" x14ac:dyDescent="0.25">
      <c r="AZ13156" s="9">
        <v>1.6804733727810648</v>
      </c>
    </row>
    <row r="13157" spans="52:52" x14ac:dyDescent="0.25">
      <c r="AZ13157" s="9">
        <v>4.5207100591715967</v>
      </c>
    </row>
    <row r="13158" spans="52:52" x14ac:dyDescent="0.25">
      <c r="AZ13158" s="9">
        <v>3.9053254437869818</v>
      </c>
    </row>
    <row r="13159" spans="52:52" x14ac:dyDescent="0.25">
      <c r="AZ13159" s="9">
        <v>4.2366863905325438</v>
      </c>
    </row>
    <row r="13160" spans="52:52" x14ac:dyDescent="0.25">
      <c r="AZ13160" s="9">
        <v>3.8343195266272181</v>
      </c>
    </row>
    <row r="13161" spans="52:52" x14ac:dyDescent="0.25">
      <c r="AZ13161" s="9">
        <v>5.0887573964497044</v>
      </c>
    </row>
    <row r="13162" spans="52:52" x14ac:dyDescent="0.25">
      <c r="AZ13162" s="9">
        <v>3.5739644970414197</v>
      </c>
    </row>
    <row r="13163" spans="52:52" x14ac:dyDescent="0.25">
      <c r="AZ13163" s="9">
        <v>3.2899408284023663</v>
      </c>
    </row>
    <row r="13164" spans="52:52" x14ac:dyDescent="0.25">
      <c r="AZ13164" s="9">
        <v>4.165680473372781</v>
      </c>
    </row>
    <row r="13165" spans="52:52" x14ac:dyDescent="0.25">
      <c r="AZ13165" s="9">
        <v>2.556213017751479</v>
      </c>
    </row>
    <row r="13166" spans="52:52" x14ac:dyDescent="0.25">
      <c r="AZ13166" s="9">
        <v>0.18934911242603542</v>
      </c>
    </row>
    <row r="13167" spans="52:52" x14ac:dyDescent="0.25">
      <c r="AZ13167" s="9">
        <v>4.4733727810650885</v>
      </c>
    </row>
    <row r="13168" spans="52:52" x14ac:dyDescent="0.25">
      <c r="AZ13168" s="9">
        <v>1.6804733727810648</v>
      </c>
    </row>
    <row r="13169" spans="52:52" x14ac:dyDescent="0.25">
      <c r="AZ13169" s="9">
        <v>4.5207100591715967</v>
      </c>
    </row>
    <row r="13170" spans="52:52" x14ac:dyDescent="0.25">
      <c r="AZ13170" s="9">
        <v>3.9053254437869818</v>
      </c>
    </row>
    <row r="13171" spans="52:52" x14ac:dyDescent="0.25">
      <c r="AZ13171" s="9">
        <v>4.2366863905325438</v>
      </c>
    </row>
    <row r="13172" spans="52:52" x14ac:dyDescent="0.25">
      <c r="AZ13172" s="9">
        <v>3.8343195266272181</v>
      </c>
    </row>
    <row r="13173" spans="52:52" x14ac:dyDescent="0.25">
      <c r="AZ13173" s="9">
        <v>5.0887573964497044</v>
      </c>
    </row>
    <row r="13174" spans="52:52" x14ac:dyDescent="0.25">
      <c r="AZ13174" s="9">
        <v>3.5739644970414197</v>
      </c>
    </row>
    <row r="13175" spans="52:52" x14ac:dyDescent="0.25">
      <c r="AZ13175" s="9">
        <v>3.2899408284023663</v>
      </c>
    </row>
    <row r="13176" spans="52:52" x14ac:dyDescent="0.25">
      <c r="AZ13176" s="9">
        <v>4.165680473372781</v>
      </c>
    </row>
    <row r="13177" spans="52:52" x14ac:dyDescent="0.25">
      <c r="AZ13177" s="9">
        <v>2.556213017751479</v>
      </c>
    </row>
    <row r="13178" spans="52:52" x14ac:dyDescent="0.25">
      <c r="AZ13178" s="9">
        <v>0.18934911242603542</v>
      </c>
    </row>
    <row r="13179" spans="52:52" x14ac:dyDescent="0.25">
      <c r="AZ13179" s="9">
        <v>4.4733727810650885</v>
      </c>
    </row>
    <row r="13180" spans="52:52" x14ac:dyDescent="0.25">
      <c r="AZ13180" s="9">
        <v>1.6804733727810648</v>
      </c>
    </row>
    <row r="13181" spans="52:52" x14ac:dyDescent="0.25">
      <c r="AZ13181" s="9">
        <v>4.5207100591715967</v>
      </c>
    </row>
    <row r="13182" spans="52:52" x14ac:dyDescent="0.25">
      <c r="AZ13182" s="9">
        <v>3.9053254437869818</v>
      </c>
    </row>
    <row r="13183" spans="52:52" x14ac:dyDescent="0.25">
      <c r="AZ13183" s="9">
        <v>4.2366863905325438</v>
      </c>
    </row>
    <row r="13184" spans="52:52" x14ac:dyDescent="0.25">
      <c r="AZ13184" s="9">
        <v>3.8343195266272181</v>
      </c>
    </row>
    <row r="13185" spans="52:52" x14ac:dyDescent="0.25">
      <c r="AZ13185" s="9">
        <v>5.0887573964497044</v>
      </c>
    </row>
    <row r="13186" spans="52:52" x14ac:dyDescent="0.25">
      <c r="AZ13186" s="9">
        <v>3.5739644970414197</v>
      </c>
    </row>
    <row r="13187" spans="52:52" x14ac:dyDescent="0.25">
      <c r="AZ13187" s="9">
        <v>3.2899408284023663</v>
      </c>
    </row>
    <row r="13188" spans="52:52" x14ac:dyDescent="0.25">
      <c r="AZ13188" s="9">
        <v>4.165680473372781</v>
      </c>
    </row>
    <row r="13189" spans="52:52" x14ac:dyDescent="0.25">
      <c r="AZ13189" s="9">
        <v>2.556213017751479</v>
      </c>
    </row>
    <row r="13190" spans="52:52" x14ac:dyDescent="0.25">
      <c r="AZ13190" s="9">
        <v>0.18934911242603542</v>
      </c>
    </row>
    <row r="13191" spans="52:52" x14ac:dyDescent="0.25">
      <c r="AZ13191" s="9">
        <v>4.4733727810650885</v>
      </c>
    </row>
    <row r="13192" spans="52:52" x14ac:dyDescent="0.25">
      <c r="AZ13192" s="9">
        <v>1.6804733727810648</v>
      </c>
    </row>
    <row r="13193" spans="52:52" x14ac:dyDescent="0.25">
      <c r="AZ13193" s="9">
        <v>4.5207100591715967</v>
      </c>
    </row>
    <row r="13194" spans="52:52" x14ac:dyDescent="0.25">
      <c r="AZ13194" s="9">
        <v>3.9053254437869818</v>
      </c>
    </row>
    <row r="13195" spans="52:52" x14ac:dyDescent="0.25">
      <c r="AZ13195" s="9">
        <v>4.2366863905325438</v>
      </c>
    </row>
    <row r="13196" spans="52:52" x14ac:dyDescent="0.25">
      <c r="AZ13196" s="9">
        <v>3.8343195266272181</v>
      </c>
    </row>
    <row r="13197" spans="52:52" x14ac:dyDescent="0.25">
      <c r="AZ13197" s="9">
        <v>5.0887573964497044</v>
      </c>
    </row>
    <row r="13198" spans="52:52" x14ac:dyDescent="0.25">
      <c r="AZ13198" s="9">
        <v>3.5739644970414197</v>
      </c>
    </row>
    <row r="13199" spans="52:52" x14ac:dyDescent="0.25">
      <c r="AZ13199" s="9">
        <v>3.2899408284023663</v>
      </c>
    </row>
    <row r="13200" spans="52:52" x14ac:dyDescent="0.25">
      <c r="AZ13200" s="9">
        <v>4.165680473372781</v>
      </c>
    </row>
    <row r="13201" spans="52:52" x14ac:dyDescent="0.25">
      <c r="AZ13201" s="9">
        <v>2.556213017751479</v>
      </c>
    </row>
    <row r="13202" spans="52:52" x14ac:dyDescent="0.25">
      <c r="AZ13202" s="9">
        <v>0.18934911242603542</v>
      </c>
    </row>
    <row r="13203" spans="52:52" x14ac:dyDescent="0.25">
      <c r="AZ13203" s="9">
        <v>4.4733727810650885</v>
      </c>
    </row>
    <row r="13204" spans="52:52" x14ac:dyDescent="0.25">
      <c r="AZ13204" s="9">
        <v>1.6804733727810648</v>
      </c>
    </row>
    <row r="13205" spans="52:52" x14ac:dyDescent="0.25">
      <c r="AZ13205" s="9">
        <v>4.5207100591715967</v>
      </c>
    </row>
    <row r="13206" spans="52:52" x14ac:dyDescent="0.25">
      <c r="AZ13206" s="9">
        <v>3.9053254437869818</v>
      </c>
    </row>
    <row r="13207" spans="52:52" x14ac:dyDescent="0.25">
      <c r="AZ13207" s="9">
        <v>4.2366863905325438</v>
      </c>
    </row>
    <row r="13208" spans="52:52" x14ac:dyDescent="0.25">
      <c r="AZ13208" s="9">
        <v>3.8343195266272181</v>
      </c>
    </row>
    <row r="13209" spans="52:52" x14ac:dyDescent="0.25">
      <c r="AZ13209" s="9">
        <v>5.0887573964497044</v>
      </c>
    </row>
    <row r="13210" spans="52:52" x14ac:dyDescent="0.25">
      <c r="AZ13210" s="9">
        <v>3.5739644970414197</v>
      </c>
    </row>
    <row r="13211" spans="52:52" x14ac:dyDescent="0.25">
      <c r="AZ13211" s="9">
        <v>3.2899408284023663</v>
      </c>
    </row>
    <row r="13212" spans="52:52" x14ac:dyDescent="0.25">
      <c r="AZ13212" s="9">
        <v>4.165680473372781</v>
      </c>
    </row>
    <row r="13213" spans="52:52" x14ac:dyDescent="0.25">
      <c r="AZ13213" s="9">
        <v>2.556213017751479</v>
      </c>
    </row>
    <row r="13214" spans="52:52" x14ac:dyDescent="0.25">
      <c r="AZ13214" s="9">
        <v>0.18934911242603542</v>
      </c>
    </row>
    <row r="13215" spans="52:52" x14ac:dyDescent="0.25">
      <c r="AZ13215" s="9">
        <v>4.4733727810650885</v>
      </c>
    </row>
    <row r="13216" spans="52:52" x14ac:dyDescent="0.25">
      <c r="AZ13216" s="9">
        <v>1.6804733727810648</v>
      </c>
    </row>
    <row r="13217" spans="52:52" x14ac:dyDescent="0.25">
      <c r="AZ13217" s="9">
        <v>4.5207100591715967</v>
      </c>
    </row>
    <row r="13218" spans="52:52" x14ac:dyDescent="0.25">
      <c r="AZ13218" s="9">
        <v>3.9053254437869818</v>
      </c>
    </row>
    <row r="13219" spans="52:52" x14ac:dyDescent="0.25">
      <c r="AZ13219" s="9">
        <v>4.2366863905325438</v>
      </c>
    </row>
    <row r="13220" spans="52:52" x14ac:dyDescent="0.25">
      <c r="AZ13220" s="9">
        <v>3.8343195266272181</v>
      </c>
    </row>
    <row r="13221" spans="52:52" x14ac:dyDescent="0.25">
      <c r="AZ13221" s="9">
        <v>5.0887573964497044</v>
      </c>
    </row>
    <row r="13222" spans="52:52" x14ac:dyDescent="0.25">
      <c r="AZ13222" s="9">
        <v>3.5739644970414197</v>
      </c>
    </row>
    <row r="13223" spans="52:52" x14ac:dyDescent="0.25">
      <c r="AZ13223" s="9">
        <v>3.2899408284023663</v>
      </c>
    </row>
    <row r="13224" spans="52:52" x14ac:dyDescent="0.25">
      <c r="AZ13224" s="9">
        <v>4.165680473372781</v>
      </c>
    </row>
    <row r="13225" spans="52:52" x14ac:dyDescent="0.25">
      <c r="AZ13225" s="9">
        <v>2.556213017751479</v>
      </c>
    </row>
    <row r="13226" spans="52:52" x14ac:dyDescent="0.25">
      <c r="AZ13226" s="9">
        <v>0.18934911242603542</v>
      </c>
    </row>
    <row r="13227" spans="52:52" x14ac:dyDescent="0.25">
      <c r="AZ13227" s="9">
        <v>4.4733727810650885</v>
      </c>
    </row>
    <row r="13228" spans="52:52" x14ac:dyDescent="0.25">
      <c r="AZ13228" s="9">
        <v>1.6804733727810648</v>
      </c>
    </row>
    <row r="13229" spans="52:52" x14ac:dyDescent="0.25">
      <c r="AZ13229" s="9">
        <v>4.5207100591715967</v>
      </c>
    </row>
    <row r="13230" spans="52:52" x14ac:dyDescent="0.25">
      <c r="AZ13230" s="9">
        <v>3.9053254437869818</v>
      </c>
    </row>
    <row r="13231" spans="52:52" x14ac:dyDescent="0.25">
      <c r="AZ13231" s="9">
        <v>4.2366863905325438</v>
      </c>
    </row>
    <row r="13232" spans="52:52" x14ac:dyDescent="0.25">
      <c r="AZ13232" s="9">
        <v>3.8343195266272181</v>
      </c>
    </row>
    <row r="13233" spans="52:52" x14ac:dyDescent="0.25">
      <c r="AZ13233" s="9">
        <v>5.0887573964497044</v>
      </c>
    </row>
    <row r="13234" spans="52:52" x14ac:dyDescent="0.25">
      <c r="AZ13234" s="9">
        <v>3.5739644970414197</v>
      </c>
    </row>
    <row r="13235" spans="52:52" x14ac:dyDescent="0.25">
      <c r="AZ13235" s="9">
        <v>3.2899408284023663</v>
      </c>
    </row>
    <row r="13236" spans="52:52" x14ac:dyDescent="0.25">
      <c r="AZ13236" s="9">
        <v>4.165680473372781</v>
      </c>
    </row>
    <row r="13237" spans="52:52" x14ac:dyDescent="0.25">
      <c r="AZ13237" s="9">
        <v>2.556213017751479</v>
      </c>
    </row>
    <row r="13238" spans="52:52" x14ac:dyDescent="0.25">
      <c r="AZ13238" s="9">
        <v>0.18934911242603542</v>
      </c>
    </row>
    <row r="13239" spans="52:52" x14ac:dyDescent="0.25">
      <c r="AZ13239" s="9">
        <v>4.4733727810650885</v>
      </c>
    </row>
    <row r="13240" spans="52:52" x14ac:dyDescent="0.25">
      <c r="AZ13240" s="9">
        <v>1.6804733727810648</v>
      </c>
    </row>
    <row r="13241" spans="52:52" x14ac:dyDescent="0.25">
      <c r="AZ13241" s="9">
        <v>4.5207100591715967</v>
      </c>
    </row>
    <row r="13242" spans="52:52" x14ac:dyDescent="0.25">
      <c r="AZ13242" s="9">
        <v>3.9053254437869818</v>
      </c>
    </row>
    <row r="13243" spans="52:52" x14ac:dyDescent="0.25">
      <c r="AZ13243" s="9">
        <v>4.2366863905325438</v>
      </c>
    </row>
    <row r="13244" spans="52:52" x14ac:dyDescent="0.25">
      <c r="AZ13244" s="9">
        <v>3.8343195266272181</v>
      </c>
    </row>
    <row r="13245" spans="52:52" x14ac:dyDescent="0.25">
      <c r="AZ13245" s="9">
        <v>5.0887573964497044</v>
      </c>
    </row>
    <row r="13246" spans="52:52" x14ac:dyDescent="0.25">
      <c r="AZ13246" s="9">
        <v>3.5739644970414197</v>
      </c>
    </row>
    <row r="13247" spans="52:52" x14ac:dyDescent="0.25">
      <c r="AZ13247" s="9">
        <v>3.2899408284023663</v>
      </c>
    </row>
    <row r="13248" spans="52:52" x14ac:dyDescent="0.25">
      <c r="AZ13248" s="9">
        <v>4.165680473372781</v>
      </c>
    </row>
    <row r="13249" spans="52:52" x14ac:dyDescent="0.25">
      <c r="AZ13249" s="9">
        <v>2.556213017751479</v>
      </c>
    </row>
    <row r="13250" spans="52:52" x14ac:dyDescent="0.25">
      <c r="AZ13250" s="9">
        <v>0.18934911242603542</v>
      </c>
    </row>
    <row r="13251" spans="52:52" x14ac:dyDescent="0.25">
      <c r="AZ13251" s="9">
        <v>4.4733727810650885</v>
      </c>
    </row>
    <row r="13252" spans="52:52" x14ac:dyDescent="0.25">
      <c r="AZ13252" s="9">
        <v>1.6804733727810648</v>
      </c>
    </row>
    <row r="13253" spans="52:52" x14ac:dyDescent="0.25">
      <c r="AZ13253" s="9">
        <v>4.5207100591715967</v>
      </c>
    </row>
    <row r="13254" spans="52:52" x14ac:dyDescent="0.25">
      <c r="AZ13254" s="9">
        <v>3.9053254437869818</v>
      </c>
    </row>
    <row r="13255" spans="52:52" x14ac:dyDescent="0.25">
      <c r="AZ13255" s="9">
        <v>4.2366863905325438</v>
      </c>
    </row>
    <row r="13256" spans="52:52" x14ac:dyDescent="0.25">
      <c r="AZ13256" s="9">
        <v>3.8343195266272181</v>
      </c>
    </row>
    <row r="13257" spans="52:52" x14ac:dyDescent="0.25">
      <c r="AZ13257" s="9">
        <v>5.0887573964497044</v>
      </c>
    </row>
    <row r="13258" spans="52:52" x14ac:dyDescent="0.25">
      <c r="AZ13258" s="9">
        <v>3.5739644970414197</v>
      </c>
    </row>
    <row r="13259" spans="52:52" x14ac:dyDescent="0.25">
      <c r="AZ13259" s="9">
        <v>3.2899408284023663</v>
      </c>
    </row>
    <row r="13260" spans="52:52" x14ac:dyDescent="0.25">
      <c r="AZ13260" s="9">
        <v>4.165680473372781</v>
      </c>
    </row>
    <row r="13261" spans="52:52" x14ac:dyDescent="0.25">
      <c r="AZ13261" s="9">
        <v>2.556213017751479</v>
      </c>
    </row>
    <row r="13262" spans="52:52" x14ac:dyDescent="0.25">
      <c r="AZ13262" s="9">
        <v>0.18934911242603542</v>
      </c>
    </row>
    <row r="13263" spans="52:52" x14ac:dyDescent="0.25">
      <c r="AZ13263" s="9">
        <v>4.4733727810650885</v>
      </c>
    </row>
    <row r="13264" spans="52:52" x14ac:dyDescent="0.25">
      <c r="AZ13264" s="9">
        <v>1.6804733727810648</v>
      </c>
    </row>
    <row r="13265" spans="52:52" x14ac:dyDescent="0.25">
      <c r="AZ13265" s="9">
        <v>4.5207100591715967</v>
      </c>
    </row>
    <row r="13266" spans="52:52" x14ac:dyDescent="0.25">
      <c r="AZ13266" s="9">
        <v>3.9053254437869818</v>
      </c>
    </row>
    <row r="13267" spans="52:52" x14ac:dyDescent="0.25">
      <c r="AZ13267" s="9">
        <v>4.2366863905325438</v>
      </c>
    </row>
    <row r="13268" spans="52:52" x14ac:dyDescent="0.25">
      <c r="AZ13268" s="9">
        <v>3.8343195266272181</v>
      </c>
    </row>
    <row r="13269" spans="52:52" x14ac:dyDescent="0.25">
      <c r="AZ13269" s="9">
        <v>5.0887573964497044</v>
      </c>
    </row>
    <row r="13270" spans="52:52" x14ac:dyDescent="0.25">
      <c r="AZ13270" s="9">
        <v>3.5739644970414197</v>
      </c>
    </row>
    <row r="13271" spans="52:52" x14ac:dyDescent="0.25">
      <c r="AZ13271" s="9">
        <v>3.2899408284023663</v>
      </c>
    </row>
    <row r="13272" spans="52:52" x14ac:dyDescent="0.25">
      <c r="AZ13272" s="9">
        <v>4.165680473372781</v>
      </c>
    </row>
    <row r="13273" spans="52:52" x14ac:dyDescent="0.25">
      <c r="AZ13273" s="9">
        <v>2.556213017751479</v>
      </c>
    </row>
    <row r="13274" spans="52:52" x14ac:dyDescent="0.25">
      <c r="AZ13274" s="9">
        <v>0.18934911242603542</v>
      </c>
    </row>
    <row r="13275" spans="52:52" x14ac:dyDescent="0.25">
      <c r="AZ13275" s="9">
        <v>4.4733727810650885</v>
      </c>
    </row>
    <row r="13276" spans="52:52" x14ac:dyDescent="0.25">
      <c r="AZ13276" s="9">
        <v>1.6804733727810648</v>
      </c>
    </row>
    <row r="13277" spans="52:52" x14ac:dyDescent="0.25">
      <c r="AZ13277" s="9">
        <v>4.5207100591715967</v>
      </c>
    </row>
    <row r="13278" spans="52:52" x14ac:dyDescent="0.25">
      <c r="AZ13278" s="9">
        <v>3.9053254437869818</v>
      </c>
    </row>
    <row r="13279" spans="52:52" x14ac:dyDescent="0.25">
      <c r="AZ13279" s="9">
        <v>4.2366863905325438</v>
      </c>
    </row>
    <row r="13280" spans="52:52" x14ac:dyDescent="0.25">
      <c r="AZ13280" s="9">
        <v>3.8343195266272181</v>
      </c>
    </row>
    <row r="13281" spans="52:52" x14ac:dyDescent="0.25">
      <c r="AZ13281" s="9">
        <v>5.0887573964497044</v>
      </c>
    </row>
    <row r="13282" spans="52:52" x14ac:dyDescent="0.25">
      <c r="AZ13282" s="9">
        <v>3.5739644970414197</v>
      </c>
    </row>
    <row r="13283" spans="52:52" x14ac:dyDescent="0.25">
      <c r="AZ13283" s="9">
        <v>3.2899408284023663</v>
      </c>
    </row>
    <row r="13284" spans="52:52" x14ac:dyDescent="0.25">
      <c r="AZ13284" s="9">
        <v>4.165680473372781</v>
      </c>
    </row>
    <row r="13285" spans="52:52" x14ac:dyDescent="0.25">
      <c r="AZ13285" s="9">
        <v>2.556213017751479</v>
      </c>
    </row>
    <row r="13286" spans="52:52" x14ac:dyDescent="0.25">
      <c r="AZ13286" s="9">
        <v>0.18934911242603542</v>
      </c>
    </row>
    <row r="13287" spans="52:52" x14ac:dyDescent="0.25">
      <c r="AZ13287" s="9">
        <v>4.4733727810650885</v>
      </c>
    </row>
    <row r="13288" spans="52:52" x14ac:dyDescent="0.25">
      <c r="AZ13288" s="9">
        <v>1.6804733727810648</v>
      </c>
    </row>
    <row r="13289" spans="52:52" x14ac:dyDescent="0.25">
      <c r="AZ13289" s="9">
        <v>4.5207100591715967</v>
      </c>
    </row>
    <row r="13290" spans="52:52" x14ac:dyDescent="0.25">
      <c r="AZ13290" s="9">
        <v>3.9053254437869818</v>
      </c>
    </row>
    <row r="13291" spans="52:52" x14ac:dyDescent="0.25">
      <c r="AZ13291" s="9">
        <v>4.2366863905325438</v>
      </c>
    </row>
    <row r="13292" spans="52:52" x14ac:dyDescent="0.25">
      <c r="AZ13292" s="9">
        <v>3.8343195266272181</v>
      </c>
    </row>
    <row r="13293" spans="52:52" x14ac:dyDescent="0.25">
      <c r="AZ13293" s="9">
        <v>5.0887573964497044</v>
      </c>
    </row>
    <row r="13294" spans="52:52" x14ac:dyDescent="0.25">
      <c r="AZ13294" s="9">
        <v>3.5739644970414197</v>
      </c>
    </row>
    <row r="13295" spans="52:52" x14ac:dyDescent="0.25">
      <c r="AZ13295" s="9">
        <v>3.2899408284023663</v>
      </c>
    </row>
    <row r="13296" spans="52:52" x14ac:dyDescent="0.25">
      <c r="AZ13296" s="9">
        <v>4.165680473372781</v>
      </c>
    </row>
    <row r="13297" spans="52:52" x14ac:dyDescent="0.25">
      <c r="AZ13297" s="9">
        <v>2.556213017751479</v>
      </c>
    </row>
    <row r="13298" spans="52:52" x14ac:dyDescent="0.25">
      <c r="AZ13298" s="9">
        <v>0.18934911242603542</v>
      </c>
    </row>
    <row r="13299" spans="52:52" x14ac:dyDescent="0.25">
      <c r="AZ13299" s="9">
        <v>4.4733727810650885</v>
      </c>
    </row>
    <row r="13300" spans="52:52" x14ac:dyDescent="0.25">
      <c r="AZ13300" s="9">
        <v>1.6804733727810648</v>
      </c>
    </row>
    <row r="13301" spans="52:52" x14ac:dyDescent="0.25">
      <c r="AZ13301" s="9">
        <v>4.5207100591715967</v>
      </c>
    </row>
    <row r="13302" spans="52:52" x14ac:dyDescent="0.25">
      <c r="AZ13302" s="9">
        <v>3.9053254437869818</v>
      </c>
    </row>
    <row r="13303" spans="52:52" x14ac:dyDescent="0.25">
      <c r="AZ13303" s="9">
        <v>4.2366863905325438</v>
      </c>
    </row>
    <row r="13304" spans="52:52" x14ac:dyDescent="0.25">
      <c r="AZ13304" s="9">
        <v>3.8343195266272181</v>
      </c>
    </row>
    <row r="13305" spans="52:52" x14ac:dyDescent="0.25">
      <c r="AZ13305" s="9">
        <v>5.0887573964497044</v>
      </c>
    </row>
    <row r="13306" spans="52:52" x14ac:dyDescent="0.25">
      <c r="AZ13306" s="9">
        <v>3.5739644970414197</v>
      </c>
    </row>
    <row r="13307" spans="52:52" x14ac:dyDescent="0.25">
      <c r="AZ13307" s="9">
        <v>3.2899408284023663</v>
      </c>
    </row>
    <row r="13308" spans="52:52" x14ac:dyDescent="0.25">
      <c r="AZ13308" s="9">
        <v>4.165680473372781</v>
      </c>
    </row>
    <row r="13309" spans="52:52" x14ac:dyDescent="0.25">
      <c r="AZ13309" s="9">
        <v>2.556213017751479</v>
      </c>
    </row>
    <row r="13310" spans="52:52" x14ac:dyDescent="0.25">
      <c r="AZ13310" s="9">
        <v>0.18934911242603542</v>
      </c>
    </row>
    <row r="13311" spans="52:52" x14ac:dyDescent="0.25">
      <c r="AZ13311" s="9">
        <v>4.4733727810650885</v>
      </c>
    </row>
    <row r="13312" spans="52:52" x14ac:dyDescent="0.25">
      <c r="AZ13312" s="9">
        <v>1.6804733727810648</v>
      </c>
    </row>
    <row r="13313" spans="52:52" x14ac:dyDescent="0.25">
      <c r="AZ13313" s="9">
        <v>4.5207100591715967</v>
      </c>
    </row>
    <row r="13314" spans="52:52" x14ac:dyDescent="0.25">
      <c r="AZ13314" s="9">
        <v>3.9053254437869818</v>
      </c>
    </row>
    <row r="13315" spans="52:52" x14ac:dyDescent="0.25">
      <c r="AZ13315" s="9">
        <v>4.2366863905325438</v>
      </c>
    </row>
    <row r="13316" spans="52:52" x14ac:dyDescent="0.25">
      <c r="AZ13316" s="9">
        <v>3.8343195266272181</v>
      </c>
    </row>
    <row r="13317" spans="52:52" x14ac:dyDescent="0.25">
      <c r="AZ13317" s="9">
        <v>5.0887573964497044</v>
      </c>
    </row>
    <row r="13318" spans="52:52" x14ac:dyDescent="0.25">
      <c r="AZ13318" s="9">
        <v>3.5739644970414197</v>
      </c>
    </row>
    <row r="13319" spans="52:52" x14ac:dyDescent="0.25">
      <c r="AZ13319" s="9">
        <v>3.2899408284023663</v>
      </c>
    </row>
    <row r="13320" spans="52:52" x14ac:dyDescent="0.25">
      <c r="AZ13320" s="9">
        <v>4.165680473372781</v>
      </c>
    </row>
    <row r="13321" spans="52:52" x14ac:dyDescent="0.25">
      <c r="AZ13321" s="9">
        <v>2.556213017751479</v>
      </c>
    </row>
    <row r="13322" spans="52:52" x14ac:dyDescent="0.25">
      <c r="AZ13322" s="9">
        <v>0.18934911242603542</v>
      </c>
    </row>
    <row r="13323" spans="52:52" x14ac:dyDescent="0.25">
      <c r="AZ13323" s="9">
        <v>4.4733727810650885</v>
      </c>
    </row>
    <row r="13324" spans="52:52" x14ac:dyDescent="0.25">
      <c r="AZ13324" s="9">
        <v>1.6804733727810648</v>
      </c>
    </row>
    <row r="13325" spans="52:52" x14ac:dyDescent="0.25">
      <c r="AZ13325" s="9">
        <v>4.5207100591715967</v>
      </c>
    </row>
    <row r="13326" spans="52:52" x14ac:dyDescent="0.25">
      <c r="AZ13326" s="9">
        <v>3.9053254437869818</v>
      </c>
    </row>
    <row r="13327" spans="52:52" x14ac:dyDescent="0.25">
      <c r="AZ13327" s="9">
        <v>4.2366863905325438</v>
      </c>
    </row>
    <row r="13328" spans="52:52" x14ac:dyDescent="0.25">
      <c r="AZ13328" s="9">
        <v>3.8343195266272181</v>
      </c>
    </row>
    <row r="13329" spans="52:52" x14ac:dyDescent="0.25">
      <c r="AZ13329" s="9">
        <v>5.0887573964497044</v>
      </c>
    </row>
    <row r="13330" spans="52:52" x14ac:dyDescent="0.25">
      <c r="AZ13330" s="9">
        <v>3.5739644970414197</v>
      </c>
    </row>
    <row r="13331" spans="52:52" x14ac:dyDescent="0.25">
      <c r="AZ13331" s="9">
        <v>3.2899408284023663</v>
      </c>
    </row>
    <row r="13332" spans="52:52" x14ac:dyDescent="0.25">
      <c r="AZ13332" s="9">
        <v>4.165680473372781</v>
      </c>
    </row>
    <row r="13333" spans="52:52" x14ac:dyDescent="0.25">
      <c r="AZ13333" s="9">
        <v>2.556213017751479</v>
      </c>
    </row>
    <row r="13334" spans="52:52" x14ac:dyDescent="0.25">
      <c r="AZ13334" s="9">
        <v>0.18934911242603542</v>
      </c>
    </row>
    <row r="13335" spans="52:52" x14ac:dyDescent="0.25">
      <c r="AZ13335" s="9">
        <v>4.4733727810650885</v>
      </c>
    </row>
    <row r="13336" spans="52:52" x14ac:dyDescent="0.25">
      <c r="AZ13336" s="9">
        <v>1.6804733727810648</v>
      </c>
    </row>
    <row r="13337" spans="52:52" x14ac:dyDescent="0.25">
      <c r="AZ13337" s="9">
        <v>4.5207100591715967</v>
      </c>
    </row>
    <row r="13338" spans="52:52" x14ac:dyDescent="0.25">
      <c r="AZ13338" s="9">
        <v>3.9053254437869818</v>
      </c>
    </row>
    <row r="13339" spans="52:52" x14ac:dyDescent="0.25">
      <c r="AZ13339" s="9">
        <v>4.2366863905325438</v>
      </c>
    </row>
    <row r="13340" spans="52:52" x14ac:dyDescent="0.25">
      <c r="AZ13340" s="9">
        <v>3.8343195266272181</v>
      </c>
    </row>
    <row r="13341" spans="52:52" x14ac:dyDescent="0.25">
      <c r="AZ13341" s="9">
        <v>5.0887573964497044</v>
      </c>
    </row>
    <row r="13342" spans="52:52" x14ac:dyDescent="0.25">
      <c r="AZ13342" s="9">
        <v>3.5739644970414197</v>
      </c>
    </row>
    <row r="13343" spans="52:52" x14ac:dyDescent="0.25">
      <c r="AZ13343" s="9">
        <v>3.2899408284023663</v>
      </c>
    </row>
    <row r="13344" spans="52:52" x14ac:dyDescent="0.25">
      <c r="AZ13344" s="9">
        <v>4.165680473372781</v>
      </c>
    </row>
    <row r="13345" spans="52:52" x14ac:dyDescent="0.25">
      <c r="AZ13345" s="9">
        <v>2.556213017751479</v>
      </c>
    </row>
    <row r="13346" spans="52:52" x14ac:dyDescent="0.25">
      <c r="AZ13346" s="9">
        <v>0.18934911242603542</v>
      </c>
    </row>
    <row r="13347" spans="52:52" x14ac:dyDescent="0.25">
      <c r="AZ13347" s="9">
        <v>4.4733727810650885</v>
      </c>
    </row>
    <row r="13348" spans="52:52" x14ac:dyDescent="0.25">
      <c r="AZ13348" s="9">
        <v>1.6804733727810648</v>
      </c>
    </row>
    <row r="13349" spans="52:52" x14ac:dyDescent="0.25">
      <c r="AZ13349" s="9">
        <v>4.5207100591715967</v>
      </c>
    </row>
    <row r="13350" spans="52:52" x14ac:dyDescent="0.25">
      <c r="AZ13350" s="9">
        <v>3.9053254437869818</v>
      </c>
    </row>
    <row r="13351" spans="52:52" x14ac:dyDescent="0.25">
      <c r="AZ13351" s="9">
        <v>4.2366863905325438</v>
      </c>
    </row>
    <row r="13352" spans="52:52" x14ac:dyDescent="0.25">
      <c r="AZ13352" s="9">
        <v>3.8343195266272181</v>
      </c>
    </row>
    <row r="13353" spans="52:52" x14ac:dyDescent="0.25">
      <c r="AZ13353" s="9">
        <v>5.0887573964497044</v>
      </c>
    </row>
    <row r="13354" spans="52:52" x14ac:dyDescent="0.25">
      <c r="AZ13354" s="9">
        <v>3.5739644970414197</v>
      </c>
    </row>
    <row r="13355" spans="52:52" x14ac:dyDescent="0.25">
      <c r="AZ13355" s="9">
        <v>3.2899408284023663</v>
      </c>
    </row>
    <row r="13356" spans="52:52" x14ac:dyDescent="0.25">
      <c r="AZ13356" s="9">
        <v>4.165680473372781</v>
      </c>
    </row>
    <row r="13357" spans="52:52" x14ac:dyDescent="0.25">
      <c r="AZ13357" s="9">
        <v>2.556213017751479</v>
      </c>
    </row>
    <row r="13358" spans="52:52" x14ac:dyDescent="0.25">
      <c r="AZ13358" s="9">
        <v>0.18934911242603542</v>
      </c>
    </row>
    <row r="13359" spans="52:52" x14ac:dyDescent="0.25">
      <c r="AZ13359" s="9">
        <v>4.4733727810650885</v>
      </c>
    </row>
    <row r="13360" spans="52:52" x14ac:dyDescent="0.25">
      <c r="AZ13360" s="9">
        <v>1.6804733727810648</v>
      </c>
    </row>
    <row r="13361" spans="52:52" x14ac:dyDescent="0.25">
      <c r="AZ13361" s="9">
        <v>4.5207100591715967</v>
      </c>
    </row>
    <row r="13362" spans="52:52" x14ac:dyDescent="0.25">
      <c r="AZ13362" s="9">
        <v>3.9053254437869818</v>
      </c>
    </row>
    <row r="13363" spans="52:52" x14ac:dyDescent="0.25">
      <c r="AZ13363" s="9">
        <v>4.2366863905325438</v>
      </c>
    </row>
    <row r="13364" spans="52:52" x14ac:dyDescent="0.25">
      <c r="AZ13364" s="9">
        <v>3.8343195266272181</v>
      </c>
    </row>
    <row r="13365" spans="52:52" x14ac:dyDescent="0.25">
      <c r="AZ13365" s="9">
        <v>5.0887573964497044</v>
      </c>
    </row>
    <row r="13366" spans="52:52" x14ac:dyDescent="0.25">
      <c r="AZ13366" s="9">
        <v>3.5739644970414197</v>
      </c>
    </row>
    <row r="13367" spans="52:52" x14ac:dyDescent="0.25">
      <c r="AZ13367" s="9">
        <v>3.2899408284023663</v>
      </c>
    </row>
    <row r="13368" spans="52:52" x14ac:dyDescent="0.25">
      <c r="AZ13368" s="9">
        <v>4.165680473372781</v>
      </c>
    </row>
    <row r="13369" spans="52:52" x14ac:dyDescent="0.25">
      <c r="AZ13369" s="9">
        <v>2.556213017751479</v>
      </c>
    </row>
    <row r="13370" spans="52:52" x14ac:dyDescent="0.25">
      <c r="AZ13370" s="9">
        <v>0.18934911242603542</v>
      </c>
    </row>
    <row r="13371" spans="52:52" x14ac:dyDescent="0.25">
      <c r="AZ13371" s="9">
        <v>4.4733727810650885</v>
      </c>
    </row>
    <row r="13372" spans="52:52" x14ac:dyDescent="0.25">
      <c r="AZ13372" s="9">
        <v>1.6804733727810648</v>
      </c>
    </row>
    <row r="13373" spans="52:52" x14ac:dyDescent="0.25">
      <c r="AZ13373" s="9">
        <v>4.5207100591715967</v>
      </c>
    </row>
    <row r="13374" spans="52:52" x14ac:dyDescent="0.25">
      <c r="AZ13374" s="9">
        <v>3.9053254437869818</v>
      </c>
    </row>
    <row r="13375" spans="52:52" x14ac:dyDescent="0.25">
      <c r="AZ13375" s="9">
        <v>4.2366863905325438</v>
      </c>
    </row>
    <row r="13376" spans="52:52" x14ac:dyDescent="0.25">
      <c r="AZ13376" s="9">
        <v>3.8343195266272181</v>
      </c>
    </row>
    <row r="13377" spans="52:52" x14ac:dyDescent="0.25">
      <c r="AZ13377" s="9">
        <v>5.0887573964497044</v>
      </c>
    </row>
    <row r="13378" spans="52:52" x14ac:dyDescent="0.25">
      <c r="AZ13378" s="9">
        <v>3.5739644970414197</v>
      </c>
    </row>
    <row r="13379" spans="52:52" x14ac:dyDescent="0.25">
      <c r="AZ13379" s="9">
        <v>3.2899408284023663</v>
      </c>
    </row>
    <row r="13380" spans="52:52" x14ac:dyDescent="0.25">
      <c r="AZ13380" s="9">
        <v>4.165680473372781</v>
      </c>
    </row>
    <row r="13381" spans="52:52" x14ac:dyDescent="0.25">
      <c r="AZ13381" s="9">
        <v>2.556213017751479</v>
      </c>
    </row>
    <row r="13382" spans="52:52" x14ac:dyDescent="0.25">
      <c r="AZ13382" s="9">
        <v>0.18934911242603542</v>
      </c>
    </row>
    <row r="13383" spans="52:52" x14ac:dyDescent="0.25">
      <c r="AZ13383" s="9">
        <v>4.4733727810650885</v>
      </c>
    </row>
    <row r="13384" spans="52:52" x14ac:dyDescent="0.25">
      <c r="AZ13384" s="9">
        <v>1.6804733727810648</v>
      </c>
    </row>
    <row r="13385" spans="52:52" x14ac:dyDescent="0.25">
      <c r="AZ13385" s="9">
        <v>4.5207100591715967</v>
      </c>
    </row>
    <row r="13386" spans="52:52" x14ac:dyDescent="0.25">
      <c r="AZ13386" s="9">
        <v>3.9053254437869818</v>
      </c>
    </row>
    <row r="13387" spans="52:52" x14ac:dyDescent="0.25">
      <c r="AZ13387" s="9">
        <v>4.2366863905325438</v>
      </c>
    </row>
    <row r="13388" spans="52:52" x14ac:dyDescent="0.25">
      <c r="AZ13388" s="9">
        <v>3.8343195266272181</v>
      </c>
    </row>
    <row r="13389" spans="52:52" x14ac:dyDescent="0.25">
      <c r="AZ13389" s="9">
        <v>5.0887573964497044</v>
      </c>
    </row>
    <row r="13390" spans="52:52" x14ac:dyDescent="0.25">
      <c r="AZ13390" s="9">
        <v>3.5739644970414197</v>
      </c>
    </row>
    <row r="13391" spans="52:52" x14ac:dyDescent="0.25">
      <c r="AZ13391" s="9">
        <v>3.2899408284023663</v>
      </c>
    </row>
    <row r="13392" spans="52:52" x14ac:dyDescent="0.25">
      <c r="AZ13392" s="9">
        <v>4.165680473372781</v>
      </c>
    </row>
    <row r="13393" spans="52:52" x14ac:dyDescent="0.25">
      <c r="AZ13393" s="9">
        <v>2.556213017751479</v>
      </c>
    </row>
    <row r="13394" spans="52:52" x14ac:dyDescent="0.25">
      <c r="AZ13394" s="9">
        <v>0.18934911242603542</v>
      </c>
    </row>
    <row r="13395" spans="52:52" x14ac:dyDescent="0.25">
      <c r="AZ13395" s="9">
        <v>4.4733727810650885</v>
      </c>
    </row>
    <row r="13396" spans="52:52" x14ac:dyDescent="0.25">
      <c r="AZ13396" s="9">
        <v>1.6804733727810648</v>
      </c>
    </row>
    <row r="13397" spans="52:52" x14ac:dyDescent="0.25">
      <c r="AZ13397" s="9">
        <v>4.5207100591715967</v>
      </c>
    </row>
    <row r="13398" spans="52:52" x14ac:dyDescent="0.25">
      <c r="AZ13398" s="9">
        <v>3.9053254437869818</v>
      </c>
    </row>
    <row r="13399" spans="52:52" x14ac:dyDescent="0.25">
      <c r="AZ13399" s="9">
        <v>4.2366863905325438</v>
      </c>
    </row>
    <row r="13400" spans="52:52" x14ac:dyDescent="0.25">
      <c r="AZ13400" s="9">
        <v>3.8343195266272181</v>
      </c>
    </row>
    <row r="13401" spans="52:52" x14ac:dyDescent="0.25">
      <c r="AZ13401" s="9">
        <v>5.0887573964497044</v>
      </c>
    </row>
    <row r="13402" spans="52:52" x14ac:dyDescent="0.25">
      <c r="AZ13402" s="9">
        <v>3.5739644970414197</v>
      </c>
    </row>
    <row r="13403" spans="52:52" x14ac:dyDescent="0.25">
      <c r="AZ13403" s="9">
        <v>3.2899408284023663</v>
      </c>
    </row>
    <row r="13404" spans="52:52" x14ac:dyDescent="0.25">
      <c r="AZ13404" s="9">
        <v>4.165680473372781</v>
      </c>
    </row>
    <row r="13405" spans="52:52" x14ac:dyDescent="0.25">
      <c r="AZ13405" s="9">
        <v>2.556213017751479</v>
      </c>
    </row>
    <row r="13406" spans="52:52" x14ac:dyDescent="0.25">
      <c r="AZ13406" s="9">
        <v>0.18934911242603542</v>
      </c>
    </row>
    <row r="13407" spans="52:52" x14ac:dyDescent="0.25">
      <c r="AZ13407" s="9">
        <v>4.4733727810650885</v>
      </c>
    </row>
    <row r="13408" spans="52:52" x14ac:dyDescent="0.25">
      <c r="AZ13408" s="9">
        <v>1.6804733727810648</v>
      </c>
    </row>
    <row r="13409" spans="52:52" x14ac:dyDescent="0.25">
      <c r="AZ13409" s="9">
        <v>4.5207100591715967</v>
      </c>
    </row>
    <row r="13410" spans="52:52" x14ac:dyDescent="0.25">
      <c r="AZ13410" s="9">
        <v>3.9053254437869818</v>
      </c>
    </row>
    <row r="13411" spans="52:52" x14ac:dyDescent="0.25">
      <c r="AZ13411" s="9">
        <v>4.2366863905325438</v>
      </c>
    </row>
    <row r="13412" spans="52:52" x14ac:dyDescent="0.25">
      <c r="AZ13412" s="9">
        <v>3.8343195266272181</v>
      </c>
    </row>
    <row r="13413" spans="52:52" x14ac:dyDescent="0.25">
      <c r="AZ13413" s="9">
        <v>5.0887573964497044</v>
      </c>
    </row>
    <row r="13414" spans="52:52" x14ac:dyDescent="0.25">
      <c r="AZ13414" s="9">
        <v>3.5739644970414197</v>
      </c>
    </row>
    <row r="13415" spans="52:52" x14ac:dyDescent="0.25">
      <c r="AZ13415" s="9">
        <v>3.2899408284023663</v>
      </c>
    </row>
    <row r="13416" spans="52:52" x14ac:dyDescent="0.25">
      <c r="AZ13416" s="9">
        <v>4.165680473372781</v>
      </c>
    </row>
    <row r="13417" spans="52:52" x14ac:dyDescent="0.25">
      <c r="AZ13417" s="9">
        <v>2.556213017751479</v>
      </c>
    </row>
    <row r="13418" spans="52:52" x14ac:dyDescent="0.25">
      <c r="AZ13418" s="9">
        <v>0.18934911242603542</v>
      </c>
    </row>
    <row r="13419" spans="52:52" x14ac:dyDescent="0.25">
      <c r="AZ13419" s="9">
        <v>4.4733727810650885</v>
      </c>
    </row>
    <row r="13420" spans="52:52" x14ac:dyDescent="0.25">
      <c r="AZ13420" s="9">
        <v>1.6804733727810648</v>
      </c>
    </row>
    <row r="13421" spans="52:52" x14ac:dyDescent="0.25">
      <c r="AZ13421" s="9">
        <v>4.5207100591715967</v>
      </c>
    </row>
    <row r="13422" spans="52:52" x14ac:dyDescent="0.25">
      <c r="AZ13422" s="9">
        <v>3.9053254437869818</v>
      </c>
    </row>
    <row r="13423" spans="52:52" x14ac:dyDescent="0.25">
      <c r="AZ13423" s="9">
        <v>4.2366863905325438</v>
      </c>
    </row>
    <row r="13424" spans="52:52" x14ac:dyDescent="0.25">
      <c r="AZ13424" s="9">
        <v>3.8343195266272181</v>
      </c>
    </row>
    <row r="13425" spans="52:52" x14ac:dyDescent="0.25">
      <c r="AZ13425" s="9">
        <v>5.0887573964497044</v>
      </c>
    </row>
    <row r="13426" spans="52:52" x14ac:dyDescent="0.25">
      <c r="AZ13426" s="9">
        <v>3.5739644970414197</v>
      </c>
    </row>
    <row r="13427" spans="52:52" x14ac:dyDescent="0.25">
      <c r="AZ13427" s="9">
        <v>3.2899408284023663</v>
      </c>
    </row>
    <row r="13428" spans="52:52" x14ac:dyDescent="0.25">
      <c r="AZ13428" s="9">
        <v>4.165680473372781</v>
      </c>
    </row>
    <row r="13429" spans="52:52" x14ac:dyDescent="0.25">
      <c r="AZ13429" s="9">
        <v>2.556213017751479</v>
      </c>
    </row>
    <row r="13430" spans="52:52" x14ac:dyDescent="0.25">
      <c r="AZ13430" s="9">
        <v>0.18934911242603542</v>
      </c>
    </row>
    <row r="13431" spans="52:52" x14ac:dyDescent="0.25">
      <c r="AZ13431" s="9">
        <v>4.4733727810650885</v>
      </c>
    </row>
    <row r="13432" spans="52:52" x14ac:dyDescent="0.25">
      <c r="AZ13432" s="9">
        <v>1.6804733727810648</v>
      </c>
    </row>
    <row r="13433" spans="52:52" x14ac:dyDescent="0.25">
      <c r="AZ13433" s="9">
        <v>4.5207100591715967</v>
      </c>
    </row>
    <row r="13434" spans="52:52" x14ac:dyDescent="0.25">
      <c r="AZ13434" s="9">
        <v>3.9053254437869818</v>
      </c>
    </row>
    <row r="13435" spans="52:52" x14ac:dyDescent="0.25">
      <c r="AZ13435" s="9">
        <v>4.2366863905325438</v>
      </c>
    </row>
    <row r="13436" spans="52:52" x14ac:dyDescent="0.25">
      <c r="AZ13436" s="9">
        <v>3.8343195266272181</v>
      </c>
    </row>
    <row r="13437" spans="52:52" x14ac:dyDescent="0.25">
      <c r="AZ13437" s="9">
        <v>5.0887573964497044</v>
      </c>
    </row>
    <row r="13438" spans="52:52" x14ac:dyDescent="0.25">
      <c r="AZ13438" s="9">
        <v>3.5739644970414197</v>
      </c>
    </row>
    <row r="13439" spans="52:52" x14ac:dyDescent="0.25">
      <c r="AZ13439" s="9">
        <v>3.2899408284023663</v>
      </c>
    </row>
    <row r="13440" spans="52:52" x14ac:dyDescent="0.25">
      <c r="AZ13440" s="9">
        <v>4.165680473372781</v>
      </c>
    </row>
    <row r="13441" spans="52:52" x14ac:dyDescent="0.25">
      <c r="AZ13441" s="9">
        <v>2.556213017751479</v>
      </c>
    </row>
    <row r="13442" spans="52:52" x14ac:dyDescent="0.25">
      <c r="AZ13442" s="9">
        <v>0.18934911242603542</v>
      </c>
    </row>
    <row r="13443" spans="52:52" x14ac:dyDescent="0.25">
      <c r="AZ13443" s="9">
        <v>4.4733727810650885</v>
      </c>
    </row>
    <row r="13444" spans="52:52" x14ac:dyDescent="0.25">
      <c r="AZ13444" s="9">
        <v>1.6804733727810648</v>
      </c>
    </row>
    <row r="13445" spans="52:52" x14ac:dyDescent="0.25">
      <c r="AZ13445" s="9">
        <v>4.5207100591715967</v>
      </c>
    </row>
    <row r="13446" spans="52:52" x14ac:dyDescent="0.25">
      <c r="AZ13446" s="9">
        <v>3.9053254437869818</v>
      </c>
    </row>
    <row r="13447" spans="52:52" x14ac:dyDescent="0.25">
      <c r="AZ13447" s="9">
        <v>4.2366863905325438</v>
      </c>
    </row>
    <row r="13448" spans="52:52" x14ac:dyDescent="0.25">
      <c r="AZ13448" s="9">
        <v>3.8343195266272181</v>
      </c>
    </row>
    <row r="13449" spans="52:52" x14ac:dyDescent="0.25">
      <c r="AZ13449" s="9">
        <v>5.0887573964497044</v>
      </c>
    </row>
    <row r="13450" spans="52:52" x14ac:dyDescent="0.25">
      <c r="AZ13450" s="9">
        <v>3.5739644970414197</v>
      </c>
    </row>
    <row r="13451" spans="52:52" x14ac:dyDescent="0.25">
      <c r="AZ13451" s="9">
        <v>3.2899408284023663</v>
      </c>
    </row>
    <row r="13452" spans="52:52" x14ac:dyDescent="0.25">
      <c r="AZ13452" s="9">
        <v>4.165680473372781</v>
      </c>
    </row>
    <row r="13453" spans="52:52" x14ac:dyDescent="0.25">
      <c r="AZ13453" s="9">
        <v>2.556213017751479</v>
      </c>
    </row>
    <row r="13454" spans="52:52" x14ac:dyDescent="0.25">
      <c r="AZ13454" s="9">
        <v>0.18934911242603542</v>
      </c>
    </row>
    <row r="13455" spans="52:52" x14ac:dyDescent="0.25">
      <c r="AZ13455" s="9">
        <v>4.4733727810650885</v>
      </c>
    </row>
    <row r="13456" spans="52:52" x14ac:dyDescent="0.25">
      <c r="AZ13456" s="9">
        <v>1.6804733727810648</v>
      </c>
    </row>
    <row r="13457" spans="52:52" x14ac:dyDescent="0.25">
      <c r="AZ13457" s="9">
        <v>4.5207100591715967</v>
      </c>
    </row>
    <row r="13458" spans="52:52" x14ac:dyDescent="0.25">
      <c r="AZ13458" s="9">
        <v>3.9053254437869818</v>
      </c>
    </row>
    <row r="13459" spans="52:52" x14ac:dyDescent="0.25">
      <c r="AZ13459" s="9">
        <v>4.2366863905325438</v>
      </c>
    </row>
    <row r="13460" spans="52:52" x14ac:dyDescent="0.25">
      <c r="AZ13460" s="9">
        <v>3.8343195266272181</v>
      </c>
    </row>
    <row r="13461" spans="52:52" x14ac:dyDescent="0.25">
      <c r="AZ13461" s="9">
        <v>5.0887573964497044</v>
      </c>
    </row>
    <row r="13462" spans="52:52" x14ac:dyDescent="0.25">
      <c r="AZ13462" s="9">
        <v>3.5739644970414197</v>
      </c>
    </row>
    <row r="13463" spans="52:52" x14ac:dyDescent="0.25">
      <c r="AZ13463" s="9">
        <v>3.2899408284023663</v>
      </c>
    </row>
    <row r="13464" spans="52:52" x14ac:dyDescent="0.25">
      <c r="AZ13464" s="9">
        <v>4.165680473372781</v>
      </c>
    </row>
    <row r="13465" spans="52:52" x14ac:dyDescent="0.25">
      <c r="AZ13465" s="9">
        <v>2.556213017751479</v>
      </c>
    </row>
    <row r="13466" spans="52:52" x14ac:dyDescent="0.25">
      <c r="AZ13466" s="9">
        <v>0.18934911242603542</v>
      </c>
    </row>
    <row r="13467" spans="52:52" x14ac:dyDescent="0.25">
      <c r="AZ13467" s="9">
        <v>4.4733727810650885</v>
      </c>
    </row>
    <row r="13468" spans="52:52" x14ac:dyDescent="0.25">
      <c r="AZ13468" s="9">
        <v>1.6804733727810648</v>
      </c>
    </row>
    <row r="13469" spans="52:52" x14ac:dyDescent="0.25">
      <c r="AZ13469" s="9">
        <v>4.5207100591715967</v>
      </c>
    </row>
    <row r="13470" spans="52:52" x14ac:dyDescent="0.25">
      <c r="AZ13470" s="9">
        <v>3.9053254437869818</v>
      </c>
    </row>
    <row r="13471" spans="52:52" x14ac:dyDescent="0.25">
      <c r="AZ13471" s="9">
        <v>4.2366863905325438</v>
      </c>
    </row>
    <row r="13472" spans="52:52" x14ac:dyDescent="0.25">
      <c r="AZ13472" s="9">
        <v>3.8343195266272181</v>
      </c>
    </row>
    <row r="13473" spans="52:52" x14ac:dyDescent="0.25">
      <c r="AZ13473" s="9">
        <v>5.0887573964497044</v>
      </c>
    </row>
    <row r="13474" spans="52:52" x14ac:dyDescent="0.25">
      <c r="AZ13474" s="9">
        <v>3.5739644970414197</v>
      </c>
    </row>
    <row r="13475" spans="52:52" x14ac:dyDescent="0.25">
      <c r="AZ13475" s="9">
        <v>3.2899408284023663</v>
      </c>
    </row>
    <row r="13476" spans="52:52" x14ac:dyDescent="0.25">
      <c r="AZ13476" s="9">
        <v>4.165680473372781</v>
      </c>
    </row>
    <row r="13477" spans="52:52" x14ac:dyDescent="0.25">
      <c r="AZ13477" s="9">
        <v>2.556213017751479</v>
      </c>
    </row>
    <row r="13478" spans="52:52" x14ac:dyDescent="0.25">
      <c r="AZ13478" s="9">
        <v>0.18934911242603542</v>
      </c>
    </row>
    <row r="13479" spans="52:52" x14ac:dyDescent="0.25">
      <c r="AZ13479" s="9">
        <v>4.4733727810650885</v>
      </c>
    </row>
    <row r="13480" spans="52:52" x14ac:dyDescent="0.25">
      <c r="AZ13480" s="9">
        <v>1.6804733727810648</v>
      </c>
    </row>
    <row r="13481" spans="52:52" x14ac:dyDescent="0.25">
      <c r="AZ13481" s="9">
        <v>4.5207100591715967</v>
      </c>
    </row>
    <row r="13482" spans="52:52" x14ac:dyDescent="0.25">
      <c r="AZ13482" s="9">
        <v>3.9053254437869818</v>
      </c>
    </row>
    <row r="13483" spans="52:52" x14ac:dyDescent="0.25">
      <c r="AZ13483" s="9">
        <v>4.2366863905325438</v>
      </c>
    </row>
    <row r="13484" spans="52:52" x14ac:dyDescent="0.25">
      <c r="AZ13484" s="9">
        <v>3.8343195266272181</v>
      </c>
    </row>
    <row r="13485" spans="52:52" x14ac:dyDescent="0.25">
      <c r="AZ13485" s="9">
        <v>5.0887573964497044</v>
      </c>
    </row>
    <row r="13486" spans="52:52" x14ac:dyDescent="0.25">
      <c r="AZ13486" s="9">
        <v>3.5739644970414197</v>
      </c>
    </row>
    <row r="13487" spans="52:52" x14ac:dyDescent="0.25">
      <c r="AZ13487" s="9">
        <v>3.2899408284023663</v>
      </c>
    </row>
    <row r="13488" spans="52:52" x14ac:dyDescent="0.25">
      <c r="AZ13488" s="9">
        <v>4.165680473372781</v>
      </c>
    </row>
    <row r="13489" spans="52:52" x14ac:dyDescent="0.25">
      <c r="AZ13489" s="9">
        <v>2.556213017751479</v>
      </c>
    </row>
    <row r="13490" spans="52:52" x14ac:dyDescent="0.25">
      <c r="AZ13490" s="9">
        <v>0.18934911242603542</v>
      </c>
    </row>
    <row r="13491" spans="52:52" x14ac:dyDescent="0.25">
      <c r="AZ13491" s="9">
        <v>4.4733727810650885</v>
      </c>
    </row>
    <row r="13492" spans="52:52" x14ac:dyDescent="0.25">
      <c r="AZ13492" s="9">
        <v>1.6804733727810648</v>
      </c>
    </row>
    <row r="13493" spans="52:52" x14ac:dyDescent="0.25">
      <c r="AZ13493" s="9">
        <v>4.5207100591715967</v>
      </c>
    </row>
    <row r="13494" spans="52:52" x14ac:dyDescent="0.25">
      <c r="AZ13494" s="9">
        <v>3.9053254437869818</v>
      </c>
    </row>
    <row r="13495" spans="52:52" x14ac:dyDescent="0.25">
      <c r="AZ13495" s="9">
        <v>4.2366863905325438</v>
      </c>
    </row>
    <row r="13496" spans="52:52" x14ac:dyDescent="0.25">
      <c r="AZ13496" s="9">
        <v>3.8343195266272181</v>
      </c>
    </row>
    <row r="13497" spans="52:52" x14ac:dyDescent="0.25">
      <c r="AZ13497" s="9">
        <v>5.0887573964497044</v>
      </c>
    </row>
    <row r="13498" spans="52:52" x14ac:dyDescent="0.25">
      <c r="AZ13498" s="9">
        <v>3.5739644970414197</v>
      </c>
    </row>
    <row r="13499" spans="52:52" x14ac:dyDescent="0.25">
      <c r="AZ13499" s="9">
        <v>3.2899408284023663</v>
      </c>
    </row>
    <row r="13500" spans="52:52" x14ac:dyDescent="0.25">
      <c r="AZ13500" s="9">
        <v>4.165680473372781</v>
      </c>
    </row>
    <row r="13501" spans="52:52" x14ac:dyDescent="0.25">
      <c r="AZ13501" s="9">
        <v>2.556213017751479</v>
      </c>
    </row>
    <row r="13502" spans="52:52" x14ac:dyDescent="0.25">
      <c r="AZ13502" s="9">
        <v>0.18934911242603542</v>
      </c>
    </row>
    <row r="13503" spans="52:52" x14ac:dyDescent="0.25">
      <c r="AZ13503" s="9">
        <v>4.4733727810650885</v>
      </c>
    </row>
    <row r="13504" spans="52:52" x14ac:dyDescent="0.25">
      <c r="AZ13504" s="9">
        <v>1.6804733727810648</v>
      </c>
    </row>
    <row r="13505" spans="52:52" x14ac:dyDescent="0.25">
      <c r="AZ13505" s="9">
        <v>4.5207100591715967</v>
      </c>
    </row>
    <row r="13506" spans="52:52" x14ac:dyDescent="0.25">
      <c r="AZ13506" s="9">
        <v>3.9053254437869818</v>
      </c>
    </row>
    <row r="13507" spans="52:52" x14ac:dyDescent="0.25">
      <c r="AZ13507" s="9">
        <v>4.2366863905325438</v>
      </c>
    </row>
    <row r="13508" spans="52:52" x14ac:dyDescent="0.25">
      <c r="AZ13508" s="9">
        <v>3.8343195266272181</v>
      </c>
    </row>
    <row r="13509" spans="52:52" x14ac:dyDescent="0.25">
      <c r="AZ13509" s="9">
        <v>5.0887573964497044</v>
      </c>
    </row>
    <row r="13510" spans="52:52" x14ac:dyDescent="0.25">
      <c r="AZ13510" s="9">
        <v>3.5739644970414197</v>
      </c>
    </row>
    <row r="13511" spans="52:52" x14ac:dyDescent="0.25">
      <c r="AZ13511" s="9">
        <v>3.2899408284023663</v>
      </c>
    </row>
    <row r="13512" spans="52:52" x14ac:dyDescent="0.25">
      <c r="AZ13512" s="9">
        <v>4.165680473372781</v>
      </c>
    </row>
    <row r="13513" spans="52:52" x14ac:dyDescent="0.25">
      <c r="AZ13513" s="9">
        <v>2.556213017751479</v>
      </c>
    </row>
    <row r="13514" spans="52:52" x14ac:dyDescent="0.25">
      <c r="AZ13514" s="9">
        <v>0.18934911242603542</v>
      </c>
    </row>
    <row r="13515" spans="52:52" x14ac:dyDescent="0.25">
      <c r="AZ13515" s="9">
        <v>4.4733727810650885</v>
      </c>
    </row>
    <row r="13516" spans="52:52" x14ac:dyDescent="0.25">
      <c r="AZ13516" s="9">
        <v>1.6804733727810648</v>
      </c>
    </row>
    <row r="13517" spans="52:52" x14ac:dyDescent="0.25">
      <c r="AZ13517" s="9">
        <v>4.5207100591715967</v>
      </c>
    </row>
    <row r="13518" spans="52:52" x14ac:dyDescent="0.25">
      <c r="AZ13518" s="9">
        <v>3.9053254437869818</v>
      </c>
    </row>
    <row r="13519" spans="52:52" x14ac:dyDescent="0.25">
      <c r="AZ13519" s="9">
        <v>4.2366863905325438</v>
      </c>
    </row>
    <row r="13520" spans="52:52" x14ac:dyDescent="0.25">
      <c r="AZ13520" s="9">
        <v>3.8343195266272181</v>
      </c>
    </row>
    <row r="13521" spans="52:52" x14ac:dyDescent="0.25">
      <c r="AZ13521" s="9">
        <v>5.0887573964497044</v>
      </c>
    </row>
    <row r="13522" spans="52:52" x14ac:dyDescent="0.25">
      <c r="AZ13522" s="9">
        <v>3.5739644970414197</v>
      </c>
    </row>
    <row r="13523" spans="52:52" x14ac:dyDescent="0.25">
      <c r="AZ13523" s="9">
        <v>3.2899408284023663</v>
      </c>
    </row>
    <row r="13524" spans="52:52" x14ac:dyDescent="0.25">
      <c r="AZ13524" s="9">
        <v>4.165680473372781</v>
      </c>
    </row>
    <row r="13525" spans="52:52" x14ac:dyDescent="0.25">
      <c r="AZ13525" s="9">
        <v>2.556213017751479</v>
      </c>
    </row>
    <row r="13526" spans="52:52" x14ac:dyDescent="0.25">
      <c r="AZ13526" s="9">
        <v>0.18934911242603542</v>
      </c>
    </row>
    <row r="13527" spans="52:52" x14ac:dyDescent="0.25">
      <c r="AZ13527" s="9">
        <v>4.4733727810650885</v>
      </c>
    </row>
    <row r="13528" spans="52:52" x14ac:dyDescent="0.25">
      <c r="AZ13528" s="9">
        <v>1.6804733727810648</v>
      </c>
    </row>
    <row r="13529" spans="52:52" x14ac:dyDescent="0.25">
      <c r="AZ13529" s="9">
        <v>4.5207100591715967</v>
      </c>
    </row>
    <row r="13530" spans="52:52" x14ac:dyDescent="0.25">
      <c r="AZ13530" s="9">
        <v>3.9053254437869818</v>
      </c>
    </row>
    <row r="13531" spans="52:52" x14ac:dyDescent="0.25">
      <c r="AZ13531" s="9">
        <v>4.2366863905325438</v>
      </c>
    </row>
    <row r="13532" spans="52:52" x14ac:dyDescent="0.25">
      <c r="AZ13532" s="9">
        <v>3.8343195266272181</v>
      </c>
    </row>
    <row r="13533" spans="52:52" x14ac:dyDescent="0.25">
      <c r="AZ13533" s="9">
        <v>5.0887573964497044</v>
      </c>
    </row>
    <row r="13534" spans="52:52" x14ac:dyDescent="0.25">
      <c r="AZ13534" s="9">
        <v>3.5739644970414197</v>
      </c>
    </row>
    <row r="13535" spans="52:52" x14ac:dyDescent="0.25">
      <c r="AZ13535" s="9">
        <v>3.2899408284023663</v>
      </c>
    </row>
    <row r="13536" spans="52:52" x14ac:dyDescent="0.25">
      <c r="AZ13536" s="9">
        <v>4.165680473372781</v>
      </c>
    </row>
    <row r="13537" spans="52:52" x14ac:dyDescent="0.25">
      <c r="AZ13537" s="9">
        <v>2.556213017751479</v>
      </c>
    </row>
    <row r="13538" spans="52:52" x14ac:dyDescent="0.25">
      <c r="AZ13538" s="9">
        <v>0.18934911242603542</v>
      </c>
    </row>
    <row r="13539" spans="52:52" x14ac:dyDescent="0.25">
      <c r="AZ13539" s="9">
        <v>4.4733727810650885</v>
      </c>
    </row>
    <row r="13540" spans="52:52" x14ac:dyDescent="0.25">
      <c r="AZ13540" s="9">
        <v>1.6804733727810648</v>
      </c>
    </row>
    <row r="13541" spans="52:52" x14ac:dyDescent="0.25">
      <c r="AZ13541" s="9">
        <v>4.5207100591715967</v>
      </c>
    </row>
    <row r="13542" spans="52:52" x14ac:dyDescent="0.25">
      <c r="AZ13542" s="9">
        <v>3.9053254437869818</v>
      </c>
    </row>
    <row r="13543" spans="52:52" x14ac:dyDescent="0.25">
      <c r="AZ13543" s="9">
        <v>4.2366863905325438</v>
      </c>
    </row>
    <row r="13544" spans="52:52" x14ac:dyDescent="0.25">
      <c r="AZ13544" s="9">
        <v>3.8343195266272181</v>
      </c>
    </row>
    <row r="13545" spans="52:52" x14ac:dyDescent="0.25">
      <c r="AZ13545" s="9">
        <v>5.0887573964497044</v>
      </c>
    </row>
    <row r="13546" spans="52:52" x14ac:dyDescent="0.25">
      <c r="AZ13546" s="9">
        <v>3.5739644970414197</v>
      </c>
    </row>
    <row r="13547" spans="52:52" x14ac:dyDescent="0.25">
      <c r="AZ13547" s="9">
        <v>3.2899408284023663</v>
      </c>
    </row>
    <row r="13548" spans="52:52" x14ac:dyDescent="0.25">
      <c r="AZ13548" s="9">
        <v>4.165680473372781</v>
      </c>
    </row>
    <row r="13549" spans="52:52" x14ac:dyDescent="0.25">
      <c r="AZ13549" s="9">
        <v>2.556213017751479</v>
      </c>
    </row>
    <row r="13550" spans="52:52" x14ac:dyDescent="0.25">
      <c r="AZ13550" s="9">
        <v>0.18934911242603542</v>
      </c>
    </row>
    <row r="13551" spans="52:52" x14ac:dyDescent="0.25">
      <c r="AZ13551" s="9">
        <v>4.4733727810650885</v>
      </c>
    </row>
    <row r="13552" spans="52:52" x14ac:dyDescent="0.25">
      <c r="AZ13552" s="9">
        <v>1.6804733727810648</v>
      </c>
    </row>
    <row r="13553" spans="52:52" x14ac:dyDescent="0.25">
      <c r="AZ13553" s="9">
        <v>4.5207100591715967</v>
      </c>
    </row>
    <row r="13554" spans="52:52" x14ac:dyDescent="0.25">
      <c r="AZ13554" s="9">
        <v>3.9053254437869818</v>
      </c>
    </row>
    <row r="13555" spans="52:52" x14ac:dyDescent="0.25">
      <c r="AZ13555" s="9">
        <v>4.2366863905325438</v>
      </c>
    </row>
    <row r="13556" spans="52:52" x14ac:dyDescent="0.25">
      <c r="AZ13556" s="9">
        <v>3.8343195266272181</v>
      </c>
    </row>
    <row r="13557" spans="52:52" x14ac:dyDescent="0.25">
      <c r="AZ13557" s="9">
        <v>5.0887573964497044</v>
      </c>
    </row>
    <row r="13558" spans="52:52" x14ac:dyDescent="0.25">
      <c r="AZ13558" s="9">
        <v>3.5739644970414197</v>
      </c>
    </row>
    <row r="13559" spans="52:52" x14ac:dyDescent="0.25">
      <c r="AZ13559" s="9">
        <v>3.2899408284023663</v>
      </c>
    </row>
    <row r="13560" spans="52:52" x14ac:dyDescent="0.25">
      <c r="AZ13560" s="9">
        <v>4.165680473372781</v>
      </c>
    </row>
    <row r="13561" spans="52:52" x14ac:dyDescent="0.25">
      <c r="AZ13561" s="9">
        <v>2.556213017751479</v>
      </c>
    </row>
    <row r="13562" spans="52:52" x14ac:dyDescent="0.25">
      <c r="AZ13562" s="9">
        <v>0.18934911242603542</v>
      </c>
    </row>
    <row r="13563" spans="52:52" x14ac:dyDescent="0.25">
      <c r="AZ13563" s="9">
        <v>4.4733727810650885</v>
      </c>
    </row>
    <row r="13564" spans="52:52" x14ac:dyDescent="0.25">
      <c r="AZ13564" s="9">
        <v>1.6804733727810648</v>
      </c>
    </row>
    <row r="13565" spans="52:52" x14ac:dyDescent="0.25">
      <c r="AZ13565" s="9">
        <v>4.5207100591715967</v>
      </c>
    </row>
    <row r="13566" spans="52:52" x14ac:dyDescent="0.25">
      <c r="AZ13566" s="9">
        <v>3.9053254437869818</v>
      </c>
    </row>
    <row r="13567" spans="52:52" x14ac:dyDescent="0.25">
      <c r="AZ13567" s="9">
        <v>4.2366863905325438</v>
      </c>
    </row>
    <row r="13568" spans="52:52" x14ac:dyDescent="0.25">
      <c r="AZ13568" s="9">
        <v>3.8343195266272181</v>
      </c>
    </row>
    <row r="13569" spans="52:52" x14ac:dyDescent="0.25">
      <c r="AZ13569" s="9">
        <v>5.0887573964497044</v>
      </c>
    </row>
    <row r="13570" spans="52:52" x14ac:dyDescent="0.25">
      <c r="AZ13570" s="9">
        <v>3.5739644970414197</v>
      </c>
    </row>
    <row r="13571" spans="52:52" x14ac:dyDescent="0.25">
      <c r="AZ13571" s="9">
        <v>3.2899408284023663</v>
      </c>
    </row>
    <row r="13572" spans="52:52" x14ac:dyDescent="0.25">
      <c r="AZ13572" s="9">
        <v>4.165680473372781</v>
      </c>
    </row>
    <row r="13573" spans="52:52" x14ac:dyDescent="0.25">
      <c r="AZ13573" s="9">
        <v>2.556213017751479</v>
      </c>
    </row>
    <row r="13574" spans="52:52" x14ac:dyDescent="0.25">
      <c r="AZ13574" s="9">
        <v>0.18934911242603542</v>
      </c>
    </row>
    <row r="13575" spans="52:52" x14ac:dyDescent="0.25">
      <c r="AZ13575" s="9">
        <v>4.4733727810650885</v>
      </c>
    </row>
    <row r="13576" spans="52:52" x14ac:dyDescent="0.25">
      <c r="AZ13576" s="9">
        <v>1.6804733727810648</v>
      </c>
    </row>
    <row r="13577" spans="52:52" x14ac:dyDescent="0.25">
      <c r="AZ13577" s="9">
        <v>4.5207100591715967</v>
      </c>
    </row>
    <row r="13578" spans="52:52" x14ac:dyDescent="0.25">
      <c r="AZ13578" s="9">
        <v>3.9053254437869818</v>
      </c>
    </row>
    <row r="13579" spans="52:52" x14ac:dyDescent="0.25">
      <c r="AZ13579" s="9">
        <v>4.2366863905325438</v>
      </c>
    </row>
    <row r="13580" spans="52:52" x14ac:dyDescent="0.25">
      <c r="AZ13580" s="9">
        <v>3.8343195266272181</v>
      </c>
    </row>
    <row r="13581" spans="52:52" x14ac:dyDescent="0.25">
      <c r="AZ13581" s="9">
        <v>5.0887573964497044</v>
      </c>
    </row>
    <row r="13582" spans="52:52" x14ac:dyDescent="0.25">
      <c r="AZ13582" s="9">
        <v>3.5739644970414197</v>
      </c>
    </row>
    <row r="13583" spans="52:52" x14ac:dyDescent="0.25">
      <c r="AZ13583" s="9">
        <v>3.2899408284023663</v>
      </c>
    </row>
    <row r="13584" spans="52:52" x14ac:dyDescent="0.25">
      <c r="AZ13584" s="9">
        <v>4.165680473372781</v>
      </c>
    </row>
    <row r="13585" spans="52:52" x14ac:dyDescent="0.25">
      <c r="AZ13585" s="9">
        <v>2.556213017751479</v>
      </c>
    </row>
    <row r="13586" spans="52:52" x14ac:dyDescent="0.25">
      <c r="AZ13586" s="9">
        <v>0.18934911242603542</v>
      </c>
    </row>
    <row r="13587" spans="52:52" x14ac:dyDescent="0.25">
      <c r="AZ13587" s="9">
        <v>4.4733727810650885</v>
      </c>
    </row>
    <row r="13588" spans="52:52" x14ac:dyDescent="0.25">
      <c r="AZ13588" s="9">
        <v>1.6804733727810648</v>
      </c>
    </row>
    <row r="13589" spans="52:52" x14ac:dyDescent="0.25">
      <c r="AZ13589" s="9">
        <v>4.5207100591715967</v>
      </c>
    </row>
    <row r="13590" spans="52:52" x14ac:dyDescent="0.25">
      <c r="AZ13590" s="9">
        <v>3.9053254437869818</v>
      </c>
    </row>
    <row r="13591" spans="52:52" x14ac:dyDescent="0.25">
      <c r="AZ13591" s="9">
        <v>4.2366863905325438</v>
      </c>
    </row>
    <row r="13592" spans="52:52" x14ac:dyDescent="0.25">
      <c r="AZ13592" s="9">
        <v>3.8343195266272181</v>
      </c>
    </row>
    <row r="13593" spans="52:52" x14ac:dyDescent="0.25">
      <c r="AZ13593" s="9">
        <v>5.0887573964497044</v>
      </c>
    </row>
    <row r="13594" spans="52:52" x14ac:dyDescent="0.25">
      <c r="AZ13594" s="9">
        <v>3.5739644970414197</v>
      </c>
    </row>
    <row r="13595" spans="52:52" x14ac:dyDescent="0.25">
      <c r="AZ13595" s="9">
        <v>3.2899408284023663</v>
      </c>
    </row>
    <row r="13596" spans="52:52" x14ac:dyDescent="0.25">
      <c r="AZ13596" s="9">
        <v>4.165680473372781</v>
      </c>
    </row>
    <row r="13597" spans="52:52" x14ac:dyDescent="0.25">
      <c r="AZ13597" s="9">
        <v>2.556213017751479</v>
      </c>
    </row>
    <row r="13598" spans="52:52" x14ac:dyDescent="0.25">
      <c r="AZ13598" s="9">
        <v>0.18934911242603542</v>
      </c>
    </row>
    <row r="13599" spans="52:52" x14ac:dyDescent="0.25">
      <c r="AZ13599" s="9">
        <v>4.4733727810650885</v>
      </c>
    </row>
    <row r="13600" spans="52:52" x14ac:dyDescent="0.25">
      <c r="AZ13600" s="9">
        <v>1.6804733727810648</v>
      </c>
    </row>
    <row r="13601" spans="52:52" x14ac:dyDescent="0.25">
      <c r="AZ13601" s="9">
        <v>4.5207100591715967</v>
      </c>
    </row>
    <row r="13602" spans="52:52" x14ac:dyDescent="0.25">
      <c r="AZ13602" s="9">
        <v>3.9053254437869818</v>
      </c>
    </row>
    <row r="13603" spans="52:52" x14ac:dyDescent="0.25">
      <c r="AZ13603" s="9">
        <v>4.2366863905325438</v>
      </c>
    </row>
    <row r="13604" spans="52:52" x14ac:dyDescent="0.25">
      <c r="AZ13604" s="9">
        <v>3.8343195266272181</v>
      </c>
    </row>
    <row r="13605" spans="52:52" x14ac:dyDescent="0.25">
      <c r="AZ13605" s="9">
        <v>5.0887573964497044</v>
      </c>
    </row>
    <row r="13606" spans="52:52" x14ac:dyDescent="0.25">
      <c r="AZ13606" s="9">
        <v>3.5739644970414197</v>
      </c>
    </row>
    <row r="13607" spans="52:52" x14ac:dyDescent="0.25">
      <c r="AZ13607" s="9">
        <v>3.2899408284023663</v>
      </c>
    </row>
    <row r="13608" spans="52:52" x14ac:dyDescent="0.25">
      <c r="AZ13608" s="9">
        <v>4.165680473372781</v>
      </c>
    </row>
    <row r="13609" spans="52:52" x14ac:dyDescent="0.25">
      <c r="AZ13609" s="9">
        <v>2.556213017751479</v>
      </c>
    </row>
    <row r="13610" spans="52:52" x14ac:dyDescent="0.25">
      <c r="AZ13610" s="9">
        <v>0.18934911242603542</v>
      </c>
    </row>
    <row r="13611" spans="52:52" x14ac:dyDescent="0.25">
      <c r="AZ13611" s="9">
        <v>4.4733727810650885</v>
      </c>
    </row>
    <row r="13612" spans="52:52" x14ac:dyDescent="0.25">
      <c r="AZ13612" s="9">
        <v>1.6804733727810648</v>
      </c>
    </row>
    <row r="13613" spans="52:52" x14ac:dyDescent="0.25">
      <c r="AZ13613" s="9">
        <v>4.5207100591715967</v>
      </c>
    </row>
    <row r="13614" spans="52:52" x14ac:dyDescent="0.25">
      <c r="AZ13614" s="9">
        <v>3.9053254437869818</v>
      </c>
    </row>
    <row r="13615" spans="52:52" x14ac:dyDescent="0.25">
      <c r="AZ13615" s="9">
        <v>4.2366863905325438</v>
      </c>
    </row>
    <row r="13616" spans="52:52" x14ac:dyDescent="0.25">
      <c r="AZ13616" s="9">
        <v>3.8343195266272181</v>
      </c>
    </row>
    <row r="13617" spans="52:52" x14ac:dyDescent="0.25">
      <c r="AZ13617" s="9">
        <v>5.0887573964497044</v>
      </c>
    </row>
    <row r="13618" spans="52:52" x14ac:dyDescent="0.25">
      <c r="AZ13618" s="9">
        <v>3.5739644970414197</v>
      </c>
    </row>
    <row r="13619" spans="52:52" x14ac:dyDescent="0.25">
      <c r="AZ13619" s="9">
        <v>3.2899408284023663</v>
      </c>
    </row>
    <row r="13620" spans="52:52" x14ac:dyDescent="0.25">
      <c r="AZ13620" s="9">
        <v>4.165680473372781</v>
      </c>
    </row>
    <row r="13621" spans="52:52" x14ac:dyDescent="0.25">
      <c r="AZ13621" s="9">
        <v>2.556213017751479</v>
      </c>
    </row>
    <row r="13622" spans="52:52" x14ac:dyDescent="0.25">
      <c r="AZ13622" s="9">
        <v>0.18934911242603542</v>
      </c>
    </row>
    <row r="13623" spans="52:52" x14ac:dyDescent="0.25">
      <c r="AZ13623" s="9">
        <v>4.4733727810650885</v>
      </c>
    </row>
    <row r="13624" spans="52:52" x14ac:dyDescent="0.25">
      <c r="AZ13624" s="9">
        <v>1.6804733727810648</v>
      </c>
    </row>
    <row r="13625" spans="52:52" x14ac:dyDescent="0.25">
      <c r="AZ13625" s="9">
        <v>4.5207100591715967</v>
      </c>
    </row>
    <row r="13626" spans="52:52" x14ac:dyDescent="0.25">
      <c r="AZ13626" s="9">
        <v>3.9053254437869818</v>
      </c>
    </row>
    <row r="13627" spans="52:52" x14ac:dyDescent="0.25">
      <c r="AZ13627" s="9">
        <v>4.2366863905325438</v>
      </c>
    </row>
    <row r="13628" spans="52:52" x14ac:dyDescent="0.25">
      <c r="AZ13628" s="9">
        <v>3.8343195266272181</v>
      </c>
    </row>
    <row r="13629" spans="52:52" x14ac:dyDescent="0.25">
      <c r="AZ13629" s="9">
        <v>5.0887573964497044</v>
      </c>
    </row>
    <row r="13630" spans="52:52" x14ac:dyDescent="0.25">
      <c r="AZ13630" s="9">
        <v>3.5739644970414197</v>
      </c>
    </row>
    <row r="13631" spans="52:52" x14ac:dyDescent="0.25">
      <c r="AZ13631" s="9">
        <v>3.2899408284023663</v>
      </c>
    </row>
    <row r="13632" spans="52:52" x14ac:dyDescent="0.25">
      <c r="AZ13632" s="9">
        <v>4.165680473372781</v>
      </c>
    </row>
    <row r="13633" spans="52:52" x14ac:dyDescent="0.25">
      <c r="AZ13633" s="9">
        <v>2.556213017751479</v>
      </c>
    </row>
    <row r="13634" spans="52:52" x14ac:dyDescent="0.25">
      <c r="AZ13634" s="9">
        <v>0.18934911242603542</v>
      </c>
    </row>
    <row r="13635" spans="52:52" x14ac:dyDescent="0.25">
      <c r="AZ13635" s="9">
        <v>4.4733727810650885</v>
      </c>
    </row>
    <row r="13636" spans="52:52" x14ac:dyDescent="0.25">
      <c r="AZ13636" s="9">
        <v>1.6804733727810648</v>
      </c>
    </row>
    <row r="13637" spans="52:52" x14ac:dyDescent="0.25">
      <c r="AZ13637" s="9">
        <v>4.5207100591715967</v>
      </c>
    </row>
    <row r="13638" spans="52:52" x14ac:dyDescent="0.25">
      <c r="AZ13638" s="9">
        <v>3.9053254437869818</v>
      </c>
    </row>
    <row r="13639" spans="52:52" x14ac:dyDescent="0.25">
      <c r="AZ13639" s="9">
        <v>4.2366863905325438</v>
      </c>
    </row>
    <row r="13640" spans="52:52" x14ac:dyDescent="0.25">
      <c r="AZ13640" s="9">
        <v>3.8343195266272181</v>
      </c>
    </row>
    <row r="13641" spans="52:52" x14ac:dyDescent="0.25">
      <c r="AZ13641" s="9">
        <v>5.0887573964497044</v>
      </c>
    </row>
    <row r="13642" spans="52:52" x14ac:dyDescent="0.25">
      <c r="AZ13642" s="9">
        <v>3.5739644970414197</v>
      </c>
    </row>
    <row r="13643" spans="52:52" x14ac:dyDescent="0.25">
      <c r="AZ13643" s="9">
        <v>3.2899408284023663</v>
      </c>
    </row>
    <row r="13644" spans="52:52" x14ac:dyDescent="0.25">
      <c r="AZ13644" s="9">
        <v>4.165680473372781</v>
      </c>
    </row>
    <row r="13645" spans="52:52" x14ac:dyDescent="0.25">
      <c r="AZ13645" s="9">
        <v>2.556213017751479</v>
      </c>
    </row>
    <row r="13646" spans="52:52" x14ac:dyDescent="0.25">
      <c r="AZ13646" s="9">
        <v>0.18934911242603542</v>
      </c>
    </row>
    <row r="13647" spans="52:52" x14ac:dyDescent="0.25">
      <c r="AZ13647" s="9">
        <v>4.4733727810650885</v>
      </c>
    </row>
    <row r="13648" spans="52:52" x14ac:dyDescent="0.25">
      <c r="AZ13648" s="9">
        <v>1.6804733727810648</v>
      </c>
    </row>
    <row r="13649" spans="52:52" x14ac:dyDescent="0.25">
      <c r="AZ13649" s="9">
        <v>4.5207100591715967</v>
      </c>
    </row>
    <row r="13650" spans="52:52" x14ac:dyDescent="0.25">
      <c r="AZ13650" s="9">
        <v>3.9053254437869818</v>
      </c>
    </row>
    <row r="13651" spans="52:52" x14ac:dyDescent="0.25">
      <c r="AZ13651" s="9">
        <v>4.2366863905325438</v>
      </c>
    </row>
    <row r="13652" spans="52:52" x14ac:dyDescent="0.25">
      <c r="AZ13652" s="9">
        <v>3.8343195266272181</v>
      </c>
    </row>
    <row r="13653" spans="52:52" x14ac:dyDescent="0.25">
      <c r="AZ13653" s="9">
        <v>5.0887573964497044</v>
      </c>
    </row>
    <row r="13654" spans="52:52" x14ac:dyDescent="0.25">
      <c r="AZ13654" s="9">
        <v>3.5739644970414197</v>
      </c>
    </row>
    <row r="13655" spans="52:52" x14ac:dyDescent="0.25">
      <c r="AZ13655" s="9">
        <v>3.2899408284023663</v>
      </c>
    </row>
    <row r="13656" spans="52:52" x14ac:dyDescent="0.25">
      <c r="AZ13656" s="9">
        <v>4.165680473372781</v>
      </c>
    </row>
    <row r="13657" spans="52:52" x14ac:dyDescent="0.25">
      <c r="AZ13657" s="9">
        <v>2.556213017751479</v>
      </c>
    </row>
    <row r="13658" spans="52:52" x14ac:dyDescent="0.25">
      <c r="AZ13658" s="9">
        <v>0.18934911242603542</v>
      </c>
    </row>
    <row r="13659" spans="52:52" x14ac:dyDescent="0.25">
      <c r="AZ13659" s="9">
        <v>4.4733727810650885</v>
      </c>
    </row>
    <row r="13660" spans="52:52" x14ac:dyDescent="0.25">
      <c r="AZ13660" s="9">
        <v>1.6804733727810648</v>
      </c>
    </row>
    <row r="13661" spans="52:52" x14ac:dyDescent="0.25">
      <c r="AZ13661" s="9">
        <v>4.5207100591715967</v>
      </c>
    </row>
    <row r="13662" spans="52:52" x14ac:dyDescent="0.25">
      <c r="AZ13662" s="9">
        <v>3.9053254437869818</v>
      </c>
    </row>
    <row r="13663" spans="52:52" x14ac:dyDescent="0.25">
      <c r="AZ13663" s="9">
        <v>4.2366863905325438</v>
      </c>
    </row>
    <row r="13664" spans="52:52" x14ac:dyDescent="0.25">
      <c r="AZ13664" s="9">
        <v>3.8343195266272181</v>
      </c>
    </row>
    <row r="13665" spans="52:52" x14ac:dyDescent="0.25">
      <c r="AZ13665" s="9">
        <v>5.0887573964497044</v>
      </c>
    </row>
    <row r="13666" spans="52:52" x14ac:dyDescent="0.25">
      <c r="AZ13666" s="9">
        <v>3.5739644970414197</v>
      </c>
    </row>
    <row r="13667" spans="52:52" x14ac:dyDescent="0.25">
      <c r="AZ13667" s="9">
        <v>3.2899408284023663</v>
      </c>
    </row>
    <row r="13668" spans="52:52" x14ac:dyDescent="0.25">
      <c r="AZ13668" s="9">
        <v>4.165680473372781</v>
      </c>
    </row>
    <row r="13669" spans="52:52" x14ac:dyDescent="0.25">
      <c r="AZ13669" s="9">
        <v>2.556213017751479</v>
      </c>
    </row>
    <row r="13670" spans="52:52" x14ac:dyDescent="0.25">
      <c r="AZ13670" s="9">
        <v>0.18934911242603542</v>
      </c>
    </row>
    <row r="13671" spans="52:52" x14ac:dyDescent="0.25">
      <c r="AZ13671" s="9">
        <v>4.4733727810650885</v>
      </c>
    </row>
    <row r="13672" spans="52:52" x14ac:dyDescent="0.25">
      <c r="AZ13672" s="9">
        <v>1.6804733727810648</v>
      </c>
    </row>
    <row r="13673" spans="52:52" x14ac:dyDescent="0.25">
      <c r="AZ13673" s="9">
        <v>4.5207100591715967</v>
      </c>
    </row>
    <row r="13674" spans="52:52" x14ac:dyDescent="0.25">
      <c r="AZ13674" s="9">
        <v>3.9053254437869818</v>
      </c>
    </row>
    <row r="13675" spans="52:52" x14ac:dyDescent="0.25">
      <c r="AZ13675" s="9">
        <v>4.2366863905325438</v>
      </c>
    </row>
    <row r="13676" spans="52:52" x14ac:dyDescent="0.25">
      <c r="AZ13676" s="9">
        <v>3.8343195266272181</v>
      </c>
    </row>
    <row r="13677" spans="52:52" x14ac:dyDescent="0.25">
      <c r="AZ13677" s="9">
        <v>5.0887573964497044</v>
      </c>
    </row>
    <row r="13678" spans="52:52" x14ac:dyDescent="0.25">
      <c r="AZ13678" s="9">
        <v>3.5739644970414197</v>
      </c>
    </row>
    <row r="13679" spans="52:52" x14ac:dyDescent="0.25">
      <c r="AZ13679" s="9">
        <v>3.2899408284023663</v>
      </c>
    </row>
    <row r="13680" spans="52:52" x14ac:dyDescent="0.25">
      <c r="AZ13680" s="9">
        <v>4.165680473372781</v>
      </c>
    </row>
    <row r="13681" spans="52:52" x14ac:dyDescent="0.25">
      <c r="AZ13681" s="9">
        <v>2.556213017751479</v>
      </c>
    </row>
    <row r="13682" spans="52:52" x14ac:dyDescent="0.25">
      <c r="AZ13682" s="9">
        <v>0.18934911242603542</v>
      </c>
    </row>
    <row r="13683" spans="52:52" x14ac:dyDescent="0.25">
      <c r="AZ13683" s="9">
        <v>4.4733727810650885</v>
      </c>
    </row>
    <row r="13684" spans="52:52" x14ac:dyDescent="0.25">
      <c r="AZ13684" s="9">
        <v>1.6804733727810648</v>
      </c>
    </row>
    <row r="13685" spans="52:52" x14ac:dyDescent="0.25">
      <c r="AZ13685" s="9">
        <v>4.5207100591715967</v>
      </c>
    </row>
    <row r="13686" spans="52:52" x14ac:dyDescent="0.25">
      <c r="AZ13686" s="9">
        <v>3.9053254437869818</v>
      </c>
    </row>
    <row r="13687" spans="52:52" x14ac:dyDescent="0.25">
      <c r="AZ13687" s="9">
        <v>4.2366863905325438</v>
      </c>
    </row>
    <row r="13688" spans="52:52" x14ac:dyDescent="0.25">
      <c r="AZ13688" s="9">
        <v>3.8343195266272181</v>
      </c>
    </row>
    <row r="13689" spans="52:52" x14ac:dyDescent="0.25">
      <c r="AZ13689" s="9">
        <v>5.0887573964497044</v>
      </c>
    </row>
    <row r="13690" spans="52:52" x14ac:dyDescent="0.25">
      <c r="AZ13690" s="9">
        <v>3.5739644970414197</v>
      </c>
    </row>
    <row r="13691" spans="52:52" x14ac:dyDescent="0.25">
      <c r="AZ13691" s="9">
        <v>3.2899408284023663</v>
      </c>
    </row>
    <row r="13692" spans="52:52" x14ac:dyDescent="0.25">
      <c r="AZ13692" s="9">
        <v>4.165680473372781</v>
      </c>
    </row>
    <row r="13693" spans="52:52" x14ac:dyDescent="0.25">
      <c r="AZ13693" s="9">
        <v>2.556213017751479</v>
      </c>
    </row>
    <row r="13694" spans="52:52" x14ac:dyDescent="0.25">
      <c r="AZ13694" s="9">
        <v>0.18934911242603542</v>
      </c>
    </row>
    <row r="13695" spans="52:52" x14ac:dyDescent="0.25">
      <c r="AZ13695" s="9">
        <v>4.4733727810650885</v>
      </c>
    </row>
    <row r="13696" spans="52:52" x14ac:dyDescent="0.25">
      <c r="AZ13696" s="9">
        <v>1.6804733727810648</v>
      </c>
    </row>
    <row r="13697" spans="52:52" x14ac:dyDescent="0.25">
      <c r="AZ13697" s="9">
        <v>4.5207100591715967</v>
      </c>
    </row>
    <row r="13698" spans="52:52" x14ac:dyDescent="0.25">
      <c r="AZ13698" s="9">
        <v>3.9053254437869818</v>
      </c>
    </row>
    <row r="13699" spans="52:52" x14ac:dyDescent="0.25">
      <c r="AZ13699" s="9">
        <v>4.2366863905325438</v>
      </c>
    </row>
    <row r="13700" spans="52:52" x14ac:dyDescent="0.25">
      <c r="AZ13700" s="9">
        <v>3.8343195266272181</v>
      </c>
    </row>
    <row r="13701" spans="52:52" x14ac:dyDescent="0.25">
      <c r="AZ13701" s="9">
        <v>5.0887573964497044</v>
      </c>
    </row>
    <row r="13702" spans="52:52" x14ac:dyDescent="0.25">
      <c r="AZ13702" s="9">
        <v>3.5739644970414197</v>
      </c>
    </row>
    <row r="13703" spans="52:52" x14ac:dyDescent="0.25">
      <c r="AZ13703" s="9">
        <v>3.2899408284023663</v>
      </c>
    </row>
    <row r="13704" spans="52:52" x14ac:dyDescent="0.25">
      <c r="AZ13704" s="9">
        <v>4.165680473372781</v>
      </c>
    </row>
    <row r="13705" spans="52:52" x14ac:dyDescent="0.25">
      <c r="AZ13705" s="9">
        <v>2.556213017751479</v>
      </c>
    </row>
    <row r="13706" spans="52:52" x14ac:dyDescent="0.25">
      <c r="AZ13706" s="9">
        <v>0.18934911242603542</v>
      </c>
    </row>
    <row r="13707" spans="52:52" x14ac:dyDescent="0.25">
      <c r="AZ13707" s="9">
        <v>4.4733727810650885</v>
      </c>
    </row>
    <row r="13708" spans="52:52" x14ac:dyDescent="0.25">
      <c r="AZ13708" s="9">
        <v>1.6804733727810648</v>
      </c>
    </row>
    <row r="13709" spans="52:52" x14ac:dyDescent="0.25">
      <c r="AZ13709" s="9">
        <v>4.5207100591715967</v>
      </c>
    </row>
    <row r="13710" spans="52:52" x14ac:dyDescent="0.25">
      <c r="AZ13710" s="9">
        <v>3.9053254437869818</v>
      </c>
    </row>
    <row r="13711" spans="52:52" x14ac:dyDescent="0.25">
      <c r="AZ13711" s="9">
        <v>4.2366863905325438</v>
      </c>
    </row>
    <row r="13712" spans="52:52" x14ac:dyDescent="0.25">
      <c r="AZ13712" s="9">
        <v>3.8343195266272181</v>
      </c>
    </row>
    <row r="13713" spans="52:52" x14ac:dyDescent="0.25">
      <c r="AZ13713" s="9">
        <v>5.0887573964497044</v>
      </c>
    </row>
    <row r="13714" spans="52:52" x14ac:dyDescent="0.25">
      <c r="AZ13714" s="9">
        <v>3.5739644970414197</v>
      </c>
    </row>
    <row r="13715" spans="52:52" x14ac:dyDescent="0.25">
      <c r="AZ13715" s="9">
        <v>3.2899408284023663</v>
      </c>
    </row>
    <row r="13716" spans="52:52" x14ac:dyDescent="0.25">
      <c r="AZ13716" s="9">
        <v>4.165680473372781</v>
      </c>
    </row>
    <row r="13717" spans="52:52" x14ac:dyDescent="0.25">
      <c r="AZ13717" s="9">
        <v>2.556213017751479</v>
      </c>
    </row>
    <row r="13718" spans="52:52" x14ac:dyDescent="0.25">
      <c r="AZ13718" s="9">
        <v>0.18934911242603542</v>
      </c>
    </row>
    <row r="13719" spans="52:52" x14ac:dyDescent="0.25">
      <c r="AZ13719" s="9">
        <v>4.4733727810650885</v>
      </c>
    </row>
    <row r="13720" spans="52:52" x14ac:dyDescent="0.25">
      <c r="AZ13720" s="9">
        <v>1.6804733727810648</v>
      </c>
    </row>
    <row r="13721" spans="52:52" x14ac:dyDescent="0.25">
      <c r="AZ13721" s="9">
        <v>4.5207100591715967</v>
      </c>
    </row>
    <row r="13722" spans="52:52" x14ac:dyDescent="0.25">
      <c r="AZ13722" s="9">
        <v>3.9053254437869818</v>
      </c>
    </row>
    <row r="13723" spans="52:52" x14ac:dyDescent="0.25">
      <c r="AZ13723" s="9">
        <v>4.2366863905325438</v>
      </c>
    </row>
    <row r="13724" spans="52:52" x14ac:dyDescent="0.25">
      <c r="AZ13724" s="9">
        <v>3.8343195266272181</v>
      </c>
    </row>
    <row r="13725" spans="52:52" x14ac:dyDescent="0.25">
      <c r="AZ13725" s="9">
        <v>5.0887573964497044</v>
      </c>
    </row>
    <row r="13726" spans="52:52" x14ac:dyDescent="0.25">
      <c r="AZ13726" s="9">
        <v>3.5739644970414197</v>
      </c>
    </row>
    <row r="13727" spans="52:52" x14ac:dyDescent="0.25">
      <c r="AZ13727" s="9">
        <v>3.2899408284023663</v>
      </c>
    </row>
    <row r="13728" spans="52:52" x14ac:dyDescent="0.25">
      <c r="AZ13728" s="9">
        <v>4.165680473372781</v>
      </c>
    </row>
    <row r="13729" spans="52:52" x14ac:dyDescent="0.25">
      <c r="AZ13729" s="9">
        <v>2.556213017751479</v>
      </c>
    </row>
    <row r="13730" spans="52:52" x14ac:dyDescent="0.25">
      <c r="AZ13730" s="9">
        <v>0.18934911242603542</v>
      </c>
    </row>
    <row r="13731" spans="52:52" x14ac:dyDescent="0.25">
      <c r="AZ13731" s="9">
        <v>4.4733727810650885</v>
      </c>
    </row>
    <row r="13732" spans="52:52" x14ac:dyDescent="0.25">
      <c r="AZ13732" s="9">
        <v>1.6804733727810648</v>
      </c>
    </row>
    <row r="13733" spans="52:52" x14ac:dyDescent="0.25">
      <c r="AZ13733" s="9">
        <v>4.5207100591715967</v>
      </c>
    </row>
    <row r="13734" spans="52:52" x14ac:dyDescent="0.25">
      <c r="AZ13734" s="9">
        <v>3.9053254437869818</v>
      </c>
    </row>
    <row r="13735" spans="52:52" x14ac:dyDescent="0.25">
      <c r="AZ13735" s="9">
        <v>4.2366863905325438</v>
      </c>
    </row>
    <row r="13736" spans="52:52" x14ac:dyDescent="0.25">
      <c r="AZ13736" s="9">
        <v>3.8343195266272181</v>
      </c>
    </row>
    <row r="13737" spans="52:52" x14ac:dyDescent="0.25">
      <c r="AZ13737" s="9">
        <v>5.0887573964497044</v>
      </c>
    </row>
    <row r="13738" spans="52:52" x14ac:dyDescent="0.25">
      <c r="AZ13738" s="9">
        <v>3.5739644970414197</v>
      </c>
    </row>
    <row r="13739" spans="52:52" x14ac:dyDescent="0.25">
      <c r="AZ13739" s="9">
        <v>3.2899408284023663</v>
      </c>
    </row>
    <row r="13740" spans="52:52" x14ac:dyDescent="0.25">
      <c r="AZ13740" s="9">
        <v>4.165680473372781</v>
      </c>
    </row>
    <row r="13741" spans="52:52" x14ac:dyDescent="0.25">
      <c r="AZ13741" s="9">
        <v>2.556213017751479</v>
      </c>
    </row>
    <row r="13742" spans="52:52" x14ac:dyDescent="0.25">
      <c r="AZ13742" s="9">
        <v>0.18934911242603542</v>
      </c>
    </row>
    <row r="13743" spans="52:52" x14ac:dyDescent="0.25">
      <c r="AZ13743" s="9">
        <v>4.4733727810650885</v>
      </c>
    </row>
    <row r="13744" spans="52:52" x14ac:dyDescent="0.25">
      <c r="AZ13744" s="9">
        <v>1.6804733727810648</v>
      </c>
    </row>
    <row r="13745" spans="52:52" x14ac:dyDescent="0.25">
      <c r="AZ13745" s="9">
        <v>4.5207100591715967</v>
      </c>
    </row>
    <row r="13746" spans="52:52" x14ac:dyDescent="0.25">
      <c r="AZ13746" s="9">
        <v>3.9053254437869818</v>
      </c>
    </row>
    <row r="13747" spans="52:52" x14ac:dyDescent="0.25">
      <c r="AZ13747" s="9">
        <v>4.2366863905325438</v>
      </c>
    </row>
    <row r="13748" spans="52:52" x14ac:dyDescent="0.25">
      <c r="AZ13748" s="9">
        <v>3.8343195266272181</v>
      </c>
    </row>
    <row r="13749" spans="52:52" x14ac:dyDescent="0.25">
      <c r="AZ13749" s="9">
        <v>5.0887573964497044</v>
      </c>
    </row>
    <row r="13750" spans="52:52" x14ac:dyDescent="0.25">
      <c r="AZ13750" s="9">
        <v>3.5739644970414197</v>
      </c>
    </row>
    <row r="13751" spans="52:52" x14ac:dyDescent="0.25">
      <c r="AZ13751" s="9">
        <v>3.2899408284023663</v>
      </c>
    </row>
    <row r="13752" spans="52:52" x14ac:dyDescent="0.25">
      <c r="AZ13752" s="9">
        <v>4.165680473372781</v>
      </c>
    </row>
    <row r="13753" spans="52:52" x14ac:dyDescent="0.25">
      <c r="AZ13753" s="9">
        <v>2.556213017751479</v>
      </c>
    </row>
    <row r="13754" spans="52:52" x14ac:dyDescent="0.25">
      <c r="AZ13754" s="9">
        <v>0.18934911242603542</v>
      </c>
    </row>
    <row r="13755" spans="52:52" x14ac:dyDescent="0.25">
      <c r="AZ13755" s="9">
        <v>4.4733727810650885</v>
      </c>
    </row>
    <row r="13756" spans="52:52" x14ac:dyDescent="0.25">
      <c r="AZ13756" s="9">
        <v>1.6804733727810648</v>
      </c>
    </row>
    <row r="13757" spans="52:52" x14ac:dyDescent="0.25">
      <c r="AZ13757" s="9">
        <v>4.5207100591715967</v>
      </c>
    </row>
    <row r="13758" spans="52:52" x14ac:dyDescent="0.25">
      <c r="AZ13758" s="9">
        <v>3.9053254437869818</v>
      </c>
    </row>
    <row r="13759" spans="52:52" x14ac:dyDescent="0.25">
      <c r="AZ13759" s="9">
        <v>4.2366863905325438</v>
      </c>
    </row>
    <row r="13760" spans="52:52" x14ac:dyDescent="0.25">
      <c r="AZ13760" s="9">
        <v>3.8343195266272181</v>
      </c>
    </row>
    <row r="13761" spans="52:52" x14ac:dyDescent="0.25">
      <c r="AZ13761" s="9">
        <v>5.0887573964497044</v>
      </c>
    </row>
    <row r="13762" spans="52:52" x14ac:dyDescent="0.25">
      <c r="AZ13762" s="9">
        <v>3.5739644970414197</v>
      </c>
    </row>
    <row r="13763" spans="52:52" x14ac:dyDescent="0.25">
      <c r="AZ13763" s="9">
        <v>3.2899408284023663</v>
      </c>
    </row>
    <row r="13764" spans="52:52" x14ac:dyDescent="0.25">
      <c r="AZ13764" s="9">
        <v>4.165680473372781</v>
      </c>
    </row>
    <row r="13765" spans="52:52" x14ac:dyDescent="0.25">
      <c r="AZ13765" s="9">
        <v>2.556213017751479</v>
      </c>
    </row>
    <row r="13766" spans="52:52" x14ac:dyDescent="0.25">
      <c r="AZ13766" s="9">
        <v>0.18934911242603542</v>
      </c>
    </row>
    <row r="13767" spans="52:52" x14ac:dyDescent="0.25">
      <c r="AZ13767" s="9">
        <v>4.4733727810650885</v>
      </c>
    </row>
    <row r="13768" spans="52:52" x14ac:dyDescent="0.25">
      <c r="AZ13768" s="9">
        <v>1.6804733727810648</v>
      </c>
    </row>
    <row r="13769" spans="52:52" x14ac:dyDescent="0.25">
      <c r="AZ13769" s="9">
        <v>4.5207100591715967</v>
      </c>
    </row>
    <row r="13770" spans="52:52" x14ac:dyDescent="0.25">
      <c r="AZ13770" s="9">
        <v>3.9053254437869818</v>
      </c>
    </row>
    <row r="13771" spans="52:52" x14ac:dyDescent="0.25">
      <c r="AZ13771" s="9">
        <v>4.2366863905325438</v>
      </c>
    </row>
    <row r="13772" spans="52:52" x14ac:dyDescent="0.25">
      <c r="AZ13772" s="9">
        <v>3.8343195266272181</v>
      </c>
    </row>
    <row r="13773" spans="52:52" x14ac:dyDescent="0.25">
      <c r="AZ13773" s="9">
        <v>5.0887573964497044</v>
      </c>
    </row>
    <row r="13774" spans="52:52" x14ac:dyDescent="0.25">
      <c r="AZ13774" s="9">
        <v>3.5739644970414197</v>
      </c>
    </row>
    <row r="13775" spans="52:52" x14ac:dyDescent="0.25">
      <c r="AZ13775" s="9">
        <v>3.2899408284023663</v>
      </c>
    </row>
    <row r="13776" spans="52:52" x14ac:dyDescent="0.25">
      <c r="AZ13776" s="9">
        <v>4.165680473372781</v>
      </c>
    </row>
    <row r="13777" spans="52:52" x14ac:dyDescent="0.25">
      <c r="AZ13777" s="9">
        <v>2.556213017751479</v>
      </c>
    </row>
    <row r="13778" spans="52:52" x14ac:dyDescent="0.25">
      <c r="AZ13778" s="9">
        <v>0.18934911242603542</v>
      </c>
    </row>
    <row r="13779" spans="52:52" x14ac:dyDescent="0.25">
      <c r="AZ13779" s="9">
        <v>4.4733727810650885</v>
      </c>
    </row>
    <row r="13780" spans="52:52" x14ac:dyDescent="0.25">
      <c r="AZ13780" s="9">
        <v>1.6804733727810648</v>
      </c>
    </row>
    <row r="13781" spans="52:52" x14ac:dyDescent="0.25">
      <c r="AZ13781" s="9">
        <v>4.5207100591715967</v>
      </c>
    </row>
    <row r="13782" spans="52:52" x14ac:dyDescent="0.25">
      <c r="AZ13782" s="9">
        <v>3.9053254437869818</v>
      </c>
    </row>
    <row r="13783" spans="52:52" x14ac:dyDescent="0.25">
      <c r="AZ13783" s="9">
        <v>4.2366863905325438</v>
      </c>
    </row>
    <row r="13784" spans="52:52" x14ac:dyDescent="0.25">
      <c r="AZ13784" s="9">
        <v>3.8343195266272181</v>
      </c>
    </row>
    <row r="13785" spans="52:52" x14ac:dyDescent="0.25">
      <c r="AZ13785" s="9">
        <v>5.0887573964497044</v>
      </c>
    </row>
    <row r="13786" spans="52:52" x14ac:dyDescent="0.25">
      <c r="AZ13786" s="9">
        <v>3.5739644970414197</v>
      </c>
    </row>
    <row r="13787" spans="52:52" x14ac:dyDescent="0.25">
      <c r="AZ13787" s="9">
        <v>3.2899408284023663</v>
      </c>
    </row>
    <row r="13788" spans="52:52" x14ac:dyDescent="0.25">
      <c r="AZ13788" s="9">
        <v>4.165680473372781</v>
      </c>
    </row>
    <row r="13789" spans="52:52" x14ac:dyDescent="0.25">
      <c r="AZ13789" s="9">
        <v>2.556213017751479</v>
      </c>
    </row>
    <row r="13790" spans="52:52" x14ac:dyDescent="0.25">
      <c r="AZ13790" s="9">
        <v>0.18934911242603542</v>
      </c>
    </row>
    <row r="13791" spans="52:52" x14ac:dyDescent="0.25">
      <c r="AZ13791" s="9">
        <v>4.4733727810650885</v>
      </c>
    </row>
    <row r="13792" spans="52:52" x14ac:dyDescent="0.25">
      <c r="AZ13792" s="9">
        <v>1.6804733727810648</v>
      </c>
    </row>
    <row r="13793" spans="52:52" x14ac:dyDescent="0.25">
      <c r="AZ13793" s="9">
        <v>4.5207100591715967</v>
      </c>
    </row>
    <row r="13794" spans="52:52" x14ac:dyDescent="0.25">
      <c r="AZ13794" s="9">
        <v>3.9053254437869818</v>
      </c>
    </row>
    <row r="13795" spans="52:52" x14ac:dyDescent="0.25">
      <c r="AZ13795" s="9">
        <v>4.2366863905325438</v>
      </c>
    </row>
    <row r="13796" spans="52:52" x14ac:dyDescent="0.25">
      <c r="AZ13796" s="9">
        <v>3.8343195266272181</v>
      </c>
    </row>
    <row r="13797" spans="52:52" x14ac:dyDescent="0.25">
      <c r="AZ13797" s="9">
        <v>5.0887573964497044</v>
      </c>
    </row>
    <row r="13798" spans="52:52" x14ac:dyDescent="0.25">
      <c r="AZ13798" s="9">
        <v>3.5739644970414197</v>
      </c>
    </row>
    <row r="13799" spans="52:52" x14ac:dyDescent="0.25">
      <c r="AZ13799" s="9">
        <v>3.2899408284023663</v>
      </c>
    </row>
    <row r="13800" spans="52:52" x14ac:dyDescent="0.25">
      <c r="AZ13800" s="9">
        <v>4.165680473372781</v>
      </c>
    </row>
    <row r="13801" spans="52:52" x14ac:dyDescent="0.25">
      <c r="AZ13801" s="9">
        <v>2.556213017751479</v>
      </c>
    </row>
    <row r="13802" spans="52:52" x14ac:dyDescent="0.25">
      <c r="AZ13802" s="9">
        <v>0.18934911242603542</v>
      </c>
    </row>
    <row r="13803" spans="52:52" x14ac:dyDescent="0.25">
      <c r="AZ13803" s="9">
        <v>4.4733727810650885</v>
      </c>
    </row>
    <row r="13804" spans="52:52" x14ac:dyDescent="0.25">
      <c r="AZ13804" s="9">
        <v>1.6804733727810648</v>
      </c>
    </row>
    <row r="13805" spans="52:52" x14ac:dyDescent="0.25">
      <c r="AZ13805" s="9">
        <v>4.5207100591715967</v>
      </c>
    </row>
    <row r="13806" spans="52:52" x14ac:dyDescent="0.25">
      <c r="AZ13806" s="9">
        <v>3.9053254437869818</v>
      </c>
    </row>
    <row r="13807" spans="52:52" x14ac:dyDescent="0.25">
      <c r="AZ13807" s="9">
        <v>4.2366863905325438</v>
      </c>
    </row>
    <row r="13808" spans="52:52" x14ac:dyDescent="0.25">
      <c r="AZ13808" s="9">
        <v>3.8343195266272181</v>
      </c>
    </row>
    <row r="13809" spans="52:52" x14ac:dyDescent="0.25">
      <c r="AZ13809" s="9">
        <v>5.0887573964497044</v>
      </c>
    </row>
    <row r="13810" spans="52:52" x14ac:dyDescent="0.25">
      <c r="AZ13810" s="9">
        <v>3.5739644970414197</v>
      </c>
    </row>
    <row r="13811" spans="52:52" x14ac:dyDescent="0.25">
      <c r="AZ13811" s="9">
        <v>3.2899408284023663</v>
      </c>
    </row>
    <row r="13812" spans="52:52" x14ac:dyDescent="0.25">
      <c r="AZ13812" s="9">
        <v>4.165680473372781</v>
      </c>
    </row>
    <row r="13813" spans="52:52" x14ac:dyDescent="0.25">
      <c r="AZ13813" s="9">
        <v>2.556213017751479</v>
      </c>
    </row>
    <row r="13814" spans="52:52" x14ac:dyDescent="0.25">
      <c r="AZ13814" s="9">
        <v>0.18934911242603542</v>
      </c>
    </row>
    <row r="13815" spans="52:52" x14ac:dyDescent="0.25">
      <c r="AZ13815" s="9">
        <v>4.4733727810650885</v>
      </c>
    </row>
    <row r="13816" spans="52:52" x14ac:dyDescent="0.25">
      <c r="AZ13816" s="9">
        <v>1.6804733727810648</v>
      </c>
    </row>
    <row r="13817" spans="52:52" x14ac:dyDescent="0.25">
      <c r="AZ13817" s="9">
        <v>4.5207100591715967</v>
      </c>
    </row>
    <row r="13818" spans="52:52" x14ac:dyDescent="0.25">
      <c r="AZ13818" s="9">
        <v>3.9053254437869818</v>
      </c>
    </row>
    <row r="13819" spans="52:52" x14ac:dyDescent="0.25">
      <c r="AZ13819" s="9">
        <v>4.2366863905325438</v>
      </c>
    </row>
    <row r="13820" spans="52:52" x14ac:dyDescent="0.25">
      <c r="AZ13820" s="9">
        <v>3.8343195266272181</v>
      </c>
    </row>
    <row r="13821" spans="52:52" x14ac:dyDescent="0.25">
      <c r="AZ13821" s="9">
        <v>5.0887573964497044</v>
      </c>
    </row>
    <row r="13822" spans="52:52" x14ac:dyDescent="0.25">
      <c r="AZ13822" s="9">
        <v>3.5739644970414197</v>
      </c>
    </row>
    <row r="13823" spans="52:52" x14ac:dyDescent="0.25">
      <c r="AZ13823" s="9">
        <v>3.2899408284023663</v>
      </c>
    </row>
    <row r="13824" spans="52:52" x14ac:dyDescent="0.25">
      <c r="AZ13824" s="9">
        <v>4.165680473372781</v>
      </c>
    </row>
    <row r="13825" spans="52:52" x14ac:dyDescent="0.25">
      <c r="AZ13825" s="9">
        <v>2.556213017751479</v>
      </c>
    </row>
    <row r="13826" spans="52:52" x14ac:dyDescent="0.25">
      <c r="AZ13826" s="9">
        <v>0.18934911242603542</v>
      </c>
    </row>
    <row r="13827" spans="52:52" x14ac:dyDescent="0.25">
      <c r="AZ13827" s="9">
        <v>4.4733727810650885</v>
      </c>
    </row>
    <row r="13828" spans="52:52" x14ac:dyDescent="0.25">
      <c r="AZ13828" s="9">
        <v>1.6804733727810648</v>
      </c>
    </row>
    <row r="13829" spans="52:52" x14ac:dyDescent="0.25">
      <c r="AZ13829" s="9">
        <v>4.5207100591715967</v>
      </c>
    </row>
    <row r="13830" spans="52:52" x14ac:dyDescent="0.25">
      <c r="AZ13830" s="9">
        <v>3.9053254437869818</v>
      </c>
    </row>
    <row r="13831" spans="52:52" x14ac:dyDescent="0.25">
      <c r="AZ13831" s="9">
        <v>4.2366863905325438</v>
      </c>
    </row>
    <row r="13832" spans="52:52" x14ac:dyDescent="0.25">
      <c r="AZ13832" s="9">
        <v>3.8343195266272181</v>
      </c>
    </row>
    <row r="13833" spans="52:52" x14ac:dyDescent="0.25">
      <c r="AZ13833" s="9">
        <v>5.0887573964497044</v>
      </c>
    </row>
    <row r="13834" spans="52:52" x14ac:dyDescent="0.25">
      <c r="AZ13834" s="9">
        <v>3.5739644970414197</v>
      </c>
    </row>
    <row r="13835" spans="52:52" x14ac:dyDescent="0.25">
      <c r="AZ13835" s="9">
        <v>3.2899408284023663</v>
      </c>
    </row>
    <row r="13836" spans="52:52" x14ac:dyDescent="0.25">
      <c r="AZ13836" s="9">
        <v>4.165680473372781</v>
      </c>
    </row>
    <row r="13837" spans="52:52" x14ac:dyDescent="0.25">
      <c r="AZ13837" s="9">
        <v>2.556213017751479</v>
      </c>
    </row>
    <row r="13838" spans="52:52" x14ac:dyDescent="0.25">
      <c r="AZ13838" s="9">
        <v>0.18934911242603542</v>
      </c>
    </row>
    <row r="13839" spans="52:52" x14ac:dyDescent="0.25">
      <c r="AZ13839" s="9">
        <v>4.4733727810650885</v>
      </c>
    </row>
    <row r="13840" spans="52:52" x14ac:dyDescent="0.25">
      <c r="AZ13840" s="9">
        <v>1.6804733727810648</v>
      </c>
    </row>
    <row r="13841" spans="52:52" x14ac:dyDescent="0.25">
      <c r="AZ13841" s="9">
        <v>4.5207100591715967</v>
      </c>
    </row>
    <row r="13842" spans="52:52" x14ac:dyDescent="0.25">
      <c r="AZ13842" s="9">
        <v>3.9053254437869818</v>
      </c>
    </row>
    <row r="13843" spans="52:52" x14ac:dyDescent="0.25">
      <c r="AZ13843" s="9">
        <v>4.2366863905325438</v>
      </c>
    </row>
    <row r="13844" spans="52:52" x14ac:dyDescent="0.25">
      <c r="AZ13844" s="9">
        <v>3.8343195266272181</v>
      </c>
    </row>
    <row r="13845" spans="52:52" x14ac:dyDescent="0.25">
      <c r="AZ13845" s="9">
        <v>5.0887573964497044</v>
      </c>
    </row>
    <row r="13846" spans="52:52" x14ac:dyDescent="0.25">
      <c r="AZ13846" s="9">
        <v>3.5739644970414197</v>
      </c>
    </row>
    <row r="13847" spans="52:52" x14ac:dyDescent="0.25">
      <c r="AZ13847" s="9">
        <v>3.2899408284023663</v>
      </c>
    </row>
    <row r="13848" spans="52:52" x14ac:dyDescent="0.25">
      <c r="AZ13848" s="9">
        <v>4.165680473372781</v>
      </c>
    </row>
    <row r="13849" spans="52:52" x14ac:dyDescent="0.25">
      <c r="AZ13849" s="9">
        <v>2.556213017751479</v>
      </c>
    </row>
    <row r="13850" spans="52:52" x14ac:dyDescent="0.25">
      <c r="AZ13850" s="9">
        <v>0.18934911242603542</v>
      </c>
    </row>
    <row r="13851" spans="52:52" x14ac:dyDescent="0.25">
      <c r="AZ13851" s="9">
        <v>4.4733727810650885</v>
      </c>
    </row>
    <row r="13852" spans="52:52" x14ac:dyDescent="0.25">
      <c r="AZ13852" s="9">
        <v>1.6804733727810648</v>
      </c>
    </row>
    <row r="13853" spans="52:52" x14ac:dyDescent="0.25">
      <c r="AZ13853" s="9">
        <v>4.5207100591715967</v>
      </c>
    </row>
    <row r="13854" spans="52:52" x14ac:dyDescent="0.25">
      <c r="AZ13854" s="9">
        <v>3.9053254437869818</v>
      </c>
    </row>
    <row r="13855" spans="52:52" x14ac:dyDescent="0.25">
      <c r="AZ13855" s="9">
        <v>4.2366863905325438</v>
      </c>
    </row>
    <row r="13856" spans="52:52" x14ac:dyDescent="0.25">
      <c r="AZ13856" s="9">
        <v>3.8343195266272181</v>
      </c>
    </row>
    <row r="13857" spans="52:52" x14ac:dyDescent="0.25">
      <c r="AZ13857" s="9">
        <v>5.0887573964497044</v>
      </c>
    </row>
    <row r="13858" spans="52:52" x14ac:dyDescent="0.25">
      <c r="AZ13858" s="9">
        <v>3.5739644970414197</v>
      </c>
    </row>
    <row r="13859" spans="52:52" x14ac:dyDescent="0.25">
      <c r="AZ13859" s="9">
        <v>3.2899408284023663</v>
      </c>
    </row>
    <row r="13860" spans="52:52" x14ac:dyDescent="0.25">
      <c r="AZ13860" s="9">
        <v>4.165680473372781</v>
      </c>
    </row>
    <row r="13861" spans="52:52" x14ac:dyDescent="0.25">
      <c r="AZ13861" s="9">
        <v>2.556213017751479</v>
      </c>
    </row>
    <row r="13862" spans="52:52" x14ac:dyDescent="0.25">
      <c r="AZ13862" s="9">
        <v>0.18934911242603542</v>
      </c>
    </row>
    <row r="13863" spans="52:52" x14ac:dyDescent="0.25">
      <c r="AZ13863" s="9">
        <v>4.4733727810650885</v>
      </c>
    </row>
    <row r="13864" spans="52:52" x14ac:dyDescent="0.25">
      <c r="AZ13864" s="9">
        <v>1.6804733727810648</v>
      </c>
    </row>
    <row r="13865" spans="52:52" x14ac:dyDescent="0.25">
      <c r="AZ13865" s="9">
        <v>4.5207100591715967</v>
      </c>
    </row>
    <row r="13866" spans="52:52" x14ac:dyDescent="0.25">
      <c r="AZ13866" s="9">
        <v>3.9053254437869818</v>
      </c>
    </row>
    <row r="13867" spans="52:52" x14ac:dyDescent="0.25">
      <c r="AZ13867" s="9">
        <v>4.2366863905325438</v>
      </c>
    </row>
    <row r="13868" spans="52:52" x14ac:dyDescent="0.25">
      <c r="AZ13868" s="9">
        <v>3.8343195266272181</v>
      </c>
    </row>
    <row r="13869" spans="52:52" x14ac:dyDescent="0.25">
      <c r="AZ13869" s="9">
        <v>5.0887573964497044</v>
      </c>
    </row>
    <row r="13870" spans="52:52" x14ac:dyDescent="0.25">
      <c r="AZ13870" s="9">
        <v>3.5739644970414197</v>
      </c>
    </row>
    <row r="13871" spans="52:52" x14ac:dyDescent="0.25">
      <c r="AZ13871" s="9">
        <v>3.2899408284023663</v>
      </c>
    </row>
    <row r="13872" spans="52:52" x14ac:dyDescent="0.25">
      <c r="AZ13872" s="9">
        <v>4.165680473372781</v>
      </c>
    </row>
    <row r="13873" spans="52:52" x14ac:dyDescent="0.25">
      <c r="AZ13873" s="9">
        <v>2.556213017751479</v>
      </c>
    </row>
    <row r="13874" spans="52:52" x14ac:dyDescent="0.25">
      <c r="AZ13874" s="9">
        <v>0.18934911242603542</v>
      </c>
    </row>
    <row r="13875" spans="52:52" x14ac:dyDescent="0.25">
      <c r="AZ13875" s="9">
        <v>4.4733727810650885</v>
      </c>
    </row>
    <row r="13876" spans="52:52" x14ac:dyDescent="0.25">
      <c r="AZ13876" s="9">
        <v>1.6804733727810648</v>
      </c>
    </row>
    <row r="13877" spans="52:52" x14ac:dyDescent="0.25">
      <c r="AZ13877" s="9">
        <v>4.5207100591715967</v>
      </c>
    </row>
    <row r="13878" spans="52:52" x14ac:dyDescent="0.25">
      <c r="AZ13878" s="9">
        <v>3.9053254437869818</v>
      </c>
    </row>
    <row r="13879" spans="52:52" x14ac:dyDescent="0.25">
      <c r="AZ13879" s="9">
        <v>4.2366863905325438</v>
      </c>
    </row>
    <row r="13880" spans="52:52" x14ac:dyDescent="0.25">
      <c r="AZ13880" s="9">
        <v>3.8343195266272181</v>
      </c>
    </row>
    <row r="13881" spans="52:52" x14ac:dyDescent="0.25">
      <c r="AZ13881" s="9">
        <v>5.0887573964497044</v>
      </c>
    </row>
    <row r="13882" spans="52:52" x14ac:dyDescent="0.25">
      <c r="AZ13882" s="9">
        <v>3.5739644970414197</v>
      </c>
    </row>
    <row r="13883" spans="52:52" x14ac:dyDescent="0.25">
      <c r="AZ13883" s="9">
        <v>3.2899408284023663</v>
      </c>
    </row>
    <row r="13884" spans="52:52" x14ac:dyDescent="0.25">
      <c r="AZ13884" s="9">
        <v>4.165680473372781</v>
      </c>
    </row>
    <row r="13885" spans="52:52" x14ac:dyDescent="0.25">
      <c r="AZ13885" s="9">
        <v>2.556213017751479</v>
      </c>
    </row>
    <row r="13886" spans="52:52" x14ac:dyDescent="0.25">
      <c r="AZ13886" s="9">
        <v>0.18934911242603542</v>
      </c>
    </row>
    <row r="13887" spans="52:52" x14ac:dyDescent="0.25">
      <c r="AZ13887" s="9">
        <v>4.4733727810650885</v>
      </c>
    </row>
    <row r="13888" spans="52:52" x14ac:dyDescent="0.25">
      <c r="AZ13888" s="9">
        <v>1.6804733727810648</v>
      </c>
    </row>
    <row r="13889" spans="52:52" x14ac:dyDescent="0.25">
      <c r="AZ13889" s="9">
        <v>4.5207100591715967</v>
      </c>
    </row>
    <row r="13890" spans="52:52" x14ac:dyDescent="0.25">
      <c r="AZ13890" s="9">
        <v>3.9053254437869818</v>
      </c>
    </row>
    <row r="13891" spans="52:52" x14ac:dyDescent="0.25">
      <c r="AZ13891" s="9">
        <v>4.2366863905325438</v>
      </c>
    </row>
    <row r="13892" spans="52:52" x14ac:dyDescent="0.25">
      <c r="AZ13892" s="9">
        <v>3.8343195266272181</v>
      </c>
    </row>
    <row r="13893" spans="52:52" x14ac:dyDescent="0.25">
      <c r="AZ13893" s="9">
        <v>5.0887573964497044</v>
      </c>
    </row>
    <row r="13894" spans="52:52" x14ac:dyDescent="0.25">
      <c r="AZ13894" s="9">
        <v>3.5739644970414197</v>
      </c>
    </row>
    <row r="13895" spans="52:52" x14ac:dyDescent="0.25">
      <c r="AZ13895" s="9">
        <v>3.2899408284023663</v>
      </c>
    </row>
    <row r="13896" spans="52:52" x14ac:dyDescent="0.25">
      <c r="AZ13896" s="9">
        <v>4.165680473372781</v>
      </c>
    </row>
    <row r="13897" spans="52:52" x14ac:dyDescent="0.25">
      <c r="AZ13897" s="9">
        <v>2.556213017751479</v>
      </c>
    </row>
    <row r="13898" spans="52:52" x14ac:dyDescent="0.25">
      <c r="AZ13898" s="9">
        <v>0.18934911242603542</v>
      </c>
    </row>
    <row r="13899" spans="52:52" x14ac:dyDescent="0.25">
      <c r="AZ13899" s="9">
        <v>4.4733727810650885</v>
      </c>
    </row>
    <row r="13900" spans="52:52" x14ac:dyDescent="0.25">
      <c r="AZ13900" s="9">
        <v>1.6804733727810648</v>
      </c>
    </row>
    <row r="13901" spans="52:52" x14ac:dyDescent="0.25">
      <c r="AZ13901" s="9">
        <v>4.5207100591715967</v>
      </c>
    </row>
    <row r="13902" spans="52:52" x14ac:dyDescent="0.25">
      <c r="AZ13902" s="9">
        <v>3.9053254437869818</v>
      </c>
    </row>
    <row r="13903" spans="52:52" x14ac:dyDescent="0.25">
      <c r="AZ13903" s="9">
        <v>4.2366863905325438</v>
      </c>
    </row>
    <row r="13904" spans="52:52" x14ac:dyDescent="0.25">
      <c r="AZ13904" s="9">
        <v>3.8343195266272181</v>
      </c>
    </row>
    <row r="13905" spans="52:52" x14ac:dyDescent="0.25">
      <c r="AZ13905" s="9">
        <v>5.0887573964497044</v>
      </c>
    </row>
    <row r="13906" spans="52:52" x14ac:dyDescent="0.25">
      <c r="AZ13906" s="9">
        <v>3.5739644970414197</v>
      </c>
    </row>
    <row r="13907" spans="52:52" x14ac:dyDescent="0.25">
      <c r="AZ13907" s="9">
        <v>3.2899408284023663</v>
      </c>
    </row>
    <row r="13908" spans="52:52" x14ac:dyDescent="0.25">
      <c r="AZ13908" s="9">
        <v>4.165680473372781</v>
      </c>
    </row>
    <row r="13909" spans="52:52" x14ac:dyDescent="0.25">
      <c r="AZ13909" s="9">
        <v>2.556213017751479</v>
      </c>
    </row>
    <row r="13910" spans="52:52" x14ac:dyDescent="0.25">
      <c r="AZ13910" s="9">
        <v>0.18934911242603542</v>
      </c>
    </row>
    <row r="13911" spans="52:52" x14ac:dyDescent="0.25">
      <c r="AZ13911" s="9">
        <v>4.4733727810650885</v>
      </c>
    </row>
    <row r="13912" spans="52:52" x14ac:dyDescent="0.25">
      <c r="AZ13912" s="9">
        <v>1.6804733727810648</v>
      </c>
    </row>
    <row r="13913" spans="52:52" x14ac:dyDescent="0.25">
      <c r="AZ13913" s="9">
        <v>4.5207100591715967</v>
      </c>
    </row>
    <row r="13914" spans="52:52" x14ac:dyDescent="0.25">
      <c r="AZ13914" s="9">
        <v>3.9053254437869818</v>
      </c>
    </row>
    <row r="13915" spans="52:52" x14ac:dyDescent="0.25">
      <c r="AZ13915" s="9">
        <v>4.2366863905325438</v>
      </c>
    </row>
    <row r="13916" spans="52:52" x14ac:dyDescent="0.25">
      <c r="AZ13916" s="9">
        <v>3.8343195266272181</v>
      </c>
    </row>
    <row r="13917" spans="52:52" x14ac:dyDescent="0.25">
      <c r="AZ13917" s="9">
        <v>5.0887573964497044</v>
      </c>
    </row>
    <row r="13918" spans="52:52" x14ac:dyDescent="0.25">
      <c r="AZ13918" s="9">
        <v>3.5739644970414197</v>
      </c>
    </row>
    <row r="13919" spans="52:52" x14ac:dyDescent="0.25">
      <c r="AZ13919" s="9">
        <v>3.2899408284023663</v>
      </c>
    </row>
    <row r="13920" spans="52:52" x14ac:dyDescent="0.25">
      <c r="AZ13920" s="9">
        <v>4.165680473372781</v>
      </c>
    </row>
    <row r="13921" spans="52:52" x14ac:dyDescent="0.25">
      <c r="AZ13921" s="9">
        <v>2.556213017751479</v>
      </c>
    </row>
    <row r="13922" spans="52:52" x14ac:dyDescent="0.25">
      <c r="AZ13922" s="9">
        <v>0.18934911242603542</v>
      </c>
    </row>
    <row r="13923" spans="52:52" x14ac:dyDescent="0.25">
      <c r="AZ13923" s="9">
        <v>4.4733727810650885</v>
      </c>
    </row>
    <row r="13924" spans="52:52" x14ac:dyDescent="0.25">
      <c r="AZ13924" s="9">
        <v>1.6804733727810648</v>
      </c>
    </row>
    <row r="13925" spans="52:52" x14ac:dyDescent="0.25">
      <c r="AZ13925" s="9">
        <v>4.5207100591715967</v>
      </c>
    </row>
    <row r="13926" spans="52:52" x14ac:dyDescent="0.25">
      <c r="AZ13926" s="9">
        <v>3.9053254437869818</v>
      </c>
    </row>
    <row r="13927" spans="52:52" x14ac:dyDescent="0.25">
      <c r="AZ13927" s="9">
        <v>4.2366863905325438</v>
      </c>
    </row>
    <row r="13928" spans="52:52" x14ac:dyDescent="0.25">
      <c r="AZ13928" s="9">
        <v>3.8343195266272181</v>
      </c>
    </row>
    <row r="13929" spans="52:52" x14ac:dyDescent="0.25">
      <c r="AZ13929" s="9">
        <v>5.0887573964497044</v>
      </c>
    </row>
    <row r="13930" spans="52:52" x14ac:dyDescent="0.25">
      <c r="AZ13930" s="9">
        <v>3.5739644970414197</v>
      </c>
    </row>
    <row r="13931" spans="52:52" x14ac:dyDescent="0.25">
      <c r="AZ13931" s="9">
        <v>3.2899408284023663</v>
      </c>
    </row>
    <row r="13932" spans="52:52" x14ac:dyDescent="0.25">
      <c r="AZ13932" s="9">
        <v>4.165680473372781</v>
      </c>
    </row>
    <row r="13933" spans="52:52" x14ac:dyDescent="0.25">
      <c r="AZ13933" s="9">
        <v>2.556213017751479</v>
      </c>
    </row>
    <row r="13934" spans="52:52" x14ac:dyDescent="0.25">
      <c r="AZ13934" s="9">
        <v>0.18934911242603542</v>
      </c>
    </row>
    <row r="13935" spans="52:52" x14ac:dyDescent="0.25">
      <c r="AZ13935" s="9">
        <v>4.4733727810650885</v>
      </c>
    </row>
    <row r="13936" spans="52:52" x14ac:dyDescent="0.25">
      <c r="AZ13936" s="9">
        <v>1.6804733727810648</v>
      </c>
    </row>
    <row r="13937" spans="52:52" x14ac:dyDescent="0.25">
      <c r="AZ13937" s="9">
        <v>4.5207100591715967</v>
      </c>
    </row>
    <row r="13938" spans="52:52" x14ac:dyDescent="0.25">
      <c r="AZ13938" s="9">
        <v>3.9053254437869818</v>
      </c>
    </row>
    <row r="13939" spans="52:52" x14ac:dyDescent="0.25">
      <c r="AZ13939" s="9">
        <v>4.2366863905325438</v>
      </c>
    </row>
    <row r="13940" spans="52:52" x14ac:dyDescent="0.25">
      <c r="AZ13940" s="9">
        <v>3.8343195266272181</v>
      </c>
    </row>
    <row r="13941" spans="52:52" x14ac:dyDescent="0.25">
      <c r="AZ13941" s="9">
        <v>5.0887573964497044</v>
      </c>
    </row>
    <row r="13942" spans="52:52" x14ac:dyDescent="0.25">
      <c r="AZ13942" s="9">
        <v>3.5739644970414197</v>
      </c>
    </row>
    <row r="13943" spans="52:52" x14ac:dyDescent="0.25">
      <c r="AZ13943" s="9">
        <v>3.2899408284023663</v>
      </c>
    </row>
    <row r="13944" spans="52:52" x14ac:dyDescent="0.25">
      <c r="AZ13944" s="9">
        <v>4.165680473372781</v>
      </c>
    </row>
    <row r="13945" spans="52:52" x14ac:dyDescent="0.25">
      <c r="AZ13945" s="9">
        <v>2.556213017751479</v>
      </c>
    </row>
    <row r="13946" spans="52:52" x14ac:dyDescent="0.25">
      <c r="AZ13946" s="9">
        <v>0.18934911242603542</v>
      </c>
    </row>
    <row r="13947" spans="52:52" x14ac:dyDescent="0.25">
      <c r="AZ13947" s="9">
        <v>4.4733727810650885</v>
      </c>
    </row>
    <row r="13948" spans="52:52" x14ac:dyDescent="0.25">
      <c r="AZ13948" s="9">
        <v>1.6804733727810648</v>
      </c>
    </row>
    <row r="13949" spans="52:52" x14ac:dyDescent="0.25">
      <c r="AZ13949" s="9">
        <v>4.5207100591715967</v>
      </c>
    </row>
    <row r="13950" spans="52:52" x14ac:dyDescent="0.25">
      <c r="AZ13950" s="9">
        <v>3.9053254437869818</v>
      </c>
    </row>
    <row r="13951" spans="52:52" x14ac:dyDescent="0.25">
      <c r="AZ13951" s="9">
        <v>4.2366863905325438</v>
      </c>
    </row>
    <row r="13952" spans="52:52" x14ac:dyDescent="0.25">
      <c r="AZ13952" s="9">
        <v>3.8343195266272181</v>
      </c>
    </row>
    <row r="13953" spans="52:52" x14ac:dyDescent="0.25">
      <c r="AZ13953" s="9">
        <v>5.0887573964497044</v>
      </c>
    </row>
    <row r="13954" spans="52:52" x14ac:dyDescent="0.25">
      <c r="AZ13954" s="9">
        <v>3.5739644970414197</v>
      </c>
    </row>
    <row r="13955" spans="52:52" x14ac:dyDescent="0.25">
      <c r="AZ13955" s="9">
        <v>3.2899408284023663</v>
      </c>
    </row>
    <row r="13956" spans="52:52" x14ac:dyDescent="0.25">
      <c r="AZ13956" s="9">
        <v>4.165680473372781</v>
      </c>
    </row>
    <row r="13957" spans="52:52" x14ac:dyDescent="0.25">
      <c r="AZ13957" s="9">
        <v>2.556213017751479</v>
      </c>
    </row>
    <row r="13958" spans="52:52" x14ac:dyDescent="0.25">
      <c r="AZ13958" s="9">
        <v>0.18934911242603542</v>
      </c>
    </row>
    <row r="13959" spans="52:52" x14ac:dyDescent="0.25">
      <c r="AZ13959" s="9">
        <v>4.4733727810650885</v>
      </c>
    </row>
    <row r="13960" spans="52:52" x14ac:dyDescent="0.25">
      <c r="AZ13960" s="9">
        <v>1.6804733727810648</v>
      </c>
    </row>
    <row r="13961" spans="52:52" x14ac:dyDescent="0.25">
      <c r="AZ13961" s="9">
        <v>4.5207100591715967</v>
      </c>
    </row>
    <row r="13962" spans="52:52" x14ac:dyDescent="0.25">
      <c r="AZ13962" s="9">
        <v>3.9053254437869818</v>
      </c>
    </row>
    <row r="13963" spans="52:52" x14ac:dyDescent="0.25">
      <c r="AZ13963" s="9">
        <v>4.2366863905325438</v>
      </c>
    </row>
    <row r="13964" spans="52:52" x14ac:dyDescent="0.25">
      <c r="AZ13964" s="9">
        <v>3.8343195266272181</v>
      </c>
    </row>
    <row r="13965" spans="52:52" x14ac:dyDescent="0.25">
      <c r="AZ13965" s="9">
        <v>5.0887573964497044</v>
      </c>
    </row>
    <row r="13966" spans="52:52" x14ac:dyDescent="0.25">
      <c r="AZ13966" s="9">
        <v>3.5739644970414197</v>
      </c>
    </row>
    <row r="13967" spans="52:52" x14ac:dyDescent="0.25">
      <c r="AZ13967" s="9">
        <v>3.2899408284023663</v>
      </c>
    </row>
    <row r="13968" spans="52:52" x14ac:dyDescent="0.25">
      <c r="AZ13968" s="9">
        <v>4.165680473372781</v>
      </c>
    </row>
    <row r="13969" spans="52:52" x14ac:dyDescent="0.25">
      <c r="AZ13969" s="9">
        <v>2.556213017751479</v>
      </c>
    </row>
    <row r="13970" spans="52:52" x14ac:dyDescent="0.25">
      <c r="AZ13970" s="9">
        <v>0.18934911242603542</v>
      </c>
    </row>
    <row r="13971" spans="52:52" x14ac:dyDescent="0.25">
      <c r="AZ13971" s="9">
        <v>4.4733727810650885</v>
      </c>
    </row>
    <row r="13972" spans="52:52" x14ac:dyDescent="0.25">
      <c r="AZ13972" s="9">
        <v>1.6804733727810648</v>
      </c>
    </row>
    <row r="13973" spans="52:52" x14ac:dyDescent="0.25">
      <c r="AZ13973" s="9">
        <v>4.5207100591715967</v>
      </c>
    </row>
    <row r="13974" spans="52:52" x14ac:dyDescent="0.25">
      <c r="AZ13974" s="9">
        <v>3.9053254437869818</v>
      </c>
    </row>
    <row r="13975" spans="52:52" x14ac:dyDescent="0.25">
      <c r="AZ13975" s="9">
        <v>4.2366863905325438</v>
      </c>
    </row>
    <row r="13976" spans="52:52" x14ac:dyDescent="0.25">
      <c r="AZ13976" s="9">
        <v>3.8343195266272181</v>
      </c>
    </row>
    <row r="13977" spans="52:52" x14ac:dyDescent="0.25">
      <c r="AZ13977" s="9">
        <v>5.0887573964497044</v>
      </c>
    </row>
    <row r="13978" spans="52:52" x14ac:dyDescent="0.25">
      <c r="AZ13978" s="9">
        <v>3.5739644970414197</v>
      </c>
    </row>
    <row r="13979" spans="52:52" x14ac:dyDescent="0.25">
      <c r="AZ13979" s="9">
        <v>3.2899408284023663</v>
      </c>
    </row>
    <row r="13980" spans="52:52" x14ac:dyDescent="0.25">
      <c r="AZ13980" s="9">
        <v>4.165680473372781</v>
      </c>
    </row>
    <row r="13981" spans="52:52" x14ac:dyDescent="0.25">
      <c r="AZ13981" s="9">
        <v>2.556213017751479</v>
      </c>
    </row>
    <row r="13982" spans="52:52" x14ac:dyDescent="0.25">
      <c r="AZ13982" s="9">
        <v>0.18934911242603542</v>
      </c>
    </row>
    <row r="13983" spans="52:52" x14ac:dyDescent="0.25">
      <c r="AZ13983" s="9">
        <v>4.4733727810650885</v>
      </c>
    </row>
    <row r="13984" spans="52:52" x14ac:dyDescent="0.25">
      <c r="AZ13984" s="9">
        <v>1.6804733727810648</v>
      </c>
    </row>
    <row r="13985" spans="52:52" x14ac:dyDescent="0.25">
      <c r="AZ13985" s="9">
        <v>4.5207100591715967</v>
      </c>
    </row>
    <row r="13986" spans="52:52" x14ac:dyDescent="0.25">
      <c r="AZ13986" s="9">
        <v>3.9053254437869818</v>
      </c>
    </row>
    <row r="13987" spans="52:52" x14ac:dyDescent="0.25">
      <c r="AZ13987" s="9">
        <v>4.2366863905325438</v>
      </c>
    </row>
    <row r="13988" spans="52:52" x14ac:dyDescent="0.25">
      <c r="AZ13988" s="9">
        <v>3.8343195266272181</v>
      </c>
    </row>
    <row r="13989" spans="52:52" x14ac:dyDescent="0.25">
      <c r="AZ13989" s="9">
        <v>5.0887573964497044</v>
      </c>
    </row>
    <row r="13990" spans="52:52" x14ac:dyDescent="0.25">
      <c r="AZ13990" s="9">
        <v>3.5739644970414197</v>
      </c>
    </row>
    <row r="13991" spans="52:52" x14ac:dyDescent="0.25">
      <c r="AZ13991" s="9">
        <v>3.2899408284023663</v>
      </c>
    </row>
    <row r="13992" spans="52:52" x14ac:dyDescent="0.25">
      <c r="AZ13992" s="9">
        <v>4.165680473372781</v>
      </c>
    </row>
    <row r="13993" spans="52:52" x14ac:dyDescent="0.25">
      <c r="AZ13993" s="9">
        <v>2.556213017751479</v>
      </c>
    </row>
    <row r="13994" spans="52:52" x14ac:dyDescent="0.25">
      <c r="AZ13994" s="9">
        <v>0.18934911242603542</v>
      </c>
    </row>
    <row r="13995" spans="52:52" x14ac:dyDescent="0.25">
      <c r="AZ13995" s="9">
        <v>4.4733727810650885</v>
      </c>
    </row>
    <row r="13996" spans="52:52" x14ac:dyDescent="0.25">
      <c r="AZ13996" s="9">
        <v>1.6804733727810648</v>
      </c>
    </row>
    <row r="13997" spans="52:52" x14ac:dyDescent="0.25">
      <c r="AZ13997" s="9">
        <v>4.5207100591715967</v>
      </c>
    </row>
    <row r="13998" spans="52:52" x14ac:dyDescent="0.25">
      <c r="AZ13998" s="9">
        <v>3.9053254437869818</v>
      </c>
    </row>
    <row r="13999" spans="52:52" x14ac:dyDescent="0.25">
      <c r="AZ13999" s="9">
        <v>4.2366863905325438</v>
      </c>
    </row>
    <row r="14000" spans="52:52" x14ac:dyDescent="0.25">
      <c r="AZ14000" s="9">
        <v>3.8343195266272181</v>
      </c>
    </row>
    <row r="14001" spans="52:52" x14ac:dyDescent="0.25">
      <c r="AZ14001" s="9">
        <v>5.0887573964497044</v>
      </c>
    </row>
    <row r="14002" spans="52:52" x14ac:dyDescent="0.25">
      <c r="AZ14002" s="9">
        <v>3.5739644970414197</v>
      </c>
    </row>
    <row r="14003" spans="52:52" x14ac:dyDescent="0.25">
      <c r="AZ14003" s="9">
        <v>3.2899408284023663</v>
      </c>
    </row>
    <row r="14004" spans="52:52" x14ac:dyDescent="0.25">
      <c r="AZ14004" s="9">
        <v>4.165680473372781</v>
      </c>
    </row>
    <row r="14005" spans="52:52" x14ac:dyDescent="0.25">
      <c r="AZ14005" s="9">
        <v>2.556213017751479</v>
      </c>
    </row>
    <row r="14006" spans="52:52" x14ac:dyDescent="0.25">
      <c r="AZ14006" s="9">
        <v>0.18934911242603542</v>
      </c>
    </row>
    <row r="14007" spans="52:52" x14ac:dyDescent="0.25">
      <c r="AZ14007" s="9">
        <v>4.4733727810650885</v>
      </c>
    </row>
    <row r="14008" spans="52:52" x14ac:dyDescent="0.25">
      <c r="AZ14008" s="9">
        <v>1.6804733727810648</v>
      </c>
    </row>
    <row r="14009" spans="52:52" x14ac:dyDescent="0.25">
      <c r="AZ14009" s="9">
        <v>4.5207100591715967</v>
      </c>
    </row>
    <row r="14010" spans="52:52" x14ac:dyDescent="0.25">
      <c r="AZ14010" s="9">
        <v>3.9053254437869818</v>
      </c>
    </row>
    <row r="14011" spans="52:52" x14ac:dyDescent="0.25">
      <c r="AZ14011" s="9">
        <v>4.2366863905325438</v>
      </c>
    </row>
    <row r="14012" spans="52:52" x14ac:dyDescent="0.25">
      <c r="AZ14012" s="9">
        <v>3.8343195266272181</v>
      </c>
    </row>
    <row r="14013" spans="52:52" x14ac:dyDescent="0.25">
      <c r="AZ14013" s="9">
        <v>5.0887573964497044</v>
      </c>
    </row>
    <row r="14014" spans="52:52" x14ac:dyDescent="0.25">
      <c r="AZ14014" s="9">
        <v>3.5739644970414197</v>
      </c>
    </row>
    <row r="14015" spans="52:52" x14ac:dyDescent="0.25">
      <c r="AZ14015" s="9">
        <v>3.2899408284023663</v>
      </c>
    </row>
    <row r="14016" spans="52:52" x14ac:dyDescent="0.25">
      <c r="AZ14016" s="9">
        <v>4.165680473372781</v>
      </c>
    </row>
    <row r="14017" spans="52:52" x14ac:dyDescent="0.25">
      <c r="AZ14017" s="9">
        <v>2.556213017751479</v>
      </c>
    </row>
    <row r="14018" spans="52:52" x14ac:dyDescent="0.25">
      <c r="AZ14018" s="9">
        <v>0.18934911242603542</v>
      </c>
    </row>
    <row r="14019" spans="52:52" x14ac:dyDescent="0.25">
      <c r="AZ14019" s="9">
        <v>4.4733727810650885</v>
      </c>
    </row>
    <row r="14020" spans="52:52" x14ac:dyDescent="0.25">
      <c r="AZ14020" s="9">
        <v>1.6804733727810648</v>
      </c>
    </row>
    <row r="14021" spans="52:52" x14ac:dyDescent="0.25">
      <c r="AZ14021" s="9">
        <v>4.5207100591715967</v>
      </c>
    </row>
    <row r="14022" spans="52:52" x14ac:dyDescent="0.25">
      <c r="AZ14022" s="9">
        <v>3.9053254437869818</v>
      </c>
    </row>
    <row r="14023" spans="52:52" x14ac:dyDescent="0.25">
      <c r="AZ14023" s="9">
        <v>4.2366863905325438</v>
      </c>
    </row>
    <row r="14024" spans="52:52" x14ac:dyDescent="0.25">
      <c r="AZ14024" s="9">
        <v>3.8343195266272181</v>
      </c>
    </row>
    <row r="14025" spans="52:52" x14ac:dyDescent="0.25">
      <c r="AZ14025" s="9">
        <v>5.0887573964497044</v>
      </c>
    </row>
    <row r="14026" spans="52:52" x14ac:dyDescent="0.25">
      <c r="AZ14026" s="9">
        <v>3.5739644970414197</v>
      </c>
    </row>
    <row r="14027" spans="52:52" x14ac:dyDescent="0.25">
      <c r="AZ14027" s="9">
        <v>3.2899408284023663</v>
      </c>
    </row>
    <row r="14028" spans="52:52" x14ac:dyDescent="0.25">
      <c r="AZ14028" s="9">
        <v>4.165680473372781</v>
      </c>
    </row>
    <row r="14029" spans="52:52" x14ac:dyDescent="0.25">
      <c r="AZ14029" s="9">
        <v>2.556213017751479</v>
      </c>
    </row>
    <row r="14030" spans="52:52" x14ac:dyDescent="0.25">
      <c r="AZ14030" s="9">
        <v>0.18934911242603542</v>
      </c>
    </row>
    <row r="14031" spans="52:52" x14ac:dyDescent="0.25">
      <c r="AZ14031" s="9">
        <v>4.4733727810650885</v>
      </c>
    </row>
    <row r="14032" spans="52:52" x14ac:dyDescent="0.25">
      <c r="AZ14032" s="9">
        <v>1.6804733727810648</v>
      </c>
    </row>
    <row r="14033" spans="52:52" x14ac:dyDescent="0.25">
      <c r="AZ14033" s="9">
        <v>4.5207100591715967</v>
      </c>
    </row>
    <row r="14034" spans="52:52" x14ac:dyDescent="0.25">
      <c r="AZ14034" s="9">
        <v>3.9053254437869818</v>
      </c>
    </row>
    <row r="14035" spans="52:52" x14ac:dyDescent="0.25">
      <c r="AZ14035" s="9">
        <v>4.2366863905325438</v>
      </c>
    </row>
    <row r="14036" spans="52:52" x14ac:dyDescent="0.25">
      <c r="AZ14036" s="9">
        <v>3.8343195266272181</v>
      </c>
    </row>
    <row r="14037" spans="52:52" x14ac:dyDescent="0.25">
      <c r="AZ14037" s="9">
        <v>5.0887573964497044</v>
      </c>
    </row>
    <row r="14038" spans="52:52" x14ac:dyDescent="0.25">
      <c r="AZ14038" s="9">
        <v>3.5739644970414197</v>
      </c>
    </row>
    <row r="14039" spans="52:52" x14ac:dyDescent="0.25">
      <c r="AZ14039" s="9">
        <v>3.2899408284023663</v>
      </c>
    </row>
    <row r="14040" spans="52:52" x14ac:dyDescent="0.25">
      <c r="AZ14040" s="9">
        <v>4.165680473372781</v>
      </c>
    </row>
    <row r="14041" spans="52:52" x14ac:dyDescent="0.25">
      <c r="AZ14041" s="9">
        <v>2.556213017751479</v>
      </c>
    </row>
    <row r="14042" spans="52:52" x14ac:dyDescent="0.25">
      <c r="AZ14042" s="9">
        <v>0.18934911242603542</v>
      </c>
    </row>
    <row r="14043" spans="52:52" x14ac:dyDescent="0.25">
      <c r="AZ14043" s="9">
        <v>4.4733727810650885</v>
      </c>
    </row>
    <row r="14044" spans="52:52" x14ac:dyDescent="0.25">
      <c r="AZ14044" s="9">
        <v>1.6804733727810648</v>
      </c>
    </row>
    <row r="14045" spans="52:52" x14ac:dyDescent="0.25">
      <c r="AZ14045" s="9">
        <v>4.5207100591715967</v>
      </c>
    </row>
    <row r="14046" spans="52:52" x14ac:dyDescent="0.25">
      <c r="AZ14046" s="9">
        <v>3.9053254437869818</v>
      </c>
    </row>
    <row r="14047" spans="52:52" x14ac:dyDescent="0.25">
      <c r="AZ14047" s="9">
        <v>4.2366863905325438</v>
      </c>
    </row>
    <row r="14048" spans="52:52" x14ac:dyDescent="0.25">
      <c r="AZ14048" s="9">
        <v>3.8343195266272181</v>
      </c>
    </row>
    <row r="14049" spans="52:52" x14ac:dyDescent="0.25">
      <c r="AZ14049" s="9">
        <v>5.0887573964497044</v>
      </c>
    </row>
    <row r="14050" spans="52:52" x14ac:dyDescent="0.25">
      <c r="AZ14050" s="9">
        <v>3.5739644970414197</v>
      </c>
    </row>
    <row r="14051" spans="52:52" x14ac:dyDescent="0.25">
      <c r="AZ14051" s="9">
        <v>3.2899408284023663</v>
      </c>
    </row>
    <row r="14052" spans="52:52" x14ac:dyDescent="0.25">
      <c r="AZ14052" s="9">
        <v>4.165680473372781</v>
      </c>
    </row>
    <row r="14053" spans="52:52" x14ac:dyDescent="0.25">
      <c r="AZ14053" s="9">
        <v>2.556213017751479</v>
      </c>
    </row>
    <row r="14054" spans="52:52" x14ac:dyDescent="0.25">
      <c r="AZ14054" s="9">
        <v>0.18934911242603542</v>
      </c>
    </row>
    <row r="14055" spans="52:52" x14ac:dyDescent="0.25">
      <c r="AZ14055" s="9">
        <v>4.4733727810650885</v>
      </c>
    </row>
    <row r="14056" spans="52:52" x14ac:dyDescent="0.25">
      <c r="AZ14056" s="9">
        <v>1.6804733727810648</v>
      </c>
    </row>
    <row r="14057" spans="52:52" x14ac:dyDescent="0.25">
      <c r="AZ14057" s="9">
        <v>4.5207100591715967</v>
      </c>
    </row>
    <row r="14058" spans="52:52" x14ac:dyDescent="0.25">
      <c r="AZ14058" s="9">
        <v>3.9053254437869818</v>
      </c>
    </row>
    <row r="14059" spans="52:52" x14ac:dyDescent="0.25">
      <c r="AZ14059" s="9">
        <v>4.2366863905325438</v>
      </c>
    </row>
    <row r="14060" spans="52:52" x14ac:dyDescent="0.25">
      <c r="AZ14060" s="9">
        <v>3.8343195266272181</v>
      </c>
    </row>
    <row r="14061" spans="52:52" x14ac:dyDescent="0.25">
      <c r="AZ14061" s="9">
        <v>5.0887573964497044</v>
      </c>
    </row>
    <row r="14062" spans="52:52" x14ac:dyDescent="0.25">
      <c r="AZ14062" s="9">
        <v>3.5739644970414197</v>
      </c>
    </row>
    <row r="14063" spans="52:52" x14ac:dyDescent="0.25">
      <c r="AZ14063" s="9">
        <v>3.2899408284023663</v>
      </c>
    </row>
    <row r="14064" spans="52:52" x14ac:dyDescent="0.25">
      <c r="AZ14064" s="9">
        <v>4.165680473372781</v>
      </c>
    </row>
    <row r="14065" spans="52:52" x14ac:dyDescent="0.25">
      <c r="AZ14065" s="9">
        <v>2.556213017751479</v>
      </c>
    </row>
    <row r="14066" spans="52:52" x14ac:dyDescent="0.25">
      <c r="AZ14066" s="9">
        <v>0.18934911242603542</v>
      </c>
    </row>
    <row r="14067" spans="52:52" x14ac:dyDescent="0.25">
      <c r="AZ14067" s="9">
        <v>4.4733727810650885</v>
      </c>
    </row>
    <row r="14068" spans="52:52" x14ac:dyDescent="0.25">
      <c r="AZ14068" s="9">
        <v>1.6804733727810648</v>
      </c>
    </row>
    <row r="14069" spans="52:52" x14ac:dyDescent="0.25">
      <c r="AZ14069" s="9">
        <v>4.5207100591715967</v>
      </c>
    </row>
    <row r="14070" spans="52:52" x14ac:dyDescent="0.25">
      <c r="AZ14070" s="9">
        <v>3.9053254437869818</v>
      </c>
    </row>
    <row r="14071" spans="52:52" x14ac:dyDescent="0.25">
      <c r="AZ14071" s="9">
        <v>4.2366863905325438</v>
      </c>
    </row>
    <row r="14072" spans="52:52" x14ac:dyDescent="0.25">
      <c r="AZ14072" s="9">
        <v>3.8343195266272181</v>
      </c>
    </row>
    <row r="14073" spans="52:52" x14ac:dyDescent="0.25">
      <c r="AZ14073" s="9">
        <v>5.0887573964497044</v>
      </c>
    </row>
    <row r="14074" spans="52:52" x14ac:dyDescent="0.25">
      <c r="AZ14074" s="9">
        <v>3.5739644970414197</v>
      </c>
    </row>
    <row r="14075" spans="52:52" x14ac:dyDescent="0.25">
      <c r="AZ14075" s="9">
        <v>3.2899408284023663</v>
      </c>
    </row>
    <row r="14076" spans="52:52" x14ac:dyDescent="0.25">
      <c r="AZ14076" s="9">
        <v>4.165680473372781</v>
      </c>
    </row>
    <row r="14077" spans="52:52" x14ac:dyDescent="0.25">
      <c r="AZ14077" s="9">
        <v>2.556213017751479</v>
      </c>
    </row>
    <row r="14078" spans="52:52" x14ac:dyDescent="0.25">
      <c r="AZ14078" s="9">
        <v>0.18934911242603542</v>
      </c>
    </row>
    <row r="14079" spans="52:52" x14ac:dyDescent="0.25">
      <c r="AZ14079" s="9">
        <v>4.4733727810650885</v>
      </c>
    </row>
    <row r="14080" spans="52:52" x14ac:dyDescent="0.25">
      <c r="AZ14080" s="9">
        <v>1.6804733727810648</v>
      </c>
    </row>
    <row r="14081" spans="52:52" x14ac:dyDescent="0.25">
      <c r="AZ14081" s="9">
        <v>4.5207100591715967</v>
      </c>
    </row>
    <row r="14082" spans="52:52" x14ac:dyDescent="0.25">
      <c r="AZ14082" s="9">
        <v>3.9053254437869818</v>
      </c>
    </row>
    <row r="14083" spans="52:52" x14ac:dyDescent="0.25">
      <c r="AZ14083" s="9">
        <v>4.2366863905325438</v>
      </c>
    </row>
    <row r="14084" spans="52:52" x14ac:dyDescent="0.25">
      <c r="AZ14084" s="9">
        <v>3.8343195266272181</v>
      </c>
    </row>
    <row r="14085" spans="52:52" x14ac:dyDescent="0.25">
      <c r="AZ14085" s="9">
        <v>5.0887573964497044</v>
      </c>
    </row>
    <row r="14086" spans="52:52" x14ac:dyDescent="0.25">
      <c r="AZ14086" s="9">
        <v>3.5739644970414197</v>
      </c>
    </row>
    <row r="14087" spans="52:52" x14ac:dyDescent="0.25">
      <c r="AZ14087" s="9">
        <v>3.2899408284023663</v>
      </c>
    </row>
    <row r="14088" spans="52:52" x14ac:dyDescent="0.25">
      <c r="AZ14088" s="9">
        <v>4.165680473372781</v>
      </c>
    </row>
    <row r="14089" spans="52:52" x14ac:dyDescent="0.25">
      <c r="AZ14089" s="9">
        <v>2.556213017751479</v>
      </c>
    </row>
    <row r="14090" spans="52:52" x14ac:dyDescent="0.25">
      <c r="AZ14090" s="9">
        <v>0.18934911242603542</v>
      </c>
    </row>
    <row r="14091" spans="52:52" x14ac:dyDescent="0.25">
      <c r="AZ14091" s="9">
        <v>4.4733727810650885</v>
      </c>
    </row>
    <row r="14092" spans="52:52" x14ac:dyDescent="0.25">
      <c r="AZ14092" s="9">
        <v>1.6804733727810648</v>
      </c>
    </row>
    <row r="14093" spans="52:52" x14ac:dyDescent="0.25">
      <c r="AZ14093" s="9">
        <v>4.5207100591715967</v>
      </c>
    </row>
    <row r="14094" spans="52:52" x14ac:dyDescent="0.25">
      <c r="AZ14094" s="9">
        <v>3.9053254437869818</v>
      </c>
    </row>
    <row r="14095" spans="52:52" x14ac:dyDescent="0.25">
      <c r="AZ14095" s="9">
        <v>4.2366863905325438</v>
      </c>
    </row>
    <row r="14096" spans="52:52" x14ac:dyDescent="0.25">
      <c r="AZ14096" s="9">
        <v>3.8343195266272181</v>
      </c>
    </row>
    <row r="14097" spans="52:52" x14ac:dyDescent="0.25">
      <c r="AZ14097" s="9">
        <v>5.0887573964497044</v>
      </c>
    </row>
    <row r="14098" spans="52:52" x14ac:dyDescent="0.25">
      <c r="AZ14098" s="9">
        <v>3.5739644970414197</v>
      </c>
    </row>
    <row r="14099" spans="52:52" x14ac:dyDescent="0.25">
      <c r="AZ14099" s="9">
        <v>3.2899408284023663</v>
      </c>
    </row>
    <row r="14100" spans="52:52" x14ac:dyDescent="0.25">
      <c r="AZ14100" s="9">
        <v>4.165680473372781</v>
      </c>
    </row>
    <row r="14101" spans="52:52" x14ac:dyDescent="0.25">
      <c r="AZ14101" s="9">
        <v>2.556213017751479</v>
      </c>
    </row>
    <row r="14102" spans="52:52" x14ac:dyDescent="0.25">
      <c r="AZ14102" s="9">
        <v>0.18934911242603542</v>
      </c>
    </row>
    <row r="14103" spans="52:52" x14ac:dyDescent="0.25">
      <c r="AZ14103" s="9">
        <v>4.4733727810650885</v>
      </c>
    </row>
    <row r="14104" spans="52:52" x14ac:dyDescent="0.25">
      <c r="AZ14104" s="9">
        <v>1.6804733727810648</v>
      </c>
    </row>
    <row r="14105" spans="52:52" x14ac:dyDescent="0.25">
      <c r="AZ14105" s="9">
        <v>4.5207100591715967</v>
      </c>
    </row>
    <row r="14106" spans="52:52" x14ac:dyDescent="0.25">
      <c r="AZ14106" s="9">
        <v>3.9053254437869818</v>
      </c>
    </row>
    <row r="14107" spans="52:52" x14ac:dyDescent="0.25">
      <c r="AZ14107" s="9">
        <v>4.2366863905325438</v>
      </c>
    </row>
    <row r="14108" spans="52:52" x14ac:dyDescent="0.25">
      <c r="AZ14108" s="9">
        <v>3.8343195266272181</v>
      </c>
    </row>
    <row r="14109" spans="52:52" x14ac:dyDescent="0.25">
      <c r="AZ14109" s="9">
        <v>5.0887573964497044</v>
      </c>
    </row>
    <row r="14110" spans="52:52" x14ac:dyDescent="0.25">
      <c r="AZ14110" s="9">
        <v>3.5739644970414197</v>
      </c>
    </row>
    <row r="14111" spans="52:52" x14ac:dyDescent="0.25">
      <c r="AZ14111" s="9">
        <v>3.2899408284023663</v>
      </c>
    </row>
    <row r="14112" spans="52:52" x14ac:dyDescent="0.25">
      <c r="AZ14112" s="9">
        <v>4.165680473372781</v>
      </c>
    </row>
    <row r="14113" spans="52:52" x14ac:dyDescent="0.25">
      <c r="AZ14113" s="9">
        <v>2.556213017751479</v>
      </c>
    </row>
    <row r="14114" spans="52:52" x14ac:dyDescent="0.25">
      <c r="AZ14114" s="9">
        <v>0.18934911242603542</v>
      </c>
    </row>
    <row r="14115" spans="52:52" x14ac:dyDescent="0.25">
      <c r="AZ14115" s="9">
        <v>4.4733727810650885</v>
      </c>
    </row>
    <row r="14116" spans="52:52" x14ac:dyDescent="0.25">
      <c r="AZ14116" s="9">
        <v>1.6804733727810648</v>
      </c>
    </row>
    <row r="14117" spans="52:52" x14ac:dyDescent="0.25">
      <c r="AZ14117" s="9">
        <v>4.5207100591715967</v>
      </c>
    </row>
    <row r="14118" spans="52:52" x14ac:dyDescent="0.25">
      <c r="AZ14118" s="9">
        <v>3.9053254437869818</v>
      </c>
    </row>
    <row r="14119" spans="52:52" x14ac:dyDescent="0.25">
      <c r="AZ14119" s="9">
        <v>4.2366863905325438</v>
      </c>
    </row>
    <row r="14120" spans="52:52" x14ac:dyDescent="0.25">
      <c r="AZ14120" s="9">
        <v>3.8343195266272181</v>
      </c>
    </row>
    <row r="14121" spans="52:52" x14ac:dyDescent="0.25">
      <c r="AZ14121" s="9">
        <v>5.0887573964497044</v>
      </c>
    </row>
    <row r="14122" spans="52:52" x14ac:dyDescent="0.25">
      <c r="AZ14122" s="9">
        <v>3.5739644970414197</v>
      </c>
    </row>
    <row r="14123" spans="52:52" x14ac:dyDescent="0.25">
      <c r="AZ14123" s="9">
        <v>3.2899408284023663</v>
      </c>
    </row>
    <row r="14124" spans="52:52" x14ac:dyDescent="0.25">
      <c r="AZ14124" s="9">
        <v>4.165680473372781</v>
      </c>
    </row>
    <row r="14125" spans="52:52" x14ac:dyDescent="0.25">
      <c r="AZ14125" s="9">
        <v>2.556213017751479</v>
      </c>
    </row>
    <row r="14126" spans="52:52" x14ac:dyDescent="0.25">
      <c r="AZ14126" s="9">
        <v>0.18934911242603542</v>
      </c>
    </row>
    <row r="14127" spans="52:52" x14ac:dyDescent="0.25">
      <c r="AZ14127" s="9">
        <v>4.4733727810650885</v>
      </c>
    </row>
    <row r="14128" spans="52:52" x14ac:dyDescent="0.25">
      <c r="AZ14128" s="9">
        <v>1.6804733727810648</v>
      </c>
    </row>
    <row r="14129" spans="52:52" x14ac:dyDescent="0.25">
      <c r="AZ14129" s="9">
        <v>4.5207100591715967</v>
      </c>
    </row>
    <row r="14130" spans="52:52" x14ac:dyDescent="0.25">
      <c r="AZ14130" s="9">
        <v>3.9053254437869818</v>
      </c>
    </row>
    <row r="14131" spans="52:52" x14ac:dyDescent="0.25">
      <c r="AZ14131" s="9">
        <v>4.2366863905325438</v>
      </c>
    </row>
    <row r="14132" spans="52:52" x14ac:dyDescent="0.25">
      <c r="AZ14132" s="9">
        <v>3.8343195266272181</v>
      </c>
    </row>
    <row r="14133" spans="52:52" x14ac:dyDescent="0.25">
      <c r="AZ14133" s="9">
        <v>5.0887573964497044</v>
      </c>
    </row>
    <row r="14134" spans="52:52" x14ac:dyDescent="0.25">
      <c r="AZ14134" s="9">
        <v>3.5739644970414197</v>
      </c>
    </row>
    <row r="14135" spans="52:52" x14ac:dyDescent="0.25">
      <c r="AZ14135" s="9">
        <v>3.2899408284023663</v>
      </c>
    </row>
    <row r="14136" spans="52:52" x14ac:dyDescent="0.25">
      <c r="AZ14136" s="9">
        <v>4.165680473372781</v>
      </c>
    </row>
    <row r="14137" spans="52:52" x14ac:dyDescent="0.25">
      <c r="AZ14137" s="9">
        <v>2.556213017751479</v>
      </c>
    </row>
    <row r="14138" spans="52:52" x14ac:dyDescent="0.25">
      <c r="AZ14138" s="9">
        <v>0.18934911242603542</v>
      </c>
    </row>
    <row r="14139" spans="52:52" x14ac:dyDescent="0.25">
      <c r="AZ14139" s="9">
        <v>4.4733727810650885</v>
      </c>
    </row>
    <row r="14140" spans="52:52" x14ac:dyDescent="0.25">
      <c r="AZ14140" s="9">
        <v>1.6804733727810648</v>
      </c>
    </row>
    <row r="14141" spans="52:52" x14ac:dyDescent="0.25">
      <c r="AZ14141" s="9">
        <v>4.5207100591715967</v>
      </c>
    </row>
    <row r="14142" spans="52:52" x14ac:dyDescent="0.25">
      <c r="AZ14142" s="9">
        <v>3.9053254437869818</v>
      </c>
    </row>
    <row r="14143" spans="52:52" x14ac:dyDescent="0.25">
      <c r="AZ14143" s="9">
        <v>4.2366863905325438</v>
      </c>
    </row>
    <row r="14144" spans="52:52" x14ac:dyDescent="0.25">
      <c r="AZ14144" s="9">
        <v>3.8343195266272181</v>
      </c>
    </row>
    <row r="14145" spans="52:52" x14ac:dyDescent="0.25">
      <c r="AZ14145" s="9">
        <v>5.0887573964497044</v>
      </c>
    </row>
    <row r="14146" spans="52:52" x14ac:dyDescent="0.25">
      <c r="AZ14146" s="9">
        <v>3.5739644970414197</v>
      </c>
    </row>
    <row r="14147" spans="52:52" x14ac:dyDescent="0.25">
      <c r="AZ14147" s="9">
        <v>3.2899408284023663</v>
      </c>
    </row>
    <row r="14148" spans="52:52" x14ac:dyDescent="0.25">
      <c r="AZ14148" s="9">
        <v>4.165680473372781</v>
      </c>
    </row>
    <row r="14149" spans="52:52" x14ac:dyDescent="0.25">
      <c r="AZ14149" s="9">
        <v>2.556213017751479</v>
      </c>
    </row>
    <row r="14150" spans="52:52" x14ac:dyDescent="0.25">
      <c r="AZ14150" s="9">
        <v>0.18934911242603542</v>
      </c>
    </row>
    <row r="14151" spans="52:52" x14ac:dyDescent="0.25">
      <c r="AZ14151" s="9">
        <v>4.4733727810650885</v>
      </c>
    </row>
    <row r="14152" spans="52:52" x14ac:dyDescent="0.25">
      <c r="AZ14152" s="9">
        <v>1.6804733727810648</v>
      </c>
    </row>
    <row r="14153" spans="52:52" x14ac:dyDescent="0.25">
      <c r="AZ14153" s="9">
        <v>4.5207100591715967</v>
      </c>
    </row>
    <row r="14154" spans="52:52" x14ac:dyDescent="0.25">
      <c r="AZ14154" s="9">
        <v>3.9053254437869818</v>
      </c>
    </row>
    <row r="14155" spans="52:52" x14ac:dyDescent="0.25">
      <c r="AZ14155" s="9">
        <v>4.2366863905325438</v>
      </c>
    </row>
    <row r="14156" spans="52:52" x14ac:dyDescent="0.25">
      <c r="AZ14156" s="9">
        <v>3.8343195266272181</v>
      </c>
    </row>
    <row r="14157" spans="52:52" x14ac:dyDescent="0.25">
      <c r="AZ14157" s="9">
        <v>5.0887573964497044</v>
      </c>
    </row>
    <row r="14158" spans="52:52" x14ac:dyDescent="0.25">
      <c r="AZ14158" s="9">
        <v>3.5739644970414197</v>
      </c>
    </row>
    <row r="14159" spans="52:52" x14ac:dyDescent="0.25">
      <c r="AZ14159" s="9">
        <v>3.2899408284023663</v>
      </c>
    </row>
    <row r="14160" spans="52:52" x14ac:dyDescent="0.25">
      <c r="AZ14160" s="9">
        <v>4.165680473372781</v>
      </c>
    </row>
    <row r="14161" spans="52:52" x14ac:dyDescent="0.25">
      <c r="AZ14161" s="9">
        <v>2.556213017751479</v>
      </c>
    </row>
    <row r="14162" spans="52:52" x14ac:dyDescent="0.25">
      <c r="AZ14162" s="9">
        <v>0.18934911242603542</v>
      </c>
    </row>
    <row r="14163" spans="52:52" x14ac:dyDescent="0.25">
      <c r="AZ14163" s="9">
        <v>4.4733727810650885</v>
      </c>
    </row>
    <row r="14164" spans="52:52" x14ac:dyDescent="0.25">
      <c r="AZ14164" s="9">
        <v>1.6804733727810648</v>
      </c>
    </row>
    <row r="14165" spans="52:52" x14ac:dyDescent="0.25">
      <c r="AZ14165" s="9">
        <v>4.5207100591715967</v>
      </c>
    </row>
    <row r="14166" spans="52:52" x14ac:dyDescent="0.25">
      <c r="AZ14166" s="9">
        <v>3.9053254437869818</v>
      </c>
    </row>
    <row r="14167" spans="52:52" x14ac:dyDescent="0.25">
      <c r="AZ14167" s="9">
        <v>4.2366863905325438</v>
      </c>
    </row>
    <row r="14168" spans="52:52" x14ac:dyDescent="0.25">
      <c r="AZ14168" s="9">
        <v>3.8343195266272181</v>
      </c>
    </row>
    <row r="14169" spans="52:52" x14ac:dyDescent="0.25">
      <c r="AZ14169" s="9">
        <v>5.0887573964497044</v>
      </c>
    </row>
    <row r="14170" spans="52:52" x14ac:dyDescent="0.25">
      <c r="AZ14170" s="9">
        <v>3.5739644970414197</v>
      </c>
    </row>
    <row r="14171" spans="52:52" x14ac:dyDescent="0.25">
      <c r="AZ14171" s="9">
        <v>3.2899408284023663</v>
      </c>
    </row>
    <row r="14172" spans="52:52" x14ac:dyDescent="0.25">
      <c r="AZ14172" s="9">
        <v>4.165680473372781</v>
      </c>
    </row>
    <row r="14173" spans="52:52" x14ac:dyDescent="0.25">
      <c r="AZ14173" s="9">
        <v>2.556213017751479</v>
      </c>
    </row>
    <row r="14174" spans="52:52" x14ac:dyDescent="0.25">
      <c r="AZ14174" s="9">
        <v>0.18934911242603542</v>
      </c>
    </row>
    <row r="14175" spans="52:52" x14ac:dyDescent="0.25">
      <c r="AZ14175" s="9">
        <v>4.4733727810650885</v>
      </c>
    </row>
    <row r="14176" spans="52:52" x14ac:dyDescent="0.25">
      <c r="AZ14176" s="9">
        <v>1.6804733727810648</v>
      </c>
    </row>
    <row r="14177" spans="52:52" x14ac:dyDescent="0.25">
      <c r="AZ14177" s="9">
        <v>4.5207100591715967</v>
      </c>
    </row>
    <row r="14178" spans="52:52" x14ac:dyDescent="0.25">
      <c r="AZ14178" s="9">
        <v>3.9053254437869818</v>
      </c>
    </row>
    <row r="14179" spans="52:52" x14ac:dyDescent="0.25">
      <c r="AZ14179" s="9">
        <v>4.2366863905325438</v>
      </c>
    </row>
    <row r="14180" spans="52:52" x14ac:dyDescent="0.25">
      <c r="AZ14180" s="9">
        <v>3.8343195266272181</v>
      </c>
    </row>
    <row r="14181" spans="52:52" x14ac:dyDescent="0.25">
      <c r="AZ14181" s="9">
        <v>5.0887573964497044</v>
      </c>
    </row>
    <row r="14182" spans="52:52" x14ac:dyDescent="0.25">
      <c r="AZ14182" s="9">
        <v>3.5739644970414197</v>
      </c>
    </row>
    <row r="14183" spans="52:52" x14ac:dyDescent="0.25">
      <c r="AZ14183" s="9">
        <v>3.2899408284023663</v>
      </c>
    </row>
    <row r="14184" spans="52:52" x14ac:dyDescent="0.25">
      <c r="AZ14184" s="9">
        <v>4.165680473372781</v>
      </c>
    </row>
    <row r="14185" spans="52:52" x14ac:dyDescent="0.25">
      <c r="AZ14185" s="9">
        <v>2.556213017751479</v>
      </c>
    </row>
    <row r="14186" spans="52:52" x14ac:dyDescent="0.25">
      <c r="AZ14186" s="9">
        <v>0.18934911242603542</v>
      </c>
    </row>
    <row r="14187" spans="52:52" x14ac:dyDescent="0.25">
      <c r="AZ14187" s="9">
        <v>4.4733727810650885</v>
      </c>
    </row>
    <row r="14188" spans="52:52" x14ac:dyDescent="0.25">
      <c r="AZ14188" s="9">
        <v>1.6804733727810648</v>
      </c>
    </row>
    <row r="14189" spans="52:52" x14ac:dyDescent="0.25">
      <c r="AZ14189" s="9">
        <v>4.5207100591715967</v>
      </c>
    </row>
    <row r="14190" spans="52:52" x14ac:dyDescent="0.25">
      <c r="AZ14190" s="9">
        <v>3.9053254437869818</v>
      </c>
    </row>
    <row r="14191" spans="52:52" x14ac:dyDescent="0.25">
      <c r="AZ14191" s="9">
        <v>4.2366863905325438</v>
      </c>
    </row>
    <row r="14192" spans="52:52" x14ac:dyDescent="0.25">
      <c r="AZ14192" s="9">
        <v>3.8343195266272181</v>
      </c>
    </row>
    <row r="14193" spans="52:52" x14ac:dyDescent="0.25">
      <c r="AZ14193" s="9">
        <v>5.0887573964497044</v>
      </c>
    </row>
    <row r="14194" spans="52:52" x14ac:dyDescent="0.25">
      <c r="AZ14194" s="9">
        <v>3.5739644970414197</v>
      </c>
    </row>
    <row r="14195" spans="52:52" x14ac:dyDescent="0.25">
      <c r="AZ14195" s="9">
        <v>3.2899408284023663</v>
      </c>
    </row>
    <row r="14196" spans="52:52" x14ac:dyDescent="0.25">
      <c r="AZ14196" s="9">
        <v>4.165680473372781</v>
      </c>
    </row>
    <row r="14197" spans="52:52" x14ac:dyDescent="0.25">
      <c r="AZ14197" s="9">
        <v>2.556213017751479</v>
      </c>
    </row>
    <row r="14198" spans="52:52" x14ac:dyDescent="0.25">
      <c r="AZ14198" s="9">
        <v>0.18934911242603542</v>
      </c>
    </row>
    <row r="14199" spans="52:52" x14ac:dyDescent="0.25">
      <c r="AZ14199" s="9">
        <v>4.4733727810650885</v>
      </c>
    </row>
    <row r="14200" spans="52:52" x14ac:dyDescent="0.25">
      <c r="AZ14200" s="9">
        <v>1.6804733727810648</v>
      </c>
    </row>
    <row r="14201" spans="52:52" x14ac:dyDescent="0.25">
      <c r="AZ14201" s="9">
        <v>4.5207100591715967</v>
      </c>
    </row>
    <row r="14202" spans="52:52" x14ac:dyDescent="0.25">
      <c r="AZ14202" s="9">
        <v>3.9053254437869818</v>
      </c>
    </row>
    <row r="14203" spans="52:52" x14ac:dyDescent="0.25">
      <c r="AZ14203" s="9">
        <v>4.2366863905325438</v>
      </c>
    </row>
    <row r="14204" spans="52:52" x14ac:dyDescent="0.25">
      <c r="AZ14204" s="9">
        <v>3.8343195266272181</v>
      </c>
    </row>
    <row r="14205" spans="52:52" x14ac:dyDescent="0.25">
      <c r="AZ14205" s="9">
        <v>5.0887573964497044</v>
      </c>
    </row>
    <row r="14206" spans="52:52" x14ac:dyDescent="0.25">
      <c r="AZ14206" s="9">
        <v>3.5739644970414197</v>
      </c>
    </row>
    <row r="14207" spans="52:52" x14ac:dyDescent="0.25">
      <c r="AZ14207" s="9">
        <v>3.2899408284023663</v>
      </c>
    </row>
    <row r="14208" spans="52:52" x14ac:dyDescent="0.25">
      <c r="AZ14208" s="9">
        <v>4.165680473372781</v>
      </c>
    </row>
    <row r="14209" spans="52:52" x14ac:dyDescent="0.25">
      <c r="AZ14209" s="9">
        <v>2.556213017751479</v>
      </c>
    </row>
    <row r="14210" spans="52:52" x14ac:dyDescent="0.25">
      <c r="AZ14210" s="9">
        <v>0.18934911242603542</v>
      </c>
    </row>
    <row r="14211" spans="52:52" x14ac:dyDescent="0.25">
      <c r="AZ14211" s="9">
        <v>4.4733727810650885</v>
      </c>
    </row>
    <row r="14212" spans="52:52" x14ac:dyDescent="0.25">
      <c r="AZ14212" s="9">
        <v>1.6804733727810648</v>
      </c>
    </row>
    <row r="14213" spans="52:52" x14ac:dyDescent="0.25">
      <c r="AZ14213" s="9">
        <v>4.5207100591715967</v>
      </c>
    </row>
    <row r="14214" spans="52:52" x14ac:dyDescent="0.25">
      <c r="AZ14214" s="9">
        <v>3.9053254437869818</v>
      </c>
    </row>
    <row r="14215" spans="52:52" x14ac:dyDescent="0.25">
      <c r="AZ14215" s="9">
        <v>4.2366863905325438</v>
      </c>
    </row>
    <row r="14216" spans="52:52" x14ac:dyDescent="0.25">
      <c r="AZ14216" s="9">
        <v>3.8343195266272181</v>
      </c>
    </row>
    <row r="14217" spans="52:52" x14ac:dyDescent="0.25">
      <c r="AZ14217" s="9">
        <v>5.0887573964497044</v>
      </c>
    </row>
    <row r="14218" spans="52:52" x14ac:dyDescent="0.25">
      <c r="AZ14218" s="9">
        <v>3.5739644970414197</v>
      </c>
    </row>
    <row r="14219" spans="52:52" x14ac:dyDescent="0.25">
      <c r="AZ14219" s="9">
        <v>3.2899408284023663</v>
      </c>
    </row>
    <row r="14220" spans="52:52" x14ac:dyDescent="0.25">
      <c r="AZ14220" s="9">
        <v>4.165680473372781</v>
      </c>
    </row>
    <row r="14221" spans="52:52" x14ac:dyDescent="0.25">
      <c r="AZ14221" s="9">
        <v>2.556213017751479</v>
      </c>
    </row>
    <row r="14222" spans="52:52" x14ac:dyDescent="0.25">
      <c r="AZ14222" s="9">
        <v>0.18934911242603542</v>
      </c>
    </row>
    <row r="14223" spans="52:52" x14ac:dyDescent="0.25">
      <c r="AZ14223" s="9">
        <v>4.4733727810650885</v>
      </c>
    </row>
    <row r="14224" spans="52:52" x14ac:dyDescent="0.25">
      <c r="AZ14224" s="9">
        <v>1.6804733727810648</v>
      </c>
    </row>
    <row r="14225" spans="52:52" x14ac:dyDescent="0.25">
      <c r="AZ14225" s="9">
        <v>4.5207100591715967</v>
      </c>
    </row>
    <row r="14226" spans="52:52" x14ac:dyDescent="0.25">
      <c r="AZ14226" s="9">
        <v>3.9053254437869818</v>
      </c>
    </row>
    <row r="14227" spans="52:52" x14ac:dyDescent="0.25">
      <c r="AZ14227" s="9">
        <v>4.2366863905325438</v>
      </c>
    </row>
    <row r="14228" spans="52:52" x14ac:dyDescent="0.25">
      <c r="AZ14228" s="9">
        <v>3.8343195266272181</v>
      </c>
    </row>
    <row r="14229" spans="52:52" x14ac:dyDescent="0.25">
      <c r="AZ14229" s="9">
        <v>5.0887573964497044</v>
      </c>
    </row>
    <row r="14230" spans="52:52" x14ac:dyDescent="0.25">
      <c r="AZ14230" s="9">
        <v>3.5739644970414197</v>
      </c>
    </row>
    <row r="14231" spans="52:52" x14ac:dyDescent="0.25">
      <c r="AZ14231" s="9">
        <v>3.2899408284023663</v>
      </c>
    </row>
    <row r="14232" spans="52:52" x14ac:dyDescent="0.25">
      <c r="AZ14232" s="9">
        <v>4.165680473372781</v>
      </c>
    </row>
    <row r="14233" spans="52:52" x14ac:dyDescent="0.25">
      <c r="AZ14233" s="9">
        <v>2.556213017751479</v>
      </c>
    </row>
    <row r="14234" spans="52:52" x14ac:dyDescent="0.25">
      <c r="AZ14234" s="9">
        <v>0.18934911242603542</v>
      </c>
    </row>
    <row r="14235" spans="52:52" x14ac:dyDescent="0.25">
      <c r="AZ14235" s="9">
        <v>4.4733727810650885</v>
      </c>
    </row>
    <row r="14236" spans="52:52" x14ac:dyDescent="0.25">
      <c r="AZ14236" s="9">
        <v>1.6804733727810648</v>
      </c>
    </row>
    <row r="14237" spans="52:52" x14ac:dyDescent="0.25">
      <c r="AZ14237" s="9">
        <v>4.5207100591715967</v>
      </c>
    </row>
    <row r="14238" spans="52:52" x14ac:dyDescent="0.25">
      <c r="AZ14238" s="9">
        <v>3.9053254437869818</v>
      </c>
    </row>
    <row r="14239" spans="52:52" x14ac:dyDescent="0.25">
      <c r="AZ14239" s="9">
        <v>4.2366863905325438</v>
      </c>
    </row>
    <row r="14240" spans="52:52" x14ac:dyDescent="0.25">
      <c r="AZ14240" s="9">
        <v>3.8343195266272181</v>
      </c>
    </row>
    <row r="14241" spans="52:52" x14ac:dyDescent="0.25">
      <c r="AZ14241" s="9">
        <v>5.0887573964497044</v>
      </c>
    </row>
    <row r="14242" spans="52:52" x14ac:dyDescent="0.25">
      <c r="AZ14242" s="9">
        <v>3.5739644970414197</v>
      </c>
    </row>
    <row r="14243" spans="52:52" x14ac:dyDescent="0.25">
      <c r="AZ14243" s="9">
        <v>3.2899408284023663</v>
      </c>
    </row>
    <row r="14244" spans="52:52" x14ac:dyDescent="0.25">
      <c r="AZ14244" s="9">
        <v>4.165680473372781</v>
      </c>
    </row>
    <row r="14245" spans="52:52" x14ac:dyDescent="0.25">
      <c r="AZ14245" s="9">
        <v>2.556213017751479</v>
      </c>
    </row>
    <row r="14246" spans="52:52" x14ac:dyDescent="0.25">
      <c r="AZ14246" s="9">
        <v>0.18934911242603542</v>
      </c>
    </row>
    <row r="14247" spans="52:52" x14ac:dyDescent="0.25">
      <c r="AZ14247" s="9">
        <v>4.4733727810650885</v>
      </c>
    </row>
    <row r="14248" spans="52:52" x14ac:dyDescent="0.25">
      <c r="AZ14248" s="9">
        <v>1.6804733727810648</v>
      </c>
    </row>
    <row r="14249" spans="52:52" x14ac:dyDescent="0.25">
      <c r="AZ14249" s="9">
        <v>4.5207100591715967</v>
      </c>
    </row>
    <row r="14250" spans="52:52" x14ac:dyDescent="0.25">
      <c r="AZ14250" s="9">
        <v>3.9053254437869818</v>
      </c>
    </row>
    <row r="14251" spans="52:52" x14ac:dyDescent="0.25">
      <c r="AZ14251" s="9">
        <v>4.2366863905325438</v>
      </c>
    </row>
    <row r="14252" spans="52:52" x14ac:dyDescent="0.25">
      <c r="AZ14252" s="9">
        <v>3.8343195266272181</v>
      </c>
    </row>
    <row r="14253" spans="52:52" x14ac:dyDescent="0.25">
      <c r="AZ14253" s="9">
        <v>5.0887573964497044</v>
      </c>
    </row>
    <row r="14254" spans="52:52" x14ac:dyDescent="0.25">
      <c r="AZ14254" s="9">
        <v>3.5739644970414197</v>
      </c>
    </row>
    <row r="14255" spans="52:52" x14ac:dyDescent="0.25">
      <c r="AZ14255" s="9">
        <v>3.2899408284023663</v>
      </c>
    </row>
    <row r="14256" spans="52:52" x14ac:dyDescent="0.25">
      <c r="AZ14256" s="9">
        <v>4.165680473372781</v>
      </c>
    </row>
    <row r="14257" spans="52:52" x14ac:dyDescent="0.25">
      <c r="AZ14257" s="9">
        <v>2.556213017751479</v>
      </c>
    </row>
    <row r="14258" spans="52:52" x14ac:dyDescent="0.25">
      <c r="AZ14258" s="9">
        <v>0.18934911242603542</v>
      </c>
    </row>
    <row r="14259" spans="52:52" x14ac:dyDescent="0.25">
      <c r="AZ14259" s="9">
        <v>4.4733727810650885</v>
      </c>
    </row>
    <row r="14260" spans="52:52" x14ac:dyDescent="0.25">
      <c r="AZ14260" s="9">
        <v>1.6804733727810648</v>
      </c>
    </row>
    <row r="14261" spans="52:52" x14ac:dyDescent="0.25">
      <c r="AZ14261" s="9">
        <v>4.5207100591715967</v>
      </c>
    </row>
    <row r="14262" spans="52:52" x14ac:dyDescent="0.25">
      <c r="AZ14262" s="9">
        <v>3.9053254437869818</v>
      </c>
    </row>
    <row r="14263" spans="52:52" x14ac:dyDescent="0.25">
      <c r="AZ14263" s="9">
        <v>4.2366863905325438</v>
      </c>
    </row>
    <row r="14264" spans="52:52" x14ac:dyDescent="0.25">
      <c r="AZ14264" s="9">
        <v>3.8343195266272181</v>
      </c>
    </row>
    <row r="14265" spans="52:52" x14ac:dyDescent="0.25">
      <c r="AZ14265" s="9">
        <v>5.0887573964497044</v>
      </c>
    </row>
    <row r="14266" spans="52:52" x14ac:dyDescent="0.25">
      <c r="AZ14266" s="9">
        <v>3.5739644970414197</v>
      </c>
    </row>
    <row r="14267" spans="52:52" x14ac:dyDescent="0.25">
      <c r="AZ14267" s="9">
        <v>3.2899408284023663</v>
      </c>
    </row>
    <row r="14268" spans="52:52" x14ac:dyDescent="0.25">
      <c r="AZ14268" s="9">
        <v>4.165680473372781</v>
      </c>
    </row>
    <row r="14269" spans="52:52" x14ac:dyDescent="0.25">
      <c r="AZ14269" s="9">
        <v>2.556213017751479</v>
      </c>
    </row>
    <row r="14270" spans="52:52" x14ac:dyDescent="0.25">
      <c r="AZ14270" s="9">
        <v>0.18934911242603542</v>
      </c>
    </row>
    <row r="14271" spans="52:52" x14ac:dyDescent="0.25">
      <c r="AZ14271" s="9">
        <v>4.4733727810650885</v>
      </c>
    </row>
    <row r="14272" spans="52:52" x14ac:dyDescent="0.25">
      <c r="AZ14272" s="9">
        <v>1.6804733727810648</v>
      </c>
    </row>
    <row r="14273" spans="52:52" x14ac:dyDescent="0.25">
      <c r="AZ14273" s="9">
        <v>4.5207100591715967</v>
      </c>
    </row>
    <row r="14274" spans="52:52" x14ac:dyDescent="0.25">
      <c r="AZ14274" s="9">
        <v>3.9053254437869818</v>
      </c>
    </row>
    <row r="14275" spans="52:52" x14ac:dyDescent="0.25">
      <c r="AZ14275" s="9">
        <v>4.2366863905325438</v>
      </c>
    </row>
    <row r="14276" spans="52:52" x14ac:dyDescent="0.25">
      <c r="AZ14276" s="9">
        <v>3.8343195266272181</v>
      </c>
    </row>
    <row r="14277" spans="52:52" x14ac:dyDescent="0.25">
      <c r="AZ14277" s="9">
        <v>5.0887573964497044</v>
      </c>
    </row>
    <row r="14278" spans="52:52" x14ac:dyDescent="0.25">
      <c r="AZ14278" s="9">
        <v>3.5739644970414197</v>
      </c>
    </row>
    <row r="14279" spans="52:52" x14ac:dyDescent="0.25">
      <c r="AZ14279" s="9">
        <v>3.2899408284023663</v>
      </c>
    </row>
    <row r="14280" spans="52:52" x14ac:dyDescent="0.25">
      <c r="AZ14280" s="9">
        <v>4.165680473372781</v>
      </c>
    </row>
    <row r="14281" spans="52:52" x14ac:dyDescent="0.25">
      <c r="AZ14281" s="9">
        <v>2.556213017751479</v>
      </c>
    </row>
    <row r="14282" spans="52:52" x14ac:dyDescent="0.25">
      <c r="AZ14282" s="9">
        <v>0.18934911242603542</v>
      </c>
    </row>
    <row r="14283" spans="52:52" x14ac:dyDescent="0.25">
      <c r="AZ14283" s="9">
        <v>4.4733727810650885</v>
      </c>
    </row>
    <row r="14284" spans="52:52" x14ac:dyDescent="0.25">
      <c r="AZ14284" s="9">
        <v>1.6804733727810648</v>
      </c>
    </row>
    <row r="14285" spans="52:52" x14ac:dyDescent="0.25">
      <c r="AZ14285" s="9">
        <v>4.5207100591715967</v>
      </c>
    </row>
    <row r="14286" spans="52:52" x14ac:dyDescent="0.25">
      <c r="AZ14286" s="9">
        <v>3.9053254437869818</v>
      </c>
    </row>
    <row r="14287" spans="52:52" x14ac:dyDescent="0.25">
      <c r="AZ14287" s="9">
        <v>4.2366863905325438</v>
      </c>
    </row>
    <row r="14288" spans="52:52" x14ac:dyDescent="0.25">
      <c r="AZ14288" s="9">
        <v>3.8343195266272181</v>
      </c>
    </row>
    <row r="14289" spans="52:52" x14ac:dyDescent="0.25">
      <c r="AZ14289" s="9">
        <v>5.0887573964497044</v>
      </c>
    </row>
    <row r="14290" spans="52:52" x14ac:dyDescent="0.25">
      <c r="AZ14290" s="9">
        <v>3.5739644970414197</v>
      </c>
    </row>
    <row r="14291" spans="52:52" x14ac:dyDescent="0.25">
      <c r="AZ14291" s="9">
        <v>3.2899408284023663</v>
      </c>
    </row>
    <row r="14292" spans="52:52" x14ac:dyDescent="0.25">
      <c r="AZ14292" s="9">
        <v>4.165680473372781</v>
      </c>
    </row>
    <row r="14293" spans="52:52" x14ac:dyDescent="0.25">
      <c r="AZ14293" s="9">
        <v>2.556213017751479</v>
      </c>
    </row>
    <row r="14294" spans="52:52" x14ac:dyDescent="0.25">
      <c r="AZ14294" s="9">
        <v>0.18934911242603542</v>
      </c>
    </row>
    <row r="14295" spans="52:52" x14ac:dyDescent="0.25">
      <c r="AZ14295" s="9">
        <v>4.4733727810650885</v>
      </c>
    </row>
    <row r="14296" spans="52:52" x14ac:dyDescent="0.25">
      <c r="AZ14296" s="9">
        <v>1.6804733727810648</v>
      </c>
    </row>
    <row r="14297" spans="52:52" x14ac:dyDescent="0.25">
      <c r="AZ14297" s="9">
        <v>4.5207100591715967</v>
      </c>
    </row>
    <row r="14298" spans="52:52" x14ac:dyDescent="0.25">
      <c r="AZ14298" s="9">
        <v>3.9053254437869818</v>
      </c>
    </row>
    <row r="14299" spans="52:52" x14ac:dyDescent="0.25">
      <c r="AZ14299" s="9">
        <v>4.2366863905325438</v>
      </c>
    </row>
    <row r="14300" spans="52:52" x14ac:dyDescent="0.25">
      <c r="AZ14300" s="9">
        <v>3.8343195266272181</v>
      </c>
    </row>
    <row r="14301" spans="52:52" x14ac:dyDescent="0.25">
      <c r="AZ14301" s="9">
        <v>5.0887573964497044</v>
      </c>
    </row>
    <row r="14302" spans="52:52" x14ac:dyDescent="0.25">
      <c r="AZ14302" s="9">
        <v>3.5739644970414197</v>
      </c>
    </row>
    <row r="14303" spans="52:52" x14ac:dyDescent="0.25">
      <c r="AZ14303" s="9">
        <v>3.2899408284023663</v>
      </c>
    </row>
    <row r="14304" spans="52:52" x14ac:dyDescent="0.25">
      <c r="AZ14304" s="9">
        <v>4.165680473372781</v>
      </c>
    </row>
    <row r="14305" spans="52:52" x14ac:dyDescent="0.25">
      <c r="AZ14305" s="9">
        <v>2.556213017751479</v>
      </c>
    </row>
    <row r="14306" spans="52:52" x14ac:dyDescent="0.25">
      <c r="AZ14306" s="9">
        <v>0.18934911242603542</v>
      </c>
    </row>
    <row r="14307" spans="52:52" x14ac:dyDescent="0.25">
      <c r="AZ14307" s="9">
        <v>4.4733727810650885</v>
      </c>
    </row>
    <row r="14308" spans="52:52" x14ac:dyDescent="0.25">
      <c r="AZ14308" s="9">
        <v>1.6804733727810648</v>
      </c>
    </row>
    <row r="14309" spans="52:52" x14ac:dyDescent="0.25">
      <c r="AZ14309" s="9">
        <v>4.5207100591715967</v>
      </c>
    </row>
    <row r="14310" spans="52:52" x14ac:dyDescent="0.25">
      <c r="AZ14310" s="9">
        <v>3.9053254437869818</v>
      </c>
    </row>
    <row r="14311" spans="52:52" x14ac:dyDescent="0.25">
      <c r="AZ14311" s="9">
        <v>4.2366863905325438</v>
      </c>
    </row>
    <row r="14312" spans="52:52" x14ac:dyDescent="0.25">
      <c r="AZ14312" s="9">
        <v>3.8343195266272181</v>
      </c>
    </row>
    <row r="14313" spans="52:52" x14ac:dyDescent="0.25">
      <c r="AZ14313" s="9">
        <v>5.0887573964497044</v>
      </c>
    </row>
    <row r="14314" spans="52:52" x14ac:dyDescent="0.25">
      <c r="AZ14314" s="9">
        <v>3.5739644970414197</v>
      </c>
    </row>
    <row r="14315" spans="52:52" x14ac:dyDescent="0.25">
      <c r="AZ14315" s="9">
        <v>3.2899408284023663</v>
      </c>
    </row>
    <row r="14316" spans="52:52" x14ac:dyDescent="0.25">
      <c r="AZ14316" s="9">
        <v>4.165680473372781</v>
      </c>
    </row>
    <row r="14317" spans="52:52" x14ac:dyDescent="0.25">
      <c r="AZ14317" s="9">
        <v>2.556213017751479</v>
      </c>
    </row>
    <row r="14318" spans="52:52" x14ac:dyDescent="0.25">
      <c r="AZ14318" s="9">
        <v>0.18934911242603542</v>
      </c>
    </row>
    <row r="14319" spans="52:52" x14ac:dyDescent="0.25">
      <c r="AZ14319" s="9">
        <v>4.4733727810650885</v>
      </c>
    </row>
    <row r="14320" spans="52:52" x14ac:dyDescent="0.25">
      <c r="AZ14320" s="9">
        <v>1.6804733727810648</v>
      </c>
    </row>
    <row r="14321" spans="52:52" x14ac:dyDescent="0.25">
      <c r="AZ14321" s="9">
        <v>4.5207100591715967</v>
      </c>
    </row>
    <row r="14322" spans="52:52" x14ac:dyDescent="0.25">
      <c r="AZ14322" s="9">
        <v>3.9053254437869818</v>
      </c>
    </row>
    <row r="14323" spans="52:52" x14ac:dyDescent="0.25">
      <c r="AZ14323" s="9">
        <v>4.2366863905325438</v>
      </c>
    </row>
    <row r="14324" spans="52:52" x14ac:dyDescent="0.25">
      <c r="AZ14324" s="9">
        <v>3.8343195266272181</v>
      </c>
    </row>
    <row r="14325" spans="52:52" x14ac:dyDescent="0.25">
      <c r="AZ14325" s="9">
        <v>5.0887573964497044</v>
      </c>
    </row>
    <row r="14326" spans="52:52" x14ac:dyDescent="0.25">
      <c r="AZ14326" s="9">
        <v>3.5739644970414197</v>
      </c>
    </row>
    <row r="14327" spans="52:52" x14ac:dyDescent="0.25">
      <c r="AZ14327" s="9">
        <v>3.2899408284023663</v>
      </c>
    </row>
    <row r="14328" spans="52:52" x14ac:dyDescent="0.25">
      <c r="AZ14328" s="9">
        <v>4.165680473372781</v>
      </c>
    </row>
    <row r="14329" spans="52:52" x14ac:dyDescent="0.25">
      <c r="AZ14329" s="9">
        <v>2.556213017751479</v>
      </c>
    </row>
    <row r="14330" spans="52:52" x14ac:dyDescent="0.25">
      <c r="AZ14330" s="9">
        <v>0.18934911242603542</v>
      </c>
    </row>
    <row r="14331" spans="52:52" x14ac:dyDescent="0.25">
      <c r="AZ14331" s="9">
        <v>4.4733727810650885</v>
      </c>
    </row>
    <row r="14332" spans="52:52" x14ac:dyDescent="0.25">
      <c r="AZ14332" s="9">
        <v>1.6804733727810648</v>
      </c>
    </row>
    <row r="14333" spans="52:52" x14ac:dyDescent="0.25">
      <c r="AZ14333" s="9">
        <v>4.5207100591715967</v>
      </c>
    </row>
    <row r="14334" spans="52:52" x14ac:dyDescent="0.25">
      <c r="AZ14334" s="9">
        <v>3.9053254437869818</v>
      </c>
    </row>
    <row r="14335" spans="52:52" x14ac:dyDescent="0.25">
      <c r="AZ14335" s="9">
        <v>4.2366863905325438</v>
      </c>
    </row>
    <row r="14336" spans="52:52" x14ac:dyDescent="0.25">
      <c r="AZ14336" s="9">
        <v>3.8343195266272181</v>
      </c>
    </row>
    <row r="14337" spans="52:52" x14ac:dyDescent="0.25">
      <c r="AZ14337" s="9">
        <v>5.0887573964497044</v>
      </c>
    </row>
    <row r="14338" spans="52:52" x14ac:dyDescent="0.25">
      <c r="AZ14338" s="9">
        <v>3.5739644970414197</v>
      </c>
    </row>
    <row r="14339" spans="52:52" x14ac:dyDescent="0.25">
      <c r="AZ14339" s="9">
        <v>3.2899408284023663</v>
      </c>
    </row>
    <row r="14340" spans="52:52" x14ac:dyDescent="0.25">
      <c r="AZ14340" s="9">
        <v>4.165680473372781</v>
      </c>
    </row>
    <row r="14341" spans="52:52" x14ac:dyDescent="0.25">
      <c r="AZ14341" s="9">
        <v>2.556213017751479</v>
      </c>
    </row>
    <row r="14342" spans="52:52" x14ac:dyDescent="0.25">
      <c r="AZ14342" s="9">
        <v>0.18934911242603542</v>
      </c>
    </row>
    <row r="14343" spans="52:52" x14ac:dyDescent="0.25">
      <c r="AZ14343" s="9">
        <v>4.4733727810650885</v>
      </c>
    </row>
    <row r="14344" spans="52:52" x14ac:dyDescent="0.25">
      <c r="AZ14344" s="9">
        <v>1.6804733727810648</v>
      </c>
    </row>
    <row r="14345" spans="52:52" x14ac:dyDescent="0.25">
      <c r="AZ14345" s="9">
        <v>4.5207100591715967</v>
      </c>
    </row>
    <row r="14346" spans="52:52" x14ac:dyDescent="0.25">
      <c r="AZ14346" s="9">
        <v>3.9053254437869818</v>
      </c>
    </row>
    <row r="14347" spans="52:52" x14ac:dyDescent="0.25">
      <c r="AZ14347" s="9">
        <v>4.2366863905325438</v>
      </c>
    </row>
    <row r="14348" spans="52:52" x14ac:dyDescent="0.25">
      <c r="AZ14348" s="9">
        <v>3.8343195266272181</v>
      </c>
    </row>
    <row r="14349" spans="52:52" x14ac:dyDescent="0.25">
      <c r="AZ14349" s="9">
        <v>5.0887573964497044</v>
      </c>
    </row>
    <row r="14350" spans="52:52" x14ac:dyDescent="0.25">
      <c r="AZ14350" s="9">
        <v>3.5739644970414197</v>
      </c>
    </row>
    <row r="14351" spans="52:52" x14ac:dyDescent="0.25">
      <c r="AZ14351" s="9">
        <v>3.2899408284023663</v>
      </c>
    </row>
    <row r="14352" spans="52:52" x14ac:dyDescent="0.25">
      <c r="AZ14352" s="9">
        <v>4.165680473372781</v>
      </c>
    </row>
    <row r="14353" spans="52:52" x14ac:dyDescent="0.25">
      <c r="AZ14353" s="9">
        <v>2.556213017751479</v>
      </c>
    </row>
    <row r="14354" spans="52:52" x14ac:dyDescent="0.25">
      <c r="AZ14354" s="9">
        <v>0.18934911242603542</v>
      </c>
    </row>
    <row r="14355" spans="52:52" x14ac:dyDescent="0.25">
      <c r="AZ14355" s="9">
        <v>4.4733727810650885</v>
      </c>
    </row>
    <row r="14356" spans="52:52" x14ac:dyDescent="0.25">
      <c r="AZ14356" s="9">
        <v>1.6804733727810648</v>
      </c>
    </row>
    <row r="14357" spans="52:52" x14ac:dyDescent="0.25">
      <c r="AZ14357" s="9">
        <v>4.5207100591715967</v>
      </c>
    </row>
    <row r="14358" spans="52:52" x14ac:dyDescent="0.25">
      <c r="AZ14358" s="9">
        <v>3.9053254437869818</v>
      </c>
    </row>
    <row r="14359" spans="52:52" x14ac:dyDescent="0.25">
      <c r="AZ14359" s="9">
        <v>4.2366863905325438</v>
      </c>
    </row>
    <row r="14360" spans="52:52" x14ac:dyDescent="0.25">
      <c r="AZ14360" s="9">
        <v>3.8343195266272181</v>
      </c>
    </row>
    <row r="14361" spans="52:52" x14ac:dyDescent="0.25">
      <c r="AZ14361" s="9">
        <v>5.0887573964497044</v>
      </c>
    </row>
    <row r="14362" spans="52:52" x14ac:dyDescent="0.25">
      <c r="AZ14362" s="9">
        <v>3.5739644970414197</v>
      </c>
    </row>
    <row r="14363" spans="52:52" x14ac:dyDescent="0.25">
      <c r="AZ14363" s="9">
        <v>3.2899408284023663</v>
      </c>
    </row>
    <row r="14364" spans="52:52" x14ac:dyDescent="0.25">
      <c r="AZ14364" s="9">
        <v>4.165680473372781</v>
      </c>
    </row>
    <row r="14365" spans="52:52" x14ac:dyDescent="0.25">
      <c r="AZ14365" s="9">
        <v>2.556213017751479</v>
      </c>
    </row>
    <row r="14366" spans="52:52" x14ac:dyDescent="0.25">
      <c r="AZ14366" s="9">
        <v>0.18934911242603542</v>
      </c>
    </row>
    <row r="14367" spans="52:52" x14ac:dyDescent="0.25">
      <c r="AZ14367" s="9">
        <v>4.4733727810650885</v>
      </c>
    </row>
    <row r="14368" spans="52:52" x14ac:dyDescent="0.25">
      <c r="AZ14368" s="9">
        <v>1.6804733727810648</v>
      </c>
    </row>
    <row r="14369" spans="52:52" x14ac:dyDescent="0.25">
      <c r="AZ14369" s="9">
        <v>4.5207100591715967</v>
      </c>
    </row>
    <row r="14370" spans="52:52" x14ac:dyDescent="0.25">
      <c r="AZ14370" s="9">
        <v>3.9053254437869818</v>
      </c>
    </row>
    <row r="14371" spans="52:52" x14ac:dyDescent="0.25">
      <c r="AZ14371" s="9">
        <v>4.2366863905325438</v>
      </c>
    </row>
    <row r="14372" spans="52:52" x14ac:dyDescent="0.25">
      <c r="AZ14372" s="9">
        <v>3.8343195266272181</v>
      </c>
    </row>
    <row r="14373" spans="52:52" x14ac:dyDescent="0.25">
      <c r="AZ14373" s="9">
        <v>5.0887573964497044</v>
      </c>
    </row>
    <row r="14374" spans="52:52" x14ac:dyDescent="0.25">
      <c r="AZ14374" s="9">
        <v>3.5739644970414197</v>
      </c>
    </row>
    <row r="14375" spans="52:52" x14ac:dyDescent="0.25">
      <c r="AZ14375" s="9">
        <v>3.2899408284023663</v>
      </c>
    </row>
    <row r="14376" spans="52:52" x14ac:dyDescent="0.25">
      <c r="AZ14376" s="9">
        <v>4.165680473372781</v>
      </c>
    </row>
    <row r="14377" spans="52:52" x14ac:dyDescent="0.25">
      <c r="AZ14377" s="9">
        <v>2.556213017751479</v>
      </c>
    </row>
    <row r="14378" spans="52:52" x14ac:dyDescent="0.25">
      <c r="AZ14378" s="9">
        <v>0.18934911242603542</v>
      </c>
    </row>
    <row r="14379" spans="52:52" x14ac:dyDescent="0.25">
      <c r="AZ14379" s="9">
        <v>4.4733727810650885</v>
      </c>
    </row>
    <row r="14380" spans="52:52" x14ac:dyDescent="0.25">
      <c r="AZ14380" s="9">
        <v>1.6804733727810648</v>
      </c>
    </row>
    <row r="14381" spans="52:52" x14ac:dyDescent="0.25">
      <c r="AZ14381" s="9">
        <v>4.5207100591715967</v>
      </c>
    </row>
    <row r="14382" spans="52:52" x14ac:dyDescent="0.25">
      <c r="AZ14382" s="9">
        <v>3.9053254437869818</v>
      </c>
    </row>
    <row r="14383" spans="52:52" x14ac:dyDescent="0.25">
      <c r="AZ14383" s="9">
        <v>4.2366863905325438</v>
      </c>
    </row>
    <row r="14384" spans="52:52" x14ac:dyDescent="0.25">
      <c r="AZ14384" s="9">
        <v>3.8343195266272181</v>
      </c>
    </row>
    <row r="14385" spans="52:52" x14ac:dyDescent="0.25">
      <c r="AZ14385" s="9">
        <v>5.0887573964497044</v>
      </c>
    </row>
    <row r="14386" spans="52:52" x14ac:dyDescent="0.25">
      <c r="AZ14386" s="9">
        <v>3.5739644970414197</v>
      </c>
    </row>
    <row r="14387" spans="52:52" x14ac:dyDescent="0.25">
      <c r="AZ14387" s="9">
        <v>3.2899408284023663</v>
      </c>
    </row>
    <row r="14388" spans="52:52" x14ac:dyDescent="0.25">
      <c r="AZ14388" s="9">
        <v>4.165680473372781</v>
      </c>
    </row>
    <row r="14389" spans="52:52" x14ac:dyDescent="0.25">
      <c r="AZ14389" s="9">
        <v>2.556213017751479</v>
      </c>
    </row>
    <row r="14390" spans="52:52" x14ac:dyDescent="0.25">
      <c r="AZ14390" s="9">
        <v>0.18934911242603542</v>
      </c>
    </row>
    <row r="14391" spans="52:52" x14ac:dyDescent="0.25">
      <c r="AZ14391" s="9">
        <v>4.4733727810650885</v>
      </c>
    </row>
    <row r="14392" spans="52:52" x14ac:dyDescent="0.25">
      <c r="AZ14392" s="9">
        <v>1.6804733727810648</v>
      </c>
    </row>
    <row r="14393" spans="52:52" x14ac:dyDescent="0.25">
      <c r="AZ14393" s="9">
        <v>4.5207100591715967</v>
      </c>
    </row>
    <row r="14394" spans="52:52" x14ac:dyDescent="0.25">
      <c r="AZ14394" s="9">
        <v>3.9053254437869818</v>
      </c>
    </row>
    <row r="14395" spans="52:52" x14ac:dyDescent="0.25">
      <c r="AZ14395" s="9">
        <v>4.2366863905325438</v>
      </c>
    </row>
    <row r="14396" spans="52:52" x14ac:dyDescent="0.25">
      <c r="AZ14396" s="9">
        <v>3.8343195266272181</v>
      </c>
    </row>
    <row r="14397" spans="52:52" x14ac:dyDescent="0.25">
      <c r="AZ14397" s="9">
        <v>5.0887573964497044</v>
      </c>
    </row>
    <row r="14398" spans="52:52" x14ac:dyDescent="0.25">
      <c r="AZ14398" s="9">
        <v>3.5739644970414197</v>
      </c>
    </row>
    <row r="14399" spans="52:52" x14ac:dyDescent="0.25">
      <c r="AZ14399" s="9">
        <v>3.2899408284023663</v>
      </c>
    </row>
    <row r="14400" spans="52:52" x14ac:dyDescent="0.25">
      <c r="AZ14400" s="9">
        <v>4.165680473372781</v>
      </c>
    </row>
    <row r="14401" spans="52:52" x14ac:dyDescent="0.25">
      <c r="AZ14401" s="9">
        <v>2.556213017751479</v>
      </c>
    </row>
    <row r="14402" spans="52:52" x14ac:dyDescent="0.25">
      <c r="AZ14402" s="9">
        <v>0.18934911242603542</v>
      </c>
    </row>
    <row r="14403" spans="52:52" x14ac:dyDescent="0.25">
      <c r="AZ14403" s="9">
        <v>4.4733727810650885</v>
      </c>
    </row>
    <row r="14404" spans="52:52" x14ac:dyDescent="0.25">
      <c r="AZ14404" s="9">
        <v>1.6804733727810648</v>
      </c>
    </row>
    <row r="14405" spans="52:52" x14ac:dyDescent="0.25">
      <c r="AZ14405" s="9">
        <v>4.5207100591715967</v>
      </c>
    </row>
    <row r="14406" spans="52:52" x14ac:dyDescent="0.25">
      <c r="AZ14406" s="9">
        <v>3.9053254437869818</v>
      </c>
    </row>
    <row r="14407" spans="52:52" x14ac:dyDescent="0.25">
      <c r="AZ14407" s="9">
        <v>4.2366863905325438</v>
      </c>
    </row>
    <row r="14408" spans="52:52" x14ac:dyDescent="0.25">
      <c r="AZ14408" s="9">
        <v>3.8343195266272181</v>
      </c>
    </row>
    <row r="14409" spans="52:52" x14ac:dyDescent="0.25">
      <c r="AZ14409" s="9">
        <v>5.0887573964497044</v>
      </c>
    </row>
    <row r="14410" spans="52:52" x14ac:dyDescent="0.25">
      <c r="AZ14410" s="9">
        <v>3.5739644970414197</v>
      </c>
    </row>
    <row r="14411" spans="52:52" x14ac:dyDescent="0.25">
      <c r="AZ14411" s="9">
        <v>3.2899408284023663</v>
      </c>
    </row>
    <row r="14412" spans="52:52" x14ac:dyDescent="0.25">
      <c r="AZ14412" s="9">
        <v>4.165680473372781</v>
      </c>
    </row>
    <row r="14413" spans="52:52" x14ac:dyDescent="0.25">
      <c r="AZ14413" s="9">
        <v>2.556213017751479</v>
      </c>
    </row>
    <row r="14414" spans="52:52" x14ac:dyDescent="0.25">
      <c r="AZ14414" s="9">
        <v>0.18934911242603542</v>
      </c>
    </row>
    <row r="14415" spans="52:52" x14ac:dyDescent="0.25">
      <c r="AZ14415" s="9">
        <v>4.4733727810650885</v>
      </c>
    </row>
    <row r="14416" spans="52:52" x14ac:dyDescent="0.25">
      <c r="AZ14416" s="9">
        <v>1.6804733727810648</v>
      </c>
    </row>
    <row r="14417" spans="52:52" x14ac:dyDescent="0.25">
      <c r="AZ14417" s="9">
        <v>4.5207100591715967</v>
      </c>
    </row>
    <row r="14418" spans="52:52" x14ac:dyDescent="0.25">
      <c r="AZ14418" s="9">
        <v>3.9053254437869818</v>
      </c>
    </row>
    <row r="14419" spans="52:52" x14ac:dyDescent="0.25">
      <c r="AZ14419" s="9">
        <v>4.2366863905325438</v>
      </c>
    </row>
    <row r="14420" spans="52:52" x14ac:dyDescent="0.25">
      <c r="AZ14420" s="9">
        <v>3.8343195266272181</v>
      </c>
    </row>
    <row r="14421" spans="52:52" x14ac:dyDescent="0.25">
      <c r="AZ14421" s="9">
        <v>5.0887573964497044</v>
      </c>
    </row>
    <row r="14422" spans="52:52" x14ac:dyDescent="0.25">
      <c r="AZ14422" s="9">
        <v>3.5739644970414197</v>
      </c>
    </row>
    <row r="14423" spans="52:52" x14ac:dyDescent="0.25">
      <c r="AZ14423" s="9">
        <v>3.2899408284023663</v>
      </c>
    </row>
    <row r="14424" spans="52:52" x14ac:dyDescent="0.25">
      <c r="AZ14424" s="9">
        <v>4.165680473372781</v>
      </c>
    </row>
    <row r="14425" spans="52:52" x14ac:dyDescent="0.25">
      <c r="AZ14425" s="9">
        <v>2.556213017751479</v>
      </c>
    </row>
    <row r="14426" spans="52:52" x14ac:dyDescent="0.25">
      <c r="AZ14426" s="9">
        <v>0.18934911242603542</v>
      </c>
    </row>
    <row r="14427" spans="52:52" x14ac:dyDescent="0.25">
      <c r="AZ14427" s="9">
        <v>4.4733727810650885</v>
      </c>
    </row>
    <row r="14428" spans="52:52" x14ac:dyDescent="0.25">
      <c r="AZ14428" s="9">
        <v>1.6804733727810648</v>
      </c>
    </row>
    <row r="14429" spans="52:52" x14ac:dyDescent="0.25">
      <c r="AZ14429" s="9">
        <v>4.5207100591715967</v>
      </c>
    </row>
    <row r="14430" spans="52:52" x14ac:dyDescent="0.25">
      <c r="AZ14430" s="9">
        <v>3.9053254437869818</v>
      </c>
    </row>
    <row r="14431" spans="52:52" x14ac:dyDescent="0.25">
      <c r="AZ14431" s="9">
        <v>4.2366863905325438</v>
      </c>
    </row>
    <row r="14432" spans="52:52" x14ac:dyDescent="0.25">
      <c r="AZ14432" s="9">
        <v>3.8343195266272181</v>
      </c>
    </row>
    <row r="14433" spans="52:52" x14ac:dyDescent="0.25">
      <c r="AZ14433" s="9">
        <v>5.0887573964497044</v>
      </c>
    </row>
    <row r="14434" spans="52:52" x14ac:dyDescent="0.25">
      <c r="AZ14434" s="9">
        <v>3.5739644970414197</v>
      </c>
    </row>
    <row r="14435" spans="52:52" x14ac:dyDescent="0.25">
      <c r="AZ14435" s="9">
        <v>3.2899408284023663</v>
      </c>
    </row>
    <row r="14436" spans="52:52" x14ac:dyDescent="0.25">
      <c r="AZ14436" s="9">
        <v>4.165680473372781</v>
      </c>
    </row>
    <row r="14437" spans="52:52" x14ac:dyDescent="0.25">
      <c r="AZ14437" s="9">
        <v>2.556213017751479</v>
      </c>
    </row>
    <row r="14438" spans="52:52" x14ac:dyDescent="0.25">
      <c r="AZ14438" s="9">
        <v>0.18934911242603542</v>
      </c>
    </row>
    <row r="14439" spans="52:52" x14ac:dyDescent="0.25">
      <c r="AZ14439" s="9">
        <v>4.4733727810650885</v>
      </c>
    </row>
    <row r="14440" spans="52:52" x14ac:dyDescent="0.25">
      <c r="AZ14440" s="9">
        <v>1.6804733727810648</v>
      </c>
    </row>
    <row r="14441" spans="52:52" x14ac:dyDescent="0.25">
      <c r="AZ14441" s="9">
        <v>4.5207100591715967</v>
      </c>
    </row>
    <row r="14442" spans="52:52" x14ac:dyDescent="0.25">
      <c r="AZ14442" s="9">
        <v>3.9053254437869818</v>
      </c>
    </row>
    <row r="14443" spans="52:52" x14ac:dyDescent="0.25">
      <c r="AZ14443" s="9">
        <v>4.2366863905325438</v>
      </c>
    </row>
    <row r="14444" spans="52:52" x14ac:dyDescent="0.25">
      <c r="AZ14444" s="9">
        <v>3.8343195266272181</v>
      </c>
    </row>
    <row r="14445" spans="52:52" x14ac:dyDescent="0.25">
      <c r="AZ14445" s="9">
        <v>5.0887573964497044</v>
      </c>
    </row>
    <row r="14446" spans="52:52" x14ac:dyDescent="0.25">
      <c r="AZ14446" s="9">
        <v>3.5739644970414197</v>
      </c>
    </row>
    <row r="14447" spans="52:52" x14ac:dyDescent="0.25">
      <c r="AZ14447" s="9">
        <v>3.2899408284023663</v>
      </c>
    </row>
    <row r="14448" spans="52:52" x14ac:dyDescent="0.25">
      <c r="AZ14448" s="9">
        <v>4.165680473372781</v>
      </c>
    </row>
    <row r="14449" spans="52:52" x14ac:dyDescent="0.25">
      <c r="AZ14449" s="9">
        <v>2.556213017751479</v>
      </c>
    </row>
    <row r="14450" spans="52:52" x14ac:dyDescent="0.25">
      <c r="AZ14450" s="9">
        <v>0.18934911242603542</v>
      </c>
    </row>
    <row r="14451" spans="52:52" x14ac:dyDescent="0.25">
      <c r="AZ14451" s="9">
        <v>4.4733727810650885</v>
      </c>
    </row>
    <row r="14452" spans="52:52" x14ac:dyDescent="0.25">
      <c r="AZ14452" s="9">
        <v>1.6804733727810648</v>
      </c>
    </row>
    <row r="14453" spans="52:52" x14ac:dyDescent="0.25">
      <c r="AZ14453" s="9">
        <v>4.5207100591715967</v>
      </c>
    </row>
    <row r="14454" spans="52:52" x14ac:dyDescent="0.25">
      <c r="AZ14454" s="9">
        <v>3.9053254437869818</v>
      </c>
    </row>
    <row r="14455" spans="52:52" x14ac:dyDescent="0.25">
      <c r="AZ14455" s="9">
        <v>4.2366863905325438</v>
      </c>
    </row>
    <row r="14456" spans="52:52" x14ac:dyDescent="0.25">
      <c r="AZ14456" s="9">
        <v>3.8343195266272181</v>
      </c>
    </row>
    <row r="14457" spans="52:52" x14ac:dyDescent="0.25">
      <c r="AZ14457" s="9">
        <v>5.0887573964497044</v>
      </c>
    </row>
    <row r="14458" spans="52:52" x14ac:dyDescent="0.25">
      <c r="AZ14458" s="9">
        <v>3.5739644970414197</v>
      </c>
    </row>
    <row r="14459" spans="52:52" x14ac:dyDescent="0.25">
      <c r="AZ14459" s="9">
        <v>3.2899408284023663</v>
      </c>
    </row>
    <row r="14460" spans="52:52" x14ac:dyDescent="0.25">
      <c r="AZ14460" s="9">
        <v>4.165680473372781</v>
      </c>
    </row>
    <row r="14461" spans="52:52" x14ac:dyDescent="0.25">
      <c r="AZ14461" s="9">
        <v>2.556213017751479</v>
      </c>
    </row>
    <row r="14462" spans="52:52" x14ac:dyDescent="0.25">
      <c r="AZ14462" s="9">
        <v>0.18934911242603542</v>
      </c>
    </row>
    <row r="14463" spans="52:52" x14ac:dyDescent="0.25">
      <c r="AZ14463" s="9">
        <v>4.4733727810650885</v>
      </c>
    </row>
    <row r="14464" spans="52:52" x14ac:dyDescent="0.25">
      <c r="AZ14464" s="9">
        <v>1.6804733727810648</v>
      </c>
    </row>
    <row r="14465" spans="52:52" x14ac:dyDescent="0.25">
      <c r="AZ14465" s="9">
        <v>4.5207100591715967</v>
      </c>
    </row>
    <row r="14466" spans="52:52" x14ac:dyDescent="0.25">
      <c r="AZ14466" s="9">
        <v>3.9053254437869818</v>
      </c>
    </row>
    <row r="14467" spans="52:52" x14ac:dyDescent="0.25">
      <c r="AZ14467" s="9">
        <v>4.2366863905325438</v>
      </c>
    </row>
    <row r="14468" spans="52:52" x14ac:dyDescent="0.25">
      <c r="AZ14468" s="9">
        <v>3.8343195266272181</v>
      </c>
    </row>
    <row r="14469" spans="52:52" x14ac:dyDescent="0.25">
      <c r="AZ14469" s="9">
        <v>5.0887573964497044</v>
      </c>
    </row>
    <row r="14470" spans="52:52" x14ac:dyDescent="0.25">
      <c r="AZ14470" s="9">
        <v>3.5739644970414197</v>
      </c>
    </row>
    <row r="14471" spans="52:52" x14ac:dyDescent="0.25">
      <c r="AZ14471" s="9">
        <v>3.2899408284023663</v>
      </c>
    </row>
    <row r="14472" spans="52:52" x14ac:dyDescent="0.25">
      <c r="AZ14472" s="9">
        <v>4.165680473372781</v>
      </c>
    </row>
    <row r="14473" spans="52:52" x14ac:dyDescent="0.25">
      <c r="AZ14473" s="9">
        <v>2.556213017751479</v>
      </c>
    </row>
    <row r="14474" spans="52:52" x14ac:dyDescent="0.25">
      <c r="AZ14474" s="9">
        <v>0.18934911242603542</v>
      </c>
    </row>
    <row r="14475" spans="52:52" x14ac:dyDescent="0.25">
      <c r="AZ14475" s="9">
        <v>4.4733727810650885</v>
      </c>
    </row>
    <row r="14476" spans="52:52" x14ac:dyDescent="0.25">
      <c r="AZ14476" s="9">
        <v>1.6804733727810648</v>
      </c>
    </row>
    <row r="14477" spans="52:52" x14ac:dyDescent="0.25">
      <c r="AZ14477" s="9">
        <v>4.5207100591715967</v>
      </c>
    </row>
    <row r="14478" spans="52:52" x14ac:dyDescent="0.25">
      <c r="AZ14478" s="9">
        <v>3.9053254437869818</v>
      </c>
    </row>
    <row r="14479" spans="52:52" x14ac:dyDescent="0.25">
      <c r="AZ14479" s="9">
        <v>4.2366863905325438</v>
      </c>
    </row>
    <row r="14480" spans="52:52" x14ac:dyDescent="0.25">
      <c r="AZ14480" s="9">
        <v>3.8343195266272181</v>
      </c>
    </row>
    <row r="14481" spans="52:52" x14ac:dyDescent="0.25">
      <c r="AZ14481" s="9">
        <v>5.0887573964497044</v>
      </c>
    </row>
    <row r="14482" spans="52:52" x14ac:dyDescent="0.25">
      <c r="AZ14482" s="9">
        <v>3.5739644970414197</v>
      </c>
    </row>
    <row r="14483" spans="52:52" x14ac:dyDescent="0.25">
      <c r="AZ14483" s="9">
        <v>3.2899408284023663</v>
      </c>
    </row>
    <row r="14484" spans="52:52" x14ac:dyDescent="0.25">
      <c r="AZ14484" s="9">
        <v>4.165680473372781</v>
      </c>
    </row>
    <row r="14485" spans="52:52" x14ac:dyDescent="0.25">
      <c r="AZ14485" s="9">
        <v>2.556213017751479</v>
      </c>
    </row>
    <row r="14486" spans="52:52" x14ac:dyDescent="0.25">
      <c r="AZ14486" s="9">
        <v>0.18934911242603542</v>
      </c>
    </row>
    <row r="14487" spans="52:52" x14ac:dyDescent="0.25">
      <c r="AZ14487" s="9">
        <v>4.4733727810650885</v>
      </c>
    </row>
    <row r="14488" spans="52:52" x14ac:dyDescent="0.25">
      <c r="AZ14488" s="9">
        <v>1.6804733727810648</v>
      </c>
    </row>
    <row r="14489" spans="52:52" x14ac:dyDescent="0.25">
      <c r="AZ14489" s="9">
        <v>4.5207100591715967</v>
      </c>
    </row>
    <row r="14490" spans="52:52" x14ac:dyDescent="0.25">
      <c r="AZ14490" s="9">
        <v>3.9053254437869818</v>
      </c>
    </row>
    <row r="14491" spans="52:52" x14ac:dyDescent="0.25">
      <c r="AZ14491" s="9">
        <v>4.2366863905325438</v>
      </c>
    </row>
    <row r="14492" spans="52:52" x14ac:dyDescent="0.25">
      <c r="AZ14492" s="9">
        <v>3.8343195266272181</v>
      </c>
    </row>
    <row r="14493" spans="52:52" x14ac:dyDescent="0.25">
      <c r="AZ14493" s="9">
        <v>5.0887573964497044</v>
      </c>
    </row>
    <row r="14494" spans="52:52" x14ac:dyDescent="0.25">
      <c r="AZ14494" s="9">
        <v>3.5739644970414197</v>
      </c>
    </row>
    <row r="14495" spans="52:52" x14ac:dyDescent="0.25">
      <c r="AZ14495" s="9">
        <v>3.2899408284023663</v>
      </c>
    </row>
    <row r="14496" spans="52:52" x14ac:dyDescent="0.25">
      <c r="AZ14496" s="9">
        <v>4.165680473372781</v>
      </c>
    </row>
    <row r="14497" spans="52:52" x14ac:dyDescent="0.25">
      <c r="AZ14497" s="9">
        <v>2.556213017751479</v>
      </c>
    </row>
    <row r="14498" spans="52:52" x14ac:dyDescent="0.25">
      <c r="AZ14498" s="9">
        <v>0.18934911242603542</v>
      </c>
    </row>
    <row r="14499" spans="52:52" x14ac:dyDescent="0.25">
      <c r="AZ14499" s="9">
        <v>4.4733727810650885</v>
      </c>
    </row>
    <row r="14500" spans="52:52" x14ac:dyDescent="0.25">
      <c r="AZ14500" s="9">
        <v>1.6804733727810648</v>
      </c>
    </row>
    <row r="14501" spans="52:52" x14ac:dyDescent="0.25">
      <c r="AZ14501" s="9">
        <v>4.5207100591715967</v>
      </c>
    </row>
    <row r="14502" spans="52:52" x14ac:dyDescent="0.25">
      <c r="AZ14502" s="9">
        <v>3.9053254437869818</v>
      </c>
    </row>
    <row r="14503" spans="52:52" x14ac:dyDescent="0.25">
      <c r="AZ14503" s="9">
        <v>4.2366863905325438</v>
      </c>
    </row>
    <row r="14504" spans="52:52" x14ac:dyDescent="0.25">
      <c r="AZ14504" s="9">
        <v>3.8343195266272181</v>
      </c>
    </row>
    <row r="14505" spans="52:52" x14ac:dyDescent="0.25">
      <c r="AZ14505" s="9">
        <v>5.0887573964497044</v>
      </c>
    </row>
    <row r="14506" spans="52:52" x14ac:dyDescent="0.25">
      <c r="AZ14506" s="9">
        <v>3.5739644970414197</v>
      </c>
    </row>
    <row r="14507" spans="52:52" x14ac:dyDescent="0.25">
      <c r="AZ14507" s="9">
        <v>3.2899408284023663</v>
      </c>
    </row>
    <row r="14508" spans="52:52" x14ac:dyDescent="0.25">
      <c r="AZ14508" s="9">
        <v>4.165680473372781</v>
      </c>
    </row>
    <row r="14509" spans="52:52" x14ac:dyDescent="0.25">
      <c r="AZ14509" s="9">
        <v>2.556213017751479</v>
      </c>
    </row>
    <row r="14510" spans="52:52" x14ac:dyDescent="0.25">
      <c r="AZ14510" s="9">
        <v>0.18934911242603542</v>
      </c>
    </row>
    <row r="14511" spans="52:52" x14ac:dyDescent="0.25">
      <c r="AZ14511" s="9">
        <v>4.4733727810650885</v>
      </c>
    </row>
    <row r="14512" spans="52:52" x14ac:dyDescent="0.25">
      <c r="AZ14512" s="9">
        <v>1.6804733727810648</v>
      </c>
    </row>
    <row r="14513" spans="52:52" x14ac:dyDescent="0.25">
      <c r="AZ14513" s="9">
        <v>4.5207100591715967</v>
      </c>
    </row>
    <row r="14514" spans="52:52" x14ac:dyDescent="0.25">
      <c r="AZ14514" s="9">
        <v>3.9053254437869818</v>
      </c>
    </row>
    <row r="14515" spans="52:52" x14ac:dyDescent="0.25">
      <c r="AZ14515" s="9">
        <v>4.2366863905325438</v>
      </c>
    </row>
    <row r="14516" spans="52:52" x14ac:dyDescent="0.25">
      <c r="AZ14516" s="9">
        <v>3.8343195266272181</v>
      </c>
    </row>
    <row r="14517" spans="52:52" x14ac:dyDescent="0.25">
      <c r="AZ14517" s="9">
        <v>5.0887573964497044</v>
      </c>
    </row>
    <row r="14518" spans="52:52" x14ac:dyDescent="0.25">
      <c r="AZ14518" s="9">
        <v>3.5739644970414197</v>
      </c>
    </row>
    <row r="14519" spans="52:52" x14ac:dyDescent="0.25">
      <c r="AZ14519" s="9">
        <v>3.2899408284023663</v>
      </c>
    </row>
    <row r="14520" spans="52:52" x14ac:dyDescent="0.25">
      <c r="AZ14520" s="9">
        <v>4.165680473372781</v>
      </c>
    </row>
    <row r="14521" spans="52:52" x14ac:dyDescent="0.25">
      <c r="AZ14521" s="9">
        <v>2.556213017751479</v>
      </c>
    </row>
    <row r="14522" spans="52:52" x14ac:dyDescent="0.25">
      <c r="AZ14522" s="9">
        <v>0.18934911242603542</v>
      </c>
    </row>
    <row r="14523" spans="52:52" x14ac:dyDescent="0.25">
      <c r="AZ14523" s="9">
        <v>4.4733727810650885</v>
      </c>
    </row>
    <row r="14524" spans="52:52" x14ac:dyDescent="0.25">
      <c r="AZ14524" s="9">
        <v>1.6804733727810648</v>
      </c>
    </row>
    <row r="14525" spans="52:52" x14ac:dyDescent="0.25">
      <c r="AZ14525" s="9">
        <v>4.5207100591715967</v>
      </c>
    </row>
    <row r="14526" spans="52:52" x14ac:dyDescent="0.25">
      <c r="AZ14526" s="9">
        <v>3.9053254437869818</v>
      </c>
    </row>
    <row r="14527" spans="52:52" x14ac:dyDescent="0.25">
      <c r="AZ14527" s="9">
        <v>4.2366863905325438</v>
      </c>
    </row>
    <row r="14528" spans="52:52" x14ac:dyDescent="0.25">
      <c r="AZ14528" s="9">
        <v>3.8343195266272181</v>
      </c>
    </row>
    <row r="14529" spans="52:52" x14ac:dyDescent="0.25">
      <c r="AZ14529" s="9">
        <v>5.0887573964497044</v>
      </c>
    </row>
    <row r="14530" spans="52:52" x14ac:dyDescent="0.25">
      <c r="AZ14530" s="9">
        <v>3.5739644970414197</v>
      </c>
    </row>
    <row r="14531" spans="52:52" x14ac:dyDescent="0.25">
      <c r="AZ14531" s="9">
        <v>3.2899408284023663</v>
      </c>
    </row>
    <row r="14532" spans="52:52" x14ac:dyDescent="0.25">
      <c r="AZ14532" s="9">
        <v>4.165680473372781</v>
      </c>
    </row>
    <row r="14533" spans="52:52" x14ac:dyDescent="0.25">
      <c r="AZ14533" s="9">
        <v>2.556213017751479</v>
      </c>
    </row>
    <row r="14534" spans="52:52" x14ac:dyDescent="0.25">
      <c r="AZ14534" s="9">
        <v>0.18934911242603542</v>
      </c>
    </row>
    <row r="14535" spans="52:52" x14ac:dyDescent="0.25">
      <c r="AZ14535" s="9">
        <v>4.4733727810650885</v>
      </c>
    </row>
    <row r="14536" spans="52:52" x14ac:dyDescent="0.25">
      <c r="AZ14536" s="9">
        <v>1.6804733727810648</v>
      </c>
    </row>
    <row r="14537" spans="52:52" x14ac:dyDescent="0.25">
      <c r="AZ14537" s="9">
        <v>4.5207100591715967</v>
      </c>
    </row>
    <row r="14538" spans="52:52" x14ac:dyDescent="0.25">
      <c r="AZ14538" s="9">
        <v>3.9053254437869818</v>
      </c>
    </row>
    <row r="14539" spans="52:52" x14ac:dyDescent="0.25">
      <c r="AZ14539" s="9">
        <v>4.2366863905325438</v>
      </c>
    </row>
    <row r="14540" spans="52:52" x14ac:dyDescent="0.25">
      <c r="AZ14540" s="9">
        <v>3.8343195266272181</v>
      </c>
    </row>
    <row r="14541" spans="52:52" x14ac:dyDescent="0.25">
      <c r="AZ14541" s="9">
        <v>5.0887573964497044</v>
      </c>
    </row>
    <row r="14542" spans="52:52" x14ac:dyDescent="0.25">
      <c r="AZ14542" s="9">
        <v>3.5739644970414197</v>
      </c>
    </row>
    <row r="14543" spans="52:52" x14ac:dyDescent="0.25">
      <c r="AZ14543" s="9">
        <v>3.2899408284023663</v>
      </c>
    </row>
    <row r="14544" spans="52:52" x14ac:dyDescent="0.25">
      <c r="AZ14544" s="9">
        <v>4.165680473372781</v>
      </c>
    </row>
    <row r="14545" spans="52:52" x14ac:dyDescent="0.25">
      <c r="AZ14545" s="9">
        <v>2.556213017751479</v>
      </c>
    </row>
    <row r="14546" spans="52:52" x14ac:dyDescent="0.25">
      <c r="AZ14546" s="9">
        <v>0.18934911242603542</v>
      </c>
    </row>
    <row r="14547" spans="52:52" x14ac:dyDescent="0.25">
      <c r="AZ14547" s="9">
        <v>4.4733727810650885</v>
      </c>
    </row>
    <row r="14548" spans="52:52" x14ac:dyDescent="0.25">
      <c r="AZ14548" s="9">
        <v>1.6804733727810648</v>
      </c>
    </row>
    <row r="14549" spans="52:52" x14ac:dyDescent="0.25">
      <c r="AZ14549" s="9">
        <v>4.5207100591715967</v>
      </c>
    </row>
    <row r="14550" spans="52:52" x14ac:dyDescent="0.25">
      <c r="AZ14550" s="9">
        <v>3.9053254437869818</v>
      </c>
    </row>
    <row r="14551" spans="52:52" x14ac:dyDescent="0.25">
      <c r="AZ14551" s="9">
        <v>4.2366863905325438</v>
      </c>
    </row>
    <row r="14552" spans="52:52" x14ac:dyDescent="0.25">
      <c r="AZ14552" s="9">
        <v>3.8343195266272181</v>
      </c>
    </row>
    <row r="14553" spans="52:52" x14ac:dyDescent="0.25">
      <c r="AZ14553" s="9">
        <v>5.0887573964497044</v>
      </c>
    </row>
    <row r="14554" spans="52:52" x14ac:dyDescent="0.25">
      <c r="AZ14554" s="9">
        <v>3.5739644970414197</v>
      </c>
    </row>
    <row r="14555" spans="52:52" x14ac:dyDescent="0.25">
      <c r="AZ14555" s="9">
        <v>3.2899408284023663</v>
      </c>
    </row>
    <row r="14556" spans="52:52" x14ac:dyDescent="0.25">
      <c r="AZ14556" s="9">
        <v>4.165680473372781</v>
      </c>
    </row>
    <row r="14557" spans="52:52" x14ac:dyDescent="0.25">
      <c r="AZ14557" s="9">
        <v>2.556213017751479</v>
      </c>
    </row>
    <row r="14558" spans="52:52" x14ac:dyDescent="0.25">
      <c r="AZ14558" s="9">
        <v>0.18934911242603542</v>
      </c>
    </row>
    <row r="14559" spans="52:52" x14ac:dyDescent="0.25">
      <c r="AZ14559" s="9">
        <v>4.4733727810650885</v>
      </c>
    </row>
    <row r="14560" spans="52:52" x14ac:dyDescent="0.25">
      <c r="AZ14560" s="9">
        <v>1.6804733727810648</v>
      </c>
    </row>
    <row r="14561" spans="52:52" x14ac:dyDescent="0.25">
      <c r="AZ14561" s="9">
        <v>4.5207100591715967</v>
      </c>
    </row>
    <row r="14562" spans="52:52" x14ac:dyDescent="0.25">
      <c r="AZ14562" s="9">
        <v>3.9053254437869818</v>
      </c>
    </row>
    <row r="14563" spans="52:52" x14ac:dyDescent="0.25">
      <c r="AZ14563" s="9">
        <v>4.2366863905325438</v>
      </c>
    </row>
    <row r="14564" spans="52:52" x14ac:dyDescent="0.25">
      <c r="AZ14564" s="9">
        <v>3.8343195266272181</v>
      </c>
    </row>
    <row r="14565" spans="52:52" x14ac:dyDescent="0.25">
      <c r="AZ14565" s="9">
        <v>5.0887573964497044</v>
      </c>
    </row>
    <row r="14566" spans="52:52" x14ac:dyDescent="0.25">
      <c r="AZ14566" s="9">
        <v>3.5739644970414197</v>
      </c>
    </row>
    <row r="14567" spans="52:52" x14ac:dyDescent="0.25">
      <c r="AZ14567" s="9">
        <v>3.2899408284023663</v>
      </c>
    </row>
    <row r="14568" spans="52:52" x14ac:dyDescent="0.25">
      <c r="AZ14568" s="9">
        <v>4.165680473372781</v>
      </c>
    </row>
    <row r="14569" spans="52:52" x14ac:dyDescent="0.25">
      <c r="AZ14569" s="9">
        <v>2.556213017751479</v>
      </c>
    </row>
    <row r="14570" spans="52:52" x14ac:dyDescent="0.25">
      <c r="AZ14570" s="9">
        <v>0.18934911242603542</v>
      </c>
    </row>
    <row r="14571" spans="52:52" x14ac:dyDescent="0.25">
      <c r="AZ14571" s="9">
        <v>4.4733727810650885</v>
      </c>
    </row>
    <row r="14572" spans="52:52" x14ac:dyDescent="0.25">
      <c r="AZ14572" s="9">
        <v>1.6804733727810648</v>
      </c>
    </row>
    <row r="14573" spans="52:52" x14ac:dyDescent="0.25">
      <c r="AZ14573" s="9">
        <v>4.5207100591715967</v>
      </c>
    </row>
    <row r="14574" spans="52:52" x14ac:dyDescent="0.25">
      <c r="AZ14574" s="9">
        <v>3.9053254437869818</v>
      </c>
    </row>
    <row r="14575" spans="52:52" x14ac:dyDescent="0.25">
      <c r="AZ14575" s="9">
        <v>4.2366863905325438</v>
      </c>
    </row>
    <row r="14576" spans="52:52" x14ac:dyDescent="0.25">
      <c r="AZ14576" s="9">
        <v>3.8343195266272181</v>
      </c>
    </row>
    <row r="14577" spans="52:52" x14ac:dyDescent="0.25">
      <c r="AZ14577" s="9">
        <v>5.0887573964497044</v>
      </c>
    </row>
    <row r="14578" spans="52:52" x14ac:dyDescent="0.25">
      <c r="AZ14578" s="9">
        <v>3.5739644970414197</v>
      </c>
    </row>
    <row r="14579" spans="52:52" x14ac:dyDescent="0.25">
      <c r="AZ14579" s="9">
        <v>3.2899408284023663</v>
      </c>
    </row>
    <row r="14580" spans="52:52" x14ac:dyDescent="0.25">
      <c r="AZ14580" s="9">
        <v>4.165680473372781</v>
      </c>
    </row>
    <row r="14581" spans="52:52" x14ac:dyDescent="0.25">
      <c r="AZ14581" s="9">
        <v>2.556213017751479</v>
      </c>
    </row>
    <row r="14582" spans="52:52" x14ac:dyDescent="0.25">
      <c r="AZ14582" s="9">
        <v>0.18934911242603542</v>
      </c>
    </row>
    <row r="14583" spans="52:52" x14ac:dyDescent="0.25">
      <c r="AZ14583" s="9">
        <v>4.4733727810650885</v>
      </c>
    </row>
    <row r="14584" spans="52:52" x14ac:dyDescent="0.25">
      <c r="AZ14584" s="9">
        <v>1.6804733727810648</v>
      </c>
    </row>
    <row r="14585" spans="52:52" x14ac:dyDescent="0.25">
      <c r="AZ14585" s="9">
        <v>4.5207100591715967</v>
      </c>
    </row>
    <row r="14586" spans="52:52" x14ac:dyDescent="0.25">
      <c r="AZ14586" s="9">
        <v>3.9053254437869818</v>
      </c>
    </row>
    <row r="14587" spans="52:52" x14ac:dyDescent="0.25">
      <c r="AZ14587" s="9">
        <v>4.2366863905325438</v>
      </c>
    </row>
    <row r="14588" spans="52:52" x14ac:dyDescent="0.25">
      <c r="AZ14588" s="9">
        <v>3.8343195266272181</v>
      </c>
    </row>
    <row r="14589" spans="52:52" x14ac:dyDescent="0.25">
      <c r="AZ14589" s="9">
        <v>5.0887573964497044</v>
      </c>
    </row>
    <row r="14590" spans="52:52" x14ac:dyDescent="0.25">
      <c r="AZ14590" s="9">
        <v>3.5739644970414197</v>
      </c>
    </row>
    <row r="14591" spans="52:52" x14ac:dyDescent="0.25">
      <c r="AZ14591" s="9">
        <v>3.2899408284023663</v>
      </c>
    </row>
    <row r="14592" spans="52:52" x14ac:dyDescent="0.25">
      <c r="AZ14592" s="9">
        <v>4.165680473372781</v>
      </c>
    </row>
    <row r="14593" spans="52:52" x14ac:dyDescent="0.25">
      <c r="AZ14593" s="9">
        <v>2.556213017751479</v>
      </c>
    </row>
    <row r="14594" spans="52:52" x14ac:dyDescent="0.25">
      <c r="AZ14594" s="9">
        <v>0.18934911242603542</v>
      </c>
    </row>
    <row r="14595" spans="52:52" x14ac:dyDescent="0.25">
      <c r="AZ14595" s="9">
        <v>4.4733727810650885</v>
      </c>
    </row>
    <row r="14596" spans="52:52" x14ac:dyDescent="0.25">
      <c r="AZ14596" s="9">
        <v>1.6804733727810648</v>
      </c>
    </row>
    <row r="14597" spans="52:52" x14ac:dyDescent="0.25">
      <c r="AZ14597" s="9">
        <v>4.5207100591715967</v>
      </c>
    </row>
    <row r="14598" spans="52:52" x14ac:dyDescent="0.25">
      <c r="AZ14598" s="9">
        <v>3.9053254437869818</v>
      </c>
    </row>
    <row r="14599" spans="52:52" x14ac:dyDescent="0.25">
      <c r="AZ14599" s="9">
        <v>4.2366863905325438</v>
      </c>
    </row>
    <row r="14600" spans="52:52" x14ac:dyDescent="0.25">
      <c r="AZ14600" s="9">
        <v>3.8343195266272181</v>
      </c>
    </row>
    <row r="14601" spans="52:52" x14ac:dyDescent="0.25">
      <c r="AZ14601" s="9">
        <v>5.0887573964497044</v>
      </c>
    </row>
    <row r="14602" spans="52:52" x14ac:dyDescent="0.25">
      <c r="AZ14602" s="9">
        <v>3.5739644970414197</v>
      </c>
    </row>
    <row r="14603" spans="52:52" x14ac:dyDescent="0.25">
      <c r="AZ14603" s="9">
        <v>3.2899408284023663</v>
      </c>
    </row>
    <row r="14604" spans="52:52" x14ac:dyDescent="0.25">
      <c r="AZ14604" s="9">
        <v>4.165680473372781</v>
      </c>
    </row>
    <row r="14605" spans="52:52" x14ac:dyDescent="0.25">
      <c r="AZ14605" s="9">
        <v>2.556213017751479</v>
      </c>
    </row>
    <row r="14606" spans="52:52" x14ac:dyDescent="0.25">
      <c r="AZ14606" s="9">
        <v>0.18934911242603542</v>
      </c>
    </row>
    <row r="14607" spans="52:52" x14ac:dyDescent="0.25">
      <c r="AZ14607" s="9">
        <v>4.4733727810650885</v>
      </c>
    </row>
    <row r="14608" spans="52:52" x14ac:dyDescent="0.25">
      <c r="AZ14608" s="9">
        <v>1.6804733727810648</v>
      </c>
    </row>
    <row r="14609" spans="52:52" x14ac:dyDescent="0.25">
      <c r="AZ14609" s="9">
        <v>4.5207100591715967</v>
      </c>
    </row>
    <row r="14610" spans="52:52" x14ac:dyDescent="0.25">
      <c r="AZ14610" s="9">
        <v>3.9053254437869818</v>
      </c>
    </row>
    <row r="14611" spans="52:52" x14ac:dyDescent="0.25">
      <c r="AZ14611" s="9">
        <v>4.2366863905325438</v>
      </c>
    </row>
    <row r="14612" spans="52:52" x14ac:dyDescent="0.25">
      <c r="AZ14612" s="9">
        <v>3.8343195266272181</v>
      </c>
    </row>
    <row r="14613" spans="52:52" x14ac:dyDescent="0.25">
      <c r="AZ14613" s="9">
        <v>5.0887573964497044</v>
      </c>
    </row>
    <row r="14614" spans="52:52" x14ac:dyDescent="0.25">
      <c r="AZ14614" s="9">
        <v>3.5739644970414197</v>
      </c>
    </row>
    <row r="14615" spans="52:52" x14ac:dyDescent="0.25">
      <c r="AZ14615" s="9">
        <v>3.2899408284023663</v>
      </c>
    </row>
    <row r="14616" spans="52:52" x14ac:dyDescent="0.25">
      <c r="AZ14616" s="9">
        <v>4.165680473372781</v>
      </c>
    </row>
    <row r="14617" spans="52:52" x14ac:dyDescent="0.25">
      <c r="AZ14617" s="9">
        <v>2.556213017751479</v>
      </c>
    </row>
    <row r="14618" spans="52:52" x14ac:dyDescent="0.25">
      <c r="AZ14618" s="9">
        <v>0.18934911242603542</v>
      </c>
    </row>
    <row r="14619" spans="52:52" x14ac:dyDescent="0.25">
      <c r="AZ14619" s="9">
        <v>4.4733727810650885</v>
      </c>
    </row>
    <row r="14620" spans="52:52" x14ac:dyDescent="0.25">
      <c r="AZ14620" s="9">
        <v>1.6804733727810648</v>
      </c>
    </row>
    <row r="14621" spans="52:52" x14ac:dyDescent="0.25">
      <c r="AZ14621" s="9">
        <v>4.5207100591715967</v>
      </c>
    </row>
    <row r="14622" spans="52:52" x14ac:dyDescent="0.25">
      <c r="AZ14622" s="9">
        <v>3.9053254437869818</v>
      </c>
    </row>
    <row r="14623" spans="52:52" x14ac:dyDescent="0.25">
      <c r="AZ14623" s="9">
        <v>4.2366863905325438</v>
      </c>
    </row>
    <row r="14624" spans="52:52" x14ac:dyDescent="0.25">
      <c r="AZ14624" s="9">
        <v>3.8343195266272181</v>
      </c>
    </row>
    <row r="14625" spans="52:52" x14ac:dyDescent="0.25">
      <c r="AZ14625" s="9">
        <v>5.0887573964497044</v>
      </c>
    </row>
    <row r="14626" spans="52:52" x14ac:dyDescent="0.25">
      <c r="AZ14626" s="9">
        <v>3.5739644970414197</v>
      </c>
    </row>
    <row r="14627" spans="52:52" x14ac:dyDescent="0.25">
      <c r="AZ14627" s="9">
        <v>3.2899408284023663</v>
      </c>
    </row>
    <row r="14628" spans="52:52" x14ac:dyDescent="0.25">
      <c r="AZ14628" s="9">
        <v>4.165680473372781</v>
      </c>
    </row>
    <row r="14629" spans="52:52" x14ac:dyDescent="0.25">
      <c r="AZ14629" s="9">
        <v>2.556213017751479</v>
      </c>
    </row>
    <row r="14630" spans="52:52" x14ac:dyDescent="0.25">
      <c r="AZ14630" s="9">
        <v>0.18934911242603542</v>
      </c>
    </row>
    <row r="14631" spans="52:52" x14ac:dyDescent="0.25">
      <c r="AZ14631" s="9">
        <v>4.4733727810650885</v>
      </c>
    </row>
    <row r="14632" spans="52:52" x14ac:dyDescent="0.25">
      <c r="AZ14632" s="9">
        <v>1.6804733727810648</v>
      </c>
    </row>
    <row r="14633" spans="52:52" x14ac:dyDescent="0.25">
      <c r="AZ14633" s="9">
        <v>4.5207100591715967</v>
      </c>
    </row>
    <row r="14634" spans="52:52" x14ac:dyDescent="0.25">
      <c r="AZ14634" s="9">
        <v>3.9053254437869818</v>
      </c>
    </row>
    <row r="14635" spans="52:52" x14ac:dyDescent="0.25">
      <c r="AZ14635" s="9">
        <v>4.2366863905325438</v>
      </c>
    </row>
    <row r="14636" spans="52:52" x14ac:dyDescent="0.25">
      <c r="AZ14636" s="9">
        <v>3.8343195266272181</v>
      </c>
    </row>
    <row r="14637" spans="52:52" x14ac:dyDescent="0.25">
      <c r="AZ14637" s="9">
        <v>5.0887573964497044</v>
      </c>
    </row>
    <row r="14638" spans="52:52" x14ac:dyDescent="0.25">
      <c r="AZ14638" s="9">
        <v>3.5739644970414197</v>
      </c>
    </row>
    <row r="14639" spans="52:52" x14ac:dyDescent="0.25">
      <c r="AZ14639" s="9">
        <v>3.2899408284023663</v>
      </c>
    </row>
    <row r="14640" spans="52:52" x14ac:dyDescent="0.25">
      <c r="AZ14640" s="9">
        <v>4.165680473372781</v>
      </c>
    </row>
    <row r="14641" spans="52:52" x14ac:dyDescent="0.25">
      <c r="AZ14641" s="9">
        <v>2.556213017751479</v>
      </c>
    </row>
    <row r="14642" spans="52:52" x14ac:dyDescent="0.25">
      <c r="AZ14642" s="9">
        <v>0.18934911242603542</v>
      </c>
    </row>
    <row r="14643" spans="52:52" x14ac:dyDescent="0.25">
      <c r="AZ14643" s="9">
        <v>4.4733727810650885</v>
      </c>
    </row>
    <row r="14644" spans="52:52" x14ac:dyDescent="0.25">
      <c r="AZ14644" s="9">
        <v>1.6804733727810648</v>
      </c>
    </row>
    <row r="14645" spans="52:52" x14ac:dyDescent="0.25">
      <c r="AZ14645" s="9">
        <v>4.5207100591715967</v>
      </c>
    </row>
    <row r="14646" spans="52:52" x14ac:dyDescent="0.25">
      <c r="AZ14646" s="9">
        <v>3.9053254437869818</v>
      </c>
    </row>
    <row r="14647" spans="52:52" x14ac:dyDescent="0.25">
      <c r="AZ14647" s="9">
        <v>4.2366863905325438</v>
      </c>
    </row>
    <row r="14648" spans="52:52" x14ac:dyDescent="0.25">
      <c r="AZ14648" s="9">
        <v>3.8343195266272181</v>
      </c>
    </row>
    <row r="14649" spans="52:52" x14ac:dyDescent="0.25">
      <c r="AZ14649" s="9">
        <v>5.0887573964497044</v>
      </c>
    </row>
    <row r="14650" spans="52:52" x14ac:dyDescent="0.25">
      <c r="AZ14650" s="9">
        <v>3.5739644970414197</v>
      </c>
    </row>
    <row r="14651" spans="52:52" x14ac:dyDescent="0.25">
      <c r="AZ14651" s="9">
        <v>3.2899408284023663</v>
      </c>
    </row>
    <row r="14652" spans="52:52" x14ac:dyDescent="0.25">
      <c r="AZ14652" s="9">
        <v>4.165680473372781</v>
      </c>
    </row>
    <row r="14653" spans="52:52" x14ac:dyDescent="0.25">
      <c r="AZ14653" s="9">
        <v>2.556213017751479</v>
      </c>
    </row>
    <row r="14654" spans="52:52" x14ac:dyDescent="0.25">
      <c r="AZ14654" s="9">
        <v>0.18934911242603542</v>
      </c>
    </row>
    <row r="14655" spans="52:52" x14ac:dyDescent="0.25">
      <c r="AZ14655" s="9">
        <v>4.4733727810650885</v>
      </c>
    </row>
    <row r="14656" spans="52:52" x14ac:dyDescent="0.25">
      <c r="AZ14656" s="9">
        <v>1.6804733727810648</v>
      </c>
    </row>
    <row r="14657" spans="52:52" x14ac:dyDescent="0.25">
      <c r="AZ14657" s="9">
        <v>4.5207100591715967</v>
      </c>
    </row>
    <row r="14658" spans="52:52" x14ac:dyDescent="0.25">
      <c r="AZ14658" s="9">
        <v>3.9053254437869818</v>
      </c>
    </row>
    <row r="14659" spans="52:52" x14ac:dyDescent="0.25">
      <c r="AZ14659" s="9">
        <v>4.2366863905325438</v>
      </c>
    </row>
    <row r="14660" spans="52:52" x14ac:dyDescent="0.25">
      <c r="AZ14660" s="9">
        <v>3.8343195266272181</v>
      </c>
    </row>
    <row r="14661" spans="52:52" x14ac:dyDescent="0.25">
      <c r="AZ14661" s="9">
        <v>5.0887573964497044</v>
      </c>
    </row>
    <row r="14662" spans="52:52" x14ac:dyDescent="0.25">
      <c r="AZ14662" s="9">
        <v>3.5739644970414197</v>
      </c>
    </row>
    <row r="14663" spans="52:52" x14ac:dyDescent="0.25">
      <c r="AZ14663" s="9">
        <v>3.2899408284023663</v>
      </c>
    </row>
    <row r="14664" spans="52:52" x14ac:dyDescent="0.25">
      <c r="AZ14664" s="9">
        <v>4.165680473372781</v>
      </c>
    </row>
    <row r="14665" spans="52:52" x14ac:dyDescent="0.25">
      <c r="AZ14665" s="9">
        <v>2.556213017751479</v>
      </c>
    </row>
    <row r="14666" spans="52:52" x14ac:dyDescent="0.25">
      <c r="AZ14666" s="9">
        <v>0.18934911242603542</v>
      </c>
    </row>
    <row r="14667" spans="52:52" x14ac:dyDescent="0.25">
      <c r="AZ14667" s="9">
        <v>4.4733727810650885</v>
      </c>
    </row>
    <row r="14668" spans="52:52" x14ac:dyDescent="0.25">
      <c r="AZ14668" s="9">
        <v>1.6804733727810648</v>
      </c>
    </row>
    <row r="14669" spans="52:52" x14ac:dyDescent="0.25">
      <c r="AZ14669" s="9">
        <v>4.5207100591715967</v>
      </c>
    </row>
    <row r="14670" spans="52:52" x14ac:dyDescent="0.25">
      <c r="AZ14670" s="9">
        <v>3.9053254437869818</v>
      </c>
    </row>
    <row r="14671" spans="52:52" x14ac:dyDescent="0.25">
      <c r="AZ14671" s="9">
        <v>4.2366863905325438</v>
      </c>
    </row>
    <row r="14672" spans="52:52" x14ac:dyDescent="0.25">
      <c r="AZ14672" s="9">
        <v>3.8343195266272181</v>
      </c>
    </row>
    <row r="14673" spans="52:52" x14ac:dyDescent="0.25">
      <c r="AZ14673" s="9">
        <v>5.0887573964497044</v>
      </c>
    </row>
    <row r="14674" spans="52:52" x14ac:dyDescent="0.25">
      <c r="AZ14674" s="9">
        <v>3.5739644970414197</v>
      </c>
    </row>
    <row r="14675" spans="52:52" x14ac:dyDescent="0.25">
      <c r="AZ14675" s="9">
        <v>3.2899408284023663</v>
      </c>
    </row>
    <row r="14676" spans="52:52" x14ac:dyDescent="0.25">
      <c r="AZ14676" s="9">
        <v>4.165680473372781</v>
      </c>
    </row>
    <row r="14677" spans="52:52" x14ac:dyDescent="0.25">
      <c r="AZ14677" s="9">
        <v>2.556213017751479</v>
      </c>
    </row>
    <row r="14678" spans="52:52" x14ac:dyDescent="0.25">
      <c r="AZ14678" s="9">
        <v>0.18934911242603542</v>
      </c>
    </row>
    <row r="14679" spans="52:52" x14ac:dyDescent="0.25">
      <c r="AZ14679" s="9">
        <v>4.4733727810650885</v>
      </c>
    </row>
    <row r="14680" spans="52:52" x14ac:dyDescent="0.25">
      <c r="AZ14680" s="9">
        <v>1.6804733727810648</v>
      </c>
    </row>
    <row r="14681" spans="52:52" x14ac:dyDescent="0.25">
      <c r="AZ14681" s="9">
        <v>4.5207100591715967</v>
      </c>
    </row>
    <row r="14682" spans="52:52" x14ac:dyDescent="0.25">
      <c r="AZ14682" s="9">
        <v>3.9053254437869818</v>
      </c>
    </row>
    <row r="14683" spans="52:52" x14ac:dyDescent="0.25">
      <c r="AZ14683" s="9">
        <v>4.2366863905325438</v>
      </c>
    </row>
    <row r="14684" spans="52:52" x14ac:dyDescent="0.25">
      <c r="AZ14684" s="9">
        <v>3.8343195266272181</v>
      </c>
    </row>
    <row r="14685" spans="52:52" x14ac:dyDescent="0.25">
      <c r="AZ14685" s="9">
        <v>5.0887573964497044</v>
      </c>
    </row>
    <row r="14686" spans="52:52" x14ac:dyDescent="0.25">
      <c r="AZ14686" s="9">
        <v>3.5739644970414197</v>
      </c>
    </row>
    <row r="14687" spans="52:52" x14ac:dyDescent="0.25">
      <c r="AZ14687" s="9">
        <v>3.2899408284023663</v>
      </c>
    </row>
    <row r="14688" spans="52:52" x14ac:dyDescent="0.25">
      <c r="AZ14688" s="9">
        <v>4.165680473372781</v>
      </c>
    </row>
    <row r="14689" spans="52:52" x14ac:dyDescent="0.25">
      <c r="AZ14689" s="9">
        <v>2.556213017751479</v>
      </c>
    </row>
    <row r="14690" spans="52:52" x14ac:dyDescent="0.25">
      <c r="AZ14690" s="9">
        <v>0.18934911242603542</v>
      </c>
    </row>
    <row r="14691" spans="52:52" x14ac:dyDescent="0.25">
      <c r="AZ14691" s="9">
        <v>4.4733727810650885</v>
      </c>
    </row>
    <row r="14692" spans="52:52" x14ac:dyDescent="0.25">
      <c r="AZ14692" s="9">
        <v>1.6804733727810648</v>
      </c>
    </row>
    <row r="14693" spans="52:52" x14ac:dyDescent="0.25">
      <c r="AZ14693" s="9">
        <v>4.5207100591715967</v>
      </c>
    </row>
    <row r="14694" spans="52:52" x14ac:dyDescent="0.25">
      <c r="AZ14694" s="9">
        <v>3.9053254437869818</v>
      </c>
    </row>
    <row r="14695" spans="52:52" x14ac:dyDescent="0.25">
      <c r="AZ14695" s="9">
        <v>4.2366863905325438</v>
      </c>
    </row>
    <row r="14696" spans="52:52" x14ac:dyDescent="0.25">
      <c r="AZ14696" s="9">
        <v>3.8343195266272181</v>
      </c>
    </row>
    <row r="14697" spans="52:52" x14ac:dyDescent="0.25">
      <c r="AZ14697" s="9">
        <v>5.0887573964497044</v>
      </c>
    </row>
    <row r="14698" spans="52:52" x14ac:dyDescent="0.25">
      <c r="AZ14698" s="9">
        <v>3.5739644970414197</v>
      </c>
    </row>
    <row r="14699" spans="52:52" x14ac:dyDescent="0.25">
      <c r="AZ14699" s="9">
        <v>3.2899408284023663</v>
      </c>
    </row>
    <row r="14700" spans="52:52" x14ac:dyDescent="0.25">
      <c r="AZ14700" s="9">
        <v>4.165680473372781</v>
      </c>
    </row>
    <row r="14701" spans="52:52" x14ac:dyDescent="0.25">
      <c r="AZ14701" s="9">
        <v>2.556213017751479</v>
      </c>
    </row>
    <row r="14702" spans="52:52" x14ac:dyDescent="0.25">
      <c r="AZ14702" s="9">
        <v>0.18934911242603542</v>
      </c>
    </row>
    <row r="14703" spans="52:52" x14ac:dyDescent="0.25">
      <c r="AZ14703" s="9">
        <v>4.4733727810650885</v>
      </c>
    </row>
    <row r="14704" spans="52:52" x14ac:dyDescent="0.25">
      <c r="AZ14704" s="9">
        <v>1.6804733727810648</v>
      </c>
    </row>
    <row r="14705" spans="52:52" x14ac:dyDescent="0.25">
      <c r="AZ14705" s="9">
        <v>4.5207100591715967</v>
      </c>
    </row>
    <row r="14706" spans="52:52" x14ac:dyDescent="0.25">
      <c r="AZ14706" s="9">
        <v>3.9053254437869818</v>
      </c>
    </row>
    <row r="14707" spans="52:52" x14ac:dyDescent="0.25">
      <c r="AZ14707" s="9">
        <v>4.2366863905325438</v>
      </c>
    </row>
    <row r="14708" spans="52:52" x14ac:dyDescent="0.25">
      <c r="AZ14708" s="9">
        <v>3.8343195266272181</v>
      </c>
    </row>
    <row r="14709" spans="52:52" x14ac:dyDescent="0.25">
      <c r="AZ14709" s="9">
        <v>5.0887573964497044</v>
      </c>
    </row>
    <row r="14710" spans="52:52" x14ac:dyDescent="0.25">
      <c r="AZ14710" s="9">
        <v>3.5739644970414197</v>
      </c>
    </row>
    <row r="14711" spans="52:52" x14ac:dyDescent="0.25">
      <c r="AZ14711" s="9">
        <v>3.2899408284023663</v>
      </c>
    </row>
    <row r="14712" spans="52:52" x14ac:dyDescent="0.25">
      <c r="AZ14712" s="9">
        <v>4.165680473372781</v>
      </c>
    </row>
    <row r="14713" spans="52:52" x14ac:dyDescent="0.25">
      <c r="AZ14713" s="9">
        <v>2.556213017751479</v>
      </c>
    </row>
    <row r="14714" spans="52:52" x14ac:dyDescent="0.25">
      <c r="AZ14714" s="9">
        <v>0.18934911242603542</v>
      </c>
    </row>
    <row r="14715" spans="52:52" x14ac:dyDescent="0.25">
      <c r="AZ14715" s="9">
        <v>4.4733727810650885</v>
      </c>
    </row>
    <row r="14716" spans="52:52" x14ac:dyDescent="0.25">
      <c r="AZ14716" s="9">
        <v>1.6804733727810648</v>
      </c>
    </row>
    <row r="14717" spans="52:52" x14ac:dyDescent="0.25">
      <c r="AZ14717" s="9">
        <v>4.5207100591715967</v>
      </c>
    </row>
    <row r="14718" spans="52:52" x14ac:dyDescent="0.25">
      <c r="AZ14718" s="9">
        <v>3.9053254437869818</v>
      </c>
    </row>
    <row r="14719" spans="52:52" x14ac:dyDescent="0.25">
      <c r="AZ14719" s="9">
        <v>4.2366863905325438</v>
      </c>
    </row>
    <row r="14720" spans="52:52" x14ac:dyDescent="0.25">
      <c r="AZ14720" s="9">
        <v>3.8343195266272181</v>
      </c>
    </row>
    <row r="14721" spans="52:52" x14ac:dyDescent="0.25">
      <c r="AZ14721" s="9">
        <v>5.0887573964497044</v>
      </c>
    </row>
    <row r="14722" spans="52:52" x14ac:dyDescent="0.25">
      <c r="AZ14722" s="9">
        <v>3.5739644970414197</v>
      </c>
    </row>
    <row r="14723" spans="52:52" x14ac:dyDescent="0.25">
      <c r="AZ14723" s="9">
        <v>3.2899408284023663</v>
      </c>
    </row>
    <row r="14724" spans="52:52" x14ac:dyDescent="0.25">
      <c r="AZ14724" s="9">
        <v>4.165680473372781</v>
      </c>
    </row>
    <row r="14725" spans="52:52" x14ac:dyDescent="0.25">
      <c r="AZ14725" s="9">
        <v>2.556213017751479</v>
      </c>
    </row>
    <row r="14726" spans="52:52" x14ac:dyDescent="0.25">
      <c r="AZ14726" s="9">
        <v>0.18934911242603542</v>
      </c>
    </row>
    <row r="14727" spans="52:52" x14ac:dyDescent="0.25">
      <c r="AZ14727" s="9">
        <v>4.4733727810650885</v>
      </c>
    </row>
    <row r="14728" spans="52:52" x14ac:dyDescent="0.25">
      <c r="AZ14728" s="9">
        <v>1.6804733727810648</v>
      </c>
    </row>
    <row r="14729" spans="52:52" x14ac:dyDescent="0.25">
      <c r="AZ14729" s="9">
        <v>4.5207100591715967</v>
      </c>
    </row>
    <row r="14730" spans="52:52" x14ac:dyDescent="0.25">
      <c r="AZ14730" s="9">
        <v>3.9053254437869818</v>
      </c>
    </row>
    <row r="14731" spans="52:52" x14ac:dyDescent="0.25">
      <c r="AZ14731" s="9">
        <v>4.2366863905325438</v>
      </c>
    </row>
    <row r="14732" spans="52:52" x14ac:dyDescent="0.25">
      <c r="AZ14732" s="9">
        <v>3.8343195266272181</v>
      </c>
    </row>
    <row r="14733" spans="52:52" x14ac:dyDescent="0.25">
      <c r="AZ14733" s="9">
        <v>5.0887573964497044</v>
      </c>
    </row>
    <row r="14734" spans="52:52" x14ac:dyDescent="0.25">
      <c r="AZ14734" s="9">
        <v>3.5739644970414197</v>
      </c>
    </row>
    <row r="14735" spans="52:52" x14ac:dyDescent="0.25">
      <c r="AZ14735" s="9">
        <v>3.2899408284023663</v>
      </c>
    </row>
    <row r="14736" spans="52:52" x14ac:dyDescent="0.25">
      <c r="AZ14736" s="9">
        <v>4.165680473372781</v>
      </c>
    </row>
    <row r="14737" spans="52:52" x14ac:dyDescent="0.25">
      <c r="AZ14737" s="9">
        <v>2.556213017751479</v>
      </c>
    </row>
    <row r="14738" spans="52:52" x14ac:dyDescent="0.25">
      <c r="AZ14738" s="9">
        <v>0.18934911242603542</v>
      </c>
    </row>
    <row r="14739" spans="52:52" x14ac:dyDescent="0.25">
      <c r="AZ14739" s="9">
        <v>4.4733727810650885</v>
      </c>
    </row>
    <row r="14740" spans="52:52" x14ac:dyDescent="0.25">
      <c r="AZ14740" s="9">
        <v>1.6804733727810648</v>
      </c>
    </row>
    <row r="14741" spans="52:52" x14ac:dyDescent="0.25">
      <c r="AZ14741" s="9">
        <v>4.5207100591715967</v>
      </c>
    </row>
    <row r="14742" spans="52:52" x14ac:dyDescent="0.25">
      <c r="AZ14742" s="9">
        <v>3.9053254437869818</v>
      </c>
    </row>
    <row r="14743" spans="52:52" x14ac:dyDescent="0.25">
      <c r="AZ14743" s="9">
        <v>4.2366863905325438</v>
      </c>
    </row>
    <row r="14744" spans="52:52" x14ac:dyDescent="0.25">
      <c r="AZ14744" s="9">
        <v>3.8343195266272181</v>
      </c>
    </row>
    <row r="14745" spans="52:52" x14ac:dyDescent="0.25">
      <c r="AZ14745" s="9">
        <v>5.0887573964497044</v>
      </c>
    </row>
    <row r="14746" spans="52:52" x14ac:dyDescent="0.25">
      <c r="AZ14746" s="9">
        <v>3.5739644970414197</v>
      </c>
    </row>
    <row r="14747" spans="52:52" x14ac:dyDescent="0.25">
      <c r="AZ14747" s="9">
        <v>3.2899408284023663</v>
      </c>
    </row>
    <row r="14748" spans="52:52" x14ac:dyDescent="0.25">
      <c r="AZ14748" s="9">
        <v>4.165680473372781</v>
      </c>
    </row>
    <row r="14749" spans="52:52" x14ac:dyDescent="0.25">
      <c r="AZ14749" s="9">
        <v>2.556213017751479</v>
      </c>
    </row>
    <row r="14750" spans="52:52" x14ac:dyDescent="0.25">
      <c r="AZ14750" s="9">
        <v>0.18934911242603542</v>
      </c>
    </row>
    <row r="14751" spans="52:52" x14ac:dyDescent="0.25">
      <c r="AZ14751" s="9">
        <v>4.4733727810650885</v>
      </c>
    </row>
    <row r="14752" spans="52:52" x14ac:dyDescent="0.25">
      <c r="AZ14752" s="9">
        <v>1.6804733727810648</v>
      </c>
    </row>
    <row r="14753" spans="52:52" x14ac:dyDescent="0.25">
      <c r="AZ14753" s="9">
        <v>4.5207100591715967</v>
      </c>
    </row>
    <row r="14754" spans="52:52" x14ac:dyDescent="0.25">
      <c r="AZ14754" s="9">
        <v>3.9053254437869818</v>
      </c>
    </row>
    <row r="14755" spans="52:52" x14ac:dyDescent="0.25">
      <c r="AZ14755" s="9">
        <v>4.2366863905325438</v>
      </c>
    </row>
    <row r="14756" spans="52:52" x14ac:dyDescent="0.25">
      <c r="AZ14756" s="9">
        <v>3.8343195266272181</v>
      </c>
    </row>
    <row r="14757" spans="52:52" x14ac:dyDescent="0.25">
      <c r="AZ14757" s="9">
        <v>5.0887573964497044</v>
      </c>
    </row>
    <row r="14758" spans="52:52" x14ac:dyDescent="0.25">
      <c r="AZ14758" s="9">
        <v>3.5739644970414197</v>
      </c>
    </row>
    <row r="14759" spans="52:52" x14ac:dyDescent="0.25">
      <c r="AZ14759" s="9">
        <v>3.2899408284023663</v>
      </c>
    </row>
    <row r="14760" spans="52:52" x14ac:dyDescent="0.25">
      <c r="AZ14760" s="9">
        <v>4.165680473372781</v>
      </c>
    </row>
    <row r="14761" spans="52:52" x14ac:dyDescent="0.25">
      <c r="AZ14761" s="9">
        <v>2.556213017751479</v>
      </c>
    </row>
    <row r="14762" spans="52:52" x14ac:dyDescent="0.25">
      <c r="AZ14762" s="9">
        <v>0.18934911242603542</v>
      </c>
    </row>
    <row r="14763" spans="52:52" x14ac:dyDescent="0.25">
      <c r="AZ14763" s="9">
        <v>4.4733727810650885</v>
      </c>
    </row>
    <row r="14764" spans="52:52" x14ac:dyDescent="0.25">
      <c r="AZ14764" s="9">
        <v>1.6804733727810648</v>
      </c>
    </row>
    <row r="14765" spans="52:52" x14ac:dyDescent="0.25">
      <c r="AZ14765" s="9">
        <v>4.5207100591715967</v>
      </c>
    </row>
    <row r="14766" spans="52:52" x14ac:dyDescent="0.25">
      <c r="AZ14766" s="9">
        <v>3.9053254437869818</v>
      </c>
    </row>
    <row r="14767" spans="52:52" x14ac:dyDescent="0.25">
      <c r="AZ14767" s="9">
        <v>4.2366863905325438</v>
      </c>
    </row>
    <row r="14768" spans="52:52" x14ac:dyDescent="0.25">
      <c r="AZ14768" s="9">
        <v>3.8343195266272181</v>
      </c>
    </row>
    <row r="14769" spans="52:52" x14ac:dyDescent="0.25">
      <c r="AZ14769" s="9">
        <v>5.0887573964497044</v>
      </c>
    </row>
    <row r="14770" spans="52:52" x14ac:dyDescent="0.25">
      <c r="AZ14770" s="9">
        <v>3.5739644970414197</v>
      </c>
    </row>
    <row r="14771" spans="52:52" x14ac:dyDescent="0.25">
      <c r="AZ14771" s="9">
        <v>3.2899408284023663</v>
      </c>
    </row>
    <row r="14772" spans="52:52" x14ac:dyDescent="0.25">
      <c r="AZ14772" s="9">
        <v>4.165680473372781</v>
      </c>
    </row>
    <row r="14773" spans="52:52" x14ac:dyDescent="0.25">
      <c r="AZ14773" s="9">
        <v>2.556213017751479</v>
      </c>
    </row>
    <row r="14774" spans="52:52" x14ac:dyDescent="0.25">
      <c r="AZ14774" s="9">
        <v>0.18934911242603542</v>
      </c>
    </row>
    <row r="14775" spans="52:52" x14ac:dyDescent="0.25">
      <c r="AZ14775" s="9">
        <v>4.4733727810650885</v>
      </c>
    </row>
    <row r="14776" spans="52:52" x14ac:dyDescent="0.25">
      <c r="AZ14776" s="9">
        <v>1.6804733727810648</v>
      </c>
    </row>
    <row r="14777" spans="52:52" x14ac:dyDescent="0.25">
      <c r="AZ14777" s="9">
        <v>4.5207100591715967</v>
      </c>
    </row>
    <row r="14778" spans="52:52" x14ac:dyDescent="0.25">
      <c r="AZ14778" s="9">
        <v>3.9053254437869818</v>
      </c>
    </row>
    <row r="14779" spans="52:52" x14ac:dyDescent="0.25">
      <c r="AZ14779" s="9">
        <v>4.2366863905325438</v>
      </c>
    </row>
    <row r="14780" spans="52:52" x14ac:dyDescent="0.25">
      <c r="AZ14780" s="9">
        <v>3.8343195266272181</v>
      </c>
    </row>
    <row r="14781" spans="52:52" x14ac:dyDescent="0.25">
      <c r="AZ14781" s="9">
        <v>5.0887573964497044</v>
      </c>
    </row>
    <row r="14782" spans="52:52" x14ac:dyDescent="0.25">
      <c r="AZ14782" s="9">
        <v>3.5739644970414197</v>
      </c>
    </row>
    <row r="14783" spans="52:52" x14ac:dyDescent="0.25">
      <c r="AZ14783" s="9">
        <v>3.2899408284023663</v>
      </c>
    </row>
    <row r="14784" spans="52:52" x14ac:dyDescent="0.25">
      <c r="AZ14784" s="9">
        <v>4.165680473372781</v>
      </c>
    </row>
    <row r="14785" spans="52:52" x14ac:dyDescent="0.25">
      <c r="AZ14785" s="9">
        <v>2.556213017751479</v>
      </c>
    </row>
    <row r="14786" spans="52:52" x14ac:dyDescent="0.25">
      <c r="AZ14786" s="9">
        <v>0.18934911242603542</v>
      </c>
    </row>
    <row r="14787" spans="52:52" x14ac:dyDescent="0.25">
      <c r="AZ14787" s="9">
        <v>4.4733727810650885</v>
      </c>
    </row>
    <row r="14788" spans="52:52" x14ac:dyDescent="0.25">
      <c r="AZ14788" s="9">
        <v>1.6804733727810648</v>
      </c>
    </row>
    <row r="14789" spans="52:52" x14ac:dyDescent="0.25">
      <c r="AZ14789" s="9">
        <v>4.5207100591715967</v>
      </c>
    </row>
    <row r="14790" spans="52:52" x14ac:dyDescent="0.25">
      <c r="AZ14790" s="9">
        <v>3.9053254437869818</v>
      </c>
    </row>
    <row r="14791" spans="52:52" x14ac:dyDescent="0.25">
      <c r="AZ14791" s="9">
        <v>4.2366863905325438</v>
      </c>
    </row>
    <row r="14792" spans="52:52" x14ac:dyDescent="0.25">
      <c r="AZ14792" s="9">
        <v>3.8343195266272181</v>
      </c>
    </row>
    <row r="14793" spans="52:52" x14ac:dyDescent="0.25">
      <c r="AZ14793" s="9">
        <v>5.0887573964497044</v>
      </c>
    </row>
    <row r="14794" spans="52:52" x14ac:dyDescent="0.25">
      <c r="AZ14794" s="9">
        <v>3.5739644970414197</v>
      </c>
    </row>
    <row r="14795" spans="52:52" x14ac:dyDescent="0.25">
      <c r="AZ14795" s="9">
        <v>3.2899408284023663</v>
      </c>
    </row>
    <row r="14796" spans="52:52" x14ac:dyDescent="0.25">
      <c r="AZ14796" s="9">
        <v>4.165680473372781</v>
      </c>
    </row>
    <row r="14797" spans="52:52" x14ac:dyDescent="0.25">
      <c r="AZ14797" s="9">
        <v>2.556213017751479</v>
      </c>
    </row>
    <row r="14798" spans="52:52" x14ac:dyDescent="0.25">
      <c r="AZ14798" s="9">
        <v>0.18934911242603542</v>
      </c>
    </row>
    <row r="14799" spans="52:52" x14ac:dyDescent="0.25">
      <c r="AZ14799" s="9">
        <v>4.4733727810650885</v>
      </c>
    </row>
    <row r="14800" spans="52:52" x14ac:dyDescent="0.25">
      <c r="AZ14800" s="9">
        <v>1.6804733727810648</v>
      </c>
    </row>
    <row r="14801" spans="52:52" x14ac:dyDescent="0.25">
      <c r="AZ14801" s="9">
        <v>4.5207100591715967</v>
      </c>
    </row>
    <row r="14802" spans="52:52" x14ac:dyDescent="0.25">
      <c r="AZ14802" s="9">
        <v>3.9053254437869818</v>
      </c>
    </row>
    <row r="14803" spans="52:52" x14ac:dyDescent="0.25">
      <c r="AZ14803" s="9">
        <v>4.2366863905325438</v>
      </c>
    </row>
    <row r="14804" spans="52:52" x14ac:dyDescent="0.25">
      <c r="AZ14804" s="9">
        <v>3.8343195266272181</v>
      </c>
    </row>
    <row r="14805" spans="52:52" x14ac:dyDescent="0.25">
      <c r="AZ14805" s="9">
        <v>5.0887573964497044</v>
      </c>
    </row>
    <row r="14806" spans="52:52" x14ac:dyDescent="0.25">
      <c r="AZ14806" s="9">
        <v>3.5739644970414197</v>
      </c>
    </row>
    <row r="14807" spans="52:52" x14ac:dyDescent="0.25">
      <c r="AZ14807" s="9">
        <v>3.2899408284023663</v>
      </c>
    </row>
    <row r="14808" spans="52:52" x14ac:dyDescent="0.25">
      <c r="AZ14808" s="9">
        <v>4.165680473372781</v>
      </c>
    </row>
    <row r="14809" spans="52:52" x14ac:dyDescent="0.25">
      <c r="AZ14809" s="9">
        <v>2.556213017751479</v>
      </c>
    </row>
    <row r="14810" spans="52:52" x14ac:dyDescent="0.25">
      <c r="AZ14810" s="9">
        <v>0.18934911242603542</v>
      </c>
    </row>
    <row r="14811" spans="52:52" x14ac:dyDescent="0.25">
      <c r="AZ14811" s="9">
        <v>4.4733727810650885</v>
      </c>
    </row>
    <row r="14812" spans="52:52" x14ac:dyDescent="0.25">
      <c r="AZ14812" s="9">
        <v>1.6804733727810648</v>
      </c>
    </row>
    <row r="14813" spans="52:52" x14ac:dyDescent="0.25">
      <c r="AZ14813" s="9">
        <v>4.5207100591715967</v>
      </c>
    </row>
    <row r="14814" spans="52:52" x14ac:dyDescent="0.25">
      <c r="AZ14814" s="9">
        <v>3.9053254437869818</v>
      </c>
    </row>
    <row r="14815" spans="52:52" x14ac:dyDescent="0.25">
      <c r="AZ14815" s="9">
        <v>4.2366863905325438</v>
      </c>
    </row>
    <row r="14816" spans="52:52" x14ac:dyDescent="0.25">
      <c r="AZ14816" s="9">
        <v>3.8343195266272181</v>
      </c>
    </row>
    <row r="14817" spans="52:52" x14ac:dyDescent="0.25">
      <c r="AZ14817" s="9">
        <v>5.0887573964497044</v>
      </c>
    </row>
    <row r="14818" spans="52:52" x14ac:dyDescent="0.25">
      <c r="AZ14818" s="9">
        <v>3.5739644970414197</v>
      </c>
    </row>
    <row r="14819" spans="52:52" x14ac:dyDescent="0.25">
      <c r="AZ14819" s="9">
        <v>3.2899408284023663</v>
      </c>
    </row>
    <row r="14820" spans="52:52" x14ac:dyDescent="0.25">
      <c r="AZ14820" s="9">
        <v>4.165680473372781</v>
      </c>
    </row>
    <row r="14821" spans="52:52" x14ac:dyDescent="0.25">
      <c r="AZ14821" s="9">
        <v>2.556213017751479</v>
      </c>
    </row>
    <row r="14822" spans="52:52" x14ac:dyDescent="0.25">
      <c r="AZ14822" s="9">
        <v>0.18934911242603542</v>
      </c>
    </row>
    <row r="14823" spans="52:52" x14ac:dyDescent="0.25">
      <c r="AZ14823" s="9">
        <v>4.4733727810650885</v>
      </c>
    </row>
    <row r="14824" spans="52:52" x14ac:dyDescent="0.25">
      <c r="AZ14824" s="9">
        <v>1.6804733727810648</v>
      </c>
    </row>
    <row r="14825" spans="52:52" x14ac:dyDescent="0.25">
      <c r="AZ14825" s="9">
        <v>4.5207100591715967</v>
      </c>
    </row>
    <row r="14826" spans="52:52" x14ac:dyDescent="0.25">
      <c r="AZ14826" s="9">
        <v>3.9053254437869818</v>
      </c>
    </row>
    <row r="14827" spans="52:52" x14ac:dyDescent="0.25">
      <c r="AZ14827" s="9">
        <v>4.2366863905325438</v>
      </c>
    </row>
    <row r="14828" spans="52:52" x14ac:dyDescent="0.25">
      <c r="AZ14828" s="9">
        <v>3.8343195266272181</v>
      </c>
    </row>
    <row r="14829" spans="52:52" x14ac:dyDescent="0.25">
      <c r="AZ14829" s="9">
        <v>5.0887573964497044</v>
      </c>
    </row>
    <row r="14830" spans="52:52" x14ac:dyDescent="0.25">
      <c r="AZ14830" s="9">
        <v>3.5739644970414197</v>
      </c>
    </row>
    <row r="14831" spans="52:52" x14ac:dyDescent="0.25">
      <c r="AZ14831" s="9">
        <v>3.2899408284023663</v>
      </c>
    </row>
    <row r="14832" spans="52:52" x14ac:dyDescent="0.25">
      <c r="AZ14832" s="9">
        <v>4.165680473372781</v>
      </c>
    </row>
    <row r="14833" spans="52:52" x14ac:dyDescent="0.25">
      <c r="AZ14833" s="9">
        <v>2.556213017751479</v>
      </c>
    </row>
    <row r="14834" spans="52:52" x14ac:dyDescent="0.25">
      <c r="AZ14834" s="9">
        <v>0.18934911242603542</v>
      </c>
    </row>
    <row r="14835" spans="52:52" x14ac:dyDescent="0.25">
      <c r="AZ14835" s="9">
        <v>4.4733727810650885</v>
      </c>
    </row>
    <row r="14836" spans="52:52" x14ac:dyDescent="0.25">
      <c r="AZ14836" s="9">
        <v>1.6804733727810648</v>
      </c>
    </row>
    <row r="14837" spans="52:52" x14ac:dyDescent="0.25">
      <c r="AZ14837" s="9">
        <v>4.5207100591715967</v>
      </c>
    </row>
    <row r="14838" spans="52:52" x14ac:dyDescent="0.25">
      <c r="AZ14838" s="9">
        <v>3.9053254437869818</v>
      </c>
    </row>
    <row r="14839" spans="52:52" x14ac:dyDescent="0.25">
      <c r="AZ14839" s="9">
        <v>4.2366863905325438</v>
      </c>
    </row>
    <row r="14840" spans="52:52" x14ac:dyDescent="0.25">
      <c r="AZ14840" s="9">
        <v>3.8343195266272181</v>
      </c>
    </row>
    <row r="14841" spans="52:52" x14ac:dyDescent="0.25">
      <c r="AZ14841" s="9">
        <v>5.0887573964497044</v>
      </c>
    </row>
    <row r="14842" spans="52:52" x14ac:dyDescent="0.25">
      <c r="AZ14842" s="9">
        <v>3.5739644970414197</v>
      </c>
    </row>
    <row r="14843" spans="52:52" x14ac:dyDescent="0.25">
      <c r="AZ14843" s="9">
        <v>3.2899408284023663</v>
      </c>
    </row>
    <row r="14844" spans="52:52" x14ac:dyDescent="0.25">
      <c r="AZ14844" s="9">
        <v>4.165680473372781</v>
      </c>
    </row>
    <row r="14845" spans="52:52" x14ac:dyDescent="0.25">
      <c r="AZ14845" s="9">
        <v>2.556213017751479</v>
      </c>
    </row>
    <row r="14846" spans="52:52" x14ac:dyDescent="0.25">
      <c r="AZ14846" s="9">
        <v>0.18934911242603542</v>
      </c>
    </row>
    <row r="14847" spans="52:52" x14ac:dyDescent="0.25">
      <c r="AZ14847" s="9">
        <v>4.4733727810650885</v>
      </c>
    </row>
    <row r="14848" spans="52:52" x14ac:dyDescent="0.25">
      <c r="AZ14848" s="9">
        <v>1.6804733727810648</v>
      </c>
    </row>
    <row r="14849" spans="52:52" x14ac:dyDescent="0.25">
      <c r="AZ14849" s="9">
        <v>4.5207100591715967</v>
      </c>
    </row>
    <row r="14850" spans="52:52" x14ac:dyDescent="0.25">
      <c r="AZ14850" s="9">
        <v>3.9053254437869818</v>
      </c>
    </row>
    <row r="14851" spans="52:52" x14ac:dyDescent="0.25">
      <c r="AZ14851" s="9">
        <v>4.2366863905325438</v>
      </c>
    </row>
    <row r="14852" spans="52:52" x14ac:dyDescent="0.25">
      <c r="AZ14852" s="9">
        <v>3.8343195266272181</v>
      </c>
    </row>
    <row r="14853" spans="52:52" x14ac:dyDescent="0.25">
      <c r="AZ14853" s="9">
        <v>5.0887573964497044</v>
      </c>
    </row>
    <row r="14854" spans="52:52" x14ac:dyDescent="0.25">
      <c r="AZ14854" s="9">
        <v>3.5739644970414197</v>
      </c>
    </row>
    <row r="14855" spans="52:52" x14ac:dyDescent="0.25">
      <c r="AZ14855" s="9">
        <v>3.2899408284023663</v>
      </c>
    </row>
    <row r="14856" spans="52:52" x14ac:dyDescent="0.25">
      <c r="AZ14856" s="9">
        <v>4.165680473372781</v>
      </c>
    </row>
    <row r="14857" spans="52:52" x14ac:dyDescent="0.25">
      <c r="AZ14857" s="9">
        <v>2.556213017751479</v>
      </c>
    </row>
    <row r="14858" spans="52:52" x14ac:dyDescent="0.25">
      <c r="AZ14858" s="9">
        <v>0.18934911242603542</v>
      </c>
    </row>
    <row r="14859" spans="52:52" x14ac:dyDescent="0.25">
      <c r="AZ14859" s="9">
        <v>4.4733727810650885</v>
      </c>
    </row>
    <row r="14860" spans="52:52" x14ac:dyDescent="0.25">
      <c r="AZ14860" s="9">
        <v>1.6804733727810648</v>
      </c>
    </row>
    <row r="14861" spans="52:52" x14ac:dyDescent="0.25">
      <c r="AZ14861" s="9">
        <v>4.5207100591715967</v>
      </c>
    </row>
    <row r="14862" spans="52:52" x14ac:dyDescent="0.25">
      <c r="AZ14862" s="9">
        <v>3.9053254437869818</v>
      </c>
    </row>
    <row r="14863" spans="52:52" x14ac:dyDescent="0.25">
      <c r="AZ14863" s="9">
        <v>4.2366863905325438</v>
      </c>
    </row>
    <row r="14864" spans="52:52" x14ac:dyDescent="0.25">
      <c r="AZ14864" s="9">
        <v>3.8343195266272181</v>
      </c>
    </row>
    <row r="14865" spans="52:52" x14ac:dyDescent="0.25">
      <c r="AZ14865" s="9">
        <v>5.0887573964497044</v>
      </c>
    </row>
    <row r="14866" spans="52:52" x14ac:dyDescent="0.25">
      <c r="AZ14866" s="9">
        <v>3.5739644970414197</v>
      </c>
    </row>
    <row r="14867" spans="52:52" x14ac:dyDescent="0.25">
      <c r="AZ14867" s="9">
        <v>3.2899408284023663</v>
      </c>
    </row>
    <row r="14868" spans="52:52" x14ac:dyDescent="0.25">
      <c r="AZ14868" s="9">
        <v>4.165680473372781</v>
      </c>
    </row>
    <row r="14869" spans="52:52" x14ac:dyDescent="0.25">
      <c r="AZ14869" s="9">
        <v>2.556213017751479</v>
      </c>
    </row>
    <row r="14870" spans="52:52" x14ac:dyDescent="0.25">
      <c r="AZ14870" s="9">
        <v>0.18934911242603542</v>
      </c>
    </row>
    <row r="14871" spans="52:52" x14ac:dyDescent="0.25">
      <c r="AZ14871" s="9">
        <v>4.4733727810650885</v>
      </c>
    </row>
    <row r="14872" spans="52:52" x14ac:dyDescent="0.25">
      <c r="AZ14872" s="9">
        <v>1.6804733727810648</v>
      </c>
    </row>
    <row r="14873" spans="52:52" x14ac:dyDescent="0.25">
      <c r="AZ14873" s="9">
        <v>4.5207100591715967</v>
      </c>
    </row>
    <row r="14874" spans="52:52" x14ac:dyDescent="0.25">
      <c r="AZ14874" s="9">
        <v>3.9053254437869818</v>
      </c>
    </row>
    <row r="14875" spans="52:52" x14ac:dyDescent="0.25">
      <c r="AZ14875" s="9">
        <v>4.2366863905325438</v>
      </c>
    </row>
    <row r="14876" spans="52:52" x14ac:dyDescent="0.25">
      <c r="AZ14876" s="9">
        <v>3.8343195266272181</v>
      </c>
    </row>
    <row r="14877" spans="52:52" x14ac:dyDescent="0.25">
      <c r="AZ14877" s="9">
        <v>5.0887573964497044</v>
      </c>
    </row>
    <row r="14878" spans="52:52" x14ac:dyDescent="0.25">
      <c r="AZ14878" s="9">
        <v>3.5739644970414197</v>
      </c>
    </row>
    <row r="14879" spans="52:52" x14ac:dyDescent="0.25">
      <c r="AZ14879" s="9">
        <v>3.2899408284023663</v>
      </c>
    </row>
    <row r="14880" spans="52:52" x14ac:dyDescent="0.25">
      <c r="AZ14880" s="9">
        <v>4.165680473372781</v>
      </c>
    </row>
    <row r="14881" spans="52:52" x14ac:dyDescent="0.25">
      <c r="AZ14881" s="9">
        <v>2.556213017751479</v>
      </c>
    </row>
    <row r="14882" spans="52:52" x14ac:dyDescent="0.25">
      <c r="AZ14882" s="9">
        <v>0.18934911242603542</v>
      </c>
    </row>
    <row r="14883" spans="52:52" x14ac:dyDescent="0.25">
      <c r="AZ14883" s="9">
        <v>4.4733727810650885</v>
      </c>
    </row>
    <row r="14884" spans="52:52" x14ac:dyDescent="0.25">
      <c r="AZ14884" s="9">
        <v>1.6804733727810648</v>
      </c>
    </row>
    <row r="14885" spans="52:52" x14ac:dyDescent="0.25">
      <c r="AZ14885" s="9">
        <v>4.5207100591715967</v>
      </c>
    </row>
    <row r="14886" spans="52:52" x14ac:dyDescent="0.25">
      <c r="AZ14886" s="9">
        <v>3.9053254437869818</v>
      </c>
    </row>
    <row r="14887" spans="52:52" x14ac:dyDescent="0.25">
      <c r="AZ14887" s="9">
        <v>4.2366863905325438</v>
      </c>
    </row>
    <row r="14888" spans="52:52" x14ac:dyDescent="0.25">
      <c r="AZ14888" s="9">
        <v>3.8343195266272181</v>
      </c>
    </row>
    <row r="14889" spans="52:52" x14ac:dyDescent="0.25">
      <c r="AZ14889" s="9">
        <v>5.0887573964497044</v>
      </c>
    </row>
    <row r="14890" spans="52:52" x14ac:dyDescent="0.25">
      <c r="AZ14890" s="9">
        <v>3.5739644970414197</v>
      </c>
    </row>
    <row r="14891" spans="52:52" x14ac:dyDescent="0.25">
      <c r="AZ14891" s="9">
        <v>3.2899408284023663</v>
      </c>
    </row>
    <row r="14892" spans="52:52" x14ac:dyDescent="0.25">
      <c r="AZ14892" s="9">
        <v>4.165680473372781</v>
      </c>
    </row>
    <row r="14893" spans="52:52" x14ac:dyDescent="0.25">
      <c r="AZ14893" s="9">
        <v>2.556213017751479</v>
      </c>
    </row>
    <row r="14894" spans="52:52" x14ac:dyDescent="0.25">
      <c r="AZ14894" s="9">
        <v>0.18934911242603542</v>
      </c>
    </row>
    <row r="14895" spans="52:52" x14ac:dyDescent="0.25">
      <c r="AZ14895" s="9">
        <v>4.4733727810650885</v>
      </c>
    </row>
    <row r="14896" spans="52:52" x14ac:dyDescent="0.25">
      <c r="AZ14896" s="9">
        <v>1.6804733727810648</v>
      </c>
    </row>
    <row r="14897" spans="52:52" x14ac:dyDescent="0.25">
      <c r="AZ14897" s="9">
        <v>4.5207100591715967</v>
      </c>
    </row>
    <row r="14898" spans="52:52" x14ac:dyDescent="0.25">
      <c r="AZ14898" s="9">
        <v>3.9053254437869818</v>
      </c>
    </row>
    <row r="14899" spans="52:52" x14ac:dyDescent="0.25">
      <c r="AZ14899" s="9">
        <v>4.2366863905325438</v>
      </c>
    </row>
    <row r="14900" spans="52:52" x14ac:dyDescent="0.25">
      <c r="AZ14900" s="9">
        <v>3.8343195266272181</v>
      </c>
    </row>
    <row r="14901" spans="52:52" x14ac:dyDescent="0.25">
      <c r="AZ14901" s="9">
        <v>5.0887573964497044</v>
      </c>
    </row>
    <row r="14902" spans="52:52" x14ac:dyDescent="0.25">
      <c r="AZ14902" s="9">
        <v>3.5739644970414197</v>
      </c>
    </row>
    <row r="14903" spans="52:52" x14ac:dyDescent="0.25">
      <c r="AZ14903" s="9">
        <v>3.2899408284023663</v>
      </c>
    </row>
    <row r="14904" spans="52:52" x14ac:dyDescent="0.25">
      <c r="AZ14904" s="9">
        <v>4.165680473372781</v>
      </c>
    </row>
    <row r="14905" spans="52:52" x14ac:dyDescent="0.25">
      <c r="AZ14905" s="9">
        <v>2.556213017751479</v>
      </c>
    </row>
    <row r="14906" spans="52:52" x14ac:dyDescent="0.25">
      <c r="AZ14906" s="9">
        <v>0.18934911242603542</v>
      </c>
    </row>
    <row r="14907" spans="52:52" x14ac:dyDescent="0.25">
      <c r="AZ14907" s="9">
        <v>4.4733727810650885</v>
      </c>
    </row>
    <row r="14908" spans="52:52" x14ac:dyDescent="0.25">
      <c r="AZ14908" s="9">
        <v>1.6804733727810648</v>
      </c>
    </row>
    <row r="14909" spans="52:52" x14ac:dyDescent="0.25">
      <c r="AZ14909" s="9">
        <v>4.5207100591715967</v>
      </c>
    </row>
    <row r="14910" spans="52:52" x14ac:dyDescent="0.25">
      <c r="AZ14910" s="9">
        <v>3.9053254437869818</v>
      </c>
    </row>
    <row r="14911" spans="52:52" x14ac:dyDescent="0.25">
      <c r="AZ14911" s="9">
        <v>4.2366863905325438</v>
      </c>
    </row>
    <row r="14912" spans="52:52" x14ac:dyDescent="0.25">
      <c r="AZ14912" s="9">
        <v>3.8343195266272181</v>
      </c>
    </row>
    <row r="14913" spans="52:52" x14ac:dyDescent="0.25">
      <c r="AZ14913" s="9">
        <v>5.0887573964497044</v>
      </c>
    </row>
    <row r="14914" spans="52:52" x14ac:dyDescent="0.25">
      <c r="AZ14914" s="9">
        <v>3.5739644970414197</v>
      </c>
    </row>
    <row r="14915" spans="52:52" x14ac:dyDescent="0.25">
      <c r="AZ14915" s="9">
        <v>3.2899408284023663</v>
      </c>
    </row>
    <row r="14916" spans="52:52" x14ac:dyDescent="0.25">
      <c r="AZ14916" s="9">
        <v>4.165680473372781</v>
      </c>
    </row>
    <row r="14917" spans="52:52" x14ac:dyDescent="0.25">
      <c r="AZ14917" s="9">
        <v>2.556213017751479</v>
      </c>
    </row>
    <row r="14918" spans="52:52" x14ac:dyDescent="0.25">
      <c r="AZ14918" s="9">
        <v>0.18934911242603542</v>
      </c>
    </row>
    <row r="14919" spans="52:52" x14ac:dyDescent="0.25">
      <c r="AZ14919" s="9">
        <v>4.4733727810650885</v>
      </c>
    </row>
    <row r="14920" spans="52:52" x14ac:dyDescent="0.25">
      <c r="AZ14920" s="9">
        <v>1.6804733727810648</v>
      </c>
    </row>
    <row r="14921" spans="52:52" x14ac:dyDescent="0.25">
      <c r="AZ14921" s="9">
        <v>4.5207100591715967</v>
      </c>
    </row>
    <row r="14922" spans="52:52" x14ac:dyDescent="0.25">
      <c r="AZ14922" s="9">
        <v>3.9053254437869818</v>
      </c>
    </row>
    <row r="14923" spans="52:52" x14ac:dyDescent="0.25">
      <c r="AZ14923" s="9">
        <v>4.2366863905325438</v>
      </c>
    </row>
    <row r="14924" spans="52:52" x14ac:dyDescent="0.25">
      <c r="AZ14924" s="9">
        <v>3.8343195266272181</v>
      </c>
    </row>
    <row r="14925" spans="52:52" x14ac:dyDescent="0.25">
      <c r="AZ14925" s="9">
        <v>5.0887573964497044</v>
      </c>
    </row>
    <row r="14926" spans="52:52" x14ac:dyDescent="0.25">
      <c r="AZ14926" s="9">
        <v>3.5739644970414197</v>
      </c>
    </row>
    <row r="14927" spans="52:52" x14ac:dyDescent="0.25">
      <c r="AZ14927" s="9">
        <v>3.2899408284023663</v>
      </c>
    </row>
    <row r="14928" spans="52:52" x14ac:dyDescent="0.25">
      <c r="AZ14928" s="9">
        <v>4.165680473372781</v>
      </c>
    </row>
    <row r="14929" spans="52:52" x14ac:dyDescent="0.25">
      <c r="AZ14929" s="9">
        <v>2.556213017751479</v>
      </c>
    </row>
    <row r="14930" spans="52:52" x14ac:dyDescent="0.25">
      <c r="AZ14930" s="9">
        <v>0.18934911242603542</v>
      </c>
    </row>
    <row r="14931" spans="52:52" x14ac:dyDescent="0.25">
      <c r="AZ14931" s="9">
        <v>4.4733727810650885</v>
      </c>
    </row>
    <row r="14932" spans="52:52" x14ac:dyDescent="0.25">
      <c r="AZ14932" s="9">
        <v>1.6804733727810648</v>
      </c>
    </row>
    <row r="14933" spans="52:52" x14ac:dyDescent="0.25">
      <c r="AZ14933" s="9">
        <v>4.5207100591715967</v>
      </c>
    </row>
    <row r="14934" spans="52:52" x14ac:dyDescent="0.25">
      <c r="AZ14934" s="9">
        <v>3.9053254437869818</v>
      </c>
    </row>
    <row r="14935" spans="52:52" x14ac:dyDescent="0.25">
      <c r="AZ14935" s="9">
        <v>4.2366863905325438</v>
      </c>
    </row>
    <row r="14936" spans="52:52" x14ac:dyDescent="0.25">
      <c r="AZ14936" s="9">
        <v>3.8343195266272181</v>
      </c>
    </row>
    <row r="14937" spans="52:52" x14ac:dyDescent="0.25">
      <c r="AZ14937" s="9">
        <v>5.0887573964497044</v>
      </c>
    </row>
    <row r="14938" spans="52:52" x14ac:dyDescent="0.25">
      <c r="AZ14938" s="9">
        <v>3.5739644970414197</v>
      </c>
    </row>
    <row r="14939" spans="52:52" x14ac:dyDescent="0.25">
      <c r="AZ14939" s="9">
        <v>3.2899408284023663</v>
      </c>
    </row>
    <row r="14940" spans="52:52" x14ac:dyDescent="0.25">
      <c r="AZ14940" s="9">
        <v>4.165680473372781</v>
      </c>
    </row>
    <row r="14941" spans="52:52" x14ac:dyDescent="0.25">
      <c r="AZ14941" s="9">
        <v>2.556213017751479</v>
      </c>
    </row>
    <row r="14942" spans="52:52" x14ac:dyDescent="0.25">
      <c r="AZ14942" s="9">
        <v>0.18934911242603542</v>
      </c>
    </row>
    <row r="14943" spans="52:52" x14ac:dyDescent="0.25">
      <c r="AZ14943" s="9">
        <v>4.4733727810650885</v>
      </c>
    </row>
    <row r="14944" spans="52:52" x14ac:dyDescent="0.25">
      <c r="AZ14944" s="9">
        <v>1.6804733727810648</v>
      </c>
    </row>
    <row r="14945" spans="52:52" x14ac:dyDescent="0.25">
      <c r="AZ14945" s="9">
        <v>4.5207100591715967</v>
      </c>
    </row>
    <row r="14946" spans="52:52" x14ac:dyDescent="0.25">
      <c r="AZ14946" s="9">
        <v>3.9053254437869818</v>
      </c>
    </row>
    <row r="14947" spans="52:52" x14ac:dyDescent="0.25">
      <c r="AZ14947" s="9">
        <v>4.2366863905325438</v>
      </c>
    </row>
    <row r="14948" spans="52:52" x14ac:dyDescent="0.25">
      <c r="AZ14948" s="9">
        <v>3.8343195266272181</v>
      </c>
    </row>
    <row r="14949" spans="52:52" x14ac:dyDescent="0.25">
      <c r="AZ14949" s="9">
        <v>5.0887573964497044</v>
      </c>
    </row>
    <row r="14950" spans="52:52" x14ac:dyDescent="0.25">
      <c r="AZ14950" s="9">
        <v>3.5739644970414197</v>
      </c>
    </row>
    <row r="14951" spans="52:52" x14ac:dyDescent="0.25">
      <c r="AZ14951" s="9">
        <v>3.2899408284023663</v>
      </c>
    </row>
    <row r="14952" spans="52:52" x14ac:dyDescent="0.25">
      <c r="AZ14952" s="9">
        <v>4.165680473372781</v>
      </c>
    </row>
    <row r="14953" spans="52:52" x14ac:dyDescent="0.25">
      <c r="AZ14953" s="9">
        <v>2.556213017751479</v>
      </c>
    </row>
    <row r="14954" spans="52:52" x14ac:dyDescent="0.25">
      <c r="AZ14954" s="9">
        <v>0.18934911242603542</v>
      </c>
    </row>
    <row r="14955" spans="52:52" x14ac:dyDescent="0.25">
      <c r="AZ14955" s="9">
        <v>4.4733727810650885</v>
      </c>
    </row>
    <row r="14956" spans="52:52" x14ac:dyDescent="0.25">
      <c r="AZ14956" s="9">
        <v>1.6804733727810648</v>
      </c>
    </row>
    <row r="14957" spans="52:52" x14ac:dyDescent="0.25">
      <c r="AZ14957" s="9">
        <v>4.5207100591715967</v>
      </c>
    </row>
    <row r="14958" spans="52:52" x14ac:dyDescent="0.25">
      <c r="AZ14958" s="9">
        <v>3.9053254437869818</v>
      </c>
    </row>
    <row r="14959" spans="52:52" x14ac:dyDescent="0.25">
      <c r="AZ14959" s="9">
        <v>4.2366863905325438</v>
      </c>
    </row>
    <row r="14960" spans="52:52" x14ac:dyDescent="0.25">
      <c r="AZ14960" s="9">
        <v>3.8343195266272181</v>
      </c>
    </row>
    <row r="14961" spans="52:52" x14ac:dyDescent="0.25">
      <c r="AZ14961" s="9">
        <v>5.0887573964497044</v>
      </c>
    </row>
    <row r="14962" spans="52:52" x14ac:dyDescent="0.25">
      <c r="AZ14962" s="9">
        <v>3.5739644970414197</v>
      </c>
    </row>
    <row r="14963" spans="52:52" x14ac:dyDescent="0.25">
      <c r="AZ14963" s="9">
        <v>3.2899408284023663</v>
      </c>
    </row>
    <row r="14964" spans="52:52" x14ac:dyDescent="0.25">
      <c r="AZ14964" s="9">
        <v>4.165680473372781</v>
      </c>
    </row>
    <row r="14965" spans="52:52" x14ac:dyDescent="0.25">
      <c r="AZ14965" s="9">
        <v>2.556213017751479</v>
      </c>
    </row>
    <row r="14966" spans="52:52" x14ac:dyDescent="0.25">
      <c r="AZ14966" s="9">
        <v>0.18934911242603542</v>
      </c>
    </row>
    <row r="14967" spans="52:52" x14ac:dyDescent="0.25">
      <c r="AZ14967" s="9">
        <v>4.4733727810650885</v>
      </c>
    </row>
    <row r="14968" spans="52:52" x14ac:dyDescent="0.25">
      <c r="AZ14968" s="9">
        <v>1.6804733727810648</v>
      </c>
    </row>
    <row r="14969" spans="52:52" x14ac:dyDescent="0.25">
      <c r="AZ14969" s="9">
        <v>4.5207100591715967</v>
      </c>
    </row>
    <row r="14970" spans="52:52" x14ac:dyDescent="0.25">
      <c r="AZ14970" s="9">
        <v>3.9053254437869818</v>
      </c>
    </row>
    <row r="14971" spans="52:52" x14ac:dyDescent="0.25">
      <c r="AZ14971" s="9">
        <v>4.2366863905325438</v>
      </c>
    </row>
    <row r="14972" spans="52:52" x14ac:dyDescent="0.25">
      <c r="AZ14972" s="9">
        <v>3.8343195266272181</v>
      </c>
    </row>
    <row r="14973" spans="52:52" x14ac:dyDescent="0.25">
      <c r="AZ14973" s="9">
        <v>5.0887573964497044</v>
      </c>
    </row>
    <row r="14974" spans="52:52" x14ac:dyDescent="0.25">
      <c r="AZ14974" s="9">
        <v>3.5739644970414197</v>
      </c>
    </row>
    <row r="14975" spans="52:52" x14ac:dyDescent="0.25">
      <c r="AZ14975" s="9">
        <v>3.2899408284023663</v>
      </c>
    </row>
    <row r="14976" spans="52:52" x14ac:dyDescent="0.25">
      <c r="AZ14976" s="9">
        <v>4.165680473372781</v>
      </c>
    </row>
    <row r="14977" spans="52:52" x14ac:dyDescent="0.25">
      <c r="AZ14977" s="9">
        <v>2.556213017751479</v>
      </c>
    </row>
    <row r="14978" spans="52:52" x14ac:dyDescent="0.25">
      <c r="AZ14978" s="9">
        <v>0.18934911242603542</v>
      </c>
    </row>
    <row r="14979" spans="52:52" x14ac:dyDescent="0.25">
      <c r="AZ14979" s="9">
        <v>4.4733727810650885</v>
      </c>
    </row>
    <row r="14980" spans="52:52" x14ac:dyDescent="0.25">
      <c r="AZ14980" s="9">
        <v>1.6804733727810648</v>
      </c>
    </row>
    <row r="14981" spans="52:52" x14ac:dyDescent="0.25">
      <c r="AZ14981" s="9">
        <v>4.5207100591715967</v>
      </c>
    </row>
    <row r="14982" spans="52:52" x14ac:dyDescent="0.25">
      <c r="AZ14982" s="9">
        <v>3.9053254437869818</v>
      </c>
    </row>
    <row r="14983" spans="52:52" x14ac:dyDescent="0.25">
      <c r="AZ14983" s="9">
        <v>4.2366863905325438</v>
      </c>
    </row>
    <row r="14984" spans="52:52" x14ac:dyDescent="0.25">
      <c r="AZ14984" s="9">
        <v>3.8343195266272181</v>
      </c>
    </row>
    <row r="14985" spans="52:52" x14ac:dyDescent="0.25">
      <c r="AZ14985" s="9">
        <v>5.0887573964497044</v>
      </c>
    </row>
    <row r="14986" spans="52:52" x14ac:dyDescent="0.25">
      <c r="AZ14986" s="9">
        <v>3.5739644970414197</v>
      </c>
    </row>
    <row r="14987" spans="52:52" x14ac:dyDescent="0.25">
      <c r="AZ14987" s="9">
        <v>3.2899408284023663</v>
      </c>
    </row>
    <row r="14988" spans="52:52" x14ac:dyDescent="0.25">
      <c r="AZ14988" s="9">
        <v>4.165680473372781</v>
      </c>
    </row>
    <row r="14989" spans="52:52" x14ac:dyDescent="0.25">
      <c r="AZ14989" s="9">
        <v>2.556213017751479</v>
      </c>
    </row>
    <row r="14990" spans="52:52" x14ac:dyDescent="0.25">
      <c r="AZ14990" s="9">
        <v>0.18934911242603542</v>
      </c>
    </row>
    <row r="14991" spans="52:52" x14ac:dyDescent="0.25">
      <c r="AZ14991" s="9">
        <v>4.4733727810650885</v>
      </c>
    </row>
    <row r="14992" spans="52:52" x14ac:dyDescent="0.25">
      <c r="AZ14992" s="9">
        <v>1.6804733727810648</v>
      </c>
    </row>
    <row r="14993" spans="52:52" x14ac:dyDescent="0.25">
      <c r="AZ14993" s="9">
        <v>4.5207100591715967</v>
      </c>
    </row>
    <row r="14994" spans="52:52" x14ac:dyDescent="0.25">
      <c r="AZ14994" s="9">
        <v>3.9053254437869818</v>
      </c>
    </row>
    <row r="14995" spans="52:52" x14ac:dyDescent="0.25">
      <c r="AZ14995" s="9">
        <v>4.2366863905325438</v>
      </c>
    </row>
    <row r="14996" spans="52:52" x14ac:dyDescent="0.25">
      <c r="AZ14996" s="9">
        <v>3.8343195266272181</v>
      </c>
    </row>
    <row r="14997" spans="52:52" x14ac:dyDescent="0.25">
      <c r="AZ14997" s="9">
        <v>5.0887573964497044</v>
      </c>
    </row>
    <row r="14998" spans="52:52" x14ac:dyDescent="0.25">
      <c r="AZ14998" s="9">
        <v>3.5739644970414197</v>
      </c>
    </row>
    <row r="14999" spans="52:52" x14ac:dyDescent="0.25">
      <c r="AZ14999" s="9">
        <v>3.2899408284023663</v>
      </c>
    </row>
    <row r="15000" spans="52:52" x14ac:dyDescent="0.25">
      <c r="AZ15000" s="9">
        <v>4.165680473372781</v>
      </c>
    </row>
    <row r="15001" spans="52:52" x14ac:dyDescent="0.25">
      <c r="AZ15001" s="9">
        <v>2.556213017751479</v>
      </c>
    </row>
    <row r="15002" spans="52:52" x14ac:dyDescent="0.25">
      <c r="AZ15002" s="9">
        <v>0.18934911242603542</v>
      </c>
    </row>
    <row r="15003" spans="52:52" x14ac:dyDescent="0.25">
      <c r="AZ15003" s="9">
        <v>4.4733727810650885</v>
      </c>
    </row>
    <row r="15004" spans="52:52" x14ac:dyDescent="0.25">
      <c r="AZ15004" s="9">
        <v>1.6804733727810648</v>
      </c>
    </row>
    <row r="15005" spans="52:52" x14ac:dyDescent="0.25">
      <c r="AZ15005" s="9">
        <v>4.5207100591715967</v>
      </c>
    </row>
    <row r="15006" spans="52:52" x14ac:dyDescent="0.25">
      <c r="AZ15006" s="9">
        <v>3.9053254437869818</v>
      </c>
    </row>
    <row r="15007" spans="52:52" x14ac:dyDescent="0.25">
      <c r="AZ15007" s="9">
        <v>4.2366863905325438</v>
      </c>
    </row>
    <row r="15008" spans="52:52" x14ac:dyDescent="0.25">
      <c r="AZ15008" s="9">
        <v>3.8343195266272181</v>
      </c>
    </row>
    <row r="15009" spans="52:52" x14ac:dyDescent="0.25">
      <c r="AZ15009" s="9">
        <v>5.0887573964497044</v>
      </c>
    </row>
    <row r="15010" spans="52:52" x14ac:dyDescent="0.25">
      <c r="AZ15010" s="9">
        <v>3.5739644970414197</v>
      </c>
    </row>
    <row r="15011" spans="52:52" x14ac:dyDescent="0.25">
      <c r="AZ15011" s="9">
        <v>3.2899408284023663</v>
      </c>
    </row>
    <row r="15012" spans="52:52" x14ac:dyDescent="0.25">
      <c r="AZ15012" s="9">
        <v>4.165680473372781</v>
      </c>
    </row>
    <row r="15013" spans="52:52" x14ac:dyDescent="0.25">
      <c r="AZ15013" s="9">
        <v>2.556213017751479</v>
      </c>
    </row>
    <row r="15014" spans="52:52" x14ac:dyDescent="0.25">
      <c r="AZ15014" s="9">
        <v>0.18934911242603542</v>
      </c>
    </row>
    <row r="15015" spans="52:52" x14ac:dyDescent="0.25">
      <c r="AZ15015" s="9">
        <v>4.4733727810650885</v>
      </c>
    </row>
    <row r="15016" spans="52:52" x14ac:dyDescent="0.25">
      <c r="AZ15016" s="9">
        <v>1.6804733727810648</v>
      </c>
    </row>
    <row r="15017" spans="52:52" x14ac:dyDescent="0.25">
      <c r="AZ15017" s="9">
        <v>4.5207100591715967</v>
      </c>
    </row>
    <row r="15018" spans="52:52" x14ac:dyDescent="0.25">
      <c r="AZ15018" s="9">
        <v>3.9053254437869818</v>
      </c>
    </row>
    <row r="15019" spans="52:52" x14ac:dyDescent="0.25">
      <c r="AZ15019" s="9">
        <v>4.2366863905325438</v>
      </c>
    </row>
    <row r="15020" spans="52:52" x14ac:dyDescent="0.25">
      <c r="AZ15020" s="9">
        <v>3.8343195266272181</v>
      </c>
    </row>
    <row r="15021" spans="52:52" x14ac:dyDescent="0.25">
      <c r="AZ15021" s="9">
        <v>5.0887573964497044</v>
      </c>
    </row>
    <row r="15022" spans="52:52" x14ac:dyDescent="0.25">
      <c r="AZ15022" s="9">
        <v>3.5739644970414197</v>
      </c>
    </row>
    <row r="15023" spans="52:52" x14ac:dyDescent="0.25">
      <c r="AZ15023" s="9">
        <v>3.2899408284023663</v>
      </c>
    </row>
    <row r="15024" spans="52:52" x14ac:dyDescent="0.25">
      <c r="AZ15024" s="9">
        <v>4.165680473372781</v>
      </c>
    </row>
    <row r="15025" spans="52:52" x14ac:dyDescent="0.25">
      <c r="AZ15025" s="9">
        <v>2.556213017751479</v>
      </c>
    </row>
    <row r="15026" spans="52:52" x14ac:dyDescent="0.25">
      <c r="AZ15026" s="9">
        <v>0.18934911242603542</v>
      </c>
    </row>
    <row r="15027" spans="52:52" x14ac:dyDescent="0.25">
      <c r="AZ15027" s="9">
        <v>4.4733727810650885</v>
      </c>
    </row>
    <row r="15028" spans="52:52" x14ac:dyDescent="0.25">
      <c r="AZ15028" s="9">
        <v>1.6804733727810648</v>
      </c>
    </row>
    <row r="15029" spans="52:52" x14ac:dyDescent="0.25">
      <c r="AZ15029" s="9">
        <v>4.5207100591715967</v>
      </c>
    </row>
    <row r="15030" spans="52:52" x14ac:dyDescent="0.25">
      <c r="AZ15030" s="9">
        <v>3.9053254437869818</v>
      </c>
    </row>
    <row r="15031" spans="52:52" x14ac:dyDescent="0.25">
      <c r="AZ15031" s="9">
        <v>4.2366863905325438</v>
      </c>
    </row>
    <row r="15032" spans="52:52" x14ac:dyDescent="0.25">
      <c r="AZ15032" s="9">
        <v>3.8343195266272181</v>
      </c>
    </row>
    <row r="15033" spans="52:52" x14ac:dyDescent="0.25">
      <c r="AZ15033" s="9">
        <v>5.0887573964497044</v>
      </c>
    </row>
    <row r="15034" spans="52:52" x14ac:dyDescent="0.25">
      <c r="AZ15034" s="9">
        <v>3.5739644970414197</v>
      </c>
    </row>
    <row r="15035" spans="52:52" x14ac:dyDescent="0.25">
      <c r="AZ15035" s="9">
        <v>3.2899408284023663</v>
      </c>
    </row>
    <row r="15036" spans="52:52" x14ac:dyDescent="0.25">
      <c r="AZ15036" s="9">
        <v>4.165680473372781</v>
      </c>
    </row>
    <row r="15037" spans="52:52" x14ac:dyDescent="0.25">
      <c r="AZ15037" s="9">
        <v>2.556213017751479</v>
      </c>
    </row>
    <row r="15038" spans="52:52" x14ac:dyDescent="0.25">
      <c r="AZ15038" s="9">
        <v>0.18934911242603542</v>
      </c>
    </row>
    <row r="15039" spans="52:52" x14ac:dyDescent="0.25">
      <c r="AZ15039" s="9">
        <v>4.4733727810650885</v>
      </c>
    </row>
    <row r="15040" spans="52:52" x14ac:dyDescent="0.25">
      <c r="AZ15040" s="9">
        <v>1.6804733727810648</v>
      </c>
    </row>
    <row r="15041" spans="52:52" x14ac:dyDescent="0.25">
      <c r="AZ15041" s="9">
        <v>4.5207100591715967</v>
      </c>
    </row>
    <row r="15042" spans="52:52" x14ac:dyDescent="0.25">
      <c r="AZ15042" s="9">
        <v>3.9053254437869818</v>
      </c>
    </row>
    <row r="15043" spans="52:52" x14ac:dyDescent="0.25">
      <c r="AZ15043" s="9">
        <v>4.2366863905325438</v>
      </c>
    </row>
    <row r="15044" spans="52:52" x14ac:dyDescent="0.25">
      <c r="AZ15044" s="9">
        <v>3.8343195266272181</v>
      </c>
    </row>
    <row r="15045" spans="52:52" x14ac:dyDescent="0.25">
      <c r="AZ15045" s="9">
        <v>5.0887573964497044</v>
      </c>
    </row>
    <row r="15046" spans="52:52" x14ac:dyDescent="0.25">
      <c r="AZ15046" s="9">
        <v>3.5739644970414197</v>
      </c>
    </row>
    <row r="15047" spans="52:52" x14ac:dyDescent="0.25">
      <c r="AZ15047" s="9">
        <v>3.2899408284023663</v>
      </c>
    </row>
    <row r="15048" spans="52:52" x14ac:dyDescent="0.25">
      <c r="AZ15048" s="9">
        <v>4.165680473372781</v>
      </c>
    </row>
    <row r="15049" spans="52:52" x14ac:dyDescent="0.25">
      <c r="AZ15049" s="9">
        <v>2.556213017751479</v>
      </c>
    </row>
    <row r="15050" spans="52:52" x14ac:dyDescent="0.25">
      <c r="AZ15050" s="9">
        <v>0.18934911242603542</v>
      </c>
    </row>
    <row r="15051" spans="52:52" x14ac:dyDescent="0.25">
      <c r="AZ15051" s="9">
        <v>4.4733727810650885</v>
      </c>
    </row>
    <row r="15052" spans="52:52" x14ac:dyDescent="0.25">
      <c r="AZ15052" s="9">
        <v>1.6804733727810648</v>
      </c>
    </row>
    <row r="15053" spans="52:52" x14ac:dyDescent="0.25">
      <c r="AZ15053" s="9">
        <v>4.5207100591715967</v>
      </c>
    </row>
    <row r="15054" spans="52:52" x14ac:dyDescent="0.25">
      <c r="AZ15054" s="9">
        <v>3.9053254437869818</v>
      </c>
    </row>
    <row r="15055" spans="52:52" x14ac:dyDescent="0.25">
      <c r="AZ15055" s="9">
        <v>4.2366863905325438</v>
      </c>
    </row>
    <row r="15056" spans="52:52" x14ac:dyDescent="0.25">
      <c r="AZ15056" s="9">
        <v>3.8343195266272181</v>
      </c>
    </row>
    <row r="15057" spans="52:52" x14ac:dyDescent="0.25">
      <c r="AZ15057" s="9">
        <v>5.0887573964497044</v>
      </c>
    </row>
    <row r="15058" spans="52:52" x14ac:dyDescent="0.25">
      <c r="AZ15058" s="9">
        <v>3.5739644970414197</v>
      </c>
    </row>
    <row r="15059" spans="52:52" x14ac:dyDescent="0.25">
      <c r="AZ15059" s="9">
        <v>3.2899408284023663</v>
      </c>
    </row>
    <row r="15060" spans="52:52" x14ac:dyDescent="0.25">
      <c r="AZ15060" s="9">
        <v>4.165680473372781</v>
      </c>
    </row>
    <row r="15061" spans="52:52" x14ac:dyDescent="0.25">
      <c r="AZ15061" s="9">
        <v>2.556213017751479</v>
      </c>
    </row>
    <row r="15062" spans="52:52" x14ac:dyDescent="0.25">
      <c r="AZ15062" s="9">
        <v>0.18934911242603542</v>
      </c>
    </row>
    <row r="15063" spans="52:52" x14ac:dyDescent="0.25">
      <c r="AZ15063" s="9">
        <v>4.4733727810650885</v>
      </c>
    </row>
    <row r="15064" spans="52:52" x14ac:dyDescent="0.25">
      <c r="AZ15064" s="9">
        <v>1.6804733727810648</v>
      </c>
    </row>
    <row r="15065" spans="52:52" x14ac:dyDescent="0.25">
      <c r="AZ15065" s="9">
        <v>4.5207100591715967</v>
      </c>
    </row>
    <row r="15066" spans="52:52" x14ac:dyDescent="0.25">
      <c r="AZ15066" s="9">
        <v>3.9053254437869818</v>
      </c>
    </row>
    <row r="15067" spans="52:52" x14ac:dyDescent="0.25">
      <c r="AZ15067" s="9">
        <v>4.2366863905325438</v>
      </c>
    </row>
    <row r="15068" spans="52:52" x14ac:dyDescent="0.25">
      <c r="AZ15068" s="9">
        <v>3.8343195266272181</v>
      </c>
    </row>
    <row r="15069" spans="52:52" x14ac:dyDescent="0.25">
      <c r="AZ15069" s="9">
        <v>5.0887573964497044</v>
      </c>
    </row>
    <row r="15070" spans="52:52" x14ac:dyDescent="0.25">
      <c r="AZ15070" s="9">
        <v>3.5739644970414197</v>
      </c>
    </row>
    <row r="15071" spans="52:52" x14ac:dyDescent="0.25">
      <c r="AZ15071" s="9">
        <v>3.2899408284023663</v>
      </c>
    </row>
    <row r="15072" spans="52:52" x14ac:dyDescent="0.25">
      <c r="AZ15072" s="9">
        <v>4.165680473372781</v>
      </c>
    </row>
    <row r="15073" spans="52:52" x14ac:dyDescent="0.25">
      <c r="AZ15073" s="9">
        <v>2.556213017751479</v>
      </c>
    </row>
    <row r="15074" spans="52:52" x14ac:dyDescent="0.25">
      <c r="AZ15074" s="9">
        <v>0.18934911242603542</v>
      </c>
    </row>
    <row r="15075" spans="52:52" x14ac:dyDescent="0.25">
      <c r="AZ15075" s="9">
        <v>4.4733727810650885</v>
      </c>
    </row>
    <row r="15076" spans="52:52" x14ac:dyDescent="0.25">
      <c r="AZ15076" s="9">
        <v>1.6804733727810648</v>
      </c>
    </row>
    <row r="15077" spans="52:52" x14ac:dyDescent="0.25">
      <c r="AZ15077" s="9">
        <v>4.5207100591715967</v>
      </c>
    </row>
    <row r="15078" spans="52:52" x14ac:dyDescent="0.25">
      <c r="AZ15078" s="9">
        <v>3.9053254437869818</v>
      </c>
    </row>
    <row r="15079" spans="52:52" x14ac:dyDescent="0.25">
      <c r="AZ15079" s="9">
        <v>4.2366863905325438</v>
      </c>
    </row>
    <row r="15080" spans="52:52" x14ac:dyDescent="0.25">
      <c r="AZ15080" s="9">
        <v>3.8343195266272181</v>
      </c>
    </row>
    <row r="15081" spans="52:52" x14ac:dyDescent="0.25">
      <c r="AZ15081" s="9">
        <v>5.0887573964497044</v>
      </c>
    </row>
    <row r="15082" spans="52:52" x14ac:dyDescent="0.25">
      <c r="AZ15082" s="9">
        <v>3.5739644970414197</v>
      </c>
    </row>
    <row r="15083" spans="52:52" x14ac:dyDescent="0.25">
      <c r="AZ15083" s="9">
        <v>3.2899408284023663</v>
      </c>
    </row>
    <row r="15084" spans="52:52" x14ac:dyDescent="0.25">
      <c r="AZ15084" s="9">
        <v>4.165680473372781</v>
      </c>
    </row>
    <row r="15085" spans="52:52" x14ac:dyDescent="0.25">
      <c r="AZ15085" s="9">
        <v>2.556213017751479</v>
      </c>
    </row>
    <row r="15086" spans="52:52" x14ac:dyDescent="0.25">
      <c r="AZ15086" s="9">
        <v>0.18934911242603542</v>
      </c>
    </row>
    <row r="15087" spans="52:52" x14ac:dyDescent="0.25">
      <c r="AZ15087" s="9">
        <v>4.4733727810650885</v>
      </c>
    </row>
    <row r="15088" spans="52:52" x14ac:dyDescent="0.25">
      <c r="AZ15088" s="9">
        <v>1.6804733727810648</v>
      </c>
    </row>
    <row r="15089" spans="52:52" x14ac:dyDescent="0.25">
      <c r="AZ15089" s="9">
        <v>4.5207100591715967</v>
      </c>
    </row>
    <row r="15090" spans="52:52" x14ac:dyDescent="0.25">
      <c r="AZ15090" s="9">
        <v>3.9053254437869818</v>
      </c>
    </row>
    <row r="15091" spans="52:52" x14ac:dyDescent="0.25">
      <c r="AZ15091" s="9">
        <v>4.2366863905325438</v>
      </c>
    </row>
    <row r="15092" spans="52:52" x14ac:dyDescent="0.25">
      <c r="AZ15092" s="9">
        <v>3.8343195266272181</v>
      </c>
    </row>
    <row r="15093" spans="52:52" x14ac:dyDescent="0.25">
      <c r="AZ15093" s="9">
        <v>5.0887573964497044</v>
      </c>
    </row>
    <row r="15094" spans="52:52" x14ac:dyDescent="0.25">
      <c r="AZ15094" s="9">
        <v>3.5739644970414197</v>
      </c>
    </row>
    <row r="15095" spans="52:52" x14ac:dyDescent="0.25">
      <c r="AZ15095" s="9">
        <v>3.2899408284023663</v>
      </c>
    </row>
    <row r="15096" spans="52:52" x14ac:dyDescent="0.25">
      <c r="AZ15096" s="9">
        <v>4.165680473372781</v>
      </c>
    </row>
    <row r="15097" spans="52:52" x14ac:dyDescent="0.25">
      <c r="AZ15097" s="9">
        <v>2.556213017751479</v>
      </c>
    </row>
    <row r="15098" spans="52:52" x14ac:dyDescent="0.25">
      <c r="AZ15098" s="9">
        <v>0.18934911242603542</v>
      </c>
    </row>
    <row r="15099" spans="52:52" x14ac:dyDescent="0.25">
      <c r="AZ15099" s="9">
        <v>4.4733727810650885</v>
      </c>
    </row>
    <row r="15100" spans="52:52" x14ac:dyDescent="0.25">
      <c r="AZ15100" s="9">
        <v>1.6804733727810648</v>
      </c>
    </row>
    <row r="15101" spans="52:52" x14ac:dyDescent="0.25">
      <c r="AZ15101" s="9">
        <v>4.5207100591715967</v>
      </c>
    </row>
    <row r="15102" spans="52:52" x14ac:dyDescent="0.25">
      <c r="AZ15102" s="9">
        <v>3.9053254437869818</v>
      </c>
    </row>
    <row r="15103" spans="52:52" x14ac:dyDescent="0.25">
      <c r="AZ15103" s="9">
        <v>4.2366863905325438</v>
      </c>
    </row>
    <row r="15104" spans="52:52" x14ac:dyDescent="0.25">
      <c r="AZ15104" s="9">
        <v>3.8343195266272181</v>
      </c>
    </row>
    <row r="15105" spans="52:52" x14ac:dyDescent="0.25">
      <c r="AZ15105" s="9">
        <v>5.0887573964497044</v>
      </c>
    </row>
    <row r="15106" spans="52:52" x14ac:dyDescent="0.25">
      <c r="AZ15106" s="9">
        <v>3.5739644970414197</v>
      </c>
    </row>
    <row r="15107" spans="52:52" x14ac:dyDescent="0.25">
      <c r="AZ15107" s="9">
        <v>3.2899408284023663</v>
      </c>
    </row>
    <row r="15108" spans="52:52" x14ac:dyDescent="0.25">
      <c r="AZ15108" s="9">
        <v>4.165680473372781</v>
      </c>
    </row>
    <row r="15109" spans="52:52" x14ac:dyDescent="0.25">
      <c r="AZ15109" s="9">
        <v>2.556213017751479</v>
      </c>
    </row>
    <row r="15110" spans="52:52" x14ac:dyDescent="0.25">
      <c r="AZ15110" s="9">
        <v>0.18934911242603542</v>
      </c>
    </row>
    <row r="15111" spans="52:52" x14ac:dyDescent="0.25">
      <c r="AZ15111" s="9">
        <v>4.4733727810650885</v>
      </c>
    </row>
    <row r="15112" spans="52:52" x14ac:dyDescent="0.25">
      <c r="AZ15112" s="9">
        <v>1.6804733727810648</v>
      </c>
    </row>
    <row r="15113" spans="52:52" x14ac:dyDescent="0.25">
      <c r="AZ15113" s="9">
        <v>4.5207100591715967</v>
      </c>
    </row>
    <row r="15114" spans="52:52" x14ac:dyDescent="0.25">
      <c r="AZ15114" s="9">
        <v>3.9053254437869818</v>
      </c>
    </row>
    <row r="15115" spans="52:52" x14ac:dyDescent="0.25">
      <c r="AZ15115" s="9">
        <v>4.2366863905325438</v>
      </c>
    </row>
    <row r="15116" spans="52:52" x14ac:dyDescent="0.25">
      <c r="AZ15116" s="9">
        <v>3.8343195266272181</v>
      </c>
    </row>
    <row r="15117" spans="52:52" x14ac:dyDescent="0.25">
      <c r="AZ15117" s="9">
        <v>5.0887573964497044</v>
      </c>
    </row>
    <row r="15118" spans="52:52" x14ac:dyDescent="0.25">
      <c r="AZ15118" s="9">
        <v>3.5739644970414197</v>
      </c>
    </row>
    <row r="15119" spans="52:52" x14ac:dyDescent="0.25">
      <c r="AZ15119" s="9">
        <v>3.2899408284023663</v>
      </c>
    </row>
    <row r="15120" spans="52:52" x14ac:dyDescent="0.25">
      <c r="AZ15120" s="9">
        <v>4.165680473372781</v>
      </c>
    </row>
    <row r="15121" spans="52:52" x14ac:dyDescent="0.25">
      <c r="AZ15121" s="9">
        <v>2.556213017751479</v>
      </c>
    </row>
    <row r="15122" spans="52:52" x14ac:dyDescent="0.25">
      <c r="AZ15122" s="9">
        <v>0.18934911242603542</v>
      </c>
    </row>
    <row r="15123" spans="52:52" x14ac:dyDescent="0.25">
      <c r="AZ15123" s="9">
        <v>4.4733727810650885</v>
      </c>
    </row>
    <row r="15124" spans="52:52" x14ac:dyDescent="0.25">
      <c r="AZ15124" s="9">
        <v>1.6804733727810648</v>
      </c>
    </row>
    <row r="15125" spans="52:52" x14ac:dyDescent="0.25">
      <c r="AZ15125" s="9">
        <v>4.5207100591715967</v>
      </c>
    </row>
    <row r="15126" spans="52:52" x14ac:dyDescent="0.25">
      <c r="AZ15126" s="9">
        <v>3.9053254437869818</v>
      </c>
    </row>
    <row r="15127" spans="52:52" x14ac:dyDescent="0.25">
      <c r="AZ15127" s="9">
        <v>4.2366863905325438</v>
      </c>
    </row>
    <row r="15128" spans="52:52" x14ac:dyDescent="0.25">
      <c r="AZ15128" s="9">
        <v>3.8343195266272181</v>
      </c>
    </row>
    <row r="15129" spans="52:52" x14ac:dyDescent="0.25">
      <c r="AZ15129" s="9">
        <v>5.0887573964497044</v>
      </c>
    </row>
    <row r="15130" spans="52:52" x14ac:dyDescent="0.25">
      <c r="AZ15130" s="9">
        <v>3.5739644970414197</v>
      </c>
    </row>
    <row r="15131" spans="52:52" x14ac:dyDescent="0.25">
      <c r="AZ15131" s="9">
        <v>3.2899408284023663</v>
      </c>
    </row>
    <row r="15132" spans="52:52" x14ac:dyDescent="0.25">
      <c r="AZ15132" s="9">
        <v>4.165680473372781</v>
      </c>
    </row>
    <row r="15133" spans="52:52" x14ac:dyDescent="0.25">
      <c r="AZ15133" s="9">
        <v>2.556213017751479</v>
      </c>
    </row>
    <row r="15134" spans="52:52" x14ac:dyDescent="0.25">
      <c r="AZ15134" s="9">
        <v>0.18934911242603542</v>
      </c>
    </row>
    <row r="15135" spans="52:52" x14ac:dyDescent="0.25">
      <c r="AZ15135" s="9">
        <v>4.4733727810650885</v>
      </c>
    </row>
    <row r="15136" spans="52:52" x14ac:dyDescent="0.25">
      <c r="AZ15136" s="9">
        <v>1.6804733727810648</v>
      </c>
    </row>
    <row r="15137" spans="52:52" x14ac:dyDescent="0.25">
      <c r="AZ15137" s="9">
        <v>4.5207100591715967</v>
      </c>
    </row>
    <row r="15138" spans="52:52" x14ac:dyDescent="0.25">
      <c r="AZ15138" s="9">
        <v>3.9053254437869818</v>
      </c>
    </row>
    <row r="15139" spans="52:52" x14ac:dyDescent="0.25">
      <c r="AZ15139" s="9">
        <v>4.2366863905325438</v>
      </c>
    </row>
    <row r="15140" spans="52:52" x14ac:dyDescent="0.25">
      <c r="AZ15140" s="9">
        <v>3.8343195266272181</v>
      </c>
    </row>
    <row r="15141" spans="52:52" x14ac:dyDescent="0.25">
      <c r="AZ15141" s="9">
        <v>5.0887573964497044</v>
      </c>
    </row>
    <row r="15142" spans="52:52" x14ac:dyDescent="0.25">
      <c r="AZ15142" s="9">
        <v>3.5739644970414197</v>
      </c>
    </row>
    <row r="15143" spans="52:52" x14ac:dyDescent="0.25">
      <c r="AZ15143" s="9">
        <v>3.2899408284023663</v>
      </c>
    </row>
    <row r="15144" spans="52:52" x14ac:dyDescent="0.25">
      <c r="AZ15144" s="9">
        <v>4.165680473372781</v>
      </c>
    </row>
    <row r="15145" spans="52:52" x14ac:dyDescent="0.25">
      <c r="AZ15145" s="9">
        <v>2.556213017751479</v>
      </c>
    </row>
    <row r="15146" spans="52:52" x14ac:dyDescent="0.25">
      <c r="AZ15146" s="9">
        <v>0.18934911242603542</v>
      </c>
    </row>
    <row r="15147" spans="52:52" x14ac:dyDescent="0.25">
      <c r="AZ15147" s="9">
        <v>4.4733727810650885</v>
      </c>
    </row>
    <row r="15148" spans="52:52" x14ac:dyDescent="0.25">
      <c r="AZ15148" s="9">
        <v>1.6804733727810648</v>
      </c>
    </row>
    <row r="15149" spans="52:52" x14ac:dyDescent="0.25">
      <c r="AZ15149" s="9">
        <v>4.5207100591715967</v>
      </c>
    </row>
    <row r="15150" spans="52:52" x14ac:dyDescent="0.25">
      <c r="AZ15150" s="9">
        <v>3.9053254437869818</v>
      </c>
    </row>
    <row r="15151" spans="52:52" x14ac:dyDescent="0.25">
      <c r="AZ15151" s="9">
        <v>4.2366863905325438</v>
      </c>
    </row>
    <row r="15152" spans="52:52" x14ac:dyDescent="0.25">
      <c r="AZ15152" s="9">
        <v>3.8343195266272181</v>
      </c>
    </row>
    <row r="15153" spans="52:52" x14ac:dyDescent="0.25">
      <c r="AZ15153" s="9">
        <v>5.0887573964497044</v>
      </c>
    </row>
    <row r="15154" spans="52:52" x14ac:dyDescent="0.25">
      <c r="AZ15154" s="9">
        <v>3.5739644970414197</v>
      </c>
    </row>
    <row r="15155" spans="52:52" x14ac:dyDescent="0.25">
      <c r="AZ15155" s="9">
        <v>3.2899408284023663</v>
      </c>
    </row>
    <row r="15156" spans="52:52" x14ac:dyDescent="0.25">
      <c r="AZ15156" s="9">
        <v>4.165680473372781</v>
      </c>
    </row>
    <row r="15157" spans="52:52" x14ac:dyDescent="0.25">
      <c r="AZ15157" s="9">
        <v>2.556213017751479</v>
      </c>
    </row>
    <row r="15158" spans="52:52" x14ac:dyDescent="0.25">
      <c r="AZ15158" s="9">
        <v>0.18934911242603542</v>
      </c>
    </row>
    <row r="15159" spans="52:52" x14ac:dyDescent="0.25">
      <c r="AZ15159" s="9">
        <v>4.4733727810650885</v>
      </c>
    </row>
    <row r="15160" spans="52:52" x14ac:dyDescent="0.25">
      <c r="AZ15160" s="9">
        <v>1.6804733727810648</v>
      </c>
    </row>
    <row r="15161" spans="52:52" x14ac:dyDescent="0.25">
      <c r="AZ15161" s="9">
        <v>4.5207100591715967</v>
      </c>
    </row>
    <row r="15162" spans="52:52" x14ac:dyDescent="0.25">
      <c r="AZ15162" s="9">
        <v>3.9053254437869818</v>
      </c>
    </row>
    <row r="15163" spans="52:52" x14ac:dyDescent="0.25">
      <c r="AZ15163" s="9">
        <v>4.2366863905325438</v>
      </c>
    </row>
    <row r="15164" spans="52:52" x14ac:dyDescent="0.25">
      <c r="AZ15164" s="9">
        <v>3.8343195266272181</v>
      </c>
    </row>
    <row r="15165" spans="52:52" x14ac:dyDescent="0.25">
      <c r="AZ15165" s="9">
        <v>5.0887573964497044</v>
      </c>
    </row>
    <row r="15166" spans="52:52" x14ac:dyDescent="0.25">
      <c r="AZ15166" s="9">
        <v>3.5739644970414197</v>
      </c>
    </row>
    <row r="15167" spans="52:52" x14ac:dyDescent="0.25">
      <c r="AZ15167" s="9">
        <v>3.2899408284023663</v>
      </c>
    </row>
    <row r="15168" spans="52:52" x14ac:dyDescent="0.25">
      <c r="AZ15168" s="9">
        <v>4.165680473372781</v>
      </c>
    </row>
    <row r="15169" spans="52:52" x14ac:dyDescent="0.25">
      <c r="AZ15169" s="9">
        <v>2.556213017751479</v>
      </c>
    </row>
    <row r="15170" spans="52:52" x14ac:dyDescent="0.25">
      <c r="AZ15170" s="9">
        <v>0.18934911242603542</v>
      </c>
    </row>
    <row r="15171" spans="52:52" x14ac:dyDescent="0.25">
      <c r="AZ15171" s="9">
        <v>4.4733727810650885</v>
      </c>
    </row>
    <row r="15172" spans="52:52" x14ac:dyDescent="0.25">
      <c r="AZ15172" s="9">
        <v>1.6804733727810648</v>
      </c>
    </row>
    <row r="15173" spans="52:52" x14ac:dyDescent="0.25">
      <c r="AZ15173" s="9">
        <v>4.5207100591715967</v>
      </c>
    </row>
    <row r="15174" spans="52:52" x14ac:dyDescent="0.25">
      <c r="AZ15174" s="9">
        <v>3.9053254437869818</v>
      </c>
    </row>
    <row r="15175" spans="52:52" x14ac:dyDescent="0.25">
      <c r="AZ15175" s="9">
        <v>4.2366863905325438</v>
      </c>
    </row>
    <row r="15176" spans="52:52" x14ac:dyDescent="0.25">
      <c r="AZ15176" s="9">
        <v>3.8343195266272181</v>
      </c>
    </row>
    <row r="15177" spans="52:52" x14ac:dyDescent="0.25">
      <c r="AZ15177" s="9">
        <v>5.0887573964497044</v>
      </c>
    </row>
    <row r="15178" spans="52:52" x14ac:dyDescent="0.25">
      <c r="AZ15178" s="9">
        <v>3.5739644970414197</v>
      </c>
    </row>
    <row r="15179" spans="52:52" x14ac:dyDescent="0.25">
      <c r="AZ15179" s="9">
        <v>3.2899408284023663</v>
      </c>
    </row>
    <row r="15180" spans="52:52" x14ac:dyDescent="0.25">
      <c r="AZ15180" s="9">
        <v>4.165680473372781</v>
      </c>
    </row>
    <row r="15181" spans="52:52" x14ac:dyDescent="0.25">
      <c r="AZ15181" s="9">
        <v>2.556213017751479</v>
      </c>
    </row>
    <row r="15182" spans="52:52" x14ac:dyDescent="0.25">
      <c r="AZ15182" s="9">
        <v>0.18934911242603542</v>
      </c>
    </row>
    <row r="15183" spans="52:52" x14ac:dyDescent="0.25">
      <c r="AZ15183" s="9">
        <v>4.4733727810650885</v>
      </c>
    </row>
    <row r="15184" spans="52:52" x14ac:dyDescent="0.25">
      <c r="AZ15184" s="9">
        <v>1.6804733727810648</v>
      </c>
    </row>
    <row r="15185" spans="52:52" x14ac:dyDescent="0.25">
      <c r="AZ15185" s="9">
        <v>4.5207100591715967</v>
      </c>
    </row>
    <row r="15186" spans="52:52" x14ac:dyDescent="0.25">
      <c r="AZ15186" s="9">
        <v>3.9053254437869818</v>
      </c>
    </row>
    <row r="15187" spans="52:52" x14ac:dyDescent="0.25">
      <c r="AZ15187" s="9">
        <v>4.2366863905325438</v>
      </c>
    </row>
    <row r="15188" spans="52:52" x14ac:dyDescent="0.25">
      <c r="AZ15188" s="9">
        <v>3.8343195266272181</v>
      </c>
    </row>
    <row r="15189" spans="52:52" x14ac:dyDescent="0.25">
      <c r="AZ15189" s="9">
        <v>5.0887573964497044</v>
      </c>
    </row>
    <row r="15190" spans="52:52" x14ac:dyDescent="0.25">
      <c r="AZ15190" s="9">
        <v>3.5739644970414197</v>
      </c>
    </row>
    <row r="15191" spans="52:52" x14ac:dyDescent="0.25">
      <c r="AZ15191" s="9">
        <v>3.2899408284023663</v>
      </c>
    </row>
    <row r="15192" spans="52:52" x14ac:dyDescent="0.25">
      <c r="AZ15192" s="9">
        <v>4.165680473372781</v>
      </c>
    </row>
    <row r="15193" spans="52:52" x14ac:dyDescent="0.25">
      <c r="AZ15193" s="9">
        <v>2.556213017751479</v>
      </c>
    </row>
    <row r="15194" spans="52:52" x14ac:dyDescent="0.25">
      <c r="AZ15194" s="9">
        <v>0.18934911242603542</v>
      </c>
    </row>
    <row r="15195" spans="52:52" x14ac:dyDescent="0.25">
      <c r="AZ15195" s="9">
        <v>4.4733727810650885</v>
      </c>
    </row>
    <row r="15196" spans="52:52" x14ac:dyDescent="0.25">
      <c r="AZ15196" s="9">
        <v>1.6804733727810648</v>
      </c>
    </row>
    <row r="15197" spans="52:52" x14ac:dyDescent="0.25">
      <c r="AZ15197" s="9">
        <v>4.5207100591715967</v>
      </c>
    </row>
    <row r="15198" spans="52:52" x14ac:dyDescent="0.25">
      <c r="AZ15198" s="9">
        <v>3.9053254437869818</v>
      </c>
    </row>
    <row r="15199" spans="52:52" x14ac:dyDescent="0.25">
      <c r="AZ15199" s="9">
        <v>4.2366863905325438</v>
      </c>
    </row>
    <row r="15200" spans="52:52" x14ac:dyDescent="0.25">
      <c r="AZ15200" s="9">
        <v>3.8343195266272181</v>
      </c>
    </row>
    <row r="15201" spans="52:52" x14ac:dyDescent="0.25">
      <c r="AZ15201" s="9">
        <v>5.0887573964497044</v>
      </c>
    </row>
    <row r="15202" spans="52:52" x14ac:dyDescent="0.25">
      <c r="AZ15202" s="9">
        <v>3.5739644970414197</v>
      </c>
    </row>
    <row r="15203" spans="52:52" x14ac:dyDescent="0.25">
      <c r="AZ15203" s="9">
        <v>3.2899408284023663</v>
      </c>
    </row>
    <row r="15204" spans="52:52" x14ac:dyDescent="0.25">
      <c r="AZ15204" s="9">
        <v>4.165680473372781</v>
      </c>
    </row>
    <row r="15205" spans="52:52" x14ac:dyDescent="0.25">
      <c r="AZ15205" s="9">
        <v>2.556213017751479</v>
      </c>
    </row>
    <row r="15206" spans="52:52" x14ac:dyDescent="0.25">
      <c r="AZ15206" s="9">
        <v>0.18934911242603542</v>
      </c>
    </row>
    <row r="15207" spans="52:52" x14ac:dyDescent="0.25">
      <c r="AZ15207" s="9">
        <v>4.4733727810650885</v>
      </c>
    </row>
    <row r="15208" spans="52:52" x14ac:dyDescent="0.25">
      <c r="AZ15208" s="9">
        <v>1.6804733727810648</v>
      </c>
    </row>
    <row r="15209" spans="52:52" x14ac:dyDescent="0.25">
      <c r="AZ15209" s="9">
        <v>4.5207100591715967</v>
      </c>
    </row>
    <row r="15210" spans="52:52" x14ac:dyDescent="0.25">
      <c r="AZ15210" s="9">
        <v>3.9053254437869818</v>
      </c>
    </row>
    <row r="15211" spans="52:52" x14ac:dyDescent="0.25">
      <c r="AZ15211" s="9">
        <v>4.2366863905325438</v>
      </c>
    </row>
    <row r="15212" spans="52:52" x14ac:dyDescent="0.25">
      <c r="AZ15212" s="9">
        <v>3.8343195266272181</v>
      </c>
    </row>
    <row r="15213" spans="52:52" x14ac:dyDescent="0.25">
      <c r="AZ15213" s="9">
        <v>5.0887573964497044</v>
      </c>
    </row>
    <row r="15214" spans="52:52" x14ac:dyDescent="0.25">
      <c r="AZ15214" s="9">
        <v>3.5739644970414197</v>
      </c>
    </row>
    <row r="15215" spans="52:52" x14ac:dyDescent="0.25">
      <c r="AZ15215" s="9">
        <v>3.2899408284023663</v>
      </c>
    </row>
    <row r="15216" spans="52:52" x14ac:dyDescent="0.25">
      <c r="AZ15216" s="9">
        <v>4.165680473372781</v>
      </c>
    </row>
    <row r="15217" spans="52:52" x14ac:dyDescent="0.25">
      <c r="AZ15217" s="9">
        <v>2.556213017751479</v>
      </c>
    </row>
    <row r="15218" spans="52:52" x14ac:dyDescent="0.25">
      <c r="AZ15218" s="9">
        <v>0.18934911242603542</v>
      </c>
    </row>
    <row r="15219" spans="52:52" x14ac:dyDescent="0.25">
      <c r="AZ15219" s="9">
        <v>4.4733727810650885</v>
      </c>
    </row>
    <row r="15220" spans="52:52" x14ac:dyDescent="0.25">
      <c r="AZ15220" s="9">
        <v>1.6804733727810648</v>
      </c>
    </row>
    <row r="15221" spans="52:52" x14ac:dyDescent="0.25">
      <c r="AZ15221" s="9">
        <v>4.5207100591715967</v>
      </c>
    </row>
    <row r="15222" spans="52:52" x14ac:dyDescent="0.25">
      <c r="AZ15222" s="9">
        <v>3.9053254437869818</v>
      </c>
    </row>
    <row r="15223" spans="52:52" x14ac:dyDescent="0.25">
      <c r="AZ15223" s="9">
        <v>4.2366863905325438</v>
      </c>
    </row>
    <row r="15224" spans="52:52" x14ac:dyDescent="0.25">
      <c r="AZ15224" s="9">
        <v>3.8343195266272181</v>
      </c>
    </row>
    <row r="15225" spans="52:52" x14ac:dyDescent="0.25">
      <c r="AZ15225" s="9">
        <v>5.0887573964497044</v>
      </c>
    </row>
    <row r="15226" spans="52:52" x14ac:dyDescent="0.25">
      <c r="AZ15226" s="9">
        <v>3.5739644970414197</v>
      </c>
    </row>
    <row r="15227" spans="52:52" x14ac:dyDescent="0.25">
      <c r="AZ15227" s="9">
        <v>3.2899408284023663</v>
      </c>
    </row>
    <row r="15228" spans="52:52" x14ac:dyDescent="0.25">
      <c r="AZ15228" s="9">
        <v>4.165680473372781</v>
      </c>
    </row>
    <row r="15229" spans="52:52" x14ac:dyDescent="0.25">
      <c r="AZ15229" s="9">
        <v>2.556213017751479</v>
      </c>
    </row>
    <row r="15230" spans="52:52" x14ac:dyDescent="0.25">
      <c r="AZ15230" s="9">
        <v>0.18934911242603542</v>
      </c>
    </row>
    <row r="15231" spans="52:52" x14ac:dyDescent="0.25">
      <c r="AZ15231" s="9">
        <v>4.4733727810650885</v>
      </c>
    </row>
    <row r="15232" spans="52:52" x14ac:dyDescent="0.25">
      <c r="AZ15232" s="9">
        <v>1.6804733727810648</v>
      </c>
    </row>
    <row r="15233" spans="52:52" x14ac:dyDescent="0.25">
      <c r="AZ15233" s="9">
        <v>4.5207100591715967</v>
      </c>
    </row>
    <row r="15234" spans="52:52" x14ac:dyDescent="0.25">
      <c r="AZ15234" s="9">
        <v>3.9053254437869818</v>
      </c>
    </row>
    <row r="15235" spans="52:52" x14ac:dyDescent="0.25">
      <c r="AZ15235" s="9">
        <v>4.2366863905325438</v>
      </c>
    </row>
    <row r="15236" spans="52:52" x14ac:dyDescent="0.25">
      <c r="AZ15236" s="9">
        <v>3.8343195266272181</v>
      </c>
    </row>
    <row r="15237" spans="52:52" x14ac:dyDescent="0.25">
      <c r="AZ15237" s="9">
        <v>5.0887573964497044</v>
      </c>
    </row>
    <row r="15238" spans="52:52" x14ac:dyDescent="0.25">
      <c r="AZ15238" s="9">
        <v>3.5739644970414197</v>
      </c>
    </row>
    <row r="15239" spans="52:52" x14ac:dyDescent="0.25">
      <c r="AZ15239" s="9">
        <v>3.2899408284023663</v>
      </c>
    </row>
    <row r="15240" spans="52:52" x14ac:dyDescent="0.25">
      <c r="AZ15240" s="9">
        <v>4.165680473372781</v>
      </c>
    </row>
    <row r="15241" spans="52:52" x14ac:dyDescent="0.25">
      <c r="AZ15241" s="9">
        <v>2.556213017751479</v>
      </c>
    </row>
    <row r="15242" spans="52:52" x14ac:dyDescent="0.25">
      <c r="AZ15242" s="9">
        <v>0.18934911242603542</v>
      </c>
    </row>
    <row r="15243" spans="52:52" x14ac:dyDescent="0.25">
      <c r="AZ15243" s="9">
        <v>4.4733727810650885</v>
      </c>
    </row>
    <row r="15244" spans="52:52" x14ac:dyDescent="0.25">
      <c r="AZ15244" s="9">
        <v>1.6804733727810648</v>
      </c>
    </row>
    <row r="15245" spans="52:52" x14ac:dyDescent="0.25">
      <c r="AZ15245" s="9">
        <v>4.5207100591715967</v>
      </c>
    </row>
    <row r="15246" spans="52:52" x14ac:dyDescent="0.25">
      <c r="AZ15246" s="9">
        <v>3.9053254437869818</v>
      </c>
    </row>
    <row r="15247" spans="52:52" x14ac:dyDescent="0.25">
      <c r="AZ15247" s="9">
        <v>4.2366863905325438</v>
      </c>
    </row>
    <row r="15248" spans="52:52" x14ac:dyDescent="0.25">
      <c r="AZ15248" s="9">
        <v>3.8343195266272181</v>
      </c>
    </row>
    <row r="15249" spans="52:52" x14ac:dyDescent="0.25">
      <c r="AZ15249" s="9">
        <v>5.0887573964497044</v>
      </c>
    </row>
    <row r="15250" spans="52:52" x14ac:dyDescent="0.25">
      <c r="AZ15250" s="9">
        <v>3.5739644970414197</v>
      </c>
    </row>
    <row r="15251" spans="52:52" x14ac:dyDescent="0.25">
      <c r="AZ15251" s="9">
        <v>3.2899408284023663</v>
      </c>
    </row>
    <row r="15252" spans="52:52" x14ac:dyDescent="0.25">
      <c r="AZ15252" s="9">
        <v>4.165680473372781</v>
      </c>
    </row>
    <row r="15253" spans="52:52" x14ac:dyDescent="0.25">
      <c r="AZ15253" s="9">
        <v>2.556213017751479</v>
      </c>
    </row>
    <row r="15254" spans="52:52" x14ac:dyDescent="0.25">
      <c r="AZ15254" s="9">
        <v>0.18934911242603542</v>
      </c>
    </row>
    <row r="15255" spans="52:52" x14ac:dyDescent="0.25">
      <c r="AZ15255" s="9">
        <v>4.4733727810650885</v>
      </c>
    </row>
    <row r="15256" spans="52:52" x14ac:dyDescent="0.25">
      <c r="AZ15256" s="9">
        <v>1.6804733727810648</v>
      </c>
    </row>
    <row r="15257" spans="52:52" x14ac:dyDescent="0.25">
      <c r="AZ15257" s="9">
        <v>4.5207100591715967</v>
      </c>
    </row>
    <row r="15258" spans="52:52" x14ac:dyDescent="0.25">
      <c r="AZ15258" s="9">
        <v>3.9053254437869818</v>
      </c>
    </row>
    <row r="15259" spans="52:52" x14ac:dyDescent="0.25">
      <c r="AZ15259" s="9">
        <v>4.2366863905325438</v>
      </c>
    </row>
    <row r="15260" spans="52:52" x14ac:dyDescent="0.25">
      <c r="AZ15260" s="9">
        <v>3.8343195266272181</v>
      </c>
    </row>
    <row r="15261" spans="52:52" x14ac:dyDescent="0.25">
      <c r="AZ15261" s="9">
        <v>5.0887573964497044</v>
      </c>
    </row>
    <row r="15262" spans="52:52" x14ac:dyDescent="0.25">
      <c r="AZ15262" s="9">
        <v>3.5739644970414197</v>
      </c>
    </row>
    <row r="15263" spans="52:52" x14ac:dyDescent="0.25">
      <c r="AZ15263" s="9">
        <v>3.2899408284023663</v>
      </c>
    </row>
    <row r="15264" spans="52:52" x14ac:dyDescent="0.25">
      <c r="AZ15264" s="9">
        <v>4.165680473372781</v>
      </c>
    </row>
    <row r="15265" spans="52:52" x14ac:dyDescent="0.25">
      <c r="AZ15265" s="9">
        <v>2.556213017751479</v>
      </c>
    </row>
    <row r="15266" spans="52:52" x14ac:dyDescent="0.25">
      <c r="AZ15266" s="9">
        <v>0.18934911242603542</v>
      </c>
    </row>
    <row r="15267" spans="52:52" x14ac:dyDescent="0.25">
      <c r="AZ15267" s="9">
        <v>4.4733727810650885</v>
      </c>
    </row>
    <row r="15268" spans="52:52" x14ac:dyDescent="0.25">
      <c r="AZ15268" s="9">
        <v>1.6804733727810648</v>
      </c>
    </row>
    <row r="15269" spans="52:52" x14ac:dyDescent="0.25">
      <c r="AZ15269" s="9">
        <v>4.5207100591715967</v>
      </c>
    </row>
    <row r="15270" spans="52:52" x14ac:dyDescent="0.25">
      <c r="AZ15270" s="9">
        <v>3.9053254437869818</v>
      </c>
    </row>
    <row r="15271" spans="52:52" x14ac:dyDescent="0.25">
      <c r="AZ15271" s="9">
        <v>4.2366863905325438</v>
      </c>
    </row>
    <row r="15272" spans="52:52" x14ac:dyDescent="0.25">
      <c r="AZ15272" s="9">
        <v>3.8343195266272181</v>
      </c>
    </row>
    <row r="15273" spans="52:52" x14ac:dyDescent="0.25">
      <c r="AZ15273" s="9">
        <v>5.0887573964497044</v>
      </c>
    </row>
    <row r="15274" spans="52:52" x14ac:dyDescent="0.25">
      <c r="AZ15274" s="9">
        <v>3.5739644970414197</v>
      </c>
    </row>
    <row r="15275" spans="52:52" x14ac:dyDescent="0.25">
      <c r="AZ15275" s="9">
        <v>3.2899408284023663</v>
      </c>
    </row>
    <row r="15276" spans="52:52" x14ac:dyDescent="0.25">
      <c r="AZ15276" s="9">
        <v>4.165680473372781</v>
      </c>
    </row>
    <row r="15277" spans="52:52" x14ac:dyDescent="0.25">
      <c r="AZ15277" s="9">
        <v>2.556213017751479</v>
      </c>
    </row>
    <row r="15278" spans="52:52" x14ac:dyDescent="0.25">
      <c r="AZ15278" s="9">
        <v>0.18934911242603542</v>
      </c>
    </row>
    <row r="15279" spans="52:52" x14ac:dyDescent="0.25">
      <c r="AZ15279" s="9">
        <v>4.4733727810650885</v>
      </c>
    </row>
    <row r="15280" spans="52:52" x14ac:dyDescent="0.25">
      <c r="AZ15280" s="9">
        <v>1.6804733727810648</v>
      </c>
    </row>
    <row r="15281" spans="52:52" x14ac:dyDescent="0.25">
      <c r="AZ15281" s="9">
        <v>4.5207100591715967</v>
      </c>
    </row>
    <row r="15282" spans="52:52" x14ac:dyDescent="0.25">
      <c r="AZ15282" s="9">
        <v>3.9053254437869818</v>
      </c>
    </row>
    <row r="15283" spans="52:52" x14ac:dyDescent="0.25">
      <c r="AZ15283" s="9">
        <v>4.2366863905325438</v>
      </c>
    </row>
    <row r="15284" spans="52:52" x14ac:dyDescent="0.25">
      <c r="AZ15284" s="9">
        <v>3.8343195266272181</v>
      </c>
    </row>
    <row r="15285" spans="52:52" x14ac:dyDescent="0.25">
      <c r="AZ15285" s="9">
        <v>5.0887573964497044</v>
      </c>
    </row>
    <row r="15286" spans="52:52" x14ac:dyDescent="0.25">
      <c r="AZ15286" s="9">
        <v>3.5739644970414197</v>
      </c>
    </row>
    <row r="15287" spans="52:52" x14ac:dyDescent="0.25">
      <c r="AZ15287" s="9">
        <v>3.2899408284023663</v>
      </c>
    </row>
    <row r="15288" spans="52:52" x14ac:dyDescent="0.25">
      <c r="AZ15288" s="9">
        <v>4.165680473372781</v>
      </c>
    </row>
    <row r="15289" spans="52:52" x14ac:dyDescent="0.25">
      <c r="AZ15289" s="9">
        <v>2.556213017751479</v>
      </c>
    </row>
    <row r="15290" spans="52:52" x14ac:dyDescent="0.25">
      <c r="AZ15290" s="9">
        <v>0.18934911242603542</v>
      </c>
    </row>
    <row r="15291" spans="52:52" x14ac:dyDescent="0.25">
      <c r="AZ15291" s="9">
        <v>4.4733727810650885</v>
      </c>
    </row>
    <row r="15292" spans="52:52" x14ac:dyDescent="0.25">
      <c r="AZ15292" s="9">
        <v>1.6804733727810648</v>
      </c>
    </row>
    <row r="15293" spans="52:52" x14ac:dyDescent="0.25">
      <c r="AZ15293" s="9">
        <v>4.5207100591715967</v>
      </c>
    </row>
    <row r="15294" spans="52:52" x14ac:dyDescent="0.25">
      <c r="AZ15294" s="9">
        <v>3.9053254437869818</v>
      </c>
    </row>
    <row r="15295" spans="52:52" x14ac:dyDescent="0.25">
      <c r="AZ15295" s="9">
        <v>4.2366863905325438</v>
      </c>
    </row>
    <row r="15296" spans="52:52" x14ac:dyDescent="0.25">
      <c r="AZ15296" s="9">
        <v>3.8343195266272181</v>
      </c>
    </row>
    <row r="15297" spans="52:52" x14ac:dyDescent="0.25">
      <c r="AZ15297" s="9">
        <v>5.0887573964497044</v>
      </c>
    </row>
    <row r="15298" spans="52:52" x14ac:dyDescent="0.25">
      <c r="AZ15298" s="9">
        <v>3.5739644970414197</v>
      </c>
    </row>
    <row r="15299" spans="52:52" x14ac:dyDescent="0.25">
      <c r="AZ15299" s="9">
        <v>3.2899408284023663</v>
      </c>
    </row>
    <row r="15300" spans="52:52" x14ac:dyDescent="0.25">
      <c r="AZ15300" s="9">
        <v>4.165680473372781</v>
      </c>
    </row>
    <row r="15301" spans="52:52" x14ac:dyDescent="0.25">
      <c r="AZ15301" s="9">
        <v>2.556213017751479</v>
      </c>
    </row>
    <row r="15302" spans="52:52" x14ac:dyDescent="0.25">
      <c r="AZ15302" s="9">
        <v>0.18934911242603542</v>
      </c>
    </row>
    <row r="15303" spans="52:52" x14ac:dyDescent="0.25">
      <c r="AZ15303" s="9">
        <v>4.4733727810650885</v>
      </c>
    </row>
    <row r="15304" spans="52:52" x14ac:dyDescent="0.25">
      <c r="AZ15304" s="9">
        <v>1.6804733727810648</v>
      </c>
    </row>
    <row r="15305" spans="52:52" x14ac:dyDescent="0.25">
      <c r="AZ15305" s="9">
        <v>4.5207100591715967</v>
      </c>
    </row>
    <row r="15306" spans="52:52" x14ac:dyDescent="0.25">
      <c r="AZ15306" s="9">
        <v>3.9053254437869818</v>
      </c>
    </row>
    <row r="15307" spans="52:52" x14ac:dyDescent="0.25">
      <c r="AZ15307" s="9">
        <v>4.2366863905325438</v>
      </c>
    </row>
    <row r="15308" spans="52:52" x14ac:dyDescent="0.25">
      <c r="AZ15308" s="9">
        <v>3.8343195266272181</v>
      </c>
    </row>
    <row r="15309" spans="52:52" x14ac:dyDescent="0.25">
      <c r="AZ15309" s="9">
        <v>5.0887573964497044</v>
      </c>
    </row>
    <row r="15310" spans="52:52" x14ac:dyDescent="0.25">
      <c r="AZ15310" s="9">
        <v>3.5739644970414197</v>
      </c>
    </row>
    <row r="15311" spans="52:52" x14ac:dyDescent="0.25">
      <c r="AZ15311" s="9">
        <v>3.2899408284023663</v>
      </c>
    </row>
    <row r="15312" spans="52:52" x14ac:dyDescent="0.25">
      <c r="AZ15312" s="9">
        <v>4.165680473372781</v>
      </c>
    </row>
    <row r="15313" spans="52:52" x14ac:dyDescent="0.25">
      <c r="AZ15313" s="9">
        <v>2.556213017751479</v>
      </c>
    </row>
    <row r="15314" spans="52:52" x14ac:dyDescent="0.25">
      <c r="AZ15314" s="9">
        <v>0.18934911242603542</v>
      </c>
    </row>
    <row r="15315" spans="52:52" x14ac:dyDescent="0.25">
      <c r="AZ15315" s="9">
        <v>4.4733727810650885</v>
      </c>
    </row>
    <row r="15316" spans="52:52" x14ac:dyDescent="0.25">
      <c r="AZ15316" s="9">
        <v>1.6804733727810648</v>
      </c>
    </row>
    <row r="15317" spans="52:52" x14ac:dyDescent="0.25">
      <c r="AZ15317" s="9">
        <v>4.5207100591715967</v>
      </c>
    </row>
    <row r="15318" spans="52:52" x14ac:dyDescent="0.25">
      <c r="AZ15318" s="9">
        <v>3.9053254437869818</v>
      </c>
    </row>
    <row r="15319" spans="52:52" x14ac:dyDescent="0.25">
      <c r="AZ15319" s="9">
        <v>4.2366863905325438</v>
      </c>
    </row>
    <row r="15320" spans="52:52" x14ac:dyDescent="0.25">
      <c r="AZ15320" s="9">
        <v>3.8343195266272181</v>
      </c>
    </row>
    <row r="15321" spans="52:52" x14ac:dyDescent="0.25">
      <c r="AZ15321" s="9">
        <v>5.0887573964497044</v>
      </c>
    </row>
    <row r="15322" spans="52:52" x14ac:dyDescent="0.25">
      <c r="AZ15322" s="9">
        <v>3.5739644970414197</v>
      </c>
    </row>
    <row r="15323" spans="52:52" x14ac:dyDescent="0.25">
      <c r="AZ15323" s="9">
        <v>3.2899408284023663</v>
      </c>
    </row>
    <row r="15324" spans="52:52" x14ac:dyDescent="0.25">
      <c r="AZ15324" s="9">
        <v>4.165680473372781</v>
      </c>
    </row>
    <row r="15325" spans="52:52" x14ac:dyDescent="0.25">
      <c r="AZ15325" s="9">
        <v>2.556213017751479</v>
      </c>
    </row>
    <row r="15326" spans="52:52" x14ac:dyDescent="0.25">
      <c r="AZ15326" s="9">
        <v>0.18934911242603542</v>
      </c>
    </row>
    <row r="15327" spans="52:52" x14ac:dyDescent="0.25">
      <c r="AZ15327" s="9">
        <v>4.4733727810650885</v>
      </c>
    </row>
    <row r="15328" spans="52:52" x14ac:dyDescent="0.25">
      <c r="AZ15328" s="9">
        <v>1.6804733727810648</v>
      </c>
    </row>
    <row r="15329" spans="52:52" x14ac:dyDescent="0.25">
      <c r="AZ15329" s="9">
        <v>4.5207100591715967</v>
      </c>
    </row>
    <row r="15330" spans="52:52" x14ac:dyDescent="0.25">
      <c r="AZ15330" s="9">
        <v>3.9053254437869818</v>
      </c>
    </row>
    <row r="15331" spans="52:52" x14ac:dyDescent="0.25">
      <c r="AZ15331" s="9">
        <v>4.2366863905325438</v>
      </c>
    </row>
    <row r="15332" spans="52:52" x14ac:dyDescent="0.25">
      <c r="AZ15332" s="9">
        <v>3.8343195266272181</v>
      </c>
    </row>
    <row r="15333" spans="52:52" x14ac:dyDescent="0.25">
      <c r="AZ15333" s="9">
        <v>5.0887573964497044</v>
      </c>
    </row>
    <row r="15334" spans="52:52" x14ac:dyDescent="0.25">
      <c r="AZ15334" s="9">
        <v>3.5739644970414197</v>
      </c>
    </row>
    <row r="15335" spans="52:52" x14ac:dyDescent="0.25">
      <c r="AZ15335" s="9">
        <v>3.2899408284023663</v>
      </c>
    </row>
    <row r="15336" spans="52:52" x14ac:dyDescent="0.25">
      <c r="AZ15336" s="9">
        <v>4.165680473372781</v>
      </c>
    </row>
    <row r="15337" spans="52:52" x14ac:dyDescent="0.25">
      <c r="AZ15337" s="9">
        <v>2.556213017751479</v>
      </c>
    </row>
    <row r="15338" spans="52:52" x14ac:dyDescent="0.25">
      <c r="AZ15338" s="9">
        <v>0.18934911242603542</v>
      </c>
    </row>
    <row r="15339" spans="52:52" x14ac:dyDescent="0.25">
      <c r="AZ15339" s="9">
        <v>4.4733727810650885</v>
      </c>
    </row>
    <row r="15340" spans="52:52" x14ac:dyDescent="0.25">
      <c r="AZ15340" s="9">
        <v>1.6804733727810648</v>
      </c>
    </row>
    <row r="15341" spans="52:52" x14ac:dyDescent="0.25">
      <c r="AZ15341" s="9">
        <v>4.5207100591715967</v>
      </c>
    </row>
    <row r="15342" spans="52:52" x14ac:dyDescent="0.25">
      <c r="AZ15342" s="9">
        <v>3.9053254437869818</v>
      </c>
    </row>
    <row r="15343" spans="52:52" x14ac:dyDescent="0.25">
      <c r="AZ15343" s="9">
        <v>4.2366863905325438</v>
      </c>
    </row>
    <row r="15344" spans="52:52" x14ac:dyDescent="0.25">
      <c r="AZ15344" s="9">
        <v>3.8343195266272181</v>
      </c>
    </row>
    <row r="15345" spans="52:52" x14ac:dyDescent="0.25">
      <c r="AZ15345" s="9">
        <v>5.0887573964497044</v>
      </c>
    </row>
    <row r="15346" spans="52:52" x14ac:dyDescent="0.25">
      <c r="AZ15346" s="9">
        <v>3.5739644970414197</v>
      </c>
    </row>
    <row r="15347" spans="52:52" x14ac:dyDescent="0.25">
      <c r="AZ15347" s="9">
        <v>3.2899408284023663</v>
      </c>
    </row>
    <row r="15348" spans="52:52" x14ac:dyDescent="0.25">
      <c r="AZ15348" s="9">
        <v>4.165680473372781</v>
      </c>
    </row>
    <row r="15349" spans="52:52" x14ac:dyDescent="0.25">
      <c r="AZ15349" s="9">
        <v>2.556213017751479</v>
      </c>
    </row>
    <row r="15350" spans="52:52" x14ac:dyDescent="0.25">
      <c r="AZ15350" s="9">
        <v>0.18934911242603542</v>
      </c>
    </row>
    <row r="15351" spans="52:52" x14ac:dyDescent="0.25">
      <c r="AZ15351" s="9">
        <v>4.4733727810650885</v>
      </c>
    </row>
    <row r="15352" spans="52:52" x14ac:dyDescent="0.25">
      <c r="AZ15352" s="9">
        <v>1.6804733727810648</v>
      </c>
    </row>
    <row r="15353" spans="52:52" x14ac:dyDescent="0.25">
      <c r="AZ15353" s="9">
        <v>4.5207100591715967</v>
      </c>
    </row>
    <row r="15354" spans="52:52" x14ac:dyDescent="0.25">
      <c r="AZ15354" s="9">
        <v>3.9053254437869818</v>
      </c>
    </row>
    <row r="15355" spans="52:52" x14ac:dyDescent="0.25">
      <c r="AZ15355" s="9">
        <v>4.2366863905325438</v>
      </c>
    </row>
    <row r="15356" spans="52:52" x14ac:dyDescent="0.25">
      <c r="AZ15356" s="9">
        <v>3.8343195266272181</v>
      </c>
    </row>
    <row r="15357" spans="52:52" x14ac:dyDescent="0.25">
      <c r="AZ15357" s="9">
        <v>5.0887573964497044</v>
      </c>
    </row>
    <row r="15358" spans="52:52" x14ac:dyDescent="0.25">
      <c r="AZ15358" s="9">
        <v>3.5739644970414197</v>
      </c>
    </row>
    <row r="15359" spans="52:52" x14ac:dyDescent="0.25">
      <c r="AZ15359" s="9">
        <v>3.2899408284023663</v>
      </c>
    </row>
    <row r="15360" spans="52:52" x14ac:dyDescent="0.25">
      <c r="AZ15360" s="9">
        <v>4.165680473372781</v>
      </c>
    </row>
    <row r="15361" spans="52:52" x14ac:dyDescent="0.25">
      <c r="AZ15361" s="9">
        <v>2.556213017751479</v>
      </c>
    </row>
    <row r="15362" spans="52:52" x14ac:dyDescent="0.25">
      <c r="AZ15362" s="9">
        <v>0.18934911242603542</v>
      </c>
    </row>
    <row r="15363" spans="52:52" x14ac:dyDescent="0.25">
      <c r="AZ15363" s="9">
        <v>4.4733727810650885</v>
      </c>
    </row>
    <row r="15364" spans="52:52" x14ac:dyDescent="0.25">
      <c r="AZ15364" s="9">
        <v>1.6804733727810648</v>
      </c>
    </row>
    <row r="15365" spans="52:52" x14ac:dyDescent="0.25">
      <c r="AZ15365" s="9">
        <v>4.5207100591715967</v>
      </c>
    </row>
    <row r="15366" spans="52:52" x14ac:dyDescent="0.25">
      <c r="AZ15366" s="9">
        <v>3.9053254437869818</v>
      </c>
    </row>
    <row r="15367" spans="52:52" x14ac:dyDescent="0.25">
      <c r="AZ15367" s="9">
        <v>4.2366863905325438</v>
      </c>
    </row>
    <row r="15368" spans="52:52" x14ac:dyDescent="0.25">
      <c r="AZ15368" s="9">
        <v>3.8343195266272181</v>
      </c>
    </row>
    <row r="15369" spans="52:52" x14ac:dyDescent="0.25">
      <c r="AZ15369" s="9">
        <v>5.0887573964497044</v>
      </c>
    </row>
    <row r="15370" spans="52:52" x14ac:dyDescent="0.25">
      <c r="AZ15370" s="9">
        <v>3.5739644970414197</v>
      </c>
    </row>
    <row r="15371" spans="52:52" x14ac:dyDescent="0.25">
      <c r="AZ15371" s="9">
        <v>3.2899408284023663</v>
      </c>
    </row>
    <row r="15372" spans="52:52" x14ac:dyDescent="0.25">
      <c r="AZ15372" s="9">
        <v>4.165680473372781</v>
      </c>
    </row>
    <row r="15373" spans="52:52" x14ac:dyDescent="0.25">
      <c r="AZ15373" s="9">
        <v>2.556213017751479</v>
      </c>
    </row>
    <row r="15374" spans="52:52" x14ac:dyDescent="0.25">
      <c r="AZ15374" s="9">
        <v>0.18934911242603542</v>
      </c>
    </row>
    <row r="15375" spans="52:52" x14ac:dyDescent="0.25">
      <c r="AZ15375" s="9">
        <v>4.4733727810650885</v>
      </c>
    </row>
    <row r="15376" spans="52:52" x14ac:dyDescent="0.25">
      <c r="AZ15376" s="9">
        <v>1.6804733727810648</v>
      </c>
    </row>
    <row r="15377" spans="52:52" x14ac:dyDescent="0.25">
      <c r="AZ15377" s="9">
        <v>4.5207100591715967</v>
      </c>
    </row>
    <row r="15378" spans="52:52" x14ac:dyDescent="0.25">
      <c r="AZ15378" s="9">
        <v>3.9053254437869818</v>
      </c>
    </row>
    <row r="15379" spans="52:52" x14ac:dyDescent="0.25">
      <c r="AZ15379" s="9">
        <v>4.2366863905325438</v>
      </c>
    </row>
    <row r="15380" spans="52:52" x14ac:dyDescent="0.25">
      <c r="AZ15380" s="9">
        <v>3.8343195266272181</v>
      </c>
    </row>
    <row r="15381" spans="52:52" x14ac:dyDescent="0.25">
      <c r="AZ15381" s="9">
        <v>5.0887573964497044</v>
      </c>
    </row>
    <row r="15382" spans="52:52" x14ac:dyDescent="0.25">
      <c r="AZ15382" s="9">
        <v>3.5739644970414197</v>
      </c>
    </row>
    <row r="15383" spans="52:52" x14ac:dyDescent="0.25">
      <c r="AZ15383" s="9">
        <v>3.2899408284023663</v>
      </c>
    </row>
    <row r="15384" spans="52:52" x14ac:dyDescent="0.25">
      <c r="AZ15384" s="9">
        <v>4.165680473372781</v>
      </c>
    </row>
    <row r="15385" spans="52:52" x14ac:dyDescent="0.25">
      <c r="AZ15385" s="9">
        <v>2.556213017751479</v>
      </c>
    </row>
    <row r="15386" spans="52:52" x14ac:dyDescent="0.25">
      <c r="AZ15386" s="9">
        <v>0.18934911242603542</v>
      </c>
    </row>
    <row r="15387" spans="52:52" x14ac:dyDescent="0.25">
      <c r="AZ15387" s="9">
        <v>4.4733727810650885</v>
      </c>
    </row>
    <row r="15388" spans="52:52" x14ac:dyDescent="0.25">
      <c r="AZ15388" s="9">
        <v>1.6804733727810648</v>
      </c>
    </row>
    <row r="15389" spans="52:52" x14ac:dyDescent="0.25">
      <c r="AZ15389" s="9">
        <v>4.5207100591715967</v>
      </c>
    </row>
    <row r="15390" spans="52:52" x14ac:dyDescent="0.25">
      <c r="AZ15390" s="9">
        <v>3.9053254437869818</v>
      </c>
    </row>
    <row r="15391" spans="52:52" x14ac:dyDescent="0.25">
      <c r="AZ15391" s="9">
        <v>4.2366863905325438</v>
      </c>
    </row>
    <row r="15392" spans="52:52" x14ac:dyDescent="0.25">
      <c r="AZ15392" s="9">
        <v>3.8343195266272181</v>
      </c>
    </row>
    <row r="15393" spans="52:52" x14ac:dyDescent="0.25">
      <c r="AZ15393" s="9">
        <v>5.0887573964497044</v>
      </c>
    </row>
    <row r="15394" spans="52:52" x14ac:dyDescent="0.25">
      <c r="AZ15394" s="9">
        <v>3.5739644970414197</v>
      </c>
    </row>
    <row r="15395" spans="52:52" x14ac:dyDescent="0.25">
      <c r="AZ15395" s="9">
        <v>3.2899408284023663</v>
      </c>
    </row>
    <row r="15396" spans="52:52" x14ac:dyDescent="0.25">
      <c r="AZ15396" s="9">
        <v>4.165680473372781</v>
      </c>
    </row>
    <row r="15397" spans="52:52" x14ac:dyDescent="0.25">
      <c r="AZ15397" s="9">
        <v>2.556213017751479</v>
      </c>
    </row>
    <row r="15398" spans="52:52" x14ac:dyDescent="0.25">
      <c r="AZ15398" s="9">
        <v>0.18934911242603542</v>
      </c>
    </row>
    <row r="15399" spans="52:52" x14ac:dyDescent="0.25">
      <c r="AZ15399" s="9">
        <v>4.4733727810650885</v>
      </c>
    </row>
    <row r="15400" spans="52:52" x14ac:dyDescent="0.25">
      <c r="AZ15400" s="9">
        <v>1.6804733727810648</v>
      </c>
    </row>
    <row r="15401" spans="52:52" x14ac:dyDescent="0.25">
      <c r="AZ15401" s="9">
        <v>4.5207100591715967</v>
      </c>
    </row>
    <row r="15402" spans="52:52" x14ac:dyDescent="0.25">
      <c r="AZ15402" s="9">
        <v>3.9053254437869818</v>
      </c>
    </row>
    <row r="15403" spans="52:52" x14ac:dyDescent="0.25">
      <c r="AZ15403" s="9">
        <v>4.2366863905325438</v>
      </c>
    </row>
    <row r="15404" spans="52:52" x14ac:dyDescent="0.25">
      <c r="AZ15404" s="9">
        <v>3.8343195266272181</v>
      </c>
    </row>
    <row r="15405" spans="52:52" x14ac:dyDescent="0.25">
      <c r="AZ15405" s="9">
        <v>5.0887573964497044</v>
      </c>
    </row>
    <row r="15406" spans="52:52" x14ac:dyDescent="0.25">
      <c r="AZ15406" s="9">
        <v>3.5739644970414197</v>
      </c>
    </row>
    <row r="15407" spans="52:52" x14ac:dyDescent="0.25">
      <c r="AZ15407" s="9">
        <v>3.2899408284023663</v>
      </c>
    </row>
    <row r="15408" spans="52:52" x14ac:dyDescent="0.25">
      <c r="AZ15408" s="9">
        <v>4.165680473372781</v>
      </c>
    </row>
    <row r="15409" spans="52:52" x14ac:dyDescent="0.25">
      <c r="AZ15409" s="9">
        <v>2.556213017751479</v>
      </c>
    </row>
    <row r="15410" spans="52:52" x14ac:dyDescent="0.25">
      <c r="AZ15410" s="9">
        <v>0.18934911242603542</v>
      </c>
    </row>
    <row r="15411" spans="52:52" x14ac:dyDescent="0.25">
      <c r="AZ15411" s="9">
        <v>4.4733727810650885</v>
      </c>
    </row>
    <row r="15412" spans="52:52" x14ac:dyDescent="0.25">
      <c r="AZ15412" s="9">
        <v>1.6804733727810648</v>
      </c>
    </row>
    <row r="15413" spans="52:52" x14ac:dyDescent="0.25">
      <c r="AZ15413" s="9">
        <v>4.5207100591715967</v>
      </c>
    </row>
    <row r="15414" spans="52:52" x14ac:dyDescent="0.25">
      <c r="AZ15414" s="9">
        <v>3.9053254437869818</v>
      </c>
    </row>
    <row r="15415" spans="52:52" x14ac:dyDescent="0.25">
      <c r="AZ15415" s="9">
        <v>4.2366863905325438</v>
      </c>
    </row>
    <row r="15416" spans="52:52" x14ac:dyDescent="0.25">
      <c r="AZ15416" s="9">
        <v>3.8343195266272181</v>
      </c>
    </row>
    <row r="15417" spans="52:52" x14ac:dyDescent="0.25">
      <c r="AZ15417" s="9">
        <v>5.0887573964497044</v>
      </c>
    </row>
    <row r="15418" spans="52:52" x14ac:dyDescent="0.25">
      <c r="AZ15418" s="9">
        <v>3.5739644970414197</v>
      </c>
    </row>
    <row r="15419" spans="52:52" x14ac:dyDescent="0.25">
      <c r="AZ15419" s="9">
        <v>3.2899408284023663</v>
      </c>
    </row>
    <row r="15420" spans="52:52" x14ac:dyDescent="0.25">
      <c r="AZ15420" s="9">
        <v>4.165680473372781</v>
      </c>
    </row>
    <row r="15421" spans="52:52" x14ac:dyDescent="0.25">
      <c r="AZ15421" s="9">
        <v>2.556213017751479</v>
      </c>
    </row>
    <row r="15422" spans="52:52" x14ac:dyDescent="0.25">
      <c r="AZ15422" s="9">
        <v>0.18934911242603542</v>
      </c>
    </row>
    <row r="15423" spans="52:52" x14ac:dyDescent="0.25">
      <c r="AZ15423" s="9">
        <v>4.4733727810650885</v>
      </c>
    </row>
    <row r="15424" spans="52:52" x14ac:dyDescent="0.25">
      <c r="AZ15424" s="9">
        <v>1.6804733727810648</v>
      </c>
    </row>
    <row r="15425" spans="52:52" x14ac:dyDescent="0.25">
      <c r="AZ15425" s="9">
        <v>4.5207100591715967</v>
      </c>
    </row>
    <row r="15426" spans="52:52" x14ac:dyDescent="0.25">
      <c r="AZ15426" s="9">
        <v>3.9053254437869818</v>
      </c>
    </row>
    <row r="15427" spans="52:52" x14ac:dyDescent="0.25">
      <c r="AZ15427" s="9">
        <v>4.2366863905325438</v>
      </c>
    </row>
    <row r="15428" spans="52:52" x14ac:dyDescent="0.25">
      <c r="AZ15428" s="9">
        <v>3.8343195266272181</v>
      </c>
    </row>
    <row r="15429" spans="52:52" x14ac:dyDescent="0.25">
      <c r="AZ15429" s="9">
        <v>5.0887573964497044</v>
      </c>
    </row>
    <row r="15430" spans="52:52" x14ac:dyDescent="0.25">
      <c r="AZ15430" s="9">
        <v>3.5739644970414197</v>
      </c>
    </row>
    <row r="15431" spans="52:52" x14ac:dyDescent="0.25">
      <c r="AZ15431" s="9">
        <v>3.2899408284023663</v>
      </c>
    </row>
    <row r="15432" spans="52:52" x14ac:dyDescent="0.25">
      <c r="AZ15432" s="9">
        <v>4.165680473372781</v>
      </c>
    </row>
    <row r="15433" spans="52:52" x14ac:dyDescent="0.25">
      <c r="AZ15433" s="9">
        <v>2.556213017751479</v>
      </c>
    </row>
    <row r="15434" spans="52:52" x14ac:dyDescent="0.25">
      <c r="AZ15434" s="9">
        <v>0.18934911242603542</v>
      </c>
    </row>
    <row r="15435" spans="52:52" x14ac:dyDescent="0.25">
      <c r="AZ15435" s="9">
        <v>4.4733727810650885</v>
      </c>
    </row>
    <row r="15436" spans="52:52" x14ac:dyDescent="0.25">
      <c r="AZ15436" s="9">
        <v>1.6804733727810648</v>
      </c>
    </row>
    <row r="15437" spans="52:52" x14ac:dyDescent="0.25">
      <c r="AZ15437" s="9">
        <v>4.5207100591715967</v>
      </c>
    </row>
    <row r="15438" spans="52:52" x14ac:dyDescent="0.25">
      <c r="AZ15438" s="9">
        <v>3.9053254437869818</v>
      </c>
    </row>
    <row r="15439" spans="52:52" x14ac:dyDescent="0.25">
      <c r="AZ15439" s="9">
        <v>4.2366863905325438</v>
      </c>
    </row>
    <row r="15440" spans="52:52" x14ac:dyDescent="0.25">
      <c r="AZ15440" s="9">
        <v>3.8343195266272181</v>
      </c>
    </row>
    <row r="15441" spans="52:52" x14ac:dyDescent="0.25">
      <c r="AZ15441" s="9">
        <v>5.0887573964497044</v>
      </c>
    </row>
    <row r="15442" spans="52:52" x14ac:dyDescent="0.25">
      <c r="AZ15442" s="9">
        <v>3.5739644970414197</v>
      </c>
    </row>
    <row r="15443" spans="52:52" x14ac:dyDescent="0.25">
      <c r="AZ15443" s="9">
        <v>3.2899408284023663</v>
      </c>
    </row>
    <row r="15444" spans="52:52" x14ac:dyDescent="0.25">
      <c r="AZ15444" s="9">
        <v>4.165680473372781</v>
      </c>
    </row>
    <row r="15445" spans="52:52" x14ac:dyDescent="0.25">
      <c r="AZ15445" s="9">
        <v>2.556213017751479</v>
      </c>
    </row>
    <row r="15446" spans="52:52" x14ac:dyDescent="0.25">
      <c r="AZ15446" s="9">
        <v>0.18934911242603542</v>
      </c>
    </row>
    <row r="15447" spans="52:52" x14ac:dyDescent="0.25">
      <c r="AZ15447" s="9">
        <v>4.4733727810650885</v>
      </c>
    </row>
    <row r="15448" spans="52:52" x14ac:dyDescent="0.25">
      <c r="AZ15448" s="9">
        <v>1.6804733727810648</v>
      </c>
    </row>
    <row r="15449" spans="52:52" x14ac:dyDescent="0.25">
      <c r="AZ15449" s="9">
        <v>4.5207100591715967</v>
      </c>
    </row>
    <row r="15450" spans="52:52" x14ac:dyDescent="0.25">
      <c r="AZ15450" s="9">
        <v>3.9053254437869818</v>
      </c>
    </row>
    <row r="15451" spans="52:52" x14ac:dyDescent="0.25">
      <c r="AZ15451" s="9">
        <v>4.2366863905325438</v>
      </c>
    </row>
    <row r="15452" spans="52:52" x14ac:dyDescent="0.25">
      <c r="AZ15452" s="9">
        <v>3.8343195266272181</v>
      </c>
    </row>
    <row r="15453" spans="52:52" x14ac:dyDescent="0.25">
      <c r="AZ15453" s="9">
        <v>5.0887573964497044</v>
      </c>
    </row>
    <row r="15454" spans="52:52" x14ac:dyDescent="0.25">
      <c r="AZ15454" s="9">
        <v>3.5739644970414197</v>
      </c>
    </row>
    <row r="15455" spans="52:52" x14ac:dyDescent="0.25">
      <c r="AZ15455" s="9">
        <v>3.2899408284023663</v>
      </c>
    </row>
    <row r="15456" spans="52:52" x14ac:dyDescent="0.25">
      <c r="AZ15456" s="9">
        <v>4.165680473372781</v>
      </c>
    </row>
    <row r="15457" spans="52:52" x14ac:dyDescent="0.25">
      <c r="AZ15457" s="9">
        <v>2.556213017751479</v>
      </c>
    </row>
    <row r="15458" spans="52:52" x14ac:dyDescent="0.25">
      <c r="AZ15458" s="9">
        <v>0.18934911242603542</v>
      </c>
    </row>
    <row r="15459" spans="52:52" x14ac:dyDescent="0.25">
      <c r="AZ15459" s="9">
        <v>4.4733727810650885</v>
      </c>
    </row>
    <row r="15460" spans="52:52" x14ac:dyDescent="0.25">
      <c r="AZ15460" s="9">
        <v>1.6804733727810648</v>
      </c>
    </row>
    <row r="15461" spans="52:52" x14ac:dyDescent="0.25">
      <c r="AZ15461" s="9">
        <v>4.5207100591715967</v>
      </c>
    </row>
    <row r="15462" spans="52:52" x14ac:dyDescent="0.25">
      <c r="AZ15462" s="9">
        <v>3.9053254437869818</v>
      </c>
    </row>
    <row r="15463" spans="52:52" x14ac:dyDescent="0.25">
      <c r="AZ15463" s="9">
        <v>4.2366863905325438</v>
      </c>
    </row>
    <row r="15464" spans="52:52" x14ac:dyDescent="0.25">
      <c r="AZ15464" s="9">
        <v>3.8343195266272181</v>
      </c>
    </row>
    <row r="15465" spans="52:52" x14ac:dyDescent="0.25">
      <c r="AZ15465" s="9">
        <v>5.0887573964497044</v>
      </c>
    </row>
    <row r="15466" spans="52:52" x14ac:dyDescent="0.25">
      <c r="AZ15466" s="9">
        <v>3.5739644970414197</v>
      </c>
    </row>
    <row r="15467" spans="52:52" x14ac:dyDescent="0.25">
      <c r="AZ15467" s="9">
        <v>3.2899408284023663</v>
      </c>
    </row>
    <row r="15468" spans="52:52" x14ac:dyDescent="0.25">
      <c r="AZ15468" s="9">
        <v>4.165680473372781</v>
      </c>
    </row>
    <row r="15469" spans="52:52" x14ac:dyDescent="0.25">
      <c r="AZ15469" s="9">
        <v>2.556213017751479</v>
      </c>
    </row>
    <row r="15470" spans="52:52" x14ac:dyDescent="0.25">
      <c r="AZ15470" s="9">
        <v>0.18934911242603542</v>
      </c>
    </row>
    <row r="15471" spans="52:52" x14ac:dyDescent="0.25">
      <c r="AZ15471" s="9">
        <v>4.4733727810650885</v>
      </c>
    </row>
    <row r="15472" spans="52:52" x14ac:dyDescent="0.25">
      <c r="AZ15472" s="9">
        <v>1.6804733727810648</v>
      </c>
    </row>
    <row r="15473" spans="52:52" x14ac:dyDescent="0.25">
      <c r="AZ15473" s="9">
        <v>4.5207100591715967</v>
      </c>
    </row>
    <row r="15474" spans="52:52" x14ac:dyDescent="0.25">
      <c r="AZ15474" s="9">
        <v>3.9053254437869818</v>
      </c>
    </row>
    <row r="15475" spans="52:52" x14ac:dyDescent="0.25">
      <c r="AZ15475" s="9">
        <v>4.2366863905325438</v>
      </c>
    </row>
    <row r="15476" spans="52:52" x14ac:dyDescent="0.25">
      <c r="AZ15476" s="9">
        <v>3.8343195266272181</v>
      </c>
    </row>
    <row r="15477" spans="52:52" x14ac:dyDescent="0.25">
      <c r="AZ15477" s="9">
        <v>5.0887573964497044</v>
      </c>
    </row>
    <row r="15478" spans="52:52" x14ac:dyDescent="0.25">
      <c r="AZ15478" s="9">
        <v>3.5739644970414197</v>
      </c>
    </row>
    <row r="15479" spans="52:52" x14ac:dyDescent="0.25">
      <c r="AZ15479" s="9">
        <v>3.2899408284023663</v>
      </c>
    </row>
    <row r="15480" spans="52:52" x14ac:dyDescent="0.25">
      <c r="AZ15480" s="9">
        <v>4.165680473372781</v>
      </c>
    </row>
    <row r="15481" spans="52:52" x14ac:dyDescent="0.25">
      <c r="AZ15481" s="9">
        <v>2.556213017751479</v>
      </c>
    </row>
    <row r="15482" spans="52:52" x14ac:dyDescent="0.25">
      <c r="AZ15482" s="9">
        <v>0.18934911242603542</v>
      </c>
    </row>
    <row r="15483" spans="52:52" x14ac:dyDescent="0.25">
      <c r="AZ15483" s="9">
        <v>4.4733727810650885</v>
      </c>
    </row>
    <row r="15484" spans="52:52" x14ac:dyDescent="0.25">
      <c r="AZ15484" s="9">
        <v>1.6804733727810648</v>
      </c>
    </row>
    <row r="15485" spans="52:52" x14ac:dyDescent="0.25">
      <c r="AZ15485" s="9">
        <v>4.5207100591715967</v>
      </c>
    </row>
    <row r="15486" spans="52:52" x14ac:dyDescent="0.25">
      <c r="AZ15486" s="9">
        <v>3.9053254437869818</v>
      </c>
    </row>
    <row r="15487" spans="52:52" x14ac:dyDescent="0.25">
      <c r="AZ15487" s="9">
        <v>4.2366863905325438</v>
      </c>
    </row>
    <row r="15488" spans="52:52" x14ac:dyDescent="0.25">
      <c r="AZ15488" s="9">
        <v>3.8343195266272181</v>
      </c>
    </row>
    <row r="15489" spans="52:52" x14ac:dyDescent="0.25">
      <c r="AZ15489" s="9">
        <v>5.0887573964497044</v>
      </c>
    </row>
    <row r="15490" spans="52:52" x14ac:dyDescent="0.25">
      <c r="AZ15490" s="9">
        <v>3.5739644970414197</v>
      </c>
    </row>
    <row r="15491" spans="52:52" x14ac:dyDescent="0.25">
      <c r="AZ15491" s="9">
        <v>3.2899408284023663</v>
      </c>
    </row>
    <row r="15492" spans="52:52" x14ac:dyDescent="0.25">
      <c r="AZ15492" s="9">
        <v>4.165680473372781</v>
      </c>
    </row>
    <row r="15493" spans="52:52" x14ac:dyDescent="0.25">
      <c r="AZ15493" s="9">
        <v>2.556213017751479</v>
      </c>
    </row>
    <row r="15494" spans="52:52" x14ac:dyDescent="0.25">
      <c r="AZ15494" s="9">
        <v>0.18934911242603542</v>
      </c>
    </row>
    <row r="15495" spans="52:52" x14ac:dyDescent="0.25">
      <c r="AZ15495" s="9">
        <v>4.4733727810650885</v>
      </c>
    </row>
    <row r="15496" spans="52:52" x14ac:dyDescent="0.25">
      <c r="AZ15496" s="9">
        <v>1.6804733727810648</v>
      </c>
    </row>
    <row r="15497" spans="52:52" x14ac:dyDescent="0.25">
      <c r="AZ15497" s="9">
        <v>4.5207100591715967</v>
      </c>
    </row>
    <row r="15498" spans="52:52" x14ac:dyDescent="0.25">
      <c r="AZ15498" s="9">
        <v>3.9053254437869818</v>
      </c>
    </row>
    <row r="15499" spans="52:52" x14ac:dyDescent="0.25">
      <c r="AZ15499" s="9">
        <v>4.2366863905325438</v>
      </c>
    </row>
    <row r="15500" spans="52:52" x14ac:dyDescent="0.25">
      <c r="AZ15500" s="9">
        <v>3.8343195266272181</v>
      </c>
    </row>
    <row r="15501" spans="52:52" x14ac:dyDescent="0.25">
      <c r="AZ15501" s="9">
        <v>5.0887573964497044</v>
      </c>
    </row>
    <row r="15502" spans="52:52" x14ac:dyDescent="0.25">
      <c r="AZ15502" s="9">
        <v>3.5739644970414197</v>
      </c>
    </row>
    <row r="15503" spans="52:52" x14ac:dyDescent="0.25">
      <c r="AZ15503" s="9">
        <v>3.2899408284023663</v>
      </c>
    </row>
    <row r="15504" spans="52:52" x14ac:dyDescent="0.25">
      <c r="AZ15504" s="9">
        <v>4.165680473372781</v>
      </c>
    </row>
    <row r="15505" spans="52:52" x14ac:dyDescent="0.25">
      <c r="AZ15505" s="9">
        <v>2.556213017751479</v>
      </c>
    </row>
    <row r="15506" spans="52:52" x14ac:dyDescent="0.25">
      <c r="AZ15506" s="9">
        <v>0.18934911242603542</v>
      </c>
    </row>
    <row r="15507" spans="52:52" x14ac:dyDescent="0.25">
      <c r="AZ15507" s="9">
        <v>4.4733727810650885</v>
      </c>
    </row>
    <row r="15508" spans="52:52" x14ac:dyDescent="0.25">
      <c r="AZ15508" s="9">
        <v>1.6804733727810648</v>
      </c>
    </row>
    <row r="15509" spans="52:52" x14ac:dyDescent="0.25">
      <c r="AZ15509" s="9">
        <v>4.5207100591715967</v>
      </c>
    </row>
    <row r="15510" spans="52:52" x14ac:dyDescent="0.25">
      <c r="AZ15510" s="9">
        <v>3.9053254437869818</v>
      </c>
    </row>
    <row r="15511" spans="52:52" x14ac:dyDescent="0.25">
      <c r="AZ15511" s="9">
        <v>4.2366863905325438</v>
      </c>
    </row>
    <row r="15512" spans="52:52" x14ac:dyDescent="0.25">
      <c r="AZ15512" s="9">
        <v>3.8343195266272181</v>
      </c>
    </row>
    <row r="15513" spans="52:52" x14ac:dyDescent="0.25">
      <c r="AZ15513" s="9">
        <v>5.0887573964497044</v>
      </c>
    </row>
    <row r="15514" spans="52:52" x14ac:dyDescent="0.25">
      <c r="AZ15514" s="9">
        <v>3.5739644970414197</v>
      </c>
    </row>
    <row r="15515" spans="52:52" x14ac:dyDescent="0.25">
      <c r="AZ15515" s="9">
        <v>3.2899408284023663</v>
      </c>
    </row>
    <row r="15516" spans="52:52" x14ac:dyDescent="0.25">
      <c r="AZ15516" s="9">
        <v>4.165680473372781</v>
      </c>
    </row>
    <row r="15517" spans="52:52" x14ac:dyDescent="0.25">
      <c r="AZ15517" s="9">
        <v>2.556213017751479</v>
      </c>
    </row>
    <row r="15518" spans="52:52" x14ac:dyDescent="0.25">
      <c r="AZ15518" s="9">
        <v>0.18934911242603542</v>
      </c>
    </row>
    <row r="15519" spans="52:52" x14ac:dyDescent="0.25">
      <c r="AZ15519" s="9">
        <v>4.4733727810650885</v>
      </c>
    </row>
    <row r="15520" spans="52:52" x14ac:dyDescent="0.25">
      <c r="AZ15520" s="9">
        <v>1.6804733727810648</v>
      </c>
    </row>
    <row r="15521" spans="52:52" x14ac:dyDescent="0.25">
      <c r="AZ15521" s="9">
        <v>4.5207100591715967</v>
      </c>
    </row>
    <row r="15522" spans="52:52" x14ac:dyDescent="0.25">
      <c r="AZ15522" s="9">
        <v>3.9053254437869818</v>
      </c>
    </row>
    <row r="15523" spans="52:52" x14ac:dyDescent="0.25">
      <c r="AZ15523" s="9">
        <v>4.2366863905325438</v>
      </c>
    </row>
    <row r="15524" spans="52:52" x14ac:dyDescent="0.25">
      <c r="AZ15524" s="9">
        <v>3.8343195266272181</v>
      </c>
    </row>
    <row r="15525" spans="52:52" x14ac:dyDescent="0.25">
      <c r="AZ15525" s="9">
        <v>5.0887573964497044</v>
      </c>
    </row>
    <row r="15526" spans="52:52" x14ac:dyDescent="0.25">
      <c r="AZ15526" s="9">
        <v>3.5739644970414197</v>
      </c>
    </row>
    <row r="15527" spans="52:52" x14ac:dyDescent="0.25">
      <c r="AZ15527" s="9">
        <v>3.2899408284023663</v>
      </c>
    </row>
    <row r="15528" spans="52:52" x14ac:dyDescent="0.25">
      <c r="AZ15528" s="9">
        <v>4.165680473372781</v>
      </c>
    </row>
    <row r="15529" spans="52:52" x14ac:dyDescent="0.25">
      <c r="AZ15529" s="9">
        <v>2.556213017751479</v>
      </c>
    </row>
    <row r="15530" spans="52:52" x14ac:dyDescent="0.25">
      <c r="AZ15530" s="9">
        <v>0.18934911242603542</v>
      </c>
    </row>
    <row r="15531" spans="52:52" x14ac:dyDescent="0.25">
      <c r="AZ15531" s="9">
        <v>4.4733727810650885</v>
      </c>
    </row>
    <row r="15532" spans="52:52" x14ac:dyDescent="0.25">
      <c r="AZ15532" s="9">
        <v>1.6804733727810648</v>
      </c>
    </row>
    <row r="15533" spans="52:52" x14ac:dyDescent="0.25">
      <c r="AZ15533" s="9">
        <v>4.5207100591715967</v>
      </c>
    </row>
    <row r="15534" spans="52:52" x14ac:dyDescent="0.25">
      <c r="AZ15534" s="9">
        <v>3.9053254437869818</v>
      </c>
    </row>
    <row r="15535" spans="52:52" x14ac:dyDescent="0.25">
      <c r="AZ15535" s="9">
        <v>4.2366863905325438</v>
      </c>
    </row>
    <row r="15536" spans="52:52" x14ac:dyDescent="0.25">
      <c r="AZ15536" s="9">
        <v>3.8343195266272181</v>
      </c>
    </row>
    <row r="15537" spans="52:52" x14ac:dyDescent="0.25">
      <c r="AZ15537" s="9">
        <v>5.0887573964497044</v>
      </c>
    </row>
    <row r="15538" spans="52:52" x14ac:dyDescent="0.25">
      <c r="AZ15538" s="9">
        <v>3.5739644970414197</v>
      </c>
    </row>
    <row r="15539" spans="52:52" x14ac:dyDescent="0.25">
      <c r="AZ15539" s="9">
        <v>3.2899408284023663</v>
      </c>
    </row>
    <row r="15540" spans="52:52" x14ac:dyDescent="0.25">
      <c r="AZ15540" s="9">
        <v>4.165680473372781</v>
      </c>
    </row>
    <row r="15541" spans="52:52" x14ac:dyDescent="0.25">
      <c r="AZ15541" s="9">
        <v>2.556213017751479</v>
      </c>
    </row>
    <row r="15542" spans="52:52" x14ac:dyDescent="0.25">
      <c r="AZ15542" s="9">
        <v>0.18934911242603542</v>
      </c>
    </row>
    <row r="15543" spans="52:52" x14ac:dyDescent="0.25">
      <c r="AZ15543" s="9">
        <v>4.4733727810650885</v>
      </c>
    </row>
    <row r="15544" spans="52:52" x14ac:dyDescent="0.25">
      <c r="AZ15544" s="9">
        <v>1.6804733727810648</v>
      </c>
    </row>
    <row r="15545" spans="52:52" x14ac:dyDescent="0.25">
      <c r="AZ15545" s="9">
        <v>4.5207100591715967</v>
      </c>
    </row>
    <row r="15546" spans="52:52" x14ac:dyDescent="0.25">
      <c r="AZ15546" s="9">
        <v>3.9053254437869818</v>
      </c>
    </row>
    <row r="15547" spans="52:52" x14ac:dyDescent="0.25">
      <c r="AZ15547" s="9">
        <v>4.2366863905325438</v>
      </c>
    </row>
    <row r="15548" spans="52:52" x14ac:dyDescent="0.25">
      <c r="AZ15548" s="9">
        <v>3.8343195266272181</v>
      </c>
    </row>
    <row r="15549" spans="52:52" x14ac:dyDescent="0.25">
      <c r="AZ15549" s="9">
        <v>5.0887573964497044</v>
      </c>
    </row>
    <row r="15550" spans="52:52" x14ac:dyDescent="0.25">
      <c r="AZ15550" s="9">
        <v>3.5739644970414197</v>
      </c>
    </row>
    <row r="15551" spans="52:52" x14ac:dyDescent="0.25">
      <c r="AZ15551" s="9">
        <v>3.2899408284023663</v>
      </c>
    </row>
    <row r="15552" spans="52:52" x14ac:dyDescent="0.25">
      <c r="AZ15552" s="9">
        <v>4.165680473372781</v>
      </c>
    </row>
    <row r="15553" spans="52:52" x14ac:dyDescent="0.25">
      <c r="AZ15553" s="9">
        <v>2.556213017751479</v>
      </c>
    </row>
    <row r="15554" spans="52:52" x14ac:dyDescent="0.25">
      <c r="AZ15554" s="9">
        <v>0.18934911242603542</v>
      </c>
    </row>
    <row r="15555" spans="52:52" x14ac:dyDescent="0.25">
      <c r="AZ15555" s="9">
        <v>4.4733727810650885</v>
      </c>
    </row>
    <row r="15556" spans="52:52" x14ac:dyDescent="0.25">
      <c r="AZ15556" s="9">
        <v>1.6804733727810648</v>
      </c>
    </row>
    <row r="15557" spans="52:52" x14ac:dyDescent="0.25">
      <c r="AZ15557" s="9">
        <v>4.5207100591715967</v>
      </c>
    </row>
    <row r="15558" spans="52:52" x14ac:dyDescent="0.25">
      <c r="AZ15558" s="9">
        <v>3.9053254437869818</v>
      </c>
    </row>
    <row r="15559" spans="52:52" x14ac:dyDescent="0.25">
      <c r="AZ15559" s="9">
        <v>4.2366863905325438</v>
      </c>
    </row>
    <row r="15560" spans="52:52" x14ac:dyDescent="0.25">
      <c r="AZ15560" s="9">
        <v>3.8343195266272181</v>
      </c>
    </row>
    <row r="15561" spans="52:52" x14ac:dyDescent="0.25">
      <c r="AZ15561" s="9">
        <v>5.0887573964497044</v>
      </c>
    </row>
    <row r="15562" spans="52:52" x14ac:dyDescent="0.25">
      <c r="AZ15562" s="9">
        <v>3.5739644970414197</v>
      </c>
    </row>
    <row r="15563" spans="52:52" x14ac:dyDescent="0.25">
      <c r="AZ15563" s="9">
        <v>3.2899408284023663</v>
      </c>
    </row>
    <row r="15564" spans="52:52" x14ac:dyDescent="0.25">
      <c r="AZ15564" s="9">
        <v>4.165680473372781</v>
      </c>
    </row>
    <row r="15565" spans="52:52" x14ac:dyDescent="0.25">
      <c r="AZ15565" s="9">
        <v>2.556213017751479</v>
      </c>
    </row>
    <row r="15566" spans="52:52" x14ac:dyDescent="0.25">
      <c r="AZ15566" s="9">
        <v>0.18934911242603542</v>
      </c>
    </row>
    <row r="15567" spans="52:52" x14ac:dyDescent="0.25">
      <c r="AZ15567" s="9">
        <v>4.4733727810650885</v>
      </c>
    </row>
    <row r="15568" spans="52:52" x14ac:dyDescent="0.25">
      <c r="AZ15568" s="9">
        <v>1.6804733727810648</v>
      </c>
    </row>
    <row r="15569" spans="52:52" x14ac:dyDescent="0.25">
      <c r="AZ15569" s="9">
        <v>4.5207100591715967</v>
      </c>
    </row>
    <row r="15570" spans="52:52" x14ac:dyDescent="0.25">
      <c r="AZ15570" s="9">
        <v>3.9053254437869818</v>
      </c>
    </row>
    <row r="15571" spans="52:52" x14ac:dyDescent="0.25">
      <c r="AZ15571" s="9">
        <v>4.2366863905325438</v>
      </c>
    </row>
    <row r="15572" spans="52:52" x14ac:dyDescent="0.25">
      <c r="AZ15572" s="9">
        <v>3.8343195266272181</v>
      </c>
    </row>
    <row r="15573" spans="52:52" x14ac:dyDescent="0.25">
      <c r="AZ15573" s="9">
        <v>5.0887573964497044</v>
      </c>
    </row>
    <row r="15574" spans="52:52" x14ac:dyDescent="0.25">
      <c r="AZ15574" s="9">
        <v>3.5739644970414197</v>
      </c>
    </row>
    <row r="15575" spans="52:52" x14ac:dyDescent="0.25">
      <c r="AZ15575" s="9">
        <v>3.2899408284023663</v>
      </c>
    </row>
    <row r="15576" spans="52:52" x14ac:dyDescent="0.25">
      <c r="AZ15576" s="9">
        <v>4.165680473372781</v>
      </c>
    </row>
    <row r="15577" spans="52:52" x14ac:dyDescent="0.25">
      <c r="AZ15577" s="9">
        <v>2.556213017751479</v>
      </c>
    </row>
    <row r="15578" spans="52:52" x14ac:dyDescent="0.25">
      <c r="AZ15578" s="9">
        <v>0.18934911242603542</v>
      </c>
    </row>
    <row r="15579" spans="52:52" x14ac:dyDescent="0.25">
      <c r="AZ15579" s="9">
        <v>4.4733727810650885</v>
      </c>
    </row>
    <row r="15580" spans="52:52" x14ac:dyDescent="0.25">
      <c r="AZ15580" s="9">
        <v>1.6804733727810648</v>
      </c>
    </row>
    <row r="15581" spans="52:52" x14ac:dyDescent="0.25">
      <c r="AZ15581" s="9">
        <v>4.5207100591715967</v>
      </c>
    </row>
    <row r="15582" spans="52:52" x14ac:dyDescent="0.25">
      <c r="AZ15582" s="9">
        <v>3.9053254437869818</v>
      </c>
    </row>
    <row r="15583" spans="52:52" x14ac:dyDescent="0.25">
      <c r="AZ15583" s="9">
        <v>4.2366863905325438</v>
      </c>
    </row>
    <row r="15584" spans="52:52" x14ac:dyDescent="0.25">
      <c r="AZ15584" s="9">
        <v>3.8343195266272181</v>
      </c>
    </row>
    <row r="15585" spans="52:52" x14ac:dyDescent="0.25">
      <c r="AZ15585" s="9">
        <v>5.0887573964497044</v>
      </c>
    </row>
    <row r="15586" spans="52:52" x14ac:dyDescent="0.25">
      <c r="AZ15586" s="9">
        <v>3.5739644970414197</v>
      </c>
    </row>
    <row r="15587" spans="52:52" x14ac:dyDescent="0.25">
      <c r="AZ15587" s="9">
        <v>3.2899408284023663</v>
      </c>
    </row>
    <row r="15588" spans="52:52" x14ac:dyDescent="0.25">
      <c r="AZ15588" s="9">
        <v>4.165680473372781</v>
      </c>
    </row>
    <row r="15589" spans="52:52" x14ac:dyDescent="0.25">
      <c r="AZ15589" s="9">
        <v>2.556213017751479</v>
      </c>
    </row>
    <row r="15590" spans="52:52" x14ac:dyDescent="0.25">
      <c r="AZ15590" s="9">
        <v>0.18934911242603542</v>
      </c>
    </row>
    <row r="15591" spans="52:52" x14ac:dyDescent="0.25">
      <c r="AZ15591" s="9">
        <v>4.4733727810650885</v>
      </c>
    </row>
    <row r="15592" spans="52:52" x14ac:dyDescent="0.25">
      <c r="AZ15592" s="9">
        <v>1.6804733727810648</v>
      </c>
    </row>
    <row r="15593" spans="52:52" x14ac:dyDescent="0.25">
      <c r="AZ15593" s="9">
        <v>4.5207100591715967</v>
      </c>
    </row>
    <row r="15594" spans="52:52" x14ac:dyDescent="0.25">
      <c r="AZ15594" s="9">
        <v>3.9053254437869818</v>
      </c>
    </row>
    <row r="15595" spans="52:52" x14ac:dyDescent="0.25">
      <c r="AZ15595" s="9">
        <v>4.2366863905325438</v>
      </c>
    </row>
    <row r="15596" spans="52:52" x14ac:dyDescent="0.25">
      <c r="AZ15596" s="9">
        <v>3.8343195266272181</v>
      </c>
    </row>
    <row r="15597" spans="52:52" x14ac:dyDescent="0.25">
      <c r="AZ15597" s="9">
        <v>5.0887573964497044</v>
      </c>
    </row>
    <row r="15598" spans="52:52" x14ac:dyDescent="0.25">
      <c r="AZ15598" s="9">
        <v>3.5739644970414197</v>
      </c>
    </row>
    <row r="15599" spans="52:52" x14ac:dyDescent="0.25">
      <c r="AZ15599" s="9">
        <v>3.2899408284023663</v>
      </c>
    </row>
    <row r="15600" spans="52:52" x14ac:dyDescent="0.25">
      <c r="AZ15600" s="9">
        <v>4.165680473372781</v>
      </c>
    </row>
    <row r="15601" spans="52:52" x14ac:dyDescent="0.25">
      <c r="AZ15601" s="9">
        <v>2.556213017751479</v>
      </c>
    </row>
    <row r="15602" spans="52:52" x14ac:dyDescent="0.25">
      <c r="AZ15602" s="9">
        <v>0.18934911242603542</v>
      </c>
    </row>
    <row r="15603" spans="52:52" x14ac:dyDescent="0.25">
      <c r="AZ15603" s="9">
        <v>4.4733727810650885</v>
      </c>
    </row>
    <row r="15604" spans="52:52" x14ac:dyDescent="0.25">
      <c r="AZ15604" s="9">
        <v>1.6804733727810648</v>
      </c>
    </row>
    <row r="15605" spans="52:52" x14ac:dyDescent="0.25">
      <c r="AZ15605" s="9">
        <v>4.5207100591715967</v>
      </c>
    </row>
    <row r="15606" spans="52:52" x14ac:dyDescent="0.25">
      <c r="AZ15606" s="9">
        <v>3.9053254437869818</v>
      </c>
    </row>
    <row r="15607" spans="52:52" x14ac:dyDescent="0.25">
      <c r="AZ15607" s="9">
        <v>4.2366863905325438</v>
      </c>
    </row>
    <row r="15608" spans="52:52" x14ac:dyDescent="0.25">
      <c r="AZ15608" s="9">
        <v>3.8343195266272181</v>
      </c>
    </row>
    <row r="15609" spans="52:52" x14ac:dyDescent="0.25">
      <c r="AZ15609" s="9">
        <v>5.0887573964497044</v>
      </c>
    </row>
    <row r="15610" spans="52:52" x14ac:dyDescent="0.25">
      <c r="AZ15610" s="9">
        <v>3.5739644970414197</v>
      </c>
    </row>
    <row r="15611" spans="52:52" x14ac:dyDescent="0.25">
      <c r="AZ15611" s="9">
        <v>3.2899408284023663</v>
      </c>
    </row>
    <row r="15612" spans="52:52" x14ac:dyDescent="0.25">
      <c r="AZ15612" s="9">
        <v>4.165680473372781</v>
      </c>
    </row>
    <row r="15613" spans="52:52" x14ac:dyDescent="0.25">
      <c r="AZ15613" s="9">
        <v>2.556213017751479</v>
      </c>
    </row>
    <row r="15614" spans="52:52" x14ac:dyDescent="0.25">
      <c r="AZ15614" s="9">
        <v>0.18934911242603542</v>
      </c>
    </row>
    <row r="15615" spans="52:52" x14ac:dyDescent="0.25">
      <c r="AZ15615" s="9">
        <v>4.4733727810650885</v>
      </c>
    </row>
    <row r="15616" spans="52:52" x14ac:dyDescent="0.25">
      <c r="AZ15616" s="9">
        <v>1.6804733727810648</v>
      </c>
    </row>
    <row r="15617" spans="52:52" x14ac:dyDescent="0.25">
      <c r="AZ15617" s="9">
        <v>4.5207100591715967</v>
      </c>
    </row>
    <row r="15618" spans="52:52" x14ac:dyDescent="0.25">
      <c r="AZ15618" s="9">
        <v>3.9053254437869818</v>
      </c>
    </row>
    <row r="15619" spans="52:52" x14ac:dyDescent="0.25">
      <c r="AZ15619" s="9">
        <v>4.2366863905325438</v>
      </c>
    </row>
    <row r="15620" spans="52:52" x14ac:dyDescent="0.25">
      <c r="AZ15620" s="9">
        <v>3.8343195266272181</v>
      </c>
    </row>
    <row r="15621" spans="52:52" x14ac:dyDescent="0.25">
      <c r="AZ15621" s="9">
        <v>5.0887573964497044</v>
      </c>
    </row>
    <row r="15622" spans="52:52" x14ac:dyDescent="0.25">
      <c r="AZ15622" s="9">
        <v>3.5739644970414197</v>
      </c>
    </row>
    <row r="15623" spans="52:52" x14ac:dyDescent="0.25">
      <c r="AZ15623" s="9">
        <v>3.2899408284023663</v>
      </c>
    </row>
    <row r="15624" spans="52:52" x14ac:dyDescent="0.25">
      <c r="AZ15624" s="9">
        <v>4.165680473372781</v>
      </c>
    </row>
    <row r="15625" spans="52:52" x14ac:dyDescent="0.25">
      <c r="AZ15625" s="9">
        <v>2.556213017751479</v>
      </c>
    </row>
    <row r="15626" spans="52:52" x14ac:dyDescent="0.25">
      <c r="AZ15626" s="9">
        <v>0.18934911242603542</v>
      </c>
    </row>
    <row r="15627" spans="52:52" x14ac:dyDescent="0.25">
      <c r="AZ15627" s="9">
        <v>4.4733727810650885</v>
      </c>
    </row>
    <row r="15628" spans="52:52" x14ac:dyDescent="0.25">
      <c r="AZ15628" s="9">
        <v>1.6804733727810648</v>
      </c>
    </row>
    <row r="15629" spans="52:52" x14ac:dyDescent="0.25">
      <c r="AZ15629" s="9">
        <v>4.5207100591715967</v>
      </c>
    </row>
    <row r="15630" spans="52:52" x14ac:dyDescent="0.25">
      <c r="AZ15630" s="9">
        <v>3.9053254437869818</v>
      </c>
    </row>
    <row r="15631" spans="52:52" x14ac:dyDescent="0.25">
      <c r="AZ15631" s="9">
        <v>4.2366863905325438</v>
      </c>
    </row>
    <row r="15632" spans="52:52" x14ac:dyDescent="0.25">
      <c r="AZ15632" s="9">
        <v>3.8343195266272181</v>
      </c>
    </row>
    <row r="15633" spans="52:52" x14ac:dyDescent="0.25">
      <c r="AZ15633" s="9">
        <v>5.0887573964497044</v>
      </c>
    </row>
    <row r="15634" spans="52:52" x14ac:dyDescent="0.25">
      <c r="AZ15634" s="9">
        <v>3.5739644970414197</v>
      </c>
    </row>
    <row r="15635" spans="52:52" x14ac:dyDescent="0.25">
      <c r="AZ15635" s="9">
        <v>3.2899408284023663</v>
      </c>
    </row>
    <row r="15636" spans="52:52" x14ac:dyDescent="0.25">
      <c r="AZ15636" s="9">
        <v>4.165680473372781</v>
      </c>
    </row>
    <row r="15637" spans="52:52" x14ac:dyDescent="0.25">
      <c r="AZ15637" s="9">
        <v>2.556213017751479</v>
      </c>
    </row>
    <row r="15638" spans="52:52" x14ac:dyDescent="0.25">
      <c r="AZ15638" s="9">
        <v>0.18934911242603542</v>
      </c>
    </row>
    <row r="15639" spans="52:52" x14ac:dyDescent="0.25">
      <c r="AZ15639" s="9">
        <v>4.4733727810650885</v>
      </c>
    </row>
    <row r="15640" spans="52:52" x14ac:dyDescent="0.25">
      <c r="AZ15640" s="9">
        <v>1.6804733727810648</v>
      </c>
    </row>
    <row r="15641" spans="52:52" x14ac:dyDescent="0.25">
      <c r="AZ15641" s="9">
        <v>4.5207100591715967</v>
      </c>
    </row>
    <row r="15642" spans="52:52" x14ac:dyDescent="0.25">
      <c r="AZ15642" s="9">
        <v>3.9053254437869818</v>
      </c>
    </row>
    <row r="15643" spans="52:52" x14ac:dyDescent="0.25">
      <c r="AZ15643" s="9">
        <v>4.2366863905325438</v>
      </c>
    </row>
    <row r="15644" spans="52:52" x14ac:dyDescent="0.25">
      <c r="AZ15644" s="9">
        <v>3.8343195266272181</v>
      </c>
    </row>
    <row r="15645" spans="52:52" x14ac:dyDescent="0.25">
      <c r="AZ15645" s="9">
        <v>5.0887573964497044</v>
      </c>
    </row>
    <row r="15646" spans="52:52" x14ac:dyDescent="0.25">
      <c r="AZ15646" s="9">
        <v>3.5739644970414197</v>
      </c>
    </row>
    <row r="15647" spans="52:52" x14ac:dyDescent="0.25">
      <c r="AZ15647" s="9">
        <v>3.2899408284023663</v>
      </c>
    </row>
    <row r="15648" spans="52:52" x14ac:dyDescent="0.25">
      <c r="AZ15648" s="9">
        <v>4.165680473372781</v>
      </c>
    </row>
    <row r="15649" spans="52:52" x14ac:dyDescent="0.25">
      <c r="AZ15649" s="9">
        <v>2.556213017751479</v>
      </c>
    </row>
    <row r="15650" spans="52:52" x14ac:dyDescent="0.25">
      <c r="AZ15650" s="9">
        <v>0.18934911242603542</v>
      </c>
    </row>
    <row r="15651" spans="52:52" x14ac:dyDescent="0.25">
      <c r="AZ15651" s="9">
        <v>4.4733727810650885</v>
      </c>
    </row>
    <row r="15652" spans="52:52" x14ac:dyDescent="0.25">
      <c r="AZ15652" s="9">
        <v>1.6804733727810648</v>
      </c>
    </row>
    <row r="15653" spans="52:52" x14ac:dyDescent="0.25">
      <c r="AZ15653" s="9">
        <v>4.5207100591715967</v>
      </c>
    </row>
    <row r="15654" spans="52:52" x14ac:dyDescent="0.25">
      <c r="AZ15654" s="9">
        <v>3.9053254437869818</v>
      </c>
    </row>
    <row r="15655" spans="52:52" x14ac:dyDescent="0.25">
      <c r="AZ15655" s="9">
        <v>4.2366863905325438</v>
      </c>
    </row>
    <row r="15656" spans="52:52" x14ac:dyDescent="0.25">
      <c r="AZ15656" s="9">
        <v>3.8343195266272181</v>
      </c>
    </row>
    <row r="15657" spans="52:52" x14ac:dyDescent="0.25">
      <c r="AZ15657" s="9">
        <v>5.0887573964497044</v>
      </c>
    </row>
    <row r="15658" spans="52:52" x14ac:dyDescent="0.25">
      <c r="AZ15658" s="9">
        <v>3.5739644970414197</v>
      </c>
    </row>
    <row r="15659" spans="52:52" x14ac:dyDescent="0.25">
      <c r="AZ15659" s="9">
        <v>3.2899408284023663</v>
      </c>
    </row>
    <row r="15660" spans="52:52" x14ac:dyDescent="0.25">
      <c r="AZ15660" s="9">
        <v>4.165680473372781</v>
      </c>
    </row>
    <row r="15661" spans="52:52" x14ac:dyDescent="0.25">
      <c r="AZ15661" s="9">
        <v>2.556213017751479</v>
      </c>
    </row>
    <row r="15662" spans="52:52" x14ac:dyDescent="0.25">
      <c r="AZ15662" s="9">
        <v>0.18934911242603542</v>
      </c>
    </row>
    <row r="15663" spans="52:52" x14ac:dyDescent="0.25">
      <c r="AZ15663" s="9">
        <v>4.4733727810650885</v>
      </c>
    </row>
    <row r="15664" spans="52:52" x14ac:dyDescent="0.25">
      <c r="AZ15664" s="9">
        <v>1.6804733727810648</v>
      </c>
    </row>
    <row r="15665" spans="52:52" x14ac:dyDescent="0.25">
      <c r="AZ15665" s="9">
        <v>4.5207100591715967</v>
      </c>
    </row>
    <row r="15666" spans="52:52" x14ac:dyDescent="0.25">
      <c r="AZ15666" s="9">
        <v>3.9053254437869818</v>
      </c>
    </row>
    <row r="15667" spans="52:52" x14ac:dyDescent="0.25">
      <c r="AZ15667" s="9">
        <v>4.2366863905325438</v>
      </c>
    </row>
    <row r="15668" spans="52:52" x14ac:dyDescent="0.25">
      <c r="AZ15668" s="9">
        <v>3.8343195266272181</v>
      </c>
    </row>
    <row r="15669" spans="52:52" x14ac:dyDescent="0.25">
      <c r="AZ15669" s="9">
        <v>5.0887573964497044</v>
      </c>
    </row>
    <row r="15670" spans="52:52" x14ac:dyDescent="0.25">
      <c r="AZ15670" s="9">
        <v>3.5739644970414197</v>
      </c>
    </row>
    <row r="15671" spans="52:52" x14ac:dyDescent="0.25">
      <c r="AZ15671" s="9">
        <v>3.2899408284023663</v>
      </c>
    </row>
    <row r="15672" spans="52:52" x14ac:dyDescent="0.25">
      <c r="AZ15672" s="9">
        <v>4.165680473372781</v>
      </c>
    </row>
    <row r="15673" spans="52:52" x14ac:dyDescent="0.25">
      <c r="AZ15673" s="9">
        <v>2.556213017751479</v>
      </c>
    </row>
    <row r="15674" spans="52:52" x14ac:dyDescent="0.25">
      <c r="AZ15674" s="9">
        <v>0.18934911242603542</v>
      </c>
    </row>
    <row r="15675" spans="52:52" x14ac:dyDescent="0.25">
      <c r="AZ15675" s="9">
        <v>4.4733727810650885</v>
      </c>
    </row>
    <row r="15676" spans="52:52" x14ac:dyDescent="0.25">
      <c r="AZ15676" s="9">
        <v>1.6804733727810648</v>
      </c>
    </row>
    <row r="15677" spans="52:52" x14ac:dyDescent="0.25">
      <c r="AZ15677" s="9">
        <v>4.5207100591715967</v>
      </c>
    </row>
    <row r="15678" spans="52:52" x14ac:dyDescent="0.25">
      <c r="AZ15678" s="9">
        <v>3.9053254437869818</v>
      </c>
    </row>
    <row r="15679" spans="52:52" x14ac:dyDescent="0.25">
      <c r="AZ15679" s="9">
        <v>4.2366863905325438</v>
      </c>
    </row>
    <row r="15680" spans="52:52" x14ac:dyDescent="0.25">
      <c r="AZ15680" s="9">
        <v>3.8343195266272181</v>
      </c>
    </row>
    <row r="15681" spans="52:52" x14ac:dyDescent="0.25">
      <c r="AZ15681" s="9">
        <v>5.0887573964497044</v>
      </c>
    </row>
    <row r="15682" spans="52:52" x14ac:dyDescent="0.25">
      <c r="AZ15682" s="9">
        <v>3.5739644970414197</v>
      </c>
    </row>
    <row r="15683" spans="52:52" x14ac:dyDescent="0.25">
      <c r="AZ15683" s="9">
        <v>3.2899408284023663</v>
      </c>
    </row>
    <row r="15684" spans="52:52" x14ac:dyDescent="0.25">
      <c r="AZ15684" s="9">
        <v>4.165680473372781</v>
      </c>
    </row>
    <row r="15685" spans="52:52" x14ac:dyDescent="0.25">
      <c r="AZ15685" s="9">
        <v>2.556213017751479</v>
      </c>
    </row>
    <row r="15686" spans="52:52" x14ac:dyDescent="0.25">
      <c r="AZ15686" s="9">
        <v>0.18934911242603542</v>
      </c>
    </row>
    <row r="15687" spans="52:52" x14ac:dyDescent="0.25">
      <c r="AZ15687" s="9">
        <v>4.4733727810650885</v>
      </c>
    </row>
    <row r="15688" spans="52:52" x14ac:dyDescent="0.25">
      <c r="AZ15688" s="9">
        <v>1.6804733727810648</v>
      </c>
    </row>
    <row r="15689" spans="52:52" x14ac:dyDescent="0.25">
      <c r="AZ15689" s="9">
        <v>4.5207100591715967</v>
      </c>
    </row>
    <row r="15690" spans="52:52" x14ac:dyDescent="0.25">
      <c r="AZ15690" s="9">
        <v>3.9053254437869818</v>
      </c>
    </row>
    <row r="15691" spans="52:52" x14ac:dyDescent="0.25">
      <c r="AZ15691" s="9">
        <v>4.2366863905325438</v>
      </c>
    </row>
    <row r="15692" spans="52:52" x14ac:dyDescent="0.25">
      <c r="AZ15692" s="9">
        <v>3.8343195266272181</v>
      </c>
    </row>
    <row r="15693" spans="52:52" x14ac:dyDescent="0.25">
      <c r="AZ15693" s="9">
        <v>5.0887573964497044</v>
      </c>
    </row>
    <row r="15694" spans="52:52" x14ac:dyDescent="0.25">
      <c r="AZ15694" s="9">
        <v>3.5739644970414197</v>
      </c>
    </row>
    <row r="15695" spans="52:52" x14ac:dyDescent="0.25">
      <c r="AZ15695" s="9">
        <v>3.2899408284023663</v>
      </c>
    </row>
    <row r="15696" spans="52:52" x14ac:dyDescent="0.25">
      <c r="AZ15696" s="9">
        <v>4.165680473372781</v>
      </c>
    </row>
    <row r="15697" spans="52:52" x14ac:dyDescent="0.25">
      <c r="AZ15697" s="9">
        <v>2.556213017751479</v>
      </c>
    </row>
    <row r="15698" spans="52:52" x14ac:dyDescent="0.25">
      <c r="AZ15698" s="9">
        <v>0.18934911242603542</v>
      </c>
    </row>
    <row r="15699" spans="52:52" x14ac:dyDescent="0.25">
      <c r="AZ15699" s="9">
        <v>4.4733727810650885</v>
      </c>
    </row>
    <row r="15700" spans="52:52" x14ac:dyDescent="0.25">
      <c r="AZ15700" s="9">
        <v>1.6804733727810648</v>
      </c>
    </row>
    <row r="15701" spans="52:52" x14ac:dyDescent="0.25">
      <c r="AZ15701" s="9">
        <v>4.5207100591715967</v>
      </c>
    </row>
    <row r="15702" spans="52:52" x14ac:dyDescent="0.25">
      <c r="AZ15702" s="9">
        <v>3.9053254437869818</v>
      </c>
    </row>
    <row r="15703" spans="52:52" x14ac:dyDescent="0.25">
      <c r="AZ15703" s="9">
        <v>4.2366863905325438</v>
      </c>
    </row>
    <row r="15704" spans="52:52" x14ac:dyDescent="0.25">
      <c r="AZ15704" s="9">
        <v>3.8343195266272181</v>
      </c>
    </row>
    <row r="15705" spans="52:52" x14ac:dyDescent="0.25">
      <c r="AZ15705" s="9">
        <v>5.0887573964497044</v>
      </c>
    </row>
    <row r="15706" spans="52:52" x14ac:dyDescent="0.25">
      <c r="AZ15706" s="9">
        <v>3.5739644970414197</v>
      </c>
    </row>
    <row r="15707" spans="52:52" x14ac:dyDescent="0.25">
      <c r="AZ15707" s="9">
        <v>3.2899408284023663</v>
      </c>
    </row>
    <row r="15708" spans="52:52" x14ac:dyDescent="0.25">
      <c r="AZ15708" s="9">
        <v>4.165680473372781</v>
      </c>
    </row>
    <row r="15709" spans="52:52" x14ac:dyDescent="0.25">
      <c r="AZ15709" s="9">
        <v>2.556213017751479</v>
      </c>
    </row>
    <row r="15710" spans="52:52" x14ac:dyDescent="0.25">
      <c r="AZ15710" s="9">
        <v>0.18934911242603542</v>
      </c>
    </row>
    <row r="15711" spans="52:52" x14ac:dyDescent="0.25">
      <c r="AZ15711" s="9">
        <v>4.4733727810650885</v>
      </c>
    </row>
    <row r="15712" spans="52:52" x14ac:dyDescent="0.25">
      <c r="AZ15712" s="9">
        <v>1.6804733727810648</v>
      </c>
    </row>
    <row r="15713" spans="52:52" x14ac:dyDescent="0.25">
      <c r="AZ15713" s="9">
        <v>4.5207100591715967</v>
      </c>
    </row>
    <row r="15714" spans="52:52" x14ac:dyDescent="0.25">
      <c r="AZ15714" s="9">
        <v>3.9053254437869818</v>
      </c>
    </row>
    <row r="15715" spans="52:52" x14ac:dyDescent="0.25">
      <c r="AZ15715" s="9">
        <v>4.2366863905325438</v>
      </c>
    </row>
    <row r="15716" spans="52:52" x14ac:dyDescent="0.25">
      <c r="AZ15716" s="9">
        <v>3.8343195266272181</v>
      </c>
    </row>
    <row r="15717" spans="52:52" x14ac:dyDescent="0.25">
      <c r="AZ15717" s="9">
        <v>5.0887573964497044</v>
      </c>
    </row>
    <row r="15718" spans="52:52" x14ac:dyDescent="0.25">
      <c r="AZ15718" s="9">
        <v>3.5739644970414197</v>
      </c>
    </row>
    <row r="15719" spans="52:52" x14ac:dyDescent="0.25">
      <c r="AZ15719" s="9">
        <v>3.2899408284023663</v>
      </c>
    </row>
    <row r="15720" spans="52:52" x14ac:dyDescent="0.25">
      <c r="AZ15720" s="9">
        <v>4.165680473372781</v>
      </c>
    </row>
    <row r="15721" spans="52:52" x14ac:dyDescent="0.25">
      <c r="AZ15721" s="9">
        <v>2.556213017751479</v>
      </c>
    </row>
    <row r="15722" spans="52:52" x14ac:dyDescent="0.25">
      <c r="AZ15722" s="9">
        <v>0.18934911242603542</v>
      </c>
    </row>
    <row r="15723" spans="52:52" x14ac:dyDescent="0.25">
      <c r="AZ15723" s="9">
        <v>4.4733727810650885</v>
      </c>
    </row>
    <row r="15724" spans="52:52" x14ac:dyDescent="0.25">
      <c r="AZ15724" s="9">
        <v>1.6804733727810648</v>
      </c>
    </row>
    <row r="15725" spans="52:52" x14ac:dyDescent="0.25">
      <c r="AZ15725" s="9">
        <v>4.5207100591715967</v>
      </c>
    </row>
    <row r="15726" spans="52:52" x14ac:dyDescent="0.25">
      <c r="AZ15726" s="9">
        <v>3.9053254437869818</v>
      </c>
    </row>
    <row r="15727" spans="52:52" x14ac:dyDescent="0.25">
      <c r="AZ15727" s="9">
        <v>4.2366863905325438</v>
      </c>
    </row>
    <row r="15728" spans="52:52" x14ac:dyDescent="0.25">
      <c r="AZ15728" s="9">
        <v>3.8343195266272181</v>
      </c>
    </row>
    <row r="15729" spans="52:52" x14ac:dyDescent="0.25">
      <c r="AZ15729" s="9">
        <v>5.0887573964497044</v>
      </c>
    </row>
    <row r="15730" spans="52:52" x14ac:dyDescent="0.25">
      <c r="AZ15730" s="9">
        <v>3.5739644970414197</v>
      </c>
    </row>
    <row r="15731" spans="52:52" x14ac:dyDescent="0.25">
      <c r="AZ15731" s="9">
        <v>3.2899408284023663</v>
      </c>
    </row>
    <row r="15732" spans="52:52" x14ac:dyDescent="0.25">
      <c r="AZ15732" s="9">
        <v>4.165680473372781</v>
      </c>
    </row>
    <row r="15733" spans="52:52" x14ac:dyDescent="0.25">
      <c r="AZ15733" s="9">
        <v>2.556213017751479</v>
      </c>
    </row>
    <row r="15734" spans="52:52" x14ac:dyDescent="0.25">
      <c r="AZ15734" s="9">
        <v>0.18934911242603542</v>
      </c>
    </row>
    <row r="15735" spans="52:52" x14ac:dyDescent="0.25">
      <c r="AZ15735" s="9">
        <v>4.4733727810650885</v>
      </c>
    </row>
    <row r="15736" spans="52:52" x14ac:dyDescent="0.25">
      <c r="AZ15736" s="9">
        <v>1.6804733727810648</v>
      </c>
    </row>
    <row r="15737" spans="52:52" x14ac:dyDescent="0.25">
      <c r="AZ15737" s="9">
        <v>4.5207100591715967</v>
      </c>
    </row>
    <row r="15738" spans="52:52" x14ac:dyDescent="0.25">
      <c r="AZ15738" s="9">
        <v>3.9053254437869818</v>
      </c>
    </row>
    <row r="15739" spans="52:52" x14ac:dyDescent="0.25">
      <c r="AZ15739" s="9">
        <v>4.2366863905325438</v>
      </c>
    </row>
    <row r="15740" spans="52:52" x14ac:dyDescent="0.25">
      <c r="AZ15740" s="9">
        <v>3.8343195266272181</v>
      </c>
    </row>
    <row r="15741" spans="52:52" x14ac:dyDescent="0.25">
      <c r="AZ15741" s="9">
        <v>5.0887573964497044</v>
      </c>
    </row>
    <row r="15742" spans="52:52" x14ac:dyDescent="0.25">
      <c r="AZ15742" s="9">
        <v>3.5739644970414197</v>
      </c>
    </row>
    <row r="15743" spans="52:52" x14ac:dyDescent="0.25">
      <c r="AZ15743" s="9">
        <v>3.2899408284023663</v>
      </c>
    </row>
    <row r="15744" spans="52:52" x14ac:dyDescent="0.25">
      <c r="AZ15744" s="9">
        <v>4.165680473372781</v>
      </c>
    </row>
    <row r="15745" spans="52:52" x14ac:dyDescent="0.25">
      <c r="AZ15745" s="9">
        <v>2.556213017751479</v>
      </c>
    </row>
    <row r="15746" spans="52:52" x14ac:dyDescent="0.25">
      <c r="AZ15746" s="9">
        <v>0.18934911242603542</v>
      </c>
    </row>
    <row r="15747" spans="52:52" x14ac:dyDescent="0.25">
      <c r="AZ15747" s="9">
        <v>4.4733727810650885</v>
      </c>
    </row>
    <row r="15748" spans="52:52" x14ac:dyDescent="0.25">
      <c r="AZ15748" s="9">
        <v>1.6804733727810648</v>
      </c>
    </row>
    <row r="15749" spans="52:52" x14ac:dyDescent="0.25">
      <c r="AZ15749" s="9">
        <v>4.5207100591715967</v>
      </c>
    </row>
    <row r="15750" spans="52:52" x14ac:dyDescent="0.25">
      <c r="AZ15750" s="9">
        <v>3.9053254437869818</v>
      </c>
    </row>
    <row r="15751" spans="52:52" x14ac:dyDescent="0.25">
      <c r="AZ15751" s="9">
        <v>4.2366863905325438</v>
      </c>
    </row>
    <row r="15752" spans="52:52" x14ac:dyDescent="0.25">
      <c r="AZ15752" s="9">
        <v>3.8343195266272181</v>
      </c>
    </row>
    <row r="15753" spans="52:52" x14ac:dyDescent="0.25">
      <c r="AZ15753" s="9">
        <v>5.0887573964497044</v>
      </c>
    </row>
    <row r="15754" spans="52:52" x14ac:dyDescent="0.25">
      <c r="AZ15754" s="9">
        <v>3.5739644970414197</v>
      </c>
    </row>
    <row r="15755" spans="52:52" x14ac:dyDescent="0.25">
      <c r="AZ15755" s="9">
        <v>3.2899408284023663</v>
      </c>
    </row>
    <row r="15756" spans="52:52" x14ac:dyDescent="0.25">
      <c r="AZ15756" s="9">
        <v>4.165680473372781</v>
      </c>
    </row>
    <row r="15757" spans="52:52" x14ac:dyDescent="0.25">
      <c r="AZ15757" s="9">
        <v>2.556213017751479</v>
      </c>
    </row>
    <row r="15758" spans="52:52" x14ac:dyDescent="0.25">
      <c r="AZ15758" s="9">
        <v>0.18934911242603542</v>
      </c>
    </row>
    <row r="15759" spans="52:52" x14ac:dyDescent="0.25">
      <c r="AZ15759" s="9">
        <v>4.4733727810650885</v>
      </c>
    </row>
    <row r="15760" spans="52:52" x14ac:dyDescent="0.25">
      <c r="AZ15760" s="9">
        <v>1.6804733727810648</v>
      </c>
    </row>
    <row r="15761" spans="52:52" x14ac:dyDescent="0.25">
      <c r="AZ15761" s="9">
        <v>4.5207100591715967</v>
      </c>
    </row>
    <row r="15762" spans="52:52" x14ac:dyDescent="0.25">
      <c r="AZ15762" s="9">
        <v>3.9053254437869818</v>
      </c>
    </row>
    <row r="15763" spans="52:52" x14ac:dyDescent="0.25">
      <c r="AZ15763" s="9">
        <v>4.2366863905325438</v>
      </c>
    </row>
    <row r="15764" spans="52:52" x14ac:dyDescent="0.25">
      <c r="AZ15764" s="9">
        <v>3.8343195266272181</v>
      </c>
    </row>
    <row r="15765" spans="52:52" x14ac:dyDescent="0.25">
      <c r="AZ15765" s="9">
        <v>5.0887573964497044</v>
      </c>
    </row>
    <row r="15766" spans="52:52" x14ac:dyDescent="0.25">
      <c r="AZ15766" s="9">
        <v>3.5739644970414197</v>
      </c>
    </row>
    <row r="15767" spans="52:52" x14ac:dyDescent="0.25">
      <c r="AZ15767" s="9">
        <v>3.2899408284023663</v>
      </c>
    </row>
    <row r="15768" spans="52:52" x14ac:dyDescent="0.25">
      <c r="AZ15768" s="9">
        <v>4.165680473372781</v>
      </c>
    </row>
    <row r="15769" spans="52:52" x14ac:dyDescent="0.25">
      <c r="AZ15769" s="9">
        <v>2.556213017751479</v>
      </c>
    </row>
    <row r="15770" spans="52:52" x14ac:dyDescent="0.25">
      <c r="AZ15770" s="9">
        <v>0.18934911242603542</v>
      </c>
    </row>
    <row r="15771" spans="52:52" x14ac:dyDescent="0.25">
      <c r="AZ15771" s="9">
        <v>4.4733727810650885</v>
      </c>
    </row>
    <row r="15772" spans="52:52" x14ac:dyDescent="0.25">
      <c r="AZ15772" s="9">
        <v>1.6804733727810648</v>
      </c>
    </row>
    <row r="15773" spans="52:52" x14ac:dyDescent="0.25">
      <c r="AZ15773" s="9">
        <v>4.5207100591715967</v>
      </c>
    </row>
    <row r="15774" spans="52:52" x14ac:dyDescent="0.25">
      <c r="AZ15774" s="9">
        <v>3.9053254437869818</v>
      </c>
    </row>
    <row r="15775" spans="52:52" x14ac:dyDescent="0.25">
      <c r="AZ15775" s="9">
        <v>4.2366863905325438</v>
      </c>
    </row>
    <row r="15776" spans="52:52" x14ac:dyDescent="0.25">
      <c r="AZ15776" s="9">
        <v>3.8343195266272181</v>
      </c>
    </row>
    <row r="15777" spans="52:52" x14ac:dyDescent="0.25">
      <c r="AZ15777" s="9">
        <v>5.0887573964497044</v>
      </c>
    </row>
    <row r="15778" spans="52:52" x14ac:dyDescent="0.25">
      <c r="AZ15778" s="9">
        <v>3.5739644970414197</v>
      </c>
    </row>
    <row r="15779" spans="52:52" x14ac:dyDescent="0.25">
      <c r="AZ15779" s="9">
        <v>3.2899408284023663</v>
      </c>
    </row>
    <row r="15780" spans="52:52" x14ac:dyDescent="0.25">
      <c r="AZ15780" s="9">
        <v>4.165680473372781</v>
      </c>
    </row>
    <row r="15781" spans="52:52" x14ac:dyDescent="0.25">
      <c r="AZ15781" s="9">
        <v>2.556213017751479</v>
      </c>
    </row>
    <row r="15782" spans="52:52" x14ac:dyDescent="0.25">
      <c r="AZ15782" s="9">
        <v>0.18934911242603542</v>
      </c>
    </row>
    <row r="15783" spans="52:52" x14ac:dyDescent="0.25">
      <c r="AZ15783" s="9">
        <v>4.4733727810650885</v>
      </c>
    </row>
    <row r="15784" spans="52:52" x14ac:dyDescent="0.25">
      <c r="AZ15784" s="9">
        <v>1.6804733727810648</v>
      </c>
    </row>
    <row r="15785" spans="52:52" x14ac:dyDescent="0.25">
      <c r="AZ15785" s="9">
        <v>4.5207100591715967</v>
      </c>
    </row>
    <row r="15786" spans="52:52" x14ac:dyDescent="0.25">
      <c r="AZ15786" s="9">
        <v>3.9053254437869818</v>
      </c>
    </row>
    <row r="15787" spans="52:52" x14ac:dyDescent="0.25">
      <c r="AZ15787" s="9">
        <v>4.2366863905325438</v>
      </c>
    </row>
    <row r="15788" spans="52:52" x14ac:dyDescent="0.25">
      <c r="AZ15788" s="9">
        <v>3.8343195266272181</v>
      </c>
    </row>
    <row r="15789" spans="52:52" x14ac:dyDescent="0.25">
      <c r="AZ15789" s="9">
        <v>5.0887573964497044</v>
      </c>
    </row>
    <row r="15790" spans="52:52" x14ac:dyDescent="0.25">
      <c r="AZ15790" s="9">
        <v>3.5739644970414197</v>
      </c>
    </row>
    <row r="15791" spans="52:52" x14ac:dyDescent="0.25">
      <c r="AZ15791" s="9">
        <v>3.2899408284023663</v>
      </c>
    </row>
    <row r="15792" spans="52:52" x14ac:dyDescent="0.25">
      <c r="AZ15792" s="9">
        <v>4.165680473372781</v>
      </c>
    </row>
    <row r="15793" spans="52:52" x14ac:dyDescent="0.25">
      <c r="AZ15793" s="9">
        <v>2.556213017751479</v>
      </c>
    </row>
    <row r="15794" spans="52:52" x14ac:dyDescent="0.25">
      <c r="AZ15794" s="9">
        <v>0.18934911242603542</v>
      </c>
    </row>
    <row r="15795" spans="52:52" x14ac:dyDescent="0.25">
      <c r="AZ15795" s="9">
        <v>4.4733727810650885</v>
      </c>
    </row>
    <row r="15796" spans="52:52" x14ac:dyDescent="0.25">
      <c r="AZ15796" s="9">
        <v>1.6804733727810648</v>
      </c>
    </row>
    <row r="15797" spans="52:52" x14ac:dyDescent="0.25">
      <c r="AZ15797" s="9">
        <v>4.5207100591715967</v>
      </c>
    </row>
    <row r="15798" spans="52:52" x14ac:dyDescent="0.25">
      <c r="AZ15798" s="9">
        <v>3.9053254437869818</v>
      </c>
    </row>
    <row r="15799" spans="52:52" x14ac:dyDescent="0.25">
      <c r="AZ15799" s="9">
        <v>4.2366863905325438</v>
      </c>
    </row>
    <row r="15800" spans="52:52" x14ac:dyDescent="0.25">
      <c r="AZ15800" s="9">
        <v>3.8343195266272181</v>
      </c>
    </row>
    <row r="15801" spans="52:52" x14ac:dyDescent="0.25">
      <c r="AZ15801" s="9">
        <v>5.0887573964497044</v>
      </c>
    </row>
    <row r="15802" spans="52:52" x14ac:dyDescent="0.25">
      <c r="AZ15802" s="9">
        <v>3.5739644970414197</v>
      </c>
    </row>
    <row r="15803" spans="52:52" x14ac:dyDescent="0.25">
      <c r="AZ15803" s="9">
        <v>3.2899408284023663</v>
      </c>
    </row>
    <row r="15804" spans="52:52" x14ac:dyDescent="0.25">
      <c r="AZ15804" s="9">
        <v>4.165680473372781</v>
      </c>
    </row>
    <row r="15805" spans="52:52" x14ac:dyDescent="0.25">
      <c r="AZ15805" s="9">
        <v>2.556213017751479</v>
      </c>
    </row>
    <row r="15806" spans="52:52" x14ac:dyDescent="0.25">
      <c r="AZ15806" s="9">
        <v>0.18934911242603542</v>
      </c>
    </row>
    <row r="15807" spans="52:52" x14ac:dyDescent="0.25">
      <c r="AZ15807" s="9">
        <v>4.4733727810650885</v>
      </c>
    </row>
    <row r="15808" spans="52:52" x14ac:dyDescent="0.25">
      <c r="AZ15808" s="9">
        <v>1.6804733727810648</v>
      </c>
    </row>
    <row r="15809" spans="52:52" x14ac:dyDescent="0.25">
      <c r="AZ15809" s="9">
        <v>4.5207100591715967</v>
      </c>
    </row>
    <row r="15810" spans="52:52" x14ac:dyDescent="0.25">
      <c r="AZ15810" s="9">
        <v>3.9053254437869818</v>
      </c>
    </row>
    <row r="15811" spans="52:52" x14ac:dyDescent="0.25">
      <c r="AZ15811" s="9">
        <v>4.2366863905325438</v>
      </c>
    </row>
    <row r="15812" spans="52:52" x14ac:dyDescent="0.25">
      <c r="AZ15812" s="9">
        <v>3.8343195266272181</v>
      </c>
    </row>
    <row r="15813" spans="52:52" x14ac:dyDescent="0.25">
      <c r="AZ15813" s="9">
        <v>5.0887573964497044</v>
      </c>
    </row>
    <row r="15814" spans="52:52" x14ac:dyDescent="0.25">
      <c r="AZ15814" s="9">
        <v>3.5739644970414197</v>
      </c>
    </row>
    <row r="15815" spans="52:52" x14ac:dyDescent="0.25">
      <c r="AZ15815" s="9">
        <v>3.2899408284023663</v>
      </c>
    </row>
    <row r="15816" spans="52:52" x14ac:dyDescent="0.25">
      <c r="AZ15816" s="9">
        <v>4.165680473372781</v>
      </c>
    </row>
    <row r="15817" spans="52:52" x14ac:dyDescent="0.25">
      <c r="AZ15817" s="9">
        <v>2.556213017751479</v>
      </c>
    </row>
    <row r="15818" spans="52:52" x14ac:dyDescent="0.25">
      <c r="AZ15818" s="9">
        <v>0.18934911242603542</v>
      </c>
    </row>
    <row r="15819" spans="52:52" x14ac:dyDescent="0.25">
      <c r="AZ15819" s="9">
        <v>4.4733727810650885</v>
      </c>
    </row>
    <row r="15820" spans="52:52" x14ac:dyDescent="0.25">
      <c r="AZ15820" s="9">
        <v>1.6804733727810648</v>
      </c>
    </row>
    <row r="15821" spans="52:52" x14ac:dyDescent="0.25">
      <c r="AZ15821" s="9">
        <v>4.5207100591715967</v>
      </c>
    </row>
    <row r="15822" spans="52:52" x14ac:dyDescent="0.25">
      <c r="AZ15822" s="9">
        <v>3.9053254437869818</v>
      </c>
    </row>
    <row r="15823" spans="52:52" x14ac:dyDescent="0.25">
      <c r="AZ15823" s="9">
        <v>4.2366863905325438</v>
      </c>
    </row>
    <row r="15824" spans="52:52" x14ac:dyDescent="0.25">
      <c r="AZ15824" s="9">
        <v>3.8343195266272181</v>
      </c>
    </row>
    <row r="15825" spans="52:52" x14ac:dyDescent="0.25">
      <c r="AZ15825" s="9">
        <v>5.0887573964497044</v>
      </c>
    </row>
    <row r="15826" spans="52:52" x14ac:dyDescent="0.25">
      <c r="AZ15826" s="9">
        <v>3.5739644970414197</v>
      </c>
    </row>
    <row r="15827" spans="52:52" x14ac:dyDescent="0.25">
      <c r="AZ15827" s="9">
        <v>3.2899408284023663</v>
      </c>
    </row>
    <row r="15828" spans="52:52" x14ac:dyDescent="0.25">
      <c r="AZ15828" s="9">
        <v>4.165680473372781</v>
      </c>
    </row>
    <row r="15829" spans="52:52" x14ac:dyDescent="0.25">
      <c r="AZ15829" s="9">
        <v>2.556213017751479</v>
      </c>
    </row>
    <row r="15830" spans="52:52" x14ac:dyDescent="0.25">
      <c r="AZ15830" s="9">
        <v>0.18934911242603542</v>
      </c>
    </row>
    <row r="15831" spans="52:52" x14ac:dyDescent="0.25">
      <c r="AZ15831" s="9">
        <v>4.4733727810650885</v>
      </c>
    </row>
    <row r="15832" spans="52:52" x14ac:dyDescent="0.25">
      <c r="AZ15832" s="9">
        <v>1.6804733727810648</v>
      </c>
    </row>
    <row r="15833" spans="52:52" x14ac:dyDescent="0.25">
      <c r="AZ15833" s="9">
        <v>4.5207100591715967</v>
      </c>
    </row>
    <row r="15834" spans="52:52" x14ac:dyDescent="0.25">
      <c r="AZ15834" s="9">
        <v>3.9053254437869818</v>
      </c>
    </row>
    <row r="15835" spans="52:52" x14ac:dyDescent="0.25">
      <c r="AZ15835" s="9">
        <v>4.2366863905325438</v>
      </c>
    </row>
    <row r="15836" spans="52:52" x14ac:dyDescent="0.25">
      <c r="AZ15836" s="9">
        <v>3.8343195266272181</v>
      </c>
    </row>
    <row r="15837" spans="52:52" x14ac:dyDescent="0.25">
      <c r="AZ15837" s="9">
        <v>5.0887573964497044</v>
      </c>
    </row>
    <row r="15838" spans="52:52" x14ac:dyDescent="0.25">
      <c r="AZ15838" s="9">
        <v>3.5739644970414197</v>
      </c>
    </row>
    <row r="15839" spans="52:52" x14ac:dyDescent="0.25">
      <c r="AZ15839" s="9">
        <v>3.2899408284023663</v>
      </c>
    </row>
    <row r="15840" spans="52:52" x14ac:dyDescent="0.25">
      <c r="AZ15840" s="9">
        <v>4.165680473372781</v>
      </c>
    </row>
    <row r="15841" spans="52:52" x14ac:dyDescent="0.25">
      <c r="AZ15841" s="9">
        <v>2.556213017751479</v>
      </c>
    </row>
    <row r="15842" spans="52:52" x14ac:dyDescent="0.25">
      <c r="AZ15842" s="9">
        <v>0.18934911242603542</v>
      </c>
    </row>
    <row r="15843" spans="52:52" x14ac:dyDescent="0.25">
      <c r="AZ15843" s="9">
        <v>4.4733727810650885</v>
      </c>
    </row>
    <row r="15844" spans="52:52" x14ac:dyDescent="0.25">
      <c r="AZ15844" s="9">
        <v>1.6804733727810648</v>
      </c>
    </row>
    <row r="15845" spans="52:52" x14ac:dyDescent="0.25">
      <c r="AZ15845" s="9">
        <v>4.5207100591715967</v>
      </c>
    </row>
    <row r="15846" spans="52:52" x14ac:dyDescent="0.25">
      <c r="AZ15846" s="9">
        <v>3.9053254437869818</v>
      </c>
    </row>
    <row r="15847" spans="52:52" x14ac:dyDescent="0.25">
      <c r="AZ15847" s="9">
        <v>4.2366863905325438</v>
      </c>
    </row>
    <row r="15848" spans="52:52" x14ac:dyDescent="0.25">
      <c r="AZ15848" s="9">
        <v>3.8343195266272181</v>
      </c>
    </row>
    <row r="15849" spans="52:52" x14ac:dyDescent="0.25">
      <c r="AZ15849" s="9">
        <v>5.0887573964497044</v>
      </c>
    </row>
    <row r="15850" spans="52:52" x14ac:dyDescent="0.25">
      <c r="AZ15850" s="9">
        <v>3.5739644970414197</v>
      </c>
    </row>
    <row r="15851" spans="52:52" x14ac:dyDescent="0.25">
      <c r="AZ15851" s="9">
        <v>3.2899408284023663</v>
      </c>
    </row>
    <row r="15852" spans="52:52" x14ac:dyDescent="0.25">
      <c r="AZ15852" s="9">
        <v>4.165680473372781</v>
      </c>
    </row>
    <row r="15853" spans="52:52" x14ac:dyDescent="0.25">
      <c r="AZ15853" s="9">
        <v>2.556213017751479</v>
      </c>
    </row>
    <row r="15854" spans="52:52" x14ac:dyDescent="0.25">
      <c r="AZ15854" s="9">
        <v>0.18934911242603542</v>
      </c>
    </row>
    <row r="15855" spans="52:52" x14ac:dyDescent="0.25">
      <c r="AZ15855" s="9">
        <v>4.4733727810650885</v>
      </c>
    </row>
    <row r="15856" spans="52:52" x14ac:dyDescent="0.25">
      <c r="AZ15856" s="9">
        <v>1.6804733727810648</v>
      </c>
    </row>
    <row r="15857" spans="52:52" x14ac:dyDescent="0.25">
      <c r="AZ15857" s="9">
        <v>4.5207100591715967</v>
      </c>
    </row>
    <row r="15858" spans="52:52" x14ac:dyDescent="0.25">
      <c r="AZ15858" s="9">
        <v>3.9053254437869818</v>
      </c>
    </row>
    <row r="15859" spans="52:52" x14ac:dyDescent="0.25">
      <c r="AZ15859" s="9">
        <v>4.2366863905325438</v>
      </c>
    </row>
    <row r="15860" spans="52:52" x14ac:dyDescent="0.25">
      <c r="AZ15860" s="9">
        <v>3.8343195266272181</v>
      </c>
    </row>
    <row r="15861" spans="52:52" x14ac:dyDescent="0.25">
      <c r="AZ15861" s="9">
        <v>5.0887573964497044</v>
      </c>
    </row>
    <row r="15862" spans="52:52" x14ac:dyDescent="0.25">
      <c r="AZ15862" s="9">
        <v>3.5739644970414197</v>
      </c>
    </row>
    <row r="15863" spans="52:52" x14ac:dyDescent="0.25">
      <c r="AZ15863" s="9">
        <v>3.2899408284023663</v>
      </c>
    </row>
    <row r="15864" spans="52:52" x14ac:dyDescent="0.25">
      <c r="AZ15864" s="9">
        <v>4.165680473372781</v>
      </c>
    </row>
    <row r="15865" spans="52:52" x14ac:dyDescent="0.25">
      <c r="AZ15865" s="9">
        <v>2.556213017751479</v>
      </c>
    </row>
    <row r="15866" spans="52:52" x14ac:dyDescent="0.25">
      <c r="AZ15866" s="9">
        <v>0.18934911242603542</v>
      </c>
    </row>
    <row r="15867" spans="52:52" x14ac:dyDescent="0.25">
      <c r="AZ15867" s="9">
        <v>4.4733727810650885</v>
      </c>
    </row>
    <row r="15868" spans="52:52" x14ac:dyDescent="0.25">
      <c r="AZ15868" s="9">
        <v>1.6804733727810648</v>
      </c>
    </row>
    <row r="15869" spans="52:52" x14ac:dyDescent="0.25">
      <c r="AZ15869" s="9">
        <v>4.5207100591715967</v>
      </c>
    </row>
    <row r="15870" spans="52:52" x14ac:dyDescent="0.25">
      <c r="AZ15870" s="9">
        <v>3.9053254437869818</v>
      </c>
    </row>
    <row r="15871" spans="52:52" x14ac:dyDescent="0.25">
      <c r="AZ15871" s="9">
        <v>4.2366863905325438</v>
      </c>
    </row>
    <row r="15872" spans="52:52" x14ac:dyDescent="0.25">
      <c r="AZ15872" s="9">
        <v>3.8343195266272181</v>
      </c>
    </row>
    <row r="15873" spans="52:52" x14ac:dyDescent="0.25">
      <c r="AZ15873" s="9">
        <v>5.0887573964497044</v>
      </c>
    </row>
    <row r="15874" spans="52:52" x14ac:dyDescent="0.25">
      <c r="AZ15874" s="9">
        <v>3.5739644970414197</v>
      </c>
    </row>
    <row r="15875" spans="52:52" x14ac:dyDescent="0.25">
      <c r="AZ15875" s="9">
        <v>3.2899408284023663</v>
      </c>
    </row>
    <row r="15876" spans="52:52" x14ac:dyDescent="0.25">
      <c r="AZ15876" s="9">
        <v>4.165680473372781</v>
      </c>
    </row>
    <row r="15877" spans="52:52" x14ac:dyDescent="0.25">
      <c r="AZ15877" s="9">
        <v>2.556213017751479</v>
      </c>
    </row>
    <row r="15878" spans="52:52" x14ac:dyDescent="0.25">
      <c r="AZ15878" s="9">
        <v>0.18934911242603542</v>
      </c>
    </row>
    <row r="15879" spans="52:52" x14ac:dyDescent="0.25">
      <c r="AZ15879" s="9">
        <v>4.4733727810650885</v>
      </c>
    </row>
    <row r="15880" spans="52:52" x14ac:dyDescent="0.25">
      <c r="AZ15880" s="9">
        <v>1.6804733727810648</v>
      </c>
    </row>
    <row r="15881" spans="52:52" x14ac:dyDescent="0.25">
      <c r="AZ15881" s="9">
        <v>4.5207100591715967</v>
      </c>
    </row>
    <row r="15882" spans="52:52" x14ac:dyDescent="0.25">
      <c r="AZ15882" s="9">
        <v>3.9053254437869818</v>
      </c>
    </row>
    <row r="15883" spans="52:52" x14ac:dyDescent="0.25">
      <c r="AZ15883" s="9">
        <v>4.2366863905325438</v>
      </c>
    </row>
    <row r="15884" spans="52:52" x14ac:dyDescent="0.25">
      <c r="AZ15884" s="9">
        <v>3.8343195266272181</v>
      </c>
    </row>
    <row r="15885" spans="52:52" x14ac:dyDescent="0.25">
      <c r="AZ15885" s="9">
        <v>5.0887573964497044</v>
      </c>
    </row>
    <row r="15886" spans="52:52" x14ac:dyDescent="0.25">
      <c r="AZ15886" s="9">
        <v>3.5739644970414197</v>
      </c>
    </row>
    <row r="15887" spans="52:52" x14ac:dyDescent="0.25">
      <c r="AZ15887" s="9">
        <v>3.2899408284023663</v>
      </c>
    </row>
    <row r="15888" spans="52:52" x14ac:dyDescent="0.25">
      <c r="AZ15888" s="9">
        <v>4.165680473372781</v>
      </c>
    </row>
    <row r="15889" spans="52:52" x14ac:dyDescent="0.25">
      <c r="AZ15889" s="9">
        <v>2.556213017751479</v>
      </c>
    </row>
    <row r="15890" spans="52:52" x14ac:dyDescent="0.25">
      <c r="AZ15890" s="9">
        <v>0.18934911242603542</v>
      </c>
    </row>
    <row r="15891" spans="52:52" x14ac:dyDescent="0.25">
      <c r="AZ15891" s="9">
        <v>4.4733727810650885</v>
      </c>
    </row>
    <row r="15892" spans="52:52" x14ac:dyDescent="0.25">
      <c r="AZ15892" s="9">
        <v>1.6804733727810648</v>
      </c>
    </row>
    <row r="15893" spans="52:52" x14ac:dyDescent="0.25">
      <c r="AZ15893" s="9">
        <v>4.5207100591715967</v>
      </c>
    </row>
    <row r="15894" spans="52:52" x14ac:dyDescent="0.25">
      <c r="AZ15894" s="9">
        <v>3.9053254437869818</v>
      </c>
    </row>
    <row r="15895" spans="52:52" x14ac:dyDescent="0.25">
      <c r="AZ15895" s="9">
        <v>4.2366863905325438</v>
      </c>
    </row>
    <row r="15896" spans="52:52" x14ac:dyDescent="0.25">
      <c r="AZ15896" s="9">
        <v>3.8343195266272181</v>
      </c>
    </row>
    <row r="15897" spans="52:52" x14ac:dyDescent="0.25">
      <c r="AZ15897" s="9">
        <v>5.0887573964497044</v>
      </c>
    </row>
    <row r="15898" spans="52:52" x14ac:dyDescent="0.25">
      <c r="AZ15898" s="9">
        <v>3.5739644970414197</v>
      </c>
    </row>
    <row r="15899" spans="52:52" x14ac:dyDescent="0.25">
      <c r="AZ15899" s="9">
        <v>3.2899408284023663</v>
      </c>
    </row>
    <row r="15900" spans="52:52" x14ac:dyDescent="0.25">
      <c r="AZ15900" s="9">
        <v>4.165680473372781</v>
      </c>
    </row>
    <row r="15901" spans="52:52" x14ac:dyDescent="0.25">
      <c r="AZ15901" s="9">
        <v>2.556213017751479</v>
      </c>
    </row>
    <row r="15902" spans="52:52" x14ac:dyDescent="0.25">
      <c r="AZ15902" s="9">
        <v>0.18934911242603542</v>
      </c>
    </row>
    <row r="15903" spans="52:52" x14ac:dyDescent="0.25">
      <c r="AZ15903" s="9">
        <v>4.4733727810650885</v>
      </c>
    </row>
    <row r="15904" spans="52:52" x14ac:dyDescent="0.25">
      <c r="AZ15904" s="9">
        <v>1.6804733727810648</v>
      </c>
    </row>
    <row r="15905" spans="52:52" x14ac:dyDescent="0.25">
      <c r="AZ15905" s="9">
        <v>4.5207100591715967</v>
      </c>
    </row>
    <row r="15906" spans="52:52" x14ac:dyDescent="0.25">
      <c r="AZ15906" s="9">
        <v>3.9053254437869818</v>
      </c>
    </row>
    <row r="15907" spans="52:52" x14ac:dyDescent="0.25">
      <c r="AZ15907" s="9">
        <v>4.2366863905325438</v>
      </c>
    </row>
    <row r="15908" spans="52:52" x14ac:dyDescent="0.25">
      <c r="AZ15908" s="9">
        <v>3.8343195266272181</v>
      </c>
    </row>
    <row r="15909" spans="52:52" x14ac:dyDescent="0.25">
      <c r="AZ15909" s="9">
        <v>5.0887573964497044</v>
      </c>
    </row>
    <row r="15910" spans="52:52" x14ac:dyDescent="0.25">
      <c r="AZ15910" s="9">
        <v>3.5739644970414197</v>
      </c>
    </row>
    <row r="15911" spans="52:52" x14ac:dyDescent="0.25">
      <c r="AZ15911" s="9">
        <v>3.2899408284023663</v>
      </c>
    </row>
    <row r="15912" spans="52:52" x14ac:dyDescent="0.25">
      <c r="AZ15912" s="9">
        <v>4.165680473372781</v>
      </c>
    </row>
    <row r="15913" spans="52:52" x14ac:dyDescent="0.25">
      <c r="AZ15913" s="9">
        <v>2.556213017751479</v>
      </c>
    </row>
    <row r="15914" spans="52:52" x14ac:dyDescent="0.25">
      <c r="AZ15914" s="9">
        <v>0.18934911242603542</v>
      </c>
    </row>
    <row r="15915" spans="52:52" x14ac:dyDescent="0.25">
      <c r="AZ15915" s="9">
        <v>4.4733727810650885</v>
      </c>
    </row>
    <row r="15916" spans="52:52" x14ac:dyDescent="0.25">
      <c r="AZ15916" s="9">
        <v>1.6804733727810648</v>
      </c>
    </row>
    <row r="15917" spans="52:52" x14ac:dyDescent="0.25">
      <c r="AZ15917" s="9">
        <v>4.5207100591715967</v>
      </c>
    </row>
    <row r="15918" spans="52:52" x14ac:dyDescent="0.25">
      <c r="AZ15918" s="9">
        <v>3.9053254437869818</v>
      </c>
    </row>
    <row r="15919" spans="52:52" x14ac:dyDescent="0.25">
      <c r="AZ15919" s="9">
        <v>4.2366863905325438</v>
      </c>
    </row>
    <row r="15920" spans="52:52" x14ac:dyDescent="0.25">
      <c r="AZ15920" s="9">
        <v>3.8343195266272181</v>
      </c>
    </row>
    <row r="15921" spans="52:52" x14ac:dyDescent="0.25">
      <c r="AZ15921" s="9">
        <v>5.0887573964497044</v>
      </c>
    </row>
    <row r="15922" spans="52:52" x14ac:dyDescent="0.25">
      <c r="AZ15922" s="9">
        <v>3.5739644970414197</v>
      </c>
    </row>
    <row r="15923" spans="52:52" x14ac:dyDescent="0.25">
      <c r="AZ15923" s="9">
        <v>3.2899408284023663</v>
      </c>
    </row>
    <row r="15924" spans="52:52" x14ac:dyDescent="0.25">
      <c r="AZ15924" s="9">
        <v>4.165680473372781</v>
      </c>
    </row>
    <row r="15925" spans="52:52" x14ac:dyDescent="0.25">
      <c r="AZ15925" s="9">
        <v>2.556213017751479</v>
      </c>
    </row>
    <row r="15926" spans="52:52" x14ac:dyDescent="0.25">
      <c r="AZ15926" s="9">
        <v>0.18934911242603542</v>
      </c>
    </row>
    <row r="15927" spans="52:52" x14ac:dyDescent="0.25">
      <c r="AZ15927" s="9">
        <v>4.4733727810650885</v>
      </c>
    </row>
    <row r="15928" spans="52:52" x14ac:dyDescent="0.25">
      <c r="AZ15928" s="9">
        <v>1.6804733727810648</v>
      </c>
    </row>
    <row r="15929" spans="52:52" x14ac:dyDescent="0.25">
      <c r="AZ15929" s="9">
        <v>4.5207100591715967</v>
      </c>
    </row>
    <row r="15930" spans="52:52" x14ac:dyDescent="0.25">
      <c r="AZ15930" s="9">
        <v>3.9053254437869818</v>
      </c>
    </row>
    <row r="15931" spans="52:52" x14ac:dyDescent="0.25">
      <c r="AZ15931" s="9">
        <v>4.2366863905325438</v>
      </c>
    </row>
    <row r="15932" spans="52:52" x14ac:dyDescent="0.25">
      <c r="AZ15932" s="9">
        <v>3.8343195266272181</v>
      </c>
    </row>
    <row r="15933" spans="52:52" x14ac:dyDescent="0.25">
      <c r="AZ15933" s="9">
        <v>5.0887573964497044</v>
      </c>
    </row>
    <row r="15934" spans="52:52" x14ac:dyDescent="0.25">
      <c r="AZ15934" s="9">
        <v>3.5739644970414197</v>
      </c>
    </row>
    <row r="15935" spans="52:52" x14ac:dyDescent="0.25">
      <c r="AZ15935" s="9">
        <v>3.2899408284023663</v>
      </c>
    </row>
    <row r="15936" spans="52:52" x14ac:dyDescent="0.25">
      <c r="AZ15936" s="9">
        <v>4.165680473372781</v>
      </c>
    </row>
    <row r="15937" spans="52:52" x14ac:dyDescent="0.25">
      <c r="AZ15937" s="9">
        <v>2.556213017751479</v>
      </c>
    </row>
    <row r="15938" spans="52:52" x14ac:dyDescent="0.25">
      <c r="AZ15938" s="9">
        <v>0.18934911242603542</v>
      </c>
    </row>
    <row r="15939" spans="52:52" x14ac:dyDescent="0.25">
      <c r="AZ15939" s="9">
        <v>4.4733727810650885</v>
      </c>
    </row>
    <row r="15940" spans="52:52" x14ac:dyDescent="0.25">
      <c r="AZ15940" s="9">
        <v>1.6804733727810648</v>
      </c>
    </row>
    <row r="15941" spans="52:52" x14ac:dyDescent="0.25">
      <c r="AZ15941" s="9">
        <v>4.5207100591715967</v>
      </c>
    </row>
    <row r="15942" spans="52:52" x14ac:dyDescent="0.25">
      <c r="AZ15942" s="9">
        <v>3.9053254437869818</v>
      </c>
    </row>
    <row r="15943" spans="52:52" x14ac:dyDescent="0.25">
      <c r="AZ15943" s="9">
        <v>4.2366863905325438</v>
      </c>
    </row>
    <row r="15944" spans="52:52" x14ac:dyDescent="0.25">
      <c r="AZ15944" s="9">
        <v>3.8343195266272181</v>
      </c>
    </row>
    <row r="15945" spans="52:52" x14ac:dyDescent="0.25">
      <c r="AZ15945" s="9">
        <v>5.0887573964497044</v>
      </c>
    </row>
    <row r="15946" spans="52:52" x14ac:dyDescent="0.25">
      <c r="AZ15946" s="9">
        <v>3.5739644970414197</v>
      </c>
    </row>
    <row r="15947" spans="52:52" x14ac:dyDescent="0.25">
      <c r="AZ15947" s="9">
        <v>3.2899408284023663</v>
      </c>
    </row>
    <row r="15948" spans="52:52" x14ac:dyDescent="0.25">
      <c r="AZ15948" s="9">
        <v>4.165680473372781</v>
      </c>
    </row>
    <row r="15949" spans="52:52" x14ac:dyDescent="0.25">
      <c r="AZ15949" s="9">
        <v>2.556213017751479</v>
      </c>
    </row>
    <row r="15950" spans="52:52" x14ac:dyDescent="0.25">
      <c r="AZ15950" s="9">
        <v>0.18934911242603542</v>
      </c>
    </row>
    <row r="15951" spans="52:52" x14ac:dyDescent="0.25">
      <c r="AZ15951" s="9">
        <v>4.4733727810650885</v>
      </c>
    </row>
    <row r="15952" spans="52:52" x14ac:dyDescent="0.25">
      <c r="AZ15952" s="9">
        <v>1.6804733727810648</v>
      </c>
    </row>
    <row r="15953" spans="52:52" x14ac:dyDescent="0.25">
      <c r="AZ15953" s="9">
        <v>4.5207100591715967</v>
      </c>
    </row>
    <row r="15954" spans="52:52" x14ac:dyDescent="0.25">
      <c r="AZ15954" s="9">
        <v>3.9053254437869818</v>
      </c>
    </row>
    <row r="15955" spans="52:52" x14ac:dyDescent="0.25">
      <c r="AZ15955" s="9">
        <v>4.2366863905325438</v>
      </c>
    </row>
    <row r="15956" spans="52:52" x14ac:dyDescent="0.25">
      <c r="AZ15956" s="9">
        <v>3.8343195266272181</v>
      </c>
    </row>
    <row r="15957" spans="52:52" x14ac:dyDescent="0.25">
      <c r="AZ15957" s="9">
        <v>5.0887573964497044</v>
      </c>
    </row>
    <row r="15958" spans="52:52" x14ac:dyDescent="0.25">
      <c r="AZ15958" s="9">
        <v>3.5739644970414197</v>
      </c>
    </row>
    <row r="15959" spans="52:52" x14ac:dyDescent="0.25">
      <c r="AZ15959" s="9">
        <v>3.2899408284023663</v>
      </c>
    </row>
    <row r="15960" spans="52:52" x14ac:dyDescent="0.25">
      <c r="AZ15960" s="9">
        <v>4.165680473372781</v>
      </c>
    </row>
    <row r="15961" spans="52:52" x14ac:dyDescent="0.25">
      <c r="AZ15961" s="9">
        <v>2.556213017751479</v>
      </c>
    </row>
    <row r="15962" spans="52:52" x14ac:dyDescent="0.25">
      <c r="AZ15962" s="9">
        <v>0.18934911242603542</v>
      </c>
    </row>
    <row r="15963" spans="52:52" x14ac:dyDescent="0.25">
      <c r="AZ15963" s="9">
        <v>4.4733727810650885</v>
      </c>
    </row>
    <row r="15964" spans="52:52" x14ac:dyDescent="0.25">
      <c r="AZ15964" s="9">
        <v>1.6804733727810648</v>
      </c>
    </row>
    <row r="15965" spans="52:52" x14ac:dyDescent="0.25">
      <c r="AZ15965" s="9">
        <v>4.5207100591715967</v>
      </c>
    </row>
    <row r="15966" spans="52:52" x14ac:dyDescent="0.25">
      <c r="AZ15966" s="9">
        <v>3.9053254437869818</v>
      </c>
    </row>
    <row r="15967" spans="52:52" x14ac:dyDescent="0.25">
      <c r="AZ15967" s="9">
        <v>4.2366863905325438</v>
      </c>
    </row>
    <row r="15968" spans="52:52" x14ac:dyDescent="0.25">
      <c r="AZ15968" s="9">
        <v>3.8343195266272181</v>
      </c>
    </row>
    <row r="15969" spans="52:52" x14ac:dyDescent="0.25">
      <c r="AZ15969" s="9">
        <v>5.0887573964497044</v>
      </c>
    </row>
    <row r="15970" spans="52:52" x14ac:dyDescent="0.25">
      <c r="AZ15970" s="9">
        <v>3.5739644970414197</v>
      </c>
    </row>
    <row r="15971" spans="52:52" x14ac:dyDescent="0.25">
      <c r="AZ15971" s="9">
        <v>3.2899408284023663</v>
      </c>
    </row>
    <row r="15972" spans="52:52" x14ac:dyDescent="0.25">
      <c r="AZ15972" s="9">
        <v>4.165680473372781</v>
      </c>
    </row>
    <row r="15973" spans="52:52" x14ac:dyDescent="0.25">
      <c r="AZ15973" s="9">
        <v>2.556213017751479</v>
      </c>
    </row>
    <row r="15974" spans="52:52" x14ac:dyDescent="0.25">
      <c r="AZ15974" s="9">
        <v>0.18934911242603542</v>
      </c>
    </row>
    <row r="15975" spans="52:52" x14ac:dyDescent="0.25">
      <c r="AZ15975" s="9">
        <v>4.4733727810650885</v>
      </c>
    </row>
    <row r="15976" spans="52:52" x14ac:dyDescent="0.25">
      <c r="AZ15976" s="9">
        <v>1.6804733727810648</v>
      </c>
    </row>
    <row r="15977" spans="52:52" x14ac:dyDescent="0.25">
      <c r="AZ15977" s="9">
        <v>4.5207100591715967</v>
      </c>
    </row>
    <row r="15978" spans="52:52" x14ac:dyDescent="0.25">
      <c r="AZ15978" s="9">
        <v>3.9053254437869818</v>
      </c>
    </row>
    <row r="15979" spans="52:52" x14ac:dyDescent="0.25">
      <c r="AZ15979" s="9">
        <v>4.2366863905325438</v>
      </c>
    </row>
    <row r="15980" spans="52:52" x14ac:dyDescent="0.25">
      <c r="AZ15980" s="9">
        <v>3.8343195266272181</v>
      </c>
    </row>
    <row r="15981" spans="52:52" x14ac:dyDescent="0.25">
      <c r="AZ15981" s="9">
        <v>5.0887573964497044</v>
      </c>
    </row>
    <row r="15982" spans="52:52" x14ac:dyDescent="0.25">
      <c r="AZ15982" s="9">
        <v>3.5739644970414197</v>
      </c>
    </row>
    <row r="15983" spans="52:52" x14ac:dyDescent="0.25">
      <c r="AZ15983" s="9">
        <v>3.2899408284023663</v>
      </c>
    </row>
    <row r="15984" spans="52:52" x14ac:dyDescent="0.25">
      <c r="AZ15984" s="9">
        <v>4.165680473372781</v>
      </c>
    </row>
    <row r="15985" spans="52:52" x14ac:dyDescent="0.25">
      <c r="AZ15985" s="9">
        <v>2.556213017751479</v>
      </c>
    </row>
    <row r="15986" spans="52:52" x14ac:dyDescent="0.25">
      <c r="AZ15986" s="9">
        <v>0.18934911242603542</v>
      </c>
    </row>
    <row r="15987" spans="52:52" x14ac:dyDescent="0.25">
      <c r="AZ15987" s="9">
        <v>4.4733727810650885</v>
      </c>
    </row>
    <row r="15988" spans="52:52" x14ac:dyDescent="0.25">
      <c r="AZ15988" s="9">
        <v>1.6804733727810648</v>
      </c>
    </row>
    <row r="15989" spans="52:52" x14ac:dyDescent="0.25">
      <c r="AZ15989" s="9">
        <v>4.5207100591715967</v>
      </c>
    </row>
    <row r="15990" spans="52:52" x14ac:dyDescent="0.25">
      <c r="AZ15990" s="9">
        <v>3.9053254437869818</v>
      </c>
    </row>
    <row r="15991" spans="52:52" x14ac:dyDescent="0.25">
      <c r="AZ15991" s="9">
        <v>4.2366863905325438</v>
      </c>
    </row>
    <row r="15992" spans="52:52" x14ac:dyDescent="0.25">
      <c r="AZ15992" s="9">
        <v>3.8343195266272181</v>
      </c>
    </row>
    <row r="15993" spans="52:52" x14ac:dyDescent="0.25">
      <c r="AZ15993" s="9">
        <v>5.0887573964497044</v>
      </c>
    </row>
    <row r="15994" spans="52:52" x14ac:dyDescent="0.25">
      <c r="AZ15994" s="9">
        <v>3.5739644970414197</v>
      </c>
    </row>
    <row r="15995" spans="52:52" x14ac:dyDescent="0.25">
      <c r="AZ15995" s="9">
        <v>3.2899408284023663</v>
      </c>
    </row>
    <row r="15996" spans="52:52" x14ac:dyDescent="0.25">
      <c r="AZ15996" s="9">
        <v>4.165680473372781</v>
      </c>
    </row>
    <row r="15997" spans="52:52" x14ac:dyDescent="0.25">
      <c r="AZ15997" s="9">
        <v>2.556213017751479</v>
      </c>
    </row>
    <row r="15998" spans="52:52" x14ac:dyDescent="0.25">
      <c r="AZ15998" s="9">
        <v>0.18934911242603542</v>
      </c>
    </row>
    <row r="15999" spans="52:52" x14ac:dyDescent="0.25">
      <c r="AZ15999" s="9">
        <v>4.4733727810650885</v>
      </c>
    </row>
    <row r="16000" spans="52:52" x14ac:dyDescent="0.25">
      <c r="AZ16000" s="9">
        <v>1.6804733727810648</v>
      </c>
    </row>
    <row r="16001" spans="52:52" x14ac:dyDescent="0.25">
      <c r="AZ16001" s="9">
        <v>4.5207100591715967</v>
      </c>
    </row>
    <row r="16002" spans="52:52" x14ac:dyDescent="0.25">
      <c r="AZ16002" s="9">
        <v>3.9053254437869818</v>
      </c>
    </row>
    <row r="16003" spans="52:52" x14ac:dyDescent="0.25">
      <c r="AZ16003" s="9">
        <v>4.2366863905325438</v>
      </c>
    </row>
    <row r="16004" spans="52:52" x14ac:dyDescent="0.25">
      <c r="AZ16004" s="9">
        <v>3.8343195266272181</v>
      </c>
    </row>
    <row r="16005" spans="52:52" x14ac:dyDescent="0.25">
      <c r="AZ16005" s="9">
        <v>5.0887573964497044</v>
      </c>
    </row>
    <row r="16006" spans="52:52" x14ac:dyDescent="0.25">
      <c r="AZ16006" s="9">
        <v>3.5739644970414197</v>
      </c>
    </row>
    <row r="16007" spans="52:52" x14ac:dyDescent="0.25">
      <c r="AZ16007" s="9">
        <v>3.2899408284023663</v>
      </c>
    </row>
    <row r="16008" spans="52:52" x14ac:dyDescent="0.25">
      <c r="AZ16008" s="9">
        <v>4.165680473372781</v>
      </c>
    </row>
    <row r="16009" spans="52:52" x14ac:dyDescent="0.25">
      <c r="AZ16009" s="9">
        <v>2.556213017751479</v>
      </c>
    </row>
    <row r="16010" spans="52:52" x14ac:dyDescent="0.25">
      <c r="AZ16010" s="9">
        <v>0.18934911242603542</v>
      </c>
    </row>
    <row r="16011" spans="52:52" x14ac:dyDescent="0.25">
      <c r="AZ16011" s="9">
        <v>4.4733727810650885</v>
      </c>
    </row>
    <row r="16012" spans="52:52" x14ac:dyDescent="0.25">
      <c r="AZ16012" s="9">
        <v>1.6804733727810648</v>
      </c>
    </row>
    <row r="16013" spans="52:52" x14ac:dyDescent="0.25">
      <c r="AZ16013" s="9">
        <v>4.5207100591715967</v>
      </c>
    </row>
    <row r="16014" spans="52:52" x14ac:dyDescent="0.25">
      <c r="AZ16014" s="9">
        <v>3.9053254437869818</v>
      </c>
    </row>
    <row r="16015" spans="52:52" x14ac:dyDescent="0.25">
      <c r="AZ16015" s="9">
        <v>4.2366863905325438</v>
      </c>
    </row>
    <row r="16016" spans="52:52" x14ac:dyDescent="0.25">
      <c r="AZ16016" s="9">
        <v>3.8343195266272181</v>
      </c>
    </row>
    <row r="16017" spans="52:52" x14ac:dyDescent="0.25">
      <c r="AZ16017" s="9">
        <v>5.0887573964497044</v>
      </c>
    </row>
    <row r="16018" spans="52:52" x14ac:dyDescent="0.25">
      <c r="AZ16018" s="9">
        <v>3.5739644970414197</v>
      </c>
    </row>
    <row r="16019" spans="52:52" x14ac:dyDescent="0.25">
      <c r="AZ16019" s="9">
        <v>3.2899408284023663</v>
      </c>
    </row>
    <row r="16020" spans="52:52" x14ac:dyDescent="0.25">
      <c r="AZ16020" s="9">
        <v>4.165680473372781</v>
      </c>
    </row>
    <row r="16021" spans="52:52" x14ac:dyDescent="0.25">
      <c r="AZ16021" s="9">
        <v>2.556213017751479</v>
      </c>
    </row>
    <row r="16022" spans="52:52" x14ac:dyDescent="0.25">
      <c r="AZ16022" s="9">
        <v>0.18934911242603542</v>
      </c>
    </row>
    <row r="16023" spans="52:52" x14ac:dyDescent="0.25">
      <c r="AZ16023" s="9">
        <v>4.4733727810650885</v>
      </c>
    </row>
    <row r="16024" spans="52:52" x14ac:dyDescent="0.25">
      <c r="AZ16024" s="9">
        <v>1.6804733727810648</v>
      </c>
    </row>
    <row r="16025" spans="52:52" x14ac:dyDescent="0.25">
      <c r="AZ16025" s="9">
        <v>4.5207100591715967</v>
      </c>
    </row>
    <row r="16026" spans="52:52" x14ac:dyDescent="0.25">
      <c r="AZ16026" s="9">
        <v>3.9053254437869818</v>
      </c>
    </row>
    <row r="16027" spans="52:52" x14ac:dyDescent="0.25">
      <c r="AZ16027" s="9">
        <v>4.2366863905325438</v>
      </c>
    </row>
    <row r="16028" spans="52:52" x14ac:dyDescent="0.25">
      <c r="AZ16028" s="9">
        <v>3.8343195266272181</v>
      </c>
    </row>
    <row r="16029" spans="52:52" x14ac:dyDescent="0.25">
      <c r="AZ16029" s="9">
        <v>5.0887573964497044</v>
      </c>
    </row>
    <row r="16030" spans="52:52" x14ac:dyDescent="0.25">
      <c r="AZ16030" s="9">
        <v>3.5739644970414197</v>
      </c>
    </row>
    <row r="16031" spans="52:52" x14ac:dyDescent="0.25">
      <c r="AZ16031" s="9">
        <v>3.2899408284023663</v>
      </c>
    </row>
    <row r="16032" spans="52:52" x14ac:dyDescent="0.25">
      <c r="AZ16032" s="9">
        <v>4.165680473372781</v>
      </c>
    </row>
    <row r="16033" spans="52:52" x14ac:dyDescent="0.25">
      <c r="AZ16033" s="9">
        <v>2.556213017751479</v>
      </c>
    </row>
    <row r="16034" spans="52:52" x14ac:dyDescent="0.25">
      <c r="AZ16034" s="9">
        <v>0.18934911242603542</v>
      </c>
    </row>
    <row r="16035" spans="52:52" x14ac:dyDescent="0.25">
      <c r="AZ16035" s="9">
        <v>4.4733727810650885</v>
      </c>
    </row>
    <row r="16036" spans="52:52" x14ac:dyDescent="0.25">
      <c r="AZ16036" s="9">
        <v>1.6804733727810648</v>
      </c>
    </row>
    <row r="16037" spans="52:52" x14ac:dyDescent="0.25">
      <c r="AZ16037" s="9">
        <v>4.5207100591715967</v>
      </c>
    </row>
    <row r="16038" spans="52:52" x14ac:dyDescent="0.25">
      <c r="AZ16038" s="9">
        <v>3.9053254437869818</v>
      </c>
    </row>
    <row r="16039" spans="52:52" x14ac:dyDescent="0.25">
      <c r="AZ16039" s="9">
        <v>4.2366863905325438</v>
      </c>
    </row>
    <row r="16040" spans="52:52" x14ac:dyDescent="0.25">
      <c r="AZ16040" s="9">
        <v>3.8343195266272181</v>
      </c>
    </row>
    <row r="16041" spans="52:52" x14ac:dyDescent="0.25">
      <c r="AZ16041" s="9">
        <v>5.0887573964497044</v>
      </c>
    </row>
    <row r="16042" spans="52:52" x14ac:dyDescent="0.25">
      <c r="AZ16042" s="9">
        <v>3.5739644970414197</v>
      </c>
    </row>
    <row r="16043" spans="52:52" x14ac:dyDescent="0.25">
      <c r="AZ16043" s="9">
        <v>3.2899408284023663</v>
      </c>
    </row>
    <row r="16044" spans="52:52" x14ac:dyDescent="0.25">
      <c r="AZ16044" s="9">
        <v>4.165680473372781</v>
      </c>
    </row>
    <row r="16045" spans="52:52" x14ac:dyDescent="0.25">
      <c r="AZ16045" s="9">
        <v>2.556213017751479</v>
      </c>
    </row>
    <row r="16046" spans="52:52" x14ac:dyDescent="0.25">
      <c r="AZ16046" s="9">
        <v>0.18934911242603542</v>
      </c>
    </row>
    <row r="16047" spans="52:52" x14ac:dyDescent="0.25">
      <c r="AZ16047" s="9">
        <v>4.4733727810650885</v>
      </c>
    </row>
    <row r="16048" spans="52:52" x14ac:dyDescent="0.25">
      <c r="AZ16048" s="9">
        <v>1.6804733727810648</v>
      </c>
    </row>
    <row r="16049" spans="52:52" x14ac:dyDescent="0.25">
      <c r="AZ16049" s="9">
        <v>4.5207100591715967</v>
      </c>
    </row>
    <row r="16050" spans="52:52" x14ac:dyDescent="0.25">
      <c r="AZ16050" s="9">
        <v>3.9053254437869818</v>
      </c>
    </row>
    <row r="16051" spans="52:52" x14ac:dyDescent="0.25">
      <c r="AZ16051" s="9">
        <v>4.2366863905325438</v>
      </c>
    </row>
    <row r="16052" spans="52:52" x14ac:dyDescent="0.25">
      <c r="AZ16052" s="9">
        <v>3.8343195266272181</v>
      </c>
    </row>
    <row r="16053" spans="52:52" x14ac:dyDescent="0.25">
      <c r="AZ16053" s="9">
        <v>5.0887573964497044</v>
      </c>
    </row>
    <row r="16054" spans="52:52" x14ac:dyDescent="0.25">
      <c r="AZ16054" s="9">
        <v>3.5739644970414197</v>
      </c>
    </row>
    <row r="16055" spans="52:52" x14ac:dyDescent="0.25">
      <c r="AZ16055" s="9">
        <v>3.2899408284023663</v>
      </c>
    </row>
    <row r="16056" spans="52:52" x14ac:dyDescent="0.25">
      <c r="AZ16056" s="9">
        <v>4.165680473372781</v>
      </c>
    </row>
    <row r="16057" spans="52:52" x14ac:dyDescent="0.25">
      <c r="AZ16057" s="9">
        <v>2.556213017751479</v>
      </c>
    </row>
    <row r="16058" spans="52:52" x14ac:dyDescent="0.25">
      <c r="AZ16058" s="9">
        <v>0.18934911242603542</v>
      </c>
    </row>
    <row r="16059" spans="52:52" x14ac:dyDescent="0.25">
      <c r="AZ16059" s="9">
        <v>4.4733727810650885</v>
      </c>
    </row>
    <row r="16060" spans="52:52" x14ac:dyDescent="0.25">
      <c r="AZ16060" s="9">
        <v>1.6804733727810648</v>
      </c>
    </row>
    <row r="16061" spans="52:52" x14ac:dyDescent="0.25">
      <c r="AZ16061" s="9">
        <v>4.5207100591715967</v>
      </c>
    </row>
    <row r="16062" spans="52:52" x14ac:dyDescent="0.25">
      <c r="AZ16062" s="9">
        <v>3.9053254437869818</v>
      </c>
    </row>
    <row r="16063" spans="52:52" x14ac:dyDescent="0.25">
      <c r="AZ16063" s="9">
        <v>4.2366863905325438</v>
      </c>
    </row>
    <row r="16064" spans="52:52" x14ac:dyDescent="0.25">
      <c r="AZ16064" s="9">
        <v>3.8343195266272181</v>
      </c>
    </row>
    <row r="16065" spans="52:52" x14ac:dyDescent="0.25">
      <c r="AZ16065" s="9">
        <v>5.0887573964497044</v>
      </c>
    </row>
    <row r="16066" spans="52:52" x14ac:dyDescent="0.25">
      <c r="AZ16066" s="9">
        <v>3.5739644970414197</v>
      </c>
    </row>
    <row r="16067" spans="52:52" x14ac:dyDescent="0.25">
      <c r="AZ16067" s="9">
        <v>3.2899408284023663</v>
      </c>
    </row>
    <row r="16068" spans="52:52" x14ac:dyDescent="0.25">
      <c r="AZ16068" s="9">
        <v>4.165680473372781</v>
      </c>
    </row>
    <row r="16069" spans="52:52" x14ac:dyDescent="0.25">
      <c r="AZ16069" s="9">
        <v>2.556213017751479</v>
      </c>
    </row>
    <row r="16070" spans="52:52" x14ac:dyDescent="0.25">
      <c r="AZ16070" s="9">
        <v>0.18934911242603542</v>
      </c>
    </row>
    <row r="16071" spans="52:52" x14ac:dyDescent="0.25">
      <c r="AZ16071" s="9">
        <v>4.4733727810650885</v>
      </c>
    </row>
    <row r="16072" spans="52:52" x14ac:dyDescent="0.25">
      <c r="AZ16072" s="9">
        <v>1.6804733727810648</v>
      </c>
    </row>
    <row r="16073" spans="52:52" x14ac:dyDescent="0.25">
      <c r="AZ16073" s="9">
        <v>4.5207100591715967</v>
      </c>
    </row>
    <row r="16074" spans="52:52" x14ac:dyDescent="0.25">
      <c r="AZ16074" s="9">
        <v>3.9053254437869818</v>
      </c>
    </row>
    <row r="16075" spans="52:52" x14ac:dyDescent="0.25">
      <c r="AZ16075" s="9">
        <v>4.2366863905325438</v>
      </c>
    </row>
    <row r="16076" spans="52:52" x14ac:dyDescent="0.25">
      <c r="AZ16076" s="9">
        <v>3.8343195266272181</v>
      </c>
    </row>
    <row r="16077" spans="52:52" x14ac:dyDescent="0.25">
      <c r="AZ16077" s="9">
        <v>5.0887573964497044</v>
      </c>
    </row>
    <row r="16078" spans="52:52" x14ac:dyDescent="0.25">
      <c r="AZ16078" s="9">
        <v>3.5739644970414197</v>
      </c>
    </row>
    <row r="16079" spans="52:52" x14ac:dyDescent="0.25">
      <c r="AZ16079" s="9">
        <v>3.2899408284023663</v>
      </c>
    </row>
    <row r="16080" spans="52:52" x14ac:dyDescent="0.25">
      <c r="AZ16080" s="9">
        <v>4.165680473372781</v>
      </c>
    </row>
    <row r="16081" spans="52:52" x14ac:dyDescent="0.25">
      <c r="AZ16081" s="9">
        <v>2.556213017751479</v>
      </c>
    </row>
    <row r="16082" spans="52:52" x14ac:dyDescent="0.25">
      <c r="AZ16082" s="9">
        <v>0.18934911242603542</v>
      </c>
    </row>
    <row r="16083" spans="52:52" x14ac:dyDescent="0.25">
      <c r="AZ16083" s="9">
        <v>4.4733727810650885</v>
      </c>
    </row>
    <row r="16084" spans="52:52" x14ac:dyDescent="0.25">
      <c r="AZ16084" s="9">
        <v>1.6804733727810648</v>
      </c>
    </row>
    <row r="16085" spans="52:52" x14ac:dyDescent="0.25">
      <c r="AZ16085" s="9">
        <v>4.5207100591715967</v>
      </c>
    </row>
    <row r="16086" spans="52:52" x14ac:dyDescent="0.25">
      <c r="AZ16086" s="9">
        <v>3.9053254437869818</v>
      </c>
    </row>
    <row r="16087" spans="52:52" x14ac:dyDescent="0.25">
      <c r="AZ16087" s="9">
        <v>4.2366863905325438</v>
      </c>
    </row>
    <row r="16088" spans="52:52" x14ac:dyDescent="0.25">
      <c r="AZ16088" s="9">
        <v>3.8343195266272181</v>
      </c>
    </row>
    <row r="16089" spans="52:52" x14ac:dyDescent="0.25">
      <c r="AZ16089" s="9">
        <v>5.0887573964497044</v>
      </c>
    </row>
    <row r="16090" spans="52:52" x14ac:dyDescent="0.25">
      <c r="AZ16090" s="9">
        <v>3.5739644970414197</v>
      </c>
    </row>
    <row r="16091" spans="52:52" x14ac:dyDescent="0.25">
      <c r="AZ16091" s="9">
        <v>3.2899408284023663</v>
      </c>
    </row>
    <row r="16092" spans="52:52" x14ac:dyDescent="0.25">
      <c r="AZ16092" s="9">
        <v>4.165680473372781</v>
      </c>
    </row>
    <row r="16093" spans="52:52" x14ac:dyDescent="0.25">
      <c r="AZ16093" s="9">
        <v>2.556213017751479</v>
      </c>
    </row>
    <row r="16094" spans="52:52" x14ac:dyDescent="0.25">
      <c r="AZ16094" s="9">
        <v>0.18934911242603542</v>
      </c>
    </row>
    <row r="16095" spans="52:52" x14ac:dyDescent="0.25">
      <c r="AZ16095" s="9">
        <v>4.4733727810650885</v>
      </c>
    </row>
    <row r="16096" spans="52:52" x14ac:dyDescent="0.25">
      <c r="AZ16096" s="9">
        <v>1.6804733727810648</v>
      </c>
    </row>
    <row r="16097" spans="52:52" x14ac:dyDescent="0.25">
      <c r="AZ16097" s="9">
        <v>4.5207100591715967</v>
      </c>
    </row>
    <row r="16098" spans="52:52" x14ac:dyDescent="0.25">
      <c r="AZ16098" s="9">
        <v>3.9053254437869818</v>
      </c>
    </row>
    <row r="16099" spans="52:52" x14ac:dyDescent="0.25">
      <c r="AZ16099" s="9">
        <v>4.2366863905325438</v>
      </c>
    </row>
    <row r="16100" spans="52:52" x14ac:dyDescent="0.25">
      <c r="AZ16100" s="9">
        <v>3.8343195266272181</v>
      </c>
    </row>
    <row r="16101" spans="52:52" x14ac:dyDescent="0.25">
      <c r="AZ16101" s="9">
        <v>5.0887573964497044</v>
      </c>
    </row>
    <row r="16102" spans="52:52" x14ac:dyDescent="0.25">
      <c r="AZ16102" s="9">
        <v>3.5739644970414197</v>
      </c>
    </row>
    <row r="16103" spans="52:52" x14ac:dyDescent="0.25">
      <c r="AZ16103" s="9">
        <v>3.2899408284023663</v>
      </c>
    </row>
    <row r="16104" spans="52:52" x14ac:dyDescent="0.25">
      <c r="AZ16104" s="9">
        <v>4.165680473372781</v>
      </c>
    </row>
    <row r="16105" spans="52:52" x14ac:dyDescent="0.25">
      <c r="AZ16105" s="9">
        <v>2.556213017751479</v>
      </c>
    </row>
    <row r="16106" spans="52:52" x14ac:dyDescent="0.25">
      <c r="AZ16106" s="9">
        <v>0.18934911242603542</v>
      </c>
    </row>
    <row r="16107" spans="52:52" x14ac:dyDescent="0.25">
      <c r="AZ16107" s="9">
        <v>4.4733727810650885</v>
      </c>
    </row>
    <row r="16108" spans="52:52" x14ac:dyDescent="0.25">
      <c r="AZ16108" s="9">
        <v>1.6804733727810648</v>
      </c>
    </row>
    <row r="16109" spans="52:52" x14ac:dyDescent="0.25">
      <c r="AZ16109" s="9">
        <v>4.5207100591715967</v>
      </c>
    </row>
    <row r="16110" spans="52:52" x14ac:dyDescent="0.25">
      <c r="AZ16110" s="9">
        <v>3.9053254437869818</v>
      </c>
    </row>
    <row r="16111" spans="52:52" x14ac:dyDescent="0.25">
      <c r="AZ16111" s="9">
        <v>4.2366863905325438</v>
      </c>
    </row>
    <row r="16112" spans="52:52" x14ac:dyDescent="0.25">
      <c r="AZ16112" s="9">
        <v>3.8343195266272181</v>
      </c>
    </row>
    <row r="16113" spans="52:52" x14ac:dyDescent="0.25">
      <c r="AZ16113" s="9">
        <v>5.0887573964497044</v>
      </c>
    </row>
    <row r="16114" spans="52:52" x14ac:dyDescent="0.25">
      <c r="AZ16114" s="9">
        <v>3.5739644970414197</v>
      </c>
    </row>
    <row r="16115" spans="52:52" x14ac:dyDescent="0.25">
      <c r="AZ16115" s="9">
        <v>3.2899408284023663</v>
      </c>
    </row>
    <row r="16116" spans="52:52" x14ac:dyDescent="0.25">
      <c r="AZ16116" s="9">
        <v>4.165680473372781</v>
      </c>
    </row>
    <row r="16117" spans="52:52" x14ac:dyDescent="0.25">
      <c r="AZ16117" s="9">
        <v>2.556213017751479</v>
      </c>
    </row>
    <row r="16118" spans="52:52" x14ac:dyDescent="0.25">
      <c r="AZ16118" s="9">
        <v>0.18934911242603542</v>
      </c>
    </row>
    <row r="16119" spans="52:52" x14ac:dyDescent="0.25">
      <c r="AZ16119" s="9">
        <v>4.4733727810650885</v>
      </c>
    </row>
    <row r="16120" spans="52:52" x14ac:dyDescent="0.25">
      <c r="AZ16120" s="9">
        <v>1.6804733727810648</v>
      </c>
    </row>
    <row r="16121" spans="52:52" x14ac:dyDescent="0.25">
      <c r="AZ16121" s="9">
        <v>4.5207100591715967</v>
      </c>
    </row>
    <row r="16122" spans="52:52" x14ac:dyDescent="0.25">
      <c r="AZ16122" s="9">
        <v>3.9053254437869818</v>
      </c>
    </row>
    <row r="16123" spans="52:52" x14ac:dyDescent="0.25">
      <c r="AZ16123" s="9">
        <v>4.2366863905325438</v>
      </c>
    </row>
    <row r="16124" spans="52:52" x14ac:dyDescent="0.25">
      <c r="AZ16124" s="9">
        <v>3.8343195266272181</v>
      </c>
    </row>
    <row r="16125" spans="52:52" x14ac:dyDescent="0.25">
      <c r="AZ16125" s="9">
        <v>5.0887573964497044</v>
      </c>
    </row>
    <row r="16126" spans="52:52" x14ac:dyDescent="0.25">
      <c r="AZ16126" s="9">
        <v>3.5739644970414197</v>
      </c>
    </row>
    <row r="16127" spans="52:52" x14ac:dyDescent="0.25">
      <c r="AZ16127" s="9">
        <v>3.2899408284023663</v>
      </c>
    </row>
    <row r="16128" spans="52:52" x14ac:dyDescent="0.25">
      <c r="AZ16128" s="9">
        <v>4.165680473372781</v>
      </c>
    </row>
    <row r="16129" spans="52:52" x14ac:dyDescent="0.25">
      <c r="AZ16129" s="9">
        <v>2.556213017751479</v>
      </c>
    </row>
    <row r="16130" spans="52:52" x14ac:dyDescent="0.25">
      <c r="AZ16130" s="9">
        <v>0.18934911242603542</v>
      </c>
    </row>
    <row r="16131" spans="52:52" x14ac:dyDescent="0.25">
      <c r="AZ16131" s="9">
        <v>4.4733727810650885</v>
      </c>
    </row>
    <row r="16132" spans="52:52" x14ac:dyDescent="0.25">
      <c r="AZ16132" s="9">
        <v>1.6804733727810648</v>
      </c>
    </row>
    <row r="16133" spans="52:52" x14ac:dyDescent="0.25">
      <c r="AZ16133" s="9">
        <v>4.5207100591715967</v>
      </c>
    </row>
    <row r="16134" spans="52:52" x14ac:dyDescent="0.25">
      <c r="AZ16134" s="9">
        <v>3.9053254437869818</v>
      </c>
    </row>
    <row r="16135" spans="52:52" x14ac:dyDescent="0.25">
      <c r="AZ16135" s="9">
        <v>4.2366863905325438</v>
      </c>
    </row>
    <row r="16136" spans="52:52" x14ac:dyDescent="0.25">
      <c r="AZ16136" s="9">
        <v>3.8343195266272181</v>
      </c>
    </row>
    <row r="16137" spans="52:52" x14ac:dyDescent="0.25">
      <c r="AZ16137" s="9">
        <v>5.0887573964497044</v>
      </c>
    </row>
    <row r="16138" spans="52:52" x14ac:dyDescent="0.25">
      <c r="AZ16138" s="9">
        <v>3.5739644970414197</v>
      </c>
    </row>
    <row r="16139" spans="52:52" x14ac:dyDescent="0.25">
      <c r="AZ16139" s="9">
        <v>3.2899408284023663</v>
      </c>
    </row>
    <row r="16140" spans="52:52" x14ac:dyDescent="0.25">
      <c r="AZ16140" s="9">
        <v>4.165680473372781</v>
      </c>
    </row>
    <row r="16141" spans="52:52" x14ac:dyDescent="0.25">
      <c r="AZ16141" s="9">
        <v>2.556213017751479</v>
      </c>
    </row>
    <row r="16142" spans="52:52" x14ac:dyDescent="0.25">
      <c r="AZ16142" s="9">
        <v>0.18934911242603542</v>
      </c>
    </row>
    <row r="16143" spans="52:52" x14ac:dyDescent="0.25">
      <c r="AZ16143" s="9">
        <v>4.4733727810650885</v>
      </c>
    </row>
    <row r="16144" spans="52:52" x14ac:dyDescent="0.25">
      <c r="AZ16144" s="9">
        <v>1.6804733727810648</v>
      </c>
    </row>
    <row r="16145" spans="52:52" x14ac:dyDescent="0.25">
      <c r="AZ16145" s="9">
        <v>4.5207100591715967</v>
      </c>
    </row>
    <row r="16146" spans="52:52" x14ac:dyDescent="0.25">
      <c r="AZ16146" s="9">
        <v>3.9053254437869818</v>
      </c>
    </row>
    <row r="16147" spans="52:52" x14ac:dyDescent="0.25">
      <c r="AZ16147" s="9">
        <v>4.2366863905325438</v>
      </c>
    </row>
    <row r="16148" spans="52:52" x14ac:dyDescent="0.25">
      <c r="AZ16148" s="9">
        <v>3.8343195266272181</v>
      </c>
    </row>
    <row r="16149" spans="52:52" x14ac:dyDescent="0.25">
      <c r="AZ16149" s="9">
        <v>5.0887573964497044</v>
      </c>
    </row>
    <row r="16150" spans="52:52" x14ac:dyDescent="0.25">
      <c r="AZ16150" s="9">
        <v>3.5739644970414197</v>
      </c>
    </row>
    <row r="16151" spans="52:52" x14ac:dyDescent="0.25">
      <c r="AZ16151" s="9">
        <v>3.2899408284023663</v>
      </c>
    </row>
    <row r="16152" spans="52:52" x14ac:dyDescent="0.25">
      <c r="AZ16152" s="9">
        <v>4.165680473372781</v>
      </c>
    </row>
    <row r="16153" spans="52:52" x14ac:dyDescent="0.25">
      <c r="AZ16153" s="9">
        <v>2.556213017751479</v>
      </c>
    </row>
    <row r="16154" spans="52:52" x14ac:dyDescent="0.25">
      <c r="AZ16154" s="9">
        <v>0.18934911242603542</v>
      </c>
    </row>
    <row r="16155" spans="52:52" x14ac:dyDescent="0.25">
      <c r="AZ16155" s="9">
        <v>4.4733727810650885</v>
      </c>
    </row>
    <row r="16156" spans="52:52" x14ac:dyDescent="0.25">
      <c r="AZ16156" s="9">
        <v>1.6804733727810648</v>
      </c>
    </row>
    <row r="16157" spans="52:52" x14ac:dyDescent="0.25">
      <c r="AZ16157" s="9">
        <v>4.5207100591715967</v>
      </c>
    </row>
    <row r="16158" spans="52:52" x14ac:dyDescent="0.25">
      <c r="AZ16158" s="9">
        <v>3.9053254437869818</v>
      </c>
    </row>
    <row r="16159" spans="52:52" x14ac:dyDescent="0.25">
      <c r="AZ16159" s="9">
        <v>4.2366863905325438</v>
      </c>
    </row>
    <row r="16160" spans="52:52" x14ac:dyDescent="0.25">
      <c r="AZ16160" s="9">
        <v>3.8343195266272181</v>
      </c>
    </row>
    <row r="16161" spans="52:52" x14ac:dyDescent="0.25">
      <c r="AZ16161" s="9">
        <v>5.0887573964497044</v>
      </c>
    </row>
    <row r="16162" spans="52:52" x14ac:dyDescent="0.25">
      <c r="AZ16162" s="9">
        <v>3.5739644970414197</v>
      </c>
    </row>
    <row r="16163" spans="52:52" x14ac:dyDescent="0.25">
      <c r="AZ16163" s="9">
        <v>3.2899408284023663</v>
      </c>
    </row>
    <row r="16164" spans="52:52" x14ac:dyDescent="0.25">
      <c r="AZ16164" s="9">
        <v>4.165680473372781</v>
      </c>
    </row>
    <row r="16165" spans="52:52" x14ac:dyDescent="0.25">
      <c r="AZ16165" s="9">
        <v>2.556213017751479</v>
      </c>
    </row>
    <row r="16166" spans="52:52" x14ac:dyDescent="0.25">
      <c r="AZ16166" s="9">
        <v>0.18934911242603542</v>
      </c>
    </row>
    <row r="16167" spans="52:52" x14ac:dyDescent="0.25">
      <c r="AZ16167" s="9">
        <v>4.4733727810650885</v>
      </c>
    </row>
    <row r="16168" spans="52:52" x14ac:dyDescent="0.25">
      <c r="AZ16168" s="9">
        <v>1.6804733727810648</v>
      </c>
    </row>
    <row r="16169" spans="52:52" x14ac:dyDescent="0.25">
      <c r="AZ16169" s="9">
        <v>4.5207100591715967</v>
      </c>
    </row>
    <row r="16170" spans="52:52" x14ac:dyDescent="0.25">
      <c r="AZ16170" s="9">
        <v>3.9053254437869818</v>
      </c>
    </row>
    <row r="16171" spans="52:52" x14ac:dyDescent="0.25">
      <c r="AZ16171" s="9">
        <v>4.2366863905325438</v>
      </c>
    </row>
    <row r="16172" spans="52:52" x14ac:dyDescent="0.25">
      <c r="AZ16172" s="9">
        <v>3.8343195266272181</v>
      </c>
    </row>
    <row r="16173" spans="52:52" x14ac:dyDescent="0.25">
      <c r="AZ16173" s="9">
        <v>5.0887573964497044</v>
      </c>
    </row>
    <row r="16174" spans="52:52" x14ac:dyDescent="0.25">
      <c r="AZ16174" s="9">
        <v>3.5739644970414197</v>
      </c>
    </row>
    <row r="16175" spans="52:52" x14ac:dyDescent="0.25">
      <c r="AZ16175" s="9">
        <v>3.2899408284023663</v>
      </c>
    </row>
    <row r="16176" spans="52:52" x14ac:dyDescent="0.25">
      <c r="AZ16176" s="9">
        <v>4.165680473372781</v>
      </c>
    </row>
    <row r="16177" spans="52:52" x14ac:dyDescent="0.25">
      <c r="AZ16177" s="9">
        <v>2.556213017751479</v>
      </c>
    </row>
    <row r="16178" spans="52:52" x14ac:dyDescent="0.25">
      <c r="AZ16178" s="9">
        <v>0.18934911242603542</v>
      </c>
    </row>
    <row r="16179" spans="52:52" x14ac:dyDescent="0.25">
      <c r="AZ16179" s="9">
        <v>4.4733727810650885</v>
      </c>
    </row>
    <row r="16180" spans="52:52" x14ac:dyDescent="0.25">
      <c r="AZ16180" s="9">
        <v>1.6804733727810648</v>
      </c>
    </row>
    <row r="16181" spans="52:52" x14ac:dyDescent="0.25">
      <c r="AZ16181" s="9">
        <v>4.5207100591715967</v>
      </c>
    </row>
    <row r="16182" spans="52:52" x14ac:dyDescent="0.25">
      <c r="AZ16182" s="9">
        <v>3.9053254437869818</v>
      </c>
    </row>
    <row r="16183" spans="52:52" x14ac:dyDescent="0.25">
      <c r="AZ16183" s="9">
        <v>4.2366863905325438</v>
      </c>
    </row>
    <row r="16184" spans="52:52" x14ac:dyDescent="0.25">
      <c r="AZ16184" s="9">
        <v>3.8343195266272181</v>
      </c>
    </row>
    <row r="16185" spans="52:52" x14ac:dyDescent="0.25">
      <c r="AZ16185" s="9">
        <v>5.0887573964497044</v>
      </c>
    </row>
    <row r="16186" spans="52:52" x14ac:dyDescent="0.25">
      <c r="AZ16186" s="9">
        <v>3.5739644970414197</v>
      </c>
    </row>
    <row r="16187" spans="52:52" x14ac:dyDescent="0.25">
      <c r="AZ16187" s="9">
        <v>3.2899408284023663</v>
      </c>
    </row>
    <row r="16188" spans="52:52" x14ac:dyDescent="0.25">
      <c r="AZ16188" s="9">
        <v>4.165680473372781</v>
      </c>
    </row>
    <row r="16189" spans="52:52" x14ac:dyDescent="0.25">
      <c r="AZ16189" s="9">
        <v>2.556213017751479</v>
      </c>
    </row>
    <row r="16190" spans="52:52" x14ac:dyDescent="0.25">
      <c r="AZ16190" s="9">
        <v>0.18934911242603542</v>
      </c>
    </row>
    <row r="16191" spans="52:52" x14ac:dyDescent="0.25">
      <c r="AZ16191" s="9">
        <v>4.4733727810650885</v>
      </c>
    </row>
    <row r="16192" spans="52:52" x14ac:dyDescent="0.25">
      <c r="AZ16192" s="9">
        <v>1.6804733727810648</v>
      </c>
    </row>
    <row r="16193" spans="52:52" x14ac:dyDescent="0.25">
      <c r="AZ16193" s="9">
        <v>4.5207100591715967</v>
      </c>
    </row>
    <row r="16194" spans="52:52" x14ac:dyDescent="0.25">
      <c r="AZ16194" s="9">
        <v>3.9053254437869818</v>
      </c>
    </row>
    <row r="16195" spans="52:52" x14ac:dyDescent="0.25">
      <c r="AZ16195" s="9">
        <v>4.2366863905325438</v>
      </c>
    </row>
    <row r="16196" spans="52:52" x14ac:dyDescent="0.25">
      <c r="AZ16196" s="9">
        <v>3.8343195266272181</v>
      </c>
    </row>
    <row r="16197" spans="52:52" x14ac:dyDescent="0.25">
      <c r="AZ16197" s="9">
        <v>5.0887573964497044</v>
      </c>
    </row>
    <row r="16198" spans="52:52" x14ac:dyDescent="0.25">
      <c r="AZ16198" s="9">
        <v>3.5739644970414197</v>
      </c>
    </row>
    <row r="16199" spans="52:52" x14ac:dyDescent="0.25">
      <c r="AZ16199" s="9">
        <v>3.2899408284023663</v>
      </c>
    </row>
    <row r="16200" spans="52:52" x14ac:dyDescent="0.25">
      <c r="AZ16200" s="9">
        <v>4.165680473372781</v>
      </c>
    </row>
    <row r="16201" spans="52:52" x14ac:dyDescent="0.25">
      <c r="AZ16201" s="9">
        <v>2.556213017751479</v>
      </c>
    </row>
    <row r="16202" spans="52:52" x14ac:dyDescent="0.25">
      <c r="AZ16202" s="9">
        <v>0.18934911242603542</v>
      </c>
    </row>
    <row r="16203" spans="52:52" x14ac:dyDescent="0.25">
      <c r="AZ16203" s="9">
        <v>4.4733727810650885</v>
      </c>
    </row>
    <row r="16204" spans="52:52" x14ac:dyDescent="0.25">
      <c r="AZ16204" s="9">
        <v>1.6804733727810648</v>
      </c>
    </row>
    <row r="16205" spans="52:52" x14ac:dyDescent="0.25">
      <c r="AZ16205" s="9">
        <v>4.5207100591715967</v>
      </c>
    </row>
    <row r="16206" spans="52:52" x14ac:dyDescent="0.25">
      <c r="AZ16206" s="9">
        <v>3.9053254437869818</v>
      </c>
    </row>
    <row r="16207" spans="52:52" x14ac:dyDescent="0.25">
      <c r="AZ16207" s="9">
        <v>4.2366863905325438</v>
      </c>
    </row>
    <row r="16208" spans="52:52" x14ac:dyDescent="0.25">
      <c r="AZ16208" s="9">
        <v>3.8343195266272181</v>
      </c>
    </row>
    <row r="16209" spans="52:52" x14ac:dyDescent="0.25">
      <c r="AZ16209" s="9">
        <v>5.0887573964497044</v>
      </c>
    </row>
    <row r="16210" spans="52:52" x14ac:dyDescent="0.25">
      <c r="AZ16210" s="9">
        <v>3.5739644970414197</v>
      </c>
    </row>
    <row r="16211" spans="52:52" x14ac:dyDescent="0.25">
      <c r="AZ16211" s="9">
        <v>3.2899408284023663</v>
      </c>
    </row>
    <row r="16212" spans="52:52" x14ac:dyDescent="0.25">
      <c r="AZ16212" s="9">
        <v>4.165680473372781</v>
      </c>
    </row>
    <row r="16213" spans="52:52" x14ac:dyDescent="0.25">
      <c r="AZ16213" s="9">
        <v>2.556213017751479</v>
      </c>
    </row>
    <row r="16214" spans="52:52" x14ac:dyDescent="0.25">
      <c r="AZ16214" s="9">
        <v>0.18934911242603542</v>
      </c>
    </row>
    <row r="16215" spans="52:52" x14ac:dyDescent="0.25">
      <c r="AZ16215" s="9">
        <v>4.4733727810650885</v>
      </c>
    </row>
    <row r="16216" spans="52:52" x14ac:dyDescent="0.25">
      <c r="AZ16216" s="9">
        <v>1.6804733727810648</v>
      </c>
    </row>
    <row r="16217" spans="52:52" x14ac:dyDescent="0.25">
      <c r="AZ16217" s="9">
        <v>4.5207100591715967</v>
      </c>
    </row>
    <row r="16218" spans="52:52" x14ac:dyDescent="0.25">
      <c r="AZ16218" s="9">
        <v>3.9053254437869818</v>
      </c>
    </row>
    <row r="16219" spans="52:52" x14ac:dyDescent="0.25">
      <c r="AZ16219" s="9">
        <v>4.2366863905325438</v>
      </c>
    </row>
    <row r="16220" spans="52:52" x14ac:dyDescent="0.25">
      <c r="AZ16220" s="9">
        <v>3.8343195266272181</v>
      </c>
    </row>
    <row r="16221" spans="52:52" x14ac:dyDescent="0.25">
      <c r="AZ16221" s="9">
        <v>5.0887573964497044</v>
      </c>
    </row>
    <row r="16222" spans="52:52" x14ac:dyDescent="0.25">
      <c r="AZ16222" s="9">
        <v>3.5739644970414197</v>
      </c>
    </row>
    <row r="16223" spans="52:52" x14ac:dyDescent="0.25">
      <c r="AZ16223" s="9">
        <v>3.2899408284023663</v>
      </c>
    </row>
    <row r="16224" spans="52:52" x14ac:dyDescent="0.25">
      <c r="AZ16224" s="9">
        <v>4.165680473372781</v>
      </c>
    </row>
    <row r="16225" spans="52:52" x14ac:dyDescent="0.25">
      <c r="AZ16225" s="9">
        <v>2.556213017751479</v>
      </c>
    </row>
    <row r="16226" spans="52:52" x14ac:dyDescent="0.25">
      <c r="AZ16226" s="9">
        <v>0.18934911242603542</v>
      </c>
    </row>
    <row r="16227" spans="52:52" x14ac:dyDescent="0.25">
      <c r="AZ16227" s="9">
        <v>4.4733727810650885</v>
      </c>
    </row>
    <row r="16228" spans="52:52" x14ac:dyDescent="0.25">
      <c r="AZ16228" s="9">
        <v>1.6804733727810648</v>
      </c>
    </row>
    <row r="16229" spans="52:52" x14ac:dyDescent="0.25">
      <c r="AZ16229" s="9">
        <v>4.5207100591715967</v>
      </c>
    </row>
    <row r="16230" spans="52:52" x14ac:dyDescent="0.25">
      <c r="AZ16230" s="9">
        <v>3.9053254437869818</v>
      </c>
    </row>
    <row r="16231" spans="52:52" x14ac:dyDescent="0.25">
      <c r="AZ16231" s="9">
        <v>4.2366863905325438</v>
      </c>
    </row>
    <row r="16232" spans="52:52" x14ac:dyDescent="0.25">
      <c r="AZ16232" s="9">
        <v>3.8343195266272181</v>
      </c>
    </row>
    <row r="16233" spans="52:52" x14ac:dyDescent="0.25">
      <c r="AZ16233" s="9">
        <v>5.0887573964497044</v>
      </c>
    </row>
    <row r="16234" spans="52:52" x14ac:dyDescent="0.25">
      <c r="AZ16234" s="9">
        <v>3.5739644970414197</v>
      </c>
    </row>
    <row r="16235" spans="52:52" x14ac:dyDescent="0.25">
      <c r="AZ16235" s="9">
        <v>3.2899408284023663</v>
      </c>
    </row>
    <row r="16236" spans="52:52" x14ac:dyDescent="0.25">
      <c r="AZ16236" s="9">
        <v>4.165680473372781</v>
      </c>
    </row>
    <row r="16237" spans="52:52" x14ac:dyDescent="0.25">
      <c r="AZ16237" s="9">
        <v>2.556213017751479</v>
      </c>
    </row>
    <row r="16238" spans="52:52" x14ac:dyDescent="0.25">
      <c r="AZ16238" s="9">
        <v>0.18934911242603542</v>
      </c>
    </row>
    <row r="16239" spans="52:52" x14ac:dyDescent="0.25">
      <c r="AZ16239" s="9">
        <v>4.4733727810650885</v>
      </c>
    </row>
    <row r="16240" spans="52:52" x14ac:dyDescent="0.25">
      <c r="AZ16240" s="9">
        <v>1.6804733727810648</v>
      </c>
    </row>
    <row r="16241" spans="52:52" x14ac:dyDescent="0.25">
      <c r="AZ16241" s="9">
        <v>4.5207100591715967</v>
      </c>
    </row>
    <row r="16242" spans="52:52" x14ac:dyDescent="0.25">
      <c r="AZ16242" s="9">
        <v>3.9053254437869818</v>
      </c>
    </row>
    <row r="16243" spans="52:52" x14ac:dyDescent="0.25">
      <c r="AZ16243" s="9">
        <v>4.2366863905325438</v>
      </c>
    </row>
    <row r="16244" spans="52:52" x14ac:dyDescent="0.25">
      <c r="AZ16244" s="9">
        <v>3.8343195266272181</v>
      </c>
    </row>
    <row r="16245" spans="52:52" x14ac:dyDescent="0.25">
      <c r="AZ16245" s="9">
        <v>5.0887573964497044</v>
      </c>
    </row>
    <row r="16246" spans="52:52" x14ac:dyDescent="0.25">
      <c r="AZ16246" s="9">
        <v>3.5739644970414197</v>
      </c>
    </row>
    <row r="16247" spans="52:52" x14ac:dyDescent="0.25">
      <c r="AZ16247" s="9">
        <v>3.2899408284023663</v>
      </c>
    </row>
    <row r="16248" spans="52:52" x14ac:dyDescent="0.25">
      <c r="AZ16248" s="9">
        <v>4.165680473372781</v>
      </c>
    </row>
    <row r="16249" spans="52:52" x14ac:dyDescent="0.25">
      <c r="AZ16249" s="9">
        <v>2.556213017751479</v>
      </c>
    </row>
    <row r="16250" spans="52:52" x14ac:dyDescent="0.25">
      <c r="AZ16250" s="9">
        <v>0.18934911242603542</v>
      </c>
    </row>
    <row r="16251" spans="52:52" x14ac:dyDescent="0.25">
      <c r="AZ16251" s="9">
        <v>4.4733727810650885</v>
      </c>
    </row>
    <row r="16252" spans="52:52" x14ac:dyDescent="0.25">
      <c r="AZ16252" s="9">
        <v>1.6804733727810648</v>
      </c>
    </row>
    <row r="16253" spans="52:52" x14ac:dyDescent="0.25">
      <c r="AZ16253" s="9">
        <v>4.5207100591715967</v>
      </c>
    </row>
    <row r="16254" spans="52:52" x14ac:dyDescent="0.25">
      <c r="AZ16254" s="9">
        <v>3.9053254437869818</v>
      </c>
    </row>
    <row r="16255" spans="52:52" x14ac:dyDescent="0.25">
      <c r="AZ16255" s="9">
        <v>4.2366863905325438</v>
      </c>
    </row>
    <row r="16256" spans="52:52" x14ac:dyDescent="0.25">
      <c r="AZ16256" s="9">
        <v>3.8343195266272181</v>
      </c>
    </row>
    <row r="16257" spans="52:52" x14ac:dyDescent="0.25">
      <c r="AZ16257" s="9">
        <v>5.0887573964497044</v>
      </c>
    </row>
    <row r="16258" spans="52:52" x14ac:dyDescent="0.25">
      <c r="AZ16258" s="9">
        <v>3.5739644970414197</v>
      </c>
    </row>
    <row r="16259" spans="52:52" x14ac:dyDescent="0.25">
      <c r="AZ16259" s="9">
        <v>3.2899408284023663</v>
      </c>
    </row>
    <row r="16260" spans="52:52" x14ac:dyDescent="0.25">
      <c r="AZ16260" s="9">
        <v>4.165680473372781</v>
      </c>
    </row>
    <row r="16261" spans="52:52" x14ac:dyDescent="0.25">
      <c r="AZ16261" s="9">
        <v>2.556213017751479</v>
      </c>
    </row>
    <row r="16262" spans="52:52" x14ac:dyDescent="0.25">
      <c r="AZ16262" s="9">
        <v>0.18934911242603542</v>
      </c>
    </row>
    <row r="16263" spans="52:52" x14ac:dyDescent="0.25">
      <c r="AZ16263" s="9">
        <v>4.4733727810650885</v>
      </c>
    </row>
    <row r="16264" spans="52:52" x14ac:dyDescent="0.25">
      <c r="AZ16264" s="9">
        <v>1.6804733727810648</v>
      </c>
    </row>
    <row r="16265" spans="52:52" x14ac:dyDescent="0.25">
      <c r="AZ16265" s="9">
        <v>4.5207100591715967</v>
      </c>
    </row>
    <row r="16266" spans="52:52" x14ac:dyDescent="0.25">
      <c r="AZ16266" s="9">
        <v>3.9053254437869818</v>
      </c>
    </row>
    <row r="16267" spans="52:52" x14ac:dyDescent="0.25">
      <c r="AZ16267" s="9">
        <v>4.2366863905325438</v>
      </c>
    </row>
    <row r="16268" spans="52:52" x14ac:dyDescent="0.25">
      <c r="AZ16268" s="9">
        <v>3.8343195266272181</v>
      </c>
    </row>
    <row r="16269" spans="52:52" x14ac:dyDescent="0.25">
      <c r="AZ16269" s="9">
        <v>5.0887573964497044</v>
      </c>
    </row>
    <row r="16270" spans="52:52" x14ac:dyDescent="0.25">
      <c r="AZ16270" s="9">
        <v>3.5739644970414197</v>
      </c>
    </row>
    <row r="16271" spans="52:52" x14ac:dyDescent="0.25">
      <c r="AZ16271" s="9">
        <v>3.2899408284023663</v>
      </c>
    </row>
    <row r="16272" spans="52:52" x14ac:dyDescent="0.25">
      <c r="AZ16272" s="9">
        <v>4.165680473372781</v>
      </c>
    </row>
    <row r="16273" spans="52:52" x14ac:dyDescent="0.25">
      <c r="AZ16273" s="9">
        <v>2.556213017751479</v>
      </c>
    </row>
    <row r="16274" spans="52:52" x14ac:dyDescent="0.25">
      <c r="AZ16274" s="9">
        <v>0.18934911242603542</v>
      </c>
    </row>
    <row r="16275" spans="52:52" x14ac:dyDescent="0.25">
      <c r="AZ16275" s="9">
        <v>4.4733727810650885</v>
      </c>
    </row>
    <row r="16276" spans="52:52" x14ac:dyDescent="0.25">
      <c r="AZ16276" s="9">
        <v>1.6804733727810648</v>
      </c>
    </row>
    <row r="16277" spans="52:52" x14ac:dyDescent="0.25">
      <c r="AZ16277" s="9">
        <v>4.5207100591715967</v>
      </c>
    </row>
    <row r="16278" spans="52:52" x14ac:dyDescent="0.25">
      <c r="AZ16278" s="9">
        <v>3.9053254437869818</v>
      </c>
    </row>
    <row r="16279" spans="52:52" x14ac:dyDescent="0.25">
      <c r="AZ16279" s="9">
        <v>4.2366863905325438</v>
      </c>
    </row>
    <row r="16280" spans="52:52" x14ac:dyDescent="0.25">
      <c r="AZ16280" s="9">
        <v>3.8343195266272181</v>
      </c>
    </row>
    <row r="16281" spans="52:52" x14ac:dyDescent="0.25">
      <c r="AZ16281" s="9">
        <v>5.0887573964497044</v>
      </c>
    </row>
    <row r="16282" spans="52:52" x14ac:dyDescent="0.25">
      <c r="AZ16282" s="9">
        <v>3.5739644970414197</v>
      </c>
    </row>
    <row r="16283" spans="52:52" x14ac:dyDescent="0.25">
      <c r="AZ16283" s="9">
        <v>3.2899408284023663</v>
      </c>
    </row>
    <row r="16284" spans="52:52" x14ac:dyDescent="0.25">
      <c r="AZ16284" s="9">
        <v>4.165680473372781</v>
      </c>
    </row>
    <row r="16285" spans="52:52" x14ac:dyDescent="0.25">
      <c r="AZ16285" s="9">
        <v>2.556213017751479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068BB-99A8-46C5-861A-A33BEE45609B}">
  <sheetPr codeName="Sheet11"/>
  <dimension ref="A1:KV307"/>
  <sheetViews>
    <sheetView zoomScale="98" zoomScaleNormal="98" workbookViewId="0">
      <selection activeCell="A2" sqref="A2"/>
    </sheetView>
  </sheetViews>
  <sheetFormatPr defaultColWidth="8.85546875" defaultRowHeight="15" x14ac:dyDescent="0.25"/>
  <cols>
    <col min="1" max="34" width="8.85546875" style="2"/>
    <col min="35" max="35" width="8.42578125" style="2" customWidth="1"/>
    <col min="36" max="39" width="10.5703125" style="2" customWidth="1"/>
    <col min="40" max="40" width="20.140625" style="5" customWidth="1"/>
    <col min="41" max="41" width="10.5703125" style="4" customWidth="1"/>
    <col min="42" max="42" width="12.42578125" style="4" customWidth="1"/>
    <col min="43" max="47" width="13.85546875" style="4" customWidth="1"/>
    <col min="48" max="51" width="2.85546875" style="4" customWidth="1"/>
    <col min="52" max="52" width="2.85546875" style="18" customWidth="1"/>
    <col min="53" max="53" width="2.85546875" style="4" customWidth="1"/>
    <col min="54" max="61" width="2.85546875" style="18" customWidth="1"/>
    <col min="62" max="63" width="2.85546875" style="4" customWidth="1"/>
    <col min="64" max="67" width="2.85546875" style="18" customWidth="1"/>
    <col min="68" max="97" width="2.85546875" style="2" customWidth="1"/>
    <col min="98" max="99" width="8.85546875" style="2"/>
    <col min="100" max="109" width="21.7109375" style="4" customWidth="1"/>
    <col min="110" max="117" width="8.85546875" style="4"/>
    <col min="118" max="118" width="8.85546875" style="2"/>
    <col min="119" max="132" width="12.85546875" style="2" customWidth="1"/>
    <col min="133" max="16384" width="8.85546875" style="2"/>
  </cols>
  <sheetData>
    <row r="1" spans="1:308" ht="15.75" thickBot="1" x14ac:dyDescent="0.3">
      <c r="A1" s="2" t="s">
        <v>150</v>
      </c>
      <c r="D1" s="15">
        <v>0.05</v>
      </c>
      <c r="E1" s="15">
        <v>0.5</v>
      </c>
      <c r="F1" s="15">
        <v>0.95</v>
      </c>
      <c r="G1" s="2" t="s">
        <v>355</v>
      </c>
      <c r="H1" s="2" t="s">
        <v>101</v>
      </c>
      <c r="I1" s="2" t="s">
        <v>36</v>
      </c>
      <c r="J1" s="2" t="s">
        <v>37</v>
      </c>
      <c r="K1" s="2" t="s">
        <v>38</v>
      </c>
      <c r="L1" s="2" t="s">
        <v>39</v>
      </c>
      <c r="M1" s="2" t="s">
        <v>40</v>
      </c>
      <c r="N1" s="2" t="s">
        <v>41</v>
      </c>
      <c r="P1" s="2" t="s">
        <v>78</v>
      </c>
      <c r="Q1" s="2" t="s">
        <v>81</v>
      </c>
      <c r="R1" s="2" t="s">
        <v>82</v>
      </c>
      <c r="S1" s="2" t="s">
        <v>83</v>
      </c>
      <c r="T1" s="2" t="s">
        <v>84</v>
      </c>
      <c r="U1" s="2" t="s">
        <v>85</v>
      </c>
      <c r="V1" s="2" t="s">
        <v>86</v>
      </c>
      <c r="W1" s="2" t="s">
        <v>87</v>
      </c>
      <c r="X1" s="2" t="s">
        <v>88</v>
      </c>
      <c r="Y1" s="2" t="s">
        <v>89</v>
      </c>
      <c r="Z1" s="2" t="s">
        <v>90</v>
      </c>
      <c r="AA1" s="2" t="s">
        <v>91</v>
      </c>
      <c r="AB1" s="2" t="s">
        <v>92</v>
      </c>
      <c r="AC1" s="2" t="s">
        <v>93</v>
      </c>
      <c r="AD1" s="2" t="s">
        <v>94</v>
      </c>
      <c r="AE1" s="2" t="s">
        <v>95</v>
      </c>
      <c r="AF1" s="2" t="s">
        <v>96</v>
      </c>
      <c r="AG1" s="2" t="s">
        <v>97</v>
      </c>
      <c r="AH1" s="2" t="s">
        <v>80</v>
      </c>
      <c r="AI1" s="2" t="s">
        <v>150</v>
      </c>
      <c r="AK1" s="3" t="s">
        <v>42</v>
      </c>
      <c r="AN1" s="11"/>
      <c r="AO1" s="14"/>
      <c r="AP1" s="33"/>
      <c r="AQ1" s="14"/>
      <c r="AR1" s="33"/>
      <c r="AS1" s="33"/>
      <c r="AT1" s="33"/>
      <c r="AU1" s="33"/>
      <c r="AV1" s="14"/>
      <c r="AW1" s="14"/>
      <c r="AX1" s="14"/>
      <c r="AY1" s="14"/>
      <c r="AZ1" s="33"/>
      <c r="BA1" s="14"/>
      <c r="BB1" s="33"/>
      <c r="BC1" s="33"/>
      <c r="BD1" s="35"/>
      <c r="BE1" s="35"/>
      <c r="BG1" s="33"/>
      <c r="BI1" s="33"/>
      <c r="BK1" s="14"/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N1" s="1"/>
      <c r="DO1" s="2" t="s">
        <v>150</v>
      </c>
      <c r="DP1" s="2" t="s">
        <v>432</v>
      </c>
      <c r="DQ1" s="2">
        <f>COUNTIF($CV$2:$CV$19, "&gt;=0.01"   )</f>
        <v>7</v>
      </c>
      <c r="DR1" s="2" t="s">
        <v>50</v>
      </c>
      <c r="DS1" s="2">
        <v>18</v>
      </c>
      <c r="DT1" s="2" t="s">
        <v>219</v>
      </c>
      <c r="DU1" s="2">
        <v>17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KV1" s="2" t="s">
        <v>355</v>
      </c>
    </row>
    <row r="2" spans="1:308" x14ac:dyDescent="0.25">
      <c r="A2" s="2">
        <v>1</v>
      </c>
      <c r="B2" s="2">
        <v>1</v>
      </c>
      <c r="C2" s="2" t="s">
        <v>151</v>
      </c>
      <c r="D2" s="7">
        <v>1</v>
      </c>
      <c r="E2" s="7">
        <v>3</v>
      </c>
      <c r="F2" s="7">
        <v>7</v>
      </c>
      <c r="G2" s="2">
        <v>2.8555555555555556</v>
      </c>
      <c r="H2" s="7">
        <v>6</v>
      </c>
      <c r="I2" s="2">
        <v>3.5</v>
      </c>
      <c r="J2" s="2">
        <v>3.5</v>
      </c>
      <c r="K2" s="2">
        <v>3.7730000000000001</v>
      </c>
      <c r="L2" s="2">
        <v>2.5720000000000001</v>
      </c>
      <c r="M2" s="2">
        <v>4.2086265044355669</v>
      </c>
      <c r="N2" s="2">
        <v>2.8555555555555556</v>
      </c>
      <c r="P2" s="2" t="s">
        <v>1</v>
      </c>
      <c r="Q2" s="2">
        <v>0.83750000000000002</v>
      </c>
      <c r="R2" s="2">
        <v>0.69285714285714284</v>
      </c>
      <c r="S2" s="2">
        <v>4.7120732243252667E-2</v>
      </c>
      <c r="T2" s="2">
        <v>0.75499999999999989</v>
      </c>
      <c r="U2" s="2">
        <v>0.81153846153846154</v>
      </c>
      <c r="V2" s="2">
        <v>0.95748105447243992</v>
      </c>
      <c r="W2" s="2">
        <v>0.43250000000000005</v>
      </c>
      <c r="X2" s="2">
        <v>0.95092593064131337</v>
      </c>
      <c r="Y2" s="2">
        <v>3.3347966988607085E-2</v>
      </c>
      <c r="Z2" s="2">
        <v>0.5</v>
      </c>
      <c r="AA2" s="2">
        <v>0.5</v>
      </c>
      <c r="AB2" s="2">
        <v>0.36499999999999999</v>
      </c>
      <c r="AC2" s="2">
        <v>4.9623754180784137E-2</v>
      </c>
      <c r="AD2" s="2">
        <v>0.61076923076923073</v>
      </c>
      <c r="AE2" s="2">
        <v>0.54</v>
      </c>
      <c r="AF2" s="2">
        <v>0.15125</v>
      </c>
      <c r="AG2" s="2">
        <v>0.61250000000000004</v>
      </c>
      <c r="AH2" s="2">
        <f>AVERAGE($Q$2:$AG$2)</f>
        <v>0.52043613374654307</v>
      </c>
      <c r="AI2" s="2" t="s">
        <v>52</v>
      </c>
      <c r="AJ2" s="2">
        <f>VARP($Q$20:$AG$20)</f>
        <v>5.7500621231876187E-2</v>
      </c>
      <c r="AK2" s="2">
        <v>0.44223307786478411</v>
      </c>
      <c r="AP2" s="2"/>
      <c r="AR2" s="2"/>
      <c r="AS2" s="2"/>
      <c r="AT2" s="2"/>
      <c r="AU2" s="2"/>
      <c r="AX2" s="18"/>
      <c r="BG2" s="98"/>
      <c r="BH2" s="98"/>
      <c r="BI2" s="98"/>
      <c r="BJ2" s="6"/>
      <c r="BK2" s="6"/>
      <c r="BL2" s="98"/>
      <c r="BM2" s="98"/>
      <c r="BN2" s="98"/>
      <c r="BO2" s="98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18</v>
      </c>
      <c r="CW2" s="5">
        <f>SUM($Q$23:$AG$23)</f>
        <v>1</v>
      </c>
      <c r="CX2" s="4">
        <v>4.7197231833910021</v>
      </c>
      <c r="CY2" s="5">
        <f>SUM($Q$45:$AG$45)</f>
        <v>7</v>
      </c>
      <c r="CZ2" s="4">
        <v>1.6470588235294124</v>
      </c>
      <c r="DA2" s="4">
        <v>9.3575161997199702E-2</v>
      </c>
      <c r="DB2" s="5">
        <v>131.96747593957684</v>
      </c>
      <c r="DC2" s="4">
        <v>0.38478879769272856</v>
      </c>
      <c r="DD2" s="5">
        <f t="shared" ref="DD2:DD19" si="0">($CV$4*CZ2+CY2*$CV$8/$CV$4-$CV$4)/($CV$2*$CV$4)</f>
        <v>3.5947712418300685E-2</v>
      </c>
      <c r="DE2" s="5">
        <f t="shared" ref="DE2:DE19" si="1">($CV$4*CX2+CW2*$CV$6/$CV$4-$CV$4)/($CV$2*$CV$4)</f>
        <v>0.21241830065359468</v>
      </c>
      <c r="DF2" s="5">
        <v>0.13901966623135695</v>
      </c>
      <c r="DG2" s="5">
        <v>3.4745525821797538</v>
      </c>
      <c r="DH2" s="5">
        <f t="shared" ref="DH2:DH19" si="2">COUNTIF($Q2:$AG2, "&lt;=.05"   )</f>
        <v>3</v>
      </c>
      <c r="DI2" s="5">
        <f t="shared" ref="DI2:DI19" si="3">COUNTIF($Q2:$AG2, "&gt;=.95"   )</f>
        <v>2</v>
      </c>
      <c r="DJ2" s="5">
        <v>5</v>
      </c>
      <c r="DK2" s="5">
        <f t="shared" ref="DK2:DK19" si="4">ABS(COUNTIF($Q2:$AG2, "&lt;=.5")/17 -0.5)</f>
        <v>2.9411764705882359E-2</v>
      </c>
      <c r="DL2" s="5">
        <f t="shared" ref="DL2:DL19" si="5">AVERAGE($Q2:$AG2)</f>
        <v>0.52043613374654307</v>
      </c>
      <c r="DM2" s="5">
        <f t="shared" ref="DM2:DM19" si="6">STDEV($Q2:$AG2)</f>
        <v>0.30774797369287021</v>
      </c>
      <c r="DN2"/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VARP(TdC!$Q$45:$AG$45)</f>
        <v>0.83044982698961933</v>
      </c>
      <c r="GT2">
        <v>-0.15224913494809686</v>
      </c>
      <c r="GU2">
        <v>-0.24913494809688577</v>
      </c>
      <c r="GV2">
        <v>0.15224913494809689</v>
      </c>
      <c r="GW2">
        <v>0.11072664359861592</v>
      </c>
      <c r="GX2">
        <v>0.13840830449826994</v>
      </c>
      <c r="GY2">
        <v>0.22145328719723181</v>
      </c>
      <c r="GZ2">
        <v>-5.536332179930796E-2</v>
      </c>
      <c r="HA2">
        <v>0.11072664359861592</v>
      </c>
      <c r="HB2">
        <v>-5.5363321799307946E-2</v>
      </c>
      <c r="HC2">
        <v>0.52595155709342556</v>
      </c>
      <c r="HD2">
        <v>-0.29065743944636679</v>
      </c>
      <c r="HE2">
        <v>0.15224913494809694</v>
      </c>
      <c r="HF2">
        <v>-0.13840830449826988</v>
      </c>
      <c r="HG2">
        <v>5.5363321799307932E-2</v>
      </c>
      <c r="HH2">
        <v>-0.20761245674740478</v>
      </c>
      <c r="HI2">
        <v>0.11072664359861595</v>
      </c>
      <c r="HJ2">
        <v>0.3875432525951556</v>
      </c>
    </row>
    <row r="3" spans="1:308" x14ac:dyDescent="0.25">
      <c r="A3" s="2">
        <v>1</v>
      </c>
      <c r="B3" s="2">
        <v>2</v>
      </c>
      <c r="C3" s="2" t="s">
        <v>152</v>
      </c>
      <c r="D3" s="7">
        <v>1</v>
      </c>
      <c r="E3" s="7">
        <v>3</v>
      </c>
      <c r="F3" s="7">
        <v>10</v>
      </c>
      <c r="G3" s="2">
        <v>16.388888888888889</v>
      </c>
      <c r="H3" s="7">
        <v>6</v>
      </c>
      <c r="I3" s="2">
        <v>12</v>
      </c>
      <c r="J3" s="2">
        <v>12</v>
      </c>
      <c r="K3" s="2">
        <v>10.36</v>
      </c>
      <c r="L3" s="2">
        <v>10.37</v>
      </c>
      <c r="M3" s="2">
        <v>9.9944493607478808</v>
      </c>
      <c r="N3" s="2">
        <v>16.388888888888889</v>
      </c>
      <c r="P3" s="2" t="s">
        <v>2</v>
      </c>
      <c r="Q3" s="2">
        <v>0.96365187713310574</v>
      </c>
      <c r="R3" s="2">
        <v>0.43076923076923079</v>
      </c>
      <c r="S3" s="2">
        <v>0.51100000000000001</v>
      </c>
      <c r="T3" s="2">
        <v>0.37447368421052629</v>
      </c>
      <c r="U3" s="2">
        <v>0.97358490566037736</v>
      </c>
      <c r="V3" s="2">
        <v>0.68217741935483878</v>
      </c>
      <c r="W3" s="2">
        <v>0.41000000000000009</v>
      </c>
      <c r="X3" s="2">
        <v>0.95192744725710643</v>
      </c>
      <c r="Y3" s="2">
        <v>0.95000112614675181</v>
      </c>
      <c r="Z3" s="2">
        <v>0.05</v>
      </c>
      <c r="AA3" s="2">
        <v>0.05</v>
      </c>
      <c r="AB3" s="2">
        <v>0.52249999999999996</v>
      </c>
      <c r="AC3" s="2">
        <v>6.8000000000000005E-2</v>
      </c>
      <c r="AD3" s="2">
        <v>0.50224999999999997</v>
      </c>
      <c r="AE3" s="2">
        <v>4.9946753458529267E-2</v>
      </c>
      <c r="AF3" s="2">
        <v>4.9428451675589173E-2</v>
      </c>
      <c r="AG3" s="2">
        <v>0.95247794627812465</v>
      </c>
      <c r="AH3" s="2">
        <f>AVERAGE($Q$3:$AG$3)</f>
        <v>0.49954052011436356</v>
      </c>
      <c r="AI3" s="2" t="s">
        <v>54</v>
      </c>
      <c r="AJ3" s="2">
        <f>VARP($AH$2:$AH$19)</f>
        <v>5.7257503878612821E-3</v>
      </c>
      <c r="AK3" s="2">
        <v>4.4036328005890586E-2</v>
      </c>
      <c r="AN3" s="11"/>
      <c r="AP3" s="2"/>
      <c r="AR3" s="2"/>
      <c r="AS3" s="2"/>
      <c r="AT3" s="2"/>
      <c r="AU3" s="2"/>
      <c r="AX3" s="18"/>
      <c r="BG3" s="9"/>
      <c r="BH3" s="9"/>
      <c r="BI3" s="9"/>
      <c r="BJ3" s="5"/>
      <c r="BK3" s="5"/>
      <c r="BL3" s="9"/>
      <c r="BM3" s="9"/>
      <c r="BN3" s="9"/>
      <c r="BO3" s="9"/>
      <c r="BP3" s="9"/>
      <c r="BQ3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SUM($Q$24:$AG$24)</f>
        <v>1</v>
      </c>
      <c r="CX3" s="4">
        <v>7.0726643598615926</v>
      </c>
      <c r="CY3" s="5">
        <f>SUM($Q$46:$AG$46)</f>
        <v>-1</v>
      </c>
      <c r="CZ3" s="4">
        <v>2.1176470588235294</v>
      </c>
      <c r="DA3" s="4">
        <v>0.12273400127035242</v>
      </c>
      <c r="DB3" s="5">
        <v>3.1997727416231481</v>
      </c>
      <c r="DC3" s="4">
        <v>0.36274814235576303</v>
      </c>
      <c r="DD3" s="5">
        <f t="shared" si="0"/>
        <v>6.2091503267973858E-2</v>
      </c>
      <c r="DE3" s="5">
        <f t="shared" si="1"/>
        <v>0.34313725490196084</v>
      </c>
      <c r="DF3" s="5">
        <v>1.9257091531218974E-4</v>
      </c>
      <c r="DG3" s="5">
        <v>3.1245381212500036</v>
      </c>
      <c r="DH3" s="5">
        <f t="shared" si="2"/>
        <v>4</v>
      </c>
      <c r="DI3" s="5">
        <f t="shared" si="3"/>
        <v>5</v>
      </c>
      <c r="DJ3" s="5">
        <v>9</v>
      </c>
      <c r="DK3" s="5">
        <f t="shared" si="4"/>
        <v>2.9411764705882359E-2</v>
      </c>
      <c r="DL3" s="5">
        <f t="shared" si="5"/>
        <v>0.49954052011436356</v>
      </c>
      <c r="DM3" s="5">
        <f t="shared" si="6"/>
        <v>0.36317912116671647</v>
      </c>
      <c r="DN3"/>
      <c r="DO3" s="9" t="s">
        <v>376</v>
      </c>
      <c r="DP3" s="9">
        <v>1</v>
      </c>
      <c r="DQ3" s="9">
        <v>-0.31262657461899945</v>
      </c>
      <c r="DR3" s="9">
        <v>-0.16451634319249117</v>
      </c>
      <c r="DS3" s="9">
        <v>-6.0867925150823267E-2</v>
      </c>
      <c r="DT3" s="9">
        <v>-2.5396478864332266E-3</v>
      </c>
      <c r="DU3" s="9">
        <v>-1.4023583640948646E-2</v>
      </c>
      <c r="DV3" s="9">
        <v>0.22394471742525621</v>
      </c>
      <c r="DW3" s="9">
        <v>1.3391162962468537E-3</v>
      </c>
      <c r="DX3" s="9">
        <v>-0.11152542321612048</v>
      </c>
      <c r="DY3" s="9">
        <v>-8.48918571945948E-2</v>
      </c>
      <c r="DZ3" s="9">
        <v>-0.27996076611863424</v>
      </c>
      <c r="EA3" s="9">
        <v>4.2979464800879552E-2</v>
      </c>
      <c r="EB3" s="9">
        <v>-9.8827479835042309E-2</v>
      </c>
      <c r="GR3" t="s">
        <v>2</v>
      </c>
      <c r="GS3">
        <v>-0.15224913494809686</v>
      </c>
      <c r="GT3">
        <f>VARP(TdC!$Q$46:$AG$46)</f>
        <v>0.9965397923875432</v>
      </c>
      <c r="GU3">
        <v>-0.16608996539792381</v>
      </c>
      <c r="GV3">
        <v>0.17993079584775079</v>
      </c>
      <c r="GW3">
        <v>0.15224913494809686</v>
      </c>
      <c r="GX3">
        <v>1.3840830449826994E-2</v>
      </c>
      <c r="GY3">
        <v>6.9204152249134995E-2</v>
      </c>
      <c r="GZ3">
        <v>0.27681660899653981</v>
      </c>
      <c r="HA3">
        <v>-8.3044982698961961E-2</v>
      </c>
      <c r="HB3">
        <v>0.27681660899653987</v>
      </c>
      <c r="HC3">
        <v>-4.1522491349481001E-2</v>
      </c>
      <c r="HD3">
        <v>0.27681660899653987</v>
      </c>
      <c r="HE3">
        <v>-5.5363321799308009E-2</v>
      </c>
      <c r="HF3">
        <v>-1.3840830449826994E-2</v>
      </c>
      <c r="HG3">
        <v>-4.1522491349481001E-2</v>
      </c>
      <c r="HH3">
        <v>0.33217993079584768</v>
      </c>
      <c r="HI3">
        <v>-8.3044982698961933E-2</v>
      </c>
      <c r="HJ3">
        <v>0.17993079584775079</v>
      </c>
    </row>
    <row r="4" spans="1:308" x14ac:dyDescent="0.25">
      <c r="A4" s="2">
        <v>1</v>
      </c>
      <c r="B4" s="2">
        <v>3</v>
      </c>
      <c r="C4" s="2" t="s">
        <v>153</v>
      </c>
      <c r="D4" s="7">
        <v>160</v>
      </c>
      <c r="E4" s="7">
        <v>200</v>
      </c>
      <c r="F4" s="7">
        <v>250</v>
      </c>
      <c r="G4" s="2">
        <v>112.85</v>
      </c>
      <c r="H4" s="7">
        <v>122</v>
      </c>
      <c r="I4" s="2">
        <v>70</v>
      </c>
      <c r="J4" s="2">
        <v>70</v>
      </c>
      <c r="K4" s="2">
        <v>76.86</v>
      </c>
      <c r="L4" s="2">
        <v>51.09</v>
      </c>
      <c r="M4" s="2">
        <v>73.670719994898917</v>
      </c>
      <c r="N4" s="2">
        <v>112.85</v>
      </c>
      <c r="P4" s="2" t="s">
        <v>3</v>
      </c>
      <c r="Q4" s="2">
        <v>0.8214285714285714</v>
      </c>
      <c r="R4" s="2">
        <v>3.9717223650385602E-2</v>
      </c>
      <c r="S4" s="2">
        <v>0.51100000000000001</v>
      </c>
      <c r="T4" s="2">
        <v>0.95072757895779725</v>
      </c>
      <c r="U4" s="2">
        <v>0.90500000000000003</v>
      </c>
      <c r="V4" s="2">
        <v>0.33875000000000005</v>
      </c>
      <c r="W4" s="2">
        <v>0.43250000000000005</v>
      </c>
      <c r="X4" s="2">
        <v>0.72499999999999998</v>
      </c>
      <c r="Y4" s="2">
        <v>0.19062499999999999</v>
      </c>
      <c r="Z4" s="2">
        <v>4.999850007334642E-2</v>
      </c>
      <c r="AA4" s="2">
        <v>0.95000225235371405</v>
      </c>
      <c r="AB4" s="2">
        <v>3.8593155893536124E-2</v>
      </c>
      <c r="AC4" s="2">
        <v>4.5563547634589058E-2</v>
      </c>
      <c r="AD4" s="2">
        <v>0.86899999999999999</v>
      </c>
      <c r="AE4" s="2">
        <v>0.18</v>
      </c>
      <c r="AF4" s="2">
        <v>0.95012624010615709</v>
      </c>
      <c r="AG4" s="2">
        <v>0.25892857142857145</v>
      </c>
      <c r="AH4" s="2">
        <f>AVERAGE($Q$4:$AG$4)</f>
        <v>0.4857035671486275</v>
      </c>
      <c r="AI4" s="2" t="s">
        <v>57</v>
      </c>
      <c r="AJ4" s="2">
        <f>VARP($Q$2:$AG$19)</f>
        <v>0.13002333861931831</v>
      </c>
      <c r="AP4" s="2"/>
      <c r="AR4" s="2"/>
      <c r="AS4" s="2"/>
      <c r="AT4" s="2"/>
      <c r="AU4" s="2"/>
      <c r="AX4" s="18"/>
      <c r="BG4" s="9"/>
      <c r="BH4" s="9"/>
      <c r="BI4" s="9"/>
      <c r="BJ4" s="5"/>
      <c r="BK4" s="5"/>
      <c r="BL4" s="9"/>
      <c r="BM4" s="9"/>
      <c r="BN4" s="9"/>
      <c r="BO4" s="9"/>
      <c r="BP4" s="9"/>
      <c r="BQ4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17</v>
      </c>
      <c r="CW4" s="5">
        <f>SUM($Q$25:$AG$25)</f>
        <v>-1</v>
      </c>
      <c r="CX4" s="4">
        <v>7.2802768166089953</v>
      </c>
      <c r="CY4" s="5">
        <f>SUM($Q$47:$AG$47)</f>
        <v>3</v>
      </c>
      <c r="CZ4" s="4">
        <v>-0.23529411764705876</v>
      </c>
      <c r="DA4" s="4">
        <v>5.1802330803204649E-3</v>
      </c>
      <c r="DB4" s="5">
        <v>27.711124092250458</v>
      </c>
      <c r="DC4" s="4">
        <v>0.40948207543644899</v>
      </c>
      <c r="DD4" s="5">
        <f t="shared" si="0"/>
        <v>-6.8627450980392163E-2</v>
      </c>
      <c r="DE4" s="5">
        <f t="shared" si="1"/>
        <v>0.34313725490196068</v>
      </c>
      <c r="DF4" s="5">
        <v>9.5170308247359194E-3</v>
      </c>
      <c r="DG4" s="5">
        <v>3.0084751260321907</v>
      </c>
      <c r="DH4" s="5">
        <f t="shared" si="2"/>
        <v>4</v>
      </c>
      <c r="DI4" s="5">
        <f t="shared" si="3"/>
        <v>3</v>
      </c>
      <c r="DJ4" s="5">
        <v>7</v>
      </c>
      <c r="DK4" s="5">
        <f t="shared" si="4"/>
        <v>2.9411764705882359E-2</v>
      </c>
      <c r="DL4" s="5">
        <f t="shared" si="5"/>
        <v>0.4857035671486275</v>
      </c>
      <c r="DM4" s="5">
        <f t="shared" si="6"/>
        <v>0.36908681450102288</v>
      </c>
      <c r="DN4"/>
      <c r="DO4" s="9" t="s">
        <v>218</v>
      </c>
      <c r="DP4" s="9">
        <v>-0.31262657461899945</v>
      </c>
      <c r="DQ4" s="9">
        <v>1</v>
      </c>
      <c r="DR4" s="9">
        <v>0.21236271059268358</v>
      </c>
      <c r="DS4" s="9">
        <v>0.37487838943197821</v>
      </c>
      <c r="DT4" s="9">
        <v>9.0797837131349646E-2</v>
      </c>
      <c r="DU4" s="9">
        <v>-0.11539518943906223</v>
      </c>
      <c r="DV4" s="9">
        <v>-0.32695763778679282</v>
      </c>
      <c r="DW4" s="9">
        <v>-2.3390283017755767E-2</v>
      </c>
      <c r="DX4" s="9">
        <v>7.6679314499350823E-2</v>
      </c>
      <c r="DY4" s="9">
        <v>4.8683788765836178E-2</v>
      </c>
      <c r="DZ4" s="9">
        <v>8.4461607647226433E-2</v>
      </c>
      <c r="EA4" s="9">
        <v>3.1541435006033479E-2</v>
      </c>
      <c r="EB4" s="9">
        <v>0.13553554825835754</v>
      </c>
      <c r="GR4" t="s">
        <v>3</v>
      </c>
      <c r="GS4">
        <v>-0.24913494809688577</v>
      </c>
      <c r="GT4">
        <v>-0.16608996539792381</v>
      </c>
      <c r="GU4">
        <f>VARP(TdC!$Q$47:$AG$47)</f>
        <v>0.96885813148788924</v>
      </c>
      <c r="GV4">
        <v>-0.30449826989619372</v>
      </c>
      <c r="GW4">
        <v>-0.22145328719723181</v>
      </c>
      <c r="GX4">
        <v>-0.27681660899653981</v>
      </c>
      <c r="GY4">
        <v>2.7681660899653973E-2</v>
      </c>
      <c r="GZ4">
        <v>0.11072664359861586</v>
      </c>
      <c r="HA4">
        <v>1.3840830449826999E-2</v>
      </c>
      <c r="HB4">
        <v>-0.12456747404844301</v>
      </c>
      <c r="HC4">
        <v>-0.34602076124567477</v>
      </c>
      <c r="HD4">
        <v>0.34602076124567477</v>
      </c>
      <c r="HE4">
        <v>-0.30449826989619372</v>
      </c>
      <c r="HF4">
        <v>-0.19377162629757785</v>
      </c>
      <c r="HG4">
        <v>0.12456747404844296</v>
      </c>
      <c r="HH4">
        <v>-5.5363321799307946E-2</v>
      </c>
      <c r="HI4">
        <v>0.24913494809688577</v>
      </c>
      <c r="HJ4">
        <v>0.16608996539792387</v>
      </c>
    </row>
    <row r="5" spans="1:308" x14ac:dyDescent="0.25">
      <c r="A5" s="2">
        <v>1</v>
      </c>
      <c r="B5" s="2">
        <v>4</v>
      </c>
      <c r="C5" s="2" t="s">
        <v>154</v>
      </c>
      <c r="D5" s="7">
        <v>12</v>
      </c>
      <c r="E5" s="7">
        <v>13</v>
      </c>
      <c r="F5" s="7">
        <v>16</v>
      </c>
      <c r="G5" s="2">
        <v>19.25</v>
      </c>
      <c r="H5" s="7">
        <v>14.7</v>
      </c>
      <c r="I5" s="2">
        <v>12</v>
      </c>
      <c r="J5" s="2">
        <v>12</v>
      </c>
      <c r="K5" s="2">
        <v>12.37</v>
      </c>
      <c r="L5" s="2">
        <v>12.88</v>
      </c>
      <c r="M5" s="2">
        <v>11.621909470012895</v>
      </c>
      <c r="N5" s="2">
        <v>19.25</v>
      </c>
      <c r="P5" s="2" t="s">
        <v>4</v>
      </c>
      <c r="Q5" s="2">
        <v>0.96597444089456863</v>
      </c>
      <c r="R5" s="2">
        <v>0.56428571428571428</v>
      </c>
      <c r="S5" s="2">
        <v>0.52475000000000005</v>
      </c>
      <c r="T5" s="2">
        <v>0.55287500000000001</v>
      </c>
      <c r="U5" s="2">
        <v>0.95791139240506329</v>
      </c>
      <c r="V5" s="2">
        <v>0.95515745611039005</v>
      </c>
      <c r="W5" s="2">
        <v>0.22000000000000003</v>
      </c>
      <c r="X5" s="2">
        <v>0.95181819090913633</v>
      </c>
      <c r="Y5" s="2">
        <v>0.640625</v>
      </c>
      <c r="Z5" s="2">
        <v>4.9505940055974328E-2</v>
      </c>
      <c r="AA5" s="2">
        <v>0.95</v>
      </c>
      <c r="AB5" s="2">
        <v>9.5000000000000001E-2</v>
      </c>
      <c r="AC5" s="2">
        <v>4.9137236293331818E-2</v>
      </c>
      <c r="AD5" s="2">
        <v>0.95245359404342855</v>
      </c>
      <c r="AE5" s="2">
        <v>4.8416072828390687E-2</v>
      </c>
      <c r="AF5" s="2">
        <v>0.15125</v>
      </c>
      <c r="AG5" s="2">
        <v>0.72499999999999998</v>
      </c>
      <c r="AH5" s="2">
        <f>AVERAGE($Q$5:$AG$5)</f>
        <v>0.55024470810741144</v>
      </c>
      <c r="AI5" s="2" t="s">
        <v>59</v>
      </c>
      <c r="AJ5" s="2">
        <f>AVERAGE($Q$2:$AG$19)</f>
        <v>0.52736958168361292</v>
      </c>
      <c r="AN5" s="14"/>
      <c r="AP5" s="2"/>
      <c r="AR5" s="2"/>
      <c r="AS5" s="2"/>
      <c r="AT5" s="2"/>
      <c r="AU5" s="2"/>
      <c r="AX5" s="18"/>
      <c r="BG5" s="9"/>
      <c r="BH5" s="9"/>
      <c r="BI5" s="9"/>
      <c r="BJ5" s="5"/>
      <c r="BK5" s="5"/>
      <c r="BL5" s="9"/>
      <c r="BM5" s="9"/>
      <c r="BN5" s="9"/>
      <c r="BO5" s="9"/>
      <c r="BP5" s="9"/>
      <c r="BQ5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SUM($Q$26:$AG$26)</f>
        <v>5</v>
      </c>
      <c r="CX5" s="4">
        <v>7.1280276816608987</v>
      </c>
      <c r="CY5" s="5">
        <f>SUM($Q$48:$AG$48)</f>
        <v>1</v>
      </c>
      <c r="CZ5" s="4">
        <v>2.3529411764705883</v>
      </c>
      <c r="DA5" s="4">
        <v>-5.7530498441683099E-2</v>
      </c>
      <c r="DB5" s="5">
        <v>2960.4177538021404</v>
      </c>
      <c r="DC5" s="4">
        <v>0.54065004083157686</v>
      </c>
      <c r="DD5" s="5">
        <f t="shared" si="0"/>
        <v>7.5163398692810454E-2</v>
      </c>
      <c r="DE5" s="5">
        <f t="shared" si="1"/>
        <v>0.3692810457516339</v>
      </c>
      <c r="DF5" s="5">
        <v>7.9386145384186414E-4</v>
      </c>
      <c r="DG5" s="5">
        <v>2.8841701354924991</v>
      </c>
      <c r="DH5" s="5">
        <f t="shared" si="2"/>
        <v>3</v>
      </c>
      <c r="DI5" s="5">
        <f t="shared" si="3"/>
        <v>6</v>
      </c>
      <c r="DJ5" s="5">
        <v>9</v>
      </c>
      <c r="DK5" s="5">
        <f t="shared" si="4"/>
        <v>0.14705882352941174</v>
      </c>
      <c r="DL5" s="5">
        <f t="shared" si="5"/>
        <v>0.55024470810741144</v>
      </c>
      <c r="DM5" s="5">
        <f t="shared" si="6"/>
        <v>0.37538008660130867</v>
      </c>
      <c r="DN5"/>
      <c r="DO5" s="9" t="s">
        <v>377</v>
      </c>
      <c r="DP5" s="9">
        <v>-0.16451634319249117</v>
      </c>
      <c r="DQ5" s="9">
        <v>0.21236271059268358</v>
      </c>
      <c r="DR5" s="9">
        <v>1</v>
      </c>
      <c r="DS5" s="9">
        <v>0.3796135686342022</v>
      </c>
      <c r="DT5" s="9">
        <v>0.83757028086312046</v>
      </c>
      <c r="DU5" s="9">
        <v>-0.47879285568576746</v>
      </c>
      <c r="DV5" s="9">
        <v>0.33025254228719614</v>
      </c>
      <c r="DW5" s="9">
        <v>0.19789007171294912</v>
      </c>
      <c r="DX5" s="9">
        <v>0.4165415873021765</v>
      </c>
      <c r="DY5" s="9">
        <v>0.420731713703764</v>
      </c>
      <c r="DZ5" s="9">
        <v>3.3398455011633105E-2</v>
      </c>
      <c r="EA5" s="9">
        <v>0.28193780613608505</v>
      </c>
      <c r="EB5" s="9">
        <v>0.42424671217036242</v>
      </c>
      <c r="GR5" t="s">
        <v>4</v>
      </c>
      <c r="GS5">
        <v>0.15224913494809689</v>
      </c>
      <c r="GT5">
        <v>0.17993079584775079</v>
      </c>
      <c r="GU5">
        <v>-0.30449826989619372</v>
      </c>
      <c r="GV5">
        <f>VARP(TdC!$Q$48:$AG$48)</f>
        <v>0.9965397923875432</v>
      </c>
      <c r="GW5">
        <v>-0.15224913494809686</v>
      </c>
      <c r="GX5">
        <v>-1.3840830449826999E-2</v>
      </c>
      <c r="GY5">
        <v>-0.30449826989619377</v>
      </c>
      <c r="GZ5">
        <v>0.19377162629757783</v>
      </c>
      <c r="HA5">
        <v>0.3183391003460207</v>
      </c>
      <c r="HB5">
        <v>-4.1522491349481001E-2</v>
      </c>
      <c r="HC5">
        <v>0.51211072664359858</v>
      </c>
      <c r="HD5">
        <v>0.19377162629757785</v>
      </c>
      <c r="HE5">
        <v>0.52595155709342567</v>
      </c>
      <c r="HF5">
        <v>1.384083044982698E-2</v>
      </c>
      <c r="HG5">
        <v>-0.19377162629757783</v>
      </c>
      <c r="HH5">
        <v>0.37370242214532867</v>
      </c>
      <c r="HI5">
        <v>-0.15224913494809689</v>
      </c>
      <c r="HJ5">
        <v>5.5363321799308009E-2</v>
      </c>
    </row>
    <row r="6" spans="1:308" x14ac:dyDescent="0.25">
      <c r="A6" s="2">
        <v>1</v>
      </c>
      <c r="B6" s="2">
        <v>5</v>
      </c>
      <c r="C6" s="2" t="s">
        <v>155</v>
      </c>
      <c r="D6" s="7">
        <v>20</v>
      </c>
      <c r="E6" s="7">
        <v>25</v>
      </c>
      <c r="F6" s="7">
        <v>38</v>
      </c>
      <c r="G6" s="2">
        <v>22.777777777777775</v>
      </c>
      <c r="H6" s="7">
        <v>34</v>
      </c>
      <c r="I6" s="2">
        <v>35</v>
      </c>
      <c r="J6" s="2">
        <v>35</v>
      </c>
      <c r="K6" s="2">
        <v>31.19</v>
      </c>
      <c r="L6" s="2">
        <v>22.38</v>
      </c>
      <c r="M6" s="2">
        <v>27.983963465963736</v>
      </c>
      <c r="N6" s="2">
        <v>22.777777777777775</v>
      </c>
      <c r="P6" s="2" t="s">
        <v>5</v>
      </c>
      <c r="Q6" s="2">
        <v>0.95429184549356216</v>
      </c>
      <c r="R6" s="2">
        <v>0.95047194298928683</v>
      </c>
      <c r="S6" s="2">
        <v>0.95109469538546698</v>
      </c>
      <c r="T6" s="2">
        <v>0.191</v>
      </c>
      <c r="U6" s="2">
        <v>0.9648612945838837</v>
      </c>
      <c r="V6" s="2">
        <v>0.69211538461538469</v>
      </c>
      <c r="W6" s="2">
        <v>0.95040092900979123</v>
      </c>
      <c r="X6" s="2">
        <v>0.95159818154337761</v>
      </c>
      <c r="Y6" s="2">
        <v>4.987287717342645E-2</v>
      </c>
      <c r="Z6" s="2">
        <v>0.5</v>
      </c>
      <c r="AA6" s="2">
        <v>0.95000360366854164</v>
      </c>
      <c r="AB6" s="2">
        <v>0.26</v>
      </c>
      <c r="AC6" s="2">
        <v>4.5563547634589058E-2</v>
      </c>
      <c r="AD6" s="2">
        <v>0.9500990422613329</v>
      </c>
      <c r="AE6" s="2">
        <v>0.67999999999999994</v>
      </c>
      <c r="AF6" s="2">
        <v>4.9428451675589173E-2</v>
      </c>
      <c r="AG6" s="2">
        <v>0.95247794627812465</v>
      </c>
      <c r="AH6" s="2">
        <f>AVERAGE($Q$6:$AG$6)</f>
        <v>0.6496046907242562</v>
      </c>
      <c r="AP6" s="2"/>
      <c r="AR6" s="2"/>
      <c r="AS6" s="2"/>
      <c r="AT6" s="2"/>
      <c r="AU6" s="2"/>
      <c r="AX6" s="18"/>
      <c r="BG6" s="9"/>
      <c r="BH6" s="9"/>
      <c r="BI6" s="9"/>
      <c r="BJ6" s="5"/>
      <c r="BK6" s="5"/>
      <c r="BL6" s="9"/>
      <c r="BM6" s="9"/>
      <c r="BN6" s="9"/>
      <c r="BO6" s="9"/>
      <c r="BP6" s="9"/>
      <c r="BQ6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30</v>
      </c>
      <c r="CW6" s="5">
        <f>SUM($Q$27:$AG$27)</f>
        <v>5</v>
      </c>
      <c r="CX6" s="4">
        <v>5.2456747404844295</v>
      </c>
      <c r="CY6" s="5">
        <f>SUM($Q$49:$AG$49)</f>
        <v>-7</v>
      </c>
      <c r="CZ6" s="4">
        <v>0.70588235294117685</v>
      </c>
      <c r="DA6" s="4">
        <v>4.9264456775858903E-2</v>
      </c>
      <c r="DB6" s="5">
        <v>16.653249864717832</v>
      </c>
      <c r="DC6" s="4">
        <v>0.3665088860931135</v>
      </c>
      <c r="DD6" s="5">
        <f t="shared" si="0"/>
        <v>-1.6339869281045728E-2</v>
      </c>
      <c r="DE6" s="5">
        <f t="shared" si="1"/>
        <v>0.26470588235294124</v>
      </c>
      <c r="DF6" s="5">
        <v>1.6861147476931756E-8</v>
      </c>
      <c r="DG6" s="5">
        <v>4.0818450735708671</v>
      </c>
      <c r="DH6" s="5">
        <f t="shared" si="2"/>
        <v>3</v>
      </c>
      <c r="DI6" s="5">
        <f t="shared" si="3"/>
        <v>9</v>
      </c>
      <c r="DJ6" s="5">
        <v>12</v>
      </c>
      <c r="DK6" s="5">
        <f t="shared" si="4"/>
        <v>0.14705882352941174</v>
      </c>
      <c r="DL6" s="5">
        <f t="shared" si="5"/>
        <v>0.6496046907242562</v>
      </c>
      <c r="DM6" s="5">
        <f t="shared" si="6"/>
        <v>0.37910779098736708</v>
      </c>
      <c r="DN6"/>
      <c r="DO6" s="9" t="s">
        <v>351</v>
      </c>
      <c r="DP6" s="9">
        <v>-6.0867925150823267E-2</v>
      </c>
      <c r="DQ6" s="9">
        <v>0.37487838943197821</v>
      </c>
      <c r="DR6" s="9">
        <v>0.3796135686342022</v>
      </c>
      <c r="DS6" s="9">
        <v>1</v>
      </c>
      <c r="DT6" s="9">
        <v>0.21219790282357195</v>
      </c>
      <c r="DU6" s="9">
        <v>-0.32670726693328933</v>
      </c>
      <c r="DV6" s="9">
        <v>-0.10009092252835736</v>
      </c>
      <c r="DW6" s="9">
        <v>0.34241649769913213</v>
      </c>
      <c r="DX6" s="9">
        <v>-2.8470482443074721E-2</v>
      </c>
      <c r="DY6" s="9">
        <v>0.14241520935213431</v>
      </c>
      <c r="DZ6" s="9">
        <v>5.376378620494892E-2</v>
      </c>
      <c r="EA6" s="9">
        <v>-0.25617702313948726</v>
      </c>
      <c r="EB6" s="9">
        <v>3.8918651726625675E-2</v>
      </c>
      <c r="GR6" t="s">
        <v>5</v>
      </c>
      <c r="GS6">
        <v>0.11072664359861592</v>
      </c>
      <c r="GT6">
        <v>0.15224913494809686</v>
      </c>
      <c r="GU6">
        <v>-0.22145328719723181</v>
      </c>
      <c r="GV6">
        <v>-0.15224913494809686</v>
      </c>
      <c r="GW6">
        <f>VARP(TdC!$Q$49:$AG$49)</f>
        <v>0.83044982698961933</v>
      </c>
      <c r="GX6">
        <v>0.33217993079584784</v>
      </c>
      <c r="GY6">
        <v>1.384083044982698E-2</v>
      </c>
      <c r="GZ6">
        <v>0.29065743944636679</v>
      </c>
      <c r="HA6">
        <v>-0.11072664359861589</v>
      </c>
      <c r="HB6">
        <v>0.29065743944636679</v>
      </c>
      <c r="HC6">
        <v>-5.536332179930796E-2</v>
      </c>
      <c r="HD6">
        <v>-0.17993079584775082</v>
      </c>
      <c r="HE6">
        <v>-0.3875432525951556</v>
      </c>
      <c r="HF6">
        <v>0.13840830449826988</v>
      </c>
      <c r="HG6">
        <v>-0.29065743944636685</v>
      </c>
      <c r="HH6">
        <v>-0.26297577854671278</v>
      </c>
      <c r="HI6">
        <v>-0.11072664359861592</v>
      </c>
      <c r="HJ6">
        <v>0.3183391003460207</v>
      </c>
    </row>
    <row r="7" spans="1:308" x14ac:dyDescent="0.25">
      <c r="A7" s="2">
        <v>1</v>
      </c>
      <c r="B7" s="2">
        <v>6</v>
      </c>
      <c r="C7" s="2" t="s">
        <v>156</v>
      </c>
      <c r="D7" s="7">
        <v>2</v>
      </c>
      <c r="E7" s="7">
        <v>6</v>
      </c>
      <c r="F7" s="7">
        <v>12</v>
      </c>
      <c r="G7" s="2">
        <v>17.111111111111111</v>
      </c>
      <c r="H7" s="7">
        <v>35.1</v>
      </c>
      <c r="I7" s="2">
        <v>24</v>
      </c>
      <c r="J7" s="2">
        <v>24</v>
      </c>
      <c r="K7" s="2">
        <v>17.45</v>
      </c>
      <c r="L7" s="2">
        <v>14.01</v>
      </c>
      <c r="M7" s="2">
        <v>16.238333232475153</v>
      </c>
      <c r="N7" s="2">
        <v>17.111111111111111</v>
      </c>
      <c r="P7" s="2" t="s">
        <v>6</v>
      </c>
      <c r="Q7" s="2">
        <v>0.96365187713310574</v>
      </c>
      <c r="R7" s="2">
        <v>3.9717223650385602E-2</v>
      </c>
      <c r="S7" s="2">
        <v>0.95104617812192627</v>
      </c>
      <c r="T7" s="2">
        <v>0.67459999999999998</v>
      </c>
      <c r="U7" s="2">
        <v>0.9648612945838837</v>
      </c>
      <c r="V7" s="2">
        <v>0.95881485664094357</v>
      </c>
      <c r="W7" s="2">
        <v>0.95110110703607387</v>
      </c>
      <c r="X7" s="2">
        <v>0.95181819090913633</v>
      </c>
      <c r="Y7" s="2">
        <v>4.9997501166955033E-2</v>
      </c>
      <c r="Z7" s="2">
        <v>0.16250000000000001</v>
      </c>
      <c r="AA7" s="2">
        <v>0.95000225235371405</v>
      </c>
      <c r="AB7" s="2">
        <v>1.2233828846926477E-2</v>
      </c>
      <c r="AC7" s="2">
        <v>4.9137236293331818E-2</v>
      </c>
      <c r="AD7" s="2">
        <v>0.9500990422613329</v>
      </c>
      <c r="AE7" s="2">
        <v>4.9996668765344504E-2</v>
      </c>
      <c r="AF7" s="2">
        <v>0.95016668201342502</v>
      </c>
      <c r="AG7" s="2">
        <v>0.95247794627812465</v>
      </c>
      <c r="AH7" s="2">
        <f>AVERAGE($Q$7:$AG$7)</f>
        <v>0.62248364035615344</v>
      </c>
      <c r="AN7" s="11"/>
      <c r="AP7" s="2"/>
      <c r="AR7" s="2"/>
      <c r="AS7" s="2"/>
      <c r="AT7" s="2"/>
      <c r="AU7" s="2"/>
      <c r="AX7" s="18"/>
      <c r="BG7" s="9"/>
      <c r="BH7" s="9"/>
      <c r="BI7" s="9"/>
      <c r="BJ7" s="5"/>
      <c r="BK7" s="5"/>
      <c r="BL7" s="9"/>
      <c r="BM7" s="9"/>
      <c r="BN7" s="9"/>
      <c r="BO7" s="9"/>
      <c r="BP7" s="9"/>
      <c r="BQ7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SUM($Q$28:$AG$28)</f>
        <v>5</v>
      </c>
      <c r="CX7" s="4">
        <v>7.5986159169550165</v>
      </c>
      <c r="CY7" s="5">
        <f>SUM($Q$50:$AG$50)</f>
        <v>-13</v>
      </c>
      <c r="CZ7" s="4">
        <v>0.70588235294117663</v>
      </c>
      <c r="DA7" s="4">
        <v>1.9649672771609381E-2</v>
      </c>
      <c r="DB7" s="5">
        <v>4.3374000705527669</v>
      </c>
      <c r="DC7" s="4">
        <v>0.53124205676752323</v>
      </c>
      <c r="DD7" s="5">
        <f t="shared" si="0"/>
        <v>-1.6339869281045739E-2</v>
      </c>
      <c r="DE7" s="5">
        <f t="shared" si="1"/>
        <v>0.39542483660130712</v>
      </c>
      <c r="DF7" s="5">
        <v>1.0183272760435263E-12</v>
      </c>
      <c r="DG7" s="5">
        <v>4.4964274183049922</v>
      </c>
      <c r="DH7" s="5">
        <f t="shared" si="2"/>
        <v>5</v>
      </c>
      <c r="DI7" s="5">
        <f t="shared" si="3"/>
        <v>10</v>
      </c>
      <c r="DJ7" s="5">
        <v>15</v>
      </c>
      <c r="DK7" s="5">
        <f t="shared" si="4"/>
        <v>0.14705882352941174</v>
      </c>
      <c r="DL7" s="5">
        <f t="shared" si="5"/>
        <v>0.62248364035615344</v>
      </c>
      <c r="DM7" s="5">
        <f t="shared" si="6"/>
        <v>0.43391704656163921</v>
      </c>
      <c r="DN7"/>
      <c r="DO7" s="9" t="s">
        <v>357</v>
      </c>
      <c r="DP7" s="9">
        <v>-2.5396478864332266E-3</v>
      </c>
      <c r="DQ7" s="9">
        <v>9.0797837131349646E-2</v>
      </c>
      <c r="DR7" s="9">
        <v>0.83757028086312046</v>
      </c>
      <c r="DS7" s="9">
        <v>0.21219790282357195</v>
      </c>
      <c r="DT7" s="9">
        <v>1</v>
      </c>
      <c r="DU7" s="9">
        <v>-0.62848693082768836</v>
      </c>
      <c r="DV7" s="9">
        <v>0.41594132731716837</v>
      </c>
      <c r="DW7" s="9">
        <v>0.3010153380053836</v>
      </c>
      <c r="DX7" s="9">
        <v>0.61062621625587843</v>
      </c>
      <c r="DY7" s="9">
        <v>0.6220200068890398</v>
      </c>
      <c r="DZ7" s="9">
        <v>2.9145684776196251E-2</v>
      </c>
      <c r="EA7" s="9">
        <v>0.49726301287225427</v>
      </c>
      <c r="EB7" s="9">
        <v>0.633544226916125</v>
      </c>
      <c r="GR7" t="s">
        <v>6</v>
      </c>
      <c r="GS7">
        <v>0.13840830449826994</v>
      </c>
      <c r="GT7">
        <v>1.3840830449826994E-2</v>
      </c>
      <c r="GU7">
        <v>-0.27681660899653981</v>
      </c>
      <c r="GV7">
        <v>-1.3840830449826999E-2</v>
      </c>
      <c r="GW7">
        <v>0.33217993079584784</v>
      </c>
      <c r="GX7">
        <f>VARP(TdC!$Q$50:$AG$50)</f>
        <v>0.41522491349480967</v>
      </c>
      <c r="GY7">
        <v>-4.1522491349480981E-2</v>
      </c>
      <c r="GZ7">
        <v>6.9204152249134954E-2</v>
      </c>
      <c r="HA7">
        <v>-0.13840830449826994</v>
      </c>
      <c r="HB7">
        <v>0.30449826989619372</v>
      </c>
      <c r="HC7">
        <v>0.16608996539792392</v>
      </c>
      <c r="HD7">
        <v>-0.16608996539792392</v>
      </c>
      <c r="HE7">
        <v>-1.3840830449826995E-2</v>
      </c>
      <c r="HF7">
        <v>5.536332179930796E-2</v>
      </c>
      <c r="HG7">
        <v>-6.9204152249134926E-2</v>
      </c>
      <c r="HH7">
        <v>-0.15224913494809683</v>
      </c>
      <c r="HI7">
        <v>9.6885813148788913E-2</v>
      </c>
      <c r="HJ7">
        <v>-1.3840830449826988E-2</v>
      </c>
    </row>
    <row r="8" spans="1:308" x14ac:dyDescent="0.25">
      <c r="A8" s="2">
        <v>1</v>
      </c>
      <c r="B8" s="2">
        <v>7</v>
      </c>
      <c r="C8" s="2" t="s">
        <v>157</v>
      </c>
      <c r="D8" s="7">
        <v>1</v>
      </c>
      <c r="E8" s="7">
        <v>5</v>
      </c>
      <c r="F8" s="7">
        <v>20</v>
      </c>
      <c r="G8" s="2">
        <v>11.538888888888891</v>
      </c>
      <c r="H8" s="7">
        <v>4.4000000000000004</v>
      </c>
      <c r="I8" s="2">
        <v>10</v>
      </c>
      <c r="J8" s="2">
        <v>10</v>
      </c>
      <c r="K8" s="2">
        <v>8.7989999999999995</v>
      </c>
      <c r="L8" s="2">
        <v>5.585</v>
      </c>
      <c r="M8" s="2">
        <v>10.950266962549984</v>
      </c>
      <c r="N8" s="2">
        <v>11.538888888888891</v>
      </c>
      <c r="P8" s="2" t="s">
        <v>7</v>
      </c>
      <c r="Q8" s="2">
        <v>0.95429184549356216</v>
      </c>
      <c r="R8" s="2">
        <v>9.285714285714286E-2</v>
      </c>
      <c r="S8" s="2">
        <v>0.95020183526975921</v>
      </c>
      <c r="T8" s="2">
        <v>0.95072757895779725</v>
      </c>
      <c r="U8" s="2">
        <v>0.90500000000000003</v>
      </c>
      <c r="V8" s="2">
        <v>0.95515745611039005</v>
      </c>
      <c r="W8" s="2">
        <v>0.29493670886075951</v>
      </c>
      <c r="X8" s="2">
        <v>0.5</v>
      </c>
      <c r="Y8" s="2">
        <v>4.9997501166955033E-2</v>
      </c>
      <c r="Z8" s="2">
        <v>0.55000000000000004</v>
      </c>
      <c r="AA8" s="2">
        <v>0.95000405409058541</v>
      </c>
      <c r="AB8" s="2">
        <v>0.31052631578947371</v>
      </c>
      <c r="AC8" s="2">
        <v>7.2499999999999995E-2</v>
      </c>
      <c r="AD8" s="2">
        <v>0.50600000000000001</v>
      </c>
      <c r="AE8" s="2">
        <v>0.12727272727272726</v>
      </c>
      <c r="AF8" s="2">
        <v>4.9428451675589173E-2</v>
      </c>
      <c r="AG8" s="2">
        <v>0.72499999999999998</v>
      </c>
      <c r="AH8" s="2">
        <f>AVERAGE($Q$8:$AG$8)</f>
        <v>0.52611185985557285</v>
      </c>
      <c r="AP8" s="2"/>
      <c r="AR8" s="2"/>
      <c r="AS8" s="2"/>
      <c r="AT8" s="2"/>
      <c r="AU8" s="2"/>
      <c r="AX8" s="18"/>
      <c r="BG8" s="9"/>
      <c r="BH8" s="9"/>
      <c r="BI8" s="9"/>
      <c r="BJ8" s="5"/>
      <c r="BK8" s="5"/>
      <c r="BL8" s="9"/>
      <c r="BM8" s="9"/>
      <c r="BN8" s="9"/>
      <c r="BO8" s="9"/>
      <c r="BP8" s="9"/>
      <c r="BQ8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0</v>
      </c>
      <c r="CW8" s="5">
        <f>SUM($Q$29:$AG$29)</f>
        <v>1</v>
      </c>
      <c r="CX8" s="4">
        <v>6.6020761245674739</v>
      </c>
      <c r="CY8" s="5">
        <f>SUM($Q$51:$AG$51)</f>
        <v>3</v>
      </c>
      <c r="CZ8" s="4">
        <v>-0.23529411764705879</v>
      </c>
      <c r="DA8" s="4">
        <v>6.4560114355012799E-2</v>
      </c>
      <c r="DB8" s="5">
        <v>1.360396532591954</v>
      </c>
      <c r="DC8" s="4">
        <v>0.50876529253279212</v>
      </c>
      <c r="DD8" s="5">
        <f t="shared" si="0"/>
        <v>-6.8627450980392163E-2</v>
      </c>
      <c r="DE8" s="5">
        <f t="shared" si="1"/>
        <v>0.31699346405228757</v>
      </c>
      <c r="DF8" s="5">
        <v>4.5517706673233165E-3</v>
      </c>
      <c r="DG8" s="5">
        <v>3.5462438268853678</v>
      </c>
      <c r="DH8" s="5">
        <f t="shared" si="2"/>
        <v>2</v>
      </c>
      <c r="DI8" s="5">
        <f t="shared" si="3"/>
        <v>5</v>
      </c>
      <c r="DJ8" s="5">
        <v>7</v>
      </c>
      <c r="DK8" s="5">
        <f t="shared" si="4"/>
        <v>2.9411764705882359E-2</v>
      </c>
      <c r="DL8" s="5">
        <f t="shared" si="5"/>
        <v>0.52611185985557285</v>
      </c>
      <c r="DM8" s="5">
        <f t="shared" si="6"/>
        <v>0.37067509028907225</v>
      </c>
      <c r="DN8"/>
      <c r="DO8" s="9" t="s">
        <v>214</v>
      </c>
      <c r="DP8" s="9">
        <v>-1.4023583640948646E-2</v>
      </c>
      <c r="DQ8" s="9">
        <v>-0.11539518943906223</v>
      </c>
      <c r="DR8" s="9">
        <v>-0.47879285568576746</v>
      </c>
      <c r="DS8" s="9">
        <v>-0.32670726693328933</v>
      </c>
      <c r="DT8" s="9">
        <v>-0.62848693082768836</v>
      </c>
      <c r="DU8" s="9">
        <v>1</v>
      </c>
      <c r="DV8" s="9">
        <v>-0.25852588956112521</v>
      </c>
      <c r="DW8" s="9">
        <v>-0.53868036589121382</v>
      </c>
      <c r="DX8" s="9">
        <v>-0.52660765877649451</v>
      </c>
      <c r="DY8" s="9">
        <v>-0.67064431211056386</v>
      </c>
      <c r="DZ8" s="9">
        <v>-0.35350167470625349</v>
      </c>
      <c r="EA8" s="9">
        <v>-0.30042162700404706</v>
      </c>
      <c r="EB8" s="9">
        <v>-0.60615881931622384</v>
      </c>
      <c r="GR8" t="s">
        <v>7</v>
      </c>
      <c r="GS8">
        <v>0.22145328719723181</v>
      </c>
      <c r="GT8">
        <v>6.9204152249134995E-2</v>
      </c>
      <c r="GU8">
        <v>2.7681660899653973E-2</v>
      </c>
      <c r="GV8">
        <v>-0.30449826989619377</v>
      </c>
      <c r="GW8">
        <v>1.384083044982698E-2</v>
      </c>
      <c r="GX8">
        <v>-4.1522491349480981E-2</v>
      </c>
      <c r="GY8">
        <f>VARP(TdC!$Q$51:$AG$51)</f>
        <v>0.96885813148788924</v>
      </c>
      <c r="GZ8">
        <v>-0.3598615916955018</v>
      </c>
      <c r="HA8">
        <v>-0.22145328719723181</v>
      </c>
      <c r="HB8">
        <v>-0.12456747404844298</v>
      </c>
      <c r="HC8">
        <v>-0.11072664359861586</v>
      </c>
      <c r="HD8">
        <v>-0.3598615916955018</v>
      </c>
      <c r="HE8">
        <v>-6.920415224913494E-2</v>
      </c>
      <c r="HF8">
        <v>-0.19377162629757785</v>
      </c>
      <c r="HG8">
        <v>0.59515570934256068</v>
      </c>
      <c r="HH8">
        <v>-0.29065743944636674</v>
      </c>
      <c r="HI8">
        <v>-0.22145328719723184</v>
      </c>
      <c r="HJ8">
        <v>0.16608996539792384</v>
      </c>
    </row>
    <row r="9" spans="1:308" x14ac:dyDescent="0.25">
      <c r="A9" s="2">
        <v>1</v>
      </c>
      <c r="B9" s="2">
        <v>8</v>
      </c>
      <c r="C9" s="2" t="s">
        <v>158</v>
      </c>
      <c r="D9" s="7">
        <v>350</v>
      </c>
      <c r="E9" s="7">
        <v>400</v>
      </c>
      <c r="F9" s="7">
        <v>600</v>
      </c>
      <c r="G9" s="2">
        <v>417.5</v>
      </c>
      <c r="H9" s="16">
        <v>1000</v>
      </c>
      <c r="I9" s="17">
        <v>1000</v>
      </c>
      <c r="J9" s="17">
        <v>1000</v>
      </c>
      <c r="K9" s="2">
        <v>644.6</v>
      </c>
      <c r="L9" s="2">
        <v>240.5</v>
      </c>
      <c r="M9" s="2">
        <v>776.37802883585721</v>
      </c>
      <c r="N9" s="2">
        <v>417.5</v>
      </c>
      <c r="P9" s="2" t="s">
        <v>8</v>
      </c>
      <c r="Q9" s="2">
        <v>0.69285714285714284</v>
      </c>
      <c r="R9" s="2">
        <v>2.6230899830220714E-2</v>
      </c>
      <c r="S9" s="2">
        <v>0.65749999999999997</v>
      </c>
      <c r="T9" s="2">
        <v>0.65187499999999998</v>
      </c>
      <c r="U9" s="2">
        <v>0.96984126984126984</v>
      </c>
      <c r="V9" s="2">
        <v>0.80300000000000005</v>
      </c>
      <c r="W9" s="2">
        <v>1.8183036911252122E-2</v>
      </c>
      <c r="X9" s="2">
        <v>0.95137615373288575</v>
      </c>
      <c r="Y9" s="2">
        <v>4.9997501166955033E-2</v>
      </c>
      <c r="Z9" s="2">
        <v>0.05</v>
      </c>
      <c r="AA9" s="2">
        <v>0.95000270280010624</v>
      </c>
      <c r="AB9" s="2">
        <v>0.52249999999999996</v>
      </c>
      <c r="AC9" s="2">
        <v>4.6407334223474921E-2</v>
      </c>
      <c r="AD9" s="2">
        <v>0.9500990422613329</v>
      </c>
      <c r="AE9" s="2">
        <v>4.6903018541262359E-2</v>
      </c>
      <c r="AF9" s="2">
        <v>0.95012624010615709</v>
      </c>
      <c r="AG9" s="2">
        <v>0.35</v>
      </c>
      <c r="AH9" s="2">
        <f>AVERAGE($Q$9:$AG$9)</f>
        <v>0.51099407895717996</v>
      </c>
      <c r="AN9" s="35"/>
      <c r="AP9" s="2"/>
      <c r="AR9" s="2"/>
      <c r="AS9" s="2"/>
      <c r="AT9" s="2"/>
      <c r="AU9" s="2"/>
      <c r="AX9" s="18"/>
      <c r="BG9" s="9"/>
      <c r="BH9" s="9"/>
      <c r="BI9" s="9"/>
      <c r="BJ9" s="5"/>
      <c r="BK9" s="5"/>
      <c r="BL9" s="9"/>
      <c r="BM9" s="9"/>
      <c r="BN9" s="9"/>
      <c r="BO9" s="9"/>
      <c r="BP9" s="9"/>
      <c r="BQ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SUM($Q$30:$AG$30)</f>
        <v>3</v>
      </c>
      <c r="CX9" s="4">
        <v>8.5121107266435985</v>
      </c>
      <c r="CY9" s="5">
        <f>SUM($Q$52:$AG$52)</f>
        <v>-5</v>
      </c>
      <c r="CZ9" s="4">
        <v>1.4117647058823528</v>
      </c>
      <c r="DA9" s="4">
        <v>2.8447465671767008E-2</v>
      </c>
      <c r="DB9" s="5">
        <v>28.812876186587797</v>
      </c>
      <c r="DC9" s="4">
        <v>0.53706075169841561</v>
      </c>
      <c r="DD9" s="5">
        <f t="shared" si="0"/>
        <v>2.287581699346404E-2</v>
      </c>
      <c r="DE9" s="5">
        <f t="shared" si="1"/>
        <v>0.43464052287581689</v>
      </c>
      <c r="DF9" s="5">
        <v>3.4660384801471352E-7</v>
      </c>
      <c r="DG9" s="5">
        <v>3.4654594790864173</v>
      </c>
      <c r="DH9" s="5">
        <f t="shared" si="2"/>
        <v>6</v>
      </c>
      <c r="DI9" s="5">
        <f t="shared" si="3"/>
        <v>5</v>
      </c>
      <c r="DJ9" s="5">
        <v>11</v>
      </c>
      <c r="DK9" s="5">
        <f t="shared" si="4"/>
        <v>8.8235294117647078E-2</v>
      </c>
      <c r="DL9" s="5">
        <f t="shared" si="5"/>
        <v>0.51099407895717996</v>
      </c>
      <c r="DM9" s="5">
        <f t="shared" si="6"/>
        <v>0.39549598976031552</v>
      </c>
      <c r="DN9"/>
      <c r="DO9" s="9" t="s">
        <v>215</v>
      </c>
      <c r="DP9" s="9">
        <v>0.22394471742525621</v>
      </c>
      <c r="DQ9" s="9">
        <v>-0.32695763778679282</v>
      </c>
      <c r="DR9" s="9">
        <v>0.33025254228719614</v>
      </c>
      <c r="DS9" s="9">
        <v>-0.10009092252835736</v>
      </c>
      <c r="DT9" s="9">
        <v>0.41594132731716837</v>
      </c>
      <c r="DU9" s="9">
        <v>-0.25852588956112521</v>
      </c>
      <c r="DV9" s="9">
        <v>1</v>
      </c>
      <c r="DW9" s="9">
        <v>5.373684296114619E-2</v>
      </c>
      <c r="DX9" s="9">
        <v>0.69802988071273253</v>
      </c>
      <c r="DY9" s="9">
        <v>0.57141838103905795</v>
      </c>
      <c r="DZ9" s="9">
        <v>0.3175543947305916</v>
      </c>
      <c r="EA9" s="9">
        <v>0.68592369888215798</v>
      </c>
      <c r="EB9" s="9">
        <v>0.3775749237424979</v>
      </c>
      <c r="GR9" t="s">
        <v>8</v>
      </c>
      <c r="GS9">
        <v>-5.536332179930796E-2</v>
      </c>
      <c r="GT9">
        <v>0.27681660899653981</v>
      </c>
      <c r="GU9">
        <v>0.11072664359861586</v>
      </c>
      <c r="GV9">
        <v>0.19377162629757783</v>
      </c>
      <c r="GW9">
        <v>0.29065743944636679</v>
      </c>
      <c r="GX9">
        <v>6.9204152249134954E-2</v>
      </c>
      <c r="GY9">
        <v>-0.3598615916955018</v>
      </c>
      <c r="GZ9">
        <f>VARP(TdC!$Q$52:$AG$52)</f>
        <v>0.91349480968858132</v>
      </c>
      <c r="HA9">
        <v>5.5363321799307974E-2</v>
      </c>
      <c r="HB9">
        <v>0.20761245674740489</v>
      </c>
      <c r="HC9">
        <v>2.7681660899654008E-2</v>
      </c>
      <c r="HD9">
        <v>-2.7681660899654018E-2</v>
      </c>
      <c r="HE9">
        <v>-0.27681660899653981</v>
      </c>
      <c r="HF9">
        <v>-6.9204152249134954E-2</v>
      </c>
      <c r="HG9">
        <v>-0.44290657439446368</v>
      </c>
      <c r="HH9">
        <v>0.24913494809688586</v>
      </c>
      <c r="HI9">
        <v>5.536332179930796E-2</v>
      </c>
      <c r="HJ9">
        <v>0.19377162629757783</v>
      </c>
    </row>
    <row r="10" spans="1:308" x14ac:dyDescent="0.25">
      <c r="A10" s="2">
        <v>1</v>
      </c>
      <c r="B10" s="2">
        <v>9</v>
      </c>
      <c r="C10" s="2" t="s">
        <v>159</v>
      </c>
      <c r="D10" s="7">
        <v>5000</v>
      </c>
      <c r="E10" s="7">
        <v>10000</v>
      </c>
      <c r="F10" s="7">
        <v>100000</v>
      </c>
      <c r="G10" s="2">
        <v>597.2777777777776</v>
      </c>
      <c r="H10" s="7">
        <v>4.5</v>
      </c>
      <c r="I10" s="2">
        <v>3</v>
      </c>
      <c r="J10" s="2">
        <v>3</v>
      </c>
      <c r="K10" s="2">
        <v>4.8330000000000002</v>
      </c>
      <c r="L10" s="2">
        <v>10.36</v>
      </c>
      <c r="M10" s="2">
        <v>837.31705832224395</v>
      </c>
      <c r="N10" s="2">
        <v>597.2777777777776</v>
      </c>
      <c r="P10" s="2" t="s">
        <v>9</v>
      </c>
      <c r="Q10" s="2">
        <v>0.59</v>
      </c>
      <c r="R10" s="2">
        <v>0.95047194298928683</v>
      </c>
      <c r="S10" s="2">
        <v>0.95020183526975921</v>
      </c>
      <c r="T10" s="2">
        <v>0.95206332137510574</v>
      </c>
      <c r="U10" s="2">
        <v>0.96984126984126984</v>
      </c>
      <c r="V10" s="2">
        <v>0.95515745611039005</v>
      </c>
      <c r="W10" s="2">
        <v>0.14000000000000004</v>
      </c>
      <c r="X10" s="2">
        <v>0.9522372029960946</v>
      </c>
      <c r="Y10" s="2">
        <v>0.14642857142857144</v>
      </c>
      <c r="Z10" s="2">
        <v>4.9996000395560881E-2</v>
      </c>
      <c r="AA10" s="2">
        <v>0.95000405409058541</v>
      </c>
      <c r="AB10" s="2">
        <v>0.54500000000000004</v>
      </c>
      <c r="AC10" s="2">
        <v>4.9821069645658259E-2</v>
      </c>
      <c r="AD10" s="2">
        <v>0.9500990422613329</v>
      </c>
      <c r="AE10" s="2">
        <v>4.9946753458529267E-2</v>
      </c>
      <c r="AF10" s="2">
        <v>0.2181818181818182</v>
      </c>
      <c r="AG10" s="2">
        <v>0.95247794627812465</v>
      </c>
      <c r="AH10" s="2">
        <f>AVERAGE($Q$10:$AG$10)</f>
        <v>0.61011342848953465</v>
      </c>
      <c r="AN10" s="9"/>
      <c r="AP10" s="2"/>
      <c r="AR10" s="2"/>
      <c r="AS10" s="2"/>
      <c r="AT10" s="2"/>
      <c r="AU10" s="2"/>
      <c r="AX10" s="18"/>
      <c r="BG10" s="9"/>
      <c r="BH10" s="9"/>
      <c r="BI10" s="9"/>
      <c r="BJ10" s="5"/>
      <c r="BK10" s="5"/>
      <c r="BL10" s="9"/>
      <c r="BM10" s="9"/>
      <c r="BN10" s="9"/>
      <c r="BO10" s="9"/>
      <c r="BP10" s="9"/>
      <c r="BQ10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0.10296799640118298</v>
      </c>
      <c r="CW10" s="5">
        <f>SUM($Q$31:$AG$31)</f>
        <v>5</v>
      </c>
      <c r="CX10" s="4">
        <v>8.5397923875432511</v>
      </c>
      <c r="CY10" s="5">
        <f>SUM($Q$53:$AG$53)</f>
        <v>-7</v>
      </c>
      <c r="CZ10" s="4">
        <v>0.94117647058823506</v>
      </c>
      <c r="DA10" s="4">
        <v>-0.14042904224506636</v>
      </c>
      <c r="DB10" s="5">
        <v>4.5618781654822991</v>
      </c>
      <c r="DC10" s="4">
        <v>0.52826918097026687</v>
      </c>
      <c r="DD10" s="5">
        <f t="shared" si="0"/>
        <v>-3.2679738562091621E-3</v>
      </c>
      <c r="DE10" s="5">
        <f t="shared" si="1"/>
        <v>0.4477124183006535</v>
      </c>
      <c r="DF10" s="5">
        <v>1.6861147476931756E-8</v>
      </c>
      <c r="DG10" s="5">
        <v>4.048128976231939</v>
      </c>
      <c r="DH10" s="5">
        <f t="shared" si="2"/>
        <v>3</v>
      </c>
      <c r="DI10" s="5">
        <f t="shared" si="3"/>
        <v>9</v>
      </c>
      <c r="DJ10" s="5">
        <v>12</v>
      </c>
      <c r="DK10" s="5">
        <f t="shared" si="4"/>
        <v>0.14705882352941174</v>
      </c>
      <c r="DL10" s="5">
        <f t="shared" si="5"/>
        <v>0.61011342848953465</v>
      </c>
      <c r="DM10" s="5">
        <f t="shared" si="6"/>
        <v>0.40295641905068053</v>
      </c>
      <c r="DN10"/>
      <c r="DO10" s="9" t="s">
        <v>45</v>
      </c>
      <c r="DP10" s="9">
        <v>1.3391162962468537E-3</v>
      </c>
      <c r="DQ10" s="9">
        <v>-2.3390283017755767E-2</v>
      </c>
      <c r="DR10" s="9">
        <v>0.19789007171294912</v>
      </c>
      <c r="DS10" s="9">
        <v>0.34241649769913213</v>
      </c>
      <c r="DT10" s="9">
        <v>0.3010153380053836</v>
      </c>
      <c r="DU10" s="9">
        <v>-0.53868036589121382</v>
      </c>
      <c r="DV10" s="9">
        <v>5.373684296114619E-2</v>
      </c>
      <c r="DW10" s="9">
        <v>1</v>
      </c>
      <c r="DX10" s="9">
        <v>0.20997605682665402</v>
      </c>
      <c r="DY10" s="9">
        <v>0.64501467706821247</v>
      </c>
      <c r="DZ10" s="9">
        <v>3.6885555678165857E-2</v>
      </c>
      <c r="EA10" s="9">
        <v>-0.23911318643296778</v>
      </c>
      <c r="EB10" s="9">
        <v>0.63809986817343389</v>
      </c>
      <c r="GR10" t="s">
        <v>9</v>
      </c>
      <c r="GS10">
        <v>0.11072664359861592</v>
      </c>
      <c r="GT10">
        <v>-8.3044982698961961E-2</v>
      </c>
      <c r="GU10">
        <v>1.3840830449826999E-2</v>
      </c>
      <c r="GV10">
        <v>0.3183391003460207</v>
      </c>
      <c r="GW10">
        <v>-0.11072664359861589</v>
      </c>
      <c r="GX10">
        <v>-0.13840830449826994</v>
      </c>
      <c r="GY10">
        <v>-0.22145328719723181</v>
      </c>
      <c r="GZ10">
        <v>5.5363321799307974E-2</v>
      </c>
      <c r="HA10">
        <f>VARP(TdC!$Q$53:$AG$53)</f>
        <v>0.83044982698961933</v>
      </c>
      <c r="HB10">
        <v>-0.41522491349480967</v>
      </c>
      <c r="HC10">
        <v>0.41522491349480972</v>
      </c>
      <c r="HD10">
        <v>5.536332179930796E-2</v>
      </c>
      <c r="HE10">
        <v>8.3044982698961947E-2</v>
      </c>
      <c r="HF10">
        <v>0.13840830449826988</v>
      </c>
      <c r="HG10">
        <v>-0.52595155709342567</v>
      </c>
      <c r="HH10">
        <v>0.20761245674740483</v>
      </c>
      <c r="HI10">
        <v>0.12456747404844291</v>
      </c>
      <c r="HJ10">
        <v>8.3044982698961933E-2</v>
      </c>
    </row>
    <row r="11" spans="1:308" x14ac:dyDescent="0.25">
      <c r="A11" s="2">
        <v>1</v>
      </c>
      <c r="B11" s="2">
        <v>10</v>
      </c>
      <c r="C11" s="2" t="s">
        <v>160</v>
      </c>
      <c r="D11" s="7">
        <v>15</v>
      </c>
      <c r="E11" s="7">
        <v>20</v>
      </c>
      <c r="F11" s="7">
        <v>25</v>
      </c>
      <c r="G11" s="2">
        <v>61856.666666666664</v>
      </c>
      <c r="H11" s="7">
        <v>20</v>
      </c>
      <c r="I11" s="2">
        <v>10</v>
      </c>
      <c r="J11" s="2">
        <v>10</v>
      </c>
      <c r="K11" s="2">
        <v>16.66</v>
      </c>
      <c r="L11" s="2">
        <v>103.2</v>
      </c>
      <c r="M11" s="2">
        <v>558.54643195141875</v>
      </c>
      <c r="N11" s="2">
        <v>61856.666666666664</v>
      </c>
      <c r="P11" s="2" t="s">
        <v>10</v>
      </c>
      <c r="Q11" s="2">
        <v>0.95790513833992086</v>
      </c>
      <c r="R11" s="2">
        <v>0.65</v>
      </c>
      <c r="S11" s="2">
        <v>0.67999999999999994</v>
      </c>
      <c r="T11" s="2">
        <v>0.65749999999999986</v>
      </c>
      <c r="U11" s="2">
        <v>0.8</v>
      </c>
      <c r="V11" s="2">
        <v>0.46625000000000005</v>
      </c>
      <c r="W11" s="2">
        <v>4.8567677249940322E-2</v>
      </c>
      <c r="X11" s="2">
        <v>0.95126437421062815</v>
      </c>
      <c r="Y11" s="2">
        <v>4.9992504250090206E-2</v>
      </c>
      <c r="Z11" s="2">
        <v>0.5</v>
      </c>
      <c r="AA11" s="2">
        <v>0.95000443694294157</v>
      </c>
      <c r="AB11" s="2">
        <v>0.95018352327992806</v>
      </c>
      <c r="AC11" s="2">
        <v>4.9920316979057314E-2</v>
      </c>
      <c r="AD11" s="2">
        <v>0.95245359404342855</v>
      </c>
      <c r="AE11" s="2">
        <v>4.9963380816208325E-2</v>
      </c>
      <c r="AF11" s="2">
        <v>0.95008122759810532</v>
      </c>
      <c r="AG11" s="2">
        <v>0.9529443517518893</v>
      </c>
      <c r="AH11" s="2">
        <f>AVERAGE($Q$11:$AG$11)</f>
        <v>0.62453120738012569</v>
      </c>
      <c r="AN11" s="35"/>
      <c r="AP11" s="2"/>
      <c r="AR11" s="2"/>
      <c r="AS11" s="2"/>
      <c r="AT11" s="2"/>
      <c r="AU11" s="2"/>
      <c r="AX11" s="18"/>
      <c r="BG11" s="9"/>
      <c r="BH11" s="9"/>
      <c r="BI11" s="9"/>
      <c r="BJ11" s="5"/>
      <c r="BK11" s="5"/>
      <c r="BL11" s="9"/>
      <c r="BM11" s="9"/>
      <c r="BN11" s="9"/>
      <c r="BO11" s="9"/>
      <c r="BP11" s="9"/>
      <c r="BQ11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SUM($Q$32:$AG$32)</f>
        <v>5</v>
      </c>
      <c r="CX11" s="4">
        <v>6.8927335640138407</v>
      </c>
      <c r="CY11" s="5">
        <f>SUM($Q$54:$AG$54)</f>
        <v>-5</v>
      </c>
      <c r="CZ11" s="4">
        <v>0.94117647058823506</v>
      </c>
      <c r="DA11" s="4">
        <v>3.3777896044090816E-2</v>
      </c>
      <c r="DB11" s="5">
        <v>0.88847593670706604</v>
      </c>
      <c r="DC11" s="4">
        <v>0.46044946946544224</v>
      </c>
      <c r="DD11" s="5">
        <f t="shared" si="0"/>
        <v>-3.2679738562091621E-3</v>
      </c>
      <c r="DE11" s="5">
        <f t="shared" si="1"/>
        <v>0.3562091503267974</v>
      </c>
      <c r="DF11" s="5">
        <v>7.1562563374058886E-7</v>
      </c>
      <c r="DG11" s="5">
        <v>4.841451400185103</v>
      </c>
      <c r="DH11" s="5">
        <f t="shared" si="2"/>
        <v>4</v>
      </c>
      <c r="DI11" s="5">
        <f t="shared" si="3"/>
        <v>7</v>
      </c>
      <c r="DJ11" s="5">
        <v>11</v>
      </c>
      <c r="DK11" s="5">
        <f t="shared" si="4"/>
        <v>0.14705882352941174</v>
      </c>
      <c r="DL11" s="5">
        <f t="shared" si="5"/>
        <v>0.62453120738012569</v>
      </c>
      <c r="DM11" s="5">
        <f t="shared" si="6"/>
        <v>0.3665330232450667</v>
      </c>
      <c r="DN11"/>
      <c r="DO11" s="9" t="s">
        <v>46</v>
      </c>
      <c r="DP11" s="9">
        <v>-0.11152542321612048</v>
      </c>
      <c r="DQ11" s="9">
        <v>7.6679314499350823E-2</v>
      </c>
      <c r="DR11" s="9">
        <v>0.4165415873021765</v>
      </c>
      <c r="DS11" s="9">
        <v>-2.8470482443074721E-2</v>
      </c>
      <c r="DT11" s="9">
        <v>0.61062621625587843</v>
      </c>
      <c r="DU11" s="9">
        <v>-0.52660765877649451</v>
      </c>
      <c r="DV11" s="9">
        <v>0.69802988071273253</v>
      </c>
      <c r="DW11" s="9">
        <v>0.20997605682665402</v>
      </c>
      <c r="DX11" s="9">
        <v>1</v>
      </c>
      <c r="DY11" s="9">
        <v>0.88257181374835669</v>
      </c>
      <c r="DZ11" s="9">
        <v>0.37068330035725316</v>
      </c>
      <c r="EA11" s="9">
        <v>0.79311385511124588</v>
      </c>
      <c r="EB11" s="9">
        <v>0.76292458390164541</v>
      </c>
      <c r="GR11" t="s">
        <v>10</v>
      </c>
      <c r="GS11">
        <v>-5.5363321799307946E-2</v>
      </c>
      <c r="GT11">
        <v>0.27681660899653987</v>
      </c>
      <c r="GU11">
        <v>-0.12456747404844301</v>
      </c>
      <c r="GV11">
        <v>-4.1522491349481001E-2</v>
      </c>
      <c r="GW11">
        <v>0.29065743944636679</v>
      </c>
      <c r="GX11">
        <v>0.30449826989619372</v>
      </c>
      <c r="GY11">
        <v>-0.12456747404844298</v>
      </c>
      <c r="GZ11">
        <v>0.20761245674740489</v>
      </c>
      <c r="HA11">
        <v>-0.41522491349480967</v>
      </c>
      <c r="HB11">
        <f>VARP(TdC!$Q$54:$AG$54)</f>
        <v>0.91349480968858132</v>
      </c>
      <c r="HC11">
        <v>-0.20761245674740483</v>
      </c>
      <c r="HD11">
        <v>-2.7681660899654036E-2</v>
      </c>
      <c r="HE11">
        <v>-4.1522491349481001E-2</v>
      </c>
      <c r="HF11">
        <v>0.16608996539792387</v>
      </c>
      <c r="HG11">
        <v>2.7681660899654022E-2</v>
      </c>
      <c r="HH11">
        <v>-0.22145328719723179</v>
      </c>
      <c r="HI11">
        <v>5.5363321799307946E-2</v>
      </c>
      <c r="HJ11">
        <v>-4.1522491349481001E-2</v>
      </c>
    </row>
    <row r="12" spans="1:308" x14ac:dyDescent="0.25">
      <c r="A12" s="2">
        <v>1</v>
      </c>
      <c r="B12" s="2">
        <v>11</v>
      </c>
      <c r="C12" s="2" t="s">
        <v>161</v>
      </c>
      <c r="D12" s="7">
        <v>10</v>
      </c>
      <c r="E12" s="7">
        <v>100</v>
      </c>
      <c r="F12" s="7">
        <v>1000</v>
      </c>
      <c r="G12" s="2">
        <v>100.30555555555554</v>
      </c>
      <c r="H12" s="7">
        <v>100</v>
      </c>
      <c r="I12" s="2">
        <v>200</v>
      </c>
      <c r="J12" s="2">
        <v>200</v>
      </c>
      <c r="K12" s="2">
        <v>113.3</v>
      </c>
      <c r="L12" s="2">
        <v>21.94</v>
      </c>
      <c r="M12" s="2">
        <v>126.05325850648121</v>
      </c>
      <c r="N12" s="2">
        <v>100.30555555555554</v>
      </c>
      <c r="P12" s="2" t="s">
        <v>11</v>
      </c>
      <c r="Q12" s="2">
        <v>0.65</v>
      </c>
      <c r="R12" s="2">
        <v>9.5000000000000001E-2</v>
      </c>
      <c r="S12" s="2">
        <v>0.95020183526975921</v>
      </c>
      <c r="T12" s="2">
        <v>0.7024999999999999</v>
      </c>
      <c r="U12" s="2">
        <v>0.95791139240506329</v>
      </c>
      <c r="V12" s="2">
        <v>0.95515745611039005</v>
      </c>
      <c r="W12" s="2">
        <v>0.44489795918367347</v>
      </c>
      <c r="X12" s="2">
        <v>0.95159818154337761</v>
      </c>
      <c r="Y12" s="2">
        <v>0.22499999999999998</v>
      </c>
      <c r="Z12" s="2">
        <v>0.55000000000000004</v>
      </c>
      <c r="AA12" s="2">
        <v>0.8</v>
      </c>
      <c r="AB12" s="2">
        <v>0.59</v>
      </c>
      <c r="AC12" s="2">
        <v>4.9920316979057314E-2</v>
      </c>
      <c r="AD12" s="2">
        <v>0.50600000000000001</v>
      </c>
      <c r="AE12" s="2">
        <v>4.9996668765344504E-2</v>
      </c>
      <c r="AF12" s="2">
        <v>0.2181818181818182</v>
      </c>
      <c r="AG12" s="2">
        <v>0.5</v>
      </c>
      <c r="AH12" s="2">
        <f>AVERAGE($Q$12:$AG$12)</f>
        <v>0.54096268402579306</v>
      </c>
      <c r="AN12" s="9"/>
      <c r="AP12" s="2"/>
      <c r="AR12" s="2"/>
      <c r="AS12" s="2"/>
      <c r="AT12" s="2"/>
      <c r="AU12" s="2"/>
      <c r="AX12" s="18"/>
      <c r="BG12" s="9"/>
      <c r="BH12" s="9"/>
      <c r="BI12" s="9"/>
      <c r="BJ12" s="5"/>
      <c r="BK12" s="5"/>
      <c r="BL12" s="9"/>
      <c r="BM12" s="9"/>
      <c r="BN12" s="9"/>
      <c r="BO12" s="9"/>
      <c r="BP12" s="9"/>
      <c r="BQ12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2.2191869157804557E-2</v>
      </c>
      <c r="CW12" s="5">
        <f>SUM($Q$33:$AG$33)</f>
        <v>3</v>
      </c>
      <c r="CX12" s="4">
        <v>7.335640138408305</v>
      </c>
      <c r="CY12" s="5">
        <f>SUM($Q$55:$AG$55)</f>
        <v>5</v>
      </c>
      <c r="CZ12" s="4">
        <v>2.1176470588235299</v>
      </c>
      <c r="DA12" s="4">
        <v>5.536335197406525E-2</v>
      </c>
      <c r="DB12" s="5">
        <v>0.97407599274746581</v>
      </c>
      <c r="DC12" s="4">
        <v>0.54760562336234464</v>
      </c>
      <c r="DD12" s="5">
        <f t="shared" si="0"/>
        <v>6.2091503267973878E-2</v>
      </c>
      <c r="DE12" s="5">
        <f t="shared" si="1"/>
        <v>0.36928104575163401</v>
      </c>
      <c r="DF12" s="5">
        <v>3.4400664225614989E-2</v>
      </c>
      <c r="DG12" s="5">
        <v>3.7586471750478769</v>
      </c>
      <c r="DH12" s="5">
        <f t="shared" si="2"/>
        <v>2</v>
      </c>
      <c r="DI12" s="5">
        <f t="shared" si="3"/>
        <v>4</v>
      </c>
      <c r="DJ12" s="5">
        <v>6</v>
      </c>
      <c r="DK12" s="5">
        <f t="shared" si="4"/>
        <v>8.8235294117647078E-2</v>
      </c>
      <c r="DL12" s="5">
        <f t="shared" si="5"/>
        <v>0.54096268402579306</v>
      </c>
      <c r="DM12" s="5">
        <f t="shared" si="6"/>
        <v>0.32464148010657212</v>
      </c>
      <c r="DN12"/>
      <c r="DO12" s="9" t="s">
        <v>47</v>
      </c>
      <c r="DP12" s="9">
        <v>-8.48918571945948E-2</v>
      </c>
      <c r="DQ12" s="9">
        <v>4.8683788765836178E-2</v>
      </c>
      <c r="DR12" s="9">
        <v>0.420731713703764</v>
      </c>
      <c r="DS12" s="9">
        <v>0.14241520935213431</v>
      </c>
      <c r="DT12" s="9">
        <v>0.6220200068890398</v>
      </c>
      <c r="DU12" s="9">
        <v>-0.67064431211056386</v>
      </c>
      <c r="DV12" s="9">
        <v>0.57141838103905795</v>
      </c>
      <c r="DW12" s="9">
        <v>0.64501467706821247</v>
      </c>
      <c r="DX12" s="9">
        <v>0.88257181374835669</v>
      </c>
      <c r="DY12" s="9">
        <v>1</v>
      </c>
      <c r="DZ12" s="9">
        <v>0.3074622895193283</v>
      </c>
      <c r="EA12" s="9">
        <v>0.50490436099967562</v>
      </c>
      <c r="EB12" s="9">
        <v>0.90315904518140555</v>
      </c>
      <c r="GR12" t="s">
        <v>11</v>
      </c>
      <c r="GS12">
        <v>0.52595155709342556</v>
      </c>
      <c r="GT12">
        <v>-4.1522491349481001E-2</v>
      </c>
      <c r="GU12">
        <v>-0.34602076124567477</v>
      </c>
      <c r="GV12">
        <v>0.51211072664359858</v>
      </c>
      <c r="GW12">
        <v>-5.536332179930796E-2</v>
      </c>
      <c r="GX12">
        <v>0.16608996539792392</v>
      </c>
      <c r="GY12">
        <v>-0.11072664359861586</v>
      </c>
      <c r="GZ12">
        <v>2.7681660899654008E-2</v>
      </c>
      <c r="HA12">
        <v>0.41522491349480972</v>
      </c>
      <c r="HB12">
        <v>-0.20761245674740483</v>
      </c>
      <c r="HC12">
        <f>VARP(TdC!$Q$55:$AG$55)</f>
        <v>0.91349480968858132</v>
      </c>
      <c r="HD12">
        <v>2.7681660899653994E-2</v>
      </c>
      <c r="HE12">
        <v>0.27681660899653987</v>
      </c>
      <c r="HF12">
        <v>-0.16608996539792387</v>
      </c>
      <c r="HG12">
        <v>-0.26297577854671284</v>
      </c>
      <c r="HH12">
        <v>0.22145328719723179</v>
      </c>
      <c r="HI12">
        <v>0.17993079584775085</v>
      </c>
      <c r="HJ12">
        <v>4.1522491349481001E-2</v>
      </c>
    </row>
    <row r="13" spans="1:308" x14ac:dyDescent="0.25">
      <c r="A13" s="2">
        <v>1</v>
      </c>
      <c r="B13" s="2">
        <v>12</v>
      </c>
      <c r="C13" s="2" t="s">
        <v>162</v>
      </c>
      <c r="D13" s="7">
        <v>5</v>
      </c>
      <c r="E13" s="7">
        <v>15</v>
      </c>
      <c r="F13" s="7">
        <v>60</v>
      </c>
      <c r="G13" s="2">
        <v>37.166666666666671</v>
      </c>
      <c r="H13" s="7">
        <v>12</v>
      </c>
      <c r="I13" s="2">
        <v>8</v>
      </c>
      <c r="J13" s="2">
        <v>8</v>
      </c>
      <c r="K13" s="2">
        <v>8.8729999999999993</v>
      </c>
      <c r="L13" s="2">
        <v>11.74</v>
      </c>
      <c r="M13" s="2">
        <v>8.2249736950797896</v>
      </c>
      <c r="N13" s="2">
        <v>37.166666666666671</v>
      </c>
      <c r="P13" s="2" t="s">
        <v>12</v>
      </c>
      <c r="Q13" s="2">
        <v>0.95429184549356216</v>
      </c>
      <c r="R13" s="2">
        <v>2.6230899830220714E-2</v>
      </c>
      <c r="S13" s="2">
        <v>0.52475000000000005</v>
      </c>
      <c r="T13" s="2">
        <v>2.7907122293153085E-2</v>
      </c>
      <c r="U13" s="2">
        <v>0.95791139240506329</v>
      </c>
      <c r="V13" s="2">
        <v>0.92749999999999999</v>
      </c>
      <c r="W13" s="2">
        <v>0.6847368421052632</v>
      </c>
      <c r="X13" s="2">
        <v>0.95203620923000065</v>
      </c>
      <c r="Y13" s="2">
        <v>0.5234375</v>
      </c>
      <c r="Z13" s="2">
        <v>4.9752238534788454E-2</v>
      </c>
      <c r="AA13" s="2">
        <v>0.17857142857142855</v>
      </c>
      <c r="AB13" s="2">
        <v>0.95063649093455049</v>
      </c>
      <c r="AC13" s="2">
        <v>4.9920316979057314E-2</v>
      </c>
      <c r="AD13" s="2">
        <v>0.20600000000000002</v>
      </c>
      <c r="AE13" s="2">
        <v>3.7522156859313635E-2</v>
      </c>
      <c r="AF13" s="2">
        <v>0.95012624010615709</v>
      </c>
      <c r="AG13" s="2">
        <v>3.0719794344473011E-2</v>
      </c>
      <c r="AH13" s="2">
        <f>AVERAGE($Q$13:$AG$13)</f>
        <v>0.47247355751100184</v>
      </c>
      <c r="AN13" s="35"/>
      <c r="AP13" s="2"/>
      <c r="AR13" s="2"/>
      <c r="AS13" s="2"/>
      <c r="AT13" s="2"/>
      <c r="AU13" s="2"/>
      <c r="AX13" s="18"/>
      <c r="BG13" s="9"/>
      <c r="BH13" s="9"/>
      <c r="BI13" s="9"/>
      <c r="BJ13" s="5"/>
      <c r="BK13" s="5"/>
      <c r="BL13" s="9"/>
      <c r="BM13" s="9"/>
      <c r="BN13" s="9"/>
      <c r="BO13" s="9"/>
      <c r="BP13" s="9"/>
      <c r="BQ13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SUM($Q$34:$AG$34)</f>
        <v>1</v>
      </c>
      <c r="CX13" s="4">
        <v>3.5432525951557095</v>
      </c>
      <c r="CY13" s="5">
        <f>SUM($Q$56:$AG$56)</f>
        <v>-5</v>
      </c>
      <c r="CZ13" s="4">
        <v>0.94117647058823517</v>
      </c>
      <c r="DA13" s="4">
        <v>-2.1821008475703944E-2</v>
      </c>
      <c r="DB13" s="5">
        <v>621.99710482986586</v>
      </c>
      <c r="DC13" s="4">
        <v>0.30178943140994868</v>
      </c>
      <c r="DD13" s="5">
        <f t="shared" si="0"/>
        <v>-3.2679738562091561E-3</v>
      </c>
      <c r="DE13" s="5">
        <f t="shared" si="1"/>
        <v>0.14705882352941177</v>
      </c>
      <c r="DF13" s="5">
        <v>1.0232706333683351E-6</v>
      </c>
      <c r="DG13" s="5">
        <v>3.0301705660254115</v>
      </c>
      <c r="DH13" s="5">
        <f t="shared" si="2"/>
        <v>6</v>
      </c>
      <c r="DI13" s="5">
        <f t="shared" si="3"/>
        <v>5</v>
      </c>
      <c r="DJ13" s="5">
        <v>11</v>
      </c>
      <c r="DK13" s="5">
        <f t="shared" si="4"/>
        <v>2.9411764705882359E-2</v>
      </c>
      <c r="DL13" s="5">
        <f t="shared" si="5"/>
        <v>0.47247355751100184</v>
      </c>
      <c r="DM13" s="5">
        <f t="shared" si="6"/>
        <v>0.41138014569293541</v>
      </c>
      <c r="DN13"/>
      <c r="DO13" s="9" t="s">
        <v>48</v>
      </c>
      <c r="DP13" s="9">
        <v>-0.27996076611863424</v>
      </c>
      <c r="DQ13" s="9">
        <v>8.4461607647226433E-2</v>
      </c>
      <c r="DR13" s="9">
        <v>3.3398455011633105E-2</v>
      </c>
      <c r="DS13" s="9">
        <v>5.376378620494892E-2</v>
      </c>
      <c r="DT13" s="9">
        <v>2.9145684776196251E-2</v>
      </c>
      <c r="DU13" s="9">
        <v>-0.35350167470625349</v>
      </c>
      <c r="DV13" s="9">
        <v>0.3175543947305916</v>
      </c>
      <c r="DW13" s="9">
        <v>3.6885555678165857E-2</v>
      </c>
      <c r="DX13" s="9">
        <v>0.37068330035725316</v>
      </c>
      <c r="DY13" s="9">
        <v>0.3074622895193283</v>
      </c>
      <c r="DZ13" s="9">
        <v>1</v>
      </c>
      <c r="EA13" s="9">
        <v>0.28777655833663596</v>
      </c>
      <c r="EB13" s="9">
        <v>4.7077252339673354E-3</v>
      </c>
      <c r="GR13" t="s">
        <v>12</v>
      </c>
      <c r="GS13">
        <v>-0.29065743944636679</v>
      </c>
      <c r="GT13">
        <v>0.27681660899653987</v>
      </c>
      <c r="GU13">
        <v>0.34602076124567477</v>
      </c>
      <c r="GV13">
        <v>0.19377162629757785</v>
      </c>
      <c r="GW13">
        <v>-0.17993079584775082</v>
      </c>
      <c r="GX13">
        <v>-0.16608996539792392</v>
      </c>
      <c r="GY13">
        <v>-0.3598615916955018</v>
      </c>
      <c r="GZ13">
        <v>-2.7681660899654018E-2</v>
      </c>
      <c r="HA13">
        <v>5.536332179930796E-2</v>
      </c>
      <c r="HB13">
        <v>-2.7681660899654036E-2</v>
      </c>
      <c r="HC13">
        <v>2.7681660899653994E-2</v>
      </c>
      <c r="HD13">
        <f>VARP(TdC!$Q$56:$AG$56)</f>
        <v>0.91349480968858132</v>
      </c>
      <c r="HE13">
        <v>-4.1522491349481001E-2</v>
      </c>
      <c r="HF13">
        <v>-6.9204152249134926E-2</v>
      </c>
      <c r="HG13">
        <v>2.7681660899654022E-2</v>
      </c>
      <c r="HH13">
        <v>0.24913494809688577</v>
      </c>
      <c r="HI13">
        <v>5.5363321799307995E-2</v>
      </c>
      <c r="HJ13">
        <v>-4.1522491349481001E-2</v>
      </c>
    </row>
    <row r="14" spans="1:308" x14ac:dyDescent="0.25">
      <c r="A14" s="2">
        <v>1</v>
      </c>
      <c r="B14" s="2">
        <v>13</v>
      </c>
      <c r="C14" s="2" t="s">
        <v>163</v>
      </c>
      <c r="D14" s="7">
        <v>5</v>
      </c>
      <c r="E14" s="7">
        <v>20</v>
      </c>
      <c r="F14" s="7">
        <v>100</v>
      </c>
      <c r="G14" s="2">
        <v>65.12222222222222</v>
      </c>
      <c r="H14" s="7">
        <v>1.2</v>
      </c>
      <c r="I14" s="2">
        <v>30</v>
      </c>
      <c r="J14" s="2">
        <v>30</v>
      </c>
      <c r="K14" s="2">
        <v>11.38</v>
      </c>
      <c r="L14" s="2">
        <v>11.3</v>
      </c>
      <c r="M14" s="2">
        <v>21.68897105314538</v>
      </c>
      <c r="N14" s="2">
        <v>65.12222222222222</v>
      </c>
      <c r="P14" s="2" t="s">
        <v>13</v>
      </c>
      <c r="Q14" s="2">
        <v>0.95429184549356216</v>
      </c>
      <c r="R14" s="2">
        <v>0.38750000000000001</v>
      </c>
      <c r="S14" s="2">
        <v>4.4427695780765553E-2</v>
      </c>
      <c r="T14" s="2">
        <v>0.49035714285714282</v>
      </c>
      <c r="U14" s="2">
        <v>0.91538461538461546</v>
      </c>
      <c r="V14" s="2">
        <v>0.9518696385365496</v>
      </c>
      <c r="W14" s="2">
        <v>0.37586206896551727</v>
      </c>
      <c r="X14" s="2">
        <v>4.2854897253422508E-2</v>
      </c>
      <c r="Y14" s="2">
        <v>0.44374999999999998</v>
      </c>
      <c r="Z14" s="2">
        <v>4.9901197496324601E-2</v>
      </c>
      <c r="AA14" s="2">
        <v>0.27500000000000002</v>
      </c>
      <c r="AB14" s="2">
        <v>3.0788675429726999E-2</v>
      </c>
      <c r="AC14" s="2">
        <v>5.3103448275862074E-2</v>
      </c>
      <c r="AD14" s="2">
        <v>0.95200062876904168</v>
      </c>
      <c r="AE14" s="2">
        <v>4.9209807566830285E-2</v>
      </c>
      <c r="AF14" s="2">
        <v>0.56000000000000005</v>
      </c>
      <c r="AG14" s="2">
        <v>0.65</v>
      </c>
      <c r="AH14" s="2">
        <f>AVERAGE($Q$14:$AG$14)</f>
        <v>0.42507656834172719</v>
      </c>
      <c r="AN14" s="9"/>
      <c r="AP14" s="2"/>
      <c r="AR14" s="2"/>
      <c r="AS14" s="2"/>
      <c r="AT14" s="2"/>
      <c r="AU14" s="2"/>
      <c r="AX14" s="18"/>
      <c r="BG14" s="9"/>
      <c r="BH14" s="9"/>
      <c r="BI14" s="9"/>
      <c r="BJ14" s="5"/>
      <c r="BK14" s="5"/>
      <c r="BL14" s="9"/>
      <c r="BM14" s="9"/>
      <c r="BN14" s="9"/>
      <c r="BO14" s="9"/>
      <c r="BP14" s="9"/>
      <c r="BQ14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0.42775162961907082</v>
      </c>
      <c r="CW14" s="5">
        <f>SUM($Q$35:$AG$35)</f>
        <v>-5</v>
      </c>
      <c r="CX14" s="4">
        <v>5.3425605536332181</v>
      </c>
      <c r="CY14" s="5">
        <f>SUM($Q$57:$AG$57)</f>
        <v>1</v>
      </c>
      <c r="CZ14" s="4">
        <v>1.1764705882352944</v>
      </c>
      <c r="DA14" s="4">
        <v>-5.3370175961154648E-2</v>
      </c>
      <c r="DB14" s="5">
        <v>38.337763647880543</v>
      </c>
      <c r="DC14" s="4">
        <v>0.34774388102269382</v>
      </c>
      <c r="DD14" s="5">
        <f t="shared" si="0"/>
        <v>9.803921568627463E-3</v>
      </c>
      <c r="DE14" s="5">
        <f t="shared" si="1"/>
        <v>0.21241830065359477</v>
      </c>
      <c r="DF14" s="5">
        <v>7.9386145384186555E-4</v>
      </c>
      <c r="DG14" s="5">
        <v>2.7858905907951628</v>
      </c>
      <c r="DH14" s="5">
        <f t="shared" si="2"/>
        <v>5</v>
      </c>
      <c r="DI14" s="5">
        <f t="shared" si="3"/>
        <v>3</v>
      </c>
      <c r="DJ14" s="5">
        <v>8</v>
      </c>
      <c r="DK14" s="5">
        <f t="shared" si="4"/>
        <v>0.1470588235294118</v>
      </c>
      <c r="DL14" s="5">
        <f t="shared" si="5"/>
        <v>0.42507656834172719</v>
      </c>
      <c r="DM14" s="5">
        <f t="shared" si="6"/>
        <v>0.35726733381089631</v>
      </c>
      <c r="DN14"/>
      <c r="DO14" s="9" t="s">
        <v>221</v>
      </c>
      <c r="DP14" s="9">
        <v>4.2979464800879552E-2</v>
      </c>
      <c r="DQ14" s="9">
        <v>3.1541435006033479E-2</v>
      </c>
      <c r="DR14" s="9">
        <v>0.28193780613608505</v>
      </c>
      <c r="DS14" s="9">
        <v>-0.25617702313948726</v>
      </c>
      <c r="DT14" s="9">
        <v>0.49726301287225427</v>
      </c>
      <c r="DU14" s="9">
        <v>-0.30042162700404706</v>
      </c>
      <c r="DV14" s="9">
        <v>0.68592369888215798</v>
      </c>
      <c r="DW14" s="9">
        <v>-0.23911318643296778</v>
      </c>
      <c r="DX14" s="9">
        <v>0.79311385511124588</v>
      </c>
      <c r="DY14" s="9">
        <v>0.50490436099967562</v>
      </c>
      <c r="DZ14" s="9">
        <v>0.28777655833663596</v>
      </c>
      <c r="EA14" s="9">
        <v>1</v>
      </c>
      <c r="EB14" s="9">
        <v>0.36488679280156688</v>
      </c>
      <c r="GR14" t="s">
        <v>13</v>
      </c>
      <c r="GS14">
        <v>0.15224913494809694</v>
      </c>
      <c r="GT14">
        <v>-5.5363321799308009E-2</v>
      </c>
      <c r="GU14">
        <v>-0.30449826989619372</v>
      </c>
      <c r="GV14">
        <v>0.52595155709342567</v>
      </c>
      <c r="GW14">
        <v>-0.3875432525951556</v>
      </c>
      <c r="GX14">
        <v>-1.3840830449826995E-2</v>
      </c>
      <c r="GY14">
        <v>-6.920415224913494E-2</v>
      </c>
      <c r="GZ14">
        <v>-0.27681660899653981</v>
      </c>
      <c r="HA14">
        <v>8.3044982698961947E-2</v>
      </c>
      <c r="HB14">
        <v>-4.1522491349481001E-2</v>
      </c>
      <c r="HC14">
        <v>0.27681660899653987</v>
      </c>
      <c r="HD14">
        <v>-4.1522491349481001E-2</v>
      </c>
      <c r="HE14">
        <f>VARP(TdC!$Q$57:$AG$57)</f>
        <v>0.9965397923875432</v>
      </c>
      <c r="HF14">
        <v>1.384083044982698E-2</v>
      </c>
      <c r="HG14">
        <v>4.1522491349481001E-2</v>
      </c>
      <c r="HH14">
        <v>0.13840830449826994</v>
      </c>
      <c r="HI14">
        <v>8.3044982698961961E-2</v>
      </c>
      <c r="HJ14">
        <v>5.5363321799307981E-2</v>
      </c>
    </row>
    <row r="15" spans="1:308" ht="15.75" thickBot="1" x14ac:dyDescent="0.3">
      <c r="A15" s="2">
        <v>1</v>
      </c>
      <c r="B15" s="2">
        <v>14</v>
      </c>
      <c r="C15" s="2" t="s">
        <v>164</v>
      </c>
      <c r="D15" s="7">
        <v>5</v>
      </c>
      <c r="E15" s="7">
        <v>7</v>
      </c>
      <c r="F15" s="7">
        <v>20</v>
      </c>
      <c r="G15" s="2">
        <v>8.2222222222222214</v>
      </c>
      <c r="H15" s="7">
        <v>10.199999999999999</v>
      </c>
      <c r="I15" s="2">
        <v>14</v>
      </c>
      <c r="J15" s="2">
        <v>14</v>
      </c>
      <c r="K15" s="2">
        <v>14.16</v>
      </c>
      <c r="L15" s="2">
        <v>6.9859999999999998</v>
      </c>
      <c r="M15" s="2">
        <v>16.592710457590897</v>
      </c>
      <c r="N15" s="2">
        <v>8.2222222222222214</v>
      </c>
      <c r="P15" s="2" t="s">
        <v>14</v>
      </c>
      <c r="Q15" s="2">
        <v>0.95</v>
      </c>
      <c r="R15" s="2">
        <v>0.16250000000000001</v>
      </c>
      <c r="S15" s="2">
        <v>0.79249999999999998</v>
      </c>
      <c r="T15" s="2">
        <v>0.7024999999999999</v>
      </c>
      <c r="U15" s="2">
        <v>0.44374999999999998</v>
      </c>
      <c r="V15" s="2">
        <v>0.69211538461538469</v>
      </c>
      <c r="W15" s="2">
        <v>0.22000000000000003</v>
      </c>
      <c r="X15" s="2">
        <v>0.5</v>
      </c>
      <c r="Y15" s="2">
        <v>0.63500000000000001</v>
      </c>
      <c r="Z15" s="2">
        <v>0.72499999999999998</v>
      </c>
      <c r="AA15" s="2">
        <v>0.25</v>
      </c>
      <c r="AB15" s="2">
        <v>0.51267605633802815</v>
      </c>
      <c r="AC15" s="2">
        <v>5.3103448275862074E-2</v>
      </c>
      <c r="AD15" s="2">
        <v>4.806482825350749E-2</v>
      </c>
      <c r="AE15" s="2">
        <v>0.28400000000000003</v>
      </c>
      <c r="AF15" s="2">
        <v>7.571428571428572E-2</v>
      </c>
      <c r="AG15" s="2">
        <v>0.95247794627812465</v>
      </c>
      <c r="AH15" s="2">
        <f>AVERAGE($Q$15:$AG$15)</f>
        <v>0.47055305585148188</v>
      </c>
      <c r="AN15" s="35"/>
      <c r="AP15" s="2"/>
      <c r="AR15" s="2"/>
      <c r="AS15" s="2"/>
      <c r="AT15" s="2"/>
      <c r="AU15" s="2"/>
      <c r="AX15" s="18"/>
      <c r="BP15" s="18"/>
      <c r="BQ15" s="18"/>
      <c r="BR15" s="18"/>
      <c r="BS15" s="18"/>
      <c r="CV15" s="86" t="s">
        <v>212</v>
      </c>
      <c r="CW15" s="5">
        <f>SUM($Q$36:$AG$36)</f>
        <v>-1</v>
      </c>
      <c r="CX15" s="4">
        <v>1.8685121107266425</v>
      </c>
      <c r="CY15" s="5">
        <f>SUM($Q$58:$AG$58)</f>
        <v>13</v>
      </c>
      <c r="CZ15" s="4">
        <v>-0.47058823529411764</v>
      </c>
      <c r="DA15" s="4">
        <v>6.4981359493804319E-2</v>
      </c>
      <c r="DB15" s="5">
        <v>2.5691406914337387</v>
      </c>
      <c r="DC15" s="4">
        <v>0.21430882541611099</v>
      </c>
      <c r="DD15" s="5">
        <f t="shared" si="0"/>
        <v>-8.1699346405228759E-2</v>
      </c>
      <c r="DE15" s="5">
        <f t="shared" si="1"/>
        <v>4.2483660130718887E-2</v>
      </c>
      <c r="DF15" s="5">
        <v>0.98897895086053844</v>
      </c>
      <c r="DG15" s="5">
        <v>3.42854990984726</v>
      </c>
      <c r="DH15" s="5">
        <f t="shared" si="2"/>
        <v>1</v>
      </c>
      <c r="DI15" s="5">
        <f t="shared" si="3"/>
        <v>2</v>
      </c>
      <c r="DJ15" s="5">
        <v>3</v>
      </c>
      <c r="DK15" s="5">
        <f t="shared" si="4"/>
        <v>2.9411764705882359E-2</v>
      </c>
      <c r="DL15" s="5">
        <f t="shared" si="5"/>
        <v>0.47055305585148188</v>
      </c>
      <c r="DM15" s="5">
        <f t="shared" si="6"/>
        <v>0.30756943521900543</v>
      </c>
      <c r="DN15"/>
      <c r="DO15" s="51" t="s">
        <v>49</v>
      </c>
      <c r="DP15" s="51">
        <v>-9.8827479835042309E-2</v>
      </c>
      <c r="DQ15" s="51">
        <v>0.13553554825835754</v>
      </c>
      <c r="DR15" s="51">
        <v>0.42424671217036242</v>
      </c>
      <c r="DS15" s="51">
        <v>3.8918651726625675E-2</v>
      </c>
      <c r="DT15" s="51">
        <v>0.633544226916125</v>
      </c>
      <c r="DU15" s="51">
        <v>-0.60615881931622384</v>
      </c>
      <c r="DV15" s="51">
        <v>0.3775749237424979</v>
      </c>
      <c r="DW15" s="51">
        <v>0.63809986817343389</v>
      </c>
      <c r="DX15" s="51">
        <v>0.76292458390164541</v>
      </c>
      <c r="DY15" s="51">
        <v>0.90315904518140555</v>
      </c>
      <c r="DZ15" s="51">
        <v>4.7077252339673354E-3</v>
      </c>
      <c r="EA15" s="51">
        <v>0.36488679280156688</v>
      </c>
      <c r="EB15" s="51">
        <v>1</v>
      </c>
      <c r="GR15" t="s">
        <v>14</v>
      </c>
      <c r="GS15">
        <v>-0.13840830449826988</v>
      </c>
      <c r="GT15">
        <v>-1.3840830449826994E-2</v>
      </c>
      <c r="GU15">
        <v>-0.19377162629757785</v>
      </c>
      <c r="GV15">
        <v>1.384083044982698E-2</v>
      </c>
      <c r="GW15">
        <v>0.13840830449826988</v>
      </c>
      <c r="GX15">
        <v>5.536332179930796E-2</v>
      </c>
      <c r="GY15">
        <v>-0.19377162629757785</v>
      </c>
      <c r="GZ15">
        <v>-6.9204152249134954E-2</v>
      </c>
      <c r="HA15">
        <v>0.13840830449826988</v>
      </c>
      <c r="HB15">
        <v>0.16608996539792387</v>
      </c>
      <c r="HC15">
        <v>-0.16608996539792387</v>
      </c>
      <c r="HD15">
        <v>-6.9204152249134926E-2</v>
      </c>
      <c r="HE15">
        <v>1.384083044982698E-2</v>
      </c>
      <c r="HF15">
        <f>VARP(TdC!$Q$58:$AG$58)</f>
        <v>0.41522491349480967</v>
      </c>
      <c r="HG15">
        <v>-0.16608996539792387</v>
      </c>
      <c r="HH15">
        <v>-8.3044982698961933E-2</v>
      </c>
      <c r="HI15">
        <v>-9.6885813148788899E-2</v>
      </c>
      <c r="HJ15">
        <v>-0.22145328719723184</v>
      </c>
    </row>
    <row r="16" spans="1:308" x14ac:dyDescent="0.25">
      <c r="A16" s="2">
        <v>1</v>
      </c>
      <c r="B16" s="2">
        <v>15</v>
      </c>
      <c r="C16" s="2" t="s">
        <v>165</v>
      </c>
      <c r="D16" s="7">
        <v>0.05</v>
      </c>
      <c r="E16" s="7">
        <v>0.1</v>
      </c>
      <c r="F16" s="7">
        <v>1</v>
      </c>
      <c r="G16" s="2">
        <v>69.427777777777777</v>
      </c>
      <c r="H16" s="7">
        <v>0.18</v>
      </c>
      <c r="I16" s="2">
        <v>0.3</v>
      </c>
      <c r="J16" s="2">
        <v>0.3</v>
      </c>
      <c r="K16" s="2">
        <v>0.40679999999999999</v>
      </c>
      <c r="L16" s="2">
        <v>1.514</v>
      </c>
      <c r="M16" s="2">
        <v>3.291266859396984</v>
      </c>
      <c r="N16" s="2">
        <v>69.427777777777777</v>
      </c>
      <c r="P16" s="2" t="s">
        <v>15</v>
      </c>
      <c r="Q16" s="2">
        <v>0.95790513833992086</v>
      </c>
      <c r="R16" s="2">
        <v>0.72499999999999998</v>
      </c>
      <c r="S16" s="2">
        <v>0.51100000000000001</v>
      </c>
      <c r="T16" s="2">
        <v>2.7907122293153085E-2</v>
      </c>
      <c r="U16" s="2">
        <v>0.67999999999999994</v>
      </c>
      <c r="V16" s="2">
        <v>0.95515745611039005</v>
      </c>
      <c r="W16" s="2">
        <v>0.88250000000000006</v>
      </c>
      <c r="X16" s="2">
        <v>0.65</v>
      </c>
      <c r="Y16" s="2">
        <v>4.9773624407567614E-2</v>
      </c>
      <c r="Z16" s="2">
        <v>0.2</v>
      </c>
      <c r="AA16" s="2">
        <v>0.95</v>
      </c>
      <c r="AB16" s="2">
        <v>0.95018352327992806</v>
      </c>
      <c r="AC16" s="2">
        <v>0.31052631578947365</v>
      </c>
      <c r="AD16" s="2">
        <v>0.73399999999999999</v>
      </c>
      <c r="AE16" s="2">
        <v>0.50734693877551018</v>
      </c>
      <c r="AF16" s="2">
        <v>0.95008122759810532</v>
      </c>
      <c r="AG16" s="2">
        <v>0.95</v>
      </c>
      <c r="AH16" s="2">
        <f>AVERAGE($Q$16:$AG$16)</f>
        <v>0.64655184391729692</v>
      </c>
      <c r="AN16" s="9"/>
      <c r="AP16" s="2"/>
      <c r="AR16" s="2"/>
      <c r="AS16" s="2"/>
      <c r="AT16" s="2"/>
      <c r="AU16" s="2"/>
      <c r="AX16" s="18"/>
      <c r="CV16" s="86">
        <f>AVERAGE(DD:DD)</f>
        <v>-3.2679738562091487E-3</v>
      </c>
      <c r="CW16" s="5">
        <f>SUM($Q$37:$AG$37)</f>
        <v>9</v>
      </c>
      <c r="CX16" s="4">
        <v>4.8304498269896188</v>
      </c>
      <c r="CY16" s="5">
        <f>SUM($Q$59:$AG$59)</f>
        <v>5</v>
      </c>
      <c r="CZ16" s="4">
        <v>-0.94117647058823517</v>
      </c>
      <c r="DA16" s="4">
        <v>5.8667392186605202E-2</v>
      </c>
      <c r="DB16" s="5">
        <v>7.3473904039427902</v>
      </c>
      <c r="DC16" s="4">
        <v>0.3189779773410899</v>
      </c>
      <c r="DD16" s="5">
        <f t="shared" si="0"/>
        <v>-0.10784313725490197</v>
      </c>
      <c r="DE16" s="5">
        <f t="shared" si="1"/>
        <v>0.26470588235294118</v>
      </c>
      <c r="DF16" s="5">
        <v>3.8969485799960906E-3</v>
      </c>
      <c r="DG16" s="5">
        <v>3.6195306732993888</v>
      </c>
      <c r="DH16" s="5">
        <f t="shared" si="2"/>
        <v>2</v>
      </c>
      <c r="DI16" s="5">
        <f t="shared" si="3"/>
        <v>6</v>
      </c>
      <c r="DJ16" s="5">
        <v>8</v>
      </c>
      <c r="DK16" s="5">
        <f t="shared" si="4"/>
        <v>0.26470588235294118</v>
      </c>
      <c r="DL16" s="5">
        <f t="shared" si="5"/>
        <v>0.64655184391729692</v>
      </c>
      <c r="DM16" s="5">
        <f t="shared" si="6"/>
        <v>0.32789148265601215</v>
      </c>
      <c r="DN16"/>
      <c r="GR16" t="s">
        <v>15</v>
      </c>
      <c r="GS16">
        <v>5.5363321799307932E-2</v>
      </c>
      <c r="GT16">
        <v>-4.1522491349481001E-2</v>
      </c>
      <c r="GU16">
        <v>0.12456747404844296</v>
      </c>
      <c r="GV16">
        <v>-0.19377162629757783</v>
      </c>
      <c r="GW16">
        <v>-0.29065743944636685</v>
      </c>
      <c r="GX16">
        <v>-6.9204152249134926E-2</v>
      </c>
      <c r="GY16">
        <v>0.59515570934256068</v>
      </c>
      <c r="GZ16">
        <v>-0.44290657439446368</v>
      </c>
      <c r="HA16">
        <v>-0.52595155709342567</v>
      </c>
      <c r="HB16">
        <v>2.7681660899654022E-2</v>
      </c>
      <c r="HC16">
        <v>-0.26297577854671284</v>
      </c>
      <c r="HD16">
        <v>2.7681660899654022E-2</v>
      </c>
      <c r="HE16">
        <v>4.1522491349481001E-2</v>
      </c>
      <c r="HF16">
        <v>-0.16608996539792387</v>
      </c>
      <c r="HG16">
        <f>VARP(TdC!$Q$59:$AG$59)</f>
        <v>0.91349480968858132</v>
      </c>
      <c r="HH16">
        <v>-0.24913494809688577</v>
      </c>
      <c r="HI16">
        <v>-0.29065743944636685</v>
      </c>
      <c r="HJ16">
        <v>-0.19377162629757783</v>
      </c>
    </row>
    <row r="17" spans="1:218" x14ac:dyDescent="0.25">
      <c r="A17" s="2">
        <v>1</v>
      </c>
      <c r="B17" s="2">
        <v>16</v>
      </c>
      <c r="C17" s="2" t="s">
        <v>166</v>
      </c>
      <c r="D17" s="7">
        <v>200</v>
      </c>
      <c r="E17" s="7">
        <v>1000</v>
      </c>
      <c r="F17" s="7">
        <v>10000</v>
      </c>
      <c r="G17" s="2">
        <v>1118.1111111111111</v>
      </c>
      <c r="H17" s="7">
        <v>380</v>
      </c>
      <c r="I17" s="2">
        <v>5000</v>
      </c>
      <c r="J17" s="2">
        <v>5000</v>
      </c>
      <c r="K17" s="2">
        <v>1392</v>
      </c>
      <c r="L17" s="2">
        <v>358</v>
      </c>
      <c r="M17" s="2">
        <v>3067.3018985687386</v>
      </c>
      <c r="N17" s="2">
        <v>1118.1111111111111</v>
      </c>
      <c r="P17" s="2" t="s">
        <v>16</v>
      </c>
      <c r="Q17" s="2">
        <v>0.5</v>
      </c>
      <c r="R17" s="2">
        <v>0.37142857142857144</v>
      </c>
      <c r="S17" s="2">
        <v>0.50654545454545452</v>
      </c>
      <c r="T17" s="2">
        <v>0.52349999999999997</v>
      </c>
      <c r="U17" s="2">
        <v>0.9648612945838837</v>
      </c>
      <c r="V17" s="2">
        <v>0.93734375000000003</v>
      </c>
      <c r="W17" s="2">
        <v>0.17661016949152541</v>
      </c>
      <c r="X17" s="2">
        <v>0.61250000000000004</v>
      </c>
      <c r="Y17" s="2">
        <v>7.5000000000000011E-2</v>
      </c>
      <c r="Z17" s="2">
        <v>4.999850007334642E-2</v>
      </c>
      <c r="AA17" s="2">
        <v>0.51765412329863891</v>
      </c>
      <c r="AB17" s="2">
        <v>0.53315789473684205</v>
      </c>
      <c r="AC17" s="2">
        <v>0.59375</v>
      </c>
      <c r="AD17" s="2">
        <v>0.20400000000000001</v>
      </c>
      <c r="AE17" s="2">
        <v>4.986378239736336E-2</v>
      </c>
      <c r="AF17" s="2">
        <v>0.54500000000000004</v>
      </c>
      <c r="AG17" s="2">
        <v>0.50000000000000011</v>
      </c>
      <c r="AH17" s="2">
        <f>AVERAGE($Q$17:$AG$17)</f>
        <v>0.45065962003268389</v>
      </c>
      <c r="AN17" s="35"/>
      <c r="AP17" s="2"/>
      <c r="AR17" s="2"/>
      <c r="AS17" s="2"/>
      <c r="AT17" s="2"/>
      <c r="AU17" s="2"/>
      <c r="AX17" s="18"/>
      <c r="CV17" s="86" t="s">
        <v>213</v>
      </c>
      <c r="CW17" s="5">
        <f>SUM($Q$38:$AG$38)</f>
        <v>1</v>
      </c>
      <c r="CX17" s="4">
        <v>3.7785467128027688</v>
      </c>
      <c r="CY17" s="5">
        <f>SUM($Q$60:$AG$60)</f>
        <v>11</v>
      </c>
      <c r="CZ17" s="4">
        <v>0.70588235294117674</v>
      </c>
      <c r="DA17" s="4">
        <v>-6.4025030842835451E-2</v>
      </c>
      <c r="DB17" s="5">
        <v>5.5261561496269476</v>
      </c>
      <c r="DC17" s="4">
        <v>0.41668499880043369</v>
      </c>
      <c r="DD17" s="5">
        <f t="shared" si="0"/>
        <v>-1.6339869281045735E-2</v>
      </c>
      <c r="DE17" s="5">
        <f t="shared" si="1"/>
        <v>0.16013071895424841</v>
      </c>
      <c r="DF17" s="5">
        <v>0.67120904498351663</v>
      </c>
      <c r="DG17" s="5">
        <v>2.6641798175810791</v>
      </c>
      <c r="DH17" s="5">
        <f t="shared" si="2"/>
        <v>2</v>
      </c>
      <c r="DI17" s="5">
        <f t="shared" si="3"/>
        <v>1</v>
      </c>
      <c r="DJ17" s="5">
        <v>3</v>
      </c>
      <c r="DK17" s="5">
        <f t="shared" si="4"/>
        <v>2.9411764705882359E-2</v>
      </c>
      <c r="DL17" s="5">
        <f t="shared" si="5"/>
        <v>0.45065962003268389</v>
      </c>
      <c r="DM17" s="5">
        <f t="shared" si="6"/>
        <v>0.27225133319564693</v>
      </c>
      <c r="DN17"/>
      <c r="GR17" t="s">
        <v>16</v>
      </c>
      <c r="GS17">
        <v>-0.20761245674740478</v>
      </c>
      <c r="GT17">
        <v>0.33217993079584768</v>
      </c>
      <c r="GU17">
        <v>-5.5363321799307946E-2</v>
      </c>
      <c r="GV17">
        <v>0.37370242214532867</v>
      </c>
      <c r="GW17">
        <v>-0.26297577854671278</v>
      </c>
      <c r="GX17">
        <v>-0.15224913494809683</v>
      </c>
      <c r="GY17">
        <v>-0.29065743944636674</v>
      </c>
      <c r="GZ17">
        <v>0.24913494809688586</v>
      </c>
      <c r="HA17">
        <v>0.20761245674740483</v>
      </c>
      <c r="HB17">
        <v>-0.22145328719723179</v>
      </c>
      <c r="HC17">
        <v>0.22145328719723179</v>
      </c>
      <c r="HD17">
        <v>0.24913494809688577</v>
      </c>
      <c r="HE17">
        <v>0.13840830449826994</v>
      </c>
      <c r="HF17">
        <v>-8.3044982698961933E-2</v>
      </c>
      <c r="HG17">
        <v>-0.24913494809688577</v>
      </c>
      <c r="HH17">
        <f>VARP(TdC!$Q$60:$AG$60)</f>
        <v>0.58131487889273359</v>
      </c>
      <c r="HI17">
        <v>-2.7681660899653997E-2</v>
      </c>
      <c r="HJ17">
        <v>-9.6885813148788899E-2</v>
      </c>
    </row>
    <row r="18" spans="1:218" x14ac:dyDescent="0.25">
      <c r="A18" s="2">
        <v>1</v>
      </c>
      <c r="B18" s="2">
        <v>17</v>
      </c>
      <c r="C18" s="2" t="s">
        <v>167</v>
      </c>
      <c r="D18" s="7">
        <v>5</v>
      </c>
      <c r="E18" s="7">
        <v>10</v>
      </c>
      <c r="F18" s="7">
        <v>30</v>
      </c>
      <c r="G18" s="2">
        <v>13</v>
      </c>
      <c r="H18" s="7">
        <v>15</v>
      </c>
      <c r="I18" s="2">
        <v>5</v>
      </c>
      <c r="J18" s="2">
        <v>5</v>
      </c>
      <c r="K18" s="2">
        <v>6.83</v>
      </c>
      <c r="L18" s="2">
        <v>8.7080000000000002</v>
      </c>
      <c r="M18" s="2">
        <v>8.839636120850157</v>
      </c>
      <c r="N18" s="2">
        <v>13</v>
      </c>
      <c r="P18" s="2" t="s">
        <v>17</v>
      </c>
      <c r="Q18" s="2">
        <v>0.65</v>
      </c>
      <c r="R18" s="2">
        <v>0.05</v>
      </c>
      <c r="S18" s="2">
        <v>0.95065454676363892</v>
      </c>
      <c r="T18" s="2">
        <v>0.47299999999999992</v>
      </c>
      <c r="U18" s="2">
        <v>0.59</v>
      </c>
      <c r="V18" s="2">
        <v>0.95907163788266092</v>
      </c>
      <c r="W18" s="2">
        <v>3.9207939872807865E-2</v>
      </c>
      <c r="X18" s="2">
        <v>0.95159818154337761</v>
      </c>
      <c r="Y18" s="2">
        <v>0.14642857142857144</v>
      </c>
      <c r="Z18" s="2">
        <v>4.9996000395560881E-2</v>
      </c>
      <c r="AA18" s="2">
        <v>0.95000270280010624</v>
      </c>
      <c r="AB18" s="2">
        <v>0.95018352327992806</v>
      </c>
      <c r="AC18" s="2">
        <v>4.9623754180784137E-2</v>
      </c>
      <c r="AD18" s="2">
        <v>0.78799999999999992</v>
      </c>
      <c r="AE18" s="2">
        <v>4.2882633454194276E-2</v>
      </c>
      <c r="AF18" s="2">
        <v>3.8442561009942366E-2</v>
      </c>
      <c r="AG18" s="2">
        <v>0.9538502262007893</v>
      </c>
      <c r="AH18" s="2">
        <f>AVERAGE($Q$18:$AG$18)</f>
        <v>0.50782013404778603</v>
      </c>
      <c r="AN18" s="9"/>
      <c r="AP18" s="2"/>
      <c r="AR18" s="2"/>
      <c r="AS18" s="2"/>
      <c r="AT18" s="2"/>
      <c r="AU18" s="2"/>
      <c r="AX18" s="18"/>
      <c r="CV18" s="86">
        <f>AVERAGE(DE:DE)</f>
        <v>0.29375453885257807</v>
      </c>
      <c r="CW18" s="5">
        <f>SUM($Q$39:$AG$39)</f>
        <v>1</v>
      </c>
      <c r="CX18" s="4">
        <v>9.1903114186851198</v>
      </c>
      <c r="CY18" s="5">
        <f>SUM($Q$61:$AG$61)</f>
        <v>-7</v>
      </c>
      <c r="CZ18" s="4">
        <v>0.94117647058823528</v>
      </c>
      <c r="DA18" s="4">
        <v>0.11823642602843476</v>
      </c>
      <c r="DB18" s="5">
        <v>34.824657714162576</v>
      </c>
      <c r="DC18" s="4">
        <v>0.5282693262411795</v>
      </c>
      <c r="DD18" s="5">
        <f t="shared" si="0"/>
        <v>-3.2679738562091504E-3</v>
      </c>
      <c r="DE18" s="5">
        <f t="shared" si="1"/>
        <v>0.46078431372549011</v>
      </c>
      <c r="DF18" s="5">
        <v>7.7861904817923398E-8</v>
      </c>
      <c r="DG18" s="5">
        <v>3.8826598035543838</v>
      </c>
      <c r="DH18" s="5">
        <f t="shared" si="2"/>
        <v>6</v>
      </c>
      <c r="DI18" s="5">
        <f t="shared" si="3"/>
        <v>6</v>
      </c>
      <c r="DJ18" s="5">
        <v>12</v>
      </c>
      <c r="DK18" s="5">
        <f t="shared" si="4"/>
        <v>2.9411764705882359E-2</v>
      </c>
      <c r="DL18" s="5">
        <f t="shared" si="5"/>
        <v>0.50782013404778603</v>
      </c>
      <c r="DM18" s="5">
        <f t="shared" si="6"/>
        <v>0.41150138531535796</v>
      </c>
      <c r="DN18"/>
      <c r="GR18" t="s">
        <v>17</v>
      </c>
      <c r="GS18">
        <v>0.11072664359861595</v>
      </c>
      <c r="GT18">
        <v>-8.3044982698961933E-2</v>
      </c>
      <c r="GU18">
        <v>0.24913494809688577</v>
      </c>
      <c r="GV18">
        <v>-0.15224913494809689</v>
      </c>
      <c r="GW18">
        <v>-0.11072664359861592</v>
      </c>
      <c r="GX18">
        <v>9.6885813148788913E-2</v>
      </c>
      <c r="GY18">
        <v>-0.22145328719723184</v>
      </c>
      <c r="GZ18">
        <v>5.536332179930796E-2</v>
      </c>
      <c r="HA18">
        <v>0.12456747404844291</v>
      </c>
      <c r="HB18">
        <v>5.5363321799307946E-2</v>
      </c>
      <c r="HC18">
        <v>0.17993079584775085</v>
      </c>
      <c r="HD18">
        <v>5.5363321799307995E-2</v>
      </c>
      <c r="HE18">
        <v>8.3044982698961961E-2</v>
      </c>
      <c r="HF18">
        <v>-9.6885813148788899E-2</v>
      </c>
      <c r="HG18">
        <v>-0.29065743944636685</v>
      </c>
      <c r="HH18">
        <v>-2.7681660899653997E-2</v>
      </c>
      <c r="HI18">
        <f>VARP(TdC!$Q$61:$AG$61)</f>
        <v>0.83044982698961933</v>
      </c>
      <c r="HJ18">
        <v>8.3044982698961933E-2</v>
      </c>
    </row>
    <row r="19" spans="1:218" ht="15.75" thickBot="1" x14ac:dyDescent="0.3">
      <c r="A19" s="2">
        <v>2</v>
      </c>
      <c r="B19" s="2">
        <v>1</v>
      </c>
      <c r="C19" s="2" t="s">
        <v>151</v>
      </c>
      <c r="D19" s="7">
        <v>0</v>
      </c>
      <c r="E19" s="7">
        <v>0.5</v>
      </c>
      <c r="F19" s="7">
        <v>2</v>
      </c>
      <c r="P19" s="2" t="s">
        <v>18</v>
      </c>
      <c r="Q19" s="2">
        <v>0.05</v>
      </c>
      <c r="R19" s="2">
        <v>3.9717223650385602E-2</v>
      </c>
      <c r="S19" s="2">
        <v>0.95078875950613861</v>
      </c>
      <c r="T19" s="2">
        <v>0.26149999999999995</v>
      </c>
      <c r="U19" s="2">
        <v>0.45499999999999996</v>
      </c>
      <c r="V19" s="2">
        <v>0.48649999999999999</v>
      </c>
      <c r="W19" s="2">
        <v>0.32000000000000006</v>
      </c>
      <c r="X19" s="2">
        <v>0.95137615373288575</v>
      </c>
      <c r="Y19" s="2">
        <v>4.9947576904680838E-2</v>
      </c>
      <c r="Z19" s="2">
        <v>4.9996000395560881E-2</v>
      </c>
      <c r="AA19" s="2">
        <v>0.95000045048697723</v>
      </c>
      <c r="AB19" s="2">
        <v>0.35000000000000003</v>
      </c>
      <c r="AC19" s="2">
        <v>4.9623754180784137E-2</v>
      </c>
      <c r="AD19" s="2">
        <v>0.5149999999999999</v>
      </c>
      <c r="AE19" s="2">
        <v>0.13999999999999999</v>
      </c>
      <c r="AF19" s="2">
        <v>0.47</v>
      </c>
      <c r="AG19" s="2">
        <v>0.35000000000000003</v>
      </c>
      <c r="AH19" s="2">
        <f>AVERAGE($Q$19:$AG$19)</f>
        <v>0.37879117169749482</v>
      </c>
      <c r="AP19" s="2"/>
      <c r="AR19" s="2"/>
      <c r="AU19" s="2"/>
      <c r="AX19" s="18"/>
      <c r="CV19" s="86" t="s">
        <v>370</v>
      </c>
      <c r="CW19" s="5">
        <f>SUM($Q$40:$AG$40)</f>
        <v>-9</v>
      </c>
      <c r="CX19" s="4">
        <v>4.5813148788927336</v>
      </c>
      <c r="CY19" s="5">
        <f>SUM($Q$62:$AG$62)</f>
        <v>1</v>
      </c>
      <c r="CZ19" s="4">
        <v>2.117647058823529</v>
      </c>
      <c r="DB19" s="5">
        <v>2.3194641126938258</v>
      </c>
      <c r="DC19" s="4">
        <v>0.39418457570540127</v>
      </c>
      <c r="DD19" s="5">
        <f t="shared" si="0"/>
        <v>6.209150326797383E-2</v>
      </c>
      <c r="DE19" s="5">
        <f t="shared" si="1"/>
        <v>0.14705882352941174</v>
      </c>
      <c r="DF19" s="39">
        <v>6.7367939882170323E-5</v>
      </c>
      <c r="DG19" s="39">
        <v>3.5301868688010898</v>
      </c>
      <c r="DH19" s="39">
        <f t="shared" si="2"/>
        <v>5</v>
      </c>
      <c r="DI19" s="39">
        <f t="shared" si="3"/>
        <v>3</v>
      </c>
      <c r="DJ19" s="39">
        <v>8</v>
      </c>
      <c r="DK19" s="39">
        <f t="shared" si="4"/>
        <v>0.26470588235294112</v>
      </c>
      <c r="DL19" s="39">
        <f t="shared" si="5"/>
        <v>0.37879117169749482</v>
      </c>
      <c r="DM19" s="39">
        <f t="shared" si="6"/>
        <v>0.32104894121619293</v>
      </c>
      <c r="DN19" s="54"/>
      <c r="GR19" s="54" t="s">
        <v>18</v>
      </c>
      <c r="GS19" s="54">
        <v>0.3875432525951556</v>
      </c>
      <c r="GT19" s="54">
        <v>0.17993079584775079</v>
      </c>
      <c r="GU19" s="54">
        <v>0.16608996539792387</v>
      </c>
      <c r="GV19" s="54">
        <v>5.5363321799308009E-2</v>
      </c>
      <c r="GW19" s="54">
        <v>0.3183391003460207</v>
      </c>
      <c r="GX19" s="54">
        <v>-1.3840830449826988E-2</v>
      </c>
      <c r="GY19" s="54">
        <v>0.16608996539792384</v>
      </c>
      <c r="GZ19" s="54">
        <v>0.19377162629757783</v>
      </c>
      <c r="HA19" s="54">
        <v>8.3044982698961933E-2</v>
      </c>
      <c r="HB19" s="54">
        <v>-4.1522491349481001E-2</v>
      </c>
      <c r="HC19" s="54">
        <v>4.1522491349481001E-2</v>
      </c>
      <c r="HD19" s="54">
        <v>-4.1522491349481001E-2</v>
      </c>
      <c r="HE19" s="54">
        <v>5.5363321799307981E-2</v>
      </c>
      <c r="HF19" s="54">
        <v>-0.22145328719723184</v>
      </c>
      <c r="HG19" s="54">
        <v>-0.19377162629757783</v>
      </c>
      <c r="HH19" s="54">
        <v>-9.6885813148788899E-2</v>
      </c>
      <c r="HI19" s="54">
        <v>8.3044982698961933E-2</v>
      </c>
      <c r="HJ19" s="54">
        <f>VARP(TdC!$Q$62:$AG$62)</f>
        <v>0.9965397923875432</v>
      </c>
    </row>
    <row r="20" spans="1:218" x14ac:dyDescent="0.25">
      <c r="A20" s="2">
        <v>2</v>
      </c>
      <c r="B20" s="2">
        <v>2</v>
      </c>
      <c r="C20" s="2" t="s">
        <v>152</v>
      </c>
      <c r="D20" s="7">
        <v>0.5</v>
      </c>
      <c r="E20" s="7">
        <v>7</v>
      </c>
      <c r="F20" s="7">
        <v>30</v>
      </c>
      <c r="P20" s="2" t="s">
        <v>79</v>
      </c>
      <c r="Q20" s="2">
        <f>AVERAGE($Q$2:$Q$19)</f>
        <v>0.79822453156114359</v>
      </c>
      <c r="R20" s="2">
        <f>AVERAGE($R$2:$R$19)</f>
        <v>0.34970861993266517</v>
      </c>
      <c r="S20" s="2">
        <f>AVERAGE($S$2:$S$19)</f>
        <v>0.6647101982308844</v>
      </c>
      <c r="T20" s="2">
        <f>AVERAGE($T$2:$T$19)</f>
        <v>0.55111186394137091</v>
      </c>
      <c r="U20" s="2">
        <f>AVERAGE($U$2:$U$19)</f>
        <v>0.84373658795737971</v>
      </c>
      <c r="V20" s="2">
        <f>AVERAGE($V$2:$V$19)</f>
        <v>0.81270980037056395</v>
      </c>
      <c r="W20" s="2">
        <f>AVERAGE($W$2:$W$19)</f>
        <v>0.39122246881592254</v>
      </c>
      <c r="X20" s="2">
        <f>AVERAGE($X$2:$X$19)</f>
        <v>0.80277384975015253</v>
      </c>
      <c r="Y20" s="2">
        <f>AVERAGE($Y$2:$Y$19)</f>
        <v>0.24217904567939622</v>
      </c>
      <c r="Z20" s="2">
        <f>AVERAGE($Z$2:$Z$19)</f>
        <v>0.23259135430113689</v>
      </c>
      <c r="AA20" s="2">
        <f>AVERAGE($AA$2:$AA$19)</f>
        <v>0.72340289230318555</v>
      </c>
      <c r="AB20" s="2">
        <f>AVERAGE($AB$2:$AB$19)</f>
        <v>0.47162016598938156</v>
      </c>
      <c r="AC20" s="2">
        <f>AVERAGE($AC$2:$AC$19)</f>
        <v>9.6402522085872064E-2</v>
      </c>
      <c r="AD20" s="2">
        <f>AVERAGE($AD$2:$AD$19)</f>
        <v>0.67479933582910945</v>
      </c>
      <c r="AE20" s="2">
        <f>AVERAGE($AE$2:$AE$19)</f>
        <v>0.1657370757199749</v>
      </c>
      <c r="AF20" s="2">
        <f>AVERAGE($AF$2:$AF$19)</f>
        <v>0.45983409420237437</v>
      </c>
      <c r="AG20" s="2">
        <f>AVERAGE($AG$2:$AG$19)</f>
        <v>0.68451848195090792</v>
      </c>
      <c r="AH20" s="2">
        <f>AVERAGE($AH$2:$AH$19)</f>
        <v>0.52736958168361303</v>
      </c>
      <c r="AX20" s="18"/>
      <c r="BA20" s="14"/>
      <c r="BB20" s="33"/>
      <c r="BD20" s="33"/>
      <c r="CV20" s="96">
        <v>0</v>
      </c>
      <c r="GR20" s="2" t="s">
        <v>200</v>
      </c>
      <c r="GS20" s="2">
        <f t="array" ref="GS20">SUM(GS$2:GS$19)</f>
        <v>1.6470588235294124</v>
      </c>
      <c r="GT20" s="2">
        <f t="array" ref="GT20">SUM(GT$2:GT$19)</f>
        <v>2.1176470588235294</v>
      </c>
      <c r="GU20" s="2">
        <f t="array" ref="GU20">SUM(GU$2:GU$19)</f>
        <v>-0.23529411764705876</v>
      </c>
      <c r="GV20" s="2">
        <f t="array" ref="GV20">SUM(GV$2:GV$19)</f>
        <v>2.3529411764705883</v>
      </c>
      <c r="GW20" s="2">
        <f t="array" ref="GW20">SUM(GW$2:GW$19)</f>
        <v>0.70588235294117685</v>
      </c>
      <c r="GX20" s="2">
        <f t="array" ref="GX20">SUM(GX$2:GX$19)</f>
        <v>0.70588235294117663</v>
      </c>
      <c r="GY20" s="2">
        <f t="array" ref="GY20">SUM(GY$2:GY$19)</f>
        <v>-0.23529411764705879</v>
      </c>
      <c r="GZ20" s="2">
        <f t="array" ref="GZ20">SUM(GZ$2:GZ$19)</f>
        <v>1.4117647058823528</v>
      </c>
      <c r="HA20" s="2">
        <f t="array" ref="HA20">SUM(HA$2:HA$19)</f>
        <v>0.94117647058823506</v>
      </c>
      <c r="HB20" s="2">
        <f t="array" ref="HB20">SUM(HB$2:HB$19)</f>
        <v>0.94117647058823506</v>
      </c>
      <c r="HC20" s="2">
        <f t="array" ref="HC20">SUM(HC$2:HC$19)</f>
        <v>2.1176470588235299</v>
      </c>
      <c r="HD20" s="2">
        <f t="array" ref="HD20">SUM(HD$2:HD$19)</f>
        <v>0.94117647058823517</v>
      </c>
      <c r="HE20" s="2">
        <f t="array" ref="HE20">SUM(HE$2:HE$19)</f>
        <v>1.1764705882352944</v>
      </c>
      <c r="HF20" s="2">
        <f t="array" ref="HF20">SUM(HF$2:HF$19)</f>
        <v>-0.47058823529411764</v>
      </c>
      <c r="HG20" s="2">
        <f t="array" ref="HG20">SUM(HG$2:HG$19)</f>
        <v>-0.94117647058823517</v>
      </c>
      <c r="HH20" s="2">
        <f t="array" ref="HH20">SUM(HH$2:HH$19)</f>
        <v>0.70588235294117674</v>
      </c>
      <c r="HI20" s="2">
        <f t="array" ref="HI20">SUM(HI$2:HI$19)</f>
        <v>0.94117647058823528</v>
      </c>
      <c r="HJ20" s="2">
        <f t="array" ref="HJ20">SUM(HJ$2:HJ$19)</f>
        <v>2.117647058823529</v>
      </c>
    </row>
    <row r="21" spans="1:218" x14ac:dyDescent="0.25">
      <c r="A21" s="2">
        <v>2</v>
      </c>
      <c r="B21" s="2">
        <v>3</v>
      </c>
      <c r="C21" s="2" t="s">
        <v>153</v>
      </c>
      <c r="D21" s="7">
        <v>50</v>
      </c>
      <c r="E21" s="7">
        <v>100</v>
      </c>
      <c r="F21" s="7">
        <v>1000</v>
      </c>
      <c r="AX21" s="18"/>
      <c r="CV21" s="96" t="s">
        <v>371</v>
      </c>
      <c r="GS21" s="2">
        <v>1.6470588235294124</v>
      </c>
      <c r="GT21" s="2">
        <v>2.1176470588235294</v>
      </c>
      <c r="GU21" s="2">
        <v>-0.23529411764705876</v>
      </c>
      <c r="GV21" s="2">
        <v>2.3529411764705883</v>
      </c>
      <c r="GW21" s="2">
        <v>0.70588235294117685</v>
      </c>
      <c r="GX21" s="2">
        <v>0.70588235294117663</v>
      </c>
      <c r="GY21" s="2">
        <v>-0.23529411764705879</v>
      </c>
      <c r="GZ21" s="2">
        <v>1.4117647058823528</v>
      </c>
      <c r="HA21" s="2">
        <v>0.94117647058823506</v>
      </c>
      <c r="HB21" s="2">
        <v>0.94117647058823506</v>
      </c>
      <c r="HC21" s="2">
        <v>2.1176470588235299</v>
      </c>
      <c r="HD21" s="2">
        <v>0.94117647058823517</v>
      </c>
      <c r="HE21" s="2">
        <v>1.1764705882352944</v>
      </c>
      <c r="HF21" s="2">
        <v>-0.47058823529411764</v>
      </c>
      <c r="HG21" s="2">
        <v>-0.94117647058823517</v>
      </c>
      <c r="HH21" s="2">
        <v>0.70588235294117674</v>
      </c>
      <c r="HI21" s="2">
        <v>0.94117647058823528</v>
      </c>
      <c r="HJ21" s="2">
        <v>2.117647058823529</v>
      </c>
    </row>
    <row r="22" spans="1:218" x14ac:dyDescent="0.25">
      <c r="A22" s="2">
        <v>2</v>
      </c>
      <c r="B22" s="2">
        <v>4</v>
      </c>
      <c r="C22" s="2" t="s">
        <v>154</v>
      </c>
      <c r="D22" s="7">
        <v>1</v>
      </c>
      <c r="E22" s="7">
        <v>20</v>
      </c>
      <c r="F22" s="7">
        <v>100</v>
      </c>
      <c r="P22" s="2" t="s">
        <v>132</v>
      </c>
      <c r="Q22" s="2" t="s">
        <v>81</v>
      </c>
      <c r="R22" s="2" t="s">
        <v>82</v>
      </c>
      <c r="S22" s="2" t="s">
        <v>83</v>
      </c>
      <c r="T22" s="2" t="s">
        <v>84</v>
      </c>
      <c r="U22" s="2" t="s">
        <v>85</v>
      </c>
      <c r="V22" s="2" t="s">
        <v>86</v>
      </c>
      <c r="W22" s="2" t="s">
        <v>87</v>
      </c>
      <c r="X22" s="2" t="s">
        <v>88</v>
      </c>
      <c r="Y22" s="2" t="s">
        <v>89</v>
      </c>
      <c r="Z22" s="2" t="s">
        <v>90</v>
      </c>
      <c r="AA22" s="2" t="s">
        <v>91</v>
      </c>
      <c r="AB22" s="2" t="s">
        <v>92</v>
      </c>
      <c r="AC22" s="2" t="s">
        <v>93</v>
      </c>
      <c r="AD22" s="2" t="s">
        <v>94</v>
      </c>
      <c r="AE22" s="2" t="s">
        <v>95</v>
      </c>
      <c r="AF22" s="2" t="s">
        <v>96</v>
      </c>
      <c r="AG22" s="2" t="s">
        <v>97</v>
      </c>
      <c r="AH22" s="2" t="s">
        <v>80</v>
      </c>
      <c r="AI22" s="2" t="s">
        <v>150</v>
      </c>
      <c r="AK22" s="2" t="s">
        <v>42</v>
      </c>
      <c r="AX22" s="18"/>
      <c r="CV22" s="96">
        <v>9.6116878123798724E-3</v>
      </c>
    </row>
    <row r="23" spans="1:218" x14ac:dyDescent="0.25">
      <c r="A23" s="2">
        <v>2</v>
      </c>
      <c r="B23" s="2">
        <v>5</v>
      </c>
      <c r="C23" s="2" t="s">
        <v>155</v>
      </c>
      <c r="D23" s="7">
        <v>8</v>
      </c>
      <c r="E23" s="7">
        <v>12</v>
      </c>
      <c r="F23" s="7">
        <v>15</v>
      </c>
      <c r="P23" s="2" t="s">
        <v>1</v>
      </c>
      <c r="Q23" s="2">
        <v>1</v>
      </c>
      <c r="R23" s="2">
        <v>1</v>
      </c>
      <c r="S23" s="2">
        <v>-1</v>
      </c>
      <c r="T23" s="2">
        <v>1</v>
      </c>
      <c r="U23" s="2">
        <v>1</v>
      </c>
      <c r="V23" s="2">
        <v>1</v>
      </c>
      <c r="W23" s="2">
        <v>-1</v>
      </c>
      <c r="X23" s="2">
        <v>1</v>
      </c>
      <c r="Y23" s="2">
        <v>-1</v>
      </c>
      <c r="Z23" s="2">
        <v>-1</v>
      </c>
      <c r="AA23" s="2">
        <v>-1</v>
      </c>
      <c r="AB23" s="2">
        <v>-1</v>
      </c>
      <c r="AC23" s="2">
        <v>-1</v>
      </c>
      <c r="AD23" s="2">
        <v>1</v>
      </c>
      <c r="AE23" s="2">
        <v>1</v>
      </c>
      <c r="AF23" s="2">
        <v>-1</v>
      </c>
      <c r="AG23" s="2">
        <v>1</v>
      </c>
      <c r="AH23" s="2">
        <f>AVERAGE($Q$23:$AG$23)</f>
        <v>5.8823529411764705E-2</v>
      </c>
      <c r="AI23" s="2" t="s">
        <v>52</v>
      </c>
      <c r="AJ23" s="2">
        <f>VARP($Q$41:$AG$41)</f>
        <v>0.33969840659575373</v>
      </c>
      <c r="AK23" s="2">
        <v>0.34299516908212557</v>
      </c>
      <c r="AX23" s="9"/>
      <c r="CV23" s="96" t="s">
        <v>218</v>
      </c>
    </row>
    <row r="24" spans="1:218" x14ac:dyDescent="0.25">
      <c r="A24" s="2">
        <v>2</v>
      </c>
      <c r="B24" s="2">
        <v>6</v>
      </c>
      <c r="C24" s="2" t="s">
        <v>156</v>
      </c>
      <c r="D24" s="7">
        <v>5</v>
      </c>
      <c r="E24" s="7">
        <v>10</v>
      </c>
      <c r="F24" s="7">
        <v>72</v>
      </c>
      <c r="P24" s="2" t="s">
        <v>2</v>
      </c>
      <c r="Q24" s="2">
        <v>1</v>
      </c>
      <c r="R24" s="2">
        <v>-1</v>
      </c>
      <c r="S24" s="2">
        <v>1</v>
      </c>
      <c r="T24" s="2">
        <v>-1</v>
      </c>
      <c r="U24" s="2">
        <v>1</v>
      </c>
      <c r="V24" s="2">
        <v>1</v>
      </c>
      <c r="W24" s="2">
        <v>-1</v>
      </c>
      <c r="X24" s="2">
        <v>1</v>
      </c>
      <c r="Y24" s="2">
        <v>1</v>
      </c>
      <c r="Z24" s="2">
        <v>-1</v>
      </c>
      <c r="AA24" s="2">
        <v>-1</v>
      </c>
      <c r="AB24" s="2">
        <v>1</v>
      </c>
      <c r="AC24" s="2">
        <v>-1</v>
      </c>
      <c r="AD24" s="2">
        <v>1</v>
      </c>
      <c r="AE24" s="2">
        <v>-1</v>
      </c>
      <c r="AF24" s="2">
        <v>-1</v>
      </c>
      <c r="AG24" s="2">
        <v>1</v>
      </c>
      <c r="AH24" s="2">
        <f>AVERAGE($Q$24:$AG$24)</f>
        <v>5.8823529411764705E-2</v>
      </c>
      <c r="AI24" s="2" t="s">
        <v>54</v>
      </c>
      <c r="AJ24" s="2">
        <f>VARP($AH$23:$AH$40)</f>
        <v>5.5363321799307981E-2</v>
      </c>
      <c r="AK24" s="2">
        <v>5.5900621118012445E-2</v>
      </c>
      <c r="AX24" s="9"/>
      <c r="CV24" s="96">
        <f>AVERAGE(DB:DB)</f>
        <v>216.3225642708102</v>
      </c>
    </row>
    <row r="25" spans="1:218" x14ac:dyDescent="0.25">
      <c r="A25" s="2">
        <v>2</v>
      </c>
      <c r="B25" s="2">
        <v>7</v>
      </c>
      <c r="C25" s="2" t="s">
        <v>157</v>
      </c>
      <c r="D25" s="7">
        <v>2</v>
      </c>
      <c r="E25" s="7">
        <v>5</v>
      </c>
      <c r="F25" s="7">
        <v>20</v>
      </c>
      <c r="P25" s="2" t="s">
        <v>3</v>
      </c>
      <c r="Q25" s="2">
        <v>1</v>
      </c>
      <c r="R25" s="2">
        <v>-1</v>
      </c>
      <c r="S25" s="2">
        <v>1</v>
      </c>
      <c r="T25" s="2">
        <v>1</v>
      </c>
      <c r="U25" s="2">
        <v>1</v>
      </c>
      <c r="V25" s="2">
        <v>-1</v>
      </c>
      <c r="W25" s="2">
        <v>-1</v>
      </c>
      <c r="X25" s="2">
        <v>1</v>
      </c>
      <c r="Y25" s="2">
        <v>-1</v>
      </c>
      <c r="Z25" s="2">
        <v>-1</v>
      </c>
      <c r="AA25" s="2">
        <v>1</v>
      </c>
      <c r="AB25" s="2">
        <v>-1</v>
      </c>
      <c r="AC25" s="2">
        <v>-1</v>
      </c>
      <c r="AD25" s="2">
        <v>1</v>
      </c>
      <c r="AE25" s="2">
        <v>-1</v>
      </c>
      <c r="AF25" s="2">
        <v>1</v>
      </c>
      <c r="AG25" s="2">
        <v>-1</v>
      </c>
      <c r="AH25" s="2">
        <f>AVERAGE($Q$25:$AG$25)</f>
        <v>-5.8823529411764705E-2</v>
      </c>
      <c r="AI25" s="2" t="s">
        <v>57</v>
      </c>
      <c r="AJ25" s="2">
        <f>VARP($Q$23:$AG$40)</f>
        <v>0.99038831218762013</v>
      </c>
    </row>
    <row r="26" spans="1:218" x14ac:dyDescent="0.25">
      <c r="A26" s="2">
        <v>2</v>
      </c>
      <c r="B26" s="2">
        <v>8</v>
      </c>
      <c r="C26" s="2" t="s">
        <v>158</v>
      </c>
      <c r="D26" s="7">
        <v>20</v>
      </c>
      <c r="E26" s="7">
        <v>100</v>
      </c>
      <c r="F26" s="7">
        <v>150</v>
      </c>
      <c r="P26" s="2" t="s">
        <v>4</v>
      </c>
      <c r="Q26" s="2">
        <v>1</v>
      </c>
      <c r="R26" s="2">
        <v>1</v>
      </c>
      <c r="S26" s="2">
        <v>1</v>
      </c>
      <c r="T26" s="2">
        <v>1</v>
      </c>
      <c r="U26" s="2">
        <v>1</v>
      </c>
      <c r="V26" s="2">
        <v>1</v>
      </c>
      <c r="W26" s="2">
        <v>-1</v>
      </c>
      <c r="X26" s="2">
        <v>1</v>
      </c>
      <c r="Y26" s="2">
        <v>1</v>
      </c>
      <c r="Z26" s="2">
        <v>-1</v>
      </c>
      <c r="AA26" s="2">
        <v>1</v>
      </c>
      <c r="AB26" s="2">
        <v>-1</v>
      </c>
      <c r="AC26" s="2">
        <v>-1</v>
      </c>
      <c r="AD26" s="2">
        <v>1</v>
      </c>
      <c r="AE26" s="2">
        <v>-1</v>
      </c>
      <c r="AF26" s="2">
        <v>-1</v>
      </c>
      <c r="AG26" s="2">
        <v>1</v>
      </c>
      <c r="AH26" s="2">
        <f>AVERAGE($Q$26:$AG$26)</f>
        <v>0.29411764705882354</v>
      </c>
      <c r="AI26" s="2" t="s">
        <v>76</v>
      </c>
      <c r="AJ26" s="2">
        <f>AVERAGE($Q$23:$AG$40)</f>
        <v>9.8039215686274508E-2</v>
      </c>
    </row>
    <row r="27" spans="1:218" x14ac:dyDescent="0.25">
      <c r="A27" s="2">
        <v>2</v>
      </c>
      <c r="B27" s="2">
        <v>9</v>
      </c>
      <c r="C27" s="2" t="s">
        <v>159</v>
      </c>
      <c r="D27" s="7">
        <v>0.3</v>
      </c>
      <c r="E27" s="7">
        <v>1</v>
      </c>
      <c r="F27" s="7">
        <v>2</v>
      </c>
      <c r="P27" s="2" t="s">
        <v>5</v>
      </c>
      <c r="Q27" s="2">
        <v>1</v>
      </c>
      <c r="R27" s="2">
        <v>1</v>
      </c>
      <c r="S27" s="2">
        <v>1</v>
      </c>
      <c r="T27" s="2">
        <v>-1</v>
      </c>
      <c r="U27" s="2">
        <v>1</v>
      </c>
      <c r="V27" s="2">
        <v>1</v>
      </c>
      <c r="W27" s="2">
        <v>1</v>
      </c>
      <c r="X27" s="2">
        <v>1</v>
      </c>
      <c r="Y27" s="2">
        <v>-1</v>
      </c>
      <c r="Z27" s="2">
        <v>-1</v>
      </c>
      <c r="AA27" s="2">
        <v>1</v>
      </c>
      <c r="AB27" s="2">
        <v>-1</v>
      </c>
      <c r="AC27" s="2">
        <v>-1</v>
      </c>
      <c r="AD27" s="2">
        <v>1</v>
      </c>
      <c r="AE27" s="2">
        <v>1</v>
      </c>
      <c r="AF27" s="2">
        <v>-1</v>
      </c>
      <c r="AG27" s="2">
        <v>1</v>
      </c>
      <c r="AH27" s="2">
        <f>AVERAGE($Q$27:$AG$27)</f>
        <v>0.29411764705882354</v>
      </c>
      <c r="AI27" s="2" t="s">
        <v>216</v>
      </c>
      <c r="AJ27" s="2">
        <f>AJ26*306</f>
        <v>30</v>
      </c>
      <c r="BA27" s="14"/>
      <c r="BB27" s="33"/>
      <c r="BD27" s="33"/>
    </row>
    <row r="28" spans="1:218" x14ac:dyDescent="0.25">
      <c r="A28" s="2">
        <v>2</v>
      </c>
      <c r="B28" s="2">
        <v>10</v>
      </c>
      <c r="C28" s="2" t="s">
        <v>160</v>
      </c>
      <c r="D28" s="7">
        <v>20</v>
      </c>
      <c r="E28" s="7">
        <v>500</v>
      </c>
      <c r="F28" s="7">
        <v>10000</v>
      </c>
      <c r="P28" s="2" t="s">
        <v>6</v>
      </c>
      <c r="Q28" s="2">
        <v>1</v>
      </c>
      <c r="R28" s="2">
        <v>-1</v>
      </c>
      <c r="S28" s="2">
        <v>1</v>
      </c>
      <c r="T28" s="2">
        <v>1</v>
      </c>
      <c r="U28" s="2">
        <v>1</v>
      </c>
      <c r="V28" s="2">
        <v>1</v>
      </c>
      <c r="W28" s="2">
        <v>1</v>
      </c>
      <c r="X28" s="2">
        <v>1</v>
      </c>
      <c r="Y28" s="2">
        <v>-1</v>
      </c>
      <c r="Z28" s="2">
        <v>-1</v>
      </c>
      <c r="AA28" s="2">
        <v>1</v>
      </c>
      <c r="AB28" s="2">
        <v>-1</v>
      </c>
      <c r="AC28" s="2">
        <v>-1</v>
      </c>
      <c r="AD28" s="2">
        <v>1</v>
      </c>
      <c r="AE28" s="2">
        <v>-1</v>
      </c>
      <c r="AF28" s="2">
        <v>1</v>
      </c>
      <c r="AG28" s="2">
        <v>1</v>
      </c>
      <c r="AH28" s="2">
        <f>AVERAGE($Q$28:$AG$28)</f>
        <v>0.29411764705882354</v>
      </c>
      <c r="AI28" s="2" t="s">
        <v>220</v>
      </c>
      <c r="AJ28" s="2">
        <f>(AJ26+1)/2</f>
        <v>0.5490196078431373</v>
      </c>
    </row>
    <row r="29" spans="1:218" x14ac:dyDescent="0.25">
      <c r="A29" s="2">
        <v>2</v>
      </c>
      <c r="B29" s="2">
        <v>11</v>
      </c>
      <c r="C29" s="2" t="s">
        <v>161</v>
      </c>
      <c r="D29" s="7">
        <v>100</v>
      </c>
      <c r="E29" s="7">
        <v>1000</v>
      </c>
      <c r="F29" s="7">
        <v>1000000</v>
      </c>
      <c r="P29" s="2" t="s">
        <v>7</v>
      </c>
      <c r="Q29" s="2">
        <v>1</v>
      </c>
      <c r="R29" s="2">
        <v>-1</v>
      </c>
      <c r="S29" s="2">
        <v>1</v>
      </c>
      <c r="T29" s="2">
        <v>1</v>
      </c>
      <c r="U29" s="2">
        <v>1</v>
      </c>
      <c r="V29" s="2">
        <v>1</v>
      </c>
      <c r="W29" s="2">
        <v>-1</v>
      </c>
      <c r="X29" s="2">
        <v>-1</v>
      </c>
      <c r="Y29" s="2">
        <v>-1</v>
      </c>
      <c r="Z29" s="2">
        <v>1</v>
      </c>
      <c r="AA29" s="2">
        <v>1</v>
      </c>
      <c r="AB29" s="2">
        <v>-1</v>
      </c>
      <c r="AC29" s="2">
        <v>-1</v>
      </c>
      <c r="AD29" s="2">
        <v>1</v>
      </c>
      <c r="AE29" s="2">
        <v>-1</v>
      </c>
      <c r="AF29" s="2">
        <v>-1</v>
      </c>
      <c r="AG29" s="2">
        <v>1</v>
      </c>
      <c r="AH29" s="2">
        <f>AVERAGE($Q$29:$AG$29)</f>
        <v>5.8823529411764705E-2</v>
      </c>
      <c r="AI29" s="2" t="s">
        <v>373</v>
      </c>
      <c r="AJ29" s="2">
        <f>(AJ28-(1-AJ28))^2</f>
        <v>9.6116878123798724E-3</v>
      </c>
    </row>
    <row r="30" spans="1:218" x14ac:dyDescent="0.25">
      <c r="A30" s="2">
        <v>2</v>
      </c>
      <c r="B30" s="2">
        <v>12</v>
      </c>
      <c r="C30" s="2" t="s">
        <v>162</v>
      </c>
      <c r="D30" s="7">
        <v>2</v>
      </c>
      <c r="E30" s="7">
        <v>10</v>
      </c>
      <c r="F30" s="7">
        <v>50</v>
      </c>
      <c r="P30" s="2" t="s">
        <v>8</v>
      </c>
      <c r="Q30" s="2">
        <v>1</v>
      </c>
      <c r="R30" s="2">
        <v>-1</v>
      </c>
      <c r="S30" s="2">
        <v>1</v>
      </c>
      <c r="T30" s="2">
        <v>1</v>
      </c>
      <c r="U30" s="2">
        <v>1</v>
      </c>
      <c r="V30" s="2">
        <v>1</v>
      </c>
      <c r="W30" s="2">
        <v>-1</v>
      </c>
      <c r="X30" s="2">
        <v>1</v>
      </c>
      <c r="Y30" s="2">
        <v>-1</v>
      </c>
      <c r="Z30" s="2">
        <v>-1</v>
      </c>
      <c r="AA30" s="2">
        <v>1</v>
      </c>
      <c r="AB30" s="2">
        <v>1</v>
      </c>
      <c r="AC30" s="2">
        <v>-1</v>
      </c>
      <c r="AD30" s="2">
        <v>1</v>
      </c>
      <c r="AE30" s="2">
        <v>-1</v>
      </c>
      <c r="AF30" s="2">
        <v>1</v>
      </c>
      <c r="AG30" s="2">
        <v>-1</v>
      </c>
      <c r="AH30" s="2">
        <f>AVERAGE($Q$30:$AG$30)</f>
        <v>0.17647058823529413</v>
      </c>
    </row>
    <row r="31" spans="1:218" x14ac:dyDescent="0.25">
      <c r="A31" s="2">
        <v>2</v>
      </c>
      <c r="B31" s="2">
        <v>13</v>
      </c>
      <c r="C31" s="2" t="s">
        <v>163</v>
      </c>
      <c r="D31" s="7">
        <v>1</v>
      </c>
      <c r="E31" s="7">
        <v>6</v>
      </c>
      <c r="F31" s="7">
        <v>20</v>
      </c>
      <c r="P31" s="2" t="s">
        <v>9</v>
      </c>
      <c r="Q31" s="2">
        <v>1</v>
      </c>
      <c r="R31" s="2">
        <v>1</v>
      </c>
      <c r="S31" s="2">
        <v>1</v>
      </c>
      <c r="T31" s="2">
        <v>1</v>
      </c>
      <c r="U31" s="2">
        <v>1</v>
      </c>
      <c r="V31" s="2">
        <v>1</v>
      </c>
      <c r="W31" s="2">
        <v>-1</v>
      </c>
      <c r="X31" s="2">
        <v>1</v>
      </c>
      <c r="Y31" s="2">
        <v>-1</v>
      </c>
      <c r="Z31" s="2">
        <v>-1</v>
      </c>
      <c r="AA31" s="2">
        <v>1</v>
      </c>
      <c r="AB31" s="2">
        <v>1</v>
      </c>
      <c r="AC31" s="2">
        <v>-1</v>
      </c>
      <c r="AD31" s="2">
        <v>1</v>
      </c>
      <c r="AE31" s="2">
        <v>-1</v>
      </c>
      <c r="AF31" s="2">
        <v>-1</v>
      </c>
      <c r="AG31" s="2">
        <v>1</v>
      </c>
      <c r="AH31" s="2">
        <f>AVERAGE($Q$31:$AG$31)</f>
        <v>0.29411764705882354</v>
      </c>
    </row>
    <row r="32" spans="1:218" x14ac:dyDescent="0.25">
      <c r="A32" s="2">
        <v>2</v>
      </c>
      <c r="B32" s="2">
        <v>14</v>
      </c>
      <c r="C32" s="2" t="s">
        <v>164</v>
      </c>
      <c r="D32" s="7">
        <v>5</v>
      </c>
      <c r="E32" s="7">
        <v>10</v>
      </c>
      <c r="F32" s="7">
        <v>50</v>
      </c>
      <c r="P32" s="2" t="s">
        <v>10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-1</v>
      </c>
      <c r="W32" s="2">
        <v>-1</v>
      </c>
      <c r="X32" s="2">
        <v>1</v>
      </c>
      <c r="Y32" s="2">
        <v>-1</v>
      </c>
      <c r="Z32" s="2">
        <v>-1</v>
      </c>
      <c r="AA32" s="2">
        <v>1</v>
      </c>
      <c r="AB32" s="2">
        <v>1</v>
      </c>
      <c r="AC32" s="2">
        <v>-1</v>
      </c>
      <c r="AD32" s="2">
        <v>1</v>
      </c>
      <c r="AE32" s="2">
        <v>-1</v>
      </c>
      <c r="AF32" s="2">
        <v>1</v>
      </c>
      <c r="AG32" s="2">
        <v>1</v>
      </c>
      <c r="AH32" s="2">
        <f>AVERAGE($Q$32:$AG$32)</f>
        <v>0.29411764705882354</v>
      </c>
      <c r="BA32" s="14"/>
      <c r="BB32" s="33"/>
      <c r="BD32" s="33"/>
    </row>
    <row r="33" spans="1:37" x14ac:dyDescent="0.25">
      <c r="A33" s="2">
        <v>2</v>
      </c>
      <c r="B33" s="2">
        <v>15</v>
      </c>
      <c r="C33" s="2" t="s">
        <v>165</v>
      </c>
      <c r="D33" s="7">
        <v>0.5</v>
      </c>
      <c r="E33" s="7">
        <v>2</v>
      </c>
      <c r="F33" s="7">
        <v>50</v>
      </c>
      <c r="P33" s="2" t="s">
        <v>11</v>
      </c>
      <c r="Q33" s="2">
        <v>1</v>
      </c>
      <c r="R33" s="2">
        <v>-1</v>
      </c>
      <c r="S33" s="2">
        <v>1</v>
      </c>
      <c r="T33" s="2">
        <v>1</v>
      </c>
      <c r="U33" s="2">
        <v>1</v>
      </c>
      <c r="V33" s="2">
        <v>1</v>
      </c>
      <c r="W33" s="2">
        <v>-1</v>
      </c>
      <c r="X33" s="2">
        <v>1</v>
      </c>
      <c r="Y33" s="2">
        <v>-1</v>
      </c>
      <c r="Z33" s="2">
        <v>1</v>
      </c>
      <c r="AA33" s="2">
        <v>1</v>
      </c>
      <c r="AB33" s="2">
        <v>1</v>
      </c>
      <c r="AC33" s="2">
        <v>-1</v>
      </c>
      <c r="AD33" s="2">
        <v>1</v>
      </c>
      <c r="AE33" s="2">
        <v>-1</v>
      </c>
      <c r="AF33" s="2">
        <v>-1</v>
      </c>
      <c r="AG33" s="2">
        <v>-1</v>
      </c>
      <c r="AH33" s="2">
        <f>AVERAGE($Q$33:$AG$33)</f>
        <v>0.17647058823529413</v>
      </c>
    </row>
    <row r="34" spans="1:37" x14ac:dyDescent="0.25">
      <c r="A34" s="2">
        <v>2</v>
      </c>
      <c r="B34" s="2">
        <v>16</v>
      </c>
      <c r="C34" s="2" t="s">
        <v>166</v>
      </c>
      <c r="D34" s="7">
        <v>500</v>
      </c>
      <c r="E34" s="7">
        <v>1000</v>
      </c>
      <c r="F34" s="7">
        <v>5000</v>
      </c>
      <c r="P34" s="2" t="s">
        <v>12</v>
      </c>
      <c r="Q34" s="2">
        <v>1</v>
      </c>
      <c r="R34" s="2">
        <v>-1</v>
      </c>
      <c r="S34" s="2">
        <v>1</v>
      </c>
      <c r="T34" s="2">
        <v>-1</v>
      </c>
      <c r="U34" s="2">
        <v>1</v>
      </c>
      <c r="V34" s="2">
        <v>1</v>
      </c>
      <c r="W34" s="2">
        <v>1</v>
      </c>
      <c r="X34" s="2">
        <v>1</v>
      </c>
      <c r="Y34" s="2">
        <v>1</v>
      </c>
      <c r="Z34" s="2">
        <v>-1</v>
      </c>
      <c r="AA34" s="2">
        <v>-1</v>
      </c>
      <c r="AB34" s="2">
        <v>1</v>
      </c>
      <c r="AC34" s="2">
        <v>-1</v>
      </c>
      <c r="AD34" s="2">
        <v>-1</v>
      </c>
      <c r="AE34" s="2">
        <v>-1</v>
      </c>
      <c r="AF34" s="2">
        <v>1</v>
      </c>
      <c r="AG34" s="2">
        <v>-1</v>
      </c>
      <c r="AH34" s="2">
        <f>AVERAGE($Q$34:$AG$34)</f>
        <v>5.8823529411764705E-2</v>
      </c>
    </row>
    <row r="35" spans="1:37" x14ac:dyDescent="0.25">
      <c r="A35" s="2">
        <v>2</v>
      </c>
      <c r="B35" s="2">
        <v>17</v>
      </c>
      <c r="C35" s="2" t="s">
        <v>167</v>
      </c>
      <c r="D35" s="7">
        <v>1</v>
      </c>
      <c r="E35" s="7">
        <v>5</v>
      </c>
      <c r="F35" s="7">
        <v>10</v>
      </c>
      <c r="P35" s="2" t="s">
        <v>13</v>
      </c>
      <c r="Q35" s="2">
        <v>1</v>
      </c>
      <c r="R35" s="2">
        <v>-1</v>
      </c>
      <c r="S35" s="2">
        <v>-1</v>
      </c>
      <c r="T35" s="2">
        <v>-1</v>
      </c>
      <c r="U35" s="2">
        <v>1</v>
      </c>
      <c r="V35" s="2">
        <v>1</v>
      </c>
      <c r="W35" s="2">
        <v>-1</v>
      </c>
      <c r="X35" s="2">
        <v>-1</v>
      </c>
      <c r="Y35" s="2">
        <v>-1</v>
      </c>
      <c r="Z35" s="2">
        <v>-1</v>
      </c>
      <c r="AA35" s="2">
        <v>-1</v>
      </c>
      <c r="AB35" s="2">
        <v>-1</v>
      </c>
      <c r="AC35" s="2">
        <v>-1</v>
      </c>
      <c r="AD35" s="2">
        <v>1</v>
      </c>
      <c r="AE35" s="2">
        <v>-1</v>
      </c>
      <c r="AF35" s="2">
        <v>1</v>
      </c>
      <c r="AG35" s="2">
        <v>1</v>
      </c>
      <c r="AH35" s="2">
        <f>AVERAGE($Q$35:$AG$35)</f>
        <v>-0.29411764705882354</v>
      </c>
    </row>
    <row r="36" spans="1:37" x14ac:dyDescent="0.25">
      <c r="A36" s="2">
        <v>3</v>
      </c>
      <c r="B36" s="2">
        <v>1</v>
      </c>
      <c r="C36" s="2" t="s">
        <v>151</v>
      </c>
      <c r="D36" s="7">
        <v>0</v>
      </c>
      <c r="E36" s="7">
        <v>1</v>
      </c>
      <c r="F36" s="7">
        <v>8</v>
      </c>
      <c r="P36" s="2" t="s">
        <v>14</v>
      </c>
      <c r="Q36" s="2">
        <v>1</v>
      </c>
      <c r="R36" s="2">
        <v>-1</v>
      </c>
      <c r="S36" s="2">
        <v>1</v>
      </c>
      <c r="T36" s="2">
        <v>1</v>
      </c>
      <c r="U36" s="2">
        <v>-1</v>
      </c>
      <c r="V36" s="2">
        <v>1</v>
      </c>
      <c r="W36" s="2">
        <v>-1</v>
      </c>
      <c r="X36" s="2">
        <v>-1</v>
      </c>
      <c r="Y36" s="2">
        <v>1</v>
      </c>
      <c r="Z36" s="2">
        <v>1</v>
      </c>
      <c r="AA36" s="2">
        <v>-1</v>
      </c>
      <c r="AB36" s="2">
        <v>1</v>
      </c>
      <c r="AC36" s="2">
        <v>-1</v>
      </c>
      <c r="AD36" s="2">
        <v>-1</v>
      </c>
      <c r="AE36" s="2">
        <v>-1</v>
      </c>
      <c r="AF36" s="2">
        <v>-1</v>
      </c>
      <c r="AG36" s="2">
        <v>1</v>
      </c>
      <c r="AH36" s="2">
        <f>AVERAGE($Q$36:$AG$36)</f>
        <v>-5.8823529411764705E-2</v>
      </c>
    </row>
    <row r="37" spans="1:37" x14ac:dyDescent="0.25">
      <c r="A37" s="2">
        <v>3</v>
      </c>
      <c r="B37" s="2">
        <v>2</v>
      </c>
      <c r="C37" s="2" t="s">
        <v>152</v>
      </c>
      <c r="D37" s="7">
        <v>10</v>
      </c>
      <c r="E37" s="7">
        <v>50</v>
      </c>
      <c r="F37" s="7">
        <v>100</v>
      </c>
      <c r="P37" s="2" t="s">
        <v>15</v>
      </c>
      <c r="Q37" s="2">
        <v>1</v>
      </c>
      <c r="R37" s="2">
        <v>1</v>
      </c>
      <c r="S37" s="2">
        <v>1</v>
      </c>
      <c r="T37" s="2">
        <v>-1</v>
      </c>
      <c r="U37" s="2">
        <v>1</v>
      </c>
      <c r="V37" s="2">
        <v>1</v>
      </c>
      <c r="W37" s="2">
        <v>1</v>
      </c>
      <c r="X37" s="2">
        <v>1</v>
      </c>
      <c r="Y37" s="2">
        <v>-1</v>
      </c>
      <c r="Z37" s="2">
        <v>-1</v>
      </c>
      <c r="AA37" s="2">
        <v>1</v>
      </c>
      <c r="AB37" s="2">
        <v>1</v>
      </c>
      <c r="AC37" s="2">
        <v>-1</v>
      </c>
      <c r="AD37" s="2">
        <v>1</v>
      </c>
      <c r="AE37" s="2">
        <v>1</v>
      </c>
      <c r="AF37" s="2">
        <v>1</v>
      </c>
      <c r="AG37" s="2">
        <v>1</v>
      </c>
      <c r="AH37" s="2">
        <f>AVERAGE($Q$37:$AG$37)</f>
        <v>0.52941176470588236</v>
      </c>
    </row>
    <row r="38" spans="1:37" x14ac:dyDescent="0.25">
      <c r="A38" s="2">
        <v>3</v>
      </c>
      <c r="B38" s="2">
        <v>3</v>
      </c>
      <c r="C38" s="2" t="s">
        <v>153</v>
      </c>
      <c r="D38" s="7">
        <v>1</v>
      </c>
      <c r="E38" s="7">
        <v>100</v>
      </c>
      <c r="F38" s="7">
        <v>1000</v>
      </c>
      <c r="P38" s="2" t="s">
        <v>16</v>
      </c>
      <c r="Q38" s="2">
        <v>-1</v>
      </c>
      <c r="R38" s="2">
        <v>-1</v>
      </c>
      <c r="S38" s="2">
        <v>1</v>
      </c>
      <c r="T38" s="2">
        <v>1</v>
      </c>
      <c r="U38" s="2">
        <v>1</v>
      </c>
      <c r="V38" s="2">
        <v>1</v>
      </c>
      <c r="W38" s="2">
        <v>-1</v>
      </c>
      <c r="X38" s="2">
        <v>1</v>
      </c>
      <c r="Y38" s="2">
        <v>-1</v>
      </c>
      <c r="Z38" s="2">
        <v>-1</v>
      </c>
      <c r="AA38" s="2">
        <v>1</v>
      </c>
      <c r="AB38" s="2">
        <v>1</v>
      </c>
      <c r="AC38" s="2">
        <v>1</v>
      </c>
      <c r="AD38" s="2">
        <v>-1</v>
      </c>
      <c r="AE38" s="2">
        <v>-1</v>
      </c>
      <c r="AF38" s="2">
        <v>1</v>
      </c>
      <c r="AG38" s="2">
        <v>-1</v>
      </c>
      <c r="AH38" s="2">
        <f>AVERAGE($Q$38:$AG$38)</f>
        <v>5.8823529411764705E-2</v>
      </c>
    </row>
    <row r="39" spans="1:37" x14ac:dyDescent="0.25">
      <c r="A39" s="2">
        <v>3</v>
      </c>
      <c r="B39" s="2">
        <v>4</v>
      </c>
      <c r="C39" s="2" t="s">
        <v>154</v>
      </c>
      <c r="D39" s="7">
        <v>0.5</v>
      </c>
      <c r="E39" s="7">
        <v>3</v>
      </c>
      <c r="F39" s="7">
        <v>10</v>
      </c>
      <c r="P39" s="2" t="s">
        <v>17</v>
      </c>
      <c r="Q39" s="2">
        <v>1</v>
      </c>
      <c r="R39" s="2">
        <v>-1</v>
      </c>
      <c r="S39" s="2">
        <v>1</v>
      </c>
      <c r="T39" s="2">
        <v>-1</v>
      </c>
      <c r="U39" s="2">
        <v>1</v>
      </c>
      <c r="V39" s="2">
        <v>1</v>
      </c>
      <c r="W39" s="2">
        <v>-1</v>
      </c>
      <c r="X39" s="2">
        <v>1</v>
      </c>
      <c r="Y39" s="2">
        <v>-1</v>
      </c>
      <c r="Z39" s="2">
        <v>-1</v>
      </c>
      <c r="AA39" s="2">
        <v>1</v>
      </c>
      <c r="AB39" s="2">
        <v>1</v>
      </c>
      <c r="AC39" s="2">
        <v>-1</v>
      </c>
      <c r="AD39" s="2">
        <v>1</v>
      </c>
      <c r="AE39" s="2">
        <v>-1</v>
      </c>
      <c r="AF39" s="2">
        <v>-1</v>
      </c>
      <c r="AG39" s="2">
        <v>1</v>
      </c>
      <c r="AH39" s="2">
        <f>AVERAGE($Q$39:$AG$39)</f>
        <v>5.8823529411764705E-2</v>
      </c>
    </row>
    <row r="40" spans="1:37" x14ac:dyDescent="0.25">
      <c r="A40" s="2">
        <v>3</v>
      </c>
      <c r="B40" s="2">
        <v>5</v>
      </c>
      <c r="C40" s="2" t="s">
        <v>155</v>
      </c>
      <c r="D40" s="7">
        <v>10</v>
      </c>
      <c r="E40" s="7">
        <v>25</v>
      </c>
      <c r="F40" s="7">
        <v>35</v>
      </c>
      <c r="P40" s="2" t="s">
        <v>18</v>
      </c>
      <c r="Q40" s="2">
        <v>-1</v>
      </c>
      <c r="R40" s="2">
        <v>-1</v>
      </c>
      <c r="S40" s="2">
        <v>1</v>
      </c>
      <c r="T40" s="2">
        <v>-1</v>
      </c>
      <c r="U40" s="2">
        <v>-1</v>
      </c>
      <c r="V40" s="2">
        <v>-1</v>
      </c>
      <c r="W40" s="2">
        <v>-1</v>
      </c>
      <c r="X40" s="2">
        <v>1</v>
      </c>
      <c r="Y40" s="2">
        <v>-1</v>
      </c>
      <c r="Z40" s="2">
        <v>-1</v>
      </c>
      <c r="AA40" s="2">
        <v>1</v>
      </c>
      <c r="AB40" s="2">
        <v>-1</v>
      </c>
      <c r="AC40" s="2">
        <v>-1</v>
      </c>
      <c r="AD40" s="2">
        <v>1</v>
      </c>
      <c r="AE40" s="2">
        <v>-1</v>
      </c>
      <c r="AF40" s="2">
        <v>-1</v>
      </c>
      <c r="AG40" s="2">
        <v>-1</v>
      </c>
      <c r="AH40" s="2">
        <f>AVERAGE($Q$40:$AG$40)</f>
        <v>-0.52941176470588236</v>
      </c>
    </row>
    <row r="41" spans="1:37" x14ac:dyDescent="0.25">
      <c r="A41" s="2">
        <v>3</v>
      </c>
      <c r="B41" s="2">
        <v>6</v>
      </c>
      <c r="C41" s="2" t="s">
        <v>156</v>
      </c>
      <c r="D41" s="7">
        <v>12</v>
      </c>
      <c r="E41" s="7">
        <v>48</v>
      </c>
      <c r="F41" s="7">
        <v>150</v>
      </c>
      <c r="P41" s="2" t="s">
        <v>79</v>
      </c>
      <c r="Q41" s="2">
        <f>AVERAGE($Q$23:$Q$40)</f>
        <v>0.77777777777777779</v>
      </c>
      <c r="R41" s="2">
        <f>AVERAGE($R$23:$R$40)</f>
        <v>-0.33333333333333331</v>
      </c>
      <c r="S41" s="2">
        <f>AVERAGE($S$23:$S$40)</f>
        <v>0.77777777777777779</v>
      </c>
      <c r="T41" s="2">
        <f>AVERAGE($T$23:$T$40)</f>
        <v>0.22222222222222221</v>
      </c>
      <c r="U41" s="2">
        <f>AVERAGE($U$23:$U$40)</f>
        <v>0.77777777777777779</v>
      </c>
      <c r="V41" s="2">
        <f>AVERAGE($V$23:$V$40)</f>
        <v>0.66666666666666663</v>
      </c>
      <c r="W41" s="2">
        <f>AVERAGE($W$23:$W$40)</f>
        <v>-0.55555555555555558</v>
      </c>
      <c r="X41" s="2">
        <f>AVERAGE($X$23:$X$40)</f>
        <v>0.66666666666666663</v>
      </c>
      <c r="Y41" s="2">
        <f>AVERAGE($Y$23:$Y$40)</f>
        <v>-0.55555555555555558</v>
      </c>
      <c r="Z41" s="2">
        <f>AVERAGE($Z$23:$Z$40)</f>
        <v>-0.66666666666666663</v>
      </c>
      <c r="AA41" s="2">
        <f>AVERAGE($AA$23:$AA$40)</f>
        <v>0.44444444444444442</v>
      </c>
      <c r="AB41" s="2">
        <f>AVERAGE($AB$23:$AB$40)</f>
        <v>0.1111111111111111</v>
      </c>
      <c r="AC41" s="2">
        <f>AVERAGE($AC$23:$AC$40)</f>
        <v>-0.88888888888888884</v>
      </c>
      <c r="AD41" s="2">
        <f>AVERAGE($AD$23:$AD$40)</f>
        <v>0.66666666666666663</v>
      </c>
      <c r="AE41" s="2">
        <f>AVERAGE($AE$23:$AE$40)</f>
        <v>-0.66666666666666663</v>
      </c>
      <c r="AF41" s="2">
        <f>AVERAGE($AF$23:$AF$40)</f>
        <v>-0.1111111111111111</v>
      </c>
      <c r="AG41" s="2">
        <f>AVERAGE($AG$23:$AG$40)</f>
        <v>0.33333333333333331</v>
      </c>
      <c r="AH41" s="2">
        <f>AVERAGE($AH$23:$AH$40)</f>
        <v>9.8039215686274481E-2</v>
      </c>
    </row>
    <row r="42" spans="1:37" x14ac:dyDescent="0.25">
      <c r="A42" s="2">
        <v>3</v>
      </c>
      <c r="B42" s="2">
        <v>7</v>
      </c>
      <c r="C42" s="2" t="s">
        <v>157</v>
      </c>
      <c r="D42" s="7">
        <v>1</v>
      </c>
      <c r="E42" s="7">
        <v>5</v>
      </c>
      <c r="F42" s="7">
        <v>20</v>
      </c>
    </row>
    <row r="43" spans="1:37" x14ac:dyDescent="0.25">
      <c r="A43" s="2">
        <v>3</v>
      </c>
      <c r="B43" s="2">
        <v>8</v>
      </c>
      <c r="C43" s="2" t="s">
        <v>158</v>
      </c>
      <c r="D43" s="7">
        <v>300</v>
      </c>
      <c r="E43" s="7">
        <v>500</v>
      </c>
      <c r="F43" s="7">
        <v>1500</v>
      </c>
    </row>
    <row r="44" spans="1:37" x14ac:dyDescent="0.25">
      <c r="A44" s="2">
        <v>3</v>
      </c>
      <c r="B44" s="2">
        <v>9</v>
      </c>
      <c r="C44" s="2" t="s">
        <v>159</v>
      </c>
      <c r="D44" s="7">
        <v>2</v>
      </c>
      <c r="E44" s="7">
        <v>10</v>
      </c>
      <c r="F44" s="7">
        <v>30</v>
      </c>
      <c r="P44" s="2" t="s">
        <v>99</v>
      </c>
      <c r="Q44" s="2" t="s">
        <v>81</v>
      </c>
      <c r="R44" s="2" t="s">
        <v>82</v>
      </c>
      <c r="S44" s="2" t="s">
        <v>83</v>
      </c>
      <c r="T44" s="2" t="s">
        <v>84</v>
      </c>
      <c r="U44" s="2" t="s">
        <v>85</v>
      </c>
      <c r="V44" s="2" t="s">
        <v>86</v>
      </c>
      <c r="W44" s="2" t="s">
        <v>87</v>
      </c>
      <c r="X44" s="2" t="s">
        <v>88</v>
      </c>
      <c r="Y44" s="2" t="s">
        <v>89</v>
      </c>
      <c r="Z44" s="2" t="s">
        <v>90</v>
      </c>
      <c r="AA44" s="2" t="s">
        <v>91</v>
      </c>
      <c r="AB44" s="2" t="s">
        <v>92</v>
      </c>
      <c r="AC44" s="2" t="s">
        <v>93</v>
      </c>
      <c r="AD44" s="2" t="s">
        <v>94</v>
      </c>
      <c r="AE44" s="2" t="s">
        <v>95</v>
      </c>
      <c r="AF44" s="2" t="s">
        <v>96</v>
      </c>
      <c r="AG44" s="2" t="s">
        <v>97</v>
      </c>
      <c r="AH44" s="2" t="s">
        <v>80</v>
      </c>
      <c r="AI44" s="2" t="s">
        <v>150</v>
      </c>
      <c r="AK44" s="2" t="s">
        <v>42</v>
      </c>
    </row>
    <row r="45" spans="1:37" x14ac:dyDescent="0.25">
      <c r="A45" s="2">
        <v>3</v>
      </c>
      <c r="B45" s="2">
        <v>10</v>
      </c>
      <c r="C45" s="2" t="s">
        <v>160</v>
      </c>
      <c r="D45" s="7">
        <v>50</v>
      </c>
      <c r="E45" s="7">
        <v>640</v>
      </c>
      <c r="F45" s="7">
        <v>2000</v>
      </c>
      <c r="P45" s="2" t="s">
        <v>1</v>
      </c>
      <c r="Q45" s="2">
        <v>1</v>
      </c>
      <c r="R45" s="2">
        <v>1</v>
      </c>
      <c r="S45" s="2">
        <v>-1</v>
      </c>
      <c r="T45" s="2">
        <v>1</v>
      </c>
      <c r="U45" s="2">
        <v>1</v>
      </c>
      <c r="V45" s="2">
        <v>-1</v>
      </c>
      <c r="W45" s="2">
        <v>1</v>
      </c>
      <c r="X45" s="2">
        <v>-1</v>
      </c>
      <c r="Y45" s="2">
        <v>-1</v>
      </c>
      <c r="Z45" s="2">
        <v>1</v>
      </c>
      <c r="AA45" s="2">
        <v>1</v>
      </c>
      <c r="AB45" s="2">
        <v>1</v>
      </c>
      <c r="AC45" s="2">
        <v>-1</v>
      </c>
      <c r="AD45" s="2">
        <v>1</v>
      </c>
      <c r="AE45" s="2">
        <v>1</v>
      </c>
      <c r="AF45" s="2">
        <v>1</v>
      </c>
      <c r="AG45" s="2">
        <v>1</v>
      </c>
      <c r="AH45" s="2">
        <f>AVERAGE($Q$45:$AG$45)</f>
        <v>0.41176470588235292</v>
      </c>
      <c r="AI45" s="2" t="s">
        <v>52</v>
      </c>
      <c r="AJ45" s="2">
        <f>VARP($Q$63:$AG$63)</f>
        <v>5.2287581699346414E-2</v>
      </c>
      <c r="AK45" s="2">
        <f>AJ45/AJ47</f>
        <v>5.5032585083273008E-2</v>
      </c>
    </row>
    <row r="46" spans="1:37" x14ac:dyDescent="0.25">
      <c r="A46" s="2">
        <v>3</v>
      </c>
      <c r="B46" s="2">
        <v>11</v>
      </c>
      <c r="C46" s="2" t="s">
        <v>161</v>
      </c>
      <c r="D46" s="7">
        <v>1</v>
      </c>
      <c r="E46" s="7">
        <v>10</v>
      </c>
      <c r="F46" s="7">
        <v>50</v>
      </c>
      <c r="P46" s="2" t="s">
        <v>2</v>
      </c>
      <c r="Q46" s="2">
        <v>-1</v>
      </c>
      <c r="R46" s="2">
        <v>1</v>
      </c>
      <c r="S46" s="2">
        <v>1</v>
      </c>
      <c r="T46" s="2">
        <v>1</v>
      </c>
      <c r="U46" s="2">
        <v>-1</v>
      </c>
      <c r="V46" s="2">
        <v>1</v>
      </c>
      <c r="W46" s="2">
        <v>1</v>
      </c>
      <c r="X46" s="2">
        <v>-1</v>
      </c>
      <c r="Y46" s="2">
        <v>-1</v>
      </c>
      <c r="Z46" s="2">
        <v>-1</v>
      </c>
      <c r="AA46" s="2">
        <v>-1</v>
      </c>
      <c r="AB46" s="2">
        <v>1</v>
      </c>
      <c r="AC46" s="2">
        <v>1</v>
      </c>
      <c r="AD46" s="2">
        <v>1</v>
      </c>
      <c r="AE46" s="2">
        <v>-1</v>
      </c>
      <c r="AF46" s="2">
        <v>-1</v>
      </c>
      <c r="AG46" s="2">
        <v>-1</v>
      </c>
      <c r="AH46" s="2">
        <f>AVERAGE($Q$46:$AG$46)</f>
        <v>-5.8823529411764705E-2</v>
      </c>
      <c r="AI46" s="2" t="s">
        <v>54</v>
      </c>
      <c r="AJ46" s="2">
        <f>VARP($AG$45:$AH$63)</f>
        <v>0.54395126930487814</v>
      </c>
      <c r="AK46" s="2">
        <f>AJ46/AJ47</f>
        <v>0.57250772623797286</v>
      </c>
    </row>
    <row r="47" spans="1:37" x14ac:dyDescent="0.25">
      <c r="A47" s="2">
        <v>3</v>
      </c>
      <c r="B47" s="2">
        <v>12</v>
      </c>
      <c r="C47" s="2" t="s">
        <v>162</v>
      </c>
      <c r="D47" s="7">
        <v>30</v>
      </c>
      <c r="E47" s="7">
        <v>100</v>
      </c>
      <c r="F47" s="7">
        <v>500</v>
      </c>
      <c r="P47" s="2" t="s">
        <v>3</v>
      </c>
      <c r="Q47" s="2">
        <v>1</v>
      </c>
      <c r="R47" s="2">
        <v>-1</v>
      </c>
      <c r="S47" s="2">
        <v>1</v>
      </c>
      <c r="T47" s="2">
        <v>-1</v>
      </c>
      <c r="U47" s="2">
        <v>1</v>
      </c>
      <c r="V47" s="2">
        <v>1</v>
      </c>
      <c r="W47" s="2">
        <v>1</v>
      </c>
      <c r="X47" s="2">
        <v>1</v>
      </c>
      <c r="Y47" s="2">
        <v>1</v>
      </c>
      <c r="Z47" s="2">
        <v>-1</v>
      </c>
      <c r="AA47" s="2">
        <v>-1</v>
      </c>
      <c r="AB47" s="2">
        <v>-1</v>
      </c>
      <c r="AC47" s="2">
        <v>-1</v>
      </c>
      <c r="AD47" s="2">
        <v>1</v>
      </c>
      <c r="AE47" s="2">
        <v>1</v>
      </c>
      <c r="AF47" s="2">
        <v>-1</v>
      </c>
      <c r="AG47" s="2">
        <v>1</v>
      </c>
      <c r="AH47" s="2">
        <f>AVERAGE($Q$47:$AG$47)</f>
        <v>0.17647058823529413</v>
      </c>
      <c r="AI47" s="2" t="s">
        <v>57</v>
      </c>
      <c r="AJ47" s="2">
        <f>VARP($Q$45:$AG$63)</f>
        <v>0.95012039903680756</v>
      </c>
    </row>
    <row r="48" spans="1:37" x14ac:dyDescent="0.25">
      <c r="A48" s="2">
        <v>3</v>
      </c>
      <c r="B48" s="2">
        <v>13</v>
      </c>
      <c r="C48" s="2" t="s">
        <v>163</v>
      </c>
      <c r="D48" s="7">
        <v>50</v>
      </c>
      <c r="E48" s="7">
        <v>500</v>
      </c>
      <c r="F48" s="7">
        <v>5000</v>
      </c>
      <c r="P48" s="2" t="s">
        <v>4</v>
      </c>
      <c r="Q48" s="2">
        <v>-1</v>
      </c>
      <c r="R48" s="2">
        <v>1</v>
      </c>
      <c r="S48" s="2">
        <v>1</v>
      </c>
      <c r="T48" s="2">
        <v>1</v>
      </c>
      <c r="U48" s="2">
        <v>-1</v>
      </c>
      <c r="V48" s="2">
        <v>-1</v>
      </c>
      <c r="W48" s="2">
        <v>1</v>
      </c>
      <c r="X48" s="2">
        <v>-1</v>
      </c>
      <c r="Y48" s="2">
        <v>1</v>
      </c>
      <c r="Z48" s="2">
        <v>-1</v>
      </c>
      <c r="AA48" s="2">
        <v>1</v>
      </c>
      <c r="AB48" s="2">
        <v>1</v>
      </c>
      <c r="AC48" s="2">
        <v>-1</v>
      </c>
      <c r="AD48" s="2">
        <v>-1</v>
      </c>
      <c r="AE48" s="2">
        <v>-1</v>
      </c>
      <c r="AF48" s="2">
        <v>1</v>
      </c>
      <c r="AG48" s="2">
        <v>1</v>
      </c>
      <c r="AH48" s="2">
        <f>AVERAGE($Q$48:$AG$48)</f>
        <v>5.8823529411764705E-2</v>
      </c>
      <c r="AI48" s="2" t="s">
        <v>77</v>
      </c>
      <c r="AJ48" s="2">
        <f>AVERAGE($Q$45:$AG$63)</f>
        <v>0</v>
      </c>
    </row>
    <row r="49" spans="1:36" x14ac:dyDescent="0.25">
      <c r="A49" s="2">
        <v>3</v>
      </c>
      <c r="B49" s="2">
        <v>14</v>
      </c>
      <c r="C49" s="2" t="s">
        <v>164</v>
      </c>
      <c r="D49" s="7">
        <v>0.5</v>
      </c>
      <c r="E49" s="7">
        <v>2</v>
      </c>
      <c r="F49" s="7">
        <v>12</v>
      </c>
      <c r="P49" s="2" t="s">
        <v>5</v>
      </c>
      <c r="Q49" s="2">
        <v>-1</v>
      </c>
      <c r="R49" s="2">
        <v>-1</v>
      </c>
      <c r="S49" s="2">
        <v>-1</v>
      </c>
      <c r="T49" s="2">
        <v>1</v>
      </c>
      <c r="U49" s="2">
        <v>-1</v>
      </c>
      <c r="V49" s="2">
        <v>1</v>
      </c>
      <c r="W49" s="2">
        <v>-1</v>
      </c>
      <c r="X49" s="2">
        <v>-1</v>
      </c>
      <c r="Y49" s="2">
        <v>-1</v>
      </c>
      <c r="Z49" s="2">
        <v>1</v>
      </c>
      <c r="AA49" s="2">
        <v>-1</v>
      </c>
      <c r="AB49" s="2">
        <v>1</v>
      </c>
      <c r="AC49" s="2">
        <v>-1</v>
      </c>
      <c r="AD49" s="2">
        <v>-1</v>
      </c>
      <c r="AE49" s="2">
        <v>1</v>
      </c>
      <c r="AF49" s="2">
        <v>-1</v>
      </c>
      <c r="AG49" s="2">
        <v>-1</v>
      </c>
      <c r="AH49" s="2">
        <f>AVERAGE($Q$49:$AG$49)</f>
        <v>-0.41176470588235292</v>
      </c>
      <c r="AI49" s="2" t="s">
        <v>217</v>
      </c>
      <c r="AJ49" s="2">
        <f>AJ48*306</f>
        <v>0</v>
      </c>
    </row>
    <row r="50" spans="1:36" x14ac:dyDescent="0.25">
      <c r="A50" s="2">
        <v>3</v>
      </c>
      <c r="B50" s="2">
        <v>15</v>
      </c>
      <c r="C50" s="2" t="s">
        <v>165</v>
      </c>
      <c r="D50" s="7">
        <v>0.05</v>
      </c>
      <c r="E50" s="7">
        <v>0.5</v>
      </c>
      <c r="F50" s="7">
        <v>10</v>
      </c>
      <c r="P50" s="2" t="s">
        <v>6</v>
      </c>
      <c r="Q50" s="2">
        <v>-1</v>
      </c>
      <c r="R50" s="2">
        <v>-1</v>
      </c>
      <c r="S50" s="2">
        <v>-1</v>
      </c>
      <c r="T50" s="2">
        <v>1</v>
      </c>
      <c r="U50" s="2">
        <v>-1</v>
      </c>
      <c r="V50" s="2">
        <v>-1</v>
      </c>
      <c r="W50" s="2">
        <v>-1</v>
      </c>
      <c r="X50" s="2">
        <v>-1</v>
      </c>
      <c r="Y50" s="2">
        <v>-1</v>
      </c>
      <c r="Z50" s="2">
        <v>1</v>
      </c>
      <c r="AA50" s="2">
        <v>-1</v>
      </c>
      <c r="AB50" s="2">
        <v>-1</v>
      </c>
      <c r="AC50" s="2">
        <v>-1</v>
      </c>
      <c r="AD50" s="2">
        <v>-1</v>
      </c>
      <c r="AE50" s="2">
        <v>-1</v>
      </c>
      <c r="AF50" s="2">
        <v>-1</v>
      </c>
      <c r="AG50" s="2">
        <v>-1</v>
      </c>
      <c r="AH50" s="2">
        <f>AVERAGE($Q$50:$AG$50)</f>
        <v>-0.76470588235294112</v>
      </c>
      <c r="AI50" s="2" t="s">
        <v>220</v>
      </c>
      <c r="AJ50" s="2">
        <f>(AJ48+1)/2</f>
        <v>0.5</v>
      </c>
    </row>
    <row r="51" spans="1:36" x14ac:dyDescent="0.25">
      <c r="A51" s="2">
        <v>3</v>
      </c>
      <c r="B51" s="2">
        <v>16</v>
      </c>
      <c r="C51" s="2" t="s">
        <v>166</v>
      </c>
      <c r="D51" s="7">
        <v>2</v>
      </c>
      <c r="E51" s="7">
        <v>10</v>
      </c>
      <c r="F51" s="7">
        <v>100</v>
      </c>
      <c r="P51" s="2" t="s">
        <v>7</v>
      </c>
      <c r="Q51" s="2">
        <v>-1</v>
      </c>
      <c r="R51" s="2">
        <v>1</v>
      </c>
      <c r="S51" s="2">
        <v>-1</v>
      </c>
      <c r="T51" s="2">
        <v>-1</v>
      </c>
      <c r="U51" s="2">
        <v>1</v>
      </c>
      <c r="V51" s="2">
        <v>-1</v>
      </c>
      <c r="W51" s="2">
        <v>1</v>
      </c>
      <c r="X51" s="2">
        <v>1</v>
      </c>
      <c r="Y51" s="2">
        <v>-1</v>
      </c>
      <c r="Z51" s="2">
        <v>1</v>
      </c>
      <c r="AA51" s="2">
        <v>-1</v>
      </c>
      <c r="AB51" s="2">
        <v>1</v>
      </c>
      <c r="AC51" s="2">
        <v>1</v>
      </c>
      <c r="AD51" s="2">
        <v>1</v>
      </c>
      <c r="AE51" s="2">
        <v>1</v>
      </c>
      <c r="AF51" s="2">
        <v>-1</v>
      </c>
      <c r="AG51" s="2">
        <v>1</v>
      </c>
      <c r="AH51" s="2">
        <f>AVERAGE($Q$51:$AG$51)</f>
        <v>0.17647058823529413</v>
      </c>
      <c r="AI51" s="2" t="s">
        <v>373</v>
      </c>
      <c r="AJ51" s="2">
        <f>(AJ50-(1-AJ50))^2</f>
        <v>0</v>
      </c>
    </row>
    <row r="52" spans="1:36" x14ac:dyDescent="0.25">
      <c r="A52" s="2">
        <v>3</v>
      </c>
      <c r="B52" s="2">
        <v>17</v>
      </c>
      <c r="C52" s="2" t="s">
        <v>167</v>
      </c>
      <c r="D52" s="7">
        <v>2</v>
      </c>
      <c r="E52" s="7">
        <v>30</v>
      </c>
      <c r="F52" s="7">
        <v>100</v>
      </c>
      <c r="P52" s="2" t="s">
        <v>8</v>
      </c>
      <c r="Q52" s="2">
        <v>1</v>
      </c>
      <c r="R52" s="2">
        <v>-1</v>
      </c>
      <c r="S52" s="2">
        <v>1</v>
      </c>
      <c r="T52" s="2">
        <v>1</v>
      </c>
      <c r="U52" s="2">
        <v>-1</v>
      </c>
      <c r="V52" s="2">
        <v>1</v>
      </c>
      <c r="W52" s="2">
        <v>-1</v>
      </c>
      <c r="X52" s="2">
        <v>-1</v>
      </c>
      <c r="Y52" s="2">
        <v>-1</v>
      </c>
      <c r="Z52" s="2">
        <v>-1</v>
      </c>
      <c r="AA52" s="2">
        <v>-1</v>
      </c>
      <c r="AB52" s="2">
        <v>1</v>
      </c>
      <c r="AC52" s="2">
        <v>-1</v>
      </c>
      <c r="AD52" s="2">
        <v>-1</v>
      </c>
      <c r="AE52" s="2">
        <v>-1</v>
      </c>
      <c r="AF52" s="2">
        <v>-1</v>
      </c>
      <c r="AG52" s="2">
        <v>1</v>
      </c>
      <c r="AH52" s="2">
        <f>AVERAGE($Q$52:$AG$52)</f>
        <v>-0.29411764705882354</v>
      </c>
    </row>
    <row r="53" spans="1:36" x14ac:dyDescent="0.25">
      <c r="A53" s="2">
        <v>4</v>
      </c>
      <c r="B53" s="2">
        <v>1</v>
      </c>
      <c r="C53" s="2" t="s">
        <v>151</v>
      </c>
      <c r="D53" s="7">
        <v>0</v>
      </c>
      <c r="E53" s="7">
        <v>0.5</v>
      </c>
      <c r="F53" s="7">
        <v>1</v>
      </c>
      <c r="P53" s="2" t="s">
        <v>9</v>
      </c>
      <c r="Q53" s="2">
        <v>1</v>
      </c>
      <c r="R53" s="2">
        <v>-1</v>
      </c>
      <c r="S53" s="2">
        <v>-1</v>
      </c>
      <c r="T53" s="2">
        <v>-1</v>
      </c>
      <c r="U53" s="2">
        <v>-1</v>
      </c>
      <c r="V53" s="2">
        <v>-1</v>
      </c>
      <c r="W53" s="2">
        <v>1</v>
      </c>
      <c r="X53" s="2">
        <v>-1</v>
      </c>
      <c r="Y53" s="2">
        <v>1</v>
      </c>
      <c r="Z53" s="2">
        <v>-1</v>
      </c>
      <c r="AA53" s="2">
        <v>-1</v>
      </c>
      <c r="AB53" s="2">
        <v>1</v>
      </c>
      <c r="AC53" s="2">
        <v>-1</v>
      </c>
      <c r="AD53" s="2">
        <v>-1</v>
      </c>
      <c r="AE53" s="2">
        <v>-1</v>
      </c>
      <c r="AF53" s="2">
        <v>1</v>
      </c>
      <c r="AG53" s="2">
        <v>-1</v>
      </c>
      <c r="AH53" s="2">
        <f>AVERAGE($Q$53:$AG$53)</f>
        <v>-0.41176470588235292</v>
      </c>
    </row>
    <row r="54" spans="1:36" x14ac:dyDescent="0.25">
      <c r="A54" s="2">
        <v>4</v>
      </c>
      <c r="B54" s="2">
        <v>2</v>
      </c>
      <c r="C54" s="2" t="s">
        <v>152</v>
      </c>
      <c r="D54" s="7">
        <v>2</v>
      </c>
      <c r="E54" s="7">
        <v>5</v>
      </c>
      <c r="F54" s="7">
        <v>12</v>
      </c>
      <c r="P54" s="2" t="s">
        <v>10</v>
      </c>
      <c r="Q54" s="2">
        <v>-1</v>
      </c>
      <c r="R54" s="2">
        <v>1</v>
      </c>
      <c r="S54" s="2">
        <v>1</v>
      </c>
      <c r="T54" s="2">
        <v>1</v>
      </c>
      <c r="U54" s="2">
        <v>1</v>
      </c>
      <c r="V54" s="2">
        <v>1</v>
      </c>
      <c r="W54" s="2">
        <v>-1</v>
      </c>
      <c r="X54" s="2">
        <v>-1</v>
      </c>
      <c r="Y54" s="2">
        <v>-1</v>
      </c>
      <c r="Z54" s="2">
        <v>1</v>
      </c>
      <c r="AA54" s="2">
        <v>-1</v>
      </c>
      <c r="AB54" s="2">
        <v>-1</v>
      </c>
      <c r="AC54" s="2">
        <v>-1</v>
      </c>
      <c r="AD54" s="2">
        <v>-1</v>
      </c>
      <c r="AE54" s="2">
        <v>-1</v>
      </c>
      <c r="AF54" s="2">
        <v>-1</v>
      </c>
      <c r="AG54" s="2">
        <v>-1</v>
      </c>
      <c r="AH54" s="2">
        <f>AVERAGE($Q$54:$AG$54)</f>
        <v>-0.29411764705882354</v>
      </c>
    </row>
    <row r="55" spans="1:36" x14ac:dyDescent="0.25">
      <c r="A55" s="2">
        <v>4</v>
      </c>
      <c r="B55" s="2">
        <v>3</v>
      </c>
      <c r="C55" s="2" t="s">
        <v>153</v>
      </c>
      <c r="D55" s="7">
        <v>10</v>
      </c>
      <c r="E55" s="7">
        <v>100</v>
      </c>
      <c r="F55" s="7">
        <v>500</v>
      </c>
      <c r="P55" s="2" t="s">
        <v>11</v>
      </c>
      <c r="Q55" s="2">
        <v>1</v>
      </c>
      <c r="R55" s="2">
        <v>1</v>
      </c>
      <c r="S55" s="2">
        <v>-1</v>
      </c>
      <c r="T55" s="2">
        <v>1</v>
      </c>
      <c r="U55" s="2">
        <v>-1</v>
      </c>
      <c r="V55" s="2">
        <v>-1</v>
      </c>
      <c r="W55" s="2">
        <v>1</v>
      </c>
      <c r="X55" s="2">
        <v>-1</v>
      </c>
      <c r="Y55" s="2">
        <v>1</v>
      </c>
      <c r="Z55" s="2">
        <v>1</v>
      </c>
      <c r="AA55" s="2">
        <v>1</v>
      </c>
      <c r="AB55" s="2">
        <v>1</v>
      </c>
      <c r="AC55" s="2">
        <v>-1</v>
      </c>
      <c r="AD55" s="2">
        <v>1</v>
      </c>
      <c r="AE55" s="2">
        <v>-1</v>
      </c>
      <c r="AF55" s="2">
        <v>1</v>
      </c>
      <c r="AG55" s="2">
        <v>1</v>
      </c>
      <c r="AH55" s="2">
        <f>AVERAGE($Q$55:$AG$55)</f>
        <v>0.29411764705882354</v>
      </c>
    </row>
    <row r="56" spans="1:36" x14ac:dyDescent="0.25">
      <c r="A56" s="2">
        <v>4</v>
      </c>
      <c r="B56" s="2">
        <v>4</v>
      </c>
      <c r="C56" s="2" t="s">
        <v>154</v>
      </c>
      <c r="D56" s="7">
        <v>5</v>
      </c>
      <c r="E56" s="7">
        <v>10</v>
      </c>
      <c r="F56" s="7">
        <v>50</v>
      </c>
      <c r="P56" s="2" t="s">
        <v>12</v>
      </c>
      <c r="Q56" s="2">
        <v>-1</v>
      </c>
      <c r="R56" s="2">
        <v>-1</v>
      </c>
      <c r="S56" s="2">
        <v>1</v>
      </c>
      <c r="T56" s="2">
        <v>-1</v>
      </c>
      <c r="U56" s="2">
        <v>-1</v>
      </c>
      <c r="V56" s="2">
        <v>1</v>
      </c>
      <c r="W56" s="2">
        <v>1</v>
      </c>
      <c r="X56" s="2">
        <v>-1</v>
      </c>
      <c r="Y56" s="2">
        <v>1</v>
      </c>
      <c r="Z56" s="2">
        <v>-1</v>
      </c>
      <c r="AA56" s="2">
        <v>1</v>
      </c>
      <c r="AB56" s="2">
        <v>-1</v>
      </c>
      <c r="AC56" s="2">
        <v>-1</v>
      </c>
      <c r="AD56" s="2">
        <v>1</v>
      </c>
      <c r="AE56" s="2">
        <v>-1</v>
      </c>
      <c r="AF56" s="2">
        <v>-1</v>
      </c>
      <c r="AG56" s="2">
        <v>-1</v>
      </c>
      <c r="AH56" s="2">
        <f>AVERAGE($Q$56:$AG$56)</f>
        <v>-0.29411764705882354</v>
      </c>
    </row>
    <row r="57" spans="1:36" x14ac:dyDescent="0.25">
      <c r="A57" s="2">
        <v>4</v>
      </c>
      <c r="B57" s="2">
        <v>5</v>
      </c>
      <c r="C57" s="2" t="s">
        <v>155</v>
      </c>
      <c r="D57" s="7">
        <v>15</v>
      </c>
      <c r="E57" s="7">
        <v>20</v>
      </c>
      <c r="F57" s="7">
        <v>30</v>
      </c>
      <c r="P57" s="2" t="s">
        <v>13</v>
      </c>
      <c r="Q57" s="2">
        <v>-1</v>
      </c>
      <c r="R57" s="2">
        <v>1</v>
      </c>
      <c r="S57" s="2">
        <v>-1</v>
      </c>
      <c r="T57" s="2">
        <v>1</v>
      </c>
      <c r="U57" s="2">
        <v>1</v>
      </c>
      <c r="V57" s="2">
        <v>-1</v>
      </c>
      <c r="W57" s="2">
        <v>1</v>
      </c>
      <c r="X57" s="2">
        <v>-1</v>
      </c>
      <c r="Y57" s="2">
        <v>1</v>
      </c>
      <c r="Z57" s="2">
        <v>-1</v>
      </c>
      <c r="AA57" s="2">
        <v>1</v>
      </c>
      <c r="AB57" s="2">
        <v>-1</v>
      </c>
      <c r="AC57" s="2">
        <v>1</v>
      </c>
      <c r="AD57" s="2">
        <v>-1</v>
      </c>
      <c r="AE57" s="2">
        <v>-1</v>
      </c>
      <c r="AF57" s="2">
        <v>1</v>
      </c>
      <c r="AG57" s="2">
        <v>1</v>
      </c>
      <c r="AH57" s="2">
        <f>AVERAGE($Q$57:$AG$57)</f>
        <v>5.8823529411764705E-2</v>
      </c>
    </row>
    <row r="58" spans="1:36" x14ac:dyDescent="0.25">
      <c r="A58" s="2">
        <v>4</v>
      </c>
      <c r="B58" s="2">
        <v>6</v>
      </c>
      <c r="C58" s="2" t="s">
        <v>156</v>
      </c>
      <c r="D58" s="7">
        <v>1</v>
      </c>
      <c r="E58" s="7">
        <v>10</v>
      </c>
      <c r="F58" s="7">
        <v>20</v>
      </c>
      <c r="P58" s="2" t="s">
        <v>14</v>
      </c>
      <c r="Q58" s="2">
        <v>1</v>
      </c>
      <c r="R58" s="2">
        <v>1</v>
      </c>
      <c r="S58" s="2">
        <v>1</v>
      </c>
      <c r="T58" s="2">
        <v>1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>
        <v>1</v>
      </c>
      <c r="AB58" s="2">
        <v>1</v>
      </c>
      <c r="AC58" s="2">
        <v>1</v>
      </c>
      <c r="AD58" s="2">
        <v>-1</v>
      </c>
      <c r="AE58" s="2">
        <v>1</v>
      </c>
      <c r="AF58" s="2">
        <v>1</v>
      </c>
      <c r="AG58" s="2">
        <v>-1</v>
      </c>
      <c r="AH58" s="2">
        <f>AVERAGE($Q$58:$AG$58)</f>
        <v>0.76470588235294112</v>
      </c>
    </row>
    <row r="59" spans="1:36" x14ac:dyDescent="0.25">
      <c r="A59" s="2">
        <v>4</v>
      </c>
      <c r="B59" s="2">
        <v>7</v>
      </c>
      <c r="C59" s="2" t="s">
        <v>157</v>
      </c>
      <c r="D59" s="7">
        <v>1</v>
      </c>
      <c r="E59" s="7">
        <v>10</v>
      </c>
      <c r="F59" s="7">
        <v>20</v>
      </c>
      <c r="P59" s="2" t="s">
        <v>15</v>
      </c>
      <c r="Q59" s="2">
        <v>-1</v>
      </c>
      <c r="R59" s="2">
        <v>1</v>
      </c>
      <c r="S59" s="2">
        <v>1</v>
      </c>
      <c r="T59" s="2">
        <v>-1</v>
      </c>
      <c r="U59" s="2">
        <v>1</v>
      </c>
      <c r="V59" s="2">
        <v>-1</v>
      </c>
      <c r="W59" s="2">
        <v>1</v>
      </c>
      <c r="X59" s="2">
        <v>1</v>
      </c>
      <c r="Y59" s="2">
        <v>-1</v>
      </c>
      <c r="Z59" s="2">
        <v>1</v>
      </c>
      <c r="AA59" s="2">
        <v>1</v>
      </c>
      <c r="AB59" s="2">
        <v>-1</v>
      </c>
      <c r="AC59" s="2">
        <v>1</v>
      </c>
      <c r="AD59" s="2">
        <v>1</v>
      </c>
      <c r="AE59" s="2">
        <v>1</v>
      </c>
      <c r="AF59" s="2">
        <v>-1</v>
      </c>
      <c r="AG59" s="2">
        <v>1</v>
      </c>
      <c r="AH59" s="2">
        <f>AVERAGE($Q$59:$AG$59)</f>
        <v>0.29411764705882354</v>
      </c>
    </row>
    <row r="60" spans="1:36" x14ac:dyDescent="0.25">
      <c r="A60" s="2">
        <v>4</v>
      </c>
      <c r="B60" s="2">
        <v>8</v>
      </c>
      <c r="C60" s="2" t="s">
        <v>158</v>
      </c>
      <c r="D60" s="7">
        <v>20</v>
      </c>
      <c r="E60" s="7">
        <v>50</v>
      </c>
      <c r="F60" s="7">
        <v>200</v>
      </c>
      <c r="P60" s="2" t="s">
        <v>16</v>
      </c>
      <c r="Q60" s="2">
        <v>1</v>
      </c>
      <c r="R60" s="2">
        <v>1</v>
      </c>
      <c r="S60" s="2">
        <v>1</v>
      </c>
      <c r="T60" s="2">
        <v>1</v>
      </c>
      <c r="U60" s="2">
        <v>-1</v>
      </c>
      <c r="V60" s="2">
        <v>1</v>
      </c>
      <c r="W60" s="2">
        <v>1</v>
      </c>
      <c r="X60" s="2">
        <v>1</v>
      </c>
      <c r="Y60" s="2">
        <v>1</v>
      </c>
      <c r="Z60" s="2">
        <v>-1</v>
      </c>
      <c r="AA60" s="2">
        <v>1</v>
      </c>
      <c r="AB60" s="2">
        <v>1</v>
      </c>
      <c r="AC60" s="2">
        <v>1</v>
      </c>
      <c r="AD60" s="2">
        <v>1</v>
      </c>
      <c r="AE60" s="2">
        <v>-1</v>
      </c>
      <c r="AF60" s="2">
        <v>1</v>
      </c>
      <c r="AG60" s="2">
        <v>1</v>
      </c>
      <c r="AH60" s="2">
        <f>AVERAGE($Q$60:$AG$60)</f>
        <v>0.6470588235294118</v>
      </c>
    </row>
    <row r="61" spans="1:36" x14ac:dyDescent="0.25">
      <c r="A61" s="2">
        <v>4</v>
      </c>
      <c r="B61" s="2">
        <v>9</v>
      </c>
      <c r="C61" s="2" t="s">
        <v>159</v>
      </c>
      <c r="D61" s="7">
        <v>0.5</v>
      </c>
      <c r="E61" s="7">
        <v>2</v>
      </c>
      <c r="F61" s="7">
        <v>10</v>
      </c>
      <c r="P61" s="2" t="s">
        <v>17</v>
      </c>
      <c r="Q61" s="2">
        <v>1</v>
      </c>
      <c r="R61" s="2">
        <v>-1</v>
      </c>
      <c r="S61" s="2">
        <v>-1</v>
      </c>
      <c r="T61" s="2">
        <v>1</v>
      </c>
      <c r="U61" s="2">
        <v>1</v>
      </c>
      <c r="V61" s="2">
        <v>-1</v>
      </c>
      <c r="W61" s="2">
        <v>-1</v>
      </c>
      <c r="X61" s="2">
        <v>-1</v>
      </c>
      <c r="Y61" s="2">
        <v>1</v>
      </c>
      <c r="Z61" s="2">
        <v>-1</v>
      </c>
      <c r="AA61" s="2">
        <v>-1</v>
      </c>
      <c r="AB61" s="2">
        <v>-1</v>
      </c>
      <c r="AC61" s="2">
        <v>-1</v>
      </c>
      <c r="AD61" s="2">
        <v>1</v>
      </c>
      <c r="AE61" s="2">
        <v>-1</v>
      </c>
      <c r="AF61" s="2">
        <v>-1</v>
      </c>
      <c r="AG61" s="2">
        <v>-1</v>
      </c>
      <c r="AH61" s="2">
        <f>AVERAGE($Q$61:$AG$61)</f>
        <v>-0.41176470588235292</v>
      </c>
    </row>
    <row r="62" spans="1:36" x14ac:dyDescent="0.25">
      <c r="A62" s="2">
        <v>4</v>
      </c>
      <c r="B62" s="2">
        <v>10</v>
      </c>
      <c r="C62" s="2" t="s">
        <v>160</v>
      </c>
      <c r="D62" s="7">
        <v>10000</v>
      </c>
      <c r="E62" s="7">
        <v>1000000</v>
      </c>
      <c r="F62" s="7">
        <v>10000000</v>
      </c>
      <c r="P62" s="2" t="s">
        <v>18</v>
      </c>
      <c r="Q62" s="2">
        <v>-1</v>
      </c>
      <c r="R62" s="2">
        <v>-1</v>
      </c>
      <c r="S62" s="2">
        <v>-1</v>
      </c>
      <c r="T62" s="2">
        <v>1</v>
      </c>
      <c r="U62" s="2">
        <v>1</v>
      </c>
      <c r="V62" s="2">
        <v>1</v>
      </c>
      <c r="W62" s="2">
        <v>1</v>
      </c>
      <c r="X62" s="2">
        <v>-1</v>
      </c>
      <c r="Y62" s="2">
        <v>-1</v>
      </c>
      <c r="Z62" s="2">
        <v>-1</v>
      </c>
      <c r="AA62" s="2">
        <v>-1</v>
      </c>
      <c r="AB62" s="2">
        <v>1</v>
      </c>
      <c r="AC62" s="2">
        <v>-1</v>
      </c>
      <c r="AD62" s="2">
        <v>1</v>
      </c>
      <c r="AE62" s="2">
        <v>1</v>
      </c>
      <c r="AF62" s="2">
        <v>1</v>
      </c>
      <c r="AG62" s="2">
        <v>1</v>
      </c>
      <c r="AH62" s="2">
        <f>AVERAGE($Q$62:$AG$62)</f>
        <v>5.8823529411764705E-2</v>
      </c>
    </row>
    <row r="63" spans="1:36" x14ac:dyDescent="0.25">
      <c r="A63" s="2">
        <v>4</v>
      </c>
      <c r="B63" s="2">
        <v>11</v>
      </c>
      <c r="C63" s="2" t="s">
        <v>161</v>
      </c>
      <c r="D63" s="7">
        <v>2</v>
      </c>
      <c r="E63" s="7">
        <v>10</v>
      </c>
      <c r="F63" s="7">
        <v>100</v>
      </c>
      <c r="P63" s="2" t="s">
        <v>79</v>
      </c>
      <c r="Q63" s="2">
        <f>AVERAGE($Q$45:$Q$62)</f>
        <v>-0.1111111111111111</v>
      </c>
      <c r="R63" s="2">
        <f>AVERAGE($R$45:$R$62)</f>
        <v>0.1111111111111111</v>
      </c>
      <c r="S63" s="2">
        <f>AVERAGE($S$45:$S$62)</f>
        <v>0</v>
      </c>
      <c r="T63" s="2">
        <f>AVERAGE($T$45:$T$62)</f>
        <v>0.44444444444444442</v>
      </c>
      <c r="U63" s="2">
        <f>AVERAGE($U$45:$U$62)</f>
        <v>0</v>
      </c>
      <c r="V63" s="2">
        <f>AVERAGE($V$45:$V$62)</f>
        <v>0</v>
      </c>
      <c r="W63" s="2">
        <f>AVERAGE($W$45:$W$62)</f>
        <v>0.44444444444444442</v>
      </c>
      <c r="X63" s="2">
        <f>AVERAGE($X$45:$X$62)</f>
        <v>-0.44444444444444442</v>
      </c>
      <c r="Y63" s="2">
        <f>AVERAGE($Y$45:$Y$62)</f>
        <v>0</v>
      </c>
      <c r="Z63" s="2">
        <f>AVERAGE($Z$45:$Z$62)</f>
        <v>-0.1111111111111111</v>
      </c>
      <c r="AA63" s="2">
        <f>AVERAGE($AA$45:$AA$62)</f>
        <v>-0.1111111111111111</v>
      </c>
      <c r="AB63" s="2">
        <f>AVERAGE($AB$45:$AB$62)</f>
        <v>0.22222222222222221</v>
      </c>
      <c r="AC63" s="2">
        <f>AVERAGE($AC$45:$AC$62)</f>
        <v>-0.33333333333333331</v>
      </c>
      <c r="AD63" s="2">
        <f>AVERAGE($AD$45:$AD$62)</f>
        <v>0.1111111111111111</v>
      </c>
      <c r="AE63" s="2">
        <f>AVERAGE($AE$45:$AE$62)</f>
        <v>-0.22222222222222221</v>
      </c>
      <c r="AF63" s="2">
        <f>AVERAGE($AF$45:$AF$62)</f>
        <v>-0.1111111111111111</v>
      </c>
      <c r="AG63" s="2">
        <f>AVERAGE($AG$45:$AG$62)</f>
        <v>0.1111111111111111</v>
      </c>
      <c r="AH63" s="2">
        <f>AVERAGE($AH$45:$AH$62)</f>
        <v>-3.8549410577262382E-18</v>
      </c>
    </row>
    <row r="64" spans="1:36" x14ac:dyDescent="0.25">
      <c r="A64" s="2">
        <v>4</v>
      </c>
      <c r="B64" s="2">
        <v>12</v>
      </c>
      <c r="C64" s="2" t="s">
        <v>162</v>
      </c>
      <c r="D64" s="7">
        <v>10</v>
      </c>
      <c r="E64" s="7">
        <v>30</v>
      </c>
      <c r="F64" s="7">
        <v>100</v>
      </c>
    </row>
    <row r="65" spans="1:37" x14ac:dyDescent="0.25">
      <c r="A65" s="2">
        <v>4</v>
      </c>
      <c r="B65" s="2">
        <v>13</v>
      </c>
      <c r="C65" s="2" t="s">
        <v>163</v>
      </c>
      <c r="D65" s="7">
        <v>10</v>
      </c>
      <c r="E65" s="7">
        <v>50</v>
      </c>
      <c r="F65" s="7">
        <v>200</v>
      </c>
    </row>
    <row r="66" spans="1:37" x14ac:dyDescent="0.25">
      <c r="A66" s="2">
        <v>4</v>
      </c>
      <c r="B66" s="2">
        <v>14</v>
      </c>
      <c r="C66" s="2" t="s">
        <v>164</v>
      </c>
      <c r="D66" s="7">
        <v>1</v>
      </c>
      <c r="E66" s="7">
        <v>2</v>
      </c>
      <c r="F66" s="7">
        <v>5</v>
      </c>
      <c r="P66" s="2" t="s">
        <v>218</v>
      </c>
      <c r="Q66" s="2" t="s">
        <v>81</v>
      </c>
      <c r="R66" s="2" t="s">
        <v>82</v>
      </c>
      <c r="S66" s="2" t="s">
        <v>83</v>
      </c>
      <c r="T66" s="2" t="s">
        <v>84</v>
      </c>
      <c r="U66" s="2" t="s">
        <v>85</v>
      </c>
      <c r="V66" s="2" t="s">
        <v>86</v>
      </c>
      <c r="W66" s="2" t="s">
        <v>87</v>
      </c>
      <c r="X66" s="2" t="s">
        <v>88</v>
      </c>
      <c r="Y66" s="2" t="s">
        <v>89</v>
      </c>
      <c r="Z66" s="2" t="s">
        <v>90</v>
      </c>
      <c r="AA66" s="2" t="s">
        <v>91</v>
      </c>
      <c r="AB66" s="2" t="s">
        <v>92</v>
      </c>
      <c r="AC66" s="2" t="s">
        <v>93</v>
      </c>
      <c r="AD66" s="2" t="s">
        <v>94</v>
      </c>
      <c r="AE66" s="2" t="s">
        <v>95</v>
      </c>
      <c r="AF66" s="2" t="s">
        <v>96</v>
      </c>
      <c r="AG66" s="2" t="s">
        <v>97</v>
      </c>
      <c r="AH66" s="2" t="s">
        <v>80</v>
      </c>
      <c r="AI66" s="2" t="s">
        <v>150</v>
      </c>
      <c r="AK66" s="2" t="s">
        <v>42</v>
      </c>
    </row>
    <row r="67" spans="1:37" x14ac:dyDescent="0.25">
      <c r="A67" s="2">
        <v>4</v>
      </c>
      <c r="B67" s="2">
        <v>15</v>
      </c>
      <c r="C67" s="2" t="s">
        <v>165</v>
      </c>
      <c r="D67" s="7">
        <v>10</v>
      </c>
      <c r="E67" s="7">
        <v>50</v>
      </c>
      <c r="F67" s="7">
        <v>100</v>
      </c>
      <c r="P67" s="2" t="s">
        <v>1</v>
      </c>
      <c r="Q67" s="2">
        <v>0.5</v>
      </c>
      <c r="R67" s="2">
        <v>0.5</v>
      </c>
      <c r="S67" s="2">
        <v>0.63934426229508201</v>
      </c>
      <c r="T67" s="2">
        <v>0.11564625850340132</v>
      </c>
      <c r="U67" s="2">
        <v>0.26470588235294118</v>
      </c>
      <c r="V67" s="2">
        <v>0.82905982905982911</v>
      </c>
      <c r="W67" s="2">
        <v>0.13636363636363627</v>
      </c>
      <c r="X67" s="2">
        <v>0.6</v>
      </c>
      <c r="Y67" s="2">
        <v>2221.2222222222222</v>
      </c>
      <c r="Z67" s="2">
        <v>0</v>
      </c>
      <c r="AA67" s="2">
        <v>0</v>
      </c>
      <c r="AB67" s="2">
        <v>0.25</v>
      </c>
      <c r="AC67" s="2">
        <v>15.666666666666668</v>
      </c>
      <c r="AD67" s="2">
        <v>0.31372549019607837</v>
      </c>
      <c r="AE67" s="2">
        <v>0.44444444444444442</v>
      </c>
      <c r="AF67" s="2">
        <v>1.631578947368421</v>
      </c>
      <c r="AG67" s="2">
        <v>0.33333333333333331</v>
      </c>
      <c r="AH67" s="2">
        <f>AVERAGE($Q$67:$AG$67)</f>
        <v>131.96747593957684</v>
      </c>
      <c r="AI67" s="2" t="s">
        <v>52</v>
      </c>
      <c r="AJ67" s="2">
        <f>VARP($Q$85:$AG$85)</f>
        <v>525491.05890694086</v>
      </c>
      <c r="AK67" s="2">
        <f>AJ67/AJ69</f>
        <v>6.3123535653947405E-2</v>
      </c>
    </row>
    <row r="68" spans="1:37" x14ac:dyDescent="0.25">
      <c r="A68" s="2">
        <v>4</v>
      </c>
      <c r="B68" s="2">
        <v>16</v>
      </c>
      <c r="C68" s="2" t="s">
        <v>166</v>
      </c>
      <c r="D68" s="7">
        <v>200</v>
      </c>
      <c r="E68" s="7">
        <v>1000</v>
      </c>
      <c r="F68" s="7">
        <v>100000</v>
      </c>
      <c r="P68" s="2" t="s">
        <v>2</v>
      </c>
      <c r="Q68" s="2">
        <v>0.91666666666666663</v>
      </c>
      <c r="R68" s="2">
        <v>0.16666666666666666</v>
      </c>
      <c r="S68" s="2">
        <v>0.18032786885245902</v>
      </c>
      <c r="T68" s="2">
        <v>0.3605442176870749</v>
      </c>
      <c r="U68" s="2">
        <v>0.6470588235294118</v>
      </c>
      <c r="V68" s="2">
        <v>0.71509971509971515</v>
      </c>
      <c r="W68" s="2">
        <v>0.13636363636363627</v>
      </c>
      <c r="X68" s="2">
        <v>0.9</v>
      </c>
      <c r="Y68" s="2">
        <v>0.77777777777777779</v>
      </c>
      <c r="Z68" s="2">
        <v>24</v>
      </c>
      <c r="AA68" s="2">
        <v>9</v>
      </c>
      <c r="AB68" s="2">
        <v>0.16666666666666666</v>
      </c>
      <c r="AC68" s="2">
        <v>4</v>
      </c>
      <c r="AD68" s="2">
        <v>1.9607843137254832E-2</v>
      </c>
      <c r="AE68" s="2">
        <v>10.111111111111112</v>
      </c>
      <c r="AF68" s="2">
        <v>1.631578947368421</v>
      </c>
      <c r="AG68" s="2">
        <v>0.66666666666666663</v>
      </c>
      <c r="AH68" s="2">
        <f>AVERAGE($Q$68:$AG$68)</f>
        <v>3.1997727416231481</v>
      </c>
      <c r="AI68" s="2" t="s">
        <v>54</v>
      </c>
      <c r="AJ68" s="2">
        <f>VARP($AH$67:$AH$84)</f>
        <v>462819.93730810191</v>
      </c>
      <c r="AK68" s="2">
        <f>AJ68/AJ69</f>
        <v>5.5595295712156587E-2</v>
      </c>
    </row>
    <row r="69" spans="1:37" x14ac:dyDescent="0.25">
      <c r="A69" s="2">
        <v>4</v>
      </c>
      <c r="B69" s="2">
        <v>17</v>
      </c>
      <c r="C69" s="2" t="s">
        <v>167</v>
      </c>
      <c r="D69" s="7">
        <v>1</v>
      </c>
      <c r="E69" s="7">
        <v>10</v>
      </c>
      <c r="F69" s="7">
        <v>20</v>
      </c>
      <c r="P69" s="2" t="s">
        <v>3</v>
      </c>
      <c r="Q69" s="2">
        <v>0.83333333333333337</v>
      </c>
      <c r="R69" s="2">
        <v>7.333333333333333</v>
      </c>
      <c r="S69" s="2">
        <v>0.18032786885245902</v>
      </c>
      <c r="T69" s="2">
        <v>0.79591836734693877</v>
      </c>
      <c r="U69" s="2">
        <v>0.26470588235294118</v>
      </c>
      <c r="V69" s="2">
        <v>0.36752136752136749</v>
      </c>
      <c r="W69" s="2">
        <v>0.13636363636363627</v>
      </c>
      <c r="X69" s="2">
        <v>0.5</v>
      </c>
      <c r="Y69" s="2">
        <v>1.2222222222222223</v>
      </c>
      <c r="Z69" s="2">
        <v>31</v>
      </c>
      <c r="AA69" s="2">
        <v>0.9</v>
      </c>
      <c r="AB69" s="2">
        <v>7.333333333333333</v>
      </c>
      <c r="AC69" s="2">
        <v>415.66666666666669</v>
      </c>
      <c r="AD69" s="2">
        <v>0.80392156862745101</v>
      </c>
      <c r="AE69" s="2">
        <v>1.7777777777777779</v>
      </c>
      <c r="AF69" s="2">
        <v>0.97368421052631582</v>
      </c>
      <c r="AG69" s="2">
        <v>1</v>
      </c>
      <c r="AH69" s="2">
        <f>AVERAGE($Q$69:$AG$69)</f>
        <v>27.711124092250458</v>
      </c>
      <c r="AI69" s="2" t="s">
        <v>57</v>
      </c>
      <c r="AJ69" s="2">
        <f>VARP($Q$67:$AG$84)</f>
        <v>8324803.9493186958</v>
      </c>
    </row>
    <row r="70" spans="1:37" x14ac:dyDescent="0.25">
      <c r="A70" s="2">
        <v>5</v>
      </c>
      <c r="B70" s="2">
        <v>1</v>
      </c>
      <c r="C70" s="2" t="s">
        <v>151</v>
      </c>
      <c r="D70" s="7">
        <v>0.5</v>
      </c>
      <c r="E70" s="7">
        <v>1</v>
      </c>
      <c r="F70" s="7">
        <v>5</v>
      </c>
      <c r="P70" s="2" t="s">
        <v>4</v>
      </c>
      <c r="Q70" s="2">
        <v>0.91666666666666663</v>
      </c>
      <c r="R70" s="2">
        <v>0.16666666666666666</v>
      </c>
      <c r="S70" s="2">
        <v>0.18032786885245902</v>
      </c>
      <c r="T70" s="2">
        <v>0.31972789115646255</v>
      </c>
      <c r="U70" s="2">
        <v>0.41176470588235292</v>
      </c>
      <c r="V70" s="2">
        <v>0.71509971509971515</v>
      </c>
      <c r="W70" s="2">
        <v>1.2727272727272725</v>
      </c>
      <c r="X70" s="2">
        <v>0.95</v>
      </c>
      <c r="Y70" s="2">
        <v>0.55555555555555558</v>
      </c>
      <c r="Z70" s="2">
        <v>49999</v>
      </c>
      <c r="AA70" s="2">
        <v>0.9</v>
      </c>
      <c r="AB70" s="2">
        <v>1.5</v>
      </c>
      <c r="AC70" s="2">
        <v>40.666666666666664</v>
      </c>
      <c r="AD70" s="2">
        <v>0.80392156862745101</v>
      </c>
      <c r="AE70" s="2">
        <v>276.77777777777777</v>
      </c>
      <c r="AF70" s="2">
        <v>1.631578947368421</v>
      </c>
      <c r="AG70" s="2">
        <v>0.33333333333333331</v>
      </c>
      <c r="AH70" s="2">
        <f>AVERAGE($Q$70:$AG$70)</f>
        <v>2960.4177538021404</v>
      </c>
      <c r="AI70" s="2" t="s">
        <v>384</v>
      </c>
      <c r="AJ70" s="2">
        <f>AVERAGE($Q$67:$AG$84)</f>
        <v>216.32256427081006</v>
      </c>
    </row>
    <row r="71" spans="1:37" x14ac:dyDescent="0.25">
      <c r="A71" s="2">
        <v>5</v>
      </c>
      <c r="B71" s="2">
        <v>2</v>
      </c>
      <c r="C71" s="2" t="s">
        <v>152</v>
      </c>
      <c r="D71" s="7">
        <v>0.5</v>
      </c>
      <c r="E71" s="7">
        <v>3</v>
      </c>
      <c r="F71" s="7">
        <v>5</v>
      </c>
      <c r="P71" s="2" t="s">
        <v>5</v>
      </c>
      <c r="Q71" s="2">
        <v>0.83333333333333337</v>
      </c>
      <c r="R71" s="2">
        <v>0.5</v>
      </c>
      <c r="S71" s="2">
        <v>0.99754098360655741</v>
      </c>
      <c r="T71" s="2">
        <v>0.70068027210884365</v>
      </c>
      <c r="U71" s="2">
        <v>0.41176470588235292</v>
      </c>
      <c r="V71" s="2">
        <v>0.31623931623931628</v>
      </c>
      <c r="W71" s="2">
        <v>0.77272727272727271</v>
      </c>
      <c r="X71" s="2">
        <v>0.9</v>
      </c>
      <c r="Y71" s="2">
        <v>21.222222222222221</v>
      </c>
      <c r="Z71" s="2">
        <v>0</v>
      </c>
      <c r="AA71" s="2">
        <v>0.9</v>
      </c>
      <c r="AB71" s="2">
        <v>0.66666666666666663</v>
      </c>
      <c r="AC71" s="2">
        <v>249.00000000000003</v>
      </c>
      <c r="AD71" s="2">
        <v>0.50980392156862742</v>
      </c>
      <c r="AE71" s="2">
        <v>0.44444444444444442</v>
      </c>
      <c r="AF71" s="2">
        <v>4.2631578947368425</v>
      </c>
      <c r="AG71" s="2">
        <v>0.66666666666666663</v>
      </c>
      <c r="AH71" s="2">
        <f>AVERAGE($Q$71:$AG$71)</f>
        <v>16.653249864717832</v>
      </c>
      <c r="AI71" s="2" t="s">
        <v>385</v>
      </c>
      <c r="AJ71" s="2">
        <f>AJ70*306</f>
        <v>66194.704666867881</v>
      </c>
    </row>
    <row r="72" spans="1:37" x14ac:dyDescent="0.25">
      <c r="A72" s="2">
        <v>5</v>
      </c>
      <c r="B72" s="2">
        <v>3</v>
      </c>
      <c r="C72" s="2" t="s">
        <v>153</v>
      </c>
      <c r="D72" s="7">
        <v>0.1</v>
      </c>
      <c r="E72" s="7">
        <v>0.3</v>
      </c>
      <c r="F72" s="7">
        <v>0.5</v>
      </c>
      <c r="P72" s="2" t="s">
        <v>6</v>
      </c>
      <c r="Q72" s="2">
        <v>0.83333333333333337</v>
      </c>
      <c r="R72" s="2">
        <v>7.333333333333333</v>
      </c>
      <c r="S72" s="2">
        <v>0.96721311475409832</v>
      </c>
      <c r="T72" s="2">
        <v>0.65986394557823125</v>
      </c>
      <c r="U72" s="2">
        <v>0.41176470588235292</v>
      </c>
      <c r="V72" s="2">
        <v>0.85754985754985757</v>
      </c>
      <c r="W72" s="2">
        <v>0.95454545454545447</v>
      </c>
      <c r="X72" s="2">
        <v>0.9</v>
      </c>
      <c r="Y72" s="2">
        <v>1.2222222222222223</v>
      </c>
      <c r="Z72" s="2">
        <v>1.5</v>
      </c>
      <c r="AA72" s="2">
        <v>0.7</v>
      </c>
      <c r="AB72" s="2">
        <v>24</v>
      </c>
      <c r="AC72" s="2">
        <v>24</v>
      </c>
      <c r="AD72" s="2">
        <v>0.41176470588235292</v>
      </c>
      <c r="AE72" s="2">
        <v>7.3333333333333339</v>
      </c>
      <c r="AF72" s="2">
        <v>0.98421052631578942</v>
      </c>
      <c r="AG72" s="2">
        <v>0.66666666666666663</v>
      </c>
      <c r="AH72" s="2">
        <f>AVERAGE($Q$72:$AG$72)</f>
        <v>4.3374000705527669</v>
      </c>
    </row>
    <row r="73" spans="1:37" x14ac:dyDescent="0.25">
      <c r="A73" s="2">
        <v>5</v>
      </c>
      <c r="B73" s="2">
        <v>4</v>
      </c>
      <c r="C73" s="2" t="s">
        <v>154</v>
      </c>
      <c r="D73" s="7">
        <v>10</v>
      </c>
      <c r="E73" s="7">
        <v>25</v>
      </c>
      <c r="F73" s="7">
        <v>50</v>
      </c>
      <c r="P73" s="2" t="s">
        <v>7</v>
      </c>
      <c r="Q73" s="2">
        <v>0.85</v>
      </c>
      <c r="R73" s="2">
        <v>3.1666666666666665</v>
      </c>
      <c r="S73" s="2">
        <v>0.91803278688524592</v>
      </c>
      <c r="T73" s="2">
        <v>0.65986394557823125</v>
      </c>
      <c r="U73" s="2">
        <v>0.26470588235294118</v>
      </c>
      <c r="V73" s="2">
        <v>0.77207977207977208</v>
      </c>
      <c r="W73" s="2">
        <v>0.81818181818181801</v>
      </c>
      <c r="X73" s="2">
        <v>0</v>
      </c>
      <c r="Y73" s="2">
        <v>1.2222222222222223</v>
      </c>
      <c r="Z73" s="2">
        <v>0.5</v>
      </c>
      <c r="AA73" s="2">
        <v>0.95</v>
      </c>
      <c r="AB73" s="2">
        <v>0.66666666666666663</v>
      </c>
      <c r="AC73" s="2">
        <v>3.1666666666666665</v>
      </c>
      <c r="AD73" s="2">
        <v>1.9607843137254832E-2</v>
      </c>
      <c r="AE73" s="2">
        <v>4.5555555555555562</v>
      </c>
      <c r="AF73" s="2">
        <v>4.2631578947368425</v>
      </c>
      <c r="AG73" s="2">
        <v>0.33333333333333331</v>
      </c>
      <c r="AH73" s="2">
        <f>AVERAGE($Q$73:$AG$73)</f>
        <v>1.360396532591954</v>
      </c>
    </row>
    <row r="74" spans="1:37" x14ac:dyDescent="0.25">
      <c r="A74" s="2">
        <v>5</v>
      </c>
      <c r="B74" s="2">
        <v>5</v>
      </c>
      <c r="C74" s="2" t="s">
        <v>155</v>
      </c>
      <c r="D74" s="7">
        <v>5</v>
      </c>
      <c r="E74" s="7">
        <v>20</v>
      </c>
      <c r="F74" s="7">
        <v>25</v>
      </c>
      <c r="P74" s="2" t="s">
        <v>8</v>
      </c>
      <c r="Q74" s="2">
        <v>0.5</v>
      </c>
      <c r="R74" s="2">
        <v>4</v>
      </c>
      <c r="S74" s="2">
        <v>0.34426229508196721</v>
      </c>
      <c r="T74" s="2">
        <v>0.18367346938775506</v>
      </c>
      <c r="U74" s="2">
        <v>0.79411764705882348</v>
      </c>
      <c r="V74" s="2">
        <v>0.28774928774928776</v>
      </c>
      <c r="W74" s="2">
        <v>21.727272727272723</v>
      </c>
      <c r="X74" s="2">
        <v>0.7</v>
      </c>
      <c r="Y74" s="2">
        <v>1.2222222222222223</v>
      </c>
      <c r="Z74" s="2">
        <v>1</v>
      </c>
      <c r="AA74" s="2">
        <v>0.75</v>
      </c>
      <c r="AB74" s="2">
        <v>0.16666666666666666</v>
      </c>
      <c r="AC74" s="2">
        <v>124.00000000000001</v>
      </c>
      <c r="AD74" s="2">
        <v>0.60784313725490191</v>
      </c>
      <c r="AE74" s="2">
        <v>332.33333333333337</v>
      </c>
      <c r="AF74" s="2">
        <v>0.86842105263157898</v>
      </c>
      <c r="AG74" s="2">
        <v>0.33333333333333331</v>
      </c>
      <c r="AH74" s="2">
        <f>AVERAGE($Q$74:$AG$74)</f>
        <v>28.812876186587797</v>
      </c>
    </row>
    <row r="75" spans="1:37" x14ac:dyDescent="0.25">
      <c r="A75" s="2">
        <v>5</v>
      </c>
      <c r="B75" s="2">
        <v>6</v>
      </c>
      <c r="C75" s="2" t="s">
        <v>156</v>
      </c>
      <c r="D75" s="7">
        <v>5</v>
      </c>
      <c r="E75" s="7">
        <v>24</v>
      </c>
      <c r="F75" s="7">
        <v>50</v>
      </c>
      <c r="P75" s="2" t="s">
        <v>9</v>
      </c>
      <c r="Q75" s="2">
        <v>0.16666666666666666</v>
      </c>
      <c r="R75" s="2">
        <v>0.66666666666666663</v>
      </c>
      <c r="S75" s="2">
        <v>0.5901639344262295</v>
      </c>
      <c r="T75" s="2">
        <v>0.96598639455782309</v>
      </c>
      <c r="U75" s="2">
        <v>0.58823529411764708</v>
      </c>
      <c r="V75" s="2">
        <v>0.71509971509971515</v>
      </c>
      <c r="W75" s="2">
        <v>1.2727272727272725</v>
      </c>
      <c r="X75" s="2">
        <v>0.995</v>
      </c>
      <c r="Y75" s="2">
        <v>1.2222222222222223</v>
      </c>
      <c r="Z75" s="2">
        <v>49</v>
      </c>
      <c r="AA75" s="2">
        <v>0.95</v>
      </c>
      <c r="AB75" s="2">
        <v>0.16666666666666666</v>
      </c>
      <c r="AC75" s="2">
        <v>7.3333333333333339</v>
      </c>
      <c r="AD75" s="2">
        <v>0.50980392156862742</v>
      </c>
      <c r="AE75" s="2">
        <v>10.111111111111112</v>
      </c>
      <c r="AF75" s="2">
        <v>1.631578947368421</v>
      </c>
      <c r="AG75" s="2">
        <v>0.66666666666666663</v>
      </c>
      <c r="AH75" s="2">
        <f>AVERAGE($Q$75:$AG$75)</f>
        <v>4.5618781654822991</v>
      </c>
    </row>
    <row r="76" spans="1:37" x14ac:dyDescent="0.25">
      <c r="A76" s="2">
        <v>5</v>
      </c>
      <c r="B76" s="2">
        <v>7</v>
      </c>
      <c r="C76" s="2" t="s">
        <v>157</v>
      </c>
      <c r="D76" s="7">
        <v>0.1</v>
      </c>
      <c r="E76" s="7">
        <v>1</v>
      </c>
      <c r="F76" s="7">
        <v>3</v>
      </c>
      <c r="P76" s="2" t="s">
        <v>10</v>
      </c>
      <c r="Q76" s="2">
        <v>0.75</v>
      </c>
      <c r="R76" s="2">
        <v>0.16666666666666666</v>
      </c>
      <c r="S76" s="2">
        <v>1.6393442622950821E-2</v>
      </c>
      <c r="T76" s="2">
        <v>4.7619047619047575E-2</v>
      </c>
      <c r="U76" s="2">
        <v>5.8823529411764705E-2</v>
      </c>
      <c r="V76" s="2">
        <v>2.5641025641025599E-2</v>
      </c>
      <c r="W76" s="2">
        <v>0.81818181818181801</v>
      </c>
      <c r="X76" s="2">
        <v>0.8</v>
      </c>
      <c r="Y76" s="2">
        <v>0.77777777777777779</v>
      </c>
      <c r="Z76" s="2">
        <v>0</v>
      </c>
      <c r="AA76" s="2">
        <v>0.995</v>
      </c>
      <c r="AB76" s="2">
        <v>0.5</v>
      </c>
      <c r="AC76" s="2">
        <v>5.666666666666667</v>
      </c>
      <c r="AD76" s="2">
        <v>0.70588235294117641</v>
      </c>
      <c r="AE76" s="2">
        <v>2.3333333333333335</v>
      </c>
      <c r="AF76" s="2">
        <v>0.84210526315789469</v>
      </c>
      <c r="AG76" s="2">
        <v>0.6</v>
      </c>
      <c r="AH76" s="2">
        <f>AVERAGE($Q$76:$AG$76)</f>
        <v>0.88847593670706604</v>
      </c>
    </row>
    <row r="77" spans="1:37" x14ac:dyDescent="0.25">
      <c r="A77" s="2">
        <v>5</v>
      </c>
      <c r="B77" s="2">
        <v>8</v>
      </c>
      <c r="C77" s="2" t="s">
        <v>158</v>
      </c>
      <c r="D77" s="7">
        <v>30</v>
      </c>
      <c r="E77" s="7">
        <v>100</v>
      </c>
      <c r="F77" s="7">
        <v>300</v>
      </c>
      <c r="P77" s="2" t="s">
        <v>11</v>
      </c>
      <c r="Q77" s="2">
        <v>0.33333333333333331</v>
      </c>
      <c r="R77" s="2">
        <v>1.5</v>
      </c>
      <c r="S77" s="2">
        <v>0.91803278688524592</v>
      </c>
      <c r="T77" s="2">
        <v>0.18367346938775506</v>
      </c>
      <c r="U77" s="2">
        <v>0.35294117647058826</v>
      </c>
      <c r="V77" s="2">
        <v>0.57264957264957261</v>
      </c>
      <c r="W77" s="2">
        <v>0.13636363636363627</v>
      </c>
      <c r="X77" s="2">
        <v>0.8</v>
      </c>
      <c r="Y77" s="2">
        <v>1.2222222222222223</v>
      </c>
      <c r="Z77" s="2">
        <v>0.5</v>
      </c>
      <c r="AA77" s="2">
        <v>0.5</v>
      </c>
      <c r="AB77" s="2">
        <v>0.16666666666666666</v>
      </c>
      <c r="AC77" s="2">
        <v>3.1666666666666665</v>
      </c>
      <c r="AD77" s="2">
        <v>1.9607843137254832E-2</v>
      </c>
      <c r="AE77" s="2">
        <v>4.5555555555555562</v>
      </c>
      <c r="AF77" s="2">
        <v>1.631578947368421</v>
      </c>
      <c r="AG77" s="2">
        <v>0</v>
      </c>
      <c r="AH77" s="2">
        <f>AVERAGE($Q$77:$AG$77)</f>
        <v>0.97407599274746581</v>
      </c>
    </row>
    <row r="78" spans="1:37" x14ac:dyDescent="0.25">
      <c r="A78" s="2">
        <v>5</v>
      </c>
      <c r="B78" s="2">
        <v>9</v>
      </c>
      <c r="C78" s="2" t="s">
        <v>159</v>
      </c>
      <c r="D78" s="7">
        <v>30</v>
      </c>
      <c r="E78" s="7">
        <v>100</v>
      </c>
      <c r="F78" s="7">
        <v>300</v>
      </c>
      <c r="P78" s="2" t="s">
        <v>12</v>
      </c>
      <c r="Q78" s="2">
        <v>0.66666666666666663</v>
      </c>
      <c r="R78" s="2">
        <v>5.666666666666667</v>
      </c>
      <c r="S78" s="2">
        <v>0.18032786885245902</v>
      </c>
      <c r="T78" s="2">
        <v>2.7414965986394559</v>
      </c>
      <c r="U78" s="2">
        <v>0.41176470588235292</v>
      </c>
      <c r="V78" s="2">
        <v>0.48717948717948723</v>
      </c>
      <c r="W78" s="2">
        <v>0.88636363636363635</v>
      </c>
      <c r="X78" s="2">
        <v>0.97</v>
      </c>
      <c r="Y78" s="2">
        <v>0.55555555555555558</v>
      </c>
      <c r="Z78" s="2">
        <v>4999</v>
      </c>
      <c r="AA78" s="2">
        <v>0.5</v>
      </c>
      <c r="AB78" s="2">
        <v>0.83333333333333337</v>
      </c>
      <c r="AC78" s="2">
        <v>2.3333333333333335</v>
      </c>
      <c r="AD78" s="2">
        <v>0.96078431372549034</v>
      </c>
      <c r="AE78" s="2">
        <v>5554.5555555555557</v>
      </c>
      <c r="AF78" s="2">
        <v>0.86842105263157898</v>
      </c>
      <c r="AG78" s="2">
        <v>2.3333333333333335</v>
      </c>
      <c r="AH78" s="2">
        <f>AVERAGE($Q$78:$AG$78)</f>
        <v>621.99710482986586</v>
      </c>
    </row>
    <row r="79" spans="1:37" x14ac:dyDescent="0.25">
      <c r="A79" s="2">
        <v>5</v>
      </c>
      <c r="B79" s="2">
        <v>10</v>
      </c>
      <c r="C79" s="2" t="s">
        <v>160</v>
      </c>
      <c r="D79" s="7">
        <v>5</v>
      </c>
      <c r="E79" s="7">
        <v>20</v>
      </c>
      <c r="F79" s="7">
        <v>40</v>
      </c>
      <c r="P79" s="2" t="s">
        <v>13</v>
      </c>
      <c r="Q79" s="2">
        <v>0.58333333333333337</v>
      </c>
      <c r="R79" s="2">
        <v>0.16666666666666666</v>
      </c>
      <c r="S79" s="2">
        <v>6.3770491803278686</v>
      </c>
      <c r="T79" s="2">
        <v>2.0408163265306173E-2</v>
      </c>
      <c r="U79" s="2">
        <v>0.35294117647058826</v>
      </c>
      <c r="V79" s="2">
        <v>0.57264957264957261</v>
      </c>
      <c r="W79" s="2">
        <v>0.36363636363636354</v>
      </c>
      <c r="X79" s="2">
        <v>1</v>
      </c>
      <c r="Y79" s="2">
        <v>0.1111111111111111</v>
      </c>
      <c r="Z79" s="2">
        <v>499</v>
      </c>
      <c r="AA79" s="2">
        <v>0.5</v>
      </c>
      <c r="AB79" s="2">
        <v>7.333333333333333</v>
      </c>
      <c r="AC79" s="2">
        <v>24</v>
      </c>
      <c r="AD79" s="2">
        <v>0.70588235294117641</v>
      </c>
      <c r="AE79" s="2">
        <v>110.11111111111111</v>
      </c>
      <c r="AF79" s="2">
        <v>0.21052631578947367</v>
      </c>
      <c r="AG79" s="2">
        <v>0.33333333333333331</v>
      </c>
      <c r="AH79" s="2">
        <f>AVERAGE($Q$79:$AG$79)</f>
        <v>38.337763647880543</v>
      </c>
    </row>
    <row r="80" spans="1:37" x14ac:dyDescent="0.25">
      <c r="A80" s="2">
        <v>5</v>
      </c>
      <c r="B80" s="2">
        <v>11</v>
      </c>
      <c r="C80" s="2" t="s">
        <v>161</v>
      </c>
      <c r="D80" s="7">
        <v>2</v>
      </c>
      <c r="E80" s="7">
        <v>10</v>
      </c>
      <c r="F80" s="7">
        <v>20</v>
      </c>
      <c r="P80" s="2" t="s">
        <v>14</v>
      </c>
      <c r="Q80" s="2">
        <v>0.41666666666666669</v>
      </c>
      <c r="R80" s="2">
        <v>1</v>
      </c>
      <c r="S80" s="2">
        <v>0.42622950819672129</v>
      </c>
      <c r="T80" s="2">
        <v>0.18367346938775506</v>
      </c>
      <c r="U80" s="2">
        <v>2.9411764705882353E-2</v>
      </c>
      <c r="V80" s="2">
        <v>0.31623931623931628</v>
      </c>
      <c r="W80" s="2">
        <v>1.2727272727272725</v>
      </c>
      <c r="X80" s="2">
        <v>0</v>
      </c>
      <c r="Y80" s="2">
        <v>0.33333333333333331</v>
      </c>
      <c r="Z80" s="2">
        <v>0.5</v>
      </c>
      <c r="AA80" s="2">
        <v>1</v>
      </c>
      <c r="AB80" s="2">
        <v>0.33333333333333331</v>
      </c>
      <c r="AC80" s="2">
        <v>24</v>
      </c>
      <c r="AD80" s="2">
        <v>0.37254901960784326</v>
      </c>
      <c r="AE80" s="2">
        <v>0.66666666666666663</v>
      </c>
      <c r="AF80" s="2">
        <v>12.157894736842104</v>
      </c>
      <c r="AG80" s="2">
        <v>0.66666666666666663</v>
      </c>
      <c r="AH80" s="2">
        <f>AVERAGE($Q$80:$AG$80)</f>
        <v>2.5691406914337387</v>
      </c>
    </row>
    <row r="81" spans="1:34" x14ac:dyDescent="0.25">
      <c r="A81" s="2">
        <v>5</v>
      </c>
      <c r="B81" s="2">
        <v>12</v>
      </c>
      <c r="C81" s="2" t="s">
        <v>162</v>
      </c>
      <c r="D81" s="7">
        <v>5</v>
      </c>
      <c r="E81" s="7">
        <v>20</v>
      </c>
      <c r="F81" s="7">
        <v>50</v>
      </c>
      <c r="P81" s="2" t="s">
        <v>15</v>
      </c>
      <c r="Q81" s="2">
        <v>0.66666666666666663</v>
      </c>
      <c r="R81" s="2">
        <v>0.33333333333333331</v>
      </c>
      <c r="S81" s="2">
        <v>0.18032786885245902</v>
      </c>
      <c r="T81" s="2">
        <v>5.8027210884353746</v>
      </c>
      <c r="U81" s="2">
        <v>0.11764705882352941</v>
      </c>
      <c r="V81" s="2">
        <v>0.71509971509971515</v>
      </c>
      <c r="W81" s="2">
        <v>0.77272727272727271</v>
      </c>
      <c r="X81" s="2">
        <v>0.5</v>
      </c>
      <c r="Y81" s="2">
        <v>110.11111111111111</v>
      </c>
      <c r="Z81" s="2">
        <v>1.5</v>
      </c>
      <c r="AA81" s="2">
        <v>0.8</v>
      </c>
      <c r="AB81" s="2">
        <v>0.58333333333333337</v>
      </c>
      <c r="AC81" s="2">
        <v>0.66666666666666674</v>
      </c>
      <c r="AD81" s="2">
        <v>0.50980392156862742</v>
      </c>
      <c r="AE81" s="2">
        <v>0.44444444444444442</v>
      </c>
      <c r="AF81" s="2">
        <v>0.86842105263157898</v>
      </c>
      <c r="AG81" s="2">
        <v>0.33333333333333331</v>
      </c>
      <c r="AH81" s="2">
        <f>AVERAGE($Q$81:$AG$81)</f>
        <v>7.3473904039427902</v>
      </c>
    </row>
    <row r="82" spans="1:34" x14ac:dyDescent="0.25">
      <c r="A82" s="2">
        <v>5</v>
      </c>
      <c r="B82" s="2">
        <v>13</v>
      </c>
      <c r="C82" s="2" t="s">
        <v>163</v>
      </c>
      <c r="D82" s="7">
        <v>50</v>
      </c>
      <c r="E82" s="7">
        <v>300</v>
      </c>
      <c r="F82" s="7">
        <v>500</v>
      </c>
      <c r="P82" s="2" t="s">
        <v>16</v>
      </c>
      <c r="Q82" s="2">
        <v>0</v>
      </c>
      <c r="R82" s="2">
        <v>0.16666666666666666</v>
      </c>
      <c r="S82" s="2">
        <v>0.5901639344262295</v>
      </c>
      <c r="T82" s="2">
        <v>0.31972789115646255</v>
      </c>
      <c r="U82" s="2">
        <v>0.52941176470588236</v>
      </c>
      <c r="V82" s="2">
        <v>0.88603988603988604</v>
      </c>
      <c r="W82" s="2">
        <v>2.4090909090909087</v>
      </c>
      <c r="X82" s="2">
        <v>0.5</v>
      </c>
      <c r="Y82" s="2">
        <v>5.666666666666667</v>
      </c>
      <c r="Z82" s="2">
        <v>24</v>
      </c>
      <c r="AA82" s="2">
        <v>0.98</v>
      </c>
      <c r="AB82" s="2">
        <v>0.58333333333333337</v>
      </c>
      <c r="AC82" s="2">
        <v>0.83333333333333337</v>
      </c>
      <c r="AD82" s="2">
        <v>1.4509803921568629</v>
      </c>
      <c r="AE82" s="2">
        <v>54.555555555555557</v>
      </c>
      <c r="AF82" s="2">
        <v>0.47368421052631576</v>
      </c>
      <c r="AG82" s="2">
        <v>0</v>
      </c>
      <c r="AH82" s="2">
        <f>AVERAGE($Q$82:$AG$82)</f>
        <v>5.5261561496269476</v>
      </c>
    </row>
    <row r="83" spans="1:34" x14ac:dyDescent="0.25">
      <c r="A83" s="2">
        <v>5</v>
      </c>
      <c r="B83" s="2">
        <v>14</v>
      </c>
      <c r="C83" s="2" t="s">
        <v>164</v>
      </c>
      <c r="D83" s="7">
        <v>1</v>
      </c>
      <c r="E83" s="7">
        <v>5</v>
      </c>
      <c r="F83" s="7">
        <v>10</v>
      </c>
      <c r="P83" s="2" t="s">
        <v>17</v>
      </c>
      <c r="Q83" s="2">
        <v>0.16666666666666666</v>
      </c>
      <c r="R83" s="2">
        <v>0.66666666666666663</v>
      </c>
      <c r="S83" s="2">
        <v>0.79508196721311475</v>
      </c>
      <c r="T83" s="2">
        <v>2.0408163265306173E-2</v>
      </c>
      <c r="U83" s="2">
        <v>0.11764705882352941</v>
      </c>
      <c r="V83" s="2">
        <v>0.88603988603988604</v>
      </c>
      <c r="W83" s="2">
        <v>1.7272727272727271</v>
      </c>
      <c r="X83" s="2">
        <v>0.72</v>
      </c>
      <c r="Y83" s="2">
        <v>1.2222222222222223</v>
      </c>
      <c r="Z83" s="2">
        <v>11.5</v>
      </c>
      <c r="AA83" s="2">
        <v>0.92</v>
      </c>
      <c r="AB83" s="2">
        <v>0.75</v>
      </c>
      <c r="AC83" s="2">
        <v>4.833333333333333</v>
      </c>
      <c r="AD83" s="2">
        <v>0.31372549019607837</v>
      </c>
      <c r="AE83" s="2">
        <v>554.55555555555554</v>
      </c>
      <c r="AF83" s="2">
        <v>12.157894736842104</v>
      </c>
      <c r="AG83" s="2">
        <v>0.66666666666666663</v>
      </c>
      <c r="AH83" s="2">
        <f>AVERAGE($Q$83:$AG$83)</f>
        <v>34.824657714162576</v>
      </c>
    </row>
    <row r="84" spans="1:34" x14ac:dyDescent="0.25">
      <c r="A84" s="2">
        <v>5</v>
      </c>
      <c r="B84" s="2">
        <v>15</v>
      </c>
      <c r="C84" s="2" t="s">
        <v>165</v>
      </c>
      <c r="D84" s="7">
        <v>0.03</v>
      </c>
      <c r="E84" s="7">
        <v>0.1</v>
      </c>
      <c r="F84" s="7">
        <v>0.3</v>
      </c>
      <c r="P84" s="2" t="s">
        <v>18</v>
      </c>
      <c r="Q84" s="2">
        <v>0.5</v>
      </c>
      <c r="R84" s="2">
        <v>2.3333333333333335</v>
      </c>
      <c r="S84" s="2">
        <v>0.90163934426229508</v>
      </c>
      <c r="T84" s="2">
        <v>0.3605442176870749</v>
      </c>
      <c r="U84" s="2">
        <v>2.9411764705882353E-2</v>
      </c>
      <c r="V84" s="2">
        <v>2.5641025641025599E-2</v>
      </c>
      <c r="W84" s="2">
        <v>0.36363636363636354</v>
      </c>
      <c r="X84" s="2">
        <v>0.75</v>
      </c>
      <c r="Y84" s="2">
        <v>5.666666666666667</v>
      </c>
      <c r="Z84" s="2">
        <v>14</v>
      </c>
      <c r="AA84" s="2">
        <v>0.7</v>
      </c>
      <c r="AB84" s="2">
        <v>0.25</v>
      </c>
      <c r="AC84" s="2">
        <v>11.500000000000002</v>
      </c>
      <c r="AD84" s="2">
        <v>1.9607843137254832E-2</v>
      </c>
      <c r="AE84" s="2">
        <v>1.7777777777777779</v>
      </c>
      <c r="AF84" s="2">
        <v>5.2631578947368418E-2</v>
      </c>
      <c r="AG84" s="2">
        <v>0.2</v>
      </c>
      <c r="AH84" s="2">
        <f>AVERAGE($Q$84:$AG$84)</f>
        <v>2.3194641126938258</v>
      </c>
    </row>
    <row r="85" spans="1:34" x14ac:dyDescent="0.25">
      <c r="A85" s="2">
        <v>5</v>
      </c>
      <c r="B85" s="2">
        <v>16</v>
      </c>
      <c r="C85" s="2" t="s">
        <v>166</v>
      </c>
      <c r="D85" s="7">
        <v>500</v>
      </c>
      <c r="E85" s="7">
        <v>2000</v>
      </c>
      <c r="F85" s="7">
        <v>5000</v>
      </c>
      <c r="P85" s="2" t="s">
        <v>79</v>
      </c>
      <c r="Q85" s="2">
        <f>AVERAGE($Q$67:$Q$84)</f>
        <v>0.57962962962962949</v>
      </c>
      <c r="R85" s="2">
        <f>AVERAGE($R$67:$R$84)</f>
        <v>1.9907407407407414</v>
      </c>
      <c r="S85" s="2">
        <f>AVERAGE($S$67:$S$84)</f>
        <v>0.85459927140254999</v>
      </c>
      <c r="T85" s="2">
        <f>AVERAGE($T$67:$T$84)</f>
        <v>0.80234315948601664</v>
      </c>
      <c r="U85" s="2">
        <f>AVERAGE($U$67:$U$84)</f>
        <v>0.3366013071895424</v>
      </c>
      <c r="V85" s="2">
        <f>AVERAGE($V$67:$V$84)</f>
        <v>0.55903767014878114</v>
      </c>
      <c r="W85" s="2">
        <f>AVERAGE($W$67:$W$84)</f>
        <v>1.9987373737373737</v>
      </c>
      <c r="X85" s="2">
        <f>AVERAGE($X$67:$X$84)</f>
        <v>0.69361111111111118</v>
      </c>
      <c r="Y85" s="2">
        <f>AVERAGE($Y$67:$Y$84)</f>
        <v>131.97530864197532</v>
      </c>
      <c r="Z85" s="2">
        <f>AVERAGE($Z$67:$Z$84)</f>
        <v>3092</v>
      </c>
      <c r="AA85" s="2">
        <f>AVERAGE($AA$67:$AA$84)</f>
        <v>1.2191666666666667</v>
      </c>
      <c r="AB85" s="2">
        <f>AVERAGE($AB$67:$AB$84)</f>
        <v>2.5694444444444446</v>
      </c>
      <c r="AC85" s="2">
        <f>AVERAGE($AC$67:$AC$84)</f>
        <v>53.361111111111114</v>
      </c>
      <c r="AD85" s="2">
        <f>AVERAGE($AD$67:$AD$84)</f>
        <v>0.50326797385620925</v>
      </c>
      <c r="AE85" s="2">
        <f>AVERAGE($AE$67:$AE$84)</f>
        <v>384.85802469135808</v>
      </c>
      <c r="AF85" s="2">
        <f>AVERAGE($AF$67:$AF$84)</f>
        <v>2.6190058479532166</v>
      </c>
      <c r="AG85" s="2">
        <f>AVERAGE($AG$67:$AG$84)</f>
        <v>0.56296296296296289</v>
      </c>
      <c r="AH85" s="2">
        <f>AVERAGE($AH$45:$AH$62)</f>
        <v>-3.8549410577262382E-18</v>
      </c>
    </row>
    <row r="86" spans="1:34" x14ac:dyDescent="0.25">
      <c r="A86" s="2">
        <v>5</v>
      </c>
      <c r="B86" s="2">
        <v>17</v>
      </c>
      <c r="C86" s="2" t="s">
        <v>167</v>
      </c>
      <c r="D86" s="7">
        <v>1</v>
      </c>
      <c r="E86" s="7">
        <v>5</v>
      </c>
      <c r="F86" s="7">
        <v>10</v>
      </c>
    </row>
    <row r="87" spans="1:34" x14ac:dyDescent="0.25">
      <c r="A87" s="2">
        <v>6</v>
      </c>
      <c r="B87" s="2">
        <v>1</v>
      </c>
      <c r="C87" s="2" t="s">
        <v>151</v>
      </c>
      <c r="D87" s="7">
        <v>0.5</v>
      </c>
      <c r="E87" s="7">
        <v>1</v>
      </c>
      <c r="F87" s="7">
        <v>2</v>
      </c>
    </row>
    <row r="88" spans="1:34" x14ac:dyDescent="0.25">
      <c r="A88" s="2">
        <v>6</v>
      </c>
      <c r="B88" s="2">
        <v>2</v>
      </c>
      <c r="C88" s="2" t="s">
        <v>152</v>
      </c>
      <c r="D88" s="7">
        <v>10</v>
      </c>
      <c r="E88" s="7">
        <v>50</v>
      </c>
      <c r="F88" s="7">
        <v>100</v>
      </c>
    </row>
    <row r="89" spans="1:34" x14ac:dyDescent="0.25">
      <c r="A89" s="2">
        <v>6</v>
      </c>
      <c r="B89" s="2">
        <v>3</v>
      </c>
      <c r="C89" s="2" t="s">
        <v>153</v>
      </c>
      <c r="D89" s="7">
        <v>0.5</v>
      </c>
      <c r="E89" s="7">
        <v>4</v>
      </c>
      <c r="F89" s="7">
        <v>6</v>
      </c>
    </row>
    <row r="90" spans="1:34" x14ac:dyDescent="0.25">
      <c r="A90" s="2">
        <v>6</v>
      </c>
      <c r="B90" s="2">
        <v>4</v>
      </c>
      <c r="C90" s="2" t="s">
        <v>154</v>
      </c>
      <c r="D90" s="7">
        <v>2</v>
      </c>
      <c r="E90" s="7">
        <v>5</v>
      </c>
      <c r="F90" s="7">
        <v>30</v>
      </c>
    </row>
    <row r="91" spans="1:34" x14ac:dyDescent="0.25">
      <c r="A91" s="2">
        <v>6</v>
      </c>
      <c r="B91" s="2">
        <v>5</v>
      </c>
      <c r="C91" s="2" t="s">
        <v>155</v>
      </c>
      <c r="D91" s="7">
        <v>10</v>
      </c>
      <c r="E91" s="7">
        <v>20</v>
      </c>
      <c r="F91" s="7">
        <v>25</v>
      </c>
    </row>
    <row r="92" spans="1:34" x14ac:dyDescent="0.25">
      <c r="A92" s="2">
        <v>6</v>
      </c>
      <c r="B92" s="2">
        <v>6</v>
      </c>
      <c r="C92" s="2" t="s">
        <v>156</v>
      </c>
      <c r="D92" s="7">
        <v>1</v>
      </c>
      <c r="E92" s="7">
        <v>5</v>
      </c>
      <c r="F92" s="7">
        <v>7</v>
      </c>
    </row>
    <row r="93" spans="1:34" x14ac:dyDescent="0.25">
      <c r="A93" s="2">
        <v>6</v>
      </c>
      <c r="B93" s="2">
        <v>7</v>
      </c>
      <c r="C93" s="2" t="s">
        <v>157</v>
      </c>
      <c r="D93" s="7">
        <v>0.1</v>
      </c>
      <c r="E93" s="7">
        <v>0.2</v>
      </c>
      <c r="F93" s="7">
        <v>0.5</v>
      </c>
    </row>
    <row r="94" spans="1:34" x14ac:dyDescent="0.25">
      <c r="A94" s="2">
        <v>6</v>
      </c>
      <c r="B94" s="2">
        <v>8</v>
      </c>
      <c r="C94" s="2" t="s">
        <v>158</v>
      </c>
      <c r="D94" s="7">
        <v>50</v>
      </c>
      <c r="E94" s="7">
        <v>100</v>
      </c>
      <c r="F94" s="7">
        <v>200</v>
      </c>
    </row>
    <row r="95" spans="1:34" x14ac:dyDescent="0.25">
      <c r="A95" s="2">
        <v>6</v>
      </c>
      <c r="B95" s="2">
        <v>9</v>
      </c>
      <c r="C95" s="2" t="s">
        <v>159</v>
      </c>
      <c r="D95" s="7">
        <v>5</v>
      </c>
      <c r="E95" s="7">
        <v>10</v>
      </c>
      <c r="F95" s="7">
        <v>20</v>
      </c>
    </row>
    <row r="96" spans="1:34" x14ac:dyDescent="0.25">
      <c r="A96" s="2">
        <v>6</v>
      </c>
      <c r="B96" s="2">
        <v>10</v>
      </c>
      <c r="C96" s="2" t="s">
        <v>160</v>
      </c>
      <c r="D96" s="7">
        <v>10</v>
      </c>
      <c r="E96" s="7">
        <v>50</v>
      </c>
      <c r="F96" s="7">
        <v>500</v>
      </c>
    </row>
    <row r="97" spans="1:6" x14ac:dyDescent="0.25">
      <c r="A97" s="2">
        <v>6</v>
      </c>
      <c r="B97" s="2">
        <v>11</v>
      </c>
      <c r="C97" s="2" t="s">
        <v>161</v>
      </c>
      <c r="D97" s="7">
        <v>10</v>
      </c>
      <c r="E97" s="7">
        <v>30</v>
      </c>
      <c r="F97" s="7">
        <v>50</v>
      </c>
    </row>
    <row r="98" spans="1:6" x14ac:dyDescent="0.25">
      <c r="A98" s="2">
        <v>6</v>
      </c>
      <c r="B98" s="2">
        <v>12</v>
      </c>
      <c r="C98" s="2" t="s">
        <v>162</v>
      </c>
      <c r="D98" s="7">
        <v>200</v>
      </c>
      <c r="E98" s="7">
        <v>300</v>
      </c>
      <c r="F98" s="7">
        <v>500</v>
      </c>
    </row>
    <row r="99" spans="1:6" x14ac:dyDescent="0.25">
      <c r="A99" s="2">
        <v>6</v>
      </c>
      <c r="B99" s="2">
        <v>13</v>
      </c>
      <c r="C99" s="2" t="s">
        <v>163</v>
      </c>
      <c r="D99" s="7">
        <v>10</v>
      </c>
      <c r="E99" s="7">
        <v>30</v>
      </c>
      <c r="F99" s="7">
        <v>50</v>
      </c>
    </row>
    <row r="100" spans="1:6" x14ac:dyDescent="0.25">
      <c r="A100" s="2">
        <v>6</v>
      </c>
      <c r="B100" s="2">
        <v>14</v>
      </c>
      <c r="C100" s="2" t="s">
        <v>164</v>
      </c>
      <c r="D100" s="7">
        <v>5</v>
      </c>
      <c r="E100" s="7">
        <v>6</v>
      </c>
      <c r="F100" s="7">
        <v>10</v>
      </c>
    </row>
    <row r="101" spans="1:6" x14ac:dyDescent="0.25">
      <c r="A101" s="2">
        <v>6</v>
      </c>
      <c r="B101" s="2">
        <v>15</v>
      </c>
      <c r="C101" s="2" t="s">
        <v>165</v>
      </c>
      <c r="D101" s="7">
        <v>0.2</v>
      </c>
      <c r="E101" s="7">
        <v>1.5</v>
      </c>
      <c r="F101" s="7">
        <v>2</v>
      </c>
    </row>
    <row r="102" spans="1:6" x14ac:dyDescent="0.25">
      <c r="A102" s="2">
        <v>6</v>
      </c>
      <c r="B102" s="2">
        <v>16</v>
      </c>
      <c r="C102" s="2" t="s">
        <v>166</v>
      </c>
      <c r="D102" s="7">
        <v>5</v>
      </c>
      <c r="E102" s="7">
        <v>6</v>
      </c>
      <c r="F102" s="7">
        <v>10</v>
      </c>
    </row>
    <row r="103" spans="1:6" x14ac:dyDescent="0.25">
      <c r="A103" s="2">
        <v>6</v>
      </c>
      <c r="B103" s="2">
        <v>17</v>
      </c>
      <c r="C103" s="2" t="s">
        <v>167</v>
      </c>
      <c r="D103" s="7">
        <v>4</v>
      </c>
      <c r="E103" s="7">
        <v>5</v>
      </c>
      <c r="F103" s="7">
        <v>10</v>
      </c>
    </row>
    <row r="104" spans="1:6" x14ac:dyDescent="0.25">
      <c r="A104" s="2">
        <v>7</v>
      </c>
      <c r="B104" s="2">
        <v>1</v>
      </c>
      <c r="C104" s="2" t="s">
        <v>151</v>
      </c>
      <c r="D104" s="7">
        <v>0</v>
      </c>
      <c r="E104" s="7">
        <v>0.9</v>
      </c>
      <c r="F104" s="7">
        <v>5</v>
      </c>
    </row>
    <row r="105" spans="1:6" x14ac:dyDescent="0.25">
      <c r="A105" s="2">
        <v>7</v>
      </c>
      <c r="B105" s="2">
        <v>2</v>
      </c>
      <c r="C105" s="2" t="s">
        <v>152</v>
      </c>
      <c r="D105" s="7">
        <v>4</v>
      </c>
      <c r="E105" s="7">
        <v>25</v>
      </c>
      <c r="F105" s="7">
        <v>40</v>
      </c>
    </row>
    <row r="106" spans="1:6" x14ac:dyDescent="0.25">
      <c r="A106" s="2">
        <v>7</v>
      </c>
      <c r="B106" s="2">
        <v>3</v>
      </c>
      <c r="C106" s="2" t="s">
        <v>153</v>
      </c>
      <c r="D106" s="7">
        <v>1</v>
      </c>
      <c r="E106" s="7">
        <v>10</v>
      </c>
      <c r="F106" s="7">
        <v>100</v>
      </c>
    </row>
    <row r="107" spans="1:6" x14ac:dyDescent="0.25">
      <c r="A107" s="2">
        <v>7</v>
      </c>
      <c r="B107" s="2">
        <v>4</v>
      </c>
      <c r="C107" s="2" t="s">
        <v>154</v>
      </c>
      <c r="D107" s="7">
        <v>1</v>
      </c>
      <c r="E107" s="7">
        <v>5</v>
      </c>
      <c r="F107" s="7">
        <v>10</v>
      </c>
    </row>
    <row r="108" spans="1:6" x14ac:dyDescent="0.25">
      <c r="A108" s="2">
        <v>7</v>
      </c>
      <c r="B108" s="2">
        <v>5</v>
      </c>
      <c r="C108" s="2" t="s">
        <v>155</v>
      </c>
      <c r="D108" s="7">
        <v>18</v>
      </c>
      <c r="E108" s="7">
        <v>25</v>
      </c>
      <c r="F108" s="7">
        <v>35</v>
      </c>
    </row>
    <row r="109" spans="1:6" x14ac:dyDescent="0.25">
      <c r="A109" s="2">
        <v>7</v>
      </c>
      <c r="B109" s="2">
        <v>6</v>
      </c>
      <c r="C109" s="2" t="s">
        <v>156</v>
      </c>
      <c r="D109" s="7">
        <v>2</v>
      </c>
      <c r="E109" s="7">
        <v>8</v>
      </c>
      <c r="F109" s="7">
        <v>20</v>
      </c>
    </row>
    <row r="110" spans="1:6" x14ac:dyDescent="0.25">
      <c r="A110" s="2">
        <v>7</v>
      </c>
      <c r="B110" s="2">
        <v>7</v>
      </c>
      <c r="C110" s="2" t="s">
        <v>157</v>
      </c>
      <c r="D110" s="7">
        <v>0.1</v>
      </c>
      <c r="E110" s="7">
        <v>8</v>
      </c>
      <c r="F110" s="7">
        <v>20</v>
      </c>
    </row>
    <row r="111" spans="1:6" x14ac:dyDescent="0.25">
      <c r="A111" s="2">
        <v>7</v>
      </c>
      <c r="B111" s="2">
        <v>8</v>
      </c>
      <c r="C111" s="2" t="s">
        <v>158</v>
      </c>
      <c r="D111" s="7">
        <v>400</v>
      </c>
      <c r="E111" s="7">
        <v>1000</v>
      </c>
      <c r="F111" s="7">
        <v>20000</v>
      </c>
    </row>
    <row r="112" spans="1:6" x14ac:dyDescent="0.25">
      <c r="A112" s="2">
        <v>7</v>
      </c>
      <c r="B112" s="2">
        <v>9</v>
      </c>
      <c r="C112" s="2" t="s">
        <v>159</v>
      </c>
      <c r="D112" s="7">
        <v>5</v>
      </c>
      <c r="E112" s="7">
        <v>10</v>
      </c>
      <c r="F112" s="7">
        <v>20</v>
      </c>
    </row>
    <row r="113" spans="1:6" x14ac:dyDescent="0.25">
      <c r="A113" s="2">
        <v>7</v>
      </c>
      <c r="B113" s="2">
        <v>10</v>
      </c>
      <c r="C113" s="2" t="s">
        <v>160</v>
      </c>
      <c r="D113" s="7">
        <v>1</v>
      </c>
      <c r="E113" s="7">
        <v>10</v>
      </c>
      <c r="F113" s="7">
        <v>100</v>
      </c>
    </row>
    <row r="114" spans="1:6" x14ac:dyDescent="0.25">
      <c r="A114" s="2">
        <v>7</v>
      </c>
      <c r="B114" s="2">
        <v>11</v>
      </c>
      <c r="C114" s="2" t="s">
        <v>161</v>
      </c>
      <c r="D114" s="7">
        <v>1</v>
      </c>
      <c r="E114" s="7">
        <v>5</v>
      </c>
      <c r="F114" s="7">
        <v>10</v>
      </c>
    </row>
    <row r="115" spans="1:6" x14ac:dyDescent="0.25">
      <c r="A115" s="2">
        <v>7</v>
      </c>
      <c r="B115" s="2">
        <v>12</v>
      </c>
      <c r="C115" s="2" t="s">
        <v>162</v>
      </c>
      <c r="D115" s="7">
        <v>1</v>
      </c>
      <c r="E115" s="7">
        <v>20</v>
      </c>
      <c r="F115" s="7">
        <v>100</v>
      </c>
    </row>
    <row r="116" spans="1:6" x14ac:dyDescent="0.25">
      <c r="A116" s="2">
        <v>7</v>
      </c>
      <c r="B116" s="2">
        <v>13</v>
      </c>
      <c r="C116" s="2" t="s">
        <v>163</v>
      </c>
      <c r="D116" s="7">
        <v>1</v>
      </c>
      <c r="E116" s="7">
        <v>5</v>
      </c>
      <c r="F116" s="7">
        <v>20</v>
      </c>
    </row>
    <row r="117" spans="1:6" x14ac:dyDescent="0.25">
      <c r="A117" s="2">
        <v>7</v>
      </c>
      <c r="B117" s="2">
        <v>14</v>
      </c>
      <c r="C117" s="2" t="s">
        <v>164</v>
      </c>
      <c r="D117" s="7">
        <v>1</v>
      </c>
      <c r="E117" s="7">
        <v>10</v>
      </c>
      <c r="F117" s="7">
        <v>25</v>
      </c>
    </row>
    <row r="118" spans="1:6" x14ac:dyDescent="0.25">
      <c r="A118" s="2">
        <v>7</v>
      </c>
      <c r="B118" s="2">
        <v>15</v>
      </c>
      <c r="C118" s="2" t="s">
        <v>165</v>
      </c>
      <c r="D118" s="7">
        <v>0.01</v>
      </c>
      <c r="E118" s="7">
        <v>1</v>
      </c>
      <c r="F118" s="7">
        <v>10</v>
      </c>
    </row>
    <row r="119" spans="1:6" x14ac:dyDescent="0.25">
      <c r="A119" s="2">
        <v>7</v>
      </c>
      <c r="B119" s="2">
        <v>16</v>
      </c>
      <c r="C119" s="2" t="s">
        <v>166</v>
      </c>
      <c r="D119" s="7">
        <v>500</v>
      </c>
      <c r="E119" s="7">
        <v>2000</v>
      </c>
      <c r="F119" s="7">
        <v>20000</v>
      </c>
    </row>
    <row r="120" spans="1:6" x14ac:dyDescent="0.25">
      <c r="A120" s="2">
        <v>7</v>
      </c>
      <c r="B120" s="2">
        <v>17</v>
      </c>
      <c r="C120" s="2" t="s">
        <v>167</v>
      </c>
      <c r="D120" s="7">
        <v>1</v>
      </c>
      <c r="E120" s="7">
        <v>10</v>
      </c>
      <c r="F120" s="7">
        <v>20</v>
      </c>
    </row>
    <row r="121" spans="1:6" x14ac:dyDescent="0.25">
      <c r="A121" s="2">
        <v>8</v>
      </c>
      <c r="B121" s="2">
        <v>1</v>
      </c>
      <c r="C121" s="2" t="s">
        <v>151</v>
      </c>
      <c r="D121" s="7">
        <v>1</v>
      </c>
      <c r="E121" s="7">
        <v>3</v>
      </c>
      <c r="F121" s="7">
        <v>10</v>
      </c>
    </row>
    <row r="122" spans="1:6" x14ac:dyDescent="0.25">
      <c r="A122" s="2">
        <v>8</v>
      </c>
      <c r="B122" s="2">
        <v>2</v>
      </c>
      <c r="C122" s="2" t="s">
        <v>152</v>
      </c>
      <c r="D122" s="7">
        <v>20</v>
      </c>
      <c r="E122" s="7">
        <v>30</v>
      </c>
      <c r="F122" s="7">
        <v>40</v>
      </c>
    </row>
    <row r="123" spans="1:6" x14ac:dyDescent="0.25">
      <c r="A123" s="2">
        <v>8</v>
      </c>
      <c r="B123" s="2">
        <v>3</v>
      </c>
      <c r="C123" s="2" t="s">
        <v>153</v>
      </c>
      <c r="D123" s="7">
        <v>20</v>
      </c>
      <c r="E123" s="7">
        <v>80</v>
      </c>
      <c r="F123" s="7">
        <v>200</v>
      </c>
    </row>
    <row r="124" spans="1:6" x14ac:dyDescent="0.25">
      <c r="A124" s="2">
        <v>8</v>
      </c>
      <c r="B124" s="2">
        <v>4</v>
      </c>
      <c r="C124" s="2" t="s">
        <v>154</v>
      </c>
      <c r="D124" s="7">
        <v>8</v>
      </c>
      <c r="E124" s="7">
        <v>12</v>
      </c>
      <c r="F124" s="7">
        <v>20</v>
      </c>
    </row>
    <row r="125" spans="1:6" x14ac:dyDescent="0.25">
      <c r="A125" s="2">
        <v>8</v>
      </c>
      <c r="B125" s="2">
        <v>5</v>
      </c>
      <c r="C125" s="2" t="s">
        <v>155</v>
      </c>
      <c r="D125" s="7">
        <v>2</v>
      </c>
      <c r="E125" s="7">
        <v>7</v>
      </c>
      <c r="F125" s="7">
        <v>20</v>
      </c>
    </row>
    <row r="126" spans="1:6" x14ac:dyDescent="0.25">
      <c r="A126" s="2">
        <v>8</v>
      </c>
      <c r="B126" s="2">
        <v>6</v>
      </c>
      <c r="C126" s="2" t="s">
        <v>156</v>
      </c>
      <c r="D126" s="7">
        <v>10</v>
      </c>
      <c r="E126" s="7">
        <v>25</v>
      </c>
      <c r="F126" s="7">
        <v>40</v>
      </c>
    </row>
    <row r="127" spans="1:6" x14ac:dyDescent="0.25">
      <c r="A127" s="2">
        <v>8</v>
      </c>
      <c r="B127" s="2">
        <v>7</v>
      </c>
      <c r="C127" s="2" t="s">
        <v>157</v>
      </c>
      <c r="D127" s="7">
        <v>40</v>
      </c>
      <c r="E127" s="7">
        <v>100</v>
      </c>
      <c r="F127" s="7">
        <v>160</v>
      </c>
    </row>
    <row r="128" spans="1:6" x14ac:dyDescent="0.25">
      <c r="A128" s="2">
        <v>8</v>
      </c>
      <c r="B128" s="2">
        <v>8</v>
      </c>
      <c r="C128" s="2" t="s">
        <v>158</v>
      </c>
      <c r="D128" s="7">
        <v>200</v>
      </c>
      <c r="E128" s="7">
        <v>300</v>
      </c>
      <c r="F128" s="7">
        <v>400</v>
      </c>
    </row>
    <row r="129" spans="1:6" x14ac:dyDescent="0.25">
      <c r="A129" s="2">
        <v>8</v>
      </c>
      <c r="B129" s="2">
        <v>9</v>
      </c>
      <c r="C129" s="2" t="s">
        <v>159</v>
      </c>
      <c r="D129" s="7">
        <v>5</v>
      </c>
      <c r="E129" s="7">
        <v>10</v>
      </c>
      <c r="F129" s="7">
        <v>30</v>
      </c>
    </row>
    <row r="130" spans="1:6" x14ac:dyDescent="0.25">
      <c r="A130" s="2">
        <v>8</v>
      </c>
      <c r="B130" s="2">
        <v>10</v>
      </c>
      <c r="C130" s="2" t="s">
        <v>160</v>
      </c>
      <c r="D130" s="7">
        <v>20</v>
      </c>
      <c r="E130" s="7">
        <v>40</v>
      </c>
      <c r="F130" s="7">
        <v>200</v>
      </c>
    </row>
    <row r="131" spans="1:6" x14ac:dyDescent="0.25">
      <c r="A131" s="2">
        <v>8</v>
      </c>
      <c r="B131" s="2">
        <v>11</v>
      </c>
      <c r="C131" s="2" t="s">
        <v>161</v>
      </c>
      <c r="D131" s="7">
        <v>10</v>
      </c>
      <c r="E131" s="7">
        <v>25</v>
      </c>
      <c r="F131" s="7">
        <v>40</v>
      </c>
    </row>
    <row r="132" spans="1:6" x14ac:dyDescent="0.25">
      <c r="A132" s="2">
        <v>8</v>
      </c>
      <c r="B132" s="2">
        <v>12</v>
      </c>
      <c r="C132" s="2" t="s">
        <v>162</v>
      </c>
      <c r="D132" s="7">
        <v>2</v>
      </c>
      <c r="E132" s="7">
        <v>10</v>
      </c>
      <c r="F132" s="7">
        <v>50</v>
      </c>
    </row>
    <row r="133" spans="1:6" x14ac:dyDescent="0.25">
      <c r="A133" s="2">
        <v>8</v>
      </c>
      <c r="B133" s="2">
        <v>13</v>
      </c>
      <c r="C133" s="2" t="s">
        <v>163</v>
      </c>
      <c r="D133" s="7">
        <v>40</v>
      </c>
      <c r="E133" s="7">
        <v>150</v>
      </c>
      <c r="F133" s="7">
        <v>200</v>
      </c>
    </row>
    <row r="134" spans="1:6" x14ac:dyDescent="0.25">
      <c r="A134" s="2">
        <v>8</v>
      </c>
      <c r="B134" s="2">
        <v>14</v>
      </c>
      <c r="C134" s="2" t="s">
        <v>164</v>
      </c>
      <c r="D134" s="7">
        <v>2</v>
      </c>
      <c r="E134" s="7">
        <v>4</v>
      </c>
      <c r="F134" s="7">
        <v>10</v>
      </c>
    </row>
    <row r="135" spans="1:6" x14ac:dyDescent="0.25">
      <c r="A135" s="2">
        <v>8</v>
      </c>
      <c r="B135" s="2">
        <v>15</v>
      </c>
      <c r="C135" s="2" t="s">
        <v>165</v>
      </c>
      <c r="D135" s="7">
        <v>20</v>
      </c>
      <c r="E135" s="7">
        <v>60</v>
      </c>
      <c r="F135" s="7">
        <v>100</v>
      </c>
    </row>
    <row r="136" spans="1:6" x14ac:dyDescent="0.25">
      <c r="A136" s="2">
        <v>8</v>
      </c>
      <c r="B136" s="2">
        <v>16</v>
      </c>
      <c r="C136" s="2" t="s">
        <v>166</v>
      </c>
      <c r="D136" s="7">
        <v>10</v>
      </c>
      <c r="E136" s="7">
        <v>50</v>
      </c>
      <c r="F136" s="7">
        <v>100</v>
      </c>
    </row>
    <row r="137" spans="1:6" x14ac:dyDescent="0.25">
      <c r="A137" s="2">
        <v>8</v>
      </c>
      <c r="B137" s="2">
        <v>17</v>
      </c>
      <c r="C137" s="2" t="s">
        <v>167</v>
      </c>
      <c r="D137" s="7">
        <v>5</v>
      </c>
      <c r="E137" s="7">
        <v>20</v>
      </c>
      <c r="F137" s="7">
        <v>50</v>
      </c>
    </row>
    <row r="138" spans="1:6" x14ac:dyDescent="0.25">
      <c r="A138" s="2">
        <v>9</v>
      </c>
      <c r="B138" s="2">
        <v>1</v>
      </c>
      <c r="C138" s="2" t="s">
        <v>151</v>
      </c>
      <c r="D138" s="7">
        <v>1</v>
      </c>
      <c r="E138" s="7">
        <v>5</v>
      </c>
      <c r="F138" s="7">
        <v>10</v>
      </c>
    </row>
    <row r="139" spans="1:6" x14ac:dyDescent="0.25">
      <c r="A139" s="2">
        <v>9</v>
      </c>
      <c r="B139" s="2">
        <v>2</v>
      </c>
      <c r="C139" s="2" t="s">
        <v>152</v>
      </c>
      <c r="D139" s="7">
        <v>1</v>
      </c>
      <c r="E139" s="7">
        <v>2</v>
      </c>
      <c r="F139" s="7">
        <v>5</v>
      </c>
    </row>
    <row r="140" spans="1:6" x14ac:dyDescent="0.25">
      <c r="A140" s="2">
        <v>9</v>
      </c>
      <c r="B140" s="2">
        <v>3</v>
      </c>
      <c r="C140" s="2" t="s">
        <v>153</v>
      </c>
      <c r="D140" s="7">
        <v>10</v>
      </c>
      <c r="E140" s="7">
        <v>50</v>
      </c>
      <c r="F140" s="7">
        <v>100</v>
      </c>
    </row>
    <row r="141" spans="1:6" x14ac:dyDescent="0.25">
      <c r="A141" s="2">
        <v>9</v>
      </c>
      <c r="B141" s="2">
        <v>4</v>
      </c>
      <c r="C141" s="2" t="s">
        <v>154</v>
      </c>
      <c r="D141" s="7">
        <v>0.1</v>
      </c>
      <c r="E141" s="7">
        <v>0.5</v>
      </c>
      <c r="F141" s="7">
        <v>1</v>
      </c>
    </row>
    <row r="142" spans="1:6" x14ac:dyDescent="0.25">
      <c r="A142" s="2">
        <v>9</v>
      </c>
      <c r="B142" s="2">
        <v>5</v>
      </c>
      <c r="C142" s="2" t="s">
        <v>155</v>
      </c>
      <c r="D142" s="7">
        <v>10</v>
      </c>
      <c r="E142" s="7">
        <v>14</v>
      </c>
      <c r="F142" s="7">
        <v>20</v>
      </c>
    </row>
    <row r="143" spans="1:6" x14ac:dyDescent="0.25">
      <c r="A143" s="2">
        <v>9</v>
      </c>
      <c r="B143" s="2">
        <v>6</v>
      </c>
      <c r="C143" s="2" t="s">
        <v>156</v>
      </c>
      <c r="D143" s="7">
        <v>3</v>
      </c>
      <c r="E143" s="7">
        <v>10</v>
      </c>
      <c r="F143" s="7">
        <v>20</v>
      </c>
    </row>
    <row r="144" spans="1:6" x14ac:dyDescent="0.25">
      <c r="A144" s="2">
        <v>9</v>
      </c>
      <c r="B144" s="2">
        <v>7</v>
      </c>
      <c r="C144" s="2" t="s">
        <v>157</v>
      </c>
      <c r="D144" s="7">
        <v>3</v>
      </c>
      <c r="E144" s="7">
        <v>10</v>
      </c>
      <c r="F144" s="7">
        <v>30</v>
      </c>
    </row>
    <row r="145" spans="1:6" x14ac:dyDescent="0.25">
      <c r="A145" s="2">
        <v>9</v>
      </c>
      <c r="B145" s="2">
        <v>8</v>
      </c>
      <c r="C145" s="2" t="s">
        <v>158</v>
      </c>
      <c r="D145" s="7">
        <v>1</v>
      </c>
      <c r="E145" s="7">
        <v>5</v>
      </c>
      <c r="F145" s="7">
        <v>7</v>
      </c>
    </row>
    <row r="146" spans="1:6" x14ac:dyDescent="0.25">
      <c r="A146" s="2">
        <v>9</v>
      </c>
      <c r="B146" s="2">
        <v>9</v>
      </c>
      <c r="C146" s="2" t="s">
        <v>159</v>
      </c>
      <c r="D146" s="7">
        <v>3</v>
      </c>
      <c r="E146" s="7">
        <v>10</v>
      </c>
      <c r="F146" s="7">
        <v>30</v>
      </c>
    </row>
    <row r="147" spans="1:6" x14ac:dyDescent="0.25">
      <c r="A147" s="2">
        <v>9</v>
      </c>
      <c r="B147" s="2">
        <v>10</v>
      </c>
      <c r="C147" s="2" t="s">
        <v>160</v>
      </c>
      <c r="D147" s="7">
        <v>100</v>
      </c>
      <c r="E147" s="7">
        <v>1000</v>
      </c>
      <c r="F147" s="7">
        <v>5000</v>
      </c>
    </row>
    <row r="148" spans="1:6" x14ac:dyDescent="0.25">
      <c r="A148" s="2">
        <v>9</v>
      </c>
      <c r="B148" s="2">
        <v>11</v>
      </c>
      <c r="C148" s="2" t="s">
        <v>161</v>
      </c>
      <c r="D148" s="7">
        <v>2</v>
      </c>
      <c r="E148" s="7">
        <v>5</v>
      </c>
      <c r="F148" s="7">
        <v>10</v>
      </c>
    </row>
    <row r="149" spans="1:6" x14ac:dyDescent="0.25">
      <c r="A149" s="2">
        <v>9</v>
      </c>
      <c r="B149" s="2">
        <v>12</v>
      </c>
      <c r="C149" s="2" t="s">
        <v>162</v>
      </c>
      <c r="D149" s="7">
        <v>2</v>
      </c>
      <c r="E149" s="7">
        <v>10</v>
      </c>
      <c r="F149" s="7">
        <v>30</v>
      </c>
    </row>
    <row r="150" spans="1:6" x14ac:dyDescent="0.25">
      <c r="A150" s="2">
        <v>9</v>
      </c>
      <c r="B150" s="2">
        <v>13</v>
      </c>
      <c r="C150" s="2" t="s">
        <v>163</v>
      </c>
      <c r="D150" s="7">
        <v>3</v>
      </c>
      <c r="E150" s="7">
        <v>10</v>
      </c>
      <c r="F150" s="7">
        <v>30</v>
      </c>
    </row>
    <row r="151" spans="1:6" x14ac:dyDescent="0.25">
      <c r="A151" s="2">
        <v>9</v>
      </c>
      <c r="B151" s="2">
        <v>14</v>
      </c>
      <c r="C151" s="2" t="s">
        <v>164</v>
      </c>
      <c r="D151" s="7">
        <v>2</v>
      </c>
      <c r="E151" s="7">
        <v>5</v>
      </c>
      <c r="F151" s="7">
        <v>10</v>
      </c>
    </row>
    <row r="152" spans="1:6" x14ac:dyDescent="0.25">
      <c r="A152" s="2">
        <v>9</v>
      </c>
      <c r="B152" s="2">
        <v>15</v>
      </c>
      <c r="C152" s="2" t="s">
        <v>165</v>
      </c>
      <c r="D152" s="7">
        <v>0.5</v>
      </c>
      <c r="E152" s="7">
        <v>2</v>
      </c>
      <c r="F152" s="7">
        <v>5</v>
      </c>
    </row>
    <row r="153" spans="1:6" x14ac:dyDescent="0.25">
      <c r="A153" s="2">
        <v>9</v>
      </c>
      <c r="B153" s="2">
        <v>16</v>
      </c>
      <c r="C153" s="2" t="s">
        <v>166</v>
      </c>
      <c r="D153" s="7">
        <v>10</v>
      </c>
      <c r="E153" s="7">
        <v>1000</v>
      </c>
      <c r="F153" s="7">
        <v>10000</v>
      </c>
    </row>
    <row r="154" spans="1:6" x14ac:dyDescent="0.25">
      <c r="A154" s="2">
        <v>9</v>
      </c>
      <c r="B154" s="2">
        <v>17</v>
      </c>
      <c r="C154" s="2" t="s">
        <v>167</v>
      </c>
      <c r="D154" s="7">
        <v>1</v>
      </c>
      <c r="E154" s="7">
        <v>5</v>
      </c>
      <c r="F154" s="7">
        <v>10</v>
      </c>
    </row>
    <row r="155" spans="1:6" x14ac:dyDescent="0.25">
      <c r="A155" s="2">
        <v>10</v>
      </c>
      <c r="B155" s="2">
        <v>1</v>
      </c>
      <c r="C155" s="2" t="s">
        <v>151</v>
      </c>
      <c r="D155" s="7">
        <v>0.9</v>
      </c>
      <c r="E155" s="7">
        <v>1.5</v>
      </c>
      <c r="F155" s="7">
        <v>4</v>
      </c>
    </row>
    <row r="156" spans="1:6" x14ac:dyDescent="0.25">
      <c r="A156" s="2">
        <v>10</v>
      </c>
      <c r="B156" s="2">
        <v>2</v>
      </c>
      <c r="C156" s="2" t="s">
        <v>152</v>
      </c>
      <c r="D156" s="7">
        <v>3.5</v>
      </c>
      <c r="E156" s="7">
        <v>5</v>
      </c>
      <c r="F156" s="7">
        <v>8</v>
      </c>
    </row>
    <row r="157" spans="1:6" x14ac:dyDescent="0.25">
      <c r="A157" s="2">
        <v>10</v>
      </c>
      <c r="B157" s="2">
        <v>3</v>
      </c>
      <c r="C157" s="2" t="s">
        <v>153</v>
      </c>
      <c r="D157" s="7">
        <v>115</v>
      </c>
      <c r="E157" s="7">
        <v>120</v>
      </c>
      <c r="F157" s="7">
        <v>125</v>
      </c>
    </row>
    <row r="158" spans="1:6" x14ac:dyDescent="0.25">
      <c r="A158" s="2">
        <v>10</v>
      </c>
      <c r="B158" s="2">
        <v>4</v>
      </c>
      <c r="C158" s="2" t="s">
        <v>154</v>
      </c>
      <c r="D158" s="7">
        <v>10</v>
      </c>
      <c r="E158" s="7">
        <v>14</v>
      </c>
      <c r="F158" s="7">
        <v>16</v>
      </c>
    </row>
    <row r="159" spans="1:6" x14ac:dyDescent="0.25">
      <c r="A159" s="2">
        <v>10</v>
      </c>
      <c r="B159" s="2">
        <v>5</v>
      </c>
      <c r="C159" s="2" t="s">
        <v>155</v>
      </c>
      <c r="D159" s="7">
        <v>25</v>
      </c>
      <c r="E159" s="7">
        <v>32</v>
      </c>
      <c r="F159" s="7">
        <v>35</v>
      </c>
    </row>
    <row r="160" spans="1:6" x14ac:dyDescent="0.25">
      <c r="A160" s="2">
        <v>10</v>
      </c>
      <c r="B160" s="2">
        <v>6</v>
      </c>
      <c r="C160" s="2" t="s">
        <v>156</v>
      </c>
      <c r="D160" s="7">
        <v>24</v>
      </c>
      <c r="E160" s="7">
        <v>36</v>
      </c>
      <c r="F160" s="7">
        <v>72</v>
      </c>
    </row>
    <row r="161" spans="1:6" x14ac:dyDescent="0.25">
      <c r="A161" s="2">
        <v>10</v>
      </c>
      <c r="B161" s="2">
        <v>7</v>
      </c>
      <c r="C161" s="2" t="s">
        <v>157</v>
      </c>
      <c r="D161" s="7">
        <v>5</v>
      </c>
      <c r="E161" s="7">
        <v>8</v>
      </c>
      <c r="F161" s="7">
        <v>12</v>
      </c>
    </row>
    <row r="162" spans="1:6" x14ac:dyDescent="0.25">
      <c r="A162" s="2">
        <v>10</v>
      </c>
      <c r="B162" s="2">
        <v>8</v>
      </c>
      <c r="C162" s="2" t="s">
        <v>158</v>
      </c>
      <c r="D162" s="7">
        <v>150</v>
      </c>
      <c r="E162" s="7">
        <v>200</v>
      </c>
      <c r="F162" s="7">
        <v>450</v>
      </c>
    </row>
    <row r="163" spans="1:6" x14ac:dyDescent="0.25">
      <c r="A163" s="2">
        <v>10</v>
      </c>
      <c r="B163" s="2">
        <v>9</v>
      </c>
      <c r="C163" s="2" t="s">
        <v>159</v>
      </c>
      <c r="D163" s="7">
        <v>6</v>
      </c>
      <c r="E163" s="7">
        <v>8</v>
      </c>
      <c r="F163" s="7">
        <v>15</v>
      </c>
    </row>
    <row r="164" spans="1:6" x14ac:dyDescent="0.25">
      <c r="A164" s="2">
        <v>10</v>
      </c>
      <c r="B164" s="2">
        <v>10</v>
      </c>
      <c r="C164" s="2" t="s">
        <v>160</v>
      </c>
      <c r="D164" s="7">
        <v>10</v>
      </c>
      <c r="E164" s="7">
        <v>20</v>
      </c>
      <c r="F164" s="7">
        <v>40</v>
      </c>
    </row>
    <row r="165" spans="1:6" x14ac:dyDescent="0.25">
      <c r="A165" s="2">
        <v>10</v>
      </c>
      <c r="B165" s="2">
        <v>11</v>
      </c>
      <c r="C165" s="2" t="s">
        <v>161</v>
      </c>
      <c r="D165" s="7">
        <v>0.3</v>
      </c>
      <c r="E165" s="7">
        <v>0.5</v>
      </c>
      <c r="F165" s="7">
        <v>1.5</v>
      </c>
    </row>
    <row r="166" spans="1:6" x14ac:dyDescent="0.25">
      <c r="A166" s="2">
        <v>10</v>
      </c>
      <c r="B166" s="2">
        <v>12</v>
      </c>
      <c r="C166" s="2" t="s">
        <v>162</v>
      </c>
      <c r="D166" s="7">
        <v>3</v>
      </c>
      <c r="E166" s="7">
        <v>6</v>
      </c>
      <c r="F166" s="7">
        <v>10</v>
      </c>
    </row>
    <row r="167" spans="1:6" x14ac:dyDescent="0.25">
      <c r="A167" s="2">
        <v>10</v>
      </c>
      <c r="B167" s="2">
        <v>13</v>
      </c>
      <c r="C167" s="2" t="s">
        <v>163</v>
      </c>
      <c r="D167" s="7">
        <v>2</v>
      </c>
      <c r="E167" s="7">
        <v>8</v>
      </c>
      <c r="F167" s="7">
        <v>12</v>
      </c>
    </row>
    <row r="168" spans="1:6" x14ac:dyDescent="0.25">
      <c r="A168" s="2">
        <v>10</v>
      </c>
      <c r="B168" s="2">
        <v>14</v>
      </c>
      <c r="C168" s="2" t="s">
        <v>164</v>
      </c>
      <c r="D168" s="7">
        <v>1.5</v>
      </c>
      <c r="E168" s="7">
        <v>3</v>
      </c>
      <c r="F168" s="7">
        <v>5</v>
      </c>
    </row>
    <row r="169" spans="1:6" x14ac:dyDescent="0.25">
      <c r="A169" s="2">
        <v>10</v>
      </c>
      <c r="B169" s="2">
        <v>15</v>
      </c>
      <c r="C169" s="2" t="s">
        <v>165</v>
      </c>
      <c r="D169" s="7">
        <v>0.4</v>
      </c>
      <c r="E169" s="7">
        <v>0.6</v>
      </c>
      <c r="F169" s="7">
        <v>1.5</v>
      </c>
    </row>
    <row r="170" spans="1:6" x14ac:dyDescent="0.25">
      <c r="A170" s="2">
        <v>10</v>
      </c>
      <c r="B170" s="2">
        <v>16</v>
      </c>
      <c r="C170" s="2" t="s">
        <v>166</v>
      </c>
      <c r="D170" s="7">
        <v>10</v>
      </c>
      <c r="E170" s="7">
        <v>60</v>
      </c>
      <c r="F170" s="7">
        <v>200</v>
      </c>
    </row>
    <row r="171" spans="1:6" x14ac:dyDescent="0.25">
      <c r="A171" s="2">
        <v>10</v>
      </c>
      <c r="B171" s="2">
        <v>17</v>
      </c>
      <c r="C171" s="2" t="s">
        <v>167</v>
      </c>
      <c r="D171" s="7">
        <v>4</v>
      </c>
      <c r="E171" s="7">
        <v>6</v>
      </c>
      <c r="F171" s="7">
        <v>9</v>
      </c>
    </row>
    <row r="172" spans="1:6" x14ac:dyDescent="0.25">
      <c r="A172" s="2">
        <v>11</v>
      </c>
      <c r="B172" s="2">
        <v>1</v>
      </c>
      <c r="C172" s="2" t="s">
        <v>151</v>
      </c>
      <c r="D172" s="7">
        <v>2</v>
      </c>
      <c r="E172" s="7">
        <v>4</v>
      </c>
      <c r="F172" s="7">
        <v>10</v>
      </c>
    </row>
    <row r="173" spans="1:6" x14ac:dyDescent="0.25">
      <c r="A173" s="2">
        <v>11</v>
      </c>
      <c r="B173" s="2">
        <v>2</v>
      </c>
      <c r="C173" s="2" t="s">
        <v>152</v>
      </c>
      <c r="D173" s="7">
        <v>5</v>
      </c>
      <c r="E173" s="7">
        <v>15</v>
      </c>
      <c r="F173" s="7">
        <v>30</v>
      </c>
    </row>
    <row r="174" spans="1:6" x14ac:dyDescent="0.25">
      <c r="A174" s="2">
        <v>11</v>
      </c>
      <c r="B174" s="2">
        <v>3</v>
      </c>
      <c r="C174" s="2" t="s">
        <v>153</v>
      </c>
      <c r="D174" s="7">
        <v>0.2</v>
      </c>
      <c r="E174" s="7">
        <v>10</v>
      </c>
      <c r="F174" s="7">
        <v>100</v>
      </c>
    </row>
    <row r="175" spans="1:6" x14ac:dyDescent="0.25">
      <c r="A175" s="2">
        <v>11</v>
      </c>
      <c r="B175" s="2">
        <v>4</v>
      </c>
      <c r="C175" s="2" t="s">
        <v>154</v>
      </c>
      <c r="D175" s="7">
        <v>10</v>
      </c>
      <c r="E175" s="7">
        <v>12</v>
      </c>
      <c r="F175" s="7">
        <v>18</v>
      </c>
    </row>
    <row r="176" spans="1:6" x14ac:dyDescent="0.25">
      <c r="A176" s="2">
        <v>11</v>
      </c>
      <c r="B176" s="2">
        <v>5</v>
      </c>
      <c r="C176" s="2" t="s">
        <v>155</v>
      </c>
      <c r="D176" s="7">
        <v>15</v>
      </c>
      <c r="E176" s="7">
        <v>22</v>
      </c>
      <c r="F176" s="7">
        <v>30</v>
      </c>
    </row>
    <row r="177" spans="1:6" x14ac:dyDescent="0.25">
      <c r="A177" s="2">
        <v>11</v>
      </c>
      <c r="B177" s="2">
        <v>6</v>
      </c>
      <c r="C177" s="2" t="s">
        <v>156</v>
      </c>
      <c r="D177" s="7">
        <v>5</v>
      </c>
      <c r="E177" s="7">
        <v>15</v>
      </c>
      <c r="F177" s="7">
        <v>20</v>
      </c>
    </row>
    <row r="178" spans="1:6" x14ac:dyDescent="0.25">
      <c r="A178" s="2">
        <v>11</v>
      </c>
      <c r="B178" s="2">
        <v>7</v>
      </c>
      <c r="C178" s="2" t="s">
        <v>157</v>
      </c>
      <c r="D178" s="7">
        <v>0.1</v>
      </c>
      <c r="E178" s="7">
        <v>5</v>
      </c>
      <c r="F178" s="7">
        <v>15</v>
      </c>
    </row>
    <row r="179" spans="1:6" x14ac:dyDescent="0.25">
      <c r="A179" s="2">
        <v>11</v>
      </c>
      <c r="B179" s="2">
        <v>8</v>
      </c>
      <c r="C179" s="2" t="s">
        <v>158</v>
      </c>
      <c r="D179" s="7">
        <v>150</v>
      </c>
      <c r="E179" s="7">
        <v>200</v>
      </c>
      <c r="F179" s="7">
        <v>300</v>
      </c>
    </row>
    <row r="180" spans="1:6" x14ac:dyDescent="0.25">
      <c r="A180" s="2">
        <v>11</v>
      </c>
      <c r="B180" s="2">
        <v>9</v>
      </c>
      <c r="C180" s="2" t="s">
        <v>159</v>
      </c>
      <c r="D180" s="7">
        <v>1</v>
      </c>
      <c r="E180" s="7">
        <v>10</v>
      </c>
      <c r="F180" s="7">
        <v>100</v>
      </c>
    </row>
    <row r="181" spans="1:6" x14ac:dyDescent="0.25">
      <c r="A181" s="2">
        <v>11</v>
      </c>
      <c r="B181" s="2">
        <v>10</v>
      </c>
      <c r="C181" s="2" t="s">
        <v>160</v>
      </c>
      <c r="D181" s="7">
        <v>1</v>
      </c>
      <c r="E181" s="7">
        <v>10</v>
      </c>
      <c r="F181" s="7">
        <v>100</v>
      </c>
    </row>
    <row r="182" spans="1:6" x14ac:dyDescent="0.25">
      <c r="A182" s="2">
        <v>11</v>
      </c>
      <c r="B182" s="2">
        <v>11</v>
      </c>
      <c r="C182" s="2" t="s">
        <v>161</v>
      </c>
      <c r="D182" s="7">
        <v>10</v>
      </c>
      <c r="E182" s="7">
        <v>50</v>
      </c>
      <c r="F182" s="7">
        <v>125</v>
      </c>
    </row>
    <row r="183" spans="1:6" x14ac:dyDescent="0.25">
      <c r="A183" s="2">
        <v>11</v>
      </c>
      <c r="B183" s="2">
        <v>12</v>
      </c>
      <c r="C183" s="2" t="s">
        <v>162</v>
      </c>
      <c r="D183" s="7">
        <v>5</v>
      </c>
      <c r="E183" s="7">
        <v>10</v>
      </c>
      <c r="F183" s="7">
        <v>20</v>
      </c>
    </row>
    <row r="184" spans="1:6" x14ac:dyDescent="0.25">
      <c r="A184" s="2">
        <v>11</v>
      </c>
      <c r="B184" s="2">
        <v>13</v>
      </c>
      <c r="C184" s="2" t="s">
        <v>163</v>
      </c>
      <c r="D184" s="7">
        <v>2</v>
      </c>
      <c r="E184" s="7">
        <v>5</v>
      </c>
      <c r="F184" s="7">
        <v>20</v>
      </c>
    </row>
    <row r="185" spans="1:6" x14ac:dyDescent="0.25">
      <c r="A185" s="2">
        <v>11</v>
      </c>
      <c r="B185" s="2">
        <v>14</v>
      </c>
      <c r="C185" s="2" t="s">
        <v>164</v>
      </c>
      <c r="D185" s="7">
        <v>5</v>
      </c>
      <c r="E185" s="7">
        <v>10</v>
      </c>
      <c r="F185" s="7">
        <v>25</v>
      </c>
    </row>
    <row r="186" spans="1:6" x14ac:dyDescent="0.25">
      <c r="A186" s="2">
        <v>11</v>
      </c>
      <c r="B186" s="2">
        <v>15</v>
      </c>
      <c r="C186" s="2" t="s">
        <v>165</v>
      </c>
      <c r="D186" s="7">
        <v>0.2</v>
      </c>
      <c r="E186" s="7">
        <v>1</v>
      </c>
      <c r="F186" s="7">
        <v>2</v>
      </c>
    </row>
    <row r="187" spans="1:6" x14ac:dyDescent="0.25">
      <c r="A187" s="2">
        <v>11</v>
      </c>
      <c r="B187" s="2">
        <v>16</v>
      </c>
      <c r="C187" s="2" t="s">
        <v>166</v>
      </c>
      <c r="D187" s="7">
        <v>10</v>
      </c>
      <c r="E187" s="7">
        <v>1000</v>
      </c>
      <c r="F187" s="7">
        <v>10000</v>
      </c>
    </row>
    <row r="188" spans="1:6" x14ac:dyDescent="0.25">
      <c r="A188" s="2">
        <v>11</v>
      </c>
      <c r="B188" s="2">
        <v>17</v>
      </c>
      <c r="C188" s="2" t="s">
        <v>167</v>
      </c>
      <c r="D188" s="7">
        <v>5</v>
      </c>
      <c r="E188" s="7">
        <v>15</v>
      </c>
      <c r="F188" s="7">
        <v>30</v>
      </c>
    </row>
    <row r="189" spans="1:6" x14ac:dyDescent="0.25">
      <c r="A189" s="2">
        <v>12</v>
      </c>
      <c r="B189" s="2">
        <v>1</v>
      </c>
      <c r="C189" s="2" t="s">
        <v>151</v>
      </c>
      <c r="D189" s="7">
        <v>0</v>
      </c>
      <c r="E189" s="7">
        <v>2</v>
      </c>
      <c r="F189" s="7">
        <v>5</v>
      </c>
    </row>
    <row r="190" spans="1:6" x14ac:dyDescent="0.25">
      <c r="A190" s="2">
        <v>12</v>
      </c>
      <c r="B190" s="2">
        <v>2</v>
      </c>
      <c r="C190" s="2" t="s">
        <v>152</v>
      </c>
      <c r="D190" s="7">
        <v>20</v>
      </c>
      <c r="E190" s="7">
        <v>40</v>
      </c>
      <c r="F190" s="7">
        <v>100</v>
      </c>
    </row>
    <row r="191" spans="1:6" x14ac:dyDescent="0.25">
      <c r="A191" s="2">
        <v>12</v>
      </c>
      <c r="B191" s="2">
        <v>3</v>
      </c>
      <c r="C191" s="2" t="s">
        <v>153</v>
      </c>
      <c r="D191" s="7">
        <v>5</v>
      </c>
      <c r="E191" s="7">
        <v>100</v>
      </c>
      <c r="F191" s="7">
        <v>500</v>
      </c>
    </row>
    <row r="192" spans="1:6" x14ac:dyDescent="0.25">
      <c r="A192" s="2">
        <v>12</v>
      </c>
      <c r="B192" s="2">
        <v>4</v>
      </c>
      <c r="C192" s="2" t="s">
        <v>154</v>
      </c>
      <c r="D192" s="7">
        <v>50</v>
      </c>
      <c r="E192" s="7">
        <v>55</v>
      </c>
      <c r="F192" s="7">
        <v>150</v>
      </c>
    </row>
    <row r="193" spans="1:6" x14ac:dyDescent="0.25">
      <c r="A193" s="2">
        <v>12</v>
      </c>
      <c r="B193" s="2">
        <v>5</v>
      </c>
      <c r="C193" s="2" t="s">
        <v>155</v>
      </c>
      <c r="D193" s="7">
        <v>10</v>
      </c>
      <c r="E193" s="7">
        <v>20</v>
      </c>
      <c r="F193" s="7">
        <v>30</v>
      </c>
    </row>
    <row r="194" spans="1:6" x14ac:dyDescent="0.25">
      <c r="A194" s="2">
        <v>12</v>
      </c>
      <c r="B194" s="2">
        <v>6</v>
      </c>
      <c r="C194" s="2" t="s">
        <v>156</v>
      </c>
      <c r="D194" s="7">
        <v>5</v>
      </c>
      <c r="E194" s="7">
        <v>18</v>
      </c>
      <c r="F194" s="7">
        <v>36</v>
      </c>
    </row>
    <row r="195" spans="1:6" x14ac:dyDescent="0.25">
      <c r="A195" s="2">
        <v>12</v>
      </c>
      <c r="B195" s="2">
        <v>7</v>
      </c>
      <c r="C195" s="2" t="s">
        <v>157</v>
      </c>
      <c r="D195" s="7">
        <v>0.2</v>
      </c>
      <c r="E195" s="7">
        <v>0.5</v>
      </c>
      <c r="F195" s="7">
        <v>10</v>
      </c>
    </row>
    <row r="196" spans="1:6" x14ac:dyDescent="0.25">
      <c r="A196" s="2">
        <v>12</v>
      </c>
      <c r="B196" s="2">
        <v>8</v>
      </c>
      <c r="C196" s="2" t="s">
        <v>158</v>
      </c>
      <c r="D196" s="7">
        <v>20</v>
      </c>
      <c r="E196" s="7">
        <v>30</v>
      </c>
      <c r="F196" s="7">
        <v>100</v>
      </c>
    </row>
    <row r="197" spans="1:6" x14ac:dyDescent="0.25">
      <c r="A197" s="2">
        <v>12</v>
      </c>
      <c r="B197" s="2">
        <v>9</v>
      </c>
      <c r="C197" s="2" t="s">
        <v>159</v>
      </c>
      <c r="D197" s="7">
        <v>1</v>
      </c>
      <c r="E197" s="7">
        <v>2</v>
      </c>
      <c r="F197" s="7">
        <v>50</v>
      </c>
    </row>
    <row r="198" spans="1:6" x14ac:dyDescent="0.25">
      <c r="A198" s="2">
        <v>12</v>
      </c>
      <c r="B198" s="2">
        <v>10</v>
      </c>
      <c r="C198" s="2" t="s">
        <v>160</v>
      </c>
      <c r="D198" s="7">
        <v>5000</v>
      </c>
      <c r="E198" s="7">
        <v>100000</v>
      </c>
      <c r="F198" s="7">
        <v>500000</v>
      </c>
    </row>
    <row r="199" spans="1:6" x14ac:dyDescent="0.25">
      <c r="A199" s="2">
        <v>12</v>
      </c>
      <c r="B199" s="2">
        <v>11</v>
      </c>
      <c r="C199" s="2" t="s">
        <v>161</v>
      </c>
      <c r="D199" s="7">
        <v>80</v>
      </c>
      <c r="E199" s="7">
        <v>150</v>
      </c>
      <c r="F199" s="7">
        <v>500</v>
      </c>
    </row>
    <row r="200" spans="1:6" x14ac:dyDescent="0.25">
      <c r="A200" s="2">
        <v>12</v>
      </c>
      <c r="B200" s="2">
        <v>12</v>
      </c>
      <c r="C200" s="2" t="s">
        <v>162</v>
      </c>
      <c r="D200" s="7">
        <v>1</v>
      </c>
      <c r="E200" s="7">
        <v>2</v>
      </c>
      <c r="F200" s="7">
        <v>5</v>
      </c>
    </row>
    <row r="201" spans="1:6" x14ac:dyDescent="0.25">
      <c r="A201" s="2">
        <v>12</v>
      </c>
      <c r="B201" s="2">
        <v>13</v>
      </c>
      <c r="C201" s="2" t="s">
        <v>163</v>
      </c>
      <c r="D201" s="7">
        <v>2</v>
      </c>
      <c r="E201" s="7">
        <v>4</v>
      </c>
      <c r="F201" s="7">
        <v>15</v>
      </c>
    </row>
    <row r="202" spans="1:6" x14ac:dyDescent="0.25">
      <c r="A202" s="2">
        <v>12</v>
      </c>
      <c r="B202" s="2">
        <v>14</v>
      </c>
      <c r="C202" s="2" t="s">
        <v>164</v>
      </c>
      <c r="D202" s="7">
        <v>5</v>
      </c>
      <c r="E202" s="7">
        <v>20</v>
      </c>
      <c r="F202" s="7">
        <v>30</v>
      </c>
    </row>
    <row r="203" spans="1:6" x14ac:dyDescent="0.25">
      <c r="A203" s="2">
        <v>12</v>
      </c>
      <c r="B203" s="2">
        <v>15</v>
      </c>
      <c r="C203" s="2" t="s">
        <v>165</v>
      </c>
      <c r="D203" s="7">
        <v>100</v>
      </c>
      <c r="E203" s="7">
        <v>1000</v>
      </c>
      <c r="F203" s="7">
        <v>3000</v>
      </c>
    </row>
    <row r="204" spans="1:6" x14ac:dyDescent="0.25">
      <c r="A204" s="2">
        <v>12</v>
      </c>
      <c r="B204" s="2">
        <v>16</v>
      </c>
      <c r="C204" s="2" t="s">
        <v>166</v>
      </c>
      <c r="D204" s="7">
        <v>20</v>
      </c>
      <c r="E204" s="7">
        <v>50</v>
      </c>
      <c r="F204" s="7">
        <v>100</v>
      </c>
    </row>
    <row r="205" spans="1:6" x14ac:dyDescent="0.25">
      <c r="A205" s="2">
        <v>12</v>
      </c>
      <c r="B205" s="2">
        <v>17</v>
      </c>
      <c r="C205" s="2" t="s">
        <v>167</v>
      </c>
      <c r="D205" s="7">
        <v>30</v>
      </c>
      <c r="E205" s="7">
        <v>50</v>
      </c>
      <c r="F205" s="7">
        <v>100</v>
      </c>
    </row>
    <row r="206" spans="1:6" x14ac:dyDescent="0.25">
      <c r="A206" s="2">
        <v>13</v>
      </c>
      <c r="B206" s="2">
        <v>1</v>
      </c>
      <c r="C206" s="2" t="s">
        <v>151</v>
      </c>
      <c r="D206" s="7">
        <v>0.9</v>
      </c>
      <c r="E206" s="7">
        <v>2.5</v>
      </c>
      <c r="F206" s="7">
        <v>5</v>
      </c>
    </row>
    <row r="207" spans="1:6" x14ac:dyDescent="0.25">
      <c r="A207" s="2">
        <v>13</v>
      </c>
      <c r="B207" s="2">
        <v>2</v>
      </c>
      <c r="C207" s="2" t="s">
        <v>152</v>
      </c>
      <c r="D207" s="7">
        <v>3</v>
      </c>
      <c r="E207" s="7">
        <v>7</v>
      </c>
      <c r="F207" s="7">
        <v>20</v>
      </c>
    </row>
    <row r="208" spans="1:6" x14ac:dyDescent="0.25">
      <c r="A208" s="2">
        <v>13</v>
      </c>
      <c r="B208" s="2">
        <v>3</v>
      </c>
      <c r="C208" s="2" t="s">
        <v>153</v>
      </c>
      <c r="D208" s="7">
        <v>200</v>
      </c>
      <c r="E208" s="7">
        <v>900</v>
      </c>
      <c r="F208" s="7">
        <v>2000</v>
      </c>
    </row>
    <row r="209" spans="1:6" x14ac:dyDescent="0.25">
      <c r="A209" s="2">
        <v>13</v>
      </c>
      <c r="B209" s="2">
        <v>4</v>
      </c>
      <c r="C209" s="2" t="s">
        <v>154</v>
      </c>
      <c r="D209" s="7">
        <v>1</v>
      </c>
      <c r="E209" s="7">
        <v>15</v>
      </c>
      <c r="F209" s="7">
        <v>80</v>
      </c>
    </row>
    <row r="210" spans="1:6" x14ac:dyDescent="0.25">
      <c r="A210" s="2">
        <v>13</v>
      </c>
      <c r="B210" s="2">
        <v>5</v>
      </c>
      <c r="C210" s="2" t="s">
        <v>155</v>
      </c>
      <c r="D210" s="7">
        <v>15</v>
      </c>
      <c r="E210" s="7">
        <v>22</v>
      </c>
      <c r="F210" s="7">
        <v>35</v>
      </c>
    </row>
    <row r="211" spans="1:6" x14ac:dyDescent="0.25">
      <c r="A211" s="2">
        <v>13</v>
      </c>
      <c r="B211" s="2">
        <v>6</v>
      </c>
      <c r="C211" s="2" t="s">
        <v>156</v>
      </c>
      <c r="D211" s="7">
        <v>10</v>
      </c>
      <c r="E211" s="7">
        <v>15</v>
      </c>
      <c r="F211" s="7">
        <v>30</v>
      </c>
    </row>
    <row r="212" spans="1:6" x14ac:dyDescent="0.25">
      <c r="A212" s="2">
        <v>13</v>
      </c>
      <c r="B212" s="2">
        <v>7</v>
      </c>
      <c r="C212" s="2" t="s">
        <v>157</v>
      </c>
      <c r="D212" s="7">
        <v>0.2</v>
      </c>
      <c r="E212" s="7">
        <v>6</v>
      </c>
      <c r="F212" s="7">
        <v>20</v>
      </c>
    </row>
    <row r="213" spans="1:6" x14ac:dyDescent="0.25">
      <c r="A213" s="2">
        <v>13</v>
      </c>
      <c r="B213" s="2">
        <v>8</v>
      </c>
      <c r="C213" s="2" t="s">
        <v>158</v>
      </c>
      <c r="D213" s="7">
        <v>1500</v>
      </c>
      <c r="E213" s="7">
        <v>2000</v>
      </c>
      <c r="F213" s="7">
        <v>3500</v>
      </c>
    </row>
    <row r="214" spans="1:6" x14ac:dyDescent="0.25">
      <c r="A214" s="2">
        <v>13</v>
      </c>
      <c r="B214" s="2">
        <v>9</v>
      </c>
      <c r="C214" s="2" t="s">
        <v>159</v>
      </c>
      <c r="D214" s="7">
        <v>1</v>
      </c>
      <c r="E214" s="7">
        <v>5</v>
      </c>
      <c r="F214" s="7">
        <v>30</v>
      </c>
    </row>
    <row r="215" spans="1:6" x14ac:dyDescent="0.25">
      <c r="A215" s="2">
        <v>13</v>
      </c>
      <c r="B215" s="2">
        <v>10</v>
      </c>
      <c r="C215" s="2" t="s">
        <v>160</v>
      </c>
      <c r="D215" s="7">
        <v>2000</v>
      </c>
      <c r="E215" s="7">
        <v>10000</v>
      </c>
      <c r="F215" s="7">
        <v>40000</v>
      </c>
    </row>
    <row r="216" spans="1:6" x14ac:dyDescent="0.25">
      <c r="A216" s="2">
        <v>13</v>
      </c>
      <c r="B216" s="2">
        <v>11</v>
      </c>
      <c r="C216" s="2" t="s">
        <v>161</v>
      </c>
      <c r="D216" s="7">
        <v>50</v>
      </c>
      <c r="E216" s="7">
        <v>150</v>
      </c>
      <c r="F216" s="7">
        <v>300</v>
      </c>
    </row>
    <row r="217" spans="1:6" x14ac:dyDescent="0.25">
      <c r="A217" s="2">
        <v>13</v>
      </c>
      <c r="B217" s="2">
        <v>12</v>
      </c>
      <c r="C217" s="2" t="s">
        <v>162</v>
      </c>
      <c r="D217" s="7">
        <v>50</v>
      </c>
      <c r="E217" s="7">
        <v>100</v>
      </c>
      <c r="F217" s="7">
        <v>250</v>
      </c>
    </row>
    <row r="218" spans="1:6" x14ac:dyDescent="0.25">
      <c r="A218" s="2">
        <v>13</v>
      </c>
      <c r="B218" s="2">
        <v>13</v>
      </c>
      <c r="C218" s="2" t="s">
        <v>163</v>
      </c>
      <c r="D218" s="7">
        <v>1</v>
      </c>
      <c r="E218" s="7">
        <v>30</v>
      </c>
      <c r="F218" s="7">
        <v>100</v>
      </c>
    </row>
    <row r="219" spans="1:6" x14ac:dyDescent="0.25">
      <c r="A219" s="2">
        <v>13</v>
      </c>
      <c r="B219" s="2">
        <v>14</v>
      </c>
      <c r="C219" s="2" t="s">
        <v>164</v>
      </c>
      <c r="D219" s="7">
        <v>0.3</v>
      </c>
      <c r="E219" s="7">
        <v>3</v>
      </c>
      <c r="F219" s="7">
        <v>6</v>
      </c>
    </row>
    <row r="220" spans="1:6" x14ac:dyDescent="0.25">
      <c r="A220" s="2">
        <v>13</v>
      </c>
      <c r="B220" s="2">
        <v>15</v>
      </c>
      <c r="C220" s="2" t="s">
        <v>165</v>
      </c>
      <c r="D220" s="7">
        <v>5</v>
      </c>
      <c r="E220" s="7">
        <v>20</v>
      </c>
      <c r="F220" s="7">
        <v>100</v>
      </c>
    </row>
    <row r="221" spans="1:6" x14ac:dyDescent="0.25">
      <c r="A221" s="2">
        <v>13</v>
      </c>
      <c r="B221" s="2">
        <v>16</v>
      </c>
      <c r="C221" s="2" t="s">
        <v>166</v>
      </c>
      <c r="D221" s="7">
        <v>50</v>
      </c>
      <c r="E221" s="7">
        <v>300</v>
      </c>
      <c r="F221" s="7">
        <v>900</v>
      </c>
    </row>
    <row r="222" spans="1:6" x14ac:dyDescent="0.25">
      <c r="A222" s="2">
        <v>13</v>
      </c>
      <c r="B222" s="2">
        <v>17</v>
      </c>
      <c r="C222" s="2" t="s">
        <v>167</v>
      </c>
      <c r="D222" s="7">
        <v>4</v>
      </c>
      <c r="E222" s="7">
        <v>10</v>
      </c>
      <c r="F222" s="7">
        <v>25</v>
      </c>
    </row>
    <row r="223" spans="1:6" x14ac:dyDescent="0.25">
      <c r="A223" s="2">
        <v>14</v>
      </c>
      <c r="B223" s="2">
        <v>1</v>
      </c>
      <c r="C223" s="2" t="s">
        <v>151</v>
      </c>
      <c r="D223" s="7">
        <v>1.5</v>
      </c>
      <c r="E223" s="7">
        <v>3.5</v>
      </c>
      <c r="F223" s="7">
        <v>6</v>
      </c>
    </row>
    <row r="224" spans="1:6" x14ac:dyDescent="0.25">
      <c r="A224" s="2">
        <v>14</v>
      </c>
      <c r="B224" s="2">
        <v>2</v>
      </c>
      <c r="C224" s="2" t="s">
        <v>152</v>
      </c>
      <c r="D224" s="7">
        <v>4</v>
      </c>
      <c r="E224" s="7">
        <v>12</v>
      </c>
      <c r="F224" s="7">
        <v>23</v>
      </c>
    </row>
    <row r="225" spans="1:6" x14ac:dyDescent="0.25">
      <c r="A225" s="2">
        <v>14</v>
      </c>
      <c r="B225" s="2">
        <v>3</v>
      </c>
      <c r="C225" s="2" t="s">
        <v>153</v>
      </c>
      <c r="D225" s="7">
        <v>20</v>
      </c>
      <c r="E225" s="7">
        <v>70</v>
      </c>
      <c r="F225" s="7">
        <v>150</v>
      </c>
    </row>
    <row r="226" spans="1:6" x14ac:dyDescent="0.25">
      <c r="A226" s="2">
        <v>14</v>
      </c>
      <c r="B226" s="2">
        <v>4</v>
      </c>
      <c r="C226" s="2" t="s">
        <v>154</v>
      </c>
      <c r="D226" s="7">
        <v>10</v>
      </c>
      <c r="E226" s="7">
        <v>12</v>
      </c>
      <c r="F226" s="7">
        <v>18</v>
      </c>
    </row>
    <row r="227" spans="1:6" x14ac:dyDescent="0.25">
      <c r="A227" s="2">
        <v>14</v>
      </c>
      <c r="B227" s="2">
        <v>5</v>
      </c>
      <c r="C227" s="2" t="s">
        <v>155</v>
      </c>
      <c r="D227" s="7">
        <v>27</v>
      </c>
      <c r="E227" s="7">
        <v>35</v>
      </c>
      <c r="F227" s="7">
        <v>42</v>
      </c>
    </row>
    <row r="228" spans="1:6" x14ac:dyDescent="0.25">
      <c r="A228" s="2">
        <v>14</v>
      </c>
      <c r="B228" s="2">
        <v>6</v>
      </c>
      <c r="C228" s="2" t="s">
        <v>156</v>
      </c>
      <c r="D228" s="7">
        <v>5</v>
      </c>
      <c r="E228" s="7">
        <v>24</v>
      </c>
      <c r="F228" s="7">
        <v>50</v>
      </c>
    </row>
    <row r="229" spans="1:6" x14ac:dyDescent="0.25">
      <c r="A229" s="2">
        <v>14</v>
      </c>
      <c r="B229" s="2">
        <v>7</v>
      </c>
      <c r="C229" s="2" t="s">
        <v>157</v>
      </c>
      <c r="D229" s="7">
        <v>1</v>
      </c>
      <c r="E229" s="7">
        <v>10</v>
      </c>
      <c r="F229" s="7">
        <v>30</v>
      </c>
    </row>
    <row r="230" spans="1:6" x14ac:dyDescent="0.25">
      <c r="A230" s="2">
        <v>14</v>
      </c>
      <c r="B230" s="2">
        <v>8</v>
      </c>
      <c r="C230" s="2" t="s">
        <v>158</v>
      </c>
      <c r="D230" s="7">
        <v>200</v>
      </c>
      <c r="E230" s="7">
        <v>1000</v>
      </c>
      <c r="F230" s="7">
        <v>3000</v>
      </c>
    </row>
    <row r="231" spans="1:6" x14ac:dyDescent="0.25">
      <c r="A231" s="2">
        <v>14</v>
      </c>
      <c r="B231" s="2">
        <v>9</v>
      </c>
      <c r="C231" s="2" t="s">
        <v>159</v>
      </c>
      <c r="D231" s="7">
        <v>1.5</v>
      </c>
      <c r="E231" s="7">
        <v>3</v>
      </c>
      <c r="F231" s="7">
        <v>8</v>
      </c>
    </row>
    <row r="232" spans="1:6" x14ac:dyDescent="0.25">
      <c r="A232" s="2">
        <v>14</v>
      </c>
      <c r="B232" s="2">
        <v>10</v>
      </c>
      <c r="C232" s="2" t="s">
        <v>160</v>
      </c>
      <c r="D232" s="7">
        <v>2</v>
      </c>
      <c r="E232" s="7">
        <v>10</v>
      </c>
      <c r="F232" s="7">
        <v>30</v>
      </c>
    </row>
    <row r="233" spans="1:6" x14ac:dyDescent="0.25">
      <c r="A233" s="2">
        <v>14</v>
      </c>
      <c r="B233" s="2">
        <v>11</v>
      </c>
      <c r="C233" s="2" t="s">
        <v>161</v>
      </c>
      <c r="D233" s="7">
        <v>20</v>
      </c>
      <c r="E233" s="7">
        <v>200</v>
      </c>
      <c r="F233" s="7">
        <v>1000</v>
      </c>
    </row>
    <row r="234" spans="1:6" x14ac:dyDescent="0.25">
      <c r="A234" s="2">
        <v>14</v>
      </c>
      <c r="B234" s="2">
        <v>12</v>
      </c>
      <c r="C234" s="2" t="s">
        <v>162</v>
      </c>
      <c r="D234" s="7">
        <v>3</v>
      </c>
      <c r="E234" s="7">
        <v>8</v>
      </c>
      <c r="F234" s="7">
        <v>150</v>
      </c>
    </row>
    <row r="235" spans="1:6" x14ac:dyDescent="0.25">
      <c r="A235" s="2">
        <v>14</v>
      </c>
      <c r="B235" s="2">
        <v>13</v>
      </c>
      <c r="C235" s="2" t="s">
        <v>163</v>
      </c>
      <c r="D235" s="7">
        <v>1</v>
      </c>
      <c r="E235" s="7">
        <v>30</v>
      </c>
      <c r="F235" s="7">
        <v>500</v>
      </c>
    </row>
    <row r="236" spans="1:6" x14ac:dyDescent="0.25">
      <c r="A236" s="2">
        <v>14</v>
      </c>
      <c r="B236" s="2">
        <v>14</v>
      </c>
      <c r="C236" s="2" t="s">
        <v>164</v>
      </c>
      <c r="D236" s="7">
        <v>11</v>
      </c>
      <c r="E236" s="7">
        <v>14</v>
      </c>
      <c r="F236" s="7">
        <v>18</v>
      </c>
    </row>
    <row r="237" spans="1:6" x14ac:dyDescent="0.25">
      <c r="A237" s="2">
        <v>14</v>
      </c>
      <c r="B237" s="2">
        <v>15</v>
      </c>
      <c r="C237" s="2" t="s">
        <v>165</v>
      </c>
      <c r="D237" s="7">
        <v>0.05</v>
      </c>
      <c r="E237" s="7">
        <v>0.3</v>
      </c>
      <c r="F237" s="7">
        <v>1</v>
      </c>
    </row>
    <row r="238" spans="1:6" x14ac:dyDescent="0.25">
      <c r="A238" s="2">
        <v>14</v>
      </c>
      <c r="B238" s="2">
        <v>16</v>
      </c>
      <c r="C238" s="2" t="s">
        <v>166</v>
      </c>
      <c r="D238" s="7">
        <v>100</v>
      </c>
      <c r="E238" s="7">
        <v>5000</v>
      </c>
      <c r="F238" s="7">
        <v>30000</v>
      </c>
    </row>
    <row r="239" spans="1:6" x14ac:dyDescent="0.25">
      <c r="A239" s="2">
        <v>14</v>
      </c>
      <c r="B239" s="2">
        <v>17</v>
      </c>
      <c r="C239" s="2" t="s">
        <v>167</v>
      </c>
      <c r="D239" s="7">
        <v>1.5</v>
      </c>
      <c r="E239" s="7">
        <v>5</v>
      </c>
      <c r="F239" s="7">
        <v>10</v>
      </c>
    </row>
    <row r="240" spans="1:6" x14ac:dyDescent="0.25">
      <c r="A240" s="2">
        <v>15</v>
      </c>
      <c r="B240" s="2">
        <v>1</v>
      </c>
      <c r="C240" s="2" t="s">
        <v>151</v>
      </c>
      <c r="D240" s="7">
        <v>1</v>
      </c>
      <c r="E240" s="7">
        <v>2</v>
      </c>
      <c r="F240" s="7">
        <v>4</v>
      </c>
    </row>
    <row r="241" spans="1:6" x14ac:dyDescent="0.25">
      <c r="A241" s="2">
        <v>15</v>
      </c>
      <c r="B241" s="2">
        <v>2</v>
      </c>
      <c r="C241" s="2" t="s">
        <v>152</v>
      </c>
      <c r="D241" s="7">
        <v>2</v>
      </c>
      <c r="E241" s="7">
        <v>4</v>
      </c>
      <c r="F241" s="7">
        <v>8</v>
      </c>
    </row>
    <row r="242" spans="1:6" x14ac:dyDescent="0.25">
      <c r="A242" s="2">
        <v>15</v>
      </c>
      <c r="B242" s="2">
        <v>3</v>
      </c>
      <c r="C242" s="2" t="s">
        <v>153</v>
      </c>
      <c r="D242" s="7">
        <v>10</v>
      </c>
      <c r="E242" s="7">
        <v>100</v>
      </c>
      <c r="F242" s="7">
        <v>1000</v>
      </c>
    </row>
    <row r="243" spans="1:6" x14ac:dyDescent="0.25">
      <c r="A243" s="2">
        <v>15</v>
      </c>
      <c r="B243" s="2">
        <v>4</v>
      </c>
      <c r="C243" s="2" t="s">
        <v>154</v>
      </c>
      <c r="D243" s="7">
        <v>50</v>
      </c>
      <c r="E243" s="7">
        <v>100</v>
      </c>
      <c r="F243" s="7">
        <v>300</v>
      </c>
    </row>
    <row r="244" spans="1:6" x14ac:dyDescent="0.25">
      <c r="A244" s="2">
        <v>15</v>
      </c>
      <c r="B244" s="2">
        <v>5</v>
      </c>
      <c r="C244" s="2" t="s">
        <v>155</v>
      </c>
      <c r="D244" s="7">
        <v>10</v>
      </c>
      <c r="E244" s="7">
        <v>30</v>
      </c>
      <c r="F244" s="7">
        <v>40</v>
      </c>
    </row>
    <row r="245" spans="1:6" x14ac:dyDescent="0.25">
      <c r="A245" s="2">
        <v>15</v>
      </c>
      <c r="B245" s="2">
        <v>6</v>
      </c>
      <c r="C245" s="2" t="s">
        <v>156</v>
      </c>
      <c r="D245" s="7">
        <v>5</v>
      </c>
      <c r="E245" s="7">
        <v>10</v>
      </c>
      <c r="F245" s="7">
        <v>20</v>
      </c>
    </row>
    <row r="246" spans="1:6" x14ac:dyDescent="0.25">
      <c r="A246" s="2">
        <v>15</v>
      </c>
      <c r="B246" s="2">
        <v>7</v>
      </c>
      <c r="C246" s="2" t="s">
        <v>157</v>
      </c>
      <c r="D246" s="7">
        <v>0.05</v>
      </c>
      <c r="E246" s="7">
        <v>1</v>
      </c>
      <c r="F246" s="7">
        <v>5</v>
      </c>
    </row>
    <row r="247" spans="1:6" x14ac:dyDescent="0.25">
      <c r="A247" s="2">
        <v>15</v>
      </c>
      <c r="B247" s="2">
        <v>8</v>
      </c>
      <c r="C247" s="2" t="s">
        <v>158</v>
      </c>
      <c r="D247" s="7">
        <v>100</v>
      </c>
      <c r="E247" s="7">
        <v>500</v>
      </c>
      <c r="F247" s="7">
        <v>2000</v>
      </c>
    </row>
    <row r="248" spans="1:6" x14ac:dyDescent="0.25">
      <c r="A248" s="2">
        <v>15</v>
      </c>
      <c r="B248" s="2">
        <v>9</v>
      </c>
      <c r="C248" s="2" t="s">
        <v>159</v>
      </c>
      <c r="D248" s="7">
        <v>50</v>
      </c>
      <c r="E248" s="7">
        <v>500</v>
      </c>
      <c r="F248" s="7">
        <v>2000</v>
      </c>
    </row>
    <row r="249" spans="1:6" x14ac:dyDescent="0.25">
      <c r="A249" s="2">
        <v>15</v>
      </c>
      <c r="B249" s="2">
        <v>10</v>
      </c>
      <c r="C249" s="2" t="s">
        <v>160</v>
      </c>
      <c r="D249" s="7">
        <v>5</v>
      </c>
      <c r="E249" s="7">
        <v>50</v>
      </c>
      <c r="F249" s="7">
        <v>100</v>
      </c>
    </row>
    <row r="250" spans="1:6" x14ac:dyDescent="0.25">
      <c r="A250" s="2">
        <v>15</v>
      </c>
      <c r="B250" s="2">
        <v>11</v>
      </c>
      <c r="C250" s="2" t="s">
        <v>161</v>
      </c>
      <c r="D250" s="7">
        <v>5</v>
      </c>
      <c r="E250" s="7">
        <v>20</v>
      </c>
      <c r="F250" s="7">
        <v>100</v>
      </c>
    </row>
    <row r="251" spans="1:6" x14ac:dyDescent="0.25">
      <c r="A251" s="2">
        <v>15</v>
      </c>
      <c r="B251" s="2">
        <v>12</v>
      </c>
      <c r="C251" s="2" t="s">
        <v>162</v>
      </c>
      <c r="D251" s="7">
        <v>1</v>
      </c>
      <c r="E251" s="7">
        <v>5</v>
      </c>
      <c r="F251" s="7">
        <v>10</v>
      </c>
    </row>
    <row r="252" spans="1:6" x14ac:dyDescent="0.25">
      <c r="A252" s="2">
        <v>15</v>
      </c>
      <c r="B252" s="2">
        <v>13</v>
      </c>
      <c r="C252" s="2" t="s">
        <v>163</v>
      </c>
      <c r="D252" s="7">
        <v>0.1</v>
      </c>
      <c r="E252" s="7">
        <v>2</v>
      </c>
      <c r="F252" s="7">
        <v>20</v>
      </c>
    </row>
    <row r="253" spans="1:6" x14ac:dyDescent="0.25">
      <c r="A253" s="2">
        <v>15</v>
      </c>
      <c r="B253" s="2">
        <v>14</v>
      </c>
      <c r="C253" s="2" t="s">
        <v>164</v>
      </c>
      <c r="D253" s="7">
        <v>2</v>
      </c>
      <c r="E253" s="7">
        <v>5</v>
      </c>
      <c r="F253" s="7">
        <v>15</v>
      </c>
    </row>
    <row r="254" spans="1:6" x14ac:dyDescent="0.25">
      <c r="A254" s="2">
        <v>15</v>
      </c>
      <c r="B254" s="2">
        <v>15</v>
      </c>
      <c r="C254" s="2" t="s">
        <v>165</v>
      </c>
      <c r="D254" s="7">
        <v>0.01</v>
      </c>
      <c r="E254" s="7">
        <v>0.1</v>
      </c>
      <c r="F254" s="7">
        <v>5</v>
      </c>
    </row>
    <row r="255" spans="1:6" x14ac:dyDescent="0.25">
      <c r="A255" s="2">
        <v>15</v>
      </c>
      <c r="B255" s="2">
        <v>16</v>
      </c>
      <c r="C255" s="2" t="s">
        <v>166</v>
      </c>
      <c r="D255" s="7">
        <v>10</v>
      </c>
      <c r="E255" s="7">
        <v>50</v>
      </c>
      <c r="F255" s="7">
        <v>200</v>
      </c>
    </row>
    <row r="256" spans="1:6" x14ac:dyDescent="0.25">
      <c r="A256" s="2">
        <v>15</v>
      </c>
      <c r="B256" s="2">
        <v>17</v>
      </c>
      <c r="C256" s="2" t="s">
        <v>167</v>
      </c>
      <c r="D256" s="7">
        <v>2</v>
      </c>
      <c r="E256" s="7">
        <v>10</v>
      </c>
      <c r="F256" s="7">
        <v>15</v>
      </c>
    </row>
    <row r="257" spans="1:6" x14ac:dyDescent="0.25">
      <c r="A257" s="2">
        <v>16</v>
      </c>
      <c r="B257" s="2">
        <v>1</v>
      </c>
      <c r="C257" s="2" t="s">
        <v>151</v>
      </c>
      <c r="D257" s="7">
        <v>1</v>
      </c>
      <c r="E257" s="7">
        <v>6</v>
      </c>
      <c r="F257" s="7">
        <v>10</v>
      </c>
    </row>
    <row r="258" spans="1:6" x14ac:dyDescent="0.25">
      <c r="A258" s="2">
        <v>16</v>
      </c>
      <c r="B258" s="2">
        <v>2</v>
      </c>
      <c r="C258" s="2" t="s">
        <v>152</v>
      </c>
      <c r="D258" s="7">
        <v>3.5</v>
      </c>
      <c r="E258" s="7">
        <v>7</v>
      </c>
      <c r="F258" s="7">
        <v>35</v>
      </c>
    </row>
    <row r="259" spans="1:6" x14ac:dyDescent="0.25">
      <c r="A259" s="2">
        <v>16</v>
      </c>
      <c r="B259" s="2">
        <v>3</v>
      </c>
      <c r="C259" s="2" t="s">
        <v>153</v>
      </c>
      <c r="D259" s="7">
        <v>2.5</v>
      </c>
      <c r="E259" s="7">
        <v>50</v>
      </c>
      <c r="F259" s="7">
        <v>5000</v>
      </c>
    </row>
    <row r="260" spans="1:6" x14ac:dyDescent="0.25">
      <c r="A260" s="2">
        <v>16</v>
      </c>
      <c r="B260" s="2">
        <v>4</v>
      </c>
      <c r="C260" s="2" t="s">
        <v>154</v>
      </c>
      <c r="D260" s="7">
        <v>1</v>
      </c>
      <c r="E260" s="7">
        <v>10</v>
      </c>
      <c r="F260" s="7">
        <v>100</v>
      </c>
    </row>
    <row r="261" spans="1:6" x14ac:dyDescent="0.25">
      <c r="A261" s="2">
        <v>16</v>
      </c>
      <c r="B261" s="2">
        <v>5</v>
      </c>
      <c r="C261" s="2" t="s">
        <v>155</v>
      </c>
      <c r="D261" s="7">
        <v>8</v>
      </c>
      <c r="E261" s="7">
        <v>16</v>
      </c>
      <c r="F261" s="7">
        <v>25</v>
      </c>
    </row>
    <row r="262" spans="1:6" x14ac:dyDescent="0.25">
      <c r="A262" s="2">
        <v>16</v>
      </c>
      <c r="B262" s="2">
        <v>6</v>
      </c>
      <c r="C262" s="2" t="s">
        <v>156</v>
      </c>
      <c r="D262" s="7">
        <v>1</v>
      </c>
      <c r="E262" s="7">
        <v>4</v>
      </c>
      <c r="F262" s="7">
        <v>36</v>
      </c>
    </row>
    <row r="263" spans="1:6" x14ac:dyDescent="0.25">
      <c r="A263" s="2">
        <v>16</v>
      </c>
      <c r="B263" s="2">
        <v>7</v>
      </c>
      <c r="C263" s="2" t="s">
        <v>157</v>
      </c>
      <c r="D263" s="7">
        <v>0.25</v>
      </c>
      <c r="E263" s="7">
        <v>15</v>
      </c>
      <c r="F263" s="7">
        <v>150</v>
      </c>
    </row>
    <row r="264" spans="1:6" x14ac:dyDescent="0.25">
      <c r="A264" s="2">
        <v>16</v>
      </c>
      <c r="B264" s="2">
        <v>8</v>
      </c>
      <c r="C264" s="2" t="s">
        <v>158</v>
      </c>
      <c r="D264" s="7">
        <v>25</v>
      </c>
      <c r="E264" s="7">
        <v>500</v>
      </c>
      <c r="F264" s="7">
        <v>2500</v>
      </c>
    </row>
    <row r="265" spans="1:6" x14ac:dyDescent="0.25">
      <c r="A265" s="2">
        <v>16</v>
      </c>
      <c r="B265" s="2">
        <v>9</v>
      </c>
      <c r="C265" s="2" t="s">
        <v>159</v>
      </c>
      <c r="D265" s="7">
        <v>3</v>
      </c>
      <c r="E265" s="7">
        <v>30</v>
      </c>
      <c r="F265" s="7">
        <v>3000</v>
      </c>
    </row>
    <row r="266" spans="1:6" x14ac:dyDescent="0.25">
      <c r="A266" s="2">
        <v>16</v>
      </c>
      <c r="B266" s="2">
        <v>10</v>
      </c>
      <c r="C266" s="2" t="s">
        <v>160</v>
      </c>
      <c r="D266" s="7">
        <v>50</v>
      </c>
      <c r="E266" s="7">
        <v>500</v>
      </c>
      <c r="F266" s="7">
        <v>50000</v>
      </c>
    </row>
    <row r="267" spans="1:6" x14ac:dyDescent="0.25">
      <c r="A267" s="2">
        <v>16</v>
      </c>
      <c r="B267" s="2">
        <v>11</v>
      </c>
      <c r="C267" s="2" t="s">
        <v>161</v>
      </c>
      <c r="D267" s="7">
        <v>0.02</v>
      </c>
      <c r="E267" s="7">
        <v>2</v>
      </c>
      <c r="F267" s="7">
        <v>2500</v>
      </c>
    </row>
    <row r="268" spans="1:6" x14ac:dyDescent="0.25">
      <c r="A268" s="2">
        <v>16</v>
      </c>
      <c r="B268" s="2">
        <v>12</v>
      </c>
      <c r="C268" s="2" t="s">
        <v>162</v>
      </c>
      <c r="D268" s="7">
        <v>2.8</v>
      </c>
      <c r="E268" s="7">
        <v>5</v>
      </c>
      <c r="F268" s="7">
        <v>100</v>
      </c>
    </row>
    <row r="269" spans="1:6" x14ac:dyDescent="0.25">
      <c r="A269" s="2">
        <v>16</v>
      </c>
      <c r="B269" s="2">
        <v>13</v>
      </c>
      <c r="C269" s="2" t="s">
        <v>163</v>
      </c>
      <c r="D269" s="7">
        <v>0.01</v>
      </c>
      <c r="E269" s="7">
        <v>0.2</v>
      </c>
      <c r="F269" s="7">
        <v>5</v>
      </c>
    </row>
    <row r="270" spans="1:6" x14ac:dyDescent="0.25">
      <c r="A270" s="2">
        <v>16</v>
      </c>
      <c r="B270" s="2">
        <v>14</v>
      </c>
      <c r="C270" s="2" t="s">
        <v>164</v>
      </c>
      <c r="D270" s="7">
        <v>2.5</v>
      </c>
      <c r="E270" s="7">
        <v>25</v>
      </c>
      <c r="F270" s="7">
        <v>100</v>
      </c>
    </row>
    <row r="271" spans="1:6" x14ac:dyDescent="0.25">
      <c r="A271" s="2">
        <v>16</v>
      </c>
      <c r="B271" s="2">
        <v>15</v>
      </c>
      <c r="C271" s="2" t="s">
        <v>165</v>
      </c>
      <c r="D271" s="7">
        <v>1</v>
      </c>
      <c r="E271" s="7">
        <v>10</v>
      </c>
      <c r="F271" s="7">
        <v>1000</v>
      </c>
    </row>
    <row r="272" spans="1:6" x14ac:dyDescent="0.25">
      <c r="A272" s="2">
        <v>16</v>
      </c>
      <c r="B272" s="2">
        <v>16</v>
      </c>
      <c r="C272" s="2" t="s">
        <v>166</v>
      </c>
      <c r="D272" s="7">
        <v>2</v>
      </c>
      <c r="E272" s="7">
        <v>200</v>
      </c>
      <c r="F272" s="7">
        <v>2000</v>
      </c>
    </row>
    <row r="273" spans="1:6" x14ac:dyDescent="0.25">
      <c r="A273" s="2">
        <v>16</v>
      </c>
      <c r="B273" s="2">
        <v>17</v>
      </c>
      <c r="C273" s="2" t="s">
        <v>167</v>
      </c>
      <c r="D273" s="7">
        <v>2</v>
      </c>
      <c r="E273" s="7">
        <v>15</v>
      </c>
      <c r="F273" s="7">
        <v>35</v>
      </c>
    </row>
    <row r="274" spans="1:6" x14ac:dyDescent="0.25">
      <c r="A274" s="2">
        <v>17</v>
      </c>
      <c r="B274" s="2">
        <v>1</v>
      </c>
      <c r="C274" s="2" t="s">
        <v>151</v>
      </c>
      <c r="D274" s="7">
        <v>4</v>
      </c>
      <c r="E274" s="7">
        <v>5</v>
      </c>
      <c r="F274" s="7">
        <v>8</v>
      </c>
    </row>
    <row r="275" spans="1:6" x14ac:dyDescent="0.25">
      <c r="A275" s="2">
        <v>17</v>
      </c>
      <c r="B275" s="2">
        <v>2</v>
      </c>
      <c r="C275" s="2" t="s">
        <v>152</v>
      </c>
      <c r="D275" s="7">
        <v>6</v>
      </c>
      <c r="E275" s="7">
        <v>10</v>
      </c>
      <c r="F275" s="7">
        <v>15</v>
      </c>
    </row>
    <row r="276" spans="1:6" x14ac:dyDescent="0.25">
      <c r="A276" s="2">
        <v>17</v>
      </c>
      <c r="B276" s="2">
        <v>3</v>
      </c>
      <c r="C276" s="2" t="s">
        <v>153</v>
      </c>
      <c r="D276" s="7">
        <v>10</v>
      </c>
      <c r="E276" s="7">
        <v>25</v>
      </c>
      <c r="F276" s="7">
        <v>50</v>
      </c>
    </row>
    <row r="277" spans="1:6" x14ac:dyDescent="0.25">
      <c r="A277" s="2">
        <v>17</v>
      </c>
      <c r="B277" s="2">
        <v>4</v>
      </c>
      <c r="C277" s="2" t="s">
        <v>154</v>
      </c>
      <c r="D277" s="7">
        <v>10</v>
      </c>
      <c r="E277" s="7">
        <v>15</v>
      </c>
      <c r="F277" s="7">
        <v>50</v>
      </c>
    </row>
    <row r="278" spans="1:6" x14ac:dyDescent="0.25">
      <c r="A278" s="2">
        <v>17</v>
      </c>
      <c r="B278" s="2">
        <v>5</v>
      </c>
      <c r="C278" s="2" t="s">
        <v>155</v>
      </c>
      <c r="D278" s="7">
        <v>20</v>
      </c>
      <c r="E278" s="7">
        <v>30</v>
      </c>
      <c r="F278" s="7">
        <v>50</v>
      </c>
    </row>
    <row r="279" spans="1:6" x14ac:dyDescent="0.25">
      <c r="A279" s="2">
        <v>17</v>
      </c>
      <c r="B279" s="2">
        <v>6</v>
      </c>
      <c r="C279" s="2" t="s">
        <v>156</v>
      </c>
      <c r="D279" s="7">
        <v>3</v>
      </c>
      <c r="E279" s="7">
        <v>4</v>
      </c>
      <c r="F279" s="7">
        <v>6</v>
      </c>
    </row>
    <row r="280" spans="1:6" x14ac:dyDescent="0.25">
      <c r="A280" s="2">
        <v>17</v>
      </c>
      <c r="B280" s="2">
        <v>7</v>
      </c>
      <c r="C280" s="2" t="s">
        <v>157</v>
      </c>
      <c r="D280" s="7">
        <v>10</v>
      </c>
      <c r="E280" s="7">
        <v>12</v>
      </c>
      <c r="F280" s="7">
        <v>20</v>
      </c>
    </row>
    <row r="281" spans="1:6" x14ac:dyDescent="0.25">
      <c r="A281" s="2">
        <v>17</v>
      </c>
      <c r="B281" s="2">
        <v>8</v>
      </c>
      <c r="C281" s="2" t="s">
        <v>158</v>
      </c>
      <c r="D281" s="7">
        <v>180</v>
      </c>
      <c r="E281" s="7">
        <v>280</v>
      </c>
      <c r="F281" s="7">
        <v>300</v>
      </c>
    </row>
    <row r="282" spans="1:6" x14ac:dyDescent="0.25">
      <c r="A282" s="2">
        <v>17</v>
      </c>
      <c r="B282" s="2">
        <v>9</v>
      </c>
      <c r="C282" s="2" t="s">
        <v>159</v>
      </c>
      <c r="D282" s="7">
        <v>3</v>
      </c>
      <c r="E282" s="7">
        <v>10</v>
      </c>
      <c r="F282" s="7">
        <v>55</v>
      </c>
    </row>
    <row r="283" spans="1:6" x14ac:dyDescent="0.25">
      <c r="A283" s="2">
        <v>17</v>
      </c>
      <c r="B283" s="2">
        <v>10</v>
      </c>
      <c r="C283" s="2" t="s">
        <v>160</v>
      </c>
      <c r="D283" s="7">
        <v>100</v>
      </c>
      <c r="E283" s="7">
        <v>250</v>
      </c>
      <c r="F283" s="7">
        <v>1000</v>
      </c>
    </row>
    <row r="284" spans="1:6" x14ac:dyDescent="0.25">
      <c r="A284" s="2">
        <v>17</v>
      </c>
      <c r="B284" s="2">
        <v>11</v>
      </c>
      <c r="C284" s="2" t="s">
        <v>161</v>
      </c>
      <c r="D284" s="7">
        <v>5</v>
      </c>
      <c r="E284" s="7">
        <v>8</v>
      </c>
      <c r="F284" s="7">
        <v>40</v>
      </c>
    </row>
    <row r="285" spans="1:6" x14ac:dyDescent="0.25">
      <c r="A285" s="2">
        <v>17</v>
      </c>
      <c r="B285" s="2">
        <v>12</v>
      </c>
      <c r="C285" s="2" t="s">
        <v>162</v>
      </c>
      <c r="D285" s="7">
        <v>2</v>
      </c>
      <c r="E285" s="7">
        <v>3</v>
      </c>
      <c r="F285" s="7">
        <v>10</v>
      </c>
    </row>
    <row r="286" spans="1:6" x14ac:dyDescent="0.25">
      <c r="A286" s="2">
        <v>17</v>
      </c>
      <c r="B286" s="2">
        <v>13</v>
      </c>
      <c r="C286" s="2" t="s">
        <v>163</v>
      </c>
      <c r="D286" s="7">
        <v>5</v>
      </c>
      <c r="E286" s="7">
        <v>7</v>
      </c>
      <c r="F286" s="7">
        <v>12</v>
      </c>
    </row>
    <row r="287" spans="1:6" x14ac:dyDescent="0.25">
      <c r="A287" s="2">
        <v>17</v>
      </c>
      <c r="B287" s="2">
        <v>14</v>
      </c>
      <c r="C287" s="2" t="s">
        <v>164</v>
      </c>
      <c r="D287" s="7">
        <v>4</v>
      </c>
      <c r="E287" s="7">
        <v>7</v>
      </c>
      <c r="F287" s="7">
        <v>12</v>
      </c>
    </row>
    <row r="288" spans="1:6" x14ac:dyDescent="0.25">
      <c r="A288" s="2">
        <v>17</v>
      </c>
      <c r="B288" s="2">
        <v>15</v>
      </c>
      <c r="C288" s="2" t="s">
        <v>165</v>
      </c>
      <c r="D288" s="7">
        <v>50</v>
      </c>
      <c r="E288" s="7">
        <v>100</v>
      </c>
      <c r="F288" s="7">
        <v>250</v>
      </c>
    </row>
    <row r="289" spans="1:6" x14ac:dyDescent="0.25">
      <c r="A289" s="2">
        <v>17</v>
      </c>
      <c r="B289" s="2">
        <v>16</v>
      </c>
      <c r="C289" s="2" t="s">
        <v>166</v>
      </c>
      <c r="D289" s="7">
        <v>3500</v>
      </c>
      <c r="E289" s="7">
        <v>5000</v>
      </c>
      <c r="F289" s="7">
        <v>10000</v>
      </c>
    </row>
    <row r="290" spans="1:6" x14ac:dyDescent="0.25">
      <c r="A290" s="2">
        <v>17</v>
      </c>
      <c r="B290" s="2">
        <v>17</v>
      </c>
      <c r="C290" s="2" t="s">
        <v>167</v>
      </c>
      <c r="D290" s="7">
        <v>3</v>
      </c>
      <c r="E290" s="7">
        <v>5</v>
      </c>
      <c r="F290" s="7">
        <v>7</v>
      </c>
    </row>
    <row r="291" spans="1:6" x14ac:dyDescent="0.25">
      <c r="A291" s="2">
        <v>18</v>
      </c>
      <c r="B291" s="2">
        <v>1</v>
      </c>
      <c r="C291" s="2" t="s">
        <v>151</v>
      </c>
      <c r="D291" s="7">
        <v>6</v>
      </c>
      <c r="E291" s="7">
        <v>9</v>
      </c>
      <c r="F291" s="7">
        <v>15</v>
      </c>
    </row>
    <row r="292" spans="1:6" x14ac:dyDescent="0.25">
      <c r="A292" s="2">
        <v>18</v>
      </c>
      <c r="B292" s="2">
        <v>2</v>
      </c>
      <c r="C292" s="2" t="s">
        <v>152</v>
      </c>
      <c r="D292" s="7">
        <v>10</v>
      </c>
      <c r="E292" s="7">
        <v>20</v>
      </c>
      <c r="F292" s="7">
        <v>35</v>
      </c>
    </row>
    <row r="293" spans="1:6" x14ac:dyDescent="0.25">
      <c r="A293" s="2">
        <v>18</v>
      </c>
      <c r="B293" s="2">
        <v>3</v>
      </c>
      <c r="C293" s="2" t="s">
        <v>153</v>
      </c>
      <c r="D293" s="7">
        <v>3</v>
      </c>
      <c r="E293" s="7">
        <v>12</v>
      </c>
      <c r="F293" s="7">
        <v>35</v>
      </c>
    </row>
    <row r="294" spans="1:6" x14ac:dyDescent="0.25">
      <c r="A294" s="2">
        <v>18</v>
      </c>
      <c r="B294" s="2">
        <v>4</v>
      </c>
      <c r="C294" s="2" t="s">
        <v>154</v>
      </c>
      <c r="D294" s="7">
        <v>10</v>
      </c>
      <c r="E294" s="7">
        <v>20</v>
      </c>
      <c r="F294" s="7">
        <v>30</v>
      </c>
    </row>
    <row r="295" spans="1:6" x14ac:dyDescent="0.25">
      <c r="A295" s="2">
        <v>18</v>
      </c>
      <c r="B295" s="2">
        <v>5</v>
      </c>
      <c r="C295" s="2" t="s">
        <v>155</v>
      </c>
      <c r="D295" s="7">
        <v>25</v>
      </c>
      <c r="E295" s="7">
        <v>35</v>
      </c>
      <c r="F295" s="7">
        <v>45</v>
      </c>
    </row>
    <row r="296" spans="1:6" x14ac:dyDescent="0.25">
      <c r="A296" s="2">
        <v>18</v>
      </c>
      <c r="B296" s="2">
        <v>6</v>
      </c>
      <c r="C296" s="2" t="s">
        <v>156</v>
      </c>
      <c r="D296" s="7">
        <v>6</v>
      </c>
      <c r="E296" s="7">
        <v>36</v>
      </c>
      <c r="F296" s="7">
        <v>60</v>
      </c>
    </row>
    <row r="297" spans="1:6" x14ac:dyDescent="0.25">
      <c r="A297" s="2">
        <v>18</v>
      </c>
      <c r="B297" s="2">
        <v>7</v>
      </c>
      <c r="C297" s="2" t="s">
        <v>157</v>
      </c>
      <c r="D297" s="7">
        <v>2</v>
      </c>
      <c r="E297" s="7">
        <v>6</v>
      </c>
      <c r="F297" s="7">
        <v>15</v>
      </c>
    </row>
    <row r="298" spans="1:6" x14ac:dyDescent="0.25">
      <c r="A298" s="2">
        <v>18</v>
      </c>
      <c r="B298" s="2">
        <v>8</v>
      </c>
      <c r="C298" s="2" t="s">
        <v>158</v>
      </c>
      <c r="D298" s="7">
        <v>100</v>
      </c>
      <c r="E298" s="7">
        <v>250</v>
      </c>
      <c r="F298" s="7">
        <v>400</v>
      </c>
    </row>
    <row r="299" spans="1:6" x14ac:dyDescent="0.25">
      <c r="A299" s="2">
        <v>18</v>
      </c>
      <c r="B299" s="2">
        <v>9</v>
      </c>
      <c r="C299" s="2" t="s">
        <v>159</v>
      </c>
      <c r="D299" s="7">
        <v>15</v>
      </c>
      <c r="E299" s="7">
        <v>30</v>
      </c>
      <c r="F299" s="7">
        <v>100</v>
      </c>
    </row>
    <row r="300" spans="1:6" x14ac:dyDescent="0.25">
      <c r="A300" s="2">
        <v>18</v>
      </c>
      <c r="B300" s="2">
        <v>10</v>
      </c>
      <c r="C300" s="2" t="s">
        <v>160</v>
      </c>
      <c r="D300" s="7">
        <v>100</v>
      </c>
      <c r="E300" s="7">
        <v>300</v>
      </c>
      <c r="F300" s="7">
        <v>1000</v>
      </c>
    </row>
    <row r="301" spans="1:6" x14ac:dyDescent="0.25">
      <c r="A301" s="2">
        <v>18</v>
      </c>
      <c r="B301" s="2">
        <v>11</v>
      </c>
      <c r="C301" s="2" t="s">
        <v>161</v>
      </c>
      <c r="D301" s="7">
        <v>10</v>
      </c>
      <c r="E301" s="7">
        <v>30</v>
      </c>
      <c r="F301" s="7">
        <v>90</v>
      </c>
    </row>
    <row r="302" spans="1:6" x14ac:dyDescent="0.25">
      <c r="A302" s="2">
        <v>18</v>
      </c>
      <c r="B302" s="2">
        <v>12</v>
      </c>
      <c r="C302" s="2" t="s">
        <v>162</v>
      </c>
      <c r="D302" s="7">
        <v>6</v>
      </c>
      <c r="E302" s="7">
        <v>15</v>
      </c>
      <c r="F302" s="7">
        <v>45</v>
      </c>
    </row>
    <row r="303" spans="1:6" x14ac:dyDescent="0.25">
      <c r="A303" s="2">
        <v>18</v>
      </c>
      <c r="B303" s="2">
        <v>13</v>
      </c>
      <c r="C303" s="2" t="s">
        <v>163</v>
      </c>
      <c r="D303" s="7">
        <v>5</v>
      </c>
      <c r="E303" s="7">
        <v>15</v>
      </c>
      <c r="F303" s="7">
        <v>35</v>
      </c>
    </row>
    <row r="304" spans="1:6" x14ac:dyDescent="0.25">
      <c r="A304" s="2">
        <v>18</v>
      </c>
      <c r="B304" s="2">
        <v>14</v>
      </c>
      <c r="C304" s="2" t="s">
        <v>164</v>
      </c>
      <c r="D304" s="7">
        <v>7</v>
      </c>
      <c r="E304" s="7">
        <v>10</v>
      </c>
      <c r="F304" s="7">
        <v>16</v>
      </c>
    </row>
    <row r="305" spans="1:6" x14ac:dyDescent="0.25">
      <c r="A305" s="2">
        <v>18</v>
      </c>
      <c r="B305" s="2">
        <v>15</v>
      </c>
      <c r="C305" s="2" t="s">
        <v>165</v>
      </c>
      <c r="D305" s="7">
        <v>0.1</v>
      </c>
      <c r="E305" s="7">
        <v>0.5</v>
      </c>
      <c r="F305" s="7">
        <v>5</v>
      </c>
    </row>
    <row r="306" spans="1:6" x14ac:dyDescent="0.25">
      <c r="A306" s="2">
        <v>18</v>
      </c>
      <c r="B306" s="2">
        <v>16</v>
      </c>
      <c r="C306" s="2" t="s">
        <v>166</v>
      </c>
      <c r="D306" s="7">
        <v>100</v>
      </c>
      <c r="E306" s="7">
        <v>400</v>
      </c>
      <c r="F306" s="7">
        <v>1000</v>
      </c>
    </row>
    <row r="307" spans="1:6" x14ac:dyDescent="0.25">
      <c r="A307" s="2">
        <v>18</v>
      </c>
      <c r="B307" s="2">
        <v>17</v>
      </c>
      <c r="C307" s="2" t="s">
        <v>167</v>
      </c>
      <c r="D307" s="7">
        <v>9</v>
      </c>
      <c r="E307" s="7">
        <v>18</v>
      </c>
      <c r="F307" s="7">
        <v>35</v>
      </c>
    </row>
  </sheetData>
  <pageMargins left="0.7" right="0.7" top="0.75" bottom="0.75" header="0.3" footer="0.3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06F7-9642-46D0-9AB6-C13D0D79A5C1}">
  <sheetPr codeName="Sheet12"/>
  <dimension ref="A1:LZ337"/>
  <sheetViews>
    <sheetView zoomScaleNormal="100" workbookViewId="0">
      <selection activeCell="G2" sqref="G2:H17"/>
    </sheetView>
  </sheetViews>
  <sheetFormatPr defaultColWidth="8.7109375" defaultRowHeight="15" x14ac:dyDescent="0.25"/>
  <cols>
    <col min="1" max="2" width="9" style="5" bestFit="1" customWidth="1"/>
    <col min="3" max="3" width="8.7109375" style="5"/>
    <col min="4" max="6" width="9.140625" style="5" bestFit="1" customWidth="1"/>
    <col min="7" max="7" width="8.7109375" style="5"/>
    <col min="8" max="8" width="10.85546875" style="5" customWidth="1"/>
    <col min="9" max="12" width="9" style="5" bestFit="1" customWidth="1"/>
    <col min="13" max="13" width="10" style="5" bestFit="1" customWidth="1"/>
    <col min="14" max="14" width="11" style="5" bestFit="1" customWidth="1"/>
    <col min="15" max="16" width="8.7109375" style="5"/>
    <col min="17" max="17" width="10.85546875" style="5" bestFit="1" customWidth="1"/>
    <col min="18" max="30" width="8.7109375" style="5"/>
    <col min="31" max="31" width="13" style="5" customWidth="1"/>
    <col min="32" max="32" width="11.140625" style="5" customWidth="1"/>
    <col min="33" max="33" width="8.7109375" style="5"/>
    <col min="34" max="34" width="10.85546875" style="5" bestFit="1" customWidth="1"/>
    <col min="35" max="35" width="26.28515625" style="22" customWidth="1"/>
    <col min="36" max="36" width="12.42578125" style="5" customWidth="1"/>
    <col min="37" max="47" width="3.85546875" style="5" customWidth="1"/>
    <col min="48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style="5" customWidth="1"/>
    <col min="98" max="99" width="8.7109375" style="5"/>
    <col min="100" max="109" width="21.7109375" style="5" customWidth="1"/>
    <col min="110" max="118" width="8.7109375" style="5"/>
    <col min="119" max="132" width="12.85546875" style="5" customWidth="1"/>
    <col min="133" max="16384" width="8.7109375" style="5"/>
  </cols>
  <sheetData>
    <row r="1" spans="1:338" ht="15.75" thickBot="1" x14ac:dyDescent="0.3">
      <c r="A1" s="5" t="s">
        <v>168</v>
      </c>
      <c r="D1" s="15">
        <v>0.05</v>
      </c>
      <c r="E1" s="15">
        <v>0.5</v>
      </c>
      <c r="F1" s="15">
        <v>0.95</v>
      </c>
      <c r="G1" s="5" t="s">
        <v>355</v>
      </c>
      <c r="H1" s="5" t="s">
        <v>101</v>
      </c>
      <c r="I1" s="5" t="s">
        <v>36</v>
      </c>
      <c r="J1" s="5" t="s">
        <v>37</v>
      </c>
      <c r="K1" s="5" t="s">
        <v>38</v>
      </c>
      <c r="L1" s="5" t="s">
        <v>39</v>
      </c>
      <c r="M1" s="5" t="s">
        <v>40</v>
      </c>
      <c r="N1" s="5" t="s">
        <v>41</v>
      </c>
      <c r="P1" s="19" t="s">
        <v>78</v>
      </c>
      <c r="Q1" s="20" t="s">
        <v>81</v>
      </c>
      <c r="R1" s="20" t="s">
        <v>82</v>
      </c>
      <c r="S1" s="20" t="s">
        <v>83</v>
      </c>
      <c r="T1" s="20" t="s">
        <v>84</v>
      </c>
      <c r="U1" s="20" t="s">
        <v>85</v>
      </c>
      <c r="V1" s="20" t="s">
        <v>86</v>
      </c>
      <c r="W1" s="20" t="s">
        <v>87</v>
      </c>
      <c r="X1" s="20" t="s">
        <v>88</v>
      </c>
      <c r="Y1" s="20" t="s">
        <v>89</v>
      </c>
      <c r="Z1" s="20" t="s">
        <v>90</v>
      </c>
      <c r="AA1" s="20" t="s">
        <v>91</v>
      </c>
      <c r="AB1" s="20" t="s">
        <v>92</v>
      </c>
      <c r="AC1" s="20" t="s">
        <v>93</v>
      </c>
      <c r="AD1" s="20" t="s">
        <v>94</v>
      </c>
      <c r="AE1" s="20" t="s">
        <v>95</v>
      </c>
      <c r="AF1" s="21" t="s">
        <v>96</v>
      </c>
      <c r="AG1" s="11" t="s">
        <v>80</v>
      </c>
      <c r="AH1" s="5" t="s">
        <v>168</v>
      </c>
      <c r="AJ1" s="5" t="s">
        <v>42</v>
      </c>
      <c r="AK1" s="11"/>
      <c r="AL1" s="11"/>
      <c r="AM1" s="11"/>
      <c r="AO1" s="14"/>
      <c r="AP1" s="33"/>
      <c r="AQ1" s="14"/>
      <c r="AR1" s="33"/>
      <c r="AS1" s="33"/>
      <c r="AT1" s="33"/>
      <c r="AU1" s="33"/>
      <c r="AV1" s="14"/>
      <c r="AW1" s="14"/>
      <c r="AX1" s="14"/>
      <c r="AY1" s="14"/>
      <c r="AZ1" s="33"/>
      <c r="BA1" s="14"/>
      <c r="BB1" s="33"/>
      <c r="BC1" s="33"/>
      <c r="BD1" s="35"/>
      <c r="BE1" s="35"/>
      <c r="BF1" s="35"/>
      <c r="BG1" s="35"/>
      <c r="BJ1" s="11"/>
      <c r="BL1" s="35"/>
      <c r="BN1" s="35"/>
      <c r="BO1" s="35"/>
      <c r="BQ1" s="11"/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N1" s="1"/>
      <c r="DO1" s="1" t="s">
        <v>168</v>
      </c>
      <c r="DP1" s="1" t="s">
        <v>432</v>
      </c>
      <c r="DQ1" s="1">
        <f>COUNTIF($CV$2:$CV$22, "&gt;=0.01"   )</f>
        <v>8</v>
      </c>
      <c r="DR1" s="5" t="s">
        <v>50</v>
      </c>
      <c r="DS1" s="5">
        <v>21</v>
      </c>
      <c r="DT1" s="5" t="s">
        <v>219</v>
      </c>
      <c r="DU1" s="5">
        <v>16</v>
      </c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  <c r="HM1" s="1" t="s">
        <v>21</v>
      </c>
      <c r="LZ1" s="5" t="s">
        <v>355</v>
      </c>
    </row>
    <row r="2" spans="1:338" x14ac:dyDescent="0.25">
      <c r="A2" s="5">
        <v>1</v>
      </c>
      <c r="B2" s="5">
        <v>1</v>
      </c>
      <c r="C2" s="5" t="s">
        <v>169</v>
      </c>
      <c r="D2" s="23">
        <v>9</v>
      </c>
      <c r="E2" s="23">
        <v>15</v>
      </c>
      <c r="F2" s="23">
        <v>30</v>
      </c>
      <c r="G2" s="5">
        <v>19.595238095238084</v>
      </c>
      <c r="H2" s="23">
        <v>10</v>
      </c>
      <c r="I2" s="5">
        <v>5</v>
      </c>
      <c r="J2" s="5">
        <v>5</v>
      </c>
      <c r="K2" s="5">
        <v>3.9449999999999998</v>
      </c>
      <c r="L2" s="5">
        <v>13.56</v>
      </c>
      <c r="M2" s="5">
        <v>3.5998254484472016</v>
      </c>
      <c r="N2" s="5">
        <v>19.595238095238084</v>
      </c>
      <c r="P2" s="24" t="s">
        <v>1</v>
      </c>
      <c r="Q2" s="5">
        <v>0.125</v>
      </c>
      <c r="R2" s="5">
        <v>0.95006237870901877</v>
      </c>
      <c r="S2" s="5">
        <v>7.7000000000000013E-2</v>
      </c>
      <c r="T2" s="5">
        <v>4.5568247519970351E-2</v>
      </c>
      <c r="U2" s="5">
        <v>4.2822085889570552E-2</v>
      </c>
      <c r="V2" s="5">
        <v>0.95000315457414808</v>
      </c>
      <c r="W2" s="5">
        <v>0.53600000000000003</v>
      </c>
      <c r="X2" s="5">
        <v>0.17</v>
      </c>
      <c r="Y2" s="5">
        <v>0.95982558140163254</v>
      </c>
      <c r="Z2" s="5">
        <v>0.86899999999999999</v>
      </c>
      <c r="AA2" s="5">
        <v>0.14000000000000001</v>
      </c>
      <c r="AB2" s="5">
        <v>0.9521872265987803</v>
      </c>
      <c r="AC2" s="5">
        <v>0.90909090909090917</v>
      </c>
      <c r="AD2" s="5">
        <v>0.41</v>
      </c>
      <c r="AE2" s="5">
        <v>3.614457831325301E-2</v>
      </c>
      <c r="AF2" s="25">
        <v>0.95220919791345671</v>
      </c>
      <c r="AG2" s="5">
        <f>AVERAGE($Q$2:$AF$2)</f>
        <v>0.50780708500067118</v>
      </c>
      <c r="AH2" s="5" t="s">
        <v>52</v>
      </c>
      <c r="AI2" s="22">
        <f>VARP($Q$23:$AF$23)</f>
        <v>4.8815692258837501E-2</v>
      </c>
      <c r="AJ2" s="5">
        <v>0.33764892549206788</v>
      </c>
      <c r="AM2" s="26"/>
      <c r="AS2"/>
      <c r="AT2"/>
      <c r="AX2" s="9"/>
      <c r="BF2" s="35"/>
      <c r="BG2" s="98"/>
      <c r="BH2" s="98"/>
      <c r="BI2" s="98"/>
      <c r="BJ2" s="6"/>
      <c r="BK2" s="6"/>
      <c r="BL2" s="98"/>
      <c r="BM2" s="98"/>
      <c r="BN2" s="98"/>
      <c r="BO2" s="98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21</v>
      </c>
      <c r="CW2" s="5">
        <f>SUM($Q$26:$AF$26)</f>
        <v>0</v>
      </c>
      <c r="CX2" s="5">
        <v>8.5</v>
      </c>
      <c r="CY2" s="5">
        <f>SUM($Q$51:$AF$51)</f>
        <v>0</v>
      </c>
      <c r="CZ2" s="5">
        <v>4.625</v>
      </c>
      <c r="DA2" s="5">
        <v>2.2799701391451273E-2</v>
      </c>
      <c r="DB2" s="5">
        <v>150.74019008269588</v>
      </c>
      <c r="DC2" s="5">
        <v>0.37621226971640798</v>
      </c>
      <c r="DD2" s="5">
        <f t="shared" ref="DD2:DD22" si="0">($CV$4*CZ2+CY2*$CV$8/$CV$4-$CV$4)/($CV$2*$CV$4)</f>
        <v>0.17261904761904762</v>
      </c>
      <c r="DE2" s="5">
        <f t="shared" ref="DE2:DE22" si="1">($CV$4*CX2+CW2*$CV$6/$CV$4-$CV$4)/($CV$2*$CV$4)</f>
        <v>0.35714285714285715</v>
      </c>
      <c r="DF2" s="5">
        <v>5.967322039537907E-4</v>
      </c>
      <c r="DG2" s="5">
        <v>4.0176016362689886</v>
      </c>
      <c r="DH2" s="5">
        <f t="shared" ref="DH2:DH22" si="2">COUNTIF($Q2:$AF2, "&lt;=.05"   )</f>
        <v>3</v>
      </c>
      <c r="DI2" s="5">
        <f t="shared" ref="DI2:DI22" si="3">COUNTIF($Q2:$AF2, "&gt;=.95"   )</f>
        <v>5</v>
      </c>
      <c r="DJ2" s="5">
        <v>8</v>
      </c>
      <c r="DK2" s="5">
        <f t="shared" ref="DK2:DK22" si="4">ABS(COUNTIF($Q2:$AF2, "&lt;=.5")/16 -0.5)</f>
        <v>0</v>
      </c>
      <c r="DL2" s="5">
        <f t="shared" ref="DL2:DL22" si="5">AVERAGE($Q2:$AF2)</f>
        <v>0.50780708500067118</v>
      </c>
      <c r="DM2" s="5">
        <f t="shared" ref="DM2:DM22" si="6">STDEV($Q2:$AF2)</f>
        <v>0.41037688965681385</v>
      </c>
      <c r="DN2"/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VARP(topaz!$Q$51:$AF$51)</f>
        <v>1</v>
      </c>
      <c r="GT2">
        <v>-0.125</v>
      </c>
      <c r="GU2">
        <v>0</v>
      </c>
      <c r="GV2">
        <v>0.125</v>
      </c>
      <c r="GW2">
        <v>0.625</v>
      </c>
      <c r="GX2">
        <v>-0.375</v>
      </c>
      <c r="GY2">
        <v>0.25</v>
      </c>
      <c r="GZ2">
        <v>0.375</v>
      </c>
      <c r="HA2">
        <v>0.25</v>
      </c>
      <c r="HB2">
        <v>0.25</v>
      </c>
      <c r="HC2">
        <v>0</v>
      </c>
      <c r="HD2">
        <v>0.5</v>
      </c>
      <c r="HE2">
        <v>0.25</v>
      </c>
      <c r="HF2">
        <v>0</v>
      </c>
      <c r="HG2">
        <v>0.125</v>
      </c>
      <c r="HH2">
        <v>0.625</v>
      </c>
      <c r="HI2">
        <v>0.25</v>
      </c>
      <c r="HJ2">
        <v>0.25</v>
      </c>
      <c r="HK2">
        <v>0.25</v>
      </c>
      <c r="HL2">
        <v>0</v>
      </c>
      <c r="HM2">
        <v>0</v>
      </c>
    </row>
    <row r="3" spans="1:338" x14ac:dyDescent="0.25">
      <c r="A3" s="5">
        <v>1</v>
      </c>
      <c r="B3" s="5">
        <v>2</v>
      </c>
      <c r="C3" s="5" t="s">
        <v>170</v>
      </c>
      <c r="D3" s="23">
        <v>0.1</v>
      </c>
      <c r="E3" s="23">
        <v>3</v>
      </c>
      <c r="F3" s="23">
        <v>10</v>
      </c>
      <c r="G3" s="5">
        <v>1532.6057142857144</v>
      </c>
      <c r="H3" s="23">
        <v>100</v>
      </c>
      <c r="I3" s="5">
        <v>40</v>
      </c>
      <c r="J3" s="5">
        <v>40</v>
      </c>
      <c r="K3" s="5">
        <v>20.61</v>
      </c>
      <c r="L3" s="5">
        <v>12.43</v>
      </c>
      <c r="M3" s="5">
        <v>42.714035069276726</v>
      </c>
      <c r="N3" s="5">
        <v>1532.6057142857144</v>
      </c>
      <c r="P3" s="24" t="s">
        <v>2</v>
      </c>
      <c r="Q3" s="5">
        <v>0.8</v>
      </c>
      <c r="R3" s="5">
        <v>3.8823514948078175E-2</v>
      </c>
      <c r="S3" s="5">
        <v>0.95046928772551875</v>
      </c>
      <c r="T3" s="5">
        <v>4.96067522864585E-2</v>
      </c>
      <c r="U3" s="5">
        <v>0.50000000000000011</v>
      </c>
      <c r="V3" s="5">
        <v>0.95000315457414808</v>
      </c>
      <c r="W3" s="5">
        <v>0.95392684842365083</v>
      </c>
      <c r="X3" s="5">
        <v>1.1631177179590198E-2</v>
      </c>
      <c r="Y3" s="5">
        <v>0.84585714285714286</v>
      </c>
      <c r="Z3" s="5">
        <v>0.95029796987705129</v>
      </c>
      <c r="AA3" s="5">
        <v>0.95000000002702245</v>
      </c>
      <c r="AB3" s="5">
        <v>0.61250000000000004</v>
      </c>
      <c r="AC3" s="5">
        <v>0.9285714285714286</v>
      </c>
      <c r="AD3" s="5">
        <v>0.88571428571428568</v>
      </c>
      <c r="AE3" s="5">
        <v>0.36499999999999999</v>
      </c>
      <c r="AF3" s="25">
        <v>2.4999816665322215E-2</v>
      </c>
      <c r="AG3" s="5">
        <f>AVERAGE($Q$3:$AF$3)</f>
        <v>0.61358758617810605</v>
      </c>
      <c r="AH3" s="5" t="s">
        <v>54</v>
      </c>
      <c r="AI3" s="22">
        <f>VARP($AG$2:$AG$22)</f>
        <v>7.1952696693284527E-3</v>
      </c>
      <c r="AJ3" s="5">
        <v>4.9768321620689317E-2</v>
      </c>
      <c r="AS3"/>
      <c r="AT3"/>
      <c r="AX3" s="9"/>
      <c r="BP3" s="9"/>
      <c r="BQ3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SUM($Q$27:$AF$27)</f>
        <v>4</v>
      </c>
      <c r="CX3" s="5">
        <v>4.5</v>
      </c>
      <c r="CY3" s="5">
        <f>SUM($Q$52:$AF$52)</f>
        <v>-2</v>
      </c>
      <c r="CZ3" s="5">
        <v>3.234375</v>
      </c>
      <c r="DA3" s="5">
        <v>-3.4638961210832687E-2</v>
      </c>
      <c r="DB3" s="5">
        <v>33.170579390526683</v>
      </c>
      <c r="DC3" s="5">
        <v>0.14275985102597724</v>
      </c>
      <c r="DD3" s="5">
        <f t="shared" si="0"/>
        <v>0.11904761904761904</v>
      </c>
      <c r="DE3" s="5">
        <f t="shared" si="1"/>
        <v>0.16666666666666666</v>
      </c>
      <c r="DF3" s="5">
        <v>5.3052981931200365E-5</v>
      </c>
      <c r="DG3" s="5">
        <v>4.16307182299738</v>
      </c>
      <c r="DH3" s="5">
        <f t="shared" si="2"/>
        <v>4</v>
      </c>
      <c r="DI3" s="5">
        <f t="shared" si="3"/>
        <v>5</v>
      </c>
      <c r="DJ3" s="5">
        <v>9</v>
      </c>
      <c r="DK3" s="5">
        <f t="shared" si="4"/>
        <v>0.125</v>
      </c>
      <c r="DL3" s="5">
        <f t="shared" si="5"/>
        <v>0.61358758617810605</v>
      </c>
      <c r="DM3" s="5">
        <f t="shared" si="6"/>
        <v>0.38840902238651931</v>
      </c>
      <c r="DN3"/>
      <c r="DO3" s="9" t="s">
        <v>376</v>
      </c>
      <c r="DP3" s="9">
        <v>1</v>
      </c>
      <c r="DQ3" s="9">
        <v>-0.22284506820586242</v>
      </c>
      <c r="DR3" s="9">
        <v>9.1879520632328376E-2</v>
      </c>
      <c r="DS3" s="9">
        <v>-0.28924050580609278</v>
      </c>
      <c r="DT3" s="9">
        <v>0.1514693708258246</v>
      </c>
      <c r="DU3" s="9">
        <v>-0.19608673215539515</v>
      </c>
      <c r="DV3" s="9">
        <v>0.18066693654987448</v>
      </c>
      <c r="DW3" s="9">
        <v>4.8850665715164526E-4</v>
      </c>
      <c r="DX3" s="9">
        <v>0.21491805140288248</v>
      </c>
      <c r="DY3" s="9">
        <v>0.25746626078396623</v>
      </c>
      <c r="DZ3" s="9">
        <v>-0.34765997960336814</v>
      </c>
      <c r="EA3" s="9">
        <v>5.1319256919442648E-2</v>
      </c>
      <c r="EB3" s="9">
        <v>0.23134310275386294</v>
      </c>
      <c r="GR3" t="s">
        <v>2</v>
      </c>
      <c r="GS3">
        <v>-0.125</v>
      </c>
      <c r="GT3">
        <f>VARP(topaz!$Q$52:$AF$52)</f>
        <v>0.984375</v>
      </c>
      <c r="GU3">
        <v>-0.125</v>
      </c>
      <c r="GV3">
        <v>0.234375</v>
      </c>
      <c r="GW3">
        <v>-4.6875E-2</v>
      </c>
      <c r="GX3">
        <v>0.203125</v>
      </c>
      <c r="GY3">
        <v>0.34375</v>
      </c>
      <c r="GZ3">
        <v>0.515625</v>
      </c>
      <c r="HA3">
        <v>3.125E-2</v>
      </c>
      <c r="HB3">
        <v>9.375E-2</v>
      </c>
      <c r="HC3">
        <v>0.375</v>
      </c>
      <c r="HD3">
        <v>-0.15625</v>
      </c>
      <c r="HE3">
        <v>9.375E-2</v>
      </c>
      <c r="HF3">
        <v>-0.125</v>
      </c>
      <c r="HG3">
        <v>0.234375</v>
      </c>
      <c r="HH3">
        <v>0.234375</v>
      </c>
      <c r="HI3">
        <v>-0.1875</v>
      </c>
      <c r="HJ3">
        <v>-3.125E-2</v>
      </c>
      <c r="HK3">
        <v>0.125</v>
      </c>
      <c r="HL3">
        <v>0.625</v>
      </c>
      <c r="HM3">
        <v>-6.25E-2</v>
      </c>
    </row>
    <row r="4" spans="1:338" x14ac:dyDescent="0.25">
      <c r="A4" s="5">
        <v>1</v>
      </c>
      <c r="B4" s="5">
        <v>3</v>
      </c>
      <c r="C4" s="5" t="s">
        <v>171</v>
      </c>
      <c r="D4" s="23">
        <v>15</v>
      </c>
      <c r="E4" s="23">
        <v>30</v>
      </c>
      <c r="F4" s="23">
        <v>40</v>
      </c>
      <c r="G4" s="5">
        <v>15.809523809523807</v>
      </c>
      <c r="H4" s="23">
        <v>15.9</v>
      </c>
      <c r="I4" s="5">
        <v>25</v>
      </c>
      <c r="J4" s="5">
        <v>25</v>
      </c>
      <c r="K4" s="5">
        <v>13.82</v>
      </c>
      <c r="L4" s="5">
        <v>15.01</v>
      </c>
      <c r="M4" s="5">
        <v>18.728290136285032</v>
      </c>
      <c r="N4" s="5">
        <v>15.809523809523807</v>
      </c>
      <c r="P4" s="24" t="s">
        <v>3</v>
      </c>
      <c r="Q4" s="5">
        <v>0.2</v>
      </c>
      <c r="R4" s="5">
        <v>0.9285714285714286</v>
      </c>
      <c r="S4" s="5">
        <v>0.3155</v>
      </c>
      <c r="T4" s="5">
        <v>4.9976956452692983E-2</v>
      </c>
      <c r="U4" s="5">
        <v>4.8811188811188816E-2</v>
      </c>
      <c r="V4" s="5">
        <v>0.50700000000000001</v>
      </c>
      <c r="W4" s="5">
        <v>3.7144790257104196E-2</v>
      </c>
      <c r="X4" s="5">
        <v>0.95045381110566529</v>
      </c>
      <c r="Y4" s="5">
        <v>0.80420000000000003</v>
      </c>
      <c r="Z4" s="5">
        <v>4.9590704443130657E-2</v>
      </c>
      <c r="AA4" s="5">
        <v>0.6</v>
      </c>
      <c r="AB4" s="5">
        <v>4.528301877002492E-2</v>
      </c>
      <c r="AC4" s="5">
        <v>0.5</v>
      </c>
      <c r="AD4" s="5">
        <v>4.3871449925261589E-2</v>
      </c>
      <c r="AE4" s="5">
        <v>0.04</v>
      </c>
      <c r="AF4" s="25">
        <v>0.57499999999999996</v>
      </c>
      <c r="AG4" s="5">
        <f>AVERAGE($Q$4:$AF$4)</f>
        <v>0.35596270927103107</v>
      </c>
      <c r="AH4" s="5" t="s">
        <v>57</v>
      </c>
      <c r="AI4" s="22">
        <f>VARP($Q$2:$AF$22)</f>
        <v>0.14457529277694767</v>
      </c>
      <c r="AS4"/>
      <c r="AT4"/>
      <c r="AX4" s="9"/>
      <c r="BP4" s="9"/>
      <c r="BQ4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16</v>
      </c>
      <c r="CW4" s="5">
        <f>SUM($Q$28:$AF$28)</f>
        <v>-4</v>
      </c>
      <c r="CX4" s="5">
        <v>6.25</v>
      </c>
      <c r="CY4" s="5">
        <f>SUM($Q$53:$AF$53)</f>
        <v>0</v>
      </c>
      <c r="CZ4" s="5">
        <v>0.625</v>
      </c>
      <c r="DA4" s="5">
        <v>4.9259219843114259E-2</v>
      </c>
      <c r="DB4" s="5">
        <v>4.5748558912687667</v>
      </c>
      <c r="DC4" s="5">
        <v>0.29602353479950477</v>
      </c>
      <c r="DD4" s="5">
        <f t="shared" si="0"/>
        <v>-1.7857142857142856E-2</v>
      </c>
      <c r="DE4" s="5">
        <f t="shared" si="1"/>
        <v>0.25</v>
      </c>
      <c r="DF4" s="5">
        <v>6.79814025635497E-5</v>
      </c>
      <c r="DG4" s="5">
        <v>3.5239642163306741</v>
      </c>
      <c r="DH4" s="5">
        <f t="shared" si="2"/>
        <v>7</v>
      </c>
      <c r="DI4" s="5">
        <f t="shared" si="3"/>
        <v>1</v>
      </c>
      <c r="DJ4" s="5">
        <v>8</v>
      </c>
      <c r="DK4" s="5">
        <f t="shared" si="4"/>
        <v>0.125</v>
      </c>
      <c r="DL4" s="5">
        <f t="shared" si="5"/>
        <v>0.35596270927103107</v>
      </c>
      <c r="DM4" s="5">
        <f t="shared" si="6"/>
        <v>0.34024525334789735</v>
      </c>
      <c r="DN4"/>
      <c r="DO4" s="9" t="s">
        <v>218</v>
      </c>
      <c r="DP4" s="9">
        <v>-0.22284506820586242</v>
      </c>
      <c r="DQ4" s="9">
        <v>1</v>
      </c>
      <c r="DR4" s="9">
        <v>0.1287482234299287</v>
      </c>
      <c r="DS4" s="9">
        <v>0.34547461302328092</v>
      </c>
      <c r="DT4" s="9">
        <v>0.33730587107398752</v>
      </c>
      <c r="DU4" s="9">
        <v>-5.71193248470983E-2</v>
      </c>
      <c r="DV4" s="9">
        <v>-0.41009330283820644</v>
      </c>
      <c r="DW4" s="9">
        <v>-4.6735818207039481E-2</v>
      </c>
      <c r="DX4" s="9">
        <v>-0.16533917024941144</v>
      </c>
      <c r="DY4" s="9">
        <v>-0.1731306878889001</v>
      </c>
      <c r="DZ4" s="9">
        <v>-0.27141454740797571</v>
      </c>
      <c r="EA4" s="9">
        <v>-4.6514002138725342E-2</v>
      </c>
      <c r="EB4" s="9">
        <v>-0.12794645595231019</v>
      </c>
      <c r="GR4" t="s">
        <v>3</v>
      </c>
      <c r="GS4">
        <v>0</v>
      </c>
      <c r="GT4">
        <v>-0.125</v>
      </c>
      <c r="GU4">
        <f>VARP(topaz!$Q$53:$AF$53)</f>
        <v>1</v>
      </c>
      <c r="GV4">
        <v>-0.125</v>
      </c>
      <c r="GW4">
        <v>0.375</v>
      </c>
      <c r="GX4">
        <v>-0.125</v>
      </c>
      <c r="GY4">
        <v>-0.25</v>
      </c>
      <c r="GZ4">
        <v>-0.125</v>
      </c>
      <c r="HA4">
        <v>0.25</v>
      </c>
      <c r="HB4">
        <v>0.25</v>
      </c>
      <c r="HC4">
        <v>-0.25</v>
      </c>
      <c r="HD4">
        <v>-0.25</v>
      </c>
      <c r="HE4">
        <v>0</v>
      </c>
      <c r="HF4">
        <v>0</v>
      </c>
      <c r="HG4">
        <v>-0.125</v>
      </c>
      <c r="HH4">
        <v>0.125</v>
      </c>
      <c r="HI4">
        <v>0.25</v>
      </c>
      <c r="HJ4">
        <v>0.25</v>
      </c>
      <c r="HK4">
        <v>-0.25</v>
      </c>
      <c r="HL4">
        <v>0</v>
      </c>
      <c r="HM4">
        <v>-0.25</v>
      </c>
    </row>
    <row r="5" spans="1:338" x14ac:dyDescent="0.25">
      <c r="A5" s="5">
        <v>1</v>
      </c>
      <c r="B5" s="5">
        <v>4</v>
      </c>
      <c r="C5" s="5" t="s">
        <v>172</v>
      </c>
      <c r="D5" s="23">
        <v>8760</v>
      </c>
      <c r="E5" s="23">
        <v>15520</v>
      </c>
      <c r="F5" s="23">
        <v>35040</v>
      </c>
      <c r="G5" s="5">
        <v>17787.809523809523</v>
      </c>
      <c r="H5" s="23">
        <v>6.5</v>
      </c>
      <c r="I5" s="5">
        <v>1008</v>
      </c>
      <c r="J5" s="5">
        <v>1008</v>
      </c>
      <c r="K5" s="5">
        <v>376.3</v>
      </c>
      <c r="L5" s="5">
        <v>6881</v>
      </c>
      <c r="M5" s="5">
        <v>730.56627597893316</v>
      </c>
      <c r="N5" s="5">
        <v>17787.809523809523</v>
      </c>
      <c r="P5" s="24" t="s">
        <v>4</v>
      </c>
      <c r="Q5" s="5">
        <v>3.4374999462890611E-2</v>
      </c>
      <c r="R5" s="5">
        <v>5.0499445061043285E-2</v>
      </c>
      <c r="S5" s="5">
        <v>0.76550000000000007</v>
      </c>
      <c r="T5" s="5">
        <v>4.7683009655759924E-2</v>
      </c>
      <c r="U5" s="5">
        <v>0.19400000000000006</v>
      </c>
      <c r="V5" s="5">
        <v>0.9500254505652187</v>
      </c>
      <c r="W5" s="5">
        <v>0.95118863663378106</v>
      </c>
      <c r="X5" s="5">
        <v>0.17</v>
      </c>
      <c r="Y5" s="5">
        <v>0.95982558140163254</v>
      </c>
      <c r="Z5" s="5">
        <v>0.95038756388607604</v>
      </c>
      <c r="AA5" s="5">
        <v>0.95000000002252249</v>
      </c>
      <c r="AB5" s="5">
        <v>0.16250000000000001</v>
      </c>
      <c r="AC5" s="5">
        <v>0.14000000000000001</v>
      </c>
      <c r="AD5" s="5">
        <v>0.47</v>
      </c>
      <c r="AE5" s="5">
        <v>3.7974683544303799E-2</v>
      </c>
      <c r="AF5" s="25">
        <v>0.95181818218181824</v>
      </c>
      <c r="AG5" s="5">
        <f>AVERAGE($Q$5:$AF$5)</f>
        <v>0.48661109702594035</v>
      </c>
      <c r="AH5" s="5" t="s">
        <v>59</v>
      </c>
      <c r="AI5" s="22">
        <f>AVERAGE($Q$2:$AF$22)</f>
        <v>0.49041225872976441</v>
      </c>
      <c r="AS5"/>
      <c r="AT5"/>
      <c r="AX5" s="9"/>
      <c r="BP5" s="9"/>
      <c r="BQ5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SUM($Q$29:$AF$29)</f>
        <v>-2</v>
      </c>
      <c r="CX5" s="5">
        <v>9.125</v>
      </c>
      <c r="CY5" s="5">
        <f>SUM($Q$54:$AF$54)</f>
        <v>-2</v>
      </c>
      <c r="CZ5" s="5">
        <v>2.984375</v>
      </c>
      <c r="DA5" s="5">
        <v>3.8666896000979574E-3</v>
      </c>
      <c r="DB5" s="5">
        <v>85.609921566138212</v>
      </c>
      <c r="DC5" s="5">
        <v>0.35281959174640753</v>
      </c>
      <c r="DD5" s="5">
        <f t="shared" si="0"/>
        <v>0.10714285714285714</v>
      </c>
      <c r="DE5" s="5">
        <f t="shared" si="1"/>
        <v>0.38690476190476192</v>
      </c>
      <c r="DF5" s="5">
        <v>9.6607292815278814E-6</v>
      </c>
      <c r="DG5" s="5">
        <v>4.2853242556775761</v>
      </c>
      <c r="DH5" s="5">
        <f t="shared" si="2"/>
        <v>3</v>
      </c>
      <c r="DI5" s="5">
        <f t="shared" si="3"/>
        <v>6</v>
      </c>
      <c r="DJ5" s="5">
        <v>9</v>
      </c>
      <c r="DK5" s="5">
        <f t="shared" si="4"/>
        <v>6.25E-2</v>
      </c>
      <c r="DL5" s="5">
        <f t="shared" si="5"/>
        <v>0.48661109702594035</v>
      </c>
      <c r="DM5" s="5">
        <f t="shared" si="6"/>
        <v>0.41460841155793471</v>
      </c>
      <c r="DN5"/>
      <c r="DO5" s="9" t="s">
        <v>377</v>
      </c>
      <c r="DP5" s="9">
        <v>9.1879520632328376E-2</v>
      </c>
      <c r="DQ5" s="9">
        <v>0.1287482234299287</v>
      </c>
      <c r="DR5" s="9">
        <v>1</v>
      </c>
      <c r="DS5" s="9">
        <v>0.42929493644212147</v>
      </c>
      <c r="DT5" s="9">
        <v>0.85094487960622356</v>
      </c>
      <c r="DU5" s="9">
        <v>-0.3765206213635936</v>
      </c>
      <c r="DV5" s="9">
        <v>9.5512858486788227E-2</v>
      </c>
      <c r="DW5" s="9">
        <v>0.46802023237720314</v>
      </c>
      <c r="DX5" s="9">
        <v>7.0648980953012377E-2</v>
      </c>
      <c r="DY5" s="9">
        <v>0.37010140699348409</v>
      </c>
      <c r="DZ5" s="9">
        <v>-9.7646312144425818E-2</v>
      </c>
      <c r="EA5" s="9">
        <v>-0.22097626802822021</v>
      </c>
      <c r="EB5" s="9">
        <v>0.21563742060875346</v>
      </c>
      <c r="GR5" t="s">
        <v>4</v>
      </c>
      <c r="GS5">
        <v>0.125</v>
      </c>
      <c r="GT5">
        <v>0.234375</v>
      </c>
      <c r="GU5">
        <v>-0.125</v>
      </c>
      <c r="GV5">
        <f>VARP(topaz!$Q$54:$AF$54)</f>
        <v>0.984375</v>
      </c>
      <c r="GW5">
        <v>-4.6875E-2</v>
      </c>
      <c r="GX5">
        <v>-0.296875</v>
      </c>
      <c r="GY5">
        <v>0.34375</v>
      </c>
      <c r="GZ5">
        <v>0.265625</v>
      </c>
      <c r="HA5">
        <v>0.28125</v>
      </c>
      <c r="HB5">
        <v>0.34375</v>
      </c>
      <c r="HC5">
        <v>0.375</v>
      </c>
      <c r="HD5">
        <v>9.375E-2</v>
      </c>
      <c r="HE5">
        <v>-0.15625</v>
      </c>
      <c r="HF5">
        <v>0.375</v>
      </c>
      <c r="HG5">
        <v>0.234375</v>
      </c>
      <c r="HH5">
        <v>0.234375</v>
      </c>
      <c r="HI5">
        <v>-0.4375</v>
      </c>
      <c r="HJ5">
        <v>-3.125E-2</v>
      </c>
      <c r="HK5">
        <v>0.375</v>
      </c>
      <c r="HL5">
        <v>0.125</v>
      </c>
      <c r="HM5">
        <v>-0.3125</v>
      </c>
    </row>
    <row r="6" spans="1:338" x14ac:dyDescent="0.25">
      <c r="A6" s="5">
        <v>1</v>
      </c>
      <c r="B6" s="5">
        <v>5</v>
      </c>
      <c r="C6" s="5" t="s">
        <v>173</v>
      </c>
      <c r="D6" s="23">
        <v>3</v>
      </c>
      <c r="E6" s="23">
        <v>10</v>
      </c>
      <c r="F6" s="23">
        <v>20</v>
      </c>
      <c r="G6" s="5">
        <v>2.2457142857142851</v>
      </c>
      <c r="H6" s="23">
        <v>0.66</v>
      </c>
      <c r="I6" s="5">
        <v>2</v>
      </c>
      <c r="J6" s="5">
        <v>2</v>
      </c>
      <c r="K6" s="5">
        <v>1.575</v>
      </c>
      <c r="L6" s="5">
        <v>1.5409999999999999</v>
      </c>
      <c r="M6" s="5">
        <v>1.5949917850376965</v>
      </c>
      <c r="N6" s="5">
        <v>2.2457142857142851</v>
      </c>
      <c r="P6" s="24" t="s">
        <v>5</v>
      </c>
      <c r="Q6" s="5">
        <v>0.2</v>
      </c>
      <c r="R6" s="5">
        <v>0.95005545542854564</v>
      </c>
      <c r="S6" s="5">
        <v>0.63500000000000001</v>
      </c>
      <c r="T6" s="5">
        <v>4.7713342712860304E-2</v>
      </c>
      <c r="U6" s="5">
        <v>0.95051864437092015</v>
      </c>
      <c r="V6" s="5">
        <v>0.95002342447869614</v>
      </c>
      <c r="W6" s="5">
        <v>0.95304889668051374</v>
      </c>
      <c r="X6" s="5">
        <v>0.95036370910545742</v>
      </c>
      <c r="Y6" s="5">
        <v>0.95982558140163254</v>
      </c>
      <c r="Z6" s="5">
        <v>0.86899999999999999</v>
      </c>
      <c r="AA6" s="5">
        <v>0.10399999920799999</v>
      </c>
      <c r="AB6" s="5">
        <v>4.528301877002492E-2</v>
      </c>
      <c r="AC6" s="5">
        <v>0.56428571428571428</v>
      </c>
      <c r="AD6" s="5">
        <v>4.9830220713073005E-2</v>
      </c>
      <c r="AE6" s="5">
        <v>3.896103896103896E-2</v>
      </c>
      <c r="AF6" s="25">
        <v>0.95207956641727354</v>
      </c>
      <c r="AG6" s="5">
        <f>AVERAGE($Q$6:$AF$6)</f>
        <v>0.57624928828335942</v>
      </c>
      <c r="AS6"/>
      <c r="AT6"/>
      <c r="AX6" s="9"/>
      <c r="BP6" s="9"/>
      <c r="BQ6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0</v>
      </c>
      <c r="CW6" s="5">
        <f>SUM($Q$30:$AF$30)</f>
        <v>4</v>
      </c>
      <c r="CX6" s="5">
        <v>7.25</v>
      </c>
      <c r="CY6" s="5">
        <f>SUM($Q$55:$AF$55)</f>
        <v>-6</v>
      </c>
      <c r="CZ6" s="5">
        <v>3.703125</v>
      </c>
      <c r="DA6" s="5">
        <v>8.8289578735453789E-2</v>
      </c>
      <c r="DB6" s="5">
        <v>84.258803900971913</v>
      </c>
      <c r="DC6" s="5">
        <v>0.29857083470400708</v>
      </c>
      <c r="DD6" s="5">
        <f t="shared" si="0"/>
        <v>0.16666666666666666</v>
      </c>
      <c r="DE6" s="5">
        <f t="shared" si="1"/>
        <v>0.29761904761904762</v>
      </c>
      <c r="DF6" s="5">
        <v>3.4377305121185778E-7</v>
      </c>
      <c r="DG6" s="5">
        <v>4.2217988484963191</v>
      </c>
      <c r="DH6" s="5">
        <f t="shared" si="2"/>
        <v>4</v>
      </c>
      <c r="DI6" s="5">
        <f t="shared" si="3"/>
        <v>7</v>
      </c>
      <c r="DJ6" s="5">
        <v>11</v>
      </c>
      <c r="DK6" s="5">
        <f t="shared" si="4"/>
        <v>0.125</v>
      </c>
      <c r="DL6" s="5">
        <f t="shared" si="5"/>
        <v>0.57624928828335942</v>
      </c>
      <c r="DM6" s="5">
        <f t="shared" si="6"/>
        <v>0.41398761775680881</v>
      </c>
      <c r="DN6"/>
      <c r="DO6" s="9" t="s">
        <v>351</v>
      </c>
      <c r="DP6" s="9">
        <v>-0.28924050580609278</v>
      </c>
      <c r="DQ6" s="9">
        <v>0.34547461302328092</v>
      </c>
      <c r="DR6" s="9">
        <v>0.42929493644212147</v>
      </c>
      <c r="DS6" s="9">
        <v>1</v>
      </c>
      <c r="DT6" s="9">
        <v>0.42404864010801768</v>
      </c>
      <c r="DU6" s="9">
        <v>-0.60578756419613311</v>
      </c>
      <c r="DV6" s="9">
        <v>4.826308440047733E-2</v>
      </c>
      <c r="DW6" s="9">
        <v>0.26629065173118815</v>
      </c>
      <c r="DX6" s="9">
        <v>0.24384837636361825</v>
      </c>
      <c r="DY6" s="9">
        <v>0.38577974513709934</v>
      </c>
      <c r="DZ6" s="9">
        <v>0.10309198220712243</v>
      </c>
      <c r="EA6" s="9">
        <v>0.10274024669261299</v>
      </c>
      <c r="EB6" s="9">
        <v>0.28303358715763505</v>
      </c>
      <c r="GR6" t="s">
        <v>5</v>
      </c>
      <c r="GS6">
        <v>0.625</v>
      </c>
      <c r="GT6">
        <v>-4.6875E-2</v>
      </c>
      <c r="GU6">
        <v>0.375</v>
      </c>
      <c r="GV6">
        <v>-4.6875E-2</v>
      </c>
      <c r="GW6">
        <f>VARP(topaz!$Q$55:$AF$55)</f>
        <v>0.859375</v>
      </c>
      <c r="GX6">
        <v>-0.140625</v>
      </c>
      <c r="GY6">
        <v>0.28125</v>
      </c>
      <c r="GZ6">
        <v>0.296875</v>
      </c>
      <c r="HA6">
        <v>0.34375</v>
      </c>
      <c r="HB6">
        <v>0.53125</v>
      </c>
      <c r="HC6">
        <v>-0.125</v>
      </c>
      <c r="HD6">
        <v>0.28125</v>
      </c>
      <c r="HE6">
        <v>0.28125</v>
      </c>
      <c r="HF6">
        <v>-0.375</v>
      </c>
      <c r="HG6">
        <v>0.203125</v>
      </c>
      <c r="HH6">
        <v>0.453125</v>
      </c>
      <c r="HI6">
        <v>0.1875</v>
      </c>
      <c r="HJ6">
        <v>0.15625</v>
      </c>
      <c r="HK6">
        <v>-0.125</v>
      </c>
      <c r="HL6">
        <v>-0.125</v>
      </c>
      <c r="HM6">
        <v>-0.1875</v>
      </c>
    </row>
    <row r="7" spans="1:338" x14ac:dyDescent="0.25">
      <c r="A7" s="5">
        <v>1</v>
      </c>
      <c r="B7" s="5">
        <v>6</v>
      </c>
      <c r="C7" s="5" t="s">
        <v>174</v>
      </c>
      <c r="D7" s="23">
        <v>0.1</v>
      </c>
      <c r="E7" s="23">
        <v>1</v>
      </c>
      <c r="F7" s="23">
        <v>10</v>
      </c>
      <c r="G7" s="5">
        <v>71.90523809523809</v>
      </c>
      <c r="H7" s="23">
        <v>11.4</v>
      </c>
      <c r="I7" s="5">
        <v>10</v>
      </c>
      <c r="J7" s="5">
        <v>10</v>
      </c>
      <c r="K7" s="5">
        <v>19.55</v>
      </c>
      <c r="L7" s="5">
        <v>5.1740000000000004</v>
      </c>
      <c r="M7" s="5">
        <v>47.849677089840746</v>
      </c>
      <c r="N7" s="5">
        <v>71.90523809523809</v>
      </c>
      <c r="P7" s="24" t="s">
        <v>6</v>
      </c>
      <c r="Q7" s="5">
        <v>0.95195007800479337</v>
      </c>
      <c r="R7" s="5">
        <v>0.95006237870901877</v>
      </c>
      <c r="S7" s="5">
        <v>0.95046928772551875</v>
      </c>
      <c r="T7" s="5">
        <v>4.96067522864585E-2</v>
      </c>
      <c r="U7" s="5">
        <v>0.95002709292874554</v>
      </c>
      <c r="V7" s="5">
        <v>8.1500000000000017E-2</v>
      </c>
      <c r="W7" s="5">
        <v>0.95213683515288083</v>
      </c>
      <c r="X7" s="5">
        <v>2.9271991911021235E-2</v>
      </c>
      <c r="Y7" s="5">
        <v>0.84585714285714286</v>
      </c>
      <c r="Z7" s="5">
        <v>0.6845</v>
      </c>
      <c r="AA7" s="5">
        <v>0.95000000002698193</v>
      </c>
      <c r="AB7" s="5">
        <v>0.21071428571428574</v>
      </c>
      <c r="AC7" s="5">
        <v>0.95781294761679048</v>
      </c>
      <c r="AD7" s="5">
        <v>4.9830220713073005E-2</v>
      </c>
      <c r="AE7" s="5">
        <v>0.55625000000000002</v>
      </c>
      <c r="AF7" s="25">
        <v>0.95223504009706994</v>
      </c>
      <c r="AG7" s="5">
        <f>AVERAGE($Q$7:$AF$7)</f>
        <v>0.63263900335898637</v>
      </c>
      <c r="AS7"/>
      <c r="AT7"/>
      <c r="AX7" s="9"/>
      <c r="BP7" s="9"/>
      <c r="BQ7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SUM($Q$31:$AF$31)</f>
        <v>6</v>
      </c>
      <c r="CX7" s="5">
        <v>5.375</v>
      </c>
      <c r="CY7" s="5">
        <f>SUM($Q$56:$AF$56)</f>
        <v>-6</v>
      </c>
      <c r="CZ7" s="5">
        <v>0.953125</v>
      </c>
      <c r="DA7" s="5">
        <v>-6.2382634704443167E-4</v>
      </c>
      <c r="DB7" s="5">
        <v>57.096241036699645</v>
      </c>
      <c r="DC7" s="5">
        <v>0.28564971086363278</v>
      </c>
      <c r="DD7" s="5">
        <f t="shared" si="0"/>
        <v>3.5714285714285712E-2</v>
      </c>
      <c r="DE7" s="5">
        <f t="shared" si="1"/>
        <v>0.20833333333333334</v>
      </c>
      <c r="DF7" s="5">
        <v>1.6347516914048566E-7</v>
      </c>
      <c r="DG7" s="5">
        <v>4.6294911126708769</v>
      </c>
      <c r="DH7" s="5">
        <f t="shared" si="2"/>
        <v>3</v>
      </c>
      <c r="DI7" s="5">
        <f t="shared" si="3"/>
        <v>8</v>
      </c>
      <c r="DJ7" s="5">
        <v>11</v>
      </c>
      <c r="DK7" s="5">
        <f t="shared" si="4"/>
        <v>0.1875</v>
      </c>
      <c r="DL7" s="5">
        <f t="shared" si="5"/>
        <v>0.63263900335898637</v>
      </c>
      <c r="DM7" s="5">
        <f t="shared" si="6"/>
        <v>0.39954565510888168</v>
      </c>
      <c r="DN7"/>
      <c r="DO7" s="9" t="s">
        <v>357</v>
      </c>
      <c r="DP7" s="9">
        <v>0.1514693708258246</v>
      </c>
      <c r="DQ7" s="9">
        <v>0.33730587107398752</v>
      </c>
      <c r="DR7" s="9">
        <v>0.85094487960622356</v>
      </c>
      <c r="DS7" s="9">
        <v>0.42404864010801768</v>
      </c>
      <c r="DT7" s="9">
        <v>1</v>
      </c>
      <c r="DU7" s="9">
        <v>-0.38531177123332633</v>
      </c>
      <c r="DV7" s="9">
        <v>5.7474580463556968E-2</v>
      </c>
      <c r="DW7" s="9">
        <v>0.2377233369401921</v>
      </c>
      <c r="DX7" s="9">
        <v>0.12232944782898258</v>
      </c>
      <c r="DY7" s="9">
        <v>0.26235571263426105</v>
      </c>
      <c r="DZ7" s="9">
        <v>-0.29615100630681224</v>
      </c>
      <c r="EA7" s="9">
        <v>-4.3969316218912188E-2</v>
      </c>
      <c r="EB7" s="9">
        <v>0.28979410664158001</v>
      </c>
      <c r="GR7" t="s">
        <v>6</v>
      </c>
      <c r="GS7">
        <v>-0.375</v>
      </c>
      <c r="GT7">
        <v>0.203125</v>
      </c>
      <c r="GU7">
        <v>-0.125</v>
      </c>
      <c r="GV7">
        <v>-0.296875</v>
      </c>
      <c r="GW7">
        <v>-0.140625</v>
      </c>
      <c r="GX7">
        <f>VARP(topaz!$Q$56:$AF$56)</f>
        <v>0.859375</v>
      </c>
      <c r="GY7">
        <v>3.125E-2</v>
      </c>
      <c r="GZ7">
        <v>4.6875E-2</v>
      </c>
      <c r="HA7">
        <v>-0.15625</v>
      </c>
      <c r="HB7">
        <v>3.125E-2</v>
      </c>
      <c r="HC7">
        <v>0.125</v>
      </c>
      <c r="HD7">
        <v>-0.21875</v>
      </c>
      <c r="HE7">
        <v>0.28125</v>
      </c>
      <c r="HF7">
        <v>0.125</v>
      </c>
      <c r="HG7">
        <v>0.453125</v>
      </c>
      <c r="HH7">
        <v>-4.6875E-2</v>
      </c>
      <c r="HI7">
        <v>-6.25E-2</v>
      </c>
      <c r="HJ7">
        <v>0.15625</v>
      </c>
      <c r="HK7">
        <v>-0.125</v>
      </c>
      <c r="HL7">
        <v>0.125</v>
      </c>
      <c r="HM7">
        <v>6.25E-2</v>
      </c>
    </row>
    <row r="8" spans="1:338" x14ac:dyDescent="0.25">
      <c r="A8" s="5">
        <v>1</v>
      </c>
      <c r="B8" s="5">
        <v>7</v>
      </c>
      <c r="C8" s="5" t="s">
        <v>175</v>
      </c>
      <c r="D8" s="23">
        <v>20</v>
      </c>
      <c r="E8" s="23">
        <v>50</v>
      </c>
      <c r="F8" s="23">
        <v>200</v>
      </c>
      <c r="G8" s="5">
        <v>51.428571428571431</v>
      </c>
      <c r="H8" s="23">
        <v>62</v>
      </c>
      <c r="I8" s="5">
        <v>200</v>
      </c>
      <c r="J8" s="5">
        <v>200</v>
      </c>
      <c r="K8" s="5">
        <v>108.7</v>
      </c>
      <c r="L8" s="5">
        <v>36.85</v>
      </c>
      <c r="M8" s="5">
        <v>134.00109050226015</v>
      </c>
      <c r="N8" s="5">
        <v>51.428571428571431</v>
      </c>
      <c r="P8" s="24" t="s">
        <v>7</v>
      </c>
      <c r="Q8" s="5">
        <v>1.7741934911550461E-2</v>
      </c>
      <c r="R8" s="5">
        <v>4.7142852653054172E-2</v>
      </c>
      <c r="S8" s="5">
        <v>0.58100000000000007</v>
      </c>
      <c r="T8" s="5">
        <v>4.9986948635382639E-2</v>
      </c>
      <c r="U8" s="5">
        <v>0.19849984924992464</v>
      </c>
      <c r="V8" s="5">
        <v>0.95002229880408373</v>
      </c>
      <c r="W8" s="5">
        <v>0.95304889668051374</v>
      </c>
      <c r="X8" s="5">
        <v>4.9151103565365027E-2</v>
      </c>
      <c r="Y8" s="5">
        <v>0.96740566038638964</v>
      </c>
      <c r="Z8" s="5">
        <v>0.6845</v>
      </c>
      <c r="AA8" s="5">
        <v>0.95000000002657659</v>
      </c>
      <c r="AB8" s="5">
        <v>0.95603378922496951</v>
      </c>
      <c r="AC8" s="5">
        <v>9.0909090909090773E-2</v>
      </c>
      <c r="AD8" s="5">
        <v>0.5</v>
      </c>
      <c r="AE8" s="5">
        <v>0.16250000000000001</v>
      </c>
      <c r="AF8" s="25">
        <v>0.95216606541203463</v>
      </c>
      <c r="AG8" s="5">
        <f>AVERAGE($Q$8:$AF$8)</f>
        <v>0.50688178065368339</v>
      </c>
      <c r="AS8"/>
      <c r="AT8"/>
      <c r="AX8" s="9"/>
      <c r="BP8" s="9"/>
      <c r="BQ8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-34</v>
      </c>
      <c r="CW8" s="5">
        <f>SUM($Q$32:$AF$32)</f>
        <v>0</v>
      </c>
      <c r="CX8" s="5">
        <v>8.25</v>
      </c>
      <c r="CY8" s="5">
        <f>SUM($Q$57:$AF$57)</f>
        <v>-4</v>
      </c>
      <c r="CZ8" s="5">
        <v>3.34375</v>
      </c>
      <c r="DA8" s="5">
        <v>0.1547629544971397</v>
      </c>
      <c r="DB8" s="5">
        <v>11.847453424167067</v>
      </c>
      <c r="DC8" s="5">
        <v>0.31011381290193685</v>
      </c>
      <c r="DD8" s="5">
        <f t="shared" si="0"/>
        <v>0.13690476190476192</v>
      </c>
      <c r="DE8" s="5">
        <f t="shared" si="1"/>
        <v>0.34523809523809523</v>
      </c>
      <c r="DF8" s="5">
        <v>5.2729025652077338E-6</v>
      </c>
      <c r="DG8" s="5">
        <v>4.471240080800877</v>
      </c>
      <c r="DH8" s="5">
        <f t="shared" si="2"/>
        <v>4</v>
      </c>
      <c r="DI8" s="5">
        <f t="shared" si="3"/>
        <v>6</v>
      </c>
      <c r="DJ8" s="5">
        <v>10</v>
      </c>
      <c r="DK8" s="5">
        <f t="shared" si="4"/>
        <v>0</v>
      </c>
      <c r="DL8" s="5">
        <f t="shared" si="5"/>
        <v>0.50688178065368339</v>
      </c>
      <c r="DM8" s="5">
        <f t="shared" si="6"/>
        <v>0.4079704868900178</v>
      </c>
      <c r="DN8"/>
      <c r="DO8" s="9" t="s">
        <v>214</v>
      </c>
      <c r="DP8" s="9">
        <v>-0.19608673215539515</v>
      </c>
      <c r="DQ8" s="9">
        <v>-5.71193248470983E-2</v>
      </c>
      <c r="DR8" s="9">
        <v>-0.3765206213635936</v>
      </c>
      <c r="DS8" s="9">
        <v>-0.60578756419613311</v>
      </c>
      <c r="DT8" s="9">
        <v>-0.38531177123332633</v>
      </c>
      <c r="DU8" s="9">
        <v>1</v>
      </c>
      <c r="DV8" s="9">
        <v>-0.35480634157162183</v>
      </c>
      <c r="DW8" s="9">
        <v>-0.52857513493868291</v>
      </c>
      <c r="DX8" s="9">
        <v>-0.47033191503597782</v>
      </c>
      <c r="DY8" s="9">
        <v>-0.75397267903067355</v>
      </c>
      <c r="DZ8" s="9">
        <v>-0.18467525678251542</v>
      </c>
      <c r="EA8" s="9">
        <v>-0.14849813400041623</v>
      </c>
      <c r="EB8" s="9">
        <v>-0.64197135782217984</v>
      </c>
      <c r="GR8" t="s">
        <v>7</v>
      </c>
      <c r="GS8">
        <v>0.25</v>
      </c>
      <c r="GT8">
        <v>0.34375</v>
      </c>
      <c r="GU8">
        <v>-0.25</v>
      </c>
      <c r="GV8">
        <v>0.34375</v>
      </c>
      <c r="GW8">
        <v>0.28125</v>
      </c>
      <c r="GX8">
        <v>3.125E-2</v>
      </c>
      <c r="GY8">
        <f>VARP(topaz!$Q$57:$AF$57)</f>
        <v>0.9375</v>
      </c>
      <c r="GZ8">
        <v>0.40625</v>
      </c>
      <c r="HA8">
        <v>0.3125</v>
      </c>
      <c r="HB8">
        <v>0.1875</v>
      </c>
      <c r="HC8">
        <v>0.5</v>
      </c>
      <c r="HD8">
        <v>0.1875</v>
      </c>
      <c r="HE8">
        <v>-6.25E-2</v>
      </c>
      <c r="HF8">
        <v>-0.25</v>
      </c>
      <c r="HG8">
        <v>0.59375</v>
      </c>
      <c r="HH8">
        <v>0.34375</v>
      </c>
      <c r="HI8">
        <v>-0.375</v>
      </c>
      <c r="HJ8">
        <v>-6.25E-2</v>
      </c>
      <c r="HK8">
        <v>0</v>
      </c>
      <c r="HL8">
        <v>0</v>
      </c>
      <c r="HM8">
        <v>-0.375</v>
      </c>
    </row>
    <row r="9" spans="1:338" x14ac:dyDescent="0.25">
      <c r="A9" s="5">
        <v>1</v>
      </c>
      <c r="B9" s="5">
        <v>8</v>
      </c>
      <c r="C9" s="5" t="s">
        <v>176</v>
      </c>
      <c r="D9" s="23">
        <v>5</v>
      </c>
      <c r="E9" s="23">
        <v>20</v>
      </c>
      <c r="F9" s="23">
        <v>40</v>
      </c>
      <c r="G9" s="5">
        <v>60.928571428571416</v>
      </c>
      <c r="H9" s="23">
        <v>9</v>
      </c>
      <c r="I9" s="5">
        <v>10</v>
      </c>
      <c r="J9" s="5">
        <v>10</v>
      </c>
      <c r="K9" s="5">
        <v>6.5110000000000001</v>
      </c>
      <c r="L9" s="5">
        <v>23.27</v>
      </c>
      <c r="M9" s="5">
        <v>7.3957947779361453</v>
      </c>
      <c r="N9" s="5">
        <v>60.928571428571416</v>
      </c>
      <c r="P9" s="24" t="s">
        <v>8</v>
      </c>
      <c r="Q9" s="5">
        <v>0.16250000000000001</v>
      </c>
      <c r="R9" s="5">
        <v>0.95004160310699981</v>
      </c>
      <c r="S9" s="5">
        <v>0.50476470588235289</v>
      </c>
      <c r="T9" s="5">
        <v>4.9963639754904192E-2</v>
      </c>
      <c r="U9" s="5">
        <v>0.12200000000000003</v>
      </c>
      <c r="V9" s="5">
        <v>0.95001441766170691</v>
      </c>
      <c r="W9" s="5">
        <v>0.73625000000000007</v>
      </c>
      <c r="X9" s="5">
        <v>4.9151103565365027E-2</v>
      </c>
      <c r="Y9" s="5">
        <v>0.54776923076923079</v>
      </c>
      <c r="Z9" s="5">
        <v>0.89599999999999991</v>
      </c>
      <c r="AA9" s="5">
        <v>4.9995000799920017E-2</v>
      </c>
      <c r="AB9" s="5">
        <v>0.41</v>
      </c>
      <c r="AC9" s="5">
        <v>0.65</v>
      </c>
      <c r="AD9" s="5">
        <v>0.5</v>
      </c>
      <c r="AE9" s="5">
        <v>3.614457831325301E-2</v>
      </c>
      <c r="AF9" s="25">
        <v>0.95216606541203463</v>
      </c>
      <c r="AG9" s="5">
        <f>AVERAGE($Q$9:$AF$9)</f>
        <v>0.47292252157911047</v>
      </c>
      <c r="AS9"/>
      <c r="AT9"/>
      <c r="AX9" s="9"/>
      <c r="BD9" s="99"/>
      <c r="BP9" s="9"/>
      <c r="BQ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SUM($Q$33:$AF$33)</f>
        <v>0</v>
      </c>
      <c r="CX9" s="5">
        <v>10.25</v>
      </c>
      <c r="CY9" s="5">
        <f>SUM($Q$58:$AF$58)</f>
        <v>2</v>
      </c>
      <c r="CZ9" s="5">
        <v>6.765625</v>
      </c>
      <c r="DA9" s="5">
        <v>-4.0206210690203442E-2</v>
      </c>
      <c r="DB9" s="5">
        <v>1041674.3375325585</v>
      </c>
      <c r="DC9" s="5">
        <v>0.37195493396522628</v>
      </c>
      <c r="DD9" s="5">
        <f t="shared" si="0"/>
        <v>0.26190476190476192</v>
      </c>
      <c r="DE9" s="5">
        <f t="shared" si="1"/>
        <v>0.44047619047619047</v>
      </c>
      <c r="DF9" s="5">
        <v>5.9700392051803258E-3</v>
      </c>
      <c r="DG9" s="5">
        <v>2.7559898367423061</v>
      </c>
      <c r="DH9" s="5">
        <f t="shared" si="2"/>
        <v>4</v>
      </c>
      <c r="DI9" s="5">
        <f t="shared" si="3"/>
        <v>3</v>
      </c>
      <c r="DJ9" s="5">
        <v>7</v>
      </c>
      <c r="DK9" s="5">
        <f t="shared" si="4"/>
        <v>0</v>
      </c>
      <c r="DL9" s="5">
        <f t="shared" si="5"/>
        <v>0.47292252157911047</v>
      </c>
      <c r="DM9" s="5">
        <f t="shared" si="6"/>
        <v>0.35810261590417991</v>
      </c>
      <c r="DN9"/>
      <c r="DO9" s="9" t="s">
        <v>215</v>
      </c>
      <c r="DP9" s="9">
        <v>0.18066693654987448</v>
      </c>
      <c r="DQ9" s="9">
        <v>-0.41009330283820644</v>
      </c>
      <c r="DR9" s="9">
        <v>9.5512858486788227E-2</v>
      </c>
      <c r="DS9" s="9">
        <v>4.826308440047733E-2</v>
      </c>
      <c r="DT9" s="9">
        <v>5.7474580463556968E-2</v>
      </c>
      <c r="DU9" s="9">
        <v>-0.35480634157162183</v>
      </c>
      <c r="DV9" s="9">
        <v>1</v>
      </c>
      <c r="DW9" s="9">
        <v>-7.6696724364779936E-2</v>
      </c>
      <c r="DX9" s="9">
        <v>0.85412666777181567</v>
      </c>
      <c r="DY9" s="9">
        <v>0.68412025375034369</v>
      </c>
      <c r="DZ9" s="9">
        <v>-0.14722732153035206</v>
      </c>
      <c r="EA9" s="9">
        <v>0.69159999535313754</v>
      </c>
      <c r="EB9" s="9">
        <v>0.78949808512906328</v>
      </c>
      <c r="GR9" t="s">
        <v>8</v>
      </c>
      <c r="GS9">
        <v>0.375</v>
      </c>
      <c r="GT9">
        <v>0.515625</v>
      </c>
      <c r="GU9">
        <v>-0.125</v>
      </c>
      <c r="GV9">
        <v>0.265625</v>
      </c>
      <c r="GW9">
        <v>0.296875</v>
      </c>
      <c r="GX9">
        <v>4.6875E-2</v>
      </c>
      <c r="GY9">
        <v>0.40625</v>
      </c>
      <c r="GZ9">
        <f>VARP(topaz!$Q$58:$AF$58)</f>
        <v>0.984375</v>
      </c>
      <c r="HA9">
        <v>0.21875</v>
      </c>
      <c r="HB9">
        <v>0.40625</v>
      </c>
      <c r="HC9">
        <v>0.375</v>
      </c>
      <c r="HD9">
        <v>0.40625</v>
      </c>
      <c r="HE9">
        <v>0.65625</v>
      </c>
      <c r="HF9">
        <v>0.125</v>
      </c>
      <c r="HG9">
        <v>0.265625</v>
      </c>
      <c r="HH9">
        <v>0.515625</v>
      </c>
      <c r="HI9">
        <v>-6.25E-2</v>
      </c>
      <c r="HJ9">
        <v>3.125E-2</v>
      </c>
      <c r="HK9">
        <v>0.375</v>
      </c>
      <c r="HL9">
        <v>0.625</v>
      </c>
      <c r="HM9">
        <v>6.25E-2</v>
      </c>
    </row>
    <row r="10" spans="1:338" x14ac:dyDescent="0.25">
      <c r="A10" s="5">
        <v>1</v>
      </c>
      <c r="B10" s="5">
        <v>9</v>
      </c>
      <c r="C10" s="5" t="s">
        <v>177</v>
      </c>
      <c r="D10" s="23">
        <v>10</v>
      </c>
      <c r="E10" s="23">
        <v>20</v>
      </c>
      <c r="F10" s="23">
        <v>50</v>
      </c>
      <c r="G10" s="5">
        <v>34.761904761904752</v>
      </c>
      <c r="H10" s="23">
        <v>83.8</v>
      </c>
      <c r="I10" s="5">
        <v>50</v>
      </c>
      <c r="J10" s="5">
        <v>50</v>
      </c>
      <c r="K10" s="5">
        <v>42.07</v>
      </c>
      <c r="L10" s="5">
        <v>28.68</v>
      </c>
      <c r="M10" s="5">
        <v>37.716533162544053</v>
      </c>
      <c r="N10" s="5">
        <v>34.761904761904752</v>
      </c>
      <c r="P10" s="24" t="s">
        <v>9</v>
      </c>
      <c r="Q10" s="5">
        <v>4.0740740363511649E-2</v>
      </c>
      <c r="R10" s="5">
        <v>0.95006926546832238</v>
      </c>
      <c r="S10" s="5">
        <v>0.13100000000000006</v>
      </c>
      <c r="T10" s="5">
        <v>4.1855617942519872E-2</v>
      </c>
      <c r="U10" s="5">
        <v>4.7162162162162166E-2</v>
      </c>
      <c r="V10" s="5">
        <v>0.95001892147596889</v>
      </c>
      <c r="W10" s="5">
        <v>0.95118863663378106</v>
      </c>
      <c r="X10" s="5">
        <v>4.9151103565365027E-2</v>
      </c>
      <c r="Y10" s="5">
        <v>0.95133802817005053</v>
      </c>
      <c r="Z10" s="5">
        <v>0.95029796987705129</v>
      </c>
      <c r="AA10" s="5">
        <v>0.95000000000450446</v>
      </c>
      <c r="AB10" s="5">
        <v>2.1238937773122402E-2</v>
      </c>
      <c r="AC10" s="5">
        <v>0.5</v>
      </c>
      <c r="AD10" s="5">
        <v>1.9711215580926797E-2</v>
      </c>
      <c r="AE10" s="5">
        <v>0.95335570469798658</v>
      </c>
      <c r="AF10" s="25">
        <v>0.95199275402029515</v>
      </c>
      <c r="AG10" s="5">
        <f>AVERAGE($Q$10:$AF$10)</f>
        <v>0.52869506610847294</v>
      </c>
      <c r="AS10"/>
      <c r="AT10"/>
      <c r="AX10" s="9"/>
      <c r="BP10" s="9"/>
      <c r="BQ10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3.0838570266232438E-2</v>
      </c>
      <c r="CW10" s="5">
        <f>SUM($Q$34:$AF$34)</f>
        <v>0</v>
      </c>
      <c r="CX10" s="5">
        <v>7.5</v>
      </c>
      <c r="CY10" s="5">
        <f>SUM($Q$59:$AF$59)</f>
        <v>-12</v>
      </c>
      <c r="CZ10" s="5">
        <v>2.78125</v>
      </c>
      <c r="DA10" s="5">
        <v>6.6995434125497744E-2</v>
      </c>
      <c r="DB10" s="5">
        <v>254.72573036918158</v>
      </c>
      <c r="DC10" s="5">
        <v>0.3498910852103147</v>
      </c>
      <c r="DD10" s="5">
        <f t="shared" si="0"/>
        <v>0.16071428571428573</v>
      </c>
      <c r="DE10" s="5">
        <f t="shared" si="1"/>
        <v>0.30952380952380953</v>
      </c>
      <c r="DF10" s="5">
        <v>4.4201881240943629E-12</v>
      </c>
      <c r="DG10" s="5">
        <v>4.5137952938985384</v>
      </c>
      <c r="DH10" s="5">
        <f t="shared" si="2"/>
        <v>6</v>
      </c>
      <c r="DI10" s="5">
        <f t="shared" si="3"/>
        <v>8</v>
      </c>
      <c r="DJ10" s="5">
        <v>14</v>
      </c>
      <c r="DK10" s="5">
        <f t="shared" si="4"/>
        <v>0</v>
      </c>
      <c r="DL10" s="5">
        <f t="shared" si="5"/>
        <v>0.52869506610847294</v>
      </c>
      <c r="DM10" s="5">
        <f t="shared" si="6"/>
        <v>0.45014603707837486</v>
      </c>
      <c r="DN10"/>
      <c r="DO10" s="9" t="s">
        <v>45</v>
      </c>
      <c r="DP10" s="9">
        <v>4.8850665715164526E-4</v>
      </c>
      <c r="DQ10" s="9">
        <v>-4.6735818207039481E-2</v>
      </c>
      <c r="DR10" s="9">
        <v>0.46802023237720314</v>
      </c>
      <c r="DS10" s="9">
        <v>0.26629065173118815</v>
      </c>
      <c r="DT10" s="9">
        <v>0.2377233369401921</v>
      </c>
      <c r="DU10" s="9">
        <v>-0.52857513493868291</v>
      </c>
      <c r="DV10" s="9">
        <v>-7.6696724364779936E-2</v>
      </c>
      <c r="DW10" s="9">
        <v>1</v>
      </c>
      <c r="DX10" s="9">
        <v>-0.15559142615536456</v>
      </c>
      <c r="DY10" s="9">
        <v>0.52705892388299969</v>
      </c>
      <c r="DZ10" s="9">
        <v>0.27538847993394211</v>
      </c>
      <c r="EA10" s="9">
        <v>-0.52374551202327246</v>
      </c>
      <c r="EB10" s="9">
        <v>0.14721582616885728</v>
      </c>
      <c r="GR10" t="s">
        <v>9</v>
      </c>
      <c r="GS10">
        <v>0.25</v>
      </c>
      <c r="GT10">
        <v>3.125E-2</v>
      </c>
      <c r="GU10">
        <v>0.25</v>
      </c>
      <c r="GV10">
        <v>0.28125</v>
      </c>
      <c r="GW10">
        <v>0.34375</v>
      </c>
      <c r="GX10">
        <v>-0.15625</v>
      </c>
      <c r="GY10">
        <v>0.3125</v>
      </c>
      <c r="GZ10">
        <v>0.21875</v>
      </c>
      <c r="HA10">
        <f>VARP(topaz!$Q$59:$AF$59)</f>
        <v>0.4375</v>
      </c>
      <c r="HB10">
        <v>0.3125</v>
      </c>
      <c r="HC10">
        <v>0.25</v>
      </c>
      <c r="HD10">
        <v>6.25E-2</v>
      </c>
      <c r="HE10">
        <v>6.25E-2</v>
      </c>
      <c r="HF10">
        <v>0</v>
      </c>
      <c r="HG10">
        <v>0.28125</v>
      </c>
      <c r="HH10">
        <v>0.28125</v>
      </c>
      <c r="HI10">
        <v>-0.125</v>
      </c>
      <c r="HJ10">
        <v>6.25E-2</v>
      </c>
      <c r="HK10">
        <v>0</v>
      </c>
      <c r="HL10">
        <v>0</v>
      </c>
      <c r="HM10">
        <v>-0.375</v>
      </c>
    </row>
    <row r="11" spans="1:338" x14ac:dyDescent="0.25">
      <c r="A11" s="5">
        <v>1</v>
      </c>
      <c r="B11" s="5">
        <v>10</v>
      </c>
      <c r="C11" s="5" t="s">
        <v>178</v>
      </c>
      <c r="D11" s="23">
        <v>3</v>
      </c>
      <c r="E11" s="23">
        <v>10</v>
      </c>
      <c r="F11" s="23">
        <v>20</v>
      </c>
      <c r="G11" s="5">
        <v>145.07142857142856</v>
      </c>
      <c r="H11" s="23">
        <v>18.2</v>
      </c>
      <c r="I11" s="5">
        <v>50</v>
      </c>
      <c r="J11" s="5">
        <v>50</v>
      </c>
      <c r="K11" s="5">
        <v>37.72</v>
      </c>
      <c r="L11" s="5">
        <v>20.51</v>
      </c>
      <c r="M11" s="5">
        <v>42.224792668704112</v>
      </c>
      <c r="N11" s="5">
        <v>145.07142857142856</v>
      </c>
      <c r="P11" s="24" t="s">
        <v>10</v>
      </c>
      <c r="Q11" s="5">
        <v>0.875</v>
      </c>
      <c r="R11" s="5">
        <v>0.6396551724137931</v>
      </c>
      <c r="S11" s="5">
        <v>0.58850000000000002</v>
      </c>
      <c r="T11" s="5">
        <v>4.9205380777595183E-2</v>
      </c>
      <c r="U11" s="5">
        <v>4.8811188811188816E-2</v>
      </c>
      <c r="V11" s="5">
        <v>0.95002117307876066</v>
      </c>
      <c r="W11" s="5">
        <v>0.95166738593118594</v>
      </c>
      <c r="X11" s="5">
        <v>4.9151103565365027E-2</v>
      </c>
      <c r="Y11" s="5">
        <v>0.95734567901733347</v>
      </c>
      <c r="Z11" s="5">
        <v>0.14224999999999999</v>
      </c>
      <c r="AA11" s="5">
        <v>0.95000000002680174</v>
      </c>
      <c r="AB11" s="5">
        <v>0.55625000000000002</v>
      </c>
      <c r="AC11" s="5">
        <v>0.59</v>
      </c>
      <c r="AD11" s="5">
        <v>4.9830220713073005E-2</v>
      </c>
      <c r="AE11" s="5">
        <v>4.7619047619047616E-2</v>
      </c>
      <c r="AF11" s="25">
        <v>0.95223504009706994</v>
      </c>
      <c r="AG11" s="5">
        <f>AVERAGE($Q$11:$AF$11)</f>
        <v>0.52484633700320094</v>
      </c>
      <c r="AS11"/>
      <c r="AT11"/>
      <c r="AX11" s="9"/>
      <c r="BP11" s="9"/>
      <c r="BQ11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SUM($Q$35:$AF$35)</f>
        <v>4</v>
      </c>
      <c r="CX11" s="5">
        <v>9.5</v>
      </c>
      <c r="CY11" s="5">
        <f>SUM($Q$60:$AF$60)</f>
        <v>-4</v>
      </c>
      <c r="CZ11" s="5">
        <v>4.34375</v>
      </c>
      <c r="DA11" s="5">
        <v>6.8911020813856624E-2</v>
      </c>
      <c r="DB11" s="5">
        <v>42.920538255637211</v>
      </c>
      <c r="DC11" s="5">
        <v>0.47152245250161517</v>
      </c>
      <c r="DD11" s="5">
        <f t="shared" si="0"/>
        <v>0.18452380952380953</v>
      </c>
      <c r="DE11" s="5">
        <f t="shared" si="1"/>
        <v>0.40476190476190477</v>
      </c>
      <c r="DF11" s="5">
        <v>2.1784720416167858E-6</v>
      </c>
      <c r="DG11" s="5">
        <v>4.4169970310150122</v>
      </c>
      <c r="DH11" s="5">
        <f t="shared" si="2"/>
        <v>5</v>
      </c>
      <c r="DI11" s="5">
        <f t="shared" si="3"/>
        <v>5</v>
      </c>
      <c r="DJ11" s="5">
        <v>10</v>
      </c>
      <c r="DK11" s="5">
        <f t="shared" si="4"/>
        <v>0.125</v>
      </c>
      <c r="DL11" s="5">
        <f t="shared" si="5"/>
        <v>0.52484633700320094</v>
      </c>
      <c r="DM11" s="5">
        <f t="shared" si="6"/>
        <v>0.39474800365849039</v>
      </c>
      <c r="DN11"/>
      <c r="DO11" s="9" t="s">
        <v>46</v>
      </c>
      <c r="DP11" s="9">
        <v>0.21491805140288248</v>
      </c>
      <c r="DQ11" s="9">
        <v>-0.16533917024941144</v>
      </c>
      <c r="DR11" s="9">
        <v>7.0648980953012377E-2</v>
      </c>
      <c r="DS11" s="9">
        <v>0.24384837636361825</v>
      </c>
      <c r="DT11" s="9">
        <v>0.12232944782898258</v>
      </c>
      <c r="DU11" s="9">
        <v>-0.47033191503597782</v>
      </c>
      <c r="DV11" s="9">
        <v>0.85412666777181567</v>
      </c>
      <c r="DW11" s="9">
        <v>-0.15559142615536456</v>
      </c>
      <c r="DX11" s="9">
        <v>1</v>
      </c>
      <c r="DY11" s="9">
        <v>0.75747324970982122</v>
      </c>
      <c r="DZ11" s="9">
        <v>-0.15003661865306972</v>
      </c>
      <c r="EA11" s="9">
        <v>0.76351936508828755</v>
      </c>
      <c r="EB11" s="9">
        <v>0.87402286653254913</v>
      </c>
      <c r="GR11" t="s">
        <v>10</v>
      </c>
      <c r="GS11">
        <v>0.25</v>
      </c>
      <c r="GT11">
        <v>9.375E-2</v>
      </c>
      <c r="GU11">
        <v>0.25</v>
      </c>
      <c r="GV11">
        <v>0.34375</v>
      </c>
      <c r="GW11">
        <v>0.53125</v>
      </c>
      <c r="GX11">
        <v>3.125E-2</v>
      </c>
      <c r="GY11">
        <v>0.1875</v>
      </c>
      <c r="GZ11">
        <v>0.40625</v>
      </c>
      <c r="HA11">
        <v>0.3125</v>
      </c>
      <c r="HB11">
        <f>VARP(topaz!$Q$60:$AF$60)</f>
        <v>0.9375</v>
      </c>
      <c r="HC11">
        <v>0</v>
      </c>
      <c r="HD11">
        <v>0.1875</v>
      </c>
      <c r="HE11">
        <v>0.4375</v>
      </c>
      <c r="HF11">
        <v>0</v>
      </c>
      <c r="HG11">
        <v>0.34375</v>
      </c>
      <c r="HH11">
        <v>0.34375</v>
      </c>
      <c r="HI11">
        <v>-0.125</v>
      </c>
      <c r="HJ11">
        <v>0.1875</v>
      </c>
      <c r="HK11">
        <v>0</v>
      </c>
      <c r="HL11">
        <v>0</v>
      </c>
      <c r="HM11">
        <v>-0.375</v>
      </c>
    </row>
    <row r="12" spans="1:338" x14ac:dyDescent="0.25">
      <c r="A12" s="5">
        <v>1</v>
      </c>
      <c r="B12" s="5">
        <v>11</v>
      </c>
      <c r="C12" s="5" t="s">
        <v>179</v>
      </c>
      <c r="D12" s="23">
        <v>5000</v>
      </c>
      <c r="E12" s="23">
        <v>10000</v>
      </c>
      <c r="F12" s="23">
        <v>30000</v>
      </c>
      <c r="G12" s="5">
        <v>4762010836.8142843</v>
      </c>
      <c r="H12" s="23">
        <v>6000</v>
      </c>
      <c r="I12" s="5">
        <v>5000</v>
      </c>
      <c r="J12" s="5">
        <v>5000</v>
      </c>
      <c r="K12" s="5">
        <v>3524</v>
      </c>
      <c r="L12" s="5">
        <v>1740</v>
      </c>
      <c r="M12" s="5">
        <v>794930772.35886133</v>
      </c>
      <c r="N12" s="5">
        <v>4762010836.8142843</v>
      </c>
      <c r="P12" s="24" t="s">
        <v>11</v>
      </c>
      <c r="Q12" s="5">
        <v>0.05</v>
      </c>
      <c r="R12" s="5">
        <v>0.95006237870901877</v>
      </c>
      <c r="S12" s="5">
        <v>0.63275000000000003</v>
      </c>
      <c r="T12" s="5">
        <v>4.9998055747820493E-2</v>
      </c>
      <c r="U12" s="5">
        <v>0.33000000000000007</v>
      </c>
      <c r="V12" s="5">
        <v>0.50700000000000001</v>
      </c>
      <c r="W12" s="5">
        <v>0.86</v>
      </c>
      <c r="X12" s="5">
        <v>1.9442578912021492E-2</v>
      </c>
      <c r="Y12" s="5">
        <v>0.95982558140163254</v>
      </c>
      <c r="Z12" s="5">
        <v>4.9590704443130657E-2</v>
      </c>
      <c r="AA12" s="5">
        <v>0.95000000001351348</v>
      </c>
      <c r="AB12" s="5">
        <v>0.36499999729999993</v>
      </c>
      <c r="AC12" s="5">
        <v>0.72499999999999998</v>
      </c>
      <c r="AD12" s="5">
        <v>0.48200000000000004</v>
      </c>
      <c r="AE12" s="5">
        <v>0.81499999999999995</v>
      </c>
      <c r="AF12" s="25">
        <v>0.95137614706674523</v>
      </c>
      <c r="AG12" s="5">
        <f>AVERAGE($Q$12:$AF$12)</f>
        <v>0.54356534022461767</v>
      </c>
      <c r="AN12" s="9"/>
      <c r="AS12"/>
      <c r="AT12"/>
      <c r="AX12" s="9"/>
      <c r="BP12" s="9"/>
      <c r="BQ12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1.7433951057088448E-2</v>
      </c>
      <c r="CW12" s="5">
        <f>SUM($Q$36:$AF$36)</f>
        <v>2</v>
      </c>
      <c r="CX12" s="5">
        <v>9.625</v>
      </c>
      <c r="CY12" s="5">
        <f>SUM($Q$61:$AF$61)</f>
        <v>0</v>
      </c>
      <c r="CZ12" s="5">
        <v>4.125</v>
      </c>
      <c r="DA12" s="5">
        <v>8.3231495795772228E-2</v>
      </c>
      <c r="DB12" s="5">
        <v>3.9333319801582549</v>
      </c>
      <c r="DC12" s="5">
        <v>0.37294700149362947</v>
      </c>
      <c r="DD12" s="5">
        <f t="shared" si="0"/>
        <v>0.14880952380952381</v>
      </c>
      <c r="DE12" s="5">
        <f t="shared" si="1"/>
        <v>0.4107142857142857</v>
      </c>
      <c r="DF12" s="5">
        <v>7.5812558158534597E-4</v>
      </c>
      <c r="DG12" s="5">
        <v>3.5528836888394348</v>
      </c>
      <c r="DH12" s="5">
        <f t="shared" si="2"/>
        <v>4</v>
      </c>
      <c r="DI12" s="5">
        <f t="shared" si="3"/>
        <v>4</v>
      </c>
      <c r="DJ12" s="5">
        <v>8</v>
      </c>
      <c r="DK12" s="5">
        <f t="shared" si="4"/>
        <v>6.25E-2</v>
      </c>
      <c r="DL12" s="5">
        <f t="shared" si="5"/>
        <v>0.54356534022461767</v>
      </c>
      <c r="DM12" s="5">
        <f t="shared" si="6"/>
        <v>0.3626977985263462</v>
      </c>
      <c r="DN12"/>
      <c r="DO12" s="9" t="s">
        <v>47</v>
      </c>
      <c r="DP12" s="9">
        <v>0.25746626078396623</v>
      </c>
      <c r="DQ12" s="9">
        <v>-0.1731306878889001</v>
      </c>
      <c r="DR12" s="9">
        <v>0.37010140699348409</v>
      </c>
      <c r="DS12" s="9">
        <v>0.38577974513709934</v>
      </c>
      <c r="DT12" s="9">
        <v>0.26235571263426105</v>
      </c>
      <c r="DU12" s="9">
        <v>-0.75397267903067355</v>
      </c>
      <c r="DV12" s="9">
        <v>0.68412025375034369</v>
      </c>
      <c r="DW12" s="9">
        <v>0.52705892388299969</v>
      </c>
      <c r="DX12" s="9">
        <v>0.75747324970982122</v>
      </c>
      <c r="DY12" s="9">
        <v>1</v>
      </c>
      <c r="DZ12" s="9">
        <v>5.2931020355083035E-2</v>
      </c>
      <c r="EA12" s="9">
        <v>0.31070892889623436</v>
      </c>
      <c r="EB12" s="9">
        <v>0.84922427138966383</v>
      </c>
      <c r="GR12" t="s">
        <v>11</v>
      </c>
      <c r="GS12">
        <v>0</v>
      </c>
      <c r="GT12">
        <v>0.375</v>
      </c>
      <c r="GU12">
        <v>-0.25</v>
      </c>
      <c r="GV12">
        <v>0.375</v>
      </c>
      <c r="GW12">
        <v>-0.125</v>
      </c>
      <c r="GX12">
        <v>0.125</v>
      </c>
      <c r="GY12">
        <v>0.5</v>
      </c>
      <c r="GZ12">
        <v>0.375</v>
      </c>
      <c r="HA12">
        <v>0.25</v>
      </c>
      <c r="HB12">
        <v>0</v>
      </c>
      <c r="HC12">
        <f>VARP(topaz!$Q$61:$AF$61)</f>
        <v>1</v>
      </c>
      <c r="HD12">
        <v>0</v>
      </c>
      <c r="HE12">
        <v>0</v>
      </c>
      <c r="HF12">
        <v>0.25</v>
      </c>
      <c r="HG12">
        <v>0.625</v>
      </c>
      <c r="HH12">
        <v>-0.125</v>
      </c>
      <c r="HI12">
        <v>0</v>
      </c>
      <c r="HJ12">
        <v>0</v>
      </c>
      <c r="HK12">
        <v>0.5</v>
      </c>
      <c r="HL12">
        <v>0.5</v>
      </c>
      <c r="HM12">
        <v>-0.25</v>
      </c>
    </row>
    <row r="13" spans="1:338" x14ac:dyDescent="0.25">
      <c r="A13" s="5">
        <v>1</v>
      </c>
      <c r="B13" s="5">
        <v>12</v>
      </c>
      <c r="C13" s="5" t="s">
        <v>180</v>
      </c>
      <c r="D13" s="23">
        <v>1</v>
      </c>
      <c r="E13" s="23">
        <v>10</v>
      </c>
      <c r="F13" s="23">
        <v>30</v>
      </c>
      <c r="G13" s="5">
        <v>51.904761904761891</v>
      </c>
      <c r="H13" s="23">
        <v>35</v>
      </c>
      <c r="I13" s="5">
        <v>50</v>
      </c>
      <c r="J13" s="5">
        <v>50</v>
      </c>
      <c r="K13" s="5">
        <v>49.8</v>
      </c>
      <c r="L13" s="5">
        <v>47.59</v>
      </c>
      <c r="M13" s="5">
        <v>49.854170002774708</v>
      </c>
      <c r="N13" s="5">
        <v>51.904761904761891</v>
      </c>
      <c r="P13" s="24" t="s">
        <v>12</v>
      </c>
      <c r="Q13" s="5">
        <v>0.49999999999999994</v>
      </c>
      <c r="R13" s="5">
        <v>0.95006895404785685</v>
      </c>
      <c r="S13" s="5">
        <v>0.3155</v>
      </c>
      <c r="T13" s="5">
        <v>4.1855617942519872E-2</v>
      </c>
      <c r="U13" s="5">
        <v>0.86000000000000021</v>
      </c>
      <c r="V13" s="5">
        <v>0.95001441766170691</v>
      </c>
      <c r="W13" s="5">
        <v>0.59</v>
      </c>
      <c r="X13" s="5">
        <v>0.41</v>
      </c>
      <c r="Y13" s="5">
        <v>0.96401041667469345</v>
      </c>
      <c r="Z13" s="5">
        <v>0.41899999999999998</v>
      </c>
      <c r="AA13" s="5">
        <v>0.95000000002432428</v>
      </c>
      <c r="AB13" s="5">
        <v>2.5806451326742974E-2</v>
      </c>
      <c r="AC13" s="5">
        <v>0.96179306473449089</v>
      </c>
      <c r="AD13" s="5">
        <v>2.9676440849342772E-2</v>
      </c>
      <c r="AE13" s="5">
        <v>3.2258064516129031E-2</v>
      </c>
      <c r="AF13" s="25">
        <v>0.95216606541203463</v>
      </c>
      <c r="AG13" s="5">
        <f>AVERAGE($Q$13:$AF$13)</f>
        <v>0.55950934332436508</v>
      </c>
      <c r="AS13"/>
      <c r="AT13"/>
      <c r="AX13" s="9"/>
      <c r="BP13" s="9"/>
      <c r="BQ13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SUM($Q$37:$AF$37)</f>
        <v>0</v>
      </c>
      <c r="CX13" s="5">
        <v>8.75</v>
      </c>
      <c r="CY13" s="5">
        <f>SUM($Q$62:$AF$62)</f>
        <v>-4</v>
      </c>
      <c r="CZ13" s="5">
        <v>3.34375</v>
      </c>
      <c r="DA13" s="5">
        <v>1.4788828306958083E-3</v>
      </c>
      <c r="DB13" s="5">
        <v>422.39898165721826</v>
      </c>
      <c r="DC13" s="5">
        <v>0.42296652780427929</v>
      </c>
      <c r="DD13" s="5">
        <f t="shared" si="0"/>
        <v>0.13690476190476192</v>
      </c>
      <c r="DE13" s="5">
        <f t="shared" si="1"/>
        <v>0.36904761904761907</v>
      </c>
      <c r="DF13" s="5">
        <v>5.2729025652077338E-6</v>
      </c>
      <c r="DG13" s="5">
        <v>4.6173179133064002</v>
      </c>
      <c r="DH13" s="5">
        <f t="shared" si="2"/>
        <v>4</v>
      </c>
      <c r="DI13" s="5">
        <f t="shared" si="3"/>
        <v>6</v>
      </c>
      <c r="DJ13" s="5">
        <v>10</v>
      </c>
      <c r="DK13" s="5">
        <f t="shared" si="4"/>
        <v>0</v>
      </c>
      <c r="DL13" s="5">
        <f t="shared" si="5"/>
        <v>0.55950934332436508</v>
      </c>
      <c r="DM13" s="5">
        <f t="shared" si="6"/>
        <v>0.38687377058353961</v>
      </c>
      <c r="DN13"/>
      <c r="DO13" s="9" t="s">
        <v>48</v>
      </c>
      <c r="DP13" s="9">
        <v>-0.34765997960336814</v>
      </c>
      <c r="DQ13" s="9">
        <v>-0.27141454740797571</v>
      </c>
      <c r="DR13" s="9">
        <v>-9.7646312144425818E-2</v>
      </c>
      <c r="DS13" s="9">
        <v>0.10309198220712243</v>
      </c>
      <c r="DT13" s="9">
        <v>-0.29615100630681224</v>
      </c>
      <c r="DU13" s="9">
        <v>-0.18467525678251542</v>
      </c>
      <c r="DV13" s="9">
        <v>-0.14722732153035206</v>
      </c>
      <c r="DW13" s="9">
        <v>0.27538847993394211</v>
      </c>
      <c r="DX13" s="9">
        <v>-0.15003661865306972</v>
      </c>
      <c r="DY13" s="9">
        <v>5.2931020355083035E-2</v>
      </c>
      <c r="DZ13" s="9">
        <v>1</v>
      </c>
      <c r="EA13" s="9">
        <v>-0.14477034303399205</v>
      </c>
      <c r="EB13" s="9">
        <v>-0.23180827650889066</v>
      </c>
      <c r="GR13" t="s">
        <v>12</v>
      </c>
      <c r="GS13">
        <v>0.5</v>
      </c>
      <c r="GT13">
        <v>-0.15625</v>
      </c>
      <c r="GU13">
        <v>-0.25</v>
      </c>
      <c r="GV13">
        <v>9.375E-2</v>
      </c>
      <c r="GW13">
        <v>0.28125</v>
      </c>
      <c r="GX13">
        <v>-0.21875</v>
      </c>
      <c r="GY13">
        <v>0.1875</v>
      </c>
      <c r="GZ13">
        <v>0.40625</v>
      </c>
      <c r="HA13">
        <v>6.25E-2</v>
      </c>
      <c r="HB13">
        <v>0.1875</v>
      </c>
      <c r="HC13">
        <v>0</v>
      </c>
      <c r="HD13">
        <f>VARP(topaz!$Q$62:$AF$62)</f>
        <v>0.9375</v>
      </c>
      <c r="HE13">
        <v>0.4375</v>
      </c>
      <c r="HF13">
        <v>0</v>
      </c>
      <c r="HG13">
        <v>-0.15625</v>
      </c>
      <c r="HH13">
        <v>0.34375</v>
      </c>
      <c r="HI13">
        <v>0.125</v>
      </c>
      <c r="HJ13">
        <v>-6.25E-2</v>
      </c>
      <c r="HK13">
        <v>0.5</v>
      </c>
      <c r="HL13">
        <v>0</v>
      </c>
      <c r="HM13">
        <v>0.125</v>
      </c>
    </row>
    <row r="14" spans="1:338" x14ac:dyDescent="0.25">
      <c r="A14" s="5">
        <v>1</v>
      </c>
      <c r="B14" s="5">
        <v>13</v>
      </c>
      <c r="C14" s="5" t="s">
        <v>181</v>
      </c>
      <c r="D14" s="23">
        <v>4</v>
      </c>
      <c r="E14" s="23">
        <v>5</v>
      </c>
      <c r="F14" s="23">
        <v>6.1</v>
      </c>
      <c r="G14" s="5">
        <v>4.0942857142857143</v>
      </c>
      <c r="H14" s="23">
        <v>6</v>
      </c>
      <c r="I14" s="5">
        <v>5</v>
      </c>
      <c r="J14" s="5">
        <v>5</v>
      </c>
      <c r="K14" s="5">
        <v>2.5939999999999999</v>
      </c>
      <c r="L14" s="5">
        <v>4.3470000000000004</v>
      </c>
      <c r="M14" s="5">
        <v>3.1409050148161834</v>
      </c>
      <c r="N14" s="5">
        <v>4.0942857142857143</v>
      </c>
      <c r="P14" s="24" t="s">
        <v>13</v>
      </c>
      <c r="Q14" s="5">
        <v>0.34999998999999932</v>
      </c>
      <c r="R14" s="5">
        <v>0.95006237870901877</v>
      </c>
      <c r="S14" s="5">
        <v>0.51157142857142857</v>
      </c>
      <c r="T14" s="5">
        <v>4.5457777813692882E-2</v>
      </c>
      <c r="U14" s="5">
        <v>4.7162162162162166E-2</v>
      </c>
      <c r="V14" s="5">
        <v>4.789047508548696E-2</v>
      </c>
      <c r="W14" s="5">
        <v>0.15800000000000003</v>
      </c>
      <c r="X14" s="5">
        <v>3.0830670926517575E-2</v>
      </c>
      <c r="Y14" s="5">
        <v>0.80420000000000003</v>
      </c>
      <c r="Z14" s="5">
        <v>0.14224999999999999</v>
      </c>
      <c r="AA14" s="5">
        <v>4.9999999800000007E-2</v>
      </c>
      <c r="AB14" s="5">
        <v>0.16250000000000001</v>
      </c>
      <c r="AC14" s="5">
        <v>0.96179306473449089</v>
      </c>
      <c r="AD14" s="5">
        <v>1.4756158873805934E-2</v>
      </c>
      <c r="AE14" s="5">
        <v>0.04</v>
      </c>
      <c r="AF14" s="25">
        <v>0.95225139236320133</v>
      </c>
      <c r="AG14" s="5">
        <f>AVERAGE($Q$14:$AF$14)</f>
        <v>0.32929534368998775</v>
      </c>
      <c r="AN14" s="9"/>
      <c r="AS14"/>
      <c r="AT14"/>
      <c r="AX14" s="9"/>
      <c r="BP14" s="9"/>
      <c r="BQ14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0.3229084976118991</v>
      </c>
      <c r="CW14" s="5">
        <f>SUM($Q$38:$AF$38)</f>
        <v>-6</v>
      </c>
      <c r="CX14" s="5">
        <v>7.125</v>
      </c>
      <c r="CY14" s="5">
        <f>SUM($Q$63:$AF$63)</f>
        <v>-4</v>
      </c>
      <c r="CZ14" s="5">
        <v>4.84375</v>
      </c>
      <c r="DA14" s="5">
        <v>-7.647837685616575E-2</v>
      </c>
      <c r="DB14" s="5">
        <v>870.29071538637561</v>
      </c>
      <c r="DC14" s="5">
        <v>0.38513717425731125</v>
      </c>
      <c r="DD14" s="5">
        <f t="shared" si="0"/>
        <v>0.20833333333333334</v>
      </c>
      <c r="DE14" s="5">
        <f t="shared" si="1"/>
        <v>0.29166666666666669</v>
      </c>
      <c r="DF14" s="5">
        <v>2.8920725893781102E-6</v>
      </c>
      <c r="DG14" s="5">
        <v>3.4850744186122689</v>
      </c>
      <c r="DH14" s="5">
        <f t="shared" si="2"/>
        <v>7</v>
      </c>
      <c r="DI14" s="5">
        <f t="shared" si="3"/>
        <v>3</v>
      </c>
      <c r="DJ14" s="5">
        <v>10</v>
      </c>
      <c r="DK14" s="5">
        <f t="shared" si="4"/>
        <v>0.1875</v>
      </c>
      <c r="DL14" s="5">
        <f t="shared" si="5"/>
        <v>0.32929534368998775</v>
      </c>
      <c r="DM14" s="5">
        <f t="shared" si="6"/>
        <v>0.37540032731874629</v>
      </c>
      <c r="DN14"/>
      <c r="DO14" s="9" t="s">
        <v>221</v>
      </c>
      <c r="DP14" s="9">
        <v>5.1319256919442648E-2</v>
      </c>
      <c r="DQ14" s="9">
        <v>-4.6514002138725342E-2</v>
      </c>
      <c r="DR14" s="9">
        <v>-0.22097626802822021</v>
      </c>
      <c r="DS14" s="9">
        <v>0.10274024669261299</v>
      </c>
      <c r="DT14" s="9">
        <v>-4.3969316218912188E-2</v>
      </c>
      <c r="DU14" s="9">
        <v>-0.14849813400041623</v>
      </c>
      <c r="DV14" s="9">
        <v>0.69159999535313754</v>
      </c>
      <c r="DW14" s="9">
        <v>-0.52374551202327246</v>
      </c>
      <c r="DX14" s="9">
        <v>0.76351936508828755</v>
      </c>
      <c r="DY14" s="9">
        <v>0.31070892889623436</v>
      </c>
      <c r="DZ14" s="9">
        <v>-0.14477034303399205</v>
      </c>
      <c r="EA14" s="9">
        <v>1</v>
      </c>
      <c r="EB14" s="9">
        <v>0.50993780432131164</v>
      </c>
      <c r="GR14" t="s">
        <v>13</v>
      </c>
      <c r="GS14">
        <v>0.25</v>
      </c>
      <c r="GT14">
        <v>9.375E-2</v>
      </c>
      <c r="GU14">
        <v>0</v>
      </c>
      <c r="GV14">
        <v>-0.15625</v>
      </c>
      <c r="GW14">
        <v>0.28125</v>
      </c>
      <c r="GX14">
        <v>0.28125</v>
      </c>
      <c r="GY14">
        <v>-6.25E-2</v>
      </c>
      <c r="GZ14">
        <v>0.65625</v>
      </c>
      <c r="HA14">
        <v>6.25E-2</v>
      </c>
      <c r="HB14">
        <v>0.4375</v>
      </c>
      <c r="HC14">
        <v>0</v>
      </c>
      <c r="HD14">
        <v>0.4375</v>
      </c>
      <c r="HE14">
        <f>VARP(topaz!$Q$63:$AF$63)</f>
        <v>0.9375</v>
      </c>
      <c r="HF14">
        <v>0.25</v>
      </c>
      <c r="HG14">
        <v>9.375E-2</v>
      </c>
      <c r="HH14">
        <v>0.34375</v>
      </c>
      <c r="HI14">
        <v>0.125</v>
      </c>
      <c r="HJ14">
        <v>0.1875</v>
      </c>
      <c r="HK14">
        <v>0.25</v>
      </c>
      <c r="HL14">
        <v>0.25</v>
      </c>
      <c r="HM14">
        <v>0.125</v>
      </c>
    </row>
    <row r="15" spans="1:338" ht="15.75" thickBot="1" x14ac:dyDescent="0.3">
      <c r="A15" s="5">
        <v>1</v>
      </c>
      <c r="B15" s="5">
        <v>14</v>
      </c>
      <c r="C15" s="5" t="s">
        <v>182</v>
      </c>
      <c r="D15" s="23">
        <v>90</v>
      </c>
      <c r="E15" s="23">
        <v>100</v>
      </c>
      <c r="F15" s="23">
        <v>200</v>
      </c>
      <c r="G15" s="5">
        <v>386.28571428571428</v>
      </c>
      <c r="H15" s="23">
        <v>98</v>
      </c>
      <c r="I15" s="5">
        <v>500</v>
      </c>
      <c r="J15" s="5">
        <v>500</v>
      </c>
      <c r="K15" s="5">
        <v>254.7</v>
      </c>
      <c r="L15" s="5">
        <v>169.9</v>
      </c>
      <c r="M15" s="5">
        <v>350.89815084497252</v>
      </c>
      <c r="N15" s="5">
        <v>386.28571428571428</v>
      </c>
      <c r="P15" s="24" t="s">
        <v>14</v>
      </c>
      <c r="Q15" s="5">
        <v>1.7741934911550461E-2</v>
      </c>
      <c r="R15" s="5">
        <v>5.0499445061043285E-2</v>
      </c>
      <c r="S15" s="5">
        <v>0.55163157894736847</v>
      </c>
      <c r="T15" s="5">
        <v>4.9937027637931668E-2</v>
      </c>
      <c r="U15" s="5">
        <v>4.8811188811188816E-2</v>
      </c>
      <c r="V15" s="5">
        <v>0.69200000000000006</v>
      </c>
      <c r="W15" s="5">
        <v>0.54500000000000004</v>
      </c>
      <c r="X15" s="5">
        <v>0.09</v>
      </c>
      <c r="Y15" s="5">
        <v>0.40887499999999999</v>
      </c>
      <c r="Z15" s="5">
        <v>1.5580305476574892E-2</v>
      </c>
      <c r="AA15" s="5">
        <v>4.9999999800000007E-2</v>
      </c>
      <c r="AB15" s="5">
        <v>0.58437499999999998</v>
      </c>
      <c r="AC15" s="5">
        <v>0.9554948376000747</v>
      </c>
      <c r="AD15" s="5">
        <v>0.45499999999999996</v>
      </c>
      <c r="AE15" s="5">
        <v>3.896103896103896E-2</v>
      </c>
      <c r="AF15" s="25">
        <v>0.95207956641727354</v>
      </c>
      <c r="AG15" s="5">
        <f>AVERAGE($Q$15:$AF$15)</f>
        <v>0.3441241827265028</v>
      </c>
      <c r="AS15"/>
      <c r="AT15"/>
      <c r="AX15" s="9"/>
      <c r="BP15" s="9"/>
      <c r="BQ15" s="9"/>
      <c r="BR15" s="9"/>
      <c r="BS15" s="9"/>
      <c r="CV15" s="86" t="s">
        <v>212</v>
      </c>
      <c r="CW15" s="5">
        <f>SUM($Q$39:$AF$39)</f>
        <v>-4</v>
      </c>
      <c r="CX15" s="5">
        <v>6.25</v>
      </c>
      <c r="CY15" s="5">
        <f>SUM($Q$64:$AF$64)</f>
        <v>0</v>
      </c>
      <c r="CZ15" s="5">
        <v>2.625</v>
      </c>
      <c r="DA15" s="5">
        <v>1.5942581938180139E-2</v>
      </c>
      <c r="DB15" s="5">
        <v>27.578222971801782</v>
      </c>
      <c r="DC15" s="5">
        <v>0.32232894238223242</v>
      </c>
      <c r="DD15" s="5">
        <f t="shared" si="0"/>
        <v>7.7380952380952384E-2</v>
      </c>
      <c r="DE15" s="5">
        <f t="shared" si="1"/>
        <v>0.25</v>
      </c>
      <c r="DF15" s="5">
        <v>3.5696599088003703E-4</v>
      </c>
      <c r="DG15" s="5">
        <v>2.76319673997263</v>
      </c>
      <c r="DH15" s="5">
        <f t="shared" si="2"/>
        <v>6</v>
      </c>
      <c r="DI15" s="5">
        <f t="shared" si="3"/>
        <v>2</v>
      </c>
      <c r="DJ15" s="5">
        <v>8</v>
      </c>
      <c r="DK15" s="5">
        <f t="shared" si="4"/>
        <v>0.125</v>
      </c>
      <c r="DL15" s="5">
        <f t="shared" si="5"/>
        <v>0.3441241827265028</v>
      </c>
      <c r="DM15" s="5">
        <f t="shared" si="6"/>
        <v>0.34065318218199053</v>
      </c>
      <c r="DN15"/>
      <c r="DO15" s="51" t="s">
        <v>49</v>
      </c>
      <c r="DP15" s="51">
        <v>0.23134310275386294</v>
      </c>
      <c r="DQ15" s="51">
        <v>-0.12794645595231019</v>
      </c>
      <c r="DR15" s="51">
        <v>0.21563742060875346</v>
      </c>
      <c r="DS15" s="51">
        <v>0.28303358715763505</v>
      </c>
      <c r="DT15" s="51">
        <v>0.28979410664158001</v>
      </c>
      <c r="DU15" s="51">
        <v>-0.64197135782217984</v>
      </c>
      <c r="DV15" s="51">
        <v>0.78949808512906328</v>
      </c>
      <c r="DW15" s="51">
        <v>0.14721582616885728</v>
      </c>
      <c r="DX15" s="51">
        <v>0.87402286653254913</v>
      </c>
      <c r="DY15" s="51">
        <v>0.84922427138966383</v>
      </c>
      <c r="DZ15" s="51">
        <v>-0.23180827650889066</v>
      </c>
      <c r="EA15" s="51">
        <v>0.50993780432131164</v>
      </c>
      <c r="EB15" s="51">
        <v>1</v>
      </c>
      <c r="GR15" t="s">
        <v>14</v>
      </c>
      <c r="GS15">
        <v>0</v>
      </c>
      <c r="GT15">
        <v>-0.125</v>
      </c>
      <c r="GU15">
        <v>0</v>
      </c>
      <c r="GV15">
        <v>0.375</v>
      </c>
      <c r="GW15">
        <v>-0.375</v>
      </c>
      <c r="GX15">
        <v>0.125</v>
      </c>
      <c r="GY15">
        <v>-0.25</v>
      </c>
      <c r="GZ15">
        <v>0.125</v>
      </c>
      <c r="HA15">
        <v>0</v>
      </c>
      <c r="HB15">
        <v>0</v>
      </c>
      <c r="HC15">
        <v>0.25</v>
      </c>
      <c r="HD15">
        <v>0</v>
      </c>
      <c r="HE15">
        <v>0.25</v>
      </c>
      <c r="HF15">
        <f>VARP(topaz!$Q$64:$AF$64)</f>
        <v>1</v>
      </c>
      <c r="HG15">
        <v>0.125</v>
      </c>
      <c r="HH15">
        <v>0.125</v>
      </c>
      <c r="HI15">
        <v>0</v>
      </c>
      <c r="HJ15">
        <v>0.25</v>
      </c>
      <c r="HK15">
        <v>0.5</v>
      </c>
      <c r="HL15">
        <v>0.25</v>
      </c>
      <c r="HM15">
        <v>0</v>
      </c>
    </row>
    <row r="16" spans="1:338" x14ac:dyDescent="0.25">
      <c r="A16" s="5">
        <v>1</v>
      </c>
      <c r="B16" s="5">
        <v>15</v>
      </c>
      <c r="C16" s="5" t="s">
        <v>183</v>
      </c>
      <c r="D16" s="23">
        <v>5</v>
      </c>
      <c r="E16" s="23">
        <v>10</v>
      </c>
      <c r="F16" s="23">
        <v>20</v>
      </c>
      <c r="G16" s="5">
        <v>1.6904761904761907</v>
      </c>
      <c r="H16" s="23">
        <v>-6.5</v>
      </c>
      <c r="I16" s="5">
        <v>-10</v>
      </c>
      <c r="J16" s="5">
        <v>-10</v>
      </c>
      <c r="K16" s="5">
        <v>-6.069</v>
      </c>
      <c r="L16" s="5">
        <v>1.5009999999999999</v>
      </c>
      <c r="M16" s="5">
        <v>-3.5294212286024145</v>
      </c>
      <c r="N16" s="5">
        <v>1.6904761904761907</v>
      </c>
      <c r="P16" s="24" t="s">
        <v>15</v>
      </c>
      <c r="Q16" s="5">
        <v>0.95079872204543014</v>
      </c>
      <c r="R16" s="5">
        <v>0.95006860802056115</v>
      </c>
      <c r="S16" s="5">
        <v>9.0500000000000025E-2</v>
      </c>
      <c r="T16" s="5">
        <v>4.1855617942519872E-2</v>
      </c>
      <c r="U16" s="5">
        <v>4.8137931034482766E-2</v>
      </c>
      <c r="V16" s="5">
        <v>0.56300000000000006</v>
      </c>
      <c r="W16" s="5">
        <v>0.95213683515288083</v>
      </c>
      <c r="X16" s="5">
        <v>0.95063303731302784</v>
      </c>
      <c r="Y16" s="5">
        <v>0.96401041667469345</v>
      </c>
      <c r="Z16" s="5">
        <v>0.23449999999999999</v>
      </c>
      <c r="AA16" s="5">
        <v>4.9999999800000007E-2</v>
      </c>
      <c r="AB16" s="5">
        <v>0.61250000000000004</v>
      </c>
      <c r="AC16" s="5">
        <v>0.14000000000000001</v>
      </c>
      <c r="AD16" s="5">
        <v>0.77</v>
      </c>
      <c r="AE16" s="5">
        <v>0.36499999999999999</v>
      </c>
      <c r="AF16" s="25">
        <v>0.95137614706674523</v>
      </c>
      <c r="AG16" s="5">
        <f>AVERAGE($Q$16:$AF$16)</f>
        <v>0.53965733219064638</v>
      </c>
      <c r="AS16"/>
      <c r="AT16"/>
      <c r="AX16" s="9"/>
      <c r="CV16" s="86">
        <f>AVERAGE(DD:DD)</f>
        <v>0.12018140589569158</v>
      </c>
      <c r="CW16" s="5">
        <f>SUM($Q$40:$AF$40)</f>
        <v>2</v>
      </c>
      <c r="CX16" s="5">
        <v>3.125</v>
      </c>
      <c r="CY16" s="5">
        <f>SUM($Q$65:$AF$65)</f>
        <v>-2</v>
      </c>
      <c r="CZ16" s="5">
        <v>4.484375</v>
      </c>
      <c r="DA16" s="5">
        <v>4.3584853839210517E-3</v>
      </c>
      <c r="DB16" s="5">
        <v>422.07009345809962</v>
      </c>
      <c r="DC16" s="5">
        <v>0.19380549345075035</v>
      </c>
      <c r="DD16" s="5">
        <f t="shared" si="0"/>
        <v>0.17857142857142858</v>
      </c>
      <c r="DE16" s="5">
        <f t="shared" si="1"/>
        <v>0.10119047619047619</v>
      </c>
      <c r="DF16" s="5">
        <v>6.0583192400197885E-5</v>
      </c>
      <c r="DG16" s="5">
        <v>4.3852946590641304</v>
      </c>
      <c r="DH16" s="5">
        <f t="shared" si="2"/>
        <v>3</v>
      </c>
      <c r="DI16" s="5">
        <f t="shared" si="3"/>
        <v>6</v>
      </c>
      <c r="DJ16" s="5">
        <v>9</v>
      </c>
      <c r="DK16" s="5">
        <f t="shared" si="4"/>
        <v>6.25E-2</v>
      </c>
      <c r="DL16" s="5">
        <f t="shared" si="5"/>
        <v>0.53965733219064638</v>
      </c>
      <c r="DM16" s="5">
        <f t="shared" si="6"/>
        <v>0.39151571063273133</v>
      </c>
      <c r="DN16"/>
      <c r="DO16"/>
      <c r="DP16"/>
      <c r="DQ16"/>
      <c r="GR16" t="s">
        <v>15</v>
      </c>
      <c r="GS16">
        <v>0.125</v>
      </c>
      <c r="GT16">
        <v>0.234375</v>
      </c>
      <c r="GU16">
        <v>-0.125</v>
      </c>
      <c r="GV16">
        <v>0.234375</v>
      </c>
      <c r="GW16">
        <v>0.203125</v>
      </c>
      <c r="GX16">
        <v>0.453125</v>
      </c>
      <c r="GY16">
        <v>0.59375</v>
      </c>
      <c r="GZ16">
        <v>0.265625</v>
      </c>
      <c r="HA16">
        <v>0.28125</v>
      </c>
      <c r="HB16">
        <v>0.34375</v>
      </c>
      <c r="HC16">
        <v>0.625</v>
      </c>
      <c r="HD16">
        <v>-0.15625</v>
      </c>
      <c r="HE16">
        <v>9.375E-2</v>
      </c>
      <c r="HF16">
        <v>0.125</v>
      </c>
      <c r="HG16">
        <f>VARP(topaz!$Q$65:$AF$65)</f>
        <v>0.984375</v>
      </c>
      <c r="HH16">
        <v>0.234375</v>
      </c>
      <c r="HI16">
        <v>-0.1875</v>
      </c>
      <c r="HJ16">
        <v>0.21875</v>
      </c>
      <c r="HK16">
        <v>0.125</v>
      </c>
      <c r="HL16">
        <v>0.125</v>
      </c>
      <c r="HM16">
        <v>-0.3125</v>
      </c>
    </row>
    <row r="17" spans="1:221" x14ac:dyDescent="0.25">
      <c r="A17" s="5">
        <v>1</v>
      </c>
      <c r="B17" s="5">
        <v>16</v>
      </c>
      <c r="C17" s="5" t="s">
        <v>184</v>
      </c>
      <c r="D17" s="23">
        <v>0.1</v>
      </c>
      <c r="E17" s="23">
        <v>1</v>
      </c>
      <c r="F17" s="23">
        <v>5</v>
      </c>
      <c r="G17" s="5">
        <v>169.09761904761905</v>
      </c>
      <c r="H17" s="27">
        <v>250</v>
      </c>
      <c r="I17" s="28">
        <v>250</v>
      </c>
      <c r="J17" s="28">
        <v>250</v>
      </c>
      <c r="K17" s="5">
        <v>704.2</v>
      </c>
      <c r="L17" s="5">
        <v>9.8490000000000002</v>
      </c>
      <c r="M17" s="5">
        <v>555.45542771078055</v>
      </c>
      <c r="N17" s="5">
        <v>169.09761904761905</v>
      </c>
      <c r="P17" s="24" t="s">
        <v>16</v>
      </c>
      <c r="Q17" s="5">
        <v>7.1428571428571425E-2</v>
      </c>
      <c r="R17" s="5">
        <v>4.7142852653054172E-2</v>
      </c>
      <c r="S17" s="5">
        <v>0.76550000000000007</v>
      </c>
      <c r="T17" s="5">
        <v>4.7683009655759924E-2</v>
      </c>
      <c r="U17" s="5">
        <v>4.7162162162162166E-2</v>
      </c>
      <c r="V17" s="5">
        <v>0.95002117307876066</v>
      </c>
      <c r="W17" s="5">
        <v>0.95460591768303915</v>
      </c>
      <c r="X17" s="5">
        <v>0.86</v>
      </c>
      <c r="Y17" s="5">
        <v>0.80420000000000003</v>
      </c>
      <c r="Z17" s="5">
        <v>0.54100000000000004</v>
      </c>
      <c r="AA17" s="5">
        <v>0.95000000000450446</v>
      </c>
      <c r="AB17" s="5">
        <v>0.95603378922496951</v>
      </c>
      <c r="AC17" s="5">
        <v>0.72499999999999998</v>
      </c>
      <c r="AD17" s="5">
        <v>0.45499999999999996</v>
      </c>
      <c r="AE17" s="5">
        <v>4.7619047619047616E-2</v>
      </c>
      <c r="AF17" s="25">
        <v>0.95224364794882188</v>
      </c>
      <c r="AG17" s="5">
        <f>AVERAGE($Q$17:$AF$17)</f>
        <v>0.57341501071616818</v>
      </c>
      <c r="AS17"/>
      <c r="AT17"/>
      <c r="AX17" s="9"/>
      <c r="CV17" s="86" t="s">
        <v>213</v>
      </c>
      <c r="CW17" s="5">
        <f>SUM($Q$41:$AF$41)</f>
        <v>4</v>
      </c>
      <c r="CX17" s="5">
        <v>8</v>
      </c>
      <c r="CY17" s="5">
        <f>SUM($Q$66:$AF$66)</f>
        <v>-2</v>
      </c>
      <c r="CZ17" s="5">
        <v>5.234375</v>
      </c>
      <c r="DA17" s="5">
        <v>-0.12900545293751906</v>
      </c>
      <c r="DB17" s="5">
        <v>85.400885055247699</v>
      </c>
      <c r="DC17" s="5">
        <v>0.33423749458692653</v>
      </c>
      <c r="DD17" s="5">
        <f t="shared" si="0"/>
        <v>0.21428571428571427</v>
      </c>
      <c r="DE17" s="5">
        <f t="shared" si="1"/>
        <v>0.33333333333333331</v>
      </c>
      <c r="DF17" s="5">
        <v>5.3052981931200365E-5</v>
      </c>
      <c r="DG17" s="5">
        <v>4.3512318087773245</v>
      </c>
      <c r="DH17" s="5">
        <f t="shared" si="2"/>
        <v>4</v>
      </c>
      <c r="DI17" s="5">
        <f t="shared" si="3"/>
        <v>5</v>
      </c>
      <c r="DJ17" s="5">
        <v>9</v>
      </c>
      <c r="DK17" s="5">
        <f t="shared" si="4"/>
        <v>0.125</v>
      </c>
      <c r="DL17" s="5">
        <f t="shared" si="5"/>
        <v>0.57341501071616818</v>
      </c>
      <c r="DM17" s="5">
        <f t="shared" si="6"/>
        <v>0.39055121374497714</v>
      </c>
      <c r="DN17"/>
      <c r="DO17"/>
      <c r="DP17"/>
      <c r="DQ17"/>
      <c r="GR17" t="s">
        <v>16</v>
      </c>
      <c r="GS17">
        <v>0.625</v>
      </c>
      <c r="GT17">
        <v>0.234375</v>
      </c>
      <c r="GU17">
        <v>0.125</v>
      </c>
      <c r="GV17">
        <v>0.234375</v>
      </c>
      <c r="GW17">
        <v>0.453125</v>
      </c>
      <c r="GX17">
        <v>-4.6875E-2</v>
      </c>
      <c r="GY17">
        <v>0.34375</v>
      </c>
      <c r="GZ17">
        <v>0.515625</v>
      </c>
      <c r="HA17">
        <v>0.28125</v>
      </c>
      <c r="HB17">
        <v>0.34375</v>
      </c>
      <c r="HC17">
        <v>-0.125</v>
      </c>
      <c r="HD17">
        <v>0.34375</v>
      </c>
      <c r="HE17">
        <v>0.34375</v>
      </c>
      <c r="HF17">
        <v>0.125</v>
      </c>
      <c r="HG17">
        <v>0.234375</v>
      </c>
      <c r="HH17">
        <f>VARP(topaz!$Q$66:$AF$66)</f>
        <v>0.984375</v>
      </c>
      <c r="HI17">
        <v>-0.1875</v>
      </c>
      <c r="HJ17">
        <v>0.21875</v>
      </c>
      <c r="HK17">
        <v>0.125</v>
      </c>
      <c r="HL17">
        <v>0.125</v>
      </c>
      <c r="HM17">
        <v>-6.25E-2</v>
      </c>
    </row>
    <row r="18" spans="1:221" x14ac:dyDescent="0.25">
      <c r="A18" s="5">
        <v>2</v>
      </c>
      <c r="B18" s="5">
        <v>1</v>
      </c>
      <c r="C18" s="5" t="s">
        <v>169</v>
      </c>
      <c r="D18" s="23">
        <v>3</v>
      </c>
      <c r="E18" s="23">
        <v>6</v>
      </c>
      <c r="F18" s="23">
        <v>12</v>
      </c>
      <c r="P18" s="24" t="s">
        <v>17</v>
      </c>
      <c r="Q18" s="5">
        <v>0.74545454545454548</v>
      </c>
      <c r="R18" s="5">
        <v>0.95006099420648049</v>
      </c>
      <c r="S18" s="5">
        <v>0.95428337664837803</v>
      </c>
      <c r="T18" s="5">
        <v>4.7683009655759924E-2</v>
      </c>
      <c r="U18" s="5">
        <v>4.5620915032679739E-2</v>
      </c>
      <c r="V18" s="5">
        <v>0.71000000000000008</v>
      </c>
      <c r="W18" s="5">
        <v>0.14000000000000001</v>
      </c>
      <c r="X18" s="5">
        <v>4.2017416545718438E-2</v>
      </c>
      <c r="Y18" s="5">
        <v>0.96401041667469345</v>
      </c>
      <c r="Z18" s="5">
        <v>1.5580305476574892E-2</v>
      </c>
      <c r="AA18" s="5">
        <v>0.59</v>
      </c>
      <c r="AB18" s="5">
        <v>2.1238937773122402E-2</v>
      </c>
      <c r="AC18" s="5">
        <v>0.9631824773056834</v>
      </c>
      <c r="AD18" s="5">
        <v>3.9715832205683359E-2</v>
      </c>
      <c r="AE18" s="5">
        <v>3.4482758620689655E-2</v>
      </c>
      <c r="AF18" s="25">
        <v>0.95190562651473487</v>
      </c>
      <c r="AG18" s="5">
        <f>AVERAGE($Q$18:$AF$18)</f>
        <v>0.45095228825717149</v>
      </c>
      <c r="AX18" s="9"/>
      <c r="CV18" s="86">
        <f>AVERAGE(DE:DE)</f>
        <v>0.29818594104308388</v>
      </c>
      <c r="CW18" s="5">
        <f>SUM($Q$42:$AF$42)</f>
        <v>0</v>
      </c>
      <c r="CX18" s="5">
        <v>8.75</v>
      </c>
      <c r="CY18" s="5">
        <f>SUM($Q$67:$AF$67)</f>
        <v>-8</v>
      </c>
      <c r="CZ18" s="5">
        <v>0.8125</v>
      </c>
      <c r="DB18" s="5">
        <v>63.484729261407615</v>
      </c>
      <c r="DC18" s="5">
        <v>0.42676954623977126</v>
      </c>
      <c r="DD18" s="5">
        <f t="shared" si="0"/>
        <v>4.1666666666666664E-2</v>
      </c>
      <c r="DE18" s="5">
        <f t="shared" si="1"/>
        <v>0.36904761904761907</v>
      </c>
      <c r="DF18" s="5">
        <v>1.365554667810036E-8</v>
      </c>
      <c r="DG18" s="5">
        <v>4.5143448116406644</v>
      </c>
      <c r="DH18" s="5">
        <f t="shared" si="2"/>
        <v>7</v>
      </c>
      <c r="DI18" s="5">
        <f t="shared" si="3"/>
        <v>5</v>
      </c>
      <c r="DJ18" s="5">
        <v>12</v>
      </c>
      <c r="DK18" s="5">
        <f t="shared" si="4"/>
        <v>0</v>
      </c>
      <c r="DL18" s="5">
        <f t="shared" si="5"/>
        <v>0.45095228825717149</v>
      </c>
      <c r="DM18" s="5">
        <f t="shared" si="6"/>
        <v>0.4289358313503342</v>
      </c>
      <c r="DN18"/>
      <c r="DO18"/>
      <c r="DP18"/>
      <c r="DQ18"/>
      <c r="GR18" t="s">
        <v>17</v>
      </c>
      <c r="GS18">
        <v>0.25</v>
      </c>
      <c r="GT18">
        <v>-0.1875</v>
      </c>
      <c r="GU18">
        <v>0.25</v>
      </c>
      <c r="GV18">
        <v>-0.4375</v>
      </c>
      <c r="GW18">
        <v>0.1875</v>
      </c>
      <c r="GX18">
        <v>-6.25E-2</v>
      </c>
      <c r="GY18">
        <v>-0.375</v>
      </c>
      <c r="GZ18">
        <v>-6.25E-2</v>
      </c>
      <c r="HA18">
        <v>-0.125</v>
      </c>
      <c r="HB18">
        <v>-0.125</v>
      </c>
      <c r="HC18">
        <v>0</v>
      </c>
      <c r="HD18">
        <v>0.125</v>
      </c>
      <c r="HE18">
        <v>0.125</v>
      </c>
      <c r="HF18">
        <v>0</v>
      </c>
      <c r="HG18">
        <v>-0.1875</v>
      </c>
      <c r="HH18">
        <v>-0.1875</v>
      </c>
      <c r="HI18">
        <f>VARP(topaz!$Q$67:$AF$67)</f>
        <v>0.75</v>
      </c>
      <c r="HJ18">
        <v>0.125</v>
      </c>
      <c r="HK18">
        <v>0.25</v>
      </c>
      <c r="HL18">
        <v>0.25</v>
      </c>
      <c r="HM18">
        <v>0.25</v>
      </c>
    </row>
    <row r="19" spans="1:221" x14ac:dyDescent="0.25">
      <c r="A19" s="5">
        <v>2</v>
      </c>
      <c r="B19" s="5">
        <v>2</v>
      </c>
      <c r="C19" s="5" t="s">
        <v>170</v>
      </c>
      <c r="D19" s="23">
        <v>2000</v>
      </c>
      <c r="E19" s="23">
        <v>15000</v>
      </c>
      <c r="F19" s="23">
        <v>65000</v>
      </c>
      <c r="P19" s="24" t="s">
        <v>18</v>
      </c>
      <c r="Q19" s="5">
        <v>0.65</v>
      </c>
      <c r="R19" s="5">
        <v>0.52812499999999996</v>
      </c>
      <c r="S19" s="5">
        <v>0.29525000000000001</v>
      </c>
      <c r="T19" s="5">
        <v>4.9910443854673942E-2</v>
      </c>
      <c r="U19" s="5">
        <v>4.8811188811188816E-2</v>
      </c>
      <c r="V19" s="5">
        <v>0.54200000000000004</v>
      </c>
      <c r="W19" s="5">
        <v>0.17315789473684212</v>
      </c>
      <c r="X19" s="5">
        <v>0.45</v>
      </c>
      <c r="Y19" s="5">
        <v>0.80420000000000003</v>
      </c>
      <c r="Z19" s="5">
        <v>0.14224999999999999</v>
      </c>
      <c r="AA19" s="5">
        <v>0.59</v>
      </c>
      <c r="AB19" s="5">
        <v>0.33124999999999999</v>
      </c>
      <c r="AC19" s="5">
        <v>0.59</v>
      </c>
      <c r="AD19" s="5">
        <v>9.8000000000000004E-2</v>
      </c>
      <c r="AE19" s="5">
        <v>0.81499999999999995</v>
      </c>
      <c r="AF19" s="25">
        <v>0.5</v>
      </c>
      <c r="AG19" s="5">
        <f>AVERAGE($Q$19:$AF$19)</f>
        <v>0.412997157962669</v>
      </c>
      <c r="AX19" s="9"/>
      <c r="CV19" s="86" t="s">
        <v>370</v>
      </c>
      <c r="CW19" s="5">
        <f>SUM($Q$43:$AF$43)</f>
        <v>-2</v>
      </c>
      <c r="CX19" s="5">
        <v>4.375</v>
      </c>
      <c r="CY19" s="5">
        <f>SUM($Q$68:$AF$68)</f>
        <v>12</v>
      </c>
      <c r="CZ19" s="5">
        <v>2.21875</v>
      </c>
      <c r="DB19" s="5">
        <v>10.487017430265471</v>
      </c>
      <c r="DC19" s="5">
        <v>0.24817462075765023</v>
      </c>
      <c r="DD19" s="5">
        <f t="shared" si="0"/>
        <v>-1.7857142857142856E-2</v>
      </c>
      <c r="DE19" s="5">
        <f t="shared" si="1"/>
        <v>0.16071428571428573</v>
      </c>
      <c r="DF19" s="5">
        <v>0.4110805145766202</v>
      </c>
      <c r="DG19" s="5">
        <v>2.8974213723246742</v>
      </c>
      <c r="DH19" s="5">
        <f t="shared" si="2"/>
        <v>2</v>
      </c>
      <c r="DI19" s="5">
        <f t="shared" si="3"/>
        <v>0</v>
      </c>
      <c r="DJ19" s="5">
        <v>2</v>
      </c>
      <c r="DK19" s="5">
        <f t="shared" si="4"/>
        <v>6.25E-2</v>
      </c>
      <c r="DL19" s="5">
        <f t="shared" si="5"/>
        <v>0.412997157962669</v>
      </c>
      <c r="DM19" s="5">
        <f t="shared" si="6"/>
        <v>0.25656339624996644</v>
      </c>
      <c r="DN19"/>
      <c r="DO19"/>
      <c r="DP19"/>
      <c r="DQ19"/>
      <c r="GR19" t="s">
        <v>18</v>
      </c>
      <c r="GS19">
        <v>0.25</v>
      </c>
      <c r="GT19">
        <v>-3.125E-2</v>
      </c>
      <c r="GU19">
        <v>0.25</v>
      </c>
      <c r="GV19">
        <v>-3.125E-2</v>
      </c>
      <c r="GW19">
        <v>0.15625</v>
      </c>
      <c r="GX19">
        <v>0.15625</v>
      </c>
      <c r="GY19">
        <v>-6.25E-2</v>
      </c>
      <c r="GZ19">
        <v>3.125E-2</v>
      </c>
      <c r="HA19">
        <v>6.25E-2</v>
      </c>
      <c r="HB19">
        <v>0.1875</v>
      </c>
      <c r="HC19">
        <v>0</v>
      </c>
      <c r="HD19">
        <v>-6.25E-2</v>
      </c>
      <c r="HE19">
        <v>0.1875</v>
      </c>
      <c r="HF19">
        <v>0.25</v>
      </c>
      <c r="HG19">
        <v>0.21875</v>
      </c>
      <c r="HH19">
        <v>0.21875</v>
      </c>
      <c r="HI19">
        <v>0.125</v>
      </c>
      <c r="HJ19">
        <f>VARP(topaz!$Q$68:$AF$68)</f>
        <v>0.4375</v>
      </c>
      <c r="HK19">
        <v>0</v>
      </c>
      <c r="HL19">
        <v>0</v>
      </c>
      <c r="HM19">
        <v>-0.125</v>
      </c>
    </row>
    <row r="20" spans="1:221" x14ac:dyDescent="0.25">
      <c r="A20" s="5">
        <v>2</v>
      </c>
      <c r="B20" s="5">
        <v>3</v>
      </c>
      <c r="C20" s="5" t="s">
        <v>171</v>
      </c>
      <c r="D20" s="23">
        <v>5</v>
      </c>
      <c r="E20" s="23">
        <v>10</v>
      </c>
      <c r="F20" s="23">
        <v>15</v>
      </c>
      <c r="P20" s="24" t="s">
        <v>19</v>
      </c>
      <c r="Q20" s="5">
        <v>0.5</v>
      </c>
      <c r="R20" s="5">
        <v>4.3999991199987099E-2</v>
      </c>
      <c r="S20" s="5">
        <v>0.50900000000000001</v>
      </c>
      <c r="T20" s="5">
        <v>4.1855617942519872E-2</v>
      </c>
      <c r="U20" s="5">
        <v>9.8000000000000018E-2</v>
      </c>
      <c r="V20" s="5">
        <v>0.56300000000000006</v>
      </c>
      <c r="W20" s="5">
        <v>0.57714285714285718</v>
      </c>
      <c r="X20" s="5">
        <v>0.41</v>
      </c>
      <c r="Y20" s="5">
        <v>0.96401041667469345</v>
      </c>
      <c r="Z20" s="5">
        <v>4.3637200368161988E-2</v>
      </c>
      <c r="AA20" s="5">
        <v>4.9999995300000474E-2</v>
      </c>
      <c r="AB20" s="5">
        <v>0.17857142857142855</v>
      </c>
      <c r="AC20" s="5">
        <v>0.96334908072347492</v>
      </c>
      <c r="AD20" s="5">
        <v>0.20260869565217393</v>
      </c>
      <c r="AE20" s="5">
        <v>4.2857142857142858E-2</v>
      </c>
      <c r="AF20" s="25">
        <v>0.95214879060376845</v>
      </c>
      <c r="AG20" s="5">
        <f>AVERAGE($Q$20:$AF$20)</f>
        <v>0.38376132606476299</v>
      </c>
      <c r="AX20" s="9"/>
      <c r="CV20" s="86">
        <v>1.0239512471655336E-2</v>
      </c>
      <c r="CW20" s="5">
        <f>SUM($Q$44:$AF$44)</f>
        <v>-4</v>
      </c>
      <c r="CX20" s="5">
        <v>9.5</v>
      </c>
      <c r="CY20" s="5">
        <f>SUM($Q$69:$AF$69)</f>
        <v>0</v>
      </c>
      <c r="CZ20" s="5">
        <v>4.625</v>
      </c>
      <c r="DB20" s="5">
        <v>855.81420556823673</v>
      </c>
      <c r="DC20" s="5">
        <v>0.41235056290186967</v>
      </c>
      <c r="DD20" s="5">
        <f t="shared" si="0"/>
        <v>0.17261904761904762</v>
      </c>
      <c r="DE20" s="5">
        <f t="shared" si="1"/>
        <v>0.40476190476190477</v>
      </c>
      <c r="DF20" s="5">
        <v>5.967322039537907E-4</v>
      </c>
      <c r="DG20" s="5">
        <v>3.2450435543312843</v>
      </c>
      <c r="DH20" s="5">
        <f t="shared" si="2"/>
        <v>5</v>
      </c>
      <c r="DI20" s="5">
        <f t="shared" si="3"/>
        <v>3</v>
      </c>
      <c r="DJ20" s="5">
        <v>8</v>
      </c>
      <c r="DK20" s="5">
        <f t="shared" si="4"/>
        <v>0.125</v>
      </c>
      <c r="DL20" s="5">
        <f t="shared" si="5"/>
        <v>0.38376132606476299</v>
      </c>
      <c r="DM20" s="5">
        <f t="shared" si="6"/>
        <v>0.34902679130923153</v>
      </c>
      <c r="DN20"/>
      <c r="DO20"/>
      <c r="DP20"/>
      <c r="DQ20"/>
      <c r="GR20" t="s">
        <v>19</v>
      </c>
      <c r="GS20">
        <v>0.25</v>
      </c>
      <c r="GT20">
        <v>0.125</v>
      </c>
      <c r="GU20">
        <v>-0.25</v>
      </c>
      <c r="GV20">
        <v>0.375</v>
      </c>
      <c r="GW20">
        <v>-0.125</v>
      </c>
      <c r="GX20">
        <v>-0.125</v>
      </c>
      <c r="GY20">
        <v>0</v>
      </c>
      <c r="GZ20">
        <v>0.375</v>
      </c>
      <c r="HA20">
        <v>0</v>
      </c>
      <c r="HB20">
        <v>0</v>
      </c>
      <c r="HC20">
        <v>0.5</v>
      </c>
      <c r="HD20">
        <v>0.5</v>
      </c>
      <c r="HE20">
        <v>0.25</v>
      </c>
      <c r="HF20">
        <v>0.5</v>
      </c>
      <c r="HG20">
        <v>0.125</v>
      </c>
      <c r="HH20">
        <v>0.125</v>
      </c>
      <c r="HI20">
        <v>0.25</v>
      </c>
      <c r="HJ20">
        <v>0</v>
      </c>
      <c r="HK20">
        <f>VARP(topaz!$Q$69:$AF$69)</f>
        <v>1</v>
      </c>
      <c r="HL20">
        <v>0.5</v>
      </c>
      <c r="HM20">
        <v>0.25</v>
      </c>
    </row>
    <row r="21" spans="1:221" x14ac:dyDescent="0.25">
      <c r="A21" s="5">
        <v>2</v>
      </c>
      <c r="B21" s="5">
        <v>4</v>
      </c>
      <c r="C21" s="5" t="s">
        <v>172</v>
      </c>
      <c r="D21" s="23">
        <v>720</v>
      </c>
      <c r="E21" s="23">
        <v>2160</v>
      </c>
      <c r="F21" s="23">
        <v>4320</v>
      </c>
      <c r="P21" s="24" t="s">
        <v>20</v>
      </c>
      <c r="Q21" s="5">
        <v>0.5</v>
      </c>
      <c r="R21" s="5">
        <v>2.6399979231981726E-2</v>
      </c>
      <c r="S21" s="5">
        <v>3.1876606683804633E-2</v>
      </c>
      <c r="T21" s="5">
        <v>4.7683009655759924E-2</v>
      </c>
      <c r="U21" s="5">
        <v>0.54800000000000004</v>
      </c>
      <c r="V21" s="5">
        <v>5.0636363636363639E-2</v>
      </c>
      <c r="W21" s="5">
        <v>0.60799999999999998</v>
      </c>
      <c r="X21" s="5">
        <v>4.9151103565365027E-2</v>
      </c>
      <c r="Y21" s="5">
        <v>0.82850000000000001</v>
      </c>
      <c r="Z21" s="5">
        <v>0.95018552128540001</v>
      </c>
      <c r="AA21" s="5">
        <v>0.95000000002657659</v>
      </c>
      <c r="AB21" s="5">
        <v>0.43571428571428572</v>
      </c>
      <c r="AC21" s="5">
        <v>0.5</v>
      </c>
      <c r="AD21" s="5">
        <v>0.47750000000000004</v>
      </c>
      <c r="AE21" s="5">
        <v>4.7619047619047616E-2</v>
      </c>
      <c r="AF21" s="25">
        <v>0.95181818218181824</v>
      </c>
      <c r="AG21" s="5">
        <f>AVERAGE($Q$21:$AF$21)</f>
        <v>0.43769275622502518</v>
      </c>
      <c r="AX21" s="9"/>
      <c r="CV21" s="86" t="s">
        <v>371</v>
      </c>
      <c r="CW21" s="5">
        <f>SUM($Q$45:$AF$45)</f>
        <v>-4</v>
      </c>
      <c r="CX21" s="5">
        <v>5</v>
      </c>
      <c r="CY21" s="5">
        <f>SUM($Q$70:$AF$70)</f>
        <v>0</v>
      </c>
      <c r="CZ21" s="5">
        <v>4.625</v>
      </c>
      <c r="DB21" s="5">
        <v>181.12331980336927</v>
      </c>
      <c r="DC21" s="5">
        <v>0.24072788941666778</v>
      </c>
      <c r="DD21" s="5">
        <f t="shared" si="0"/>
        <v>0.17261904761904762</v>
      </c>
      <c r="DE21" s="5">
        <f t="shared" si="1"/>
        <v>0.19047619047619047</v>
      </c>
      <c r="DF21" s="5">
        <v>5.967322039537907E-4</v>
      </c>
      <c r="DG21" s="5">
        <v>3.2363238707691577</v>
      </c>
      <c r="DH21" s="5">
        <f t="shared" si="2"/>
        <v>5</v>
      </c>
      <c r="DI21" s="5">
        <f t="shared" si="3"/>
        <v>3</v>
      </c>
      <c r="DJ21" s="5">
        <v>8</v>
      </c>
      <c r="DK21" s="5">
        <f t="shared" si="4"/>
        <v>0.125</v>
      </c>
      <c r="DL21" s="5">
        <f t="shared" si="5"/>
        <v>0.43769275622502518</v>
      </c>
      <c r="DM21" s="5">
        <f t="shared" si="6"/>
        <v>0.35884804828373368</v>
      </c>
      <c r="DN21"/>
      <c r="DO21"/>
      <c r="DP21"/>
      <c r="DQ21"/>
      <c r="GR21" t="s">
        <v>20</v>
      </c>
      <c r="GS21">
        <v>0</v>
      </c>
      <c r="GT21">
        <v>0.625</v>
      </c>
      <c r="GU21">
        <v>0</v>
      </c>
      <c r="GV21">
        <v>0.125</v>
      </c>
      <c r="GW21">
        <v>-0.125</v>
      </c>
      <c r="GX21">
        <v>0.125</v>
      </c>
      <c r="GY21">
        <v>0</v>
      </c>
      <c r="GZ21">
        <v>0.625</v>
      </c>
      <c r="HA21">
        <v>0</v>
      </c>
      <c r="HB21">
        <v>0</v>
      </c>
      <c r="HC21">
        <v>0.5</v>
      </c>
      <c r="HD21">
        <v>0</v>
      </c>
      <c r="HE21">
        <v>0.25</v>
      </c>
      <c r="HF21">
        <v>0.25</v>
      </c>
      <c r="HG21">
        <v>0.125</v>
      </c>
      <c r="HH21">
        <v>0.125</v>
      </c>
      <c r="HI21">
        <v>0.25</v>
      </c>
      <c r="HJ21">
        <v>0</v>
      </c>
      <c r="HK21">
        <v>0.5</v>
      </c>
      <c r="HL21">
        <f>VARP(topaz!$Q$70:$AF$70)</f>
        <v>1</v>
      </c>
      <c r="HM21">
        <v>0.25</v>
      </c>
    </row>
    <row r="22" spans="1:221" ht="15.75" thickBot="1" x14ac:dyDescent="0.3">
      <c r="A22" s="5">
        <v>2</v>
      </c>
      <c r="B22" s="5">
        <v>5</v>
      </c>
      <c r="C22" s="5" t="s">
        <v>173</v>
      </c>
      <c r="D22" s="23">
        <v>0.5</v>
      </c>
      <c r="E22" s="23">
        <v>0.66</v>
      </c>
      <c r="F22" s="23">
        <v>1</v>
      </c>
      <c r="P22" s="29" t="s">
        <v>21</v>
      </c>
      <c r="Q22" s="30">
        <v>0.95</v>
      </c>
      <c r="R22" s="30">
        <v>0.95002774309932747</v>
      </c>
      <c r="S22" s="30">
        <v>0.95046928772551875</v>
      </c>
      <c r="T22" s="30">
        <v>0.1026595744680851</v>
      </c>
      <c r="U22" s="30">
        <v>0.19400000000000006</v>
      </c>
      <c r="V22" s="30">
        <v>5.7000000000000009E-2</v>
      </c>
      <c r="W22" s="30">
        <v>0.57285714285714284</v>
      </c>
      <c r="X22" s="30">
        <v>0.89375000000000004</v>
      </c>
      <c r="Y22" s="30">
        <v>0.85887500000000006</v>
      </c>
      <c r="Z22" s="30">
        <v>0.28759999999999997</v>
      </c>
      <c r="AA22" s="30">
        <v>0.75</v>
      </c>
      <c r="AB22" s="30">
        <v>0.33124999999999999</v>
      </c>
      <c r="AC22" s="30">
        <v>0.95781294761679048</v>
      </c>
      <c r="AD22" s="30">
        <v>0.33285714285714285</v>
      </c>
      <c r="AE22" s="30">
        <v>0.04</v>
      </c>
      <c r="AF22" s="31">
        <v>5.0599201065246339E-2</v>
      </c>
      <c r="AG22" s="5">
        <f>AVERAGE($Q$22:$AF$22)</f>
        <v>0.51748487748057836</v>
      </c>
      <c r="AX22" s="9"/>
      <c r="CV22" s="86">
        <v>0</v>
      </c>
      <c r="CW22" s="5">
        <f>SUM($Q$46:$AF$46)</f>
        <v>0</v>
      </c>
      <c r="CX22" s="5">
        <v>5.5</v>
      </c>
      <c r="CY22" s="5">
        <f>SUM($Q$71:$AF$71)</f>
        <v>8</v>
      </c>
      <c r="CZ22" s="5">
        <v>-0.8125</v>
      </c>
      <c r="DB22" s="5">
        <v>1.6708024899655027</v>
      </c>
      <c r="DC22" s="5">
        <v>0.16611511912376234</v>
      </c>
      <c r="DD22" s="5">
        <f t="shared" si="0"/>
        <v>-0.13690476190476192</v>
      </c>
      <c r="DE22" s="5">
        <f t="shared" si="1"/>
        <v>0.21428571428571427</v>
      </c>
      <c r="DF22" s="39">
        <v>0.22739366507869765</v>
      </c>
      <c r="DG22" s="39">
        <v>3.7435452325272105</v>
      </c>
      <c r="DH22" s="39">
        <f t="shared" si="2"/>
        <v>1</v>
      </c>
      <c r="DI22" s="39">
        <f t="shared" si="3"/>
        <v>4</v>
      </c>
      <c r="DJ22" s="39">
        <v>5</v>
      </c>
      <c r="DK22" s="39">
        <f t="shared" si="4"/>
        <v>0</v>
      </c>
      <c r="DL22" s="39">
        <f t="shared" si="5"/>
        <v>0.51748487748057836</v>
      </c>
      <c r="DM22" s="39">
        <f t="shared" si="6"/>
        <v>0.37657577804293896</v>
      </c>
      <c r="DN22" s="54"/>
      <c r="DO22" s="54"/>
      <c r="DP22" s="54"/>
      <c r="DQ22" s="54"/>
      <c r="GR22" s="54" t="s">
        <v>21</v>
      </c>
      <c r="GS22" s="54">
        <v>0</v>
      </c>
      <c r="GT22" s="54">
        <v>-6.25E-2</v>
      </c>
      <c r="GU22" s="54">
        <v>-0.25</v>
      </c>
      <c r="GV22" s="54">
        <v>-0.3125</v>
      </c>
      <c r="GW22" s="54">
        <v>-0.1875</v>
      </c>
      <c r="GX22" s="54">
        <v>6.25E-2</v>
      </c>
      <c r="GY22" s="54">
        <v>-0.375</v>
      </c>
      <c r="GZ22" s="54">
        <v>6.25E-2</v>
      </c>
      <c r="HA22" s="54">
        <v>-0.375</v>
      </c>
      <c r="HB22" s="54">
        <v>-0.375</v>
      </c>
      <c r="HC22" s="54">
        <v>-0.25</v>
      </c>
      <c r="HD22" s="54">
        <v>0.125</v>
      </c>
      <c r="HE22" s="54">
        <v>0.125</v>
      </c>
      <c r="HF22" s="54">
        <v>0</v>
      </c>
      <c r="HG22" s="54">
        <v>-0.3125</v>
      </c>
      <c r="HH22" s="54">
        <v>-6.25E-2</v>
      </c>
      <c r="HI22" s="54">
        <v>0.25</v>
      </c>
      <c r="HJ22" s="54">
        <v>-0.125</v>
      </c>
      <c r="HK22" s="54">
        <v>0.25</v>
      </c>
      <c r="HL22" s="54">
        <v>0.25</v>
      </c>
      <c r="HM22" s="54">
        <f>VARP(topaz!$Q$71:$AF$71)</f>
        <v>0.75</v>
      </c>
    </row>
    <row r="23" spans="1:221" x14ac:dyDescent="0.25">
      <c r="A23" s="5">
        <v>2</v>
      </c>
      <c r="B23" s="5">
        <v>6</v>
      </c>
      <c r="C23" s="5" t="s">
        <v>174</v>
      </c>
      <c r="D23" s="23">
        <v>0.1</v>
      </c>
      <c r="E23" s="23">
        <v>5</v>
      </c>
      <c r="F23" s="23">
        <v>10</v>
      </c>
      <c r="P23" s="11" t="s">
        <v>79</v>
      </c>
      <c r="Q23" s="5">
        <f>AVERAGE($Q$2:$Q$22)</f>
        <v>0.41393959602775443</v>
      </c>
      <c r="R23" s="5">
        <f>AVERAGE($R$2:$R$22)</f>
        <v>0.61197627714322067</v>
      </c>
      <c r="S23" s="5">
        <f>AVERAGE($S$2:$S$22)</f>
        <v>0.52893026475761373</v>
      </c>
      <c r="T23" s="5">
        <f>AVERAGE($T$2:$T$22)</f>
        <v>4.9892638587697415E-2</v>
      </c>
      <c r="U23" s="5">
        <f>AVERAGE($U$2:$U$22)</f>
        <v>0.25801703620178873</v>
      </c>
      <c r="V23" s="5">
        <f>AVERAGE($V$2:$V$22)</f>
        <v>0.65815211546071672</v>
      </c>
      <c r="W23" s="5">
        <f>AVERAGE($W$2:$W$22)</f>
        <v>0.67173817018886539</v>
      </c>
      <c r="X23" s="5">
        <f>AVERAGE($X$2:$X$22)</f>
        <v>0.3182928528964688</v>
      </c>
      <c r="Y23" s="5">
        <f>AVERAGE($Y$2:$Y$22)</f>
        <v>0.86304604173155197</v>
      </c>
      <c r="Z23" s="5">
        <f>AVERAGE($Z$2:$Z$22)</f>
        <v>0.47080944024443577</v>
      </c>
      <c r="AA23" s="5">
        <f>AVERAGE($AA$2:$AA$22)</f>
        <v>0.59638071404339288</v>
      </c>
      <c r="AB23" s="5">
        <f>AVERAGE($AB$2:$AB$22)</f>
        <v>0.3798204841315122</v>
      </c>
      <c r="AC23" s="5">
        <f>AVERAGE($AC$2:$AC$22)</f>
        <v>0.67971883634233043</v>
      </c>
      <c r="AD23" s="5">
        <f>AVERAGE($AD$2:$AD$22)</f>
        <v>0.30170961351418296</v>
      </c>
      <c r="AE23" s="5">
        <f>AVERAGE($AE$2:$AE$22)</f>
        <v>0.21870222531628467</v>
      </c>
      <c r="AF23" s="5">
        <f>AVERAGE($AF$2:$AF$22)</f>
        <v>0.82546983308841759</v>
      </c>
      <c r="AG23" s="5">
        <f>AVERAGE($AG$2:$AG$22)</f>
        <v>0.49041225872976468</v>
      </c>
      <c r="AH23" s="11"/>
      <c r="AI23" s="32"/>
      <c r="AX23" s="9"/>
      <c r="CV23" s="86" t="s">
        <v>218</v>
      </c>
      <c r="GR23" s="5" t="s">
        <v>200</v>
      </c>
      <c r="GS23" s="5">
        <f t="array" ref="GS23">SUM(GS$2:GS$22)</f>
        <v>4.625</v>
      </c>
      <c r="GT23" s="5">
        <f t="array" ref="GT23">SUM(GT$2:GT$22)</f>
        <v>3.234375</v>
      </c>
      <c r="GU23" s="5">
        <f t="array" ref="GU23">SUM(GU$2:GU$22)</f>
        <v>0.625</v>
      </c>
      <c r="GV23" s="5">
        <f t="array" ref="GV23">SUM(GV$2:GV$22)</f>
        <v>2.984375</v>
      </c>
      <c r="GW23" s="5">
        <f t="array" ref="GW23">SUM(GW$2:GW$22)</f>
        <v>3.703125</v>
      </c>
      <c r="GX23" s="5">
        <f t="array" ref="GX23">SUM(GX$2:GX$22)</f>
        <v>0.953125</v>
      </c>
      <c r="GY23" s="5">
        <f t="array" ref="GY23">SUM(GY$2:GY$22)</f>
        <v>3.34375</v>
      </c>
      <c r="GZ23" s="5">
        <f t="array" ref="GZ23">SUM(GZ$2:GZ$22)</f>
        <v>6.765625</v>
      </c>
      <c r="HA23" s="5">
        <f t="array" ref="HA23">SUM(HA$2:HA$22)</f>
        <v>2.78125</v>
      </c>
      <c r="HB23" s="5">
        <f t="array" ref="HB23">SUM(HB$2:HB$22)</f>
        <v>4.34375</v>
      </c>
      <c r="HC23" s="5">
        <f t="array" ref="HC23">SUM(HC$2:HC$22)</f>
        <v>4.125</v>
      </c>
      <c r="HD23" s="5">
        <f t="array" ref="HD23">SUM(HD$2:HD$22)</f>
        <v>3.34375</v>
      </c>
      <c r="HE23" s="5">
        <f t="array" ref="HE23">SUM(HE$2:HE$22)</f>
        <v>4.84375</v>
      </c>
      <c r="HF23" s="5">
        <f t="array" ref="HF23">SUM(HF$2:HF$22)</f>
        <v>2.625</v>
      </c>
      <c r="HG23" s="5">
        <f t="array" ref="HG23">SUM(HG$2:HG$22)</f>
        <v>4.484375</v>
      </c>
      <c r="HH23" s="5">
        <f t="array" ref="HH23">SUM(HH$2:HH$22)</f>
        <v>5.234375</v>
      </c>
      <c r="HI23" s="5">
        <f t="array" ref="HI23">SUM(HI$2:HI$22)</f>
        <v>0.8125</v>
      </c>
      <c r="HJ23" s="5">
        <f t="array" ref="HJ23">SUM(HJ$2:HJ$22)</f>
        <v>2.21875</v>
      </c>
      <c r="HK23" s="5">
        <f t="array" ref="HK23">SUM(HK$2:HK$22)</f>
        <v>4.625</v>
      </c>
      <c r="HL23" s="5">
        <f t="array" ref="HL23">SUM(HL$2:HL$22)</f>
        <v>4.625</v>
      </c>
      <c r="HM23" s="5">
        <f t="array" ref="HM23">SUM(HM$2:HM$22)</f>
        <v>-0.8125</v>
      </c>
    </row>
    <row r="24" spans="1:221" x14ac:dyDescent="0.25">
      <c r="A24" s="5">
        <v>2</v>
      </c>
      <c r="B24" s="5">
        <v>7</v>
      </c>
      <c r="C24" s="5" t="s">
        <v>175</v>
      </c>
      <c r="D24" s="23">
        <v>2</v>
      </c>
      <c r="E24" s="23">
        <v>10</v>
      </c>
      <c r="F24" s="23">
        <v>20</v>
      </c>
      <c r="P24" s="11"/>
      <c r="AX24" s="9"/>
      <c r="CV24" s="86">
        <f>AVERAGE(DB:DB)</f>
        <v>49778.263531025608</v>
      </c>
      <c r="GS24" s="5">
        <v>4.625</v>
      </c>
      <c r="GT24" s="5">
        <v>3.234375</v>
      </c>
      <c r="GU24" s="5">
        <v>0.625</v>
      </c>
      <c r="GV24" s="5">
        <v>2.984375</v>
      </c>
      <c r="GW24" s="5">
        <v>3.703125</v>
      </c>
      <c r="GX24" s="5">
        <v>0.953125</v>
      </c>
      <c r="GY24" s="5">
        <v>3.34375</v>
      </c>
      <c r="GZ24" s="5">
        <v>6.765625</v>
      </c>
      <c r="HA24" s="5">
        <v>2.78125</v>
      </c>
      <c r="HB24" s="5">
        <v>4.34375</v>
      </c>
      <c r="HC24" s="5">
        <v>4.125</v>
      </c>
      <c r="HD24" s="5">
        <v>3.34375</v>
      </c>
      <c r="HE24" s="5">
        <v>4.84375</v>
      </c>
      <c r="HF24" s="5">
        <v>2.625</v>
      </c>
      <c r="HG24" s="5">
        <v>4.484375</v>
      </c>
      <c r="HH24" s="5">
        <v>5.234375</v>
      </c>
      <c r="HI24" s="5">
        <v>0.8125</v>
      </c>
      <c r="HJ24" s="5">
        <v>2.21875</v>
      </c>
      <c r="HK24" s="5">
        <v>4.625</v>
      </c>
      <c r="HL24" s="5">
        <v>4.625</v>
      </c>
      <c r="HM24" s="5">
        <v>-0.8125</v>
      </c>
    </row>
    <row r="25" spans="1:221" x14ac:dyDescent="0.25">
      <c r="A25" s="5">
        <v>2</v>
      </c>
      <c r="B25" s="5">
        <v>8</v>
      </c>
      <c r="C25" s="5" t="s">
        <v>176</v>
      </c>
      <c r="D25" s="23">
        <v>200</v>
      </c>
      <c r="E25" s="23">
        <v>350</v>
      </c>
      <c r="F25" s="23">
        <v>500</v>
      </c>
      <c r="P25" s="5" t="s">
        <v>132</v>
      </c>
      <c r="Q25" s="5" t="s">
        <v>81</v>
      </c>
      <c r="R25" s="5" t="s">
        <v>82</v>
      </c>
      <c r="S25" s="5" t="s">
        <v>83</v>
      </c>
      <c r="T25" s="5" t="s">
        <v>84</v>
      </c>
      <c r="U25" s="5" t="s">
        <v>85</v>
      </c>
      <c r="V25" s="5" t="s">
        <v>86</v>
      </c>
      <c r="W25" s="5" t="s">
        <v>87</v>
      </c>
      <c r="X25" s="5" t="s">
        <v>88</v>
      </c>
      <c r="Y25" s="5" t="s">
        <v>89</v>
      </c>
      <c r="Z25" s="5" t="s">
        <v>90</v>
      </c>
      <c r="AA25" s="5" t="s">
        <v>91</v>
      </c>
      <c r="AB25" s="5" t="s">
        <v>92</v>
      </c>
      <c r="AC25" s="5" t="s">
        <v>93</v>
      </c>
      <c r="AD25" s="5" t="s">
        <v>94</v>
      </c>
      <c r="AE25" s="5" t="s">
        <v>95</v>
      </c>
      <c r="AF25" s="5" t="s">
        <v>96</v>
      </c>
      <c r="AG25" s="5" t="s">
        <v>80</v>
      </c>
      <c r="AH25" s="5" t="s">
        <v>168</v>
      </c>
      <c r="AJ25" s="5" t="s">
        <v>42</v>
      </c>
    </row>
    <row r="26" spans="1:221" x14ac:dyDescent="0.25">
      <c r="A26" s="5">
        <v>2</v>
      </c>
      <c r="B26" s="5">
        <v>9</v>
      </c>
      <c r="C26" s="5" t="s">
        <v>177</v>
      </c>
      <c r="D26" s="23">
        <v>9.9999999999999995E-7</v>
      </c>
      <c r="E26" s="23">
        <v>30</v>
      </c>
      <c r="F26" s="23">
        <v>100</v>
      </c>
      <c r="P26" s="5" t="s">
        <v>1</v>
      </c>
      <c r="Q26" s="5">
        <v>-1</v>
      </c>
      <c r="R26" s="5">
        <v>1</v>
      </c>
      <c r="S26" s="5">
        <v>-1</v>
      </c>
      <c r="T26" s="5">
        <v>-1</v>
      </c>
      <c r="U26" s="5">
        <v>-1</v>
      </c>
      <c r="V26" s="5">
        <v>1</v>
      </c>
      <c r="W26" s="5">
        <v>1</v>
      </c>
      <c r="X26" s="5">
        <v>-1</v>
      </c>
      <c r="Y26" s="5">
        <v>1</v>
      </c>
      <c r="Z26" s="5">
        <v>1</v>
      </c>
      <c r="AA26" s="5">
        <v>-1</v>
      </c>
      <c r="AB26" s="5">
        <v>1</v>
      </c>
      <c r="AC26" s="5">
        <v>1</v>
      </c>
      <c r="AD26" s="5">
        <v>-1</v>
      </c>
      <c r="AE26" s="5">
        <v>-1</v>
      </c>
      <c r="AF26" s="5">
        <v>1</v>
      </c>
      <c r="AG26" s="5">
        <f>AVERAGE($Q$26:$AF$26)</f>
        <v>0</v>
      </c>
      <c r="AH26" s="5" t="s">
        <v>52</v>
      </c>
      <c r="AI26" s="22">
        <f>VARP($Q$47:$AF$47)</f>
        <v>0.34580498866213155</v>
      </c>
      <c r="AJ26" s="5">
        <v>0.34580498866213155</v>
      </c>
    </row>
    <row r="27" spans="1:221" x14ac:dyDescent="0.25">
      <c r="A27" s="5">
        <v>2</v>
      </c>
      <c r="B27" s="5">
        <v>10</v>
      </c>
      <c r="C27" s="5" t="s">
        <v>178</v>
      </c>
      <c r="D27" s="23">
        <v>1</v>
      </c>
      <c r="E27" s="23">
        <v>2</v>
      </c>
      <c r="F27" s="23">
        <v>5</v>
      </c>
      <c r="P27" s="5" t="s">
        <v>2</v>
      </c>
      <c r="Q27" s="5">
        <v>1</v>
      </c>
      <c r="R27" s="5">
        <v>-1</v>
      </c>
      <c r="S27" s="5">
        <v>1</v>
      </c>
      <c r="T27" s="5">
        <v>-1</v>
      </c>
      <c r="U27" s="5">
        <v>-1</v>
      </c>
      <c r="V27" s="5">
        <v>1</v>
      </c>
      <c r="W27" s="5">
        <v>1</v>
      </c>
      <c r="X27" s="5">
        <v>-1</v>
      </c>
      <c r="Y27" s="5">
        <v>1</v>
      </c>
      <c r="Z27" s="5">
        <v>1</v>
      </c>
      <c r="AA27" s="5">
        <v>1</v>
      </c>
      <c r="AB27" s="5">
        <v>1</v>
      </c>
      <c r="AC27" s="5">
        <v>1</v>
      </c>
      <c r="AD27" s="5">
        <v>1</v>
      </c>
      <c r="AE27" s="5">
        <v>-1</v>
      </c>
      <c r="AF27" s="5">
        <v>-1</v>
      </c>
      <c r="AG27" s="5">
        <f>AVERAGE($Q$27:$AF$27)</f>
        <v>0.25</v>
      </c>
      <c r="AH27" s="36" t="s">
        <v>54</v>
      </c>
      <c r="AI27" s="22">
        <f>VARP($AG$26:$AG$46)</f>
        <v>4.0178571428571432E-2</v>
      </c>
      <c r="AJ27" s="5">
        <v>4.0178571428571432E-2</v>
      </c>
      <c r="AO27" s="11"/>
    </row>
    <row r="28" spans="1:221" x14ac:dyDescent="0.25">
      <c r="A28" s="5">
        <v>2</v>
      </c>
      <c r="B28" s="5">
        <v>11</v>
      </c>
      <c r="C28" s="5" t="s">
        <v>179</v>
      </c>
      <c r="D28" s="23">
        <v>0.01</v>
      </c>
      <c r="E28" s="23">
        <v>0.1</v>
      </c>
      <c r="F28" s="23">
        <v>1</v>
      </c>
      <c r="P28" s="5" t="s">
        <v>3</v>
      </c>
      <c r="Q28" s="5">
        <v>-1</v>
      </c>
      <c r="R28" s="5">
        <v>1</v>
      </c>
      <c r="S28" s="5">
        <v>-1</v>
      </c>
      <c r="T28" s="5">
        <v>-1</v>
      </c>
      <c r="U28" s="5">
        <v>-1</v>
      </c>
      <c r="V28" s="5">
        <v>1</v>
      </c>
      <c r="W28" s="5">
        <v>-1</v>
      </c>
      <c r="X28" s="5">
        <v>1</v>
      </c>
      <c r="Y28" s="5">
        <v>1</v>
      </c>
      <c r="Z28" s="5">
        <v>-1</v>
      </c>
      <c r="AA28" s="5">
        <v>1</v>
      </c>
      <c r="AB28" s="5">
        <v>-1</v>
      </c>
      <c r="AC28" s="5">
        <v>-1</v>
      </c>
      <c r="AD28" s="5">
        <v>-1</v>
      </c>
      <c r="AE28" s="5">
        <v>-1</v>
      </c>
      <c r="AF28" s="5">
        <v>1</v>
      </c>
      <c r="AG28" s="5">
        <f>AVERAGE($Q$28:$AF$28)</f>
        <v>-0.25</v>
      </c>
      <c r="AH28" s="5" t="s">
        <v>57</v>
      </c>
      <c r="AI28" s="22">
        <f>VARP($Q$26:$AF$46)</f>
        <v>1</v>
      </c>
    </row>
    <row r="29" spans="1:221" x14ac:dyDescent="0.25">
      <c r="A29" s="5">
        <v>2</v>
      </c>
      <c r="B29" s="5">
        <v>12</v>
      </c>
      <c r="C29" s="5" t="s">
        <v>180</v>
      </c>
      <c r="D29" s="23">
        <v>10</v>
      </c>
      <c r="E29" s="23">
        <v>30</v>
      </c>
      <c r="F29" s="23">
        <v>50</v>
      </c>
      <c r="P29" s="5" t="s">
        <v>4</v>
      </c>
      <c r="Q29" s="5">
        <v>-1</v>
      </c>
      <c r="R29" s="5">
        <v>-1</v>
      </c>
      <c r="S29" s="5">
        <v>1</v>
      </c>
      <c r="T29" s="5">
        <v>-1</v>
      </c>
      <c r="U29" s="5">
        <v>-1</v>
      </c>
      <c r="V29" s="5">
        <v>1</v>
      </c>
      <c r="W29" s="5">
        <v>1</v>
      </c>
      <c r="X29" s="5">
        <v>-1</v>
      </c>
      <c r="Y29" s="5">
        <v>1</v>
      </c>
      <c r="Z29" s="5">
        <v>1</v>
      </c>
      <c r="AA29" s="5">
        <v>1</v>
      </c>
      <c r="AB29" s="5">
        <v>-1</v>
      </c>
      <c r="AC29" s="5">
        <v>-1</v>
      </c>
      <c r="AD29" s="5">
        <v>-1</v>
      </c>
      <c r="AE29" s="5">
        <v>-1</v>
      </c>
      <c r="AF29" s="5">
        <v>1</v>
      </c>
      <c r="AG29" s="5">
        <f>AVERAGE($Q$29:$AF$29)</f>
        <v>-0.125</v>
      </c>
      <c r="AH29" s="5" t="s">
        <v>76</v>
      </c>
      <c r="AI29" s="22">
        <f>AVERAGE($Q$26:$AF$46)</f>
        <v>0</v>
      </c>
    </row>
    <row r="30" spans="1:221" x14ac:dyDescent="0.25">
      <c r="A30" s="5">
        <v>2</v>
      </c>
      <c r="B30" s="5">
        <v>13</v>
      </c>
      <c r="C30" s="5" t="s">
        <v>181</v>
      </c>
      <c r="D30" s="23">
        <v>2</v>
      </c>
      <c r="E30" s="23">
        <v>4</v>
      </c>
      <c r="F30" s="23">
        <v>6.1</v>
      </c>
      <c r="P30" s="5" t="s">
        <v>5</v>
      </c>
      <c r="Q30" s="5">
        <v>-1</v>
      </c>
      <c r="R30" s="5">
        <v>1</v>
      </c>
      <c r="S30" s="5">
        <v>1</v>
      </c>
      <c r="T30" s="5">
        <v>-1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-1</v>
      </c>
      <c r="AB30" s="5">
        <v>-1</v>
      </c>
      <c r="AC30" s="5">
        <v>1</v>
      </c>
      <c r="AD30" s="5">
        <v>-1</v>
      </c>
      <c r="AE30" s="5">
        <v>-1</v>
      </c>
      <c r="AF30" s="5">
        <v>1</v>
      </c>
      <c r="AG30" s="5">
        <f>AVERAGE($Q$30:$AF$30)</f>
        <v>0.25</v>
      </c>
      <c r="AH30" s="5" t="s">
        <v>216</v>
      </c>
      <c r="AI30" s="22">
        <f>AI29*336</f>
        <v>0</v>
      </c>
    </row>
    <row r="31" spans="1:221" x14ac:dyDescent="0.25">
      <c r="A31" s="5">
        <v>2</v>
      </c>
      <c r="B31" s="5">
        <v>14</v>
      </c>
      <c r="C31" s="5" t="s">
        <v>182</v>
      </c>
      <c r="D31" s="23">
        <v>20</v>
      </c>
      <c r="E31" s="23">
        <v>86</v>
      </c>
      <c r="F31" s="23">
        <v>100</v>
      </c>
      <c r="P31" s="5" t="s">
        <v>6</v>
      </c>
      <c r="Q31" s="5">
        <v>1</v>
      </c>
      <c r="R31" s="5">
        <v>1</v>
      </c>
      <c r="S31" s="5">
        <v>1</v>
      </c>
      <c r="T31" s="5">
        <v>-1</v>
      </c>
      <c r="U31" s="5">
        <v>1</v>
      </c>
      <c r="V31" s="5">
        <v>-1</v>
      </c>
      <c r="W31" s="5">
        <v>1</v>
      </c>
      <c r="X31" s="5">
        <v>-1</v>
      </c>
      <c r="Y31" s="5">
        <v>1</v>
      </c>
      <c r="Z31" s="5">
        <v>1</v>
      </c>
      <c r="AA31" s="5">
        <v>1</v>
      </c>
      <c r="AB31" s="5">
        <v>-1</v>
      </c>
      <c r="AC31" s="5">
        <v>1</v>
      </c>
      <c r="AD31" s="5">
        <v>-1</v>
      </c>
      <c r="AE31" s="5">
        <v>1</v>
      </c>
      <c r="AF31" s="5">
        <v>1</v>
      </c>
      <c r="AG31" s="5">
        <f>AVERAGE($Q$31:$AF$31)</f>
        <v>0.375</v>
      </c>
      <c r="AH31" s="5" t="s">
        <v>220</v>
      </c>
      <c r="AI31" s="22">
        <f>(AI29+1)/2</f>
        <v>0.5</v>
      </c>
    </row>
    <row r="32" spans="1:221" x14ac:dyDescent="0.25">
      <c r="A32" s="5">
        <v>2</v>
      </c>
      <c r="B32" s="5">
        <v>15</v>
      </c>
      <c r="C32" s="5" t="s">
        <v>183</v>
      </c>
      <c r="D32" s="23">
        <v>-10</v>
      </c>
      <c r="E32" s="23">
        <v>-5</v>
      </c>
      <c r="F32" s="23">
        <v>-3</v>
      </c>
      <c r="P32" s="5" t="s">
        <v>7</v>
      </c>
      <c r="Q32" s="5">
        <v>-1</v>
      </c>
      <c r="R32" s="5">
        <v>-1</v>
      </c>
      <c r="S32" s="5">
        <v>1</v>
      </c>
      <c r="T32" s="5">
        <v>-1</v>
      </c>
      <c r="U32" s="5">
        <v>-1</v>
      </c>
      <c r="V32" s="5">
        <v>1</v>
      </c>
      <c r="W32" s="5">
        <v>1</v>
      </c>
      <c r="X32" s="5">
        <v>-1</v>
      </c>
      <c r="Y32" s="5">
        <v>1</v>
      </c>
      <c r="Z32" s="5">
        <v>1</v>
      </c>
      <c r="AA32" s="5">
        <v>1</v>
      </c>
      <c r="AB32" s="5">
        <v>1</v>
      </c>
      <c r="AC32" s="5">
        <v>-1</v>
      </c>
      <c r="AD32" s="5">
        <v>-1</v>
      </c>
      <c r="AE32" s="5">
        <v>-1</v>
      </c>
      <c r="AF32" s="5">
        <v>1</v>
      </c>
      <c r="AG32" s="5">
        <f>AVERAGE($Q$32:$AF$32)</f>
        <v>0</v>
      </c>
      <c r="AH32" s="5" t="s">
        <v>373</v>
      </c>
      <c r="AI32" s="22">
        <f>(AI31-(1-AI31))^2</f>
        <v>0</v>
      </c>
      <c r="AO32" s="11"/>
    </row>
    <row r="33" spans="1:33" x14ac:dyDescent="0.25">
      <c r="A33" s="5">
        <v>2</v>
      </c>
      <c r="B33" s="5">
        <v>16</v>
      </c>
      <c r="C33" s="5" t="s">
        <v>184</v>
      </c>
      <c r="D33" s="23">
        <v>1000</v>
      </c>
      <c r="E33" s="23">
        <v>2000</v>
      </c>
      <c r="F33" s="23">
        <v>3000</v>
      </c>
      <c r="P33" s="5" t="s">
        <v>8</v>
      </c>
      <c r="Q33" s="5">
        <v>-1</v>
      </c>
      <c r="R33" s="5">
        <v>1</v>
      </c>
      <c r="S33" s="5">
        <v>1</v>
      </c>
      <c r="T33" s="5">
        <v>-1</v>
      </c>
      <c r="U33" s="5">
        <v>-1</v>
      </c>
      <c r="V33" s="5">
        <v>1</v>
      </c>
      <c r="W33" s="5">
        <v>1</v>
      </c>
      <c r="X33" s="5">
        <v>-1</v>
      </c>
      <c r="Y33" s="5">
        <v>1</v>
      </c>
      <c r="Z33" s="5">
        <v>1</v>
      </c>
      <c r="AA33" s="5">
        <v>-1</v>
      </c>
      <c r="AB33" s="5">
        <v>-1</v>
      </c>
      <c r="AC33" s="5">
        <v>1</v>
      </c>
      <c r="AD33" s="5">
        <v>-1</v>
      </c>
      <c r="AE33" s="5">
        <v>-1</v>
      </c>
      <c r="AF33" s="5">
        <v>1</v>
      </c>
      <c r="AG33" s="5">
        <f>AVERAGE($Q$33:$AF$33)</f>
        <v>0</v>
      </c>
    </row>
    <row r="34" spans="1:33" x14ac:dyDescent="0.25">
      <c r="A34" s="5">
        <v>3</v>
      </c>
      <c r="B34" s="5">
        <v>1</v>
      </c>
      <c r="C34" s="5" t="s">
        <v>169</v>
      </c>
      <c r="D34" s="23">
        <v>5</v>
      </c>
      <c r="E34" s="23">
        <v>20</v>
      </c>
      <c r="F34" s="23">
        <v>30</v>
      </c>
      <c r="P34" s="5" t="s">
        <v>9</v>
      </c>
      <c r="Q34" s="5">
        <v>-1</v>
      </c>
      <c r="R34" s="5">
        <v>1</v>
      </c>
      <c r="S34" s="5">
        <v>-1</v>
      </c>
      <c r="T34" s="5">
        <v>-1</v>
      </c>
      <c r="U34" s="5">
        <v>-1</v>
      </c>
      <c r="V34" s="5">
        <v>1</v>
      </c>
      <c r="W34" s="5">
        <v>1</v>
      </c>
      <c r="X34" s="5">
        <v>-1</v>
      </c>
      <c r="Y34" s="5">
        <v>1</v>
      </c>
      <c r="Z34" s="5">
        <v>1</v>
      </c>
      <c r="AA34" s="5">
        <v>1</v>
      </c>
      <c r="AB34" s="5">
        <v>-1</v>
      </c>
      <c r="AC34" s="5">
        <v>-1</v>
      </c>
      <c r="AD34" s="5">
        <v>-1</v>
      </c>
      <c r="AE34" s="5">
        <v>1</v>
      </c>
      <c r="AF34" s="5">
        <v>1</v>
      </c>
      <c r="AG34" s="5">
        <f>AVERAGE($Q$34:$AF$34)</f>
        <v>0</v>
      </c>
    </row>
    <row r="35" spans="1:33" x14ac:dyDescent="0.25">
      <c r="A35" s="5">
        <v>3</v>
      </c>
      <c r="B35" s="5">
        <v>2</v>
      </c>
      <c r="C35" s="5" t="s">
        <v>170</v>
      </c>
      <c r="D35" s="23">
        <v>40</v>
      </c>
      <c r="E35" s="23">
        <v>80</v>
      </c>
      <c r="F35" s="23">
        <v>101</v>
      </c>
      <c r="P35" s="5" t="s">
        <v>10</v>
      </c>
      <c r="Q35" s="5">
        <v>1</v>
      </c>
      <c r="R35" s="5">
        <v>1</v>
      </c>
      <c r="S35" s="5">
        <v>1</v>
      </c>
      <c r="T35" s="5">
        <v>-1</v>
      </c>
      <c r="U35" s="5">
        <v>-1</v>
      </c>
      <c r="V35" s="5">
        <v>1</v>
      </c>
      <c r="W35" s="5">
        <v>1</v>
      </c>
      <c r="X35" s="5">
        <v>-1</v>
      </c>
      <c r="Y35" s="5">
        <v>1</v>
      </c>
      <c r="Z35" s="5">
        <v>-1</v>
      </c>
      <c r="AA35" s="5">
        <v>1</v>
      </c>
      <c r="AB35" s="5">
        <v>1</v>
      </c>
      <c r="AC35" s="5">
        <v>1</v>
      </c>
      <c r="AD35" s="5">
        <v>-1</v>
      </c>
      <c r="AE35" s="5">
        <v>-1</v>
      </c>
      <c r="AF35" s="5">
        <v>1</v>
      </c>
      <c r="AG35" s="5">
        <f>AVERAGE($Q$35:$AF$35)</f>
        <v>0.25</v>
      </c>
    </row>
    <row r="36" spans="1:33" x14ac:dyDescent="0.25">
      <c r="A36" s="5">
        <v>3</v>
      </c>
      <c r="B36" s="5">
        <v>3</v>
      </c>
      <c r="C36" s="5" t="s">
        <v>171</v>
      </c>
      <c r="D36" s="23">
        <v>10</v>
      </c>
      <c r="E36" s="23">
        <v>20</v>
      </c>
      <c r="F36" s="23">
        <v>40</v>
      </c>
      <c r="P36" s="5" t="s">
        <v>11</v>
      </c>
      <c r="Q36" s="5">
        <v>-1</v>
      </c>
      <c r="R36" s="5">
        <v>1</v>
      </c>
      <c r="S36" s="5">
        <v>1</v>
      </c>
      <c r="T36" s="5">
        <v>-1</v>
      </c>
      <c r="U36" s="5">
        <v>-1</v>
      </c>
      <c r="V36" s="5">
        <v>1</v>
      </c>
      <c r="W36" s="5">
        <v>1</v>
      </c>
      <c r="X36" s="5">
        <v>-1</v>
      </c>
      <c r="Y36" s="5">
        <v>1</v>
      </c>
      <c r="Z36" s="5">
        <v>-1</v>
      </c>
      <c r="AA36" s="5">
        <v>1</v>
      </c>
      <c r="AB36" s="5">
        <v>-1</v>
      </c>
      <c r="AC36" s="5">
        <v>1</v>
      </c>
      <c r="AD36" s="5">
        <v>-1</v>
      </c>
      <c r="AE36" s="5">
        <v>1</v>
      </c>
      <c r="AF36" s="5">
        <v>1</v>
      </c>
      <c r="AG36" s="5">
        <f>AVERAGE($Q$36:$AF$36)</f>
        <v>0.125</v>
      </c>
    </row>
    <row r="37" spans="1:33" x14ac:dyDescent="0.25">
      <c r="A37" s="5">
        <v>3</v>
      </c>
      <c r="B37" s="5">
        <v>4</v>
      </c>
      <c r="C37" s="5" t="s">
        <v>172</v>
      </c>
      <c r="D37" s="23">
        <v>48</v>
      </c>
      <c r="E37" s="23">
        <v>336</v>
      </c>
      <c r="F37" s="23">
        <v>17520</v>
      </c>
      <c r="P37" s="5" t="s">
        <v>12</v>
      </c>
      <c r="Q37" s="5">
        <v>-1</v>
      </c>
      <c r="R37" s="5">
        <v>1</v>
      </c>
      <c r="S37" s="5">
        <v>-1</v>
      </c>
      <c r="T37" s="5">
        <v>-1</v>
      </c>
      <c r="U37" s="5">
        <v>1</v>
      </c>
      <c r="V37" s="5">
        <v>1</v>
      </c>
      <c r="W37" s="5">
        <v>1</v>
      </c>
      <c r="X37" s="5">
        <v>-1</v>
      </c>
      <c r="Y37" s="5">
        <v>1</v>
      </c>
      <c r="Z37" s="5">
        <v>-1</v>
      </c>
      <c r="AA37" s="5">
        <v>1</v>
      </c>
      <c r="AB37" s="5">
        <v>-1</v>
      </c>
      <c r="AC37" s="5">
        <v>1</v>
      </c>
      <c r="AD37" s="5">
        <v>-1</v>
      </c>
      <c r="AE37" s="5">
        <v>-1</v>
      </c>
      <c r="AF37" s="5">
        <v>1</v>
      </c>
      <c r="AG37" s="5">
        <f>AVERAGE($Q$37:$AF$37)</f>
        <v>0</v>
      </c>
    </row>
    <row r="38" spans="1:33" x14ac:dyDescent="0.25">
      <c r="A38" s="5">
        <v>3</v>
      </c>
      <c r="B38" s="5">
        <v>5</v>
      </c>
      <c r="C38" s="5" t="s">
        <v>173</v>
      </c>
      <c r="D38" s="23">
        <v>1</v>
      </c>
      <c r="E38" s="23">
        <v>3</v>
      </c>
      <c r="F38" s="23">
        <v>5</v>
      </c>
      <c r="P38" s="5" t="s">
        <v>13</v>
      </c>
      <c r="Q38" s="5">
        <v>-1</v>
      </c>
      <c r="R38" s="5">
        <v>1</v>
      </c>
      <c r="S38" s="5">
        <v>1</v>
      </c>
      <c r="T38" s="5">
        <v>-1</v>
      </c>
      <c r="U38" s="5">
        <v>-1</v>
      </c>
      <c r="V38" s="5">
        <v>-1</v>
      </c>
      <c r="W38" s="5">
        <v>-1</v>
      </c>
      <c r="X38" s="5">
        <v>-1</v>
      </c>
      <c r="Y38" s="5">
        <v>1</v>
      </c>
      <c r="Z38" s="5">
        <v>-1</v>
      </c>
      <c r="AA38" s="5">
        <v>-1</v>
      </c>
      <c r="AB38" s="5">
        <v>-1</v>
      </c>
      <c r="AC38" s="5">
        <v>1</v>
      </c>
      <c r="AD38" s="5">
        <v>-1</v>
      </c>
      <c r="AE38" s="5">
        <v>-1</v>
      </c>
      <c r="AF38" s="5">
        <v>1</v>
      </c>
      <c r="AG38" s="5">
        <f>AVERAGE($Q$38:$AF$38)</f>
        <v>-0.375</v>
      </c>
    </row>
    <row r="39" spans="1:33" x14ac:dyDescent="0.25">
      <c r="A39" s="5">
        <v>3</v>
      </c>
      <c r="B39" s="5">
        <v>6</v>
      </c>
      <c r="C39" s="5" t="s">
        <v>174</v>
      </c>
      <c r="D39" s="23">
        <v>5</v>
      </c>
      <c r="E39" s="23">
        <v>10</v>
      </c>
      <c r="F39" s="23">
        <v>100</v>
      </c>
      <c r="P39" s="5" t="s">
        <v>14</v>
      </c>
      <c r="Q39" s="5">
        <v>-1</v>
      </c>
      <c r="R39" s="5">
        <v>-1</v>
      </c>
      <c r="S39" s="5">
        <v>1</v>
      </c>
      <c r="T39" s="5">
        <v>-1</v>
      </c>
      <c r="U39" s="5">
        <v>-1</v>
      </c>
      <c r="V39" s="5">
        <v>1</v>
      </c>
      <c r="W39" s="5">
        <v>1</v>
      </c>
      <c r="X39" s="5">
        <v>-1</v>
      </c>
      <c r="Y39" s="5">
        <v>-1</v>
      </c>
      <c r="Z39" s="5">
        <v>-1</v>
      </c>
      <c r="AA39" s="5">
        <v>-1</v>
      </c>
      <c r="AB39" s="5">
        <v>1</v>
      </c>
      <c r="AC39" s="5">
        <v>1</v>
      </c>
      <c r="AD39" s="5">
        <v>-1</v>
      </c>
      <c r="AE39" s="5">
        <v>-1</v>
      </c>
      <c r="AF39" s="5">
        <v>1</v>
      </c>
      <c r="AG39" s="5">
        <f>AVERAGE($Q$39:$AF$39)</f>
        <v>-0.25</v>
      </c>
    </row>
    <row r="40" spans="1:33" x14ac:dyDescent="0.25">
      <c r="A40" s="5">
        <v>3</v>
      </c>
      <c r="B40" s="5">
        <v>7</v>
      </c>
      <c r="C40" s="5" t="s">
        <v>175</v>
      </c>
      <c r="D40" s="23">
        <v>100</v>
      </c>
      <c r="E40" s="23">
        <v>150</v>
      </c>
      <c r="F40" s="23">
        <v>300</v>
      </c>
      <c r="P40" s="5" t="s">
        <v>15</v>
      </c>
      <c r="Q40" s="5">
        <v>1</v>
      </c>
      <c r="R40" s="5">
        <v>1</v>
      </c>
      <c r="S40" s="5">
        <v>-1</v>
      </c>
      <c r="T40" s="5">
        <v>-1</v>
      </c>
      <c r="U40" s="5">
        <v>-1</v>
      </c>
      <c r="V40" s="5">
        <v>1</v>
      </c>
      <c r="W40" s="5">
        <v>1</v>
      </c>
      <c r="X40" s="5">
        <v>1</v>
      </c>
      <c r="Y40" s="5">
        <v>1</v>
      </c>
      <c r="Z40" s="5">
        <v>-1</v>
      </c>
      <c r="AA40" s="5">
        <v>-1</v>
      </c>
      <c r="AB40" s="5">
        <v>1</v>
      </c>
      <c r="AC40" s="5">
        <v>-1</v>
      </c>
      <c r="AD40" s="5">
        <v>1</v>
      </c>
      <c r="AE40" s="5">
        <v>-1</v>
      </c>
      <c r="AF40" s="5">
        <v>1</v>
      </c>
      <c r="AG40" s="5">
        <f>AVERAGE($Q$40:$AF$40)</f>
        <v>0.125</v>
      </c>
    </row>
    <row r="41" spans="1:33" x14ac:dyDescent="0.25">
      <c r="A41" s="5">
        <v>3</v>
      </c>
      <c r="B41" s="5">
        <v>8</v>
      </c>
      <c r="C41" s="5" t="s">
        <v>176</v>
      </c>
      <c r="D41" s="23">
        <v>2</v>
      </c>
      <c r="E41" s="23">
        <v>3</v>
      </c>
      <c r="F41" s="23">
        <v>4</v>
      </c>
      <c r="P41" s="5" t="s">
        <v>16</v>
      </c>
      <c r="Q41" s="5">
        <v>-1</v>
      </c>
      <c r="R41" s="5">
        <v>-1</v>
      </c>
      <c r="S41" s="5">
        <v>1</v>
      </c>
      <c r="T41" s="5">
        <v>-1</v>
      </c>
      <c r="U41" s="5">
        <v>-1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-1</v>
      </c>
      <c r="AE41" s="5">
        <v>-1</v>
      </c>
      <c r="AF41" s="5">
        <v>1</v>
      </c>
      <c r="AG41" s="5">
        <f>AVERAGE($Q$41:$AF$41)</f>
        <v>0.25</v>
      </c>
    </row>
    <row r="42" spans="1:33" x14ac:dyDescent="0.25">
      <c r="A42" s="5">
        <v>3</v>
      </c>
      <c r="B42" s="5">
        <v>9</v>
      </c>
      <c r="C42" s="5" t="s">
        <v>177</v>
      </c>
      <c r="D42" s="23">
        <v>10</v>
      </c>
      <c r="E42" s="23">
        <v>50</v>
      </c>
      <c r="F42" s="23">
        <v>100</v>
      </c>
      <c r="P42" s="5" t="s">
        <v>17</v>
      </c>
      <c r="Q42" s="5">
        <v>1</v>
      </c>
      <c r="R42" s="5">
        <v>1</v>
      </c>
      <c r="S42" s="5">
        <v>1</v>
      </c>
      <c r="T42" s="5">
        <v>-1</v>
      </c>
      <c r="U42" s="5">
        <v>-1</v>
      </c>
      <c r="V42" s="5">
        <v>1</v>
      </c>
      <c r="W42" s="5">
        <v>-1</v>
      </c>
      <c r="X42" s="5">
        <v>-1</v>
      </c>
      <c r="Y42" s="5">
        <v>1</v>
      </c>
      <c r="Z42" s="5">
        <v>-1</v>
      </c>
      <c r="AA42" s="5">
        <v>1</v>
      </c>
      <c r="AB42" s="5">
        <v>-1</v>
      </c>
      <c r="AC42" s="5">
        <v>1</v>
      </c>
      <c r="AD42" s="5">
        <v>-1</v>
      </c>
      <c r="AE42" s="5">
        <v>-1</v>
      </c>
      <c r="AF42" s="5">
        <v>1</v>
      </c>
      <c r="AG42" s="5">
        <f>AVERAGE($Q$42:$AF$42)</f>
        <v>0</v>
      </c>
    </row>
    <row r="43" spans="1:33" x14ac:dyDescent="0.25">
      <c r="A43" s="5">
        <v>3</v>
      </c>
      <c r="B43" s="5">
        <v>10</v>
      </c>
      <c r="C43" s="5" t="s">
        <v>178</v>
      </c>
      <c r="D43" s="23">
        <v>20</v>
      </c>
      <c r="E43" s="23">
        <v>200</v>
      </c>
      <c r="F43" s="23">
        <v>2000</v>
      </c>
      <c r="P43" s="5" t="s">
        <v>18</v>
      </c>
      <c r="Q43" s="5">
        <v>1</v>
      </c>
      <c r="R43" s="5">
        <v>1</v>
      </c>
      <c r="S43" s="5">
        <v>-1</v>
      </c>
      <c r="T43" s="5">
        <v>-1</v>
      </c>
      <c r="U43" s="5">
        <v>-1</v>
      </c>
      <c r="V43" s="5">
        <v>1</v>
      </c>
      <c r="W43" s="5">
        <v>-1</v>
      </c>
      <c r="X43" s="5">
        <v>-1</v>
      </c>
      <c r="Y43" s="5">
        <v>1</v>
      </c>
      <c r="Z43" s="5">
        <v>-1</v>
      </c>
      <c r="AA43" s="5">
        <v>1</v>
      </c>
      <c r="AB43" s="5">
        <v>-1</v>
      </c>
      <c r="AC43" s="5">
        <v>1</v>
      </c>
      <c r="AD43" s="5">
        <v>-1</v>
      </c>
      <c r="AE43" s="5">
        <v>1</v>
      </c>
      <c r="AF43" s="5">
        <v>-1</v>
      </c>
      <c r="AG43" s="5">
        <f>AVERAGE($Q$43:$AF$43)</f>
        <v>-0.125</v>
      </c>
    </row>
    <row r="44" spans="1:33" x14ac:dyDescent="0.25">
      <c r="A44" s="5">
        <v>3</v>
      </c>
      <c r="B44" s="5">
        <v>11</v>
      </c>
      <c r="C44" s="5" t="s">
        <v>179</v>
      </c>
      <c r="D44" s="23">
        <v>200</v>
      </c>
      <c r="E44" s="23">
        <v>2000</v>
      </c>
      <c r="F44" s="23">
        <v>20000</v>
      </c>
      <c r="P44" s="5" t="s">
        <v>19</v>
      </c>
      <c r="Q44" s="5">
        <v>-1</v>
      </c>
      <c r="R44" s="5">
        <v>-1</v>
      </c>
      <c r="S44" s="5">
        <v>1</v>
      </c>
      <c r="T44" s="5">
        <v>-1</v>
      </c>
      <c r="U44" s="5">
        <v>-1</v>
      </c>
      <c r="V44" s="5">
        <v>1</v>
      </c>
      <c r="W44" s="5">
        <v>1</v>
      </c>
      <c r="X44" s="5">
        <v>-1</v>
      </c>
      <c r="Y44" s="5">
        <v>1</v>
      </c>
      <c r="Z44" s="5">
        <v>-1</v>
      </c>
      <c r="AA44" s="5">
        <v>-1</v>
      </c>
      <c r="AB44" s="5">
        <v>-1</v>
      </c>
      <c r="AC44" s="5">
        <v>1</v>
      </c>
      <c r="AD44" s="5">
        <v>-1</v>
      </c>
      <c r="AE44" s="5">
        <v>-1</v>
      </c>
      <c r="AF44" s="5">
        <v>1</v>
      </c>
      <c r="AG44" s="5">
        <f>AVERAGE($Q$44:$AF$44)</f>
        <v>-0.25</v>
      </c>
    </row>
    <row r="45" spans="1:33" x14ac:dyDescent="0.25">
      <c r="A45" s="5">
        <v>3</v>
      </c>
      <c r="B45" s="5">
        <v>12</v>
      </c>
      <c r="C45" s="5" t="s">
        <v>180</v>
      </c>
      <c r="D45" s="23">
        <v>40</v>
      </c>
      <c r="E45" s="23">
        <v>80</v>
      </c>
      <c r="F45" s="23">
        <v>100</v>
      </c>
      <c r="P45" s="5" t="s">
        <v>20</v>
      </c>
      <c r="Q45" s="5">
        <v>-1</v>
      </c>
      <c r="R45" s="5">
        <v>-1</v>
      </c>
      <c r="S45" s="5">
        <v>-1</v>
      </c>
      <c r="T45" s="5">
        <v>-1</v>
      </c>
      <c r="U45" s="5">
        <v>1</v>
      </c>
      <c r="V45" s="5">
        <v>-1</v>
      </c>
      <c r="W45" s="5">
        <v>1</v>
      </c>
      <c r="X45" s="5">
        <v>-1</v>
      </c>
      <c r="Y45" s="5">
        <v>1</v>
      </c>
      <c r="Z45" s="5">
        <v>1</v>
      </c>
      <c r="AA45" s="5">
        <v>1</v>
      </c>
      <c r="AB45" s="5">
        <v>-1</v>
      </c>
      <c r="AC45" s="5">
        <v>-1</v>
      </c>
      <c r="AD45" s="5">
        <v>-1</v>
      </c>
      <c r="AE45" s="5">
        <v>-1</v>
      </c>
      <c r="AF45" s="5">
        <v>1</v>
      </c>
      <c r="AG45" s="5">
        <f>AVERAGE($Q$45:$AF$45)</f>
        <v>-0.25</v>
      </c>
    </row>
    <row r="46" spans="1:33" x14ac:dyDescent="0.25">
      <c r="A46" s="5">
        <v>3</v>
      </c>
      <c r="B46" s="5">
        <v>13</v>
      </c>
      <c r="C46" s="5" t="s">
        <v>181</v>
      </c>
      <c r="D46" s="23">
        <v>4</v>
      </c>
      <c r="E46" s="23">
        <v>6</v>
      </c>
      <c r="F46" s="23">
        <v>10</v>
      </c>
      <c r="P46" s="5" t="s">
        <v>21</v>
      </c>
      <c r="Q46" s="5">
        <v>1</v>
      </c>
      <c r="R46" s="5">
        <v>1</v>
      </c>
      <c r="S46" s="5">
        <v>1</v>
      </c>
      <c r="T46" s="5">
        <v>-1</v>
      </c>
      <c r="U46" s="5">
        <v>-1</v>
      </c>
      <c r="V46" s="5">
        <v>-1</v>
      </c>
      <c r="W46" s="5">
        <v>1</v>
      </c>
      <c r="X46" s="5">
        <v>1</v>
      </c>
      <c r="Y46" s="5">
        <v>1</v>
      </c>
      <c r="Z46" s="5">
        <v>-1</v>
      </c>
      <c r="AA46" s="5">
        <v>1</v>
      </c>
      <c r="AB46" s="5">
        <v>-1</v>
      </c>
      <c r="AC46" s="5">
        <v>1</v>
      </c>
      <c r="AD46" s="5">
        <v>-1</v>
      </c>
      <c r="AE46" s="5">
        <v>-1</v>
      </c>
      <c r="AF46" s="5">
        <v>-1</v>
      </c>
      <c r="AG46" s="5">
        <f>AVERAGE($Q$46:$AF$46)</f>
        <v>0</v>
      </c>
    </row>
    <row r="47" spans="1:33" x14ac:dyDescent="0.25">
      <c r="A47" s="5">
        <v>3</v>
      </c>
      <c r="B47" s="5">
        <v>14</v>
      </c>
      <c r="C47" s="5" t="s">
        <v>182</v>
      </c>
      <c r="D47" s="23">
        <v>180</v>
      </c>
      <c r="E47" s="23">
        <v>200</v>
      </c>
      <c r="F47" s="23">
        <v>500</v>
      </c>
      <c r="P47" s="5" t="s">
        <v>79</v>
      </c>
      <c r="Q47" s="5">
        <f>AVERAGE($Q$26:$Q$46)</f>
        <v>-0.33333333333333331</v>
      </c>
      <c r="R47" s="5">
        <f>AVERAGE($R$26:$R$46)</f>
        <v>0.33333333333333331</v>
      </c>
      <c r="S47" s="5">
        <f>AVERAGE($S$26:$S$46)</f>
        <v>0.33333333333333331</v>
      </c>
      <c r="T47" s="5">
        <f>AVERAGE($T$26:$T$46)</f>
        <v>-1</v>
      </c>
      <c r="U47" s="5">
        <f>AVERAGE($U$26:$U$46)</f>
        <v>-0.61904761904761907</v>
      </c>
      <c r="V47" s="5">
        <f>AVERAGE($V$26:$V$46)</f>
        <v>0.61904761904761907</v>
      </c>
      <c r="W47" s="5">
        <f>AVERAGE($W$26:$W$46)</f>
        <v>0.61904761904761907</v>
      </c>
      <c r="X47" s="5">
        <f>AVERAGE($X$26:$X$46)</f>
        <v>-0.52380952380952384</v>
      </c>
      <c r="Y47" s="5">
        <f>AVERAGE($Y$26:$Y$46)</f>
        <v>0.90476190476190477</v>
      </c>
      <c r="Z47" s="5">
        <f>AVERAGE($Z$26:$Z$46)</f>
        <v>-4.7619047619047616E-2</v>
      </c>
      <c r="AA47" s="5">
        <f>AVERAGE($AA$26:$AA$46)</f>
        <v>0.33333333333333331</v>
      </c>
      <c r="AB47" s="5">
        <f>AVERAGE($AB$26:$AB$46)</f>
        <v>-0.33333333333333331</v>
      </c>
      <c r="AC47" s="5">
        <f>AVERAGE($AC$26:$AC$46)</f>
        <v>0.42857142857142855</v>
      </c>
      <c r="AD47" s="5">
        <f>AVERAGE($AD$26:$AD$46)</f>
        <v>-0.80952380952380953</v>
      </c>
      <c r="AE47" s="5">
        <f>AVERAGE($AE$26:$AE$46)</f>
        <v>-0.61904761904761907</v>
      </c>
      <c r="AF47" s="5">
        <f>AVERAGE($AF$26:$AF$46)</f>
        <v>0.7142857142857143</v>
      </c>
      <c r="AG47" s="5">
        <f>AVERAGE($AG$26:$AG$46)</f>
        <v>0</v>
      </c>
    </row>
    <row r="48" spans="1:33" x14ac:dyDescent="0.25">
      <c r="A48" s="5">
        <v>3</v>
      </c>
      <c r="B48" s="5">
        <v>15</v>
      </c>
      <c r="C48" s="5" t="s">
        <v>183</v>
      </c>
      <c r="D48" s="23">
        <v>1</v>
      </c>
      <c r="E48" s="23">
        <v>2</v>
      </c>
      <c r="F48" s="23">
        <v>3</v>
      </c>
    </row>
    <row r="49" spans="1:36" x14ac:dyDescent="0.25">
      <c r="A49" s="5">
        <v>3</v>
      </c>
      <c r="B49" s="5">
        <v>16</v>
      </c>
      <c r="C49" s="5" t="s">
        <v>184</v>
      </c>
      <c r="D49" s="23">
        <v>10</v>
      </c>
      <c r="E49" s="23">
        <v>100</v>
      </c>
      <c r="F49" s="23">
        <v>1000</v>
      </c>
    </row>
    <row r="50" spans="1:36" x14ac:dyDescent="0.25">
      <c r="A50" s="5">
        <v>4</v>
      </c>
      <c r="B50" s="5">
        <v>1</v>
      </c>
      <c r="C50" s="5" t="s">
        <v>169</v>
      </c>
      <c r="D50" s="23">
        <v>20</v>
      </c>
      <c r="E50" s="23">
        <v>50</v>
      </c>
      <c r="F50" s="23">
        <v>70</v>
      </c>
      <c r="P50" s="5" t="s">
        <v>99</v>
      </c>
      <c r="Q50" s="5" t="s">
        <v>81</v>
      </c>
      <c r="R50" s="5" t="s">
        <v>82</v>
      </c>
      <c r="S50" s="5" t="s">
        <v>83</v>
      </c>
      <c r="T50" s="5" t="s">
        <v>84</v>
      </c>
      <c r="U50" s="5" t="s">
        <v>85</v>
      </c>
      <c r="V50" s="5" t="s">
        <v>86</v>
      </c>
      <c r="W50" s="5" t="s">
        <v>87</v>
      </c>
      <c r="X50" s="5" t="s">
        <v>88</v>
      </c>
      <c r="Y50" s="5" t="s">
        <v>89</v>
      </c>
      <c r="Z50" s="5" t="s">
        <v>90</v>
      </c>
      <c r="AA50" s="5" t="s">
        <v>91</v>
      </c>
      <c r="AB50" s="5" t="s">
        <v>92</v>
      </c>
      <c r="AC50" s="5" t="s">
        <v>93</v>
      </c>
      <c r="AD50" s="5" t="s">
        <v>94</v>
      </c>
      <c r="AE50" s="5" t="s">
        <v>95</v>
      </c>
      <c r="AF50" s="5" t="s">
        <v>96</v>
      </c>
      <c r="AG50" s="5" t="s">
        <v>80</v>
      </c>
      <c r="AH50" s="5" t="s">
        <v>168</v>
      </c>
      <c r="AJ50" s="5" t="s">
        <v>42</v>
      </c>
    </row>
    <row r="51" spans="1:36" x14ac:dyDescent="0.25">
      <c r="A51" s="5">
        <v>4</v>
      </c>
      <c r="B51" s="5">
        <v>2</v>
      </c>
      <c r="C51" s="5" t="s">
        <v>170</v>
      </c>
      <c r="D51" s="23">
        <v>99</v>
      </c>
      <c r="E51" s="23">
        <v>1000</v>
      </c>
      <c r="F51" s="23">
        <v>5000</v>
      </c>
      <c r="P51" s="5" t="s">
        <v>1</v>
      </c>
      <c r="Q51" s="5">
        <v>1</v>
      </c>
      <c r="R51" s="5">
        <v>-1</v>
      </c>
      <c r="S51" s="5">
        <v>1</v>
      </c>
      <c r="T51" s="5">
        <v>-1</v>
      </c>
      <c r="U51" s="5">
        <v>-1</v>
      </c>
      <c r="V51" s="5">
        <v>-1</v>
      </c>
      <c r="W51" s="5">
        <v>1</v>
      </c>
      <c r="X51" s="5">
        <v>1</v>
      </c>
      <c r="Y51" s="5">
        <v>-1</v>
      </c>
      <c r="Z51" s="5">
        <v>1</v>
      </c>
      <c r="AA51" s="5">
        <v>1</v>
      </c>
      <c r="AB51" s="5">
        <v>-1</v>
      </c>
      <c r="AC51" s="5">
        <v>1</v>
      </c>
      <c r="AD51" s="5">
        <v>1</v>
      </c>
      <c r="AE51" s="5">
        <v>-1</v>
      </c>
      <c r="AF51" s="5">
        <v>-1</v>
      </c>
      <c r="AG51" s="5">
        <f>AVERAGE($Q$51:$AF$51)</f>
        <v>0</v>
      </c>
      <c r="AH51" s="5" t="s">
        <v>52</v>
      </c>
      <c r="AI51" s="22">
        <f>VARP($Q$72:$AF$72)</f>
        <v>0.15756094104308388</v>
      </c>
      <c r="AJ51" s="5">
        <f>AI51/AI53</f>
        <v>0.16551679800772148</v>
      </c>
    </row>
    <row r="52" spans="1:36" x14ac:dyDescent="0.25">
      <c r="A52" s="5">
        <v>4</v>
      </c>
      <c r="B52" s="5">
        <v>3</v>
      </c>
      <c r="C52" s="5" t="s">
        <v>171</v>
      </c>
      <c r="D52" s="23">
        <v>3</v>
      </c>
      <c r="E52" s="23">
        <v>10</v>
      </c>
      <c r="F52" s="23">
        <v>20</v>
      </c>
      <c r="P52" s="5" t="s">
        <v>2</v>
      </c>
      <c r="Q52" s="5">
        <v>1</v>
      </c>
      <c r="R52" s="5">
        <v>-1</v>
      </c>
      <c r="S52" s="5">
        <v>-1</v>
      </c>
      <c r="T52" s="5">
        <v>-1</v>
      </c>
      <c r="U52" s="5">
        <v>1</v>
      </c>
      <c r="V52" s="5">
        <v>-1</v>
      </c>
      <c r="W52" s="5">
        <v>-1</v>
      </c>
      <c r="X52" s="5">
        <v>-1</v>
      </c>
      <c r="Y52" s="5">
        <v>1</v>
      </c>
      <c r="Z52" s="5">
        <v>-1</v>
      </c>
      <c r="AA52" s="5">
        <v>-1</v>
      </c>
      <c r="AB52" s="5">
        <v>1</v>
      </c>
      <c r="AC52" s="5">
        <v>1</v>
      </c>
      <c r="AD52" s="5">
        <v>1</v>
      </c>
      <c r="AE52" s="5">
        <v>1</v>
      </c>
      <c r="AF52" s="5">
        <v>-1</v>
      </c>
      <c r="AG52" s="5">
        <f>AVERAGE($Q$52:$AF$52)</f>
        <v>-0.125</v>
      </c>
      <c r="AH52" s="5" t="s">
        <v>54</v>
      </c>
      <c r="AI52" s="22">
        <f>VARP($AF$51:$AG$72)</f>
        <v>0.37363188646670792</v>
      </c>
      <c r="AJ52" s="5">
        <f>AI52/AI53</f>
        <v>0.39249799520201956</v>
      </c>
    </row>
    <row r="53" spans="1:36" x14ac:dyDescent="0.25">
      <c r="A53" s="5">
        <v>4</v>
      </c>
      <c r="B53" s="5">
        <v>4</v>
      </c>
      <c r="C53" s="5" t="s">
        <v>172</v>
      </c>
      <c r="D53" s="23">
        <v>4380</v>
      </c>
      <c r="E53" s="23">
        <v>8760</v>
      </c>
      <c r="F53" s="23">
        <v>17520</v>
      </c>
      <c r="P53" s="5" t="s">
        <v>3</v>
      </c>
      <c r="Q53" s="5">
        <v>1</v>
      </c>
      <c r="R53" s="5">
        <v>1</v>
      </c>
      <c r="S53" s="5">
        <v>1</v>
      </c>
      <c r="T53" s="5">
        <v>-1</v>
      </c>
      <c r="U53" s="5">
        <v>-1</v>
      </c>
      <c r="V53" s="5">
        <v>1</v>
      </c>
      <c r="W53" s="5">
        <v>-1</v>
      </c>
      <c r="X53" s="5">
        <v>-1</v>
      </c>
      <c r="Y53" s="5">
        <v>1</v>
      </c>
      <c r="Z53" s="5">
        <v>-1</v>
      </c>
      <c r="AA53" s="5">
        <v>1</v>
      </c>
      <c r="AB53" s="5">
        <v>-1</v>
      </c>
      <c r="AC53" s="5">
        <v>1</v>
      </c>
      <c r="AD53" s="5">
        <v>-1</v>
      </c>
      <c r="AE53" s="5">
        <v>-1</v>
      </c>
      <c r="AF53" s="5">
        <v>1</v>
      </c>
      <c r="AG53" s="5">
        <f>AVERAGE($Q$53:$AF$53)</f>
        <v>0</v>
      </c>
      <c r="AH53" s="5" t="s">
        <v>57</v>
      </c>
      <c r="AI53" s="22">
        <f>VARP($Q$51:$AF$72)</f>
        <v>0.95193323541537789</v>
      </c>
    </row>
    <row r="54" spans="1:36" x14ac:dyDescent="0.25">
      <c r="A54" s="5">
        <v>4</v>
      </c>
      <c r="B54" s="5">
        <v>5</v>
      </c>
      <c r="C54" s="5" t="s">
        <v>173</v>
      </c>
      <c r="D54" s="23">
        <v>0.5</v>
      </c>
      <c r="E54" s="23">
        <v>1</v>
      </c>
      <c r="F54" s="23">
        <v>2</v>
      </c>
      <c r="P54" s="5" t="s">
        <v>4</v>
      </c>
      <c r="Q54" s="5">
        <v>-1</v>
      </c>
      <c r="R54" s="5">
        <v>1</v>
      </c>
      <c r="S54" s="5">
        <v>1</v>
      </c>
      <c r="T54" s="5">
        <v>-1</v>
      </c>
      <c r="U54" s="5">
        <v>1</v>
      </c>
      <c r="V54" s="5">
        <v>-1</v>
      </c>
      <c r="W54" s="5">
        <v>-1</v>
      </c>
      <c r="X54" s="5">
        <v>1</v>
      </c>
      <c r="Y54" s="5">
        <v>-1</v>
      </c>
      <c r="Z54" s="5">
        <v>-1</v>
      </c>
      <c r="AA54" s="5">
        <v>-1</v>
      </c>
      <c r="AB54" s="5">
        <v>1</v>
      </c>
      <c r="AC54" s="5">
        <v>1</v>
      </c>
      <c r="AD54" s="5">
        <v>1</v>
      </c>
      <c r="AE54" s="5">
        <v>-1</v>
      </c>
      <c r="AF54" s="5">
        <v>-1</v>
      </c>
      <c r="AG54" s="5">
        <f>AVERAGE($Q$54:$AF$54)</f>
        <v>-0.125</v>
      </c>
      <c r="AH54" s="5" t="s">
        <v>77</v>
      </c>
      <c r="AI54" s="22">
        <f>AVERAGE($Q$51:$AF$72)</f>
        <v>-0.10119047619047619</v>
      </c>
    </row>
    <row r="55" spans="1:36" x14ac:dyDescent="0.25">
      <c r="A55" s="5">
        <v>4</v>
      </c>
      <c r="B55" s="5">
        <v>6</v>
      </c>
      <c r="C55" s="5" t="s">
        <v>174</v>
      </c>
      <c r="D55" s="23">
        <v>1E-3</v>
      </c>
      <c r="E55" s="23">
        <v>0.01</v>
      </c>
      <c r="F55" s="23">
        <v>0.1</v>
      </c>
      <c r="P55" s="5" t="s">
        <v>5</v>
      </c>
      <c r="Q55" s="5">
        <v>1</v>
      </c>
      <c r="R55" s="5">
        <v>-1</v>
      </c>
      <c r="S55" s="5">
        <v>1</v>
      </c>
      <c r="T55" s="5">
        <v>-1</v>
      </c>
      <c r="U55" s="5">
        <v>-1</v>
      </c>
      <c r="V55" s="5">
        <v>-1</v>
      </c>
      <c r="W55" s="5">
        <v>-1</v>
      </c>
      <c r="X55" s="5">
        <v>-1</v>
      </c>
      <c r="Y55" s="5">
        <v>-1</v>
      </c>
      <c r="Z55" s="5">
        <v>1</v>
      </c>
      <c r="AA55" s="5">
        <v>1</v>
      </c>
      <c r="AB55" s="5">
        <v>-1</v>
      </c>
      <c r="AC55" s="5">
        <v>1</v>
      </c>
      <c r="AD55" s="5">
        <v>-1</v>
      </c>
      <c r="AE55" s="5">
        <v>-1</v>
      </c>
      <c r="AF55" s="5">
        <v>-1</v>
      </c>
      <c r="AG55" s="5">
        <f>AVERAGE($Q$55:$AF$55)</f>
        <v>-0.375</v>
      </c>
      <c r="AH55" s="5" t="s">
        <v>217</v>
      </c>
      <c r="AI55" s="22">
        <f>AI54*336</f>
        <v>-34</v>
      </c>
    </row>
    <row r="56" spans="1:36" x14ac:dyDescent="0.25">
      <c r="A56" s="5">
        <v>4</v>
      </c>
      <c r="B56" s="5">
        <v>7</v>
      </c>
      <c r="C56" s="5" t="s">
        <v>175</v>
      </c>
      <c r="D56" s="23">
        <v>10</v>
      </c>
      <c r="E56" s="23">
        <v>30</v>
      </c>
      <c r="F56" s="23">
        <v>50</v>
      </c>
      <c r="P56" s="5" t="s">
        <v>6</v>
      </c>
      <c r="Q56" s="5">
        <v>-1</v>
      </c>
      <c r="R56" s="5">
        <v>-1</v>
      </c>
      <c r="S56" s="5">
        <v>-1</v>
      </c>
      <c r="T56" s="5">
        <v>-1</v>
      </c>
      <c r="U56" s="5">
        <v>-1</v>
      </c>
      <c r="V56" s="5">
        <v>1</v>
      </c>
      <c r="W56" s="5">
        <v>-1</v>
      </c>
      <c r="X56" s="5">
        <v>-1</v>
      </c>
      <c r="Y56" s="5">
        <v>1</v>
      </c>
      <c r="Z56" s="5">
        <v>1</v>
      </c>
      <c r="AA56" s="5">
        <v>-1</v>
      </c>
      <c r="AB56" s="5">
        <v>1</v>
      </c>
      <c r="AC56" s="5">
        <v>-1</v>
      </c>
      <c r="AD56" s="5">
        <v>-1</v>
      </c>
      <c r="AE56" s="5">
        <v>1</v>
      </c>
      <c r="AF56" s="5">
        <v>-1</v>
      </c>
      <c r="AG56" s="5">
        <f>AVERAGE($Q$56:$AF$56)</f>
        <v>-0.375</v>
      </c>
      <c r="AH56" s="5" t="s">
        <v>220</v>
      </c>
      <c r="AI56" s="22">
        <f>(AI54+1)/2</f>
        <v>0.44940476190476192</v>
      </c>
    </row>
    <row r="57" spans="1:36" x14ac:dyDescent="0.25">
      <c r="A57" s="5">
        <v>4</v>
      </c>
      <c r="B57" s="5">
        <v>8</v>
      </c>
      <c r="C57" s="5" t="s">
        <v>176</v>
      </c>
      <c r="D57" s="23">
        <v>5</v>
      </c>
      <c r="E57" s="23">
        <v>20</v>
      </c>
      <c r="F57" s="23">
        <v>100</v>
      </c>
      <c r="P57" s="5" t="s">
        <v>7</v>
      </c>
      <c r="Q57" s="5">
        <v>-1</v>
      </c>
      <c r="R57" s="5">
        <v>-1</v>
      </c>
      <c r="S57" s="5">
        <v>1</v>
      </c>
      <c r="T57" s="5">
        <v>-1</v>
      </c>
      <c r="U57" s="5">
        <v>1</v>
      </c>
      <c r="V57" s="5">
        <v>-1</v>
      </c>
      <c r="W57" s="5">
        <v>-1</v>
      </c>
      <c r="X57" s="5">
        <v>-1</v>
      </c>
      <c r="Y57" s="5">
        <v>-1</v>
      </c>
      <c r="Z57" s="5">
        <v>1</v>
      </c>
      <c r="AA57" s="5">
        <v>-1</v>
      </c>
      <c r="AB57" s="5">
        <v>-1</v>
      </c>
      <c r="AC57" s="5">
        <v>1</v>
      </c>
      <c r="AD57" s="5">
        <v>1</v>
      </c>
      <c r="AE57" s="5">
        <v>1</v>
      </c>
      <c r="AF57" s="5">
        <v>-1</v>
      </c>
      <c r="AG57" s="5">
        <f>AVERAGE($Q$57:$AF$57)</f>
        <v>-0.25</v>
      </c>
      <c r="AH57" s="5" t="s">
        <v>373</v>
      </c>
      <c r="AI57" s="22">
        <f>(AI56-(1-AI56))^2</f>
        <v>1.0239512471655336E-2</v>
      </c>
    </row>
    <row r="58" spans="1:36" x14ac:dyDescent="0.25">
      <c r="A58" s="5">
        <v>4</v>
      </c>
      <c r="B58" s="5">
        <v>9</v>
      </c>
      <c r="C58" s="5" t="s">
        <v>177</v>
      </c>
      <c r="D58" s="23">
        <v>10</v>
      </c>
      <c r="E58" s="23">
        <v>30</v>
      </c>
      <c r="F58" s="23">
        <v>50</v>
      </c>
      <c r="P58" s="5" t="s">
        <v>8</v>
      </c>
      <c r="Q58" s="5">
        <v>1</v>
      </c>
      <c r="R58" s="5">
        <v>-1</v>
      </c>
      <c r="S58" s="5">
        <v>1</v>
      </c>
      <c r="T58" s="5">
        <v>-1</v>
      </c>
      <c r="U58" s="5">
        <v>1</v>
      </c>
      <c r="V58" s="5">
        <v>-1</v>
      </c>
      <c r="W58" s="5">
        <v>1</v>
      </c>
      <c r="X58" s="5">
        <v>-1</v>
      </c>
      <c r="Y58" s="5">
        <v>1</v>
      </c>
      <c r="Z58" s="5">
        <v>1</v>
      </c>
      <c r="AA58" s="5">
        <v>-1</v>
      </c>
      <c r="AB58" s="5">
        <v>1</v>
      </c>
      <c r="AC58" s="5">
        <v>1</v>
      </c>
      <c r="AD58" s="5">
        <v>1</v>
      </c>
      <c r="AE58" s="5">
        <v>-1</v>
      </c>
      <c r="AF58" s="5">
        <v>-1</v>
      </c>
      <c r="AG58" s="5">
        <f>AVERAGE($Q$58:$AF$58)</f>
        <v>0.125</v>
      </c>
    </row>
    <row r="59" spans="1:36" x14ac:dyDescent="0.25">
      <c r="A59" s="5">
        <v>4</v>
      </c>
      <c r="B59" s="5">
        <v>10</v>
      </c>
      <c r="C59" s="5" t="s">
        <v>178</v>
      </c>
      <c r="D59" s="23">
        <v>0.1</v>
      </c>
      <c r="E59" s="23">
        <v>0.5</v>
      </c>
      <c r="F59" s="23">
        <v>1</v>
      </c>
      <c r="P59" s="5" t="s">
        <v>9</v>
      </c>
      <c r="Q59" s="5">
        <v>-1</v>
      </c>
      <c r="R59" s="5">
        <v>-1</v>
      </c>
      <c r="S59" s="5">
        <v>1</v>
      </c>
      <c r="T59" s="5">
        <v>-1</v>
      </c>
      <c r="U59" s="5">
        <v>-1</v>
      </c>
      <c r="V59" s="5">
        <v>-1</v>
      </c>
      <c r="W59" s="5">
        <v>-1</v>
      </c>
      <c r="X59" s="5">
        <v>-1</v>
      </c>
      <c r="Y59" s="5">
        <v>-1</v>
      </c>
      <c r="Z59" s="5">
        <v>-1</v>
      </c>
      <c r="AA59" s="5">
        <v>-1</v>
      </c>
      <c r="AB59" s="5">
        <v>-1</v>
      </c>
      <c r="AC59" s="5">
        <v>1</v>
      </c>
      <c r="AD59" s="5">
        <v>-1</v>
      </c>
      <c r="AE59" s="5">
        <v>-1</v>
      </c>
      <c r="AF59" s="5">
        <v>-1</v>
      </c>
      <c r="AG59" s="5">
        <f>AVERAGE($Q$59:$AF$59)</f>
        <v>-0.75</v>
      </c>
    </row>
    <row r="60" spans="1:36" x14ac:dyDescent="0.25">
      <c r="A60" s="5">
        <v>4</v>
      </c>
      <c r="B60" s="5">
        <v>11</v>
      </c>
      <c r="C60" s="5" t="s">
        <v>179</v>
      </c>
      <c r="D60" s="23">
        <v>50</v>
      </c>
      <c r="E60" s="23">
        <v>100</v>
      </c>
      <c r="F60" s="23">
        <v>1000</v>
      </c>
      <c r="P60" s="5" t="s">
        <v>10</v>
      </c>
      <c r="Q60" s="5">
        <v>1</v>
      </c>
      <c r="R60" s="5">
        <v>1</v>
      </c>
      <c r="S60" s="5">
        <v>1</v>
      </c>
      <c r="T60" s="5">
        <v>-1</v>
      </c>
      <c r="U60" s="5">
        <v>-1</v>
      </c>
      <c r="V60" s="5">
        <v>-1</v>
      </c>
      <c r="W60" s="5">
        <v>-1</v>
      </c>
      <c r="X60" s="5">
        <v>-1</v>
      </c>
      <c r="Y60" s="5">
        <v>-1</v>
      </c>
      <c r="Z60" s="5">
        <v>1</v>
      </c>
      <c r="AA60" s="5">
        <v>-1</v>
      </c>
      <c r="AB60" s="5">
        <v>1</v>
      </c>
      <c r="AC60" s="5">
        <v>1</v>
      </c>
      <c r="AD60" s="5">
        <v>-1</v>
      </c>
      <c r="AE60" s="5">
        <v>-1</v>
      </c>
      <c r="AF60" s="5">
        <v>-1</v>
      </c>
      <c r="AG60" s="5">
        <f>AVERAGE($Q$60:$AF$60)</f>
        <v>-0.25</v>
      </c>
    </row>
    <row r="61" spans="1:36" x14ac:dyDescent="0.25">
      <c r="A61" s="5">
        <v>4</v>
      </c>
      <c r="B61" s="5">
        <v>12</v>
      </c>
      <c r="C61" s="5" t="s">
        <v>180</v>
      </c>
      <c r="D61" s="23">
        <v>30</v>
      </c>
      <c r="E61" s="23">
        <v>50</v>
      </c>
      <c r="F61" s="23">
        <v>70</v>
      </c>
      <c r="P61" s="5" t="s">
        <v>11</v>
      </c>
      <c r="Q61" s="5">
        <v>-1</v>
      </c>
      <c r="R61" s="5">
        <v>-1</v>
      </c>
      <c r="S61" s="5">
        <v>1</v>
      </c>
      <c r="T61" s="5">
        <v>-1</v>
      </c>
      <c r="U61" s="5">
        <v>1</v>
      </c>
      <c r="V61" s="5">
        <v>1</v>
      </c>
      <c r="W61" s="5">
        <v>1</v>
      </c>
      <c r="X61" s="5">
        <v>-1</v>
      </c>
      <c r="Y61" s="5">
        <v>-1</v>
      </c>
      <c r="Z61" s="5">
        <v>-1</v>
      </c>
      <c r="AA61" s="5">
        <v>-1</v>
      </c>
      <c r="AB61" s="5">
        <v>1</v>
      </c>
      <c r="AC61" s="5">
        <v>1</v>
      </c>
      <c r="AD61" s="5">
        <v>1</v>
      </c>
      <c r="AE61" s="5">
        <v>1</v>
      </c>
      <c r="AF61" s="5">
        <v>-1</v>
      </c>
      <c r="AG61" s="5">
        <f>AVERAGE($Q$61:$AF$61)</f>
        <v>0</v>
      </c>
    </row>
    <row r="62" spans="1:36" x14ac:dyDescent="0.25">
      <c r="A62" s="5">
        <v>4</v>
      </c>
      <c r="B62" s="5">
        <v>13</v>
      </c>
      <c r="C62" s="5" t="s">
        <v>181</v>
      </c>
      <c r="D62" s="23">
        <v>5</v>
      </c>
      <c r="E62" s="23">
        <v>10</v>
      </c>
      <c r="F62" s="23">
        <v>20</v>
      </c>
      <c r="P62" s="5" t="s">
        <v>12</v>
      </c>
      <c r="Q62" s="5">
        <v>1</v>
      </c>
      <c r="R62" s="5">
        <v>-1</v>
      </c>
      <c r="S62" s="5">
        <v>1</v>
      </c>
      <c r="T62" s="5">
        <v>-1</v>
      </c>
      <c r="U62" s="5">
        <v>1</v>
      </c>
      <c r="V62" s="5">
        <v>-1</v>
      </c>
      <c r="W62" s="5">
        <v>1</v>
      </c>
      <c r="X62" s="5">
        <v>1</v>
      </c>
      <c r="Y62" s="5">
        <v>-1</v>
      </c>
      <c r="Z62" s="5">
        <v>1</v>
      </c>
      <c r="AA62" s="5">
        <v>-1</v>
      </c>
      <c r="AB62" s="5">
        <v>-1</v>
      </c>
      <c r="AC62" s="5">
        <v>-1</v>
      </c>
      <c r="AD62" s="5">
        <v>-1</v>
      </c>
      <c r="AE62" s="5">
        <v>-1</v>
      </c>
      <c r="AF62" s="5">
        <v>-1</v>
      </c>
      <c r="AG62" s="5">
        <f>AVERAGE($Q$62:$AF$62)</f>
        <v>-0.25</v>
      </c>
    </row>
    <row r="63" spans="1:36" x14ac:dyDescent="0.25">
      <c r="A63" s="5">
        <v>4</v>
      </c>
      <c r="B63" s="5">
        <v>14</v>
      </c>
      <c r="C63" s="5" t="s">
        <v>182</v>
      </c>
      <c r="D63" s="23">
        <v>70</v>
      </c>
      <c r="E63" s="23">
        <v>100</v>
      </c>
      <c r="F63" s="23">
        <v>150</v>
      </c>
      <c r="P63" s="5" t="s">
        <v>13</v>
      </c>
      <c r="Q63" s="5">
        <v>1</v>
      </c>
      <c r="R63" s="5">
        <v>-1</v>
      </c>
      <c r="S63" s="5">
        <v>1</v>
      </c>
      <c r="T63" s="5">
        <v>-1</v>
      </c>
      <c r="U63" s="5">
        <v>-1</v>
      </c>
      <c r="V63" s="5">
        <v>-1</v>
      </c>
      <c r="W63" s="5">
        <v>1</v>
      </c>
      <c r="X63" s="5">
        <v>-1</v>
      </c>
      <c r="Y63" s="5">
        <v>1</v>
      </c>
      <c r="Z63" s="5">
        <v>1</v>
      </c>
      <c r="AA63" s="5">
        <v>-1</v>
      </c>
      <c r="AB63" s="5">
        <v>1</v>
      </c>
      <c r="AC63" s="5">
        <v>-1</v>
      </c>
      <c r="AD63" s="5">
        <v>-1</v>
      </c>
      <c r="AE63" s="5">
        <v>-1</v>
      </c>
      <c r="AF63" s="5">
        <v>-1</v>
      </c>
      <c r="AG63" s="5">
        <f>AVERAGE($Q$63:$AF$63)</f>
        <v>-0.25</v>
      </c>
    </row>
    <row r="64" spans="1:36" x14ac:dyDescent="0.25">
      <c r="A64" s="5">
        <v>4</v>
      </c>
      <c r="B64" s="5">
        <v>15</v>
      </c>
      <c r="C64" s="5" t="s">
        <v>183</v>
      </c>
      <c r="D64" s="23">
        <v>3</v>
      </c>
      <c r="E64" s="23">
        <v>5</v>
      </c>
      <c r="F64" s="23">
        <v>7</v>
      </c>
      <c r="P64" s="5" t="s">
        <v>14</v>
      </c>
      <c r="Q64" s="5">
        <v>-1</v>
      </c>
      <c r="R64" s="5">
        <v>1</v>
      </c>
      <c r="S64" s="5">
        <v>1</v>
      </c>
      <c r="T64" s="5">
        <v>-1</v>
      </c>
      <c r="U64" s="5">
        <v>-1</v>
      </c>
      <c r="V64" s="5">
        <v>1</v>
      </c>
      <c r="W64" s="5">
        <v>1</v>
      </c>
      <c r="X64" s="5">
        <v>1</v>
      </c>
      <c r="Y64" s="5">
        <v>1</v>
      </c>
      <c r="Z64" s="5">
        <v>-1</v>
      </c>
      <c r="AA64" s="5">
        <v>-1</v>
      </c>
      <c r="AB64" s="5">
        <v>1</v>
      </c>
      <c r="AC64" s="5">
        <v>-1</v>
      </c>
      <c r="AD64" s="5">
        <v>1</v>
      </c>
      <c r="AE64" s="5">
        <v>-1</v>
      </c>
      <c r="AF64" s="5">
        <v>-1</v>
      </c>
      <c r="AG64" s="5">
        <f>AVERAGE($Q$64:$AF$64)</f>
        <v>0</v>
      </c>
    </row>
    <row r="65" spans="1:36" x14ac:dyDescent="0.25">
      <c r="A65" s="5">
        <v>4</v>
      </c>
      <c r="B65" s="5">
        <v>16</v>
      </c>
      <c r="C65" s="5" t="s">
        <v>184</v>
      </c>
      <c r="D65" s="23">
        <v>1</v>
      </c>
      <c r="E65" s="23">
        <v>10</v>
      </c>
      <c r="F65" s="23">
        <v>50</v>
      </c>
      <c r="P65" s="5" t="s">
        <v>15</v>
      </c>
      <c r="Q65" s="5">
        <v>-1</v>
      </c>
      <c r="R65" s="5">
        <v>-1</v>
      </c>
      <c r="S65" s="5">
        <v>1</v>
      </c>
      <c r="T65" s="5">
        <v>-1</v>
      </c>
      <c r="U65" s="5">
        <v>-1</v>
      </c>
      <c r="V65" s="5">
        <v>1</v>
      </c>
      <c r="W65" s="5">
        <v>-1</v>
      </c>
      <c r="X65" s="5">
        <v>-1</v>
      </c>
      <c r="Y65" s="5">
        <v>-1</v>
      </c>
      <c r="Z65" s="5">
        <v>1</v>
      </c>
      <c r="AA65" s="5">
        <v>-1</v>
      </c>
      <c r="AB65" s="5">
        <v>1</v>
      </c>
      <c r="AC65" s="5">
        <v>1</v>
      </c>
      <c r="AD65" s="5">
        <v>1</v>
      </c>
      <c r="AE65" s="5">
        <v>1</v>
      </c>
      <c r="AF65" s="5">
        <v>-1</v>
      </c>
      <c r="AG65" s="5">
        <f>AVERAGE($Q$65:$AF$65)</f>
        <v>-0.125</v>
      </c>
    </row>
    <row r="66" spans="1:36" x14ac:dyDescent="0.25">
      <c r="A66" s="5">
        <v>5</v>
      </c>
      <c r="B66" s="5">
        <v>1</v>
      </c>
      <c r="C66" s="5" t="s">
        <v>169</v>
      </c>
      <c r="D66" s="23">
        <v>5</v>
      </c>
      <c r="E66" s="23">
        <v>20</v>
      </c>
      <c r="F66" s="23">
        <v>40</v>
      </c>
      <c r="P66" s="5" t="s">
        <v>16</v>
      </c>
      <c r="Q66" s="5">
        <v>1</v>
      </c>
      <c r="R66" s="5">
        <v>-1</v>
      </c>
      <c r="S66" s="5">
        <v>1</v>
      </c>
      <c r="T66" s="5">
        <v>-1</v>
      </c>
      <c r="U66" s="5">
        <v>-1</v>
      </c>
      <c r="V66" s="5">
        <v>-1</v>
      </c>
      <c r="W66" s="5">
        <v>-1</v>
      </c>
      <c r="X66" s="5">
        <v>1</v>
      </c>
      <c r="Y66" s="5">
        <v>1</v>
      </c>
      <c r="Z66" s="5">
        <v>1</v>
      </c>
      <c r="AA66" s="5">
        <v>-1</v>
      </c>
      <c r="AB66" s="5">
        <v>-1</v>
      </c>
      <c r="AC66" s="5">
        <v>1</v>
      </c>
      <c r="AD66" s="5">
        <v>1</v>
      </c>
      <c r="AE66" s="5">
        <v>-1</v>
      </c>
      <c r="AF66" s="5">
        <v>-1</v>
      </c>
      <c r="AG66" s="5">
        <f>AVERAGE($Q$66:$AF$66)</f>
        <v>-0.125</v>
      </c>
    </row>
    <row r="67" spans="1:36" x14ac:dyDescent="0.25">
      <c r="A67" s="5">
        <v>5</v>
      </c>
      <c r="B67" s="5">
        <v>2</v>
      </c>
      <c r="C67" s="5" t="s">
        <v>170</v>
      </c>
      <c r="D67" s="23">
        <v>5</v>
      </c>
      <c r="E67" s="23">
        <v>10</v>
      </c>
      <c r="F67" s="23">
        <v>20</v>
      </c>
      <c r="P67" s="5" t="s">
        <v>17</v>
      </c>
      <c r="Q67" s="5">
        <v>1</v>
      </c>
      <c r="R67" s="5">
        <v>-1</v>
      </c>
      <c r="S67" s="5">
        <v>-1</v>
      </c>
      <c r="T67" s="5">
        <v>-1</v>
      </c>
      <c r="U67" s="5">
        <v>-1</v>
      </c>
      <c r="V67" s="5">
        <v>1</v>
      </c>
      <c r="W67" s="5">
        <v>1</v>
      </c>
      <c r="X67" s="5">
        <v>-1</v>
      </c>
      <c r="Y67" s="5">
        <v>-1</v>
      </c>
      <c r="Z67" s="5">
        <v>-1</v>
      </c>
      <c r="AA67" s="5">
        <v>1</v>
      </c>
      <c r="AB67" s="5">
        <v>-1</v>
      </c>
      <c r="AC67" s="5">
        <v>-1</v>
      </c>
      <c r="AD67" s="5">
        <v>-1</v>
      </c>
      <c r="AE67" s="5">
        <v>-1</v>
      </c>
      <c r="AF67" s="5">
        <v>-1</v>
      </c>
      <c r="AG67" s="5">
        <f>AVERAGE($Q$67:$AF$67)</f>
        <v>-0.5</v>
      </c>
    </row>
    <row r="68" spans="1:36" x14ac:dyDescent="0.25">
      <c r="A68" s="5">
        <v>5</v>
      </c>
      <c r="B68" s="5">
        <v>3</v>
      </c>
      <c r="C68" s="5" t="s">
        <v>171</v>
      </c>
      <c r="D68" s="23">
        <v>10</v>
      </c>
      <c r="E68" s="23">
        <v>15</v>
      </c>
      <c r="F68" s="23">
        <v>18</v>
      </c>
      <c r="P68" s="5" t="s">
        <v>18</v>
      </c>
      <c r="Q68" s="5">
        <v>1</v>
      </c>
      <c r="R68" s="5">
        <v>1</v>
      </c>
      <c r="S68" s="5">
        <v>1</v>
      </c>
      <c r="T68" s="5">
        <v>-1</v>
      </c>
      <c r="U68" s="5">
        <v>-1</v>
      </c>
      <c r="V68" s="5">
        <v>1</v>
      </c>
      <c r="W68" s="5">
        <v>1</v>
      </c>
      <c r="X68" s="5">
        <v>1</v>
      </c>
      <c r="Y68" s="5">
        <v>1</v>
      </c>
      <c r="Z68" s="5">
        <v>1</v>
      </c>
      <c r="AA68" s="5">
        <v>1</v>
      </c>
      <c r="AB68" s="5">
        <v>1</v>
      </c>
      <c r="AC68" s="5">
        <v>1</v>
      </c>
      <c r="AD68" s="5">
        <v>1</v>
      </c>
      <c r="AE68" s="5">
        <v>1</v>
      </c>
      <c r="AF68" s="5">
        <v>1</v>
      </c>
      <c r="AG68" s="5">
        <f>AVERAGE($Q$68:$AF$68)</f>
        <v>0.75</v>
      </c>
    </row>
    <row r="69" spans="1:36" x14ac:dyDescent="0.25">
      <c r="A69" s="5">
        <v>5</v>
      </c>
      <c r="B69" s="5">
        <v>4</v>
      </c>
      <c r="C69" s="5" t="s">
        <v>172</v>
      </c>
      <c r="D69" s="23">
        <v>4320</v>
      </c>
      <c r="E69" s="23">
        <v>8640</v>
      </c>
      <c r="F69" s="23">
        <v>17280</v>
      </c>
      <c r="P69" s="5" t="s">
        <v>19</v>
      </c>
      <c r="Q69" s="5">
        <v>1</v>
      </c>
      <c r="R69" s="5">
        <v>-1</v>
      </c>
      <c r="S69" s="5">
        <v>1</v>
      </c>
      <c r="T69" s="5">
        <v>-1</v>
      </c>
      <c r="U69" s="5">
        <v>1</v>
      </c>
      <c r="V69" s="5">
        <v>1</v>
      </c>
      <c r="W69" s="5">
        <v>1</v>
      </c>
      <c r="X69" s="5">
        <v>1</v>
      </c>
      <c r="Y69" s="5">
        <v>-1</v>
      </c>
      <c r="Z69" s="5">
        <v>-1</v>
      </c>
      <c r="AA69" s="5">
        <v>-1</v>
      </c>
      <c r="AB69" s="5">
        <v>1</v>
      </c>
      <c r="AC69" s="5">
        <v>-1</v>
      </c>
      <c r="AD69" s="5">
        <v>1</v>
      </c>
      <c r="AE69" s="5">
        <v>-1</v>
      </c>
      <c r="AF69" s="5">
        <v>-1</v>
      </c>
      <c r="AG69" s="5">
        <f>AVERAGE($Q$69:$AF$69)</f>
        <v>0</v>
      </c>
    </row>
    <row r="70" spans="1:36" x14ac:dyDescent="0.25">
      <c r="A70" s="5">
        <v>5</v>
      </c>
      <c r="B70" s="5">
        <v>5</v>
      </c>
      <c r="C70" s="5" t="s">
        <v>173</v>
      </c>
      <c r="D70" s="23">
        <v>-3</v>
      </c>
      <c r="E70" s="23">
        <v>-1</v>
      </c>
      <c r="F70" s="23">
        <v>-0.5</v>
      </c>
      <c r="P70" s="5" t="s">
        <v>20</v>
      </c>
      <c r="Q70" s="5">
        <v>1</v>
      </c>
      <c r="R70" s="5">
        <v>-1</v>
      </c>
      <c r="S70" s="5">
        <v>-1</v>
      </c>
      <c r="T70" s="5">
        <v>-1</v>
      </c>
      <c r="U70" s="5">
        <v>1</v>
      </c>
      <c r="V70" s="5">
        <v>1</v>
      </c>
      <c r="W70" s="5">
        <v>1</v>
      </c>
      <c r="X70" s="5">
        <v>-1</v>
      </c>
      <c r="Y70" s="5">
        <v>1</v>
      </c>
      <c r="Z70" s="5">
        <v>-1</v>
      </c>
      <c r="AA70" s="5">
        <v>-1</v>
      </c>
      <c r="AB70" s="5">
        <v>1</v>
      </c>
      <c r="AC70" s="5">
        <v>1</v>
      </c>
      <c r="AD70" s="5">
        <v>1</v>
      </c>
      <c r="AE70" s="5">
        <v>-1</v>
      </c>
      <c r="AF70" s="5">
        <v>-1</v>
      </c>
      <c r="AG70" s="5">
        <f>AVERAGE($Q$70:$AF$70)</f>
        <v>0</v>
      </c>
    </row>
    <row r="71" spans="1:36" x14ac:dyDescent="0.25">
      <c r="A71" s="5">
        <v>5</v>
      </c>
      <c r="B71" s="5">
        <v>6</v>
      </c>
      <c r="C71" s="5" t="s">
        <v>174</v>
      </c>
      <c r="D71" s="23">
        <v>0.2</v>
      </c>
      <c r="E71" s="23">
        <v>0.5</v>
      </c>
      <c r="F71" s="23">
        <v>1</v>
      </c>
      <c r="P71" s="5" t="s">
        <v>21</v>
      </c>
      <c r="Q71" s="5">
        <v>1</v>
      </c>
      <c r="R71" s="5">
        <v>-1</v>
      </c>
      <c r="S71" s="5">
        <v>-1</v>
      </c>
      <c r="T71" s="5">
        <v>1</v>
      </c>
      <c r="U71" s="5">
        <v>1</v>
      </c>
      <c r="V71" s="5">
        <v>1</v>
      </c>
      <c r="W71" s="5">
        <v>1</v>
      </c>
      <c r="X71" s="5">
        <v>1</v>
      </c>
      <c r="Y71" s="5">
        <v>1</v>
      </c>
      <c r="Z71" s="5">
        <v>1</v>
      </c>
      <c r="AA71" s="5">
        <v>1</v>
      </c>
      <c r="AB71" s="5">
        <v>1</v>
      </c>
      <c r="AC71" s="5">
        <v>-1</v>
      </c>
      <c r="AD71" s="5">
        <v>1</v>
      </c>
      <c r="AE71" s="5">
        <v>-1</v>
      </c>
      <c r="AF71" s="5">
        <v>1</v>
      </c>
      <c r="AG71" s="5">
        <f>AVERAGE($Q$71:$AF$71)</f>
        <v>0.5</v>
      </c>
    </row>
    <row r="72" spans="1:36" x14ac:dyDescent="0.25">
      <c r="A72" s="5">
        <v>5</v>
      </c>
      <c r="B72" s="5">
        <v>7</v>
      </c>
      <c r="C72" s="5" t="s">
        <v>175</v>
      </c>
      <c r="D72" s="23">
        <v>10</v>
      </c>
      <c r="E72" s="23">
        <v>20</v>
      </c>
      <c r="F72" s="23">
        <v>30</v>
      </c>
      <c r="P72" s="5" t="s">
        <v>79</v>
      </c>
      <c r="Q72" s="5">
        <f>AVERAGE($Q$51:$Q$71)</f>
        <v>0.33333333333333331</v>
      </c>
      <c r="R72" s="5">
        <f>AVERAGE($R$51:$R$71)</f>
        <v>-0.52380952380952384</v>
      </c>
      <c r="S72" s="5">
        <f>AVERAGE($S$51:$S$71)</f>
        <v>0.52380952380952384</v>
      </c>
      <c r="T72" s="5">
        <f>AVERAGE($T$51:$T$71)</f>
        <v>-0.90476190476190477</v>
      </c>
      <c r="U72" s="5">
        <f>AVERAGE($U$51:$U$71)</f>
        <v>-0.14285714285714285</v>
      </c>
      <c r="V72" s="5">
        <f>AVERAGE($V$51:$V$71)</f>
        <v>-4.7619047619047616E-2</v>
      </c>
      <c r="W72" s="5">
        <f>AVERAGE($W$51:$W$71)</f>
        <v>4.7619047619047616E-2</v>
      </c>
      <c r="X72" s="5">
        <f>AVERAGE($X$51:$X$71)</f>
        <v>-0.23809523809523808</v>
      </c>
      <c r="Y72" s="5">
        <f>AVERAGE($Y$51:$Y$71)</f>
        <v>-4.7619047619047616E-2</v>
      </c>
      <c r="Z72" s="5">
        <f>AVERAGE($Z$51:$Z$71)</f>
        <v>0.14285714285714285</v>
      </c>
      <c r="AA72" s="5">
        <f>AVERAGE($AA$51:$AA$71)</f>
        <v>-0.42857142857142855</v>
      </c>
      <c r="AB72" s="5">
        <f>AVERAGE($AB$51:$AB$71)</f>
        <v>0.23809523809523808</v>
      </c>
      <c r="AC72" s="5">
        <f>AVERAGE($AC$51:$AC$71)</f>
        <v>0.33333333333333331</v>
      </c>
      <c r="AD72" s="5">
        <f>AVERAGE($AD$51:$AD$71)</f>
        <v>0.23809523809523808</v>
      </c>
      <c r="AE72" s="5">
        <f>AVERAGE($AE$51:$AE$71)</f>
        <v>-0.42857142857142855</v>
      </c>
      <c r="AF72" s="5">
        <f>AVERAGE($AF$51:$AF$71)</f>
        <v>-0.7142857142857143</v>
      </c>
      <c r="AG72" s="28">
        <f>AVERAGE($AG$51:$AG$71)</f>
        <v>-0.10119047619047619</v>
      </c>
    </row>
    <row r="73" spans="1:36" x14ac:dyDescent="0.25">
      <c r="A73" s="5">
        <v>5</v>
      </c>
      <c r="B73" s="5">
        <v>8</v>
      </c>
      <c r="C73" s="5" t="s">
        <v>176</v>
      </c>
      <c r="D73" s="23">
        <v>2</v>
      </c>
      <c r="E73" s="23">
        <v>3</v>
      </c>
      <c r="F73" s="23">
        <v>5</v>
      </c>
    </row>
    <row r="74" spans="1:36" x14ac:dyDescent="0.25">
      <c r="A74" s="5">
        <v>5</v>
      </c>
      <c r="B74" s="5">
        <v>9</v>
      </c>
      <c r="C74" s="5" t="s">
        <v>177</v>
      </c>
      <c r="D74" s="23">
        <v>10</v>
      </c>
      <c r="E74" s="23">
        <v>30</v>
      </c>
      <c r="F74" s="23">
        <v>50</v>
      </c>
    </row>
    <row r="75" spans="1:36" x14ac:dyDescent="0.25">
      <c r="A75" s="5">
        <v>5</v>
      </c>
      <c r="B75" s="5">
        <v>10</v>
      </c>
      <c r="C75" s="5" t="s">
        <v>178</v>
      </c>
      <c r="D75" s="23">
        <v>5</v>
      </c>
      <c r="E75" s="23">
        <v>10</v>
      </c>
      <c r="F75" s="23">
        <v>20</v>
      </c>
      <c r="P75" s="5" t="s">
        <v>218</v>
      </c>
      <c r="Q75" s="5" t="s">
        <v>81</v>
      </c>
      <c r="R75" s="5" t="s">
        <v>82</v>
      </c>
      <c r="S75" s="5" t="s">
        <v>83</v>
      </c>
      <c r="T75" s="5" t="s">
        <v>84</v>
      </c>
      <c r="U75" s="5" t="s">
        <v>85</v>
      </c>
      <c r="V75" s="5" t="s">
        <v>86</v>
      </c>
      <c r="W75" s="5" t="s">
        <v>87</v>
      </c>
      <c r="X75" s="5" t="s">
        <v>88</v>
      </c>
      <c r="Y75" s="5" t="s">
        <v>89</v>
      </c>
      <c r="Z75" s="5" t="s">
        <v>90</v>
      </c>
      <c r="AA75" s="5" t="s">
        <v>91</v>
      </c>
      <c r="AB75" s="5" t="s">
        <v>92</v>
      </c>
      <c r="AC75" s="5" t="s">
        <v>93</v>
      </c>
      <c r="AD75" s="5" t="s">
        <v>94</v>
      </c>
      <c r="AE75" s="5" t="s">
        <v>95</v>
      </c>
      <c r="AF75" s="5" t="s">
        <v>96</v>
      </c>
      <c r="AG75" s="5" t="s">
        <v>80</v>
      </c>
      <c r="AH75" s="5" t="s">
        <v>168</v>
      </c>
      <c r="AJ75" s="5" t="s">
        <v>42</v>
      </c>
    </row>
    <row r="76" spans="1:36" x14ac:dyDescent="0.25">
      <c r="A76" s="5">
        <v>5</v>
      </c>
      <c r="B76" s="5">
        <v>11</v>
      </c>
      <c r="C76" s="5" t="s">
        <v>179</v>
      </c>
      <c r="D76" s="23">
        <v>1E-4</v>
      </c>
      <c r="E76" s="23">
        <v>50000</v>
      </c>
      <c r="F76" s="23">
        <v>100000</v>
      </c>
      <c r="P76" s="5" t="s">
        <v>1</v>
      </c>
      <c r="Q76" s="5">
        <v>0.5</v>
      </c>
      <c r="R76" s="5">
        <v>0.97</v>
      </c>
      <c r="S76" s="5">
        <v>0.88679245283018859</v>
      </c>
      <c r="T76" s="5">
        <v>2386.6923076923076</v>
      </c>
      <c r="U76" s="5">
        <v>14.15151515151515</v>
      </c>
      <c r="V76" s="5">
        <v>0.91228070175438591</v>
      </c>
      <c r="W76" s="5">
        <v>0.19354838709677419</v>
      </c>
      <c r="X76" s="5">
        <v>1.2222222222222223</v>
      </c>
      <c r="Y76" s="5">
        <v>0.76133651551312653</v>
      </c>
      <c r="Z76" s="5">
        <v>0.4505494505494505</v>
      </c>
      <c r="AA76" s="5">
        <v>0.66666666666666663</v>
      </c>
      <c r="AB76" s="5">
        <v>0.7142857142857143</v>
      </c>
      <c r="AC76" s="5">
        <v>0.16666666666666666</v>
      </c>
      <c r="AD76" s="5">
        <v>2.0408163265306121E-2</v>
      </c>
      <c r="AE76" s="5">
        <v>2.5384615384615383</v>
      </c>
      <c r="AF76" s="5">
        <v>0.996</v>
      </c>
      <c r="AG76" s="5">
        <f>AVERAGE($Q$76:$AF$76)</f>
        <v>150.74019008269588</v>
      </c>
      <c r="AH76" s="5" t="s">
        <v>52</v>
      </c>
      <c r="AI76" s="22">
        <f>VARP($Q$97:$AF$97)</f>
        <v>36891950410.612061</v>
      </c>
      <c r="AJ76" s="5">
        <f>AI76/AI78</f>
        <v>4.4758579956033058E-2</v>
      </c>
    </row>
    <row r="77" spans="1:36" x14ac:dyDescent="0.25">
      <c r="A77" s="5">
        <v>5</v>
      </c>
      <c r="B77" s="5">
        <v>12</v>
      </c>
      <c r="C77" s="5" t="s">
        <v>180</v>
      </c>
      <c r="D77" s="23">
        <v>40</v>
      </c>
      <c r="E77" s="23">
        <v>80</v>
      </c>
      <c r="F77" s="23">
        <v>100</v>
      </c>
      <c r="P77" s="5" t="s">
        <v>2</v>
      </c>
      <c r="Q77" s="5">
        <v>0.4</v>
      </c>
      <c r="R77" s="5">
        <v>149</v>
      </c>
      <c r="S77" s="5">
        <v>0.37106918238993714</v>
      </c>
      <c r="T77" s="5">
        <v>331.30769230769232</v>
      </c>
      <c r="U77" s="5">
        <v>0</v>
      </c>
      <c r="V77" s="5">
        <v>0.56140350877192979</v>
      </c>
      <c r="W77" s="5">
        <v>0.83870967741935487</v>
      </c>
      <c r="X77" s="5">
        <v>37.888888888888886</v>
      </c>
      <c r="Y77" s="5">
        <v>0.64200477326968974</v>
      </c>
      <c r="Z77" s="5">
        <v>0.89010989010989006</v>
      </c>
      <c r="AA77" s="5">
        <v>0.99998333333333322</v>
      </c>
      <c r="AB77" s="5">
        <v>0.14285714285714285</v>
      </c>
      <c r="AC77" s="5">
        <v>0.33333333333333331</v>
      </c>
      <c r="AD77" s="5">
        <v>0.12244897959183673</v>
      </c>
      <c r="AE77" s="5">
        <v>0.23076923076923078</v>
      </c>
      <c r="AF77" s="5">
        <v>7</v>
      </c>
      <c r="AG77" s="5">
        <f>AVERAGE($Q$77:$AF$77)</f>
        <v>33.170579390526683</v>
      </c>
      <c r="AH77" s="5" t="s">
        <v>54</v>
      </c>
      <c r="AI77" s="22">
        <f>VARP($AG$76:$AG$96)</f>
        <v>49192954255.07666</v>
      </c>
      <c r="AJ77" s="5">
        <f>AI77/AI78</f>
        <v>5.9682579852594897E-2</v>
      </c>
    </row>
    <row r="78" spans="1:36" x14ac:dyDescent="0.25">
      <c r="A78" s="5">
        <v>5</v>
      </c>
      <c r="B78" s="5">
        <v>13</v>
      </c>
      <c r="C78" s="5" t="s">
        <v>181</v>
      </c>
      <c r="D78" s="23">
        <v>1</v>
      </c>
      <c r="E78" s="23">
        <v>5</v>
      </c>
      <c r="F78" s="23">
        <v>12</v>
      </c>
      <c r="P78" s="5" t="s">
        <v>3</v>
      </c>
      <c r="Q78" s="5">
        <v>1</v>
      </c>
      <c r="R78" s="5">
        <v>0.2</v>
      </c>
      <c r="S78" s="5">
        <v>0.25786163522012578</v>
      </c>
      <c r="T78" s="5">
        <v>50.692307692307693</v>
      </c>
      <c r="U78" s="5">
        <v>3.545454545454545</v>
      </c>
      <c r="V78" s="5">
        <v>0.12280701754385967</v>
      </c>
      <c r="W78" s="5">
        <v>1.4193548387096775</v>
      </c>
      <c r="X78" s="5">
        <v>0.66666666666666663</v>
      </c>
      <c r="Y78" s="5">
        <v>0.40334128878281622</v>
      </c>
      <c r="Z78" s="5">
        <v>9.9890109890109908</v>
      </c>
      <c r="AA78" s="5">
        <v>0.66666666666666663</v>
      </c>
      <c r="AB78" s="5">
        <v>1.2857142857142858</v>
      </c>
      <c r="AC78" s="5">
        <v>0</v>
      </c>
      <c r="AD78" s="5">
        <v>1.0408163265306123</v>
      </c>
      <c r="AE78" s="5">
        <v>1.3076923076923077</v>
      </c>
      <c r="AF78" s="5">
        <v>0.6</v>
      </c>
      <c r="AG78" s="5">
        <f>AVERAGE($Q$78:$AF$78)</f>
        <v>4.5748558912687667</v>
      </c>
      <c r="AH78" s="5" t="s">
        <v>57</v>
      </c>
      <c r="AI78" s="22">
        <f>VARP($Q$76:$AF$96)</f>
        <v>824243093656.04333</v>
      </c>
    </row>
    <row r="79" spans="1:36" x14ac:dyDescent="0.25">
      <c r="A79" s="5">
        <v>5</v>
      </c>
      <c r="B79" s="5">
        <v>14</v>
      </c>
      <c r="C79" s="5" t="s">
        <v>182</v>
      </c>
      <c r="D79" s="23">
        <v>100</v>
      </c>
      <c r="E79" s="23">
        <v>150</v>
      </c>
      <c r="F79" s="23">
        <v>300</v>
      </c>
      <c r="P79" s="5" t="s">
        <v>4</v>
      </c>
      <c r="Q79" s="5">
        <v>4</v>
      </c>
      <c r="R79" s="5">
        <v>9</v>
      </c>
      <c r="S79" s="5">
        <v>0.37106918238993714</v>
      </c>
      <c r="T79" s="5">
        <v>1346.6923076923076</v>
      </c>
      <c r="U79" s="5">
        <v>0.51515151515151503</v>
      </c>
      <c r="V79" s="5">
        <v>0.99912280701754386</v>
      </c>
      <c r="W79" s="5">
        <v>0.5161290322580645</v>
      </c>
      <c r="X79" s="5">
        <v>1.2222222222222223</v>
      </c>
      <c r="Y79" s="5">
        <v>0.64200477326968974</v>
      </c>
      <c r="Z79" s="5">
        <v>0.97252747252747251</v>
      </c>
      <c r="AA79" s="5">
        <v>0.98333333333333328</v>
      </c>
      <c r="AB79" s="5">
        <v>0.42857142857142855</v>
      </c>
      <c r="AC79" s="5">
        <v>0.66666666666666663</v>
      </c>
      <c r="AD79" s="5">
        <v>2.0408163265306121E-2</v>
      </c>
      <c r="AE79" s="5">
        <v>1.7692307692307692</v>
      </c>
      <c r="AF79" s="5">
        <v>0.96</v>
      </c>
      <c r="AG79" s="5">
        <f>AVERAGE($Q$79:$AF$79)</f>
        <v>85.609921566138212</v>
      </c>
      <c r="AH79" s="5" t="s">
        <v>384</v>
      </c>
      <c r="AI79" s="22">
        <f>AVERAGE($Q$76:$AF$96)</f>
        <v>49778.263531025652</v>
      </c>
    </row>
    <row r="80" spans="1:36" x14ac:dyDescent="0.25">
      <c r="A80" s="5">
        <v>5</v>
      </c>
      <c r="B80" s="5">
        <v>15</v>
      </c>
      <c r="C80" s="5" t="s">
        <v>183</v>
      </c>
      <c r="D80" s="23">
        <v>2</v>
      </c>
      <c r="E80" s="23">
        <v>5</v>
      </c>
      <c r="F80" s="23">
        <v>10</v>
      </c>
      <c r="P80" s="5" t="s">
        <v>5</v>
      </c>
      <c r="Q80" s="5">
        <v>1</v>
      </c>
      <c r="R80" s="5">
        <v>0.9</v>
      </c>
      <c r="S80" s="5">
        <v>5.6603773584905683E-2</v>
      </c>
      <c r="T80" s="5">
        <v>1328.2307692307693</v>
      </c>
      <c r="U80" s="5">
        <v>2.5151515151515151</v>
      </c>
      <c r="V80" s="5">
        <v>0.95614035087719296</v>
      </c>
      <c r="W80" s="5">
        <v>0.67741935483870963</v>
      </c>
      <c r="X80" s="5">
        <v>0.66666666666666663</v>
      </c>
      <c r="Y80" s="5">
        <v>0.64200477326968974</v>
      </c>
      <c r="Z80" s="5">
        <v>0.4505494505494505</v>
      </c>
      <c r="AA80" s="5">
        <v>7.333333333333333</v>
      </c>
      <c r="AB80" s="5">
        <v>1.2857142857142858</v>
      </c>
      <c r="AC80" s="5">
        <v>0.16666666666666666</v>
      </c>
      <c r="AD80" s="5">
        <v>0.53061224489795922</v>
      </c>
      <c r="AE80" s="5">
        <v>1.7692307692307692</v>
      </c>
      <c r="AF80" s="5">
        <v>0.96</v>
      </c>
      <c r="AG80" s="5">
        <f>AVERAGE($Q$80:$AF$80)</f>
        <v>84.258803900971913</v>
      </c>
      <c r="AH80" s="5" t="s">
        <v>385</v>
      </c>
      <c r="AI80" s="22">
        <f>AI79*336</f>
        <v>16725496.54642462</v>
      </c>
    </row>
    <row r="81" spans="1:33" x14ac:dyDescent="0.25">
      <c r="A81" s="5">
        <v>5</v>
      </c>
      <c r="B81" s="5">
        <v>16</v>
      </c>
      <c r="C81" s="5" t="s">
        <v>184</v>
      </c>
      <c r="D81" s="23">
        <v>5</v>
      </c>
      <c r="E81" s="23">
        <v>10</v>
      </c>
      <c r="F81" s="23">
        <v>20</v>
      </c>
      <c r="P81" s="5" t="s">
        <v>6</v>
      </c>
      <c r="Q81" s="5">
        <v>0.95</v>
      </c>
      <c r="R81" s="5">
        <v>0.99900000000000011</v>
      </c>
      <c r="S81" s="5">
        <v>0.62264150943396224</v>
      </c>
      <c r="T81" s="5">
        <v>885.15384615384619</v>
      </c>
      <c r="U81" s="5">
        <v>0.54545454545454553</v>
      </c>
      <c r="V81" s="5">
        <v>1.631578947368421</v>
      </c>
      <c r="W81" s="5">
        <v>0.67741935483870963</v>
      </c>
      <c r="X81" s="5">
        <v>15.666666666666666</v>
      </c>
      <c r="Y81" s="5">
        <v>0.64200477326968974</v>
      </c>
      <c r="Z81" s="5">
        <v>0.4505494505494505</v>
      </c>
      <c r="AA81" s="5">
        <v>0.99950000000000006</v>
      </c>
      <c r="AB81" s="5">
        <v>1.2857142857142858</v>
      </c>
      <c r="AC81" s="5">
        <v>0.78333333333333333</v>
      </c>
      <c r="AD81" s="5">
        <v>2.0612244897959182</v>
      </c>
      <c r="AE81" s="5">
        <v>7.6923076923076927E-2</v>
      </c>
      <c r="AF81" s="5">
        <v>0.99399999999999999</v>
      </c>
      <c r="AG81" s="5">
        <f>AVERAGE($Q$81:$AF$81)</f>
        <v>57.096241036699645</v>
      </c>
    </row>
    <row r="82" spans="1:33" x14ac:dyDescent="0.25">
      <c r="A82" s="5">
        <v>6</v>
      </c>
      <c r="B82" s="5">
        <v>1</v>
      </c>
      <c r="C82" s="5" t="s">
        <v>169</v>
      </c>
      <c r="D82" s="23">
        <v>9.9999999999999995E-7</v>
      </c>
      <c r="E82" s="23">
        <v>0.5</v>
      </c>
      <c r="F82" s="23">
        <v>5</v>
      </c>
      <c r="P82" s="5" t="s">
        <v>7</v>
      </c>
      <c r="Q82" s="5">
        <v>5</v>
      </c>
      <c r="R82" s="5">
        <v>19</v>
      </c>
      <c r="S82" s="5">
        <v>5.6603773584905683E-2</v>
      </c>
      <c r="T82" s="5">
        <v>152.84615384615384</v>
      </c>
      <c r="U82" s="5">
        <v>2.0303030303030298</v>
      </c>
      <c r="V82" s="5">
        <v>0.91228070175438591</v>
      </c>
      <c r="W82" s="5">
        <v>0.67741935483870963</v>
      </c>
      <c r="X82" s="5">
        <v>4.5555555555555554</v>
      </c>
      <c r="Y82" s="5">
        <v>0.94033412887828161</v>
      </c>
      <c r="Z82" s="5">
        <v>0.4505494505494505</v>
      </c>
      <c r="AA82" s="5">
        <v>0.99833333333333329</v>
      </c>
      <c r="AB82" s="5">
        <v>0.7142857142857143</v>
      </c>
      <c r="AC82" s="5">
        <v>0.16666666666666666</v>
      </c>
      <c r="AD82" s="5">
        <v>0</v>
      </c>
      <c r="AE82" s="5">
        <v>0.23076923076923078</v>
      </c>
      <c r="AF82" s="5">
        <v>0.98</v>
      </c>
      <c r="AG82" s="5">
        <f>AVERAGE($Q$82:$AF$82)</f>
        <v>11.847453424167067</v>
      </c>
    </row>
    <row r="83" spans="1:33" x14ac:dyDescent="0.25">
      <c r="A83" s="5">
        <v>6</v>
      </c>
      <c r="B83" s="5">
        <v>2</v>
      </c>
      <c r="C83" s="5" t="s">
        <v>170</v>
      </c>
      <c r="D83" s="23">
        <v>0.01</v>
      </c>
      <c r="E83" s="23">
        <v>0.1</v>
      </c>
      <c r="F83" s="23">
        <v>10</v>
      </c>
      <c r="P83" s="5" t="s">
        <v>8</v>
      </c>
      <c r="Q83" s="5">
        <v>1.5</v>
      </c>
      <c r="R83" s="5">
        <v>0.9</v>
      </c>
      <c r="S83" s="5">
        <v>5.6603773584905683E-2</v>
      </c>
      <c r="T83" s="5">
        <v>109.76923076923077</v>
      </c>
      <c r="U83" s="5">
        <v>1.2727272727272727</v>
      </c>
      <c r="V83" s="5">
        <v>0.95614035087719296</v>
      </c>
      <c r="W83" s="5">
        <v>0.67741935483870963</v>
      </c>
      <c r="X83" s="5">
        <v>2.3333333333333335</v>
      </c>
      <c r="Y83" s="5">
        <v>0.1646778042959427</v>
      </c>
      <c r="Z83" s="5">
        <v>0.72527472527472525</v>
      </c>
      <c r="AA83" s="5">
        <v>16666665.666666666</v>
      </c>
      <c r="AB83" s="5">
        <v>0.14285714285714285</v>
      </c>
      <c r="AC83" s="5">
        <v>0.16666666666666666</v>
      </c>
      <c r="AD83" s="5">
        <v>0</v>
      </c>
      <c r="AE83" s="5">
        <v>4.0769230769230766</v>
      </c>
      <c r="AF83" s="5">
        <v>0.99199999999999999</v>
      </c>
      <c r="AG83" s="5">
        <f>AVERAGE($Q$83:$AF$83)</f>
        <v>1041674.3375325585</v>
      </c>
    </row>
    <row r="84" spans="1:33" x14ac:dyDescent="0.25">
      <c r="A84" s="5">
        <v>6</v>
      </c>
      <c r="B84" s="5">
        <v>3</v>
      </c>
      <c r="C84" s="5" t="s">
        <v>171</v>
      </c>
      <c r="D84" s="23">
        <v>1</v>
      </c>
      <c r="E84" s="23">
        <v>6</v>
      </c>
      <c r="F84" s="23">
        <v>15</v>
      </c>
      <c r="P84" s="5" t="s">
        <v>9</v>
      </c>
      <c r="Q84" s="5">
        <v>2</v>
      </c>
      <c r="R84" s="5">
        <v>0.99980000000000002</v>
      </c>
      <c r="S84" s="5">
        <v>0.25786163522012578</v>
      </c>
      <c r="T84" s="5">
        <v>4042.0769230769229</v>
      </c>
      <c r="U84" s="5">
        <v>2.0303030303030298</v>
      </c>
      <c r="V84" s="5">
        <v>0.82456140350877194</v>
      </c>
      <c r="W84" s="5">
        <v>0.5161290322580645</v>
      </c>
      <c r="X84" s="5">
        <v>1.2222222222222223</v>
      </c>
      <c r="Y84" s="5">
        <v>0.40334128878281622</v>
      </c>
      <c r="Z84" s="5">
        <v>0.8351648351648352</v>
      </c>
      <c r="AA84" s="5">
        <v>0.66666666666666663</v>
      </c>
      <c r="AB84" s="5">
        <v>2.1428571428571428</v>
      </c>
      <c r="AC84" s="5">
        <v>0</v>
      </c>
      <c r="AD84" s="5">
        <v>19.408163265306122</v>
      </c>
      <c r="AE84" s="5">
        <v>1.3076923076923077</v>
      </c>
      <c r="AF84" s="5">
        <v>0.92</v>
      </c>
      <c r="AG84" s="5">
        <f>AVERAGE($Q$84:$AF$84)</f>
        <v>254.72573036918158</v>
      </c>
    </row>
    <row r="85" spans="1:33" x14ac:dyDescent="0.25">
      <c r="A85" s="5">
        <v>6</v>
      </c>
      <c r="B85" s="5">
        <v>4</v>
      </c>
      <c r="C85" s="5" t="s">
        <v>172</v>
      </c>
      <c r="D85" s="23">
        <v>720</v>
      </c>
      <c r="E85" s="23">
        <v>5760</v>
      </c>
      <c r="F85" s="23">
        <v>8640</v>
      </c>
      <c r="P85" s="5" t="s">
        <v>10</v>
      </c>
      <c r="Q85" s="5">
        <v>0.5</v>
      </c>
      <c r="R85" s="5">
        <v>0.9</v>
      </c>
      <c r="S85" s="5">
        <v>0.37106918238993714</v>
      </c>
      <c r="T85" s="5">
        <v>672.84615384615381</v>
      </c>
      <c r="U85" s="5">
        <v>0.81818181818181801</v>
      </c>
      <c r="V85" s="5">
        <v>0.91228070175438591</v>
      </c>
      <c r="W85" s="5">
        <v>0.5161290322580645</v>
      </c>
      <c r="X85" s="5">
        <v>2.3333333333333335</v>
      </c>
      <c r="Y85" s="5">
        <v>0.88066825775656321</v>
      </c>
      <c r="Z85" s="5">
        <v>1.7472527472527473</v>
      </c>
      <c r="AA85" s="5">
        <v>0.99833333333333329</v>
      </c>
      <c r="AB85" s="5">
        <v>0.14285714285714285</v>
      </c>
      <c r="AC85" s="5">
        <v>0.16666666666666666</v>
      </c>
      <c r="AD85" s="5">
        <v>2.0612244897959182</v>
      </c>
      <c r="AE85" s="5">
        <v>0.53846153846153844</v>
      </c>
      <c r="AF85" s="5">
        <v>0.996</v>
      </c>
      <c r="AG85" s="5">
        <f>AVERAGE($Q$85:$AF$85)</f>
        <v>42.920538255637211</v>
      </c>
    </row>
    <row r="86" spans="1:33" x14ac:dyDescent="0.25">
      <c r="A86" s="5">
        <v>6</v>
      </c>
      <c r="B86" s="5">
        <v>5</v>
      </c>
      <c r="C86" s="5" t="s">
        <v>173</v>
      </c>
      <c r="D86" s="23">
        <v>0.1</v>
      </c>
      <c r="E86" s="23">
        <v>0.3</v>
      </c>
      <c r="F86" s="23">
        <v>0.6</v>
      </c>
      <c r="P86" s="5" t="s">
        <v>11</v>
      </c>
      <c r="Q86" s="5">
        <v>2</v>
      </c>
      <c r="R86" s="5">
        <v>0.99</v>
      </c>
      <c r="S86" s="5">
        <v>0.37106918238993714</v>
      </c>
      <c r="T86" s="5">
        <v>17.46153846153846</v>
      </c>
      <c r="U86" s="5">
        <v>0.51515151515151503</v>
      </c>
      <c r="V86" s="5">
        <v>0.12280701754385967</v>
      </c>
      <c r="W86" s="5">
        <v>0.5161290322580645</v>
      </c>
      <c r="X86" s="5">
        <v>32.333333333333336</v>
      </c>
      <c r="Y86" s="5">
        <v>0.76133651551312653</v>
      </c>
      <c r="Z86" s="5">
        <v>4.4945054945054945</v>
      </c>
      <c r="AA86" s="5">
        <v>0.83333333333333337</v>
      </c>
      <c r="AB86" s="5">
        <v>0.42857142857142855</v>
      </c>
      <c r="AC86" s="5">
        <v>0.66666666666666663</v>
      </c>
      <c r="AD86" s="5">
        <v>2.0408163265306121E-2</v>
      </c>
      <c r="AE86" s="5">
        <v>0.53846153846153844</v>
      </c>
      <c r="AF86" s="5">
        <v>0.88</v>
      </c>
      <c r="AG86" s="5">
        <f>AVERAGE($Q$86:$AF$86)</f>
        <v>3.9333319801582549</v>
      </c>
    </row>
    <row r="87" spans="1:33" x14ac:dyDescent="0.25">
      <c r="A87" s="5">
        <v>6</v>
      </c>
      <c r="B87" s="5">
        <v>6</v>
      </c>
      <c r="C87" s="5" t="s">
        <v>174</v>
      </c>
      <c r="D87" s="23">
        <v>10</v>
      </c>
      <c r="E87" s="23">
        <v>30</v>
      </c>
      <c r="F87" s="23">
        <v>60</v>
      </c>
      <c r="P87" s="5" t="s">
        <v>12</v>
      </c>
      <c r="Q87" s="5">
        <v>0</v>
      </c>
      <c r="R87" s="5">
        <v>0.99900000000000011</v>
      </c>
      <c r="S87" s="5">
        <v>0.25786163522012578</v>
      </c>
      <c r="T87" s="5">
        <v>6737.4615384615381</v>
      </c>
      <c r="U87" s="5">
        <v>0.24242424242424246</v>
      </c>
      <c r="V87" s="5">
        <v>0.73684210526315785</v>
      </c>
      <c r="W87" s="5">
        <v>3.2258064516129031E-2</v>
      </c>
      <c r="X87" s="5">
        <v>0.1111111111111111</v>
      </c>
      <c r="Y87" s="5">
        <v>0.76133651551312653</v>
      </c>
      <c r="Z87" s="5">
        <v>9.8901098901098938E-2</v>
      </c>
      <c r="AA87" s="5">
        <v>0.93333333333333335</v>
      </c>
      <c r="AB87" s="5">
        <v>1.5714285714285714</v>
      </c>
      <c r="AC87" s="5">
        <v>0.91666666666666663</v>
      </c>
      <c r="AD87" s="5">
        <v>9.204081632653061</v>
      </c>
      <c r="AE87" s="5">
        <v>4.0769230769230766</v>
      </c>
      <c r="AF87" s="5">
        <v>0.98</v>
      </c>
      <c r="AG87" s="5">
        <f>AVERAGE($Q$87:$AF$87)</f>
        <v>422.39898165721826</v>
      </c>
    </row>
    <row r="88" spans="1:33" x14ac:dyDescent="0.25">
      <c r="A88" s="5">
        <v>6</v>
      </c>
      <c r="B88" s="5">
        <v>7</v>
      </c>
      <c r="C88" s="5" t="s">
        <v>175</v>
      </c>
      <c r="D88" s="23">
        <v>5</v>
      </c>
      <c r="E88" s="23">
        <v>20</v>
      </c>
      <c r="F88" s="23">
        <v>40</v>
      </c>
      <c r="P88" s="5" t="s">
        <v>13</v>
      </c>
      <c r="Q88" s="5">
        <v>0.5</v>
      </c>
      <c r="R88" s="5">
        <v>0.95</v>
      </c>
      <c r="S88" s="5">
        <v>5.6603773584905683E-2</v>
      </c>
      <c r="T88" s="5">
        <v>13845.153846153846</v>
      </c>
      <c r="U88" s="5">
        <v>2.0303030303030298</v>
      </c>
      <c r="V88" s="5">
        <v>25.315789473684212</v>
      </c>
      <c r="W88" s="5">
        <v>0.61290322580645162</v>
      </c>
      <c r="X88" s="5">
        <v>9</v>
      </c>
      <c r="Y88" s="5">
        <v>0.40334128878281622</v>
      </c>
      <c r="Z88" s="5">
        <v>1.7472527472527473</v>
      </c>
      <c r="AA88" s="5">
        <v>15.666666666666666</v>
      </c>
      <c r="AB88" s="5">
        <v>0.42857142857142855</v>
      </c>
      <c r="AC88" s="5">
        <v>0.91666666666666663</v>
      </c>
      <c r="AD88" s="5">
        <v>19.408163265306122</v>
      </c>
      <c r="AE88" s="5">
        <v>1.4615384615384615</v>
      </c>
      <c r="AF88" s="5">
        <v>0.99979999999999991</v>
      </c>
      <c r="AG88" s="5">
        <f>AVERAGE($Q$88:$AF$88)</f>
        <v>870.29071538637561</v>
      </c>
    </row>
    <row r="89" spans="1:33" x14ac:dyDescent="0.25">
      <c r="A89" s="5">
        <v>6</v>
      </c>
      <c r="B89" s="5">
        <v>8</v>
      </c>
      <c r="C89" s="5" t="s">
        <v>176</v>
      </c>
      <c r="D89" s="23">
        <v>50</v>
      </c>
      <c r="E89" s="23">
        <v>150</v>
      </c>
      <c r="F89" s="23">
        <v>400</v>
      </c>
      <c r="P89" s="5" t="s">
        <v>14</v>
      </c>
      <c r="Q89" s="5">
        <v>5</v>
      </c>
      <c r="R89" s="5">
        <v>9</v>
      </c>
      <c r="S89" s="5">
        <v>0.68553459119496851</v>
      </c>
      <c r="T89" s="5">
        <v>183.61538461538461</v>
      </c>
      <c r="U89" s="5">
        <v>14.15151515151515</v>
      </c>
      <c r="V89" s="5">
        <v>0.56140350877192979</v>
      </c>
      <c r="W89" s="5">
        <v>3.2258064516129031E-2</v>
      </c>
      <c r="X89" s="5">
        <v>4.5555555555555554</v>
      </c>
      <c r="Y89" s="5">
        <v>0.19331742243436759</v>
      </c>
      <c r="Z89" s="5">
        <v>53.945054945054942</v>
      </c>
      <c r="AA89" s="5">
        <v>165.66666666666666</v>
      </c>
      <c r="AB89" s="5">
        <v>0.42857142857142855</v>
      </c>
      <c r="AC89" s="5">
        <v>0.66666666666666663</v>
      </c>
      <c r="AD89" s="5">
        <v>2.0408163265306121E-2</v>
      </c>
      <c r="AE89" s="5">
        <v>1.7692307692307692</v>
      </c>
      <c r="AF89" s="5">
        <v>0.96</v>
      </c>
      <c r="AG89" s="5">
        <f>AVERAGE($Q$89:$AF$89)</f>
        <v>27.578222971801782</v>
      </c>
    </row>
    <row r="90" spans="1:33" x14ac:dyDescent="0.25">
      <c r="A90" s="5">
        <v>6</v>
      </c>
      <c r="B90" s="5">
        <v>9</v>
      </c>
      <c r="C90" s="5" t="s">
        <v>177</v>
      </c>
      <c r="D90" s="23">
        <v>10</v>
      </c>
      <c r="E90" s="23">
        <v>30</v>
      </c>
      <c r="F90" s="23">
        <v>100</v>
      </c>
      <c r="P90" s="5" t="s">
        <v>15</v>
      </c>
      <c r="Q90" s="5">
        <v>0.5</v>
      </c>
      <c r="R90" s="5">
        <v>0.995</v>
      </c>
      <c r="S90" s="5">
        <v>0.57232704402515722</v>
      </c>
      <c r="T90" s="5">
        <v>6737.4615384615381</v>
      </c>
      <c r="U90" s="5">
        <v>1.2727272727272727</v>
      </c>
      <c r="V90" s="5">
        <v>0.12280701754385967</v>
      </c>
      <c r="W90" s="5">
        <v>0.59677419354838712</v>
      </c>
      <c r="X90" s="5">
        <v>0.83333333333333337</v>
      </c>
      <c r="Y90" s="5">
        <v>0.76133651551312653</v>
      </c>
      <c r="Z90" s="5">
        <v>0.64835164835164838</v>
      </c>
      <c r="AA90" s="5">
        <v>7.333333333333333</v>
      </c>
      <c r="AB90" s="5">
        <v>0.14285714285714285</v>
      </c>
      <c r="AC90" s="5">
        <v>0.66666666666666663</v>
      </c>
      <c r="AD90" s="5">
        <v>0.18367346938775511</v>
      </c>
      <c r="AE90" s="5">
        <v>0.23076923076923078</v>
      </c>
      <c r="AF90" s="5">
        <v>0.8</v>
      </c>
      <c r="AG90" s="5">
        <f>AVERAGE($Q$90:$AF$90)</f>
        <v>422.07009345809962</v>
      </c>
    </row>
    <row r="91" spans="1:33" x14ac:dyDescent="0.25">
      <c r="A91" s="5">
        <v>6</v>
      </c>
      <c r="B91" s="5">
        <v>10</v>
      </c>
      <c r="C91" s="5" t="s">
        <v>178</v>
      </c>
      <c r="D91" s="23">
        <v>4</v>
      </c>
      <c r="E91" s="23">
        <v>10</v>
      </c>
      <c r="F91" s="23">
        <v>30</v>
      </c>
      <c r="P91" s="5" t="s">
        <v>16</v>
      </c>
      <c r="Q91" s="5">
        <v>2</v>
      </c>
      <c r="R91" s="5">
        <v>9</v>
      </c>
      <c r="S91" s="5">
        <v>0.37106918238993714</v>
      </c>
      <c r="T91" s="5">
        <v>1346.6923076923076</v>
      </c>
      <c r="U91" s="5">
        <v>2.0303030303030298</v>
      </c>
      <c r="V91" s="5">
        <v>0.91228070175438591</v>
      </c>
      <c r="W91" s="5">
        <v>0.83870967741935487</v>
      </c>
      <c r="X91" s="5">
        <v>0.44444444444444442</v>
      </c>
      <c r="Y91" s="5">
        <v>0.40334128878281622</v>
      </c>
      <c r="Z91" s="5">
        <v>0.4505494505494505</v>
      </c>
      <c r="AA91" s="5">
        <v>0.83333333333333337</v>
      </c>
      <c r="AB91" s="5">
        <v>0.7142857142857143</v>
      </c>
      <c r="AC91" s="5">
        <v>0.16666666666666666</v>
      </c>
      <c r="AD91" s="5">
        <v>2.0408163265306121E-2</v>
      </c>
      <c r="AE91" s="5">
        <v>0.53846153846153844</v>
      </c>
      <c r="AF91" s="5">
        <v>0.998</v>
      </c>
      <c r="AG91" s="5">
        <f>AVERAGE($Q$91:$AF$91)</f>
        <v>85.400885055247699</v>
      </c>
    </row>
    <row r="92" spans="1:33" x14ac:dyDescent="0.25">
      <c r="A92" s="5">
        <v>6</v>
      </c>
      <c r="B92" s="5">
        <v>11</v>
      </c>
      <c r="C92" s="5" t="s">
        <v>179</v>
      </c>
      <c r="D92" s="23">
        <v>0.5</v>
      </c>
      <c r="E92" s="23">
        <v>3</v>
      </c>
      <c r="F92" s="23">
        <v>10</v>
      </c>
      <c r="P92" s="5" t="s">
        <v>17</v>
      </c>
      <c r="Q92" s="5">
        <v>0.6</v>
      </c>
      <c r="R92" s="5">
        <v>0.9</v>
      </c>
      <c r="S92" s="5">
        <v>0.62264150943396224</v>
      </c>
      <c r="T92" s="5">
        <v>942.38461538461536</v>
      </c>
      <c r="U92" s="5">
        <v>5.0606060606060606</v>
      </c>
      <c r="V92" s="5">
        <v>0.12280701754385967</v>
      </c>
      <c r="W92" s="5">
        <v>0.12903225806451613</v>
      </c>
      <c r="X92" s="5">
        <v>1.7777777777777777</v>
      </c>
      <c r="Y92" s="5">
        <v>0.70167064439140814</v>
      </c>
      <c r="Z92" s="5">
        <v>53.945054945054942</v>
      </c>
      <c r="AA92" s="5">
        <v>0.16666666666666666</v>
      </c>
      <c r="AB92" s="5">
        <v>2.4285714285714284</v>
      </c>
      <c r="AC92" s="5">
        <v>0.97499999999999998</v>
      </c>
      <c r="AD92" s="5">
        <v>2.0612244897959182</v>
      </c>
      <c r="AE92" s="5">
        <v>3</v>
      </c>
      <c r="AF92" s="5">
        <v>0.88</v>
      </c>
      <c r="AG92" s="5">
        <f>AVERAGE($Q$92:$AF$92)</f>
        <v>63.484729261407615</v>
      </c>
    </row>
    <row r="93" spans="1:33" x14ac:dyDescent="0.25">
      <c r="A93" s="5">
        <v>6</v>
      </c>
      <c r="B93" s="5">
        <v>12</v>
      </c>
      <c r="C93" s="5" t="s">
        <v>180</v>
      </c>
      <c r="D93" s="23">
        <v>10</v>
      </c>
      <c r="E93" s="23">
        <v>80</v>
      </c>
      <c r="F93" s="23">
        <v>95</v>
      </c>
      <c r="P93" s="5" t="s">
        <v>18</v>
      </c>
      <c r="Q93" s="5">
        <v>0.5</v>
      </c>
      <c r="R93" s="5">
        <v>0.6</v>
      </c>
      <c r="S93" s="5">
        <v>0.57232704402515722</v>
      </c>
      <c r="T93" s="5">
        <v>154.07692307692307</v>
      </c>
      <c r="U93" s="5">
        <v>2.0303030303030298</v>
      </c>
      <c r="V93" s="5">
        <v>0.12280701754385967</v>
      </c>
      <c r="W93" s="5">
        <v>2.225806451612903</v>
      </c>
      <c r="X93" s="5">
        <v>0.1111111111111111</v>
      </c>
      <c r="Y93" s="5">
        <v>0.40334128878281622</v>
      </c>
      <c r="Z93" s="5">
        <v>1.7472527472527473</v>
      </c>
      <c r="AA93" s="5">
        <v>0.16666666666666666</v>
      </c>
      <c r="AB93" s="5">
        <v>0.42857142857142855</v>
      </c>
      <c r="AC93" s="5">
        <v>0.16666666666666666</v>
      </c>
      <c r="AD93" s="5">
        <v>4.1020408163265305</v>
      </c>
      <c r="AE93" s="5">
        <v>0.53846153846153844</v>
      </c>
      <c r="AF93" s="5">
        <v>0</v>
      </c>
      <c r="AG93" s="5">
        <f>AVERAGE($Q$93:$AF$93)</f>
        <v>10.487017430265471</v>
      </c>
    </row>
    <row r="94" spans="1:33" x14ac:dyDescent="0.25">
      <c r="A94" s="5">
        <v>6</v>
      </c>
      <c r="B94" s="5">
        <v>13</v>
      </c>
      <c r="C94" s="5" t="s">
        <v>181</v>
      </c>
      <c r="D94" s="23">
        <v>0.4</v>
      </c>
      <c r="E94" s="23">
        <v>1.3</v>
      </c>
      <c r="F94" s="23">
        <v>3</v>
      </c>
      <c r="P94" s="5" t="s">
        <v>19</v>
      </c>
      <c r="Q94" s="5">
        <v>0</v>
      </c>
      <c r="R94" s="5">
        <v>19</v>
      </c>
      <c r="S94" s="5">
        <v>5.6603773584905683E-2</v>
      </c>
      <c r="T94" s="5">
        <v>13475.923076923076</v>
      </c>
      <c r="U94" s="5">
        <v>2.0303030303030298</v>
      </c>
      <c r="V94" s="5">
        <v>0.12280701754385967</v>
      </c>
      <c r="W94" s="5">
        <v>0.19354838709677419</v>
      </c>
      <c r="X94" s="5">
        <v>0.1111111111111111</v>
      </c>
      <c r="Y94" s="5">
        <v>0.88066825775656321</v>
      </c>
      <c r="Z94" s="5">
        <v>23.725274725274726</v>
      </c>
      <c r="AA94" s="5">
        <v>165.66666666666666</v>
      </c>
      <c r="AB94" s="5">
        <v>0.7142857142857143</v>
      </c>
      <c r="AC94" s="5">
        <v>0.995</v>
      </c>
      <c r="AD94" s="5">
        <v>1.5510204081632653</v>
      </c>
      <c r="AE94" s="5">
        <v>1.0769230769230769</v>
      </c>
      <c r="AF94" s="5">
        <v>0.98</v>
      </c>
      <c r="AG94" s="5">
        <f>AVERAGE($Q$94:$AF$94)</f>
        <v>855.81420556823673</v>
      </c>
    </row>
    <row r="95" spans="1:33" x14ac:dyDescent="0.25">
      <c r="A95" s="5">
        <v>6</v>
      </c>
      <c r="B95" s="5">
        <v>14</v>
      </c>
      <c r="C95" s="5" t="s">
        <v>182</v>
      </c>
      <c r="D95" s="23">
        <v>100</v>
      </c>
      <c r="E95" s="23">
        <v>300</v>
      </c>
      <c r="F95" s="23">
        <v>600</v>
      </c>
      <c r="P95" s="5" t="s">
        <v>20</v>
      </c>
      <c r="Q95" s="5">
        <v>0</v>
      </c>
      <c r="R95" s="5">
        <v>99</v>
      </c>
      <c r="S95" s="5">
        <v>1.5157232704402517</v>
      </c>
      <c r="T95" s="5">
        <v>2694.3846153846152</v>
      </c>
      <c r="U95" s="5">
        <v>0.24242424242424246</v>
      </c>
      <c r="V95" s="5">
        <v>86.719298245614041</v>
      </c>
      <c r="W95" s="5">
        <v>0.19354838709677419</v>
      </c>
      <c r="X95" s="5">
        <v>10.111111111111111</v>
      </c>
      <c r="Y95" s="5">
        <v>0.52267303102625295</v>
      </c>
      <c r="Z95" s="5">
        <v>0.67032967032967028</v>
      </c>
      <c r="AA95" s="5">
        <v>0.9916666666666667</v>
      </c>
      <c r="AB95" s="5">
        <v>0.14285714285714285</v>
      </c>
      <c r="AC95" s="5">
        <v>0</v>
      </c>
      <c r="AD95" s="5">
        <v>2.0408163265306121E-2</v>
      </c>
      <c r="AE95" s="5">
        <v>2.5384615384615383</v>
      </c>
      <c r="AF95" s="5">
        <v>0.92</v>
      </c>
      <c r="AG95" s="5">
        <f>AVERAGE($Q$95:$AF$95)</f>
        <v>181.12331980336927</v>
      </c>
    </row>
    <row r="96" spans="1:33" x14ac:dyDescent="0.25">
      <c r="A96" s="5">
        <v>6</v>
      </c>
      <c r="B96" s="5">
        <v>15</v>
      </c>
      <c r="C96" s="5" t="s">
        <v>183</v>
      </c>
      <c r="D96" s="23">
        <v>-12</v>
      </c>
      <c r="E96" s="23">
        <v>-7</v>
      </c>
      <c r="F96" s="23">
        <v>-3</v>
      </c>
      <c r="P96" s="5" t="s">
        <v>21</v>
      </c>
      <c r="Q96" s="5">
        <v>0.9</v>
      </c>
      <c r="R96" s="5">
        <v>0.85</v>
      </c>
      <c r="S96" s="5">
        <v>0.37106918238993714</v>
      </c>
      <c r="T96" s="5">
        <v>6.384615384615385</v>
      </c>
      <c r="U96" s="5">
        <v>0.51515151515151503</v>
      </c>
      <c r="V96" s="5">
        <v>7.7719298245614024</v>
      </c>
      <c r="W96" s="5">
        <v>0.27419354838709675</v>
      </c>
      <c r="X96" s="5">
        <v>0.77777777777777779</v>
      </c>
      <c r="Y96" s="5">
        <v>0.76133651551312653</v>
      </c>
      <c r="Z96" s="5">
        <v>0.64835164835164838</v>
      </c>
      <c r="AA96" s="5">
        <v>0.83333333333333337</v>
      </c>
      <c r="AB96" s="5">
        <v>0.42857142857142855</v>
      </c>
      <c r="AC96" s="5">
        <v>0.91666666666666663</v>
      </c>
      <c r="AD96" s="5">
        <v>0.53061224489795922</v>
      </c>
      <c r="AE96" s="5">
        <v>1.7692307692307692</v>
      </c>
      <c r="AF96" s="5">
        <v>3</v>
      </c>
      <c r="AG96" s="5">
        <f>AVERAGE($Q$96:$AF$96)</f>
        <v>1.6708024899655027</v>
      </c>
    </row>
    <row r="97" spans="1:33" x14ac:dyDescent="0.25">
      <c r="A97" s="5">
        <v>6</v>
      </c>
      <c r="B97" s="5">
        <v>16</v>
      </c>
      <c r="C97" s="5" t="s">
        <v>184</v>
      </c>
      <c r="D97" s="23">
        <v>0.5</v>
      </c>
      <c r="E97" s="23">
        <v>1.5</v>
      </c>
      <c r="F97" s="23">
        <v>2</v>
      </c>
      <c r="P97" s="5" t="s">
        <v>79</v>
      </c>
      <c r="Q97" s="5">
        <f>AVERAGE($Q$76:$Q$96)</f>
        <v>1.3738095238095238</v>
      </c>
      <c r="R97" s="5">
        <f>AVERAGE($R$76:$R$96)</f>
        <v>15.483466666666667</v>
      </c>
      <c r="S97" s="5">
        <f>AVERAGE($S$76:$S$96)</f>
        <v>0.41719077568134172</v>
      </c>
      <c r="T97" s="5">
        <f>AVERAGE($T$76:$T$96)</f>
        <v>2735.5860805860807</v>
      </c>
      <c r="U97" s="5">
        <f>AVERAGE($U$76:$U$96)</f>
        <v>2.7402597402597406</v>
      </c>
      <c r="V97" s="5">
        <f>AVERAGE($V$76:$V$96)</f>
        <v>6.2581035923141197</v>
      </c>
      <c r="W97" s="5">
        <f>AVERAGE($W$76:$W$96)</f>
        <v>0.58832565284178173</v>
      </c>
      <c r="X97" s="5">
        <f>AVERAGE($X$76:$X$96)</f>
        <v>6.0925925925925926</v>
      </c>
      <c r="Y97" s="5">
        <f>AVERAGE($Y$76:$Y$96)</f>
        <v>0.6035913171951357</v>
      </c>
      <c r="Z97" s="5">
        <f>AVERAGE($Z$76:$Z$96)</f>
        <v>7.5753532182103607</v>
      </c>
      <c r="AA97" s="5">
        <f>AVERAGE($AA$76:$AA$96)</f>
        <v>793668.52719761897</v>
      </c>
      <c r="AB97" s="5">
        <f>AVERAGE($AB$76:$AB$96)</f>
        <v>0.76870748299319724</v>
      </c>
      <c r="AC97" s="5">
        <f>AVERAGE($AC$76:$AC$96)</f>
        <v>0.46047619047619048</v>
      </c>
      <c r="AD97" s="5">
        <f>AVERAGE($AD$76:$AD$96)</f>
        <v>2.970845481049563</v>
      </c>
      <c r="AE97" s="5">
        <f>AVERAGE($AE$76:$AE$96)</f>
        <v>1.4945054945054945</v>
      </c>
      <c r="AF97" s="5">
        <f>AVERAGE($AF$76:$AF$96)</f>
        <v>1.2759904761904766</v>
      </c>
      <c r="AG97" s="28">
        <f>AVERAGE($AG$51:$AG$71)</f>
        <v>-0.10119047619047619</v>
      </c>
    </row>
    <row r="98" spans="1:33" x14ac:dyDescent="0.25">
      <c r="A98" s="5">
        <v>7</v>
      </c>
      <c r="B98" s="5">
        <v>1</v>
      </c>
      <c r="C98" s="5" t="s">
        <v>169</v>
      </c>
      <c r="D98" s="23">
        <v>50</v>
      </c>
      <c r="E98" s="23">
        <v>60</v>
      </c>
      <c r="F98" s="23">
        <v>120</v>
      </c>
    </row>
    <row r="99" spans="1:33" x14ac:dyDescent="0.25">
      <c r="A99" s="5">
        <v>7</v>
      </c>
      <c r="B99" s="5">
        <v>2</v>
      </c>
      <c r="C99" s="5" t="s">
        <v>170</v>
      </c>
      <c r="D99" s="23">
        <v>500</v>
      </c>
      <c r="E99" s="23">
        <v>2000</v>
      </c>
      <c r="F99" s="23">
        <v>20000</v>
      </c>
    </row>
    <row r="100" spans="1:33" x14ac:dyDescent="0.25">
      <c r="A100" s="5">
        <v>7</v>
      </c>
      <c r="B100" s="5">
        <v>3</v>
      </c>
      <c r="C100" s="5" t="s">
        <v>171</v>
      </c>
      <c r="D100" s="23">
        <v>10</v>
      </c>
      <c r="E100" s="23">
        <v>15</v>
      </c>
      <c r="F100" s="23">
        <v>20</v>
      </c>
    </row>
    <row r="101" spans="1:33" x14ac:dyDescent="0.25">
      <c r="A101" s="5">
        <v>7</v>
      </c>
      <c r="B101" s="5">
        <v>4</v>
      </c>
      <c r="C101" s="5" t="s">
        <v>172</v>
      </c>
      <c r="D101" s="23">
        <v>30</v>
      </c>
      <c r="E101" s="23">
        <v>1000</v>
      </c>
      <c r="F101" s="23">
        <v>100000</v>
      </c>
    </row>
    <row r="102" spans="1:33" x14ac:dyDescent="0.25">
      <c r="A102" s="5">
        <v>7</v>
      </c>
      <c r="B102" s="5">
        <v>5</v>
      </c>
      <c r="C102" s="5" t="s">
        <v>173</v>
      </c>
      <c r="D102" s="23">
        <v>9.9999999999999995E-7</v>
      </c>
      <c r="E102" s="23">
        <v>2</v>
      </c>
      <c r="F102" s="23">
        <v>3</v>
      </c>
    </row>
    <row r="103" spans="1:33" x14ac:dyDescent="0.25">
      <c r="A103" s="5">
        <v>7</v>
      </c>
      <c r="B103" s="5">
        <v>6</v>
      </c>
      <c r="C103" s="5" t="s">
        <v>174</v>
      </c>
      <c r="D103" s="23">
        <v>0.1</v>
      </c>
      <c r="E103" s="23">
        <v>1</v>
      </c>
      <c r="F103" s="23">
        <v>1.5</v>
      </c>
    </row>
    <row r="104" spans="1:33" x14ac:dyDescent="0.25">
      <c r="A104" s="5">
        <v>7</v>
      </c>
      <c r="B104" s="5">
        <v>7</v>
      </c>
      <c r="C104" s="5" t="s">
        <v>175</v>
      </c>
      <c r="D104" s="23">
        <v>15</v>
      </c>
      <c r="E104" s="23">
        <v>20</v>
      </c>
      <c r="F104" s="23">
        <v>30</v>
      </c>
    </row>
    <row r="105" spans="1:33" x14ac:dyDescent="0.25">
      <c r="A105" s="5">
        <v>7</v>
      </c>
      <c r="B105" s="5">
        <v>8</v>
      </c>
      <c r="C105" s="5" t="s">
        <v>176</v>
      </c>
      <c r="D105" s="23">
        <v>10</v>
      </c>
      <c r="E105" s="23">
        <v>50</v>
      </c>
      <c r="F105" s="23">
        <v>100</v>
      </c>
    </row>
    <row r="106" spans="1:33" x14ac:dyDescent="0.25">
      <c r="A106" s="5">
        <v>7</v>
      </c>
      <c r="B106" s="5">
        <v>9</v>
      </c>
      <c r="C106" s="5" t="s">
        <v>177</v>
      </c>
      <c r="D106" s="23">
        <v>1</v>
      </c>
      <c r="E106" s="23">
        <v>5</v>
      </c>
      <c r="F106" s="23">
        <v>10</v>
      </c>
    </row>
    <row r="107" spans="1:33" x14ac:dyDescent="0.25">
      <c r="A107" s="5">
        <v>7</v>
      </c>
      <c r="B107" s="5">
        <v>10</v>
      </c>
      <c r="C107" s="5" t="s">
        <v>178</v>
      </c>
      <c r="D107" s="23">
        <v>5</v>
      </c>
      <c r="E107" s="23">
        <v>10</v>
      </c>
      <c r="F107" s="23">
        <v>30</v>
      </c>
    </row>
    <row r="108" spans="1:33" x14ac:dyDescent="0.25">
      <c r="A108" s="5">
        <v>7</v>
      </c>
      <c r="B108" s="5">
        <v>11</v>
      </c>
      <c r="C108" s="5" t="s">
        <v>179</v>
      </c>
      <c r="D108" s="23">
        <v>1</v>
      </c>
      <c r="E108" s="23">
        <v>10</v>
      </c>
      <c r="F108" s="23">
        <v>100</v>
      </c>
    </row>
    <row r="109" spans="1:33" x14ac:dyDescent="0.25">
      <c r="A109" s="5">
        <v>7</v>
      </c>
      <c r="B109" s="5">
        <v>12</v>
      </c>
      <c r="C109" s="5" t="s">
        <v>180</v>
      </c>
      <c r="D109" s="23">
        <v>1</v>
      </c>
      <c r="E109" s="23">
        <v>10</v>
      </c>
      <c r="F109" s="23">
        <v>20</v>
      </c>
    </row>
    <row r="110" spans="1:33" x14ac:dyDescent="0.25">
      <c r="A110" s="5">
        <v>7</v>
      </c>
      <c r="B110" s="5">
        <v>13</v>
      </c>
      <c r="C110" s="5" t="s">
        <v>181</v>
      </c>
      <c r="D110" s="23">
        <v>5.9</v>
      </c>
      <c r="E110" s="23">
        <v>7</v>
      </c>
      <c r="F110" s="23">
        <v>8</v>
      </c>
    </row>
    <row r="111" spans="1:33" x14ac:dyDescent="0.25">
      <c r="A111" s="5">
        <v>7</v>
      </c>
      <c r="B111" s="5">
        <v>14</v>
      </c>
      <c r="C111" s="5" t="s">
        <v>182</v>
      </c>
      <c r="D111" s="23">
        <v>97</v>
      </c>
      <c r="E111" s="23">
        <v>98</v>
      </c>
      <c r="F111" s="23">
        <v>99</v>
      </c>
    </row>
    <row r="112" spans="1:33" x14ac:dyDescent="0.25">
      <c r="A112" s="5">
        <v>7</v>
      </c>
      <c r="B112" s="5">
        <v>15</v>
      </c>
      <c r="C112" s="5" t="s">
        <v>183</v>
      </c>
      <c r="D112" s="23">
        <v>-7</v>
      </c>
      <c r="E112" s="23">
        <v>-5</v>
      </c>
      <c r="F112" s="23">
        <v>5</v>
      </c>
    </row>
    <row r="113" spans="1:6" x14ac:dyDescent="0.25">
      <c r="A113" s="5">
        <v>7</v>
      </c>
      <c r="B113" s="5">
        <v>16</v>
      </c>
      <c r="C113" s="5" t="s">
        <v>184</v>
      </c>
      <c r="D113" s="23">
        <v>1</v>
      </c>
      <c r="E113" s="23">
        <v>5</v>
      </c>
      <c r="F113" s="23">
        <v>10</v>
      </c>
    </row>
    <row r="114" spans="1:6" x14ac:dyDescent="0.25">
      <c r="A114" s="5">
        <v>8</v>
      </c>
      <c r="B114" s="5">
        <v>1</v>
      </c>
      <c r="C114" s="5" t="s">
        <v>169</v>
      </c>
      <c r="D114" s="23">
        <v>5</v>
      </c>
      <c r="E114" s="23">
        <v>25</v>
      </c>
      <c r="F114" s="23">
        <v>60</v>
      </c>
    </row>
    <row r="115" spans="1:6" x14ac:dyDescent="0.25">
      <c r="A115" s="5">
        <v>8</v>
      </c>
      <c r="B115" s="5">
        <v>2</v>
      </c>
      <c r="C115" s="5" t="s">
        <v>170</v>
      </c>
      <c r="D115" s="23">
        <v>0.5</v>
      </c>
      <c r="E115" s="23">
        <v>10</v>
      </c>
      <c r="F115" s="23">
        <v>40</v>
      </c>
    </row>
    <row r="116" spans="1:6" x14ac:dyDescent="0.25">
      <c r="A116" s="5">
        <v>8</v>
      </c>
      <c r="B116" s="5">
        <v>3</v>
      </c>
      <c r="C116" s="5" t="s">
        <v>171</v>
      </c>
      <c r="D116" s="23">
        <v>3</v>
      </c>
      <c r="E116" s="23">
        <v>15</v>
      </c>
      <c r="F116" s="23">
        <v>100</v>
      </c>
    </row>
    <row r="117" spans="1:6" x14ac:dyDescent="0.25">
      <c r="A117" s="5">
        <v>8</v>
      </c>
      <c r="B117" s="5">
        <v>4</v>
      </c>
      <c r="C117" s="5" t="s">
        <v>172</v>
      </c>
      <c r="D117" s="23">
        <v>72</v>
      </c>
      <c r="E117" s="23">
        <v>720</v>
      </c>
      <c r="F117" s="23">
        <v>8760</v>
      </c>
    </row>
    <row r="118" spans="1:6" x14ac:dyDescent="0.25">
      <c r="A118" s="5">
        <v>8</v>
      </c>
      <c r="B118" s="5">
        <v>5</v>
      </c>
      <c r="C118" s="5" t="s">
        <v>173</v>
      </c>
      <c r="D118" s="23">
        <v>0.5</v>
      </c>
      <c r="E118" s="23">
        <v>1.5</v>
      </c>
      <c r="F118" s="23">
        <v>3</v>
      </c>
    </row>
    <row r="119" spans="1:6" x14ac:dyDescent="0.25">
      <c r="A119" s="5">
        <v>8</v>
      </c>
      <c r="B119" s="5">
        <v>6</v>
      </c>
      <c r="C119" s="5" t="s">
        <v>174</v>
      </c>
      <c r="D119" s="23">
        <v>0.05</v>
      </c>
      <c r="E119" s="23">
        <v>0.5</v>
      </c>
      <c r="F119" s="23">
        <v>5</v>
      </c>
    </row>
    <row r="120" spans="1:6" x14ac:dyDescent="0.25">
      <c r="A120" s="5">
        <v>8</v>
      </c>
      <c r="B120" s="5">
        <v>7</v>
      </c>
      <c r="C120" s="5" t="s">
        <v>175</v>
      </c>
      <c r="D120" s="23">
        <v>5</v>
      </c>
      <c r="E120" s="23">
        <v>20</v>
      </c>
      <c r="F120" s="23">
        <v>100</v>
      </c>
    </row>
    <row r="121" spans="1:6" x14ac:dyDescent="0.25">
      <c r="A121" s="5">
        <v>8</v>
      </c>
      <c r="B121" s="5">
        <v>8</v>
      </c>
      <c r="C121" s="5" t="s">
        <v>176</v>
      </c>
      <c r="D121" s="23">
        <v>10</v>
      </c>
      <c r="E121" s="23">
        <v>30</v>
      </c>
      <c r="F121" s="23">
        <v>60</v>
      </c>
    </row>
    <row r="122" spans="1:6" x14ac:dyDescent="0.25">
      <c r="A122" s="5">
        <v>8</v>
      </c>
      <c r="B122" s="5">
        <v>9</v>
      </c>
      <c r="C122" s="5" t="s">
        <v>177</v>
      </c>
      <c r="D122" s="23">
        <v>20</v>
      </c>
      <c r="E122" s="23">
        <v>70</v>
      </c>
      <c r="F122" s="23">
        <v>200</v>
      </c>
    </row>
    <row r="123" spans="1:6" x14ac:dyDescent="0.25">
      <c r="A123" s="5">
        <v>8</v>
      </c>
      <c r="B123" s="5">
        <v>10</v>
      </c>
      <c r="C123" s="5" t="s">
        <v>178</v>
      </c>
      <c r="D123" s="23">
        <v>2</v>
      </c>
      <c r="E123" s="23">
        <v>5</v>
      </c>
      <c r="F123" s="23">
        <v>20</v>
      </c>
    </row>
    <row r="124" spans="1:6" x14ac:dyDescent="0.25">
      <c r="A124" s="5">
        <v>8</v>
      </c>
      <c r="B124" s="5">
        <v>11</v>
      </c>
      <c r="C124" s="5" t="s">
        <v>179</v>
      </c>
      <c r="D124" s="23">
        <v>100000000</v>
      </c>
      <c r="E124" s="23">
        <v>100000000000</v>
      </c>
      <c r="F124" s="23">
        <v>10000000000000</v>
      </c>
    </row>
    <row r="125" spans="1:6" x14ac:dyDescent="0.25">
      <c r="A125" s="5">
        <v>8</v>
      </c>
      <c r="B125" s="5">
        <v>12</v>
      </c>
      <c r="C125" s="5" t="s">
        <v>180</v>
      </c>
      <c r="D125" s="23">
        <v>15</v>
      </c>
      <c r="E125" s="23">
        <v>40</v>
      </c>
      <c r="F125" s="23">
        <v>80</v>
      </c>
    </row>
    <row r="126" spans="1:6" x14ac:dyDescent="0.25">
      <c r="A126" s="5">
        <v>8</v>
      </c>
      <c r="B126" s="5">
        <v>13</v>
      </c>
      <c r="C126" s="5" t="s">
        <v>181</v>
      </c>
      <c r="D126" s="23">
        <v>2</v>
      </c>
      <c r="E126" s="23">
        <v>5</v>
      </c>
      <c r="F126" s="23">
        <v>8</v>
      </c>
    </row>
    <row r="127" spans="1:6" x14ac:dyDescent="0.25">
      <c r="A127" s="5">
        <v>8</v>
      </c>
      <c r="B127" s="5">
        <v>14</v>
      </c>
      <c r="C127" s="5" t="s">
        <v>182</v>
      </c>
      <c r="D127" s="23">
        <v>30</v>
      </c>
      <c r="E127" s="23">
        <v>98</v>
      </c>
      <c r="F127" s="23">
        <v>250</v>
      </c>
    </row>
    <row r="128" spans="1:6" x14ac:dyDescent="0.25">
      <c r="A128" s="5">
        <v>8</v>
      </c>
      <c r="B128" s="5">
        <v>15</v>
      </c>
      <c r="C128" s="5" t="s">
        <v>183</v>
      </c>
      <c r="D128" s="23">
        <v>5</v>
      </c>
      <c r="E128" s="23">
        <v>20</v>
      </c>
      <c r="F128" s="23">
        <v>35</v>
      </c>
    </row>
    <row r="129" spans="1:6" x14ac:dyDescent="0.25">
      <c r="A129" s="5">
        <v>8</v>
      </c>
      <c r="B129" s="5">
        <v>16</v>
      </c>
      <c r="C129" s="5" t="s">
        <v>184</v>
      </c>
      <c r="D129" s="23">
        <v>0.5</v>
      </c>
      <c r="E129" s="23">
        <v>2</v>
      </c>
      <c r="F129" s="23">
        <v>10</v>
      </c>
    </row>
    <row r="130" spans="1:6" x14ac:dyDescent="0.25">
      <c r="A130" s="5">
        <v>9</v>
      </c>
      <c r="B130" s="5">
        <v>1</v>
      </c>
      <c r="C130" s="5" t="s">
        <v>169</v>
      </c>
      <c r="D130" s="23">
        <v>15</v>
      </c>
      <c r="E130" s="23">
        <v>30</v>
      </c>
      <c r="F130" s="23">
        <v>60</v>
      </c>
    </row>
    <row r="131" spans="1:6" x14ac:dyDescent="0.25">
      <c r="A131" s="5">
        <v>9</v>
      </c>
      <c r="B131" s="5">
        <v>2</v>
      </c>
      <c r="C131" s="5" t="s">
        <v>170</v>
      </c>
      <c r="D131" s="23">
        <v>0.01</v>
      </c>
      <c r="E131" s="23">
        <v>0.02</v>
      </c>
      <c r="F131" s="23">
        <v>0.05</v>
      </c>
    </row>
    <row r="132" spans="1:6" x14ac:dyDescent="0.25">
      <c r="A132" s="5">
        <v>9</v>
      </c>
      <c r="B132" s="5">
        <v>3</v>
      </c>
      <c r="C132" s="5" t="s">
        <v>171</v>
      </c>
      <c r="D132" s="23">
        <v>15</v>
      </c>
      <c r="E132" s="23">
        <v>20</v>
      </c>
      <c r="F132" s="23">
        <v>30</v>
      </c>
    </row>
    <row r="133" spans="1:6" x14ac:dyDescent="0.25">
      <c r="A133" s="5">
        <v>9</v>
      </c>
      <c r="B133" s="5">
        <v>4</v>
      </c>
      <c r="C133" s="5" t="s">
        <v>172</v>
      </c>
      <c r="D133" s="23">
        <v>17520</v>
      </c>
      <c r="E133" s="23">
        <v>26280</v>
      </c>
      <c r="F133" s="23">
        <v>43800</v>
      </c>
    </row>
    <row r="134" spans="1:6" x14ac:dyDescent="0.25">
      <c r="A134" s="5">
        <v>9</v>
      </c>
      <c r="B134" s="5">
        <v>5</v>
      </c>
      <c r="C134" s="5" t="s">
        <v>173</v>
      </c>
      <c r="D134" s="23">
        <v>1.5</v>
      </c>
      <c r="E134" s="23">
        <v>2</v>
      </c>
      <c r="F134" s="23">
        <v>3</v>
      </c>
    </row>
    <row r="135" spans="1:6" x14ac:dyDescent="0.25">
      <c r="A135" s="5">
        <v>9</v>
      </c>
      <c r="B135" s="5">
        <v>6</v>
      </c>
      <c r="C135" s="5" t="s">
        <v>174</v>
      </c>
      <c r="D135" s="23">
        <v>1</v>
      </c>
      <c r="E135" s="23">
        <v>2</v>
      </c>
      <c r="F135" s="23">
        <v>3</v>
      </c>
    </row>
    <row r="136" spans="1:6" x14ac:dyDescent="0.25">
      <c r="A136" s="5">
        <v>9</v>
      </c>
      <c r="B136" s="5">
        <v>7</v>
      </c>
      <c r="C136" s="5" t="s">
        <v>175</v>
      </c>
      <c r="D136" s="23">
        <v>20</v>
      </c>
      <c r="E136" s="23">
        <v>30</v>
      </c>
      <c r="F136" s="23">
        <v>50</v>
      </c>
    </row>
    <row r="137" spans="1:6" x14ac:dyDescent="0.25">
      <c r="A137" s="5">
        <v>9</v>
      </c>
      <c r="B137" s="5">
        <v>8</v>
      </c>
      <c r="C137" s="5" t="s">
        <v>176</v>
      </c>
      <c r="D137" s="23">
        <v>10</v>
      </c>
      <c r="E137" s="23">
        <v>20</v>
      </c>
      <c r="F137" s="23">
        <v>30</v>
      </c>
    </row>
    <row r="138" spans="1:6" x14ac:dyDescent="0.25">
      <c r="A138" s="5">
        <v>9</v>
      </c>
      <c r="B138" s="5">
        <v>9</v>
      </c>
      <c r="C138" s="5" t="s">
        <v>177</v>
      </c>
      <c r="D138" s="23">
        <v>30</v>
      </c>
      <c r="E138" s="23">
        <v>50</v>
      </c>
      <c r="F138" s="23">
        <v>80</v>
      </c>
    </row>
    <row r="139" spans="1:6" x14ac:dyDescent="0.25">
      <c r="A139" s="5">
        <v>9</v>
      </c>
      <c r="B139" s="5">
        <v>10</v>
      </c>
      <c r="C139" s="5" t="s">
        <v>178</v>
      </c>
      <c r="D139" s="23">
        <v>1</v>
      </c>
      <c r="E139" s="23">
        <v>3</v>
      </c>
      <c r="F139" s="23">
        <v>5</v>
      </c>
    </row>
    <row r="140" spans="1:6" x14ac:dyDescent="0.25">
      <c r="A140" s="5">
        <v>9</v>
      </c>
      <c r="B140" s="5">
        <v>11</v>
      </c>
      <c r="C140" s="5" t="s">
        <v>179</v>
      </c>
      <c r="D140" s="23">
        <v>1000</v>
      </c>
      <c r="E140" s="23">
        <v>2000</v>
      </c>
      <c r="F140" s="23">
        <v>5000</v>
      </c>
    </row>
    <row r="141" spans="1:6" x14ac:dyDescent="0.25">
      <c r="A141" s="5">
        <v>9</v>
      </c>
      <c r="B141" s="5">
        <v>12</v>
      </c>
      <c r="C141" s="5" t="s">
        <v>180</v>
      </c>
      <c r="D141" s="23">
        <v>100</v>
      </c>
      <c r="E141" s="23">
        <v>110</v>
      </c>
      <c r="F141" s="23">
        <v>120</v>
      </c>
    </row>
    <row r="142" spans="1:6" x14ac:dyDescent="0.25">
      <c r="A142" s="5">
        <v>9</v>
      </c>
      <c r="B142" s="5">
        <v>13</v>
      </c>
      <c r="C142" s="5" t="s">
        <v>181</v>
      </c>
      <c r="D142" s="23">
        <v>4</v>
      </c>
      <c r="E142" s="23">
        <v>6</v>
      </c>
      <c r="F142" s="23">
        <v>8</v>
      </c>
    </row>
    <row r="143" spans="1:6" x14ac:dyDescent="0.25">
      <c r="A143" s="5">
        <v>9</v>
      </c>
      <c r="B143" s="5">
        <v>14</v>
      </c>
      <c r="C143" s="5" t="s">
        <v>182</v>
      </c>
      <c r="D143" s="23">
        <v>1000</v>
      </c>
      <c r="E143" s="23">
        <v>2000</v>
      </c>
      <c r="F143" s="23">
        <v>2500</v>
      </c>
    </row>
    <row r="144" spans="1:6" x14ac:dyDescent="0.25">
      <c r="A144" s="5">
        <v>9</v>
      </c>
      <c r="B144" s="5">
        <v>15</v>
      </c>
      <c r="C144" s="5" t="s">
        <v>183</v>
      </c>
      <c r="D144" s="23">
        <v>-20</v>
      </c>
      <c r="E144" s="23">
        <v>-15</v>
      </c>
      <c r="F144" s="23">
        <v>-10</v>
      </c>
    </row>
    <row r="145" spans="1:6" x14ac:dyDescent="0.25">
      <c r="A145" s="5">
        <v>9</v>
      </c>
      <c r="B145" s="5">
        <v>16</v>
      </c>
      <c r="C145" s="5" t="s">
        <v>184</v>
      </c>
      <c r="D145" s="23">
        <v>10</v>
      </c>
      <c r="E145" s="23">
        <v>20</v>
      </c>
      <c r="F145" s="23">
        <v>30</v>
      </c>
    </row>
    <row r="146" spans="1:6" x14ac:dyDescent="0.25">
      <c r="A146" s="5">
        <v>10</v>
      </c>
      <c r="B146" s="5">
        <v>1</v>
      </c>
      <c r="C146" s="5" t="s">
        <v>169</v>
      </c>
      <c r="D146" s="23">
        <v>0.1</v>
      </c>
      <c r="E146" s="23">
        <v>5</v>
      </c>
      <c r="F146" s="23">
        <v>11</v>
      </c>
    </row>
    <row r="147" spans="1:6" x14ac:dyDescent="0.25">
      <c r="A147" s="5">
        <v>10</v>
      </c>
      <c r="B147" s="5">
        <v>2</v>
      </c>
      <c r="C147" s="5" t="s">
        <v>170</v>
      </c>
      <c r="D147" s="23">
        <v>2</v>
      </c>
      <c r="E147" s="23">
        <v>10</v>
      </c>
      <c r="F147" s="23">
        <v>300</v>
      </c>
    </row>
    <row r="148" spans="1:6" x14ac:dyDescent="0.25">
      <c r="A148" s="5">
        <v>10</v>
      </c>
      <c r="B148" s="5">
        <v>3</v>
      </c>
      <c r="C148" s="5" t="s">
        <v>171</v>
      </c>
      <c r="D148" s="23">
        <v>2</v>
      </c>
      <c r="E148" s="23">
        <v>10</v>
      </c>
      <c r="F148" s="23">
        <v>40</v>
      </c>
    </row>
    <row r="149" spans="1:6" x14ac:dyDescent="0.25">
      <c r="A149" s="5">
        <v>10</v>
      </c>
      <c r="B149" s="5">
        <v>4</v>
      </c>
      <c r="C149" s="5" t="s">
        <v>172</v>
      </c>
      <c r="D149" s="23">
        <v>1460</v>
      </c>
      <c r="E149" s="23">
        <v>4380</v>
      </c>
      <c r="F149" s="23">
        <v>17520</v>
      </c>
    </row>
    <row r="150" spans="1:6" x14ac:dyDescent="0.25">
      <c r="A150" s="5">
        <v>10</v>
      </c>
      <c r="B150" s="5">
        <v>5</v>
      </c>
      <c r="C150" s="5" t="s">
        <v>173</v>
      </c>
      <c r="D150" s="23">
        <v>1</v>
      </c>
      <c r="E150" s="23">
        <v>1.2</v>
      </c>
      <c r="F150" s="23">
        <v>1.5</v>
      </c>
    </row>
    <row r="151" spans="1:6" x14ac:dyDescent="0.25">
      <c r="A151" s="5">
        <v>10</v>
      </c>
      <c r="B151" s="5">
        <v>6</v>
      </c>
      <c r="C151" s="5" t="s">
        <v>174</v>
      </c>
      <c r="D151" s="23">
        <v>0.5</v>
      </c>
      <c r="E151" s="23">
        <v>1</v>
      </c>
      <c r="F151" s="23">
        <v>2</v>
      </c>
    </row>
    <row r="152" spans="1:6" x14ac:dyDescent="0.25">
      <c r="A152" s="5">
        <v>10</v>
      </c>
      <c r="B152" s="5">
        <v>7</v>
      </c>
      <c r="C152" s="5" t="s">
        <v>175</v>
      </c>
      <c r="D152" s="23">
        <v>15</v>
      </c>
      <c r="E152" s="23">
        <v>30</v>
      </c>
      <c r="F152" s="23">
        <v>45</v>
      </c>
    </row>
    <row r="153" spans="1:6" x14ac:dyDescent="0.25">
      <c r="A153" s="5">
        <v>10</v>
      </c>
      <c r="B153" s="5">
        <v>8</v>
      </c>
      <c r="C153" s="5" t="s">
        <v>176</v>
      </c>
      <c r="D153" s="23">
        <v>10</v>
      </c>
      <c r="E153" s="23">
        <v>30</v>
      </c>
      <c r="F153" s="23">
        <v>100</v>
      </c>
    </row>
    <row r="154" spans="1:6" x14ac:dyDescent="0.25">
      <c r="A154" s="5">
        <v>10</v>
      </c>
      <c r="B154" s="5">
        <v>9</v>
      </c>
      <c r="C154" s="5" t="s">
        <v>177</v>
      </c>
      <c r="D154" s="23">
        <v>2</v>
      </c>
      <c r="E154" s="23">
        <v>10</v>
      </c>
      <c r="F154" s="23">
        <v>60</v>
      </c>
    </row>
    <row r="155" spans="1:6" x14ac:dyDescent="0.25">
      <c r="A155" s="5">
        <v>10</v>
      </c>
      <c r="B155" s="5">
        <v>10</v>
      </c>
      <c r="C155" s="5" t="s">
        <v>178</v>
      </c>
      <c r="D155" s="23">
        <v>10</v>
      </c>
      <c r="E155" s="23">
        <v>50</v>
      </c>
      <c r="F155" s="23">
        <v>200</v>
      </c>
    </row>
    <row r="156" spans="1:6" x14ac:dyDescent="0.25">
      <c r="A156" s="5">
        <v>10</v>
      </c>
      <c r="B156" s="5">
        <v>11</v>
      </c>
      <c r="C156" s="5" t="s">
        <v>179</v>
      </c>
      <c r="D156" s="23">
        <v>1</v>
      </c>
      <c r="E156" s="23">
        <v>10</v>
      </c>
      <c r="F156" s="23">
        <v>50</v>
      </c>
    </row>
    <row r="157" spans="1:6" x14ac:dyDescent="0.25">
      <c r="A157" s="5">
        <v>10</v>
      </c>
      <c r="B157" s="5">
        <v>12</v>
      </c>
      <c r="C157" s="5" t="s">
        <v>180</v>
      </c>
      <c r="D157" s="23">
        <v>10</v>
      </c>
      <c r="E157" s="23">
        <v>30</v>
      </c>
      <c r="F157" s="23">
        <v>70</v>
      </c>
    </row>
    <row r="158" spans="1:6" x14ac:dyDescent="0.25">
      <c r="A158" s="5">
        <v>10</v>
      </c>
      <c r="B158" s="5">
        <v>13</v>
      </c>
      <c r="C158" s="5" t="s">
        <v>181</v>
      </c>
      <c r="D158" s="23">
        <v>3</v>
      </c>
      <c r="E158" s="23">
        <v>5</v>
      </c>
      <c r="F158" s="23">
        <v>10</v>
      </c>
    </row>
    <row r="159" spans="1:6" x14ac:dyDescent="0.25">
      <c r="A159" s="5">
        <v>10</v>
      </c>
      <c r="B159" s="5">
        <v>14</v>
      </c>
      <c r="C159" s="5" t="s">
        <v>182</v>
      </c>
      <c r="D159" s="23">
        <v>100</v>
      </c>
      <c r="E159" s="23">
        <v>300</v>
      </c>
      <c r="F159" s="23">
        <v>400</v>
      </c>
    </row>
    <row r="160" spans="1:6" x14ac:dyDescent="0.25">
      <c r="A160" s="5">
        <v>10</v>
      </c>
      <c r="B160" s="5">
        <v>15</v>
      </c>
      <c r="C160" s="5" t="s">
        <v>183</v>
      </c>
      <c r="D160" s="23">
        <v>-5</v>
      </c>
      <c r="E160" s="23">
        <v>-3</v>
      </c>
      <c r="F160" s="23">
        <v>-1</v>
      </c>
    </row>
    <row r="161" spans="1:6" x14ac:dyDescent="0.25">
      <c r="A161" s="5">
        <v>10</v>
      </c>
      <c r="B161" s="5">
        <v>16</v>
      </c>
      <c r="C161" s="5" t="s">
        <v>184</v>
      </c>
      <c r="D161" s="23">
        <v>0.5</v>
      </c>
      <c r="E161" s="23">
        <v>1</v>
      </c>
      <c r="F161" s="23">
        <v>2</v>
      </c>
    </row>
    <row r="162" spans="1:6" x14ac:dyDescent="0.25">
      <c r="A162" s="5">
        <v>11</v>
      </c>
      <c r="B162" s="5">
        <v>1</v>
      </c>
      <c r="C162" s="5" t="s">
        <v>169</v>
      </c>
      <c r="D162" s="23">
        <v>10</v>
      </c>
      <c r="E162" s="23">
        <v>30</v>
      </c>
      <c r="F162" s="23">
        <v>50</v>
      </c>
    </row>
    <row r="163" spans="1:6" x14ac:dyDescent="0.25">
      <c r="A163" s="5">
        <v>11</v>
      </c>
      <c r="B163" s="5">
        <v>2</v>
      </c>
      <c r="C163" s="5" t="s">
        <v>170</v>
      </c>
      <c r="D163" s="23">
        <v>0.1</v>
      </c>
      <c r="E163" s="23">
        <v>1</v>
      </c>
      <c r="F163" s="23">
        <v>10</v>
      </c>
    </row>
    <row r="164" spans="1:6" x14ac:dyDescent="0.25">
      <c r="A164" s="5">
        <v>11</v>
      </c>
      <c r="B164" s="5">
        <v>3</v>
      </c>
      <c r="C164" s="5" t="s">
        <v>171</v>
      </c>
      <c r="D164" s="23">
        <v>5</v>
      </c>
      <c r="E164" s="23">
        <v>10</v>
      </c>
      <c r="F164" s="23">
        <v>30</v>
      </c>
    </row>
    <row r="165" spans="1:6" x14ac:dyDescent="0.25">
      <c r="A165" s="5">
        <v>11</v>
      </c>
      <c r="B165" s="5">
        <v>4</v>
      </c>
      <c r="C165" s="5" t="s">
        <v>172</v>
      </c>
      <c r="D165" s="23">
        <v>10</v>
      </c>
      <c r="E165" s="23">
        <v>120</v>
      </c>
      <c r="F165" s="23">
        <v>4032</v>
      </c>
    </row>
    <row r="166" spans="1:6" x14ac:dyDescent="0.25">
      <c r="A166" s="5">
        <v>11</v>
      </c>
      <c r="B166" s="5">
        <v>5</v>
      </c>
      <c r="C166" s="5" t="s">
        <v>173</v>
      </c>
      <c r="D166" s="23">
        <v>0.1</v>
      </c>
      <c r="E166" s="23">
        <v>1</v>
      </c>
      <c r="F166" s="23">
        <v>2</v>
      </c>
    </row>
    <row r="167" spans="1:6" x14ac:dyDescent="0.25">
      <c r="A167" s="5">
        <v>11</v>
      </c>
      <c r="B167" s="5">
        <v>6</v>
      </c>
      <c r="C167" s="5" t="s">
        <v>174</v>
      </c>
      <c r="D167" s="23">
        <v>1</v>
      </c>
      <c r="E167" s="23">
        <v>10</v>
      </c>
      <c r="F167" s="23">
        <v>100</v>
      </c>
    </row>
    <row r="168" spans="1:6" x14ac:dyDescent="0.25">
      <c r="A168" s="5">
        <v>11</v>
      </c>
      <c r="B168" s="5">
        <v>7</v>
      </c>
      <c r="C168" s="5" t="s">
        <v>175</v>
      </c>
      <c r="D168" s="23">
        <v>10</v>
      </c>
      <c r="E168" s="23">
        <v>30</v>
      </c>
      <c r="F168" s="23">
        <v>70</v>
      </c>
    </row>
    <row r="169" spans="1:6" x14ac:dyDescent="0.25">
      <c r="A169" s="5">
        <v>11</v>
      </c>
      <c r="B169" s="5">
        <v>8</v>
      </c>
      <c r="C169" s="5" t="s">
        <v>176</v>
      </c>
      <c r="D169" s="23">
        <v>100</v>
      </c>
      <c r="E169" s="23">
        <v>300</v>
      </c>
      <c r="F169" s="23">
        <v>500</v>
      </c>
    </row>
    <row r="170" spans="1:6" x14ac:dyDescent="0.25">
      <c r="A170" s="5">
        <v>11</v>
      </c>
      <c r="B170" s="5">
        <v>9</v>
      </c>
      <c r="C170" s="5" t="s">
        <v>177</v>
      </c>
      <c r="D170" s="23">
        <v>5</v>
      </c>
      <c r="E170" s="23">
        <v>20</v>
      </c>
      <c r="F170" s="23">
        <v>50</v>
      </c>
    </row>
    <row r="171" spans="1:6" x14ac:dyDescent="0.25">
      <c r="A171" s="5">
        <v>11</v>
      </c>
      <c r="B171" s="5">
        <v>10</v>
      </c>
      <c r="C171" s="5" t="s">
        <v>178</v>
      </c>
      <c r="D171" s="23">
        <v>20</v>
      </c>
      <c r="E171" s="23">
        <v>100</v>
      </c>
      <c r="F171" s="23">
        <v>1000</v>
      </c>
    </row>
    <row r="172" spans="1:6" x14ac:dyDescent="0.25">
      <c r="A172" s="5">
        <v>11</v>
      </c>
      <c r="B172" s="5">
        <v>11</v>
      </c>
      <c r="C172" s="5" t="s">
        <v>179</v>
      </c>
      <c r="D172" s="23">
        <v>100</v>
      </c>
      <c r="E172" s="23">
        <v>1000</v>
      </c>
      <c r="F172" s="23">
        <v>3000</v>
      </c>
    </row>
    <row r="173" spans="1:6" x14ac:dyDescent="0.25">
      <c r="A173" s="5">
        <v>11</v>
      </c>
      <c r="B173" s="5">
        <v>12</v>
      </c>
      <c r="C173" s="5" t="s">
        <v>180</v>
      </c>
      <c r="D173" s="23">
        <v>9.9999999999999995E-7</v>
      </c>
      <c r="E173" s="23">
        <v>50</v>
      </c>
      <c r="F173" s="23">
        <v>100</v>
      </c>
    </row>
    <row r="174" spans="1:6" x14ac:dyDescent="0.25">
      <c r="A174" s="5">
        <v>11</v>
      </c>
      <c r="B174" s="5">
        <v>13</v>
      </c>
      <c r="C174" s="5" t="s">
        <v>181</v>
      </c>
      <c r="D174" s="23">
        <v>0.1</v>
      </c>
      <c r="E174" s="23">
        <v>2</v>
      </c>
      <c r="F174" s="23">
        <v>10</v>
      </c>
    </row>
    <row r="175" spans="1:6" x14ac:dyDescent="0.25">
      <c r="A175" s="5">
        <v>11</v>
      </c>
      <c r="B175" s="5">
        <v>14</v>
      </c>
      <c r="C175" s="5" t="s">
        <v>182</v>
      </c>
      <c r="D175" s="23">
        <v>50</v>
      </c>
      <c r="E175" s="23">
        <v>100</v>
      </c>
      <c r="F175" s="23">
        <v>1000</v>
      </c>
    </row>
    <row r="176" spans="1:6" x14ac:dyDescent="0.25">
      <c r="A176" s="5">
        <v>11</v>
      </c>
      <c r="B176" s="5">
        <v>15</v>
      </c>
      <c r="C176" s="5" t="s">
        <v>183</v>
      </c>
      <c r="D176" s="23">
        <v>-30</v>
      </c>
      <c r="E176" s="23">
        <v>-10</v>
      </c>
      <c r="F176" s="23">
        <v>-5</v>
      </c>
    </row>
    <row r="177" spans="1:6" x14ac:dyDescent="0.25">
      <c r="A177" s="5">
        <v>11</v>
      </c>
      <c r="B177" s="5">
        <v>16</v>
      </c>
      <c r="C177" s="5" t="s">
        <v>184</v>
      </c>
      <c r="D177" s="23">
        <v>3</v>
      </c>
      <c r="E177" s="23">
        <v>30</v>
      </c>
      <c r="F177" s="23">
        <v>100</v>
      </c>
    </row>
    <row r="178" spans="1:6" x14ac:dyDescent="0.25">
      <c r="A178" s="5">
        <v>12</v>
      </c>
      <c r="B178" s="5">
        <v>1</v>
      </c>
      <c r="C178" s="5" t="s">
        <v>169</v>
      </c>
      <c r="D178" s="23">
        <v>9.9999999999999995E-7</v>
      </c>
      <c r="E178" s="23">
        <v>10</v>
      </c>
      <c r="F178" s="23">
        <v>30</v>
      </c>
    </row>
    <row r="179" spans="1:6" x14ac:dyDescent="0.25">
      <c r="A179" s="5">
        <v>12</v>
      </c>
      <c r="B179" s="5">
        <v>2</v>
      </c>
      <c r="C179" s="5" t="s">
        <v>170</v>
      </c>
      <c r="D179" s="23">
        <v>0.05</v>
      </c>
      <c r="E179" s="23">
        <v>0.1</v>
      </c>
      <c r="F179" s="23">
        <v>0.5</v>
      </c>
    </row>
    <row r="180" spans="1:6" x14ac:dyDescent="0.25">
      <c r="A180" s="5">
        <v>12</v>
      </c>
      <c r="B180" s="5">
        <v>3</v>
      </c>
      <c r="C180" s="5" t="s">
        <v>171</v>
      </c>
      <c r="D180" s="23">
        <v>10</v>
      </c>
      <c r="E180" s="23">
        <v>20</v>
      </c>
      <c r="F180" s="23">
        <v>30</v>
      </c>
    </row>
    <row r="181" spans="1:6" x14ac:dyDescent="0.25">
      <c r="A181" s="5">
        <v>12</v>
      </c>
      <c r="B181" s="5">
        <v>4</v>
      </c>
      <c r="C181" s="5" t="s">
        <v>172</v>
      </c>
      <c r="D181" s="23">
        <v>17520</v>
      </c>
      <c r="E181" s="23">
        <v>43800</v>
      </c>
      <c r="F181" s="23">
        <v>87600</v>
      </c>
    </row>
    <row r="182" spans="1:6" x14ac:dyDescent="0.25">
      <c r="A182" s="5">
        <v>12</v>
      </c>
      <c r="B182" s="5">
        <v>5</v>
      </c>
      <c r="C182" s="5" t="s">
        <v>173</v>
      </c>
      <c r="D182" s="23">
        <v>0.2</v>
      </c>
      <c r="E182" s="23">
        <v>0.5</v>
      </c>
      <c r="F182" s="23">
        <v>0.7</v>
      </c>
    </row>
    <row r="183" spans="1:6" x14ac:dyDescent="0.25">
      <c r="A183" s="5">
        <v>12</v>
      </c>
      <c r="B183" s="5">
        <v>6</v>
      </c>
      <c r="C183" s="5" t="s">
        <v>174</v>
      </c>
      <c r="D183" s="23">
        <v>1</v>
      </c>
      <c r="E183" s="23">
        <v>3</v>
      </c>
      <c r="F183" s="23">
        <v>5</v>
      </c>
    </row>
    <row r="184" spans="1:6" x14ac:dyDescent="0.25">
      <c r="A184" s="5">
        <v>12</v>
      </c>
      <c r="B184" s="5">
        <v>7</v>
      </c>
      <c r="C184" s="5" t="s">
        <v>175</v>
      </c>
      <c r="D184" s="23">
        <v>50</v>
      </c>
      <c r="E184" s="23">
        <v>60</v>
      </c>
      <c r="F184" s="23">
        <v>70</v>
      </c>
    </row>
    <row r="185" spans="1:6" x14ac:dyDescent="0.25">
      <c r="A185" s="5">
        <v>12</v>
      </c>
      <c r="B185" s="5">
        <v>8</v>
      </c>
      <c r="C185" s="5" t="s">
        <v>176</v>
      </c>
      <c r="D185" s="23">
        <v>5</v>
      </c>
      <c r="E185" s="23">
        <v>10</v>
      </c>
      <c r="F185" s="23">
        <v>20</v>
      </c>
    </row>
    <row r="186" spans="1:6" x14ac:dyDescent="0.25">
      <c r="A186" s="5">
        <v>12</v>
      </c>
      <c r="B186" s="5">
        <v>9</v>
      </c>
      <c r="C186" s="5" t="s">
        <v>177</v>
      </c>
      <c r="D186" s="23">
        <v>10</v>
      </c>
      <c r="E186" s="23">
        <v>20</v>
      </c>
      <c r="F186" s="23">
        <v>30</v>
      </c>
    </row>
    <row r="187" spans="1:6" x14ac:dyDescent="0.25">
      <c r="A187" s="5">
        <v>12</v>
      </c>
      <c r="B187" s="5">
        <v>10</v>
      </c>
      <c r="C187" s="5" t="s">
        <v>178</v>
      </c>
      <c r="D187" s="23">
        <v>10</v>
      </c>
      <c r="E187" s="23">
        <v>20</v>
      </c>
      <c r="F187" s="23">
        <v>30</v>
      </c>
    </row>
    <row r="188" spans="1:6" x14ac:dyDescent="0.25">
      <c r="A188" s="5">
        <v>12</v>
      </c>
      <c r="B188" s="5">
        <v>11</v>
      </c>
      <c r="C188" s="5" t="s">
        <v>179</v>
      </c>
      <c r="D188" s="23">
        <v>200</v>
      </c>
      <c r="E188" s="23">
        <v>400</v>
      </c>
      <c r="F188" s="23">
        <v>600</v>
      </c>
    </row>
    <row r="189" spans="1:6" x14ac:dyDescent="0.25">
      <c r="A189" s="5">
        <v>12</v>
      </c>
      <c r="B189" s="5">
        <v>12</v>
      </c>
      <c r="C189" s="5" t="s">
        <v>180</v>
      </c>
      <c r="D189" s="23">
        <v>80</v>
      </c>
      <c r="E189" s="23">
        <v>90</v>
      </c>
      <c r="F189" s="23">
        <v>100</v>
      </c>
    </row>
    <row r="190" spans="1:6" x14ac:dyDescent="0.25">
      <c r="A190" s="5">
        <v>12</v>
      </c>
      <c r="B190" s="5">
        <v>13</v>
      </c>
      <c r="C190" s="5" t="s">
        <v>181</v>
      </c>
      <c r="D190" s="23">
        <v>0.3</v>
      </c>
      <c r="E190" s="23">
        <v>0.5</v>
      </c>
      <c r="F190" s="23">
        <v>1</v>
      </c>
    </row>
    <row r="191" spans="1:6" x14ac:dyDescent="0.25">
      <c r="A191" s="5">
        <v>12</v>
      </c>
      <c r="B191" s="5">
        <v>14</v>
      </c>
      <c r="C191" s="5" t="s">
        <v>182</v>
      </c>
      <c r="D191" s="23">
        <v>500</v>
      </c>
      <c r="E191" s="23">
        <v>1000</v>
      </c>
      <c r="F191" s="23">
        <v>1500</v>
      </c>
    </row>
    <row r="192" spans="1:6" x14ac:dyDescent="0.25">
      <c r="A192" s="5">
        <v>12</v>
      </c>
      <c r="B192" s="5">
        <v>15</v>
      </c>
      <c r="C192" s="5" t="s">
        <v>183</v>
      </c>
      <c r="D192" s="23">
        <v>10</v>
      </c>
      <c r="E192" s="23">
        <v>20</v>
      </c>
      <c r="F192" s="23">
        <v>30</v>
      </c>
    </row>
    <row r="193" spans="1:6" x14ac:dyDescent="0.25">
      <c r="A193" s="5">
        <v>12</v>
      </c>
      <c r="B193" s="5">
        <v>16</v>
      </c>
      <c r="C193" s="5" t="s">
        <v>184</v>
      </c>
      <c r="D193" s="23">
        <v>1</v>
      </c>
      <c r="E193" s="23">
        <v>5</v>
      </c>
      <c r="F193" s="23">
        <v>10</v>
      </c>
    </row>
    <row r="194" spans="1:6" x14ac:dyDescent="0.25">
      <c r="A194" s="5">
        <v>13</v>
      </c>
      <c r="B194" s="5">
        <v>1</v>
      </c>
      <c r="C194" s="5" t="s">
        <v>169</v>
      </c>
      <c r="D194" s="23">
        <v>9.9999999999999995E-7</v>
      </c>
      <c r="E194" s="23">
        <v>15</v>
      </c>
      <c r="F194" s="23">
        <v>35</v>
      </c>
    </row>
    <row r="195" spans="1:6" x14ac:dyDescent="0.25">
      <c r="A195" s="5">
        <v>13</v>
      </c>
      <c r="B195" s="5">
        <v>2</v>
      </c>
      <c r="C195" s="5" t="s">
        <v>170</v>
      </c>
      <c r="D195" s="23">
        <v>1</v>
      </c>
      <c r="E195" s="23">
        <v>5</v>
      </c>
      <c r="F195" s="23">
        <v>10</v>
      </c>
    </row>
    <row r="196" spans="1:6" x14ac:dyDescent="0.25">
      <c r="A196" s="5">
        <v>13</v>
      </c>
      <c r="B196" s="5">
        <v>3</v>
      </c>
      <c r="C196" s="5" t="s">
        <v>171</v>
      </c>
      <c r="D196" s="23">
        <v>5</v>
      </c>
      <c r="E196" s="23">
        <v>15</v>
      </c>
      <c r="F196" s="23">
        <v>50</v>
      </c>
    </row>
    <row r="197" spans="1:6" x14ac:dyDescent="0.25">
      <c r="A197" s="5">
        <v>13</v>
      </c>
      <c r="B197" s="5">
        <v>4</v>
      </c>
      <c r="C197" s="5" t="s">
        <v>172</v>
      </c>
      <c r="D197" s="23">
        <v>9000</v>
      </c>
      <c r="E197" s="23">
        <v>90000</v>
      </c>
      <c r="F197" s="23">
        <v>900000</v>
      </c>
    </row>
    <row r="198" spans="1:6" x14ac:dyDescent="0.25">
      <c r="A198" s="5">
        <v>13</v>
      </c>
      <c r="B198" s="5">
        <v>5</v>
      </c>
      <c r="C198" s="5" t="s">
        <v>173</v>
      </c>
      <c r="D198" s="23">
        <v>1.5</v>
      </c>
      <c r="E198" s="23">
        <v>2</v>
      </c>
      <c r="F198" s="23">
        <v>2.5</v>
      </c>
    </row>
    <row r="199" spans="1:6" x14ac:dyDescent="0.25">
      <c r="A199" s="5">
        <v>13</v>
      </c>
      <c r="B199" s="5">
        <v>6</v>
      </c>
      <c r="C199" s="5" t="s">
        <v>174</v>
      </c>
      <c r="D199" s="23">
        <v>100</v>
      </c>
      <c r="E199" s="23">
        <v>300</v>
      </c>
      <c r="F199" s="23">
        <v>500</v>
      </c>
    </row>
    <row r="200" spans="1:6" x14ac:dyDescent="0.25">
      <c r="A200" s="5">
        <v>13</v>
      </c>
      <c r="B200" s="5">
        <v>7</v>
      </c>
      <c r="C200" s="5" t="s">
        <v>175</v>
      </c>
      <c r="D200" s="23">
        <v>50</v>
      </c>
      <c r="E200" s="23">
        <v>100</v>
      </c>
      <c r="F200" s="23">
        <v>150</v>
      </c>
    </row>
    <row r="201" spans="1:6" x14ac:dyDescent="0.25">
      <c r="A201" s="5">
        <v>13</v>
      </c>
      <c r="B201" s="5">
        <v>8</v>
      </c>
      <c r="C201" s="5" t="s">
        <v>176</v>
      </c>
      <c r="D201" s="23">
        <v>45</v>
      </c>
      <c r="E201" s="23">
        <v>90</v>
      </c>
      <c r="F201" s="23">
        <v>260</v>
      </c>
    </row>
    <row r="202" spans="1:6" x14ac:dyDescent="0.25">
      <c r="A202" s="5">
        <v>13</v>
      </c>
      <c r="B202" s="5">
        <v>9</v>
      </c>
      <c r="C202" s="5" t="s">
        <v>177</v>
      </c>
      <c r="D202" s="23">
        <v>10</v>
      </c>
      <c r="E202" s="23">
        <v>50</v>
      </c>
      <c r="F202" s="23">
        <v>100</v>
      </c>
    </row>
    <row r="203" spans="1:6" x14ac:dyDescent="0.25">
      <c r="A203" s="5">
        <v>13</v>
      </c>
      <c r="B203" s="5">
        <v>10</v>
      </c>
      <c r="C203" s="5" t="s">
        <v>178</v>
      </c>
      <c r="D203" s="23">
        <v>10</v>
      </c>
      <c r="E203" s="23">
        <v>50</v>
      </c>
      <c r="F203" s="23">
        <v>100</v>
      </c>
    </row>
    <row r="204" spans="1:6" x14ac:dyDescent="0.25">
      <c r="A204" s="5">
        <v>13</v>
      </c>
      <c r="B204" s="5">
        <v>11</v>
      </c>
      <c r="C204" s="5" t="s">
        <v>179</v>
      </c>
      <c r="D204" s="23">
        <v>10000</v>
      </c>
      <c r="E204" s="23">
        <v>100000</v>
      </c>
      <c r="F204" s="23">
        <v>300000</v>
      </c>
    </row>
    <row r="205" spans="1:6" x14ac:dyDescent="0.25">
      <c r="A205" s="5">
        <v>13</v>
      </c>
      <c r="B205" s="5">
        <v>12</v>
      </c>
      <c r="C205" s="5" t="s">
        <v>180</v>
      </c>
      <c r="D205" s="23">
        <v>30</v>
      </c>
      <c r="E205" s="23">
        <v>50</v>
      </c>
      <c r="F205" s="23">
        <v>80</v>
      </c>
    </row>
    <row r="206" spans="1:6" x14ac:dyDescent="0.25">
      <c r="A206" s="5">
        <v>13</v>
      </c>
      <c r="B206" s="5">
        <v>13</v>
      </c>
      <c r="C206" s="5" t="s">
        <v>181</v>
      </c>
      <c r="D206" s="23">
        <v>0.1</v>
      </c>
      <c r="E206" s="23">
        <v>0.5</v>
      </c>
      <c r="F206" s="23">
        <v>1</v>
      </c>
    </row>
    <row r="207" spans="1:6" x14ac:dyDescent="0.25">
      <c r="A207" s="5">
        <v>13</v>
      </c>
      <c r="B207" s="5">
        <v>14</v>
      </c>
      <c r="C207" s="5" t="s">
        <v>182</v>
      </c>
      <c r="D207" s="23">
        <v>1500</v>
      </c>
      <c r="E207" s="23">
        <v>2000</v>
      </c>
      <c r="F207" s="23">
        <v>2500</v>
      </c>
    </row>
    <row r="208" spans="1:6" x14ac:dyDescent="0.25">
      <c r="A208" s="5">
        <v>13</v>
      </c>
      <c r="B208" s="5">
        <v>15</v>
      </c>
      <c r="C208" s="5" t="s">
        <v>183</v>
      </c>
      <c r="D208" s="23">
        <v>1</v>
      </c>
      <c r="E208" s="23">
        <v>3</v>
      </c>
      <c r="F208" s="23">
        <v>5</v>
      </c>
    </row>
    <row r="209" spans="1:6" x14ac:dyDescent="0.25">
      <c r="A209" s="5">
        <v>13</v>
      </c>
      <c r="B209" s="5">
        <v>16</v>
      </c>
      <c r="C209" s="5" t="s">
        <v>184</v>
      </c>
      <c r="D209" s="23">
        <v>0.01</v>
      </c>
      <c r="E209" s="23">
        <v>0.05</v>
      </c>
      <c r="F209" s="23">
        <v>0.1</v>
      </c>
    </row>
    <row r="210" spans="1:6" x14ac:dyDescent="0.25">
      <c r="A210" s="5">
        <v>14</v>
      </c>
      <c r="B210" s="5">
        <v>1</v>
      </c>
      <c r="C210" s="5" t="s">
        <v>169</v>
      </c>
      <c r="D210" s="23">
        <v>50</v>
      </c>
      <c r="E210" s="23">
        <v>60</v>
      </c>
      <c r="F210" s="23">
        <v>100</v>
      </c>
    </row>
    <row r="211" spans="1:6" x14ac:dyDescent="0.25">
      <c r="A211" s="5">
        <v>14</v>
      </c>
      <c r="B211" s="5">
        <v>2</v>
      </c>
      <c r="C211" s="5" t="s">
        <v>170</v>
      </c>
      <c r="D211" s="23">
        <v>99</v>
      </c>
      <c r="E211" s="23">
        <v>1000</v>
      </c>
      <c r="F211" s="23">
        <v>10000</v>
      </c>
    </row>
    <row r="212" spans="1:6" x14ac:dyDescent="0.25">
      <c r="A212" s="5">
        <v>14</v>
      </c>
      <c r="B212" s="5">
        <v>3</v>
      </c>
      <c r="C212" s="5" t="s">
        <v>171</v>
      </c>
      <c r="D212" s="23">
        <v>2</v>
      </c>
      <c r="E212" s="23">
        <v>5</v>
      </c>
      <c r="F212" s="23">
        <v>100</v>
      </c>
    </row>
    <row r="213" spans="1:6" x14ac:dyDescent="0.25">
      <c r="A213" s="5">
        <v>14</v>
      </c>
      <c r="B213" s="5">
        <v>4</v>
      </c>
      <c r="C213" s="5" t="s">
        <v>172</v>
      </c>
      <c r="D213" s="23">
        <v>120</v>
      </c>
      <c r="E213" s="23">
        <v>1200</v>
      </c>
      <c r="F213" s="23">
        <v>2880</v>
      </c>
    </row>
    <row r="214" spans="1:6" x14ac:dyDescent="0.25">
      <c r="A214" s="5">
        <v>14</v>
      </c>
      <c r="B214" s="5">
        <v>5</v>
      </c>
      <c r="C214" s="5" t="s">
        <v>173</v>
      </c>
      <c r="D214" s="23">
        <v>1</v>
      </c>
      <c r="E214" s="23">
        <v>10</v>
      </c>
      <c r="F214" s="23">
        <v>100</v>
      </c>
    </row>
    <row r="215" spans="1:6" x14ac:dyDescent="0.25">
      <c r="A215" s="5">
        <v>14</v>
      </c>
      <c r="B215" s="5">
        <v>6</v>
      </c>
      <c r="C215" s="5" t="s">
        <v>174</v>
      </c>
      <c r="D215" s="23">
        <v>1</v>
      </c>
      <c r="E215" s="23">
        <v>5</v>
      </c>
      <c r="F215" s="23">
        <v>20</v>
      </c>
    </row>
    <row r="216" spans="1:6" x14ac:dyDescent="0.25">
      <c r="A216" s="5">
        <v>14</v>
      </c>
      <c r="B216" s="5">
        <v>7</v>
      </c>
      <c r="C216" s="5" t="s">
        <v>175</v>
      </c>
      <c r="D216" s="23">
        <v>30</v>
      </c>
      <c r="E216" s="23">
        <v>60</v>
      </c>
      <c r="F216" s="23">
        <v>80</v>
      </c>
    </row>
    <row r="217" spans="1:6" x14ac:dyDescent="0.25">
      <c r="A217" s="5">
        <v>14</v>
      </c>
      <c r="B217" s="5">
        <v>8</v>
      </c>
      <c r="C217" s="5" t="s">
        <v>176</v>
      </c>
      <c r="D217" s="23">
        <v>5</v>
      </c>
      <c r="E217" s="23">
        <v>50</v>
      </c>
      <c r="F217" s="23">
        <v>100</v>
      </c>
    </row>
    <row r="218" spans="1:6" x14ac:dyDescent="0.25">
      <c r="A218" s="5">
        <v>14</v>
      </c>
      <c r="B218" s="5">
        <v>9</v>
      </c>
      <c r="C218" s="5" t="s">
        <v>177</v>
      </c>
      <c r="D218" s="23">
        <v>20</v>
      </c>
      <c r="E218" s="23">
        <v>100</v>
      </c>
      <c r="F218" s="23">
        <v>200</v>
      </c>
    </row>
    <row r="219" spans="1:6" x14ac:dyDescent="0.25">
      <c r="A219" s="5">
        <v>14</v>
      </c>
      <c r="B219" s="5">
        <v>10</v>
      </c>
      <c r="C219" s="5" t="s">
        <v>178</v>
      </c>
      <c r="D219" s="23">
        <v>500</v>
      </c>
      <c r="E219" s="23">
        <v>1000</v>
      </c>
      <c r="F219" s="23">
        <v>2000</v>
      </c>
    </row>
    <row r="220" spans="1:6" x14ac:dyDescent="0.25">
      <c r="A220" s="5">
        <v>14</v>
      </c>
      <c r="B220" s="5">
        <v>11</v>
      </c>
      <c r="C220" s="5" t="s">
        <v>179</v>
      </c>
      <c r="D220" s="23">
        <v>10000</v>
      </c>
      <c r="E220" s="23">
        <v>1000000</v>
      </c>
      <c r="F220" s="23">
        <v>100000000</v>
      </c>
    </row>
    <row r="221" spans="1:6" x14ac:dyDescent="0.25">
      <c r="A221" s="5">
        <v>14</v>
      </c>
      <c r="B221" s="5">
        <v>12</v>
      </c>
      <c r="C221" s="5" t="s">
        <v>180</v>
      </c>
      <c r="D221" s="23">
        <v>10</v>
      </c>
      <c r="E221" s="23">
        <v>20</v>
      </c>
      <c r="F221" s="23">
        <v>100</v>
      </c>
    </row>
    <row r="222" spans="1:6" x14ac:dyDescent="0.25">
      <c r="A222" s="5">
        <v>14</v>
      </c>
      <c r="B222" s="5">
        <v>13</v>
      </c>
      <c r="C222" s="5" t="s">
        <v>181</v>
      </c>
      <c r="D222" s="23">
        <v>0.8</v>
      </c>
      <c r="E222" s="23">
        <v>2</v>
      </c>
      <c r="F222" s="23">
        <v>4</v>
      </c>
    </row>
    <row r="223" spans="1:6" x14ac:dyDescent="0.25">
      <c r="A223" s="5">
        <v>14</v>
      </c>
      <c r="B223" s="5">
        <v>14</v>
      </c>
      <c r="C223" s="5" t="s">
        <v>182</v>
      </c>
      <c r="D223" s="23">
        <v>80</v>
      </c>
      <c r="E223" s="23">
        <v>100</v>
      </c>
      <c r="F223" s="23">
        <v>200</v>
      </c>
    </row>
    <row r="224" spans="1:6" x14ac:dyDescent="0.25">
      <c r="A224" s="5">
        <v>14</v>
      </c>
      <c r="B224" s="5">
        <v>15</v>
      </c>
      <c r="C224" s="5" t="s">
        <v>183</v>
      </c>
      <c r="D224" s="23">
        <v>2</v>
      </c>
      <c r="E224" s="23">
        <v>5</v>
      </c>
      <c r="F224" s="23">
        <v>10</v>
      </c>
    </row>
    <row r="225" spans="1:6" x14ac:dyDescent="0.25">
      <c r="A225" s="5">
        <v>14</v>
      </c>
      <c r="B225" s="5">
        <v>16</v>
      </c>
      <c r="C225" s="5" t="s">
        <v>184</v>
      </c>
      <c r="D225" s="23">
        <v>5</v>
      </c>
      <c r="E225" s="23">
        <v>10</v>
      </c>
      <c r="F225" s="23">
        <v>20</v>
      </c>
    </row>
    <row r="226" spans="1:6" x14ac:dyDescent="0.25">
      <c r="A226" s="5">
        <v>15</v>
      </c>
      <c r="B226" s="5">
        <v>1</v>
      </c>
      <c r="C226" s="5" t="s">
        <v>169</v>
      </c>
      <c r="D226" s="23">
        <v>2</v>
      </c>
      <c r="E226" s="23">
        <v>5</v>
      </c>
      <c r="F226" s="23">
        <v>8</v>
      </c>
    </row>
    <row r="227" spans="1:6" x14ac:dyDescent="0.25">
      <c r="A227" s="5">
        <v>15</v>
      </c>
      <c r="B227" s="5">
        <v>2</v>
      </c>
      <c r="C227" s="5" t="s">
        <v>170</v>
      </c>
      <c r="D227" s="23">
        <v>0.2</v>
      </c>
      <c r="E227" s="23">
        <v>0.5</v>
      </c>
      <c r="F227" s="23">
        <v>1</v>
      </c>
    </row>
    <row r="228" spans="1:6" x14ac:dyDescent="0.25">
      <c r="A228" s="5">
        <v>15</v>
      </c>
      <c r="B228" s="5">
        <v>3</v>
      </c>
      <c r="C228" s="5" t="s">
        <v>171</v>
      </c>
      <c r="D228" s="23">
        <v>15</v>
      </c>
      <c r="E228" s="23">
        <v>25</v>
      </c>
      <c r="F228" s="23">
        <v>30</v>
      </c>
    </row>
    <row r="229" spans="1:6" x14ac:dyDescent="0.25">
      <c r="A229" s="5">
        <v>15</v>
      </c>
      <c r="B229" s="5">
        <v>4</v>
      </c>
      <c r="C229" s="5" t="s">
        <v>172</v>
      </c>
      <c r="D229" s="23">
        <v>17520</v>
      </c>
      <c r="E229" s="23">
        <v>43800</v>
      </c>
      <c r="F229" s="23">
        <v>61320</v>
      </c>
    </row>
    <row r="230" spans="1:6" x14ac:dyDescent="0.25">
      <c r="A230" s="5">
        <v>15</v>
      </c>
      <c r="B230" s="5">
        <v>5</v>
      </c>
      <c r="C230" s="5" t="s">
        <v>173</v>
      </c>
      <c r="D230" s="23">
        <v>1.2</v>
      </c>
      <c r="E230" s="23">
        <v>1.5</v>
      </c>
      <c r="F230" s="23">
        <v>2</v>
      </c>
    </row>
    <row r="231" spans="1:6" x14ac:dyDescent="0.25">
      <c r="A231" s="5">
        <v>15</v>
      </c>
      <c r="B231" s="5">
        <v>6</v>
      </c>
      <c r="C231" s="5" t="s">
        <v>174</v>
      </c>
      <c r="D231" s="23">
        <v>5</v>
      </c>
      <c r="E231" s="23">
        <v>10</v>
      </c>
      <c r="F231" s="23">
        <v>20</v>
      </c>
    </row>
    <row r="232" spans="1:6" x14ac:dyDescent="0.25">
      <c r="A232" s="5">
        <v>15</v>
      </c>
      <c r="B232" s="5">
        <v>7</v>
      </c>
      <c r="C232" s="5" t="s">
        <v>175</v>
      </c>
      <c r="D232" s="23">
        <v>20</v>
      </c>
      <c r="E232" s="23">
        <v>25</v>
      </c>
      <c r="F232" s="23">
        <v>40</v>
      </c>
    </row>
    <row r="233" spans="1:6" x14ac:dyDescent="0.25">
      <c r="A233" s="5">
        <v>15</v>
      </c>
      <c r="B233" s="5">
        <v>8</v>
      </c>
      <c r="C233" s="5" t="s">
        <v>176</v>
      </c>
      <c r="D233" s="23">
        <v>1</v>
      </c>
      <c r="E233" s="23">
        <v>1.5</v>
      </c>
      <c r="F233" s="23">
        <v>2</v>
      </c>
    </row>
    <row r="234" spans="1:6" x14ac:dyDescent="0.25">
      <c r="A234" s="5">
        <v>15</v>
      </c>
      <c r="B234" s="5">
        <v>9</v>
      </c>
      <c r="C234" s="5" t="s">
        <v>177</v>
      </c>
      <c r="D234" s="23">
        <v>10</v>
      </c>
      <c r="E234" s="23">
        <v>20</v>
      </c>
      <c r="F234" s="23">
        <v>30</v>
      </c>
    </row>
    <row r="235" spans="1:6" x14ac:dyDescent="0.25">
      <c r="A235" s="5">
        <v>15</v>
      </c>
      <c r="B235" s="5">
        <v>10</v>
      </c>
      <c r="C235" s="5" t="s">
        <v>178</v>
      </c>
      <c r="D235" s="23">
        <v>10</v>
      </c>
      <c r="E235" s="23">
        <v>30</v>
      </c>
      <c r="F235" s="23">
        <v>50</v>
      </c>
    </row>
    <row r="236" spans="1:6" x14ac:dyDescent="0.25">
      <c r="A236" s="5">
        <v>15</v>
      </c>
      <c r="B236" s="5">
        <v>11</v>
      </c>
      <c r="C236" s="5" t="s">
        <v>179</v>
      </c>
      <c r="D236" s="23">
        <v>10000</v>
      </c>
      <c r="E236" s="23">
        <v>50000</v>
      </c>
      <c r="F236" s="23">
        <v>100000</v>
      </c>
    </row>
    <row r="237" spans="1:6" x14ac:dyDescent="0.25">
      <c r="A237" s="5">
        <v>15</v>
      </c>
      <c r="B237" s="5">
        <v>12</v>
      </c>
      <c r="C237" s="5" t="s">
        <v>180</v>
      </c>
      <c r="D237" s="23">
        <v>10</v>
      </c>
      <c r="E237" s="23">
        <v>30</v>
      </c>
      <c r="F237" s="23">
        <v>50</v>
      </c>
    </row>
    <row r="238" spans="1:6" x14ac:dyDescent="0.25">
      <c r="A238" s="5">
        <v>15</v>
      </c>
      <c r="B238" s="5">
        <v>13</v>
      </c>
      <c r="C238" s="5" t="s">
        <v>181</v>
      </c>
      <c r="D238" s="23">
        <v>5</v>
      </c>
      <c r="E238" s="23">
        <v>10</v>
      </c>
      <c r="F238" s="23">
        <v>20</v>
      </c>
    </row>
    <row r="239" spans="1:6" x14ac:dyDescent="0.25">
      <c r="A239" s="5">
        <v>15</v>
      </c>
      <c r="B239" s="5">
        <v>14</v>
      </c>
      <c r="C239" s="5" t="s">
        <v>182</v>
      </c>
      <c r="D239" s="23">
        <v>79</v>
      </c>
      <c r="E239" s="23">
        <v>80</v>
      </c>
      <c r="F239" s="23">
        <v>110</v>
      </c>
    </row>
    <row r="240" spans="1:6" x14ac:dyDescent="0.25">
      <c r="A240" s="5">
        <v>15</v>
      </c>
      <c r="B240" s="5">
        <v>15</v>
      </c>
      <c r="C240" s="5" t="s">
        <v>183</v>
      </c>
      <c r="D240" s="23">
        <v>-10</v>
      </c>
      <c r="E240" s="23">
        <v>-5</v>
      </c>
      <c r="F240" s="23">
        <v>-2</v>
      </c>
    </row>
    <row r="241" spans="1:6" x14ac:dyDescent="0.25">
      <c r="A241" s="5">
        <v>15</v>
      </c>
      <c r="B241" s="5">
        <v>16</v>
      </c>
      <c r="C241" s="5" t="s">
        <v>184</v>
      </c>
      <c r="D241" s="23">
        <v>20</v>
      </c>
      <c r="E241" s="23">
        <v>50</v>
      </c>
      <c r="F241" s="23">
        <v>100</v>
      </c>
    </row>
    <row r="242" spans="1:6" x14ac:dyDescent="0.25">
      <c r="A242" s="5">
        <v>16</v>
      </c>
      <c r="B242" s="5">
        <v>1</v>
      </c>
      <c r="C242" s="5" t="s">
        <v>169</v>
      </c>
      <c r="D242" s="23">
        <v>9</v>
      </c>
      <c r="E242" s="23">
        <v>30</v>
      </c>
      <c r="F242" s="23">
        <v>60</v>
      </c>
    </row>
    <row r="243" spans="1:6" x14ac:dyDescent="0.25">
      <c r="A243" s="5">
        <v>16</v>
      </c>
      <c r="B243" s="5">
        <v>2</v>
      </c>
      <c r="C243" s="5" t="s">
        <v>170</v>
      </c>
      <c r="D243" s="23">
        <v>500</v>
      </c>
      <c r="E243" s="23">
        <v>1000</v>
      </c>
      <c r="F243" s="23">
        <v>3000</v>
      </c>
    </row>
    <row r="244" spans="1:6" x14ac:dyDescent="0.25">
      <c r="A244" s="5">
        <v>16</v>
      </c>
      <c r="B244" s="5">
        <v>3</v>
      </c>
      <c r="C244" s="5" t="s">
        <v>171</v>
      </c>
      <c r="D244" s="23">
        <v>5</v>
      </c>
      <c r="E244" s="23">
        <v>10</v>
      </c>
      <c r="F244" s="23">
        <v>20</v>
      </c>
    </row>
    <row r="245" spans="1:6" x14ac:dyDescent="0.25">
      <c r="A245" s="5">
        <v>16</v>
      </c>
      <c r="B245" s="5">
        <v>4</v>
      </c>
      <c r="C245" s="5" t="s">
        <v>172</v>
      </c>
      <c r="D245" s="23">
        <v>4380</v>
      </c>
      <c r="E245" s="23">
        <v>8760</v>
      </c>
      <c r="F245" s="23">
        <v>26280</v>
      </c>
    </row>
    <row r="246" spans="1:6" x14ac:dyDescent="0.25">
      <c r="A246" s="5">
        <v>16</v>
      </c>
      <c r="B246" s="5">
        <v>5</v>
      </c>
      <c r="C246" s="5" t="s">
        <v>173</v>
      </c>
      <c r="D246" s="23">
        <v>1.5</v>
      </c>
      <c r="E246" s="23">
        <v>2</v>
      </c>
      <c r="F246" s="23">
        <v>3</v>
      </c>
    </row>
    <row r="247" spans="1:6" x14ac:dyDescent="0.25">
      <c r="A247" s="5">
        <v>16</v>
      </c>
      <c r="B247" s="5">
        <v>6</v>
      </c>
      <c r="C247" s="5" t="s">
        <v>174</v>
      </c>
      <c r="D247" s="23">
        <v>0.5</v>
      </c>
      <c r="E247" s="23">
        <v>1</v>
      </c>
      <c r="F247" s="23">
        <v>2</v>
      </c>
    </row>
    <row r="248" spans="1:6" x14ac:dyDescent="0.25">
      <c r="A248" s="5">
        <v>16</v>
      </c>
      <c r="B248" s="5">
        <v>7</v>
      </c>
      <c r="C248" s="5" t="s">
        <v>175</v>
      </c>
      <c r="D248" s="23">
        <v>7</v>
      </c>
      <c r="E248" s="23">
        <v>10</v>
      </c>
      <c r="F248" s="23">
        <v>12</v>
      </c>
    </row>
    <row r="249" spans="1:6" x14ac:dyDescent="0.25">
      <c r="A249" s="5">
        <v>16</v>
      </c>
      <c r="B249" s="5">
        <v>8</v>
      </c>
      <c r="C249" s="5" t="s">
        <v>176</v>
      </c>
      <c r="D249" s="23">
        <v>1</v>
      </c>
      <c r="E249" s="23">
        <v>5</v>
      </c>
      <c r="F249" s="23">
        <v>10</v>
      </c>
    </row>
    <row r="250" spans="1:6" x14ac:dyDescent="0.25">
      <c r="A250" s="5">
        <v>16</v>
      </c>
      <c r="B250" s="5">
        <v>9</v>
      </c>
      <c r="C250" s="5" t="s">
        <v>177</v>
      </c>
      <c r="D250" s="23">
        <v>10</v>
      </c>
      <c r="E250" s="23">
        <v>50</v>
      </c>
      <c r="F250" s="23">
        <v>100</v>
      </c>
    </row>
    <row r="251" spans="1:6" x14ac:dyDescent="0.25">
      <c r="A251" s="5">
        <v>16</v>
      </c>
      <c r="B251" s="5">
        <v>10</v>
      </c>
      <c r="C251" s="5" t="s">
        <v>178</v>
      </c>
      <c r="D251" s="23">
        <v>5</v>
      </c>
      <c r="E251" s="23">
        <v>10</v>
      </c>
      <c r="F251" s="23">
        <v>100</v>
      </c>
    </row>
    <row r="252" spans="1:6" x14ac:dyDescent="0.25">
      <c r="A252" s="5">
        <v>16</v>
      </c>
      <c r="B252" s="5">
        <v>11</v>
      </c>
      <c r="C252" s="5" t="s">
        <v>179</v>
      </c>
      <c r="D252" s="23">
        <v>100</v>
      </c>
      <c r="E252" s="23">
        <v>1000</v>
      </c>
      <c r="F252" s="23">
        <v>5000</v>
      </c>
    </row>
    <row r="253" spans="1:6" x14ac:dyDescent="0.25">
      <c r="A253" s="5">
        <v>16</v>
      </c>
      <c r="B253" s="5">
        <v>12</v>
      </c>
      <c r="C253" s="5" t="s">
        <v>180</v>
      </c>
      <c r="D253" s="23">
        <v>5</v>
      </c>
      <c r="E253" s="23">
        <v>10</v>
      </c>
      <c r="F253" s="23">
        <v>20</v>
      </c>
    </row>
    <row r="254" spans="1:6" x14ac:dyDescent="0.25">
      <c r="A254" s="5">
        <v>16</v>
      </c>
      <c r="B254" s="5">
        <v>13</v>
      </c>
      <c r="C254" s="5" t="s">
        <v>181</v>
      </c>
      <c r="D254" s="23">
        <v>3</v>
      </c>
      <c r="E254" s="23">
        <v>5</v>
      </c>
      <c r="F254" s="23">
        <v>7</v>
      </c>
    </row>
    <row r="255" spans="1:6" x14ac:dyDescent="0.25">
      <c r="A255" s="5">
        <v>16</v>
      </c>
      <c r="B255" s="5">
        <v>14</v>
      </c>
      <c r="C255" s="5" t="s">
        <v>182</v>
      </c>
      <c r="D255" s="23">
        <v>80</v>
      </c>
      <c r="E255" s="23">
        <v>100</v>
      </c>
      <c r="F255" s="23">
        <v>120</v>
      </c>
    </row>
    <row r="256" spans="1:6" x14ac:dyDescent="0.25">
      <c r="A256" s="5">
        <v>16</v>
      </c>
      <c r="B256" s="5">
        <v>15</v>
      </c>
      <c r="C256" s="5" t="s">
        <v>183</v>
      </c>
      <c r="D256" s="23">
        <v>-5</v>
      </c>
      <c r="E256" s="23">
        <v>-3</v>
      </c>
      <c r="F256" s="23">
        <v>-1</v>
      </c>
    </row>
    <row r="257" spans="1:6" x14ac:dyDescent="0.25">
      <c r="A257" s="5">
        <v>16</v>
      </c>
      <c r="B257" s="5">
        <v>16</v>
      </c>
      <c r="C257" s="5" t="s">
        <v>184</v>
      </c>
      <c r="D257" s="23">
        <v>0.1</v>
      </c>
      <c r="E257" s="23">
        <v>0.5</v>
      </c>
      <c r="F257" s="23">
        <v>1</v>
      </c>
    </row>
    <row r="258" spans="1:6" x14ac:dyDescent="0.25">
      <c r="A258" s="5">
        <v>17</v>
      </c>
      <c r="B258" s="5">
        <v>1</v>
      </c>
      <c r="C258" s="5" t="s">
        <v>169</v>
      </c>
      <c r="D258" s="23">
        <v>2</v>
      </c>
      <c r="E258" s="23">
        <v>4</v>
      </c>
      <c r="F258" s="23">
        <v>15</v>
      </c>
    </row>
    <row r="259" spans="1:6" x14ac:dyDescent="0.25">
      <c r="A259" s="5">
        <v>17</v>
      </c>
      <c r="B259" s="5">
        <v>2</v>
      </c>
      <c r="C259" s="5" t="s">
        <v>170</v>
      </c>
      <c r="D259" s="23">
        <v>8</v>
      </c>
      <c r="E259" s="23">
        <v>10</v>
      </c>
      <c r="F259" s="23">
        <v>12</v>
      </c>
    </row>
    <row r="260" spans="1:6" x14ac:dyDescent="0.25">
      <c r="A260" s="5">
        <v>17</v>
      </c>
      <c r="B260" s="5">
        <v>3</v>
      </c>
      <c r="C260" s="5" t="s">
        <v>171</v>
      </c>
      <c r="D260" s="23">
        <v>5</v>
      </c>
      <c r="E260" s="23">
        <v>6</v>
      </c>
      <c r="F260" s="23">
        <v>7</v>
      </c>
    </row>
    <row r="261" spans="1:6" x14ac:dyDescent="0.25">
      <c r="A261" s="5">
        <v>17</v>
      </c>
      <c r="B261" s="5">
        <v>4</v>
      </c>
      <c r="C261" s="5" t="s">
        <v>172</v>
      </c>
      <c r="D261" s="23">
        <v>4380</v>
      </c>
      <c r="E261" s="23">
        <v>6132</v>
      </c>
      <c r="F261" s="23">
        <v>8760</v>
      </c>
    </row>
    <row r="262" spans="1:6" x14ac:dyDescent="0.25">
      <c r="A262" s="5">
        <v>17</v>
      </c>
      <c r="B262" s="5">
        <v>5</v>
      </c>
      <c r="C262" s="5" t="s">
        <v>173</v>
      </c>
      <c r="D262" s="23">
        <v>2</v>
      </c>
      <c r="E262" s="23">
        <v>4</v>
      </c>
      <c r="F262" s="23">
        <v>6</v>
      </c>
    </row>
    <row r="263" spans="1:6" x14ac:dyDescent="0.25">
      <c r="A263" s="5">
        <v>17</v>
      </c>
      <c r="B263" s="5">
        <v>6</v>
      </c>
      <c r="C263" s="5" t="s">
        <v>174</v>
      </c>
      <c r="D263" s="23">
        <v>5</v>
      </c>
      <c r="E263" s="23">
        <v>10</v>
      </c>
      <c r="F263" s="23">
        <v>13</v>
      </c>
    </row>
    <row r="264" spans="1:6" x14ac:dyDescent="0.25">
      <c r="A264" s="5">
        <v>17</v>
      </c>
      <c r="B264" s="5">
        <v>7</v>
      </c>
      <c r="C264" s="5" t="s">
        <v>175</v>
      </c>
      <c r="D264" s="23">
        <v>60</v>
      </c>
      <c r="E264" s="23">
        <v>70</v>
      </c>
      <c r="F264" s="23">
        <v>80</v>
      </c>
    </row>
    <row r="265" spans="1:6" x14ac:dyDescent="0.25">
      <c r="A265" s="5">
        <v>17</v>
      </c>
      <c r="B265" s="5">
        <v>8</v>
      </c>
      <c r="C265" s="5" t="s">
        <v>176</v>
      </c>
      <c r="D265" s="23">
        <v>20</v>
      </c>
      <c r="E265" s="23">
        <v>25</v>
      </c>
      <c r="F265" s="23">
        <v>30</v>
      </c>
    </row>
    <row r="266" spans="1:6" x14ac:dyDescent="0.25">
      <c r="A266" s="5">
        <v>17</v>
      </c>
      <c r="B266" s="5">
        <v>9</v>
      </c>
      <c r="C266" s="5" t="s">
        <v>177</v>
      </c>
      <c r="D266" s="23">
        <v>20</v>
      </c>
      <c r="E266" s="23">
        <v>25</v>
      </c>
      <c r="F266" s="23">
        <v>30</v>
      </c>
    </row>
    <row r="267" spans="1:6" x14ac:dyDescent="0.25">
      <c r="A267" s="5">
        <v>17</v>
      </c>
      <c r="B267" s="5">
        <v>10</v>
      </c>
      <c r="C267" s="5" t="s">
        <v>178</v>
      </c>
      <c r="D267" s="23">
        <v>500</v>
      </c>
      <c r="E267" s="23">
        <v>1000</v>
      </c>
      <c r="F267" s="23">
        <v>2000</v>
      </c>
    </row>
    <row r="268" spans="1:6" x14ac:dyDescent="0.25">
      <c r="A268" s="5">
        <v>17</v>
      </c>
      <c r="B268" s="5">
        <v>11</v>
      </c>
      <c r="C268" s="5" t="s">
        <v>179</v>
      </c>
      <c r="D268" s="23">
        <v>1000</v>
      </c>
      <c r="E268" s="23">
        <v>5000</v>
      </c>
      <c r="F268" s="23">
        <v>10000</v>
      </c>
    </row>
    <row r="269" spans="1:6" x14ac:dyDescent="0.25">
      <c r="A269" s="5">
        <v>17</v>
      </c>
      <c r="B269" s="5">
        <v>12</v>
      </c>
      <c r="C269" s="5" t="s">
        <v>180</v>
      </c>
      <c r="D269" s="23">
        <v>100</v>
      </c>
      <c r="E269" s="23">
        <v>120</v>
      </c>
      <c r="F269" s="23">
        <v>130</v>
      </c>
    </row>
    <row r="270" spans="1:6" x14ac:dyDescent="0.25">
      <c r="A270" s="5">
        <v>17</v>
      </c>
      <c r="B270" s="5">
        <v>13</v>
      </c>
      <c r="C270" s="5" t="s">
        <v>181</v>
      </c>
      <c r="D270" s="23">
        <v>0.05</v>
      </c>
      <c r="E270" s="23">
        <v>0.15</v>
      </c>
      <c r="F270" s="23">
        <v>0.2</v>
      </c>
    </row>
    <row r="271" spans="1:6" x14ac:dyDescent="0.25">
      <c r="A271" s="5">
        <v>17</v>
      </c>
      <c r="B271" s="5">
        <v>14</v>
      </c>
      <c r="C271" s="5" t="s">
        <v>182</v>
      </c>
      <c r="D271" s="23">
        <v>250</v>
      </c>
      <c r="E271" s="23">
        <v>300</v>
      </c>
      <c r="F271" s="23">
        <v>350</v>
      </c>
    </row>
    <row r="272" spans="1:6" x14ac:dyDescent="0.25">
      <c r="A272" s="5">
        <v>17</v>
      </c>
      <c r="B272" s="5">
        <v>15</v>
      </c>
      <c r="C272" s="5" t="s">
        <v>183</v>
      </c>
      <c r="D272" s="23">
        <v>7</v>
      </c>
      <c r="E272" s="23">
        <v>13</v>
      </c>
      <c r="F272" s="23">
        <v>15</v>
      </c>
    </row>
    <row r="273" spans="1:6" x14ac:dyDescent="0.25">
      <c r="A273" s="5">
        <v>17</v>
      </c>
      <c r="B273" s="5">
        <v>16</v>
      </c>
      <c r="C273" s="5" t="s">
        <v>184</v>
      </c>
      <c r="D273" s="23">
        <v>20</v>
      </c>
      <c r="E273" s="23">
        <v>30</v>
      </c>
      <c r="F273" s="23">
        <v>40</v>
      </c>
    </row>
    <row r="274" spans="1:6" x14ac:dyDescent="0.25">
      <c r="A274" s="5">
        <v>18</v>
      </c>
      <c r="B274" s="5">
        <v>1</v>
      </c>
      <c r="C274" s="5" t="s">
        <v>169</v>
      </c>
      <c r="D274" s="23">
        <v>9.9999999999999995E-7</v>
      </c>
      <c r="E274" s="23">
        <v>5</v>
      </c>
      <c r="F274" s="23">
        <v>20</v>
      </c>
    </row>
    <row r="275" spans="1:6" x14ac:dyDescent="0.25">
      <c r="A275" s="5">
        <v>18</v>
      </c>
      <c r="B275" s="5">
        <v>2</v>
      </c>
      <c r="C275" s="5" t="s">
        <v>170</v>
      </c>
      <c r="D275" s="23">
        <v>1</v>
      </c>
      <c r="E275" s="23">
        <v>40</v>
      </c>
      <c r="F275" s="23">
        <v>1000</v>
      </c>
    </row>
    <row r="276" spans="1:6" x14ac:dyDescent="0.25">
      <c r="A276" s="5">
        <v>18</v>
      </c>
      <c r="B276" s="5">
        <v>3</v>
      </c>
      <c r="C276" s="5" t="s">
        <v>171</v>
      </c>
      <c r="D276" s="23">
        <v>5</v>
      </c>
      <c r="E276" s="23">
        <v>25</v>
      </c>
      <c r="F276" s="23">
        <v>60</v>
      </c>
    </row>
    <row r="277" spans="1:6" x14ac:dyDescent="0.25">
      <c r="A277" s="5">
        <v>18</v>
      </c>
      <c r="B277" s="5">
        <v>4</v>
      </c>
      <c r="C277" s="5" t="s">
        <v>172</v>
      </c>
      <c r="D277" s="23">
        <v>168</v>
      </c>
      <c r="E277" s="23">
        <v>1008</v>
      </c>
      <c r="F277" s="23">
        <v>43800</v>
      </c>
    </row>
    <row r="278" spans="1:6" x14ac:dyDescent="0.25">
      <c r="A278" s="5">
        <v>18</v>
      </c>
      <c r="B278" s="5">
        <v>5</v>
      </c>
      <c r="C278" s="5" t="s">
        <v>173</v>
      </c>
      <c r="D278" s="23">
        <v>1</v>
      </c>
      <c r="E278" s="23">
        <v>2</v>
      </c>
      <c r="F278" s="23">
        <v>4</v>
      </c>
    </row>
    <row r="279" spans="1:6" x14ac:dyDescent="0.25">
      <c r="A279" s="5">
        <v>18</v>
      </c>
      <c r="B279" s="5">
        <v>6</v>
      </c>
      <c r="C279" s="5" t="s">
        <v>174</v>
      </c>
      <c r="D279" s="23">
        <v>1</v>
      </c>
      <c r="E279" s="23">
        <v>10</v>
      </c>
      <c r="F279" s="23">
        <v>25</v>
      </c>
    </row>
    <row r="280" spans="1:6" x14ac:dyDescent="0.25">
      <c r="A280" s="5">
        <v>18</v>
      </c>
      <c r="B280" s="5">
        <v>7</v>
      </c>
      <c r="C280" s="5" t="s">
        <v>175</v>
      </c>
      <c r="D280" s="23">
        <v>10</v>
      </c>
      <c r="E280" s="23">
        <v>200</v>
      </c>
      <c r="F280" s="23">
        <v>500</v>
      </c>
    </row>
    <row r="281" spans="1:6" x14ac:dyDescent="0.25">
      <c r="A281" s="5">
        <v>18</v>
      </c>
      <c r="B281" s="5">
        <v>8</v>
      </c>
      <c r="C281" s="5" t="s">
        <v>176</v>
      </c>
      <c r="D281" s="23">
        <v>1</v>
      </c>
      <c r="E281" s="23">
        <v>10</v>
      </c>
      <c r="F281" s="23">
        <v>50</v>
      </c>
    </row>
    <row r="282" spans="1:6" x14ac:dyDescent="0.25">
      <c r="A282" s="5">
        <v>18</v>
      </c>
      <c r="B282" s="5">
        <v>9</v>
      </c>
      <c r="C282" s="5" t="s">
        <v>177</v>
      </c>
      <c r="D282" s="23">
        <v>10</v>
      </c>
      <c r="E282" s="23">
        <v>50</v>
      </c>
      <c r="F282" s="23">
        <v>100</v>
      </c>
    </row>
    <row r="283" spans="1:6" x14ac:dyDescent="0.25">
      <c r="A283" s="5">
        <v>18</v>
      </c>
      <c r="B283" s="5">
        <v>10</v>
      </c>
      <c r="C283" s="5" t="s">
        <v>178</v>
      </c>
      <c r="D283" s="23">
        <v>10</v>
      </c>
      <c r="E283" s="23">
        <v>50</v>
      </c>
      <c r="F283" s="23">
        <v>1000</v>
      </c>
    </row>
    <row r="284" spans="1:6" x14ac:dyDescent="0.25">
      <c r="A284" s="5">
        <v>18</v>
      </c>
      <c r="B284" s="5">
        <v>11</v>
      </c>
      <c r="C284" s="5" t="s">
        <v>179</v>
      </c>
      <c r="D284" s="23">
        <v>2000</v>
      </c>
      <c r="E284" s="23">
        <v>5000</v>
      </c>
      <c r="F284" s="23">
        <v>10000</v>
      </c>
    </row>
    <row r="285" spans="1:6" x14ac:dyDescent="0.25">
      <c r="A285" s="5">
        <v>18</v>
      </c>
      <c r="B285" s="5">
        <v>12</v>
      </c>
      <c r="C285" s="5" t="s">
        <v>180</v>
      </c>
      <c r="D285" s="23">
        <v>10</v>
      </c>
      <c r="E285" s="23">
        <v>50</v>
      </c>
      <c r="F285" s="23">
        <v>100</v>
      </c>
    </row>
    <row r="286" spans="1:6" x14ac:dyDescent="0.25">
      <c r="A286" s="5">
        <v>18</v>
      </c>
      <c r="B286" s="5">
        <v>13</v>
      </c>
      <c r="C286" s="5" t="s">
        <v>181</v>
      </c>
      <c r="D286" s="23">
        <v>1</v>
      </c>
      <c r="E286" s="23">
        <v>5</v>
      </c>
      <c r="F286" s="23">
        <v>10</v>
      </c>
    </row>
    <row r="287" spans="1:6" x14ac:dyDescent="0.25">
      <c r="A287" s="5">
        <v>18</v>
      </c>
      <c r="B287" s="5">
        <v>14</v>
      </c>
      <c r="C287" s="5" t="s">
        <v>182</v>
      </c>
      <c r="D287" s="23">
        <v>50</v>
      </c>
      <c r="E287" s="23">
        <v>500</v>
      </c>
      <c r="F287" s="23">
        <v>5000</v>
      </c>
    </row>
    <row r="288" spans="1:6" x14ac:dyDescent="0.25">
      <c r="A288" s="5">
        <v>18</v>
      </c>
      <c r="B288" s="5">
        <v>15</v>
      </c>
      <c r="C288" s="5" t="s">
        <v>183</v>
      </c>
      <c r="D288" s="23">
        <v>-25</v>
      </c>
      <c r="E288" s="23">
        <v>-10</v>
      </c>
      <c r="F288" s="23">
        <v>-5</v>
      </c>
    </row>
    <row r="289" spans="1:6" x14ac:dyDescent="0.25">
      <c r="A289" s="5">
        <v>18</v>
      </c>
      <c r="B289" s="5">
        <v>16</v>
      </c>
      <c r="C289" s="5" t="s">
        <v>184</v>
      </c>
      <c r="D289" s="23">
        <v>10</v>
      </c>
      <c r="E289" s="23">
        <v>250</v>
      </c>
      <c r="F289" s="23">
        <v>2000</v>
      </c>
    </row>
    <row r="290" spans="1:6" x14ac:dyDescent="0.25">
      <c r="A290" s="5">
        <v>19</v>
      </c>
      <c r="B290" s="5">
        <v>1</v>
      </c>
      <c r="C290" s="5" t="s">
        <v>169</v>
      </c>
      <c r="D290" s="23">
        <v>0.5</v>
      </c>
      <c r="E290" s="23">
        <v>10</v>
      </c>
      <c r="F290" s="23">
        <v>30</v>
      </c>
    </row>
    <row r="291" spans="1:6" x14ac:dyDescent="0.25">
      <c r="A291" s="5">
        <v>19</v>
      </c>
      <c r="B291" s="5">
        <v>2</v>
      </c>
      <c r="C291" s="5" t="s">
        <v>170</v>
      </c>
      <c r="D291" s="23">
        <v>1000</v>
      </c>
      <c r="E291" s="23">
        <v>2000</v>
      </c>
      <c r="F291" s="23">
        <v>3000</v>
      </c>
    </row>
    <row r="292" spans="1:6" x14ac:dyDescent="0.25">
      <c r="A292" s="5">
        <v>19</v>
      </c>
      <c r="B292" s="5">
        <v>3</v>
      </c>
      <c r="C292" s="5" t="s">
        <v>171</v>
      </c>
      <c r="D292" s="23">
        <v>6</v>
      </c>
      <c r="E292" s="23">
        <v>15</v>
      </c>
      <c r="F292" s="23">
        <v>60</v>
      </c>
    </row>
    <row r="293" spans="1:6" x14ac:dyDescent="0.25">
      <c r="A293" s="5">
        <v>19</v>
      </c>
      <c r="B293" s="5">
        <v>4</v>
      </c>
      <c r="C293" s="5" t="s">
        <v>172</v>
      </c>
      <c r="D293" s="23">
        <v>17520</v>
      </c>
      <c r="E293" s="23">
        <v>87600</v>
      </c>
      <c r="F293" s="23">
        <v>131400</v>
      </c>
    </row>
    <row r="294" spans="1:6" x14ac:dyDescent="0.25">
      <c r="A294" s="5">
        <v>19</v>
      </c>
      <c r="B294" s="5">
        <v>5</v>
      </c>
      <c r="C294" s="5" t="s">
        <v>173</v>
      </c>
      <c r="D294" s="23">
        <v>0.5</v>
      </c>
      <c r="E294" s="23">
        <v>2</v>
      </c>
      <c r="F294" s="23">
        <v>2.5</v>
      </c>
    </row>
    <row r="295" spans="1:6" x14ac:dyDescent="0.25">
      <c r="A295" s="5">
        <v>19</v>
      </c>
      <c r="B295" s="5">
        <v>6</v>
      </c>
      <c r="C295" s="5" t="s">
        <v>174</v>
      </c>
      <c r="D295" s="23">
        <v>1</v>
      </c>
      <c r="E295" s="23">
        <v>10</v>
      </c>
      <c r="F295" s="23">
        <v>20</v>
      </c>
    </row>
    <row r="296" spans="1:6" x14ac:dyDescent="0.25">
      <c r="A296" s="5">
        <v>19</v>
      </c>
      <c r="B296" s="5">
        <v>7</v>
      </c>
      <c r="C296" s="5" t="s">
        <v>175</v>
      </c>
      <c r="D296" s="23">
        <v>10</v>
      </c>
      <c r="E296" s="23">
        <v>50</v>
      </c>
      <c r="F296" s="23">
        <v>120</v>
      </c>
    </row>
    <row r="297" spans="1:6" x14ac:dyDescent="0.25">
      <c r="A297" s="5">
        <v>19</v>
      </c>
      <c r="B297" s="5">
        <v>8</v>
      </c>
      <c r="C297" s="5" t="s">
        <v>176</v>
      </c>
      <c r="D297" s="23">
        <v>5</v>
      </c>
      <c r="E297" s="23">
        <v>10</v>
      </c>
      <c r="F297" s="23">
        <v>40</v>
      </c>
    </row>
    <row r="298" spans="1:6" x14ac:dyDescent="0.25">
      <c r="A298" s="5">
        <v>19</v>
      </c>
      <c r="B298" s="5">
        <v>9</v>
      </c>
      <c r="C298" s="5" t="s">
        <v>177</v>
      </c>
      <c r="D298" s="23">
        <v>5</v>
      </c>
      <c r="E298" s="23">
        <v>10</v>
      </c>
      <c r="F298" s="23">
        <v>30</v>
      </c>
    </row>
    <row r="299" spans="1:6" x14ac:dyDescent="0.25">
      <c r="A299" s="5">
        <v>19</v>
      </c>
      <c r="B299" s="5">
        <v>10</v>
      </c>
      <c r="C299" s="5" t="s">
        <v>178</v>
      </c>
      <c r="D299" s="23">
        <v>50</v>
      </c>
      <c r="E299" s="23">
        <v>450</v>
      </c>
      <c r="F299" s="23">
        <v>1000</v>
      </c>
    </row>
    <row r="300" spans="1:6" x14ac:dyDescent="0.25">
      <c r="A300" s="5">
        <v>19</v>
      </c>
      <c r="B300" s="5">
        <v>11</v>
      </c>
      <c r="C300" s="5" t="s">
        <v>179</v>
      </c>
      <c r="D300" s="23">
        <v>100000</v>
      </c>
      <c r="E300" s="23">
        <v>1000000</v>
      </c>
      <c r="F300" s="23">
        <v>18000000</v>
      </c>
    </row>
    <row r="301" spans="1:6" x14ac:dyDescent="0.25">
      <c r="A301" s="5">
        <v>19</v>
      </c>
      <c r="B301" s="5">
        <v>12</v>
      </c>
      <c r="C301" s="5" t="s">
        <v>180</v>
      </c>
      <c r="D301" s="23">
        <v>25</v>
      </c>
      <c r="E301" s="23">
        <v>60</v>
      </c>
      <c r="F301" s="23">
        <v>80</v>
      </c>
    </row>
    <row r="302" spans="1:6" x14ac:dyDescent="0.25">
      <c r="A302" s="5">
        <v>19</v>
      </c>
      <c r="B302" s="5">
        <v>13</v>
      </c>
      <c r="C302" s="5" t="s">
        <v>181</v>
      </c>
      <c r="D302" s="23">
        <v>0.01</v>
      </c>
      <c r="E302" s="23">
        <v>0.03</v>
      </c>
      <c r="F302" s="23">
        <v>0.1</v>
      </c>
    </row>
    <row r="303" spans="1:6" x14ac:dyDescent="0.25">
      <c r="A303" s="5">
        <v>19</v>
      </c>
      <c r="B303" s="5">
        <v>14</v>
      </c>
      <c r="C303" s="5" t="s">
        <v>182</v>
      </c>
      <c r="D303" s="23">
        <v>20</v>
      </c>
      <c r="E303" s="23">
        <v>250</v>
      </c>
      <c r="F303" s="23">
        <v>400</v>
      </c>
    </row>
    <row r="304" spans="1:6" x14ac:dyDescent="0.25">
      <c r="A304" s="5">
        <v>19</v>
      </c>
      <c r="B304" s="5">
        <v>15</v>
      </c>
      <c r="C304" s="5" t="s">
        <v>183</v>
      </c>
      <c r="D304" s="23">
        <v>-1.5</v>
      </c>
      <c r="E304" s="23">
        <v>0.5</v>
      </c>
      <c r="F304" s="23">
        <v>1.5</v>
      </c>
    </row>
    <row r="305" spans="1:6" x14ac:dyDescent="0.25">
      <c r="A305" s="5">
        <v>19</v>
      </c>
      <c r="B305" s="5">
        <v>16</v>
      </c>
      <c r="C305" s="5" t="s">
        <v>184</v>
      </c>
      <c r="D305" s="23">
        <v>3</v>
      </c>
      <c r="E305" s="23">
        <v>5</v>
      </c>
      <c r="F305" s="23">
        <v>12</v>
      </c>
    </row>
    <row r="306" spans="1:6" x14ac:dyDescent="0.25">
      <c r="A306" s="5">
        <v>20</v>
      </c>
      <c r="B306" s="5">
        <v>1</v>
      </c>
      <c r="C306" s="5" t="s">
        <v>169</v>
      </c>
      <c r="D306" s="23">
        <v>5</v>
      </c>
      <c r="E306" s="23">
        <v>10</v>
      </c>
      <c r="F306" s="23">
        <v>15</v>
      </c>
    </row>
    <row r="307" spans="1:6" x14ac:dyDescent="0.25">
      <c r="A307" s="5">
        <v>20</v>
      </c>
      <c r="B307" s="5">
        <v>2</v>
      </c>
      <c r="C307" s="5" t="s">
        <v>170</v>
      </c>
      <c r="D307" s="23">
        <v>6000</v>
      </c>
      <c r="E307" s="23">
        <v>10000</v>
      </c>
      <c r="F307" s="23">
        <v>30000</v>
      </c>
    </row>
    <row r="308" spans="1:6" x14ac:dyDescent="0.25">
      <c r="A308" s="5">
        <v>20</v>
      </c>
      <c r="B308" s="5">
        <v>3</v>
      </c>
      <c r="C308" s="5" t="s">
        <v>171</v>
      </c>
      <c r="D308" s="23">
        <v>30</v>
      </c>
      <c r="E308" s="23">
        <v>40</v>
      </c>
      <c r="F308" s="23">
        <v>60</v>
      </c>
    </row>
    <row r="309" spans="1:6" x14ac:dyDescent="0.25">
      <c r="A309" s="5">
        <v>20</v>
      </c>
      <c r="B309" s="5">
        <v>4</v>
      </c>
      <c r="C309" s="5" t="s">
        <v>172</v>
      </c>
      <c r="D309" s="23">
        <v>4380</v>
      </c>
      <c r="E309" s="23">
        <v>17520</v>
      </c>
      <c r="F309" s="23">
        <v>35040</v>
      </c>
    </row>
    <row r="310" spans="1:6" x14ac:dyDescent="0.25">
      <c r="A310" s="5">
        <v>20</v>
      </c>
      <c r="B310" s="5">
        <v>5</v>
      </c>
      <c r="C310" s="5" t="s">
        <v>173</v>
      </c>
      <c r="D310" s="23">
        <v>-1</v>
      </c>
      <c r="E310" s="23">
        <v>0.5</v>
      </c>
      <c r="F310" s="23">
        <v>2</v>
      </c>
    </row>
    <row r="311" spans="1:6" x14ac:dyDescent="0.25">
      <c r="A311" s="5">
        <v>20</v>
      </c>
      <c r="B311" s="5">
        <v>6</v>
      </c>
      <c r="C311" s="5" t="s">
        <v>174</v>
      </c>
      <c r="D311" s="23">
        <v>10</v>
      </c>
      <c r="E311" s="23">
        <v>1000</v>
      </c>
      <c r="F311" s="23">
        <v>20000</v>
      </c>
    </row>
    <row r="312" spans="1:6" x14ac:dyDescent="0.25">
      <c r="A312" s="5">
        <v>20</v>
      </c>
      <c r="B312" s="5">
        <v>7</v>
      </c>
      <c r="C312" s="5" t="s">
        <v>175</v>
      </c>
      <c r="D312" s="23">
        <v>20</v>
      </c>
      <c r="E312" s="23">
        <v>50</v>
      </c>
      <c r="F312" s="23">
        <v>100</v>
      </c>
    </row>
    <row r="313" spans="1:6" x14ac:dyDescent="0.25">
      <c r="A313" s="5">
        <v>20</v>
      </c>
      <c r="B313" s="5">
        <v>8</v>
      </c>
      <c r="C313" s="5" t="s">
        <v>176</v>
      </c>
      <c r="D313" s="23">
        <v>10</v>
      </c>
      <c r="E313" s="23">
        <v>100</v>
      </c>
      <c r="F313" s="23">
        <v>200</v>
      </c>
    </row>
    <row r="314" spans="1:6" x14ac:dyDescent="0.25">
      <c r="A314" s="5">
        <v>20</v>
      </c>
      <c r="B314" s="5">
        <v>9</v>
      </c>
      <c r="C314" s="5" t="s">
        <v>177</v>
      </c>
      <c r="D314" s="23">
        <v>10</v>
      </c>
      <c r="E314" s="23">
        <v>40</v>
      </c>
      <c r="F314" s="23">
        <v>100</v>
      </c>
    </row>
    <row r="315" spans="1:6" x14ac:dyDescent="0.25">
      <c r="A315" s="5">
        <v>20</v>
      </c>
      <c r="B315" s="5">
        <v>10</v>
      </c>
      <c r="C315" s="5" t="s">
        <v>178</v>
      </c>
      <c r="D315" s="23">
        <v>2</v>
      </c>
      <c r="E315" s="23">
        <v>6</v>
      </c>
      <c r="F315" s="23">
        <v>10</v>
      </c>
    </row>
    <row r="316" spans="1:6" x14ac:dyDescent="0.25">
      <c r="A316" s="5">
        <v>20</v>
      </c>
      <c r="B316" s="5">
        <v>11</v>
      </c>
      <c r="C316" s="5" t="s">
        <v>179</v>
      </c>
      <c r="D316" s="23">
        <v>20</v>
      </c>
      <c r="E316" s="23">
        <v>50</v>
      </c>
      <c r="F316" s="23">
        <v>100</v>
      </c>
    </row>
    <row r="317" spans="1:6" x14ac:dyDescent="0.25">
      <c r="A317" s="5">
        <v>20</v>
      </c>
      <c r="B317" s="5">
        <v>12</v>
      </c>
      <c r="C317" s="5" t="s">
        <v>180</v>
      </c>
      <c r="D317" s="23">
        <v>5</v>
      </c>
      <c r="E317" s="23">
        <v>40</v>
      </c>
      <c r="F317" s="23">
        <v>80</v>
      </c>
    </row>
    <row r="318" spans="1:6" x14ac:dyDescent="0.25">
      <c r="A318" s="5">
        <v>20</v>
      </c>
      <c r="B318" s="5">
        <v>13</v>
      </c>
      <c r="C318" s="5" t="s">
        <v>181</v>
      </c>
      <c r="D318" s="23">
        <v>5</v>
      </c>
      <c r="E318" s="23">
        <v>6</v>
      </c>
      <c r="F318" s="23">
        <v>10</v>
      </c>
    </row>
    <row r="319" spans="1:6" x14ac:dyDescent="0.25">
      <c r="A319" s="5">
        <v>20</v>
      </c>
      <c r="B319" s="5">
        <v>14</v>
      </c>
      <c r="C319" s="5" t="s">
        <v>182</v>
      </c>
      <c r="D319" s="23">
        <v>60</v>
      </c>
      <c r="E319" s="23">
        <v>100</v>
      </c>
      <c r="F319" s="23">
        <v>300</v>
      </c>
    </row>
    <row r="320" spans="1:6" x14ac:dyDescent="0.25">
      <c r="A320" s="5">
        <v>20</v>
      </c>
      <c r="B320" s="5">
        <v>15</v>
      </c>
      <c r="C320" s="5" t="s">
        <v>183</v>
      </c>
      <c r="D320" s="23">
        <v>-5</v>
      </c>
      <c r="E320" s="23">
        <v>10</v>
      </c>
      <c r="F320" s="23">
        <v>15</v>
      </c>
    </row>
    <row r="321" spans="1:6" x14ac:dyDescent="0.25">
      <c r="A321" s="5">
        <v>20</v>
      </c>
      <c r="B321" s="5">
        <v>16</v>
      </c>
      <c r="C321" s="5" t="s">
        <v>184</v>
      </c>
      <c r="D321" s="23">
        <v>5</v>
      </c>
      <c r="E321" s="23">
        <v>20</v>
      </c>
      <c r="F321" s="23">
        <v>50</v>
      </c>
    </row>
    <row r="322" spans="1:6" x14ac:dyDescent="0.25">
      <c r="A322" s="5">
        <v>21</v>
      </c>
      <c r="B322" s="5">
        <v>1</v>
      </c>
      <c r="C322" s="5" t="s">
        <v>169</v>
      </c>
      <c r="D322" s="23">
        <v>9.9999999999999995E-7</v>
      </c>
      <c r="E322" s="23">
        <v>1</v>
      </c>
      <c r="F322" s="23">
        <v>10</v>
      </c>
    </row>
    <row r="323" spans="1:6" x14ac:dyDescent="0.25">
      <c r="A323" s="5">
        <v>21</v>
      </c>
      <c r="B323" s="5">
        <v>2</v>
      </c>
      <c r="C323" s="5" t="s">
        <v>170</v>
      </c>
      <c r="D323" s="23">
        <v>1</v>
      </c>
      <c r="E323" s="23">
        <v>15</v>
      </c>
      <c r="F323" s="23">
        <v>60</v>
      </c>
    </row>
    <row r="324" spans="1:6" x14ac:dyDescent="0.25">
      <c r="A324" s="5">
        <v>21</v>
      </c>
      <c r="B324" s="5">
        <v>3</v>
      </c>
      <c r="C324" s="5" t="s">
        <v>171</v>
      </c>
      <c r="D324" s="23">
        <v>5</v>
      </c>
      <c r="E324" s="23">
        <v>10</v>
      </c>
      <c r="F324" s="23">
        <v>15</v>
      </c>
    </row>
    <row r="325" spans="1:6" x14ac:dyDescent="0.25">
      <c r="A325" s="5">
        <v>21</v>
      </c>
      <c r="B325" s="5">
        <v>4</v>
      </c>
      <c r="C325" s="5" t="s">
        <v>172</v>
      </c>
      <c r="D325" s="23">
        <v>1</v>
      </c>
      <c r="E325" s="23">
        <v>48</v>
      </c>
      <c r="F325" s="23">
        <v>720</v>
      </c>
    </row>
    <row r="326" spans="1:6" x14ac:dyDescent="0.25">
      <c r="A326" s="5">
        <v>21</v>
      </c>
      <c r="B326" s="5">
        <v>5</v>
      </c>
      <c r="C326" s="5" t="s">
        <v>173</v>
      </c>
      <c r="D326" s="23">
        <v>0.5</v>
      </c>
      <c r="E326" s="23">
        <v>1</v>
      </c>
      <c r="F326" s="23">
        <v>2</v>
      </c>
    </row>
    <row r="327" spans="1:6" x14ac:dyDescent="0.25">
      <c r="A327" s="5">
        <v>21</v>
      </c>
      <c r="B327" s="5">
        <v>6</v>
      </c>
      <c r="C327" s="5" t="s">
        <v>174</v>
      </c>
      <c r="D327" s="23">
        <v>10</v>
      </c>
      <c r="E327" s="23">
        <v>100</v>
      </c>
      <c r="F327" s="23">
        <v>1000</v>
      </c>
    </row>
    <row r="328" spans="1:6" x14ac:dyDescent="0.25">
      <c r="A328" s="5">
        <v>21</v>
      </c>
      <c r="B328" s="5">
        <v>7</v>
      </c>
      <c r="C328" s="5" t="s">
        <v>175</v>
      </c>
      <c r="D328" s="23">
        <v>10</v>
      </c>
      <c r="E328" s="23">
        <v>45</v>
      </c>
      <c r="F328" s="23">
        <v>150</v>
      </c>
    </row>
    <row r="329" spans="1:6" x14ac:dyDescent="0.25">
      <c r="A329" s="5">
        <v>21</v>
      </c>
      <c r="B329" s="5">
        <v>8</v>
      </c>
      <c r="C329" s="5" t="s">
        <v>176</v>
      </c>
      <c r="D329" s="23">
        <v>1</v>
      </c>
      <c r="E329" s="23">
        <v>2</v>
      </c>
      <c r="F329" s="23">
        <v>10</v>
      </c>
    </row>
    <row r="330" spans="1:6" x14ac:dyDescent="0.25">
      <c r="A330" s="5">
        <v>21</v>
      </c>
      <c r="B330" s="5">
        <v>9</v>
      </c>
      <c r="C330" s="5" t="s">
        <v>177</v>
      </c>
      <c r="D330" s="23">
        <v>0.1</v>
      </c>
      <c r="E330" s="23">
        <v>20</v>
      </c>
      <c r="F330" s="23">
        <v>100</v>
      </c>
    </row>
    <row r="331" spans="1:6" x14ac:dyDescent="0.25">
      <c r="A331" s="5">
        <v>21</v>
      </c>
      <c r="B331" s="5">
        <v>10</v>
      </c>
      <c r="C331" s="5" t="s">
        <v>178</v>
      </c>
      <c r="D331" s="23">
        <v>5</v>
      </c>
      <c r="E331" s="23">
        <v>30</v>
      </c>
      <c r="F331" s="23">
        <v>50</v>
      </c>
    </row>
    <row r="332" spans="1:6" x14ac:dyDescent="0.25">
      <c r="A332" s="5">
        <v>21</v>
      </c>
      <c r="B332" s="5">
        <v>11</v>
      </c>
      <c r="C332" s="5" t="s">
        <v>179</v>
      </c>
      <c r="D332" s="23">
        <v>500</v>
      </c>
      <c r="E332" s="23">
        <v>1000</v>
      </c>
      <c r="F332" s="23">
        <v>10000</v>
      </c>
    </row>
    <row r="333" spans="1:6" x14ac:dyDescent="0.25">
      <c r="A333" s="5">
        <v>21</v>
      </c>
      <c r="B333" s="5">
        <v>12</v>
      </c>
      <c r="C333" s="5" t="s">
        <v>180</v>
      </c>
      <c r="D333" s="23">
        <v>10</v>
      </c>
      <c r="E333" s="23">
        <v>50</v>
      </c>
      <c r="F333" s="23">
        <v>80</v>
      </c>
    </row>
    <row r="334" spans="1:6" x14ac:dyDescent="0.25">
      <c r="A334" s="5">
        <v>21</v>
      </c>
      <c r="B334" s="5">
        <v>13</v>
      </c>
      <c r="C334" s="5" t="s">
        <v>181</v>
      </c>
      <c r="D334" s="23">
        <v>0.1</v>
      </c>
      <c r="E334" s="23">
        <v>0.5</v>
      </c>
      <c r="F334" s="23">
        <v>3</v>
      </c>
    </row>
    <row r="335" spans="1:6" x14ac:dyDescent="0.25">
      <c r="A335" s="5">
        <v>21</v>
      </c>
      <c r="B335" s="5">
        <v>14</v>
      </c>
      <c r="C335" s="5" t="s">
        <v>182</v>
      </c>
      <c r="D335" s="23">
        <v>10</v>
      </c>
      <c r="E335" s="23">
        <v>150</v>
      </c>
      <c r="F335" s="23">
        <v>300</v>
      </c>
    </row>
    <row r="336" spans="1:6" x14ac:dyDescent="0.25">
      <c r="A336" s="5">
        <v>21</v>
      </c>
      <c r="B336" s="5">
        <v>15</v>
      </c>
      <c r="C336" s="5" t="s">
        <v>183</v>
      </c>
      <c r="D336" s="23">
        <v>1</v>
      </c>
      <c r="E336" s="23">
        <v>5</v>
      </c>
      <c r="F336" s="23">
        <v>15</v>
      </c>
    </row>
    <row r="337" spans="1:6" x14ac:dyDescent="0.25">
      <c r="A337" s="5">
        <v>21</v>
      </c>
      <c r="B337" s="5">
        <v>16</v>
      </c>
      <c r="C337" s="5" t="s">
        <v>184</v>
      </c>
      <c r="D337" s="23">
        <v>249</v>
      </c>
      <c r="E337" s="23">
        <v>1000</v>
      </c>
      <c r="F337" s="23">
        <v>5000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391CC-03C3-4D38-998E-0003645B3A9E}">
  <sheetPr codeName="Sheet5"/>
  <dimension ref="A1:VF1048576"/>
  <sheetViews>
    <sheetView zoomScale="90" zoomScaleNormal="90" workbookViewId="0">
      <selection activeCell="P25" sqref="P25"/>
    </sheetView>
  </sheetViews>
  <sheetFormatPr defaultColWidth="8.7109375" defaultRowHeight="15" x14ac:dyDescent="0.25"/>
  <cols>
    <col min="1" max="7" width="8.7109375" style="5"/>
    <col min="8" max="14" width="8.85546875" style="5"/>
    <col min="15" max="34" width="8.7109375" style="5"/>
    <col min="35" max="35" width="9.42578125" style="5" customWidth="1"/>
    <col min="36" max="39" width="10.85546875" style="5" customWidth="1"/>
    <col min="40" max="47" width="8.7109375" style="5"/>
    <col min="48" max="51" width="2.85546875" style="5" customWidth="1"/>
    <col min="52" max="52" width="2.85546875" style="9" customWidth="1"/>
    <col min="53" max="53" width="2.85546875" style="5" customWidth="1"/>
    <col min="54" max="61" width="2.85546875" style="9" customWidth="1"/>
    <col min="62" max="63" width="2.85546875" style="5" customWidth="1"/>
    <col min="64" max="67" width="2.85546875" style="9" customWidth="1"/>
    <col min="68" max="97" width="2.85546875" style="5" customWidth="1"/>
    <col min="98" max="99" width="8.7109375" style="5"/>
    <col min="100" max="109" width="21.7109375" style="5" customWidth="1"/>
    <col min="110" max="118" width="8.7109375" style="5"/>
    <col min="119" max="132" width="12.85546875" style="5" customWidth="1"/>
    <col min="133" max="16384" width="8.7109375" style="5"/>
  </cols>
  <sheetData>
    <row r="1" spans="1:578" ht="15.75" thickBot="1" x14ac:dyDescent="0.3">
      <c r="A1" s="5" t="s">
        <v>33</v>
      </c>
      <c r="B1" s="5" t="s">
        <v>34</v>
      </c>
      <c r="G1" s="5" t="s">
        <v>355</v>
      </c>
      <c r="H1" s="4" t="s">
        <v>35</v>
      </c>
      <c r="I1" s="5" t="s">
        <v>36</v>
      </c>
      <c r="J1" s="5" t="s">
        <v>37</v>
      </c>
      <c r="K1" s="5" t="s">
        <v>38</v>
      </c>
      <c r="L1" s="5" t="s">
        <v>39</v>
      </c>
      <c r="M1" s="5" t="s">
        <v>40</v>
      </c>
      <c r="N1" s="5" t="s">
        <v>41</v>
      </c>
      <c r="P1" s="5" t="s">
        <v>78</v>
      </c>
      <c r="Q1" s="5" t="s">
        <v>81</v>
      </c>
      <c r="R1" s="5" t="s">
        <v>82</v>
      </c>
      <c r="S1" s="5" t="s">
        <v>83</v>
      </c>
      <c r="T1" s="5" t="s">
        <v>84</v>
      </c>
      <c r="U1" s="5" t="s">
        <v>85</v>
      </c>
      <c r="V1" s="5" t="s">
        <v>86</v>
      </c>
      <c r="W1" s="5" t="s">
        <v>87</v>
      </c>
      <c r="X1" s="5" t="s">
        <v>88</v>
      </c>
      <c r="Y1" s="5" t="s">
        <v>89</v>
      </c>
      <c r="Z1" s="5" t="s">
        <v>90</v>
      </c>
      <c r="AA1" s="5" t="s">
        <v>91</v>
      </c>
      <c r="AB1" s="5" t="s">
        <v>92</v>
      </c>
      <c r="AC1" s="5" t="s">
        <v>93</v>
      </c>
      <c r="AD1" s="5" t="s">
        <v>94</v>
      </c>
      <c r="AE1" s="5" t="s">
        <v>95</v>
      </c>
      <c r="AF1" s="5" t="s">
        <v>96</v>
      </c>
      <c r="AG1" s="5" t="s">
        <v>97</v>
      </c>
      <c r="AH1" s="5" t="s">
        <v>98</v>
      </c>
      <c r="AI1" s="5" t="s">
        <v>80</v>
      </c>
      <c r="AJ1" s="5" t="s">
        <v>33</v>
      </c>
      <c r="AK1" s="13"/>
      <c r="AL1" s="5" t="s">
        <v>42</v>
      </c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98"/>
      <c r="BF1" s="98"/>
      <c r="BG1" s="98"/>
      <c r="BH1" s="98"/>
      <c r="BI1" s="98"/>
      <c r="BJ1" s="6"/>
      <c r="BK1" s="6"/>
      <c r="BL1" s="98"/>
      <c r="BM1" s="98"/>
      <c r="BN1" s="98"/>
      <c r="BO1" s="98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V1" s="85" t="s">
        <v>209</v>
      </c>
      <c r="CW1" s="6" t="s">
        <v>208</v>
      </c>
      <c r="CX1" s="6" t="s">
        <v>346</v>
      </c>
      <c r="CY1" s="6" t="s">
        <v>43</v>
      </c>
      <c r="CZ1" s="6" t="s">
        <v>44</v>
      </c>
      <c r="DA1" s="6" t="s">
        <v>376</v>
      </c>
      <c r="DB1" s="6" t="s">
        <v>218</v>
      </c>
      <c r="DC1" s="6" t="s">
        <v>377</v>
      </c>
      <c r="DD1" s="6" t="s">
        <v>351</v>
      </c>
      <c r="DE1" s="6" t="s">
        <v>357</v>
      </c>
      <c r="DF1" s="87" t="s">
        <v>214</v>
      </c>
      <c r="DG1" s="84" t="s">
        <v>215</v>
      </c>
      <c r="DH1" s="84" t="s">
        <v>45</v>
      </c>
      <c r="DI1" s="84" t="s">
        <v>46</v>
      </c>
      <c r="DJ1" s="84" t="s">
        <v>47</v>
      </c>
      <c r="DK1" s="84" t="s">
        <v>48</v>
      </c>
      <c r="DL1" s="84" t="s">
        <v>221</v>
      </c>
      <c r="DM1" s="84" t="s">
        <v>49</v>
      </c>
      <c r="DN1" s="1"/>
      <c r="DO1" s="1" t="s">
        <v>33</v>
      </c>
      <c r="DP1" s="1" t="s">
        <v>432</v>
      </c>
      <c r="DQ1" s="1">
        <f>COUNTIF($CV$2:$CV$33, "&gt;=0.01"   )</f>
        <v>9</v>
      </c>
      <c r="DR1" s="1" t="s">
        <v>50</v>
      </c>
      <c r="DS1" s="1">
        <v>32</v>
      </c>
      <c r="DT1" s="1" t="s">
        <v>219</v>
      </c>
      <c r="DU1" s="1">
        <v>18</v>
      </c>
      <c r="DV1" s="1"/>
      <c r="DW1" s="1"/>
      <c r="DX1" s="1"/>
      <c r="DY1" s="1"/>
      <c r="DZ1" s="1"/>
      <c r="EA1" s="1"/>
      <c r="EB1" s="1"/>
      <c r="GR1" s="1"/>
      <c r="GS1" s="1" t="s">
        <v>1</v>
      </c>
      <c r="GT1" s="1" t="s">
        <v>2</v>
      </c>
      <c r="GU1" s="1" t="s">
        <v>3</v>
      </c>
      <c r="GV1" s="1" t="s">
        <v>4</v>
      </c>
      <c r="GW1" s="1" t="s">
        <v>5</v>
      </c>
      <c r="GX1" s="1" t="s">
        <v>6</v>
      </c>
      <c r="GY1" s="1" t="s">
        <v>7</v>
      </c>
      <c r="GZ1" s="1" t="s">
        <v>8</v>
      </c>
      <c r="HA1" s="1" t="s">
        <v>9</v>
      </c>
      <c r="HB1" s="1" t="s">
        <v>10</v>
      </c>
      <c r="HC1" s="1" t="s">
        <v>11</v>
      </c>
      <c r="HD1" s="1" t="s">
        <v>12</v>
      </c>
      <c r="HE1" s="1" t="s">
        <v>13</v>
      </c>
      <c r="HF1" s="1" t="s">
        <v>14</v>
      </c>
      <c r="HG1" s="1" t="s">
        <v>15</v>
      </c>
      <c r="HH1" s="1" t="s">
        <v>16</v>
      </c>
      <c r="HI1" s="1" t="s">
        <v>17</v>
      </c>
      <c r="HJ1" s="1" t="s">
        <v>18</v>
      </c>
      <c r="HK1" s="1" t="s">
        <v>19</v>
      </c>
      <c r="HL1" s="1" t="s">
        <v>20</v>
      </c>
      <c r="HM1" s="1" t="s">
        <v>21</v>
      </c>
      <c r="HN1" s="1" t="s">
        <v>22</v>
      </c>
      <c r="HO1" s="1" t="s">
        <v>23</v>
      </c>
      <c r="HP1" s="1" t="s">
        <v>24</v>
      </c>
      <c r="HQ1" s="1" t="s">
        <v>25</v>
      </c>
      <c r="HR1" s="1" t="s">
        <v>26</v>
      </c>
      <c r="HS1" s="1" t="s">
        <v>27</v>
      </c>
      <c r="HT1" s="1" t="s">
        <v>28</v>
      </c>
      <c r="HU1" s="1" t="s">
        <v>29</v>
      </c>
      <c r="HV1" s="1" t="s">
        <v>30</v>
      </c>
      <c r="HW1" s="1" t="s">
        <v>31</v>
      </c>
      <c r="HX1" s="1" t="s">
        <v>32</v>
      </c>
      <c r="VF1" s="5" t="s">
        <v>355</v>
      </c>
    </row>
    <row r="2" spans="1:578" x14ac:dyDescent="0.25">
      <c r="A2" s="5">
        <v>1</v>
      </c>
      <c r="B2" s="4">
        <v>1</v>
      </c>
      <c r="C2" s="4" t="s">
        <v>51</v>
      </c>
      <c r="D2" s="10">
        <v>5</v>
      </c>
      <c r="E2" s="10">
        <v>15</v>
      </c>
      <c r="F2" s="10">
        <v>40</v>
      </c>
      <c r="G2" s="5">
        <v>21.590656249999999</v>
      </c>
      <c r="H2" s="8">
        <v>25</v>
      </c>
      <c r="I2" s="5">
        <v>22.94</v>
      </c>
      <c r="J2" s="5">
        <v>22.83</v>
      </c>
      <c r="K2" s="5">
        <v>22.5</v>
      </c>
      <c r="L2" s="5">
        <v>17.7</v>
      </c>
      <c r="M2" s="5">
        <v>22.227490408141954</v>
      </c>
      <c r="N2" s="9">
        <v>21.590656249999999</v>
      </c>
      <c r="P2" s="9" t="s">
        <v>1</v>
      </c>
      <c r="Q2" s="5">
        <v>0.67999999999999994</v>
      </c>
      <c r="R2" s="5">
        <v>0.34100000000000003</v>
      </c>
      <c r="S2" s="5">
        <v>0.95433168906541821</v>
      </c>
      <c r="T2" s="5">
        <v>0.50900000000000001</v>
      </c>
      <c r="U2" s="5">
        <v>0.96903553317207347</v>
      </c>
      <c r="V2" s="5">
        <v>0.21312500000000001</v>
      </c>
      <c r="W2" s="5">
        <v>0.20428571428571429</v>
      </c>
      <c r="X2" s="5">
        <v>2.4999724996974969E-2</v>
      </c>
      <c r="Y2" s="5">
        <v>0.90500000000000003</v>
      </c>
      <c r="Z2" s="5">
        <v>0.95724637687577308</v>
      </c>
      <c r="AA2" s="5">
        <v>0.95038910511388008</v>
      </c>
      <c r="AB2" s="5">
        <v>0.9510550749103186</v>
      </c>
      <c r="AC2" s="5">
        <v>0.62149999999999994</v>
      </c>
      <c r="AD2" s="5">
        <v>0.53315789473684205</v>
      </c>
      <c r="AE2" s="5">
        <v>0.20107142857142857</v>
      </c>
      <c r="AF2" s="5">
        <v>0.59225000000000005</v>
      </c>
      <c r="AG2" s="5">
        <v>4.7826084877124669E-2</v>
      </c>
      <c r="AH2" s="5">
        <v>0.95030460288959862</v>
      </c>
      <c r="AI2" s="5">
        <f>AVERAGE($Q$2:$AH$2)</f>
        <v>0.58919879052750801</v>
      </c>
      <c r="AJ2" s="5" t="s">
        <v>52</v>
      </c>
      <c r="AK2" s="5">
        <f>VARP($Q$34:$AH$34)</f>
        <v>4.8985954963422194E-2</v>
      </c>
      <c r="AL2" s="5">
        <v>0.3484586689744732</v>
      </c>
      <c r="AM2" s="9"/>
      <c r="AX2" s="9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V2" s="86">
        <v>32</v>
      </c>
      <c r="CW2" s="5">
        <f>SUM($Q$37:$AH$37)</f>
        <v>6</v>
      </c>
      <c r="CX2" s="5">
        <v>9.6296296296296315</v>
      </c>
      <c r="CY2" s="5">
        <f>SUM($Q$73:$AH$73)</f>
        <v>2</v>
      </c>
      <c r="CZ2" s="5">
        <v>4.7654320987654319</v>
      </c>
      <c r="DA2" s="5">
        <v>6.7806720601379433E-2</v>
      </c>
      <c r="DB2" s="5">
        <v>1.1755541755522261</v>
      </c>
      <c r="DC2" s="5">
        <v>0.38000678109145908</v>
      </c>
      <c r="DD2" s="5">
        <f t="shared" ref="DD2:DD33" si="0">($CV$4*CZ2+CY2*$CV$8/$CV$4-$CV$4)/($CV$2*$CV$4)</f>
        <v>0.10069444444444445</v>
      </c>
      <c r="DE2" s="5">
        <f t="shared" ref="DE2:DE33" si="1">($CV$4*CX2+CW2*$CV$6/$CV$4-$CV$4)/($CV$2*$CV$4)</f>
        <v>0.33333333333333337</v>
      </c>
      <c r="DF2" s="5">
        <v>8.0932999654814946E-4</v>
      </c>
      <c r="DG2" s="5">
        <v>2.8400967921013827</v>
      </c>
      <c r="DH2" s="5">
        <f t="shared" ref="DH2:DH33" si="2">COUNTIF($Q2:$AH2, "&lt;=.05"   )</f>
        <v>2</v>
      </c>
      <c r="DI2" s="5">
        <f t="shared" ref="DI2:DI33" si="3">COUNTIF($Q2:$AH2, "&gt;=.95"   )</f>
        <v>6</v>
      </c>
      <c r="DJ2" s="5">
        <v>8</v>
      </c>
      <c r="DK2" s="5">
        <f t="shared" ref="DK2:DK33" si="4">ABS(COUNTIF($Q2:$AH2, "&lt;=.5")/18 -0.5)</f>
        <v>0.16666666666666669</v>
      </c>
      <c r="DL2" s="5">
        <f t="shared" ref="DL2:DL33" si="5">AVERAGE($Q2:$AH2)</f>
        <v>0.58919879052750801</v>
      </c>
      <c r="DM2" s="5">
        <f t="shared" ref="DM2:DM33" si="6">STDEV($Q2:$AH2)</f>
        <v>0.34612929023761474</v>
      </c>
      <c r="DN2"/>
      <c r="DO2" s="1"/>
      <c r="DP2" s="1" t="s">
        <v>376</v>
      </c>
      <c r="DQ2" s="1" t="s">
        <v>218</v>
      </c>
      <c r="DR2" s="1" t="s">
        <v>377</v>
      </c>
      <c r="DS2" s="1" t="s">
        <v>351</v>
      </c>
      <c r="DT2" s="1" t="s">
        <v>357</v>
      </c>
      <c r="DU2" s="1" t="s">
        <v>214</v>
      </c>
      <c r="DV2" s="1" t="s">
        <v>215</v>
      </c>
      <c r="DW2" s="1" t="s">
        <v>45</v>
      </c>
      <c r="DX2" s="1" t="s">
        <v>46</v>
      </c>
      <c r="DY2" s="1" t="s">
        <v>47</v>
      </c>
      <c r="DZ2" s="1" t="s">
        <v>48</v>
      </c>
      <c r="EA2" s="1" t="s">
        <v>221</v>
      </c>
      <c r="EB2" s="1" t="s">
        <v>49</v>
      </c>
      <c r="GR2" t="s">
        <v>1</v>
      </c>
      <c r="GS2">
        <f>VARP(USGS!$Q$73:$AH$73)</f>
        <v>0.98765432098765427</v>
      </c>
      <c r="GT2">
        <v>0.14814814814814817</v>
      </c>
      <c r="GU2">
        <v>2.4691358024691343E-2</v>
      </c>
      <c r="GV2">
        <v>-0.22222222222222221</v>
      </c>
      <c r="GW2">
        <v>-0.32098765432098769</v>
      </c>
      <c r="GX2">
        <v>0.39506172839506171</v>
      </c>
      <c r="GY2">
        <v>0.32098765432098769</v>
      </c>
      <c r="GZ2">
        <v>0.12345679012345674</v>
      </c>
      <c r="HA2">
        <v>-0.14814814814814811</v>
      </c>
      <c r="HB2">
        <v>9.8765432098765482E-2</v>
      </c>
      <c r="HC2">
        <v>7.407407407407407E-2</v>
      </c>
      <c r="HD2">
        <v>0.46913580246913589</v>
      </c>
      <c r="HE2">
        <v>-0.22222222222222221</v>
      </c>
      <c r="HF2">
        <v>-0.12345679012345674</v>
      </c>
      <c r="HG2">
        <v>4.938271604938279E-2</v>
      </c>
      <c r="HH2">
        <v>0.37037037037037029</v>
      </c>
      <c r="HI2">
        <v>0.29629629629629622</v>
      </c>
      <c r="HJ2">
        <v>0.1728395061728395</v>
      </c>
      <c r="HK2">
        <v>0.32098765432098769</v>
      </c>
      <c r="HL2">
        <v>0.12345679012345674</v>
      </c>
      <c r="HM2">
        <v>0.34567901234567899</v>
      </c>
      <c r="HN2">
        <v>2.4691358024691332E-2</v>
      </c>
      <c r="HO2">
        <v>-0.19753086419753096</v>
      </c>
      <c r="HP2">
        <v>0.34567901234567899</v>
      </c>
      <c r="HQ2">
        <v>0.37037037037037035</v>
      </c>
      <c r="HR2">
        <v>9.8765432098765482E-2</v>
      </c>
      <c r="HS2">
        <v>-7.4074074074074084E-2</v>
      </c>
      <c r="HT2">
        <v>0.37037037037037029</v>
      </c>
      <c r="HU2">
        <v>0.34567901234567899</v>
      </c>
      <c r="HV2">
        <v>4.9382716049382741E-2</v>
      </c>
      <c r="HW2">
        <v>0.41975308641975306</v>
      </c>
      <c r="HX2">
        <v>-0.27160493827160498</v>
      </c>
    </row>
    <row r="3" spans="1:578" x14ac:dyDescent="0.25">
      <c r="A3" s="5">
        <v>1</v>
      </c>
      <c r="B3" s="4">
        <v>2</v>
      </c>
      <c r="C3" s="4" t="s">
        <v>53</v>
      </c>
      <c r="D3" s="10">
        <v>5</v>
      </c>
      <c r="E3" s="10">
        <v>20</v>
      </c>
      <c r="F3" s="10">
        <v>35</v>
      </c>
      <c r="G3" s="5">
        <v>3263.5625</v>
      </c>
      <c r="H3" s="10">
        <v>14.7</v>
      </c>
      <c r="I3" s="5">
        <v>6.3579999999999997</v>
      </c>
      <c r="J3" s="5">
        <v>6.5759999999999996</v>
      </c>
      <c r="K3" s="5">
        <v>6.7750000000000004</v>
      </c>
      <c r="L3" s="5">
        <v>21.52</v>
      </c>
      <c r="M3" s="5">
        <v>11.500839221110642</v>
      </c>
      <c r="N3" s="9">
        <v>3263.5625</v>
      </c>
      <c r="P3" s="9" t="s">
        <v>2</v>
      </c>
      <c r="Q3" s="5">
        <v>0.95</v>
      </c>
      <c r="R3" s="5">
        <v>4.9512227191534572E-2</v>
      </c>
      <c r="S3" s="5">
        <v>0.60384615384615381</v>
      </c>
      <c r="T3" s="5">
        <v>0.95268505932302938</v>
      </c>
      <c r="U3" s="5">
        <v>0.97076677334539496</v>
      </c>
      <c r="V3" s="5">
        <v>0.95008581761011679</v>
      </c>
      <c r="W3" s="5">
        <v>0.71599999999999997</v>
      </c>
      <c r="X3" s="5">
        <v>0.95872094138725061</v>
      </c>
      <c r="Y3" s="5">
        <v>0.95324276257649887</v>
      </c>
      <c r="Z3" s="5">
        <v>0.95995475121380258</v>
      </c>
      <c r="AA3" s="5">
        <v>0.95051746449795738</v>
      </c>
      <c r="AB3" s="5">
        <v>0.53749999999999998</v>
      </c>
      <c r="AC3" s="5">
        <v>0.31653846153846149</v>
      </c>
      <c r="AD3" s="5">
        <v>0.95099010008822782</v>
      </c>
      <c r="AE3" s="5">
        <v>0.20750000000000002</v>
      </c>
      <c r="AF3" s="5">
        <v>0.95851891127606925</v>
      </c>
      <c r="AG3" s="5">
        <v>3.9285705867340329E-2</v>
      </c>
      <c r="AH3" s="5">
        <v>0.95037626171779865</v>
      </c>
      <c r="AI3" s="5">
        <f>AVERAGE($Q$3:$AH$3)</f>
        <v>0.72089118841553546</v>
      </c>
      <c r="AJ3" s="5" t="s">
        <v>54</v>
      </c>
      <c r="AK3" s="5">
        <f>VARP($AI$2:$AI$33)</f>
        <v>5.0250565403479608E-3</v>
      </c>
      <c r="AL3" s="5">
        <v>3.5745439991495757E-2</v>
      </c>
      <c r="AM3" s="9"/>
      <c r="AX3" s="9"/>
      <c r="BQ3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V3" s="86" t="s">
        <v>210</v>
      </c>
      <c r="CW3" s="5">
        <f>SUM($Q$38:$AH$38)</f>
        <v>10</v>
      </c>
      <c r="CX3" s="5">
        <v>10.716049382716049</v>
      </c>
      <c r="CY3" s="5">
        <f>SUM($Q$74:$AH$74)</f>
        <v>-6</v>
      </c>
      <c r="CZ3" s="5">
        <v>3.4814814814814814</v>
      </c>
      <c r="DA3" s="5">
        <v>-2.7375091440504339E-2</v>
      </c>
      <c r="DB3" s="5">
        <v>378.95084633199673</v>
      </c>
      <c r="DC3" s="5">
        <v>0.46335919820513705</v>
      </c>
      <c r="DD3" s="5">
        <f t="shared" si="0"/>
        <v>0.12847222222222221</v>
      </c>
      <c r="DE3" s="5">
        <f t="shared" si="1"/>
        <v>0.40972222222222221</v>
      </c>
      <c r="DF3" s="5">
        <v>1.0080771956107417E-8</v>
      </c>
      <c r="DG3" s="5">
        <v>3.3836115147321637</v>
      </c>
      <c r="DH3" s="5">
        <f t="shared" si="2"/>
        <v>2</v>
      </c>
      <c r="DI3" s="5">
        <f t="shared" si="3"/>
        <v>11</v>
      </c>
      <c r="DJ3" s="5">
        <v>13</v>
      </c>
      <c r="DK3" s="5">
        <f t="shared" si="4"/>
        <v>0.27777777777777779</v>
      </c>
      <c r="DL3" s="5">
        <f t="shared" si="5"/>
        <v>0.72089118841553546</v>
      </c>
      <c r="DM3" s="5">
        <f t="shared" si="6"/>
        <v>0.34243557653301554</v>
      </c>
      <c r="DN3"/>
      <c r="DO3" s="9" t="s">
        <v>376</v>
      </c>
      <c r="DP3" s="9">
        <v>1</v>
      </c>
      <c r="DQ3" s="9">
        <v>-0.1796354271999252</v>
      </c>
      <c r="DR3" s="9">
        <v>-0.17032495350760343</v>
      </c>
      <c r="DS3" s="9">
        <v>-0.14710508833479993</v>
      </c>
      <c r="DT3" s="9">
        <v>-7.4660040888034795E-2</v>
      </c>
      <c r="DU3" s="9">
        <v>0.18450304446259863</v>
      </c>
      <c r="DV3" s="9">
        <v>-5.1287864200376225E-2</v>
      </c>
      <c r="DW3" s="9">
        <v>-0.35144066637670662</v>
      </c>
      <c r="DX3" s="9">
        <v>-0.20662049139030134</v>
      </c>
      <c r="DY3" s="9">
        <v>-0.37234337285996744</v>
      </c>
      <c r="DZ3" s="9">
        <v>0.30565469449450361</v>
      </c>
      <c r="EA3" s="9">
        <v>0.17048398778608237</v>
      </c>
      <c r="EB3" s="9">
        <v>-0.40049284993113743</v>
      </c>
      <c r="GR3" t="s">
        <v>2</v>
      </c>
      <c r="GS3">
        <v>0.14814814814814817</v>
      </c>
      <c r="GT3">
        <f>VARP(USGS!$Q$74:$AH$74)</f>
        <v>0.88888888888888884</v>
      </c>
      <c r="GU3">
        <v>-7.4074074074074056E-2</v>
      </c>
      <c r="GV3">
        <v>-0.22222222222222221</v>
      </c>
      <c r="GW3">
        <v>0.29629629629629634</v>
      </c>
      <c r="GX3">
        <v>0.14814814814814811</v>
      </c>
      <c r="GY3">
        <v>0.59259259259259234</v>
      </c>
      <c r="GZ3">
        <v>7.407407407407407E-2</v>
      </c>
      <c r="HA3">
        <v>-1.2335811384723961E-17</v>
      </c>
      <c r="HB3">
        <v>0.59259259259259245</v>
      </c>
      <c r="HC3">
        <v>-0.22222222222222221</v>
      </c>
      <c r="HD3">
        <v>0.37037037037037052</v>
      </c>
      <c r="HE3">
        <v>0</v>
      </c>
      <c r="HF3">
        <v>-7.407407407407407E-2</v>
      </c>
      <c r="HG3">
        <v>-0.14814814814814817</v>
      </c>
      <c r="HH3">
        <v>0.22222222222222221</v>
      </c>
      <c r="HI3">
        <v>-0.22222222222222221</v>
      </c>
      <c r="HJ3">
        <v>0.37037037037037029</v>
      </c>
      <c r="HK3">
        <v>0.14814814814814817</v>
      </c>
      <c r="HL3">
        <v>7.4074074074074084E-2</v>
      </c>
      <c r="HM3">
        <v>0.29629629629629622</v>
      </c>
      <c r="HN3">
        <v>-0.29629629629629634</v>
      </c>
      <c r="HO3">
        <v>0.1481481481481482</v>
      </c>
      <c r="HP3">
        <v>7.4074074074074056E-2</v>
      </c>
      <c r="HQ3">
        <v>0.22222222222222221</v>
      </c>
      <c r="HR3">
        <v>0.1481481481481482</v>
      </c>
      <c r="HS3">
        <v>3.0839528461809905E-17</v>
      </c>
      <c r="HT3">
        <v>0.22222222222222221</v>
      </c>
      <c r="HU3">
        <v>7.4074074074074056E-2</v>
      </c>
      <c r="HV3">
        <v>7.4074074074074056E-2</v>
      </c>
      <c r="HW3">
        <v>-0.37037037037037046</v>
      </c>
      <c r="HX3">
        <v>-7.4074074074074112E-2</v>
      </c>
    </row>
    <row r="4" spans="1:578" x14ac:dyDescent="0.25">
      <c r="A4" s="4">
        <v>1</v>
      </c>
      <c r="B4" s="4">
        <v>3</v>
      </c>
      <c r="C4" s="4" t="s">
        <v>56</v>
      </c>
      <c r="D4" s="10">
        <v>0.1</v>
      </c>
      <c r="E4" s="10">
        <v>4</v>
      </c>
      <c r="F4" s="10">
        <v>8</v>
      </c>
      <c r="G4" s="5">
        <v>8.9312500000000004</v>
      </c>
      <c r="H4" s="10">
        <v>15</v>
      </c>
      <c r="I4" s="5">
        <v>5.5359999999999996</v>
      </c>
      <c r="J4" s="5">
        <v>6.5469999999999997</v>
      </c>
      <c r="K4" s="5">
        <v>6.6</v>
      </c>
      <c r="L4" s="5">
        <v>6.306</v>
      </c>
      <c r="M4" s="5">
        <v>11.539780512265725</v>
      </c>
      <c r="N4" s="5">
        <v>8.9312500000000004</v>
      </c>
      <c r="P4" s="5" t="s">
        <v>3</v>
      </c>
      <c r="Q4" s="5">
        <v>0.95312891156968738</v>
      </c>
      <c r="R4" s="5">
        <v>0.11042857142857143</v>
      </c>
      <c r="S4" s="5">
        <v>0.57499999999999996</v>
      </c>
      <c r="T4" s="5">
        <v>0.50600000000000001</v>
      </c>
      <c r="U4" s="5">
        <v>0.95600961546406937</v>
      </c>
      <c r="V4" s="5">
        <v>0.95008581761011679</v>
      </c>
      <c r="W4" s="5">
        <v>4.5333324777762092E-2</v>
      </c>
      <c r="X4" s="5">
        <v>0.9605555684568059</v>
      </c>
      <c r="Y4" s="5">
        <v>0.47906976744186042</v>
      </c>
      <c r="Z4" s="5">
        <v>0.95507614217921954</v>
      </c>
      <c r="AA4" s="5">
        <v>0.14000000000000001</v>
      </c>
      <c r="AB4" s="5">
        <v>0.30714285714285716</v>
      </c>
      <c r="AC4" s="5">
        <v>2.9759584145549061E-2</v>
      </c>
      <c r="AD4" s="5">
        <v>0.95539737424500959</v>
      </c>
      <c r="AE4" s="5">
        <v>4.7705165738030034E-2</v>
      </c>
      <c r="AF4" s="5">
        <v>0.53690000000000004</v>
      </c>
      <c r="AG4" s="5">
        <v>3.9285705867340329E-2</v>
      </c>
      <c r="AH4" s="5">
        <v>0.95016968325876305</v>
      </c>
      <c r="AI4" s="5">
        <f>AVERAGE($Q$4:$AH$4)</f>
        <v>0.52761378274031345</v>
      </c>
      <c r="AJ4" s="5" t="s">
        <v>57</v>
      </c>
      <c r="AK4" s="5">
        <f>VARP($Q$2:$AH$33)</f>
        <v>0.14057895333064802</v>
      </c>
      <c r="AX4" s="9"/>
      <c r="BQ4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V4" s="86">
        <v>18</v>
      </c>
      <c r="CW4" s="5">
        <f>SUM($Q$39:$AH$39)</f>
        <v>2</v>
      </c>
      <c r="CX4" s="5">
        <v>12.543209876543216</v>
      </c>
      <c r="CY4" s="5">
        <f>SUM($Q$75:$AH$75)</f>
        <v>-4</v>
      </c>
      <c r="CZ4" s="5">
        <v>4.9135802469135808</v>
      </c>
      <c r="DA4" s="5">
        <v>-2.7005071411947655E-2</v>
      </c>
      <c r="DB4" s="5">
        <v>2.7437000876586226</v>
      </c>
      <c r="DC4" s="5">
        <v>0.46423290804812939</v>
      </c>
      <c r="DD4" s="5">
        <f t="shared" si="0"/>
        <v>0.15625000000000003</v>
      </c>
      <c r="DE4" s="5">
        <f t="shared" si="1"/>
        <v>0.38194444444444464</v>
      </c>
      <c r="DF4" s="5">
        <v>2.1891190067346834E-6</v>
      </c>
      <c r="DG4" s="5">
        <v>2.8343427356494377</v>
      </c>
      <c r="DH4" s="5">
        <f t="shared" si="2"/>
        <v>4</v>
      </c>
      <c r="DI4" s="5">
        <f t="shared" si="3"/>
        <v>7</v>
      </c>
      <c r="DJ4" s="5">
        <v>11</v>
      </c>
      <c r="DK4" s="5">
        <f t="shared" si="4"/>
        <v>5.555555555555558E-2</v>
      </c>
      <c r="DL4" s="5">
        <f t="shared" si="5"/>
        <v>0.52761378274031345</v>
      </c>
      <c r="DM4" s="5">
        <f t="shared" si="6"/>
        <v>0.39123216038979058</v>
      </c>
      <c r="DN4"/>
      <c r="DO4" s="9" t="s">
        <v>218</v>
      </c>
      <c r="DP4" s="9">
        <v>-0.1796354271999252</v>
      </c>
      <c r="DQ4" s="9">
        <v>1</v>
      </c>
      <c r="DR4" s="9">
        <v>0.2333922405013574</v>
      </c>
      <c r="DS4" s="9">
        <v>5.7120870060480111E-2</v>
      </c>
      <c r="DT4" s="9">
        <v>0.23333398691845095</v>
      </c>
      <c r="DU4" s="9">
        <v>-5.7559687023918629E-2</v>
      </c>
      <c r="DV4" s="9">
        <v>0.14072140833326618</v>
      </c>
      <c r="DW4" s="9">
        <v>-0.13201107336293064</v>
      </c>
      <c r="DX4" s="9">
        <v>0.34150850532496413</v>
      </c>
      <c r="DY4" s="9">
        <v>0.18280661163981435</v>
      </c>
      <c r="DZ4" s="9">
        <v>0.33887327086615682</v>
      </c>
      <c r="EA4" s="9">
        <v>0.31893383139383119</v>
      </c>
      <c r="EB4" s="9">
        <v>-0.18023570577262826</v>
      </c>
      <c r="GR4" t="s">
        <v>3</v>
      </c>
      <c r="GS4">
        <v>2.4691358024691343E-2</v>
      </c>
      <c r="GT4">
        <v>-7.4074074074074056E-2</v>
      </c>
      <c r="GU4">
        <f>VARP(USGS!$Q$75:$AH$75)</f>
        <v>0.95061728395061729</v>
      </c>
      <c r="GV4">
        <v>0.1111111111111111</v>
      </c>
      <c r="GW4">
        <v>-0.24691358024691359</v>
      </c>
      <c r="GX4">
        <v>9.8765432098765427E-2</v>
      </c>
      <c r="GY4">
        <v>2.4691358024691318E-2</v>
      </c>
      <c r="GZ4">
        <v>0.19753086419753091</v>
      </c>
      <c r="HA4">
        <v>-0.14814814814814825</v>
      </c>
      <c r="HB4">
        <v>2.4691358024691343E-2</v>
      </c>
      <c r="HC4">
        <v>0.18518518518518523</v>
      </c>
      <c r="HD4">
        <v>-0.38271604938271608</v>
      </c>
      <c r="HE4">
        <v>0.55555555555555558</v>
      </c>
      <c r="HF4">
        <v>-0.19753086419753091</v>
      </c>
      <c r="HG4">
        <v>0.4567901234567901</v>
      </c>
      <c r="HH4">
        <v>0.37037037037037046</v>
      </c>
      <c r="HI4">
        <v>0.18518518518518523</v>
      </c>
      <c r="HJ4">
        <v>0.20987654320987659</v>
      </c>
      <c r="HK4">
        <v>2.4691358024691395E-2</v>
      </c>
      <c r="HL4">
        <v>0.19753086419753091</v>
      </c>
      <c r="HM4">
        <v>0.19753086419753091</v>
      </c>
      <c r="HN4">
        <v>0.28395061728395066</v>
      </c>
      <c r="HO4">
        <v>6.1728395061728364E-2</v>
      </c>
      <c r="HP4">
        <v>0.19753086419753091</v>
      </c>
      <c r="HQ4">
        <v>0.1481481481481482</v>
      </c>
      <c r="HR4">
        <v>0.46913580246913589</v>
      </c>
      <c r="HS4">
        <v>0.14814814814814822</v>
      </c>
      <c r="HT4">
        <v>0.1481481481481482</v>
      </c>
      <c r="HU4">
        <v>0.19753086419753091</v>
      </c>
      <c r="HV4">
        <v>0.23456790123456792</v>
      </c>
      <c r="HW4">
        <v>0.1604938271604939</v>
      </c>
      <c r="HX4">
        <v>9.8765432098765427E-2</v>
      </c>
    </row>
    <row r="5" spans="1:578" x14ac:dyDescent="0.25">
      <c r="A5" s="4">
        <v>1</v>
      </c>
      <c r="B5" s="4">
        <v>4</v>
      </c>
      <c r="C5" s="4" t="s">
        <v>58</v>
      </c>
      <c r="D5" s="10">
        <v>3</v>
      </c>
      <c r="E5" s="10">
        <v>10</v>
      </c>
      <c r="F5" s="10">
        <v>20</v>
      </c>
      <c r="G5" s="5">
        <v>9.109375</v>
      </c>
      <c r="H5" s="10">
        <v>10.199999999999999</v>
      </c>
      <c r="I5" s="5">
        <v>19.84</v>
      </c>
      <c r="J5" s="5">
        <v>32.049999999999997</v>
      </c>
      <c r="K5" s="5">
        <v>30.95</v>
      </c>
      <c r="L5" s="5">
        <v>6.867</v>
      </c>
      <c r="M5" s="5">
        <v>24.496567781193555</v>
      </c>
      <c r="N5" s="5">
        <v>9.109375</v>
      </c>
      <c r="P5" s="5" t="s">
        <v>4</v>
      </c>
      <c r="Q5" s="5">
        <v>0.95312891156968738</v>
      </c>
      <c r="R5" s="5">
        <v>0.26258620689655171</v>
      </c>
      <c r="S5" s="5">
        <v>0.72499999999999998</v>
      </c>
      <c r="T5" s="5">
        <v>0.95422153306596957</v>
      </c>
      <c r="U5" s="5">
        <v>0.97029220797338822</v>
      </c>
      <c r="V5" s="5">
        <v>7.1621621621621626E-2</v>
      </c>
      <c r="W5" s="5">
        <v>0.9503516681764983</v>
      </c>
      <c r="X5" s="5">
        <v>0.95</v>
      </c>
      <c r="Y5" s="5">
        <v>0.67999999999999994</v>
      </c>
      <c r="Z5" s="5">
        <v>0.81499999999999995</v>
      </c>
      <c r="AA5" s="5">
        <v>0.26</v>
      </c>
      <c r="AB5" s="5">
        <v>0.95303705203482481</v>
      </c>
      <c r="AC5" s="5">
        <v>4.2056932966023877E-2</v>
      </c>
      <c r="AD5" s="5">
        <v>0.95500000500000493</v>
      </c>
      <c r="AE5" s="5">
        <v>0.113</v>
      </c>
      <c r="AF5" s="5">
        <v>0.95168793742280766</v>
      </c>
      <c r="AG5" s="5">
        <v>0.5</v>
      </c>
      <c r="AH5" s="5">
        <v>0.95016968325876305</v>
      </c>
      <c r="AI5" s="5">
        <f>AVERAGE($Q$5:$AH$5)</f>
        <v>0.66984187555478547</v>
      </c>
      <c r="AJ5" s="5" t="s">
        <v>59</v>
      </c>
      <c r="AK5" s="5">
        <f>AVERAGE($Q$2:$AH$33)</f>
        <v>0.583619937848874</v>
      </c>
      <c r="AX5" s="9"/>
      <c r="BQ5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V5" s="86" t="s">
        <v>203</v>
      </c>
      <c r="CW5" s="5">
        <f>SUM($Q$40:$AH$40)</f>
        <v>6</v>
      </c>
      <c r="CX5" s="5">
        <v>10.518518518518519</v>
      </c>
      <c r="CY5" s="5">
        <f>SUM($Q$76:$AH$76)</f>
        <v>0</v>
      </c>
      <c r="CZ5" s="5">
        <v>-1.5555555555555549</v>
      </c>
      <c r="DA5" s="5">
        <v>5.9254923753974946E-2</v>
      </c>
      <c r="DB5" s="5">
        <v>2.089294936870834</v>
      </c>
      <c r="DC5" s="5">
        <v>0.32779287571606608</v>
      </c>
      <c r="DD5" s="5">
        <f t="shared" si="0"/>
        <v>-7.9861111111111091E-2</v>
      </c>
      <c r="DE5" s="5">
        <f t="shared" si="1"/>
        <v>0.3611111111111111</v>
      </c>
      <c r="DF5" s="5">
        <v>1.7849970191784825E-5</v>
      </c>
      <c r="DG5" s="5">
        <v>2.8676018757424018</v>
      </c>
      <c r="DH5" s="5">
        <f t="shared" si="2"/>
        <v>1</v>
      </c>
      <c r="DI5" s="5">
        <f t="shared" si="3"/>
        <v>9</v>
      </c>
      <c r="DJ5" s="5">
        <v>10</v>
      </c>
      <c r="DK5" s="5">
        <f t="shared" si="4"/>
        <v>0.16666666666666669</v>
      </c>
      <c r="DL5" s="5">
        <f t="shared" si="5"/>
        <v>0.66984187555478547</v>
      </c>
      <c r="DM5" s="5">
        <f t="shared" si="6"/>
        <v>0.35785703500328958</v>
      </c>
      <c r="DN5"/>
      <c r="DO5" s="9" t="s">
        <v>377</v>
      </c>
      <c r="DP5" s="9">
        <v>-0.17032495350760343</v>
      </c>
      <c r="DQ5" s="9">
        <v>0.2333922405013574</v>
      </c>
      <c r="DR5" s="9">
        <v>1</v>
      </c>
      <c r="DS5" s="9">
        <v>0.53738683306814594</v>
      </c>
      <c r="DT5" s="9">
        <v>0.88229311395740762</v>
      </c>
      <c r="DU5" s="9">
        <v>-0.40971257994583204</v>
      </c>
      <c r="DV5" s="9">
        <v>0.1700359931364552</v>
      </c>
      <c r="DW5" s="9">
        <v>0.17964691125060467</v>
      </c>
      <c r="DX5" s="9">
        <v>0.2987768973626404</v>
      </c>
      <c r="DY5" s="9">
        <v>0.35189714998868243</v>
      </c>
      <c r="DZ5" s="9">
        <v>2.2535469497734967E-2</v>
      </c>
      <c r="EA5" s="9">
        <v>0.13042658458014564</v>
      </c>
      <c r="EB5" s="9">
        <v>0.26626154660352724</v>
      </c>
      <c r="GR5" t="s">
        <v>4</v>
      </c>
      <c r="GS5">
        <v>-0.22222222222222221</v>
      </c>
      <c r="GT5">
        <v>-0.22222222222222221</v>
      </c>
      <c r="GU5">
        <v>0.1111111111111111</v>
      </c>
      <c r="GV5">
        <f>VARP(USGS!$Q$76:$AH$76)</f>
        <v>1</v>
      </c>
      <c r="GW5">
        <v>0</v>
      </c>
      <c r="GX5">
        <v>0</v>
      </c>
      <c r="GY5">
        <v>-0.22222222222222221</v>
      </c>
      <c r="GZ5">
        <v>-0.22222222222222215</v>
      </c>
      <c r="HA5">
        <v>-0.22222222222222221</v>
      </c>
      <c r="HB5">
        <v>-0.22222222222222221</v>
      </c>
      <c r="HC5">
        <v>0.1111111111111111</v>
      </c>
      <c r="HD5">
        <v>-0.1111111111111111</v>
      </c>
      <c r="HE5">
        <v>-0.1111111111111111</v>
      </c>
      <c r="HF5">
        <v>-0.22222222222222221</v>
      </c>
      <c r="HG5">
        <v>0.1111111111111111</v>
      </c>
      <c r="HH5">
        <v>-0.22222222222222221</v>
      </c>
      <c r="HI5">
        <v>0.1111111111111111</v>
      </c>
      <c r="HJ5">
        <v>-0.11111111111111108</v>
      </c>
      <c r="HK5">
        <v>0.22222222222222221</v>
      </c>
      <c r="HL5">
        <v>-0.22222222222222221</v>
      </c>
      <c r="HM5">
        <v>0</v>
      </c>
      <c r="HN5">
        <v>-0.1111111111111111</v>
      </c>
      <c r="HO5">
        <v>0.1111111111111111</v>
      </c>
      <c r="HP5">
        <v>-0.44444444444444436</v>
      </c>
      <c r="HQ5">
        <v>-0.22222222222222218</v>
      </c>
      <c r="HR5">
        <v>0.22222222222222221</v>
      </c>
      <c r="HS5">
        <v>-1.2335811384723961E-17</v>
      </c>
      <c r="HT5">
        <v>-0.22222222222222218</v>
      </c>
      <c r="HU5">
        <v>0</v>
      </c>
      <c r="HV5">
        <v>-0.33333333333333331</v>
      </c>
      <c r="HW5">
        <v>0.33333333333333337</v>
      </c>
      <c r="HX5">
        <v>-0.22222222222222221</v>
      </c>
    </row>
    <row r="6" spans="1:578" x14ac:dyDescent="0.25">
      <c r="A6" s="4">
        <v>1</v>
      </c>
      <c r="B6" s="4">
        <v>5</v>
      </c>
      <c r="C6" s="4" t="s">
        <v>60</v>
      </c>
      <c r="D6" s="10">
        <v>300</v>
      </c>
      <c r="E6" s="10">
        <v>800</v>
      </c>
      <c r="F6" s="10">
        <v>1500</v>
      </c>
      <c r="G6" s="5">
        <v>1674.03125</v>
      </c>
      <c r="H6" s="10">
        <v>6000</v>
      </c>
      <c r="I6" s="5">
        <v>5643</v>
      </c>
      <c r="J6" s="5">
        <v>5446</v>
      </c>
      <c r="K6" s="5">
        <v>5166</v>
      </c>
      <c r="L6" s="5">
        <v>943.4</v>
      </c>
      <c r="M6" s="5">
        <v>4867.9864537555623</v>
      </c>
      <c r="N6" s="5">
        <v>1674.03125</v>
      </c>
      <c r="P6" s="5" t="s">
        <v>5</v>
      </c>
      <c r="Q6" s="5">
        <v>3.4693843190260226E-2</v>
      </c>
      <c r="R6" s="5">
        <v>4.9907534828631056E-2</v>
      </c>
      <c r="S6" s="5">
        <v>0.10625000000000001</v>
      </c>
      <c r="T6" s="5">
        <v>0.95187748553482732</v>
      </c>
      <c r="U6" s="5">
        <v>0.97029220797338822</v>
      </c>
      <c r="V6" s="5">
        <v>0.67999999999999994</v>
      </c>
      <c r="W6" s="5">
        <v>0.10275862068965518</v>
      </c>
      <c r="X6" s="5">
        <v>4.1666513886087921E-2</v>
      </c>
      <c r="Y6" s="5">
        <v>0.95009804133030318</v>
      </c>
      <c r="Z6" s="5">
        <v>0.86</v>
      </c>
      <c r="AA6" s="5">
        <v>0.95070876298706686</v>
      </c>
      <c r="AB6" s="5">
        <v>0.44374999999999998</v>
      </c>
      <c r="AC6" s="5">
        <v>0.18859999999999999</v>
      </c>
      <c r="AD6" s="5">
        <v>0.95534506619717885</v>
      </c>
      <c r="AE6" s="5">
        <v>4.4354201422425153E-2</v>
      </c>
      <c r="AF6" s="5">
        <v>0.965777194517352</v>
      </c>
      <c r="AG6" s="5">
        <v>0.2</v>
      </c>
      <c r="AH6" s="5">
        <v>0.11750000000000001</v>
      </c>
      <c r="AI6" s="5">
        <f>AVERAGE($Q$6:$AH$6)</f>
        <v>0.47853219291984306</v>
      </c>
      <c r="AX6" s="9"/>
      <c r="BQ6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V6" s="86">
        <v>110</v>
      </c>
      <c r="CW6" s="5">
        <f>SUM($Q$41:$AH$41)</f>
        <v>-2</v>
      </c>
      <c r="CX6" s="5">
        <v>9.9012345679012341</v>
      </c>
      <c r="CY6" s="5">
        <f>SUM($Q$77:$AH$77)</f>
        <v>-2</v>
      </c>
      <c r="CZ6" s="5">
        <v>-0.98765432098765471</v>
      </c>
      <c r="DA6" s="5">
        <v>-2.1580322037057481E-2</v>
      </c>
      <c r="DB6" s="5">
        <v>12.223502422762589</v>
      </c>
      <c r="DC6" s="5">
        <v>0.27429836581399258</v>
      </c>
      <c r="DD6" s="5">
        <f t="shared" si="0"/>
        <v>-4.5138888888888902E-2</v>
      </c>
      <c r="DE6" s="5">
        <f t="shared" si="1"/>
        <v>0.25694444444444442</v>
      </c>
      <c r="DF6" s="5">
        <v>1.2121242099851784E-5</v>
      </c>
      <c r="DG6" s="5">
        <v>2.6350493504829173</v>
      </c>
      <c r="DH6" s="5">
        <f t="shared" si="2"/>
        <v>4</v>
      </c>
      <c r="DI6" s="5">
        <f t="shared" si="3"/>
        <v>6</v>
      </c>
      <c r="DJ6" s="5">
        <v>10</v>
      </c>
      <c r="DK6" s="5">
        <f t="shared" si="4"/>
        <v>5.555555555555558E-2</v>
      </c>
      <c r="DL6" s="5">
        <f t="shared" si="5"/>
        <v>0.47853219291984306</v>
      </c>
      <c r="DM6" s="5">
        <f t="shared" si="6"/>
        <v>0.41267722431946358</v>
      </c>
      <c r="DN6"/>
      <c r="DO6" s="9" t="s">
        <v>351</v>
      </c>
      <c r="DP6" s="9">
        <v>-0.14710508833479993</v>
      </c>
      <c r="DQ6" s="9">
        <v>5.7120870060480111E-2</v>
      </c>
      <c r="DR6" s="9">
        <v>0.53738683306814594</v>
      </c>
      <c r="DS6" s="9">
        <v>1</v>
      </c>
      <c r="DT6" s="9">
        <v>0.43152444260474809</v>
      </c>
      <c r="DU6" s="9">
        <v>-0.37690172019761786</v>
      </c>
      <c r="DV6" s="9">
        <v>0.41252879447776358</v>
      </c>
      <c r="DW6" s="9">
        <v>0.40174040165348823</v>
      </c>
      <c r="DX6" s="9">
        <v>0.32388673855609129</v>
      </c>
      <c r="DY6" s="9">
        <v>0.5161050277235143</v>
      </c>
      <c r="DZ6" s="9">
        <v>2.6099598817424265E-2</v>
      </c>
      <c r="EA6" s="9">
        <v>5.9308710735816859E-2</v>
      </c>
      <c r="EB6" s="9">
        <v>0.36271200179716961</v>
      </c>
      <c r="GR6" t="s">
        <v>5</v>
      </c>
      <c r="GS6">
        <v>-0.32098765432098769</v>
      </c>
      <c r="GT6">
        <v>0.29629629629629634</v>
      </c>
      <c r="GU6">
        <v>-0.24691358024691359</v>
      </c>
      <c r="GV6">
        <v>0</v>
      </c>
      <c r="GW6">
        <f>VARP(USGS!$Q$77:$AH$77)</f>
        <v>0.98765432098765427</v>
      </c>
      <c r="GX6">
        <v>-0.1728395061728395</v>
      </c>
      <c r="GY6">
        <v>-9.8765432098765482E-2</v>
      </c>
      <c r="GZ6">
        <v>-0.34567901234567899</v>
      </c>
      <c r="HA6">
        <v>-0.29629629629629634</v>
      </c>
      <c r="HB6">
        <v>-9.8765432098765482E-2</v>
      </c>
      <c r="HC6">
        <v>-0.29629629629629622</v>
      </c>
      <c r="HD6">
        <v>-2.4691358024691343E-2</v>
      </c>
      <c r="HE6">
        <v>0.22222222222222221</v>
      </c>
      <c r="HF6">
        <v>0.12345679012345674</v>
      </c>
      <c r="HG6">
        <v>-4.9382716049382741E-2</v>
      </c>
      <c r="HH6">
        <v>-0.14814814814814817</v>
      </c>
      <c r="HI6">
        <v>-7.4074074074074028E-2</v>
      </c>
      <c r="HJ6">
        <v>-0.1728395061728395</v>
      </c>
      <c r="HK6">
        <v>-9.8765432098765482E-2</v>
      </c>
      <c r="HL6">
        <v>9.8765432098765482E-2</v>
      </c>
      <c r="HM6">
        <v>-0.12345679012345674</v>
      </c>
      <c r="HN6">
        <v>-2.4691358024691332E-2</v>
      </c>
      <c r="HO6">
        <v>0.19753086419753085</v>
      </c>
      <c r="HP6">
        <v>-0.12345679012345674</v>
      </c>
      <c r="HQ6">
        <v>-0.14814814814814814</v>
      </c>
      <c r="HR6">
        <v>0.12345679012345674</v>
      </c>
      <c r="HS6">
        <v>0.29629629629629634</v>
      </c>
      <c r="HT6">
        <v>7.4074074074074014E-2</v>
      </c>
      <c r="HU6">
        <v>-0.34567901234567899</v>
      </c>
      <c r="HV6">
        <v>-4.9382716049382741E-2</v>
      </c>
      <c r="HW6">
        <v>-0.19753086419753088</v>
      </c>
      <c r="HX6">
        <v>4.9382716049382741E-2</v>
      </c>
    </row>
    <row r="7" spans="1:578" x14ac:dyDescent="0.25">
      <c r="A7" s="4">
        <v>1</v>
      </c>
      <c r="B7" s="4">
        <v>6</v>
      </c>
      <c r="C7" s="4" t="s">
        <v>61</v>
      </c>
      <c r="D7" s="10">
        <v>20</v>
      </c>
      <c r="E7" s="10">
        <v>100</v>
      </c>
      <c r="F7" s="10">
        <v>200</v>
      </c>
      <c r="G7" s="5">
        <v>127.34375</v>
      </c>
      <c r="H7" s="10">
        <v>49</v>
      </c>
      <c r="I7" s="5">
        <v>3.9340000000000002</v>
      </c>
      <c r="J7" s="5">
        <v>3.7240000000000002</v>
      </c>
      <c r="K7" s="5">
        <v>3.8929999999999998</v>
      </c>
      <c r="L7" s="5">
        <v>33.39</v>
      </c>
      <c r="M7" s="5">
        <v>5.7863633893729798</v>
      </c>
      <c r="N7" s="5">
        <v>127.34375</v>
      </c>
      <c r="P7" s="5" t="s">
        <v>6</v>
      </c>
      <c r="Q7" s="5">
        <v>0.96174668160585797</v>
      </c>
      <c r="R7" s="5">
        <v>0.57874999999999988</v>
      </c>
      <c r="S7" s="5">
        <v>0.95488998212589282</v>
      </c>
      <c r="T7" s="5">
        <v>0.95566135652392703</v>
      </c>
      <c r="U7" s="5">
        <v>0.97122641527790132</v>
      </c>
      <c r="V7" s="5">
        <v>0.95013086655591439</v>
      </c>
      <c r="W7" s="5">
        <v>4.9454544363634181E-2</v>
      </c>
      <c r="X7" s="5">
        <v>0.96450001595001755</v>
      </c>
      <c r="Y7" s="5">
        <v>0.95198117319416053</v>
      </c>
      <c r="Z7" s="5">
        <v>0.956899350710952</v>
      </c>
      <c r="AA7" s="5">
        <v>1.1080965375843011E-2</v>
      </c>
      <c r="AB7" s="5">
        <v>4.6402877697841724E-2</v>
      </c>
      <c r="AC7" s="5">
        <v>0.13100000000000001</v>
      </c>
      <c r="AD7" s="5">
        <v>0.95539335490014454</v>
      </c>
      <c r="AE7" s="5">
        <v>0.17599999999999999</v>
      </c>
      <c r="AF7" s="5">
        <v>0.31446153846153846</v>
      </c>
      <c r="AG7" s="5">
        <v>2.199998767999458E-2</v>
      </c>
      <c r="AH7" s="5">
        <v>0.95030460288959862</v>
      </c>
      <c r="AI7" s="5">
        <f>AVERAGE($Q$7:$AH$7)</f>
        <v>0.6056602062951788</v>
      </c>
      <c r="AX7" s="9"/>
      <c r="BQ7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V7" s="86" t="s">
        <v>55</v>
      </c>
      <c r="CW7" s="5">
        <f>SUM($Q$42:$AH$42)</f>
        <v>4</v>
      </c>
      <c r="CX7" s="5">
        <v>12.308641975308641</v>
      </c>
      <c r="CY7" s="5">
        <f>SUM($Q$78:$AH$78)</f>
        <v>-10</v>
      </c>
      <c r="CZ7" s="5">
        <v>3.283950617283951</v>
      </c>
      <c r="DA7" s="5">
        <v>-8.4640509702581301E-2</v>
      </c>
      <c r="DB7" s="5">
        <v>5.0273196477320958</v>
      </c>
      <c r="DC7" s="5">
        <v>0.44594737829122805</v>
      </c>
      <c r="DD7" s="5">
        <f t="shared" si="0"/>
        <v>0.15625</v>
      </c>
      <c r="DE7" s="5">
        <f t="shared" si="1"/>
        <v>0.39583333333333331</v>
      </c>
      <c r="DF7" s="5">
        <v>8.1918520277589585E-11</v>
      </c>
      <c r="DG7" s="5">
        <v>3.5350114630962701</v>
      </c>
      <c r="DH7" s="5">
        <f t="shared" si="2"/>
        <v>4</v>
      </c>
      <c r="DI7" s="5">
        <f t="shared" si="3"/>
        <v>10</v>
      </c>
      <c r="DJ7" s="5">
        <v>14</v>
      </c>
      <c r="DK7" s="5">
        <f t="shared" si="4"/>
        <v>0.1111111111111111</v>
      </c>
      <c r="DL7" s="5">
        <f t="shared" si="5"/>
        <v>0.6056602062951788</v>
      </c>
      <c r="DM7" s="5">
        <f t="shared" si="6"/>
        <v>0.42346421138295831</v>
      </c>
      <c r="DN7"/>
      <c r="DO7" s="9" t="s">
        <v>357</v>
      </c>
      <c r="DP7" s="9">
        <v>-7.4660040888034795E-2</v>
      </c>
      <c r="DQ7" s="9">
        <v>0.23333398691845095</v>
      </c>
      <c r="DR7" s="9">
        <v>0.88229311395740762</v>
      </c>
      <c r="DS7" s="9">
        <v>0.43152444260474809</v>
      </c>
      <c r="DT7" s="9">
        <v>1</v>
      </c>
      <c r="DU7" s="9">
        <v>-0.6442193117079219</v>
      </c>
      <c r="DV7" s="9">
        <v>0.25182847476589276</v>
      </c>
      <c r="DW7" s="9">
        <v>0.12888526372594056</v>
      </c>
      <c r="DX7" s="9">
        <v>0.48374015955387922</v>
      </c>
      <c r="DY7" s="9">
        <v>0.46439376470294025</v>
      </c>
      <c r="DZ7" s="9">
        <v>0.15630865233717234</v>
      </c>
      <c r="EA7" s="9">
        <v>0.27998604411990152</v>
      </c>
      <c r="EB7" s="9">
        <v>0.31117111111349099</v>
      </c>
      <c r="GR7" t="s">
        <v>6</v>
      </c>
      <c r="GS7">
        <v>0.39506172839506171</v>
      </c>
      <c r="GT7">
        <v>0.14814814814814811</v>
      </c>
      <c r="GU7">
        <v>9.8765432098765427E-2</v>
      </c>
      <c r="GV7">
        <v>0</v>
      </c>
      <c r="GW7">
        <v>-0.1728395061728395</v>
      </c>
      <c r="GX7">
        <f>VARP(USGS!$Q$78:$AH$78)</f>
        <v>0.69135802469135799</v>
      </c>
      <c r="GY7">
        <v>0.1728395061728395</v>
      </c>
      <c r="GZ7">
        <v>4.9382716049382741E-2</v>
      </c>
      <c r="HA7">
        <v>7.4074074074074112E-2</v>
      </c>
      <c r="HB7">
        <v>-4.9382716049382741E-2</v>
      </c>
      <c r="HC7">
        <v>0.29629629629629645</v>
      </c>
      <c r="HD7">
        <v>0.32098765432098764</v>
      </c>
      <c r="HE7">
        <v>0</v>
      </c>
      <c r="HF7">
        <v>-0.27160493827160498</v>
      </c>
      <c r="HG7">
        <v>-2.4691358024691308E-2</v>
      </c>
      <c r="HH7">
        <v>0.14814814814814811</v>
      </c>
      <c r="HI7">
        <v>7.4074074074074084E-2</v>
      </c>
      <c r="HJ7">
        <v>0.24691358024691365</v>
      </c>
      <c r="HK7">
        <v>0.1728395061728395</v>
      </c>
      <c r="HL7">
        <v>4.9382716049382741E-2</v>
      </c>
      <c r="HM7">
        <v>0.27160493827160498</v>
      </c>
      <c r="HN7">
        <v>9.8765432098765413E-2</v>
      </c>
      <c r="HO7">
        <v>-0.1234567901234568</v>
      </c>
      <c r="HP7">
        <v>4.9382716049382741E-2</v>
      </c>
      <c r="HQ7">
        <v>0.14814814814814811</v>
      </c>
      <c r="HR7">
        <v>0.1728395061728395</v>
      </c>
      <c r="HS7">
        <v>-7.4074074074074112E-2</v>
      </c>
      <c r="HT7">
        <v>0.14814814814814811</v>
      </c>
      <c r="HU7">
        <v>4.9382716049382741E-2</v>
      </c>
      <c r="HV7">
        <v>-2.4691358024691343E-2</v>
      </c>
      <c r="HW7">
        <v>0.12345679012345677</v>
      </c>
      <c r="HX7">
        <v>2.4691358024691371E-2</v>
      </c>
    </row>
    <row r="8" spans="1:578" x14ac:dyDescent="0.25">
      <c r="A8" s="4">
        <v>1</v>
      </c>
      <c r="B8" s="4">
        <v>7</v>
      </c>
      <c r="C8" s="4" t="s">
        <v>62</v>
      </c>
      <c r="D8" s="10">
        <v>20</v>
      </c>
      <c r="E8" s="10">
        <v>90</v>
      </c>
      <c r="F8" s="10">
        <v>250</v>
      </c>
      <c r="G8" s="5">
        <v>399.3125</v>
      </c>
      <c r="H8" s="10">
        <v>44</v>
      </c>
      <c r="I8" s="5">
        <v>100</v>
      </c>
      <c r="J8" s="5">
        <v>100</v>
      </c>
      <c r="K8" s="5">
        <v>99.42</v>
      </c>
      <c r="L8" s="5">
        <v>70.34</v>
      </c>
      <c r="M8" s="5">
        <v>100.90953782942398</v>
      </c>
      <c r="N8" s="5">
        <v>399.3125</v>
      </c>
      <c r="P8" s="5" t="s">
        <v>7</v>
      </c>
      <c r="Q8" s="5">
        <v>0.95</v>
      </c>
      <c r="R8" s="5">
        <v>0.95000021171362115</v>
      </c>
      <c r="S8" s="5">
        <v>0.72499999999999998</v>
      </c>
      <c r="T8" s="5">
        <v>0.95187748553482732</v>
      </c>
      <c r="U8" s="5">
        <v>0.95600961546406937</v>
      </c>
      <c r="V8" s="5">
        <v>0.95008581761011679</v>
      </c>
      <c r="W8" s="5">
        <v>0.59</v>
      </c>
      <c r="X8" s="5">
        <v>0.65</v>
      </c>
      <c r="Y8" s="5">
        <v>0.36500000000000005</v>
      </c>
      <c r="Z8" s="5">
        <v>0.95309187282156405</v>
      </c>
      <c r="AA8" s="5">
        <v>0.95038910511388008</v>
      </c>
      <c r="AB8" s="5">
        <v>0.2</v>
      </c>
      <c r="AC8" s="5">
        <v>0.1472</v>
      </c>
      <c r="AD8" s="5">
        <v>0.11</v>
      </c>
      <c r="AE8" s="5">
        <v>0.46625000000000005</v>
      </c>
      <c r="AF8" s="5">
        <v>9.6125000000000016E-2</v>
      </c>
      <c r="AG8" s="5">
        <v>4.5833329513885392E-2</v>
      </c>
      <c r="AH8" s="5">
        <v>0.95025971093173289</v>
      </c>
      <c r="AI8" s="5">
        <f>AVERAGE($Q$8:$AH$8)</f>
        <v>0.61150678603909414</v>
      </c>
      <c r="AX8" s="9"/>
      <c r="BQ8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V8" s="86">
        <f>SUM(CY:CY)</f>
        <v>-88</v>
      </c>
      <c r="CW8" s="5">
        <f>SUM($Q$43:$AH$43)</f>
        <v>4</v>
      </c>
      <c r="CX8" s="5">
        <v>6.9753086419753103</v>
      </c>
      <c r="CY8" s="5">
        <f>SUM($Q$79:$AH$79)</f>
        <v>2</v>
      </c>
      <c r="CZ8" s="5">
        <v>3.4320987654320976</v>
      </c>
      <c r="DA8" s="5">
        <v>1.2340041607044546E-2</v>
      </c>
      <c r="DB8" s="5">
        <v>0.83699226418633899</v>
      </c>
      <c r="DC8" s="5">
        <v>0.25662993738533824</v>
      </c>
      <c r="DD8" s="5">
        <f t="shared" si="0"/>
        <v>5.9027777777777742E-2</v>
      </c>
      <c r="DE8" s="5">
        <f t="shared" si="1"/>
        <v>0.22916666666666671</v>
      </c>
      <c r="DF8" s="5">
        <v>1.9748094737717851E-4</v>
      </c>
      <c r="DG8" s="5">
        <v>2.996304602709138</v>
      </c>
      <c r="DH8" s="5">
        <f t="shared" si="2"/>
        <v>1</v>
      </c>
      <c r="DI8" s="5">
        <f t="shared" si="3"/>
        <v>8</v>
      </c>
      <c r="DJ8" s="5">
        <v>9</v>
      </c>
      <c r="DK8" s="5">
        <f t="shared" si="4"/>
        <v>0.1111111111111111</v>
      </c>
      <c r="DL8" s="5">
        <f t="shared" si="5"/>
        <v>0.61150678603909414</v>
      </c>
      <c r="DM8" s="5">
        <f t="shared" si="6"/>
        <v>0.36326326592603331</v>
      </c>
      <c r="DN8"/>
      <c r="DO8" s="9" t="s">
        <v>214</v>
      </c>
      <c r="DP8" s="9">
        <v>0.18450304446259863</v>
      </c>
      <c r="DQ8" s="9">
        <v>-5.7559687023918629E-2</v>
      </c>
      <c r="DR8" s="9">
        <v>-0.40971257994583204</v>
      </c>
      <c r="DS8" s="9">
        <v>-0.37690172019761786</v>
      </c>
      <c r="DT8" s="9">
        <v>-0.6442193117079219</v>
      </c>
      <c r="DU8" s="9">
        <v>1</v>
      </c>
      <c r="DV8" s="9">
        <v>-0.19090410097400159</v>
      </c>
      <c r="DW8" s="9">
        <v>-0.20174122313731399</v>
      </c>
      <c r="DX8" s="9">
        <v>-0.53610935897014733</v>
      </c>
      <c r="DY8" s="9">
        <v>-0.55298011268587455</v>
      </c>
      <c r="DZ8" s="9">
        <v>3.7448842730700954E-2</v>
      </c>
      <c r="EA8" s="9">
        <v>-9.7452716096796829E-2</v>
      </c>
      <c r="EB8" s="9">
        <v>-0.52534033235662636</v>
      </c>
      <c r="GR8" t="s">
        <v>7</v>
      </c>
      <c r="GS8">
        <v>0.32098765432098769</v>
      </c>
      <c r="GT8">
        <v>0.59259259259259234</v>
      </c>
      <c r="GU8">
        <v>2.4691358024691318E-2</v>
      </c>
      <c r="GV8">
        <v>-0.22222222222222221</v>
      </c>
      <c r="GW8">
        <v>-9.8765432098765482E-2</v>
      </c>
      <c r="GX8">
        <v>0.1728395061728395</v>
      </c>
      <c r="GY8">
        <f>VARP(USGS!$Q$79:$AH$79)</f>
        <v>0.98765432098765427</v>
      </c>
      <c r="GZ8">
        <v>-9.8765432098765482E-2</v>
      </c>
      <c r="HA8">
        <v>0.29629629629629622</v>
      </c>
      <c r="HB8">
        <v>0.54320987654321007</v>
      </c>
      <c r="HC8">
        <v>7.4074074074074028E-2</v>
      </c>
      <c r="HD8">
        <v>2.4691358024691294E-2</v>
      </c>
      <c r="HE8">
        <v>-0.22222222222222221</v>
      </c>
      <c r="HF8">
        <v>-0.12345679012345674</v>
      </c>
      <c r="HG8">
        <v>-0.39506172839506193</v>
      </c>
      <c r="HH8">
        <v>0.14814814814814817</v>
      </c>
      <c r="HI8">
        <v>7.4074074074074056E-2</v>
      </c>
      <c r="HJ8">
        <v>0.1728395061728395</v>
      </c>
      <c r="HK8">
        <v>9.8765432098765482E-2</v>
      </c>
      <c r="HL8">
        <v>-9.8765432098765482E-2</v>
      </c>
      <c r="HM8">
        <v>0.12345679012345674</v>
      </c>
      <c r="HN8">
        <v>-0.19753086419753094</v>
      </c>
      <c r="HO8">
        <v>0.46913580246913583</v>
      </c>
      <c r="HP8">
        <v>0.12345679012345674</v>
      </c>
      <c r="HQ8">
        <v>0.14814814814814817</v>
      </c>
      <c r="HR8">
        <v>-0.12345679012345674</v>
      </c>
      <c r="HS8">
        <v>-7.4074074074074056E-2</v>
      </c>
      <c r="HT8">
        <v>0.14814814814814814</v>
      </c>
      <c r="HU8">
        <v>0.34567901234567899</v>
      </c>
      <c r="HV8">
        <v>0.27160493827160498</v>
      </c>
      <c r="HW8">
        <v>-0.24691358024691359</v>
      </c>
      <c r="HX8">
        <v>0.1728395061728395</v>
      </c>
    </row>
    <row r="9" spans="1:578" x14ac:dyDescent="0.25">
      <c r="A9" s="4">
        <v>1</v>
      </c>
      <c r="B9" s="4">
        <v>8</v>
      </c>
      <c r="C9" s="4" t="s">
        <v>63</v>
      </c>
      <c r="D9" s="10">
        <v>90</v>
      </c>
      <c r="E9" s="10">
        <v>99</v>
      </c>
      <c r="F9" s="10">
        <v>100</v>
      </c>
      <c r="G9" s="5">
        <v>33.09375</v>
      </c>
      <c r="H9" s="10">
        <v>40</v>
      </c>
      <c r="I9" s="5">
        <v>40.68</v>
      </c>
      <c r="J9" s="5">
        <v>42.77</v>
      </c>
      <c r="K9" s="5">
        <v>41.71</v>
      </c>
      <c r="L9" s="5">
        <v>24.19</v>
      </c>
      <c r="M9" s="5">
        <v>43.699888818696209</v>
      </c>
      <c r="N9" s="5">
        <v>33.09375</v>
      </c>
      <c r="P9" s="5" t="s">
        <v>8</v>
      </c>
      <c r="Q9" s="5">
        <v>0.44130434782608696</v>
      </c>
      <c r="R9" s="5">
        <v>0.95000025675884103</v>
      </c>
      <c r="S9" s="5">
        <v>0.95596659494421765</v>
      </c>
      <c r="T9" s="5">
        <v>0.21043478260869564</v>
      </c>
      <c r="U9" s="5">
        <v>0.69285714285714284</v>
      </c>
      <c r="V9" s="5">
        <v>0.17535714285714288</v>
      </c>
      <c r="W9" s="5">
        <v>0.95017194570478081</v>
      </c>
      <c r="X9" s="5">
        <v>4.1666513886087921E-2</v>
      </c>
      <c r="Y9" s="5">
        <v>4.799779757733507E-2</v>
      </c>
      <c r="Z9" s="5">
        <v>0.95507614217921954</v>
      </c>
      <c r="AA9" s="5">
        <v>0.47</v>
      </c>
      <c r="AB9" s="5">
        <v>0.41</v>
      </c>
      <c r="AC9" s="5">
        <v>2.9759584145549061E-2</v>
      </c>
      <c r="AD9" s="5">
        <v>0.95416667091049812</v>
      </c>
      <c r="AE9" s="5">
        <v>7.1000000000000008E-2</v>
      </c>
      <c r="AF9" s="5">
        <v>0.8307500000000001</v>
      </c>
      <c r="AG9" s="5">
        <v>3.6666656888881717E-2</v>
      </c>
      <c r="AH9" s="5">
        <v>0.95016968325876305</v>
      </c>
      <c r="AI9" s="5">
        <f>AVERAGE($Q$9:$AH$9)</f>
        <v>0.50963029235573565</v>
      </c>
      <c r="AX9" s="9"/>
      <c r="BQ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V9" s="86" t="s">
        <v>211</v>
      </c>
      <c r="CW9" s="5">
        <f>SUM($Q$44:$AH$44)</f>
        <v>-2</v>
      </c>
      <c r="CX9" s="5">
        <v>6.7901234567901225</v>
      </c>
      <c r="CY9" s="5">
        <f>SUM($Q$80:$AH$80)</f>
        <v>-2</v>
      </c>
      <c r="CZ9" s="5">
        <v>5.9012345679012359</v>
      </c>
      <c r="DA9" s="5">
        <v>1.4035922761663308E-2</v>
      </c>
      <c r="DB9" s="5">
        <v>1.6474048595354109</v>
      </c>
      <c r="DC9" s="5">
        <v>0.24933624768752555</v>
      </c>
      <c r="DD9" s="5">
        <f t="shared" si="0"/>
        <v>0.17013888888888895</v>
      </c>
      <c r="DE9" s="5">
        <f t="shared" si="1"/>
        <v>0.15972222222222218</v>
      </c>
      <c r="DF9" s="5">
        <v>1.2121242099851784E-5</v>
      </c>
      <c r="DG9" s="5">
        <v>2.631638370631594</v>
      </c>
      <c r="DH9" s="5">
        <f t="shared" si="2"/>
        <v>4</v>
      </c>
      <c r="DI9" s="5">
        <f t="shared" si="3"/>
        <v>6</v>
      </c>
      <c r="DJ9" s="5">
        <v>10</v>
      </c>
      <c r="DK9" s="5">
        <f t="shared" si="4"/>
        <v>5.555555555555558E-2</v>
      </c>
      <c r="DL9" s="5">
        <f t="shared" si="5"/>
        <v>0.50963029235573565</v>
      </c>
      <c r="DM9" s="5">
        <f t="shared" si="6"/>
        <v>0.39182090869095137</v>
      </c>
      <c r="DN9"/>
      <c r="DO9" s="9" t="s">
        <v>215</v>
      </c>
      <c r="DP9" s="9">
        <v>-5.1287864200376225E-2</v>
      </c>
      <c r="DQ9" s="9">
        <v>0.14072140833326618</v>
      </c>
      <c r="DR9" s="9">
        <v>0.1700359931364552</v>
      </c>
      <c r="DS9" s="9">
        <v>0.41252879447776358</v>
      </c>
      <c r="DT9" s="9">
        <v>0.25182847476589276</v>
      </c>
      <c r="DU9" s="9">
        <v>-0.19090410097400159</v>
      </c>
      <c r="DV9" s="9">
        <v>1</v>
      </c>
      <c r="DW9" s="9">
        <v>2.6630459794832029E-2</v>
      </c>
      <c r="DX9" s="9">
        <v>0.74507521566981139</v>
      </c>
      <c r="DY9" s="9">
        <v>0.603480939374754</v>
      </c>
      <c r="DZ9" s="9">
        <v>0.5071161671638923</v>
      </c>
      <c r="EA9" s="9">
        <v>0.6077551606742847</v>
      </c>
      <c r="EB9" s="9">
        <v>9.0494452574395728E-2</v>
      </c>
      <c r="GR9" t="s">
        <v>8</v>
      </c>
      <c r="GS9">
        <v>0.12345679012345674</v>
      </c>
      <c r="GT9">
        <v>7.407407407407407E-2</v>
      </c>
      <c r="GU9">
        <v>0.19753086419753091</v>
      </c>
      <c r="GV9">
        <v>-0.22222222222222215</v>
      </c>
      <c r="GW9">
        <v>-0.34567901234567899</v>
      </c>
      <c r="GX9">
        <v>4.9382716049382741E-2</v>
      </c>
      <c r="GY9">
        <v>-9.8765432098765482E-2</v>
      </c>
      <c r="GZ9">
        <f>VARP(USGS!$Q$80:$AH$80)</f>
        <v>0.98765432098765427</v>
      </c>
      <c r="HA9">
        <v>0.14814814814814817</v>
      </c>
      <c r="HB9">
        <v>0.12345679012345674</v>
      </c>
      <c r="HC9">
        <v>-7.4074074074074014E-2</v>
      </c>
      <c r="HD9">
        <v>0.19753086419753091</v>
      </c>
      <c r="HE9">
        <v>0</v>
      </c>
      <c r="HF9">
        <v>0.12345679012345674</v>
      </c>
      <c r="HG9">
        <v>0.39506172839506182</v>
      </c>
      <c r="HH9">
        <v>7.4074074074074056E-2</v>
      </c>
      <c r="HI9">
        <v>0.14814814814814817</v>
      </c>
      <c r="HJ9">
        <v>0.49382716049382719</v>
      </c>
      <c r="HK9">
        <v>-9.8765432098765482E-2</v>
      </c>
      <c r="HL9">
        <v>0.54320987654320996</v>
      </c>
      <c r="HM9">
        <v>0.54320987654320996</v>
      </c>
      <c r="HN9">
        <v>0.19753086419753094</v>
      </c>
      <c r="HO9">
        <v>-0.46913580246913583</v>
      </c>
      <c r="HP9">
        <v>0.54320987654320996</v>
      </c>
      <c r="HQ9">
        <v>0.74074074074074092</v>
      </c>
      <c r="HR9">
        <v>0.34567901234567899</v>
      </c>
      <c r="HS9">
        <v>7.4074074074074056E-2</v>
      </c>
      <c r="HT9">
        <v>0.29629629629629628</v>
      </c>
      <c r="HU9">
        <v>0.54320987654320996</v>
      </c>
      <c r="HV9">
        <v>0.1728395061728395</v>
      </c>
      <c r="HW9">
        <v>2.4691358024691343E-2</v>
      </c>
      <c r="HX9">
        <v>4.9382716049382741E-2</v>
      </c>
    </row>
    <row r="10" spans="1:578" x14ac:dyDescent="0.25">
      <c r="A10" s="4">
        <v>1</v>
      </c>
      <c r="B10" s="4">
        <v>9</v>
      </c>
      <c r="C10" s="4" t="s">
        <v>64</v>
      </c>
      <c r="D10" s="10">
        <v>4</v>
      </c>
      <c r="E10" s="10">
        <v>10</v>
      </c>
      <c r="F10" s="10">
        <v>50</v>
      </c>
      <c r="G10" s="5">
        <v>33.404687500000001</v>
      </c>
      <c r="H10" s="10">
        <v>46</v>
      </c>
      <c r="I10" s="5">
        <v>18.649999999999999</v>
      </c>
      <c r="J10" s="5">
        <v>34.619999999999997</v>
      </c>
      <c r="K10" s="5">
        <v>34.18</v>
      </c>
      <c r="L10" s="5">
        <v>10.92</v>
      </c>
      <c r="M10" s="5">
        <v>32.435354308264841</v>
      </c>
      <c r="N10" s="5">
        <v>33.404687500000001</v>
      </c>
      <c r="P10" s="5" t="s">
        <v>9</v>
      </c>
      <c r="Q10" s="5">
        <v>0.5</v>
      </c>
      <c r="R10" s="5">
        <v>0.95000030180397987</v>
      </c>
      <c r="S10" s="5">
        <v>0.95433168906541821</v>
      </c>
      <c r="T10" s="5">
        <v>2.241571468375592E-2</v>
      </c>
      <c r="U10" s="5">
        <v>0.5</v>
      </c>
      <c r="V10" s="5">
        <v>0.95017583425916829</v>
      </c>
      <c r="W10" s="5">
        <v>4.9454544363634181E-2</v>
      </c>
      <c r="X10" s="5">
        <v>0.5</v>
      </c>
      <c r="Y10" s="5">
        <v>0.41</v>
      </c>
      <c r="Z10" s="5">
        <v>0.81499999999999995</v>
      </c>
      <c r="AA10" s="5">
        <v>0.14000000000000001</v>
      </c>
      <c r="AB10" s="5">
        <v>0.72499999999999998</v>
      </c>
      <c r="AC10" s="5">
        <v>0.80214285714285716</v>
      </c>
      <c r="AD10" s="5">
        <v>0.31995498874718675</v>
      </c>
      <c r="AE10" s="5">
        <v>0.51575000000000004</v>
      </c>
      <c r="AF10" s="5">
        <v>0.60575000000000001</v>
      </c>
      <c r="AG10" s="5">
        <v>3.6666656888881717E-2</v>
      </c>
      <c r="AH10" s="5">
        <v>0.17499999999999999</v>
      </c>
      <c r="AI10" s="5">
        <f>AVERAGE($Q$10:$AH$10)</f>
        <v>0.49842458816416013</v>
      </c>
      <c r="AX10" s="9"/>
      <c r="BQ10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V10" s="86">
        <f>AVERAGE(DF:DF)</f>
        <v>3.1497231280801165E-3</v>
      </c>
      <c r="CW10" s="5">
        <f>SUM($Q$45:$AH$45)</f>
        <v>-2</v>
      </c>
      <c r="CX10" s="5">
        <v>-2.5432098765432101</v>
      </c>
      <c r="CY10" s="5">
        <f>SUM($Q$81:$AH$81)</f>
        <v>6</v>
      </c>
      <c r="CZ10" s="5">
        <v>-1.0370370370370368</v>
      </c>
      <c r="DA10" s="5">
        <v>-9.0272607963377098E-3</v>
      </c>
      <c r="DB10" s="5">
        <v>2.2086747617810296</v>
      </c>
      <c r="DC10" s="5">
        <v>4.311043466005119E-2</v>
      </c>
      <c r="DD10" s="5">
        <f t="shared" si="0"/>
        <v>-0.11458333333333333</v>
      </c>
      <c r="DE10" s="5">
        <f t="shared" si="1"/>
        <v>-0.13194444444444445</v>
      </c>
      <c r="DF10" s="5">
        <v>5.5536725865257597E-2</v>
      </c>
      <c r="DG10" s="5">
        <v>2.5666851166936731</v>
      </c>
      <c r="DH10" s="5">
        <f t="shared" si="2"/>
        <v>3</v>
      </c>
      <c r="DI10" s="5">
        <f t="shared" si="3"/>
        <v>3</v>
      </c>
      <c r="DJ10" s="5">
        <v>6</v>
      </c>
      <c r="DK10" s="5">
        <f t="shared" si="4"/>
        <v>5.555555555555558E-2</v>
      </c>
      <c r="DL10" s="5">
        <f t="shared" si="5"/>
        <v>0.49842458816416013</v>
      </c>
      <c r="DM10" s="5">
        <f t="shared" si="6"/>
        <v>0.32409144893824149</v>
      </c>
      <c r="DN10"/>
      <c r="DO10" s="9" t="s">
        <v>45</v>
      </c>
      <c r="DP10" s="9">
        <v>-0.35144066637670662</v>
      </c>
      <c r="DQ10" s="9">
        <v>-0.13201107336293064</v>
      </c>
      <c r="DR10" s="9">
        <v>0.17964691125060467</v>
      </c>
      <c r="DS10" s="9">
        <v>0.40174040165348823</v>
      </c>
      <c r="DT10" s="9">
        <v>0.12888526372594056</v>
      </c>
      <c r="DU10" s="9">
        <v>-0.20174122313731399</v>
      </c>
      <c r="DV10" s="9">
        <v>2.6630459794832029E-2</v>
      </c>
      <c r="DW10" s="9">
        <v>1</v>
      </c>
      <c r="DX10" s="9">
        <v>-4.1001651862118321E-2</v>
      </c>
      <c r="DY10" s="9">
        <v>0.61816170022003769</v>
      </c>
      <c r="DZ10" s="9">
        <v>-0.54790088513215673</v>
      </c>
      <c r="EA10" s="9">
        <v>-0.5330729006084326</v>
      </c>
      <c r="EB10" s="9">
        <v>0.81002930014040253</v>
      </c>
      <c r="GR10" t="s">
        <v>9</v>
      </c>
      <c r="GS10">
        <v>-0.14814814814814811</v>
      </c>
      <c r="GT10">
        <v>-1.2335811384723961E-17</v>
      </c>
      <c r="GU10">
        <v>-0.14814814814814825</v>
      </c>
      <c r="GV10">
        <v>-0.22222222222222221</v>
      </c>
      <c r="GW10">
        <v>-0.29629629629629634</v>
      </c>
      <c r="GX10">
        <v>7.4074074074074112E-2</v>
      </c>
      <c r="GY10">
        <v>0.29629629629629622</v>
      </c>
      <c r="GZ10">
        <v>0.14814814814814817</v>
      </c>
      <c r="HA10">
        <f>VARP(USGS!$Q$81:$AH$81)</f>
        <v>0.88888888888888884</v>
      </c>
      <c r="HB10">
        <v>7.4074074074074056E-2</v>
      </c>
      <c r="HC10">
        <v>-1.8503717077085941E-17</v>
      </c>
      <c r="HD10">
        <v>-0.1481481481481482</v>
      </c>
      <c r="HE10">
        <v>-0.22222222222222221</v>
      </c>
      <c r="HF10">
        <v>7.4074074074074014E-2</v>
      </c>
      <c r="HG10">
        <v>-0.29629629629629628</v>
      </c>
      <c r="HH10">
        <v>-0.44444444444444442</v>
      </c>
      <c r="HI10">
        <v>-6.1679056923619804E-18</v>
      </c>
      <c r="HJ10">
        <v>-0.14814814814814817</v>
      </c>
      <c r="HK10">
        <v>-0.37037037037037035</v>
      </c>
      <c r="HL10">
        <v>0.1481481481481482</v>
      </c>
      <c r="HM10">
        <v>-7.4074074074074014E-2</v>
      </c>
      <c r="HN10">
        <v>7.4074074074074028E-2</v>
      </c>
      <c r="HO10">
        <v>0.29629629629629634</v>
      </c>
      <c r="HP10">
        <v>0.14814814814814822</v>
      </c>
      <c r="HQ10">
        <v>-3.0839528461809905E-17</v>
      </c>
      <c r="HR10">
        <v>-0.59259259259259223</v>
      </c>
      <c r="HS10">
        <v>-0.22222222222222221</v>
      </c>
      <c r="HT10">
        <v>-0.22222222222222221</v>
      </c>
      <c r="HU10">
        <v>0.1481481481481482</v>
      </c>
      <c r="HV10">
        <v>0.14814814814814811</v>
      </c>
      <c r="HW10">
        <v>-0.29629629629629628</v>
      </c>
      <c r="HX10">
        <v>0.29629629629629634</v>
      </c>
    </row>
    <row r="11" spans="1:578" x14ac:dyDescent="0.25">
      <c r="A11" s="4">
        <v>1</v>
      </c>
      <c r="B11" s="4">
        <v>10</v>
      </c>
      <c r="C11" s="4" t="s">
        <v>65</v>
      </c>
      <c r="D11" s="10">
        <v>100</v>
      </c>
      <c r="E11" s="10">
        <v>300</v>
      </c>
      <c r="F11" s="10">
        <v>900</v>
      </c>
      <c r="G11" s="5">
        <v>1119.3125</v>
      </c>
      <c r="H11" s="10">
        <v>2700</v>
      </c>
      <c r="I11" s="5">
        <v>1080</v>
      </c>
      <c r="J11" s="5">
        <v>1284</v>
      </c>
      <c r="K11" s="5">
        <v>1237</v>
      </c>
      <c r="L11" s="5">
        <v>740.4</v>
      </c>
      <c r="M11" s="5">
        <v>1111.7007780530087</v>
      </c>
      <c r="N11" s="5">
        <v>1119.3125</v>
      </c>
      <c r="P11" s="5" t="s">
        <v>10</v>
      </c>
      <c r="Q11" s="5">
        <v>0.38750000000000001</v>
      </c>
      <c r="R11" s="5">
        <v>4.9982358801194088E-2</v>
      </c>
      <c r="S11" s="5">
        <v>0.66874999999999996</v>
      </c>
      <c r="T11" s="5">
        <v>0.57714285714285707</v>
      </c>
      <c r="U11" s="5">
        <v>0.95600961546406937</v>
      </c>
      <c r="V11" s="5">
        <v>0.95013086655591439</v>
      </c>
      <c r="W11" s="5">
        <v>0.17</v>
      </c>
      <c r="X11" s="5">
        <v>0.95</v>
      </c>
      <c r="Y11" s="5">
        <v>4.799779757733507E-2</v>
      </c>
      <c r="Z11" s="5">
        <v>0.95309187282156405</v>
      </c>
      <c r="AA11" s="5">
        <v>9.5000000000000001E-2</v>
      </c>
      <c r="AB11" s="5">
        <v>0.8</v>
      </c>
      <c r="AC11" s="5">
        <v>0.77750000000000008</v>
      </c>
      <c r="AD11" s="5">
        <v>0.35</v>
      </c>
      <c r="AE11" s="5">
        <v>0.28500000000000003</v>
      </c>
      <c r="AF11" s="5">
        <v>0.95168793742280766</v>
      </c>
      <c r="AG11" s="5">
        <v>0.05</v>
      </c>
      <c r="AH11" s="5">
        <v>0.95012454710206973</v>
      </c>
      <c r="AI11" s="5">
        <f>AVERAGE($Q$11:$AH$11)</f>
        <v>0.55388432516043395</v>
      </c>
      <c r="AX11" s="9"/>
      <c r="BQ11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V11" s="86" t="s">
        <v>374</v>
      </c>
      <c r="CW11" s="5">
        <f>SUM($Q$46:$AH$46)</f>
        <v>2</v>
      </c>
      <c r="CX11" s="5">
        <v>7.6543209876543212</v>
      </c>
      <c r="CY11" s="5">
        <f>SUM($Q$82:$AH$82)</f>
        <v>2</v>
      </c>
      <c r="CZ11" s="5">
        <v>3.6543209876543217</v>
      </c>
      <c r="DA11" s="5">
        <v>-4.3901198648150085E-2</v>
      </c>
      <c r="DB11" s="5">
        <v>0.96466418469806692</v>
      </c>
      <c r="DC11" s="5">
        <v>0.25909793815443494</v>
      </c>
      <c r="DD11" s="5">
        <f t="shared" si="0"/>
        <v>6.5972222222222238E-2</v>
      </c>
      <c r="DE11" s="5">
        <f t="shared" si="1"/>
        <v>0.22916666666666666</v>
      </c>
      <c r="DF11" s="5">
        <v>2.0690480228027709E-3</v>
      </c>
      <c r="DG11" s="5">
        <v>2.7333427592112516</v>
      </c>
      <c r="DH11" s="5">
        <f t="shared" si="2"/>
        <v>3</v>
      </c>
      <c r="DI11" s="5">
        <f t="shared" si="3"/>
        <v>6</v>
      </c>
      <c r="DJ11" s="5">
        <v>9</v>
      </c>
      <c r="DK11" s="5">
        <f t="shared" si="4"/>
        <v>5.555555555555558E-2</v>
      </c>
      <c r="DL11" s="5">
        <f t="shared" si="5"/>
        <v>0.55388432516043395</v>
      </c>
      <c r="DM11" s="5">
        <f t="shared" si="6"/>
        <v>0.37083272705100567</v>
      </c>
      <c r="DN11"/>
      <c r="DO11" s="9" t="s">
        <v>46</v>
      </c>
      <c r="DP11" s="9">
        <v>-0.20662049139030134</v>
      </c>
      <c r="DQ11" s="9">
        <v>0.34150850532496413</v>
      </c>
      <c r="DR11" s="9">
        <v>0.2987768973626404</v>
      </c>
      <c r="DS11" s="9">
        <v>0.32388673855609129</v>
      </c>
      <c r="DT11" s="9">
        <v>0.48374015955387922</v>
      </c>
      <c r="DU11" s="9">
        <v>-0.53610935897014733</v>
      </c>
      <c r="DV11" s="9">
        <v>0.74507521566981139</v>
      </c>
      <c r="DW11" s="9">
        <v>-4.1001651862118321E-2</v>
      </c>
      <c r="DX11" s="9">
        <v>1</v>
      </c>
      <c r="DY11" s="9">
        <v>0.76004430259844324</v>
      </c>
      <c r="DZ11" s="9">
        <v>0.49222821665259109</v>
      </c>
      <c r="EA11" s="9">
        <v>0.70193372151857203</v>
      </c>
      <c r="EB11" s="9">
        <v>0.19080582523849743</v>
      </c>
      <c r="GR11" t="s">
        <v>10</v>
      </c>
      <c r="GS11">
        <v>9.8765432098765482E-2</v>
      </c>
      <c r="GT11">
        <v>0.59259259259259245</v>
      </c>
      <c r="GU11">
        <v>2.4691358024691343E-2</v>
      </c>
      <c r="GV11">
        <v>-0.22222222222222221</v>
      </c>
      <c r="GW11">
        <v>-9.8765432098765482E-2</v>
      </c>
      <c r="GX11">
        <v>-4.9382716049382741E-2</v>
      </c>
      <c r="GY11">
        <v>0.54320987654321007</v>
      </c>
      <c r="GZ11">
        <v>0.12345679012345674</v>
      </c>
      <c r="HA11">
        <v>7.4074074074074056E-2</v>
      </c>
      <c r="HB11">
        <f>VARP(USGS!$Q$82:$AH$82)</f>
        <v>0.98765432098765427</v>
      </c>
      <c r="HC11">
        <v>-0.14814814814814822</v>
      </c>
      <c r="HD11">
        <v>2.4691358024691357E-2</v>
      </c>
      <c r="HE11">
        <v>0</v>
      </c>
      <c r="HF11">
        <v>0.32098765432098769</v>
      </c>
      <c r="HG11">
        <v>4.9382716049382741E-2</v>
      </c>
      <c r="HH11">
        <v>0.14814814814814814</v>
      </c>
      <c r="HI11">
        <v>-0.37037037037037052</v>
      </c>
      <c r="HJ11">
        <v>0.39506172839506176</v>
      </c>
      <c r="HK11">
        <v>0.54320987654320996</v>
      </c>
      <c r="HL11">
        <v>0.12345679012345674</v>
      </c>
      <c r="HM11">
        <v>0.34567901234567899</v>
      </c>
      <c r="HN11">
        <v>-0.19753086419753088</v>
      </c>
      <c r="HO11">
        <v>0.24691358024691359</v>
      </c>
      <c r="HP11">
        <v>-9.8765432098765482E-2</v>
      </c>
      <c r="HQ11">
        <v>0.1481481481481482</v>
      </c>
      <c r="HR11">
        <v>9.8765432098765482E-2</v>
      </c>
      <c r="HS11">
        <v>-7.407407407407407E-2</v>
      </c>
      <c r="HT11">
        <v>-7.4074074074074056E-2</v>
      </c>
      <c r="HU11">
        <v>0.12345679012345674</v>
      </c>
      <c r="HV11">
        <v>0.27160493827160498</v>
      </c>
      <c r="HW11">
        <v>-0.24691358024691368</v>
      </c>
      <c r="HX11">
        <v>-4.9382716049382741E-2</v>
      </c>
    </row>
    <row r="12" spans="1:578" x14ac:dyDescent="0.25">
      <c r="A12" s="4">
        <v>1</v>
      </c>
      <c r="B12" s="4">
        <v>11</v>
      </c>
      <c r="C12" s="4" t="s">
        <v>66</v>
      </c>
      <c r="D12" s="10">
        <v>1</v>
      </c>
      <c r="E12" s="10">
        <v>3</v>
      </c>
      <c r="F12" s="10">
        <v>6</v>
      </c>
      <c r="G12" s="5">
        <v>33.791875000000005</v>
      </c>
      <c r="H12" s="10">
        <v>12</v>
      </c>
      <c r="I12" s="5">
        <v>13.01</v>
      </c>
      <c r="J12" s="5">
        <v>12.73</v>
      </c>
      <c r="K12" s="5">
        <v>12.83</v>
      </c>
      <c r="L12" s="5">
        <v>6.0190000000000001</v>
      </c>
      <c r="M12" s="5">
        <v>14.318284195288278</v>
      </c>
      <c r="N12" s="5">
        <v>33.791875000000005</v>
      </c>
      <c r="P12" s="5" t="s">
        <v>11</v>
      </c>
      <c r="Q12" s="5">
        <v>0.95312891156968738</v>
      </c>
      <c r="R12" s="5">
        <v>0.93071428571428561</v>
      </c>
      <c r="S12" s="5">
        <v>0.95317259326123416</v>
      </c>
      <c r="T12" s="5">
        <v>0.95187748553482732</v>
      </c>
      <c r="U12" s="5">
        <v>0.97199693974136669</v>
      </c>
      <c r="V12" s="5">
        <v>4.7681586340452234E-2</v>
      </c>
      <c r="W12" s="5">
        <v>0.95031582747423582</v>
      </c>
      <c r="X12" s="5">
        <v>0.72499999999999998</v>
      </c>
      <c r="Y12" s="5">
        <v>0.95364306024346568</v>
      </c>
      <c r="Z12" s="5">
        <v>0.95858034328735076</v>
      </c>
      <c r="AA12" s="5">
        <v>0.95058139543146447</v>
      </c>
      <c r="AB12" s="5">
        <v>0.95396904147648343</v>
      </c>
      <c r="AC12" s="5">
        <v>3.8519764507989912E-2</v>
      </c>
      <c r="AD12" s="5">
        <v>0.95538129251795723</v>
      </c>
      <c r="AE12" s="5">
        <v>0.95002433772103378</v>
      </c>
      <c r="AF12" s="5">
        <v>0.41149999999999998</v>
      </c>
      <c r="AG12" s="5">
        <v>3.9285705867340329E-2</v>
      </c>
      <c r="AH12" s="5">
        <v>0.95036731566794685</v>
      </c>
      <c r="AI12" s="5">
        <f>AVERAGE($Q$12:$AH$12)</f>
        <v>0.75809666035317358</v>
      </c>
      <c r="AX12" s="9"/>
      <c r="BQ12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V12" s="86">
        <f>AVERAGE(DA:DA)</f>
        <v>-3.1201915253343347E-3</v>
      </c>
      <c r="CW12" s="5">
        <f>SUM($Q$47:$AH$47)</f>
        <v>10</v>
      </c>
      <c r="CX12" s="5">
        <v>5.8271604938271606</v>
      </c>
      <c r="CY12" s="5">
        <f>SUM($Q$83:$AH$83)</f>
        <v>-12</v>
      </c>
      <c r="CZ12" s="5">
        <v>1.8518518518518523</v>
      </c>
      <c r="DA12" s="5">
        <v>-2.59467681931877E-2</v>
      </c>
      <c r="DB12" s="5">
        <v>1.1059734539458583</v>
      </c>
      <c r="DC12" s="5">
        <v>0.30443352738525281</v>
      </c>
      <c r="DD12" s="5">
        <f t="shared" si="0"/>
        <v>0.12847222222222221</v>
      </c>
      <c r="DE12" s="5">
        <f t="shared" si="1"/>
        <v>0.25694444444444442</v>
      </c>
      <c r="DF12" s="5">
        <v>7.1155746399205742E-13</v>
      </c>
      <c r="DG12" s="5">
        <v>4.0486729957164513</v>
      </c>
      <c r="DH12" s="5">
        <f t="shared" si="2"/>
        <v>3</v>
      </c>
      <c r="DI12" s="5">
        <f t="shared" si="3"/>
        <v>12</v>
      </c>
      <c r="DJ12" s="5">
        <v>15</v>
      </c>
      <c r="DK12" s="5">
        <f t="shared" si="4"/>
        <v>0.27777777777777779</v>
      </c>
      <c r="DL12" s="5">
        <f t="shared" si="5"/>
        <v>0.75809666035317358</v>
      </c>
      <c r="DM12" s="5">
        <f t="shared" si="6"/>
        <v>0.35588413734399782</v>
      </c>
      <c r="DN12"/>
      <c r="DO12" s="9" t="s">
        <v>47</v>
      </c>
      <c r="DP12" s="9">
        <v>-0.37234337285996744</v>
      </c>
      <c r="DQ12" s="9">
        <v>0.18280661163981435</v>
      </c>
      <c r="DR12" s="9">
        <v>0.35189714998868243</v>
      </c>
      <c r="DS12" s="9">
        <v>0.5161050277235143</v>
      </c>
      <c r="DT12" s="9">
        <v>0.46439376470294025</v>
      </c>
      <c r="DU12" s="9">
        <v>-0.55298011268587455</v>
      </c>
      <c r="DV12" s="9">
        <v>0.603480939374754</v>
      </c>
      <c r="DW12" s="9">
        <v>0.61816170022003769</v>
      </c>
      <c r="DX12" s="9">
        <v>0.76004430259844324</v>
      </c>
      <c r="DY12" s="9">
        <v>1</v>
      </c>
      <c r="DZ12" s="9">
        <v>3.0877387842874672E-2</v>
      </c>
      <c r="EA12" s="9">
        <v>0.20549972601841632</v>
      </c>
      <c r="EB12" s="9">
        <v>0.6769671423826783</v>
      </c>
      <c r="GR12" t="s">
        <v>11</v>
      </c>
      <c r="GS12">
        <v>7.407407407407407E-2</v>
      </c>
      <c r="GT12">
        <v>-0.22222222222222221</v>
      </c>
      <c r="GU12">
        <v>0.18518518518518523</v>
      </c>
      <c r="GV12">
        <v>0.1111111111111111</v>
      </c>
      <c r="GW12">
        <v>-0.29629629629629622</v>
      </c>
      <c r="GX12">
        <v>0.29629629629629645</v>
      </c>
      <c r="GY12">
        <v>7.4074074074074028E-2</v>
      </c>
      <c r="GZ12">
        <v>-7.4074074074074014E-2</v>
      </c>
      <c r="HA12">
        <v>-1.8503717077085941E-17</v>
      </c>
      <c r="HB12">
        <v>-0.14814814814814822</v>
      </c>
      <c r="HC12">
        <f>VARP(USGS!$Q$83:$AH$83)</f>
        <v>0.55555555555555558</v>
      </c>
      <c r="HD12">
        <v>-3.7037037037037014E-2</v>
      </c>
      <c r="HE12">
        <v>0.1111111111111111</v>
      </c>
      <c r="HF12">
        <v>-0.1481481481481482</v>
      </c>
      <c r="HG12">
        <v>3.7037037037037E-2</v>
      </c>
      <c r="HH12">
        <v>0.22222222222222221</v>
      </c>
      <c r="HI12">
        <v>0.1111111111111111</v>
      </c>
      <c r="HJ12">
        <v>0.1851851851851852</v>
      </c>
      <c r="HK12">
        <v>7.4074074074074042E-2</v>
      </c>
      <c r="HL12">
        <v>-7.4074074074074042E-2</v>
      </c>
      <c r="HM12">
        <v>-7.4074074074074014E-2</v>
      </c>
      <c r="HN12">
        <v>0.18518518518518526</v>
      </c>
      <c r="HO12">
        <v>-3.7037037037037028E-2</v>
      </c>
      <c r="HP12">
        <v>-7.4074074074074001E-2</v>
      </c>
      <c r="HQ12">
        <v>1.8503717077085941E-17</v>
      </c>
      <c r="HR12">
        <v>7.4074074074074056E-2</v>
      </c>
      <c r="HS12">
        <v>3.0839528461809905E-17</v>
      </c>
      <c r="HT12">
        <v>0.22222222222222221</v>
      </c>
      <c r="HU12">
        <v>0.14814814814814814</v>
      </c>
      <c r="HV12">
        <v>3.7037037037037014E-2</v>
      </c>
      <c r="HW12">
        <v>3.7037037037037014E-2</v>
      </c>
      <c r="HX12">
        <v>0.29629629629629634</v>
      </c>
    </row>
    <row r="13" spans="1:578" x14ac:dyDescent="0.25">
      <c r="A13" s="4">
        <v>1</v>
      </c>
      <c r="B13" s="4">
        <v>12</v>
      </c>
      <c r="C13" s="4" t="s">
        <v>67</v>
      </c>
      <c r="D13" s="10">
        <v>3</v>
      </c>
      <c r="E13" s="10">
        <v>5</v>
      </c>
      <c r="F13" s="10">
        <v>8</v>
      </c>
      <c r="G13" s="5">
        <v>9.390625</v>
      </c>
      <c r="H13" s="10">
        <v>9</v>
      </c>
      <c r="I13" s="5">
        <v>7.2830000000000004</v>
      </c>
      <c r="J13" s="5">
        <v>7.0549999999999997</v>
      </c>
      <c r="K13" s="5">
        <v>6.9790000000000001</v>
      </c>
      <c r="L13" s="5">
        <v>8.5079999999999991</v>
      </c>
      <c r="M13" s="5">
        <v>6.6885052210136493</v>
      </c>
      <c r="N13" s="5">
        <v>9.390625</v>
      </c>
      <c r="P13" s="5" t="s">
        <v>12</v>
      </c>
      <c r="Q13" s="5">
        <v>0.8</v>
      </c>
      <c r="R13" s="5">
        <v>0.64100000000000001</v>
      </c>
      <c r="S13" s="5">
        <v>0.95317259326123416</v>
      </c>
      <c r="T13" s="5">
        <v>0.95634783012587277</v>
      </c>
      <c r="U13" s="5">
        <v>0.41</v>
      </c>
      <c r="V13" s="5">
        <v>7.6718750000000002E-2</v>
      </c>
      <c r="W13" s="5">
        <v>0.30499999999999999</v>
      </c>
      <c r="X13" s="5">
        <v>3.3333088885303654E-2</v>
      </c>
      <c r="Y13" s="5">
        <v>0.95287042884206896</v>
      </c>
      <c r="Z13" s="5">
        <v>0.96004514681000497</v>
      </c>
      <c r="AA13" s="5">
        <v>0.95051106230588278</v>
      </c>
      <c r="AB13" s="5">
        <v>0.95206654267410618</v>
      </c>
      <c r="AC13" s="5">
        <v>0.35375000000000001</v>
      </c>
      <c r="AD13" s="5">
        <v>0.95510204590680314</v>
      </c>
      <c r="AE13" s="5">
        <v>0.91142857142857148</v>
      </c>
      <c r="AF13" s="5">
        <v>0.96125784087157473</v>
      </c>
      <c r="AG13" s="5">
        <v>0.05</v>
      </c>
      <c r="AH13" s="5">
        <v>0.95028216704429058</v>
      </c>
      <c r="AI13" s="5">
        <f>AVERAGE($Q$13:$AH$13)</f>
        <v>0.67627144823087315</v>
      </c>
      <c r="AX13" s="9"/>
      <c r="BQ13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V13" s="86" t="s">
        <v>375</v>
      </c>
      <c r="CW13" s="5">
        <f>SUM($Q$48:$AH$48)</f>
        <v>6</v>
      </c>
      <c r="CX13" s="5">
        <v>5.6296296296296306</v>
      </c>
      <c r="CY13" s="5">
        <f>SUM($Q$84:$AH$84)</f>
        <v>-4</v>
      </c>
      <c r="CZ13" s="5">
        <v>1.5802469135802477</v>
      </c>
      <c r="DA13" s="5">
        <v>1.5273463697244093E-2</v>
      </c>
      <c r="DB13" s="5">
        <v>1.0519264344939936</v>
      </c>
      <c r="DC13" s="5">
        <v>0.24026369487326715</v>
      </c>
      <c r="DD13" s="5">
        <f t="shared" si="0"/>
        <v>5.2083333333333356E-2</v>
      </c>
      <c r="DE13" s="5">
        <f t="shared" si="1"/>
        <v>0.20833333333333337</v>
      </c>
      <c r="DF13" s="5">
        <v>3.1640884654607876E-7</v>
      </c>
      <c r="DG13" s="5">
        <v>3.6776025965032297</v>
      </c>
      <c r="DH13" s="5">
        <f t="shared" si="2"/>
        <v>2</v>
      </c>
      <c r="DI13" s="5">
        <f t="shared" si="3"/>
        <v>9</v>
      </c>
      <c r="DJ13" s="5">
        <v>11</v>
      </c>
      <c r="DK13" s="5">
        <f t="shared" si="4"/>
        <v>0.16666666666666669</v>
      </c>
      <c r="DL13" s="5">
        <f t="shared" si="5"/>
        <v>0.67627144823087315</v>
      </c>
      <c r="DM13" s="5">
        <f t="shared" si="6"/>
        <v>0.36357144374835559</v>
      </c>
      <c r="DN13"/>
      <c r="DO13" s="9" t="s">
        <v>48</v>
      </c>
      <c r="DP13" s="9">
        <v>0.30565469449450361</v>
      </c>
      <c r="DQ13" s="9">
        <v>0.33887327086615682</v>
      </c>
      <c r="DR13" s="9">
        <v>2.2535469497734967E-2</v>
      </c>
      <c r="DS13" s="9">
        <v>2.6099598817424265E-2</v>
      </c>
      <c r="DT13" s="9">
        <v>0.15630865233717234</v>
      </c>
      <c r="DU13" s="9">
        <v>3.7448842730700954E-2</v>
      </c>
      <c r="DV13" s="9">
        <v>0.5071161671638923</v>
      </c>
      <c r="DW13" s="9">
        <v>-0.54790088513215673</v>
      </c>
      <c r="DX13" s="9">
        <v>0.49222821665259109</v>
      </c>
      <c r="DY13" s="9">
        <v>3.0877387842874672E-2</v>
      </c>
      <c r="DZ13" s="9">
        <v>1</v>
      </c>
      <c r="EA13" s="9">
        <v>0.88912379829011712</v>
      </c>
      <c r="EB13" s="9">
        <v>-0.61086007236105788</v>
      </c>
      <c r="GR13" t="s">
        <v>12</v>
      </c>
      <c r="GS13">
        <v>0.46913580246913589</v>
      </c>
      <c r="GT13">
        <v>0.37037037037037052</v>
      </c>
      <c r="GU13">
        <v>-0.38271604938271608</v>
      </c>
      <c r="GV13">
        <v>-0.1111111111111111</v>
      </c>
      <c r="GW13">
        <v>-2.4691358024691343E-2</v>
      </c>
      <c r="GX13">
        <v>0.32098765432098764</v>
      </c>
      <c r="GY13">
        <v>2.4691358024691294E-2</v>
      </c>
      <c r="GZ13">
        <v>0.19753086419753091</v>
      </c>
      <c r="HA13">
        <v>-0.1481481481481482</v>
      </c>
      <c r="HB13">
        <v>2.4691358024691357E-2</v>
      </c>
      <c r="HC13">
        <v>-3.7037037037037014E-2</v>
      </c>
      <c r="HD13">
        <f>VARP(USGS!$Q$84:$AH$84)</f>
        <v>0.95061728395061729</v>
      </c>
      <c r="HE13">
        <v>-0.33333333333333331</v>
      </c>
      <c r="HF13">
        <v>-0.19753086419753091</v>
      </c>
      <c r="HG13">
        <v>1.2345679012345666E-2</v>
      </c>
      <c r="HH13">
        <v>0.1481481481481482</v>
      </c>
      <c r="HI13">
        <v>-3.7037037037037028E-2</v>
      </c>
      <c r="HJ13">
        <v>0.4320987654320988</v>
      </c>
      <c r="HK13">
        <v>0.24691358024691359</v>
      </c>
      <c r="HL13">
        <v>-2.4691358024691332E-2</v>
      </c>
      <c r="HM13">
        <v>0.19753086419753091</v>
      </c>
      <c r="HN13">
        <v>-0.16049382716049387</v>
      </c>
      <c r="HO13">
        <v>-0.38271604938271597</v>
      </c>
      <c r="HP13">
        <v>0.19753086419753096</v>
      </c>
      <c r="HQ13">
        <v>0.1481481481481482</v>
      </c>
      <c r="HR13">
        <v>2.4691358024691332E-2</v>
      </c>
      <c r="HS13">
        <v>-7.4074074074074056E-2</v>
      </c>
      <c r="HT13">
        <v>0.37037037037037046</v>
      </c>
      <c r="HU13">
        <v>-2.4691358024691308E-2</v>
      </c>
      <c r="HV13">
        <v>-0.20987654320987659</v>
      </c>
      <c r="HW13">
        <v>-6.1728395061728371E-2</v>
      </c>
      <c r="HX13">
        <v>-0.34567901234567905</v>
      </c>
    </row>
    <row r="14" spans="1:578" x14ac:dyDescent="0.25">
      <c r="A14" s="4">
        <v>1</v>
      </c>
      <c r="B14" s="4">
        <v>13</v>
      </c>
      <c r="C14" s="4" t="s">
        <v>68</v>
      </c>
      <c r="D14" s="10">
        <v>10</v>
      </c>
      <c r="E14" s="10">
        <v>100</v>
      </c>
      <c r="F14" s="10">
        <v>200</v>
      </c>
      <c r="G14" s="5">
        <v>532.8125</v>
      </c>
      <c r="H14" s="10">
        <v>127</v>
      </c>
      <c r="I14" s="5">
        <v>79.06</v>
      </c>
      <c r="J14" s="5">
        <v>78.63</v>
      </c>
      <c r="K14" s="5">
        <v>80.7</v>
      </c>
      <c r="L14" s="5">
        <v>240.3</v>
      </c>
      <c r="M14" s="5">
        <v>99.531929680032775</v>
      </c>
      <c r="N14" s="5">
        <v>532.8125</v>
      </c>
      <c r="P14" s="5" t="s">
        <v>13</v>
      </c>
      <c r="Q14" s="5">
        <v>0.95312891156968738</v>
      </c>
      <c r="R14" s="5">
        <v>0.15575</v>
      </c>
      <c r="S14" s="5">
        <v>0.27500000000000002</v>
      </c>
      <c r="T14" s="5">
        <v>0.3457142857142857</v>
      </c>
      <c r="U14" s="5">
        <v>0.95600961546406937</v>
      </c>
      <c r="V14" s="5">
        <v>0.95017583425916829</v>
      </c>
      <c r="W14" s="5">
        <v>0.39</v>
      </c>
      <c r="X14" s="5">
        <v>0.96485150132341724</v>
      </c>
      <c r="Y14" s="5">
        <v>0.9533028189559789</v>
      </c>
      <c r="Z14" s="5">
        <v>0.55192307692307696</v>
      </c>
      <c r="AA14" s="5">
        <v>7.0000000000000007E-2</v>
      </c>
      <c r="AB14" s="5">
        <v>0.61250000000000004</v>
      </c>
      <c r="AC14" s="5">
        <v>4.6309403437815977E-2</v>
      </c>
      <c r="AD14" s="5">
        <v>0.95099010008822782</v>
      </c>
      <c r="AE14" s="5">
        <v>4.2134456585203109E-2</v>
      </c>
      <c r="AF14" s="5">
        <v>0.3977857142857143</v>
      </c>
      <c r="AG14" s="5">
        <v>0.05</v>
      </c>
      <c r="AH14" s="5">
        <v>0.82499999999999996</v>
      </c>
      <c r="AI14" s="5">
        <f>AVERAGE($Q$14:$AH$14)</f>
        <v>0.52725420658925803</v>
      </c>
      <c r="AX14" s="9"/>
      <c r="BQ14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V14" s="86">
        <f>AVERAGE(DC:DC)</f>
        <v>0.33871293430052357</v>
      </c>
      <c r="CW14" s="5">
        <f>SUM($Q$49:$AH$49)</f>
        <v>0</v>
      </c>
      <c r="CX14" s="5">
        <v>9.6666666666666643</v>
      </c>
      <c r="CY14" s="5">
        <f>SUM($Q$85:$AH$85)</f>
        <v>0</v>
      </c>
      <c r="CZ14" s="5">
        <v>3.1111111111111112</v>
      </c>
      <c r="DA14" s="5">
        <v>-5.7802430267102217E-2</v>
      </c>
      <c r="DB14" s="5">
        <v>25.412308968612148</v>
      </c>
      <c r="DC14" s="5">
        <v>0.38162812815751163</v>
      </c>
      <c r="DD14" s="5">
        <f t="shared" si="0"/>
        <v>6.5972222222222224E-2</v>
      </c>
      <c r="DE14" s="5">
        <f t="shared" si="1"/>
        <v>0.27083333333333326</v>
      </c>
      <c r="DF14" s="5">
        <v>1.3833899652664606E-4</v>
      </c>
      <c r="DG14" s="5">
        <v>2.3150647472744796</v>
      </c>
      <c r="DH14" s="5">
        <f t="shared" si="2"/>
        <v>3</v>
      </c>
      <c r="DI14" s="5">
        <f t="shared" si="3"/>
        <v>6</v>
      </c>
      <c r="DJ14" s="5">
        <v>9</v>
      </c>
      <c r="DK14" s="5">
        <f t="shared" si="4"/>
        <v>0</v>
      </c>
      <c r="DL14" s="5">
        <f t="shared" si="5"/>
        <v>0.52725420658925803</v>
      </c>
      <c r="DM14" s="5">
        <f t="shared" si="6"/>
        <v>0.37313136131200986</v>
      </c>
      <c r="DN14"/>
      <c r="DO14" s="9" t="s">
        <v>221</v>
      </c>
      <c r="DP14" s="9">
        <v>0.17048398778608237</v>
      </c>
      <c r="DQ14" s="9">
        <v>0.31893383139383119</v>
      </c>
      <c r="DR14" s="9">
        <v>0.13042658458014564</v>
      </c>
      <c r="DS14" s="9">
        <v>5.9308710735816859E-2</v>
      </c>
      <c r="DT14" s="9">
        <v>0.27998604411990152</v>
      </c>
      <c r="DU14" s="9">
        <v>-9.7452716096796829E-2</v>
      </c>
      <c r="DV14" s="9">
        <v>0.6077551606742847</v>
      </c>
      <c r="DW14" s="9">
        <v>-0.5330729006084326</v>
      </c>
      <c r="DX14" s="9">
        <v>0.70193372151857203</v>
      </c>
      <c r="DY14" s="9">
        <v>0.20549972601841632</v>
      </c>
      <c r="DZ14" s="9">
        <v>0.88912379829011712</v>
      </c>
      <c r="EA14" s="9">
        <v>1</v>
      </c>
      <c r="EB14" s="9">
        <v>-0.49910098975562306</v>
      </c>
      <c r="GR14" t="s">
        <v>13</v>
      </c>
      <c r="GS14">
        <v>-0.22222222222222221</v>
      </c>
      <c r="GT14">
        <v>0</v>
      </c>
      <c r="GU14">
        <v>0.55555555555555558</v>
      </c>
      <c r="GV14">
        <v>-0.1111111111111111</v>
      </c>
      <c r="GW14">
        <v>0.22222222222222221</v>
      </c>
      <c r="GX14">
        <v>0</v>
      </c>
      <c r="GY14">
        <v>-0.22222222222222221</v>
      </c>
      <c r="GZ14">
        <v>0</v>
      </c>
      <c r="HA14">
        <v>-0.22222222222222221</v>
      </c>
      <c r="HB14">
        <v>0</v>
      </c>
      <c r="HC14">
        <v>0.1111111111111111</v>
      </c>
      <c r="HD14">
        <v>-0.33333333333333331</v>
      </c>
      <c r="HE14">
        <f>VARP(USGS!$Q$85:$AH$85)</f>
        <v>1</v>
      </c>
      <c r="HF14">
        <v>-0.22222222222222221</v>
      </c>
      <c r="HG14">
        <v>0.33333333333333326</v>
      </c>
      <c r="HH14">
        <v>0.44444444444444442</v>
      </c>
      <c r="HI14">
        <v>-0.11111111111111109</v>
      </c>
      <c r="HJ14">
        <v>0.1111111111111111</v>
      </c>
      <c r="HK14">
        <v>-2.4671622769447922E-17</v>
      </c>
      <c r="HL14">
        <v>0.22222222222222221</v>
      </c>
      <c r="HM14">
        <v>0</v>
      </c>
      <c r="HN14">
        <v>0.33333333333333331</v>
      </c>
      <c r="HO14">
        <v>-0.1111111111111111</v>
      </c>
      <c r="HP14">
        <v>-0.22222222222222221</v>
      </c>
      <c r="HQ14">
        <v>-1.2335811384723961E-17</v>
      </c>
      <c r="HR14">
        <v>0.44444444444444442</v>
      </c>
      <c r="HS14">
        <v>0.44444444444444442</v>
      </c>
      <c r="HT14">
        <v>0.22222222222222221</v>
      </c>
      <c r="HU14">
        <v>-0.22222222222222221</v>
      </c>
      <c r="HV14">
        <v>0.33333333333333326</v>
      </c>
      <c r="HW14">
        <v>0.1111111111111111</v>
      </c>
      <c r="HX14">
        <v>0.22222222222222221</v>
      </c>
    </row>
    <row r="15" spans="1:578" ht="15.75" thickBot="1" x14ac:dyDescent="0.3">
      <c r="A15" s="4">
        <v>1</v>
      </c>
      <c r="B15" s="4">
        <v>14</v>
      </c>
      <c r="C15" s="4" t="s">
        <v>69</v>
      </c>
      <c r="D15" s="10">
        <v>50</v>
      </c>
      <c r="E15" s="10">
        <v>500</v>
      </c>
      <c r="F15" s="10">
        <v>10000</v>
      </c>
      <c r="G15" s="5">
        <v>698.20937500000002</v>
      </c>
      <c r="H15" s="10">
        <v>1200</v>
      </c>
      <c r="I15" s="5">
        <v>44.12</v>
      </c>
      <c r="J15" s="5">
        <v>461.9</v>
      </c>
      <c r="K15" s="5">
        <v>580.29999999999995</v>
      </c>
      <c r="L15" s="5">
        <v>116.2</v>
      </c>
      <c r="M15" s="5">
        <v>1107.699528360263</v>
      </c>
      <c r="N15" s="5">
        <v>698.20937500000002</v>
      </c>
      <c r="P15" s="5" t="s">
        <v>14</v>
      </c>
      <c r="Q15" s="5">
        <v>0.5</v>
      </c>
      <c r="R15" s="5">
        <v>4.9957392560571252E-2</v>
      </c>
      <c r="S15" s="5">
        <v>0.95317259326123416</v>
      </c>
      <c r="T15" s="5">
        <v>5.4499999999999986E-2</v>
      </c>
      <c r="U15" s="5">
        <v>0.95600961546406937</v>
      </c>
      <c r="V15" s="5">
        <v>0.5675</v>
      </c>
      <c r="W15" s="5">
        <v>4.5333324777762092E-2</v>
      </c>
      <c r="X15" s="5">
        <v>0.5</v>
      </c>
      <c r="Y15" s="5">
        <v>0.95397837931676754</v>
      </c>
      <c r="Z15" s="5">
        <v>0.95983358555837317</v>
      </c>
      <c r="AA15" s="5">
        <v>7.2500000000000009E-2</v>
      </c>
      <c r="AB15" s="5">
        <v>0.22999999999999998</v>
      </c>
      <c r="AC15" s="5">
        <v>0.17149999999999999</v>
      </c>
      <c r="AD15" s="5">
        <v>0.54500000000000004</v>
      </c>
      <c r="AE15" s="5">
        <v>0.95003334568024733</v>
      </c>
      <c r="AF15" s="5">
        <v>0.95168793742280766</v>
      </c>
      <c r="AG15" s="5">
        <v>0.5</v>
      </c>
      <c r="AH15" s="5">
        <v>0.13437500000000002</v>
      </c>
      <c r="AI15" s="5">
        <f>AVERAGE($Q$15:$AH$15)</f>
        <v>0.50529895411343517</v>
      </c>
      <c r="AX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V15" s="86" t="s">
        <v>212</v>
      </c>
      <c r="CW15" s="5">
        <f>SUM($Q$50:$AH$50)</f>
        <v>-2</v>
      </c>
      <c r="CX15" s="5">
        <v>7.4567901234567904</v>
      </c>
      <c r="CY15" s="5">
        <f>SUM($Q$86:$AH$86)</f>
        <v>2</v>
      </c>
      <c r="CZ15" s="5">
        <v>0.76543209876543161</v>
      </c>
      <c r="DA15" s="5">
        <v>-2.4663876148304036E-3</v>
      </c>
      <c r="DB15" s="5">
        <v>3.1390471625097081</v>
      </c>
      <c r="DC15" s="5">
        <v>0.18061741376075605</v>
      </c>
      <c r="DD15" s="5">
        <f t="shared" si="0"/>
        <v>-2.430555555555557E-2</v>
      </c>
      <c r="DE15" s="5">
        <f t="shared" si="1"/>
        <v>0.18055555555555555</v>
      </c>
      <c r="DF15" s="5">
        <v>1.5682486698940143E-4</v>
      </c>
      <c r="DG15" s="5">
        <v>2.6081664349040947</v>
      </c>
      <c r="DH15" s="5">
        <f t="shared" si="2"/>
        <v>2</v>
      </c>
      <c r="DI15" s="5">
        <f t="shared" si="3"/>
        <v>6</v>
      </c>
      <c r="DJ15" s="5">
        <v>8</v>
      </c>
      <c r="DK15" s="5">
        <f t="shared" si="4"/>
        <v>5.555555555555558E-2</v>
      </c>
      <c r="DL15" s="5">
        <f t="shared" si="5"/>
        <v>0.50529895411343517</v>
      </c>
      <c r="DM15" s="5">
        <f t="shared" si="6"/>
        <v>0.37167837323652686</v>
      </c>
      <c r="DN15"/>
      <c r="DO15" s="51" t="s">
        <v>49</v>
      </c>
      <c r="DP15" s="51">
        <v>-0.40049284993113743</v>
      </c>
      <c r="DQ15" s="51">
        <v>-0.18023570577262826</v>
      </c>
      <c r="DR15" s="51">
        <v>0.26626154660352724</v>
      </c>
      <c r="DS15" s="51">
        <v>0.36271200179716961</v>
      </c>
      <c r="DT15" s="51">
        <v>0.31117111111349099</v>
      </c>
      <c r="DU15" s="51">
        <v>-0.52534033235662636</v>
      </c>
      <c r="DV15" s="51">
        <v>9.0494452574395728E-2</v>
      </c>
      <c r="DW15" s="51">
        <v>0.81002930014040253</v>
      </c>
      <c r="DX15" s="51">
        <v>0.19080582523849743</v>
      </c>
      <c r="DY15" s="51">
        <v>0.6769671423826783</v>
      </c>
      <c r="DZ15" s="51">
        <v>-0.61086007236105788</v>
      </c>
      <c r="EA15" s="51">
        <v>-0.49910098975562306</v>
      </c>
      <c r="EB15" s="51">
        <v>1</v>
      </c>
      <c r="GR15" t="s">
        <v>14</v>
      </c>
      <c r="GS15">
        <v>-0.12345679012345674</v>
      </c>
      <c r="GT15">
        <v>-7.407407407407407E-2</v>
      </c>
      <c r="GU15">
        <v>-0.19753086419753091</v>
      </c>
      <c r="GV15">
        <v>-0.22222222222222221</v>
      </c>
      <c r="GW15">
        <v>0.12345679012345674</v>
      </c>
      <c r="GX15">
        <v>-0.27160493827160498</v>
      </c>
      <c r="GY15">
        <v>-0.12345679012345674</v>
      </c>
      <c r="GZ15">
        <v>0.12345679012345674</v>
      </c>
      <c r="HA15">
        <v>7.4074074074074014E-2</v>
      </c>
      <c r="HB15">
        <v>0.32098765432098769</v>
      </c>
      <c r="HC15">
        <v>-0.1481481481481482</v>
      </c>
      <c r="HD15">
        <v>-0.19753086419753091</v>
      </c>
      <c r="HE15">
        <v>-0.22222222222222221</v>
      </c>
      <c r="HF15">
        <f>VARP(USGS!$Q$86:$AH$86)</f>
        <v>0.98765432098765427</v>
      </c>
      <c r="HG15">
        <v>0.27160493827160487</v>
      </c>
      <c r="HH15">
        <v>-0.29629629629629622</v>
      </c>
      <c r="HI15">
        <v>-0.14814814814814817</v>
      </c>
      <c r="HJ15">
        <v>-4.9382716049382762E-2</v>
      </c>
      <c r="HK15">
        <v>9.8765432098765482E-2</v>
      </c>
      <c r="HL15">
        <v>0.34567901234567905</v>
      </c>
      <c r="HM15">
        <v>0.12345679012345674</v>
      </c>
      <c r="HN15">
        <v>0.24691358024691359</v>
      </c>
      <c r="HO15">
        <v>2.4691358024691343E-2</v>
      </c>
      <c r="HP15">
        <v>0.12345679012345674</v>
      </c>
      <c r="HQ15">
        <v>0.14814814814814808</v>
      </c>
      <c r="HR15">
        <v>-0.12345679012345674</v>
      </c>
      <c r="HS15">
        <v>-7.4074074074074056E-2</v>
      </c>
      <c r="HT15">
        <v>-7.4074074074074084E-2</v>
      </c>
      <c r="HU15">
        <v>0.12345679012345674</v>
      </c>
      <c r="HV15">
        <v>4.9382716049382741E-2</v>
      </c>
      <c r="HW15">
        <v>-0.24691358024691354</v>
      </c>
      <c r="HX15">
        <v>0.1728395061728395</v>
      </c>
    </row>
    <row r="16" spans="1:578" x14ac:dyDescent="0.25">
      <c r="A16" s="4">
        <v>1</v>
      </c>
      <c r="B16" s="4">
        <v>15</v>
      </c>
      <c r="C16" s="4" t="s">
        <v>70</v>
      </c>
      <c r="D16" s="10">
        <v>10</v>
      </c>
      <c r="E16" s="10">
        <v>150</v>
      </c>
      <c r="F16" s="10">
        <v>350</v>
      </c>
      <c r="G16" s="5">
        <v>1371.15625</v>
      </c>
      <c r="H16" s="10">
        <v>57</v>
      </c>
      <c r="I16" s="5">
        <v>78.680000000000007</v>
      </c>
      <c r="J16" s="5">
        <v>77.94</v>
      </c>
      <c r="K16" s="5">
        <v>78.790000000000006</v>
      </c>
      <c r="L16" s="5">
        <v>132.80000000000001</v>
      </c>
      <c r="M16" s="5">
        <v>111.36089242366818</v>
      </c>
      <c r="N16" s="5">
        <v>1371.15625</v>
      </c>
      <c r="P16" s="5" t="s">
        <v>15</v>
      </c>
      <c r="Q16" s="5">
        <v>3.4693843190260226E-2</v>
      </c>
      <c r="R16" s="5">
        <v>0.65299999999999991</v>
      </c>
      <c r="S16" s="5">
        <v>0.95317259326123416</v>
      </c>
      <c r="T16" s="5">
        <v>0.54499999999999982</v>
      </c>
      <c r="U16" s="5">
        <v>0.96903553317207347</v>
      </c>
      <c r="V16" s="5">
        <v>0.58099999999999996</v>
      </c>
      <c r="W16" s="5">
        <v>0.95021699819599814</v>
      </c>
      <c r="X16" s="5">
        <v>0.95872094138725061</v>
      </c>
      <c r="Y16" s="5">
        <v>0.95287042884206896</v>
      </c>
      <c r="Z16" s="5">
        <v>2.532467179962844E-2</v>
      </c>
      <c r="AA16" s="5">
        <v>0.29230769230769232</v>
      </c>
      <c r="AB16" s="5">
        <v>0.72499999999999998</v>
      </c>
      <c r="AC16" s="5">
        <v>0.95049214268743842</v>
      </c>
      <c r="AD16" s="5">
        <v>0.95194174964652867</v>
      </c>
      <c r="AE16" s="5">
        <v>4.9773376687358366E-2</v>
      </c>
      <c r="AF16" s="5">
        <v>0.95536325599087102</v>
      </c>
      <c r="AG16" s="5">
        <v>1.8333321722217966E-2</v>
      </c>
      <c r="AH16" s="5">
        <v>0.95005668934268639</v>
      </c>
      <c r="AI16" s="5">
        <f>AVERAGE($Q$16:$AH$16)</f>
        <v>0.63979462434629497</v>
      </c>
      <c r="AX16" s="9"/>
      <c r="CV16" s="86">
        <f>AVERAGE(DD:DD)</f>
        <v>9.8958333333333356E-2</v>
      </c>
      <c r="CW16" s="5">
        <f>SUM($Q$51:$AH$51)</f>
        <v>8</v>
      </c>
      <c r="CX16" s="5">
        <v>4.2839506172839501</v>
      </c>
      <c r="CY16" s="5">
        <f>SUM($Q$87:$AH$87)</f>
        <v>-8</v>
      </c>
      <c r="CZ16" s="5">
        <v>4.9382716049382704</v>
      </c>
      <c r="DA16" s="5">
        <v>2.0174759965812587E-2</v>
      </c>
      <c r="DB16" s="5">
        <v>2.8351293851897341</v>
      </c>
      <c r="DC16" s="5">
        <v>0.15827104249866178</v>
      </c>
      <c r="DD16" s="5">
        <f t="shared" si="0"/>
        <v>0.19097222222222221</v>
      </c>
      <c r="DE16" s="5">
        <f t="shared" si="1"/>
        <v>0.18749999999999997</v>
      </c>
      <c r="DF16" s="5">
        <v>1.879342640868825E-9</v>
      </c>
      <c r="DG16" s="5">
        <v>3.2325999463326247</v>
      </c>
      <c r="DH16" s="5">
        <f t="shared" si="2"/>
        <v>4</v>
      </c>
      <c r="DI16" s="5">
        <f t="shared" si="3"/>
        <v>9</v>
      </c>
      <c r="DJ16" s="5">
        <v>13</v>
      </c>
      <c r="DK16" s="5">
        <f t="shared" si="4"/>
        <v>0.22222222222222221</v>
      </c>
      <c r="DL16" s="5">
        <f t="shared" si="5"/>
        <v>0.63979462434629497</v>
      </c>
      <c r="DM16" s="5">
        <f t="shared" si="6"/>
        <v>0.38434027161542633</v>
      </c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GR16" t="s">
        <v>15</v>
      </c>
      <c r="GS16">
        <v>4.938271604938279E-2</v>
      </c>
      <c r="GT16">
        <v>-0.14814814814814817</v>
      </c>
      <c r="GU16">
        <v>0.4567901234567901</v>
      </c>
      <c r="GV16">
        <v>0.1111111111111111</v>
      </c>
      <c r="GW16">
        <v>-4.9382716049382741E-2</v>
      </c>
      <c r="GX16">
        <v>-2.4691358024691308E-2</v>
      </c>
      <c r="GY16">
        <v>-0.39506172839506193</v>
      </c>
      <c r="GZ16">
        <v>0.39506172839506182</v>
      </c>
      <c r="HA16">
        <v>-0.29629629629629628</v>
      </c>
      <c r="HB16">
        <v>4.9382716049382741E-2</v>
      </c>
      <c r="HC16">
        <v>3.7037037037037E-2</v>
      </c>
      <c r="HD16">
        <v>1.2345679012345666E-2</v>
      </c>
      <c r="HE16">
        <v>0.33333333333333326</v>
      </c>
      <c r="HF16">
        <v>0.27160493827160487</v>
      </c>
      <c r="HG16">
        <f>VARP(USGS!$Q$87:$AH$87)</f>
        <v>0.80246913580246915</v>
      </c>
      <c r="HH16">
        <v>7.4074074074074084E-2</v>
      </c>
      <c r="HI16">
        <v>3.7037037037037E-2</v>
      </c>
      <c r="HJ16">
        <v>0.30864197530864201</v>
      </c>
      <c r="HK16">
        <v>0.27160493827160498</v>
      </c>
      <c r="HL16">
        <v>0.39506172839506171</v>
      </c>
      <c r="HM16">
        <v>0.1728395061728395</v>
      </c>
      <c r="HN16">
        <v>0.45679012345678999</v>
      </c>
      <c r="HO16">
        <v>-0.20987654320987659</v>
      </c>
      <c r="HP16">
        <v>0.1728395061728395</v>
      </c>
      <c r="HQ16">
        <v>0.29629629629629628</v>
      </c>
      <c r="HR16">
        <v>0.49382716049382719</v>
      </c>
      <c r="HS16">
        <v>7.407407407407407E-2</v>
      </c>
      <c r="HT16">
        <v>0.29629629629629622</v>
      </c>
      <c r="HU16">
        <v>0.1728395061728395</v>
      </c>
      <c r="HV16">
        <v>0.13580246913580249</v>
      </c>
      <c r="HW16">
        <v>0.20987654320987659</v>
      </c>
      <c r="HX16">
        <v>-2.4691358024691357E-2</v>
      </c>
    </row>
    <row r="17" spans="1:232" x14ac:dyDescent="0.25">
      <c r="A17" s="4">
        <v>1</v>
      </c>
      <c r="B17" s="4">
        <v>16</v>
      </c>
      <c r="C17" s="4" t="s">
        <v>71</v>
      </c>
      <c r="D17" s="10">
        <v>7.5</v>
      </c>
      <c r="E17" s="10">
        <v>10</v>
      </c>
      <c r="F17" s="10">
        <v>12</v>
      </c>
      <c r="G17" s="5">
        <v>9.6390624999999996</v>
      </c>
      <c r="H17" s="10">
        <v>10.41</v>
      </c>
      <c r="I17" s="5">
        <v>7.8120000000000003</v>
      </c>
      <c r="J17" s="5">
        <v>8.1319999999999997</v>
      </c>
      <c r="K17" s="5">
        <v>8.1750000000000007</v>
      </c>
      <c r="L17" s="5">
        <v>9.266</v>
      </c>
      <c r="M17" s="5">
        <v>8.2042770405893144</v>
      </c>
      <c r="N17" s="5">
        <v>9.6390624999999996</v>
      </c>
      <c r="P17" s="5" t="s">
        <v>16</v>
      </c>
      <c r="Q17" s="5">
        <v>0.16250000000000001</v>
      </c>
      <c r="R17" s="5">
        <v>0.93312499999999998</v>
      </c>
      <c r="S17" s="5">
        <v>0.72499999999999998</v>
      </c>
      <c r="T17" s="5">
        <v>0.5179999999999999</v>
      </c>
      <c r="U17" s="5">
        <v>0.97145085821837707</v>
      </c>
      <c r="V17" s="5">
        <v>4.9481078225098833E-2</v>
      </c>
      <c r="W17" s="5">
        <v>0.41000000000000003</v>
      </c>
      <c r="X17" s="5">
        <v>0.95872094138725061</v>
      </c>
      <c r="Y17" s="5">
        <v>0.95287042884206896</v>
      </c>
      <c r="Z17" s="5">
        <v>0.956899350710952</v>
      </c>
      <c r="AA17" s="5">
        <v>0.95013037811517809</v>
      </c>
      <c r="AB17" s="5">
        <v>4.6402877697841724E-2</v>
      </c>
      <c r="AC17" s="5">
        <v>3.8519764507989912E-2</v>
      </c>
      <c r="AD17" s="5">
        <v>0.95539335490014454</v>
      </c>
      <c r="AE17" s="5">
        <v>4.3588747950642853E-2</v>
      </c>
      <c r="AF17" s="5">
        <v>0.77112500000000006</v>
      </c>
      <c r="AG17" s="5">
        <v>3.0555543672832246E-2</v>
      </c>
      <c r="AH17" s="5">
        <v>3.6249994958331491E-2</v>
      </c>
      <c r="AI17" s="5">
        <f>AVERAGE($Q$17:$AH$17)</f>
        <v>0.52833407328815052</v>
      </c>
      <c r="AX17" s="9"/>
      <c r="CV17" s="86" t="s">
        <v>213</v>
      </c>
      <c r="CW17" s="5">
        <f>SUM($Q$52:$AH$52)</f>
        <v>2</v>
      </c>
      <c r="CX17" s="5">
        <v>10.098765432098766</v>
      </c>
      <c r="CY17" s="5">
        <f>SUM($Q$88:$AH$88)</f>
        <v>-6</v>
      </c>
      <c r="CZ17" s="5">
        <v>4.1481481481481488</v>
      </c>
      <c r="DA17" s="5">
        <v>-1.6040105993053545E-2</v>
      </c>
      <c r="DB17" s="5">
        <v>4.9740520393603846</v>
      </c>
      <c r="DC17" s="5">
        <v>0.31767321339878585</v>
      </c>
      <c r="DD17" s="5">
        <f t="shared" si="0"/>
        <v>0.14930555555555558</v>
      </c>
      <c r="DE17" s="5">
        <f t="shared" si="1"/>
        <v>0.30555555555555558</v>
      </c>
      <c r="DF17" s="5">
        <v>1.7194537799720121E-7</v>
      </c>
      <c r="DG17" s="5">
        <v>2.8688369195654904</v>
      </c>
      <c r="DH17" s="5">
        <f t="shared" si="2"/>
        <v>6</v>
      </c>
      <c r="DI17" s="5">
        <f t="shared" si="3"/>
        <v>6</v>
      </c>
      <c r="DJ17" s="5">
        <v>12</v>
      </c>
      <c r="DK17" s="5">
        <f t="shared" si="4"/>
        <v>5.555555555555558E-2</v>
      </c>
      <c r="DL17" s="5">
        <f t="shared" si="5"/>
        <v>0.52833407328815052</v>
      </c>
      <c r="DM17" s="5">
        <f t="shared" si="6"/>
        <v>0.41597408707435196</v>
      </c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GR17" t="s">
        <v>16</v>
      </c>
      <c r="GS17">
        <v>0.37037037037037029</v>
      </c>
      <c r="GT17">
        <v>0.22222222222222221</v>
      </c>
      <c r="GU17">
        <v>0.37037037037037046</v>
      </c>
      <c r="GV17">
        <v>-0.22222222222222221</v>
      </c>
      <c r="GW17">
        <v>-0.14814814814814817</v>
      </c>
      <c r="GX17">
        <v>0.14814814814814811</v>
      </c>
      <c r="GY17">
        <v>0.14814814814814817</v>
      </c>
      <c r="GZ17">
        <v>7.4074074074074056E-2</v>
      </c>
      <c r="HA17">
        <v>-0.44444444444444442</v>
      </c>
      <c r="HB17">
        <v>0.14814814814814814</v>
      </c>
      <c r="HC17">
        <v>0.22222222222222221</v>
      </c>
      <c r="HD17">
        <v>0.1481481481481482</v>
      </c>
      <c r="HE17">
        <v>0.44444444444444442</v>
      </c>
      <c r="HF17">
        <v>-0.29629629629629622</v>
      </c>
      <c r="HG17">
        <v>7.4074074074074084E-2</v>
      </c>
      <c r="HH17">
        <f>VARP(USGS!$Q$88:$AH$88)</f>
        <v>0.88888888888888884</v>
      </c>
      <c r="HI17">
        <v>1.8503717077085941E-17</v>
      </c>
      <c r="HJ17">
        <v>0.37037037037037035</v>
      </c>
      <c r="HK17">
        <v>0.1481481481481482</v>
      </c>
      <c r="HL17">
        <v>7.4074074074074042E-2</v>
      </c>
      <c r="HM17">
        <v>0.29629629629629622</v>
      </c>
      <c r="HN17">
        <v>-7.4074074074074056E-2</v>
      </c>
      <c r="HO17">
        <v>-0.29629629629629634</v>
      </c>
      <c r="HP17">
        <v>7.4074074074074014E-2</v>
      </c>
      <c r="HQ17">
        <v>0.22222222222222227</v>
      </c>
      <c r="HR17">
        <v>0.37037037037037029</v>
      </c>
      <c r="HS17">
        <v>0.22222222222222221</v>
      </c>
      <c r="HT17">
        <v>0.44444444444444442</v>
      </c>
      <c r="HU17">
        <v>7.4074074074074056E-2</v>
      </c>
      <c r="HV17">
        <v>7.407407407407407E-2</v>
      </c>
      <c r="HW17">
        <v>7.4074074074074084E-2</v>
      </c>
      <c r="HX17">
        <v>-7.4074074074074112E-2</v>
      </c>
    </row>
    <row r="18" spans="1:232" x14ac:dyDescent="0.25">
      <c r="A18" s="4">
        <v>1</v>
      </c>
      <c r="B18" s="4">
        <v>17</v>
      </c>
      <c r="C18" s="4" t="s">
        <v>72</v>
      </c>
      <c r="D18" s="10">
        <v>150</v>
      </c>
      <c r="E18" s="10">
        <v>1000</v>
      </c>
      <c r="F18" s="10">
        <v>5000</v>
      </c>
      <c r="G18" s="5">
        <v>1124.53125</v>
      </c>
      <c r="H18" s="10">
        <v>100</v>
      </c>
      <c r="I18" s="5">
        <v>1750</v>
      </c>
      <c r="J18" s="5">
        <v>1629</v>
      </c>
      <c r="K18" s="5">
        <v>1525</v>
      </c>
      <c r="L18" s="5">
        <v>621.70000000000005</v>
      </c>
      <c r="M18" s="5">
        <v>1998.7578945490438</v>
      </c>
      <c r="N18" s="5">
        <v>1124.53125</v>
      </c>
      <c r="P18" s="5" t="s">
        <v>17</v>
      </c>
      <c r="Q18" s="5">
        <v>2.8813519821816617E-2</v>
      </c>
      <c r="R18" s="5">
        <v>4.9994851281516033E-2</v>
      </c>
      <c r="S18" s="5">
        <v>0.95317259326123416</v>
      </c>
      <c r="T18" s="5">
        <v>0.95422153306596957</v>
      </c>
      <c r="U18" s="5">
        <v>0.97088305507534889</v>
      </c>
      <c r="V18" s="5">
        <v>0.25412371134020617</v>
      </c>
      <c r="W18" s="5">
        <v>1.0879982787192427E-2</v>
      </c>
      <c r="X18" s="5">
        <v>2.777750616951985E-2</v>
      </c>
      <c r="Y18" s="5">
        <v>0.86</v>
      </c>
      <c r="Z18" s="5">
        <v>0.956899350710952</v>
      </c>
      <c r="AA18" s="5">
        <v>0.95058139543146447</v>
      </c>
      <c r="AB18" s="5">
        <v>0.95396904147648343</v>
      </c>
      <c r="AC18" s="5">
        <v>3.2390381895332394E-2</v>
      </c>
      <c r="AD18" s="5">
        <v>0.95536519919000817</v>
      </c>
      <c r="AE18" s="5">
        <v>4.9096122072115854E-2</v>
      </c>
      <c r="AF18" s="5">
        <v>0.24237500000000012</v>
      </c>
      <c r="AG18" s="5">
        <v>4.5833329513885392E-2</v>
      </c>
      <c r="AH18" s="5">
        <v>0.950349413888117</v>
      </c>
      <c r="AI18" s="5">
        <f>AVERAGE($Q$18:$AH$18)</f>
        <v>0.51370699927673125</v>
      </c>
      <c r="AX18" s="9"/>
      <c r="CV18" s="86">
        <f>AVERAGE(DE:DE)</f>
        <v>0.283203125</v>
      </c>
      <c r="CW18" s="5">
        <f>SUM($Q$53:$AH$53)</f>
        <v>0</v>
      </c>
      <c r="CX18" s="5">
        <v>12.111111111111112</v>
      </c>
      <c r="CY18" s="5">
        <f>SUM($Q$89:$AH$89)</f>
        <v>-12</v>
      </c>
      <c r="CZ18" s="5">
        <v>2.7407407407407409</v>
      </c>
      <c r="DA18" s="5">
        <v>1.3779179082846016E-2</v>
      </c>
      <c r="DB18" s="5">
        <v>5.9261867891566853</v>
      </c>
      <c r="DC18" s="5">
        <v>0.42058056845312852</v>
      </c>
      <c r="DD18" s="5">
        <f t="shared" si="0"/>
        <v>0.15625</v>
      </c>
      <c r="DE18" s="5">
        <f t="shared" si="1"/>
        <v>0.34722222222222227</v>
      </c>
      <c r="DF18" s="5">
        <v>1.1808366317704731E-11</v>
      </c>
      <c r="DG18" s="5">
        <v>3.3365379325367521</v>
      </c>
      <c r="DH18" s="5">
        <f t="shared" si="2"/>
        <v>7</v>
      </c>
      <c r="DI18" s="5">
        <f t="shared" si="3"/>
        <v>8</v>
      </c>
      <c r="DJ18" s="5">
        <v>15</v>
      </c>
      <c r="DK18" s="5">
        <f t="shared" si="4"/>
        <v>0</v>
      </c>
      <c r="DL18" s="5">
        <f t="shared" si="5"/>
        <v>0.51370699927673125</v>
      </c>
      <c r="DM18" s="5">
        <f t="shared" si="6"/>
        <v>0.44914900998805851</v>
      </c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GR18" t="s">
        <v>17</v>
      </c>
      <c r="GS18">
        <v>0.29629629629629622</v>
      </c>
      <c r="GT18">
        <v>-0.22222222222222221</v>
      </c>
      <c r="GU18">
        <v>0.18518518518518523</v>
      </c>
      <c r="GV18">
        <v>0.1111111111111111</v>
      </c>
      <c r="GW18">
        <v>-7.4074074074074028E-2</v>
      </c>
      <c r="GX18">
        <v>7.4074074074074084E-2</v>
      </c>
      <c r="GY18">
        <v>7.4074074074074056E-2</v>
      </c>
      <c r="GZ18">
        <v>0.14814814814814817</v>
      </c>
      <c r="HA18">
        <v>-6.1679056923619804E-18</v>
      </c>
      <c r="HB18">
        <v>-0.37037037037037052</v>
      </c>
      <c r="HC18">
        <v>0.1111111111111111</v>
      </c>
      <c r="HD18">
        <v>-3.7037037037037028E-2</v>
      </c>
      <c r="HE18">
        <v>-0.11111111111111109</v>
      </c>
      <c r="HF18">
        <v>-0.14814814814814817</v>
      </c>
      <c r="HG18">
        <v>3.7037037037037E-2</v>
      </c>
      <c r="HH18">
        <v>1.8503717077085941E-17</v>
      </c>
      <c r="HI18">
        <f>VARP(USGS!$Q$89:$AH$89)</f>
        <v>0.55555555555555558</v>
      </c>
      <c r="HJ18">
        <v>-3.7037037037037021E-2</v>
      </c>
      <c r="HK18">
        <v>-0.14814814814814817</v>
      </c>
      <c r="HL18">
        <v>0.14814814814814817</v>
      </c>
      <c r="HM18">
        <v>0.14814814814814817</v>
      </c>
      <c r="HN18">
        <v>0.18518518518518523</v>
      </c>
      <c r="HO18">
        <v>-3.7037037037037028E-2</v>
      </c>
      <c r="HP18">
        <v>0.37037037037037046</v>
      </c>
      <c r="HQ18">
        <v>0.22222222222222221</v>
      </c>
      <c r="HR18">
        <v>7.4074074074074042E-2</v>
      </c>
      <c r="HS18">
        <v>0.22222222222222218</v>
      </c>
      <c r="HT18">
        <v>0.22222222222222221</v>
      </c>
      <c r="HU18">
        <v>0.37037037037037052</v>
      </c>
      <c r="HV18">
        <v>3.7037037037037014E-2</v>
      </c>
      <c r="HW18">
        <v>0.25925925925925919</v>
      </c>
      <c r="HX18">
        <v>7.4074074074074084E-2</v>
      </c>
    </row>
    <row r="19" spans="1:232" x14ac:dyDescent="0.25">
      <c r="A19" s="4">
        <v>1</v>
      </c>
      <c r="B19" s="4">
        <v>18</v>
      </c>
      <c r="C19" s="4" t="s">
        <v>73</v>
      </c>
      <c r="D19" s="10">
        <v>1E-3</v>
      </c>
      <c r="E19" s="10">
        <v>20</v>
      </c>
      <c r="F19" s="10">
        <v>40</v>
      </c>
      <c r="G19" s="5">
        <v>272.1875</v>
      </c>
      <c r="H19" s="10">
        <v>175</v>
      </c>
      <c r="I19" s="5">
        <v>55.45</v>
      </c>
      <c r="J19" s="5">
        <v>82.06</v>
      </c>
      <c r="K19" s="5">
        <v>70.66</v>
      </c>
      <c r="L19" s="5">
        <v>30.23</v>
      </c>
      <c r="M19" s="5">
        <v>263.09348718167325</v>
      </c>
      <c r="N19" s="5">
        <v>272.1875</v>
      </c>
      <c r="P19" s="5" t="s">
        <v>18</v>
      </c>
      <c r="Q19" s="5">
        <v>0.72499999999999998</v>
      </c>
      <c r="R19" s="5">
        <v>0.64100000000000001</v>
      </c>
      <c r="S19" s="5">
        <v>0.38749437471873593</v>
      </c>
      <c r="T19" s="5">
        <v>0.64142857142857135</v>
      </c>
      <c r="U19" s="5">
        <v>0.65</v>
      </c>
      <c r="V19" s="5">
        <v>0.9395348837209303</v>
      </c>
      <c r="W19" s="5">
        <v>0.185</v>
      </c>
      <c r="X19" s="5">
        <v>0.38750000000000001</v>
      </c>
      <c r="Y19" s="5">
        <v>0.95242995650377849</v>
      </c>
      <c r="Z19" s="5">
        <v>0.95309187282156405</v>
      </c>
      <c r="AA19" s="5">
        <v>0.81499999999999995</v>
      </c>
      <c r="AB19" s="5">
        <v>0.67999999999999994</v>
      </c>
      <c r="AC19" s="5">
        <v>0.68720000000000003</v>
      </c>
      <c r="AD19" s="5">
        <v>0.95479452536436338</v>
      </c>
      <c r="AE19" s="5">
        <v>0.113</v>
      </c>
      <c r="AF19" s="5">
        <v>0.80690000000000006</v>
      </c>
      <c r="AG19" s="5">
        <v>3.9285705867340329E-2</v>
      </c>
      <c r="AH19" s="5">
        <v>0.95036731566794685</v>
      </c>
      <c r="AI19" s="5">
        <f>AVERAGE($Q$19:$AH$19)</f>
        <v>0.63939040033851291</v>
      </c>
      <c r="AX19" s="9"/>
      <c r="CV19" s="86" t="s">
        <v>370</v>
      </c>
      <c r="CW19" s="5">
        <f>SUM($Q$54:$AH$54)</f>
        <v>8</v>
      </c>
      <c r="CX19" s="5">
        <v>6.9506172839506162</v>
      </c>
      <c r="CY19" s="5">
        <f>SUM($Q$90:$AH$90)</f>
        <v>8</v>
      </c>
      <c r="CZ19" s="5">
        <v>6.3950617283950626</v>
      </c>
      <c r="DA19" s="5">
        <v>5.6956687178769512E-2</v>
      </c>
      <c r="DB19" s="5">
        <v>1.0556370406522404</v>
      </c>
      <c r="DC19" s="5">
        <v>0.37044335057862515</v>
      </c>
      <c r="DD19" s="5">
        <f t="shared" si="0"/>
        <v>0.10069444444444448</v>
      </c>
      <c r="DE19" s="5">
        <f t="shared" si="1"/>
        <v>0.27083333333333326</v>
      </c>
      <c r="DF19" s="5">
        <v>3.8500614931359228E-2</v>
      </c>
      <c r="DG19" s="5">
        <v>3.008255016206296</v>
      </c>
      <c r="DH19" s="5">
        <f t="shared" si="2"/>
        <v>1</v>
      </c>
      <c r="DI19" s="5">
        <f t="shared" si="3"/>
        <v>4</v>
      </c>
      <c r="DJ19" s="5">
        <v>5</v>
      </c>
      <c r="DK19" s="5">
        <f t="shared" si="4"/>
        <v>0.22222222222222221</v>
      </c>
      <c r="DL19" s="5">
        <f t="shared" si="5"/>
        <v>0.63939040033851291</v>
      </c>
      <c r="DM19" s="5">
        <f t="shared" si="6"/>
        <v>0.29936603747868645</v>
      </c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GR19" t="s">
        <v>18</v>
      </c>
      <c r="GS19">
        <v>0.1728395061728395</v>
      </c>
      <c r="GT19">
        <v>0.37037037037037029</v>
      </c>
      <c r="GU19">
        <v>0.20987654320987659</v>
      </c>
      <c r="GV19">
        <v>-0.11111111111111108</v>
      </c>
      <c r="GW19">
        <v>-0.1728395061728395</v>
      </c>
      <c r="GX19">
        <v>0.24691358024691365</v>
      </c>
      <c r="GY19">
        <v>0.1728395061728395</v>
      </c>
      <c r="GZ19">
        <v>0.49382716049382719</v>
      </c>
      <c r="HA19">
        <v>-0.14814814814814817</v>
      </c>
      <c r="HB19">
        <v>0.39506172839506176</v>
      </c>
      <c r="HC19">
        <v>0.1851851851851852</v>
      </c>
      <c r="HD19">
        <v>0.4320987654320988</v>
      </c>
      <c r="HE19">
        <v>0.1111111111111111</v>
      </c>
      <c r="HF19">
        <v>-4.9382716049382762E-2</v>
      </c>
      <c r="HG19">
        <v>0.30864197530864201</v>
      </c>
      <c r="HH19">
        <v>0.37037037037037035</v>
      </c>
      <c r="HI19">
        <v>-3.7037037037037021E-2</v>
      </c>
      <c r="HJ19">
        <f>VARP(USGS!$Q$90:$AH$90)</f>
        <v>0.80246913580246915</v>
      </c>
      <c r="HK19">
        <v>0.39506172839506165</v>
      </c>
      <c r="HL19">
        <v>0.27160493827160498</v>
      </c>
      <c r="HM19">
        <v>0.49382716049382719</v>
      </c>
      <c r="HN19">
        <v>-1.2345679012345647E-2</v>
      </c>
      <c r="HO19">
        <v>-0.23456790123456786</v>
      </c>
      <c r="HP19">
        <v>0.27160493827160498</v>
      </c>
      <c r="HQ19">
        <v>0.37037037037037029</v>
      </c>
      <c r="HR19">
        <v>0.39506172839506171</v>
      </c>
      <c r="HS19">
        <v>0.14814814814814811</v>
      </c>
      <c r="HT19">
        <v>0.37037037037037029</v>
      </c>
      <c r="HU19">
        <v>0.27160493827160498</v>
      </c>
      <c r="HV19">
        <v>8.6419753086419748E-2</v>
      </c>
      <c r="HW19">
        <v>-0.20987654320987659</v>
      </c>
      <c r="HX19">
        <v>2.4691358024691371E-2</v>
      </c>
    </row>
    <row r="20" spans="1:232" x14ac:dyDescent="0.25">
      <c r="A20" s="4">
        <v>2</v>
      </c>
      <c r="B20" s="4">
        <v>1</v>
      </c>
      <c r="C20" s="4" t="s">
        <v>51</v>
      </c>
      <c r="D20" s="10">
        <v>2</v>
      </c>
      <c r="E20" s="10">
        <v>5</v>
      </c>
      <c r="F20" s="10">
        <v>25</v>
      </c>
      <c r="P20" s="5" t="s">
        <v>19</v>
      </c>
      <c r="Q20" s="5">
        <v>0.95312891156968738</v>
      </c>
      <c r="R20" s="5">
        <v>0.93312499999999998</v>
      </c>
      <c r="S20" s="5">
        <v>0.27500000000000002</v>
      </c>
      <c r="T20" s="5">
        <v>0.50900000000000001</v>
      </c>
      <c r="U20" s="5">
        <v>0.96766784469465217</v>
      </c>
      <c r="V20" s="5">
        <v>0.54049999999999998</v>
      </c>
      <c r="W20" s="5">
        <v>0.22100000000000003</v>
      </c>
      <c r="X20" s="5">
        <v>0.5</v>
      </c>
      <c r="Y20" s="5">
        <v>0.95411942547986339</v>
      </c>
      <c r="Z20" s="5">
        <v>0.956899350710952</v>
      </c>
      <c r="AA20" s="5">
        <v>0.95</v>
      </c>
      <c r="AB20" s="5">
        <v>4.0566037735849055E-2</v>
      </c>
      <c r="AC20" s="5">
        <v>0.91625000000000001</v>
      </c>
      <c r="AD20" s="5">
        <v>0.67307692307692313</v>
      </c>
      <c r="AE20" s="5">
        <v>0.17599999999999999</v>
      </c>
      <c r="AF20" s="5">
        <v>0.95851891127606925</v>
      </c>
      <c r="AG20" s="5">
        <v>3.6666656888881717E-2</v>
      </c>
      <c r="AH20" s="5">
        <v>0.95030460288959862</v>
      </c>
      <c r="AI20" s="5">
        <f>AVERAGE($Q$20:$AH$20)</f>
        <v>0.63954575912902656</v>
      </c>
      <c r="AX20" s="9"/>
      <c r="CV20" s="86">
        <v>2.3341049382716035E-2</v>
      </c>
      <c r="CW20" s="5">
        <f>SUM($Q$55:$AH$55)</f>
        <v>6</v>
      </c>
      <c r="CX20" s="5">
        <v>7.6296296296296298</v>
      </c>
      <c r="CY20" s="5">
        <f>SUM($Q$91:$AH$91)</f>
        <v>2</v>
      </c>
      <c r="CZ20" s="5">
        <v>3.2098765432098779</v>
      </c>
      <c r="DB20" s="5">
        <v>1.2591462037984686</v>
      </c>
      <c r="DC20" s="5">
        <v>0.27899804137417683</v>
      </c>
      <c r="DD20" s="5">
        <f t="shared" si="0"/>
        <v>5.208333333333337E-2</v>
      </c>
      <c r="DE20" s="5">
        <f t="shared" si="1"/>
        <v>0.27083333333333331</v>
      </c>
      <c r="DF20" s="5">
        <v>8.0932999654814946E-4</v>
      </c>
      <c r="DG20" s="5">
        <v>3.3032138461978304</v>
      </c>
      <c r="DH20" s="5">
        <f t="shared" si="2"/>
        <v>2</v>
      </c>
      <c r="DI20" s="5">
        <f t="shared" si="3"/>
        <v>7</v>
      </c>
      <c r="DJ20" s="5">
        <v>9</v>
      </c>
      <c r="DK20" s="5">
        <f t="shared" si="4"/>
        <v>0.16666666666666669</v>
      </c>
      <c r="DL20" s="5">
        <f t="shared" si="5"/>
        <v>0.63954575912902656</v>
      </c>
      <c r="DM20" s="5">
        <f t="shared" si="6"/>
        <v>0.35610288764643266</v>
      </c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GR20" t="s">
        <v>19</v>
      </c>
      <c r="GS20">
        <v>0.32098765432098769</v>
      </c>
      <c r="GT20">
        <v>0.14814814814814817</v>
      </c>
      <c r="GU20">
        <v>2.4691358024691395E-2</v>
      </c>
      <c r="GV20">
        <v>0.22222222222222221</v>
      </c>
      <c r="GW20">
        <v>-9.8765432098765482E-2</v>
      </c>
      <c r="GX20">
        <v>0.1728395061728395</v>
      </c>
      <c r="GY20">
        <v>9.8765432098765482E-2</v>
      </c>
      <c r="GZ20">
        <v>-9.8765432098765482E-2</v>
      </c>
      <c r="HA20">
        <v>-0.37037037037037035</v>
      </c>
      <c r="HB20">
        <v>0.54320987654320996</v>
      </c>
      <c r="HC20">
        <v>7.4074074074074042E-2</v>
      </c>
      <c r="HD20">
        <v>0.24691358024691359</v>
      </c>
      <c r="HE20">
        <v>-2.4671622769447922E-17</v>
      </c>
      <c r="HF20">
        <v>9.8765432098765482E-2</v>
      </c>
      <c r="HG20">
        <v>0.27160493827160498</v>
      </c>
      <c r="HH20">
        <v>0.1481481481481482</v>
      </c>
      <c r="HI20">
        <v>-0.14814814814814817</v>
      </c>
      <c r="HJ20">
        <v>0.39506172839506165</v>
      </c>
      <c r="HK20">
        <f>VARP(USGS!$Q$91:$AH$91)</f>
        <v>0.98765432098765427</v>
      </c>
      <c r="HL20">
        <v>-9.8765432098765482E-2</v>
      </c>
      <c r="HM20">
        <v>0.34567901234567899</v>
      </c>
      <c r="HN20">
        <v>2.4691358024691332E-2</v>
      </c>
      <c r="HO20">
        <v>2.4691358024691332E-2</v>
      </c>
      <c r="HP20">
        <v>-0.32098765432098769</v>
      </c>
      <c r="HQ20">
        <v>-7.4074074074074056E-2</v>
      </c>
      <c r="HR20">
        <v>0.32098765432098764</v>
      </c>
      <c r="HS20">
        <v>0.14814814814814814</v>
      </c>
      <c r="HT20">
        <v>-7.4074074074074056E-2</v>
      </c>
      <c r="HU20">
        <v>-9.8765432098765482E-2</v>
      </c>
      <c r="HV20">
        <v>4.9382716049382741E-2</v>
      </c>
      <c r="HW20">
        <v>0.19753086419753088</v>
      </c>
      <c r="HX20">
        <v>-0.27160493827160498</v>
      </c>
    </row>
    <row r="21" spans="1:232" ht="15.75" thickBot="1" x14ac:dyDescent="0.3">
      <c r="A21" s="4">
        <v>2</v>
      </c>
      <c r="B21" s="4">
        <v>2</v>
      </c>
      <c r="C21" s="4" t="s">
        <v>53</v>
      </c>
      <c r="D21" s="10">
        <v>1000</v>
      </c>
      <c r="E21" s="10">
        <v>100000</v>
      </c>
      <c r="F21" s="10">
        <v>1000000</v>
      </c>
      <c r="P21" s="5" t="s">
        <v>20</v>
      </c>
      <c r="Q21" s="5">
        <v>0.27500000000000002</v>
      </c>
      <c r="R21" s="5">
        <v>4.9610465844754398E-2</v>
      </c>
      <c r="S21" s="5">
        <v>0.95596659494421765</v>
      </c>
      <c r="T21" s="5">
        <v>0.64142857142857135</v>
      </c>
      <c r="U21" s="5">
        <v>0.97250807500006664</v>
      </c>
      <c r="V21" s="5">
        <v>0.50972222222222219</v>
      </c>
      <c r="W21" s="5">
        <v>4.5333324777762092E-2</v>
      </c>
      <c r="X21" s="5">
        <v>0.95617284788905266</v>
      </c>
      <c r="Y21" s="5">
        <v>0.9533028189559789</v>
      </c>
      <c r="Z21" s="5">
        <v>0.86</v>
      </c>
      <c r="AA21" s="5">
        <v>0.68409090909090908</v>
      </c>
      <c r="AB21" s="5">
        <v>0.33124999999999999</v>
      </c>
      <c r="AC21" s="5">
        <v>0.51200000000000001</v>
      </c>
      <c r="AD21" s="5">
        <v>0.95536519919000817</v>
      </c>
      <c r="AE21" s="5">
        <v>4.7705165738030034E-2</v>
      </c>
      <c r="AF21" s="5">
        <v>0.51844999999999997</v>
      </c>
      <c r="AG21" s="5">
        <v>3.6666656888881717E-2</v>
      </c>
      <c r="AH21" s="5">
        <v>0.95032701849508217</v>
      </c>
      <c r="AI21" s="5">
        <f>AVERAGE($Q$21:$AH$21)</f>
        <v>0.5697166594703077</v>
      </c>
      <c r="AX21" s="9"/>
      <c r="CV21" s="86" t="s">
        <v>371</v>
      </c>
      <c r="CW21" s="5">
        <f>SUM($Q$56:$AH$56)</f>
        <v>6</v>
      </c>
      <c r="CX21" s="5">
        <v>10.962962962962964</v>
      </c>
      <c r="CY21" s="5">
        <f>SUM($Q$92:$AH$92)</f>
        <v>-2</v>
      </c>
      <c r="CZ21" s="5">
        <v>6.1234567901234556</v>
      </c>
      <c r="DB21" s="5">
        <v>9.0128849789445198</v>
      </c>
      <c r="DC21" s="5">
        <v>0.48747065573887743</v>
      </c>
      <c r="DD21" s="5">
        <f t="shared" si="0"/>
        <v>0.17708333333333329</v>
      </c>
      <c r="DE21" s="5">
        <f t="shared" si="1"/>
        <v>0.375</v>
      </c>
      <c r="DF21" s="5">
        <v>1.2121242099851784E-5</v>
      </c>
      <c r="DG21" s="5">
        <v>2.8690549557002951</v>
      </c>
      <c r="DH21" s="5">
        <f t="shared" si="2"/>
        <v>4</v>
      </c>
      <c r="DI21" s="5">
        <f t="shared" si="3"/>
        <v>6</v>
      </c>
      <c r="DJ21" s="5">
        <v>10</v>
      </c>
      <c r="DK21" s="5">
        <f t="shared" si="4"/>
        <v>0.16666666666666669</v>
      </c>
      <c r="DL21" s="5">
        <f t="shared" si="5"/>
        <v>0.5697166594703077</v>
      </c>
      <c r="DM21" s="5">
        <f t="shared" si="6"/>
        <v>0.36456290532437846</v>
      </c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GR21" t="s">
        <v>20</v>
      </c>
      <c r="GS21">
        <v>0.12345679012345674</v>
      </c>
      <c r="GT21">
        <v>7.4074074074074084E-2</v>
      </c>
      <c r="GU21">
        <v>0.19753086419753091</v>
      </c>
      <c r="GV21">
        <v>-0.22222222222222221</v>
      </c>
      <c r="GW21">
        <v>9.8765432098765482E-2</v>
      </c>
      <c r="GX21">
        <v>4.9382716049382741E-2</v>
      </c>
      <c r="GY21">
        <v>-9.8765432098765482E-2</v>
      </c>
      <c r="GZ21">
        <v>0.54320987654320996</v>
      </c>
      <c r="HA21">
        <v>0.1481481481481482</v>
      </c>
      <c r="HB21">
        <v>0.12345679012345674</v>
      </c>
      <c r="HC21">
        <v>-7.4074074074074042E-2</v>
      </c>
      <c r="HD21">
        <v>-2.4691358024691332E-2</v>
      </c>
      <c r="HE21">
        <v>0.22222222222222221</v>
      </c>
      <c r="HF21">
        <v>0.34567901234567905</v>
      </c>
      <c r="HG21">
        <v>0.39506172839506171</v>
      </c>
      <c r="HH21">
        <v>7.4074074074074042E-2</v>
      </c>
      <c r="HI21">
        <v>0.14814814814814817</v>
      </c>
      <c r="HJ21">
        <v>0.27160493827160498</v>
      </c>
      <c r="HK21">
        <v>-9.8765432098765482E-2</v>
      </c>
      <c r="HL21">
        <f>VARP(USGS!$Q$92:$AH$92)</f>
        <v>0.98765432098765427</v>
      </c>
      <c r="HM21">
        <v>0.54320987654320996</v>
      </c>
      <c r="HN21">
        <v>0.19753086419753094</v>
      </c>
      <c r="HO21">
        <v>-2.4691358024691357E-2</v>
      </c>
      <c r="HP21">
        <v>0.54320987654320996</v>
      </c>
      <c r="HQ21">
        <v>0.5185185185185186</v>
      </c>
      <c r="HR21">
        <v>0.12345679012345674</v>
      </c>
      <c r="HS21">
        <v>7.4074074074074084E-2</v>
      </c>
      <c r="HT21">
        <v>0.29629629629629622</v>
      </c>
      <c r="HU21">
        <v>0.32098765432098769</v>
      </c>
      <c r="HV21">
        <v>0.1728395061728395</v>
      </c>
      <c r="HW21">
        <v>2.4691358024691357E-2</v>
      </c>
      <c r="HX21">
        <v>4.9382716049382741E-2</v>
      </c>
    </row>
    <row r="22" spans="1:232" x14ac:dyDescent="0.25">
      <c r="A22" s="4">
        <v>2</v>
      </c>
      <c r="B22" s="4">
        <v>3</v>
      </c>
      <c r="C22" s="4" t="s">
        <v>56</v>
      </c>
      <c r="D22" s="10">
        <v>5</v>
      </c>
      <c r="E22" s="10">
        <v>12</v>
      </c>
      <c r="F22" s="10">
        <v>25</v>
      </c>
      <c r="J22" s="443" t="s">
        <v>74</v>
      </c>
      <c r="K22" s="444"/>
      <c r="L22" s="445"/>
      <c r="P22" s="5" t="s">
        <v>21</v>
      </c>
      <c r="Q22" s="5">
        <v>0.61250000000000004</v>
      </c>
      <c r="R22" s="5">
        <v>4.9997350526980185E-2</v>
      </c>
      <c r="S22" s="5">
        <v>0.42499999999999999</v>
      </c>
      <c r="T22" s="5">
        <v>0.50900000000000001</v>
      </c>
      <c r="U22" s="5">
        <v>0.96453488387585629</v>
      </c>
      <c r="V22" s="5">
        <v>0.70250000000000001</v>
      </c>
      <c r="W22" s="5">
        <v>0.95012681159672985</v>
      </c>
      <c r="X22" s="5">
        <v>0.96302084825305523</v>
      </c>
      <c r="Y22" s="5">
        <v>0.9533028189559789</v>
      </c>
      <c r="Z22" s="5">
        <v>0.95309187282156405</v>
      </c>
      <c r="AA22" s="5">
        <v>0.17599999999999999</v>
      </c>
      <c r="AB22" s="5">
        <v>0.95206654267410618</v>
      </c>
      <c r="AC22" s="5">
        <v>0.17149999999999999</v>
      </c>
      <c r="AD22" s="5">
        <v>0.95099010008822782</v>
      </c>
      <c r="AE22" s="5">
        <v>0.17599999999999999</v>
      </c>
      <c r="AF22" s="5">
        <v>0.14225000000000004</v>
      </c>
      <c r="AG22" s="5">
        <v>0.05</v>
      </c>
      <c r="AH22" s="5">
        <v>0.95028216704429058</v>
      </c>
      <c r="AI22" s="5">
        <f>AVERAGE($Q$22:$AH$22)</f>
        <v>0.59178685532426623</v>
      </c>
      <c r="AX22" s="9"/>
      <c r="CV22" s="86">
        <v>3.6470389660493867E-2</v>
      </c>
      <c r="CW22" s="5">
        <f>SUM($Q$57:$AH$57)</f>
        <v>4</v>
      </c>
      <c r="CX22" s="5">
        <v>8.9753086419753103</v>
      </c>
      <c r="CY22" s="5">
        <f>SUM($Q$93:$AH$93)</f>
        <v>-2</v>
      </c>
      <c r="CZ22" s="5">
        <v>6.5679012345678993</v>
      </c>
      <c r="DB22" s="5">
        <v>0.99542492983134823</v>
      </c>
      <c r="DC22" s="5">
        <v>0.36560304273444483</v>
      </c>
      <c r="DD22" s="5">
        <f t="shared" si="0"/>
        <v>0.19097222222222218</v>
      </c>
      <c r="DE22" s="5">
        <f t="shared" si="1"/>
        <v>0.29166666666666674</v>
      </c>
      <c r="DF22" s="5">
        <v>4.9311101769085967E-6</v>
      </c>
      <c r="DG22" s="5">
        <v>3.0257175562844423</v>
      </c>
      <c r="DH22" s="5">
        <f t="shared" si="2"/>
        <v>2</v>
      </c>
      <c r="DI22" s="5">
        <f t="shared" si="3"/>
        <v>8</v>
      </c>
      <c r="DJ22" s="5">
        <v>10</v>
      </c>
      <c r="DK22" s="5">
        <f t="shared" si="4"/>
        <v>0.1111111111111111</v>
      </c>
      <c r="DL22" s="5">
        <f t="shared" si="5"/>
        <v>0.59178685532426623</v>
      </c>
      <c r="DM22" s="5">
        <f t="shared" si="6"/>
        <v>0.37672383202390541</v>
      </c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GR22" t="s">
        <v>21</v>
      </c>
      <c r="GS22">
        <v>0.34567901234567899</v>
      </c>
      <c r="GT22">
        <v>0.29629629629629622</v>
      </c>
      <c r="GU22">
        <v>0.19753086419753091</v>
      </c>
      <c r="GV22">
        <v>0</v>
      </c>
      <c r="GW22">
        <v>-0.12345679012345674</v>
      </c>
      <c r="GX22">
        <v>0.27160493827160498</v>
      </c>
      <c r="GY22">
        <v>0.12345679012345674</v>
      </c>
      <c r="GZ22">
        <v>0.54320987654320996</v>
      </c>
      <c r="HA22">
        <v>-7.4074074074074014E-2</v>
      </c>
      <c r="HB22">
        <v>0.34567901234567899</v>
      </c>
      <c r="HC22">
        <v>-7.4074074074074014E-2</v>
      </c>
      <c r="HD22">
        <v>0.19753086419753091</v>
      </c>
      <c r="HE22">
        <v>0</v>
      </c>
      <c r="HF22">
        <v>0.12345679012345674</v>
      </c>
      <c r="HG22">
        <v>0.1728395061728395</v>
      </c>
      <c r="HH22">
        <v>0.29629629629629622</v>
      </c>
      <c r="HI22">
        <v>0.14814814814814817</v>
      </c>
      <c r="HJ22">
        <v>0.49382716049382719</v>
      </c>
      <c r="HK22">
        <v>0.34567901234567899</v>
      </c>
      <c r="HL22">
        <v>0.54320987654320996</v>
      </c>
      <c r="HM22">
        <f>VARP(USGS!$Q$93:$AH$93)</f>
        <v>0.98765432098765427</v>
      </c>
      <c r="HN22">
        <v>-2.4691358024691343E-2</v>
      </c>
      <c r="HO22">
        <v>-0.24691358024691359</v>
      </c>
      <c r="HP22">
        <v>0.32098765432098769</v>
      </c>
      <c r="HQ22">
        <v>0.5185185185185186</v>
      </c>
      <c r="HR22">
        <v>0.34567901234567899</v>
      </c>
      <c r="HS22">
        <v>0.29629629629629628</v>
      </c>
      <c r="HT22">
        <v>7.4074074074074084E-2</v>
      </c>
      <c r="HU22">
        <v>0.32098765432098769</v>
      </c>
      <c r="HV22">
        <v>-4.9382716049382741E-2</v>
      </c>
      <c r="HW22">
        <v>2.4691358024691318E-2</v>
      </c>
      <c r="HX22">
        <v>-0.1728395061728395</v>
      </c>
    </row>
    <row r="23" spans="1:232" x14ac:dyDescent="0.25">
      <c r="A23" s="4">
        <v>2</v>
      </c>
      <c r="B23" s="4">
        <v>4</v>
      </c>
      <c r="C23" s="4" t="s">
        <v>58</v>
      </c>
      <c r="D23" s="10">
        <v>2</v>
      </c>
      <c r="E23" s="10">
        <v>2.4</v>
      </c>
      <c r="F23" s="10">
        <v>7</v>
      </c>
      <c r="J23" s="446"/>
      <c r="K23" s="447"/>
      <c r="L23" s="448"/>
      <c r="P23" s="5" t="s">
        <v>22</v>
      </c>
      <c r="Q23" s="5">
        <v>0.95588928227069614</v>
      </c>
      <c r="R23" s="5">
        <v>0.26258620689655171</v>
      </c>
      <c r="S23" s="5">
        <v>0.95317259326123416</v>
      </c>
      <c r="T23" s="5">
        <v>0.95017671278870453</v>
      </c>
      <c r="U23" s="5">
        <v>0.95600961546406937</v>
      </c>
      <c r="V23" s="5">
        <v>0.26375000000000004</v>
      </c>
      <c r="W23" s="5">
        <v>2.7199974919972413E-2</v>
      </c>
      <c r="X23" s="5">
        <v>0.96302084825305523</v>
      </c>
      <c r="Y23" s="5">
        <v>3.1986790312896127E-2</v>
      </c>
      <c r="Z23" s="5">
        <v>0.95309187282156405</v>
      </c>
      <c r="AA23" s="5">
        <v>0.44374999999999998</v>
      </c>
      <c r="AB23" s="5">
        <v>0.5</v>
      </c>
      <c r="AC23" s="5">
        <v>4.6309403437815977E-2</v>
      </c>
      <c r="AD23" s="5">
        <v>0.78125</v>
      </c>
      <c r="AE23" s="5">
        <v>4.9577976248895872E-2</v>
      </c>
      <c r="AF23" s="5">
        <v>0.71150000000000002</v>
      </c>
      <c r="AG23" s="5">
        <v>0.05</v>
      </c>
      <c r="AH23" s="5">
        <v>0.83750000000000002</v>
      </c>
      <c r="AI23" s="5">
        <f>AVERAGE($Q$23:$AH$23)</f>
        <v>0.54093173759308089</v>
      </c>
      <c r="AX23" s="9"/>
      <c r="CV23" s="86" t="s">
        <v>218</v>
      </c>
      <c r="CW23" s="5">
        <f>SUM($Q$58:$AH$58)</f>
        <v>0</v>
      </c>
      <c r="CX23" s="5">
        <v>12.111111111111109</v>
      </c>
      <c r="CY23" s="5">
        <f>SUM($Q$94:$AH$94)</f>
        <v>-4</v>
      </c>
      <c r="CZ23" s="5">
        <v>4.0246913580246915</v>
      </c>
      <c r="DB23" s="5">
        <v>3.5815659673488218</v>
      </c>
      <c r="DC23" s="5">
        <v>0.44604923199704649</v>
      </c>
      <c r="DD23" s="5">
        <f t="shared" si="0"/>
        <v>0.12847222222222221</v>
      </c>
      <c r="DE23" s="5">
        <f t="shared" si="1"/>
        <v>0.34722222222222215</v>
      </c>
      <c r="DF23" s="5">
        <v>3.1275673961752653E-6</v>
      </c>
      <c r="DG23" s="5">
        <v>2.4214903481752272</v>
      </c>
      <c r="DH23" s="5">
        <f t="shared" si="2"/>
        <v>5</v>
      </c>
      <c r="DI23" s="5">
        <f t="shared" si="3"/>
        <v>6</v>
      </c>
      <c r="DJ23" s="5">
        <v>11</v>
      </c>
      <c r="DK23" s="5">
        <f t="shared" si="4"/>
        <v>0</v>
      </c>
      <c r="DL23" s="5">
        <f t="shared" si="5"/>
        <v>0.54093173759308089</v>
      </c>
      <c r="DM23" s="5">
        <f t="shared" si="6"/>
        <v>0.39259336719235449</v>
      </c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GR23" t="s">
        <v>22</v>
      </c>
      <c r="GS23">
        <v>2.4691358024691332E-2</v>
      </c>
      <c r="GT23">
        <v>-0.29629629629629634</v>
      </c>
      <c r="GU23">
        <v>0.28395061728395066</v>
      </c>
      <c r="GV23">
        <v>-0.1111111111111111</v>
      </c>
      <c r="GW23">
        <v>-2.4691358024691332E-2</v>
      </c>
      <c r="GX23">
        <v>9.8765432098765413E-2</v>
      </c>
      <c r="GY23">
        <v>-0.19753086419753094</v>
      </c>
      <c r="GZ23">
        <v>0.19753086419753094</v>
      </c>
      <c r="HA23">
        <v>7.4074074074074028E-2</v>
      </c>
      <c r="HB23">
        <v>-0.19753086419753088</v>
      </c>
      <c r="HC23">
        <v>0.18518518518518526</v>
      </c>
      <c r="HD23">
        <v>-0.16049382716049387</v>
      </c>
      <c r="HE23">
        <v>0.33333333333333331</v>
      </c>
      <c r="HF23">
        <v>0.24691358024691359</v>
      </c>
      <c r="HG23">
        <v>0.45679012345678999</v>
      </c>
      <c r="HH23">
        <v>-7.4074074074074056E-2</v>
      </c>
      <c r="HI23">
        <v>0.18518518518518523</v>
      </c>
      <c r="HJ23">
        <v>-1.2345679012345647E-2</v>
      </c>
      <c r="HK23">
        <v>2.4691358024691332E-2</v>
      </c>
      <c r="HL23">
        <v>0.19753086419753094</v>
      </c>
      <c r="HM23">
        <v>-2.4691358024691343E-2</v>
      </c>
      <c r="HN23">
        <f>VARP(USGS!$Q$94:$AH$94)</f>
        <v>0.95061728395061729</v>
      </c>
      <c r="HO23">
        <v>-0.1604938271604939</v>
      </c>
      <c r="HP23">
        <v>-2.4691358024691318E-2</v>
      </c>
      <c r="HQ23">
        <v>0.1481481481481482</v>
      </c>
      <c r="HR23">
        <v>0.24691358024691359</v>
      </c>
      <c r="HS23">
        <v>0.37037037037037046</v>
      </c>
      <c r="HT23">
        <v>0.37037037037037052</v>
      </c>
      <c r="HU23">
        <v>-2.4691358024691332E-2</v>
      </c>
      <c r="HV23">
        <v>0.4567901234567901</v>
      </c>
      <c r="HW23">
        <v>0.16049382716049379</v>
      </c>
      <c r="HX23">
        <v>0.32098765432098769</v>
      </c>
    </row>
    <row r="24" spans="1:232" ht="15.75" thickBot="1" x14ac:dyDescent="0.3">
      <c r="A24" s="4">
        <v>2</v>
      </c>
      <c r="B24" s="4">
        <v>5</v>
      </c>
      <c r="C24" s="4" t="s">
        <v>60</v>
      </c>
      <c r="D24" s="10">
        <v>200</v>
      </c>
      <c r="E24" s="10">
        <v>500</v>
      </c>
      <c r="F24" s="10">
        <v>800</v>
      </c>
      <c r="J24" s="449"/>
      <c r="K24" s="450"/>
      <c r="L24" s="451"/>
      <c r="P24" s="5" t="s">
        <v>23</v>
      </c>
      <c r="Q24" s="5">
        <v>3.4693843190260226E-2</v>
      </c>
      <c r="R24" s="5">
        <v>4.9999850022331677E-2</v>
      </c>
      <c r="S24" s="5">
        <v>0.65</v>
      </c>
      <c r="T24" s="5">
        <v>0.95530995894688453</v>
      </c>
      <c r="U24" s="5">
        <v>0.96617375247496418</v>
      </c>
      <c r="V24" s="5">
        <v>0.95006326260243001</v>
      </c>
      <c r="W24" s="5">
        <v>0.9502619692915657</v>
      </c>
      <c r="X24" s="5">
        <v>0.61250000000000004</v>
      </c>
      <c r="Y24" s="5">
        <v>0.86</v>
      </c>
      <c r="Z24" s="5">
        <v>0.65749999999999997</v>
      </c>
      <c r="AA24" s="5">
        <v>0.95013037811517809</v>
      </c>
      <c r="AB24" s="5">
        <v>0.22999999999999998</v>
      </c>
      <c r="AC24" s="5">
        <v>0.29299999999999998</v>
      </c>
      <c r="AD24" s="5">
        <v>0.26</v>
      </c>
      <c r="AE24" s="5">
        <v>4.862354413321783E-2</v>
      </c>
      <c r="AF24" s="5">
        <v>0.95168793742280766</v>
      </c>
      <c r="AG24" s="5">
        <v>3.6666656888881717E-2</v>
      </c>
      <c r="AH24" s="5">
        <v>0.95028216704429058</v>
      </c>
      <c r="AI24" s="5">
        <f>AVERAGE($Q$24:$AH$24)</f>
        <v>0.57816074000737838</v>
      </c>
      <c r="AX24" s="9"/>
      <c r="CV24" s="86">
        <f>AVERAGE(DB:DB)</f>
        <v>15.546285606871768</v>
      </c>
      <c r="CW24" s="5">
        <f>SUM($Q$59:$AH$59)</f>
        <v>4</v>
      </c>
      <c r="CX24" s="5">
        <v>9.8641975308641978</v>
      </c>
      <c r="CY24" s="5">
        <f>SUM($Q$95:$AH$95)</f>
        <v>-4</v>
      </c>
      <c r="CZ24" s="5">
        <v>-1.5308641975308641</v>
      </c>
      <c r="DB24" s="5">
        <v>1.4219312156061334</v>
      </c>
      <c r="DC24" s="5">
        <v>0.29725181597433498</v>
      </c>
      <c r="DD24" s="5">
        <f t="shared" si="0"/>
        <v>-4.5138888888888881E-2</v>
      </c>
      <c r="DE24" s="5">
        <f t="shared" si="1"/>
        <v>0.31944444444444442</v>
      </c>
      <c r="DF24" s="5">
        <v>2.1891190067346834E-6</v>
      </c>
      <c r="DG24" s="5">
        <v>3.1069567040762642</v>
      </c>
      <c r="DH24" s="5">
        <f t="shared" si="2"/>
        <v>4</v>
      </c>
      <c r="DI24" s="5">
        <f t="shared" si="3"/>
        <v>7</v>
      </c>
      <c r="DJ24" s="5">
        <v>11</v>
      </c>
      <c r="DK24" s="5">
        <f t="shared" si="4"/>
        <v>0.1111111111111111</v>
      </c>
      <c r="DL24" s="5">
        <f t="shared" si="5"/>
        <v>0.57816074000737838</v>
      </c>
      <c r="DM24" s="5">
        <f t="shared" si="6"/>
        <v>0.38575269515297195</v>
      </c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GR24" t="s">
        <v>23</v>
      </c>
      <c r="GS24">
        <v>-0.19753086419753096</v>
      </c>
      <c r="GT24">
        <v>0.1481481481481482</v>
      </c>
      <c r="GU24">
        <v>6.1728395061728364E-2</v>
      </c>
      <c r="GV24">
        <v>0.1111111111111111</v>
      </c>
      <c r="GW24">
        <v>0.19753086419753085</v>
      </c>
      <c r="GX24">
        <v>-0.1234567901234568</v>
      </c>
      <c r="GY24">
        <v>0.46913580246913583</v>
      </c>
      <c r="GZ24">
        <v>-0.46913580246913583</v>
      </c>
      <c r="HA24">
        <v>0.29629629629629634</v>
      </c>
      <c r="HB24">
        <v>0.24691358024691359</v>
      </c>
      <c r="HC24">
        <v>-3.7037037037037028E-2</v>
      </c>
      <c r="HD24">
        <v>-0.38271604938271597</v>
      </c>
      <c r="HE24">
        <v>-0.1111111111111111</v>
      </c>
      <c r="HF24">
        <v>2.4691358024691343E-2</v>
      </c>
      <c r="HG24">
        <v>-0.20987654320987659</v>
      </c>
      <c r="HH24">
        <v>-0.29629629629629634</v>
      </c>
      <c r="HI24">
        <v>-3.7037037037037028E-2</v>
      </c>
      <c r="HJ24">
        <v>-0.23456790123456786</v>
      </c>
      <c r="HK24">
        <v>2.4691358024691332E-2</v>
      </c>
      <c r="HL24">
        <v>-2.4691358024691357E-2</v>
      </c>
      <c r="HM24">
        <v>-0.24691358024691359</v>
      </c>
      <c r="HN24">
        <v>-0.1604938271604939</v>
      </c>
      <c r="HO24">
        <f>VARP(USGS!$Q$95:$AH$95)</f>
        <v>0.95061728395061729</v>
      </c>
      <c r="HP24">
        <v>-2.4691358024691332E-2</v>
      </c>
      <c r="HQ24">
        <v>-0.29629629629629622</v>
      </c>
      <c r="HR24">
        <v>-0.41975308641975295</v>
      </c>
      <c r="HS24">
        <v>-0.29629629629629628</v>
      </c>
      <c r="HT24">
        <v>-0.29629629629629622</v>
      </c>
      <c r="HU24">
        <v>-2.4691358024691343E-2</v>
      </c>
      <c r="HV24">
        <v>1.234567901234563E-2</v>
      </c>
      <c r="HW24">
        <v>-0.28395061728395071</v>
      </c>
      <c r="HX24">
        <v>9.8765432098765482E-2</v>
      </c>
    </row>
    <row r="25" spans="1:232" x14ac:dyDescent="0.25">
      <c r="A25" s="4">
        <v>2</v>
      </c>
      <c r="B25" s="4">
        <v>6</v>
      </c>
      <c r="C25" s="4" t="s">
        <v>61</v>
      </c>
      <c r="D25" s="10">
        <v>5</v>
      </c>
      <c r="E25" s="10">
        <v>7</v>
      </c>
      <c r="F25" s="10">
        <v>30</v>
      </c>
      <c r="P25" s="5" t="s">
        <v>24</v>
      </c>
      <c r="Q25" s="5">
        <v>0.27500000000000002</v>
      </c>
      <c r="R25" s="5">
        <v>4.9987355044072923E-2</v>
      </c>
      <c r="S25" s="5">
        <v>0.95317259326123416</v>
      </c>
      <c r="T25" s="5">
        <v>0.29749999999999993</v>
      </c>
      <c r="U25" s="5">
        <v>0.61250000000000004</v>
      </c>
      <c r="V25" s="5">
        <v>0.66200000000000003</v>
      </c>
      <c r="W25" s="5">
        <v>0.95003629764137798</v>
      </c>
      <c r="X25" s="5">
        <v>0.95872094138725061</v>
      </c>
      <c r="Y25" s="5">
        <v>0.5675</v>
      </c>
      <c r="Z25" s="5">
        <v>0.95654664490344765</v>
      </c>
      <c r="AA25" s="5">
        <v>0.9502600780606093</v>
      </c>
      <c r="AB25" s="5">
        <v>0.22999999999999998</v>
      </c>
      <c r="AC25" s="5">
        <v>0.46625000000000005</v>
      </c>
      <c r="AD25" s="5">
        <v>3.6666177759851197E-2</v>
      </c>
      <c r="AE25" s="5">
        <v>4.8159977118886456E-2</v>
      </c>
      <c r="AF25" s="5">
        <v>0.65862500000000002</v>
      </c>
      <c r="AG25" s="5">
        <v>4.5081962778818901E-2</v>
      </c>
      <c r="AH25" s="5">
        <v>0.950349413888117</v>
      </c>
      <c r="AI25" s="5">
        <f>AVERAGE($Q$25:$AH$25)</f>
        <v>0.53713091343575936</v>
      </c>
      <c r="CW25" s="5">
        <f>SUM($Q$60:$AH$60)</f>
        <v>2</v>
      </c>
      <c r="CX25" s="5">
        <v>8.3209876543209891</v>
      </c>
      <c r="CY25" s="5">
        <f>SUM($Q$96:$AH$96)</f>
        <v>-2</v>
      </c>
      <c r="CZ25" s="5">
        <v>4.1234567901234573</v>
      </c>
      <c r="DB25" s="5">
        <v>1.3194426304589468</v>
      </c>
      <c r="DC25" s="5">
        <v>0.26568055789869538</v>
      </c>
      <c r="DD25" s="5">
        <f t="shared" si="0"/>
        <v>0.11458333333333333</v>
      </c>
      <c r="DE25" s="5">
        <f t="shared" si="1"/>
        <v>0.25000000000000006</v>
      </c>
      <c r="DF25" s="5">
        <v>3.3174307445967046E-5</v>
      </c>
      <c r="DG25" s="5">
        <v>2.892552203746138</v>
      </c>
      <c r="DH25" s="5">
        <f t="shared" si="2"/>
        <v>4</v>
      </c>
      <c r="DI25" s="5">
        <f t="shared" si="3"/>
        <v>6</v>
      </c>
      <c r="DJ25" s="5">
        <v>10</v>
      </c>
      <c r="DK25" s="5">
        <f t="shared" si="4"/>
        <v>5.555555555555558E-2</v>
      </c>
      <c r="DL25" s="5">
        <f t="shared" si="5"/>
        <v>0.53713091343575936</v>
      </c>
      <c r="DM25" s="5">
        <f t="shared" si="6"/>
        <v>0.36542304237362444</v>
      </c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GR25" t="s">
        <v>24</v>
      </c>
      <c r="GS25">
        <v>0.34567901234567899</v>
      </c>
      <c r="GT25">
        <v>7.4074074074074056E-2</v>
      </c>
      <c r="GU25">
        <v>0.19753086419753091</v>
      </c>
      <c r="GV25">
        <v>-0.44444444444444436</v>
      </c>
      <c r="GW25">
        <v>-0.12345679012345674</v>
      </c>
      <c r="GX25">
        <v>4.9382716049382741E-2</v>
      </c>
      <c r="GY25">
        <v>0.12345679012345674</v>
      </c>
      <c r="GZ25">
        <v>0.54320987654320996</v>
      </c>
      <c r="HA25">
        <v>0.14814814814814822</v>
      </c>
      <c r="HB25">
        <v>-9.8765432098765482E-2</v>
      </c>
      <c r="HC25">
        <v>-7.4074074074074001E-2</v>
      </c>
      <c r="HD25">
        <v>0.19753086419753096</v>
      </c>
      <c r="HE25">
        <v>-0.22222222222222221</v>
      </c>
      <c r="HF25">
        <v>0.12345679012345674</v>
      </c>
      <c r="HG25">
        <v>0.1728395061728395</v>
      </c>
      <c r="HH25">
        <v>7.4074074074074014E-2</v>
      </c>
      <c r="HI25">
        <v>0.37037037037037046</v>
      </c>
      <c r="HJ25">
        <v>0.27160493827160498</v>
      </c>
      <c r="HK25">
        <v>-0.32098765432098769</v>
      </c>
      <c r="HL25">
        <v>0.54320987654320996</v>
      </c>
      <c r="HM25">
        <v>0.32098765432098769</v>
      </c>
      <c r="HN25">
        <v>-2.4691358024691318E-2</v>
      </c>
      <c r="HO25">
        <v>-2.4691358024691332E-2</v>
      </c>
      <c r="HP25">
        <f>VARP(USGS!$Q$96:$AH$96)</f>
        <v>0.98765432098765427</v>
      </c>
      <c r="HQ25">
        <v>0.5185185185185186</v>
      </c>
      <c r="HR25">
        <v>-9.8765432098765482E-2</v>
      </c>
      <c r="HS25">
        <v>-0.14814814814814814</v>
      </c>
      <c r="HT25">
        <v>0.29629629629629628</v>
      </c>
      <c r="HU25">
        <v>0.54320987654320996</v>
      </c>
      <c r="HV25">
        <v>-4.9382716049382741E-2</v>
      </c>
      <c r="HW25">
        <v>-0.19753086419753083</v>
      </c>
      <c r="HX25">
        <v>4.9382716049382741E-2</v>
      </c>
    </row>
    <row r="26" spans="1:232" ht="15.75" thickBot="1" x14ac:dyDescent="0.3">
      <c r="A26" s="4">
        <v>2</v>
      </c>
      <c r="B26" s="4">
        <v>7</v>
      </c>
      <c r="C26" s="4" t="s">
        <v>62</v>
      </c>
      <c r="D26" s="10">
        <v>10</v>
      </c>
      <c r="E26" s="10">
        <v>20</v>
      </c>
      <c r="F26" s="10">
        <v>70</v>
      </c>
      <c r="P26" s="5" t="s">
        <v>25</v>
      </c>
      <c r="Q26" s="5">
        <v>0.38750000000000001</v>
      </c>
      <c r="R26" s="5">
        <v>4.9994851281516033E-2</v>
      </c>
      <c r="S26" s="5">
        <v>0.95317259326123416</v>
      </c>
      <c r="T26" s="5">
        <v>0.33799999999999991</v>
      </c>
      <c r="U26" s="5">
        <v>0.96766784469465217</v>
      </c>
      <c r="V26" s="5">
        <v>6.3333333333333339E-2</v>
      </c>
      <c r="W26" s="5">
        <v>3.5789453116313721E-2</v>
      </c>
      <c r="X26" s="5">
        <v>5.000000000000001E-2</v>
      </c>
      <c r="Y26" s="5">
        <v>0.95412356080967797</v>
      </c>
      <c r="Z26" s="5">
        <v>0.956899350710952</v>
      </c>
      <c r="AA26" s="5">
        <v>0.9507214636425676</v>
      </c>
      <c r="AB26" s="5">
        <v>0.8</v>
      </c>
      <c r="AC26" s="5">
        <v>4.8775292864749735E-2</v>
      </c>
      <c r="AD26" s="5">
        <v>0.95491803771388106</v>
      </c>
      <c r="AE26" s="5">
        <v>0.33124999999999999</v>
      </c>
      <c r="AF26" s="5">
        <v>0.14225000000000004</v>
      </c>
      <c r="AG26" s="5">
        <v>4.7826084877124669E-2</v>
      </c>
      <c r="AH26" s="5">
        <v>0.950349413888117</v>
      </c>
      <c r="AI26" s="5">
        <f>AVERAGE($Q$26:$AH$26)</f>
        <v>0.49903173778856214</v>
      </c>
      <c r="CW26" s="5">
        <f>SUM($Q$61:$AH$61)</f>
        <v>-2</v>
      </c>
      <c r="CX26" s="5">
        <v>10.5679012345679</v>
      </c>
      <c r="CY26" s="5">
        <f>SUM($Q$97:$AH$97)</f>
        <v>-6</v>
      </c>
      <c r="CZ26" s="5">
        <v>7.0370370370370372</v>
      </c>
      <c r="DB26" s="5">
        <v>1.765169463515613</v>
      </c>
      <c r="DC26" s="5">
        <v>0.41612554217981168</v>
      </c>
      <c r="DD26" s="5">
        <f t="shared" si="0"/>
        <v>0.23958333333333334</v>
      </c>
      <c r="DE26" s="5">
        <f t="shared" si="1"/>
        <v>0.27777777777777773</v>
      </c>
      <c r="DF26" s="5">
        <v>4.9314613000692126E-8</v>
      </c>
      <c r="DG26" s="5">
        <v>3.5707461677834527</v>
      </c>
      <c r="DH26" s="5">
        <f t="shared" si="2"/>
        <v>5</v>
      </c>
      <c r="DI26" s="5">
        <f t="shared" si="3"/>
        <v>7</v>
      </c>
      <c r="DJ26" s="5">
        <v>12</v>
      </c>
      <c r="DK26" s="5">
        <f t="shared" si="4"/>
        <v>5.555555555555558E-2</v>
      </c>
      <c r="DL26" s="5">
        <f t="shared" si="5"/>
        <v>0.49903173778856214</v>
      </c>
      <c r="DM26" s="5">
        <f t="shared" si="6"/>
        <v>0.41703170422480407</v>
      </c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GR26" t="s">
        <v>25</v>
      </c>
      <c r="GS26">
        <v>0.37037037037037035</v>
      </c>
      <c r="GT26">
        <v>0.22222222222222221</v>
      </c>
      <c r="GU26">
        <v>0.1481481481481482</v>
      </c>
      <c r="GV26">
        <v>-0.22222222222222218</v>
      </c>
      <c r="GW26">
        <v>-0.14814814814814814</v>
      </c>
      <c r="GX26">
        <v>0.14814814814814811</v>
      </c>
      <c r="GY26">
        <v>0.14814814814814817</v>
      </c>
      <c r="GZ26">
        <v>0.74074074074074092</v>
      </c>
      <c r="HA26">
        <v>-3.0839528461809905E-17</v>
      </c>
      <c r="HB26">
        <v>0.1481481481481482</v>
      </c>
      <c r="HC26">
        <v>1.8503717077085941E-17</v>
      </c>
      <c r="HD26">
        <v>0.1481481481481482</v>
      </c>
      <c r="HE26">
        <v>-1.2335811384723961E-17</v>
      </c>
      <c r="HF26">
        <v>0.14814814814814808</v>
      </c>
      <c r="HG26">
        <v>0.29629629629629628</v>
      </c>
      <c r="HH26">
        <v>0.22222222222222227</v>
      </c>
      <c r="HI26">
        <v>0.22222222222222221</v>
      </c>
      <c r="HJ26">
        <v>0.37037037037037029</v>
      </c>
      <c r="HK26">
        <v>-7.4074074074074056E-2</v>
      </c>
      <c r="HL26">
        <v>0.5185185185185186</v>
      </c>
      <c r="HM26">
        <v>0.5185185185185186</v>
      </c>
      <c r="HN26">
        <v>0.1481481481481482</v>
      </c>
      <c r="HO26">
        <v>-0.29629629629629622</v>
      </c>
      <c r="HP26">
        <v>0.5185185185185186</v>
      </c>
      <c r="HQ26">
        <f>VARP(USGS!$Q$97:$AH$97)</f>
        <v>0.88888888888888884</v>
      </c>
      <c r="HR26">
        <v>0.37037037037037041</v>
      </c>
      <c r="HS26">
        <v>1.2335811384723961E-17</v>
      </c>
      <c r="HT26">
        <v>0.44444444444444442</v>
      </c>
      <c r="HU26">
        <v>0.74074074074074092</v>
      </c>
      <c r="HV26">
        <v>7.4074074074074098E-2</v>
      </c>
      <c r="HW26">
        <v>7.4074074074074028E-2</v>
      </c>
      <c r="HX26">
        <v>0.14814814814814814</v>
      </c>
    </row>
    <row r="27" spans="1:232" ht="14.45" customHeight="1" x14ac:dyDescent="0.25">
      <c r="A27" s="4">
        <v>2</v>
      </c>
      <c r="B27" s="4">
        <v>8</v>
      </c>
      <c r="C27" s="4" t="s">
        <v>63</v>
      </c>
      <c r="D27" s="10">
        <v>5</v>
      </c>
      <c r="E27" s="10">
        <v>12</v>
      </c>
      <c r="F27" s="10">
        <v>25</v>
      </c>
      <c r="J27" s="452" t="s">
        <v>75</v>
      </c>
      <c r="K27" s="453"/>
      <c r="L27" s="454"/>
      <c r="P27" s="5" t="s">
        <v>26</v>
      </c>
      <c r="Q27" s="5">
        <v>0.95834260391288806</v>
      </c>
      <c r="R27" s="5">
        <v>0.1690625</v>
      </c>
      <c r="S27" s="5">
        <v>0.95</v>
      </c>
      <c r="T27" s="5">
        <v>0.64142857142857135</v>
      </c>
      <c r="U27" s="5">
        <v>0.95600961546406937</v>
      </c>
      <c r="V27" s="5">
        <v>0.64400000000000002</v>
      </c>
      <c r="W27" s="5">
        <v>0.12363636363636364</v>
      </c>
      <c r="X27" s="5">
        <v>0.96098902427244692</v>
      </c>
      <c r="Y27" s="5">
        <v>0.9533028189559789</v>
      </c>
      <c r="Z27" s="5">
        <v>0.95309187282156405</v>
      </c>
      <c r="AA27" s="5">
        <v>0.21071428571428574</v>
      </c>
      <c r="AB27" s="5">
        <v>0.41</v>
      </c>
      <c r="AC27" s="5">
        <v>4.8775292864749735E-2</v>
      </c>
      <c r="AD27" s="5">
        <v>0.95535714817177397</v>
      </c>
      <c r="AE27" s="5">
        <v>0.91142857142857148</v>
      </c>
      <c r="AF27" s="5">
        <v>0.71150000000000002</v>
      </c>
      <c r="AG27" s="5">
        <v>0.59</v>
      </c>
      <c r="AH27" s="5">
        <v>0.95016968325876305</v>
      </c>
      <c r="AI27" s="5">
        <f>AVERAGE($Q$27:$AH$27)</f>
        <v>0.67210046399611256</v>
      </c>
      <c r="CW27" s="5">
        <f>SUM($Q$62:$AH$62)</f>
        <v>8</v>
      </c>
      <c r="CX27" s="5">
        <v>7.1728395061728394</v>
      </c>
      <c r="CY27" s="5">
        <f>SUM($Q$98:$AH$98)</f>
        <v>2</v>
      </c>
      <c r="CZ27" s="5">
        <v>6.0987654320987659</v>
      </c>
      <c r="DB27" s="5">
        <v>0.81977095340844863</v>
      </c>
      <c r="DC27" s="5">
        <v>0.34732528940226692</v>
      </c>
      <c r="DD27" s="5">
        <f t="shared" si="0"/>
        <v>0.1423611111111111</v>
      </c>
      <c r="DE27" s="5">
        <f t="shared" si="1"/>
        <v>0.27777777777777779</v>
      </c>
      <c r="DF27" s="5">
        <v>1.9748094737717851E-4</v>
      </c>
      <c r="DG27" s="5">
        <v>3.1250524002751154</v>
      </c>
      <c r="DH27" s="5">
        <f t="shared" si="2"/>
        <v>1</v>
      </c>
      <c r="DI27" s="5">
        <f t="shared" si="3"/>
        <v>8</v>
      </c>
      <c r="DJ27" s="5">
        <v>9</v>
      </c>
      <c r="DK27" s="5">
        <f t="shared" si="4"/>
        <v>0.22222222222222221</v>
      </c>
      <c r="DL27" s="5">
        <f t="shared" si="5"/>
        <v>0.67210046399611256</v>
      </c>
      <c r="DM27" s="5">
        <f t="shared" si="6"/>
        <v>0.33694831523996849</v>
      </c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GR27" t="s">
        <v>26</v>
      </c>
      <c r="GS27">
        <v>9.8765432098765482E-2</v>
      </c>
      <c r="GT27">
        <v>0.1481481481481482</v>
      </c>
      <c r="GU27">
        <v>0.46913580246913589</v>
      </c>
      <c r="GV27">
        <v>0.22222222222222221</v>
      </c>
      <c r="GW27">
        <v>0.12345679012345674</v>
      </c>
      <c r="GX27">
        <v>0.1728395061728395</v>
      </c>
      <c r="GY27">
        <v>-0.12345679012345674</v>
      </c>
      <c r="GZ27">
        <v>0.34567901234567899</v>
      </c>
      <c r="HA27">
        <v>-0.59259259259259223</v>
      </c>
      <c r="HB27">
        <v>9.8765432098765482E-2</v>
      </c>
      <c r="HC27">
        <v>7.4074074074074056E-2</v>
      </c>
      <c r="HD27">
        <v>2.4691358024691332E-2</v>
      </c>
      <c r="HE27">
        <v>0.44444444444444442</v>
      </c>
      <c r="HF27">
        <v>-0.12345679012345674</v>
      </c>
      <c r="HG27">
        <v>0.49382716049382719</v>
      </c>
      <c r="HH27">
        <v>0.37037037037037029</v>
      </c>
      <c r="HI27">
        <v>7.4074074074074042E-2</v>
      </c>
      <c r="HJ27">
        <v>0.39506172839506171</v>
      </c>
      <c r="HK27">
        <v>0.32098765432098764</v>
      </c>
      <c r="HL27">
        <v>0.12345679012345674</v>
      </c>
      <c r="HM27">
        <v>0.34567901234567899</v>
      </c>
      <c r="HN27">
        <v>0.24691358024691359</v>
      </c>
      <c r="HO27">
        <v>-0.41975308641975295</v>
      </c>
      <c r="HP27">
        <v>-9.8765432098765482E-2</v>
      </c>
      <c r="HQ27">
        <v>0.37037037037037041</v>
      </c>
      <c r="HR27">
        <f>VARP(USGS!$Q$98:$AH$98)</f>
        <v>0.98765432098765427</v>
      </c>
      <c r="HS27">
        <v>0.37037037037037035</v>
      </c>
      <c r="HT27">
        <v>0.37037037037037035</v>
      </c>
      <c r="HU27">
        <v>0.12345679012345674</v>
      </c>
      <c r="HV27">
        <v>0.27160493827160503</v>
      </c>
      <c r="HW27">
        <v>0.41975308641975306</v>
      </c>
      <c r="HX27">
        <v>-4.9382716049382741E-2</v>
      </c>
    </row>
    <row r="28" spans="1:232" ht="14.45" customHeight="1" x14ac:dyDescent="0.25">
      <c r="A28" s="4">
        <v>2</v>
      </c>
      <c r="B28" s="4">
        <v>9</v>
      </c>
      <c r="C28" s="4" t="s">
        <v>64</v>
      </c>
      <c r="D28" s="10">
        <v>10.1</v>
      </c>
      <c r="E28" s="10">
        <v>10.3</v>
      </c>
      <c r="F28" s="10">
        <v>10.7</v>
      </c>
      <c r="J28" s="455"/>
      <c r="K28" s="456"/>
      <c r="L28" s="457"/>
      <c r="P28" s="5" t="s">
        <v>27</v>
      </c>
      <c r="Q28" s="5">
        <v>0.96250876101307803</v>
      </c>
      <c r="R28" s="5">
        <v>0.95000021171362115</v>
      </c>
      <c r="S28" s="5">
        <v>0.72499999999999998</v>
      </c>
      <c r="T28" s="5">
        <v>0.95017671278870453</v>
      </c>
      <c r="U28" s="5">
        <v>0.97145085821837707</v>
      </c>
      <c r="V28" s="5">
        <v>0.57125000000000004</v>
      </c>
      <c r="W28" s="5">
        <v>0.22000000000000003</v>
      </c>
      <c r="X28" s="5">
        <v>3.5714061220962046E-2</v>
      </c>
      <c r="Y28" s="5">
        <v>0.9538950051540882</v>
      </c>
      <c r="Z28" s="5">
        <v>0.956899350710952</v>
      </c>
      <c r="AA28" s="5">
        <v>9.5000000000000001E-2</v>
      </c>
      <c r="AB28" s="5">
        <v>4.6402877697841724E-2</v>
      </c>
      <c r="AC28" s="5">
        <v>1.6421656507708857E-2</v>
      </c>
      <c r="AD28" s="5">
        <v>0.95500000500000493</v>
      </c>
      <c r="AE28" s="5">
        <v>4.862354413321783E-2</v>
      </c>
      <c r="AF28" s="5">
        <v>0.23075000000000001</v>
      </c>
      <c r="AG28" s="5">
        <v>2.7499987624993196E-2</v>
      </c>
      <c r="AH28" s="5">
        <v>0.12874962874962875</v>
      </c>
      <c r="AI28" s="5">
        <f>AVERAGE($Q$28:$AH$28)</f>
        <v>0.4914079255851766</v>
      </c>
      <c r="CW28" s="5">
        <f>SUM($Q$63:$AH$63)</f>
        <v>0</v>
      </c>
      <c r="CX28" s="5">
        <v>10.333333333333332</v>
      </c>
      <c r="CY28" s="5">
        <f>SUM($Q$99:$AH$99)</f>
        <v>-6</v>
      </c>
      <c r="CZ28" s="5">
        <v>3.2592592592592591</v>
      </c>
      <c r="DB28" s="5">
        <v>6.0172978767192165</v>
      </c>
      <c r="DC28" s="5">
        <v>0.32878454987245415</v>
      </c>
      <c r="DD28" s="5">
        <f t="shared" si="0"/>
        <v>0.12152777777777778</v>
      </c>
      <c r="DE28" s="5">
        <f t="shared" si="1"/>
        <v>0.29166666666666663</v>
      </c>
      <c r="DF28" s="5">
        <v>1.4610552194218075E-7</v>
      </c>
      <c r="DG28" s="5">
        <v>2.9053711848424588</v>
      </c>
      <c r="DH28" s="5">
        <f t="shared" si="2"/>
        <v>5</v>
      </c>
      <c r="DI28" s="5">
        <f t="shared" si="3"/>
        <v>7</v>
      </c>
      <c r="DJ28" s="5">
        <v>12</v>
      </c>
      <c r="DK28" s="5">
        <f t="shared" si="4"/>
        <v>0</v>
      </c>
      <c r="DL28" s="5">
        <f t="shared" si="5"/>
        <v>0.4914079255851766</v>
      </c>
      <c r="DM28" s="5">
        <f t="shared" si="6"/>
        <v>0.42373820475930996</v>
      </c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GR28" t="s">
        <v>27</v>
      </c>
      <c r="GS28">
        <v>-7.4074074074074084E-2</v>
      </c>
      <c r="GT28">
        <v>3.0839528461809905E-17</v>
      </c>
      <c r="GU28">
        <v>0.14814814814814822</v>
      </c>
      <c r="GV28">
        <v>-1.2335811384723961E-17</v>
      </c>
      <c r="GW28">
        <v>0.29629629629629634</v>
      </c>
      <c r="GX28">
        <v>-7.4074074074074112E-2</v>
      </c>
      <c r="GY28">
        <v>-7.4074074074074056E-2</v>
      </c>
      <c r="GZ28">
        <v>7.4074074074074056E-2</v>
      </c>
      <c r="HA28">
        <v>-0.22222222222222221</v>
      </c>
      <c r="HB28">
        <v>-7.407407407407407E-2</v>
      </c>
      <c r="HC28">
        <v>3.0839528461809905E-17</v>
      </c>
      <c r="HD28">
        <v>-7.4074074074074056E-2</v>
      </c>
      <c r="HE28">
        <v>0.44444444444444442</v>
      </c>
      <c r="HF28">
        <v>-7.4074074074074056E-2</v>
      </c>
      <c r="HG28">
        <v>7.407407407407407E-2</v>
      </c>
      <c r="HH28">
        <v>0.22222222222222221</v>
      </c>
      <c r="HI28">
        <v>0.22222222222222218</v>
      </c>
      <c r="HJ28">
        <v>0.14814814814814811</v>
      </c>
      <c r="HK28">
        <v>0.14814814814814814</v>
      </c>
      <c r="HL28">
        <v>7.4074074074074084E-2</v>
      </c>
      <c r="HM28">
        <v>0.29629629629629628</v>
      </c>
      <c r="HN28">
        <v>0.37037037037037046</v>
      </c>
      <c r="HO28">
        <v>-0.29629629629629628</v>
      </c>
      <c r="HP28">
        <v>-0.14814814814814814</v>
      </c>
      <c r="HQ28">
        <v>1.2335811384723961E-17</v>
      </c>
      <c r="HR28">
        <v>0.37037037037037035</v>
      </c>
      <c r="HS28">
        <f>VARP(USGS!$Q$99:$AH$99)</f>
        <v>0.88888888888888884</v>
      </c>
      <c r="HT28">
        <v>0.22222222222222227</v>
      </c>
      <c r="HU28">
        <v>-0.14814814814814817</v>
      </c>
      <c r="HV28">
        <v>0.29629629629629628</v>
      </c>
      <c r="HW28">
        <v>7.4074074074074028E-2</v>
      </c>
      <c r="HX28">
        <v>0.14814814814814811</v>
      </c>
    </row>
    <row r="29" spans="1:232" ht="14.45" customHeight="1" x14ac:dyDescent="0.25">
      <c r="A29" s="4">
        <v>2</v>
      </c>
      <c r="B29" s="4">
        <v>10</v>
      </c>
      <c r="C29" s="4" t="s">
        <v>65</v>
      </c>
      <c r="D29" s="10">
        <v>6</v>
      </c>
      <c r="E29" s="10">
        <v>30</v>
      </c>
      <c r="F29" s="10">
        <v>60</v>
      </c>
      <c r="J29" s="455"/>
      <c r="K29" s="456"/>
      <c r="L29" s="457"/>
      <c r="P29" s="5" t="s">
        <v>28</v>
      </c>
      <c r="Q29" s="5">
        <v>0.72499999999999998</v>
      </c>
      <c r="R29" s="5">
        <v>0.191</v>
      </c>
      <c r="S29" s="5">
        <v>0.95596659494421765</v>
      </c>
      <c r="T29" s="5">
        <v>0.95268505932302938</v>
      </c>
      <c r="U29" s="5">
        <v>0.97029220797338822</v>
      </c>
      <c r="V29" s="5">
        <v>0.1925</v>
      </c>
      <c r="W29" s="5">
        <v>0.4325</v>
      </c>
      <c r="X29" s="5">
        <v>0.95872094138725061</v>
      </c>
      <c r="Y29" s="5">
        <v>0.9533028189559789</v>
      </c>
      <c r="Z29" s="5">
        <v>0.95309187282156405</v>
      </c>
      <c r="AA29" s="5">
        <v>0.95076586444104139</v>
      </c>
      <c r="AB29" s="5">
        <v>0.16250000000000001</v>
      </c>
      <c r="AC29" s="5">
        <v>2.9759584145549061E-2</v>
      </c>
      <c r="AD29" s="5">
        <v>0.95540340190435791</v>
      </c>
      <c r="AE29" s="5">
        <v>4.9577976248895872E-2</v>
      </c>
      <c r="AF29" s="5">
        <v>0.42050000000000004</v>
      </c>
      <c r="AG29" s="5">
        <v>0.05</v>
      </c>
      <c r="AH29" s="5">
        <v>0.95016968325876305</v>
      </c>
      <c r="AI29" s="5">
        <f>AVERAGE($Q$29:$AH$29)</f>
        <v>0.60298533363355744</v>
      </c>
      <c r="CW29" s="5">
        <f>SUM($Q$64:$AH$64)</f>
        <v>2</v>
      </c>
      <c r="CX29" s="5">
        <v>12.987654320987655</v>
      </c>
      <c r="CY29" s="5">
        <f>SUM($Q$100:$AH$100)</f>
        <v>-6</v>
      </c>
      <c r="CZ29" s="5">
        <v>6.3703703703703694</v>
      </c>
      <c r="DB29" s="5">
        <v>1.4949744185369562</v>
      </c>
      <c r="DC29" s="5">
        <v>0.50016600898299834</v>
      </c>
      <c r="DD29" s="5">
        <f t="shared" si="0"/>
        <v>0.21874999999999994</v>
      </c>
      <c r="DE29" s="5">
        <f t="shared" si="1"/>
        <v>0.39583333333333337</v>
      </c>
      <c r="DF29" s="5">
        <v>1.2563658848072182E-8</v>
      </c>
      <c r="DG29" s="5">
        <v>3.487022924560653</v>
      </c>
      <c r="DH29" s="5">
        <f t="shared" si="2"/>
        <v>3</v>
      </c>
      <c r="DI29" s="5">
        <f t="shared" si="3"/>
        <v>9</v>
      </c>
      <c r="DJ29" s="5">
        <v>12</v>
      </c>
      <c r="DK29" s="5">
        <f t="shared" si="4"/>
        <v>5.555555555555558E-2</v>
      </c>
      <c r="DL29" s="5">
        <f t="shared" si="5"/>
        <v>0.60298533363355744</v>
      </c>
      <c r="DM29" s="5">
        <f t="shared" si="6"/>
        <v>0.39626810193664203</v>
      </c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GR29" t="s">
        <v>28</v>
      </c>
      <c r="GS29">
        <v>0.37037037037037029</v>
      </c>
      <c r="GT29">
        <v>0.22222222222222221</v>
      </c>
      <c r="GU29">
        <v>0.1481481481481482</v>
      </c>
      <c r="GV29">
        <v>-0.22222222222222218</v>
      </c>
      <c r="GW29">
        <v>7.4074074074074014E-2</v>
      </c>
      <c r="GX29">
        <v>0.14814814814814811</v>
      </c>
      <c r="GY29">
        <v>0.14814814814814814</v>
      </c>
      <c r="GZ29">
        <v>0.29629629629629628</v>
      </c>
      <c r="HA29">
        <v>-0.22222222222222221</v>
      </c>
      <c r="HB29">
        <v>-7.4074074074074056E-2</v>
      </c>
      <c r="HC29">
        <v>0.22222222222222221</v>
      </c>
      <c r="HD29">
        <v>0.37037037037037046</v>
      </c>
      <c r="HE29">
        <v>0.22222222222222221</v>
      </c>
      <c r="HF29">
        <v>-7.4074074074074084E-2</v>
      </c>
      <c r="HG29">
        <v>0.29629629629629622</v>
      </c>
      <c r="HH29">
        <v>0.44444444444444442</v>
      </c>
      <c r="HI29">
        <v>0.22222222222222221</v>
      </c>
      <c r="HJ29">
        <v>0.37037037037037029</v>
      </c>
      <c r="HK29">
        <v>-7.4074074074074056E-2</v>
      </c>
      <c r="HL29">
        <v>0.29629629629629622</v>
      </c>
      <c r="HM29">
        <v>7.4074074074074084E-2</v>
      </c>
      <c r="HN29">
        <v>0.37037037037037052</v>
      </c>
      <c r="HO29">
        <v>-0.29629629629629622</v>
      </c>
      <c r="HP29">
        <v>0.29629629629629628</v>
      </c>
      <c r="HQ29">
        <v>0.44444444444444442</v>
      </c>
      <c r="HR29">
        <v>0.37037037037037035</v>
      </c>
      <c r="HS29">
        <v>0.22222222222222227</v>
      </c>
      <c r="HT29">
        <f>VARP(USGS!$Q$100:$AH$100)</f>
        <v>0.88888888888888884</v>
      </c>
      <c r="HU29">
        <v>0.29629629629629628</v>
      </c>
      <c r="HV29">
        <v>0.29629629629629628</v>
      </c>
      <c r="HW29">
        <v>7.4074074074074056E-2</v>
      </c>
      <c r="HX29">
        <v>0.14814814814814811</v>
      </c>
    </row>
    <row r="30" spans="1:232" ht="15" customHeight="1" x14ac:dyDescent="0.25">
      <c r="A30" s="4">
        <v>2</v>
      </c>
      <c r="B30" s="4">
        <v>11</v>
      </c>
      <c r="C30" s="4" t="s">
        <v>66</v>
      </c>
      <c r="D30" s="10">
        <v>2</v>
      </c>
      <c r="E30" s="10">
        <v>3</v>
      </c>
      <c r="F30" s="10">
        <v>4</v>
      </c>
      <c r="J30" s="455"/>
      <c r="K30" s="456"/>
      <c r="L30" s="457"/>
      <c r="P30" s="5" t="s">
        <v>29</v>
      </c>
      <c r="Q30" s="5">
        <v>0.38750000000000001</v>
      </c>
      <c r="R30" s="5">
        <v>4.9512227191534572E-2</v>
      </c>
      <c r="S30" s="5">
        <v>0.95596659494421765</v>
      </c>
      <c r="T30" s="5">
        <v>0.50900000000000001</v>
      </c>
      <c r="U30" s="5">
        <v>0.97241899038930579</v>
      </c>
      <c r="V30" s="5">
        <v>0.51030303030303026</v>
      </c>
      <c r="W30" s="5">
        <v>3.3999977999969754E-2</v>
      </c>
      <c r="X30" s="5">
        <v>0.95</v>
      </c>
      <c r="Y30" s="5">
        <v>0.86</v>
      </c>
      <c r="Z30" s="5">
        <v>0.95825471705251719</v>
      </c>
      <c r="AA30" s="5">
        <v>0.95074050235860297</v>
      </c>
      <c r="AB30" s="5">
        <v>0.38750000000000001</v>
      </c>
      <c r="AC30" s="5">
        <v>2.8823159219634992E-2</v>
      </c>
      <c r="AD30" s="5">
        <v>3.6666177759851197E-2</v>
      </c>
      <c r="AE30" s="5">
        <v>0.69125000000000003</v>
      </c>
      <c r="AF30" s="5">
        <v>7.3062500000000016E-2</v>
      </c>
      <c r="AG30" s="5">
        <v>1.8333321722217966E-2</v>
      </c>
      <c r="AH30" s="5">
        <v>0.95036731566794685</v>
      </c>
      <c r="AI30" s="5">
        <f>AVERAGE($Q$30:$AH$30)</f>
        <v>0.51798325081160168</v>
      </c>
      <c r="CW30" s="5">
        <f>SUM($Q$65:$AH$65)</f>
        <v>2</v>
      </c>
      <c r="CX30" s="5">
        <v>8.9876543209876552</v>
      </c>
      <c r="CY30" s="5">
        <f>SUM($Q$101:$AH$101)</f>
        <v>-2</v>
      </c>
      <c r="CZ30" s="5">
        <v>5.6790123456790127</v>
      </c>
      <c r="DB30" s="5">
        <v>10.519356106059355</v>
      </c>
      <c r="DC30" s="5">
        <v>0.36590392573972813</v>
      </c>
      <c r="DD30" s="5">
        <f t="shared" si="0"/>
        <v>0.16319444444444445</v>
      </c>
      <c r="DE30" s="5">
        <f t="shared" si="1"/>
        <v>0.27083333333333337</v>
      </c>
      <c r="DF30" s="5">
        <v>3.1578624665967649E-5</v>
      </c>
      <c r="DG30" s="5">
        <v>2.9231594427299621</v>
      </c>
      <c r="DH30" s="5">
        <f t="shared" si="2"/>
        <v>5</v>
      </c>
      <c r="DI30" s="5">
        <f t="shared" si="3"/>
        <v>6</v>
      </c>
      <c r="DJ30" s="5">
        <v>11</v>
      </c>
      <c r="DK30" s="5">
        <f t="shared" si="4"/>
        <v>5.555555555555558E-2</v>
      </c>
      <c r="DL30" s="5">
        <f t="shared" si="5"/>
        <v>0.51798325081160168</v>
      </c>
      <c r="DM30" s="5">
        <f t="shared" si="6"/>
        <v>0.39900574407449163</v>
      </c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GR30" t="s">
        <v>29</v>
      </c>
      <c r="GS30">
        <v>0.34567901234567899</v>
      </c>
      <c r="GT30">
        <v>7.4074074074074056E-2</v>
      </c>
      <c r="GU30">
        <v>0.19753086419753091</v>
      </c>
      <c r="GV30">
        <v>0</v>
      </c>
      <c r="GW30">
        <v>-0.34567901234567899</v>
      </c>
      <c r="GX30">
        <v>4.9382716049382741E-2</v>
      </c>
      <c r="GY30">
        <v>0.34567901234567899</v>
      </c>
      <c r="GZ30">
        <v>0.54320987654320996</v>
      </c>
      <c r="HA30">
        <v>0.1481481481481482</v>
      </c>
      <c r="HB30">
        <v>0.12345679012345674</v>
      </c>
      <c r="HC30">
        <v>0.14814814814814814</v>
      </c>
      <c r="HD30">
        <v>-2.4691358024691308E-2</v>
      </c>
      <c r="HE30">
        <v>-0.22222222222222221</v>
      </c>
      <c r="HF30">
        <v>0.12345679012345674</v>
      </c>
      <c r="HG30">
        <v>0.1728395061728395</v>
      </c>
      <c r="HH30">
        <v>7.4074074074074056E-2</v>
      </c>
      <c r="HI30">
        <v>0.37037037037037052</v>
      </c>
      <c r="HJ30">
        <v>0.27160493827160498</v>
      </c>
      <c r="HK30">
        <v>-9.8765432098765482E-2</v>
      </c>
      <c r="HL30">
        <v>0.32098765432098769</v>
      </c>
      <c r="HM30">
        <v>0.32098765432098769</v>
      </c>
      <c r="HN30">
        <v>-2.4691358024691332E-2</v>
      </c>
      <c r="HO30">
        <v>-2.4691358024691343E-2</v>
      </c>
      <c r="HP30">
        <v>0.54320987654320996</v>
      </c>
      <c r="HQ30">
        <v>0.74074074074074092</v>
      </c>
      <c r="HR30">
        <v>0.12345679012345674</v>
      </c>
      <c r="HS30">
        <v>-0.14814814814814817</v>
      </c>
      <c r="HT30">
        <v>0.29629629629629628</v>
      </c>
      <c r="HU30">
        <f>VARP(USGS!$Q$101:$AH$101)</f>
        <v>0.98765432098765427</v>
      </c>
      <c r="HV30">
        <v>-4.9382716049382741E-2</v>
      </c>
      <c r="HW30">
        <v>2.4691358024691343E-2</v>
      </c>
      <c r="HX30">
        <v>0.27160493827160503</v>
      </c>
    </row>
    <row r="31" spans="1:232" x14ac:dyDescent="0.25">
      <c r="A31" s="4">
        <v>2</v>
      </c>
      <c r="B31" s="4">
        <v>12</v>
      </c>
      <c r="C31" s="4" t="s">
        <v>67</v>
      </c>
      <c r="D31" s="10">
        <v>5</v>
      </c>
      <c r="E31" s="10">
        <v>8</v>
      </c>
      <c r="F31" s="10">
        <v>20</v>
      </c>
      <c r="J31" s="455"/>
      <c r="K31" s="456"/>
      <c r="L31" s="457"/>
      <c r="P31" s="5" t="s">
        <v>30</v>
      </c>
      <c r="Q31" s="5">
        <v>0.95834260391288806</v>
      </c>
      <c r="R31" s="5">
        <v>0.95000021171362115</v>
      </c>
      <c r="S31" s="5">
        <v>0.95596659494421765</v>
      </c>
      <c r="T31" s="5">
        <v>0.95566135652392703</v>
      </c>
      <c r="U31" s="5">
        <v>0.96072961386054256</v>
      </c>
      <c r="V31" s="5">
        <v>0.95001809137937632</v>
      </c>
      <c r="W31" s="5">
        <v>0.39200000000000002</v>
      </c>
      <c r="X31" s="5">
        <v>0.95872094138725061</v>
      </c>
      <c r="Y31" s="5">
        <v>4.799779757733507E-2</v>
      </c>
      <c r="Z31" s="5">
        <v>0.956899350710952</v>
      </c>
      <c r="AA31" s="5">
        <v>0.67999999999999994</v>
      </c>
      <c r="AB31" s="5">
        <v>0.72499999999999998</v>
      </c>
      <c r="AC31" s="5">
        <v>4.8775292864749735E-2</v>
      </c>
      <c r="AD31" s="5">
        <v>0.67999999999999994</v>
      </c>
      <c r="AE31" s="5">
        <v>4.9822467698984123E-2</v>
      </c>
      <c r="AF31" s="5">
        <v>0.59225000000000005</v>
      </c>
      <c r="AG31" s="5">
        <v>0.05</v>
      </c>
      <c r="AH31" s="5">
        <v>0.95016968325876305</v>
      </c>
      <c r="AI31" s="5">
        <f>AVERAGE($Q$31:$AH$31)</f>
        <v>0.65901966699070036</v>
      </c>
      <c r="CW31" s="5">
        <f>SUM($Q$66:$AH$66)</f>
        <v>8</v>
      </c>
      <c r="CX31" s="5">
        <v>10.283950617283949</v>
      </c>
      <c r="CY31" s="5">
        <f>SUM($Q$102:$AH$102)</f>
        <v>-8</v>
      </c>
      <c r="CZ31" s="5">
        <v>4.049382716049382</v>
      </c>
      <c r="DB31" s="5">
        <v>0.62325543661403371</v>
      </c>
      <c r="DC31" s="5">
        <v>0.38023225527182625</v>
      </c>
      <c r="DD31" s="5">
        <f t="shared" si="0"/>
        <v>0.16319444444444442</v>
      </c>
      <c r="DE31" s="5">
        <f t="shared" si="1"/>
        <v>0.37499999999999994</v>
      </c>
      <c r="DF31" s="5">
        <v>1.879342640868825E-9</v>
      </c>
      <c r="DG31" s="5">
        <v>3.3371413855996126</v>
      </c>
      <c r="DH31" s="5">
        <f t="shared" si="2"/>
        <v>4</v>
      </c>
      <c r="DI31" s="5">
        <f t="shared" si="3"/>
        <v>9</v>
      </c>
      <c r="DJ31" s="5">
        <v>13</v>
      </c>
      <c r="DK31" s="5">
        <f t="shared" si="4"/>
        <v>0.22222222222222221</v>
      </c>
      <c r="DL31" s="5">
        <f t="shared" si="5"/>
        <v>0.65901966699070036</v>
      </c>
      <c r="DM31" s="5">
        <f t="shared" si="6"/>
        <v>0.37245068227520184</v>
      </c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GR31" t="s">
        <v>30</v>
      </c>
      <c r="GS31">
        <v>4.9382716049382741E-2</v>
      </c>
      <c r="GT31">
        <v>7.4074074074074056E-2</v>
      </c>
      <c r="GU31">
        <v>0.23456790123456792</v>
      </c>
      <c r="GV31">
        <v>-0.33333333333333331</v>
      </c>
      <c r="GW31">
        <v>-4.9382716049382741E-2</v>
      </c>
      <c r="GX31">
        <v>-2.4691358024691343E-2</v>
      </c>
      <c r="GY31">
        <v>0.27160493827160498</v>
      </c>
      <c r="GZ31">
        <v>0.1728395061728395</v>
      </c>
      <c r="HA31">
        <v>0.14814814814814811</v>
      </c>
      <c r="HB31">
        <v>0.27160493827160498</v>
      </c>
      <c r="HC31">
        <v>3.7037037037037014E-2</v>
      </c>
      <c r="HD31">
        <v>-0.20987654320987659</v>
      </c>
      <c r="HE31">
        <v>0.33333333333333326</v>
      </c>
      <c r="HF31">
        <v>4.9382716049382741E-2</v>
      </c>
      <c r="HG31">
        <v>0.13580246913580249</v>
      </c>
      <c r="HH31">
        <v>7.407407407407407E-2</v>
      </c>
      <c r="HI31">
        <v>3.7037037037037014E-2</v>
      </c>
      <c r="HJ31">
        <v>8.6419753086419748E-2</v>
      </c>
      <c r="HK31">
        <v>4.9382716049382741E-2</v>
      </c>
      <c r="HL31">
        <v>0.1728395061728395</v>
      </c>
      <c r="HM31">
        <v>-4.9382716049382741E-2</v>
      </c>
      <c r="HN31">
        <v>0.4567901234567901</v>
      </c>
      <c r="HO31">
        <v>1.234567901234563E-2</v>
      </c>
      <c r="HP31">
        <v>-4.9382716049382741E-2</v>
      </c>
      <c r="HQ31">
        <v>7.4074074074074098E-2</v>
      </c>
      <c r="HR31">
        <v>0.27160493827160503</v>
      </c>
      <c r="HS31">
        <v>0.29629629629629628</v>
      </c>
      <c r="HT31">
        <v>0.29629629629629628</v>
      </c>
      <c r="HU31">
        <v>-4.9382716049382741E-2</v>
      </c>
      <c r="HV31">
        <f>VARP(USGS!$Q$102:$AH$102)</f>
        <v>0.80246913580246915</v>
      </c>
      <c r="HW31">
        <v>0.20987654320987659</v>
      </c>
      <c r="HX31">
        <v>0.19753086419753091</v>
      </c>
    </row>
    <row r="32" spans="1:232" ht="15.75" thickBot="1" x14ac:dyDescent="0.3">
      <c r="A32" s="4">
        <v>2</v>
      </c>
      <c r="B32" s="4">
        <v>13</v>
      </c>
      <c r="C32" s="4" t="s">
        <v>68</v>
      </c>
      <c r="D32" s="10">
        <v>50</v>
      </c>
      <c r="E32" s="10">
        <v>180</v>
      </c>
      <c r="F32" s="10">
        <v>250</v>
      </c>
      <c r="J32" s="458"/>
      <c r="K32" s="459"/>
      <c r="L32" s="460"/>
      <c r="P32" s="5" t="s">
        <v>31</v>
      </c>
      <c r="Q32" s="5">
        <v>0.95834260391288806</v>
      </c>
      <c r="R32" s="5">
        <v>0.2080769230769231</v>
      </c>
      <c r="S32" s="5">
        <v>0.95317259326123416</v>
      </c>
      <c r="T32" s="5">
        <v>0.55200000000000005</v>
      </c>
      <c r="U32" s="5">
        <v>0.96072961386054256</v>
      </c>
      <c r="V32" s="5">
        <v>0.66725663716814165</v>
      </c>
      <c r="W32" s="5">
        <v>0.24545454545454548</v>
      </c>
      <c r="X32" s="5">
        <v>0.95617284788905266</v>
      </c>
      <c r="Y32" s="5">
        <v>0.90500000000000003</v>
      </c>
      <c r="Z32" s="5">
        <v>0.90498499499833274</v>
      </c>
      <c r="AA32" s="5">
        <v>0.12</v>
      </c>
      <c r="AB32" s="5">
        <v>0.95396904147648343</v>
      </c>
      <c r="AC32" s="5">
        <v>3.0758898589657493E-2</v>
      </c>
      <c r="AD32" s="5">
        <v>0.52249999999999996</v>
      </c>
      <c r="AE32" s="5">
        <v>9.3163265306122456E-2</v>
      </c>
      <c r="AF32" s="5">
        <v>0.3977857142857143</v>
      </c>
      <c r="AG32" s="5">
        <v>0.50405405405405401</v>
      </c>
      <c r="AH32" s="5">
        <v>0.95016968325876305</v>
      </c>
      <c r="AI32" s="5">
        <f>AVERAGE($Q$32:$AH$32)</f>
        <v>0.60464396758846961</v>
      </c>
      <c r="CW32" s="5">
        <f>SUM($Q$67:$AH$67)</f>
        <v>6</v>
      </c>
      <c r="CX32" s="5">
        <v>9.1851851851851869</v>
      </c>
      <c r="CY32" s="5">
        <f>SUM($Q$103:$AH$103)</f>
        <v>4</v>
      </c>
      <c r="CZ32" s="5">
        <v>1.3086419753086416</v>
      </c>
      <c r="DB32" s="5">
        <v>1.6720512351159493</v>
      </c>
      <c r="DC32" s="5">
        <v>0.40384764491013042</v>
      </c>
      <c r="DD32" s="5">
        <f t="shared" si="0"/>
        <v>-2.4305555555555566E-2</v>
      </c>
      <c r="DE32" s="5">
        <f t="shared" si="1"/>
        <v>0.31944444444444448</v>
      </c>
      <c r="DF32" s="5">
        <v>2.2438514266233177E-3</v>
      </c>
      <c r="DG32" s="5">
        <v>2.5368241636967035</v>
      </c>
      <c r="DH32" s="5">
        <f t="shared" si="2"/>
        <v>1</v>
      </c>
      <c r="DI32" s="5">
        <f t="shared" si="3"/>
        <v>6</v>
      </c>
      <c r="DJ32" s="5">
        <v>7</v>
      </c>
      <c r="DK32" s="5">
        <f t="shared" si="4"/>
        <v>0.16666666666666669</v>
      </c>
      <c r="DL32" s="5">
        <f t="shared" si="5"/>
        <v>0.60464396758846961</v>
      </c>
      <c r="DM32" s="5">
        <f t="shared" si="6"/>
        <v>0.35123695930648485</v>
      </c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GR32" t="s">
        <v>31</v>
      </c>
      <c r="GS32">
        <v>0.41975308641975306</v>
      </c>
      <c r="GT32">
        <v>-0.37037037037037046</v>
      </c>
      <c r="GU32">
        <v>0.1604938271604939</v>
      </c>
      <c r="GV32">
        <v>0.33333333333333337</v>
      </c>
      <c r="GW32">
        <v>-0.19753086419753088</v>
      </c>
      <c r="GX32">
        <v>0.12345679012345677</v>
      </c>
      <c r="GY32">
        <v>-0.24691358024691359</v>
      </c>
      <c r="GZ32">
        <v>2.4691358024691343E-2</v>
      </c>
      <c r="HA32">
        <v>-0.29629629629629628</v>
      </c>
      <c r="HB32">
        <v>-0.24691358024691368</v>
      </c>
      <c r="HC32">
        <v>3.7037037037037014E-2</v>
      </c>
      <c r="HD32">
        <v>-6.1728395061728371E-2</v>
      </c>
      <c r="HE32">
        <v>0.1111111111111111</v>
      </c>
      <c r="HF32">
        <v>-0.24691358024691354</v>
      </c>
      <c r="HG32">
        <v>0.20987654320987659</v>
      </c>
      <c r="HH32">
        <v>7.4074074074074084E-2</v>
      </c>
      <c r="HI32">
        <v>0.25925925925925919</v>
      </c>
      <c r="HJ32">
        <v>-0.20987654320987659</v>
      </c>
      <c r="HK32">
        <v>0.19753086419753088</v>
      </c>
      <c r="HL32">
        <v>2.4691358024691357E-2</v>
      </c>
      <c r="HM32">
        <v>2.4691358024691318E-2</v>
      </c>
      <c r="HN32">
        <v>0.16049382716049379</v>
      </c>
      <c r="HO32">
        <v>-0.28395061728395071</v>
      </c>
      <c r="HP32">
        <v>-0.19753086419753083</v>
      </c>
      <c r="HQ32">
        <v>7.4074074074074028E-2</v>
      </c>
      <c r="HR32">
        <v>0.41975308641975306</v>
      </c>
      <c r="HS32">
        <v>7.4074074074074028E-2</v>
      </c>
      <c r="HT32">
        <v>7.4074074074074056E-2</v>
      </c>
      <c r="HU32">
        <v>2.4691358024691343E-2</v>
      </c>
      <c r="HV32">
        <v>0.20987654320987659</v>
      </c>
      <c r="HW32">
        <f>VARP(USGS!$Q$103:$AH$103)</f>
        <v>0.95061728395061729</v>
      </c>
      <c r="HX32">
        <v>-0.32098765432098764</v>
      </c>
    </row>
    <row r="33" spans="1:232" ht="15.75" thickBot="1" x14ac:dyDescent="0.3">
      <c r="A33" s="4">
        <v>2</v>
      </c>
      <c r="B33" s="4">
        <v>14</v>
      </c>
      <c r="C33" s="4" t="s">
        <v>69</v>
      </c>
      <c r="D33" s="10">
        <v>1</v>
      </c>
      <c r="E33" s="10">
        <v>10</v>
      </c>
      <c r="F33" s="10">
        <v>1000</v>
      </c>
      <c r="P33" s="5" t="s">
        <v>32</v>
      </c>
      <c r="Q33" s="5">
        <v>0.95834260391288806</v>
      </c>
      <c r="R33" s="5">
        <v>0.95000021171362115</v>
      </c>
      <c r="S33" s="5">
        <v>0.95317259326123416</v>
      </c>
      <c r="T33" s="5">
        <v>0.95017671278870453</v>
      </c>
      <c r="U33" s="5">
        <v>0.97029220797338822</v>
      </c>
      <c r="V33" s="5">
        <v>4.3707756544349899E-2</v>
      </c>
      <c r="W33" s="5">
        <v>3.8857125346911263E-2</v>
      </c>
      <c r="X33" s="5">
        <v>0.5</v>
      </c>
      <c r="Y33" s="5">
        <v>0.9538950051540882</v>
      </c>
      <c r="Z33" s="5">
        <v>0.956899350710952</v>
      </c>
      <c r="AA33" s="5">
        <v>0.95064516138189381</v>
      </c>
      <c r="AB33" s="5">
        <v>0.86</v>
      </c>
      <c r="AC33" s="5">
        <v>3.5531419705197832E-2</v>
      </c>
      <c r="AD33" s="5">
        <v>0.95536519919000817</v>
      </c>
      <c r="AE33" s="5">
        <v>4.862354413321783E-2</v>
      </c>
      <c r="AF33" s="5">
        <v>0.37460000000000004</v>
      </c>
      <c r="AG33" s="5">
        <v>0.05</v>
      </c>
      <c r="AH33" s="5">
        <v>0.57499999999999996</v>
      </c>
      <c r="AI33" s="5">
        <f>AVERAGE($Q$33:$AH$33)</f>
        <v>0.61806160510091424</v>
      </c>
      <c r="CW33" s="5">
        <f>SUM($Q$68:$AH$68)</f>
        <v>4</v>
      </c>
      <c r="CX33" s="5">
        <v>10.753086419753087</v>
      </c>
      <c r="CY33" s="5">
        <f>SUM($Q$104:$AH$104)</f>
        <v>-10</v>
      </c>
      <c r="CZ33" s="5">
        <v>1.7283950617283952</v>
      </c>
      <c r="DB33" s="5">
        <v>3.6106530572439599</v>
      </c>
      <c r="DC33" s="5">
        <v>0.41765233138061364</v>
      </c>
      <c r="DD33" s="5">
        <f t="shared" si="0"/>
        <v>0.1076388888888889</v>
      </c>
      <c r="DE33" s="5">
        <f t="shared" si="1"/>
        <v>0.34722222222222221</v>
      </c>
      <c r="DF33" s="39">
        <v>2.8505025607117781E-10</v>
      </c>
      <c r="DG33" s="39">
        <v>2.9663350374175064</v>
      </c>
      <c r="DH33" s="39">
        <f t="shared" si="2"/>
        <v>5</v>
      </c>
      <c r="DI33" s="39">
        <f t="shared" si="3"/>
        <v>9</v>
      </c>
      <c r="DJ33" s="39">
        <v>14</v>
      </c>
      <c r="DK33" s="39">
        <f t="shared" si="4"/>
        <v>0.1111111111111111</v>
      </c>
      <c r="DL33" s="39">
        <f t="shared" si="5"/>
        <v>0.61806160510091424</v>
      </c>
      <c r="DM33" s="39">
        <f t="shared" si="6"/>
        <v>0.40655490237662428</v>
      </c>
      <c r="DN33" s="54"/>
      <c r="DO33" s="54"/>
      <c r="DP33" s="54"/>
      <c r="DQ33" s="54"/>
      <c r="DR33" s="54"/>
      <c r="DS33" s="54"/>
      <c r="DT33" s="54"/>
      <c r="DU33" s="54"/>
      <c r="DV33" s="54"/>
      <c r="DW33" s="54"/>
      <c r="DX33" s="54"/>
      <c r="DY33" s="54"/>
      <c r="DZ33" s="54"/>
      <c r="EA33" s="54"/>
      <c r="EB33" s="54"/>
      <c r="GR33" s="54" t="s">
        <v>32</v>
      </c>
      <c r="GS33" s="54">
        <v>-0.27160493827160498</v>
      </c>
      <c r="GT33" s="54">
        <v>-7.4074074074074112E-2</v>
      </c>
      <c r="GU33" s="54">
        <v>9.8765432098765427E-2</v>
      </c>
      <c r="GV33" s="54">
        <v>-0.22222222222222221</v>
      </c>
      <c r="GW33" s="54">
        <v>4.9382716049382741E-2</v>
      </c>
      <c r="GX33" s="54">
        <v>2.4691358024691371E-2</v>
      </c>
      <c r="GY33" s="54">
        <v>0.1728395061728395</v>
      </c>
      <c r="GZ33" s="54">
        <v>4.9382716049382741E-2</v>
      </c>
      <c r="HA33" s="54">
        <v>0.29629629629629634</v>
      </c>
      <c r="HB33" s="54">
        <v>-4.9382716049382741E-2</v>
      </c>
      <c r="HC33" s="54">
        <v>0.29629629629629634</v>
      </c>
      <c r="HD33" s="54">
        <v>-0.34567901234567905</v>
      </c>
      <c r="HE33" s="54">
        <v>0.22222222222222221</v>
      </c>
      <c r="HF33" s="54">
        <v>0.1728395061728395</v>
      </c>
      <c r="HG33" s="54">
        <v>-2.4691358024691357E-2</v>
      </c>
      <c r="HH33" s="54">
        <v>-7.4074074074074112E-2</v>
      </c>
      <c r="HI33" s="54">
        <v>7.4074074074074084E-2</v>
      </c>
      <c r="HJ33" s="54">
        <v>2.4691358024691371E-2</v>
      </c>
      <c r="HK33" s="54">
        <v>-0.27160493827160498</v>
      </c>
      <c r="HL33" s="54">
        <v>4.9382716049382741E-2</v>
      </c>
      <c r="HM33" s="54">
        <v>-0.1728395061728395</v>
      </c>
      <c r="HN33" s="54">
        <v>0.32098765432098769</v>
      </c>
      <c r="HO33" s="54">
        <v>9.8765432098765482E-2</v>
      </c>
      <c r="HP33" s="54">
        <v>4.9382716049382741E-2</v>
      </c>
      <c r="HQ33" s="54">
        <v>0.14814814814814814</v>
      </c>
      <c r="HR33" s="54">
        <v>-4.9382716049382741E-2</v>
      </c>
      <c r="HS33" s="54">
        <v>0.14814814814814811</v>
      </c>
      <c r="HT33" s="54">
        <v>0.14814814814814811</v>
      </c>
      <c r="HU33" s="54">
        <v>0.27160493827160503</v>
      </c>
      <c r="HV33" s="54">
        <v>0.19753086419753091</v>
      </c>
      <c r="HW33" s="54">
        <v>-0.32098765432098764</v>
      </c>
      <c r="HX33" s="54">
        <f>VARP(USGS!$Q$104:$AH$104)</f>
        <v>0.69135802469135799</v>
      </c>
    </row>
    <row r="34" spans="1:232" x14ac:dyDescent="0.25">
      <c r="A34" s="4">
        <v>2</v>
      </c>
      <c r="B34" s="4">
        <v>15</v>
      </c>
      <c r="C34" s="4" t="s">
        <v>70</v>
      </c>
      <c r="D34" s="10">
        <v>50</v>
      </c>
      <c r="E34" s="10">
        <v>70</v>
      </c>
      <c r="F34" s="10">
        <v>100</v>
      </c>
      <c r="P34" s="5" t="s">
        <v>79</v>
      </c>
      <c r="Q34" s="5">
        <f>AVERAGE($Q$2:$Q$33)</f>
        <v>0.63658934673775969</v>
      </c>
      <c r="R34" s="5">
        <f>AVERAGE($R$2:$R$33)</f>
        <v>0.41436445512515102</v>
      </c>
      <c r="S34" s="5">
        <f>AVERAGE($S$2:$S$33)</f>
        <v>0.78098289987984526</v>
      </c>
      <c r="T34" s="5">
        <f>AVERAGE($T$2:$T$33)</f>
        <v>0.66468592613451594</v>
      </c>
      <c r="U34" s="5">
        <f>AVERAGE($U$2:$U$33)</f>
        <v>0.90427718337720853</v>
      </c>
      <c r="V34" s="5">
        <f>AVERAGE($V$2:$V$33)</f>
        <v>0.5493099675662142</v>
      </c>
      <c r="W34" s="5">
        <f>AVERAGE($W$2:$W$33)</f>
        <v>0.36689851060557427</v>
      </c>
      <c r="X34" s="5">
        <f>AVERAGE($X$2:$X$33)</f>
        <v>0.65380520498922956</v>
      </c>
      <c r="Y34" s="5">
        <f>AVERAGE($Y$2:$Y$33)</f>
        <v>0.75700255317361098</v>
      </c>
      <c r="Z34" s="5">
        <f>AVERAGE($Z$2:$Z$33)</f>
        <v>0.88866201591310334</v>
      </c>
      <c r="AA34" s="5">
        <f>AVERAGE($AA$2:$AA$33)</f>
        <v>0.59476612404641849</v>
      </c>
      <c r="AB34" s="5">
        <f>AVERAGE($AB$2:$AB$33)</f>
        <v>0.53615780827171999</v>
      </c>
      <c r="AC34" s="5">
        <f>AVERAGE($AC$2:$AC$33)</f>
        <v>0.25305215241171308</v>
      </c>
      <c r="AD34" s="5">
        <f>AVERAGE($AD$2:$AD$33)</f>
        <v>0.74799787788418826</v>
      </c>
      <c r="AE34" s="5">
        <f>AVERAGE($AE$2:$AE$33)</f>
        <v>0.2502036183139093</v>
      </c>
      <c r="AF34" s="5">
        <f>AVERAGE($AF$2:$AF$33)</f>
        <v>0.59955104158300432</v>
      </c>
      <c r="AG34" s="5">
        <f>AVERAGE($AG$2:$AG$33)</f>
        <v>0.1057391598734662</v>
      </c>
      <c r="AH34" s="5">
        <f>AVERAGE($AH$2:$AH$33)</f>
        <v>0.8011130353930791</v>
      </c>
      <c r="AI34" s="5">
        <f>AVERAGE($AI$2:$AI$33)</f>
        <v>0.58361993784887289</v>
      </c>
      <c r="GR34" s="5" t="s">
        <v>200</v>
      </c>
      <c r="GS34" s="5">
        <f t="array" ref="GS34">SUM(GS$2:GS$33)</f>
        <v>4.7654320987654319</v>
      </c>
      <c r="GT34" s="5">
        <f t="array" ref="GT34">SUM(GT$2:GT$33)</f>
        <v>3.4814814814814814</v>
      </c>
      <c r="GU34" s="5">
        <f t="array" ref="GU34">SUM(GU$2:GU$33)</f>
        <v>4.9135802469135808</v>
      </c>
      <c r="GV34" s="5">
        <f t="array" ref="GV34">SUM(GV$2:GV$33)</f>
        <v>-1.5555555555555549</v>
      </c>
      <c r="GW34" s="5">
        <f t="array" ref="GW34">SUM(GW$2:GW$33)</f>
        <v>-0.98765432098765471</v>
      </c>
      <c r="GX34" s="5">
        <f t="array" ref="GX34">SUM(GX$2:GX$33)</f>
        <v>3.283950617283951</v>
      </c>
      <c r="GY34" s="5">
        <f t="array" ref="GY34">SUM(GY$2:GY$33)</f>
        <v>3.4320987654320976</v>
      </c>
      <c r="GZ34" s="5">
        <f t="array" ref="GZ34">SUM(GZ$2:GZ$33)</f>
        <v>5.9012345679012359</v>
      </c>
      <c r="HA34" s="5">
        <f t="array" ref="HA34">SUM(HA$2:HA$33)</f>
        <v>-1.0370370370370368</v>
      </c>
      <c r="HB34" s="5">
        <f t="array" ref="HB34">SUM(HB$2:HB$33)</f>
        <v>3.6543209876543217</v>
      </c>
      <c r="HC34" s="5">
        <f t="array" ref="HC34">SUM(HC$2:HC$33)</f>
        <v>1.8518518518518523</v>
      </c>
      <c r="HD34" s="5">
        <f t="array" ref="HD34">SUM(HD$2:HD$33)</f>
        <v>1.5802469135802477</v>
      </c>
      <c r="HE34" s="5">
        <f t="array" ref="HE34">SUM(HE$2:HE$33)</f>
        <v>3.1111111111111112</v>
      </c>
      <c r="HF34" s="5">
        <f t="array" ref="HF34">SUM(HF$2:HF$33)</f>
        <v>0.76543209876543161</v>
      </c>
      <c r="HG34" s="5">
        <f t="array" ref="HG34">SUM(HG$2:HG$33)</f>
        <v>4.9382716049382704</v>
      </c>
      <c r="HH34" s="5">
        <f t="array" ref="HH34">SUM(HH$2:HH$33)</f>
        <v>4.1481481481481488</v>
      </c>
      <c r="HI34" s="5">
        <f t="array" ref="HI34">SUM(HI$2:HI$33)</f>
        <v>2.7407407407407409</v>
      </c>
      <c r="HJ34" s="5">
        <f t="array" ref="HJ34">SUM(HJ$2:HJ$33)</f>
        <v>6.3950617283950626</v>
      </c>
      <c r="HK34" s="5">
        <f t="array" ref="HK34">SUM(HK$2:HK$33)</f>
        <v>3.2098765432098779</v>
      </c>
      <c r="HL34" s="5">
        <f t="array" ref="HL34">SUM(HL$2:HL$33)</f>
        <v>6.1234567901234556</v>
      </c>
      <c r="HM34" s="5">
        <f t="array" ref="HM34">SUM(HM$2:HM$33)</f>
        <v>6.5679012345678993</v>
      </c>
      <c r="HN34" s="5">
        <f t="array" ref="HN34">SUM(HN$2:HN$33)</f>
        <v>4.0246913580246915</v>
      </c>
      <c r="HO34" s="5">
        <f t="array" ref="HO34">SUM(HO$2:HO$33)</f>
        <v>-1.5308641975308641</v>
      </c>
      <c r="HP34" s="5">
        <f t="array" ref="HP34">SUM(HP$2:HP$33)</f>
        <v>4.1234567901234573</v>
      </c>
      <c r="HQ34" s="5">
        <f t="array" ref="HQ34">SUM(HQ$2:HQ$33)</f>
        <v>7.0370370370370372</v>
      </c>
      <c r="HR34" s="5">
        <f t="array" ref="HR34">SUM(HR$2:HR$33)</f>
        <v>6.0987654320987659</v>
      </c>
      <c r="HS34" s="5">
        <f t="array" ref="HS34">SUM(HS$2:HS$33)</f>
        <v>3.2592592592592591</v>
      </c>
      <c r="HT34" s="5">
        <f t="array" ref="HT34">SUM(HT$2:HT$33)</f>
        <v>6.3703703703703694</v>
      </c>
      <c r="HU34" s="5">
        <f t="array" ref="HU34">SUM(HU$2:HU$33)</f>
        <v>5.6790123456790127</v>
      </c>
      <c r="HV34" s="5">
        <f t="array" ref="HV34">SUM(HV$2:HV$33)</f>
        <v>4.049382716049382</v>
      </c>
      <c r="HW34" s="5">
        <f t="array" ref="HW34">SUM(HW$2:HW$33)</f>
        <v>1.3086419753086416</v>
      </c>
      <c r="HX34" s="5">
        <f t="array" ref="HX34">SUM(HX$2:HX$33)</f>
        <v>1.7283950617283952</v>
      </c>
    </row>
    <row r="35" spans="1:232" x14ac:dyDescent="0.25">
      <c r="A35" s="4">
        <v>2</v>
      </c>
      <c r="B35" s="4">
        <v>16</v>
      </c>
      <c r="C35" s="4" t="s">
        <v>71</v>
      </c>
      <c r="D35" s="10">
        <v>5</v>
      </c>
      <c r="E35" s="10">
        <v>6.5</v>
      </c>
      <c r="F35" s="10">
        <v>8</v>
      </c>
      <c r="GS35" s="5">
        <v>4.7654320987654319</v>
      </c>
      <c r="GT35" s="5">
        <v>3.4814814814814814</v>
      </c>
      <c r="GU35" s="5">
        <v>4.9135802469135808</v>
      </c>
      <c r="GV35" s="5">
        <v>-1.5555555555555549</v>
      </c>
      <c r="GW35" s="5">
        <v>-0.98765432098765471</v>
      </c>
      <c r="GX35" s="5">
        <v>3.283950617283951</v>
      </c>
      <c r="GY35" s="5">
        <v>3.4320987654320976</v>
      </c>
      <c r="GZ35" s="5">
        <v>5.9012345679012359</v>
      </c>
      <c r="HA35" s="5">
        <v>-1.0370370370370368</v>
      </c>
      <c r="HB35" s="5">
        <v>3.6543209876543217</v>
      </c>
      <c r="HC35" s="5">
        <v>1.8518518518518523</v>
      </c>
      <c r="HD35" s="5">
        <v>1.5802469135802477</v>
      </c>
      <c r="HE35" s="5">
        <v>3.1111111111111112</v>
      </c>
      <c r="HF35" s="5">
        <v>0.76543209876543161</v>
      </c>
      <c r="HG35" s="5">
        <v>4.9382716049382704</v>
      </c>
      <c r="HH35" s="5">
        <v>4.1481481481481488</v>
      </c>
      <c r="HI35" s="5">
        <v>2.7407407407407409</v>
      </c>
      <c r="HJ35" s="5">
        <v>6.3950617283950626</v>
      </c>
      <c r="HK35" s="5">
        <v>3.2098765432098779</v>
      </c>
      <c r="HL35" s="5">
        <v>6.1234567901234556</v>
      </c>
      <c r="HM35" s="5">
        <v>6.5679012345678993</v>
      </c>
      <c r="HN35" s="5">
        <v>4.0246913580246915</v>
      </c>
      <c r="HO35" s="5">
        <v>-1.5308641975308641</v>
      </c>
      <c r="HP35" s="5">
        <v>4.1234567901234573</v>
      </c>
      <c r="HQ35" s="5">
        <v>7.0370370370370372</v>
      </c>
      <c r="HR35" s="5">
        <v>6.0987654320987659</v>
      </c>
      <c r="HS35" s="5">
        <v>3.2592592592592591</v>
      </c>
      <c r="HT35" s="5">
        <v>6.3703703703703694</v>
      </c>
      <c r="HU35" s="5">
        <v>5.6790123456790127</v>
      </c>
      <c r="HV35" s="5">
        <v>4.049382716049382</v>
      </c>
      <c r="HW35" s="5">
        <v>1.3086419753086416</v>
      </c>
      <c r="HX35" s="5">
        <v>1.7283950617283952</v>
      </c>
    </row>
    <row r="36" spans="1:232" x14ac:dyDescent="0.25">
      <c r="A36" s="4">
        <v>2</v>
      </c>
      <c r="B36" s="4">
        <v>17</v>
      </c>
      <c r="C36" s="4" t="s">
        <v>72</v>
      </c>
      <c r="D36" s="10">
        <v>400</v>
      </c>
      <c r="E36" s="10">
        <v>1000</v>
      </c>
      <c r="F36" s="10">
        <v>1200</v>
      </c>
      <c r="P36" s="5" t="s">
        <v>132</v>
      </c>
      <c r="Q36" s="5" t="s">
        <v>81</v>
      </c>
      <c r="R36" s="5" t="s">
        <v>82</v>
      </c>
      <c r="S36" s="5" t="s">
        <v>83</v>
      </c>
      <c r="T36" s="5" t="s">
        <v>84</v>
      </c>
      <c r="U36" s="5" t="s">
        <v>85</v>
      </c>
      <c r="V36" s="5" t="s">
        <v>86</v>
      </c>
      <c r="W36" s="5" t="s">
        <v>87</v>
      </c>
      <c r="X36" s="5" t="s">
        <v>88</v>
      </c>
      <c r="Y36" s="5" t="s">
        <v>89</v>
      </c>
      <c r="Z36" s="5" t="s">
        <v>90</v>
      </c>
      <c r="AA36" s="5" t="s">
        <v>91</v>
      </c>
      <c r="AB36" s="5" t="s">
        <v>92</v>
      </c>
      <c r="AC36" s="5" t="s">
        <v>93</v>
      </c>
      <c r="AD36" s="5" t="s">
        <v>94</v>
      </c>
      <c r="AE36" s="5" t="s">
        <v>95</v>
      </c>
      <c r="AF36" s="5" t="s">
        <v>96</v>
      </c>
      <c r="AG36" s="5" t="s">
        <v>97</v>
      </c>
      <c r="AH36" s="5" t="s">
        <v>98</v>
      </c>
      <c r="AI36" s="5" t="s">
        <v>80</v>
      </c>
      <c r="AJ36" s="5" t="s">
        <v>33</v>
      </c>
      <c r="AL36" s="5" t="s">
        <v>42</v>
      </c>
    </row>
    <row r="37" spans="1:232" x14ac:dyDescent="0.25">
      <c r="A37" s="4">
        <v>2</v>
      </c>
      <c r="B37" s="4">
        <v>18</v>
      </c>
      <c r="C37" s="4" t="s">
        <v>73</v>
      </c>
      <c r="D37" s="10">
        <v>2</v>
      </c>
      <c r="E37" s="10">
        <v>5</v>
      </c>
      <c r="F37" s="10">
        <v>8</v>
      </c>
      <c r="P37" s="5" t="s">
        <v>1</v>
      </c>
      <c r="Q37" s="5">
        <v>1</v>
      </c>
      <c r="R37" s="5">
        <v>-1</v>
      </c>
      <c r="S37" s="5">
        <v>1</v>
      </c>
      <c r="T37" s="5">
        <v>1</v>
      </c>
      <c r="U37" s="5">
        <v>1</v>
      </c>
      <c r="V37" s="5">
        <v>-1</v>
      </c>
      <c r="W37" s="5">
        <v>-1</v>
      </c>
      <c r="X37" s="5">
        <v>-1</v>
      </c>
      <c r="Y37" s="5">
        <v>1</v>
      </c>
      <c r="Z37" s="5">
        <v>1</v>
      </c>
      <c r="AA37" s="5">
        <v>1</v>
      </c>
      <c r="AB37" s="5">
        <v>1</v>
      </c>
      <c r="AC37" s="5">
        <v>1</v>
      </c>
      <c r="AD37" s="5">
        <v>1</v>
      </c>
      <c r="AE37" s="5">
        <v>-1</v>
      </c>
      <c r="AF37" s="5">
        <v>1</v>
      </c>
      <c r="AG37" s="5">
        <v>-1</v>
      </c>
      <c r="AH37" s="5">
        <v>1</v>
      </c>
      <c r="AI37" s="5">
        <f>AVERAGE($Q$37:$AH$37)</f>
        <v>0.33333333333333331</v>
      </c>
      <c r="AJ37" s="5" t="s">
        <v>52</v>
      </c>
      <c r="AK37" s="5">
        <f>VARP($Q$69:$AH$69)</f>
        <v>0.27798273533950618</v>
      </c>
      <c r="AL37" s="5">
        <v>0.28850461091855506</v>
      </c>
    </row>
    <row r="38" spans="1:232" x14ac:dyDescent="0.25">
      <c r="A38" s="4">
        <v>3</v>
      </c>
      <c r="B38" s="4">
        <v>1</v>
      </c>
      <c r="C38" s="4" t="s">
        <v>51</v>
      </c>
      <c r="D38" s="10">
        <v>5</v>
      </c>
      <c r="E38" s="10">
        <v>12</v>
      </c>
      <c r="F38" s="10">
        <v>20</v>
      </c>
      <c r="P38" s="5" t="s">
        <v>2</v>
      </c>
      <c r="Q38" s="5">
        <v>1</v>
      </c>
      <c r="R38" s="5">
        <v>-1</v>
      </c>
      <c r="S38" s="5">
        <v>1</v>
      </c>
      <c r="T38" s="5">
        <v>1</v>
      </c>
      <c r="U38" s="5">
        <v>1</v>
      </c>
      <c r="V38" s="5">
        <v>1</v>
      </c>
      <c r="W38" s="5">
        <v>1</v>
      </c>
      <c r="X38" s="5">
        <v>1</v>
      </c>
      <c r="Y38" s="5">
        <v>1</v>
      </c>
      <c r="Z38" s="5">
        <v>1</v>
      </c>
      <c r="AA38" s="5">
        <v>1</v>
      </c>
      <c r="AB38" s="5">
        <v>1</v>
      </c>
      <c r="AC38" s="5">
        <v>-1</v>
      </c>
      <c r="AD38" s="5">
        <v>1</v>
      </c>
      <c r="AE38" s="5">
        <v>-1</v>
      </c>
      <c r="AF38" s="5">
        <v>1</v>
      </c>
      <c r="AG38" s="5">
        <v>-1</v>
      </c>
      <c r="AH38" s="5">
        <v>1</v>
      </c>
      <c r="AI38" s="5">
        <f>AVERAGE($Q$38:$AH$38)</f>
        <v>0.55555555555555558</v>
      </c>
      <c r="AJ38" s="5" t="s">
        <v>54</v>
      </c>
      <c r="AK38" s="5">
        <f>VARP($AI$37:$AI$68)</f>
        <v>4.0304301697530874E-2</v>
      </c>
      <c r="AL38" s="5">
        <v>4.1829852725884971E-2</v>
      </c>
    </row>
    <row r="39" spans="1:232" x14ac:dyDescent="0.25">
      <c r="A39" s="4">
        <v>3</v>
      </c>
      <c r="B39" s="4">
        <v>2</v>
      </c>
      <c r="C39" s="4" t="s">
        <v>53</v>
      </c>
      <c r="D39" s="10">
        <v>10</v>
      </c>
      <c r="E39" s="10">
        <v>45</v>
      </c>
      <c r="F39" s="10">
        <v>100</v>
      </c>
      <c r="P39" s="5" t="s">
        <v>3</v>
      </c>
      <c r="Q39" s="5">
        <v>1</v>
      </c>
      <c r="R39" s="5">
        <v>-1</v>
      </c>
      <c r="S39" s="5">
        <v>1</v>
      </c>
      <c r="T39" s="5">
        <v>1</v>
      </c>
      <c r="U39" s="5">
        <v>1</v>
      </c>
      <c r="V39" s="5">
        <v>1</v>
      </c>
      <c r="W39" s="5">
        <v>-1</v>
      </c>
      <c r="X39" s="5">
        <v>1</v>
      </c>
      <c r="Y39" s="5">
        <v>-1</v>
      </c>
      <c r="Z39" s="5">
        <v>1</v>
      </c>
      <c r="AA39" s="5">
        <v>-1</v>
      </c>
      <c r="AB39" s="5">
        <v>-1</v>
      </c>
      <c r="AC39" s="5">
        <v>-1</v>
      </c>
      <c r="AD39" s="5">
        <v>1</v>
      </c>
      <c r="AE39" s="5">
        <v>-1</v>
      </c>
      <c r="AF39" s="5">
        <v>1</v>
      </c>
      <c r="AG39" s="5">
        <v>-1</v>
      </c>
      <c r="AH39" s="5">
        <v>1</v>
      </c>
      <c r="AI39" s="5">
        <f>AVERAGE($Q$39:$AH$39)</f>
        <v>0.1111111111111111</v>
      </c>
      <c r="AJ39" s="5" t="s">
        <v>57</v>
      </c>
      <c r="AK39" s="5">
        <f>VARP($Q$37:$AH$68)</f>
        <v>0.96352961033950613</v>
      </c>
    </row>
    <row r="40" spans="1:232" x14ac:dyDescent="0.25">
      <c r="A40" s="4">
        <v>3</v>
      </c>
      <c r="B40" s="4">
        <v>3</v>
      </c>
      <c r="C40" s="4" t="s">
        <v>56</v>
      </c>
      <c r="D40" s="10">
        <v>5</v>
      </c>
      <c r="E40" s="10">
        <v>12</v>
      </c>
      <c r="F40" s="10">
        <v>30</v>
      </c>
      <c r="P40" s="5" t="s">
        <v>4</v>
      </c>
      <c r="Q40" s="5">
        <v>1</v>
      </c>
      <c r="R40" s="5">
        <v>-1</v>
      </c>
      <c r="S40" s="5">
        <v>1</v>
      </c>
      <c r="T40" s="5">
        <v>1</v>
      </c>
      <c r="U40" s="5">
        <v>1</v>
      </c>
      <c r="V40" s="5">
        <v>-1</v>
      </c>
      <c r="W40" s="5">
        <v>1</v>
      </c>
      <c r="X40" s="5">
        <v>1</v>
      </c>
      <c r="Y40" s="5">
        <v>1</v>
      </c>
      <c r="Z40" s="5">
        <v>1</v>
      </c>
      <c r="AA40" s="5">
        <v>-1</v>
      </c>
      <c r="AB40" s="5">
        <v>1</v>
      </c>
      <c r="AC40" s="5">
        <v>-1</v>
      </c>
      <c r="AD40" s="5">
        <v>1</v>
      </c>
      <c r="AE40" s="5">
        <v>-1</v>
      </c>
      <c r="AF40" s="5">
        <v>1</v>
      </c>
      <c r="AG40" s="5">
        <v>-1</v>
      </c>
      <c r="AH40" s="5">
        <v>1</v>
      </c>
      <c r="AI40" s="5">
        <f>AVERAGE($Q$40:$AH$40)</f>
        <v>0.33333333333333331</v>
      </c>
      <c r="AJ40" s="5" t="s">
        <v>76</v>
      </c>
      <c r="AK40" s="5">
        <f>AVERAGE($Q$37:$AH$68)</f>
        <v>0.19097222222222221</v>
      </c>
    </row>
    <row r="41" spans="1:232" x14ac:dyDescent="0.25">
      <c r="A41" s="4">
        <v>3</v>
      </c>
      <c r="B41" s="4">
        <v>4</v>
      </c>
      <c r="C41" s="4" t="s">
        <v>58</v>
      </c>
      <c r="D41" s="10">
        <v>5</v>
      </c>
      <c r="E41" s="10">
        <v>10</v>
      </c>
      <c r="F41" s="10">
        <v>25</v>
      </c>
      <c r="P41" s="5" t="s">
        <v>5</v>
      </c>
      <c r="Q41" s="5">
        <v>-1</v>
      </c>
      <c r="R41" s="5">
        <v>-1</v>
      </c>
      <c r="S41" s="5">
        <v>-1</v>
      </c>
      <c r="T41" s="5">
        <v>1</v>
      </c>
      <c r="U41" s="5">
        <v>1</v>
      </c>
      <c r="V41" s="5">
        <v>1</v>
      </c>
      <c r="W41" s="5">
        <v>-1</v>
      </c>
      <c r="X41" s="5">
        <v>-1</v>
      </c>
      <c r="Y41" s="5">
        <v>1</v>
      </c>
      <c r="Z41" s="5">
        <v>1</v>
      </c>
      <c r="AA41" s="5">
        <v>1</v>
      </c>
      <c r="AB41" s="5">
        <v>-1</v>
      </c>
      <c r="AC41" s="5">
        <v>-1</v>
      </c>
      <c r="AD41" s="5">
        <v>1</v>
      </c>
      <c r="AE41" s="5">
        <v>-1</v>
      </c>
      <c r="AF41" s="5">
        <v>1</v>
      </c>
      <c r="AG41" s="5">
        <v>-1</v>
      </c>
      <c r="AH41" s="5">
        <v>-1</v>
      </c>
      <c r="AI41" s="5">
        <f>AVERAGE($Q$41:$AH$41)</f>
        <v>-0.1111111111111111</v>
      </c>
      <c r="AJ41" s="5" t="s">
        <v>216</v>
      </c>
      <c r="AK41" s="5">
        <f>AK40*576</f>
        <v>110</v>
      </c>
    </row>
    <row r="42" spans="1:232" x14ac:dyDescent="0.25">
      <c r="A42" s="4">
        <v>3</v>
      </c>
      <c r="B42" s="4">
        <v>5</v>
      </c>
      <c r="C42" s="4" t="s">
        <v>60</v>
      </c>
      <c r="D42" s="10">
        <v>500</v>
      </c>
      <c r="E42" s="10">
        <v>1200</v>
      </c>
      <c r="F42" s="10">
        <v>5000</v>
      </c>
      <c r="P42" s="5" t="s">
        <v>6</v>
      </c>
      <c r="Q42" s="5">
        <v>1</v>
      </c>
      <c r="R42" s="5">
        <v>1</v>
      </c>
      <c r="S42" s="5">
        <v>1</v>
      </c>
      <c r="T42" s="5">
        <v>1</v>
      </c>
      <c r="U42" s="5">
        <v>1</v>
      </c>
      <c r="V42" s="5">
        <v>1</v>
      </c>
      <c r="W42" s="5">
        <v>-1</v>
      </c>
      <c r="X42" s="5">
        <v>1</v>
      </c>
      <c r="Y42" s="5">
        <v>1</v>
      </c>
      <c r="Z42" s="5">
        <v>1</v>
      </c>
      <c r="AA42" s="5">
        <v>-1</v>
      </c>
      <c r="AB42" s="5">
        <v>-1</v>
      </c>
      <c r="AC42" s="5">
        <v>-1</v>
      </c>
      <c r="AD42" s="5">
        <v>1</v>
      </c>
      <c r="AE42" s="5">
        <v>-1</v>
      </c>
      <c r="AF42" s="5">
        <v>-1</v>
      </c>
      <c r="AG42" s="5">
        <v>-1</v>
      </c>
      <c r="AH42" s="5">
        <v>1</v>
      </c>
      <c r="AI42" s="5">
        <f>AVERAGE($Q$42:$AH$42)</f>
        <v>0.22222222222222221</v>
      </c>
      <c r="AJ42" s="5" t="s">
        <v>220</v>
      </c>
      <c r="AK42" s="5">
        <f>(AK40+1)/2</f>
        <v>0.59548611111111116</v>
      </c>
    </row>
    <row r="43" spans="1:232" x14ac:dyDescent="0.25">
      <c r="A43" s="4">
        <v>3</v>
      </c>
      <c r="B43" s="4">
        <v>6</v>
      </c>
      <c r="C43" s="4" t="s">
        <v>61</v>
      </c>
      <c r="D43" s="10">
        <v>5</v>
      </c>
      <c r="E43" s="10">
        <v>12</v>
      </c>
      <c r="F43" s="10">
        <v>30</v>
      </c>
      <c r="P43" s="5" t="s">
        <v>7</v>
      </c>
      <c r="Q43" s="5">
        <v>1</v>
      </c>
      <c r="R43" s="5">
        <v>1</v>
      </c>
      <c r="S43" s="5">
        <v>1</v>
      </c>
      <c r="T43" s="5">
        <v>1</v>
      </c>
      <c r="U43" s="5">
        <v>1</v>
      </c>
      <c r="V43" s="5">
        <v>1</v>
      </c>
      <c r="W43" s="5">
        <v>1</v>
      </c>
      <c r="X43" s="5">
        <v>1</v>
      </c>
      <c r="Y43" s="5">
        <v>-1</v>
      </c>
      <c r="Z43" s="5">
        <v>1</v>
      </c>
      <c r="AA43" s="5">
        <v>1</v>
      </c>
      <c r="AB43" s="5">
        <v>-1</v>
      </c>
      <c r="AC43" s="5">
        <v>-1</v>
      </c>
      <c r="AD43" s="5">
        <v>-1</v>
      </c>
      <c r="AE43" s="5">
        <v>-1</v>
      </c>
      <c r="AF43" s="5">
        <v>-1</v>
      </c>
      <c r="AG43" s="5">
        <v>-1</v>
      </c>
      <c r="AH43" s="5">
        <v>1</v>
      </c>
      <c r="AI43" s="5">
        <f>AVERAGE($Q$43:$AH$43)</f>
        <v>0.22222222222222221</v>
      </c>
      <c r="AJ43" s="5" t="s">
        <v>373</v>
      </c>
      <c r="AK43" s="5">
        <f>(AK42-(1-AK42))^2</f>
        <v>3.6470389660493867E-2</v>
      </c>
    </row>
    <row r="44" spans="1:232" x14ac:dyDescent="0.25">
      <c r="A44" s="4">
        <v>3</v>
      </c>
      <c r="B44" s="4">
        <v>7</v>
      </c>
      <c r="C44" s="4" t="s">
        <v>62</v>
      </c>
      <c r="D44" s="10">
        <v>100</v>
      </c>
      <c r="E44" s="10">
        <v>550</v>
      </c>
      <c r="F44" s="10">
        <v>1000</v>
      </c>
      <c r="P44" s="5" t="s">
        <v>8</v>
      </c>
      <c r="Q44" s="5">
        <v>-1</v>
      </c>
      <c r="R44" s="5">
        <v>1</v>
      </c>
      <c r="S44" s="5">
        <v>1</v>
      </c>
      <c r="T44" s="5">
        <v>-1</v>
      </c>
      <c r="U44" s="5">
        <v>1</v>
      </c>
      <c r="V44" s="5">
        <v>-1</v>
      </c>
      <c r="W44" s="5">
        <v>1</v>
      </c>
      <c r="X44" s="5">
        <v>-1</v>
      </c>
      <c r="Y44" s="5">
        <v>-1</v>
      </c>
      <c r="Z44" s="5">
        <v>1</v>
      </c>
      <c r="AA44" s="5">
        <v>-1</v>
      </c>
      <c r="AB44" s="5">
        <v>-1</v>
      </c>
      <c r="AC44" s="5">
        <v>-1</v>
      </c>
      <c r="AD44" s="5">
        <v>1</v>
      </c>
      <c r="AE44" s="5">
        <v>-1</v>
      </c>
      <c r="AF44" s="5">
        <v>1</v>
      </c>
      <c r="AG44" s="5">
        <v>-1</v>
      </c>
      <c r="AH44" s="5">
        <v>1</v>
      </c>
      <c r="AI44" s="5">
        <f>AVERAGE($Q$44:$AH$44)</f>
        <v>-0.1111111111111111</v>
      </c>
    </row>
    <row r="45" spans="1:232" x14ac:dyDescent="0.25">
      <c r="A45" s="4">
        <v>3</v>
      </c>
      <c r="B45" s="4">
        <v>8</v>
      </c>
      <c r="C45" s="4" t="s">
        <v>63</v>
      </c>
      <c r="D45" s="10">
        <v>10</v>
      </c>
      <c r="E45" s="10">
        <v>20</v>
      </c>
      <c r="F45" s="10">
        <v>21</v>
      </c>
      <c r="P45" s="5" t="s">
        <v>9</v>
      </c>
      <c r="Q45" s="5">
        <v>-1</v>
      </c>
      <c r="R45" s="5">
        <v>1</v>
      </c>
      <c r="S45" s="5">
        <v>1</v>
      </c>
      <c r="T45" s="5">
        <v>-1</v>
      </c>
      <c r="U45" s="5">
        <v>-1</v>
      </c>
      <c r="V45" s="5">
        <v>1</v>
      </c>
      <c r="W45" s="5">
        <v>-1</v>
      </c>
      <c r="X45" s="5">
        <v>-1</v>
      </c>
      <c r="Y45" s="5">
        <v>-1</v>
      </c>
      <c r="Z45" s="5">
        <v>1</v>
      </c>
      <c r="AA45" s="5">
        <v>-1</v>
      </c>
      <c r="AB45" s="5">
        <v>1</v>
      </c>
      <c r="AC45" s="5">
        <v>1</v>
      </c>
      <c r="AD45" s="5">
        <v>-1</v>
      </c>
      <c r="AE45" s="5">
        <v>1</v>
      </c>
      <c r="AF45" s="5">
        <v>1</v>
      </c>
      <c r="AG45" s="5">
        <v>-1</v>
      </c>
      <c r="AH45" s="5">
        <v>-1</v>
      </c>
      <c r="AI45" s="5">
        <f>AVERAGE($Q$45:$AH$45)</f>
        <v>-0.1111111111111111</v>
      </c>
    </row>
    <row r="46" spans="1:232" x14ac:dyDescent="0.25">
      <c r="A46" s="4">
        <v>3</v>
      </c>
      <c r="B46" s="4">
        <v>9</v>
      </c>
      <c r="C46" s="4" t="s">
        <v>64</v>
      </c>
      <c r="D46" s="10">
        <v>5</v>
      </c>
      <c r="E46" s="10">
        <v>48</v>
      </c>
      <c r="F46" s="10">
        <v>100</v>
      </c>
      <c r="P46" s="5" t="s">
        <v>10</v>
      </c>
      <c r="Q46" s="5">
        <v>-1</v>
      </c>
      <c r="R46" s="5">
        <v>-1</v>
      </c>
      <c r="S46" s="5">
        <v>1</v>
      </c>
      <c r="T46" s="5">
        <v>1</v>
      </c>
      <c r="U46" s="5">
        <v>1</v>
      </c>
      <c r="V46" s="5">
        <v>1</v>
      </c>
      <c r="W46" s="5">
        <v>-1</v>
      </c>
      <c r="X46" s="5">
        <v>1</v>
      </c>
      <c r="Y46" s="5">
        <v>-1</v>
      </c>
      <c r="Z46" s="5">
        <v>1</v>
      </c>
      <c r="AA46" s="5">
        <v>-1</v>
      </c>
      <c r="AB46" s="5">
        <v>1</v>
      </c>
      <c r="AC46" s="5">
        <v>1</v>
      </c>
      <c r="AD46" s="5">
        <v>-1</v>
      </c>
      <c r="AE46" s="5">
        <v>-1</v>
      </c>
      <c r="AF46" s="5">
        <v>1</v>
      </c>
      <c r="AG46" s="5">
        <v>-1</v>
      </c>
      <c r="AH46" s="5">
        <v>1</v>
      </c>
      <c r="AI46" s="5">
        <f>AVERAGE($Q$46:$AH$46)</f>
        <v>0.1111111111111111</v>
      </c>
    </row>
    <row r="47" spans="1:232" x14ac:dyDescent="0.25">
      <c r="A47" s="4">
        <v>3</v>
      </c>
      <c r="B47" s="4">
        <v>10</v>
      </c>
      <c r="C47" s="4" t="s">
        <v>65</v>
      </c>
      <c r="D47" s="10">
        <v>500</v>
      </c>
      <c r="E47" s="10">
        <v>900</v>
      </c>
      <c r="F47" s="10">
        <v>1500</v>
      </c>
      <c r="P47" s="5" t="s">
        <v>11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-1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-1</v>
      </c>
      <c r="AD47" s="5">
        <v>1</v>
      </c>
      <c r="AE47" s="5">
        <v>1</v>
      </c>
      <c r="AF47" s="5">
        <v>-1</v>
      </c>
      <c r="AG47" s="5">
        <v>-1</v>
      </c>
      <c r="AH47" s="5">
        <v>1</v>
      </c>
      <c r="AI47" s="5">
        <f>AVERAGE($Q$47:$AH$47)</f>
        <v>0.55555555555555558</v>
      </c>
    </row>
    <row r="48" spans="1:232" x14ac:dyDescent="0.25">
      <c r="A48" s="4">
        <v>3</v>
      </c>
      <c r="B48" s="4">
        <v>11</v>
      </c>
      <c r="C48" s="4" t="s">
        <v>66</v>
      </c>
      <c r="D48" s="10">
        <v>10</v>
      </c>
      <c r="E48" s="10">
        <v>20</v>
      </c>
      <c r="F48" s="10">
        <v>30</v>
      </c>
      <c r="P48" s="5" t="s">
        <v>12</v>
      </c>
      <c r="Q48" s="5">
        <v>1</v>
      </c>
      <c r="R48" s="5">
        <v>1</v>
      </c>
      <c r="S48" s="5">
        <v>1</v>
      </c>
      <c r="T48" s="5">
        <v>1</v>
      </c>
      <c r="U48" s="5">
        <v>-1</v>
      </c>
      <c r="V48" s="5">
        <v>-1</v>
      </c>
      <c r="W48" s="5">
        <v>-1</v>
      </c>
      <c r="X48" s="5">
        <v>-1</v>
      </c>
      <c r="Y48" s="5">
        <v>1</v>
      </c>
      <c r="Z48" s="5">
        <v>1</v>
      </c>
      <c r="AA48" s="5">
        <v>1</v>
      </c>
      <c r="AB48" s="5">
        <v>1</v>
      </c>
      <c r="AC48" s="5">
        <v>-1</v>
      </c>
      <c r="AD48" s="5">
        <v>1</v>
      </c>
      <c r="AE48" s="5">
        <v>1</v>
      </c>
      <c r="AF48" s="5">
        <v>1</v>
      </c>
      <c r="AG48" s="5">
        <v>-1</v>
      </c>
      <c r="AH48" s="5">
        <v>1</v>
      </c>
      <c r="AI48" s="5">
        <f>AVERAGE($Q$48:$AH$48)</f>
        <v>0.33333333333333331</v>
      </c>
    </row>
    <row r="49" spans="1:35" x14ac:dyDescent="0.25">
      <c r="A49" s="4">
        <v>3</v>
      </c>
      <c r="B49" s="4">
        <v>12</v>
      </c>
      <c r="C49" s="4" t="s">
        <v>67</v>
      </c>
      <c r="D49" s="10">
        <v>5</v>
      </c>
      <c r="E49" s="10">
        <v>12</v>
      </c>
      <c r="F49" s="10">
        <v>25</v>
      </c>
      <c r="P49" s="5" t="s">
        <v>13</v>
      </c>
      <c r="Q49" s="5">
        <v>1</v>
      </c>
      <c r="R49" s="5">
        <v>-1</v>
      </c>
      <c r="S49" s="5">
        <v>-1</v>
      </c>
      <c r="T49" s="5">
        <v>-1</v>
      </c>
      <c r="U49" s="5">
        <v>1</v>
      </c>
      <c r="V49" s="5">
        <v>1</v>
      </c>
      <c r="W49" s="5">
        <v>-1</v>
      </c>
      <c r="X49" s="5">
        <v>1</v>
      </c>
      <c r="Y49" s="5">
        <v>1</v>
      </c>
      <c r="Z49" s="5">
        <v>1</v>
      </c>
      <c r="AA49" s="5">
        <v>-1</v>
      </c>
      <c r="AB49" s="5">
        <v>1</v>
      </c>
      <c r="AC49" s="5">
        <v>-1</v>
      </c>
      <c r="AD49" s="5">
        <v>1</v>
      </c>
      <c r="AE49" s="5">
        <v>-1</v>
      </c>
      <c r="AF49" s="5">
        <v>-1</v>
      </c>
      <c r="AG49" s="5">
        <v>-1</v>
      </c>
      <c r="AH49" s="5">
        <v>1</v>
      </c>
      <c r="AI49" s="5">
        <f>AVERAGE($Q$49:$AH$49)</f>
        <v>0</v>
      </c>
    </row>
    <row r="50" spans="1:35" x14ac:dyDescent="0.25">
      <c r="A50" s="4">
        <v>3</v>
      </c>
      <c r="B50" s="4">
        <v>13</v>
      </c>
      <c r="C50" s="4" t="s">
        <v>68</v>
      </c>
      <c r="D50" s="10">
        <v>750</v>
      </c>
      <c r="E50" s="10">
        <v>850</v>
      </c>
      <c r="F50" s="10">
        <v>1000</v>
      </c>
      <c r="P50" s="5" t="s">
        <v>14</v>
      </c>
      <c r="Q50" s="5">
        <v>-1</v>
      </c>
      <c r="R50" s="5">
        <v>-1</v>
      </c>
      <c r="S50" s="5">
        <v>1</v>
      </c>
      <c r="T50" s="5">
        <v>-1</v>
      </c>
      <c r="U50" s="5">
        <v>1</v>
      </c>
      <c r="V50" s="5">
        <v>1</v>
      </c>
      <c r="W50" s="5">
        <v>-1</v>
      </c>
      <c r="X50" s="5">
        <v>-1</v>
      </c>
      <c r="Y50" s="5">
        <v>1</v>
      </c>
      <c r="Z50" s="5">
        <v>1</v>
      </c>
      <c r="AA50" s="5">
        <v>-1</v>
      </c>
      <c r="AB50" s="5">
        <v>-1</v>
      </c>
      <c r="AC50" s="5">
        <v>-1</v>
      </c>
      <c r="AD50" s="5">
        <v>1</v>
      </c>
      <c r="AE50" s="5">
        <v>1</v>
      </c>
      <c r="AF50" s="5">
        <v>1</v>
      </c>
      <c r="AG50" s="5">
        <v>-1</v>
      </c>
      <c r="AH50" s="5">
        <v>-1</v>
      </c>
      <c r="AI50" s="5">
        <f>AVERAGE($Q$50:$AH$50)</f>
        <v>-0.1111111111111111</v>
      </c>
    </row>
    <row r="51" spans="1:35" x14ac:dyDescent="0.25">
      <c r="A51" s="4">
        <v>3</v>
      </c>
      <c r="B51" s="4">
        <v>14</v>
      </c>
      <c r="C51" s="4" t="s">
        <v>69</v>
      </c>
      <c r="D51" s="10">
        <v>1</v>
      </c>
      <c r="E51" s="10">
        <v>1.5</v>
      </c>
      <c r="F51" s="10">
        <v>2</v>
      </c>
      <c r="P51" s="5" t="s">
        <v>15</v>
      </c>
      <c r="Q51" s="5">
        <v>-1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-1</v>
      </c>
      <c r="AA51" s="5">
        <v>-1</v>
      </c>
      <c r="AB51" s="5">
        <v>1</v>
      </c>
      <c r="AC51" s="5">
        <v>1</v>
      </c>
      <c r="AD51" s="5">
        <v>1</v>
      </c>
      <c r="AE51" s="5">
        <v>-1</v>
      </c>
      <c r="AF51" s="5">
        <v>1</v>
      </c>
      <c r="AG51" s="5">
        <v>-1</v>
      </c>
      <c r="AH51" s="5">
        <v>1</v>
      </c>
      <c r="AI51" s="5">
        <f>AVERAGE($Q$51:$AH$51)</f>
        <v>0.44444444444444442</v>
      </c>
    </row>
    <row r="52" spans="1:35" x14ac:dyDescent="0.25">
      <c r="A52" s="4">
        <v>3</v>
      </c>
      <c r="B52" s="4">
        <v>15</v>
      </c>
      <c r="C52" s="4" t="s">
        <v>70</v>
      </c>
      <c r="D52" s="10">
        <v>300</v>
      </c>
      <c r="E52" s="10">
        <v>900</v>
      </c>
      <c r="F52" s="10">
        <v>1500</v>
      </c>
      <c r="P52" s="5" t="s">
        <v>16</v>
      </c>
      <c r="Q52" s="5">
        <v>-1</v>
      </c>
      <c r="R52" s="5">
        <v>1</v>
      </c>
      <c r="S52" s="5">
        <v>1</v>
      </c>
      <c r="T52" s="5">
        <v>1</v>
      </c>
      <c r="U52" s="5">
        <v>1</v>
      </c>
      <c r="V52" s="5">
        <v>-1</v>
      </c>
      <c r="W52" s="5">
        <v>-1</v>
      </c>
      <c r="X52" s="5">
        <v>1</v>
      </c>
      <c r="Y52" s="5">
        <v>1</v>
      </c>
      <c r="Z52" s="5">
        <v>1</v>
      </c>
      <c r="AA52" s="5">
        <v>1</v>
      </c>
      <c r="AB52" s="5">
        <v>-1</v>
      </c>
      <c r="AC52" s="5">
        <v>-1</v>
      </c>
      <c r="AD52" s="5">
        <v>1</v>
      </c>
      <c r="AE52" s="5">
        <v>-1</v>
      </c>
      <c r="AF52" s="5">
        <v>1</v>
      </c>
      <c r="AG52" s="5">
        <v>-1</v>
      </c>
      <c r="AH52" s="5">
        <v>-1</v>
      </c>
      <c r="AI52" s="5">
        <f>AVERAGE($Q$52:$AH$52)</f>
        <v>0.1111111111111111</v>
      </c>
    </row>
    <row r="53" spans="1:35" x14ac:dyDescent="0.25">
      <c r="A53" s="4">
        <v>3</v>
      </c>
      <c r="B53" s="4">
        <v>16</v>
      </c>
      <c r="C53" s="4" t="s">
        <v>71</v>
      </c>
      <c r="D53" s="10">
        <v>5</v>
      </c>
      <c r="E53" s="10">
        <v>10</v>
      </c>
      <c r="F53" s="10">
        <v>15</v>
      </c>
      <c r="P53" s="5" t="s">
        <v>17</v>
      </c>
      <c r="Q53" s="5">
        <v>-1</v>
      </c>
      <c r="R53" s="5">
        <v>-1</v>
      </c>
      <c r="S53" s="5">
        <v>1</v>
      </c>
      <c r="T53" s="5">
        <v>1</v>
      </c>
      <c r="U53" s="5">
        <v>1</v>
      </c>
      <c r="V53" s="5">
        <v>-1</v>
      </c>
      <c r="W53" s="5">
        <v>-1</v>
      </c>
      <c r="X53" s="5">
        <v>-1</v>
      </c>
      <c r="Y53" s="5">
        <v>1</v>
      </c>
      <c r="Z53" s="5">
        <v>1</v>
      </c>
      <c r="AA53" s="5">
        <v>1</v>
      </c>
      <c r="AB53" s="5">
        <v>1</v>
      </c>
      <c r="AC53" s="5">
        <v>-1</v>
      </c>
      <c r="AD53" s="5">
        <v>1</v>
      </c>
      <c r="AE53" s="5">
        <v>-1</v>
      </c>
      <c r="AF53" s="5">
        <v>-1</v>
      </c>
      <c r="AG53" s="5">
        <v>-1</v>
      </c>
      <c r="AH53" s="5">
        <v>1</v>
      </c>
      <c r="AI53" s="5">
        <f>AVERAGE($Q$53:$AH$53)</f>
        <v>0</v>
      </c>
    </row>
    <row r="54" spans="1:35" x14ac:dyDescent="0.25">
      <c r="A54" s="4">
        <v>3</v>
      </c>
      <c r="B54" s="4">
        <v>17</v>
      </c>
      <c r="C54" s="4" t="s">
        <v>72</v>
      </c>
      <c r="D54" s="10">
        <v>400</v>
      </c>
      <c r="E54" s="10">
        <v>1000</v>
      </c>
      <c r="F54" s="10">
        <v>2000</v>
      </c>
      <c r="P54" s="5" t="s">
        <v>18</v>
      </c>
      <c r="Q54" s="5">
        <v>1</v>
      </c>
      <c r="R54" s="5">
        <v>1</v>
      </c>
      <c r="S54" s="5">
        <v>-1</v>
      </c>
      <c r="T54" s="5">
        <v>1</v>
      </c>
      <c r="U54" s="5">
        <v>1</v>
      </c>
      <c r="V54" s="5">
        <v>1</v>
      </c>
      <c r="W54" s="5">
        <v>-1</v>
      </c>
      <c r="X54" s="5">
        <v>-1</v>
      </c>
      <c r="Y54" s="5">
        <v>1</v>
      </c>
      <c r="Z54" s="5">
        <v>1</v>
      </c>
      <c r="AA54" s="5">
        <v>1</v>
      </c>
      <c r="AB54" s="5">
        <v>1</v>
      </c>
      <c r="AC54" s="5">
        <v>1</v>
      </c>
      <c r="AD54" s="5">
        <v>1</v>
      </c>
      <c r="AE54" s="5">
        <v>-1</v>
      </c>
      <c r="AF54" s="5">
        <v>1</v>
      </c>
      <c r="AG54" s="5">
        <v>-1</v>
      </c>
      <c r="AH54" s="5">
        <v>1</v>
      </c>
      <c r="AI54" s="5">
        <f>AVERAGE($Q$54:$AH$54)</f>
        <v>0.44444444444444442</v>
      </c>
    </row>
    <row r="55" spans="1:35" x14ac:dyDescent="0.25">
      <c r="A55" s="4">
        <v>3</v>
      </c>
      <c r="B55" s="4">
        <v>18</v>
      </c>
      <c r="C55" s="4" t="s">
        <v>73</v>
      </c>
      <c r="D55" s="10">
        <v>10</v>
      </c>
      <c r="E55" s="10">
        <v>35</v>
      </c>
      <c r="F55" s="10">
        <v>100</v>
      </c>
      <c r="P55" s="5" t="s">
        <v>19</v>
      </c>
      <c r="Q55" s="5">
        <v>1</v>
      </c>
      <c r="R55" s="5">
        <v>1</v>
      </c>
      <c r="S55" s="5">
        <v>-1</v>
      </c>
      <c r="T55" s="5">
        <v>1</v>
      </c>
      <c r="U55" s="5">
        <v>1</v>
      </c>
      <c r="V55" s="5">
        <v>1</v>
      </c>
      <c r="W55" s="5">
        <v>-1</v>
      </c>
      <c r="X55" s="5">
        <v>-1</v>
      </c>
      <c r="Y55" s="5">
        <v>1</v>
      </c>
      <c r="Z55" s="5">
        <v>1</v>
      </c>
      <c r="AA55" s="5">
        <v>1</v>
      </c>
      <c r="AB55" s="5">
        <v>-1</v>
      </c>
      <c r="AC55" s="5">
        <v>1</v>
      </c>
      <c r="AD55" s="5">
        <v>1</v>
      </c>
      <c r="AE55" s="5">
        <v>-1</v>
      </c>
      <c r="AF55" s="5">
        <v>1</v>
      </c>
      <c r="AG55" s="5">
        <v>-1</v>
      </c>
      <c r="AH55" s="5">
        <v>1</v>
      </c>
      <c r="AI55" s="5">
        <f>AVERAGE($Q$55:$AH$55)</f>
        <v>0.33333333333333331</v>
      </c>
    </row>
    <row r="56" spans="1:35" x14ac:dyDescent="0.25">
      <c r="A56" s="4">
        <v>4</v>
      </c>
      <c r="B56" s="4">
        <v>1</v>
      </c>
      <c r="C56" s="4" t="s">
        <v>51</v>
      </c>
      <c r="D56" s="10">
        <v>1</v>
      </c>
      <c r="E56" s="10">
        <v>5</v>
      </c>
      <c r="F56" s="10">
        <v>20</v>
      </c>
      <c r="P56" s="5" t="s">
        <v>20</v>
      </c>
      <c r="Q56" s="5">
        <v>-1</v>
      </c>
      <c r="R56" s="5">
        <v>-1</v>
      </c>
      <c r="S56" s="5">
        <v>1</v>
      </c>
      <c r="T56" s="5">
        <v>1</v>
      </c>
      <c r="U56" s="5">
        <v>1</v>
      </c>
      <c r="V56" s="5">
        <v>1</v>
      </c>
      <c r="W56" s="5">
        <v>-1</v>
      </c>
      <c r="X56" s="5">
        <v>1</v>
      </c>
      <c r="Y56" s="5">
        <v>1</v>
      </c>
      <c r="Z56" s="5">
        <v>1</v>
      </c>
      <c r="AA56" s="5">
        <v>1</v>
      </c>
      <c r="AB56" s="5">
        <v>-1</v>
      </c>
      <c r="AC56" s="5">
        <v>1</v>
      </c>
      <c r="AD56" s="5">
        <v>1</v>
      </c>
      <c r="AE56" s="5">
        <v>-1</v>
      </c>
      <c r="AF56" s="5">
        <v>1</v>
      </c>
      <c r="AG56" s="5">
        <v>-1</v>
      </c>
      <c r="AH56" s="5">
        <v>1</v>
      </c>
      <c r="AI56" s="5">
        <f>AVERAGE($Q$56:$AH$56)</f>
        <v>0.33333333333333331</v>
      </c>
    </row>
    <row r="57" spans="1:35" x14ac:dyDescent="0.25">
      <c r="A57" s="4">
        <v>4</v>
      </c>
      <c r="B57" s="4">
        <v>2</v>
      </c>
      <c r="C57" s="4" t="s">
        <v>53</v>
      </c>
      <c r="D57" s="10">
        <v>1</v>
      </c>
      <c r="E57" s="10">
        <v>30</v>
      </c>
      <c r="F57" s="10">
        <v>100</v>
      </c>
      <c r="P57" s="5" t="s">
        <v>21</v>
      </c>
      <c r="Q57" s="5">
        <v>1</v>
      </c>
      <c r="R57" s="5">
        <v>-1</v>
      </c>
      <c r="S57" s="5">
        <v>-1</v>
      </c>
      <c r="T57" s="5">
        <v>1</v>
      </c>
      <c r="U57" s="5">
        <v>1</v>
      </c>
      <c r="V57" s="5">
        <v>1</v>
      </c>
      <c r="W57" s="5">
        <v>1</v>
      </c>
      <c r="X57" s="5">
        <v>1</v>
      </c>
      <c r="Y57" s="5">
        <v>1</v>
      </c>
      <c r="Z57" s="5">
        <v>1</v>
      </c>
      <c r="AA57" s="5">
        <v>-1</v>
      </c>
      <c r="AB57" s="5">
        <v>1</v>
      </c>
      <c r="AC57" s="5">
        <v>-1</v>
      </c>
      <c r="AD57" s="5">
        <v>1</v>
      </c>
      <c r="AE57" s="5">
        <v>-1</v>
      </c>
      <c r="AF57" s="5">
        <v>-1</v>
      </c>
      <c r="AG57" s="5">
        <v>-1</v>
      </c>
      <c r="AH57" s="5">
        <v>1</v>
      </c>
      <c r="AI57" s="5">
        <f>AVERAGE($Q$57:$AH$57)</f>
        <v>0.22222222222222221</v>
      </c>
    </row>
    <row r="58" spans="1:35" x14ac:dyDescent="0.25">
      <c r="A58" s="4">
        <v>4</v>
      </c>
      <c r="B58" s="4">
        <v>3</v>
      </c>
      <c r="C58" s="4" t="s">
        <v>56</v>
      </c>
      <c r="D58" s="10">
        <v>1</v>
      </c>
      <c r="E58" s="10">
        <v>5</v>
      </c>
      <c r="F58" s="10">
        <v>25</v>
      </c>
      <c r="P58" s="5" t="s">
        <v>22</v>
      </c>
      <c r="Q58" s="5">
        <v>1</v>
      </c>
      <c r="R58" s="5">
        <v>-1</v>
      </c>
      <c r="S58" s="5">
        <v>1</v>
      </c>
      <c r="T58" s="5">
        <v>1</v>
      </c>
      <c r="U58" s="5">
        <v>1</v>
      </c>
      <c r="V58" s="5">
        <v>-1</v>
      </c>
      <c r="W58" s="5">
        <v>-1</v>
      </c>
      <c r="X58" s="5">
        <v>1</v>
      </c>
      <c r="Y58" s="5">
        <v>-1</v>
      </c>
      <c r="Z58" s="5">
        <v>1</v>
      </c>
      <c r="AA58" s="5">
        <v>-1</v>
      </c>
      <c r="AB58" s="5">
        <v>-1</v>
      </c>
      <c r="AC58" s="5">
        <v>-1</v>
      </c>
      <c r="AD58" s="5">
        <v>1</v>
      </c>
      <c r="AE58" s="5">
        <v>-1</v>
      </c>
      <c r="AF58" s="5">
        <v>1</v>
      </c>
      <c r="AG58" s="5">
        <v>-1</v>
      </c>
      <c r="AH58" s="5">
        <v>1</v>
      </c>
      <c r="AI58" s="5">
        <f>AVERAGE($Q$58:$AH$58)</f>
        <v>0</v>
      </c>
    </row>
    <row r="59" spans="1:35" x14ac:dyDescent="0.25">
      <c r="A59" s="4">
        <v>4</v>
      </c>
      <c r="B59" s="4">
        <v>4</v>
      </c>
      <c r="C59" s="4" t="s">
        <v>58</v>
      </c>
      <c r="D59" s="10">
        <v>1</v>
      </c>
      <c r="E59" s="10">
        <v>2</v>
      </c>
      <c r="F59" s="10">
        <v>5</v>
      </c>
      <c r="P59" s="5" t="s">
        <v>23</v>
      </c>
      <c r="Q59" s="5">
        <v>-1</v>
      </c>
      <c r="R59" s="5">
        <v>-1</v>
      </c>
      <c r="S59" s="5">
        <v>1</v>
      </c>
      <c r="T59" s="5">
        <v>1</v>
      </c>
      <c r="U59" s="5">
        <v>1</v>
      </c>
      <c r="V59" s="5">
        <v>1</v>
      </c>
      <c r="W59" s="5">
        <v>1</v>
      </c>
      <c r="X59" s="5">
        <v>1</v>
      </c>
      <c r="Y59" s="5">
        <v>1</v>
      </c>
      <c r="Z59" s="5">
        <v>1</v>
      </c>
      <c r="AA59" s="5">
        <v>1</v>
      </c>
      <c r="AB59" s="5">
        <v>-1</v>
      </c>
      <c r="AC59" s="5">
        <v>-1</v>
      </c>
      <c r="AD59" s="5">
        <v>-1</v>
      </c>
      <c r="AE59" s="5">
        <v>-1</v>
      </c>
      <c r="AF59" s="5">
        <v>1</v>
      </c>
      <c r="AG59" s="5">
        <v>-1</v>
      </c>
      <c r="AH59" s="5">
        <v>1</v>
      </c>
      <c r="AI59" s="5">
        <f>AVERAGE($Q$59:$AH$59)</f>
        <v>0.22222222222222221</v>
      </c>
    </row>
    <row r="60" spans="1:35" x14ac:dyDescent="0.25">
      <c r="A60" s="4">
        <v>4</v>
      </c>
      <c r="B60" s="4">
        <v>5</v>
      </c>
      <c r="C60" s="4" t="s">
        <v>60</v>
      </c>
      <c r="D60" s="10">
        <v>5</v>
      </c>
      <c r="E60" s="10">
        <v>100</v>
      </c>
      <c r="F60" s="10">
        <v>1000</v>
      </c>
      <c r="P60" s="5" t="s">
        <v>24</v>
      </c>
      <c r="Q60" s="5">
        <v>-1</v>
      </c>
      <c r="R60" s="5">
        <v>-1</v>
      </c>
      <c r="S60" s="5">
        <v>1</v>
      </c>
      <c r="T60" s="5">
        <v>-1</v>
      </c>
      <c r="U60" s="5">
        <v>1</v>
      </c>
      <c r="V60" s="5">
        <v>1</v>
      </c>
      <c r="W60" s="5">
        <v>1</v>
      </c>
      <c r="X60" s="5">
        <v>1</v>
      </c>
      <c r="Y60" s="5">
        <v>1</v>
      </c>
      <c r="Z60" s="5">
        <v>1</v>
      </c>
      <c r="AA60" s="5">
        <v>1</v>
      </c>
      <c r="AB60" s="5">
        <v>-1</v>
      </c>
      <c r="AC60" s="5">
        <v>-1</v>
      </c>
      <c r="AD60" s="5">
        <v>-1</v>
      </c>
      <c r="AE60" s="5">
        <v>-1</v>
      </c>
      <c r="AF60" s="5">
        <v>1</v>
      </c>
      <c r="AG60" s="5">
        <v>-1</v>
      </c>
      <c r="AH60" s="5">
        <v>1</v>
      </c>
      <c r="AI60" s="5">
        <f>AVERAGE($Q$60:$AH$60)</f>
        <v>0.1111111111111111</v>
      </c>
    </row>
    <row r="61" spans="1:35" x14ac:dyDescent="0.25">
      <c r="A61" s="4">
        <v>4</v>
      </c>
      <c r="B61" s="4">
        <v>6</v>
      </c>
      <c r="C61" s="4" t="s">
        <v>61</v>
      </c>
      <c r="D61" s="10">
        <v>1</v>
      </c>
      <c r="E61" s="10">
        <v>1000</v>
      </c>
      <c r="F61" s="10">
        <v>3650</v>
      </c>
      <c r="P61" s="5" t="s">
        <v>25</v>
      </c>
      <c r="Q61" s="5">
        <v>-1</v>
      </c>
      <c r="R61" s="5">
        <v>-1</v>
      </c>
      <c r="S61" s="5">
        <v>1</v>
      </c>
      <c r="T61" s="5">
        <v>-1</v>
      </c>
      <c r="U61" s="5">
        <v>1</v>
      </c>
      <c r="V61" s="5">
        <v>-1</v>
      </c>
      <c r="W61" s="5">
        <v>-1</v>
      </c>
      <c r="X61" s="5">
        <v>-1</v>
      </c>
      <c r="Y61" s="5">
        <v>1</v>
      </c>
      <c r="Z61" s="5">
        <v>1</v>
      </c>
      <c r="AA61" s="5">
        <v>1</v>
      </c>
      <c r="AB61" s="5">
        <v>1</v>
      </c>
      <c r="AC61" s="5">
        <v>-1</v>
      </c>
      <c r="AD61" s="5">
        <v>1</v>
      </c>
      <c r="AE61" s="5">
        <v>-1</v>
      </c>
      <c r="AF61" s="5">
        <v>-1</v>
      </c>
      <c r="AG61" s="5">
        <v>-1</v>
      </c>
      <c r="AH61" s="5">
        <v>1</v>
      </c>
      <c r="AI61" s="5">
        <f>AVERAGE($Q$61:$AH$61)</f>
        <v>-0.1111111111111111</v>
      </c>
    </row>
    <row r="62" spans="1:35" x14ac:dyDescent="0.25">
      <c r="A62" s="4">
        <v>4</v>
      </c>
      <c r="B62" s="4">
        <v>7</v>
      </c>
      <c r="C62" s="4" t="s">
        <v>62</v>
      </c>
      <c r="D62" s="10">
        <v>1E-3</v>
      </c>
      <c r="E62" s="10">
        <v>1</v>
      </c>
      <c r="F62" s="10">
        <v>5</v>
      </c>
      <c r="P62" s="5" t="s">
        <v>26</v>
      </c>
      <c r="Q62" s="5">
        <v>1</v>
      </c>
      <c r="R62" s="5">
        <v>-1</v>
      </c>
      <c r="S62" s="5">
        <v>1</v>
      </c>
      <c r="T62" s="5">
        <v>1</v>
      </c>
      <c r="U62" s="5">
        <v>1</v>
      </c>
      <c r="V62" s="5">
        <v>1</v>
      </c>
      <c r="W62" s="5">
        <v>-1</v>
      </c>
      <c r="X62" s="5">
        <v>1</v>
      </c>
      <c r="Y62" s="5">
        <v>1</v>
      </c>
      <c r="Z62" s="5">
        <v>1</v>
      </c>
      <c r="AA62" s="5">
        <v>-1</v>
      </c>
      <c r="AB62" s="5">
        <v>-1</v>
      </c>
      <c r="AC62" s="5">
        <v>-1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5">
        <f>AVERAGE($Q$62:$AH$62)</f>
        <v>0.44444444444444442</v>
      </c>
    </row>
    <row r="63" spans="1:35" x14ac:dyDescent="0.25">
      <c r="A63" s="4">
        <v>4</v>
      </c>
      <c r="B63" s="4">
        <v>8</v>
      </c>
      <c r="C63" s="4" t="s">
        <v>63</v>
      </c>
      <c r="D63" s="10">
        <v>1</v>
      </c>
      <c r="E63" s="10">
        <v>10</v>
      </c>
      <c r="F63" s="10">
        <v>40</v>
      </c>
      <c r="P63" s="5" t="s">
        <v>27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-1</v>
      </c>
      <c r="X63" s="5">
        <v>-1</v>
      </c>
      <c r="Y63" s="5">
        <v>1</v>
      </c>
      <c r="Z63" s="5">
        <v>1</v>
      </c>
      <c r="AA63" s="5">
        <v>-1</v>
      </c>
      <c r="AB63" s="5">
        <v>-1</v>
      </c>
      <c r="AC63" s="5">
        <v>-1</v>
      </c>
      <c r="AD63" s="5">
        <v>1</v>
      </c>
      <c r="AE63" s="5">
        <v>-1</v>
      </c>
      <c r="AF63" s="5">
        <v>-1</v>
      </c>
      <c r="AG63" s="5">
        <v>-1</v>
      </c>
      <c r="AH63" s="5">
        <v>-1</v>
      </c>
      <c r="AI63" s="5">
        <f>AVERAGE($Q$63:$AH$63)</f>
        <v>0</v>
      </c>
    </row>
    <row r="64" spans="1:35" x14ac:dyDescent="0.25">
      <c r="A64" s="4">
        <v>4</v>
      </c>
      <c r="B64" s="4">
        <v>9</v>
      </c>
      <c r="C64" s="4" t="s">
        <v>64</v>
      </c>
      <c r="D64" s="10">
        <v>1</v>
      </c>
      <c r="E64" s="10">
        <v>10</v>
      </c>
      <c r="F64" s="10">
        <v>100</v>
      </c>
      <c r="P64" s="5" t="s">
        <v>28</v>
      </c>
      <c r="Q64" s="5">
        <v>1</v>
      </c>
      <c r="R64" s="5">
        <v>-1</v>
      </c>
      <c r="S64" s="5">
        <v>1</v>
      </c>
      <c r="T64" s="5">
        <v>1</v>
      </c>
      <c r="U64" s="5">
        <v>1</v>
      </c>
      <c r="V64" s="5">
        <v>-1</v>
      </c>
      <c r="W64" s="5">
        <v>-1</v>
      </c>
      <c r="X64" s="5">
        <v>1</v>
      </c>
      <c r="Y64" s="5">
        <v>1</v>
      </c>
      <c r="Z64" s="5">
        <v>1</v>
      </c>
      <c r="AA64" s="5">
        <v>1</v>
      </c>
      <c r="AB64" s="5">
        <v>-1</v>
      </c>
      <c r="AC64" s="5">
        <v>-1</v>
      </c>
      <c r="AD64" s="5">
        <v>1</v>
      </c>
      <c r="AE64" s="5">
        <v>-1</v>
      </c>
      <c r="AF64" s="5">
        <v>-1</v>
      </c>
      <c r="AG64" s="5">
        <v>-1</v>
      </c>
      <c r="AH64" s="5">
        <v>1</v>
      </c>
      <c r="AI64" s="5">
        <f>AVERAGE($Q$64:$AH$64)</f>
        <v>0.1111111111111111</v>
      </c>
    </row>
    <row r="65" spans="1:39" x14ac:dyDescent="0.25">
      <c r="A65" s="4">
        <v>4</v>
      </c>
      <c r="B65" s="4">
        <v>10</v>
      </c>
      <c r="C65" s="4" t="s">
        <v>65</v>
      </c>
      <c r="D65" s="10">
        <v>1E-3</v>
      </c>
      <c r="E65" s="10">
        <v>2000</v>
      </c>
      <c r="F65" s="10">
        <v>3000</v>
      </c>
      <c r="P65" s="5" t="s">
        <v>29</v>
      </c>
      <c r="Q65" s="5">
        <v>-1</v>
      </c>
      <c r="R65" s="5">
        <v>-1</v>
      </c>
      <c r="S65" s="5">
        <v>1</v>
      </c>
      <c r="T65" s="5">
        <v>1</v>
      </c>
      <c r="U65" s="5">
        <v>1</v>
      </c>
      <c r="V65" s="5">
        <v>1</v>
      </c>
      <c r="W65" s="5">
        <v>-1</v>
      </c>
      <c r="X65" s="5">
        <v>1</v>
      </c>
      <c r="Y65" s="5">
        <v>1</v>
      </c>
      <c r="Z65" s="5">
        <v>1</v>
      </c>
      <c r="AA65" s="5">
        <v>1</v>
      </c>
      <c r="AB65" s="5">
        <v>-1</v>
      </c>
      <c r="AC65" s="5">
        <v>-1</v>
      </c>
      <c r="AD65" s="5">
        <v>-1</v>
      </c>
      <c r="AE65" s="5">
        <v>1</v>
      </c>
      <c r="AF65" s="5">
        <v>-1</v>
      </c>
      <c r="AG65" s="5">
        <v>-1</v>
      </c>
      <c r="AH65" s="5">
        <v>1</v>
      </c>
      <c r="AI65" s="5">
        <f>AVERAGE($Q$65:$AH$65)</f>
        <v>0.1111111111111111</v>
      </c>
    </row>
    <row r="66" spans="1:39" x14ac:dyDescent="0.25">
      <c r="A66" s="4">
        <v>4</v>
      </c>
      <c r="B66" s="4">
        <v>11</v>
      </c>
      <c r="C66" s="4" t="s">
        <v>66</v>
      </c>
      <c r="D66" s="10">
        <v>5</v>
      </c>
      <c r="E66" s="10">
        <v>20</v>
      </c>
      <c r="F66" s="10">
        <v>50</v>
      </c>
      <c r="P66" s="5" t="s">
        <v>30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-1</v>
      </c>
      <c r="X66" s="5">
        <v>1</v>
      </c>
      <c r="Y66" s="5">
        <v>-1</v>
      </c>
      <c r="Z66" s="5">
        <v>1</v>
      </c>
      <c r="AA66" s="5">
        <v>1</v>
      </c>
      <c r="AB66" s="5">
        <v>1</v>
      </c>
      <c r="AC66" s="5">
        <v>-1</v>
      </c>
      <c r="AD66" s="5">
        <v>1</v>
      </c>
      <c r="AE66" s="5">
        <v>-1</v>
      </c>
      <c r="AF66" s="5">
        <v>1</v>
      </c>
      <c r="AG66" s="5">
        <v>-1</v>
      </c>
      <c r="AH66" s="5">
        <v>1</v>
      </c>
      <c r="AI66" s="5">
        <f>AVERAGE($Q$66:$AH$66)</f>
        <v>0.44444444444444442</v>
      </c>
    </row>
    <row r="67" spans="1:39" x14ac:dyDescent="0.25">
      <c r="A67" s="4">
        <v>4</v>
      </c>
      <c r="B67" s="4">
        <v>12</v>
      </c>
      <c r="C67" s="4" t="s">
        <v>67</v>
      </c>
      <c r="D67" s="10">
        <v>1</v>
      </c>
      <c r="E67" s="10">
        <v>3</v>
      </c>
      <c r="F67" s="10">
        <v>6</v>
      </c>
      <c r="P67" s="5" t="s">
        <v>31</v>
      </c>
      <c r="Q67" s="5">
        <v>1</v>
      </c>
      <c r="R67" s="5">
        <v>-1</v>
      </c>
      <c r="S67" s="5">
        <v>1</v>
      </c>
      <c r="T67" s="5">
        <v>1</v>
      </c>
      <c r="U67" s="5">
        <v>1</v>
      </c>
      <c r="V67" s="5">
        <v>1</v>
      </c>
      <c r="W67" s="5">
        <v>-1</v>
      </c>
      <c r="X67" s="5">
        <v>1</v>
      </c>
      <c r="Y67" s="5">
        <v>1</v>
      </c>
      <c r="Z67" s="5">
        <v>1</v>
      </c>
      <c r="AA67" s="5">
        <v>-1</v>
      </c>
      <c r="AB67" s="5">
        <v>1</v>
      </c>
      <c r="AC67" s="5">
        <v>-1</v>
      </c>
      <c r="AD67" s="5">
        <v>1</v>
      </c>
      <c r="AE67" s="5">
        <v>-1</v>
      </c>
      <c r="AF67" s="5">
        <v>-1</v>
      </c>
      <c r="AG67" s="5">
        <v>1</v>
      </c>
      <c r="AH67" s="5">
        <v>1</v>
      </c>
      <c r="AI67" s="5">
        <f>AVERAGE($Q$67:$AH$67)</f>
        <v>0.33333333333333331</v>
      </c>
    </row>
    <row r="68" spans="1:39" x14ac:dyDescent="0.25">
      <c r="A68" s="4">
        <v>4</v>
      </c>
      <c r="B68" s="4">
        <v>13</v>
      </c>
      <c r="C68" s="4" t="s">
        <v>68</v>
      </c>
      <c r="D68" s="10">
        <v>300</v>
      </c>
      <c r="E68" s="10">
        <v>1000</v>
      </c>
      <c r="F68" s="10">
        <v>2000</v>
      </c>
      <c r="P68" s="5" t="s">
        <v>32</v>
      </c>
      <c r="Q68" s="5">
        <v>1</v>
      </c>
      <c r="R68" s="5">
        <v>1</v>
      </c>
      <c r="S68" s="5">
        <v>1</v>
      </c>
      <c r="T68" s="5">
        <v>1</v>
      </c>
      <c r="U68" s="5">
        <v>1</v>
      </c>
      <c r="V68" s="5">
        <v>-1</v>
      </c>
      <c r="W68" s="5">
        <v>-1</v>
      </c>
      <c r="X68" s="5">
        <v>-1</v>
      </c>
      <c r="Y68" s="5">
        <v>1</v>
      </c>
      <c r="Z68" s="5">
        <v>1</v>
      </c>
      <c r="AA68" s="5">
        <v>1</v>
      </c>
      <c r="AB68" s="5">
        <v>1</v>
      </c>
      <c r="AC68" s="5">
        <v>-1</v>
      </c>
      <c r="AD68" s="5">
        <v>1</v>
      </c>
      <c r="AE68" s="5">
        <v>-1</v>
      </c>
      <c r="AF68" s="5">
        <v>-1</v>
      </c>
      <c r="AG68" s="5">
        <v>-1</v>
      </c>
      <c r="AH68" s="5">
        <v>1</v>
      </c>
      <c r="AI68" s="5">
        <f>AVERAGE($Q$68:$AH$68)</f>
        <v>0.22222222222222221</v>
      </c>
    </row>
    <row r="69" spans="1:39" x14ac:dyDescent="0.25">
      <c r="A69" s="4">
        <v>4</v>
      </c>
      <c r="B69" s="4">
        <v>14</v>
      </c>
      <c r="C69" s="4" t="s">
        <v>69</v>
      </c>
      <c r="D69" s="10">
        <v>0.1</v>
      </c>
      <c r="E69" s="10">
        <v>1</v>
      </c>
      <c r="F69" s="10">
        <v>100</v>
      </c>
      <c r="P69" s="5" t="s">
        <v>79</v>
      </c>
      <c r="Q69" s="5">
        <f>AVERAGE($Q$37:$Q$68)</f>
        <v>0.1875</v>
      </c>
      <c r="R69" s="5">
        <f>AVERAGE($R$37:$R$68)</f>
        <v>-0.1875</v>
      </c>
      <c r="S69" s="5">
        <f>AVERAGE($S$37:$S$68)</f>
        <v>0.6875</v>
      </c>
      <c r="T69" s="5">
        <f>AVERAGE($T$37:$T$68)</f>
        <v>0.625</v>
      </c>
      <c r="U69" s="5">
        <f>AVERAGE($U$37:$U$68)</f>
        <v>0.875</v>
      </c>
      <c r="V69" s="5">
        <f>AVERAGE($V$37:$V$68)</f>
        <v>0.3125</v>
      </c>
      <c r="W69" s="5">
        <f>AVERAGE($W$37:$W$68)</f>
        <v>-0.4375</v>
      </c>
      <c r="X69" s="5">
        <f>AVERAGE($X$37:$X$68)</f>
        <v>0.25</v>
      </c>
      <c r="Y69" s="5">
        <f>AVERAGE($Y$37:$Y$68)</f>
        <v>0.5625</v>
      </c>
      <c r="Z69" s="5">
        <f>AVERAGE($Z$37:$Z$68)</f>
        <v>0.9375</v>
      </c>
      <c r="AA69" s="5">
        <f>AVERAGE($AA$37:$AA$68)</f>
        <v>0.125</v>
      </c>
      <c r="AB69" s="5">
        <f>AVERAGE($AB$37:$AB$68)</f>
        <v>0</v>
      </c>
      <c r="AC69" s="5">
        <f>AVERAGE($AC$37:$AC$68)</f>
        <v>-0.5625</v>
      </c>
      <c r="AD69" s="5">
        <f>AVERAGE($AD$37:$AD$68)</f>
        <v>0.625</v>
      </c>
      <c r="AE69" s="5">
        <f>AVERAGE($AE$37:$AE$68)</f>
        <v>-0.625</v>
      </c>
      <c r="AF69" s="5">
        <f>AVERAGE($AF$37:$AF$68)</f>
        <v>0.25</v>
      </c>
      <c r="AG69" s="5">
        <f>AVERAGE($AG$37:$AG$68)</f>
        <v>-0.875</v>
      </c>
      <c r="AH69" s="5">
        <f>AVERAGE($AH$37:$AH$68)</f>
        <v>0.6875</v>
      </c>
      <c r="AI69" s="5">
        <f>AVERAGE($AI$37:$AI$68)</f>
        <v>0.19097222222222221</v>
      </c>
      <c r="AM69" s="11"/>
    </row>
    <row r="70" spans="1:39" x14ac:dyDescent="0.25">
      <c r="A70" s="4">
        <v>4</v>
      </c>
      <c r="B70" s="4">
        <v>15</v>
      </c>
      <c r="C70" s="4" t="s">
        <v>70</v>
      </c>
      <c r="D70" s="10">
        <v>50</v>
      </c>
      <c r="E70" s="10">
        <v>100</v>
      </c>
      <c r="F70" s="10">
        <v>500</v>
      </c>
    </row>
    <row r="71" spans="1:39" x14ac:dyDescent="0.25">
      <c r="A71" s="4">
        <v>4</v>
      </c>
      <c r="B71" s="4">
        <v>16</v>
      </c>
      <c r="C71" s="4" t="s">
        <v>71</v>
      </c>
      <c r="D71" s="10">
        <v>6</v>
      </c>
      <c r="E71" s="10">
        <v>8</v>
      </c>
      <c r="F71" s="10">
        <v>10</v>
      </c>
    </row>
    <row r="72" spans="1:39" x14ac:dyDescent="0.25">
      <c r="A72" s="4">
        <v>4</v>
      </c>
      <c r="B72" s="4">
        <v>17</v>
      </c>
      <c r="C72" s="4" t="s">
        <v>72</v>
      </c>
      <c r="D72" s="10">
        <v>1E-3</v>
      </c>
      <c r="E72" s="10">
        <v>100</v>
      </c>
      <c r="F72" s="10">
        <v>3000</v>
      </c>
      <c r="P72" s="5" t="s">
        <v>99</v>
      </c>
      <c r="Q72" s="5" t="s">
        <v>81</v>
      </c>
      <c r="R72" s="5" t="s">
        <v>82</v>
      </c>
      <c r="S72" s="5" t="s">
        <v>83</v>
      </c>
      <c r="T72" s="5" t="s">
        <v>84</v>
      </c>
      <c r="U72" s="5" t="s">
        <v>85</v>
      </c>
      <c r="V72" s="5" t="s">
        <v>86</v>
      </c>
      <c r="W72" s="5" t="s">
        <v>87</v>
      </c>
      <c r="X72" s="5" t="s">
        <v>88</v>
      </c>
      <c r="Y72" s="5" t="s">
        <v>89</v>
      </c>
      <c r="Z72" s="5" t="s">
        <v>90</v>
      </c>
      <c r="AA72" s="5" t="s">
        <v>91</v>
      </c>
      <c r="AB72" s="5" t="s">
        <v>92</v>
      </c>
      <c r="AC72" s="5" t="s">
        <v>93</v>
      </c>
      <c r="AD72" s="5" t="s">
        <v>94</v>
      </c>
      <c r="AE72" s="5" t="s">
        <v>95</v>
      </c>
      <c r="AF72" s="5" t="s">
        <v>96</v>
      </c>
      <c r="AG72" s="5" t="s">
        <v>97</v>
      </c>
      <c r="AH72" s="5" t="s">
        <v>98</v>
      </c>
      <c r="AI72" s="5" t="s">
        <v>80</v>
      </c>
      <c r="AJ72" s="5" t="s">
        <v>33</v>
      </c>
      <c r="AL72" s="5" t="s">
        <v>42</v>
      </c>
    </row>
    <row r="73" spans="1:39" x14ac:dyDescent="0.25">
      <c r="A73" s="4">
        <v>4</v>
      </c>
      <c r="B73" s="4">
        <v>18</v>
      </c>
      <c r="C73" s="4" t="s">
        <v>73</v>
      </c>
      <c r="D73" s="10">
        <v>1E-3</v>
      </c>
      <c r="E73" s="10">
        <v>10</v>
      </c>
      <c r="F73" s="10">
        <v>100</v>
      </c>
      <c r="P73" s="5" t="s">
        <v>1</v>
      </c>
      <c r="Q73" s="5">
        <v>1</v>
      </c>
      <c r="R73" s="5">
        <v>1</v>
      </c>
      <c r="S73" s="5">
        <v>-1</v>
      </c>
      <c r="T73" s="5">
        <v>1</v>
      </c>
      <c r="U73" s="5">
        <v>-1</v>
      </c>
      <c r="V73" s="5">
        <v>1</v>
      </c>
      <c r="W73" s="5">
        <v>1</v>
      </c>
      <c r="X73" s="5">
        <v>-1</v>
      </c>
      <c r="Y73" s="5">
        <v>1</v>
      </c>
      <c r="Z73" s="5">
        <v>-1</v>
      </c>
      <c r="AA73" s="5">
        <v>-1</v>
      </c>
      <c r="AB73" s="5">
        <v>-1</v>
      </c>
      <c r="AC73" s="5">
        <v>1</v>
      </c>
      <c r="AD73" s="5">
        <v>1</v>
      </c>
      <c r="AE73" s="5">
        <v>1</v>
      </c>
      <c r="AF73" s="5">
        <v>1</v>
      </c>
      <c r="AG73" s="5">
        <v>-1</v>
      </c>
      <c r="AH73" s="5">
        <v>-1</v>
      </c>
      <c r="AI73" s="5">
        <f>AVERAGE($Q$73:$AH$73)</f>
        <v>0.1111111111111111</v>
      </c>
      <c r="AJ73" s="5" t="s">
        <v>52</v>
      </c>
      <c r="AK73" s="5">
        <f>VARP($Q$105:$AH$105)</f>
        <v>0.10686728395061729</v>
      </c>
      <c r="AL73" s="5">
        <f>AK73/AK75</f>
        <v>0.11245617272559513</v>
      </c>
    </row>
    <row r="74" spans="1:39" x14ac:dyDescent="0.25">
      <c r="A74" s="4">
        <v>5</v>
      </c>
      <c r="B74" s="4">
        <v>1</v>
      </c>
      <c r="C74" s="4" t="s">
        <v>51</v>
      </c>
      <c r="D74" s="10">
        <v>40</v>
      </c>
      <c r="E74" s="10">
        <v>50</v>
      </c>
      <c r="F74" s="10">
        <v>85</v>
      </c>
      <c r="P74" s="5" t="s">
        <v>2</v>
      </c>
      <c r="Q74" s="5">
        <v>1</v>
      </c>
      <c r="R74" s="5">
        <v>-1</v>
      </c>
      <c r="S74" s="5">
        <v>1</v>
      </c>
      <c r="T74" s="5">
        <v>-1</v>
      </c>
      <c r="U74" s="5">
        <v>-1</v>
      </c>
      <c r="V74" s="5">
        <v>-1</v>
      </c>
      <c r="W74" s="5">
        <v>1</v>
      </c>
      <c r="X74" s="5">
        <v>-1</v>
      </c>
      <c r="Y74" s="5">
        <v>-1</v>
      </c>
      <c r="Z74" s="5">
        <v>-1</v>
      </c>
      <c r="AA74" s="5">
        <v>-1</v>
      </c>
      <c r="AB74" s="5">
        <v>1</v>
      </c>
      <c r="AC74" s="5">
        <v>1</v>
      </c>
      <c r="AD74" s="5">
        <v>-1</v>
      </c>
      <c r="AE74" s="5">
        <v>1</v>
      </c>
      <c r="AF74" s="5">
        <v>-1</v>
      </c>
      <c r="AG74" s="5">
        <v>-1</v>
      </c>
      <c r="AH74" s="5">
        <v>-1</v>
      </c>
      <c r="AI74" s="5">
        <f>AVERAGE($Q$74:$AH$74)</f>
        <v>-0.33333333333333331</v>
      </c>
      <c r="AJ74" s="5" t="s">
        <v>54</v>
      </c>
      <c r="AK74" s="5">
        <f>VARP($AH$73:$AI$105)</f>
        <v>0.40997686646558151</v>
      </c>
      <c r="AL74" s="5">
        <f>AK74/AK75</f>
        <v>0.4314176201021096</v>
      </c>
    </row>
    <row r="75" spans="1:39" x14ac:dyDescent="0.25">
      <c r="A75" s="4">
        <v>5</v>
      </c>
      <c r="B75" s="4">
        <v>2</v>
      </c>
      <c r="C75" s="4" t="s">
        <v>53</v>
      </c>
      <c r="D75" s="10">
        <v>200</v>
      </c>
      <c r="E75" s="10">
        <v>400</v>
      </c>
      <c r="F75" s="10">
        <v>500</v>
      </c>
      <c r="P75" s="5" t="s">
        <v>3</v>
      </c>
      <c r="Q75" s="5">
        <v>-1</v>
      </c>
      <c r="R75" s="5">
        <v>1</v>
      </c>
      <c r="S75" s="5">
        <v>1</v>
      </c>
      <c r="T75" s="5">
        <v>1</v>
      </c>
      <c r="U75" s="5">
        <v>-1</v>
      </c>
      <c r="V75" s="5">
        <v>-1</v>
      </c>
      <c r="W75" s="5">
        <v>-1</v>
      </c>
      <c r="X75" s="5">
        <v>-1</v>
      </c>
      <c r="Y75" s="5">
        <v>1</v>
      </c>
      <c r="Z75" s="5">
        <v>-1</v>
      </c>
      <c r="AA75" s="5">
        <v>1</v>
      </c>
      <c r="AB75" s="5">
        <v>1</v>
      </c>
      <c r="AC75" s="5">
        <v>-1</v>
      </c>
      <c r="AD75" s="5">
        <v>-1</v>
      </c>
      <c r="AE75" s="5">
        <v>-1</v>
      </c>
      <c r="AF75" s="5">
        <v>1</v>
      </c>
      <c r="AG75" s="5">
        <v>-1</v>
      </c>
      <c r="AH75" s="5">
        <v>-1</v>
      </c>
      <c r="AI75" s="5">
        <f>AVERAGE($Q$75:$AH$75)</f>
        <v>-0.22222222222222221</v>
      </c>
      <c r="AJ75" s="5" t="s">
        <v>57</v>
      </c>
      <c r="AK75" s="5">
        <f>VARP($Q$73:$AH$105)</f>
        <v>0.95030162738496071</v>
      </c>
    </row>
    <row r="76" spans="1:39" x14ac:dyDescent="0.25">
      <c r="A76" s="4">
        <v>5</v>
      </c>
      <c r="B76" s="4">
        <v>3</v>
      </c>
      <c r="C76" s="4" t="s">
        <v>56</v>
      </c>
      <c r="D76" s="10">
        <v>10</v>
      </c>
      <c r="E76" s="10">
        <v>50</v>
      </c>
      <c r="F76" s="10">
        <v>80</v>
      </c>
      <c r="P76" s="5" t="s">
        <v>4</v>
      </c>
      <c r="Q76" s="5">
        <v>-1</v>
      </c>
      <c r="R76" s="5">
        <v>1</v>
      </c>
      <c r="S76" s="5">
        <v>1</v>
      </c>
      <c r="T76" s="5">
        <v>-1</v>
      </c>
      <c r="U76" s="5">
        <v>-1</v>
      </c>
      <c r="V76" s="5">
        <v>1</v>
      </c>
      <c r="W76" s="5">
        <v>-1</v>
      </c>
      <c r="X76" s="5">
        <v>1</v>
      </c>
      <c r="Y76" s="5">
        <v>1</v>
      </c>
      <c r="Z76" s="5">
        <v>1</v>
      </c>
      <c r="AA76" s="5">
        <v>1</v>
      </c>
      <c r="AB76" s="5">
        <v>-1</v>
      </c>
      <c r="AC76" s="5">
        <v>-1</v>
      </c>
      <c r="AD76" s="5">
        <v>-1</v>
      </c>
      <c r="AE76" s="5">
        <v>1</v>
      </c>
      <c r="AF76" s="5">
        <v>-1</v>
      </c>
      <c r="AG76" s="5">
        <v>1</v>
      </c>
      <c r="AH76" s="5">
        <v>-1</v>
      </c>
      <c r="AI76" s="5">
        <f>AVERAGE($Q$76:$AH$76)</f>
        <v>0</v>
      </c>
      <c r="AJ76" s="5" t="s">
        <v>77</v>
      </c>
      <c r="AK76" s="5">
        <f>AVERAGE($Q$73:$AH$105)</f>
        <v>-0.15277777777777779</v>
      </c>
    </row>
    <row r="77" spans="1:39" x14ac:dyDescent="0.25">
      <c r="A77" s="4">
        <v>5</v>
      </c>
      <c r="B77" s="4">
        <v>4</v>
      </c>
      <c r="C77" s="4" t="s">
        <v>58</v>
      </c>
      <c r="D77" s="10">
        <v>1</v>
      </c>
      <c r="E77" s="10">
        <v>5</v>
      </c>
      <c r="F77" s="10">
        <v>8</v>
      </c>
      <c r="P77" s="5" t="s">
        <v>5</v>
      </c>
      <c r="Q77" s="5">
        <v>-1</v>
      </c>
      <c r="R77" s="5">
        <v>-1</v>
      </c>
      <c r="S77" s="5">
        <v>1</v>
      </c>
      <c r="T77" s="5">
        <v>-1</v>
      </c>
      <c r="U77" s="5">
        <v>-1</v>
      </c>
      <c r="V77" s="5">
        <v>1</v>
      </c>
      <c r="W77" s="5">
        <v>1</v>
      </c>
      <c r="X77" s="5">
        <v>-1</v>
      </c>
      <c r="Y77" s="5">
        <v>-1</v>
      </c>
      <c r="Z77" s="5">
        <v>1</v>
      </c>
      <c r="AA77" s="5">
        <v>-1</v>
      </c>
      <c r="AB77" s="5">
        <v>1</v>
      </c>
      <c r="AC77" s="5">
        <v>1</v>
      </c>
      <c r="AD77" s="5">
        <v>-1</v>
      </c>
      <c r="AE77" s="5">
        <v>-1</v>
      </c>
      <c r="AF77" s="5">
        <v>-1</v>
      </c>
      <c r="AG77" s="5">
        <v>1</v>
      </c>
      <c r="AH77" s="5">
        <v>1</v>
      </c>
      <c r="AI77" s="5">
        <f>AVERAGE($Q$77:$AH$77)</f>
        <v>-0.1111111111111111</v>
      </c>
      <c r="AJ77" s="5" t="s">
        <v>217</v>
      </c>
      <c r="AK77" s="5">
        <f>AK76*576</f>
        <v>-88</v>
      </c>
    </row>
    <row r="78" spans="1:39" x14ac:dyDescent="0.25">
      <c r="A78" s="4">
        <v>5</v>
      </c>
      <c r="B78" s="4">
        <v>5</v>
      </c>
      <c r="C78" s="4" t="s">
        <v>60</v>
      </c>
      <c r="D78" s="10">
        <v>100</v>
      </c>
      <c r="E78" s="10">
        <v>700</v>
      </c>
      <c r="F78" s="10">
        <v>1000</v>
      </c>
      <c r="P78" s="5" t="s">
        <v>6</v>
      </c>
      <c r="Q78" s="5">
        <v>-1</v>
      </c>
      <c r="R78" s="5">
        <v>1</v>
      </c>
      <c r="S78" s="5">
        <v>-1</v>
      </c>
      <c r="T78" s="5">
        <v>-1</v>
      </c>
      <c r="U78" s="5">
        <v>-1</v>
      </c>
      <c r="V78" s="5">
        <v>-1</v>
      </c>
      <c r="W78" s="5">
        <v>-1</v>
      </c>
      <c r="X78" s="5">
        <v>-1</v>
      </c>
      <c r="Y78" s="5">
        <v>-1</v>
      </c>
      <c r="Z78" s="5">
        <v>-1</v>
      </c>
      <c r="AA78" s="5">
        <v>-1</v>
      </c>
      <c r="AB78" s="5">
        <v>-1</v>
      </c>
      <c r="AC78" s="5">
        <v>1</v>
      </c>
      <c r="AD78" s="5">
        <v>-1</v>
      </c>
      <c r="AE78" s="5">
        <v>1</v>
      </c>
      <c r="AF78" s="5">
        <v>1</v>
      </c>
      <c r="AG78" s="5">
        <v>-1</v>
      </c>
      <c r="AH78" s="5">
        <v>-1</v>
      </c>
      <c r="AI78" s="5">
        <f>AVERAGE($Q$78:$AH$78)</f>
        <v>-0.55555555555555558</v>
      </c>
      <c r="AJ78" s="5" t="s">
        <v>220</v>
      </c>
      <c r="AK78" s="5">
        <f>(AK76+1)/2</f>
        <v>0.4236111111111111</v>
      </c>
    </row>
    <row r="79" spans="1:39" x14ac:dyDescent="0.25">
      <c r="A79" s="4">
        <v>5</v>
      </c>
      <c r="B79" s="4">
        <v>6</v>
      </c>
      <c r="C79" s="4" t="s">
        <v>61</v>
      </c>
      <c r="D79" s="10">
        <v>20</v>
      </c>
      <c r="E79" s="10">
        <v>45</v>
      </c>
      <c r="F79" s="10">
        <v>55</v>
      </c>
      <c r="P79" s="5" t="s">
        <v>7</v>
      </c>
      <c r="Q79" s="5">
        <v>1</v>
      </c>
      <c r="R79" s="5">
        <v>-1</v>
      </c>
      <c r="S79" s="5">
        <v>1</v>
      </c>
      <c r="T79" s="5">
        <v>-1</v>
      </c>
      <c r="U79" s="5">
        <v>-1</v>
      </c>
      <c r="V79" s="5">
        <v>-1</v>
      </c>
      <c r="W79" s="5">
        <v>1</v>
      </c>
      <c r="X79" s="5">
        <v>1</v>
      </c>
      <c r="Y79" s="5">
        <v>1</v>
      </c>
      <c r="Z79" s="5">
        <v>-1</v>
      </c>
      <c r="AA79" s="5">
        <v>-1</v>
      </c>
      <c r="AB79" s="5">
        <v>1</v>
      </c>
      <c r="AC79" s="5">
        <v>1</v>
      </c>
      <c r="AD79" s="5">
        <v>1</v>
      </c>
      <c r="AE79" s="5">
        <v>1</v>
      </c>
      <c r="AF79" s="5">
        <v>1</v>
      </c>
      <c r="AG79" s="5">
        <v>-1</v>
      </c>
      <c r="AH79" s="5">
        <v>-1</v>
      </c>
      <c r="AI79" s="5">
        <f>AVERAGE($Q$79:$AH$79)</f>
        <v>0.1111111111111111</v>
      </c>
      <c r="AJ79" s="5" t="s">
        <v>373</v>
      </c>
      <c r="AK79" s="5">
        <f>(AK78-(1-AK78))^2</f>
        <v>2.3341049382716035E-2</v>
      </c>
    </row>
    <row r="80" spans="1:39" x14ac:dyDescent="0.25">
      <c r="A80" s="4">
        <v>5</v>
      </c>
      <c r="B80" s="4">
        <v>7</v>
      </c>
      <c r="C80" s="4" t="s">
        <v>62</v>
      </c>
      <c r="D80" s="10">
        <v>10</v>
      </c>
      <c r="E80" s="10">
        <v>300</v>
      </c>
      <c r="F80" s="10">
        <v>500</v>
      </c>
      <c r="P80" s="5" t="s">
        <v>8</v>
      </c>
      <c r="Q80" s="5">
        <v>1</v>
      </c>
      <c r="R80" s="5">
        <v>-1</v>
      </c>
      <c r="S80" s="5">
        <v>-1</v>
      </c>
      <c r="T80" s="5">
        <v>1</v>
      </c>
      <c r="U80" s="5">
        <v>1</v>
      </c>
      <c r="V80" s="5">
        <v>1</v>
      </c>
      <c r="W80" s="5">
        <v>-1</v>
      </c>
      <c r="X80" s="5">
        <v>-1</v>
      </c>
      <c r="Y80" s="5">
        <v>-1</v>
      </c>
      <c r="Z80" s="5">
        <v>-1</v>
      </c>
      <c r="AA80" s="5">
        <v>1</v>
      </c>
      <c r="AB80" s="5">
        <v>1</v>
      </c>
      <c r="AC80" s="5">
        <v>-1</v>
      </c>
      <c r="AD80" s="5">
        <v>-1</v>
      </c>
      <c r="AE80" s="5">
        <v>1</v>
      </c>
      <c r="AF80" s="5">
        <v>1</v>
      </c>
      <c r="AG80" s="5">
        <v>-1</v>
      </c>
      <c r="AH80" s="5">
        <v>-1</v>
      </c>
      <c r="AI80" s="5">
        <f>AVERAGE($Q$80:$AH$80)</f>
        <v>-0.1111111111111111</v>
      </c>
    </row>
    <row r="81" spans="1:35" x14ac:dyDescent="0.25">
      <c r="A81" s="4">
        <v>5</v>
      </c>
      <c r="B81" s="4">
        <v>8</v>
      </c>
      <c r="C81" s="4" t="s">
        <v>63</v>
      </c>
      <c r="D81" s="10">
        <v>50</v>
      </c>
      <c r="E81" s="10">
        <v>60</v>
      </c>
      <c r="F81" s="10">
        <v>90</v>
      </c>
      <c r="P81" s="5" t="s">
        <v>9</v>
      </c>
      <c r="Q81" s="5">
        <v>1</v>
      </c>
      <c r="R81" s="5">
        <v>-1</v>
      </c>
      <c r="S81" s="5">
        <v>-1</v>
      </c>
      <c r="T81" s="5">
        <v>-1</v>
      </c>
      <c r="U81" s="5">
        <v>1</v>
      </c>
      <c r="V81" s="5">
        <v>-1</v>
      </c>
      <c r="W81" s="5">
        <v>-1</v>
      </c>
      <c r="X81" s="5">
        <v>1</v>
      </c>
      <c r="Y81" s="5">
        <v>1</v>
      </c>
      <c r="Z81" s="5">
        <v>1</v>
      </c>
      <c r="AA81" s="5">
        <v>1</v>
      </c>
      <c r="AB81" s="5">
        <v>1</v>
      </c>
      <c r="AC81" s="5">
        <v>1</v>
      </c>
      <c r="AD81" s="5">
        <v>1</v>
      </c>
      <c r="AE81" s="5">
        <v>1</v>
      </c>
      <c r="AF81" s="5">
        <v>1</v>
      </c>
      <c r="AG81" s="5">
        <v>-1</v>
      </c>
      <c r="AH81" s="5">
        <v>1</v>
      </c>
      <c r="AI81" s="5">
        <f>AVERAGE($Q$81:$AH$81)</f>
        <v>0.33333333333333331</v>
      </c>
    </row>
    <row r="82" spans="1:35" x14ac:dyDescent="0.25">
      <c r="A82" s="4">
        <v>5</v>
      </c>
      <c r="B82" s="4">
        <v>9</v>
      </c>
      <c r="C82" s="4" t="s">
        <v>64</v>
      </c>
      <c r="D82" s="10">
        <v>10</v>
      </c>
      <c r="E82" s="10">
        <v>35</v>
      </c>
      <c r="F82" s="10">
        <v>45</v>
      </c>
      <c r="P82" s="5" t="s">
        <v>10</v>
      </c>
      <c r="Q82" s="5">
        <v>1</v>
      </c>
      <c r="R82" s="5">
        <v>-1</v>
      </c>
      <c r="S82" s="5">
        <v>1</v>
      </c>
      <c r="T82" s="5">
        <v>1</v>
      </c>
      <c r="U82" s="5">
        <v>-1</v>
      </c>
      <c r="V82" s="5">
        <v>-1</v>
      </c>
      <c r="W82" s="5">
        <v>1</v>
      </c>
      <c r="X82" s="5">
        <v>1</v>
      </c>
      <c r="Y82" s="5">
        <v>-1</v>
      </c>
      <c r="Z82" s="5">
        <v>-1</v>
      </c>
      <c r="AA82" s="5">
        <v>1</v>
      </c>
      <c r="AB82" s="5">
        <v>1</v>
      </c>
      <c r="AC82" s="5">
        <v>1</v>
      </c>
      <c r="AD82" s="5">
        <v>1</v>
      </c>
      <c r="AE82" s="5">
        <v>1</v>
      </c>
      <c r="AF82" s="5">
        <v>-1</v>
      </c>
      <c r="AG82" s="5">
        <v>-1</v>
      </c>
      <c r="AH82" s="5">
        <v>-1</v>
      </c>
      <c r="AI82" s="5">
        <f>AVERAGE($Q$82:$AH$82)</f>
        <v>0.1111111111111111</v>
      </c>
    </row>
    <row r="83" spans="1:35" x14ac:dyDescent="0.25">
      <c r="A83" s="4">
        <v>5</v>
      </c>
      <c r="B83" s="4">
        <v>10</v>
      </c>
      <c r="C83" s="4" t="s">
        <v>65</v>
      </c>
      <c r="D83" s="10">
        <v>500</v>
      </c>
      <c r="E83" s="10">
        <v>1500</v>
      </c>
      <c r="F83" s="10">
        <v>3000</v>
      </c>
      <c r="P83" s="5" t="s">
        <v>11</v>
      </c>
      <c r="Q83" s="5">
        <v>-1</v>
      </c>
      <c r="R83" s="5">
        <v>1</v>
      </c>
      <c r="S83" s="5">
        <v>-1</v>
      </c>
      <c r="T83" s="5">
        <v>-1</v>
      </c>
      <c r="U83" s="5">
        <v>-1</v>
      </c>
      <c r="V83" s="5">
        <v>-1</v>
      </c>
      <c r="W83" s="5">
        <v>-1</v>
      </c>
      <c r="X83" s="5">
        <v>1</v>
      </c>
      <c r="Y83" s="5">
        <v>-1</v>
      </c>
      <c r="Z83" s="5">
        <v>-1</v>
      </c>
      <c r="AA83" s="5">
        <v>-1</v>
      </c>
      <c r="AB83" s="5">
        <v>-1</v>
      </c>
      <c r="AC83" s="5">
        <v>-1</v>
      </c>
      <c r="AD83" s="5">
        <v>-1</v>
      </c>
      <c r="AE83" s="5">
        <v>-1</v>
      </c>
      <c r="AF83" s="5">
        <v>1</v>
      </c>
      <c r="AG83" s="5">
        <v>-1</v>
      </c>
      <c r="AH83" s="5">
        <v>-1</v>
      </c>
      <c r="AI83" s="5">
        <f>AVERAGE($Q$83:$AH$83)</f>
        <v>-0.66666666666666663</v>
      </c>
    </row>
    <row r="84" spans="1:35" x14ac:dyDescent="0.25">
      <c r="A84" s="4">
        <v>5</v>
      </c>
      <c r="B84" s="4">
        <v>11</v>
      </c>
      <c r="C84" s="4" t="s">
        <v>66</v>
      </c>
      <c r="D84" s="10">
        <v>0.1</v>
      </c>
      <c r="E84" s="10">
        <v>0.5</v>
      </c>
      <c r="F84" s="10">
        <v>1</v>
      </c>
      <c r="P84" s="5" t="s">
        <v>12</v>
      </c>
      <c r="Q84" s="5">
        <v>1</v>
      </c>
      <c r="R84" s="5">
        <v>1</v>
      </c>
      <c r="S84" s="5">
        <v>-1</v>
      </c>
      <c r="T84" s="5">
        <v>-1</v>
      </c>
      <c r="U84" s="5">
        <v>1</v>
      </c>
      <c r="V84" s="5">
        <v>1</v>
      </c>
      <c r="W84" s="5">
        <v>1</v>
      </c>
      <c r="X84" s="5">
        <v>-1</v>
      </c>
      <c r="Y84" s="5">
        <v>-1</v>
      </c>
      <c r="Z84" s="5">
        <v>-1</v>
      </c>
      <c r="AA84" s="5">
        <v>-1</v>
      </c>
      <c r="AB84" s="5">
        <v>-1</v>
      </c>
      <c r="AC84" s="5">
        <v>1</v>
      </c>
      <c r="AD84" s="5">
        <v>-1</v>
      </c>
      <c r="AE84" s="5">
        <v>1</v>
      </c>
      <c r="AF84" s="5">
        <v>-1</v>
      </c>
      <c r="AG84" s="5">
        <v>-1</v>
      </c>
      <c r="AH84" s="5">
        <v>-1</v>
      </c>
      <c r="AI84" s="5">
        <f>AVERAGE($Q$84:$AH$84)</f>
        <v>-0.22222222222222221</v>
      </c>
    </row>
    <row r="85" spans="1:35" x14ac:dyDescent="0.25">
      <c r="A85" s="4">
        <v>5</v>
      </c>
      <c r="B85" s="4">
        <v>12</v>
      </c>
      <c r="C85" s="4" t="s">
        <v>67</v>
      </c>
      <c r="D85" s="10">
        <v>2</v>
      </c>
      <c r="E85" s="10">
        <v>10</v>
      </c>
      <c r="F85" s="10">
        <v>20</v>
      </c>
      <c r="P85" s="5" t="s">
        <v>13</v>
      </c>
      <c r="Q85" s="5">
        <v>-1</v>
      </c>
      <c r="R85" s="5">
        <v>1</v>
      </c>
      <c r="S85" s="5">
        <v>1</v>
      </c>
      <c r="T85" s="5">
        <v>1</v>
      </c>
      <c r="U85" s="5">
        <v>-1</v>
      </c>
      <c r="V85" s="5">
        <v>-1</v>
      </c>
      <c r="W85" s="5">
        <v>1</v>
      </c>
      <c r="X85" s="5">
        <v>-1</v>
      </c>
      <c r="Y85" s="5">
        <v>-1</v>
      </c>
      <c r="Z85" s="5">
        <v>1</v>
      </c>
      <c r="AA85" s="5">
        <v>1</v>
      </c>
      <c r="AB85" s="5">
        <v>1</v>
      </c>
      <c r="AC85" s="5">
        <v>-1</v>
      </c>
      <c r="AD85" s="5">
        <v>-1</v>
      </c>
      <c r="AE85" s="5">
        <v>-1</v>
      </c>
      <c r="AF85" s="5">
        <v>1</v>
      </c>
      <c r="AG85" s="5">
        <v>-1</v>
      </c>
      <c r="AH85" s="5">
        <v>1</v>
      </c>
      <c r="AI85" s="5">
        <f>AVERAGE($Q$85:$AH$85)</f>
        <v>0</v>
      </c>
    </row>
    <row r="86" spans="1:35" x14ac:dyDescent="0.25">
      <c r="A86" s="4">
        <v>5</v>
      </c>
      <c r="B86" s="4">
        <v>13</v>
      </c>
      <c r="C86" s="4" t="s">
        <v>68</v>
      </c>
      <c r="D86" s="10">
        <v>50</v>
      </c>
      <c r="E86" s="10">
        <v>300</v>
      </c>
      <c r="F86" s="10">
        <v>500</v>
      </c>
      <c r="P86" s="5" t="s">
        <v>14</v>
      </c>
      <c r="Q86" s="5">
        <v>1</v>
      </c>
      <c r="R86" s="5">
        <v>-1</v>
      </c>
      <c r="S86" s="5">
        <v>-1</v>
      </c>
      <c r="T86" s="5">
        <v>1</v>
      </c>
      <c r="U86" s="5">
        <v>-1</v>
      </c>
      <c r="V86" s="5">
        <v>1</v>
      </c>
      <c r="W86" s="5">
        <v>-1</v>
      </c>
      <c r="X86" s="5">
        <v>1</v>
      </c>
      <c r="Y86" s="5">
        <v>-1</v>
      </c>
      <c r="Z86" s="5">
        <v>-1</v>
      </c>
      <c r="AA86" s="5">
        <v>1</v>
      </c>
      <c r="AB86" s="5">
        <v>1</v>
      </c>
      <c r="AC86" s="5">
        <v>1</v>
      </c>
      <c r="AD86" s="5">
        <v>1</v>
      </c>
      <c r="AE86" s="5">
        <v>-1</v>
      </c>
      <c r="AF86" s="5">
        <v>-1</v>
      </c>
      <c r="AG86" s="5">
        <v>1</v>
      </c>
      <c r="AH86" s="5">
        <v>1</v>
      </c>
      <c r="AI86" s="5">
        <f>AVERAGE($Q$86:$AH$86)</f>
        <v>0.1111111111111111</v>
      </c>
    </row>
    <row r="87" spans="1:35" x14ac:dyDescent="0.25">
      <c r="A87" s="4">
        <v>5</v>
      </c>
      <c r="B87" s="4">
        <v>14</v>
      </c>
      <c r="C87" s="4" t="s">
        <v>69</v>
      </c>
      <c r="D87" s="10">
        <v>2</v>
      </c>
      <c r="E87" s="10">
        <v>10</v>
      </c>
      <c r="F87" s="10">
        <v>15</v>
      </c>
      <c r="P87" s="5" t="s">
        <v>15</v>
      </c>
      <c r="Q87" s="5">
        <v>-1</v>
      </c>
      <c r="R87" s="5">
        <v>1</v>
      </c>
      <c r="S87" s="5">
        <v>-1</v>
      </c>
      <c r="T87" s="5">
        <v>1</v>
      </c>
      <c r="U87" s="5">
        <v>-1</v>
      </c>
      <c r="V87" s="5">
        <v>1</v>
      </c>
      <c r="W87" s="5">
        <v>-1</v>
      </c>
      <c r="X87" s="5">
        <v>-1</v>
      </c>
      <c r="Y87" s="5">
        <v>-1</v>
      </c>
      <c r="Z87" s="5">
        <v>-1</v>
      </c>
      <c r="AA87" s="5">
        <v>1</v>
      </c>
      <c r="AB87" s="5">
        <v>1</v>
      </c>
      <c r="AC87" s="5">
        <v>-1</v>
      </c>
      <c r="AD87" s="5">
        <v>-1</v>
      </c>
      <c r="AE87" s="5">
        <v>-1</v>
      </c>
      <c r="AF87" s="5">
        <v>-1</v>
      </c>
      <c r="AG87" s="5">
        <v>-1</v>
      </c>
      <c r="AH87" s="5">
        <v>-1</v>
      </c>
      <c r="AI87" s="5">
        <f>AVERAGE($Q$87:$AH$87)</f>
        <v>-0.44444444444444442</v>
      </c>
    </row>
    <row r="88" spans="1:35" x14ac:dyDescent="0.25">
      <c r="A88" s="4">
        <v>5</v>
      </c>
      <c r="B88" s="4">
        <v>15</v>
      </c>
      <c r="C88" s="4" t="s">
        <v>70</v>
      </c>
      <c r="D88" s="10">
        <v>700</v>
      </c>
      <c r="E88" s="10">
        <v>10000</v>
      </c>
      <c r="F88" s="10">
        <v>15000</v>
      </c>
      <c r="P88" s="5" t="s">
        <v>16</v>
      </c>
      <c r="Q88" s="5">
        <v>1</v>
      </c>
      <c r="R88" s="5">
        <v>1</v>
      </c>
      <c r="S88" s="5">
        <v>1</v>
      </c>
      <c r="T88" s="5">
        <v>1</v>
      </c>
      <c r="U88" s="5">
        <v>-1</v>
      </c>
      <c r="V88" s="5">
        <v>-1</v>
      </c>
      <c r="W88" s="5">
        <v>1</v>
      </c>
      <c r="X88" s="5">
        <v>-1</v>
      </c>
      <c r="Y88" s="5">
        <v>-1</v>
      </c>
      <c r="Z88" s="5">
        <v>-1</v>
      </c>
      <c r="AA88" s="5">
        <v>-1</v>
      </c>
      <c r="AB88" s="5">
        <v>-1</v>
      </c>
      <c r="AC88" s="5">
        <v>-1</v>
      </c>
      <c r="AD88" s="5">
        <v>-1</v>
      </c>
      <c r="AE88" s="5">
        <v>-1</v>
      </c>
      <c r="AF88" s="5">
        <v>1</v>
      </c>
      <c r="AG88" s="5">
        <v>-1</v>
      </c>
      <c r="AH88" s="5">
        <v>-1</v>
      </c>
      <c r="AI88" s="5">
        <f>AVERAGE($Q$88:$AH$88)</f>
        <v>-0.33333333333333331</v>
      </c>
    </row>
    <row r="89" spans="1:35" x14ac:dyDescent="0.25">
      <c r="A89" s="4">
        <v>5</v>
      </c>
      <c r="B89" s="4">
        <v>16</v>
      </c>
      <c r="C89" s="4" t="s">
        <v>71</v>
      </c>
      <c r="D89" s="10">
        <v>0.5</v>
      </c>
      <c r="E89" s="10">
        <v>3</v>
      </c>
      <c r="F89" s="10">
        <v>5</v>
      </c>
      <c r="P89" s="5" t="s">
        <v>17</v>
      </c>
      <c r="Q89" s="5">
        <v>-1</v>
      </c>
      <c r="R89" s="5">
        <v>-1</v>
      </c>
      <c r="S89" s="5">
        <v>-1</v>
      </c>
      <c r="T89" s="5">
        <v>-1</v>
      </c>
      <c r="U89" s="5">
        <v>-1</v>
      </c>
      <c r="V89" s="5">
        <v>1</v>
      </c>
      <c r="W89" s="5">
        <v>-1</v>
      </c>
      <c r="X89" s="5">
        <v>-1</v>
      </c>
      <c r="Y89" s="5">
        <v>1</v>
      </c>
      <c r="Z89" s="5">
        <v>-1</v>
      </c>
      <c r="AA89" s="5">
        <v>-1</v>
      </c>
      <c r="AB89" s="5">
        <v>-1</v>
      </c>
      <c r="AC89" s="5">
        <v>-1</v>
      </c>
      <c r="AD89" s="5">
        <v>-1</v>
      </c>
      <c r="AE89" s="5">
        <v>-1</v>
      </c>
      <c r="AF89" s="5">
        <v>1</v>
      </c>
      <c r="AG89" s="5">
        <v>-1</v>
      </c>
      <c r="AH89" s="5">
        <v>-1</v>
      </c>
      <c r="AI89" s="5">
        <f>AVERAGE($Q$89:$AH$89)</f>
        <v>-0.66666666666666663</v>
      </c>
    </row>
    <row r="90" spans="1:35" x14ac:dyDescent="0.25">
      <c r="A90" s="4">
        <v>5</v>
      </c>
      <c r="B90" s="4">
        <v>17</v>
      </c>
      <c r="C90" s="4" t="s">
        <v>72</v>
      </c>
      <c r="D90" s="10">
        <v>50</v>
      </c>
      <c r="E90" s="10">
        <v>200</v>
      </c>
      <c r="F90" s="10">
        <v>500</v>
      </c>
      <c r="P90" s="5" t="s">
        <v>18</v>
      </c>
      <c r="Q90" s="5">
        <v>1</v>
      </c>
      <c r="R90" s="5">
        <v>1</v>
      </c>
      <c r="S90" s="5">
        <v>1</v>
      </c>
      <c r="T90" s="5">
        <v>1</v>
      </c>
      <c r="U90" s="5">
        <v>1</v>
      </c>
      <c r="V90" s="5">
        <v>1</v>
      </c>
      <c r="W90" s="5">
        <v>1</v>
      </c>
      <c r="X90" s="5">
        <v>1</v>
      </c>
      <c r="Y90" s="5">
        <v>-1</v>
      </c>
      <c r="Z90" s="5">
        <v>-1</v>
      </c>
      <c r="AA90" s="5">
        <v>1</v>
      </c>
      <c r="AB90" s="5">
        <v>1</v>
      </c>
      <c r="AC90" s="5">
        <v>1</v>
      </c>
      <c r="AD90" s="5">
        <v>-1</v>
      </c>
      <c r="AE90" s="5">
        <v>1</v>
      </c>
      <c r="AF90" s="5">
        <v>1</v>
      </c>
      <c r="AG90" s="5">
        <v>-1</v>
      </c>
      <c r="AH90" s="5">
        <v>-1</v>
      </c>
      <c r="AI90" s="5">
        <f>AVERAGE($Q$90:$AH$90)</f>
        <v>0.44444444444444442</v>
      </c>
    </row>
    <row r="91" spans="1:35" x14ac:dyDescent="0.25">
      <c r="A91" s="4">
        <v>5</v>
      </c>
      <c r="B91" s="4">
        <v>18</v>
      </c>
      <c r="C91" s="4" t="s">
        <v>73</v>
      </c>
      <c r="D91" s="10">
        <v>100</v>
      </c>
      <c r="E91" s="10">
        <v>600</v>
      </c>
      <c r="F91" s="10">
        <v>700</v>
      </c>
      <c r="P91" s="5" t="s">
        <v>19</v>
      </c>
      <c r="Q91" s="5">
        <v>-1</v>
      </c>
      <c r="R91" s="5">
        <v>1</v>
      </c>
      <c r="S91" s="5">
        <v>1</v>
      </c>
      <c r="T91" s="5">
        <v>1</v>
      </c>
      <c r="U91" s="5">
        <v>-1</v>
      </c>
      <c r="V91" s="5">
        <v>1</v>
      </c>
      <c r="W91" s="5">
        <v>1</v>
      </c>
      <c r="X91" s="5">
        <v>1</v>
      </c>
      <c r="Y91" s="5">
        <v>-1</v>
      </c>
      <c r="Z91" s="5">
        <v>-1</v>
      </c>
      <c r="AA91" s="5">
        <v>1</v>
      </c>
      <c r="AB91" s="5">
        <v>-1</v>
      </c>
      <c r="AC91" s="5">
        <v>1</v>
      </c>
      <c r="AD91" s="5">
        <v>1</v>
      </c>
      <c r="AE91" s="5">
        <v>1</v>
      </c>
      <c r="AF91" s="5">
        <v>-1</v>
      </c>
      <c r="AG91" s="5">
        <v>-1</v>
      </c>
      <c r="AH91" s="5">
        <v>-1</v>
      </c>
      <c r="AI91" s="5">
        <f>AVERAGE($Q$91:$AH$91)</f>
        <v>0.1111111111111111</v>
      </c>
    </row>
    <row r="92" spans="1:35" x14ac:dyDescent="0.25">
      <c r="A92" s="4">
        <v>6</v>
      </c>
      <c r="B92" s="4">
        <v>1</v>
      </c>
      <c r="C92" s="4" t="s">
        <v>51</v>
      </c>
      <c r="D92" s="10">
        <v>0.1</v>
      </c>
      <c r="E92" s="10">
        <v>0.9</v>
      </c>
      <c r="F92" s="10">
        <v>2</v>
      </c>
      <c r="P92" s="5" t="s">
        <v>20</v>
      </c>
      <c r="Q92" s="5">
        <v>1</v>
      </c>
      <c r="R92" s="5">
        <v>-1</v>
      </c>
      <c r="S92" s="5">
        <v>-1</v>
      </c>
      <c r="T92" s="5">
        <v>1</v>
      </c>
      <c r="U92" s="5">
        <v>-1</v>
      </c>
      <c r="V92" s="5">
        <v>1</v>
      </c>
      <c r="W92" s="5">
        <v>-1</v>
      </c>
      <c r="X92" s="5">
        <v>-1</v>
      </c>
      <c r="Y92" s="5">
        <v>-1</v>
      </c>
      <c r="Z92" s="5">
        <v>1</v>
      </c>
      <c r="AA92" s="5">
        <v>1</v>
      </c>
      <c r="AB92" s="5">
        <v>1</v>
      </c>
      <c r="AC92" s="5">
        <v>1</v>
      </c>
      <c r="AD92" s="5">
        <v>-1</v>
      </c>
      <c r="AE92" s="5">
        <v>-1</v>
      </c>
      <c r="AF92" s="5">
        <v>1</v>
      </c>
      <c r="AG92" s="5">
        <v>-1</v>
      </c>
      <c r="AH92" s="5">
        <v>-1</v>
      </c>
      <c r="AI92" s="5">
        <f>AVERAGE($Q$92:$AH$92)</f>
        <v>-0.1111111111111111</v>
      </c>
    </row>
    <row r="93" spans="1:35" x14ac:dyDescent="0.25">
      <c r="A93" s="4">
        <v>6</v>
      </c>
      <c r="B93" s="4">
        <v>2</v>
      </c>
      <c r="C93" s="4" t="s">
        <v>53</v>
      </c>
      <c r="D93" s="10">
        <v>10</v>
      </c>
      <c r="E93" s="10">
        <v>14</v>
      </c>
      <c r="F93" s="10">
        <v>18</v>
      </c>
      <c r="P93" s="5" t="s">
        <v>21</v>
      </c>
      <c r="Q93" s="5">
        <v>1</v>
      </c>
      <c r="R93" s="5">
        <v>-1</v>
      </c>
      <c r="S93" s="5">
        <v>1</v>
      </c>
      <c r="T93" s="5">
        <v>1</v>
      </c>
      <c r="U93" s="5">
        <v>-1</v>
      </c>
      <c r="V93" s="5">
        <v>1</v>
      </c>
      <c r="W93" s="5">
        <v>-1</v>
      </c>
      <c r="X93" s="5">
        <v>-1</v>
      </c>
      <c r="Y93" s="5">
        <v>-1</v>
      </c>
      <c r="Z93" s="5">
        <v>-1</v>
      </c>
      <c r="AA93" s="5">
        <v>1</v>
      </c>
      <c r="AB93" s="5">
        <v>-1</v>
      </c>
      <c r="AC93" s="5">
        <v>1</v>
      </c>
      <c r="AD93" s="5">
        <v>-1</v>
      </c>
      <c r="AE93" s="5">
        <v>1</v>
      </c>
      <c r="AF93" s="5">
        <v>1</v>
      </c>
      <c r="AG93" s="5">
        <v>-1</v>
      </c>
      <c r="AH93" s="5">
        <v>-1</v>
      </c>
      <c r="AI93" s="5">
        <f>AVERAGE($Q$93:$AH$93)</f>
        <v>-0.1111111111111111</v>
      </c>
    </row>
    <row r="94" spans="1:35" x14ac:dyDescent="0.25">
      <c r="A94" s="4">
        <v>6</v>
      </c>
      <c r="B94" s="4">
        <v>3</v>
      </c>
      <c r="C94" s="4" t="s">
        <v>56</v>
      </c>
      <c r="D94" s="10">
        <v>2</v>
      </c>
      <c r="E94" s="10">
        <v>5</v>
      </c>
      <c r="F94" s="10">
        <v>7</v>
      </c>
      <c r="P94" s="5" t="s">
        <v>22</v>
      </c>
      <c r="Q94" s="5">
        <v>-1</v>
      </c>
      <c r="R94" s="5">
        <v>1</v>
      </c>
      <c r="S94" s="5">
        <v>-1</v>
      </c>
      <c r="T94" s="5">
        <v>-1</v>
      </c>
      <c r="U94" s="5">
        <v>-1</v>
      </c>
      <c r="V94" s="5">
        <v>1</v>
      </c>
      <c r="W94" s="5">
        <v>-1</v>
      </c>
      <c r="X94" s="5">
        <v>-1</v>
      </c>
      <c r="Y94" s="5">
        <v>-1</v>
      </c>
      <c r="Z94" s="5">
        <v>-1</v>
      </c>
      <c r="AA94" s="5">
        <v>1</v>
      </c>
      <c r="AB94" s="5">
        <v>1</v>
      </c>
      <c r="AC94" s="5">
        <v>-1</v>
      </c>
      <c r="AD94" s="5">
        <v>1</v>
      </c>
      <c r="AE94" s="5">
        <v>-1</v>
      </c>
      <c r="AF94" s="5">
        <v>1</v>
      </c>
      <c r="AG94" s="5">
        <v>-1</v>
      </c>
      <c r="AH94" s="5">
        <v>1</v>
      </c>
      <c r="AI94" s="5">
        <f>AVERAGE($Q$94:$AH$94)</f>
        <v>-0.22222222222222221</v>
      </c>
    </row>
    <row r="95" spans="1:35" x14ac:dyDescent="0.25">
      <c r="A95" s="4">
        <v>6</v>
      </c>
      <c r="B95" s="4">
        <v>4</v>
      </c>
      <c r="C95" s="4" t="s">
        <v>58</v>
      </c>
      <c r="D95" s="10">
        <v>0.2</v>
      </c>
      <c r="E95" s="10">
        <v>1.6</v>
      </c>
      <c r="F95" s="10">
        <v>3</v>
      </c>
      <c r="P95" s="5" t="s">
        <v>23</v>
      </c>
      <c r="Q95" s="5">
        <v>-1</v>
      </c>
      <c r="R95" s="5">
        <v>-1</v>
      </c>
      <c r="S95" s="5">
        <v>1</v>
      </c>
      <c r="T95" s="5">
        <v>-1</v>
      </c>
      <c r="U95" s="5">
        <v>-1</v>
      </c>
      <c r="V95" s="5">
        <v>-1</v>
      </c>
      <c r="W95" s="5">
        <v>-1</v>
      </c>
      <c r="X95" s="5">
        <v>1</v>
      </c>
      <c r="Y95" s="5">
        <v>1</v>
      </c>
      <c r="Z95" s="5">
        <v>1</v>
      </c>
      <c r="AA95" s="5">
        <v>-1</v>
      </c>
      <c r="AB95" s="5">
        <v>1</v>
      </c>
      <c r="AC95" s="5">
        <v>1</v>
      </c>
      <c r="AD95" s="5">
        <v>1</v>
      </c>
      <c r="AE95" s="5">
        <v>-1</v>
      </c>
      <c r="AF95" s="5">
        <v>-1</v>
      </c>
      <c r="AG95" s="5">
        <v>-1</v>
      </c>
      <c r="AH95" s="5">
        <v>-1</v>
      </c>
      <c r="AI95" s="5">
        <f>AVERAGE($Q$95:$AH$95)</f>
        <v>-0.22222222222222221</v>
      </c>
    </row>
    <row r="96" spans="1:35" x14ac:dyDescent="0.25">
      <c r="A96" s="4">
        <v>6</v>
      </c>
      <c r="B96" s="4">
        <v>5</v>
      </c>
      <c r="C96" s="4" t="s">
        <v>60</v>
      </c>
      <c r="D96" s="10">
        <v>300</v>
      </c>
      <c r="E96" s="10">
        <v>450</v>
      </c>
      <c r="F96" s="10">
        <v>600</v>
      </c>
      <c r="P96" s="5" t="s">
        <v>24</v>
      </c>
      <c r="Q96" s="5">
        <v>1</v>
      </c>
      <c r="R96" s="5">
        <v>-1</v>
      </c>
      <c r="S96" s="5">
        <v>-1</v>
      </c>
      <c r="T96" s="5">
        <v>1</v>
      </c>
      <c r="U96" s="5">
        <v>1</v>
      </c>
      <c r="V96" s="5">
        <v>1</v>
      </c>
      <c r="W96" s="5">
        <v>-1</v>
      </c>
      <c r="X96" s="5">
        <v>-1</v>
      </c>
      <c r="Y96" s="5">
        <v>1</v>
      </c>
      <c r="Z96" s="5">
        <v>-1</v>
      </c>
      <c r="AA96" s="5">
        <v>-1</v>
      </c>
      <c r="AB96" s="5">
        <v>1</v>
      </c>
      <c r="AC96" s="5">
        <v>1</v>
      </c>
      <c r="AD96" s="5">
        <v>-1</v>
      </c>
      <c r="AE96" s="5">
        <v>-1</v>
      </c>
      <c r="AF96" s="5">
        <v>1</v>
      </c>
      <c r="AG96" s="5">
        <v>-1</v>
      </c>
      <c r="AH96" s="5">
        <v>-1</v>
      </c>
      <c r="AI96" s="5">
        <f>AVERAGE($Q$96:$AH$96)</f>
        <v>-0.1111111111111111</v>
      </c>
    </row>
    <row r="97" spans="1:39" x14ac:dyDescent="0.25">
      <c r="A97" s="4">
        <v>6</v>
      </c>
      <c r="B97" s="4">
        <v>6</v>
      </c>
      <c r="C97" s="4" t="s">
        <v>61</v>
      </c>
      <c r="D97" s="10">
        <v>2</v>
      </c>
      <c r="E97" s="10">
        <v>11</v>
      </c>
      <c r="F97" s="10">
        <v>20</v>
      </c>
      <c r="P97" s="5" t="s">
        <v>25</v>
      </c>
      <c r="Q97" s="5">
        <v>1</v>
      </c>
      <c r="R97" s="5">
        <v>-1</v>
      </c>
      <c r="S97" s="5">
        <v>-1</v>
      </c>
      <c r="T97" s="5">
        <v>1</v>
      </c>
      <c r="U97" s="5">
        <v>-1</v>
      </c>
      <c r="V97" s="5">
        <v>1</v>
      </c>
      <c r="W97" s="5">
        <v>-1</v>
      </c>
      <c r="X97" s="5">
        <v>-1</v>
      </c>
      <c r="Y97" s="5">
        <v>-1</v>
      </c>
      <c r="Z97" s="5">
        <v>-1</v>
      </c>
      <c r="AA97" s="5">
        <v>-1</v>
      </c>
      <c r="AB97" s="5">
        <v>1</v>
      </c>
      <c r="AC97" s="5">
        <v>-1</v>
      </c>
      <c r="AD97" s="5">
        <v>-1</v>
      </c>
      <c r="AE97" s="5">
        <v>1</v>
      </c>
      <c r="AF97" s="5">
        <v>1</v>
      </c>
      <c r="AG97" s="5">
        <v>-1</v>
      </c>
      <c r="AH97" s="5">
        <v>-1</v>
      </c>
      <c r="AI97" s="5">
        <f>AVERAGE($Q$97:$AH$97)</f>
        <v>-0.33333333333333331</v>
      </c>
    </row>
    <row r="98" spans="1:39" x14ac:dyDescent="0.25">
      <c r="A98" s="4">
        <v>6</v>
      </c>
      <c r="B98" s="4">
        <v>7</v>
      </c>
      <c r="C98" s="4" t="s">
        <v>62</v>
      </c>
      <c r="D98" s="10">
        <v>50</v>
      </c>
      <c r="E98" s="10">
        <v>275</v>
      </c>
      <c r="F98" s="10">
        <v>500</v>
      </c>
      <c r="P98" s="5" t="s">
        <v>26</v>
      </c>
      <c r="Q98" s="5">
        <v>-1</v>
      </c>
      <c r="R98" s="5">
        <v>1</v>
      </c>
      <c r="S98" s="5">
        <v>1</v>
      </c>
      <c r="T98" s="5">
        <v>1</v>
      </c>
      <c r="U98" s="5">
        <v>-1</v>
      </c>
      <c r="V98" s="5">
        <v>1</v>
      </c>
      <c r="W98" s="5">
        <v>1</v>
      </c>
      <c r="X98" s="5">
        <v>-1</v>
      </c>
      <c r="Y98" s="5">
        <v>-1</v>
      </c>
      <c r="Z98" s="5">
        <v>-1</v>
      </c>
      <c r="AA98" s="5">
        <v>1</v>
      </c>
      <c r="AB98" s="5">
        <v>1</v>
      </c>
      <c r="AC98" s="5">
        <v>-1</v>
      </c>
      <c r="AD98" s="5">
        <v>-1</v>
      </c>
      <c r="AE98" s="5">
        <v>1</v>
      </c>
      <c r="AF98" s="5">
        <v>1</v>
      </c>
      <c r="AG98" s="5">
        <v>1</v>
      </c>
      <c r="AH98" s="5">
        <v>-1</v>
      </c>
      <c r="AI98" s="5">
        <f>AVERAGE($Q$98:$AH$98)</f>
        <v>0.1111111111111111</v>
      </c>
    </row>
    <row r="99" spans="1:39" x14ac:dyDescent="0.25">
      <c r="A99" s="4">
        <v>6</v>
      </c>
      <c r="B99" s="4">
        <v>8</v>
      </c>
      <c r="C99" s="4" t="s">
        <v>63</v>
      </c>
      <c r="D99" s="10">
        <v>3</v>
      </c>
      <c r="E99" s="10">
        <v>7</v>
      </c>
      <c r="F99" s="10">
        <v>11</v>
      </c>
      <c r="P99" s="5" t="s">
        <v>27</v>
      </c>
      <c r="Q99" s="5">
        <v>-1</v>
      </c>
      <c r="R99" s="5">
        <v>-1</v>
      </c>
      <c r="S99" s="5">
        <v>1</v>
      </c>
      <c r="T99" s="5">
        <v>-1</v>
      </c>
      <c r="U99" s="5">
        <v>-1</v>
      </c>
      <c r="V99" s="5">
        <v>1</v>
      </c>
      <c r="W99" s="5">
        <v>1</v>
      </c>
      <c r="X99" s="5">
        <v>-1</v>
      </c>
      <c r="Y99" s="5">
        <v>-1</v>
      </c>
      <c r="Z99" s="5">
        <v>-1</v>
      </c>
      <c r="AA99" s="5">
        <v>1</v>
      </c>
      <c r="AB99" s="5">
        <v>-1</v>
      </c>
      <c r="AC99" s="5">
        <v>-1</v>
      </c>
      <c r="AD99" s="5">
        <v>-1</v>
      </c>
      <c r="AE99" s="5">
        <v>-1</v>
      </c>
      <c r="AF99" s="5">
        <v>1</v>
      </c>
      <c r="AG99" s="5">
        <v>-1</v>
      </c>
      <c r="AH99" s="5">
        <v>1</v>
      </c>
      <c r="AI99" s="5">
        <f>AVERAGE($Q$99:$AH$99)</f>
        <v>-0.33333333333333331</v>
      </c>
    </row>
    <row r="100" spans="1:39" x14ac:dyDescent="0.25">
      <c r="A100" s="4">
        <v>6</v>
      </c>
      <c r="B100" s="4">
        <v>9</v>
      </c>
      <c r="C100" s="4" t="s">
        <v>64</v>
      </c>
      <c r="D100" s="10">
        <v>15</v>
      </c>
      <c r="E100" s="10">
        <v>20</v>
      </c>
      <c r="F100" s="10">
        <v>25</v>
      </c>
      <c r="P100" s="5" t="s">
        <v>28</v>
      </c>
      <c r="Q100" s="5">
        <v>1</v>
      </c>
      <c r="R100" s="5">
        <v>1</v>
      </c>
      <c r="S100" s="5">
        <v>-1</v>
      </c>
      <c r="T100" s="5">
        <v>-1</v>
      </c>
      <c r="U100" s="5">
        <v>-1</v>
      </c>
      <c r="V100" s="5">
        <v>1</v>
      </c>
      <c r="W100" s="5">
        <v>1</v>
      </c>
      <c r="X100" s="5">
        <v>-1</v>
      </c>
      <c r="Y100" s="5">
        <v>-1</v>
      </c>
      <c r="Z100" s="5">
        <v>-1</v>
      </c>
      <c r="AA100" s="5">
        <v>-1</v>
      </c>
      <c r="AB100" s="5">
        <v>1</v>
      </c>
      <c r="AC100" s="5">
        <v>-1</v>
      </c>
      <c r="AD100" s="5">
        <v>-1</v>
      </c>
      <c r="AE100" s="5">
        <v>-1</v>
      </c>
      <c r="AF100" s="5">
        <v>1</v>
      </c>
      <c r="AG100" s="5">
        <v>-1</v>
      </c>
      <c r="AH100" s="5">
        <v>-1</v>
      </c>
      <c r="AI100" s="5">
        <f>AVERAGE($Q$100:$AH$100)</f>
        <v>-0.33333333333333331</v>
      </c>
    </row>
    <row r="101" spans="1:39" x14ac:dyDescent="0.25">
      <c r="A101" s="4">
        <v>6</v>
      </c>
      <c r="B101" s="4">
        <v>10</v>
      </c>
      <c r="C101" s="4" t="s">
        <v>65</v>
      </c>
      <c r="D101" s="10">
        <v>50</v>
      </c>
      <c r="E101" s="10">
        <v>525</v>
      </c>
      <c r="F101" s="10">
        <v>1000</v>
      </c>
      <c r="P101" s="5" t="s">
        <v>29</v>
      </c>
      <c r="Q101" s="5">
        <v>1</v>
      </c>
      <c r="R101" s="5">
        <v>-1</v>
      </c>
      <c r="S101" s="5">
        <v>-1</v>
      </c>
      <c r="T101" s="5">
        <v>1</v>
      </c>
      <c r="U101" s="5">
        <v>-1</v>
      </c>
      <c r="V101" s="5">
        <v>1</v>
      </c>
      <c r="W101" s="5">
        <v>-1</v>
      </c>
      <c r="X101" s="5">
        <v>1</v>
      </c>
      <c r="Y101" s="5">
        <v>1</v>
      </c>
      <c r="Z101" s="5">
        <v>-1</v>
      </c>
      <c r="AA101" s="5">
        <v>-1</v>
      </c>
      <c r="AB101" s="5">
        <v>1</v>
      </c>
      <c r="AC101" s="5">
        <v>-1</v>
      </c>
      <c r="AD101" s="5">
        <v>-1</v>
      </c>
      <c r="AE101" s="5">
        <v>1</v>
      </c>
      <c r="AF101" s="5">
        <v>1</v>
      </c>
      <c r="AG101" s="5">
        <v>-1</v>
      </c>
      <c r="AH101" s="5">
        <v>-1</v>
      </c>
      <c r="AI101" s="5">
        <f>AVERAGE($Q$101:$AH$101)</f>
        <v>-0.1111111111111111</v>
      </c>
    </row>
    <row r="102" spans="1:39" x14ac:dyDescent="0.25">
      <c r="A102" s="4">
        <v>6</v>
      </c>
      <c r="B102" s="4">
        <v>11</v>
      </c>
      <c r="C102" s="4" t="s">
        <v>66</v>
      </c>
      <c r="D102" s="10">
        <v>300</v>
      </c>
      <c r="E102" s="10">
        <v>650</v>
      </c>
      <c r="F102" s="10">
        <v>700</v>
      </c>
      <c r="P102" s="5" t="s">
        <v>30</v>
      </c>
      <c r="Q102" s="5">
        <v>-1</v>
      </c>
      <c r="R102" s="5">
        <v>-1</v>
      </c>
      <c r="S102" s="5">
        <v>-1</v>
      </c>
      <c r="T102" s="5">
        <v>-1</v>
      </c>
      <c r="U102" s="5">
        <v>-1</v>
      </c>
      <c r="V102" s="5">
        <v>-1</v>
      </c>
      <c r="W102" s="5">
        <v>1</v>
      </c>
      <c r="X102" s="5">
        <v>-1</v>
      </c>
      <c r="Y102" s="5">
        <v>-1</v>
      </c>
      <c r="Z102" s="5">
        <v>-1</v>
      </c>
      <c r="AA102" s="5">
        <v>1</v>
      </c>
      <c r="AB102" s="5">
        <v>1</v>
      </c>
      <c r="AC102" s="5">
        <v>-1</v>
      </c>
      <c r="AD102" s="5">
        <v>1</v>
      </c>
      <c r="AE102" s="5">
        <v>-1</v>
      </c>
      <c r="AF102" s="5">
        <v>1</v>
      </c>
      <c r="AG102" s="5">
        <v>-1</v>
      </c>
      <c r="AH102" s="5">
        <v>-1</v>
      </c>
      <c r="AI102" s="5">
        <f>AVERAGE($Q$102:$AH$102)</f>
        <v>-0.44444444444444442</v>
      </c>
    </row>
    <row r="103" spans="1:39" x14ac:dyDescent="0.25">
      <c r="A103" s="4">
        <v>6</v>
      </c>
      <c r="B103" s="4">
        <v>12</v>
      </c>
      <c r="C103" s="4" t="s">
        <v>67</v>
      </c>
      <c r="D103" s="10">
        <v>10</v>
      </c>
      <c r="E103" s="10">
        <v>17</v>
      </c>
      <c r="F103" s="10">
        <v>25</v>
      </c>
      <c r="P103" s="5" t="s">
        <v>31</v>
      </c>
      <c r="Q103" s="5">
        <v>-1</v>
      </c>
      <c r="R103" s="5">
        <v>1</v>
      </c>
      <c r="S103" s="5">
        <v>-1</v>
      </c>
      <c r="T103" s="5">
        <v>1</v>
      </c>
      <c r="U103" s="5">
        <v>-1</v>
      </c>
      <c r="V103" s="5">
        <v>1</v>
      </c>
      <c r="W103" s="5">
        <v>1</v>
      </c>
      <c r="X103" s="5">
        <v>-1</v>
      </c>
      <c r="Y103" s="5">
        <v>1</v>
      </c>
      <c r="Z103" s="5">
        <v>1</v>
      </c>
      <c r="AA103" s="5">
        <v>1</v>
      </c>
      <c r="AB103" s="5">
        <v>-1</v>
      </c>
      <c r="AC103" s="5">
        <v>-1</v>
      </c>
      <c r="AD103" s="5">
        <v>1</v>
      </c>
      <c r="AE103" s="5">
        <v>1</v>
      </c>
      <c r="AF103" s="5">
        <v>1</v>
      </c>
      <c r="AG103" s="5">
        <v>1</v>
      </c>
      <c r="AH103" s="5">
        <v>-1</v>
      </c>
      <c r="AI103" s="5">
        <f>AVERAGE($Q$103:$AH$103)</f>
        <v>0.22222222222222221</v>
      </c>
    </row>
    <row r="104" spans="1:39" x14ac:dyDescent="0.25">
      <c r="A104" s="4">
        <v>6</v>
      </c>
      <c r="B104" s="4">
        <v>13</v>
      </c>
      <c r="C104" s="4" t="s">
        <v>68</v>
      </c>
      <c r="D104" s="10">
        <v>100</v>
      </c>
      <c r="E104" s="10">
        <v>250</v>
      </c>
      <c r="F104" s="10">
        <v>400</v>
      </c>
      <c r="P104" s="5" t="s">
        <v>32</v>
      </c>
      <c r="Q104" s="5">
        <v>-1</v>
      </c>
      <c r="R104" s="5">
        <v>-1</v>
      </c>
      <c r="S104" s="5">
        <v>-1</v>
      </c>
      <c r="T104" s="5">
        <v>-1</v>
      </c>
      <c r="U104" s="5">
        <v>-1</v>
      </c>
      <c r="V104" s="5">
        <v>-1</v>
      </c>
      <c r="W104" s="5">
        <v>-1</v>
      </c>
      <c r="X104" s="5">
        <v>1</v>
      </c>
      <c r="Y104" s="5">
        <v>-1</v>
      </c>
      <c r="Z104" s="5">
        <v>-1</v>
      </c>
      <c r="AA104" s="5">
        <v>-1</v>
      </c>
      <c r="AB104" s="5">
        <v>1</v>
      </c>
      <c r="AC104" s="5">
        <v>-1</v>
      </c>
      <c r="AD104" s="5">
        <v>-1</v>
      </c>
      <c r="AE104" s="5">
        <v>-1</v>
      </c>
      <c r="AF104" s="5">
        <v>1</v>
      </c>
      <c r="AG104" s="5">
        <v>-1</v>
      </c>
      <c r="AH104" s="5">
        <v>1</v>
      </c>
      <c r="AI104" s="5">
        <f>AVERAGE($Q$104:$AH$104)</f>
        <v>-0.55555555555555558</v>
      </c>
    </row>
    <row r="105" spans="1:39" x14ac:dyDescent="0.25">
      <c r="A105" s="4">
        <v>6</v>
      </c>
      <c r="B105" s="4">
        <v>14</v>
      </c>
      <c r="C105" s="4" t="s">
        <v>69</v>
      </c>
      <c r="D105" s="10">
        <v>1</v>
      </c>
      <c r="E105" s="10">
        <v>2</v>
      </c>
      <c r="F105" s="10">
        <v>3</v>
      </c>
      <c r="P105" s="5" t="s">
        <v>79</v>
      </c>
      <c r="Q105" s="5">
        <f>AVERAGE($Q$73:$Q$104)</f>
        <v>0</v>
      </c>
      <c r="R105" s="5">
        <f>AVERAGE($R$73:$R$104)</f>
        <v>-6.25E-2</v>
      </c>
      <c r="S105" s="5">
        <f>AVERAGE($S$73:$S$104)</f>
        <v>-0.125</v>
      </c>
      <c r="T105" s="5">
        <f>AVERAGE($T$73:$T$104)</f>
        <v>6.25E-2</v>
      </c>
      <c r="U105" s="5">
        <f>AVERAGE($U$73:$U$104)</f>
        <v>-0.6875</v>
      </c>
      <c r="V105" s="5">
        <f>AVERAGE($V$73:$V$104)</f>
        <v>0.25</v>
      </c>
      <c r="W105" s="5">
        <f>AVERAGE($W$73:$W$104)</f>
        <v>-6.25E-2</v>
      </c>
      <c r="X105" s="5">
        <f>AVERAGE($X$73:$X$104)</f>
        <v>-0.3125</v>
      </c>
      <c r="Y105" s="5">
        <f>AVERAGE($Y$73:$Y$104)</f>
        <v>-0.375</v>
      </c>
      <c r="Z105" s="5">
        <f>AVERAGE($Z$73:$Z$104)</f>
        <v>-0.5625</v>
      </c>
      <c r="AA105" s="5">
        <f>AVERAGE($AA$73:$AA$104)</f>
        <v>6.25E-2</v>
      </c>
      <c r="AB105" s="5">
        <f>AVERAGE($AB$73:$AB$104)</f>
        <v>0.3125</v>
      </c>
      <c r="AC105" s="5">
        <f>AVERAGE($AC$73:$AC$104)</f>
        <v>-6.25E-2</v>
      </c>
      <c r="AD105" s="5">
        <f>AVERAGE($AD$73:$AD$104)</f>
        <v>-0.375</v>
      </c>
      <c r="AE105" s="5">
        <f>AVERAGE($AE$73:$AE$104)</f>
        <v>0</v>
      </c>
      <c r="AF105" s="5">
        <f>AVERAGE($AF$73:$AF$104)</f>
        <v>0.4375</v>
      </c>
      <c r="AG105" s="5">
        <f>AVERAGE($AG$73:$AG$104)</f>
        <v>-0.6875</v>
      </c>
      <c r="AH105" s="5">
        <f>AVERAGE($AH$73:$AH$104)</f>
        <v>-0.5625</v>
      </c>
      <c r="AI105" s="5">
        <f>AVERAGE($AI$73:$AI$104)</f>
        <v>-0.15277777777777779</v>
      </c>
      <c r="AM105" s="11"/>
    </row>
    <row r="106" spans="1:39" x14ac:dyDescent="0.25">
      <c r="A106" s="4">
        <v>6</v>
      </c>
      <c r="B106" s="4">
        <v>15</v>
      </c>
      <c r="C106" s="4" t="s">
        <v>70</v>
      </c>
      <c r="D106" s="10">
        <v>50</v>
      </c>
      <c r="E106" s="10">
        <v>75</v>
      </c>
      <c r="F106" s="10">
        <v>150</v>
      </c>
    </row>
    <row r="107" spans="1:39" x14ac:dyDescent="0.25">
      <c r="A107" s="4">
        <v>6</v>
      </c>
      <c r="B107" s="4">
        <v>16</v>
      </c>
      <c r="C107" s="4" t="s">
        <v>71</v>
      </c>
      <c r="D107" s="10">
        <v>8.5</v>
      </c>
      <c r="E107" s="10">
        <v>11.75</v>
      </c>
      <c r="F107" s="10">
        <v>15</v>
      </c>
    </row>
    <row r="108" spans="1:39" x14ac:dyDescent="0.25">
      <c r="A108" s="4">
        <v>6</v>
      </c>
      <c r="B108" s="4">
        <v>17</v>
      </c>
      <c r="C108" s="4" t="s">
        <v>72</v>
      </c>
      <c r="D108" s="10">
        <v>1500</v>
      </c>
      <c r="E108" s="10">
        <v>2250</v>
      </c>
      <c r="F108" s="10">
        <v>3000</v>
      </c>
      <c r="P108" s="5" t="s">
        <v>218</v>
      </c>
      <c r="Q108" s="5" t="s">
        <v>81</v>
      </c>
      <c r="R108" s="5" t="s">
        <v>82</v>
      </c>
      <c r="S108" s="5" t="s">
        <v>83</v>
      </c>
      <c r="T108" s="5" t="s">
        <v>84</v>
      </c>
      <c r="U108" s="5" t="s">
        <v>85</v>
      </c>
      <c r="V108" s="5" t="s">
        <v>86</v>
      </c>
      <c r="W108" s="5" t="s">
        <v>87</v>
      </c>
      <c r="X108" s="5" t="s">
        <v>88</v>
      </c>
      <c r="Y108" s="5" t="s">
        <v>89</v>
      </c>
      <c r="Z108" s="5" t="s">
        <v>90</v>
      </c>
      <c r="AA108" s="5" t="s">
        <v>91</v>
      </c>
      <c r="AB108" s="5" t="s">
        <v>92</v>
      </c>
      <c r="AC108" s="5" t="s">
        <v>93</v>
      </c>
      <c r="AD108" s="5" t="s">
        <v>94</v>
      </c>
      <c r="AE108" s="5" t="s">
        <v>95</v>
      </c>
      <c r="AF108" s="5" t="s">
        <v>96</v>
      </c>
      <c r="AG108" s="5" t="s">
        <v>97</v>
      </c>
      <c r="AH108" s="5" t="s">
        <v>98</v>
      </c>
      <c r="AI108" s="5" t="s">
        <v>80</v>
      </c>
      <c r="AJ108" s="5" t="s">
        <v>33</v>
      </c>
      <c r="AL108" s="5" t="s">
        <v>42</v>
      </c>
    </row>
    <row r="109" spans="1:39" x14ac:dyDescent="0.25">
      <c r="A109" s="4">
        <v>6</v>
      </c>
      <c r="B109" s="4">
        <v>18</v>
      </c>
      <c r="C109" s="4" t="s">
        <v>73</v>
      </c>
      <c r="D109" s="10">
        <v>10</v>
      </c>
      <c r="E109" s="10">
        <v>25</v>
      </c>
      <c r="F109" s="10">
        <v>40</v>
      </c>
      <c r="P109" s="5" t="s">
        <v>1</v>
      </c>
      <c r="Q109" s="5">
        <v>0.4</v>
      </c>
      <c r="R109" s="5">
        <v>0.3605442176870749</v>
      </c>
      <c r="S109" s="5">
        <v>0.73333333333333328</v>
      </c>
      <c r="T109" s="5">
        <v>1.9607843137254832E-2</v>
      </c>
      <c r="U109" s="5">
        <v>0.8666666666666667</v>
      </c>
      <c r="V109" s="5">
        <v>1.0408163265306123</v>
      </c>
      <c r="W109" s="5">
        <v>1.0454545454545454</v>
      </c>
      <c r="X109" s="5">
        <v>1.4750000000000001</v>
      </c>
      <c r="Y109" s="5">
        <v>0.78260869565217395</v>
      </c>
      <c r="Z109" s="5">
        <v>0.88888888888888884</v>
      </c>
      <c r="AA109" s="5">
        <v>0.75</v>
      </c>
      <c r="AB109" s="5">
        <v>0.44444444444444442</v>
      </c>
      <c r="AC109" s="5">
        <v>0.2125984251968504</v>
      </c>
      <c r="AD109" s="5">
        <v>0.58333333333333337</v>
      </c>
      <c r="AE109" s="5">
        <v>1.631578947368421</v>
      </c>
      <c r="AF109" s="5">
        <v>3.9385206532180611E-2</v>
      </c>
      <c r="AG109" s="5">
        <v>9</v>
      </c>
      <c r="AH109" s="5">
        <v>0.88571428571428568</v>
      </c>
      <c r="AI109" s="5">
        <f>AVERAGE($Q$109:$AH$109)</f>
        <v>1.1755541755522261</v>
      </c>
      <c r="AJ109" s="5" t="s">
        <v>52</v>
      </c>
      <c r="AK109" s="5">
        <f>VARP($Q$141:$AH$141)</f>
        <v>2523.2838682146139</v>
      </c>
      <c r="AL109" s="5">
        <f>AK109/AK111</f>
        <v>3.1337837284864223E-2</v>
      </c>
    </row>
    <row r="110" spans="1:39" x14ac:dyDescent="0.25">
      <c r="A110" s="4">
        <v>7</v>
      </c>
      <c r="B110" s="4">
        <v>1</v>
      </c>
      <c r="C110" s="4" t="s">
        <v>51</v>
      </c>
      <c r="D110" s="10">
        <v>15</v>
      </c>
      <c r="E110" s="10">
        <v>20</v>
      </c>
      <c r="F110" s="10">
        <v>25</v>
      </c>
      <c r="P110" s="5" t="s">
        <v>2</v>
      </c>
      <c r="Q110" s="5">
        <v>0.8</v>
      </c>
      <c r="R110" s="5">
        <v>6801.7210884353744</v>
      </c>
      <c r="S110" s="5">
        <v>0.2</v>
      </c>
      <c r="T110" s="5">
        <v>0.76470588235294112</v>
      </c>
      <c r="U110" s="5">
        <v>0.91666666666666663</v>
      </c>
      <c r="V110" s="5">
        <v>0.8571428571428571</v>
      </c>
      <c r="W110" s="5">
        <v>0.54545454545454541</v>
      </c>
      <c r="X110" s="5">
        <v>0.7</v>
      </c>
      <c r="Y110" s="5">
        <v>0.7760869565217392</v>
      </c>
      <c r="Z110" s="5">
        <v>0.98888888888888893</v>
      </c>
      <c r="AA110" s="5">
        <v>0.75</v>
      </c>
      <c r="AB110" s="5">
        <v>0.1111111111111111</v>
      </c>
      <c r="AC110" s="5">
        <v>0.41732283464566927</v>
      </c>
      <c r="AD110" s="5">
        <v>0.9916666666666667</v>
      </c>
      <c r="AE110" s="5">
        <v>0.22807017543859648</v>
      </c>
      <c r="AF110" s="5">
        <v>0.37560038424591741</v>
      </c>
      <c r="AG110" s="5">
        <v>9</v>
      </c>
      <c r="AH110" s="5">
        <v>0.97142857142857142</v>
      </c>
      <c r="AI110" s="5">
        <f>AVERAGE($Q$110:$AH$110)</f>
        <v>378.95084633199673</v>
      </c>
      <c r="AJ110" s="5" t="s">
        <v>54</v>
      </c>
      <c r="AK110" s="5">
        <f>VARP($AI$109:$AI$140)</f>
        <v>4283.2323654613519</v>
      </c>
      <c r="AL110" s="5">
        <f>AK110/AK111</f>
        <v>5.3195457163155546E-2</v>
      </c>
    </row>
    <row r="111" spans="1:39" x14ac:dyDescent="0.25">
      <c r="A111" s="4">
        <v>7</v>
      </c>
      <c r="B111" s="4">
        <v>2</v>
      </c>
      <c r="C111" s="4" t="s">
        <v>53</v>
      </c>
      <c r="D111" s="10">
        <v>2</v>
      </c>
      <c r="E111" s="10">
        <v>5</v>
      </c>
      <c r="F111" s="10">
        <v>10</v>
      </c>
      <c r="P111" s="5" t="s">
        <v>3</v>
      </c>
      <c r="Q111" s="5">
        <v>0.52</v>
      </c>
      <c r="R111" s="5">
        <v>2.0612244897959187</v>
      </c>
      <c r="S111" s="5">
        <v>0.2</v>
      </c>
      <c r="T111" s="5">
        <v>1.9607843137254832E-2</v>
      </c>
      <c r="U111" s="5">
        <v>0.8</v>
      </c>
      <c r="V111" s="5">
        <v>0.75510204081632648</v>
      </c>
      <c r="W111" s="5">
        <v>11.5</v>
      </c>
      <c r="X111" s="5">
        <v>0.5</v>
      </c>
      <c r="Y111" s="5">
        <v>4.3478260869565216E-2</v>
      </c>
      <c r="Z111" s="5">
        <v>0.66666666666666663</v>
      </c>
      <c r="AA111" s="5">
        <v>0.66666666666666663</v>
      </c>
      <c r="AB111" s="5">
        <v>0.33333333333333331</v>
      </c>
      <c r="AC111" s="5">
        <v>5.6929133858267713</v>
      </c>
      <c r="AD111" s="5">
        <v>0.99875000000000003</v>
      </c>
      <c r="AE111" s="5">
        <v>14.789473684210526</v>
      </c>
      <c r="AF111" s="5">
        <v>3.9385206532180611E-2</v>
      </c>
      <c r="AG111" s="5">
        <v>9</v>
      </c>
      <c r="AH111" s="5">
        <v>0.8</v>
      </c>
      <c r="AI111" s="5">
        <f>AVERAGE($Q$111:$AH$111)</f>
        <v>2.7437000876586226</v>
      </c>
      <c r="AJ111" s="5" t="s">
        <v>57</v>
      </c>
      <c r="AK111" s="5">
        <f>VARP($Q$109:$AH$140)</f>
        <v>80518.762200393714</v>
      </c>
    </row>
    <row r="112" spans="1:39" x14ac:dyDescent="0.25">
      <c r="A112" s="4">
        <v>7</v>
      </c>
      <c r="B112" s="4">
        <v>3</v>
      </c>
      <c r="C112" s="4" t="s">
        <v>56</v>
      </c>
      <c r="D112" s="10">
        <v>1</v>
      </c>
      <c r="E112" s="10">
        <v>10</v>
      </c>
      <c r="F112" s="10">
        <v>20</v>
      </c>
      <c r="P112" s="5" t="s">
        <v>4</v>
      </c>
      <c r="Q112" s="5">
        <v>0.8</v>
      </c>
      <c r="R112" s="5">
        <v>1.0408163265306123</v>
      </c>
      <c r="S112" s="5">
        <v>0.66666666666666663</v>
      </c>
      <c r="T112" s="5">
        <v>0.80392156862745101</v>
      </c>
      <c r="U112" s="5">
        <v>0.98333333333333328</v>
      </c>
      <c r="V112" s="5">
        <v>19.408163265306122</v>
      </c>
      <c r="W112" s="5">
        <v>0.97727272727272729</v>
      </c>
      <c r="X112" s="5">
        <v>0.75</v>
      </c>
      <c r="Y112" s="5">
        <v>0.78260869565217395</v>
      </c>
      <c r="Z112" s="5">
        <v>0.25925925925925924</v>
      </c>
      <c r="AA112" s="5">
        <v>0.66666666666666663</v>
      </c>
      <c r="AB112" s="5">
        <v>0.66666666666666663</v>
      </c>
      <c r="AC112" s="5">
        <v>6.8740157480314963</v>
      </c>
      <c r="AD112" s="5">
        <v>0.99916666666666665</v>
      </c>
      <c r="AE112" s="5">
        <v>0.75438596491228072</v>
      </c>
      <c r="AF112" s="5">
        <v>0.23150816522574449</v>
      </c>
      <c r="AG112" s="5">
        <v>0</v>
      </c>
      <c r="AH112" s="5">
        <v>0.94285714285714284</v>
      </c>
      <c r="AI112" s="5">
        <f>AVERAGE($Q$112:$AH$112)</f>
        <v>2.089294936870834</v>
      </c>
      <c r="AJ112" s="5" t="s">
        <v>384</v>
      </c>
      <c r="AK112" s="5">
        <f>AVERAGE($Q$109:$AH$140)</f>
        <v>15.54628560687177</v>
      </c>
    </row>
    <row r="113" spans="1:37" x14ac:dyDescent="0.25">
      <c r="A113" s="4">
        <v>7</v>
      </c>
      <c r="B113" s="4">
        <v>4</v>
      </c>
      <c r="C113" s="4" t="s">
        <v>58</v>
      </c>
      <c r="D113" s="10">
        <v>1</v>
      </c>
      <c r="E113" s="10">
        <v>4</v>
      </c>
      <c r="F113" s="10">
        <v>8</v>
      </c>
      <c r="P113" s="5" t="s">
        <v>5</v>
      </c>
      <c r="Q113" s="5">
        <v>1</v>
      </c>
      <c r="R113" s="5">
        <v>26.210884353741498</v>
      </c>
      <c r="S113" s="5">
        <v>2.3333333333333335</v>
      </c>
      <c r="T113" s="5">
        <v>0.50980392156862742</v>
      </c>
      <c r="U113" s="5">
        <v>0.8833333333333333</v>
      </c>
      <c r="V113" s="5">
        <v>8.1632653061224483E-2</v>
      </c>
      <c r="W113" s="5">
        <v>5.8181818181818183</v>
      </c>
      <c r="X113" s="5">
        <v>0.5</v>
      </c>
      <c r="Y113" s="5">
        <v>0.2391304347826087</v>
      </c>
      <c r="Z113" s="5">
        <v>0.44444444444444442</v>
      </c>
      <c r="AA113" s="5">
        <v>0.95833333333333337</v>
      </c>
      <c r="AB113" s="5">
        <v>0.1111111111111111</v>
      </c>
      <c r="AC113" s="5">
        <v>1.3622047244094488</v>
      </c>
      <c r="AD113" s="5">
        <v>0.9916666666666667</v>
      </c>
      <c r="AE113" s="5">
        <v>174.43859649122808</v>
      </c>
      <c r="AF113" s="5">
        <v>0.71181556195965423</v>
      </c>
      <c r="AG113" s="5">
        <v>1</v>
      </c>
      <c r="AH113" s="5">
        <v>2.4285714285714284</v>
      </c>
      <c r="AI113" s="5">
        <f>AVERAGE($Q$113:$AH$113)</f>
        <v>12.223502422762589</v>
      </c>
      <c r="AJ113" s="5" t="s">
        <v>385</v>
      </c>
      <c r="AK113" s="5">
        <f>AK112*576</f>
        <v>8954.6605095581399</v>
      </c>
    </row>
    <row r="114" spans="1:37" x14ac:dyDescent="0.25">
      <c r="A114" s="4">
        <v>7</v>
      </c>
      <c r="B114" s="4">
        <v>5</v>
      </c>
      <c r="C114" s="4" t="s">
        <v>60</v>
      </c>
      <c r="D114" s="10">
        <v>500</v>
      </c>
      <c r="E114" s="10">
        <v>2500</v>
      </c>
      <c r="F114" s="10">
        <v>5000</v>
      </c>
      <c r="P114" s="5" t="s">
        <v>6</v>
      </c>
      <c r="Q114" s="5">
        <v>0.96400000000000008</v>
      </c>
      <c r="R114" s="5">
        <v>4.7619047619047575E-2</v>
      </c>
      <c r="S114" s="5">
        <v>0.66666666666666663</v>
      </c>
      <c r="T114" s="5">
        <v>0.84313725490196079</v>
      </c>
      <c r="U114" s="5">
        <v>0.92500000000000004</v>
      </c>
      <c r="V114" s="5">
        <v>0.77551020408163263</v>
      </c>
      <c r="W114" s="5">
        <v>5.25</v>
      </c>
      <c r="X114" s="5">
        <v>0.82499999999999996</v>
      </c>
      <c r="Y114" s="5">
        <v>0.56521739130434778</v>
      </c>
      <c r="Z114" s="5">
        <v>0.80555555555555558</v>
      </c>
      <c r="AA114" s="5">
        <v>53.166666666666664</v>
      </c>
      <c r="AB114" s="5">
        <v>0.88888888888888884</v>
      </c>
      <c r="AC114" s="5">
        <v>0.96850393700787396</v>
      </c>
      <c r="AD114" s="5">
        <v>0.99833333333333329</v>
      </c>
      <c r="AE114" s="5">
        <v>0.31578947368421051</v>
      </c>
      <c r="AF114" s="5">
        <v>0.12872238232468777</v>
      </c>
      <c r="AG114" s="5">
        <v>21.5</v>
      </c>
      <c r="AH114" s="5">
        <v>0.8571428571428571</v>
      </c>
      <c r="AI114" s="5">
        <f>AVERAGE($Q$114:$AH$114)</f>
        <v>5.0273196477320958</v>
      </c>
    </row>
    <row r="115" spans="1:37" x14ac:dyDescent="0.25">
      <c r="A115" s="4">
        <v>7</v>
      </c>
      <c r="B115" s="4">
        <v>6</v>
      </c>
      <c r="C115" s="4" t="s">
        <v>61</v>
      </c>
      <c r="D115" s="10">
        <v>5</v>
      </c>
      <c r="E115" s="10">
        <v>15</v>
      </c>
      <c r="F115" s="10">
        <v>30</v>
      </c>
      <c r="P115" s="5" t="s">
        <v>7</v>
      </c>
      <c r="Q115" s="5">
        <v>0.2</v>
      </c>
      <c r="R115" s="5">
        <v>0.65986394557823125</v>
      </c>
      <c r="S115" s="5">
        <v>0.33333333333333331</v>
      </c>
      <c r="T115" s="5">
        <v>0.60784313725490191</v>
      </c>
      <c r="U115" s="5">
        <v>0.58333333333333337</v>
      </c>
      <c r="V115" s="5">
        <v>0.69387755102040816</v>
      </c>
      <c r="W115" s="5">
        <v>0.31818181818181818</v>
      </c>
      <c r="X115" s="5">
        <v>0.125</v>
      </c>
      <c r="Y115" s="5">
        <v>0.19565217391304349</v>
      </c>
      <c r="Z115" s="5">
        <v>0.40740740740740738</v>
      </c>
      <c r="AA115" s="5">
        <v>0.66666666666666663</v>
      </c>
      <c r="AB115" s="5">
        <v>0.22222222222222221</v>
      </c>
      <c r="AC115" s="5">
        <v>0.77165354330708658</v>
      </c>
      <c r="AD115" s="5">
        <v>1.0833333333333333</v>
      </c>
      <c r="AE115" s="5">
        <v>5.2631578947368418E-2</v>
      </c>
      <c r="AF115" s="5">
        <v>0.34486071085494713</v>
      </c>
      <c r="AG115" s="5">
        <v>7</v>
      </c>
      <c r="AH115" s="5">
        <v>0.8</v>
      </c>
      <c r="AI115" s="5">
        <f>AVERAGE($Q$115:$AH$115)</f>
        <v>0.83699226418633899</v>
      </c>
    </row>
    <row r="116" spans="1:37" x14ac:dyDescent="0.25">
      <c r="A116" s="4">
        <v>7</v>
      </c>
      <c r="B116" s="4">
        <v>7</v>
      </c>
      <c r="C116" s="4" t="s">
        <v>62</v>
      </c>
      <c r="D116" s="10">
        <v>10</v>
      </c>
      <c r="E116" s="10">
        <v>30</v>
      </c>
      <c r="F116" s="10">
        <v>100</v>
      </c>
      <c r="P116" s="5" t="s">
        <v>8</v>
      </c>
      <c r="Q116" s="5">
        <v>0.12</v>
      </c>
      <c r="R116" s="5">
        <v>0.52380952380952384</v>
      </c>
      <c r="S116" s="5">
        <v>0.8</v>
      </c>
      <c r="T116" s="5">
        <v>1.4509803921568629</v>
      </c>
      <c r="U116" s="5">
        <v>0.75</v>
      </c>
      <c r="V116" s="5">
        <v>2.0612244897959182</v>
      </c>
      <c r="W116" s="5">
        <v>0.77272727272727271</v>
      </c>
      <c r="X116" s="5">
        <v>0.875</v>
      </c>
      <c r="Y116" s="5">
        <v>2.2608695652173911</v>
      </c>
      <c r="Z116" s="5">
        <v>0.62962962962962965</v>
      </c>
      <c r="AA116" s="5">
        <v>4.1666666666666664E-2</v>
      </c>
      <c r="AB116" s="5">
        <v>0.1111111111111111</v>
      </c>
      <c r="AC116" s="5">
        <v>5.6929133858267713</v>
      </c>
      <c r="AD116" s="5">
        <v>0.91666666666666663</v>
      </c>
      <c r="AE116" s="5">
        <v>2.5087719298245612</v>
      </c>
      <c r="AF116" s="5">
        <v>0.42363112391930835</v>
      </c>
      <c r="AG116" s="5">
        <v>9</v>
      </c>
      <c r="AH116" s="5">
        <v>0.7142857142857143</v>
      </c>
      <c r="AI116" s="5">
        <f>AVERAGE($Q$116:$AH$116)</f>
        <v>1.6474048595354109</v>
      </c>
    </row>
    <row r="117" spans="1:37" x14ac:dyDescent="0.25">
      <c r="A117" s="4">
        <v>7</v>
      </c>
      <c r="B117" s="4">
        <v>8</v>
      </c>
      <c r="C117" s="4" t="s">
        <v>63</v>
      </c>
      <c r="D117" s="10">
        <v>20</v>
      </c>
      <c r="E117" s="10">
        <v>35</v>
      </c>
      <c r="F117" s="10">
        <v>50</v>
      </c>
      <c r="P117" s="5" t="s">
        <v>9</v>
      </c>
      <c r="Q117" s="5">
        <v>0</v>
      </c>
      <c r="R117" s="5">
        <v>0.65986394557823125</v>
      </c>
      <c r="S117" s="5">
        <v>0.66666666666666663</v>
      </c>
      <c r="T117" s="5">
        <v>2.9215686274509807</v>
      </c>
      <c r="U117" s="5">
        <v>0</v>
      </c>
      <c r="V117" s="5">
        <v>0.95918367346938771</v>
      </c>
      <c r="W117" s="5">
        <v>1.2727272727272727</v>
      </c>
      <c r="X117" s="5">
        <v>0</v>
      </c>
      <c r="Y117" s="5">
        <v>8.6956521739130432E-2</v>
      </c>
      <c r="Z117" s="5">
        <v>0.25925925925925924</v>
      </c>
      <c r="AA117" s="5">
        <v>0.66666666666666663</v>
      </c>
      <c r="AB117" s="5">
        <v>0.1111111111111111</v>
      </c>
      <c r="AC117" s="5">
        <v>0.37007874015748032</v>
      </c>
      <c r="AD117" s="5">
        <v>0.66666666666666663</v>
      </c>
      <c r="AE117" s="5">
        <v>0.12280701754385964</v>
      </c>
      <c r="AF117" s="5">
        <v>0.13544668587896255</v>
      </c>
      <c r="AG117" s="5">
        <v>29</v>
      </c>
      <c r="AH117" s="5">
        <v>1.8571428571428572</v>
      </c>
      <c r="AI117" s="5">
        <f>AVERAGE($Q$117:$AH$117)</f>
        <v>2.2086747617810296</v>
      </c>
    </row>
    <row r="118" spans="1:37" x14ac:dyDescent="0.25">
      <c r="A118" s="4">
        <v>7</v>
      </c>
      <c r="B118" s="4">
        <v>9</v>
      </c>
      <c r="C118" s="4" t="s">
        <v>64</v>
      </c>
      <c r="D118" s="10">
        <v>25</v>
      </c>
      <c r="E118" s="10">
        <v>55</v>
      </c>
      <c r="F118" s="10">
        <v>75</v>
      </c>
      <c r="P118" s="5" t="s">
        <v>10</v>
      </c>
      <c r="Q118" s="5">
        <v>0.2</v>
      </c>
      <c r="R118" s="5">
        <v>5.8027210884353746</v>
      </c>
      <c r="S118" s="5">
        <v>0.2</v>
      </c>
      <c r="T118" s="5">
        <v>0.11764705882352935</v>
      </c>
      <c r="U118" s="5">
        <v>0.41666666666666669</v>
      </c>
      <c r="V118" s="5">
        <v>0.91836734693877553</v>
      </c>
      <c r="W118" s="5">
        <v>1.5</v>
      </c>
      <c r="X118" s="5">
        <v>0.25</v>
      </c>
      <c r="Y118" s="5">
        <v>1.173913043478261</v>
      </c>
      <c r="Z118" s="5">
        <v>0.51851851851851849</v>
      </c>
      <c r="AA118" s="5">
        <v>1.5</v>
      </c>
      <c r="AB118" s="5">
        <v>0.22222222222222221</v>
      </c>
      <c r="AC118" s="5">
        <v>0.29133858267716534</v>
      </c>
      <c r="AD118" s="5">
        <v>0.16666666666666666</v>
      </c>
      <c r="AE118" s="5">
        <v>0.75438596491228072</v>
      </c>
      <c r="AF118" s="5">
        <v>0.23150816522574449</v>
      </c>
      <c r="AG118" s="5">
        <v>2.5</v>
      </c>
      <c r="AH118" s="5">
        <v>0.6</v>
      </c>
      <c r="AI118" s="5">
        <f>AVERAGE($Q$118:$AH$118)</f>
        <v>0.96466418469806692</v>
      </c>
    </row>
    <row r="119" spans="1:37" x14ac:dyDescent="0.25">
      <c r="A119" s="4">
        <v>7</v>
      </c>
      <c r="B119" s="4">
        <v>10</v>
      </c>
      <c r="C119" s="4" t="s">
        <v>65</v>
      </c>
      <c r="D119" s="10">
        <v>1000</v>
      </c>
      <c r="E119" s="10">
        <v>1600</v>
      </c>
      <c r="F119" s="10">
        <v>2000</v>
      </c>
      <c r="P119" s="5" t="s">
        <v>11</v>
      </c>
      <c r="Q119" s="5">
        <v>0.4</v>
      </c>
      <c r="R119" s="5">
        <v>0.45578231292517002</v>
      </c>
      <c r="S119" s="5">
        <v>0.73333333333333328</v>
      </c>
      <c r="T119" s="5">
        <v>0.41176470588235292</v>
      </c>
      <c r="U119" s="5">
        <v>0.97499999999999998</v>
      </c>
      <c r="V119" s="5">
        <v>2.0612244897959182</v>
      </c>
      <c r="W119" s="5">
        <v>0.90909090909090906</v>
      </c>
      <c r="X119" s="5">
        <v>0.25</v>
      </c>
      <c r="Y119" s="5">
        <v>0.93478260869565222</v>
      </c>
      <c r="Z119" s="5">
        <v>0.83703703703703702</v>
      </c>
      <c r="AA119" s="5">
        <v>0.83333333333333337</v>
      </c>
      <c r="AB119" s="5">
        <v>0.66666666666666663</v>
      </c>
      <c r="AC119" s="5">
        <v>3.7244094488188977</v>
      </c>
      <c r="AD119" s="5">
        <v>0.9966666666666667</v>
      </c>
      <c r="AE119" s="5">
        <v>0.70175438596491224</v>
      </c>
      <c r="AF119" s="5">
        <v>5.6676272814601331E-2</v>
      </c>
      <c r="AG119" s="5">
        <v>4</v>
      </c>
      <c r="AH119" s="5">
        <v>0.96</v>
      </c>
      <c r="AI119" s="5">
        <f>AVERAGE($Q$119:$AH$119)</f>
        <v>1.1059734539458583</v>
      </c>
    </row>
    <row r="120" spans="1:37" x14ac:dyDescent="0.25">
      <c r="A120" s="4">
        <v>7</v>
      </c>
      <c r="B120" s="4">
        <v>11</v>
      </c>
      <c r="C120" s="4" t="s">
        <v>66</v>
      </c>
      <c r="D120" s="10">
        <v>2</v>
      </c>
      <c r="E120" s="10">
        <v>4</v>
      </c>
      <c r="F120" s="10">
        <v>6</v>
      </c>
      <c r="P120" s="5" t="s">
        <v>12</v>
      </c>
      <c r="Q120" s="5">
        <v>0.4</v>
      </c>
      <c r="R120" s="5">
        <v>0.31972789115646255</v>
      </c>
      <c r="S120" s="5">
        <v>0.66666666666666663</v>
      </c>
      <c r="T120" s="5">
        <v>0.90196078431372551</v>
      </c>
      <c r="U120" s="5">
        <v>0.16666666666666666</v>
      </c>
      <c r="V120" s="5">
        <v>6.1428571428571432</v>
      </c>
      <c r="W120" s="5">
        <v>0.59090909090909094</v>
      </c>
      <c r="X120" s="5">
        <v>0.875</v>
      </c>
      <c r="Y120" s="5">
        <v>0.84782608695652173</v>
      </c>
      <c r="Z120" s="5">
        <v>0.99555555555555553</v>
      </c>
      <c r="AA120" s="5">
        <v>0.66666666666666663</v>
      </c>
      <c r="AB120" s="5">
        <v>0.33333333333333331</v>
      </c>
      <c r="AC120" s="5">
        <v>0.10236220472440945</v>
      </c>
      <c r="AD120" s="5">
        <v>0.95833333333333337</v>
      </c>
      <c r="AE120" s="5">
        <v>0.56140350877192979</v>
      </c>
      <c r="AF120" s="5">
        <v>0.51969260326609035</v>
      </c>
      <c r="AG120" s="5">
        <v>3</v>
      </c>
      <c r="AH120" s="5">
        <v>0.88571428571428568</v>
      </c>
      <c r="AI120" s="5">
        <f>AVERAGE($Q$120:$AH$120)</f>
        <v>1.0519264344939936</v>
      </c>
    </row>
    <row r="121" spans="1:37" x14ac:dyDescent="0.25">
      <c r="A121" s="4">
        <v>7</v>
      </c>
      <c r="B121" s="4">
        <v>12</v>
      </c>
      <c r="C121" s="4" t="s">
        <v>67</v>
      </c>
      <c r="D121" s="10">
        <v>8</v>
      </c>
      <c r="E121" s="10">
        <v>11</v>
      </c>
      <c r="F121" s="10">
        <v>15</v>
      </c>
      <c r="P121" s="5" t="s">
        <v>13</v>
      </c>
      <c r="Q121" s="5">
        <v>0.4</v>
      </c>
      <c r="R121" s="5">
        <v>1.0408163265306123</v>
      </c>
      <c r="S121" s="5">
        <v>0.33333333333333331</v>
      </c>
      <c r="T121" s="5">
        <v>0.47058823529411775</v>
      </c>
      <c r="U121" s="5">
        <v>0.58333333333333337</v>
      </c>
      <c r="V121" s="5">
        <v>0.89795918367346939</v>
      </c>
      <c r="W121" s="5">
        <v>0.25</v>
      </c>
      <c r="X121" s="5">
        <v>0.875</v>
      </c>
      <c r="Y121" s="5">
        <v>0.88043478260869568</v>
      </c>
      <c r="Z121" s="5">
        <v>0.1111111111111111</v>
      </c>
      <c r="AA121" s="5">
        <v>3.5833333333333335</v>
      </c>
      <c r="AB121" s="5">
        <v>0.1111111111111111</v>
      </c>
      <c r="AC121" s="5">
        <v>3.7244094488188977</v>
      </c>
      <c r="AD121" s="5">
        <v>0.58333333333333337</v>
      </c>
      <c r="AE121" s="5">
        <v>420.05263157894734</v>
      </c>
      <c r="AF121" s="5">
        <v>0.15273775216138327</v>
      </c>
      <c r="AG121" s="5">
        <v>23</v>
      </c>
      <c r="AH121" s="5">
        <v>0.37142857142857144</v>
      </c>
      <c r="AI121" s="5">
        <f>AVERAGE($Q$121:$AH$121)</f>
        <v>25.412308968612148</v>
      </c>
    </row>
    <row r="122" spans="1:37" x14ac:dyDescent="0.25">
      <c r="A122" s="4">
        <v>7</v>
      </c>
      <c r="B122" s="4">
        <v>13</v>
      </c>
      <c r="C122" s="4" t="s">
        <v>68</v>
      </c>
      <c r="D122" s="10">
        <v>100</v>
      </c>
      <c r="E122" s="10">
        <v>225</v>
      </c>
      <c r="F122" s="10">
        <v>300</v>
      </c>
      <c r="P122" s="5" t="s">
        <v>14</v>
      </c>
      <c r="Q122" s="5">
        <v>0</v>
      </c>
      <c r="R122" s="5">
        <v>33.013605442176875</v>
      </c>
      <c r="S122" s="5">
        <v>0.66666666666666663</v>
      </c>
      <c r="T122" s="5">
        <v>1.9411764705882355</v>
      </c>
      <c r="U122" s="5">
        <v>0.58333333333333337</v>
      </c>
      <c r="V122" s="5">
        <v>0.18367346938775511</v>
      </c>
      <c r="W122" s="5">
        <v>10.363636363636363</v>
      </c>
      <c r="X122" s="5">
        <v>0</v>
      </c>
      <c r="Y122" s="5">
        <v>0.97826086956521741</v>
      </c>
      <c r="Z122" s="5">
        <v>0.99629629629629635</v>
      </c>
      <c r="AA122" s="5">
        <v>3.1666666666666665</v>
      </c>
      <c r="AB122" s="5">
        <v>0.66666666666666663</v>
      </c>
      <c r="AC122" s="5">
        <v>0.57480314960629919</v>
      </c>
      <c r="AD122" s="5">
        <v>0.16666666666666666</v>
      </c>
      <c r="AE122" s="5">
        <v>0.82456140350877194</v>
      </c>
      <c r="AF122" s="5">
        <v>0.51969260326609035</v>
      </c>
      <c r="AG122" s="5">
        <v>0</v>
      </c>
      <c r="AH122" s="5">
        <v>1.8571428571428572</v>
      </c>
      <c r="AI122" s="5">
        <f>AVERAGE($Q$122:$AH$122)</f>
        <v>3.1390471625097081</v>
      </c>
    </row>
    <row r="123" spans="1:37" x14ac:dyDescent="0.25">
      <c r="A123" s="4">
        <v>7</v>
      </c>
      <c r="B123" s="4">
        <v>14</v>
      </c>
      <c r="C123" s="4" t="s">
        <v>69</v>
      </c>
      <c r="D123" s="10">
        <v>1000</v>
      </c>
      <c r="E123" s="10">
        <v>2500</v>
      </c>
      <c r="F123" s="10">
        <v>5000</v>
      </c>
      <c r="P123" s="5" t="s">
        <v>15</v>
      </c>
      <c r="Q123" s="5">
        <v>1.2</v>
      </c>
      <c r="R123" s="5">
        <v>0.11564625850340132</v>
      </c>
      <c r="S123" s="5">
        <v>0.53333333333333333</v>
      </c>
      <c r="T123" s="5">
        <v>1.9607843137254832E-2</v>
      </c>
      <c r="U123" s="5">
        <v>0.83333333333333337</v>
      </c>
      <c r="V123" s="5">
        <v>0.18367346938775511</v>
      </c>
      <c r="W123" s="5">
        <v>0.77272727272727271</v>
      </c>
      <c r="X123" s="5">
        <v>0.7</v>
      </c>
      <c r="Y123" s="5">
        <v>0.78260869565217395</v>
      </c>
      <c r="Z123" s="5">
        <v>2.7037037037037037</v>
      </c>
      <c r="AA123" s="5">
        <v>0.5</v>
      </c>
      <c r="AB123" s="5">
        <v>0.1111111111111111</v>
      </c>
      <c r="AC123" s="5">
        <v>0.80314960629921262</v>
      </c>
      <c r="AD123" s="5">
        <v>0.5</v>
      </c>
      <c r="AE123" s="5">
        <v>1.631578947368421</v>
      </c>
      <c r="AF123" s="5">
        <v>0.32756964457252641</v>
      </c>
      <c r="AG123" s="5">
        <v>39</v>
      </c>
      <c r="AH123" s="5">
        <v>0.31428571428571428</v>
      </c>
      <c r="AI123" s="5">
        <f>AVERAGE($Q$123:$AH$123)</f>
        <v>2.8351293851897341</v>
      </c>
    </row>
    <row r="124" spans="1:37" x14ac:dyDescent="0.25">
      <c r="A124" s="4">
        <v>7</v>
      </c>
      <c r="B124" s="4">
        <v>15</v>
      </c>
      <c r="C124" s="4" t="s">
        <v>70</v>
      </c>
      <c r="D124" s="10">
        <v>20</v>
      </c>
      <c r="E124" s="10">
        <v>60</v>
      </c>
      <c r="F124" s="10">
        <v>100</v>
      </c>
      <c r="P124" s="5" t="s">
        <v>16</v>
      </c>
      <c r="Q124" s="5">
        <v>0.6</v>
      </c>
      <c r="R124" s="5">
        <v>0.52380952380952384</v>
      </c>
      <c r="S124" s="5">
        <v>0.33333333333333331</v>
      </c>
      <c r="T124" s="5">
        <v>1.9607843137254832E-2</v>
      </c>
      <c r="U124" s="5">
        <v>0.96666666666666667</v>
      </c>
      <c r="V124" s="5">
        <v>1.4489795918367347</v>
      </c>
      <c r="W124" s="5">
        <v>0.13636363636363635</v>
      </c>
      <c r="X124" s="5">
        <v>0.75</v>
      </c>
      <c r="Y124" s="5">
        <v>0.78260869565217395</v>
      </c>
      <c r="Z124" s="5">
        <v>0.77777777777777779</v>
      </c>
      <c r="AA124" s="5">
        <v>0.91666666666666663</v>
      </c>
      <c r="AB124" s="5">
        <v>1.2222222222222223</v>
      </c>
      <c r="AC124" s="5">
        <v>2.9370078740157481</v>
      </c>
      <c r="AD124" s="5">
        <v>0.99916666666666665</v>
      </c>
      <c r="AE124" s="5">
        <v>25.315789473684209</v>
      </c>
      <c r="AF124" s="5">
        <v>0.23150816522574449</v>
      </c>
      <c r="AG124" s="5">
        <v>24</v>
      </c>
      <c r="AH124" s="5">
        <v>27.571428571428573</v>
      </c>
      <c r="AI124" s="5">
        <f>AVERAGE($Q$124:$AH$124)</f>
        <v>4.9740520393603846</v>
      </c>
    </row>
    <row r="125" spans="1:37" x14ac:dyDescent="0.25">
      <c r="A125" s="4">
        <v>7</v>
      </c>
      <c r="B125" s="4">
        <v>16</v>
      </c>
      <c r="C125" s="4" t="s">
        <v>71</v>
      </c>
      <c r="D125" s="10">
        <v>10</v>
      </c>
      <c r="E125" s="10">
        <v>14</v>
      </c>
      <c r="F125" s="10">
        <v>18</v>
      </c>
      <c r="P125" s="5" t="s">
        <v>17</v>
      </c>
      <c r="Q125" s="5">
        <v>1.4</v>
      </c>
      <c r="R125" s="5">
        <v>4.1020408163265305</v>
      </c>
      <c r="S125" s="5">
        <v>0.66666666666666663</v>
      </c>
      <c r="T125" s="5">
        <v>0.80392156862745101</v>
      </c>
      <c r="U125" s="5">
        <v>0.91666666666666663</v>
      </c>
      <c r="V125" s="5">
        <v>1.0816326530612246</v>
      </c>
      <c r="W125" s="5">
        <v>80.818181818181813</v>
      </c>
      <c r="X125" s="5">
        <v>1.25</v>
      </c>
      <c r="Y125" s="5">
        <v>0.34782608695652173</v>
      </c>
      <c r="Z125" s="5">
        <v>0.81481481481481477</v>
      </c>
      <c r="AA125" s="5">
        <v>0.875</v>
      </c>
      <c r="AB125" s="5">
        <v>0.5</v>
      </c>
      <c r="AC125" s="5">
        <v>4</v>
      </c>
      <c r="AD125" s="5">
        <v>0.99583333333333335</v>
      </c>
      <c r="AE125" s="5">
        <v>2.9473684210526314</v>
      </c>
      <c r="AF125" s="5">
        <v>0.21998078770413057</v>
      </c>
      <c r="AG125" s="5">
        <v>4</v>
      </c>
      <c r="AH125" s="5">
        <v>0.93142857142857138</v>
      </c>
      <c r="AI125" s="5">
        <f>AVERAGE($Q$125:$AH$125)</f>
        <v>5.9261867891566853</v>
      </c>
    </row>
    <row r="126" spans="1:37" x14ac:dyDescent="0.25">
      <c r="A126" s="4">
        <v>7</v>
      </c>
      <c r="B126" s="4">
        <v>17</v>
      </c>
      <c r="C126" s="4" t="s">
        <v>72</v>
      </c>
      <c r="D126" s="10">
        <v>200</v>
      </c>
      <c r="E126" s="10">
        <v>800</v>
      </c>
      <c r="F126" s="10">
        <v>1500</v>
      </c>
      <c r="P126" s="5" t="s">
        <v>18</v>
      </c>
      <c r="Q126" s="5">
        <v>0.2</v>
      </c>
      <c r="R126" s="5">
        <v>0.31972789115646255</v>
      </c>
      <c r="S126" s="5">
        <v>0.33333333333333331</v>
      </c>
      <c r="T126" s="5">
        <v>0.21568627450980388</v>
      </c>
      <c r="U126" s="5">
        <v>0.33333333333333331</v>
      </c>
      <c r="V126" s="5">
        <v>0.8571428571428571</v>
      </c>
      <c r="W126" s="5">
        <v>1.2727272727272727</v>
      </c>
      <c r="X126" s="5">
        <v>0.25</v>
      </c>
      <c r="Y126" s="5">
        <v>0.78260869565217395</v>
      </c>
      <c r="Z126" s="5">
        <v>0.96296296296296291</v>
      </c>
      <c r="AA126" s="5">
        <v>0.58333333333333337</v>
      </c>
      <c r="AB126" s="5">
        <v>0.44444444444444442</v>
      </c>
      <c r="AC126" s="5">
        <v>0.40944881889763779</v>
      </c>
      <c r="AD126" s="5">
        <v>0.98333333333333328</v>
      </c>
      <c r="AE126" s="5">
        <v>0.75438596491228072</v>
      </c>
      <c r="AF126" s="5">
        <v>0.32756964457252641</v>
      </c>
      <c r="AG126" s="5">
        <v>9</v>
      </c>
      <c r="AH126" s="5">
        <v>0.97142857142857142</v>
      </c>
      <c r="AI126" s="5">
        <f>AVERAGE($Q$126:$AH$126)</f>
        <v>1.0556370406522404</v>
      </c>
    </row>
    <row r="127" spans="1:37" x14ac:dyDescent="0.25">
      <c r="A127" s="4">
        <v>7</v>
      </c>
      <c r="B127" s="4">
        <v>18</v>
      </c>
      <c r="C127" s="4" t="s">
        <v>73</v>
      </c>
      <c r="D127" s="10">
        <v>10</v>
      </c>
      <c r="E127" s="10">
        <v>35</v>
      </c>
      <c r="F127" s="10">
        <v>60</v>
      </c>
      <c r="P127" s="5" t="s">
        <v>19</v>
      </c>
      <c r="Q127" s="5">
        <v>0.6</v>
      </c>
      <c r="R127" s="5">
        <v>0.52380952380952384</v>
      </c>
      <c r="S127" s="5">
        <v>0.33333333333333331</v>
      </c>
      <c r="T127" s="5">
        <v>1.9607843137254832E-2</v>
      </c>
      <c r="U127" s="5">
        <v>0.96666666666666667</v>
      </c>
      <c r="V127" s="5">
        <v>0.18367346938775511</v>
      </c>
      <c r="W127" s="5">
        <v>0.70454545454545459</v>
      </c>
      <c r="X127" s="5">
        <v>0</v>
      </c>
      <c r="Y127" s="5">
        <v>0.99565217391304339</v>
      </c>
      <c r="Z127" s="5">
        <v>0.90740740740740744</v>
      </c>
      <c r="AA127" s="5">
        <v>0.58333333333333337</v>
      </c>
      <c r="AB127" s="5">
        <v>0.66666666666666663</v>
      </c>
      <c r="AC127" s="5">
        <v>0.29133858267716534</v>
      </c>
      <c r="AD127" s="5">
        <v>0.41666666666666669</v>
      </c>
      <c r="AE127" s="5">
        <v>0.31578947368421051</v>
      </c>
      <c r="AF127" s="5">
        <v>0.32756964457252641</v>
      </c>
      <c r="AG127" s="5">
        <v>14</v>
      </c>
      <c r="AH127" s="5">
        <v>0.82857142857142863</v>
      </c>
      <c r="AI127" s="5">
        <f>AVERAGE($Q$127:$AH$127)</f>
        <v>1.2591462037984686</v>
      </c>
    </row>
    <row r="128" spans="1:37" x14ac:dyDescent="0.25">
      <c r="A128" s="4">
        <v>8</v>
      </c>
      <c r="B128" s="4">
        <v>1</v>
      </c>
      <c r="C128" s="4" t="s">
        <v>51</v>
      </c>
      <c r="D128" s="10">
        <v>5</v>
      </c>
      <c r="E128" s="10">
        <v>28</v>
      </c>
      <c r="F128" s="10">
        <v>50</v>
      </c>
      <c r="P128" s="5" t="s">
        <v>20</v>
      </c>
      <c r="Q128" s="5">
        <v>0.6</v>
      </c>
      <c r="R128" s="5">
        <v>87.435374149659864</v>
      </c>
      <c r="S128" s="5">
        <v>0.83333333333333337</v>
      </c>
      <c r="T128" s="5">
        <v>0.21568627450980388</v>
      </c>
      <c r="U128" s="5">
        <v>0.9993333333333333</v>
      </c>
      <c r="V128" s="5">
        <v>0.42857142857142855</v>
      </c>
      <c r="W128" s="5">
        <v>33.090909090909093</v>
      </c>
      <c r="X128" s="5">
        <v>0.625</v>
      </c>
      <c r="Y128" s="5">
        <v>0.97826086956521741</v>
      </c>
      <c r="Z128" s="5">
        <v>0.44444444444444442</v>
      </c>
      <c r="AA128" s="5">
        <v>0.75</v>
      </c>
      <c r="AB128" s="5">
        <v>0.33333333333333331</v>
      </c>
      <c r="AC128" s="5">
        <v>1.5748031496062992E-2</v>
      </c>
      <c r="AD128" s="5">
        <v>0.99583333333333335</v>
      </c>
      <c r="AE128" s="5">
        <v>16.543859649122808</v>
      </c>
      <c r="AF128" s="5">
        <v>3.9385206532180611E-2</v>
      </c>
      <c r="AG128" s="5">
        <v>17</v>
      </c>
      <c r="AH128" s="5">
        <v>0.9028571428571428</v>
      </c>
      <c r="AI128" s="5">
        <f>AVERAGE($Q$128:$AH$128)</f>
        <v>9.0128849789445198</v>
      </c>
    </row>
    <row r="129" spans="1:35" x14ac:dyDescent="0.25">
      <c r="A129" s="4">
        <v>8</v>
      </c>
      <c r="B129" s="4">
        <v>2</v>
      </c>
      <c r="C129" s="4" t="s">
        <v>53</v>
      </c>
      <c r="D129" s="10">
        <v>5</v>
      </c>
      <c r="E129" s="10">
        <v>7</v>
      </c>
      <c r="F129" s="10">
        <v>9</v>
      </c>
      <c r="P129" s="5" t="s">
        <v>21</v>
      </c>
      <c r="Q129" s="5">
        <v>0.2</v>
      </c>
      <c r="R129" s="5">
        <v>3.0816326530612246</v>
      </c>
      <c r="S129" s="5">
        <v>0.13333333333333333</v>
      </c>
      <c r="T129" s="5">
        <v>1.9607843137254832E-2</v>
      </c>
      <c r="U129" s="5">
        <v>0.66666666666666663</v>
      </c>
      <c r="V129" s="5">
        <v>0.18367346938775511</v>
      </c>
      <c r="W129" s="5">
        <v>0.54545454545454541</v>
      </c>
      <c r="X129" s="5">
        <v>0.75</v>
      </c>
      <c r="Y129" s="5">
        <v>0.89130434782608692</v>
      </c>
      <c r="Z129" s="5">
        <v>0.62962962962962965</v>
      </c>
      <c r="AA129" s="5">
        <v>1.5</v>
      </c>
      <c r="AB129" s="5">
        <v>0.44444444444444442</v>
      </c>
      <c r="AC129" s="5">
        <v>0.57480314960629919</v>
      </c>
      <c r="AD129" s="5">
        <v>0.5</v>
      </c>
      <c r="AE129" s="5">
        <v>0.31578947368421051</v>
      </c>
      <c r="AF129" s="5">
        <v>0.15273775216138327</v>
      </c>
      <c r="AG129" s="5">
        <v>6.5</v>
      </c>
      <c r="AH129" s="5">
        <v>0.82857142857142863</v>
      </c>
      <c r="AI129" s="5">
        <f>AVERAGE($Q$129:$AH$129)</f>
        <v>0.99542492983134823</v>
      </c>
    </row>
    <row r="130" spans="1:35" x14ac:dyDescent="0.25">
      <c r="A130" s="4">
        <v>8</v>
      </c>
      <c r="B130" s="4">
        <v>3</v>
      </c>
      <c r="C130" s="4" t="s">
        <v>56</v>
      </c>
      <c r="D130" s="10">
        <v>2</v>
      </c>
      <c r="E130" s="10">
        <v>3</v>
      </c>
      <c r="F130" s="10">
        <v>5</v>
      </c>
      <c r="P130" s="5" t="s">
        <v>22</v>
      </c>
      <c r="Q130" s="5">
        <v>0.8</v>
      </c>
      <c r="R130" s="5">
        <v>1.0408163265306123</v>
      </c>
      <c r="S130" s="5">
        <v>0.66666666666666663</v>
      </c>
      <c r="T130" s="5">
        <v>0.50980392156862742</v>
      </c>
      <c r="U130" s="5">
        <v>0.58333333333333337</v>
      </c>
      <c r="V130" s="5">
        <v>0.42857142857142855</v>
      </c>
      <c r="W130" s="5">
        <v>44.454545454545453</v>
      </c>
      <c r="X130" s="5">
        <v>0.75</v>
      </c>
      <c r="Y130" s="5">
        <v>5.5217391304347823</v>
      </c>
      <c r="Z130" s="5">
        <v>0.62962962962962965</v>
      </c>
      <c r="AA130" s="5">
        <v>8.3333333333333329E-2</v>
      </c>
      <c r="AB130" s="5">
        <v>0</v>
      </c>
      <c r="AC130" s="5">
        <v>1.7559055118110236</v>
      </c>
      <c r="AD130" s="5">
        <v>0.41666666666666669</v>
      </c>
      <c r="AE130" s="5">
        <v>4.2631578947368425</v>
      </c>
      <c r="AF130" s="5">
        <v>0.13544668587896255</v>
      </c>
      <c r="AG130" s="5">
        <v>2</v>
      </c>
      <c r="AH130" s="5">
        <v>0.42857142857142855</v>
      </c>
      <c r="AI130" s="5">
        <f>AVERAGE($Q$130:$AH$130)</f>
        <v>3.5815659673488218</v>
      </c>
    </row>
    <row r="131" spans="1:35" x14ac:dyDescent="0.25">
      <c r="A131" s="4">
        <v>8</v>
      </c>
      <c r="B131" s="4">
        <v>4</v>
      </c>
      <c r="C131" s="4" t="s">
        <v>58</v>
      </c>
      <c r="D131" s="10">
        <v>2</v>
      </c>
      <c r="E131" s="10">
        <v>25</v>
      </c>
      <c r="F131" s="10">
        <v>60</v>
      </c>
      <c r="P131" s="5" t="s">
        <v>23</v>
      </c>
      <c r="Q131" s="5">
        <v>1</v>
      </c>
      <c r="R131" s="5">
        <v>0.3605442176870749</v>
      </c>
      <c r="S131" s="5">
        <v>0.33333333333333331</v>
      </c>
      <c r="T131" s="5">
        <v>0.75490196078431371</v>
      </c>
      <c r="U131" s="5">
        <v>0.70833333333333337</v>
      </c>
      <c r="V131" s="5">
        <v>0.59183673469387754</v>
      </c>
      <c r="W131" s="5">
        <v>0.93181818181818177</v>
      </c>
      <c r="X131" s="5">
        <v>0.125</v>
      </c>
      <c r="Y131" s="5">
        <v>0.34782608695652173</v>
      </c>
      <c r="Z131" s="5">
        <v>0.25925925925925924</v>
      </c>
      <c r="AA131" s="5">
        <v>0.58333333333333337</v>
      </c>
      <c r="AB131" s="5">
        <v>0.33333333333333331</v>
      </c>
      <c r="AC131" s="5">
        <v>0.18110236220472442</v>
      </c>
      <c r="AD131" s="5">
        <v>0.66666666666666663</v>
      </c>
      <c r="AE131" s="5">
        <v>3.3859649122807016</v>
      </c>
      <c r="AF131" s="5">
        <v>0.23150816522574449</v>
      </c>
      <c r="AG131" s="5">
        <v>14</v>
      </c>
      <c r="AH131" s="5">
        <v>0.8</v>
      </c>
      <c r="AI131" s="5">
        <f>AVERAGE($Q$131:$AH$131)</f>
        <v>1.4219312156061334</v>
      </c>
    </row>
    <row r="132" spans="1:35" x14ac:dyDescent="0.25">
      <c r="A132" s="4">
        <v>8</v>
      </c>
      <c r="B132" s="4">
        <v>5</v>
      </c>
      <c r="C132" s="4" t="s">
        <v>60</v>
      </c>
      <c r="D132" s="10">
        <v>1E-3</v>
      </c>
      <c r="E132" s="10">
        <v>1500</v>
      </c>
      <c r="F132" s="10">
        <v>12000</v>
      </c>
      <c r="P132" s="5" t="s">
        <v>24</v>
      </c>
      <c r="Q132" s="5">
        <v>0.4</v>
      </c>
      <c r="R132" s="5">
        <v>3.0816326530612246</v>
      </c>
      <c r="S132" s="5">
        <v>0.73333333333333328</v>
      </c>
      <c r="T132" s="5">
        <v>0.17647058823529421</v>
      </c>
      <c r="U132" s="5">
        <v>0.16666666666666666</v>
      </c>
      <c r="V132" s="5">
        <v>0.18367346938775511</v>
      </c>
      <c r="W132" s="5">
        <v>0.65909090909090906</v>
      </c>
      <c r="X132" s="5">
        <v>0.75</v>
      </c>
      <c r="Y132" s="5">
        <v>0.13043478260869565</v>
      </c>
      <c r="Z132" s="5">
        <v>0.85185185185185186</v>
      </c>
      <c r="AA132" s="5">
        <v>0.66666666666666663</v>
      </c>
      <c r="AB132" s="5">
        <v>0.33333333333333331</v>
      </c>
      <c r="AC132" s="5">
        <v>2.3622047244094488E-2</v>
      </c>
      <c r="AD132" s="5">
        <v>2.75</v>
      </c>
      <c r="AE132" s="5">
        <v>9.526315789473685</v>
      </c>
      <c r="AF132" s="5">
        <v>0.13544668587896255</v>
      </c>
      <c r="AG132" s="5">
        <v>2.25</v>
      </c>
      <c r="AH132" s="5">
        <v>0.93142857142857138</v>
      </c>
      <c r="AI132" s="5">
        <f>AVERAGE($Q$132:$AH$132)</f>
        <v>1.3194426304589468</v>
      </c>
    </row>
    <row r="133" spans="1:35" x14ac:dyDescent="0.25">
      <c r="A133" s="4">
        <v>8</v>
      </c>
      <c r="B133" s="4">
        <v>6</v>
      </c>
      <c r="C133" s="4" t="s">
        <v>61</v>
      </c>
      <c r="D133" s="10">
        <v>10</v>
      </c>
      <c r="E133" s="10">
        <v>150</v>
      </c>
      <c r="F133" s="10">
        <v>10000</v>
      </c>
      <c r="P133" s="5" t="s">
        <v>25</v>
      </c>
      <c r="Q133" s="5">
        <v>0.2</v>
      </c>
      <c r="R133" s="5">
        <v>2.4013605442176869</v>
      </c>
      <c r="S133" s="5">
        <v>0.6</v>
      </c>
      <c r="T133" s="5">
        <v>0.17647058823529421</v>
      </c>
      <c r="U133" s="5">
        <v>0.75</v>
      </c>
      <c r="V133" s="5">
        <v>2.6734693877551021</v>
      </c>
      <c r="W133" s="5">
        <v>17.181818181818183</v>
      </c>
      <c r="X133" s="5">
        <v>0.375</v>
      </c>
      <c r="Y133" s="5">
        <v>0.99565217391304339</v>
      </c>
      <c r="Z133" s="5">
        <v>0.72222222222222221</v>
      </c>
      <c r="AA133" s="5">
        <v>0.95833333333333337</v>
      </c>
      <c r="AB133" s="5">
        <v>0.22222222222222221</v>
      </c>
      <c r="AC133" s="5">
        <v>0.41732283464566927</v>
      </c>
      <c r="AD133" s="5">
        <v>0.91666666666666663</v>
      </c>
      <c r="AE133" s="5">
        <v>5.2631578947368418E-2</v>
      </c>
      <c r="AF133" s="5">
        <v>0.15273775216138327</v>
      </c>
      <c r="AG133" s="5">
        <v>2</v>
      </c>
      <c r="AH133" s="5">
        <v>0.97714285714285709</v>
      </c>
      <c r="AI133" s="5">
        <f>AVERAGE($Q$133:$AH$133)</f>
        <v>1.765169463515613</v>
      </c>
    </row>
    <row r="134" spans="1:35" x14ac:dyDescent="0.25">
      <c r="A134" s="4">
        <v>8</v>
      </c>
      <c r="B134" s="4">
        <v>7</v>
      </c>
      <c r="C134" s="4" t="s">
        <v>62</v>
      </c>
      <c r="D134" s="10">
        <v>1E-3</v>
      </c>
      <c r="E134" s="10">
        <v>10</v>
      </c>
      <c r="F134" s="10">
        <v>25</v>
      </c>
      <c r="P134" s="5" t="s">
        <v>26</v>
      </c>
      <c r="Q134" s="5">
        <v>0.84</v>
      </c>
      <c r="R134" s="5">
        <v>2.4013605442176869</v>
      </c>
      <c r="S134" s="5">
        <v>0.73333333333333328</v>
      </c>
      <c r="T134" s="5">
        <v>0.21568627450980388</v>
      </c>
      <c r="U134" s="5">
        <v>0.75</v>
      </c>
      <c r="V134" s="5">
        <v>0.48979591836734693</v>
      </c>
      <c r="W134" s="5">
        <v>1.0454545454545454</v>
      </c>
      <c r="X134" s="5">
        <v>0.9</v>
      </c>
      <c r="Y134" s="5">
        <v>0.91304347826086951</v>
      </c>
      <c r="Z134" s="5">
        <v>0.70370370370370372</v>
      </c>
      <c r="AA134" s="5">
        <v>1.5</v>
      </c>
      <c r="AB134" s="5">
        <v>0.1111111111111111</v>
      </c>
      <c r="AC134" s="5">
        <v>1.3622047244094488</v>
      </c>
      <c r="AD134" s="5">
        <v>0.99333333333333329</v>
      </c>
      <c r="AE134" s="5">
        <v>0.56140350877192979</v>
      </c>
      <c r="AF134" s="5">
        <v>0.13544668587896255</v>
      </c>
      <c r="AG134" s="5">
        <v>0.5</v>
      </c>
      <c r="AH134" s="5">
        <v>0.6</v>
      </c>
      <c r="AI134" s="5">
        <f>AVERAGE($Q$134:$AH$134)</f>
        <v>0.81977095340844863</v>
      </c>
    </row>
    <row r="135" spans="1:35" x14ac:dyDescent="0.25">
      <c r="A135" s="4">
        <v>8</v>
      </c>
      <c r="B135" s="4">
        <v>8</v>
      </c>
      <c r="C135" s="4" t="s">
        <v>63</v>
      </c>
      <c r="D135" s="10">
        <v>50</v>
      </c>
      <c r="E135" s="10">
        <v>75</v>
      </c>
      <c r="F135" s="10">
        <v>90</v>
      </c>
      <c r="P135" s="5" t="s">
        <v>27</v>
      </c>
      <c r="Q135" s="5">
        <v>0.99995999999999996</v>
      </c>
      <c r="R135" s="5">
        <v>0.86394557823129248</v>
      </c>
      <c r="S135" s="5">
        <v>0.33333333333333331</v>
      </c>
      <c r="T135" s="5">
        <v>0.50980392156862742</v>
      </c>
      <c r="U135" s="5">
        <v>0.95</v>
      </c>
      <c r="V135" s="5">
        <v>0.38775510204081631</v>
      </c>
      <c r="W135" s="5">
        <v>1.2727272727272727</v>
      </c>
      <c r="X135" s="5">
        <v>1</v>
      </c>
      <c r="Y135" s="5">
        <v>0.95652173913043481</v>
      </c>
      <c r="Z135" s="5">
        <v>0.81481481481481477</v>
      </c>
      <c r="AA135" s="5">
        <v>1.5</v>
      </c>
      <c r="AB135" s="5">
        <v>1.2222222222222223</v>
      </c>
      <c r="AC135" s="5">
        <v>38.370078740157481</v>
      </c>
      <c r="AD135" s="5">
        <v>0.98333333333333328</v>
      </c>
      <c r="AE135" s="5">
        <v>34.087719298245617</v>
      </c>
      <c r="AF135" s="5">
        <v>0.34486071085494713</v>
      </c>
      <c r="AG135" s="5">
        <v>19</v>
      </c>
      <c r="AH135" s="5">
        <v>4.7142857142857144</v>
      </c>
      <c r="AI135" s="5">
        <f>AVERAGE($Q$135:$AH$135)</f>
        <v>6.0172978767192165</v>
      </c>
    </row>
    <row r="136" spans="1:35" x14ac:dyDescent="0.25">
      <c r="A136" s="4">
        <v>8</v>
      </c>
      <c r="B136" s="4">
        <v>9</v>
      </c>
      <c r="C136" s="4" t="s">
        <v>64</v>
      </c>
      <c r="D136" s="10">
        <v>50</v>
      </c>
      <c r="E136" s="10">
        <v>150</v>
      </c>
      <c r="F136" s="10">
        <v>300</v>
      </c>
      <c r="P136" s="5" t="s">
        <v>28</v>
      </c>
      <c r="Q136" s="5">
        <v>0.2</v>
      </c>
      <c r="R136" s="5">
        <v>0.70068027210884365</v>
      </c>
      <c r="S136" s="5">
        <v>0.83333333333333337</v>
      </c>
      <c r="T136" s="5">
        <v>0.50980392156862742</v>
      </c>
      <c r="U136" s="5">
        <v>0.8833333333333333</v>
      </c>
      <c r="V136" s="5">
        <v>0.83673469387755106</v>
      </c>
      <c r="W136" s="5">
        <v>0.13636363636363635</v>
      </c>
      <c r="X136" s="5">
        <v>0.875</v>
      </c>
      <c r="Y136" s="5">
        <v>0.89130434782608692</v>
      </c>
      <c r="Z136" s="5">
        <v>0.62962962962962965</v>
      </c>
      <c r="AA136" s="5">
        <v>0.99916666666666665</v>
      </c>
      <c r="AB136" s="5">
        <v>0.33333333333333331</v>
      </c>
      <c r="AC136" s="5">
        <v>5.2992125984251972</v>
      </c>
      <c r="AD136" s="5">
        <v>0.99983333333333324</v>
      </c>
      <c r="AE136" s="5">
        <v>7.7719298245614032</v>
      </c>
      <c r="AF136" s="5">
        <v>0.15273775216138327</v>
      </c>
      <c r="AG136" s="5">
        <v>4</v>
      </c>
      <c r="AH136" s="5">
        <v>0.8571428571428571</v>
      </c>
      <c r="AI136" s="5">
        <f>AVERAGE($Q$136:$AH$136)</f>
        <v>1.4949744185369562</v>
      </c>
    </row>
    <row r="137" spans="1:35" x14ac:dyDescent="0.25">
      <c r="A137" s="4">
        <v>8</v>
      </c>
      <c r="B137" s="4">
        <v>10</v>
      </c>
      <c r="C137" s="4" t="s">
        <v>65</v>
      </c>
      <c r="D137" s="10">
        <v>500</v>
      </c>
      <c r="E137" s="10">
        <v>1000</v>
      </c>
      <c r="F137" s="10">
        <v>1500</v>
      </c>
      <c r="P137" s="5" t="s">
        <v>29</v>
      </c>
      <c r="Q137" s="5">
        <v>0.2</v>
      </c>
      <c r="R137" s="5">
        <v>101.04081632653062</v>
      </c>
      <c r="S137" s="5">
        <v>0.94666666666666666</v>
      </c>
      <c r="T137" s="5">
        <v>1.9607843137254832E-2</v>
      </c>
      <c r="U137" s="5">
        <v>0.99750000000000005</v>
      </c>
      <c r="V137" s="5">
        <v>0.69387755102040816</v>
      </c>
      <c r="W137" s="5">
        <v>33.090909090909093</v>
      </c>
      <c r="X137" s="5">
        <v>0.25</v>
      </c>
      <c r="Y137" s="5">
        <v>0.34782608695652173</v>
      </c>
      <c r="Z137" s="5">
        <v>0.90740740740740744</v>
      </c>
      <c r="AA137" s="5">
        <v>0.99333333333333329</v>
      </c>
      <c r="AB137" s="5">
        <v>0.1111111111111111</v>
      </c>
      <c r="AC137" s="5">
        <v>7.2677165354330713</v>
      </c>
      <c r="AD137" s="5">
        <v>1.5</v>
      </c>
      <c r="AE137" s="5">
        <v>0.2982456140350877</v>
      </c>
      <c r="AF137" s="5">
        <v>0.72910662824207495</v>
      </c>
      <c r="AG137" s="5">
        <v>39</v>
      </c>
      <c r="AH137" s="5">
        <v>0.95428571428571429</v>
      </c>
      <c r="AI137" s="5">
        <f>AVERAGE($Q$137:$AH$137)</f>
        <v>10.519356106059355</v>
      </c>
    </row>
    <row r="138" spans="1:35" x14ac:dyDescent="0.25">
      <c r="A138" s="4">
        <v>8</v>
      </c>
      <c r="B138" s="4">
        <v>11</v>
      </c>
      <c r="C138" s="4" t="s">
        <v>66</v>
      </c>
      <c r="D138" s="10">
        <v>5</v>
      </c>
      <c r="E138" s="10">
        <v>12.5</v>
      </c>
      <c r="F138" s="10">
        <v>20</v>
      </c>
      <c r="P138" s="5" t="s">
        <v>30</v>
      </c>
      <c r="Q138" s="5">
        <v>0.8</v>
      </c>
      <c r="R138" s="5">
        <v>0.59183673469387754</v>
      </c>
      <c r="S138" s="5">
        <v>0.8666666666666667</v>
      </c>
      <c r="T138" s="5">
        <v>0.80392156862745101</v>
      </c>
      <c r="U138" s="5">
        <v>0.66666666666666663</v>
      </c>
      <c r="V138" s="5">
        <v>0.38775510204081631</v>
      </c>
      <c r="W138" s="5">
        <v>0.13636363636363635</v>
      </c>
      <c r="X138" s="5">
        <v>0.625</v>
      </c>
      <c r="Y138" s="5">
        <v>0.63043478260869568</v>
      </c>
      <c r="Z138" s="5">
        <v>0.77777777777777779</v>
      </c>
      <c r="AA138" s="5">
        <v>0.16666666666666666</v>
      </c>
      <c r="AB138" s="5">
        <v>0.1111111111111111</v>
      </c>
      <c r="AC138" s="5">
        <v>0.77165354330708658</v>
      </c>
      <c r="AD138" s="5">
        <v>0.16666666666666666</v>
      </c>
      <c r="AE138" s="5">
        <v>1.1052631578947369</v>
      </c>
      <c r="AF138" s="5">
        <v>3.9385206532180611E-2</v>
      </c>
      <c r="AG138" s="5">
        <v>2</v>
      </c>
      <c r="AH138" s="5">
        <v>0.5714285714285714</v>
      </c>
      <c r="AI138" s="5">
        <f>AVERAGE($Q$138:$AH$138)</f>
        <v>0.62325543661403371</v>
      </c>
    </row>
    <row r="139" spans="1:35" x14ac:dyDescent="0.25">
      <c r="A139" s="4">
        <v>8</v>
      </c>
      <c r="B139" s="4">
        <v>12</v>
      </c>
      <c r="C139" s="4" t="s">
        <v>67</v>
      </c>
      <c r="D139" s="10">
        <v>5</v>
      </c>
      <c r="E139" s="10">
        <v>10</v>
      </c>
      <c r="F139" s="10">
        <v>15</v>
      </c>
      <c r="P139" s="5" t="s">
        <v>31</v>
      </c>
      <c r="Q139" s="5">
        <v>0.96</v>
      </c>
      <c r="R139" s="5">
        <v>1.7210884353741498</v>
      </c>
      <c r="S139" s="5">
        <v>0.8</v>
      </c>
      <c r="T139" s="5">
        <v>0.50980392156862742</v>
      </c>
      <c r="U139" s="5">
        <v>0.91666666666666663</v>
      </c>
      <c r="V139" s="5">
        <v>0.8571428571428571</v>
      </c>
      <c r="W139" s="5">
        <v>1.2727272727272727</v>
      </c>
      <c r="X139" s="5">
        <v>0.75</v>
      </c>
      <c r="Y139" s="5">
        <v>0.78260869565217395</v>
      </c>
      <c r="Z139" s="5">
        <v>0.99962962962962965</v>
      </c>
      <c r="AA139" s="5">
        <v>3.1666666666666665</v>
      </c>
      <c r="AB139" s="5">
        <v>0.66666666666666663</v>
      </c>
      <c r="AC139" s="5">
        <v>6.8740157480314963</v>
      </c>
      <c r="AD139" s="5">
        <v>0.16666666666666666</v>
      </c>
      <c r="AE139" s="5">
        <v>7.7719298245614032</v>
      </c>
      <c r="AF139" s="5">
        <v>0.15273775216138327</v>
      </c>
      <c r="AG139" s="5">
        <v>0.9</v>
      </c>
      <c r="AH139" s="5">
        <v>0.82857142857142863</v>
      </c>
      <c r="AI139" s="5">
        <f>AVERAGE($Q$139:$AH$139)</f>
        <v>1.6720512351159493</v>
      </c>
    </row>
    <row r="140" spans="1:35" x14ac:dyDescent="0.25">
      <c r="A140" s="4">
        <v>8</v>
      </c>
      <c r="B140" s="4">
        <v>13</v>
      </c>
      <c r="C140" s="4" t="s">
        <v>68</v>
      </c>
      <c r="D140" s="10">
        <v>750</v>
      </c>
      <c r="E140" s="10">
        <v>850</v>
      </c>
      <c r="F140" s="10">
        <v>950</v>
      </c>
      <c r="P140" s="5" t="s">
        <v>32</v>
      </c>
      <c r="Q140" s="5">
        <v>0.8</v>
      </c>
      <c r="R140" s="5">
        <v>0.65986394557823125</v>
      </c>
      <c r="S140" s="5">
        <v>0.66666666666666663</v>
      </c>
      <c r="T140" s="5">
        <v>0.41176470588235292</v>
      </c>
      <c r="U140" s="5">
        <v>0.91666666666666663</v>
      </c>
      <c r="V140" s="5">
        <v>25.530612244897959</v>
      </c>
      <c r="W140" s="5">
        <v>12.636363636363637</v>
      </c>
      <c r="X140" s="5">
        <v>0</v>
      </c>
      <c r="Y140" s="5">
        <v>0.96195652173913049</v>
      </c>
      <c r="Z140" s="5">
        <v>0.79629629629629628</v>
      </c>
      <c r="AA140" s="5">
        <v>0.89583333333333337</v>
      </c>
      <c r="AB140" s="5">
        <v>0.44444444444444442</v>
      </c>
      <c r="AC140" s="5">
        <v>4.9055118110236222</v>
      </c>
      <c r="AD140" s="5">
        <v>0.99583333333333335</v>
      </c>
      <c r="AE140" s="5">
        <v>9.526315789473685</v>
      </c>
      <c r="AF140" s="5">
        <v>0.20076849183477424</v>
      </c>
      <c r="AG140" s="5">
        <v>4.5</v>
      </c>
      <c r="AH140" s="5">
        <v>0.14285714285714285</v>
      </c>
      <c r="AI140" s="5">
        <f>AVERAGE($Q$140:$AH$140)</f>
        <v>3.6106530572439599</v>
      </c>
    </row>
    <row r="141" spans="1:35" x14ac:dyDescent="0.25">
      <c r="A141" s="4">
        <v>8</v>
      </c>
      <c r="B141" s="4">
        <v>14</v>
      </c>
      <c r="C141" s="4" t="s">
        <v>69</v>
      </c>
      <c r="D141" s="10">
        <v>30</v>
      </c>
      <c r="E141" s="10">
        <v>100</v>
      </c>
      <c r="F141" s="10">
        <v>300</v>
      </c>
      <c r="P141" s="5" t="s">
        <v>79</v>
      </c>
      <c r="Q141" s="5">
        <f>AVERAGE($Q$109:$Q$140)</f>
        <v>0.56887375000000007</v>
      </c>
      <c r="R141" s="5">
        <f>AVERAGE($R$109:$R$140)</f>
        <v>221.40263605442181</v>
      </c>
      <c r="S141" s="5">
        <f>AVERAGE($S$109:$S$140)</f>
        <v>0.62124999999999997</v>
      </c>
      <c r="T141" s="5">
        <f>AVERAGE($T$109:$T$140)</f>
        <v>0.55300245098039202</v>
      </c>
      <c r="U141" s="5">
        <f>AVERAGE($U$109:$U$140)</f>
        <v>0.73141145833333343</v>
      </c>
      <c r="V141" s="5">
        <f>AVERAGE($V$109:$V$140)</f>
        <v>2.3207908163265305</v>
      </c>
      <c r="W141" s="5">
        <f>AVERAGE($W$109:$W$140)</f>
        <v>8.4772727272727249</v>
      </c>
      <c r="X141" s="5">
        <f>AVERAGE($X$109:$X$140)</f>
        <v>0.58515625000000004</v>
      </c>
      <c r="Y141" s="5">
        <f>AVERAGE($Y$109:$Y$140)</f>
        <v>0.89337635869565224</v>
      </c>
      <c r="Z141" s="5">
        <f>AVERAGE($Z$109:$Z$140)</f>
        <v>0.75442129629629628</v>
      </c>
      <c r="AA141" s="5">
        <f>AVERAGE($AA$109:$AA$140)</f>
        <v>2.6657812499999998</v>
      </c>
      <c r="AB141" s="5">
        <f>AVERAGE($AB$109:$AB$140)</f>
        <v>0.39409722222222227</v>
      </c>
      <c r="AC141" s="5">
        <f>AVERAGE($AC$109:$AC$140)</f>
        <v>3.3449803149606296</v>
      </c>
      <c r="AD141" s="5">
        <f>AVERAGE($AD$109:$AD$140)</f>
        <v>0.84524218750000024</v>
      </c>
      <c r="AE141" s="5">
        <f>AVERAGE($AE$109:$AE$140)</f>
        <v>23.247258771929818</v>
      </c>
      <c r="AF141" s="5">
        <f>AVERAGE($AF$109:$AF$140)</f>
        <v>0.2483489433237272</v>
      </c>
      <c r="AG141" s="5">
        <f>AVERAGE($AG$109:$AG$140)</f>
        <v>10.332812499999999</v>
      </c>
      <c r="AH141" s="5">
        <f>AVERAGE($AH$109:$AH$140)</f>
        <v>1.8464285714285713</v>
      </c>
      <c r="AI141" s="5">
        <f>AVERAGE($AI$73:$AI$104)</f>
        <v>-0.15277777777777779</v>
      </c>
    </row>
    <row r="142" spans="1:35" x14ac:dyDescent="0.25">
      <c r="A142" s="4">
        <v>8</v>
      </c>
      <c r="B142" s="4">
        <v>15</v>
      </c>
      <c r="C142" s="4" t="s">
        <v>70</v>
      </c>
      <c r="D142" s="10">
        <v>50</v>
      </c>
      <c r="E142" s="10">
        <v>200</v>
      </c>
      <c r="F142" s="10">
        <v>500</v>
      </c>
    </row>
    <row r="143" spans="1:35" x14ac:dyDescent="0.25">
      <c r="A143" s="4">
        <v>8</v>
      </c>
      <c r="B143" s="4">
        <v>16</v>
      </c>
      <c r="C143" s="4" t="s">
        <v>71</v>
      </c>
      <c r="D143" s="10">
        <v>4</v>
      </c>
      <c r="E143" s="10">
        <v>6</v>
      </c>
      <c r="F143" s="10">
        <v>12</v>
      </c>
    </row>
    <row r="144" spans="1:35" x14ac:dyDescent="0.25">
      <c r="A144" s="4">
        <v>8</v>
      </c>
      <c r="B144" s="4">
        <v>17</v>
      </c>
      <c r="C144" s="4" t="s">
        <v>72</v>
      </c>
      <c r="D144" s="10">
        <v>500</v>
      </c>
      <c r="E144" s="10">
        <v>1000</v>
      </c>
      <c r="F144" s="10">
        <v>2000</v>
      </c>
    </row>
    <row r="145" spans="1:6" x14ac:dyDescent="0.25">
      <c r="A145" s="4">
        <v>8</v>
      </c>
      <c r="B145" s="4">
        <v>18</v>
      </c>
      <c r="C145" s="4" t="s">
        <v>73</v>
      </c>
      <c r="D145" s="10">
        <v>30</v>
      </c>
      <c r="E145" s="10">
        <v>50</v>
      </c>
      <c r="F145" s="10">
        <v>100</v>
      </c>
    </row>
    <row r="146" spans="1:6" x14ac:dyDescent="0.25">
      <c r="A146" s="4">
        <v>9</v>
      </c>
      <c r="B146" s="4">
        <v>1</v>
      </c>
      <c r="C146" s="4" t="s">
        <v>51</v>
      </c>
      <c r="D146" s="10">
        <v>15</v>
      </c>
      <c r="E146" s="10">
        <v>25</v>
      </c>
      <c r="F146" s="10">
        <v>35</v>
      </c>
    </row>
    <row r="147" spans="1:6" x14ac:dyDescent="0.25">
      <c r="A147" s="4">
        <v>9</v>
      </c>
      <c r="B147" s="4">
        <v>2</v>
      </c>
      <c r="C147" s="4" t="s">
        <v>53</v>
      </c>
      <c r="D147" s="10">
        <v>3</v>
      </c>
      <c r="E147" s="10">
        <v>5</v>
      </c>
      <c r="F147" s="10">
        <v>8</v>
      </c>
    </row>
    <row r="148" spans="1:6" x14ac:dyDescent="0.25">
      <c r="A148" s="4">
        <v>9</v>
      </c>
      <c r="B148" s="4">
        <v>3</v>
      </c>
      <c r="C148" s="4" t="s">
        <v>56</v>
      </c>
      <c r="D148" s="10">
        <v>3</v>
      </c>
      <c r="E148" s="10">
        <v>5</v>
      </c>
      <c r="F148" s="10">
        <v>8</v>
      </c>
    </row>
    <row r="149" spans="1:6" x14ac:dyDescent="0.25">
      <c r="A149" s="4">
        <v>9</v>
      </c>
      <c r="B149" s="4">
        <v>4</v>
      </c>
      <c r="C149" s="4" t="s">
        <v>58</v>
      </c>
      <c r="D149" s="10">
        <v>30</v>
      </c>
      <c r="E149" s="10">
        <v>40</v>
      </c>
      <c r="F149" s="10">
        <v>50</v>
      </c>
    </row>
    <row r="150" spans="1:6" x14ac:dyDescent="0.25">
      <c r="A150" s="4">
        <v>9</v>
      </c>
      <c r="B150" s="4">
        <v>5</v>
      </c>
      <c r="C150" s="4" t="s">
        <v>60</v>
      </c>
      <c r="D150" s="10">
        <v>3000</v>
      </c>
      <c r="E150" s="10">
        <v>6000</v>
      </c>
      <c r="F150" s="10">
        <v>10000</v>
      </c>
    </row>
    <row r="151" spans="1:6" x14ac:dyDescent="0.25">
      <c r="A151" s="4">
        <v>9</v>
      </c>
      <c r="B151" s="4">
        <v>6</v>
      </c>
      <c r="C151" s="4" t="s">
        <v>61</v>
      </c>
      <c r="D151" s="10">
        <v>0.1</v>
      </c>
      <c r="E151" s="10">
        <v>2</v>
      </c>
      <c r="F151" s="10">
        <v>10</v>
      </c>
    </row>
    <row r="152" spans="1:6" x14ac:dyDescent="0.25">
      <c r="A152" s="4">
        <v>9</v>
      </c>
      <c r="B152" s="4">
        <v>7</v>
      </c>
      <c r="C152" s="4" t="s">
        <v>62</v>
      </c>
      <c r="D152" s="10">
        <v>50</v>
      </c>
      <c r="E152" s="10">
        <v>100</v>
      </c>
      <c r="F152" s="10">
        <v>1000</v>
      </c>
    </row>
    <row r="153" spans="1:6" x14ac:dyDescent="0.25">
      <c r="A153" s="4">
        <v>9</v>
      </c>
      <c r="B153" s="4">
        <v>8</v>
      </c>
      <c r="C153" s="4" t="s">
        <v>63</v>
      </c>
      <c r="D153" s="10">
        <v>20</v>
      </c>
      <c r="E153" s="10">
        <v>40</v>
      </c>
      <c r="F153" s="10">
        <v>60</v>
      </c>
    </row>
    <row r="154" spans="1:6" x14ac:dyDescent="0.25">
      <c r="A154" s="4">
        <v>9</v>
      </c>
      <c r="B154" s="4">
        <v>9</v>
      </c>
      <c r="C154" s="4" t="s">
        <v>64</v>
      </c>
      <c r="D154" s="10">
        <v>30</v>
      </c>
      <c r="E154" s="10">
        <v>50</v>
      </c>
      <c r="F154" s="10">
        <v>100</v>
      </c>
    </row>
    <row r="155" spans="1:6" x14ac:dyDescent="0.25">
      <c r="A155" s="4">
        <v>9</v>
      </c>
      <c r="B155" s="4">
        <v>10</v>
      </c>
      <c r="C155" s="4" t="s">
        <v>65</v>
      </c>
      <c r="D155" s="10">
        <v>500</v>
      </c>
      <c r="E155" s="10">
        <v>2000</v>
      </c>
      <c r="F155" s="10">
        <v>3000</v>
      </c>
    </row>
    <row r="156" spans="1:6" x14ac:dyDescent="0.25">
      <c r="A156" s="4">
        <v>9</v>
      </c>
      <c r="B156" s="4">
        <v>11</v>
      </c>
      <c r="C156" s="4" t="s">
        <v>66</v>
      </c>
      <c r="D156" s="10">
        <v>10</v>
      </c>
      <c r="E156" s="10">
        <v>20</v>
      </c>
      <c r="F156" s="10">
        <v>50</v>
      </c>
    </row>
    <row r="157" spans="1:6" x14ac:dyDescent="0.25">
      <c r="A157" s="4">
        <v>9</v>
      </c>
      <c r="B157" s="4">
        <v>12</v>
      </c>
      <c r="C157" s="4" t="s">
        <v>67</v>
      </c>
      <c r="D157" s="10">
        <v>2</v>
      </c>
      <c r="E157" s="10">
        <v>8</v>
      </c>
      <c r="F157" s="10">
        <v>10</v>
      </c>
    </row>
    <row r="158" spans="1:6" x14ac:dyDescent="0.25">
      <c r="A158" s="4">
        <v>9</v>
      </c>
      <c r="B158" s="4">
        <v>13</v>
      </c>
      <c r="C158" s="4" t="s">
        <v>68</v>
      </c>
      <c r="D158" s="10">
        <v>50</v>
      </c>
      <c r="E158" s="10">
        <v>80</v>
      </c>
      <c r="F158" s="10">
        <v>150</v>
      </c>
    </row>
    <row r="159" spans="1:6" x14ac:dyDescent="0.25">
      <c r="A159" s="4">
        <v>9</v>
      </c>
      <c r="B159" s="4">
        <v>14</v>
      </c>
      <c r="C159" s="4" t="s">
        <v>69</v>
      </c>
      <c r="D159" s="10">
        <v>0.5</v>
      </c>
      <c r="E159" s="10">
        <v>2000</v>
      </c>
      <c r="F159" s="10">
        <v>5000</v>
      </c>
    </row>
    <row r="160" spans="1:6" x14ac:dyDescent="0.25">
      <c r="A160" s="4">
        <v>9</v>
      </c>
      <c r="B160" s="4">
        <v>15</v>
      </c>
      <c r="C160" s="4" t="s">
        <v>70</v>
      </c>
      <c r="D160" s="10">
        <v>30</v>
      </c>
      <c r="E160" s="10">
        <v>50</v>
      </c>
      <c r="F160" s="10">
        <v>250</v>
      </c>
    </row>
    <row r="161" spans="1:6" x14ac:dyDescent="0.25">
      <c r="A161" s="4">
        <v>9</v>
      </c>
      <c r="B161" s="4">
        <v>16</v>
      </c>
      <c r="C161" s="4" t="s">
        <v>71</v>
      </c>
      <c r="D161" s="10">
        <v>4</v>
      </c>
      <c r="E161" s="10">
        <v>9</v>
      </c>
      <c r="F161" s="10">
        <v>15</v>
      </c>
    </row>
    <row r="162" spans="1:6" x14ac:dyDescent="0.25">
      <c r="A162" s="4">
        <v>9</v>
      </c>
      <c r="B162" s="4">
        <v>17</v>
      </c>
      <c r="C162" s="4" t="s">
        <v>72</v>
      </c>
      <c r="D162" s="10">
        <v>500</v>
      </c>
      <c r="E162" s="10">
        <v>3000</v>
      </c>
      <c r="F162" s="10">
        <v>4000</v>
      </c>
    </row>
    <row r="163" spans="1:6" x14ac:dyDescent="0.25">
      <c r="A163" s="4">
        <v>9</v>
      </c>
      <c r="B163" s="4">
        <v>18</v>
      </c>
      <c r="C163" s="4" t="s">
        <v>73</v>
      </c>
      <c r="D163" s="10">
        <v>50</v>
      </c>
      <c r="E163" s="10">
        <v>500</v>
      </c>
      <c r="F163" s="10">
        <v>1000</v>
      </c>
    </row>
    <row r="164" spans="1:6" x14ac:dyDescent="0.25">
      <c r="A164" s="4">
        <v>10</v>
      </c>
      <c r="B164" s="4">
        <v>1</v>
      </c>
      <c r="C164" s="4" t="s">
        <v>51</v>
      </c>
      <c r="D164" s="10">
        <v>10</v>
      </c>
      <c r="E164" s="10">
        <v>30</v>
      </c>
      <c r="F164" s="10">
        <v>50</v>
      </c>
    </row>
    <row r="165" spans="1:6" x14ac:dyDescent="0.25">
      <c r="A165" s="4">
        <v>10</v>
      </c>
      <c r="B165" s="4">
        <v>2</v>
      </c>
      <c r="C165" s="4" t="s">
        <v>53</v>
      </c>
      <c r="D165" s="10">
        <v>50</v>
      </c>
      <c r="E165" s="10">
        <v>100</v>
      </c>
      <c r="F165" s="10">
        <v>150</v>
      </c>
    </row>
    <row r="166" spans="1:6" x14ac:dyDescent="0.25">
      <c r="A166" s="4">
        <v>10</v>
      </c>
      <c r="B166" s="4">
        <v>3</v>
      </c>
      <c r="C166" s="4" t="s">
        <v>56</v>
      </c>
      <c r="D166" s="10">
        <v>5</v>
      </c>
      <c r="E166" s="10">
        <v>12</v>
      </c>
      <c r="F166" s="10">
        <v>20</v>
      </c>
    </row>
    <row r="167" spans="1:6" x14ac:dyDescent="0.25">
      <c r="A167" s="4">
        <v>10</v>
      </c>
      <c r="B167" s="4">
        <v>4</v>
      </c>
      <c r="C167" s="4" t="s">
        <v>58</v>
      </c>
      <c r="D167" s="10">
        <v>2</v>
      </c>
      <c r="E167" s="10">
        <v>9</v>
      </c>
      <c r="F167" s="10">
        <v>16</v>
      </c>
    </row>
    <row r="168" spans="1:6" x14ac:dyDescent="0.25">
      <c r="A168" s="4">
        <v>10</v>
      </c>
      <c r="B168" s="4">
        <v>5</v>
      </c>
      <c r="C168" s="4" t="s">
        <v>60</v>
      </c>
      <c r="D168" s="10">
        <v>2000</v>
      </c>
      <c r="E168" s="10">
        <v>3500</v>
      </c>
      <c r="F168" s="10">
        <v>5000</v>
      </c>
    </row>
    <row r="169" spans="1:6" x14ac:dyDescent="0.25">
      <c r="A169" s="4">
        <v>10</v>
      </c>
      <c r="B169" s="4">
        <v>6</v>
      </c>
      <c r="C169" s="4" t="s">
        <v>61</v>
      </c>
      <c r="D169" s="10">
        <v>2</v>
      </c>
      <c r="E169" s="10">
        <v>4</v>
      </c>
      <c r="F169" s="10">
        <v>20</v>
      </c>
    </row>
    <row r="170" spans="1:6" x14ac:dyDescent="0.25">
      <c r="A170" s="4">
        <v>10</v>
      </c>
      <c r="B170" s="4">
        <v>7</v>
      </c>
      <c r="C170" s="4" t="s">
        <v>62</v>
      </c>
      <c r="D170" s="10">
        <v>20</v>
      </c>
      <c r="E170" s="10">
        <v>110</v>
      </c>
      <c r="F170" s="10">
        <v>200</v>
      </c>
    </row>
    <row r="171" spans="1:6" x14ac:dyDescent="0.25">
      <c r="A171" s="4">
        <v>10</v>
      </c>
      <c r="B171" s="4">
        <v>8</v>
      </c>
      <c r="C171" s="4" t="s">
        <v>63</v>
      </c>
      <c r="D171" s="10">
        <v>20</v>
      </c>
      <c r="E171" s="10">
        <v>30</v>
      </c>
      <c r="F171" s="10">
        <v>40</v>
      </c>
    </row>
    <row r="172" spans="1:6" x14ac:dyDescent="0.25">
      <c r="A172" s="4">
        <v>10</v>
      </c>
      <c r="B172" s="4">
        <v>9</v>
      </c>
      <c r="C172" s="4" t="s">
        <v>64</v>
      </c>
      <c r="D172" s="10">
        <v>50</v>
      </c>
      <c r="E172" s="10">
        <v>100</v>
      </c>
      <c r="F172" s="10">
        <v>150</v>
      </c>
    </row>
    <row r="173" spans="1:6" x14ac:dyDescent="0.25">
      <c r="A173" s="4">
        <v>10</v>
      </c>
      <c r="B173" s="4">
        <v>10</v>
      </c>
      <c r="C173" s="4" t="s">
        <v>65</v>
      </c>
      <c r="D173" s="10">
        <v>600</v>
      </c>
      <c r="E173" s="10">
        <v>1300</v>
      </c>
      <c r="F173" s="10">
        <v>2000</v>
      </c>
    </row>
    <row r="174" spans="1:6" x14ac:dyDescent="0.25">
      <c r="A174" s="4">
        <v>10</v>
      </c>
      <c r="B174" s="4">
        <v>11</v>
      </c>
      <c r="C174" s="4" t="s">
        <v>66</v>
      </c>
      <c r="D174" s="10">
        <v>10</v>
      </c>
      <c r="E174" s="10">
        <v>30</v>
      </c>
      <c r="F174" s="10">
        <v>50</v>
      </c>
    </row>
    <row r="175" spans="1:6" x14ac:dyDescent="0.25">
      <c r="A175" s="4">
        <v>10</v>
      </c>
      <c r="B175" s="4">
        <v>12</v>
      </c>
      <c r="C175" s="4" t="s">
        <v>67</v>
      </c>
      <c r="D175" s="10">
        <v>4</v>
      </c>
      <c r="E175" s="10">
        <v>7</v>
      </c>
      <c r="F175" s="10">
        <v>10</v>
      </c>
    </row>
    <row r="176" spans="1:6" x14ac:dyDescent="0.25">
      <c r="A176" s="4">
        <v>10</v>
      </c>
      <c r="B176" s="4">
        <v>13</v>
      </c>
      <c r="C176" s="4" t="s">
        <v>68</v>
      </c>
      <c r="D176" s="10">
        <v>30</v>
      </c>
      <c r="E176" s="10">
        <v>90</v>
      </c>
      <c r="F176" s="10">
        <v>150</v>
      </c>
    </row>
    <row r="177" spans="1:6" x14ac:dyDescent="0.25">
      <c r="A177" s="4">
        <v>10</v>
      </c>
      <c r="B177" s="4">
        <v>14</v>
      </c>
      <c r="C177" s="4" t="s">
        <v>69</v>
      </c>
      <c r="D177" s="10">
        <v>800</v>
      </c>
      <c r="E177" s="10">
        <v>1400</v>
      </c>
      <c r="F177" s="10">
        <v>2000</v>
      </c>
    </row>
    <row r="178" spans="1:6" x14ac:dyDescent="0.25">
      <c r="A178" s="4">
        <v>10</v>
      </c>
      <c r="B178" s="4">
        <v>15</v>
      </c>
      <c r="C178" s="4" t="s">
        <v>70</v>
      </c>
      <c r="D178" s="10">
        <v>10</v>
      </c>
      <c r="E178" s="10">
        <v>100</v>
      </c>
      <c r="F178" s="10">
        <v>200</v>
      </c>
    </row>
    <row r="179" spans="1:6" x14ac:dyDescent="0.25">
      <c r="A179" s="4">
        <v>10</v>
      </c>
      <c r="B179" s="4">
        <v>16</v>
      </c>
      <c r="C179" s="4" t="s">
        <v>71</v>
      </c>
      <c r="D179" s="10">
        <v>6</v>
      </c>
      <c r="E179" s="10">
        <v>8</v>
      </c>
      <c r="F179" s="10">
        <v>10</v>
      </c>
    </row>
    <row r="180" spans="1:6" x14ac:dyDescent="0.25">
      <c r="A180" s="4">
        <v>10</v>
      </c>
      <c r="B180" s="4">
        <v>17</v>
      </c>
      <c r="C180" s="4" t="s">
        <v>72</v>
      </c>
      <c r="D180" s="10">
        <v>100</v>
      </c>
      <c r="E180" s="10">
        <v>350</v>
      </c>
      <c r="F180" s="10">
        <v>600</v>
      </c>
    </row>
    <row r="181" spans="1:6" x14ac:dyDescent="0.25">
      <c r="A181" s="4">
        <v>10</v>
      </c>
      <c r="B181" s="4">
        <v>18</v>
      </c>
      <c r="C181" s="4" t="s">
        <v>73</v>
      </c>
      <c r="D181" s="10">
        <v>20</v>
      </c>
      <c r="E181" s="10">
        <v>70</v>
      </c>
      <c r="F181" s="10">
        <v>120</v>
      </c>
    </row>
    <row r="182" spans="1:6" x14ac:dyDescent="0.25">
      <c r="A182" s="4">
        <v>11</v>
      </c>
      <c r="B182" s="4">
        <v>1</v>
      </c>
      <c r="C182" s="4" t="s">
        <v>51</v>
      </c>
      <c r="D182" s="10">
        <v>2</v>
      </c>
      <c r="E182" s="10">
        <v>15</v>
      </c>
      <c r="F182" s="10">
        <v>20</v>
      </c>
    </row>
    <row r="183" spans="1:6" x14ac:dyDescent="0.25">
      <c r="A183" s="4">
        <v>11</v>
      </c>
      <c r="B183" s="4">
        <v>2</v>
      </c>
      <c r="C183" s="4" t="s">
        <v>53</v>
      </c>
      <c r="D183" s="10">
        <v>5</v>
      </c>
      <c r="E183" s="10">
        <v>8</v>
      </c>
      <c r="F183" s="10">
        <v>15</v>
      </c>
    </row>
    <row r="184" spans="1:6" x14ac:dyDescent="0.25">
      <c r="A184" s="4">
        <v>11</v>
      </c>
      <c r="B184" s="4">
        <v>3</v>
      </c>
      <c r="C184" s="4" t="s">
        <v>56</v>
      </c>
      <c r="D184" s="10">
        <v>1</v>
      </c>
      <c r="E184" s="10">
        <v>4</v>
      </c>
      <c r="F184" s="10">
        <v>10</v>
      </c>
    </row>
    <row r="185" spans="1:6" x14ac:dyDescent="0.25">
      <c r="A185" s="4">
        <v>11</v>
      </c>
      <c r="B185" s="4">
        <v>4</v>
      </c>
      <c r="C185" s="4" t="s">
        <v>58</v>
      </c>
      <c r="D185" s="10">
        <v>1</v>
      </c>
      <c r="E185" s="10">
        <v>6</v>
      </c>
      <c r="F185" s="10">
        <v>8</v>
      </c>
    </row>
    <row r="186" spans="1:6" x14ac:dyDescent="0.25">
      <c r="A186" s="4">
        <v>11</v>
      </c>
      <c r="B186" s="4">
        <v>5</v>
      </c>
      <c r="C186" s="4" t="s">
        <v>60</v>
      </c>
      <c r="D186" s="10">
        <v>100</v>
      </c>
      <c r="E186" s="10">
        <v>150</v>
      </c>
      <c r="F186" s="10">
        <v>250</v>
      </c>
    </row>
    <row r="187" spans="1:6" x14ac:dyDescent="0.25">
      <c r="A187" s="4">
        <v>11</v>
      </c>
      <c r="B187" s="4">
        <v>6</v>
      </c>
      <c r="C187" s="4" t="s">
        <v>61</v>
      </c>
      <c r="D187" s="10">
        <v>100</v>
      </c>
      <c r="E187" s="10">
        <v>150</v>
      </c>
      <c r="F187" s="10">
        <v>250</v>
      </c>
    </row>
    <row r="188" spans="1:6" x14ac:dyDescent="0.25">
      <c r="A188" s="4">
        <v>11</v>
      </c>
      <c r="B188" s="4">
        <v>7</v>
      </c>
      <c r="C188" s="4" t="s">
        <v>62</v>
      </c>
      <c r="D188" s="10">
        <v>1</v>
      </c>
      <c r="E188" s="10">
        <v>4</v>
      </c>
      <c r="F188" s="10">
        <v>9</v>
      </c>
    </row>
    <row r="189" spans="1:6" x14ac:dyDescent="0.25">
      <c r="A189" s="4">
        <v>11</v>
      </c>
      <c r="B189" s="4">
        <v>8</v>
      </c>
      <c r="C189" s="4" t="s">
        <v>63</v>
      </c>
      <c r="D189" s="10">
        <v>10</v>
      </c>
      <c r="E189" s="10">
        <v>30</v>
      </c>
      <c r="F189" s="10">
        <v>50</v>
      </c>
    </row>
    <row r="190" spans="1:6" x14ac:dyDescent="0.25">
      <c r="A190" s="4">
        <v>11</v>
      </c>
      <c r="B190" s="4">
        <v>9</v>
      </c>
      <c r="C190" s="4" t="s">
        <v>64</v>
      </c>
      <c r="D190" s="10">
        <v>2</v>
      </c>
      <c r="E190" s="10">
        <v>3</v>
      </c>
      <c r="F190" s="10">
        <v>6</v>
      </c>
    </row>
    <row r="191" spans="1:6" x14ac:dyDescent="0.25">
      <c r="A191" s="4">
        <v>11</v>
      </c>
      <c r="B191" s="4">
        <v>10</v>
      </c>
      <c r="C191" s="4" t="s">
        <v>65</v>
      </c>
      <c r="D191" s="10">
        <v>400</v>
      </c>
      <c r="E191" s="10">
        <v>440</v>
      </c>
      <c r="F191" s="10">
        <v>500</v>
      </c>
    </row>
    <row r="192" spans="1:6" x14ac:dyDescent="0.25">
      <c r="A192" s="4">
        <v>11</v>
      </c>
      <c r="B192" s="4">
        <v>11</v>
      </c>
      <c r="C192" s="4" t="s">
        <v>66</v>
      </c>
      <c r="D192" s="10">
        <v>1</v>
      </c>
      <c r="E192" s="10">
        <v>2</v>
      </c>
      <c r="F192" s="10">
        <v>3</v>
      </c>
    </row>
    <row r="193" spans="1:6" x14ac:dyDescent="0.25">
      <c r="A193" s="4">
        <v>11</v>
      </c>
      <c r="B193" s="4">
        <v>12</v>
      </c>
      <c r="C193" s="4" t="s">
        <v>67</v>
      </c>
      <c r="D193" s="10">
        <v>2</v>
      </c>
      <c r="E193" s="10">
        <v>3</v>
      </c>
      <c r="F193" s="10">
        <v>5</v>
      </c>
    </row>
    <row r="194" spans="1:6" x14ac:dyDescent="0.25">
      <c r="A194" s="4">
        <v>11</v>
      </c>
      <c r="B194" s="4">
        <v>13</v>
      </c>
      <c r="C194" s="4" t="s">
        <v>68</v>
      </c>
      <c r="D194" s="10">
        <v>400</v>
      </c>
      <c r="E194" s="10">
        <v>600</v>
      </c>
      <c r="F194" s="10">
        <v>900</v>
      </c>
    </row>
    <row r="195" spans="1:6" x14ac:dyDescent="0.25">
      <c r="A195" s="4">
        <v>11</v>
      </c>
      <c r="B195" s="4">
        <v>14</v>
      </c>
      <c r="C195" s="4" t="s">
        <v>69</v>
      </c>
      <c r="D195" s="10">
        <v>2</v>
      </c>
      <c r="E195" s="10">
        <v>4</v>
      </c>
      <c r="F195" s="10">
        <v>6</v>
      </c>
    </row>
    <row r="196" spans="1:6" x14ac:dyDescent="0.25">
      <c r="A196" s="4">
        <v>11</v>
      </c>
      <c r="B196" s="4">
        <v>15</v>
      </c>
      <c r="C196" s="4" t="s">
        <v>70</v>
      </c>
      <c r="D196" s="10">
        <v>5</v>
      </c>
      <c r="E196" s="10">
        <v>17</v>
      </c>
      <c r="F196" s="10">
        <v>30</v>
      </c>
    </row>
    <row r="197" spans="1:6" x14ac:dyDescent="0.25">
      <c r="A197" s="4">
        <v>11</v>
      </c>
      <c r="B197" s="4">
        <v>16</v>
      </c>
      <c r="C197" s="4" t="s">
        <v>71</v>
      </c>
      <c r="D197" s="10">
        <v>8</v>
      </c>
      <c r="E197" s="10">
        <v>11</v>
      </c>
      <c r="F197" s="10">
        <v>14</v>
      </c>
    </row>
    <row r="198" spans="1:6" x14ac:dyDescent="0.25">
      <c r="A198" s="4">
        <v>11</v>
      </c>
      <c r="B198" s="4">
        <v>17</v>
      </c>
      <c r="C198" s="4" t="s">
        <v>72</v>
      </c>
      <c r="D198" s="10">
        <v>400</v>
      </c>
      <c r="E198" s="10">
        <v>500</v>
      </c>
      <c r="F198" s="10">
        <v>700</v>
      </c>
    </row>
    <row r="199" spans="1:6" x14ac:dyDescent="0.25">
      <c r="A199" s="4">
        <v>11</v>
      </c>
      <c r="B199" s="4">
        <v>18</v>
      </c>
      <c r="C199" s="4" t="s">
        <v>73</v>
      </c>
      <c r="D199" s="10">
        <v>2</v>
      </c>
      <c r="E199" s="10">
        <v>7</v>
      </c>
      <c r="F199" s="10">
        <v>12</v>
      </c>
    </row>
    <row r="200" spans="1:6" x14ac:dyDescent="0.25">
      <c r="A200" s="4">
        <v>12</v>
      </c>
      <c r="B200" s="4">
        <v>1</v>
      </c>
      <c r="C200" s="4" t="s">
        <v>51</v>
      </c>
      <c r="D200" s="10">
        <v>5</v>
      </c>
      <c r="E200" s="10">
        <v>15</v>
      </c>
      <c r="F200" s="10">
        <v>30</v>
      </c>
    </row>
    <row r="201" spans="1:6" x14ac:dyDescent="0.25">
      <c r="A201" s="4">
        <v>12</v>
      </c>
      <c r="B201" s="4">
        <v>2</v>
      </c>
      <c r="C201" s="4" t="s">
        <v>53</v>
      </c>
      <c r="D201" s="10">
        <v>7</v>
      </c>
      <c r="E201" s="10">
        <v>10</v>
      </c>
      <c r="F201" s="10">
        <v>25</v>
      </c>
    </row>
    <row r="202" spans="1:6" x14ac:dyDescent="0.25">
      <c r="A202" s="4">
        <v>12</v>
      </c>
      <c r="B202" s="4">
        <v>3</v>
      </c>
      <c r="C202" s="4" t="s">
        <v>56</v>
      </c>
      <c r="D202" s="10">
        <v>2</v>
      </c>
      <c r="E202" s="10">
        <v>5</v>
      </c>
      <c r="F202" s="10">
        <v>10</v>
      </c>
    </row>
    <row r="203" spans="1:6" x14ac:dyDescent="0.25">
      <c r="A203" s="4">
        <v>12</v>
      </c>
      <c r="B203" s="4">
        <v>4</v>
      </c>
      <c r="C203" s="4" t="s">
        <v>58</v>
      </c>
      <c r="D203" s="10">
        <v>0.5</v>
      </c>
      <c r="E203" s="10">
        <v>1</v>
      </c>
      <c r="F203" s="10">
        <v>2</v>
      </c>
    </row>
    <row r="204" spans="1:6" x14ac:dyDescent="0.25">
      <c r="A204" s="4">
        <v>12</v>
      </c>
      <c r="B204" s="4">
        <v>5</v>
      </c>
      <c r="C204" s="4" t="s">
        <v>60</v>
      </c>
      <c r="D204" s="10">
        <v>2000</v>
      </c>
      <c r="E204" s="10">
        <v>7000</v>
      </c>
      <c r="F204" s="10">
        <v>10000</v>
      </c>
    </row>
    <row r="205" spans="1:6" x14ac:dyDescent="0.25">
      <c r="A205" s="4">
        <v>12</v>
      </c>
      <c r="B205" s="4">
        <v>6</v>
      </c>
      <c r="C205" s="4" t="s">
        <v>61</v>
      </c>
      <c r="D205" s="10">
        <v>30</v>
      </c>
      <c r="E205" s="10">
        <v>350</v>
      </c>
      <c r="F205" s="10">
        <v>500</v>
      </c>
    </row>
    <row r="206" spans="1:6" x14ac:dyDescent="0.25">
      <c r="A206" s="4">
        <v>12</v>
      </c>
      <c r="B206" s="4">
        <v>7</v>
      </c>
      <c r="C206" s="4" t="s">
        <v>62</v>
      </c>
      <c r="D206" s="10">
        <v>10</v>
      </c>
      <c r="E206" s="10">
        <v>70</v>
      </c>
      <c r="F206" s="10">
        <v>100</v>
      </c>
    </row>
    <row r="207" spans="1:6" x14ac:dyDescent="0.25">
      <c r="A207" s="4">
        <v>12</v>
      </c>
      <c r="B207" s="4">
        <v>8</v>
      </c>
      <c r="C207" s="4" t="s">
        <v>63</v>
      </c>
      <c r="D207" s="10">
        <v>65</v>
      </c>
      <c r="E207" s="10">
        <v>75</v>
      </c>
      <c r="F207" s="10">
        <v>85</v>
      </c>
    </row>
    <row r="208" spans="1:6" x14ac:dyDescent="0.25">
      <c r="A208" s="4">
        <v>12</v>
      </c>
      <c r="B208" s="4">
        <v>9</v>
      </c>
      <c r="C208" s="4" t="s">
        <v>64</v>
      </c>
      <c r="D208" s="10">
        <v>1</v>
      </c>
      <c r="E208" s="10">
        <v>7</v>
      </c>
      <c r="F208" s="10">
        <v>15</v>
      </c>
    </row>
    <row r="209" spans="1:6" x14ac:dyDescent="0.25">
      <c r="A209" s="4">
        <v>12</v>
      </c>
      <c r="B209" s="4">
        <v>10</v>
      </c>
      <c r="C209" s="4" t="s">
        <v>65</v>
      </c>
      <c r="D209" s="10">
        <v>5</v>
      </c>
      <c r="E209" s="10">
        <v>12</v>
      </c>
      <c r="F209" s="10">
        <v>30</v>
      </c>
    </row>
    <row r="210" spans="1:6" x14ac:dyDescent="0.25">
      <c r="A210" s="4">
        <v>12</v>
      </c>
      <c r="B210" s="4">
        <v>11</v>
      </c>
      <c r="C210" s="4" t="s">
        <v>66</v>
      </c>
      <c r="D210" s="10">
        <v>1</v>
      </c>
      <c r="E210" s="10">
        <v>4</v>
      </c>
      <c r="F210" s="10">
        <v>4.0999999999999996</v>
      </c>
    </row>
    <row r="211" spans="1:6" x14ac:dyDescent="0.25">
      <c r="A211" s="4">
        <v>12</v>
      </c>
      <c r="B211" s="4">
        <v>12</v>
      </c>
      <c r="C211" s="4" t="s">
        <v>67</v>
      </c>
      <c r="D211" s="10">
        <v>4</v>
      </c>
      <c r="E211" s="10">
        <v>6</v>
      </c>
      <c r="F211" s="10">
        <v>7</v>
      </c>
    </row>
    <row r="212" spans="1:6" x14ac:dyDescent="0.25">
      <c r="A212" s="4">
        <v>12</v>
      </c>
      <c r="B212" s="4">
        <v>13</v>
      </c>
      <c r="C212" s="4" t="s">
        <v>68</v>
      </c>
      <c r="D212" s="10">
        <v>100</v>
      </c>
      <c r="E212" s="10">
        <v>140</v>
      </c>
      <c r="F212" s="10">
        <v>160</v>
      </c>
    </row>
    <row r="213" spans="1:6" x14ac:dyDescent="0.25">
      <c r="A213" s="4">
        <v>12</v>
      </c>
      <c r="B213" s="4">
        <v>14</v>
      </c>
      <c r="C213" s="4" t="s">
        <v>69</v>
      </c>
      <c r="D213" s="10">
        <v>25</v>
      </c>
      <c r="E213" s="10">
        <v>50</v>
      </c>
      <c r="F213" s="10">
        <v>75</v>
      </c>
    </row>
    <row r="214" spans="1:6" x14ac:dyDescent="0.25">
      <c r="A214" s="4">
        <v>12</v>
      </c>
      <c r="B214" s="4">
        <v>15</v>
      </c>
      <c r="C214" s="4" t="s">
        <v>70</v>
      </c>
      <c r="D214" s="10">
        <v>20</v>
      </c>
      <c r="E214" s="10">
        <v>25</v>
      </c>
      <c r="F214" s="10">
        <v>60</v>
      </c>
    </row>
    <row r="215" spans="1:6" x14ac:dyDescent="0.25">
      <c r="A215" s="4">
        <v>12</v>
      </c>
      <c r="B215" s="4">
        <v>16</v>
      </c>
      <c r="C215" s="4" t="s">
        <v>71</v>
      </c>
      <c r="D215" s="10">
        <v>3</v>
      </c>
      <c r="E215" s="10">
        <v>5</v>
      </c>
      <c r="F215" s="10">
        <v>7</v>
      </c>
    </row>
    <row r="216" spans="1:6" x14ac:dyDescent="0.25">
      <c r="A216" s="4">
        <v>12</v>
      </c>
      <c r="B216" s="4">
        <v>17</v>
      </c>
      <c r="C216" s="4" t="s">
        <v>72</v>
      </c>
      <c r="D216" s="10">
        <v>100</v>
      </c>
      <c r="E216" s="10">
        <v>400</v>
      </c>
      <c r="F216" s="10">
        <v>750</v>
      </c>
    </row>
    <row r="217" spans="1:6" x14ac:dyDescent="0.25">
      <c r="A217" s="4">
        <v>12</v>
      </c>
      <c r="B217" s="4">
        <v>18</v>
      </c>
      <c r="C217" s="4" t="s">
        <v>73</v>
      </c>
      <c r="D217" s="10">
        <v>10</v>
      </c>
      <c r="E217" s="10">
        <v>20</v>
      </c>
      <c r="F217" s="10">
        <v>50</v>
      </c>
    </row>
    <row r="218" spans="1:6" x14ac:dyDescent="0.25">
      <c r="A218" s="4">
        <v>13</v>
      </c>
      <c r="B218" s="4">
        <v>1</v>
      </c>
      <c r="C218" s="4" t="s">
        <v>51</v>
      </c>
      <c r="D218" s="10">
        <v>1</v>
      </c>
      <c r="E218" s="10">
        <v>15</v>
      </c>
      <c r="F218" s="10">
        <v>20</v>
      </c>
    </row>
    <row r="219" spans="1:6" x14ac:dyDescent="0.25">
      <c r="A219" s="4">
        <v>13</v>
      </c>
      <c r="B219" s="4">
        <v>2</v>
      </c>
      <c r="C219" s="4" t="s">
        <v>53</v>
      </c>
      <c r="D219" s="10">
        <v>10</v>
      </c>
      <c r="E219" s="10">
        <v>30</v>
      </c>
      <c r="F219" s="10">
        <v>50</v>
      </c>
    </row>
    <row r="220" spans="1:6" x14ac:dyDescent="0.25">
      <c r="A220" s="4">
        <v>13</v>
      </c>
      <c r="B220" s="4">
        <v>3</v>
      </c>
      <c r="C220" s="4" t="s">
        <v>56</v>
      </c>
      <c r="D220" s="10">
        <v>10</v>
      </c>
      <c r="E220" s="10">
        <v>20</v>
      </c>
      <c r="F220" s="10">
        <v>30</v>
      </c>
    </row>
    <row r="221" spans="1:6" x14ac:dyDescent="0.25">
      <c r="A221" s="4">
        <v>13</v>
      </c>
      <c r="B221" s="4">
        <v>4</v>
      </c>
      <c r="C221" s="4" t="s">
        <v>58</v>
      </c>
      <c r="D221" s="10">
        <v>1</v>
      </c>
      <c r="E221" s="10">
        <v>15</v>
      </c>
      <c r="F221" s="10">
        <v>20</v>
      </c>
    </row>
    <row r="222" spans="1:6" x14ac:dyDescent="0.25">
      <c r="A222" s="4">
        <v>13</v>
      </c>
      <c r="B222" s="4">
        <v>5</v>
      </c>
      <c r="C222" s="4" t="s">
        <v>60</v>
      </c>
      <c r="D222" s="10">
        <v>1E-3</v>
      </c>
      <c r="E222" s="10">
        <v>2500</v>
      </c>
      <c r="F222" s="10">
        <v>5000</v>
      </c>
    </row>
    <row r="223" spans="1:6" x14ac:dyDescent="0.25">
      <c r="A223" s="4">
        <v>13</v>
      </c>
      <c r="B223" s="4">
        <v>6</v>
      </c>
      <c r="C223" s="4" t="s">
        <v>61</v>
      </c>
      <c r="D223" s="10">
        <v>0.1</v>
      </c>
      <c r="E223" s="10">
        <v>5</v>
      </c>
      <c r="F223" s="10">
        <v>10</v>
      </c>
    </row>
    <row r="224" spans="1:6" x14ac:dyDescent="0.25">
      <c r="A224" s="4">
        <v>13</v>
      </c>
      <c r="B224" s="4">
        <v>7</v>
      </c>
      <c r="C224" s="4" t="s">
        <v>62</v>
      </c>
      <c r="D224" s="10">
        <v>10</v>
      </c>
      <c r="E224" s="10">
        <v>55</v>
      </c>
      <c r="F224" s="10">
        <v>100</v>
      </c>
    </row>
    <row r="225" spans="1:6" x14ac:dyDescent="0.25">
      <c r="A225" s="4">
        <v>13</v>
      </c>
      <c r="B225" s="4">
        <v>8</v>
      </c>
      <c r="C225" s="4" t="s">
        <v>63</v>
      </c>
      <c r="D225" s="10">
        <v>1E-3</v>
      </c>
      <c r="E225" s="10">
        <v>5</v>
      </c>
      <c r="F225" s="10">
        <v>10</v>
      </c>
    </row>
    <row r="226" spans="1:6" x14ac:dyDescent="0.25">
      <c r="A226" s="4">
        <v>13</v>
      </c>
      <c r="B226" s="4">
        <v>9</v>
      </c>
      <c r="C226" s="4" t="s">
        <v>64</v>
      </c>
      <c r="D226" s="10">
        <v>1.5</v>
      </c>
      <c r="E226" s="10">
        <v>5.5</v>
      </c>
      <c r="F226" s="10">
        <v>10</v>
      </c>
    </row>
    <row r="227" spans="1:6" x14ac:dyDescent="0.25">
      <c r="A227" s="4">
        <v>13</v>
      </c>
      <c r="B227" s="4">
        <v>10</v>
      </c>
      <c r="C227" s="4" t="s">
        <v>65</v>
      </c>
      <c r="D227" s="10">
        <v>100</v>
      </c>
      <c r="E227" s="10">
        <v>2400</v>
      </c>
      <c r="F227" s="10">
        <v>5000</v>
      </c>
    </row>
    <row r="228" spans="1:6" x14ac:dyDescent="0.25">
      <c r="A228" s="4">
        <v>13</v>
      </c>
      <c r="B228" s="4">
        <v>11</v>
      </c>
      <c r="C228" s="4" t="s">
        <v>66</v>
      </c>
      <c r="D228" s="10">
        <v>10</v>
      </c>
      <c r="E228" s="10">
        <v>55</v>
      </c>
      <c r="F228" s="10">
        <v>80</v>
      </c>
    </row>
    <row r="229" spans="1:6" x14ac:dyDescent="0.25">
      <c r="A229" s="4">
        <v>13</v>
      </c>
      <c r="B229" s="4">
        <v>12</v>
      </c>
      <c r="C229" s="4" t="s">
        <v>67</v>
      </c>
      <c r="D229" s="10">
        <v>3</v>
      </c>
      <c r="E229" s="10">
        <v>8</v>
      </c>
      <c r="F229" s="10">
        <v>12</v>
      </c>
    </row>
    <row r="230" spans="1:6" x14ac:dyDescent="0.25">
      <c r="A230" s="4">
        <v>13</v>
      </c>
      <c r="B230" s="4">
        <v>13</v>
      </c>
      <c r="C230" s="4" t="s">
        <v>68</v>
      </c>
      <c r="D230" s="10">
        <v>200</v>
      </c>
      <c r="E230" s="10">
        <v>600</v>
      </c>
      <c r="F230" s="10">
        <v>1000</v>
      </c>
    </row>
    <row r="231" spans="1:6" x14ac:dyDescent="0.25">
      <c r="A231" s="4">
        <v>13</v>
      </c>
      <c r="B231" s="4">
        <v>14</v>
      </c>
      <c r="C231" s="4" t="s">
        <v>69</v>
      </c>
      <c r="D231" s="10">
        <v>10</v>
      </c>
      <c r="E231" s="10">
        <v>500</v>
      </c>
      <c r="F231" s="10">
        <v>1000</v>
      </c>
    </row>
    <row r="232" spans="1:6" x14ac:dyDescent="0.25">
      <c r="A232" s="4">
        <v>13</v>
      </c>
      <c r="B232" s="4">
        <v>15</v>
      </c>
      <c r="C232" s="4" t="s">
        <v>70</v>
      </c>
      <c r="D232" s="10">
        <v>1000</v>
      </c>
      <c r="E232" s="10">
        <v>24000</v>
      </c>
      <c r="F232" s="10">
        <v>50000</v>
      </c>
    </row>
    <row r="233" spans="1:6" x14ac:dyDescent="0.25">
      <c r="A233" s="4">
        <v>13</v>
      </c>
      <c r="B233" s="4">
        <v>16</v>
      </c>
      <c r="C233" s="4" t="s">
        <v>71</v>
      </c>
      <c r="D233" s="10">
        <v>5</v>
      </c>
      <c r="E233" s="10">
        <v>12</v>
      </c>
      <c r="F233" s="10">
        <v>20</v>
      </c>
    </row>
    <row r="234" spans="1:6" x14ac:dyDescent="0.25">
      <c r="A234" s="4">
        <v>13</v>
      </c>
      <c r="B234" s="4">
        <v>17</v>
      </c>
      <c r="C234" s="4" t="s">
        <v>72</v>
      </c>
      <c r="D234" s="10">
        <v>100</v>
      </c>
      <c r="E234" s="10">
        <v>2400</v>
      </c>
      <c r="F234" s="10">
        <v>5000</v>
      </c>
    </row>
    <row r="235" spans="1:6" x14ac:dyDescent="0.25">
      <c r="A235" s="4">
        <v>13</v>
      </c>
      <c r="B235" s="4">
        <v>18</v>
      </c>
      <c r="C235" s="4" t="s">
        <v>73</v>
      </c>
      <c r="D235" s="10">
        <v>20</v>
      </c>
      <c r="E235" s="10">
        <v>110</v>
      </c>
      <c r="F235" s="10">
        <v>200</v>
      </c>
    </row>
    <row r="236" spans="1:6" x14ac:dyDescent="0.25">
      <c r="A236" s="4">
        <v>14</v>
      </c>
      <c r="B236" s="4">
        <v>1</v>
      </c>
      <c r="C236" s="4" t="s">
        <v>51</v>
      </c>
      <c r="D236" s="10">
        <v>10</v>
      </c>
      <c r="E236" s="10">
        <v>25</v>
      </c>
      <c r="F236" s="10">
        <v>50</v>
      </c>
    </row>
    <row r="237" spans="1:6" x14ac:dyDescent="0.25">
      <c r="A237" s="4">
        <v>14</v>
      </c>
      <c r="B237" s="4">
        <v>2</v>
      </c>
      <c r="C237" s="4" t="s">
        <v>53</v>
      </c>
      <c r="D237" s="10">
        <v>100</v>
      </c>
      <c r="E237" s="10">
        <v>500</v>
      </c>
      <c r="F237" s="10">
        <v>1000</v>
      </c>
    </row>
    <row r="238" spans="1:6" x14ac:dyDescent="0.25">
      <c r="A238" s="4">
        <v>14</v>
      </c>
      <c r="B238" s="4">
        <v>3</v>
      </c>
      <c r="C238" s="4" t="s">
        <v>56</v>
      </c>
      <c r="D238" s="10">
        <v>3</v>
      </c>
      <c r="E238" s="10">
        <v>5</v>
      </c>
      <c r="F238" s="10">
        <v>10</v>
      </c>
    </row>
    <row r="239" spans="1:6" x14ac:dyDescent="0.25">
      <c r="A239" s="4">
        <v>14</v>
      </c>
      <c r="B239" s="4">
        <v>4</v>
      </c>
      <c r="C239" s="4" t="s">
        <v>58</v>
      </c>
      <c r="D239" s="10">
        <v>10</v>
      </c>
      <c r="E239" s="10">
        <v>30</v>
      </c>
      <c r="F239" s="10">
        <v>50</v>
      </c>
    </row>
    <row r="240" spans="1:6" x14ac:dyDescent="0.25">
      <c r="A240" s="4">
        <v>14</v>
      </c>
      <c r="B240" s="4">
        <v>5</v>
      </c>
      <c r="C240" s="4" t="s">
        <v>60</v>
      </c>
      <c r="D240" s="10">
        <v>500</v>
      </c>
      <c r="E240" s="10">
        <v>2500</v>
      </c>
      <c r="F240" s="10">
        <v>5000</v>
      </c>
    </row>
    <row r="241" spans="1:6" x14ac:dyDescent="0.25">
      <c r="A241" s="4">
        <v>14</v>
      </c>
      <c r="B241" s="4">
        <v>6</v>
      </c>
      <c r="C241" s="4" t="s">
        <v>61</v>
      </c>
      <c r="D241" s="10">
        <v>5</v>
      </c>
      <c r="E241" s="10">
        <v>40</v>
      </c>
      <c r="F241" s="10">
        <v>100</v>
      </c>
    </row>
    <row r="242" spans="1:6" x14ac:dyDescent="0.25">
      <c r="A242" s="4">
        <v>14</v>
      </c>
      <c r="B242" s="4">
        <v>7</v>
      </c>
      <c r="C242" s="4" t="s">
        <v>62</v>
      </c>
      <c r="D242" s="10">
        <v>100</v>
      </c>
      <c r="E242" s="10">
        <v>500</v>
      </c>
      <c r="F242" s="10">
        <v>1000</v>
      </c>
    </row>
    <row r="243" spans="1:6" x14ac:dyDescent="0.25">
      <c r="A243" s="4">
        <v>14</v>
      </c>
      <c r="B243" s="4">
        <v>8</v>
      </c>
      <c r="C243" s="4" t="s">
        <v>63</v>
      </c>
      <c r="D243" s="10">
        <v>30</v>
      </c>
      <c r="E243" s="10">
        <v>40</v>
      </c>
      <c r="F243" s="10">
        <v>60</v>
      </c>
    </row>
    <row r="244" spans="1:6" x14ac:dyDescent="0.25">
      <c r="A244" s="4">
        <v>14</v>
      </c>
      <c r="B244" s="4">
        <v>9</v>
      </c>
      <c r="C244" s="4" t="s">
        <v>64</v>
      </c>
      <c r="D244" s="10">
        <v>0.5</v>
      </c>
      <c r="E244" s="10">
        <v>1</v>
      </c>
      <c r="F244" s="10">
        <v>2</v>
      </c>
    </row>
    <row r="245" spans="1:6" x14ac:dyDescent="0.25">
      <c r="A245" s="4">
        <v>14</v>
      </c>
      <c r="B245" s="4">
        <v>10</v>
      </c>
      <c r="C245" s="4" t="s">
        <v>65</v>
      </c>
      <c r="D245" s="10">
        <v>1</v>
      </c>
      <c r="E245" s="10">
        <v>10</v>
      </c>
      <c r="F245" s="10">
        <v>100</v>
      </c>
    </row>
    <row r="246" spans="1:6" x14ac:dyDescent="0.25">
      <c r="A246" s="4">
        <v>14</v>
      </c>
      <c r="B246" s="4">
        <v>11</v>
      </c>
      <c r="C246" s="4" t="s">
        <v>66</v>
      </c>
      <c r="D246" s="10">
        <v>10</v>
      </c>
      <c r="E246" s="10">
        <v>50</v>
      </c>
      <c r="F246" s="10">
        <v>100</v>
      </c>
    </row>
    <row r="247" spans="1:6" x14ac:dyDescent="0.25">
      <c r="A247" s="4">
        <v>14</v>
      </c>
      <c r="B247" s="4">
        <v>12</v>
      </c>
      <c r="C247" s="4" t="s">
        <v>67</v>
      </c>
      <c r="D247" s="10">
        <v>5</v>
      </c>
      <c r="E247" s="10">
        <v>15</v>
      </c>
      <c r="F247" s="10">
        <v>30</v>
      </c>
    </row>
    <row r="248" spans="1:6" x14ac:dyDescent="0.25">
      <c r="A248" s="4">
        <v>14</v>
      </c>
      <c r="B248" s="4">
        <v>13</v>
      </c>
      <c r="C248" s="4" t="s">
        <v>68</v>
      </c>
      <c r="D248" s="10">
        <v>100</v>
      </c>
      <c r="E248" s="10">
        <v>200</v>
      </c>
      <c r="F248" s="10">
        <v>300</v>
      </c>
    </row>
    <row r="249" spans="1:6" x14ac:dyDescent="0.25">
      <c r="A249" s="4">
        <v>14</v>
      </c>
      <c r="B249" s="4">
        <v>14</v>
      </c>
      <c r="C249" s="4" t="s">
        <v>69</v>
      </c>
      <c r="D249" s="10">
        <v>500</v>
      </c>
      <c r="E249" s="10">
        <v>1000</v>
      </c>
      <c r="F249" s="10">
        <v>3000</v>
      </c>
    </row>
    <row r="250" spans="1:6" x14ac:dyDescent="0.25">
      <c r="A250" s="4">
        <v>14</v>
      </c>
      <c r="B250" s="4">
        <v>15</v>
      </c>
      <c r="C250" s="4" t="s">
        <v>70</v>
      </c>
      <c r="D250" s="10">
        <v>5</v>
      </c>
      <c r="E250" s="10">
        <v>10</v>
      </c>
      <c r="F250" s="10">
        <v>20</v>
      </c>
    </row>
    <row r="251" spans="1:6" x14ac:dyDescent="0.25">
      <c r="A251" s="4">
        <v>14</v>
      </c>
      <c r="B251" s="4">
        <v>16</v>
      </c>
      <c r="C251" s="4" t="s">
        <v>71</v>
      </c>
      <c r="D251" s="10">
        <v>1</v>
      </c>
      <c r="E251" s="10">
        <v>5</v>
      </c>
      <c r="F251" s="10">
        <v>10</v>
      </c>
    </row>
    <row r="252" spans="1:6" x14ac:dyDescent="0.25">
      <c r="A252" s="4">
        <v>14</v>
      </c>
      <c r="B252" s="4">
        <v>17</v>
      </c>
      <c r="C252" s="4" t="s">
        <v>72</v>
      </c>
      <c r="D252" s="10">
        <v>5</v>
      </c>
      <c r="E252" s="10">
        <v>100</v>
      </c>
      <c r="F252" s="10">
        <v>500</v>
      </c>
    </row>
    <row r="253" spans="1:6" x14ac:dyDescent="0.25">
      <c r="A253" s="4">
        <v>14</v>
      </c>
      <c r="B253" s="4">
        <v>18</v>
      </c>
      <c r="C253" s="4" t="s">
        <v>73</v>
      </c>
      <c r="D253" s="10">
        <v>100</v>
      </c>
      <c r="E253" s="10">
        <v>500</v>
      </c>
      <c r="F253" s="10">
        <v>1000</v>
      </c>
    </row>
    <row r="254" spans="1:6" x14ac:dyDescent="0.25">
      <c r="A254" s="4">
        <v>15</v>
      </c>
      <c r="B254" s="4">
        <v>1</v>
      </c>
      <c r="C254" s="4" t="s">
        <v>51</v>
      </c>
      <c r="D254" s="10">
        <v>40</v>
      </c>
      <c r="E254" s="10">
        <v>55</v>
      </c>
      <c r="F254" s="10">
        <v>60</v>
      </c>
    </row>
    <row r="255" spans="1:6" x14ac:dyDescent="0.25">
      <c r="A255" s="4">
        <v>15</v>
      </c>
      <c r="B255" s="4">
        <v>2</v>
      </c>
      <c r="C255" s="4" t="s">
        <v>53</v>
      </c>
      <c r="D255" s="10">
        <v>10</v>
      </c>
      <c r="E255" s="10">
        <v>13</v>
      </c>
      <c r="F255" s="10">
        <v>18</v>
      </c>
    </row>
    <row r="256" spans="1:6" x14ac:dyDescent="0.25">
      <c r="A256" s="4">
        <v>15</v>
      </c>
      <c r="B256" s="4">
        <v>3</v>
      </c>
      <c r="C256" s="4" t="s">
        <v>56</v>
      </c>
      <c r="D256" s="10">
        <v>2</v>
      </c>
      <c r="E256" s="10">
        <v>7</v>
      </c>
      <c r="F256" s="10">
        <v>10</v>
      </c>
    </row>
    <row r="257" spans="1:6" x14ac:dyDescent="0.25">
      <c r="A257" s="4">
        <v>15</v>
      </c>
      <c r="B257" s="4">
        <v>4</v>
      </c>
      <c r="C257" s="4" t="s">
        <v>58</v>
      </c>
      <c r="D257" s="10">
        <v>6</v>
      </c>
      <c r="E257" s="10">
        <v>10</v>
      </c>
      <c r="F257" s="10">
        <v>12</v>
      </c>
    </row>
    <row r="258" spans="1:6" x14ac:dyDescent="0.25">
      <c r="A258" s="4">
        <v>15</v>
      </c>
      <c r="B258" s="4">
        <v>5</v>
      </c>
      <c r="C258" s="4" t="s">
        <v>60</v>
      </c>
      <c r="D258" s="10">
        <v>600</v>
      </c>
      <c r="E258" s="10">
        <v>1000</v>
      </c>
      <c r="F258" s="10">
        <v>1500</v>
      </c>
    </row>
    <row r="259" spans="1:6" x14ac:dyDescent="0.25">
      <c r="A259" s="4">
        <v>15</v>
      </c>
      <c r="B259" s="4">
        <v>6</v>
      </c>
      <c r="C259" s="4" t="s">
        <v>61</v>
      </c>
      <c r="D259" s="10">
        <v>5</v>
      </c>
      <c r="E259" s="10">
        <v>40</v>
      </c>
      <c r="F259" s="10">
        <v>90</v>
      </c>
    </row>
    <row r="260" spans="1:6" x14ac:dyDescent="0.25">
      <c r="A260" s="4">
        <v>15</v>
      </c>
      <c r="B260" s="4">
        <v>7</v>
      </c>
      <c r="C260" s="4" t="s">
        <v>62</v>
      </c>
      <c r="D260" s="10">
        <v>5</v>
      </c>
      <c r="E260" s="10">
        <v>10</v>
      </c>
      <c r="F260" s="10">
        <v>20</v>
      </c>
    </row>
    <row r="261" spans="1:6" x14ac:dyDescent="0.25">
      <c r="A261" s="4">
        <v>15</v>
      </c>
      <c r="B261" s="4">
        <v>8</v>
      </c>
      <c r="C261" s="4" t="s">
        <v>63</v>
      </c>
      <c r="D261" s="10">
        <v>5</v>
      </c>
      <c r="E261" s="10">
        <v>12</v>
      </c>
      <c r="F261" s="10">
        <v>25</v>
      </c>
    </row>
    <row r="262" spans="1:6" x14ac:dyDescent="0.25">
      <c r="A262" s="4">
        <v>15</v>
      </c>
      <c r="B262" s="4">
        <v>9</v>
      </c>
      <c r="C262" s="4" t="s">
        <v>64</v>
      </c>
      <c r="D262" s="10">
        <v>6</v>
      </c>
      <c r="E262" s="10">
        <v>10</v>
      </c>
      <c r="F262" s="10">
        <v>15</v>
      </c>
    </row>
    <row r="263" spans="1:6" x14ac:dyDescent="0.25">
      <c r="A263" s="4">
        <v>15</v>
      </c>
      <c r="B263" s="4">
        <v>10</v>
      </c>
      <c r="C263" s="4" t="s">
        <v>65</v>
      </c>
      <c r="D263" s="10">
        <v>6500</v>
      </c>
      <c r="E263" s="10">
        <v>10000</v>
      </c>
      <c r="F263" s="10">
        <v>12000</v>
      </c>
    </row>
    <row r="264" spans="1:6" x14ac:dyDescent="0.25">
      <c r="A264" s="4">
        <v>15</v>
      </c>
      <c r="B264" s="4">
        <v>11</v>
      </c>
      <c r="C264" s="4" t="s">
        <v>66</v>
      </c>
      <c r="D264" s="10">
        <v>5</v>
      </c>
      <c r="E264" s="10">
        <v>18</v>
      </c>
      <c r="F264" s="10">
        <v>25</v>
      </c>
    </row>
    <row r="265" spans="1:6" x14ac:dyDescent="0.25">
      <c r="A265" s="4">
        <v>15</v>
      </c>
      <c r="B265" s="4">
        <v>12</v>
      </c>
      <c r="C265" s="4" t="s">
        <v>67</v>
      </c>
      <c r="D265" s="10">
        <v>6</v>
      </c>
      <c r="E265" s="10">
        <v>8</v>
      </c>
      <c r="F265" s="10">
        <v>10</v>
      </c>
    </row>
    <row r="266" spans="1:6" x14ac:dyDescent="0.25">
      <c r="A266" s="4">
        <v>15</v>
      </c>
      <c r="B266" s="4">
        <v>13</v>
      </c>
      <c r="C266" s="4" t="s">
        <v>68</v>
      </c>
      <c r="D266" s="10">
        <v>10</v>
      </c>
      <c r="E266" s="10">
        <v>25</v>
      </c>
      <c r="F266" s="10">
        <v>40</v>
      </c>
    </row>
    <row r="267" spans="1:6" x14ac:dyDescent="0.25">
      <c r="A267" s="4">
        <v>15</v>
      </c>
      <c r="B267" s="4">
        <v>14</v>
      </c>
      <c r="C267" s="4" t="s">
        <v>69</v>
      </c>
      <c r="D267" s="10">
        <v>300</v>
      </c>
      <c r="E267" s="10">
        <v>600</v>
      </c>
      <c r="F267" s="10">
        <v>800</v>
      </c>
    </row>
    <row r="268" spans="1:6" x14ac:dyDescent="0.25">
      <c r="A268" s="4">
        <v>15</v>
      </c>
      <c r="B268" s="4">
        <v>15</v>
      </c>
      <c r="C268" s="4" t="s">
        <v>70</v>
      </c>
      <c r="D268" s="10">
        <v>80</v>
      </c>
      <c r="E268" s="10">
        <v>150</v>
      </c>
      <c r="F268" s="10">
        <v>300</v>
      </c>
    </row>
    <row r="269" spans="1:6" x14ac:dyDescent="0.25">
      <c r="A269" s="4">
        <v>15</v>
      </c>
      <c r="B269" s="4">
        <v>16</v>
      </c>
      <c r="C269" s="4" t="s">
        <v>71</v>
      </c>
      <c r="D269" s="10">
        <v>5</v>
      </c>
      <c r="E269" s="10">
        <v>7</v>
      </c>
      <c r="F269" s="10">
        <v>9</v>
      </c>
    </row>
    <row r="270" spans="1:6" x14ac:dyDescent="0.25">
      <c r="A270" s="4">
        <v>15</v>
      </c>
      <c r="B270" s="4">
        <v>17</v>
      </c>
      <c r="C270" s="4" t="s">
        <v>72</v>
      </c>
      <c r="D270" s="10">
        <v>2000</v>
      </c>
      <c r="E270" s="10">
        <v>4000</v>
      </c>
      <c r="F270" s="10">
        <v>5000</v>
      </c>
    </row>
    <row r="271" spans="1:6" x14ac:dyDescent="0.25">
      <c r="A271" s="4">
        <v>15</v>
      </c>
      <c r="B271" s="4">
        <v>18</v>
      </c>
      <c r="C271" s="4" t="s">
        <v>73</v>
      </c>
      <c r="D271" s="10">
        <v>90</v>
      </c>
      <c r="E271" s="10">
        <v>120</v>
      </c>
      <c r="F271" s="10">
        <v>150</v>
      </c>
    </row>
    <row r="272" spans="1:6" x14ac:dyDescent="0.25">
      <c r="A272" s="4">
        <v>16</v>
      </c>
      <c r="B272" s="4">
        <v>1</v>
      </c>
      <c r="C272" s="4" t="s">
        <v>51</v>
      </c>
      <c r="D272" s="10">
        <v>20</v>
      </c>
      <c r="E272" s="10">
        <v>40</v>
      </c>
      <c r="F272" s="10">
        <v>70</v>
      </c>
    </row>
    <row r="273" spans="1:6" x14ac:dyDescent="0.25">
      <c r="A273" s="4">
        <v>16</v>
      </c>
      <c r="B273" s="4">
        <v>2</v>
      </c>
      <c r="C273" s="4" t="s">
        <v>53</v>
      </c>
      <c r="D273" s="10">
        <v>3</v>
      </c>
      <c r="E273" s="10">
        <v>7</v>
      </c>
      <c r="F273" s="10">
        <v>15</v>
      </c>
    </row>
    <row r="274" spans="1:6" x14ac:dyDescent="0.25">
      <c r="A274" s="4">
        <v>16</v>
      </c>
      <c r="B274" s="4">
        <v>3</v>
      </c>
      <c r="C274" s="4" t="s">
        <v>56</v>
      </c>
      <c r="D274" s="10">
        <v>5</v>
      </c>
      <c r="E274" s="10">
        <v>10</v>
      </c>
      <c r="F274" s="10">
        <v>20</v>
      </c>
    </row>
    <row r="275" spans="1:6" x14ac:dyDescent="0.25">
      <c r="A275" s="4">
        <v>16</v>
      </c>
      <c r="B275" s="4">
        <v>4</v>
      </c>
      <c r="C275" s="4" t="s">
        <v>58</v>
      </c>
      <c r="D275" s="10">
        <v>5</v>
      </c>
      <c r="E275" s="10">
        <v>10</v>
      </c>
      <c r="F275" s="10">
        <v>15</v>
      </c>
    </row>
    <row r="276" spans="1:6" x14ac:dyDescent="0.25">
      <c r="A276" s="4">
        <v>16</v>
      </c>
      <c r="B276" s="4">
        <v>5</v>
      </c>
      <c r="C276" s="4" t="s">
        <v>60</v>
      </c>
      <c r="D276" s="10">
        <v>100</v>
      </c>
      <c r="E276" s="10">
        <v>200</v>
      </c>
      <c r="F276" s="10">
        <v>500</v>
      </c>
    </row>
    <row r="277" spans="1:6" x14ac:dyDescent="0.25">
      <c r="A277" s="4">
        <v>16</v>
      </c>
      <c r="B277" s="4">
        <v>6</v>
      </c>
      <c r="C277" s="4" t="s">
        <v>61</v>
      </c>
      <c r="D277" s="10">
        <v>60</v>
      </c>
      <c r="E277" s="10">
        <v>120</v>
      </c>
      <c r="F277" s="10">
        <v>180</v>
      </c>
    </row>
    <row r="278" spans="1:6" x14ac:dyDescent="0.25">
      <c r="A278" s="4">
        <v>16</v>
      </c>
      <c r="B278" s="4">
        <v>7</v>
      </c>
      <c r="C278" s="4" t="s">
        <v>62</v>
      </c>
      <c r="D278" s="10">
        <v>20</v>
      </c>
      <c r="E278" s="10">
        <v>50</v>
      </c>
      <c r="F278" s="10">
        <v>100</v>
      </c>
    </row>
    <row r="279" spans="1:6" x14ac:dyDescent="0.25">
      <c r="A279" s="4">
        <v>16</v>
      </c>
      <c r="B279" s="4">
        <v>8</v>
      </c>
      <c r="C279" s="4" t="s">
        <v>63</v>
      </c>
      <c r="D279" s="10">
        <v>4</v>
      </c>
      <c r="E279" s="10">
        <v>10</v>
      </c>
      <c r="F279" s="10">
        <v>25</v>
      </c>
    </row>
    <row r="280" spans="1:6" x14ac:dyDescent="0.25">
      <c r="A280" s="4">
        <v>16</v>
      </c>
      <c r="B280" s="4">
        <v>9</v>
      </c>
      <c r="C280" s="4" t="s">
        <v>64</v>
      </c>
      <c r="D280" s="10">
        <v>5</v>
      </c>
      <c r="E280" s="10">
        <v>10</v>
      </c>
      <c r="F280" s="10">
        <v>15</v>
      </c>
    </row>
    <row r="281" spans="1:6" x14ac:dyDescent="0.25">
      <c r="A281" s="4">
        <v>16</v>
      </c>
      <c r="B281" s="4">
        <v>10</v>
      </c>
      <c r="C281" s="4" t="s">
        <v>65</v>
      </c>
      <c r="D281" s="10">
        <v>500</v>
      </c>
      <c r="E281" s="10">
        <v>600</v>
      </c>
      <c r="F281" s="10">
        <v>1000</v>
      </c>
    </row>
    <row r="282" spans="1:6" x14ac:dyDescent="0.25">
      <c r="A282" s="4">
        <v>16</v>
      </c>
      <c r="B282" s="4">
        <v>11</v>
      </c>
      <c r="C282" s="4" t="s">
        <v>66</v>
      </c>
      <c r="D282" s="10">
        <v>0.1</v>
      </c>
      <c r="E282" s="10">
        <v>1</v>
      </c>
      <c r="F282" s="10">
        <v>10</v>
      </c>
    </row>
    <row r="283" spans="1:6" x14ac:dyDescent="0.25">
      <c r="A283" s="4">
        <v>16</v>
      </c>
      <c r="B283" s="4">
        <v>12</v>
      </c>
      <c r="C283" s="4" t="s">
        <v>67</v>
      </c>
      <c r="D283" s="10">
        <v>10</v>
      </c>
      <c r="E283" s="10">
        <v>20</v>
      </c>
      <c r="F283" s="10">
        <v>50</v>
      </c>
    </row>
    <row r="284" spans="1:6" x14ac:dyDescent="0.25">
      <c r="A284" s="4">
        <v>16</v>
      </c>
      <c r="B284" s="4">
        <v>13</v>
      </c>
      <c r="C284" s="4" t="s">
        <v>68</v>
      </c>
      <c r="D284" s="10">
        <v>400</v>
      </c>
      <c r="E284" s="10">
        <v>500</v>
      </c>
      <c r="F284" s="10">
        <v>650</v>
      </c>
    </row>
    <row r="285" spans="1:6" x14ac:dyDescent="0.25">
      <c r="A285" s="4">
        <v>16</v>
      </c>
      <c r="B285" s="4">
        <v>14</v>
      </c>
      <c r="C285" s="4" t="s">
        <v>69</v>
      </c>
      <c r="D285" s="10">
        <v>0.5</v>
      </c>
      <c r="E285" s="10">
        <v>1</v>
      </c>
      <c r="F285" s="10">
        <v>3</v>
      </c>
    </row>
    <row r="286" spans="1:6" x14ac:dyDescent="0.25">
      <c r="A286" s="4">
        <v>16</v>
      </c>
      <c r="B286" s="4">
        <v>15</v>
      </c>
      <c r="C286" s="4" t="s">
        <v>70</v>
      </c>
      <c r="D286" s="10">
        <v>800</v>
      </c>
      <c r="E286" s="10">
        <v>1500</v>
      </c>
      <c r="F286" s="10">
        <v>5000</v>
      </c>
    </row>
    <row r="287" spans="1:6" x14ac:dyDescent="0.25">
      <c r="A287" s="4">
        <v>16</v>
      </c>
      <c r="B287" s="4">
        <v>16</v>
      </c>
      <c r="C287" s="4" t="s">
        <v>71</v>
      </c>
      <c r="D287" s="10">
        <v>6</v>
      </c>
      <c r="E287" s="10">
        <v>8</v>
      </c>
      <c r="F287" s="10">
        <v>12</v>
      </c>
    </row>
    <row r="288" spans="1:6" x14ac:dyDescent="0.25">
      <c r="A288" s="4">
        <v>16</v>
      </c>
      <c r="B288" s="4">
        <v>17</v>
      </c>
      <c r="C288" s="4" t="s">
        <v>72</v>
      </c>
      <c r="D288" s="10">
        <v>800</v>
      </c>
      <c r="E288" s="10">
        <v>2500</v>
      </c>
      <c r="F288" s="10">
        <v>4000</v>
      </c>
    </row>
    <row r="289" spans="1:6" x14ac:dyDescent="0.25">
      <c r="A289" s="4">
        <v>16</v>
      </c>
      <c r="B289" s="4">
        <v>18</v>
      </c>
      <c r="C289" s="4" t="s">
        <v>73</v>
      </c>
      <c r="D289" s="10">
        <v>1000</v>
      </c>
      <c r="E289" s="10">
        <v>5000</v>
      </c>
      <c r="F289" s="10">
        <v>20000</v>
      </c>
    </row>
    <row r="290" spans="1:6" x14ac:dyDescent="0.25">
      <c r="A290" s="4">
        <v>17</v>
      </c>
      <c r="B290" s="4">
        <v>1</v>
      </c>
      <c r="C290" s="4" t="s">
        <v>51</v>
      </c>
      <c r="D290" s="10">
        <v>50</v>
      </c>
      <c r="E290" s="10">
        <v>60</v>
      </c>
      <c r="F290" s="10">
        <v>90</v>
      </c>
    </row>
    <row r="291" spans="1:6" x14ac:dyDescent="0.25">
      <c r="A291" s="4">
        <v>17</v>
      </c>
      <c r="B291" s="4">
        <v>2</v>
      </c>
      <c r="C291" s="4" t="s">
        <v>53</v>
      </c>
      <c r="D291" s="10">
        <v>25</v>
      </c>
      <c r="E291" s="10">
        <v>75</v>
      </c>
      <c r="F291" s="10">
        <v>100</v>
      </c>
    </row>
    <row r="292" spans="1:6" x14ac:dyDescent="0.25">
      <c r="A292" s="4">
        <v>17</v>
      </c>
      <c r="B292" s="4">
        <v>3</v>
      </c>
      <c r="C292" s="4" t="s">
        <v>56</v>
      </c>
      <c r="D292" s="10">
        <v>1</v>
      </c>
      <c r="E292" s="10">
        <v>5</v>
      </c>
      <c r="F292" s="10">
        <v>10</v>
      </c>
    </row>
    <row r="293" spans="1:6" x14ac:dyDescent="0.25">
      <c r="A293" s="4">
        <v>17</v>
      </c>
      <c r="B293" s="4">
        <v>4</v>
      </c>
      <c r="C293" s="4" t="s">
        <v>58</v>
      </c>
      <c r="D293" s="10">
        <v>0.5</v>
      </c>
      <c r="E293" s="10">
        <v>2</v>
      </c>
      <c r="F293" s="10">
        <v>5</v>
      </c>
    </row>
    <row r="294" spans="1:6" x14ac:dyDescent="0.25">
      <c r="A294" s="4">
        <v>17</v>
      </c>
      <c r="B294" s="4">
        <v>5</v>
      </c>
      <c r="C294" s="4" t="s">
        <v>60</v>
      </c>
      <c r="D294" s="10">
        <v>300</v>
      </c>
      <c r="E294" s="10">
        <v>500</v>
      </c>
      <c r="F294" s="10">
        <v>750</v>
      </c>
    </row>
    <row r="295" spans="1:6" x14ac:dyDescent="0.25">
      <c r="A295" s="4">
        <v>17</v>
      </c>
      <c r="B295" s="4">
        <v>6</v>
      </c>
      <c r="C295" s="4" t="s">
        <v>61</v>
      </c>
      <c r="D295" s="10">
        <v>5</v>
      </c>
      <c r="E295" s="10">
        <v>102</v>
      </c>
      <c r="F295" s="10">
        <v>200</v>
      </c>
    </row>
    <row r="296" spans="1:6" x14ac:dyDescent="0.25">
      <c r="A296" s="4">
        <v>17</v>
      </c>
      <c r="B296" s="4">
        <v>7</v>
      </c>
      <c r="C296" s="4" t="s">
        <v>62</v>
      </c>
      <c r="D296" s="10">
        <v>2000</v>
      </c>
      <c r="E296" s="10">
        <v>3600</v>
      </c>
      <c r="F296" s="10">
        <v>5000</v>
      </c>
    </row>
    <row r="297" spans="1:6" x14ac:dyDescent="0.25">
      <c r="A297" s="4">
        <v>17</v>
      </c>
      <c r="B297" s="4">
        <v>8</v>
      </c>
      <c r="C297" s="4" t="s">
        <v>63</v>
      </c>
      <c r="D297" s="10">
        <v>80</v>
      </c>
      <c r="E297" s="10">
        <v>90</v>
      </c>
      <c r="F297" s="10">
        <v>100</v>
      </c>
    </row>
    <row r="298" spans="1:6" x14ac:dyDescent="0.25">
      <c r="A298" s="4">
        <v>17</v>
      </c>
      <c r="B298" s="4">
        <v>9</v>
      </c>
      <c r="C298" s="4" t="s">
        <v>64</v>
      </c>
      <c r="D298" s="10">
        <v>12</v>
      </c>
      <c r="E298" s="10">
        <v>30</v>
      </c>
      <c r="F298" s="10">
        <v>50</v>
      </c>
    </row>
    <row r="299" spans="1:6" x14ac:dyDescent="0.25">
      <c r="A299" s="4">
        <v>17</v>
      </c>
      <c r="B299" s="4">
        <v>10</v>
      </c>
      <c r="C299" s="4" t="s">
        <v>65</v>
      </c>
      <c r="D299" s="10">
        <v>250</v>
      </c>
      <c r="E299" s="10">
        <v>500</v>
      </c>
      <c r="F299" s="10">
        <v>1000</v>
      </c>
    </row>
    <row r="300" spans="1:6" x14ac:dyDescent="0.25">
      <c r="A300" s="4">
        <v>17</v>
      </c>
      <c r="B300" s="4">
        <v>11</v>
      </c>
      <c r="C300" s="4" t="s">
        <v>66</v>
      </c>
      <c r="D300" s="10">
        <v>1E-3</v>
      </c>
      <c r="E300" s="10">
        <v>1.5</v>
      </c>
      <c r="F300" s="10">
        <v>3</v>
      </c>
    </row>
    <row r="301" spans="1:6" x14ac:dyDescent="0.25">
      <c r="A301" s="4">
        <v>17</v>
      </c>
      <c r="B301" s="4">
        <v>12</v>
      </c>
      <c r="C301" s="4" t="s">
        <v>67</v>
      </c>
      <c r="D301" s="10">
        <v>4</v>
      </c>
      <c r="E301" s="10">
        <v>4.5</v>
      </c>
      <c r="F301" s="10">
        <v>5</v>
      </c>
    </row>
    <row r="302" spans="1:6" x14ac:dyDescent="0.25">
      <c r="A302" s="4">
        <v>17</v>
      </c>
      <c r="B302" s="4">
        <v>13</v>
      </c>
      <c r="C302" s="4" t="s">
        <v>68</v>
      </c>
      <c r="D302" s="10">
        <v>625</v>
      </c>
      <c r="E302" s="10">
        <v>635</v>
      </c>
      <c r="F302" s="10">
        <v>650</v>
      </c>
    </row>
    <row r="303" spans="1:6" x14ac:dyDescent="0.25">
      <c r="A303" s="4">
        <v>17</v>
      </c>
      <c r="B303" s="4">
        <v>14</v>
      </c>
      <c r="C303" s="4" t="s">
        <v>69</v>
      </c>
      <c r="D303" s="10">
        <v>1</v>
      </c>
      <c r="E303" s="10">
        <v>5</v>
      </c>
      <c r="F303" s="10">
        <v>10</v>
      </c>
    </row>
    <row r="304" spans="1:6" x14ac:dyDescent="0.25">
      <c r="A304" s="4">
        <v>17</v>
      </c>
      <c r="B304" s="4">
        <v>15</v>
      </c>
      <c r="C304" s="4" t="s">
        <v>70</v>
      </c>
      <c r="D304" s="10">
        <v>150</v>
      </c>
      <c r="E304" s="10">
        <v>225</v>
      </c>
      <c r="F304" s="10">
        <v>600</v>
      </c>
    </row>
    <row r="305" spans="1:6" x14ac:dyDescent="0.25">
      <c r="A305" s="4">
        <v>17</v>
      </c>
      <c r="B305" s="4">
        <v>16</v>
      </c>
      <c r="C305" s="4" t="s">
        <v>71</v>
      </c>
      <c r="D305" s="10">
        <v>8.6999999999999993</v>
      </c>
      <c r="E305" s="10">
        <v>12.7</v>
      </c>
      <c r="F305" s="10">
        <v>15</v>
      </c>
    </row>
    <row r="306" spans="1:6" x14ac:dyDescent="0.25">
      <c r="A306" s="4">
        <v>17</v>
      </c>
      <c r="B306" s="4">
        <v>17</v>
      </c>
      <c r="C306" s="4" t="s">
        <v>72</v>
      </c>
      <c r="D306" s="10">
        <v>200</v>
      </c>
      <c r="E306" s="10">
        <v>500</v>
      </c>
      <c r="F306" s="10">
        <v>700</v>
      </c>
    </row>
    <row r="307" spans="1:6" x14ac:dyDescent="0.25">
      <c r="A307" s="4">
        <v>17</v>
      </c>
      <c r="B307" s="4">
        <v>18</v>
      </c>
      <c r="C307" s="4" t="s">
        <v>73</v>
      </c>
      <c r="D307" s="10">
        <v>5</v>
      </c>
      <c r="E307" s="10">
        <v>12</v>
      </c>
      <c r="F307" s="10">
        <v>20</v>
      </c>
    </row>
    <row r="308" spans="1:6" x14ac:dyDescent="0.25">
      <c r="A308" s="4">
        <v>18</v>
      </c>
      <c r="B308" s="4">
        <v>1</v>
      </c>
      <c r="C308" s="4" t="s">
        <v>51</v>
      </c>
      <c r="D308" s="10">
        <v>10</v>
      </c>
      <c r="E308" s="10">
        <v>20</v>
      </c>
      <c r="F308" s="10">
        <v>30</v>
      </c>
    </row>
    <row r="309" spans="1:6" x14ac:dyDescent="0.25">
      <c r="A309" s="4">
        <v>18</v>
      </c>
      <c r="B309" s="4">
        <v>2</v>
      </c>
      <c r="C309" s="4" t="s">
        <v>53</v>
      </c>
      <c r="D309" s="10">
        <v>5</v>
      </c>
      <c r="E309" s="10">
        <v>10</v>
      </c>
      <c r="F309" s="10">
        <v>25</v>
      </c>
    </row>
    <row r="310" spans="1:6" x14ac:dyDescent="0.25">
      <c r="A310" s="4">
        <v>18</v>
      </c>
      <c r="B310" s="4">
        <v>3</v>
      </c>
      <c r="C310" s="4" t="s">
        <v>56</v>
      </c>
      <c r="D310" s="10">
        <v>1E-3</v>
      </c>
      <c r="E310" s="10">
        <v>20</v>
      </c>
      <c r="F310" s="10">
        <v>30</v>
      </c>
    </row>
    <row r="311" spans="1:6" x14ac:dyDescent="0.25">
      <c r="A311" s="4">
        <v>18</v>
      </c>
      <c r="B311" s="4">
        <v>4</v>
      </c>
      <c r="C311" s="4" t="s">
        <v>58</v>
      </c>
      <c r="D311" s="10">
        <v>2</v>
      </c>
      <c r="E311" s="10">
        <v>8</v>
      </c>
      <c r="F311" s="10">
        <v>15</v>
      </c>
    </row>
    <row r="312" spans="1:6" x14ac:dyDescent="0.25">
      <c r="A312" s="4">
        <v>18</v>
      </c>
      <c r="B312" s="4">
        <v>5</v>
      </c>
      <c r="C312" s="4" t="s">
        <v>60</v>
      </c>
      <c r="D312" s="10">
        <v>1000</v>
      </c>
      <c r="E312" s="10">
        <v>4000</v>
      </c>
      <c r="F312" s="10">
        <v>10000</v>
      </c>
    </row>
    <row r="313" spans="1:6" x14ac:dyDescent="0.25">
      <c r="A313" s="4">
        <v>18</v>
      </c>
      <c r="B313" s="4">
        <v>6</v>
      </c>
      <c r="C313" s="4" t="s">
        <v>61</v>
      </c>
      <c r="D313" s="10">
        <v>2</v>
      </c>
      <c r="E313" s="10">
        <v>7</v>
      </c>
      <c r="F313" s="10">
        <v>50</v>
      </c>
    </row>
    <row r="314" spans="1:6" x14ac:dyDescent="0.25">
      <c r="A314" s="4">
        <v>18</v>
      </c>
      <c r="B314" s="4">
        <v>7</v>
      </c>
      <c r="C314" s="4" t="s">
        <v>62</v>
      </c>
      <c r="D314" s="10">
        <v>20</v>
      </c>
      <c r="E314" s="10">
        <v>100</v>
      </c>
      <c r="F314" s="10">
        <v>200</v>
      </c>
    </row>
    <row r="315" spans="1:6" x14ac:dyDescent="0.25">
      <c r="A315" s="4">
        <v>18</v>
      </c>
      <c r="B315" s="4">
        <v>8</v>
      </c>
      <c r="C315" s="4" t="s">
        <v>63</v>
      </c>
      <c r="D315" s="10">
        <v>10</v>
      </c>
      <c r="E315" s="10">
        <v>50</v>
      </c>
      <c r="F315" s="10">
        <v>90</v>
      </c>
    </row>
    <row r="316" spans="1:6" x14ac:dyDescent="0.25">
      <c r="A316" s="4">
        <v>18</v>
      </c>
      <c r="B316" s="4">
        <v>9</v>
      </c>
      <c r="C316" s="4" t="s">
        <v>64</v>
      </c>
      <c r="D316" s="10">
        <v>3</v>
      </c>
      <c r="E316" s="10">
        <v>10</v>
      </c>
      <c r="F316" s="10">
        <v>20</v>
      </c>
    </row>
    <row r="317" spans="1:6" x14ac:dyDescent="0.25">
      <c r="A317" s="4">
        <v>18</v>
      </c>
      <c r="B317" s="4">
        <v>10</v>
      </c>
      <c r="C317" s="4" t="s">
        <v>65</v>
      </c>
      <c r="D317" s="10">
        <v>1E-3</v>
      </c>
      <c r="E317" s="10">
        <v>100</v>
      </c>
      <c r="F317" s="10">
        <v>2000</v>
      </c>
    </row>
    <row r="318" spans="1:6" x14ac:dyDescent="0.25">
      <c r="A318" s="4">
        <v>18</v>
      </c>
      <c r="B318" s="4">
        <v>11</v>
      </c>
      <c r="C318" s="4" t="s">
        <v>66</v>
      </c>
      <c r="D318" s="10">
        <v>3</v>
      </c>
      <c r="E318" s="10">
        <v>5</v>
      </c>
      <c r="F318" s="10">
        <v>15</v>
      </c>
    </row>
    <row r="319" spans="1:6" x14ac:dyDescent="0.25">
      <c r="A319" s="4">
        <v>18</v>
      </c>
      <c r="B319" s="4">
        <v>12</v>
      </c>
      <c r="C319" s="4" t="s">
        <v>67</v>
      </c>
      <c r="D319" s="10">
        <v>2</v>
      </c>
      <c r="E319" s="10">
        <v>5</v>
      </c>
      <c r="F319" s="10">
        <v>15</v>
      </c>
    </row>
    <row r="320" spans="1:6" x14ac:dyDescent="0.25">
      <c r="A320" s="4">
        <v>18</v>
      </c>
      <c r="B320" s="4">
        <v>13</v>
      </c>
      <c r="C320" s="4" t="s">
        <v>68</v>
      </c>
      <c r="D320" s="10">
        <v>30</v>
      </c>
      <c r="E320" s="10">
        <v>75</v>
      </c>
      <c r="F320" s="10">
        <v>200</v>
      </c>
    </row>
    <row r="321" spans="1:6" x14ac:dyDescent="0.25">
      <c r="A321" s="4">
        <v>18</v>
      </c>
      <c r="B321" s="4">
        <v>14</v>
      </c>
      <c r="C321" s="4" t="s">
        <v>69</v>
      </c>
      <c r="D321" s="10">
        <v>10</v>
      </c>
      <c r="E321" s="10">
        <v>20</v>
      </c>
      <c r="F321" s="10">
        <v>150</v>
      </c>
    </row>
    <row r="322" spans="1:6" x14ac:dyDescent="0.25">
      <c r="A322" s="4">
        <v>18</v>
      </c>
      <c r="B322" s="4">
        <v>15</v>
      </c>
      <c r="C322" s="4" t="s">
        <v>70</v>
      </c>
      <c r="D322" s="10">
        <v>50</v>
      </c>
      <c r="E322" s="10">
        <v>100</v>
      </c>
      <c r="F322" s="10">
        <v>200</v>
      </c>
    </row>
    <row r="323" spans="1:6" x14ac:dyDescent="0.25">
      <c r="A323" s="4">
        <v>18</v>
      </c>
      <c r="B323" s="4">
        <v>16</v>
      </c>
      <c r="C323" s="4" t="s">
        <v>71</v>
      </c>
      <c r="D323" s="10">
        <v>5</v>
      </c>
      <c r="E323" s="10">
        <v>7</v>
      </c>
      <c r="F323" s="10">
        <v>12</v>
      </c>
    </row>
    <row r="324" spans="1:6" x14ac:dyDescent="0.25">
      <c r="A324" s="4">
        <v>18</v>
      </c>
      <c r="B324" s="4">
        <v>17</v>
      </c>
      <c r="C324" s="4" t="s">
        <v>72</v>
      </c>
      <c r="D324" s="10">
        <v>400</v>
      </c>
      <c r="E324" s="10">
        <v>1000</v>
      </c>
      <c r="F324" s="10">
        <v>3000</v>
      </c>
    </row>
    <row r="325" spans="1:6" x14ac:dyDescent="0.25">
      <c r="A325" s="4">
        <v>18</v>
      </c>
      <c r="B325" s="4">
        <v>18</v>
      </c>
      <c r="C325" s="4" t="s">
        <v>73</v>
      </c>
      <c r="D325" s="10">
        <v>3</v>
      </c>
      <c r="E325" s="10">
        <v>5</v>
      </c>
      <c r="F325" s="10">
        <v>12</v>
      </c>
    </row>
    <row r="326" spans="1:6" x14ac:dyDescent="0.25">
      <c r="A326" s="4">
        <v>19</v>
      </c>
      <c r="B326" s="4">
        <v>1</v>
      </c>
      <c r="C326" s="4" t="s">
        <v>51</v>
      </c>
      <c r="D326" s="10">
        <v>5</v>
      </c>
      <c r="E326" s="10">
        <v>10</v>
      </c>
      <c r="F326" s="10">
        <v>20</v>
      </c>
    </row>
    <row r="327" spans="1:6" x14ac:dyDescent="0.25">
      <c r="A327" s="4">
        <v>19</v>
      </c>
      <c r="B327" s="4">
        <v>2</v>
      </c>
      <c r="C327" s="4" t="s">
        <v>53</v>
      </c>
      <c r="D327" s="10">
        <v>5</v>
      </c>
      <c r="E327" s="10">
        <v>7</v>
      </c>
      <c r="F327" s="10">
        <v>15</v>
      </c>
    </row>
    <row r="328" spans="1:6" x14ac:dyDescent="0.25">
      <c r="A328" s="4">
        <v>19</v>
      </c>
      <c r="B328" s="4">
        <v>3</v>
      </c>
      <c r="C328" s="4" t="s">
        <v>56</v>
      </c>
      <c r="D328" s="10">
        <v>10</v>
      </c>
      <c r="E328" s="10">
        <v>20</v>
      </c>
      <c r="F328" s="10">
        <v>30</v>
      </c>
    </row>
    <row r="329" spans="1:6" x14ac:dyDescent="0.25">
      <c r="A329" s="4">
        <v>19</v>
      </c>
      <c r="B329" s="4">
        <v>4</v>
      </c>
      <c r="C329" s="4" t="s">
        <v>58</v>
      </c>
      <c r="D329" s="10">
        <v>5</v>
      </c>
      <c r="E329" s="10">
        <v>10</v>
      </c>
      <c r="F329" s="10">
        <v>20</v>
      </c>
    </row>
    <row r="330" spans="1:6" x14ac:dyDescent="0.25">
      <c r="A330" s="4">
        <v>19</v>
      </c>
      <c r="B330" s="4">
        <v>5</v>
      </c>
      <c r="C330" s="4" t="s">
        <v>60</v>
      </c>
      <c r="D330" s="10">
        <v>50</v>
      </c>
      <c r="E330" s="10">
        <v>200</v>
      </c>
      <c r="F330" s="10">
        <v>2000</v>
      </c>
    </row>
    <row r="331" spans="1:6" x14ac:dyDescent="0.25">
      <c r="A331" s="4">
        <v>19</v>
      </c>
      <c r="B331" s="4">
        <v>6</v>
      </c>
      <c r="C331" s="4" t="s">
        <v>61</v>
      </c>
      <c r="D331" s="10">
        <v>10</v>
      </c>
      <c r="E331" s="10">
        <v>40</v>
      </c>
      <c r="F331" s="10">
        <v>140</v>
      </c>
    </row>
    <row r="332" spans="1:6" x14ac:dyDescent="0.25">
      <c r="A332" s="4">
        <v>19</v>
      </c>
      <c r="B332" s="4">
        <v>7</v>
      </c>
      <c r="C332" s="4" t="s">
        <v>62</v>
      </c>
      <c r="D332" s="10">
        <v>25</v>
      </c>
      <c r="E332" s="10">
        <v>75</v>
      </c>
      <c r="F332" s="10">
        <v>150</v>
      </c>
    </row>
    <row r="333" spans="1:6" x14ac:dyDescent="0.25">
      <c r="A333" s="4">
        <v>19</v>
      </c>
      <c r="B333" s="4">
        <v>8</v>
      </c>
      <c r="C333" s="4" t="s">
        <v>63</v>
      </c>
      <c r="D333" s="10">
        <v>20</v>
      </c>
      <c r="E333" s="10">
        <v>40</v>
      </c>
      <c r="F333" s="10">
        <v>60</v>
      </c>
    </row>
    <row r="334" spans="1:6" x14ac:dyDescent="0.25">
      <c r="A334" s="4">
        <v>19</v>
      </c>
      <c r="B334" s="4">
        <v>9</v>
      </c>
      <c r="C334" s="4" t="s">
        <v>64</v>
      </c>
      <c r="D334" s="10">
        <v>0.1</v>
      </c>
      <c r="E334" s="10">
        <v>0.2</v>
      </c>
      <c r="F334" s="10">
        <v>0.3</v>
      </c>
    </row>
    <row r="335" spans="1:6" x14ac:dyDescent="0.25">
      <c r="A335" s="4">
        <v>19</v>
      </c>
      <c r="B335" s="4">
        <v>10</v>
      </c>
      <c r="C335" s="4" t="s">
        <v>65</v>
      </c>
      <c r="D335" s="10">
        <v>100</v>
      </c>
      <c r="E335" s="10">
        <v>250</v>
      </c>
      <c r="F335" s="10">
        <v>1000</v>
      </c>
    </row>
    <row r="336" spans="1:6" x14ac:dyDescent="0.25">
      <c r="A336" s="4">
        <v>19</v>
      </c>
      <c r="B336" s="4">
        <v>11</v>
      </c>
      <c r="C336" s="4" t="s">
        <v>66</v>
      </c>
      <c r="D336" s="10">
        <v>3</v>
      </c>
      <c r="E336" s="10">
        <v>5</v>
      </c>
      <c r="F336" s="10">
        <v>12</v>
      </c>
    </row>
    <row r="337" spans="1:6" x14ac:dyDescent="0.25">
      <c r="A337" s="4">
        <v>19</v>
      </c>
      <c r="B337" s="4">
        <v>12</v>
      </c>
      <c r="C337" s="4" t="s">
        <v>67</v>
      </c>
      <c r="D337" s="10">
        <v>12</v>
      </c>
      <c r="E337" s="10">
        <v>15</v>
      </c>
      <c r="F337" s="10">
        <v>20</v>
      </c>
    </row>
    <row r="338" spans="1:6" x14ac:dyDescent="0.25">
      <c r="A338" s="4">
        <v>19</v>
      </c>
      <c r="B338" s="4">
        <v>13</v>
      </c>
      <c r="C338" s="4" t="s">
        <v>68</v>
      </c>
      <c r="D338" s="10">
        <v>70</v>
      </c>
      <c r="E338" s="10">
        <v>90</v>
      </c>
      <c r="F338" s="10">
        <v>130</v>
      </c>
    </row>
    <row r="339" spans="1:6" x14ac:dyDescent="0.25">
      <c r="A339" s="4">
        <v>19</v>
      </c>
      <c r="B339" s="4">
        <v>14</v>
      </c>
      <c r="C339" s="4" t="s">
        <v>69</v>
      </c>
      <c r="D339" s="10">
        <v>100</v>
      </c>
      <c r="E339" s="10">
        <v>700</v>
      </c>
      <c r="F339" s="10">
        <v>2000</v>
      </c>
    </row>
    <row r="340" spans="1:6" x14ac:dyDescent="0.25">
      <c r="A340" s="4">
        <v>19</v>
      </c>
      <c r="B340" s="4">
        <v>15</v>
      </c>
      <c r="C340" s="4" t="s">
        <v>70</v>
      </c>
      <c r="D340" s="10">
        <v>50</v>
      </c>
      <c r="E340" s="10">
        <v>75</v>
      </c>
      <c r="F340" s="10">
        <v>150</v>
      </c>
    </row>
    <row r="341" spans="1:6" x14ac:dyDescent="0.25">
      <c r="A341" s="4">
        <v>19</v>
      </c>
      <c r="B341" s="4">
        <v>16</v>
      </c>
      <c r="C341" s="4" t="s">
        <v>71</v>
      </c>
      <c r="D341" s="10">
        <v>4.3</v>
      </c>
      <c r="E341" s="10">
        <v>7</v>
      </c>
      <c r="F341" s="10">
        <v>8</v>
      </c>
    </row>
    <row r="342" spans="1:6" x14ac:dyDescent="0.25">
      <c r="A342" s="4">
        <v>19</v>
      </c>
      <c r="B342" s="4">
        <v>17</v>
      </c>
      <c r="C342" s="4" t="s">
        <v>72</v>
      </c>
      <c r="D342" s="10">
        <v>500</v>
      </c>
      <c r="E342" s="10">
        <v>1500</v>
      </c>
      <c r="F342" s="10">
        <v>2500</v>
      </c>
    </row>
    <row r="343" spans="1:6" x14ac:dyDescent="0.25">
      <c r="A343" s="4">
        <v>19</v>
      </c>
      <c r="B343" s="4">
        <v>18</v>
      </c>
      <c r="C343" s="4" t="s">
        <v>73</v>
      </c>
      <c r="D343" s="10">
        <v>10</v>
      </c>
      <c r="E343" s="10">
        <v>30</v>
      </c>
      <c r="F343" s="10">
        <v>40</v>
      </c>
    </row>
    <row r="344" spans="1:6" x14ac:dyDescent="0.25">
      <c r="A344" s="4">
        <v>20</v>
      </c>
      <c r="B344" s="4">
        <v>1</v>
      </c>
      <c r="C344" s="4" t="s">
        <v>51</v>
      </c>
      <c r="D344" s="10">
        <v>10</v>
      </c>
      <c r="E344" s="10">
        <v>40</v>
      </c>
      <c r="F344" s="10">
        <v>60</v>
      </c>
    </row>
    <row r="345" spans="1:6" x14ac:dyDescent="0.25">
      <c r="A345" s="4">
        <v>20</v>
      </c>
      <c r="B345" s="4">
        <v>2</v>
      </c>
      <c r="C345" s="4" t="s">
        <v>53</v>
      </c>
      <c r="D345" s="10">
        <v>800</v>
      </c>
      <c r="E345" s="10">
        <v>1300</v>
      </c>
      <c r="F345" s="10">
        <v>1800</v>
      </c>
    </row>
    <row r="346" spans="1:6" x14ac:dyDescent="0.25">
      <c r="A346" s="4">
        <v>20</v>
      </c>
      <c r="B346" s="4">
        <v>3</v>
      </c>
      <c r="C346" s="4" t="s">
        <v>56</v>
      </c>
      <c r="D346" s="10">
        <v>0.5</v>
      </c>
      <c r="E346" s="10">
        <v>2.5</v>
      </c>
      <c r="F346" s="10">
        <v>5</v>
      </c>
    </row>
    <row r="347" spans="1:6" x14ac:dyDescent="0.25">
      <c r="A347" s="4">
        <v>20</v>
      </c>
      <c r="B347" s="4">
        <v>4</v>
      </c>
      <c r="C347" s="4" t="s">
        <v>58</v>
      </c>
      <c r="D347" s="10">
        <v>5</v>
      </c>
      <c r="E347" s="10">
        <v>8</v>
      </c>
      <c r="F347" s="10">
        <v>15</v>
      </c>
    </row>
    <row r="348" spans="1:6" x14ac:dyDescent="0.25">
      <c r="A348" s="4">
        <v>20</v>
      </c>
      <c r="B348" s="4">
        <v>5</v>
      </c>
      <c r="C348" s="4" t="s">
        <v>60</v>
      </c>
      <c r="D348" s="10">
        <v>1</v>
      </c>
      <c r="E348" s="10">
        <v>4</v>
      </c>
      <c r="F348" s="10">
        <v>7</v>
      </c>
    </row>
    <row r="349" spans="1:6" x14ac:dyDescent="0.25">
      <c r="A349" s="4">
        <v>20</v>
      </c>
      <c r="B349" s="4">
        <v>6</v>
      </c>
      <c r="C349" s="4" t="s">
        <v>61</v>
      </c>
      <c r="D349" s="10">
        <v>1</v>
      </c>
      <c r="E349" s="10">
        <v>28</v>
      </c>
      <c r="F349" s="10">
        <v>1000</v>
      </c>
    </row>
    <row r="350" spans="1:6" x14ac:dyDescent="0.25">
      <c r="A350" s="4">
        <v>20</v>
      </c>
      <c r="B350" s="4">
        <v>7</v>
      </c>
      <c r="C350" s="4" t="s">
        <v>62</v>
      </c>
      <c r="D350" s="10">
        <v>100</v>
      </c>
      <c r="E350" s="10">
        <v>1500</v>
      </c>
      <c r="F350" s="10">
        <v>3000</v>
      </c>
    </row>
    <row r="351" spans="1:6" x14ac:dyDescent="0.25">
      <c r="A351" s="4">
        <v>20</v>
      </c>
      <c r="B351" s="4">
        <v>8</v>
      </c>
      <c r="C351" s="4" t="s">
        <v>63</v>
      </c>
      <c r="D351" s="10">
        <v>5</v>
      </c>
      <c r="E351" s="10">
        <v>15</v>
      </c>
      <c r="F351" s="10">
        <v>30</v>
      </c>
    </row>
    <row r="352" spans="1:6" x14ac:dyDescent="0.25">
      <c r="A352" s="4">
        <v>20</v>
      </c>
      <c r="B352" s="4">
        <v>9</v>
      </c>
      <c r="C352" s="4" t="s">
        <v>64</v>
      </c>
      <c r="D352" s="10">
        <v>0.5</v>
      </c>
      <c r="E352" s="10">
        <v>1</v>
      </c>
      <c r="F352" s="10">
        <v>10</v>
      </c>
    </row>
    <row r="353" spans="1:6" x14ac:dyDescent="0.25">
      <c r="A353" s="4">
        <v>20</v>
      </c>
      <c r="B353" s="4">
        <v>10</v>
      </c>
      <c r="C353" s="4" t="s">
        <v>65</v>
      </c>
      <c r="D353" s="10">
        <v>100</v>
      </c>
      <c r="E353" s="10">
        <v>1500</v>
      </c>
      <c r="F353" s="10">
        <v>3000</v>
      </c>
    </row>
    <row r="354" spans="1:6" x14ac:dyDescent="0.25">
      <c r="A354" s="4">
        <v>20</v>
      </c>
      <c r="B354" s="4">
        <v>11</v>
      </c>
      <c r="C354" s="4" t="s">
        <v>66</v>
      </c>
      <c r="D354" s="10">
        <v>1</v>
      </c>
      <c r="E354" s="10">
        <v>3</v>
      </c>
      <c r="F354" s="10">
        <v>25</v>
      </c>
    </row>
    <row r="355" spans="1:6" x14ac:dyDescent="0.25">
      <c r="A355" s="4">
        <v>20</v>
      </c>
      <c r="B355" s="4">
        <v>12</v>
      </c>
      <c r="C355" s="4" t="s">
        <v>67</v>
      </c>
      <c r="D355" s="10">
        <v>4</v>
      </c>
      <c r="E355" s="10">
        <v>12</v>
      </c>
      <c r="F355" s="10">
        <v>20</v>
      </c>
    </row>
    <row r="356" spans="1:6" x14ac:dyDescent="0.25">
      <c r="A356" s="4">
        <v>20</v>
      </c>
      <c r="B356" s="4">
        <v>13</v>
      </c>
      <c r="C356" s="4" t="s">
        <v>68</v>
      </c>
      <c r="D356" s="10">
        <v>50</v>
      </c>
      <c r="E356" s="10">
        <v>125</v>
      </c>
      <c r="F356" s="10">
        <v>200</v>
      </c>
    </row>
    <row r="357" spans="1:6" x14ac:dyDescent="0.25">
      <c r="A357" s="4">
        <v>20</v>
      </c>
      <c r="B357" s="4">
        <v>14</v>
      </c>
      <c r="C357" s="4" t="s">
        <v>69</v>
      </c>
      <c r="D357" s="10">
        <v>0.25</v>
      </c>
      <c r="E357" s="10">
        <v>5</v>
      </c>
      <c r="F357" s="10">
        <v>10</v>
      </c>
    </row>
    <row r="358" spans="1:6" x14ac:dyDescent="0.25">
      <c r="A358" s="4">
        <v>20</v>
      </c>
      <c r="B358" s="4">
        <v>15</v>
      </c>
      <c r="C358" s="4" t="s">
        <v>70</v>
      </c>
      <c r="D358" s="10">
        <v>300</v>
      </c>
      <c r="E358" s="10">
        <v>1000</v>
      </c>
      <c r="F358" s="10">
        <v>1600</v>
      </c>
    </row>
    <row r="359" spans="1:6" x14ac:dyDescent="0.25">
      <c r="A359" s="4">
        <v>20</v>
      </c>
      <c r="B359" s="4">
        <v>16</v>
      </c>
      <c r="C359" s="4" t="s">
        <v>71</v>
      </c>
      <c r="D359" s="10">
        <v>1</v>
      </c>
      <c r="E359" s="10">
        <v>10</v>
      </c>
      <c r="F359" s="10">
        <v>20</v>
      </c>
    </row>
    <row r="360" spans="1:6" x14ac:dyDescent="0.25">
      <c r="A360" s="4">
        <v>20</v>
      </c>
      <c r="B360" s="4">
        <v>17</v>
      </c>
      <c r="C360" s="4" t="s">
        <v>72</v>
      </c>
      <c r="D360" s="10">
        <v>500</v>
      </c>
      <c r="E360" s="10">
        <v>1800</v>
      </c>
      <c r="F360" s="10">
        <v>3000</v>
      </c>
    </row>
    <row r="361" spans="1:6" x14ac:dyDescent="0.25">
      <c r="A361" s="4">
        <v>20</v>
      </c>
      <c r="B361" s="4">
        <v>18</v>
      </c>
      <c r="C361" s="4" t="s">
        <v>73</v>
      </c>
      <c r="D361" s="10">
        <v>3</v>
      </c>
      <c r="E361" s="10">
        <v>17</v>
      </c>
      <c r="F361" s="10">
        <v>30</v>
      </c>
    </row>
    <row r="362" spans="1:6" x14ac:dyDescent="0.25">
      <c r="A362" s="4">
        <v>21</v>
      </c>
      <c r="B362" s="4">
        <v>1</v>
      </c>
      <c r="C362" s="4" t="s">
        <v>51</v>
      </c>
      <c r="D362" s="10">
        <v>10</v>
      </c>
      <c r="E362" s="10">
        <v>20</v>
      </c>
      <c r="F362" s="10">
        <v>40</v>
      </c>
    </row>
    <row r="363" spans="1:6" x14ac:dyDescent="0.25">
      <c r="A363" s="4">
        <v>21</v>
      </c>
      <c r="B363" s="4">
        <v>2</v>
      </c>
      <c r="C363" s="4" t="s">
        <v>53</v>
      </c>
      <c r="D363" s="10">
        <v>20</v>
      </c>
      <c r="E363" s="10">
        <v>60</v>
      </c>
      <c r="F363" s="10">
        <v>75</v>
      </c>
    </row>
    <row r="364" spans="1:6" x14ac:dyDescent="0.25">
      <c r="A364" s="4">
        <v>21</v>
      </c>
      <c r="B364" s="4">
        <v>3</v>
      </c>
      <c r="C364" s="4" t="s">
        <v>56</v>
      </c>
      <c r="D364" s="10">
        <v>5</v>
      </c>
      <c r="E364" s="10">
        <v>17</v>
      </c>
      <c r="F364" s="10">
        <v>30</v>
      </c>
    </row>
    <row r="365" spans="1:6" x14ac:dyDescent="0.25">
      <c r="A365" s="4">
        <v>21</v>
      </c>
      <c r="B365" s="4">
        <v>4</v>
      </c>
      <c r="C365" s="4" t="s">
        <v>58</v>
      </c>
      <c r="D365" s="10">
        <v>5</v>
      </c>
      <c r="E365" s="10">
        <v>10</v>
      </c>
      <c r="F365" s="10">
        <v>20</v>
      </c>
    </row>
    <row r="366" spans="1:6" x14ac:dyDescent="0.25">
      <c r="A366" s="4">
        <v>21</v>
      </c>
      <c r="B366" s="4">
        <v>5</v>
      </c>
      <c r="C366" s="4" t="s">
        <v>60</v>
      </c>
      <c r="D366" s="10">
        <v>500</v>
      </c>
      <c r="E366" s="10">
        <v>2000</v>
      </c>
      <c r="F366" s="10">
        <v>3000</v>
      </c>
    </row>
    <row r="367" spans="1:6" x14ac:dyDescent="0.25">
      <c r="A367" s="4">
        <v>21</v>
      </c>
      <c r="B367" s="4">
        <v>6</v>
      </c>
      <c r="C367" s="4" t="s">
        <v>61</v>
      </c>
      <c r="D367" s="10">
        <v>20</v>
      </c>
      <c r="E367" s="10">
        <v>40</v>
      </c>
      <c r="F367" s="10">
        <v>60</v>
      </c>
    </row>
    <row r="368" spans="1:6" x14ac:dyDescent="0.25">
      <c r="A368" s="4">
        <v>21</v>
      </c>
      <c r="B368" s="4">
        <v>7</v>
      </c>
      <c r="C368" s="4" t="s">
        <v>62</v>
      </c>
      <c r="D368" s="10">
        <v>5</v>
      </c>
      <c r="E368" s="10">
        <v>20</v>
      </c>
      <c r="F368" s="10">
        <v>30</v>
      </c>
    </row>
    <row r="369" spans="1:6" x14ac:dyDescent="0.25">
      <c r="A369" s="4">
        <v>21</v>
      </c>
      <c r="B369" s="4">
        <v>8</v>
      </c>
      <c r="C369" s="4" t="s">
        <v>63</v>
      </c>
      <c r="D369" s="10">
        <v>5</v>
      </c>
      <c r="E369" s="10">
        <v>10</v>
      </c>
      <c r="F369" s="10">
        <v>15</v>
      </c>
    </row>
    <row r="370" spans="1:6" x14ac:dyDescent="0.25">
      <c r="A370" s="4">
        <v>21</v>
      </c>
      <c r="B370" s="4">
        <v>9</v>
      </c>
      <c r="C370" s="4" t="s">
        <v>64</v>
      </c>
      <c r="D370" s="10">
        <v>1</v>
      </c>
      <c r="E370" s="10">
        <v>5</v>
      </c>
      <c r="F370" s="10">
        <v>10</v>
      </c>
    </row>
    <row r="371" spans="1:6" x14ac:dyDescent="0.25">
      <c r="A371" s="4">
        <v>21</v>
      </c>
      <c r="B371" s="4">
        <v>10</v>
      </c>
      <c r="C371" s="4" t="s">
        <v>65</v>
      </c>
      <c r="D371" s="10">
        <v>500</v>
      </c>
      <c r="E371" s="10">
        <v>1000</v>
      </c>
      <c r="F371" s="10">
        <v>2000</v>
      </c>
    </row>
    <row r="372" spans="1:6" x14ac:dyDescent="0.25">
      <c r="A372" s="4">
        <v>21</v>
      </c>
      <c r="B372" s="4">
        <v>11</v>
      </c>
      <c r="C372" s="4" t="s">
        <v>66</v>
      </c>
      <c r="D372" s="10">
        <v>5</v>
      </c>
      <c r="E372" s="10">
        <v>30</v>
      </c>
      <c r="F372" s="10">
        <v>50</v>
      </c>
    </row>
    <row r="373" spans="1:6" x14ac:dyDescent="0.25">
      <c r="A373" s="4">
        <v>21</v>
      </c>
      <c r="B373" s="4">
        <v>12</v>
      </c>
      <c r="C373" s="4" t="s">
        <v>67</v>
      </c>
      <c r="D373" s="10">
        <v>4</v>
      </c>
      <c r="E373" s="10">
        <v>5</v>
      </c>
      <c r="F373" s="10">
        <v>7</v>
      </c>
    </row>
    <row r="374" spans="1:6" x14ac:dyDescent="0.25">
      <c r="A374" s="4">
        <v>21</v>
      </c>
      <c r="B374" s="4">
        <v>13</v>
      </c>
      <c r="C374" s="4" t="s">
        <v>68</v>
      </c>
      <c r="D374" s="10">
        <v>100</v>
      </c>
      <c r="E374" s="10">
        <v>200</v>
      </c>
      <c r="F374" s="10">
        <v>300</v>
      </c>
    </row>
    <row r="375" spans="1:6" x14ac:dyDescent="0.25">
      <c r="A375" s="4">
        <v>21</v>
      </c>
      <c r="B375" s="4">
        <v>14</v>
      </c>
      <c r="C375" s="4" t="s">
        <v>69</v>
      </c>
      <c r="D375" s="10">
        <v>200</v>
      </c>
      <c r="E375" s="10">
        <v>600</v>
      </c>
      <c r="F375" s="10">
        <v>1000</v>
      </c>
    </row>
    <row r="376" spans="1:6" x14ac:dyDescent="0.25">
      <c r="A376" s="4">
        <v>21</v>
      </c>
      <c r="B376" s="4">
        <v>15</v>
      </c>
      <c r="C376" s="4" t="s">
        <v>70</v>
      </c>
      <c r="D376" s="10">
        <v>50</v>
      </c>
      <c r="E376" s="10">
        <v>75</v>
      </c>
      <c r="F376" s="10">
        <v>150</v>
      </c>
    </row>
    <row r="377" spans="1:6" x14ac:dyDescent="0.25">
      <c r="A377" s="4">
        <v>21</v>
      </c>
      <c r="B377" s="4">
        <v>16</v>
      </c>
      <c r="C377" s="4" t="s">
        <v>71</v>
      </c>
      <c r="D377" s="10">
        <v>10</v>
      </c>
      <c r="E377" s="10">
        <v>12</v>
      </c>
      <c r="F377" s="10">
        <v>14</v>
      </c>
    </row>
    <row r="378" spans="1:6" x14ac:dyDescent="0.25">
      <c r="A378" s="4">
        <v>21</v>
      </c>
      <c r="B378" s="4">
        <v>17</v>
      </c>
      <c r="C378" s="4" t="s">
        <v>72</v>
      </c>
      <c r="D378" s="10">
        <v>100</v>
      </c>
      <c r="E378" s="10">
        <v>750</v>
      </c>
      <c r="F378" s="10">
        <v>1500</v>
      </c>
    </row>
    <row r="379" spans="1:6" x14ac:dyDescent="0.25">
      <c r="A379" s="4">
        <v>21</v>
      </c>
      <c r="B379" s="4">
        <v>18</v>
      </c>
      <c r="C379" s="4" t="s">
        <v>73</v>
      </c>
      <c r="D379" s="10">
        <v>10</v>
      </c>
      <c r="E379" s="10">
        <v>30</v>
      </c>
      <c r="F379" s="10">
        <v>50</v>
      </c>
    </row>
    <row r="380" spans="1:6" x14ac:dyDescent="0.25">
      <c r="A380" s="4">
        <v>22</v>
      </c>
      <c r="B380" s="4">
        <v>1</v>
      </c>
      <c r="C380" s="4" t="s">
        <v>51</v>
      </c>
      <c r="D380" s="10">
        <v>3</v>
      </c>
      <c r="E380" s="10">
        <v>5</v>
      </c>
      <c r="F380" s="10">
        <v>15</v>
      </c>
    </row>
    <row r="381" spans="1:6" x14ac:dyDescent="0.25">
      <c r="A381" s="4">
        <v>22</v>
      </c>
      <c r="B381" s="4">
        <v>2</v>
      </c>
      <c r="C381" s="4" t="s">
        <v>53</v>
      </c>
      <c r="D381" s="10">
        <v>1</v>
      </c>
      <c r="E381" s="10">
        <v>30</v>
      </c>
      <c r="F381" s="10">
        <v>100</v>
      </c>
    </row>
    <row r="382" spans="1:6" x14ac:dyDescent="0.25">
      <c r="A382" s="4">
        <v>22</v>
      </c>
      <c r="B382" s="4">
        <v>3</v>
      </c>
      <c r="C382" s="4" t="s">
        <v>56</v>
      </c>
      <c r="D382" s="10">
        <v>1</v>
      </c>
      <c r="E382" s="10">
        <v>5</v>
      </c>
      <c r="F382" s="10">
        <v>10</v>
      </c>
    </row>
    <row r="383" spans="1:6" x14ac:dyDescent="0.25">
      <c r="A383" s="4">
        <v>22</v>
      </c>
      <c r="B383" s="4">
        <v>4</v>
      </c>
      <c r="C383" s="4" t="s">
        <v>58</v>
      </c>
      <c r="D383" s="10">
        <v>1</v>
      </c>
      <c r="E383" s="10">
        <v>5</v>
      </c>
      <c r="F383" s="10">
        <v>10</v>
      </c>
    </row>
    <row r="384" spans="1:6" x14ac:dyDescent="0.25">
      <c r="A384" s="4">
        <v>22</v>
      </c>
      <c r="B384" s="4">
        <v>5</v>
      </c>
      <c r="C384" s="4" t="s">
        <v>60</v>
      </c>
      <c r="D384" s="10">
        <v>100</v>
      </c>
      <c r="E384" s="10">
        <v>2500</v>
      </c>
      <c r="F384" s="10">
        <v>5000</v>
      </c>
    </row>
    <row r="385" spans="1:6" x14ac:dyDescent="0.25">
      <c r="A385" s="4">
        <v>22</v>
      </c>
      <c r="B385" s="4">
        <v>6</v>
      </c>
      <c r="C385" s="4" t="s">
        <v>61</v>
      </c>
      <c r="D385" s="10">
        <v>30</v>
      </c>
      <c r="E385" s="10">
        <v>70</v>
      </c>
      <c r="F385" s="10">
        <v>200</v>
      </c>
    </row>
    <row r="386" spans="1:6" x14ac:dyDescent="0.25">
      <c r="A386" s="4">
        <v>22</v>
      </c>
      <c r="B386" s="4">
        <v>7</v>
      </c>
      <c r="C386" s="4" t="s">
        <v>62</v>
      </c>
      <c r="D386" s="10">
        <v>500</v>
      </c>
      <c r="E386" s="10">
        <v>2000</v>
      </c>
      <c r="F386" s="10">
        <v>5000</v>
      </c>
    </row>
    <row r="387" spans="1:6" x14ac:dyDescent="0.25">
      <c r="A387" s="4">
        <v>22</v>
      </c>
      <c r="B387" s="4">
        <v>8</v>
      </c>
      <c r="C387" s="4" t="s">
        <v>63</v>
      </c>
      <c r="D387" s="10">
        <v>5</v>
      </c>
      <c r="E387" s="10">
        <v>10</v>
      </c>
      <c r="F387" s="10">
        <v>15</v>
      </c>
    </row>
    <row r="388" spans="1:6" x14ac:dyDescent="0.25">
      <c r="A388" s="4">
        <v>22</v>
      </c>
      <c r="B388" s="4">
        <v>9</v>
      </c>
      <c r="C388" s="4" t="s">
        <v>64</v>
      </c>
      <c r="D388" s="10">
        <v>100</v>
      </c>
      <c r="E388" s="10">
        <v>300</v>
      </c>
      <c r="F388" s="10">
        <v>500</v>
      </c>
    </row>
    <row r="389" spans="1:6" x14ac:dyDescent="0.25">
      <c r="A389" s="4">
        <v>22</v>
      </c>
      <c r="B389" s="4">
        <v>10</v>
      </c>
      <c r="C389" s="4" t="s">
        <v>65</v>
      </c>
      <c r="D389" s="10">
        <v>500</v>
      </c>
      <c r="E389" s="10">
        <v>1000</v>
      </c>
      <c r="F389" s="10">
        <v>2000</v>
      </c>
    </row>
    <row r="390" spans="1:6" x14ac:dyDescent="0.25">
      <c r="A390" s="4">
        <v>22</v>
      </c>
      <c r="B390" s="4">
        <v>11</v>
      </c>
      <c r="C390" s="4" t="s">
        <v>66</v>
      </c>
      <c r="D390" s="10">
        <v>5</v>
      </c>
      <c r="E390" s="10">
        <v>13</v>
      </c>
      <c r="F390" s="10">
        <v>20</v>
      </c>
    </row>
    <row r="391" spans="1:6" x14ac:dyDescent="0.25">
      <c r="A391" s="4">
        <v>22</v>
      </c>
      <c r="B391" s="4">
        <v>12</v>
      </c>
      <c r="C391" s="4" t="s">
        <v>67</v>
      </c>
      <c r="D391" s="10">
        <v>5</v>
      </c>
      <c r="E391" s="10">
        <v>9</v>
      </c>
      <c r="F391" s="10">
        <v>13</v>
      </c>
    </row>
    <row r="392" spans="1:6" x14ac:dyDescent="0.25">
      <c r="A392" s="4">
        <v>22</v>
      </c>
      <c r="B392" s="4">
        <v>13</v>
      </c>
      <c r="C392" s="4" t="s">
        <v>68</v>
      </c>
      <c r="D392" s="10">
        <v>200</v>
      </c>
      <c r="E392" s="10">
        <v>350</v>
      </c>
      <c r="F392" s="10">
        <v>500</v>
      </c>
    </row>
    <row r="393" spans="1:6" x14ac:dyDescent="0.25">
      <c r="A393" s="4">
        <v>22</v>
      </c>
      <c r="B393" s="4">
        <v>14</v>
      </c>
      <c r="C393" s="4" t="s">
        <v>69</v>
      </c>
      <c r="D393" s="10">
        <v>100</v>
      </c>
      <c r="E393" s="10">
        <v>700</v>
      </c>
      <c r="F393" s="10">
        <v>1500</v>
      </c>
    </row>
    <row r="394" spans="1:6" x14ac:dyDescent="0.25">
      <c r="A394" s="4">
        <v>22</v>
      </c>
      <c r="B394" s="4">
        <v>15</v>
      </c>
      <c r="C394" s="4" t="s">
        <v>70</v>
      </c>
      <c r="D394" s="10">
        <v>100</v>
      </c>
      <c r="E394" s="10">
        <v>300</v>
      </c>
      <c r="F394" s="10">
        <v>600</v>
      </c>
    </row>
    <row r="395" spans="1:6" x14ac:dyDescent="0.25">
      <c r="A395" s="4">
        <v>22</v>
      </c>
      <c r="B395" s="4">
        <v>16</v>
      </c>
      <c r="C395" s="4" t="s">
        <v>71</v>
      </c>
      <c r="D395" s="10">
        <v>7</v>
      </c>
      <c r="E395" s="10">
        <v>9</v>
      </c>
      <c r="F395" s="10">
        <v>12</v>
      </c>
    </row>
    <row r="396" spans="1:6" x14ac:dyDescent="0.25">
      <c r="A396" s="4">
        <v>22</v>
      </c>
      <c r="B396" s="4">
        <v>17</v>
      </c>
      <c r="C396" s="4" t="s">
        <v>72</v>
      </c>
      <c r="D396" s="10">
        <v>100</v>
      </c>
      <c r="E396" s="10">
        <v>300</v>
      </c>
      <c r="F396" s="10">
        <v>600</v>
      </c>
    </row>
    <row r="397" spans="1:6" x14ac:dyDescent="0.25">
      <c r="A397" s="4">
        <v>22</v>
      </c>
      <c r="B397" s="4">
        <v>18</v>
      </c>
      <c r="C397" s="4" t="s">
        <v>73</v>
      </c>
      <c r="D397" s="10">
        <v>1</v>
      </c>
      <c r="E397" s="10">
        <v>100</v>
      </c>
      <c r="F397" s="10">
        <v>200</v>
      </c>
    </row>
    <row r="398" spans="1:6" x14ac:dyDescent="0.25">
      <c r="A398" s="4">
        <v>23</v>
      </c>
      <c r="B398" s="4">
        <v>1</v>
      </c>
      <c r="C398" s="4" t="s">
        <v>51</v>
      </c>
      <c r="D398" s="10">
        <v>40</v>
      </c>
      <c r="E398" s="10">
        <v>50</v>
      </c>
      <c r="F398" s="10">
        <v>85</v>
      </c>
    </row>
    <row r="399" spans="1:6" x14ac:dyDescent="0.25">
      <c r="A399" s="4">
        <v>23</v>
      </c>
      <c r="B399" s="4">
        <v>2</v>
      </c>
      <c r="C399" s="4" t="s">
        <v>53</v>
      </c>
      <c r="D399" s="10">
        <v>15</v>
      </c>
      <c r="E399" s="10">
        <v>20</v>
      </c>
      <c r="F399" s="10">
        <v>25</v>
      </c>
    </row>
    <row r="400" spans="1:6" x14ac:dyDescent="0.25">
      <c r="A400" s="4">
        <v>23</v>
      </c>
      <c r="B400" s="4">
        <v>3</v>
      </c>
      <c r="C400" s="4" t="s">
        <v>56</v>
      </c>
      <c r="D400" s="10">
        <v>5</v>
      </c>
      <c r="E400" s="10">
        <v>10</v>
      </c>
      <c r="F400" s="10">
        <v>25</v>
      </c>
    </row>
    <row r="401" spans="1:6" x14ac:dyDescent="0.25">
      <c r="A401" s="4">
        <v>23</v>
      </c>
      <c r="B401" s="4">
        <v>4</v>
      </c>
      <c r="C401" s="4" t="s">
        <v>58</v>
      </c>
      <c r="D401" s="10">
        <v>1.5</v>
      </c>
      <c r="E401" s="10">
        <v>2.5</v>
      </c>
      <c r="F401" s="10">
        <v>3.5</v>
      </c>
    </row>
    <row r="402" spans="1:6" x14ac:dyDescent="0.25">
      <c r="A402" s="4">
        <v>23</v>
      </c>
      <c r="B402" s="4">
        <v>5</v>
      </c>
      <c r="C402" s="4" t="s">
        <v>60</v>
      </c>
      <c r="D402" s="10">
        <v>1000</v>
      </c>
      <c r="E402" s="10">
        <v>1750</v>
      </c>
      <c r="F402" s="10">
        <v>2500</v>
      </c>
    </row>
    <row r="403" spans="1:6" x14ac:dyDescent="0.25">
      <c r="A403" s="4">
        <v>23</v>
      </c>
      <c r="B403" s="4">
        <v>6</v>
      </c>
      <c r="C403" s="4" t="s">
        <v>61</v>
      </c>
      <c r="D403" s="10">
        <v>15</v>
      </c>
      <c r="E403" s="10">
        <v>20</v>
      </c>
      <c r="F403" s="10">
        <v>35</v>
      </c>
    </row>
    <row r="404" spans="1:6" x14ac:dyDescent="0.25">
      <c r="A404" s="4">
        <v>23</v>
      </c>
      <c r="B404" s="4">
        <v>7</v>
      </c>
      <c r="C404" s="4" t="s">
        <v>62</v>
      </c>
      <c r="D404" s="10">
        <v>1</v>
      </c>
      <c r="E404" s="10">
        <v>3</v>
      </c>
      <c r="F404" s="10">
        <v>15</v>
      </c>
    </row>
    <row r="405" spans="1:6" x14ac:dyDescent="0.25">
      <c r="A405" s="4">
        <v>23</v>
      </c>
      <c r="B405" s="4">
        <v>8</v>
      </c>
      <c r="C405" s="4" t="s">
        <v>63</v>
      </c>
      <c r="D405" s="10">
        <v>15</v>
      </c>
      <c r="E405" s="10">
        <v>35</v>
      </c>
      <c r="F405" s="10">
        <v>55</v>
      </c>
    </row>
    <row r="406" spans="1:6" x14ac:dyDescent="0.25">
      <c r="A406" s="4">
        <v>23</v>
      </c>
      <c r="B406" s="4">
        <v>9</v>
      </c>
      <c r="C406" s="4" t="s">
        <v>64</v>
      </c>
      <c r="D406" s="10">
        <v>20</v>
      </c>
      <c r="E406" s="10">
        <v>30</v>
      </c>
      <c r="F406" s="10">
        <v>50</v>
      </c>
    </row>
    <row r="407" spans="1:6" x14ac:dyDescent="0.25">
      <c r="A407" s="4">
        <v>23</v>
      </c>
      <c r="B407" s="4">
        <v>10</v>
      </c>
      <c r="C407" s="4" t="s">
        <v>65</v>
      </c>
      <c r="D407" s="10">
        <v>1500</v>
      </c>
      <c r="E407" s="10">
        <v>2000</v>
      </c>
      <c r="F407" s="10">
        <v>4000</v>
      </c>
    </row>
    <row r="408" spans="1:6" x14ac:dyDescent="0.25">
      <c r="A408" s="4">
        <v>23</v>
      </c>
      <c r="B408" s="4">
        <v>11</v>
      </c>
      <c r="C408" s="4" t="s">
        <v>66</v>
      </c>
      <c r="D408" s="10">
        <v>3</v>
      </c>
      <c r="E408" s="10">
        <v>5</v>
      </c>
      <c r="F408" s="10">
        <v>10</v>
      </c>
    </row>
    <row r="409" spans="1:6" x14ac:dyDescent="0.25">
      <c r="A409" s="4">
        <v>23</v>
      </c>
      <c r="B409" s="4">
        <v>12</v>
      </c>
      <c r="C409" s="4" t="s">
        <v>67</v>
      </c>
      <c r="D409" s="10">
        <v>7</v>
      </c>
      <c r="E409" s="10">
        <v>12</v>
      </c>
      <c r="F409" s="10">
        <v>20</v>
      </c>
    </row>
    <row r="410" spans="1:6" x14ac:dyDescent="0.25">
      <c r="A410" s="4">
        <v>23</v>
      </c>
      <c r="B410" s="4">
        <v>13</v>
      </c>
      <c r="C410" s="4" t="s">
        <v>68</v>
      </c>
      <c r="D410" s="10">
        <v>100</v>
      </c>
      <c r="E410" s="10">
        <v>150</v>
      </c>
      <c r="F410" s="10">
        <v>200</v>
      </c>
    </row>
    <row r="411" spans="1:6" x14ac:dyDescent="0.25">
      <c r="A411" s="4">
        <v>23</v>
      </c>
      <c r="B411" s="4">
        <v>14</v>
      </c>
      <c r="C411" s="4" t="s">
        <v>69</v>
      </c>
      <c r="D411" s="10">
        <v>500</v>
      </c>
      <c r="E411" s="10">
        <v>2000</v>
      </c>
      <c r="F411" s="10">
        <v>3000</v>
      </c>
    </row>
    <row r="412" spans="1:6" x14ac:dyDescent="0.25">
      <c r="A412" s="4">
        <v>23</v>
      </c>
      <c r="B412" s="4">
        <v>15</v>
      </c>
      <c r="C412" s="4" t="s">
        <v>70</v>
      </c>
      <c r="D412" s="10">
        <v>200</v>
      </c>
      <c r="E412" s="10">
        <v>250</v>
      </c>
      <c r="F412" s="10">
        <v>500</v>
      </c>
    </row>
    <row r="413" spans="1:6" x14ac:dyDescent="0.25">
      <c r="A413" s="4">
        <v>23</v>
      </c>
      <c r="B413" s="4">
        <v>16</v>
      </c>
      <c r="C413" s="4" t="s">
        <v>71</v>
      </c>
      <c r="D413" s="10">
        <v>6</v>
      </c>
      <c r="E413" s="10">
        <v>8</v>
      </c>
      <c r="F413" s="10">
        <v>10</v>
      </c>
    </row>
    <row r="414" spans="1:6" x14ac:dyDescent="0.25">
      <c r="A414" s="4">
        <v>23</v>
      </c>
      <c r="B414" s="4">
        <v>17</v>
      </c>
      <c r="C414" s="4" t="s">
        <v>72</v>
      </c>
      <c r="D414" s="10">
        <v>500</v>
      </c>
      <c r="E414" s="10">
        <v>1500</v>
      </c>
      <c r="F414" s="10">
        <v>2500</v>
      </c>
    </row>
    <row r="415" spans="1:6" x14ac:dyDescent="0.25">
      <c r="A415" s="4">
        <v>23</v>
      </c>
      <c r="B415" s="4">
        <v>18</v>
      </c>
      <c r="C415" s="4" t="s">
        <v>73</v>
      </c>
      <c r="D415" s="10">
        <v>5</v>
      </c>
      <c r="E415" s="10">
        <v>35</v>
      </c>
      <c r="F415" s="10">
        <v>50</v>
      </c>
    </row>
    <row r="416" spans="1:6" x14ac:dyDescent="0.25">
      <c r="A416" s="4">
        <v>24</v>
      </c>
      <c r="B416" s="4">
        <v>1</v>
      </c>
      <c r="C416" s="4" t="s">
        <v>51</v>
      </c>
      <c r="D416" s="10">
        <v>15</v>
      </c>
      <c r="E416" s="10">
        <v>35</v>
      </c>
      <c r="F416" s="10">
        <v>42</v>
      </c>
    </row>
    <row r="417" spans="1:6" x14ac:dyDescent="0.25">
      <c r="A417" s="4">
        <v>24</v>
      </c>
      <c r="B417" s="4">
        <v>2</v>
      </c>
      <c r="C417" s="4" t="s">
        <v>53</v>
      </c>
      <c r="D417" s="10">
        <v>40</v>
      </c>
      <c r="E417" s="10">
        <v>60</v>
      </c>
      <c r="F417" s="10">
        <v>150</v>
      </c>
    </row>
    <row r="418" spans="1:6" x14ac:dyDescent="0.25">
      <c r="A418" s="4">
        <v>24</v>
      </c>
      <c r="B418" s="4">
        <v>3</v>
      </c>
      <c r="C418" s="4" t="s">
        <v>56</v>
      </c>
      <c r="D418" s="10">
        <v>1</v>
      </c>
      <c r="E418" s="10">
        <v>4</v>
      </c>
      <c r="F418" s="10">
        <v>10</v>
      </c>
    </row>
    <row r="419" spans="1:6" x14ac:dyDescent="0.25">
      <c r="A419" s="4">
        <v>24</v>
      </c>
      <c r="B419" s="4">
        <v>4</v>
      </c>
      <c r="C419" s="4" t="s">
        <v>58</v>
      </c>
      <c r="D419" s="10">
        <v>8</v>
      </c>
      <c r="E419" s="10">
        <v>12</v>
      </c>
      <c r="F419" s="10">
        <v>18</v>
      </c>
    </row>
    <row r="420" spans="1:6" x14ac:dyDescent="0.25">
      <c r="A420" s="4">
        <v>24</v>
      </c>
      <c r="B420" s="4">
        <v>5</v>
      </c>
      <c r="C420" s="4" t="s">
        <v>60</v>
      </c>
      <c r="D420" s="10">
        <v>2000</v>
      </c>
      <c r="E420" s="10">
        <v>5000</v>
      </c>
      <c r="F420" s="10">
        <v>9000</v>
      </c>
    </row>
    <row r="421" spans="1:6" x14ac:dyDescent="0.25">
      <c r="A421" s="4">
        <v>24</v>
      </c>
      <c r="B421" s="4">
        <v>6</v>
      </c>
      <c r="C421" s="4" t="s">
        <v>61</v>
      </c>
      <c r="D421" s="10">
        <v>20</v>
      </c>
      <c r="E421" s="10">
        <v>40</v>
      </c>
      <c r="F421" s="10">
        <v>65</v>
      </c>
    </row>
    <row r="422" spans="1:6" x14ac:dyDescent="0.25">
      <c r="A422" s="4">
        <v>24</v>
      </c>
      <c r="B422" s="4">
        <v>7</v>
      </c>
      <c r="C422" s="4" t="s">
        <v>62</v>
      </c>
      <c r="D422" s="10">
        <v>4</v>
      </c>
      <c r="E422" s="10">
        <v>15</v>
      </c>
      <c r="F422" s="10">
        <v>40</v>
      </c>
    </row>
    <row r="423" spans="1:6" x14ac:dyDescent="0.25">
      <c r="A423" s="4">
        <v>24</v>
      </c>
      <c r="B423" s="4">
        <v>8</v>
      </c>
      <c r="C423" s="4" t="s">
        <v>63</v>
      </c>
      <c r="D423" s="10">
        <v>1E-3</v>
      </c>
      <c r="E423" s="10">
        <v>10</v>
      </c>
      <c r="F423" s="10">
        <v>25</v>
      </c>
    </row>
    <row r="424" spans="1:6" x14ac:dyDescent="0.25">
      <c r="A424" s="4">
        <v>24</v>
      </c>
      <c r="B424" s="4">
        <v>9</v>
      </c>
      <c r="C424" s="4" t="s">
        <v>64</v>
      </c>
      <c r="D424" s="10">
        <v>10</v>
      </c>
      <c r="E424" s="10">
        <v>40</v>
      </c>
      <c r="F424" s="10">
        <v>80</v>
      </c>
    </row>
    <row r="425" spans="1:6" x14ac:dyDescent="0.25">
      <c r="A425" s="4">
        <v>24</v>
      </c>
      <c r="B425" s="4">
        <v>10</v>
      </c>
      <c r="C425" s="4" t="s">
        <v>65</v>
      </c>
      <c r="D425" s="10">
        <v>300</v>
      </c>
      <c r="E425" s="10">
        <v>400</v>
      </c>
      <c r="F425" s="10">
        <v>1100</v>
      </c>
    </row>
    <row r="426" spans="1:6" x14ac:dyDescent="0.25">
      <c r="A426" s="4">
        <v>24</v>
      </c>
      <c r="B426" s="4">
        <v>11</v>
      </c>
      <c r="C426" s="4" t="s">
        <v>66</v>
      </c>
      <c r="D426" s="10">
        <v>3</v>
      </c>
      <c r="E426" s="10">
        <v>4</v>
      </c>
      <c r="F426" s="10">
        <v>8</v>
      </c>
    </row>
    <row r="427" spans="1:6" x14ac:dyDescent="0.25">
      <c r="A427" s="4">
        <v>24</v>
      </c>
      <c r="B427" s="4">
        <v>12</v>
      </c>
      <c r="C427" s="4" t="s">
        <v>67</v>
      </c>
      <c r="D427" s="10">
        <v>7</v>
      </c>
      <c r="E427" s="10">
        <v>12</v>
      </c>
      <c r="F427" s="10">
        <v>20</v>
      </c>
    </row>
    <row r="428" spans="1:6" x14ac:dyDescent="0.25">
      <c r="A428" s="4">
        <v>24</v>
      </c>
      <c r="B428" s="4">
        <v>13</v>
      </c>
      <c r="C428" s="4" t="s">
        <v>68</v>
      </c>
      <c r="D428" s="10">
        <v>90</v>
      </c>
      <c r="E428" s="10">
        <v>130</v>
      </c>
      <c r="F428" s="10">
        <v>200</v>
      </c>
    </row>
    <row r="429" spans="1:6" x14ac:dyDescent="0.25">
      <c r="A429" s="4">
        <v>24</v>
      </c>
      <c r="B429" s="4">
        <v>14</v>
      </c>
      <c r="C429" s="4" t="s">
        <v>69</v>
      </c>
      <c r="D429" s="10">
        <v>2000</v>
      </c>
      <c r="E429" s="10">
        <v>4500</v>
      </c>
      <c r="F429" s="10">
        <v>9000</v>
      </c>
    </row>
    <row r="430" spans="1:6" x14ac:dyDescent="0.25">
      <c r="A430" s="4">
        <v>24</v>
      </c>
      <c r="B430" s="4">
        <v>15</v>
      </c>
      <c r="C430" s="4" t="s">
        <v>70</v>
      </c>
      <c r="D430" s="10">
        <v>250</v>
      </c>
      <c r="E430" s="10">
        <v>600</v>
      </c>
      <c r="F430" s="10">
        <v>1000</v>
      </c>
    </row>
    <row r="431" spans="1:6" x14ac:dyDescent="0.25">
      <c r="A431" s="4">
        <v>24</v>
      </c>
      <c r="B431" s="4">
        <v>16</v>
      </c>
      <c r="C431" s="4" t="s">
        <v>71</v>
      </c>
      <c r="D431" s="10">
        <v>7</v>
      </c>
      <c r="E431" s="10">
        <v>9</v>
      </c>
      <c r="F431" s="10">
        <v>13</v>
      </c>
    </row>
    <row r="432" spans="1:6" x14ac:dyDescent="0.25">
      <c r="A432" s="4">
        <v>24</v>
      </c>
      <c r="B432" s="4">
        <v>17</v>
      </c>
      <c r="C432" s="4" t="s">
        <v>72</v>
      </c>
      <c r="D432" s="10">
        <v>220</v>
      </c>
      <c r="E432" s="10">
        <v>325</v>
      </c>
      <c r="F432" s="10">
        <v>500</v>
      </c>
    </row>
    <row r="433" spans="1:6" x14ac:dyDescent="0.25">
      <c r="A433" s="4">
        <v>24</v>
      </c>
      <c r="B433" s="4">
        <v>18</v>
      </c>
      <c r="C433" s="4" t="s">
        <v>73</v>
      </c>
      <c r="D433" s="10">
        <v>6</v>
      </c>
      <c r="E433" s="10">
        <v>12</v>
      </c>
      <c r="F433" s="10">
        <v>20</v>
      </c>
    </row>
    <row r="434" spans="1:6" x14ac:dyDescent="0.25">
      <c r="A434" s="4">
        <v>25</v>
      </c>
      <c r="B434" s="4">
        <v>1</v>
      </c>
      <c r="C434" s="4" t="s">
        <v>51</v>
      </c>
      <c r="D434" s="10">
        <v>10</v>
      </c>
      <c r="E434" s="10">
        <v>30</v>
      </c>
      <c r="F434" s="10">
        <v>45</v>
      </c>
    </row>
    <row r="435" spans="1:6" x14ac:dyDescent="0.25">
      <c r="A435" s="4">
        <v>25</v>
      </c>
      <c r="B435" s="4">
        <v>2</v>
      </c>
      <c r="C435" s="4" t="s">
        <v>53</v>
      </c>
      <c r="D435" s="10">
        <v>25</v>
      </c>
      <c r="E435" s="10">
        <v>50</v>
      </c>
      <c r="F435" s="10">
        <v>75</v>
      </c>
    </row>
    <row r="436" spans="1:6" x14ac:dyDescent="0.25">
      <c r="A436" s="4">
        <v>25</v>
      </c>
      <c r="B436" s="4">
        <v>3</v>
      </c>
      <c r="C436" s="4" t="s">
        <v>56</v>
      </c>
      <c r="D436" s="10">
        <v>2</v>
      </c>
      <c r="E436" s="10">
        <v>6</v>
      </c>
      <c r="F436" s="10">
        <v>10</v>
      </c>
    </row>
    <row r="437" spans="1:6" x14ac:dyDescent="0.25">
      <c r="A437" s="4">
        <v>25</v>
      </c>
      <c r="B437" s="4">
        <v>4</v>
      </c>
      <c r="C437" s="4" t="s">
        <v>58</v>
      </c>
      <c r="D437" s="10">
        <v>7</v>
      </c>
      <c r="E437" s="10">
        <v>12</v>
      </c>
      <c r="F437" s="10">
        <v>20</v>
      </c>
    </row>
    <row r="438" spans="1:6" x14ac:dyDescent="0.25">
      <c r="A438" s="4">
        <v>25</v>
      </c>
      <c r="B438" s="4">
        <v>5</v>
      </c>
      <c r="C438" s="4" t="s">
        <v>60</v>
      </c>
      <c r="D438" s="10">
        <v>500</v>
      </c>
      <c r="E438" s="10">
        <v>1500</v>
      </c>
      <c r="F438" s="10">
        <v>2000</v>
      </c>
    </row>
    <row r="439" spans="1:6" x14ac:dyDescent="0.25">
      <c r="A439" s="4">
        <v>25</v>
      </c>
      <c r="B439" s="4">
        <v>6</v>
      </c>
      <c r="C439" s="4" t="s">
        <v>61</v>
      </c>
      <c r="D439" s="10">
        <v>45</v>
      </c>
      <c r="E439" s="10">
        <v>180</v>
      </c>
      <c r="F439" s="10">
        <v>365</v>
      </c>
    </row>
    <row r="440" spans="1:6" x14ac:dyDescent="0.25">
      <c r="A440" s="4">
        <v>25</v>
      </c>
      <c r="B440" s="4">
        <v>7</v>
      </c>
      <c r="C440" s="4" t="s">
        <v>62</v>
      </c>
      <c r="D440" s="10">
        <v>260</v>
      </c>
      <c r="E440" s="10">
        <v>800</v>
      </c>
      <c r="F440" s="10">
        <v>1825</v>
      </c>
    </row>
    <row r="441" spans="1:6" x14ac:dyDescent="0.25">
      <c r="A441" s="4">
        <v>25</v>
      </c>
      <c r="B441" s="4">
        <v>8</v>
      </c>
      <c r="C441" s="4" t="s">
        <v>63</v>
      </c>
      <c r="D441" s="10">
        <v>40</v>
      </c>
      <c r="E441" s="10">
        <v>55</v>
      </c>
      <c r="F441" s="10">
        <v>70</v>
      </c>
    </row>
    <row r="442" spans="1:6" x14ac:dyDescent="0.25">
      <c r="A442" s="4">
        <v>25</v>
      </c>
      <c r="B442" s="4">
        <v>9</v>
      </c>
      <c r="C442" s="4" t="s">
        <v>64</v>
      </c>
      <c r="D442" s="10">
        <v>0.15</v>
      </c>
      <c r="E442" s="10">
        <v>0.2</v>
      </c>
      <c r="F442" s="10">
        <v>0.25</v>
      </c>
    </row>
    <row r="443" spans="1:6" x14ac:dyDescent="0.25">
      <c r="A443" s="4">
        <v>25</v>
      </c>
      <c r="B443" s="4">
        <v>10</v>
      </c>
      <c r="C443" s="4" t="s">
        <v>65</v>
      </c>
      <c r="D443" s="10">
        <v>500</v>
      </c>
      <c r="E443" s="10">
        <v>750</v>
      </c>
      <c r="F443" s="10">
        <v>1000</v>
      </c>
    </row>
    <row r="444" spans="1:6" x14ac:dyDescent="0.25">
      <c r="A444" s="4">
        <v>25</v>
      </c>
      <c r="B444" s="4">
        <v>11</v>
      </c>
      <c r="C444" s="4" t="s">
        <v>66</v>
      </c>
      <c r="D444" s="10">
        <v>0.25</v>
      </c>
      <c r="E444" s="10">
        <v>0.5</v>
      </c>
      <c r="F444" s="10">
        <v>0.8</v>
      </c>
    </row>
    <row r="445" spans="1:6" x14ac:dyDescent="0.25">
      <c r="A445" s="4">
        <v>25</v>
      </c>
      <c r="B445" s="4">
        <v>12</v>
      </c>
      <c r="C445" s="4" t="s">
        <v>67</v>
      </c>
      <c r="D445" s="10">
        <v>5</v>
      </c>
      <c r="E445" s="10">
        <v>7</v>
      </c>
      <c r="F445" s="10">
        <v>10</v>
      </c>
    </row>
    <row r="446" spans="1:6" x14ac:dyDescent="0.25">
      <c r="A446" s="4">
        <v>25</v>
      </c>
      <c r="B446" s="4">
        <v>13</v>
      </c>
      <c r="C446" s="4" t="s">
        <v>68</v>
      </c>
      <c r="D446" s="10">
        <v>150</v>
      </c>
      <c r="E446" s="10">
        <v>180</v>
      </c>
      <c r="F446" s="10">
        <v>250</v>
      </c>
    </row>
    <row r="447" spans="1:6" x14ac:dyDescent="0.25">
      <c r="A447" s="4">
        <v>25</v>
      </c>
      <c r="B447" s="4">
        <v>14</v>
      </c>
      <c r="C447" s="4" t="s">
        <v>69</v>
      </c>
      <c r="D447" s="10">
        <v>60</v>
      </c>
      <c r="E447" s="10">
        <v>100</v>
      </c>
      <c r="F447" s="10">
        <v>120</v>
      </c>
    </row>
    <row r="448" spans="1:6" x14ac:dyDescent="0.25">
      <c r="A448" s="4">
        <v>25</v>
      </c>
      <c r="B448" s="4">
        <v>15</v>
      </c>
      <c r="C448" s="4" t="s">
        <v>70</v>
      </c>
      <c r="D448" s="10">
        <v>52</v>
      </c>
      <c r="E448" s="10">
        <v>60</v>
      </c>
      <c r="F448" s="10">
        <v>75</v>
      </c>
    </row>
    <row r="449" spans="1:6" x14ac:dyDescent="0.25">
      <c r="A449" s="4">
        <v>25</v>
      </c>
      <c r="B449" s="4">
        <v>16</v>
      </c>
      <c r="C449" s="4" t="s">
        <v>71</v>
      </c>
      <c r="D449" s="10">
        <v>10</v>
      </c>
      <c r="E449" s="10">
        <v>12</v>
      </c>
      <c r="F449" s="10">
        <v>14</v>
      </c>
    </row>
    <row r="450" spans="1:6" x14ac:dyDescent="0.25">
      <c r="A450" s="4">
        <v>25</v>
      </c>
      <c r="B450" s="4">
        <v>17</v>
      </c>
      <c r="C450" s="4" t="s">
        <v>72</v>
      </c>
      <c r="D450" s="10">
        <v>150</v>
      </c>
      <c r="E450" s="10">
        <v>300</v>
      </c>
      <c r="F450" s="10">
        <v>600</v>
      </c>
    </row>
    <row r="451" spans="1:6" x14ac:dyDescent="0.25">
      <c r="A451" s="4">
        <v>25</v>
      </c>
      <c r="B451" s="4">
        <v>18</v>
      </c>
      <c r="C451" s="4" t="s">
        <v>73</v>
      </c>
      <c r="D451" s="10">
        <v>2</v>
      </c>
      <c r="E451" s="10">
        <v>4</v>
      </c>
      <c r="F451" s="10">
        <v>20</v>
      </c>
    </row>
    <row r="452" spans="1:6" x14ac:dyDescent="0.25">
      <c r="A452" s="4">
        <v>26</v>
      </c>
      <c r="B452" s="4">
        <v>1</v>
      </c>
      <c r="C452" s="4" t="s">
        <v>51</v>
      </c>
      <c r="D452" s="10">
        <v>1</v>
      </c>
      <c r="E452" s="10">
        <v>4</v>
      </c>
      <c r="F452" s="10">
        <v>10</v>
      </c>
    </row>
    <row r="453" spans="1:6" x14ac:dyDescent="0.25">
      <c r="A453" s="4">
        <v>26</v>
      </c>
      <c r="B453" s="4">
        <v>2</v>
      </c>
      <c r="C453" s="4" t="s">
        <v>53</v>
      </c>
      <c r="D453" s="10">
        <v>2</v>
      </c>
      <c r="E453" s="10">
        <v>50</v>
      </c>
      <c r="F453" s="10">
        <v>80</v>
      </c>
    </row>
    <row r="454" spans="1:6" x14ac:dyDescent="0.25">
      <c r="A454" s="4">
        <v>26</v>
      </c>
      <c r="B454" s="4">
        <v>3</v>
      </c>
      <c r="C454" s="4" t="s">
        <v>56</v>
      </c>
      <c r="D454" s="10">
        <v>0.25</v>
      </c>
      <c r="E454" s="10">
        <v>4</v>
      </c>
      <c r="F454" s="10">
        <v>15</v>
      </c>
    </row>
    <row r="455" spans="1:6" x14ac:dyDescent="0.25">
      <c r="A455" s="4">
        <v>26</v>
      </c>
      <c r="B455" s="4">
        <v>4</v>
      </c>
      <c r="C455" s="4" t="s">
        <v>58</v>
      </c>
      <c r="D455" s="10">
        <v>2</v>
      </c>
      <c r="E455" s="10">
        <v>8</v>
      </c>
      <c r="F455" s="10">
        <v>15</v>
      </c>
    </row>
    <row r="456" spans="1:6" x14ac:dyDescent="0.25">
      <c r="A456" s="4">
        <v>26</v>
      </c>
      <c r="B456" s="4">
        <v>5</v>
      </c>
      <c r="C456" s="4" t="s">
        <v>60</v>
      </c>
      <c r="D456" s="10">
        <v>50</v>
      </c>
      <c r="E456" s="10">
        <v>1500</v>
      </c>
      <c r="F456" s="10">
        <v>5000</v>
      </c>
    </row>
    <row r="457" spans="1:6" x14ac:dyDescent="0.25">
      <c r="A457" s="4">
        <v>26</v>
      </c>
      <c r="B457" s="4">
        <v>6</v>
      </c>
      <c r="C457" s="4" t="s">
        <v>61</v>
      </c>
      <c r="D457" s="10">
        <v>1</v>
      </c>
      <c r="E457" s="10">
        <v>25</v>
      </c>
      <c r="F457" s="10">
        <v>100</v>
      </c>
    </row>
    <row r="458" spans="1:6" x14ac:dyDescent="0.25">
      <c r="A458" s="4">
        <v>26</v>
      </c>
      <c r="B458" s="4">
        <v>7</v>
      </c>
      <c r="C458" s="4" t="s">
        <v>62</v>
      </c>
      <c r="D458" s="10">
        <v>35</v>
      </c>
      <c r="E458" s="10">
        <v>90</v>
      </c>
      <c r="F458" s="10">
        <v>1000</v>
      </c>
    </row>
    <row r="459" spans="1:6" x14ac:dyDescent="0.25">
      <c r="A459" s="4">
        <v>26</v>
      </c>
      <c r="B459" s="4">
        <v>8</v>
      </c>
      <c r="C459" s="4" t="s">
        <v>63</v>
      </c>
      <c r="D459" s="10">
        <v>2</v>
      </c>
      <c r="E459" s="10">
        <v>4</v>
      </c>
      <c r="F459" s="10">
        <v>20</v>
      </c>
    </row>
    <row r="460" spans="1:6" x14ac:dyDescent="0.25">
      <c r="A460" s="4">
        <v>26</v>
      </c>
      <c r="B460" s="4">
        <v>9</v>
      </c>
      <c r="C460" s="4" t="s">
        <v>64</v>
      </c>
      <c r="D460" s="10">
        <v>2</v>
      </c>
      <c r="E460" s="10">
        <v>4</v>
      </c>
      <c r="F460" s="10">
        <v>10</v>
      </c>
    </row>
    <row r="461" spans="1:6" x14ac:dyDescent="0.25">
      <c r="A461" s="4">
        <v>26</v>
      </c>
      <c r="B461" s="4">
        <v>10</v>
      </c>
      <c r="C461" s="4" t="s">
        <v>65</v>
      </c>
      <c r="D461" s="10">
        <v>100</v>
      </c>
      <c r="E461" s="10">
        <v>800</v>
      </c>
      <c r="F461" s="10">
        <v>2000</v>
      </c>
    </row>
    <row r="462" spans="1:6" x14ac:dyDescent="0.25">
      <c r="A462" s="4">
        <v>26</v>
      </c>
      <c r="B462" s="4">
        <v>11</v>
      </c>
      <c r="C462" s="4" t="s">
        <v>66</v>
      </c>
      <c r="D462" s="10">
        <v>2</v>
      </c>
      <c r="E462" s="10">
        <v>30</v>
      </c>
      <c r="F462" s="10">
        <v>40</v>
      </c>
    </row>
    <row r="463" spans="1:6" x14ac:dyDescent="0.25">
      <c r="A463" s="4">
        <v>26</v>
      </c>
      <c r="B463" s="4">
        <v>12</v>
      </c>
      <c r="C463" s="4" t="s">
        <v>67</v>
      </c>
      <c r="D463" s="10">
        <v>5</v>
      </c>
      <c r="E463" s="10">
        <v>10</v>
      </c>
      <c r="F463" s="10">
        <v>15</v>
      </c>
    </row>
    <row r="464" spans="1:6" x14ac:dyDescent="0.25">
      <c r="A464" s="4">
        <v>26</v>
      </c>
      <c r="B464" s="4">
        <v>13</v>
      </c>
      <c r="C464" s="4" t="s">
        <v>68</v>
      </c>
      <c r="D464" s="10">
        <v>150</v>
      </c>
      <c r="E464" s="10">
        <v>300</v>
      </c>
      <c r="F464" s="10">
        <v>400</v>
      </c>
    </row>
    <row r="465" spans="1:6" x14ac:dyDescent="0.25">
      <c r="A465" s="4">
        <v>26</v>
      </c>
      <c r="B465" s="4">
        <v>14</v>
      </c>
      <c r="C465" s="4" t="s">
        <v>69</v>
      </c>
      <c r="D465" s="10">
        <v>1</v>
      </c>
      <c r="E465" s="10">
        <v>8</v>
      </c>
      <c r="F465" s="10">
        <v>12</v>
      </c>
    </row>
    <row r="466" spans="1:6" x14ac:dyDescent="0.25">
      <c r="A466" s="4">
        <v>26</v>
      </c>
      <c r="B466" s="4">
        <v>15</v>
      </c>
      <c r="C466" s="4" t="s">
        <v>70</v>
      </c>
      <c r="D466" s="10">
        <v>12</v>
      </c>
      <c r="E466" s="10">
        <v>25</v>
      </c>
      <c r="F466" s="10">
        <v>60</v>
      </c>
    </row>
    <row r="467" spans="1:6" x14ac:dyDescent="0.25">
      <c r="A467" s="4">
        <v>26</v>
      </c>
      <c r="B467" s="4">
        <v>16</v>
      </c>
      <c r="C467" s="4" t="s">
        <v>71</v>
      </c>
      <c r="D467" s="10">
        <v>6</v>
      </c>
      <c r="E467" s="10">
        <v>9</v>
      </c>
      <c r="F467" s="10">
        <v>12</v>
      </c>
    </row>
    <row r="468" spans="1:6" x14ac:dyDescent="0.25">
      <c r="A468" s="4">
        <v>26</v>
      </c>
      <c r="B468" s="4">
        <v>17</v>
      </c>
      <c r="C468" s="4" t="s">
        <v>72</v>
      </c>
      <c r="D468" s="10">
        <v>20</v>
      </c>
      <c r="E468" s="10">
        <v>50</v>
      </c>
      <c r="F468" s="10">
        <v>300</v>
      </c>
    </row>
    <row r="469" spans="1:6" x14ac:dyDescent="0.25">
      <c r="A469" s="4">
        <v>26</v>
      </c>
      <c r="B469" s="4">
        <v>18</v>
      </c>
      <c r="C469" s="4" t="s">
        <v>73</v>
      </c>
      <c r="D469" s="10">
        <v>4</v>
      </c>
      <c r="E469" s="10">
        <v>70</v>
      </c>
      <c r="F469" s="10">
        <v>100</v>
      </c>
    </row>
    <row r="470" spans="1:6" x14ac:dyDescent="0.25">
      <c r="A470" s="4">
        <v>27</v>
      </c>
      <c r="B470" s="4">
        <v>1</v>
      </c>
      <c r="C470" s="4" t="s">
        <v>51</v>
      </c>
      <c r="D470" s="10">
        <v>1E-4</v>
      </c>
      <c r="E470" s="10">
        <v>1E-3</v>
      </c>
      <c r="F470" s="10">
        <v>0.01</v>
      </c>
    </row>
    <row r="471" spans="1:6" x14ac:dyDescent="0.25">
      <c r="A471" s="4">
        <v>27</v>
      </c>
      <c r="B471" s="4">
        <v>2</v>
      </c>
      <c r="C471" s="4" t="s">
        <v>53</v>
      </c>
      <c r="D471" s="10">
        <v>0.1</v>
      </c>
      <c r="E471" s="10">
        <v>2</v>
      </c>
      <c r="F471" s="10">
        <v>10</v>
      </c>
    </row>
    <row r="472" spans="1:6" x14ac:dyDescent="0.25">
      <c r="A472" s="4">
        <v>27</v>
      </c>
      <c r="B472" s="4">
        <v>3</v>
      </c>
      <c r="C472" s="4" t="s">
        <v>56</v>
      </c>
      <c r="D472" s="10">
        <v>2</v>
      </c>
      <c r="E472" s="10">
        <v>10</v>
      </c>
      <c r="F472" s="10">
        <v>20</v>
      </c>
    </row>
    <row r="473" spans="1:6" x14ac:dyDescent="0.25">
      <c r="A473" s="4">
        <v>27</v>
      </c>
      <c r="B473" s="4">
        <v>4</v>
      </c>
      <c r="C473" s="4" t="s">
        <v>58</v>
      </c>
      <c r="D473" s="10">
        <v>1</v>
      </c>
      <c r="E473" s="10">
        <v>5</v>
      </c>
      <c r="F473" s="10">
        <v>10</v>
      </c>
    </row>
    <row r="474" spans="1:6" x14ac:dyDescent="0.25">
      <c r="A474" s="4">
        <v>27</v>
      </c>
      <c r="B474" s="4">
        <v>5</v>
      </c>
      <c r="C474" s="4" t="s">
        <v>60</v>
      </c>
      <c r="D474" s="10">
        <v>20</v>
      </c>
      <c r="E474" s="10">
        <v>300</v>
      </c>
      <c r="F474" s="10">
        <v>500</v>
      </c>
    </row>
    <row r="475" spans="1:6" x14ac:dyDescent="0.25">
      <c r="A475" s="4">
        <v>27</v>
      </c>
      <c r="B475" s="4">
        <v>6</v>
      </c>
      <c r="C475" s="4" t="s">
        <v>61</v>
      </c>
      <c r="D475" s="10">
        <v>20</v>
      </c>
      <c r="E475" s="10">
        <v>30</v>
      </c>
      <c r="F475" s="10">
        <v>150</v>
      </c>
    </row>
    <row r="476" spans="1:6" x14ac:dyDescent="0.25">
      <c r="A476" s="4">
        <v>27</v>
      </c>
      <c r="B476" s="4">
        <v>7</v>
      </c>
      <c r="C476" s="4" t="s">
        <v>62</v>
      </c>
      <c r="D476" s="10">
        <v>10</v>
      </c>
      <c r="E476" s="10">
        <v>100</v>
      </c>
      <c r="F476" s="10">
        <v>250</v>
      </c>
    </row>
    <row r="477" spans="1:6" x14ac:dyDescent="0.25">
      <c r="A477" s="4">
        <v>27</v>
      </c>
      <c r="B477" s="4">
        <v>8</v>
      </c>
      <c r="C477" s="4" t="s">
        <v>63</v>
      </c>
      <c r="D477" s="10">
        <v>60</v>
      </c>
      <c r="E477" s="10">
        <v>80</v>
      </c>
      <c r="F477" s="10">
        <v>95</v>
      </c>
    </row>
    <row r="478" spans="1:6" x14ac:dyDescent="0.25">
      <c r="A478" s="4">
        <v>27</v>
      </c>
      <c r="B478" s="4">
        <v>9</v>
      </c>
      <c r="C478" s="4" t="s">
        <v>64</v>
      </c>
      <c r="D478" s="10">
        <v>0.5</v>
      </c>
      <c r="E478" s="10">
        <v>2</v>
      </c>
      <c r="F478" s="10">
        <v>3</v>
      </c>
    </row>
    <row r="479" spans="1:6" x14ac:dyDescent="0.25">
      <c r="A479" s="4">
        <v>27</v>
      </c>
      <c r="B479" s="4">
        <v>10</v>
      </c>
      <c r="C479" s="4" t="s">
        <v>65</v>
      </c>
      <c r="D479" s="10">
        <v>200</v>
      </c>
      <c r="E479" s="10">
        <v>500</v>
      </c>
      <c r="F479" s="10">
        <v>1000</v>
      </c>
    </row>
    <row r="480" spans="1:6" x14ac:dyDescent="0.25">
      <c r="A480" s="4">
        <v>27</v>
      </c>
      <c r="B480" s="4">
        <v>11</v>
      </c>
      <c r="C480" s="4" t="s">
        <v>66</v>
      </c>
      <c r="D480" s="10">
        <v>10</v>
      </c>
      <c r="E480" s="10">
        <v>30</v>
      </c>
      <c r="F480" s="10">
        <v>100</v>
      </c>
    </row>
    <row r="481" spans="1:6" x14ac:dyDescent="0.25">
      <c r="A481" s="4">
        <v>27</v>
      </c>
      <c r="B481" s="4">
        <v>12</v>
      </c>
      <c r="C481" s="4" t="s">
        <v>67</v>
      </c>
      <c r="D481" s="10">
        <v>10</v>
      </c>
      <c r="E481" s="10">
        <v>20</v>
      </c>
      <c r="F481" s="10">
        <v>30</v>
      </c>
    </row>
    <row r="482" spans="1:6" x14ac:dyDescent="0.25">
      <c r="A482" s="4">
        <v>27</v>
      </c>
      <c r="B482" s="4">
        <v>13</v>
      </c>
      <c r="C482" s="4" t="s">
        <v>68</v>
      </c>
      <c r="D482" s="10">
        <v>2000</v>
      </c>
      <c r="E482" s="10">
        <v>5000</v>
      </c>
      <c r="F482" s="10">
        <v>8000</v>
      </c>
    </row>
    <row r="483" spans="1:6" x14ac:dyDescent="0.25">
      <c r="A483" s="4">
        <v>27</v>
      </c>
      <c r="B483" s="4">
        <v>14</v>
      </c>
      <c r="C483" s="4" t="s">
        <v>69</v>
      </c>
      <c r="D483" s="10">
        <v>10</v>
      </c>
      <c r="E483" s="10">
        <v>20</v>
      </c>
      <c r="F483" s="10">
        <v>100</v>
      </c>
    </row>
    <row r="484" spans="1:6" x14ac:dyDescent="0.25">
      <c r="A484" s="4">
        <v>27</v>
      </c>
      <c r="B484" s="4">
        <v>15</v>
      </c>
      <c r="C484" s="4" t="s">
        <v>70</v>
      </c>
      <c r="D484" s="10">
        <v>200</v>
      </c>
      <c r="E484" s="10">
        <v>2000</v>
      </c>
      <c r="F484" s="10">
        <v>6000</v>
      </c>
    </row>
    <row r="485" spans="1:6" x14ac:dyDescent="0.25">
      <c r="A485" s="4">
        <v>27</v>
      </c>
      <c r="B485" s="4">
        <v>16</v>
      </c>
      <c r="C485" s="4" t="s">
        <v>71</v>
      </c>
      <c r="D485" s="10">
        <v>8</v>
      </c>
      <c r="E485" s="10">
        <v>14</v>
      </c>
      <c r="F485" s="10">
        <v>20</v>
      </c>
    </row>
    <row r="486" spans="1:6" x14ac:dyDescent="0.25">
      <c r="A486" s="4">
        <v>27</v>
      </c>
      <c r="B486" s="4">
        <v>17</v>
      </c>
      <c r="C486" s="4" t="s">
        <v>72</v>
      </c>
      <c r="D486" s="10">
        <v>1000</v>
      </c>
      <c r="E486" s="10">
        <v>2000</v>
      </c>
      <c r="F486" s="10">
        <v>5000</v>
      </c>
    </row>
    <row r="487" spans="1:6" x14ac:dyDescent="0.25">
      <c r="A487" s="4">
        <v>27</v>
      </c>
      <c r="B487" s="4">
        <v>18</v>
      </c>
      <c r="C487" s="4" t="s">
        <v>73</v>
      </c>
      <c r="D487" s="10">
        <v>1E-3</v>
      </c>
      <c r="E487" s="10">
        <v>1000</v>
      </c>
      <c r="F487" s="10">
        <v>2000</v>
      </c>
    </row>
    <row r="488" spans="1:6" x14ac:dyDescent="0.25">
      <c r="A488" s="4">
        <v>28</v>
      </c>
      <c r="B488" s="4">
        <v>1</v>
      </c>
      <c r="C488" s="4" t="s">
        <v>51</v>
      </c>
      <c r="D488" s="10">
        <v>5</v>
      </c>
      <c r="E488" s="10">
        <v>20</v>
      </c>
      <c r="F488" s="10">
        <v>30</v>
      </c>
    </row>
    <row r="489" spans="1:6" x14ac:dyDescent="0.25">
      <c r="A489" s="4">
        <v>28</v>
      </c>
      <c r="B489" s="4">
        <v>2</v>
      </c>
      <c r="C489" s="4" t="s">
        <v>53</v>
      </c>
      <c r="D489" s="10">
        <v>10</v>
      </c>
      <c r="E489" s="10">
        <v>25</v>
      </c>
      <c r="F489" s="10">
        <v>50</v>
      </c>
    </row>
    <row r="490" spans="1:6" x14ac:dyDescent="0.25">
      <c r="A490" s="4">
        <v>28</v>
      </c>
      <c r="B490" s="4">
        <v>3</v>
      </c>
      <c r="C490" s="4" t="s">
        <v>56</v>
      </c>
      <c r="D490" s="10">
        <v>0.5</v>
      </c>
      <c r="E490" s="10">
        <v>2.5</v>
      </c>
      <c r="F490" s="10">
        <v>5</v>
      </c>
    </row>
    <row r="491" spans="1:6" x14ac:dyDescent="0.25">
      <c r="A491" s="4">
        <v>28</v>
      </c>
      <c r="B491" s="4">
        <v>4</v>
      </c>
      <c r="C491" s="4" t="s">
        <v>58</v>
      </c>
      <c r="D491" s="10">
        <v>1</v>
      </c>
      <c r="E491" s="10">
        <v>5</v>
      </c>
      <c r="F491" s="10">
        <v>7</v>
      </c>
    </row>
    <row r="492" spans="1:6" x14ac:dyDescent="0.25">
      <c r="A492" s="4">
        <v>28</v>
      </c>
      <c r="B492" s="4">
        <v>5</v>
      </c>
      <c r="C492" s="4" t="s">
        <v>60</v>
      </c>
      <c r="D492" s="10">
        <v>100</v>
      </c>
      <c r="E492" s="10">
        <v>700</v>
      </c>
      <c r="F492" s="10">
        <v>1000</v>
      </c>
    </row>
    <row r="493" spans="1:6" x14ac:dyDescent="0.25">
      <c r="A493" s="4">
        <v>28</v>
      </c>
      <c r="B493" s="4">
        <v>6</v>
      </c>
      <c r="C493" s="4" t="s">
        <v>61</v>
      </c>
      <c r="D493" s="10">
        <v>30</v>
      </c>
      <c r="E493" s="10">
        <v>90</v>
      </c>
      <c r="F493" s="10">
        <v>180</v>
      </c>
    </row>
    <row r="494" spans="1:6" x14ac:dyDescent="0.25">
      <c r="A494" s="4">
        <v>28</v>
      </c>
      <c r="B494" s="4">
        <v>7</v>
      </c>
      <c r="C494" s="4" t="s">
        <v>62</v>
      </c>
      <c r="D494" s="10">
        <v>10</v>
      </c>
      <c r="E494" s="10">
        <v>50</v>
      </c>
      <c r="F494" s="10">
        <v>120</v>
      </c>
    </row>
    <row r="495" spans="1:6" x14ac:dyDescent="0.25">
      <c r="A495" s="4">
        <v>28</v>
      </c>
      <c r="B495" s="4">
        <v>8</v>
      </c>
      <c r="C495" s="4" t="s">
        <v>63</v>
      </c>
      <c r="D495" s="10">
        <v>0.5</v>
      </c>
      <c r="E495" s="10">
        <v>5</v>
      </c>
      <c r="F495" s="10">
        <v>25</v>
      </c>
    </row>
    <row r="496" spans="1:6" x14ac:dyDescent="0.25">
      <c r="A496" s="4">
        <v>28</v>
      </c>
      <c r="B496" s="4">
        <v>9</v>
      </c>
      <c r="C496" s="4" t="s">
        <v>64</v>
      </c>
      <c r="D496" s="10">
        <v>1.2</v>
      </c>
      <c r="E496" s="10">
        <v>5</v>
      </c>
      <c r="F496" s="10">
        <v>10</v>
      </c>
    </row>
    <row r="497" spans="1:6" x14ac:dyDescent="0.25">
      <c r="A497" s="4">
        <v>28</v>
      </c>
      <c r="B497" s="4">
        <v>10</v>
      </c>
      <c r="C497" s="4" t="s">
        <v>65</v>
      </c>
      <c r="D497" s="10">
        <v>500</v>
      </c>
      <c r="E497" s="10">
        <v>1000</v>
      </c>
      <c r="F497" s="10">
        <v>2000</v>
      </c>
    </row>
    <row r="498" spans="1:6" x14ac:dyDescent="0.25">
      <c r="A498" s="4">
        <v>28</v>
      </c>
      <c r="B498" s="4">
        <v>11</v>
      </c>
      <c r="C498" s="4" t="s">
        <v>66</v>
      </c>
      <c r="D498" s="10">
        <v>1E-3</v>
      </c>
      <c r="E498" s="10">
        <v>0.01</v>
      </c>
      <c r="F498" s="10">
        <v>0.1</v>
      </c>
    </row>
    <row r="499" spans="1:6" x14ac:dyDescent="0.25">
      <c r="A499" s="4">
        <v>28</v>
      </c>
      <c r="B499" s="4">
        <v>12</v>
      </c>
      <c r="C499" s="4" t="s">
        <v>67</v>
      </c>
      <c r="D499" s="10">
        <v>8</v>
      </c>
      <c r="E499" s="10">
        <v>12</v>
      </c>
      <c r="F499" s="10">
        <v>20</v>
      </c>
    </row>
    <row r="500" spans="1:6" x14ac:dyDescent="0.25">
      <c r="A500" s="4">
        <v>28</v>
      </c>
      <c r="B500" s="4">
        <v>13</v>
      </c>
      <c r="C500" s="4" t="s">
        <v>68</v>
      </c>
      <c r="D500" s="10">
        <v>750</v>
      </c>
      <c r="E500" s="10">
        <v>800</v>
      </c>
      <c r="F500" s="10">
        <v>1000</v>
      </c>
    </row>
    <row r="501" spans="1:6" x14ac:dyDescent="0.25">
      <c r="A501" s="4">
        <v>28</v>
      </c>
      <c r="B501" s="4">
        <v>14</v>
      </c>
      <c r="C501" s="4" t="s">
        <v>69</v>
      </c>
      <c r="D501" s="10">
        <v>0.1</v>
      </c>
      <c r="E501" s="10">
        <v>0.2</v>
      </c>
      <c r="F501" s="10">
        <v>0.5</v>
      </c>
    </row>
    <row r="502" spans="1:6" x14ac:dyDescent="0.25">
      <c r="A502" s="4">
        <v>28</v>
      </c>
      <c r="B502" s="4">
        <v>15</v>
      </c>
      <c r="C502" s="4" t="s">
        <v>70</v>
      </c>
      <c r="D502" s="10">
        <v>100</v>
      </c>
      <c r="E502" s="10">
        <v>500</v>
      </c>
      <c r="F502" s="10">
        <v>1000</v>
      </c>
    </row>
    <row r="503" spans="1:6" x14ac:dyDescent="0.25">
      <c r="A503" s="4">
        <v>28</v>
      </c>
      <c r="B503" s="4">
        <v>16</v>
      </c>
      <c r="C503" s="4" t="s">
        <v>71</v>
      </c>
      <c r="D503" s="10">
        <v>3</v>
      </c>
      <c r="E503" s="10">
        <v>12</v>
      </c>
      <c r="F503" s="10">
        <v>20</v>
      </c>
    </row>
    <row r="504" spans="1:6" x14ac:dyDescent="0.25">
      <c r="A504" s="4">
        <v>28</v>
      </c>
      <c r="B504" s="4">
        <v>17</v>
      </c>
      <c r="C504" s="4" t="s">
        <v>72</v>
      </c>
      <c r="D504" s="10">
        <v>100</v>
      </c>
      <c r="E504" s="10">
        <v>500</v>
      </c>
      <c r="F504" s="10">
        <v>2000</v>
      </c>
    </row>
    <row r="505" spans="1:6" x14ac:dyDescent="0.25">
      <c r="A505" s="4">
        <v>28</v>
      </c>
      <c r="B505" s="4">
        <v>18</v>
      </c>
      <c r="C505" s="4" t="s">
        <v>73</v>
      </c>
      <c r="D505" s="10">
        <v>0.1</v>
      </c>
      <c r="E505" s="10">
        <v>25</v>
      </c>
      <c r="F505" s="10">
        <v>100</v>
      </c>
    </row>
    <row r="506" spans="1:6" x14ac:dyDescent="0.25">
      <c r="A506" s="4">
        <v>29</v>
      </c>
      <c r="B506" s="4">
        <v>1</v>
      </c>
      <c r="C506" s="4" t="s">
        <v>51</v>
      </c>
      <c r="D506" s="10">
        <v>10</v>
      </c>
      <c r="E506" s="10">
        <v>30</v>
      </c>
      <c r="F506" s="10">
        <v>40</v>
      </c>
    </row>
    <row r="507" spans="1:6" x14ac:dyDescent="0.25">
      <c r="A507" s="4">
        <v>29</v>
      </c>
      <c r="B507" s="4">
        <v>2</v>
      </c>
      <c r="C507" s="4" t="s">
        <v>53</v>
      </c>
      <c r="D507" s="10">
        <v>1000</v>
      </c>
      <c r="E507" s="10">
        <v>1500</v>
      </c>
      <c r="F507" s="10">
        <v>2000</v>
      </c>
    </row>
    <row r="508" spans="1:6" x14ac:dyDescent="0.25">
      <c r="A508" s="4">
        <v>29</v>
      </c>
      <c r="B508" s="4">
        <v>3</v>
      </c>
      <c r="C508" s="4" t="s">
        <v>56</v>
      </c>
      <c r="D508" s="10">
        <v>0.5</v>
      </c>
      <c r="E508" s="10">
        <v>0.8</v>
      </c>
      <c r="F508" s="10">
        <v>5</v>
      </c>
    </row>
    <row r="509" spans="1:6" x14ac:dyDescent="0.25">
      <c r="A509" s="4">
        <v>29</v>
      </c>
      <c r="B509" s="4">
        <v>4</v>
      </c>
      <c r="C509" s="4" t="s">
        <v>58</v>
      </c>
      <c r="D509" s="10">
        <v>3</v>
      </c>
      <c r="E509" s="10">
        <v>10</v>
      </c>
      <c r="F509" s="10">
        <v>20</v>
      </c>
    </row>
    <row r="510" spans="1:6" x14ac:dyDescent="0.25">
      <c r="A510" s="4">
        <v>29</v>
      </c>
      <c r="B510" s="4">
        <v>5</v>
      </c>
      <c r="C510" s="4" t="s">
        <v>60</v>
      </c>
      <c r="D510" s="10">
        <v>10</v>
      </c>
      <c r="E510" s="10">
        <v>15</v>
      </c>
      <c r="F510" s="10">
        <v>50</v>
      </c>
    </row>
    <row r="511" spans="1:6" x14ac:dyDescent="0.25">
      <c r="A511" s="4">
        <v>29</v>
      </c>
      <c r="B511" s="4">
        <v>6</v>
      </c>
      <c r="C511" s="4" t="s">
        <v>61</v>
      </c>
      <c r="D511" s="10">
        <v>1</v>
      </c>
      <c r="E511" s="10">
        <v>15</v>
      </c>
      <c r="F511" s="10">
        <v>1500</v>
      </c>
    </row>
    <row r="512" spans="1:6" x14ac:dyDescent="0.25">
      <c r="A512" s="4">
        <v>29</v>
      </c>
      <c r="B512" s="4">
        <v>7</v>
      </c>
      <c r="C512" s="4" t="s">
        <v>62</v>
      </c>
      <c r="D512" s="10">
        <v>300</v>
      </c>
      <c r="E512" s="10">
        <v>1500</v>
      </c>
      <c r="F512" s="10">
        <v>3000</v>
      </c>
    </row>
    <row r="513" spans="1:6" x14ac:dyDescent="0.25">
      <c r="A513" s="4">
        <v>29</v>
      </c>
      <c r="B513" s="4">
        <v>8</v>
      </c>
      <c r="C513" s="4" t="s">
        <v>63</v>
      </c>
      <c r="D513" s="10">
        <v>10</v>
      </c>
      <c r="E513" s="10">
        <v>30</v>
      </c>
      <c r="F513" s="10">
        <v>40</v>
      </c>
    </row>
    <row r="514" spans="1:6" x14ac:dyDescent="0.25">
      <c r="A514" s="4">
        <v>29</v>
      </c>
      <c r="B514" s="4">
        <v>9</v>
      </c>
      <c r="C514" s="4" t="s">
        <v>64</v>
      </c>
      <c r="D514" s="10">
        <v>10</v>
      </c>
      <c r="E514" s="10">
        <v>30</v>
      </c>
      <c r="F514" s="10">
        <v>50</v>
      </c>
    </row>
    <row r="515" spans="1:6" x14ac:dyDescent="0.25">
      <c r="A515" s="4">
        <v>29</v>
      </c>
      <c r="B515" s="4">
        <v>10</v>
      </c>
      <c r="C515" s="4" t="s">
        <v>65</v>
      </c>
      <c r="D515" s="10">
        <v>100</v>
      </c>
      <c r="E515" s="10">
        <v>250</v>
      </c>
      <c r="F515" s="10">
        <v>600</v>
      </c>
    </row>
    <row r="516" spans="1:6" x14ac:dyDescent="0.25">
      <c r="A516" s="4">
        <v>29</v>
      </c>
      <c r="B516" s="4">
        <v>11</v>
      </c>
      <c r="C516" s="4" t="s">
        <v>66</v>
      </c>
      <c r="D516" s="10">
        <v>0.01</v>
      </c>
      <c r="E516" s="10">
        <v>0.08</v>
      </c>
      <c r="F516" s="10">
        <v>0.5</v>
      </c>
    </row>
    <row r="517" spans="1:6" x14ac:dyDescent="0.25">
      <c r="A517" s="4">
        <v>29</v>
      </c>
      <c r="B517" s="4">
        <v>12</v>
      </c>
      <c r="C517" s="4" t="s">
        <v>67</v>
      </c>
      <c r="D517" s="10">
        <v>6</v>
      </c>
      <c r="E517" s="10">
        <v>10</v>
      </c>
      <c r="F517" s="10">
        <v>12</v>
      </c>
    </row>
    <row r="518" spans="1:6" x14ac:dyDescent="0.25">
      <c r="A518" s="4">
        <v>29</v>
      </c>
      <c r="B518" s="4">
        <v>13</v>
      </c>
      <c r="C518" s="4" t="s">
        <v>68</v>
      </c>
      <c r="D518" s="10">
        <v>800</v>
      </c>
      <c r="E518" s="10">
        <v>1050</v>
      </c>
      <c r="F518" s="10">
        <v>1200</v>
      </c>
    </row>
    <row r="519" spans="1:6" x14ac:dyDescent="0.25">
      <c r="A519" s="4">
        <v>29</v>
      </c>
      <c r="B519" s="4">
        <v>14</v>
      </c>
      <c r="C519" s="4" t="s">
        <v>69</v>
      </c>
      <c r="D519" s="10">
        <v>2000</v>
      </c>
      <c r="E519" s="10">
        <v>3000</v>
      </c>
      <c r="F519" s="10">
        <v>5000</v>
      </c>
    </row>
    <row r="520" spans="1:6" x14ac:dyDescent="0.25">
      <c r="A520" s="4">
        <v>29</v>
      </c>
      <c r="B520" s="4">
        <v>15</v>
      </c>
      <c r="C520" s="4" t="s">
        <v>70</v>
      </c>
      <c r="D520" s="10">
        <v>15</v>
      </c>
      <c r="E520" s="10">
        <v>40</v>
      </c>
      <c r="F520" s="10">
        <v>80</v>
      </c>
    </row>
    <row r="521" spans="1:6" x14ac:dyDescent="0.25">
      <c r="A521" s="4">
        <v>29</v>
      </c>
      <c r="B521" s="4">
        <v>16</v>
      </c>
      <c r="C521" s="4" t="s">
        <v>71</v>
      </c>
      <c r="D521" s="10">
        <v>10</v>
      </c>
      <c r="E521" s="10">
        <v>18</v>
      </c>
      <c r="F521" s="10">
        <v>20</v>
      </c>
    </row>
    <row r="522" spans="1:6" x14ac:dyDescent="0.25">
      <c r="A522" s="4">
        <v>29</v>
      </c>
      <c r="B522" s="4">
        <v>17</v>
      </c>
      <c r="C522" s="4" t="s">
        <v>72</v>
      </c>
      <c r="D522" s="10">
        <v>2000</v>
      </c>
      <c r="E522" s="10">
        <v>4000</v>
      </c>
      <c r="F522" s="10">
        <v>6000</v>
      </c>
    </row>
    <row r="523" spans="1:6" x14ac:dyDescent="0.25">
      <c r="A523" s="4">
        <v>29</v>
      </c>
      <c r="B523" s="4">
        <v>18</v>
      </c>
      <c r="C523" s="4" t="s">
        <v>73</v>
      </c>
      <c r="D523" s="10">
        <v>2</v>
      </c>
      <c r="E523" s="10">
        <v>8</v>
      </c>
      <c r="F523" s="10">
        <v>12</v>
      </c>
    </row>
    <row r="524" spans="1:6" x14ac:dyDescent="0.25">
      <c r="A524" s="4">
        <v>30</v>
      </c>
      <c r="B524" s="4">
        <v>1</v>
      </c>
      <c r="C524" s="4" t="s">
        <v>51</v>
      </c>
      <c r="D524" s="10">
        <v>1E-3</v>
      </c>
      <c r="E524" s="10">
        <v>5</v>
      </c>
      <c r="F524" s="10">
        <v>10</v>
      </c>
    </row>
    <row r="525" spans="1:6" x14ac:dyDescent="0.25">
      <c r="A525" s="4">
        <v>30</v>
      </c>
      <c r="B525" s="4">
        <v>2</v>
      </c>
      <c r="C525" s="4" t="s">
        <v>53</v>
      </c>
      <c r="D525" s="10">
        <v>3</v>
      </c>
      <c r="E525" s="10">
        <v>6</v>
      </c>
      <c r="F525" s="10">
        <v>10</v>
      </c>
    </row>
    <row r="526" spans="1:6" x14ac:dyDescent="0.25">
      <c r="A526" s="4">
        <v>30</v>
      </c>
      <c r="B526" s="4">
        <v>3</v>
      </c>
      <c r="C526" s="4" t="s">
        <v>56</v>
      </c>
      <c r="D526" s="10">
        <v>1E-3</v>
      </c>
      <c r="E526" s="10">
        <v>2</v>
      </c>
      <c r="F526" s="10">
        <v>5</v>
      </c>
    </row>
    <row r="527" spans="1:6" x14ac:dyDescent="0.25">
      <c r="A527" s="4">
        <v>30</v>
      </c>
      <c r="B527" s="4">
        <v>4</v>
      </c>
      <c r="C527" s="4" t="s">
        <v>58</v>
      </c>
      <c r="D527" s="10">
        <v>0.5</v>
      </c>
      <c r="E527" s="10">
        <v>2</v>
      </c>
      <c r="F527" s="10">
        <v>3</v>
      </c>
    </row>
    <row r="528" spans="1:6" x14ac:dyDescent="0.25">
      <c r="A528" s="4">
        <v>30</v>
      </c>
      <c r="B528" s="4">
        <v>5</v>
      </c>
      <c r="C528" s="4" t="s">
        <v>60</v>
      </c>
      <c r="D528" s="10">
        <v>500</v>
      </c>
      <c r="E528" s="10">
        <v>2000</v>
      </c>
      <c r="F528" s="10">
        <v>4000</v>
      </c>
    </row>
    <row r="529" spans="1:6" x14ac:dyDescent="0.25">
      <c r="A529" s="62">
        <v>30</v>
      </c>
      <c r="B529" s="4">
        <v>6</v>
      </c>
      <c r="C529" s="4" t="s">
        <v>61</v>
      </c>
      <c r="D529" s="10">
        <v>15</v>
      </c>
      <c r="E529" s="10">
        <v>30</v>
      </c>
      <c r="F529" s="10">
        <v>45</v>
      </c>
    </row>
    <row r="530" spans="1:6" ht="15.75" thickBot="1" x14ac:dyDescent="0.3">
      <c r="A530" s="63">
        <v>30</v>
      </c>
      <c r="B530" s="4">
        <v>7</v>
      </c>
      <c r="C530" s="4" t="s">
        <v>62</v>
      </c>
      <c r="D530" s="10">
        <v>25</v>
      </c>
      <c r="E530" s="10">
        <v>50</v>
      </c>
      <c r="F530" s="10">
        <v>75</v>
      </c>
    </row>
    <row r="531" spans="1:6" ht="15.75" thickBot="1" x14ac:dyDescent="0.3">
      <c r="A531" s="63">
        <v>30</v>
      </c>
      <c r="B531" s="4">
        <v>8</v>
      </c>
      <c r="C531" s="4" t="s">
        <v>63</v>
      </c>
      <c r="D531" s="10">
        <v>5</v>
      </c>
      <c r="E531" s="10">
        <v>15</v>
      </c>
      <c r="F531" s="10">
        <v>25</v>
      </c>
    </row>
    <row r="532" spans="1:6" ht="15.75" thickBot="1" x14ac:dyDescent="0.3">
      <c r="A532" s="63">
        <v>30</v>
      </c>
      <c r="B532" s="4">
        <v>9</v>
      </c>
      <c r="C532" s="4" t="s">
        <v>64</v>
      </c>
      <c r="D532" s="10">
        <v>50</v>
      </c>
      <c r="E532" s="10">
        <v>75</v>
      </c>
      <c r="F532" s="10">
        <v>100</v>
      </c>
    </row>
    <row r="533" spans="1:6" ht="15.75" thickBot="1" x14ac:dyDescent="0.3">
      <c r="A533" s="63">
        <v>30</v>
      </c>
      <c r="B533" s="4">
        <v>10</v>
      </c>
      <c r="C533" s="4" t="s">
        <v>65</v>
      </c>
      <c r="D533" s="10">
        <v>250</v>
      </c>
      <c r="E533" s="10">
        <v>600</v>
      </c>
      <c r="F533" s="10">
        <v>1000</v>
      </c>
    </row>
    <row r="534" spans="1:6" ht="15.75" thickBot="1" x14ac:dyDescent="0.3">
      <c r="A534" s="63">
        <v>30</v>
      </c>
      <c r="B534" s="4">
        <v>11</v>
      </c>
      <c r="C534" s="4" t="s">
        <v>66</v>
      </c>
      <c r="D534" s="10">
        <v>5</v>
      </c>
      <c r="E534" s="10">
        <v>10</v>
      </c>
      <c r="F534" s="10">
        <v>15</v>
      </c>
    </row>
    <row r="535" spans="1:6" ht="15.75" thickBot="1" x14ac:dyDescent="0.3">
      <c r="A535" s="63">
        <v>30</v>
      </c>
      <c r="B535" s="4">
        <v>12</v>
      </c>
      <c r="C535" s="4" t="s">
        <v>67</v>
      </c>
      <c r="D535" s="10">
        <v>6</v>
      </c>
      <c r="E535" s="10">
        <v>8</v>
      </c>
      <c r="F535" s="10">
        <v>10</v>
      </c>
    </row>
    <row r="536" spans="1:6" ht="15.75" thickBot="1" x14ac:dyDescent="0.3">
      <c r="A536" s="63">
        <v>30</v>
      </c>
      <c r="B536" s="4">
        <v>13</v>
      </c>
      <c r="C536" s="4" t="s">
        <v>68</v>
      </c>
      <c r="D536" s="10">
        <v>150</v>
      </c>
      <c r="E536" s="10">
        <v>225</v>
      </c>
      <c r="F536" s="10">
        <v>300</v>
      </c>
    </row>
    <row r="537" spans="1:6" ht="15.75" thickBot="1" x14ac:dyDescent="0.3">
      <c r="A537" s="63">
        <v>30</v>
      </c>
      <c r="B537" s="4">
        <v>14</v>
      </c>
      <c r="C537" s="4" t="s">
        <v>69</v>
      </c>
      <c r="D537" s="10">
        <v>500</v>
      </c>
      <c r="E537" s="10">
        <v>1000</v>
      </c>
      <c r="F537" s="10">
        <v>1500</v>
      </c>
    </row>
    <row r="538" spans="1:6" ht="15.75" thickBot="1" x14ac:dyDescent="0.3">
      <c r="A538" s="63">
        <v>30</v>
      </c>
      <c r="B538" s="4">
        <v>15</v>
      </c>
      <c r="C538" s="4" t="s">
        <v>70</v>
      </c>
      <c r="D538" s="10">
        <v>75</v>
      </c>
      <c r="E538" s="10">
        <v>120</v>
      </c>
      <c r="F538" s="10">
        <v>150</v>
      </c>
    </row>
    <row r="539" spans="1:6" ht="15.75" thickBot="1" x14ac:dyDescent="0.3">
      <c r="A539" s="63">
        <v>30</v>
      </c>
      <c r="B539" s="4">
        <v>16</v>
      </c>
      <c r="C539" s="4" t="s">
        <v>71</v>
      </c>
      <c r="D539" s="10">
        <v>8</v>
      </c>
      <c r="E539" s="10">
        <v>10</v>
      </c>
      <c r="F539" s="10">
        <v>12</v>
      </c>
    </row>
    <row r="540" spans="1:6" ht="15.75" thickBot="1" x14ac:dyDescent="0.3">
      <c r="A540" s="63">
        <v>30</v>
      </c>
      <c r="B540" s="4">
        <v>17</v>
      </c>
      <c r="C540" s="4" t="s">
        <v>72</v>
      </c>
      <c r="D540" s="10">
        <v>100</v>
      </c>
      <c r="E540" s="10">
        <v>300</v>
      </c>
      <c r="F540" s="10">
        <v>500</v>
      </c>
    </row>
    <row r="541" spans="1:6" ht="15.75" thickBot="1" x14ac:dyDescent="0.3">
      <c r="A541" s="63">
        <v>30</v>
      </c>
      <c r="B541" s="4">
        <v>18</v>
      </c>
      <c r="C541" s="4" t="s">
        <v>73</v>
      </c>
      <c r="D541" s="10">
        <v>50</v>
      </c>
      <c r="E541" s="10">
        <v>75</v>
      </c>
      <c r="F541" s="10">
        <v>100</v>
      </c>
    </row>
    <row r="542" spans="1:6" ht="15.75" thickBot="1" x14ac:dyDescent="0.3">
      <c r="A542" s="63">
        <v>31</v>
      </c>
      <c r="B542" s="4">
        <v>1</v>
      </c>
      <c r="C542" s="4" t="s">
        <v>51</v>
      </c>
      <c r="D542" s="10">
        <v>1E-3</v>
      </c>
      <c r="E542" s="10">
        <v>1</v>
      </c>
      <c r="F542" s="10">
        <v>10</v>
      </c>
    </row>
    <row r="543" spans="1:6" ht="15.75" thickBot="1" x14ac:dyDescent="0.3">
      <c r="A543" s="63">
        <v>31</v>
      </c>
      <c r="B543" s="4">
        <v>2</v>
      </c>
      <c r="C543" s="4" t="s">
        <v>53</v>
      </c>
      <c r="D543" s="10">
        <v>1</v>
      </c>
      <c r="E543" s="10">
        <v>40</v>
      </c>
      <c r="F543" s="10">
        <v>90</v>
      </c>
    </row>
    <row r="544" spans="1:6" ht="15.75" thickBot="1" x14ac:dyDescent="0.3">
      <c r="A544" s="63">
        <v>31</v>
      </c>
      <c r="B544" s="4">
        <v>3</v>
      </c>
      <c r="C544" s="4" t="s">
        <v>56</v>
      </c>
      <c r="D544" s="10">
        <v>1E-3</v>
      </c>
      <c r="E544" s="10">
        <v>3</v>
      </c>
      <c r="F544" s="10">
        <v>10</v>
      </c>
    </row>
    <row r="545" spans="1:6" ht="15.75" thickBot="1" x14ac:dyDescent="0.3">
      <c r="A545" s="63">
        <v>31</v>
      </c>
      <c r="B545" s="4">
        <v>4</v>
      </c>
      <c r="C545" s="4" t="s">
        <v>58</v>
      </c>
      <c r="D545" s="10">
        <v>0.1</v>
      </c>
      <c r="E545" s="10">
        <v>5</v>
      </c>
      <c r="F545" s="10">
        <v>50</v>
      </c>
    </row>
    <row r="546" spans="1:6" ht="15.75" thickBot="1" x14ac:dyDescent="0.3">
      <c r="A546" s="63">
        <v>31</v>
      </c>
      <c r="B546" s="4">
        <v>5</v>
      </c>
      <c r="C546" s="4" t="s">
        <v>60</v>
      </c>
      <c r="D546" s="10">
        <v>0.5</v>
      </c>
      <c r="E546" s="10">
        <v>500</v>
      </c>
      <c r="F546" s="10">
        <v>4000</v>
      </c>
    </row>
    <row r="547" spans="1:6" ht="15.75" thickBot="1" x14ac:dyDescent="0.3">
      <c r="A547" s="63">
        <v>31</v>
      </c>
      <c r="B547" s="4">
        <v>6</v>
      </c>
      <c r="C547" s="4" t="s">
        <v>61</v>
      </c>
      <c r="D547" s="10">
        <v>0.1</v>
      </c>
      <c r="E547" s="10">
        <v>7</v>
      </c>
      <c r="F547" s="10">
        <v>120</v>
      </c>
    </row>
    <row r="548" spans="1:6" ht="15.75" thickBot="1" x14ac:dyDescent="0.3">
      <c r="A548" s="63">
        <v>31</v>
      </c>
      <c r="B548" s="4">
        <v>7</v>
      </c>
      <c r="C548" s="4" t="s">
        <v>62</v>
      </c>
      <c r="D548" s="10">
        <v>1</v>
      </c>
      <c r="E548" s="10">
        <v>100</v>
      </c>
      <c r="F548" s="10">
        <v>300</v>
      </c>
    </row>
    <row r="549" spans="1:6" ht="15.75" thickBot="1" x14ac:dyDescent="0.3">
      <c r="A549" s="63">
        <v>31</v>
      </c>
      <c r="B549" s="4">
        <v>8</v>
      </c>
      <c r="C549" s="4" t="s">
        <v>63</v>
      </c>
      <c r="D549" s="10">
        <v>1</v>
      </c>
      <c r="E549" s="10">
        <v>10</v>
      </c>
      <c r="F549" s="10">
        <v>30</v>
      </c>
    </row>
    <row r="550" spans="1:6" ht="15.75" thickBot="1" x14ac:dyDescent="0.3">
      <c r="A550" s="63">
        <v>31</v>
      </c>
      <c r="B550" s="4">
        <v>9</v>
      </c>
      <c r="C550" s="4" t="s">
        <v>64</v>
      </c>
      <c r="D550" s="10">
        <v>2</v>
      </c>
      <c r="E550" s="10">
        <v>10</v>
      </c>
      <c r="F550" s="10">
        <v>50</v>
      </c>
    </row>
    <row r="551" spans="1:6" ht="15.75" thickBot="1" x14ac:dyDescent="0.3">
      <c r="A551" s="63">
        <v>31</v>
      </c>
      <c r="B551" s="4">
        <v>10</v>
      </c>
      <c r="C551" s="4" t="s">
        <v>65</v>
      </c>
      <c r="D551" s="10">
        <v>1E-3</v>
      </c>
      <c r="E551" s="10">
        <v>1</v>
      </c>
      <c r="F551" s="10">
        <v>3000</v>
      </c>
    </row>
    <row r="552" spans="1:6" ht="15.75" thickBot="1" x14ac:dyDescent="0.3">
      <c r="A552" s="63">
        <v>31</v>
      </c>
      <c r="B552" s="4">
        <v>11</v>
      </c>
      <c r="C552" s="4" t="s">
        <v>66</v>
      </c>
      <c r="D552" s="10">
        <v>5</v>
      </c>
      <c r="E552" s="10">
        <v>50</v>
      </c>
      <c r="F552" s="10">
        <v>100</v>
      </c>
    </row>
    <row r="553" spans="1:6" ht="15.75" thickBot="1" x14ac:dyDescent="0.3">
      <c r="A553" s="63">
        <v>31</v>
      </c>
      <c r="B553" s="4">
        <v>12</v>
      </c>
      <c r="C553" s="4" t="s">
        <v>67</v>
      </c>
      <c r="D553" s="10">
        <v>1</v>
      </c>
      <c r="E553" s="10">
        <v>3</v>
      </c>
      <c r="F553" s="10">
        <v>5</v>
      </c>
    </row>
    <row r="554" spans="1:6" ht="15.75" thickBot="1" x14ac:dyDescent="0.3">
      <c r="A554" s="63">
        <v>31</v>
      </c>
      <c r="B554" s="4">
        <v>13</v>
      </c>
      <c r="C554" s="4" t="s">
        <v>68</v>
      </c>
      <c r="D554" s="10">
        <v>700</v>
      </c>
      <c r="E554" s="10">
        <v>1000</v>
      </c>
      <c r="F554" s="10">
        <v>1200</v>
      </c>
    </row>
    <row r="555" spans="1:6" ht="15.75" thickBot="1" x14ac:dyDescent="0.3">
      <c r="A555" s="63">
        <v>31</v>
      </c>
      <c r="B555" s="4">
        <v>14</v>
      </c>
      <c r="C555" s="4" t="s">
        <v>69</v>
      </c>
      <c r="D555" s="10">
        <v>1</v>
      </c>
      <c r="E555" s="10">
        <v>1000</v>
      </c>
      <c r="F555" s="10">
        <v>5000</v>
      </c>
    </row>
    <row r="556" spans="1:6" ht="15.75" thickBot="1" x14ac:dyDescent="0.3">
      <c r="A556" s="63">
        <v>31</v>
      </c>
      <c r="B556" s="4">
        <v>15</v>
      </c>
      <c r="C556" s="4" t="s">
        <v>70</v>
      </c>
      <c r="D556" s="10">
        <v>10</v>
      </c>
      <c r="E556" s="10">
        <v>500</v>
      </c>
      <c r="F556" s="10">
        <v>10000</v>
      </c>
    </row>
    <row r="557" spans="1:6" ht="15.75" thickBot="1" x14ac:dyDescent="0.3">
      <c r="A557" s="63">
        <v>31</v>
      </c>
      <c r="B557" s="4">
        <v>16</v>
      </c>
      <c r="C557" s="4" t="s">
        <v>71</v>
      </c>
      <c r="D557" s="10">
        <v>5</v>
      </c>
      <c r="E557" s="10">
        <v>12</v>
      </c>
      <c r="F557" s="10">
        <v>20</v>
      </c>
    </row>
    <row r="558" spans="1:6" ht="15.75" thickBot="1" x14ac:dyDescent="0.3">
      <c r="A558" s="63">
        <v>31</v>
      </c>
      <c r="B558" s="4">
        <v>17</v>
      </c>
      <c r="C558" s="4" t="s">
        <v>72</v>
      </c>
      <c r="D558" s="10">
        <v>0.5</v>
      </c>
      <c r="E558" s="10">
        <v>10</v>
      </c>
      <c r="F558" s="10">
        <v>10000</v>
      </c>
    </row>
    <row r="559" spans="1:6" ht="15.75" thickBot="1" x14ac:dyDescent="0.3">
      <c r="A559" s="63">
        <v>31</v>
      </c>
      <c r="B559" s="4">
        <v>18</v>
      </c>
      <c r="C559" s="4" t="s">
        <v>73</v>
      </c>
      <c r="D559" s="10">
        <v>1</v>
      </c>
      <c r="E559" s="10">
        <v>30</v>
      </c>
      <c r="F559" s="10">
        <v>100</v>
      </c>
    </row>
    <row r="560" spans="1:6" ht="15.75" thickBot="1" x14ac:dyDescent="0.3">
      <c r="A560" s="63">
        <v>32</v>
      </c>
      <c r="B560" s="4">
        <v>1</v>
      </c>
      <c r="C560" s="4" t="s">
        <v>51</v>
      </c>
      <c r="D560" s="10">
        <v>1</v>
      </c>
      <c r="E560" s="10">
        <v>5</v>
      </c>
      <c r="F560" s="10">
        <v>10</v>
      </c>
    </row>
    <row r="561" spans="1:6" ht="15.75" thickBot="1" x14ac:dyDescent="0.3">
      <c r="A561" s="63">
        <v>32</v>
      </c>
      <c r="B561" s="4">
        <v>2</v>
      </c>
      <c r="C561" s="4" t="s">
        <v>53</v>
      </c>
      <c r="D561" s="10">
        <v>1</v>
      </c>
      <c r="E561" s="10">
        <v>5</v>
      </c>
      <c r="F561" s="10">
        <v>10</v>
      </c>
    </row>
    <row r="562" spans="1:6" ht="15.75" thickBot="1" x14ac:dyDescent="0.3">
      <c r="A562" s="63">
        <v>32</v>
      </c>
      <c r="B562" s="4">
        <v>3</v>
      </c>
      <c r="C562" s="4" t="s">
        <v>56</v>
      </c>
      <c r="D562" s="10">
        <v>1</v>
      </c>
      <c r="E562" s="10">
        <v>5</v>
      </c>
      <c r="F562" s="10">
        <v>10</v>
      </c>
    </row>
    <row r="563" spans="1:6" ht="15.75" thickBot="1" x14ac:dyDescent="0.3">
      <c r="A563" s="63">
        <v>32</v>
      </c>
      <c r="B563" s="4">
        <v>4</v>
      </c>
      <c r="C563" s="4" t="s">
        <v>58</v>
      </c>
      <c r="D563" s="10">
        <v>2</v>
      </c>
      <c r="E563" s="10">
        <v>6</v>
      </c>
      <c r="F563" s="10">
        <v>10</v>
      </c>
    </row>
    <row r="564" spans="1:6" ht="15.75" thickBot="1" x14ac:dyDescent="0.3">
      <c r="A564" s="63">
        <v>32</v>
      </c>
      <c r="B564" s="4">
        <v>5</v>
      </c>
      <c r="C564" s="4" t="s">
        <v>60</v>
      </c>
      <c r="D564" s="10">
        <v>10</v>
      </c>
      <c r="E564" s="10">
        <v>500</v>
      </c>
      <c r="F564" s="10">
        <v>1000</v>
      </c>
    </row>
    <row r="565" spans="1:6" ht="15.75" thickBot="1" x14ac:dyDescent="0.3">
      <c r="A565" s="63">
        <v>32</v>
      </c>
      <c r="B565" s="4">
        <v>6</v>
      </c>
      <c r="C565" s="4" t="s">
        <v>61</v>
      </c>
      <c r="D565" s="10">
        <v>200</v>
      </c>
      <c r="E565" s="10">
        <v>1300</v>
      </c>
      <c r="F565" s="10">
        <v>2400</v>
      </c>
    </row>
    <row r="566" spans="1:6" ht="15.75" thickBot="1" x14ac:dyDescent="0.3">
      <c r="A566" s="63">
        <v>32</v>
      </c>
      <c r="B566" s="4">
        <v>7</v>
      </c>
      <c r="C566" s="4" t="s">
        <v>62</v>
      </c>
      <c r="D566" s="10">
        <v>200</v>
      </c>
      <c r="E566" s="10">
        <v>600</v>
      </c>
      <c r="F566" s="10">
        <v>1000</v>
      </c>
    </row>
    <row r="567" spans="1:6" ht="15.75" thickBot="1" x14ac:dyDescent="0.3">
      <c r="A567" s="63">
        <v>32</v>
      </c>
      <c r="B567" s="4">
        <v>8</v>
      </c>
      <c r="C567" s="4" t="s">
        <v>63</v>
      </c>
      <c r="D567" s="10">
        <v>5</v>
      </c>
      <c r="E567" s="10">
        <v>40</v>
      </c>
      <c r="F567" s="10">
        <v>80</v>
      </c>
    </row>
    <row r="568" spans="1:6" ht="15.75" thickBot="1" x14ac:dyDescent="0.3">
      <c r="A568" s="63">
        <v>32</v>
      </c>
      <c r="B568" s="4">
        <v>9</v>
      </c>
      <c r="C568" s="4" t="s">
        <v>64</v>
      </c>
      <c r="D568" s="10">
        <v>0.5</v>
      </c>
      <c r="E568" s="10">
        <v>1.75</v>
      </c>
      <c r="F568" s="10">
        <v>3</v>
      </c>
    </row>
    <row r="569" spans="1:6" ht="15.75" thickBot="1" x14ac:dyDescent="0.3">
      <c r="A569" s="63">
        <v>32</v>
      </c>
      <c r="B569" s="4">
        <v>10</v>
      </c>
      <c r="C569" s="4" t="s">
        <v>65</v>
      </c>
      <c r="D569" s="10">
        <v>100</v>
      </c>
      <c r="E569" s="10">
        <v>550</v>
      </c>
      <c r="F569" s="10">
        <v>1000</v>
      </c>
    </row>
    <row r="570" spans="1:6" ht="15.75" thickBot="1" x14ac:dyDescent="0.3">
      <c r="A570" s="63">
        <v>32</v>
      </c>
      <c r="B570" s="4">
        <v>11</v>
      </c>
      <c r="C570" s="4" t="s">
        <v>66</v>
      </c>
      <c r="D570" s="10">
        <v>0.5</v>
      </c>
      <c r="E570" s="10">
        <v>1.25</v>
      </c>
      <c r="F570" s="10">
        <v>2</v>
      </c>
    </row>
    <row r="571" spans="1:6" ht="15.75" thickBot="1" x14ac:dyDescent="0.3">
      <c r="A571" s="63">
        <v>32</v>
      </c>
      <c r="B571" s="4">
        <v>12</v>
      </c>
      <c r="C571" s="4" t="s">
        <v>67</v>
      </c>
      <c r="D571" s="10">
        <v>2</v>
      </c>
      <c r="E571" s="10">
        <v>5</v>
      </c>
      <c r="F571" s="10">
        <v>10</v>
      </c>
    </row>
    <row r="572" spans="1:6" ht="15.75" thickBot="1" x14ac:dyDescent="0.3">
      <c r="A572" s="63">
        <v>32</v>
      </c>
      <c r="B572" s="4">
        <v>13</v>
      </c>
      <c r="C572" s="4" t="s">
        <v>68</v>
      </c>
      <c r="D572" s="10">
        <v>500</v>
      </c>
      <c r="E572" s="10">
        <v>750</v>
      </c>
      <c r="F572" s="10">
        <v>1000</v>
      </c>
    </row>
    <row r="573" spans="1:6" ht="15.75" thickBot="1" x14ac:dyDescent="0.3">
      <c r="A573" s="63">
        <v>32</v>
      </c>
      <c r="B573" s="4">
        <v>14</v>
      </c>
      <c r="C573" s="4" t="s">
        <v>69</v>
      </c>
      <c r="D573" s="10">
        <v>2</v>
      </c>
      <c r="E573" s="10">
        <v>5</v>
      </c>
      <c r="F573" s="10">
        <v>10</v>
      </c>
    </row>
    <row r="574" spans="1:6" ht="15.75" thickBot="1" x14ac:dyDescent="0.3">
      <c r="A574" s="63">
        <v>32</v>
      </c>
      <c r="B574" s="4">
        <v>15</v>
      </c>
      <c r="C574" s="4" t="s">
        <v>70</v>
      </c>
      <c r="D574" s="10">
        <v>200</v>
      </c>
      <c r="E574" s="10">
        <v>600</v>
      </c>
      <c r="F574" s="10">
        <v>1000</v>
      </c>
    </row>
    <row r="575" spans="1:6" ht="15.75" thickBot="1" x14ac:dyDescent="0.3">
      <c r="A575" s="63">
        <v>32</v>
      </c>
      <c r="B575" s="4">
        <v>16</v>
      </c>
      <c r="C575" s="4" t="s">
        <v>71</v>
      </c>
      <c r="D575" s="10">
        <v>5</v>
      </c>
      <c r="E575" s="10">
        <v>12.5</v>
      </c>
      <c r="F575" s="10">
        <v>20</v>
      </c>
    </row>
    <row r="576" spans="1:6" ht="15.75" thickBot="1" x14ac:dyDescent="0.3">
      <c r="A576" s="63">
        <v>32</v>
      </c>
      <c r="B576" s="4">
        <v>17</v>
      </c>
      <c r="C576" s="4" t="s">
        <v>72</v>
      </c>
      <c r="D576" s="10">
        <v>100</v>
      </c>
      <c r="E576" s="10">
        <v>550</v>
      </c>
      <c r="F576" s="10">
        <v>1000</v>
      </c>
    </row>
    <row r="577" spans="1:6" x14ac:dyDescent="0.25">
      <c r="A577" s="62">
        <v>32</v>
      </c>
      <c r="B577" s="4">
        <v>18</v>
      </c>
      <c r="C577" s="4" t="s">
        <v>73</v>
      </c>
      <c r="D577" s="10">
        <v>10</v>
      </c>
      <c r="E577" s="10">
        <v>150</v>
      </c>
      <c r="F577" s="10">
        <v>300</v>
      </c>
    </row>
    <row r="578" spans="1:6" ht="15.75" thickBot="1" x14ac:dyDescent="0.3">
      <c r="A578" s="63"/>
    </row>
    <row r="1048575" spans="1:1" x14ac:dyDescent="0.25">
      <c r="A1048575" s="62"/>
    </row>
    <row r="1048576" spans="1:1" ht="15.75" thickBot="1" x14ac:dyDescent="0.3">
      <c r="A1048576" s="63"/>
    </row>
  </sheetData>
  <mergeCells count="2">
    <mergeCell ref="J22:L24"/>
    <mergeCell ref="J27:L32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97805-66DB-46EE-B2E3-16719DF095E8}">
  <sheetPr codeName="Sheet27"/>
  <dimension ref="A1:C4"/>
  <sheetViews>
    <sheetView workbookViewId="0"/>
  </sheetViews>
  <sheetFormatPr defaultRowHeight="15" x14ac:dyDescent="0.25"/>
  <sheetData>
    <row r="1" spans="1:3" x14ac:dyDescent="0.25">
      <c r="A1" t="s">
        <v>343</v>
      </c>
    </row>
    <row r="2" spans="1:3" ht="409.5" x14ac:dyDescent="0.25">
      <c r="B2" t="s">
        <v>344</v>
      </c>
      <c r="C2" s="48" t="s">
        <v>381</v>
      </c>
    </row>
    <row r="3" spans="1:3" x14ac:dyDescent="0.25">
      <c r="B3" t="s">
        <v>345</v>
      </c>
      <c r="C3" t="s">
        <v>662</v>
      </c>
    </row>
    <row r="4" spans="1:3" x14ac:dyDescent="0.25">
      <c r="B4" t="s">
        <v>580</v>
      </c>
      <c r="C4" t="s">
        <v>581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95BA58-F25B-4087-BBA2-6348CFB50B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Explain</vt:lpstr>
      <vt:lpstr>WOC</vt:lpstr>
      <vt:lpstr>Tables</vt:lpstr>
      <vt:lpstr>studies</vt:lpstr>
      <vt:lpstr>FracVar</vt:lpstr>
      <vt:lpstr>Summary</vt:lpstr>
      <vt:lpstr>ALLexp</vt:lpstr>
      <vt:lpstr>Abs%Er</vt:lpstr>
      <vt:lpstr>107 studies</vt:lpstr>
      <vt:lpstr>biol_agents</vt:lpstr>
      <vt:lpstr>Brexit_Food</vt:lpstr>
      <vt:lpstr>CO2em</vt:lpstr>
      <vt:lpstr>TUDDISPR</vt:lpstr>
      <vt:lpstr>Gas_ 3rd_party</vt:lpstr>
      <vt:lpstr>GAS95(corros)</vt:lpstr>
      <vt:lpstr>Dykering</vt:lpstr>
      <vt:lpstr>CARMA</vt:lpstr>
      <vt:lpstr>OPRISKBANK</vt:lpstr>
      <vt:lpstr>INFOSEC</vt:lpstr>
      <vt:lpstr>DAMS</vt:lpstr>
      <vt:lpstr>PILOTS</vt:lpstr>
      <vt:lpstr>SETE_CIDADES</vt:lpstr>
      <vt:lpstr>TEIDEMAY_05</vt:lpstr>
      <vt:lpstr>VESUVIO</vt:lpstr>
      <vt:lpstr>Volcano_risk</vt:lpstr>
      <vt:lpstr>burkina faso</vt:lpstr>
      <vt:lpstr>CDCALL</vt:lpstr>
      <vt:lpstr>CDC_ROI</vt:lpstr>
      <vt:lpstr>cotopaxi</vt:lpstr>
      <vt:lpstr>eBBP</vt:lpstr>
      <vt:lpstr>Erie Carps</vt:lpstr>
      <vt:lpstr>ethiopia</vt:lpstr>
      <vt:lpstr>Gerstenberger</vt:lpstr>
      <vt:lpstr>ICE_2012</vt:lpstr>
      <vt:lpstr>Ice_2018</vt:lpstr>
      <vt:lpstr>kulumbo</vt:lpstr>
      <vt:lpstr>liander</vt:lpstr>
      <vt:lpstr>Leontaris</vt:lpstr>
      <vt:lpstr>Political_Violence</vt:lpstr>
      <vt:lpstr>PHAC_T4</vt:lpstr>
      <vt:lpstr>piton</vt:lpstr>
      <vt:lpstr>Sheep</vt:lpstr>
      <vt:lpstr>RIVM2023</vt:lpstr>
      <vt:lpstr>SPEED</vt:lpstr>
      <vt:lpstr>stromboli</vt:lpstr>
      <vt:lpstr>Tadini_Clermont</vt:lpstr>
      <vt:lpstr>TdC</vt:lpstr>
      <vt:lpstr>topaz</vt:lpstr>
      <vt:lpstr>USGS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m cooke</dc:creator>
  <cp:lastModifiedBy>roger</cp:lastModifiedBy>
  <dcterms:created xsi:type="dcterms:W3CDTF">2023-12-22T03:14:12Z</dcterms:created>
  <dcterms:modified xsi:type="dcterms:W3CDTF">2026-03-14T05:16:58Z</dcterms:modified>
</cp:coreProperties>
</file>